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6.xml.rels" ContentType="application/vnd.openxmlformats-package.relationships+xml"/>
  <Override PartName="/xl/pivotCache/_rels/pivotCacheDefinition5.xml.rels" ContentType="application/vnd.openxmlformats-package.relationships+xml"/>
  <Override PartName="/xl/pivotCache/_rels/pivotCacheDefinition4.xml.rels" ContentType="application/vnd.openxmlformats-package.relationship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8" activeTab="8"/>
  </bookViews>
  <sheets>
    <sheet name="SUMMARY-M" sheetId="1" state="hidden" r:id="rId3"/>
    <sheet name="Sheet1" sheetId="2" state="hidden" r:id="rId4"/>
    <sheet name="Sheet3" sheetId="3" state="hidden" r:id="rId5"/>
    <sheet name="Sheet5" sheetId="4" state="hidden" r:id="rId6"/>
    <sheet name="Sheet8" sheetId="5" state="hidden" r:id="rId7"/>
    <sheet name="Sheet9" sheetId="6" state="hidden" r:id="rId8"/>
    <sheet name="DLRWISE (4)" sheetId="7" state="hidden" r:id="rId9"/>
    <sheet name="DLRWISE (5)" sheetId="8" state="hidden" r:id="rId10"/>
    <sheet name="DLRWISE (3)" sheetId="9" state="visible" r:id="rId11"/>
    <sheet name="DLRWISE" sheetId="10" state="hidden" r:id="rId12"/>
    <sheet name="Sheet7" sheetId="11" state="hidden" r:id="rId13"/>
    <sheet name="Sheet6" sheetId="12" state="hidden" r:id="rId14"/>
    <sheet name="Sheet4" sheetId="13" state="hidden" r:id="rId15"/>
    <sheet name="DLRWISE (2)" sheetId="14" state="hidden" r:id="rId16"/>
    <sheet name="Sheet2" sheetId="15" state="hidden" r:id="rId17"/>
    <sheet name="Last6M_AvgSales_Ref" sheetId="16" state="visible" r:id="rId18"/>
  </sheets>
  <definedNames>
    <definedName function="false" hidden="true" localSheetId="13" name="_xlnm._FilterDatabase" vbProcedure="false">'DLRWISE (2)'!$A$2:$AC$1783</definedName>
    <definedName function="false" hidden="true" localSheetId="8" name="_xlnm._FilterDatabase" vbProcedure="false">'DLRWISE (3)'!$A$2:$AF$1766</definedName>
    <definedName function="false" hidden="false" name="_xlcn.WorksheetConnection_DLRWISE3A2E17301" vbProcedure="false">'DLRWISE (3)'!$A$2:$E$1603</definedName>
  </definedNames>
  <calcPr iterateCount="100" refMode="A1" iterate="false" iterateDelta="0.0001"/>
  <pivotCaches>
    <pivotCache cacheId="1" r:id="rId20"/>
    <pivotCache cacheId="2" r:id="rId21"/>
    <pivotCache cacheId="3" r:id="rId22"/>
    <pivotCache cacheId="4" r:id="rId23"/>
    <pivotCache cacheId="5" r:id="rId24"/>
    <pivotCache cacheId="6" r:id="rId2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<sst xmlns="http://schemas.openxmlformats.org/spreadsheetml/2006/main" count="49020" uniqueCount="4790">
  <si>
    <t xml:space="preserve">DEALER PERFORMANCE SUMMARY (Dec'25)</t>
  </si>
  <si>
    <t xml:space="preserve">&lt;=15% mark red</t>
  </si>
  <si>
    <t xml:space="preserve">&gt;=50% mark red</t>
  </si>
  <si>
    <t xml:space="preserve">AREA</t>
  </si>
  <si>
    <t xml:space="preserve">ASM</t>
  </si>
  <si>
    <t xml:space="preserve">RSM</t>
  </si>
  <si>
    <t xml:space="preserve">TOTAL SALE</t>
  </si>
  <si>
    <t xml:space="preserve">PREMIUM SALE</t>
  </si>
  <si>
    <t xml:space="preserve">PREMIUM %</t>
  </si>
  <si>
    <t xml:space="preserve">DEGROWTH DEALER (Nov'25 VS Oct'25) (NOS)</t>
  </si>
  <si>
    <t xml:space="preserve">% of DEGROWING DEALERS
(Nov'25 VS Oct'24)</t>
  </si>
  <si>
    <t xml:space="preserve">DEGROWTH DEALER (Nov'25 VS Nov'24) 
(NOS)</t>
  </si>
  <si>
    <t xml:space="preserve">% of DEGROWING DEALERS
(Nov'25 VS Nov''24)</t>
  </si>
  <si>
    <t xml:space="preserve">TOTAL DEALER (NOS)</t>
  </si>
  <si>
    <t xml:space="preserve">EXCLUSIVE DEALERS
(NOS)</t>
  </si>
  <si>
    <t xml:space="preserve">Targeted Dealer Nos
(Nov-25)</t>
  </si>
  <si>
    <t xml:space="preserve">ZERO LIFTERS (NOS)</t>
  </si>
  <si>
    <t xml:space="preserve">% of ZERO LIFTERS</t>
  </si>
  <si>
    <t xml:space="preserve">ZERO LIFTERS Increase/ Decrease (NOS)</t>
  </si>
  <si>
    <t xml:space="preserve">Zero lifters in Nov'25 &amp; &lt;30 MT lifted in Oct'25</t>
  </si>
  <si>
    <t xml:space="preserve">Zero lifters in Nov'25 &amp; &gt;=30 MT lifted in Oct'25</t>
  </si>
  <si>
    <t xml:space="preserve">NAGAON</t>
  </si>
  <si>
    <t xml:space="preserve">SANJEEV BARMAN</t>
  </si>
  <si>
    <t xml:space="preserve">VIKASH KUMAR</t>
  </si>
  <si>
    <t xml:space="preserve">HOJAI</t>
  </si>
  <si>
    <t xml:space="preserve">KARBIANGLONG</t>
  </si>
  <si>
    <t xml:space="preserve">N C HILLS</t>
  </si>
  <si>
    <t xml:space="preserve">TEZPUR</t>
  </si>
  <si>
    <t xml:space="preserve">PRAKASH GHIMRE</t>
  </si>
  <si>
    <t xml:space="preserve">BISWANATH</t>
  </si>
  <si>
    <t xml:space="preserve">LAKHIMPUR</t>
  </si>
  <si>
    <t xml:space="preserve">VACANT ASM NLP</t>
  </si>
  <si>
    <t xml:space="preserve">DHEMAJI</t>
  </si>
  <si>
    <t xml:space="preserve">VACANT ASM DHEMAJI</t>
  </si>
  <si>
    <t xml:space="preserve">AP- BANDERDEWA</t>
  </si>
  <si>
    <t xml:space="preserve">SATYAJIT SAHA</t>
  </si>
  <si>
    <t xml:space="preserve">AP- LEKHABALI</t>
  </si>
  <si>
    <t xml:space="preserve">JORHAT</t>
  </si>
  <si>
    <t xml:space="preserve">NIRANJAN MANDAL</t>
  </si>
  <si>
    <t xml:space="preserve">SUBHASISH BHOWMIK</t>
  </si>
  <si>
    <t xml:space="preserve">GOLAGHAT</t>
  </si>
  <si>
    <t xml:space="preserve">SIBSAGAR</t>
  </si>
  <si>
    <t xml:space="preserve">SUJIT SAXENA</t>
  </si>
  <si>
    <t xml:space="preserve">DIBRUGARH</t>
  </si>
  <si>
    <t xml:space="preserve">MANOJ CHETRY</t>
  </si>
  <si>
    <t xml:space="preserve">AP- TINSUKIA SIDE</t>
  </si>
  <si>
    <t xml:space="preserve">RAJU UDADHYAYA</t>
  </si>
  <si>
    <t xml:space="preserve">TINSUKIA</t>
  </si>
  <si>
    <t xml:space="preserve">SHILLONG</t>
  </si>
  <si>
    <t xml:space="preserve">VACANT ASM SHILLONG</t>
  </si>
  <si>
    <t xml:space="preserve">-</t>
  </si>
  <si>
    <t xml:space="preserve">JAINTIA HILLS</t>
  </si>
  <si>
    <t xml:space="preserve">MANIPUR</t>
  </si>
  <si>
    <t xml:space="preserve">NARAYAN SHARMA</t>
  </si>
  <si>
    <t xml:space="preserve">BASUDEV ROY</t>
  </si>
  <si>
    <t xml:space="preserve">NAGALAND</t>
  </si>
  <si>
    <t xml:space="preserve">ROBIN LIMBU</t>
  </si>
  <si>
    <t xml:space="preserve">NE 1 TOTAL</t>
  </si>
  <si>
    <t xml:space="preserve">GUWAHATI RURAL</t>
  </si>
  <si>
    <t xml:space="preserve">SUBHASH ARJEL</t>
  </si>
  <si>
    <t xml:space="preserve">SAURABH KUMAR</t>
  </si>
  <si>
    <t xml:space="preserve">DARANG</t>
  </si>
  <si>
    <t xml:space="preserve">GUWAHATI URBAN</t>
  </si>
  <si>
    <t xml:space="preserve">VACANT</t>
  </si>
  <si>
    <t xml:space="preserve">MORIGAON</t>
  </si>
  <si>
    <t xml:space="preserve">Lower Assam- 1 (Bongaigaon)</t>
  </si>
  <si>
    <t xml:space="preserve">ANIMESH NATH</t>
  </si>
  <si>
    <t xml:space="preserve">Lower Assam- 2 (Barpeta)</t>
  </si>
  <si>
    <t xml:space="preserve">BIKASH KALITA</t>
  </si>
  <si>
    <t xml:space="preserve">Lower Assam- 3</t>
  </si>
  <si>
    <t xml:space="preserve">VACANT ASM LA 3</t>
  </si>
  <si>
    <t xml:space="preserve">TURA HILLS</t>
  </si>
  <si>
    <t xml:space="preserve">SAFIOR RAHMAN</t>
  </si>
  <si>
    <t xml:space="preserve">TURA PLAIN</t>
  </si>
  <si>
    <t xml:space="preserve">AGARTALA</t>
  </si>
  <si>
    <t xml:space="preserve">BIKRAM HALDER</t>
  </si>
  <si>
    <t xml:space="preserve">GHALIB AYUBI</t>
  </si>
  <si>
    <t xml:space="preserve">UDAIPUR</t>
  </si>
  <si>
    <t xml:space="preserve">DHARMANAGAR</t>
  </si>
  <si>
    <t xml:space="preserve">MIZORAM</t>
  </si>
  <si>
    <t xml:space="preserve">SAGAR DEY</t>
  </si>
  <si>
    <t xml:space="preserve">CACHAR</t>
  </si>
  <si>
    <t xml:space="preserve">NIHARENDU BANIK</t>
  </si>
  <si>
    <t xml:space="preserve">HAILAKANDI</t>
  </si>
  <si>
    <t xml:space="preserve">KARIMGANJ</t>
  </si>
  <si>
    <t xml:space="preserve">AJIT KURMI</t>
  </si>
  <si>
    <t xml:space="preserve">NE 2 TOTAL</t>
  </si>
  <si>
    <t xml:space="preserve">NE TOTAL</t>
  </si>
  <si>
    <t xml:space="preserve">COOCH BEHAR</t>
  </si>
  <si>
    <t xml:space="preserve">VACANT ASM COOCH BEHAR</t>
  </si>
  <si>
    <t xml:space="preserve">RITICK CHATTERJEE</t>
  </si>
  <si>
    <t xml:space="preserve">ALIPURDUAR</t>
  </si>
  <si>
    <t xml:space="preserve">ABHIJIT DAM</t>
  </si>
  <si>
    <t xml:space="preserve">JALPAIGURI</t>
  </si>
  <si>
    <t xml:space="preserve">SHYAMAL CHAKRABORTY</t>
  </si>
  <si>
    <t xml:space="preserve">DARJEELING HILLS</t>
  </si>
  <si>
    <t xml:space="preserve">ARINDAM SAMADAR</t>
  </si>
  <si>
    <t xml:space="preserve">DARJEELING PLAINS</t>
  </si>
  <si>
    <t xml:space="preserve">SIKKIM</t>
  </si>
  <si>
    <t xml:space="preserve">DEBABRATA GHOSH</t>
  </si>
  <si>
    <t xml:space="preserve">NB 1 TOTAL</t>
  </si>
  <si>
    <t xml:space="preserve">UTTAR DINAJPUR</t>
  </si>
  <si>
    <t xml:space="preserve">PRAKRITISH SIKDER</t>
  </si>
  <si>
    <t xml:space="preserve">DAKSHIN DINAJPUR</t>
  </si>
  <si>
    <t xml:space="preserve">AMRITO NEOGE</t>
  </si>
  <si>
    <t xml:space="preserve">MALDA</t>
  </si>
  <si>
    <t xml:space="preserve">NB 2 TOTAL</t>
  </si>
  <si>
    <t xml:space="preserve">WB TOTAL</t>
  </si>
  <si>
    <t xml:space="preserve">KISHANGANJ</t>
  </si>
  <si>
    <t xml:space="preserve">SHASHI MISHRA</t>
  </si>
  <si>
    <t xml:space="preserve">SUBHANKAR BASH</t>
  </si>
  <si>
    <t xml:space="preserve">KATIHAR</t>
  </si>
  <si>
    <t xml:space="preserve">DEEPAK KUMAR</t>
  </si>
  <si>
    <t xml:space="preserve">PURNIA</t>
  </si>
  <si>
    <t xml:space="preserve">BH 1 TOTAL</t>
  </si>
  <si>
    <t xml:space="preserve">SAHARSA</t>
  </si>
  <si>
    <t xml:space="preserve">AMRIT AKASH</t>
  </si>
  <si>
    <t xml:space="preserve">SUPAUL &amp; MADHEPURA</t>
  </si>
  <si>
    <t xml:space="preserve">BHAGALPUR</t>
  </si>
  <si>
    <t xml:space="preserve">CHANDESHWAR TIWARI</t>
  </si>
  <si>
    <t xml:space="preserve">BEGUSARAI</t>
  </si>
  <si>
    <t xml:space="preserve">BISHAL ARUN</t>
  </si>
  <si>
    <t xml:space="preserve">MUZAFFARPUR</t>
  </si>
  <si>
    <t xml:space="preserve">SANJAY DUTTA</t>
  </si>
  <si>
    <t xml:space="preserve">BH 2 TOTAL</t>
  </si>
  <si>
    <t xml:space="preserve">BH TOTAL</t>
  </si>
  <si>
    <t xml:space="preserve">ROE TOTAL</t>
  </si>
  <si>
    <t xml:space="preserve">GRAND TOTAL</t>
  </si>
  <si>
    <t xml:space="preserve">REGION</t>
  </si>
  <si>
    <t xml:space="preserve">Count of REGION</t>
  </si>
  <si>
    <t xml:space="preserve">BH</t>
  </si>
  <si>
    <t xml:space="preserve">NB 1</t>
  </si>
  <si>
    <t xml:space="preserve">NB 2</t>
  </si>
  <si>
    <t xml:space="preserve">NE 1</t>
  </si>
  <si>
    <t xml:space="preserve">NE 2</t>
  </si>
  <si>
    <t xml:space="preserve">Total Result</t>
  </si>
  <si>
    <t xml:space="preserve">(empty)</t>
  </si>
  <si>
    <t xml:space="preserve">Count of DEALERS NAME</t>
  </si>
  <si>
    <t xml:space="preserve">Total</t>
  </si>
  <si>
    <t xml:space="preserve">Supaul &amp; Madhepura</t>
  </si>
  <si>
    <t xml:space="preserve">Cooch Behar</t>
  </si>
  <si>
    <t xml:space="preserve">AP- Banderdewa</t>
  </si>
  <si>
    <t xml:space="preserve">AP- Lekhabali</t>
  </si>
  <si>
    <t xml:space="preserve">AP- Tinsukia Side</t>
  </si>
  <si>
    <t xml:space="preserve">N C Hills</t>
  </si>
  <si>
    <t xml:space="preserve">Sibsagar</t>
  </si>
  <si>
    <t xml:space="preserve">Grand Total</t>
  </si>
  <si>
    <t xml:space="preserve">Data</t>
  </si>
  <si>
    <t xml:space="preserve">Sum of asad</t>
  </si>
  <si>
    <t xml:space="preserve">CODE</t>
  </si>
  <si>
    <t xml:space="preserve">SAP</t>
  </si>
  <si>
    <t xml:space="preserve">DEALERS NAME</t>
  </si>
  <si>
    <t xml:space="preserve">DOA</t>
  </si>
  <si>
    <t xml:space="preserve">Prorata Tgt</t>
  </si>
  <si>
    <t xml:space="preserve">ZERO</t>
  </si>
  <si>
    <t xml:space="preserve">asad</t>
  </si>
  <si>
    <t xml:space="preserve">S019</t>
  </si>
  <si>
    <t xml:space="preserve">SANDHYA HARDWARE STORES</t>
  </si>
  <si>
    <t xml:space="preserve">NEU018</t>
  </si>
  <si>
    <t xml:space="preserve">UNITED HARDWARE (MANJA)</t>
  </si>
  <si>
    <t xml:space="preserve">NEM194</t>
  </si>
  <si>
    <t xml:space="preserve">MUSTAKIM HARDWARE</t>
  </si>
  <si>
    <t xml:space="preserve">NER243</t>
  </si>
  <si>
    <t xml:space="preserve">RAJESH HARDWARE SHOP-HOJAI</t>
  </si>
  <si>
    <t xml:space="preserve">NEA371</t>
  </si>
  <si>
    <t xml:space="preserve">ASHOK KEJARIWAL</t>
  </si>
  <si>
    <t xml:space="preserve">NEH150</t>
  </si>
  <si>
    <t xml:space="preserve">HILLS HARDWARE &amp; GLASS</t>
  </si>
  <si>
    <t xml:space="preserve">NEM428</t>
  </si>
  <si>
    <t xml:space="preserve">MMR HARDWARE STORE</t>
  </si>
  <si>
    <t xml:space="preserve">NEB051</t>
  </si>
  <si>
    <t xml:space="preserve">BALAJI STORE (LAKHIMPUR)</t>
  </si>
  <si>
    <t xml:space="preserve">NES674</t>
  </si>
  <si>
    <t xml:space="preserve">JALAN STEEL</t>
  </si>
  <si>
    <t xml:space="preserve">NEN32</t>
  </si>
  <si>
    <t xml:space="preserve">NEW MINA HARDWARE</t>
  </si>
  <si>
    <t xml:space="preserve">NEM172</t>
  </si>
  <si>
    <t xml:space="preserve">MEGHA TRADE CENTRE</t>
  </si>
  <si>
    <t xml:space="preserve">NEM215</t>
  </si>
  <si>
    <t xml:space="preserve">MAHESH TRADERS (AP)</t>
  </si>
  <si>
    <t xml:space="preserve">NES480</t>
  </si>
  <si>
    <t xml:space="preserve">SATYAM HARDWARE - AP</t>
  </si>
  <si>
    <t xml:space="preserve">NER251</t>
  </si>
  <si>
    <t xml:space="preserve">ROYAL ENTERPRISE-AP</t>
  </si>
  <si>
    <t xml:space="preserve">NER285</t>
  </si>
  <si>
    <t xml:space="preserve">R K ENTERPRISES</t>
  </si>
  <si>
    <t xml:space="preserve">NEA011</t>
  </si>
  <si>
    <t xml:space="preserve">ARUNACHAL TRADERS</t>
  </si>
  <si>
    <t xml:space="preserve">NET055</t>
  </si>
  <si>
    <t xml:space="preserve">T T ENTERPRISE (LEKABALI)</t>
  </si>
  <si>
    <t xml:space="preserve">NEI024</t>
  </si>
  <si>
    <t xml:space="preserve">IR ENTERPRISES</t>
  </si>
  <si>
    <t xml:space="preserve">NEN216</t>
  </si>
  <si>
    <t xml:space="preserve">NAMAMI ENTERPRISES</t>
  </si>
  <si>
    <t xml:space="preserve">NET177</t>
  </si>
  <si>
    <t xml:space="preserve">TAGGU ENTERPRISES</t>
  </si>
  <si>
    <t xml:space="preserve">N008</t>
  </si>
  <si>
    <t xml:space="preserve">NATIONAL HARDWARE STORES</t>
  </si>
  <si>
    <t xml:space="preserve">NEA275</t>
  </si>
  <si>
    <t xml:space="preserve">A K ENTERPRISE (JOR)</t>
  </si>
  <si>
    <t xml:space="preserve">NEM371</t>
  </si>
  <si>
    <t xml:space="preserve">MAAHABOLI ENTERPRISE</t>
  </si>
  <si>
    <t xml:space="preserve">NES652</t>
  </si>
  <si>
    <t xml:space="preserve">S.B.TIMBER</t>
  </si>
  <si>
    <t xml:space="preserve">NEJ188</t>
  </si>
  <si>
    <t xml:space="preserve">J.R. HOSES</t>
  </si>
  <si>
    <t xml:space="preserve">NEG015</t>
  </si>
  <si>
    <t xml:space="preserve">GANAPATI TRADE &amp; ELECTRICALS</t>
  </si>
  <si>
    <t xml:space="preserve">NES534</t>
  </si>
  <si>
    <t xml:space="preserve">SINDHU AGRIWARE</t>
  </si>
  <si>
    <t xml:space="preserve">NES737</t>
  </si>
  <si>
    <t xml:space="preserve">SANDIP KUMAR NIMODIA</t>
  </si>
  <si>
    <t xml:space="preserve">S185</t>
  </si>
  <si>
    <t xml:space="preserve">SHYAM STEEL</t>
  </si>
  <si>
    <t xml:space="preserve">NEP082</t>
  </si>
  <si>
    <t xml:space="preserve">PURBANCHAL HARDWARE (DEMOW)</t>
  </si>
  <si>
    <t xml:space="preserve">B012</t>
  </si>
  <si>
    <t xml:space="preserve">BALDEODAS GHANSHYAM DAS</t>
  </si>
  <si>
    <t xml:space="preserve">L035</t>
  </si>
  <si>
    <t xml:space="preserve">LAXMI HARDWARE STORES (DIBRUGARH)</t>
  </si>
  <si>
    <t xml:space="preserve">NEA226</t>
  </si>
  <si>
    <t xml:space="preserve">ARUNODAY</t>
  </si>
  <si>
    <t xml:space="preserve">NES521</t>
  </si>
  <si>
    <t xml:space="preserve">SWAGAT TRADERS - DBR</t>
  </si>
  <si>
    <t xml:space="preserve">NES613</t>
  </si>
  <si>
    <t xml:space="preserve">SHREE GANESH TRADERS</t>
  </si>
  <si>
    <t xml:space="preserve">NEA375</t>
  </si>
  <si>
    <t xml:space="preserve">AVIGNA DISTRIBUTORS</t>
  </si>
  <si>
    <t xml:space="preserve">NEB114</t>
  </si>
  <si>
    <t xml:space="preserve">BIREN KUMAR</t>
  </si>
  <si>
    <t xml:space="preserve">NES412</t>
  </si>
  <si>
    <t xml:space="preserve">SAI HARDWARE</t>
  </si>
  <si>
    <t xml:space="preserve">NES419</t>
  </si>
  <si>
    <t xml:space="preserve">S C ENTERPRISES</t>
  </si>
  <si>
    <t xml:space="preserve">NEH139</t>
  </si>
  <si>
    <t xml:space="preserve">HIYA HARDWARE</t>
  </si>
  <si>
    <t xml:space="preserve">S248</t>
  </si>
  <si>
    <t xml:space="preserve">SHRI DROSTAR LYNGDOH</t>
  </si>
  <si>
    <t xml:space="preserve">NEP228</t>
  </si>
  <si>
    <t xml:space="preserve">POLO HILLS MACHINERY &amp; HARDWARE</t>
  </si>
  <si>
    <t xml:space="preserve">NES614</t>
  </si>
  <si>
    <t xml:space="preserve">SHUBHAM ENTERPRISES</t>
  </si>
  <si>
    <t xml:space="preserve">NEW004</t>
  </si>
  <si>
    <t xml:space="preserve">W PHAWA HARDWARE</t>
  </si>
  <si>
    <t xml:space="preserve">NEE040</t>
  </si>
  <si>
    <t xml:space="preserve">EJD HARDWARE</t>
  </si>
  <si>
    <t xml:space="preserve">S432</t>
  </si>
  <si>
    <t xml:space="preserve">SHANTIPUR HARDWARE STORE</t>
  </si>
  <si>
    <t xml:space="preserve">NEB160</t>
  </si>
  <si>
    <t xml:space="preserve">BILLSON GROUP</t>
  </si>
  <si>
    <t xml:space="preserve">NED250</t>
  </si>
  <si>
    <t xml:space="preserve">DHANESHWARI STEEL</t>
  </si>
  <si>
    <t xml:space="preserve">NEK101</t>
  </si>
  <si>
    <t xml:space="preserve">KIHO ENTERPRISE</t>
  </si>
  <si>
    <t xml:space="preserve">NEM240</t>
  </si>
  <si>
    <t xml:space="preserve">MOON HARDWARE &amp; STEEL FABRICATION</t>
  </si>
  <si>
    <t xml:space="preserve">NEZ013</t>
  </si>
  <si>
    <t xml:space="preserve">ZARBEN TRADERS - NLD</t>
  </si>
  <si>
    <t xml:space="preserve">NEK163</t>
  </si>
  <si>
    <t xml:space="preserve">K.B. TRADING</t>
  </si>
  <si>
    <t xml:space="preserve">NEA458</t>
  </si>
  <si>
    <t xml:space="preserve">A R ENTERPRISE</t>
  </si>
  <si>
    <t xml:space="preserve">NER328</t>
  </si>
  <si>
    <t xml:space="preserve">R.K. TRADING</t>
  </si>
  <si>
    <t xml:space="preserve">NES692</t>
  </si>
  <si>
    <t xml:space="preserve">SHIVAM STEEL</t>
  </si>
  <si>
    <t xml:space="preserve">NED022</t>
  </si>
  <si>
    <t xml:space="preserve">DUDJAN STORE</t>
  </si>
  <si>
    <t xml:space="preserve">NED098</t>
  </si>
  <si>
    <t xml:space="preserve">DAS BROTHERS</t>
  </si>
  <si>
    <t xml:space="preserve">NEN098</t>
  </si>
  <si>
    <t xml:space="preserve">NILACHAL PAINTS &amp; SANITARY</t>
  </si>
  <si>
    <t xml:space="preserve">NES296</t>
  </si>
  <si>
    <t xml:space="preserve">SHREE GANESH ENTERPRISE (GHY)</t>
  </si>
  <si>
    <t xml:space="preserve">NEM351</t>
  </si>
  <si>
    <t xml:space="preserve">MODAK ENTERPRISE</t>
  </si>
  <si>
    <t xml:space="preserve">NEL133</t>
  </si>
  <si>
    <t xml:space="preserve">LILA ENTERPRISE</t>
  </si>
  <si>
    <t xml:space="preserve">NEB171</t>
  </si>
  <si>
    <t xml:space="preserve">BHAI BHAI STEELS</t>
  </si>
  <si>
    <t xml:space="preserve">NEN160</t>
  </si>
  <si>
    <t xml:space="preserve">NIRANJAN HARDWARE STORES</t>
  </si>
  <si>
    <t xml:space="preserve">NEM393</t>
  </si>
  <si>
    <t xml:space="preserve">MUKTA HARDWARE</t>
  </si>
  <si>
    <t xml:space="preserve">NEN130</t>
  </si>
  <si>
    <t xml:space="preserve">NEW CHANDIMATA TRADERS</t>
  </si>
  <si>
    <t xml:space="preserve">NEM294</t>
  </si>
  <si>
    <t xml:space="preserve">MAA TRIPURASWARI CONSTRUCTION</t>
  </si>
  <si>
    <t xml:space="preserve">NEC104</t>
  </si>
  <si>
    <t xml:space="preserve">C R ENTERPRISE</t>
  </si>
  <si>
    <t xml:space="preserve">NEM445</t>
  </si>
  <si>
    <t xml:space="preserve">MAA MANI IRON STORES</t>
  </si>
  <si>
    <t xml:space="preserve">NES058</t>
  </si>
  <si>
    <t xml:space="preserve">SUPRIYA STORES</t>
  </si>
  <si>
    <t xml:space="preserve">NES612</t>
  </si>
  <si>
    <t xml:space="preserve">SRI UTTAM KUMAR ROY</t>
  </si>
  <si>
    <t xml:space="preserve">NES620</t>
  </si>
  <si>
    <t xml:space="preserve">SRI SANJOY PAUL</t>
  </si>
  <si>
    <t xml:space="preserve">NEN211</t>
  </si>
  <si>
    <t xml:space="preserve">NEW LASKAR TRADER'S</t>
  </si>
  <si>
    <t xml:space="preserve">NEJ051</t>
  </si>
  <si>
    <t xml:space="preserve">J &amp; J TRADERS (KARIMGANJ)</t>
  </si>
  <si>
    <t xml:space="preserve">NED237</t>
  </si>
  <si>
    <t xml:space="preserve">DEB TRADERS</t>
  </si>
  <si>
    <t xml:space="preserve">NED243</t>
  </si>
  <si>
    <t xml:space="preserve">D.N.S. ENTERPRISES</t>
  </si>
  <si>
    <t xml:space="preserve">NEJ017</t>
  </si>
  <si>
    <t xml:space="preserve">JENNY ENTERPRISE</t>
  </si>
  <si>
    <t xml:space="preserve">NEB115</t>
  </si>
  <si>
    <t xml:space="preserve">BEE JO STORE (AIZ)</t>
  </si>
  <si>
    <t xml:space="preserve">NEV052</t>
  </si>
  <si>
    <t xml:space="preserve">VELI HARDWARE</t>
  </si>
  <si>
    <t xml:space="preserve">NER273</t>
  </si>
  <si>
    <t xml:space="preserve">R&amp;C ENTERPRISE</t>
  </si>
  <si>
    <t xml:space="preserve">NEC126</t>
  </si>
  <si>
    <t xml:space="preserve">C.L.ENTERPRISES</t>
  </si>
  <si>
    <t xml:space="preserve">NEC136</t>
  </si>
  <si>
    <t xml:space="preserve">CHHANGTE HARDWARE</t>
  </si>
  <si>
    <t xml:space="preserve">M160</t>
  </si>
  <si>
    <t xml:space="preserve">MONORANJAN DAS</t>
  </si>
  <si>
    <t xml:space="preserve">NEB002</t>
  </si>
  <si>
    <t xml:space="preserve">BILLINDRO SANGMA</t>
  </si>
  <si>
    <t xml:space="preserve">NEB195</t>
  </si>
  <si>
    <t xml:space="preserve">BANIA HARDWARE</t>
  </si>
  <si>
    <t xml:space="preserve">NEG179</t>
  </si>
  <si>
    <t xml:space="preserve">GIRRAJ TRADE AGENCY</t>
  </si>
  <si>
    <t xml:space="preserve">S348</t>
  </si>
  <si>
    <t xml:space="preserve">SAMAD HARDWARE</t>
  </si>
  <si>
    <t xml:space="preserve">WBS307</t>
  </si>
  <si>
    <t xml:space="preserve">SAHA HARDWERE</t>
  </si>
  <si>
    <t xml:space="preserve">WBR155</t>
  </si>
  <si>
    <t xml:space="preserve">RADHA TRADERS</t>
  </si>
  <si>
    <t xml:space="preserve">L073</t>
  </si>
  <si>
    <t xml:space="preserve">LOUHA BHANDAR</t>
  </si>
  <si>
    <t xml:space="preserve">S462</t>
  </si>
  <si>
    <t xml:space="preserve">SUMAN HARDWARE</t>
  </si>
  <si>
    <t xml:space="preserve">WBA072</t>
  </si>
  <si>
    <t xml:space="preserve">AAKASH ENTERPRISE</t>
  </si>
  <si>
    <t xml:space="preserve">WBR096</t>
  </si>
  <si>
    <t xml:space="preserve">ROY CYCLE STORES</t>
  </si>
  <si>
    <t xml:space="preserve">WBS243</t>
  </si>
  <si>
    <t xml:space="preserve">SUBAL MAHANTA</t>
  </si>
  <si>
    <t xml:space="preserve">WBN088</t>
  </si>
  <si>
    <t xml:space="preserve">N.D. ENTERPRISE (SAUDANGI)</t>
  </si>
  <si>
    <t xml:space="preserve">WBT067</t>
  </si>
  <si>
    <t xml:space="preserve">T R ENTERPRISE</t>
  </si>
  <si>
    <t xml:space="preserve">WBB143</t>
  </si>
  <si>
    <t xml:space="preserve">BAJRANG TRADING CO</t>
  </si>
  <si>
    <t xml:space="preserve">WBB153</t>
  </si>
  <si>
    <t xml:space="preserve">BAPI MAJUMDER</t>
  </si>
  <si>
    <t xml:space="preserve">WBC014</t>
  </si>
  <si>
    <t xml:space="preserve">CHOWHAN ENTERPRISE</t>
  </si>
  <si>
    <t xml:space="preserve">WBK046</t>
  </si>
  <si>
    <t xml:space="preserve">KALIMI HARDWARE STORES</t>
  </si>
  <si>
    <t xml:space="preserve">WBS268</t>
  </si>
  <si>
    <t xml:space="preserve">SANTOSH ROY</t>
  </si>
  <si>
    <t xml:space="preserve">WBG087</t>
  </si>
  <si>
    <t xml:space="preserve">G S BUILDERS</t>
  </si>
  <si>
    <t xml:space="preserve">WBM317</t>
  </si>
  <si>
    <t xml:space="preserve">MD ASHIF ALI</t>
  </si>
  <si>
    <t xml:space="preserve">WBN111</t>
  </si>
  <si>
    <t xml:space="preserve">NUR ENTERPRISE - SAMASPUR</t>
  </si>
  <si>
    <t xml:space="preserve">WBF014</t>
  </si>
  <si>
    <t xml:space="preserve">FARHANA HARDWARE</t>
  </si>
  <si>
    <t xml:space="preserve">WBR148</t>
  </si>
  <si>
    <t xml:space="preserve">RAJ ENTERPRISE - CHANCHAL</t>
  </si>
  <si>
    <t xml:space="preserve">R230</t>
  </si>
  <si>
    <t xml:space="preserve">R I ENTERPRISE</t>
  </si>
  <si>
    <t xml:space="preserve">WBB161</t>
  </si>
  <si>
    <t xml:space="preserve">BHAI BHAI HARDWARE - KALIACHAK</t>
  </si>
  <si>
    <t xml:space="preserve">M181</t>
  </si>
  <si>
    <t xml:space="preserve">MAA TARA TRADING (DARJEELING)</t>
  </si>
  <si>
    <t xml:space="preserve">BHS167</t>
  </si>
  <si>
    <t xml:space="preserve">SHREE TRADERS</t>
  </si>
  <si>
    <t xml:space="preserve">BHK046</t>
  </si>
  <si>
    <t xml:space="preserve">KASBA STEEL CENTRE</t>
  </si>
  <si>
    <t xml:space="preserve">BHA083</t>
  </si>
  <si>
    <t xml:space="preserve">AGARWAL TRADING CO</t>
  </si>
  <si>
    <t xml:space="preserve">BHJ058</t>
  </si>
  <si>
    <t xml:space="preserve">JAGDAMBA TRADERS - SAIFGANJ</t>
  </si>
  <si>
    <t xml:space="preserve">BHA101</t>
  </si>
  <si>
    <t xml:space="preserve">AKBAR TRADERS</t>
  </si>
  <si>
    <t xml:space="preserve">BHS092</t>
  </si>
  <si>
    <t xml:space="preserve">SHUBHAM TRADERS (BHARRAHI BAZAR)</t>
  </si>
  <si>
    <t xml:space="preserve">BHM094</t>
  </si>
  <si>
    <t xml:space="preserve">MUNCHUN TRADERS</t>
  </si>
  <si>
    <t xml:space="preserve">BHH020</t>
  </si>
  <si>
    <t xml:space="preserve">HARSHIT TRADERS</t>
  </si>
  <si>
    <t xml:space="preserve">BHM138</t>
  </si>
  <si>
    <t xml:space="preserve">MUKESH TRADERS - UDAKISHUNGANJ</t>
  </si>
  <si>
    <t xml:space="preserve">BHA025</t>
  </si>
  <si>
    <t xml:space="preserve">ANAND TRADERS (BHAGALPUR)</t>
  </si>
  <si>
    <t xml:space="preserve">BHM090</t>
  </si>
  <si>
    <t xml:space="preserve">MAA SHARDA CEMENT AGENCY</t>
  </si>
  <si>
    <t xml:space="preserve">BHS219</t>
  </si>
  <si>
    <t xml:space="preserve">SHIVAM TRADING</t>
  </si>
  <si>
    <t xml:space="preserve">M317</t>
  </si>
  <si>
    <t xml:space="preserve">MOURYA IRON TRADERS</t>
  </si>
  <si>
    <t xml:space="preserve">BHS187</t>
  </si>
  <si>
    <t xml:space="preserve">SHRI RAM ENTERPRISES</t>
  </si>
  <si>
    <t xml:space="preserve">BHS197</t>
  </si>
  <si>
    <t xml:space="preserve">SHIVAM KRISHI KENDRA</t>
  </si>
  <si>
    <t xml:space="preserve">BHS237</t>
  </si>
  <si>
    <t xml:space="preserve">SHIV ENTERPRISES - BIHAT</t>
  </si>
  <si>
    <t xml:space="preserve">BHD027</t>
  </si>
  <si>
    <t xml:space="preserve">DHARMVEER HARDWARE AND ENTERPRISES</t>
  </si>
  <si>
    <t xml:space="preserve">BHD028</t>
  </si>
  <si>
    <t xml:space="preserve">DEEPAK TRADERS - DURGAPUR</t>
  </si>
  <si>
    <t xml:space="preserve">BHL019</t>
  </si>
  <si>
    <t xml:space="preserve">LADLI TRADING</t>
  </si>
  <si>
    <t xml:space="preserve">BHB037</t>
  </si>
  <si>
    <t xml:space="preserve">BAJRANG TRADERS (SAKRA)</t>
  </si>
  <si>
    <t xml:space="preserve">BHG034</t>
  </si>
  <si>
    <t xml:space="preserve">GANPATI STEEL - PHULWARIA</t>
  </si>
  <si>
    <t xml:space="preserve">BHS188</t>
  </si>
  <si>
    <t xml:space="preserve">SONA BRICKS AND TRADERS</t>
  </si>
  <si>
    <t xml:space="preserve">BHG036</t>
  </si>
  <si>
    <t xml:space="preserve">GOPAL TRADERS</t>
  </si>
  <si>
    <t xml:space="preserve">BHR083</t>
  </si>
  <si>
    <t xml:space="preserve">ROHIT TRADERS</t>
  </si>
  <si>
    <t xml:space="preserve">BHR098</t>
  </si>
  <si>
    <t xml:space="preserve">ROSHNI ENTERPRISES</t>
  </si>
  <si>
    <t xml:space="preserve">BHK018</t>
  </si>
  <si>
    <t xml:space="preserve">KIRAN TRADERS (GARHBANAILI)</t>
  </si>
  <si>
    <t xml:space="preserve">BHS158</t>
  </si>
  <si>
    <t xml:space="preserve">S K TRADING</t>
  </si>
  <si>
    <t xml:space="preserve">BHS190</t>
  </si>
  <si>
    <t xml:space="preserve">S K TRADERS - PURNIA</t>
  </si>
  <si>
    <t xml:space="preserve">BHS192</t>
  </si>
  <si>
    <t xml:space="preserve">SHREE KAMLA ENTERPRISES</t>
  </si>
  <si>
    <t xml:space="preserve">BHA090</t>
  </si>
  <si>
    <t xml:space="preserve">ANJANA TRADERS</t>
  </si>
  <si>
    <t xml:space="preserve">BHB076</t>
  </si>
  <si>
    <t xml:space="preserve">BABUL TRADERS</t>
  </si>
  <si>
    <t xml:space="preserve">NER330</t>
  </si>
  <si>
    <t xml:space="preserve">R BROTHER &amp; SONS</t>
  </si>
  <si>
    <t xml:space="preserve">NEV040</t>
  </si>
  <si>
    <t xml:space="preserve">VINOD ENTERPRISE - NLD</t>
  </si>
  <si>
    <t xml:space="preserve">NEE064</t>
  </si>
  <si>
    <t xml:space="preserve">EKBAL HARDWARE</t>
  </si>
  <si>
    <t xml:space="preserve">NEA470</t>
  </si>
  <si>
    <t xml:space="preserve">ANGELAS ENTERPRISE</t>
  </si>
  <si>
    <t xml:space="preserve">NES754</t>
  </si>
  <si>
    <t xml:space="preserve">SETHIA ENTERPRISES</t>
  </si>
  <si>
    <t xml:space="preserve">BHO010</t>
  </si>
  <si>
    <t xml:space="preserve">OM SHIV MAHAKALI LAXMI TRADERS</t>
  </si>
  <si>
    <t xml:space="preserve">WBE026</t>
  </si>
  <si>
    <t xml:space="preserve">ESHAN TRADERS</t>
  </si>
  <si>
    <t xml:space="preserve">R131</t>
  </si>
  <si>
    <t xml:space="preserve">R.S. TRADERS</t>
  </si>
  <si>
    <t xml:space="preserve">NER340</t>
  </si>
  <si>
    <t xml:space="preserve">R.K ENTERPRISES</t>
  </si>
  <si>
    <t xml:space="preserve">NEA476</t>
  </si>
  <si>
    <t xml:space="preserve">A A STORE</t>
  </si>
  <si>
    <t xml:space="preserve">BHJ041</t>
  </si>
  <si>
    <t xml:space="preserve">JALALGARH TRADERS</t>
  </si>
  <si>
    <t xml:space="preserve">NES546</t>
  </si>
  <si>
    <t xml:space="preserve">SUJIT SEN</t>
  </si>
  <si>
    <t xml:space="preserve">BHR081</t>
  </si>
  <si>
    <t xml:space="preserve">R K BUILDING AND MATERIALS</t>
  </si>
  <si>
    <t xml:space="preserve">BHM117</t>
  </si>
  <si>
    <t xml:space="preserve">MAHADEV TRADERS</t>
  </si>
  <si>
    <t xml:space="preserve">NEU052</t>
  </si>
  <si>
    <t xml:space="preserve">UKHONG FURNITURE AND DECOR</t>
  </si>
  <si>
    <t xml:space="preserve">BHS005</t>
  </si>
  <si>
    <t xml:space="preserve">SKYLINE TRADERS</t>
  </si>
  <si>
    <t xml:space="preserve">BHB078</t>
  </si>
  <si>
    <t xml:space="preserve">BHARAT TRADERS - BACHHWARA</t>
  </si>
  <si>
    <t xml:space="preserve">NES775</t>
  </si>
  <si>
    <t xml:space="preserve">M/S S K ENTERPRISES</t>
  </si>
  <si>
    <t xml:space="preserve">NEA488</t>
  </si>
  <si>
    <t xml:space="preserve">A &amp; A ENTERPRISE</t>
  </si>
  <si>
    <t xml:space="preserve">NEA484</t>
  </si>
  <si>
    <t xml:space="preserve">ANAND HARDWARE</t>
  </si>
  <si>
    <t xml:space="preserve">NEM071</t>
  </si>
  <si>
    <t xml:space="preserve">MALPANI AGENCIES (JORHAT)</t>
  </si>
  <si>
    <t xml:space="preserve">NEM438</t>
  </si>
  <si>
    <t xml:space="preserve">MISHING LAND FOUNDATION</t>
  </si>
  <si>
    <t xml:space="preserve">NEH138</t>
  </si>
  <si>
    <t xml:space="preserve">HS ENTERPRISE</t>
  </si>
  <si>
    <t xml:space="preserve">WBS345</t>
  </si>
  <si>
    <t xml:space="preserve">SAHA &amp; SONS - DALKHOLA</t>
  </si>
  <si>
    <t xml:space="preserve">19.01.2024</t>
  </si>
  <si>
    <t xml:space="preserve">NER351</t>
  </si>
  <si>
    <t xml:space="preserve">R.D. ENTERPRISE</t>
  </si>
  <si>
    <t xml:space="preserve">NED263</t>
  </si>
  <si>
    <t xml:space="preserve">DADAN PRASAD</t>
  </si>
  <si>
    <t xml:space="preserve">BHS262</t>
  </si>
  <si>
    <t xml:space="preserve">SANJAY TRADERS - BELDOUR</t>
  </si>
  <si>
    <t xml:space="preserve">BHS264</t>
  </si>
  <si>
    <t xml:space="preserve">SARASWATI TRADERS</t>
  </si>
  <si>
    <t xml:space="preserve">WBS349</t>
  </si>
  <si>
    <t xml:space="preserve">SARKAR TRADERS</t>
  </si>
  <si>
    <t xml:space="preserve">BHM125</t>
  </si>
  <si>
    <t xml:space="preserve">MAA TRADING</t>
  </si>
  <si>
    <t xml:space="preserve">WBS350</t>
  </si>
  <si>
    <t xml:space="preserve">S R ENTERPRISE</t>
  </si>
  <si>
    <t xml:space="preserve">WBL041</t>
  </si>
  <si>
    <t xml:space="preserve">LAHA ENTERPRISE - TAPAN</t>
  </si>
  <si>
    <t xml:space="preserve">NEM471</t>
  </si>
  <si>
    <t xml:space="preserve">MS BADANTA HAZARIKA</t>
  </si>
  <si>
    <t xml:space="preserve">NEK150</t>
  </si>
  <si>
    <t xml:space="preserve">KAKA BHATIJA BHANDAR . NLP</t>
  </si>
  <si>
    <t xml:space="preserve">NEG199</t>
  </si>
  <si>
    <t xml:space="preserve">GEE BEE ENTERPRISE</t>
  </si>
  <si>
    <t xml:space="preserve">WBM321</t>
  </si>
  <si>
    <t xml:space="preserve">MASUD HARDWARE</t>
  </si>
  <si>
    <t xml:space="preserve">WBN114</t>
  </si>
  <si>
    <t xml:space="preserve">NEW LOKNATH BUILDERS</t>
  </si>
  <si>
    <t xml:space="preserve">K075</t>
  </si>
  <si>
    <t xml:space="preserve">KANOI HARDWARE STORE</t>
  </si>
  <si>
    <t xml:space="preserve">WBS230</t>
  </si>
  <si>
    <t xml:space="preserve">SINHAL TRADING COMPANY</t>
  </si>
  <si>
    <t xml:space="preserve">NEF035</t>
  </si>
  <si>
    <t xml:space="preserve">MONDAL HARDWARE STORE</t>
  </si>
  <si>
    <t xml:space="preserve">SKC002</t>
  </si>
  <si>
    <t xml:space="preserve">CHAHAT AGARWAL </t>
  </si>
  <si>
    <t xml:space="preserve">NES792</t>
  </si>
  <si>
    <t xml:space="preserve">N S HARDWARE</t>
  </si>
  <si>
    <t xml:space="preserve">WBZ005</t>
  </si>
  <si>
    <t xml:space="preserve">ZIAUR RAHAMAN</t>
  </si>
  <si>
    <t xml:space="preserve">Saharsa</t>
  </si>
  <si>
    <t xml:space="preserve">BHR105</t>
  </si>
  <si>
    <t xml:space="preserve">RUPESH ENTERPRISES</t>
  </si>
  <si>
    <t xml:space="preserve">BHS267</t>
  </si>
  <si>
    <t xml:space="preserve">SHIVAM ENTERPRISES - VAISHALI</t>
  </si>
  <si>
    <t xml:space="preserve">WBS354</t>
  </si>
  <si>
    <t xml:space="preserve">SARKAR HARDWARE - PANDEPUR </t>
  </si>
  <si>
    <t xml:space="preserve">BHS266</t>
  </si>
  <si>
    <t xml:space="preserve">SHREE BAJRANG TRADERS</t>
  </si>
  <si>
    <t xml:space="preserve">BHR096</t>
  </si>
  <si>
    <t xml:space="preserve">R.R.S TRADERS</t>
  </si>
  <si>
    <t xml:space="preserve">NEA498</t>
  </si>
  <si>
    <t xml:space="preserve">ASIT NATH</t>
  </si>
  <si>
    <t xml:space="preserve">NEJ204</t>
  </si>
  <si>
    <t xml:space="preserve">JAI MAA LAKSHMI HARDWARE AND ELECTR</t>
  </si>
  <si>
    <t xml:space="preserve">SKK006</t>
  </si>
  <si>
    <t xml:space="preserve">KEDAR MUNDRA</t>
  </si>
  <si>
    <t xml:space="preserve">NEP313</t>
  </si>
  <si>
    <t xml:space="preserve">PANNA ALLUMINIUM</t>
  </si>
  <si>
    <t xml:space="preserve">NER360</t>
  </si>
  <si>
    <t xml:space="preserve">RAZA HARDWARE</t>
  </si>
  <si>
    <t xml:space="preserve">NEN250</t>
  </si>
  <si>
    <t xml:space="preserve">NEW HARDWARE</t>
  </si>
  <si>
    <t xml:space="preserve">SKN005</t>
  </si>
  <si>
    <t xml:space="preserve">NIRMAL AGARWAL</t>
  </si>
  <si>
    <t xml:space="preserve">NES794</t>
  </si>
  <si>
    <t xml:space="preserve">SANGMA HARDWARE STORE</t>
  </si>
  <si>
    <t xml:space="preserve">NEN178</t>
  </si>
  <si>
    <t xml:space="preserve">NEFA ENTERPRISES</t>
  </si>
  <si>
    <t xml:space="preserve">NET212</t>
  </si>
  <si>
    <t xml:space="preserve">TADUK ENTERPRISES</t>
  </si>
  <si>
    <t xml:space="preserve">BHP040</t>
  </si>
  <si>
    <t xml:space="preserve">PRABHAT ENTERPRISES</t>
  </si>
  <si>
    <t xml:space="preserve">BHJ062</t>
  </si>
  <si>
    <t xml:space="preserve">JAY MAA KAMAKHYA ENTERPRISES</t>
  </si>
  <si>
    <t xml:space="preserve">NEN251</t>
  </si>
  <si>
    <t xml:space="preserve">NAMBAT R MARAK</t>
  </si>
  <si>
    <t xml:space="preserve">BHN035</t>
  </si>
  <si>
    <t xml:space="preserve">NIKITA ENTERPRISES</t>
  </si>
  <si>
    <t xml:space="preserve">BHS270</t>
  </si>
  <si>
    <t xml:space="preserve">SANAYA ENTERPRISES</t>
  </si>
  <si>
    <t xml:space="preserve">BHA103</t>
  </si>
  <si>
    <t xml:space="preserve">ADITYA TRADERS - DEORIA</t>
  </si>
  <si>
    <t xml:space="preserve">S345</t>
  </si>
  <si>
    <t xml:space="preserve">S.S.CONSTRUCTION</t>
  </si>
  <si>
    <t xml:space="preserve">NER233</t>
  </si>
  <si>
    <t xml:space="preserve">R.P. STEEL . GOL</t>
  </si>
  <si>
    <t xml:space="preserve">NEN255</t>
  </si>
  <si>
    <t xml:space="preserve">M/S NOUFA HARDWARE</t>
  </si>
  <si>
    <t xml:space="preserve">NEF045</t>
  </si>
  <si>
    <t xml:space="preserve">M.S. ENTERPRISE</t>
  </si>
  <si>
    <t xml:space="preserve">NES653</t>
  </si>
  <si>
    <t xml:space="preserve">SHANKAR STORES</t>
  </si>
  <si>
    <t xml:space="preserve">NEF039</t>
  </si>
  <si>
    <t xml:space="preserve">MERRYBELL KHONGSNI</t>
  </si>
  <si>
    <t xml:space="preserve">NEL139</t>
  </si>
  <si>
    <t xml:space="preserve">LAXMI ENTERPRISE</t>
  </si>
  <si>
    <t xml:space="preserve">NES216</t>
  </si>
  <si>
    <t xml:space="preserve">SHIVAM TRADERS (GHY)</t>
  </si>
  <si>
    <t xml:space="preserve">NES806</t>
  </si>
  <si>
    <t xml:space="preserve">SAI ENTERPRISE</t>
  </si>
  <si>
    <t xml:space="preserve">NEJ205</t>
  </si>
  <si>
    <t xml:space="preserve">J AND R BUSINESS</t>
  </si>
  <si>
    <t xml:space="preserve">NEU053</t>
  </si>
  <si>
    <t xml:space="preserve">URBAN HARDWARE</t>
  </si>
  <si>
    <t xml:space="preserve">NER287</t>
  </si>
  <si>
    <t xml:space="preserve">R.SNAITANG HARDWARE STORE</t>
  </si>
  <si>
    <t xml:space="preserve">NEB405</t>
  </si>
  <si>
    <t xml:space="preserve">BHAKTA HARDWARE</t>
  </si>
  <si>
    <t xml:space="preserve">NER141</t>
  </si>
  <si>
    <t xml:space="preserve">RUDRO TRADING</t>
  </si>
  <si>
    <t xml:space="preserve">NEA125</t>
  </si>
  <si>
    <t xml:space="preserve">AL AMIN HARDWARE (BARPETA)</t>
  </si>
  <si>
    <t xml:space="preserve">BHS210</t>
  </si>
  <si>
    <t xml:space="preserve">SHIVA TRADERS . BEGUSARAI</t>
  </si>
  <si>
    <t xml:space="preserve">BHG035</t>
  </si>
  <si>
    <t xml:space="preserve">GAYANI ENTERPRISES</t>
  </si>
  <si>
    <t xml:space="preserve">NEF001</t>
  </si>
  <si>
    <t xml:space="preserve">FREEDOM ENTERPRISE</t>
  </si>
  <si>
    <t xml:space="preserve">BHA102</t>
  </si>
  <si>
    <t xml:space="preserve">A K TRADERS - LOHAGARA</t>
  </si>
  <si>
    <t xml:space="preserve">NES650</t>
  </si>
  <si>
    <t xml:space="preserve">SARKAR HARDWARE</t>
  </si>
  <si>
    <t xml:space="preserve">NED168</t>
  </si>
  <si>
    <t xml:space="preserve">DAVID ESS STEEL FABRICATION</t>
  </si>
  <si>
    <t xml:space="preserve">NER267</t>
  </si>
  <si>
    <t xml:space="preserve">RIBOK MASSAR</t>
  </si>
  <si>
    <t xml:space="preserve">NED248</t>
  </si>
  <si>
    <t xml:space="preserve">D.S. ENTERPRISE</t>
  </si>
  <si>
    <t xml:space="preserve">NEJ067</t>
  </si>
  <si>
    <t xml:space="preserve">JYOTI TRADERS (DARANG)</t>
  </si>
  <si>
    <t xml:space="preserve">NEF046</t>
  </si>
  <si>
    <t xml:space="preserve">MUKUTA BORAH AND BROTHERS</t>
  </si>
  <si>
    <t xml:space="preserve">S363</t>
  </si>
  <si>
    <t xml:space="preserve">SUDAMA TRADERS</t>
  </si>
  <si>
    <t xml:space="preserve">NEB412</t>
  </si>
  <si>
    <t xml:space="preserve">BHAI BHAI ENTERPRISE</t>
  </si>
  <si>
    <t xml:space="preserve">BHS250</t>
  </si>
  <si>
    <t xml:space="preserve">SHREE GANESH TRADERS - NAUHATTA</t>
  </si>
  <si>
    <t xml:space="preserve">NEF052</t>
  </si>
  <si>
    <t xml:space="preserve">FRANKY'D ENTERPRISE</t>
  </si>
  <si>
    <t xml:space="preserve">NEB366</t>
  </si>
  <si>
    <t xml:space="preserve">BALAJI TRADE &amp; SUPPLY</t>
  </si>
  <si>
    <t xml:space="preserve">NEM341</t>
  </si>
  <si>
    <t xml:space="preserve">MARUTI STORE</t>
  </si>
  <si>
    <t xml:space="preserve">Targeted Dealer</t>
  </si>
  <si>
    <t xml:space="preserve">EXCLUSIVE DEALER</t>
  </si>
  <si>
    <t xml:space="preserve">Apr'26 Tgt</t>
  </si>
  <si>
    <t xml:space="preserve">Shortfall</t>
  </si>
  <si>
    <t xml:space="preserve">Prorata Achv %</t>
  </si>
  <si>
    <t xml:space="preserve">Mar'26 SALE</t>
  </si>
  <si>
    <t xml:space="preserve">Mar'26 DEALER</t>
  </si>
  <si>
    <t xml:space="preserve">VARIENCE</t>
  </si>
  <si>
    <t xml:space="preserve">GROWTH %</t>
  </si>
  <si>
    <t xml:space="preserve">Apr-26 Vs Mar-26</t>
  </si>
  <si>
    <t xml:space="preserve">Apr-25 SALE</t>
  </si>
  <si>
    <t xml:space="preserve">Apr-25 Dealer</t>
  </si>
  <si>
    <t xml:space="preserve">LYSM VARIENCE</t>
  </si>
  <si>
    <t xml:space="preserve">LYSM GROWTH %</t>
  </si>
  <si>
    <t xml:space="preserve">SD</t>
  </si>
  <si>
    <t xml:space="preserve">B014</t>
  </si>
  <si>
    <t xml:space="preserve">BANIK HARDWARE</t>
  </si>
  <si>
    <t xml:space="preserve">S078</t>
  </si>
  <si>
    <t xml:space="preserve">SREE BHANDER (SP FIRM)</t>
  </si>
  <si>
    <t xml:space="preserve">S012</t>
  </si>
  <si>
    <t xml:space="preserve">SAIKIA ENTERPRISE</t>
  </si>
  <si>
    <t xml:space="preserve">S113</t>
  </si>
  <si>
    <t xml:space="preserve">S.N.HARDWARE (NAGAON)</t>
  </si>
  <si>
    <t xml:space="preserve">R096</t>
  </si>
  <si>
    <t xml:space="preserve">RAFIK HARDWARE</t>
  </si>
  <si>
    <t xml:space="preserve">M238</t>
  </si>
  <si>
    <t xml:space="preserve">MAA HARDWARE (NAGAON)</t>
  </si>
  <si>
    <t xml:space="preserve">A162</t>
  </si>
  <si>
    <t xml:space="preserve">ALAM AGRO INDUSTRY</t>
  </si>
  <si>
    <t xml:space="preserve">NEM008</t>
  </si>
  <si>
    <t xml:space="preserve">MAA MANASA HARDWARE (HOJAI)</t>
  </si>
  <si>
    <t xml:space="preserve">NEM025</t>
  </si>
  <si>
    <t xml:space="preserve">MAHABIR HARDWARE (DOOM DOOMIA)</t>
  </si>
  <si>
    <t xml:space="preserve">NEA028</t>
  </si>
  <si>
    <t xml:space="preserve">A. HAQUE HARDWARE</t>
  </si>
  <si>
    <t xml:space="preserve">NES132</t>
  </si>
  <si>
    <t xml:space="preserve">SHARMA HARDWARE (NAGAON)</t>
  </si>
  <si>
    <t xml:space="preserve">NEM116</t>
  </si>
  <si>
    <t xml:space="preserve">MD NAJIM UDDIN (KAMPUR)</t>
  </si>
  <si>
    <t xml:space="preserve">NEH035</t>
  </si>
  <si>
    <t xml:space="preserve">HARIOM HARDWARE (DHING)</t>
  </si>
  <si>
    <t xml:space="preserve">NES190</t>
  </si>
  <si>
    <t xml:space="preserve">S K TRADING CO. (LUMDING)</t>
  </si>
  <si>
    <t xml:space="preserve">NEO009</t>
  </si>
  <si>
    <t xml:space="preserve">OJA HARDWARE (KOLONGPAR)</t>
  </si>
  <si>
    <t xml:space="preserve">NEH047</t>
  </si>
  <si>
    <t xml:space="preserve">HANUMAN BHANDAR (BOKOLIA)</t>
  </si>
  <si>
    <t xml:space="preserve">NES262</t>
  </si>
  <si>
    <t xml:space="preserve">SANDHYA HARDWARE (JAMUNAMUKH)</t>
  </si>
  <si>
    <t xml:space="preserve">NEA209</t>
  </si>
  <si>
    <t xml:space="preserve">AYUSH HARDWARE</t>
  </si>
  <si>
    <t xml:space="preserve">NER151</t>
  </si>
  <si>
    <t xml:space="preserve">RAJIA HARDWARE</t>
  </si>
  <si>
    <t xml:space="preserve">NEM230</t>
  </si>
  <si>
    <t xml:space="preserve">MI HARDWARE &amp; CEMENT</t>
  </si>
  <si>
    <t xml:space="preserve">NEM242</t>
  </si>
  <si>
    <t xml:space="preserve">MAA TRADERS (BOKAJAN)</t>
  </si>
  <si>
    <t xml:space="preserve">NES383</t>
  </si>
  <si>
    <t xml:space="preserve">SHIV SAI SUPPLIER</t>
  </si>
  <si>
    <t xml:space="preserve">NEB201</t>
  </si>
  <si>
    <t xml:space="preserve">BALAJI HARDWARE (DIPHU)</t>
  </si>
  <si>
    <t xml:space="preserve">NEK137</t>
  </si>
  <si>
    <t xml:space="preserve">KRISHNA KUMAR GHOSH AND SONS</t>
  </si>
  <si>
    <t xml:space="preserve">NEJ109</t>
  </si>
  <si>
    <t xml:space="preserve">J. SIDDIKA HARDWARE</t>
  </si>
  <si>
    <t xml:space="preserve">NES454</t>
  </si>
  <si>
    <t xml:space="preserve">SHIV SANKAR HARDWARE</t>
  </si>
  <si>
    <t xml:space="preserve">NEM280</t>
  </si>
  <si>
    <t xml:space="preserve">MAA BHAWANI HARDWARE (NGN)</t>
  </si>
  <si>
    <t xml:space="preserve">NES485</t>
  </si>
  <si>
    <t xml:space="preserve">SAIKIA HARDWARE-NGN</t>
  </si>
  <si>
    <t xml:space="preserve">NEK151</t>
  </si>
  <si>
    <t xml:space="preserve">KALPANA HARDWARE-NGN</t>
  </si>
  <si>
    <t xml:space="preserve">NEP214</t>
  </si>
  <si>
    <t xml:space="preserve">PINKI HARDWARE - NGN</t>
  </si>
  <si>
    <t xml:space="preserve">NEA343</t>
  </si>
  <si>
    <t xml:space="preserve">A.K. HARDWARE</t>
  </si>
  <si>
    <t xml:space="preserve">NEN191</t>
  </si>
  <si>
    <t xml:space="preserve">NIDEESHWARAM HARDWARE</t>
  </si>
  <si>
    <t xml:space="preserve">NEN194</t>
  </si>
  <si>
    <t xml:space="preserve">N.J. HARDWARE</t>
  </si>
  <si>
    <t xml:space="preserve">NEM349</t>
  </si>
  <si>
    <t xml:space="preserve">MOROMI ENTERPRISE</t>
  </si>
  <si>
    <t xml:space="preserve">NEM353</t>
  </si>
  <si>
    <t xml:space="preserve">M.H. ENTERPRISE</t>
  </si>
  <si>
    <t xml:space="preserve">NEB305</t>
  </si>
  <si>
    <t xml:space="preserve">BABU HARDWARE</t>
  </si>
  <si>
    <t xml:space="preserve">NEM358</t>
  </si>
  <si>
    <t xml:space="preserve">MAZUMDER HARDWARE</t>
  </si>
  <si>
    <t xml:space="preserve">NEA376</t>
  </si>
  <si>
    <t xml:space="preserve">ALIM ENTERPRISE</t>
  </si>
  <si>
    <t xml:space="preserve">NEM381</t>
  </si>
  <si>
    <t xml:space="preserve">MAA LAXMI HARDWARE</t>
  </si>
  <si>
    <t xml:space="preserve">NES664</t>
  </si>
  <si>
    <t xml:space="preserve">SWASTIK HARDWARE STORE</t>
  </si>
  <si>
    <t xml:space="preserve">NED225</t>
  </si>
  <si>
    <t xml:space="preserve">DEV HARDWARES</t>
  </si>
  <si>
    <t xml:space="preserve">NED226</t>
  </si>
  <si>
    <t xml:space="preserve">DEVI TRADERS</t>
  </si>
  <si>
    <t xml:space="preserve">NEP265</t>
  </si>
  <si>
    <t xml:space="preserve">PRINCE HARDWARE</t>
  </si>
  <si>
    <t xml:space="preserve">NEJ170</t>
  </si>
  <si>
    <t xml:space="preserve">J.D. HARDWARE</t>
  </si>
  <si>
    <t xml:space="preserve">NEC128</t>
  </si>
  <si>
    <t xml:space="preserve">CHOUDHURY HARDWARE</t>
  </si>
  <si>
    <t xml:space="preserve">NEK207</t>
  </si>
  <si>
    <t xml:space="preserve">K.D. HARDWARE</t>
  </si>
  <si>
    <t xml:space="preserve">NEA430</t>
  </si>
  <si>
    <t xml:space="preserve">ANISUR ZAMAN</t>
  </si>
  <si>
    <t xml:space="preserve">NEG155</t>
  </si>
  <si>
    <t xml:space="preserve">G.S. HARDWARE</t>
  </si>
  <si>
    <t xml:space="preserve">NEB363</t>
  </si>
  <si>
    <t xml:space="preserve">BAJRANG HARDWARE</t>
  </si>
  <si>
    <t xml:space="preserve">NEN30</t>
  </si>
  <si>
    <t xml:space="preserve">NEW SUMAN ENTERPRISE</t>
  </si>
  <si>
    <t xml:space="preserve">NEB365</t>
  </si>
  <si>
    <t xml:space="preserve">BALAJI HARDWER AND KRISHI BHANDAR</t>
  </si>
  <si>
    <t xml:space="preserve">NES729</t>
  </si>
  <si>
    <t xml:space="preserve">SABNUR HARDWARE</t>
  </si>
  <si>
    <t xml:space="preserve">NEJ189</t>
  </si>
  <si>
    <t xml:space="preserve">JALAL HARDWARE</t>
  </si>
  <si>
    <t xml:space="preserve">NEF028</t>
  </si>
  <si>
    <t xml:space="preserve">FARUQUE HARDWARE</t>
  </si>
  <si>
    <t xml:space="preserve">NEM449</t>
  </si>
  <si>
    <t xml:space="preserve">MAA BELA HARDWARE STORE</t>
  </si>
  <si>
    <t xml:space="preserve">J082</t>
  </si>
  <si>
    <t xml:space="preserve">JAYRAM BHANDER</t>
  </si>
  <si>
    <t xml:space="preserve">NEA027</t>
  </si>
  <si>
    <t xml:space="preserve">ANNAPURNA TRADE SYNDICATE</t>
  </si>
  <si>
    <t xml:space="preserve">NED036</t>
  </si>
  <si>
    <t xml:space="preserve">DEY &amp; SONS</t>
  </si>
  <si>
    <t xml:space="preserve">NER186</t>
  </si>
  <si>
    <t xml:space="preserve">RENU BEGUM STORE</t>
  </si>
  <si>
    <t xml:space="preserve">NES422</t>
  </si>
  <si>
    <t xml:space="preserve">SMTI KISETEULE ZEME</t>
  </si>
  <si>
    <t xml:space="preserve">NEK142</t>
  </si>
  <si>
    <t xml:space="preserve">KARANI ENTERPRISE (NGN)</t>
  </si>
  <si>
    <t xml:space="preserve">NEM316</t>
  </si>
  <si>
    <t xml:space="preserve">MAA HARDWARE - NCH</t>
  </si>
  <si>
    <t xml:space="preserve">NER240</t>
  </si>
  <si>
    <t xml:space="preserve">RAMKRISHNA HARDWARE-DIMA HASAO</t>
  </si>
  <si>
    <t xml:space="preserve">NEO035</t>
  </si>
  <si>
    <t xml:space="preserve">OMIOO HARDWARE</t>
  </si>
  <si>
    <t xml:space="preserve">NER323</t>
  </si>
  <si>
    <t xml:space="preserve">RANUP BODO</t>
  </si>
  <si>
    <t xml:space="preserve">NES744</t>
  </si>
  <si>
    <t xml:space="preserve">SUBHASH MALAKAR</t>
  </si>
  <si>
    <t xml:space="preserve">S036</t>
  </si>
  <si>
    <t xml:space="preserve">SHANKAR HARDWARE</t>
  </si>
  <si>
    <t xml:space="preserve">J015</t>
  </si>
  <si>
    <t xml:space="preserve">JAISWAL ENTERPRISES (TEZPUR)</t>
  </si>
  <si>
    <t xml:space="preserve">G029</t>
  </si>
  <si>
    <t xml:space="preserve">GOSWAMI HARDWARE</t>
  </si>
  <si>
    <t xml:space="preserve">L029</t>
  </si>
  <si>
    <t xml:space="preserve">LAXMI NARAYAN OM PRAKASH</t>
  </si>
  <si>
    <t xml:space="preserve">J045</t>
  </si>
  <si>
    <t xml:space="preserve">JOSHI ENTERPRISE</t>
  </si>
  <si>
    <t xml:space="preserve">S245</t>
  </si>
  <si>
    <t xml:space="preserve">SHREE GANESH HARDWARE (TEZPUR)</t>
  </si>
  <si>
    <t xml:space="preserve">N066</t>
  </si>
  <si>
    <t xml:space="preserve">NATHU HARDWARE </t>
  </si>
  <si>
    <t xml:space="preserve">A144</t>
  </si>
  <si>
    <t xml:space="preserve">ASSAM STORES (TEZPUR)</t>
  </si>
  <si>
    <t xml:space="preserve">K132</t>
  </si>
  <si>
    <t xml:space="preserve">KALITA ENTERPRISE (TEZPUR)</t>
  </si>
  <si>
    <t xml:space="preserve">G095</t>
  </si>
  <si>
    <t xml:space="preserve">GANAPATI HARDWARE (TEZPUR)</t>
  </si>
  <si>
    <t xml:space="preserve">P166</t>
  </si>
  <si>
    <t xml:space="preserve">PURBANCHAL HARDWARE (TEZPUR)</t>
  </si>
  <si>
    <t xml:space="preserve">D164</t>
  </si>
  <si>
    <t xml:space="preserve">DAS &amp; SON'S</t>
  </si>
  <si>
    <t xml:space="preserve">NET036</t>
  </si>
  <si>
    <t xml:space="preserve">TURANGA HARDWARE</t>
  </si>
  <si>
    <t xml:space="preserve">NEN068</t>
  </si>
  <si>
    <t xml:space="preserve">NEW J P HARDWARE (TEZPUR)</t>
  </si>
  <si>
    <t xml:space="preserve">NEK065</t>
  </si>
  <si>
    <t xml:space="preserve">KAMAKHYA HARDWARE (TEZPUR)</t>
  </si>
  <si>
    <t xml:space="preserve">NEC069</t>
  </si>
  <si>
    <t xml:space="preserve">CHUNU HARDWARE</t>
  </si>
  <si>
    <t xml:space="preserve">NEM207</t>
  </si>
  <si>
    <t xml:space="preserve">MAHESH HARDWARE (BHALUKPONG)</t>
  </si>
  <si>
    <t xml:space="preserve">NEJ082</t>
  </si>
  <si>
    <t xml:space="preserve">J P HARDWARE (BNC)</t>
  </si>
  <si>
    <t xml:space="preserve">NEL058</t>
  </si>
  <si>
    <t xml:space="preserve">L K ENTERPRISE (TEZ)</t>
  </si>
  <si>
    <t xml:space="preserve">NED155</t>
  </si>
  <si>
    <t xml:space="preserve">DEEPIKA ENTERPRISE</t>
  </si>
  <si>
    <t xml:space="preserve">NEK141</t>
  </si>
  <si>
    <t xml:space="preserve">K S HARDWARE (HAWAJAN)</t>
  </si>
  <si>
    <t xml:space="preserve">NEM274</t>
  </si>
  <si>
    <t xml:space="preserve">MAA KAMAKHYA HARDWARE (TEZPUR)</t>
  </si>
  <si>
    <t xml:space="preserve">NEM303</t>
  </si>
  <si>
    <t xml:space="preserve">MISHRA HARDWARE - TEZ</t>
  </si>
  <si>
    <t xml:space="preserve">NEB259</t>
  </si>
  <si>
    <t xml:space="preserve">BIJOY STORE - TEZ</t>
  </si>
  <si>
    <t xml:space="preserve">NEM327</t>
  </si>
  <si>
    <t xml:space="preserve">MARUTI ASSOCIATES</t>
  </si>
  <si>
    <t xml:space="preserve">NEP222</t>
  </si>
  <si>
    <t xml:space="preserve">PRIYAMBANI STORES</t>
  </si>
  <si>
    <t xml:space="preserve">NEB277</t>
  </si>
  <si>
    <t xml:space="preserve">B.D. HARDWARE-TEZPUR</t>
  </si>
  <si>
    <t xml:space="preserve">NER247</t>
  </si>
  <si>
    <t xml:space="preserve">R.K. ENTERPRISES</t>
  </si>
  <si>
    <t xml:space="preserve">NED218</t>
  </si>
  <si>
    <t xml:space="preserve">D.R. ENTERPRISE</t>
  </si>
  <si>
    <t xml:space="preserve">NES656</t>
  </si>
  <si>
    <t xml:space="preserve">SHIVAM HARDWARE</t>
  </si>
  <si>
    <t xml:space="preserve">NEY014</t>
  </si>
  <si>
    <t xml:space="preserve">YASH HARDWARE</t>
  </si>
  <si>
    <t xml:space="preserve">NEP269</t>
  </si>
  <si>
    <t xml:space="preserve">PURNIMA STORE</t>
  </si>
  <si>
    <t xml:space="preserve">NEJ171</t>
  </si>
  <si>
    <t xml:space="preserve">JUNAKY HARDWARE</t>
  </si>
  <si>
    <t xml:space="preserve">NEN218</t>
  </si>
  <si>
    <t xml:space="preserve">N C STORE</t>
  </si>
  <si>
    <t xml:space="preserve">NES675</t>
  </si>
  <si>
    <t xml:space="preserve">SHANKAR  HARDWARE</t>
  </si>
  <si>
    <t xml:space="preserve">NES679</t>
  </si>
  <si>
    <t xml:space="preserve">SUNIL HARDWARE</t>
  </si>
  <si>
    <t xml:space="preserve">NES703</t>
  </si>
  <si>
    <t xml:space="preserve">SHYAM HARDWARE STORES</t>
  </si>
  <si>
    <t xml:space="preserve">NEA432</t>
  </si>
  <si>
    <t xml:space="preserve">A STAR STORE</t>
  </si>
  <si>
    <t xml:space="preserve">NED238</t>
  </si>
  <si>
    <t xml:space="preserve">DOLEY ENTERPRISE</t>
  </si>
  <si>
    <t xml:space="preserve">NEK216</t>
  </si>
  <si>
    <t xml:space="preserve">KAMAL HARDWARE</t>
  </si>
  <si>
    <t xml:space="preserve">NEM419</t>
  </si>
  <si>
    <t xml:space="preserve">MAA CHARU HARDWARE</t>
  </si>
  <si>
    <t xml:space="preserve">NEM425</t>
  </si>
  <si>
    <t xml:space="preserve">MAHESHWARI ENTERPRISES</t>
  </si>
  <si>
    <t xml:space="preserve">NES727</t>
  </si>
  <si>
    <t xml:space="preserve">SHANTI SUPPLY</t>
  </si>
  <si>
    <t xml:space="preserve">NES731</t>
  </si>
  <si>
    <t xml:space="preserve">SOMAYA HARDWARE</t>
  </si>
  <si>
    <t xml:space="preserve">S082</t>
  </si>
  <si>
    <t xml:space="preserve">SRI JAGDAMBA HARDWARE STORES</t>
  </si>
  <si>
    <t xml:space="preserve">R033</t>
  </si>
  <si>
    <t xml:space="preserve">ROY HARDWARE STORE (LALUK)</t>
  </si>
  <si>
    <t xml:space="preserve">A045</t>
  </si>
  <si>
    <t xml:space="preserve">ASSAM TRADERS (DHEMAJI)</t>
  </si>
  <si>
    <t xml:space="preserve">A095</t>
  </si>
  <si>
    <t xml:space="preserve">AGARWALLA STORES</t>
  </si>
  <si>
    <t xml:space="preserve">M129</t>
  </si>
  <si>
    <t xml:space="preserve">MANISH TRADING CO.</t>
  </si>
  <si>
    <t xml:space="preserve">M185</t>
  </si>
  <si>
    <t xml:space="preserve">MAHALAXMI HARDWARE (DHEMAJI)</t>
  </si>
  <si>
    <t xml:space="preserve">S293</t>
  </si>
  <si>
    <t xml:space="preserve">SUBHAM HARDWARE</t>
  </si>
  <si>
    <t xml:space="preserve">B147</t>
  </si>
  <si>
    <t xml:space="preserve">BAPI HARDWARE</t>
  </si>
  <si>
    <t xml:space="preserve">B170</t>
  </si>
  <si>
    <t xml:space="preserve">B.M.HARDWARE &amp; MACHINERY STORE</t>
  </si>
  <si>
    <t xml:space="preserve">NER018</t>
  </si>
  <si>
    <t xml:space="preserve">RAJ VIKASH STEEL CENTRE</t>
  </si>
  <si>
    <t xml:space="preserve">NEH022</t>
  </si>
  <si>
    <t xml:space="preserve">HARDWARE HOUSE (SILAPATHAR)</t>
  </si>
  <si>
    <t xml:space="preserve">NEJ042</t>
  </si>
  <si>
    <t xml:space="preserve">J B STORES  (DHAKUAKHANA)</t>
  </si>
  <si>
    <t xml:space="preserve">NES187</t>
  </si>
  <si>
    <t xml:space="preserve">SHIV BHANDAR (NLP)</t>
  </si>
  <si>
    <t xml:space="preserve">NES188</t>
  </si>
  <si>
    <t xml:space="preserve">SENCHOWA HARDWARE</t>
  </si>
  <si>
    <t xml:space="preserve">NES210</t>
  </si>
  <si>
    <t xml:space="preserve">SUNITA ENTERPRISE</t>
  </si>
  <si>
    <t xml:space="preserve">NEA161</t>
  </si>
  <si>
    <t xml:space="preserve">AJAY KUMAR AGARWALLA</t>
  </si>
  <si>
    <t xml:space="preserve">NEK077</t>
  </si>
  <si>
    <t xml:space="preserve">KRISHNA ENTERPRISE</t>
  </si>
  <si>
    <t xml:space="preserve">NES228</t>
  </si>
  <si>
    <t xml:space="preserve">SHARMA H.W. STORES</t>
  </si>
  <si>
    <t xml:space="preserve">NES291</t>
  </si>
  <si>
    <t xml:space="preserve">SHREE GANESH STEEL</t>
  </si>
  <si>
    <t xml:space="preserve">NER152</t>
  </si>
  <si>
    <t xml:space="preserve">R R HARDWARE</t>
  </si>
  <si>
    <t xml:space="preserve">NER153</t>
  </si>
  <si>
    <t xml:space="preserve">RAJKHOWA HARDWARE (NLP)</t>
  </si>
  <si>
    <t xml:space="preserve">NES357</t>
  </si>
  <si>
    <t xml:space="preserve">SHIKHA HARDWARE</t>
  </si>
  <si>
    <t xml:space="preserve">NEB192</t>
  </si>
  <si>
    <t xml:space="preserve">BALAJI ENTERPRISE (NLP)</t>
  </si>
  <si>
    <t xml:space="preserve">NES373</t>
  </si>
  <si>
    <t xml:space="preserve">SAURABH HARDWARE</t>
  </si>
  <si>
    <t xml:space="preserve">NEU030</t>
  </si>
  <si>
    <t xml:space="preserve">USMAN HARDWARE &amp; ELECTRICAL</t>
  </si>
  <si>
    <t xml:space="preserve">NEA282</t>
  </si>
  <si>
    <t xml:space="preserve">A.B. ENTERPRISE (NLP)</t>
  </si>
  <si>
    <t xml:space="preserve">NES457</t>
  </si>
  <si>
    <t xml:space="preserve">SAIKIA HARDWARE (NLP)</t>
  </si>
  <si>
    <t xml:space="preserve">NEK149</t>
  </si>
  <si>
    <t xml:space="preserve">K K TRADERS - NLP</t>
  </si>
  <si>
    <t xml:space="preserve">NEC099</t>
  </si>
  <si>
    <t xml:space="preserve">CHUTIA HARDWARE STORE</t>
  </si>
  <si>
    <t xml:space="preserve">NEB256</t>
  </si>
  <si>
    <t xml:space="preserve">BHATTA HARDWARE - NLP</t>
  </si>
  <si>
    <t xml:space="preserve">NER226</t>
  </si>
  <si>
    <t xml:space="preserve">R.K.HARDWARE STORE - NLP</t>
  </si>
  <si>
    <t xml:space="preserve">NEI034</t>
  </si>
  <si>
    <t xml:space="preserve">ISLAM HARDWARE STORE - NLP</t>
  </si>
  <si>
    <t xml:space="preserve">NEN180</t>
  </si>
  <si>
    <t xml:space="preserve">NEW BHAWANI HARDWARE - NLP</t>
  </si>
  <si>
    <t xml:space="preserve">NEP218</t>
  </si>
  <si>
    <t xml:space="preserve">P.D. ENTERPRISE - NLP</t>
  </si>
  <si>
    <t xml:space="preserve">NET164</t>
  </si>
  <si>
    <t xml:space="preserve">TIRUPATI ENTERPRISE - NLP</t>
  </si>
  <si>
    <t xml:space="preserve">NEH112</t>
  </si>
  <si>
    <t xml:space="preserve">HAZARIKA HARDWARE</t>
  </si>
  <si>
    <t xml:space="preserve">NEB280</t>
  </si>
  <si>
    <t xml:space="preserve">BAJRANG HARDWARE STORE-NLP</t>
  </si>
  <si>
    <t xml:space="preserve">NED214</t>
  </si>
  <si>
    <t xml:space="preserve">DHRITI ENTERPRISE</t>
  </si>
  <si>
    <t xml:space="preserve">NEC115</t>
  </si>
  <si>
    <t xml:space="preserve">CHANGMAI HARDWARE</t>
  </si>
  <si>
    <t xml:space="preserve">NEA379</t>
  </si>
  <si>
    <t xml:space="preserve">AYUSH TILES &amp; BATHWARE</t>
  </si>
  <si>
    <t xml:space="preserve">NEN214</t>
  </si>
  <si>
    <t xml:space="preserve">NIKU HARDWARE</t>
  </si>
  <si>
    <t xml:space="preserve">NEB330</t>
  </si>
  <si>
    <t xml:space="preserve">BORAH HARDWARE</t>
  </si>
  <si>
    <t xml:space="preserve">NER293</t>
  </si>
  <si>
    <t xml:space="preserve">RAVI STORE</t>
  </si>
  <si>
    <t xml:space="preserve">NER301</t>
  </si>
  <si>
    <t xml:space="preserve">R.N. ENTERPRISE</t>
  </si>
  <si>
    <t xml:space="preserve">NES732</t>
  </si>
  <si>
    <t xml:space="preserve">SHIVAA ENTERPRISES</t>
  </si>
  <si>
    <t xml:space="preserve">NEB373</t>
  </si>
  <si>
    <t xml:space="preserve">BHARAT ENTERPRISE</t>
  </si>
  <si>
    <t xml:space="preserve">NET043</t>
  </si>
  <si>
    <t xml:space="preserve">TADO ENTERPRISE (AP NORTH)</t>
  </si>
  <si>
    <t xml:space="preserve">NEA098</t>
  </si>
  <si>
    <t xml:space="preserve">AMAR TRADING CO. (NIRJULI)</t>
  </si>
  <si>
    <t xml:space="preserve">NEK133</t>
  </si>
  <si>
    <t xml:space="preserve">KIPA STEEL</t>
  </si>
  <si>
    <t xml:space="preserve">NET144</t>
  </si>
  <si>
    <t xml:space="preserve">TANA ENTERPRISES</t>
  </si>
  <si>
    <t xml:space="preserve">NEO026</t>
  </si>
  <si>
    <t xml:space="preserve">ONN AGENCY</t>
  </si>
  <si>
    <t xml:space="preserve">NEO027</t>
  </si>
  <si>
    <t xml:space="preserve">OM ENTERPRISES - APN</t>
  </si>
  <si>
    <t xml:space="preserve">NET156</t>
  </si>
  <si>
    <t xml:space="preserve">TARA MARBLES - APN</t>
  </si>
  <si>
    <t xml:space="preserve">NEG140</t>
  </si>
  <si>
    <t xml:space="preserve">GANGLE DALE ENTERPRISE</t>
  </si>
  <si>
    <t xml:space="preserve">NEA367</t>
  </si>
  <si>
    <t xml:space="preserve">ANIA ENTERPRISES</t>
  </si>
  <si>
    <t xml:space="preserve">NET175</t>
  </si>
  <si>
    <t xml:space="preserve">TANYA HARDWARE</t>
  </si>
  <si>
    <t xml:space="preserve">NEU046</t>
  </si>
  <si>
    <t xml:space="preserve">U A TRADERS</t>
  </si>
  <si>
    <t xml:space="preserve">NEJ163</t>
  </si>
  <si>
    <t xml:space="preserve">JADE MARKETING</t>
  </si>
  <si>
    <t xml:space="preserve">NEA409</t>
  </si>
  <si>
    <t xml:space="preserve">NEA415</t>
  </si>
  <si>
    <t xml:space="preserve">A.J. ENTERPRISES</t>
  </si>
  <si>
    <t xml:space="preserve">NEN226</t>
  </si>
  <si>
    <t xml:space="preserve">N.A. ENTERPRISE</t>
  </si>
  <si>
    <t xml:space="preserve">NEI047</t>
  </si>
  <si>
    <t xml:space="preserve">ICICLE ENTERPRISES</t>
  </si>
  <si>
    <t xml:space="preserve">NEL131</t>
  </si>
  <si>
    <t xml:space="preserve">L.R.R ENTERPRISE</t>
  </si>
  <si>
    <t xml:space="preserve">NES742</t>
  </si>
  <si>
    <t xml:space="preserve">SANGO ENTERPIRSES</t>
  </si>
  <si>
    <t xml:space="preserve">NEM017</t>
  </si>
  <si>
    <t xml:space="preserve">MARPI WIRE PRODUCT</t>
  </si>
  <si>
    <t xml:space="preserve">NED092</t>
  </si>
  <si>
    <t xml:space="preserve">D.L. BROS ENTERPRISES (AP)</t>
  </si>
  <si>
    <t xml:space="preserve">NET088</t>
  </si>
  <si>
    <t xml:space="preserve">TAGA ENTERPRISES</t>
  </si>
  <si>
    <t xml:space="preserve">NEM187</t>
  </si>
  <si>
    <t xml:space="preserve">MEMO HARDWARE AGENCY</t>
  </si>
  <si>
    <t xml:space="preserve">NEY008</t>
  </si>
  <si>
    <t xml:space="preserve">YAYING ENTERPRISES (AP)</t>
  </si>
  <si>
    <t xml:space="preserve">NEM248</t>
  </si>
  <si>
    <t xml:space="preserve">MRT STORE</t>
  </si>
  <si>
    <t xml:space="preserve">NEK140</t>
  </si>
  <si>
    <t xml:space="preserve">KSP ENTERPRISES</t>
  </si>
  <si>
    <t xml:space="preserve">NEC109</t>
  </si>
  <si>
    <t xml:space="preserve">COSMOS PHOENIX</t>
  </si>
  <si>
    <t xml:space="preserve">NEN190</t>
  </si>
  <si>
    <t xml:space="preserve">NUNG ENTERPRISE</t>
  </si>
  <si>
    <t xml:space="preserve">NEU044</t>
  </si>
  <si>
    <t xml:space="preserve">U.K.H. ENTERPRISE</t>
  </si>
  <si>
    <t xml:space="preserve">NEM347</t>
  </si>
  <si>
    <t xml:space="preserve">M P ENTERPRISE</t>
  </si>
  <si>
    <t xml:space="preserve">NEN205</t>
  </si>
  <si>
    <t xml:space="preserve">N.N.N ENTERPRISES</t>
  </si>
  <si>
    <t xml:space="preserve">NEZ021</t>
  </si>
  <si>
    <t xml:space="preserve">ZIRDO ENTERPRISE</t>
  </si>
  <si>
    <t xml:space="preserve">NEL111</t>
  </si>
  <si>
    <t xml:space="preserve">LEGONG AGENCY</t>
  </si>
  <si>
    <t xml:space="preserve">NEK197</t>
  </si>
  <si>
    <t xml:space="preserve">K.K.ENTERPRISE</t>
  </si>
  <si>
    <t xml:space="preserve">NES676</t>
  </si>
  <si>
    <t xml:space="preserve">SHANTI ENTERPRISE</t>
  </si>
  <si>
    <t xml:space="preserve">NEG164</t>
  </si>
  <si>
    <t xml:space="preserve">GUMIN ENTERPRISES</t>
  </si>
  <si>
    <t xml:space="preserve">NEJ177</t>
  </si>
  <si>
    <t xml:space="preserve">JONNAM INFRASTRUCTURE</t>
  </si>
  <si>
    <t xml:space="preserve">NEB342</t>
  </si>
  <si>
    <t xml:space="preserve">B.S. ENTERPRISE</t>
  </si>
  <si>
    <t xml:space="preserve">NEM417</t>
  </si>
  <si>
    <t xml:space="preserve">M.B.TRADING CO.</t>
  </si>
  <si>
    <t xml:space="preserve">NEM424</t>
  </si>
  <si>
    <t xml:space="preserve">M M ENTERPRISES</t>
  </si>
  <si>
    <t xml:space="preserve">NEM441</t>
  </si>
  <si>
    <t xml:space="preserve">M/S DARANG</t>
  </si>
  <si>
    <t xml:space="preserve">NEB372</t>
  </si>
  <si>
    <t xml:space="preserve">BHARAT INFRASTRUCTURE</t>
  </si>
  <si>
    <t xml:space="preserve">S172</t>
  </si>
  <si>
    <t xml:space="preserve">S.S. ENTERPRISE (SIBSAGAR)</t>
  </si>
  <si>
    <t xml:space="preserve">K063</t>
  </si>
  <si>
    <t xml:space="preserve">KAMAKHYA HARDWARE STORES</t>
  </si>
  <si>
    <t xml:space="preserve">J046</t>
  </si>
  <si>
    <t xml:space="preserve">J.P.HARDWARE &amp; ELECTRICALS</t>
  </si>
  <si>
    <t xml:space="preserve">M134</t>
  </si>
  <si>
    <t xml:space="preserve">M.M.HARDWARE STORE</t>
  </si>
  <si>
    <t xml:space="preserve">S210</t>
  </si>
  <si>
    <t xml:space="preserve">SINGH TRADE &amp; COMMERCE</t>
  </si>
  <si>
    <t xml:space="preserve">S555</t>
  </si>
  <si>
    <t xml:space="preserve">S.K.HARDWARE (JORHAT)</t>
  </si>
  <si>
    <t xml:space="preserve">NEB020</t>
  </si>
  <si>
    <t xml:space="preserve">BORAH BROTHERS</t>
  </si>
  <si>
    <t xml:space="preserve">NEB042</t>
  </si>
  <si>
    <t xml:space="preserve">BEGRAJ MURLIDHAR</t>
  </si>
  <si>
    <t xml:space="preserve">NER066</t>
  </si>
  <si>
    <t xml:space="preserve">RUKMANI ENTERPRISE (JORHAT)</t>
  </si>
  <si>
    <t xml:space="preserve">NEP064</t>
  </si>
  <si>
    <t xml:space="preserve">P.K ENTERPRISE (AMGURI)</t>
  </si>
  <si>
    <t xml:space="preserve">NEB054</t>
  </si>
  <si>
    <t xml:space="preserve">B D ENTERPRISE (AMGURI)</t>
  </si>
  <si>
    <t xml:space="preserve">NEN046</t>
  </si>
  <si>
    <t xml:space="preserve">NEW ASSAM HARDWARE (TEOK)</t>
  </si>
  <si>
    <t xml:space="preserve">NES166</t>
  </si>
  <si>
    <t xml:space="preserve">SHEW HARDWARE (JORHAT)</t>
  </si>
  <si>
    <t xml:space="preserve">NEH051</t>
  </si>
  <si>
    <t xml:space="preserve">HANCHARA HARDWARE STORE</t>
  </si>
  <si>
    <t xml:space="preserve">NED126</t>
  </si>
  <si>
    <t xml:space="preserve">DEEPJYOTI STORE</t>
  </si>
  <si>
    <t xml:space="preserve">NES406</t>
  </si>
  <si>
    <t xml:space="preserve">SHIV SHAKTI HARDWARE (JOR)</t>
  </si>
  <si>
    <t xml:space="preserve">NEJ097</t>
  </si>
  <si>
    <t xml:space="preserve">JANMONI HARDWARE AND SUPPLIERS</t>
  </si>
  <si>
    <t xml:space="preserve">NEJ108</t>
  </si>
  <si>
    <t xml:space="preserve">JAGDISH PRASAD GOPIKISHAN</t>
  </si>
  <si>
    <t xml:space="preserve">NEH094</t>
  </si>
  <si>
    <t xml:space="preserve">HANUMAN ENTERPRISE (JHT)</t>
  </si>
  <si>
    <t xml:space="preserve">NEL086</t>
  </si>
  <si>
    <t xml:space="preserve">LAXMI ENTERPRISE - JHT</t>
  </si>
  <si>
    <t xml:space="preserve">NED212</t>
  </si>
  <si>
    <t xml:space="preserve">DUTTA HARDWARE</t>
  </si>
  <si>
    <t xml:space="preserve">NEN201</t>
  </si>
  <si>
    <t xml:space="preserve">N B SUPPLIERS</t>
  </si>
  <si>
    <t xml:space="preserve">NER266</t>
  </si>
  <si>
    <t xml:space="preserve">RAMCHANDRA JAYPRAKASH</t>
  </si>
  <si>
    <t xml:space="preserve">NEB324</t>
  </si>
  <si>
    <t xml:space="preserve">BORUAH &amp; SONS ENTERPRISE</t>
  </si>
  <si>
    <t xml:space="preserve">H012</t>
  </si>
  <si>
    <t xml:space="preserve">HIRALAL AGARWALA</t>
  </si>
  <si>
    <t xml:space="preserve">G035</t>
  </si>
  <si>
    <t xml:space="preserve">GARODIA HARDWARE STORES</t>
  </si>
  <si>
    <t xml:space="preserve">S186</t>
  </si>
  <si>
    <t xml:space="preserve">SHANTI TRADE</t>
  </si>
  <si>
    <t xml:space="preserve">G097</t>
  </si>
  <si>
    <t xml:space="preserve">GANAPATI HARDWARE (GOLAGHAT)</t>
  </si>
  <si>
    <t xml:space="preserve">NEH020</t>
  </si>
  <si>
    <t xml:space="preserve">HARI OM ENTERPRISE (GOLAGHAT)</t>
  </si>
  <si>
    <t xml:space="preserve">NEG063</t>
  </si>
  <si>
    <t xml:space="preserve">G L ENTERPRISE</t>
  </si>
  <si>
    <t xml:space="preserve">NEL057</t>
  </si>
  <si>
    <t xml:space="preserve">LAXMI STORES (GOL)</t>
  </si>
  <si>
    <t xml:space="preserve">NEB210</t>
  </si>
  <si>
    <t xml:space="preserve">BHAWANI STORE</t>
  </si>
  <si>
    <t xml:space="preserve">NEG119</t>
  </si>
  <si>
    <t xml:space="preserve">GOLAGHAT HARDWARE</t>
  </si>
  <si>
    <t xml:space="preserve">NED164</t>
  </si>
  <si>
    <t xml:space="preserve">DHANANJOY SINGH</t>
  </si>
  <si>
    <t xml:space="preserve">NES478</t>
  </si>
  <si>
    <t xml:space="preserve">SURAVI ENTERPRISE</t>
  </si>
  <si>
    <t xml:space="preserve">NEM308</t>
  </si>
  <si>
    <t xml:space="preserve">MAHABIR HARDWARE - GLGT</t>
  </si>
  <si>
    <t xml:space="preserve">NEJ130</t>
  </si>
  <si>
    <t xml:space="preserve">JALLAN ENTERPRISE - GOL</t>
  </si>
  <si>
    <t xml:space="preserve">S060</t>
  </si>
  <si>
    <t xml:space="preserve">SHYAM ENTERPRISE</t>
  </si>
  <si>
    <t xml:space="preserve">J012</t>
  </si>
  <si>
    <t xml:space="preserve">JAGATI ENTERPRISE</t>
  </si>
  <si>
    <t xml:space="preserve">S457</t>
  </si>
  <si>
    <t xml:space="preserve">SILASAKHU HARDWARE &amp; ELECTRICALS</t>
  </si>
  <si>
    <t xml:space="preserve">NEP077</t>
  </si>
  <si>
    <t xml:space="preserve">PRADIP STORE (RAJMAI)</t>
  </si>
  <si>
    <t xml:space="preserve">NEA268</t>
  </si>
  <si>
    <t xml:space="preserve">A S HARDWARE STORE</t>
  </si>
  <si>
    <t xml:space="preserve">NEM271</t>
  </si>
  <si>
    <t xml:space="preserve">MARUTI HARDWARE (SIB)</t>
  </si>
  <si>
    <t xml:space="preserve">NEM335</t>
  </si>
  <si>
    <t xml:space="preserve">MAA HARDWARE-SIVASAGAR</t>
  </si>
  <si>
    <t xml:space="preserve">NEG147</t>
  </si>
  <si>
    <t xml:space="preserve">GONESH HARDWARE STORES</t>
  </si>
  <si>
    <t xml:space="preserve">NEJ143</t>
  </si>
  <si>
    <t xml:space="preserve">JAGDAMBA ENTERPRISE</t>
  </si>
  <si>
    <t xml:space="preserve">NEB284</t>
  </si>
  <si>
    <t xml:space="preserve">BARUWATI HARDWARE</t>
  </si>
  <si>
    <t xml:space="preserve">NEN193</t>
  </si>
  <si>
    <t xml:space="preserve">NEW TARUN HARDWARE STORE</t>
  </si>
  <si>
    <t xml:space="preserve">NEM382</t>
  </si>
  <si>
    <t xml:space="preserve">MOINA STORES</t>
  </si>
  <si>
    <t xml:space="preserve">NES659</t>
  </si>
  <si>
    <t xml:space="preserve">SUSHANTA CHANGMAI</t>
  </si>
  <si>
    <t xml:space="preserve">NES660</t>
  </si>
  <si>
    <t xml:space="preserve">SHYAM CONSTRUCTION &amp; SUPPLIERS</t>
  </si>
  <si>
    <t xml:space="preserve">NEA425</t>
  </si>
  <si>
    <t xml:space="preserve">A B HARDWARE STORE</t>
  </si>
  <si>
    <t xml:space="preserve">C011</t>
  </si>
  <si>
    <t xml:space="preserve">CEMENT CENTRE (MORAN)</t>
  </si>
  <si>
    <t xml:space="preserve">E002</t>
  </si>
  <si>
    <t xml:space="preserve">EASTERN TRADING</t>
  </si>
  <si>
    <t xml:space="preserve">A048</t>
  </si>
  <si>
    <t xml:space="preserve">ATMARAM AGARWAL</t>
  </si>
  <si>
    <t xml:space="preserve">P079</t>
  </si>
  <si>
    <t xml:space="preserve">PAWAN ENTERPRISE</t>
  </si>
  <si>
    <t xml:space="preserve">S179</t>
  </si>
  <si>
    <t xml:space="preserve">SATI TRADING CO</t>
  </si>
  <si>
    <t xml:space="preserve">B145</t>
  </si>
  <si>
    <t xml:space="preserve">BAJRANGBALI STORES</t>
  </si>
  <si>
    <t xml:space="preserve">A146</t>
  </si>
  <si>
    <t xml:space="preserve">ANUSUIYA CYCLE &amp; HARDWARE STORE</t>
  </si>
  <si>
    <t xml:space="preserve">P138</t>
  </si>
  <si>
    <t xml:space="preserve">P.K. HARDWARE STORE</t>
  </si>
  <si>
    <t xml:space="preserve">M263</t>
  </si>
  <si>
    <t xml:space="preserve">M.B.STEEL</t>
  </si>
  <si>
    <t xml:space="preserve">NEC017</t>
  </si>
  <si>
    <t xml:space="preserve">CHABUA HARDWARE</t>
  </si>
  <si>
    <t xml:space="preserve">NEB024</t>
  </si>
  <si>
    <t xml:space="preserve">BRAHMAPUTRA SALES CORPORATION</t>
  </si>
  <si>
    <t xml:space="preserve">NEK048</t>
  </si>
  <si>
    <t xml:space="preserve">KANTA HARDWARE (CHOWKIDINGHEE)</t>
  </si>
  <si>
    <t xml:space="preserve">NEK053</t>
  </si>
  <si>
    <t xml:space="preserve">KEJRIWAL BROTHERS (DIBRUGARH)</t>
  </si>
  <si>
    <t xml:space="preserve">NEP132</t>
  </si>
  <si>
    <t xml:space="preserve">PURBANCHAL UDYOG (DIB)</t>
  </si>
  <si>
    <t xml:space="preserve">NEB168</t>
  </si>
  <si>
    <t xml:space="preserve">BHARAT ISPAT</t>
  </si>
  <si>
    <t xml:space="preserve">NEP172</t>
  </si>
  <si>
    <t xml:space="preserve">PURNA HARDWARE STORES</t>
  </si>
  <si>
    <t xml:space="preserve">NER171</t>
  </si>
  <si>
    <t xml:space="preserve">R D STORE</t>
  </si>
  <si>
    <t xml:space="preserve">NED146</t>
  </si>
  <si>
    <t xml:space="preserve">DHELIA &amp; SONS</t>
  </si>
  <si>
    <t xml:space="preserve">NER198</t>
  </si>
  <si>
    <t xml:space="preserve">RAJ LAXMI AJENCIES</t>
  </si>
  <si>
    <t xml:space="preserve">NEJ113</t>
  </si>
  <si>
    <t xml:space="preserve">J.J. HARDWARE STORE</t>
  </si>
  <si>
    <t xml:space="preserve">NEJ114</t>
  </si>
  <si>
    <t xml:space="preserve">J.P.TRADING - DBR</t>
  </si>
  <si>
    <t xml:space="preserve">NEC103</t>
  </si>
  <si>
    <t xml:space="preserve">CHENIREEMA TRADERS - DBR</t>
  </si>
  <si>
    <t xml:space="preserve">NEK159</t>
  </si>
  <si>
    <t xml:space="preserve">K.L.&amp; SONS</t>
  </si>
  <si>
    <t xml:space="preserve">NES648</t>
  </si>
  <si>
    <t xml:space="preserve">Shree Hari Hardware</t>
  </si>
  <si>
    <t xml:space="preserve">NEN215</t>
  </si>
  <si>
    <t xml:space="preserve">NANDINI ENTERPRISES</t>
  </si>
  <si>
    <t xml:space="preserve">NEB331</t>
  </si>
  <si>
    <t xml:space="preserve">BHAITI HARDWARE &amp; FABRICATION</t>
  </si>
  <si>
    <t xml:space="preserve">NEA416</t>
  </si>
  <si>
    <t xml:space="preserve">AMKEY TIMBERS</t>
  </si>
  <si>
    <t xml:space="preserve">NES693</t>
  </si>
  <si>
    <t xml:space="preserve">SMA ENTERPRISES</t>
  </si>
  <si>
    <t xml:space="preserve">NEL119</t>
  </si>
  <si>
    <t xml:space="preserve">LUKHURAKHAN HARDWARE &amp; FABRICATION</t>
  </si>
  <si>
    <t xml:space="preserve">NEN29</t>
  </si>
  <si>
    <t xml:space="preserve">N.W. ENTERPRISE</t>
  </si>
  <si>
    <t xml:space="preserve">NEM435</t>
  </si>
  <si>
    <t xml:space="preserve">M.B. ENTERPRISE</t>
  </si>
  <si>
    <t xml:space="preserve">NES730</t>
  </si>
  <si>
    <t xml:space="preserve">SHYAMANTAMONI HARDWARE STORES</t>
  </si>
  <si>
    <t xml:space="preserve">NEK218</t>
  </si>
  <si>
    <t xml:space="preserve">KRISHNA HARDWARE</t>
  </si>
  <si>
    <t xml:space="preserve">NEB371</t>
  </si>
  <si>
    <t xml:space="preserve">BRAHMAPUTRA HARDWARE</t>
  </si>
  <si>
    <t xml:space="preserve">S281</t>
  </si>
  <si>
    <t xml:space="preserve">SAMCHO HARDWARE TRADE AGENCY</t>
  </si>
  <si>
    <t xml:space="preserve">D098</t>
  </si>
  <si>
    <t xml:space="preserve">DIBANG ENTERPRISES</t>
  </si>
  <si>
    <t xml:space="preserve">NEW012</t>
  </si>
  <si>
    <t xml:space="preserve">WLB ENTERPRISES</t>
  </si>
  <si>
    <t xml:space="preserve">NES710</t>
  </si>
  <si>
    <t xml:space="preserve">SAWANG TRADERS</t>
  </si>
  <si>
    <t xml:space="preserve">NEJ187</t>
  </si>
  <si>
    <t xml:space="preserve">J.K ENTERPRISES</t>
  </si>
  <si>
    <t xml:space="preserve">D011</t>
  </si>
  <si>
    <t xml:space="preserve">DENNY BENNY ASSOCIATES</t>
  </si>
  <si>
    <t xml:space="preserve">D012</t>
  </si>
  <si>
    <t xml:space="preserve">DHANDARIA TRADING CO.</t>
  </si>
  <si>
    <t xml:space="preserve">R039</t>
  </si>
  <si>
    <t xml:space="preserve">RAJESH TRADE &amp; AGENCY</t>
  </si>
  <si>
    <t xml:space="preserve">D072</t>
  </si>
  <si>
    <t xml:space="preserve">NER096</t>
  </si>
  <si>
    <t xml:space="preserve">R V HARDWARE AND STORE</t>
  </si>
  <si>
    <t xml:space="preserve">NEM171</t>
  </si>
  <si>
    <t xml:space="preserve">MAMTA HARDWARE STORES</t>
  </si>
  <si>
    <t xml:space="preserve">NES441</t>
  </si>
  <si>
    <t xml:space="preserve">SHREE SHYAM HARDWARE</t>
  </si>
  <si>
    <t xml:space="preserve">NER195</t>
  </si>
  <si>
    <t xml:space="preserve">RAJESH TRADERS (TSK)</t>
  </si>
  <si>
    <t xml:space="preserve">NEB262</t>
  </si>
  <si>
    <t xml:space="preserve">BHAJANLAL SHARMA &amp; CO - TSK</t>
  </si>
  <si>
    <t xml:space="preserve">NEA338</t>
  </si>
  <si>
    <t xml:space="preserve">APURBA KR GOGOI HARDWARE</t>
  </si>
  <si>
    <t xml:space="preserve">NEA341</t>
  </si>
  <si>
    <t xml:space="preserve">ASHOK STEELS &amp; COMPANY</t>
  </si>
  <si>
    <t xml:space="preserve">NES580</t>
  </si>
  <si>
    <t xml:space="preserve">SHYAM PLY HOUSE</t>
  </si>
  <si>
    <t xml:space="preserve">NEB283</t>
  </si>
  <si>
    <t xml:space="preserve">BHAGWATI TRADER</t>
  </si>
  <si>
    <t xml:space="preserve">NEJ144</t>
  </si>
  <si>
    <t xml:space="preserve">JMD ENTERPRISE</t>
  </si>
  <si>
    <t xml:space="preserve">NES662</t>
  </si>
  <si>
    <t xml:space="preserve">SREE GONESH CEMENT AND HARDWARE</t>
  </si>
  <si>
    <t xml:space="preserve">NED244</t>
  </si>
  <si>
    <t xml:space="preserve">DIVYAM ENTERPRISE</t>
  </si>
  <si>
    <t xml:space="preserve">NES739</t>
  </si>
  <si>
    <t xml:space="preserve">SIRISH HARDWARE</t>
  </si>
  <si>
    <t xml:space="preserve">NEA463</t>
  </si>
  <si>
    <t xml:space="preserve">AKSHAYA STEEL AND HARDWARE STORES</t>
  </si>
  <si>
    <t xml:space="preserve">T029</t>
  </si>
  <si>
    <t xml:space="preserve">TWINLILIS LYNGKHOI</t>
  </si>
  <si>
    <t xml:space="preserve">S196</t>
  </si>
  <si>
    <t xml:space="preserve">SAINI HARDWARE</t>
  </si>
  <si>
    <t xml:space="preserve">S203</t>
  </si>
  <si>
    <t xml:space="preserve">SHRI KHRAWBOR LYNGKHOI</t>
  </si>
  <si>
    <t xml:space="preserve">P115</t>
  </si>
  <si>
    <t xml:space="preserve">P.PHAWA</t>
  </si>
  <si>
    <t xml:space="preserve">S274</t>
  </si>
  <si>
    <t xml:space="preserve">SRI RAM TRADING</t>
  </si>
  <si>
    <t xml:space="preserve">G064</t>
  </si>
  <si>
    <t xml:space="preserve">G.S.RANI</t>
  </si>
  <si>
    <t xml:space="preserve">NEB103</t>
  </si>
  <si>
    <t xml:space="preserve">BASAIAWMOIT ENTERPRISE (SHILLONG)</t>
  </si>
  <si>
    <t xml:space="preserve">NES203</t>
  </si>
  <si>
    <t xml:space="preserve">SAMYO HARDWARE (SHILLONG)</t>
  </si>
  <si>
    <t xml:space="preserve">NES318</t>
  </si>
  <si>
    <t xml:space="preserve">SURENDRA IRON &amp; STEEL</t>
  </si>
  <si>
    <t xml:space="preserve">NES395</t>
  </si>
  <si>
    <t xml:space="preserve">SPINGSHON MAWLIEH</t>
  </si>
  <si>
    <t xml:space="preserve">NEK145</t>
  </si>
  <si>
    <t xml:space="preserve">KYRSHAN GYNDIANG</t>
  </si>
  <si>
    <t xml:space="preserve">NEK161</t>
  </si>
  <si>
    <t xml:space="preserve">KHARBULI ENTERPRISE</t>
  </si>
  <si>
    <t xml:space="preserve">NEF013</t>
  </si>
  <si>
    <t xml:space="preserve">F.H.L. ENTERPRISE</t>
  </si>
  <si>
    <t xml:space="preserve">NEG148</t>
  </si>
  <si>
    <t xml:space="preserve">G.L. ENTERPRISE</t>
  </si>
  <si>
    <t xml:space="preserve">NEG149</t>
  </si>
  <si>
    <t xml:space="preserve">G D HARDWARES</t>
  </si>
  <si>
    <t xml:space="preserve">NEL114</t>
  </si>
  <si>
    <t xml:space="preserve">L. PYNGROPE HARDWARE</t>
  </si>
  <si>
    <t xml:space="preserve">NEB333</t>
  </si>
  <si>
    <t xml:space="preserve">BAJRANG HOME STUDIO</t>
  </si>
  <si>
    <t xml:space="preserve">NES736</t>
  </si>
  <si>
    <t xml:space="preserve">SNOWDROP HARDWARE</t>
  </si>
  <si>
    <t xml:space="preserve">M132</t>
  </si>
  <si>
    <t xml:space="preserve">MAMTA HARDWARE</t>
  </si>
  <si>
    <t xml:space="preserve">NEL034</t>
  </si>
  <si>
    <t xml:space="preserve">LYNGDOH HARDWARE (JOWAI)</t>
  </si>
  <si>
    <t xml:space="preserve">NEL099</t>
  </si>
  <si>
    <t xml:space="preserve">LYNGDOH SALES CORPORATION</t>
  </si>
  <si>
    <t xml:space="preserve">NER295</t>
  </si>
  <si>
    <t xml:space="preserve">RS ENTERPRISE</t>
  </si>
  <si>
    <t xml:space="preserve">D131</t>
  </si>
  <si>
    <t xml:space="preserve">DY BEREN ANAL ENTERPRISES</t>
  </si>
  <si>
    <t xml:space="preserve">NET012</t>
  </si>
  <si>
    <t xml:space="preserve">THANGAL ENTERPRISES</t>
  </si>
  <si>
    <t xml:space="preserve">NEA143</t>
  </si>
  <si>
    <t xml:space="preserve">AMAR STEEL</t>
  </si>
  <si>
    <t xml:space="preserve">NEL039</t>
  </si>
  <si>
    <t xml:space="preserve">L &amp; L STEEL AND HOUSE AGENCY</t>
  </si>
  <si>
    <t xml:space="preserve">NES299</t>
  </si>
  <si>
    <t xml:space="preserve">SUPER ENTERPRISES</t>
  </si>
  <si>
    <t xml:space="preserve">NED121</t>
  </si>
  <si>
    <t xml:space="preserve">D-STEEL AND CEMENT STORE</t>
  </si>
  <si>
    <t xml:space="preserve">NEN112</t>
  </si>
  <si>
    <t xml:space="preserve">N/S HARDWARE &amp; STEEL</t>
  </si>
  <si>
    <t xml:space="preserve">NES388</t>
  </si>
  <si>
    <t xml:space="preserve">SHIBANI ENTERPRISES</t>
  </si>
  <si>
    <t xml:space="preserve">NEE043</t>
  </si>
  <si>
    <t xml:space="preserve">ECHA TOMBA ENTERPRISES</t>
  </si>
  <si>
    <t xml:space="preserve">NEN150</t>
  </si>
  <si>
    <t xml:space="preserve">NEERAJ TRADERS (MNP)</t>
  </si>
  <si>
    <t xml:space="preserve">NEK146</t>
  </si>
  <si>
    <t xml:space="preserve">KN &amp; SON''S VARIETY STORE</t>
  </si>
  <si>
    <t xml:space="preserve">NEG132</t>
  </si>
  <si>
    <t xml:space="preserve">GLOBAL ENTERPRISES - MNP</t>
  </si>
  <si>
    <t xml:space="preserve">NEN174</t>
  </si>
  <si>
    <t xml:space="preserve">N.P. HARDWARE - MNP</t>
  </si>
  <si>
    <t xml:space="preserve">NEJ146</t>
  </si>
  <si>
    <t xml:space="preserve">JACOBS' STAR ENTERPRISES</t>
  </si>
  <si>
    <t xml:space="preserve">NEK184</t>
  </si>
  <si>
    <t xml:space="preserve">KHURAI STEEL</t>
  </si>
  <si>
    <t xml:space="preserve">NEB301</t>
  </si>
  <si>
    <t xml:space="preserve">BROTHERS HARDWARE</t>
  </si>
  <si>
    <t xml:space="preserve">NEJ151</t>
  </si>
  <si>
    <t xml:space="preserve">JULIE ENTERPRISES</t>
  </si>
  <si>
    <t xml:space="preserve">NEB321</t>
  </si>
  <si>
    <t xml:space="preserve">BABUMACHA CEMENT &amp; STEEL</t>
  </si>
  <si>
    <t xml:space="preserve">NEK206</t>
  </si>
  <si>
    <t xml:space="preserve">K.K.ENTERPRISES</t>
  </si>
  <si>
    <t xml:space="preserve">NEU049</t>
  </si>
  <si>
    <t xml:space="preserve">UPANBI CONTZ PRIVATE LIMITED</t>
  </si>
  <si>
    <t xml:space="preserve">NEL124</t>
  </si>
  <si>
    <t xml:space="preserve">L.L HARDWARE STORE</t>
  </si>
  <si>
    <t xml:space="preserve">NER317</t>
  </si>
  <si>
    <t xml:space="preserve">RK TRADERS</t>
  </si>
  <si>
    <t xml:space="preserve">NEK223</t>
  </si>
  <si>
    <t xml:space="preserve">KOLKATA IRON AND STEEL</t>
  </si>
  <si>
    <t xml:space="preserve">T077</t>
  </si>
  <si>
    <t xml:space="preserve">T.N.CITIZEN STORE</t>
  </si>
  <si>
    <t xml:space="preserve">C119</t>
  </si>
  <si>
    <t xml:space="preserve">CORDIAL STORE</t>
  </si>
  <si>
    <t xml:space="preserve">NEK002</t>
  </si>
  <si>
    <t xml:space="preserve">KOLKATA IRON STORE</t>
  </si>
  <si>
    <t xml:space="preserve">NEV002</t>
  </si>
  <si>
    <t xml:space="preserve">VAUDE VILLE HARDWARE</t>
  </si>
  <si>
    <t xml:space="preserve">NEG010</t>
  </si>
  <si>
    <t xml:space="preserve">GLOBAL CERAMIC PRIVATE LIMITED</t>
  </si>
  <si>
    <t xml:space="preserve">NES139</t>
  </si>
  <si>
    <t xml:space="preserve">SWURO ENTERPRISES (NLD)</t>
  </si>
  <si>
    <t xml:space="preserve">NES310</t>
  </si>
  <si>
    <t xml:space="preserve">S S STORE</t>
  </si>
  <si>
    <t xml:space="preserve">NEJ091</t>
  </si>
  <si>
    <t xml:space="preserve">JAYESH ENTERPRISE</t>
  </si>
  <si>
    <t xml:space="preserve">NEJ096</t>
  </si>
  <si>
    <t xml:space="preserve">JAMIR TRADERS (NLD)</t>
  </si>
  <si>
    <t xml:space="preserve">NEB219</t>
  </si>
  <si>
    <t xml:space="preserve">BROTHERS HARDWARE (KOHIMA)</t>
  </si>
  <si>
    <t xml:space="preserve">NES461</t>
  </si>
  <si>
    <t xml:space="preserve">S K TRADING (NLD)</t>
  </si>
  <si>
    <t xml:space="preserve">NES531</t>
  </si>
  <si>
    <t xml:space="preserve">SHREE SASHI STORE - NLD</t>
  </si>
  <si>
    <t xml:space="preserve">NER230</t>
  </si>
  <si>
    <t xml:space="preserve">R.B. STORE - NLD</t>
  </si>
  <si>
    <t xml:space="preserve">NEA362</t>
  </si>
  <si>
    <t xml:space="preserve">A ACHUMI HARDWARE &amp; PAINTS</t>
  </si>
  <si>
    <t xml:space="preserve">NEM374</t>
  </si>
  <si>
    <t xml:space="preserve">MEZ &amp; CO HARDWARE</t>
  </si>
  <si>
    <t xml:space="preserve">NEH141</t>
  </si>
  <si>
    <t xml:space="preserve">HALLELUJAH ENTERPRISE</t>
  </si>
  <si>
    <t xml:space="preserve">NET185</t>
  </si>
  <si>
    <t xml:space="preserve">THE ONE</t>
  </si>
  <si>
    <t xml:space="preserve">NEB344</t>
  </si>
  <si>
    <t xml:space="preserve">B D TRADERS</t>
  </si>
  <si>
    <t xml:space="preserve">NEZ025</t>
  </si>
  <si>
    <t xml:space="preserve">Z ENTERPRISES</t>
  </si>
  <si>
    <t xml:space="preserve">NEN31</t>
  </si>
  <si>
    <t xml:space="preserve">NY ENTERPRISES</t>
  </si>
  <si>
    <t xml:space="preserve">NEK220</t>
  </si>
  <si>
    <t xml:space="preserve">KYONG ENTERPRISES</t>
  </si>
  <si>
    <t xml:space="preserve">A010</t>
  </si>
  <si>
    <t xml:space="preserve">ADHIKARY ENTERPRISE</t>
  </si>
  <si>
    <t xml:space="preserve">NEA450</t>
  </si>
  <si>
    <t xml:space="preserve">ASOMI ENTERPRISE</t>
  </si>
  <si>
    <t xml:space="preserve">A200</t>
  </si>
  <si>
    <t xml:space="preserve">ASSAM HARDWARE (GHY)</t>
  </si>
  <si>
    <t xml:space="preserve">NEB094</t>
  </si>
  <si>
    <t xml:space="preserve">B.D. ENTERPRISE (GHY)</t>
  </si>
  <si>
    <t xml:space="preserve">B054</t>
  </si>
  <si>
    <t xml:space="preserve">BAISHYA TRADERS</t>
  </si>
  <si>
    <t xml:space="preserve">NEB322</t>
  </si>
  <si>
    <t xml:space="preserve">BARUAH HARDWARE</t>
  </si>
  <si>
    <t xml:space="preserve">NEB350</t>
  </si>
  <si>
    <t xml:space="preserve">NEB143</t>
  </si>
  <si>
    <t xml:space="preserve">BIBIDHA HARDWARE</t>
  </si>
  <si>
    <t xml:space="preserve">NEC003</t>
  </si>
  <si>
    <t xml:space="preserve">CHITRA ENTERPRISE</t>
  </si>
  <si>
    <t xml:space="preserve">NEC124</t>
  </si>
  <si>
    <t xml:space="preserve">CHOUDHURY &amp; PATWARY TRADERS</t>
  </si>
  <si>
    <t xml:space="preserve">NED196</t>
  </si>
  <si>
    <t xml:space="preserve">DEKA AND SONS HARDWARE</t>
  </si>
  <si>
    <t xml:space="preserve">NED230</t>
  </si>
  <si>
    <t xml:space="preserve">DEV ENTERPRISE</t>
  </si>
  <si>
    <t xml:space="preserve">NEI044</t>
  </si>
  <si>
    <t xml:space="preserve">ISLAM TRADERS</t>
  </si>
  <si>
    <t xml:space="preserve">NEJ183</t>
  </si>
  <si>
    <t xml:space="preserve">J.H.ENTERPRISE</t>
  </si>
  <si>
    <t xml:space="preserve">J033</t>
  </si>
  <si>
    <t xml:space="preserve">JINTI HARDWARE</t>
  </si>
  <si>
    <t xml:space="preserve">NEL054</t>
  </si>
  <si>
    <t xml:space="preserve">LILA HARDWARE</t>
  </si>
  <si>
    <t xml:space="preserve">NEM407</t>
  </si>
  <si>
    <t xml:space="preserve">MAA ENTERPRISE</t>
  </si>
  <si>
    <t xml:space="preserve">M220</t>
  </si>
  <si>
    <t xml:space="preserve">MAA ENTERPRISE (GUWAHATI)</t>
  </si>
  <si>
    <t xml:space="preserve">NEM343</t>
  </si>
  <si>
    <t xml:space="preserve">MAA ENTERPRISE-GHY</t>
  </si>
  <si>
    <t xml:space="preserve">NEM430</t>
  </si>
  <si>
    <t xml:space="preserve">MAHANTA AND CO. HARDWARE</t>
  </si>
  <si>
    <t xml:space="preserve">NEM392</t>
  </si>
  <si>
    <t xml:space="preserve">MAYUKH ENTERPRISE</t>
  </si>
  <si>
    <t xml:space="preserve">N019</t>
  </si>
  <si>
    <t xml:space="preserve">NIRMAL HARDWARE</t>
  </si>
  <si>
    <t xml:space="preserve">NEP252</t>
  </si>
  <si>
    <t xml:space="preserve">P.S. HARDWARE</t>
  </si>
  <si>
    <t xml:space="preserve">NEP279</t>
  </si>
  <si>
    <t xml:space="preserve">POPULAR ENTERPRISE</t>
  </si>
  <si>
    <t xml:space="preserve">P134</t>
  </si>
  <si>
    <t xml:space="preserve">PRAGATI ENTERPRISE</t>
  </si>
  <si>
    <t xml:space="preserve">NER184</t>
  </si>
  <si>
    <t xml:space="preserve">RABEN KALITA ENTERPRISE</t>
  </si>
  <si>
    <t xml:space="preserve">NER095</t>
  </si>
  <si>
    <t xml:space="preserve">RAHUL TRADERS (GHY)</t>
  </si>
  <si>
    <t xml:space="preserve">NER084</t>
  </si>
  <si>
    <t xml:space="preserve">RAJIV TRADERS (GHY)</t>
  </si>
  <si>
    <t xml:space="preserve">NER263</t>
  </si>
  <si>
    <t xml:space="preserve">RUPJYOTI ENTERPRISE</t>
  </si>
  <si>
    <t xml:space="preserve">S351</t>
  </si>
  <si>
    <t xml:space="preserve">S.B.ENTERPRISE (CHHAYGAON)</t>
  </si>
  <si>
    <t xml:space="preserve">S434</t>
  </si>
  <si>
    <t xml:space="preserve">S.I.R ENTERPRISE</t>
  </si>
  <si>
    <t xml:space="preserve">S014</t>
  </si>
  <si>
    <t xml:space="preserve">SALEN ENTERPRISE</t>
  </si>
  <si>
    <t xml:space="preserve">NES025</t>
  </si>
  <si>
    <t xml:space="preserve">SARMA HARDWARE(GUWAHATI)</t>
  </si>
  <si>
    <t xml:space="preserve">M024</t>
  </si>
  <si>
    <t xml:space="preserve">MAHABIR PRASAD MAHENDRA KUMAR</t>
  </si>
  <si>
    <t xml:space="preserve">M029</t>
  </si>
  <si>
    <t xml:space="preserve">MAHENDRA KUMAR SURANA</t>
  </si>
  <si>
    <t xml:space="preserve">B006</t>
  </si>
  <si>
    <t xml:space="preserve">BABA HARDWARE (DARRANG)</t>
  </si>
  <si>
    <t xml:space="preserve">D026</t>
  </si>
  <si>
    <t xml:space="preserve">DURGA TRADING (DARRANG)</t>
  </si>
  <si>
    <t xml:space="preserve">M428</t>
  </si>
  <si>
    <t xml:space="preserve">MAHESH HARDWARE</t>
  </si>
  <si>
    <t xml:space="preserve">NES003</t>
  </si>
  <si>
    <t xml:space="preserve">SHANKAR BHANDAR (DARANG)</t>
  </si>
  <si>
    <t xml:space="preserve">NED009</t>
  </si>
  <si>
    <t xml:space="preserve">DUTTA STORE</t>
  </si>
  <si>
    <t xml:space="preserve">NES090</t>
  </si>
  <si>
    <t xml:space="preserve">S.B. HARDWARE</t>
  </si>
  <si>
    <t xml:space="preserve">NEP046</t>
  </si>
  <si>
    <t xml:space="preserve">PRADIP SAHA</t>
  </si>
  <si>
    <t xml:space="preserve">NEK062</t>
  </si>
  <si>
    <t xml:space="preserve">K B HARDWARE (DARRANG)</t>
  </si>
  <si>
    <t xml:space="preserve">NEG056</t>
  </si>
  <si>
    <t xml:space="preserve">GANGA HARDWARE (DARRANG)</t>
  </si>
  <si>
    <t xml:space="preserve">NER113</t>
  </si>
  <si>
    <t xml:space="preserve">RAJ HARDWARE (DARRANG)</t>
  </si>
  <si>
    <t xml:space="preserve">NEA175</t>
  </si>
  <si>
    <t xml:space="preserve">AFSHANA HARDWARE</t>
  </si>
  <si>
    <t xml:space="preserve">NEB163</t>
  </si>
  <si>
    <t xml:space="preserve">BHARAT CEMENT SUPPLIER</t>
  </si>
  <si>
    <t xml:space="preserve">NES304</t>
  </si>
  <si>
    <t xml:space="preserve">SARMA STORE</t>
  </si>
  <si>
    <t xml:space="preserve">NEB164</t>
  </si>
  <si>
    <t xml:space="preserve">B BORO ENTERPRISE</t>
  </si>
  <si>
    <t xml:space="preserve">NEJ117</t>
  </si>
  <si>
    <t xml:space="preserve">JAI SHREE RAM HARDWARE</t>
  </si>
  <si>
    <t xml:space="preserve">NEM301</t>
  </si>
  <si>
    <t xml:space="preserve">MAHALAXMI ENTERPRISE - DRG</t>
  </si>
  <si>
    <t xml:space="preserve">NEB264</t>
  </si>
  <si>
    <t xml:space="preserve">BIMAL HARDWARE - DRG</t>
  </si>
  <si>
    <t xml:space="preserve">NEA329</t>
  </si>
  <si>
    <t xml:space="preserve">ALPANA INDUSTRY AND HARDWARE SHOP</t>
  </si>
  <si>
    <t xml:space="preserve">NEP233</t>
  </si>
  <si>
    <t xml:space="preserve">PARBIN ENTERPRISE</t>
  </si>
  <si>
    <t xml:space="preserve">NES595</t>
  </si>
  <si>
    <t xml:space="preserve">S S ENTERPRISE-DARRANG</t>
  </si>
  <si>
    <t xml:space="preserve">NEB328</t>
  </si>
  <si>
    <t xml:space="preserve">BISWAKARMA HARDWARE</t>
  </si>
  <si>
    <t xml:space="preserve">NEB295</t>
  </si>
  <si>
    <t xml:space="preserve">B.M. HARDWARE</t>
  </si>
  <si>
    <t xml:space="preserve">NEB300</t>
  </si>
  <si>
    <t xml:space="preserve">BISHNU HARDWARE</t>
  </si>
  <si>
    <t xml:space="preserve">NEM366</t>
  </si>
  <si>
    <t xml:space="preserve">MAA KAMAKHYA METAL</t>
  </si>
  <si>
    <t xml:space="preserve">NEM372</t>
  </si>
  <si>
    <t xml:space="preserve">MAA HARDWARE</t>
  </si>
  <si>
    <t xml:space="preserve">NES669</t>
  </si>
  <si>
    <t xml:space="preserve">S S HARDWARE</t>
  </si>
  <si>
    <t xml:space="preserve">NEP280</t>
  </si>
  <si>
    <t xml:space="preserve">NET188</t>
  </si>
  <si>
    <t xml:space="preserve">TANGLA STEEL HOUSE</t>
  </si>
  <si>
    <t xml:space="preserve">NEM414</t>
  </si>
  <si>
    <t xml:space="preserve">MAHESH STORE</t>
  </si>
  <si>
    <t xml:space="preserve">NEA433</t>
  </si>
  <si>
    <t xml:space="preserve">AFSANA HARDWARE</t>
  </si>
  <si>
    <t xml:space="preserve">NEA434</t>
  </si>
  <si>
    <t xml:space="preserve">ASHA HARDWARE</t>
  </si>
  <si>
    <t xml:space="preserve">NEP284</t>
  </si>
  <si>
    <t xml:space="preserve">PARISMITA ENTERPRISE</t>
  </si>
  <si>
    <t xml:space="preserve">NEA448</t>
  </si>
  <si>
    <t xml:space="preserve">ABDIN HARDWARE</t>
  </si>
  <si>
    <t xml:space="preserve">NEM432</t>
  </si>
  <si>
    <t xml:space="preserve">NES728</t>
  </si>
  <si>
    <t xml:space="preserve">SRI NARAYAN CHANDRA SAHA &amp; SONS</t>
  </si>
  <si>
    <t xml:space="preserve">NEA456</t>
  </si>
  <si>
    <t xml:space="preserve">AFSANA HARDWARE (SILBORI)</t>
  </si>
  <si>
    <t xml:space="preserve">NEA459</t>
  </si>
  <si>
    <t xml:space="preserve">AMIN TRADERS</t>
  </si>
  <si>
    <t xml:space="preserve">NER329</t>
  </si>
  <si>
    <t xml:space="preserve">ROY HARDWARE</t>
  </si>
  <si>
    <t xml:space="preserve">S075</t>
  </si>
  <si>
    <t xml:space="preserve">SONAPUR CEMENT CENTRE</t>
  </si>
  <si>
    <t xml:space="preserve">T001</t>
  </si>
  <si>
    <t xml:space="preserve">T.D.TIMBER SHOP</t>
  </si>
  <si>
    <t xml:space="preserve">S118</t>
  </si>
  <si>
    <t xml:space="preserve">SHREE GAJRAJ BUILDERS</t>
  </si>
  <si>
    <t xml:space="preserve">K046</t>
  </si>
  <si>
    <t xml:space="preserve">KALITA SUPPLY AGENCY</t>
  </si>
  <si>
    <t xml:space="preserve">S151</t>
  </si>
  <si>
    <t xml:space="preserve">SHIV ENTERPRISE</t>
  </si>
  <si>
    <t xml:space="preserve">S169</t>
  </si>
  <si>
    <t xml:space="preserve">SANNI STEEL</t>
  </si>
  <si>
    <t xml:space="preserve">P097</t>
  </si>
  <si>
    <t xml:space="preserve">P.S.ENTERPRISE (GUWAHATI)</t>
  </si>
  <si>
    <t xml:space="preserve">E018</t>
  </si>
  <si>
    <t xml:space="preserve">ENGINEERING ENTERPRISES</t>
  </si>
  <si>
    <t xml:space="preserve">B103</t>
  </si>
  <si>
    <t xml:space="preserve">BISWAS ENTERPRISE (GUWAHATI)</t>
  </si>
  <si>
    <t xml:space="preserve">S264</t>
  </si>
  <si>
    <t xml:space="preserve">SHARMA BUILDERS</t>
  </si>
  <si>
    <t xml:space="preserve">K109</t>
  </si>
  <si>
    <t xml:space="preserve">KALITA ENTERPRISE (LOKHRA)</t>
  </si>
  <si>
    <t xml:space="preserve">NEB026</t>
  </si>
  <si>
    <t xml:space="preserve">BHOLA TRADERS</t>
  </si>
  <si>
    <t xml:space="preserve">NED071</t>
  </si>
  <si>
    <t xml:space="preserve">D.B. ENTERPRISE (GHY)</t>
  </si>
  <si>
    <t xml:space="preserve">NER102</t>
  </si>
  <si>
    <t xml:space="preserve">RUPNAGAR HARDWARE (GHY)</t>
  </si>
  <si>
    <t xml:space="preserve">NEM189</t>
  </si>
  <si>
    <t xml:space="preserve">MAA KAMAKHYA ENTERPRISE (GHY)</t>
  </si>
  <si>
    <t xml:space="preserve">NEG085</t>
  </si>
  <si>
    <t xml:space="preserve">GUWAHATI SUPPLY AGENCY</t>
  </si>
  <si>
    <t xml:space="preserve">NEK123</t>
  </si>
  <si>
    <t xml:space="preserve">KAMRUP STEEL (GHY)</t>
  </si>
  <si>
    <t xml:space="preserve">NEC082</t>
  </si>
  <si>
    <t xml:space="preserve">CEMENT HOUSE (GHY)</t>
  </si>
  <si>
    <t xml:space="preserve">NEK130</t>
  </si>
  <si>
    <t xml:space="preserve">KABEER SALES AND CONSTRUCTION</t>
  </si>
  <si>
    <t xml:space="preserve">NEK157</t>
  </si>
  <si>
    <t xml:space="preserve">K.S ENTERPRISES - GHY</t>
  </si>
  <si>
    <t xml:space="preserve">NEB263</t>
  </si>
  <si>
    <t xml:space="preserve">BRAJENDRA STEEL - GHY</t>
  </si>
  <si>
    <t xml:space="preserve">NEK176</t>
  </si>
  <si>
    <t xml:space="preserve">KALITA ENTERPRISE</t>
  </si>
  <si>
    <t xml:space="preserve">NEK177</t>
  </si>
  <si>
    <t xml:space="preserve">KAMRUP ENTERPRISE</t>
  </si>
  <si>
    <t xml:space="preserve">NEP249</t>
  </si>
  <si>
    <t xml:space="preserve">PODDAR STEEL TRADING</t>
  </si>
  <si>
    <t xml:space="preserve">NEG161</t>
  </si>
  <si>
    <t xml:space="preserve">G.B. TRADE CENTRE</t>
  </si>
  <si>
    <t xml:space="preserve">NET184</t>
  </si>
  <si>
    <t xml:space="preserve">TIRUPATI STEELS</t>
  </si>
  <si>
    <t xml:space="preserve">NES686</t>
  </si>
  <si>
    <t xml:space="preserve">SREEMOYEE HARDWARE</t>
  </si>
  <si>
    <t xml:space="preserve">NER309</t>
  </si>
  <si>
    <t xml:space="preserve">RUDRA STEEL &amp; CONSTRUCTION COMPANY</t>
  </si>
  <si>
    <t xml:space="preserve">NEH157</t>
  </si>
  <si>
    <t xml:space="preserve">HARSH ENTERPRISE</t>
  </si>
  <si>
    <t xml:space="preserve">NEV063</t>
  </si>
  <si>
    <t xml:space="preserve">VAISHNAVI IRON &amp; STEELS</t>
  </si>
  <si>
    <t xml:space="preserve">NEM444</t>
  </si>
  <si>
    <t xml:space="preserve">MAZUMDER BROTHERS</t>
  </si>
  <si>
    <t xml:space="preserve">J016</t>
  </si>
  <si>
    <t xml:space="preserve">JAISWAL HARDWARE</t>
  </si>
  <si>
    <t xml:space="preserve">D093</t>
  </si>
  <si>
    <t xml:space="preserve">DIPANKAR TRADE AGENCY</t>
  </si>
  <si>
    <t xml:space="preserve">N091</t>
  </si>
  <si>
    <t xml:space="preserve">NEW AMIN HARDWARE(MORIGAON)</t>
  </si>
  <si>
    <t xml:space="preserve">U022</t>
  </si>
  <si>
    <t xml:space="preserve">UMERAJ HARDWARE</t>
  </si>
  <si>
    <t xml:space="preserve">NEB065</t>
  </si>
  <si>
    <t xml:space="preserve">BIKU ENTERPRISE (KAPILI)</t>
  </si>
  <si>
    <t xml:space="preserve">NEB077</t>
  </si>
  <si>
    <t xml:space="preserve">BADSHAH ENTERPRISE (MORIGAON)</t>
  </si>
  <si>
    <t xml:space="preserve">NES298</t>
  </si>
  <si>
    <t xml:space="preserve">SIBANATH HARDWARE (MOR)</t>
  </si>
  <si>
    <t xml:space="preserve">NEN192</t>
  </si>
  <si>
    <t xml:space="preserve">NATIONAL ENTERPRISE</t>
  </si>
  <si>
    <t xml:space="preserve">NES625</t>
  </si>
  <si>
    <t xml:space="preserve">SHARADA STEEL</t>
  </si>
  <si>
    <t xml:space="preserve">NEL107</t>
  </si>
  <si>
    <t xml:space="preserve">LAKHIMI HARDWARE</t>
  </si>
  <si>
    <t xml:space="preserve">NEJ154</t>
  </si>
  <si>
    <t xml:space="preserve">JAIN HARDWARE AND SUPPLIER</t>
  </si>
  <si>
    <t xml:space="preserve">NEH134</t>
  </si>
  <si>
    <t xml:space="preserve">H.B. TRADERS</t>
  </si>
  <si>
    <t xml:space="preserve">NED240</t>
  </si>
  <si>
    <t xml:space="preserve">DURGA STORE</t>
  </si>
  <si>
    <t xml:space="preserve">NES738</t>
  </si>
  <si>
    <t xml:space="preserve">SWASTY &amp; CO.</t>
  </si>
  <si>
    <t xml:space="preserve">NEA461</t>
  </si>
  <si>
    <t xml:space="preserve">AMAN HARDWARE STORE</t>
  </si>
  <si>
    <t xml:space="preserve">NEG182</t>
  </si>
  <si>
    <t xml:space="preserve">GERUA ENTERPRISE</t>
  </si>
  <si>
    <t xml:space="preserve">A012</t>
  </si>
  <si>
    <t xml:space="preserve">ADVANCE ENTERPRISE</t>
  </si>
  <si>
    <t xml:space="preserve">P008</t>
  </si>
  <si>
    <t xml:space="preserve">P.K.ENTERPRISE(LOWER ASSAM)</t>
  </si>
  <si>
    <t xml:space="preserve">P037</t>
  </si>
  <si>
    <t xml:space="preserve">PRASAD TRADERS (LA)</t>
  </si>
  <si>
    <t xml:space="preserve">P081</t>
  </si>
  <si>
    <t xml:space="preserve">PRATIK HARDWARE</t>
  </si>
  <si>
    <t xml:space="preserve">R068</t>
  </si>
  <si>
    <t xml:space="preserve">RAHUL HARDWARE</t>
  </si>
  <si>
    <t xml:space="preserve">T045</t>
  </si>
  <si>
    <t xml:space="preserve">TIRUPATI TRADERS (LOWER ASSAM)</t>
  </si>
  <si>
    <t xml:space="preserve">G052</t>
  </si>
  <si>
    <t xml:space="preserve">GOLAKGANJ HARDWARE STORES</t>
  </si>
  <si>
    <t xml:space="preserve">B122</t>
  </si>
  <si>
    <t xml:space="preserve">BASU HARDWARE</t>
  </si>
  <si>
    <t xml:space="preserve">B125</t>
  </si>
  <si>
    <t xml:space="preserve">BHAI BHAI ENTERPRISE (BONGAIGAON)</t>
  </si>
  <si>
    <t xml:space="preserve">S291</t>
  </si>
  <si>
    <t xml:space="preserve">S.M.ENTERPRISE (LA)</t>
  </si>
  <si>
    <t xml:space="preserve">C090</t>
  </si>
  <si>
    <t xml:space="preserve">CHIRANG HARDWARE</t>
  </si>
  <si>
    <t xml:space="preserve">H048</t>
  </si>
  <si>
    <t xml:space="preserve">HUSSAIN HARDWARE STORES</t>
  </si>
  <si>
    <t xml:space="preserve">B149</t>
  </si>
  <si>
    <t xml:space="preserve">BIKASH ENTERPRISE</t>
  </si>
  <si>
    <t xml:space="preserve">S353</t>
  </si>
  <si>
    <t xml:space="preserve">SREE KRISHNA TRADE AGENCY</t>
  </si>
  <si>
    <t xml:space="preserve">G078</t>
  </si>
  <si>
    <t xml:space="preserve">GREENLAND HARDWARE STORES</t>
  </si>
  <si>
    <t xml:space="preserve">N099</t>
  </si>
  <si>
    <t xml:space="preserve">NIMESH ENTERPRISE</t>
  </si>
  <si>
    <t xml:space="preserve">G087</t>
  </si>
  <si>
    <t xml:space="preserve">GANESH HARDWARE</t>
  </si>
  <si>
    <t xml:space="preserve">F014</t>
  </si>
  <si>
    <t xml:space="preserve">FARDEEN ENTERPRISES</t>
  </si>
  <si>
    <t xml:space="preserve">K171</t>
  </si>
  <si>
    <t xml:space="preserve">KAMAL HARDWARE STORES</t>
  </si>
  <si>
    <t xml:space="preserve">NEP005</t>
  </si>
  <si>
    <t xml:space="preserve">PRASAD HARDWARE</t>
  </si>
  <si>
    <t xml:space="preserve">NEM043</t>
  </si>
  <si>
    <t xml:space="preserve">MOLLAH ENTERPRISE</t>
  </si>
  <si>
    <t xml:space="preserve">NEB022</t>
  </si>
  <si>
    <t xml:space="preserve">BABLU ENTERPRISE (SIMLITALA)</t>
  </si>
  <si>
    <t xml:space="preserve">NEL008</t>
  </si>
  <si>
    <t xml:space="preserve">LUCKY ENTERPRISE</t>
  </si>
  <si>
    <t xml:space="preserve">NEH016</t>
  </si>
  <si>
    <t xml:space="preserve">HAIDER HARDWARE</t>
  </si>
  <si>
    <t xml:space="preserve">NEG024</t>
  </si>
  <si>
    <t xml:space="preserve">GOODWILL HARDWARE</t>
  </si>
  <si>
    <t xml:space="preserve">NEM055</t>
  </si>
  <si>
    <t xml:space="preserve">MIRA HARDWARE</t>
  </si>
  <si>
    <t xml:space="preserve">NEM095</t>
  </si>
  <si>
    <t xml:space="preserve">M.B. ENTERPRISE (KOKRAJHAR)</t>
  </si>
  <si>
    <t xml:space="preserve">NEM096</t>
  </si>
  <si>
    <t xml:space="preserve">MOZNU HARDWARE SHOP (LA)</t>
  </si>
  <si>
    <t xml:space="preserve">NEZ005</t>
  </si>
  <si>
    <t xml:space="preserve">ZEESHAN HARDWARE (LA)</t>
  </si>
  <si>
    <t xml:space="preserve">NEA118</t>
  </si>
  <si>
    <t xml:space="preserve">ARIHANT ENTERPRISE (MANKACHAR)</t>
  </si>
  <si>
    <t xml:space="preserve">NEG052</t>
  </si>
  <si>
    <t xml:space="preserve">GAURIPUR ENTERPRISE (LOWER ASSAM)</t>
  </si>
  <si>
    <t xml:space="preserve">NEM140</t>
  </si>
  <si>
    <t xml:space="preserve">MAHENDRA MARBLE HARDWARE</t>
  </si>
  <si>
    <t xml:space="preserve">NES244</t>
  </si>
  <si>
    <t xml:space="preserve">SUJIT HARDWARE</t>
  </si>
  <si>
    <t xml:space="preserve">NEK084</t>
  </si>
  <si>
    <t xml:space="preserve">KHAN HARDWARE (LA)</t>
  </si>
  <si>
    <t xml:space="preserve">NER134</t>
  </si>
  <si>
    <t xml:space="preserve">ROHAN TRADERS</t>
  </si>
  <si>
    <t xml:space="preserve">NES285</t>
  </si>
  <si>
    <t xml:space="preserve">SUBH KARAN SINGHI (LA)</t>
  </si>
  <si>
    <t xml:space="preserve">NEA198</t>
  </si>
  <si>
    <t xml:space="preserve">ARIHANT AGENCIES</t>
  </si>
  <si>
    <t xml:space="preserve">NEA223</t>
  </si>
  <si>
    <t xml:space="preserve">AMIR HAMZA</t>
  </si>
  <si>
    <t xml:space="preserve">NEM236</t>
  </si>
  <si>
    <t xml:space="preserve">MUHAFIZ ENTERPRISE</t>
  </si>
  <si>
    <t xml:space="preserve">NEK128</t>
  </si>
  <si>
    <t xml:space="preserve">K M AGENCY</t>
  </si>
  <si>
    <t xml:space="preserve">NEB209</t>
  </si>
  <si>
    <t xml:space="preserve">BEAUTY ENTERPRISE</t>
  </si>
  <si>
    <t xml:space="preserve">NES390</t>
  </si>
  <si>
    <t xml:space="preserve">SHIVAM HARWDARE (LA)</t>
  </si>
  <si>
    <t xml:space="preserve">NEK135</t>
  </si>
  <si>
    <t xml:space="preserve">KRISHNA HARDWARE (LA)</t>
  </si>
  <si>
    <t xml:space="preserve">NEM253</t>
  </si>
  <si>
    <t xml:space="preserve">MAYA HARDWARE STORES (LA)</t>
  </si>
  <si>
    <t xml:space="preserve">NEG113</t>
  </si>
  <si>
    <t xml:space="preserve">GARGI ENTERPRISE (LA)</t>
  </si>
  <si>
    <t xml:space="preserve">NEB223</t>
  </si>
  <si>
    <t xml:space="preserve">BRAHMAPUTRA HARDWARE (LAKHIPUR)</t>
  </si>
  <si>
    <t xml:space="preserve">NEM288</t>
  </si>
  <si>
    <t xml:space="preserve">MANORAMA HARDWARE STORE - LA</t>
  </si>
  <si>
    <t xml:space="preserve">NEM293</t>
  </si>
  <si>
    <t xml:space="preserve">MAA HARDWARE - LA</t>
  </si>
  <si>
    <t xml:space="preserve">NEM311</t>
  </si>
  <si>
    <t xml:space="preserve">MAA KALI ENTERPRISE</t>
  </si>
  <si>
    <t xml:space="preserve">NEN176</t>
  </si>
  <si>
    <t xml:space="preserve">NORTH EAST HARDWARE - LA</t>
  </si>
  <si>
    <t xml:space="preserve">NEA345</t>
  </si>
  <si>
    <t xml:space="preserve">A.H. HARDWARE SHOP</t>
  </si>
  <si>
    <t xml:space="preserve">NER248</t>
  </si>
  <si>
    <t xml:space="preserve">Rohul Hardware</t>
  </si>
  <si>
    <t xml:space="preserve">NER250</t>
  </si>
  <si>
    <t xml:space="preserve">ROYAL ENTERPRISE</t>
  </si>
  <si>
    <t xml:space="preserve">NET169</t>
  </si>
  <si>
    <t xml:space="preserve">TAJ ENTERPRISE</t>
  </si>
  <si>
    <t xml:space="preserve">NER271</t>
  </si>
  <si>
    <t xml:space="preserve">RUHI ENTERPRISE</t>
  </si>
  <si>
    <t xml:space="preserve">NER272</t>
  </si>
  <si>
    <t xml:space="preserve">RAHMAT ENTERPRISE</t>
  </si>
  <si>
    <t xml:space="preserve">NEB316</t>
  </si>
  <si>
    <t xml:space="preserve">NEM367</t>
  </si>
  <si>
    <t xml:space="preserve">MUNNA ENTERPRISE</t>
  </si>
  <si>
    <t xml:space="preserve">NEA389</t>
  </si>
  <si>
    <t xml:space="preserve">ANJALI HARDWARE</t>
  </si>
  <si>
    <t xml:space="preserve">NES640</t>
  </si>
  <si>
    <t xml:space="preserve">SARADA TRADING</t>
  </si>
  <si>
    <t xml:space="preserve">NER279</t>
  </si>
  <si>
    <t xml:space="preserve">RAJBIR HARDWARE STORE</t>
  </si>
  <si>
    <t xml:space="preserve">NEL109</t>
  </si>
  <si>
    <t xml:space="preserve">LAKHIPUR SEED HOUSE</t>
  </si>
  <si>
    <t xml:space="preserve">NEH143</t>
  </si>
  <si>
    <t xml:space="preserve">HARDWARE CITY</t>
  </si>
  <si>
    <t xml:space="preserve">NEA406</t>
  </si>
  <si>
    <t xml:space="preserve">ASSAM MARBLES</t>
  </si>
  <si>
    <t xml:space="preserve">NEB337</t>
  </si>
  <si>
    <t xml:space="preserve">DEBNATH HARDWARE STORE</t>
  </si>
  <si>
    <t xml:space="preserve">SPB400</t>
  </si>
  <si>
    <t xml:space="preserve">M.R. STEEL HOUSE</t>
  </si>
  <si>
    <t xml:space="preserve">NEE059</t>
  </si>
  <si>
    <t xml:space="preserve">EJAJUL HARDWARE SHOP</t>
  </si>
  <si>
    <t xml:space="preserve">NEB345</t>
  </si>
  <si>
    <t xml:space="preserve">BHAGWATI HARDWARE</t>
  </si>
  <si>
    <t xml:space="preserve">NEA426</t>
  </si>
  <si>
    <t xml:space="preserve">ASIF ENTERPRISE</t>
  </si>
  <si>
    <t xml:space="preserve">NEA438</t>
  </si>
  <si>
    <t xml:space="preserve">A.K.ENTERPRISE</t>
  </si>
  <si>
    <t xml:space="preserve">NEM420</t>
  </si>
  <si>
    <t xml:space="preserve">MON KAMONA HARDWARE</t>
  </si>
  <si>
    <t xml:space="preserve">NEM421</t>
  </si>
  <si>
    <t xml:space="preserve">MASUMA JANNATUL AKTAR</t>
  </si>
  <si>
    <t xml:space="preserve">NEP285</t>
  </si>
  <si>
    <t xml:space="preserve">PRIYA HARDWARE</t>
  </si>
  <si>
    <t xml:space="preserve">NES722</t>
  </si>
  <si>
    <t xml:space="preserve">SHAHIN AMEEN</t>
  </si>
  <si>
    <t xml:space="preserve">NEZ026</t>
  </si>
  <si>
    <t xml:space="preserve">ZAMAN STORES</t>
  </si>
  <si>
    <t xml:space="preserve">NEM440</t>
  </si>
  <si>
    <t xml:space="preserve">MASUM HARDWARE</t>
  </si>
  <si>
    <t xml:space="preserve">NEO043</t>
  </si>
  <si>
    <t xml:space="preserve">OM HARDWARE</t>
  </si>
  <si>
    <t xml:space="preserve">NEM448</t>
  </si>
  <si>
    <t xml:space="preserve">MAA MANASHA ENTERPRISE</t>
  </si>
  <si>
    <t xml:space="preserve">A028</t>
  </si>
  <si>
    <t xml:space="preserve">ANIL HARDWARE</t>
  </si>
  <si>
    <t xml:space="preserve">B011</t>
  </si>
  <si>
    <t xml:space="preserve">BALAJI HARDWARE (NALBARI)</t>
  </si>
  <si>
    <t xml:space="preserve">S094</t>
  </si>
  <si>
    <t xml:space="preserve">SUNDAR HARDWARE</t>
  </si>
  <si>
    <t xml:space="preserve">A007</t>
  </si>
  <si>
    <t xml:space="preserve">AAI LAXMI ENTERPRISE</t>
  </si>
  <si>
    <t xml:space="preserve">H016</t>
  </si>
  <si>
    <t xml:space="preserve">HOQUE HARDWARE (BARPETA)</t>
  </si>
  <si>
    <t xml:space="preserve">C050</t>
  </si>
  <si>
    <t xml:space="preserve">CHAIFUDDIN AHMED</t>
  </si>
  <si>
    <t xml:space="preserve">A071</t>
  </si>
  <si>
    <t xml:space="preserve">AASBAB</t>
  </si>
  <si>
    <t xml:space="preserve">P080</t>
  </si>
  <si>
    <t xml:space="preserve">PICK ME</t>
  </si>
  <si>
    <t xml:space="preserve">S234</t>
  </si>
  <si>
    <t xml:space="preserve">S.A. ENTERPRISE</t>
  </si>
  <si>
    <t xml:space="preserve">S301</t>
  </si>
  <si>
    <t xml:space="preserve">S.A.AGENCY</t>
  </si>
  <si>
    <t xml:space="preserve">A131</t>
  </si>
  <si>
    <t xml:space="preserve">AMIN HARDWARE &amp; ENTERPRISE</t>
  </si>
  <si>
    <t xml:space="preserve">R120</t>
  </si>
  <si>
    <t xml:space="preserve">RUKSHANA HARDWARE</t>
  </si>
  <si>
    <t xml:space="preserve">B152</t>
  </si>
  <si>
    <t xml:space="preserve">BAKALI HARDWARE</t>
  </si>
  <si>
    <t xml:space="preserve">B180</t>
  </si>
  <si>
    <t xml:space="preserve">B.D.ENTERPRISE(LA)</t>
  </si>
  <si>
    <t xml:space="preserve">R192</t>
  </si>
  <si>
    <t xml:space="preserve">R.K.ENTERPRISE (NALBARI)</t>
  </si>
  <si>
    <t xml:space="preserve">NED081</t>
  </si>
  <si>
    <t xml:space="preserve">DEKA ENTERPRISE (AMAYAPUR)</t>
  </si>
  <si>
    <t xml:space="preserve">NER107</t>
  </si>
  <si>
    <t xml:space="preserve">RUNA ENTERPRISE</t>
  </si>
  <si>
    <t xml:space="preserve">NEP116</t>
  </si>
  <si>
    <t xml:space="preserve">P B HARDWARE</t>
  </si>
  <si>
    <t xml:space="preserve">NEM208</t>
  </si>
  <si>
    <t xml:space="preserve">M K  ENTERPRISE (LA)</t>
  </si>
  <si>
    <t xml:space="preserve">NEJ089</t>
  </si>
  <si>
    <t xml:space="preserve">JOYGURU ENTERPRISE (LA)</t>
  </si>
  <si>
    <t xml:space="preserve">NEN127</t>
  </si>
  <si>
    <t xml:space="preserve">N PATOWARY HARDWARE</t>
  </si>
  <si>
    <t xml:space="preserve">NEP187</t>
  </si>
  <si>
    <t xml:space="preserve">POHAR TRADERS (MAZDIA)</t>
  </si>
  <si>
    <t xml:space="preserve">NEK152</t>
  </si>
  <si>
    <t xml:space="preserve">K.V. ENTERPRISE</t>
  </si>
  <si>
    <t xml:space="preserve">NEM328</t>
  </si>
  <si>
    <t xml:space="preserve">MAA ENTERPRISE - LA</t>
  </si>
  <si>
    <t xml:space="preserve">NEA339</t>
  </si>
  <si>
    <t xml:space="preserve">A M B ENTERPRISE</t>
  </si>
  <si>
    <t xml:space="preserve">NED203</t>
  </si>
  <si>
    <t xml:space="preserve">DAS ENTERPRISE-BAKSA</t>
  </si>
  <si>
    <t xml:space="preserve">NEN206</t>
  </si>
  <si>
    <t xml:space="preserve">NATH HARDWARE</t>
  </si>
  <si>
    <t xml:space="preserve">NEM364</t>
  </si>
  <si>
    <t xml:space="preserve">NEZ020</t>
  </si>
  <si>
    <t xml:space="preserve">ZIYAAN ENTERPRISE</t>
  </si>
  <si>
    <t xml:space="preserve">NEC123</t>
  </si>
  <si>
    <t xml:space="preserve">CHOUDHURY BROTHERS</t>
  </si>
  <si>
    <t xml:space="preserve">NEJ162</t>
  </si>
  <si>
    <t xml:space="preserve">JOHN HARDWARE</t>
  </si>
  <si>
    <t xml:space="preserve">NEK203</t>
  </si>
  <si>
    <t xml:space="preserve">KUHI &amp; NEHA ENTERPRISE</t>
  </si>
  <si>
    <t xml:space="preserve">NEJ182</t>
  </si>
  <si>
    <t xml:space="preserve">JAMIR HARDWARE</t>
  </si>
  <si>
    <t xml:space="preserve">NEM411</t>
  </si>
  <si>
    <t xml:space="preserve">MATRI HARDWARE</t>
  </si>
  <si>
    <t xml:space="preserve">NEJ184</t>
  </si>
  <si>
    <t xml:space="preserve">J.S. HARDWARE</t>
  </si>
  <si>
    <t xml:space="preserve">NER326</t>
  </si>
  <si>
    <t xml:space="preserve">R.H.ENTERPRISE</t>
  </si>
  <si>
    <t xml:space="preserve">M017</t>
  </si>
  <si>
    <t xml:space="preserve">MAAKALI ENTERPRISE (AGARTALA)</t>
  </si>
  <si>
    <t xml:space="preserve">G015</t>
  </si>
  <si>
    <t xml:space="preserve">GOPINATH SAHA</t>
  </si>
  <si>
    <t xml:space="preserve">J057</t>
  </si>
  <si>
    <t xml:space="preserve">JOYRAM TRADERS (AGARTALA)</t>
  </si>
  <si>
    <t xml:space="preserve">R117</t>
  </si>
  <si>
    <t xml:space="preserve">RAMTHAKUR TRADING CO.</t>
  </si>
  <si>
    <t xml:space="preserve">B138</t>
  </si>
  <si>
    <t xml:space="preserve">BANKA BEHARI PAUL</t>
  </si>
  <si>
    <t xml:space="preserve">M249</t>
  </si>
  <si>
    <t xml:space="preserve">MAHANAM CONSTRUCTION</t>
  </si>
  <si>
    <t xml:space="preserve">A163</t>
  </si>
  <si>
    <t xml:space="preserve">AJOY BHATTACHARJEE</t>
  </si>
  <si>
    <t xml:space="preserve">A164</t>
  </si>
  <si>
    <t xml:space="preserve">ANJAN DEBNATH</t>
  </si>
  <si>
    <t xml:space="preserve">M298</t>
  </si>
  <si>
    <t xml:space="preserve">M341</t>
  </si>
  <si>
    <t xml:space="preserve">MAZUMDER ENTERPRISE</t>
  </si>
  <si>
    <t xml:space="preserve">NEM012</t>
  </si>
  <si>
    <t xml:space="preserve">MANJU ENTERPRISE</t>
  </si>
  <si>
    <t xml:space="preserve">NEJ016</t>
  </si>
  <si>
    <t xml:space="preserve">JOY GURU ENTERPRISE</t>
  </si>
  <si>
    <t xml:space="preserve">NEM058</t>
  </si>
  <si>
    <t xml:space="preserve">MODAK IRON AGENCY</t>
  </si>
  <si>
    <t xml:space="preserve">NEL015</t>
  </si>
  <si>
    <t xml:space="preserve">LAXMAN SAHA (AGARTALA)</t>
  </si>
  <si>
    <t xml:space="preserve">NEM064</t>
  </si>
  <si>
    <t xml:space="preserve">MADAN GOPAL TRADERS (AGARTALA)</t>
  </si>
  <si>
    <t xml:space="preserve">NEM065</t>
  </si>
  <si>
    <t xml:space="preserve">MODAK TRADERS (AGARTALA)</t>
  </si>
  <si>
    <t xml:space="preserve">NED054</t>
  </si>
  <si>
    <t xml:space="preserve">DAS IRON AGENCY (AGARTALA)</t>
  </si>
  <si>
    <t xml:space="preserve">NER085</t>
  </si>
  <si>
    <t xml:space="preserve">RAMKRISHNA TRADERS (JIRANIA)</t>
  </si>
  <si>
    <t xml:space="preserve">NES185</t>
  </si>
  <si>
    <t xml:space="preserve">SRISTI CEMENT HOUSE (SADAR)</t>
  </si>
  <si>
    <t xml:space="preserve">NED082</t>
  </si>
  <si>
    <t xml:space="preserve">DATTA HOME APPLIANCE</t>
  </si>
  <si>
    <t xml:space="preserve">NER126</t>
  </si>
  <si>
    <t xml:space="preserve">ROY ENTERPRISE (DHALESWAR)</t>
  </si>
  <si>
    <t xml:space="preserve">NEB132</t>
  </si>
  <si>
    <t xml:space="preserve">BASUNDHARA ENTERPRISE</t>
  </si>
  <si>
    <t xml:space="preserve">NER150</t>
  </si>
  <si>
    <t xml:space="preserve">RADHIKA ENTERPRISE</t>
  </si>
  <si>
    <t xml:space="preserve">NEM233</t>
  </si>
  <si>
    <t xml:space="preserve">MRINAL KANTI SAHA</t>
  </si>
  <si>
    <t xml:space="preserve">NEB190</t>
  </si>
  <si>
    <t xml:space="preserve">BABA LOKENATH CEMENT HOUSE</t>
  </si>
  <si>
    <t xml:space="preserve">NES364</t>
  </si>
  <si>
    <t xml:space="preserve">SR BUILDERS</t>
  </si>
  <si>
    <t xml:space="preserve">NER167</t>
  </si>
  <si>
    <t xml:space="preserve">RANGAMOYEE</t>
  </si>
  <si>
    <t xml:space="preserve">NED148</t>
  </si>
  <si>
    <t xml:space="preserve">DHARAMRAJI STORES</t>
  </si>
  <si>
    <t xml:space="preserve">NEB226</t>
  </si>
  <si>
    <t xml:space="preserve">BIPLAB CHAKRABORTY</t>
  </si>
  <si>
    <t xml:space="preserve">NEM263</t>
  </si>
  <si>
    <t xml:space="preserve">MITRA ENTERPRISE</t>
  </si>
  <si>
    <t xml:space="preserve">NEM265</t>
  </si>
  <si>
    <t xml:space="preserve">MAA MEHARESWARI CARRING CENTRE</t>
  </si>
  <si>
    <t xml:space="preserve">NEJ106</t>
  </si>
  <si>
    <t xml:space="preserve">JOY DURGA CARRING CENTRE (AGR)</t>
  </si>
  <si>
    <t xml:space="preserve">NES487</t>
  </si>
  <si>
    <t xml:space="preserve">SHIV SANKAR SANITARY &amp; HARDWARE STORES - AGT</t>
  </si>
  <si>
    <t xml:space="preserve">NEP211</t>
  </si>
  <si>
    <t xml:space="preserve">PAUL ENTERPRISE - AGT</t>
  </si>
  <si>
    <t xml:space="preserve">NED188</t>
  </si>
  <si>
    <t xml:space="preserve">DIPTANU DAS - AGT</t>
  </si>
  <si>
    <t xml:space="preserve">NEP213</t>
  </si>
  <si>
    <t xml:space="preserve">PARTHA DAS - AGT</t>
  </si>
  <si>
    <t xml:space="preserve">NED191</t>
  </si>
  <si>
    <t xml:space="preserve">DEBNATH CEMENT HOUSE AND IRON STORES</t>
  </si>
  <si>
    <t xml:space="preserve">NED206</t>
  </si>
  <si>
    <t xml:space="preserve">DINGRA ENTERPRISE</t>
  </si>
  <si>
    <t xml:space="preserve">NEB288</t>
  </si>
  <si>
    <t xml:space="preserve">BANIK ENTERPRISE</t>
  </si>
  <si>
    <t xml:space="preserve">NEP242</t>
  </si>
  <si>
    <t xml:space="preserve">NEP248</t>
  </si>
  <si>
    <t xml:space="preserve">PRIYA CARRING CENTRE</t>
  </si>
  <si>
    <t xml:space="preserve">NEM404</t>
  </si>
  <si>
    <t xml:space="preserve">MAA KAMAKHYA ENTERPRISE</t>
  </si>
  <si>
    <t xml:space="preserve">NEH156</t>
  </si>
  <si>
    <t xml:space="preserve">HARA GOURI IRON STORES</t>
  </si>
  <si>
    <t xml:space="preserve">NEP287</t>
  </si>
  <si>
    <t xml:space="preserve">P.K.IRON STORES</t>
  </si>
  <si>
    <t xml:space="preserve">A030</t>
  </si>
  <si>
    <t xml:space="preserve">ARUN CHANDRA SAHA</t>
  </si>
  <si>
    <t xml:space="preserve">P035</t>
  </si>
  <si>
    <t xml:space="preserve">PRADIP KUMAR SAHA</t>
  </si>
  <si>
    <t xml:space="preserve">J024</t>
  </si>
  <si>
    <t xml:space="preserve">JOYRAM HARDWARE</t>
  </si>
  <si>
    <t xml:space="preserve">R108</t>
  </si>
  <si>
    <t xml:space="preserve">RAMKRISHNA IRON</t>
  </si>
  <si>
    <t xml:space="preserve">A165</t>
  </si>
  <si>
    <t xml:space="preserve">ANANDA TRADERS</t>
  </si>
  <si>
    <t xml:space="preserve">R144</t>
  </si>
  <si>
    <t xml:space="preserve">RADHESHYAM IRON</t>
  </si>
  <si>
    <t xml:space="preserve">T072</t>
  </si>
  <si>
    <t xml:space="preserve">TANISHA ENTERPRISE</t>
  </si>
  <si>
    <t xml:space="preserve">K136</t>
  </si>
  <si>
    <t xml:space="preserve">KALI MATA HARDWARE STORES (UDAIPUR)</t>
  </si>
  <si>
    <t xml:space="preserve">K137</t>
  </si>
  <si>
    <t xml:space="preserve">KAIBALYANATH HARDWARE</t>
  </si>
  <si>
    <t xml:space="preserve">P174</t>
  </si>
  <si>
    <t xml:space="preserve">PAUL HARDWARES (UDAIPUR)</t>
  </si>
  <si>
    <t xml:space="preserve">NEN005</t>
  </si>
  <si>
    <t xml:space="preserve">NIBEDITA DEPARTMENTAL SHOP</t>
  </si>
  <si>
    <t xml:space="preserve">NEN043</t>
  </si>
  <si>
    <t xml:space="preserve">NAYAN CARRYING CENTRE (UDAIPUR)</t>
  </si>
  <si>
    <t xml:space="preserve">NET070</t>
  </si>
  <si>
    <t xml:space="preserve">TRIPURA SUNDARI IRON BHANDAR</t>
  </si>
  <si>
    <t xml:space="preserve">NES335</t>
  </si>
  <si>
    <t xml:space="preserve">SAHA TRADERS</t>
  </si>
  <si>
    <t xml:space="preserve">NEM216</t>
  </si>
  <si>
    <t xml:space="preserve">MAA KALI STORES</t>
  </si>
  <si>
    <t xml:space="preserve">NEG098</t>
  </si>
  <si>
    <t xml:space="preserve">GHOSH TRADERS (UDP)</t>
  </si>
  <si>
    <t xml:space="preserve">NEM225</t>
  </si>
  <si>
    <t xml:space="preserve">MAHADEB BHANDER</t>
  </si>
  <si>
    <t xml:space="preserve">NEG106</t>
  </si>
  <si>
    <t xml:space="preserve">GRACY ENTERPRISE</t>
  </si>
  <si>
    <t xml:space="preserve">NEB216</t>
  </si>
  <si>
    <t xml:space="preserve">BHOWMIK HARDWARE (UDP)</t>
  </si>
  <si>
    <t xml:space="preserve">NEJ104</t>
  </si>
  <si>
    <t xml:space="preserve">JOY SHIB SANKAR HARDWARE</t>
  </si>
  <si>
    <t xml:space="preserve">NER197</t>
  </si>
  <si>
    <t xml:space="preserve">RAMTHAKUR IRON</t>
  </si>
  <si>
    <t xml:space="preserve">NEO024</t>
  </si>
  <si>
    <t xml:space="preserve">OMKER ROY</t>
  </si>
  <si>
    <t xml:space="preserve">NEP194</t>
  </si>
  <si>
    <t xml:space="preserve">PODDER HARDWARE (UDP)</t>
  </si>
  <si>
    <t xml:space="preserve">NEP203</t>
  </si>
  <si>
    <t xml:space="preserve">PODDER CONSTRUCTION</t>
  </si>
  <si>
    <t xml:space="preserve">NEA312</t>
  </si>
  <si>
    <t xml:space="preserve">ARPITA HARDWARE &amp; VARIETIES</t>
  </si>
  <si>
    <t xml:space="preserve">NER237</t>
  </si>
  <si>
    <t xml:space="preserve">RAM KAMAL BHANDER</t>
  </si>
  <si>
    <t xml:space="preserve">NEJ167</t>
  </si>
  <si>
    <t xml:space="preserve">JOYRAM VARIETIES</t>
  </si>
  <si>
    <t xml:space="preserve">NET181</t>
  </si>
  <si>
    <t xml:space="preserve">TRIZA SANITATION</t>
  </si>
  <si>
    <t xml:space="preserve">NEJ169</t>
  </si>
  <si>
    <t xml:space="preserve">JOY RAM GLASS EMPORIUM</t>
  </si>
  <si>
    <t xml:space="preserve">NEN219</t>
  </si>
  <si>
    <t xml:space="preserve">NANDALAL ENTERPRISE</t>
  </si>
  <si>
    <t xml:space="preserve">NES714</t>
  </si>
  <si>
    <t xml:space="preserve">SADHAN ENTERPRISE</t>
  </si>
  <si>
    <t xml:space="preserve">NEP290</t>
  </si>
  <si>
    <t xml:space="preserve">PAUL HARDWARE</t>
  </si>
  <si>
    <t xml:space="preserve">NEA457</t>
  </si>
  <si>
    <t xml:space="preserve">ATLAS BUILDERS AND ARCHITECT</t>
  </si>
  <si>
    <t xml:space="preserve">A022</t>
  </si>
  <si>
    <t xml:space="preserve">AMIYO STORE</t>
  </si>
  <si>
    <t xml:space="preserve">K014</t>
  </si>
  <si>
    <t xml:space="preserve">KALPANA STORE</t>
  </si>
  <si>
    <t xml:space="preserve">R014</t>
  </si>
  <si>
    <t xml:space="preserve">RAMKRISHNA ENTERPRISE(PANISAGAR)</t>
  </si>
  <si>
    <t xml:space="preserve">A077</t>
  </si>
  <si>
    <t xml:space="preserve">ARUN PAUL &amp; BROTHERS</t>
  </si>
  <si>
    <t xml:space="preserve">S277</t>
  </si>
  <si>
    <t xml:space="preserve">SANJIB KUMAR PAUL</t>
  </si>
  <si>
    <t xml:space="preserve">M200</t>
  </si>
  <si>
    <t xml:space="preserve">M/S MOHIT PAUL</t>
  </si>
  <si>
    <t xml:space="preserve">U015</t>
  </si>
  <si>
    <t xml:space="preserve">URMILA HARDWARE</t>
  </si>
  <si>
    <t xml:space="preserve">D091</t>
  </si>
  <si>
    <t xml:space="preserve">DAS STORES</t>
  </si>
  <si>
    <t xml:space="preserve">H053</t>
  </si>
  <si>
    <t xml:space="preserve">HARI MOHAN TRADERS</t>
  </si>
  <si>
    <t xml:space="preserve">P152</t>
  </si>
  <si>
    <t xml:space="preserve">PRANATI HARDWARE</t>
  </si>
  <si>
    <t xml:space="preserve">NED004</t>
  </si>
  <si>
    <t xml:space="preserve">DAS GUPTA ENTERPRISE</t>
  </si>
  <si>
    <t xml:space="preserve">NEG009</t>
  </si>
  <si>
    <t xml:space="preserve">GOURANGA TRADERS</t>
  </si>
  <si>
    <t xml:space="preserve">NEA045</t>
  </si>
  <si>
    <t xml:space="preserve">A.N. TRADERS</t>
  </si>
  <si>
    <t xml:space="preserve">NER060</t>
  </si>
  <si>
    <t xml:space="preserve">RAMKRISHNA ENTERPRISE (DHALAI)</t>
  </si>
  <si>
    <t xml:space="preserve">NEM070</t>
  </si>
  <si>
    <t xml:space="preserve">MONOSA STORES (DMR)</t>
  </si>
  <si>
    <t xml:space="preserve">NEA147</t>
  </si>
  <si>
    <t xml:space="preserve">ANJALI CEMENT AND HARDWARES</t>
  </si>
  <si>
    <t xml:space="preserve">NEB120</t>
  </si>
  <si>
    <t xml:space="preserve">BISHESH &amp; BARSHAN</t>
  </si>
  <si>
    <t xml:space="preserve">NEJ071</t>
  </si>
  <si>
    <t xml:space="preserve">JOYKALI HARDWARE (DMR)</t>
  </si>
  <si>
    <t xml:space="preserve">NER155</t>
  </si>
  <si>
    <t xml:space="preserve">RUMANA HARDWARES</t>
  </si>
  <si>
    <t xml:space="preserve">NEC076</t>
  </si>
  <si>
    <t xml:space="preserve">CHOWDHARY HARDWARE (DMR)</t>
  </si>
  <si>
    <t xml:space="preserve">NET137</t>
  </si>
  <si>
    <t xml:space="preserve">TRIPURESWARI BHANDER</t>
  </si>
  <si>
    <t xml:space="preserve">NEL082</t>
  </si>
  <si>
    <t xml:space="preserve">LAKSHMI NARAYAN HARDWARE</t>
  </si>
  <si>
    <t xml:space="preserve">NEB240</t>
  </si>
  <si>
    <t xml:space="preserve">BISWAKARMA HARDWARE (DMR)</t>
  </si>
  <si>
    <t xml:space="preserve">NEL090</t>
  </si>
  <si>
    <t xml:space="preserve">LITAN DEBNATH - DMR</t>
  </si>
  <si>
    <t xml:space="preserve">NES484</t>
  </si>
  <si>
    <t xml:space="preserve">SAROI ENGG &amp; FEBRICATION</t>
  </si>
  <si>
    <t xml:space="preserve">NES513</t>
  </si>
  <si>
    <t xml:space="preserve">SARALA ENTERPRISE</t>
  </si>
  <si>
    <t xml:space="preserve">NES568</t>
  </si>
  <si>
    <t xml:space="preserve">SANTOSHI TRADERS</t>
  </si>
  <si>
    <t xml:space="preserve">NEJ141</t>
  </si>
  <si>
    <t xml:space="preserve">JOY KALI HARDWARE'S</t>
  </si>
  <si>
    <t xml:space="preserve">NES598</t>
  </si>
  <si>
    <t xml:space="preserve">SWASTISHREE</t>
  </si>
  <si>
    <t xml:space="preserve">NEA358</t>
  </si>
  <si>
    <t xml:space="preserve">APURBA TRADERS</t>
  </si>
  <si>
    <t xml:space="preserve">NES611</t>
  </si>
  <si>
    <t xml:space="preserve">STEEL HOUSE</t>
  </si>
  <si>
    <t xml:space="preserve">NEG166</t>
  </si>
  <si>
    <t xml:space="preserve">GURUDEV VARIETIES</t>
  </si>
  <si>
    <t xml:space="preserve">NER297</t>
  </si>
  <si>
    <t xml:space="preserve">REKHA HARDWARE</t>
  </si>
  <si>
    <t xml:space="preserve">NEK221</t>
  </si>
  <si>
    <t xml:space="preserve">KSHIRODA HARDWARE</t>
  </si>
  <si>
    <t xml:space="preserve">G017</t>
  </si>
  <si>
    <t xml:space="preserve">GOURANGA BHANDAR</t>
  </si>
  <si>
    <t xml:space="preserve">K031</t>
  </si>
  <si>
    <t xml:space="preserve">KHAN HARDWARE</t>
  </si>
  <si>
    <t xml:space="preserve">B021</t>
  </si>
  <si>
    <t xml:space="preserve">BENGAL CONCRETE INDUSTRIES</t>
  </si>
  <si>
    <t xml:space="preserve">S038</t>
  </si>
  <si>
    <t xml:space="preserve">SHANKAR ROY</t>
  </si>
  <si>
    <t xml:space="preserve">A006</t>
  </si>
  <si>
    <t xml:space="preserve">A.K. TRADERS</t>
  </si>
  <si>
    <t xml:space="preserve">A033</t>
  </si>
  <si>
    <t xml:space="preserve">ASHOK ENTERPRISE</t>
  </si>
  <si>
    <t xml:space="preserve">R070</t>
  </si>
  <si>
    <t xml:space="preserve">R.P.TRADERS</t>
  </si>
  <si>
    <t xml:space="preserve">M143</t>
  </si>
  <si>
    <t xml:space="preserve">MALAKAR HARDWARE</t>
  </si>
  <si>
    <t xml:space="preserve">R093</t>
  </si>
  <si>
    <t xml:space="preserve">R.M. TRADERS (SILCHAR)</t>
  </si>
  <si>
    <t xml:space="preserve">NEL006</t>
  </si>
  <si>
    <t xml:space="preserve">LOKNATH ENTERPRIME</t>
  </si>
  <si>
    <t xml:space="preserve">NEA034</t>
  </si>
  <si>
    <t xml:space="preserve">AMSONS</t>
  </si>
  <si>
    <t xml:space="preserve">NEJ050</t>
  </si>
  <si>
    <t xml:space="preserve">J. HARDWARE (SILCHAR)</t>
  </si>
  <si>
    <t xml:space="preserve">NES211</t>
  </si>
  <si>
    <t xml:space="preserve">SANJITA HARDWARE</t>
  </si>
  <si>
    <t xml:space="preserve">NEH052</t>
  </si>
  <si>
    <t xml:space="preserve">HERAMANI HARDWARE</t>
  </si>
  <si>
    <t xml:space="preserve">NEM186</t>
  </si>
  <si>
    <t xml:space="preserve">M M HARDWARE</t>
  </si>
  <si>
    <t xml:space="preserve">NEP137</t>
  </si>
  <si>
    <t xml:space="preserve">PAUL HARDWARES (CACHAR)</t>
  </si>
  <si>
    <t xml:space="preserve">NEK098</t>
  </si>
  <si>
    <t xml:space="preserve">KRISHNA TRADERS</t>
  </si>
  <si>
    <t xml:space="preserve">NET110</t>
  </si>
  <si>
    <t xml:space="preserve">TAPAN KUMAR RAY (SILCHAR)</t>
  </si>
  <si>
    <t xml:space="preserve">NEA220</t>
  </si>
  <si>
    <t xml:space="preserve">ALLIED TRADERS</t>
  </si>
  <si>
    <t xml:space="preserve">NEG099</t>
  </si>
  <si>
    <t xml:space="preserve">GITA TRADERS</t>
  </si>
  <si>
    <t xml:space="preserve">NES363</t>
  </si>
  <si>
    <t xml:space="preserve">SUNITI TRADERS (SIL)</t>
  </si>
  <si>
    <t xml:space="preserve">NEJ092</t>
  </si>
  <si>
    <t xml:space="preserve">J K TRADERS (RONGPUR)</t>
  </si>
  <si>
    <t xml:space="preserve">NEJ094</t>
  </si>
  <si>
    <t xml:space="preserve">JANANI HARDWARE SHOP</t>
  </si>
  <si>
    <t xml:space="preserve">NEP197</t>
  </si>
  <si>
    <t xml:space="preserve">PURBASHA ENTERPRISE</t>
  </si>
  <si>
    <t xml:space="preserve">NES466</t>
  </si>
  <si>
    <t xml:space="preserve">SHANTA TRADERS</t>
  </si>
  <si>
    <t xml:space="preserve">NES476</t>
  </si>
  <si>
    <t xml:space="preserve">SREEMA TRADERS - SILCHAR</t>
  </si>
  <si>
    <t xml:space="preserve">NED179</t>
  </si>
  <si>
    <t xml:space="preserve">DEB HARDWARE - SIL</t>
  </si>
  <si>
    <t xml:space="preserve">NEF014</t>
  </si>
  <si>
    <t xml:space="preserve">FAIZUL HOQUE BARBHUIYA</t>
  </si>
  <si>
    <t xml:space="preserve">NEO030</t>
  </si>
  <si>
    <t xml:space="preserve">OM TRADING</t>
  </si>
  <si>
    <t xml:space="preserve">NES617</t>
  </si>
  <si>
    <t xml:space="preserve">SUBRATA SINHA</t>
  </si>
  <si>
    <t xml:space="preserve">NER264</t>
  </si>
  <si>
    <t xml:space="preserve">RAHIMIAH STEEL</t>
  </si>
  <si>
    <t xml:space="preserve">NEP245</t>
  </si>
  <si>
    <t xml:space="preserve">P C STEEL</t>
  </si>
  <si>
    <t xml:space="preserve">NET174</t>
  </si>
  <si>
    <t xml:space="preserve">TALUKDAR BROTHER INTER LOCKING &amp; TI</t>
  </si>
  <si>
    <t xml:space="preserve">NEB319</t>
  </si>
  <si>
    <t xml:space="preserve">BARBHUIYA TRADERS</t>
  </si>
  <si>
    <t xml:space="preserve">NEA398</t>
  </si>
  <si>
    <t xml:space="preserve">A.I.ENTERPRISE</t>
  </si>
  <si>
    <t xml:space="preserve">NEA418</t>
  </si>
  <si>
    <t xml:space="preserve">AMITA TRADERS</t>
  </si>
  <si>
    <t xml:space="preserve">NEA423</t>
  </si>
  <si>
    <t xml:space="preserve">A.I. TRADERS</t>
  </si>
  <si>
    <t xml:space="preserve">NEA424</t>
  </si>
  <si>
    <t xml:space="preserve">ASHUTOSH BHANDER</t>
  </si>
  <si>
    <t xml:space="preserve">NES696</t>
  </si>
  <si>
    <t xml:space="preserve">SUNIRMAL DAS</t>
  </si>
  <si>
    <t xml:space="preserve">NEA439</t>
  </si>
  <si>
    <t xml:space="preserve">AMIR HUSSAIN LASKAR</t>
  </si>
  <si>
    <t xml:space="preserve">NES711</t>
  </si>
  <si>
    <t xml:space="preserve">SAYAN STEEL</t>
  </si>
  <si>
    <t xml:space="preserve">NEC139</t>
  </si>
  <si>
    <t xml:space="preserve">CHOUDHURY TRADERS</t>
  </si>
  <si>
    <t xml:space="preserve">NEH155</t>
  </si>
  <si>
    <t xml:space="preserve">H.P. TRADERS</t>
  </si>
  <si>
    <t xml:space="preserve">NEP293</t>
  </si>
  <si>
    <t xml:space="preserve">PRATIMA STORE</t>
  </si>
  <si>
    <t xml:space="preserve">S029</t>
  </si>
  <si>
    <t xml:space="preserve">SARDA TRADE CORPORATION</t>
  </si>
  <si>
    <t xml:space="preserve">C005</t>
  </si>
  <si>
    <t xml:space="preserve">CACHAR STEEL COMPANY</t>
  </si>
  <si>
    <t xml:space="preserve">K066</t>
  </si>
  <si>
    <t xml:space="preserve">KUNJA TRADING</t>
  </si>
  <si>
    <t xml:space="preserve">H041</t>
  </si>
  <si>
    <t xml:space="preserve">HIRAMON PAUL</t>
  </si>
  <si>
    <t xml:space="preserve">NEG079</t>
  </si>
  <si>
    <t xml:space="preserve">GYANENDRA PAUL HARDWARE</t>
  </si>
  <si>
    <t xml:space="preserve">NEJ131</t>
  </si>
  <si>
    <t xml:space="preserve">J.A. LASKAR TRADERS</t>
  </si>
  <si>
    <t xml:space="preserve">NEA431</t>
  </si>
  <si>
    <t xml:space="preserve">A M HARDWARE</t>
  </si>
  <si>
    <t xml:space="preserve">P034</t>
  </si>
  <si>
    <t xml:space="preserve">PRADIP H/W STORES</t>
  </si>
  <si>
    <t xml:space="preserve">J002</t>
  </si>
  <si>
    <t xml:space="preserve">J K &amp; SONS</t>
  </si>
  <si>
    <t xml:space="preserve">M085</t>
  </si>
  <si>
    <t xml:space="preserve">M.S.TRADING</t>
  </si>
  <si>
    <t xml:space="preserve">J031</t>
  </si>
  <si>
    <t xml:space="preserve">JOYTARA STORES</t>
  </si>
  <si>
    <t xml:space="preserve">F005</t>
  </si>
  <si>
    <t xml:space="preserve">F.R.ENTERPRISE</t>
  </si>
  <si>
    <t xml:space="preserve">T032</t>
  </si>
  <si>
    <t xml:space="preserve">TARANGAMOYEE TRADERS</t>
  </si>
  <si>
    <t xml:space="preserve">NER103</t>
  </si>
  <si>
    <t xml:space="preserve">R K TRADING (SILCHAR)</t>
  </si>
  <si>
    <t xml:space="preserve">NEO021</t>
  </si>
  <si>
    <t xml:space="preserve">OM TRADERS (SIL)</t>
  </si>
  <si>
    <t xml:space="preserve">NEM310</t>
  </si>
  <si>
    <t xml:space="preserve">MAA KARNI STEEL</t>
  </si>
  <si>
    <t xml:space="preserve">NES528</t>
  </si>
  <si>
    <t xml:space="preserve">S.B. ENTERPRISE - SIL</t>
  </si>
  <si>
    <t xml:space="preserve">NEK183</t>
  </si>
  <si>
    <t xml:space="preserve">K.A.TRADERS</t>
  </si>
  <si>
    <t xml:space="preserve">NET183</t>
  </si>
  <si>
    <t xml:space="preserve">T.A. HARDWARE SHOP</t>
  </si>
  <si>
    <t xml:space="preserve">NEP270</t>
  </si>
  <si>
    <t xml:space="preserve">PUSHPA TRADERS</t>
  </si>
  <si>
    <t xml:space="preserve">NEG167</t>
  </si>
  <si>
    <t xml:space="preserve">G.M. TRADING</t>
  </si>
  <si>
    <t xml:space="preserve">NEB368</t>
  </si>
  <si>
    <t xml:space="preserve">BISHWANATH TRADERS</t>
  </si>
  <si>
    <t xml:space="preserve">NEA452</t>
  </si>
  <si>
    <t xml:space="preserve">AJAY TRADERS</t>
  </si>
  <si>
    <t xml:space="preserve">NEN39</t>
  </si>
  <si>
    <t xml:space="preserve">R002</t>
  </si>
  <si>
    <t xml:space="preserve">R.D.D.HARDWARE</t>
  </si>
  <si>
    <t xml:space="preserve">J047</t>
  </si>
  <si>
    <t xml:space="preserve">JAMES ENTERPRISE</t>
  </si>
  <si>
    <t xml:space="preserve">L060</t>
  </si>
  <si>
    <t xml:space="preserve">LALREM BUSINESS ENTERPRISE</t>
  </si>
  <si>
    <t xml:space="preserve">K151</t>
  </si>
  <si>
    <t xml:space="preserve">KIM KIM HARDWARE </t>
  </si>
  <si>
    <t xml:space="preserve">NER074</t>
  </si>
  <si>
    <t xml:space="preserve">R P STORE (AIZWAL)</t>
  </si>
  <si>
    <t xml:space="preserve">NEM100</t>
  </si>
  <si>
    <t xml:space="preserve">M &amp; M STORE (AIZWAL)</t>
  </si>
  <si>
    <t xml:space="preserve">NEM133</t>
  </si>
  <si>
    <t xml:space="preserve">M S ENTERPRISE</t>
  </si>
  <si>
    <t xml:space="preserve">NEA150</t>
  </si>
  <si>
    <t xml:space="preserve">ATEA CEMENT DAWR (AIZ)</t>
  </si>
  <si>
    <t xml:space="preserve">NEC057</t>
  </si>
  <si>
    <t xml:space="preserve">CEMENT DAWR</t>
  </si>
  <si>
    <t xml:space="preserve">NEZ010</t>
  </si>
  <si>
    <t xml:space="preserve">ZUALTEA BUSINESS CENTRE</t>
  </si>
  <si>
    <t xml:space="preserve">NES439</t>
  </si>
  <si>
    <t xml:space="preserve">SHEKINA ENTERPRISE</t>
  </si>
  <si>
    <t xml:space="preserve">NEN147</t>
  </si>
  <si>
    <t xml:space="preserve">N NADAW STORE</t>
  </si>
  <si>
    <t xml:space="preserve">NEE044</t>
  </si>
  <si>
    <t xml:space="preserve">EL-BE ENTERPRISE</t>
  </si>
  <si>
    <t xml:space="preserve">NEA284</t>
  </si>
  <si>
    <t xml:space="preserve">AMY TRADING (MIZ)</t>
  </si>
  <si>
    <t xml:space="preserve">NEG123</t>
  </si>
  <si>
    <t xml:space="preserve">GYANADA STORE</t>
  </si>
  <si>
    <t xml:space="preserve">NEZ014</t>
  </si>
  <si>
    <t xml:space="preserve">ZAHUATA CEMENT AGENCY</t>
  </si>
  <si>
    <t xml:space="preserve">NEZ015</t>
  </si>
  <si>
    <t xml:space="preserve">ZR ENTERPRISE</t>
  </si>
  <si>
    <t xml:space="preserve">NES607</t>
  </si>
  <si>
    <t xml:space="preserve">SOUTHERN BREEZE</t>
  </si>
  <si>
    <t xml:space="preserve">NEG152</t>
  </si>
  <si>
    <t xml:space="preserve">GABRIEL ENTERPRISE</t>
  </si>
  <si>
    <t xml:space="preserve">NES678</t>
  </si>
  <si>
    <t xml:space="preserve">S.M.ENTERPRISE</t>
  </si>
  <si>
    <t xml:space="preserve">NEC130</t>
  </si>
  <si>
    <t xml:space="preserve">CEMENT SUPPLY AGENCY</t>
  </si>
  <si>
    <t xml:space="preserve">NEW013</t>
  </si>
  <si>
    <t xml:space="preserve">WEAR ME OUT</t>
  </si>
  <si>
    <t xml:space="preserve">NES709</t>
  </si>
  <si>
    <t xml:space="preserve">SHRI ELECTRICALS &amp; HARDWARES</t>
  </si>
  <si>
    <t xml:space="preserve">NEA442</t>
  </si>
  <si>
    <t xml:space="preserve">AIE CONSTRUCTION</t>
  </si>
  <si>
    <t xml:space="preserve">NER274</t>
  </si>
  <si>
    <t xml:space="preserve">RORO POLYMERS</t>
  </si>
  <si>
    <t xml:space="preserve">NEZ024</t>
  </si>
  <si>
    <t xml:space="preserve">ZAMZO ENGINEERING, CONSTRUCTION AND</t>
  </si>
  <si>
    <t xml:space="preserve">NES726</t>
  </si>
  <si>
    <t xml:space="preserve">SAILOLIANA ENTERPRISE</t>
  </si>
  <si>
    <t xml:space="preserve">NEM439</t>
  </si>
  <si>
    <t xml:space="preserve">MIDLAND BUSINESS ENTERPRISE</t>
  </si>
  <si>
    <t xml:space="preserve">NEN35</t>
  </si>
  <si>
    <t xml:space="preserve">N.I.HARDWARE</t>
  </si>
  <si>
    <t xml:space="preserve">NEW015</t>
  </si>
  <si>
    <t xml:space="preserve">WOODLAND CONSTRUCTION</t>
  </si>
  <si>
    <t xml:space="preserve">A020</t>
  </si>
  <si>
    <t xml:space="preserve">AMIT ENTERPRISES</t>
  </si>
  <si>
    <t xml:space="preserve">S356</t>
  </si>
  <si>
    <t xml:space="preserve">SWASTIM HARDWARE</t>
  </si>
  <si>
    <t xml:space="preserve">NES202</t>
  </si>
  <si>
    <t xml:space="preserve">SHIRA HARDWARE STORE (TURA)</t>
  </si>
  <si>
    <t xml:space="preserve">NEJ053</t>
  </si>
  <si>
    <t xml:space="preserve">JRS TRADERS</t>
  </si>
  <si>
    <t xml:space="preserve">NEN086</t>
  </si>
  <si>
    <t xml:space="preserve">N S TRADE AGENCY</t>
  </si>
  <si>
    <t xml:space="preserve">NEC072</t>
  </si>
  <si>
    <t xml:space="preserve">CHITTARANJAN HARDWARE</t>
  </si>
  <si>
    <t xml:space="preserve">NES315</t>
  </si>
  <si>
    <t xml:space="preserve">S D SHIRA</t>
  </si>
  <si>
    <t xml:space="preserve">NER183</t>
  </si>
  <si>
    <t xml:space="preserve">R K HARDWARE (TURA)</t>
  </si>
  <si>
    <t xml:space="preserve">NEA294</t>
  </si>
  <si>
    <t xml:space="preserve">A.B.C. ENTERPRISE - TURA</t>
  </si>
  <si>
    <t xml:space="preserve">NEP206</t>
  </si>
  <si>
    <t xml:space="preserve">PAWAN KUMAR SAHU - TURA</t>
  </si>
  <si>
    <t xml:space="preserve">NEJ124</t>
  </si>
  <si>
    <t xml:space="preserve">J A SANGMA</t>
  </si>
  <si>
    <t xml:space="preserve">NES590</t>
  </si>
  <si>
    <t xml:space="preserve">STEELS HOUSE</t>
  </si>
  <si>
    <t xml:space="preserve">NEK181</t>
  </si>
  <si>
    <t xml:space="preserve">KP HARDWARE</t>
  </si>
  <si>
    <t xml:space="preserve">NEA403</t>
  </si>
  <si>
    <t xml:space="preserve">AJAY R MARAK</t>
  </si>
  <si>
    <t xml:space="preserve">NES680</t>
  </si>
  <si>
    <t xml:space="preserve">SEMINGTON MARAK</t>
  </si>
  <si>
    <t xml:space="preserve">NET195</t>
  </si>
  <si>
    <t xml:space="preserve">TIGER STEEL AND HARDWARE</t>
  </si>
  <si>
    <t xml:space="preserve">S283</t>
  </si>
  <si>
    <t xml:space="preserve">S.K.HARDWARE STORES (TURA)</t>
  </si>
  <si>
    <t xml:space="preserve">T068</t>
  </si>
  <si>
    <t xml:space="preserve">T.D.PANGCHAK ENTERPRISE</t>
  </si>
  <si>
    <t xml:space="preserve">NED020</t>
  </si>
  <si>
    <t xml:space="preserve">DEY HARDWARE</t>
  </si>
  <si>
    <t xml:space="preserve">NEL033</t>
  </si>
  <si>
    <t xml:space="preserve">LUCKY HARDWARE STORE</t>
  </si>
  <si>
    <t xml:space="preserve">NEI014</t>
  </si>
  <si>
    <t xml:space="preserve">ISLAM HARDWARE (PHULBARI)</t>
  </si>
  <si>
    <t xml:space="preserve">NES407</t>
  </si>
  <si>
    <t xml:space="preserve">S A ENTERPRISE (HALLIDAYGANJ)</t>
  </si>
  <si>
    <t xml:space="preserve">NEN155</t>
  </si>
  <si>
    <t xml:space="preserve">NABA KUMAR SAHA</t>
  </si>
  <si>
    <t xml:space="preserve">NER259</t>
  </si>
  <si>
    <t xml:space="preserve">RIJINA BEGUM</t>
  </si>
  <si>
    <t xml:space="preserve">NEM365</t>
  </si>
  <si>
    <t xml:space="preserve">M.B. HARDWARE</t>
  </si>
  <si>
    <t xml:space="preserve">NEJ160</t>
  </si>
  <si>
    <t xml:space="preserve">JOYA ENTERPRISE</t>
  </si>
  <si>
    <t xml:space="preserve">NES670</t>
  </si>
  <si>
    <t xml:space="preserve">SIPRA TRADERS</t>
  </si>
  <si>
    <t xml:space="preserve">NER306</t>
  </si>
  <si>
    <t xml:space="preserve">RANI ENTERPRISES</t>
  </si>
  <si>
    <t xml:space="preserve">NEM429</t>
  </si>
  <si>
    <t xml:space="preserve">MAA KAMAKHYA HARDWARE</t>
  </si>
  <si>
    <t xml:space="preserve">NEM433</t>
  </si>
  <si>
    <t xml:space="preserve">D025</t>
  </si>
  <si>
    <t xml:space="preserve">DULAL CH. SAHA</t>
  </si>
  <si>
    <t xml:space="preserve">P111</t>
  </si>
  <si>
    <t xml:space="preserve">PABAN AGARWALA</t>
  </si>
  <si>
    <t xml:space="preserve">M212</t>
  </si>
  <si>
    <t xml:space="preserve">MAA KALI HARDWARE</t>
  </si>
  <si>
    <t xml:space="preserve">G074</t>
  </si>
  <si>
    <t xml:space="preserve">GOPINATH ENTERPRISE</t>
  </si>
  <si>
    <t xml:space="preserve">N098</t>
  </si>
  <si>
    <t xml:space="preserve">NISHIGANJ BUILDERS</t>
  </si>
  <si>
    <t xml:space="preserve">B190</t>
  </si>
  <si>
    <t xml:space="preserve">BHAI BHAI HARDWARE (COOCHBIHAR)</t>
  </si>
  <si>
    <t xml:space="preserve">L079</t>
  </si>
  <si>
    <t xml:space="preserve">LUCKY HARDWARE</t>
  </si>
  <si>
    <t xml:space="preserve">L085</t>
  </si>
  <si>
    <t xml:space="preserve">LOKENATH HARDWARE (DINHATA)</t>
  </si>
  <si>
    <t xml:space="preserve">S561</t>
  </si>
  <si>
    <t xml:space="preserve">SABITA DAM</t>
  </si>
  <si>
    <t xml:space="preserve">D162</t>
  </si>
  <si>
    <t xml:space="preserve">DEBABRATA SAHA</t>
  </si>
  <si>
    <t xml:space="preserve">WBM098</t>
  </si>
  <si>
    <t xml:space="preserve">M/s PAUL HARDWARE STORES</t>
  </si>
  <si>
    <t xml:space="preserve">WBN046</t>
  </si>
  <si>
    <t xml:space="preserve">NIRMAN UDYOG</t>
  </si>
  <si>
    <t xml:space="preserve">WBD049</t>
  </si>
  <si>
    <t xml:space="preserve">DEY AGENCY </t>
  </si>
  <si>
    <t xml:space="preserve">WBD067</t>
  </si>
  <si>
    <t xml:space="preserve">DHAR AGENCY</t>
  </si>
  <si>
    <t xml:space="preserve">WBB111</t>
  </si>
  <si>
    <t xml:space="preserve">BENGAL HARDWARE STORES</t>
  </si>
  <si>
    <t xml:space="preserve">WBK057</t>
  </si>
  <si>
    <t xml:space="preserve">KISHORE STEEL CENTRE</t>
  </si>
  <si>
    <t xml:space="preserve">WBM241</t>
  </si>
  <si>
    <t xml:space="preserve">MAA MANASHA HARDWARE</t>
  </si>
  <si>
    <t xml:space="preserve">WBR107</t>
  </si>
  <si>
    <t xml:space="preserve">WBD074</t>
  </si>
  <si>
    <t xml:space="preserve">DEY ENTERPRISE (GHUGHUMARI)</t>
  </si>
  <si>
    <t xml:space="preserve">WBS279</t>
  </si>
  <si>
    <t xml:space="preserve">SAHA CONSTRUCTION</t>
  </si>
  <si>
    <t xml:space="preserve">WBN096</t>
  </si>
  <si>
    <t xml:space="preserve">NUR ISLAM ENTERPRISE</t>
  </si>
  <si>
    <t xml:space="preserve">WBS297</t>
  </si>
  <si>
    <t xml:space="preserve">SHREE KRISHNA HARDWARE - NAYARHAT</t>
  </si>
  <si>
    <t xml:space="preserve">WBC027</t>
  </si>
  <si>
    <t xml:space="preserve">CHILAKHANA HARDWARE STORES</t>
  </si>
  <si>
    <t xml:space="preserve">WBB137</t>
  </si>
  <si>
    <t xml:space="preserve">BASANTI HARDWARE</t>
  </si>
  <si>
    <t xml:space="preserve">WBR129</t>
  </si>
  <si>
    <t xml:space="preserve">R.K. STEEL - COOCHBIHAR</t>
  </si>
  <si>
    <t xml:space="preserve">WBJ062</t>
  </si>
  <si>
    <t xml:space="preserve">JUWEL ENTERPRISE</t>
  </si>
  <si>
    <t xml:space="preserve">WBD090</t>
  </si>
  <si>
    <t xml:space="preserve">DEY ENTERPRISE - BABURHAT</t>
  </si>
  <si>
    <t xml:space="preserve">WBB150</t>
  </si>
  <si>
    <t xml:space="preserve">BISWAS HARDWARE STORES</t>
  </si>
  <si>
    <t xml:space="preserve">WBO006</t>
  </si>
  <si>
    <t xml:space="preserve">OM SRI GANESH TRADING CO</t>
  </si>
  <si>
    <t xml:space="preserve">WBN108</t>
  </si>
  <si>
    <t xml:space="preserve">NIKHIL KUMAR CHOWDHURY</t>
  </si>
  <si>
    <t xml:space="preserve">WBJ076</t>
  </si>
  <si>
    <t xml:space="preserve">JYOTSNA HARDWARE</t>
  </si>
  <si>
    <t xml:space="preserve">WBG099</t>
  </si>
  <si>
    <t xml:space="preserve">GOURAB SAHA</t>
  </si>
  <si>
    <t xml:space="preserve">S141</t>
  </si>
  <si>
    <t xml:space="preserve">SAHA &amp; CO.</t>
  </si>
  <si>
    <t xml:space="preserve">R132</t>
  </si>
  <si>
    <t xml:space="preserve">RADHA HARDWARE</t>
  </si>
  <si>
    <t xml:space="preserve">WBH019</t>
  </si>
  <si>
    <t xml:space="preserve">HARI OM TRADERS (JALPAIGURI)</t>
  </si>
  <si>
    <t xml:space="preserve">WBP050</t>
  </si>
  <si>
    <t xml:space="preserve">PUNAM TRADING</t>
  </si>
  <si>
    <t xml:space="preserve">WBG075</t>
  </si>
  <si>
    <t xml:space="preserve">GARG ENTERPRISES</t>
  </si>
  <si>
    <t xml:space="preserve">WBS267</t>
  </si>
  <si>
    <t xml:space="preserve">SADHANA ENTERPRISE (MATHURABAGAN)</t>
  </si>
  <si>
    <t xml:space="preserve">WBM272</t>
  </si>
  <si>
    <t xml:space="preserve">MAA BHABANI HARDWARE</t>
  </si>
  <si>
    <t xml:space="preserve">WBR128</t>
  </si>
  <si>
    <t xml:space="preserve">R P ENTERPRISE</t>
  </si>
  <si>
    <t xml:space="preserve">WBD085</t>
  </si>
  <si>
    <t xml:space="preserve">DALIM KUMAR DAS</t>
  </si>
  <si>
    <t xml:space="preserve">WBM273</t>
  </si>
  <si>
    <t xml:space="preserve">MAHESWARI CEMENT AGENCY - ALIPURDUAR</t>
  </si>
  <si>
    <t xml:space="preserve">WBP088</t>
  </si>
  <si>
    <t xml:space="preserve">PALIT ENTERPRISE</t>
  </si>
  <si>
    <t xml:space="preserve">WBR152</t>
  </si>
  <si>
    <t xml:space="preserve">RAMKRISHNA HARDWARE - BIRPARA</t>
  </si>
  <si>
    <t xml:space="preserve">WBS342</t>
  </si>
  <si>
    <t xml:space="preserve">SUJIT KUMAR SAHA</t>
  </si>
  <si>
    <t xml:space="preserve">WBA163</t>
  </si>
  <si>
    <t xml:space="preserve">ANKIT HARDWARE</t>
  </si>
  <si>
    <t xml:space="preserve">WBB160</t>
  </si>
  <si>
    <t xml:space="preserve">BAJRANGBALI HARDWARE</t>
  </si>
  <si>
    <t xml:space="preserve">P106</t>
  </si>
  <si>
    <t xml:space="preserve">PROMILA BUILDERS</t>
  </si>
  <si>
    <t xml:space="preserve">C085</t>
  </si>
  <si>
    <t xml:space="preserve">CHHOGMAL OMPRAKASH</t>
  </si>
  <si>
    <t xml:space="preserve">T057</t>
  </si>
  <si>
    <t xml:space="preserve">TIRUPATI IRON STORES</t>
  </si>
  <si>
    <t xml:space="preserve">R114</t>
  </si>
  <si>
    <t xml:space="preserve">ROY ENTERPRISE (SILIGURI)</t>
  </si>
  <si>
    <t xml:space="preserve">S321</t>
  </si>
  <si>
    <t xml:space="preserve">SUBRATA SAHA</t>
  </si>
  <si>
    <t xml:space="preserve">S349</t>
  </si>
  <si>
    <t xml:space="preserve">SASWAT</t>
  </si>
  <si>
    <t xml:space="preserve">S478</t>
  </si>
  <si>
    <t xml:space="preserve">SUNITI ENTERPRISE</t>
  </si>
  <si>
    <t xml:space="preserve">WBM053</t>
  </si>
  <si>
    <t xml:space="preserve">MAL CEMENT STORES</t>
  </si>
  <si>
    <t xml:space="preserve">WBN030</t>
  </si>
  <si>
    <t xml:space="preserve">NATIONAL TRADING CO</t>
  </si>
  <si>
    <t xml:space="preserve">WBL019</t>
  </si>
  <si>
    <t xml:space="preserve">LAXMI AGENCY</t>
  </si>
  <si>
    <t xml:space="preserve">WBR057</t>
  </si>
  <si>
    <t xml:space="preserve">RUPAM ENTERPRISE (JALPAIGURI)</t>
  </si>
  <si>
    <t xml:space="preserve">WBJ036</t>
  </si>
  <si>
    <t xml:space="preserve">JALPAIGURI ISPAT</t>
  </si>
  <si>
    <t xml:space="preserve">WBM204</t>
  </si>
  <si>
    <t xml:space="preserve">MAHESH MAHESWARI</t>
  </si>
  <si>
    <t xml:space="preserve">WBP075</t>
  </si>
  <si>
    <t xml:space="preserve">PAUL CONSTRUCTION (KHARIA)</t>
  </si>
  <si>
    <t xml:space="preserve">WBA107</t>
  </si>
  <si>
    <t xml:space="preserve">ALI HARDWARE (GADONG)</t>
  </si>
  <si>
    <t xml:space="preserve">WBB119</t>
  </si>
  <si>
    <t xml:space="preserve">BHOWMIK BROTHERS</t>
  </si>
  <si>
    <t xml:space="preserve">WBD076</t>
  </si>
  <si>
    <t xml:space="preserve">DIPANKAR ENTERPRISE</t>
  </si>
  <si>
    <t xml:space="preserve">WBS278</t>
  </si>
  <si>
    <t xml:space="preserve">SRI SHAKAMBHARI BUILDER</t>
  </si>
  <si>
    <t xml:space="preserve">WBG079</t>
  </si>
  <si>
    <t xml:space="preserve">GANESHLAL PAWAN KUMAR</t>
  </si>
  <si>
    <t xml:space="preserve">WBR120</t>
  </si>
  <si>
    <t xml:space="preserve">RISHI ENTERPRISE</t>
  </si>
  <si>
    <t xml:space="preserve">WBD080</t>
  </si>
  <si>
    <t xml:space="preserve">DHIRAJ AGARWAL</t>
  </si>
  <si>
    <t xml:space="preserve">WBP081</t>
  </si>
  <si>
    <t xml:space="preserve">PAUL HARDWARE - SALBARI</t>
  </si>
  <si>
    <t xml:space="preserve">WBG090</t>
  </si>
  <si>
    <t xml:space="preserve">GYANNAYAK STEEL</t>
  </si>
  <si>
    <t xml:space="preserve">WBP087</t>
  </si>
  <si>
    <t xml:space="preserve">PRATIBHA HARDWARE</t>
  </si>
  <si>
    <t xml:space="preserve">WBS335</t>
  </si>
  <si>
    <t xml:space="preserve">SREE BALAJI HARDWARE STORES</t>
  </si>
  <si>
    <t xml:space="preserve">WBS330</t>
  </si>
  <si>
    <t xml:space="preserve">WBM301</t>
  </si>
  <si>
    <t xml:space="preserve">M M TRADERS</t>
  </si>
  <si>
    <t xml:space="preserve">WBA155</t>
  </si>
  <si>
    <t xml:space="preserve">AMULYA PAUL</t>
  </si>
  <si>
    <t xml:space="preserve">WBS340</t>
  </si>
  <si>
    <t xml:space="preserve">SUMITRA ENTERPRISE - JALPAIGURI</t>
  </si>
  <si>
    <t xml:space="preserve">WBG097</t>
  </si>
  <si>
    <t xml:space="preserve">GHOSH ENTERPRISE - DHUPGURI</t>
  </si>
  <si>
    <t xml:space="preserve">WBT074</t>
  </si>
  <si>
    <t xml:space="preserve">THAKUR TRADERS</t>
  </si>
  <si>
    <t xml:space="preserve">WBR154</t>
  </si>
  <si>
    <t xml:space="preserve">R.K.STEEL (NEW)</t>
  </si>
  <si>
    <t xml:space="preserve">SKR002</t>
  </si>
  <si>
    <t xml:space="preserve">RAJU ENTERPRISES - RANIPOOL</t>
  </si>
  <si>
    <t xml:space="preserve">SKT001</t>
  </si>
  <si>
    <t xml:space="preserve">THAKUR AND SONS</t>
  </si>
  <si>
    <t xml:space="preserve">WBJ018</t>
  </si>
  <si>
    <t xml:space="preserve">JAISWAL TRADERS</t>
  </si>
  <si>
    <t xml:space="preserve">WBM097</t>
  </si>
  <si>
    <t xml:space="preserve">M/S GITA DEVI PRASAD</t>
  </si>
  <si>
    <t xml:space="preserve">WBP028</t>
  </si>
  <si>
    <t xml:space="preserve">PANKAJ AGARWAL (SIKKIM)</t>
  </si>
  <si>
    <t xml:space="preserve">WBB052</t>
  </si>
  <si>
    <t xml:space="preserve">BANWARILAL OMKARMULL</t>
  </si>
  <si>
    <t xml:space="preserve">WBD038</t>
  </si>
  <si>
    <t xml:space="preserve">D P TRADERS</t>
  </si>
  <si>
    <t xml:space="preserve">WBS246</t>
  </si>
  <si>
    <t xml:space="preserve">SARITA TRADING</t>
  </si>
  <si>
    <t xml:space="preserve">SKR003</t>
  </si>
  <si>
    <t xml:space="preserve">RAMA ENTERPRISES - YANGANG</t>
  </si>
  <si>
    <t xml:space="preserve">SKG002</t>
  </si>
  <si>
    <t xml:space="preserve">GLOBAL INFRATECH</t>
  </si>
  <si>
    <t xml:space="preserve">SKA002</t>
  </si>
  <si>
    <t xml:space="preserve">ADEE ENTERPRISES</t>
  </si>
  <si>
    <t xml:space="preserve">WBM296</t>
  </si>
  <si>
    <t xml:space="preserve">MOKTADER ENTERPRISE</t>
  </si>
  <si>
    <t xml:space="preserve">D106</t>
  </si>
  <si>
    <t xml:space="preserve">DADA BHAI SUPPLIERS </t>
  </si>
  <si>
    <t xml:space="preserve">WBT020</t>
  </si>
  <si>
    <t xml:space="preserve">TAJ LOUHA BHANDAR</t>
  </si>
  <si>
    <t xml:space="preserve">WBB084</t>
  </si>
  <si>
    <t xml:space="preserve">BISHNU ENTERPRISE (U.DINAJPUR)</t>
  </si>
  <si>
    <t xml:space="preserve">WBA077</t>
  </si>
  <si>
    <t xml:space="preserve">ABDUL SOVAN</t>
  </si>
  <si>
    <t xml:space="preserve">WBR092</t>
  </si>
  <si>
    <t xml:space="preserve">RAKSHIT CYCLE &amp; HARDWARE</t>
  </si>
  <si>
    <t xml:space="preserve">WBM232</t>
  </si>
  <si>
    <t xml:space="preserve">MANDAL ENTERPRISE</t>
  </si>
  <si>
    <t xml:space="preserve">WBS229</t>
  </si>
  <si>
    <t xml:space="preserve">SHIV SHAKTI HARDWARE</t>
  </si>
  <si>
    <t xml:space="preserve">WBI015</t>
  </si>
  <si>
    <t xml:space="preserve">IMRAN HARDWARE</t>
  </si>
  <si>
    <t xml:space="preserve">WBD071</t>
  </si>
  <si>
    <t xml:space="preserve">DADA BHAI SUPPLY &amp; HARDWARE</t>
  </si>
  <si>
    <t xml:space="preserve">WBM251</t>
  </si>
  <si>
    <t xml:space="preserve">MAA DURGA ENTERPRISE (DHARAMPUR)</t>
  </si>
  <si>
    <t xml:space="preserve">WBM252</t>
  </si>
  <si>
    <t xml:space="preserve">MATADI BUILDERS</t>
  </si>
  <si>
    <t xml:space="preserve">WBR124</t>
  </si>
  <si>
    <t xml:space="preserve">RANI SATI TRADING CO.</t>
  </si>
  <si>
    <t xml:space="preserve">WBS296</t>
  </si>
  <si>
    <t xml:space="preserve">SHIVA TRADING AND COMPANY</t>
  </si>
  <si>
    <t xml:space="preserve">WBR140</t>
  </si>
  <si>
    <t xml:space="preserve">ROSHAN HARDWARE</t>
  </si>
  <si>
    <t xml:space="preserve">WBS320</t>
  </si>
  <si>
    <t xml:space="preserve">SUBHAN ENTERPRISE</t>
  </si>
  <si>
    <t xml:space="preserve">WBS322</t>
  </si>
  <si>
    <t xml:space="preserve">S R BUILDERS</t>
  </si>
  <si>
    <t xml:space="preserve">WBA147</t>
  </si>
  <si>
    <t xml:space="preserve">ABDUL KARIM ENTERPRISE</t>
  </si>
  <si>
    <t xml:space="preserve">WBM303</t>
  </si>
  <si>
    <t xml:space="preserve">MILAN CHANDRA SARKAR</t>
  </si>
  <si>
    <t xml:space="preserve">WBM306</t>
  </si>
  <si>
    <t xml:space="preserve">MANDAL HARDWARE - PANJIPARA</t>
  </si>
  <si>
    <t xml:space="preserve">WBM310</t>
  </si>
  <si>
    <t xml:space="preserve">MAHATO FERTILIZER AND SEEDS</t>
  </si>
  <si>
    <t xml:space="preserve">WBM311</t>
  </si>
  <si>
    <t xml:space="preserve">MAA BUILDERS</t>
  </si>
  <si>
    <t xml:space="preserve">WBB156</t>
  </si>
  <si>
    <t xml:space="preserve">BIJOY RAHA</t>
  </si>
  <si>
    <t xml:space="preserve">WBA158</t>
  </si>
  <si>
    <t xml:space="preserve">ALAM HARDWARE</t>
  </si>
  <si>
    <t xml:space="preserve">WBS344</t>
  </si>
  <si>
    <t xml:space="preserve">S.J.TRADERS</t>
  </si>
  <si>
    <t xml:space="preserve">WBR153</t>
  </si>
  <si>
    <t xml:space="preserve">RAJASTHAN MARBELS AND HARDWARE</t>
  </si>
  <si>
    <t xml:space="preserve">WBA160</t>
  </si>
  <si>
    <t xml:space="preserve">ABDUL CONSTRUCTION</t>
  </si>
  <si>
    <t xml:space="preserve">WBM316</t>
  </si>
  <si>
    <t xml:space="preserve">MD FIROJ ALI</t>
  </si>
  <si>
    <t xml:space="preserve">WBR156</t>
  </si>
  <si>
    <t xml:space="preserve">REZA HARDWARE</t>
  </si>
  <si>
    <t xml:space="preserve">WBG093</t>
  </si>
  <si>
    <t xml:space="preserve">GUPTA TRADERS - DAKSHIN DINAJPUR</t>
  </si>
  <si>
    <t xml:space="preserve">WBL005</t>
  </si>
  <si>
    <t xml:space="preserve">Laxmi Narayan Enterprise</t>
  </si>
  <si>
    <t xml:space="preserve">WBP026</t>
  </si>
  <si>
    <t xml:space="preserve">PAL BUILDERS (D DINAJPUR)</t>
  </si>
  <si>
    <t xml:space="preserve">WBN051</t>
  </si>
  <si>
    <t xml:space="preserve">NEW BURIMA HARDWARE</t>
  </si>
  <si>
    <t xml:space="preserve">WBL026</t>
  </si>
  <si>
    <t xml:space="preserve">LOKNATH BUILDERS (D. DINAJPUR)</t>
  </si>
  <si>
    <t xml:space="preserve">WBS196</t>
  </si>
  <si>
    <t xml:space="preserve">SABITRI LAHA</t>
  </si>
  <si>
    <t xml:space="preserve">WBM220</t>
  </si>
  <si>
    <t xml:space="preserve">MAHALAXMI HARDWARES (D.DINAJPUR)</t>
  </si>
  <si>
    <t xml:space="preserve">WBM221</t>
  </si>
  <si>
    <t xml:space="preserve">MAA KALI BUILDERS</t>
  </si>
  <si>
    <t xml:space="preserve">WBM250</t>
  </si>
  <si>
    <t xml:space="preserve">MAA ENTERPRISE (DEHABOND)</t>
  </si>
  <si>
    <t xml:space="preserve">WBA154</t>
  </si>
  <si>
    <t xml:space="preserve">AHAMED HARDWARE</t>
  </si>
  <si>
    <t xml:space="preserve">WBM313</t>
  </si>
  <si>
    <t xml:space="preserve">MANJU HARDWARE</t>
  </si>
  <si>
    <t xml:space="preserve">S370</t>
  </si>
  <si>
    <t xml:space="preserve">SULTAN ENTERPRISE</t>
  </si>
  <si>
    <t xml:space="preserve">WBR005</t>
  </si>
  <si>
    <t xml:space="preserve">ROY SUPPLIERS</t>
  </si>
  <si>
    <t xml:space="preserve">WBA035</t>
  </si>
  <si>
    <t xml:space="preserve">ADIL HARDWARE</t>
  </si>
  <si>
    <t xml:space="preserve">WBT056</t>
  </si>
  <si>
    <t xml:space="preserve">TRIRATNA HARDWARE</t>
  </si>
  <si>
    <t xml:space="preserve">WBM235</t>
  </si>
  <si>
    <t xml:space="preserve">MURARI MOHAN RETAIL</t>
  </si>
  <si>
    <t xml:space="preserve">WBM247</t>
  </si>
  <si>
    <t xml:space="preserve">MD SAHAJAHAN</t>
  </si>
  <si>
    <t xml:space="preserve">WBA110</t>
  </si>
  <si>
    <t xml:space="preserve">ANSARI ENTERPRISE</t>
  </si>
  <si>
    <t xml:space="preserve">WBK066</t>
  </si>
  <si>
    <t xml:space="preserve">KARIM ENTERPRISE</t>
  </si>
  <si>
    <t xml:space="preserve">WBM282</t>
  </si>
  <si>
    <t xml:space="preserve">MD EMRAN ALI KHAN</t>
  </si>
  <si>
    <t xml:space="preserve">WBH048</t>
  </si>
  <si>
    <t xml:space="preserve">HADIQUL ISLAM</t>
  </si>
  <si>
    <t xml:space="preserve">WBG089</t>
  </si>
  <si>
    <t xml:space="preserve">GITANJALI ENTERPRISE</t>
  </si>
  <si>
    <t xml:space="preserve">WBP091</t>
  </si>
  <si>
    <t xml:space="preserve">PROBIR HARDWARE</t>
  </si>
  <si>
    <t xml:space="preserve">A145</t>
  </si>
  <si>
    <t xml:space="preserve">ANKUR TRADERS</t>
  </si>
  <si>
    <t xml:space="preserve">S596</t>
  </si>
  <si>
    <t xml:space="preserve">SHERPA TRADING CO</t>
  </si>
  <si>
    <t xml:space="preserve">WBT036</t>
  </si>
  <si>
    <t xml:space="preserve">TIRUPATI BUILDERS (DRJG)</t>
  </si>
  <si>
    <t xml:space="preserve">WBA093</t>
  </si>
  <si>
    <t xml:space="preserve">AAYAN TRADING</t>
  </si>
  <si>
    <t xml:space="preserve">WBP072</t>
  </si>
  <si>
    <t xml:space="preserve">PRIYANKA CEMENT SALES AGENCY</t>
  </si>
  <si>
    <t xml:space="preserve">WBB123</t>
  </si>
  <si>
    <t xml:space="preserve">BAJRANG ENTERPRISES (SALUGARA)</t>
  </si>
  <si>
    <t xml:space="preserve">WBS272</t>
  </si>
  <si>
    <t xml:space="preserve">SRI HANUMAN ENTERPRISES (DARJEELING)</t>
  </si>
  <si>
    <t xml:space="preserve">WBK067</t>
  </si>
  <si>
    <t xml:space="preserve">KESANG HARDWARE</t>
  </si>
  <si>
    <t xml:space="preserve">WBG096</t>
  </si>
  <si>
    <t xml:space="preserve">GANNAYAK BUILDERS</t>
  </si>
  <si>
    <t xml:space="preserve">M241</t>
  </si>
  <si>
    <t xml:space="preserve">MANDAL &amp; SONS</t>
  </si>
  <si>
    <t xml:space="preserve">A184</t>
  </si>
  <si>
    <t xml:space="preserve">ANAND KUMAR JAJODIA</t>
  </si>
  <si>
    <t xml:space="preserve">S467</t>
  </si>
  <si>
    <t xml:space="preserve">SUDEB SHEAL</t>
  </si>
  <si>
    <t xml:space="preserve">WBK031</t>
  </si>
  <si>
    <t xml:space="preserve">KARUNA ENTERPRISE (DRJG)</t>
  </si>
  <si>
    <t xml:space="preserve">WBD057</t>
  </si>
  <si>
    <t xml:space="preserve">DURGADUTTA AGARWAL (DARJEELING)</t>
  </si>
  <si>
    <t xml:space="preserve">WBM226</t>
  </si>
  <si>
    <t xml:space="preserve">MOON STAR HARDWARE STORES</t>
  </si>
  <si>
    <t xml:space="preserve">WBS309</t>
  </si>
  <si>
    <t xml:space="preserve">SHREE SHYAM TRADERS</t>
  </si>
  <si>
    <t xml:space="preserve">WBJ070</t>
  </si>
  <si>
    <t xml:space="preserve">JITEN CONSTRUCTION</t>
  </si>
  <si>
    <t xml:space="preserve">WBA161</t>
  </si>
  <si>
    <t xml:space="preserve">ANJANI ENTERPRISES LIMITED</t>
  </si>
  <si>
    <t xml:space="preserve">A178</t>
  </si>
  <si>
    <t xml:space="preserve">ALAM TRADERS</t>
  </si>
  <si>
    <t xml:space="preserve">A190</t>
  </si>
  <si>
    <t xml:space="preserve">ANJUM TRADING</t>
  </si>
  <si>
    <t xml:space="preserve">R174</t>
  </si>
  <si>
    <t xml:space="preserve">ROSHNI TRADING</t>
  </si>
  <si>
    <t xml:space="preserve">R214</t>
  </si>
  <si>
    <t xml:space="preserve">RABBANI &amp; CO. </t>
  </si>
  <si>
    <t xml:space="preserve">M404</t>
  </si>
  <si>
    <t xml:space="preserve">MAHE TRADERS</t>
  </si>
  <si>
    <t xml:space="preserve">BHM001</t>
  </si>
  <si>
    <t xml:space="preserve">MAA SHARDA IRON STORE</t>
  </si>
  <si>
    <t xml:space="preserve">BHB007</t>
  </si>
  <si>
    <t xml:space="preserve">BABLU TRADERS</t>
  </si>
  <si>
    <t xml:space="preserve">BHS038</t>
  </si>
  <si>
    <t xml:space="preserve">SOBHA IRON &amp; STEEL</t>
  </si>
  <si>
    <t xml:space="preserve">BHM058</t>
  </si>
  <si>
    <t xml:space="preserve">M &amp; T ENTERPRISES (BELWA)</t>
  </si>
  <si>
    <t xml:space="preserve">BHS149</t>
  </si>
  <si>
    <t xml:space="preserve">SEEMA TRADERS</t>
  </si>
  <si>
    <t xml:space="preserve">BHK041</t>
  </si>
  <si>
    <t xml:space="preserve">KRISHNA ENTERPRISES (GOTHRA)</t>
  </si>
  <si>
    <t xml:space="preserve">BHM104</t>
  </si>
  <si>
    <t xml:space="preserve">MANNAT TRADERS</t>
  </si>
  <si>
    <t xml:space="preserve">BHS162</t>
  </si>
  <si>
    <t xml:space="preserve">SANDIP AGARWAL</t>
  </si>
  <si>
    <t xml:space="preserve">BHM106</t>
  </si>
  <si>
    <t xml:space="preserve">MANJAR TRADERS AND BUILDING MATERIAL</t>
  </si>
  <si>
    <t xml:space="preserve">BHB062</t>
  </si>
  <si>
    <t xml:space="preserve">BHARAT STORE</t>
  </si>
  <si>
    <t xml:space="preserve">BHJ039</t>
  </si>
  <si>
    <t xml:space="preserve">JAI SHRI KRISHNA TRADERS</t>
  </si>
  <si>
    <t xml:space="preserve">BHB067</t>
  </si>
  <si>
    <t xml:space="preserve">BARKAT ENTERPRISES</t>
  </si>
  <si>
    <t xml:space="preserve">BHS183</t>
  </si>
  <si>
    <t xml:space="preserve">SHYAM ENTERPRISES (THAKURGANJ)</t>
  </si>
  <si>
    <t xml:space="preserve">BHB068</t>
  </si>
  <si>
    <t xml:space="preserve">BAJRANG TRADERS (RANIGANJ)</t>
  </si>
  <si>
    <t xml:space="preserve">BHC017</t>
  </si>
  <si>
    <t xml:space="preserve">CHOTU TRADERS</t>
  </si>
  <si>
    <t xml:space="preserve">BHI007</t>
  </si>
  <si>
    <t xml:space="preserve">IRSHAD FLAYS BRICKS</t>
  </si>
  <si>
    <t xml:space="preserve">BHM128</t>
  </si>
  <si>
    <t xml:space="preserve">MAA SHANTI TRADERS</t>
  </si>
  <si>
    <t xml:space="preserve">BHJ046</t>
  </si>
  <si>
    <t xml:space="preserve">J K STEEL - KISHANGANJ</t>
  </si>
  <si>
    <t xml:space="preserve">BHR094</t>
  </si>
  <si>
    <t xml:space="preserve">ROYAL CEMENTS</t>
  </si>
  <si>
    <t xml:space="preserve">BHS242</t>
  </si>
  <si>
    <t xml:space="preserve">SINHA MARKETING</t>
  </si>
  <si>
    <t xml:space="preserve">BHA088</t>
  </si>
  <si>
    <t xml:space="preserve">ADIBA TRADERS</t>
  </si>
  <si>
    <t xml:space="preserve">BHM147</t>
  </si>
  <si>
    <t xml:space="preserve">MAHADEV TRADERS - PALASI</t>
  </si>
  <si>
    <t xml:space="preserve">BHA094</t>
  </si>
  <si>
    <t xml:space="preserve">A K ENTERPRISES</t>
  </si>
  <si>
    <t xml:space="preserve">BHA099</t>
  </si>
  <si>
    <t xml:space="preserve">AGM TRADERS</t>
  </si>
  <si>
    <t xml:space="preserve">BHS253</t>
  </si>
  <si>
    <t xml:space="preserve">SAH TRADERS - SIKTY</t>
  </si>
  <si>
    <t xml:space="preserve">BHR102</t>
  </si>
  <si>
    <t xml:space="preserve">RAJA HARDWARES AND SUPPLIERS</t>
  </si>
  <si>
    <t xml:space="preserve">BHA077</t>
  </si>
  <si>
    <t xml:space="preserve">ASHA TRADERS - BARIYAHI</t>
  </si>
  <si>
    <t xml:space="preserve">BHM133</t>
  </si>
  <si>
    <t xml:space="preserve">MAHADEV TRADERS - JALSIMAN</t>
  </si>
  <si>
    <t xml:space="preserve">BHJ055</t>
  </si>
  <si>
    <t xml:space="preserve">JAI MATA DI TRADERS - SAHARSA</t>
  </si>
  <si>
    <t xml:space="preserve">BHO009</t>
  </si>
  <si>
    <t xml:space="preserve">OM SHANTI TRADERS</t>
  </si>
  <si>
    <t xml:space="preserve">BHS249</t>
  </si>
  <si>
    <t xml:space="preserve">SUMAN ENTERPRISES - PANCHGACHIA</t>
  </si>
  <si>
    <t xml:space="preserve">BHM155</t>
  </si>
  <si>
    <t xml:space="preserve">MAA TARA ENTERPRISES - SONBARSA</t>
  </si>
  <si>
    <t xml:space="preserve">BHS103</t>
  </si>
  <si>
    <t xml:space="preserve">SHIV SHAKTI TRADERS (KURHAN)</t>
  </si>
  <si>
    <t xml:space="preserve">BHM112</t>
  </si>
  <si>
    <t xml:space="preserve">MAA DURGA TRADERS</t>
  </si>
  <si>
    <t xml:space="preserve">BHA070</t>
  </si>
  <si>
    <t xml:space="preserve">ANKUR ENTERPRISES (MADHEPURA)</t>
  </si>
  <si>
    <t xml:space="preserve">BHN034</t>
  </si>
  <si>
    <t xml:space="preserve">NAHAR TRADERS</t>
  </si>
  <si>
    <t xml:space="preserve">BHK055</t>
  </si>
  <si>
    <t xml:space="preserve">KASHBA TRADERS</t>
  </si>
  <si>
    <t xml:space="preserve">BHJ059</t>
  </si>
  <si>
    <t xml:space="preserve">JAGDAMBA TRADERS - KUMARKHAND</t>
  </si>
  <si>
    <t xml:space="preserve">BHG049</t>
  </si>
  <si>
    <t xml:space="preserve">GITA TRADERS - SUPAUL</t>
  </si>
  <si>
    <t xml:space="preserve">BHG050</t>
  </si>
  <si>
    <t xml:space="preserve">GANPATI TRADERS - BUDHMA</t>
  </si>
  <si>
    <t xml:space="preserve">BHP044</t>
  </si>
  <si>
    <t xml:space="preserve">PRINCE TRADERS - BARAHAT</t>
  </si>
  <si>
    <t xml:space="preserve">BHS232</t>
  </si>
  <si>
    <t xml:space="preserve">SAH ENTERPRISES</t>
  </si>
  <si>
    <t xml:space="preserve">BHL001</t>
  </si>
  <si>
    <t xml:space="preserve">LAXMI ENTERPRISES (BANKA)</t>
  </si>
  <si>
    <t xml:space="preserve">BHA016</t>
  </si>
  <si>
    <t xml:space="preserve">ADITYA ENTERPRISES (BIRNODH)</t>
  </si>
  <si>
    <t xml:space="preserve">BHT003</t>
  </si>
  <si>
    <t xml:space="preserve">TULSYAN CEMENT &amp; FERTILIZERS</t>
  </si>
  <si>
    <t xml:space="preserve">BHM041</t>
  </si>
  <si>
    <t xml:space="preserve">MAA LAXMI TRADERS (JICHHO)</t>
  </si>
  <si>
    <t xml:space="preserve">BHM051</t>
  </si>
  <si>
    <t xml:space="preserve">MAA SHARDA TRADER (SULTANGANJ)</t>
  </si>
  <si>
    <t xml:space="preserve">BHY005</t>
  </si>
  <si>
    <t xml:space="preserve">YUVNANDAN ENTERPRISES (RAJOUN)</t>
  </si>
  <si>
    <t xml:space="preserve">BHV024</t>
  </si>
  <si>
    <t xml:space="preserve">VANDANA BUILDING SOLUTION</t>
  </si>
  <si>
    <t xml:space="preserve">BHJ060</t>
  </si>
  <si>
    <t xml:space="preserve">JAY MAA TRADERS</t>
  </si>
  <si>
    <t xml:space="preserve">BHS255</t>
  </si>
  <si>
    <t xml:space="preserve">SUMAN KRISHI KENDRA AND CEMENT AGEN</t>
  </si>
  <si>
    <t xml:space="preserve">BHJ061</t>
  </si>
  <si>
    <t xml:space="preserve">JAISWAL HARDWARE - BELHAR</t>
  </si>
  <si>
    <t xml:space="preserve">C120</t>
  </si>
  <si>
    <t xml:space="preserve">CHAURASIA TRADING (SOBHANI)</t>
  </si>
  <si>
    <t xml:space="preserve">M411</t>
  </si>
  <si>
    <t xml:space="preserve">MITHI TRADING CO.</t>
  </si>
  <si>
    <t xml:space="preserve">K193</t>
  </si>
  <si>
    <t xml:space="preserve">KESHARI TRADING</t>
  </si>
  <si>
    <t xml:space="preserve">BHM054</t>
  </si>
  <si>
    <t xml:space="preserve">MAHAVEER TRADERS (KHODAWANPUR)</t>
  </si>
  <si>
    <t xml:space="preserve">BHT010</t>
  </si>
  <si>
    <t xml:space="preserve">TUK TUK ENTERPRISES</t>
  </si>
  <si>
    <t xml:space="preserve">BHK045</t>
  </si>
  <si>
    <t xml:space="preserve">KANHAIYA ENTERPRISES (TEGHRA)</t>
  </si>
  <si>
    <t xml:space="preserve">BHN036</t>
  </si>
  <si>
    <t xml:space="preserve">NEW BOLBAM</t>
  </si>
  <si>
    <t xml:space="preserve">BHK054</t>
  </si>
  <si>
    <t xml:space="preserve">KHETAN TRADERS</t>
  </si>
  <si>
    <t xml:space="preserve">BHG037</t>
  </si>
  <si>
    <t xml:space="preserve">GUPTA TRADERS - JAMALPUR</t>
  </si>
  <si>
    <t xml:space="preserve">BHS208</t>
  </si>
  <si>
    <t xml:space="preserve">SHREE RADHA ENTERPRISES</t>
  </si>
  <si>
    <t xml:space="preserve">BHP038</t>
  </si>
  <si>
    <t xml:space="preserve">PANNALAL ENTERPRISES</t>
  </si>
  <si>
    <t xml:space="preserve">BHL016</t>
  </si>
  <si>
    <t xml:space="preserve">LAXMI KRISHI KENDRA</t>
  </si>
  <si>
    <t xml:space="preserve">BHV028</t>
  </si>
  <si>
    <t xml:space="preserve">VIJAY TRADERS - MATIHANI</t>
  </si>
  <si>
    <t xml:space="preserve">BHS256</t>
  </si>
  <si>
    <t xml:space="preserve">SHRI VISHWAKARMA TRADERS - HASANPUR</t>
  </si>
  <si>
    <t xml:space="preserve">BHM013</t>
  </si>
  <si>
    <t xml:space="preserve">MAHADEV STEEL</t>
  </si>
  <si>
    <t xml:space="preserve">BHS106</t>
  </si>
  <si>
    <t xml:space="preserve">SRI GANPATI TRADERS (PILKHI)</t>
  </si>
  <si>
    <t xml:space="preserve">BHS141</t>
  </si>
  <si>
    <t xml:space="preserve">SRI RAVI TRADERS (PAMRA)</t>
  </si>
  <si>
    <t xml:space="preserve">BHA060</t>
  </si>
  <si>
    <t xml:space="preserve">ANUSHKA TRADERS</t>
  </si>
  <si>
    <t xml:space="preserve">BHL015</t>
  </si>
  <si>
    <t xml:space="preserve">LAXMI TRADERS (SITAMARHI)</t>
  </si>
  <si>
    <t xml:space="preserve">BHM109</t>
  </si>
  <si>
    <t xml:space="preserve">MAHALAXMI TRADERS (MUZAFFARPUR)</t>
  </si>
  <si>
    <t xml:space="preserve">BHS170</t>
  </si>
  <si>
    <t xml:space="preserve">SHIVA TRADERS (MAJORGANJ)</t>
  </si>
  <si>
    <t xml:space="preserve">BHR079</t>
  </si>
  <si>
    <t xml:space="preserve">RAM JANKI TRADERS</t>
  </si>
  <si>
    <t xml:space="preserve">BHC018</t>
  </si>
  <si>
    <t xml:space="preserve">CHAUDHARY HARDWARE AND SONS</t>
  </si>
  <si>
    <t xml:space="preserve">BHS200</t>
  </si>
  <si>
    <t xml:space="preserve">SHIV TRADERS - SAKRA</t>
  </si>
  <si>
    <t xml:space="preserve">BHJ047</t>
  </si>
  <si>
    <t xml:space="preserve">JAI SADAFAL LOHA BHANDAR</t>
  </si>
  <si>
    <t xml:space="preserve">BHL017</t>
  </si>
  <si>
    <t xml:space="preserve">LUCKY ENTERPRISES - PARIHAR</t>
  </si>
  <si>
    <t xml:space="preserve">BHT017</t>
  </si>
  <si>
    <t xml:space="preserve">THAKUR AND SONS - GAYGHAT</t>
  </si>
  <si>
    <t xml:space="preserve">BHA092</t>
  </si>
  <si>
    <t xml:space="preserve">AASHIYANA BUILDCON</t>
  </si>
  <si>
    <t xml:space="preserve">G083</t>
  </si>
  <si>
    <t xml:space="preserve">GANGA ENTERPRISES</t>
  </si>
  <si>
    <t xml:space="preserve">S411</t>
  </si>
  <si>
    <t xml:space="preserve">SHIV KHAD BEEJ BHANDAR</t>
  </si>
  <si>
    <t xml:space="preserve">BHD002</t>
  </si>
  <si>
    <t xml:space="preserve">DEEP ENTERPRISES</t>
  </si>
  <si>
    <t xml:space="preserve">BHM012</t>
  </si>
  <si>
    <t xml:space="preserve">MANISH TRADING</t>
  </si>
  <si>
    <t xml:space="preserve">BHS033</t>
  </si>
  <si>
    <t xml:space="preserve">SUNIL TRADING (BARSOI)</t>
  </si>
  <si>
    <t xml:space="preserve">BHG006</t>
  </si>
  <si>
    <t xml:space="preserve">GAURAV ENTERPRISES</t>
  </si>
  <si>
    <t xml:space="preserve">BHS176</t>
  </si>
  <si>
    <t xml:space="preserve">SALAM SUPPLIERS</t>
  </si>
  <si>
    <t xml:space="preserve">BHC014</t>
  </si>
  <si>
    <t xml:space="preserve">CHOUDHARY ENTERPRISES</t>
  </si>
  <si>
    <t xml:space="preserve">BHJ042</t>
  </si>
  <si>
    <t xml:space="preserve">JAI MAA LAXMI TRADERS (KURSELA)</t>
  </si>
  <si>
    <t xml:space="preserve">BHM118</t>
  </si>
  <si>
    <t xml:space="preserve">MAMTA ENTERPRISES</t>
  </si>
  <si>
    <t xml:space="preserve">BHR084</t>
  </si>
  <si>
    <t xml:space="preserve">RAJA TRADING</t>
  </si>
  <si>
    <t xml:space="preserve">BHS212</t>
  </si>
  <si>
    <t xml:space="preserve">SHREEPUR HARDWARE</t>
  </si>
  <si>
    <t xml:space="preserve">BHR092</t>
  </si>
  <si>
    <t xml:space="preserve">RAJIV RANJAN ENTERPRISES</t>
  </si>
  <si>
    <t xml:space="preserve">BHM146</t>
  </si>
  <si>
    <t xml:space="preserve">MAA BHAWANI TRADERS - KOLASHI</t>
  </si>
  <si>
    <t xml:space="preserve">BHT019</t>
  </si>
  <si>
    <t xml:space="preserve">T A TRADERS</t>
  </si>
  <si>
    <t xml:space="preserve">BHA097</t>
  </si>
  <si>
    <t xml:space="preserve">ARHAM ENTERPRISES</t>
  </si>
  <si>
    <t xml:space="preserve">BHM156</t>
  </si>
  <si>
    <t xml:space="preserve">MODERN HARDWARE</t>
  </si>
  <si>
    <t xml:space="preserve">A152</t>
  </si>
  <si>
    <t xml:space="preserve">ANNAPURNA TRADERS</t>
  </si>
  <si>
    <t xml:space="preserve">G099</t>
  </si>
  <si>
    <t xml:space="preserve">GREEN CENTER</t>
  </si>
  <si>
    <t xml:space="preserve">P173</t>
  </si>
  <si>
    <t xml:space="preserve">PAPPU KRISHI KENDRA</t>
  </si>
  <si>
    <t xml:space="preserve">S544</t>
  </si>
  <si>
    <t xml:space="preserve">SAH TRADERS</t>
  </si>
  <si>
    <t xml:space="preserve">BHR034</t>
  </si>
  <si>
    <t xml:space="preserve">RAHUL TRADEWING PVT. LTD.</t>
  </si>
  <si>
    <t xml:space="preserve">BHM066</t>
  </si>
  <si>
    <t xml:space="preserve">MAA DURGA TRADERS (BARHARA KOTHI)</t>
  </si>
  <si>
    <t xml:space="preserve">BHF006</t>
  </si>
  <si>
    <t xml:space="preserve">FLAH TRADERS</t>
  </si>
  <si>
    <t xml:space="preserve">BHM115</t>
  </si>
  <si>
    <t xml:space="preserve">M TRADERS</t>
  </si>
  <si>
    <t xml:space="preserve">BHK048</t>
  </si>
  <si>
    <t xml:space="preserve">KRISHNA ENTERPRISES (PURNIA)</t>
  </si>
  <si>
    <t xml:space="preserve">BHP041</t>
  </si>
  <si>
    <t xml:space="preserve">PANKAJ CEMENT STORE</t>
  </si>
  <si>
    <t xml:space="preserve">BHH022</t>
  </si>
  <si>
    <t xml:space="preserve">HUSSAINI TRADERS</t>
  </si>
  <si>
    <t xml:space="preserve">BHK063</t>
  </si>
  <si>
    <t xml:space="preserve">KASIM TRADERS</t>
  </si>
  <si>
    <t xml:space="preserve">NEB377</t>
  </si>
  <si>
    <t xml:space="preserve">BRAHMAPUTRA ENTERPRISE</t>
  </si>
  <si>
    <t xml:space="preserve">NEP296</t>
  </si>
  <si>
    <t xml:space="preserve">PAONA ENTERPRISES</t>
  </si>
  <si>
    <t xml:space="preserve">NEP295</t>
  </si>
  <si>
    <t xml:space="preserve">PUJA ENTERPRISE</t>
  </si>
  <si>
    <t xml:space="preserve">NEJ190</t>
  </si>
  <si>
    <t xml:space="preserve">J.B.L HARDWARE</t>
  </si>
  <si>
    <t xml:space="preserve">NEM348</t>
  </si>
  <si>
    <t xml:space="preserve">MAA BHAWANI STORE</t>
  </si>
  <si>
    <t xml:space="preserve">NEA465</t>
  </si>
  <si>
    <t xml:space="preserve">ASSAM STORES</t>
  </si>
  <si>
    <t xml:space="preserve">NEN231</t>
  </si>
  <si>
    <t xml:space="preserve">NEW MADAN GOPAL HARDWARE</t>
  </si>
  <si>
    <t xml:space="preserve">NEA466</t>
  </si>
  <si>
    <t xml:space="preserve">AZIZ HARDWARE</t>
  </si>
  <si>
    <t xml:space="preserve">NER332</t>
  </si>
  <si>
    <t xml:space="preserve">RIYA HARDWARE</t>
  </si>
  <si>
    <t xml:space="preserve">NER331</t>
  </si>
  <si>
    <t xml:space="preserve">RATAN SARKAR</t>
  </si>
  <si>
    <t xml:space="preserve">NEG184</t>
  </si>
  <si>
    <t xml:space="preserve">GUPTA HARDWARE</t>
  </si>
  <si>
    <t xml:space="preserve">NEG186</t>
  </si>
  <si>
    <t xml:space="preserve">G.D.HARDWARE</t>
  </si>
  <si>
    <t xml:space="preserve">NER334</t>
  </si>
  <si>
    <t xml:space="preserve">RS HARDWARE &amp; SUPPLIER</t>
  </si>
  <si>
    <t xml:space="preserve">NEK224</t>
  </si>
  <si>
    <t xml:space="preserve">KALPANA TRADING</t>
  </si>
  <si>
    <t xml:space="preserve">NEN232</t>
  </si>
  <si>
    <t xml:space="preserve">NATH BROTHERS &amp; HARDWARE</t>
  </si>
  <si>
    <t xml:space="preserve">NES752</t>
  </si>
  <si>
    <t xml:space="preserve">SEDES ENTERPRISE</t>
  </si>
  <si>
    <t xml:space="preserve">NEA469</t>
  </si>
  <si>
    <t xml:space="preserve">ABRAR STEEL</t>
  </si>
  <si>
    <t xml:space="preserve">NER335</t>
  </si>
  <si>
    <t xml:space="preserve">ROTHIN BARMAN</t>
  </si>
  <si>
    <t xml:space="preserve">NEM453</t>
  </si>
  <si>
    <t xml:space="preserve">MOMTAZ HARDWARE</t>
  </si>
  <si>
    <t xml:space="preserve">NEB378</t>
  </si>
  <si>
    <t xml:space="preserve">BALAJI TRADERS</t>
  </si>
  <si>
    <t xml:space="preserve">NEJ192</t>
  </si>
  <si>
    <t xml:space="preserve">JOY MAA HARDWARE AND SANITARY</t>
  </si>
  <si>
    <t xml:space="preserve">NES756</t>
  </si>
  <si>
    <t xml:space="preserve">SARSWATI ENTERPRISES</t>
  </si>
  <si>
    <t xml:space="preserve">BHP049</t>
  </si>
  <si>
    <t xml:space="preserve">PANKAJ KUMAR CHAUDHARI</t>
  </si>
  <si>
    <t xml:space="preserve">NEO045</t>
  </si>
  <si>
    <t xml:space="preserve">OSMAN HARDWARE</t>
  </si>
  <si>
    <t xml:space="preserve">NES430</t>
  </si>
  <si>
    <t xml:space="preserve">SHIVAM ENTERPRISE (GHY)</t>
  </si>
  <si>
    <t xml:space="preserve">NES757</t>
  </si>
  <si>
    <t xml:space="preserve">SHREE KANHAIYA HARDWARE STORE</t>
  </si>
  <si>
    <t xml:space="preserve">BHR097</t>
  </si>
  <si>
    <t xml:space="preserve">RAZIYA ENTERPRISES</t>
  </si>
  <si>
    <t xml:space="preserve">NEN077</t>
  </si>
  <si>
    <t xml:space="preserve">NADIA HARDWARE</t>
  </si>
  <si>
    <t xml:space="preserve">NEG191</t>
  </si>
  <si>
    <t xml:space="preserve">GOPE VARIETIES</t>
  </si>
  <si>
    <t xml:space="preserve">NES759</t>
  </si>
  <si>
    <t xml:space="preserve">SHYAMALI STORES</t>
  </si>
  <si>
    <t xml:space="preserve">NET200</t>
  </si>
  <si>
    <t xml:space="preserve">TATAN ENTERPRISES</t>
  </si>
  <si>
    <t xml:space="preserve">NEN234</t>
  </si>
  <si>
    <t xml:space="preserve">NATH VARIETY STORE</t>
  </si>
  <si>
    <t xml:space="preserve">NEA473</t>
  </si>
  <si>
    <t xml:space="preserve">ANIMA SINHA</t>
  </si>
  <si>
    <t xml:space="preserve">NES760</t>
  </si>
  <si>
    <t xml:space="preserve">SANGAM ENTERPRISE</t>
  </si>
  <si>
    <t xml:space="preserve">NEA472</t>
  </si>
  <si>
    <t xml:space="preserve">NEN235</t>
  </si>
  <si>
    <t xml:space="preserve">NEW MAHENDRA BHANDAR</t>
  </si>
  <si>
    <t xml:space="preserve">NET202</t>
  </si>
  <si>
    <t xml:space="preserve">TRIPURESWARI ENTERPRISE</t>
  </si>
  <si>
    <t xml:space="preserve">WBD097</t>
  </si>
  <si>
    <t xml:space="preserve">DREAM HOUSE ENTERPRISE</t>
  </si>
  <si>
    <t xml:space="preserve">NEB383</t>
  </si>
  <si>
    <t xml:space="preserve">BHOLANATH HARDWARE</t>
  </si>
  <si>
    <t xml:space="preserve">NEM455</t>
  </si>
  <si>
    <t xml:space="preserve">M.M HARDWARE</t>
  </si>
  <si>
    <t xml:space="preserve">NEB384</t>
  </si>
  <si>
    <t xml:space="preserve">BORGHULI HARDWARE</t>
  </si>
  <si>
    <t xml:space="preserve">NEJ197</t>
  </si>
  <si>
    <t xml:space="preserve">JOYNARAYAN TRADERS</t>
  </si>
  <si>
    <t xml:space="preserve">NES444</t>
  </si>
  <si>
    <t xml:space="preserve">SHYAM TRADERS (SIL)</t>
  </si>
  <si>
    <t xml:space="preserve">WBD081</t>
  </si>
  <si>
    <t xml:space="preserve">DARJEELING BUILDER STORE (SILIGURI)</t>
  </si>
  <si>
    <t xml:space="preserve">NEJ195</t>
  </si>
  <si>
    <t xml:space="preserve">LAISHRAM BIRAMANGOL SINGH</t>
  </si>
  <si>
    <t xml:space="preserve">NES763</t>
  </si>
  <si>
    <t xml:space="preserve">SANJAY BISWAS</t>
  </si>
  <si>
    <t xml:space="preserve">NEN202</t>
  </si>
  <si>
    <t xml:space="preserve">NIRMAL ENTERPRISE</t>
  </si>
  <si>
    <t xml:space="preserve">NES765</t>
  </si>
  <si>
    <t xml:space="preserve">SR ENTERPRISE</t>
  </si>
  <si>
    <t xml:space="preserve">NES767</t>
  </si>
  <si>
    <t xml:space="preserve">SONOWAL HARDWARE AND FURNITURE</t>
  </si>
  <si>
    <t xml:space="preserve">H132</t>
  </si>
  <si>
    <t xml:space="preserve">HOLISTIC ENTERPRISES</t>
  </si>
  <si>
    <t xml:space="preserve">BHT020</t>
  </si>
  <si>
    <t xml:space="preserve">TAJ TRADERS</t>
  </si>
  <si>
    <t xml:space="preserve">NEN237</t>
  </si>
  <si>
    <t xml:space="preserve">N.H. HARDWARE</t>
  </si>
  <si>
    <t xml:space="preserve">NEH165</t>
  </si>
  <si>
    <t xml:space="preserve">HRIT ENTERPRISE</t>
  </si>
  <si>
    <t xml:space="preserve">NEJ198</t>
  </si>
  <si>
    <t xml:space="preserve">JYOTI HARDWARE</t>
  </si>
  <si>
    <t xml:space="preserve">NEJ196</t>
  </si>
  <si>
    <t xml:space="preserve">JAMIR STORE</t>
  </si>
  <si>
    <t xml:space="preserve">BHS040</t>
  </si>
  <si>
    <t xml:space="preserve">SUMAN ENTERPRISES</t>
  </si>
  <si>
    <t xml:space="preserve">NEN238</t>
  </si>
  <si>
    <t xml:space="preserve">NAYRA ENTERPRISES</t>
  </si>
  <si>
    <t xml:space="preserve">NER341</t>
  </si>
  <si>
    <t xml:space="preserve">RAKESH STORES</t>
  </si>
  <si>
    <t xml:space="preserve">NEA481</t>
  </si>
  <si>
    <t xml:space="preserve">ADITYA STEELS AND ISPAT</t>
  </si>
  <si>
    <t xml:space="preserve">NES771</t>
  </si>
  <si>
    <t xml:space="preserve">SATYA RANJAN ROY</t>
  </si>
  <si>
    <t xml:space="preserve">SKN003</t>
  </si>
  <si>
    <t xml:space="preserve">NANDA KISHORE PRASAD</t>
  </si>
  <si>
    <t xml:space="preserve">BHM135</t>
  </si>
  <si>
    <t xml:space="preserve">M B TRADERS</t>
  </si>
  <si>
    <t xml:space="preserve">NEK227</t>
  </si>
  <si>
    <t xml:space="preserve">KM &amp; SONS ENTERPRISES</t>
  </si>
  <si>
    <t xml:space="preserve">NEH166</t>
  </si>
  <si>
    <t xml:space="preserve">HARDWARE HUB</t>
  </si>
  <si>
    <t xml:space="preserve">NET205</t>
  </si>
  <si>
    <t xml:space="preserve">T K ENTERPRISE</t>
  </si>
  <si>
    <t xml:space="preserve">NEC142</t>
  </si>
  <si>
    <t xml:space="preserve">CHAMARIA TRADING CO</t>
  </si>
  <si>
    <t xml:space="preserve">NES327</t>
  </si>
  <si>
    <t xml:space="preserve">SUMAN ENTERPRISE (GHY)</t>
  </si>
  <si>
    <t xml:space="preserve">NES773</t>
  </si>
  <si>
    <t xml:space="preserve">SBD STEEL &amp; CEMENT</t>
  </si>
  <si>
    <t xml:space="preserve">WBA135</t>
  </si>
  <si>
    <t xml:space="preserve">ACE CONSTRUCTION COMPANY</t>
  </si>
  <si>
    <t xml:space="preserve">NEL137</t>
  </si>
  <si>
    <t xml:space="preserve">LOKNATH ENTERPRISE</t>
  </si>
  <si>
    <t xml:space="preserve">BHS260</t>
  </si>
  <si>
    <t xml:space="preserve">M/S SITA STEEL</t>
  </si>
  <si>
    <t xml:space="preserve">NET206</t>
  </si>
  <si>
    <t xml:space="preserve">TANISH ENTERPRISE</t>
  </si>
  <si>
    <t xml:space="preserve">G141</t>
  </si>
  <si>
    <t xml:space="preserve">GOPAL ENTERPRISES</t>
  </si>
  <si>
    <t xml:space="preserve">NEG198</t>
  </si>
  <si>
    <t xml:space="preserve">GRS HARDWARE</t>
  </si>
  <si>
    <t xml:space="preserve">SKS011</t>
  </si>
  <si>
    <t xml:space="preserve">SHIVAM ENTERPRISES - RAKDONG</t>
  </si>
  <si>
    <t xml:space="preserve">NED260</t>
  </si>
  <si>
    <t xml:space="preserve">DULUX STORE</t>
  </si>
  <si>
    <t xml:space="preserve">NEB396</t>
  </si>
  <si>
    <t xml:space="preserve">BASUDEV ENTERPRISE</t>
  </si>
  <si>
    <t xml:space="preserve">NEF031</t>
  </si>
  <si>
    <t xml:space="preserve">FEROZA HARDWARE STORE</t>
  </si>
  <si>
    <t xml:space="preserve">T053</t>
  </si>
  <si>
    <t xml:space="preserve">THANGJING HARDWARE</t>
  </si>
  <si>
    <t xml:space="preserve">NER348</t>
  </si>
  <si>
    <t xml:space="preserve">R M HARDWARE</t>
  </si>
  <si>
    <t xml:space="preserve">28.01.2025</t>
  </si>
  <si>
    <t xml:space="preserve">BHS261</t>
  </si>
  <si>
    <t xml:space="preserve">SAGAR KHAD BEEJ BHANDAR</t>
  </si>
  <si>
    <t xml:space="preserve">NES777</t>
  </si>
  <si>
    <t xml:space="preserve">SUMITA TRADERS</t>
  </si>
  <si>
    <t xml:space="preserve">NEP309</t>
  </si>
  <si>
    <t xml:space="preserve">PK AGENCY</t>
  </si>
  <si>
    <t xml:space="preserve">NES770</t>
  </si>
  <si>
    <t xml:space="preserve">SHRI SIDDHIVINAYAK STEEL</t>
  </si>
  <si>
    <t xml:space="preserve">NEH102</t>
  </si>
  <si>
    <t xml:space="preserve">HANNON ENTERPRISE . APS</t>
  </si>
  <si>
    <t xml:space="preserve">NES645</t>
  </si>
  <si>
    <t xml:space="preserve">SARMAH SUPPLIERS</t>
  </si>
  <si>
    <t xml:space="preserve">NED228</t>
  </si>
  <si>
    <t xml:space="preserve">DEEPLING HARDWARE STORE</t>
  </si>
  <si>
    <t xml:space="preserve">NEF032</t>
  </si>
  <si>
    <t xml:space="preserve">F. A. TRADING AND CO</t>
  </si>
  <si>
    <t xml:space="preserve">NEO046</t>
  </si>
  <si>
    <t xml:space="preserve">WBM320</t>
  </si>
  <si>
    <t xml:space="preserve">MOHAMMAD HARDWEARS</t>
  </si>
  <si>
    <t xml:space="preserve">NEM466</t>
  </si>
  <si>
    <t xml:space="preserve">MAKARNI HARDWARE</t>
  </si>
  <si>
    <t xml:space="preserve">BHD024</t>
  </si>
  <si>
    <t xml:space="preserve">DARSHAN ENTERPRISES</t>
  </si>
  <si>
    <t xml:space="preserve">NES779</t>
  </si>
  <si>
    <t xml:space="preserve">SIVA ENTERPRISE</t>
  </si>
  <si>
    <t xml:space="preserve">NEB399</t>
  </si>
  <si>
    <t xml:space="preserve">BINIMOY HARDWARE</t>
  </si>
  <si>
    <t xml:space="preserve">NET010</t>
  </si>
  <si>
    <t xml:space="preserve">TAYING HARDWARE</t>
  </si>
  <si>
    <t xml:space="preserve">BHN049</t>
  </si>
  <si>
    <t xml:space="preserve">NEPALI KRISHI KENDRA</t>
  </si>
  <si>
    <t xml:space="preserve">BHJ048</t>
  </si>
  <si>
    <t xml:space="preserve">JAI MATA DI TRADERS . MAHAMADPUR</t>
  </si>
  <si>
    <t xml:space="preserve">NEM467</t>
  </si>
  <si>
    <t xml:space="preserve">M/S GHOSH ENTERPRISE</t>
  </si>
  <si>
    <t xml:space="preserve">NEA489</t>
  </si>
  <si>
    <t xml:space="preserve">ARUNA STORE</t>
  </si>
  <si>
    <t xml:space="preserve">NEA487</t>
  </si>
  <si>
    <t xml:space="preserve">AKASH HARDWARE</t>
  </si>
  <si>
    <t xml:space="preserve">NED262</t>
  </si>
  <si>
    <t xml:space="preserve">DIHINGIA PLY</t>
  </si>
  <si>
    <t xml:space="preserve">BHM121</t>
  </si>
  <si>
    <t xml:space="preserve">MANDAL ENTERPRISES . GAURIGANJ</t>
  </si>
  <si>
    <t xml:space="preserve">WBM072</t>
  </si>
  <si>
    <t xml:space="preserve">M/S BISWAKARMA CEMENT GHAR</t>
  </si>
  <si>
    <t xml:space="preserve">NEG200</t>
  </si>
  <si>
    <t xml:space="preserve">GUPTA TRADERS HARDWARE</t>
  </si>
  <si>
    <t xml:space="preserve">NES780</t>
  </si>
  <si>
    <t xml:space="preserve">SIRAJ HARDWARE</t>
  </si>
  <si>
    <t xml:space="preserve">NER200</t>
  </si>
  <si>
    <t xml:space="preserve">RAI HARDWARE</t>
  </si>
  <si>
    <t xml:space="preserve">NEM468</t>
  </si>
  <si>
    <t xml:space="preserve">MICKLAME HARDWARE</t>
  </si>
  <si>
    <t xml:space="preserve">WBL040</t>
  </si>
  <si>
    <t xml:space="preserve">LAXMI ENTERPRISES - SALUGARA</t>
  </si>
  <si>
    <t xml:space="preserve">NEA490</t>
  </si>
  <si>
    <t xml:space="preserve">AL AMAN ENTERPRISE</t>
  </si>
  <si>
    <t xml:space="preserve">NEP113</t>
  </si>
  <si>
    <t xml:space="preserve">PAKYNTEIN &amp; SONS</t>
  </si>
  <si>
    <t xml:space="preserve">NES782</t>
  </si>
  <si>
    <t xml:space="preserve">SHAKTI HARDWARE</t>
  </si>
  <si>
    <t xml:space="preserve">NEN210</t>
  </si>
  <si>
    <t xml:space="preserve">NARAYAN UPADHAYA</t>
  </si>
  <si>
    <t xml:space="preserve">NES781</t>
  </si>
  <si>
    <t xml:space="preserve">SHREE RAM HARDWARE</t>
  </si>
  <si>
    <t xml:space="preserve">WBB163</t>
  </si>
  <si>
    <t xml:space="preserve">BALAJEE CONSTRUCTION</t>
  </si>
  <si>
    <t xml:space="preserve">NED264</t>
  </si>
  <si>
    <t xml:space="preserve">DONYI POLO HARDWARE</t>
  </si>
  <si>
    <t xml:space="preserve">NEA493</t>
  </si>
  <si>
    <t xml:space="preserve">A.G. TRADERS</t>
  </si>
  <si>
    <t xml:space="preserve">WBR157</t>
  </si>
  <si>
    <t xml:space="preserve">RADHA KRISHNA ENTERPRISE</t>
  </si>
  <si>
    <t xml:space="preserve">NED265</t>
  </si>
  <si>
    <t xml:space="preserve">DIPRAJ HARDWARE</t>
  </si>
  <si>
    <t xml:space="preserve">NEM470</t>
  </si>
  <si>
    <t xml:space="preserve">MAA BANABASHI HARDWARE</t>
  </si>
  <si>
    <t xml:space="preserve">WBD099</t>
  </si>
  <si>
    <t xml:space="preserve">DADA BHAI HARDWARE - BALIHARPUR </t>
  </si>
  <si>
    <t xml:space="preserve">NET207</t>
  </si>
  <si>
    <t xml:space="preserve">TRADE WORTH</t>
  </si>
  <si>
    <t xml:space="preserve">NEG189</t>
  </si>
  <si>
    <t xml:space="preserve">GIA HARDWARE</t>
  </si>
  <si>
    <t xml:space="preserve">WBD098</t>
  </si>
  <si>
    <t xml:space="preserve">DAS ENTERPRISE - SOLPARA</t>
  </si>
  <si>
    <t xml:space="preserve">NER352</t>
  </si>
  <si>
    <t xml:space="preserve">RM CONSTRUCTIONS</t>
  </si>
  <si>
    <t xml:space="preserve">NET208</t>
  </si>
  <si>
    <t xml:space="preserve">THUANS HARDWARE</t>
  </si>
  <si>
    <t xml:space="preserve">NEA494</t>
  </si>
  <si>
    <t xml:space="preserve">WBN113</t>
  </si>
  <si>
    <t xml:space="preserve">NAJ TIMBER MERCHANTS</t>
  </si>
  <si>
    <t xml:space="preserve">WBF015</t>
  </si>
  <si>
    <t xml:space="preserve">FIROJ HARDWARE AND ELECTRIC</t>
  </si>
  <si>
    <t xml:space="preserve">NEB400</t>
  </si>
  <si>
    <t xml:space="preserve">B.K. HARDWARE</t>
  </si>
  <si>
    <t xml:space="preserve">NEN242</t>
  </si>
  <si>
    <t xml:space="preserve">N A ENTERPRISE</t>
  </si>
  <si>
    <t xml:space="preserve">NED266</t>
  </si>
  <si>
    <t xml:space="preserve">DEYS HARDWARE</t>
  </si>
  <si>
    <t xml:space="preserve">BHR103</t>
  </si>
  <si>
    <t xml:space="preserve">REZA TRADERS</t>
  </si>
  <si>
    <t xml:space="preserve">NEM472</t>
  </si>
  <si>
    <t xml:space="preserve">M/S LANKA HARDWARE</t>
  </si>
  <si>
    <t xml:space="preserve">NEB144</t>
  </si>
  <si>
    <t xml:space="preserve">B K GOGOI (SIBSAGAR)</t>
  </si>
  <si>
    <t xml:space="preserve">NEN241</t>
  </si>
  <si>
    <t xml:space="preserve">NP ENTERPRISE</t>
  </si>
  <si>
    <t xml:space="preserve">NEP310</t>
  </si>
  <si>
    <t xml:space="preserve">POHOR ENTERPRISE</t>
  </si>
  <si>
    <t xml:space="preserve">WBS351</t>
  </si>
  <si>
    <t xml:space="preserve">SANJAY ENTERPRISE</t>
  </si>
  <si>
    <t xml:space="preserve">NEP311</t>
  </si>
  <si>
    <t xml:space="preserve">PUNIYA HARDWARE</t>
  </si>
  <si>
    <t xml:space="preserve">WBB164</t>
  </si>
  <si>
    <t xml:space="preserve">BASUNDHARA CONSTRUCTION</t>
  </si>
  <si>
    <t xml:space="preserve">BHR104</t>
  </si>
  <si>
    <t xml:space="preserve">R K TRADERS AND SUPPLIERS</t>
  </si>
  <si>
    <t xml:space="preserve">BHN050</t>
  </si>
  <si>
    <t xml:space="preserve">NEW GANPATI STEELS</t>
  </si>
  <si>
    <t xml:space="preserve">BHB079</t>
  </si>
  <si>
    <t xml:space="preserve">BHARAT ENTERPRISES - SAHPUR</t>
  </si>
  <si>
    <t xml:space="preserve">WBH055</t>
  </si>
  <si>
    <t xml:space="preserve">HARDIK SUPPLIER</t>
  </si>
  <si>
    <t xml:space="preserve">NEN244</t>
  </si>
  <si>
    <t xml:space="preserve">NIDHI ENTERPRISE</t>
  </si>
  <si>
    <t xml:space="preserve">NES786</t>
  </si>
  <si>
    <t xml:space="preserve">SISTES BUSINESS HUB</t>
  </si>
  <si>
    <t xml:space="preserve">NEN243</t>
  </si>
  <si>
    <t xml:space="preserve">N H HARDWARE</t>
  </si>
  <si>
    <t xml:space="preserve">NEB282</t>
  </si>
  <si>
    <t xml:space="preserve">BHAITY STORE</t>
  </si>
  <si>
    <t xml:space="preserve">WBR158</t>
  </si>
  <si>
    <t xml:space="preserve">RAHA ENTERPRISE</t>
  </si>
  <si>
    <t xml:space="preserve">NES785</t>
  </si>
  <si>
    <t xml:space="preserve">S. KHARJANA</t>
  </si>
  <si>
    <t xml:space="preserve">NEE069</t>
  </si>
  <si>
    <t xml:space="preserve">EF BEE HARDWARE</t>
  </si>
  <si>
    <t xml:space="preserve">NEB401</t>
  </si>
  <si>
    <t xml:space="preserve">BARBHUIYA ENTERPRISE</t>
  </si>
  <si>
    <t xml:space="preserve">NES787</t>
  </si>
  <si>
    <t xml:space="preserve">SHYAMJI ENTERPRISES</t>
  </si>
  <si>
    <t xml:space="preserve">NEN245</t>
  </si>
  <si>
    <t xml:space="preserve">NEW BHARAT ENTERPRISE</t>
  </si>
  <si>
    <t xml:space="preserve">NEJ201</t>
  </si>
  <si>
    <t xml:space="preserve">J HARDWARE</t>
  </si>
  <si>
    <t xml:space="preserve">NEH167</t>
  </si>
  <si>
    <t xml:space="preserve">HANIF HARDWARE</t>
  </si>
  <si>
    <t xml:space="preserve">NES788</t>
  </si>
  <si>
    <t xml:space="preserve">SHREE HANUMAN HARDWARE</t>
  </si>
  <si>
    <t xml:space="preserve">NEM473</t>
  </si>
  <si>
    <t xml:space="preserve">MEDHI ENTERPRISE</t>
  </si>
  <si>
    <t xml:space="preserve">WBS352</t>
  </si>
  <si>
    <t xml:space="preserve">SHREE SHYAM HARDWARE - SAILIHAT</t>
  </si>
  <si>
    <t xml:space="preserve">NEH168</t>
  </si>
  <si>
    <t xml:space="preserve">HILLS HARDWARE STORE</t>
  </si>
  <si>
    <t xml:space="preserve">NEF033</t>
  </si>
  <si>
    <t xml:space="preserve">NER354</t>
  </si>
  <si>
    <t xml:space="preserve">R M TRADERS</t>
  </si>
  <si>
    <t xml:space="preserve">NEG201</t>
  </si>
  <si>
    <t xml:space="preserve">G. R. ENTERPRISE</t>
  </si>
  <si>
    <t xml:space="preserve">NEA496</t>
  </si>
  <si>
    <t xml:space="preserve">ASSAM TRADERS</t>
  </si>
  <si>
    <t xml:space="preserve">NEV065</t>
  </si>
  <si>
    <t xml:space="preserve">VINCO ENTERPRISE</t>
  </si>
  <si>
    <t xml:space="preserve">NEA495</t>
  </si>
  <si>
    <t xml:space="preserve">AR ES HARDWARE STORE</t>
  </si>
  <si>
    <t xml:space="preserve">NEP312</t>
  </si>
  <si>
    <t xml:space="preserve">M/S DOWARH SAWN TIMBER TRADING</t>
  </si>
  <si>
    <t xml:space="preserve">WBD101</t>
  </si>
  <si>
    <t xml:space="preserve">DHANTALA HARDWARE </t>
  </si>
  <si>
    <t xml:space="preserve">NER356</t>
  </si>
  <si>
    <t xml:space="preserve">RAJKUMAR WELDING WORKSHOP</t>
  </si>
  <si>
    <t xml:space="preserve">NET209</t>
  </si>
  <si>
    <t xml:space="preserve">TIRUPATI ENTERPRISE</t>
  </si>
  <si>
    <t xml:space="preserve">WBS353</t>
  </si>
  <si>
    <t xml:space="preserve">SUBBA STORE</t>
  </si>
  <si>
    <t xml:space="preserve">NEK228</t>
  </si>
  <si>
    <t xml:space="preserve">KAMLA HARDWARE</t>
  </si>
  <si>
    <t xml:space="preserve">NEF034</t>
  </si>
  <si>
    <t xml:space="preserve">FRIENDS HARDWARE SHOP</t>
  </si>
  <si>
    <t xml:space="preserve">NEJ202</t>
  </si>
  <si>
    <t xml:space="preserve">NEH169</t>
  </si>
  <si>
    <t xml:space="preserve">H.D ENTERPRISES</t>
  </si>
  <si>
    <t xml:space="preserve">NEB403</t>
  </si>
  <si>
    <t xml:space="preserve">BABA HOMNATH ENTERPRISE</t>
  </si>
  <si>
    <t xml:space="preserve">NES790</t>
  </si>
  <si>
    <t xml:space="preserve">SWASTI CEMENT STORES</t>
  </si>
  <si>
    <t xml:space="preserve">BHA104</t>
  </si>
  <si>
    <t xml:space="preserve">ANANAD TRADERS</t>
  </si>
  <si>
    <t xml:space="preserve">NEN247</t>
  </si>
  <si>
    <t xml:space="preserve">NOOR ENTERPRISE</t>
  </si>
  <si>
    <t xml:space="preserve">NER357</t>
  </si>
  <si>
    <t xml:space="preserve">RAJIB HARDWARE</t>
  </si>
  <si>
    <t xml:space="preserve">SKI001</t>
  </si>
  <si>
    <t xml:space="preserve">IRA ENTERPRISE</t>
  </si>
  <si>
    <t xml:space="preserve">S380</t>
  </si>
  <si>
    <t xml:space="preserve">SHREE BHARDWAJ STEEL</t>
  </si>
  <si>
    <t xml:space="preserve">BHZ004</t>
  </si>
  <si>
    <t xml:space="preserve">ZAID ENTERPRISES</t>
  </si>
  <si>
    <t xml:space="preserve">NER358</t>
  </si>
  <si>
    <t xml:space="preserve">RASHI HARDWARE</t>
  </si>
  <si>
    <t xml:space="preserve">BHS268</t>
  </si>
  <si>
    <t xml:space="preserve">SALEHA TRADERS</t>
  </si>
  <si>
    <t xml:space="preserve">SKM004</t>
  </si>
  <si>
    <t xml:space="preserve">MUKESH AGARWAL</t>
  </si>
  <si>
    <t xml:space="preserve">NEB404</t>
  </si>
  <si>
    <t xml:space="preserve">B S ASSOCIATE</t>
  </si>
  <si>
    <t xml:space="preserve">NEK229</t>
  </si>
  <si>
    <t xml:space="preserve">KAJIRAM SALOI HARDWARE</t>
  </si>
  <si>
    <t xml:space="preserve">WBM277</t>
  </si>
  <si>
    <t xml:space="preserve">MAHAMMAD HARDWARE</t>
  </si>
  <si>
    <t xml:space="preserve">BHV029</t>
  </si>
  <si>
    <t xml:space="preserve">VATIKA DEPO</t>
  </si>
  <si>
    <t xml:space="preserve">NEF037</t>
  </si>
  <si>
    <t xml:space="preserve">NET210</t>
  </si>
  <si>
    <t xml:space="preserve">T.R TRADER</t>
  </si>
  <si>
    <t xml:space="preserve">NEN249</t>
  </si>
  <si>
    <t xml:space="preserve">NUTEI HARDWARE</t>
  </si>
  <si>
    <t xml:space="preserve">NEH095</t>
  </si>
  <si>
    <t xml:space="preserve">H.LALZAMI STORE</t>
  </si>
  <si>
    <t xml:space="preserve">L043</t>
  </si>
  <si>
    <t xml:space="preserve">LALHRIMA SAILO &amp; SONS</t>
  </si>
  <si>
    <t xml:space="preserve">NEB179</t>
  </si>
  <si>
    <t xml:space="preserve">B B STEELS</t>
  </si>
  <si>
    <t xml:space="preserve">NEG046</t>
  </si>
  <si>
    <t xml:space="preserve">GAJANAND CHACHAN &amp; CO. (SHILLONG)</t>
  </si>
  <si>
    <t xml:space="preserve">NEB406</t>
  </si>
  <si>
    <t xml:space="preserve">BALAJI HARDWARE AND STEELS</t>
  </si>
  <si>
    <t xml:space="preserve">SKS012</t>
  </si>
  <si>
    <t xml:space="preserve">SUSHIL GUPTA</t>
  </si>
  <si>
    <t xml:space="preserve">NER359</t>
  </si>
  <si>
    <t xml:space="preserve">RESHMA ENTERPRISE</t>
  </si>
  <si>
    <t xml:space="preserve">NEY015</t>
  </si>
  <si>
    <t xml:space="preserve">SINGH TRADERS</t>
  </si>
  <si>
    <t xml:space="preserve">NEB407</t>
  </si>
  <si>
    <t xml:space="preserve">NEK230</t>
  </si>
  <si>
    <t xml:space="preserve">KASHOB KACHARI</t>
  </si>
  <si>
    <t xml:space="preserve">NES795</t>
  </si>
  <si>
    <t xml:space="preserve">MAA SARADA TRADERS</t>
  </si>
  <si>
    <t xml:space="preserve">NEF036</t>
  </si>
  <si>
    <t xml:space="preserve">MANGAM ASSOCIATE</t>
  </si>
  <si>
    <t xml:space="preserve">NEM369</t>
  </si>
  <si>
    <t xml:space="preserve">M.D. TRADERS</t>
  </si>
  <si>
    <t xml:space="preserve">NET211</t>
  </si>
  <si>
    <t xml:space="preserve">THAKURIA ENTERPRISE</t>
  </si>
  <si>
    <t xml:space="preserve">NEN252</t>
  </si>
  <si>
    <t xml:space="preserve">NARAYAN TRADING</t>
  </si>
  <si>
    <t xml:space="preserve">NEH171</t>
  </si>
  <si>
    <t xml:space="preserve">HAMIM ENTERPRISE</t>
  </si>
  <si>
    <t xml:space="preserve">WBT075</t>
  </si>
  <si>
    <t xml:space="preserve">TAJEM ENTERPRISE</t>
  </si>
  <si>
    <t xml:space="preserve">NEL105</t>
  </si>
  <si>
    <t xml:space="preserve">LH ENTERPRISES</t>
  </si>
  <si>
    <t xml:space="preserve">NEJ203</t>
  </si>
  <si>
    <t xml:space="preserve">J.S ENTERPRISE</t>
  </si>
  <si>
    <t xml:space="preserve">BHM161</t>
  </si>
  <si>
    <t xml:space="preserve">MAA DURGA TRADING</t>
  </si>
  <si>
    <t xml:space="preserve">BHS269</t>
  </si>
  <si>
    <t xml:space="preserve">SAH STEEL</t>
  </si>
  <si>
    <t xml:space="preserve">NER361</t>
  </si>
  <si>
    <t xml:space="preserve">ROBERT ZOMAWIA STREET</t>
  </si>
  <si>
    <t xml:space="preserve">NEF038</t>
  </si>
  <si>
    <t xml:space="preserve">MEGH HARDWARE</t>
  </si>
  <si>
    <t xml:space="preserve">WBM096</t>
  </si>
  <si>
    <t xml:space="preserve">M/S BISWA ENTERPRISE</t>
  </si>
  <si>
    <t xml:space="preserve">NET213</t>
  </si>
  <si>
    <t xml:space="preserve">THE HANDY HUB</t>
  </si>
  <si>
    <t xml:space="preserve">NEA500</t>
  </si>
  <si>
    <t xml:space="preserve">AHMED ENTERPRISE</t>
  </si>
  <si>
    <t xml:space="preserve">NEV066</t>
  </si>
  <si>
    <t xml:space="preserve">VELIS HARDWARE</t>
  </si>
  <si>
    <t xml:space="preserve">NES797</t>
  </si>
  <si>
    <t xml:space="preserve">SHREE JAGANNATH ENTERPRISE</t>
  </si>
  <si>
    <t xml:space="preserve">WBD066</t>
  </si>
  <si>
    <t xml:space="preserve">DEWANHAT HARDWARE</t>
  </si>
  <si>
    <t xml:space="preserve">WBS355</t>
  </si>
  <si>
    <t xml:space="preserve">SARKAR BUILDERS AND SUPPLIERS</t>
  </si>
  <si>
    <t xml:space="preserve">WBR159</t>
  </si>
  <si>
    <t xml:space="preserve">RAJ CONSULTANCY &amp; CONSTRUCTION</t>
  </si>
  <si>
    <t xml:space="preserve">NEM434</t>
  </si>
  <si>
    <t xml:space="preserve">MJ ENTERPRISE</t>
  </si>
  <si>
    <t xml:space="preserve">NEA499</t>
  </si>
  <si>
    <t xml:space="preserve">AKHONG Z. ENTERPRISE</t>
  </si>
  <si>
    <t xml:space="preserve">NEM048</t>
  </si>
  <si>
    <t xml:space="preserve">NED268</t>
  </si>
  <si>
    <t xml:space="preserve">DEEPANJALI STORE</t>
  </si>
  <si>
    <t xml:space="preserve">NEY017</t>
  </si>
  <si>
    <t xml:space="preserve">YAI ENTERPRISES</t>
  </si>
  <si>
    <t xml:space="preserve">NEA501</t>
  </si>
  <si>
    <t xml:space="preserve">ALBAN HARDWARE</t>
  </si>
  <si>
    <t xml:space="preserve">NEH175</t>
  </si>
  <si>
    <t xml:space="preserve">HAZRAT HARDWARE</t>
  </si>
  <si>
    <t xml:space="preserve">P224</t>
  </si>
  <si>
    <t xml:space="preserve">PRANTU HARDWARE</t>
  </si>
  <si>
    <t xml:space="preserve">NEB408</t>
  </si>
  <si>
    <t xml:space="preserve">SHREE BALAJI HARDWARE</t>
  </si>
  <si>
    <t xml:space="preserve">NEI055</t>
  </si>
  <si>
    <t xml:space="preserve">ISLAM ENTERPRISE</t>
  </si>
  <si>
    <t xml:space="preserve">NED267</t>
  </si>
  <si>
    <t xml:space="preserve">D.R. TRADERS</t>
  </si>
  <si>
    <t xml:space="preserve">NEL141</t>
  </si>
  <si>
    <t xml:space="preserve">LALRINMUANI HARDWARE</t>
  </si>
  <si>
    <t xml:space="preserve">NEP314</t>
  </si>
  <si>
    <t xml:space="preserve">PANDEY FURNITURE &amp; JAYDEEP TRADERS</t>
  </si>
  <si>
    <t xml:space="preserve">NES800</t>
  </si>
  <si>
    <t xml:space="preserve">SWASTIC ENTERPRISE</t>
  </si>
  <si>
    <t xml:space="preserve">BHS271</t>
  </si>
  <si>
    <t xml:space="preserve">SAWAN ENTERPRISES</t>
  </si>
  <si>
    <t xml:space="preserve">BHL020</t>
  </si>
  <si>
    <t xml:space="preserve">LAKSHMI ENTERPRISES</t>
  </si>
  <si>
    <t xml:space="preserve">LATIFUL HARDWARE</t>
  </si>
  <si>
    <t xml:space="preserve">NEN256</t>
  </si>
  <si>
    <t xml:space="preserve">NT HARDWARE</t>
  </si>
  <si>
    <t xml:space="preserve">NEP321</t>
  </si>
  <si>
    <t xml:space="preserve">PAO FURNITURE</t>
  </si>
  <si>
    <t xml:space="preserve">NEP320</t>
  </si>
  <si>
    <t xml:space="preserve">P G ENTERPRISE</t>
  </si>
  <si>
    <t xml:space="preserve">NEF042</t>
  </si>
  <si>
    <t xml:space="preserve">FRIDAY HINGE</t>
  </si>
  <si>
    <t xml:space="preserve">NEA497 </t>
  </si>
  <si>
    <t xml:space="preserve">AK TRADERS</t>
  </si>
  <si>
    <t xml:space="preserve">NEF050</t>
  </si>
  <si>
    <t xml:space="preserve">A.P ENTERPRISE</t>
  </si>
  <si>
    <t xml:space="preserve">NEF043</t>
  </si>
  <si>
    <t xml:space="preserve">NES796</t>
  </si>
  <si>
    <t xml:space="preserve">SKELAND NONGSIEJ</t>
  </si>
  <si>
    <t xml:space="preserve">NEP299</t>
  </si>
  <si>
    <t xml:space="preserve">PYNTNGEN MYRTHONG</t>
  </si>
  <si>
    <t xml:space="preserve">NEP275</t>
  </si>
  <si>
    <t xml:space="preserve">PAUL AIBANAIBOK BAMON</t>
  </si>
  <si>
    <t xml:space="preserve">NEA503</t>
  </si>
  <si>
    <t xml:space="preserve">AMBIKA HARDWARE</t>
  </si>
  <si>
    <t xml:space="preserve">NEK232</t>
  </si>
  <si>
    <t xml:space="preserve">KRISHNA ENTERPRISES</t>
  </si>
  <si>
    <t xml:space="preserve">NEB410</t>
  </si>
  <si>
    <t xml:space="preserve">BHALUKPONG HARDWARE</t>
  </si>
  <si>
    <t xml:space="preserve">NES810</t>
  </si>
  <si>
    <t xml:space="preserve">SONA HARDWARE</t>
  </si>
  <si>
    <t xml:space="preserve">S111</t>
  </si>
  <si>
    <t xml:space="preserve">SHREE DURGA HARDWARE</t>
  </si>
  <si>
    <t xml:space="preserve">K008</t>
  </si>
  <si>
    <t xml:space="preserve">KAILASH ENTERPRISE</t>
  </si>
  <si>
    <t xml:space="preserve">K010</t>
  </si>
  <si>
    <t xml:space="preserve">KAILASH TRADERS (GUWAHATI)</t>
  </si>
  <si>
    <t xml:space="preserve">NEA368</t>
  </si>
  <si>
    <t xml:space="preserve">ADITI STEEL</t>
  </si>
  <si>
    <t xml:space="preserve">NES791</t>
  </si>
  <si>
    <t xml:space="preserve">SHREE SAI ENTERPRISE</t>
  </si>
  <si>
    <t xml:space="preserve">NEC145</t>
  </si>
  <si>
    <t xml:space="preserve">CHAKRAPANI BUILDMART</t>
  </si>
  <si>
    <t xml:space="preserve">NEN258</t>
  </si>
  <si>
    <t xml:space="preserve">NARAYAN ENTERPRISE</t>
  </si>
  <si>
    <t xml:space="preserve">NEA506</t>
  </si>
  <si>
    <t xml:space="preserve">AB HOME SOLUTION</t>
  </si>
  <si>
    <t xml:space="preserve">NEC146</t>
  </si>
  <si>
    <t xml:space="preserve">NEU054</t>
  </si>
  <si>
    <t xml:space="preserve">USHA ENGINEERING FABRICATION</t>
  </si>
  <si>
    <t xml:space="preserve">NET215</t>
  </si>
  <si>
    <t xml:space="preserve">T T ENTERPRISES</t>
  </si>
  <si>
    <t xml:space="preserve">NEI056</t>
  </si>
  <si>
    <t xml:space="preserve">BHA098</t>
  </si>
  <si>
    <t xml:space="preserve">ADITYA TRADERS - KHAGARIA</t>
  </si>
  <si>
    <t xml:space="preserve">NEJ207</t>
  </si>
  <si>
    <t xml:space="preserve">J.B ASSOCIATE</t>
  </si>
  <si>
    <t xml:space="preserve">NEK236</t>
  </si>
  <si>
    <t xml:space="preserve">KISAN ENTERPRISE</t>
  </si>
  <si>
    <t xml:space="preserve">NEA408</t>
  </si>
  <si>
    <t xml:space="preserve">ANITA HARDWARE</t>
  </si>
  <si>
    <t xml:space="preserve">NEB411</t>
  </si>
  <si>
    <t xml:space="preserve">BINAPANI ENTERPRISE</t>
  </si>
  <si>
    <t xml:space="preserve">NEF048</t>
  </si>
  <si>
    <t xml:space="preserve">MAA RASHMI HARDWARE</t>
  </si>
  <si>
    <t xml:space="preserve">NES295</t>
  </si>
  <si>
    <t xml:space="preserve">S K TRADERS (GHY)</t>
  </si>
  <si>
    <t xml:space="preserve">NES668</t>
  </si>
  <si>
    <t xml:space="preserve">SHAKTI BUILDERS AND MARKETING</t>
  </si>
  <si>
    <t xml:space="preserve">NES814</t>
  </si>
  <si>
    <t xml:space="preserve">SILVER TRADE CENTRE</t>
  </si>
  <si>
    <t xml:space="preserve">NEJ208</t>
  </si>
  <si>
    <t xml:space="preserve">JYOTI ENTERPRISE</t>
  </si>
  <si>
    <t xml:space="preserve">NEA509</t>
  </si>
  <si>
    <t xml:space="preserve">ANISUL TRADERS</t>
  </si>
  <si>
    <t xml:space="preserve">BHS251</t>
  </si>
  <si>
    <t xml:space="preserve">SHAKTI TRADING</t>
  </si>
  <si>
    <t xml:space="preserve">BHR106</t>
  </si>
  <si>
    <t xml:space="preserve">RAHEEL HARDWARE</t>
  </si>
  <si>
    <t xml:space="preserve">BHM162</t>
  </si>
  <si>
    <t xml:space="preserve">M U ENTERPRISES</t>
  </si>
  <si>
    <t xml:space="preserve">NEJ209</t>
  </si>
  <si>
    <t xml:space="preserve">I H ENTERPRISE</t>
  </si>
  <si>
    <t xml:space="preserve">NEA511</t>
  </si>
  <si>
    <t xml:space="preserve">MR ANOWAR HUSSAIN</t>
  </si>
  <si>
    <t xml:space="preserve">NEA512</t>
  </si>
  <si>
    <t xml:space="preserve">ASTHA HARDWARE</t>
  </si>
  <si>
    <t xml:space="preserve">NEN259</t>
  </si>
  <si>
    <t xml:space="preserve">NEXSTONE INFRASTRUCTURE</t>
  </si>
  <si>
    <t xml:space="preserve">NED271</t>
  </si>
  <si>
    <t xml:space="preserve">DHING IRON STORE</t>
  </si>
  <si>
    <t xml:space="preserve">NED076</t>
  </si>
  <si>
    <t xml:space="preserve">DHOLEBAGAN HARDWARE STORE</t>
  </si>
  <si>
    <t xml:space="preserve">NEI043</t>
  </si>
  <si>
    <t xml:space="preserve">IKU HARDWARE</t>
  </si>
  <si>
    <t xml:space="preserve">NED156</t>
  </si>
  <si>
    <t xml:space="preserve">DEBNATH HARDWARE (UDP)</t>
  </si>
  <si>
    <t xml:space="preserve">NEK233</t>
  </si>
  <si>
    <t xml:space="preserve">KANTI MAJUMDER</t>
  </si>
  <si>
    <t xml:space="preserve">NED270</t>
  </si>
  <si>
    <t xml:space="preserve">DATTA ENTERPRISE</t>
  </si>
  <si>
    <t xml:space="preserve">WBM322</t>
  </si>
  <si>
    <t xml:space="preserve">MIR ENTERPRISE</t>
  </si>
  <si>
    <t xml:space="preserve">WBD102</t>
  </si>
  <si>
    <t xml:space="preserve">DAS PLANNNER AND SUPPLIER</t>
  </si>
  <si>
    <t xml:space="preserve">NEK007</t>
  </si>
  <si>
    <t xml:space="preserve">K.K. ENTERPRISES (AALO)</t>
  </si>
  <si>
    <t xml:space="preserve">NEL030</t>
  </si>
  <si>
    <t xml:space="preserve">L L ENTERPRISE (DAPORIJO)</t>
  </si>
  <si>
    <t xml:space="preserve">NEK210</t>
  </si>
  <si>
    <t xml:space="preserve">NEN260</t>
  </si>
  <si>
    <t xml:space="preserve">NORTHEAST COMMERCIAL</t>
  </si>
  <si>
    <t xml:space="preserve">WBN110</t>
  </si>
  <si>
    <t xml:space="preserve">NEW H C B HARDWARE</t>
  </si>
  <si>
    <t xml:space="preserve">NEJ210</t>
  </si>
  <si>
    <t xml:space="preserve">J B ENTERPRISE</t>
  </si>
  <si>
    <t xml:space="preserve">NER402</t>
  </si>
  <si>
    <t xml:space="preserve">RUMI ENTERPRISE</t>
  </si>
  <si>
    <t xml:space="preserve">NEA513</t>
  </si>
  <si>
    <t xml:space="preserve">ASSAM NIRMAN AND HARDWARE</t>
  </si>
  <si>
    <t xml:space="preserve">NEP322</t>
  </si>
  <si>
    <t xml:space="preserve">PARIJAT TRADERS</t>
  </si>
  <si>
    <t xml:space="preserve">NEF060</t>
  </si>
  <si>
    <t xml:space="preserve">M.V STEEL</t>
  </si>
  <si>
    <t xml:space="preserve">NEF062</t>
  </si>
  <si>
    <t xml:space="preserve">MAA KAMAKHYA IRON AND STEEL</t>
  </si>
  <si>
    <t xml:space="preserve">NEA514</t>
  </si>
  <si>
    <t xml:space="preserve">ANNU HILLS TRADERS</t>
  </si>
  <si>
    <t xml:space="preserve">NEA515</t>
  </si>
  <si>
    <t xml:space="preserve">AKASH INTERIO</t>
  </si>
  <si>
    <t xml:space="preserve">NEH176</t>
  </si>
  <si>
    <t xml:space="preserve">HEMKAJ ENTERPRISES LLP</t>
  </si>
  <si>
    <t xml:space="preserve">WBM279</t>
  </si>
  <si>
    <t xml:space="preserve">MD YOUSUF ALI ENTERPRISE</t>
  </si>
  <si>
    <t xml:space="preserve">NEI057</t>
  </si>
  <si>
    <t xml:space="preserve">IBOCHOU TRADERS</t>
  </si>
  <si>
    <t xml:space="preserve">NER234</t>
  </si>
  <si>
    <t xml:space="preserve">R.R. ENTERPRISE . MIZ</t>
  </si>
  <si>
    <t xml:space="preserve">NEF061</t>
  </si>
  <si>
    <t xml:space="preserve">MP HARDWARE</t>
  </si>
  <si>
    <t xml:space="preserve">BHG051</t>
  </si>
  <si>
    <t xml:space="preserve">GURU TRADERS</t>
  </si>
  <si>
    <t xml:space="preserve">BHR107</t>
  </si>
  <si>
    <t xml:space="preserve">RIYA HARDWARE STORE</t>
  </si>
  <si>
    <t xml:space="preserve">NES805</t>
  </si>
  <si>
    <t xml:space="preserve">S R HARDWARE</t>
  </si>
  <si>
    <t xml:space="preserve">NEK237</t>
  </si>
  <si>
    <t xml:space="preserve">KAVYA ENTERPRISES</t>
  </si>
  <si>
    <t xml:space="preserve">NED272</t>
  </si>
  <si>
    <t xml:space="preserve">D.N. ENTERPRISES</t>
  </si>
  <si>
    <t xml:space="preserve">WBA164</t>
  </si>
  <si>
    <t xml:space="preserve">ALISA ENTERPRISE </t>
  </si>
  <si>
    <t xml:space="preserve">WBR160</t>
  </si>
  <si>
    <t xml:space="preserve">ROSHAN ENTERPRISES</t>
  </si>
  <si>
    <t xml:space="preserve">NEC147</t>
  </si>
  <si>
    <t xml:space="preserve">CN ENTERPRISE</t>
  </si>
  <si>
    <t xml:space="preserve">WBS356</t>
  </si>
  <si>
    <t xml:space="preserve">SHIV SHAKTI TRADERS</t>
  </si>
  <si>
    <t xml:space="preserve">NEP324</t>
  </si>
  <si>
    <t xml:space="preserve">BHS273</t>
  </si>
  <si>
    <t xml:space="preserve">S K ENTERPRISES</t>
  </si>
  <si>
    <t xml:space="preserve">BHT011</t>
  </si>
  <si>
    <t xml:space="preserve">TIRUPATI TRADING CO</t>
  </si>
  <si>
    <t xml:space="preserve">BHJ043</t>
  </si>
  <si>
    <t xml:space="preserve">JAI MATA DEE TRADERS (BHATGAMA)</t>
  </si>
  <si>
    <t xml:space="preserve">BHK065</t>
  </si>
  <si>
    <t xml:space="preserve">KUSHWAHA ENTERPRISES</t>
  </si>
  <si>
    <t xml:space="preserve">BHM116</t>
  </si>
  <si>
    <t xml:space="preserve">MAA KALI TRADING (NAUGACHIYA)</t>
  </si>
  <si>
    <t xml:space="preserve">BHA105</t>
  </si>
  <si>
    <t xml:space="preserve">AJAY TRADERS - SANGRAMPUR</t>
  </si>
  <si>
    <t xml:space="preserve">NEP323</t>
  </si>
  <si>
    <t xml:space="preserve">P S STEEL</t>
  </si>
  <si>
    <t xml:space="preserve">NEG202</t>
  </si>
  <si>
    <t xml:space="preserve">GANESH ENTERPRISE</t>
  </si>
  <si>
    <t xml:space="preserve">WBN107</t>
  </si>
  <si>
    <t xml:space="preserve">NEW AD ENTERPRISE</t>
  </si>
  <si>
    <t xml:space="preserve">WBB094</t>
  </si>
  <si>
    <t xml:space="preserve">BURIMAA ENTERPRISE</t>
  </si>
  <si>
    <t xml:space="preserve">WBS334</t>
  </si>
  <si>
    <t xml:space="preserve">SHARMA HARDWARE SHOP - KHAPRAIL</t>
  </si>
  <si>
    <t xml:space="preserve">WBB142</t>
  </si>
  <si>
    <t xml:space="preserve">B B AGARWAL AND SONS</t>
  </si>
  <si>
    <t xml:space="preserve">NES815</t>
  </si>
  <si>
    <t xml:space="preserve">NEL144</t>
  </si>
  <si>
    <t xml:space="preserve">LAKHDATAR ENTERPRISE</t>
  </si>
  <si>
    <t xml:space="preserve">NES604</t>
  </si>
  <si>
    <t xml:space="preserve">SANJAY BHANDAR</t>
  </si>
  <si>
    <t xml:space="preserve">NEN261</t>
  </si>
  <si>
    <t xml:space="preserve">NEELKAMAL TRADERS</t>
  </si>
  <si>
    <t xml:space="preserve">WBK070</t>
  </si>
  <si>
    <t xml:space="preserve">KARMA HARDWARE</t>
  </si>
  <si>
    <t xml:space="preserve">WBS239</t>
  </si>
  <si>
    <t xml:space="preserve">SHREE TRADING</t>
  </si>
  <si>
    <t xml:space="preserve">NEB413</t>
  </si>
  <si>
    <t xml:space="preserve">BLUESTONE ENGINEERING</t>
  </si>
  <si>
    <t xml:space="preserve">S410</t>
  </si>
  <si>
    <t xml:space="preserve">SHREE NARSINGH TRADERS</t>
  </si>
  <si>
    <t xml:space="preserve">BHM164</t>
  </si>
  <si>
    <t xml:space="preserve">MAA BHAGWATI TRADING</t>
  </si>
  <si>
    <t xml:space="preserve">NEJ211</t>
  </si>
  <si>
    <t xml:space="preserve">J. C HARDWARE</t>
  </si>
  <si>
    <t xml:space="preserve">NEG180</t>
  </si>
  <si>
    <t xml:space="preserve">GAURI GANESH ENTERPRISE</t>
  </si>
  <si>
    <t xml:space="preserve">NEF063</t>
  </si>
  <si>
    <t xml:space="preserve">MDI ENTERPRISE</t>
  </si>
  <si>
    <t xml:space="preserve">NEJ212</t>
  </si>
  <si>
    <t xml:space="preserve">JAMAL ENTERPRISE</t>
  </si>
  <si>
    <t xml:space="preserve">NED273</t>
  </si>
  <si>
    <t xml:space="preserve">D.V.R.ENTERPRISE</t>
  </si>
  <si>
    <t xml:space="preserve">NES818</t>
  </si>
  <si>
    <t xml:space="preserve">SHRI KRISHNA BHANDAR</t>
  </si>
  <si>
    <t xml:space="preserve">NES819</t>
  </si>
  <si>
    <t xml:space="preserve">SAPNA BEGUM</t>
  </si>
  <si>
    <t xml:space="preserve">WBM323</t>
  </si>
  <si>
    <t xml:space="preserve">MAA MANASA ENTERPRISE</t>
  </si>
  <si>
    <t xml:space="preserve">WBR139</t>
  </si>
  <si>
    <t xml:space="preserve">RATAN SAHA</t>
  </si>
  <si>
    <t xml:space="preserve">NES783</t>
  </si>
  <si>
    <t xml:space="preserve">SPRING HILLS ENTERPRISES</t>
  </si>
  <si>
    <t xml:space="preserve">NEL143</t>
  </si>
  <si>
    <t xml:space="preserve">LENGLAM SPARE PARTS</t>
  </si>
  <si>
    <t xml:space="preserve">NEE071</t>
  </si>
  <si>
    <t xml:space="preserve">EMA CONSTRUCTION MATERIAL CENTRE</t>
  </si>
  <si>
    <t xml:space="preserve">NER401</t>
  </si>
  <si>
    <t xml:space="preserve">RR ENTERPRISE</t>
  </si>
  <si>
    <t xml:space="preserve">NER403</t>
  </si>
  <si>
    <t xml:space="preserve">R.Z CONSTRUCTION</t>
  </si>
  <si>
    <t xml:space="preserve">NES618</t>
  </si>
  <si>
    <t xml:space="preserve">SANIKA HARDWARE</t>
  </si>
  <si>
    <t xml:space="preserve">NES042</t>
  </si>
  <si>
    <t xml:space="preserve">SHREE RAM TRADERS (MORIGAON)</t>
  </si>
  <si>
    <t xml:space="preserve">BHS089</t>
  </si>
  <si>
    <t xml:space="preserve">SATYAM TRADERS (HAJIPUR)</t>
  </si>
  <si>
    <t xml:space="preserve">BHM163</t>
  </si>
  <si>
    <t xml:space="preserve">MAA LAXMI AND SONS - SAHEBGANJ</t>
  </si>
  <si>
    <t xml:space="preserve">NEK178</t>
  </si>
  <si>
    <t xml:space="preserve">K.R.ENTERPRISES</t>
  </si>
  <si>
    <t xml:space="preserve">NEB414</t>
  </si>
  <si>
    <t xml:space="preserve">B L ENTERPRISES</t>
  </si>
  <si>
    <t xml:space="preserve">NED119</t>
  </si>
  <si>
    <t xml:space="preserve">DILIP KHARKRANG</t>
  </si>
  <si>
    <t xml:space="preserve">NES816</t>
  </si>
  <si>
    <t xml:space="preserve">SABITRI HARDWARE STORE</t>
  </si>
  <si>
    <t xml:space="preserve">NES778</t>
  </si>
  <si>
    <t xml:space="preserve">SAHU HARDWARE STORE</t>
  </si>
  <si>
    <t xml:space="preserve">BHB077</t>
  </si>
  <si>
    <t xml:space="preserve">BABA ENTERPRISES - MADHEPURA</t>
  </si>
  <si>
    <t xml:space="preserve">NED274</t>
  </si>
  <si>
    <t xml:space="preserve">DURGA HARDWARE</t>
  </si>
  <si>
    <t xml:space="preserve">WBS358</t>
  </si>
  <si>
    <t xml:space="preserve">SAHA TRADING COMPANY</t>
  </si>
  <si>
    <t xml:space="preserve">NEK239</t>
  </si>
  <si>
    <t xml:space="preserve">K A ENTERPRISE</t>
  </si>
  <si>
    <t xml:space="preserve">NEA196</t>
  </si>
  <si>
    <t xml:space="preserve">ARUNACHAL HARDWARE</t>
  </si>
  <si>
    <t xml:space="preserve">NEU055</t>
  </si>
  <si>
    <t xml:space="preserve">UNIQUE HARDWARE</t>
  </si>
  <si>
    <t xml:space="preserve">WBS357</t>
  </si>
  <si>
    <t xml:space="preserve">SREE KRISHNA HARDWARE - COOCHBEHAR</t>
  </si>
  <si>
    <t xml:space="preserve">NER350</t>
  </si>
  <si>
    <t xml:space="preserve">R C HARDWARE</t>
  </si>
  <si>
    <t xml:space="preserve">WBS303</t>
  </si>
  <si>
    <t xml:space="preserve">SHREE RAM TRADERS . CHAMPASARI</t>
  </si>
  <si>
    <t xml:space="preserve">WBH057</t>
  </si>
  <si>
    <t xml:space="preserve">HIMALAYAN BUILDER</t>
  </si>
  <si>
    <t xml:space="preserve">NEB302</t>
  </si>
  <si>
    <t xml:space="preserve">BHARTI HARDWARE</t>
  </si>
  <si>
    <t xml:space="preserve">NEP273</t>
  </si>
  <si>
    <t xml:space="preserve">PRAVEER ENTERPRISE</t>
  </si>
  <si>
    <t xml:space="preserve">NEN263</t>
  </si>
  <si>
    <t xml:space="preserve">NIKU ENTERPRISE</t>
  </si>
  <si>
    <t xml:space="preserve">NEJ213</t>
  </si>
  <si>
    <t xml:space="preserve">JOYSHREE HARDWARE</t>
  </si>
  <si>
    <t xml:space="preserve">NEK238</t>
  </si>
  <si>
    <t xml:space="preserve">KAMAKHYA TRADE</t>
  </si>
  <si>
    <t xml:space="preserve">NER404</t>
  </si>
  <si>
    <t xml:space="preserve">RUPAM HARDWARE</t>
  </si>
  <si>
    <t xml:space="preserve">NEA194</t>
  </si>
  <si>
    <t xml:space="preserve">ASHOK SUPPLY AGENCY</t>
  </si>
  <si>
    <t xml:space="preserve">NEH128</t>
  </si>
  <si>
    <t xml:space="preserve">HOME GALLERY</t>
  </si>
  <si>
    <t xml:space="preserve">NEA443</t>
  </si>
  <si>
    <t xml:space="preserve">ANANYA HARDWARE</t>
  </si>
  <si>
    <t xml:space="preserve">NER316</t>
  </si>
  <si>
    <t xml:space="preserve">RUDRA HARDWARE</t>
  </si>
  <si>
    <t xml:space="preserve">NEF049</t>
  </si>
  <si>
    <t xml:space="preserve">MANISH HARDWARE</t>
  </si>
  <si>
    <t xml:space="preserve">NEH116</t>
  </si>
  <si>
    <t xml:space="preserve">HOQUE TRADERS</t>
  </si>
  <si>
    <t xml:space="preserve">NES581</t>
  </si>
  <si>
    <t xml:space="preserve">SANDHYA TRADERS-SILCHAR</t>
  </si>
  <si>
    <t xml:space="preserve">BHR108</t>
  </si>
  <si>
    <t xml:space="preserve">RAKIB KHAD STORE</t>
  </si>
  <si>
    <t xml:space="preserve">NEJ101</t>
  </si>
  <si>
    <t xml:space="preserve">J S ENTERPRISE (NLP)</t>
  </si>
  <si>
    <t xml:space="preserve">NEN262</t>
  </si>
  <si>
    <t xml:space="preserve">NORTH EAST HARDWARE</t>
  </si>
  <si>
    <t xml:space="preserve">WBA165</t>
  </si>
  <si>
    <t xml:space="preserve">ANAM CONSTRUCTION</t>
  </si>
  <si>
    <t xml:space="preserve">WBH056</t>
  </si>
  <si>
    <t xml:space="preserve">HAJI ENTERPRISE</t>
  </si>
  <si>
    <t xml:space="preserve">WBA166</t>
  </si>
  <si>
    <t xml:space="preserve">ABDUR RASHID - MADNA</t>
  </si>
  <si>
    <t xml:space="preserve">WBB165</t>
  </si>
  <si>
    <t xml:space="preserve">BHAI BHAI HARDWARE - MAHENDRAPUR</t>
  </si>
  <si>
    <t xml:space="preserve">WBD103</t>
  </si>
  <si>
    <t xml:space="preserve">DAS HARDWARE</t>
  </si>
  <si>
    <t xml:space="preserve">NEC148</t>
  </si>
  <si>
    <t xml:space="preserve">CHHAKCHHUAK HARDWARE STORE</t>
  </si>
  <si>
    <t xml:space="preserve">NEB095</t>
  </si>
  <si>
    <t xml:space="preserve">BORA HARDWARE (MAYANG)</t>
  </si>
  <si>
    <t xml:space="preserve">BHM024</t>
  </si>
  <si>
    <t xml:space="preserve">MAHALAXMI CEMENT BHANDAR</t>
  </si>
  <si>
    <t xml:space="preserve">NEP267</t>
  </si>
  <si>
    <t xml:space="preserve">PEAD CEMENT</t>
  </si>
  <si>
    <t xml:space="preserve">NEB415</t>
  </si>
  <si>
    <t xml:space="preserve">BASAK ENTERPRISE</t>
  </si>
  <si>
    <t xml:space="preserve">BHA084</t>
  </si>
  <si>
    <t xml:space="preserve">AAMIR ENTERPRISES</t>
  </si>
  <si>
    <t xml:space="preserve">BHD016</t>
  </si>
  <si>
    <t xml:space="preserve">DHANI ENTERPRISES</t>
  </si>
  <si>
    <t xml:space="preserve">NEA517</t>
  </si>
  <si>
    <t xml:space="preserve">ALMA WANOALIN KHONGJEE</t>
  </si>
  <si>
    <t xml:space="preserve">NEF067</t>
  </si>
  <si>
    <t xml:space="preserve">MAJAW HARDWARE</t>
  </si>
  <si>
    <t xml:space="preserve">NEF065</t>
  </si>
  <si>
    <t xml:space="preserve">MOINA HARDWARE</t>
  </si>
  <si>
    <t xml:space="preserve">P049</t>
  </si>
  <si>
    <t xml:space="preserve">PURBANCHAL UDYOG</t>
  </si>
  <si>
    <t xml:space="preserve">NES073</t>
  </si>
  <si>
    <t xml:space="preserve">SHIVAM TRADE AND AGENCY</t>
  </si>
  <si>
    <t xml:space="preserve">NEA516</t>
  </si>
  <si>
    <t xml:space="preserve">ABC CONSTRUCTION</t>
  </si>
  <si>
    <t xml:space="preserve">NEF064</t>
  </si>
  <si>
    <t xml:space="preserve">MS SAHA ENTERPRISE</t>
  </si>
  <si>
    <t xml:space="preserve">WBT076</t>
  </si>
  <si>
    <t xml:space="preserve">TUMPA ROY</t>
  </si>
  <si>
    <t xml:space="preserve">NEJ185</t>
  </si>
  <si>
    <t xml:space="preserve">JOY KALI TRADERS</t>
  </si>
  <si>
    <t xml:space="preserve">NEL138</t>
  </si>
  <si>
    <t xml:space="preserve">LOKNATH HARDWARE</t>
  </si>
  <si>
    <t xml:space="preserve">WBR162</t>
  </si>
  <si>
    <t xml:space="preserve">RAJ TRADING CO</t>
  </si>
  <si>
    <t xml:space="preserve">NEN240</t>
  </si>
  <si>
    <t xml:space="preserve">NOIHRIT ENTERPRISE</t>
  </si>
  <si>
    <t xml:space="preserve">NEG143</t>
  </si>
  <si>
    <t xml:space="preserve">NEK240</t>
  </si>
  <si>
    <t xml:space="preserve">KAMRUP CEMENT CENTRE PRIVATE LIMITE</t>
  </si>
  <si>
    <t xml:space="preserve">NEK241</t>
  </si>
  <si>
    <t xml:space="preserve">K.F. ENTERPRISE</t>
  </si>
  <si>
    <t xml:space="preserve">NEG203</t>
  </si>
  <si>
    <t xml:space="preserve">GANAPATI ENTERPRISE</t>
  </si>
  <si>
    <t xml:space="preserve">NEF030</t>
  </si>
  <si>
    <t xml:space="preserve">FARHAN TRADERS</t>
  </si>
  <si>
    <t xml:space="preserve">NEM400</t>
  </si>
  <si>
    <t xml:space="preserve">WBD104</t>
  </si>
  <si>
    <t xml:space="preserve">DIYA HARDWARE AND ELECTRONICS</t>
  </si>
  <si>
    <t xml:space="preserve">NEJ159</t>
  </si>
  <si>
    <t xml:space="preserve">JONKI HARDWARE</t>
  </si>
  <si>
    <t xml:space="preserve">BHJ063</t>
  </si>
  <si>
    <t xml:space="preserve">J S TRADING</t>
  </si>
  <si>
    <t xml:space="preserve">NEZ027</t>
  </si>
  <si>
    <t xml:space="preserve">BHS274</t>
  </si>
  <si>
    <t xml:space="preserve">SS ENTERPRISES</t>
  </si>
  <si>
    <t xml:space="preserve">NEW017</t>
  </si>
  <si>
    <t xml:space="preserve">WEST CONSTRUCTION STORE</t>
  </si>
  <si>
    <t xml:space="preserve">NEN212</t>
  </si>
  <si>
    <t xml:space="preserve">NEW SANDHYA HARDWARE</t>
  </si>
  <si>
    <t xml:space="preserve">BHV020</t>
  </si>
  <si>
    <t xml:space="preserve">VIJAY TRADERS</t>
  </si>
  <si>
    <t xml:space="preserve">SKG003</t>
  </si>
  <si>
    <t xml:space="preserve">GOVIND HARDWARE STORE</t>
  </si>
  <si>
    <t xml:space="preserve">NEJ214</t>
  </si>
  <si>
    <t xml:space="preserve">NET180</t>
  </si>
  <si>
    <t xml:space="preserve">MS TRIPURESWARI HARDWARES</t>
  </si>
  <si>
    <t xml:space="preserve">RAGHUNATHGANJ</t>
  </si>
  <si>
    <t xml:space="preserve">WBR161</t>
  </si>
  <si>
    <t xml:space="preserve">R.R. ENTERPRISE</t>
  </si>
  <si>
    <t xml:space="preserve">GOPAL SHREE ENTERPRISES</t>
  </si>
  <si>
    <t xml:space="preserve">JOARDER BUILDERS</t>
  </si>
  <si>
    <t xml:space="preserve">June'26 Tgt</t>
  </si>
  <si>
    <t xml:space="preserve">June'26 SALE</t>
  </si>
  <si>
    <t xml:space="preserve">May'26 DEALER</t>
  </si>
  <si>
    <t xml:space="preserve">June-26 Vs May-26</t>
  </si>
  <si>
    <t xml:space="preserve">June-25 SALE</t>
  </si>
  <si>
    <t xml:space="preserve">May-25 Dealer</t>
  </si>
  <si>
    <t xml:space="preserve">Last 6 months avg sales</t>
  </si>
  <si>
    <t xml:space="preserve">NEP100</t>
  </si>
  <si>
    <t xml:space="preserve">PARIJAT STEEL (GHY)</t>
  </si>
  <si>
    <t xml:space="preserve">BHG044</t>
  </si>
  <si>
    <t xml:space="preserve">WBJ077</t>
  </si>
  <si>
    <t xml:space="preserve">WBD105</t>
  </si>
  <si>
    <t xml:space="preserve">D V ENTERPRISE</t>
  </si>
  <si>
    <t xml:space="preserve">WBS359</t>
  </si>
  <si>
    <t xml:space="preserve">SUDIP SUTRADHAR</t>
  </si>
  <si>
    <t xml:space="preserve">NEK063</t>
  </si>
  <si>
    <t xml:space="preserve">KALUNG HARDWARE (OLD ZIRO)</t>
  </si>
  <si>
    <t xml:space="preserve">NEP244</t>
  </si>
  <si>
    <t xml:space="preserve">PERA ENTERPRISE</t>
  </si>
  <si>
    <t xml:space="preserve">NEB043</t>
  </si>
  <si>
    <t xml:space="preserve">BARDHAN TRADERS</t>
  </si>
  <si>
    <t xml:space="preserve">NEP255</t>
  </si>
  <si>
    <t xml:space="preserve">PANDEY HARDWARE</t>
  </si>
  <si>
    <t xml:space="preserve">WBS361</t>
  </si>
  <si>
    <t xml:space="preserve">SHREE RADHA KRISHNA ENTERPRISE</t>
  </si>
  <si>
    <t xml:space="preserve">NEB381</t>
  </si>
  <si>
    <t xml:space="preserve">BHARTIA STEELS</t>
  </si>
  <si>
    <t xml:space="preserve">NER227</t>
  </si>
  <si>
    <t xml:space="preserve">RIDDHI CEMENT CENTRE . GHY</t>
  </si>
  <si>
    <t xml:space="preserve">NES600</t>
  </si>
  <si>
    <t xml:space="preserve">SITI HARDWARE</t>
  </si>
  <si>
    <t xml:space="preserve">NES666</t>
  </si>
  <si>
    <t xml:space="preserve">S.R. HARDWARE</t>
  </si>
  <si>
    <t xml:space="preserve">NEB290</t>
  </si>
  <si>
    <t xml:space="preserve">BEE HARDWARE STORES</t>
  </si>
  <si>
    <t xml:space="preserve">NEA575</t>
  </si>
  <si>
    <t xml:space="preserve">ASSAM HARDWARE</t>
  </si>
  <si>
    <t xml:space="preserve">BHC022</t>
  </si>
  <si>
    <t xml:space="preserve">CHAND STEEL - KATIHAR</t>
  </si>
  <si>
    <t xml:space="preserve">BHP051</t>
  </si>
  <si>
    <t xml:space="preserve">PARWEZ &amp; CO</t>
  </si>
  <si>
    <t xml:space="preserve">NES888</t>
  </si>
  <si>
    <t xml:space="preserve">SMC ENTERPRISE</t>
  </si>
  <si>
    <t xml:space="preserve">NES889</t>
  </si>
  <si>
    <t xml:space="preserve">SURAJ ENTERPRISE</t>
  </si>
  <si>
    <t xml:space="preserve">WBS360</t>
  </si>
  <si>
    <t xml:space="preserve">SADIKUL HARDWARE</t>
  </si>
  <si>
    <t xml:space="preserve">NEL239</t>
  </si>
  <si>
    <t xml:space="preserve">EMMANUEL ENTERPRISE</t>
  </si>
  <si>
    <t xml:space="preserve">NEK188</t>
  </si>
  <si>
    <t xml:space="preserve">SUOHU STORE</t>
  </si>
  <si>
    <t xml:space="preserve">NEP256</t>
  </si>
  <si>
    <t xml:space="preserve">PUNI ENTERPRISES</t>
  </si>
  <si>
    <t xml:space="preserve">NES784</t>
  </si>
  <si>
    <t xml:space="preserve">S R TRADING</t>
  </si>
  <si>
    <t xml:space="preserve">NEB380</t>
  </si>
  <si>
    <t xml:space="preserve">BAHAR HARDWARE</t>
  </si>
  <si>
    <t xml:space="preserve">BHO008</t>
  </si>
  <si>
    <t xml:space="preserve">OM TRADING - GULABBAGH</t>
  </si>
  <si>
    <t xml:space="preserve">BHS276</t>
  </si>
  <si>
    <t xml:space="preserve">SHIV SHAKTI ENTERPRISES - PIPRA</t>
  </si>
  <si>
    <t xml:space="preserve">NES700</t>
  </si>
  <si>
    <t xml:space="preserve">SKJ003</t>
  </si>
  <si>
    <t xml:space="preserve">JAIN HARDWARE STORES</t>
  </si>
  <si>
    <t xml:space="preserve">SKY001</t>
  </si>
  <si>
    <t xml:space="preserve">YUMA ENTERPRISE</t>
  </si>
  <si>
    <t xml:space="preserve">NEF066</t>
  </si>
  <si>
    <t xml:space="preserve">MONYUL BROTHER'S CONSTRUCTION</t>
  </si>
  <si>
    <t xml:space="preserve">NEP253</t>
  </si>
  <si>
    <t xml:space="preserve">PRATIMA HARDWARE</t>
  </si>
  <si>
    <t xml:space="preserve">NEM359</t>
  </si>
  <si>
    <t xml:space="preserve">MAA SANTOSHI ENTERPRISE</t>
  </si>
  <si>
    <t xml:space="preserve">WBA167</t>
  </si>
  <si>
    <t xml:space="preserve">ALAM TILES FACTORY</t>
  </si>
  <si>
    <t xml:space="preserve">Golaghat</t>
  </si>
  <si>
    <t xml:space="preserve">NES195</t>
  </si>
  <si>
    <t xml:space="preserve">SATABDI STORE (GOLAGHAT)</t>
  </si>
  <si>
    <t xml:space="preserve">BHD017</t>
  </si>
  <si>
    <t xml:space="preserve">DAUD TRADERS</t>
  </si>
  <si>
    <t xml:space="preserve">BHM004</t>
  </si>
  <si>
    <t xml:space="preserve">MANJAR TRADERS</t>
  </si>
  <si>
    <t xml:space="preserve">NEA399</t>
  </si>
  <si>
    <t xml:space="preserve">AMDAD HARDWARE STORE</t>
  </si>
  <si>
    <t xml:space="preserve">NEA464</t>
  </si>
  <si>
    <t xml:space="preserve">A B ENTERPRISE</t>
  </si>
  <si>
    <t xml:space="preserve">BHH023</t>
  </si>
  <si>
    <t xml:space="preserve">HAJI SAB STORE</t>
  </si>
  <si>
    <t xml:space="preserve">NEB382</t>
  </si>
  <si>
    <t xml:space="preserve">BHUYAN ENTERPRISE</t>
  </si>
  <si>
    <t xml:space="preserve">NEJ301</t>
  </si>
  <si>
    <t xml:space="preserve">JIVIKA HARDWARE</t>
  </si>
  <si>
    <t xml:space="preserve">WBM324</t>
  </si>
  <si>
    <t xml:space="preserve">MAA LAXMI DISTRIBUTORS</t>
  </si>
  <si>
    <t xml:space="preserve">NEH230</t>
  </si>
  <si>
    <t xml:space="preserve">HOREB ENTERPRISE</t>
  </si>
  <si>
    <t xml:space="preserve">BHM166</t>
  </si>
  <si>
    <t xml:space="preserve">MAA VAISHNO TRADERS</t>
  </si>
  <si>
    <t xml:space="preserve">BHS275</t>
  </si>
  <si>
    <t xml:space="preserve">SONA SHRI STEEL</t>
  </si>
  <si>
    <t xml:space="preserve">NES690</t>
  </si>
  <si>
    <t xml:space="preserve">SRI RUDRA SAIKIA</t>
  </si>
  <si>
    <t xml:space="preserve">NEB483</t>
  </si>
  <si>
    <t xml:space="preserve">BAJRANG HARDWARE STORES</t>
  </si>
  <si>
    <t xml:space="preserve">BHS263</t>
  </si>
  <si>
    <t xml:space="preserve">SHREE ENTERPRISES</t>
  </si>
  <si>
    <t xml:space="preserve">NEP357</t>
  </si>
  <si>
    <t xml:space="preserve">PAUL ENTERPRISE</t>
  </si>
  <si>
    <t xml:space="preserve">PATNA</t>
  </si>
  <si>
    <t xml:space="preserve">BHN051</t>
  </si>
  <si>
    <t xml:space="preserve">NALANDA TRADERS - PATNA</t>
  </si>
  <si>
    <t xml:space="preserve">BHK067</t>
  </si>
  <si>
    <t xml:space="preserve">KRISHNA TRADERS - PABHERA</t>
  </si>
  <si>
    <t xml:space="preserve">BHM127</t>
  </si>
  <si>
    <t xml:space="preserve">MITHI TRADERS</t>
  </si>
  <si>
    <t xml:space="preserve">NEA577</t>
  </si>
  <si>
    <t xml:space="preserve">ALI HARDWARE</t>
  </si>
  <si>
    <t xml:space="preserve">WBM325</t>
  </si>
  <si>
    <t xml:space="preserve">MAHANTA LOUHA BHANDAR - GOPALPUR</t>
  </si>
  <si>
    <t xml:space="preserve">NED319</t>
  </si>
  <si>
    <t xml:space="preserve">DILIP STORE</t>
  </si>
  <si>
    <t xml:space="preserve">NEM550</t>
  </si>
  <si>
    <t xml:space="preserve">GAYA</t>
  </si>
  <si>
    <t xml:space="preserve">D160</t>
  </si>
  <si>
    <t xml:space="preserve">DEEPAK KRISHI KENDRA</t>
  </si>
  <si>
    <t xml:space="preserve">BHO011</t>
  </si>
  <si>
    <t xml:space="preserve">OM CEMENT STORE</t>
  </si>
  <si>
    <t xml:space="preserve">WBN116</t>
  </si>
  <si>
    <t xml:space="preserve">NEW SHAKAMBARI TRADERS</t>
  </si>
  <si>
    <t xml:space="preserve">NES681</t>
  </si>
  <si>
    <t xml:space="preserve">SHREE SHYAM TRADE</t>
  </si>
  <si>
    <t xml:space="preserve">WBD106</t>
  </si>
  <si>
    <t xml:space="preserve">DAS ENTERPRISE</t>
  </si>
  <si>
    <t xml:space="preserve">BHG052</t>
  </si>
  <si>
    <t xml:space="preserve">GUPTA TRADING</t>
  </si>
  <si>
    <t xml:space="preserve">WBN115</t>
  </si>
  <si>
    <t xml:space="preserve">NOOR HARDWARE</t>
  </si>
  <si>
    <t xml:space="preserve">NEC118</t>
  </si>
  <si>
    <t xml:space="preserve">CHOUDHURY ENTERPRISE</t>
  </si>
  <si>
    <t xml:space="preserve">NEB484</t>
  </si>
  <si>
    <t xml:space="preserve">BODOLAND HARDWARE</t>
  </si>
  <si>
    <t xml:space="preserve">BHA108</t>
  </si>
  <si>
    <t xml:space="preserve">ARTI ENTERPRISES</t>
  </si>
  <si>
    <t xml:space="preserve">BHS279</t>
  </si>
  <si>
    <t xml:space="preserve">SONI TRADERS - MAULA NAGAR</t>
  </si>
  <si>
    <t xml:space="preserve">WBD107</t>
  </si>
  <si>
    <t xml:space="preserve">DADA BHAI ENTERPRISE - JOYHAT</t>
  </si>
  <si>
    <t xml:space="preserve">WBB166</t>
  </si>
  <si>
    <t xml:space="preserve">BENGAL TRADERS - ANTARDWIPA</t>
  </si>
  <si>
    <t xml:space="preserve">BHA106</t>
  </si>
  <si>
    <t xml:space="preserve">AJAY CEMENT STORE - KHANJAHAPUR</t>
  </si>
  <si>
    <t xml:space="preserve">BHS278</t>
  </si>
  <si>
    <t xml:space="preserve">SHANKAR TRADERS</t>
  </si>
  <si>
    <t xml:space="preserve">WBN117</t>
  </si>
  <si>
    <t xml:space="preserve">NEW R.K.BUILDERS</t>
  </si>
  <si>
    <t xml:space="preserve">BHS048</t>
  </si>
  <si>
    <t xml:space="preserve">SHIVAM TRADERS (WARS)</t>
  </si>
  <si>
    <t xml:space="preserve">BHA107</t>
  </si>
  <si>
    <t xml:space="preserve">ASHRAFI TRADERS</t>
  </si>
  <si>
    <t xml:space="preserve">BHN040</t>
  </si>
  <si>
    <t xml:space="preserve">NEW BHARAT TRADERS &amp; PAINTS</t>
  </si>
  <si>
    <t xml:space="preserve">NEA578</t>
  </si>
  <si>
    <t xml:space="preserve">ANANDA HARDWARE</t>
  </si>
  <si>
    <t xml:space="preserve">BHS281</t>
  </si>
  <si>
    <t xml:space="preserve">SRI RADHE TRADERS</t>
  </si>
  <si>
    <t xml:space="preserve">BHS283</t>
  </si>
  <si>
    <t xml:space="preserve">SUNIL CEMENT STORE</t>
  </si>
  <si>
    <t xml:space="preserve">NEM552</t>
  </si>
  <si>
    <t xml:space="preserve">M.G.D ENTERPRISE</t>
  </si>
  <si>
    <t xml:space="preserve">NEA580</t>
  </si>
  <si>
    <t xml:space="preserve">AP BUILD</t>
  </si>
  <si>
    <t xml:space="preserve">NEM551</t>
  </si>
  <si>
    <t xml:space="preserve">MOON HARDWARE</t>
  </si>
  <si>
    <t xml:space="preserve">NED320</t>
  </si>
  <si>
    <t xml:space="preserve">DIBYAJIT KONWAR HARDWARE STORE</t>
  </si>
  <si>
    <t xml:space="preserve">NEK290</t>
  </si>
  <si>
    <t xml:space="preserve">KATOKI HARDWARE</t>
  </si>
  <si>
    <t xml:space="preserve">NEA579</t>
  </si>
  <si>
    <t xml:space="preserve">MS AMBIKA HARDWARE</t>
  </si>
  <si>
    <t xml:space="preserve">Jan'25 Tgt</t>
  </si>
  <si>
    <t xml:space="preserve">Dec'25 SALE</t>
  </si>
  <si>
    <t xml:space="preserve">Dec 25 DEALER</t>
  </si>
  <si>
    <t xml:space="preserve">Jan-26 Vs Dec-25</t>
  </si>
  <si>
    <t xml:space="preserve">Jan-25 SALE</t>
  </si>
  <si>
    <t xml:space="preserve">Jan-25 Dealer</t>
  </si>
  <si>
    <t xml:space="preserve">NED018</t>
  </si>
  <si>
    <t xml:space="preserve">DEBRATHA ENTERPRISE</t>
  </si>
  <si>
    <t xml:space="preserve">NER246</t>
  </si>
  <si>
    <t xml:space="preserve">RUPALI HARDWARE</t>
  </si>
  <si>
    <t xml:space="preserve">NER211</t>
  </si>
  <si>
    <t xml:space="preserve">RIDGE ENTERPRISES - APN</t>
  </si>
  <si>
    <t xml:space="preserve">NEA086</t>
  </si>
  <si>
    <t xml:space="preserve">ASHIES HARDWARE (JORHAT)</t>
  </si>
  <si>
    <t xml:space="preserve">SPB146</t>
  </si>
  <si>
    <t xml:space="preserve">HIMADRI NATH</t>
  </si>
  <si>
    <t xml:space="preserve">NEA446</t>
  </si>
  <si>
    <t xml:space="preserve">AAD HOME SOLUTION</t>
  </si>
  <si>
    <t xml:space="preserve">NED219</t>
  </si>
  <si>
    <t xml:space="preserve">DEKA ENTERPRISE</t>
  </si>
  <si>
    <t xml:space="preserve">NEN189</t>
  </si>
  <si>
    <t xml:space="preserve">NARGIS HARDWARE</t>
  </si>
  <si>
    <t xml:space="preserve">NET127</t>
  </si>
  <si>
    <t xml:space="preserve">TALUKDAR HARDWARE (LA)</t>
  </si>
  <si>
    <t xml:space="preserve">NEP199</t>
  </si>
  <si>
    <t xml:space="preserve">P.S. ENTERPRISE (AGT)</t>
  </si>
  <si>
    <t xml:space="preserve">NES747</t>
  </si>
  <si>
    <t xml:space="preserve">SWASTIK IRON &amp; STEEL CENTER</t>
  </si>
  <si>
    <t xml:space="preserve">A127</t>
  </si>
  <si>
    <t xml:space="preserve">ARCHANA STORES</t>
  </si>
  <si>
    <t xml:space="preserve">NEP257</t>
  </si>
  <si>
    <t xml:space="preserve">POPULAR TRADING</t>
  </si>
  <si>
    <t xml:space="preserve">NEL125</t>
  </si>
  <si>
    <t xml:space="preserve">L SADI STORE</t>
  </si>
  <si>
    <t xml:space="preserve">NEC140</t>
  </si>
  <si>
    <t xml:space="preserve">C &amp; R ENTERPRISE</t>
  </si>
  <si>
    <t xml:space="preserve">WBJ057</t>
  </si>
  <si>
    <t xml:space="preserve">JOYRAM SARKAR</t>
  </si>
  <si>
    <t xml:space="preserve">WBA150</t>
  </si>
  <si>
    <t xml:space="preserve">ASHIRUDDIN HARDWARE</t>
  </si>
  <si>
    <t xml:space="preserve">BHK064</t>
  </si>
  <si>
    <t xml:space="preserve">KARUNA ENTERPRISES</t>
  </si>
  <si>
    <t xml:space="preserve">BHA076</t>
  </si>
  <si>
    <t xml:space="preserve">ANAYPRIYA INFRA AND TRANSPORT PRIVATE LIMITED</t>
  </si>
  <si>
    <t xml:space="preserve">BHS258</t>
  </si>
  <si>
    <t xml:space="preserve">SIDDIQUEE ENTERPRISES</t>
  </si>
  <si>
    <t xml:space="preserve">NEJ193</t>
  </si>
  <si>
    <t xml:space="preserve">J.K. HARDWARE STORE</t>
  </si>
  <si>
    <t xml:space="preserve">NEI052</t>
  </si>
  <si>
    <t xml:space="preserve">INDIAN TRADING</t>
  </si>
  <si>
    <t xml:space="preserve">NES667</t>
  </si>
  <si>
    <t xml:space="preserve">SIBA INFRATECH</t>
  </si>
  <si>
    <t xml:space="preserve">BHC008</t>
  </si>
  <si>
    <t xml:space="preserve">CHHOTU TRADERS (SAINI)</t>
  </si>
  <si>
    <t xml:space="preserve">NER355</t>
  </si>
  <si>
    <t xml:space="preserve">ROHITBIRTH T SANGMA</t>
  </si>
  <si>
    <t xml:space="preserve">NEB402</t>
  </si>
  <si>
    <t xml:space="preserve">BIRBAL KRISHI CORNER</t>
  </si>
  <si>
    <t xml:space="preserve">SKK005</t>
  </si>
  <si>
    <t xml:space="preserve">KARAN AGARWAL</t>
  </si>
  <si>
    <t xml:space="preserve">NET159</t>
  </si>
  <si>
    <t xml:space="preserve">TOMTHIN ENTERPRISES</t>
  </si>
  <si>
    <t xml:space="preserve">NEM190</t>
  </si>
  <si>
    <t xml:space="preserve">M T ENTREPOT</t>
  </si>
  <si>
    <t xml:space="preserve">- multiple -</t>
  </si>
  <si>
    <t xml:space="preserve">Count of AREA</t>
  </si>
  <si>
    <t xml:space="preserve">Row Labels</t>
  </si>
  <si>
    <t xml:space="preserve">dd</t>
  </si>
  <si>
    <t xml:space="preserve">NEP241</t>
  </si>
  <si>
    <t xml:space="preserve">PREMODA HARDWARE</t>
  </si>
  <si>
    <t xml:space="preserve">NEO040</t>
  </si>
  <si>
    <t xml:space="preserve">OM SHREE VISHNU HARDWARE</t>
  </si>
  <si>
    <t xml:space="preserve">NEN34</t>
  </si>
  <si>
    <t xml:space="preserve">NIKHIL STORE</t>
  </si>
  <si>
    <t xml:space="preserve">NEO044</t>
  </si>
  <si>
    <t xml:space="preserve">OM SAI HARDWARE</t>
  </si>
  <si>
    <t xml:space="preserve">NEA394</t>
  </si>
  <si>
    <t xml:space="preserve">ASSAM STEEL</t>
  </si>
  <si>
    <t xml:space="preserve">NEK173</t>
  </si>
  <si>
    <t xml:space="preserve">K K KUMBANG ENTERPRISE</t>
  </si>
  <si>
    <t xml:space="preserve">NEM061</t>
  </si>
  <si>
    <t xml:space="preserve">MARUTI TRADE CENTRE (AP NORTH)</t>
  </si>
  <si>
    <t xml:space="preserve">NEG091</t>
  </si>
  <si>
    <t xml:space="preserve">GOLLO ENTERPRISES</t>
  </si>
  <si>
    <t xml:space="preserve">NEA447</t>
  </si>
  <si>
    <t xml:space="preserve">ACHOOM ENTERPRISE</t>
  </si>
  <si>
    <t xml:space="preserve">NEP291</t>
  </si>
  <si>
    <t xml:space="preserve">PEDONG NANE ENTERPRISES</t>
  </si>
  <si>
    <t xml:space="preserve">L093</t>
  </si>
  <si>
    <t xml:space="preserve">LAKSHMI AGRO SERVICES</t>
  </si>
  <si>
    <t xml:space="preserve">NEB285</t>
  </si>
  <si>
    <t xml:space="preserve">BONIA HARDWARE STORE-DEKARGORHA</t>
  </si>
  <si>
    <t xml:space="preserve">NEH014</t>
  </si>
  <si>
    <t xml:space="preserve">HARI OM SHAKTI ENTERPRISE</t>
  </si>
  <si>
    <t xml:space="preserve">L013</t>
  </si>
  <si>
    <t xml:space="preserve">LAXMI HARDWARE STORES (SIBSAGAR)</t>
  </si>
  <si>
    <t xml:space="preserve">NEM350</t>
  </si>
  <si>
    <t xml:space="preserve">NEH154</t>
  </si>
  <si>
    <t xml:space="preserve">HOPAK HARDWARE</t>
  </si>
  <si>
    <t xml:space="preserve">M070</t>
  </si>
  <si>
    <t xml:space="preserve">MODI TRADERS (TINSUKIA)</t>
  </si>
  <si>
    <t xml:space="preserve">NES725</t>
  </si>
  <si>
    <t xml:space="preserve">SRI. RAPBORLANG MAWTHOH</t>
  </si>
  <si>
    <t xml:space="preserve">NER239</t>
  </si>
  <si>
    <t xml:space="preserve">RIDA ENTERPRISE</t>
  </si>
  <si>
    <t xml:space="preserve">NED253</t>
  </si>
  <si>
    <t xml:space="preserve">DEKA ENTERPRISE (BOKO)</t>
  </si>
  <si>
    <t xml:space="preserve">NER081</t>
  </si>
  <si>
    <t xml:space="preserve">RESHMA SCALE &amp; HARDWARE</t>
  </si>
  <si>
    <t xml:space="preserve">NES386</t>
  </si>
  <si>
    <t xml:space="preserve">SHREE MAA STORES (GHY)</t>
  </si>
  <si>
    <t xml:space="preserve">NEA309</t>
  </si>
  <si>
    <t xml:space="preserve">APEX MARKETING</t>
  </si>
  <si>
    <t xml:space="preserve">NEM370</t>
  </si>
  <si>
    <t xml:space="preserve">MAA DURGA ENTERPRISE</t>
  </si>
  <si>
    <t xml:space="preserve">NEM375</t>
  </si>
  <si>
    <t xml:space="preserve">MARUFA M STORE</t>
  </si>
  <si>
    <t xml:space="preserve">NEH153</t>
  </si>
  <si>
    <t xml:space="preserve">HANUMAN HARDWARE</t>
  </si>
  <si>
    <t xml:space="preserve">NES349</t>
  </si>
  <si>
    <t xml:space="preserve">SULTANA HARDWARE</t>
  </si>
  <si>
    <t xml:space="preserve">NEN137</t>
  </si>
  <si>
    <t xml:space="preserve">NUR HARDWARE</t>
  </si>
  <si>
    <t xml:space="preserve">NEC090</t>
  </si>
  <si>
    <t xml:space="preserve">CHINAKI ENTERPRISE (LA)</t>
  </si>
  <si>
    <t xml:space="preserve">NEK182</t>
  </si>
  <si>
    <t xml:space="preserve">KUSUM AGENCIES</t>
  </si>
  <si>
    <t xml:space="preserve">M076</t>
  </si>
  <si>
    <t xml:space="preserve">MRINAL ENTERPRISE</t>
  </si>
  <si>
    <t xml:space="preserve">NEB361</t>
  </si>
  <si>
    <t xml:space="preserve">BHAI BHAI ENTERPRISE(BARPETA)</t>
  </si>
  <si>
    <t xml:space="preserve">NEG173</t>
  </si>
  <si>
    <t xml:space="preserve">GOLAP HARDWARE</t>
  </si>
  <si>
    <t xml:space="preserve">NEM069</t>
  </si>
  <si>
    <t xml:space="preserve">MAA DURGA ENTERPRISE (DMR)</t>
  </si>
  <si>
    <t xml:space="preserve">NES663</t>
  </si>
  <si>
    <t xml:space="preserve">SRI KRISHNA HARDWARE</t>
  </si>
  <si>
    <t xml:space="preserve">NEC138</t>
  </si>
  <si>
    <t xml:space="preserve">CLASSIC TYRES</t>
  </si>
  <si>
    <t xml:space="preserve">NEB275</t>
  </si>
  <si>
    <t xml:space="preserve">BARBHUIYA STORES AND GLASS HOUSE</t>
  </si>
  <si>
    <t xml:space="preserve">NEM355</t>
  </si>
  <si>
    <t xml:space="preserve">MAMON TRADERS</t>
  </si>
  <si>
    <t xml:space="preserve">NEC039</t>
  </si>
  <si>
    <t xml:space="preserve">CHHUNDENG ENTERPRISE (AIZAWL)</t>
  </si>
  <si>
    <t xml:space="preserve">NEA390</t>
  </si>
  <si>
    <t xml:space="preserve">ARDECO SPACE</t>
  </si>
  <si>
    <t xml:space="preserve">NES720</t>
  </si>
  <si>
    <t xml:space="preserve">LINDA LALRAMCHUANI</t>
  </si>
  <si>
    <t xml:space="preserve">NEB369</t>
  </si>
  <si>
    <t xml:space="preserve">BHAI BHAI HARDWARE</t>
  </si>
  <si>
    <t xml:space="preserve">NEM446</t>
  </si>
  <si>
    <t xml:space="preserve">M.M. HARDWARE</t>
  </si>
  <si>
    <t xml:space="preserve">WB</t>
  </si>
  <si>
    <t xml:space="preserve">WBC023</t>
  </si>
  <si>
    <t xml:space="preserve">CHAKRABORTY STEEL</t>
  </si>
  <si>
    <t xml:space="preserve">WBB151</t>
  </si>
  <si>
    <t xml:space="preserve">BHAI BHAI ENTERPRISE - MATHABHANGA</t>
  </si>
  <si>
    <t xml:space="preserve">WBR150</t>
  </si>
  <si>
    <t xml:space="preserve">RUDRA TRADE LINK</t>
  </si>
  <si>
    <t xml:space="preserve">WBJ058</t>
  </si>
  <si>
    <t xml:space="preserve">JYOTI ENTERPRISE (JALPAIGURI)</t>
  </si>
  <si>
    <t xml:space="preserve">WBH035</t>
  </si>
  <si>
    <t xml:space="preserve">HASIBUR RAHAMAN</t>
  </si>
  <si>
    <t xml:space="preserve">WBT070</t>
  </si>
  <si>
    <t xml:space="preserve">TIRUPATI TRADERS - SAMSI</t>
  </si>
  <si>
    <t xml:space="preserve">WBA153</t>
  </si>
  <si>
    <t xml:space="preserve">AJAY AND SONS</t>
  </si>
  <si>
    <t xml:space="preserve">WBB157</t>
  </si>
  <si>
    <t xml:space="preserve">BIKALP ENTERPRISES</t>
  </si>
  <si>
    <t xml:space="preserve">WBS333</t>
  </si>
  <si>
    <t xml:space="preserve">SRI RAMKRISHNA SALES AGENCY</t>
  </si>
  <si>
    <t xml:space="preserve">BHS254</t>
  </si>
  <si>
    <t xml:space="preserve">SARVAR ALAM</t>
  </si>
  <si>
    <t xml:space="preserve">BHP042</t>
  </si>
  <si>
    <t xml:space="preserve">PANNALAL NANDKISHOR</t>
  </si>
  <si>
    <t xml:space="preserve">BHN046</t>
  </si>
  <si>
    <t xml:space="preserve">NIRMAN TRADERS - SONBARSA RAJ</t>
  </si>
  <si>
    <t xml:space="preserve">P201</t>
  </si>
  <si>
    <t xml:space="preserve">PALLAVI ENTERPRISES (BISHANPUR)</t>
  </si>
  <si>
    <t xml:space="preserve">BHM111</t>
  </si>
  <si>
    <t xml:space="preserve">MD SHAHANAWAZ ALAM</t>
  </si>
  <si>
    <t xml:space="preserve">BHM137</t>
  </si>
  <si>
    <t xml:space="preserve">MAA DURGA TRADERS - KATIHAR</t>
  </si>
  <si>
    <t xml:space="preserve">BHP046</t>
  </si>
  <si>
    <t xml:space="preserve">PRASHANT TRADERS - SULINDABAD</t>
  </si>
  <si>
    <t xml:space="preserve">NES755</t>
  </si>
  <si>
    <t xml:space="preserve">SRINATH ENTERPRISE</t>
  </si>
  <si>
    <t xml:space="preserve">NEC141</t>
  </si>
  <si>
    <t xml:space="preserve">SHIVA TRADERS - BEGUSARAI</t>
  </si>
  <si>
    <t xml:space="preserve">WBM319</t>
  </si>
  <si>
    <t xml:space="preserve">MONDAL TRADERS</t>
  </si>
  <si>
    <t xml:space="preserve">BHJ034</t>
  </si>
  <si>
    <t xml:space="preserve">JAI BHAWANI TRADERS</t>
  </si>
  <si>
    <t xml:space="preserve">BHA069</t>
  </si>
  <si>
    <t xml:space="preserve">ASHRAF ENTERPRISES (SITAMARHI)</t>
  </si>
  <si>
    <t xml:space="preserve">BHM154</t>
  </si>
  <si>
    <t xml:space="preserve">MAA KALI TRADERS - RANIGANJ</t>
  </si>
  <si>
    <t xml:space="preserve">NEA480</t>
  </si>
  <si>
    <t xml:space="preserve">ASSAM STEEL &amp; GLASS</t>
  </si>
  <si>
    <t xml:space="preserve">S340</t>
  </si>
  <si>
    <t xml:space="preserve">SABITA HARDWARE (JALPAIGURI)</t>
  </si>
  <si>
    <t xml:space="preserve">BHC015</t>
  </si>
  <si>
    <t xml:space="preserve">CHUDHARY HARDWARE</t>
  </si>
  <si>
    <t xml:space="preserve">NEE068</t>
  </si>
  <si>
    <t xml:space="preserve">EVERGREEN ACRES</t>
  </si>
  <si>
    <t xml:space="preserve">BHS195</t>
  </si>
  <si>
    <t xml:space="preserve">SETHIA CEMENT CENTRE</t>
  </si>
  <si>
    <t xml:space="preserve">NEB397</t>
  </si>
  <si>
    <t xml:space="preserve">BIHUL UPADHYAY</t>
  </si>
  <si>
    <t xml:space="preserve">NEV033</t>
  </si>
  <si>
    <t xml:space="preserve">V CONCRETE STOCK</t>
  </si>
  <si>
    <t xml:space="preserve">BHA091</t>
  </si>
  <si>
    <t xml:space="preserve">AFTAB TRADERS</t>
  </si>
  <si>
    <t xml:space="preserve">NEN126</t>
  </si>
  <si>
    <t xml:space="preserve">N V ENTERPRISES</t>
  </si>
  <si>
    <t xml:space="preserve">BHM136</t>
  </si>
  <si>
    <t xml:space="preserve">MAA GAYATRI CEMENT AGENCY</t>
  </si>
  <si>
    <t xml:space="preserve">NEP281</t>
  </si>
  <si>
    <t xml:space="preserve">PABAN DAS</t>
  </si>
  <si>
    <t xml:space="preserve">NEA420</t>
  </si>
  <si>
    <t xml:space="preserve">ABUL HASSAN HARDWARE</t>
  </si>
  <si>
    <t xml:space="preserve">G056</t>
  </si>
  <si>
    <t xml:space="preserve">GANAPATI CEMENT CENTRE</t>
  </si>
  <si>
    <t xml:space="preserve">NEM312</t>
  </si>
  <si>
    <t xml:space="preserve">MAKHDUM ENTERPRISE - GHY</t>
  </si>
  <si>
    <t xml:space="preserve">NEJ027</t>
  </si>
  <si>
    <t xml:space="preserve">JOYRAM HARDWARE &amp; BROTHERS (UDAIPUR)</t>
  </si>
  <si>
    <t xml:space="preserve">WBK069</t>
  </si>
  <si>
    <t xml:space="preserve">KUNDU TRADERS</t>
  </si>
  <si>
    <t xml:space="preserve">NEM332</t>
  </si>
  <si>
    <t xml:space="preserve">MALI ENTERPRISE - GHY</t>
  </si>
  <si>
    <t xml:space="preserve">BHA095</t>
  </si>
  <si>
    <t xml:space="preserve">AFZAL AND SONS TRADERS</t>
  </si>
  <si>
    <t xml:space="preserve">BHP047</t>
  </si>
  <si>
    <t xml:space="preserve">PAWAN STORE</t>
  </si>
  <si>
    <t xml:space="preserve">R079</t>
  </si>
  <si>
    <t xml:space="preserve">R.R.TRADING &amp; CO.</t>
  </si>
  <si>
    <t xml:space="preserve">NEJ059</t>
  </si>
  <si>
    <t xml:space="preserve">JOY CHANDIMATA STEEL</t>
  </si>
  <si>
    <t xml:space="preserve">NEB348</t>
  </si>
  <si>
    <t xml:space="preserve">BHAIRAB PATRA</t>
  </si>
  <si>
    <t xml:space="preserve">DHOLEBAGAN HARDWARE STORE (SIBSAGAR)</t>
  </si>
  <si>
    <t xml:space="preserve">NEL113</t>
  </si>
  <si>
    <t xml:space="preserve">LASKAR HARDWARES</t>
  </si>
  <si>
    <t xml:space="preserve">NEB267</t>
  </si>
  <si>
    <t xml:space="preserve">BARLASKAR TRADERS</t>
  </si>
  <si>
    <t xml:space="preserve">WBS316</t>
  </si>
  <si>
    <t xml:space="preserve">SRI L P TRADING CO</t>
  </si>
  <si>
    <t xml:space="preserve">NEM295</t>
  </si>
  <si>
    <t xml:space="preserve">MONAZIR HASSAN</t>
  </si>
  <si>
    <t xml:space="preserve">WBT069</t>
  </si>
  <si>
    <t xml:space="preserve">TULTULI HARDWARE STORES</t>
  </si>
  <si>
    <t xml:space="preserve">NEL046</t>
  </si>
  <si>
    <t xml:space="preserve">LABANYA ENTERPRISE</t>
  </si>
  <si>
    <t xml:space="preserve">NEM391</t>
  </si>
  <si>
    <t xml:space="preserve">MANJUSREE ENTERPRISE AND AUTOMOBILE</t>
  </si>
  <si>
    <t xml:space="preserve">NEM361</t>
  </si>
  <si>
    <t xml:space="preserve">SKS002</t>
  </si>
  <si>
    <t xml:space="preserve">SUSIL KUMAR PRASAD</t>
  </si>
  <si>
    <t xml:space="preserve">WBN112</t>
  </si>
  <si>
    <t xml:space="preserve">K.K. ENTERPRISES(AALO)</t>
  </si>
  <si>
    <t xml:space="preserve">NEN40</t>
  </si>
  <si>
    <t xml:space="preserve">NATH HARDWARE AND VARIETIES</t>
  </si>
  <si>
    <t xml:space="preserve">NES776</t>
  </si>
  <si>
    <t xml:space="preserve">SUHAN ENTERPRISE</t>
  </si>
  <si>
    <t xml:space="preserve">NEJ074</t>
  </si>
  <si>
    <t xml:space="preserve">J P ENTERPRISE (BEBEGIA)</t>
  </si>
  <si>
    <t xml:space="preserve">WBS347</t>
  </si>
  <si>
    <t xml:space="preserve">SANYAL TRADERS</t>
  </si>
  <si>
    <t xml:space="preserve">NEB339</t>
  </si>
  <si>
    <t xml:space="preserve">BORMAN HARDWARES</t>
  </si>
  <si>
    <t xml:space="preserve">NEB317</t>
  </si>
  <si>
    <t xml:space="preserve">BIPUL HARDWARE</t>
  </si>
  <si>
    <t xml:space="preserve">NEA222</t>
  </si>
  <si>
    <t xml:space="preserve">AMAN ENTERPRISE (SIL)</t>
  </si>
  <si>
    <t xml:space="preserve">BHH021</t>
  </si>
  <si>
    <t xml:space="preserve">HARI OM TRADERS - BHAWANIPUR</t>
  </si>
  <si>
    <t xml:space="preserve">BHG040</t>
  </si>
  <si>
    <t xml:space="preserve">GANESH ENTERPRISES . CHERIA BARIYAR</t>
  </si>
  <si>
    <t xml:space="preserve">NEM401</t>
  </si>
  <si>
    <t xml:space="preserve">MOKTAN HARDWARE</t>
  </si>
  <si>
    <t xml:space="preserve">NED197</t>
  </si>
  <si>
    <t xml:space="preserve">DA S SPITI</t>
  </si>
  <si>
    <t xml:space="preserve">WBD095</t>
  </si>
  <si>
    <t xml:space="preserve">DAS TRADERS</t>
  </si>
  <si>
    <t xml:space="preserve">D080</t>
  </si>
  <si>
    <t xml:space="preserve">DEKA HARDWARE STORES</t>
  </si>
  <si>
    <t xml:space="preserve">NEA249</t>
  </si>
  <si>
    <t xml:space="preserve">AHMED HARDWARE</t>
  </si>
  <si>
    <t xml:space="preserve">BHM158</t>
  </si>
  <si>
    <t xml:space="preserve">MAA LAXMI ENTERPRISES</t>
  </si>
  <si>
    <t xml:space="preserve">BHM160</t>
  </si>
  <si>
    <t xml:space="preserve">MAA GAYATRI STEEL TRADERS</t>
  </si>
  <si>
    <t xml:space="preserve">NEA103</t>
  </si>
  <si>
    <t xml:space="preserve">ASHA ENTERPRISE (GHY)</t>
  </si>
  <si>
    <t xml:space="preserve">NEP292</t>
  </si>
  <si>
    <t xml:space="preserve">PRATIMA ENTERPRISE</t>
  </si>
  <si>
    <t xml:space="preserve">NEV059</t>
  </si>
  <si>
    <t xml:space="preserve">VL TRADERS</t>
  </si>
  <si>
    <t xml:space="preserve">NEA395</t>
  </si>
  <si>
    <t xml:space="preserve">ARADHANA TRADING</t>
  </si>
  <si>
    <t xml:space="preserve">NES054</t>
  </si>
  <si>
    <t xml:space="preserve">SARADA ENTERPRISE</t>
  </si>
  <si>
    <t xml:space="preserve">BHM139</t>
  </si>
  <si>
    <t xml:space="preserve">MAA KAMAKHYA TRADERS</t>
  </si>
  <si>
    <t xml:space="preserve">NEM465</t>
  </si>
  <si>
    <t xml:space="preserve">M/S M.H. ENTERPRISE</t>
  </si>
  <si>
    <t xml:space="preserve">NEM402</t>
  </si>
  <si>
    <t xml:space="preserve">NET133</t>
  </si>
  <si>
    <t xml:space="preserve">T M G HARDWARE</t>
  </si>
  <si>
    <t xml:space="preserve">M414</t>
  </si>
  <si>
    <t xml:space="preserve">MAHA GANAPATI HARDWARE</t>
  </si>
  <si>
    <t xml:space="preserve">NEE039</t>
  </si>
  <si>
    <t xml:space="preserve">ESHA ENTERPRISE</t>
  </si>
  <si>
    <t xml:space="preserve">BHA049</t>
  </si>
  <si>
    <t xml:space="preserve">AMRENDRA KUMAR</t>
  </si>
  <si>
    <t xml:space="preserve">BHT018</t>
  </si>
  <si>
    <t xml:space="preserve">TIRUPATI STORE</t>
  </si>
  <si>
    <t xml:space="preserve">BHA096</t>
  </si>
  <si>
    <t xml:space="preserve">AATIKA ENTERPRISES</t>
  </si>
  <si>
    <t xml:space="preserve">NEA366</t>
  </si>
  <si>
    <t xml:space="preserve">ABHINOY CHUTIA</t>
  </si>
  <si>
    <t xml:space="preserve">NEN019</t>
  </si>
  <si>
    <t xml:space="preserve">NAGA HARDWARE</t>
  </si>
  <si>
    <t xml:space="preserve">HOQUE TRADERS - SIL</t>
  </si>
  <si>
    <t xml:space="preserve">WBS329</t>
  </si>
  <si>
    <t xml:space="preserve">SARKAR HARDWARE - MOHITNAGAR</t>
  </si>
  <si>
    <t xml:space="preserve">R013</t>
  </si>
  <si>
    <t xml:space="preserve">RAMA HARDWARE</t>
  </si>
  <si>
    <t xml:space="preserve">NED210</t>
  </si>
  <si>
    <t xml:space="preserve">D.C. PAINTS HOUSE</t>
  </si>
  <si>
    <t xml:space="preserve">NEH103</t>
  </si>
  <si>
    <t xml:space="preserve">HANUMAN ENTERPRISE - SIB</t>
  </si>
  <si>
    <t xml:space="preserve">NEL122</t>
  </si>
  <si>
    <t xml:space="preserve">L.K.KHRO STORE</t>
  </si>
  <si>
    <t xml:space="preserve">NEO042</t>
  </si>
  <si>
    <t xml:space="preserve">OM HARDWARE, TILES &amp; SANITARY</t>
  </si>
  <si>
    <t xml:space="preserve">NEC132</t>
  </si>
  <si>
    <t xml:space="preserve">C.R. AGENCY</t>
  </si>
  <si>
    <t xml:space="preserve">NEA300</t>
  </si>
  <si>
    <t xml:space="preserve">ARUNACHAL APEX TRADERS</t>
  </si>
  <si>
    <t xml:space="preserve">NEN227</t>
  </si>
  <si>
    <t xml:space="preserve">NIHARIKA TRADING</t>
  </si>
  <si>
    <t xml:space="preserve">LADURAM ANAND KUMAR AND CO</t>
  </si>
  <si>
    <t xml:space="preserve">BHS043</t>
  </si>
  <si>
    <t xml:space="preserve">SAIF ALI TRADERS</t>
  </si>
  <si>
    <t xml:space="preserve">SKD004</t>
  </si>
  <si>
    <t xml:space="preserve">DONG ENTERPRISE</t>
  </si>
  <si>
    <t xml:space="preserve">WBG094</t>
  </si>
  <si>
    <t xml:space="preserve">GADADHAR GHOSH</t>
  </si>
  <si>
    <t xml:space="preserve">NES734</t>
  </si>
  <si>
    <t xml:space="preserve">S K HARDWARE STORE</t>
  </si>
  <si>
    <t xml:space="preserve">NEP054</t>
  </si>
  <si>
    <t xml:space="preserve">PRITAM TRADING COMPANY</t>
  </si>
  <si>
    <t xml:space="preserve">WBS197</t>
  </si>
  <si>
    <t xml:space="preserve">S S ENTERPRISE (MALDA)</t>
  </si>
  <si>
    <t xml:space="preserve">BHB070</t>
  </si>
  <si>
    <t xml:space="preserve">BIMLA CEMENT STORE</t>
  </si>
  <si>
    <t xml:space="preserve">NEM469</t>
  </si>
  <si>
    <t xml:space="preserve">MS ARV INFRACON</t>
  </si>
  <si>
    <t xml:space="preserve">BHA080</t>
  </si>
  <si>
    <t xml:space="preserve">AAKASH ENTERPRISES . BAHDARPUR</t>
  </si>
  <si>
    <t xml:space="preserve">NEM315</t>
  </si>
  <si>
    <t xml:space="preserve">MEGHALAYA STEEL - TURA</t>
  </si>
  <si>
    <t xml:space="preserve">BHM159</t>
  </si>
  <si>
    <t xml:space="preserve">MAZHAR TRADERS</t>
  </si>
  <si>
    <t xml:space="preserve">NEP193</t>
  </si>
  <si>
    <t xml:space="preserve">PRADIP HARDWARE (JAGUN)</t>
  </si>
  <si>
    <t xml:space="preserve">NEH145</t>
  </si>
  <si>
    <t xml:space="preserve">HOQUE HARDWARE</t>
  </si>
  <si>
    <t xml:space="preserve">NEP308</t>
  </si>
  <si>
    <t xml:space="preserve">PRIYA CENTER</t>
  </si>
  <si>
    <t xml:space="preserve">NES222</t>
  </si>
  <si>
    <t xml:space="preserve">SHREE GANESH TRADE CENTRE (AP)</t>
  </si>
  <si>
    <t xml:space="preserve">BHV025</t>
  </si>
  <si>
    <t xml:space="preserve">VARUN HARDWARE</t>
  </si>
  <si>
    <t xml:space="preserve">WBD077</t>
  </si>
  <si>
    <t xml:space="preserve">DUTTA STOCK DEPOT</t>
  </si>
  <si>
    <t xml:space="preserve">NEM320</t>
  </si>
  <si>
    <t xml:space="preserve">MAHALAXMI STORE . NLD</t>
  </si>
  <si>
    <t xml:space="preserve">NEN204</t>
  </si>
  <si>
    <t xml:space="preserve">NEELKANTH ENTERPRISE</t>
  </si>
  <si>
    <t xml:space="preserve">SKS003</t>
  </si>
  <si>
    <t xml:space="preserve">SIKKIM HARDWARE STORE</t>
  </si>
  <si>
    <t xml:space="preserve">ARUNACHAL HARDWARE AND ELECTRICAL STORE</t>
  </si>
  <si>
    <t xml:space="preserve">NEP198</t>
  </si>
  <si>
    <t xml:space="preserve">PINTU BARDHAN</t>
  </si>
  <si>
    <t xml:space="preserve">NEB354</t>
  </si>
  <si>
    <t xml:space="preserve">BUILDING SOLUTIONS</t>
  </si>
  <si>
    <t xml:space="preserve">WBM318</t>
  </si>
  <si>
    <t xml:space="preserve">MITTAL ENTERPRISES</t>
  </si>
  <si>
    <t xml:space="preserve">BHG029</t>
  </si>
  <si>
    <t xml:space="preserve">GANINATH ENTERPRISES</t>
  </si>
  <si>
    <t xml:space="preserve">WBJ063</t>
  </si>
  <si>
    <t xml:space="preserve">JOARDER COMMERCIAL</t>
  </si>
  <si>
    <t xml:space="preserve">NET087</t>
  </si>
  <si>
    <t xml:space="preserve">TASHI SONA (AP)</t>
  </si>
  <si>
    <t xml:space="preserve">BHR080</t>
  </si>
  <si>
    <t xml:space="preserve">REZA ENTERPRISES</t>
  </si>
  <si>
    <t xml:space="preserve">NER221</t>
  </si>
  <si>
    <t xml:space="preserve">RAKIB HARDWARE</t>
  </si>
  <si>
    <t xml:space="preserve">NER353</t>
  </si>
  <si>
    <t xml:space="preserve">RATNESHWAR DAS</t>
  </si>
  <si>
    <t xml:space="preserve">NEM292</t>
  </si>
  <si>
    <t xml:space="preserve">MT TRADERS</t>
  </si>
  <si>
    <t xml:space="preserve">D110</t>
  </si>
  <si>
    <t xml:space="preserve">DINABANDHU TRADERS</t>
  </si>
  <si>
    <t xml:space="preserve">NEB281</t>
  </si>
  <si>
    <t xml:space="preserve">T059</t>
  </si>
  <si>
    <t xml:space="preserve">TAPAN KUMAR PAL</t>
  </si>
  <si>
    <t xml:space="preserve">WBJ075</t>
  </si>
  <si>
    <t xml:space="preserve">JAI LAXMI TRADERS - BHAKTINAGAR</t>
  </si>
  <si>
    <t xml:space="preserve">NES157</t>
  </si>
  <si>
    <t xml:space="preserve">SHIVAM HARDWARE (PANBARI)</t>
  </si>
  <si>
    <t xml:space="preserve">NEA349</t>
  </si>
  <si>
    <t xml:space="preserve">ALOM ENTERPRISE</t>
  </si>
  <si>
    <t xml:space="preserve">SHREE RAM TRADERS - CHAMPASARI</t>
  </si>
  <si>
    <t xml:space="preserve">H068</t>
  </si>
  <si>
    <t xml:space="preserve">HILLS HARDWARE</t>
  </si>
  <si>
    <t xml:space="preserve">NEF024</t>
  </si>
  <si>
    <t xml:space="preserve">NES584</t>
  </si>
  <si>
    <t xml:space="preserve">SRI HANUMAN ENTERPRISE</t>
  </si>
  <si>
    <t xml:space="preserve">Jan-24 SALE</t>
  </si>
  <si>
    <t xml:space="preserve">Jan-24 Dealer</t>
  </si>
  <si>
    <t xml:space="preserve">NEN213</t>
  </si>
  <si>
    <t xml:space="preserve">Jan</t>
  </si>
  <si>
    <t xml:space="preserve">A161</t>
  </si>
  <si>
    <t xml:space="preserve">ANJALI ENTERPRISE (TEZPUR)</t>
  </si>
  <si>
    <t xml:space="preserve">NER067</t>
  </si>
  <si>
    <t xml:space="preserve">RISHABH SUPPLY AGENCY (DARANG)</t>
  </si>
  <si>
    <t xml:space="preserve">NEB310</t>
  </si>
  <si>
    <t xml:space="preserve">M273</t>
  </si>
  <si>
    <t xml:space="preserve">MAHENDRA BHANDAR</t>
  </si>
  <si>
    <t xml:space="preserve">Dec'24 Tgt</t>
  </si>
  <si>
    <t xml:space="preserve">Nov'24 SALE</t>
  </si>
  <si>
    <t xml:space="preserve">Nov'24 DEALER</t>
  </si>
  <si>
    <t xml:space="preserve">Dec-24 Vs Nov-24</t>
  </si>
  <si>
    <t xml:space="preserve">Dec-23 SALE</t>
  </si>
  <si>
    <t xml:space="preserve">Dec-23 Dealer</t>
  </si>
  <si>
    <t xml:space="preserve">Dec-24 Vs Dec-23</t>
  </si>
  <si>
    <t xml:space="preserve">sd</t>
  </si>
  <si>
    <t xml:space="preserve">NEP021</t>
  </si>
  <si>
    <t xml:space="preserve">PAWAN HARDWARE STORE (HOJAI)</t>
  </si>
  <si>
    <t xml:space="preserve">NEB018</t>
  </si>
  <si>
    <t xml:space="preserve">BISWAKARMA HARDWARES (NAGAON)</t>
  </si>
  <si>
    <t xml:space="preserve">NER260</t>
  </si>
  <si>
    <t xml:space="preserve">RAJIB ENTERPRISE</t>
  </si>
  <si>
    <t xml:space="preserve">NEB299</t>
  </si>
  <si>
    <t xml:space="preserve">B.K. HARDWARE STORE</t>
  </si>
  <si>
    <t xml:space="preserve">NER310</t>
  </si>
  <si>
    <t xml:space="preserve">RANJAN GHOSH &amp; ASSOCIATES</t>
  </si>
  <si>
    <t xml:space="preserve">NER325</t>
  </si>
  <si>
    <t xml:space="preserve">R.G. AGARWALLA &amp; SONS</t>
  </si>
  <si>
    <t xml:space="preserve">B077</t>
  </si>
  <si>
    <t xml:space="preserve">BIMAL ENTERPRISES</t>
  </si>
  <si>
    <t xml:space="preserve">S459</t>
  </si>
  <si>
    <t xml:space="preserve">SARWESHWAR TRADING CO.</t>
  </si>
  <si>
    <t xml:space="preserve">S577</t>
  </si>
  <si>
    <t xml:space="preserve">SILAPATHAR HARDWARE STORES</t>
  </si>
  <si>
    <t xml:space="preserve">NEH060</t>
  </si>
  <si>
    <t xml:space="preserve">HIMALAYA ENTERPRISE</t>
  </si>
  <si>
    <t xml:space="preserve">NEL059</t>
  </si>
  <si>
    <t xml:space="preserve">LAKHI ENTERPRISE (DHEMAJI)</t>
  </si>
  <si>
    <t xml:space="preserve">NEP200</t>
  </si>
  <si>
    <t xml:space="preserve">PANKAJ MAHESWARI (HUF)</t>
  </si>
  <si>
    <t xml:space="preserve">KAKA BHATIJA BHANDAR - NLP</t>
  </si>
  <si>
    <t xml:space="preserve">NES500</t>
  </si>
  <si>
    <t xml:space="preserve">SHARMA BROTHERS - NLP</t>
  </si>
  <si>
    <t xml:space="preserve">NEM325</t>
  </si>
  <si>
    <t xml:space="preserve">MAA BHAWANI HARDWARE - NLP</t>
  </si>
  <si>
    <t xml:space="preserve">NEH129</t>
  </si>
  <si>
    <t xml:space="preserve">H.B. HARDWARE</t>
  </si>
  <si>
    <t xml:space="preserve">NEB306</t>
  </si>
  <si>
    <t xml:space="preserve">BHUYAN HARDWARE</t>
  </si>
  <si>
    <t xml:space="preserve">NEV057</t>
  </si>
  <si>
    <t xml:space="preserve">VIHAAN ENTERPRISE</t>
  </si>
  <si>
    <t xml:space="preserve">NEL112</t>
  </si>
  <si>
    <t xml:space="preserve">L.M. HARDWARE</t>
  </si>
  <si>
    <t xml:space="preserve">NEM387</t>
  </si>
  <si>
    <t xml:space="preserve">MANGALMURTI DONYI POLO ENTERPRISES</t>
  </si>
  <si>
    <t xml:space="preserve">NEK202</t>
  </si>
  <si>
    <t xml:space="preserve">KAMRUP CEMENT CORPORATION</t>
  </si>
  <si>
    <t xml:space="preserve">NER314</t>
  </si>
  <si>
    <t xml:space="preserve">RAJLAXMI FABRICATION AND HARDWARE</t>
  </si>
  <si>
    <t xml:space="preserve">NES718</t>
  </si>
  <si>
    <t xml:space="preserve">SAIKIA STORES</t>
  </si>
  <si>
    <t xml:space="preserve">NES206</t>
  </si>
  <si>
    <t xml:space="preserve">STEEL INDIA (AP)</t>
  </si>
  <si>
    <t xml:space="preserve">NEK215</t>
  </si>
  <si>
    <t xml:space="preserve">K.K.STEEL &amp; HARDWARE</t>
  </si>
  <si>
    <t xml:space="preserve">M031</t>
  </si>
  <si>
    <t xml:space="preserve">MAHESH ISPAT</t>
  </si>
  <si>
    <t xml:space="preserve">NEB286</t>
  </si>
  <si>
    <t xml:space="preserve">BORAH ENTERPRISE</t>
  </si>
  <si>
    <t xml:space="preserve">NEB355</t>
  </si>
  <si>
    <t xml:space="preserve">B G ENTERPRISE</t>
  </si>
  <si>
    <t xml:space="preserve">NEM385</t>
  </si>
  <si>
    <t xml:space="preserve">MAHADI TRADERS</t>
  </si>
  <si>
    <t xml:space="preserve">NED229</t>
  </si>
  <si>
    <t xml:space="preserve">DREAMWORKS CONSORTIUM</t>
  </si>
  <si>
    <t xml:space="preserve">NEJ179</t>
  </si>
  <si>
    <t xml:space="preserve">JITEN URANG</t>
  </si>
  <si>
    <t xml:space="preserve">NES719</t>
  </si>
  <si>
    <t xml:space="preserve">NEM376</t>
  </si>
  <si>
    <t xml:space="preserve">MAHADEV HARDWARE &amp; ELECTRICAL STORE</t>
  </si>
  <si>
    <t xml:space="preserve">NES396</t>
  </si>
  <si>
    <t xml:space="preserve">SHREE KRISHNA HARDWARE STORES</t>
  </si>
  <si>
    <t xml:space="preserve">NER270</t>
  </si>
  <si>
    <t xml:space="preserve">R.B.R HARDWARE</t>
  </si>
  <si>
    <t xml:space="preserve">NEU045</t>
  </si>
  <si>
    <t xml:space="preserve">UNNATH ENTERPRISES</t>
  </si>
  <si>
    <t xml:space="preserve">NES649</t>
  </si>
  <si>
    <t xml:space="preserve">SAVAL TRADING CENTRE</t>
  </si>
  <si>
    <t xml:space="preserve">NEA397</t>
  </si>
  <si>
    <t xml:space="preserve">A.K. HARDWARE STORE</t>
  </si>
  <si>
    <t xml:space="preserve">NEN220</t>
  </si>
  <si>
    <t xml:space="preserve">N.K.ENTERPRISE</t>
  </si>
  <si>
    <t xml:space="preserve">NEG171</t>
  </si>
  <si>
    <t xml:space="preserve">GANISHKA ENTERPRISE</t>
  </si>
  <si>
    <t xml:space="preserve">A054</t>
  </si>
  <si>
    <t xml:space="preserve">ANKITA ENTERPRISE</t>
  </si>
  <si>
    <t xml:space="preserve">NES540</t>
  </si>
  <si>
    <t xml:space="preserve">S N ENTERPRISES - TIN</t>
  </si>
  <si>
    <t xml:space="preserve">NEM403</t>
  </si>
  <si>
    <t xml:space="preserve">MAA ENTERPRISES</t>
  </si>
  <si>
    <t xml:space="preserve">NEN228</t>
  </si>
  <si>
    <t xml:space="preserve">NIRMAL KUMAR SHAH (HUF)</t>
  </si>
  <si>
    <t xml:space="preserve">NEM415</t>
  </si>
  <si>
    <t xml:space="preserve">MANYATA INDUSTRIAL CORPORATION</t>
  </si>
  <si>
    <t xml:space="preserve">NEL104</t>
  </si>
  <si>
    <t xml:space="preserve">LYNGKHOI HARDWARE</t>
  </si>
  <si>
    <t xml:space="preserve">NEK205</t>
  </si>
  <si>
    <t xml:space="preserve">KRIEMSHON ENTERPRISE</t>
  </si>
  <si>
    <t xml:space="preserve">NEA278</t>
  </si>
  <si>
    <t xml:space="preserve">ARK ENTERPRISE</t>
  </si>
  <si>
    <t xml:space="preserve">MAHALAXMI STORE - NLD</t>
  </si>
  <si>
    <t xml:space="preserve">NED193</t>
  </si>
  <si>
    <t xml:space="preserve">DOYAPUR HARDWARE</t>
  </si>
  <si>
    <t xml:space="preserve">NED222</t>
  </si>
  <si>
    <t xml:space="preserve">DURGAPUR STEEL</t>
  </si>
  <si>
    <t xml:space="preserve">NEJ134</t>
  </si>
  <si>
    <t xml:space="preserve">JESIKA ENTERPRISE</t>
  </si>
  <si>
    <t xml:space="preserve">NEB346</t>
  </si>
  <si>
    <t xml:space="preserve">BRAHMAPUTRA CEMENT</t>
  </si>
  <si>
    <t xml:space="preserve">NEN120</t>
  </si>
  <si>
    <t xml:space="preserve">NILKANTH HARDWARE</t>
  </si>
  <si>
    <t xml:space="preserve">NEN140</t>
  </si>
  <si>
    <t xml:space="preserve">N K HARDWARE</t>
  </si>
  <si>
    <t xml:space="preserve">NER265</t>
  </si>
  <si>
    <t xml:space="preserve">R.S.TRADE</t>
  </si>
  <si>
    <t xml:space="preserve">NES629</t>
  </si>
  <si>
    <t xml:space="preserve">SHIVAM ENTERPRISE</t>
  </si>
  <si>
    <t xml:space="preserve">NEK194</t>
  </si>
  <si>
    <t xml:space="preserve">KNT TRADERS</t>
  </si>
  <si>
    <t xml:space="preserve">NEM386</t>
  </si>
  <si>
    <t xml:space="preserve">M R TRADING</t>
  </si>
  <si>
    <t xml:space="preserve">NES174</t>
  </si>
  <si>
    <t xml:space="preserve">SHRI KRISHNA BUILDMART (GHY)</t>
  </si>
  <si>
    <t xml:space="preserve">NED086</t>
  </si>
  <si>
    <t xml:space="preserve">DHANSHREE STEELS</t>
  </si>
  <si>
    <t xml:space="preserve">NEG073</t>
  </si>
  <si>
    <t xml:space="preserve">GHOSH TRADERS</t>
  </si>
  <si>
    <t xml:space="preserve">NED185</t>
  </si>
  <si>
    <t xml:space="preserve">DURGA ENTERPRISE - GHY</t>
  </si>
  <si>
    <t xml:space="preserve">RIDDHI CEMENT CENTRE - GHY</t>
  </si>
  <si>
    <t xml:space="preserve">NET166</t>
  </si>
  <si>
    <t xml:space="preserve">TRIDEV COMPLETE HOME SOLUTIONS LLP</t>
  </si>
  <si>
    <t xml:space="preserve">NEG144</t>
  </si>
  <si>
    <t xml:space="preserve">GLOBAL CERAMICS PRIVATE LIMITED-GHY</t>
  </si>
  <si>
    <t xml:space="preserve">NEZ017</t>
  </si>
  <si>
    <t xml:space="preserve">ZIA HARDWARE</t>
  </si>
  <si>
    <t xml:space="preserve">NEB309</t>
  </si>
  <si>
    <t xml:space="preserve">B.G. ENTERPRISE</t>
  </si>
  <si>
    <t xml:space="preserve">NEE056</t>
  </si>
  <si>
    <t xml:space="preserve">ECONOMIC SOLUTION</t>
  </si>
  <si>
    <t xml:space="preserve">NER281</t>
  </si>
  <si>
    <t xml:space="preserve">NEU051</t>
  </si>
  <si>
    <t xml:space="preserve">UMESH ENTERPRISE</t>
  </si>
  <si>
    <t xml:space="preserve">NES621</t>
  </si>
  <si>
    <t xml:space="preserve">SAIKIA HARDWARE</t>
  </si>
  <si>
    <t xml:space="preserve">NEA221</t>
  </si>
  <si>
    <t xml:space="preserve">AMAR HARDWARE</t>
  </si>
  <si>
    <t xml:space="preserve">NES374</t>
  </si>
  <si>
    <t xml:space="preserve">SOHAN ENTERPRISE</t>
  </si>
  <si>
    <t xml:space="preserve">NEG114</t>
  </si>
  <si>
    <t xml:space="preserve">GANGA ENTERPRISE</t>
  </si>
  <si>
    <t xml:space="preserve">NEJ116</t>
  </si>
  <si>
    <t xml:space="preserve">J.P. HARDWARE - LA</t>
  </si>
  <si>
    <t xml:space="preserve">NER249</t>
  </si>
  <si>
    <t xml:space="preserve">R.M.TRADERS</t>
  </si>
  <si>
    <t xml:space="preserve">NEF022</t>
  </si>
  <si>
    <t xml:space="preserve">FOUR STAR ENTERPRISE</t>
  </si>
  <si>
    <t xml:space="preserve">NEF023</t>
  </si>
  <si>
    <t xml:space="preserve">NEM322</t>
  </si>
  <si>
    <t xml:space="preserve">MAA HARDWARE - BARPETA</t>
  </si>
  <si>
    <t xml:space="preserve">NEB326</t>
  </si>
  <si>
    <t xml:space="preserve">BALAJI ENTERPRISE</t>
  </si>
  <si>
    <t xml:space="preserve">NEP247</t>
  </si>
  <si>
    <t xml:space="preserve">PATGIRI ENTERPRISE</t>
  </si>
  <si>
    <t xml:space="preserve">NEK192</t>
  </si>
  <si>
    <t xml:space="preserve">KAMAYKHA ENTERPRISE</t>
  </si>
  <si>
    <t xml:space="preserve">NEH135</t>
  </si>
  <si>
    <t xml:space="preserve">H.N. HARDWARE</t>
  </si>
  <si>
    <t xml:space="preserve">NER292</t>
  </si>
  <si>
    <t xml:space="preserve">RENU SUPPLY AGENCY</t>
  </si>
  <si>
    <t xml:space="preserve">NEM423</t>
  </si>
  <si>
    <t xml:space="preserve">MAA LAXMI COLOUR AND HARDWARE</t>
  </si>
  <si>
    <t xml:space="preserve">NED247</t>
  </si>
  <si>
    <t xml:space="preserve">NED200</t>
  </si>
  <si>
    <t xml:space="preserve">DIYA &amp; ADRIJA</t>
  </si>
  <si>
    <t xml:space="preserve">NEJ174</t>
  </si>
  <si>
    <t xml:space="preserve">JOY RAM CARRYING CENTRE</t>
  </si>
  <si>
    <t xml:space="preserve">NEM427</t>
  </si>
  <si>
    <t xml:space="preserve">NEN217</t>
  </si>
  <si>
    <t xml:space="preserve">NAISING BROTHER HARDWARE &amp; CEMENT S</t>
  </si>
  <si>
    <t xml:space="preserve">NEG177</t>
  </si>
  <si>
    <t xml:space="preserve">GIRIDHARY STEEL</t>
  </si>
  <si>
    <t xml:space="preserve">NEP240</t>
  </si>
  <si>
    <t xml:space="preserve">NEB279</t>
  </si>
  <si>
    <t xml:space="preserve">BORAIL TRADING</t>
  </si>
  <si>
    <t xml:space="preserve">NEC120</t>
  </si>
  <si>
    <t xml:space="preserve">CAPITAL TRADING</t>
  </si>
  <si>
    <t xml:space="preserve">NEC133</t>
  </si>
  <si>
    <t xml:space="preserve">CLASSIC HARDWARE</t>
  </si>
  <si>
    <t xml:space="preserve">NEM405</t>
  </si>
  <si>
    <t xml:space="preserve">MONORANJANI ENTERPRISE</t>
  </si>
  <si>
    <t xml:space="preserve">NEG170</t>
  </si>
  <si>
    <t xml:space="preserve">GEETA TRADERS</t>
  </si>
  <si>
    <t xml:space="preserve">NEB303</t>
  </si>
  <si>
    <t xml:space="preserve">NEH142</t>
  </si>
  <si>
    <t xml:space="preserve">HINDUSTAN HARDWARE</t>
  </si>
  <si>
    <t xml:space="preserve">NES683</t>
  </si>
  <si>
    <t xml:space="preserve">S.R.ENTERPRISE</t>
  </si>
  <si>
    <t xml:space="preserve">NEA318</t>
  </si>
  <si>
    <t xml:space="preserve">A.B. TRADING - SIL</t>
  </si>
  <si>
    <t xml:space="preserve">NES641</t>
  </si>
  <si>
    <t xml:space="preserve">SABANA TRADERS</t>
  </si>
  <si>
    <t xml:space="preserve">NEA422</t>
  </si>
  <si>
    <t xml:space="preserve">ANJUM HARDWARE</t>
  </si>
  <si>
    <t xml:space="preserve">NEH147</t>
  </si>
  <si>
    <t xml:space="preserve">	HOQUE HARDWARE</t>
  </si>
  <si>
    <t xml:space="preserve">NER307</t>
  </si>
  <si>
    <t xml:space="preserve">ROUF &amp; SONS</t>
  </si>
  <si>
    <t xml:space="preserve">NEM443</t>
  </si>
  <si>
    <t xml:space="preserve">M.S CONTRUCTION</t>
  </si>
  <si>
    <t xml:space="preserve">NES746</t>
  </si>
  <si>
    <t xml:space="preserve">SRI PRAKASH SINHA</t>
  </si>
  <si>
    <t xml:space="preserve">NES178</t>
  </si>
  <si>
    <t xml:space="preserve">SALEM STORE (AIZAWL) </t>
  </si>
  <si>
    <t xml:space="preserve">NEO022</t>
  </si>
  <si>
    <t xml:space="preserve">ORCHID HARDWARE</t>
  </si>
  <si>
    <t xml:space="preserve">NEC127</t>
  </si>
  <si>
    <t xml:space="preserve">CHANDRA KUMAR BARIK</t>
  </si>
  <si>
    <t xml:space="preserve">NES435</t>
  </si>
  <si>
    <t xml:space="preserve">SHRI SAI ENTERPRISE</t>
  </si>
  <si>
    <t xml:space="preserve">NEA417</t>
  </si>
  <si>
    <t xml:space="preserve">A.R. HARDWARE</t>
  </si>
  <si>
    <t xml:space="preserve">WBS253</t>
  </si>
  <si>
    <t xml:space="preserve">SARKAR HARDWARE (BHITARKAMTA)</t>
  </si>
  <si>
    <t xml:space="preserve">WBG084</t>
  </si>
  <si>
    <t xml:space="preserve">GAYATRI CONSTRUCTION</t>
  </si>
  <si>
    <t xml:space="preserve">WBS308</t>
  </si>
  <si>
    <t xml:space="preserve">SHYAM SUNDAR SAHA AND SONS</t>
  </si>
  <si>
    <t xml:space="preserve">WBR054</t>
  </si>
  <si>
    <t xml:space="preserve">RADHA STORES</t>
  </si>
  <si>
    <t xml:space="preserve">WBP082</t>
  </si>
  <si>
    <t xml:space="preserve">PART 2</t>
  </si>
  <si>
    <t xml:space="preserve">WBB148</t>
  </si>
  <si>
    <t xml:space="preserve">BANI GHOSH SIKDAR</t>
  </si>
  <si>
    <t xml:space="preserve">WBP093</t>
  </si>
  <si>
    <t xml:space="preserve">PRASANTA KUMAR PAUL</t>
  </si>
  <si>
    <t xml:space="preserve">WBK056</t>
  </si>
  <si>
    <t xml:space="preserve">KALYANI TRADING</t>
  </si>
  <si>
    <t xml:space="preserve">WBN086</t>
  </si>
  <si>
    <t xml:space="preserve">NIRANJAN DAS &amp; SONS</t>
  </si>
  <si>
    <t xml:space="preserve">WBN094</t>
  </si>
  <si>
    <t xml:space="preserve">NEW MANDAL ENTERPRISE (SILIGURI)</t>
  </si>
  <si>
    <t xml:space="preserve">WBB131</t>
  </si>
  <si>
    <t xml:space="preserve">BASANA HARDWARE AND RING FACTORY</t>
  </si>
  <si>
    <t xml:space="preserve">WBA141</t>
  </si>
  <si>
    <t xml:space="preserve">AMIT HARDWARE</t>
  </si>
  <si>
    <t xml:space="preserve">WBB155</t>
  </si>
  <si>
    <t xml:space="preserve">BUILDWARE INFRASTEEL (A UNIT OF ACU</t>
  </si>
  <si>
    <t xml:space="preserve">WBL039</t>
  </si>
  <si>
    <t xml:space="preserve">LOKENATH BUILDERS - SAHUDANGI</t>
  </si>
  <si>
    <t xml:space="preserve">WBG058</t>
  </si>
  <si>
    <t xml:space="preserve">G D TRADERS</t>
  </si>
  <si>
    <t xml:space="preserve">SKJ002</t>
  </si>
  <si>
    <t xml:space="preserve">J K ENTERPRISES</t>
  </si>
  <si>
    <t xml:space="preserve">WBS263</t>
  </si>
  <si>
    <t xml:space="preserve">SINGHI BUILDERS</t>
  </si>
  <si>
    <t xml:space="preserve">WBO004</t>
  </si>
  <si>
    <t xml:space="preserve">OWAIS ENTERPRISES</t>
  </si>
  <si>
    <t xml:space="preserve">WBS343</t>
  </si>
  <si>
    <t xml:space="preserve">SAARAH CONSTRUCTIONS</t>
  </si>
  <si>
    <t xml:space="preserve">L082</t>
  </si>
  <si>
    <t xml:space="preserve">LAHA ENTERPRISE</t>
  </si>
  <si>
    <t xml:space="preserve">WBK032</t>
  </si>
  <si>
    <t xml:space="preserve">KAJAL LOUHA BHANDAR (D DINAJPUR)</t>
  </si>
  <si>
    <t xml:space="preserve">WBS304</t>
  </si>
  <si>
    <t xml:space="preserve">S B ENTERPRISE - GANGARAMPUR</t>
  </si>
  <si>
    <t xml:space="preserve">WBR137</t>
  </si>
  <si>
    <t xml:space="preserve">RAJKUMARI TRADERS</t>
  </si>
  <si>
    <t xml:space="preserve">WBS341</t>
  </si>
  <si>
    <t xml:space="preserve">SUBHENDU ROY</t>
  </si>
  <si>
    <t xml:space="preserve">WBR142</t>
  </si>
  <si>
    <t xml:space="preserve">R SULTANA HARDWARE</t>
  </si>
  <si>
    <t xml:space="preserve">WBS338</t>
  </si>
  <si>
    <t xml:space="preserve">SARKAR ENTERPRISE - DHUMADIGHI</t>
  </si>
  <si>
    <t xml:space="preserve">WBJ009</t>
  </si>
  <si>
    <t xml:space="preserve">JOY MUKTA BUILDERS</t>
  </si>
  <si>
    <t xml:space="preserve">WBS258</t>
  </si>
  <si>
    <t xml:space="preserve">SRI KRISHNA HARDWARE (SILIGURI)</t>
  </si>
  <si>
    <t xml:space="preserve">WBA162</t>
  </si>
  <si>
    <t xml:space="preserve">AMAR CLEARING ASSOCIATES</t>
  </si>
  <si>
    <t xml:space="preserve">BHI002</t>
  </si>
  <si>
    <t xml:space="preserve">IMAM TRADERS</t>
  </si>
  <si>
    <t xml:space="preserve">BHK047</t>
  </si>
  <si>
    <t xml:space="preserve">KISAN HOME TRADERS</t>
  </si>
  <si>
    <t xml:space="preserve">BHR085</t>
  </si>
  <si>
    <t xml:space="preserve">RATNAKAR BARTER PRIVATE LIMITED</t>
  </si>
  <si>
    <t xml:space="preserve">BHD021</t>
  </si>
  <si>
    <t xml:space="preserve">D K BUILDERS AND COMPANY</t>
  </si>
  <si>
    <t xml:space="preserve">DHANI AUTOMOBILES</t>
  </si>
  <si>
    <t xml:space="preserve">BHJ045</t>
  </si>
  <si>
    <t xml:space="preserve">JAI BAJRANGI TRADERS - NAWHATTA</t>
  </si>
  <si>
    <t xml:space="preserve">BHS248</t>
  </si>
  <si>
    <t xml:space="preserve">SHRI PASHUPATINATH ENTERPRISES</t>
  </si>
  <si>
    <t xml:space="preserve">BHN048</t>
  </si>
  <si>
    <t xml:space="preserve">NIRAJ KUMAR SINGH</t>
  </si>
  <si>
    <t xml:space="preserve">BHG031</t>
  </si>
  <si>
    <t xml:space="preserve">GANPATI TRADERS</t>
  </si>
  <si>
    <t xml:space="preserve">BHM153</t>
  </si>
  <si>
    <t xml:space="preserve">MFK BUILDING &amp; COATING SERVICES</t>
  </si>
  <si>
    <t xml:space="preserve">BHM129</t>
  </si>
  <si>
    <t xml:space="preserve">MAA DURGA CEMENT AGENCY</t>
  </si>
  <si>
    <t xml:space="preserve">BHO007</t>
  </si>
  <si>
    <t xml:space="preserve">OM TRADERS - DHANAURA</t>
  </si>
  <si>
    <t xml:space="preserve">BHM149</t>
  </si>
  <si>
    <t xml:space="preserve">MAHADEO TRADERS</t>
  </si>
  <si>
    <t xml:space="preserve">BHR100</t>
  </si>
  <si>
    <t xml:space="preserve">RAJA TRADERS</t>
  </si>
  <si>
    <t xml:space="preserve">A259</t>
  </si>
  <si>
    <t xml:space="preserve">AADITYA TRADERS</t>
  </si>
  <si>
    <t xml:space="preserve">BHS023</t>
  </si>
  <si>
    <t xml:space="preserve">SURAJ TRADERS</t>
  </si>
  <si>
    <t xml:space="preserve">JAI MATA DI TRADERS - MAHAMADPUR</t>
  </si>
  <si>
    <t xml:space="preserve">BHJ050</t>
  </si>
  <si>
    <t xml:space="preserve">JANAK NANDANI TRADERS</t>
  </si>
  <si>
    <t xml:space="preserve">BHM157</t>
  </si>
  <si>
    <t xml:space="preserve">MEHTA ENTERPRISES</t>
  </si>
  <si>
    <t xml:space="preserve">BHN033</t>
  </si>
  <si>
    <t xml:space="preserve">NEW SHIV GURU HARDWARE</t>
  </si>
  <si>
    <t xml:space="preserve">BHS246</t>
  </si>
  <si>
    <t xml:space="preserve">SHUBH GANGA ENTERPRISES</t>
  </si>
  <si>
    <t xml:space="preserve">R.P. STEEL - GOL</t>
  </si>
  <si>
    <t xml:space="preserve">R.R. ENTERPRISE - MIZ</t>
  </si>
  <si>
    <t xml:space="preserve">TOMTHIN ENTERPRISE</t>
  </si>
  <si>
    <t xml:space="preserve">NEN233</t>
  </si>
  <si>
    <t xml:space="preserve">NIYOR ENTERPRISE</t>
  </si>
  <si>
    <t xml:space="preserve">BHG005</t>
  </si>
  <si>
    <t xml:space="preserve">GAMI &amp; SONS TRADERS</t>
  </si>
  <si>
    <t xml:space="preserve">NEM326</t>
  </si>
  <si>
    <t xml:space="preserve">MAHESWARI TRADING . TSK</t>
  </si>
  <si>
    <t xml:space="preserve">NEA326</t>
  </si>
  <si>
    <t xml:space="preserve">A.M. HUMTSOE HARDWARE</t>
  </si>
  <si>
    <t xml:space="preserve">NEN104</t>
  </si>
  <si>
    <t xml:space="preserve">NEG150</t>
  </si>
  <si>
    <t xml:space="preserve">GLASS CORNER</t>
  </si>
  <si>
    <t xml:space="preserve">BHM151</t>
  </si>
  <si>
    <t xml:space="preserve">MAA RAJKUMARI TRADERS</t>
  </si>
  <si>
    <t xml:space="preserve">NEB291</t>
  </si>
  <si>
    <t xml:space="preserve">NET204</t>
  </si>
  <si>
    <t xml:space="preserve">M/S TALAR ENTERPRISE</t>
  </si>
  <si>
    <t xml:space="preserve">NEG197</t>
  </si>
  <si>
    <t xml:space="preserve">GANAPATI TRADERS</t>
  </si>
  <si>
    <t xml:space="preserve">S588</t>
  </si>
  <si>
    <t xml:space="preserve">SAYAN ENTERPRISE</t>
  </si>
  <si>
    <t xml:space="preserve">WBA127</t>
  </si>
  <si>
    <t xml:space="preserve">AYUSH ENTERPRISE (DAKSHIN DINAJPUR)</t>
  </si>
  <si>
    <t xml:space="preserve">SAP Code</t>
  </si>
  <si>
    <t xml:space="preserve">Dealer Name</t>
  </si>
  <si>
    <t xml:space="preserve">SO Wise</t>
  </si>
  <si>
    <t xml:space="preserve">Branch</t>
  </si>
  <si>
    <t xml:space="preserve">Total Target QTY</t>
  </si>
  <si>
    <t xml:space="preserve">KRISHNA MURARI SHARMA</t>
  </si>
  <si>
    <t xml:space="preserve">SANDEEP KUMAR</t>
  </si>
  <si>
    <t xml:space="preserve">MAA TARA ENTERPRISES - SONBARS</t>
  </si>
  <si>
    <t xml:space="preserve">RAHUL RAJ</t>
  </si>
  <si>
    <t xml:space="preserve">CHANDESWAR TIWARI</t>
  </si>
  <si>
    <t xml:space="preserve">ANAND MOHAN</t>
  </si>
  <si>
    <t xml:space="preserve">AMIT KUMAR</t>
  </si>
  <si>
    <t xml:space="preserve">SUMAN KRISHI KENDRA AND CEMENT</t>
  </si>
  <si>
    <t xml:space="preserve">SANGAM KUMAR</t>
  </si>
  <si>
    <t xml:space="preserve">AKIF HUSSAIN</t>
  </si>
  <si>
    <t xml:space="preserve">MD. ASHRAFUL HAQUE</t>
  </si>
  <si>
    <t xml:space="preserve">KUMAR NISHANT</t>
  </si>
  <si>
    <t xml:space="preserve">SHASHI KANT MISHRA</t>
  </si>
  <si>
    <t xml:space="preserve">AMIT KUMAR (KNE)</t>
  </si>
  <si>
    <t xml:space="preserve">PINTU KUMAR SHARMA</t>
  </si>
  <si>
    <t xml:space="preserve">NIRAJ KUMAR</t>
  </si>
  <si>
    <t xml:space="preserve">ASHUTOSH PARASHAR</t>
  </si>
  <si>
    <t xml:space="preserve">RABBANI &amp; CO.</t>
  </si>
  <si>
    <t xml:space="preserve">VISHAL ARUN</t>
  </si>
  <si>
    <t xml:space="preserve">IBRAHIM SULEAMAN</t>
  </si>
  <si>
    <t xml:space="preserve">BIJAY SHUKLA</t>
  </si>
  <si>
    <t xml:space="preserve">GANESH ENTERPRISES - CHERIA BARIYARPUR</t>
  </si>
  <si>
    <t xml:space="preserve">KUMAR TRADERS - CHERIA</t>
  </si>
  <si>
    <t xml:space="preserve">ARINDAM SAMADDAR</t>
  </si>
  <si>
    <t xml:space="preserve">SARIK ISLAM</t>
  </si>
  <si>
    <t xml:space="preserve">DARJEELING</t>
  </si>
  <si>
    <t xml:space="preserve">TAPAS PAL</t>
  </si>
  <si>
    <t xml:space="preserve">BUILDWARE INFRASTEEL (A UNIT OF ACUMEN I</t>
  </si>
  <si>
    <t xml:space="preserve">BISHWARUP DAS</t>
  </si>
  <si>
    <t xml:space="preserve">AVISHEK KUMAR BARMAN</t>
  </si>
  <si>
    <t xml:space="preserve">SHYAMAL KUMAR CHAKRABORTY</t>
  </si>
  <si>
    <t xml:space="preserve">VINOD KUMAR SINGH</t>
  </si>
  <si>
    <t xml:space="preserve">SUMAN GHOSE</t>
  </si>
  <si>
    <t xml:space="preserve">SAPTARSHI LAHA</t>
  </si>
  <si>
    <t xml:space="preserve">ARINDAM PAUL</t>
  </si>
  <si>
    <t xml:space="preserve">PREMANANDA SAHA</t>
  </si>
  <si>
    <t xml:space="preserve">COOCHBEHAR</t>
  </si>
  <si>
    <t xml:space="preserve">MADAN SINGH</t>
  </si>
  <si>
    <t xml:space="preserve">DEBABRATA CHAKRABORTY- FKT</t>
  </si>
  <si>
    <t xml:space="preserve">TATHAGATA BAGCHI</t>
  </si>
  <si>
    <t xml:space="preserve">DEY AGENCY</t>
  </si>
  <si>
    <t xml:space="preserve">M/S PAUL HARDWARE STORES</t>
  </si>
  <si>
    <t xml:space="preserve">AMRITO NEOGI</t>
  </si>
  <si>
    <t xml:space="preserve">SUBHASISH KARMAKAR</t>
  </si>
  <si>
    <t xml:space="preserve">DIPANKAR MAHATO</t>
  </si>
  <si>
    <t xml:space="preserve">LAXMI NARAYAN ENTERPRISE</t>
  </si>
  <si>
    <t xml:space="preserve">ANIRBAN SAHA</t>
  </si>
  <si>
    <t xml:space="preserve">MAA KALI BUILDERS (D.DINAJPUR)</t>
  </si>
  <si>
    <t xml:space="preserve">PRAKRITI SIKDAR</t>
  </si>
  <si>
    <t xml:space="preserve">TAPAN KUMAR GHOSH</t>
  </si>
  <si>
    <t xml:space="preserve">SUROJIT DAS</t>
  </si>
  <si>
    <t xml:space="preserve">DADA BHAI SUPPLIERS</t>
  </si>
  <si>
    <t xml:space="preserve">MAA CHANDI HARDWARE</t>
  </si>
  <si>
    <t xml:space="preserve">MAHATO SUPPLIERS</t>
  </si>
  <si>
    <t xml:space="preserve">JAY BHAWANI TRADERS</t>
  </si>
  <si>
    <t xml:space="preserve">SIDDIQUE ENTERPRISES</t>
  </si>
  <si>
    <t xml:space="preserve">SINTU TRADERS</t>
  </si>
  <si>
    <t xml:space="preserve">RANI TRADERS</t>
  </si>
  <si>
    <t xml:space="preserve">GANESH ENTERPRISES (SIKKIM)</t>
  </si>
  <si>
    <t xml:space="preserve">SHAKTI PRASAD</t>
  </si>
  <si>
    <t xml:space="preserve">ZIGMEE ENTERPRISES</t>
  </si>
  <si>
    <t xml:space="preserve">JAGDAMBA TRADING CO.</t>
  </si>
  <si>
    <t xml:space="preserve">GANPATI HARDWARE</t>
  </si>
  <si>
    <t xml:space="preserve">RAHAMAN AND HUSSAIN ENTERPRISE</t>
  </si>
  <si>
    <t xml:space="preserve">MAA BHAWANI BUILDERS - DARJEELING</t>
  </si>
  <si>
    <t xml:space="preserve">NORTH BENGAL IRON AND STEEL PRIVATE LIMITED</t>
  </si>
  <si>
    <t xml:space="preserve">R.K.ENTERPRISE - KALJANI</t>
  </si>
  <si>
    <t xml:space="preserve">B S STEEL</t>
  </si>
  <si>
    <t xml:space="preserve">MAHA LAKSHMI HARDWARE</t>
  </si>
  <si>
    <t xml:space="preserve">DAJUBHAI HARDWARE</t>
  </si>
  <si>
    <t xml:space="preserve">PRANAB KUMAR BISWAS</t>
  </si>
  <si>
    <t xml:space="preserve">Customer code</t>
  </si>
  <si>
    <t xml:space="preserve">NSRE19295</t>
  </si>
  <si>
    <t xml:space="preserve">NSRE19665</t>
  </si>
  <si>
    <t xml:space="preserve">NSRE04408</t>
  </si>
  <si>
    <t xml:space="preserve">SDRE09886</t>
  </si>
  <si>
    <t xml:space="preserve">WBM074</t>
  </si>
  <si>
    <t xml:space="preserve">NSRE11166</t>
  </si>
  <si>
    <t xml:space="preserve">SDRE02232</t>
  </si>
  <si>
    <t xml:space="preserve">NSRE21492</t>
  </si>
  <si>
    <t xml:space="preserve">NSRE11712</t>
  </si>
  <si>
    <t xml:space="preserve">WBS020</t>
  </si>
  <si>
    <t xml:space="preserve">BHB073</t>
  </si>
  <si>
    <t xml:space="preserve">BHG030</t>
  </si>
  <si>
    <t xml:space="preserve">NSRE50063</t>
  </si>
  <si>
    <t xml:space="preserve">NSRE52992</t>
  </si>
  <si>
    <t xml:space="preserve">BHS001</t>
  </si>
  <si>
    <t xml:space="preserve">NSNE14840</t>
  </si>
  <si>
    <t xml:space="preserve">NSNE10659</t>
  </si>
  <si>
    <t xml:space="preserve">NSNE15050</t>
  </si>
  <si>
    <t xml:space="preserve">NSNE09442</t>
  </si>
  <si>
    <t xml:space="preserve">NSNE06455</t>
  </si>
  <si>
    <t xml:space="preserve">SDNE02722</t>
  </si>
  <si>
    <t xml:space="preserve">SDNE05428</t>
  </si>
  <si>
    <t xml:space="preserve">NSNE40420</t>
  </si>
  <si>
    <t xml:space="preserve">NSNE40455</t>
  </si>
  <si>
    <t xml:space="preserve">NSNE12726</t>
  </si>
  <si>
    <t xml:space="preserve">SDNE09252</t>
  </si>
  <si>
    <t xml:space="preserve">SDNE07547</t>
  </si>
  <si>
    <t xml:space="preserve">NSNE14192</t>
  </si>
  <si>
    <t xml:space="preserve">NSNE05295</t>
  </si>
  <si>
    <t xml:space="preserve">NSNE09433</t>
  </si>
  <si>
    <t xml:space="preserve">NSNE14985</t>
  </si>
  <si>
    <t xml:space="preserve">SDNE08914</t>
  </si>
  <si>
    <t xml:space="preserve">NSNE00323</t>
  </si>
  <si>
    <t xml:space="preserve">R069</t>
  </si>
  <si>
    <t xml:space="preserve">NSNE42182</t>
  </si>
  <si>
    <t xml:space="preserve">SDNE03808</t>
  </si>
  <si>
    <t xml:space="preserve">SDNE06120</t>
  </si>
  <si>
    <t xml:space="preserve">NSNE42054</t>
  </si>
  <si>
    <t xml:space="preserve">SDNE03665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</si>
</sst>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\-mmm\-yy"/>
    <numFmt numFmtId="166" formatCode="mmm\-yy"/>
    <numFmt numFmtId="167" formatCode="0%"/>
    <numFmt numFmtId="168" formatCode="0"/>
    <numFmt numFmtId="169" formatCode="General"/>
    <numFmt numFmtId="170" formatCode="0.0%"/>
    <numFmt numFmtId="171" formatCode="[$-409]dd\-mmm\-yy"/>
    <numFmt numFmtId="172" formatCode="m/d/yyyy"/>
    <numFmt numFmtId="173" formatCode="0.000"/>
    <numFmt numFmtId="174" formatCode="d\-mmm"/>
    <numFmt numFmtId="175" formatCode="0.00"/>
    <numFmt numFmtId="176" formatCode="mm/dd/yy"/>
  </numFmts>
  <fonts count="14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u val="single"/>
      <sz val="10"/>
      <color rgb="FFFF0000"/>
      <name val="Aptos Narrow"/>
      <family val="0"/>
      <charset val="1"/>
    </font>
    <font>
      <sz val="10"/>
      <color theme="1"/>
      <name val="Aptos Narrow"/>
      <family val="0"/>
      <charset val="1"/>
    </font>
    <font>
      <b val="true"/>
      <sz val="10"/>
      <color theme="1"/>
      <name val="Aptos Narrow"/>
      <family val="0"/>
      <charset val="1"/>
    </font>
    <font>
      <sz val="9"/>
      <color theme="1"/>
      <name val="Aptos Narrow"/>
      <family val="0"/>
      <charset val="1"/>
    </font>
    <font>
      <b val="true"/>
      <sz val="10"/>
      <color rgb="FFA5A5A5"/>
      <name val="Aptos Narrow"/>
      <family val="0"/>
      <charset val="1"/>
    </font>
    <font>
      <b val="true"/>
      <sz val="10"/>
      <color theme="0"/>
      <name val="Aptos Narrow"/>
      <family val="0"/>
      <charset val="1"/>
    </font>
    <font>
      <sz val="10"/>
      <color theme="0"/>
      <name val="Aptos Narrow"/>
      <family val="0"/>
      <charset val="1"/>
    </font>
    <font>
      <b val="true"/>
      <sz val="10"/>
      <color theme="1"/>
      <name val="Play"/>
      <family val="0"/>
      <charset val="1"/>
    </font>
    <font>
      <b val="true"/>
      <sz val="11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1CEEE"/>
        <bgColor rgb="FFD0D0D0"/>
      </patternFill>
    </fill>
    <fill>
      <patternFill patternType="solid">
        <fgColor rgb="FF95DCF7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99FF66"/>
        <bgColor rgb="FFD9F2D0"/>
      </patternFill>
    </fill>
    <fill>
      <patternFill patternType="solid">
        <fgColor theme="0"/>
        <bgColor rgb="FFFFFFCC"/>
      </patternFill>
    </fill>
    <fill>
      <patternFill patternType="solid">
        <fgColor rgb="FFCAEDFB"/>
        <bgColor rgb="FFC1E4F5"/>
      </patternFill>
    </fill>
    <fill>
      <patternFill patternType="solid">
        <fgColor rgb="FFD9F2D0"/>
        <bgColor rgb="FFCAEDFB"/>
      </patternFill>
    </fill>
    <fill>
      <patternFill patternType="solid">
        <fgColor rgb="FFD0D0D0"/>
        <bgColor rgb="FFC0C0C0"/>
      </patternFill>
    </fill>
    <fill>
      <patternFill patternType="solid">
        <fgColor rgb="FFC1E4F5"/>
        <bgColor rgb="FFCAEDFB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/>
      <bottom style="thin">
        <color rgb="FF45B0E1"/>
      </bottom>
      <diagonal/>
    </border>
    <border diagonalUp="false" diagonalDown="false">
      <left/>
      <right/>
      <top style="thin">
        <color rgb="FF45B0E1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1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2">
    <dxf>
      <font>
        <b val="1"/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1CEEE"/>
          <bgColor rgb="FF000000"/>
        </patternFill>
      </fill>
    </dxf>
    <dxf>
      <fill>
        <patternFill patternType="solid">
          <fgColor rgb="FFCAEDFB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D9F2D0"/>
          <bgColor rgb="FF000000"/>
        </patternFill>
      </fill>
    </dxf>
    <dxf>
      <fill>
        <patternFill patternType="solid">
          <fgColor rgb="FFD0D0D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DFB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4F5"/>
      <rgbColor rgb="FFD9F2D0"/>
      <rgbColor rgb="FFFFFF99"/>
      <rgbColor rgb="FF95DCF7"/>
      <rgbColor rgb="FFFF99CC"/>
      <rgbColor rgb="FFCC99FF"/>
      <rgbColor rgb="FFF1CEEE"/>
      <rgbColor rgb="FF3366FF"/>
      <rgbColor rgb="FF45B0E1"/>
      <rgbColor rgb="FF99FF66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<Relationship Id="rId20" Type="http://schemas.openxmlformats.org/officeDocument/2006/relationships/pivotCacheDefinition" Target="pivotCache/pivotCacheDefinition1.xml"/><Relationship Id="rId21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4.xml"/><Relationship Id="rId24" Type="http://schemas.openxmlformats.org/officeDocument/2006/relationships/pivotCacheDefinition" Target="pivotCache/pivotCacheDefinition5.xml"/><Relationship Id="rId25" Type="http://schemas.openxmlformats.org/officeDocument/2006/relationships/pivotCacheDefinition" Target="pivotCache/pivotCacheDefinition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
</Relationships>
</file>

<file path=xl/pivotCache/_rels/pivotCacheDefinition5.xml.rels><?xml version="1.0" encoding="UTF-8"?>
<Relationships xmlns="http://schemas.openxmlformats.org/package/2006/relationships"><Relationship Id="rId1" Type="http://schemas.openxmlformats.org/officeDocument/2006/relationships/pivotCacheRecords" Target="pivotCacheRecords5.xml"/>
</Relationships>
</file>

<file path=xl/pivotCache/_rels/pivotCacheDefinition6.xml.rels><?xml version="1.0" encoding="UTF-8"?>
<Relationships xmlns="http://schemas.openxmlformats.org/package/2006/relationships"><Relationship Id="rId1" Type="http://schemas.openxmlformats.org/officeDocument/2006/relationships/pivotCacheRecords" Target="pivotCacheRecords6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25" createdVersion="3">
  <cacheSource type="worksheet">
    <worksheetSource ref="A2:Z1327" sheet="DLRWISE"/>
  </cacheSource>
  <cacheFields count="26">
    <cacheField name="REGION" numFmtId="0">
      <sharedItems count="5">
        <s v="BH"/>
        <s v="NB 1"/>
        <s v="NB 2"/>
        <s v="NE 1"/>
        <s v="NE 2"/>
      </sharedItems>
    </cacheField>
    <cacheField name="AREA" numFmtId="0">
      <sharedItems count="53">
        <s v="AGARTALA"/>
        <s v="ALIPURDUAR"/>
        <s v="AP- Banderdewa"/>
        <s v="AP- Lekhabali"/>
        <s v="AP- Tinsukia Side"/>
        <s v="BEGUSARAI"/>
        <s v="BHAGALPUR"/>
        <s v="BISWANATH"/>
        <s v="CACHAR"/>
        <s v="Cooch Behar"/>
        <s v="DAKSHIN DINAJPUR"/>
        <s v="DARANG"/>
        <s v="DARJEELING HILLS"/>
        <s v="DARJEELING PLAIN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ORIGAON"/>
        <s v="MUZAFFARPUR"/>
        <s v="N C HILLS"/>
        <s v="NAGALAND"/>
        <s v="NAGAON"/>
        <s v="PURNIA"/>
        <s v="SAHARSA"/>
        <s v="SHILLONG"/>
        <s v="Sibsagar"/>
        <s v="SIKKIM"/>
        <s v="Supaul &amp; Madhepura"/>
        <s v="TEZPUR"/>
        <s v="TINSUKIA"/>
        <s v="TURA HILLS"/>
        <s v="TURA PLAIN"/>
        <s v="UDAIPUR"/>
        <s v="UTTAR DINAJPUR"/>
      </sharedItems>
    </cacheField>
    <cacheField name="CODE" numFmtId="0">
      <sharedItems count="1325">
        <s v="A006"/>
        <s v="A007"/>
        <s v="A010"/>
        <s v="A012"/>
        <s v="A020"/>
        <s v="A022"/>
        <s v="A028"/>
        <s v="A030"/>
        <s v="A033"/>
        <s v="A045"/>
        <s v="A048"/>
        <s v="A071"/>
        <s v="A077"/>
        <s v="A095"/>
        <s v="A127"/>
        <s v="A131"/>
        <s v="A144"/>
        <s v="A145"/>
        <s v="A146"/>
        <s v="A152"/>
        <s v="A162"/>
        <s v="A163"/>
        <s v="A164"/>
        <s v="A165"/>
        <s v="A178"/>
        <s v="A184"/>
        <s v="A190"/>
        <s v="A200"/>
        <s v="B006"/>
        <s v="B011"/>
        <s v="B012"/>
        <s v="B014"/>
        <s v="B021"/>
        <s v="B054"/>
        <s v="B103"/>
        <s v="B122"/>
        <s v="B125"/>
        <s v="B138"/>
        <s v="B145"/>
        <s v="B147"/>
        <s v="B149"/>
        <s v="B152"/>
        <s v="B170"/>
        <s v="B180"/>
        <s v="B190"/>
        <s v="BHA016"/>
        <s v="BHA025"/>
        <s v="BHA060"/>
        <s v="BHA070"/>
        <s v="BHA076"/>
        <s v="BHA077"/>
        <s v="BHA083"/>
        <s v="BHA088"/>
        <s v="BHA090"/>
        <s v="BHA092"/>
        <s v="BHA094"/>
        <s v="BHA097"/>
        <s v="BHA099"/>
        <s v="BHA101"/>
        <s v="BHB007"/>
        <s v="BHB037"/>
        <s v="BHB062"/>
        <s v="BHB067"/>
        <s v="BHB068"/>
        <s v="BHB076"/>
        <s v="BHC014"/>
        <s v="BHC017"/>
        <s v="BHC018"/>
        <s v="BHD002"/>
        <s v="BHD027"/>
        <s v="BHD028"/>
        <s v="BHF006"/>
        <s v="BHG006"/>
        <s v="BHG034"/>
        <s v="BHG036"/>
        <s v="BHG037"/>
        <s v="BHG049"/>
        <s v="BHG050"/>
        <s v="BHH020"/>
        <s v="BHH022"/>
        <s v="BHI007"/>
        <s v="BHJ039"/>
        <s v="BHJ042"/>
        <s v="BHJ046"/>
        <s v="BHJ047"/>
        <s v="BHJ055"/>
        <s v="BHJ058"/>
        <s v="BHJ059"/>
        <s v="BHJ060"/>
        <s v="BHJ061"/>
        <s v="BHK018"/>
        <s v="BHK041"/>
        <s v="BHK045"/>
        <s v="BHK046"/>
        <s v="BHK048"/>
        <s v="BHK054"/>
        <s v="BHK055"/>
        <s v="BHK063"/>
        <s v="BHK064"/>
        <s v="BHL001"/>
        <s v="BHL015"/>
        <s v="BHL016"/>
        <s v="BHL017"/>
        <s v="BHL019"/>
        <s v="BHM001"/>
        <s v="BHM012"/>
        <s v="BHM013"/>
        <s v="BHM041"/>
        <s v="BHM051"/>
        <s v="BHM054"/>
        <s v="BHM058"/>
        <s v="BHM066"/>
        <s v="BHM090"/>
        <s v="BHM094"/>
        <s v="BHM104"/>
        <s v="BHM106"/>
        <s v="BHM109"/>
        <s v="BHM112"/>
        <s v="BHM115"/>
        <s v="BHM118"/>
        <s v="BHM128"/>
        <s v="BHM133"/>
        <s v="BHM138"/>
        <s v="BHM146"/>
        <s v="BHM147"/>
        <s v="BHM155"/>
        <s v="BHM156"/>
        <s v="BHN034"/>
        <s v="BHN036"/>
        <s v="BHO009"/>
        <s v="BHO010"/>
        <s v="BHP038"/>
        <s v="BHP041"/>
        <s v="BHP044"/>
        <s v="BHP049"/>
        <s v="BHR034"/>
        <s v="BHR079"/>
        <s v="BHR083"/>
        <s v="BHR084"/>
        <s v="BHR092"/>
        <s v="BHR094"/>
        <s v="BHR097"/>
        <s v="BHR098"/>
        <s v="BHR102"/>
        <s v="BHS033"/>
        <s v="BHS038"/>
        <s v="BHS092"/>
        <s v="BHS103"/>
        <s v="BHS106"/>
        <s v="BHS141"/>
        <s v="BHS149"/>
        <s v="BHS158"/>
        <s v="BHS162"/>
        <s v="BHS167"/>
        <s v="BHS170"/>
        <s v="BHS176"/>
        <s v="BHS183"/>
        <s v="BHS187"/>
        <s v="BHS188"/>
        <s v="BHS190"/>
        <s v="BHS192"/>
        <s v="BHS197"/>
        <s v="BHS200"/>
        <s v="BHS208"/>
        <s v="BHS212"/>
        <s v="BHS219"/>
        <s v="BHS232"/>
        <s v="BHS237"/>
        <s v="BHS242"/>
        <s v="BHS249"/>
        <s v="BHS253"/>
        <s v="BHS255"/>
        <s v="BHS256"/>
        <s v="BHS258"/>
        <s v="BHT003"/>
        <s v="BHT010"/>
        <s v="BHT017"/>
        <s v="BHT019"/>
        <s v="BHV024"/>
        <s v="BHV028"/>
        <s v="BHY005"/>
        <s v="C005"/>
        <s v="C011"/>
        <s v="C050"/>
        <s v="C085"/>
        <s v="C090"/>
        <s v="C119"/>
        <s v="C120"/>
        <s v="D011"/>
        <s v="D012"/>
        <s v="D025"/>
        <s v="D026"/>
        <s v="D072"/>
        <s v="D091"/>
        <s v="D093"/>
        <s v="D098"/>
        <s v="D106"/>
        <s v="D131"/>
        <s v="D162"/>
        <s v="D164"/>
        <s v="E002"/>
        <s v="E018"/>
        <s v="F005"/>
        <s v="F014"/>
        <s v="G015"/>
        <s v="G017"/>
        <s v="G029"/>
        <s v="G035"/>
        <s v="G052"/>
        <s v="G064"/>
        <s v="G074"/>
        <s v="G078"/>
        <s v="G083"/>
        <s v="G087"/>
        <s v="G095"/>
        <s v="G097"/>
        <s v="G099"/>
        <s v="H012"/>
        <s v="H016"/>
        <s v="H041"/>
        <s v="H048"/>
        <s v="H053"/>
        <s v="J002"/>
        <s v="J012"/>
        <s v="J015"/>
        <s v="J016"/>
        <s v="J024"/>
        <s v="J031"/>
        <s v="J033"/>
        <s v="J045"/>
        <s v="J046"/>
        <s v="J047"/>
        <s v="J057"/>
        <s v="J082"/>
        <s v="K014"/>
        <s v="K031"/>
        <s v="K046"/>
        <s v="K063"/>
        <s v="K066"/>
        <s v="K109"/>
        <s v="K132"/>
        <s v="K136"/>
        <s v="K137"/>
        <s v="K151"/>
        <s v="K171"/>
        <s v="K193"/>
        <s v="L029"/>
        <s v="L035"/>
        <s v="L060"/>
        <s v="L073"/>
        <s v="L079"/>
        <s v="L085"/>
        <s v="M017"/>
        <s v="M024"/>
        <s v="M029"/>
        <s v="M085"/>
        <s v="M129"/>
        <s v="M132"/>
        <s v="M134"/>
        <s v="M143"/>
        <s v="M160"/>
        <s v="M181"/>
        <s v="M185"/>
        <s v="M200"/>
        <s v="M212"/>
        <s v="M220"/>
        <s v="M238"/>
        <s v="M241"/>
        <s v="M249"/>
        <s v="M263"/>
        <s v="M298"/>
        <s v="M317"/>
        <s v="M341"/>
        <s v="M404"/>
        <s v="M411"/>
        <s v="M428"/>
        <s v="N008"/>
        <s v="N019"/>
        <s v="N066"/>
        <s v="N091"/>
        <s v="N098"/>
        <s v="N099"/>
        <s v="NEA011"/>
        <s v="NEA027"/>
        <s v="NEA028"/>
        <s v="NEA034"/>
        <s v="NEA045"/>
        <s v="NEA086"/>
        <s v="NEA098"/>
        <s v="NEA118"/>
        <s v="NEA143"/>
        <s v="NEA147"/>
        <s v="NEA150"/>
        <s v="NEA161"/>
        <s v="NEA175"/>
        <s v="NEA198"/>
        <s v="NEA209"/>
        <s v="NEA220"/>
        <s v="NEA223"/>
        <s v="NEA226"/>
        <s v="NEA268"/>
        <s v="NEA275"/>
        <s v="NEA282"/>
        <s v="NEA284"/>
        <s v="NEA294"/>
        <s v="NEA312"/>
        <s v="NEA329"/>
        <s v="NEA338"/>
        <s v="NEA339"/>
        <s v="NEA341"/>
        <s v="NEA343"/>
        <s v="NEA345"/>
        <s v="NEA358"/>
        <s v="NEA362"/>
        <s v="NEA367"/>
        <s v="NEA371"/>
        <s v="NEA375"/>
        <s v="NEA376"/>
        <s v="NEA379"/>
        <s v="NEA389"/>
        <s v="NEA398"/>
        <s v="NEA403"/>
        <s v="NEA406"/>
        <s v="NEA409"/>
        <s v="NEA415"/>
        <s v="NEA416"/>
        <s v="NEA418"/>
        <s v="NEA423"/>
        <s v="NEA424"/>
        <s v="NEA425"/>
        <s v="NEA426"/>
        <s v="NEA430"/>
        <s v="NEA431"/>
        <s v="NEA432"/>
        <s v="NEA433"/>
        <s v="NEA434"/>
        <s v="NEA438"/>
        <s v="NEA439"/>
        <s v="NEA442"/>
        <s v="NEA446"/>
        <s v="NEA448"/>
        <s v="NEA450"/>
        <s v="NEA452"/>
        <s v="NEA456"/>
        <s v="NEA457"/>
        <s v="NEA458"/>
        <s v="NEA459"/>
        <s v="NEA461"/>
        <s v="NEA463"/>
        <s v="NEA465"/>
        <s v="NEA466"/>
        <s v="NEA469"/>
        <s v="NEA470"/>
        <s v="NEA473"/>
        <s v="NEB002"/>
        <s v="NEB020"/>
        <s v="NEB022"/>
        <s v="NEB024"/>
        <s v="NEB026"/>
        <s v="NEB042"/>
        <s v="NEB043"/>
        <s v="NEB051"/>
        <s v="NEB054"/>
        <s v="NEB065"/>
        <s v="NEB077"/>
        <s v="NEB094"/>
        <s v="NEB103"/>
        <s v="NEB114"/>
        <s v="NEB115"/>
        <s v="NEB120"/>
        <s v="NEB132"/>
        <s v="NEB143"/>
        <s v="NEB160"/>
        <s v="NEB163"/>
        <s v="NEB164"/>
        <s v="NEB168"/>
        <s v="NEB171"/>
        <s v="NEB190"/>
        <s v="NEB192"/>
        <s v="NEB195"/>
        <s v="NEB201"/>
        <s v="NEB209"/>
        <s v="NEB210"/>
        <s v="NEB216"/>
        <s v="NEB219"/>
        <s v="NEB223"/>
        <s v="NEB226"/>
        <s v="NEB240"/>
        <s v="NEB256"/>
        <s v="NEB259"/>
        <s v="NEB262"/>
        <s v="NEB263"/>
        <s v="NEB264"/>
        <s v="NEB277"/>
        <s v="NEB280"/>
        <s v="NEB283"/>
        <s v="NEB284"/>
        <s v="NEB288"/>
        <s v="NEB295"/>
        <s v="NEB300"/>
        <s v="NEB301"/>
        <s v="NEB305"/>
        <s v="NEB316"/>
        <s v="NEB319"/>
        <s v="NEB321"/>
        <s v="NEB322"/>
        <s v="NEB324"/>
        <s v="NEB328"/>
        <s v="NEB330"/>
        <s v="NEB331"/>
        <s v="NEB333"/>
        <s v="NEB337"/>
        <s v="NEB342"/>
        <s v="NEB344"/>
        <s v="NEB345"/>
        <s v="NEB350"/>
        <s v="NEB363"/>
        <s v="NEB365"/>
        <s v="NEB368"/>
        <s v="NEB371"/>
        <s v="NEB372"/>
        <s v="NEB373"/>
        <s v="NEB377"/>
        <s v="NEB378"/>
        <s v="NEC003"/>
        <s v="NEC017"/>
        <s v="NEC057"/>
        <s v="NEC069"/>
        <s v="NEC072"/>
        <s v="NEC076"/>
        <s v="NEC082"/>
        <s v="NEC099"/>
        <s v="NEC103"/>
        <s v="NEC104"/>
        <s v="NEC109"/>
        <s v="NEC115"/>
        <s v="NEC123"/>
        <s v="NEC124"/>
        <s v="NEC126"/>
        <s v="NEC128"/>
        <s v="NEC130"/>
        <s v="NEC136"/>
        <s v="NEC139"/>
        <s v="NEC140"/>
        <s v="NED004"/>
        <s v="NED009"/>
        <s v="NED018"/>
        <s v="NED020"/>
        <s v="NED022"/>
        <s v="NED036"/>
        <s v="NED054"/>
        <s v="NED071"/>
        <s v="NED081"/>
        <s v="NED082"/>
        <s v="NED092"/>
        <s v="NED098"/>
        <s v="NED121"/>
        <s v="NED126"/>
        <s v="NED146"/>
        <s v="NED148"/>
        <s v="NED155"/>
        <s v="NED164"/>
        <s v="NED179"/>
        <s v="NED188"/>
        <s v="NED191"/>
        <s v="NED196"/>
        <s v="NED203"/>
        <s v="NED206"/>
        <s v="NED212"/>
        <s v="NED214"/>
        <s v="NED218"/>
        <s v="NED219"/>
        <s v="NED225"/>
        <s v="NED226"/>
        <s v="NED230"/>
        <s v="NED237"/>
        <s v="NED238"/>
        <s v="NED240"/>
        <s v="NED243"/>
        <s v="NED244"/>
        <s v="NED250"/>
        <s v="NEE040"/>
        <s v="NEE043"/>
        <s v="NEE044"/>
        <s v="NEE059"/>
        <s v="NEE064"/>
        <s v="NEF013"/>
        <s v="NEF014"/>
        <s v="NEF028"/>
        <s v="NEG009"/>
        <s v="NEG010"/>
        <s v="NEG015"/>
        <s v="NEG024"/>
        <s v="NEG052"/>
        <s v="NEG056"/>
        <s v="NEG063"/>
        <s v="NEG079"/>
        <s v="NEG085"/>
        <s v="NEG098"/>
        <s v="NEG099"/>
        <s v="NEG106"/>
        <s v="NEG113"/>
        <s v="NEG119"/>
        <s v="NEG123"/>
        <s v="NEG132"/>
        <s v="NEG140"/>
        <s v="NEG147"/>
        <s v="NEG148"/>
        <s v="NEG149"/>
        <s v="NEG152"/>
        <s v="NEG155"/>
        <s v="NEG161"/>
        <s v="NEG164"/>
        <s v="NEG166"/>
        <s v="NEG167"/>
        <s v="NEG179"/>
        <s v="NEG182"/>
        <s v="NEG184"/>
        <s v="NEG186"/>
        <s v="NEG191"/>
        <s v="NEH016"/>
        <s v="NEH020"/>
        <s v="NEH022"/>
        <s v="NEH035"/>
        <s v="NEH047"/>
        <s v="NEH051"/>
        <s v="NEH052"/>
        <s v="NEH094"/>
        <s v="NEH112"/>
        <s v="NEH134"/>
        <s v="NEH139"/>
        <s v="NEH141"/>
        <s v="NEH143"/>
        <s v="NEH150"/>
        <s v="NEH155"/>
        <s v="NEH156"/>
        <s v="NEH157"/>
        <s v="NEI014"/>
        <s v="NEI024"/>
        <s v="NEI034"/>
        <s v="NEI044"/>
        <s v="NEI047"/>
        <s v="NEI052"/>
        <s v="NEJ016"/>
        <s v="NEJ017"/>
        <s v="NEJ042"/>
        <s v="NEJ050"/>
        <s v="NEJ051"/>
        <s v="NEJ053"/>
        <s v="NEJ071"/>
        <s v="NEJ082"/>
        <s v="NEJ089"/>
        <s v="NEJ091"/>
        <s v="NEJ092"/>
        <s v="NEJ094"/>
        <s v="NEJ096"/>
        <s v="NEJ097"/>
        <s v="NEJ101"/>
        <s v="NEJ104"/>
        <s v="NEJ106"/>
        <s v="NEJ108"/>
        <s v="NEJ109"/>
        <s v="NEJ113"/>
        <s v="NEJ114"/>
        <s v="NEJ117"/>
        <s v="NEJ124"/>
        <s v="NEJ130"/>
        <s v="NEJ131"/>
        <s v="NEJ141"/>
        <s v="NEJ143"/>
        <s v="NEJ144"/>
        <s v="NEJ146"/>
        <s v="NEJ151"/>
        <s v="NEJ154"/>
        <s v="NEJ160"/>
        <s v="NEJ162"/>
        <s v="NEJ163"/>
        <s v="NEJ167"/>
        <s v="NEJ169"/>
        <s v="NEJ170"/>
        <s v="NEJ171"/>
        <s v="NEJ177"/>
        <s v="NEJ182"/>
        <s v="NEJ183"/>
        <s v="NEJ184"/>
        <s v="NEJ187"/>
        <s v="NEJ188"/>
        <s v="NEJ189"/>
        <s v="NEJ190"/>
        <s v="NEJ192"/>
        <s v="NEJ193"/>
        <s v="NEK002"/>
        <s v="NEK048"/>
        <s v="NEK053"/>
        <s v="NEK062"/>
        <s v="NEK063"/>
        <s v="NEK065"/>
        <s v="NEK077"/>
        <s v="NEK084"/>
        <s v="NEK098"/>
        <s v="NEK101"/>
        <s v="NEK123"/>
        <s v="NEK128"/>
        <s v="NEK130"/>
        <s v="NEK133"/>
        <s v="NEK135"/>
        <s v="NEK137"/>
        <s v="NEK140"/>
        <s v="NEK141"/>
        <s v="NEK142"/>
        <s v="NEK145"/>
        <s v="NEK146"/>
        <s v="NEK149"/>
        <s v="NEK151"/>
        <s v="NEK152"/>
        <s v="NEK157"/>
        <s v="NEK159"/>
        <s v="NEK161"/>
        <s v="NEK163"/>
        <s v="NEK176"/>
        <s v="NEK177"/>
        <s v="NEK181"/>
        <s v="NEK183"/>
        <s v="NEK184"/>
        <s v="NEK197"/>
        <s v="NEK203"/>
        <s v="NEK206"/>
        <s v="NEK207"/>
        <s v="NEK216"/>
        <s v="NEK218"/>
        <s v="NEK220"/>
        <s v="NEK221"/>
        <s v="NEK223"/>
        <s v="NEK224"/>
        <s v="NEL006"/>
        <s v="NEL008"/>
        <s v="NEL015"/>
        <s v="NEL033"/>
        <s v="NEL034"/>
        <s v="NEL039"/>
        <s v="NEL054"/>
        <s v="NEL057"/>
        <s v="NEL058"/>
        <s v="NEL082"/>
        <s v="NEL086"/>
        <s v="NEL090"/>
        <s v="NEL099"/>
        <s v="NEL107"/>
        <s v="NEL109"/>
        <s v="NEL111"/>
        <s v="NEL114"/>
        <s v="NEL119"/>
        <s v="NEL124"/>
        <s v="NEL125"/>
        <s v="NEL131"/>
        <s v="NEL133"/>
        <s v="NEM008"/>
        <s v="NEM012"/>
        <s v="NEM017"/>
        <s v="NEM025"/>
        <s v="NEM043"/>
        <s v="NEM055"/>
        <s v="NEM058"/>
        <s v="NEM064"/>
        <s v="NEM065"/>
        <s v="NEM070"/>
        <s v="NEM095"/>
        <s v="NEM096"/>
        <s v="NEM100"/>
        <s v="NEM116"/>
        <s v="NEM133"/>
        <s v="NEM140"/>
        <s v="NEM171"/>
        <s v="NEM172"/>
        <s v="NEM186"/>
        <s v="NEM187"/>
        <s v="NEM189"/>
        <s v="NEM194"/>
        <s v="NEM207"/>
        <s v="NEM208"/>
        <s v="NEM215"/>
        <s v="NEM216"/>
        <s v="NEM225"/>
        <s v="NEM230"/>
        <s v="NEM233"/>
        <s v="NEM236"/>
        <s v="NEM240"/>
        <s v="NEM242"/>
        <s v="NEM248"/>
        <s v="NEM253"/>
        <s v="NEM263"/>
        <s v="NEM265"/>
        <s v="NEM271"/>
        <s v="NEM274"/>
        <s v="NEM280"/>
        <s v="NEM288"/>
        <s v="NEM293"/>
        <s v="NEM294"/>
        <s v="NEM301"/>
        <s v="NEM303"/>
        <s v="NEM308"/>
        <s v="NEM310"/>
        <s v="NEM311"/>
        <s v="NEM316"/>
        <s v="NEM327"/>
        <s v="NEM328"/>
        <s v="NEM335"/>
        <s v="NEM343"/>
        <s v="NEM347"/>
        <s v="NEM348"/>
        <s v="NEM349"/>
        <s v="NEM351"/>
        <s v="NEM353"/>
        <s v="NEM358"/>
        <s v="NEM364"/>
        <s v="NEM365"/>
        <s v="NEM366"/>
        <s v="NEM367"/>
        <s v="NEM371"/>
        <s v="NEM372"/>
        <s v="NEM374"/>
        <s v="NEM381"/>
        <s v="NEM382"/>
        <s v="NEM392"/>
        <s v="NEM393"/>
        <s v="NEM404"/>
        <s v="NEM407"/>
        <s v="NEM411"/>
        <s v="NEM414"/>
        <s v="NEM417"/>
        <s v="NEM419"/>
        <s v="NEM420"/>
        <s v="NEM421"/>
        <s v="NEM424"/>
        <s v="NEM425"/>
        <s v="NEM428"/>
        <s v="NEM429"/>
        <s v="NEM430"/>
        <s v="NEM432"/>
        <s v="NEM433"/>
        <s v="NEM435"/>
        <s v="NEM439"/>
        <s v="NEM440"/>
        <s v="NEM441"/>
        <s v="NEM444"/>
        <s v="NEM445"/>
        <s v="NEM448"/>
        <s v="NEM449"/>
        <s v="NEM453"/>
        <s v="NEN005"/>
        <s v="NEN043"/>
        <s v="NEN046"/>
        <s v="NEN068"/>
        <s v="NEN077"/>
        <s v="NEN086"/>
        <s v="NEN098"/>
        <s v="NEN112"/>
        <s v="NEN127"/>
        <s v="NEN130"/>
        <s v="NEN147"/>
        <s v="NEN150"/>
        <s v="NEN155"/>
        <s v="NEN160"/>
        <s v="NEN174"/>
        <s v="NEN176"/>
        <s v="NEN180"/>
        <s v="NEN189"/>
        <s v="NEN190"/>
        <s v="NEN191"/>
        <s v="NEN192"/>
        <s v="NEN193"/>
        <s v="NEN194"/>
        <s v="NEN201"/>
        <s v="NEN205"/>
        <s v="NEN206"/>
        <s v="NEN211"/>
        <s v="NEN214"/>
        <s v="NEN215"/>
        <s v="NEN216"/>
        <s v="NEN218"/>
        <s v="NEN219"/>
        <s v="NEN226"/>
        <s v="NEN231"/>
        <s v="NEN232"/>
        <s v="NEN234"/>
        <s v="NEN29"/>
        <s v="NEN30"/>
        <s v="NEN31"/>
        <s v="NEN32"/>
        <s v="NEN35"/>
        <s v="NEN39"/>
        <s v="NEO009"/>
        <s v="NEO021"/>
        <s v="NEO024"/>
        <s v="NEO026"/>
        <s v="NEO027"/>
        <s v="NEO030"/>
        <s v="NEO035"/>
        <s v="NEO043"/>
        <s v="NEO045"/>
        <s v="NEP005"/>
        <s v="NEP046"/>
        <s v="NEP064"/>
        <s v="NEP077"/>
        <s v="NEP082"/>
        <s v="NEP100"/>
        <s v="NEP116"/>
        <s v="NEP132"/>
        <s v="NEP137"/>
        <s v="NEP172"/>
        <s v="NEP187"/>
        <s v="NEP194"/>
        <s v="NEP197"/>
        <s v="NEP199"/>
        <s v="NEP203"/>
        <s v="NEP206"/>
        <s v="NEP211"/>
        <s v="NEP213"/>
        <s v="NEP214"/>
        <s v="NEP218"/>
        <s v="NEP222"/>
        <s v="NEP228"/>
        <s v="NEP233"/>
        <s v="NEP242"/>
        <s v="NEP245"/>
        <s v="NEP248"/>
        <s v="NEP249"/>
        <s v="NEP252"/>
        <s v="NEP257"/>
        <s v="NEP265"/>
        <s v="NEP269"/>
        <s v="NEP270"/>
        <s v="NEP273"/>
        <s v="NEP279"/>
        <s v="NEP280"/>
        <s v="NEP284"/>
        <s v="NEP285"/>
        <s v="NEP287"/>
        <s v="NEP290"/>
        <s v="NEP293"/>
        <s v="NEP295"/>
        <s v="NEP296"/>
        <s v="NER018"/>
        <s v="NER060"/>
        <s v="NER066"/>
        <s v="NER074"/>
        <s v="NER084"/>
        <s v="NER085"/>
        <s v="NER095"/>
        <s v="NER096"/>
        <s v="NER102"/>
        <s v="NER103"/>
        <s v="NER107"/>
        <s v="NER113"/>
        <s v="NER126"/>
        <s v="NER134"/>
        <s v="NER150"/>
        <s v="NER151"/>
        <s v="NER152"/>
        <s v="NER153"/>
        <s v="NER155"/>
        <s v="NER167"/>
        <s v="NER171"/>
        <s v="NER183"/>
        <s v="NER184"/>
        <s v="NER186"/>
        <s v="NER195"/>
        <s v="NER197"/>
        <s v="NER198"/>
        <s v="NER211"/>
        <s v="NER226"/>
        <s v="NER230"/>
        <s v="NER237"/>
        <s v="NER240"/>
        <s v="NER243"/>
        <s v="NER246"/>
        <s v="NER247"/>
        <s v="NER248"/>
        <s v="NER250"/>
        <s v="NER251"/>
        <s v="NER259"/>
        <s v="NER263"/>
        <s v="NER264"/>
        <s v="NER266"/>
        <s v="NER271"/>
        <s v="NER272"/>
        <s v="NER273"/>
        <s v="NER274"/>
        <s v="NER279"/>
        <s v="NER285"/>
        <s v="NER293"/>
        <s v="NER295"/>
        <s v="NER297"/>
        <s v="NER301"/>
        <s v="NER306"/>
        <s v="NER309"/>
        <s v="NER317"/>
        <s v="NER323"/>
        <s v="NER326"/>
        <s v="NER328"/>
        <s v="NER329"/>
        <s v="NER330"/>
        <s v="NER331"/>
        <s v="NER332"/>
        <s v="NER334"/>
        <s v="NER335"/>
        <s v="NES003"/>
        <s v="NES025"/>
        <s v="NES058"/>
        <s v="NES090"/>
        <s v="NES132"/>
        <s v="NES139"/>
        <s v="NES166"/>
        <s v="NES185"/>
        <s v="NES187"/>
        <s v="NES188"/>
        <s v="NES190"/>
        <s v="NES202"/>
        <s v="NES203"/>
        <s v="NES210"/>
        <s v="NES211"/>
        <s v="NES228"/>
        <s v="NES244"/>
        <s v="NES262"/>
        <s v="NES285"/>
        <s v="NES291"/>
        <s v="NES296"/>
        <s v="NES298"/>
        <s v="NES299"/>
        <s v="NES304"/>
        <s v="NES310"/>
        <s v="NES315"/>
        <s v="NES318"/>
        <s v="NES335"/>
        <s v="NES357"/>
        <s v="NES363"/>
        <s v="NES364"/>
        <s v="NES373"/>
        <s v="NES383"/>
        <s v="NES388"/>
        <s v="NES390"/>
        <s v="NES395"/>
        <s v="NES406"/>
        <s v="NES407"/>
        <s v="NES412"/>
        <s v="NES419"/>
        <s v="NES422"/>
        <s v="NES430"/>
        <s v="NES439"/>
        <s v="NES441"/>
        <s v="NES454"/>
        <s v="NES457"/>
        <s v="NES461"/>
        <s v="NES466"/>
        <s v="NES476"/>
        <s v="NES478"/>
        <s v="NES480"/>
        <s v="NES484"/>
        <s v="NES485"/>
        <s v="NES487"/>
        <s v="NES513"/>
        <s v="NES521"/>
        <s v="NES528"/>
        <s v="NES531"/>
        <s v="NES534"/>
        <s v="NES568"/>
        <s v="NES580"/>
        <s v="NES590"/>
        <s v="NES595"/>
        <s v="NES598"/>
        <s v="NES607"/>
        <s v="NES611"/>
        <s v="NES612"/>
        <s v="NES613"/>
        <s v="NES614"/>
        <s v="NES617"/>
        <s v="NES620"/>
        <s v="NES625"/>
        <s v="NES640"/>
        <s v="NES648"/>
        <s v="NES652"/>
        <s v="NES656"/>
        <s v="NES659"/>
        <s v="NES660"/>
        <s v="NES662"/>
        <s v="NES664"/>
        <s v="NES669"/>
        <s v="NES670"/>
        <s v="NES674"/>
        <s v="NES675"/>
        <s v="NES676"/>
        <s v="NES678"/>
        <s v="NES679"/>
        <s v="NES680"/>
        <s v="NES686"/>
        <s v="NES692"/>
        <s v="NES693"/>
        <s v="NES696"/>
        <s v="NES703"/>
        <s v="NES709"/>
        <s v="NES710"/>
        <s v="NES711"/>
        <s v="NES714"/>
        <s v="NES722"/>
        <s v="NES726"/>
        <s v="NES727"/>
        <s v="NES728"/>
        <s v="NES729"/>
        <s v="NES730"/>
        <s v="NES731"/>
        <s v="NES732"/>
        <s v="NES736"/>
        <s v="NES737"/>
        <s v="NES738"/>
        <s v="NES739"/>
        <s v="NES742"/>
        <s v="NES744"/>
        <s v="NES747"/>
        <s v="NES752"/>
        <s v="NES754"/>
        <s v="NES756"/>
        <s v="NES757"/>
        <s v="NES759"/>
        <s v="NET012"/>
        <s v="NET036"/>
        <s v="NET043"/>
        <s v="NET055"/>
        <s v="NET070"/>
        <s v="NET088"/>
        <s v="NET110"/>
        <s v="NET127"/>
        <s v="NET137"/>
        <s v="NET144"/>
        <s v="NET156"/>
        <s v="NET164"/>
        <s v="NET169"/>
        <s v="NET174"/>
        <s v="NET175"/>
        <s v="NET177"/>
        <s v="NET181"/>
        <s v="NET183"/>
        <s v="NET184"/>
        <s v="NET185"/>
        <s v="NET188"/>
        <s v="NET195"/>
        <s v="NET200"/>
        <s v="NEU018"/>
        <s v="NEU030"/>
        <s v="NEU044"/>
        <s v="NEU046"/>
        <s v="NEU049"/>
        <s v="NEV002"/>
        <s v="NEV040"/>
        <s v="NEV052"/>
        <s v="NEV063"/>
        <s v="NEW004"/>
        <s v="NEW012"/>
        <s v="NEW013"/>
        <s v="NEW015"/>
        <s v="NEY008"/>
        <s v="NEY014"/>
        <s v="NEZ005"/>
        <s v="NEZ010"/>
        <s v="NEZ013"/>
        <s v="NEZ014"/>
        <s v="NEZ015"/>
        <s v="NEZ020"/>
        <s v="NEZ021"/>
        <s v="NEZ024"/>
        <s v="NEZ025"/>
        <s v="NEZ026"/>
        <s v="P008"/>
        <s v="P034"/>
        <s v="P035"/>
        <s v="P037"/>
        <s v="P079"/>
        <s v="P080"/>
        <s v="P081"/>
        <s v="P097"/>
        <s v="P106"/>
        <s v="P111"/>
        <s v="P115"/>
        <s v="P134"/>
        <s v="P138"/>
        <s v="P152"/>
        <s v="P166"/>
        <s v="P173"/>
        <s v="P174"/>
        <s v="R002"/>
        <s v="R014"/>
        <s v="R033"/>
        <s v="R039"/>
        <s v="R068"/>
        <s v="R070"/>
        <s v="R093"/>
        <s v="R096"/>
        <s v="R108"/>
        <s v="R114"/>
        <s v="R117"/>
        <s v="R120"/>
        <s v="R132"/>
        <s v="R144"/>
        <s v="R174"/>
        <s v="R192"/>
        <s v="R214"/>
        <s v="R230"/>
        <s v="S012"/>
        <s v="S014"/>
        <s v="S019"/>
        <s v="S029"/>
        <s v="S036"/>
        <s v="S038"/>
        <s v="S060"/>
        <s v="S075"/>
        <s v="S078"/>
        <s v="S082"/>
        <s v="S094"/>
        <s v="S113"/>
        <s v="S118"/>
        <s v="S141"/>
        <s v="S151"/>
        <s v="S169"/>
        <s v="S172"/>
        <s v="S179"/>
        <s v="S185"/>
        <s v="S186"/>
        <s v="S196"/>
        <s v="S203"/>
        <s v="S210"/>
        <s v="S234"/>
        <s v="S245"/>
        <s v="S248"/>
        <s v="S264"/>
        <s v="S274"/>
        <s v="S277"/>
        <s v="S281"/>
        <s v="S283"/>
        <s v="S291"/>
        <s v="S293"/>
        <s v="S301"/>
        <s v="S321"/>
        <s v="S348"/>
        <s v="S349"/>
        <s v="S351"/>
        <s v="S353"/>
        <s v="S356"/>
        <s v="S370"/>
        <s v="S411"/>
        <s v="S432"/>
        <s v="S434"/>
        <s v="S457"/>
        <s v="S462"/>
        <s v="S467"/>
        <s v="S478"/>
        <s v="S544"/>
        <s v="S555"/>
        <s v="S561"/>
        <s v="S596"/>
        <s v="SKA002"/>
        <s v="SKG002"/>
        <s v="SKR002"/>
        <s v="SKR003"/>
        <s v="SKT001"/>
        <s v="SPB146"/>
        <s v="SPB400"/>
        <s v="T001"/>
        <s v="T029"/>
        <s v="T032"/>
        <s v="T045"/>
        <s v="T057"/>
        <s v="T068"/>
        <s v="T072"/>
        <s v="T077"/>
        <s v="U015"/>
        <s v="U022"/>
        <s v="WBA035"/>
        <s v="WBA072"/>
        <s v="WBA077"/>
        <s v="WBA093"/>
        <s v="WBA107"/>
        <s v="WBA110"/>
        <s v="WBA147"/>
        <s v="WBA150"/>
        <s v="WBA154"/>
        <s v="WBA155"/>
        <s v="WBA158"/>
        <s v="WBA160"/>
        <s v="WBA161"/>
        <s v="WBA163"/>
        <s v="WBB052"/>
        <s v="WBB084"/>
        <s v="WBB111"/>
        <s v="WBB119"/>
        <s v="WBB123"/>
        <s v="WBB137"/>
        <s v="WBB143"/>
        <s v="WBB150"/>
        <s v="WBB153"/>
        <s v="WBB156"/>
        <s v="WBB160"/>
        <s v="WBB161"/>
        <s v="WBC014"/>
        <s v="WBC027"/>
        <s v="WBD038"/>
        <s v="WBD049"/>
        <s v="WBD057"/>
        <s v="WBD067"/>
        <s v="WBD071"/>
        <s v="WBD074"/>
        <s v="WBD076"/>
        <s v="WBD080"/>
        <s v="WBD085"/>
        <s v="WBD090"/>
        <s v="WBE026"/>
        <s v="WBF014"/>
        <s v="WBG075"/>
        <s v="WBG079"/>
        <s v="WBG087"/>
        <s v="WBG089"/>
        <s v="WBG090"/>
        <s v="WBG093"/>
        <s v="WBG096"/>
        <s v="WBG097"/>
        <s v="WBG099"/>
        <s v="WBH019"/>
        <s v="WBH048"/>
        <s v="WBI015"/>
        <s v="WBJ018"/>
        <s v="WBJ036"/>
        <s v="WBJ057"/>
        <s v="WBJ062"/>
        <s v="WBJ070"/>
        <s v="WBJ076"/>
        <s v="WBK031"/>
        <s v="WBK046"/>
        <s v="WBK057"/>
        <s v="WBK066"/>
        <s v="WBK067"/>
        <s v="WBL005"/>
        <s v="WBL019"/>
        <s v="WBL026"/>
        <s v="WBM053"/>
        <s v="WBM097"/>
        <s v="WBM098"/>
        <s v="WBM204"/>
        <s v="WBM220"/>
        <s v="WBM221"/>
        <s v="WBM226"/>
        <s v="WBM232"/>
        <s v="WBM235"/>
        <s v="WBM241"/>
        <s v="WBM247"/>
        <s v="WBM250"/>
        <s v="WBM251"/>
        <s v="WBM252"/>
        <s v="WBM272"/>
        <s v="WBM273"/>
        <s v="WBM282"/>
        <s v="WBM296"/>
        <s v="WBM301"/>
        <s v="WBM303"/>
        <s v="WBM306"/>
        <s v="WBM310"/>
        <s v="WBM311"/>
        <s v="WBM313"/>
        <s v="WBM316"/>
        <s v="WBM317"/>
        <s v="WBN030"/>
        <s v="WBN046"/>
        <s v="WBN051"/>
        <s v="WBN088"/>
        <s v="WBN096"/>
        <s v="WBN108"/>
        <s v="WBN111"/>
        <s v="WBO006"/>
        <s v="WBP026"/>
        <s v="WBP028"/>
        <s v="WBP050"/>
        <s v="WBP072"/>
        <s v="WBP075"/>
        <s v="WBP081"/>
        <s v="WBP087"/>
        <s v="WBP088"/>
        <s v="WBP091"/>
        <s v="WBR005"/>
        <s v="WBR057"/>
        <s v="WBR092"/>
        <s v="WBR096"/>
        <s v="WBR107"/>
        <s v="WBR120"/>
        <s v="WBR124"/>
        <s v="WBR128"/>
        <s v="WBR129"/>
        <s v="WBR140"/>
        <s v="WBR148"/>
        <s v="WBR152"/>
        <s v="WBR153"/>
        <s v="WBR154"/>
        <s v="WBR155"/>
        <s v="WBR156"/>
        <s v="WBS196"/>
        <s v="WBS229"/>
        <s v="WBS243"/>
        <s v="WBS246"/>
        <s v="WBS267"/>
        <s v="WBS268"/>
        <s v="WBS272"/>
        <s v="WBS278"/>
        <s v="WBS279"/>
        <s v="WBS296"/>
        <s v="WBS297"/>
        <s v="WBS307"/>
        <s v="WBS309"/>
        <s v="WBS320"/>
        <s v="WBS322"/>
        <s v="WBS330"/>
        <s v="WBS335"/>
        <s v="WBS340"/>
        <s v="WBS342"/>
        <s v="WBS344"/>
        <s v="WBT020"/>
        <s v="WBT036"/>
        <s v="WBT056"/>
        <s v="WBT067"/>
        <s v="WBT074"/>
      </sharedItems>
    </cacheField>
    <cacheField name="SAP" numFmtId="0">
      <sharedItems containsSemiMixedTypes="0" containsString="0" containsNumber="1" containsInteger="1" minValue="1000000013" maxValue="1000004157" count="1325">
        <n v="1000000013"/>
        <n v="1000000021"/>
        <n v="1000000022"/>
        <n v="1000000023"/>
        <n v="1000000024"/>
        <n v="1000000025"/>
        <n v="1000000027"/>
        <n v="1000000028"/>
        <n v="1000000029"/>
        <n v="1000000030"/>
        <n v="1000000033"/>
        <n v="1000000036"/>
        <n v="1000000038"/>
        <n v="1000000039"/>
        <n v="1000000040"/>
        <n v="1000000041"/>
        <n v="1000000042"/>
        <n v="1000000043"/>
        <n v="1000000044"/>
        <n v="1000000047"/>
        <n v="1000000048"/>
        <n v="1000000049"/>
        <n v="1000000050"/>
        <n v="1000000051"/>
        <n v="1000000052"/>
        <n v="1000000053"/>
        <n v="1000000055"/>
        <n v="1000000056"/>
        <n v="1000000058"/>
        <n v="1000000059"/>
        <n v="1000000060"/>
        <n v="1000000062"/>
        <n v="1000000064"/>
        <n v="1000000067"/>
        <n v="1000000070"/>
        <n v="1000000072"/>
        <n v="1000000074"/>
        <n v="1000000075"/>
        <n v="1000000076"/>
        <n v="1000000079"/>
        <n v="1000000081"/>
        <n v="1000000086"/>
        <n v="1000000087"/>
        <n v="1000000088"/>
        <n v="1000000094"/>
        <n v="1000000096"/>
        <n v="1000000097"/>
        <n v="1000000100"/>
        <n v="1000000103"/>
        <n v="1000000104"/>
        <n v="1000000109"/>
        <n v="1000000110"/>
        <n v="1000000113"/>
        <n v="1000000114"/>
        <n v="1000000119"/>
        <n v="1000000120"/>
        <n v="1000000122"/>
        <n v="1000000125"/>
        <n v="1000000126"/>
        <n v="1000000128"/>
        <n v="1000000129"/>
        <n v="1000000130"/>
        <n v="1000000133"/>
        <n v="1000000135"/>
        <n v="1000000136"/>
        <n v="1000000137"/>
        <n v="1000000138"/>
        <n v="1000000140"/>
        <n v="1000000141"/>
        <n v="1000000142"/>
        <n v="1000000143"/>
        <n v="1000000144"/>
        <n v="1000000145"/>
        <n v="1000000147"/>
        <n v="1000000148"/>
        <n v="1000000150"/>
        <n v="1000000152"/>
        <n v="1000000153"/>
        <n v="1000000154"/>
        <n v="1000000155"/>
        <n v="1000000157"/>
        <n v="1000000158"/>
        <n v="1000000159"/>
        <n v="1000000160"/>
        <n v="1000000162"/>
        <n v="1000000168"/>
        <n v="1000000170"/>
        <n v="1000000171"/>
        <n v="1000000172"/>
        <n v="1000000174"/>
        <n v="1000000176"/>
        <n v="1000000177"/>
        <n v="1000000178"/>
        <n v="1000000179"/>
        <n v="1000000181"/>
        <n v="1000000182"/>
        <n v="1000000183"/>
        <n v="1000000184"/>
        <n v="1000000185"/>
        <n v="1000000189"/>
        <n v="1000000190"/>
        <n v="1000000194"/>
        <n v="1000000195"/>
        <n v="1000000196"/>
        <n v="1000000198"/>
        <n v="1000000199"/>
        <n v="1000000200"/>
        <n v="1000000201"/>
        <n v="1000000202"/>
        <n v="1000000204"/>
        <n v="1000000205"/>
        <n v="1000000206"/>
        <n v="1000000207"/>
        <n v="1000000208"/>
        <n v="1000000209"/>
        <n v="1000000210"/>
        <n v="1000000211"/>
        <n v="1000000213"/>
        <n v="1000000214"/>
        <n v="1000000215"/>
        <n v="1000000216"/>
        <n v="1000000218"/>
        <n v="1000000219"/>
        <n v="1000000221"/>
        <n v="1000000222"/>
        <n v="1000000223"/>
        <n v="1000000224"/>
        <n v="1000000225"/>
        <n v="1000000226"/>
        <n v="1000000227"/>
        <n v="1000000229"/>
        <n v="1000000231"/>
        <n v="1000000233"/>
        <n v="1000000234"/>
        <n v="1000000235"/>
        <n v="1000000236"/>
        <n v="1000000237"/>
        <n v="1000000238"/>
        <n v="1000000239"/>
        <n v="1000000245"/>
        <n v="1000000246"/>
        <n v="1000000247"/>
        <n v="1000000248"/>
        <n v="1000000249"/>
        <n v="1000000250"/>
        <n v="1000000252"/>
        <n v="1000000256"/>
        <n v="1000000258"/>
        <n v="1000000260"/>
        <n v="1000000261"/>
        <n v="1000000262"/>
        <n v="1000000263"/>
        <n v="1000000265"/>
        <n v="1000000266"/>
        <n v="1000000268"/>
        <n v="1000000270"/>
        <n v="1000000272"/>
        <n v="1000000277"/>
        <n v="1000000278"/>
        <n v="1000000279"/>
        <n v="1000000281"/>
        <n v="1000000283"/>
        <n v="1000000284"/>
        <n v="1000000285"/>
        <n v="1000000286"/>
        <n v="1000000287"/>
        <n v="1000000288"/>
        <n v="1000000290"/>
        <n v="1000000291"/>
        <n v="1000000292"/>
        <n v="1000000294"/>
        <n v="1000000295"/>
        <n v="1000000297"/>
        <n v="1000000298"/>
        <n v="1000000299"/>
        <n v="1000000301"/>
        <n v="1000000302"/>
        <n v="1000000303"/>
        <n v="1000000305"/>
        <n v="1000000306"/>
        <n v="1000000311"/>
        <n v="1000000312"/>
        <n v="1000000313"/>
        <n v="1000000315"/>
        <n v="1000000326"/>
        <n v="1000000328"/>
        <n v="1000000331"/>
        <n v="1000000332"/>
        <n v="1000000333"/>
        <n v="1000000336"/>
        <n v="1000000337"/>
        <n v="1000000338"/>
        <n v="1000000339"/>
        <n v="1000000340"/>
        <n v="1000000341"/>
        <n v="1000000346"/>
        <n v="1000000350"/>
        <n v="1000000351"/>
        <n v="1000000355"/>
        <n v="1000000358"/>
        <n v="1000000359"/>
        <n v="1000000360"/>
        <n v="1000000364"/>
        <n v="1000000365"/>
        <n v="1000000368"/>
        <n v="1000000370"/>
        <n v="1000000372"/>
        <n v="1000000373"/>
        <n v="1000000375"/>
        <n v="1000000377"/>
        <n v="1000000380"/>
        <n v="1000000383"/>
        <n v="1000000384"/>
        <n v="1000000385"/>
        <n v="1000000388"/>
        <n v="1000000389"/>
        <n v="1000000391"/>
        <n v="1000000393"/>
        <n v="1000000395"/>
        <n v="1000000397"/>
        <n v="1000000398"/>
        <n v="1000000400"/>
        <n v="1000000401"/>
        <n v="1000000404"/>
        <n v="1000000407"/>
        <n v="1000000413"/>
        <n v="1000000414"/>
        <n v="1000000415"/>
        <n v="1000000416"/>
        <n v="1000000417"/>
        <n v="1000000418"/>
        <n v="1000000422"/>
        <n v="1000000423"/>
        <n v="1000000428"/>
        <n v="1000000431"/>
        <n v="1000000432"/>
        <n v="1000000434"/>
        <n v="1000000435"/>
        <n v="1000000437"/>
        <n v="1000000439"/>
        <n v="1000000442"/>
        <n v="1000000443"/>
        <n v="1000000444"/>
        <n v="1000000445"/>
        <n v="1000000446"/>
        <n v="1000000447"/>
        <n v="1000000448"/>
        <n v="1000000455"/>
        <n v="1000000457"/>
        <n v="1000000458"/>
        <n v="1000000461"/>
        <n v="1000000462"/>
        <n v="1000000464"/>
        <n v="1000000465"/>
        <n v="1000000467"/>
        <n v="1000000468"/>
        <n v="1000000470"/>
        <n v="1000000471"/>
        <n v="1000000472"/>
        <n v="1000000473"/>
        <n v="1000000474"/>
        <n v="1000000476"/>
        <n v="1000000477"/>
        <n v="1000000478"/>
        <n v="1000000481"/>
        <n v="1000000483"/>
        <n v="1000000484"/>
        <n v="1000000485"/>
        <n v="1000000486"/>
        <n v="1000000487"/>
        <n v="1000000488"/>
        <n v="1000000489"/>
        <n v="1000000490"/>
        <n v="1000000491"/>
        <n v="1000000492"/>
        <n v="1000000493"/>
        <n v="1000000494"/>
        <n v="1000000495"/>
        <n v="1000000496"/>
        <n v="1000000497"/>
        <n v="1000000498"/>
        <n v="1000000499"/>
        <n v="1000000501"/>
        <n v="1000000502"/>
        <n v="1000000503"/>
        <n v="1000000504"/>
        <n v="1000000506"/>
        <n v="1000000508"/>
        <n v="1000000509"/>
        <n v="1000000510"/>
        <n v="1000000511"/>
        <n v="1000000512"/>
        <n v="1000000513"/>
        <n v="1000000514"/>
        <n v="1000000515"/>
        <n v="1000000519"/>
        <n v="1000000521"/>
        <n v="1000000522"/>
        <n v="1000000523"/>
        <n v="1000000524"/>
        <n v="1000000525"/>
        <n v="1000000527"/>
        <n v="1000000528"/>
        <n v="1000000529"/>
        <n v="1000000530"/>
        <n v="1000000532"/>
        <n v="1000000534"/>
        <n v="1000000535"/>
        <n v="1000000538"/>
        <n v="1000000539"/>
        <n v="1000000541"/>
        <n v="1000000542"/>
        <n v="1000000544"/>
        <n v="1000000546"/>
        <n v="1000000548"/>
        <n v="1000000549"/>
        <n v="1000000551"/>
        <n v="1000000552"/>
        <n v="1000000553"/>
        <n v="1000000554"/>
        <n v="1000000555"/>
        <n v="1000000557"/>
        <n v="1000000558"/>
        <n v="1000000559"/>
        <n v="1000000561"/>
        <n v="1000000562"/>
        <n v="1000000569"/>
        <n v="1000000573"/>
        <n v="1000000577"/>
        <n v="1000000578"/>
        <n v="1000000579"/>
        <n v="1000000582"/>
        <n v="1000000583"/>
        <n v="1000000584"/>
        <n v="1000000587"/>
        <n v="1000000588"/>
        <n v="1000000589"/>
        <n v="1000000591"/>
        <n v="1000000593"/>
        <n v="1000000594"/>
        <n v="1000000597"/>
        <n v="1000000598"/>
        <n v="1000000604"/>
        <n v="1000000605"/>
        <n v="1000000607"/>
        <n v="1000000609"/>
        <n v="1000000611"/>
        <n v="1000000613"/>
        <n v="1000000614"/>
        <n v="1000000615"/>
        <n v="1000000616"/>
        <n v="1000000618"/>
        <n v="1000000620"/>
        <n v="1000000621"/>
        <n v="1000000623"/>
        <n v="1000000624"/>
        <n v="1000000627"/>
        <n v="1000000629"/>
        <n v="1000000630"/>
        <n v="1000000631"/>
        <n v="1000000633"/>
        <n v="1000000634"/>
        <n v="1000000637"/>
        <n v="1000000638"/>
        <n v="1000000642"/>
        <n v="1000000646"/>
        <n v="1000000647"/>
        <n v="1000000652"/>
        <n v="1000000653"/>
        <n v="1000000654"/>
        <n v="1000000655"/>
        <n v="1000000657"/>
        <n v="1000000658"/>
        <n v="1000000659"/>
        <n v="1000000661"/>
        <n v="1000000665"/>
        <n v="1000000666"/>
        <n v="1000000667"/>
        <n v="1000000668"/>
        <n v="1000000669"/>
        <n v="1000000670"/>
        <n v="1000000671"/>
        <n v="1000000672"/>
        <n v="1000000673"/>
        <n v="1000000675"/>
        <n v="1000000679"/>
        <n v="1000000683"/>
        <n v="1000000692"/>
        <n v="1000000694"/>
        <n v="1000000695"/>
        <n v="1000000696"/>
        <n v="1000000697"/>
        <n v="1000000699"/>
        <n v="1000000701"/>
        <n v="1000000702"/>
        <n v="1000000707"/>
        <n v="1000000716"/>
        <n v="1000000717"/>
        <n v="1000000718"/>
        <n v="1000000719"/>
        <n v="1000000720"/>
        <n v="1000000722"/>
        <n v="1000000725"/>
        <n v="1000000726"/>
        <n v="1000000728"/>
        <n v="1000000729"/>
        <n v="1000000731"/>
        <n v="1000000732"/>
        <n v="1000000733"/>
        <n v="1000000734"/>
        <n v="1000000735"/>
        <n v="1000000736"/>
        <n v="1000000737"/>
        <n v="1000000738"/>
        <n v="1000000740"/>
        <n v="1000000741"/>
        <n v="1000000742"/>
        <n v="1000000744"/>
        <n v="1000000745"/>
        <n v="1000000746"/>
        <n v="1000000749"/>
        <n v="1000000751"/>
        <n v="1000000752"/>
        <n v="1000000753"/>
        <n v="1000000757"/>
        <n v="1000000760"/>
        <n v="1000000761"/>
        <n v="1000000763"/>
        <n v="1000000767"/>
        <n v="1000000768"/>
        <n v="1000000769"/>
        <n v="1000000770"/>
        <n v="1000000772"/>
        <n v="1000000773"/>
        <n v="1000000774"/>
        <n v="1000000775"/>
        <n v="1000000776"/>
        <n v="1000000780"/>
        <n v="1000000781"/>
        <n v="1000000782"/>
        <n v="1000000784"/>
        <n v="1000000786"/>
        <n v="1000000788"/>
        <n v="1000000789"/>
        <n v="1000000790"/>
        <n v="1000000792"/>
        <n v="1000000794"/>
        <n v="1000000797"/>
        <n v="1000000798"/>
        <n v="1000000799"/>
        <n v="1000000800"/>
        <n v="1000000801"/>
        <n v="1000000802"/>
        <n v="1000000803"/>
        <n v="1000000804"/>
        <n v="1000000805"/>
        <n v="1000000806"/>
        <n v="1000000807"/>
        <n v="1000000808"/>
        <n v="1000000809"/>
        <n v="1000000810"/>
        <n v="1000000811"/>
        <n v="1000000812"/>
        <n v="1000000815"/>
        <n v="1000000816"/>
        <n v="1000000817"/>
        <n v="1000000818"/>
        <n v="1000000819"/>
        <n v="1000000820"/>
        <n v="1000000821"/>
        <n v="1000000822"/>
        <n v="1000000823"/>
        <n v="1000000825"/>
        <n v="1000000826"/>
        <n v="1000000827"/>
        <n v="1000000828"/>
        <n v="1000000829"/>
        <n v="1000000832"/>
        <n v="1000000834"/>
        <n v="1000000836"/>
        <n v="1000000839"/>
        <n v="1000000842"/>
        <n v="1000000843"/>
        <n v="1000000890"/>
        <n v="1000000893"/>
        <n v="1000000894"/>
        <n v="1000000895"/>
        <n v="1000000901"/>
        <n v="1000000907"/>
        <n v="1000000909"/>
        <n v="1000000911"/>
        <n v="1000000914"/>
        <n v="1000000915"/>
        <n v="1000000916"/>
        <n v="1000000918"/>
        <n v="1000000919"/>
        <n v="1000000920"/>
        <n v="1000000922"/>
        <n v="1000000925"/>
        <n v="1000000927"/>
        <n v="1000000929"/>
        <n v="1000000930"/>
        <n v="1000000931"/>
        <n v="1000000934"/>
        <n v="1000000935"/>
        <n v="1000000936"/>
        <n v="1000000940"/>
        <n v="1000000942"/>
        <n v="1000000943"/>
        <n v="1000000944"/>
        <n v="1000000945"/>
        <n v="1000000946"/>
        <n v="1000000948"/>
        <n v="1000000949"/>
        <n v="1000000950"/>
        <n v="1000000953"/>
        <n v="1000000958"/>
        <n v="1000000959"/>
        <n v="1000000962"/>
        <n v="1000000963"/>
        <n v="1000000965"/>
        <n v="1000000966"/>
        <n v="1000000969"/>
        <n v="1000000970"/>
        <n v="1000000972"/>
        <n v="1000000975"/>
        <n v="1000000976"/>
        <n v="1000000983"/>
        <n v="1000000985"/>
        <n v="1000000990"/>
        <n v="1000000991"/>
        <n v="1000000996"/>
        <n v="1000000999"/>
        <n v="1000001001"/>
        <n v="1000001002"/>
        <n v="1000001006"/>
        <n v="1000001007"/>
        <n v="1000001008"/>
        <n v="1000001014"/>
        <n v="1000001016"/>
        <n v="1000001017"/>
        <n v="1000001018"/>
        <n v="1000001020"/>
        <n v="1000001024"/>
        <n v="1000001025"/>
        <n v="1000001027"/>
        <n v="1000001029"/>
        <n v="1000001031"/>
        <n v="1000001032"/>
        <n v="1000001033"/>
        <n v="1000001034"/>
        <n v="1000001035"/>
        <n v="1000001036"/>
        <n v="1000001037"/>
        <n v="1000001038"/>
        <n v="1000001041"/>
        <n v="1000001042"/>
        <n v="1000001043"/>
        <n v="1000001047"/>
        <n v="1000001051"/>
        <n v="1000001052"/>
        <n v="1000001055"/>
        <n v="1000001057"/>
        <n v="1000001062"/>
        <n v="1000001065"/>
        <n v="1000001066"/>
        <n v="1000001067"/>
        <n v="1000001068"/>
        <n v="1000001069"/>
        <n v="1000001070"/>
        <n v="1000001077"/>
        <n v="1000001078"/>
        <n v="1000001082"/>
        <n v="1000001083"/>
        <n v="1000001085"/>
        <n v="1000001088"/>
        <n v="1000001089"/>
        <n v="1000001090"/>
        <n v="1000001093"/>
        <n v="1000001095"/>
        <n v="1000001098"/>
        <n v="1000001099"/>
        <n v="1000001102"/>
        <n v="1000001103"/>
        <n v="1000001105"/>
        <n v="1000001107"/>
        <n v="1000001108"/>
        <n v="1000001109"/>
        <n v="1000001111"/>
        <n v="1000001140"/>
        <n v="1000001141"/>
        <n v="1000001143"/>
        <n v="1000001144"/>
        <n v="1000001146"/>
        <n v="1000001147"/>
        <n v="1000001148"/>
        <n v="1000001150"/>
        <n v="1000001153"/>
        <n v="1000001154"/>
        <n v="1000001165"/>
        <n v="1000001170"/>
        <n v="1000001174"/>
        <n v="1000001177"/>
        <n v="1000001178"/>
        <n v="1000001183"/>
        <n v="1000001186"/>
        <n v="1000001189"/>
        <n v="1000001190"/>
        <n v="1000001195"/>
        <n v="1000001197"/>
        <n v="1000001198"/>
        <n v="1000001199"/>
        <n v="1000001200"/>
        <n v="1000001211"/>
        <n v="1000001212"/>
        <n v="1000001224"/>
        <n v="1000001225"/>
        <n v="1000001228"/>
        <n v="1000001229"/>
        <n v="1000001230"/>
        <n v="1000001231"/>
        <n v="1000001232"/>
        <n v="1000001233"/>
        <n v="1000001234"/>
        <n v="1000001236"/>
        <n v="1000001238"/>
        <n v="1000001239"/>
        <n v="1000001241"/>
        <n v="1000001242"/>
        <n v="1000001244"/>
        <n v="1000001245"/>
        <n v="1000001250"/>
        <n v="1000001251"/>
        <n v="1000001252"/>
        <n v="1000001254"/>
        <n v="1000001256"/>
        <n v="1000001257"/>
        <n v="1000001259"/>
        <n v="1000001261"/>
        <n v="1000001264"/>
        <n v="1000001265"/>
        <n v="1000001329"/>
        <n v="1000001330"/>
        <n v="1000001334"/>
        <n v="1000001335"/>
        <n v="1000001336"/>
        <n v="1000001337"/>
        <n v="1000001341"/>
        <n v="1000001351"/>
        <n v="1000001352"/>
        <n v="1000001354"/>
        <n v="1000001355"/>
        <n v="1000001357"/>
        <n v="1000001361"/>
        <n v="1000001365"/>
        <n v="1000001369"/>
        <n v="1000001371"/>
        <n v="1000001374"/>
        <n v="1000001377"/>
        <n v="1000001381"/>
        <n v="1000001384"/>
        <n v="1000001405"/>
        <n v="1000001406"/>
        <n v="1000001408"/>
        <n v="1000001411"/>
        <n v="1000001413"/>
        <n v="1000001415"/>
        <n v="1000001416"/>
        <n v="1000001417"/>
        <n v="1000001418"/>
        <n v="1000001419"/>
        <n v="1000001420"/>
        <n v="1000001421"/>
        <n v="1000001423"/>
        <n v="1000001425"/>
        <n v="1000001426"/>
        <n v="1000001428"/>
        <n v="1000001429"/>
        <n v="1000001433"/>
        <n v="1000001435"/>
        <n v="1000001437"/>
        <n v="1000001439"/>
        <n v="1000001441"/>
        <n v="1000001443"/>
        <n v="1000001444"/>
        <n v="1000001445"/>
        <n v="1000001446"/>
        <n v="1000001450"/>
        <n v="1000001451"/>
        <n v="1000001455"/>
        <n v="1000001459"/>
        <n v="1000001461"/>
        <n v="1000001462"/>
        <n v="1000001463"/>
        <n v="1000001465"/>
        <n v="1000001468"/>
        <n v="1000001469"/>
        <n v="1000001472"/>
        <n v="1000001477"/>
        <n v="1000001479"/>
        <n v="1000001480"/>
        <n v="1000001482"/>
        <n v="1000001483"/>
        <n v="1000001484"/>
        <n v="1000001485"/>
        <n v="1000001486"/>
        <n v="1000001490"/>
        <n v="1000001492"/>
        <n v="1000001494"/>
        <n v="1000001496"/>
        <n v="1000001497"/>
        <n v="1000001499"/>
        <n v="1000001500"/>
        <n v="1000001505"/>
        <n v="1000001507"/>
        <n v="1000001508"/>
        <n v="1000001509"/>
        <n v="1000001511"/>
        <n v="1000001515"/>
        <n v="1000001516"/>
        <n v="1000001519"/>
        <n v="1000001581"/>
        <n v="1000001583"/>
        <n v="1000001587"/>
        <n v="1000001590"/>
        <n v="1000001600"/>
        <n v="1000001609"/>
        <n v="1000001611"/>
        <n v="1000001615"/>
        <n v="1000001633"/>
        <n v="1000001638"/>
        <n v="1000001641"/>
        <n v="1000001642"/>
        <n v="1000001644"/>
        <n v="1000001647"/>
        <n v="1000001652"/>
        <n v="1000001654"/>
        <n v="1000001657"/>
        <n v="1000001665"/>
        <n v="1000001669"/>
        <n v="1000001671"/>
        <n v="1000001672"/>
        <n v="1000001675"/>
        <n v="1000001712"/>
        <n v="1000001716"/>
        <n v="1000001718"/>
        <n v="1000001719"/>
        <n v="1000001721"/>
        <n v="1000001722"/>
        <n v="1000001724"/>
        <n v="1000001727"/>
        <n v="1000001731"/>
        <n v="1000001732"/>
        <n v="1000001734"/>
        <n v="1000001735"/>
        <n v="1000001736"/>
        <n v="1000001804"/>
        <n v="1000001813"/>
        <n v="1000001815"/>
        <n v="1000001818"/>
        <n v="1000001820"/>
        <n v="1000001821"/>
        <n v="1000001827"/>
        <n v="1000001874"/>
        <n v="1000001877"/>
        <n v="1000001879"/>
        <n v="1000001887"/>
        <n v="1000001892"/>
        <n v="1000001901"/>
        <n v="1000001910"/>
        <n v="1000001914"/>
        <n v="1000001916"/>
        <n v="1000001917"/>
        <n v="1000001918"/>
        <n v="1000001920"/>
        <n v="1000001922"/>
        <n v="1000001924"/>
        <n v="1000001928"/>
        <n v="1000001930"/>
        <n v="1000001931"/>
        <n v="1000001932"/>
        <n v="1000001938"/>
        <n v="1000001942"/>
        <n v="1000001947"/>
        <n v="1000001950"/>
        <n v="1000001951"/>
        <n v="1000001952"/>
        <n v="1000001978"/>
        <n v="1000001988"/>
        <n v="1000001998"/>
        <n v="1000002000"/>
        <n v="1000002005"/>
        <n v="1000002006"/>
        <n v="1000002008"/>
        <n v="1000002010"/>
        <n v="1000002013"/>
        <n v="1000002024"/>
        <n v="1000002030"/>
        <n v="1000002031"/>
        <n v="1000002036"/>
        <n v="1000002041"/>
        <n v="1000002043"/>
        <n v="1000002044"/>
        <n v="1000002045"/>
        <n v="1000002049"/>
        <n v="1000002054"/>
        <n v="1000002057"/>
        <n v="1000002059"/>
        <n v="1000002064"/>
        <n v="1000002070"/>
        <n v="1000002072"/>
        <n v="1000002073"/>
        <n v="1000002074"/>
        <n v="1000002075"/>
        <n v="1000002083"/>
        <n v="1000002391"/>
        <n v="1000002392"/>
        <n v="1000002402"/>
        <n v="1000002403"/>
        <n v="1000002404"/>
        <n v="1000002405"/>
        <n v="1000002406"/>
        <n v="1000002409"/>
        <n v="1000002508"/>
        <n v="1000002510"/>
        <n v="1000002522"/>
        <n v="1000002535"/>
        <n v="1000002536"/>
        <n v="1000002546"/>
        <n v="1000002552"/>
        <n v="1000002553"/>
        <n v="1000002558"/>
        <n v="1000002559"/>
        <n v="1000002595"/>
        <n v="1000002605"/>
        <n v="1000002607"/>
        <n v="1000002609"/>
        <n v="1000002610"/>
        <n v="1000002612"/>
        <n v="1000002613"/>
        <n v="1000002617"/>
        <n v="1000002618"/>
        <n v="1000002619"/>
        <n v="1000002620"/>
        <n v="1000002621"/>
        <n v="1000002624"/>
        <n v="1000002627"/>
        <n v="1000002632"/>
        <n v="1000002633"/>
        <n v="1000002638"/>
        <n v="1000002639"/>
        <n v="1000002659"/>
        <n v="1000002665"/>
        <n v="1000002667"/>
        <n v="1000002670"/>
        <n v="1000002673"/>
        <n v="1000002679"/>
        <n v="1000002695"/>
        <n v="1000002702"/>
        <n v="1000002723"/>
        <n v="1000002726"/>
        <n v="1000002727"/>
        <n v="1000002728"/>
        <n v="1000002734"/>
        <n v="1000002740"/>
        <n v="1000002744"/>
        <n v="1000002746"/>
        <n v="1000002747"/>
        <n v="1000002748"/>
        <n v="1000002750"/>
        <n v="1000002751"/>
        <n v="1000002753"/>
        <n v="1000002754"/>
        <n v="1000002756"/>
        <n v="1000002757"/>
        <n v="1000002758"/>
        <n v="1000002759"/>
        <n v="1000002760"/>
        <n v="1000002761"/>
        <n v="1000002762"/>
        <n v="1000002763"/>
        <n v="1000002764"/>
        <n v="1000002772"/>
        <n v="1000002773"/>
        <n v="1000002774"/>
        <n v="1000002777"/>
        <n v="1000002781"/>
        <n v="1000002789"/>
        <n v="1000002795"/>
        <n v="1000002803"/>
        <n v="1000002808"/>
        <n v="1000002811"/>
        <n v="1000002812"/>
        <n v="1000002813"/>
        <n v="1000002816"/>
        <n v="1000002818"/>
        <n v="1000002820"/>
        <n v="1000002823"/>
        <n v="1000002833"/>
        <n v="1000002835"/>
        <n v="1000002837"/>
        <n v="1000002844"/>
        <n v="1000002845"/>
        <n v="1000002846"/>
        <n v="1000002847"/>
        <n v="1000002851"/>
        <n v="1000002856"/>
        <n v="1000002866"/>
        <n v="1000002867"/>
        <n v="1000002868"/>
        <n v="1000002889"/>
        <n v="1000002891"/>
        <n v="1000002901"/>
        <n v="1000002903"/>
        <n v="1000002960"/>
        <n v="1000002980"/>
        <n v="1000002981"/>
        <n v="1000002982"/>
        <n v="1000002990"/>
        <n v="1000003010"/>
        <n v="1000003020"/>
        <n v="1000003040"/>
        <n v="1000003061"/>
        <n v="1000003062"/>
        <n v="1000003080"/>
        <n v="1000003100"/>
        <n v="1000003112"/>
        <n v="1000003114"/>
        <n v="1000003116"/>
        <n v="1000003120"/>
        <n v="1000003122"/>
        <n v="1000003125"/>
        <n v="1000003126"/>
        <n v="1000003133"/>
        <n v="1000003134"/>
        <n v="1000003136"/>
        <n v="1000003158"/>
        <n v="1000003161"/>
        <n v="1000003162"/>
        <n v="1000003164"/>
        <n v="1000003166"/>
        <n v="1000003168"/>
        <n v="1000003171"/>
        <n v="1000003182"/>
        <n v="1000003184"/>
        <n v="1000003186"/>
        <n v="1000003188"/>
        <n v="1000003189"/>
        <n v="1000003191"/>
        <n v="1000003192"/>
        <n v="1000003193"/>
        <n v="1000003200"/>
        <n v="1000003202"/>
        <n v="1000003203"/>
        <n v="1000003208"/>
        <n v="1000003211"/>
        <n v="1000003232"/>
        <n v="1000003242"/>
        <n v="1000003243"/>
        <n v="1000003246"/>
        <n v="1000003247"/>
        <n v="1000003249"/>
        <n v="1000003250"/>
        <n v="1000003273"/>
        <n v="1000003274"/>
        <n v="1000003278"/>
        <n v="1000003280"/>
        <n v="1000003282"/>
        <n v="1000003292"/>
        <n v="1000003294"/>
        <n v="1000003303"/>
        <n v="1000003304"/>
        <n v="1000003306"/>
        <n v="1000003308"/>
        <n v="1000003309"/>
        <n v="1000003310"/>
        <n v="1000003311"/>
        <n v="1000003314"/>
        <n v="1000003323"/>
        <n v="1000003324"/>
        <n v="1000003325"/>
        <n v="1000003326"/>
        <n v="1000003332"/>
        <n v="1000003344"/>
        <n v="1000003366"/>
        <n v="1000003367"/>
        <n v="1000003373"/>
        <n v="1000003382"/>
        <n v="1000003385"/>
        <n v="1000003386"/>
        <n v="1000003387"/>
        <n v="1000003392"/>
        <n v="1000003393"/>
        <n v="1000003396"/>
        <n v="1000003398"/>
        <n v="1000003399"/>
        <n v="1000003402"/>
        <n v="1000003407"/>
        <n v="1000003415"/>
        <n v="1000003424"/>
        <n v="1000003425"/>
        <n v="1000003429"/>
        <n v="1000003443"/>
        <n v="1000003445"/>
        <n v="1000003447"/>
        <n v="1000003452"/>
        <n v="1000003454"/>
        <n v="1000003462"/>
        <n v="1000003473"/>
        <n v="1000003477"/>
        <n v="1000003479"/>
        <n v="1000003483"/>
        <n v="1000003488"/>
        <n v="1000003489"/>
        <n v="1000003490"/>
        <n v="1000003493"/>
        <n v="1000003495"/>
        <n v="1000003496"/>
        <n v="1000003497"/>
        <n v="1000003500"/>
        <n v="1000003501"/>
        <n v="1000003502"/>
        <n v="1000003503"/>
        <n v="1000003505"/>
        <n v="1000003508"/>
        <n v="1000003511"/>
        <n v="1000003513"/>
        <n v="1000003515"/>
        <n v="1000003516"/>
        <n v="1000003517"/>
        <n v="1000003519"/>
        <n v="1000003521"/>
        <n v="1000003525"/>
        <n v="1000003527"/>
        <n v="1000003529"/>
        <n v="1000003531"/>
        <n v="1000003532"/>
        <n v="1000003533"/>
        <n v="1000003544"/>
        <n v="1000003545"/>
        <n v="1000003549"/>
        <n v="1000003551"/>
        <n v="1000003553"/>
        <n v="1000003554"/>
        <n v="1000003556"/>
        <n v="1000003565"/>
        <n v="1000003566"/>
        <n v="1000003586"/>
        <n v="1000003589"/>
        <n v="1000003590"/>
        <n v="1000003592"/>
        <n v="1000003595"/>
        <n v="1000003596"/>
        <n v="1000003597"/>
        <n v="1000003598"/>
        <n v="1000003599"/>
        <n v="1000003606"/>
        <n v="1000003607"/>
        <n v="1000003610"/>
        <n v="1000003611"/>
        <n v="1000003612"/>
        <n v="1000003613"/>
        <n v="1000003614"/>
        <n v="1000003615"/>
        <n v="1000003616"/>
        <n v="1000003632"/>
        <n v="1000003635"/>
        <n v="1000003637"/>
        <n v="1000003642"/>
        <n v="1000003643"/>
        <n v="1000003645"/>
        <n v="1000003653"/>
        <n v="1000003655"/>
        <n v="1000003658"/>
        <n v="1000003663"/>
        <n v="1000003675"/>
        <n v="1000003676"/>
        <n v="1000003677"/>
        <n v="1000003683"/>
        <n v="1000003692"/>
        <n v="1000003698"/>
        <n v="1000003700"/>
        <n v="1000003702"/>
        <n v="1000003713"/>
        <n v="1000003714"/>
        <n v="1000003715"/>
        <n v="1000003716"/>
        <n v="1000003721"/>
        <n v="1000003723"/>
        <n v="1000003725"/>
        <n v="1000003726"/>
        <n v="1000003727"/>
        <n v="1000003728"/>
        <n v="1000003730"/>
        <n v="1000003731"/>
        <n v="1000003732"/>
        <n v="1000003743"/>
        <n v="1000003744"/>
        <n v="1000003745"/>
        <n v="1000003746"/>
        <n v="1000003747"/>
        <n v="1000003751"/>
        <n v="1000003756"/>
        <n v="1000003762"/>
        <n v="1000003763"/>
        <n v="1000003767"/>
        <n v="1000003768"/>
        <n v="1000003772"/>
        <n v="1000003773"/>
        <n v="1000003782"/>
        <n v="1000003783"/>
        <n v="1000003785"/>
        <n v="1000003787"/>
        <n v="1000003789"/>
        <n v="1000003791"/>
        <n v="1000003794"/>
        <n v="1000003795"/>
        <n v="1000003796"/>
        <n v="1000003799"/>
        <n v="1000003802"/>
        <n v="1000003803"/>
        <n v="1000003805"/>
        <n v="1000003806"/>
        <n v="1000003807"/>
        <n v="1000003809"/>
        <n v="1000003810"/>
        <n v="1000003815"/>
        <n v="1000003816"/>
        <n v="1000003817"/>
        <n v="1000003818"/>
        <n v="1000003822"/>
        <n v="1000003823"/>
        <n v="1000003833"/>
        <n v="1000003840"/>
        <n v="1000003841"/>
        <n v="1000003842"/>
        <n v="1000003843"/>
        <n v="1000003844"/>
        <n v="1000003845"/>
        <n v="1000003846"/>
        <n v="1000003852"/>
        <n v="1000003854"/>
        <n v="1000003855"/>
        <n v="1000003863"/>
        <n v="1000003864"/>
        <n v="1000003867"/>
        <n v="1000003868"/>
        <n v="1000003869"/>
        <n v="1000003870"/>
        <n v="1000003871"/>
        <n v="1000003873"/>
        <n v="1000003874"/>
        <n v="1000003876"/>
        <n v="1000003877"/>
        <n v="1000003881"/>
        <n v="1000003885"/>
        <n v="1000003886"/>
        <n v="1000003889"/>
        <n v="1000003890"/>
        <n v="1000003892"/>
        <n v="1000003893"/>
        <n v="1000003894"/>
        <n v="1000003895"/>
        <n v="1000003896"/>
        <n v="1000003897"/>
        <n v="1000003898"/>
        <n v="1000003900"/>
        <n v="1000003901"/>
        <n v="1000003902"/>
        <n v="1000003904"/>
        <n v="1000003907"/>
        <n v="1000003908"/>
        <n v="1000003910"/>
        <n v="1000003911"/>
        <n v="1000003912"/>
        <n v="1000003914"/>
        <n v="1000003915"/>
        <n v="1000003916"/>
        <n v="1000003918"/>
        <n v="1000003919"/>
        <n v="1000003920"/>
        <n v="1000003921"/>
        <n v="1000003922"/>
        <n v="1000003924"/>
        <n v="1000003926"/>
        <n v="1000003927"/>
        <n v="1000003928"/>
        <n v="1000003931"/>
        <n v="1000003932"/>
        <n v="1000003934"/>
        <n v="1000003935"/>
        <n v="1000003936"/>
        <n v="1000003942"/>
        <n v="1000003945"/>
        <n v="1000003948"/>
        <n v="1000003952"/>
        <n v="1000003953"/>
        <n v="1000003955"/>
        <n v="1000003957"/>
        <n v="1000003962"/>
        <n v="1000003963"/>
        <n v="1000003964"/>
        <n v="1000003965"/>
        <n v="1000003966"/>
        <n v="1000003968"/>
        <n v="1000003969"/>
        <n v="1000003971"/>
        <n v="1000003972"/>
        <n v="1000003973"/>
        <n v="1000003975"/>
        <n v="1000003983"/>
        <n v="1000003984"/>
        <n v="1000003987"/>
        <n v="1000003989"/>
        <n v="1000003990"/>
        <n v="1000003991"/>
        <n v="1000003994"/>
        <n v="1000003995"/>
        <n v="1000003996"/>
        <n v="1000003997"/>
        <n v="1000003999"/>
        <n v="1000004000"/>
        <n v="1000004001"/>
        <n v="1000004002"/>
        <n v="1000004004"/>
        <n v="1000004005"/>
        <n v="1000004006"/>
        <n v="1000004007"/>
        <n v="1000004008"/>
        <n v="1000004009"/>
        <n v="1000004010"/>
        <n v="1000004012"/>
        <n v="1000004014"/>
        <n v="1000004016"/>
        <n v="1000004017"/>
        <n v="1000004019"/>
        <n v="1000004020"/>
        <n v="1000004022"/>
        <n v="1000004023"/>
        <n v="1000004024"/>
        <n v="1000004025"/>
        <n v="1000004026"/>
        <n v="1000004033"/>
        <n v="1000004034"/>
        <n v="1000004035"/>
        <n v="1000004036"/>
        <n v="1000004038"/>
        <n v="1000004039"/>
        <n v="1000004042"/>
        <n v="1000004043"/>
        <n v="1000004044"/>
        <n v="1000004046"/>
        <n v="1000004047"/>
        <n v="1000004049"/>
        <n v="1000004050"/>
        <n v="1000004052"/>
        <n v="1000004054"/>
        <n v="1000004062"/>
        <n v="1000004063"/>
        <n v="1000004064"/>
        <n v="1000004065"/>
        <n v="1000004067"/>
        <n v="1000004068"/>
        <n v="1000004069"/>
        <n v="1000004072"/>
        <n v="1000004073"/>
        <n v="1000004074"/>
        <n v="1000004075"/>
        <n v="1000004076"/>
        <n v="1000004077"/>
        <n v="1000004082"/>
        <n v="1000004083"/>
        <n v="1000004084"/>
        <n v="1000004085"/>
        <n v="1000004086"/>
        <n v="1000004087"/>
        <n v="1000004088"/>
        <n v="1000004090"/>
        <n v="1000004091"/>
        <n v="1000004094"/>
        <n v="1000004095"/>
        <n v="1000004097"/>
        <n v="1000004099"/>
        <n v="1000004100"/>
        <n v="1000004103"/>
        <n v="1000004104"/>
        <n v="1000004105"/>
        <n v="1000004106"/>
        <n v="1000004108"/>
        <n v="1000004109"/>
        <n v="1000004110"/>
        <n v="1000004111"/>
        <n v="1000004112"/>
        <n v="1000004113"/>
        <n v="1000004114"/>
        <n v="1000004115"/>
        <n v="1000004116"/>
        <n v="1000004117"/>
        <n v="1000004118"/>
        <n v="1000004119"/>
        <n v="1000004120"/>
        <n v="1000004121"/>
        <n v="1000004122"/>
        <n v="1000004123"/>
        <n v="1000004124"/>
        <n v="1000004126"/>
        <n v="1000004132"/>
        <n v="1000004133"/>
        <n v="1000004134"/>
        <n v="1000004136"/>
        <n v="1000004137"/>
        <n v="1000004138"/>
        <n v="1000004139"/>
        <n v="1000004141"/>
        <n v="1000004142"/>
        <n v="1000004145"/>
        <n v="1000004146"/>
        <n v="1000004147"/>
        <n v="1000004149"/>
        <n v="1000004150"/>
        <n v="1000004151"/>
        <n v="1000004152"/>
        <n v="1000004155"/>
        <n v="1000004156"/>
        <n v="1000004157"/>
      </sharedItems>
    </cacheField>
    <cacheField name="DEALERS NAME" numFmtId="0">
      <sharedItems count="1312">
        <s v="A ACHUMI HARDWARE &amp; PAINTS"/>
        <s v="A B HARDWARE STORE"/>
        <s v="A K ENTERPRISE (JOR)"/>
        <s v="A K ENTERPRISES"/>
        <s v="A M B ENTERPRISE"/>
        <s v="A M HARDWARE"/>
        <s v="A R ENTERPRISE"/>
        <s v="A S HARDWARE STORE"/>
        <s v="A STAR STORE"/>
        <s v="A. HAQUE HARDWARE"/>
        <s v="A.B. ENTERPRISE (NLP)"/>
        <s v="A.B.C. ENTERPRISE - TURA"/>
        <s v="A.H. HARDWARE SHOP"/>
        <s v="A.I. TRADERS"/>
        <s v="A.I.ENTERPRISE"/>
        <s v="A.J. ENTERPRISES"/>
        <s v="A.K. HARDWARE"/>
        <s v="A.K. TRADERS"/>
        <s v="A.K.ENTERPRISE"/>
        <s v="A.N. TRADERS"/>
        <s v="AAD HOME SOLUTION"/>
        <s v="AAI LAXMI ENTERPRISE"/>
        <s v="AAKASH ENTERPRISE"/>
        <s v="AASBAB"/>
        <s v="AASHIYANA BUILDCON"/>
        <s v="AAYAN TRADING"/>
        <s v="ABDIN HARDWARE"/>
        <s v="ABDUL CONSTRUCTION"/>
        <s v="ABDUL KARIM ENTERPRISE"/>
        <s v="ABDUL SOVAN"/>
        <s v="ABRAR STEEL"/>
        <s v="ADEE ENTERPRISES"/>
        <s v="ADHIKARY ENTERPRISE"/>
        <s v="ADIBA TRADERS"/>
        <s v="ADIL HARDWARE"/>
        <s v="ADITYA ENTERPRISES (BIRNODH)"/>
        <s v="ADVANCE ENTERPRISE"/>
        <s v="AFSANA HARDWARE"/>
        <s v="AFSANA HARDWARE (SILBORI)"/>
        <s v="AFSHANA HARDWARE"/>
        <s v="AGARWAL TRADING CO"/>
        <s v="AGARWALLA STORES"/>
        <s v="AGM TRADERS"/>
        <s v="AHAMED HARDWARE"/>
        <s v="AIE CONSTRUCTION"/>
        <s v="AJAY KUMAR AGARWALLA"/>
        <s v="AJAY R MARAK"/>
        <s v="AJAY TRADERS"/>
        <s v="AJOY BHATTACHARJEE"/>
        <s v="AKBAR TRADERS"/>
        <s v="AKSHAYA STEEL AND HARDWARE STORES"/>
        <s v="ALAM AGRO INDUSTRY"/>
        <s v="ALAM HARDWARE"/>
        <s v="ALAM TRADERS"/>
        <s v="ALI HARDWARE (GADONG)"/>
        <s v="ALIM ENTERPRISE"/>
        <s v="ALLIED TRADERS"/>
        <s v="ALPANA INDUSTRY AND HARDWARE SHOP"/>
        <s v="AMAN HARDWARE STORE"/>
        <s v="AMAR STEEL"/>
        <s v="AMAR TRADING CO. (NIRJULI)"/>
        <s v="AMIN HARDWARE &amp; ENTERPRISE"/>
        <s v="AMIN TRADERS"/>
        <s v="AMIR HAMZA"/>
        <s v="AMIR HUSSAIN LASKAR"/>
        <s v="AMIT ENTERPRISES"/>
        <s v="AMITA TRADERS"/>
        <s v="AMIYO STORE"/>
        <s v="AMKEY TIMBERS"/>
        <s v="AMSONS"/>
        <s v="AMULYA PAUL"/>
        <s v="AMY TRADING (MIZ)"/>
        <s v="ANAND KUMAR JAJODIA"/>
        <s v="ANAND TRADERS (BHAGALPUR)"/>
        <s v="ANANDA TRADERS"/>
        <s v="ANAYPRIYA INFRA AND TRANSPORT PRIVATE LIMITED"/>
        <s v="ANGELAS ENTERPRISE"/>
        <s v="ANIA ENTERPRISES"/>
        <s v="ANIL HARDWARE"/>
        <s v="ANIMA SINHA"/>
        <s v="ANISUR ZAMAN"/>
        <s v="ANJALI CEMENT AND HARDWARES"/>
        <s v="ANJALI HARDWARE"/>
        <s v="ANJAN DEBNATH"/>
        <s v="ANJANA TRADERS"/>
        <s v="ANJANI ENTERPRISES LIMITED"/>
        <s v="ANJUM TRADING"/>
        <s v="ANKIT HARDWARE"/>
        <s v="ANKUR ENTERPRISES (MADHEPURA)"/>
        <s v="ANKUR TRADERS"/>
        <s v="ANNAPURNA TRADE SYNDICATE"/>
        <s v="ANNAPURNA TRADERS"/>
        <s v="ANSARI ENTERPRISE"/>
        <s v="ANUSHKA TRADERS"/>
        <s v="ANUSUIYA CYCLE &amp; HARDWARE STORE"/>
        <s v="APURBA KR GOGOI HARDWARE"/>
        <s v="APURBA TRADERS"/>
        <s v="ARCHANA STORES"/>
        <s v="ARHAM ENTERPRISES"/>
        <s v="ARIHANT AGENCIES"/>
        <s v="ARIHANT ENTERPRISE (MANKACHAR)"/>
        <s v="ARPITA HARDWARE &amp; VARIETIES"/>
        <s v="ARUN CHANDRA SAHA"/>
        <s v="ARUN PAUL &amp; BROTHERS"/>
        <s v="ARUNACHAL TRADERS"/>
        <s v="ARUNODAY"/>
        <s v="ASHA HARDWARE"/>
        <s v="ASHA TRADERS - BARIYAHI"/>
        <s v="ASHIES HARDWARE (JORHAT)"/>
        <s v="ASHIRUDDIN HARDWARE"/>
        <s v="ASHOK ENTERPRISE"/>
        <s v="ASHOK KEJARIWAL"/>
        <s v="ASHOK STEELS &amp; COMPANY"/>
        <s v="ASHUTOSH BHANDER"/>
        <s v="ASIF ENTERPRISE"/>
        <s v="ASOMI ENTERPRISE"/>
        <s v="ASSAM HARDWARE (GHY)"/>
        <s v="ASSAM MARBLES"/>
        <s v="ASSAM STORES"/>
        <s v="ASSAM STORES (TEZPUR)"/>
        <s v="ASSAM TRADERS (DHEMAJI)"/>
        <s v="ATEA CEMENT DAWR (AIZ)"/>
        <s v="ATLAS BUILDERS AND ARCHITECT"/>
        <s v="ATMARAM AGARWAL"/>
        <s v="AVIGNA DISTRIBUTORS"/>
        <s v="AYUSH HARDWARE"/>
        <s v="AYUSH TILES &amp; BATHWARE"/>
        <s v="AZIZ HARDWARE"/>
        <s v="B BORO ENTERPRISE"/>
        <s v="B D ENTERPRISE (AMGURI)"/>
        <s v="B D TRADERS"/>
        <s v="B.D. ENTERPRISE (GHY)"/>
        <s v="B.D. HARDWARE-TEZPUR"/>
        <s v="B.D.ENTERPRISE(LA)"/>
        <s v="B.M. HARDWARE"/>
        <s v="B.M.HARDWARE &amp; MACHINERY STORE"/>
        <s v="B.S. ENTERPRISE"/>
        <s v="BABA HARDWARE (DARRANG)"/>
        <s v="BABA LOKENATH CEMENT HOUSE"/>
        <s v="BABLU ENTERPRISE (SIMLITALA)"/>
        <s v="BABLU TRADERS"/>
        <s v="BABU HARDWARE"/>
        <s v="BABUL TRADERS"/>
        <s v="BABUMACHA CEMENT &amp; STEEL"/>
        <s v="BADSHAH ENTERPRISE (MORIGAON)"/>
        <s v="BAISHYA TRADERS"/>
        <s v="BAJRANG ENTERPRISES (SALUGARA)"/>
        <s v="BAJRANG HARDWARE"/>
        <s v="BAJRANG HARDWARE STORE-NLP"/>
        <s v="BAJRANG HOME STUDIO"/>
        <s v="BAJRANG TRADERS (RANIGANJ)"/>
        <s v="BAJRANG TRADERS (SAKRA)"/>
        <s v="BAJRANG TRADING CO"/>
        <s v="BAJRANGBALI HARDWARE"/>
        <s v="BAJRANGBALI STORES"/>
        <s v="BAKALI HARDWARE"/>
        <s v="BALAJI ENTERPRISE (NLP)"/>
        <s v="BALAJI HARDWARE (DIPHU)"/>
        <s v="BALAJI HARDWARE (NALBARI)"/>
        <s v="BALAJI HARDWER AND KRISHI BHANDAR"/>
        <s v="BALAJI STORE (LAKHIMPUR)"/>
        <s v="BALAJI TRADERS"/>
        <s v="BALDEODAS GHANSHYAM DAS"/>
        <s v="BANIA HARDWARE"/>
        <s v="BANIK ENTERPRISE"/>
        <s v="BANIK HARDWARE"/>
        <s v="BANKA BEHARI PAUL"/>
        <s v="BANWARILAL OMKARMULL"/>
        <s v="BAPI HARDWARE"/>
        <s v="BAPI MAJUMDER"/>
        <s v="BARBHUIYA TRADERS"/>
        <s v="BARDHAN TRADERS"/>
        <s v="BARKAT ENTERPRISES"/>
        <s v="BARUAH HARDWARE"/>
        <s v="BARUWATI HARDWARE"/>
        <s v="BASAIAWMOIT ENTERPRISE (SHILLONG)"/>
        <s v="BASANTI HARDWARE"/>
        <s v="BASU HARDWARE"/>
        <s v="BASUNDHARA ENTERPRISE"/>
        <s v="BEAUTY ENTERPRISE"/>
        <s v="BEE JO STORE (AIZ)"/>
        <s v="BEGRAJ MURLIDHAR"/>
        <s v="BENGAL CONCRETE INDUSTRIES"/>
        <s v="BENGAL HARDWARE STORES"/>
        <s v="BHAGWATI HARDWARE"/>
        <s v="BHAGWATI TRADER"/>
        <s v="BHAI BHAI ENTERPRISE (BONGAIGAON)"/>
        <s v="BHAI BHAI HARDWARE - KALIACHAK"/>
        <s v="BHAI BHAI HARDWARE (COOCHBIHAR)"/>
        <s v="BHAI BHAI STEELS"/>
        <s v="BHAITI HARDWARE &amp; FABRICATION"/>
        <s v="BHAJANLAL SHARMA &amp; CO - TSK"/>
        <s v="BHARAT CEMENT SUPPLIER"/>
        <s v="BHARAT ENTERPRISE"/>
        <s v="BHARAT INFRASTRUCTURE"/>
        <s v="BHARAT ISPAT"/>
        <s v="BHARAT STORE"/>
        <s v="BHATTA HARDWARE - NLP"/>
        <s v="BHAWANI STORE"/>
        <s v="BHOLA TRADERS"/>
        <s v="BHOWMIK BROTHERS"/>
        <s v="BHOWMIK HARDWARE (UDP)"/>
        <s v="BIBIDHA HARDWARE"/>
        <s v="BIJOY RAHA"/>
        <s v="BIJOY STORE - TEZ"/>
        <s v="BIKASH ENTERPRISE"/>
        <s v="BIKU ENTERPRISE (KAPILI)"/>
        <s v="BILLINDRO SANGMA"/>
        <s v="BILLSON GROUP"/>
        <s v="BIMAL HARDWARE - DRG"/>
        <s v="BIPLAB CHAKRABORTY"/>
        <s v="BIREN KUMAR"/>
        <s v="BISHESH &amp; BARSHAN"/>
        <s v="BISHNU ENTERPRISE (U.DINAJPUR)"/>
        <s v="BISHNU HARDWARE"/>
        <s v="BISHWANATH TRADERS"/>
        <s v="BISWAKARMA HARDWARE"/>
        <s v="BISWAKARMA HARDWARE (DMR)"/>
        <s v="BISWAS ENTERPRISE (GUWAHATI)"/>
        <s v="BISWAS HARDWARE STORES"/>
        <s v="BORAH BROTHERS"/>
        <s v="BORAH HARDWARE"/>
        <s v="BORUAH &amp; SONS ENTERPRISE"/>
        <s v="BRAHMAPUTRA ENTERPRISE"/>
        <s v="BRAHMAPUTRA HARDWARE"/>
        <s v="BRAHMAPUTRA HARDWARE (LAKHIPUR)"/>
        <s v="BRAHMAPUTRA SALES CORPORATION"/>
        <s v="BRAJENDRA STEEL - GHY"/>
        <s v="BROTHERS HARDWARE"/>
        <s v="BROTHERS HARDWARE (KOHIMA)"/>
        <s v="C &amp; R ENTERPRISE"/>
        <s v="C R ENTERPRISE"/>
        <s v="C.L.ENTERPRISES"/>
        <s v="CACHAR STEEL COMPANY"/>
        <s v="CEMENT CENTRE (MORAN)"/>
        <s v="CEMENT DAWR"/>
        <s v="CEMENT HOUSE (GHY)"/>
        <s v="CEMENT SUPPLY AGENCY"/>
        <s v="CHABUA HARDWARE"/>
        <s v="CHAIFUDDIN AHMED"/>
        <s v="CHANGMAI HARDWARE"/>
        <s v="CHAUDHARY HARDWARE AND SONS"/>
        <s v="CHAURASIA TRADING (SOBHANI)"/>
        <s v="CHENIREEMA TRADERS - DBR"/>
        <s v="CHHANGTE HARDWARE"/>
        <s v="CHHOGMAL OMPRAKASH"/>
        <s v="CHILAKHANA HARDWARE STORES"/>
        <s v="CHIRANG HARDWARE"/>
        <s v="CHITRA ENTERPRISE"/>
        <s v="CHITTARANJAN HARDWARE"/>
        <s v="CHOTU TRADERS"/>
        <s v="CHOUDHARY ENTERPRISES"/>
        <s v="CHOUDHURY &amp; PATWARY TRADERS"/>
        <s v="CHOUDHURY BROTHERS"/>
        <s v="CHOUDHURY HARDWARE"/>
        <s v="CHOUDHURY TRADERS"/>
        <s v="CHOWDHARY HARDWARE (DMR)"/>
        <s v="CHOWHAN ENTERPRISE"/>
        <s v="CHUNU HARDWARE"/>
        <s v="CHUTIA HARDWARE STORE"/>
        <s v="CORDIAL STORE"/>
        <s v="COSMOS PHOENIX"/>
        <s v="D P TRADERS"/>
        <s v="D-STEEL AND CEMENT STORE"/>
        <s v="D.B. ENTERPRISE (GHY)"/>
        <s v="D.L. BROS ENTERPRISES (AP)"/>
        <s v="D.N.S. ENTERPRISES"/>
        <s v="D.R. ENTERPRISE"/>
        <s v="DADA BHAI SUPPLIERS "/>
        <s v="DADA BHAI SUPPLY &amp; HARDWARE"/>
        <s v="DALIM KUMAR DAS"/>
        <s v="DAS &amp; SON'S"/>
        <s v="DAS BROTHERS"/>
        <s v="DAS ENTERPRISE-BAKSA"/>
        <s v="DAS GUPTA ENTERPRISE"/>
        <s v="DAS IRON AGENCY (AGARTALA)"/>
        <s v="DAS STORES"/>
        <s v="DATTA HOME APPLIANCE"/>
        <s v="DEB HARDWARE - SIL"/>
        <s v="DEB TRADERS"/>
        <s v="DEBABRATA SAHA"/>
        <s v="DEBNATH CEMENT HOUSE AND IRON STORES"/>
        <s v="DEBNATH HARDWARE STORE"/>
        <s v="DEBRATHA ENTERPRISE"/>
        <s v="DEEP ENTERPRISES"/>
        <s v="DEEPAK TRADERS - DURGAPUR"/>
        <s v="DEEPIKA ENTERPRISE"/>
        <s v="DEEPJYOTI STORE"/>
        <s v="DEKA AND SONS HARDWARE"/>
        <s v="DEKA ENTERPRISE"/>
        <s v="DEKA ENTERPRISE (AMAYAPUR)"/>
        <s v="DENNY BENNY ASSOCIATES"/>
        <s v="DEV ENTERPRISE"/>
        <s v="DEV HARDWARES"/>
        <s v="DEVI TRADERS"/>
        <s v="DEY &amp; SONS"/>
        <s v="DEY AGENCY "/>
        <s v="DEY ENTERPRISE - BABURHAT"/>
        <s v="DEY ENTERPRISE (GHUGHUMARI)"/>
        <s v="DEY HARDWARE"/>
        <s v="DHANANJOY SINGH"/>
        <s v="DHANDARIA TRADING CO."/>
        <s v="DHANESHWARI STEEL"/>
        <s v="DHAR AGENCY"/>
        <s v="DHARAMRAJI STORES"/>
        <s v="DHARMVEER HARDWARE AND ENTERPRISES"/>
        <s v="DHELIA &amp; SONS"/>
        <s v="DHIRAJ AGARWAL"/>
        <s v="DHRITI ENTERPRISE"/>
        <s v="DIBANG ENTERPRISES"/>
        <s v="DINGRA ENTERPRISE"/>
        <s v="DIPANKAR ENTERPRISE"/>
        <s v="DIPANKAR TRADE AGENCY"/>
        <s v="DIPTANU DAS - AGT"/>
        <s v="DIVYAM ENTERPRISE"/>
        <s v="DOLEY ENTERPRISE"/>
        <s v="DUDJAN STORE"/>
        <s v="DULAL CH. SAHA"/>
        <s v="DURGA STORE"/>
        <s v="DURGA TRADING (DARRANG)"/>
        <s v="DURGADUTTA AGARWAL (DARJEELING)"/>
        <s v="DUTTA HARDWARE"/>
        <s v="DUTTA STORE"/>
        <s v="DY BEREN ANAL ENTERPRISES"/>
        <s v="EASTERN TRADING"/>
        <s v="ECHA TOMBA ENTERPRISES"/>
        <s v="EJAJUL HARDWARE SHOP"/>
        <s v="EJD HARDWARE"/>
        <s v="EKBAL HARDWARE"/>
        <s v="EL-BE ENTERPRISE"/>
        <s v="ENGINEERING ENTERPRISES"/>
        <s v="ESHAN TRADERS"/>
        <s v="F.H.L. ENTERPRISE"/>
        <s v="F.R.ENTERPRISE"/>
        <s v="FAIZUL HOQUE BARBHUIYA"/>
        <s v="FARDEEN ENTERPRISES"/>
        <s v="FARHANA HARDWARE"/>
        <s v="FARUQUE HARDWARE"/>
        <s v="FLAH TRADERS"/>
        <s v="G D HARDWARES"/>
        <s v="G L ENTERPRISE"/>
        <s v="G S BUILDERS"/>
        <s v="G.B. TRADE CENTRE"/>
        <s v="G.D.HARDWARE"/>
        <s v="G.L. ENTERPRISE"/>
        <s v="G.M. TRADING"/>
        <s v="G.S. HARDWARE"/>
        <s v="G.S.RANI"/>
        <s v="GABRIEL ENTERPRISE"/>
        <s v="GANAPATI HARDWARE (GOLAGHAT)"/>
        <s v="GANAPATI HARDWARE (TEZPUR)"/>
        <s v="GANAPATI TRADE &amp; ELECTRICALS"/>
        <s v="GANESH HARDWARE"/>
        <s v="GANESHLAL PAWAN KUMAR"/>
        <s v="GANGA ENTERPRISES"/>
        <s v="GANGA HARDWARE (DARRANG)"/>
        <s v="GANGLE DALE ENTERPRISE"/>
        <s v="GANNAYAK BUILDERS"/>
        <s v="GANPATI STEEL - PHULWARIA"/>
        <s v="GANPATI TRADERS - BUDHMA"/>
        <s v="GARG ENTERPRISES"/>
        <s v="GARGI ENTERPRISE (LA)"/>
        <s v="GARODIA HARDWARE STORES"/>
        <s v="GAURAV ENTERPRISES"/>
        <s v="GAURIPUR ENTERPRISE (LOWER ASSAM)"/>
        <s v="GERUA ENTERPRISE"/>
        <s v="GHOSH ENTERPRISE - DHUPGURI"/>
        <s v="GHOSH TRADERS (UDP)"/>
        <s v="GIRRAJ TRADE AGENCY"/>
        <s v="GITA TRADERS"/>
        <s v="GITA TRADERS - SUPAUL"/>
        <s v="GITANJALI ENTERPRISE"/>
        <s v="GLOBAL CERAMIC PRIVATE LIMITED"/>
        <s v="GLOBAL ENTERPRISES - MNP"/>
        <s v="GLOBAL INFRATECH"/>
        <s v="GOLAGHAT HARDWARE"/>
        <s v="GOLAKGANJ HARDWARE STORES"/>
        <s v="GONESH HARDWARE STORES"/>
        <s v="GOODWILL HARDWARE"/>
        <s v="GOPAL TRADERS"/>
        <s v="GOPE VARIETIES"/>
        <s v="GOPINATH ENTERPRISE"/>
        <s v="GOPINATH SAHA"/>
        <s v="GOSWAMI HARDWARE"/>
        <s v="GOURAB SAHA"/>
        <s v="GOURANGA BHANDAR"/>
        <s v="GOURANGA TRADERS"/>
        <s v="GRACY ENTERPRISE"/>
        <s v="GREEN CENTER"/>
        <s v="GREENLAND HARDWARE STORES"/>
        <s v="GUMIN ENTERPRISES"/>
        <s v="GUPTA HARDWARE"/>
        <s v="GUPTA TRADERS - DAKSHIN DINAJPUR"/>
        <s v="GUPTA TRADERS - JAMALPUR"/>
        <s v="GURUDEV VARIETIES"/>
        <s v="GUWAHATI SUPPLY AGENCY"/>
        <s v="GYANADA STORE"/>
        <s v="GYANENDRA PAUL HARDWARE"/>
        <s v="GYANNAYAK STEEL"/>
        <s v="H.B. TRADERS"/>
        <s v="H.P. TRADERS"/>
        <s v="HADIQUL ISLAM"/>
        <s v="HAIDER HARDWARE"/>
        <s v="HALLELUJAH ENTERPRISE"/>
        <s v="HANCHARA HARDWARE STORE"/>
        <s v="HANUMAN BHANDAR (BOKOLIA)"/>
        <s v="HANUMAN ENTERPRISE (JHT)"/>
        <s v="HARA GOURI IRON STORES"/>
        <s v="HARDWARE CITY"/>
        <s v="HARDWARE HOUSE (SILAPATHAR)"/>
        <s v="HARI MOHAN TRADERS"/>
        <s v="HARI OM ENTERPRISE (GOLAGHAT)"/>
        <s v="HARI OM TRADERS (JALPAIGURI)"/>
        <s v="HARIOM HARDWARE (DHING)"/>
        <s v="HARSH ENTERPRISE"/>
        <s v="HARSHIT TRADERS"/>
        <s v="HAZARIKA HARDWARE"/>
        <s v="HERAMANI HARDWARE"/>
        <s v="HILLS HARDWARE &amp; GLASS"/>
        <s v="HIMADRI NATH"/>
        <s v="HIRALAL AGARWALA"/>
        <s v="HIRAMON PAUL"/>
        <s v="HIYA HARDWARE"/>
        <s v="HOQUE HARDWARE (BARPETA)"/>
        <s v="HUSSAIN HARDWARE STORES"/>
        <s v="HUSSAINI TRADERS"/>
        <s v="ICICLE ENTERPRISES"/>
        <s v="IMRAN HARDWARE"/>
        <s v="INDIAN TRADING"/>
        <s v="IR ENTERPRISES"/>
        <s v="IRSHAD FLAYS BRICKS"/>
        <s v="ISLAM HARDWARE (PHULBARI)"/>
        <s v="ISLAM HARDWARE STORE - NLP"/>
        <s v="ISLAM TRADERS"/>
        <s v="J &amp; J TRADERS (KARIMGANJ)"/>
        <s v="J A SANGMA"/>
        <s v="J B STORES  (DHAKUAKHANA)"/>
        <s v="J K &amp; SONS"/>
        <s v="J K STEEL - KISHANGANJ"/>
        <s v="J K TRADERS (RONGPUR)"/>
        <s v="J P HARDWARE (BNC)"/>
        <s v="J S ENTERPRISE (NLP)"/>
        <s v="J. HARDWARE (SILCHAR)"/>
        <s v="J. SIDDIKA HARDWARE"/>
        <s v="J.A. LASKAR TRADERS"/>
        <s v="J.B.L HARDWARE"/>
        <s v="J.D. HARDWARE"/>
        <s v="J.H.ENTERPRISE"/>
        <s v="J.J. HARDWARE STORE"/>
        <s v="J.K ENTERPRISES"/>
        <s v="J.K. HARDWARE STORE"/>
        <s v="J.P.HARDWARE &amp; ELECTRICALS"/>
        <s v="J.P.TRADING - DBR"/>
        <s v="J.R. HOSES"/>
        <s v="J.S. HARDWARE"/>
        <s v="JACOBS' STAR ENTERPRISES"/>
        <s v="JADE MARKETING"/>
        <s v="JAGATI ENTERPRISE"/>
        <s v="JAGDAMBA ENTERPRISE"/>
        <s v="JAGDAMBA TRADERS - KUMARKHAND"/>
        <s v="JAGDAMBA TRADERS - SAIFGANJ"/>
        <s v="JAGDISH PRASAD GOPIKISHAN"/>
        <s v="JAI MAA LAXMI TRADERS (KURSELA)"/>
        <s v="JAI MATA DI TRADERS - SAHARSA"/>
        <s v="JAI SADAFAL LOHA BHANDAR"/>
        <s v="JAI SHREE RAM HARDWARE"/>
        <s v="JAI SHRI KRISHNA TRADERS"/>
        <s v="JAIN HARDWARE AND SUPPLIER"/>
        <s v="JAISWAL ENTERPRISES (TEZPUR)"/>
        <s v="JAISWAL HARDWARE"/>
        <s v="JAISWAL HARDWARE - BELHAR"/>
        <s v="JAISWAL TRADERS"/>
        <s v="JALAL HARDWARE"/>
        <s v="JALAN STEEL"/>
        <s v="JALLAN ENTERPRISE - GOL"/>
        <s v="JALPAIGURI ISPAT"/>
        <s v="JAMES ENTERPRISE"/>
        <s v="JAMIR HARDWARE"/>
        <s v="JAMIR TRADERS (NLD)"/>
        <s v="JANANI HARDWARE SHOP"/>
        <s v="JANMONI HARDWARE AND SUPPLIERS"/>
        <s v="JAY MAA TRADERS"/>
        <s v="JAYESH ENTERPRISE"/>
        <s v="JAYRAM BHANDER"/>
        <s v="JENNY ENTERPRISE"/>
        <s v="JINTI HARDWARE"/>
        <s v="JITEN CONSTRUCTION"/>
        <s v="JMD ENTERPRISE"/>
        <s v="JOHN HARDWARE"/>
        <s v="JONNAM INFRASTRUCTURE"/>
        <s v="JOSHI ENTERPRISE"/>
        <s v="JOY DURGA CARRING CENTRE (AGR)"/>
        <s v="JOY GURU ENTERPRISE"/>
        <s v="JOY KALI HARDWARE'S"/>
        <s v="JOY MAA HARDWARE AND SANITARY"/>
        <s v="JOY RAM GLASS EMPORIUM"/>
        <s v="JOY SHIB SANKAR HARDWARE"/>
        <s v="JOYA ENTERPRISE"/>
        <s v="JOYGURU ENTERPRISE (LA)"/>
        <s v="JOYKALI HARDWARE (DMR)"/>
        <s v="JOYRAM HARDWARE"/>
        <s v="JOYRAM SARKAR"/>
        <s v="JOYRAM TRADERS (AGARTALA)"/>
        <s v="JOYRAM VARIETIES"/>
        <s v="JOYTARA STORES"/>
        <s v="JRS TRADERS"/>
        <s v="JULIE ENTERPRISES"/>
        <s v="JUNAKY HARDWARE"/>
        <s v="JUWEL ENTERPRISE"/>
        <s v="JYOTSNA HARDWARE"/>
        <s v="K B HARDWARE (DARRANG)"/>
        <s v="K K TRADERS - NLP"/>
        <s v="K M AGENCY"/>
        <s v="K S HARDWARE (HAWAJAN)"/>
        <s v="K.A.TRADERS"/>
        <s v="K.B. TRADING"/>
        <s v="K.D. HARDWARE"/>
        <s v="K.K.ENTERPRISE"/>
        <s v="K.K.ENTERPRISES"/>
        <s v="K.L.&amp; SONS"/>
        <s v="K.S ENTERPRISES - GHY"/>
        <s v="K.V. ENTERPRISE"/>
        <s v="KABEER SALES AND CONSTRUCTION"/>
        <s v="KAIBALYANATH HARDWARE"/>
        <s v="KALI MATA HARDWARE STORES (UDAIPUR)"/>
        <s v="KALIMI HARDWARE STORES"/>
        <s v="KALITA ENTERPRISE"/>
        <s v="KALITA ENTERPRISE (LOKHRA)"/>
        <s v="KALITA ENTERPRISE (TEZPUR)"/>
        <s v="KALITA SUPPLY AGENCY"/>
        <s v="KALPANA HARDWARE-NGN"/>
        <s v="KALPANA STORE"/>
        <s v="KALPANA TRADING"/>
        <s v="KALUNG HARDWARE (OLD ZIRO)"/>
        <s v="KAMAKHYA HARDWARE (TEZPUR)"/>
        <s v="KAMAKHYA HARDWARE STORES"/>
        <s v="KAMAL HARDWARE"/>
        <s v="KAMAL HARDWARE STORES"/>
        <s v="KAMRUP ENTERPRISE"/>
        <s v="KAMRUP STEEL (GHY)"/>
        <s v="KANHAIYA ENTERPRISES (TEGHRA)"/>
        <s v="KANTA HARDWARE (CHOWKIDINGHEE)"/>
        <s v="KARANI ENTERPRISE (NGN)"/>
        <s v="KARIM ENTERPRISE"/>
        <s v="KARUNA ENTERPRISE (DRJG)"/>
        <s v="KARUNA ENTERPRISES"/>
        <s v="KASBA STEEL CENTRE"/>
        <s v="KASHBA TRADERS"/>
        <s v="KASIM TRADERS"/>
        <s v="KEJRIWAL BROTHERS (DIBRUGARH)"/>
        <s v="KESANG HARDWARE"/>
        <s v="KESHARI TRADING"/>
        <s v="KHAN HARDWARE"/>
        <s v="KHAN HARDWARE (LA)"/>
        <s v="KHARBULI ENTERPRISE"/>
        <s v="KHETAN TRADERS"/>
        <s v="KHURAI STEEL"/>
        <s v="KIHO ENTERPRISE"/>
        <s v="KIM KIM HARDWARE "/>
        <s v="KIPA STEEL"/>
        <s v="KIRAN TRADERS (GARHBANAILI)"/>
        <s v="KISHORE STEEL CENTRE"/>
        <s v="KN &amp; SON''S VARIETY STORE"/>
        <s v="KOLKATA IRON AND STEEL"/>
        <s v="KOLKATA IRON STORE"/>
        <s v="KP HARDWARE"/>
        <s v="KRISHNA ENTERPRISE"/>
        <s v="KRISHNA ENTERPRISES (GOTHRA)"/>
        <s v="KRISHNA ENTERPRISES (PURNIA)"/>
        <s v="KRISHNA HARDWARE"/>
        <s v="KRISHNA HARDWARE (LA)"/>
        <s v="KRISHNA KUMAR GHOSH AND SONS"/>
        <s v="KRISHNA TRADERS"/>
        <s v="KSHIRODA HARDWARE"/>
        <s v="KSP ENTERPRISES"/>
        <s v="KUHI &amp; NEHA ENTERPRISE"/>
        <s v="KUNJA TRADING"/>
        <s v="KYONG ENTERPRISES"/>
        <s v="KYRSHAN GYNDIANG"/>
        <s v="L &amp; L STEEL AND HOUSE AGENCY"/>
        <s v="L K ENTERPRISE (TEZ)"/>
        <s v="L SADI STORE"/>
        <s v="L. PYNGROPE HARDWARE"/>
        <s v="L.L HARDWARE STORE"/>
        <s v="L.R.R ENTERPRISE"/>
        <s v="LADLI TRADING"/>
        <s v="LAKHIMI HARDWARE"/>
        <s v="LAKHIPUR SEED HOUSE"/>
        <s v="LAKSHMI NARAYAN HARDWARE"/>
        <s v="LALREM BUSINESS ENTERPRISE"/>
        <s v="LAXMAN SAHA (AGARTALA)"/>
        <s v="LAXMI AGENCY"/>
        <s v="LAXMI ENTERPRISE - JHT"/>
        <s v="LAXMI ENTERPRISES (BANKA)"/>
        <s v="LAXMI HARDWARE STORES (DIBRUGARH)"/>
        <s v="LAXMI KRISHI KENDRA"/>
        <s v="Laxmi Narayan Enterprise"/>
        <s v="LAXMI NARAYAN OM PRAKASH"/>
        <s v="LAXMI STORES (GOL)"/>
        <s v="LAXMI TRADERS (SITAMARHI)"/>
        <s v="LEGONG AGENCY"/>
        <s v="LILA ENTERPRISE"/>
        <s v="LILA HARDWARE"/>
        <s v="LITAN DEBNATH - DMR"/>
        <s v="LOKENATH HARDWARE (DINHATA)"/>
        <s v="LOKNATH BUILDERS (D. DINAJPUR)"/>
        <s v="LOKNATH ENTERPRIME"/>
        <s v="LOUHA BHANDAR"/>
        <s v="LUCKY ENTERPRISE"/>
        <s v="LUCKY ENTERPRISES - PARIHAR"/>
        <s v="LUCKY HARDWARE"/>
        <s v="LUCKY HARDWARE STORE"/>
        <s v="LUKHURAKHAN HARDWARE &amp; FABRICATION"/>
        <s v="LYNGDOH HARDWARE (JOWAI)"/>
        <s v="LYNGDOH SALES CORPORATION"/>
        <s v="M &amp; M STORE (AIZWAL)"/>
        <s v="M &amp; T ENTERPRISES (BELWA)"/>
        <s v="M K  ENTERPRISE (LA)"/>
        <s v="M M ENTERPRISES"/>
        <s v="M M HARDWARE"/>
        <s v="M M TRADERS"/>
        <s v="M P ENTERPRISE"/>
        <s v="M S ENTERPRISE"/>
        <s v="M TRADERS"/>
        <s v="M.B. ENTERPRISE"/>
        <s v="M.B. ENTERPRISE (KOKRAJHAR)"/>
        <s v="M.B. HARDWARE"/>
        <s v="M.B.STEEL"/>
        <s v="M.B.TRADING CO."/>
        <s v="M.H. ENTERPRISE"/>
        <s v="M.M.HARDWARE STORE"/>
        <s v="M.R. STEEL HOUSE"/>
        <s v="M.S.TRADING"/>
        <s v="M/S DARANG"/>
        <s v="M/S GITA DEVI PRASAD"/>
        <s v="M/S MOHIT PAUL"/>
        <s v="M/s PAUL HARDWARE STORES"/>
        <s v="MAA BELA HARDWARE STORE"/>
        <s v="MAA BHABANI HARDWARE"/>
        <s v="MAA BHAWANI HARDWARE (NGN)"/>
        <s v="MAA BHAWANI STORE"/>
        <s v="MAA BHAWANI TRADERS - KOLASHI"/>
        <s v="MAA BUILDERS"/>
        <s v="MAA CHARU HARDWARE"/>
        <s v="MAA DURGA ENTERPRISE (DHARAMPUR)"/>
        <s v="MAA DURGA TRADERS"/>
        <s v="MAA DURGA TRADERS (BARHARA KOTHI)"/>
        <s v="MAA ENTERPRISE"/>
        <s v="MAA ENTERPRISE - LA"/>
        <s v="MAA ENTERPRISE (DEHABOND)"/>
        <s v="MAA ENTERPRISE (GUWAHATI)"/>
        <s v="MAA ENTERPRISE-GHY"/>
        <s v="MAA HARDWARE"/>
        <s v="MAA HARDWARE - LA"/>
        <s v="MAA HARDWARE - NCH"/>
        <s v="MAA HARDWARE (NAGAON)"/>
        <s v="MAA HARDWARE-SIVASAGAR"/>
        <s v="MAA KALI BUILDERS"/>
        <s v="MAA KALI ENTERPRISE"/>
        <s v="MAA KALI HARDWARE"/>
        <s v="MAA KALI STORES"/>
        <s v="MAA KAMAKHYA ENTERPRISE"/>
        <s v="MAA KAMAKHYA ENTERPRISE (GHY)"/>
        <s v="MAA KAMAKHYA HARDWARE"/>
        <s v="MAA KAMAKHYA HARDWARE (TEZPUR)"/>
        <s v="MAA KAMAKHYA METAL"/>
        <s v="MAA KARNI STEEL"/>
        <s v="MAA LAXMI HARDWARE"/>
        <s v="MAA LAXMI TRADERS (JICHHO)"/>
        <s v="MAA MANASA HARDWARE (HOJAI)"/>
        <s v="MAA MANASHA ENTERPRISE"/>
        <s v="MAA MANASHA HARDWARE"/>
        <s v="MAA MANI IRON STORES"/>
        <s v="MAA MEHARESWARI CARRING CENTRE"/>
        <s v="MAA SHANTI TRADERS"/>
        <s v="MAA SHARDA CEMENT AGENCY"/>
        <s v="MAA SHARDA IRON STORE"/>
        <s v="MAA SHARDA TRADER (SULTANGANJ)"/>
        <s v="MAA TARA ENTERPRISES - SONBARSA"/>
        <s v="MAA TARA TRADING (DARJEELING)"/>
        <s v="MAA TRADERS (BOKAJAN)"/>
        <s v="MAA TRIPURASWARI CONSTRUCTION"/>
        <s v="MAAHABOLI ENTERPRISE"/>
        <s v="MAAKALI ENTERPRISE (AGARTALA)"/>
        <s v="MADAN GOPAL TRADERS (AGARTALA)"/>
        <s v="MAHABIR HARDWARE - GLGT"/>
        <s v="MAHABIR HARDWARE (DOOM DOOMIA)"/>
        <s v="MAHABIR PRASAD MAHENDRA KUMAR"/>
        <s v="MAHADEB BHANDER"/>
        <s v="MAHADEV STEEL"/>
        <s v="MAHADEV TRADERS - JALSIMAN"/>
        <s v="MAHADEV TRADERS - PALASI"/>
        <s v="MAHALAXMI ENTERPRISE - DRG"/>
        <s v="MAHALAXMI HARDWARE (DHEMAJI)"/>
        <s v="MAHALAXMI HARDWARES (D.DINAJPUR)"/>
        <s v="MAHALAXMI TRADERS (MUZAFFARPUR)"/>
        <s v="MAHANAM CONSTRUCTION"/>
        <s v="MAHANTA AND CO. HARDWARE"/>
        <s v="MAHATO FERTILIZER AND SEEDS"/>
        <s v="MAHAVEER TRADERS (KHODAWANPUR)"/>
        <s v="MAHE TRADERS"/>
        <s v="MAHENDRA KUMAR SURANA"/>
        <s v="MAHENDRA MARBLE HARDWARE"/>
        <s v="MAHESH HARDWARE"/>
        <s v="MAHESH HARDWARE (BHALUKPONG)"/>
        <s v="MAHESH MAHESWARI"/>
        <s v="MAHESH STORE"/>
        <s v="MAHESH TRADERS (AP)"/>
        <s v="MAHESHWARI ENTERPRISES"/>
        <s v="MAHESWARI CEMENT AGENCY - ALIPURDUAR"/>
        <s v="MAL CEMENT STORES"/>
        <s v="MALAKAR HARDWARE"/>
        <s v="MAMTA ENTERPRISES"/>
        <s v="MAMTA HARDWARE"/>
        <s v="MAMTA HARDWARE STORES"/>
        <s v="MANDAL &amp; SONS"/>
        <s v="MANDAL ENTERPRISE"/>
        <s v="MANDAL HARDWARE - PANJIPARA"/>
        <s v="MANISH TRADING"/>
        <s v="MANISH TRADING CO."/>
        <s v="MANJAR TRADERS AND BUILDING MATERIAL"/>
        <s v="MANJU ENTERPRISE"/>
        <s v="MANJU HARDWARE"/>
        <s v="MANNAT TRADERS"/>
        <s v="MANORAMA HARDWARE STORE - LA"/>
        <s v="MARPI WIRE PRODUCT"/>
        <s v="MARUTI ASSOCIATES"/>
        <s v="MARUTI HARDWARE (SIB)"/>
        <s v="MASUM HARDWARE"/>
        <s v="MASUMA JANNATUL AKTAR"/>
        <s v="MATADI BUILDERS"/>
        <s v="MATRI HARDWARE"/>
        <s v="MAYA HARDWARE STORES (LA)"/>
        <s v="MAYUKH ENTERPRISE"/>
        <s v="MAZUMDER BROTHERS"/>
        <s v="MAZUMDER ENTERPRISE"/>
        <s v="MAZUMDER HARDWARE"/>
        <s v="MD ASHIF ALI"/>
        <s v="MD EMRAN ALI KHAN"/>
        <s v="MD FIROJ ALI"/>
        <s v="MD NAJIM UDDIN (KAMPUR)"/>
        <s v="MD SAHAJAHAN"/>
        <s v="MEGHA TRADE CENTRE"/>
        <s v="MEMO HARDWARE AGENCY"/>
        <s v="MEZ &amp; CO HARDWARE"/>
        <s v="MI HARDWARE &amp; CEMENT"/>
        <s v="MIDLAND BUSINESS ENTERPRISE"/>
        <s v="MILAN CHANDRA SARKAR"/>
        <s v="MIRA HARDWARE"/>
        <s v="MISHRA HARDWARE - TEZ"/>
        <s v="MITHI TRADING CO."/>
        <s v="MITRA ENTERPRISE"/>
        <s v="MMR HARDWARE STORE"/>
        <s v="MODAK ENTERPRISE"/>
        <s v="MODAK IRON AGENCY"/>
        <s v="MODAK TRADERS (AGARTALA)"/>
        <s v="MODERN HARDWARE"/>
        <s v="MOINA STORES"/>
        <s v="MOKTADER ENTERPRISE"/>
        <s v="MOLLAH ENTERPRISE"/>
        <s v="MOMTAZ HARDWARE"/>
        <s v="MON KAMONA HARDWARE"/>
        <s v="MONORANJAN DAS"/>
        <s v="MONOSA STORES (DMR)"/>
        <s v="MOON HARDWARE &amp; STEEL FABRICATION"/>
        <s v="MOON STAR HARDWARE STORES"/>
        <s v="MOROMI ENTERPRISE"/>
        <s v="MOURYA IRON TRADERS"/>
        <s v="MOZNU HARDWARE SHOP (LA)"/>
        <s v="MRINAL KANTI SAHA"/>
        <s v="MRT STORE"/>
        <s v="MUHAFIZ ENTERPRISE"/>
        <s v="MUKESH TRADERS - UDAKISHUNGANJ"/>
        <s v="MUKTA HARDWARE"/>
        <s v="MUNCHUN TRADERS"/>
        <s v="MUNNA ENTERPRISE"/>
        <s v="MURARI MOHAN RETAIL"/>
        <s v="MUSTAKIM HARDWARE"/>
        <s v="N B SUPPLIERS"/>
        <s v="N C STORE"/>
        <s v="N NADAW STORE"/>
        <s v="N PATOWARY HARDWARE"/>
        <s v="N S TRADE AGENCY"/>
        <s v="N.A. ENTERPRISE"/>
        <s v="N.D. ENTERPRISE (SAUDANGI)"/>
        <s v="N.I.HARDWARE"/>
        <s v="N.J. HARDWARE"/>
        <s v="N.N.N ENTERPRISES"/>
        <s v="N.P. HARDWARE - MNP"/>
        <s v="N.W. ENTERPRISE"/>
        <s v="N/S HARDWARE &amp; STEEL"/>
        <s v="NABA KUMAR SAHA"/>
        <s v="NADIA HARDWARE"/>
        <s v="NAHAR TRADERS"/>
        <s v="NAMAMI ENTERPRISES"/>
        <s v="NANDALAL ENTERPRISE"/>
        <s v="NANDINI ENTERPRISES"/>
        <s v="NARGIS HARDWARE"/>
        <s v="NATH BROTHERS &amp; HARDWARE"/>
        <s v="NATH HARDWARE"/>
        <s v="NATH VARIETY STORE"/>
        <s v="NATHU HARDWARE "/>
        <s v="NATIONAL ENTERPRISE"/>
        <s v="NATIONAL HARDWARE STORES"/>
        <s v="NATIONAL TRADING CO"/>
        <s v="NAYAN CARRYING CENTRE (UDAIPUR)"/>
        <s v="NEERAJ TRADERS (MNP)"/>
        <s v="NEW AMIN HARDWARE(MORIGAON)"/>
        <s v="NEW ASSAM HARDWARE (TEOK)"/>
        <s v="NEW BHAWANI HARDWARE - NLP"/>
        <s v="NEW BOLBAM"/>
        <s v="NEW BURIMA HARDWARE"/>
        <s v="NEW CHANDIMATA TRADERS"/>
        <s v="NEW J P HARDWARE (TEZPUR)"/>
        <s v="NEW LASKAR TRADER'S"/>
        <s v="NEW MADAN GOPAL HARDWARE"/>
        <s v="NEW MINA HARDWARE"/>
        <s v="NEW SUMAN ENTERPRISE"/>
        <s v="NEW TARUN HARDWARE STORE"/>
        <s v="NIBEDITA DEPARTMENTAL SHOP"/>
        <s v="NIDEESHWARAM HARDWARE"/>
        <s v="NIKHIL KUMAR CHOWDHURY"/>
        <s v="NIKU HARDWARE"/>
        <s v="NILACHAL PAINTS &amp; SANITARY"/>
        <s v="NIMESH ENTERPRISE"/>
        <s v="NIRANJAN HARDWARE STORES"/>
        <s v="NIRMAL HARDWARE"/>
        <s v="NIRMAN UDYOG"/>
        <s v="NISHIGANJ BUILDERS"/>
        <s v="NORTH EAST HARDWARE - LA"/>
        <s v="NUNG ENTERPRISE"/>
        <s v="NUR ENTERPRISE - SAMASPUR"/>
        <s v="NUR ISLAM ENTERPRISE"/>
        <s v="NY ENTERPRISES"/>
        <s v="OJA HARDWARE (KOLONGPAR)"/>
        <s v="OM ENTERPRISES - APN"/>
        <s v="OM HARDWARE"/>
        <s v="OM SHANTI TRADERS"/>
        <s v="OM SHIV MAHAKALI LAXMI TRADERS"/>
        <s v="OM SRI GANESH TRADING CO"/>
        <s v="OM TRADERS (SIL)"/>
        <s v="OM TRADING"/>
        <s v="OMIOO HARDWARE"/>
        <s v="OMKER ROY"/>
        <s v="ONN AGENCY"/>
        <s v="OSMAN HARDWARE"/>
        <s v="P B HARDWARE"/>
        <s v="P C STEEL"/>
        <s v="P.D. ENTERPRISE - NLP"/>
        <s v="P.K ENTERPRISE (AMGURI)"/>
        <s v="P.K. HARDWARE STORE"/>
        <s v="P.K.ENTERPRISE(LOWER ASSAM)"/>
        <s v="P.K.IRON STORES"/>
        <s v="P.PHAWA"/>
        <s v="P.S. ENTERPRISE (AGT)"/>
        <s v="P.S. HARDWARE"/>
        <s v="P.S.ENTERPRISE (GUWAHATI)"/>
        <s v="PABAN AGARWALA"/>
        <s v="PAL BUILDERS (D DINAJPUR)"/>
        <s v="PALIT ENTERPRISE"/>
        <s v="PANKAJ AGARWAL (SIKKIM)"/>
        <s v="PANKAJ CEMENT STORE"/>
        <s v="PANKAJ KUMAR CHAUDHARI"/>
        <s v="PANNALAL ENTERPRISES"/>
        <s v="PAONA ENTERPRISES"/>
        <s v="PAPPU KRISHI KENDRA"/>
        <s v="PARBIN ENTERPRISE"/>
        <s v="PARIJAT STEEL (GHY)"/>
        <s v="PARISMITA ENTERPRISE"/>
        <s v="PARTHA DAS - AGT"/>
        <s v="PAUL CONSTRUCTION (KHARIA)"/>
        <s v="PAUL ENTERPRISE - AGT"/>
        <s v="PAUL HARDWARE"/>
        <s v="PAUL HARDWARE - SALBARI"/>
        <s v="PAUL HARDWARES (CACHAR)"/>
        <s v="PAUL HARDWARES (UDAIPUR)"/>
        <s v="PAWAN ENTERPRISE"/>
        <s v="PAWAN KUMAR SAHU - TURA"/>
        <s v="PICK ME"/>
        <s v="PINKI HARDWARE - NGN"/>
        <s v="PODDAR STEEL TRADING"/>
        <s v="PODDER CONSTRUCTION"/>
        <s v="PODDER HARDWARE (UDP)"/>
        <s v="POHAR TRADERS (MAZDIA)"/>
        <s v="POLO HILLS MACHINERY &amp; HARDWARE"/>
        <s v="POPULAR ENTERPRISE"/>
        <s v="POPULAR TRADING"/>
        <s v="PRADIP H/W STORES"/>
        <s v="PRADIP KUMAR SAHA"/>
        <s v="PRADIP SAHA"/>
        <s v="PRADIP STORE (RAJMAI)"/>
        <s v="PRAGATI ENTERPRISE"/>
        <s v="PRANATI HARDWARE"/>
        <s v="PRASAD HARDWARE"/>
        <s v="PRASAD TRADERS (LA)"/>
        <s v="PRATIBHA HARDWARE"/>
        <s v="PRATIK HARDWARE"/>
        <s v="PRATIMA STORE"/>
        <s v="PRAVEER ENTERPRISE"/>
        <s v="PRINCE HARDWARE"/>
        <s v="PRINCE TRADERS - BARAHAT"/>
        <s v="PRIYA CARRING CENTRE"/>
        <s v="PRIYA HARDWARE"/>
        <s v="PRIYAMBANI STORES"/>
        <s v="PRIYANKA CEMENT SALES AGENCY"/>
        <s v="PROBIR HARDWARE"/>
        <s v="PROMILA BUILDERS"/>
        <s v="PUJA ENTERPRISE"/>
        <s v="PUNAM TRADING"/>
        <s v="PURBANCHAL HARDWARE (DEMOW)"/>
        <s v="PURBANCHAL HARDWARE (TEZPUR)"/>
        <s v="PURBANCHAL UDYOG (DIB)"/>
        <s v="PURBASHA ENTERPRISE"/>
        <s v="PURNA HARDWARE STORES"/>
        <s v="PURNIMA STORE"/>
        <s v="PUSHPA TRADERS"/>
        <s v="R BROTHER &amp; SONS"/>
        <s v="R D STORE"/>
        <s v="R I ENTERPRISE"/>
        <s v="R K ENTERPRISES"/>
        <s v="R K HARDWARE (TURA)"/>
        <s v="R K TRADING (SILCHAR)"/>
        <s v="R P ENTERPRISE"/>
        <s v="R P STORE (AIZWAL)"/>
        <s v="R R HARDWARE"/>
        <s v="R V HARDWARE AND STORE"/>
        <s v="R.B. STORE - NLD"/>
        <s v="R.D.D.HARDWARE"/>
        <s v="R.H.ENTERPRISE"/>
        <s v="R.K. ENTERPRISES"/>
        <s v="R.K. STEEL - COOCHBIHAR"/>
        <s v="R.K. TRADING"/>
        <s v="R.K.ENTERPRISE (NALBARI)"/>
        <s v="R.K.HARDWARE STORE - NLP"/>
        <s v="R.K.STEEL (NEW)"/>
        <s v="R.M. TRADERS (SILCHAR)"/>
        <s v="R.N. ENTERPRISE"/>
        <s v="R.P.TRADERS"/>
        <s v="R&amp;C ENTERPRISE"/>
        <s v="RABBANI &amp; CO. "/>
        <s v="RABEN KALITA ENTERPRISE"/>
        <s v="RADHA HARDWARE"/>
        <s v="RADHA TRADERS"/>
        <s v="RADHESHYAM IRON"/>
        <s v="RADHIKA ENTERPRISE"/>
        <s v="RAFIK HARDWARE"/>
        <s v="RAHIMIAH STEEL"/>
        <s v="RAHMAT ENTERPRISE"/>
        <s v="RAHUL HARDWARE"/>
        <s v="RAHUL TRADERS (GHY)"/>
        <s v="RAHUL TRADEWING PVT. LTD."/>
        <s v="RAJ ENTERPRISE - CHANCHAL"/>
        <s v="RAJ HARDWARE (DARRANG)"/>
        <s v="RAJ LAXMI AJENCIES"/>
        <s v="RAJ VIKASH STEEL CENTRE"/>
        <s v="RAJA HARDWARES AND SUPPLIERS"/>
        <s v="RAJA TRADING"/>
        <s v="RAJASTHAN MARBELS AND HARDWARE"/>
        <s v="RAJBIR HARDWARE STORE"/>
        <s v="RAJESH HARDWARE SHOP-HOJAI"/>
        <s v="RAJESH TRADE &amp; AGENCY"/>
        <s v="RAJESH TRADERS (TSK)"/>
        <s v="RAJIA HARDWARE"/>
        <s v="RAJIV RANJAN ENTERPRISES"/>
        <s v="RAJIV TRADERS (GHY)"/>
        <s v="RAJKHOWA HARDWARE (NLP)"/>
        <s v="RAJU ENTERPRISES - RANIPOOL"/>
        <s v="RAKSHIT CYCLE &amp; HARDWARE"/>
        <s v="RAM JANKI TRADERS"/>
        <s v="RAM KAMAL BHANDER"/>
        <s v="RAMA ENTERPRISES - YANGANG"/>
        <s v="RAMCHANDRA JAYPRAKASH"/>
        <s v="RAMKRISHNA ENTERPRISE (DHALAI)"/>
        <s v="RAMKRISHNA ENTERPRISE(PANISAGAR)"/>
        <s v="RAMKRISHNA HARDWARE - BIRPARA"/>
        <s v="RAMKRISHNA HARDWARE-DIMA HASAO"/>
        <s v="RAMKRISHNA IRON"/>
        <s v="RAMKRISHNA TRADERS (JIRANIA)"/>
        <s v="RAMTHAKUR IRON"/>
        <s v="RAMTHAKUR TRADING CO."/>
        <s v="RANGAMOYEE"/>
        <s v="RANI ENTERPRISES"/>
        <s v="RANI SATI TRADING CO."/>
        <s v="RANUP BODO"/>
        <s v="RATAN SARKAR"/>
        <s v="RAVI STORE"/>
        <s v="RAZIYA ENTERPRISES"/>
        <s v="REKHA HARDWARE"/>
        <s v="RENU BEGUM STORE"/>
        <s v="REZA HARDWARE"/>
        <s v="RIDGE ENTERPRISES - APN"/>
        <s v="RIJINA BEGUM"/>
        <s v="RISHI ENTERPRISE"/>
        <s v="RIYA HARDWARE"/>
        <s v="RK TRADERS"/>
        <s v="ROHAN TRADERS"/>
        <s v="ROHIT TRADERS"/>
        <s v="Rohul Hardware"/>
        <s v="RORO POLYMERS"/>
        <s v="ROSHAN HARDWARE"/>
        <s v="ROSHNI ENTERPRISES"/>
        <s v="ROSHNI TRADING"/>
        <s v="ROTHIN BARMAN"/>
        <s v="ROY CYCLE STORES"/>
        <s v="ROY ENTERPRISE (DHALESWAR)"/>
        <s v="ROY ENTERPRISE (SILIGURI)"/>
        <s v="ROY HARDWARE"/>
        <s v="ROY HARDWARE STORE (LALUK)"/>
        <s v="ROY SUPPLIERS"/>
        <s v="ROYAL CEMENTS"/>
        <s v="ROYAL ENTERPRISE"/>
        <s v="ROYAL ENTERPRISE-AP"/>
        <s v="RS ENTERPRISE"/>
        <s v="RS HARDWARE &amp; SUPPLIER"/>
        <s v="RUDRA STEEL &amp; CONSTRUCTION COMPANY"/>
        <s v="RUHI ENTERPRISE"/>
        <s v="RUKMANI ENTERPRISE (JORHAT)"/>
        <s v="RUKSHANA HARDWARE"/>
        <s v="RUMANA HARDWARES"/>
        <s v="RUNA ENTERPRISE"/>
        <s v="RUPALI HARDWARE"/>
        <s v="RUPAM ENTERPRISE (JALPAIGURI)"/>
        <s v="RUPJYOTI ENTERPRISE"/>
        <s v="RUPNAGAR HARDWARE (GHY)"/>
        <s v="S A ENTERPRISE (HALLIDAYGANJ)"/>
        <s v="S C ENTERPRISES"/>
        <s v="S D SHIRA"/>
        <s v="S K TRADERS - PURNIA"/>
        <s v="S K TRADING"/>
        <s v="S K TRADING (NLD)"/>
        <s v="S K TRADING CO. (LUMDING)"/>
        <s v="S R BUILDERS"/>
        <s v="S S ENTERPRISE-DARRANG"/>
        <s v="S S HARDWARE"/>
        <s v="S S STORE"/>
        <s v="S.A. ENTERPRISE"/>
        <s v="S.A.AGENCY"/>
        <s v="S.B. ENTERPRISE - SIL"/>
        <s v="S.B. HARDWARE"/>
        <s v="S.B.ENTERPRISE (CHHAYGAON)"/>
        <s v="S.B.TIMBER"/>
        <s v="S.I.R ENTERPRISE"/>
        <s v="S.J.TRADERS"/>
        <s v="S.K.HARDWARE (JORHAT)"/>
        <s v="S.K.HARDWARE STORES (TURA)"/>
        <s v="S.M.ENTERPRISE"/>
        <s v="S.M.ENTERPRISE (LA)"/>
        <s v="S.N.HARDWARE (NAGAON)"/>
        <s v="S.S. ENTERPRISE (SIBSAGAR)"/>
        <s v="SABITA DAM"/>
        <s v="SABITRI LAHA"/>
        <s v="SABNUR HARDWARE"/>
        <s v="SADHAN ENTERPRISE"/>
        <s v="SADHANA ENTERPRISE (MATHURABAGAN)"/>
        <s v="SAH ENTERPRISES"/>
        <s v="SAH TRADERS"/>
        <s v="SAH TRADERS - SIKTY"/>
        <s v="SAHA &amp; CO."/>
        <s v="SAHA CONSTRUCTION"/>
        <s v="SAHA HARDWERE"/>
        <s v="SAHA TRADERS"/>
        <s v="SAI HARDWARE"/>
        <s v="SAIKIA ENTERPRISE"/>
        <s v="SAIKIA HARDWARE (NLP)"/>
        <s v="SAIKIA HARDWARE-NGN"/>
        <s v="SAILOLIANA ENTERPRISE"/>
        <s v="SAINI HARDWARE"/>
        <s v="SALAM SUPPLIERS"/>
        <s v="SALEN ENTERPRISE"/>
        <s v="SAMAD HARDWARE"/>
        <s v="SAMCHO HARDWARE TRADE AGENCY"/>
        <s v="SAMYO HARDWARE (SHILLONG)"/>
        <s v="SANDHYA HARDWARE (JAMUNAMUKH)"/>
        <s v="SANDHYA HARDWARE STORES"/>
        <s v="SANDIP AGARWAL"/>
        <s v="SANDIP KUMAR NIMODIA"/>
        <s v="SANGO ENTERPIRSES"/>
        <s v="SANJIB KUMAR PAUL"/>
        <s v="SANJITA HARDWARE"/>
        <s v="SANNI STEEL"/>
        <s v="SANTOSH ROY"/>
        <s v="SANTOSHI TRADERS"/>
        <s v="SARADA TRADING"/>
        <s v="SARALA ENTERPRISE"/>
        <s v="SARDA TRADE CORPORATION"/>
        <s v="SARITA TRADING"/>
        <s v="SARMA HARDWARE(GUWAHATI)"/>
        <s v="SARMA STORE"/>
        <s v="SAROI ENGG &amp; FEBRICATION"/>
        <s v="SARSWATI ENTERPRISES"/>
        <s v="SASWAT"/>
        <s v="SATI TRADING CO"/>
        <s v="SATYAM HARDWARE - AP"/>
        <s v="SAURABH HARDWARE"/>
        <s v="SAWANG TRADERS"/>
        <s v="SAYAN STEEL"/>
        <s v="SEDES ENTERPRISE"/>
        <s v="SEEMA TRADERS"/>
        <s v="SEMINGTON MARAK"/>
        <s v="SENCHOWA HARDWARE"/>
        <s v="SETHIA ENTERPRISES"/>
        <s v="SHAHIN AMEEN"/>
        <s v="SHANKAR  HARDWARE"/>
        <s v="SHANKAR BHANDAR (DARANG)"/>
        <s v="SHANKAR HARDWARE"/>
        <s v="SHANKAR ROY"/>
        <s v="SHANTA TRADERS"/>
        <s v="SHANTI ENTERPRISE"/>
        <s v="SHANTI SUPPLY"/>
        <s v="SHANTI TRADE"/>
        <s v="SHANTIPUR HARDWARE STORE"/>
        <s v="SHARADA STEEL"/>
        <s v="SHARMA BUILDERS"/>
        <s v="SHARMA H.W. STORES"/>
        <s v="SHARMA HARDWARE (NAGAON)"/>
        <s v="SHEKINA ENTERPRISE"/>
        <s v="SHERPA TRADING CO"/>
        <s v="SHEW HARDWARE (JORHAT)"/>
        <s v="SHIBANI ENTERPRISES"/>
        <s v="SHIKHA HARDWARE"/>
        <s v="SHIRA HARDWARE STORE (TURA)"/>
        <s v="SHIV BHANDAR (NLP)"/>
        <s v="SHIV ENTERPRISE"/>
        <s v="SHIV ENTERPRISES - BIHAT"/>
        <s v="SHIV KHAD BEEJ BHANDAR"/>
        <s v="SHIV SAI SUPPLIER"/>
        <s v="SHIV SANKAR HARDWARE"/>
        <s v="SHIV SANKAR SANITARY &amp; HARDWARE STORES - AGT"/>
        <s v="SHIV SHAKTI HARDWARE"/>
        <s v="SHIV SHAKTI HARDWARE (JOR)"/>
        <s v="SHIV SHAKTI TRADERS (KURHAN)"/>
        <s v="SHIV TRADERS - SAKRA"/>
        <s v="SHIVA TRADERS (MAJORGANJ)"/>
        <s v="SHIVA TRADING AND COMPANY"/>
        <s v="SHIVAA ENTERPRISES"/>
        <s v="SHIVAM ENTERPRISE (GHY)"/>
        <s v="SHIVAM HARDWARE"/>
        <s v="SHIVAM HARWDARE (LA)"/>
        <s v="SHIVAM KRISHI KENDRA"/>
        <s v="SHIVAM STEEL"/>
        <s v="SHIVAM TRADING"/>
        <s v="SHREE GAJRAJ BUILDERS"/>
        <s v="SHREE GANESH ENTERPRISE (GHY)"/>
        <s v="SHREE GANESH HARDWARE (TEZPUR)"/>
        <s v="SHREE GANESH STEEL"/>
        <s v="SHREE GANESH TRADERS"/>
        <s v="Shree Hari Hardware"/>
        <s v="SHREE KAMLA ENTERPRISES"/>
        <s v="SHREE KANHAIYA HARDWARE STORE"/>
        <s v="SHREE KRISHNA HARDWARE - NAYARHAT"/>
        <s v="SHREE RADHA ENTERPRISES"/>
        <s v="SHREE SASHI STORE - NLD"/>
        <s v="SHREE SHYAM HARDWARE"/>
        <s v="SHREE SHYAM TRADERS"/>
        <s v="SHREE TRADERS"/>
        <s v="SHREEPUR HARDWARE"/>
        <s v="SHRI DROSTAR LYNGDOH"/>
        <s v="SHRI ELECTRICALS &amp; HARDWARES"/>
        <s v="SHRI KHRAWBOR LYNGKHOI"/>
        <s v="SHRI RAM ENTERPRISES"/>
        <s v="SHRI VISHWAKARMA TRADERS - HASANPUR"/>
        <s v="SHUBHAM ENTERPRISES"/>
        <s v="SHUBHAM TRADERS (BHARRAHI BAZAR)"/>
        <s v="SHYAM CONSTRUCTION &amp; SUPPLIERS"/>
        <s v="SHYAM ENTERPRISE"/>
        <s v="SHYAM ENTERPRISES (THAKURGANJ)"/>
        <s v="SHYAM HARDWARE STORES"/>
        <s v="SHYAM PLY HOUSE"/>
        <s v="SHYAM STEEL"/>
        <s v="SHYAMALI STORES"/>
        <s v="SHYAMANTAMONI HARDWARE STORES"/>
        <s v="SIBANATH HARDWARE (MOR)"/>
        <s v="SIDDIQUEE ENTERPRISES"/>
        <s v="SILASAKHU HARDWARE &amp; ELECTRICALS"/>
        <s v="SINDHU AGRIWARE"/>
        <s v="SINGH TRADE &amp; COMMERCE"/>
        <s v="SINHA MARKETING"/>
        <s v="SIPRA TRADERS"/>
        <s v="SIRISH HARDWARE"/>
        <s v="SMA ENTERPRISES"/>
        <s v="SMTI KISETEULE ZEME"/>
        <s v="SNOWDROP HARDWARE"/>
        <s v="SOBHA IRON &amp; STEEL"/>
        <s v="SOMAYA HARDWARE"/>
        <s v="SONA BRICKS AND TRADERS"/>
        <s v="SONAPUR CEMENT CENTRE"/>
        <s v="SOUTHERN BREEZE"/>
        <s v="SPINGSHON MAWLIEH"/>
        <s v="SR BUILDERS"/>
        <s v="SREE BALAJI HARDWARE STORES"/>
        <s v="SREE BHANDER (SP FIRM)"/>
        <s v="SREE GONESH CEMENT AND HARDWARE"/>
        <s v="SREE KRISHNA TRADE AGENCY"/>
        <s v="SREEMA TRADERS - SILCHAR"/>
        <s v="SREEMOYEE HARDWARE"/>
        <s v="SRI GANPATI TRADERS (PILKHI)"/>
        <s v="SRI HANUMAN ENTERPRISES (DARJEELING)"/>
        <s v="SRI JAGDAMBA HARDWARE STORES"/>
        <s v="SRI NARAYAN CHANDRA SAHA &amp; SONS"/>
        <s v="SRI RAM TRADING"/>
        <s v="SRI RAVI TRADERS (PAMRA)"/>
        <s v="SRI SANJOY PAUL"/>
        <s v="SRI SHAKAMBHARI BUILDER"/>
        <s v="SRI UTTAM KUMAR ROY"/>
        <s v="SRISTI CEMENT HOUSE (SADAR)"/>
        <s v="STEEL HOUSE"/>
        <s v="STEELS HOUSE"/>
        <s v="SUBAL MAHANTA"/>
        <s v="SUBH KARAN SINGHI (LA)"/>
        <s v="SUBHAM HARDWARE"/>
        <s v="SUBHAN ENTERPRISE"/>
        <s v="SUBHASH MALAKAR"/>
        <s v="SUBRATA SAHA"/>
        <s v="SUBRATA SINHA"/>
        <s v="SUDEB SHEAL"/>
        <s v="SUJIT HARDWARE"/>
        <s v="SUJIT KUMAR SAHA"/>
        <s v="SULTAN ENTERPRISE"/>
        <s v="SUMAN ENTERPRISES - PANCHGACHIA"/>
        <s v="SUMAN HARDWARE"/>
        <s v="SUMAN KRISHI KENDRA AND CEMENT AGEN"/>
        <s v="SUMITRA ENTERPRISE - JALPAIGURI"/>
        <s v="SUNDAR HARDWARE"/>
        <s v="SUNIL HARDWARE"/>
        <s v="SUNIL TRADING (BARSOI)"/>
        <s v="SUNIRMAL DAS"/>
        <s v="SUNITA ENTERPRISE"/>
        <s v="SUNITI ENTERPRISE"/>
        <s v="SUNITI TRADERS (SIL)"/>
        <s v="SUPER ENTERPRISES"/>
        <s v="SUPRIYA STORES"/>
        <s v="SURAVI ENTERPRISE"/>
        <s v="SURENDRA IRON &amp; STEEL"/>
        <s v="SUSHANTA CHANGMAI"/>
        <s v="SWAGAT TRADERS - DBR"/>
        <s v="SWASTIK HARDWARE STORE"/>
        <s v="SWASTIK IRON &amp; STEEL CENTER"/>
        <s v="SWASTIM HARDWARE"/>
        <s v="SWASTISHREE"/>
        <s v="SWASTY &amp; CO."/>
        <s v="SWURO ENTERPRISES (NLD)"/>
        <s v="T A TRADERS"/>
        <s v="T R ENTERPRISE"/>
        <s v="T T ENTERPRISE (LEKABALI)"/>
        <s v="T.A. HARDWARE SHOP"/>
        <s v="T.D.PANGCHAK ENTERPRISE"/>
        <s v="T.D.TIMBER SHOP"/>
        <s v="T.N.CITIZEN STORE"/>
        <s v="TADO ENTERPRISE (AP NORTH)"/>
        <s v="TAGA ENTERPRISES"/>
        <s v="TAGGU ENTERPRISES"/>
        <s v="TAJ ENTERPRISE"/>
        <s v="TAJ LOUHA BHANDAR"/>
        <s v="TALUKDAR BROTHER INTER LOCKING &amp; TI"/>
        <s v="TALUKDAR HARDWARE (LA)"/>
        <s v="TANA ENTERPRISES"/>
        <s v="TANGLA STEEL HOUSE"/>
        <s v="TANISHA ENTERPRISE"/>
        <s v="TANYA HARDWARE"/>
        <s v="TAPAN KUMAR RAY (SILCHAR)"/>
        <s v="TARA MARBLES - APN"/>
        <s v="TARANGAMOYEE TRADERS"/>
        <s v="TATAN ENTERPRISES"/>
        <s v="THAKUR AND SONS"/>
        <s v="THAKUR AND SONS - GAYGHAT"/>
        <s v="THAKUR TRADERS"/>
        <s v="THANGAL ENTERPRISES"/>
        <s v="THE ONE"/>
        <s v="TIGER STEEL AND HARDWARE"/>
        <s v="TIRUPATI BUILDERS (DRJG)"/>
        <s v="TIRUPATI ENTERPRISE - NLP"/>
        <s v="TIRUPATI IRON STORES"/>
        <s v="TIRUPATI STEELS"/>
        <s v="TIRUPATI TRADERS (LOWER ASSAM)"/>
        <s v="TRIPURA SUNDARI IRON BHANDAR"/>
        <s v="TRIPURESWARI BHANDER"/>
        <s v="TRIRATNA HARDWARE"/>
        <s v="TRIZA SANITATION"/>
        <s v="TUK TUK ENTERPRISES"/>
        <s v="TULSYAN CEMENT &amp; FERTILIZERS"/>
        <s v="TURANGA HARDWARE"/>
        <s v="TWINLILIS LYNGKHOI"/>
        <s v="U A TRADERS"/>
        <s v="U.K.H. ENTERPRISE"/>
        <s v="UMERAJ HARDWARE"/>
        <s v="UNITED HARDWARE (MANJA)"/>
        <s v="UPANBI CONTZ PRIVATE LIMITED"/>
        <s v="URMILA HARDWARE"/>
        <s v="USMAN HARDWARE &amp; ELECTRICAL"/>
        <s v="VAISHNAVI IRON &amp; STEELS"/>
        <s v="VANDANA BUILDING SOLUTION"/>
        <s v="VAUDE VILLE HARDWARE"/>
        <s v="VELI HARDWARE"/>
        <s v="VIJAY TRADERS - MATIHANI"/>
        <s v="VINOD ENTERPRISE - NLD"/>
        <s v="W PHAWA HARDWARE"/>
        <s v="WEAR ME OUT"/>
        <s v="WLB ENTERPRISES"/>
        <s v="WOODLAND CONSTRUCTION"/>
        <s v="YASH HARDWARE"/>
        <s v="YAYING ENTERPRISES (AP)"/>
        <s v="YUVNANDAN ENTERPRISES (RAJOUN)"/>
        <s v="Z ENTERPRISES"/>
        <s v="ZAHUATA CEMENT AGENCY"/>
        <s v="ZAMAN STORES"/>
        <s v="ZAMZO ENGINEERING, CONSTRUCTION AND"/>
        <s v="ZARBEN TRADERS - NLD"/>
        <s v="ZEESHAN HARDWARE (LA)"/>
        <s v="ZIRDO ENTERPRISE"/>
        <s v="ZIYAAN ENTERPRISE"/>
        <s v="ZR ENTERPRISE"/>
        <s v="ZUALTEA BUSINESS CENTRE"/>
      </sharedItems>
    </cacheField>
    <cacheField name="DOA" numFmtId="0">
      <sharedItems containsSemiMixedTypes="0" containsNonDate="0" containsDate="1" containsString="0" minDate="2005-01-31T00:00:00" maxDate="2024-10-24T00:00:00" count="983">
        <d v="2005-01-31T00:00:00"/>
        <d v="2005-02-01T00:00:00"/>
        <d v="2005-02-02T00:00:00"/>
        <d v="2005-02-03T00:00:00"/>
        <d v="2005-02-04T00:00:00"/>
        <d v="2005-02-07T00:00:00"/>
        <d v="2005-02-12T00:00:00"/>
        <d v="2005-02-25T00:00:00"/>
        <d v="2005-03-05T00:00:00"/>
        <d v="2005-03-24T00:00:00"/>
        <d v="2005-04-01T00:00:00"/>
        <d v="2005-04-23T00:00:00"/>
        <d v="2005-05-18T00:00:00"/>
        <d v="2005-07-02T00:00:00"/>
        <d v="2005-07-27T00:00:00"/>
        <d v="2005-07-30T00:00:00"/>
        <d v="2005-08-01T00:00:00"/>
        <d v="2005-08-26T00:00:00"/>
        <d v="2005-09-14T00:00:00"/>
        <d v="2005-10-17T00:00:00"/>
        <d v="2005-10-19T00:00:00"/>
        <d v="2005-10-22T00:00:00"/>
        <d v="2005-10-29T00:00:00"/>
        <d v="2005-12-01T00:00:00"/>
        <d v="2006-01-24T00:00:00"/>
        <d v="2006-02-02T00:00:00"/>
        <d v="2006-02-20T00:00:00"/>
        <d v="2006-03-13T00:00:00"/>
        <d v="2006-05-04T00:00:00"/>
        <d v="2006-05-19T00:00:00"/>
        <d v="2006-07-06T00:00:00"/>
        <d v="2006-07-25T00:00:00"/>
        <d v="2006-08-10T00:00:00"/>
        <d v="2006-08-12T00:00:00"/>
        <d v="2006-09-16T00:00:00"/>
        <d v="2006-10-10T00:00:00"/>
        <d v="2006-10-11T00:00:00"/>
        <d v="2006-11-08T00:00:00"/>
        <d v="2006-12-06T00:00:00"/>
        <d v="2006-12-16T00:00:00"/>
        <d v="2006-12-22T00:00:00"/>
        <d v="2006-12-26T00:00:00"/>
        <d v="2007-01-11T00:00:00"/>
        <d v="2007-03-30T00:00:00"/>
        <d v="2007-04-12T00:00:00"/>
        <d v="2007-05-10T00:00:00"/>
        <d v="2007-05-18T00:00:00"/>
        <d v="2007-05-24T00:00:00"/>
        <d v="2007-06-24T00:00:00"/>
        <d v="2007-07-20T00:00:00"/>
        <d v="2007-08-18T00:00:00"/>
        <d v="2007-08-22T00:00:00"/>
        <d v="2007-08-30T00:00:00"/>
        <d v="2007-11-12T00:00:00"/>
        <d v="2007-11-16T00:00:00"/>
        <d v="2008-04-09T00:00:00"/>
        <d v="2008-04-24T00:00:00"/>
        <d v="2008-04-28T00:00:00"/>
        <d v="2008-06-10T00:00:00"/>
        <d v="2008-06-13T00:00:00"/>
        <d v="2008-10-22T00:00:00"/>
        <d v="2008-10-25T00:00:00"/>
        <d v="2009-02-11T00:00:00"/>
        <d v="2009-04-30T00:00:00"/>
        <d v="2009-05-25T00:00:00"/>
        <d v="2009-05-28T00:00:00"/>
        <d v="2009-05-30T00:00:00"/>
        <d v="2009-06-08T00:00:00"/>
        <d v="2009-07-02T00:00:00"/>
        <d v="2009-07-17T00:00:00"/>
        <d v="2009-07-30T00:00:00"/>
        <d v="2009-08-05T00:00:00"/>
        <d v="2009-08-29T00:00:00"/>
        <d v="2009-09-25T00:00:00"/>
        <d v="2009-10-15T00:00:00"/>
        <d v="2009-10-29T00:00:00"/>
        <d v="2009-12-29T00:00:00"/>
        <d v="2010-01-18T00:00:00"/>
        <d v="2010-04-07T00:00:00"/>
        <d v="2010-07-02T00:00:00"/>
        <d v="2010-07-12T00:00:00"/>
        <d v="2010-07-14T00:00:00"/>
        <d v="2010-07-29T00:00:00"/>
        <d v="2010-08-18T00:00:00"/>
        <d v="2010-08-21T00:00:00"/>
        <d v="2010-11-23T00:00:00"/>
        <d v="2011-01-17T00:00:00"/>
        <d v="2011-02-09T00:00:00"/>
        <d v="2011-02-23T00:00:00"/>
        <d v="2011-03-12T00:00:00"/>
        <d v="2011-04-04T00:00:00"/>
        <d v="2011-04-07T00:00:00"/>
        <d v="2011-04-22T00:00:00"/>
        <d v="2011-05-03T00:00:00"/>
        <d v="2011-05-06T00:00:00"/>
        <d v="2011-05-09T00:00:00"/>
        <d v="2011-05-13T00:00:00"/>
        <d v="2011-06-17T00:00:00"/>
        <d v="2011-07-08T00:00:00"/>
        <d v="2011-07-16T00:00:00"/>
        <d v="2011-09-08T00:00:00"/>
        <d v="2011-09-13T00:00:00"/>
        <d v="2011-09-16T00:00:00"/>
        <d v="2011-09-21T00:00:00"/>
        <d v="2011-09-28T00:00:00"/>
        <d v="2011-09-30T00:00:00"/>
        <d v="2011-10-10T00:00:00"/>
        <d v="2011-10-14T00:00:00"/>
        <d v="2011-10-20T00:00:00"/>
        <d v="2011-11-28T00:00:00"/>
        <d v="2011-11-29T00:00:00"/>
        <d v="2011-12-08T00:00:00"/>
        <d v="2011-12-29T00:00:00"/>
        <d v="2012-01-17T00:00:00"/>
        <d v="2012-02-03T00:00:00"/>
        <d v="2012-02-04T00:00:00"/>
        <d v="2012-03-14T00:00:00"/>
        <d v="2012-03-18T00:00:00"/>
        <d v="2012-04-19T00:00:00"/>
        <d v="2012-05-08T00:00:00"/>
        <d v="2012-05-09T00:00:00"/>
        <d v="2012-05-12T00:00:00"/>
        <d v="2012-05-22T00:00:00"/>
        <d v="2012-05-25T00:00:00"/>
        <d v="2012-06-11T00:00:00"/>
        <d v="2012-06-20T00:00:00"/>
        <d v="2012-07-02T00:00:00"/>
        <d v="2012-07-07T00:00:00"/>
        <d v="2012-07-12T00:00:00"/>
        <d v="2012-07-19T00:00:00"/>
        <d v="2012-08-11T00:00:00"/>
        <d v="2012-08-14T00:00:00"/>
        <d v="2012-08-25T00:00:00"/>
        <d v="2012-09-05T00:00:00"/>
        <d v="2012-09-16T00:00:00"/>
        <d v="2012-10-04T00:00:00"/>
        <d v="2012-10-25T00:00:00"/>
        <d v="2012-10-26T00:00:00"/>
        <d v="2012-10-30T00:00:00"/>
        <d v="2012-11-02T00:00:00"/>
        <d v="2012-11-20T00:00:00"/>
        <d v="2012-11-21T00:00:00"/>
        <d v="2012-11-30T00:00:00"/>
        <d v="2012-12-05T00:00:00"/>
        <d v="2012-12-13T00:00:00"/>
        <d v="2012-12-15T00:00:00"/>
        <d v="2012-12-18T00:00:00"/>
        <d v="2012-12-20T00:00:00"/>
        <d v="2013-01-15T00:00:00"/>
        <d v="2013-01-23T00:00:00"/>
        <d v="2013-01-28T00:00:00"/>
        <d v="2013-01-30T00:00:00"/>
        <d v="2013-02-18T00:00:00"/>
        <d v="2013-03-07T00:00:00"/>
        <d v="2013-03-08T00:00:00"/>
        <d v="2013-03-19T00:00:00"/>
        <d v="2013-04-08T00:00:00"/>
        <d v="2013-04-22T00:00:00"/>
        <d v="2013-05-03T00:00:00"/>
        <d v="2013-05-04T00:00:00"/>
        <d v="2013-05-06T00:00:00"/>
        <d v="2013-05-07T00:00:00"/>
        <d v="2013-05-09T00:00:00"/>
        <d v="2013-05-14T00:00:00"/>
        <d v="2013-05-17T00:00:00"/>
        <d v="2013-05-22T00:00:00"/>
        <d v="2013-05-28T00:00:00"/>
        <d v="2013-06-11T00:00:00"/>
        <d v="2013-06-13T00:00:00"/>
        <d v="2013-06-24T00:00:00"/>
        <d v="2013-07-02T00:00:00"/>
        <d v="2013-07-09T00:00:00"/>
        <d v="2013-07-15T00:00:00"/>
        <d v="2013-07-20T00:00:00"/>
        <d v="2013-07-24T00:00:00"/>
        <d v="2013-07-27T00:00:00"/>
        <d v="2013-07-31T00:00:00"/>
        <d v="2013-08-02T00:00:00"/>
        <d v="2013-08-07T00:00:00"/>
        <d v="2013-08-12T00:00:00"/>
        <d v="2013-08-13T00:00:00"/>
        <d v="2013-08-19T00:00:00"/>
        <d v="2013-09-06T00:00:00"/>
        <d v="2013-09-10T00:00:00"/>
        <d v="2013-09-19T00:00:00"/>
        <d v="2013-09-20T00:00:00"/>
        <d v="2013-09-24T00:00:00"/>
        <d v="2013-09-26T00:00:00"/>
        <d v="2013-09-30T00:00:00"/>
        <d v="2013-10-07T00:00:00"/>
        <d v="2013-10-09T00:00:00"/>
        <d v="2013-10-15T00:00:00"/>
        <d v="2013-10-26T00:00:00"/>
        <d v="2013-10-31T00:00:00"/>
        <d v="2013-12-13T00:00:00"/>
        <d v="2013-12-30T00:00:00"/>
        <d v="2014-01-06T00:00:00"/>
        <d v="2014-01-09T00:00:00"/>
        <d v="2014-01-21T00:00:00"/>
        <d v="2014-02-06T00:00:00"/>
        <d v="2014-02-17T00:00:00"/>
        <d v="2014-02-18T00:00:00"/>
        <d v="2014-02-22T00:00:00"/>
        <d v="2014-02-28T00:00:00"/>
        <d v="2014-03-03T00:00:00"/>
        <d v="2014-03-19T00:00:00"/>
        <d v="2014-03-21T00:00:00"/>
        <d v="2014-03-22T00:00:00"/>
        <d v="2014-04-03T00:00:00"/>
        <d v="2014-04-17T00:00:00"/>
        <d v="2014-04-29T00:00:00"/>
        <d v="2014-05-07T00:00:00"/>
        <d v="2014-05-09T00:00:00"/>
        <d v="2014-06-01T00:00:00"/>
        <d v="2014-06-12T00:00:00"/>
        <d v="2014-06-24T00:00:00"/>
        <d v="2014-06-26T00:00:00"/>
        <d v="2014-06-27T00:00:00"/>
        <d v="2014-06-28T00:00:00"/>
        <d v="2014-07-03T00:00:00"/>
        <d v="2014-07-14T00:00:00"/>
        <d v="2014-07-17T00:00:00"/>
        <d v="2014-07-28T00:00:00"/>
        <d v="2014-08-05T00:00:00"/>
        <d v="2014-08-18T00:00:00"/>
        <d v="2014-08-19T00:00:00"/>
        <d v="2014-08-29T00:00:00"/>
        <d v="2014-09-10T00:00:00"/>
        <d v="2014-09-16T00:00:00"/>
        <d v="2014-09-17T00:00:00"/>
        <d v="2014-09-18T00:00:00"/>
        <d v="2014-09-30T00:00:00"/>
        <d v="2014-10-01T00:00:00"/>
        <d v="2014-10-13T00:00:00"/>
        <d v="2014-10-15T00:00:00"/>
        <d v="2014-10-22T00:00:00"/>
        <d v="2014-10-28T00:00:00"/>
        <d v="2014-11-19T00:00:00"/>
        <d v="2014-11-22T00:00:00"/>
        <d v="2014-11-24T00:00:00"/>
        <d v="2014-11-28T00:00:00"/>
        <d v="2014-12-17T00:00:00"/>
        <d v="2014-12-22T00:00:00"/>
        <d v="2015-01-13T00:00:00"/>
        <d v="2015-01-16T00:00:00"/>
        <d v="2015-01-24T00:00:00"/>
        <d v="2015-01-28T00:00:00"/>
        <d v="2015-02-09T00:00:00"/>
        <d v="2015-02-13T00:00:00"/>
        <d v="2015-02-24T00:00:00"/>
        <d v="2015-03-11T00:00:00"/>
        <d v="2015-03-18T00:00:00"/>
        <d v="2015-04-02T00:00:00"/>
        <d v="2015-04-03T00:00:00"/>
        <d v="2015-04-08T00:00:00"/>
        <d v="2015-04-13T00:00:00"/>
        <d v="2015-04-16T00:00:00"/>
        <d v="2015-04-22T00:00:00"/>
        <d v="2015-04-29T00:00:00"/>
        <d v="2015-04-30T00:00:00"/>
        <d v="2015-05-11T00:00:00"/>
        <d v="2015-05-15T00:00:00"/>
        <d v="2015-05-16T00:00:00"/>
        <d v="2015-05-22T00:00:00"/>
        <d v="2015-06-19T00:00:00"/>
        <d v="2015-06-25T00:00:00"/>
        <d v="2015-06-30T00:00:00"/>
        <d v="2015-07-03T00:00:00"/>
        <d v="2015-07-10T00:00:00"/>
        <d v="2015-07-15T00:00:00"/>
        <d v="2015-07-29T00:00:00"/>
        <d v="2015-07-31T00:00:00"/>
        <d v="2015-08-04T00:00:00"/>
        <d v="2015-08-06T00:00:00"/>
        <d v="2015-08-07T00:00:00"/>
        <d v="2015-08-12T00:00:00"/>
        <d v="2015-08-27T00:00:00"/>
        <d v="2015-09-07T00:00:00"/>
        <d v="2015-09-10T00:00:00"/>
        <d v="2015-10-03T00:00:00"/>
        <d v="2015-10-05T00:00:00"/>
        <d v="2015-10-09T00:00:00"/>
        <d v="2015-10-30T00:00:00"/>
        <d v="2015-11-17T00:00:00"/>
        <d v="2015-11-24T00:00:00"/>
        <d v="2015-12-01T00:00:00"/>
        <d v="2015-12-05T00:00:00"/>
        <d v="2015-12-08T00:00:00"/>
        <d v="2015-12-26T00:00:00"/>
        <d v="2015-12-29T00:00:00"/>
        <d v="2016-01-04T00:00:00"/>
        <d v="2016-01-19T00:00:00"/>
        <d v="2016-01-28T00:00:00"/>
        <d v="2016-02-05T00:00:00"/>
        <d v="2016-02-17T00:00:00"/>
        <d v="2016-03-02T00:00:00"/>
        <d v="2016-03-16T00:00:00"/>
        <d v="2016-03-19T00:00:00"/>
        <d v="2016-04-05T00:00:00"/>
        <d v="2016-04-12T00:00:00"/>
        <d v="2016-04-23T00:00:00"/>
        <d v="2016-04-25T00:00:00"/>
        <d v="2016-04-27T00:00:00"/>
        <d v="2016-05-16T00:00:00"/>
        <d v="2016-05-20T00:00:00"/>
        <d v="2016-06-01T00:00:00"/>
        <d v="2016-06-03T00:00:00"/>
        <d v="2016-06-07T00:00:00"/>
        <d v="2016-06-18T00:00:00"/>
        <d v="2016-06-21T00:00:00"/>
        <d v="2016-07-07T00:00:00"/>
        <d v="2016-07-12T00:00:00"/>
        <d v="2016-07-22T00:00:00"/>
        <d v="2016-07-23T00:00:00"/>
        <d v="2016-07-29T00:00:00"/>
        <d v="2016-08-19T00:00:00"/>
        <d v="2016-08-24T00:00:00"/>
        <d v="2016-09-08T00:00:00"/>
        <d v="2016-09-13T00:00:00"/>
        <d v="2016-09-14T00:00:00"/>
        <d v="2016-09-21T00:00:00"/>
        <d v="2016-10-05T00:00:00"/>
        <d v="2016-10-28T00:00:00"/>
        <d v="2016-11-14T00:00:00"/>
        <d v="2016-11-19T00:00:00"/>
        <d v="2016-11-23T00:00:00"/>
        <d v="2016-11-29T00:00:00"/>
        <d v="2016-12-09T00:00:00"/>
        <d v="2016-12-20T00:00:00"/>
        <d v="2016-12-21T00:00:00"/>
        <d v="2016-12-27T00:00:00"/>
        <d v="2016-12-28T00:00:00"/>
        <d v="2017-01-04T00:00:00"/>
        <d v="2017-01-10T00:00:00"/>
        <d v="2017-01-11T00:00:00"/>
        <d v="2017-01-21T00:00:00"/>
        <d v="2017-01-24T00:00:00"/>
        <d v="2017-01-27T00:00:00"/>
        <d v="2017-01-31T00:00:00"/>
        <d v="2017-03-01T00:00:00"/>
        <d v="2017-03-09T00:00:00"/>
        <d v="2017-03-20T00:00:00"/>
        <d v="2017-03-28T00:00:00"/>
        <d v="2017-04-01T00:00:00"/>
        <d v="2017-04-05T00:00:00"/>
        <d v="2017-04-17T00:00:00"/>
        <d v="2017-04-19T00:00:00"/>
        <d v="2017-04-20T00:00:00"/>
        <d v="2017-04-24T00:00:00"/>
        <d v="2017-05-02T00:00:00"/>
        <d v="2017-05-09T00:00:00"/>
        <d v="2017-05-11T00:00:00"/>
        <d v="2017-05-15T00:00:00"/>
        <d v="2017-05-23T00:00:00"/>
        <d v="2017-05-29T00:00:00"/>
        <d v="2017-06-03T00:00:00"/>
        <d v="2017-06-15T00:00:00"/>
        <d v="2017-06-19T00:00:00"/>
        <d v="2017-06-22T00:00:00"/>
        <d v="2017-06-23T00:00:00"/>
        <d v="2017-06-28T00:00:00"/>
        <d v="2017-07-05T00:00:00"/>
        <d v="2017-07-12T00:00:00"/>
        <d v="2017-07-13T00:00:00"/>
        <d v="2017-07-19T00:00:00"/>
        <d v="2017-07-29T00:00:00"/>
        <d v="2017-08-08T00:00:00"/>
        <d v="2017-08-19T00:00:00"/>
        <d v="2017-08-23T00:00:00"/>
        <d v="2017-08-30T00:00:00"/>
        <d v="2017-09-02T00:00:00"/>
        <d v="2017-09-13T00:00:00"/>
        <d v="2017-09-15T00:00:00"/>
        <d v="2017-10-06T00:00:00"/>
        <d v="2017-10-13T00:00:00"/>
        <d v="2017-10-23T00:00:00"/>
        <d v="2017-10-25T00:00:00"/>
        <d v="2017-10-30T00:00:00"/>
        <d v="2017-11-11T00:00:00"/>
        <d v="2017-11-13T00:00:00"/>
        <d v="2017-11-15T00:00:00"/>
        <d v="2017-11-22T00:00:00"/>
        <d v="2017-11-24T00:00:00"/>
        <d v="2017-11-27T00:00:00"/>
        <d v="2017-11-29T00:00:00"/>
        <d v="2017-12-19T00:00:00"/>
        <d v="2017-12-20T00:00:00"/>
        <d v="2017-12-22T00:00:00"/>
        <d v="2017-12-30T00:00:00"/>
        <d v="2018-01-09T00:00:00"/>
        <d v="2018-01-11T00:00:00"/>
        <d v="2018-01-12T00:00:00"/>
        <d v="2018-01-17T00:00:00"/>
        <d v="2018-01-31T00:00:00"/>
        <d v="2018-02-01T00:00:00"/>
        <d v="2018-02-03T00:00:00"/>
        <d v="2018-02-16T00:00:00"/>
        <d v="2018-02-23T00:00:00"/>
        <d v="2018-03-10T00:00:00"/>
        <d v="2018-03-12T00:00:00"/>
        <d v="2018-03-14T00:00:00"/>
        <d v="2018-04-03T00:00:00"/>
        <d v="2018-04-17T00:00:00"/>
        <d v="2018-04-18T00:00:00"/>
        <d v="2018-04-19T00:00:00"/>
        <d v="2018-04-26T00:00:00"/>
        <d v="2018-04-27T00:00:00"/>
        <d v="2018-05-10T00:00:00"/>
        <d v="2018-05-12T00:00:00"/>
        <d v="2018-05-15T00:00:00"/>
        <d v="2018-05-17T00:00:00"/>
        <d v="2018-05-19T00:00:00"/>
        <d v="2018-05-21T00:00:00"/>
        <d v="2018-05-22T00:00:00"/>
        <d v="2018-05-26T00:00:00"/>
        <d v="2018-06-01T00:00:00"/>
        <d v="2018-06-04T00:00:00"/>
        <d v="2018-06-05T00:00:00"/>
        <d v="2018-06-07T00:00:00"/>
        <d v="2018-06-08T00:00:00"/>
        <d v="2018-06-12T00:00:00"/>
        <d v="2018-06-25T00:00:00"/>
        <d v="2018-07-01T00:00:00"/>
        <d v="2018-07-07T00:00:00"/>
        <d v="2018-07-13T00:00:00"/>
        <d v="2018-07-14T00:00:00"/>
        <d v="2018-07-24T00:00:00"/>
        <d v="2018-08-01T00:00:00"/>
        <d v="2018-08-03T00:00:00"/>
        <d v="2018-08-07T00:00:00"/>
        <d v="2018-08-14T00:00:00"/>
        <d v="2018-08-16T00:00:00"/>
        <d v="2018-08-21T00:00:00"/>
        <d v="2018-08-22T00:00:00"/>
        <d v="2018-08-25T00:00:00"/>
        <d v="2018-08-27T00:00:00"/>
        <d v="2018-09-01T00:00:00"/>
        <d v="2018-09-08T00:00:00"/>
        <d v="2018-09-14T00:00:00"/>
        <d v="2018-09-17T00:00:00"/>
        <d v="2018-10-05T00:00:00"/>
        <d v="2018-10-06T00:00:00"/>
        <d v="2018-10-08T00:00:00"/>
        <d v="2018-10-09T00:00:00"/>
        <d v="2018-10-16T00:00:00"/>
        <d v="2018-10-24T00:00:00"/>
        <d v="2018-11-06T00:00:00"/>
        <d v="2018-11-10T00:00:00"/>
        <d v="2018-11-15T00:00:00"/>
        <d v="2018-11-17T00:00:00"/>
        <d v="2018-11-20T00:00:00"/>
        <d v="2018-11-22T00:00:00"/>
        <d v="2018-11-26T00:00:00"/>
        <d v="2018-12-05T00:00:00"/>
        <d v="2018-12-18T00:00:00"/>
        <d v="2018-12-20T00:00:00"/>
        <d v="2018-12-21T00:00:00"/>
        <d v="2018-12-26T00:00:00"/>
        <d v="2019-01-02T00:00:00"/>
        <d v="2019-01-05T00:00:00"/>
        <d v="2019-01-11T00:00:00"/>
        <d v="2019-01-14T00:00:00"/>
        <d v="2019-01-16T00:00:00"/>
        <d v="2019-01-28T00:00:00"/>
        <d v="2019-01-29T00:00:00"/>
        <d v="2019-01-30T00:00:00"/>
        <d v="2019-02-07T00:00:00"/>
        <d v="2019-02-18T00:00:00"/>
        <d v="2019-03-01T00:00:00"/>
        <d v="2019-03-06T00:00:00"/>
        <d v="2019-03-09T00:00:00"/>
        <d v="2019-03-16T00:00:00"/>
        <d v="2019-03-25T00:00:00"/>
        <d v="2019-04-01T00:00:00"/>
        <d v="2019-04-06T00:00:00"/>
        <d v="2019-04-11T00:00:00"/>
        <d v="2019-04-13T00:00:00"/>
        <d v="2019-04-26T00:00:00"/>
        <d v="2019-04-27T00:00:00"/>
        <d v="2019-04-29T00:00:00"/>
        <d v="2019-05-01T00:00:00"/>
        <d v="2019-05-02T00:00:00"/>
        <d v="2019-05-04T00:00:00"/>
        <d v="2019-05-15T00:00:00"/>
        <d v="2019-05-16T00:00:00"/>
        <d v="2019-05-18T00:00:00"/>
        <d v="2019-05-21T00:00:00"/>
        <d v="2019-05-24T00:00:00"/>
        <d v="2019-05-27T00:00:00"/>
        <d v="2019-05-29T00:00:00"/>
        <d v="2019-05-31T00:00:00"/>
        <d v="2019-06-06T00:00:00"/>
        <d v="2019-06-07T00:00:00"/>
        <d v="2019-06-13T00:00:00"/>
        <d v="2019-06-17T00:00:00"/>
        <d v="2019-06-22T00:00:00"/>
        <d v="2019-06-26T00:00:00"/>
        <d v="2019-06-27T00:00:00"/>
        <d v="2019-07-01T00:00:00"/>
        <d v="2019-07-02T00:00:00"/>
        <d v="2019-07-06T00:00:00"/>
        <d v="2019-07-08T00:00:00"/>
        <d v="2019-07-29T00:00:00"/>
        <d v="2019-08-09T00:00:00"/>
        <d v="2019-08-10T00:00:00"/>
        <d v="2019-08-13T00:00:00"/>
        <d v="2019-08-21T00:00:00"/>
        <d v="2019-08-23T00:00:00"/>
        <d v="2019-08-26T00:00:00"/>
        <d v="2019-08-29T00:00:00"/>
        <d v="2019-09-03T00:00:00"/>
        <d v="2019-09-07T00:00:00"/>
        <d v="2019-09-09T00:00:00"/>
        <d v="2019-09-10T00:00:00"/>
        <d v="2019-09-12T00:00:00"/>
        <d v="2019-09-13T00:00:00"/>
        <d v="2019-09-26T00:00:00"/>
        <d v="2019-09-27T00:00:00"/>
        <d v="2019-10-04T00:00:00"/>
        <d v="2019-10-11T00:00:00"/>
        <d v="2019-10-16T00:00:00"/>
        <d v="2019-10-17T00:00:00"/>
        <d v="2019-11-05T00:00:00"/>
        <d v="2019-11-07T00:00:00"/>
        <d v="2019-11-08T00:00:00"/>
        <d v="2019-11-18T00:00:00"/>
        <d v="2019-11-19T00:00:00"/>
        <d v="2019-11-21T00:00:00"/>
        <d v="2019-11-22T00:00:00"/>
        <d v="2019-11-26T00:00:00"/>
        <d v="2019-12-02T00:00:00"/>
        <d v="2019-12-05T00:00:00"/>
        <d v="2019-12-06T00:00:00"/>
        <d v="2019-12-07T00:00:00"/>
        <d v="2019-12-10T00:00:00"/>
        <d v="2019-12-18T00:00:00"/>
        <d v="2019-12-20T00:00:00"/>
        <d v="2019-12-26T00:00:00"/>
        <d v="2020-01-02T00:00:00"/>
        <d v="2020-01-07T00:00:00"/>
        <d v="2020-01-13T00:00:00"/>
        <d v="2020-01-18T00:00:00"/>
        <d v="2020-02-01T00:00:00"/>
        <d v="2020-02-06T00:00:00"/>
        <d v="2020-02-14T00:00:00"/>
        <d v="2020-02-15T00:00:00"/>
        <d v="2020-02-19T00:00:00"/>
        <d v="2020-02-21T00:00:00"/>
        <d v="2020-02-22T00:00:00"/>
        <d v="2020-02-25T00:00:00"/>
        <d v="2020-02-26T00:00:00"/>
        <d v="2020-03-03T00:00:00"/>
        <d v="2020-03-04T00:00:00"/>
        <d v="2020-03-09T00:00:00"/>
        <d v="2020-03-16T00:00:00"/>
        <d v="2020-05-01T00:00:00"/>
        <d v="2020-05-05T00:00:00"/>
        <d v="2020-05-08T00:00:00"/>
        <d v="2020-05-09T00:00:00"/>
        <d v="2020-05-18T00:00:00"/>
        <d v="2020-05-20T00:00:00"/>
        <d v="2020-05-24T00:00:00"/>
        <d v="2020-05-26T00:00:00"/>
        <d v="2020-05-29T00:00:00"/>
        <d v="2020-05-30T00:00:00"/>
        <d v="2020-05-31T00:00:00"/>
        <d v="2020-06-02T00:00:00"/>
        <d v="2020-06-05T00:00:00"/>
        <d v="2020-06-10T00:00:00"/>
        <d v="2020-06-19T00:00:00"/>
        <d v="2020-06-20T00:00:00"/>
        <d v="2020-06-22T00:00:00"/>
        <d v="2020-06-24T00:00:00"/>
        <d v="2020-06-26T00:00:00"/>
        <d v="2020-07-06T00:00:00"/>
        <d v="2020-07-18T00:00:00"/>
        <d v="2020-07-24T00:00:00"/>
        <d v="2020-07-29T00:00:00"/>
        <d v="2020-08-06T00:00:00"/>
        <d v="2020-08-07T00:00:00"/>
        <d v="2020-08-11T00:00:00"/>
        <d v="2020-08-17T00:00:00"/>
        <d v="2020-08-21T00:00:00"/>
        <d v="2020-08-24T00:00:00"/>
        <d v="2020-08-25T00:00:00"/>
        <d v="2020-08-27T00:00:00"/>
        <d v="2020-09-10T00:00:00"/>
        <d v="2020-09-18T00:00:00"/>
        <d v="2020-09-22T00:00:00"/>
        <d v="2020-09-30T00:00:00"/>
        <d v="2020-10-03T00:00:00"/>
        <d v="2020-10-06T00:00:00"/>
        <d v="2020-10-13T00:00:00"/>
        <d v="2020-10-19T00:00:00"/>
        <d v="2020-10-22T00:00:00"/>
        <d v="2020-10-30T00:00:00"/>
        <d v="2020-11-01T00:00:00"/>
        <d v="2020-11-04T00:00:00"/>
        <d v="2020-11-05T00:00:00"/>
        <d v="2020-11-09T00:00:00"/>
        <d v="2020-11-10T00:00:00"/>
        <d v="2020-11-12T00:00:00"/>
        <d v="2020-11-18T00:00:00"/>
        <d v="2020-11-19T00:00:00"/>
        <d v="2020-11-28T00:00:00"/>
        <d v="2020-12-14T00:00:00"/>
        <d v="2020-12-16T00:00:00"/>
        <d v="2020-12-23T00:00:00"/>
        <d v="2020-12-26T00:00:00"/>
        <d v="2020-12-29T00:00:00"/>
        <d v="2021-01-01T00:00:00"/>
        <d v="2021-01-05T00:00:00"/>
        <d v="2021-01-06T00:00:00"/>
        <d v="2021-01-08T00:00:00"/>
        <d v="2021-01-12T00:00:00"/>
        <d v="2021-01-19T00:00:00"/>
        <d v="2021-02-01T00:00:00"/>
        <d v="2021-02-03T00:00:00"/>
        <d v="2021-02-05T00:00:00"/>
        <d v="2021-02-08T00:00:00"/>
        <d v="2021-02-13T00:00:00"/>
        <d v="2021-02-20T00:00:00"/>
        <d v="2021-03-01T00:00:00"/>
        <d v="2021-03-02T00:00:00"/>
        <d v="2021-03-09T00:00:00"/>
        <d v="2021-03-12T00:00:00"/>
        <d v="2021-03-15T00:00:00"/>
        <d v="2021-03-16T00:00:00"/>
        <d v="2021-04-05T00:00:00"/>
        <d v="2021-04-10T00:00:00"/>
        <d v="2021-04-16T00:00:00"/>
        <d v="2021-04-19T00:00:00"/>
        <d v="2021-04-22T00:00:00"/>
        <d v="2021-04-23T00:00:00"/>
        <d v="2021-05-05T00:00:00"/>
        <d v="2021-05-07T00:00:00"/>
        <d v="2021-05-19T00:00:00"/>
        <d v="2021-05-21T00:00:00"/>
        <d v="2021-05-27T00:00:00"/>
        <d v="2021-06-19T00:00:00"/>
        <d v="2021-06-22T00:00:00"/>
        <d v="2021-06-29T00:00:00"/>
        <d v="2021-06-30T00:00:00"/>
        <d v="2021-07-03T00:00:00"/>
        <d v="2021-07-10T00:00:00"/>
        <d v="2021-07-15T00:00:00"/>
        <d v="2021-07-19T00:00:00"/>
        <d v="2021-07-21T00:00:00"/>
        <d v="2021-07-27T00:00:00"/>
        <d v="2021-07-28T00:00:00"/>
        <d v="2021-08-05T00:00:00"/>
        <d v="2021-08-07T00:00:00"/>
        <d v="2021-08-11T00:00:00"/>
        <d v="2021-08-14T00:00:00"/>
        <d v="2021-08-30T00:00:00"/>
        <d v="2021-09-02T00:00:00"/>
        <d v="2021-09-07T00:00:00"/>
        <d v="2021-09-13T00:00:00"/>
        <d v="2021-09-20T00:00:00"/>
        <d v="2021-09-23T00:00:00"/>
        <d v="2021-09-25T00:00:00"/>
        <d v="2021-09-28T00:00:00"/>
        <d v="2021-09-29T00:00:00"/>
        <d v="2021-10-04T00:00:00"/>
        <d v="2021-10-05T00:00:00"/>
        <d v="2021-10-09T00:00:00"/>
        <d v="2021-10-12T00:00:00"/>
        <d v="2021-10-19T00:00:00"/>
        <d v="2021-10-25T00:00:00"/>
        <d v="2021-10-26T00:00:00"/>
        <d v="2021-11-01T00:00:00"/>
        <d v="2021-11-03T00:00:00"/>
        <d v="2021-11-09T00:00:00"/>
        <d v="2021-11-22T00:00:00"/>
        <d v="2021-11-27T00:00:00"/>
        <d v="2021-11-30T00:00:00"/>
        <d v="2021-12-01T00:00:00"/>
        <d v="2021-12-02T00:00:00"/>
        <d v="2021-12-03T00:00:00"/>
        <d v="2021-12-07T00:00:00"/>
        <d v="2021-12-09T00:00:00"/>
        <d v="2021-12-13T00:00:00"/>
        <d v="2021-12-24T00:00:00"/>
        <d v="2021-12-27T00:00:00"/>
        <d v="2021-12-29T00:00:00"/>
        <d v="2021-12-30T00:00:00"/>
        <d v="2022-01-04T00:00:00"/>
        <d v="2022-01-08T00:00:00"/>
        <d v="2022-01-13T00:00:00"/>
        <d v="2022-01-18T00:00:00"/>
        <d v="2022-01-21T00:00:00"/>
        <d v="2022-01-24T00:00:00"/>
        <d v="2022-01-31T00:00:00"/>
        <d v="2022-02-05T00:00:00"/>
        <d v="2022-02-09T00:00:00"/>
        <d v="2022-02-10T00:00:00"/>
        <d v="2022-02-11T00:00:00"/>
        <d v="2022-02-16T00:00:00"/>
        <d v="2022-02-22T00:00:00"/>
        <d v="2022-02-23T00:00:00"/>
        <d v="2022-02-24T00:00:00"/>
        <d v="2022-02-25T00:00:00"/>
        <d v="2022-03-01T00:00:00"/>
        <d v="2022-03-03T00:00:00"/>
        <d v="2022-03-05T00:00:00"/>
        <d v="2022-03-07T00:00:00"/>
        <d v="2022-03-08T00:00:00"/>
        <d v="2022-03-14T00:00:00"/>
        <d v="2022-03-15T00:00:00"/>
        <d v="2022-03-16T00:00:00"/>
        <d v="2022-03-23T00:00:00"/>
        <d v="2022-04-13T00:00:00"/>
        <d v="2022-04-20T00:00:00"/>
        <d v="2022-04-27T00:00:00"/>
        <d v="2022-05-04T00:00:00"/>
        <d v="2022-05-10T00:00:00"/>
        <d v="2022-05-11T00:00:00"/>
        <d v="2022-05-13T00:00:00"/>
        <d v="2022-05-18T00:00:00"/>
        <d v="2022-05-19T00:00:00"/>
        <d v="2022-05-20T00:00:00"/>
        <d v="2022-05-23T00:00:00"/>
        <d v="2022-05-25T00:00:00"/>
        <d v="2022-05-26T00:00:00"/>
        <d v="2022-05-30T00:00:00"/>
        <d v="2022-06-07T00:00:00"/>
        <d v="2022-06-09T00:00:00"/>
        <d v="2022-06-15T00:00:00"/>
        <d v="2022-06-20T00:00:00"/>
        <d v="2022-06-24T00:00:00"/>
        <d v="2022-06-25T00:00:00"/>
        <d v="2022-06-27T00:00:00"/>
        <d v="2022-06-28T00:00:00"/>
        <d v="2022-07-02T00:00:00"/>
        <d v="2022-07-13T00:00:00"/>
        <d v="2022-07-16T00:00:00"/>
        <d v="2022-07-18T00:00:00"/>
        <d v="2022-07-21T00:00:00"/>
        <d v="2022-07-22T00:00:00"/>
        <d v="2022-07-25T00:00:00"/>
        <d v="2022-07-26T00:00:00"/>
        <d v="2022-07-30T00:00:00"/>
        <d v="2022-08-20T00:00:00"/>
        <d v="2022-08-25T00:00:00"/>
        <d v="2022-08-26T00:00:00"/>
        <d v="2022-08-31T00:00:00"/>
        <d v="2022-09-14T00:00:00"/>
        <d v="2022-09-26T00:00:00"/>
        <d v="2022-09-28T00:00:00"/>
        <d v="2022-09-30T00:00:00"/>
        <d v="2022-10-11T00:00:00"/>
        <d v="2022-10-13T00:00:00"/>
        <d v="2022-10-31T00:00:00"/>
        <d v="2022-11-03T00:00:00"/>
        <d v="2022-11-08T00:00:00"/>
        <d v="2022-11-22T00:00:00"/>
        <d v="2022-11-28T00:00:00"/>
        <d v="2022-11-30T00:00:00"/>
        <d v="2022-12-08T00:00:00"/>
        <d v="2022-12-12T00:00:00"/>
        <d v="2022-12-16T00:00:00"/>
        <d v="2022-12-19T00:00:00"/>
        <d v="2022-12-20T00:00:00"/>
        <d v="2022-12-21T00:00:00"/>
        <d v="2022-12-23T00:00:00"/>
        <d v="2022-12-27T00:00:00"/>
        <d v="2022-12-28T00:00:00"/>
        <d v="2022-12-29T00:00:00"/>
        <d v="2022-12-31T00:00:00"/>
        <d v="2023-01-04T00:00:00"/>
        <d v="2023-01-09T00:00:00"/>
        <d v="2023-01-10T00:00:00"/>
        <d v="2023-01-11T00:00:00"/>
        <d v="2023-01-13T00:00:00"/>
        <d v="2023-01-16T00:00:00"/>
        <d v="2023-01-18T00:00:00"/>
        <d v="2023-01-19T00:00:00"/>
        <d v="2023-01-23T00:00:00"/>
        <d v="2023-01-24T00:00:00"/>
        <d v="2023-01-25T00:00:00"/>
        <d v="2023-01-27T00:00:00"/>
        <d v="2023-01-31T00:00:00"/>
        <d v="2023-02-02T00:00:00"/>
        <d v="2023-02-04T00:00:00"/>
        <d v="2023-02-08T00:00:00"/>
        <d v="2023-02-09T00:00:00"/>
        <d v="2023-02-14T00:00:00"/>
        <d v="2023-02-18T00:00:00"/>
        <d v="2023-02-20T00:00:00"/>
        <d v="2023-02-21T00:00:00"/>
        <d v="2023-02-24T00:00:00"/>
        <d v="2023-02-26T00:00:00"/>
        <d v="2023-02-27T00:00:00"/>
        <d v="2023-02-28T00:00:00"/>
        <d v="2023-03-04T00:00:00"/>
        <d v="2023-03-06T00:00:00"/>
        <d v="2023-03-14T00:00:00"/>
        <d v="2023-03-16T00:00:00"/>
        <d v="2023-03-23T00:00:00"/>
        <d v="2023-03-27T00:00:00"/>
        <d v="2023-03-28T00:00:00"/>
        <d v="2023-04-05T00:00:00"/>
        <d v="2023-04-20T00:00:00"/>
        <d v="2023-04-23T00:00:00"/>
        <d v="2023-04-25T00:00:00"/>
        <d v="2023-04-26T00:00:00"/>
        <d v="2023-04-28T00:00:00"/>
        <d v="2023-04-29T00:00:00"/>
        <d v="2023-04-30T00:00:00"/>
        <d v="2023-05-08T00:00:00"/>
        <d v="2023-05-10T00:00:00"/>
        <d v="2023-05-11T00:00:00"/>
        <d v="2023-05-12T00:00:00"/>
        <d v="2023-05-16T00:00:00"/>
        <d v="2023-05-18T00:00:00"/>
        <d v="2023-05-19T00:00:00"/>
        <d v="2023-05-23T00:00:00"/>
        <d v="2023-05-24T00:00:00"/>
        <d v="2023-05-25T00:00:00"/>
        <d v="2023-05-26T00:00:00"/>
        <d v="2023-06-01T00:00:00"/>
        <d v="2023-06-03T00:00:00"/>
        <d v="2023-06-07T00:00:00"/>
        <d v="2023-06-13T00:00:00"/>
        <d v="2023-06-16T00:00:00"/>
        <d v="2023-06-20T00:00:00"/>
        <d v="2023-06-22T00:00:00"/>
        <d v="2023-06-23T00:00:00"/>
        <d v="2023-06-26T00:00:00"/>
        <d v="2023-06-29T00:00:00"/>
        <d v="2023-06-30T00:00:00"/>
        <d v="2023-07-03T00:00:00"/>
        <d v="2023-07-11T00:00:00"/>
        <d v="2023-07-19T00:00:00"/>
        <d v="2023-07-20T00:00:00"/>
        <d v="2023-07-26T00:00:00"/>
        <d v="2023-07-27T00:00:00"/>
        <d v="2023-07-28T00:00:00"/>
        <d v="2023-07-29T00:00:00"/>
        <d v="2023-08-04T00:00:00"/>
        <d v="2023-08-10T00:00:00"/>
        <d v="2023-08-12T00:00:00"/>
        <d v="2023-08-24T00:00:00"/>
        <d v="2023-08-29T00:00:00"/>
        <d v="2023-09-02T00:00:00"/>
        <d v="2023-09-08T00:00:00"/>
        <d v="2023-09-12T00:00:00"/>
        <d v="2023-09-16T00:00:00"/>
        <d v="2023-09-29T00:00:00"/>
        <d v="2023-10-10T00:00:00"/>
        <d v="2023-10-11T00:00:00"/>
        <d v="2023-10-16T00:00:00"/>
        <d v="2023-10-18T00:00:00"/>
        <d v="2023-10-20T00:00:00"/>
        <d v="2023-10-31T00:00:00"/>
        <d v="2023-11-03T00:00:00"/>
        <d v="2023-11-04T00:00:00"/>
        <d v="2023-11-08T00:00:00"/>
        <d v="2023-11-15T00:00:00"/>
        <d v="2023-11-17T00:00:00"/>
        <d v="2023-11-22T00:00:00"/>
        <d v="2023-11-27T00:00:00"/>
        <d v="2023-11-29T00:00:00"/>
        <d v="2023-12-06T00:00:00"/>
        <d v="2023-12-07T00:00:00"/>
        <d v="2023-12-11T00:00:00"/>
        <d v="2023-12-13T00:00:00"/>
        <d v="2023-12-15T00:00:00"/>
        <d v="2023-12-18T00:00:00"/>
        <d v="2023-12-20T00:00:00"/>
        <d v="2023-12-21T00:00:00"/>
        <d v="2023-12-23T00:00:00"/>
        <d v="2023-12-28T00:00:00"/>
        <d v="2023-12-29T00:00:00"/>
        <d v="2023-12-31T00:00:00"/>
        <d v="2024-01-10T00:00:00"/>
        <d v="2024-01-19T00:00:00"/>
        <d v="2024-01-20T00:00:00"/>
        <d v="2024-01-24T00:00:00"/>
        <d v="2024-01-30T00:00:00"/>
        <d v="2024-01-31T00:00:00"/>
        <d v="2024-02-13T00:00:00"/>
        <d v="2024-02-16T00:00:00"/>
        <d v="2024-02-17T00:00:00"/>
        <d v="2024-02-20T00:00:00"/>
        <d v="2024-02-23T00:00:00"/>
        <d v="2024-02-27T00:00:00"/>
        <d v="2024-02-28T00:00:00"/>
        <d v="2024-02-29T00:00:00"/>
        <d v="2024-03-04T00:00:00"/>
        <d v="2024-03-08T00:00:00"/>
        <d v="2024-03-13T00:00:00"/>
        <d v="2024-03-18T00:00:00"/>
        <d v="2024-03-20T00:00:00"/>
        <d v="2024-03-22T00:00:00"/>
        <d v="2024-03-26T00:00:00"/>
        <d v="2024-03-28T00:00:00"/>
        <d v="2024-03-29T00:00:00"/>
        <d v="2024-03-30T00:00:00"/>
        <d v="2024-03-31T00:00:00"/>
        <d v="2024-04-03T00:00:00"/>
        <d v="2024-04-06T00:00:00"/>
        <d v="2024-04-10T00:00:00"/>
        <d v="2024-04-18T00:00:00"/>
        <d v="2024-04-19T00:00:00"/>
        <d v="2024-04-20T00:00:00"/>
        <d v="2024-04-22T00:00:00"/>
        <d v="2024-04-27T00:00:00"/>
        <d v="2024-04-29T00:00:00"/>
        <d v="2024-04-30T00:00:00"/>
        <d v="2024-05-09T00:00:00"/>
        <d v="2024-05-10T00:00:00"/>
        <d v="2024-05-15T00:00:00"/>
        <d v="2024-05-16T00:00:00"/>
        <d v="2024-05-17T00:00:00"/>
        <d v="2024-05-18T00:00:00"/>
        <d v="2024-05-21T00:00:00"/>
        <d v="2024-05-27T00:00:00"/>
        <d v="2024-05-28T00:00:00"/>
        <d v="2024-05-29T00:00:00"/>
        <d v="2024-05-31T00:00:00"/>
        <d v="2024-06-03T00:00:00"/>
        <d v="2024-06-05T00:00:00"/>
        <d v="2024-06-06T00:00:00"/>
        <d v="2024-06-07T00:00:00"/>
        <d v="2024-06-11T00:00:00"/>
        <d v="2024-06-13T00:00:00"/>
        <d v="2024-06-14T00:00:00"/>
        <d v="2024-06-15T00:00:00"/>
        <d v="2024-06-18T00:00:00"/>
        <d v="2024-06-21T00:00:00"/>
        <d v="2024-06-25T00:00:00"/>
        <d v="2024-06-26T00:00:00"/>
        <d v="2024-06-29T00:00:00"/>
        <d v="2024-06-30T00:00:00"/>
        <d v="2024-07-04T00:00:00"/>
        <d v="2024-07-05T00:00:00"/>
        <d v="2024-07-10T00:00:00"/>
        <d v="2024-07-11T00:00:00"/>
        <d v="2024-07-15T00:00:00"/>
        <d v="2024-07-17T00:00:00"/>
        <d v="2024-07-20T00:00:00"/>
        <d v="2024-07-24T00:00:00"/>
        <d v="2024-07-25T00:00:00"/>
        <d v="2024-07-29T00:00:00"/>
        <d v="2024-07-30T00:00:00"/>
        <d v="2024-07-31T00:00:00"/>
        <d v="2024-08-02T00:00:00"/>
        <d v="2024-08-05T00:00:00"/>
        <d v="2024-08-12T00:00:00"/>
        <d v="2024-08-14T00:00:00"/>
        <d v="2024-08-15T00:00:00"/>
        <d v="2024-08-16T00:00:00"/>
        <d v="2024-08-20T00:00:00"/>
        <d v="2024-08-21T00:00:00"/>
        <d v="2024-08-22T00:00:00"/>
        <d v="2024-08-23T00:00:00"/>
        <d v="2024-08-28T00:00:00"/>
        <d v="2024-08-30T00:00:00"/>
        <d v="2024-08-31T00:00:00"/>
        <d v="2024-09-04T00:00:00"/>
        <d v="2024-09-05T00:00:00"/>
        <d v="2024-09-06T00:00:00"/>
        <d v="2024-09-07T00:00:00"/>
        <d v="2024-09-09T00:00:00"/>
        <d v="2024-09-12T00:00:00"/>
        <d v="2024-09-13T00:00:00"/>
        <d v="2024-09-18T00:00:00"/>
        <d v="2024-09-19T00:00:00"/>
        <d v="2024-09-21T00:00:00"/>
        <d v="2024-09-23T00:00:00"/>
        <d v="2024-09-24T00:00:00"/>
        <d v="2024-09-25T00:00:00"/>
        <d v="2024-09-27T00:00:00"/>
        <d v="2024-09-30T00:00:00"/>
        <d v="2024-10-04T00:00:00"/>
        <d v="2024-10-08T00:00:00"/>
        <d v="2024-10-09T00:00:00"/>
        <d v="2024-10-16T00:00:00"/>
        <d v="2024-10-18T00:00:00"/>
        <d v="2024-10-20T00:00:00"/>
        <d v="2024-10-23T00:00:00"/>
        <d v="2024-10-24T00:00:00"/>
      </sharedItems>
    </cacheField>
    <cacheField name="Targeted Dealer" numFmtId="0">
      <sharedItems count="2">
        <s v="-"/>
        <s v="Targeted Dealer"/>
      </sharedItems>
    </cacheField>
    <cacheField name="EXCLUSIVE DEALER" numFmtId="0">
      <sharedItems containsString="0" containsBlank="1" count="1">
        <m/>
      </sharedItems>
    </cacheField>
    <cacheField name="Jan'25 Tgt" numFmtId="0">
      <sharedItems containsSemiMixedTypes="0" containsString="0" containsNumber="1" minValue="0" maxValue="6480" count="207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Prorata Tgt" numFmtId="0">
      <sharedItems containsSemiMixedTypes="0" containsString="0" containsNumber="1" minValue="0" maxValue="6480" count="207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46053" numFmtId="0">
      <sharedItems containsSemiMixedTypes="0" containsString="0" containsNumber="1" minValue="0" maxValue="6659.45" count="531">
        <n v="0"/>
        <n v="1"/>
        <n v="1.5"/>
        <n v="2"/>
        <n v="2.5"/>
        <n v="3"/>
        <n v="3.5"/>
        <n v="4.5"/>
        <n v="5"/>
        <n v="5.5"/>
        <n v="7"/>
        <n v="7.5"/>
        <n v="8"/>
        <n v="10"/>
        <n v="10.5"/>
        <n v="11"/>
        <n v="12"/>
        <n v="12.5"/>
        <n v="13"/>
        <n v="13.5"/>
        <n v="14"/>
        <n v="15"/>
        <n v="15.25"/>
        <n v="16"/>
        <n v="16.5"/>
        <n v="17"/>
        <n v="17.5"/>
        <n v="18"/>
        <n v="18.5"/>
        <n v="19"/>
        <n v="19.5"/>
        <n v="20"/>
        <n v="20.5"/>
        <n v="21"/>
        <n v="22"/>
        <n v="22.5"/>
        <n v="23"/>
        <n v="24"/>
        <n v="24.5"/>
        <n v="25"/>
        <n v="25.5"/>
        <n v="25.75"/>
        <n v="26"/>
        <n v="27"/>
        <n v="27.5"/>
        <n v="28"/>
        <n v="28.35"/>
        <n v="29.5"/>
        <n v="30"/>
        <n v="30.5"/>
        <n v="30.9"/>
        <n v="31"/>
        <n v="32"/>
        <n v="32.25"/>
        <n v="32.5"/>
        <n v="33"/>
        <n v="33.5"/>
        <n v="34.5"/>
        <n v="34.75"/>
        <n v="35"/>
        <n v="36"/>
        <n v="36.5"/>
        <n v="37"/>
        <n v="37.5"/>
        <n v="38"/>
        <n v="38.5"/>
        <n v="39"/>
        <n v="40"/>
        <n v="40.25"/>
        <n v="41"/>
        <n v="43.5"/>
        <n v="44"/>
        <n v="44.5"/>
        <n v="44.75"/>
        <n v="45"/>
        <n v="45.5"/>
        <n v="46"/>
        <n v="47.25"/>
        <n v="47.5"/>
        <n v="48"/>
        <n v="49"/>
        <n v="49.5"/>
        <n v="50"/>
        <n v="51"/>
        <n v="52"/>
        <n v="52.25"/>
        <n v="52.5"/>
        <n v="53"/>
        <n v="53.5"/>
        <n v="54"/>
        <n v="54.75"/>
        <n v="55"/>
        <n v="55.5"/>
        <n v="56.1"/>
        <n v="56.5"/>
        <n v="57"/>
        <n v="58"/>
        <n v="60"/>
        <n v="62.5"/>
        <n v="63"/>
        <n v="64"/>
        <n v="64.25"/>
        <n v="64.5"/>
        <n v="64.75"/>
        <n v="65"/>
        <n v="65.75"/>
        <n v="66"/>
        <n v="67"/>
        <n v="67.5"/>
        <n v="69.5"/>
        <n v="70"/>
        <n v="71.5"/>
        <n v="72"/>
        <n v="72.5"/>
        <n v="74"/>
        <n v="75"/>
        <n v="76"/>
        <n v="76.5"/>
        <n v="77"/>
        <n v="78"/>
        <n v="80"/>
        <n v="81"/>
        <n v="82.5"/>
        <n v="84"/>
        <n v="84.5"/>
        <n v="85"/>
        <n v="86"/>
        <n v="86.5"/>
        <n v="88.25"/>
        <n v="88.5"/>
        <n v="89.5"/>
        <n v="90"/>
        <n v="90.25"/>
        <n v="90.5"/>
        <n v="91"/>
        <n v="91.5"/>
        <n v="92"/>
        <n v="92.5"/>
        <n v="93.5"/>
        <n v="94"/>
        <n v="94.5"/>
        <n v="95"/>
        <n v="97"/>
        <n v="98.7"/>
        <n v="99.5"/>
        <n v="99.75"/>
        <n v="100"/>
        <n v="100.5"/>
        <n v="101"/>
        <n v="101.5"/>
        <n v="102"/>
        <n v="103"/>
        <n v="103.5"/>
        <n v="104"/>
        <n v="105"/>
        <n v="105.5"/>
        <n v="106"/>
        <n v="107"/>
        <n v="107.45"/>
        <n v="108"/>
        <n v="110"/>
        <n v="110.15"/>
        <n v="112"/>
        <n v="112.5"/>
        <n v="114"/>
        <n v="114.35"/>
        <n v="115"/>
        <n v="116"/>
        <n v="116.5"/>
        <n v="117"/>
        <n v="117.5"/>
        <n v="118"/>
        <n v="120"/>
        <n v="120.5"/>
        <n v="121"/>
        <n v="121.25"/>
        <n v="122"/>
        <n v="122.5"/>
        <n v="125"/>
        <n v="125.25"/>
        <n v="127"/>
        <n v="127.5"/>
        <n v="127.75"/>
        <n v="128"/>
        <n v="129.5"/>
        <n v="130"/>
        <n v="131"/>
        <n v="132"/>
        <n v="133"/>
        <n v="134.9"/>
        <n v="135"/>
        <n v="136"/>
        <n v="136.5"/>
        <n v="138.5"/>
        <n v="140"/>
        <n v="141"/>
        <n v="142"/>
        <n v="143"/>
        <n v="143.75"/>
        <n v="144"/>
        <n v="146"/>
        <n v="147.5"/>
        <n v="148.2"/>
        <n v="148.75"/>
        <n v="149"/>
        <n v="150"/>
        <n v="151"/>
        <n v="151.5"/>
        <n v="151.75"/>
        <n v="152"/>
        <n v="154"/>
        <n v="155"/>
        <n v="155.5"/>
        <n v="155.75"/>
        <n v="157"/>
        <n v="157.25"/>
        <n v="159"/>
        <n v="159.5"/>
        <n v="160"/>
        <n v="161"/>
        <n v="162.5"/>
        <n v="164.5"/>
        <n v="165"/>
        <n v="166"/>
        <n v="166.5"/>
        <n v="167"/>
        <n v="168.25"/>
        <n v="169.25"/>
        <n v="170"/>
        <n v="170.5"/>
        <n v="172"/>
        <n v="172.25"/>
        <n v="174"/>
        <n v="174.5"/>
        <n v="175"/>
        <n v="175.5"/>
        <n v="176"/>
        <n v="180"/>
        <n v="180.5"/>
        <n v="182"/>
        <n v="184"/>
        <n v="185"/>
        <n v="186"/>
        <n v="187.5"/>
        <n v="190"/>
        <n v="190.75"/>
        <n v="191"/>
        <n v="191.75"/>
        <n v="193"/>
        <n v="197.5"/>
        <n v="198"/>
        <n v="200"/>
        <n v="201"/>
        <n v="203"/>
        <n v="204"/>
        <n v="204.95"/>
        <n v="205"/>
        <n v="206"/>
        <n v="206.5"/>
        <n v="207"/>
        <n v="209"/>
        <n v="209.5"/>
        <n v="210"/>
        <n v="212.5"/>
        <n v="213.85"/>
        <n v="214"/>
        <n v="214.5"/>
        <n v="215"/>
        <n v="216"/>
        <n v="217"/>
        <n v="217.75"/>
        <n v="219.5"/>
        <n v="220"/>
        <n v="221"/>
        <n v="222"/>
        <n v="224"/>
        <n v="224.5"/>
        <n v="225"/>
        <n v="228.6"/>
        <n v="230"/>
        <n v="232"/>
        <n v="234"/>
        <n v="234.5"/>
        <n v="235"/>
        <n v="240"/>
        <n v="242.5"/>
        <n v="245"/>
        <n v="247.5"/>
        <n v="250"/>
        <n v="251"/>
        <n v="251.8"/>
        <n v="253"/>
        <n v="254.95"/>
        <n v="255"/>
        <n v="258"/>
        <n v="258.5"/>
        <n v="259"/>
        <n v="259.5"/>
        <n v="260"/>
        <n v="261.5"/>
        <n v="262.5"/>
        <n v="264"/>
        <n v="269.5"/>
        <n v="270"/>
        <n v="271"/>
        <n v="272"/>
        <n v="273"/>
        <n v="273.5"/>
        <n v="275"/>
        <n v="278"/>
        <n v="278.5"/>
        <n v="280"/>
        <n v="281"/>
        <n v="285"/>
        <n v="286"/>
        <n v="287"/>
        <n v="290"/>
        <n v="293.5"/>
        <n v="295"/>
        <n v="300"/>
        <n v="301"/>
        <n v="305"/>
        <n v="309.1"/>
        <n v="310"/>
        <n v="314.5"/>
        <n v="314.75"/>
        <n v="315"/>
        <n v="315.5"/>
        <n v="317.4"/>
        <n v="318.75"/>
        <n v="322"/>
        <n v="327"/>
        <n v="327.1"/>
        <n v="331.5"/>
        <n v="334.95"/>
        <n v="335"/>
        <n v="336"/>
        <n v="337"/>
        <n v="347.25"/>
        <n v="347.5"/>
        <n v="350"/>
        <n v="352.75"/>
        <n v="353"/>
        <n v="363"/>
        <n v="365"/>
        <n v="365.75"/>
        <n v="366.15"/>
        <n v="370"/>
        <n v="378.9"/>
        <n v="379.5"/>
        <n v="380"/>
        <n v="385"/>
        <n v="389.8"/>
        <n v="390.75"/>
        <n v="391"/>
        <n v="395"/>
        <n v="398"/>
        <n v="398.25"/>
        <n v="400"/>
        <n v="400.5"/>
        <n v="401.25"/>
        <n v="405"/>
        <n v="405.3"/>
        <n v="423"/>
        <n v="425"/>
        <n v="435"/>
        <n v="439.75"/>
        <n v="440"/>
        <n v="441.5"/>
        <n v="443.5"/>
        <n v="445"/>
        <n v="453"/>
        <n v="455"/>
        <n v="459"/>
        <n v="472.7"/>
        <n v="474.4"/>
        <n v="478"/>
        <n v="480"/>
        <n v="482.5"/>
        <n v="484"/>
        <n v="491.25"/>
        <n v="495"/>
        <n v="500"/>
        <n v="500.75"/>
        <n v="506"/>
        <n v="512"/>
        <n v="512.5"/>
        <n v="520.5"/>
        <n v="526.9"/>
        <n v="532"/>
        <n v="538"/>
        <n v="539"/>
        <n v="540"/>
        <n v="545"/>
        <n v="550"/>
        <n v="556.5"/>
        <n v="569"/>
        <n v="571.25"/>
        <n v="575.8"/>
        <n v="585.5"/>
        <n v="590"/>
        <n v="592.5"/>
        <n v="600.8"/>
        <n v="602"/>
        <n v="605"/>
        <n v="606"/>
        <n v="610"/>
        <n v="620"/>
        <n v="625"/>
        <n v="633.8"/>
        <n v="640"/>
        <n v="650"/>
        <n v="660"/>
        <n v="662"/>
        <n v="675.5"/>
        <n v="679.2"/>
        <n v="682.5"/>
        <n v="684.25"/>
        <n v="685.25"/>
        <n v="687.15"/>
        <n v="688"/>
        <n v="695"/>
        <n v="700"/>
        <n v="704.35"/>
        <n v="725.5"/>
        <n v="727.75"/>
        <n v="735"/>
        <n v="737.3"/>
        <n v="750"/>
        <n v="757.65"/>
        <n v="768.5"/>
        <n v="770"/>
        <n v="775"/>
        <n v="792"/>
        <n v="793"/>
        <n v="795.5"/>
        <n v="800"/>
        <n v="804.75"/>
        <n v="810"/>
        <n v="835.5"/>
        <n v="840"/>
        <n v="844.5"/>
        <n v="855"/>
        <n v="865"/>
        <n v="895.5"/>
        <n v="910"/>
        <n v="919"/>
        <n v="926"/>
        <n v="950"/>
        <n v="956"/>
        <n v="960"/>
        <n v="962.5"/>
        <n v="973"/>
        <n v="980"/>
        <n v="985"/>
        <n v="990.75"/>
        <n v="997"/>
        <n v="1000.95"/>
        <n v="1004"/>
        <n v="1009"/>
        <n v="1017.75"/>
        <n v="1025"/>
        <n v="1040"/>
        <n v="1054"/>
        <n v="1061.25"/>
        <n v="1080"/>
        <n v="1093"/>
        <n v="1121.6"/>
        <n v="1139"/>
        <n v="1145"/>
        <n v="1150"/>
        <n v="1157.5"/>
        <n v="1165"/>
        <n v="1207.65"/>
        <n v="1209.25"/>
        <n v="1234.15"/>
        <n v="1239"/>
        <n v="1240"/>
        <n v="1249"/>
        <n v="1262"/>
        <n v="1289.95"/>
        <n v="1294"/>
        <n v="1295.6"/>
        <n v="1302.5"/>
        <n v="1371.5"/>
        <n v="1400.25"/>
        <n v="1401"/>
        <n v="1416"/>
        <n v="1466"/>
        <n v="1498.4"/>
        <n v="1499"/>
        <n v="1546.8"/>
        <n v="1610"/>
        <n v="1611.75"/>
        <n v="1620"/>
        <n v="1662"/>
        <n v="1689.5"/>
        <n v="1741.3"/>
        <n v="1763.5"/>
        <n v="1783.5"/>
        <n v="1840"/>
        <n v="1900.1"/>
        <n v="1907"/>
        <n v="1935"/>
        <n v="1983"/>
        <n v="2001"/>
        <n v="2052"/>
        <n v="2087.05"/>
        <n v="2099"/>
        <n v="2165"/>
        <n v="2181"/>
        <n v="2224.85"/>
        <n v="2245.1"/>
        <n v="2257"/>
        <n v="2269.25"/>
        <n v="2338"/>
        <n v="2360"/>
        <n v="2507.6"/>
        <n v="2544.25"/>
        <n v="2598"/>
        <n v="2893.5"/>
        <n v="2969"/>
        <n v="2998.5"/>
        <n v="3419"/>
        <n v="4161"/>
        <n v="4478"/>
        <n v="4674.5"/>
        <n v="5123.5"/>
        <n v="5152.05"/>
        <n v="6567"/>
        <n v="6659.45"/>
      </sharedItems>
    </cacheField>
    <cacheField name="Shortfall" numFmtId="0">
      <sharedItems containsSemiMixedTypes="0" containsString="0" containsNumber="1" minValue="-1674.5" maxValue="1131" count="459">
        <n v="-1674.5"/>
        <n v="-1044.25"/>
        <n v="-859.85"/>
        <n v="-707"/>
        <n v="-535"/>
        <n v="-409"/>
        <n v="-375"/>
        <n v="-320.5"/>
        <n v="-299"/>
        <n v="-271.5"/>
        <n v="-248.5"/>
        <n v="-243.5"/>
        <n v="-240"/>
        <n v="-239"/>
        <n v="-238"/>
        <n v="-235"/>
        <n v="-212.5"/>
        <n v="-210"/>
        <n v="-206"/>
        <n v="-190"/>
        <n v="-184.95"/>
        <n v="-181.25"/>
        <n v="-180"/>
        <n v="-179.45"/>
        <n v="-170.1"/>
        <n v="-170"/>
        <n v="-152.049999999999"/>
        <n v="-150.8"/>
        <n v="-147.5"/>
        <n v="-146.9"/>
        <n v="-145"/>
        <n v="-144.4"/>
        <n v="-142.25"/>
        <n v="-138"/>
        <n v="-136.8"/>
        <n v="-136"/>
        <n v="-135"/>
        <n v="-132"/>
        <n v="-130"/>
        <n v="-128"/>
        <n v="-125"/>
        <n v="-115.5"/>
        <n v="-115"/>
        <n v="-114.5"/>
        <n v="-113"/>
        <n v="-112.25"/>
        <n v="-110"/>
        <n v="-109.5"/>
        <n v="-109.25"/>
        <n v="-109.1"/>
        <n v="-104"/>
        <n v="-102"/>
        <n v="-101.3"/>
        <n v="-101.25"/>
        <n v="-100"/>
        <n v="-98.5"/>
        <n v="-94"/>
        <n v="-93"/>
        <n v="-92.65"/>
        <n v="-90"/>
        <n v="-89.9500000000001"/>
        <n v="-87.5"/>
        <n v="-87.0500000000002"/>
        <n v="-86"/>
        <n v="-85.5"/>
        <n v="-84.95"/>
        <n v="-80"/>
        <n v="-79"/>
        <n v="-75"/>
        <n v="-71.5"/>
        <n v="-64.35"/>
        <n v="-64"/>
        <n v="-60"/>
        <n v="-59.25"/>
        <n v="-59"/>
        <n v="-58"/>
        <n v="-56"/>
        <n v="-55"/>
        <n v="-54.5"/>
        <n v="-54"/>
        <n v="-53.5"/>
        <n v="-52"/>
        <n v="-51.75"/>
        <n v="-51"/>
        <n v="-50"/>
        <n v="-49.75"/>
        <n v="-48.75"/>
        <n v="-48"/>
        <n v="-47.25"/>
        <n v="-47"/>
        <n v="-45.5"/>
        <n v="-45"/>
        <n v="-44"/>
        <n v="-43.5"/>
        <n v="-41.8"/>
        <n v="-41"/>
        <n v="-40"/>
        <n v="-39.5"/>
        <n v="-37.5"/>
        <n v="-37.3"/>
        <n v="-37.15"/>
        <n v="-37"/>
        <n v="-36.5"/>
        <n v="-36"/>
        <n v="-35"/>
        <n v="-34"/>
        <n v="-33"/>
        <n v="-32.75"/>
        <n v="-32"/>
        <n v="-31.5"/>
        <n v="-31"/>
        <n v="-30"/>
        <n v="-29.25"/>
        <n v="-28.5"/>
        <n v="-28"/>
        <n v="-27.5"/>
        <n v="-27.45"/>
        <n v="-27"/>
        <n v="-26"/>
        <n v="-25"/>
        <n v="-24.5"/>
        <n v="-24.2"/>
        <n v="-24.1500000000001"/>
        <n v="-24"/>
        <n v="-23.5"/>
        <n v="-23"/>
        <n v="-22"/>
        <n v="-21.5"/>
        <n v="-21.25"/>
        <n v="-21"/>
        <n v="-20.5"/>
        <n v="-20"/>
        <n v="-19.5"/>
        <n v="-18.5"/>
        <n v="-18"/>
        <n v="-17.5"/>
        <n v="-16"/>
        <n v="-15"/>
        <n v="-14.95"/>
        <n v="-14.9"/>
        <n v="-14.5"/>
        <n v="-14"/>
        <n v="-12.5"/>
        <n v="-12.25"/>
        <n v="-12"/>
        <n v="-11.75"/>
        <n v="-11"/>
        <n v="-10.5"/>
        <n v="-10"/>
        <n v="-9"/>
        <n v="-8.75"/>
        <n v="-8"/>
        <n v="-7.65000000000009"/>
        <n v="-7.5"/>
        <n v="-7"/>
        <n v="-6.5"/>
        <n v="-6"/>
        <n v="-5.75"/>
        <n v="-5.5"/>
        <n v="-5.30000000000001"/>
        <n v="-5.15000000000001"/>
        <n v="-5"/>
        <n v="-4.5"/>
        <n v="-4"/>
        <n v="-3.84999999999999"/>
        <n v="-3.5"/>
        <n v="-3"/>
        <n v="-2.5"/>
        <n v="-2.25"/>
        <n v="-2"/>
        <n v="-1.5"/>
        <n v="-1"/>
        <n v="-0.899999999999999"/>
        <n v="-0.75"/>
        <n v="-0.5"/>
        <n v="-0.25"/>
        <n v="0"/>
        <n v="0.5"/>
        <n v="1"/>
        <n v="1.65"/>
        <n v="2"/>
        <n v="2.5"/>
        <n v="3"/>
        <n v="3.5"/>
        <n v="4"/>
        <n v="4.5"/>
        <n v="5"/>
        <n v="5.25"/>
        <n v="5.75"/>
        <n v="6"/>
        <n v="6.5"/>
        <n v="7"/>
        <n v="7.5"/>
        <n v="8"/>
        <n v="8.5"/>
        <n v="9"/>
        <n v="9.5"/>
        <n v="10"/>
        <n v="11.5"/>
        <n v="12"/>
        <n v="13"/>
        <n v="13.5"/>
        <n v="14"/>
        <n v="14.5"/>
        <n v="14.75"/>
        <n v="15"/>
        <n v="15.25"/>
        <n v="15.5"/>
        <n v="15.65"/>
        <n v="16"/>
        <n v="16.5"/>
        <n v="17"/>
        <n v="17.25"/>
        <n v="17.5"/>
        <n v="18"/>
        <n v="19"/>
        <n v="19.5"/>
        <n v="19.75"/>
        <n v="20"/>
        <n v="20.25"/>
        <n v="21"/>
        <n v="21.1"/>
        <n v="21.3"/>
        <n v="22"/>
        <n v="22.25"/>
        <n v="22.5"/>
        <n v="23"/>
        <n v="24"/>
        <n v="24.2"/>
        <n v="24.5"/>
        <n v="25"/>
        <n v="25.5"/>
        <n v="26"/>
        <n v="27"/>
        <n v="27.3"/>
        <n v="27.5"/>
        <n v="28"/>
        <n v="29"/>
        <n v="29.5"/>
        <n v="30"/>
        <n v="30.5"/>
        <n v="31"/>
        <n v="31.5"/>
        <n v="31.75"/>
        <n v="32"/>
        <n v="32.5"/>
        <n v="33"/>
        <n v="33.5"/>
        <n v="34"/>
        <n v="35"/>
        <n v="35.5"/>
        <n v="36"/>
        <n v="36.5"/>
        <n v="37"/>
        <n v="37.5"/>
        <n v="38"/>
        <n v="38.75"/>
        <n v="39"/>
        <n v="40"/>
        <n v="40.5"/>
        <n v="41.5"/>
        <n v="41.75"/>
        <n v="42"/>
        <n v="42.5"/>
        <n v="43"/>
        <n v="43.9"/>
        <n v="44.5"/>
        <n v="45"/>
        <n v="46"/>
        <n v="46.5"/>
        <n v="47"/>
        <n v="47.5"/>
        <n v="47.85"/>
        <n v="48"/>
        <n v="48.5"/>
        <n v="49.25"/>
        <n v="50"/>
        <n v="50.25"/>
        <n v="51"/>
        <n v="52"/>
        <n v="52.5"/>
        <n v="53"/>
        <n v="54"/>
        <n v="55"/>
        <n v="57"/>
        <n v="57.5"/>
        <n v="58"/>
        <n v="59"/>
        <n v="60"/>
        <n v="60.5"/>
        <n v="61.5"/>
        <n v="62"/>
        <n v="63.5"/>
        <n v="64"/>
        <n v="65"/>
        <n v="66.2000000000001"/>
        <n v="66.5"/>
        <n v="67"/>
        <n v="67.5"/>
        <n v="68"/>
        <n v="68.5"/>
        <n v="70"/>
        <n v="70.5"/>
        <n v="72"/>
        <n v="72.5"/>
        <n v="73.5"/>
        <n v="74.5"/>
        <n v="75"/>
        <n v="76.5"/>
        <n v="78"/>
        <n v="78.5"/>
        <n v="79"/>
        <n v="79.5"/>
        <n v="80"/>
        <n v="81.5"/>
        <n v="82"/>
        <n v="83"/>
        <n v="85"/>
        <n v="86"/>
        <n v="87.5"/>
        <n v="88.5"/>
        <n v="90"/>
        <n v="90.5"/>
        <n v="93"/>
        <n v="93.5"/>
        <n v="94"/>
        <n v="94.5"/>
        <n v="95"/>
        <n v="95.25"/>
        <n v="97.25"/>
        <n v="99"/>
        <n v="100"/>
        <n v="101"/>
        <n v="101.4"/>
        <n v="101.75"/>
        <n v="102.5"/>
        <n v="103"/>
        <n v="104.75"/>
        <n v="105"/>
        <n v="105.5"/>
        <n v="106"/>
        <n v="106.5"/>
        <n v="108"/>
        <n v="110"/>
        <n v="111.5"/>
        <n v="112"/>
        <n v="115"/>
        <n v="115.75"/>
        <n v="120"/>
        <n v="121"/>
        <n v="125"/>
        <n v="125.5"/>
        <n v="127.5"/>
        <n v="128"/>
        <n v="129.5"/>
        <n v="130"/>
        <n v="133"/>
        <n v="133.85"/>
        <n v="134"/>
        <n v="137"/>
        <n v="139"/>
        <n v="140"/>
        <n v="140.2"/>
        <n v="141"/>
        <n v="142"/>
        <n v="145"/>
        <n v="145.25"/>
        <n v="146"/>
        <n v="146.5"/>
        <n v="147"/>
        <n v="150"/>
        <n v="154.4"/>
        <n v="155.5"/>
        <n v="159.25"/>
        <n v="160"/>
        <n v="162.75"/>
        <n v="164.5"/>
        <n v="165"/>
        <n v="170"/>
        <n v="172"/>
        <n v="173.75"/>
        <n v="175"/>
        <n v="181"/>
        <n v="183"/>
        <n v="184"/>
        <n v="184.25"/>
        <n v="185.25"/>
        <n v="188"/>
        <n v="190"/>
        <n v="195"/>
        <n v="199"/>
        <n v="201.25"/>
        <n v="205"/>
        <n v="209.25"/>
        <n v="210"/>
        <n v="215"/>
        <n v="220"/>
        <n v="230.5"/>
        <n v="234"/>
        <n v="235"/>
        <n v="237.5"/>
        <n v="241"/>
        <n v="242.5"/>
        <n v="248"/>
        <n v="250"/>
        <n v="255"/>
        <n v="255.5"/>
        <n v="261"/>
        <n v="266"/>
        <n v="270"/>
        <n v="272.9"/>
        <n v="273"/>
        <n v="279"/>
        <n v="295"/>
        <n v="299.9"/>
        <n v="300"/>
        <n v="305"/>
        <n v="307"/>
        <n v="310"/>
        <n v="311"/>
        <n v="315.5"/>
        <n v="320"/>
        <n v="326"/>
        <n v="343.5"/>
        <n v="347"/>
        <n v="356"/>
        <n v="398.5"/>
        <n v="440"/>
        <n v="444.05"/>
        <n v="461.6"/>
        <n v="466"/>
        <n v="485"/>
        <n v="499"/>
        <n v="500"/>
        <n v="513"/>
        <n v="522"/>
        <n v="531"/>
        <n v="538.4"/>
        <n v="551"/>
        <n v="560"/>
        <n v="565"/>
        <n v="586.5"/>
        <n v="600"/>
        <n v="624"/>
        <n v="630"/>
        <n v="639"/>
        <n v="651"/>
        <n v="655"/>
        <n v="665"/>
        <n v="682.25"/>
        <n v="692"/>
        <n v="770"/>
        <n v="785"/>
        <n v="787.4"/>
        <n v="901.8"/>
        <n v="968"/>
        <n v="1016.5"/>
        <n v="1050"/>
        <n v="1131"/>
      </sharedItems>
    </cacheField>
    <cacheField name="Prorata Achv %" numFmtId="0">
      <sharedItems containsMixedTypes="1" containsNumber="1" minValue="0" maxValue="440" count="674">
        <n v="0"/>
        <n v="3"/>
        <n v="3.33333333333333"/>
        <n v="3.57142857142857"/>
        <n v="5"/>
        <n v="6"/>
        <n v="6.875"/>
        <n v="7"/>
        <n v="7.14285714285714"/>
        <n v="8.33333333333333"/>
        <n v="8.66666666666667"/>
        <n v="9.41176470588235"/>
        <n v="10"/>
        <n v="11.4285714285714"/>
        <n v="11.5384615384615"/>
        <n v="12.0689655172414"/>
        <n v="12.5"/>
        <n v="13.3333333333333"/>
        <n v="13.5135135135135"/>
        <n v="14"/>
        <n v="14.1142857142857"/>
        <n v="15"/>
        <n v="16"/>
        <n v="16.25"/>
        <n v="16.4516129032258"/>
        <n v="16.6666666666667"/>
        <n v="17.5"/>
        <n v="18"/>
        <n v="18.5714285714286"/>
        <n v="20"/>
        <n v="20.8333333333333"/>
        <n v="21.2857142857143"/>
        <n v="21.6666666666667"/>
        <n v="21.978021978022"/>
        <n v="22"/>
        <n v="22.2222222222222"/>
        <n v="23.0769230769231"/>
        <n v="23.125"/>
        <n v="23.5294117647059"/>
        <n v="23.8095238095238"/>
        <n v="23.8461538461538"/>
        <n v="24"/>
        <n v="24.6428571428571"/>
        <n v="25"/>
        <n v="25.6666666666667"/>
        <n v="26.5"/>
        <n v="26.6666666666667"/>
        <n v="26.75"/>
        <n v="27.0833333333333"/>
        <n v="27.2727272727273"/>
        <n v="27.375"/>
        <n v="27.5"/>
        <n v="27.5454545454545"/>
        <n v="27.7777777777778"/>
        <n v="27.96875"/>
        <n v="28.5714285714286"/>
        <n v="29.1428571428571"/>
        <n v="29.1666666666667"/>
        <n v="29.5"/>
        <n v="30"/>
        <n v="30.8333333333333"/>
        <n v="31.2"/>
        <n v="31.25"/>
        <n v="31.7460317460317"/>
        <n v="32"/>
        <n v="32.0833333333333"/>
        <n v="32.5"/>
        <n v="32.6470588235294"/>
        <n v="33"/>
        <n v="33.3333333333333"/>
        <n v="33.4705882352941"/>
        <n v="33.7662337662338"/>
        <n v="34"/>
        <n v="34.2105263157895"/>
        <n v="34.3333333333333"/>
        <n v="34.375"/>
        <n v="35"/>
        <n v="35.1351351351351"/>
        <n v="35.2941176470588"/>
        <n v="36"/>
        <n v="36.5"/>
        <n v="36.6666666666667"/>
        <n v="38.3333333333333"/>
        <n v="39.9047619047619"/>
        <n v="40"/>
        <n v="40.7272727272727"/>
        <n v="41.6"/>
        <n v="41.6666666666667"/>
        <n v="41.875"/>
        <n v="42.1052631578947"/>
        <n v="42.1428571428571"/>
        <n v="42.2857142857143"/>
        <n v="42.5"/>
        <n v="42.5806451612903"/>
        <n v="42.8571428571429"/>
        <n v="43.4042553191489"/>
        <n v="43.75"/>
        <n v="44.4444444444444"/>
        <n v="45"/>
        <n v="45.4545454545455"/>
        <n v="45.9459459459459"/>
        <n v="46"/>
        <n v="46.3636363636364"/>
        <n v="46.4"/>
        <n v="46.4444444444444"/>
        <n v="46.6666666666667"/>
        <n v="47.0588235294118"/>
        <n v="47.4137931034483"/>
        <n v="47.4576271186441"/>
        <n v="47.5"/>
        <n v="47.6190476190476"/>
        <n v="47.6666666666667"/>
        <n v="47.8260869565217"/>
        <n v="47.843137254902"/>
        <n v="47.8571428571429"/>
        <n v="48"/>
        <n v="48.0769230769231"/>
        <n v="49"/>
        <n v="49.140625"/>
        <n v="49.4117647058824"/>
        <n v="49.6"/>
        <n v="49.748743718593"/>
        <n v="50"/>
        <n v="50.5263157894737"/>
        <n v="50.8064516129032"/>
        <n v="50.8333333333333"/>
        <n v="50.9473684210526"/>
        <n v="51"/>
        <n v="51.25"/>
        <n v="51.4814814814815"/>
        <n v="51.6129032258065"/>
        <n v="52"/>
        <n v="52.0833333333333"/>
        <n v="52.1428571428571"/>
        <n v="52.2727272727273"/>
        <n v="52.7777777777778"/>
        <n v="53.125"/>
        <n v="53.2352941176471"/>
        <n v="53.3333333333333"/>
        <n v="54"/>
        <n v="54.1666666666667"/>
        <n v="54.4565217391304"/>
        <n v="54.5166666666667"/>
        <n v="55"/>
        <n v="55.5"/>
        <n v="55.7777777777778"/>
        <n v="56"/>
        <n v="56.1"/>
        <n v="56.25"/>
        <n v="56.5384615384615"/>
        <n v="56.6037735849057"/>
        <n v="56.625"/>
        <n v="57.1129707112971"/>
        <n v="57.1428571428571"/>
        <n v="57.6"/>
        <n v="57.8571428571429"/>
        <n v="58"/>
        <n v="58.1666666666667"/>
        <n v="58.2857142857143"/>
        <n v="58.3333333333333"/>
        <n v="58.4375"/>
        <n v="58.8235294117647"/>
        <n v="59.6666666666667"/>
        <n v="59.7435897435897"/>
        <n v="59.8676470588235"/>
        <n v="60"/>
        <n v="60.3846153846154"/>
        <n v="60.5"/>
        <n v="60.655737704918"/>
        <n v="60.6666666666667"/>
        <n v="61"/>
        <n v="61.3333333333333"/>
        <n v="61.5384615384615"/>
        <n v="62.0408163265306"/>
        <n v="62.1951219512195"/>
        <n v="62.2"/>
        <n v="62.5"/>
        <n v="62.95"/>
        <n v="63.0681818181818"/>
        <n v="63.6363636363636"/>
        <n v="63.6964285714286"/>
        <n v="63.8"/>
        <n v="64.1176470588235"/>
        <n v="64.1196013289037"/>
        <n v="64.1666666666667"/>
        <n v="64.8148148148148"/>
        <n v="65"/>
        <n v="65.3846153846154"/>
        <n v="65.5714285714286"/>
        <n v="65.6410256410257"/>
        <n v="65.9154929577465"/>
        <n v="66"/>
        <n v="66.5"/>
        <n v="66.6666666666667"/>
        <n v="67.0833333333333"/>
        <n v="67.2222222222222"/>
        <n v="67.5"/>
        <n v="67.566265060241"/>
        <n v="67.639902676399"/>
        <n v="67.741935483871"/>
        <n v="67.8846153846154"/>
        <n v="68"/>
        <n v="68.0555555555556"/>
        <n v="68.1578947368421"/>
        <n v="68.1818181818182"/>
        <n v="68.5714285714286"/>
        <n v="68.6666666666667"/>
        <n v="68.6792452830189"/>
        <n v="68.75"/>
        <n v="68.8"/>
        <n v="68.8235294117647"/>
        <n v="68.9189189189189"/>
        <n v="69.1176470588235"/>
        <n v="69.1358024691358"/>
        <n v="69.2307692307692"/>
        <n v="69.2698961937716"/>
        <n v="69.2727272727273"/>
        <n v="69.3333333333333"/>
        <n v="69.375"/>
        <n v="69.4117647058824"/>
        <n v="69.5"/>
        <n v="69.6437054631829"/>
        <n v="70"/>
        <n v="70.4166666666667"/>
        <n v="71.0454545454546"/>
        <n v="71.0985915492958"/>
        <n v="71.3333333333333"/>
        <n v="71.4285714285714"/>
        <n v="71.5555555555556"/>
        <n v="71.6666666666667"/>
        <n v="71.875"/>
        <n v="71.9626168224299"/>
        <n v="72"/>
        <n v="72.0909090909091"/>
        <n v="72.1153846153846"/>
        <n v="72.7272727272727"/>
        <n v="73.23"/>
        <n v="73.3333333333333"/>
        <n v="73.469387755102"/>
        <n v="73.5471698113208"/>
        <n v="73.6842105263158"/>
        <n v="73.8721804511278"/>
        <n v="74"/>
        <n v="74.1463414634146"/>
        <n v="74.1666666666667"/>
        <n v="74.2857142857143"/>
        <n v="74.4444444444444"/>
        <n v="74.7142857142857"/>
        <n v="75"/>
        <n v="75.0425531914894"/>
        <n v="75.2"/>
        <n v="75.7142857142857"/>
        <n v="75.9090909090909"/>
        <n v="76"/>
        <n v="76.103186646434"/>
        <n v="76.3272727272727"/>
        <n v="76.4489795918367"/>
        <n v="76.6666666666667"/>
        <n v="76.7727272727273"/>
        <n v="76.9230769230769"/>
        <n v="77.0833333333333"/>
        <n v="77.2"/>
        <n v="77.5"/>
        <n v="77.6470588235294"/>
        <n v="77.7777777777778"/>
        <n v="78"/>
        <n v="78.125"/>
        <n v="78.1428571428571"/>
        <n v="78.2828282828283"/>
        <n v="78.3888888888889"/>
        <n v="78.3928571428572"/>
        <n v="78.503937007874"/>
        <n v="78.6363636363636"/>
        <n v="78.6666666666667"/>
        <n v="78.7096774193548"/>
        <n v="78.9665653495441"/>
        <n v="79.2647058823529"/>
        <n v="79.375"/>
        <n v="79.4791666666667"/>
        <n v="79.65"/>
        <n v="79.9354838709677"/>
        <n v="80"/>
        <n v="80.04"/>
        <n v="80.2083333333333"/>
        <n v="80.3703703703704"/>
        <n v="80.3757828810021"/>
        <n v="80.625"/>
        <n v="80.6451612903226"/>
        <n v="80.9090909090909"/>
        <n v="80.9375"/>
        <n v="81"/>
        <n v="81.1111111111111"/>
        <n v="81.1269253265744"/>
        <n v="81.1428571428571"/>
        <n v="81.25"/>
        <n v="81.3449023861171"/>
        <n v="81.3571428571429"/>
        <n v="81.4705882352941"/>
        <n v="81.4814814814815"/>
        <n v="81.6666666666667"/>
        <n v="82"/>
        <n v="82.0454545454545"/>
        <n v="82.0833333333333"/>
        <n v="82.2222222222222"/>
        <n v="82.25"/>
        <n v="82.5"/>
        <n v="82.5625"/>
        <n v="82.6785714285714"/>
        <n v="82.6923076923077"/>
        <n v="82.7692307692308"/>
        <n v="82.875"/>
        <n v="82.9525483304042"/>
        <n v="83.0588235294118"/>
        <n v="83.3333333333333"/>
        <n v="83.3928571428571"/>
        <n v="83.5454545454546"/>
        <n v="83.55"/>
        <n v="83.75"/>
        <n v="83.8709677419355"/>
        <n v="84"/>
        <n v="84.125"/>
        <n v="84.1666666666667"/>
        <n v="84.2105263157895"/>
        <n v="84.3333333333333"/>
        <n v="84.4444444444444"/>
        <n v="84.6153846153846"/>
        <n v="84.6666666666667"/>
        <n v="84.8285714285714"/>
        <n v="85"/>
        <n v="85.1666666666667"/>
        <n v="85.3571428571429"/>
        <n v="85.4545454545455"/>
        <n v="85.5"/>
        <n v="85.53125"/>
        <n v="85.5555555555556"/>
        <n v="85.6218215441516"/>
        <n v="85.7142857142857"/>
        <n v="86.25"/>
        <n v="86.3636363636364"/>
        <n v="86.3681818181818"/>
        <n v="86.3888888888889"/>
        <n v="86.6666666666667"/>
        <n v="86.7647058823529"/>
        <n v="86.875"/>
        <n v="86.8993839835729"/>
        <n v="86.9047619047619"/>
        <n v="87"/>
        <n v="87.3658536585366"/>
        <n v="87.5"/>
        <n v="87.9615384615385"/>
        <n v="88"/>
        <n v="88.2352941176471"/>
        <n v="88.2758620689655"/>
        <n v="88.6666666666667"/>
        <n v="88.8"/>
        <n v="88.8888888888889"/>
        <n v="89.2094861660079"/>
        <n v="89.2857142857143"/>
        <n v="89.351724137931"/>
        <n v="89.4166666666667"/>
        <n v="89.4301470588235"/>
        <n v="89.5"/>
        <n v="89.56"/>
        <n v="89.6"/>
        <n v="89.8378378378378"/>
        <n v="90"/>
        <n v="90.0666666666667"/>
        <n v="90.5428571428571"/>
        <n v="90.5660377358491"/>
        <n v="90.625"/>
        <n v="90.6875"/>
        <n v="91"/>
        <n v="91.6666666666667"/>
        <n v="91.7857142857143"/>
        <n v="92"/>
        <n v="92.3076923076923"/>
        <n v="92.5"/>
        <n v="92.6923076923077"/>
        <n v="92.8571428571429"/>
        <n v="93.3333333333333"/>
        <n v="93.361581920904"/>
        <n v="93.75"/>
        <n v="94"/>
        <n v="94.0086206896552"/>
        <n v="94.1666666666667"/>
        <n v="94.5"/>
        <n v="94.54"/>
        <n v="94.702380952381"/>
        <n v="94.725"/>
        <n v="95"/>
        <n v="95.0434782608696"/>
        <n v="95.1219512195122"/>
        <n v="95.4545454545455"/>
        <n v="95.5978260869565"/>
        <n v="95.9666666666667"/>
        <n v="96.0625"/>
        <n v="96.0769230769231"/>
        <n v="96.45"/>
        <n v="96.4772727272727"/>
        <n v="96.7096774193548"/>
        <n v="97"/>
        <n v="97.3529411764706"/>
        <n v="97.4358974358974"/>
        <n v="97.5"/>
        <n v="97.6845637583893"/>
        <n v="97.7142857142857"/>
        <n v="97.8928571428571"/>
        <n v="97.9591836734694"/>
        <n v="98"/>
        <n v="98.0769230769231"/>
        <n v="98.1111111111111"/>
        <n v="98.1471950591868"/>
        <n v="98.1818181818182"/>
        <n v="98.3333333333333"/>
        <n v="98.5288461538462"/>
        <n v="98.75"/>
        <n v="99.5384615384615"/>
        <n v="99.5652173913043"/>
        <n v="99.6153846153846"/>
        <n v="99.8412698412699"/>
        <n v="100"/>
        <n v="100.017857142857"/>
        <n v="100.118343195266"/>
        <n v="100.125"/>
        <n v="100.15"/>
        <n v="100.285714285714"/>
        <n v="100.311526479751"/>
        <n v="100.333333333333"/>
        <n v="100.380952380952"/>
        <n v="100.4"/>
        <n v="100.416666666667"/>
        <n v="100.454545454545"/>
        <n v="100.483870967742"/>
        <n v="100.490196078431"/>
        <n v="100.5"/>
        <n v="100.571428571429"/>
        <n v="100.606060606061"/>
        <n v="100.625"/>
        <n v="100.631578947368"/>
        <n v="100.6375"/>
        <n v="100.666666666667"/>
        <n v="100.734375"/>
        <n v="101"/>
        <n v="101.041666666667"/>
        <n v="101.181818181818"/>
        <n v="101.2"/>
        <n v="101.25"/>
        <n v="101.325"/>
        <n v="101.333333333333"/>
        <n v="101.372549019608"/>
        <n v="101.5"/>
        <n v="101.639344262295"/>
        <n v="101.666666666667"/>
        <n v="101.694915254237"/>
        <n v="101.754385964912"/>
        <n v="101.833333333333"/>
        <n v="101.995867768595"/>
        <n v="102"/>
        <n v="102.393939393939"/>
        <n v="102.4"/>
        <n v="102.439024390244"/>
        <n v="102.769290123457"/>
        <n v="102.894736842105"/>
        <n v="102.941176470588"/>
        <n v="102.96442687747"/>
        <n v="103"/>
        <n v="103.041"/>
        <n v="103.333333333333"/>
        <n v="103.5"/>
        <n v="103.636363636364"/>
        <n v="103.69465648855"/>
        <n v="103.863636363636"/>
        <n v="103.921568627451"/>
        <n v="104"/>
        <n v="104.166666666667"/>
        <n v="104.329896907217"/>
        <n v="104.33734939759"/>
        <n v="104.3525"/>
        <n v="104.5"/>
        <n v="104.904761904762"/>
        <n v="105"/>
        <n v="105.05787037037"/>
        <n v="105.152173913043"/>
        <n v="105.263157894737"/>
        <n v="105.298013245033"/>
        <n v="105.31914893617"/>
        <n v="105.328571428571"/>
        <n v="105.357142857143"/>
        <n v="105.555555555556"/>
        <n v="105.714285714286"/>
        <n v="105.715384615385"/>
        <n v="105.769230769231"/>
        <n v="105.789473684211"/>
        <n v="105.882352941176"/>
        <n v="105.909090909091"/>
        <n v="106"/>
        <n v="106.176470588235"/>
        <n v="106.176829268293"/>
        <n v="106.229166666667"/>
        <n v="106.25"/>
        <n v="106.428571428571"/>
        <n v="106.481481481481"/>
        <n v="106.527777777778"/>
        <n v="106.666666666667"/>
        <n v="106.727272727273"/>
        <n v="106.944444444444"/>
        <n v="107.142857142857"/>
        <n v="107.495833333333"/>
        <n v="108"/>
        <n v="108.125"/>
        <n v="108.197590361446"/>
        <n v="108.333333333333"/>
        <n v="108.695652173913"/>
        <n v="108.75"/>
        <n v="108.823529411765"/>
        <n v="109.036363636364"/>
        <n v="109.166666666667"/>
        <n v="109.411764705882"/>
        <n v="109.583333333333"/>
        <n v="109.702127659574"/>
        <n v="109.722222222222"/>
        <n v="110"/>
        <n v="110.0546875"/>
        <n v="110.344827586207"/>
        <n v="110.666666666667"/>
        <n v="111.111111111111"/>
        <n v="111.333333333333"/>
        <n v="111.666666666667"/>
        <n v="111.764705882353"/>
        <n v="112"/>
        <n v="112.064846416382"/>
        <n v="112.25"/>
        <n v="112.333333333333"/>
        <n v="112.4"/>
        <n v="112.416666666667"/>
        <n v="112.5"/>
        <n v="112.903225806452"/>
        <n v="112.916666666667"/>
        <n v="113"/>
        <n v="113.125"/>
        <n v="113.333333333333"/>
        <n v="113.666666666667"/>
        <n v="113.723608445298"/>
        <n v="113.932330827068"/>
        <n v="114.285714285714"/>
        <n v="114.4"/>
        <n v="114.444444444444"/>
        <n v="114.8"/>
        <n v="115.294117647059"/>
        <n v="115.714285714286"/>
        <n v="116"/>
        <n v="116.470588235294"/>
        <n v="116.538461538462"/>
        <n v="116.666666666667"/>
        <n v="116.785714285714"/>
        <n v="117.1"/>
        <n v="117.702702702703"/>
        <n v="118"/>
        <n v="118.055555555556"/>
        <n v="118.333333333333"/>
        <n v="118.75"/>
        <n v="118.913043478261"/>
        <n v="119.904761904762"/>
        <n v="120"/>
        <n v="120.892857142857"/>
        <n v="121.25"/>
        <n v="121.428571428571"/>
        <n v="121.818181818182"/>
        <n v="122.222222222222"/>
        <n v="122.777777777778"/>
        <n v="122.857142857143"/>
        <n v="124.038461538462"/>
        <n v="124.375"/>
        <n v="124.681818181818"/>
        <n v="125"/>
        <n v="125.5"/>
        <n v="126.666666666667"/>
        <n v="127.272727272727"/>
        <n v="127.329192546584"/>
        <n v="127.333333333333"/>
        <n v="127.5"/>
        <n v="128.571428571429"/>
        <n v="129"/>
        <n v="129.375"/>
        <n v="130"/>
        <n v="131.25"/>
        <n v="131.428571428571"/>
        <n v="131.764705882353"/>
        <n v="132"/>
        <n v="133"/>
        <n v="133.333333333333"/>
        <n v="133.511111111111"/>
        <n v="133.75"/>
        <n v="134.3125"/>
        <n v="134.4"/>
        <n v="135"/>
        <n v="137.333333333333"/>
        <n v="138.064516129032"/>
        <n v="138.214285714286"/>
        <n v="138.657894736842"/>
        <n v="140"/>
        <n v="141"/>
        <n v="141.176470588235"/>
        <n v="141.481481481481"/>
        <n v="142.857142857143"/>
        <n v="143.333333333333"/>
        <n v="143.757575757576"/>
        <n v="143.888888888889"/>
        <n v="144.230769230769"/>
        <n v="145"/>
        <n v="145.2"/>
        <n v="145.833333333333"/>
        <n v="146.666666666667"/>
        <n v="147.5"/>
        <n v="148.333333333333"/>
        <n v="150"/>
        <n v="151.75"/>
        <n v="153.076923076923"/>
        <n v="154"/>
        <n v="154.55"/>
        <n v="154.722222222222"/>
        <n v="155.816666666667"/>
        <n v="157.5"/>
        <n v="157.692307692308"/>
        <n v="157.75"/>
        <n v="158.181818181818"/>
        <n v="158.333333333333"/>
        <n v="160"/>
        <n v="161.25"/>
        <n v="162.992673992674"/>
        <n v="166.666666666667"/>
        <n v="168.166666666667"/>
        <n v="169.390243902439"/>
        <n v="169.616666666667"/>
        <n v="170"/>
        <n v="170.791666666667"/>
        <n v="173"/>
        <n v="173.333333333333"/>
        <n v="173.75"/>
        <n v="175"/>
        <n v="175.833333333333"/>
        <n v="178.703703703704"/>
        <n v="179.666666666667"/>
        <n v="182.386363636364"/>
        <n v="183.333333333333"/>
        <n v="187.6"/>
        <n v="190"/>
        <n v="190.666666666667"/>
        <n v="199.5"/>
        <n v="200"/>
        <n v="204"/>
        <n v="206.818181818182"/>
        <n v="207"/>
        <n v="210"/>
        <n v="212.5"/>
        <n v="214.285714285714"/>
        <n v="214.5"/>
        <n v="220"/>
        <n v="221.75"/>
        <n v="223.3"/>
        <n v="225"/>
        <n v="236.25"/>
        <n v="250"/>
        <n v="252"/>
        <n v="256.666666666667"/>
        <n v="260.25"/>
        <n v="270"/>
        <n v="287.083333333333"/>
        <n v="292.857142857143"/>
        <n v="300"/>
        <n v="332.5"/>
        <n v="400"/>
        <n v="440"/>
        <s v="-"/>
      </sharedItems>
    </cacheField>
    <cacheField name="Dec'25 SALE" numFmtId="0">
      <sharedItems containsSemiMixedTypes="0" containsString="0" containsNumber="1" minValue="0" maxValue="7448" count="560">
        <n v="0"/>
        <n v="2"/>
        <n v="2.5"/>
        <n v="3"/>
        <n v="3.5"/>
        <n v="5"/>
        <n v="6"/>
        <n v="7"/>
        <n v="7.5"/>
        <n v="8"/>
        <n v="8.25"/>
        <n v="9"/>
        <n v="10"/>
        <n v="10.5"/>
        <n v="12"/>
        <n v="12.5"/>
        <n v="13"/>
        <n v="13.5"/>
        <n v="14"/>
        <n v="15"/>
        <n v="15.75"/>
        <n v="16"/>
        <n v="17"/>
        <n v="17.5"/>
        <n v="18"/>
        <n v="18.5"/>
        <n v="19"/>
        <n v="20"/>
        <n v="20.5"/>
        <n v="21"/>
        <n v="21.3"/>
        <n v="21.5"/>
        <n v="22"/>
        <n v="22.5"/>
        <n v="23.5"/>
        <n v="24"/>
        <n v="25"/>
        <n v="25.5"/>
        <n v="26"/>
        <n v="26.5"/>
        <n v="26.55"/>
        <n v="27"/>
        <n v="27.5"/>
        <n v="28"/>
        <n v="28.25"/>
        <n v="28.5"/>
        <n v="29"/>
        <n v="30"/>
        <n v="31"/>
        <n v="31.5"/>
        <n v="32"/>
        <n v="32.5"/>
        <n v="33"/>
        <n v="33.25"/>
        <n v="34"/>
        <n v="35"/>
        <n v="35.25"/>
        <n v="36.5"/>
        <n v="37"/>
        <n v="37.5"/>
        <n v="37.75"/>
        <n v="38"/>
        <n v="38.5"/>
        <n v="39"/>
        <n v="40"/>
        <n v="40.5"/>
        <n v="41"/>
        <n v="41.5"/>
        <n v="42"/>
        <n v="43.5"/>
        <n v="44"/>
        <n v="44.5"/>
        <n v="45"/>
        <n v="46"/>
        <n v="47"/>
        <n v="47.5"/>
        <n v="48"/>
        <n v="49"/>
        <n v="50"/>
        <n v="50.5"/>
        <n v="50.6"/>
        <n v="51"/>
        <n v="52"/>
        <n v="53"/>
        <n v="53.5"/>
        <n v="54"/>
        <n v="54.5"/>
        <n v="55"/>
        <n v="56"/>
        <n v="56.5"/>
        <n v="57"/>
        <n v="58"/>
        <n v="58.75"/>
        <n v="59"/>
        <n v="59.5"/>
        <n v="60"/>
        <n v="60.25"/>
        <n v="60.5"/>
        <n v="61"/>
        <n v="61.5"/>
        <n v="61.75"/>
        <n v="62"/>
        <n v="62.5"/>
        <n v="63"/>
        <n v="63.5"/>
        <n v="64"/>
        <n v="64.5"/>
        <n v="65"/>
        <n v="66"/>
        <n v="67.5"/>
        <n v="68"/>
        <n v="68.25"/>
        <n v="68.5"/>
        <n v="69"/>
        <n v="70"/>
        <n v="70.5"/>
        <n v="71"/>
        <n v="71.75"/>
        <n v="72.5"/>
        <n v="73"/>
        <n v="75"/>
        <n v="75.05"/>
        <n v="76.6"/>
        <n v="77"/>
        <n v="77.5"/>
        <n v="79.5"/>
        <n v="80"/>
        <n v="80.5"/>
        <n v="81"/>
        <n v="81.5"/>
        <n v="82"/>
        <n v="83"/>
        <n v="83.5"/>
        <n v="84"/>
        <n v="85"/>
        <n v="86.5"/>
        <n v="86.75"/>
        <n v="87.5"/>
        <n v="90"/>
        <n v="90.5"/>
        <n v="91"/>
        <n v="92"/>
        <n v="95"/>
        <n v="96"/>
        <n v="97.5"/>
        <n v="98"/>
        <n v="99.5"/>
        <n v="100"/>
        <n v="100.5"/>
        <n v="101.5"/>
        <n v="102"/>
        <n v="102.5"/>
        <n v="103.75"/>
        <n v="104.5"/>
        <n v="105"/>
        <n v="106"/>
        <n v="106.25"/>
        <n v="108"/>
        <n v="108.5"/>
        <n v="109"/>
        <n v="109.25"/>
        <n v="110"/>
        <n v="110.5"/>
        <n v="112"/>
        <n v="112.5"/>
        <n v="113.5"/>
        <n v="113.75"/>
        <n v="114"/>
        <n v="114.75"/>
        <n v="115"/>
        <n v="115.5"/>
        <n v="117"/>
        <n v="118"/>
        <n v="118.3"/>
        <n v="118.5"/>
        <n v="119.5"/>
        <n v="120"/>
        <n v="120.5"/>
        <n v="122"/>
        <n v="124"/>
        <n v="124.5"/>
        <n v="125"/>
        <n v="126.5"/>
        <n v="127"/>
        <n v="128"/>
        <n v="129"/>
        <n v="129.5"/>
        <n v="130"/>
        <n v="131"/>
        <n v="132.5"/>
        <n v="133"/>
        <n v="135"/>
        <n v="136"/>
        <n v="136.5"/>
        <n v="137"/>
        <n v="138"/>
        <n v="139"/>
        <n v="140"/>
        <n v="140.5"/>
        <n v="141"/>
        <n v="142.5"/>
        <n v="142.75"/>
        <n v="145"/>
        <n v="149"/>
        <n v="149.5"/>
        <n v="150"/>
        <n v="151"/>
        <n v="153"/>
        <n v="153.45"/>
        <n v="153.5"/>
        <n v="154"/>
        <n v="155"/>
        <n v="156"/>
        <n v="157"/>
        <n v="159"/>
        <n v="160"/>
        <n v="160.5"/>
        <n v="161"/>
        <n v="162"/>
        <n v="162.5"/>
        <n v="164"/>
        <n v="164.75"/>
        <n v="165"/>
        <n v="165.5"/>
        <n v="167"/>
        <n v="167.5"/>
        <n v="168"/>
        <n v="168.85"/>
        <n v="169"/>
        <n v="169.75"/>
        <n v="170"/>
        <n v="170.5"/>
        <n v="170.7"/>
        <n v="172"/>
        <n v="174"/>
        <n v="175"/>
        <n v="175.55"/>
        <n v="178.5"/>
        <n v="179"/>
        <n v="180"/>
        <n v="181"/>
        <n v="181.5"/>
        <n v="182"/>
        <n v="182.5"/>
        <n v="185"/>
        <n v="185.8"/>
        <n v="186"/>
        <n v="189"/>
        <n v="189.5"/>
        <n v="190"/>
        <n v="191"/>
        <n v="194"/>
        <n v="194.5"/>
        <n v="195"/>
        <n v="195.5"/>
        <n v="197"/>
        <n v="198"/>
        <n v="199.5"/>
        <n v="199.65"/>
        <n v="199.75"/>
        <n v="200"/>
        <n v="201"/>
        <n v="202"/>
        <n v="203.5"/>
        <n v="205"/>
        <n v="206"/>
        <n v="208"/>
        <n v="209"/>
        <n v="210"/>
        <n v="211"/>
        <n v="212"/>
        <n v="212.5"/>
        <n v="214"/>
        <n v="215"/>
        <n v="216.25"/>
        <n v="216.5"/>
        <n v="216.75"/>
        <n v="217.5"/>
        <n v="217.65"/>
        <n v="218"/>
        <n v="220"/>
        <n v="222"/>
        <n v="223"/>
        <n v="223.5"/>
        <n v="224"/>
        <n v="224.5"/>
        <n v="225"/>
        <n v="226.5"/>
        <n v="228"/>
        <n v="228.25"/>
        <n v="229.5"/>
        <n v="230"/>
        <n v="232.5"/>
        <n v="234"/>
        <n v="235"/>
        <n v="237"/>
        <n v="240"/>
        <n v="241"/>
        <n v="244"/>
        <n v="244.5"/>
        <n v="245"/>
        <n v="245.05"/>
        <n v="248"/>
        <n v="249.5"/>
        <n v="250"/>
        <n v="251"/>
        <n v="251.5"/>
        <n v="253"/>
        <n v="254.5"/>
        <n v="256.5"/>
        <n v="258"/>
        <n v="259.2"/>
        <n v="260"/>
        <n v="261.5"/>
        <n v="262.5"/>
        <n v="270"/>
        <n v="271"/>
        <n v="272.5"/>
        <n v="274.5"/>
        <n v="275"/>
        <n v="275.5"/>
        <n v="275.65"/>
        <n v="277.5"/>
        <n v="278"/>
        <n v="279"/>
        <n v="280"/>
        <n v="281"/>
        <n v="285"/>
        <n v="289.85"/>
        <n v="295.5"/>
        <n v="297.5"/>
        <n v="298"/>
        <n v="300"/>
        <n v="302"/>
        <n v="305"/>
        <n v="307.75"/>
        <n v="309"/>
        <n v="310"/>
        <n v="310.85"/>
        <n v="312.75"/>
        <n v="313.5"/>
        <n v="314.35"/>
        <n v="316.25"/>
        <n v="320"/>
        <n v="321.5"/>
        <n v="323"/>
        <n v="324"/>
        <n v="325"/>
        <n v="326"/>
        <n v="334.6"/>
        <n v="337.5"/>
        <n v="340"/>
        <n v="345.25"/>
        <n v="347"/>
        <n v="349.25"/>
        <n v="352"/>
        <n v="355"/>
        <n v="357"/>
        <n v="360"/>
        <n v="362"/>
        <n v="367.5"/>
        <n v="368"/>
        <n v="369"/>
        <n v="370"/>
        <n v="375"/>
        <n v="375.5"/>
        <n v="380"/>
        <n v="380.5"/>
        <n v="385"/>
        <n v="387"/>
        <n v="400"/>
        <n v="405.5"/>
        <n v="406.5"/>
        <n v="408.5"/>
        <n v="410"/>
        <n v="413.5"/>
        <n v="416"/>
        <n v="417.5"/>
        <n v="418.5"/>
        <n v="420"/>
        <n v="421"/>
        <n v="424"/>
        <n v="425"/>
        <n v="425.5"/>
        <n v="427"/>
        <n v="430"/>
        <n v="435"/>
        <n v="438"/>
        <n v="445.5"/>
        <n v="446"/>
        <n v="448"/>
        <n v="450"/>
        <n v="452"/>
        <n v="452.4"/>
        <n v="457.4"/>
        <n v="460"/>
        <n v="467.5"/>
        <n v="483"/>
        <n v="486.85"/>
        <n v="492.5"/>
        <n v="495.9"/>
        <n v="497.15"/>
        <n v="500"/>
        <n v="501.5"/>
        <n v="505"/>
        <n v="510"/>
        <n v="512.5"/>
        <n v="519.5"/>
        <n v="520"/>
        <n v="520.5"/>
        <n v="525"/>
        <n v="525.75"/>
        <n v="527.6"/>
        <n v="533"/>
        <n v="543.5"/>
        <n v="545"/>
        <n v="546"/>
        <n v="550"/>
        <n v="550.5"/>
        <n v="555"/>
        <n v="559.75"/>
        <n v="566.2"/>
        <n v="588"/>
        <n v="588.5"/>
        <n v="590.5"/>
        <n v="600"/>
        <n v="602.75"/>
        <n v="614.5"/>
        <n v="625"/>
        <n v="631.3"/>
        <n v="639.35"/>
        <n v="657.5"/>
        <n v="664"/>
        <n v="670"/>
        <n v="675"/>
        <n v="677.8"/>
        <n v="690"/>
        <n v="701.65"/>
        <n v="706.5"/>
        <n v="709.5"/>
        <n v="716"/>
        <n v="716.5"/>
        <n v="722"/>
        <n v="726"/>
        <n v="739"/>
        <n v="740"/>
        <n v="745"/>
        <n v="749"/>
        <n v="750"/>
        <n v="760"/>
        <n v="775"/>
        <n v="776.45"/>
        <n v="777"/>
        <n v="788"/>
        <n v="792"/>
        <n v="799.95"/>
        <n v="801.5"/>
        <n v="801.8"/>
        <n v="809"/>
        <n v="811.5"/>
        <n v="815"/>
        <n v="825"/>
        <n v="835"/>
        <n v="840"/>
        <n v="845"/>
        <n v="867"/>
        <n v="880"/>
        <n v="889"/>
        <n v="899.5"/>
        <n v="901"/>
        <n v="902"/>
        <n v="923.5"/>
        <n v="925.25"/>
        <n v="938"/>
        <n v="949.4"/>
        <n v="959.55"/>
        <n v="960"/>
        <n v="964"/>
        <n v="975"/>
        <n v="984.5"/>
        <n v="986"/>
        <n v="999"/>
        <n v="1003.2"/>
        <n v="1004"/>
        <n v="1010"/>
        <n v="1038"/>
        <n v="1052"/>
        <n v="1055"/>
        <n v="1062"/>
        <n v="1074.25"/>
        <n v="1082"/>
        <n v="1097.5"/>
        <n v="1107.5"/>
        <n v="1125.5"/>
        <n v="1133"/>
        <n v="1149.35"/>
        <n v="1153.25"/>
        <n v="1163"/>
        <n v="1196.95"/>
        <n v="1202"/>
        <n v="1213.8"/>
        <n v="1225"/>
        <n v="1256"/>
        <n v="1257"/>
        <n v="1260"/>
        <n v="1310"/>
        <n v="1317"/>
        <n v="1317.05"/>
        <n v="1352.45"/>
        <n v="1366.25"/>
        <n v="1373.55"/>
        <n v="1418.45"/>
        <n v="1428.5"/>
        <n v="1433"/>
        <n v="1453.4"/>
        <n v="1470"/>
        <n v="1474"/>
        <n v="1483.15"/>
        <n v="1497.8"/>
        <n v="1513.5"/>
        <n v="1525"/>
        <n v="1532"/>
        <n v="1532.5"/>
        <n v="1534.9"/>
        <n v="1551"/>
        <n v="1615"/>
        <n v="1616"/>
        <n v="1621"/>
        <n v="1631.5"/>
        <n v="1659.35"/>
        <n v="1673.8"/>
        <n v="1679.5"/>
        <n v="1728.7"/>
        <n v="1759.15"/>
        <n v="1787"/>
        <n v="2017"/>
        <n v="2050"/>
        <n v="2084.25"/>
        <n v="2107.25"/>
        <n v="2179"/>
        <n v="2281.1"/>
        <n v="2360"/>
        <n v="2488"/>
        <n v="2555"/>
        <n v="2556.8"/>
        <n v="2630"/>
        <n v="2674.2"/>
        <n v="2753.5"/>
        <n v="2813"/>
        <n v="2968"/>
        <n v="3239.5"/>
        <n v="3333.8"/>
        <n v="3596.5"/>
        <n v="4061"/>
        <n v="4199"/>
        <n v="4618"/>
        <n v="5009"/>
        <n v="5883.3"/>
        <n v="6085.35"/>
        <n v="7448"/>
      </sharedItems>
    </cacheField>
    <cacheField name="Dec 25 DEALER" numFmtId="0">
      <sharedItems count="1">
        <s v="DEC"/>
      </sharedItems>
    </cacheField>
    <cacheField name="46022" numFmtId="0">
      <sharedItems containsSemiMixedTypes="0" containsString="0" containsNumber="1" minValue="0" maxValue="7448" count="560">
        <n v="0"/>
        <n v="2"/>
        <n v="2.5"/>
        <n v="3"/>
        <n v="3.5"/>
        <n v="5"/>
        <n v="6"/>
        <n v="7"/>
        <n v="7.5"/>
        <n v="8"/>
        <n v="8.25"/>
        <n v="9"/>
        <n v="10"/>
        <n v="10.5"/>
        <n v="12"/>
        <n v="12.5"/>
        <n v="13"/>
        <n v="13.5"/>
        <n v="14"/>
        <n v="15"/>
        <n v="15.75"/>
        <n v="16"/>
        <n v="17"/>
        <n v="17.5"/>
        <n v="18"/>
        <n v="18.5"/>
        <n v="19"/>
        <n v="20"/>
        <n v="20.5"/>
        <n v="21"/>
        <n v="21.3"/>
        <n v="21.5"/>
        <n v="22"/>
        <n v="22.5"/>
        <n v="23.5"/>
        <n v="24"/>
        <n v="25"/>
        <n v="25.5"/>
        <n v="26"/>
        <n v="26.5"/>
        <n v="26.55"/>
        <n v="27"/>
        <n v="27.5"/>
        <n v="28"/>
        <n v="28.25"/>
        <n v="28.5"/>
        <n v="29"/>
        <n v="30"/>
        <n v="31"/>
        <n v="31.5"/>
        <n v="32"/>
        <n v="32.5"/>
        <n v="33"/>
        <n v="33.25"/>
        <n v="34"/>
        <n v="35"/>
        <n v="35.25"/>
        <n v="36.5"/>
        <n v="37"/>
        <n v="37.5"/>
        <n v="37.75"/>
        <n v="38"/>
        <n v="38.5"/>
        <n v="39"/>
        <n v="40"/>
        <n v="40.5"/>
        <n v="41"/>
        <n v="41.5"/>
        <n v="42"/>
        <n v="43.5"/>
        <n v="44"/>
        <n v="44.5"/>
        <n v="45"/>
        <n v="46"/>
        <n v="47"/>
        <n v="47.5"/>
        <n v="48"/>
        <n v="49"/>
        <n v="50"/>
        <n v="50.5"/>
        <n v="50.6"/>
        <n v="51"/>
        <n v="52"/>
        <n v="53"/>
        <n v="53.5"/>
        <n v="54"/>
        <n v="54.5"/>
        <n v="55"/>
        <n v="56"/>
        <n v="56.5"/>
        <n v="57"/>
        <n v="58"/>
        <n v="58.75"/>
        <n v="59"/>
        <n v="59.5"/>
        <n v="60"/>
        <n v="60.25"/>
        <n v="60.5"/>
        <n v="61"/>
        <n v="61.5"/>
        <n v="61.75"/>
        <n v="62"/>
        <n v="62.5"/>
        <n v="63"/>
        <n v="63.5"/>
        <n v="64"/>
        <n v="64.5"/>
        <n v="65"/>
        <n v="66"/>
        <n v="67.5"/>
        <n v="68"/>
        <n v="68.25"/>
        <n v="68.5"/>
        <n v="69"/>
        <n v="70"/>
        <n v="70.5"/>
        <n v="71"/>
        <n v="71.75"/>
        <n v="72.5"/>
        <n v="73"/>
        <n v="75"/>
        <n v="75.05"/>
        <n v="76.6"/>
        <n v="77"/>
        <n v="77.5"/>
        <n v="79.5"/>
        <n v="80"/>
        <n v="80.5"/>
        <n v="81"/>
        <n v="81.5"/>
        <n v="82"/>
        <n v="83"/>
        <n v="83.5"/>
        <n v="84"/>
        <n v="85"/>
        <n v="86.5"/>
        <n v="86.75"/>
        <n v="87.5"/>
        <n v="90"/>
        <n v="90.5"/>
        <n v="91"/>
        <n v="92"/>
        <n v="95"/>
        <n v="96"/>
        <n v="97.5"/>
        <n v="98"/>
        <n v="99.5"/>
        <n v="100"/>
        <n v="100.5"/>
        <n v="101.5"/>
        <n v="102"/>
        <n v="102.5"/>
        <n v="103.75"/>
        <n v="104.5"/>
        <n v="105"/>
        <n v="106"/>
        <n v="106.25"/>
        <n v="108"/>
        <n v="108.5"/>
        <n v="109"/>
        <n v="109.25"/>
        <n v="110"/>
        <n v="110.5"/>
        <n v="112"/>
        <n v="112.5"/>
        <n v="113.5"/>
        <n v="113.75"/>
        <n v="114"/>
        <n v="114.75"/>
        <n v="115"/>
        <n v="115.5"/>
        <n v="117"/>
        <n v="118"/>
        <n v="118.3"/>
        <n v="118.5"/>
        <n v="119.5"/>
        <n v="120"/>
        <n v="120.5"/>
        <n v="122"/>
        <n v="124"/>
        <n v="124.5"/>
        <n v="125"/>
        <n v="126.5"/>
        <n v="127"/>
        <n v="128"/>
        <n v="129"/>
        <n v="129.5"/>
        <n v="130"/>
        <n v="131"/>
        <n v="132.5"/>
        <n v="133"/>
        <n v="135"/>
        <n v="136"/>
        <n v="136.5"/>
        <n v="137"/>
        <n v="138"/>
        <n v="139"/>
        <n v="140"/>
        <n v="140.5"/>
        <n v="141"/>
        <n v="142.5"/>
        <n v="142.75"/>
        <n v="145"/>
        <n v="149"/>
        <n v="149.5"/>
        <n v="150"/>
        <n v="151"/>
        <n v="153"/>
        <n v="153.45"/>
        <n v="153.5"/>
        <n v="154"/>
        <n v="155"/>
        <n v="156"/>
        <n v="157"/>
        <n v="159"/>
        <n v="160"/>
        <n v="160.5"/>
        <n v="161"/>
        <n v="162"/>
        <n v="162.5"/>
        <n v="164"/>
        <n v="164.75"/>
        <n v="165"/>
        <n v="165.5"/>
        <n v="167"/>
        <n v="167.5"/>
        <n v="168"/>
        <n v="168.85"/>
        <n v="169"/>
        <n v="169.75"/>
        <n v="170"/>
        <n v="170.5"/>
        <n v="170.7"/>
        <n v="172"/>
        <n v="174"/>
        <n v="175"/>
        <n v="175.55"/>
        <n v="178.5"/>
        <n v="179"/>
        <n v="180"/>
        <n v="181"/>
        <n v="181.5"/>
        <n v="182"/>
        <n v="182.5"/>
        <n v="185"/>
        <n v="185.8"/>
        <n v="186"/>
        <n v="189"/>
        <n v="189.5"/>
        <n v="190"/>
        <n v="191"/>
        <n v="194"/>
        <n v="194.5"/>
        <n v="195"/>
        <n v="195.5"/>
        <n v="197"/>
        <n v="198"/>
        <n v="199.5"/>
        <n v="199.65"/>
        <n v="199.75"/>
        <n v="200"/>
        <n v="201"/>
        <n v="202"/>
        <n v="203.5"/>
        <n v="205"/>
        <n v="206"/>
        <n v="208"/>
        <n v="209"/>
        <n v="210"/>
        <n v="211"/>
        <n v="212"/>
        <n v="212.5"/>
        <n v="214"/>
        <n v="215"/>
        <n v="216.25"/>
        <n v="216.5"/>
        <n v="216.75"/>
        <n v="217.5"/>
        <n v="217.65"/>
        <n v="218"/>
        <n v="220"/>
        <n v="222"/>
        <n v="223"/>
        <n v="223.5"/>
        <n v="224"/>
        <n v="224.5"/>
        <n v="225"/>
        <n v="226.5"/>
        <n v="228"/>
        <n v="228.25"/>
        <n v="229.5"/>
        <n v="230"/>
        <n v="232.5"/>
        <n v="234"/>
        <n v="235"/>
        <n v="237"/>
        <n v="240"/>
        <n v="241"/>
        <n v="244"/>
        <n v="244.5"/>
        <n v="245"/>
        <n v="245.05"/>
        <n v="248"/>
        <n v="249.5"/>
        <n v="250"/>
        <n v="251"/>
        <n v="251.5"/>
        <n v="253"/>
        <n v="254.5"/>
        <n v="256.5"/>
        <n v="258"/>
        <n v="259.2"/>
        <n v="260"/>
        <n v="261.5"/>
        <n v="262.5"/>
        <n v="270"/>
        <n v="271"/>
        <n v="272.5"/>
        <n v="274.5"/>
        <n v="275"/>
        <n v="275.5"/>
        <n v="275.65"/>
        <n v="277.5"/>
        <n v="278"/>
        <n v="279"/>
        <n v="280"/>
        <n v="281"/>
        <n v="285"/>
        <n v="289.85"/>
        <n v="295.5"/>
        <n v="297.5"/>
        <n v="298"/>
        <n v="300"/>
        <n v="302"/>
        <n v="305"/>
        <n v="307.75"/>
        <n v="309"/>
        <n v="310"/>
        <n v="310.85"/>
        <n v="312.75"/>
        <n v="313.5"/>
        <n v="314.35"/>
        <n v="316.25"/>
        <n v="320"/>
        <n v="321.5"/>
        <n v="323"/>
        <n v="324"/>
        <n v="325"/>
        <n v="326"/>
        <n v="334.6"/>
        <n v="337.5"/>
        <n v="340"/>
        <n v="345.25"/>
        <n v="347"/>
        <n v="349.25"/>
        <n v="352"/>
        <n v="355"/>
        <n v="357"/>
        <n v="360"/>
        <n v="362"/>
        <n v="367.5"/>
        <n v="368"/>
        <n v="369"/>
        <n v="370"/>
        <n v="375"/>
        <n v="375.5"/>
        <n v="380"/>
        <n v="380.5"/>
        <n v="385"/>
        <n v="387"/>
        <n v="400"/>
        <n v="405.5"/>
        <n v="406.5"/>
        <n v="408.5"/>
        <n v="410"/>
        <n v="413.5"/>
        <n v="416"/>
        <n v="417.5"/>
        <n v="418.5"/>
        <n v="420"/>
        <n v="421"/>
        <n v="424"/>
        <n v="425"/>
        <n v="425.5"/>
        <n v="427"/>
        <n v="430"/>
        <n v="435"/>
        <n v="438"/>
        <n v="445.5"/>
        <n v="446"/>
        <n v="448"/>
        <n v="450"/>
        <n v="452"/>
        <n v="452.4"/>
        <n v="457.4"/>
        <n v="460"/>
        <n v="467.5"/>
        <n v="483"/>
        <n v="486.85"/>
        <n v="492.5"/>
        <n v="495.9"/>
        <n v="497.15"/>
        <n v="500"/>
        <n v="501.5"/>
        <n v="505"/>
        <n v="510"/>
        <n v="512.5"/>
        <n v="519.5"/>
        <n v="520"/>
        <n v="520.5"/>
        <n v="525"/>
        <n v="525.75"/>
        <n v="527.6"/>
        <n v="533"/>
        <n v="543.5"/>
        <n v="545"/>
        <n v="546"/>
        <n v="550"/>
        <n v="550.5"/>
        <n v="555"/>
        <n v="559.75"/>
        <n v="566.2"/>
        <n v="588"/>
        <n v="588.5"/>
        <n v="590.5"/>
        <n v="600"/>
        <n v="602.75"/>
        <n v="614.5"/>
        <n v="625"/>
        <n v="631.3"/>
        <n v="639.35"/>
        <n v="657.5"/>
        <n v="664"/>
        <n v="670"/>
        <n v="675"/>
        <n v="677.8"/>
        <n v="690"/>
        <n v="701.65"/>
        <n v="706.5"/>
        <n v="709.5"/>
        <n v="716"/>
        <n v="716.5"/>
        <n v="722"/>
        <n v="726"/>
        <n v="739"/>
        <n v="740"/>
        <n v="745"/>
        <n v="749"/>
        <n v="750"/>
        <n v="760"/>
        <n v="775"/>
        <n v="776.45"/>
        <n v="777"/>
        <n v="788"/>
        <n v="792"/>
        <n v="799.95"/>
        <n v="801.5"/>
        <n v="801.8"/>
        <n v="809"/>
        <n v="811.5"/>
        <n v="815"/>
        <n v="825"/>
        <n v="835"/>
        <n v="840"/>
        <n v="845"/>
        <n v="867"/>
        <n v="880"/>
        <n v="889"/>
        <n v="899.5"/>
        <n v="901"/>
        <n v="902"/>
        <n v="923.5"/>
        <n v="925.25"/>
        <n v="938"/>
        <n v="949.4"/>
        <n v="959.55"/>
        <n v="960"/>
        <n v="964"/>
        <n v="975"/>
        <n v="984.5"/>
        <n v="986"/>
        <n v="999"/>
        <n v="1003.2"/>
        <n v="1004"/>
        <n v="1010"/>
        <n v="1038"/>
        <n v="1052"/>
        <n v="1055"/>
        <n v="1062"/>
        <n v="1074.25"/>
        <n v="1082"/>
        <n v="1097.5"/>
        <n v="1107.5"/>
        <n v="1125.5"/>
        <n v="1133"/>
        <n v="1149.35"/>
        <n v="1153.25"/>
        <n v="1163"/>
        <n v="1196.95"/>
        <n v="1202"/>
        <n v="1213.8"/>
        <n v="1225"/>
        <n v="1256"/>
        <n v="1257"/>
        <n v="1260"/>
        <n v="1310"/>
        <n v="1317"/>
        <n v="1317.05"/>
        <n v="1352.45"/>
        <n v="1366.25"/>
        <n v="1373.55"/>
        <n v="1418.45"/>
        <n v="1428.5"/>
        <n v="1433"/>
        <n v="1453.4"/>
        <n v="1470"/>
        <n v="1474"/>
        <n v="1483.15"/>
        <n v="1497.8"/>
        <n v="1513.5"/>
        <n v="1525"/>
        <n v="1532"/>
        <n v="1532.5"/>
        <n v="1534.9"/>
        <n v="1551"/>
        <n v="1615"/>
        <n v="1616"/>
        <n v="1621"/>
        <n v="1631.5"/>
        <n v="1659.35"/>
        <n v="1673.8"/>
        <n v="1679.5"/>
        <n v="1728.7"/>
        <n v="1759.15"/>
        <n v="1787"/>
        <n v="2017"/>
        <n v="2050"/>
        <n v="2084.25"/>
        <n v="2107.25"/>
        <n v="2179"/>
        <n v="2281.1"/>
        <n v="2360"/>
        <n v="2488"/>
        <n v="2555"/>
        <n v="2556.8"/>
        <n v="2630"/>
        <n v="2674.2"/>
        <n v="2753.5"/>
        <n v="2813"/>
        <n v="2968"/>
        <n v="3239.5"/>
        <n v="3333.8"/>
        <n v="3596.5"/>
        <n v="4061"/>
        <n v="4199"/>
        <n v="4618"/>
        <n v="5009"/>
        <n v="5883.3"/>
        <n v="6085.35"/>
        <n v="7448"/>
      </sharedItems>
    </cacheField>
    <cacheField name="VARIENCE" numFmtId="0">
      <sharedItems containsSemiMixedTypes="0" containsString="0" containsNumber="1" minValue="-1107.5" maxValue="1559.75" count="500">
        <n v="-1107.5"/>
        <n v="-1062.5"/>
        <n v="-933.300000000001"/>
        <n v="-881.000000000001"/>
        <n v="-850"/>
        <n v="-797"/>
        <n v="-752.5"/>
        <n v="-622"/>
        <n v="-592"/>
        <n v="-560.5"/>
        <n v="-511.3"/>
        <n v="-498"/>
        <n v="-479"/>
        <n v="-450"/>
        <n v="-429.100000000001"/>
        <n v="-410"/>
        <n v="-398.2"/>
        <n v="-394"/>
        <n v="-391.9"/>
        <n v="-390.55"/>
        <n v="-377.75"/>
        <n v="-370"/>
        <n v="-350"/>
        <n v="-330"/>
        <n v="-324"/>
        <n v="-314"/>
        <n v="-307"/>
        <n v="-299.3"/>
        <n v="-286.85"/>
        <n v="-275.5"/>
        <n v="-270.5"/>
        <n v="-270"/>
        <n v="-268"/>
        <n v="-261"/>
        <n v="-260"/>
        <n v="-257"/>
        <n v="-254"/>
        <n v="-250"/>
        <n v="-245"/>
        <n v="-239"/>
        <n v="-237"/>
        <n v="-235"/>
        <n v="-223"/>
        <n v="-220"/>
        <n v="-217"/>
        <n v="-212"/>
        <n v="-210"/>
        <n v="-209.95"/>
        <n v="-209.2"/>
        <n v="-207.15"/>
        <n v="-205.05"/>
        <n v="-205"/>
        <n v="-197.75"/>
        <n v="-193"/>
        <n v="-190.25"/>
        <n v="-190"/>
        <n v="-186.5"/>
        <n v="-175.4"/>
        <n v="-173.5"/>
        <n v="-170"/>
        <n v="-167.6"/>
        <n v="-165"/>
        <n v="-161.5"/>
        <n v="-161"/>
        <n v="-160"/>
        <n v="-158.6"/>
        <n v="-158"/>
        <n v="-152"/>
        <n v="-151.7"/>
        <n v="-151"/>
        <n v="-150.2"/>
        <n v="-148.5"/>
        <n v="-145"/>
        <n v="-140"/>
        <n v="-136.45"/>
        <n v="-136"/>
        <n v="-135"/>
        <n v="-130"/>
        <n v="-129.3"/>
        <n v="-128.75"/>
        <n v="-128.5"/>
        <n v="-127"/>
        <n v="-125.3"/>
        <n v="-125"/>
        <n v="-124.25"/>
        <n v="-123.5"/>
        <n v="-120"/>
        <n v="-118.5"/>
        <n v="-116.1"/>
        <n v="-114"/>
        <n v="-113.5"/>
        <n v="-113.45"/>
        <n v="-112.55"/>
        <n v="-112.5"/>
        <n v="-111"/>
        <n v="-109.5"/>
        <n v="-109"/>
        <n v="-108.5"/>
        <n v="-107"/>
        <n v="-100.5"/>
        <n v="-100"/>
        <n v="-99"/>
        <n v="-98.5"/>
        <n v="-96"/>
        <n v="-94.75"/>
        <n v="-94"/>
        <n v="-93"/>
        <n v="-92.5"/>
        <n v="-90"/>
        <n v="-89.5"/>
        <n v="-89"/>
        <n v="-88"/>
        <n v="-86.5"/>
        <n v="-86"/>
        <n v="-85"/>
        <n v="-83.75"/>
        <n v="-82.25"/>
        <n v="-80"/>
        <n v="-79.5"/>
        <n v="-77.9500000000001"/>
        <n v="-76.5"/>
        <n v="-75"/>
        <n v="-73.5"/>
        <n v="-72"/>
        <n v="-71.5"/>
        <n v="-71"/>
        <n v="-70"/>
        <n v="-69"/>
        <n v="-68"/>
        <n v="-66"/>
        <n v="-65"/>
        <n v="-64.5"/>
        <n v="-63.3"/>
        <n v="-63"/>
        <n v="-62"/>
        <n v="-61.5"/>
        <n v="-61"/>
        <n v="-60.4"/>
        <n v="-60"/>
        <n v="-59.5"/>
        <n v="-57.85"/>
        <n v="-57.4"/>
        <n v="-57"/>
        <n v="-55.75"/>
        <n v="-55.5"/>
        <n v="-55"/>
        <n v="-54"/>
        <n v="-53"/>
        <n v="-52.35"/>
        <n v="-51.5"/>
        <n v="-51"/>
        <n v="-50.5"/>
        <n v="-50"/>
        <n v="-49.2000000000003"/>
        <n v="-49"/>
        <n v="-48.75"/>
        <n v="-48.5"/>
        <n v="-48"/>
        <n v="-47.5"/>
        <n v="-46.5"/>
        <n v="-46"/>
        <n v="-45.5"/>
        <n v="-45"/>
        <n v="-44.5"/>
        <n v="-44.25"/>
        <n v="-44"/>
        <n v="-43.25"/>
        <n v="-43"/>
        <n v="-42.25"/>
        <n v="-42"/>
        <n v="-40.5"/>
        <n v="-40.05"/>
        <n v="-40"/>
        <n v="-39.75"/>
        <n v="-39.6"/>
        <n v="-39.5"/>
        <n v="-39.2"/>
        <n v="-39"/>
        <n v="-38"/>
        <n v="-37"/>
        <n v="-36.5"/>
        <n v="-36"/>
        <n v="-35.75"/>
        <n v="-35.5"/>
        <n v="-35"/>
        <n v="-34.5"/>
        <n v="-34"/>
        <n v="-33.5"/>
        <n v="-33"/>
        <n v="-32.5"/>
        <n v="-31.5"/>
        <n v="-31"/>
        <n v="-30.5"/>
        <n v="-30.4"/>
        <n v="-30"/>
        <n v="-29.35"/>
        <n v="-29"/>
        <n v="-28.4"/>
        <n v="-28"/>
        <n v="-27.5"/>
        <n v="-27"/>
        <n v="-26.75"/>
        <n v="-26.5"/>
        <n v="-26"/>
        <n v="-25.5"/>
        <n v="-25"/>
        <n v="-24"/>
        <n v="-23.2"/>
        <n v="-23"/>
        <n v="-22.5"/>
        <n v="-22"/>
        <n v="-21.5"/>
        <n v="-20.5"/>
        <n v="-20.2"/>
        <n v="-20"/>
        <n v="-19.5"/>
        <n v="-19.1500000000001"/>
        <n v="-19"/>
        <n v="-18.25"/>
        <n v="-17.5"/>
        <n v="-17"/>
        <n v="-16.5"/>
        <n v="-16.25"/>
        <n v="-16"/>
        <n v="-15.5"/>
        <n v="-15.25"/>
        <n v="-15"/>
        <n v="-14.75"/>
        <n v="-14.5"/>
        <n v="-14"/>
        <n v="-13.5"/>
        <n v="-13"/>
        <n v="-12.75"/>
        <n v="-12.5"/>
        <n v="-12"/>
        <n v="-11.5"/>
        <n v="-11.25"/>
        <n v="-11"/>
        <n v="-10.5"/>
        <n v="-10"/>
        <n v="-9.69999999999999"/>
        <n v="-9.5"/>
        <n v="-9.25"/>
        <n v="-9"/>
        <n v="-8.25"/>
        <n v="-8"/>
        <n v="-7.84999999999999"/>
        <n v="-7.5"/>
        <n v="-7"/>
        <n v="-6"/>
        <n v="-5.5"/>
        <n v="-5.25"/>
        <n v="-5"/>
        <n v="-4"/>
        <n v="-3.5"/>
        <n v="-3.25"/>
        <n v="-3"/>
        <n v="-2.5"/>
        <n v="-2.25"/>
        <n v="-2"/>
        <n v="-1.79999999999995"/>
        <n v="-1.75"/>
        <n v="-1.55"/>
        <n v="-1"/>
        <n v="-0.5"/>
        <n v="0"/>
        <n v="0.5"/>
        <n v="1"/>
        <n v="1.14999999999998"/>
        <n v="1.5"/>
        <n v="1.65"/>
        <n v="1.75"/>
        <n v="2"/>
        <n v="2.5"/>
        <n v="2.80000000000018"/>
        <n v="3"/>
        <n v="3.25"/>
        <n v="3.5"/>
        <n v="3.7"/>
        <n v="4"/>
        <n v="4.5"/>
        <n v="4.75"/>
        <n v="5"/>
        <n v="5.25"/>
        <n v="5.5"/>
        <n v="5.65000000000009"/>
        <n v="5.75"/>
        <n v="6"/>
        <n v="6.5"/>
        <n v="6.75"/>
        <n v="7"/>
        <n v="7.25"/>
        <n v="7.5"/>
        <n v="8"/>
        <n v="8.5"/>
        <n v="9"/>
        <n v="9.5"/>
        <n v="9.75"/>
        <n v="10"/>
        <n v="10.3"/>
        <n v="10.5"/>
        <n v="11"/>
        <n v="11.25"/>
        <n v="12"/>
        <n v="12.5"/>
        <n v="13"/>
        <n v="13.25"/>
        <n v="13.5"/>
        <n v="14.5"/>
        <n v="14.75"/>
        <n v="14.9"/>
        <n v="15"/>
        <n v="16"/>
        <n v="16.5"/>
        <n v="17"/>
        <n v="17.5"/>
        <n v="17.75"/>
        <n v="18"/>
        <n v="18.75"/>
        <n v="19"/>
        <n v="19.5"/>
        <n v="20"/>
        <n v="20.5"/>
        <n v="21"/>
        <n v="21.5"/>
        <n v="22"/>
        <n v="22.5"/>
        <n v="23"/>
        <n v="24"/>
        <n v="24.45"/>
        <n v="24.5"/>
        <n v="25"/>
        <n v="25.5"/>
        <n v="26"/>
        <n v="26.5"/>
        <n v="27"/>
        <n v="27.5"/>
        <n v="28"/>
        <n v="28.4"/>
        <n v="28.5"/>
        <n v="28.9"/>
        <n v="29"/>
        <n v="30"/>
        <n v="31"/>
        <n v="31.9"/>
        <n v="32.25"/>
        <n v="33.45"/>
        <n v="33.75"/>
        <n v="34"/>
        <n v="35"/>
        <n v="36"/>
        <n v="36.5"/>
        <n v="37"/>
        <n v="37.2"/>
        <n v="38"/>
        <n v="39"/>
        <n v="39.25"/>
        <n v="39.5"/>
        <n v="40"/>
        <n v="40.5"/>
        <n v="41"/>
        <n v="41.15"/>
        <n v="41.5"/>
        <n v="42"/>
        <n v="43"/>
        <n v="43.35"/>
        <n v="44"/>
        <n v="44.95"/>
        <n v="45"/>
        <n v="45.5"/>
        <n v="45.5999999999999"/>
        <n v="45.8"/>
        <n v="46"/>
        <n v="47.05"/>
        <n v="47.25"/>
        <n v="47.5"/>
        <n v="48"/>
        <n v="48.85"/>
        <n v="49"/>
        <n v="50"/>
        <n v="50.5"/>
        <n v="51"/>
        <n v="51.5"/>
        <n v="52"/>
        <n v="52.3"/>
        <n v="53"/>
        <n v="55"/>
        <n v="57"/>
        <n v="59"/>
        <n v="59.5"/>
        <n v="59.75"/>
        <n v="60"/>
        <n v="60.5"/>
        <n v="61.75"/>
        <n v="62"/>
        <n v="63"/>
        <n v="64"/>
        <n v="64.5"/>
        <n v="65"/>
        <n v="67"/>
        <n v="67.45"/>
        <n v="69"/>
        <n v="70"/>
        <n v="71"/>
        <n v="73.5"/>
        <n v="73.85"/>
        <n v="74"/>
        <n v="75"/>
        <n v="75.0999999999999"/>
        <n v="76"/>
        <n v="76.1500000000001"/>
        <n v="77"/>
        <n v="77.5"/>
        <n v="78"/>
        <n v="79"/>
        <n v="80"/>
        <n v="80.5"/>
        <n v="81.75"/>
        <n v="82"/>
        <n v="82.5"/>
        <n v="85.1999999999998"/>
        <n v="89"/>
        <n v="89.5"/>
        <n v="90"/>
        <n v="91"/>
        <n v="91.5"/>
        <n v="93"/>
        <n v="95.5"/>
        <n v="96"/>
        <n v="100"/>
        <n v="101"/>
        <n v="102"/>
        <n v="103"/>
        <n v="103.75"/>
        <n v="104"/>
        <n v="105"/>
        <n v="110"/>
        <n v="111"/>
        <n v="111.85"/>
        <n v="114"/>
        <n v="114.5"/>
        <n v="115.5"/>
        <n v="117.5"/>
        <n v="119.05"/>
        <n v="120"/>
        <n v="125"/>
        <n v="128.6"/>
        <n v="130"/>
        <n v="130.65"/>
        <n v="135"/>
        <n v="140.75"/>
        <n v="145"/>
        <n v="147.5"/>
        <n v="154.95"/>
        <n v="157"/>
        <n v="160"/>
        <n v="161.45"/>
        <n v="164"/>
        <n v="170"/>
        <n v="176.75"/>
        <n v="177.75"/>
        <n v="179.25"/>
        <n v="183"/>
        <n v="185"/>
        <n v="190"/>
        <n v="192.3"/>
        <n v="195"/>
        <n v="196.5"/>
        <n v="200"/>
        <n v="204"/>
        <n v="206"/>
        <n v="209.25"/>
        <n v="210"/>
        <n v="218.25"/>
        <n v="223.5"/>
        <n v="238"/>
        <n v="239"/>
        <n v="240"/>
        <n v="242.5"/>
        <n v="243.5"/>
        <n v="245"/>
        <n v="251.45"/>
        <n v="261.95"/>
        <n v="266.5"/>
        <n v="275"/>
        <n v="280"/>
        <n v="303.5"/>
        <n v="304"/>
        <n v="320"/>
        <n v="329.4"/>
        <n v="355"/>
        <n v="356"/>
        <n v="365"/>
        <n v="377.7"/>
        <n v="431"/>
        <n v="496.15"/>
        <n v="510.1"/>
        <n v="776.15"/>
        <n v="1078"/>
        <n v="1559.75"/>
      </sharedItems>
    </cacheField>
    <cacheField name="GROWTH %" numFmtId="0">
      <sharedItems containsMixedTypes="1" containsNumber="1" minValue="-1" maxValue="20.6666666666667" count="761">
        <n v="-1"/>
        <n v="-0.976923076923077"/>
        <n v="-0.918604651162791"/>
        <n v="-0.9"/>
        <n v="-0.897058823529412"/>
        <n v="-0.875886524822695"/>
        <n v="-0.875"/>
        <n v="-0.862385321100917"/>
        <n v="-0.859649122807018"/>
        <n v="-0.851063829787234"/>
        <n v="-0.838709677419355"/>
        <n v="-0.83676800652928"/>
        <n v="-0.833333333333333"/>
        <n v="-0.804878048780488"/>
        <n v="-0.8"/>
        <n v="-0.791666666666667"/>
        <n v="-0.78999295278365"/>
        <n v="-0.772727272727273"/>
        <n v="-0.769230769230769"/>
        <n v="-0.760479041916168"/>
        <n v="-0.754352316317498"/>
        <n v="-0.75"/>
        <n v="-0.738615096693699"/>
        <n v="-0.735148514851485"/>
        <n v="-0.735099337748344"/>
        <n v="-0.727272727272727"/>
        <n v="-0.726315789473684"/>
        <n v="-0.723404255319149"/>
        <n v="-0.714285714285714"/>
        <n v="-0.702702702702703"/>
        <n v="-0.7"/>
        <n v="-0.696969696969697"/>
        <n v="-0.69"/>
        <n v="-0.689750692520776"/>
        <n v="-0.686274509803922"/>
        <n v="-0.68421052631579"/>
        <n v="-0.666666666666667"/>
        <n v="-0.657894736842105"/>
        <n v="-0.653061224489796"/>
        <n v="-0.65158371040724"/>
        <n v="-0.636363636363636"/>
        <n v="-0.631901840490798"/>
        <n v="-0.631578947368421"/>
        <n v="-0.626387176325524"/>
        <n v="-0.625225225225225"/>
        <n v="-0.624595469255663"/>
        <n v="-0.619047619047619"/>
        <n v="-0.617021276595745"/>
        <n v="-0.615384615384615"/>
        <n v="-0.613899613899614"/>
        <n v="-0.61038961038961"/>
        <n v="-0.6"/>
        <n v="-0.596837944664032"/>
        <n v="-0.594202898550725"/>
        <n v="-0.589195850878094"/>
        <n v="-0.583333333333333"/>
        <n v="-0.580645161290323"/>
        <n v="-0.578231292517007"/>
        <n v="-0.577836411609499"/>
        <n v="-0.576923076923077"/>
        <n v="-0.571428571428571"/>
        <n v="-0.56875"/>
        <n v="-0.565217391304348"/>
        <n v="-0.564315352697095"/>
        <n v="-0.555555555555556"/>
        <n v="-0.551724137931035"/>
        <n v="-0.546875"/>
        <n v="-0.545454545454545"/>
        <n v="-0.542056074766355"/>
        <n v="-0.535080304311074"/>
        <n v="-0.533644237175217"/>
        <n v="-0.533482142857143"/>
        <n v="-0.531746031746032"/>
        <n v="-0.526041666666667"/>
        <n v="-0.522248243559719"/>
        <n v="-0.52183908045977"/>
        <n v="-0.521739130434783"/>
        <n v="-0.52023498694517"/>
        <n v="-0.517446808510638"/>
        <n v="-0.516971279373368"/>
        <n v="-0.515873015873016"/>
        <n v="-0.510660980810235"/>
        <n v="-0.505329949238579"/>
        <n v="-0.504132231404959"/>
        <n v="-0.5"/>
        <n v="-0.490196078431373"/>
        <n v="-0.488888888888889"/>
        <n v="-0.485714285714286"/>
        <n v="-0.484848484848485"/>
        <n v="-0.481481481481482"/>
        <n v="-0.48"/>
        <n v="-0.474342928660826"/>
        <n v="-0.472285497342445"/>
        <n v="-0.469879518072289"/>
        <n v="-0.466666666666667"/>
        <n v="-0.465945945945946"/>
        <n v="-0.458333333333333"/>
        <n v="-0.44375"/>
        <n v="-0.441988950276243"/>
        <n v="-0.436241610738255"/>
        <n v="-0.434878587196468"/>
        <n v="-0.428571428571429"/>
        <n v="-0.426258992805755"/>
        <n v="-0.422222222222222"/>
        <n v="-0.420289855072464"/>
        <n v="-0.416666666666667"/>
        <n v="-0.413461538461538"/>
        <n v="-0.41042345276873"/>
        <n v="-0.41"/>
        <n v="-0.407407407407407"/>
        <n v="-0.407013704340576"/>
        <n v="-0.404761904761905"/>
        <n v="-0.4"/>
        <n v="-0.398791540785499"/>
        <n v="-0.396341463414634"/>
        <n v="-0.395027624309392"/>
        <n v="-0.394394394394394"/>
        <n v="-0.393197843218582"/>
        <n v="-0.390243902439024"/>
        <n v="-0.388998035363458"/>
        <n v="-0.388888888888889"/>
        <n v="-0.388133498145859"/>
        <n v="-0.385853658536585"/>
        <n v="-0.384615384615385"/>
        <n v="-0.383333333333333"/>
        <n v="-0.382022471910112"/>
        <n v="-0.378109452736318"/>
        <n v="-0.377358490566038"/>
        <n v="-0.375"/>
        <n v="-0.370741482965932"/>
        <n v="-0.363636363636364"/>
        <n v="-0.3625"/>
        <n v="-0.361702127659574"/>
        <n v="-0.360215053763441"/>
        <n v="-0.358156028368794"/>
        <n v="-0.357142857142857"/>
        <n v="-0.355696798493409"/>
        <n v="-0.353233830845771"/>
        <n v="-0.351445086705202"/>
        <n v="-0.351351351351351"/>
        <n v="-0.350649350649351"/>
        <n v="-0.349593495934959"/>
        <n v="-0.344827586206897"/>
        <n v="-0.340659340659341"/>
        <n v="-0.338461538461539"/>
        <n v="-0.333333333333333"/>
        <n v="-0.327956989247312"/>
        <n v="-0.325"/>
        <n v="-0.323279524214104"/>
        <n v="-0.322966507177033"/>
        <n v="-0.3215859030837"/>
        <n v="-0.320627802690583"/>
        <n v="-0.318181818181818"/>
        <n v="-0.315789473684211"/>
        <n v="-0.315068493150685"/>
        <n v="-0.3125"/>
        <n v="-0.310344827586207"/>
        <n v="-0.306666666666667"/>
        <n v="-0.304347826086957"/>
        <n v="-0.3"/>
        <n v="-0.296424452133795"/>
        <n v="-0.295302013422819"/>
        <n v="-0.294117647058824"/>
        <n v="-0.293243243243243"/>
        <n v="-0.289719626168224"/>
        <n v="-0.285714285714286"/>
        <n v="-0.281138790035587"/>
        <n v="-0.281124497991968"/>
        <n v="-0.279411764705882"/>
        <n v="-0.278637770897833"/>
        <n v="-0.277509763381576"/>
        <n v="-0.276967285587975"/>
        <n v="-0.27328854185582"/>
        <n v="-0.272727272727273"/>
        <n v="-0.271794871794872"/>
        <n v="-0.268588770864947"/>
        <n v="-0.267195767195767"/>
        <n v="-0.267080745341615"/>
        <n v="-0.266666666666667"/>
        <n v="-0.264597072543027"/>
        <n v="-0.263803680981595"/>
        <n v="-0.263157894736842"/>
        <n v="-0.262815296989422"/>
        <n v="-0.262453903368961"/>
        <n v="-0.262150220913107"/>
        <n v="-0.262135922330097"/>
        <n v="-0.261635065254863"/>
        <n v="-0.260869565217391"/>
        <n v="-0.260504201680672"/>
        <n v="-0.258936240502147"/>
        <n v="-0.257352941176471"/>
        <n v="-0.256296296296296"/>
        <n v="-0.254237288135593"/>
        <n v="-0.254032258064516"/>
        <n v="-0.25"/>
        <n v="-0.248447204968944"/>
        <n v="-0.24812030075188"/>
        <n v="-0.247834456207892"/>
        <n v="-0.244525547445255"/>
        <n v="-0.244444444444444"/>
        <n v="-0.243119266055046"/>
        <n v="-0.242176870748299"/>
        <n v="-0.2375"/>
        <n v="-0.236540158870256"/>
        <n v="-0.236263736263736"/>
        <n v="-0.236111111111111"/>
        <n v="-0.236030828516378"/>
        <n v="-0.234167893961708"/>
        <n v="-0.233576642335766"/>
        <n v="-0.233333333333333"/>
        <n v="-0.23202614379085"/>
        <n v="-0.230936819172113"/>
        <n v="-0.228632478632479"/>
        <n v="-0.227250294218139"/>
        <n v="-0.226480836236934"/>
        <n v="-0.222222222222222"/>
        <n v="-0.21671826625387"/>
        <n v="-0.215384615384615"/>
        <n v="-0.213836477987421"/>
        <n v="-0.212962962962963"/>
        <n v="-0.212918660287081"/>
        <n v="-0.209016393442623"/>
        <n v="-0.208333333333333"/>
        <n v="-0.207142857142857"/>
        <n v="-0.206887052341598"/>
        <n v="-0.206477732793522"/>
        <n v="-0.204771371769384"/>
        <n v="-0.2"/>
        <n v="-0.198949211908932"/>
        <n v="-0.195624195624196"/>
        <n v="-0.194925028835063"/>
        <n v="-0.193798449612403"/>
        <n v="-0.193548387096774"/>
        <n v="-0.192771084337349"/>
        <n v="-0.192307692307692"/>
        <n v="-0.192254012561061"/>
        <n v="-0.191823899371069"/>
        <n v="-0.191780821917808"/>
        <n v="-0.19047619047619"/>
        <n v="-0.187066974595843"/>
        <n v="-0.184042553191489"/>
        <n v="-0.183006535947712"/>
        <n v="-0.181818181818182"/>
        <n v="-0.18114023236963"/>
        <n v="-0.180327868852459"/>
        <n v="-0.177033492822967"/>
        <n v="-0.176470588235294"/>
        <n v="-0.17573572026531"/>
        <n v="-0.174603174603175"/>
        <n v="-0.172365988909427"/>
        <n v="-0.171428571428571"/>
        <n v="-0.170641169853768"/>
        <n v="-0.166666666666667"/>
        <n v="-0.164705882352941"/>
        <n v="-0.162790697674419"/>
        <n v="-0.161676646706587"/>
        <n v="-0.160459202752225"/>
        <n v="-0.15625"/>
        <n v="-0.155660377358491"/>
        <n v="-0.153846153846154"/>
        <n v="-0.153368335428529"/>
        <n v="-0.151234567901235"/>
        <n v="-0.147484930734252"/>
        <n v="-0.147239263803681"/>
        <n v="-0.146341463414634"/>
        <n v="-0.145833333333333"/>
        <n v="-0.144230769230769"/>
        <n v="-0.143826322930801"/>
        <n v="-0.142857142857143"/>
        <n v="-0.13953488372093"/>
        <n v="-0.137991038413016"/>
        <n v="-0.136474908200734"/>
        <n v="-0.135135135135135"/>
        <n v="-0.133858267716535"/>
        <n v="-0.133298755186722"/>
        <n v="-0.131578947368421"/>
        <n v="-0.130434782608696"/>
        <n v="-0.128712871287129"/>
        <n v="-0.127927927927928"/>
        <n v="-0.126760563380282"/>
        <n v="-0.126086956521739"/>
        <n v="-0.125954198473282"/>
        <n v="-0.125089605734767"/>
        <n v="-0.125"/>
        <n v="-0.12466307277628"/>
        <n v="-0.123392282958199"/>
        <n v="-0.120879120879121"/>
        <n v="-0.119617224880383"/>
        <n v="-0.11828678839957"/>
        <n v="-0.118110236220472"/>
        <n v="-0.117647058823529"/>
        <n v="-0.117391304347826"/>
        <n v="-0.117291414752116"/>
        <n v="-0.115458111234034"/>
        <n v="-0.111627906976744"/>
        <n v="-0.111111111111111"/>
        <n v="-0.110593220338983"/>
        <n v="-0.110320284697509"/>
        <n v="-0.107309486780715"/>
        <n v="-0.107142857142857"/>
        <n v="-0.105113636363636"/>
        <n v="-0.104791492412475"/>
        <n v="-0.104761904761905"/>
        <n v="-0.10327868852459"/>
        <n v="-0.102661596958175"/>
        <n v="-0.10250569476082"/>
        <n v="-0.102439024390244"/>
        <n v="-0.100917431192661"/>
        <n v="-0.1"/>
        <n v="-0.0983034760944359"/>
        <n v="-0.0981308411214953"/>
        <n v="-0.0980392156862745"/>
        <n v="-0.0964467005076142"/>
        <n v="-0.0941176470588235"/>
        <n v="-0.0933672657865438"/>
        <n v="-0.0909090909090909"/>
        <n v="-0.0892936472678809"/>
        <n v="-0.0886075949367089"/>
        <n v="-0.0851233094669849"/>
        <n v="-0.0851063829787234"/>
        <n v="-0.0850760456273765"/>
        <n v="-0.0849315068493151"/>
        <n v="-0.0838848016562535"/>
        <n v="-0.0835005402068221"/>
        <n v="-0.0833333333333334"/>
        <n v="-0.0818181818181818"/>
        <n v="-0.0809352517985612"/>
        <n v="-0.0799561883899234"/>
        <n v="-0.0776510067114095"/>
        <n v="-0.0773809523809523"/>
        <n v="-0.0769230769230769"/>
        <n v="-0.0766871165644172"/>
        <n v="-0.072463768115942"/>
        <n v="-0.0714754098360656"/>
        <n v="-0.0704225352112676"/>
        <n v="-0.0699496362618914"/>
        <n v="-0.0698198198198198"/>
        <n v="-0.0678277638834484"/>
        <n v="-0.0666666666666667"/>
        <n v="-0.0665254237288135"/>
        <n v="-0.0657370517928287"/>
        <n v="-0.0645161290322581"/>
        <n v="-0.0632127728901922"/>
        <n v="-0.0609756097560976"/>
        <n v="-0.0602409638554217"/>
        <n v="-0.0588235294117647"/>
        <n v="-0.0583804143126178"/>
        <n v="-0.0571428571428572"/>
        <n v="-0.056750755341997"/>
        <n v="-0.0535372848948374"/>
        <n v="-0.0526315789473685"/>
        <n v="-0.0515970515970516"/>
        <n v="-0.0515695067264574"/>
        <n v="-0.05125"/>
        <n v="-0.0508964973039323"/>
        <n v="-0.0477941176470589"/>
        <n v="-0.0474735605170388"/>
        <n v="-0.0467836257309942"/>
        <n v="-0.0444444444444444"/>
        <n v="-0.0427745664739885"/>
        <n v="-0.0425531914893617"/>
        <n v="-0.0416666666666666"/>
        <n v="-0.0401785714285714"/>
        <n v="-0.0370370370370371"/>
        <n v="-0.0354272104793093"/>
        <n v="-0.0340501792114696"/>
        <n v="-0.032258064516129"/>
        <n v="-0.0314136125654451"/>
        <n v="-0.0309734513274337"/>
        <n v="-0.0303161541792985"/>
        <n v="-0.0297029702970297"/>
        <n v="-0.0283018867924528"/>
        <n v="-0.0272928098054587"/>
        <n v="-0.027027027027027"/>
        <n v="-0.0263510495757034"/>
        <n v="-0.0259515570934256"/>
        <n v="-0.0256410256410257"/>
        <n v="-0.025"/>
        <n v="-0.024390243902439"/>
        <n v="-0.0238957277335264"/>
        <n v="-0.0234375"/>
        <n v="-0.02"/>
        <n v="-0.0192428035043806"/>
        <n v="-0.0192307692307693"/>
        <n v="-0.0177514792899408"/>
        <n v="-0.0172413793103449"/>
        <n v="-0.0170940170940171"/>
        <n v="-0.0168567178978681"/>
        <n v="-0.0146520146520146"/>
        <n v="-0.0146471371504661"/>
        <n v="-0.0132450331125827"/>
        <n v="-0.013184584178499"/>
        <n v="-0.0117647058823529"/>
        <n v="-0.0114285714285715"/>
        <n v="-0.0108695652173914"/>
        <n v="-0.00904977375565608"/>
        <n v="-0.00843881856540085"/>
        <n v="-0.00826446280991733"/>
        <n v="-0.00643974241030354"/>
        <n v="-0.00293255131964809"/>
        <n v="-0.00224494886505355"/>
        <n v="-0.000908265213442339"/>
        <n v="0"/>
        <n v="0.00124999999999997"/>
        <n v="0.00134340890008411"/>
        <n v="0.00363636363636366"/>
        <n v="0.00470049916805326"/>
        <n v="0.00495049504950496"/>
        <n v="0.00559552358113513"/>
        <n v="0.00574712643678166"/>
        <n v="0.00779727095516569"/>
        <n v="0.01"/>
        <n v="0.0119047619047619"/>
        <n v="0.0125610607117934"/>
        <n v="0.0138613861386139"/>
        <n v="0.0160919540229885"/>
        <n v="0.0163043478260869"/>
        <n v="0.0166666666666666"/>
        <n v="0.0174428450465707"/>
        <n v="0.0174540377007215"/>
        <n v="0.0204081632653061"/>
        <n v="0.0208333333333333"/>
        <n v="0.0216787103946636"/>
        <n v="0.0219341974077767"/>
        <n v="0.0227272727272727"/>
        <n v="0.0228588540626871"/>
        <n v="0.0230179028132993"/>
        <n v="0.0235580828594639"/>
        <n v="0.0248856358645928"/>
        <n v="0.0249999999999999"/>
        <n v="0.0255564221009059"/>
        <n v="0.0256410256410256"/>
        <n v="0.027542372881356"/>
        <n v="0.0277469478357382"/>
        <n v="0.0286171347316033"/>
        <n v="0.0307692307692307"/>
        <n v="0.0310789924391162"/>
        <n v="0.0313747075822208"/>
        <n v="0.0326086956521738"/>
        <n v="0.0333333333333334"/>
        <n v="0.0344827586206897"/>
        <n v="0.0351201478743068"/>
        <n v="0.0352941176470589"/>
        <n v="0.0355329949238579"/>
        <n v="0.0357962368058742"/>
        <n v="0.038107752956636"/>
        <n v="0.0389473684210526"/>
        <n v="0.04"/>
        <n v="0.0432900432900434"/>
        <n v="0.0454545454545454"/>
        <n v="0.0462962962962963"/>
        <n v="0.048"/>
        <n v="0.0489282689426021"/>
        <n v="0.0495049504950496"/>
        <n v="0.0496894409937889"/>
        <n v="0.05"/>
        <n v="0.0501930501930501"/>
        <n v="0.053941908713693"/>
        <n v="0.0540540540540539"/>
        <n v="0.0593406593406594"/>
        <n v="0.0612980769230769"/>
        <n v="0.0625"/>
        <n v="0.0627368594496622"/>
        <n v="0.0632653061224491"/>
        <n v="0.0635964912280702"/>
        <n v="0.0636363636363637"/>
        <n v="0.0640000000000001"/>
        <n v="0.0666666666666667"/>
        <n v="0.0669456066945606"/>
        <n v="0.0676818950930627"/>
        <n v="0.0691642651296831"/>
        <n v="0.0694444444444444"/>
        <n v="0.0721311475409836"/>
        <n v="0.0769230769230769"/>
        <n v="0.0770642201834861"/>
        <n v="0.0774193548387097"/>
        <n v="0.0776119402985074"/>
        <n v="0.077891156462585"/>
        <n v="0.077922077922078"/>
        <n v="0.0788381742738589"/>
        <n v="0.0795454545454546"/>
        <n v="0.0795885219274499"/>
        <n v="0.0800000000000001"/>
        <n v="0.0833333333333333"/>
        <n v="0.0835734870317002"/>
        <n v="0.0854838709677419"/>
        <n v="0.0857142857142856"/>
        <n v="0.0866336633663367"/>
        <n v="0.0867073458517345"/>
        <n v="0.0868362831858407"/>
        <n v="0.0869565217391304"/>
        <n v="0.0909090909090908"/>
        <n v="0.0912747524752475"/>
        <n v="0.091324200913242"/>
        <n v="0.0919308357348703"/>
        <n v="0.0928961748633881"/>
        <n v="0.094774814167031"/>
        <n v="0.0964912280701755"/>
        <n v="0.0997067448680351"/>
        <n v="0.1"/>
        <n v="0.102446982055465"/>
        <n v="0.103030303030303"/>
        <n v="0.106145251396648"/>
        <n v="0.110344827586207"/>
        <n v="0.111111111111111"/>
        <n v="0.113082039911308"/>
        <n v="0.113647170708512"/>
        <n v="0.114035087719298"/>
        <n v="0.115384615384615"/>
        <n v="0.116666666666667"/>
        <n v="0.117647058823529"/>
        <n v="0.117811249210027"/>
        <n v="0.12"/>
        <n v="0.120967741935484"/>
        <n v="0.12134953745692"/>
        <n v="0.123529411764706"/>
        <n v="0.124166666666667"/>
        <n v="0.125"/>
        <n v="0.125973106864827"/>
        <n v="0.129455909943715"/>
        <n v="0.131924260194109"/>
        <n v="0.132075471698113"/>
        <n v="0.133333333333333"/>
        <n v="0.134020618556701"/>
        <n v="0.139276559384791"/>
        <n v="0.13961038961039"/>
        <n v="0.142857142857143"/>
        <n v="0.148890479599141"/>
        <n v="0.158536585365854"/>
        <n v="0.161702127659574"/>
        <n v="0.162571771932167"/>
        <n v="0.162790697674419"/>
        <n v="0.165354330708661"/>
        <n v="0.166666666666667"/>
        <n v="0.167197452229299"/>
        <n v="0.168205128205128"/>
        <n v="0.168821292775665"/>
        <n v="0.168874172185431"/>
        <n v="0.169172932330827"/>
        <n v="0.170798898071625"/>
        <n v="0.173708920187794"/>
        <n v="0.175115207373272"/>
        <n v="0.176470588235294"/>
        <n v="0.177011494252874"/>
        <n v="0.177777777777778"/>
        <n v="0.185840707964602"/>
        <n v="0.186025130248238"/>
        <n v="0.186961869618696"/>
        <n v="0.1875"/>
        <n v="0.187648456057007"/>
        <n v="0.188235294117647"/>
        <n v="0.189247778018643"/>
        <n v="0.18974358974359"/>
        <n v="0.191176470588235"/>
        <n v="0.193396226415094"/>
        <n v="0.196491228070175"/>
        <n v="0.2"/>
        <n v="0.204348166106202"/>
        <n v="0.204643164230439"/>
        <n v="0.206896551724138"/>
        <n v="0.207070707070707"/>
        <n v="0.210261391734369"/>
        <n v="0.211972891566265"/>
        <n v="0.212290502793296"/>
        <n v="0.212527964205817"/>
        <n v="0.214047619047619"/>
        <n v="0.214285714285714"/>
        <n v="0.214968152866242"/>
        <n v="0.216"/>
        <n v="0.216666666666667"/>
        <n v="0.21875"/>
        <n v="0.222222222222222"/>
        <n v="0.223247232472325"/>
        <n v="0.22654028436019"/>
        <n v="0.227397260273973"/>
        <n v="0.229529335912315"/>
        <n v="0.230769230769231"/>
        <n v="0.238709677419355"/>
        <n v="0.240740740740741"/>
        <n v="0.243707432632514"/>
        <n v="0.24402390438247"/>
        <n v="0.244075829383886"/>
        <n v="0.248512425621281"/>
        <n v="0.25"/>
        <n v="0.255"/>
        <n v="0.261538461538462"/>
        <n v="0.262155388471178"/>
        <n v="0.263157894736842"/>
        <n v="0.263414634146342"/>
        <n v="0.265885256014806"/>
        <n v="0.266304347826087"/>
        <n v="0.266666666666667"/>
        <n v="0.267379679144385"/>
        <n v="0.274251497005988"/>
        <n v="0.275629759812537"/>
        <n v="0.275862068965517"/>
        <n v="0.276119402985075"/>
        <n v="0.27741935483871"/>
        <n v="0.283489096573209"/>
        <n v="0.285714285714286"/>
        <n v="0.287007577948748"/>
        <n v="0.2875"/>
        <n v="0.287671232876712"/>
        <n v="0.289969587584913"/>
        <n v="0.291666666666667"/>
        <n v="0.292682926829268"/>
        <n v="0.296060606060606"/>
        <n v="0.297872340425532"/>
        <n v="0.299735854302794"/>
        <n v="0.3"/>
        <n v="0.300448430493274"/>
        <n v="0.303317535545024"/>
        <n v="0.32"/>
        <n v="0.323181818181818"/>
        <n v="0.325"/>
        <n v="0.333333333333333"/>
        <n v="0.335007581501137"/>
        <n v="0.337792642140468"/>
        <n v="0.346938775510204"/>
        <n v="0.347457627118644"/>
        <n v="0.348739495798319"/>
        <n v="0.352941176470588"/>
        <n v="0.35446549391069"/>
        <n v="0.358574610244989"/>
        <n v="0.363636363636364"/>
        <n v="0.36734693877551"/>
        <n v="0.369791666666667"/>
        <n v="0.369897320310543"/>
        <n v="0.37037037037037"/>
        <n v="0.387295081967213"/>
        <n v="0.387931034482759"/>
        <n v="0.388679245283019"/>
        <n v="0.39"/>
        <n v="0.390728476821192"/>
        <n v="0.391304347826087"/>
        <n v="0.4"/>
        <n v="0.403125"/>
        <n v="0.405333333333333"/>
        <n v="0.406976744186047"/>
        <n v="0.411290322580645"/>
        <n v="0.41340782122905"/>
        <n v="0.415094339622641"/>
        <n v="0.41923774954628"/>
        <n v="0.421052631578947"/>
        <n v="0.425531914893617"/>
        <n v="0.428235294117647"/>
        <n v="0.428571428571429"/>
        <n v="0.444444444444444"/>
        <n v="0.446078431372549"/>
        <n v="0.451612903225807"/>
        <n v="0.460704607046071"/>
        <n v="0.463414634146341"/>
        <n v="0.470437017994859"/>
        <n v="0.480769230769231"/>
        <n v="0.488095238095238"/>
        <n v="0.5"/>
        <n v="0.510869565217391"/>
        <n v="0.528571428571429"/>
        <n v="0.528888888888889"/>
        <n v="0.538461538461539"/>
        <n v="0.544332210998878"/>
        <n v="0.558139534883721"/>
        <n v="0.57471607890018"/>
        <n v="0.576659038901602"/>
        <n v="0.578038674033149"/>
        <n v="0.578947368421053"/>
        <n v="0.583333333333333"/>
        <n v="0.598289244416284"/>
        <n v="0.6"/>
        <n v="0.603053435114504"/>
        <n v="0.606481481481481"/>
        <n v="0.616666666666667"/>
        <n v="0.6171875"/>
        <n v="0.623076923076923"/>
        <n v="0.633165829145729"/>
        <n v="0.65"/>
        <n v="0.66025641025641"/>
        <n v="0.666666666666667"/>
        <n v="0.669724770642202"/>
        <n v="0.672131147540984"/>
        <n v="0.67741935483871"/>
        <n v="0.678899082568807"/>
        <n v="0.6875"/>
        <n v="0.697368421052632"/>
        <n v="0.7"/>
        <n v="0.710594315245478"/>
        <n v="0.73"/>
        <n v="0.743243243243243"/>
        <n v="0.75"/>
        <n v="0.780487804878049"/>
        <n v="0.8"/>
        <n v="0.805907172995781"/>
        <n v="0.8125"/>
        <n v="0.833333333333333"/>
        <n v="0.836879432624114"/>
        <n v="0.866666666666667"/>
        <n v="0.868945102260495"/>
        <n v="0.9"/>
        <n v="0.904761904761905"/>
        <n v="0.923076923076923"/>
        <n v="0.935483870967742"/>
        <n v="0.9375"/>
        <n v="0.945812807881773"/>
        <n v="1"/>
        <n v="1.01590909090909"/>
        <n v="1.05154639175258"/>
        <n v="1.05454545454545"/>
        <n v="1.06"/>
        <n v="1.08"/>
        <n v="1.0952380952381"/>
        <n v="1.14516129032258"/>
        <n v="1.16"/>
        <n v="1.17647058823529"/>
        <n v="1.1875"/>
        <n v="1.2"/>
        <n v="1.20779220779221"/>
        <n v="1.25"/>
        <n v="1.30769230769231"/>
        <n v="1.33333333333333"/>
        <n v="1.38095238095238"/>
        <n v="1.39189189189189"/>
        <n v="1.4"/>
        <n v="1.49299719887955"/>
        <n v="1.5"/>
        <n v="1.58430675469782"/>
        <n v="1.59259259259259"/>
        <n v="1.68625"/>
        <n v="1.77941176470588"/>
        <n v="1.8"/>
        <n v="1.86734693877551"/>
        <n v="1.9"/>
        <n v="1.91666666666667"/>
        <n v="1.92857142857143"/>
        <n v="1.96"/>
        <n v="1.96296296296296"/>
        <n v="2"/>
        <n v="2.02"/>
        <n v="2.08"/>
        <n v="2.14285714285714"/>
        <n v="2.2"/>
        <n v="2.27172413793103"/>
        <n v="2.45"/>
        <n v="2.71052631578947"/>
        <n v="2.75"/>
        <n v="2.88888888888889"/>
        <n v="3"/>
        <n v="3.01137724550898"/>
        <n v="3.099"/>
        <n v="3.125"/>
        <n v="3.2"/>
        <n v="3.66666666666667"/>
        <n v="3.8"/>
        <n v="4.54166666666667"/>
        <n v="4.71428571428571"/>
        <n v="5.08510638297872"/>
        <n v="5.28571428571429"/>
        <n v="5.33333333333333"/>
        <n v="8"/>
        <n v="11.36"/>
        <n v="20.6666666666667"/>
        <s v=" "/>
      </sharedItems>
    </cacheField>
    <cacheField name="Jan-26 Vs Dec-25" numFmtId="0">
      <sharedItems containsMixedTypes="1" containsNumber="1" containsInteger="1" minValue="0" maxValue="0" count="3">
        <n v="0"/>
        <s v="DEGROWTH"/>
        <s v="GROWTH"/>
      </sharedItems>
    </cacheField>
    <cacheField name="Jan-25 SALE" numFmtId="0">
      <sharedItems containsSemiMixedTypes="0" containsString="0" containsNumber="1" minValue="0" maxValue="5855" count="549">
        <n v="0"/>
        <n v="2"/>
        <n v="2.5"/>
        <n v="3"/>
        <n v="3.5"/>
        <n v="4"/>
        <n v="5"/>
        <n v="5.45"/>
        <n v="6.25"/>
        <n v="6.75"/>
        <n v="7"/>
        <n v="7.5"/>
        <n v="8"/>
        <n v="9"/>
        <n v="10"/>
        <n v="10.5"/>
        <n v="11.5"/>
        <n v="12"/>
        <n v="13"/>
        <n v="14.5"/>
        <n v="15"/>
        <n v="16"/>
        <n v="17.5"/>
        <n v="18"/>
        <n v="18.5"/>
        <n v="19"/>
        <n v="20"/>
        <n v="20.5"/>
        <n v="21"/>
        <n v="21.5"/>
        <n v="22"/>
        <n v="22.75"/>
        <n v="23"/>
        <n v="23.5"/>
        <n v="24"/>
        <n v="24.5"/>
        <n v="25"/>
        <n v="25.5"/>
        <n v="26"/>
        <n v="26.5"/>
        <n v="27"/>
        <n v="28"/>
        <n v="28.5"/>
        <n v="29"/>
        <n v="30"/>
        <n v="30.5"/>
        <n v="31"/>
        <n v="31.25"/>
        <n v="31.5"/>
        <n v="32"/>
        <n v="32.5"/>
        <n v="33"/>
        <n v="33.5"/>
        <n v="33.9"/>
        <n v="34.5"/>
        <n v="35"/>
        <n v="35.5"/>
        <n v="36"/>
        <n v="36.5"/>
        <n v="37"/>
        <n v="37.5"/>
        <n v="38"/>
        <n v="38.5"/>
        <n v="38.75"/>
        <n v="39"/>
        <n v="40"/>
        <n v="41"/>
        <n v="42"/>
        <n v="42.5"/>
        <n v="43"/>
        <n v="45"/>
        <n v="45.5"/>
        <n v="45.85"/>
        <n v="46"/>
        <n v="47"/>
        <n v="47.5"/>
        <n v="48"/>
        <n v="48.5"/>
        <n v="49"/>
        <n v="49.5"/>
        <n v="49.75"/>
        <n v="50"/>
        <n v="50.2"/>
        <n v="50.5"/>
        <n v="51"/>
        <n v="51.5"/>
        <n v="52"/>
        <n v="52.5"/>
        <n v="53"/>
        <n v="54"/>
        <n v="55"/>
        <n v="55.5"/>
        <n v="56"/>
        <n v="56.5"/>
        <n v="58"/>
        <n v="58.5"/>
        <n v="59"/>
        <n v="60"/>
        <n v="60.5"/>
        <n v="61"/>
        <n v="62"/>
        <n v="62.5"/>
        <n v="63"/>
        <n v="63.5"/>
        <n v="63.75"/>
        <n v="64"/>
        <n v="64.5"/>
        <n v="65"/>
        <n v="65.5"/>
        <n v="66"/>
        <n v="66.5"/>
        <n v="67"/>
        <n v="68"/>
        <n v="69.5"/>
        <n v="70"/>
        <n v="71"/>
        <n v="71.35"/>
        <n v="72"/>
        <n v="73"/>
        <n v="75"/>
        <n v="75.5"/>
        <n v="75.75"/>
        <n v="76"/>
        <n v="76.5"/>
        <n v="77"/>
        <n v="77.25"/>
        <n v="77.5"/>
        <n v="78"/>
        <n v="78.5"/>
        <n v="79"/>
        <n v="79.5"/>
        <n v="80"/>
        <n v="81"/>
        <n v="81.4"/>
        <n v="81.75"/>
        <n v="82"/>
        <n v="84"/>
        <n v="85"/>
        <n v="86"/>
        <n v="86.5"/>
        <n v="87"/>
        <n v="87.5"/>
        <n v="87.75"/>
        <n v="88"/>
        <n v="90"/>
        <n v="90.25"/>
        <n v="90.5"/>
        <n v="91"/>
        <n v="91.5"/>
        <n v="92"/>
        <n v="92.5"/>
        <n v="93"/>
        <n v="95"/>
        <n v="95.85"/>
        <n v="96"/>
        <n v="97"/>
        <n v="97.5"/>
        <n v="98"/>
        <n v="100"/>
        <n v="100.5"/>
        <n v="101"/>
        <n v="102"/>
        <n v="103"/>
        <n v="103.5"/>
        <n v="104"/>
        <n v="105"/>
        <n v="105.5"/>
        <n v="106.25"/>
        <n v="106.5"/>
        <n v="107.5"/>
        <n v="108.5"/>
        <n v="109"/>
        <n v="110"/>
        <n v="110.5"/>
        <n v="111"/>
        <n v="111.4"/>
        <n v="112"/>
        <n v="112.5"/>
        <n v="113"/>
        <n v="115"/>
        <n v="115.5"/>
        <n v="120"/>
        <n v="121.2"/>
        <n v="122"/>
        <n v="122.5"/>
        <n v="123.5"/>
        <n v="125"/>
        <n v="125.5"/>
        <n v="126.25"/>
        <n v="129"/>
        <n v="129.75"/>
        <n v="130"/>
        <n v="131.75"/>
        <n v="132"/>
        <n v="133.5"/>
        <n v="134"/>
        <n v="134.5"/>
        <n v="135"/>
        <n v="135.6"/>
        <n v="137.5"/>
        <n v="138"/>
        <n v="138.5"/>
        <n v="139"/>
        <n v="140"/>
        <n v="140.5"/>
        <n v="141.75"/>
        <n v="143"/>
        <n v="144"/>
        <n v="145"/>
        <n v="145.5"/>
        <n v="146.5"/>
        <n v="147"/>
        <n v="147.5"/>
        <n v="148"/>
        <n v="149.5"/>
        <n v="150"/>
        <n v="151"/>
        <n v="151.5"/>
        <n v="152.5"/>
        <n v="153"/>
        <n v="153.25"/>
        <n v="153.5"/>
        <n v="155"/>
        <n v="156"/>
        <n v="159.5"/>
        <n v="160"/>
        <n v="161"/>
        <n v="161.5"/>
        <n v="163"/>
        <n v="163.5"/>
        <n v="164"/>
        <n v="165"/>
        <n v="165.5"/>
        <n v="166.5"/>
        <n v="167.5"/>
        <n v="168.25"/>
        <n v="170"/>
        <n v="172"/>
        <n v="173.3"/>
        <n v="174"/>
        <n v="174.5"/>
        <n v="175"/>
        <n v="176"/>
        <n v="176.5"/>
        <n v="177"/>
        <n v="178"/>
        <n v="179"/>
        <n v="179.5"/>
        <n v="179.9"/>
        <n v="180"/>
        <n v="185"/>
        <n v="188"/>
        <n v="188.75"/>
        <n v="189"/>
        <n v="190"/>
        <n v="191"/>
        <n v="192"/>
        <n v="192.5"/>
        <n v="193.9"/>
        <n v="194.25"/>
        <n v="195.5"/>
        <n v="198.5"/>
        <n v="200"/>
        <n v="200.7"/>
        <n v="201.5"/>
        <n v="202"/>
        <n v="204.5"/>
        <n v="205"/>
        <n v="205.5"/>
        <n v="208.5"/>
        <n v="210"/>
        <n v="211"/>
        <n v="211.2"/>
        <n v="212"/>
        <n v="213"/>
        <n v="216"/>
        <n v="217.5"/>
        <n v="218.5"/>
        <n v="218.75"/>
        <n v="219.25"/>
        <n v="219.5"/>
        <n v="220"/>
        <n v="221.5"/>
        <n v="223"/>
        <n v="223.5"/>
        <n v="224"/>
        <n v="225"/>
        <n v="227"/>
        <n v="228"/>
        <n v="230"/>
        <n v="230.5"/>
        <n v="231"/>
        <n v="232.5"/>
        <n v="233"/>
        <n v="234"/>
        <n v="235"/>
        <n v="235.4"/>
        <n v="238.05"/>
        <n v="240"/>
        <n v="240.3"/>
        <n v="241"/>
        <n v="242"/>
        <n v="245"/>
        <n v="246"/>
        <n v="250"/>
        <n v="250.5"/>
        <n v="252"/>
        <n v="254"/>
        <n v="255"/>
        <n v="259"/>
        <n v="259.5"/>
        <n v="259.7"/>
        <n v="260"/>
        <n v="262"/>
        <n v="263.75"/>
        <n v="264"/>
        <n v="265"/>
        <n v="266"/>
        <n v="270"/>
        <n v="270.5"/>
        <n v="273"/>
        <n v="275"/>
        <n v="277"/>
        <n v="278"/>
        <n v="278.6"/>
        <n v="280"/>
        <n v="281"/>
        <n v="285"/>
        <n v="291"/>
        <n v="295.5"/>
        <n v="299"/>
        <n v="300"/>
        <n v="301"/>
        <n v="303"/>
        <n v="304"/>
        <n v="307.5"/>
        <n v="308.75"/>
        <n v="309"/>
        <n v="310"/>
        <n v="310.5"/>
        <n v="312"/>
        <n v="312.75"/>
        <n v="315"/>
        <n v="316"/>
        <n v="316.5"/>
        <n v="320"/>
        <n v="321"/>
        <n v="329"/>
        <n v="330"/>
        <n v="340"/>
        <n v="347"/>
        <n v="349"/>
        <n v="350"/>
        <n v="350.5"/>
        <n v="352.5"/>
        <n v="353"/>
        <n v="353.75"/>
        <n v="354"/>
        <n v="355"/>
        <n v="360"/>
        <n v="360.5"/>
        <n v="365.5"/>
        <n v="366"/>
        <n v="366.5"/>
        <n v="368"/>
        <n v="369.15"/>
        <n v="370"/>
        <n v="373.5"/>
        <n v="375.5"/>
        <n v="377.5"/>
        <n v="378"/>
        <n v="380"/>
        <n v="382"/>
        <n v="385.35"/>
        <n v="386"/>
        <n v="390"/>
        <n v="393"/>
        <n v="394"/>
        <n v="396"/>
        <n v="397"/>
        <n v="400.55"/>
        <n v="401.5"/>
        <n v="402"/>
        <n v="404.5"/>
        <n v="405"/>
        <n v="409"/>
        <n v="410"/>
        <n v="412"/>
        <n v="424"/>
        <n v="429.25"/>
        <n v="434.5"/>
        <n v="435"/>
        <n v="440"/>
        <n v="450"/>
        <n v="451.45"/>
        <n v="451.5"/>
        <n v="458"/>
        <n v="460.5"/>
        <n v="462"/>
        <n v="462.5"/>
        <n v="467.5"/>
        <n v="474.25"/>
        <n v="481.35"/>
        <n v="486"/>
        <n v="490"/>
        <n v="490.5"/>
        <n v="491.2"/>
        <n v="495.05"/>
        <n v="500"/>
        <n v="505"/>
        <n v="506.5"/>
        <n v="514"/>
        <n v="516"/>
        <n v="520"/>
        <n v="525"/>
        <n v="526.5"/>
        <n v="529"/>
        <n v="540.5"/>
        <n v="543"/>
        <n v="560"/>
        <n v="582.25"/>
        <n v="590"/>
        <n v="595"/>
        <n v="598.25"/>
        <n v="609"/>
        <n v="620"/>
        <n v="622.75"/>
        <n v="630"/>
        <n v="630.75"/>
        <n v="631"/>
        <n v="635.5"/>
        <n v="637"/>
        <n v="637.5"/>
        <n v="643.75"/>
        <n v="646.55"/>
        <n v="646.75"/>
        <n v="662.5"/>
        <n v="675"/>
        <n v="677"/>
        <n v="683"/>
        <n v="686"/>
        <n v="692"/>
        <n v="699.5"/>
        <n v="720"/>
        <n v="727"/>
        <n v="728.25"/>
        <n v="764"/>
        <n v="769"/>
        <n v="775.5"/>
        <n v="793"/>
        <n v="804.5"/>
        <n v="811"/>
        <n v="811.75"/>
        <n v="820.15"/>
        <n v="822"/>
        <n v="822.5"/>
        <n v="841"/>
        <n v="845"/>
        <n v="847"/>
        <n v="850"/>
        <n v="851.5"/>
        <n v="865"/>
        <n v="875"/>
        <n v="879.5"/>
        <n v="908"/>
        <n v="924.4"/>
        <n v="924.95"/>
        <n v="940"/>
        <n v="943.5"/>
        <n v="965"/>
        <n v="985"/>
        <n v="1000"/>
        <n v="1010"/>
        <n v="1017"/>
        <n v="1020"/>
        <n v="1023.65"/>
        <n v="1030"/>
        <n v="1032"/>
        <n v="1035"/>
        <n v="1042"/>
        <n v="1045"/>
        <n v="1055"/>
        <n v="1072"/>
        <n v="1096.5"/>
        <n v="1099"/>
        <n v="1110.5"/>
        <n v="1119.25"/>
        <n v="1159.5"/>
        <n v="1160"/>
        <n v="1203"/>
        <n v="1205"/>
        <n v="1210"/>
        <n v="1248.2"/>
        <n v="1252"/>
        <n v="1260.5"/>
        <n v="1269.15"/>
        <n v="1293"/>
        <n v="1300"/>
        <n v="1314"/>
        <n v="1348.5"/>
        <n v="1394"/>
        <n v="1404"/>
        <n v="1417"/>
        <n v="1425"/>
        <n v="1432.1"/>
        <n v="1446.75"/>
        <n v="1473.25"/>
        <n v="1540"/>
        <n v="1559.4"/>
        <n v="1559.45"/>
        <n v="1599.5"/>
        <n v="1698"/>
        <n v="1706.75"/>
        <n v="1715"/>
        <n v="1725.75"/>
        <n v="1736"/>
        <n v="1740"/>
        <n v="1749"/>
        <n v="1758"/>
        <n v="1818"/>
        <n v="1820.5"/>
        <n v="1835.5"/>
        <n v="1840"/>
        <n v="1845"/>
        <n v="1859"/>
        <n v="1873.6"/>
        <n v="2027.25"/>
        <n v="2152"/>
        <n v="2210"/>
        <n v="2233"/>
        <n v="2377.5"/>
        <n v="2465.35"/>
        <n v="2533"/>
        <n v="2549"/>
        <n v="2707.75"/>
        <n v="2709"/>
        <n v="2842.5"/>
        <n v="2920"/>
        <n v="2949.65"/>
        <n v="3019.5"/>
        <n v="3135.65"/>
        <n v="3484.5"/>
        <n v="3506"/>
        <n v="4536.75"/>
        <n v="5015"/>
        <n v="5306.7"/>
        <n v="5545"/>
        <n v="5847"/>
        <n v="5855"/>
      </sharedItems>
    </cacheField>
    <cacheField name="Jan-25 Dealer" numFmtId="0">
      <sharedItems count="1">
        <s v="jAN"/>
      </sharedItems>
    </cacheField>
    <cacheField name="45688" numFmtId="0">
      <sharedItems containsSemiMixedTypes="0" containsString="0" containsNumber="1" minValue="0" maxValue="5855" count="549">
        <n v="0"/>
        <n v="2"/>
        <n v="2.5"/>
        <n v="3"/>
        <n v="3.5"/>
        <n v="4"/>
        <n v="5"/>
        <n v="5.45"/>
        <n v="6.25"/>
        <n v="6.75"/>
        <n v="7"/>
        <n v="7.5"/>
        <n v="8"/>
        <n v="9"/>
        <n v="10"/>
        <n v="10.5"/>
        <n v="11.5"/>
        <n v="12"/>
        <n v="13"/>
        <n v="14.5"/>
        <n v="15"/>
        <n v="16"/>
        <n v="17.5"/>
        <n v="18"/>
        <n v="18.5"/>
        <n v="19"/>
        <n v="20"/>
        <n v="20.5"/>
        <n v="21"/>
        <n v="21.5"/>
        <n v="22"/>
        <n v="22.75"/>
        <n v="23"/>
        <n v="23.5"/>
        <n v="24"/>
        <n v="24.5"/>
        <n v="25"/>
        <n v="25.5"/>
        <n v="26"/>
        <n v="26.5"/>
        <n v="27"/>
        <n v="28"/>
        <n v="28.5"/>
        <n v="29"/>
        <n v="30"/>
        <n v="30.5"/>
        <n v="31"/>
        <n v="31.25"/>
        <n v="31.5"/>
        <n v="32"/>
        <n v="32.5"/>
        <n v="33"/>
        <n v="33.5"/>
        <n v="33.9"/>
        <n v="34.5"/>
        <n v="35"/>
        <n v="35.5"/>
        <n v="36"/>
        <n v="36.5"/>
        <n v="37"/>
        <n v="37.5"/>
        <n v="38"/>
        <n v="38.5"/>
        <n v="38.75"/>
        <n v="39"/>
        <n v="40"/>
        <n v="41"/>
        <n v="42"/>
        <n v="42.5"/>
        <n v="43"/>
        <n v="45"/>
        <n v="45.5"/>
        <n v="45.85"/>
        <n v="46"/>
        <n v="47"/>
        <n v="47.5"/>
        <n v="48"/>
        <n v="48.5"/>
        <n v="49"/>
        <n v="49.5"/>
        <n v="49.75"/>
        <n v="50"/>
        <n v="50.2"/>
        <n v="50.5"/>
        <n v="51"/>
        <n v="51.5"/>
        <n v="52"/>
        <n v="52.5"/>
        <n v="53"/>
        <n v="54"/>
        <n v="55"/>
        <n v="55.5"/>
        <n v="56"/>
        <n v="56.5"/>
        <n v="58"/>
        <n v="58.5"/>
        <n v="59"/>
        <n v="60"/>
        <n v="60.5"/>
        <n v="61"/>
        <n v="62"/>
        <n v="62.5"/>
        <n v="63"/>
        <n v="63.5"/>
        <n v="63.75"/>
        <n v="64"/>
        <n v="64.5"/>
        <n v="65"/>
        <n v="65.5"/>
        <n v="66"/>
        <n v="66.5"/>
        <n v="67"/>
        <n v="68"/>
        <n v="69.5"/>
        <n v="70"/>
        <n v="71"/>
        <n v="71.35"/>
        <n v="72"/>
        <n v="73"/>
        <n v="75"/>
        <n v="75.5"/>
        <n v="75.75"/>
        <n v="76"/>
        <n v="76.5"/>
        <n v="77"/>
        <n v="77.25"/>
        <n v="77.5"/>
        <n v="78"/>
        <n v="78.5"/>
        <n v="79"/>
        <n v="79.5"/>
        <n v="80"/>
        <n v="81"/>
        <n v="81.4"/>
        <n v="81.75"/>
        <n v="82"/>
        <n v="84"/>
        <n v="85"/>
        <n v="86"/>
        <n v="86.5"/>
        <n v="87"/>
        <n v="87.5"/>
        <n v="87.75"/>
        <n v="88"/>
        <n v="90"/>
        <n v="90.25"/>
        <n v="90.5"/>
        <n v="91"/>
        <n v="91.5"/>
        <n v="92"/>
        <n v="92.5"/>
        <n v="93"/>
        <n v="95"/>
        <n v="95.85"/>
        <n v="96"/>
        <n v="97"/>
        <n v="97.5"/>
        <n v="98"/>
        <n v="100"/>
        <n v="100.5"/>
        <n v="101"/>
        <n v="102"/>
        <n v="103"/>
        <n v="103.5"/>
        <n v="104"/>
        <n v="105"/>
        <n v="105.5"/>
        <n v="106.25"/>
        <n v="106.5"/>
        <n v="107.5"/>
        <n v="108.5"/>
        <n v="109"/>
        <n v="110"/>
        <n v="110.5"/>
        <n v="111"/>
        <n v="111.4"/>
        <n v="112"/>
        <n v="112.5"/>
        <n v="113"/>
        <n v="115"/>
        <n v="115.5"/>
        <n v="120"/>
        <n v="121.2"/>
        <n v="122"/>
        <n v="122.5"/>
        <n v="123.5"/>
        <n v="125"/>
        <n v="125.5"/>
        <n v="126.25"/>
        <n v="129"/>
        <n v="129.75"/>
        <n v="130"/>
        <n v="131.75"/>
        <n v="132"/>
        <n v="133.5"/>
        <n v="134"/>
        <n v="134.5"/>
        <n v="135"/>
        <n v="135.6"/>
        <n v="137.5"/>
        <n v="138"/>
        <n v="138.5"/>
        <n v="139"/>
        <n v="140"/>
        <n v="140.5"/>
        <n v="141.75"/>
        <n v="143"/>
        <n v="144"/>
        <n v="145"/>
        <n v="145.5"/>
        <n v="146.5"/>
        <n v="147"/>
        <n v="147.5"/>
        <n v="148"/>
        <n v="149.5"/>
        <n v="150"/>
        <n v="151"/>
        <n v="151.5"/>
        <n v="152.5"/>
        <n v="153"/>
        <n v="153.25"/>
        <n v="153.5"/>
        <n v="155"/>
        <n v="156"/>
        <n v="159.5"/>
        <n v="160"/>
        <n v="161"/>
        <n v="161.5"/>
        <n v="163"/>
        <n v="163.5"/>
        <n v="164"/>
        <n v="165"/>
        <n v="165.5"/>
        <n v="166.5"/>
        <n v="167.5"/>
        <n v="168.25"/>
        <n v="170"/>
        <n v="172"/>
        <n v="173.3"/>
        <n v="174"/>
        <n v="174.5"/>
        <n v="175"/>
        <n v="176"/>
        <n v="176.5"/>
        <n v="177"/>
        <n v="178"/>
        <n v="179"/>
        <n v="179.5"/>
        <n v="179.9"/>
        <n v="180"/>
        <n v="185"/>
        <n v="188"/>
        <n v="188.75"/>
        <n v="189"/>
        <n v="190"/>
        <n v="191"/>
        <n v="192"/>
        <n v="192.5"/>
        <n v="193.9"/>
        <n v="194.25"/>
        <n v="195.5"/>
        <n v="198.5"/>
        <n v="200"/>
        <n v="200.7"/>
        <n v="201.5"/>
        <n v="202"/>
        <n v="204.5"/>
        <n v="205"/>
        <n v="205.5"/>
        <n v="208.5"/>
        <n v="210"/>
        <n v="211"/>
        <n v="211.2"/>
        <n v="212"/>
        <n v="213"/>
        <n v="216"/>
        <n v="217.5"/>
        <n v="218.5"/>
        <n v="218.75"/>
        <n v="219.25"/>
        <n v="219.5"/>
        <n v="220"/>
        <n v="221.5"/>
        <n v="223"/>
        <n v="223.5"/>
        <n v="224"/>
        <n v="225"/>
        <n v="227"/>
        <n v="228"/>
        <n v="230"/>
        <n v="230.5"/>
        <n v="231"/>
        <n v="232.5"/>
        <n v="233"/>
        <n v="234"/>
        <n v="235"/>
        <n v="235.4"/>
        <n v="238.05"/>
        <n v="240"/>
        <n v="240.3"/>
        <n v="241"/>
        <n v="242"/>
        <n v="245"/>
        <n v="246"/>
        <n v="250"/>
        <n v="250.5"/>
        <n v="252"/>
        <n v="254"/>
        <n v="255"/>
        <n v="259"/>
        <n v="259.5"/>
        <n v="259.7"/>
        <n v="260"/>
        <n v="262"/>
        <n v="263.75"/>
        <n v="264"/>
        <n v="265"/>
        <n v="266"/>
        <n v="270"/>
        <n v="270.5"/>
        <n v="273"/>
        <n v="275"/>
        <n v="277"/>
        <n v="278"/>
        <n v="278.6"/>
        <n v="280"/>
        <n v="281"/>
        <n v="285"/>
        <n v="291"/>
        <n v="295.5"/>
        <n v="299"/>
        <n v="300"/>
        <n v="301"/>
        <n v="303"/>
        <n v="304"/>
        <n v="307.5"/>
        <n v="308.75"/>
        <n v="309"/>
        <n v="310"/>
        <n v="310.5"/>
        <n v="312"/>
        <n v="312.75"/>
        <n v="315"/>
        <n v="316"/>
        <n v="316.5"/>
        <n v="320"/>
        <n v="321"/>
        <n v="329"/>
        <n v="330"/>
        <n v="340"/>
        <n v="347"/>
        <n v="349"/>
        <n v="350"/>
        <n v="350.5"/>
        <n v="352.5"/>
        <n v="353"/>
        <n v="353.75"/>
        <n v="354"/>
        <n v="355"/>
        <n v="360"/>
        <n v="360.5"/>
        <n v="365.5"/>
        <n v="366"/>
        <n v="366.5"/>
        <n v="368"/>
        <n v="369.15"/>
        <n v="370"/>
        <n v="373.5"/>
        <n v="375.5"/>
        <n v="377.5"/>
        <n v="378"/>
        <n v="380"/>
        <n v="382"/>
        <n v="385.35"/>
        <n v="386"/>
        <n v="390"/>
        <n v="393"/>
        <n v="394"/>
        <n v="396"/>
        <n v="397"/>
        <n v="400.55"/>
        <n v="401.5"/>
        <n v="402"/>
        <n v="404.5"/>
        <n v="405"/>
        <n v="409"/>
        <n v="410"/>
        <n v="412"/>
        <n v="424"/>
        <n v="429.25"/>
        <n v="434.5"/>
        <n v="435"/>
        <n v="440"/>
        <n v="450"/>
        <n v="451.45"/>
        <n v="451.5"/>
        <n v="458"/>
        <n v="460.5"/>
        <n v="462"/>
        <n v="462.5"/>
        <n v="467.5"/>
        <n v="474.25"/>
        <n v="481.35"/>
        <n v="486"/>
        <n v="490"/>
        <n v="490.5"/>
        <n v="491.2"/>
        <n v="495.05"/>
        <n v="500"/>
        <n v="505"/>
        <n v="506.5"/>
        <n v="514"/>
        <n v="516"/>
        <n v="520"/>
        <n v="525"/>
        <n v="526.5"/>
        <n v="529"/>
        <n v="540.5"/>
        <n v="543"/>
        <n v="560"/>
        <n v="582.25"/>
        <n v="590"/>
        <n v="595"/>
        <n v="598.25"/>
        <n v="609"/>
        <n v="620"/>
        <n v="622.75"/>
        <n v="630"/>
        <n v="630.75"/>
        <n v="631"/>
        <n v="635.5"/>
        <n v="637"/>
        <n v="637.5"/>
        <n v="643.75"/>
        <n v="646.55"/>
        <n v="646.75"/>
        <n v="662.5"/>
        <n v="675"/>
        <n v="677"/>
        <n v="683"/>
        <n v="686"/>
        <n v="692"/>
        <n v="699.5"/>
        <n v="720"/>
        <n v="727"/>
        <n v="728.25"/>
        <n v="764"/>
        <n v="769"/>
        <n v="775.5"/>
        <n v="793"/>
        <n v="804.5"/>
        <n v="811"/>
        <n v="811.75"/>
        <n v="820.15"/>
        <n v="822"/>
        <n v="822.5"/>
        <n v="841"/>
        <n v="845"/>
        <n v="847"/>
        <n v="850"/>
        <n v="851.5"/>
        <n v="865"/>
        <n v="875"/>
        <n v="879.5"/>
        <n v="908"/>
        <n v="924.4"/>
        <n v="924.95"/>
        <n v="940"/>
        <n v="943.5"/>
        <n v="965"/>
        <n v="985"/>
        <n v="1000"/>
        <n v="1010"/>
        <n v="1017"/>
        <n v="1020"/>
        <n v="1023.65"/>
        <n v="1030"/>
        <n v="1032"/>
        <n v="1035"/>
        <n v="1042"/>
        <n v="1045"/>
        <n v="1055"/>
        <n v="1072"/>
        <n v="1096.5"/>
        <n v="1099"/>
        <n v="1110.5"/>
        <n v="1119.25"/>
        <n v="1159.5"/>
        <n v="1160"/>
        <n v="1203"/>
        <n v="1205"/>
        <n v="1210"/>
        <n v="1248.2"/>
        <n v="1252"/>
        <n v="1260.5"/>
        <n v="1269.15"/>
        <n v="1293"/>
        <n v="1300"/>
        <n v="1314"/>
        <n v="1348.5"/>
        <n v="1394"/>
        <n v="1404"/>
        <n v="1417"/>
        <n v="1425"/>
        <n v="1432.1"/>
        <n v="1446.75"/>
        <n v="1473.25"/>
        <n v="1540"/>
        <n v="1559.4"/>
        <n v="1559.45"/>
        <n v="1599.5"/>
        <n v="1698"/>
        <n v="1706.75"/>
        <n v="1715"/>
        <n v="1725.75"/>
        <n v="1736"/>
        <n v="1740"/>
        <n v="1749"/>
        <n v="1758"/>
        <n v="1818"/>
        <n v="1820.5"/>
        <n v="1835.5"/>
        <n v="1840"/>
        <n v="1845"/>
        <n v="1859"/>
        <n v="1873.6"/>
        <n v="2027.25"/>
        <n v="2152"/>
        <n v="2210"/>
        <n v="2233"/>
        <n v="2377.5"/>
        <n v="2465.35"/>
        <n v="2533"/>
        <n v="2549"/>
        <n v="2707.75"/>
        <n v="2709"/>
        <n v="2842.5"/>
        <n v="2920"/>
        <n v="2949.65"/>
        <n v="3019.5"/>
        <n v="3135.65"/>
        <n v="3484.5"/>
        <n v="3506"/>
        <n v="4536.75"/>
        <n v="5015"/>
        <n v="5306.7"/>
        <n v="5545"/>
        <n v="5847"/>
        <n v="5855"/>
      </sharedItems>
    </cacheField>
    <cacheField name="LYSM VARIENCE" numFmtId="0">
      <sharedItems containsSemiMixedTypes="0" containsString="0" containsNumber="1" minValue="-4737.7" maxValue="2016.4" count="573">
        <n v="-4737.7"/>
        <n v="-1694"/>
        <n v="-1035"/>
        <n v="-949"/>
        <n v="-886.5"/>
        <n v="-827.25"/>
        <n v="-794"/>
        <n v="-776.75"/>
        <n v="-742.5"/>
        <n v="-730"/>
        <n v="-676.95"/>
        <n v="-670.5"/>
        <n v="-618.4"/>
        <n v="-610"/>
        <n v="-566"/>
        <n v="-560"/>
        <n v="-553.75"/>
        <n v="-514"/>
        <n v="-490"/>
        <n v="-487"/>
        <n v="-481"/>
        <n v="-475.25"/>
        <n v="-471"/>
        <n v="-446.5"/>
        <n v="-443"/>
        <n v="-420"/>
        <n v="-410"/>
        <n v="-395"/>
        <n v="-377"/>
        <n v="-376.5"/>
        <n v="-374.5"/>
        <n v="-370"/>
        <n v="-353.75"/>
        <n v="-350"/>
        <n v="-347.55"/>
        <n v="-329"/>
        <n v="-319.6"/>
        <n v="-314"/>
        <n v="-312.5"/>
        <n v="-308.75"/>
        <n v="-307.75"/>
        <n v="-305"/>
        <n v="-300"/>
        <n v="-299.95"/>
        <n v="-292"/>
        <n v="-280"/>
        <n v="-278"/>
        <n v="-271"/>
        <n v="-270"/>
        <n v="-266.75"/>
        <n v="-260.5"/>
        <n v="-260"/>
        <n v="-252"/>
        <n v="-249"/>
        <n v="-245"/>
        <n v="-239"/>
        <n v="-236.5"/>
        <n v="-236.25"/>
        <n v="-232"/>
        <n v="-230.5"/>
        <n v="-217"/>
        <n v="-212"/>
        <n v="-210"/>
        <n v="-205"/>
        <n v="-202"/>
        <n v="-200"/>
        <n v="-197"/>
        <n v="-190.5"/>
        <n v="-190"/>
        <n v="-185"/>
        <n v="-181.2"/>
        <n v="-181"/>
        <n v="-180"/>
        <n v="-177.65"/>
        <n v="-175.5"/>
        <n v="-175"/>
        <n v="-169.5"/>
        <n v="-169"/>
        <n v="-166.5"/>
        <n v="-165"/>
        <n v="-161"/>
        <n v="-160"/>
        <n v="-156"/>
        <n v="-149.85"/>
        <n v="-148"/>
        <n v="-145.4"/>
        <n v="-145"/>
        <n v="-144"/>
        <n v="-143"/>
        <n v="-140"/>
        <n v="-138.5"/>
        <n v="-137"/>
        <n v="-136.5"/>
        <n v="-134"/>
        <n v="-133.5"/>
        <n v="-132"/>
        <n v="-131"/>
        <n v="-125.5"/>
        <n v="-125"/>
        <n v="-124.5"/>
        <n v="-123.5"/>
        <n v="-122.5"/>
        <n v="-122"/>
        <n v="-121.5"/>
        <n v="-120.5"/>
        <n v="-120"/>
        <n v="-119.25"/>
        <n v="-119"/>
        <n v="-115.1"/>
        <n v="-115"/>
        <n v="-112"/>
        <n v="-110"/>
        <n v="-108"/>
        <n v="-106"/>
        <n v="-105"/>
        <n v="-104.5"/>
        <n v="-103"/>
        <n v="-102.45"/>
        <n v="-102"/>
        <n v="-101"/>
        <n v="-100.2"/>
        <n v="-100"/>
        <n v="-99.25"/>
        <n v="-98"/>
        <n v="-97.5"/>
        <n v="-97"/>
        <n v="-96"/>
        <n v="-95.5"/>
        <n v="-95"/>
        <n v="-94.5"/>
        <n v="-94"/>
        <n v="-93.2000000000001"/>
        <n v="-92"/>
        <n v="-90.25"/>
        <n v="-90"/>
        <n v="-89.75"/>
        <n v="-89"/>
        <n v="-88.5"/>
        <n v="-87.5"/>
        <n v="-86"/>
        <n v="-85.05"/>
        <n v="-85"/>
        <n v="-84.75"/>
        <n v="-84.5"/>
        <n v="-83"/>
        <n v="-82.5"/>
        <n v="-82"/>
        <n v="-81.2"/>
        <n v="-80.5"/>
        <n v="-80"/>
        <n v="-79.9"/>
        <n v="-79.5"/>
        <n v="-79"/>
        <n v="-76.5"/>
        <n v="-75"/>
        <n v="-74.6"/>
        <n v="-74"/>
        <n v="-73.5"/>
        <n v="-73.45"/>
        <n v="-73"/>
        <n v="-72"/>
        <n v="-71"/>
        <n v="-70"/>
        <n v="-69.5"/>
        <n v="-69"/>
        <n v="-68"/>
        <n v="-67.5"/>
        <n v="-66"/>
        <n v="-65.5"/>
        <n v="-65"/>
        <n v="-64.5"/>
        <n v="-64"/>
        <n v="-63.75"/>
        <n v="-63.5"/>
        <n v="-63"/>
        <n v="-62.75"/>
        <n v="-62"/>
        <n v="-61.7"/>
        <n v="-61.5"/>
        <n v="-61.2"/>
        <n v="-61"/>
        <n v="-60.75"/>
        <n v="-60.5"/>
        <n v="-60"/>
        <n v="-59.5"/>
        <n v="-59"/>
        <n v="-58.75"/>
        <n v="-58"/>
        <n v="-57.25"/>
        <n v="-57"/>
        <n v="-56"/>
        <n v="-55.5"/>
        <n v="-55.2"/>
        <n v="-55"/>
        <n v="-54"/>
        <n v="-53"/>
        <n v="-51.5"/>
        <n v="-51"/>
        <n v="-50.75"/>
        <n v="-50"/>
        <n v="-49.25"/>
        <n v="-49"/>
        <n v="-48.5"/>
        <n v="-48"/>
        <n v="-47"/>
        <n v="-46.25"/>
        <n v="-46"/>
        <n v="-45.6"/>
        <n v="-45"/>
        <n v="-44"/>
        <n v="-43.5"/>
        <n v="-43"/>
        <n v="-42.85"/>
        <n v="-42.5"/>
        <n v="-42"/>
        <n v="-41.5"/>
        <n v="-41"/>
        <n v="-40.9"/>
        <n v="-40.5"/>
        <n v="-40"/>
        <n v="-39.5"/>
        <n v="-39"/>
        <n v="-38.75"/>
        <n v="-38"/>
        <n v="-37.5"/>
        <n v="-37"/>
        <n v="-36.25"/>
        <n v="-36.2"/>
        <n v="-36"/>
        <n v="-35.5"/>
        <n v="-35.25"/>
        <n v="-35"/>
        <n v="-34.5"/>
        <n v="-34"/>
        <n v="-33.6"/>
        <n v="-33.5"/>
        <n v="-33"/>
        <n v="-32.5"/>
        <n v="-32"/>
        <n v="-31.5"/>
        <n v="-31"/>
        <n v="-30.5"/>
        <n v="-30.2"/>
        <n v="-30"/>
        <n v="-29"/>
        <n v="-28.9"/>
        <n v="-28.5"/>
        <n v="-28.25"/>
        <n v="-28"/>
        <n v="-27.5"/>
        <n v="-27"/>
        <n v="-26.5"/>
        <n v="-26.4"/>
        <n v="-26"/>
        <n v="-25.5"/>
        <n v="-25"/>
        <n v="-24"/>
        <n v="-23.65"/>
        <n v="-23.5"/>
        <n v="-23"/>
        <n v="-22.5"/>
        <n v="-22"/>
        <n v="-21"/>
        <n v="-20.5"/>
        <n v="-20"/>
        <n v="-19.5"/>
        <n v="-19.25"/>
        <n v="-19.2"/>
        <n v="-19"/>
        <n v="-18.5"/>
        <n v="-18"/>
        <n v="-17.75"/>
        <n v="-17.5"/>
        <n v="-17.4"/>
        <n v="-17"/>
        <n v="-16"/>
        <n v="-15.5"/>
        <n v="-15.25"/>
        <n v="-15"/>
        <n v="-14.5"/>
        <n v="-14"/>
        <n v="-13.5"/>
        <n v="-13"/>
        <n v="-12.5"/>
        <n v="-12"/>
        <n v="-11.9"/>
        <n v="-11.5"/>
        <n v="-11"/>
        <n v="-10.5"/>
        <n v="-10.25"/>
        <n v="-10"/>
        <n v="-9.5"/>
        <n v="-9"/>
        <n v="-8"/>
        <n v="-7.75"/>
        <n v="-7.5"/>
        <n v="-7"/>
        <n v="-6.5"/>
        <n v="-6"/>
        <n v="-5.75"/>
        <n v="-5.5"/>
        <n v="-5"/>
        <n v="-4.5"/>
        <n v="-4"/>
        <n v="-3.5"/>
        <n v="-3"/>
        <n v="-2.5"/>
        <n v="-2"/>
        <n v="-1.84999999999999"/>
        <n v="-1.5"/>
        <n v="-1"/>
        <n v="-0.5"/>
        <n v="0"/>
        <n v="0.5"/>
        <n v="0.75"/>
        <n v="1"/>
        <n v="1.5"/>
        <n v="2"/>
        <n v="2.5"/>
        <n v="2.59999999999991"/>
        <n v="3"/>
        <n v="3.25"/>
        <n v="3.5"/>
        <n v="3.75"/>
        <n v="4"/>
        <n v="4.5"/>
        <n v="4.75"/>
        <n v="5"/>
        <n v="5.25"/>
        <n v="5.5"/>
        <n v="5.6"/>
        <n v="6"/>
        <n v="6.09999999999999"/>
        <n v="6.5"/>
        <n v="6.55"/>
        <n v="7"/>
        <n v="7.5"/>
        <n v="8"/>
        <n v="8.25"/>
        <n v="8.5"/>
        <n v="8.84999999999999"/>
        <n v="9"/>
        <n v="9.5"/>
        <n v="10"/>
        <n v="10.1"/>
        <n v="10.5"/>
        <n v="11"/>
        <n v="11.5"/>
        <n v="11.75"/>
        <n v="12"/>
        <n v="12.5"/>
        <n v="13"/>
        <n v="13.5"/>
        <n v="14"/>
        <n v="14.5"/>
        <n v="15"/>
        <n v="15.5"/>
        <n v="16"/>
        <n v="16.5"/>
        <n v="17"/>
        <n v="17.5"/>
        <n v="18"/>
        <n v="18.5"/>
        <n v="19"/>
        <n v="19.3"/>
        <n v="19.5"/>
        <n v="20"/>
        <n v="20.25"/>
        <n v="20.5"/>
        <n v="21"/>
        <n v="22.5"/>
        <n v="23"/>
        <n v="23.2"/>
        <n v="24"/>
        <n v="24.5"/>
        <n v="25"/>
        <n v="25.15"/>
        <n v="25.75"/>
        <n v="26"/>
        <n v="26.5"/>
        <n v="27"/>
        <n v="28"/>
        <n v="29"/>
        <n v="30"/>
        <n v="30.45"/>
        <n v="30.75"/>
        <n v="31.5"/>
        <n v="32"/>
        <n v="32.5"/>
        <n v="33.5"/>
        <n v="33.95"/>
        <n v="34"/>
        <n v="34.5"/>
        <n v="35"/>
        <n v="35.5"/>
        <n v="36"/>
        <n v="36.5"/>
        <n v="37.5"/>
        <n v="38"/>
        <n v="38.5"/>
        <n v="39.5"/>
        <n v="39.75"/>
        <n v="40"/>
        <n v="40.25"/>
        <n v="40.4"/>
        <n v="40.5"/>
        <n v="41"/>
        <n v="42"/>
        <n v="42.25"/>
        <n v="43"/>
        <n v="44"/>
        <n v="45"/>
        <n v="46"/>
        <n v="46.25"/>
        <n v="47.5"/>
        <n v="48"/>
        <n v="50"/>
        <n v="51"/>
        <n v="52.5"/>
        <n v="53"/>
        <n v="53.2"/>
        <n v="53.5"/>
        <n v="53.75"/>
        <n v="53.85"/>
        <n v="54"/>
        <n v="55"/>
        <n v="59.5"/>
        <n v="60"/>
        <n v="61"/>
        <n v="62"/>
        <n v="63.5"/>
        <n v="64"/>
        <n v="64.5"/>
        <n v="65"/>
        <n v="66"/>
        <n v="66.85"/>
        <n v="69"/>
        <n v="70"/>
        <n v="71"/>
        <n v="73"/>
        <n v="74"/>
        <n v="74.5"/>
        <n v="74.75"/>
        <n v="75"/>
        <n v="76.5"/>
        <n v="80"/>
        <n v="80.5"/>
        <n v="81.5"/>
        <n v="81.75"/>
        <n v="82"/>
        <n v="82.5"/>
        <n v="83.75"/>
        <n v="84"/>
        <n v="84.3"/>
        <n v="84.95"/>
        <n v="86"/>
        <n v="87"/>
        <n v="88.4000000000001"/>
        <n v="88.5"/>
        <n v="89.5"/>
        <n v="90"/>
        <n v="90.5"/>
        <n v="91.5"/>
        <n v="92"/>
        <n v="92.25"/>
        <n v="92.5"/>
        <n v="95"/>
        <n v="95.25"/>
        <n v="96"/>
        <n v="100"/>
        <n v="104"/>
        <n v="105"/>
        <n v="108.5"/>
        <n v="110"/>
        <n v="112"/>
        <n v="113"/>
        <n v="115"/>
        <n v="115.4"/>
        <n v="117.5"/>
        <n v="120"/>
        <n v="121"/>
        <n v="122"/>
        <n v="125"/>
        <n v="126"/>
        <n v="130"/>
        <n v="131.75"/>
        <n v="134.5"/>
        <n v="137"/>
        <n v="137.25"/>
        <n v="137.75"/>
        <n v="138"/>
        <n v="139"/>
        <n v="139.05"/>
        <n v="140"/>
        <n v="142"/>
        <n v="142.5"/>
        <n v="145.25"/>
        <n v="147.25"/>
        <n v="149"/>
        <n v="151"/>
        <n v="151.5"/>
        <n v="152"/>
        <n v="155.75"/>
        <n v="156"/>
        <n v="159.2"/>
        <n v="159.5"/>
        <n v="167.65"/>
        <n v="169.25"/>
        <n v="170"/>
        <n v="170.6"/>
        <n v="172.75"/>
        <n v="173.15"/>
        <n v="174.4"/>
        <n v="181.85"/>
        <n v="187.9"/>
        <n v="190.25"/>
        <n v="193.35"/>
        <n v="195"/>
        <n v="195.95"/>
        <n v="209"/>
        <n v="210"/>
        <n v="212"/>
        <n v="213"/>
        <n v="221.75"/>
        <n v="230"/>
        <n v="231.7"/>
        <n v="240"/>
        <n v="247"/>
        <n v="265"/>
        <n v="275"/>
        <n v="277.65"/>
        <n v="282.5"/>
        <n v="285.5"/>
        <n v="290.75"/>
        <n v="294"/>
        <n v="305"/>
        <n v="315"/>
        <n v="328"/>
        <n v="347.85"/>
        <n v="381.95"/>
        <n v="395"/>
        <n v="395.65"/>
        <n v="411.1"/>
        <n v="414"/>
        <n v="414.7"/>
        <n v="422.5"/>
        <n v="445"/>
        <n v="469.35"/>
        <n v="474.5"/>
        <n v="484"/>
        <n v="484.5"/>
        <n v="490"/>
        <n v="498"/>
        <n v="509.75"/>
        <n v="542"/>
        <n v="620"/>
        <n v="625"/>
        <n v="631.5"/>
        <n v="685.7"/>
        <n v="687.35"/>
        <n v="730"/>
        <n v="736"/>
        <n v="795.5"/>
        <n v="812.45"/>
        <n v="826.55"/>
        <n v="852.15"/>
        <n v="1014.25"/>
        <n v="1022"/>
        <n v="1168.5"/>
        <n v="1239"/>
        <n v="1602.1"/>
        <n v="1783.5"/>
        <n v="2016.4"/>
      </sharedItems>
    </cacheField>
    <cacheField name="LYSM GROWTH %" numFmtId="0">
      <sharedItems containsSemiMixedTypes="0" containsString="0" containsNumber="1" minValue="-1" maxValue="12.1268436578171" count="779">
        <n v="-1"/>
        <n v="-0.963235294117647"/>
        <n v="-0.938095238095238"/>
        <n v="-0.934569247546347"/>
        <n v="-0.928571428571429"/>
        <n v="-0.916666666666667"/>
        <n v="-0.91304347826087"/>
        <n v="-0.90273556231003"/>
        <n v="-0.901595744680851"/>
        <n v="-0.892777055420506"/>
        <n v="-0.888888888888889"/>
        <n v="-0.886524822695036"/>
        <n v="-0.881556683587141"/>
        <n v="-0.875"/>
        <n v="-0.873188405797101"/>
        <n v="-0.86351228389445"/>
        <n v="-0.857142857142857"/>
        <n v="-0.856115107913669"/>
        <n v="-0.850746268656716"/>
        <n v="-0.85"/>
        <n v="-0.839775122979621"/>
        <n v="-0.836363636363636"/>
        <n v="-0.833333333333333"/>
        <n v="-0.827586206896552"/>
        <n v="-0.82646420824295"/>
        <n v="-0.819444444444444"/>
        <n v="-0.811855670103093"/>
        <n v="-0.808"/>
        <n v="-0.8"/>
        <n v="-0.787234042553192"/>
        <n v="-0.777777777777778"/>
        <n v="-0.776951672862454"/>
        <n v="-0.772727272727273"/>
        <n v="-0.764705882352941"/>
        <n v="-0.763492063492063"/>
        <n v="-0.760384483350498"/>
        <n v="-0.755775577557756"/>
        <n v="-0.751733703190014"/>
        <n v="-0.75"/>
        <n v="-0.746434231378764"/>
        <n v="-0.745762711864407"/>
        <n v="-0.742574257425743"/>
        <n v="-0.739336492890995"/>
        <n v="-0.733333333333333"/>
        <n v="-0.729851708575113"/>
        <n v="-0.729166666666667"/>
        <n v="-0.727272727272727"/>
        <n v="-0.716981132075472"/>
        <n v="-0.714285714285714"/>
        <n v="-0.713467048710602"/>
        <n v="-0.711301044634378"/>
        <n v="-0.708766716196137"/>
        <n v="-0.70873786407767"/>
        <n v="-0.708333333333333"/>
        <n v="-0.707109004739337"/>
        <n v="-0.7"/>
        <n v="-0.698564593301435"/>
        <n v="-0.696022727272727"/>
        <n v="-0.6875"/>
        <n v="-0.687022900763359"/>
        <n v="-0.680327868852459"/>
        <n v="-0.676300578034682"/>
        <n v="-0.675675675675676"/>
        <n v="-0.673469387755102"/>
        <n v="-0.66996699669967"/>
        <n v="-0.666666666666667"/>
        <n v="-0.664414663860893"/>
        <n v="-0.66044776119403"/>
        <n v="-0.65"/>
        <n v="-0.648919346336321"/>
        <n v="-0.639103013314646"/>
        <n v="-0.636363636363636"/>
        <n v="-0.633333333333333"/>
        <n v="-0.631578947368421"/>
        <n v="-0.628865979381443"/>
        <n v="-0.625"/>
        <n v="-0.622166246851385"/>
        <n v="-0.621212121212121"/>
        <n v="-0.61767204757859"/>
        <n v="-0.617647058823529"/>
        <n v="-0.616666666666667"/>
        <n v="-0.615384615384615"/>
        <n v="-0.609756097560976"/>
        <n v="-0.605263157894737"/>
        <n v="-0.605128205128205"/>
        <n v="-0.601593625498008"/>
        <n v="-0.601515151515152"/>
        <n v="-0.6"/>
        <n v="-0.592"/>
        <n v="-0.589285714285714"/>
        <n v="-0.583333333333333"/>
        <n v="-0.5829307568438"/>
        <n v="-0.576923076923077"/>
        <n v="-0.5765595463138"/>
        <n v="-0.575892857142857"/>
        <n v="-0.575"/>
        <n v="-0.571428571428571"/>
        <n v="-0.565527065527066"/>
        <n v="-0.565217391304348"/>
        <n v="-0.562937062937063"/>
        <n v="-0.56140350877193"/>
        <n v="-0.56"/>
        <n v="-0.555555555555556"/>
        <n v="-0.553333333333333"/>
        <n v="-0.552631578947368"/>
        <n v="-0.54954954954955"/>
        <n v="-0.547169811320755"/>
        <n v="-0.545454545454545"/>
        <n v="-0.542340970998237"/>
        <n v="-0.541666666666667"/>
        <n v="-0.541284403669725"/>
        <n v="-0.538461538461538"/>
        <n v="-0.537444933920705"/>
        <n v="-0.530494821634062"/>
        <n v="-0.528301886792453"/>
        <n v="-0.523809523809524"/>
        <n v="-0.510204081632653"/>
        <n v="-0.50990099009901"/>
        <n v="-0.50920245398773"/>
        <n v="-0.508196721311475"/>
        <n v="-0.506172839506173"/>
        <n v="-0.504854368932039"/>
        <n v="-0.5"/>
        <n v="-0.49746192893401"/>
        <n v="-0.490767455279862"/>
        <n v="-0.489417989417989"/>
        <n v="-0.48936170212766"/>
        <n v="-0.488372093023256"/>
        <n v="-0.487179487179487"/>
        <n v="-0.483870967741936"/>
        <n v="-0.481481481481482"/>
        <n v="-0.477272727272727"/>
        <n v="-0.476190476190476"/>
        <n v="-0.465384615384615"/>
        <n v="-0.464285714285714"/>
        <n v="-0.461538461538462"/>
        <n v="-0.4604"/>
        <n v="-0.458333333333333"/>
        <n v="-0.457920792079208"/>
        <n v="-0.455919395465995"/>
        <n v="-0.454545454545455"/>
        <n v="-0.45"/>
        <n v="-0.448373983739837"/>
        <n v="-0.447619047619048"/>
        <n v="-0.444444444444444"/>
        <n v="-0.444135630906059"/>
        <n v="-0.430523917995444"/>
        <n v="-0.424242424242424"/>
        <n v="-0.423841059602649"/>
        <n v="-0.422018348623853"/>
        <n v="-0.416666666666667"/>
        <n v="-0.414634146341463"/>
        <n v="-0.411764705882353"/>
        <n v="-0.409090909090909"/>
        <n v="-0.40625"/>
        <n v="-0.404761904761905"/>
        <n v="-0.4"/>
        <n v="-0.398584905660377"/>
        <n v="-0.393939393939394"/>
        <n v="-0.390776699029126"/>
        <n v="-0.387254901960784"/>
        <n v="-0.385829803619561"/>
        <n v="-0.385199240986717"/>
        <n v="-0.384615384615385"/>
        <n v="-0.381818181818182"/>
        <n v="-0.381481481481482"/>
        <n v="-0.379652605459057"/>
        <n v="-0.375"/>
        <n v="-0.372881355932203"/>
        <n v="-0.368892508143322"/>
        <n v="-0.36875"/>
        <n v="-0.366459627329193"/>
        <n v="-0.365295559792972"/>
        <n v="-0.3625"/>
        <n v="-0.361788617886179"/>
        <n v="-0.358852641147359"/>
        <n v="-0.358381502890173"/>
        <n v="-0.356223175965665"/>
        <n v="-0.356164383561644"/>
        <n v="-0.355402298850575"/>
        <n v="-0.355"/>
        <n v="-0.354651162790698"/>
        <n v="-0.354430379746835"/>
        <n v="-0.353049907578558"/>
        <n v="-0.351679104477612"/>
        <n v="-0.350649350649351"/>
        <n v="-0.35"/>
        <n v="-0.347442680776014"/>
        <n v="-0.346525096525097"/>
        <n v="-0.346153846153846"/>
        <n v="-0.345375722543353"/>
        <n v="-0.341463414634146"/>
        <n v="-0.34"/>
        <n v="-0.33974358974359"/>
        <n v="-0.335078534031414"/>
        <n v="-0.334426229508197"/>
        <n v="-0.333776595744681"/>
        <n v="-0.333333333333333"/>
        <n v="-0.328611025562057"/>
        <n v="-0.327978580990629"/>
        <n v="-0.327433628318584"/>
        <n v="-0.324324324324324"/>
        <n v="-0.321854304635762"/>
        <n v="-0.321052631578947"/>
        <n v="-0.319047619047619"/>
        <n v="-0.313725490196078"/>
        <n v="-0.311797752808989"/>
        <n v="-0.310344827586207"/>
        <n v="-0.306034482758621"/>
        <n v="-0.305"/>
        <n v="-0.302325581395349"/>
        <n v="-0.300608828006088"/>
        <n v="-0.3"/>
        <n v="-0.296400846859563"/>
        <n v="-0.295774647887324"/>
        <n v="-0.294915254237288"/>
        <n v="-0.290909090909091"/>
        <n v="-0.290406976744186"/>
        <n v="-0.28932536293766"/>
        <n v="-0.285714285714286"/>
        <n v="-0.283582089552239"/>
        <n v="-0.282608695652174"/>
        <n v="-0.28"/>
        <n v="-0.279383429672447"/>
        <n v="-0.278444825614637"/>
        <n v="-0.272727272727273"/>
        <n v="-0.271186440677966"/>
        <n v="-0.271052631578947"/>
        <n v="-0.269230769230769"/>
        <n v="-0.264705882352941"/>
        <n v="-0.263990267639903"/>
        <n v="-0.262295081967213"/>
        <n v="-0.261904761904762"/>
        <n v="-0.257730812013348"/>
        <n v="-0.257142857142857"/>
        <n v="-0.256637168141593"/>
        <n v="-0.256038647342995"/>
        <n v="-0.255813953488372"/>
        <n v="-0.254412397761515"/>
        <n v="-0.251948051948052"/>
        <n v="-0.25"/>
        <n v="-0.248979591836735"/>
        <n v="-0.248826291079812"/>
        <n v="-0.247787610619469"/>
        <n v="-0.244513564886815"/>
        <n v="-0.243515850144092"/>
        <n v="-0.243386243386243"/>
        <n v="-0.24"/>
        <n v="-0.239881539980257"/>
        <n v="-0.239130434782609"/>
        <n v="-0.238963531669866"/>
        <n v="-0.238300161377084"/>
        <n v="-0.235294117647059"/>
        <n v="-0.233333333333333"/>
        <n v="-0.232558139534884"/>
        <n v="-0.23224043715847"/>
        <n v="-0.232227488151659"/>
        <n v="-0.230769230769231"/>
        <n v="-0.230016313213703"/>
        <n v="-0.229411764705882"/>
        <n v="-0.225212464589235"/>
        <n v="-0.225175341454411"/>
        <n v="-0.223484848484849"/>
        <n v="-0.222222222222222"/>
        <n v="-0.221818181818182"/>
        <n v="-0.21875"/>
        <n v="-0.218241042345277"/>
        <n v="-0.217877094972067"/>
        <n v="-0.214285714285714"/>
        <n v="-0.213333333333333"/>
        <n v="-0.212838890620131"/>
        <n v="-0.21259842519685"/>
        <n v="-0.209302325581395"/>
        <n v="-0.20855614973262"/>
        <n v="-0.206349206349206"/>
        <n v="-0.204620462046205"/>
        <n v="-0.203438395415473"/>
        <n v="-0.202962962962963"/>
        <n v="-0.202036199095023"/>
        <n v="-0.201986754966887"/>
        <n v="-0.2"/>
        <n v="-0.1994851994852"/>
        <n v="-0.195652173913043"/>
        <n v="-0.193798449612403"/>
        <n v="-0.191780821917808"/>
        <n v="-0.191419141914191"/>
        <n v="-0.18989340702724"/>
        <n v="-0.186544342507645"/>
        <n v="-0.185358255451713"/>
        <n v="-0.184615384615385"/>
        <n v="-0.183372862314318"/>
        <n v="-0.183090379008746"/>
        <n v="-0.181818181818182"/>
        <n v="-0.180952380952381"/>
        <n v="-0.179389312977099"/>
        <n v="-0.178571428571429"/>
        <n v="-0.176470588235294"/>
        <n v="-0.175797579757976"/>
        <n v="-0.175"/>
        <n v="-0.174358974358974"/>
        <n v="-0.173913043478261"/>
        <n v="-0.172932330827068"/>
        <n v="-0.172413793103448"/>
        <n v="-0.171401515151515"/>
        <n v="-0.169655667144907"/>
        <n v="-0.169329073482428"/>
        <n v="-0.166666666666667"/>
        <n v="-0.163218390804598"/>
        <n v="-0.162790697674419"/>
        <n v="-0.160839160839161"/>
        <n v="-0.160194174757282"/>
        <n v="-0.16"/>
        <n v="-0.158359621451104"/>
        <n v="-0.15739360821328"/>
        <n v="-0.156488549618321"/>
        <n v="-0.156363636363636"/>
        <n v="-0.156193895870736"/>
        <n v="-0.154040404040404"/>
        <n v="-0.153846153846154"/>
        <n v="-0.15359477124183"/>
        <n v="-0.151624548736462"/>
        <n v="-0.150588235294118"/>
        <n v="-0.148499210110585"/>
        <n v="-0.146428571428571"/>
        <n v="-0.146341463414634"/>
        <n v="-0.145"/>
        <n v="-0.142857142857143"/>
        <n v="-0.141666666666667"/>
        <n v="-0.136631330977621"/>
        <n v="-0.135294117647059"/>
        <n v="-0.134199134199134"/>
        <n v="-0.133333333333333"/>
        <n v="-0.128198074277854"/>
        <n v="-0.128"/>
        <n v="-0.126530612244898"/>
        <n v="-0.125"/>
        <n v="-0.122207022343821"/>
        <n v="-0.12156862745098"/>
        <n v="-0.120879120879121"/>
        <n v="-0.119869706840391"/>
        <n v="-0.116857142857143"/>
        <n v="-0.114554727344056"/>
        <n v="-0.114467408585056"/>
        <n v="-0.114285714285714"/>
        <n v="-0.113012156686177"/>
        <n v="-0.111111111111111"/>
        <n v="-0.110208062418726"/>
        <n v="-0.11"/>
        <n v="-0.109004739336493"/>
        <n v="-0.107856191744341"/>
        <n v="-0.107569721115538"/>
        <n v="-0.103792415169661"/>
        <n v="-0.103305785123967"/>
        <n v="-0.102040816326531"/>
        <n v="-0.0998980632008155"/>
        <n v="-0.0995260663507109"/>
        <n v="-0.0960753532182105"/>
        <n v="-0.0942574257425743"/>
        <n v="-0.0931320754716982"/>
        <n v="-0.0926829268292683"/>
        <n v="-0.0919298245614035"/>
        <n v="-0.0903141361256544"/>
        <n v="-0.0894308943089431"/>
        <n v="-0.0877993158494869"/>
        <n v="-0.0848887293610913"/>
        <n v="-0.0838815789473685"/>
        <n v="-0.0833333333333334"/>
        <n v="-0.0821428571428572"/>
        <n v="-0.0757575757575758"/>
        <n v="-0.075208913649025"/>
        <n v="-0.0717005076142132"/>
        <n v="-0.0716417910447761"/>
        <n v="-0.0714285714285714"/>
        <n v="-0.0697674418604651"/>
        <n v="-0.0679886685552408"/>
        <n v="-0.0666666666666667"/>
        <n v="-0.0654627539503386"/>
        <n v="-0.0637450199203188"/>
        <n v="-0.062015503875969"/>
        <n v="-0.0618046971569839"/>
        <n v="-0.0604651162790698"/>
        <n v="-0.0582639714625446"/>
        <n v="-0.0570902394106814"/>
        <n v="-0.0563380281690141"/>
        <n v="-0.0555555555555556"/>
        <n v="-0.0532003325020781"/>
        <n v="-0.0518867924528302"/>
        <n v="-0.05"/>
        <n v="-0.046969696969697"/>
        <n v="-0.0469437652811736"/>
        <n v="-0.0422885572139303"/>
        <n v="-0.0421052631578948"/>
        <n v="-0.0392156862745098"/>
        <n v="-0.0369404606692743"/>
        <n v="-0.032258064516129"/>
        <n v="-0.0305958132045089"/>
        <n v="-0.029126213592233"/>
        <n v="-0.0283018867924528"/>
        <n v="-0.024390243902439"/>
        <n v="-0.0230769230769231"/>
        <n v="-0.0227777777777778"/>
        <n v="-0.0196078431372549"/>
        <n v="-0.019300991131977"/>
        <n v="-0.0163934426229508"/>
        <n v="-0.0129497988648262"/>
        <n v="-0.0109809663250366"/>
        <n v="-0.00822078684674099"/>
        <n v="-0.00727272727272732"/>
        <n v="-0.00645161290322582"/>
        <n v="-0.0056338028169014"/>
        <n v="-0.00518134715025909"/>
        <n v="-0.00510204081632648"/>
        <n v="-0.00497512437810943"/>
        <n v="-0.00480769230769229"/>
        <n v="-0.00332225913621265"/>
        <n v="-0.00136798905608759"/>
        <n v="0"/>
        <n v="0.00201082753286919"/>
        <n v="0.00506756756756754"/>
        <n v="0.00558179476170029"/>
        <n v="0.0083798882681565"/>
        <n v="0.01"/>
        <n v="0.0107113430376271"/>
        <n v="0.0121861152141802"/>
        <n v="0.0134758364312269"/>
        <n v="0.0138613861386139"/>
        <n v="0.0148171500630516"/>
        <n v="0.0170212765957447"/>
        <n v="0.0171375261119111"/>
        <n v="0.0174783641608689"/>
        <n v="0.0179419525065962"/>
        <n v="0.0181818181818181"/>
        <n v="0.0181921546333144"/>
        <n v="0.0183574879227053"/>
        <n v="0.02"/>
        <n v="0.0215827338129497"/>
        <n v="0.0216350947158523"/>
        <n v="0.0226155358898721"/>
        <n v="0.0230179028132993"/>
        <n v="0.0314595152140278"/>
        <n v="0.032258064516129"/>
        <n v="0.0344827586206897"/>
        <n v="0.0363636363636364"/>
        <n v="0.037037037037037"/>
        <n v="0.0384615384615386"/>
        <n v="0.0389610389610389"/>
        <n v="0.0416666666666667"/>
        <n v="0.0427350427350428"/>
        <n v="0.0431707317073171"/>
        <n v="0.0434782608695652"/>
        <n v="0.0441267868241144"/>
        <n v="0.0454545454545454"/>
        <n v="0.0462242562929061"/>
        <n v="0.0476190476190477"/>
        <n v="0.05"/>
        <n v="0.0527577937649879"/>
        <n v="0.0562675836198812"/>
        <n v="0.0571428571428572"/>
        <n v="0.0588235294117647"/>
        <n v="0.0619469026548674"/>
        <n v="0.0624661770390413"/>
        <n v="0.0638297872340425"/>
        <n v="0.0666666666666667"/>
        <n v="0.0668485675306958"/>
        <n v="0.0679491922555187"/>
        <n v="0.0689655172413792"/>
        <n v="0.0694444444444444"/>
        <n v="0.0714285714285714"/>
        <n v="0.0737327188940091"/>
        <n v="0.0764462809917355"/>
        <n v="0.0771884432945236"/>
        <n v="0.0789814607996426"/>
        <n v="0.0800000000000001"/>
        <n v="0.083010752688172"/>
        <n v="0.0833333333333333"/>
        <n v="0.0847554038680318"/>
        <n v="0.0880398671096345"/>
        <n v="0.0909090909090908"/>
        <n v="0.0924369747899159"/>
        <n v="0.09375"/>
        <n v="0.0952380952380953"/>
        <n v="0.1"/>
        <n v="0.104166666666667"/>
        <n v="0.104862745098039"/>
        <n v="0.105263157894737"/>
        <n v="0.107376973501985"/>
        <n v="0.107843137254902"/>
        <n v="0.109496124031008"/>
        <n v="0.109649122807018"/>
        <n v="0.109839816933639"/>
        <n v="0.111111111111111"/>
        <n v="0.1125"/>
        <n v="0.112956810631229"/>
        <n v="0.113285484107221"/>
        <n v="0.114285714285714"/>
        <n v="0.114835948644793"/>
        <n v="0.115044247787611"/>
        <n v="0.115384615384615"/>
        <n v="0.116611625893745"/>
        <n v="0.116666666666667"/>
        <n v="0.121212121212121"/>
        <n v="0.124260355029586"/>
        <n v="0.125"/>
        <n v="0.126990291262136"/>
        <n v="0.129032258064516"/>
        <n v="0.131205921374206"/>
        <n v="0.133333333333333"/>
        <n v="0.134615384615385"/>
        <n v="0.136363636363636"/>
        <n v="0.138613861386139"/>
        <n v="0.138951599110655"/>
        <n v="0.141800246609125"/>
        <n v="0.142281105990783"/>
        <n v="0.142617097248477"/>
        <n v="0.142857142857143"/>
        <n v="0.144736842105263"/>
        <n v="0.144827586206897"/>
        <n v="0.145161290322581"/>
        <n v="0.145875660300691"/>
        <n v="0.148760330578512"/>
        <n v="0.15"/>
        <n v="0.150375939849624"/>
        <n v="0.153846153846154"/>
        <n v="0.154838709677419"/>
        <n v="0.15625"/>
        <n v="0.157575757575757"/>
        <n v="0.15912057362738"/>
        <n v="0.160693641618497"/>
        <n v="0.16382252559727"/>
        <n v="0.163967611336032"/>
        <n v="0.165384615384615"/>
        <n v="0.166666666666667"/>
        <n v="0.173708920187794"/>
        <n v="0.176470588235294"/>
        <n v="0.179765886287625"/>
        <n v="0.183673469387755"/>
        <n v="0.184310189359784"/>
        <n v="0.191176470588235"/>
        <n v="0.193548387096774"/>
        <n v="0.195652173913043"/>
        <n v="0.2"/>
        <n v="0.204444444444444"/>
        <n v="0.204761904761905"/>
        <n v="0.208010729744559"/>
        <n v="0.210268948655257"/>
        <n v="0.211171007685739"/>
        <n v="0.214285714285714"/>
        <n v="0.214723926380368"/>
        <n v="0.218768467084269"/>
        <n v="0.221389929255098"/>
        <n v="0.222910216718266"/>
        <n v="0.232427914751358"/>
        <n v="0.235294117647059"/>
        <n v="0.246153846153846"/>
        <n v="0.247706422018349"/>
        <n v="0.25"/>
        <n v="0.254716981132076"/>
        <n v="0.258928571428571"/>
        <n v="0.260952380952381"/>
        <n v="0.261904761904762"/>
        <n v="0.262626262626263"/>
        <n v="0.262773722627737"/>
        <n v="0.264150943396226"/>
        <n v="0.268331351565597"/>
        <n v="0.268656716417911"/>
        <n v="0.270652173913043"/>
        <n v="0.272727272727273"/>
        <n v="0.275"/>
        <n v="0.281081081081081"/>
        <n v="0.282973621103118"/>
        <n v="0.284116331096197"/>
        <n v="0.284152542372881"/>
        <n v="0.285714285714286"/>
        <n v="0.287878787878788"/>
        <n v="0.288659793814433"/>
        <n v="0.29"/>
        <n v="0.290322580645161"/>
        <n v="0.291079812206573"/>
        <n v="0.291814946619217"/>
        <n v="0.293680297397769"/>
        <n v="0.294117647058824"/>
        <n v="0.295882352941177"/>
        <n v="0.297297297297297"/>
        <n v="0.298507462686567"/>
        <n v="0.299468016089269"/>
        <n v="0.3"/>
        <n v="0.303030303030303"/>
        <n v="0.306153846153846"/>
        <n v="0.307284768211921"/>
        <n v="0.30952380952381"/>
        <n v="0.315789473684211"/>
        <n v="0.31786941580756"/>
        <n v="0.317880794701987"/>
        <n v="0.328767123287671"/>
        <n v="0.329601433049709"/>
        <n v="0.333285795778665"/>
        <n v="0.333333333333333"/>
        <n v="0.339779005524862"/>
        <n v="0.339813412787574"/>
        <n v="0.34"/>
        <n v="0.348290598290598"/>
        <n v="0.35"/>
        <n v="0.353333333333333"/>
        <n v="0.355263157894737"/>
        <n v="0.356382978723404"/>
        <n v="0.363636363636364"/>
        <n v="0.371428571428571"/>
        <n v="0.373271889400922"/>
        <n v="0.374074074074074"/>
        <n v="0.38125"/>
        <n v="0.384976525821596"/>
        <n v="0.385135135135135"/>
        <n v="0.386363636363636"/>
        <n v="0.394736842105263"/>
        <n v="0.395348837209302"/>
        <n v="0.395454545454546"/>
        <n v="0.398550724637681"/>
        <n v="0.4"/>
        <n v="0.401273885350318"/>
        <n v="0.402446126965638"/>
        <n v="0.404761904761905"/>
        <n v="0.40625"/>
        <n v="0.407035175879397"/>
        <n v="0.410313901345291"/>
        <n v="0.420029895366218"/>
        <n v="0.420649779735683"/>
        <n v="0.428571428571429"/>
        <n v="0.431937172774869"/>
        <n v="0.432"/>
        <n v="0.439720405284084"/>
        <n v="0.441666666666667"/>
        <n v="0.456953642384106"/>
        <n v="0.458333333333333"/>
        <n v="0.461538461538461"/>
        <n v="0.471264367816092"/>
        <n v="0.475"/>
        <n v="0.485148514851485"/>
        <n v="0.487654320987654"/>
        <n v="0.48936170212766"/>
        <n v="0.489469964664311"/>
        <n v="0.5"/>
        <n v="0.502183406113537"/>
        <n v="0.509952606635071"/>
        <n v="0.510204081632653"/>
        <n v="0.522727272727273"/>
        <n v="0.525"/>
        <n v="0.529411764705882"/>
        <n v="0.536585365853659"/>
        <n v="0.538461538461539"/>
        <n v="0.540540540540541"/>
        <n v="0.543859649122807"/>
        <n v="0.545454545454545"/>
        <n v="0.547169811320755"/>
        <n v="0.55"/>
        <n v="0.560185185185185"/>
        <n v="0.565573770491803"/>
        <n v="0.571428571428571"/>
        <n v="0.572953736654804"/>
        <n v="0.576923076923077"/>
        <n v="0.579268292682927"/>
        <n v="0.581333333333333"/>
        <n v="0.588235294117647"/>
        <n v="0.6"/>
        <n v="0.605809128630706"/>
        <n v="0.607142857142857"/>
        <n v="0.608695652173913"/>
        <n v="0.609195402298851"/>
        <n v="0.625"/>
        <n v="0.634615384615385"/>
        <n v="0.641404377078339"/>
        <n v="0.643056463572146"/>
        <n v="0.644628099173554"/>
        <n v="0.655731852439508"/>
        <n v="0.6625"/>
        <n v="0.666666666666667"/>
        <n v="0.675324675324675"/>
        <n v="0.683333333333333"/>
        <n v="0.687861271676301"/>
        <n v="0.707916666666667"/>
        <n v="0.714285714285714"/>
        <n v="0.728734810578985"/>
        <n v="0.73015873015873"/>
        <n v="0.733333333333333"/>
        <n v="0.735294117647059"/>
        <n v="0.73625"/>
        <n v="0.743563392470792"/>
        <n v="0.777777777777778"/>
        <n v="0.788888888888889"/>
        <n v="0.80327868852459"/>
        <n v="0.803921568627451"/>
        <n v="0.818181818181818"/>
        <n v="0.833333333333333"/>
        <n v="0.846153846153846"/>
        <n v="0.847826086956522"/>
        <n v="0.865853658536586"/>
        <n v="0.873015873015873"/>
        <n v="0.875"/>
        <n v="0.882352941176471"/>
        <n v="0.884615384615385"/>
        <n v="0.896392229417206"/>
        <n v="0.901658767772512"/>
        <n v="0.907894736842105"/>
        <n v="0.920731707317073"/>
        <n v="0.961410788381743"/>
        <n v="1"/>
        <n v="1.00392156862745"/>
        <n v="1.02"/>
        <n v="1.05405405405405"/>
        <n v="1.07"/>
        <n v="1.08"/>
        <n v="1.08333333333333"/>
        <n v="1.10526315789474"/>
        <n v="1.11475409836066"/>
        <n v="1.12"/>
        <n v="1.14285714285714"/>
        <n v="1.16494845360825"/>
        <n v="1.16666666666667"/>
        <n v="1.2"/>
        <n v="1.20183486238532"/>
        <n v="1.21489361702128"/>
        <n v="1.21666666666667"/>
        <n v="1.27027027027027"/>
        <n v="1.27586206896552"/>
        <n v="1.29850746268657"/>
        <n v="1.30479452054795"/>
        <n v="1.30769230769231"/>
        <n v="1.33333333333333"/>
        <n v="1.40971223021583"/>
        <n v="1.44"/>
        <n v="1.45652173913043"/>
        <n v="1.47282608695652"/>
        <n v="1.47945205479452"/>
        <n v="1.5"/>
        <n v="1.6"/>
        <n v="1.65384615384615"/>
        <n v="1.66666666666667"/>
        <n v="1.67284768211921"/>
        <n v="1.7"/>
        <n v="1.71276595744681"/>
        <n v="1.72727272727273"/>
        <n v="1.74545454545455"/>
        <n v="1.77669902912621"/>
        <n v="1.84210526315789"/>
        <n v="1.88524590163934"/>
        <n v="1.90082644628099"/>
        <n v="2"/>
        <n v="2.03333333333333"/>
        <n v="2.05"/>
        <n v="2.125"/>
        <n v="2.14285714285714"/>
        <n v="2.2"/>
        <n v="2.23075916230367"/>
        <n v="2.38297872340426"/>
        <n v="2.38440860215054"/>
        <n v="2.5"/>
        <n v="2.57262143717383"/>
        <n v="2.62759067357513"/>
        <n v="2.83982683982684"/>
        <n v="2.86706948640483"/>
        <n v="3"/>
        <n v="3.16666666666667"/>
        <n v="3.312"/>
        <n v="3.5"/>
        <n v="3.58695652173913"/>
        <n v="3.725"/>
        <n v="3.8"/>
        <n v="4"/>
        <n v="4.2"/>
        <n v="4.3"/>
        <n v="4.34615384615385"/>
        <n v="4.5"/>
        <n v="5"/>
        <n v="5.37962962962963"/>
        <n v="5.65"/>
        <n v="6.5875"/>
        <n v="7"/>
        <n v="7.04166666666667"/>
        <n v="8.61904761904762"/>
        <n v="12.1268436578171"/>
      </sharedItems>
    </cacheField>
    <cacheField name="Column Y" numFmtId="0">
      <sharedItems containsMixedTypes="1" containsNumber="1" containsInteger="1" minValue="0" maxValue="0" count="3">
        <n v="0"/>
        <s v="DEGROWTH"/>
        <s v="GROWTH"/>
      </sharedItems>
    </cacheField>
    <cacheField name="ZERO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366" createdVersion="3">
  <cacheSource type="worksheet">
    <worksheetSource ref="A2:Z1368" sheet="DLRWISE"/>
  </cacheSource>
  <cacheFields count="26">
    <cacheField name="REGION" numFmtId="0">
      <sharedItems count="5">
        <s v="BH"/>
        <s v="NB 1"/>
        <s v="NB 2"/>
        <s v="NE 1"/>
        <s v="NE 2"/>
      </sharedItems>
    </cacheField>
    <cacheField name="AREA" numFmtId="0">
      <sharedItems count="53">
        <s v="AGARTALA"/>
        <s v="ALIPURDUAR"/>
        <s v="AP- Banderdewa"/>
        <s v="AP- Lekhabali"/>
        <s v="AP- Tinsukia Side"/>
        <s v="BEGUSARAI"/>
        <s v="BHAGALPUR"/>
        <s v="BISWANATH"/>
        <s v="CACHAR"/>
        <s v="Cooch Behar"/>
        <s v="DAKSHIN DINAJPUR"/>
        <s v="DARANG"/>
        <s v="DARJEELING HILLS"/>
        <s v="DARJEELING PLAIN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ORIGAON"/>
        <s v="MUZAFFARPUR"/>
        <s v="N C HILLS"/>
        <s v="NAGALAND"/>
        <s v="NAGAON"/>
        <s v="PURNIA"/>
        <s v="SAHARSA"/>
        <s v="SHILLONG"/>
        <s v="Sibsagar"/>
        <s v="SIKKIM"/>
        <s v="Supaul &amp; Madhepura"/>
        <s v="TEZPUR"/>
        <s v="TINSUKIA"/>
        <s v="TURA HILLS"/>
        <s v="TURA PLAIN"/>
        <s v="UDAIPUR"/>
        <s v="UTTAR DINAJPUR"/>
      </sharedItems>
    </cacheField>
    <cacheField name="CODE" numFmtId="0">
      <sharedItems count="1366">
        <s v="A006"/>
        <s v="A007"/>
        <s v="A010"/>
        <s v="A012"/>
        <s v="A020"/>
        <s v="A022"/>
        <s v="A028"/>
        <s v="A030"/>
        <s v="A033"/>
        <s v="A045"/>
        <s v="A048"/>
        <s v="A071"/>
        <s v="A077"/>
        <s v="A095"/>
        <s v="A127"/>
        <s v="A131"/>
        <s v="A144"/>
        <s v="A145"/>
        <s v="A146"/>
        <s v="A152"/>
        <s v="A162"/>
        <s v="A163"/>
        <s v="A164"/>
        <s v="A165"/>
        <s v="A178"/>
        <s v="A184"/>
        <s v="A190"/>
        <s v="A200"/>
        <s v="B006"/>
        <s v="B011"/>
        <s v="B012"/>
        <s v="B014"/>
        <s v="B021"/>
        <s v="B054"/>
        <s v="B103"/>
        <s v="B122"/>
        <s v="B125"/>
        <s v="B138"/>
        <s v="B145"/>
        <s v="B147"/>
        <s v="B149"/>
        <s v="B152"/>
        <s v="B170"/>
        <s v="B180"/>
        <s v="B190"/>
        <s v="BHA016"/>
        <s v="BHA025"/>
        <s v="BHA060"/>
        <s v="BHA070"/>
        <s v="BHA076"/>
        <s v="BHA077"/>
        <s v="BHA083"/>
        <s v="BHA088"/>
        <s v="BHA090"/>
        <s v="BHA092"/>
        <s v="BHA094"/>
        <s v="BHA097"/>
        <s v="BHA099"/>
        <s v="BHA101"/>
        <s v="BHB007"/>
        <s v="BHB037"/>
        <s v="BHB062"/>
        <s v="BHB067"/>
        <s v="BHB068"/>
        <s v="BHB076"/>
        <s v="BHC014"/>
        <s v="BHC017"/>
        <s v="BHC018"/>
        <s v="BHD002"/>
        <s v="BHD027"/>
        <s v="BHD028"/>
        <s v="BHF006"/>
        <s v="BHG006"/>
        <s v="BHG034"/>
        <s v="BHG036"/>
        <s v="BHG037"/>
        <s v="BHG049"/>
        <s v="BHG050"/>
        <s v="BHH020"/>
        <s v="BHH022"/>
        <s v="BHI007"/>
        <s v="BHJ039"/>
        <s v="BHJ041"/>
        <s v="BHJ042"/>
        <s v="BHJ046"/>
        <s v="BHJ047"/>
        <s v="BHJ055"/>
        <s v="BHJ058"/>
        <s v="BHJ059"/>
        <s v="BHJ060"/>
        <s v="BHJ061"/>
        <s v="BHK018"/>
        <s v="BHK041"/>
        <s v="BHK045"/>
        <s v="BHK046"/>
        <s v="BHK048"/>
        <s v="BHK054"/>
        <s v="BHK055"/>
        <s v="BHK063"/>
        <s v="BHK064"/>
        <s v="BHL001"/>
        <s v="BHL015"/>
        <s v="BHL016"/>
        <s v="BHL017"/>
        <s v="BHL019"/>
        <s v="BHM001"/>
        <s v="BHM012"/>
        <s v="BHM013"/>
        <s v="BHM041"/>
        <s v="BHM051"/>
        <s v="BHM054"/>
        <s v="BHM058"/>
        <s v="BHM066"/>
        <s v="BHM090"/>
        <s v="BHM094"/>
        <s v="BHM104"/>
        <s v="BHM106"/>
        <s v="BHM109"/>
        <s v="BHM112"/>
        <s v="BHM115"/>
        <s v="BHM117"/>
        <s v="BHM118"/>
        <s v="BHM128"/>
        <s v="BHM133"/>
        <s v="BHM135"/>
        <s v="BHM138"/>
        <s v="BHM146"/>
        <s v="BHM147"/>
        <s v="BHM155"/>
        <s v="BHM156"/>
        <s v="BHN034"/>
        <s v="BHN036"/>
        <s v="BHO009"/>
        <s v="BHO010"/>
        <s v="BHP038"/>
        <s v="BHP041"/>
        <s v="BHP044"/>
        <s v="BHP049"/>
        <s v="BHR034"/>
        <s v="BHR079"/>
        <s v="BHR081"/>
        <s v="BHR083"/>
        <s v="BHR084"/>
        <s v="BHR092"/>
        <s v="BHR094"/>
        <s v="BHR097"/>
        <s v="BHR098"/>
        <s v="BHR102"/>
        <s v="BHS033"/>
        <s v="BHS038"/>
        <s v="BHS040"/>
        <s v="BHS092"/>
        <s v="BHS103"/>
        <s v="BHS106"/>
        <s v="BHS141"/>
        <s v="BHS149"/>
        <s v="BHS158"/>
        <s v="BHS162"/>
        <s v="BHS167"/>
        <s v="BHS170"/>
        <s v="BHS176"/>
        <s v="BHS183"/>
        <s v="BHS187"/>
        <s v="BHS188"/>
        <s v="BHS190"/>
        <s v="BHS192"/>
        <s v="BHS197"/>
        <s v="BHS200"/>
        <s v="BHS208"/>
        <s v="BHS212"/>
        <s v="BHS219"/>
        <s v="BHS232"/>
        <s v="BHS237"/>
        <s v="BHS242"/>
        <s v="BHS249"/>
        <s v="BHS253"/>
        <s v="BHS255"/>
        <s v="BHS256"/>
        <s v="BHS258"/>
        <s v="BHT003"/>
        <s v="BHT010"/>
        <s v="BHT017"/>
        <s v="BHT019"/>
        <s v="BHT020"/>
        <s v="BHV024"/>
        <s v="BHV028"/>
        <s v="BHY005"/>
        <s v="C005"/>
        <s v="C011"/>
        <s v="C050"/>
        <s v="C085"/>
        <s v="C090"/>
        <s v="C119"/>
        <s v="C120"/>
        <s v="D011"/>
        <s v="D012"/>
        <s v="D025"/>
        <s v="D026"/>
        <s v="D072"/>
        <s v="D091"/>
        <s v="D093"/>
        <s v="D098"/>
        <s v="D106"/>
        <s v="D131"/>
        <s v="D162"/>
        <s v="D164"/>
        <s v="E002"/>
        <s v="E018"/>
        <s v="F005"/>
        <s v="F014"/>
        <s v="G015"/>
        <s v="G017"/>
        <s v="G029"/>
        <s v="G035"/>
        <s v="G052"/>
        <s v="G064"/>
        <s v="G074"/>
        <s v="G078"/>
        <s v="G083"/>
        <s v="G087"/>
        <s v="G095"/>
        <s v="G097"/>
        <s v="G099"/>
        <s v="H012"/>
        <s v="H016"/>
        <s v="H041"/>
        <s v="H048"/>
        <s v="H053"/>
        <s v="H132"/>
        <s v="J002"/>
        <s v="J012"/>
        <s v="J015"/>
        <s v="J016"/>
        <s v="J024"/>
        <s v="J031"/>
        <s v="J033"/>
        <s v="J045"/>
        <s v="J046"/>
        <s v="J047"/>
        <s v="J057"/>
        <s v="J082"/>
        <s v="K014"/>
        <s v="K031"/>
        <s v="K046"/>
        <s v="K063"/>
        <s v="K066"/>
        <s v="K109"/>
        <s v="K132"/>
        <s v="K136"/>
        <s v="K137"/>
        <s v="K151"/>
        <s v="K171"/>
        <s v="K193"/>
        <s v="L029"/>
        <s v="L035"/>
        <s v="L060"/>
        <s v="L073"/>
        <s v="L079"/>
        <s v="L085"/>
        <s v="M017"/>
        <s v="M024"/>
        <s v="M029"/>
        <s v="M085"/>
        <s v="M129"/>
        <s v="M132"/>
        <s v="M134"/>
        <s v="M143"/>
        <s v="M160"/>
        <s v="M181"/>
        <s v="M185"/>
        <s v="M200"/>
        <s v="M212"/>
        <s v="M220"/>
        <s v="M238"/>
        <s v="M241"/>
        <s v="M249"/>
        <s v="M263"/>
        <s v="M298"/>
        <s v="M317"/>
        <s v="M341"/>
        <s v="M404"/>
        <s v="M411"/>
        <s v="M428"/>
        <s v="N008"/>
        <s v="N019"/>
        <s v="N066"/>
        <s v="N091"/>
        <s v="N098"/>
        <s v="N099"/>
        <s v="NEA011"/>
        <s v="NEA027"/>
        <s v="NEA028"/>
        <s v="NEA034"/>
        <s v="NEA045"/>
        <s v="NEA086"/>
        <s v="NEA098"/>
        <s v="NEA118"/>
        <s v="NEA143"/>
        <s v="NEA147"/>
        <s v="NEA150"/>
        <s v="NEA161"/>
        <s v="NEA175"/>
        <s v="NEA198"/>
        <s v="NEA209"/>
        <s v="NEA220"/>
        <s v="NEA223"/>
        <s v="NEA226"/>
        <s v="NEA268"/>
        <s v="NEA275"/>
        <s v="NEA282"/>
        <s v="NEA284"/>
        <s v="NEA294"/>
        <s v="NEA312"/>
        <s v="NEA329"/>
        <s v="NEA338"/>
        <s v="NEA339"/>
        <s v="NEA341"/>
        <s v="NEA343"/>
        <s v="NEA345"/>
        <s v="NEA358"/>
        <s v="NEA362"/>
        <s v="NEA367"/>
        <s v="NEA371"/>
        <s v="NEA375"/>
        <s v="NEA376"/>
        <s v="NEA379"/>
        <s v="NEA389"/>
        <s v="NEA398"/>
        <s v="NEA403"/>
        <s v="NEA406"/>
        <s v="NEA409"/>
        <s v="NEA415"/>
        <s v="NEA416"/>
        <s v="NEA418"/>
        <s v="NEA423"/>
        <s v="NEA424"/>
        <s v="NEA425"/>
        <s v="NEA426"/>
        <s v="NEA430"/>
        <s v="NEA431"/>
        <s v="NEA432"/>
        <s v="NEA433"/>
        <s v="NEA434"/>
        <s v="NEA438"/>
        <s v="NEA439"/>
        <s v="NEA442"/>
        <s v="NEA446"/>
        <s v="NEA448"/>
        <s v="NEA450"/>
        <s v="NEA452"/>
        <s v="NEA456"/>
        <s v="NEA457"/>
        <s v="NEA458"/>
        <s v="NEA459"/>
        <s v="NEA461"/>
        <s v="NEA463"/>
        <s v="NEA465"/>
        <s v="NEA466"/>
        <s v="NEA469"/>
        <s v="NEA470"/>
        <s v="NEA472"/>
        <s v="NEA473"/>
        <s v="NEA476"/>
        <s v="NEA481"/>
        <s v="NEB002"/>
        <s v="NEB020"/>
        <s v="NEB022"/>
        <s v="NEB024"/>
        <s v="NEB026"/>
        <s v="NEB042"/>
        <s v="NEB043"/>
        <s v="NEB051"/>
        <s v="NEB054"/>
        <s v="NEB065"/>
        <s v="NEB077"/>
        <s v="NEB094"/>
        <s v="NEB103"/>
        <s v="NEB114"/>
        <s v="NEB115"/>
        <s v="NEB120"/>
        <s v="NEB132"/>
        <s v="NEB143"/>
        <s v="NEB160"/>
        <s v="NEB163"/>
        <s v="NEB164"/>
        <s v="NEB168"/>
        <s v="NEB171"/>
        <s v="NEB190"/>
        <s v="NEB192"/>
        <s v="NEB195"/>
        <s v="NEB201"/>
        <s v="NEB209"/>
        <s v="NEB210"/>
        <s v="NEB216"/>
        <s v="NEB219"/>
        <s v="NEB223"/>
        <s v="NEB226"/>
        <s v="NEB240"/>
        <s v="NEB256"/>
        <s v="NEB259"/>
        <s v="NEB262"/>
        <s v="NEB263"/>
        <s v="NEB264"/>
        <s v="NEB277"/>
        <s v="NEB280"/>
        <s v="NEB283"/>
        <s v="NEB284"/>
        <s v="NEB288"/>
        <s v="NEB295"/>
        <s v="NEB300"/>
        <s v="NEB301"/>
        <s v="NEB305"/>
        <s v="NEB316"/>
        <s v="NEB319"/>
        <s v="NEB321"/>
        <s v="NEB322"/>
        <s v="NEB324"/>
        <s v="NEB328"/>
        <s v="NEB330"/>
        <s v="NEB331"/>
        <s v="NEB333"/>
        <s v="NEB337"/>
        <s v="NEB342"/>
        <s v="NEB344"/>
        <s v="NEB345"/>
        <s v="NEB350"/>
        <s v="NEB363"/>
        <s v="NEB365"/>
        <s v="NEB368"/>
        <s v="NEB371"/>
        <s v="NEB372"/>
        <s v="NEB373"/>
        <s v="NEB377"/>
        <s v="NEB378"/>
        <s v="NEB383"/>
        <s v="NEB384"/>
        <s v="NEC003"/>
        <s v="NEC017"/>
        <s v="NEC057"/>
        <s v="NEC069"/>
        <s v="NEC072"/>
        <s v="NEC076"/>
        <s v="NEC082"/>
        <s v="NEC099"/>
        <s v="NEC103"/>
        <s v="NEC104"/>
        <s v="NEC109"/>
        <s v="NEC115"/>
        <s v="NEC123"/>
        <s v="NEC124"/>
        <s v="NEC126"/>
        <s v="NEC128"/>
        <s v="NEC130"/>
        <s v="NEC136"/>
        <s v="NEC139"/>
        <s v="NEC140"/>
        <s v="NEC142"/>
        <s v="NED004"/>
        <s v="NED009"/>
        <s v="NED018"/>
        <s v="NED020"/>
        <s v="NED022"/>
        <s v="NED036"/>
        <s v="NED054"/>
        <s v="NED071"/>
        <s v="NED081"/>
        <s v="NED082"/>
        <s v="NED092"/>
        <s v="NED098"/>
        <s v="NED121"/>
        <s v="NED126"/>
        <s v="NED146"/>
        <s v="NED148"/>
        <s v="NED155"/>
        <s v="NED164"/>
        <s v="NED179"/>
        <s v="NED188"/>
        <s v="NED191"/>
        <s v="NED196"/>
        <s v="NED203"/>
        <s v="NED206"/>
        <s v="NED212"/>
        <s v="NED214"/>
        <s v="NED218"/>
        <s v="NED219"/>
        <s v="NED225"/>
        <s v="NED226"/>
        <s v="NED230"/>
        <s v="NED237"/>
        <s v="NED238"/>
        <s v="NED240"/>
        <s v="NED243"/>
        <s v="NED244"/>
        <s v="NED250"/>
        <s v="NEE040"/>
        <s v="NEE043"/>
        <s v="NEE044"/>
        <s v="NEE059"/>
        <s v="NEE064"/>
        <s v="NEF013"/>
        <s v="NEF014"/>
        <s v="NEF028"/>
        <s v="NEG009"/>
        <s v="NEG010"/>
        <s v="NEG015"/>
        <s v="NEG024"/>
        <s v="NEG052"/>
        <s v="NEG056"/>
        <s v="NEG063"/>
        <s v="NEG079"/>
        <s v="NEG085"/>
        <s v="NEG098"/>
        <s v="NEG099"/>
        <s v="NEG106"/>
        <s v="NEG113"/>
        <s v="NEG119"/>
        <s v="NEG123"/>
        <s v="NEG132"/>
        <s v="NEG140"/>
        <s v="NEG147"/>
        <s v="NEG148"/>
        <s v="NEG149"/>
        <s v="NEG152"/>
        <s v="NEG155"/>
        <s v="NEG161"/>
        <s v="NEG164"/>
        <s v="NEG166"/>
        <s v="NEG167"/>
        <s v="NEG179"/>
        <s v="NEG182"/>
        <s v="NEG184"/>
        <s v="NEG186"/>
        <s v="NEG191"/>
        <s v="NEH016"/>
        <s v="NEH020"/>
        <s v="NEH022"/>
        <s v="NEH035"/>
        <s v="NEH047"/>
        <s v="NEH051"/>
        <s v="NEH052"/>
        <s v="NEH094"/>
        <s v="NEH112"/>
        <s v="NEH134"/>
        <s v="NEH139"/>
        <s v="NEH141"/>
        <s v="NEH143"/>
        <s v="NEH150"/>
        <s v="NEH155"/>
        <s v="NEH156"/>
        <s v="NEH157"/>
        <s v="NEH165"/>
        <s v="NEH166"/>
        <s v="NEI014"/>
        <s v="NEI024"/>
        <s v="NEI034"/>
        <s v="NEI044"/>
        <s v="NEI047"/>
        <s v="NEI052"/>
        <s v="NEJ016"/>
        <s v="NEJ017"/>
        <s v="NEJ042"/>
        <s v="NEJ050"/>
        <s v="NEJ051"/>
        <s v="NEJ053"/>
        <s v="NEJ071"/>
        <s v="NEJ082"/>
        <s v="NEJ089"/>
        <s v="NEJ091"/>
        <s v="NEJ092"/>
        <s v="NEJ094"/>
        <s v="NEJ096"/>
        <s v="NEJ097"/>
        <s v="NEJ101"/>
        <s v="NEJ104"/>
        <s v="NEJ106"/>
        <s v="NEJ108"/>
        <s v="NEJ109"/>
        <s v="NEJ113"/>
        <s v="NEJ114"/>
        <s v="NEJ117"/>
        <s v="NEJ124"/>
        <s v="NEJ130"/>
        <s v="NEJ131"/>
        <s v="NEJ141"/>
        <s v="NEJ143"/>
        <s v="NEJ144"/>
        <s v="NEJ146"/>
        <s v="NEJ151"/>
        <s v="NEJ154"/>
        <s v="NEJ160"/>
        <s v="NEJ162"/>
        <s v="NEJ163"/>
        <s v="NEJ167"/>
        <s v="NEJ169"/>
        <s v="NEJ170"/>
        <s v="NEJ171"/>
        <s v="NEJ177"/>
        <s v="NEJ182"/>
        <s v="NEJ183"/>
        <s v="NEJ184"/>
        <s v="NEJ187"/>
        <s v="NEJ188"/>
        <s v="NEJ189"/>
        <s v="NEJ190"/>
        <s v="NEJ192"/>
        <s v="NEJ193"/>
        <s v="NEJ195"/>
        <s v="NEJ196"/>
        <s v="NEJ197"/>
        <s v="NEJ198"/>
        <s v="NEK002"/>
        <s v="NEK048"/>
        <s v="NEK053"/>
        <s v="NEK062"/>
        <s v="NEK063"/>
        <s v="NEK065"/>
        <s v="NEK077"/>
        <s v="NEK084"/>
        <s v="NEK098"/>
        <s v="NEK101"/>
        <s v="NEK123"/>
        <s v="NEK128"/>
        <s v="NEK130"/>
        <s v="NEK133"/>
        <s v="NEK135"/>
        <s v="NEK137"/>
        <s v="NEK140"/>
        <s v="NEK141"/>
        <s v="NEK142"/>
        <s v="NEK145"/>
        <s v="NEK146"/>
        <s v="NEK149"/>
        <s v="NEK151"/>
        <s v="NEK152"/>
        <s v="NEK157"/>
        <s v="NEK159"/>
        <s v="NEK161"/>
        <s v="NEK163"/>
        <s v="NEK176"/>
        <s v="NEK177"/>
        <s v="NEK181"/>
        <s v="NEK183"/>
        <s v="NEK184"/>
        <s v="NEK197"/>
        <s v="NEK203"/>
        <s v="NEK206"/>
        <s v="NEK207"/>
        <s v="NEK216"/>
        <s v="NEK218"/>
        <s v="NEK220"/>
        <s v="NEK221"/>
        <s v="NEK223"/>
        <s v="NEK224"/>
        <s v="NEK227"/>
        <s v="NEL006"/>
        <s v="NEL008"/>
        <s v="NEL015"/>
        <s v="NEL033"/>
        <s v="NEL034"/>
        <s v="NEL039"/>
        <s v="NEL054"/>
        <s v="NEL057"/>
        <s v="NEL058"/>
        <s v="NEL082"/>
        <s v="NEL086"/>
        <s v="NEL090"/>
        <s v="NEL099"/>
        <s v="NEL107"/>
        <s v="NEL109"/>
        <s v="NEL111"/>
        <s v="NEL114"/>
        <s v="NEL119"/>
        <s v="NEL124"/>
        <s v="NEL125"/>
        <s v="NEL131"/>
        <s v="NEL133"/>
        <s v="NEM008"/>
        <s v="NEM012"/>
        <s v="NEM017"/>
        <s v="NEM025"/>
        <s v="NEM043"/>
        <s v="NEM055"/>
        <s v="NEM058"/>
        <s v="NEM064"/>
        <s v="NEM065"/>
        <s v="NEM070"/>
        <s v="NEM095"/>
        <s v="NEM096"/>
        <s v="NEM100"/>
        <s v="NEM116"/>
        <s v="NEM133"/>
        <s v="NEM140"/>
        <s v="NEM171"/>
        <s v="NEM172"/>
        <s v="NEM186"/>
        <s v="NEM187"/>
        <s v="NEM189"/>
        <s v="NEM194"/>
        <s v="NEM207"/>
        <s v="NEM208"/>
        <s v="NEM215"/>
        <s v="NEM216"/>
        <s v="NEM225"/>
        <s v="NEM230"/>
        <s v="NEM233"/>
        <s v="NEM236"/>
        <s v="NEM240"/>
        <s v="NEM242"/>
        <s v="NEM248"/>
        <s v="NEM253"/>
        <s v="NEM263"/>
        <s v="NEM265"/>
        <s v="NEM271"/>
        <s v="NEM274"/>
        <s v="NEM280"/>
        <s v="NEM288"/>
        <s v="NEM293"/>
        <s v="NEM294"/>
        <s v="NEM301"/>
        <s v="NEM303"/>
        <s v="NEM308"/>
        <s v="NEM310"/>
        <s v="NEM311"/>
        <s v="NEM316"/>
        <s v="NEM327"/>
        <s v="NEM328"/>
        <s v="NEM335"/>
        <s v="NEM343"/>
        <s v="NEM347"/>
        <s v="NEM348"/>
        <s v="NEM349"/>
        <s v="NEM351"/>
        <s v="NEM353"/>
        <s v="NEM358"/>
        <s v="NEM364"/>
        <s v="NEM365"/>
        <s v="NEM366"/>
        <s v="NEM367"/>
        <s v="NEM371"/>
        <s v="NEM372"/>
        <s v="NEM374"/>
        <s v="NEM381"/>
        <s v="NEM382"/>
        <s v="NEM392"/>
        <s v="NEM393"/>
        <s v="NEM404"/>
        <s v="NEM407"/>
        <s v="NEM411"/>
        <s v="NEM414"/>
        <s v="NEM417"/>
        <s v="NEM419"/>
        <s v="NEM420"/>
        <s v="NEM421"/>
        <s v="NEM424"/>
        <s v="NEM425"/>
        <s v="NEM428"/>
        <s v="NEM429"/>
        <s v="NEM430"/>
        <s v="NEM432"/>
        <s v="NEM433"/>
        <s v="NEM435"/>
        <s v="NEM439"/>
        <s v="NEM440"/>
        <s v="NEM441"/>
        <s v="NEM444"/>
        <s v="NEM445"/>
        <s v="NEM448"/>
        <s v="NEM449"/>
        <s v="NEM453"/>
        <s v="NEM455"/>
        <s v="NEN005"/>
        <s v="NEN043"/>
        <s v="NEN046"/>
        <s v="NEN068"/>
        <s v="NEN077"/>
        <s v="NEN086"/>
        <s v="NEN098"/>
        <s v="NEN112"/>
        <s v="NEN127"/>
        <s v="NEN130"/>
        <s v="NEN147"/>
        <s v="NEN150"/>
        <s v="NEN155"/>
        <s v="NEN160"/>
        <s v="NEN174"/>
        <s v="NEN176"/>
        <s v="NEN180"/>
        <s v="NEN189"/>
        <s v="NEN190"/>
        <s v="NEN191"/>
        <s v="NEN192"/>
        <s v="NEN193"/>
        <s v="NEN194"/>
        <s v="NEN201"/>
        <s v="NEN202"/>
        <s v="NEN205"/>
        <s v="NEN206"/>
        <s v="NEN211"/>
        <s v="NEN214"/>
        <s v="NEN215"/>
        <s v="NEN216"/>
        <s v="NEN218"/>
        <s v="NEN219"/>
        <s v="NEN226"/>
        <s v="NEN231"/>
        <s v="NEN232"/>
        <s v="NEN234"/>
        <s v="NEN235"/>
        <s v="NEN237"/>
        <s v="NEN238"/>
        <s v="NEN29"/>
        <s v="NEN30"/>
        <s v="NEN31"/>
        <s v="NEN32"/>
        <s v="NEN35"/>
        <s v="NEN39"/>
        <s v="NEO009"/>
        <s v="NEO021"/>
        <s v="NEO024"/>
        <s v="NEO026"/>
        <s v="NEO027"/>
        <s v="NEO030"/>
        <s v="NEO035"/>
        <s v="NEO043"/>
        <s v="NEO045"/>
        <s v="NEP005"/>
        <s v="NEP046"/>
        <s v="NEP064"/>
        <s v="NEP077"/>
        <s v="NEP082"/>
        <s v="NEP100"/>
        <s v="NEP116"/>
        <s v="NEP132"/>
        <s v="NEP137"/>
        <s v="NEP172"/>
        <s v="NEP187"/>
        <s v="NEP194"/>
        <s v="NEP197"/>
        <s v="NEP199"/>
        <s v="NEP203"/>
        <s v="NEP206"/>
        <s v="NEP211"/>
        <s v="NEP213"/>
        <s v="NEP214"/>
        <s v="NEP218"/>
        <s v="NEP222"/>
        <s v="NEP228"/>
        <s v="NEP233"/>
        <s v="NEP242"/>
        <s v="NEP245"/>
        <s v="NEP248"/>
        <s v="NEP249"/>
        <s v="NEP252"/>
        <s v="NEP257"/>
        <s v="NEP265"/>
        <s v="NEP269"/>
        <s v="NEP270"/>
        <s v="NEP273"/>
        <s v="NEP279"/>
        <s v="NEP280"/>
        <s v="NEP284"/>
        <s v="NEP285"/>
        <s v="NEP287"/>
        <s v="NEP290"/>
        <s v="NEP293"/>
        <s v="NEP295"/>
        <s v="NEP296"/>
        <s v="NER018"/>
        <s v="NER060"/>
        <s v="NER066"/>
        <s v="NER074"/>
        <s v="NER084"/>
        <s v="NER085"/>
        <s v="NER095"/>
        <s v="NER096"/>
        <s v="NER102"/>
        <s v="NER103"/>
        <s v="NER107"/>
        <s v="NER113"/>
        <s v="NER126"/>
        <s v="NER134"/>
        <s v="NER150"/>
        <s v="NER151"/>
        <s v="NER152"/>
        <s v="NER153"/>
        <s v="NER155"/>
        <s v="NER167"/>
        <s v="NER171"/>
        <s v="NER183"/>
        <s v="NER184"/>
        <s v="NER186"/>
        <s v="NER195"/>
        <s v="NER197"/>
        <s v="NER198"/>
        <s v="NER211"/>
        <s v="NER226"/>
        <s v="NER230"/>
        <s v="NER237"/>
        <s v="NER240"/>
        <s v="NER243"/>
        <s v="NER246"/>
        <s v="NER247"/>
        <s v="NER248"/>
        <s v="NER250"/>
        <s v="NER251"/>
        <s v="NER259"/>
        <s v="NER263"/>
        <s v="NER264"/>
        <s v="NER266"/>
        <s v="NER271"/>
        <s v="NER272"/>
        <s v="NER273"/>
        <s v="NER274"/>
        <s v="NER279"/>
        <s v="NER285"/>
        <s v="NER293"/>
        <s v="NER295"/>
        <s v="NER297"/>
        <s v="NER301"/>
        <s v="NER306"/>
        <s v="NER309"/>
        <s v="NER317"/>
        <s v="NER323"/>
        <s v="NER326"/>
        <s v="NER328"/>
        <s v="NER329"/>
        <s v="NER330"/>
        <s v="NER331"/>
        <s v="NER332"/>
        <s v="NER334"/>
        <s v="NER335"/>
        <s v="NER340"/>
        <s v="NER341"/>
        <s v="NES003"/>
        <s v="NES025"/>
        <s v="NES058"/>
        <s v="NES090"/>
        <s v="NES132"/>
        <s v="NES139"/>
        <s v="NES166"/>
        <s v="NES185"/>
        <s v="NES187"/>
        <s v="NES188"/>
        <s v="NES190"/>
        <s v="NES202"/>
        <s v="NES203"/>
        <s v="NES210"/>
        <s v="NES211"/>
        <s v="NES228"/>
        <s v="NES244"/>
        <s v="NES262"/>
        <s v="NES285"/>
        <s v="NES291"/>
        <s v="NES296"/>
        <s v="NES298"/>
        <s v="NES299"/>
        <s v="NES304"/>
        <s v="NES310"/>
        <s v="NES315"/>
        <s v="NES318"/>
        <s v="NES335"/>
        <s v="NES357"/>
        <s v="NES363"/>
        <s v="NES364"/>
        <s v="NES373"/>
        <s v="NES383"/>
        <s v="NES388"/>
        <s v="NES390"/>
        <s v="NES395"/>
        <s v="NES406"/>
        <s v="NES407"/>
        <s v="NES412"/>
        <s v="NES419"/>
        <s v="NES422"/>
        <s v="NES430"/>
        <s v="NES439"/>
        <s v="NES441"/>
        <s v="NES444"/>
        <s v="NES454"/>
        <s v="NES457"/>
        <s v="NES461"/>
        <s v="NES466"/>
        <s v="NES476"/>
        <s v="NES478"/>
        <s v="NES480"/>
        <s v="NES484"/>
        <s v="NES485"/>
        <s v="NES487"/>
        <s v="NES513"/>
        <s v="NES521"/>
        <s v="NES528"/>
        <s v="NES531"/>
        <s v="NES534"/>
        <s v="NES546"/>
        <s v="NES568"/>
        <s v="NES580"/>
        <s v="NES590"/>
        <s v="NES595"/>
        <s v="NES598"/>
        <s v="NES607"/>
        <s v="NES611"/>
        <s v="NES612"/>
        <s v="NES613"/>
        <s v="NES614"/>
        <s v="NES617"/>
        <s v="NES620"/>
        <s v="NES625"/>
        <s v="NES640"/>
        <s v="NES648"/>
        <s v="NES652"/>
        <s v="NES656"/>
        <s v="NES659"/>
        <s v="NES660"/>
        <s v="NES662"/>
        <s v="NES664"/>
        <s v="NES667"/>
        <s v="NES669"/>
        <s v="NES670"/>
        <s v="NES674"/>
        <s v="NES675"/>
        <s v="NES676"/>
        <s v="NES678"/>
        <s v="NES679"/>
        <s v="NES680"/>
        <s v="NES686"/>
        <s v="NES692"/>
        <s v="NES693"/>
        <s v="NES696"/>
        <s v="NES703"/>
        <s v="NES709"/>
        <s v="NES710"/>
        <s v="NES711"/>
        <s v="NES714"/>
        <s v="NES722"/>
        <s v="NES726"/>
        <s v="NES727"/>
        <s v="NES728"/>
        <s v="NES729"/>
        <s v="NES730"/>
        <s v="NES731"/>
        <s v="NES732"/>
        <s v="NES736"/>
        <s v="NES737"/>
        <s v="NES738"/>
        <s v="NES739"/>
        <s v="NES742"/>
        <s v="NES744"/>
        <s v="NES747"/>
        <s v="NES752"/>
        <s v="NES754"/>
        <s v="NES756"/>
        <s v="NES757"/>
        <s v="NES759"/>
        <s v="NES760"/>
        <s v="NES763"/>
        <s v="NES765"/>
        <s v="NES767"/>
        <s v="NES771"/>
        <s v="NET012"/>
        <s v="NET036"/>
        <s v="NET043"/>
        <s v="NET055"/>
        <s v="NET070"/>
        <s v="NET088"/>
        <s v="NET110"/>
        <s v="NET127"/>
        <s v="NET137"/>
        <s v="NET144"/>
        <s v="NET156"/>
        <s v="NET164"/>
        <s v="NET169"/>
        <s v="NET174"/>
        <s v="NET175"/>
        <s v="NET177"/>
        <s v="NET181"/>
        <s v="NET183"/>
        <s v="NET184"/>
        <s v="NET185"/>
        <s v="NET188"/>
        <s v="NET195"/>
        <s v="NET200"/>
        <s v="NET202"/>
        <s v="NET205"/>
        <s v="NEU018"/>
        <s v="NEU030"/>
        <s v="NEU044"/>
        <s v="NEU046"/>
        <s v="NEU049"/>
        <s v="NEV002"/>
        <s v="NEV040"/>
        <s v="NEV052"/>
        <s v="NEV063"/>
        <s v="NEW004"/>
        <s v="NEW012"/>
        <s v="NEW013"/>
        <s v="NEW015"/>
        <s v="NEY008"/>
        <s v="NEY014"/>
        <s v="NEZ005"/>
        <s v="NEZ010"/>
        <s v="NEZ013"/>
        <s v="NEZ014"/>
        <s v="NEZ015"/>
        <s v="NEZ020"/>
        <s v="NEZ021"/>
        <s v="NEZ024"/>
        <s v="NEZ025"/>
        <s v="NEZ026"/>
        <s v="P008"/>
        <s v="P034"/>
        <s v="P035"/>
        <s v="P037"/>
        <s v="P079"/>
        <s v="P080"/>
        <s v="P081"/>
        <s v="P097"/>
        <s v="P106"/>
        <s v="P111"/>
        <s v="P115"/>
        <s v="P134"/>
        <s v="P138"/>
        <s v="P152"/>
        <s v="P166"/>
        <s v="P173"/>
        <s v="P174"/>
        <s v="R002"/>
        <s v="R014"/>
        <s v="R033"/>
        <s v="R039"/>
        <s v="R068"/>
        <s v="R070"/>
        <s v="R093"/>
        <s v="R096"/>
        <s v="R108"/>
        <s v="R114"/>
        <s v="R117"/>
        <s v="R120"/>
        <s v="R131"/>
        <s v="R132"/>
        <s v="R144"/>
        <s v="R174"/>
        <s v="R192"/>
        <s v="R214"/>
        <s v="R230"/>
        <s v="S012"/>
        <s v="S014"/>
        <s v="S019"/>
        <s v="S029"/>
        <s v="S036"/>
        <s v="S038"/>
        <s v="S060"/>
        <s v="S075"/>
        <s v="S078"/>
        <s v="S082"/>
        <s v="S094"/>
        <s v="S113"/>
        <s v="S118"/>
        <s v="S141"/>
        <s v="S151"/>
        <s v="S169"/>
        <s v="S172"/>
        <s v="S179"/>
        <s v="S185"/>
        <s v="S186"/>
        <s v="S196"/>
        <s v="S203"/>
        <s v="S210"/>
        <s v="S234"/>
        <s v="S245"/>
        <s v="S248"/>
        <s v="S264"/>
        <s v="S274"/>
        <s v="S277"/>
        <s v="S281"/>
        <s v="S283"/>
        <s v="S291"/>
        <s v="S293"/>
        <s v="S301"/>
        <s v="S321"/>
        <s v="S348"/>
        <s v="S349"/>
        <s v="S351"/>
        <s v="S353"/>
        <s v="S356"/>
        <s v="S370"/>
        <s v="S411"/>
        <s v="S432"/>
        <s v="S434"/>
        <s v="S457"/>
        <s v="S462"/>
        <s v="S467"/>
        <s v="S478"/>
        <s v="S544"/>
        <s v="S555"/>
        <s v="S561"/>
        <s v="S596"/>
        <s v="SKA002"/>
        <s v="SKG002"/>
        <s v="SKN003"/>
        <s v="SKR002"/>
        <s v="SKR003"/>
        <s v="SKT001"/>
        <s v="SPB146"/>
        <s v="SPB400"/>
        <s v="T001"/>
        <s v="T029"/>
        <s v="T032"/>
        <s v="T045"/>
        <s v="T057"/>
        <s v="T068"/>
        <s v="T072"/>
        <s v="T077"/>
        <s v="U015"/>
        <s v="U022"/>
        <s v="WBA035"/>
        <s v="WBA072"/>
        <s v="WBA077"/>
        <s v="WBA093"/>
        <s v="WBA107"/>
        <s v="WBA110"/>
        <s v="WBA147"/>
        <s v="WBA150"/>
        <s v="WBA154"/>
        <s v="WBA155"/>
        <s v="WBA158"/>
        <s v="WBA160"/>
        <s v="WBA161"/>
        <s v="WBA163"/>
        <s v="WBB052"/>
        <s v="WBB084"/>
        <s v="WBB111"/>
        <s v="WBB119"/>
        <s v="WBB123"/>
        <s v="WBB137"/>
        <s v="WBB143"/>
        <s v="WBB150"/>
        <s v="WBB153"/>
        <s v="WBB156"/>
        <s v="WBB160"/>
        <s v="WBB161"/>
        <s v="WBC014"/>
        <s v="WBC027"/>
        <s v="WBD038"/>
        <s v="WBD049"/>
        <s v="WBD057"/>
        <s v="WBD067"/>
        <s v="WBD071"/>
        <s v="WBD074"/>
        <s v="WBD076"/>
        <s v="WBD080"/>
        <s v="WBD081"/>
        <s v="WBD085"/>
        <s v="WBD090"/>
        <s v="WBD097"/>
        <s v="WBE026"/>
        <s v="WBF014"/>
        <s v="WBG075"/>
        <s v="WBG079"/>
        <s v="WBG087"/>
        <s v="WBG089"/>
        <s v="WBG090"/>
        <s v="WBG093"/>
        <s v="WBG096"/>
        <s v="WBG097"/>
        <s v="WBG099"/>
        <s v="WBH019"/>
        <s v="WBH048"/>
        <s v="WBI015"/>
        <s v="WBJ018"/>
        <s v="WBJ036"/>
        <s v="WBJ057"/>
        <s v="WBJ062"/>
        <s v="WBJ070"/>
        <s v="WBJ076"/>
        <s v="WBK031"/>
        <s v="WBK046"/>
        <s v="WBK057"/>
        <s v="WBK066"/>
        <s v="WBK067"/>
        <s v="WBL005"/>
        <s v="WBL019"/>
        <s v="WBL026"/>
        <s v="WBM053"/>
        <s v="WBM097"/>
        <s v="WBM098"/>
        <s v="WBM204"/>
        <s v="WBM220"/>
        <s v="WBM221"/>
        <s v="WBM226"/>
        <s v="WBM232"/>
        <s v="WBM235"/>
        <s v="WBM241"/>
        <s v="WBM247"/>
        <s v="WBM250"/>
        <s v="WBM251"/>
        <s v="WBM252"/>
        <s v="WBM272"/>
        <s v="WBM273"/>
        <s v="WBM282"/>
        <s v="WBM296"/>
        <s v="WBM301"/>
        <s v="WBM303"/>
        <s v="WBM306"/>
        <s v="WBM310"/>
        <s v="WBM311"/>
        <s v="WBM313"/>
        <s v="WBM316"/>
        <s v="WBM317"/>
        <s v="WBN030"/>
        <s v="WBN046"/>
        <s v="WBN051"/>
        <s v="WBN088"/>
        <s v="WBN096"/>
        <s v="WBN108"/>
        <s v="WBN111"/>
        <s v="WBO006"/>
        <s v="WBP026"/>
        <s v="WBP028"/>
        <s v="WBP050"/>
        <s v="WBP072"/>
        <s v="WBP075"/>
        <s v="WBP081"/>
        <s v="WBP087"/>
        <s v="WBP088"/>
        <s v="WBP091"/>
        <s v="WBR005"/>
        <s v="WBR057"/>
        <s v="WBR092"/>
        <s v="WBR096"/>
        <s v="WBR107"/>
        <s v="WBR120"/>
        <s v="WBR124"/>
        <s v="WBR128"/>
        <s v="WBR129"/>
        <s v="WBR140"/>
        <s v="WBR148"/>
        <s v="WBR152"/>
        <s v="WBR153"/>
        <s v="WBR154"/>
        <s v="WBR155"/>
        <s v="WBR156"/>
        <s v="WBS196"/>
        <s v="WBS229"/>
        <s v="WBS243"/>
        <s v="WBS246"/>
        <s v="WBS267"/>
        <s v="WBS268"/>
        <s v="WBS272"/>
        <s v="WBS278"/>
        <s v="WBS279"/>
        <s v="WBS296"/>
        <s v="WBS297"/>
        <s v="WBS307"/>
        <s v="WBS309"/>
        <s v="WBS320"/>
        <s v="WBS322"/>
        <s v="WBS330"/>
        <s v="WBS335"/>
        <s v="WBS340"/>
        <s v="WBS342"/>
        <s v="WBS344"/>
        <s v="WBT020"/>
        <s v="WBT036"/>
        <s v="WBT056"/>
        <s v="WBT067"/>
        <s v="WBT074"/>
      </sharedItems>
    </cacheField>
    <cacheField name="SAP" numFmtId="0">
      <sharedItems containsSemiMixedTypes="0" containsString="0" containsNumber="1" containsInteger="1" minValue="1000000013" maxValue="1000004203" count="1366">
        <n v="1000000013"/>
        <n v="1000000021"/>
        <n v="1000000022"/>
        <n v="1000000023"/>
        <n v="1000000024"/>
        <n v="1000000025"/>
        <n v="1000000027"/>
        <n v="1000000028"/>
        <n v="1000000029"/>
        <n v="1000000030"/>
        <n v="1000000033"/>
        <n v="1000000036"/>
        <n v="1000000038"/>
        <n v="1000000039"/>
        <n v="1000000040"/>
        <n v="1000000041"/>
        <n v="1000000042"/>
        <n v="1000000043"/>
        <n v="1000000044"/>
        <n v="1000000047"/>
        <n v="1000000048"/>
        <n v="1000000049"/>
        <n v="1000000050"/>
        <n v="1000000051"/>
        <n v="1000000052"/>
        <n v="1000000053"/>
        <n v="1000000055"/>
        <n v="1000000056"/>
        <n v="1000000058"/>
        <n v="1000000059"/>
        <n v="1000000060"/>
        <n v="1000000062"/>
        <n v="1000000064"/>
        <n v="1000000067"/>
        <n v="1000000070"/>
        <n v="1000000072"/>
        <n v="1000000074"/>
        <n v="1000000075"/>
        <n v="1000000076"/>
        <n v="1000000079"/>
        <n v="1000000081"/>
        <n v="1000000086"/>
        <n v="1000000087"/>
        <n v="1000000088"/>
        <n v="1000000094"/>
        <n v="1000000096"/>
        <n v="1000000097"/>
        <n v="1000000100"/>
        <n v="1000000103"/>
        <n v="1000000104"/>
        <n v="1000000109"/>
        <n v="1000000110"/>
        <n v="1000000113"/>
        <n v="1000000114"/>
        <n v="1000000119"/>
        <n v="1000000120"/>
        <n v="1000000122"/>
        <n v="1000000125"/>
        <n v="1000000126"/>
        <n v="1000000128"/>
        <n v="1000000129"/>
        <n v="1000000130"/>
        <n v="1000000133"/>
        <n v="1000000135"/>
        <n v="1000000136"/>
        <n v="1000000137"/>
        <n v="1000000138"/>
        <n v="1000000140"/>
        <n v="1000000141"/>
        <n v="1000000142"/>
        <n v="1000000143"/>
        <n v="1000000144"/>
        <n v="1000000145"/>
        <n v="1000000147"/>
        <n v="1000000148"/>
        <n v="1000000150"/>
        <n v="1000000152"/>
        <n v="1000000153"/>
        <n v="1000000154"/>
        <n v="1000000155"/>
        <n v="1000000157"/>
        <n v="1000000158"/>
        <n v="1000000159"/>
        <n v="1000000160"/>
        <n v="1000000162"/>
        <n v="1000000168"/>
        <n v="1000000170"/>
        <n v="1000000171"/>
        <n v="1000000172"/>
        <n v="1000000174"/>
        <n v="1000000176"/>
        <n v="1000000177"/>
        <n v="1000000178"/>
        <n v="1000000179"/>
        <n v="1000000181"/>
        <n v="1000000182"/>
        <n v="1000000183"/>
        <n v="1000000184"/>
        <n v="1000000185"/>
        <n v="1000000189"/>
        <n v="1000000190"/>
        <n v="1000000194"/>
        <n v="1000000195"/>
        <n v="1000000196"/>
        <n v="1000000198"/>
        <n v="1000000199"/>
        <n v="1000000200"/>
        <n v="1000000201"/>
        <n v="1000000202"/>
        <n v="1000000204"/>
        <n v="1000000205"/>
        <n v="1000000206"/>
        <n v="1000000207"/>
        <n v="1000000208"/>
        <n v="1000000209"/>
        <n v="1000000210"/>
        <n v="1000000211"/>
        <n v="1000000213"/>
        <n v="1000000214"/>
        <n v="1000000215"/>
        <n v="1000000216"/>
        <n v="1000000218"/>
        <n v="1000000219"/>
        <n v="1000000221"/>
        <n v="1000000222"/>
        <n v="1000000223"/>
        <n v="1000000224"/>
        <n v="1000000225"/>
        <n v="1000000226"/>
        <n v="1000000227"/>
        <n v="1000000229"/>
        <n v="1000000231"/>
        <n v="1000000233"/>
        <n v="1000000234"/>
        <n v="1000000235"/>
        <n v="1000000236"/>
        <n v="1000000237"/>
        <n v="1000000238"/>
        <n v="1000000239"/>
        <n v="1000000245"/>
        <n v="1000000246"/>
        <n v="1000000247"/>
        <n v="1000000248"/>
        <n v="1000000249"/>
        <n v="1000000250"/>
        <n v="1000000252"/>
        <n v="1000000256"/>
        <n v="1000000258"/>
        <n v="1000000260"/>
        <n v="1000000261"/>
        <n v="1000000262"/>
        <n v="1000000263"/>
        <n v="1000000265"/>
        <n v="1000000266"/>
        <n v="1000000268"/>
        <n v="1000000270"/>
        <n v="1000000272"/>
        <n v="1000000277"/>
        <n v="1000000278"/>
        <n v="1000000279"/>
        <n v="1000000281"/>
        <n v="1000000283"/>
        <n v="1000000284"/>
        <n v="1000000285"/>
        <n v="1000000286"/>
        <n v="1000000287"/>
        <n v="1000000288"/>
        <n v="1000000290"/>
        <n v="1000000291"/>
        <n v="1000000292"/>
        <n v="1000000294"/>
        <n v="1000000295"/>
        <n v="1000000297"/>
        <n v="1000000298"/>
        <n v="1000000299"/>
        <n v="1000000301"/>
        <n v="1000000302"/>
        <n v="1000000303"/>
        <n v="1000000305"/>
        <n v="1000000306"/>
        <n v="1000000311"/>
        <n v="1000000312"/>
        <n v="1000000313"/>
        <n v="1000000315"/>
        <n v="1000000326"/>
        <n v="1000000328"/>
        <n v="1000000331"/>
        <n v="1000000332"/>
        <n v="1000000333"/>
        <n v="1000000336"/>
        <n v="1000000337"/>
        <n v="1000000338"/>
        <n v="1000000339"/>
        <n v="1000000340"/>
        <n v="1000000341"/>
        <n v="1000000346"/>
        <n v="1000000350"/>
        <n v="1000000351"/>
        <n v="1000000355"/>
        <n v="1000000358"/>
        <n v="1000000359"/>
        <n v="1000000360"/>
        <n v="1000000364"/>
        <n v="1000000365"/>
        <n v="1000000368"/>
        <n v="1000000370"/>
        <n v="1000000372"/>
        <n v="1000000373"/>
        <n v="1000000375"/>
        <n v="1000000377"/>
        <n v="1000000378"/>
        <n v="1000000380"/>
        <n v="1000000383"/>
        <n v="1000000384"/>
        <n v="1000000385"/>
        <n v="1000000388"/>
        <n v="1000000389"/>
        <n v="1000000391"/>
        <n v="1000000393"/>
        <n v="1000000395"/>
        <n v="1000000397"/>
        <n v="1000000398"/>
        <n v="1000000400"/>
        <n v="1000000401"/>
        <n v="1000000404"/>
        <n v="1000000407"/>
        <n v="1000000413"/>
        <n v="1000000414"/>
        <n v="1000000415"/>
        <n v="1000000416"/>
        <n v="1000000417"/>
        <n v="1000000418"/>
        <n v="1000000422"/>
        <n v="1000000423"/>
        <n v="1000000428"/>
        <n v="1000000431"/>
        <n v="1000000432"/>
        <n v="1000000434"/>
        <n v="1000000435"/>
        <n v="1000000437"/>
        <n v="1000000439"/>
        <n v="1000000442"/>
        <n v="1000000443"/>
        <n v="1000000444"/>
        <n v="1000000445"/>
        <n v="1000000446"/>
        <n v="1000000447"/>
        <n v="1000000448"/>
        <n v="1000000455"/>
        <n v="1000000457"/>
        <n v="1000000458"/>
        <n v="1000000461"/>
        <n v="1000000462"/>
        <n v="1000000464"/>
        <n v="1000000465"/>
        <n v="1000000467"/>
        <n v="1000000468"/>
        <n v="1000000470"/>
        <n v="1000000471"/>
        <n v="1000000472"/>
        <n v="1000000473"/>
        <n v="1000000474"/>
        <n v="1000000476"/>
        <n v="1000000477"/>
        <n v="1000000478"/>
        <n v="1000000481"/>
        <n v="1000000483"/>
        <n v="1000000484"/>
        <n v="1000000485"/>
        <n v="1000000486"/>
        <n v="1000000487"/>
        <n v="1000000488"/>
        <n v="1000000489"/>
        <n v="1000000490"/>
        <n v="1000000491"/>
        <n v="1000000492"/>
        <n v="1000000493"/>
        <n v="1000000494"/>
        <n v="1000000495"/>
        <n v="1000000496"/>
        <n v="1000000497"/>
        <n v="1000000498"/>
        <n v="1000000499"/>
        <n v="1000000501"/>
        <n v="1000000502"/>
        <n v="1000000503"/>
        <n v="1000000504"/>
        <n v="1000000506"/>
        <n v="1000000508"/>
        <n v="1000000509"/>
        <n v="1000000510"/>
        <n v="1000000511"/>
        <n v="1000000512"/>
        <n v="1000000513"/>
        <n v="1000000514"/>
        <n v="1000000515"/>
        <n v="1000000519"/>
        <n v="1000000521"/>
        <n v="1000000522"/>
        <n v="1000000523"/>
        <n v="1000000524"/>
        <n v="1000000525"/>
        <n v="1000000527"/>
        <n v="1000000528"/>
        <n v="1000000529"/>
        <n v="1000000530"/>
        <n v="1000000532"/>
        <n v="1000000534"/>
        <n v="1000000535"/>
        <n v="1000000538"/>
        <n v="1000000539"/>
        <n v="1000000541"/>
        <n v="1000000542"/>
        <n v="1000000544"/>
        <n v="1000000546"/>
        <n v="1000000548"/>
        <n v="1000000549"/>
        <n v="1000000551"/>
        <n v="1000000552"/>
        <n v="1000000553"/>
        <n v="1000000554"/>
        <n v="1000000555"/>
        <n v="1000000557"/>
        <n v="1000000558"/>
        <n v="1000000559"/>
        <n v="1000000561"/>
        <n v="1000000562"/>
        <n v="1000000568"/>
        <n v="1000000569"/>
        <n v="1000000573"/>
        <n v="1000000577"/>
        <n v="1000000578"/>
        <n v="1000000579"/>
        <n v="1000000582"/>
        <n v="1000000583"/>
        <n v="1000000584"/>
        <n v="1000000587"/>
        <n v="1000000588"/>
        <n v="1000000589"/>
        <n v="1000000591"/>
        <n v="1000000593"/>
        <n v="1000000594"/>
        <n v="1000000597"/>
        <n v="1000000598"/>
        <n v="1000000604"/>
        <n v="1000000605"/>
        <n v="1000000607"/>
        <n v="1000000609"/>
        <n v="1000000611"/>
        <n v="1000000613"/>
        <n v="1000000614"/>
        <n v="1000000615"/>
        <n v="1000000616"/>
        <n v="1000000618"/>
        <n v="1000000620"/>
        <n v="1000000621"/>
        <n v="1000000623"/>
        <n v="1000000624"/>
        <n v="1000000627"/>
        <n v="1000000629"/>
        <n v="1000000630"/>
        <n v="1000000631"/>
        <n v="1000000633"/>
        <n v="1000000634"/>
        <n v="1000000637"/>
        <n v="1000000638"/>
        <n v="1000000642"/>
        <n v="1000000646"/>
        <n v="1000000647"/>
        <n v="1000000652"/>
        <n v="1000000653"/>
        <n v="1000000654"/>
        <n v="1000000655"/>
        <n v="1000000657"/>
        <n v="1000000658"/>
        <n v="1000000659"/>
        <n v="1000000661"/>
        <n v="1000000665"/>
        <n v="1000000666"/>
        <n v="1000000667"/>
        <n v="1000000668"/>
        <n v="1000000669"/>
        <n v="1000000670"/>
        <n v="1000000671"/>
        <n v="1000000672"/>
        <n v="1000000673"/>
        <n v="1000000675"/>
        <n v="1000000679"/>
        <n v="1000000683"/>
        <n v="1000000692"/>
        <n v="1000000694"/>
        <n v="1000000695"/>
        <n v="1000000696"/>
        <n v="1000000697"/>
        <n v="1000000699"/>
        <n v="1000000701"/>
        <n v="1000000702"/>
        <n v="1000000707"/>
        <n v="1000000716"/>
        <n v="1000000717"/>
        <n v="1000000718"/>
        <n v="1000000719"/>
        <n v="1000000720"/>
        <n v="1000000722"/>
        <n v="1000000725"/>
        <n v="1000000726"/>
        <n v="1000000728"/>
        <n v="1000000729"/>
        <n v="1000000731"/>
        <n v="1000000732"/>
        <n v="1000000733"/>
        <n v="1000000734"/>
        <n v="1000000735"/>
        <n v="1000000736"/>
        <n v="1000000737"/>
        <n v="1000000738"/>
        <n v="1000000740"/>
        <n v="1000000741"/>
        <n v="1000000742"/>
        <n v="1000000744"/>
        <n v="1000000745"/>
        <n v="1000000746"/>
        <n v="1000000749"/>
        <n v="1000000751"/>
        <n v="1000000752"/>
        <n v="1000000753"/>
        <n v="1000000757"/>
        <n v="1000000760"/>
        <n v="1000000761"/>
        <n v="1000000763"/>
        <n v="1000000767"/>
        <n v="1000000768"/>
        <n v="1000000769"/>
        <n v="1000000770"/>
        <n v="1000000772"/>
        <n v="1000000773"/>
        <n v="1000000774"/>
        <n v="1000000775"/>
        <n v="1000000776"/>
        <n v="1000000780"/>
        <n v="1000000781"/>
        <n v="1000000782"/>
        <n v="1000000784"/>
        <n v="1000000786"/>
        <n v="1000000788"/>
        <n v="1000000789"/>
        <n v="1000000790"/>
        <n v="1000000792"/>
        <n v="1000000794"/>
        <n v="1000000797"/>
        <n v="1000000798"/>
        <n v="1000000799"/>
        <n v="1000000800"/>
        <n v="1000000801"/>
        <n v="1000000802"/>
        <n v="1000000803"/>
        <n v="1000000804"/>
        <n v="1000000805"/>
        <n v="1000000806"/>
        <n v="1000000807"/>
        <n v="1000000808"/>
        <n v="1000000809"/>
        <n v="1000000810"/>
        <n v="1000000811"/>
        <n v="1000000812"/>
        <n v="1000000815"/>
        <n v="1000000816"/>
        <n v="1000000817"/>
        <n v="1000000818"/>
        <n v="1000000819"/>
        <n v="1000000820"/>
        <n v="1000000821"/>
        <n v="1000000822"/>
        <n v="1000000823"/>
        <n v="1000000825"/>
        <n v="1000000826"/>
        <n v="1000000827"/>
        <n v="1000000828"/>
        <n v="1000000829"/>
        <n v="1000000832"/>
        <n v="1000000834"/>
        <n v="1000000836"/>
        <n v="1000000839"/>
        <n v="1000000842"/>
        <n v="1000000843"/>
        <n v="1000000890"/>
        <n v="1000000893"/>
        <n v="1000000894"/>
        <n v="1000000895"/>
        <n v="1000000901"/>
        <n v="1000000907"/>
        <n v="1000000909"/>
        <n v="1000000911"/>
        <n v="1000000914"/>
        <n v="1000000915"/>
        <n v="1000000916"/>
        <n v="1000000918"/>
        <n v="1000000919"/>
        <n v="1000000920"/>
        <n v="1000000922"/>
        <n v="1000000925"/>
        <n v="1000000927"/>
        <n v="1000000929"/>
        <n v="1000000930"/>
        <n v="1000000931"/>
        <n v="1000000934"/>
        <n v="1000000935"/>
        <n v="1000000936"/>
        <n v="1000000940"/>
        <n v="1000000942"/>
        <n v="1000000943"/>
        <n v="1000000944"/>
        <n v="1000000945"/>
        <n v="1000000946"/>
        <n v="1000000948"/>
        <n v="1000000949"/>
        <n v="1000000950"/>
        <n v="1000000953"/>
        <n v="1000000958"/>
        <n v="1000000959"/>
        <n v="1000000962"/>
        <n v="1000000963"/>
        <n v="1000000965"/>
        <n v="1000000966"/>
        <n v="1000000969"/>
        <n v="1000000970"/>
        <n v="1000000972"/>
        <n v="1000000975"/>
        <n v="1000000976"/>
        <n v="1000000983"/>
        <n v="1000000985"/>
        <n v="1000000990"/>
        <n v="1000000991"/>
        <n v="1000000996"/>
        <n v="1000000999"/>
        <n v="1000001001"/>
        <n v="1000001002"/>
        <n v="1000001006"/>
        <n v="1000001007"/>
        <n v="1000001008"/>
        <n v="1000001014"/>
        <n v="1000001016"/>
        <n v="1000001017"/>
        <n v="1000001018"/>
        <n v="1000001020"/>
        <n v="1000001024"/>
        <n v="1000001025"/>
        <n v="1000001027"/>
        <n v="1000001029"/>
        <n v="1000001031"/>
        <n v="1000001032"/>
        <n v="1000001033"/>
        <n v="1000001034"/>
        <n v="1000001035"/>
        <n v="1000001036"/>
        <n v="1000001037"/>
        <n v="1000001038"/>
        <n v="1000001041"/>
        <n v="1000001042"/>
        <n v="1000001043"/>
        <n v="1000001047"/>
        <n v="1000001051"/>
        <n v="1000001052"/>
        <n v="1000001055"/>
        <n v="1000001057"/>
        <n v="1000001062"/>
        <n v="1000001065"/>
        <n v="1000001066"/>
        <n v="1000001067"/>
        <n v="1000001068"/>
        <n v="1000001069"/>
        <n v="1000001070"/>
        <n v="1000001077"/>
        <n v="1000001078"/>
        <n v="1000001082"/>
        <n v="1000001083"/>
        <n v="1000001085"/>
        <n v="1000001088"/>
        <n v="1000001089"/>
        <n v="1000001090"/>
        <n v="1000001093"/>
        <n v="1000001095"/>
        <n v="1000001098"/>
        <n v="1000001099"/>
        <n v="1000001102"/>
        <n v="1000001103"/>
        <n v="1000001105"/>
        <n v="1000001107"/>
        <n v="1000001108"/>
        <n v="1000001109"/>
        <n v="1000001111"/>
        <n v="1000001140"/>
        <n v="1000001141"/>
        <n v="1000001143"/>
        <n v="1000001144"/>
        <n v="1000001146"/>
        <n v="1000001147"/>
        <n v="1000001148"/>
        <n v="1000001150"/>
        <n v="1000001153"/>
        <n v="1000001154"/>
        <n v="1000001165"/>
        <n v="1000001168"/>
        <n v="1000001170"/>
        <n v="1000001174"/>
        <n v="1000001177"/>
        <n v="1000001178"/>
        <n v="1000001183"/>
        <n v="1000001184"/>
        <n v="1000001186"/>
        <n v="1000001189"/>
        <n v="1000001190"/>
        <n v="1000001195"/>
        <n v="1000001197"/>
        <n v="1000001198"/>
        <n v="1000001199"/>
        <n v="1000001200"/>
        <n v="1000001211"/>
        <n v="1000001212"/>
        <n v="1000001224"/>
        <n v="1000001225"/>
        <n v="1000001228"/>
        <n v="1000001229"/>
        <n v="1000001230"/>
        <n v="1000001231"/>
        <n v="1000001232"/>
        <n v="1000001233"/>
        <n v="1000001234"/>
        <n v="1000001236"/>
        <n v="1000001238"/>
        <n v="1000001239"/>
        <n v="1000001241"/>
        <n v="1000001242"/>
        <n v="1000001244"/>
        <n v="1000001245"/>
        <n v="1000001250"/>
        <n v="1000001251"/>
        <n v="1000001252"/>
        <n v="1000001254"/>
        <n v="1000001256"/>
        <n v="1000001257"/>
        <n v="1000001259"/>
        <n v="1000001261"/>
        <n v="1000001264"/>
        <n v="1000001265"/>
        <n v="1000001329"/>
        <n v="1000001330"/>
        <n v="1000001334"/>
        <n v="1000001335"/>
        <n v="1000001336"/>
        <n v="1000001337"/>
        <n v="1000001341"/>
        <n v="1000001351"/>
        <n v="1000001352"/>
        <n v="1000001354"/>
        <n v="1000001355"/>
        <n v="1000001357"/>
        <n v="1000001361"/>
        <n v="1000001365"/>
        <n v="1000001366"/>
        <n v="1000001369"/>
        <n v="1000001371"/>
        <n v="1000001374"/>
        <n v="1000001377"/>
        <n v="1000001381"/>
        <n v="1000001384"/>
        <n v="1000001405"/>
        <n v="1000001406"/>
        <n v="1000001408"/>
        <n v="1000001411"/>
        <n v="1000001413"/>
        <n v="1000001415"/>
        <n v="1000001416"/>
        <n v="1000001417"/>
        <n v="1000001418"/>
        <n v="1000001419"/>
        <n v="1000001420"/>
        <n v="1000001421"/>
        <n v="1000001423"/>
        <n v="1000001425"/>
        <n v="1000001426"/>
        <n v="1000001428"/>
        <n v="1000001429"/>
        <n v="1000001433"/>
        <n v="1000001435"/>
        <n v="1000001437"/>
        <n v="1000001439"/>
        <n v="1000001441"/>
        <n v="1000001443"/>
        <n v="1000001444"/>
        <n v="1000001445"/>
        <n v="1000001446"/>
        <n v="1000001450"/>
        <n v="1000001451"/>
        <n v="1000001455"/>
        <n v="1000001459"/>
        <n v="1000001461"/>
        <n v="1000001462"/>
        <n v="1000001463"/>
        <n v="1000001465"/>
        <n v="1000001468"/>
        <n v="1000001469"/>
        <n v="1000001472"/>
        <n v="1000001477"/>
        <n v="1000001479"/>
        <n v="1000001480"/>
        <n v="1000001482"/>
        <n v="1000001483"/>
        <n v="1000001484"/>
        <n v="1000001485"/>
        <n v="1000001486"/>
        <n v="1000001490"/>
        <n v="1000001491"/>
        <n v="1000001492"/>
        <n v="1000001494"/>
        <n v="1000001496"/>
        <n v="1000001497"/>
        <n v="1000001499"/>
        <n v="1000001500"/>
        <n v="1000001505"/>
        <n v="1000001507"/>
        <n v="1000001508"/>
        <n v="1000001509"/>
        <n v="1000001511"/>
        <n v="1000001515"/>
        <n v="1000001516"/>
        <n v="1000001519"/>
        <n v="1000001581"/>
        <n v="1000001583"/>
        <n v="1000001587"/>
        <n v="1000001590"/>
        <n v="1000001600"/>
        <n v="1000001609"/>
        <n v="1000001611"/>
        <n v="1000001615"/>
        <n v="1000001633"/>
        <n v="1000001638"/>
        <n v="1000001641"/>
        <n v="1000001642"/>
        <n v="1000001644"/>
        <n v="1000001647"/>
        <n v="1000001652"/>
        <n v="1000001654"/>
        <n v="1000001657"/>
        <n v="1000001660"/>
        <n v="1000001665"/>
        <n v="1000001669"/>
        <n v="1000001671"/>
        <n v="1000001672"/>
        <n v="1000001675"/>
        <n v="1000001683"/>
        <n v="1000001712"/>
        <n v="1000001716"/>
        <n v="1000001718"/>
        <n v="1000001719"/>
        <n v="1000001721"/>
        <n v="1000001722"/>
        <n v="1000001724"/>
        <n v="1000001727"/>
        <n v="1000001731"/>
        <n v="1000001732"/>
        <n v="1000001734"/>
        <n v="1000001735"/>
        <n v="1000001736"/>
        <n v="1000001804"/>
        <n v="1000001813"/>
        <n v="1000001815"/>
        <n v="1000001818"/>
        <n v="1000001820"/>
        <n v="1000001821"/>
        <n v="1000001827"/>
        <n v="1000001874"/>
        <n v="1000001877"/>
        <n v="1000001879"/>
        <n v="1000001887"/>
        <n v="1000001892"/>
        <n v="1000001901"/>
        <n v="1000001910"/>
        <n v="1000001914"/>
        <n v="1000001916"/>
        <n v="1000001917"/>
        <n v="1000001918"/>
        <n v="1000001920"/>
        <n v="1000001922"/>
        <n v="1000001924"/>
        <n v="1000001928"/>
        <n v="1000001930"/>
        <n v="1000001931"/>
        <n v="1000001932"/>
        <n v="1000001938"/>
        <n v="1000001942"/>
        <n v="1000001947"/>
        <n v="1000001950"/>
        <n v="1000001951"/>
        <n v="1000001952"/>
        <n v="1000001978"/>
        <n v="1000001988"/>
        <n v="1000001998"/>
        <n v="1000002000"/>
        <n v="1000002005"/>
        <n v="1000002006"/>
        <n v="1000002008"/>
        <n v="1000002010"/>
        <n v="1000002013"/>
        <n v="1000002024"/>
        <n v="1000002030"/>
        <n v="1000002031"/>
        <n v="1000002036"/>
        <n v="1000002041"/>
        <n v="1000002043"/>
        <n v="1000002044"/>
        <n v="1000002045"/>
        <n v="1000002049"/>
        <n v="1000002054"/>
        <n v="1000002057"/>
        <n v="1000002059"/>
        <n v="1000002064"/>
        <n v="1000002070"/>
        <n v="1000002072"/>
        <n v="1000002073"/>
        <n v="1000002074"/>
        <n v="1000002075"/>
        <n v="1000002083"/>
        <n v="1000002391"/>
        <n v="1000002392"/>
        <n v="1000002400"/>
        <n v="1000002402"/>
        <n v="1000002403"/>
        <n v="1000002404"/>
        <n v="1000002405"/>
        <n v="1000002406"/>
        <n v="1000002409"/>
        <n v="1000002508"/>
        <n v="1000002510"/>
        <n v="1000002522"/>
        <n v="1000002525"/>
        <n v="1000002535"/>
        <n v="1000002536"/>
        <n v="1000002546"/>
        <n v="1000002552"/>
        <n v="1000002553"/>
        <n v="1000002558"/>
        <n v="1000002559"/>
        <n v="1000002595"/>
        <n v="1000002605"/>
        <n v="1000002607"/>
        <n v="1000002609"/>
        <n v="1000002610"/>
        <n v="1000002612"/>
        <n v="1000002613"/>
        <n v="1000002617"/>
        <n v="1000002618"/>
        <n v="1000002619"/>
        <n v="1000002620"/>
        <n v="1000002621"/>
        <n v="1000002624"/>
        <n v="1000002627"/>
        <n v="1000002632"/>
        <n v="1000002633"/>
        <n v="1000002638"/>
        <n v="1000002639"/>
        <n v="1000002659"/>
        <n v="1000002665"/>
        <n v="1000002667"/>
        <n v="1000002670"/>
        <n v="1000002673"/>
        <n v="1000002679"/>
        <n v="1000002695"/>
        <n v="1000002702"/>
        <n v="1000002723"/>
        <n v="1000002726"/>
        <n v="1000002727"/>
        <n v="1000002728"/>
        <n v="1000002734"/>
        <n v="1000002740"/>
        <n v="1000002744"/>
        <n v="1000002746"/>
        <n v="1000002747"/>
        <n v="1000002748"/>
        <n v="1000002750"/>
        <n v="1000002751"/>
        <n v="1000002753"/>
        <n v="1000002754"/>
        <n v="1000002756"/>
        <n v="1000002757"/>
        <n v="1000002758"/>
        <n v="1000002759"/>
        <n v="1000002760"/>
        <n v="1000002761"/>
        <n v="1000002762"/>
        <n v="1000002763"/>
        <n v="1000002764"/>
        <n v="1000002772"/>
        <n v="1000002773"/>
        <n v="1000002774"/>
        <n v="1000002777"/>
        <n v="1000002780"/>
        <n v="1000002781"/>
        <n v="1000002789"/>
        <n v="1000002795"/>
        <n v="1000002803"/>
        <n v="1000002808"/>
        <n v="1000002811"/>
        <n v="1000002812"/>
        <n v="1000002813"/>
        <n v="1000002816"/>
        <n v="1000002818"/>
        <n v="1000002820"/>
        <n v="1000002823"/>
        <n v="1000002833"/>
        <n v="1000002835"/>
        <n v="1000002837"/>
        <n v="1000002844"/>
        <n v="1000002845"/>
        <n v="1000002846"/>
        <n v="1000002847"/>
        <n v="1000002851"/>
        <n v="1000002856"/>
        <n v="1000002866"/>
        <n v="1000002867"/>
        <n v="1000002868"/>
        <n v="1000002889"/>
        <n v="1000002891"/>
        <n v="1000002901"/>
        <n v="1000002903"/>
        <n v="1000002960"/>
        <n v="1000002980"/>
        <n v="1000002981"/>
        <n v="1000002982"/>
        <n v="1000002990"/>
        <n v="1000003010"/>
        <n v="1000003020"/>
        <n v="1000003040"/>
        <n v="1000003041"/>
        <n v="1000003061"/>
        <n v="1000003062"/>
        <n v="1000003080"/>
        <n v="1000003100"/>
        <n v="1000003112"/>
        <n v="1000003114"/>
        <n v="1000003116"/>
        <n v="1000003120"/>
        <n v="1000003122"/>
        <n v="1000003125"/>
        <n v="1000003126"/>
        <n v="1000003133"/>
        <n v="1000003134"/>
        <n v="1000003136"/>
        <n v="1000003158"/>
        <n v="1000003161"/>
        <n v="1000003162"/>
        <n v="1000003164"/>
        <n v="1000003166"/>
        <n v="1000003168"/>
        <n v="1000003171"/>
        <n v="1000003182"/>
        <n v="1000003184"/>
        <n v="1000003186"/>
        <n v="1000003188"/>
        <n v="1000003189"/>
        <n v="1000003191"/>
        <n v="1000003192"/>
        <n v="1000003193"/>
        <n v="1000003200"/>
        <n v="1000003202"/>
        <n v="1000003203"/>
        <n v="1000003208"/>
        <n v="1000003211"/>
        <n v="1000003232"/>
        <n v="1000003242"/>
        <n v="1000003243"/>
        <n v="1000003246"/>
        <n v="1000003247"/>
        <n v="1000003249"/>
        <n v="1000003250"/>
        <n v="1000003273"/>
        <n v="1000003274"/>
        <n v="1000003278"/>
        <n v="1000003280"/>
        <n v="1000003282"/>
        <n v="1000003292"/>
        <n v="1000003294"/>
        <n v="1000003303"/>
        <n v="1000003304"/>
        <n v="1000003306"/>
        <n v="1000003308"/>
        <n v="1000003309"/>
        <n v="1000003310"/>
        <n v="1000003311"/>
        <n v="1000003314"/>
        <n v="1000003323"/>
        <n v="1000003324"/>
        <n v="1000003325"/>
        <n v="1000003326"/>
        <n v="1000003332"/>
        <n v="1000003344"/>
        <n v="1000003366"/>
        <n v="1000003367"/>
        <n v="1000003373"/>
        <n v="1000003382"/>
        <n v="1000003385"/>
        <n v="1000003386"/>
        <n v="1000003387"/>
        <n v="1000003392"/>
        <n v="1000003393"/>
        <n v="1000003396"/>
        <n v="1000003398"/>
        <n v="1000003399"/>
        <n v="1000003402"/>
        <n v="1000003407"/>
        <n v="1000003415"/>
        <n v="1000003424"/>
        <n v="1000003425"/>
        <n v="1000003429"/>
        <n v="1000003443"/>
        <n v="1000003445"/>
        <n v="1000003447"/>
        <n v="1000003452"/>
        <n v="1000003454"/>
        <n v="1000003462"/>
        <n v="1000003473"/>
        <n v="1000003477"/>
        <n v="1000003479"/>
        <n v="1000003483"/>
        <n v="1000003488"/>
        <n v="1000003489"/>
        <n v="1000003490"/>
        <n v="1000003493"/>
        <n v="1000003495"/>
        <n v="1000003496"/>
        <n v="1000003497"/>
        <n v="1000003500"/>
        <n v="1000003501"/>
        <n v="1000003502"/>
        <n v="1000003503"/>
        <n v="1000003505"/>
        <n v="1000003508"/>
        <n v="1000003511"/>
        <n v="1000003513"/>
        <n v="1000003515"/>
        <n v="1000003516"/>
        <n v="1000003517"/>
        <n v="1000003519"/>
        <n v="1000003521"/>
        <n v="1000003525"/>
        <n v="1000003527"/>
        <n v="1000003529"/>
        <n v="1000003531"/>
        <n v="1000003532"/>
        <n v="1000003533"/>
        <n v="1000003544"/>
        <n v="1000003545"/>
        <n v="1000003549"/>
        <n v="1000003551"/>
        <n v="1000003552"/>
        <n v="1000003553"/>
        <n v="1000003554"/>
        <n v="1000003556"/>
        <n v="1000003565"/>
        <n v="1000003566"/>
        <n v="1000003586"/>
        <n v="1000003589"/>
        <n v="1000003590"/>
        <n v="1000003592"/>
        <n v="1000003595"/>
        <n v="1000003596"/>
        <n v="1000003597"/>
        <n v="1000003598"/>
        <n v="1000003599"/>
        <n v="1000003606"/>
        <n v="1000003607"/>
        <n v="1000003610"/>
        <n v="1000003611"/>
        <n v="1000003612"/>
        <n v="1000003613"/>
        <n v="1000003614"/>
        <n v="1000003615"/>
        <n v="1000003616"/>
        <n v="1000003632"/>
        <n v="1000003635"/>
        <n v="1000003637"/>
        <n v="1000003642"/>
        <n v="1000003643"/>
        <n v="1000003645"/>
        <n v="1000003653"/>
        <n v="1000003655"/>
        <n v="1000003658"/>
        <n v="1000003663"/>
        <n v="1000003675"/>
        <n v="1000003676"/>
        <n v="1000003677"/>
        <n v="1000003683"/>
        <n v="1000003692"/>
        <n v="1000003698"/>
        <n v="1000003700"/>
        <n v="1000003702"/>
        <n v="1000003713"/>
        <n v="1000003714"/>
        <n v="1000003715"/>
        <n v="1000003716"/>
        <n v="1000003721"/>
        <n v="1000003723"/>
        <n v="1000003725"/>
        <n v="1000003726"/>
        <n v="1000003727"/>
        <n v="1000003728"/>
        <n v="1000003730"/>
        <n v="1000003731"/>
        <n v="1000003732"/>
        <n v="1000003743"/>
        <n v="1000003744"/>
        <n v="1000003745"/>
        <n v="1000003746"/>
        <n v="1000003747"/>
        <n v="1000003751"/>
        <n v="1000003756"/>
        <n v="1000003762"/>
        <n v="1000003763"/>
        <n v="1000003767"/>
        <n v="1000003768"/>
        <n v="1000003772"/>
        <n v="1000003773"/>
        <n v="1000003782"/>
        <n v="1000003783"/>
        <n v="1000003785"/>
        <n v="1000003787"/>
        <n v="1000003789"/>
        <n v="1000003791"/>
        <n v="1000003794"/>
        <n v="1000003795"/>
        <n v="1000003796"/>
        <n v="1000003799"/>
        <n v="1000003802"/>
        <n v="1000003803"/>
        <n v="1000003805"/>
        <n v="1000003806"/>
        <n v="1000003807"/>
        <n v="1000003809"/>
        <n v="1000003810"/>
        <n v="1000003815"/>
        <n v="1000003816"/>
        <n v="1000003817"/>
        <n v="1000003818"/>
        <n v="1000003822"/>
        <n v="1000003823"/>
        <n v="1000003833"/>
        <n v="1000003840"/>
        <n v="1000003841"/>
        <n v="1000003842"/>
        <n v="1000003843"/>
        <n v="1000003844"/>
        <n v="1000003845"/>
        <n v="1000003846"/>
        <n v="1000003852"/>
        <n v="1000003854"/>
        <n v="1000003855"/>
        <n v="1000003863"/>
        <n v="1000003864"/>
        <n v="1000003867"/>
        <n v="1000003868"/>
        <n v="1000003869"/>
        <n v="1000003870"/>
        <n v="1000003871"/>
        <n v="1000003873"/>
        <n v="1000003874"/>
        <n v="1000003876"/>
        <n v="1000003877"/>
        <n v="1000003881"/>
        <n v="1000003885"/>
        <n v="1000003886"/>
        <n v="1000003889"/>
        <n v="1000003890"/>
        <n v="1000003892"/>
        <n v="1000003893"/>
        <n v="1000003894"/>
        <n v="1000003895"/>
        <n v="1000003896"/>
        <n v="1000003897"/>
        <n v="1000003898"/>
        <n v="1000003900"/>
        <n v="1000003901"/>
        <n v="1000003902"/>
        <n v="1000003904"/>
        <n v="1000003907"/>
        <n v="1000003908"/>
        <n v="1000003910"/>
        <n v="1000003911"/>
        <n v="1000003912"/>
        <n v="1000003914"/>
        <n v="1000003915"/>
        <n v="1000003916"/>
        <n v="1000003918"/>
        <n v="1000003919"/>
        <n v="1000003920"/>
        <n v="1000003921"/>
        <n v="1000003922"/>
        <n v="1000003924"/>
        <n v="1000003926"/>
        <n v="1000003927"/>
        <n v="1000003928"/>
        <n v="1000003931"/>
        <n v="1000003932"/>
        <n v="1000003934"/>
        <n v="1000003935"/>
        <n v="1000003936"/>
        <n v="1000003942"/>
        <n v="1000003945"/>
        <n v="1000003948"/>
        <n v="1000003952"/>
        <n v="1000003953"/>
        <n v="1000003955"/>
        <n v="1000003957"/>
        <n v="1000003962"/>
        <n v="1000003963"/>
        <n v="1000003964"/>
        <n v="1000003965"/>
        <n v="1000003966"/>
        <n v="1000003968"/>
        <n v="1000003969"/>
        <n v="1000003971"/>
        <n v="1000003972"/>
        <n v="1000003973"/>
        <n v="1000003975"/>
        <n v="1000003983"/>
        <n v="1000003984"/>
        <n v="1000003987"/>
        <n v="1000003989"/>
        <n v="1000003990"/>
        <n v="1000003991"/>
        <n v="1000003994"/>
        <n v="1000003995"/>
        <n v="1000003996"/>
        <n v="1000003997"/>
        <n v="1000003999"/>
        <n v="1000004000"/>
        <n v="1000004001"/>
        <n v="1000004002"/>
        <n v="1000004004"/>
        <n v="1000004005"/>
        <n v="1000004006"/>
        <n v="1000004007"/>
        <n v="1000004008"/>
        <n v="1000004009"/>
        <n v="1000004010"/>
        <n v="1000004012"/>
        <n v="1000004014"/>
        <n v="1000004016"/>
        <n v="1000004017"/>
        <n v="1000004019"/>
        <n v="1000004020"/>
        <n v="1000004022"/>
        <n v="1000004023"/>
        <n v="1000004024"/>
        <n v="1000004025"/>
        <n v="1000004026"/>
        <n v="1000004033"/>
        <n v="1000004034"/>
        <n v="1000004035"/>
        <n v="1000004036"/>
        <n v="1000004038"/>
        <n v="1000004039"/>
        <n v="1000004042"/>
        <n v="1000004043"/>
        <n v="1000004044"/>
        <n v="1000004046"/>
        <n v="1000004047"/>
        <n v="1000004049"/>
        <n v="1000004050"/>
        <n v="1000004052"/>
        <n v="1000004054"/>
        <n v="1000004062"/>
        <n v="1000004063"/>
        <n v="1000004064"/>
        <n v="1000004065"/>
        <n v="1000004067"/>
        <n v="1000004068"/>
        <n v="1000004069"/>
        <n v="1000004072"/>
        <n v="1000004073"/>
        <n v="1000004074"/>
        <n v="1000004075"/>
        <n v="1000004076"/>
        <n v="1000004077"/>
        <n v="1000004082"/>
        <n v="1000004083"/>
        <n v="1000004084"/>
        <n v="1000004085"/>
        <n v="1000004086"/>
        <n v="1000004087"/>
        <n v="1000004088"/>
        <n v="1000004090"/>
        <n v="1000004091"/>
        <n v="1000004094"/>
        <n v="1000004095"/>
        <n v="1000004097"/>
        <n v="1000004099"/>
        <n v="1000004100"/>
        <n v="1000004103"/>
        <n v="1000004104"/>
        <n v="1000004105"/>
        <n v="1000004106"/>
        <n v="1000004108"/>
        <n v="1000004109"/>
        <n v="1000004110"/>
        <n v="1000004111"/>
        <n v="1000004112"/>
        <n v="1000004113"/>
        <n v="1000004114"/>
        <n v="1000004115"/>
        <n v="1000004116"/>
        <n v="1000004117"/>
        <n v="1000004118"/>
        <n v="1000004119"/>
        <n v="1000004120"/>
        <n v="1000004121"/>
        <n v="1000004122"/>
        <n v="1000004123"/>
        <n v="1000004124"/>
        <n v="1000004126"/>
        <n v="1000004132"/>
        <n v="1000004133"/>
        <n v="1000004134"/>
        <n v="1000004136"/>
        <n v="1000004137"/>
        <n v="1000004138"/>
        <n v="1000004139"/>
        <n v="1000004141"/>
        <n v="1000004142"/>
        <n v="1000004145"/>
        <n v="1000004146"/>
        <n v="1000004147"/>
        <n v="1000004149"/>
        <n v="1000004150"/>
        <n v="1000004151"/>
        <n v="1000004152"/>
        <n v="1000004153"/>
        <n v="1000004155"/>
        <n v="1000004156"/>
        <n v="1000004157"/>
        <n v="1000004158"/>
        <n v="1000004159"/>
        <n v="1000004161"/>
        <n v="1000004163"/>
        <n v="1000004164"/>
        <n v="1000004165"/>
        <n v="1000004166"/>
        <n v="1000004167"/>
        <n v="1000004168"/>
        <n v="1000004169"/>
        <n v="1000004170"/>
        <n v="1000004171"/>
        <n v="1000004172"/>
        <n v="1000004174"/>
        <n v="1000004175"/>
        <n v="1000004177"/>
        <n v="1000004179"/>
        <n v="1000004181"/>
        <n v="1000004182"/>
        <n v="1000004183"/>
        <n v="1000004184"/>
        <n v="1000004185"/>
        <n v="1000004187"/>
        <n v="1000004192"/>
        <n v="1000004196"/>
        <n v="1000004197"/>
        <n v="1000004203"/>
      </sharedItems>
    </cacheField>
    <cacheField name="DEALERS NAME" numFmtId="0">
      <sharedItems count="1352">
        <s v="A A STORE"/>
        <s v="A ACHUMI HARDWARE &amp; PAINTS"/>
        <s v="A B HARDWARE STORE"/>
        <s v="A K ENTERPRISE (JOR)"/>
        <s v="A K ENTERPRISES"/>
        <s v="A M B ENTERPRISE"/>
        <s v="A M HARDWARE"/>
        <s v="A R ENTERPRISE"/>
        <s v="A S HARDWARE STORE"/>
        <s v="A STAR STORE"/>
        <s v="A. HAQUE HARDWARE"/>
        <s v="A.B. ENTERPRISE (NLP)"/>
        <s v="A.B.C. ENTERPRISE - TURA"/>
        <s v="A.H. HARDWARE SHOP"/>
        <s v="A.I. TRADERS"/>
        <s v="A.I.ENTERPRISE"/>
        <s v="A.J. ENTERPRISES"/>
        <s v="A.K. HARDWARE"/>
        <s v="A.K. TRADERS"/>
        <s v="A.K.ENTERPRISE"/>
        <s v="A.N. TRADERS"/>
        <s v="AAD HOME SOLUTION"/>
        <s v="AAI LAXMI ENTERPRISE"/>
        <s v="AAKASH ENTERPRISE"/>
        <s v="AASBAB"/>
        <s v="AASHIYANA BUILDCON"/>
        <s v="AAYAN TRADING"/>
        <s v="ABDIN HARDWARE"/>
        <s v="ABDUL CONSTRUCTION"/>
        <s v="ABDUL KARIM ENTERPRISE"/>
        <s v="ABDUL SOVAN"/>
        <s v="ABRAR STEEL"/>
        <s v="ADEE ENTERPRISES"/>
        <s v="ADHIKARY ENTERPRISE"/>
        <s v="ADIBA TRADERS"/>
        <s v="ADIL HARDWARE"/>
        <s v="ADITYA ENTERPRISES (BIRNODH)"/>
        <s v="ADITYA STEELS AND ISPAT"/>
        <s v="ADVANCE ENTERPRISE"/>
        <s v="AFSANA HARDWARE"/>
        <s v="AFSANA HARDWARE (SILBORI)"/>
        <s v="AFSHANA HARDWARE"/>
        <s v="AGARWAL TRADING CO"/>
        <s v="AGARWALLA STORES"/>
        <s v="AGM TRADERS"/>
        <s v="AHAMED HARDWARE"/>
        <s v="AIE CONSTRUCTION"/>
        <s v="AJAY KUMAR AGARWALLA"/>
        <s v="AJAY R MARAK"/>
        <s v="AJAY TRADERS"/>
        <s v="AJOY BHATTACHARJEE"/>
        <s v="AKBAR TRADERS"/>
        <s v="AKSHAYA STEEL AND HARDWARE STORES"/>
        <s v="ALAM AGRO INDUSTRY"/>
        <s v="ALAM HARDWARE"/>
        <s v="ALAM TRADERS"/>
        <s v="ALI HARDWARE (GADONG)"/>
        <s v="ALIM ENTERPRISE"/>
        <s v="ALLIED TRADERS"/>
        <s v="ALPANA INDUSTRY AND HARDWARE SHOP"/>
        <s v="AMAN HARDWARE STORE"/>
        <s v="AMAR STEEL"/>
        <s v="AMAR TRADING CO. (NIRJULI)"/>
        <s v="AMIN HARDWARE &amp; ENTERPRISE"/>
        <s v="AMIN TRADERS"/>
        <s v="AMIR HAMZA"/>
        <s v="AMIR HUSSAIN LASKAR"/>
        <s v="AMIT ENTERPRISES"/>
        <s v="AMITA TRADERS"/>
        <s v="AMIYO STORE"/>
        <s v="AMKEY TIMBERS"/>
        <s v="AMSONS"/>
        <s v="AMULYA PAUL"/>
        <s v="AMY TRADING (MIZ)"/>
        <s v="ANAND KUMAR JAJODIA"/>
        <s v="ANAND TRADERS (BHAGALPUR)"/>
        <s v="ANANDA TRADERS"/>
        <s v="ANAYPRIYA INFRA AND TRANSPORT PRIVATE LIMITED"/>
        <s v="ANGELAS ENTERPRISE"/>
        <s v="ANIA ENTERPRISES"/>
        <s v="ANIL HARDWARE"/>
        <s v="ANIMA SINHA"/>
        <s v="ANISUR ZAMAN"/>
        <s v="ANJALI CEMENT AND HARDWARES"/>
        <s v="ANJALI HARDWARE"/>
        <s v="ANJAN DEBNATH"/>
        <s v="ANJANA TRADERS"/>
        <s v="ANJANI ENTERPRISES LIMITED"/>
        <s v="ANJUM TRADING"/>
        <s v="ANKIT HARDWARE"/>
        <s v="ANKUR ENTERPRISES (MADHEPURA)"/>
        <s v="ANKUR TRADERS"/>
        <s v="ANNAPURNA TRADE SYNDICATE"/>
        <s v="ANNAPURNA TRADERS"/>
        <s v="ANSARI ENTERPRISE"/>
        <s v="ANUSHKA TRADERS"/>
        <s v="ANUSUIYA CYCLE &amp; HARDWARE STORE"/>
        <s v="APURBA KR GOGOI HARDWARE"/>
        <s v="APURBA TRADERS"/>
        <s v="ARCHANA STORES"/>
        <s v="ARHAM ENTERPRISES"/>
        <s v="ARIHANT AGENCIES"/>
        <s v="ARIHANT ENTERPRISE (MANKACHAR)"/>
        <s v="ARPITA HARDWARE &amp; VARIETIES"/>
        <s v="ARUN CHANDRA SAHA"/>
        <s v="ARUN PAUL &amp; BROTHERS"/>
        <s v="ARUNACHAL TRADERS"/>
        <s v="ARUNODAY"/>
        <s v="ASHA HARDWARE"/>
        <s v="ASHA TRADERS - BARIYAHI"/>
        <s v="ASHIES HARDWARE (JORHAT)"/>
        <s v="ASHIRUDDIN HARDWARE"/>
        <s v="ASHOK ENTERPRISE"/>
        <s v="ASHOK KEJARIWAL"/>
        <s v="ASHOK STEELS &amp; COMPANY"/>
        <s v="ASHUTOSH BHANDER"/>
        <s v="ASIF ENTERPRISE"/>
        <s v="ASOMI ENTERPRISE"/>
        <s v="ASSAM HARDWARE (GHY)"/>
        <s v="ASSAM MARBLES"/>
        <s v="ASSAM STORES"/>
        <s v="ASSAM STORES (TEZPUR)"/>
        <s v="ASSAM TRADERS (DHEMAJI)"/>
        <s v="ATEA CEMENT DAWR (AIZ)"/>
        <s v="ATLAS BUILDERS AND ARCHITECT"/>
        <s v="ATMARAM AGARWAL"/>
        <s v="AVIGNA DISTRIBUTORS"/>
        <s v="AYUSH HARDWARE"/>
        <s v="AYUSH TILES &amp; BATHWARE"/>
        <s v="AZIZ HARDWARE"/>
        <s v="B BORO ENTERPRISE"/>
        <s v="B D ENTERPRISE (AMGURI)"/>
        <s v="B D TRADERS"/>
        <s v="B.D. ENTERPRISE (GHY)"/>
        <s v="B.D. HARDWARE-TEZPUR"/>
        <s v="B.D.ENTERPRISE(LA)"/>
        <s v="B.M. HARDWARE"/>
        <s v="B.M.HARDWARE &amp; MACHINERY STORE"/>
        <s v="B.S. ENTERPRISE"/>
        <s v="BABA HARDWARE (DARRANG)"/>
        <s v="BABA LOKENATH CEMENT HOUSE"/>
        <s v="BABLU ENTERPRISE (SIMLITALA)"/>
        <s v="BABLU TRADERS"/>
        <s v="BABU HARDWARE"/>
        <s v="BABUL TRADERS"/>
        <s v="BABUMACHA CEMENT &amp; STEEL"/>
        <s v="BADSHAH ENTERPRISE (MORIGAON)"/>
        <s v="BAISHYA TRADERS"/>
        <s v="BAJRANG ENTERPRISES (SALUGARA)"/>
        <s v="BAJRANG HARDWARE"/>
        <s v="BAJRANG HARDWARE STORE-NLP"/>
        <s v="BAJRANG HOME STUDIO"/>
        <s v="BAJRANG TRADERS (RANIGANJ)"/>
        <s v="BAJRANG TRADERS (SAKRA)"/>
        <s v="BAJRANG TRADING CO"/>
        <s v="BAJRANGBALI HARDWARE"/>
        <s v="BAJRANGBALI STORES"/>
        <s v="BAKALI HARDWARE"/>
        <s v="BALAJI ENTERPRISE (NLP)"/>
        <s v="BALAJI HARDWARE (DIPHU)"/>
        <s v="BALAJI HARDWARE (NALBARI)"/>
        <s v="BALAJI HARDWER AND KRISHI BHANDAR"/>
        <s v="BALAJI STORE (LAKHIMPUR)"/>
        <s v="BALAJI TRADERS"/>
        <s v="BALDEODAS GHANSHYAM DAS"/>
        <s v="BANIA HARDWARE"/>
        <s v="BANIK ENTERPRISE"/>
        <s v="BANIK HARDWARE"/>
        <s v="BANKA BEHARI PAUL"/>
        <s v="BANWARILAL OMKARMULL"/>
        <s v="BAPI HARDWARE"/>
        <s v="BAPI MAJUMDER"/>
        <s v="BARBHUIYA TRADERS"/>
        <s v="BARDHAN TRADERS"/>
        <s v="BARKAT ENTERPRISES"/>
        <s v="BARUAH HARDWARE"/>
        <s v="BARUWATI HARDWARE"/>
        <s v="BASAIAWMOIT ENTERPRISE (SHILLONG)"/>
        <s v="BASANTI HARDWARE"/>
        <s v="BASU HARDWARE"/>
        <s v="BASUNDHARA ENTERPRISE"/>
        <s v="BEAUTY ENTERPRISE"/>
        <s v="BEE JO STORE (AIZ)"/>
        <s v="BEGRAJ MURLIDHAR"/>
        <s v="BENGAL CONCRETE INDUSTRIES"/>
        <s v="BENGAL HARDWARE STORES"/>
        <s v="BHAGWATI HARDWARE"/>
        <s v="BHAGWATI TRADER"/>
        <s v="BHAI BHAI ENTERPRISE (BONGAIGAON)"/>
        <s v="BHAI BHAI HARDWARE - KALIACHAK"/>
        <s v="BHAI BHAI HARDWARE (COOCHBIHAR)"/>
        <s v="BHAI BHAI STEELS"/>
        <s v="BHAITI HARDWARE &amp; FABRICATION"/>
        <s v="BHAJANLAL SHARMA &amp; CO - TSK"/>
        <s v="BHARAT CEMENT SUPPLIER"/>
        <s v="BHARAT ENTERPRISE"/>
        <s v="BHARAT INFRASTRUCTURE"/>
        <s v="BHARAT ISPAT"/>
        <s v="BHARAT STORE"/>
        <s v="BHATTA HARDWARE - NLP"/>
        <s v="BHAWANI STORE"/>
        <s v="BHOLA TRADERS"/>
        <s v="BHOLANATH HARDWARE"/>
        <s v="BHOWMIK BROTHERS"/>
        <s v="BHOWMIK HARDWARE (UDP)"/>
        <s v="BIBIDHA HARDWARE"/>
        <s v="BIJOY RAHA"/>
        <s v="BIJOY STORE - TEZ"/>
        <s v="BIKASH ENTERPRISE"/>
        <s v="BIKU ENTERPRISE (KAPILI)"/>
        <s v="BILLINDRO SANGMA"/>
        <s v="BILLSON GROUP"/>
        <s v="BIMAL HARDWARE - DRG"/>
        <s v="BIPLAB CHAKRABORTY"/>
        <s v="BIREN KUMAR"/>
        <s v="BISHESH &amp; BARSHAN"/>
        <s v="BISHNU ENTERPRISE (U.DINAJPUR)"/>
        <s v="BISHNU HARDWARE"/>
        <s v="BISHWANATH TRADERS"/>
        <s v="BISWAKARMA HARDWARE"/>
        <s v="BISWAKARMA HARDWARE (DMR)"/>
        <s v="BISWAS ENTERPRISE (GUWAHATI)"/>
        <s v="BISWAS HARDWARE STORES"/>
        <s v="BORAH BROTHERS"/>
        <s v="BORAH HARDWARE"/>
        <s v="BORGHULI HARDWARE"/>
        <s v="BORUAH &amp; SONS ENTERPRISE"/>
        <s v="BRAHMAPUTRA ENTERPRISE"/>
        <s v="BRAHMAPUTRA HARDWARE"/>
        <s v="BRAHMAPUTRA HARDWARE (LAKHIPUR)"/>
        <s v="BRAHMAPUTRA SALES CORPORATION"/>
        <s v="BRAJENDRA STEEL - GHY"/>
        <s v="BROTHERS HARDWARE"/>
        <s v="BROTHERS HARDWARE (KOHIMA)"/>
        <s v="C &amp; R ENTERPRISE"/>
        <s v="C R ENTERPRISE"/>
        <s v="C.L.ENTERPRISES"/>
        <s v="CACHAR STEEL COMPANY"/>
        <s v="CEMENT CENTRE (MORAN)"/>
        <s v="CEMENT DAWR"/>
        <s v="CEMENT HOUSE (GHY)"/>
        <s v="CEMENT SUPPLY AGENCY"/>
        <s v="CHABUA HARDWARE"/>
        <s v="CHAIFUDDIN AHMED"/>
        <s v="CHAMARIA TRADING CO"/>
        <s v="CHANGMAI HARDWARE"/>
        <s v="CHAUDHARY HARDWARE AND SONS"/>
        <s v="CHAURASIA TRADING (SOBHANI)"/>
        <s v="CHENIREEMA TRADERS - DBR"/>
        <s v="CHHANGTE HARDWARE"/>
        <s v="CHHOGMAL OMPRAKASH"/>
        <s v="CHILAKHANA HARDWARE STORES"/>
        <s v="CHIRANG HARDWARE"/>
        <s v="CHITRA ENTERPRISE"/>
        <s v="CHITTARANJAN HARDWARE"/>
        <s v="CHOTU TRADERS"/>
        <s v="CHOUDHARY ENTERPRISES"/>
        <s v="CHOUDHURY &amp; PATWARY TRADERS"/>
        <s v="CHOUDHURY BROTHERS"/>
        <s v="CHOUDHURY HARDWARE"/>
        <s v="CHOUDHURY TRADERS"/>
        <s v="CHOWDHARY HARDWARE (DMR)"/>
        <s v="CHOWHAN ENTERPRISE"/>
        <s v="CHUNU HARDWARE"/>
        <s v="CHUTIA HARDWARE STORE"/>
        <s v="CORDIAL STORE"/>
        <s v="COSMOS PHOENIX"/>
        <s v="D P TRADERS"/>
        <s v="D-STEEL AND CEMENT STORE"/>
        <s v="D.B. ENTERPRISE (GHY)"/>
        <s v="D.L. BROS ENTERPRISES (AP)"/>
        <s v="D.N.S. ENTERPRISES"/>
        <s v="D.R. ENTERPRISE"/>
        <s v="DADA BHAI SUPPLIERS "/>
        <s v="DADA BHAI SUPPLY &amp; HARDWARE"/>
        <s v="DALIM KUMAR DAS"/>
        <s v="DARJEELING BUILDER STORE (SILIGURI)"/>
        <s v="DAS &amp; SON'S"/>
        <s v="DAS BROTHERS"/>
        <s v="DAS ENTERPRISE-BAKSA"/>
        <s v="DAS GUPTA ENTERPRISE"/>
        <s v="DAS IRON AGENCY (AGARTALA)"/>
        <s v="DAS STORES"/>
        <s v="DATTA HOME APPLIANCE"/>
        <s v="DEB HARDWARE - SIL"/>
        <s v="DEB TRADERS"/>
        <s v="DEBABRATA SAHA"/>
        <s v="DEBNATH CEMENT HOUSE AND IRON STORES"/>
        <s v="DEBNATH HARDWARE STORE"/>
        <s v="DEBRATHA ENTERPRISE"/>
        <s v="DEEP ENTERPRISES"/>
        <s v="DEEPAK TRADERS - DURGAPUR"/>
        <s v="DEEPIKA ENTERPRISE"/>
        <s v="DEEPJYOTI STORE"/>
        <s v="DEKA AND SONS HARDWARE"/>
        <s v="DEKA ENTERPRISE"/>
        <s v="DEKA ENTERPRISE (AMAYAPUR)"/>
        <s v="DENNY BENNY ASSOCIATES"/>
        <s v="DEV ENTERPRISE"/>
        <s v="DEV HARDWARES"/>
        <s v="DEVI TRADERS"/>
        <s v="DEY &amp; SONS"/>
        <s v="DEY AGENCY "/>
        <s v="DEY ENTERPRISE - BABURHAT"/>
        <s v="DEY ENTERPRISE (GHUGHUMARI)"/>
        <s v="DEY HARDWARE"/>
        <s v="DHANANJOY SINGH"/>
        <s v="DHANDARIA TRADING CO."/>
        <s v="DHANESHWARI STEEL"/>
        <s v="DHAR AGENCY"/>
        <s v="DHARAMRAJI STORES"/>
        <s v="DHARMVEER HARDWARE AND ENTERPRISES"/>
        <s v="DHELIA &amp; SONS"/>
        <s v="DHIRAJ AGARWAL"/>
        <s v="DHRITI ENTERPRISE"/>
        <s v="DIBANG ENTERPRISES"/>
        <s v="DINGRA ENTERPRISE"/>
        <s v="DIPANKAR ENTERPRISE"/>
        <s v="DIPANKAR TRADE AGENCY"/>
        <s v="DIPTANU DAS - AGT"/>
        <s v="DIVYAM ENTERPRISE"/>
        <s v="DOLEY ENTERPRISE"/>
        <s v="DREAM HOUSE ENTERPRISE"/>
        <s v="DUDJAN STORE"/>
        <s v="DULAL CH. SAHA"/>
        <s v="DURGA STORE"/>
        <s v="DURGA TRADING (DARRANG)"/>
        <s v="DURGADUTTA AGARWAL (DARJEELING)"/>
        <s v="DUTTA HARDWARE"/>
        <s v="DUTTA STORE"/>
        <s v="DY BEREN ANAL ENTERPRISES"/>
        <s v="EASTERN TRADING"/>
        <s v="ECHA TOMBA ENTERPRISES"/>
        <s v="EJAJUL HARDWARE SHOP"/>
        <s v="EJD HARDWARE"/>
        <s v="EKBAL HARDWARE"/>
        <s v="EL-BE ENTERPRISE"/>
        <s v="ENGINEERING ENTERPRISES"/>
        <s v="ESHAN TRADERS"/>
        <s v="F.H.L. ENTERPRISE"/>
        <s v="F.R.ENTERPRISE"/>
        <s v="FAIZUL HOQUE BARBHUIYA"/>
        <s v="FARDEEN ENTERPRISES"/>
        <s v="FARHANA HARDWARE"/>
        <s v="FARUQUE HARDWARE"/>
        <s v="FLAH TRADERS"/>
        <s v="G D HARDWARES"/>
        <s v="G L ENTERPRISE"/>
        <s v="G S BUILDERS"/>
        <s v="G.B. TRADE CENTRE"/>
        <s v="G.D.HARDWARE"/>
        <s v="G.L. ENTERPRISE"/>
        <s v="G.M. TRADING"/>
        <s v="G.S. HARDWARE"/>
        <s v="G.S.RANI"/>
        <s v="GABRIEL ENTERPRISE"/>
        <s v="GANAPATI HARDWARE (GOLAGHAT)"/>
        <s v="GANAPATI HARDWARE (TEZPUR)"/>
        <s v="GANAPATI TRADE &amp; ELECTRICALS"/>
        <s v="GANESH HARDWARE"/>
        <s v="GANESHLAL PAWAN KUMAR"/>
        <s v="GANGA ENTERPRISES"/>
        <s v="GANGA HARDWARE (DARRANG)"/>
        <s v="GANGLE DALE ENTERPRISE"/>
        <s v="GANNAYAK BUILDERS"/>
        <s v="GANPATI STEEL - PHULWARIA"/>
        <s v="GANPATI TRADERS - BUDHMA"/>
        <s v="GARG ENTERPRISES"/>
        <s v="GARGI ENTERPRISE (LA)"/>
        <s v="GARODIA HARDWARE STORES"/>
        <s v="GAURAV ENTERPRISES"/>
        <s v="GAURIPUR ENTERPRISE (LOWER ASSAM)"/>
        <s v="GERUA ENTERPRISE"/>
        <s v="GHOSH ENTERPRISE - DHUPGURI"/>
        <s v="GHOSH TRADERS (UDP)"/>
        <s v="GIRRAJ TRADE AGENCY"/>
        <s v="GITA TRADERS"/>
        <s v="GITA TRADERS - SUPAUL"/>
        <s v="GITANJALI ENTERPRISE"/>
        <s v="GLOBAL CERAMIC PRIVATE LIMITED"/>
        <s v="GLOBAL ENTERPRISES - MNP"/>
        <s v="GLOBAL INFRATECH"/>
        <s v="GOLAGHAT HARDWARE"/>
        <s v="GOLAKGANJ HARDWARE STORES"/>
        <s v="GONESH HARDWARE STORES"/>
        <s v="GOODWILL HARDWARE"/>
        <s v="GOPAL TRADERS"/>
        <s v="GOPE VARIETIES"/>
        <s v="GOPINATH ENTERPRISE"/>
        <s v="GOPINATH SAHA"/>
        <s v="GOSWAMI HARDWARE"/>
        <s v="GOURAB SAHA"/>
        <s v="GOURANGA BHANDAR"/>
        <s v="GOURANGA TRADERS"/>
        <s v="GRACY ENTERPRISE"/>
        <s v="GREEN CENTER"/>
        <s v="GREENLAND HARDWARE STORES"/>
        <s v="GUMIN ENTERPRISES"/>
        <s v="GUPTA HARDWARE"/>
        <s v="GUPTA TRADERS - DAKSHIN DINAJPUR"/>
        <s v="GUPTA TRADERS - JAMALPUR"/>
        <s v="GURUDEV VARIETIES"/>
        <s v="GUWAHATI SUPPLY AGENCY"/>
        <s v="GYANADA STORE"/>
        <s v="GYANENDRA PAUL HARDWARE"/>
        <s v="GYANNAYAK STEEL"/>
        <s v="H.B. TRADERS"/>
        <s v="H.P. TRADERS"/>
        <s v="HADIQUL ISLAM"/>
        <s v="HAIDER HARDWARE"/>
        <s v="HALLELUJAH ENTERPRISE"/>
        <s v="HANCHARA HARDWARE STORE"/>
        <s v="HANUMAN BHANDAR (BOKOLIA)"/>
        <s v="HANUMAN ENTERPRISE (JHT)"/>
        <s v="HARA GOURI IRON STORES"/>
        <s v="HARDWARE CITY"/>
        <s v="HARDWARE HOUSE (SILAPATHAR)"/>
        <s v="HARDWARE HUB"/>
        <s v="HARI MOHAN TRADERS"/>
        <s v="HARI OM ENTERPRISE (GOLAGHAT)"/>
        <s v="HARI OM TRADERS (JALPAIGURI)"/>
        <s v="HARIOM HARDWARE (DHING)"/>
        <s v="HARSH ENTERPRISE"/>
        <s v="HARSHIT TRADERS"/>
        <s v="HAZARIKA HARDWARE"/>
        <s v="HERAMANI HARDWARE"/>
        <s v="HILLS HARDWARE &amp; GLASS"/>
        <s v="HIMADRI NATH"/>
        <s v="HIRALAL AGARWALA"/>
        <s v="HIRAMON PAUL"/>
        <s v="HIYA HARDWARE"/>
        <s v="HOLISTIC ENTERPRISES"/>
        <s v="HOQUE HARDWARE (BARPETA)"/>
        <s v="HRIT ENTERPRISE"/>
        <s v="HUSSAIN HARDWARE STORES"/>
        <s v="HUSSAINI TRADERS"/>
        <s v="ICICLE ENTERPRISES"/>
        <s v="IMRAN HARDWARE"/>
        <s v="INDIAN TRADING"/>
        <s v="IR ENTERPRISES"/>
        <s v="IRSHAD FLAYS BRICKS"/>
        <s v="ISLAM HARDWARE (PHULBARI)"/>
        <s v="ISLAM HARDWARE STORE - NLP"/>
        <s v="ISLAM TRADERS"/>
        <s v="J &amp; J TRADERS (KARIMGANJ)"/>
        <s v="J A SANGMA"/>
        <s v="J B STORES  (DHAKUAKHANA)"/>
        <s v="J K &amp; SONS"/>
        <s v="J K STEEL - KISHANGANJ"/>
        <s v="J K TRADERS (RONGPUR)"/>
        <s v="J P HARDWARE (BNC)"/>
        <s v="J S ENTERPRISE (NLP)"/>
        <s v="J. HARDWARE (SILCHAR)"/>
        <s v="J. SIDDIKA HARDWARE"/>
        <s v="J.A. LASKAR TRADERS"/>
        <s v="J.B.L HARDWARE"/>
        <s v="J.D. HARDWARE"/>
        <s v="J.H.ENTERPRISE"/>
        <s v="J.J. HARDWARE STORE"/>
        <s v="J.K ENTERPRISES"/>
        <s v="J.K. HARDWARE STORE"/>
        <s v="J.P.HARDWARE &amp; ELECTRICALS"/>
        <s v="J.P.TRADING - DBR"/>
        <s v="J.R. HOSES"/>
        <s v="J.S. HARDWARE"/>
        <s v="JACOBS' STAR ENTERPRISES"/>
        <s v="JADE MARKETING"/>
        <s v="JAGATI ENTERPRISE"/>
        <s v="JAGDAMBA ENTERPRISE"/>
        <s v="JAGDAMBA TRADERS - KUMARKHAND"/>
        <s v="JAGDAMBA TRADERS - SAIFGANJ"/>
        <s v="JAGDISH PRASAD GOPIKISHAN"/>
        <s v="JAI MAA LAXMI TRADERS (KURSELA)"/>
        <s v="JAI MATA DI TRADERS - SAHARSA"/>
        <s v="JAI SADAFAL LOHA BHANDAR"/>
        <s v="JAI SHREE RAM HARDWARE"/>
        <s v="JAI SHRI KRISHNA TRADERS"/>
        <s v="JAIN HARDWARE AND SUPPLIER"/>
        <s v="JAISWAL ENTERPRISES (TEZPUR)"/>
        <s v="JAISWAL HARDWARE"/>
        <s v="JAISWAL HARDWARE - BELHAR"/>
        <s v="JAISWAL TRADERS"/>
        <s v="JALAL HARDWARE"/>
        <s v="JALALGARH TRADERS"/>
        <s v="JALAN STEEL"/>
        <s v="JALLAN ENTERPRISE - GOL"/>
        <s v="JALPAIGURI ISPAT"/>
        <s v="JAMES ENTERPRISE"/>
        <s v="JAMIR HARDWARE"/>
        <s v="JAMIR STORE"/>
        <s v="JAMIR TRADERS (NLD)"/>
        <s v="JANANI HARDWARE SHOP"/>
        <s v="JANMONI HARDWARE AND SUPPLIERS"/>
        <s v="JAY MAA TRADERS"/>
        <s v="JAYESH ENTERPRISE"/>
        <s v="JAYRAM BHANDER"/>
        <s v="JENNY ENTERPRISE"/>
        <s v="JINTI HARDWARE"/>
        <s v="JITEN CONSTRUCTION"/>
        <s v="JMD ENTERPRISE"/>
        <s v="JOHN HARDWARE"/>
        <s v="JONNAM INFRASTRUCTURE"/>
        <s v="JOSHI ENTERPRISE"/>
        <s v="JOY DURGA CARRING CENTRE (AGR)"/>
        <s v="JOY GURU ENTERPRISE"/>
        <s v="JOY KALI HARDWARE'S"/>
        <s v="JOY MAA HARDWARE AND SANITARY"/>
        <s v="JOY RAM GLASS EMPORIUM"/>
        <s v="JOY SHIB SANKAR HARDWARE"/>
        <s v="JOYA ENTERPRISE"/>
        <s v="JOYGURU ENTERPRISE (LA)"/>
        <s v="JOYKALI HARDWARE (DMR)"/>
        <s v="JOYNARAYAN TRADERS"/>
        <s v="JOYRAM HARDWARE"/>
        <s v="JOYRAM SARKAR"/>
        <s v="JOYRAM TRADERS (AGARTALA)"/>
        <s v="JOYRAM VARIETIES"/>
        <s v="JOYTARA STORES"/>
        <s v="JRS TRADERS"/>
        <s v="JULIE ENTERPRISES"/>
        <s v="JUNAKY HARDWARE"/>
        <s v="JUWEL ENTERPRISE"/>
        <s v="JYOTI HARDWARE"/>
        <s v="JYOTSNA HARDWARE"/>
        <s v="K B HARDWARE (DARRANG)"/>
        <s v="K K TRADERS - NLP"/>
        <s v="K M AGENCY"/>
        <s v="K S HARDWARE (HAWAJAN)"/>
        <s v="K.A.TRADERS"/>
        <s v="K.B. TRADING"/>
        <s v="K.D. HARDWARE"/>
        <s v="K.K.ENTERPRISE"/>
        <s v="K.K.ENTERPRISES"/>
        <s v="K.L.&amp; SONS"/>
        <s v="K.S ENTERPRISES - GHY"/>
        <s v="K.V. ENTERPRISE"/>
        <s v="KABEER SALES AND CONSTRUCTION"/>
        <s v="KAIBALYANATH HARDWARE"/>
        <s v="KALI MATA HARDWARE STORES (UDAIPUR)"/>
        <s v="KALIMI HARDWARE STORES"/>
        <s v="KALITA ENTERPRISE"/>
        <s v="KALITA ENTERPRISE (LOKHRA)"/>
        <s v="KALITA ENTERPRISE (TEZPUR)"/>
        <s v="KALITA SUPPLY AGENCY"/>
        <s v="KALPANA HARDWARE-NGN"/>
        <s v="KALPANA STORE"/>
        <s v="KALPANA TRADING"/>
        <s v="KALUNG HARDWARE (OLD ZIRO)"/>
        <s v="KAMAKHYA HARDWARE (TEZPUR)"/>
        <s v="KAMAKHYA HARDWARE STORES"/>
        <s v="KAMAL HARDWARE"/>
        <s v="KAMAL HARDWARE STORES"/>
        <s v="KAMRUP ENTERPRISE"/>
        <s v="KAMRUP STEEL (GHY)"/>
        <s v="KANHAIYA ENTERPRISES (TEGHRA)"/>
        <s v="KANTA HARDWARE (CHOWKIDINGHEE)"/>
        <s v="KARANI ENTERPRISE (NGN)"/>
        <s v="KARIM ENTERPRISE"/>
        <s v="KARUNA ENTERPRISE (DRJG)"/>
        <s v="KARUNA ENTERPRISES"/>
        <s v="KASBA STEEL CENTRE"/>
        <s v="KASHBA TRADERS"/>
        <s v="KASIM TRADERS"/>
        <s v="KEJRIWAL BROTHERS (DIBRUGARH)"/>
        <s v="KESANG HARDWARE"/>
        <s v="KESHARI TRADING"/>
        <s v="KHAN HARDWARE"/>
        <s v="KHAN HARDWARE (LA)"/>
        <s v="KHARBULI ENTERPRISE"/>
        <s v="KHETAN TRADERS"/>
        <s v="KHURAI STEEL"/>
        <s v="KIHO ENTERPRISE"/>
        <s v="KIM KIM HARDWARE "/>
        <s v="KIPA STEEL"/>
        <s v="KIRAN TRADERS (GARHBANAILI)"/>
        <s v="KISHORE STEEL CENTRE"/>
        <s v="KM &amp; SONS ENTERPRISES"/>
        <s v="KN &amp; SON''S VARIETY STORE"/>
        <s v="KOLKATA IRON AND STEEL"/>
        <s v="KOLKATA IRON STORE"/>
        <s v="KP HARDWARE"/>
        <s v="KRISHNA ENTERPRISE"/>
        <s v="KRISHNA ENTERPRISES (GOTHRA)"/>
        <s v="KRISHNA ENTERPRISES (PURNIA)"/>
        <s v="KRISHNA HARDWARE"/>
        <s v="KRISHNA HARDWARE (LA)"/>
        <s v="KRISHNA KUMAR GHOSH AND SONS"/>
        <s v="KRISHNA TRADERS"/>
        <s v="KSHIRODA HARDWARE"/>
        <s v="KSP ENTERPRISES"/>
        <s v="KUHI &amp; NEHA ENTERPRISE"/>
        <s v="KUNJA TRADING"/>
        <s v="KYONG ENTERPRISES"/>
        <s v="KYRSHAN GYNDIANG"/>
        <s v="L &amp; L STEEL AND HOUSE AGENCY"/>
        <s v="L K ENTERPRISE (TEZ)"/>
        <s v="L SADI STORE"/>
        <s v="L. PYNGROPE HARDWARE"/>
        <s v="L.L HARDWARE STORE"/>
        <s v="L.R.R ENTERPRISE"/>
        <s v="LADLI TRADING"/>
        <s v="LAISHRAM BIRAMANGOL SINGH"/>
        <s v="LAKHIMI HARDWARE"/>
        <s v="LAKHIPUR SEED HOUSE"/>
        <s v="LAKSHMI NARAYAN HARDWARE"/>
        <s v="LALREM BUSINESS ENTERPRISE"/>
        <s v="LAXMAN SAHA (AGARTALA)"/>
        <s v="LAXMI AGENCY"/>
        <s v="LAXMI ENTERPRISE - JHT"/>
        <s v="LAXMI ENTERPRISES (BANKA)"/>
        <s v="LAXMI HARDWARE STORES (DIBRUGARH)"/>
        <s v="LAXMI KRISHI KENDRA"/>
        <s v="Laxmi Narayan Enterprise"/>
        <s v="LAXMI NARAYAN OM PRAKASH"/>
        <s v="LAXMI STORES (GOL)"/>
        <s v="LAXMI TRADERS (SITAMARHI)"/>
        <s v="LEGONG AGENCY"/>
        <s v="LILA ENTERPRISE"/>
        <s v="LILA HARDWARE"/>
        <s v="LITAN DEBNATH - DMR"/>
        <s v="LOKENATH HARDWARE (DINHATA)"/>
        <s v="LOKNATH BUILDERS (D. DINAJPUR)"/>
        <s v="LOKNATH ENTERPRIME"/>
        <s v="LOUHA BHANDAR"/>
        <s v="LUCKY ENTERPRISE"/>
        <s v="LUCKY ENTERPRISES - PARIHAR"/>
        <s v="LUCKY HARDWARE"/>
        <s v="LUCKY HARDWARE STORE"/>
        <s v="LUKHURAKHAN HARDWARE &amp; FABRICATION"/>
        <s v="LYNGDOH HARDWARE (JOWAI)"/>
        <s v="LYNGDOH SALES CORPORATION"/>
        <s v="M &amp; M STORE (AIZWAL)"/>
        <s v="M &amp; T ENTERPRISES (BELWA)"/>
        <s v="M B TRADERS"/>
        <s v="M K  ENTERPRISE (LA)"/>
        <s v="M M ENTERPRISES"/>
        <s v="M M HARDWARE"/>
        <s v="M M TRADERS"/>
        <s v="M P ENTERPRISE"/>
        <s v="M S ENTERPRISE"/>
        <s v="M TRADERS"/>
        <s v="M.B. ENTERPRISE"/>
        <s v="M.B. ENTERPRISE (KOKRAJHAR)"/>
        <s v="M.B. HARDWARE"/>
        <s v="M.B.STEEL"/>
        <s v="M.B.TRADING CO."/>
        <s v="M.H. ENTERPRISE"/>
        <s v="M.M HARDWARE"/>
        <s v="M.M.HARDWARE STORE"/>
        <s v="M.R. STEEL HOUSE"/>
        <s v="M.S.TRADING"/>
        <s v="M/S DARANG"/>
        <s v="M/S GITA DEVI PRASAD"/>
        <s v="M/S MOHIT PAUL"/>
        <s v="M/s PAUL HARDWARE STORES"/>
        <s v="MAA BELA HARDWARE STORE"/>
        <s v="MAA BHABANI HARDWARE"/>
        <s v="MAA BHAWANI HARDWARE (NGN)"/>
        <s v="MAA BHAWANI STORE"/>
        <s v="MAA BHAWANI TRADERS - KOLASHI"/>
        <s v="MAA BUILDERS"/>
        <s v="MAA CHARU HARDWARE"/>
        <s v="MAA DURGA ENTERPRISE (DHARAMPUR)"/>
        <s v="MAA DURGA TRADERS"/>
        <s v="MAA DURGA TRADERS (BARHARA KOTHI)"/>
        <s v="MAA ENTERPRISE"/>
        <s v="MAA ENTERPRISE - LA"/>
        <s v="MAA ENTERPRISE (DEHABOND)"/>
        <s v="MAA ENTERPRISE (GUWAHATI)"/>
        <s v="MAA ENTERPRISE-GHY"/>
        <s v="MAA HARDWARE"/>
        <s v="MAA HARDWARE - LA"/>
        <s v="MAA HARDWARE - NCH"/>
        <s v="MAA HARDWARE (NAGAON)"/>
        <s v="MAA HARDWARE-SIVASAGAR"/>
        <s v="MAA KALI BUILDERS"/>
        <s v="MAA KALI ENTERPRISE"/>
        <s v="MAA KALI HARDWARE"/>
        <s v="MAA KALI STORES"/>
        <s v="MAA KAMAKHYA ENTERPRISE"/>
        <s v="MAA KAMAKHYA ENTERPRISE (GHY)"/>
        <s v="MAA KAMAKHYA HARDWARE"/>
        <s v="MAA KAMAKHYA HARDWARE (TEZPUR)"/>
        <s v="MAA KAMAKHYA METAL"/>
        <s v="MAA KARNI STEEL"/>
        <s v="MAA LAXMI HARDWARE"/>
        <s v="MAA LAXMI TRADERS (JICHHO)"/>
        <s v="MAA MANASA HARDWARE (HOJAI)"/>
        <s v="MAA MANASHA ENTERPRISE"/>
        <s v="MAA MANASHA HARDWARE"/>
        <s v="MAA MANI IRON STORES"/>
        <s v="MAA MEHARESWARI CARRING CENTRE"/>
        <s v="MAA SHANTI TRADERS"/>
        <s v="MAA SHARDA CEMENT AGENCY"/>
        <s v="MAA SHARDA IRON STORE"/>
        <s v="MAA SHARDA TRADER (SULTANGANJ)"/>
        <s v="MAA TARA ENTERPRISES - SONBARSA"/>
        <s v="MAA TARA TRADING (DARJEELING)"/>
        <s v="MAA TRADERS (BOKAJAN)"/>
        <s v="MAA TRIPURASWARI CONSTRUCTION"/>
        <s v="MAAHABOLI ENTERPRISE"/>
        <s v="MAAKALI ENTERPRISE (AGARTALA)"/>
        <s v="MADAN GOPAL TRADERS (AGARTALA)"/>
        <s v="MAHABIR HARDWARE - GLGT"/>
        <s v="MAHABIR HARDWARE (DOOM DOOMIA)"/>
        <s v="MAHABIR PRASAD MAHENDRA KUMAR"/>
        <s v="MAHADEB BHANDER"/>
        <s v="MAHADEV STEEL"/>
        <s v="MAHADEV TRADERS"/>
        <s v="MAHADEV TRADERS - JALSIMAN"/>
        <s v="MAHADEV TRADERS - PALASI"/>
        <s v="MAHALAXMI ENTERPRISE - DRG"/>
        <s v="MAHALAXMI HARDWARE (DHEMAJI)"/>
        <s v="MAHALAXMI HARDWARES (D.DINAJPUR)"/>
        <s v="MAHALAXMI TRADERS (MUZAFFARPUR)"/>
        <s v="MAHANAM CONSTRUCTION"/>
        <s v="MAHANTA AND CO. HARDWARE"/>
        <s v="MAHATO FERTILIZER AND SEEDS"/>
        <s v="MAHAVEER TRADERS (KHODAWANPUR)"/>
        <s v="MAHE TRADERS"/>
        <s v="MAHENDRA KUMAR SURANA"/>
        <s v="MAHENDRA MARBLE HARDWARE"/>
        <s v="MAHESH HARDWARE"/>
        <s v="MAHESH HARDWARE (BHALUKPONG)"/>
        <s v="MAHESH MAHESWARI"/>
        <s v="MAHESH STORE"/>
        <s v="MAHESH TRADERS (AP)"/>
        <s v="MAHESHWARI ENTERPRISES"/>
        <s v="MAHESWARI CEMENT AGENCY - ALIPURDUAR"/>
        <s v="MAL CEMENT STORES"/>
        <s v="MALAKAR HARDWARE"/>
        <s v="MAMTA ENTERPRISES"/>
        <s v="MAMTA HARDWARE"/>
        <s v="MAMTA HARDWARE STORES"/>
        <s v="MANDAL &amp; SONS"/>
        <s v="MANDAL ENTERPRISE"/>
        <s v="MANDAL HARDWARE - PANJIPARA"/>
        <s v="MANISH TRADING"/>
        <s v="MANISH TRADING CO."/>
        <s v="MANJAR TRADERS AND BUILDING MATERIAL"/>
        <s v="MANJU ENTERPRISE"/>
        <s v="MANJU HARDWARE"/>
        <s v="MANNAT TRADERS"/>
        <s v="MANORAMA HARDWARE STORE - LA"/>
        <s v="MARPI WIRE PRODUCT"/>
        <s v="MARUTI ASSOCIATES"/>
        <s v="MARUTI HARDWARE (SIB)"/>
        <s v="MASUM HARDWARE"/>
        <s v="MASUMA JANNATUL AKTAR"/>
        <s v="MATADI BUILDERS"/>
        <s v="MATRI HARDWARE"/>
        <s v="MAYA HARDWARE STORES (LA)"/>
        <s v="MAYUKH ENTERPRISE"/>
        <s v="MAZUMDER BROTHERS"/>
        <s v="MAZUMDER ENTERPRISE"/>
        <s v="MAZUMDER HARDWARE"/>
        <s v="MD ASHIF ALI"/>
        <s v="MD EMRAN ALI KHAN"/>
        <s v="MD FIROJ ALI"/>
        <s v="MD NAJIM UDDIN (KAMPUR)"/>
        <s v="MD SAHAJAHAN"/>
        <s v="MEGHA TRADE CENTRE"/>
        <s v="MEMO HARDWARE AGENCY"/>
        <s v="MEZ &amp; CO HARDWARE"/>
        <s v="MI HARDWARE &amp; CEMENT"/>
        <s v="MIDLAND BUSINESS ENTERPRISE"/>
        <s v="MILAN CHANDRA SARKAR"/>
        <s v="MIRA HARDWARE"/>
        <s v="MISHRA HARDWARE - TEZ"/>
        <s v="MITHI TRADING CO."/>
        <s v="MITRA ENTERPRISE"/>
        <s v="MMR HARDWARE STORE"/>
        <s v="MODAK ENTERPRISE"/>
        <s v="MODAK IRON AGENCY"/>
        <s v="MODAK TRADERS (AGARTALA)"/>
        <s v="MODERN HARDWARE"/>
        <s v="MOINA STORES"/>
        <s v="MOKTADER ENTERPRISE"/>
        <s v="MOLLAH ENTERPRISE"/>
        <s v="MOMTAZ HARDWARE"/>
        <s v="MON KAMONA HARDWARE"/>
        <s v="MONORANJAN DAS"/>
        <s v="MONOSA STORES (DMR)"/>
        <s v="MOON HARDWARE &amp; STEEL FABRICATION"/>
        <s v="MOON STAR HARDWARE STORES"/>
        <s v="MOROMI ENTERPRISE"/>
        <s v="MOURYA IRON TRADERS"/>
        <s v="MOZNU HARDWARE SHOP (LA)"/>
        <s v="MRINAL KANTI SAHA"/>
        <s v="MRT STORE"/>
        <s v="MUHAFIZ ENTERPRISE"/>
        <s v="MUKESH TRADERS - UDAKISHUNGANJ"/>
        <s v="MUKTA HARDWARE"/>
        <s v="MUNCHUN TRADERS"/>
        <s v="MUNNA ENTERPRISE"/>
        <s v="MURARI MOHAN RETAIL"/>
        <s v="MUSTAKIM HARDWARE"/>
        <s v="N B SUPPLIERS"/>
        <s v="N C STORE"/>
        <s v="N NADAW STORE"/>
        <s v="N PATOWARY HARDWARE"/>
        <s v="N S TRADE AGENCY"/>
        <s v="N.A. ENTERPRISE"/>
        <s v="N.D. ENTERPRISE (SAUDANGI)"/>
        <s v="N.H. HARDWARE"/>
        <s v="N.I.HARDWARE"/>
        <s v="N.J. HARDWARE"/>
        <s v="N.N.N ENTERPRISES"/>
        <s v="N.P. HARDWARE - MNP"/>
        <s v="N.W. ENTERPRISE"/>
        <s v="N/S HARDWARE &amp; STEEL"/>
        <s v="NABA KUMAR SAHA"/>
        <s v="NADIA HARDWARE"/>
        <s v="NAHAR TRADERS"/>
        <s v="NAMAMI ENTERPRISES"/>
        <s v="NANDA KISHORE PRASAD"/>
        <s v="NANDALAL ENTERPRISE"/>
        <s v="NANDINI ENTERPRISES"/>
        <s v="NARGIS HARDWARE"/>
        <s v="NATH BROTHERS &amp; HARDWARE"/>
        <s v="NATH HARDWARE"/>
        <s v="NATH VARIETY STORE"/>
        <s v="NATHU HARDWARE "/>
        <s v="NATIONAL ENTERPRISE"/>
        <s v="NATIONAL HARDWARE STORES"/>
        <s v="NATIONAL TRADING CO"/>
        <s v="NAYAN CARRYING CENTRE (UDAIPUR)"/>
        <s v="NAYRA ENTERPRISES"/>
        <s v="NEERAJ TRADERS (MNP)"/>
        <s v="NEW AMIN HARDWARE(MORIGAON)"/>
        <s v="NEW ASSAM HARDWARE (TEOK)"/>
        <s v="NEW BHAWANI HARDWARE - NLP"/>
        <s v="NEW BOLBAM"/>
        <s v="NEW BURIMA HARDWARE"/>
        <s v="NEW CHANDIMATA TRADERS"/>
        <s v="NEW J P HARDWARE (TEZPUR)"/>
        <s v="NEW LASKAR TRADER'S"/>
        <s v="NEW MADAN GOPAL HARDWARE"/>
        <s v="NEW MAHENDRA BHANDAR"/>
        <s v="NEW MINA HARDWARE"/>
        <s v="NEW SUMAN ENTERPRISE"/>
        <s v="NEW TARUN HARDWARE STORE"/>
        <s v="NIBEDITA DEPARTMENTAL SHOP"/>
        <s v="NIDEESHWARAM HARDWARE"/>
        <s v="NIKHIL KUMAR CHOWDHURY"/>
        <s v="NIKU HARDWARE"/>
        <s v="NILACHAL PAINTS &amp; SANITARY"/>
        <s v="NIMESH ENTERPRISE"/>
        <s v="NIRANJAN HARDWARE STORES"/>
        <s v="NIRMAL ENTERPRISE"/>
        <s v="NIRMAL HARDWARE"/>
        <s v="NIRMAN UDYOG"/>
        <s v="NISHIGANJ BUILDERS"/>
        <s v="NORTH EAST HARDWARE - LA"/>
        <s v="NUNG ENTERPRISE"/>
        <s v="NUR ENTERPRISE - SAMASPUR"/>
        <s v="NUR ISLAM ENTERPRISE"/>
        <s v="NY ENTERPRISES"/>
        <s v="OJA HARDWARE (KOLONGPAR)"/>
        <s v="OM ENTERPRISES - APN"/>
        <s v="OM HARDWARE"/>
        <s v="OM SHANTI TRADERS"/>
        <s v="OM SHIV MAHAKALI LAXMI TRADERS"/>
        <s v="OM SRI GANESH TRADING CO"/>
        <s v="OM TRADERS (SIL)"/>
        <s v="OM TRADING"/>
        <s v="OMIOO HARDWARE"/>
        <s v="OMKER ROY"/>
        <s v="ONN AGENCY"/>
        <s v="OSMAN HARDWARE"/>
        <s v="P B HARDWARE"/>
        <s v="P C STEEL"/>
        <s v="P.D. ENTERPRISE - NLP"/>
        <s v="P.K ENTERPRISE (AMGURI)"/>
        <s v="P.K. HARDWARE STORE"/>
        <s v="P.K.ENTERPRISE(LOWER ASSAM)"/>
        <s v="P.K.IRON STORES"/>
        <s v="P.PHAWA"/>
        <s v="P.S. ENTERPRISE (AGT)"/>
        <s v="P.S. HARDWARE"/>
        <s v="P.S.ENTERPRISE (GUWAHATI)"/>
        <s v="PABAN AGARWALA"/>
        <s v="PAL BUILDERS (D DINAJPUR)"/>
        <s v="PALIT ENTERPRISE"/>
        <s v="PANKAJ AGARWAL (SIKKIM)"/>
        <s v="PANKAJ CEMENT STORE"/>
        <s v="PANKAJ KUMAR CHAUDHARI"/>
        <s v="PANNALAL ENTERPRISES"/>
        <s v="PAONA ENTERPRISES"/>
        <s v="PAPPU KRISHI KENDRA"/>
        <s v="PARBIN ENTERPRISE"/>
        <s v="PARIJAT STEEL (GHY)"/>
        <s v="PARISMITA ENTERPRISE"/>
        <s v="PARTHA DAS - AGT"/>
        <s v="PAUL CONSTRUCTION (KHARIA)"/>
        <s v="PAUL ENTERPRISE - AGT"/>
        <s v="PAUL HARDWARE"/>
        <s v="PAUL HARDWARE - SALBARI"/>
        <s v="PAUL HARDWARES (CACHAR)"/>
        <s v="PAUL HARDWARES (UDAIPUR)"/>
        <s v="PAWAN ENTERPRISE"/>
        <s v="PAWAN KUMAR SAHU - TURA"/>
        <s v="PICK ME"/>
        <s v="PINKI HARDWARE - NGN"/>
        <s v="PODDAR STEEL TRADING"/>
        <s v="PODDER CONSTRUCTION"/>
        <s v="PODDER HARDWARE (UDP)"/>
        <s v="POHAR TRADERS (MAZDIA)"/>
        <s v="POLO HILLS MACHINERY &amp; HARDWARE"/>
        <s v="POPULAR ENTERPRISE"/>
        <s v="POPULAR TRADING"/>
        <s v="PRADIP H/W STORES"/>
        <s v="PRADIP KUMAR SAHA"/>
        <s v="PRADIP SAHA"/>
        <s v="PRADIP STORE (RAJMAI)"/>
        <s v="PRAGATI ENTERPRISE"/>
        <s v="PRANATI HARDWARE"/>
        <s v="PRASAD HARDWARE"/>
        <s v="PRASAD TRADERS (LA)"/>
        <s v="PRATIBHA HARDWARE"/>
        <s v="PRATIK HARDWARE"/>
        <s v="PRATIMA STORE"/>
        <s v="PRAVEER ENTERPRISE"/>
        <s v="PRINCE HARDWARE"/>
        <s v="PRINCE TRADERS - BARAHAT"/>
        <s v="PRIYA CARRING CENTRE"/>
        <s v="PRIYA HARDWARE"/>
        <s v="PRIYAMBANI STORES"/>
        <s v="PRIYANKA CEMENT SALES AGENCY"/>
        <s v="PROBIR HARDWARE"/>
        <s v="PROMILA BUILDERS"/>
        <s v="PUJA ENTERPRISE"/>
        <s v="PUNAM TRADING"/>
        <s v="PURBANCHAL HARDWARE (DEMOW)"/>
        <s v="PURBANCHAL HARDWARE (TEZPUR)"/>
        <s v="PURBANCHAL UDYOG (DIB)"/>
        <s v="PURBASHA ENTERPRISE"/>
        <s v="PURNA HARDWARE STORES"/>
        <s v="PURNIMA STORE"/>
        <s v="PUSHPA TRADERS"/>
        <s v="R BROTHER &amp; SONS"/>
        <s v="R D STORE"/>
        <s v="R I ENTERPRISE"/>
        <s v="R K BUILDING AND MATERIALS"/>
        <s v="R K ENTERPRISES"/>
        <s v="R K HARDWARE (TURA)"/>
        <s v="R K TRADING (SILCHAR)"/>
        <s v="R P ENTERPRISE"/>
        <s v="R P STORE (AIZWAL)"/>
        <s v="R R HARDWARE"/>
        <s v="R V HARDWARE AND STORE"/>
        <s v="R.B. STORE - NLD"/>
        <s v="R.D.D.HARDWARE"/>
        <s v="R.H.ENTERPRISE"/>
        <s v="R.K ENTERPRISES"/>
        <s v="R.K. ENTERPRISES"/>
        <s v="R.K. STEEL - COOCHBIHAR"/>
        <s v="R.K. TRADING"/>
        <s v="R.K.ENTERPRISE (NALBARI)"/>
        <s v="R.K.HARDWARE STORE - NLP"/>
        <s v="R.K.STEEL (NEW)"/>
        <s v="R.M. TRADERS (SILCHAR)"/>
        <s v="R.N. ENTERPRISE"/>
        <s v="R.P.TRADERS"/>
        <s v="R.S. TRADERS"/>
        <s v="R&amp;C ENTERPRISE"/>
        <s v="RABBANI &amp; CO. "/>
        <s v="RABEN KALITA ENTERPRISE"/>
        <s v="RADHA HARDWARE"/>
        <s v="RADHA TRADERS"/>
        <s v="RADHESHYAM IRON"/>
        <s v="RADHIKA ENTERPRISE"/>
        <s v="RAFIK HARDWARE"/>
        <s v="RAHIMIAH STEEL"/>
        <s v="RAHMAT ENTERPRISE"/>
        <s v="RAHUL HARDWARE"/>
        <s v="RAHUL TRADERS (GHY)"/>
        <s v="RAHUL TRADEWING PVT. LTD."/>
        <s v="RAJ ENTERPRISE - CHANCHAL"/>
        <s v="RAJ HARDWARE (DARRANG)"/>
        <s v="RAJ LAXMI AJENCIES"/>
        <s v="RAJ VIKASH STEEL CENTRE"/>
        <s v="RAJA HARDWARES AND SUPPLIERS"/>
        <s v="RAJA TRADING"/>
        <s v="RAJASTHAN MARBELS AND HARDWARE"/>
        <s v="RAJBIR HARDWARE STORE"/>
        <s v="RAJESH HARDWARE SHOP-HOJAI"/>
        <s v="RAJESH TRADE &amp; AGENCY"/>
        <s v="RAJESH TRADERS (TSK)"/>
        <s v="RAJIA HARDWARE"/>
        <s v="RAJIV RANJAN ENTERPRISES"/>
        <s v="RAJIV TRADERS (GHY)"/>
        <s v="RAJKHOWA HARDWARE (NLP)"/>
        <s v="RAJU ENTERPRISES - RANIPOOL"/>
        <s v="RAKESH STORES"/>
        <s v="RAKSHIT CYCLE &amp; HARDWARE"/>
        <s v="RAM JANKI TRADERS"/>
        <s v="RAM KAMAL BHANDER"/>
        <s v="RAMA ENTERPRISES - YANGANG"/>
        <s v="RAMCHANDRA JAYPRAKASH"/>
        <s v="RAMKRISHNA ENTERPRISE (DHALAI)"/>
        <s v="RAMKRISHNA ENTERPRISE(PANISAGAR)"/>
        <s v="RAMKRISHNA HARDWARE - BIRPARA"/>
        <s v="RAMKRISHNA HARDWARE-DIMA HASAO"/>
        <s v="RAMKRISHNA IRON"/>
        <s v="RAMKRISHNA TRADERS (JIRANIA)"/>
        <s v="RAMTHAKUR IRON"/>
        <s v="RAMTHAKUR TRADING CO."/>
        <s v="RANGAMOYEE"/>
        <s v="RANI ENTERPRISES"/>
        <s v="RANI SATI TRADING CO."/>
        <s v="RANUP BODO"/>
        <s v="RATAN SARKAR"/>
        <s v="RAVI STORE"/>
        <s v="RAZIYA ENTERPRISES"/>
        <s v="REKHA HARDWARE"/>
        <s v="RENU BEGUM STORE"/>
        <s v="REZA HARDWARE"/>
        <s v="RIDGE ENTERPRISES - APN"/>
        <s v="RIJINA BEGUM"/>
        <s v="RISHI ENTERPRISE"/>
        <s v="RIYA HARDWARE"/>
        <s v="RK TRADERS"/>
        <s v="ROHAN TRADERS"/>
        <s v="ROHIT TRADERS"/>
        <s v="Rohul Hardware"/>
        <s v="RORO POLYMERS"/>
        <s v="ROSHAN HARDWARE"/>
        <s v="ROSHNI ENTERPRISES"/>
        <s v="ROSHNI TRADING"/>
        <s v="ROTHIN BARMAN"/>
        <s v="ROY CYCLE STORES"/>
        <s v="ROY ENTERPRISE (DHALESWAR)"/>
        <s v="ROY ENTERPRISE (SILIGURI)"/>
        <s v="ROY HARDWARE"/>
        <s v="ROY HARDWARE STORE (LALUK)"/>
        <s v="ROY SUPPLIERS"/>
        <s v="ROYAL CEMENTS"/>
        <s v="ROYAL ENTERPRISE"/>
        <s v="ROYAL ENTERPRISE-AP"/>
        <s v="RS ENTERPRISE"/>
        <s v="RS HARDWARE &amp; SUPPLIER"/>
        <s v="RUDRA STEEL &amp; CONSTRUCTION COMPANY"/>
        <s v="RUHI ENTERPRISE"/>
        <s v="RUKMANI ENTERPRISE (JORHAT)"/>
        <s v="RUKSHANA HARDWARE"/>
        <s v="RUMANA HARDWARES"/>
        <s v="RUNA ENTERPRISE"/>
        <s v="RUPALI HARDWARE"/>
        <s v="RUPAM ENTERPRISE (JALPAIGURI)"/>
        <s v="RUPJYOTI ENTERPRISE"/>
        <s v="RUPNAGAR HARDWARE (GHY)"/>
        <s v="S A ENTERPRISE (HALLIDAYGANJ)"/>
        <s v="S C ENTERPRISES"/>
        <s v="S D SHIRA"/>
        <s v="S K TRADERS - PURNIA"/>
        <s v="S K TRADING"/>
        <s v="S K TRADING (NLD)"/>
        <s v="S K TRADING CO. (LUMDING)"/>
        <s v="S R BUILDERS"/>
        <s v="S S ENTERPRISE-DARRANG"/>
        <s v="S S HARDWARE"/>
        <s v="S S STORE"/>
        <s v="S.A. ENTERPRISE"/>
        <s v="S.A.AGENCY"/>
        <s v="S.B. ENTERPRISE - SIL"/>
        <s v="S.B. HARDWARE"/>
        <s v="S.B.ENTERPRISE (CHHAYGAON)"/>
        <s v="S.B.TIMBER"/>
        <s v="S.I.R ENTERPRISE"/>
        <s v="S.J.TRADERS"/>
        <s v="S.K.HARDWARE (JORHAT)"/>
        <s v="S.K.HARDWARE STORES (TURA)"/>
        <s v="S.M.ENTERPRISE"/>
        <s v="S.M.ENTERPRISE (LA)"/>
        <s v="S.N.HARDWARE (NAGAON)"/>
        <s v="S.S. ENTERPRISE (SIBSAGAR)"/>
        <s v="SABITA DAM"/>
        <s v="SABITRI LAHA"/>
        <s v="SABNUR HARDWARE"/>
        <s v="SADHAN ENTERPRISE"/>
        <s v="SADHANA ENTERPRISE (MATHURABAGAN)"/>
        <s v="SAH ENTERPRISES"/>
        <s v="SAH TRADERS"/>
        <s v="SAH TRADERS - SIKTY"/>
        <s v="SAHA &amp; CO."/>
        <s v="SAHA CONSTRUCTION"/>
        <s v="SAHA HARDWERE"/>
        <s v="SAHA TRADERS"/>
        <s v="SAI HARDWARE"/>
        <s v="SAIKIA ENTERPRISE"/>
        <s v="SAIKIA HARDWARE (NLP)"/>
        <s v="SAIKIA HARDWARE-NGN"/>
        <s v="SAILOLIANA ENTERPRISE"/>
        <s v="SAINI HARDWARE"/>
        <s v="SALAM SUPPLIERS"/>
        <s v="SALEN ENTERPRISE"/>
        <s v="SAMAD HARDWARE"/>
        <s v="SAMCHO HARDWARE TRADE AGENCY"/>
        <s v="SAMYO HARDWARE (SHILLONG)"/>
        <s v="SANDHYA HARDWARE (JAMUNAMUKH)"/>
        <s v="SANDHYA HARDWARE STORES"/>
        <s v="SANDIP AGARWAL"/>
        <s v="SANDIP KUMAR NIMODIA"/>
        <s v="SANGAM ENTERPRISE"/>
        <s v="SANGO ENTERPIRSES"/>
        <s v="SANJAY BISWAS"/>
        <s v="SANJIB KUMAR PAUL"/>
        <s v="SANJITA HARDWARE"/>
        <s v="SANNI STEEL"/>
        <s v="SANTOSH ROY"/>
        <s v="SANTOSHI TRADERS"/>
        <s v="SARADA TRADING"/>
        <s v="SARALA ENTERPRISE"/>
        <s v="SARDA TRADE CORPORATION"/>
        <s v="SARITA TRADING"/>
        <s v="SARMA HARDWARE(GUWAHATI)"/>
        <s v="SARMA STORE"/>
        <s v="SAROI ENGG &amp; FEBRICATION"/>
        <s v="SARSWATI ENTERPRISES"/>
        <s v="SASWAT"/>
        <s v="SATI TRADING CO"/>
        <s v="SATYA RANJAN ROY"/>
        <s v="SATYAM HARDWARE - AP"/>
        <s v="SAURABH HARDWARE"/>
        <s v="SAWANG TRADERS"/>
        <s v="SAYAN STEEL"/>
        <s v="SEDES ENTERPRISE"/>
        <s v="SEEMA TRADERS"/>
        <s v="SEMINGTON MARAK"/>
        <s v="SENCHOWA HARDWARE"/>
        <s v="SETHIA ENTERPRISES"/>
        <s v="SHAHIN AMEEN"/>
        <s v="SHANKAR  HARDWARE"/>
        <s v="SHANKAR BHANDAR (DARANG)"/>
        <s v="SHANKAR HARDWARE"/>
        <s v="SHANKAR ROY"/>
        <s v="SHANTA TRADERS"/>
        <s v="SHANTI ENTERPRISE"/>
        <s v="SHANTI SUPPLY"/>
        <s v="SHANTI TRADE"/>
        <s v="SHANTIPUR HARDWARE STORE"/>
        <s v="SHARADA STEEL"/>
        <s v="SHARMA BUILDERS"/>
        <s v="SHARMA H.W. STORES"/>
        <s v="SHARMA HARDWARE (NAGAON)"/>
        <s v="SHEKINA ENTERPRISE"/>
        <s v="SHERPA TRADING CO"/>
        <s v="SHEW HARDWARE (JORHAT)"/>
        <s v="SHIBANI ENTERPRISES"/>
        <s v="SHIKHA HARDWARE"/>
        <s v="SHIRA HARDWARE STORE (TURA)"/>
        <s v="SHIV BHANDAR (NLP)"/>
        <s v="SHIV ENTERPRISE"/>
        <s v="SHIV ENTERPRISES - BIHAT"/>
        <s v="SHIV KHAD BEEJ BHANDAR"/>
        <s v="SHIV SAI SUPPLIER"/>
        <s v="SHIV SANKAR HARDWARE"/>
        <s v="SHIV SANKAR SANITARY &amp; HARDWARE STORES - AGT"/>
        <s v="SHIV SHAKTI HARDWARE"/>
        <s v="SHIV SHAKTI HARDWARE (JOR)"/>
        <s v="SHIV SHAKTI TRADERS (KURHAN)"/>
        <s v="SHIV TRADERS - SAKRA"/>
        <s v="SHIVA TRADERS (MAJORGANJ)"/>
        <s v="SHIVA TRADING AND COMPANY"/>
        <s v="SHIVAA ENTERPRISES"/>
        <s v="SHIVAM ENTERPRISE (GHY)"/>
        <s v="SHIVAM HARDWARE"/>
        <s v="SHIVAM HARWDARE (LA)"/>
        <s v="SHIVAM KRISHI KENDRA"/>
        <s v="SHIVAM STEEL"/>
        <s v="SHIVAM TRADING"/>
        <s v="SHREE GAJRAJ BUILDERS"/>
        <s v="SHREE GANESH ENTERPRISE (GHY)"/>
        <s v="SHREE GANESH HARDWARE (TEZPUR)"/>
        <s v="SHREE GANESH STEEL"/>
        <s v="SHREE GANESH TRADERS"/>
        <s v="Shree Hari Hardware"/>
        <s v="SHREE KAMLA ENTERPRISES"/>
        <s v="SHREE KANHAIYA HARDWARE STORE"/>
        <s v="SHREE KRISHNA HARDWARE - NAYARHAT"/>
        <s v="SHREE RADHA ENTERPRISES"/>
        <s v="SHREE SASHI STORE - NLD"/>
        <s v="SHREE SHYAM HARDWARE"/>
        <s v="SHREE SHYAM TRADERS"/>
        <s v="SHREE TRADERS"/>
        <s v="SHREEPUR HARDWARE"/>
        <s v="SHRI DROSTAR LYNGDOH"/>
        <s v="SHRI ELECTRICALS &amp; HARDWARES"/>
        <s v="SHRI KHRAWBOR LYNGKHOI"/>
        <s v="SHRI RAM ENTERPRISES"/>
        <s v="SHRI VISHWAKARMA TRADERS - HASANPUR"/>
        <s v="SHUBHAM ENTERPRISES"/>
        <s v="SHUBHAM TRADERS (BHARRAHI BAZAR)"/>
        <s v="SHYAM CONSTRUCTION &amp; SUPPLIERS"/>
        <s v="SHYAM ENTERPRISE"/>
        <s v="SHYAM ENTERPRISES (THAKURGANJ)"/>
        <s v="SHYAM HARDWARE STORES"/>
        <s v="SHYAM PLY HOUSE"/>
        <s v="SHYAM STEEL"/>
        <s v="SHYAM TRADERS (SIL)"/>
        <s v="SHYAMALI STORES"/>
        <s v="SHYAMANTAMONI HARDWARE STORES"/>
        <s v="SIBA INFRATECH"/>
        <s v="SIBANATH HARDWARE (MOR)"/>
        <s v="SIDDIQUEE ENTERPRISES"/>
        <s v="SILASAKHU HARDWARE &amp; ELECTRICALS"/>
        <s v="SINDHU AGRIWARE"/>
        <s v="SINGH TRADE &amp; COMMERCE"/>
        <s v="SINHA MARKETING"/>
        <s v="SIPRA TRADERS"/>
        <s v="SIRISH HARDWARE"/>
        <s v="SMA ENTERPRISES"/>
        <s v="SMTI KISETEULE ZEME"/>
        <s v="SNOWDROP HARDWARE"/>
        <s v="SOBHA IRON &amp; STEEL"/>
        <s v="SOMAYA HARDWARE"/>
        <s v="SONA BRICKS AND TRADERS"/>
        <s v="SONAPUR CEMENT CENTRE"/>
        <s v="SONOWAL HARDWARE AND FURNITURE"/>
        <s v="SOUTHERN BREEZE"/>
        <s v="SPINGSHON MAWLIEH"/>
        <s v="SR BUILDERS"/>
        <s v="SR ENTERPRISE"/>
        <s v="SREE BALAJI HARDWARE STORES"/>
        <s v="SREE BHANDER (SP FIRM)"/>
        <s v="SREE GONESH CEMENT AND HARDWARE"/>
        <s v="SREE KRISHNA TRADE AGENCY"/>
        <s v="SREEMA TRADERS - SILCHAR"/>
        <s v="SREEMOYEE HARDWARE"/>
        <s v="SRI GANPATI TRADERS (PILKHI)"/>
        <s v="SRI HANUMAN ENTERPRISES (DARJEELING)"/>
        <s v="SRI JAGDAMBA HARDWARE STORES"/>
        <s v="SRI NARAYAN CHANDRA SAHA &amp; SONS"/>
        <s v="SRI RAM TRADING"/>
        <s v="SRI RAVI TRADERS (PAMRA)"/>
        <s v="SRI SANJOY PAUL"/>
        <s v="SRI SHAKAMBHARI BUILDER"/>
        <s v="SRI UTTAM KUMAR ROY"/>
        <s v="SRISTI CEMENT HOUSE (SADAR)"/>
        <s v="STEEL HOUSE"/>
        <s v="STEELS HOUSE"/>
        <s v="SUBAL MAHANTA"/>
        <s v="SUBH KARAN SINGHI (LA)"/>
        <s v="SUBHAM HARDWARE"/>
        <s v="SUBHAN ENTERPRISE"/>
        <s v="SUBHASH MALAKAR"/>
        <s v="SUBRATA SAHA"/>
        <s v="SUBRATA SINHA"/>
        <s v="SUDEB SHEAL"/>
        <s v="SUJIT HARDWARE"/>
        <s v="SUJIT KUMAR SAHA"/>
        <s v="SUJIT SEN"/>
        <s v="SULTAN ENTERPRISE"/>
        <s v="SUMAN ENTERPRISES"/>
        <s v="SUMAN ENTERPRISES - PANCHGACHIA"/>
        <s v="SUMAN HARDWARE"/>
        <s v="SUMAN KRISHI KENDRA AND CEMENT AGEN"/>
        <s v="SUMITRA ENTERPRISE - JALPAIGURI"/>
        <s v="SUNDAR HARDWARE"/>
        <s v="SUNIL HARDWARE"/>
        <s v="SUNIL TRADING (BARSOI)"/>
        <s v="SUNIRMAL DAS"/>
        <s v="SUNITA ENTERPRISE"/>
        <s v="SUNITI ENTERPRISE"/>
        <s v="SUNITI TRADERS (SIL)"/>
        <s v="SUPER ENTERPRISES"/>
        <s v="SUPRIYA STORES"/>
        <s v="SURAVI ENTERPRISE"/>
        <s v="SURENDRA IRON &amp; STEEL"/>
        <s v="SUSHANTA CHANGMAI"/>
        <s v="SWAGAT TRADERS - DBR"/>
        <s v="SWASTIK HARDWARE STORE"/>
        <s v="SWASTIK IRON &amp; STEEL CENTER"/>
        <s v="SWASTIM HARDWARE"/>
        <s v="SWASTISHREE"/>
        <s v="SWASTY &amp; CO."/>
        <s v="SWURO ENTERPRISES (NLD)"/>
        <s v="T A TRADERS"/>
        <s v="T K ENTERPRISE"/>
        <s v="T R ENTERPRISE"/>
        <s v="T T ENTERPRISE (LEKABALI)"/>
        <s v="T.A. HARDWARE SHOP"/>
        <s v="T.D.PANGCHAK ENTERPRISE"/>
        <s v="T.D.TIMBER SHOP"/>
        <s v="T.N.CITIZEN STORE"/>
        <s v="TADO ENTERPRISE (AP NORTH)"/>
        <s v="TAGA ENTERPRISES"/>
        <s v="TAGGU ENTERPRISES"/>
        <s v="TAJ ENTERPRISE"/>
        <s v="TAJ LOUHA BHANDAR"/>
        <s v="TAJ TRADERS"/>
        <s v="TALUKDAR BROTHER INTER LOCKING &amp; TI"/>
        <s v="TALUKDAR HARDWARE (LA)"/>
        <s v="TANA ENTERPRISES"/>
        <s v="TANGLA STEEL HOUSE"/>
        <s v="TANISHA ENTERPRISE"/>
        <s v="TANYA HARDWARE"/>
        <s v="TAPAN KUMAR RAY (SILCHAR)"/>
        <s v="TARA MARBLES - APN"/>
        <s v="TARANGAMOYEE TRADERS"/>
        <s v="TATAN ENTERPRISES"/>
        <s v="THAKUR AND SONS"/>
        <s v="THAKUR AND SONS - GAYGHAT"/>
        <s v="THAKUR TRADERS"/>
        <s v="THANGAL ENTERPRISES"/>
        <s v="THE ONE"/>
        <s v="TIGER STEEL AND HARDWARE"/>
        <s v="TIRUPATI BUILDERS (DRJG)"/>
        <s v="TIRUPATI ENTERPRISE - NLP"/>
        <s v="TIRUPATI IRON STORES"/>
        <s v="TIRUPATI STEELS"/>
        <s v="TIRUPATI TRADERS (LOWER ASSAM)"/>
        <s v="TRIPURA SUNDARI IRON BHANDAR"/>
        <s v="TRIPURESWARI BHANDER"/>
        <s v="TRIPURESWARI ENTERPRISE"/>
        <s v="TRIRATNA HARDWARE"/>
        <s v="TRIZA SANITATION"/>
        <s v="TUK TUK ENTERPRISES"/>
        <s v="TULSYAN CEMENT &amp; FERTILIZERS"/>
        <s v="TURANGA HARDWARE"/>
        <s v="TWINLILIS LYNGKHOI"/>
        <s v="U A TRADERS"/>
        <s v="U.K.H. ENTERPRISE"/>
        <s v="UMERAJ HARDWARE"/>
        <s v="UNITED HARDWARE (MANJA)"/>
        <s v="UPANBI CONTZ PRIVATE LIMITED"/>
        <s v="URMILA HARDWARE"/>
        <s v="USMAN HARDWARE &amp; ELECTRICAL"/>
        <s v="VAISHNAVI IRON &amp; STEELS"/>
        <s v="VANDANA BUILDING SOLUTION"/>
        <s v="VAUDE VILLE HARDWARE"/>
        <s v="VELI HARDWARE"/>
        <s v="VIJAY TRADERS - MATIHANI"/>
        <s v="VINOD ENTERPRISE - NLD"/>
        <s v="W PHAWA HARDWARE"/>
        <s v="WEAR ME OUT"/>
        <s v="WLB ENTERPRISES"/>
        <s v="WOODLAND CONSTRUCTION"/>
        <s v="YASH HARDWARE"/>
        <s v="YAYING ENTERPRISES (AP)"/>
        <s v="YUVNANDAN ENTERPRISES (RAJOUN)"/>
        <s v="Z ENTERPRISES"/>
        <s v="ZAHUATA CEMENT AGENCY"/>
        <s v="ZAMAN STORES"/>
        <s v="ZAMZO ENGINEERING, CONSTRUCTION AND"/>
        <s v="ZARBEN TRADERS - NLD"/>
        <s v="ZEESHAN HARDWARE (LA)"/>
        <s v="ZIRDO ENTERPRISE"/>
        <s v="ZIYAAN ENTERPRISE"/>
        <s v="ZR ENTERPRISE"/>
        <s v="ZUALTEA BUSINESS CENTRE"/>
      </sharedItems>
    </cacheField>
    <cacheField name="DOA" numFmtId="0">
      <sharedItems containsSemiMixedTypes="0" containsNonDate="0" containsDate="1" containsString="0" minDate="2005-01-31T00:00:00" maxDate="2024-12-26T00:00:00" count="1004">
        <d v="2005-01-31T00:00:00"/>
        <d v="2005-02-01T00:00:00"/>
        <d v="2005-02-02T00:00:00"/>
        <d v="2005-02-03T00:00:00"/>
        <d v="2005-02-04T00:00:00"/>
        <d v="2005-02-07T00:00:00"/>
        <d v="2005-02-12T00:00:00"/>
        <d v="2005-02-25T00:00:00"/>
        <d v="2005-03-05T00:00:00"/>
        <d v="2005-03-24T00:00:00"/>
        <d v="2005-04-01T00:00:00"/>
        <d v="2005-04-23T00:00:00"/>
        <d v="2005-05-18T00:00:00"/>
        <d v="2005-07-02T00:00:00"/>
        <d v="2005-07-27T00:00:00"/>
        <d v="2005-07-30T00:00:00"/>
        <d v="2005-08-01T00:00:00"/>
        <d v="2005-08-26T00:00:00"/>
        <d v="2005-09-14T00:00:00"/>
        <d v="2005-10-17T00:00:00"/>
        <d v="2005-10-19T00:00:00"/>
        <d v="2005-10-22T00:00:00"/>
        <d v="2005-10-29T00:00:00"/>
        <d v="2005-12-01T00:00:00"/>
        <d v="2006-01-24T00:00:00"/>
        <d v="2006-02-02T00:00:00"/>
        <d v="2006-02-20T00:00:00"/>
        <d v="2006-03-13T00:00:00"/>
        <d v="2006-05-04T00:00:00"/>
        <d v="2006-05-19T00:00:00"/>
        <d v="2006-07-06T00:00:00"/>
        <d v="2006-07-25T00:00:00"/>
        <d v="2006-08-10T00:00:00"/>
        <d v="2006-08-12T00:00:00"/>
        <d v="2006-09-16T00:00:00"/>
        <d v="2006-10-10T00:00:00"/>
        <d v="2006-10-11T00:00:00"/>
        <d v="2006-11-08T00:00:00"/>
        <d v="2006-12-06T00:00:00"/>
        <d v="2006-12-16T00:00:00"/>
        <d v="2006-12-22T00:00:00"/>
        <d v="2006-12-26T00:00:00"/>
        <d v="2007-01-11T00:00:00"/>
        <d v="2007-03-30T00:00:00"/>
        <d v="2007-04-12T00:00:00"/>
        <d v="2007-05-10T00:00:00"/>
        <d v="2007-05-18T00:00:00"/>
        <d v="2007-05-24T00:00:00"/>
        <d v="2007-06-24T00:00:00"/>
        <d v="2007-07-20T00:00:00"/>
        <d v="2007-08-18T00:00:00"/>
        <d v="2007-08-22T00:00:00"/>
        <d v="2007-08-30T00:00:00"/>
        <d v="2007-11-12T00:00:00"/>
        <d v="2007-11-16T00:00:00"/>
        <d v="2008-04-09T00:00:00"/>
        <d v="2008-04-24T00:00:00"/>
        <d v="2008-04-28T00:00:00"/>
        <d v="2008-06-10T00:00:00"/>
        <d v="2008-06-13T00:00:00"/>
        <d v="2008-10-22T00:00:00"/>
        <d v="2008-10-25T00:00:00"/>
        <d v="2009-02-11T00:00:00"/>
        <d v="2009-04-30T00:00:00"/>
        <d v="2009-05-25T00:00:00"/>
        <d v="2009-05-28T00:00:00"/>
        <d v="2009-05-30T00:00:00"/>
        <d v="2009-06-08T00:00:00"/>
        <d v="2009-07-02T00:00:00"/>
        <d v="2009-07-17T00:00:00"/>
        <d v="2009-07-30T00:00:00"/>
        <d v="2009-08-05T00:00:00"/>
        <d v="2009-08-29T00:00:00"/>
        <d v="2009-09-25T00:00:00"/>
        <d v="2009-10-15T00:00:00"/>
        <d v="2009-10-29T00:00:00"/>
        <d v="2009-12-29T00:00:00"/>
        <d v="2010-01-18T00:00:00"/>
        <d v="2010-04-07T00:00:00"/>
        <d v="2010-07-02T00:00:00"/>
        <d v="2010-07-12T00:00:00"/>
        <d v="2010-07-14T00:00:00"/>
        <d v="2010-07-29T00:00:00"/>
        <d v="2010-08-18T00:00:00"/>
        <d v="2010-08-21T00:00:00"/>
        <d v="2010-11-23T00:00:00"/>
        <d v="2011-01-17T00:00:00"/>
        <d v="2011-02-09T00:00:00"/>
        <d v="2011-02-23T00:00:00"/>
        <d v="2011-03-12T00:00:00"/>
        <d v="2011-04-04T00:00:00"/>
        <d v="2011-04-07T00:00:00"/>
        <d v="2011-04-22T00:00:00"/>
        <d v="2011-05-03T00:00:00"/>
        <d v="2011-05-06T00:00:00"/>
        <d v="2011-05-09T00:00:00"/>
        <d v="2011-05-13T00:00:00"/>
        <d v="2011-06-17T00:00:00"/>
        <d v="2011-07-08T00:00:00"/>
        <d v="2011-07-16T00:00:00"/>
        <d v="2011-09-08T00:00:00"/>
        <d v="2011-09-13T00:00:00"/>
        <d v="2011-09-16T00:00:00"/>
        <d v="2011-09-21T00:00:00"/>
        <d v="2011-09-28T00:00:00"/>
        <d v="2011-09-30T00:00:00"/>
        <d v="2011-10-10T00:00:00"/>
        <d v="2011-10-14T00:00:00"/>
        <d v="2011-10-20T00:00:00"/>
        <d v="2011-11-28T00:00:00"/>
        <d v="2011-11-29T00:00:00"/>
        <d v="2011-12-08T00:00:00"/>
        <d v="2011-12-29T00:00:00"/>
        <d v="2012-01-17T00:00:00"/>
        <d v="2012-02-03T00:00:00"/>
        <d v="2012-02-04T00:00:00"/>
        <d v="2012-03-14T00:00:00"/>
        <d v="2012-03-18T00:00:00"/>
        <d v="2012-04-19T00:00:00"/>
        <d v="2012-05-08T00:00:00"/>
        <d v="2012-05-09T00:00:00"/>
        <d v="2012-05-12T00:00:00"/>
        <d v="2012-05-22T00:00:00"/>
        <d v="2012-05-25T00:00:00"/>
        <d v="2012-06-11T00:00:00"/>
        <d v="2012-06-20T00:00:00"/>
        <d v="2012-07-02T00:00:00"/>
        <d v="2012-07-07T00:00:00"/>
        <d v="2012-07-12T00:00:00"/>
        <d v="2012-07-19T00:00:00"/>
        <d v="2012-08-11T00:00:00"/>
        <d v="2012-08-14T00:00:00"/>
        <d v="2012-08-25T00:00:00"/>
        <d v="2012-09-05T00:00:00"/>
        <d v="2012-09-16T00:00:00"/>
        <d v="2012-10-04T00:00:00"/>
        <d v="2012-10-25T00:00:00"/>
        <d v="2012-10-26T00:00:00"/>
        <d v="2012-10-30T00:00:00"/>
        <d v="2012-11-02T00:00:00"/>
        <d v="2012-11-20T00:00:00"/>
        <d v="2012-11-21T00:00:00"/>
        <d v="2012-11-30T00:00:00"/>
        <d v="2012-12-05T00:00:00"/>
        <d v="2012-12-13T00:00:00"/>
        <d v="2012-12-15T00:00:00"/>
        <d v="2012-12-18T00:00:00"/>
        <d v="2012-12-20T00:00:00"/>
        <d v="2013-01-15T00:00:00"/>
        <d v="2013-01-23T00:00:00"/>
        <d v="2013-01-28T00:00:00"/>
        <d v="2013-01-29T00:00:00"/>
        <d v="2013-01-30T00:00:00"/>
        <d v="2013-02-18T00:00:00"/>
        <d v="2013-03-07T00:00:00"/>
        <d v="2013-03-08T00:00:00"/>
        <d v="2013-03-19T00:00:00"/>
        <d v="2013-04-08T00:00:00"/>
        <d v="2013-04-22T00:00:00"/>
        <d v="2013-05-03T00:00:00"/>
        <d v="2013-05-04T00:00:00"/>
        <d v="2013-05-06T00:00:00"/>
        <d v="2013-05-07T00:00:00"/>
        <d v="2013-05-09T00:00:00"/>
        <d v="2013-05-14T00:00:00"/>
        <d v="2013-05-17T00:00:00"/>
        <d v="2013-05-22T00:00:00"/>
        <d v="2013-05-28T00:00:00"/>
        <d v="2013-06-11T00:00:00"/>
        <d v="2013-06-13T00:00:00"/>
        <d v="2013-06-24T00:00:00"/>
        <d v="2013-07-02T00:00:00"/>
        <d v="2013-07-09T00:00:00"/>
        <d v="2013-07-15T00:00:00"/>
        <d v="2013-07-20T00:00:00"/>
        <d v="2013-07-24T00:00:00"/>
        <d v="2013-07-27T00:00:00"/>
        <d v="2013-07-31T00:00:00"/>
        <d v="2013-08-02T00:00:00"/>
        <d v="2013-08-07T00:00:00"/>
        <d v="2013-08-12T00:00:00"/>
        <d v="2013-08-13T00:00:00"/>
        <d v="2013-08-19T00:00:00"/>
        <d v="2013-09-06T00:00:00"/>
        <d v="2013-09-10T00:00:00"/>
        <d v="2013-09-19T00:00:00"/>
        <d v="2013-09-20T00:00:00"/>
        <d v="2013-09-24T00:00:00"/>
        <d v="2013-09-26T00:00:00"/>
        <d v="2013-09-30T00:00:00"/>
        <d v="2013-10-07T00:00:00"/>
        <d v="2013-10-09T00:00:00"/>
        <d v="2013-10-15T00:00:00"/>
        <d v="2013-10-26T00:00:00"/>
        <d v="2013-10-31T00:00:00"/>
        <d v="2013-12-13T00:00:00"/>
        <d v="2013-12-30T00:00:00"/>
        <d v="2014-01-06T00:00:00"/>
        <d v="2014-01-09T00:00:00"/>
        <d v="2014-01-21T00:00:00"/>
        <d v="2014-02-06T00:00:00"/>
        <d v="2014-02-17T00:00:00"/>
        <d v="2014-02-18T00:00:00"/>
        <d v="2014-02-22T00:00:00"/>
        <d v="2014-02-28T00:00:00"/>
        <d v="2014-03-03T00:00:00"/>
        <d v="2014-03-19T00:00:00"/>
        <d v="2014-03-21T00:00:00"/>
        <d v="2014-03-22T00:00:00"/>
        <d v="2014-04-03T00:00:00"/>
        <d v="2014-04-17T00:00:00"/>
        <d v="2014-04-29T00:00:00"/>
        <d v="2014-05-07T00:00:00"/>
        <d v="2014-05-09T00:00:00"/>
        <d v="2014-06-01T00:00:00"/>
        <d v="2014-06-12T00:00:00"/>
        <d v="2014-06-24T00:00:00"/>
        <d v="2014-06-26T00:00:00"/>
        <d v="2014-06-27T00:00:00"/>
        <d v="2014-06-28T00:00:00"/>
        <d v="2014-07-03T00:00:00"/>
        <d v="2014-07-14T00:00:00"/>
        <d v="2014-07-17T00:00:00"/>
        <d v="2014-07-28T00:00:00"/>
        <d v="2014-08-05T00:00:00"/>
        <d v="2014-08-18T00:00:00"/>
        <d v="2014-08-19T00:00:00"/>
        <d v="2014-08-29T00:00:00"/>
        <d v="2014-09-10T00:00:00"/>
        <d v="2014-09-16T00:00:00"/>
        <d v="2014-09-17T00:00:00"/>
        <d v="2014-09-18T00:00:00"/>
        <d v="2014-09-30T00:00:00"/>
        <d v="2014-10-01T00:00:00"/>
        <d v="2014-10-13T00:00:00"/>
        <d v="2014-10-15T00:00:00"/>
        <d v="2014-10-22T00:00:00"/>
        <d v="2014-10-28T00:00:00"/>
        <d v="2014-11-19T00:00:00"/>
        <d v="2014-11-22T00:00:00"/>
        <d v="2014-11-24T00:00:00"/>
        <d v="2014-11-28T00:00:00"/>
        <d v="2014-12-17T00:00:00"/>
        <d v="2014-12-22T00:00:00"/>
        <d v="2015-01-13T00:00:00"/>
        <d v="2015-01-16T00:00:00"/>
        <d v="2015-01-24T00:00:00"/>
        <d v="2015-01-28T00:00:00"/>
        <d v="2015-02-09T00:00:00"/>
        <d v="2015-02-13T00:00:00"/>
        <d v="2015-02-24T00:00:00"/>
        <d v="2015-03-11T00:00:00"/>
        <d v="2015-03-18T00:00:00"/>
        <d v="2015-04-02T00:00:00"/>
        <d v="2015-04-03T00:00:00"/>
        <d v="2015-04-08T00:00:00"/>
        <d v="2015-04-13T00:00:00"/>
        <d v="2015-04-16T00:00:00"/>
        <d v="2015-04-22T00:00:00"/>
        <d v="2015-04-29T00:00:00"/>
        <d v="2015-04-30T00:00:00"/>
        <d v="2015-05-11T00:00:00"/>
        <d v="2015-05-15T00:00:00"/>
        <d v="2015-05-16T00:00:00"/>
        <d v="2015-05-22T00:00:00"/>
        <d v="2015-06-19T00:00:00"/>
        <d v="2015-06-25T00:00:00"/>
        <d v="2015-06-30T00:00:00"/>
        <d v="2015-07-03T00:00:00"/>
        <d v="2015-07-10T00:00:00"/>
        <d v="2015-07-15T00:00:00"/>
        <d v="2015-07-29T00:00:00"/>
        <d v="2015-07-31T00:00:00"/>
        <d v="2015-08-04T00:00:00"/>
        <d v="2015-08-06T00:00:00"/>
        <d v="2015-08-07T00:00:00"/>
        <d v="2015-08-12T00:00:00"/>
        <d v="2015-08-27T00:00:00"/>
        <d v="2015-09-07T00:00:00"/>
        <d v="2015-09-10T00:00:00"/>
        <d v="2015-10-03T00:00:00"/>
        <d v="2015-10-05T00:00:00"/>
        <d v="2015-10-09T00:00:00"/>
        <d v="2015-10-30T00:00:00"/>
        <d v="2015-11-17T00:00:00"/>
        <d v="2015-11-24T00:00:00"/>
        <d v="2015-12-01T00:00:00"/>
        <d v="2015-12-05T00:00:00"/>
        <d v="2015-12-08T00:00:00"/>
        <d v="2015-12-26T00:00:00"/>
        <d v="2015-12-29T00:00:00"/>
        <d v="2016-01-04T00:00:00"/>
        <d v="2016-01-19T00:00:00"/>
        <d v="2016-01-28T00:00:00"/>
        <d v="2016-02-05T00:00:00"/>
        <d v="2016-02-17T00:00:00"/>
        <d v="2016-03-02T00:00:00"/>
        <d v="2016-03-16T00:00:00"/>
        <d v="2016-03-19T00:00:00"/>
        <d v="2016-04-05T00:00:00"/>
        <d v="2016-04-12T00:00:00"/>
        <d v="2016-04-23T00:00:00"/>
        <d v="2016-04-25T00:00:00"/>
        <d v="2016-04-27T00:00:00"/>
        <d v="2016-05-16T00:00:00"/>
        <d v="2016-05-20T00:00:00"/>
        <d v="2016-06-01T00:00:00"/>
        <d v="2016-06-03T00:00:00"/>
        <d v="2016-06-07T00:00:00"/>
        <d v="2016-06-18T00:00:00"/>
        <d v="2016-06-21T00:00:00"/>
        <d v="2016-07-07T00:00:00"/>
        <d v="2016-07-12T00:00:00"/>
        <d v="2016-07-22T00:00:00"/>
        <d v="2016-07-23T00:00:00"/>
        <d v="2016-07-29T00:00:00"/>
        <d v="2016-08-19T00:00:00"/>
        <d v="2016-08-24T00:00:00"/>
        <d v="2016-09-08T00:00:00"/>
        <d v="2016-09-13T00:00:00"/>
        <d v="2016-09-14T00:00:00"/>
        <d v="2016-09-21T00:00:00"/>
        <d v="2016-10-05T00:00:00"/>
        <d v="2016-10-28T00:00:00"/>
        <d v="2016-11-14T00:00:00"/>
        <d v="2016-11-19T00:00:00"/>
        <d v="2016-11-23T00:00:00"/>
        <d v="2016-11-29T00:00:00"/>
        <d v="2016-12-09T00:00:00"/>
        <d v="2016-12-20T00:00:00"/>
        <d v="2016-12-21T00:00:00"/>
        <d v="2016-12-27T00:00:00"/>
        <d v="2016-12-28T00:00:00"/>
        <d v="2017-01-04T00:00:00"/>
        <d v="2017-01-10T00:00:00"/>
        <d v="2017-01-11T00:00:00"/>
        <d v="2017-01-21T00:00:00"/>
        <d v="2017-01-24T00:00:00"/>
        <d v="2017-01-27T00:00:00"/>
        <d v="2017-01-31T00:00:00"/>
        <d v="2017-03-01T00:00:00"/>
        <d v="2017-03-09T00:00:00"/>
        <d v="2017-03-20T00:00:00"/>
        <d v="2017-03-28T00:00:00"/>
        <d v="2017-04-01T00:00:00"/>
        <d v="2017-04-05T00:00:00"/>
        <d v="2017-04-17T00:00:00"/>
        <d v="2017-04-19T00:00:00"/>
        <d v="2017-04-20T00:00:00"/>
        <d v="2017-04-24T00:00:00"/>
        <d v="2017-05-02T00:00:00"/>
        <d v="2017-05-09T00:00:00"/>
        <d v="2017-05-11T00:00:00"/>
        <d v="2017-05-15T00:00:00"/>
        <d v="2017-05-23T00:00:00"/>
        <d v="2017-05-29T00:00:00"/>
        <d v="2017-06-03T00:00:00"/>
        <d v="2017-06-15T00:00:00"/>
        <d v="2017-06-19T00:00:00"/>
        <d v="2017-06-22T00:00:00"/>
        <d v="2017-06-23T00:00:00"/>
        <d v="2017-06-28T00:00:00"/>
        <d v="2017-07-05T00:00:00"/>
        <d v="2017-07-12T00:00:00"/>
        <d v="2017-07-13T00:00:00"/>
        <d v="2017-07-19T00:00:00"/>
        <d v="2017-07-29T00:00:00"/>
        <d v="2017-08-08T00:00:00"/>
        <d v="2017-08-19T00:00:00"/>
        <d v="2017-08-23T00:00:00"/>
        <d v="2017-08-30T00:00:00"/>
        <d v="2017-09-02T00:00:00"/>
        <d v="2017-09-13T00:00:00"/>
        <d v="2017-09-15T00:00:00"/>
        <d v="2017-10-06T00:00:00"/>
        <d v="2017-10-13T00:00:00"/>
        <d v="2017-10-23T00:00:00"/>
        <d v="2017-10-25T00:00:00"/>
        <d v="2017-10-30T00:00:00"/>
        <d v="2017-11-11T00:00:00"/>
        <d v="2017-11-13T00:00:00"/>
        <d v="2017-11-15T00:00:00"/>
        <d v="2017-11-22T00:00:00"/>
        <d v="2017-11-24T00:00:00"/>
        <d v="2017-11-27T00:00:00"/>
        <d v="2017-11-29T00:00:00"/>
        <d v="2017-12-19T00:00:00"/>
        <d v="2017-12-20T00:00:00"/>
        <d v="2017-12-22T00:00:00"/>
        <d v="2017-12-30T00:00:00"/>
        <d v="2018-01-09T00:00:00"/>
        <d v="2018-01-11T00:00:00"/>
        <d v="2018-01-12T00:00:00"/>
        <d v="2018-01-17T00:00:00"/>
        <d v="2018-01-31T00:00:00"/>
        <d v="2018-02-01T00:00:00"/>
        <d v="2018-02-03T00:00:00"/>
        <d v="2018-02-16T00:00:00"/>
        <d v="2018-02-23T00:00:00"/>
        <d v="2018-03-10T00:00:00"/>
        <d v="2018-03-12T00:00:00"/>
        <d v="2018-03-14T00:00:00"/>
        <d v="2018-04-03T00:00:00"/>
        <d v="2018-04-17T00:00:00"/>
        <d v="2018-04-18T00:00:00"/>
        <d v="2018-04-19T00:00:00"/>
        <d v="2018-04-26T00:00:00"/>
        <d v="2018-04-27T00:00:00"/>
        <d v="2018-05-10T00:00:00"/>
        <d v="2018-05-12T00:00:00"/>
        <d v="2018-05-15T00:00:00"/>
        <d v="2018-05-17T00:00:00"/>
        <d v="2018-05-19T00:00:00"/>
        <d v="2018-05-21T00:00:00"/>
        <d v="2018-05-22T00:00:00"/>
        <d v="2018-05-26T00:00:00"/>
        <d v="2018-06-01T00:00:00"/>
        <d v="2018-06-04T00:00:00"/>
        <d v="2018-06-05T00:00:00"/>
        <d v="2018-06-07T00:00:00"/>
        <d v="2018-06-08T00:00:00"/>
        <d v="2018-06-12T00:00:00"/>
        <d v="2018-06-25T00:00:00"/>
        <d v="2018-07-01T00:00:00"/>
        <d v="2018-07-07T00:00:00"/>
        <d v="2018-07-13T00:00:00"/>
        <d v="2018-07-14T00:00:00"/>
        <d v="2018-07-24T00:00:00"/>
        <d v="2018-08-01T00:00:00"/>
        <d v="2018-08-03T00:00:00"/>
        <d v="2018-08-07T00:00:00"/>
        <d v="2018-08-14T00:00:00"/>
        <d v="2018-08-16T00:00:00"/>
        <d v="2018-08-21T00:00:00"/>
        <d v="2018-08-22T00:00:00"/>
        <d v="2018-08-25T00:00:00"/>
        <d v="2018-08-27T00:00:00"/>
        <d v="2018-09-01T00:00:00"/>
        <d v="2018-09-08T00:00:00"/>
        <d v="2018-09-14T00:00:00"/>
        <d v="2018-09-17T00:00:00"/>
        <d v="2018-10-05T00:00:00"/>
        <d v="2018-10-06T00:00:00"/>
        <d v="2018-10-08T00:00:00"/>
        <d v="2018-10-09T00:00:00"/>
        <d v="2018-10-16T00:00:00"/>
        <d v="2018-10-24T00:00:00"/>
        <d v="2018-11-06T00:00:00"/>
        <d v="2018-11-10T00:00:00"/>
        <d v="2018-11-15T00:00:00"/>
        <d v="2018-11-17T00:00:00"/>
        <d v="2018-11-20T00:00:00"/>
        <d v="2018-11-22T00:00:00"/>
        <d v="2018-11-26T00:00:00"/>
        <d v="2018-12-05T00:00:00"/>
        <d v="2018-12-18T00:00:00"/>
        <d v="2018-12-20T00:00:00"/>
        <d v="2018-12-21T00:00:00"/>
        <d v="2018-12-26T00:00:00"/>
        <d v="2019-01-02T00:00:00"/>
        <d v="2019-01-05T00:00:00"/>
        <d v="2019-01-11T00:00:00"/>
        <d v="2019-01-14T00:00:00"/>
        <d v="2019-01-16T00:00:00"/>
        <d v="2019-01-28T00:00:00"/>
        <d v="2019-01-29T00:00:00"/>
        <d v="2019-01-30T00:00:00"/>
        <d v="2019-02-07T00:00:00"/>
        <d v="2019-02-18T00:00:00"/>
        <d v="2019-03-01T00:00:00"/>
        <d v="2019-03-06T00:00:00"/>
        <d v="2019-03-09T00:00:00"/>
        <d v="2019-03-16T00:00:00"/>
        <d v="2019-03-25T00:00:00"/>
        <d v="2019-04-01T00:00:00"/>
        <d v="2019-04-06T00:00:00"/>
        <d v="2019-04-11T00:00:00"/>
        <d v="2019-04-13T00:00:00"/>
        <d v="2019-04-26T00:00:00"/>
        <d v="2019-04-27T00:00:00"/>
        <d v="2019-04-29T00:00:00"/>
        <d v="2019-05-01T00:00:00"/>
        <d v="2019-05-02T00:00:00"/>
        <d v="2019-05-04T00:00:00"/>
        <d v="2019-05-15T00:00:00"/>
        <d v="2019-05-16T00:00:00"/>
        <d v="2019-05-18T00:00:00"/>
        <d v="2019-05-21T00:00:00"/>
        <d v="2019-05-24T00:00:00"/>
        <d v="2019-05-27T00:00:00"/>
        <d v="2019-05-29T00:00:00"/>
        <d v="2019-05-31T00:00:00"/>
        <d v="2019-06-06T00:00:00"/>
        <d v="2019-06-07T00:00:00"/>
        <d v="2019-06-13T00:00:00"/>
        <d v="2019-06-17T00:00:00"/>
        <d v="2019-06-22T00:00:00"/>
        <d v="2019-06-26T00:00:00"/>
        <d v="2019-06-27T00:00:00"/>
        <d v="2019-07-01T00:00:00"/>
        <d v="2019-07-02T00:00:00"/>
        <d v="2019-07-06T00:00:00"/>
        <d v="2019-07-08T00:00:00"/>
        <d v="2019-07-29T00:00:00"/>
        <d v="2019-08-09T00:00:00"/>
        <d v="2019-08-10T00:00:00"/>
        <d v="2019-08-13T00:00:00"/>
        <d v="2019-08-21T00:00:00"/>
        <d v="2019-08-23T00:00:00"/>
        <d v="2019-08-26T00:00:00"/>
        <d v="2019-08-29T00:00:00"/>
        <d v="2019-09-03T00:00:00"/>
        <d v="2019-09-07T00:00:00"/>
        <d v="2019-09-09T00:00:00"/>
        <d v="2019-09-10T00:00:00"/>
        <d v="2019-09-12T00:00:00"/>
        <d v="2019-09-13T00:00:00"/>
        <d v="2019-09-26T00:00:00"/>
        <d v="2019-09-27T00:00:00"/>
        <d v="2019-10-04T00:00:00"/>
        <d v="2019-10-11T00:00:00"/>
        <d v="2019-10-16T00:00:00"/>
        <d v="2019-10-17T00:00:00"/>
        <d v="2019-11-05T00:00:00"/>
        <d v="2019-11-07T00:00:00"/>
        <d v="2019-11-08T00:00:00"/>
        <d v="2019-11-18T00:00:00"/>
        <d v="2019-11-19T00:00:00"/>
        <d v="2019-11-21T00:00:00"/>
        <d v="2019-11-22T00:00:00"/>
        <d v="2019-11-26T00:00:00"/>
        <d v="2019-12-02T00:00:00"/>
        <d v="2019-12-05T00:00:00"/>
        <d v="2019-12-06T00:00:00"/>
        <d v="2019-12-07T00:00:00"/>
        <d v="2019-12-10T00:00:00"/>
        <d v="2019-12-18T00:00:00"/>
        <d v="2019-12-20T00:00:00"/>
        <d v="2019-12-26T00:00:00"/>
        <d v="2020-01-02T00:00:00"/>
        <d v="2020-01-07T00:00:00"/>
        <d v="2020-01-13T00:00:00"/>
        <d v="2020-01-18T00:00:00"/>
        <d v="2020-02-01T00:00:00"/>
        <d v="2020-02-06T00:00:00"/>
        <d v="2020-02-14T00:00:00"/>
        <d v="2020-02-15T00:00:00"/>
        <d v="2020-02-19T00:00:00"/>
        <d v="2020-02-21T00:00:00"/>
        <d v="2020-02-22T00:00:00"/>
        <d v="2020-02-25T00:00:00"/>
        <d v="2020-02-26T00:00:00"/>
        <d v="2020-03-03T00:00:00"/>
        <d v="2020-03-04T00:00:00"/>
        <d v="2020-03-09T00:00:00"/>
        <d v="2020-03-16T00:00:00"/>
        <d v="2020-03-21T00:00:00"/>
        <d v="2020-05-01T00:00:00"/>
        <d v="2020-05-05T00:00:00"/>
        <d v="2020-05-08T00:00:00"/>
        <d v="2020-05-09T00:00:00"/>
        <d v="2020-05-18T00:00:00"/>
        <d v="2020-05-20T00:00:00"/>
        <d v="2020-05-24T00:00:00"/>
        <d v="2020-05-26T00:00:00"/>
        <d v="2020-05-29T00:00:00"/>
        <d v="2020-05-30T00:00:00"/>
        <d v="2020-05-31T00:00:00"/>
        <d v="2020-06-02T00:00:00"/>
        <d v="2020-06-05T00:00:00"/>
        <d v="2020-06-10T00:00:00"/>
        <d v="2020-06-19T00:00:00"/>
        <d v="2020-06-20T00:00:00"/>
        <d v="2020-06-22T00:00:00"/>
        <d v="2020-06-24T00:00:00"/>
        <d v="2020-06-26T00:00:00"/>
        <d v="2020-07-06T00:00:00"/>
        <d v="2020-07-18T00:00:00"/>
        <d v="2020-07-24T00:00:00"/>
        <d v="2020-07-29T00:00:00"/>
        <d v="2020-08-06T00:00:00"/>
        <d v="2020-08-07T00:00:00"/>
        <d v="2020-08-11T00:00:00"/>
        <d v="2020-08-17T00:00:00"/>
        <d v="2020-08-21T00:00:00"/>
        <d v="2020-08-24T00:00:00"/>
        <d v="2020-08-25T00:00:00"/>
        <d v="2020-08-27T00:00:00"/>
        <d v="2020-09-10T00:00:00"/>
        <d v="2020-09-18T00:00:00"/>
        <d v="2020-09-22T00:00:00"/>
        <d v="2020-09-30T00:00:00"/>
        <d v="2020-10-03T00:00:00"/>
        <d v="2020-10-06T00:00:00"/>
        <d v="2020-10-13T00:00:00"/>
        <d v="2020-10-19T00:00:00"/>
        <d v="2020-10-22T00:00:00"/>
        <d v="2020-10-30T00:00:00"/>
        <d v="2020-11-01T00:00:00"/>
        <d v="2020-11-04T00:00:00"/>
        <d v="2020-11-05T00:00:00"/>
        <d v="2020-11-09T00:00:00"/>
        <d v="2020-11-10T00:00:00"/>
        <d v="2020-11-12T00:00:00"/>
        <d v="2020-11-18T00:00:00"/>
        <d v="2020-11-19T00:00:00"/>
        <d v="2020-11-28T00:00:00"/>
        <d v="2020-12-14T00:00:00"/>
        <d v="2020-12-16T00:00:00"/>
        <d v="2020-12-23T00:00:00"/>
        <d v="2020-12-26T00:00:00"/>
        <d v="2020-12-29T00:00:00"/>
        <d v="2021-01-01T00:00:00"/>
        <d v="2021-01-05T00:00:00"/>
        <d v="2021-01-06T00:00:00"/>
        <d v="2021-01-08T00:00:00"/>
        <d v="2021-01-12T00:00:00"/>
        <d v="2021-01-19T00:00:00"/>
        <d v="2021-02-01T00:00:00"/>
        <d v="2021-02-03T00:00:00"/>
        <d v="2021-02-05T00:00:00"/>
        <d v="2021-02-08T00:00:00"/>
        <d v="2021-02-13T00:00:00"/>
        <d v="2021-02-20T00:00:00"/>
        <d v="2021-03-01T00:00:00"/>
        <d v="2021-03-02T00:00:00"/>
        <d v="2021-03-09T00:00:00"/>
        <d v="2021-03-12T00:00:00"/>
        <d v="2021-03-15T00:00:00"/>
        <d v="2021-03-16T00:00:00"/>
        <d v="2021-04-05T00:00:00"/>
        <d v="2021-04-10T00:00:00"/>
        <d v="2021-04-16T00:00:00"/>
        <d v="2021-04-19T00:00:00"/>
        <d v="2021-04-22T00:00:00"/>
        <d v="2021-04-23T00:00:00"/>
        <d v="2021-05-05T00:00:00"/>
        <d v="2021-05-07T00:00:00"/>
        <d v="2021-05-19T00:00:00"/>
        <d v="2021-05-21T00:00:00"/>
        <d v="2021-05-27T00:00:00"/>
        <d v="2021-06-19T00:00:00"/>
        <d v="2021-06-22T00:00:00"/>
        <d v="2021-06-29T00:00:00"/>
        <d v="2021-06-30T00:00:00"/>
        <d v="2021-07-03T00:00:00"/>
        <d v="2021-07-10T00:00:00"/>
        <d v="2021-07-15T00:00:00"/>
        <d v="2021-07-19T00:00:00"/>
        <d v="2021-07-21T00:00:00"/>
        <d v="2021-07-27T00:00:00"/>
        <d v="2021-07-28T00:00:00"/>
        <d v="2021-08-05T00:00:00"/>
        <d v="2021-08-07T00:00:00"/>
        <d v="2021-08-11T00:00:00"/>
        <d v="2021-08-14T00:00:00"/>
        <d v="2021-08-30T00:00:00"/>
        <d v="2021-09-02T00:00:00"/>
        <d v="2021-09-07T00:00:00"/>
        <d v="2021-09-13T00:00:00"/>
        <d v="2021-09-20T00:00:00"/>
        <d v="2021-09-23T00:00:00"/>
        <d v="2021-09-25T00:00:00"/>
        <d v="2021-09-28T00:00:00"/>
        <d v="2021-09-29T00:00:00"/>
        <d v="2021-10-04T00:00:00"/>
        <d v="2021-10-05T00:00:00"/>
        <d v="2021-10-09T00:00:00"/>
        <d v="2021-10-12T00:00:00"/>
        <d v="2021-10-19T00:00:00"/>
        <d v="2021-10-25T00:00:00"/>
        <d v="2021-10-26T00:00:00"/>
        <d v="2021-11-01T00:00:00"/>
        <d v="2021-11-03T00:00:00"/>
        <d v="2021-11-09T00:00:00"/>
        <d v="2021-11-22T00:00:00"/>
        <d v="2021-11-27T00:00:00"/>
        <d v="2021-11-30T00:00:00"/>
        <d v="2021-12-01T00:00:00"/>
        <d v="2021-12-02T00:00:00"/>
        <d v="2021-12-03T00:00:00"/>
        <d v="2021-12-07T00:00:00"/>
        <d v="2021-12-09T00:00:00"/>
        <d v="2021-12-13T00:00:00"/>
        <d v="2021-12-24T00:00:00"/>
        <d v="2021-12-27T00:00:00"/>
        <d v="2021-12-29T00:00:00"/>
        <d v="2021-12-30T00:00:00"/>
        <d v="2022-01-04T00:00:00"/>
        <d v="2022-01-08T00:00:00"/>
        <d v="2022-01-13T00:00:00"/>
        <d v="2022-01-18T00:00:00"/>
        <d v="2022-01-21T00:00:00"/>
        <d v="2022-01-24T00:00:00"/>
        <d v="2022-01-31T00:00:00"/>
        <d v="2022-02-05T00:00:00"/>
        <d v="2022-02-09T00:00:00"/>
        <d v="2022-02-10T00:00:00"/>
        <d v="2022-02-11T00:00:00"/>
        <d v="2022-02-16T00:00:00"/>
        <d v="2022-02-22T00:00:00"/>
        <d v="2022-02-23T00:00:00"/>
        <d v="2022-02-24T00:00:00"/>
        <d v="2022-02-25T00:00:00"/>
        <d v="2022-03-01T00:00:00"/>
        <d v="2022-03-03T00:00:00"/>
        <d v="2022-03-05T00:00:00"/>
        <d v="2022-03-07T00:00:00"/>
        <d v="2022-03-08T00:00:00"/>
        <d v="2022-03-14T00:00:00"/>
        <d v="2022-03-15T00:00:00"/>
        <d v="2022-03-16T00:00:00"/>
        <d v="2022-03-23T00:00:00"/>
        <d v="2022-04-13T00:00:00"/>
        <d v="2022-04-20T00:00:00"/>
        <d v="2022-04-27T00:00:00"/>
        <d v="2022-05-04T00:00:00"/>
        <d v="2022-05-10T00:00:00"/>
        <d v="2022-05-11T00:00:00"/>
        <d v="2022-05-13T00:00:00"/>
        <d v="2022-05-18T00:00:00"/>
        <d v="2022-05-19T00:00:00"/>
        <d v="2022-05-20T00:00:00"/>
        <d v="2022-05-23T00:00:00"/>
        <d v="2022-05-25T00:00:00"/>
        <d v="2022-05-26T00:00:00"/>
        <d v="2022-05-30T00:00:00"/>
        <d v="2022-06-07T00:00:00"/>
        <d v="2022-06-09T00:00:00"/>
        <d v="2022-06-15T00:00:00"/>
        <d v="2022-06-20T00:00:00"/>
        <d v="2022-06-24T00:00:00"/>
        <d v="2022-06-25T00:00:00"/>
        <d v="2022-06-26T00:00:00"/>
        <d v="2022-06-27T00:00:00"/>
        <d v="2022-06-28T00:00:00"/>
        <d v="2022-06-29T00:00:00"/>
        <d v="2022-07-02T00:00:00"/>
        <d v="2022-07-13T00:00:00"/>
        <d v="2022-07-16T00:00:00"/>
        <d v="2022-07-18T00:00:00"/>
        <d v="2022-07-21T00:00:00"/>
        <d v="2022-07-22T00:00:00"/>
        <d v="2022-07-25T00:00:00"/>
        <d v="2022-07-26T00:00:00"/>
        <d v="2022-07-30T00:00:00"/>
        <d v="2022-08-20T00:00:00"/>
        <d v="2022-08-25T00:00:00"/>
        <d v="2022-08-26T00:00:00"/>
        <d v="2022-08-31T00:00:00"/>
        <d v="2022-09-14T00:00:00"/>
        <d v="2022-09-26T00:00:00"/>
        <d v="2022-09-28T00:00:00"/>
        <d v="2022-09-30T00:00:00"/>
        <d v="2022-10-11T00:00:00"/>
        <d v="2022-10-13T00:00:00"/>
        <d v="2022-10-31T00:00:00"/>
        <d v="2022-11-03T00:00:00"/>
        <d v="2022-11-08T00:00:00"/>
        <d v="2022-11-22T00:00:00"/>
        <d v="2022-11-28T00:00:00"/>
        <d v="2022-11-30T00:00:00"/>
        <d v="2022-12-08T00:00:00"/>
        <d v="2022-12-12T00:00:00"/>
        <d v="2022-12-16T00:00:00"/>
        <d v="2022-12-19T00:00:00"/>
        <d v="2022-12-20T00:00:00"/>
        <d v="2022-12-21T00:00:00"/>
        <d v="2022-12-23T00:00:00"/>
        <d v="2022-12-27T00:00:00"/>
        <d v="2022-12-28T00:00:00"/>
        <d v="2022-12-29T00:00:00"/>
        <d v="2022-12-31T00:00:00"/>
        <d v="2023-01-04T00:00:00"/>
        <d v="2023-01-09T00:00:00"/>
        <d v="2023-01-10T00:00:00"/>
        <d v="2023-01-11T00:00:00"/>
        <d v="2023-01-13T00:00:00"/>
        <d v="2023-01-16T00:00:00"/>
        <d v="2023-01-18T00:00:00"/>
        <d v="2023-01-19T00:00:00"/>
        <d v="2023-01-23T00:00:00"/>
        <d v="2023-01-24T00:00:00"/>
        <d v="2023-01-25T00:00:00"/>
        <d v="2023-01-27T00:00:00"/>
        <d v="2023-01-31T00:00:00"/>
        <d v="2023-02-02T00:00:00"/>
        <d v="2023-02-04T00:00:00"/>
        <d v="2023-02-08T00:00:00"/>
        <d v="2023-02-09T00:00:00"/>
        <d v="2023-02-14T00:00:00"/>
        <d v="2023-02-18T00:00:00"/>
        <d v="2023-02-20T00:00:00"/>
        <d v="2023-02-21T00:00:00"/>
        <d v="2023-02-24T00:00:00"/>
        <d v="2023-02-26T00:00:00"/>
        <d v="2023-02-27T00:00:00"/>
        <d v="2023-02-28T00:00:00"/>
        <d v="2023-03-04T00:00:00"/>
        <d v="2023-03-06T00:00:00"/>
        <d v="2023-03-14T00:00:00"/>
        <d v="2023-03-16T00:00:00"/>
        <d v="2023-03-23T00:00:00"/>
        <d v="2023-03-27T00:00:00"/>
        <d v="2023-03-28T00:00:00"/>
        <d v="2023-04-05T00:00:00"/>
        <d v="2023-04-20T00:00:00"/>
        <d v="2023-04-23T00:00:00"/>
        <d v="2023-04-25T00:00:00"/>
        <d v="2023-04-26T00:00:00"/>
        <d v="2023-04-28T00:00:00"/>
        <d v="2023-04-29T00:00:00"/>
        <d v="2023-04-30T00:00:00"/>
        <d v="2023-05-08T00:00:00"/>
        <d v="2023-05-10T00:00:00"/>
        <d v="2023-05-11T00:00:00"/>
        <d v="2023-05-12T00:00:00"/>
        <d v="2023-05-16T00:00:00"/>
        <d v="2023-05-18T00:00:00"/>
        <d v="2023-05-19T00:00:00"/>
        <d v="2023-05-23T00:00:00"/>
        <d v="2023-05-24T00:00:00"/>
        <d v="2023-05-25T00:00:00"/>
        <d v="2023-05-26T00:00:00"/>
        <d v="2023-06-01T00:00:00"/>
        <d v="2023-06-03T00:00:00"/>
        <d v="2023-06-07T00:00:00"/>
        <d v="2023-06-13T00:00:00"/>
        <d v="2023-06-16T00:00:00"/>
        <d v="2023-06-20T00:00:00"/>
        <d v="2023-06-22T00:00:00"/>
        <d v="2023-06-23T00:00:00"/>
        <d v="2023-06-26T00:00:00"/>
        <d v="2023-06-29T00:00:00"/>
        <d v="2023-06-30T00:00:00"/>
        <d v="2023-07-03T00:00:00"/>
        <d v="2023-07-11T00:00:00"/>
        <d v="2023-07-19T00:00:00"/>
        <d v="2023-07-20T00:00:00"/>
        <d v="2023-07-26T00:00:00"/>
        <d v="2023-07-27T00:00:00"/>
        <d v="2023-07-28T00:00:00"/>
        <d v="2023-07-29T00:00:00"/>
        <d v="2023-08-04T00:00:00"/>
        <d v="2023-08-10T00:00:00"/>
        <d v="2023-08-12T00:00:00"/>
        <d v="2023-08-24T00:00:00"/>
        <d v="2023-08-29T00:00:00"/>
        <d v="2023-09-02T00:00:00"/>
        <d v="2023-09-08T00:00:00"/>
        <d v="2023-09-12T00:00:00"/>
        <d v="2023-09-16T00:00:00"/>
        <d v="2023-09-29T00:00:00"/>
        <d v="2023-10-10T00:00:00"/>
        <d v="2023-10-11T00:00:00"/>
        <d v="2023-10-16T00:00:00"/>
        <d v="2023-10-18T00:00:00"/>
        <d v="2023-10-20T00:00:00"/>
        <d v="2023-10-31T00:00:00"/>
        <d v="2023-11-03T00:00:00"/>
        <d v="2023-11-04T00:00:00"/>
        <d v="2023-11-08T00:00:00"/>
        <d v="2023-11-15T00:00:00"/>
        <d v="2023-11-17T00:00:00"/>
        <d v="2023-11-22T00:00:00"/>
        <d v="2023-11-27T00:00:00"/>
        <d v="2023-11-29T00:00:00"/>
        <d v="2023-12-06T00:00:00"/>
        <d v="2023-12-07T00:00:00"/>
        <d v="2023-12-11T00:00:00"/>
        <d v="2023-12-13T00:00:00"/>
        <d v="2023-12-15T00:00:00"/>
        <d v="2023-12-18T00:00:00"/>
        <d v="2023-12-20T00:00:00"/>
        <d v="2023-12-21T00:00:00"/>
        <d v="2023-12-23T00:00:00"/>
        <d v="2023-12-28T00:00:00"/>
        <d v="2023-12-29T00:00:00"/>
        <d v="2023-12-31T00:00:00"/>
        <d v="2024-01-10T00:00:00"/>
        <d v="2024-01-19T00:00:00"/>
        <d v="2024-01-20T00:00:00"/>
        <d v="2024-01-24T00:00:00"/>
        <d v="2024-01-30T00:00:00"/>
        <d v="2024-01-31T00:00:00"/>
        <d v="2024-02-13T00:00:00"/>
        <d v="2024-02-16T00:00:00"/>
        <d v="2024-02-17T00:00:00"/>
        <d v="2024-02-20T00:00:00"/>
        <d v="2024-02-23T00:00:00"/>
        <d v="2024-02-27T00:00:00"/>
        <d v="2024-02-28T00:00:00"/>
        <d v="2024-02-29T00:00:00"/>
        <d v="2024-03-04T00:00:00"/>
        <d v="2024-03-08T00:00:00"/>
        <d v="2024-03-13T00:00:00"/>
        <d v="2024-03-18T00:00:00"/>
        <d v="2024-03-20T00:00:00"/>
        <d v="2024-03-22T00:00:00"/>
        <d v="2024-03-26T00:00:00"/>
        <d v="2024-03-28T00:00:00"/>
        <d v="2024-03-29T00:00:00"/>
        <d v="2024-03-30T00:00:00"/>
        <d v="2024-03-31T00:00:00"/>
        <d v="2024-04-03T00:00:00"/>
        <d v="2024-04-06T00:00:00"/>
        <d v="2024-04-10T00:00:00"/>
        <d v="2024-04-18T00:00:00"/>
        <d v="2024-04-19T00:00:00"/>
        <d v="2024-04-20T00:00:00"/>
        <d v="2024-04-22T00:00:00"/>
        <d v="2024-04-27T00:00:00"/>
        <d v="2024-04-29T00:00:00"/>
        <d v="2024-04-30T00:00:00"/>
        <d v="2024-05-09T00:00:00"/>
        <d v="2024-05-10T00:00:00"/>
        <d v="2024-05-15T00:00:00"/>
        <d v="2024-05-16T00:00:00"/>
        <d v="2024-05-17T00:00:00"/>
        <d v="2024-05-18T00:00:00"/>
        <d v="2024-05-21T00:00:00"/>
        <d v="2024-05-27T00:00:00"/>
        <d v="2024-05-28T00:00:00"/>
        <d v="2024-05-29T00:00:00"/>
        <d v="2024-05-31T00:00:00"/>
        <d v="2024-06-03T00:00:00"/>
        <d v="2024-06-05T00:00:00"/>
        <d v="2024-06-06T00:00:00"/>
        <d v="2024-06-07T00:00:00"/>
        <d v="2024-06-11T00:00:00"/>
        <d v="2024-06-13T00:00:00"/>
        <d v="2024-06-14T00:00:00"/>
        <d v="2024-06-15T00:00:00"/>
        <d v="2024-06-18T00:00:00"/>
        <d v="2024-06-21T00:00:00"/>
        <d v="2024-06-25T00:00:00"/>
        <d v="2024-06-26T00:00:00"/>
        <d v="2024-06-29T00:00:00"/>
        <d v="2024-06-30T00:00:00"/>
        <d v="2024-07-04T00:00:00"/>
        <d v="2024-07-05T00:00:00"/>
        <d v="2024-07-10T00:00:00"/>
        <d v="2024-07-11T00:00:00"/>
        <d v="2024-07-15T00:00:00"/>
        <d v="2024-07-17T00:00:00"/>
        <d v="2024-07-20T00:00:00"/>
        <d v="2024-07-24T00:00:00"/>
        <d v="2024-07-25T00:00:00"/>
        <d v="2024-07-29T00:00:00"/>
        <d v="2024-07-30T00:00:00"/>
        <d v="2024-07-31T00:00:00"/>
        <d v="2024-08-02T00:00:00"/>
        <d v="2024-08-05T00:00:00"/>
        <d v="2024-08-12T00:00:00"/>
        <d v="2024-08-14T00:00:00"/>
        <d v="2024-08-15T00:00:00"/>
        <d v="2024-08-16T00:00:00"/>
        <d v="2024-08-20T00:00:00"/>
        <d v="2024-08-21T00:00:00"/>
        <d v="2024-08-22T00:00:00"/>
        <d v="2024-08-23T00:00:00"/>
        <d v="2024-08-28T00:00:00"/>
        <d v="2024-08-30T00:00:00"/>
        <d v="2024-08-31T00:00:00"/>
        <d v="2024-09-04T00:00:00"/>
        <d v="2024-09-05T00:00:00"/>
        <d v="2024-09-06T00:00:00"/>
        <d v="2024-09-07T00:00:00"/>
        <d v="2024-09-09T00:00:00"/>
        <d v="2024-09-12T00:00:00"/>
        <d v="2024-09-13T00:00:00"/>
        <d v="2024-09-18T00:00:00"/>
        <d v="2024-09-19T00:00:00"/>
        <d v="2024-09-21T00:00:00"/>
        <d v="2024-09-23T00:00:00"/>
        <d v="2024-09-24T00:00:00"/>
        <d v="2024-09-25T00:00:00"/>
        <d v="2024-09-27T00:00:00"/>
        <d v="2024-09-30T00:00:00"/>
        <d v="2024-10-04T00:00:00"/>
        <d v="2024-10-08T00:00:00"/>
        <d v="2024-10-09T00:00:00"/>
        <d v="2024-10-16T00:00:00"/>
        <d v="2024-10-18T00:00:00"/>
        <d v="2024-10-20T00:00:00"/>
        <d v="2024-10-23T00:00:00"/>
        <d v="2024-10-24T00:00:00"/>
        <d v="2024-10-29T00:00:00"/>
        <d v="2024-11-01T00:00:00"/>
        <d v="2024-11-06T00:00:00"/>
        <d v="2024-11-07T00:00:00"/>
        <d v="2024-11-10T00:00:00"/>
        <d v="2024-11-15T00:00:00"/>
        <d v="2024-11-22T00:00:00"/>
        <d v="2024-11-25T00:00:00"/>
        <d v="2024-11-29T00:00:00"/>
        <d v="2024-11-30T00:00:00"/>
        <d v="2024-12-04T00:00:00"/>
        <d v="2024-12-05T00:00:00"/>
        <d v="2024-12-09T00:00:00"/>
        <d v="2024-12-10T00:00:00"/>
        <d v="2024-12-16T00:00:00"/>
        <d v="2024-12-24T00:00:00"/>
        <d v="2024-12-26T00:00:00"/>
      </sharedItems>
    </cacheField>
    <cacheField name="Targeted Dealer" numFmtId="0">
      <sharedItems count="2">
        <s v="-"/>
        <s v="Targeted Dealer"/>
      </sharedItems>
    </cacheField>
    <cacheField name="EXCLUSIVE DEALER" numFmtId="0">
      <sharedItems containsString="0" containsBlank="1" count="1">
        <m/>
      </sharedItems>
    </cacheField>
    <cacheField name="Jan'25 Tgt" numFmtId="0">
      <sharedItems containsSemiMixedTypes="0" containsString="0" containsNumber="1" minValue="0" maxValue="6480" count="208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64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Prorata Tgt" numFmtId="0">
      <sharedItems containsSemiMixedTypes="0" containsString="0" containsNumber="1" minValue="0" maxValue="6480" count="208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64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46053" numFmtId="0">
      <sharedItems containsSemiMixedTypes="0" containsString="0" containsNumber="1" minValue="0" maxValue="6659.45" count="541">
        <n v="0"/>
        <n v="1"/>
        <n v="1.5"/>
        <n v="2"/>
        <n v="2.5"/>
        <n v="3"/>
        <n v="3.5"/>
        <n v="4.5"/>
        <n v="5"/>
        <n v="5.5"/>
        <n v="7"/>
        <n v="7.5"/>
        <n v="8"/>
        <n v="10"/>
        <n v="10.5"/>
        <n v="11"/>
        <n v="12"/>
        <n v="12.5"/>
        <n v="13"/>
        <n v="13.5"/>
        <n v="14"/>
        <n v="15"/>
        <n v="15.25"/>
        <n v="16"/>
        <n v="16.5"/>
        <n v="17"/>
        <n v="17.5"/>
        <n v="18"/>
        <n v="18.5"/>
        <n v="19"/>
        <n v="19.5"/>
        <n v="20"/>
        <n v="20.5"/>
        <n v="21"/>
        <n v="22"/>
        <n v="22.25"/>
        <n v="22.5"/>
        <n v="23"/>
        <n v="24"/>
        <n v="24.5"/>
        <n v="25"/>
        <n v="25.5"/>
        <n v="25.75"/>
        <n v="26"/>
        <n v="27"/>
        <n v="27.5"/>
        <n v="28"/>
        <n v="28.35"/>
        <n v="29.5"/>
        <n v="30"/>
        <n v="30.5"/>
        <n v="30.9"/>
        <n v="31"/>
        <n v="32"/>
        <n v="32.25"/>
        <n v="32.5"/>
        <n v="33"/>
        <n v="33.5"/>
        <n v="34.5"/>
        <n v="34.75"/>
        <n v="35"/>
        <n v="36"/>
        <n v="36.5"/>
        <n v="37"/>
        <n v="37.5"/>
        <n v="38"/>
        <n v="38.5"/>
        <n v="39"/>
        <n v="40"/>
        <n v="40.25"/>
        <n v="41"/>
        <n v="43"/>
        <n v="43.5"/>
        <n v="44"/>
        <n v="44.5"/>
        <n v="44.75"/>
        <n v="45"/>
        <n v="45.5"/>
        <n v="46"/>
        <n v="47"/>
        <n v="47.25"/>
        <n v="47.5"/>
        <n v="48"/>
        <n v="49"/>
        <n v="49.5"/>
        <n v="50"/>
        <n v="51"/>
        <n v="52"/>
        <n v="52.25"/>
        <n v="52.5"/>
        <n v="53"/>
        <n v="53.5"/>
        <n v="54"/>
        <n v="54.75"/>
        <n v="55"/>
        <n v="55.5"/>
        <n v="56.1"/>
        <n v="56.5"/>
        <n v="57"/>
        <n v="58"/>
        <n v="60"/>
        <n v="60.5"/>
        <n v="62.5"/>
        <n v="63"/>
        <n v="64"/>
        <n v="64.25"/>
        <n v="64.5"/>
        <n v="64.75"/>
        <n v="65"/>
        <n v="65.75"/>
        <n v="66"/>
        <n v="67"/>
        <n v="67.5"/>
        <n v="69.5"/>
        <n v="70"/>
        <n v="71.5"/>
        <n v="72"/>
        <n v="72.5"/>
        <n v="74"/>
        <n v="75"/>
        <n v="76"/>
        <n v="76.5"/>
        <n v="77"/>
        <n v="78"/>
        <n v="80"/>
        <n v="81"/>
        <n v="82.5"/>
        <n v="84"/>
        <n v="84.5"/>
        <n v="85"/>
        <n v="86"/>
        <n v="86.5"/>
        <n v="88.25"/>
        <n v="88.5"/>
        <n v="89.5"/>
        <n v="90"/>
        <n v="90.25"/>
        <n v="90.5"/>
        <n v="91"/>
        <n v="91.5"/>
        <n v="92"/>
        <n v="92.5"/>
        <n v="93.5"/>
        <n v="94"/>
        <n v="94.5"/>
        <n v="95"/>
        <n v="97"/>
        <n v="98.7"/>
        <n v="99.5"/>
        <n v="99.75"/>
        <n v="100"/>
        <n v="100.5"/>
        <n v="101"/>
        <n v="101.5"/>
        <n v="102"/>
        <n v="103"/>
        <n v="103.5"/>
        <n v="104"/>
        <n v="105"/>
        <n v="105.5"/>
        <n v="106"/>
        <n v="107"/>
        <n v="107.45"/>
        <n v="108"/>
        <n v="110"/>
        <n v="110.15"/>
        <n v="112"/>
        <n v="112.5"/>
        <n v="114"/>
        <n v="114.35"/>
        <n v="115"/>
        <n v="116"/>
        <n v="116.5"/>
        <n v="117"/>
        <n v="117.5"/>
        <n v="118"/>
        <n v="120"/>
        <n v="120.5"/>
        <n v="121"/>
        <n v="121.25"/>
        <n v="122"/>
        <n v="122.5"/>
        <n v="125"/>
        <n v="125.25"/>
        <n v="127"/>
        <n v="127.5"/>
        <n v="127.75"/>
        <n v="128"/>
        <n v="129.5"/>
        <n v="130"/>
        <n v="131"/>
        <n v="132"/>
        <n v="133"/>
        <n v="134.9"/>
        <n v="135"/>
        <n v="136"/>
        <n v="136.5"/>
        <n v="138.5"/>
        <n v="140"/>
        <n v="141"/>
        <n v="142"/>
        <n v="143"/>
        <n v="143.75"/>
        <n v="144"/>
        <n v="146"/>
        <n v="147.5"/>
        <n v="148.2"/>
        <n v="148.75"/>
        <n v="149"/>
        <n v="150"/>
        <n v="151"/>
        <n v="151.5"/>
        <n v="151.75"/>
        <n v="152"/>
        <n v="154"/>
        <n v="155"/>
        <n v="155.5"/>
        <n v="155.75"/>
        <n v="157"/>
        <n v="157.25"/>
        <n v="159"/>
        <n v="159.5"/>
        <n v="160"/>
        <n v="161"/>
        <n v="162.5"/>
        <n v="163"/>
        <n v="164.5"/>
        <n v="165"/>
        <n v="166"/>
        <n v="166.5"/>
        <n v="167"/>
        <n v="168.25"/>
        <n v="169.25"/>
        <n v="170"/>
        <n v="170.5"/>
        <n v="172"/>
        <n v="172.25"/>
        <n v="174"/>
        <n v="174.5"/>
        <n v="175"/>
        <n v="175.5"/>
        <n v="176"/>
        <n v="176.5"/>
        <n v="180"/>
        <n v="180.5"/>
        <n v="182"/>
        <n v="184"/>
        <n v="185"/>
        <n v="186"/>
        <n v="187.5"/>
        <n v="190"/>
        <n v="190.75"/>
        <n v="191"/>
        <n v="191.75"/>
        <n v="193"/>
        <n v="197.5"/>
        <n v="198"/>
        <n v="200"/>
        <n v="201"/>
        <n v="203"/>
        <n v="204"/>
        <n v="204.95"/>
        <n v="205"/>
        <n v="206"/>
        <n v="206.5"/>
        <n v="207"/>
        <n v="209"/>
        <n v="209.5"/>
        <n v="210"/>
        <n v="212.5"/>
        <n v="213.85"/>
        <n v="214"/>
        <n v="214.5"/>
        <n v="215"/>
        <n v="216"/>
        <n v="217"/>
        <n v="217.75"/>
        <n v="219.5"/>
        <n v="220"/>
        <n v="221"/>
        <n v="221.1"/>
        <n v="222"/>
        <n v="224"/>
        <n v="224.5"/>
        <n v="225"/>
        <n v="228.6"/>
        <n v="230"/>
        <n v="232"/>
        <n v="234"/>
        <n v="234.5"/>
        <n v="235"/>
        <n v="240"/>
        <n v="242.5"/>
        <n v="245"/>
        <n v="247.5"/>
        <n v="250"/>
        <n v="251"/>
        <n v="251.8"/>
        <n v="253"/>
        <n v="254.95"/>
        <n v="255"/>
        <n v="258"/>
        <n v="258.5"/>
        <n v="259"/>
        <n v="259.5"/>
        <n v="260"/>
        <n v="261.5"/>
        <n v="262.5"/>
        <n v="264"/>
        <n v="269.5"/>
        <n v="270"/>
        <n v="271"/>
        <n v="272"/>
        <n v="273"/>
        <n v="273.5"/>
        <n v="275"/>
        <n v="278"/>
        <n v="278.5"/>
        <n v="280"/>
        <n v="281"/>
        <n v="285"/>
        <n v="286"/>
        <n v="287"/>
        <n v="290"/>
        <n v="293.5"/>
        <n v="295"/>
        <n v="300"/>
        <n v="301"/>
        <n v="305"/>
        <n v="309.1"/>
        <n v="310"/>
        <n v="314.5"/>
        <n v="314.75"/>
        <n v="315"/>
        <n v="315.5"/>
        <n v="317.4"/>
        <n v="318.75"/>
        <n v="322"/>
        <n v="327"/>
        <n v="327.1"/>
        <n v="331.5"/>
        <n v="334.95"/>
        <n v="335"/>
        <n v="336"/>
        <n v="337"/>
        <n v="347.25"/>
        <n v="347.5"/>
        <n v="350"/>
        <n v="352.75"/>
        <n v="353"/>
        <n v="363"/>
        <n v="365"/>
        <n v="365.75"/>
        <n v="366.15"/>
        <n v="370"/>
        <n v="378.9"/>
        <n v="379.5"/>
        <n v="380"/>
        <n v="385"/>
        <n v="389.8"/>
        <n v="390.75"/>
        <n v="391"/>
        <n v="395"/>
        <n v="398"/>
        <n v="398.25"/>
        <n v="400"/>
        <n v="400.5"/>
        <n v="401.25"/>
        <n v="405"/>
        <n v="405.3"/>
        <n v="423"/>
        <n v="425"/>
        <n v="435"/>
        <n v="439.75"/>
        <n v="440"/>
        <n v="441.5"/>
        <n v="443.5"/>
        <n v="445"/>
        <n v="453"/>
        <n v="455"/>
        <n v="459"/>
        <n v="472.7"/>
        <n v="474.4"/>
        <n v="478"/>
        <n v="480"/>
        <n v="482.5"/>
        <n v="484"/>
        <n v="491.25"/>
        <n v="495"/>
        <n v="500"/>
        <n v="500.75"/>
        <n v="506"/>
        <n v="512"/>
        <n v="512.5"/>
        <n v="520.5"/>
        <n v="526.9"/>
        <n v="532"/>
        <n v="538"/>
        <n v="539"/>
        <n v="540"/>
        <n v="545"/>
        <n v="550"/>
        <n v="556.5"/>
        <n v="569"/>
        <n v="571.25"/>
        <n v="575.8"/>
        <n v="585.5"/>
        <n v="590"/>
        <n v="592.5"/>
        <n v="600.8"/>
        <n v="602"/>
        <n v="605"/>
        <n v="606"/>
        <n v="610"/>
        <n v="620"/>
        <n v="625"/>
        <n v="633.8"/>
        <n v="640"/>
        <n v="648.45"/>
        <n v="650"/>
        <n v="660"/>
        <n v="662"/>
        <n v="675.5"/>
        <n v="679.2"/>
        <n v="682.5"/>
        <n v="684.25"/>
        <n v="685.25"/>
        <n v="687.15"/>
        <n v="688"/>
        <n v="695"/>
        <n v="700"/>
        <n v="704.35"/>
        <n v="725.5"/>
        <n v="727.75"/>
        <n v="728.2"/>
        <n v="735"/>
        <n v="737.3"/>
        <n v="750"/>
        <n v="757.65"/>
        <n v="768.5"/>
        <n v="770"/>
        <n v="775"/>
        <n v="792"/>
        <n v="793"/>
        <n v="795.5"/>
        <n v="800"/>
        <n v="804.75"/>
        <n v="810"/>
        <n v="835.5"/>
        <n v="840"/>
        <n v="844.5"/>
        <n v="855"/>
        <n v="865"/>
        <n v="895.5"/>
        <n v="910"/>
        <n v="919"/>
        <n v="926"/>
        <n v="950"/>
        <n v="956"/>
        <n v="960"/>
        <n v="962.5"/>
        <n v="973"/>
        <n v="980"/>
        <n v="985"/>
        <n v="990.75"/>
        <n v="997"/>
        <n v="1000.95"/>
        <n v="1004"/>
        <n v="1009"/>
        <n v="1017.75"/>
        <n v="1025"/>
        <n v="1040"/>
        <n v="1054"/>
        <n v="1061.25"/>
        <n v="1080"/>
        <n v="1093"/>
        <n v="1121.6"/>
        <n v="1139"/>
        <n v="1145"/>
        <n v="1150"/>
        <n v="1157.5"/>
        <n v="1165"/>
        <n v="1207.65"/>
        <n v="1209.25"/>
        <n v="1234.15"/>
        <n v="1239"/>
        <n v="1240"/>
        <n v="1249"/>
        <n v="1262"/>
        <n v="1289.95"/>
        <n v="1294"/>
        <n v="1295.6"/>
        <n v="1302.5"/>
        <n v="1371.5"/>
        <n v="1400.25"/>
        <n v="1401"/>
        <n v="1416"/>
        <n v="1466"/>
        <n v="1498.4"/>
        <n v="1499"/>
        <n v="1546.8"/>
        <n v="1610"/>
        <n v="1611.75"/>
        <n v="1620"/>
        <n v="1662"/>
        <n v="1689.5"/>
        <n v="1741.3"/>
        <n v="1763.5"/>
        <n v="1783.5"/>
        <n v="1840"/>
        <n v="1900.1"/>
        <n v="1907"/>
        <n v="1935"/>
        <n v="1983"/>
        <n v="2001"/>
        <n v="2016.5"/>
        <n v="2052"/>
        <n v="2087.05"/>
        <n v="2099"/>
        <n v="2165"/>
        <n v="2181"/>
        <n v="2224.85"/>
        <n v="2245.1"/>
        <n v="2257"/>
        <n v="2269.25"/>
        <n v="2338"/>
        <n v="2360"/>
        <n v="2507.6"/>
        <n v="2544.25"/>
        <n v="2598"/>
        <n v="2893.5"/>
        <n v="2969"/>
        <n v="2998.5"/>
        <n v="3419"/>
        <n v="4161"/>
        <n v="4478"/>
        <n v="4674.5"/>
        <n v="5123.5"/>
        <n v="5152.05"/>
        <n v="6567"/>
        <n v="6659.45"/>
      </sharedItems>
    </cacheField>
    <cacheField name="Shortfall" numFmtId="0">
      <sharedItems containsSemiMixedTypes="0" containsString="0" containsNumber="1" minValue="-1674.5" maxValue="1131" count="470">
        <n v="-1674.5"/>
        <n v="-1044.25"/>
        <n v="-859.85"/>
        <n v="-707"/>
        <n v="-535"/>
        <n v="-409"/>
        <n v="-375"/>
        <n v="-320.5"/>
        <n v="-299"/>
        <n v="-271.5"/>
        <n v="-248.5"/>
        <n v="-243.5"/>
        <n v="-240"/>
        <n v="-239"/>
        <n v="-238"/>
        <n v="-235"/>
        <n v="-212.5"/>
        <n v="-210"/>
        <n v="-206"/>
        <n v="-190"/>
        <n v="-184.95"/>
        <n v="-181.25"/>
        <n v="-180"/>
        <n v="-179.45"/>
        <n v="-170.1"/>
        <n v="-170"/>
        <n v="-152.049999999999"/>
        <n v="-150.8"/>
        <n v="-147.5"/>
        <n v="-146.9"/>
        <n v="-145"/>
        <n v="-144.4"/>
        <n v="-142.25"/>
        <n v="-138"/>
        <n v="-136.8"/>
        <n v="-136"/>
        <n v="-135"/>
        <n v="-132"/>
        <n v="-130"/>
        <n v="-128"/>
        <n v="-125"/>
        <n v="-115.5"/>
        <n v="-115"/>
        <n v="-114.5"/>
        <n v="-113"/>
        <n v="-112.25"/>
        <n v="-110"/>
        <n v="-109.5"/>
        <n v="-109.25"/>
        <n v="-109.1"/>
        <n v="-104"/>
        <n v="-102"/>
        <n v="-101.3"/>
        <n v="-101.25"/>
        <n v="-100"/>
        <n v="-98.5"/>
        <n v="-94"/>
        <n v="-93"/>
        <n v="-92.65"/>
        <n v="-90"/>
        <n v="-89.9500000000001"/>
        <n v="-87.5"/>
        <n v="-87.0500000000002"/>
        <n v="-86"/>
        <n v="-85.5"/>
        <n v="-84.95"/>
        <n v="-80"/>
        <n v="-79"/>
        <n v="-76.5"/>
        <n v="-75"/>
        <n v="-71.5"/>
        <n v="-64.35"/>
        <n v="-64"/>
        <n v="-60"/>
        <n v="-59.25"/>
        <n v="-59"/>
        <n v="-58"/>
        <n v="-56"/>
        <n v="-55"/>
        <n v="-54.5"/>
        <n v="-54"/>
        <n v="-53.5"/>
        <n v="-52"/>
        <n v="-51.75"/>
        <n v="-51"/>
        <n v="-50"/>
        <n v="-49.75"/>
        <n v="-48.75"/>
        <n v="-48.45"/>
        <n v="-48"/>
        <n v="-47.25"/>
        <n v="-47"/>
        <n v="-45.5"/>
        <n v="-45"/>
        <n v="-44"/>
        <n v="-43.5"/>
        <n v="-43"/>
        <n v="-41.8"/>
        <n v="-41"/>
        <n v="-40"/>
        <n v="-39.5"/>
        <n v="-37.5"/>
        <n v="-37.3"/>
        <n v="-37.15"/>
        <n v="-37"/>
        <n v="-36.5"/>
        <n v="-36"/>
        <n v="-35"/>
        <n v="-34"/>
        <n v="-33"/>
        <n v="-32.75"/>
        <n v="-32"/>
        <n v="-31.5"/>
        <n v="-31"/>
        <n v="-30"/>
        <n v="-29.25"/>
        <n v="-28.5"/>
        <n v="-28"/>
        <n v="-27.5"/>
        <n v="-27.45"/>
        <n v="-27"/>
        <n v="-26"/>
        <n v="-25"/>
        <n v="-24.5"/>
        <n v="-24.2"/>
        <n v="-24.1500000000001"/>
        <n v="-24"/>
        <n v="-23.5"/>
        <n v="-23"/>
        <n v="-22"/>
        <n v="-21.5"/>
        <n v="-21.25"/>
        <n v="-21"/>
        <n v="-20.5"/>
        <n v="-20"/>
        <n v="-19.5"/>
        <n v="-18.5"/>
        <n v="-18"/>
        <n v="-17.5"/>
        <n v="-16"/>
        <n v="-15"/>
        <n v="-14.95"/>
        <n v="-14.9"/>
        <n v="-14.5"/>
        <n v="-14"/>
        <n v="-13"/>
        <n v="-12.5"/>
        <n v="-12.25"/>
        <n v="-12"/>
        <n v="-11.75"/>
        <n v="-11"/>
        <n v="-10.5"/>
        <n v="-10"/>
        <n v="-9"/>
        <n v="-8.75"/>
        <n v="-8"/>
        <n v="-7.65000000000009"/>
        <n v="-7.5"/>
        <n v="-7"/>
        <n v="-6.5"/>
        <n v="-6"/>
        <n v="-5.75"/>
        <n v="-5.5"/>
        <n v="-5.30000000000001"/>
        <n v="-5.15000000000001"/>
        <n v="-5"/>
        <n v="-4.5"/>
        <n v="-4"/>
        <n v="-3.84999999999999"/>
        <n v="-3.5"/>
        <n v="-3"/>
        <n v="-2.5"/>
        <n v="-2.25"/>
        <n v="-2"/>
        <n v="-1.5"/>
        <n v="-1"/>
        <n v="-0.899999999999999"/>
        <n v="-0.75"/>
        <n v="-0.5"/>
        <n v="-0.25"/>
        <n v="0"/>
        <n v="0.5"/>
        <n v="1"/>
        <n v="1.65"/>
        <n v="2"/>
        <n v="2.5"/>
        <n v="3"/>
        <n v="3.5"/>
        <n v="4"/>
        <n v="4.5"/>
        <n v="5"/>
        <n v="5.25"/>
        <n v="5.75"/>
        <n v="6"/>
        <n v="6.5"/>
        <n v="7"/>
        <n v="7.5"/>
        <n v="8"/>
        <n v="8.5"/>
        <n v="9"/>
        <n v="9.5"/>
        <n v="10"/>
        <n v="11.5"/>
        <n v="12"/>
        <n v="13"/>
        <n v="13.5"/>
        <n v="14"/>
        <n v="14.5"/>
        <n v="14.75"/>
        <n v="15"/>
        <n v="15.25"/>
        <n v="15.5"/>
        <n v="15.65"/>
        <n v="16"/>
        <n v="16.5"/>
        <n v="17"/>
        <n v="17.25"/>
        <n v="17.5"/>
        <n v="17.75"/>
        <n v="18"/>
        <n v="19"/>
        <n v="19.5"/>
        <n v="19.75"/>
        <n v="20"/>
        <n v="20.25"/>
        <n v="21"/>
        <n v="21.1"/>
        <n v="21.3"/>
        <n v="21.8"/>
        <n v="22"/>
        <n v="22.25"/>
        <n v="22.5"/>
        <n v="23"/>
        <n v="24"/>
        <n v="24.2"/>
        <n v="24.5"/>
        <n v="25"/>
        <n v="25.5"/>
        <n v="26"/>
        <n v="27"/>
        <n v="27.3"/>
        <n v="27.5"/>
        <n v="28"/>
        <n v="29"/>
        <n v="29.5"/>
        <n v="30"/>
        <n v="30.5"/>
        <n v="31"/>
        <n v="31.5"/>
        <n v="31.75"/>
        <n v="32"/>
        <n v="32.5"/>
        <n v="33"/>
        <n v="33.5"/>
        <n v="34"/>
        <n v="35"/>
        <n v="35.5"/>
        <n v="36"/>
        <n v="36.5"/>
        <n v="37"/>
        <n v="37.5"/>
        <n v="38"/>
        <n v="38.75"/>
        <n v="39"/>
        <n v="40"/>
        <n v="40.5"/>
        <n v="41.5"/>
        <n v="41.75"/>
        <n v="42"/>
        <n v="42.5"/>
        <n v="43"/>
        <n v="43.9"/>
        <n v="44.5"/>
        <n v="45"/>
        <n v="46"/>
        <n v="46.5"/>
        <n v="47"/>
        <n v="47.5"/>
        <n v="47.85"/>
        <n v="48"/>
        <n v="48.5"/>
        <n v="49.25"/>
        <n v="50"/>
        <n v="50.25"/>
        <n v="51"/>
        <n v="52"/>
        <n v="52.5"/>
        <n v="53"/>
        <n v="54"/>
        <n v="55"/>
        <n v="57"/>
        <n v="57.5"/>
        <n v="58"/>
        <n v="59"/>
        <n v="60"/>
        <n v="60.5"/>
        <n v="61.5"/>
        <n v="62"/>
        <n v="63.5"/>
        <n v="64"/>
        <n v="65"/>
        <n v="66.2000000000001"/>
        <n v="66.5"/>
        <n v="67"/>
        <n v="67.5"/>
        <n v="68"/>
        <n v="68.5"/>
        <n v="70"/>
        <n v="70.5"/>
        <n v="72"/>
        <n v="72.5"/>
        <n v="73.5"/>
        <n v="74.5"/>
        <n v="75"/>
        <n v="76.5"/>
        <n v="77"/>
        <n v="78"/>
        <n v="78.5"/>
        <n v="78.9"/>
        <n v="79"/>
        <n v="79.5"/>
        <n v="80"/>
        <n v="81.5"/>
        <n v="82"/>
        <n v="83"/>
        <n v="85"/>
        <n v="86"/>
        <n v="87.5"/>
        <n v="88.5"/>
        <n v="90"/>
        <n v="90.5"/>
        <n v="93"/>
        <n v="93.5"/>
        <n v="94"/>
        <n v="94.5"/>
        <n v="95"/>
        <n v="95.25"/>
        <n v="97.25"/>
        <n v="99"/>
        <n v="100"/>
        <n v="101"/>
        <n v="101.4"/>
        <n v="101.75"/>
        <n v="102.5"/>
        <n v="103"/>
        <n v="104.75"/>
        <n v="105"/>
        <n v="105.5"/>
        <n v="106"/>
        <n v="106.5"/>
        <n v="108"/>
        <n v="110"/>
        <n v="111.5"/>
        <n v="112"/>
        <n v="115"/>
        <n v="115.75"/>
        <n v="120"/>
        <n v="121"/>
        <n v="125"/>
        <n v="125.5"/>
        <n v="127.5"/>
        <n v="128"/>
        <n v="129.5"/>
        <n v="130"/>
        <n v="133"/>
        <n v="133.85"/>
        <n v="134"/>
        <n v="137"/>
        <n v="139"/>
        <n v="140"/>
        <n v="140.2"/>
        <n v="141"/>
        <n v="142"/>
        <n v="145"/>
        <n v="145.25"/>
        <n v="146"/>
        <n v="146.5"/>
        <n v="147"/>
        <n v="150"/>
        <n v="154.4"/>
        <n v="155.5"/>
        <n v="159.25"/>
        <n v="160"/>
        <n v="162.75"/>
        <n v="164.5"/>
        <n v="165"/>
        <n v="170"/>
        <n v="172"/>
        <n v="173.75"/>
        <n v="175"/>
        <n v="181"/>
        <n v="183"/>
        <n v="184"/>
        <n v="184.25"/>
        <n v="185.25"/>
        <n v="188"/>
        <n v="190"/>
        <n v="195"/>
        <n v="199"/>
        <n v="201.25"/>
        <n v="205"/>
        <n v="209.25"/>
        <n v="210"/>
        <n v="215"/>
        <n v="220"/>
        <n v="230.5"/>
        <n v="234"/>
        <n v="235"/>
        <n v="237.5"/>
        <n v="241"/>
        <n v="242.5"/>
        <n v="248"/>
        <n v="250"/>
        <n v="255"/>
        <n v="255.5"/>
        <n v="261"/>
        <n v="266"/>
        <n v="270"/>
        <n v="272.9"/>
        <n v="273"/>
        <n v="279"/>
        <n v="289.5"/>
        <n v="295"/>
        <n v="299.9"/>
        <n v="300"/>
        <n v="305"/>
        <n v="307"/>
        <n v="310"/>
        <n v="311"/>
        <n v="315"/>
        <n v="315.5"/>
        <n v="320"/>
        <n v="326"/>
        <n v="343.5"/>
        <n v="347"/>
        <n v="356"/>
        <n v="398.5"/>
        <n v="440"/>
        <n v="444.05"/>
        <n v="461.6"/>
        <n v="466"/>
        <n v="485"/>
        <n v="499"/>
        <n v="500"/>
        <n v="513"/>
        <n v="522"/>
        <n v="531"/>
        <n v="538.4"/>
        <n v="551"/>
        <n v="560"/>
        <n v="565"/>
        <n v="586.5"/>
        <n v="600"/>
        <n v="623.5"/>
        <n v="624"/>
        <n v="630"/>
        <n v="639"/>
        <n v="651"/>
        <n v="655"/>
        <n v="665"/>
        <n v="682.25"/>
        <n v="692"/>
        <n v="770"/>
        <n v="785"/>
        <n v="787.4"/>
        <n v="901.8"/>
        <n v="968"/>
        <n v="1016.5"/>
        <n v="1050"/>
        <n v="1131"/>
      </sharedItems>
    </cacheField>
    <cacheField name="Prorata Achv %" numFmtId="0">
      <sharedItems containsMixedTypes="1" containsNumber="1" minValue="0" maxValue="440" count="688">
        <n v="0"/>
        <n v="3"/>
        <n v="3.33333333333333"/>
        <n v="3.57142857142857"/>
        <n v="5"/>
        <n v="6"/>
        <n v="6.875"/>
        <n v="7"/>
        <n v="7.14285714285714"/>
        <n v="8.33333333333333"/>
        <n v="8.66666666666667"/>
        <n v="9.41176470588235"/>
        <n v="10"/>
        <n v="11.4285714285714"/>
        <n v="11.5384615384615"/>
        <n v="12.0689655172414"/>
        <n v="12.5"/>
        <n v="13.3333333333333"/>
        <n v="13.5135135135135"/>
        <n v="14"/>
        <n v="14.1142857142857"/>
        <n v="15"/>
        <n v="16"/>
        <n v="16.25"/>
        <n v="16.4516129032258"/>
        <n v="16.6666666666667"/>
        <n v="17.2857142857143"/>
        <n v="17.5"/>
        <n v="18"/>
        <n v="18.5714285714286"/>
        <n v="20"/>
        <n v="20.8333333333333"/>
        <n v="21.2857142857143"/>
        <n v="21.6666666666667"/>
        <n v="21.978021978022"/>
        <n v="22"/>
        <n v="22.2222222222222"/>
        <n v="22.5806451612903"/>
        <n v="23.0769230769231"/>
        <n v="23.125"/>
        <n v="23.5294117647059"/>
        <n v="23.8095238095238"/>
        <n v="23.8461538461538"/>
        <n v="24"/>
        <n v="24.6428571428571"/>
        <n v="25"/>
        <n v="25.6666666666667"/>
        <n v="26.5"/>
        <n v="26.6666666666667"/>
        <n v="26.75"/>
        <n v="27.0833333333333"/>
        <n v="27.2727272727273"/>
        <n v="27.375"/>
        <n v="27.5"/>
        <n v="27.5454545454545"/>
        <n v="27.7777777777778"/>
        <n v="27.96875"/>
        <n v="28.5714285714286"/>
        <n v="29.1428571428571"/>
        <n v="29.1666666666667"/>
        <n v="29.5"/>
        <n v="30"/>
        <n v="30.8333333333333"/>
        <n v="31.2"/>
        <n v="31.25"/>
        <n v="31.7460317460317"/>
        <n v="32"/>
        <n v="32.0833333333333"/>
        <n v="32.5"/>
        <n v="32.6470588235294"/>
        <n v="33"/>
        <n v="33.0434782608696"/>
        <n v="33.3333333333333"/>
        <n v="33.4705882352941"/>
        <n v="33.7662337662338"/>
        <n v="34"/>
        <n v="34.2105263157895"/>
        <n v="34.3333333333333"/>
        <n v="34.375"/>
        <n v="35"/>
        <n v="35.1351351351351"/>
        <n v="35.2941176470588"/>
        <n v="36"/>
        <n v="36.5"/>
        <n v="36.6666666666667"/>
        <n v="38.3333333333333"/>
        <n v="39.9047619047619"/>
        <n v="40"/>
        <n v="40.7272727272727"/>
        <n v="41.6"/>
        <n v="41.6666666666667"/>
        <n v="41.875"/>
        <n v="42.1052631578947"/>
        <n v="42.1428571428571"/>
        <n v="42.2857142857143"/>
        <n v="42.5"/>
        <n v="42.5806451612903"/>
        <n v="42.8571428571429"/>
        <n v="43.4042553191489"/>
        <n v="43.75"/>
        <n v="44.4444444444444"/>
        <n v="45"/>
        <n v="45.4545454545455"/>
        <n v="45.9459459459459"/>
        <n v="46"/>
        <n v="46.3636363636364"/>
        <n v="46.4"/>
        <n v="46.4444444444444"/>
        <n v="46.6666666666667"/>
        <n v="47.0588235294118"/>
        <n v="47.4137931034483"/>
        <n v="47.4576271186441"/>
        <n v="47.5"/>
        <n v="47.6190476190476"/>
        <n v="47.6666666666667"/>
        <n v="47.8260869565217"/>
        <n v="47.843137254902"/>
        <n v="47.8571428571429"/>
        <n v="48"/>
        <n v="48.0769230769231"/>
        <n v="49"/>
        <n v="49.140625"/>
        <n v="49.4117647058824"/>
        <n v="49.6"/>
        <n v="49.748743718593"/>
        <n v="50"/>
        <n v="50.5263157894737"/>
        <n v="50.8064516129032"/>
        <n v="50.8333333333333"/>
        <n v="50.9473684210526"/>
        <n v="51"/>
        <n v="51.25"/>
        <n v="51.4814814814815"/>
        <n v="51.6129032258065"/>
        <n v="52"/>
        <n v="52.0833333333333"/>
        <n v="52.1428571428571"/>
        <n v="52.2222222222222"/>
        <n v="52.2727272727273"/>
        <n v="52.7777777777778"/>
        <n v="53.125"/>
        <n v="53.2352941176471"/>
        <n v="53.3333333333333"/>
        <n v="54"/>
        <n v="54.1666666666667"/>
        <n v="54.4565217391304"/>
        <n v="54.5166666666667"/>
        <n v="55"/>
        <n v="55.5"/>
        <n v="55.625"/>
        <n v="55.7777777777778"/>
        <n v="56"/>
        <n v="56.1"/>
        <n v="56.25"/>
        <n v="56.5384615384615"/>
        <n v="56.6037735849057"/>
        <n v="56.625"/>
        <n v="57.1129707112971"/>
        <n v="57.1428571428571"/>
        <n v="57.6"/>
        <n v="57.8571428571429"/>
        <n v="58"/>
        <n v="58.1666666666667"/>
        <n v="58.2857142857143"/>
        <n v="58.3333333333333"/>
        <n v="58.4375"/>
        <n v="58.8235294117647"/>
        <n v="59.6666666666667"/>
        <n v="59.7435897435897"/>
        <n v="59.8676470588235"/>
        <n v="60"/>
        <n v="60.3846153846154"/>
        <n v="60.5"/>
        <n v="60.655737704918"/>
        <n v="60.6666666666667"/>
        <n v="61"/>
        <n v="61.3333333333333"/>
        <n v="61.5384615384615"/>
        <n v="62.0408163265306"/>
        <n v="62.1951219512195"/>
        <n v="62.2"/>
        <n v="62.5"/>
        <n v="62.95"/>
        <n v="63.0681818181818"/>
        <n v="63.6363636363636"/>
        <n v="63.6964285714286"/>
        <n v="63.8"/>
        <n v="64.1176470588235"/>
        <n v="64.1196013289037"/>
        <n v="64.1666666666667"/>
        <n v="64.8148148148148"/>
        <n v="65"/>
        <n v="65.3846153846154"/>
        <n v="65.5714285714286"/>
        <n v="65.6410256410257"/>
        <n v="65.9154929577465"/>
        <n v="66"/>
        <n v="66.5"/>
        <n v="66.6666666666667"/>
        <n v="67.0833333333333"/>
        <n v="67.2222222222222"/>
        <n v="67.5"/>
        <n v="67.566265060241"/>
        <n v="67.639902676399"/>
        <n v="67.741935483871"/>
        <n v="67.8846153846154"/>
        <n v="68"/>
        <n v="68.0555555555556"/>
        <n v="68.1578947368421"/>
        <n v="68.1818181818182"/>
        <n v="68.5714285714286"/>
        <n v="68.6666666666667"/>
        <n v="68.6792452830189"/>
        <n v="68.75"/>
        <n v="68.8"/>
        <n v="68.8235294117647"/>
        <n v="68.9189189189189"/>
        <n v="69.1176470588235"/>
        <n v="69.1358024691358"/>
        <n v="69.2307692307692"/>
        <n v="69.2698961937716"/>
        <n v="69.2727272727273"/>
        <n v="69.3333333333333"/>
        <n v="69.375"/>
        <n v="69.4117647058824"/>
        <n v="69.5"/>
        <n v="69.6437054631829"/>
        <n v="70"/>
        <n v="70.4166666666667"/>
        <n v="71.0454545454546"/>
        <n v="71.0985915492958"/>
        <n v="71.3333333333333"/>
        <n v="71.4285714285714"/>
        <n v="71.5555555555556"/>
        <n v="71.6666666666667"/>
        <n v="71.875"/>
        <n v="71.9626168224299"/>
        <n v="72"/>
        <n v="72.0909090909091"/>
        <n v="72.1153846153846"/>
        <n v="72.7272727272727"/>
        <n v="73.23"/>
        <n v="73.3333333333333"/>
        <n v="73.469387755102"/>
        <n v="73.5471698113208"/>
        <n v="73.6842105263158"/>
        <n v="73.7"/>
        <n v="73.8721804511278"/>
        <n v="74"/>
        <n v="74.1463414634146"/>
        <n v="74.1666666666667"/>
        <n v="74.2857142857143"/>
        <n v="74.4444444444444"/>
        <n v="74.7142857142857"/>
        <n v="75"/>
        <n v="75.0425531914894"/>
        <n v="75.2"/>
        <n v="75.7142857142857"/>
        <n v="75.9090909090909"/>
        <n v="76"/>
        <n v="76.103186646434"/>
        <n v="76.3272727272727"/>
        <n v="76.3825757575758"/>
        <n v="76.4489795918367"/>
        <n v="76.6666666666667"/>
        <n v="76.7727272727273"/>
        <n v="76.9230769230769"/>
        <n v="77.0833333333333"/>
        <n v="77.2"/>
        <n v="77.5"/>
        <n v="77.6470588235294"/>
        <n v="77.7777777777778"/>
        <n v="78"/>
        <n v="78.125"/>
        <n v="78.1428571428571"/>
        <n v="78.2828282828283"/>
        <n v="78.3888888888889"/>
        <n v="78.3928571428572"/>
        <n v="78.503937007874"/>
        <n v="78.6363636363636"/>
        <n v="78.6666666666667"/>
        <n v="78.7096774193548"/>
        <n v="78.9665653495441"/>
        <n v="79.2647058823529"/>
        <n v="79.375"/>
        <n v="79.4791666666667"/>
        <n v="79.65"/>
        <n v="79.9354838709677"/>
        <n v="80"/>
        <n v="80.04"/>
        <n v="80.2083333333333"/>
        <n v="80.3703703703704"/>
        <n v="80.3757828810021"/>
        <n v="80.625"/>
        <n v="80.6451612903226"/>
        <n v="80.9090909090909"/>
        <n v="80.9375"/>
        <n v="81"/>
        <n v="81.1111111111111"/>
        <n v="81.1269253265744"/>
        <n v="81.1428571428571"/>
        <n v="81.25"/>
        <n v="81.3449023861171"/>
        <n v="81.3571428571429"/>
        <n v="81.4634146341464"/>
        <n v="81.4705882352941"/>
        <n v="81.4814814814815"/>
        <n v="81.6666666666667"/>
        <n v="82"/>
        <n v="82.0454545454545"/>
        <n v="82.0833333333333"/>
        <n v="82.2222222222222"/>
        <n v="82.25"/>
        <n v="82.5"/>
        <n v="82.5625"/>
        <n v="82.6785714285714"/>
        <n v="82.6923076923077"/>
        <n v="82.7692307692308"/>
        <n v="82.875"/>
        <n v="82.9525483304042"/>
        <n v="83.0588235294118"/>
        <n v="83.3333333333333"/>
        <n v="83.3928571428571"/>
        <n v="83.5454545454546"/>
        <n v="83.55"/>
        <n v="83.75"/>
        <n v="83.8709677419355"/>
        <n v="84"/>
        <n v="84.125"/>
        <n v="84.1666666666667"/>
        <n v="84.2105263157895"/>
        <n v="84.3333333333333"/>
        <n v="84.4444444444444"/>
        <n v="84.6153846153846"/>
        <n v="84.6666666666667"/>
        <n v="84.8285714285714"/>
        <n v="85"/>
        <n v="85.1666666666667"/>
        <n v="85.3571428571429"/>
        <n v="85.4545454545455"/>
        <n v="85.5"/>
        <n v="85.53125"/>
        <n v="85.5555555555556"/>
        <n v="85.6218215441516"/>
        <n v="85.7142857142857"/>
        <n v="86.25"/>
        <n v="86.3636363636364"/>
        <n v="86.3681818181818"/>
        <n v="86.3888888888889"/>
        <n v="86.6666666666667"/>
        <n v="86.7647058823529"/>
        <n v="86.875"/>
        <n v="86.8993839835729"/>
        <n v="86.9047619047619"/>
        <n v="87"/>
        <n v="87.3658536585366"/>
        <n v="87.5"/>
        <n v="87.9615384615385"/>
        <n v="88"/>
        <n v="88.2352941176471"/>
        <n v="88.2758620689655"/>
        <n v="88.6666666666667"/>
        <n v="88.8"/>
        <n v="88.8888888888889"/>
        <n v="89.2094861660079"/>
        <n v="89.2857142857143"/>
        <n v="89.351724137931"/>
        <n v="89.4166666666667"/>
        <n v="89.4301470588235"/>
        <n v="89.5"/>
        <n v="89.56"/>
        <n v="89.6"/>
        <n v="89.8378378378378"/>
        <n v="90"/>
        <n v="90.0666666666667"/>
        <n v="90.5428571428571"/>
        <n v="90.5660377358491"/>
        <n v="90.625"/>
        <n v="90.6875"/>
        <n v="91"/>
        <n v="91.6666666666667"/>
        <n v="91.7857142857143"/>
        <n v="92"/>
        <n v="92.3076923076923"/>
        <n v="92.5"/>
        <n v="92.6923076923077"/>
        <n v="92.8571428571429"/>
        <n v="93.3333333333333"/>
        <n v="93.361581920904"/>
        <n v="93.75"/>
        <n v="94"/>
        <n v="94.0086206896552"/>
        <n v="94.1666666666667"/>
        <n v="94.5"/>
        <n v="94.54"/>
        <n v="94.702380952381"/>
        <n v="94.725"/>
        <n v="95"/>
        <n v="95.0434782608696"/>
        <n v="95.1219512195122"/>
        <n v="95.4545454545455"/>
        <n v="95.5978260869565"/>
        <n v="95.9666666666667"/>
        <n v="96.0625"/>
        <n v="96.0769230769231"/>
        <n v="96.45"/>
        <n v="96.4772727272727"/>
        <n v="96.7096774193548"/>
        <n v="97"/>
        <n v="97.0933333333333"/>
        <n v="97.3529411764706"/>
        <n v="97.4358974358974"/>
        <n v="97.5"/>
        <n v="97.6845637583893"/>
        <n v="97.7142857142857"/>
        <n v="97.8928571428571"/>
        <n v="97.9591836734694"/>
        <n v="98"/>
        <n v="98.0769230769231"/>
        <n v="98.1111111111111"/>
        <n v="98.1471950591868"/>
        <n v="98.1818181818182"/>
        <n v="98.3333333333333"/>
        <n v="98.5288461538462"/>
        <n v="98.75"/>
        <n v="99.5384615384615"/>
        <n v="99.5652173913043"/>
        <n v="99.6153846153846"/>
        <n v="99.8412698412699"/>
        <n v="100"/>
        <n v="100.017857142857"/>
        <n v="100.118343195266"/>
        <n v="100.125"/>
        <n v="100.15"/>
        <n v="100.285714285714"/>
        <n v="100.311526479751"/>
        <n v="100.333333333333"/>
        <n v="100.380952380952"/>
        <n v="100.4"/>
        <n v="100.416666666667"/>
        <n v="100.454545454545"/>
        <n v="100.483870967742"/>
        <n v="100.490196078431"/>
        <n v="100.5"/>
        <n v="100.571428571429"/>
        <n v="100.606060606061"/>
        <n v="100.625"/>
        <n v="100.631578947368"/>
        <n v="100.6375"/>
        <n v="100.666666666667"/>
        <n v="100.734375"/>
        <n v="101"/>
        <n v="101.041666666667"/>
        <n v="101.181818181818"/>
        <n v="101.2"/>
        <n v="101.25"/>
        <n v="101.325"/>
        <n v="101.333333333333"/>
        <n v="101.372549019608"/>
        <n v="101.5"/>
        <n v="101.639344262295"/>
        <n v="101.666666666667"/>
        <n v="101.694915254237"/>
        <n v="101.754385964912"/>
        <n v="101.833333333333"/>
        <n v="101.995867768595"/>
        <n v="102"/>
        <n v="102.393939393939"/>
        <n v="102.4"/>
        <n v="102.439024390244"/>
        <n v="102.769290123457"/>
        <n v="102.894736842105"/>
        <n v="102.941176470588"/>
        <n v="102.96442687747"/>
        <n v="103"/>
        <n v="103.041"/>
        <n v="103.333333333333"/>
        <n v="103.5"/>
        <n v="103.636363636364"/>
        <n v="103.69465648855"/>
        <n v="103.863636363636"/>
        <n v="103.921568627451"/>
        <n v="104"/>
        <n v="104.166666666667"/>
        <n v="104.329896907217"/>
        <n v="104.33734939759"/>
        <n v="104.3525"/>
        <n v="104.5"/>
        <n v="104.904761904762"/>
        <n v="105"/>
        <n v="105.05787037037"/>
        <n v="105.152173913043"/>
        <n v="105.263157894737"/>
        <n v="105.298013245033"/>
        <n v="105.31914893617"/>
        <n v="105.328571428571"/>
        <n v="105.357142857143"/>
        <n v="105.555555555556"/>
        <n v="105.714285714286"/>
        <n v="105.715384615385"/>
        <n v="105.769230769231"/>
        <n v="105.789473684211"/>
        <n v="105.882352941176"/>
        <n v="105.909090909091"/>
        <n v="106"/>
        <n v="106.176470588235"/>
        <n v="106.176829268293"/>
        <n v="106.229166666667"/>
        <n v="106.25"/>
        <n v="106.428571428571"/>
        <n v="106.481481481481"/>
        <n v="106.527777777778"/>
        <n v="106.666666666667"/>
        <n v="106.727272727273"/>
        <n v="106.944444444444"/>
        <n v="107.142857142857"/>
        <n v="107.495833333333"/>
        <n v="108"/>
        <n v="108.075"/>
        <n v="108.125"/>
        <n v="108.197590361446"/>
        <n v="108.333333333333"/>
        <n v="108.695652173913"/>
        <n v="108.75"/>
        <n v="108.823529411765"/>
        <n v="109.036363636364"/>
        <n v="109.166666666667"/>
        <n v="109.411764705882"/>
        <n v="109.583333333333"/>
        <n v="109.702127659574"/>
        <n v="109.722222222222"/>
        <n v="110"/>
        <n v="110.0546875"/>
        <n v="110.344827586207"/>
        <n v="110.666666666667"/>
        <n v="111.111111111111"/>
        <n v="111.333333333333"/>
        <n v="111.666666666667"/>
        <n v="111.764705882353"/>
        <n v="112"/>
        <n v="112.064846416382"/>
        <n v="112.25"/>
        <n v="112.333333333333"/>
        <n v="112.4"/>
        <n v="112.416666666667"/>
        <n v="112.5"/>
        <n v="112.903225806452"/>
        <n v="112.916666666667"/>
        <n v="113"/>
        <n v="113.125"/>
        <n v="113.333333333333"/>
        <n v="113.666666666667"/>
        <n v="113.723608445298"/>
        <n v="113.932330827068"/>
        <n v="114.285714285714"/>
        <n v="114.4"/>
        <n v="114.444444444444"/>
        <n v="114.8"/>
        <n v="115"/>
        <n v="115.294117647059"/>
        <n v="115.714285714286"/>
        <n v="116"/>
        <n v="116.470588235294"/>
        <n v="116.538461538462"/>
        <n v="116.666666666667"/>
        <n v="116.785714285714"/>
        <n v="117.1"/>
        <n v="117.702702702703"/>
        <n v="118"/>
        <n v="118.055555555556"/>
        <n v="118.333333333333"/>
        <n v="118.75"/>
        <n v="118.913043478261"/>
        <n v="119.904761904762"/>
        <n v="120"/>
        <n v="120.892857142857"/>
        <n v="121.25"/>
        <n v="121.428571428571"/>
        <n v="121.818181818182"/>
        <n v="122.222222222222"/>
        <n v="122.58064516129"/>
        <n v="122.777777777778"/>
        <n v="122.857142857143"/>
        <n v="124.038461538462"/>
        <n v="124.375"/>
        <n v="124.681818181818"/>
        <n v="125"/>
        <n v="125.5"/>
        <n v="126.666666666667"/>
        <n v="127.272727272727"/>
        <n v="127.329192546584"/>
        <n v="127.333333333333"/>
        <n v="127.5"/>
        <n v="128.571428571429"/>
        <n v="129"/>
        <n v="129.375"/>
        <n v="130"/>
        <n v="131.25"/>
        <n v="131.428571428571"/>
        <n v="131.764705882353"/>
        <n v="132"/>
        <n v="133"/>
        <n v="133.333333333333"/>
        <n v="133.511111111111"/>
        <n v="133.75"/>
        <n v="134.3125"/>
        <n v="134.4"/>
        <n v="135"/>
        <n v="135.833333333333"/>
        <n v="137.333333333333"/>
        <n v="138.064516129032"/>
        <n v="138.214285714286"/>
        <n v="138.657894736842"/>
        <n v="140"/>
        <n v="141"/>
        <n v="141.176470588235"/>
        <n v="141.481481481481"/>
        <n v="142.857142857143"/>
        <n v="143.333333333333"/>
        <n v="143.757575757576"/>
        <n v="143.888888888889"/>
        <n v="144.230769230769"/>
        <n v="145"/>
        <n v="145.2"/>
        <n v="145.833333333333"/>
        <n v="146.666666666667"/>
        <n v="147.5"/>
        <n v="148.333333333333"/>
        <n v="150"/>
        <n v="151.75"/>
        <n v="153.076923076923"/>
        <n v="154"/>
        <n v="154.55"/>
        <n v="154.722222222222"/>
        <n v="155.816666666667"/>
        <n v="157.5"/>
        <n v="157.692307692308"/>
        <n v="157.75"/>
        <n v="158.181818181818"/>
        <n v="158.333333333333"/>
        <n v="160"/>
        <n v="161.25"/>
        <n v="162.992673992674"/>
        <n v="166.666666666667"/>
        <n v="168.166666666667"/>
        <n v="169.390243902439"/>
        <n v="169.616666666667"/>
        <n v="170"/>
        <n v="170.791666666667"/>
        <n v="173"/>
        <n v="173.333333333333"/>
        <n v="173.75"/>
        <n v="175"/>
        <n v="175.833333333333"/>
        <n v="176.5"/>
        <n v="178.703703703704"/>
        <n v="179.666666666667"/>
        <n v="182.386363636364"/>
        <n v="183.333333333333"/>
        <n v="187.6"/>
        <n v="190"/>
        <n v="190.666666666667"/>
        <n v="199.5"/>
        <n v="200"/>
        <n v="204"/>
        <n v="206.818181818182"/>
        <n v="207"/>
        <n v="210"/>
        <n v="212.5"/>
        <n v="214.285714285714"/>
        <n v="214.5"/>
        <n v="220"/>
        <n v="221.75"/>
        <n v="223.3"/>
        <n v="225"/>
        <n v="236.25"/>
        <n v="250"/>
        <n v="252"/>
        <n v="256.666666666667"/>
        <n v="260.25"/>
        <n v="270"/>
        <n v="287.083333333333"/>
        <n v="292.857142857143"/>
        <n v="300"/>
        <n v="332.5"/>
        <n v="400"/>
        <n v="440"/>
        <s v="-"/>
      </sharedItems>
    </cacheField>
    <cacheField name="Dec'25 SALE" numFmtId="0">
      <sharedItems containsSemiMixedTypes="0" containsString="0" containsNumber="1" minValue="0" maxValue="7448" count="568">
        <n v="0"/>
        <n v="2"/>
        <n v="2.5"/>
        <n v="3"/>
        <n v="3.5"/>
        <n v="5"/>
        <n v="6"/>
        <n v="7"/>
        <n v="7.5"/>
        <n v="8"/>
        <n v="8.25"/>
        <n v="9"/>
        <n v="10"/>
        <n v="10.5"/>
        <n v="12"/>
        <n v="12.5"/>
        <n v="13"/>
        <n v="13.5"/>
        <n v="14"/>
        <n v="15"/>
        <n v="15.75"/>
        <n v="16"/>
        <n v="17"/>
        <n v="17.5"/>
        <n v="18"/>
        <n v="18.5"/>
        <n v="19"/>
        <n v="20"/>
        <n v="20.5"/>
        <n v="21"/>
        <n v="21.3"/>
        <n v="21.5"/>
        <n v="22"/>
        <n v="22.5"/>
        <n v="23.5"/>
        <n v="24"/>
        <n v="24.75"/>
        <n v="25"/>
        <n v="25.5"/>
        <n v="26"/>
        <n v="26.5"/>
        <n v="26.55"/>
        <n v="27"/>
        <n v="27.5"/>
        <n v="28"/>
        <n v="28.25"/>
        <n v="28.5"/>
        <n v="29"/>
        <n v="30"/>
        <n v="31"/>
        <n v="31.5"/>
        <n v="32"/>
        <n v="32.5"/>
        <n v="33"/>
        <n v="33.25"/>
        <n v="34"/>
        <n v="35"/>
        <n v="35.25"/>
        <n v="36.5"/>
        <n v="37"/>
        <n v="37.5"/>
        <n v="37.75"/>
        <n v="38"/>
        <n v="38.5"/>
        <n v="39"/>
        <n v="40"/>
        <n v="40.5"/>
        <n v="41"/>
        <n v="41.5"/>
        <n v="42"/>
        <n v="43"/>
        <n v="43.5"/>
        <n v="44"/>
        <n v="44.5"/>
        <n v="45"/>
        <n v="46"/>
        <n v="47"/>
        <n v="47.5"/>
        <n v="48"/>
        <n v="49"/>
        <n v="50"/>
        <n v="50.5"/>
        <n v="50.6"/>
        <n v="51"/>
        <n v="52"/>
        <n v="53"/>
        <n v="53.5"/>
        <n v="54"/>
        <n v="54.5"/>
        <n v="55"/>
        <n v="56"/>
        <n v="56.5"/>
        <n v="57"/>
        <n v="58"/>
        <n v="58.75"/>
        <n v="59"/>
        <n v="59.5"/>
        <n v="60"/>
        <n v="60.25"/>
        <n v="60.5"/>
        <n v="61"/>
        <n v="61.5"/>
        <n v="61.75"/>
        <n v="62"/>
        <n v="62.5"/>
        <n v="63"/>
        <n v="63.5"/>
        <n v="64"/>
        <n v="64.5"/>
        <n v="65"/>
        <n v="66"/>
        <n v="67.5"/>
        <n v="68"/>
        <n v="68.25"/>
        <n v="68.5"/>
        <n v="69"/>
        <n v="70"/>
        <n v="70.5"/>
        <n v="71"/>
        <n v="71.75"/>
        <n v="72.5"/>
        <n v="73"/>
        <n v="75"/>
        <n v="75.05"/>
        <n v="76"/>
        <n v="76.6"/>
        <n v="77"/>
        <n v="77.5"/>
        <n v="79.5"/>
        <n v="80"/>
        <n v="80.5"/>
        <n v="81"/>
        <n v="81.5"/>
        <n v="82"/>
        <n v="83"/>
        <n v="83.5"/>
        <n v="84"/>
        <n v="85"/>
        <n v="86.5"/>
        <n v="86.75"/>
        <n v="87.5"/>
        <n v="90"/>
        <n v="90.5"/>
        <n v="91"/>
        <n v="92"/>
        <n v="95"/>
        <n v="96"/>
        <n v="97.5"/>
        <n v="98"/>
        <n v="99.5"/>
        <n v="100"/>
        <n v="100.5"/>
        <n v="101.5"/>
        <n v="102"/>
        <n v="102.5"/>
        <n v="103.75"/>
        <n v="104.5"/>
        <n v="105"/>
        <n v="106"/>
        <n v="106.25"/>
        <n v="108"/>
        <n v="108.5"/>
        <n v="109"/>
        <n v="109.25"/>
        <n v="110"/>
        <n v="110.5"/>
        <n v="112"/>
        <n v="112.5"/>
        <n v="113.5"/>
        <n v="113.75"/>
        <n v="114"/>
        <n v="114.75"/>
        <n v="115"/>
        <n v="115.5"/>
        <n v="117"/>
        <n v="118"/>
        <n v="118.3"/>
        <n v="118.5"/>
        <n v="119.5"/>
        <n v="120"/>
        <n v="120.5"/>
        <n v="122"/>
        <n v="124"/>
        <n v="124.5"/>
        <n v="125"/>
        <n v="126.5"/>
        <n v="127"/>
        <n v="128"/>
        <n v="129"/>
        <n v="129.5"/>
        <n v="130"/>
        <n v="131"/>
        <n v="132.5"/>
        <n v="133"/>
        <n v="135"/>
        <n v="136"/>
        <n v="136.5"/>
        <n v="137"/>
        <n v="138"/>
        <n v="139"/>
        <n v="140"/>
        <n v="140.5"/>
        <n v="141"/>
        <n v="142.5"/>
        <n v="142.75"/>
        <n v="145"/>
        <n v="149"/>
        <n v="149.5"/>
        <n v="150"/>
        <n v="151"/>
        <n v="153"/>
        <n v="153.45"/>
        <n v="153.5"/>
        <n v="154"/>
        <n v="155"/>
        <n v="156"/>
        <n v="157"/>
        <n v="159"/>
        <n v="160"/>
        <n v="160.5"/>
        <n v="161"/>
        <n v="162"/>
        <n v="162.5"/>
        <n v="164"/>
        <n v="164.75"/>
        <n v="165"/>
        <n v="165.5"/>
        <n v="167"/>
        <n v="167.5"/>
        <n v="168"/>
        <n v="168.5"/>
        <n v="168.85"/>
        <n v="169"/>
        <n v="169.75"/>
        <n v="170"/>
        <n v="170.5"/>
        <n v="170.7"/>
        <n v="172"/>
        <n v="174"/>
        <n v="175"/>
        <n v="175.55"/>
        <n v="178.5"/>
        <n v="179"/>
        <n v="180"/>
        <n v="181"/>
        <n v="181.5"/>
        <n v="182"/>
        <n v="182.5"/>
        <n v="185"/>
        <n v="185.8"/>
        <n v="186"/>
        <n v="189"/>
        <n v="189.5"/>
        <n v="190"/>
        <n v="191"/>
        <n v="194"/>
        <n v="194.5"/>
        <n v="195"/>
        <n v="195.5"/>
        <n v="197"/>
        <n v="198"/>
        <n v="199.5"/>
        <n v="199.65"/>
        <n v="199.75"/>
        <n v="200"/>
        <n v="201"/>
        <n v="202"/>
        <n v="203.5"/>
        <n v="205"/>
        <n v="206"/>
        <n v="208"/>
        <n v="209"/>
        <n v="210"/>
        <n v="211"/>
        <n v="212"/>
        <n v="212.5"/>
        <n v="214"/>
        <n v="215"/>
        <n v="216.25"/>
        <n v="216.5"/>
        <n v="216.75"/>
        <n v="217.5"/>
        <n v="217.65"/>
        <n v="218"/>
        <n v="220"/>
        <n v="222"/>
        <n v="223"/>
        <n v="223.5"/>
        <n v="224"/>
        <n v="224.5"/>
        <n v="225"/>
        <n v="226.5"/>
        <n v="228"/>
        <n v="228.25"/>
        <n v="229.5"/>
        <n v="230"/>
        <n v="232.5"/>
        <n v="234"/>
        <n v="235"/>
        <n v="237"/>
        <n v="240"/>
        <n v="241"/>
        <n v="244"/>
        <n v="244.5"/>
        <n v="245"/>
        <n v="245.05"/>
        <n v="248"/>
        <n v="249.5"/>
        <n v="250"/>
        <n v="251"/>
        <n v="251.5"/>
        <n v="253"/>
        <n v="254.5"/>
        <n v="256.5"/>
        <n v="258"/>
        <n v="259.2"/>
        <n v="260"/>
        <n v="261.5"/>
        <n v="262.5"/>
        <n v="270"/>
        <n v="271"/>
        <n v="272.5"/>
        <n v="274.5"/>
        <n v="275"/>
        <n v="275.5"/>
        <n v="275.65"/>
        <n v="277.5"/>
        <n v="278"/>
        <n v="279"/>
        <n v="280"/>
        <n v="281"/>
        <n v="285"/>
        <n v="289.85"/>
        <n v="295.5"/>
        <n v="297.5"/>
        <n v="298"/>
        <n v="300"/>
        <n v="302"/>
        <n v="305"/>
        <n v="307.75"/>
        <n v="309"/>
        <n v="310"/>
        <n v="310.85"/>
        <n v="312.75"/>
        <n v="313.5"/>
        <n v="314.35"/>
        <n v="316.25"/>
        <n v="320"/>
        <n v="321.5"/>
        <n v="323"/>
        <n v="324"/>
        <n v="325"/>
        <n v="326"/>
        <n v="334.6"/>
        <n v="336.1"/>
        <n v="337.5"/>
        <n v="340"/>
        <n v="345.25"/>
        <n v="347"/>
        <n v="349.25"/>
        <n v="352"/>
        <n v="355"/>
        <n v="357"/>
        <n v="360"/>
        <n v="362"/>
        <n v="367.5"/>
        <n v="368"/>
        <n v="369"/>
        <n v="370"/>
        <n v="375"/>
        <n v="375.5"/>
        <n v="380"/>
        <n v="380.5"/>
        <n v="385"/>
        <n v="387"/>
        <n v="400"/>
        <n v="405.5"/>
        <n v="406.5"/>
        <n v="408.5"/>
        <n v="410"/>
        <n v="413.5"/>
        <n v="416"/>
        <n v="417.5"/>
        <n v="418.5"/>
        <n v="420"/>
        <n v="421"/>
        <n v="424"/>
        <n v="425"/>
        <n v="425.5"/>
        <n v="427"/>
        <n v="430"/>
        <n v="435"/>
        <n v="438"/>
        <n v="445.5"/>
        <n v="446"/>
        <n v="448"/>
        <n v="450"/>
        <n v="452"/>
        <n v="452.4"/>
        <n v="457.4"/>
        <n v="460"/>
        <n v="467.5"/>
        <n v="483"/>
        <n v="486.85"/>
        <n v="492.5"/>
        <n v="495.9"/>
        <n v="497.15"/>
        <n v="500"/>
        <n v="501.5"/>
        <n v="505"/>
        <n v="510"/>
        <n v="512.5"/>
        <n v="519.5"/>
        <n v="520"/>
        <n v="520.5"/>
        <n v="525"/>
        <n v="525.75"/>
        <n v="527.6"/>
        <n v="533"/>
        <n v="543.5"/>
        <n v="545"/>
        <n v="546"/>
        <n v="550"/>
        <n v="550.5"/>
        <n v="555"/>
        <n v="559.75"/>
        <n v="566.2"/>
        <n v="588"/>
        <n v="588.5"/>
        <n v="590.5"/>
        <n v="600"/>
        <n v="602.75"/>
        <n v="614.5"/>
        <n v="625"/>
        <n v="631.3"/>
        <n v="633.9"/>
        <n v="639.35"/>
        <n v="657.5"/>
        <n v="664"/>
        <n v="670"/>
        <n v="675"/>
        <n v="677.8"/>
        <n v="690"/>
        <n v="701.65"/>
        <n v="706.5"/>
        <n v="709.5"/>
        <n v="716"/>
        <n v="716.5"/>
        <n v="722"/>
        <n v="726"/>
        <n v="732"/>
        <n v="739"/>
        <n v="740"/>
        <n v="745"/>
        <n v="749"/>
        <n v="750"/>
        <n v="760"/>
        <n v="775"/>
        <n v="776.45"/>
        <n v="777"/>
        <n v="788"/>
        <n v="792"/>
        <n v="799.95"/>
        <n v="801.5"/>
        <n v="801.8"/>
        <n v="809"/>
        <n v="811.5"/>
        <n v="815"/>
        <n v="825"/>
        <n v="835"/>
        <n v="840"/>
        <n v="845"/>
        <n v="867"/>
        <n v="880"/>
        <n v="889"/>
        <n v="899.5"/>
        <n v="901"/>
        <n v="902"/>
        <n v="923.5"/>
        <n v="925.25"/>
        <n v="938"/>
        <n v="949.4"/>
        <n v="959.55"/>
        <n v="960"/>
        <n v="964"/>
        <n v="975"/>
        <n v="984.5"/>
        <n v="986"/>
        <n v="999"/>
        <n v="1003.2"/>
        <n v="1004"/>
        <n v="1010"/>
        <n v="1038"/>
        <n v="1052"/>
        <n v="1055"/>
        <n v="1062"/>
        <n v="1074.25"/>
        <n v="1082"/>
        <n v="1097.5"/>
        <n v="1107.5"/>
        <n v="1125.5"/>
        <n v="1133"/>
        <n v="1149.35"/>
        <n v="1153.25"/>
        <n v="1163"/>
        <n v="1196.95"/>
        <n v="1202"/>
        <n v="1213.8"/>
        <n v="1225"/>
        <n v="1256"/>
        <n v="1257"/>
        <n v="1260"/>
        <n v="1310"/>
        <n v="1317"/>
        <n v="1317.05"/>
        <n v="1352.45"/>
        <n v="1366.25"/>
        <n v="1373.55"/>
        <n v="1418.45"/>
        <n v="1428.5"/>
        <n v="1433"/>
        <n v="1453.4"/>
        <n v="1470"/>
        <n v="1474"/>
        <n v="1483.15"/>
        <n v="1497.8"/>
        <n v="1513.5"/>
        <n v="1525"/>
        <n v="1532"/>
        <n v="1532.5"/>
        <n v="1534.9"/>
        <n v="1551"/>
        <n v="1615"/>
        <n v="1616"/>
        <n v="1621"/>
        <n v="1631.5"/>
        <n v="1659.35"/>
        <n v="1673.8"/>
        <n v="1679.5"/>
        <n v="1728.7"/>
        <n v="1759.15"/>
        <n v="1787"/>
        <n v="2017"/>
        <n v="2050"/>
        <n v="2084.25"/>
        <n v="2107.25"/>
        <n v="2179"/>
        <n v="2281.1"/>
        <n v="2360"/>
        <n v="2488"/>
        <n v="2555"/>
        <n v="2556.8"/>
        <n v="2630"/>
        <n v="2674.2"/>
        <n v="2753.5"/>
        <n v="2813"/>
        <n v="2968"/>
        <n v="3000"/>
        <n v="3239.5"/>
        <n v="3333.8"/>
        <n v="3596.5"/>
        <n v="4061"/>
        <n v="4199"/>
        <n v="4618"/>
        <n v="5009"/>
        <n v="5883.3"/>
        <n v="6085.35"/>
        <n v="7448"/>
      </sharedItems>
    </cacheField>
    <cacheField name="Dec 25 DEALER" numFmtId="0">
      <sharedItems count="1">
        <s v="DEC"/>
      </sharedItems>
    </cacheField>
    <cacheField name="46022" numFmtId="0">
      <sharedItems containsSemiMixedTypes="0" containsString="0" containsNumber="1" minValue="0" maxValue="7448" count="568">
        <n v="0"/>
        <n v="2"/>
        <n v="2.5"/>
        <n v="3"/>
        <n v="3.5"/>
        <n v="5"/>
        <n v="6"/>
        <n v="7"/>
        <n v="7.5"/>
        <n v="8"/>
        <n v="8.25"/>
        <n v="9"/>
        <n v="10"/>
        <n v="10.5"/>
        <n v="12"/>
        <n v="12.5"/>
        <n v="13"/>
        <n v="13.5"/>
        <n v="14"/>
        <n v="15"/>
        <n v="15.75"/>
        <n v="16"/>
        <n v="17"/>
        <n v="17.5"/>
        <n v="18"/>
        <n v="18.5"/>
        <n v="19"/>
        <n v="20"/>
        <n v="20.5"/>
        <n v="21"/>
        <n v="21.3"/>
        <n v="21.5"/>
        <n v="22"/>
        <n v="22.5"/>
        <n v="23.5"/>
        <n v="24"/>
        <n v="24.75"/>
        <n v="25"/>
        <n v="25.5"/>
        <n v="26"/>
        <n v="26.5"/>
        <n v="26.55"/>
        <n v="27"/>
        <n v="27.5"/>
        <n v="28"/>
        <n v="28.25"/>
        <n v="28.5"/>
        <n v="29"/>
        <n v="30"/>
        <n v="31"/>
        <n v="31.5"/>
        <n v="32"/>
        <n v="32.5"/>
        <n v="33"/>
        <n v="33.25"/>
        <n v="34"/>
        <n v="35"/>
        <n v="35.25"/>
        <n v="36.5"/>
        <n v="37"/>
        <n v="37.5"/>
        <n v="37.75"/>
        <n v="38"/>
        <n v="38.5"/>
        <n v="39"/>
        <n v="40"/>
        <n v="40.5"/>
        <n v="41"/>
        <n v="41.5"/>
        <n v="42"/>
        <n v="43"/>
        <n v="43.5"/>
        <n v="44"/>
        <n v="44.5"/>
        <n v="45"/>
        <n v="46"/>
        <n v="47"/>
        <n v="47.5"/>
        <n v="48"/>
        <n v="49"/>
        <n v="50"/>
        <n v="50.5"/>
        <n v="50.6"/>
        <n v="51"/>
        <n v="52"/>
        <n v="53"/>
        <n v="53.5"/>
        <n v="54"/>
        <n v="54.5"/>
        <n v="55"/>
        <n v="56"/>
        <n v="56.5"/>
        <n v="57"/>
        <n v="58"/>
        <n v="58.75"/>
        <n v="59"/>
        <n v="59.5"/>
        <n v="60"/>
        <n v="60.25"/>
        <n v="60.5"/>
        <n v="61"/>
        <n v="61.5"/>
        <n v="61.75"/>
        <n v="62"/>
        <n v="62.5"/>
        <n v="63"/>
        <n v="63.5"/>
        <n v="64"/>
        <n v="64.5"/>
        <n v="65"/>
        <n v="66"/>
        <n v="67.5"/>
        <n v="68"/>
        <n v="68.25"/>
        <n v="68.5"/>
        <n v="69"/>
        <n v="70"/>
        <n v="70.5"/>
        <n v="71"/>
        <n v="71.75"/>
        <n v="72.5"/>
        <n v="73"/>
        <n v="75"/>
        <n v="75.05"/>
        <n v="76"/>
        <n v="76.6"/>
        <n v="77"/>
        <n v="77.5"/>
        <n v="79.5"/>
        <n v="80"/>
        <n v="80.5"/>
        <n v="81"/>
        <n v="81.5"/>
        <n v="82"/>
        <n v="83"/>
        <n v="83.5"/>
        <n v="84"/>
        <n v="85"/>
        <n v="86.5"/>
        <n v="86.75"/>
        <n v="87.5"/>
        <n v="90"/>
        <n v="90.5"/>
        <n v="91"/>
        <n v="92"/>
        <n v="95"/>
        <n v="96"/>
        <n v="97.5"/>
        <n v="98"/>
        <n v="99.5"/>
        <n v="100"/>
        <n v="100.5"/>
        <n v="101.5"/>
        <n v="102"/>
        <n v="102.5"/>
        <n v="103.75"/>
        <n v="104.5"/>
        <n v="105"/>
        <n v="106"/>
        <n v="106.25"/>
        <n v="108"/>
        <n v="108.5"/>
        <n v="109"/>
        <n v="109.25"/>
        <n v="110"/>
        <n v="110.5"/>
        <n v="112"/>
        <n v="112.5"/>
        <n v="113.5"/>
        <n v="113.75"/>
        <n v="114"/>
        <n v="114.75"/>
        <n v="115"/>
        <n v="115.5"/>
        <n v="117"/>
        <n v="118"/>
        <n v="118.3"/>
        <n v="118.5"/>
        <n v="119.5"/>
        <n v="120"/>
        <n v="120.5"/>
        <n v="122"/>
        <n v="124"/>
        <n v="124.5"/>
        <n v="125"/>
        <n v="126.5"/>
        <n v="127"/>
        <n v="128"/>
        <n v="129"/>
        <n v="129.5"/>
        <n v="130"/>
        <n v="131"/>
        <n v="132.5"/>
        <n v="133"/>
        <n v="135"/>
        <n v="136"/>
        <n v="136.5"/>
        <n v="137"/>
        <n v="138"/>
        <n v="139"/>
        <n v="140"/>
        <n v="140.5"/>
        <n v="141"/>
        <n v="142.5"/>
        <n v="142.75"/>
        <n v="145"/>
        <n v="149"/>
        <n v="149.5"/>
        <n v="150"/>
        <n v="151"/>
        <n v="153"/>
        <n v="153.45"/>
        <n v="153.5"/>
        <n v="154"/>
        <n v="155"/>
        <n v="156"/>
        <n v="157"/>
        <n v="159"/>
        <n v="160"/>
        <n v="160.5"/>
        <n v="161"/>
        <n v="162"/>
        <n v="162.5"/>
        <n v="164"/>
        <n v="164.75"/>
        <n v="165"/>
        <n v="165.5"/>
        <n v="167"/>
        <n v="167.5"/>
        <n v="168"/>
        <n v="168.5"/>
        <n v="168.85"/>
        <n v="169"/>
        <n v="169.75"/>
        <n v="170"/>
        <n v="170.5"/>
        <n v="170.7"/>
        <n v="172"/>
        <n v="174"/>
        <n v="175"/>
        <n v="175.55"/>
        <n v="178.5"/>
        <n v="179"/>
        <n v="180"/>
        <n v="181"/>
        <n v="181.5"/>
        <n v="182"/>
        <n v="182.5"/>
        <n v="185"/>
        <n v="185.8"/>
        <n v="186"/>
        <n v="189"/>
        <n v="189.5"/>
        <n v="190"/>
        <n v="191"/>
        <n v="194"/>
        <n v="194.5"/>
        <n v="195"/>
        <n v="195.5"/>
        <n v="197"/>
        <n v="198"/>
        <n v="199.5"/>
        <n v="199.65"/>
        <n v="199.75"/>
        <n v="200"/>
        <n v="201"/>
        <n v="202"/>
        <n v="203.5"/>
        <n v="205"/>
        <n v="206"/>
        <n v="208"/>
        <n v="209"/>
        <n v="210"/>
        <n v="211"/>
        <n v="212"/>
        <n v="212.5"/>
        <n v="214"/>
        <n v="215"/>
        <n v="216.25"/>
        <n v="216.5"/>
        <n v="216.75"/>
        <n v="217.5"/>
        <n v="217.65"/>
        <n v="218"/>
        <n v="220"/>
        <n v="222"/>
        <n v="223"/>
        <n v="223.5"/>
        <n v="224"/>
        <n v="224.5"/>
        <n v="225"/>
        <n v="226.5"/>
        <n v="228"/>
        <n v="228.25"/>
        <n v="229.5"/>
        <n v="230"/>
        <n v="232.5"/>
        <n v="234"/>
        <n v="235"/>
        <n v="237"/>
        <n v="240"/>
        <n v="241"/>
        <n v="244"/>
        <n v="244.5"/>
        <n v="245"/>
        <n v="245.05"/>
        <n v="248"/>
        <n v="249.5"/>
        <n v="250"/>
        <n v="251"/>
        <n v="251.5"/>
        <n v="253"/>
        <n v="254.5"/>
        <n v="256.5"/>
        <n v="258"/>
        <n v="259.2"/>
        <n v="260"/>
        <n v="261.5"/>
        <n v="262.5"/>
        <n v="270"/>
        <n v="271"/>
        <n v="272.5"/>
        <n v="274.5"/>
        <n v="275"/>
        <n v="275.5"/>
        <n v="275.65"/>
        <n v="277.5"/>
        <n v="278"/>
        <n v="279"/>
        <n v="280"/>
        <n v="281"/>
        <n v="285"/>
        <n v="289.85"/>
        <n v="295.5"/>
        <n v="297.5"/>
        <n v="298"/>
        <n v="300"/>
        <n v="302"/>
        <n v="305"/>
        <n v="307.75"/>
        <n v="309"/>
        <n v="310"/>
        <n v="310.85"/>
        <n v="312.75"/>
        <n v="313.5"/>
        <n v="314.35"/>
        <n v="316.25"/>
        <n v="320"/>
        <n v="321.5"/>
        <n v="323"/>
        <n v="324"/>
        <n v="325"/>
        <n v="326"/>
        <n v="334.6"/>
        <n v="336.1"/>
        <n v="337.5"/>
        <n v="340"/>
        <n v="345.25"/>
        <n v="347"/>
        <n v="349.25"/>
        <n v="352"/>
        <n v="355"/>
        <n v="357"/>
        <n v="360"/>
        <n v="362"/>
        <n v="367.5"/>
        <n v="368"/>
        <n v="369"/>
        <n v="370"/>
        <n v="375"/>
        <n v="375.5"/>
        <n v="380"/>
        <n v="380.5"/>
        <n v="385"/>
        <n v="387"/>
        <n v="400"/>
        <n v="405.5"/>
        <n v="406.5"/>
        <n v="408.5"/>
        <n v="410"/>
        <n v="413.5"/>
        <n v="416"/>
        <n v="417.5"/>
        <n v="418.5"/>
        <n v="420"/>
        <n v="421"/>
        <n v="424"/>
        <n v="425"/>
        <n v="425.5"/>
        <n v="427"/>
        <n v="430"/>
        <n v="435"/>
        <n v="438"/>
        <n v="445.5"/>
        <n v="446"/>
        <n v="448"/>
        <n v="450"/>
        <n v="452"/>
        <n v="452.4"/>
        <n v="457.4"/>
        <n v="460"/>
        <n v="467.5"/>
        <n v="483"/>
        <n v="486.85"/>
        <n v="492.5"/>
        <n v="495.9"/>
        <n v="497.15"/>
        <n v="500"/>
        <n v="501.5"/>
        <n v="505"/>
        <n v="510"/>
        <n v="512.5"/>
        <n v="519.5"/>
        <n v="520"/>
        <n v="520.5"/>
        <n v="525"/>
        <n v="525.75"/>
        <n v="527.6"/>
        <n v="533"/>
        <n v="543.5"/>
        <n v="545"/>
        <n v="546"/>
        <n v="550"/>
        <n v="550.5"/>
        <n v="555"/>
        <n v="559.75"/>
        <n v="566.2"/>
        <n v="588"/>
        <n v="588.5"/>
        <n v="590.5"/>
        <n v="600"/>
        <n v="602.75"/>
        <n v="614.5"/>
        <n v="625"/>
        <n v="631.3"/>
        <n v="633.9"/>
        <n v="639.35"/>
        <n v="657.5"/>
        <n v="664"/>
        <n v="670"/>
        <n v="675"/>
        <n v="677.8"/>
        <n v="690"/>
        <n v="701.65"/>
        <n v="706.5"/>
        <n v="709.5"/>
        <n v="716"/>
        <n v="716.5"/>
        <n v="722"/>
        <n v="726"/>
        <n v="732"/>
        <n v="739"/>
        <n v="740"/>
        <n v="745"/>
        <n v="749"/>
        <n v="750"/>
        <n v="760"/>
        <n v="775"/>
        <n v="776.45"/>
        <n v="777"/>
        <n v="788"/>
        <n v="792"/>
        <n v="799.95"/>
        <n v="801.5"/>
        <n v="801.8"/>
        <n v="809"/>
        <n v="811.5"/>
        <n v="815"/>
        <n v="825"/>
        <n v="835"/>
        <n v="840"/>
        <n v="845"/>
        <n v="867"/>
        <n v="880"/>
        <n v="889"/>
        <n v="899.5"/>
        <n v="901"/>
        <n v="902"/>
        <n v="923.5"/>
        <n v="925.25"/>
        <n v="938"/>
        <n v="949.4"/>
        <n v="959.55"/>
        <n v="960"/>
        <n v="964"/>
        <n v="975"/>
        <n v="984.5"/>
        <n v="986"/>
        <n v="999"/>
        <n v="1003.2"/>
        <n v="1004"/>
        <n v="1010"/>
        <n v="1038"/>
        <n v="1052"/>
        <n v="1055"/>
        <n v="1062"/>
        <n v="1074.25"/>
        <n v="1082"/>
        <n v="1097.5"/>
        <n v="1107.5"/>
        <n v="1125.5"/>
        <n v="1133"/>
        <n v="1149.35"/>
        <n v="1153.25"/>
        <n v="1163"/>
        <n v="1196.95"/>
        <n v="1202"/>
        <n v="1213.8"/>
        <n v="1225"/>
        <n v="1256"/>
        <n v="1257"/>
        <n v="1260"/>
        <n v="1310"/>
        <n v="1317"/>
        <n v="1317.05"/>
        <n v="1352.45"/>
        <n v="1366.25"/>
        <n v="1373.55"/>
        <n v="1418.45"/>
        <n v="1428.5"/>
        <n v="1433"/>
        <n v="1453.4"/>
        <n v="1470"/>
        <n v="1474"/>
        <n v="1483.15"/>
        <n v="1497.8"/>
        <n v="1513.5"/>
        <n v="1525"/>
        <n v="1532"/>
        <n v="1532.5"/>
        <n v="1534.9"/>
        <n v="1551"/>
        <n v="1615"/>
        <n v="1616"/>
        <n v="1621"/>
        <n v="1631.5"/>
        <n v="1659.35"/>
        <n v="1673.8"/>
        <n v="1679.5"/>
        <n v="1728.7"/>
        <n v="1759.15"/>
        <n v="1787"/>
        <n v="2017"/>
        <n v="2050"/>
        <n v="2084.25"/>
        <n v="2107.25"/>
        <n v="2179"/>
        <n v="2281.1"/>
        <n v="2360"/>
        <n v="2488"/>
        <n v="2555"/>
        <n v="2556.8"/>
        <n v="2630"/>
        <n v="2674.2"/>
        <n v="2753.5"/>
        <n v="2813"/>
        <n v="2968"/>
        <n v="3000"/>
        <n v="3239.5"/>
        <n v="3333.8"/>
        <n v="3596.5"/>
        <n v="4061"/>
        <n v="4199"/>
        <n v="4618"/>
        <n v="5009"/>
        <n v="5883.3"/>
        <n v="6085.35"/>
        <n v="7448"/>
      </sharedItems>
    </cacheField>
    <cacheField name="VARIENCE" numFmtId="0">
      <sharedItems containsSemiMixedTypes="0" containsString="0" containsNumber="1" minValue="-1107.5" maxValue="1559.75" count="510">
        <n v="-1107.5"/>
        <n v="-1062.5"/>
        <n v="-983.5"/>
        <n v="-933.300000000001"/>
        <n v="-881.000000000001"/>
        <n v="-850"/>
        <n v="-797"/>
        <n v="-752.5"/>
        <n v="-622"/>
        <n v="-592"/>
        <n v="-560.5"/>
        <n v="-511.3"/>
        <n v="-498"/>
        <n v="-479"/>
        <n v="-450"/>
        <n v="-429.100000000001"/>
        <n v="-410"/>
        <n v="-398.2"/>
        <n v="-394"/>
        <n v="-391.9"/>
        <n v="-390.55"/>
        <n v="-377.75"/>
        <n v="-370"/>
        <n v="-350"/>
        <n v="-330"/>
        <n v="-324"/>
        <n v="-314"/>
        <n v="-307"/>
        <n v="-299.3"/>
        <n v="-286.85"/>
        <n v="-275.5"/>
        <n v="-270.5"/>
        <n v="-270"/>
        <n v="-268"/>
        <n v="-261"/>
        <n v="-260"/>
        <n v="-257"/>
        <n v="-254"/>
        <n v="-250"/>
        <n v="-245"/>
        <n v="-239"/>
        <n v="-237"/>
        <n v="-235"/>
        <n v="-223"/>
        <n v="-220"/>
        <n v="-217"/>
        <n v="-212"/>
        <n v="-210"/>
        <n v="-209.95"/>
        <n v="-209.2"/>
        <n v="-207.15"/>
        <n v="-205.05"/>
        <n v="-205"/>
        <n v="-197.75"/>
        <n v="-193"/>
        <n v="-190.25"/>
        <n v="-190"/>
        <n v="-186.5"/>
        <n v="-175.4"/>
        <n v="-173.5"/>
        <n v="-170"/>
        <n v="-167.6"/>
        <n v="-165"/>
        <n v="-161.5"/>
        <n v="-161"/>
        <n v="-160"/>
        <n v="-158.6"/>
        <n v="-158"/>
        <n v="-152"/>
        <n v="-151.7"/>
        <n v="-151"/>
        <n v="-150.2"/>
        <n v="-148.5"/>
        <n v="-145"/>
        <n v="-140"/>
        <n v="-136.45"/>
        <n v="-136"/>
        <n v="-135"/>
        <n v="-130"/>
        <n v="-129.3"/>
        <n v="-128.75"/>
        <n v="-128.5"/>
        <n v="-127"/>
        <n v="-125.3"/>
        <n v="-125"/>
        <n v="-124.25"/>
        <n v="-123.5"/>
        <n v="-120"/>
        <n v="-118.5"/>
        <n v="-116.1"/>
        <n v="-115"/>
        <n v="-114"/>
        <n v="-113.5"/>
        <n v="-113.45"/>
        <n v="-112.55"/>
        <n v="-112.5"/>
        <n v="-111"/>
        <n v="-109.5"/>
        <n v="-109"/>
        <n v="-108.5"/>
        <n v="-107"/>
        <n v="-100.5"/>
        <n v="-100"/>
        <n v="-99"/>
        <n v="-98.5"/>
        <n v="-96"/>
        <n v="-94.75"/>
        <n v="-94"/>
        <n v="-93"/>
        <n v="-92.5"/>
        <n v="-90"/>
        <n v="-89.5"/>
        <n v="-89"/>
        <n v="-88"/>
        <n v="-86.5"/>
        <n v="-86"/>
        <n v="-85"/>
        <n v="-83.75"/>
        <n v="-82.25"/>
        <n v="-80"/>
        <n v="-79.5"/>
        <n v="-77.9500000000001"/>
        <n v="-76.5"/>
        <n v="-75"/>
        <n v="-73.5"/>
        <n v="-72"/>
        <n v="-71.5"/>
        <n v="-71"/>
        <n v="-70"/>
        <n v="-69"/>
        <n v="-68"/>
        <n v="-66"/>
        <n v="-65"/>
        <n v="-64.5"/>
        <n v="-63.3"/>
        <n v="-63"/>
        <n v="-62"/>
        <n v="-61.5"/>
        <n v="-61"/>
        <n v="-60.4"/>
        <n v="-60"/>
        <n v="-59.5"/>
        <n v="-58.5"/>
        <n v="-58"/>
        <n v="-57.85"/>
        <n v="-57.4"/>
        <n v="-57"/>
        <n v="-55.75"/>
        <n v="-55.5"/>
        <n v="-55"/>
        <n v="-54"/>
        <n v="-53"/>
        <n v="-52.35"/>
        <n v="-51.5"/>
        <n v="-51"/>
        <n v="-50.5"/>
        <n v="-50"/>
        <n v="-49.2000000000003"/>
        <n v="-49"/>
        <n v="-48.75"/>
        <n v="-48.5"/>
        <n v="-48"/>
        <n v="-47.5"/>
        <n v="-46.5"/>
        <n v="-46"/>
        <n v="-45.5"/>
        <n v="-45"/>
        <n v="-44.5"/>
        <n v="-44.25"/>
        <n v="-44"/>
        <n v="-43.25"/>
        <n v="-43"/>
        <n v="-42.25"/>
        <n v="-42"/>
        <n v="-40.5"/>
        <n v="-40.05"/>
        <n v="-40"/>
        <n v="-39.75"/>
        <n v="-39.6"/>
        <n v="-39.5"/>
        <n v="-39.2"/>
        <n v="-39"/>
        <n v="-38"/>
        <n v="-37"/>
        <n v="-36.5"/>
        <n v="-36"/>
        <n v="-35.75"/>
        <n v="-35.5"/>
        <n v="-35"/>
        <n v="-34.5"/>
        <n v="-34"/>
        <n v="-33.5"/>
        <n v="-33"/>
        <n v="-32.5"/>
        <n v="-31.5"/>
        <n v="-31"/>
        <n v="-30.5"/>
        <n v="-30.4"/>
        <n v="-30"/>
        <n v="-29.35"/>
        <n v="-29"/>
        <n v="-28.4"/>
        <n v="-28"/>
        <n v="-27.5"/>
        <n v="-27"/>
        <n v="-26.75"/>
        <n v="-26.5"/>
        <n v="-26"/>
        <n v="-25.5"/>
        <n v="-25"/>
        <n v="-24"/>
        <n v="-23.2"/>
        <n v="-23"/>
        <n v="-22.5"/>
        <n v="-22"/>
        <n v="-21.5"/>
        <n v="-20.75"/>
        <n v="-20.5"/>
        <n v="-20.2"/>
        <n v="-20"/>
        <n v="-19.5"/>
        <n v="-19.1500000000001"/>
        <n v="-19"/>
        <n v="-18.25"/>
        <n v="-17.5"/>
        <n v="-17"/>
        <n v="-16.5"/>
        <n v="-16.25"/>
        <n v="-16"/>
        <n v="-15.5"/>
        <n v="-15.25"/>
        <n v="-15"/>
        <n v="-14.75"/>
        <n v="-14.5"/>
        <n v="-14"/>
        <n v="-13.5"/>
        <n v="-13"/>
        <n v="-12.75"/>
        <n v="-12.5"/>
        <n v="-12"/>
        <n v="-11.5"/>
        <n v="-11.25"/>
        <n v="-11"/>
        <n v="-10.5"/>
        <n v="-10"/>
        <n v="-9.69999999999999"/>
        <n v="-9.5"/>
        <n v="-9.25"/>
        <n v="-9"/>
        <n v="-8.25"/>
        <n v="-8"/>
        <n v="-7.84999999999999"/>
        <n v="-7.5"/>
        <n v="-7"/>
        <n v="-6"/>
        <n v="-5.5"/>
        <n v="-5.25"/>
        <n v="-5"/>
        <n v="-4"/>
        <n v="-3.79999999999995"/>
        <n v="-3.5"/>
        <n v="-3.25"/>
        <n v="-3"/>
        <n v="-2.5"/>
        <n v="-2.25"/>
        <n v="-2"/>
        <n v="-1.79999999999995"/>
        <n v="-1.75"/>
        <n v="-1.55"/>
        <n v="-1"/>
        <n v="-0.5"/>
        <n v="0"/>
        <n v="0.25"/>
        <n v="0.5"/>
        <n v="1"/>
        <n v="1.14999999999998"/>
        <n v="1.5"/>
        <n v="1.65"/>
        <n v="1.75"/>
        <n v="2"/>
        <n v="2.5"/>
        <n v="2.80000000000018"/>
        <n v="3"/>
        <n v="3.25"/>
        <n v="3.5"/>
        <n v="3.7"/>
        <n v="4"/>
        <n v="4.5"/>
        <n v="4.75"/>
        <n v="5"/>
        <n v="5.25"/>
        <n v="5.5"/>
        <n v="5.65000000000009"/>
        <n v="5.75"/>
        <n v="6"/>
        <n v="6.5"/>
        <n v="6.75"/>
        <n v="7"/>
        <n v="7.25"/>
        <n v="7.5"/>
        <n v="8"/>
        <n v="8.5"/>
        <n v="9"/>
        <n v="9.5"/>
        <n v="9.75"/>
        <n v="10"/>
        <n v="10.3"/>
        <n v="10.5"/>
        <n v="11"/>
        <n v="11.25"/>
        <n v="12"/>
        <n v="12.5"/>
        <n v="13"/>
        <n v="13.25"/>
        <n v="13.5"/>
        <n v="14.5"/>
        <n v="14.55"/>
        <n v="14.75"/>
        <n v="14.9"/>
        <n v="15"/>
        <n v="16"/>
        <n v="16.5"/>
        <n v="17"/>
        <n v="17.5"/>
        <n v="17.75"/>
        <n v="18"/>
        <n v="18.75"/>
        <n v="19"/>
        <n v="19.5"/>
        <n v="20"/>
        <n v="20.5"/>
        <n v="21"/>
        <n v="21.5"/>
        <n v="22"/>
        <n v="22.5"/>
        <n v="23"/>
        <n v="24"/>
        <n v="24.45"/>
        <n v="24.5"/>
        <n v="25"/>
        <n v="25.5"/>
        <n v="26"/>
        <n v="26.5"/>
        <n v="27"/>
        <n v="27.5"/>
        <n v="28"/>
        <n v="28.4"/>
        <n v="28.5"/>
        <n v="28.9"/>
        <n v="29"/>
        <n v="29.5"/>
        <n v="30"/>
        <n v="31"/>
        <n v="31.9"/>
        <n v="32.25"/>
        <n v="33.45"/>
        <n v="33.75"/>
        <n v="34"/>
        <n v="35"/>
        <n v="36"/>
        <n v="36.5"/>
        <n v="37"/>
        <n v="37.2"/>
        <n v="38"/>
        <n v="39"/>
        <n v="39.25"/>
        <n v="39.5"/>
        <n v="40"/>
        <n v="40.5"/>
        <n v="41"/>
        <n v="41.15"/>
        <n v="41.5"/>
        <n v="42"/>
        <n v="43"/>
        <n v="43.35"/>
        <n v="44"/>
        <n v="44.95"/>
        <n v="45"/>
        <n v="45.5"/>
        <n v="45.5999999999999"/>
        <n v="45.8"/>
        <n v="46"/>
        <n v="46.5"/>
        <n v="47.05"/>
        <n v="47.25"/>
        <n v="47.5"/>
        <n v="48"/>
        <n v="48.85"/>
        <n v="49"/>
        <n v="50"/>
        <n v="50.5"/>
        <n v="51"/>
        <n v="51.5"/>
        <n v="52"/>
        <n v="52.3"/>
        <n v="53"/>
        <n v="55"/>
        <n v="57"/>
        <n v="59"/>
        <n v="59.5"/>
        <n v="59.75"/>
        <n v="60"/>
        <n v="60.5"/>
        <n v="61.75"/>
        <n v="62"/>
        <n v="63"/>
        <n v="64"/>
        <n v="64.5"/>
        <n v="65"/>
        <n v="67"/>
        <n v="67.45"/>
        <n v="69"/>
        <n v="70"/>
        <n v="71"/>
        <n v="73.5"/>
        <n v="73.85"/>
        <n v="74"/>
        <n v="75"/>
        <n v="75.0999999999999"/>
        <n v="76"/>
        <n v="76.1500000000001"/>
        <n v="77"/>
        <n v="77.5"/>
        <n v="78"/>
        <n v="79"/>
        <n v="80"/>
        <n v="80.5"/>
        <n v="81.75"/>
        <n v="82"/>
        <n v="82.5"/>
        <n v="85.1999999999998"/>
        <n v="89"/>
        <n v="89.5"/>
        <n v="90"/>
        <n v="91"/>
        <n v="91.5"/>
        <n v="93"/>
        <n v="95.5"/>
        <n v="96"/>
        <n v="100"/>
        <n v="101"/>
        <n v="102"/>
        <n v="103"/>
        <n v="103.75"/>
        <n v="104"/>
        <n v="105"/>
        <n v="110"/>
        <n v="111"/>
        <n v="111.85"/>
        <n v="114"/>
        <n v="114.5"/>
        <n v="115.5"/>
        <n v="117.5"/>
        <n v="119.05"/>
        <n v="120"/>
        <n v="125"/>
        <n v="128.6"/>
        <n v="130"/>
        <n v="130.65"/>
        <n v="135"/>
        <n v="140.75"/>
        <n v="145"/>
        <n v="147.5"/>
        <n v="154.95"/>
        <n v="157"/>
        <n v="160"/>
        <n v="161.45"/>
        <n v="164"/>
        <n v="170"/>
        <n v="176.75"/>
        <n v="177.75"/>
        <n v="179.25"/>
        <n v="183"/>
        <n v="185"/>
        <n v="190"/>
        <n v="192.3"/>
        <n v="195"/>
        <n v="196.5"/>
        <n v="200"/>
        <n v="204"/>
        <n v="206"/>
        <n v="209.25"/>
        <n v="210"/>
        <n v="218.25"/>
        <n v="223.5"/>
        <n v="238"/>
        <n v="239"/>
        <n v="240"/>
        <n v="242.5"/>
        <n v="243.5"/>
        <n v="245"/>
        <n v="251.45"/>
        <n v="261.95"/>
        <n v="266.5"/>
        <n v="275"/>
        <n v="280"/>
        <n v="303.5"/>
        <n v="304"/>
        <n v="320"/>
        <n v="329.4"/>
        <n v="355"/>
        <n v="356"/>
        <n v="365"/>
        <n v="377.7"/>
        <n v="431"/>
        <n v="496.15"/>
        <n v="510.1"/>
        <n v="776.15"/>
        <n v="1078"/>
        <n v="1559.75"/>
      </sharedItems>
    </cacheField>
    <cacheField name="GROWTH %" numFmtId="0">
      <sharedItems containsMixedTypes="1" containsNumber="1" minValue="-1" maxValue="20.6666666666667" count="780">
        <n v="-1"/>
        <n v="-0.976923076923077"/>
        <n v="-0.918604651162791"/>
        <n v="-0.9"/>
        <n v="-0.897058823529412"/>
        <n v="-0.875886524822695"/>
        <n v="-0.875"/>
        <n v="-0.862385321100917"/>
        <n v="-0.859649122807018"/>
        <n v="-0.851063829787234"/>
        <n v="-0.838709677419355"/>
        <n v="-0.83676800652928"/>
        <n v="-0.833333333333333"/>
        <n v="-0.804878048780488"/>
        <n v="-0.8"/>
        <n v="-0.791666666666667"/>
        <n v="-0.78999295278365"/>
        <n v="-0.772727272727273"/>
        <n v="-0.769230769230769"/>
        <n v="-0.760479041916168"/>
        <n v="-0.754352316317498"/>
        <n v="-0.75"/>
        <n v="-0.738615096693699"/>
        <n v="-0.735148514851485"/>
        <n v="-0.735099337748344"/>
        <n v="-0.727272727272727"/>
        <n v="-0.726315789473684"/>
        <n v="-0.723404255319149"/>
        <n v="-0.714285714285714"/>
        <n v="-0.702702702702703"/>
        <n v="-0.7"/>
        <n v="-0.696969696969697"/>
        <n v="-0.69"/>
        <n v="-0.689750692520776"/>
        <n v="-0.686274509803922"/>
        <n v="-0.68421052631579"/>
        <n v="-0.666666666666667"/>
        <n v="-0.657894736842105"/>
        <n v="-0.653061224489796"/>
        <n v="-0.65158371040724"/>
        <n v="-0.636363636363636"/>
        <n v="-0.631901840490798"/>
        <n v="-0.631578947368421"/>
        <n v="-0.626387176325524"/>
        <n v="-0.625225225225225"/>
        <n v="-0.624595469255663"/>
        <n v="-0.619047619047619"/>
        <n v="-0.617021276595745"/>
        <n v="-0.615384615384615"/>
        <n v="-0.613899613899614"/>
        <n v="-0.61038961038961"/>
        <n v="-0.6"/>
        <n v="-0.596837944664032"/>
        <n v="-0.594202898550725"/>
        <n v="-0.589195850878094"/>
        <n v="-0.583333333333333"/>
        <n v="-0.580645161290323"/>
        <n v="-0.578231292517007"/>
        <n v="-0.577836411609499"/>
        <n v="-0.576923076923077"/>
        <n v="-0.571428571428571"/>
        <n v="-0.56875"/>
        <n v="-0.565217391304348"/>
        <n v="-0.564315352697095"/>
        <n v="-0.555555555555556"/>
        <n v="-0.551724137931035"/>
        <n v="-0.546875"/>
        <n v="-0.545454545454545"/>
        <n v="-0.542056074766355"/>
        <n v="-0.535080304311074"/>
        <n v="-0.533644237175217"/>
        <n v="-0.533482142857143"/>
        <n v="-0.531746031746032"/>
        <n v="-0.526041666666667"/>
        <n v="-0.522248243559719"/>
        <n v="-0.52183908045977"/>
        <n v="-0.521739130434783"/>
        <n v="-0.52023498694517"/>
        <n v="-0.517446808510638"/>
        <n v="-0.516971279373368"/>
        <n v="-0.515873015873016"/>
        <n v="-0.510660980810235"/>
        <n v="-0.505329949238579"/>
        <n v="-0.504132231404959"/>
        <n v="-0.5"/>
        <n v="-0.490196078431373"/>
        <n v="-0.489451476793249"/>
        <n v="-0.488888888888889"/>
        <n v="-0.485714285714286"/>
        <n v="-0.484848484848485"/>
        <n v="-0.482558139534884"/>
        <n v="-0.481481481481482"/>
        <n v="-0.48"/>
        <n v="-0.474342928660826"/>
        <n v="-0.473684210526316"/>
        <n v="-0.472285497342445"/>
        <n v="-0.469879518072289"/>
        <n v="-0.466666666666667"/>
        <n v="-0.465945945945946"/>
        <n v="-0.458333333333333"/>
        <n v="-0.44375"/>
        <n v="-0.441988950276243"/>
        <n v="-0.436241610738255"/>
        <n v="-0.434878587196468"/>
        <n v="-0.428571428571429"/>
        <n v="-0.426258992805755"/>
        <n v="-0.422222222222222"/>
        <n v="-0.420289855072464"/>
        <n v="-0.416666666666667"/>
        <n v="-0.413461538461538"/>
        <n v="-0.4125"/>
        <n v="-0.41042345276873"/>
        <n v="-0.41"/>
        <n v="-0.407407407407407"/>
        <n v="-0.407013704340576"/>
        <n v="-0.404761904761905"/>
        <n v="-0.4"/>
        <n v="-0.398791540785499"/>
        <n v="-0.396341463414634"/>
        <n v="-0.395027624309392"/>
        <n v="-0.394394394394394"/>
        <n v="-0.393197843218582"/>
        <n v="-0.390243902439024"/>
        <n v="-0.388998035363458"/>
        <n v="-0.388888888888889"/>
        <n v="-0.388133498145859"/>
        <n v="-0.385853658536585"/>
        <n v="-0.384615384615385"/>
        <n v="-0.383333333333333"/>
        <n v="-0.382022471910112"/>
        <n v="-0.378109452736318"/>
        <n v="-0.377358490566038"/>
        <n v="-0.375"/>
        <n v="-0.370741482965932"/>
        <n v="-0.363636363636364"/>
        <n v="-0.3625"/>
        <n v="-0.361702127659574"/>
        <n v="-0.360215053763441"/>
        <n v="-0.358156028368794"/>
        <n v="-0.357142857142857"/>
        <n v="-0.355696798493409"/>
        <n v="-0.353233830845771"/>
        <n v="-0.351445086705202"/>
        <n v="-0.351351351351351"/>
        <n v="-0.350649350649351"/>
        <n v="-0.349593495934959"/>
        <n v="-0.347181008902077"/>
        <n v="-0.344827586206897"/>
        <n v="-0.342160071407319"/>
        <n v="-0.340659340659341"/>
        <n v="-0.338461538461539"/>
        <n v="-0.333333333333333"/>
        <n v="-0.327956989247312"/>
        <n v="-0.327833333333333"/>
        <n v="-0.325"/>
        <n v="-0.323279524214104"/>
        <n v="-0.322966507177033"/>
        <n v="-0.3215859030837"/>
        <n v="-0.320627802690583"/>
        <n v="-0.318181818181818"/>
        <n v="-0.315789473684211"/>
        <n v="-0.315068493150685"/>
        <n v="-0.3125"/>
        <n v="-0.310344827586207"/>
        <n v="-0.306666666666667"/>
        <n v="-0.304347826086957"/>
        <n v="-0.3"/>
        <n v="-0.296424452133795"/>
        <n v="-0.295302013422819"/>
        <n v="-0.294117647058824"/>
        <n v="-0.293243243243243"/>
        <n v="-0.289719626168224"/>
        <n v="-0.285714285714286"/>
        <n v="-0.281138790035587"/>
        <n v="-0.281124497991968"/>
        <n v="-0.279411764705882"/>
        <n v="-0.278637770897833"/>
        <n v="-0.277509763381576"/>
        <n v="-0.276967285587975"/>
        <n v="-0.27328854185582"/>
        <n v="-0.272727272727273"/>
        <n v="-0.271794871794872"/>
        <n v="-0.268588770864947"/>
        <n v="-0.267195767195767"/>
        <n v="-0.267080745341615"/>
        <n v="-0.266666666666667"/>
        <n v="-0.264597072543027"/>
        <n v="-0.263803680981595"/>
        <n v="-0.263157894736842"/>
        <n v="-0.262815296989422"/>
        <n v="-0.262453903368961"/>
        <n v="-0.262150220913107"/>
        <n v="-0.262135922330097"/>
        <n v="-0.261635065254863"/>
        <n v="-0.260869565217391"/>
        <n v="-0.260504201680672"/>
        <n v="-0.258936240502147"/>
        <n v="-0.257352941176471"/>
        <n v="-0.256296296296296"/>
        <n v="-0.254237288135593"/>
        <n v="-0.254032258064516"/>
        <n v="-0.25"/>
        <n v="-0.248447204968944"/>
        <n v="-0.24812030075188"/>
        <n v="-0.247834456207892"/>
        <n v="-0.244525547445255"/>
        <n v="-0.244444444444444"/>
        <n v="-0.243119266055046"/>
        <n v="-0.242176870748299"/>
        <n v="-0.2375"/>
        <n v="-0.236540158870256"/>
        <n v="-0.236263736263736"/>
        <n v="-0.236111111111111"/>
        <n v="-0.236030828516378"/>
        <n v="-0.234167893961708"/>
        <n v="-0.233576642335766"/>
        <n v="-0.233333333333333"/>
        <n v="-0.23202614379085"/>
        <n v="-0.230936819172113"/>
        <n v="-0.230769230769231"/>
        <n v="-0.228632478632479"/>
        <n v="-0.227250294218139"/>
        <n v="-0.226480836236934"/>
        <n v="-0.222222222222222"/>
        <n v="-0.21875"/>
        <n v="-0.21671826625387"/>
        <n v="-0.215384615384615"/>
        <n v="-0.213836477987421"/>
        <n v="-0.212962962962963"/>
        <n v="-0.212918660287081"/>
        <n v="-0.209016393442623"/>
        <n v="-0.208333333333333"/>
        <n v="-0.207142857142857"/>
        <n v="-0.206887052341598"/>
        <n v="-0.206477732793522"/>
        <n v="-0.204771371769384"/>
        <n v="-0.2"/>
        <n v="-0.198949211908932"/>
        <n v="-0.195624195624196"/>
        <n v="-0.194925028835063"/>
        <n v="-0.193798449612403"/>
        <n v="-0.193548387096774"/>
        <n v="-0.192771084337349"/>
        <n v="-0.192307692307692"/>
        <n v="-0.192254012561061"/>
        <n v="-0.191823899371069"/>
        <n v="-0.191780821917808"/>
        <n v="-0.19047619047619"/>
        <n v="-0.187066974595843"/>
        <n v="-0.184042553191489"/>
        <n v="-0.183006535947712"/>
        <n v="-0.181818181818182"/>
        <n v="-0.18114023236963"/>
        <n v="-0.180327868852459"/>
        <n v="-0.177033492822967"/>
        <n v="-0.176470588235294"/>
        <n v="-0.17573572026531"/>
        <n v="-0.174603174603175"/>
        <n v="-0.172365988909427"/>
        <n v="-0.171428571428571"/>
        <n v="-0.170641169853768"/>
        <n v="-0.166666666666667"/>
        <n v="-0.164705882352941"/>
        <n v="-0.162790697674419"/>
        <n v="-0.161676646706587"/>
        <n v="-0.160459202752225"/>
        <n v="-0.15625"/>
        <n v="-0.155660377358491"/>
        <n v="-0.153846153846154"/>
        <n v="-0.153368335428529"/>
        <n v="-0.151234567901235"/>
        <n v="-0.147484930734252"/>
        <n v="-0.147239263803681"/>
        <n v="-0.146341463414634"/>
        <n v="-0.145833333333333"/>
        <n v="-0.144230769230769"/>
        <n v="-0.143826322930801"/>
        <n v="-0.142857142857143"/>
        <n v="-0.13953488372093"/>
        <n v="-0.137991038413016"/>
        <n v="-0.136474908200734"/>
        <n v="-0.135135135135135"/>
        <n v="-0.133858267716535"/>
        <n v="-0.133298755186722"/>
        <n v="-0.131578947368421"/>
        <n v="-0.130434782608696"/>
        <n v="-0.128712871287129"/>
        <n v="-0.127927927927928"/>
        <n v="-0.126760563380282"/>
        <n v="-0.126086956521739"/>
        <n v="-0.125954198473282"/>
        <n v="-0.125089605734767"/>
        <n v="-0.125"/>
        <n v="-0.12466307277628"/>
        <n v="-0.123392282958199"/>
        <n v="-0.120879120879121"/>
        <n v="-0.119617224880383"/>
        <n v="-0.11828678839957"/>
        <n v="-0.118110236220472"/>
        <n v="-0.117647058823529"/>
        <n v="-0.117391304347826"/>
        <n v="-0.117291414752116"/>
        <n v="-0.115458111234034"/>
        <n v="-0.111627906976744"/>
        <n v="-0.111111111111111"/>
        <n v="-0.110593220338983"/>
        <n v="-0.110320284697509"/>
        <n v="-0.107309486780715"/>
        <n v="-0.107142857142857"/>
        <n v="-0.105113636363636"/>
        <n v="-0.104791492412475"/>
        <n v="-0.104761904761905"/>
        <n v="-0.104"/>
        <n v="-0.10327868852459"/>
        <n v="-0.102661596958175"/>
        <n v="-0.10250569476082"/>
        <n v="-0.102439024390244"/>
        <n v="-0.100917431192661"/>
        <n v="-0.1"/>
        <n v="-0.0983034760944359"/>
        <n v="-0.0981308411214953"/>
        <n v="-0.0980392156862745"/>
        <n v="-0.0964467005076142"/>
        <n v="-0.0941176470588235"/>
        <n v="-0.0933672657865438"/>
        <n v="-0.0909090909090909"/>
        <n v="-0.0892936472678809"/>
        <n v="-0.0886075949367089"/>
        <n v="-0.0851233094669849"/>
        <n v="-0.0851063829787234"/>
        <n v="-0.0850760456273765"/>
        <n v="-0.0849315068493151"/>
        <n v="-0.0838848016562535"/>
        <n v="-0.0835005402068221"/>
        <n v="-0.0833333333333334"/>
        <n v="-0.0818181818181818"/>
        <n v="-0.0809352517985612"/>
        <n v="-0.0799561883899234"/>
        <n v="-0.0776510067114095"/>
        <n v="-0.0773809523809523"/>
        <n v="-0.0769230769230769"/>
        <n v="-0.0766871165644172"/>
        <n v="-0.073170731707317"/>
        <n v="-0.072463768115942"/>
        <n v="-0.0714754098360656"/>
        <n v="-0.0704225352112676"/>
        <n v="-0.0699496362618914"/>
        <n v="-0.0698198198198198"/>
        <n v="-0.0678277638834484"/>
        <n v="-0.0666666666666667"/>
        <n v="-0.0665254237288135"/>
        <n v="-0.0657370517928287"/>
        <n v="-0.0645161290322581"/>
        <n v="-0.0632127728901922"/>
        <n v="-0.0609756097560976"/>
        <n v="-0.0602409638554217"/>
        <n v="-0.0588235294117647"/>
        <n v="-0.0583804143126178"/>
        <n v="-0.0571428571428572"/>
        <n v="-0.056750755341997"/>
        <n v="-0.0535372848948374"/>
        <n v="-0.0526315789473685"/>
        <n v="-0.0515970515970516"/>
        <n v="-0.0515695067264574"/>
        <n v="-0.05125"/>
        <n v="-0.0508964973039323"/>
        <n v="-0.0477941176470589"/>
        <n v="-0.0474735605170388"/>
        <n v="-0.0467836257309942"/>
        <n v="-0.0444444444444444"/>
        <n v="-0.0427745664739885"/>
        <n v="-0.0425531914893617"/>
        <n v="-0.0416666666666666"/>
        <n v="-0.0402298850574713"/>
        <n v="-0.0401785714285714"/>
        <n v="-0.0370370370370371"/>
        <n v="-0.0354272104793093"/>
        <n v="-0.0340501792114696"/>
        <n v="-0.032258064516129"/>
        <n v="-0.0314136125654451"/>
        <n v="-0.0309734513274337"/>
        <n v="-0.0303161541792985"/>
        <n v="-0.0297029702970297"/>
        <n v="-0.0283018867924528"/>
        <n v="-0.0272928098054587"/>
        <n v="-0.027027027027027"/>
        <n v="-0.0263510495757034"/>
        <n v="-0.0259515570934256"/>
        <n v="-0.0256410256410257"/>
        <n v="-0.025"/>
        <n v="-0.024390243902439"/>
        <n v="-0.0238957277335264"/>
        <n v="-0.0234375"/>
        <n v="-0.02"/>
        <n v="-0.0192428035043806"/>
        <n v="-0.0192307692307693"/>
        <n v="-0.0177514792899408"/>
        <n v="-0.0172413793103449"/>
        <n v="-0.0170940170940171"/>
        <n v="-0.0168567178978681"/>
        <n v="-0.0146520146520146"/>
        <n v="-0.0146471371504661"/>
        <n v="-0.0132450331125827"/>
        <n v="-0.013184584178499"/>
        <n v="-0.0117647058823529"/>
        <n v="-0.0114285714285715"/>
        <n v="-0.0108695652173914"/>
        <n v="-0.00904977375565608"/>
        <n v="-0.00843881856540085"/>
        <n v="-0.00826446280991733"/>
        <n v="-0.00643974241030354"/>
        <n v="-0.00519125683060107"/>
        <n v="-0.00293255131964809"/>
        <n v="-0.00224494886505355"/>
        <n v="-0.000908265213442339"/>
        <n v="0"/>
        <n v="0.00124999999999997"/>
        <n v="0.00134340890008411"/>
        <n v="0.00363636363636366"/>
        <n v="0.00470049916805326"/>
        <n v="0.00495049504950496"/>
        <n v="0.00559552358113513"/>
        <n v="0.00574712643678166"/>
        <n v="0.00779727095516569"/>
        <n v="0.01"/>
        <n v="0.0101010101010102"/>
        <n v="0.0119047619047619"/>
        <n v="0.0125610607117934"/>
        <n v="0.0138613861386139"/>
        <n v="0.0160919540229885"/>
        <n v="0.0163043478260869"/>
        <n v="0.0166666666666666"/>
        <n v="0.0174428450465707"/>
        <n v="0.0174540377007215"/>
        <n v="0.0204081632653061"/>
        <n v="0.0208333333333333"/>
        <n v="0.0216787103946636"/>
        <n v="0.0219341974077767"/>
        <n v="0.0227272727272727"/>
        <n v="0.0228588540626871"/>
        <n v="0.0229531471840985"/>
        <n v="0.0230179028132993"/>
        <n v="0.0235580828594639"/>
        <n v="0.0248856358645928"/>
        <n v="0.0249999999999999"/>
        <n v="0.0255564221009059"/>
        <n v="0.0256410256410256"/>
        <n v="0.027542372881356"/>
        <n v="0.0277469478357382"/>
        <n v="0.0286171347316033"/>
        <n v="0.0307692307692307"/>
        <n v="0.0310789924391162"/>
        <n v="0.0313747075822208"/>
        <n v="0.0326086956521738"/>
        <n v="0.0333333333333334"/>
        <n v="0.0344827586206897"/>
        <n v="0.0351201478743068"/>
        <n v="0.0352941176470589"/>
        <n v="0.0355329949238579"/>
        <n v="0.0357962368058742"/>
        <n v="0.038107752956636"/>
        <n v="0.0389473684210526"/>
        <n v="0.04"/>
        <n v="0.0432900432900434"/>
        <n v="0.0454545454545454"/>
        <n v="0.0462962962962963"/>
        <n v="0.048"/>
        <n v="0.0489282689426021"/>
        <n v="0.0495049504950496"/>
        <n v="0.0496894409937889"/>
        <n v="0.05"/>
        <n v="0.0501930501930501"/>
        <n v="0.053941908713693"/>
        <n v="0.0540540540540539"/>
        <n v="0.0593406593406594"/>
        <n v="0.0612980769230769"/>
        <n v="0.0625"/>
        <n v="0.0627368594496622"/>
        <n v="0.0632653061224491"/>
        <n v="0.0635964912280702"/>
        <n v="0.0636363636363637"/>
        <n v="0.0640000000000001"/>
        <n v="0.0666666666666667"/>
        <n v="0.0669456066945606"/>
        <n v="0.0676818950930627"/>
        <n v="0.0691642651296831"/>
        <n v="0.0694444444444444"/>
        <n v="0.0721311475409836"/>
        <n v="0.0769230769230769"/>
        <n v="0.0770642201834861"/>
        <n v="0.0774193548387097"/>
        <n v="0.0776119402985074"/>
        <n v="0.077891156462585"/>
        <n v="0.077922077922078"/>
        <n v="0.0788381742738589"/>
        <n v="0.0795454545454546"/>
        <n v="0.0795885219274499"/>
        <n v="0.0800000000000001"/>
        <n v="0.0833333333333333"/>
        <n v="0.0835734870317002"/>
        <n v="0.0854838709677419"/>
        <n v="0.0857142857142856"/>
        <n v="0.0866336633663367"/>
        <n v="0.0866666666666667"/>
        <n v="0.0867073458517345"/>
        <n v="0.0868362831858407"/>
        <n v="0.0869565217391304"/>
        <n v="0.0909090909090908"/>
        <n v="0.0912747524752475"/>
        <n v="0.091324200913242"/>
        <n v="0.0919308357348703"/>
        <n v="0.0928961748633881"/>
        <n v="0.094774814167031"/>
        <n v="0.0964912280701755"/>
        <n v="0.0997067448680351"/>
        <n v="0.1"/>
        <n v="0.102446982055465"/>
        <n v="0.103030303030303"/>
        <n v="0.106145251396648"/>
        <n v="0.110344827586207"/>
        <n v="0.111111111111111"/>
        <n v="0.113082039911308"/>
        <n v="0.113647170708512"/>
        <n v="0.114035087719298"/>
        <n v="0.115384615384615"/>
        <n v="0.116666666666667"/>
        <n v="0.117647058823529"/>
        <n v="0.117811249210027"/>
        <n v="0.12"/>
        <n v="0.120967741935484"/>
        <n v="0.12134953745692"/>
        <n v="0.123529411764706"/>
        <n v="0.124166666666667"/>
        <n v="0.125"/>
        <n v="0.125973106864827"/>
        <n v="0.129455909943715"/>
        <n v="0.131924260194109"/>
        <n v="0.132075471698113"/>
        <n v="0.133333333333333"/>
        <n v="0.134020618556701"/>
        <n v="0.139276559384791"/>
        <n v="0.13961038961039"/>
        <n v="0.142857142857143"/>
        <n v="0.148890479599141"/>
        <n v="0.158536585365854"/>
        <n v="0.161702127659574"/>
        <n v="0.162571771932167"/>
        <n v="0.162790697674419"/>
        <n v="0.165354330708661"/>
        <n v="0.166666666666667"/>
        <n v="0.167197452229299"/>
        <n v="0.168205128205128"/>
        <n v="0.168821292775665"/>
        <n v="0.168874172185431"/>
        <n v="0.169172932330827"/>
        <n v="0.170798898071625"/>
        <n v="0.173708920187794"/>
        <n v="0.175115207373272"/>
        <n v="0.176470588235294"/>
        <n v="0.177011494252874"/>
        <n v="0.177777777777778"/>
        <n v="0.185840707964602"/>
        <n v="0.186025130248238"/>
        <n v="0.186961869618696"/>
        <n v="0.1875"/>
        <n v="0.187648456057007"/>
        <n v="0.188235294117647"/>
        <n v="0.189247778018643"/>
        <n v="0.18974358974359"/>
        <n v="0.191176470588235"/>
        <n v="0.193396226415094"/>
        <n v="0.196491228070175"/>
        <n v="0.2"/>
        <n v="0.204348166106202"/>
        <n v="0.204643164230439"/>
        <n v="0.206896551724138"/>
        <n v="0.207070707070707"/>
        <n v="0.210261391734369"/>
        <n v="0.211972891566265"/>
        <n v="0.212290502793296"/>
        <n v="0.212527964205817"/>
        <n v="0.214047619047619"/>
        <n v="0.214285714285714"/>
        <n v="0.214968152866242"/>
        <n v="0.216"/>
        <n v="0.216666666666667"/>
        <n v="0.21875"/>
        <n v="0.222222222222222"/>
        <n v="0.223247232472325"/>
        <n v="0.22654028436019"/>
        <n v="0.227397260273973"/>
        <n v="0.229529335912315"/>
        <n v="0.230769230769231"/>
        <n v="0.238709677419355"/>
        <n v="0.240740740740741"/>
        <n v="0.243707432632514"/>
        <n v="0.24402390438247"/>
        <n v="0.244075829383886"/>
        <n v="0.248512425621281"/>
        <n v="0.25"/>
        <n v="0.255"/>
        <n v="0.261538461538462"/>
        <n v="0.262155388471178"/>
        <n v="0.263157894736842"/>
        <n v="0.263414634146342"/>
        <n v="0.265885256014806"/>
        <n v="0.266304347826087"/>
        <n v="0.266666666666667"/>
        <n v="0.267379679144385"/>
        <n v="0.274251497005988"/>
        <n v="0.275629759812537"/>
        <n v="0.275862068965517"/>
        <n v="0.276119402985075"/>
        <n v="0.27741935483871"/>
        <n v="0.283489096573209"/>
        <n v="0.285714285714286"/>
        <n v="0.287007577948748"/>
        <n v="0.2875"/>
        <n v="0.287671232876712"/>
        <n v="0.289969587584913"/>
        <n v="0.291666666666667"/>
        <n v="0.292682926829268"/>
        <n v="0.296060606060606"/>
        <n v="0.297872340425532"/>
        <n v="0.299735854302794"/>
        <n v="0.3"/>
        <n v="0.300448430493274"/>
        <n v="0.303317535545024"/>
        <n v="0.32"/>
        <n v="0.323181818181818"/>
        <n v="0.325"/>
        <n v="0.333333333333333"/>
        <n v="0.335007581501137"/>
        <n v="0.337792642140468"/>
        <n v="0.346938775510204"/>
        <n v="0.347457627118644"/>
        <n v="0.348739495798319"/>
        <n v="0.352941176470588"/>
        <n v="0.35446549391069"/>
        <n v="0.357692307692308"/>
        <n v="0.358574610244989"/>
        <n v="0.363636363636364"/>
        <n v="0.36734693877551"/>
        <n v="0.369791666666667"/>
        <n v="0.369897320310543"/>
        <n v="0.37037037037037"/>
        <n v="0.387295081967213"/>
        <n v="0.387931034482759"/>
        <n v="0.388679245283019"/>
        <n v="0.39"/>
        <n v="0.390728476821192"/>
        <n v="0.391304347826087"/>
        <n v="0.4"/>
        <n v="0.403125"/>
        <n v="0.405333333333333"/>
        <n v="0.406976744186047"/>
        <n v="0.411290322580645"/>
        <n v="0.41340782122905"/>
        <n v="0.415094339622641"/>
        <n v="0.41923774954628"/>
        <n v="0.421052631578947"/>
        <n v="0.425531914893617"/>
        <n v="0.428235294117647"/>
        <n v="0.428571428571429"/>
        <n v="0.433333333333333"/>
        <n v="0.444444444444444"/>
        <n v="0.446078431372549"/>
        <n v="0.451612903225807"/>
        <n v="0.460704607046071"/>
        <n v="0.463414634146341"/>
        <n v="0.470437017994859"/>
        <n v="0.480769230769231"/>
        <n v="0.488095238095238"/>
        <n v="0.5"/>
        <n v="0.510869565217391"/>
        <n v="0.528571428571429"/>
        <n v="0.528888888888889"/>
        <n v="0.538461538461539"/>
        <n v="0.544332210998878"/>
        <n v="0.558139534883721"/>
        <n v="0.57471607890018"/>
        <n v="0.576659038901602"/>
        <n v="0.578038674033149"/>
        <n v="0.578947368421053"/>
        <n v="0.583333333333333"/>
        <n v="0.598289244416284"/>
        <n v="0.6"/>
        <n v="0.603053435114504"/>
        <n v="0.606481481481481"/>
        <n v="0.616666666666667"/>
        <n v="0.6171875"/>
        <n v="0.623076923076923"/>
        <n v="0.633165829145729"/>
        <n v="0.65"/>
        <n v="0.66025641025641"/>
        <n v="0.666666666666667"/>
        <n v="0.669724770642202"/>
        <n v="0.672131147540984"/>
        <n v="0.67741935483871"/>
        <n v="0.678899082568807"/>
        <n v="0.6875"/>
        <n v="0.697368421052632"/>
        <n v="0.7"/>
        <n v="0.710594315245478"/>
        <n v="0.73"/>
        <n v="0.743243243243243"/>
        <n v="0.75"/>
        <n v="0.780487804878049"/>
        <n v="0.8"/>
        <n v="0.805907172995781"/>
        <n v="0.8125"/>
        <n v="0.833333333333333"/>
        <n v="0.836879432624114"/>
        <n v="0.866666666666667"/>
        <n v="0.868945102260495"/>
        <n v="0.9"/>
        <n v="0.904761904761905"/>
        <n v="0.923076923076923"/>
        <n v="0.935483870967742"/>
        <n v="0.9375"/>
        <n v="0.945812807881773"/>
        <n v="1"/>
        <n v="1.01590909090909"/>
        <n v="1.05154639175258"/>
        <n v="1.05454545454545"/>
        <n v="1.06"/>
        <n v="1.08"/>
        <n v="1.0952380952381"/>
        <n v="1.14516129032258"/>
        <n v="1.16"/>
        <n v="1.17647058823529"/>
        <n v="1.1875"/>
        <n v="1.2"/>
        <n v="1.20779220779221"/>
        <n v="1.25"/>
        <n v="1.30769230769231"/>
        <n v="1.33333333333333"/>
        <n v="1.38095238095238"/>
        <n v="1.39189189189189"/>
        <n v="1.4"/>
        <n v="1.49299719887955"/>
        <n v="1.5"/>
        <n v="1.58430675469782"/>
        <n v="1.59259259259259"/>
        <n v="1.68625"/>
        <n v="1.77941176470588"/>
        <n v="1.8"/>
        <n v="1.86734693877551"/>
        <n v="1.9"/>
        <n v="1.91666666666667"/>
        <n v="1.92857142857143"/>
        <n v="1.96"/>
        <n v="1.96296296296296"/>
        <n v="2"/>
        <n v="2.02"/>
        <n v="2.08"/>
        <n v="2.14285714285714"/>
        <n v="2.2"/>
        <n v="2.27172413793103"/>
        <n v="2.45"/>
        <n v="2.71052631578947"/>
        <n v="2.75"/>
        <n v="2.88888888888889"/>
        <n v="3"/>
        <n v="3.01137724550898"/>
        <n v="3.099"/>
        <n v="3.125"/>
        <n v="3.2"/>
        <n v="3.66666666666667"/>
        <n v="3.8"/>
        <n v="4.54166666666667"/>
        <n v="4.71428571428571"/>
        <n v="5.08510638297872"/>
        <n v="5.28571428571429"/>
        <n v="5.33333333333333"/>
        <n v="5.9"/>
        <n v="8"/>
        <n v="11.36"/>
        <n v="20.6666666666667"/>
        <s v=" "/>
      </sharedItems>
    </cacheField>
    <cacheField name="Jan-26 Vs Dec-25" numFmtId="0">
      <sharedItems containsMixedTypes="1" containsNumber="1" containsInteger="1" minValue="0" maxValue="0" count="3">
        <n v="0"/>
        <s v="DEGROWTH"/>
        <s v="GROWTH"/>
      </sharedItems>
    </cacheField>
    <cacheField name="Jan-25 SALE" numFmtId="0">
      <sharedItems containsSemiMixedTypes="0" containsString="0" containsNumber="1" minValue="0" maxValue="5855" count="559">
        <n v="0"/>
        <n v="2"/>
        <n v="2.5"/>
        <n v="3"/>
        <n v="3.5"/>
        <n v="4"/>
        <n v="5"/>
        <n v="5.45"/>
        <n v="6.25"/>
        <n v="6.75"/>
        <n v="7"/>
        <n v="7.5"/>
        <n v="8"/>
        <n v="9"/>
        <n v="10"/>
        <n v="10.5"/>
        <n v="11.5"/>
        <n v="12"/>
        <n v="13"/>
        <n v="14.5"/>
        <n v="15"/>
        <n v="16"/>
        <n v="17.5"/>
        <n v="18"/>
        <n v="18.5"/>
        <n v="19"/>
        <n v="20"/>
        <n v="20.5"/>
        <n v="21"/>
        <n v="21.5"/>
        <n v="22"/>
        <n v="22.75"/>
        <n v="23"/>
        <n v="23.5"/>
        <n v="24"/>
        <n v="24.5"/>
        <n v="25"/>
        <n v="25.5"/>
        <n v="26"/>
        <n v="26.5"/>
        <n v="27"/>
        <n v="28"/>
        <n v="28.5"/>
        <n v="29"/>
        <n v="30"/>
        <n v="30.5"/>
        <n v="31"/>
        <n v="31.25"/>
        <n v="31.5"/>
        <n v="32"/>
        <n v="32.5"/>
        <n v="33"/>
        <n v="33.5"/>
        <n v="33.9"/>
        <n v="34.5"/>
        <n v="35"/>
        <n v="35.5"/>
        <n v="36"/>
        <n v="36.5"/>
        <n v="37"/>
        <n v="37.5"/>
        <n v="38"/>
        <n v="38.5"/>
        <n v="38.75"/>
        <n v="39"/>
        <n v="40"/>
        <n v="40.5"/>
        <n v="41"/>
        <n v="42"/>
        <n v="42.5"/>
        <n v="43"/>
        <n v="44"/>
        <n v="45"/>
        <n v="45.5"/>
        <n v="45.85"/>
        <n v="46"/>
        <n v="47"/>
        <n v="47.5"/>
        <n v="48"/>
        <n v="48.5"/>
        <n v="48.75"/>
        <n v="49"/>
        <n v="49.5"/>
        <n v="49.75"/>
        <n v="50"/>
        <n v="50.2"/>
        <n v="50.5"/>
        <n v="51"/>
        <n v="51.5"/>
        <n v="52"/>
        <n v="52.5"/>
        <n v="53"/>
        <n v="54"/>
        <n v="55"/>
        <n v="55.5"/>
        <n v="56"/>
        <n v="56.5"/>
        <n v="58"/>
        <n v="58.5"/>
        <n v="59"/>
        <n v="60"/>
        <n v="60.5"/>
        <n v="61"/>
        <n v="62"/>
        <n v="62.5"/>
        <n v="63"/>
        <n v="63.5"/>
        <n v="63.75"/>
        <n v="64"/>
        <n v="64.5"/>
        <n v="65"/>
        <n v="65.5"/>
        <n v="66"/>
        <n v="66.5"/>
        <n v="67"/>
        <n v="68"/>
        <n v="69.5"/>
        <n v="70"/>
        <n v="71"/>
        <n v="71.35"/>
        <n v="72"/>
        <n v="73"/>
        <n v="75"/>
        <n v="75.5"/>
        <n v="75.75"/>
        <n v="76"/>
        <n v="76.5"/>
        <n v="77"/>
        <n v="77.25"/>
        <n v="77.5"/>
        <n v="78"/>
        <n v="78.5"/>
        <n v="79"/>
        <n v="79.5"/>
        <n v="80"/>
        <n v="81"/>
        <n v="81.4"/>
        <n v="81.75"/>
        <n v="82"/>
        <n v="84"/>
        <n v="85"/>
        <n v="86"/>
        <n v="86.5"/>
        <n v="87"/>
        <n v="87.5"/>
        <n v="87.75"/>
        <n v="88"/>
        <n v="90"/>
        <n v="90.25"/>
        <n v="90.5"/>
        <n v="91"/>
        <n v="91.5"/>
        <n v="92"/>
        <n v="92.5"/>
        <n v="93"/>
        <n v="95"/>
        <n v="95.85"/>
        <n v="96"/>
        <n v="97"/>
        <n v="97.5"/>
        <n v="98"/>
        <n v="100"/>
        <n v="100.5"/>
        <n v="101"/>
        <n v="101.5"/>
        <n v="102"/>
        <n v="103"/>
        <n v="103.5"/>
        <n v="104"/>
        <n v="105"/>
        <n v="105.5"/>
        <n v="106"/>
        <n v="106.25"/>
        <n v="106.5"/>
        <n v="107.5"/>
        <n v="108.5"/>
        <n v="109"/>
        <n v="110"/>
        <n v="110.5"/>
        <n v="111"/>
        <n v="111.4"/>
        <n v="112"/>
        <n v="112.5"/>
        <n v="113"/>
        <n v="115"/>
        <n v="115.5"/>
        <n v="120"/>
        <n v="121.2"/>
        <n v="122"/>
        <n v="122.5"/>
        <n v="123.5"/>
        <n v="125"/>
        <n v="125.5"/>
        <n v="126.25"/>
        <n v="129"/>
        <n v="129.75"/>
        <n v="130"/>
        <n v="131.75"/>
        <n v="132"/>
        <n v="133.5"/>
        <n v="134"/>
        <n v="134.5"/>
        <n v="135"/>
        <n v="135.6"/>
        <n v="137.5"/>
        <n v="138"/>
        <n v="138.5"/>
        <n v="139"/>
        <n v="140"/>
        <n v="140.5"/>
        <n v="141.75"/>
        <n v="143"/>
        <n v="144"/>
        <n v="145"/>
        <n v="145.5"/>
        <n v="146.5"/>
        <n v="147"/>
        <n v="147.5"/>
        <n v="148"/>
        <n v="149.5"/>
        <n v="150"/>
        <n v="151"/>
        <n v="151.5"/>
        <n v="152.5"/>
        <n v="153"/>
        <n v="153.25"/>
        <n v="153.5"/>
        <n v="155"/>
        <n v="156"/>
        <n v="158"/>
        <n v="159.5"/>
        <n v="160"/>
        <n v="161"/>
        <n v="161.5"/>
        <n v="163"/>
        <n v="163.5"/>
        <n v="164"/>
        <n v="165"/>
        <n v="165.5"/>
        <n v="166.5"/>
        <n v="167.5"/>
        <n v="168.25"/>
        <n v="170"/>
        <n v="172"/>
        <n v="173.3"/>
        <n v="174"/>
        <n v="174.5"/>
        <n v="175"/>
        <n v="176"/>
        <n v="176.5"/>
        <n v="177"/>
        <n v="178"/>
        <n v="179"/>
        <n v="179.5"/>
        <n v="179.9"/>
        <n v="180"/>
        <n v="185"/>
        <n v="188"/>
        <n v="188.75"/>
        <n v="189"/>
        <n v="190"/>
        <n v="191"/>
        <n v="192"/>
        <n v="192.5"/>
        <n v="193.9"/>
        <n v="194.25"/>
        <n v="195.5"/>
        <n v="198.5"/>
        <n v="200"/>
        <n v="200.7"/>
        <n v="201.5"/>
        <n v="202"/>
        <n v="204.5"/>
        <n v="205"/>
        <n v="205.5"/>
        <n v="208"/>
        <n v="208.5"/>
        <n v="210"/>
        <n v="211"/>
        <n v="211.2"/>
        <n v="212"/>
        <n v="213"/>
        <n v="216"/>
        <n v="217.5"/>
        <n v="218.5"/>
        <n v="218.75"/>
        <n v="219.25"/>
        <n v="219.5"/>
        <n v="220"/>
        <n v="221.5"/>
        <n v="223"/>
        <n v="223.5"/>
        <n v="224"/>
        <n v="225"/>
        <n v="227"/>
        <n v="228"/>
        <n v="230"/>
        <n v="230.5"/>
        <n v="231"/>
        <n v="232.5"/>
        <n v="233"/>
        <n v="234"/>
        <n v="235"/>
        <n v="235.4"/>
        <n v="238.05"/>
        <n v="240"/>
        <n v="240.3"/>
        <n v="241"/>
        <n v="242"/>
        <n v="245"/>
        <n v="246"/>
        <n v="250"/>
        <n v="250.5"/>
        <n v="252"/>
        <n v="254"/>
        <n v="255"/>
        <n v="259"/>
        <n v="259.5"/>
        <n v="259.7"/>
        <n v="260"/>
        <n v="262"/>
        <n v="263.75"/>
        <n v="264"/>
        <n v="265"/>
        <n v="266"/>
        <n v="270"/>
        <n v="270.5"/>
        <n v="273"/>
        <n v="275"/>
        <n v="277"/>
        <n v="278"/>
        <n v="278.6"/>
        <n v="280"/>
        <n v="281"/>
        <n v="285"/>
        <n v="291"/>
        <n v="295.5"/>
        <n v="299"/>
        <n v="300"/>
        <n v="301"/>
        <n v="303"/>
        <n v="304"/>
        <n v="307.5"/>
        <n v="308.75"/>
        <n v="309"/>
        <n v="310"/>
        <n v="310.5"/>
        <n v="312"/>
        <n v="312.75"/>
        <n v="315"/>
        <n v="316"/>
        <n v="316.5"/>
        <n v="320"/>
        <n v="321"/>
        <n v="329"/>
        <n v="330"/>
        <n v="340"/>
        <n v="347"/>
        <n v="349"/>
        <n v="350"/>
        <n v="350.5"/>
        <n v="352.5"/>
        <n v="353"/>
        <n v="353.75"/>
        <n v="354"/>
        <n v="355"/>
        <n v="360"/>
        <n v="360.5"/>
        <n v="362"/>
        <n v="365.5"/>
        <n v="366"/>
        <n v="366.5"/>
        <n v="368"/>
        <n v="369.15"/>
        <n v="370"/>
        <n v="373.5"/>
        <n v="375.5"/>
        <n v="377.5"/>
        <n v="378"/>
        <n v="380"/>
        <n v="382"/>
        <n v="385.35"/>
        <n v="386"/>
        <n v="390"/>
        <n v="393"/>
        <n v="394"/>
        <n v="396"/>
        <n v="397"/>
        <n v="400.55"/>
        <n v="401.5"/>
        <n v="402"/>
        <n v="404.5"/>
        <n v="405"/>
        <n v="409"/>
        <n v="410"/>
        <n v="412"/>
        <n v="424"/>
        <n v="429.25"/>
        <n v="434.5"/>
        <n v="435"/>
        <n v="440"/>
        <n v="450"/>
        <n v="451.45"/>
        <n v="451.5"/>
        <n v="458"/>
        <n v="460.5"/>
        <n v="462"/>
        <n v="462.5"/>
        <n v="467.5"/>
        <n v="474.25"/>
        <n v="481.35"/>
        <n v="486"/>
        <n v="490"/>
        <n v="490.5"/>
        <n v="491.2"/>
        <n v="495.05"/>
        <n v="500"/>
        <n v="505"/>
        <n v="506.5"/>
        <n v="514"/>
        <n v="516"/>
        <n v="520"/>
        <n v="525"/>
        <n v="526.5"/>
        <n v="529"/>
        <n v="540.5"/>
        <n v="543"/>
        <n v="560"/>
        <n v="582.25"/>
        <n v="590"/>
        <n v="595"/>
        <n v="598.25"/>
        <n v="609"/>
        <n v="620"/>
        <n v="620.5"/>
        <n v="622.75"/>
        <n v="630"/>
        <n v="630.75"/>
        <n v="631"/>
        <n v="635.5"/>
        <n v="637"/>
        <n v="637.5"/>
        <n v="643.75"/>
        <n v="646.55"/>
        <n v="646.75"/>
        <n v="662.5"/>
        <n v="675"/>
        <n v="677"/>
        <n v="683"/>
        <n v="686"/>
        <n v="692"/>
        <n v="699.5"/>
        <n v="720"/>
        <n v="727"/>
        <n v="728.25"/>
        <n v="764"/>
        <n v="769"/>
        <n v="775.5"/>
        <n v="793"/>
        <n v="804.5"/>
        <n v="811"/>
        <n v="811.75"/>
        <n v="820.15"/>
        <n v="822"/>
        <n v="822.5"/>
        <n v="841"/>
        <n v="845"/>
        <n v="847"/>
        <n v="850"/>
        <n v="851.5"/>
        <n v="865"/>
        <n v="875"/>
        <n v="879.5"/>
        <n v="908"/>
        <n v="924.4"/>
        <n v="924.95"/>
        <n v="940"/>
        <n v="943.5"/>
        <n v="965"/>
        <n v="985"/>
        <n v="1000"/>
        <n v="1010"/>
        <n v="1017"/>
        <n v="1020"/>
        <n v="1023.65"/>
        <n v="1030"/>
        <n v="1032"/>
        <n v="1035"/>
        <n v="1042"/>
        <n v="1045"/>
        <n v="1055"/>
        <n v="1072"/>
        <n v="1096.5"/>
        <n v="1099"/>
        <n v="1110.5"/>
        <n v="1119.25"/>
        <n v="1159.5"/>
        <n v="1160"/>
        <n v="1203"/>
        <n v="1205"/>
        <n v="1210"/>
        <n v="1248.2"/>
        <n v="1252"/>
        <n v="1260.5"/>
        <n v="1269.15"/>
        <n v="1293"/>
        <n v="1300"/>
        <n v="1314"/>
        <n v="1320"/>
        <n v="1348.5"/>
        <n v="1394"/>
        <n v="1404"/>
        <n v="1417"/>
        <n v="1425"/>
        <n v="1432.1"/>
        <n v="1446.75"/>
        <n v="1473.25"/>
        <n v="1540"/>
        <n v="1559.4"/>
        <n v="1559.45"/>
        <n v="1599.5"/>
        <n v="1698"/>
        <n v="1706.75"/>
        <n v="1715"/>
        <n v="1725.75"/>
        <n v="1736"/>
        <n v="1740"/>
        <n v="1749"/>
        <n v="1758"/>
        <n v="1818"/>
        <n v="1820.5"/>
        <n v="1835.5"/>
        <n v="1840"/>
        <n v="1845"/>
        <n v="1859"/>
        <n v="1873.6"/>
        <n v="2027.25"/>
        <n v="2152"/>
        <n v="2210"/>
        <n v="2233"/>
        <n v="2377.5"/>
        <n v="2465.35"/>
        <n v="2533"/>
        <n v="2549"/>
        <n v="2707.75"/>
        <n v="2709"/>
        <n v="2842.5"/>
        <n v="2920"/>
        <n v="2949.65"/>
        <n v="3019.5"/>
        <n v="3135.65"/>
        <n v="3484.5"/>
        <n v="3506"/>
        <n v="4536.75"/>
        <n v="5015"/>
        <n v="5306.7"/>
        <n v="5545"/>
        <n v="5847"/>
        <n v="5855"/>
      </sharedItems>
    </cacheField>
    <cacheField name="Jan-25 Dealer" numFmtId="0">
      <sharedItems count="1">
        <s v="jAN"/>
      </sharedItems>
    </cacheField>
    <cacheField name="45688" numFmtId="0">
      <sharedItems containsSemiMixedTypes="0" containsString="0" containsNumber="1" minValue="0" maxValue="5855" count="559">
        <n v="0"/>
        <n v="2"/>
        <n v="2.5"/>
        <n v="3"/>
        <n v="3.5"/>
        <n v="4"/>
        <n v="5"/>
        <n v="5.45"/>
        <n v="6.25"/>
        <n v="6.75"/>
        <n v="7"/>
        <n v="7.5"/>
        <n v="8"/>
        <n v="9"/>
        <n v="10"/>
        <n v="10.5"/>
        <n v="11.5"/>
        <n v="12"/>
        <n v="13"/>
        <n v="14.5"/>
        <n v="15"/>
        <n v="16"/>
        <n v="17.5"/>
        <n v="18"/>
        <n v="18.5"/>
        <n v="19"/>
        <n v="20"/>
        <n v="20.5"/>
        <n v="21"/>
        <n v="21.5"/>
        <n v="22"/>
        <n v="22.75"/>
        <n v="23"/>
        <n v="23.5"/>
        <n v="24"/>
        <n v="24.5"/>
        <n v="25"/>
        <n v="25.5"/>
        <n v="26"/>
        <n v="26.5"/>
        <n v="27"/>
        <n v="28"/>
        <n v="28.5"/>
        <n v="29"/>
        <n v="30"/>
        <n v="30.5"/>
        <n v="31"/>
        <n v="31.25"/>
        <n v="31.5"/>
        <n v="32"/>
        <n v="32.5"/>
        <n v="33"/>
        <n v="33.5"/>
        <n v="33.9"/>
        <n v="34.5"/>
        <n v="35"/>
        <n v="35.5"/>
        <n v="36"/>
        <n v="36.5"/>
        <n v="37"/>
        <n v="37.5"/>
        <n v="38"/>
        <n v="38.5"/>
        <n v="38.75"/>
        <n v="39"/>
        <n v="40"/>
        <n v="40.5"/>
        <n v="41"/>
        <n v="42"/>
        <n v="42.5"/>
        <n v="43"/>
        <n v="44"/>
        <n v="45"/>
        <n v="45.5"/>
        <n v="45.85"/>
        <n v="46"/>
        <n v="47"/>
        <n v="47.5"/>
        <n v="48"/>
        <n v="48.5"/>
        <n v="48.75"/>
        <n v="49"/>
        <n v="49.5"/>
        <n v="49.75"/>
        <n v="50"/>
        <n v="50.2"/>
        <n v="50.5"/>
        <n v="51"/>
        <n v="51.5"/>
        <n v="52"/>
        <n v="52.5"/>
        <n v="53"/>
        <n v="54"/>
        <n v="55"/>
        <n v="55.5"/>
        <n v="56"/>
        <n v="56.5"/>
        <n v="58"/>
        <n v="58.5"/>
        <n v="59"/>
        <n v="60"/>
        <n v="60.5"/>
        <n v="61"/>
        <n v="62"/>
        <n v="62.5"/>
        <n v="63"/>
        <n v="63.5"/>
        <n v="63.75"/>
        <n v="64"/>
        <n v="64.5"/>
        <n v="65"/>
        <n v="65.5"/>
        <n v="66"/>
        <n v="66.5"/>
        <n v="67"/>
        <n v="68"/>
        <n v="69.5"/>
        <n v="70"/>
        <n v="71"/>
        <n v="71.35"/>
        <n v="72"/>
        <n v="73"/>
        <n v="75"/>
        <n v="75.5"/>
        <n v="75.75"/>
        <n v="76"/>
        <n v="76.5"/>
        <n v="77"/>
        <n v="77.25"/>
        <n v="77.5"/>
        <n v="78"/>
        <n v="78.5"/>
        <n v="79"/>
        <n v="79.5"/>
        <n v="80"/>
        <n v="81"/>
        <n v="81.4"/>
        <n v="81.75"/>
        <n v="82"/>
        <n v="84"/>
        <n v="85"/>
        <n v="86"/>
        <n v="86.5"/>
        <n v="87"/>
        <n v="87.5"/>
        <n v="87.75"/>
        <n v="88"/>
        <n v="90"/>
        <n v="90.25"/>
        <n v="90.5"/>
        <n v="91"/>
        <n v="91.5"/>
        <n v="92"/>
        <n v="92.5"/>
        <n v="93"/>
        <n v="95"/>
        <n v="95.85"/>
        <n v="96"/>
        <n v="97"/>
        <n v="97.5"/>
        <n v="98"/>
        <n v="100"/>
        <n v="100.5"/>
        <n v="101"/>
        <n v="101.5"/>
        <n v="102"/>
        <n v="103"/>
        <n v="103.5"/>
        <n v="104"/>
        <n v="105"/>
        <n v="105.5"/>
        <n v="106"/>
        <n v="106.25"/>
        <n v="106.5"/>
        <n v="107.5"/>
        <n v="108.5"/>
        <n v="109"/>
        <n v="110"/>
        <n v="110.5"/>
        <n v="111"/>
        <n v="111.4"/>
        <n v="112"/>
        <n v="112.5"/>
        <n v="113"/>
        <n v="115"/>
        <n v="115.5"/>
        <n v="120"/>
        <n v="121.2"/>
        <n v="122"/>
        <n v="122.5"/>
        <n v="123.5"/>
        <n v="125"/>
        <n v="125.5"/>
        <n v="126.25"/>
        <n v="129"/>
        <n v="129.75"/>
        <n v="130"/>
        <n v="131.75"/>
        <n v="132"/>
        <n v="133.5"/>
        <n v="134"/>
        <n v="134.5"/>
        <n v="135"/>
        <n v="135.6"/>
        <n v="137.5"/>
        <n v="138"/>
        <n v="138.5"/>
        <n v="139"/>
        <n v="140"/>
        <n v="140.5"/>
        <n v="141.75"/>
        <n v="143"/>
        <n v="144"/>
        <n v="145"/>
        <n v="145.5"/>
        <n v="146.5"/>
        <n v="147"/>
        <n v="147.5"/>
        <n v="148"/>
        <n v="149.5"/>
        <n v="150"/>
        <n v="151"/>
        <n v="151.5"/>
        <n v="152.5"/>
        <n v="153"/>
        <n v="153.25"/>
        <n v="153.5"/>
        <n v="155"/>
        <n v="156"/>
        <n v="158"/>
        <n v="159.5"/>
        <n v="160"/>
        <n v="161"/>
        <n v="161.5"/>
        <n v="163"/>
        <n v="163.5"/>
        <n v="164"/>
        <n v="165"/>
        <n v="165.5"/>
        <n v="166.5"/>
        <n v="167.5"/>
        <n v="168.25"/>
        <n v="170"/>
        <n v="172"/>
        <n v="173.3"/>
        <n v="174"/>
        <n v="174.5"/>
        <n v="175"/>
        <n v="176"/>
        <n v="176.5"/>
        <n v="177"/>
        <n v="178"/>
        <n v="179"/>
        <n v="179.5"/>
        <n v="179.9"/>
        <n v="180"/>
        <n v="185"/>
        <n v="188"/>
        <n v="188.75"/>
        <n v="189"/>
        <n v="190"/>
        <n v="191"/>
        <n v="192"/>
        <n v="192.5"/>
        <n v="193.9"/>
        <n v="194.25"/>
        <n v="195.5"/>
        <n v="198.5"/>
        <n v="200"/>
        <n v="200.7"/>
        <n v="201.5"/>
        <n v="202"/>
        <n v="204.5"/>
        <n v="205"/>
        <n v="205.5"/>
        <n v="208"/>
        <n v="208.5"/>
        <n v="210"/>
        <n v="211"/>
        <n v="211.2"/>
        <n v="212"/>
        <n v="213"/>
        <n v="216"/>
        <n v="217.5"/>
        <n v="218.5"/>
        <n v="218.75"/>
        <n v="219.25"/>
        <n v="219.5"/>
        <n v="220"/>
        <n v="221.5"/>
        <n v="223"/>
        <n v="223.5"/>
        <n v="224"/>
        <n v="225"/>
        <n v="227"/>
        <n v="228"/>
        <n v="230"/>
        <n v="230.5"/>
        <n v="231"/>
        <n v="232.5"/>
        <n v="233"/>
        <n v="234"/>
        <n v="235"/>
        <n v="235.4"/>
        <n v="238.05"/>
        <n v="240"/>
        <n v="240.3"/>
        <n v="241"/>
        <n v="242"/>
        <n v="245"/>
        <n v="246"/>
        <n v="250"/>
        <n v="250.5"/>
        <n v="252"/>
        <n v="254"/>
        <n v="255"/>
        <n v="259"/>
        <n v="259.5"/>
        <n v="259.7"/>
        <n v="260"/>
        <n v="262"/>
        <n v="263.75"/>
        <n v="264"/>
        <n v="265"/>
        <n v="266"/>
        <n v="270"/>
        <n v="270.5"/>
        <n v="273"/>
        <n v="275"/>
        <n v="277"/>
        <n v="278"/>
        <n v="278.6"/>
        <n v="280"/>
        <n v="281"/>
        <n v="285"/>
        <n v="291"/>
        <n v="295.5"/>
        <n v="299"/>
        <n v="300"/>
        <n v="301"/>
        <n v="303"/>
        <n v="304"/>
        <n v="307.5"/>
        <n v="308.75"/>
        <n v="309"/>
        <n v="310"/>
        <n v="310.5"/>
        <n v="312"/>
        <n v="312.75"/>
        <n v="315"/>
        <n v="316"/>
        <n v="316.5"/>
        <n v="320"/>
        <n v="321"/>
        <n v="329"/>
        <n v="330"/>
        <n v="340"/>
        <n v="347"/>
        <n v="349"/>
        <n v="350"/>
        <n v="350.5"/>
        <n v="352.5"/>
        <n v="353"/>
        <n v="353.75"/>
        <n v="354"/>
        <n v="355"/>
        <n v="360"/>
        <n v="360.5"/>
        <n v="362"/>
        <n v="365.5"/>
        <n v="366"/>
        <n v="366.5"/>
        <n v="368"/>
        <n v="369.15"/>
        <n v="370"/>
        <n v="373.5"/>
        <n v="375.5"/>
        <n v="377.5"/>
        <n v="378"/>
        <n v="380"/>
        <n v="382"/>
        <n v="385.35"/>
        <n v="386"/>
        <n v="390"/>
        <n v="393"/>
        <n v="394"/>
        <n v="396"/>
        <n v="397"/>
        <n v="400.55"/>
        <n v="401.5"/>
        <n v="402"/>
        <n v="404.5"/>
        <n v="405"/>
        <n v="409"/>
        <n v="410"/>
        <n v="412"/>
        <n v="424"/>
        <n v="429.25"/>
        <n v="434.5"/>
        <n v="435"/>
        <n v="440"/>
        <n v="450"/>
        <n v="451.45"/>
        <n v="451.5"/>
        <n v="458"/>
        <n v="460.5"/>
        <n v="462"/>
        <n v="462.5"/>
        <n v="467.5"/>
        <n v="474.25"/>
        <n v="481.35"/>
        <n v="486"/>
        <n v="490"/>
        <n v="490.5"/>
        <n v="491.2"/>
        <n v="495.05"/>
        <n v="500"/>
        <n v="505"/>
        <n v="506.5"/>
        <n v="514"/>
        <n v="516"/>
        <n v="520"/>
        <n v="525"/>
        <n v="526.5"/>
        <n v="529"/>
        <n v="540.5"/>
        <n v="543"/>
        <n v="560"/>
        <n v="582.25"/>
        <n v="590"/>
        <n v="595"/>
        <n v="598.25"/>
        <n v="609"/>
        <n v="620"/>
        <n v="620.5"/>
        <n v="622.75"/>
        <n v="630"/>
        <n v="630.75"/>
        <n v="631"/>
        <n v="635.5"/>
        <n v="637"/>
        <n v="637.5"/>
        <n v="643.75"/>
        <n v="646.55"/>
        <n v="646.75"/>
        <n v="662.5"/>
        <n v="675"/>
        <n v="677"/>
        <n v="683"/>
        <n v="686"/>
        <n v="692"/>
        <n v="699.5"/>
        <n v="720"/>
        <n v="727"/>
        <n v="728.25"/>
        <n v="764"/>
        <n v="769"/>
        <n v="775.5"/>
        <n v="793"/>
        <n v="804.5"/>
        <n v="811"/>
        <n v="811.75"/>
        <n v="820.15"/>
        <n v="822"/>
        <n v="822.5"/>
        <n v="841"/>
        <n v="845"/>
        <n v="847"/>
        <n v="850"/>
        <n v="851.5"/>
        <n v="865"/>
        <n v="875"/>
        <n v="879.5"/>
        <n v="908"/>
        <n v="924.4"/>
        <n v="924.95"/>
        <n v="940"/>
        <n v="943.5"/>
        <n v="965"/>
        <n v="985"/>
        <n v="1000"/>
        <n v="1010"/>
        <n v="1017"/>
        <n v="1020"/>
        <n v="1023.65"/>
        <n v="1030"/>
        <n v="1032"/>
        <n v="1035"/>
        <n v="1042"/>
        <n v="1045"/>
        <n v="1055"/>
        <n v="1072"/>
        <n v="1096.5"/>
        <n v="1099"/>
        <n v="1110.5"/>
        <n v="1119.25"/>
        <n v="1159.5"/>
        <n v="1160"/>
        <n v="1203"/>
        <n v="1205"/>
        <n v="1210"/>
        <n v="1248.2"/>
        <n v="1252"/>
        <n v="1260.5"/>
        <n v="1269.15"/>
        <n v="1293"/>
        <n v="1300"/>
        <n v="1314"/>
        <n v="1320"/>
        <n v="1348.5"/>
        <n v="1394"/>
        <n v="1404"/>
        <n v="1417"/>
        <n v="1425"/>
        <n v="1432.1"/>
        <n v="1446.75"/>
        <n v="1473.25"/>
        <n v="1540"/>
        <n v="1559.4"/>
        <n v="1559.45"/>
        <n v="1599.5"/>
        <n v="1698"/>
        <n v="1706.75"/>
        <n v="1715"/>
        <n v="1725.75"/>
        <n v="1736"/>
        <n v="1740"/>
        <n v="1749"/>
        <n v="1758"/>
        <n v="1818"/>
        <n v="1820.5"/>
        <n v="1835.5"/>
        <n v="1840"/>
        <n v="1845"/>
        <n v="1859"/>
        <n v="1873.6"/>
        <n v="2027.25"/>
        <n v="2152"/>
        <n v="2210"/>
        <n v="2233"/>
        <n v="2377.5"/>
        <n v="2465.35"/>
        <n v="2533"/>
        <n v="2549"/>
        <n v="2707.75"/>
        <n v="2709"/>
        <n v="2842.5"/>
        <n v="2920"/>
        <n v="2949.65"/>
        <n v="3019.5"/>
        <n v="3135.65"/>
        <n v="3484.5"/>
        <n v="3506"/>
        <n v="4536.75"/>
        <n v="5015"/>
        <n v="5306.7"/>
        <n v="5545"/>
        <n v="5847"/>
        <n v="5855"/>
      </sharedItems>
    </cacheField>
    <cacheField name="LYSM VARIENCE" numFmtId="0">
      <sharedItems containsSemiMixedTypes="0" containsString="0" containsNumber="1" minValue="-4737.7" maxValue="2016.4" count="582">
        <n v="-4737.7"/>
        <n v="-1694"/>
        <n v="-1035"/>
        <n v="-949"/>
        <n v="-886.5"/>
        <n v="-827.25"/>
        <n v="-794"/>
        <n v="-776.75"/>
        <n v="-742.5"/>
        <n v="-730"/>
        <n v="-676.95"/>
        <n v="-670.5"/>
        <n v="-618.4"/>
        <n v="-610"/>
        <n v="-566"/>
        <n v="-560"/>
        <n v="-553.75"/>
        <n v="-514"/>
        <n v="-490"/>
        <n v="-487"/>
        <n v="-481"/>
        <n v="-475.25"/>
        <n v="-471"/>
        <n v="-446.5"/>
        <n v="-443"/>
        <n v="-420"/>
        <n v="-410"/>
        <n v="-395"/>
        <n v="-377"/>
        <n v="-376.5"/>
        <n v="-374.5"/>
        <n v="-370"/>
        <n v="-362"/>
        <n v="-353.75"/>
        <n v="-350"/>
        <n v="-347.55"/>
        <n v="-329"/>
        <n v="-319.6"/>
        <n v="-314"/>
        <n v="-312.5"/>
        <n v="-308.75"/>
        <n v="-307.75"/>
        <n v="-305"/>
        <n v="-300"/>
        <n v="-299.95"/>
        <n v="-292"/>
        <n v="-280"/>
        <n v="-278"/>
        <n v="-271"/>
        <n v="-270"/>
        <n v="-266.75"/>
        <n v="-260.5"/>
        <n v="-260"/>
        <n v="-252"/>
        <n v="-249"/>
        <n v="-245"/>
        <n v="-239"/>
        <n v="-236.5"/>
        <n v="-236.25"/>
        <n v="-232"/>
        <n v="-230.5"/>
        <n v="-217"/>
        <n v="-214.5"/>
        <n v="-212"/>
        <n v="-210"/>
        <n v="-205"/>
        <n v="-202"/>
        <n v="-200"/>
        <n v="-197"/>
        <n v="-190.5"/>
        <n v="-190"/>
        <n v="-185"/>
        <n v="-181.2"/>
        <n v="-181"/>
        <n v="-180"/>
        <n v="-177.65"/>
        <n v="-175.5"/>
        <n v="-175"/>
        <n v="-169.5"/>
        <n v="-169"/>
        <n v="-166.5"/>
        <n v="-165"/>
        <n v="-161"/>
        <n v="-160"/>
        <n v="-156"/>
        <n v="-149.85"/>
        <n v="-148"/>
        <n v="-145.4"/>
        <n v="-145"/>
        <n v="-144"/>
        <n v="-143"/>
        <n v="-140"/>
        <n v="-138.5"/>
        <n v="-137"/>
        <n v="-136.5"/>
        <n v="-134"/>
        <n v="-133.5"/>
        <n v="-132"/>
        <n v="-131"/>
        <n v="-125.5"/>
        <n v="-125"/>
        <n v="-124.5"/>
        <n v="-123.5"/>
        <n v="-122.5"/>
        <n v="-122"/>
        <n v="-121.5"/>
        <n v="-120.5"/>
        <n v="-120"/>
        <n v="-119.25"/>
        <n v="-119"/>
        <n v="-115.1"/>
        <n v="-115"/>
        <n v="-112"/>
        <n v="-110"/>
        <n v="-108"/>
        <n v="-106"/>
        <n v="-105"/>
        <n v="-104.5"/>
        <n v="-103"/>
        <n v="-102.45"/>
        <n v="-102"/>
        <n v="-101"/>
        <n v="-100.2"/>
        <n v="-100"/>
        <n v="-99.25"/>
        <n v="-98"/>
        <n v="-97.5"/>
        <n v="-97"/>
        <n v="-96"/>
        <n v="-95.5"/>
        <n v="-95"/>
        <n v="-94.5"/>
        <n v="-94"/>
        <n v="-93.2000000000001"/>
        <n v="-92"/>
        <n v="-90.25"/>
        <n v="-90"/>
        <n v="-89.75"/>
        <n v="-89"/>
        <n v="-88.5"/>
        <n v="-87.5"/>
        <n v="-86"/>
        <n v="-85.05"/>
        <n v="-85"/>
        <n v="-84.75"/>
        <n v="-84.5"/>
        <n v="-83"/>
        <n v="-82.5"/>
        <n v="-82"/>
        <n v="-81.2"/>
        <n v="-80.5"/>
        <n v="-80"/>
        <n v="-79.9"/>
        <n v="-79.5"/>
        <n v="-79"/>
        <n v="-76.5"/>
        <n v="-75"/>
        <n v="-74.6"/>
        <n v="-74"/>
        <n v="-73.5"/>
        <n v="-73.45"/>
        <n v="-73"/>
        <n v="-72"/>
        <n v="-71"/>
        <n v="-70"/>
        <n v="-69.5"/>
        <n v="-69"/>
        <n v="-68"/>
        <n v="-67.5"/>
        <n v="-66"/>
        <n v="-65.5"/>
        <n v="-65"/>
        <n v="-64.5"/>
        <n v="-64"/>
        <n v="-63.75"/>
        <n v="-63.5"/>
        <n v="-63"/>
        <n v="-62.75"/>
        <n v="-62"/>
        <n v="-61.7"/>
        <n v="-61.5"/>
        <n v="-61.2"/>
        <n v="-61"/>
        <n v="-60.75"/>
        <n v="-60.5"/>
        <n v="-60"/>
        <n v="-59.5"/>
        <n v="-59"/>
        <n v="-58.75"/>
        <n v="-58"/>
        <n v="-57.25"/>
        <n v="-57"/>
        <n v="-56"/>
        <n v="-55.5"/>
        <n v="-55.2"/>
        <n v="-55"/>
        <n v="-54"/>
        <n v="-53"/>
        <n v="-51.5"/>
        <n v="-51"/>
        <n v="-50.75"/>
        <n v="-50"/>
        <n v="-49.25"/>
        <n v="-49"/>
        <n v="-48.5"/>
        <n v="-48"/>
        <n v="-47"/>
        <n v="-46.25"/>
        <n v="-46"/>
        <n v="-45.6"/>
        <n v="-45"/>
        <n v="-44"/>
        <n v="-43.5"/>
        <n v="-43"/>
        <n v="-42.85"/>
        <n v="-42.5"/>
        <n v="-42"/>
        <n v="-41.5"/>
        <n v="-41"/>
        <n v="-40.9"/>
        <n v="-40.5"/>
        <n v="-40"/>
        <n v="-39.5"/>
        <n v="-39"/>
        <n v="-38.75"/>
        <n v="-38"/>
        <n v="-37.5"/>
        <n v="-37"/>
        <n v="-36.25"/>
        <n v="-36.2"/>
        <n v="-36"/>
        <n v="-35.5"/>
        <n v="-35.25"/>
        <n v="-35"/>
        <n v="-34.5"/>
        <n v="-34"/>
        <n v="-33.6"/>
        <n v="-33.5"/>
        <n v="-33"/>
        <n v="-32.5"/>
        <n v="-32"/>
        <n v="-31.5"/>
        <n v="-31"/>
        <n v="-30.5"/>
        <n v="-30.2"/>
        <n v="-30"/>
        <n v="-29"/>
        <n v="-28.9"/>
        <n v="-28.5"/>
        <n v="-28.25"/>
        <n v="-28"/>
        <n v="-27.5"/>
        <n v="-27"/>
        <n v="-26.5"/>
        <n v="-26.4"/>
        <n v="-26"/>
        <n v="-25.5"/>
        <n v="-25"/>
        <n v="-24"/>
        <n v="-23.65"/>
        <n v="-23.5"/>
        <n v="-23"/>
        <n v="-22.5"/>
        <n v="-22"/>
        <n v="-21"/>
        <n v="-20.5"/>
        <n v="-20"/>
        <n v="-19.5"/>
        <n v="-19.25"/>
        <n v="-19.2"/>
        <n v="-19"/>
        <n v="-18.5"/>
        <n v="-18"/>
        <n v="-17.75"/>
        <n v="-17.5"/>
        <n v="-17.4"/>
        <n v="-17"/>
        <n v="-16"/>
        <n v="-15.5"/>
        <n v="-15.25"/>
        <n v="-15"/>
        <n v="-14.5"/>
        <n v="-14"/>
        <n v="-13.5"/>
        <n v="-13"/>
        <n v="-12.5"/>
        <n v="-12"/>
        <n v="-11.9"/>
        <n v="-11.5"/>
        <n v="-11"/>
        <n v="-10.5"/>
        <n v="-10.25"/>
        <n v="-10"/>
        <n v="-9.5"/>
        <n v="-9"/>
        <n v="-8"/>
        <n v="-7.75"/>
        <n v="-7.5"/>
        <n v="-7"/>
        <n v="-6.5"/>
        <n v="-6"/>
        <n v="-5.75"/>
        <n v="-5.5"/>
        <n v="-5"/>
        <n v="-4.5"/>
        <n v="-4"/>
        <n v="-3.5"/>
        <n v="-3"/>
        <n v="-2.5"/>
        <n v="-2"/>
        <n v="-1.84999999999999"/>
        <n v="-1.5"/>
        <n v="-1.25"/>
        <n v="-1"/>
        <n v="-0.5"/>
        <n v="0"/>
        <n v="0.5"/>
        <n v="0.75"/>
        <n v="1"/>
        <n v="1.5"/>
        <n v="2"/>
        <n v="2.5"/>
        <n v="2.59999999999991"/>
        <n v="3"/>
        <n v="3.25"/>
        <n v="3.5"/>
        <n v="3.75"/>
        <n v="4"/>
        <n v="4.5"/>
        <n v="4.75"/>
        <n v="5"/>
        <n v="5.25"/>
        <n v="5.5"/>
        <n v="5.6"/>
        <n v="6"/>
        <n v="6.09999999999999"/>
        <n v="6.5"/>
        <n v="6.55"/>
        <n v="7"/>
        <n v="7.5"/>
        <n v="8"/>
        <n v="8.25"/>
        <n v="8.5"/>
        <n v="8.84999999999999"/>
        <n v="9"/>
        <n v="9.5"/>
        <n v="10"/>
        <n v="10.1"/>
        <n v="10.5"/>
        <n v="11"/>
        <n v="11.5"/>
        <n v="11.75"/>
        <n v="12"/>
        <n v="12.5"/>
        <n v="13"/>
        <n v="13.5"/>
        <n v="14"/>
        <n v="14.5"/>
        <n v="15"/>
        <n v="15.5"/>
        <n v="16"/>
        <n v="16.5"/>
        <n v="17"/>
        <n v="17.5"/>
        <n v="18"/>
        <n v="18.5"/>
        <n v="19"/>
        <n v="19.3"/>
        <n v="19.5"/>
        <n v="20"/>
        <n v="20.25"/>
        <n v="20.5"/>
        <n v="21"/>
        <n v="22.5"/>
        <n v="23"/>
        <n v="23.2"/>
        <n v="24"/>
        <n v="24.5"/>
        <n v="25"/>
        <n v="25.15"/>
        <n v="25.75"/>
        <n v="26"/>
        <n v="26.5"/>
        <n v="27"/>
        <n v="28"/>
        <n v="29"/>
        <n v="30"/>
        <n v="30.45"/>
        <n v="30.75"/>
        <n v="31.5"/>
        <n v="32"/>
        <n v="32.5"/>
        <n v="33.5"/>
        <n v="33.95"/>
        <n v="34"/>
        <n v="34.5"/>
        <n v="35"/>
        <n v="35.5"/>
        <n v="36"/>
        <n v="36.5"/>
        <n v="37.5"/>
        <n v="38"/>
        <n v="38.5"/>
        <n v="39.5"/>
        <n v="39.75"/>
        <n v="40"/>
        <n v="40.25"/>
        <n v="40.4"/>
        <n v="40.5"/>
        <n v="41"/>
        <n v="42"/>
        <n v="42.25"/>
        <n v="43"/>
        <n v="44"/>
        <n v="45"/>
        <n v="46"/>
        <n v="46.25"/>
        <n v="47.5"/>
        <n v="48"/>
        <n v="50"/>
        <n v="51"/>
        <n v="52.5"/>
        <n v="53"/>
        <n v="53.2"/>
        <n v="53.5"/>
        <n v="53.75"/>
        <n v="53.85"/>
        <n v="54"/>
        <n v="55"/>
        <n v="59.5"/>
        <n v="60"/>
        <n v="61"/>
        <n v="62"/>
        <n v="63.5"/>
        <n v="64"/>
        <n v="64.5"/>
        <n v="65"/>
        <n v="66"/>
        <n v="66.85"/>
        <n v="69"/>
        <n v="70"/>
        <n v="71"/>
        <n v="73"/>
        <n v="74"/>
        <n v="74.5"/>
        <n v="74.75"/>
        <n v="75"/>
        <n v="76.5"/>
        <n v="80"/>
        <n v="80.5"/>
        <n v="81.5"/>
        <n v="81.75"/>
        <n v="82"/>
        <n v="82.5"/>
        <n v="83.75"/>
        <n v="84"/>
        <n v="84.3"/>
        <n v="84.95"/>
        <n v="85"/>
        <n v="86"/>
        <n v="87"/>
        <n v="88.4000000000001"/>
        <n v="88.5"/>
        <n v="89.5"/>
        <n v="90"/>
        <n v="90.5"/>
        <n v="91.5"/>
        <n v="92"/>
        <n v="92.25"/>
        <n v="92.5"/>
        <n v="95"/>
        <n v="95.25"/>
        <n v="96"/>
        <n v="100"/>
        <n v="104"/>
        <n v="105"/>
        <n v="107.7"/>
        <n v="108.5"/>
        <n v="110"/>
        <n v="112"/>
        <n v="113"/>
        <n v="115"/>
        <n v="115.4"/>
        <n v="117.5"/>
        <n v="120"/>
        <n v="121"/>
        <n v="122"/>
        <n v="124"/>
        <n v="125"/>
        <n v="126"/>
        <n v="130"/>
        <n v="131.75"/>
        <n v="134.5"/>
        <n v="137"/>
        <n v="137.25"/>
        <n v="137.75"/>
        <n v="138"/>
        <n v="139"/>
        <n v="139.05"/>
        <n v="140"/>
        <n v="142"/>
        <n v="142.5"/>
        <n v="145.25"/>
        <n v="147.25"/>
        <n v="149"/>
        <n v="151"/>
        <n v="151.5"/>
        <n v="152"/>
        <n v="155.75"/>
        <n v="156"/>
        <n v="156.1"/>
        <n v="159.2"/>
        <n v="159.5"/>
        <n v="167.65"/>
        <n v="169.25"/>
        <n v="170"/>
        <n v="170.6"/>
        <n v="172.75"/>
        <n v="173.15"/>
        <n v="174.4"/>
        <n v="181.85"/>
        <n v="187.9"/>
        <n v="190.25"/>
        <n v="193.35"/>
        <n v="195"/>
        <n v="195.95"/>
        <n v="209"/>
        <n v="210"/>
        <n v="212"/>
        <n v="213"/>
        <n v="221.75"/>
        <n v="230"/>
        <n v="231.7"/>
        <n v="240"/>
        <n v="247"/>
        <n v="265"/>
        <n v="275"/>
        <n v="277.65"/>
        <n v="282.5"/>
        <n v="285.5"/>
        <n v="290.75"/>
        <n v="294"/>
        <n v="305"/>
        <n v="315"/>
        <n v="328"/>
        <n v="347.85"/>
        <n v="381.95"/>
        <n v="395"/>
        <n v="395.65"/>
        <n v="411.1"/>
        <n v="414"/>
        <n v="414.7"/>
        <n v="422.5"/>
        <n v="445"/>
        <n v="469.35"/>
        <n v="474.5"/>
        <n v="484"/>
        <n v="484.5"/>
        <n v="490"/>
        <n v="498"/>
        <n v="509.75"/>
        <n v="542"/>
        <n v="599.7"/>
        <n v="620"/>
        <n v="625"/>
        <n v="631.5"/>
        <n v="685.7"/>
        <n v="687.35"/>
        <n v="696.5"/>
        <n v="730"/>
        <n v="736"/>
        <n v="795.5"/>
        <n v="812.45"/>
        <n v="826.55"/>
        <n v="852.15"/>
        <n v="1014.25"/>
        <n v="1022"/>
        <n v="1168.5"/>
        <n v="1239"/>
        <n v="1602.1"/>
        <n v="1783.5"/>
        <n v="2016.4"/>
      </sharedItems>
    </cacheField>
    <cacheField name="LYSM GROWTH %" numFmtId="0">
      <sharedItems containsSemiMixedTypes="0" containsString="0" containsNumber="1" minValue="-1" maxValue="12.3015384615385" count="800">
        <n v="-1"/>
        <n v="-0.963235294117647"/>
        <n v="-0.938095238095238"/>
        <n v="-0.934569247546347"/>
        <n v="-0.928571428571429"/>
        <n v="-0.916666666666667"/>
        <n v="-0.91304347826087"/>
        <n v="-0.90273556231003"/>
        <n v="-0.901595744680851"/>
        <n v="-0.892777055420506"/>
        <n v="-0.888888888888889"/>
        <n v="-0.886524822695036"/>
        <n v="-0.881556683587141"/>
        <n v="-0.875"/>
        <n v="-0.873188405797101"/>
        <n v="-0.86351228389445"/>
        <n v="-0.857142857142857"/>
        <n v="-0.856115107913669"/>
        <n v="-0.850746268656716"/>
        <n v="-0.85"/>
        <n v="-0.839775122979621"/>
        <n v="-0.836363636363636"/>
        <n v="-0.833333333333333"/>
        <n v="-0.827586206896552"/>
        <n v="-0.82646420824295"/>
        <n v="-0.819444444444444"/>
        <n v="-0.811855670103093"/>
        <n v="-0.808"/>
        <n v="-0.8"/>
        <n v="-0.787234042553192"/>
        <n v="-0.78"/>
        <n v="-0.777777777777778"/>
        <n v="-0.776951672862454"/>
        <n v="-0.772727272727273"/>
        <n v="-0.766666666666667"/>
        <n v="-0.764705882352941"/>
        <n v="-0.763492063492063"/>
        <n v="-0.760384483350498"/>
        <n v="-0.755775577557756"/>
        <n v="-0.751733703190014"/>
        <n v="-0.75"/>
        <n v="-0.746434231378764"/>
        <n v="-0.745762711864407"/>
        <n v="-0.742574257425743"/>
        <n v="-0.739336492890995"/>
        <n v="-0.733333333333333"/>
        <n v="-0.729851708575113"/>
        <n v="-0.729166666666667"/>
        <n v="-0.727272727272727"/>
        <n v="-0.716981132075472"/>
        <n v="-0.714285714285714"/>
        <n v="-0.713467048710602"/>
        <n v="-0.711301044634378"/>
        <n v="-0.708766716196137"/>
        <n v="-0.70873786407767"/>
        <n v="-0.708333333333333"/>
        <n v="-0.707109004739337"/>
        <n v="-0.7"/>
        <n v="-0.698564593301435"/>
        <n v="-0.696022727272727"/>
        <n v="-0.6875"/>
        <n v="-0.687022900763359"/>
        <n v="-0.680327868852459"/>
        <n v="-0.676300578034682"/>
        <n v="-0.675675675675676"/>
        <n v="-0.673469387755102"/>
        <n v="-0.66996699669967"/>
        <n v="-0.666666666666667"/>
        <n v="-0.664414663860893"/>
        <n v="-0.66044776119403"/>
        <n v="-0.65"/>
        <n v="-0.648919346336321"/>
        <n v="-0.642857142857143"/>
        <n v="-0.639103013314646"/>
        <n v="-0.636363636363636"/>
        <n v="-0.633333333333333"/>
        <n v="-0.631578947368421"/>
        <n v="-0.631067961165049"/>
        <n v="-0.628865979381443"/>
        <n v="-0.625"/>
        <n v="-0.622166246851385"/>
        <n v="-0.621212121212121"/>
        <n v="-0.61767204757859"/>
        <n v="-0.617647058823529"/>
        <n v="-0.616666666666667"/>
        <n v="-0.615384615384615"/>
        <n v="-0.609756097560976"/>
        <n v="-0.605263157894737"/>
        <n v="-0.605128205128205"/>
        <n v="-0.601593625498008"/>
        <n v="-0.601515151515152"/>
        <n v="-0.6"/>
        <n v="-0.592"/>
        <n v="-0.589285714285714"/>
        <n v="-0.583333333333333"/>
        <n v="-0.5829307568438"/>
        <n v="-0.576923076923077"/>
        <n v="-0.5765595463138"/>
        <n v="-0.575892857142857"/>
        <n v="-0.575"/>
        <n v="-0.571428571428571"/>
        <n v="-0.565527065527066"/>
        <n v="-0.565217391304348"/>
        <n v="-0.562937062937063"/>
        <n v="-0.56140350877193"/>
        <n v="-0.56"/>
        <n v="-0.555555555555556"/>
        <n v="-0.553333333333333"/>
        <n v="-0.552631578947368"/>
        <n v="-0.54954954954955"/>
        <n v="-0.547169811320755"/>
        <n v="-0.545454545454545"/>
        <n v="-0.542340970998237"/>
        <n v="-0.541666666666667"/>
        <n v="-0.541284403669725"/>
        <n v="-0.538461538461538"/>
        <n v="-0.537444933920705"/>
        <n v="-0.530494821634062"/>
        <n v="-0.528301886792453"/>
        <n v="-0.523809523809524"/>
        <n v="-0.510204081632653"/>
        <n v="-0.50990099009901"/>
        <n v="-0.50920245398773"/>
        <n v="-0.508196721311475"/>
        <n v="-0.506172839506173"/>
        <n v="-0.504854368932039"/>
        <n v="-0.5"/>
        <n v="-0.49746192893401"/>
        <n v="-0.490767455279862"/>
        <n v="-0.489417989417989"/>
        <n v="-0.48936170212766"/>
        <n v="-0.488372093023256"/>
        <n v="-0.487179487179487"/>
        <n v="-0.483870967741936"/>
        <n v="-0.481481481481482"/>
        <n v="-0.477272727272727"/>
        <n v="-0.476190476190476"/>
        <n v="-0.465384615384615"/>
        <n v="-0.464285714285714"/>
        <n v="-0.461538461538462"/>
        <n v="-0.4604"/>
        <n v="-0.458333333333333"/>
        <n v="-0.457920792079208"/>
        <n v="-0.455919395465995"/>
        <n v="-0.454545454545455"/>
        <n v="-0.45"/>
        <n v="-0.448373983739837"/>
        <n v="-0.447619047619048"/>
        <n v="-0.444444444444444"/>
        <n v="-0.444135630906059"/>
        <n v="-0.430523917995444"/>
        <n v="-0.424242424242424"/>
        <n v="-0.423841059602649"/>
        <n v="-0.422018348623853"/>
        <n v="-0.416666666666667"/>
        <n v="-0.414634146341463"/>
        <n v="-0.411764705882353"/>
        <n v="-0.409090909090909"/>
        <n v="-0.40625"/>
        <n v="-0.404761904761905"/>
        <n v="-0.4"/>
        <n v="-0.398584905660377"/>
        <n v="-0.393939393939394"/>
        <n v="-0.390776699029126"/>
        <n v="-0.387254901960784"/>
        <n v="-0.385829803619561"/>
        <n v="-0.385199240986717"/>
        <n v="-0.384615384615385"/>
        <n v="-0.382716049382716"/>
        <n v="-0.381818181818182"/>
        <n v="-0.381481481481482"/>
        <n v="-0.379652605459057"/>
        <n v="-0.375"/>
        <n v="-0.372881355932203"/>
        <n v="-0.368892508143322"/>
        <n v="-0.36875"/>
        <n v="-0.366459627329193"/>
        <n v="-0.365295559792972"/>
        <n v="-0.3625"/>
        <n v="-0.361788617886179"/>
        <n v="-0.358852641147359"/>
        <n v="-0.358381502890173"/>
        <n v="-0.356223175965665"/>
        <n v="-0.356164383561644"/>
        <n v="-0.355402298850575"/>
        <n v="-0.355"/>
        <n v="-0.354651162790698"/>
        <n v="-0.354430379746835"/>
        <n v="-0.353049907578558"/>
        <n v="-0.351679104477612"/>
        <n v="-0.350649350649351"/>
        <n v="-0.35"/>
        <n v="-0.347442680776014"/>
        <n v="-0.346525096525097"/>
        <n v="-0.346153846153846"/>
        <n v="-0.345375722543353"/>
        <n v="-0.341463414634146"/>
        <n v="-0.34"/>
        <n v="-0.33974358974359"/>
        <n v="-0.335078534031414"/>
        <n v="-0.334426229508197"/>
        <n v="-0.333776595744681"/>
        <n v="-0.333333333333333"/>
        <n v="-0.328611025562057"/>
        <n v="-0.327978580990629"/>
        <n v="-0.327433628318584"/>
        <n v="-0.324324324324324"/>
        <n v="-0.321854304635762"/>
        <n v="-0.321052631578947"/>
        <n v="-0.319047619047619"/>
        <n v="-0.313725490196078"/>
        <n v="-0.311797752808989"/>
        <n v="-0.310344827586207"/>
        <n v="-0.306034482758621"/>
        <n v="-0.305"/>
        <n v="-0.302325581395349"/>
        <n v="-0.300608828006088"/>
        <n v="-0.3"/>
        <n v="-0.296400846859563"/>
        <n v="-0.295774647887324"/>
        <n v="-0.294915254237288"/>
        <n v="-0.290909090909091"/>
        <n v="-0.290406976744186"/>
        <n v="-0.28932536293766"/>
        <n v="-0.285714285714286"/>
        <n v="-0.283582089552239"/>
        <n v="-0.282608695652174"/>
        <n v="-0.28"/>
        <n v="-0.279383429672447"/>
        <n v="-0.278444825614637"/>
        <n v="-0.272727272727273"/>
        <n v="-0.271186440677966"/>
        <n v="-0.271052631578947"/>
        <n v="-0.269230769230769"/>
        <n v="-0.264705882352941"/>
        <n v="-0.263990267639903"/>
        <n v="-0.262295081967213"/>
        <n v="-0.261904761904762"/>
        <n v="-0.257730812013348"/>
        <n v="-0.257142857142857"/>
        <n v="-0.256637168141593"/>
        <n v="-0.256038647342995"/>
        <n v="-0.255813953488372"/>
        <n v="-0.254412397761515"/>
        <n v="-0.251948051948052"/>
        <n v="-0.25"/>
        <n v="-0.248979591836735"/>
        <n v="-0.248826291079812"/>
        <n v="-0.247787610619469"/>
        <n v="-0.244513564886815"/>
        <n v="-0.243515850144092"/>
        <n v="-0.243386243386243"/>
        <n v="-0.24"/>
        <n v="-0.239881539980257"/>
        <n v="-0.239130434782609"/>
        <n v="-0.238963531669866"/>
        <n v="-0.238300161377084"/>
        <n v="-0.235294117647059"/>
        <n v="-0.233333333333333"/>
        <n v="-0.232558139534884"/>
        <n v="-0.23224043715847"/>
        <n v="-0.232227488151659"/>
        <n v="-0.230769230769231"/>
        <n v="-0.230016313213703"/>
        <n v="-0.229411764705882"/>
        <n v="-0.225212464589235"/>
        <n v="-0.225175341454411"/>
        <n v="-0.223484848484849"/>
        <n v="-0.222222222222222"/>
        <n v="-0.221818181818182"/>
        <n v="-0.21875"/>
        <n v="-0.218241042345277"/>
        <n v="-0.217877094972067"/>
        <n v="-0.214285714285714"/>
        <n v="-0.213333333333333"/>
        <n v="-0.212838890620131"/>
        <n v="-0.21259842519685"/>
        <n v="-0.209302325581395"/>
        <n v="-0.20855614973262"/>
        <n v="-0.206349206349206"/>
        <n v="-0.204620462046205"/>
        <n v="-0.203438395415473"/>
        <n v="-0.202962962962963"/>
        <n v="-0.202036199095023"/>
        <n v="-0.201986754966887"/>
        <n v="-0.2"/>
        <n v="-0.1994851994852"/>
        <n v="-0.197115384615385"/>
        <n v="-0.195652173913043"/>
        <n v="-0.193798449612403"/>
        <n v="-0.191780821917808"/>
        <n v="-0.191419141914191"/>
        <n v="-0.18989340702724"/>
        <n v="-0.186544342507645"/>
        <n v="-0.185358255451713"/>
        <n v="-0.184615384615385"/>
        <n v="-0.183372862314318"/>
        <n v="-0.183090379008746"/>
        <n v="-0.181818181818182"/>
        <n v="-0.180952380952381"/>
        <n v="-0.179389312977099"/>
        <n v="-0.178571428571429"/>
        <n v="-0.176470588235294"/>
        <n v="-0.175797579757976"/>
        <n v="-0.175"/>
        <n v="-0.174358974358974"/>
        <n v="-0.173913043478261"/>
        <n v="-0.172932330827068"/>
        <n v="-0.172413793103448"/>
        <n v="-0.171401515151515"/>
        <n v="-0.169655667144907"/>
        <n v="-0.169329073482428"/>
        <n v="-0.166666666666667"/>
        <n v="-0.163218390804598"/>
        <n v="-0.162790697674419"/>
        <n v="-0.160839160839161"/>
        <n v="-0.160194174757282"/>
        <n v="-0.16"/>
        <n v="-0.158359621451104"/>
        <n v="-0.15739360821328"/>
        <n v="-0.156488549618321"/>
        <n v="-0.156363636363636"/>
        <n v="-0.156193895870736"/>
        <n v="-0.154040404040404"/>
        <n v="-0.153846153846154"/>
        <n v="-0.15359477124183"/>
        <n v="-0.151624548736462"/>
        <n v="-0.150588235294118"/>
        <n v="-0.148499210110585"/>
        <n v="-0.146428571428571"/>
        <n v="-0.146341463414634"/>
        <n v="-0.145"/>
        <n v="-0.142857142857143"/>
        <n v="-0.141666666666667"/>
        <n v="-0.136631330977621"/>
        <n v="-0.135294117647059"/>
        <n v="-0.134199134199134"/>
        <n v="-0.133333333333333"/>
        <n v="-0.128198074277854"/>
        <n v="-0.128"/>
        <n v="-0.126530612244898"/>
        <n v="-0.125"/>
        <n v="-0.122207022343821"/>
        <n v="-0.12156862745098"/>
        <n v="-0.120879120879121"/>
        <n v="-0.119869706840391"/>
        <n v="-0.116857142857143"/>
        <n v="-0.114554727344056"/>
        <n v="-0.114467408585056"/>
        <n v="-0.114285714285714"/>
        <n v="-0.113012156686177"/>
        <n v="-0.111111111111111"/>
        <n v="-0.110208062418726"/>
        <n v="-0.11"/>
        <n v="-0.109004739336493"/>
        <n v="-0.107856191744341"/>
        <n v="-0.107569721115538"/>
        <n v="-0.103792415169661"/>
        <n v="-0.103305785123967"/>
        <n v="-0.102040816326531"/>
        <n v="-0.0998980632008155"/>
        <n v="-0.0995260663507109"/>
        <n v="-0.0960753532182105"/>
        <n v="-0.0942574257425743"/>
        <n v="-0.0931320754716982"/>
        <n v="-0.0926829268292683"/>
        <n v="-0.0919298245614035"/>
        <n v="-0.0903141361256544"/>
        <n v="-0.0894308943089431"/>
        <n v="-0.0877993158494869"/>
        <n v="-0.0848887293610913"/>
        <n v="-0.0838815789473685"/>
        <n v="-0.0833333333333334"/>
        <n v="-0.0821428571428572"/>
        <n v="-0.0757575757575758"/>
        <n v="-0.075208913649025"/>
        <n v="-0.0717005076142132"/>
        <n v="-0.0716417910447761"/>
        <n v="-0.0714285714285714"/>
        <n v="-0.0697674418604651"/>
        <n v="-0.0679886685552408"/>
        <n v="-0.0666666666666667"/>
        <n v="-0.0654627539503386"/>
        <n v="-0.0637450199203188"/>
        <n v="-0.062015503875969"/>
        <n v="-0.0618046971569839"/>
        <n v="-0.0604651162790698"/>
        <n v="-0.0600000000000001"/>
        <n v="-0.0582639714625446"/>
        <n v="-0.0570902394106814"/>
        <n v="-0.0563380281690141"/>
        <n v="-0.0555555555555556"/>
        <n v="-0.0532003325020781"/>
        <n v="-0.0531914893617022"/>
        <n v="-0.0518867924528302"/>
        <n v="-0.05"/>
        <n v="-0.046969696969697"/>
        <n v="-0.0469437652811736"/>
        <n v="-0.0422885572139303"/>
        <n v="-0.0421052631578948"/>
        <n v="-0.0392156862745098"/>
        <n v="-0.0369404606692743"/>
        <n v="-0.032258064516129"/>
        <n v="-0.0305958132045089"/>
        <n v="-0.029126213592233"/>
        <n v="-0.0283018867924528"/>
        <n v="-0.024390243902439"/>
        <n v="-0.0230769230769231"/>
        <n v="-0.0227777777777778"/>
        <n v="-0.0196078431372549"/>
        <n v="-0.019300991131977"/>
        <n v="-0.0163934426229508"/>
        <n v="-0.0129497988648262"/>
        <n v="-0.0109809663250366"/>
        <n v="-0.00822078684674099"/>
        <n v="-0.00727272727272732"/>
        <n v="-0.00645161290322582"/>
        <n v="-0.0056338028169014"/>
        <n v="-0.00518134715025909"/>
        <n v="-0.00510204081632648"/>
        <n v="-0.00497512437810943"/>
        <n v="-0.00480769230769229"/>
        <n v="-0.00332225913621265"/>
        <n v="-0.00136798905608759"/>
        <n v="0"/>
        <n v="0.00201082753286919"/>
        <n v="0.00506756756756754"/>
        <n v="0.00558179476170029"/>
        <n v="0.0083798882681565"/>
        <n v="0.01"/>
        <n v="0.0107113430376271"/>
        <n v="0.0121861152141802"/>
        <n v="0.0134758364312269"/>
        <n v="0.0138613861386139"/>
        <n v="0.0148171500630516"/>
        <n v="0.0170212765957447"/>
        <n v="0.0171375261119111"/>
        <n v="0.0174783641608689"/>
        <n v="0.0179419525065962"/>
        <n v="0.0181818181818181"/>
        <n v="0.0181921546333144"/>
        <n v="0.0183574879227053"/>
        <n v="0.02"/>
        <n v="0.0215827338129497"/>
        <n v="0.0216350947158523"/>
        <n v="0.0226155358898721"/>
        <n v="0.0230179028132993"/>
        <n v="0.0298507462686568"/>
        <n v="0.0314595152140278"/>
        <n v="0.032258064516129"/>
        <n v="0.0344827586206897"/>
        <n v="0.0363636363636364"/>
        <n v="0.037037037037037"/>
        <n v="0.0384615384615386"/>
        <n v="0.0389610389610389"/>
        <n v="0.0416666666666667"/>
        <n v="0.0427350427350428"/>
        <n v="0.0431707317073171"/>
        <n v="0.0434782608695652"/>
        <n v="0.0441267868241144"/>
        <n v="0.0454545454545454"/>
        <n v="0.0462242562929061"/>
        <n v="0.0476190476190477"/>
        <n v="0.05"/>
        <n v="0.0527577937649879"/>
        <n v="0.0562675836198812"/>
        <n v="0.0571428571428572"/>
        <n v="0.0588235294117647"/>
        <n v="0.0619469026548674"/>
        <n v="0.0624661770390413"/>
        <n v="0.0638297872340425"/>
        <n v="0.0666666666666667"/>
        <n v="0.0668485675306958"/>
        <n v="0.0679491922555187"/>
        <n v="0.0689655172413792"/>
        <n v="0.0694444444444444"/>
        <n v="0.0714285714285714"/>
        <n v="0.0737327188940091"/>
        <n v="0.0764462809917355"/>
        <n v="0.0771884432945236"/>
        <n v="0.0789814607996426"/>
        <n v="0.0800000000000001"/>
        <n v="0.083010752688172"/>
        <n v="0.0833333333333333"/>
        <n v="0.083743842364532"/>
        <n v="0.0847554038680318"/>
        <n v="0.0880398671096345"/>
        <n v="0.0909090909090908"/>
        <n v="0.0924369747899159"/>
        <n v="0.09375"/>
        <n v="0.0952380952380953"/>
        <n v="0.1"/>
        <n v="0.104166666666667"/>
        <n v="0.104862745098039"/>
        <n v="0.105263157894737"/>
        <n v="0.107376973501985"/>
        <n v="0.107843137254902"/>
        <n v="0.109496124031008"/>
        <n v="0.109649122807018"/>
        <n v="0.109839816933639"/>
        <n v="0.111111111111111"/>
        <n v="0.1125"/>
        <n v="0.112956810631229"/>
        <n v="0.113285484107221"/>
        <n v="0.114285714285714"/>
        <n v="0.114835948644793"/>
        <n v="0.115044247787611"/>
        <n v="0.115384615384615"/>
        <n v="0.116611625893745"/>
        <n v="0.116666666666667"/>
        <n v="0.121212121212121"/>
        <n v="0.124260355029586"/>
        <n v="0.125"/>
        <n v="0.126990291262136"/>
        <n v="0.129032258064516"/>
        <n v="0.131205921374206"/>
        <n v="0.133333333333333"/>
        <n v="0.134615384615385"/>
        <n v="0.136363636363636"/>
        <n v="0.138613861386139"/>
        <n v="0.138951599110655"/>
        <n v="0.141800246609125"/>
        <n v="0.142281105990783"/>
        <n v="0.142617097248477"/>
        <n v="0.142857142857143"/>
        <n v="0.144736842105263"/>
        <n v="0.144827586206897"/>
        <n v="0.145161290322581"/>
        <n v="0.145875660300691"/>
        <n v="0.148760330578512"/>
        <n v="0.15"/>
        <n v="0.150375939849624"/>
        <n v="0.153846153846154"/>
        <n v="0.154838709677419"/>
        <n v="0.15625"/>
        <n v="0.157575757575757"/>
        <n v="0.15912057362738"/>
        <n v="0.160693641618497"/>
        <n v="0.16382252559727"/>
        <n v="0.163967611336032"/>
        <n v="0.165384615384615"/>
        <n v="0.166666666666667"/>
        <n v="0.173569701853344"/>
        <n v="0.173708920187794"/>
        <n v="0.176470588235294"/>
        <n v="0.179765886287625"/>
        <n v="0.183673469387755"/>
        <n v="0.184310189359784"/>
        <n v="0.191176470588235"/>
        <n v="0.193548387096774"/>
        <n v="0.195652173913043"/>
        <n v="0.2"/>
        <n v="0.204444444444444"/>
        <n v="0.204761904761905"/>
        <n v="0.208010729744559"/>
        <n v="0.210268948655257"/>
        <n v="0.211171007685739"/>
        <n v="0.214285714285714"/>
        <n v="0.214723926380368"/>
        <n v="0.218768467084269"/>
        <n v="0.221389929255098"/>
        <n v="0.222910216718266"/>
        <n v="0.226415094339623"/>
        <n v="0.232427914751358"/>
        <n v="0.235294117647059"/>
        <n v="0.246153846153846"/>
        <n v="0.247706422018349"/>
        <n v="0.25"/>
        <n v="0.254716981132076"/>
        <n v="0.258928571428571"/>
        <n v="0.260952380952381"/>
        <n v="0.261904761904762"/>
        <n v="0.262626262626263"/>
        <n v="0.262773722627737"/>
        <n v="0.264150943396226"/>
        <n v="0.268331351565597"/>
        <n v="0.268656716417911"/>
        <n v="0.270652173913043"/>
        <n v="0.272727272727273"/>
        <n v="0.275"/>
        <n v="0.281081081081081"/>
        <n v="0.282973621103118"/>
        <n v="0.284116331096197"/>
        <n v="0.284152542372881"/>
        <n v="0.285714285714286"/>
        <n v="0.287878787878788"/>
        <n v="0.288659793814433"/>
        <n v="0.29"/>
        <n v="0.290322580645161"/>
        <n v="0.291079812206573"/>
        <n v="0.291814946619217"/>
        <n v="0.293680297397769"/>
        <n v="0.294117647058824"/>
        <n v="0.295882352941177"/>
        <n v="0.297297297297297"/>
        <n v="0.298507462686567"/>
        <n v="0.299468016089269"/>
        <n v="0.3"/>
        <n v="0.303030303030303"/>
        <n v="0.306153846153846"/>
        <n v="0.307284768211921"/>
        <n v="0.30952380952381"/>
        <n v="0.315789473684211"/>
        <n v="0.31786941580756"/>
        <n v="0.317880794701987"/>
        <n v="0.323076923076923"/>
        <n v="0.328767123287671"/>
        <n v="0.329601433049709"/>
        <n v="0.333285795778665"/>
        <n v="0.333333333333333"/>
        <n v="0.339779005524862"/>
        <n v="0.339813412787574"/>
        <n v="0.34"/>
        <n v="0.348290598290598"/>
        <n v="0.35"/>
        <n v="0.353333333333333"/>
        <n v="0.355263157894737"/>
        <n v="0.356382978723404"/>
        <n v="0.363636363636364"/>
        <n v="0.371428571428571"/>
        <n v="0.373271889400922"/>
        <n v="0.374074074074074"/>
        <n v="0.38125"/>
        <n v="0.384976525821596"/>
        <n v="0.385135135135135"/>
        <n v="0.386363636363636"/>
        <n v="0.394736842105263"/>
        <n v="0.395348837209302"/>
        <n v="0.395454545454546"/>
        <n v="0.398550724637681"/>
        <n v="0.4"/>
        <n v="0.401273885350318"/>
        <n v="0.402446126965638"/>
        <n v="0.404761904761905"/>
        <n v="0.40625"/>
        <n v="0.407035175879397"/>
        <n v="0.410313901345291"/>
        <n v="0.417721518987342"/>
        <n v="0.420029895366218"/>
        <n v="0.420649779735683"/>
        <n v="0.428571428571429"/>
        <n v="0.431937172774869"/>
        <n v="0.432"/>
        <n v="0.439720405284084"/>
        <n v="0.441666666666667"/>
        <n v="0.456953642384106"/>
        <n v="0.458333333333333"/>
        <n v="0.461538461538461"/>
        <n v="0.471264367816092"/>
        <n v="0.475"/>
        <n v="0.485148514851485"/>
        <n v="0.487654320987654"/>
        <n v="0.48936170212766"/>
        <n v="0.489469964664311"/>
        <n v="0.5"/>
        <n v="0.502183406113537"/>
        <n v="0.509952606635071"/>
        <n v="0.510204081632653"/>
        <n v="0.522727272727273"/>
        <n v="0.525"/>
        <n v="0.527651515151515"/>
        <n v="0.529411764705882"/>
        <n v="0.536585365853659"/>
        <n v="0.538461538461539"/>
        <n v="0.540540540540541"/>
        <n v="0.543859649122807"/>
        <n v="0.545454545454545"/>
        <n v="0.547169811320755"/>
        <n v="0.55"/>
        <n v="0.560185185185185"/>
        <n v="0.565573770491803"/>
        <n v="0.571428571428571"/>
        <n v="0.572953736654804"/>
        <n v="0.576923076923077"/>
        <n v="0.579268292682927"/>
        <n v="0.581333333333333"/>
        <n v="0.588235294117647"/>
        <n v="0.6"/>
        <n v="0.605809128630706"/>
        <n v="0.607142857142857"/>
        <n v="0.608695652173913"/>
        <n v="0.609195402298851"/>
        <n v="0.625"/>
        <n v="0.634615384615385"/>
        <n v="0.641404377078339"/>
        <n v="0.643056463572146"/>
        <n v="0.644628099173554"/>
        <n v="0.655731852439508"/>
        <n v="0.6625"/>
        <n v="0.666666666666667"/>
        <n v="0.675324675324675"/>
        <n v="0.683333333333333"/>
        <n v="0.687861271676301"/>
        <n v="0.707916666666667"/>
        <n v="0.714285714285714"/>
        <n v="0.728734810578985"/>
        <n v="0.73015873015873"/>
        <n v="0.733333333333333"/>
        <n v="0.735294117647059"/>
        <n v="0.73625"/>
        <n v="0.743563392470792"/>
        <n v="0.765"/>
        <n v="0.777777777777778"/>
        <n v="0.788888888888889"/>
        <n v="0.80327868852459"/>
        <n v="0.803921568627451"/>
        <n v="0.80952380952381"/>
        <n v="0.818181818181818"/>
        <n v="0.833333333333333"/>
        <n v="0.846153846153846"/>
        <n v="0.847826086956522"/>
        <n v="0.865853658536586"/>
        <n v="0.873015873015873"/>
        <n v="0.875"/>
        <n v="0.882352941176471"/>
        <n v="0.884615384615385"/>
        <n v="0.896392229417206"/>
        <n v="0.901658767772512"/>
        <n v="0.907894736842105"/>
        <n v="0.920731707317073"/>
        <n v="0.961410788381743"/>
        <n v="1"/>
        <n v="1.00392156862745"/>
        <n v="1.02"/>
        <n v="1.05405405405405"/>
        <n v="1.07"/>
        <n v="1.08"/>
        <n v="1.08333333333333"/>
        <n v="1.10526315789474"/>
        <n v="1.11475409836066"/>
        <n v="1.12"/>
        <n v="1.14285714285714"/>
        <n v="1.16494845360825"/>
        <n v="1.16666666666667"/>
        <n v="1.2"/>
        <n v="1.20183486238532"/>
        <n v="1.21489361702128"/>
        <n v="1.21666666666667"/>
        <n v="1.27027027027027"/>
        <n v="1.27586206896552"/>
        <n v="1.29850746268657"/>
        <n v="1.30479452054795"/>
        <n v="1.30769230769231"/>
        <n v="1.33333333333333"/>
        <n v="1.40971223021583"/>
        <n v="1.44"/>
        <n v="1.45652173913043"/>
        <n v="1.47282608695652"/>
        <n v="1.47945205479452"/>
        <n v="1.5"/>
        <n v="1.6"/>
        <n v="1.65384615384615"/>
        <n v="1.66666666666667"/>
        <n v="1.67284768211921"/>
        <n v="1.7"/>
        <n v="1.71276595744681"/>
        <n v="1.72727272727273"/>
        <n v="1.74545454545455"/>
        <n v="1.77669902912621"/>
        <n v="1.84210526315789"/>
        <n v="1.88524590163934"/>
        <n v="1.90082644628099"/>
        <n v="2"/>
        <n v="2.03333333333333"/>
        <n v="2.05"/>
        <n v="2.125"/>
        <n v="2.14285714285714"/>
        <n v="2.2"/>
        <n v="2.23075916230367"/>
        <n v="2.38297872340426"/>
        <n v="2.38440860215054"/>
        <n v="2.40153846153846"/>
        <n v="2.5"/>
        <n v="2.57262143717383"/>
        <n v="2.62759067357513"/>
        <n v="2.83982683982684"/>
        <n v="2.86706948640483"/>
        <n v="3"/>
        <n v="3.16666666666667"/>
        <n v="3.17948717948718"/>
        <n v="3.312"/>
        <n v="3.5"/>
        <n v="3.58695652173913"/>
        <n v="3.66666666666667"/>
        <n v="3.725"/>
        <n v="3.8"/>
        <n v="4"/>
        <n v="4.2"/>
        <n v="4.3"/>
        <n v="4.34615384615385"/>
        <n v="4.5"/>
        <n v="5"/>
        <n v="5.37962962962963"/>
        <n v="5.65"/>
        <n v="6.5875"/>
        <n v="7"/>
        <n v="7.04166666666667"/>
        <n v="8.61904761904762"/>
        <n v="12.1268436578171"/>
        <n v="12.3015384615385"/>
      </sharedItems>
    </cacheField>
    <cacheField name="Column Y" numFmtId="0">
      <sharedItems containsMixedTypes="1" containsNumber="1" containsInteger="1" minValue="0" maxValue="0" count="3">
        <n v="0"/>
        <s v="DEGROWTH"/>
        <s v="GROWTH"/>
      </sharedItems>
    </cacheField>
    <cacheField name="ZERO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1385" createdVersion="3">
  <cacheSource type="worksheet">
    <worksheetSource ref="A2:K1387" sheet="DLRWISE"/>
  </cacheSource>
  <cacheFields count="11">
    <cacheField name="REGION" numFmtId="0">
      <sharedItems count="5">
        <s v="BH"/>
        <s v="NB 1"/>
        <s v="NB 2"/>
        <s v="NE 1"/>
        <s v="NE 2"/>
      </sharedItems>
    </cacheField>
    <cacheField name="AREA" numFmtId="0">
      <sharedItems count="53">
        <s v="AGARTALA"/>
        <s v="ALIPURDUAR"/>
        <s v="AP- Banderdewa"/>
        <s v="AP- Lekhabali"/>
        <s v="AP- Tinsukia Side"/>
        <s v="BEGUSARAI"/>
        <s v="BHAGALPUR"/>
        <s v="BISWANATH"/>
        <s v="CACHAR"/>
        <s v="Cooch Behar"/>
        <s v="DAKSHIN DINAJPUR"/>
        <s v="DARANG"/>
        <s v="DARJEELING HILLS"/>
        <s v="DARJEELING PLAIN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ORIGAON"/>
        <s v="MUZAFFARPUR"/>
        <s v="N C Hills"/>
        <s v="NAGALAND"/>
        <s v="NAGAON"/>
        <s v="PURNIA"/>
        <s v="SAHARSA"/>
        <s v="SHILLONG"/>
        <s v="Sibsagar"/>
        <s v="SIKKIM"/>
        <s v="Supaul &amp; Madhepura"/>
        <s v="TEZPUR"/>
        <s v="TINSUKIA"/>
        <s v="TURA HILLS"/>
        <s v="TURA PLAIN"/>
        <s v="UDAIPUR"/>
        <s v="UTTAR DINAJPUR"/>
      </sharedItems>
    </cacheField>
    <cacheField name="CODE" numFmtId="0">
      <sharedItems count="1385">
        <s v="A006"/>
        <s v="A007"/>
        <s v="A010"/>
        <s v="A012"/>
        <s v="A020"/>
        <s v="A022"/>
        <s v="A028"/>
        <s v="A030"/>
        <s v="A033"/>
        <s v="A045"/>
        <s v="A048"/>
        <s v="A071"/>
        <s v="A077"/>
        <s v="A095"/>
        <s v="A127"/>
        <s v="A131"/>
        <s v="A144"/>
        <s v="A145"/>
        <s v="A146"/>
        <s v="A152"/>
        <s v="A162"/>
        <s v="A163"/>
        <s v="A164"/>
        <s v="A165"/>
        <s v="A178"/>
        <s v="A184"/>
        <s v="A190"/>
        <s v="A200"/>
        <s v="B006"/>
        <s v="B011"/>
        <s v="B012"/>
        <s v="B014"/>
        <s v="B021"/>
        <s v="B054"/>
        <s v="B103"/>
        <s v="B122"/>
        <s v="B125"/>
        <s v="B138"/>
        <s v="B145"/>
        <s v="B147"/>
        <s v="B149"/>
        <s v="B152"/>
        <s v="B170"/>
        <s v="B180"/>
        <s v="B190"/>
        <s v="BHA016"/>
        <s v="BHA025"/>
        <s v="BHA060"/>
        <s v="BHA070"/>
        <s v="BHA076"/>
        <s v="BHA077"/>
        <s v="BHA083"/>
        <s v="BHA088"/>
        <s v="BHA090"/>
        <s v="BHA092"/>
        <s v="BHA094"/>
        <s v="BHA097"/>
        <s v="BHA099"/>
        <s v="BHA101"/>
        <s v="BHB007"/>
        <s v="BHB037"/>
        <s v="BHB062"/>
        <s v="BHB067"/>
        <s v="BHB068"/>
        <s v="BHB076"/>
        <s v="BHB078"/>
        <s v="BHC014"/>
        <s v="BHC017"/>
        <s v="BHC018"/>
        <s v="BHD002"/>
        <s v="BHD027"/>
        <s v="BHD028"/>
        <s v="BHF006"/>
        <s v="BHG006"/>
        <s v="BHG034"/>
        <s v="BHG036"/>
        <s v="BHG037"/>
        <s v="BHG049"/>
        <s v="BHG050"/>
        <s v="BHH020"/>
        <s v="BHH022"/>
        <s v="BHI007"/>
        <s v="BHJ039"/>
        <s v="BHJ041"/>
        <s v="BHJ042"/>
        <s v="BHJ046"/>
        <s v="BHJ047"/>
        <s v="BHJ055"/>
        <s v="BHJ058"/>
        <s v="BHJ059"/>
        <s v="BHJ060"/>
        <s v="BHJ061"/>
        <s v="BHK018"/>
        <s v="BHK041"/>
        <s v="BHK045"/>
        <s v="BHK046"/>
        <s v="BHK048"/>
        <s v="BHK054"/>
        <s v="BHK055"/>
        <s v="BHK063"/>
        <s v="BHK064"/>
        <s v="BHL001"/>
        <s v="BHL015"/>
        <s v="BHL016"/>
        <s v="BHL017"/>
        <s v="BHL019"/>
        <s v="BHM001"/>
        <s v="BHM012"/>
        <s v="BHM013"/>
        <s v="BHM041"/>
        <s v="BHM051"/>
        <s v="BHM054"/>
        <s v="BHM058"/>
        <s v="BHM066"/>
        <s v="BHM090"/>
        <s v="BHM094"/>
        <s v="BHM104"/>
        <s v="BHM106"/>
        <s v="BHM109"/>
        <s v="BHM112"/>
        <s v="BHM115"/>
        <s v="BHM117"/>
        <s v="BHM118"/>
        <s v="BHM128"/>
        <s v="BHM133"/>
        <s v="BHM135"/>
        <s v="BHM138"/>
        <s v="BHM146"/>
        <s v="BHM147"/>
        <s v="BHM155"/>
        <s v="BHM156"/>
        <s v="BHN034"/>
        <s v="BHN036"/>
        <s v="BHO009"/>
        <s v="BHO010"/>
        <s v="BHP038"/>
        <s v="BHP041"/>
        <s v="BHP044"/>
        <s v="BHP049"/>
        <s v="BHR034"/>
        <s v="BHR079"/>
        <s v="BHR081"/>
        <s v="BHR083"/>
        <s v="BHR084"/>
        <s v="BHR092"/>
        <s v="BHR094"/>
        <s v="BHR097"/>
        <s v="BHR098"/>
        <s v="BHR102"/>
        <s v="BHS005"/>
        <s v="BHS033"/>
        <s v="BHS038"/>
        <s v="BHS040"/>
        <s v="BHS092"/>
        <s v="BHS103"/>
        <s v="BHS106"/>
        <s v="BHS141"/>
        <s v="BHS149"/>
        <s v="BHS158"/>
        <s v="BHS162"/>
        <s v="BHS167"/>
        <s v="BHS170"/>
        <s v="BHS176"/>
        <s v="BHS183"/>
        <s v="BHS187"/>
        <s v="BHS188"/>
        <s v="BHS190"/>
        <s v="BHS192"/>
        <s v="BHS197"/>
        <s v="BHS200"/>
        <s v="BHS208"/>
        <s v="BHS212"/>
        <s v="BHS219"/>
        <s v="BHS232"/>
        <s v="BHS237"/>
        <s v="BHS242"/>
        <s v="BHS249"/>
        <s v="BHS253"/>
        <s v="BHS255"/>
        <s v="BHS256"/>
        <s v="BHS258"/>
        <s v="BHS260"/>
        <s v="BHS261"/>
        <s v="BHT003"/>
        <s v="BHT010"/>
        <s v="BHT017"/>
        <s v="BHT019"/>
        <s v="BHT020"/>
        <s v="BHV024"/>
        <s v="BHV028"/>
        <s v="BHY005"/>
        <s v="C005"/>
        <s v="C011"/>
        <s v="C050"/>
        <s v="C085"/>
        <s v="C090"/>
        <s v="C119"/>
        <s v="C120"/>
        <s v="D011"/>
        <s v="D012"/>
        <s v="D025"/>
        <s v="D026"/>
        <s v="D072"/>
        <s v="D091"/>
        <s v="D093"/>
        <s v="D098"/>
        <s v="D106"/>
        <s v="D131"/>
        <s v="D162"/>
        <s v="D164"/>
        <s v="E002"/>
        <s v="E018"/>
        <s v="F005"/>
        <s v="F014"/>
        <s v="G015"/>
        <s v="G017"/>
        <s v="G029"/>
        <s v="G035"/>
        <s v="G052"/>
        <s v="G064"/>
        <s v="G074"/>
        <s v="G078"/>
        <s v="G083"/>
        <s v="G087"/>
        <s v="G095"/>
        <s v="G097"/>
        <s v="G099"/>
        <s v="G141"/>
        <s v="H012"/>
        <s v="H016"/>
        <s v="H041"/>
        <s v="H048"/>
        <s v="H053"/>
        <s v="H132"/>
        <s v="J002"/>
        <s v="J012"/>
        <s v="J015"/>
        <s v="J016"/>
        <s v="J024"/>
        <s v="J031"/>
        <s v="J033"/>
        <s v="J045"/>
        <s v="J046"/>
        <s v="J047"/>
        <s v="J057"/>
        <s v="J082"/>
        <s v="K014"/>
        <s v="K031"/>
        <s v="K046"/>
        <s v="K063"/>
        <s v="K066"/>
        <s v="K109"/>
        <s v="K132"/>
        <s v="K136"/>
        <s v="K137"/>
        <s v="K151"/>
        <s v="K171"/>
        <s v="K193"/>
        <s v="L029"/>
        <s v="L035"/>
        <s v="L060"/>
        <s v="L073"/>
        <s v="L079"/>
        <s v="L085"/>
        <s v="M017"/>
        <s v="M024"/>
        <s v="M029"/>
        <s v="M085"/>
        <s v="M129"/>
        <s v="M132"/>
        <s v="M134"/>
        <s v="M143"/>
        <s v="M160"/>
        <s v="M181"/>
        <s v="M185"/>
        <s v="M200"/>
        <s v="M212"/>
        <s v="M220"/>
        <s v="M238"/>
        <s v="M241"/>
        <s v="M249"/>
        <s v="M263"/>
        <s v="M298"/>
        <s v="M317"/>
        <s v="M341"/>
        <s v="M404"/>
        <s v="M411"/>
        <s v="M428"/>
        <s v="N008"/>
        <s v="N019"/>
        <s v="N066"/>
        <s v="N091"/>
        <s v="N098"/>
        <s v="N099"/>
        <s v="NEA011"/>
        <s v="NEA027"/>
        <s v="NEA028"/>
        <s v="NEA034"/>
        <s v="NEA045"/>
        <s v="NEA086"/>
        <s v="NEA098"/>
        <s v="NEA118"/>
        <s v="NEA143"/>
        <s v="NEA147"/>
        <s v="NEA150"/>
        <s v="NEA161"/>
        <s v="NEA175"/>
        <s v="NEA198"/>
        <s v="NEA209"/>
        <s v="NEA220"/>
        <s v="NEA223"/>
        <s v="NEA226"/>
        <s v="NEA268"/>
        <s v="NEA275"/>
        <s v="NEA282"/>
        <s v="NEA284"/>
        <s v="NEA294"/>
        <s v="NEA312"/>
        <s v="NEA329"/>
        <s v="NEA338"/>
        <s v="NEA339"/>
        <s v="NEA341"/>
        <s v="NEA343"/>
        <s v="NEA345"/>
        <s v="NEA358"/>
        <s v="NEA362"/>
        <s v="NEA367"/>
        <s v="NEA371"/>
        <s v="NEA375"/>
        <s v="NEA376"/>
        <s v="NEA379"/>
        <s v="NEA389"/>
        <s v="NEA398"/>
        <s v="NEA403"/>
        <s v="NEA406"/>
        <s v="NEA409"/>
        <s v="NEA415"/>
        <s v="NEA416"/>
        <s v="NEA418"/>
        <s v="NEA423"/>
        <s v="NEA424"/>
        <s v="NEA425"/>
        <s v="NEA426"/>
        <s v="NEA430"/>
        <s v="NEA431"/>
        <s v="NEA432"/>
        <s v="NEA433"/>
        <s v="NEA434"/>
        <s v="NEA438"/>
        <s v="NEA439"/>
        <s v="NEA442"/>
        <s v="NEA446"/>
        <s v="NEA448"/>
        <s v="NEA450"/>
        <s v="NEA452"/>
        <s v="NEA456"/>
        <s v="NEA457"/>
        <s v="NEA458"/>
        <s v="NEA459"/>
        <s v="NEA461"/>
        <s v="NEA463"/>
        <s v="NEA465"/>
        <s v="NEA466"/>
        <s v="NEA469"/>
        <s v="NEA470"/>
        <s v="NEA472"/>
        <s v="NEA473"/>
        <s v="NEA476"/>
        <s v="NEA481"/>
        <s v="NEB002"/>
        <s v="NEB020"/>
        <s v="NEB022"/>
        <s v="NEB024"/>
        <s v="NEB026"/>
        <s v="NEB042"/>
        <s v="NEB043"/>
        <s v="NEB051"/>
        <s v="NEB054"/>
        <s v="NEB065"/>
        <s v="NEB077"/>
        <s v="NEB094"/>
        <s v="NEB103"/>
        <s v="NEB114"/>
        <s v="NEB115"/>
        <s v="NEB120"/>
        <s v="NEB132"/>
        <s v="NEB143"/>
        <s v="NEB160"/>
        <s v="NEB163"/>
        <s v="NEB164"/>
        <s v="NEB168"/>
        <s v="NEB171"/>
        <s v="NEB190"/>
        <s v="NEB192"/>
        <s v="NEB195"/>
        <s v="NEB201"/>
        <s v="NEB209"/>
        <s v="NEB210"/>
        <s v="NEB216"/>
        <s v="NEB219"/>
        <s v="NEB223"/>
        <s v="NEB226"/>
        <s v="NEB240"/>
        <s v="NEB256"/>
        <s v="NEB259"/>
        <s v="NEB262"/>
        <s v="NEB263"/>
        <s v="NEB264"/>
        <s v="NEB277"/>
        <s v="NEB280"/>
        <s v="NEB283"/>
        <s v="NEB284"/>
        <s v="NEB288"/>
        <s v="NEB295"/>
        <s v="NEB300"/>
        <s v="NEB301"/>
        <s v="NEB305"/>
        <s v="NEB316"/>
        <s v="NEB319"/>
        <s v="NEB321"/>
        <s v="NEB322"/>
        <s v="NEB324"/>
        <s v="NEB328"/>
        <s v="NEB330"/>
        <s v="NEB331"/>
        <s v="NEB333"/>
        <s v="NEB337"/>
        <s v="NEB342"/>
        <s v="NEB344"/>
        <s v="NEB345"/>
        <s v="NEB350"/>
        <s v="NEB363"/>
        <s v="NEB365"/>
        <s v="NEB368"/>
        <s v="NEB371"/>
        <s v="NEB372"/>
        <s v="NEB373"/>
        <s v="NEB377"/>
        <s v="NEB378"/>
        <s v="NEB383"/>
        <s v="NEB384"/>
        <s v="NEB396"/>
        <s v="NEC003"/>
        <s v="NEC017"/>
        <s v="NEC057"/>
        <s v="NEC069"/>
        <s v="NEC072"/>
        <s v="NEC076"/>
        <s v="NEC082"/>
        <s v="NEC099"/>
        <s v="NEC103"/>
        <s v="NEC104"/>
        <s v="NEC109"/>
        <s v="NEC115"/>
        <s v="NEC123"/>
        <s v="NEC124"/>
        <s v="NEC126"/>
        <s v="NEC128"/>
        <s v="NEC130"/>
        <s v="NEC136"/>
        <s v="NEC139"/>
        <s v="NEC140"/>
        <s v="NEC142"/>
        <s v="NED004"/>
        <s v="NED009"/>
        <s v="NED018"/>
        <s v="NED020"/>
        <s v="NED022"/>
        <s v="NED036"/>
        <s v="NED054"/>
        <s v="NED071"/>
        <s v="NED081"/>
        <s v="NED082"/>
        <s v="NED092"/>
        <s v="NED098"/>
        <s v="NED121"/>
        <s v="NED126"/>
        <s v="NED146"/>
        <s v="NED148"/>
        <s v="NED155"/>
        <s v="NED164"/>
        <s v="NED179"/>
        <s v="NED188"/>
        <s v="NED191"/>
        <s v="NED196"/>
        <s v="NED203"/>
        <s v="NED206"/>
        <s v="NED212"/>
        <s v="NED214"/>
        <s v="NED218"/>
        <s v="NED219"/>
        <s v="NED225"/>
        <s v="NED226"/>
        <s v="NED230"/>
        <s v="NED237"/>
        <s v="NED238"/>
        <s v="NED240"/>
        <s v="NED243"/>
        <s v="NED244"/>
        <s v="NED250"/>
        <s v="NED260"/>
        <s v="NEE040"/>
        <s v="NEE043"/>
        <s v="NEE044"/>
        <s v="NEE059"/>
        <s v="NEE064"/>
        <s v="NEF013"/>
        <s v="NEF014"/>
        <s v="NEF028"/>
        <s v="NEF031"/>
        <s v="NEG009"/>
        <s v="NEG010"/>
        <s v="NEG015"/>
        <s v="NEG024"/>
        <s v="NEG052"/>
        <s v="NEG056"/>
        <s v="NEG063"/>
        <s v="NEG079"/>
        <s v="NEG085"/>
        <s v="NEG098"/>
        <s v="NEG099"/>
        <s v="NEG106"/>
        <s v="NEG113"/>
        <s v="NEG119"/>
        <s v="NEG123"/>
        <s v="NEG132"/>
        <s v="NEG140"/>
        <s v="NEG147"/>
        <s v="NEG148"/>
        <s v="NEG149"/>
        <s v="NEG152"/>
        <s v="NEG155"/>
        <s v="NEG161"/>
        <s v="NEG164"/>
        <s v="NEG166"/>
        <s v="NEG167"/>
        <s v="NEG179"/>
        <s v="NEG182"/>
        <s v="NEG184"/>
        <s v="NEG186"/>
        <s v="NEG191"/>
        <s v="NEG198"/>
        <s v="NEH016"/>
        <s v="NEH020"/>
        <s v="NEH022"/>
        <s v="NEH035"/>
        <s v="NEH047"/>
        <s v="NEH051"/>
        <s v="NEH052"/>
        <s v="NEH094"/>
        <s v="NEH112"/>
        <s v="NEH134"/>
        <s v="NEH139"/>
        <s v="NEH141"/>
        <s v="NEH143"/>
        <s v="NEH150"/>
        <s v="NEH155"/>
        <s v="NEH156"/>
        <s v="NEH157"/>
        <s v="NEH165"/>
        <s v="NEH166"/>
        <s v="NEI014"/>
        <s v="NEI024"/>
        <s v="NEI034"/>
        <s v="NEI044"/>
        <s v="NEI047"/>
        <s v="NEI052"/>
        <s v="NEJ016"/>
        <s v="NEJ017"/>
        <s v="NEJ042"/>
        <s v="NEJ050"/>
        <s v="NEJ051"/>
        <s v="NEJ053"/>
        <s v="NEJ071"/>
        <s v="NEJ082"/>
        <s v="NEJ089"/>
        <s v="NEJ091"/>
        <s v="NEJ092"/>
        <s v="NEJ094"/>
        <s v="NEJ096"/>
        <s v="NEJ097"/>
        <s v="NEJ101"/>
        <s v="NEJ104"/>
        <s v="NEJ106"/>
        <s v="NEJ108"/>
        <s v="NEJ109"/>
        <s v="NEJ113"/>
        <s v="NEJ114"/>
        <s v="NEJ117"/>
        <s v="NEJ124"/>
        <s v="NEJ130"/>
        <s v="NEJ131"/>
        <s v="NEJ141"/>
        <s v="NEJ143"/>
        <s v="NEJ144"/>
        <s v="NEJ146"/>
        <s v="NEJ151"/>
        <s v="NEJ154"/>
        <s v="NEJ160"/>
        <s v="NEJ162"/>
        <s v="NEJ163"/>
        <s v="NEJ167"/>
        <s v="NEJ169"/>
        <s v="NEJ170"/>
        <s v="NEJ171"/>
        <s v="NEJ177"/>
        <s v="NEJ182"/>
        <s v="NEJ183"/>
        <s v="NEJ184"/>
        <s v="NEJ187"/>
        <s v="NEJ188"/>
        <s v="NEJ189"/>
        <s v="NEJ190"/>
        <s v="NEJ192"/>
        <s v="NEJ193"/>
        <s v="NEJ195"/>
        <s v="NEJ196"/>
        <s v="NEJ197"/>
        <s v="NEJ198"/>
        <s v="NEK002"/>
        <s v="NEK048"/>
        <s v="NEK053"/>
        <s v="NEK062"/>
        <s v="NEK063"/>
        <s v="NEK065"/>
        <s v="NEK077"/>
        <s v="NEK084"/>
        <s v="NEK098"/>
        <s v="NEK101"/>
        <s v="NEK123"/>
        <s v="NEK128"/>
        <s v="NEK130"/>
        <s v="NEK133"/>
        <s v="NEK135"/>
        <s v="NEK137"/>
        <s v="NEK140"/>
        <s v="NEK141"/>
        <s v="NEK142"/>
        <s v="NEK145"/>
        <s v="NEK146"/>
        <s v="NEK149"/>
        <s v="NEK151"/>
        <s v="NEK152"/>
        <s v="NEK157"/>
        <s v="NEK159"/>
        <s v="NEK161"/>
        <s v="NEK163"/>
        <s v="NEK176"/>
        <s v="NEK177"/>
        <s v="NEK181"/>
        <s v="NEK183"/>
        <s v="NEK184"/>
        <s v="NEK197"/>
        <s v="NEK203"/>
        <s v="NEK206"/>
        <s v="NEK207"/>
        <s v="NEK216"/>
        <s v="NEK218"/>
        <s v="NEK220"/>
        <s v="NEK221"/>
        <s v="NEK223"/>
        <s v="NEK224"/>
        <s v="NEK227"/>
        <s v="NEL006"/>
        <s v="NEL008"/>
        <s v="NEL015"/>
        <s v="NEL033"/>
        <s v="NEL034"/>
        <s v="NEL039"/>
        <s v="NEL054"/>
        <s v="NEL057"/>
        <s v="NEL058"/>
        <s v="NEL082"/>
        <s v="NEL086"/>
        <s v="NEL090"/>
        <s v="NEL099"/>
        <s v="NEL107"/>
        <s v="NEL109"/>
        <s v="NEL111"/>
        <s v="NEL114"/>
        <s v="NEL119"/>
        <s v="NEL124"/>
        <s v="NEL125"/>
        <s v="NEL131"/>
        <s v="NEL133"/>
        <s v="NEL137"/>
        <s v="NEM008"/>
        <s v="NEM012"/>
        <s v="NEM017"/>
        <s v="NEM025"/>
        <s v="NEM043"/>
        <s v="NEM055"/>
        <s v="NEM058"/>
        <s v="NEM064"/>
        <s v="NEM065"/>
        <s v="NEM070"/>
        <s v="NEM095"/>
        <s v="NEM096"/>
        <s v="NEM100"/>
        <s v="NEM116"/>
        <s v="NEM133"/>
        <s v="NEM140"/>
        <s v="NEM171"/>
        <s v="NEM172"/>
        <s v="NEM186"/>
        <s v="NEM187"/>
        <s v="NEM189"/>
        <s v="NEM194"/>
        <s v="NEM207"/>
        <s v="NEM208"/>
        <s v="NEM215"/>
        <s v="NEM216"/>
        <s v="NEM225"/>
        <s v="NEM230"/>
        <s v="NEM233"/>
        <s v="NEM236"/>
        <s v="NEM240"/>
        <s v="NEM242"/>
        <s v="NEM248"/>
        <s v="NEM253"/>
        <s v="NEM263"/>
        <s v="NEM265"/>
        <s v="NEM271"/>
        <s v="NEM274"/>
        <s v="NEM280"/>
        <s v="NEM288"/>
        <s v="NEM293"/>
        <s v="NEM294"/>
        <s v="NEM301"/>
        <s v="NEM303"/>
        <s v="NEM308"/>
        <s v="NEM310"/>
        <s v="NEM311"/>
        <s v="NEM316"/>
        <s v="NEM327"/>
        <s v="NEM328"/>
        <s v="NEM335"/>
        <s v="NEM343"/>
        <s v="NEM347"/>
        <s v="NEM348"/>
        <s v="NEM349"/>
        <s v="NEM351"/>
        <s v="NEM353"/>
        <s v="NEM358"/>
        <s v="NEM364"/>
        <s v="NEM365"/>
        <s v="NEM366"/>
        <s v="NEM367"/>
        <s v="NEM371"/>
        <s v="NEM372"/>
        <s v="NEM374"/>
        <s v="NEM381"/>
        <s v="NEM382"/>
        <s v="NEM392"/>
        <s v="NEM393"/>
        <s v="NEM404"/>
        <s v="NEM407"/>
        <s v="NEM411"/>
        <s v="NEM414"/>
        <s v="NEM417"/>
        <s v="NEM419"/>
        <s v="NEM420"/>
        <s v="NEM421"/>
        <s v="NEM424"/>
        <s v="NEM425"/>
        <s v="NEM428"/>
        <s v="NEM429"/>
        <s v="NEM430"/>
        <s v="NEM432"/>
        <s v="NEM433"/>
        <s v="NEM435"/>
        <s v="NEM439"/>
        <s v="NEM440"/>
        <s v="NEM441"/>
        <s v="NEM444"/>
        <s v="NEM445"/>
        <s v="NEM448"/>
        <s v="NEM449"/>
        <s v="NEM453"/>
        <s v="NEM455"/>
        <s v="NEN005"/>
        <s v="NEN043"/>
        <s v="NEN046"/>
        <s v="NEN068"/>
        <s v="NEN077"/>
        <s v="NEN086"/>
        <s v="NEN098"/>
        <s v="NEN112"/>
        <s v="NEN127"/>
        <s v="NEN130"/>
        <s v="NEN147"/>
        <s v="NEN150"/>
        <s v="NEN155"/>
        <s v="NEN160"/>
        <s v="NEN174"/>
        <s v="NEN176"/>
        <s v="NEN180"/>
        <s v="NEN189"/>
        <s v="NEN190"/>
        <s v="NEN191"/>
        <s v="NEN192"/>
        <s v="NEN193"/>
        <s v="NEN194"/>
        <s v="NEN201"/>
        <s v="NEN202"/>
        <s v="NEN205"/>
        <s v="NEN206"/>
        <s v="NEN211"/>
        <s v="NEN214"/>
        <s v="NEN215"/>
        <s v="NEN216"/>
        <s v="NEN218"/>
        <s v="NEN219"/>
        <s v="NEN226"/>
        <s v="NEN231"/>
        <s v="NEN232"/>
        <s v="NEN234"/>
        <s v="NEN235"/>
        <s v="NEN237"/>
        <s v="NEN238"/>
        <s v="NEN29"/>
        <s v="NEN30"/>
        <s v="NEN31"/>
        <s v="NEN32"/>
        <s v="NEN35"/>
        <s v="NEN39"/>
        <s v="NEO009"/>
        <s v="NEO021"/>
        <s v="NEO024"/>
        <s v="NEO026"/>
        <s v="NEO027"/>
        <s v="NEO030"/>
        <s v="NEO035"/>
        <s v="NEO043"/>
        <s v="NEO045"/>
        <s v="NEP005"/>
        <s v="NEP046"/>
        <s v="NEP064"/>
        <s v="NEP077"/>
        <s v="NEP082"/>
        <s v="NEP100"/>
        <s v="NEP116"/>
        <s v="NEP132"/>
        <s v="NEP137"/>
        <s v="NEP172"/>
        <s v="NEP187"/>
        <s v="NEP194"/>
        <s v="NEP197"/>
        <s v="NEP199"/>
        <s v="NEP203"/>
        <s v="NEP206"/>
        <s v="NEP211"/>
        <s v="NEP213"/>
        <s v="NEP214"/>
        <s v="NEP218"/>
        <s v="NEP222"/>
        <s v="NEP228"/>
        <s v="NEP233"/>
        <s v="NEP242"/>
        <s v="NEP245"/>
        <s v="NEP248"/>
        <s v="NEP249"/>
        <s v="NEP252"/>
        <s v="NEP257"/>
        <s v="NEP265"/>
        <s v="NEP269"/>
        <s v="NEP270"/>
        <s v="NEP273"/>
        <s v="NEP279"/>
        <s v="NEP280"/>
        <s v="NEP284"/>
        <s v="NEP285"/>
        <s v="NEP287"/>
        <s v="NEP290"/>
        <s v="NEP293"/>
        <s v="NEP295"/>
        <s v="NEP296"/>
        <s v="NER018"/>
        <s v="NER060"/>
        <s v="NER066"/>
        <s v="NER074"/>
        <s v="NER084"/>
        <s v="NER085"/>
        <s v="NER095"/>
        <s v="NER096"/>
        <s v="NER102"/>
        <s v="NER103"/>
        <s v="NER107"/>
        <s v="NER113"/>
        <s v="NER126"/>
        <s v="NER134"/>
        <s v="NER150"/>
        <s v="NER151"/>
        <s v="NER152"/>
        <s v="NER153"/>
        <s v="NER155"/>
        <s v="NER167"/>
        <s v="NER171"/>
        <s v="NER183"/>
        <s v="NER184"/>
        <s v="NER186"/>
        <s v="NER195"/>
        <s v="NER197"/>
        <s v="NER198"/>
        <s v="NER211"/>
        <s v="NER226"/>
        <s v="NER230"/>
        <s v="NER237"/>
        <s v="NER240"/>
        <s v="NER243"/>
        <s v="NER246"/>
        <s v="NER247"/>
        <s v="NER248"/>
        <s v="NER250"/>
        <s v="NER251"/>
        <s v="NER259"/>
        <s v="NER263"/>
        <s v="NER264"/>
        <s v="NER266"/>
        <s v="NER271"/>
        <s v="NER272"/>
        <s v="NER273"/>
        <s v="NER274"/>
        <s v="NER279"/>
        <s v="NER285"/>
        <s v="NER293"/>
        <s v="NER295"/>
        <s v="NER297"/>
        <s v="NER301"/>
        <s v="NER306"/>
        <s v="NER309"/>
        <s v="NER317"/>
        <s v="NER323"/>
        <s v="NER326"/>
        <s v="NER328"/>
        <s v="NER329"/>
        <s v="NER330"/>
        <s v="NER331"/>
        <s v="NER332"/>
        <s v="NER334"/>
        <s v="NER335"/>
        <s v="NER340"/>
        <s v="NER341"/>
        <s v="NER348"/>
        <s v="NES003"/>
        <s v="NES025"/>
        <s v="NES058"/>
        <s v="NES090"/>
        <s v="NES132"/>
        <s v="NES139"/>
        <s v="NES166"/>
        <s v="NES185"/>
        <s v="NES187"/>
        <s v="NES188"/>
        <s v="NES190"/>
        <s v="NES202"/>
        <s v="NES203"/>
        <s v="NES210"/>
        <s v="NES211"/>
        <s v="NES228"/>
        <s v="NES244"/>
        <s v="NES262"/>
        <s v="NES285"/>
        <s v="NES291"/>
        <s v="NES296"/>
        <s v="NES298"/>
        <s v="NES299"/>
        <s v="NES304"/>
        <s v="NES310"/>
        <s v="NES315"/>
        <s v="NES318"/>
        <s v="NES327"/>
        <s v="NES335"/>
        <s v="NES357"/>
        <s v="NES363"/>
        <s v="NES364"/>
        <s v="NES373"/>
        <s v="NES383"/>
        <s v="NES388"/>
        <s v="NES390"/>
        <s v="NES395"/>
        <s v="NES406"/>
        <s v="NES407"/>
        <s v="NES412"/>
        <s v="NES419"/>
        <s v="NES422"/>
        <s v="NES430"/>
        <s v="NES439"/>
        <s v="NES441"/>
        <s v="NES444"/>
        <s v="NES454"/>
        <s v="NES457"/>
        <s v="NES461"/>
        <s v="NES466"/>
        <s v="NES476"/>
        <s v="NES478"/>
        <s v="NES480"/>
        <s v="NES484"/>
        <s v="NES485"/>
        <s v="NES487"/>
        <s v="NES513"/>
        <s v="NES521"/>
        <s v="NES528"/>
        <s v="NES531"/>
        <s v="NES534"/>
        <s v="NES546"/>
        <s v="NES568"/>
        <s v="NES580"/>
        <s v="NES590"/>
        <s v="NES595"/>
        <s v="NES598"/>
        <s v="NES607"/>
        <s v="NES611"/>
        <s v="NES612"/>
        <s v="NES613"/>
        <s v="NES614"/>
        <s v="NES617"/>
        <s v="NES620"/>
        <s v="NES625"/>
        <s v="NES640"/>
        <s v="NES648"/>
        <s v="NES652"/>
        <s v="NES656"/>
        <s v="NES659"/>
        <s v="NES660"/>
        <s v="NES662"/>
        <s v="NES664"/>
        <s v="NES667"/>
        <s v="NES669"/>
        <s v="NES670"/>
        <s v="NES674"/>
        <s v="NES675"/>
        <s v="NES676"/>
        <s v="NES678"/>
        <s v="NES679"/>
        <s v="NES680"/>
        <s v="NES686"/>
        <s v="NES692"/>
        <s v="NES693"/>
        <s v="NES696"/>
        <s v="NES703"/>
        <s v="NES709"/>
        <s v="NES710"/>
        <s v="NES711"/>
        <s v="NES714"/>
        <s v="NES722"/>
        <s v="NES726"/>
        <s v="NES727"/>
        <s v="NES728"/>
        <s v="NES729"/>
        <s v="NES730"/>
        <s v="NES731"/>
        <s v="NES732"/>
        <s v="NES736"/>
        <s v="NES737"/>
        <s v="NES738"/>
        <s v="NES739"/>
        <s v="NES742"/>
        <s v="NES744"/>
        <s v="NES747"/>
        <s v="NES752"/>
        <s v="NES754"/>
        <s v="NES756"/>
        <s v="NES757"/>
        <s v="NES759"/>
        <s v="NES760"/>
        <s v="NES763"/>
        <s v="NES765"/>
        <s v="NES767"/>
        <s v="NES771"/>
        <s v="NES773"/>
        <s v="NES775"/>
        <s v="NET012"/>
        <s v="NET036"/>
        <s v="NET043"/>
        <s v="NET055"/>
        <s v="NET070"/>
        <s v="NET088"/>
        <s v="NET110"/>
        <s v="NET127"/>
        <s v="NET137"/>
        <s v="NET144"/>
        <s v="NET156"/>
        <s v="NET164"/>
        <s v="NET169"/>
        <s v="NET174"/>
        <s v="NET175"/>
        <s v="NET177"/>
        <s v="NET181"/>
        <s v="NET183"/>
        <s v="NET184"/>
        <s v="NET185"/>
        <s v="NET188"/>
        <s v="NET195"/>
        <s v="NET200"/>
        <s v="NET202"/>
        <s v="NET205"/>
        <s v="NET206"/>
        <s v="NEU018"/>
        <s v="NEU030"/>
        <s v="NEU044"/>
        <s v="NEU046"/>
        <s v="NEU049"/>
        <s v="NEU052"/>
        <s v="NEV002"/>
        <s v="NEV040"/>
        <s v="NEV052"/>
        <s v="NEV063"/>
        <s v="NEW004"/>
        <s v="NEW012"/>
        <s v="NEW013"/>
        <s v="NEW015"/>
        <s v="NEY008"/>
        <s v="NEY014"/>
        <s v="NEZ005"/>
        <s v="NEZ010"/>
        <s v="NEZ013"/>
        <s v="NEZ014"/>
        <s v="NEZ015"/>
        <s v="NEZ020"/>
        <s v="NEZ021"/>
        <s v="NEZ024"/>
        <s v="NEZ025"/>
        <s v="NEZ026"/>
        <s v="P008"/>
        <s v="P034"/>
        <s v="P035"/>
        <s v="P037"/>
        <s v="P079"/>
        <s v="P080"/>
        <s v="P081"/>
        <s v="P097"/>
        <s v="P106"/>
        <s v="P111"/>
        <s v="P115"/>
        <s v="P134"/>
        <s v="P138"/>
        <s v="P152"/>
        <s v="P166"/>
        <s v="P173"/>
        <s v="P174"/>
        <s v="R002"/>
        <s v="R014"/>
        <s v="R033"/>
        <s v="R039"/>
        <s v="R068"/>
        <s v="R070"/>
        <s v="R093"/>
        <s v="R096"/>
        <s v="R108"/>
        <s v="R114"/>
        <s v="R117"/>
        <s v="R120"/>
        <s v="R131"/>
        <s v="R132"/>
        <s v="R144"/>
        <s v="R174"/>
        <s v="R192"/>
        <s v="R214"/>
        <s v="R230"/>
        <s v="S012"/>
        <s v="S014"/>
        <s v="S019"/>
        <s v="S029"/>
        <s v="S036"/>
        <s v="S038"/>
        <s v="S060"/>
        <s v="S075"/>
        <s v="S078"/>
        <s v="S082"/>
        <s v="S094"/>
        <s v="S113"/>
        <s v="S118"/>
        <s v="S141"/>
        <s v="S151"/>
        <s v="S169"/>
        <s v="S172"/>
        <s v="S179"/>
        <s v="S185"/>
        <s v="S186"/>
        <s v="S196"/>
        <s v="S203"/>
        <s v="S210"/>
        <s v="S234"/>
        <s v="S245"/>
        <s v="S248"/>
        <s v="S264"/>
        <s v="S274"/>
        <s v="S277"/>
        <s v="S281"/>
        <s v="S283"/>
        <s v="S291"/>
        <s v="S293"/>
        <s v="S301"/>
        <s v="S321"/>
        <s v="S348"/>
        <s v="S349"/>
        <s v="S351"/>
        <s v="S353"/>
        <s v="S356"/>
        <s v="S370"/>
        <s v="S411"/>
        <s v="S432"/>
        <s v="S434"/>
        <s v="S457"/>
        <s v="S462"/>
        <s v="S467"/>
        <s v="S478"/>
        <s v="S544"/>
        <s v="S555"/>
        <s v="S561"/>
        <s v="S596"/>
        <s v="SKA002"/>
        <s v="SKG002"/>
        <s v="SKN003"/>
        <s v="SKR002"/>
        <s v="SKR003"/>
        <s v="SKS011"/>
        <s v="SKT001"/>
        <s v="SPB146"/>
        <s v="SPB400"/>
        <s v="T001"/>
        <s v="T029"/>
        <s v="T032"/>
        <s v="T045"/>
        <s v="T053"/>
        <s v="T057"/>
        <s v="T068"/>
        <s v="T072"/>
        <s v="T077"/>
        <s v="U015"/>
        <s v="U022"/>
        <s v="WBA035"/>
        <s v="WBA072"/>
        <s v="WBA077"/>
        <s v="WBA093"/>
        <s v="WBA107"/>
        <s v="WBA110"/>
        <s v="WBA135"/>
        <s v="WBA147"/>
        <s v="WBA150"/>
        <s v="WBA154"/>
        <s v="WBA155"/>
        <s v="WBA158"/>
        <s v="WBA160"/>
        <s v="WBA161"/>
        <s v="WBA163"/>
        <s v="WBB052"/>
        <s v="WBB084"/>
        <s v="WBB111"/>
        <s v="WBB119"/>
        <s v="WBB123"/>
        <s v="WBB137"/>
        <s v="WBB143"/>
        <s v="WBB150"/>
        <s v="WBB153"/>
        <s v="WBB156"/>
        <s v="WBB160"/>
        <s v="WBB161"/>
        <s v="WBC014"/>
        <s v="WBC027"/>
        <s v="WBD038"/>
        <s v="WBD049"/>
        <s v="WBD057"/>
        <s v="WBD067"/>
        <s v="WBD071"/>
        <s v="WBD074"/>
        <s v="WBD076"/>
        <s v="WBD080"/>
        <s v="WBD081"/>
        <s v="WBD085"/>
        <s v="WBD090"/>
        <s v="WBD097"/>
        <s v="WBE026"/>
        <s v="WBF014"/>
        <s v="WBG075"/>
        <s v="WBG079"/>
        <s v="WBG087"/>
        <s v="WBG089"/>
        <s v="WBG090"/>
        <s v="WBG093"/>
        <s v="WBG096"/>
        <s v="WBG097"/>
        <s v="WBG099"/>
        <s v="WBH019"/>
        <s v="WBH048"/>
        <s v="WBI015"/>
        <s v="WBJ018"/>
        <s v="WBJ036"/>
        <s v="WBJ057"/>
        <s v="WBJ062"/>
        <s v="WBJ070"/>
        <s v="WBJ076"/>
        <s v="WBK031"/>
        <s v="WBK046"/>
        <s v="WBK057"/>
        <s v="WBK066"/>
        <s v="WBK067"/>
        <s v="WBL005"/>
        <s v="WBL019"/>
        <s v="WBL026"/>
        <s v="WBM053"/>
        <s v="WBM097"/>
        <s v="WBM098"/>
        <s v="WBM204"/>
        <s v="WBM220"/>
        <s v="WBM221"/>
        <s v="WBM226"/>
        <s v="WBM232"/>
        <s v="WBM235"/>
        <s v="WBM241"/>
        <s v="WBM247"/>
        <s v="WBM250"/>
        <s v="WBM251"/>
        <s v="WBM252"/>
        <s v="WBM272"/>
        <s v="WBM273"/>
        <s v="WBM282"/>
        <s v="WBM296"/>
        <s v="WBM301"/>
        <s v="WBM303"/>
        <s v="WBM306"/>
        <s v="WBM310"/>
        <s v="WBM311"/>
        <s v="WBM313"/>
        <s v="WBM316"/>
        <s v="WBM317"/>
        <s v="WBN030"/>
        <s v="WBN046"/>
        <s v="WBN051"/>
        <s v="WBN088"/>
        <s v="WBN096"/>
        <s v="WBN108"/>
        <s v="WBN111"/>
        <s v="WBO006"/>
        <s v="WBP026"/>
        <s v="WBP028"/>
        <s v="WBP050"/>
        <s v="WBP072"/>
        <s v="WBP075"/>
        <s v="WBP081"/>
        <s v="WBP087"/>
        <s v="WBP088"/>
        <s v="WBP091"/>
        <s v="WBR005"/>
        <s v="WBR057"/>
        <s v="WBR092"/>
        <s v="WBR096"/>
        <s v="WBR107"/>
        <s v="WBR120"/>
        <s v="WBR124"/>
        <s v="WBR128"/>
        <s v="WBR129"/>
        <s v="WBR140"/>
        <s v="WBR148"/>
        <s v="WBR152"/>
        <s v="WBR153"/>
        <s v="WBR154"/>
        <s v="WBR155"/>
        <s v="WBR156"/>
        <s v="WBS196"/>
        <s v="WBS229"/>
        <s v="WBS243"/>
        <s v="WBS246"/>
        <s v="WBS267"/>
        <s v="WBS268"/>
        <s v="WBS272"/>
        <s v="WBS278"/>
        <s v="WBS279"/>
        <s v="WBS296"/>
        <s v="WBS297"/>
        <s v="WBS307"/>
        <s v="WBS309"/>
        <s v="WBS320"/>
        <s v="WBS322"/>
        <s v="WBS330"/>
        <s v="WBS335"/>
        <s v="WBS340"/>
        <s v="WBS342"/>
        <s v="WBS344"/>
        <s v="WBT020"/>
        <s v="WBT036"/>
        <s v="WBT056"/>
        <s v="WBT067"/>
        <s v="WBT074"/>
      </sharedItems>
    </cacheField>
    <cacheField name="SAP" numFmtId="0">
      <sharedItems containsSemiMixedTypes="0" containsString="0" containsNumber="1" containsInteger="1" minValue="1000000013" maxValue="1000004242" count="1385">
        <n v="1000000013"/>
        <n v="1000000021"/>
        <n v="1000000022"/>
        <n v="1000000023"/>
        <n v="1000000024"/>
        <n v="1000000025"/>
        <n v="1000000027"/>
        <n v="1000000028"/>
        <n v="1000000029"/>
        <n v="1000000030"/>
        <n v="1000000033"/>
        <n v="1000000036"/>
        <n v="1000000038"/>
        <n v="1000000039"/>
        <n v="1000000040"/>
        <n v="1000000041"/>
        <n v="1000000042"/>
        <n v="1000000043"/>
        <n v="1000000044"/>
        <n v="1000000047"/>
        <n v="1000000048"/>
        <n v="1000000049"/>
        <n v="1000000050"/>
        <n v="1000000051"/>
        <n v="1000000052"/>
        <n v="1000000053"/>
        <n v="1000000055"/>
        <n v="1000000056"/>
        <n v="1000000058"/>
        <n v="1000000059"/>
        <n v="1000000060"/>
        <n v="1000000062"/>
        <n v="1000000064"/>
        <n v="1000000067"/>
        <n v="1000000070"/>
        <n v="1000000072"/>
        <n v="1000000074"/>
        <n v="1000000075"/>
        <n v="1000000076"/>
        <n v="1000000079"/>
        <n v="1000000081"/>
        <n v="1000000086"/>
        <n v="1000000087"/>
        <n v="1000000088"/>
        <n v="1000000094"/>
        <n v="1000000096"/>
        <n v="1000000097"/>
        <n v="1000000100"/>
        <n v="1000000103"/>
        <n v="1000000104"/>
        <n v="1000000109"/>
        <n v="1000000110"/>
        <n v="1000000113"/>
        <n v="1000000114"/>
        <n v="1000000119"/>
        <n v="1000000120"/>
        <n v="1000000122"/>
        <n v="1000000125"/>
        <n v="1000000126"/>
        <n v="1000000128"/>
        <n v="1000000129"/>
        <n v="1000000130"/>
        <n v="1000000133"/>
        <n v="1000000135"/>
        <n v="1000000136"/>
        <n v="1000000137"/>
        <n v="1000000138"/>
        <n v="1000000140"/>
        <n v="1000000141"/>
        <n v="1000000142"/>
        <n v="1000000143"/>
        <n v="1000000144"/>
        <n v="1000000145"/>
        <n v="1000000147"/>
        <n v="1000000148"/>
        <n v="1000000150"/>
        <n v="1000000152"/>
        <n v="1000000153"/>
        <n v="1000000154"/>
        <n v="1000000155"/>
        <n v="1000000157"/>
        <n v="1000000158"/>
        <n v="1000000159"/>
        <n v="1000000160"/>
        <n v="1000000162"/>
        <n v="1000000168"/>
        <n v="1000000170"/>
        <n v="1000000171"/>
        <n v="1000000172"/>
        <n v="1000000174"/>
        <n v="1000000176"/>
        <n v="1000000177"/>
        <n v="1000000178"/>
        <n v="1000000179"/>
        <n v="1000000181"/>
        <n v="1000000182"/>
        <n v="1000000183"/>
        <n v="1000000184"/>
        <n v="1000000185"/>
        <n v="1000000189"/>
        <n v="1000000190"/>
        <n v="1000000194"/>
        <n v="1000000195"/>
        <n v="1000000196"/>
        <n v="1000000198"/>
        <n v="1000000199"/>
        <n v="1000000200"/>
        <n v="1000000201"/>
        <n v="1000000202"/>
        <n v="1000000204"/>
        <n v="1000000205"/>
        <n v="1000000206"/>
        <n v="1000000207"/>
        <n v="1000000208"/>
        <n v="1000000209"/>
        <n v="1000000210"/>
        <n v="1000000211"/>
        <n v="1000000213"/>
        <n v="1000000214"/>
        <n v="1000000215"/>
        <n v="1000000216"/>
        <n v="1000000218"/>
        <n v="1000000219"/>
        <n v="1000000221"/>
        <n v="1000000222"/>
        <n v="1000000223"/>
        <n v="1000000224"/>
        <n v="1000000225"/>
        <n v="1000000226"/>
        <n v="1000000227"/>
        <n v="1000000229"/>
        <n v="1000000231"/>
        <n v="1000000233"/>
        <n v="1000000234"/>
        <n v="1000000235"/>
        <n v="1000000236"/>
        <n v="1000000237"/>
        <n v="1000000238"/>
        <n v="1000000239"/>
        <n v="1000000245"/>
        <n v="1000000246"/>
        <n v="1000000247"/>
        <n v="1000000248"/>
        <n v="1000000249"/>
        <n v="1000000250"/>
        <n v="1000000252"/>
        <n v="1000000256"/>
        <n v="1000000258"/>
        <n v="1000000260"/>
        <n v="1000000261"/>
        <n v="1000000262"/>
        <n v="1000000263"/>
        <n v="1000000265"/>
        <n v="1000000266"/>
        <n v="1000000268"/>
        <n v="1000000270"/>
        <n v="1000000272"/>
        <n v="1000000277"/>
        <n v="1000000278"/>
        <n v="1000000279"/>
        <n v="1000000281"/>
        <n v="1000000283"/>
        <n v="1000000284"/>
        <n v="1000000285"/>
        <n v="1000000286"/>
        <n v="1000000287"/>
        <n v="1000000288"/>
        <n v="1000000290"/>
        <n v="1000000291"/>
        <n v="1000000292"/>
        <n v="1000000294"/>
        <n v="1000000295"/>
        <n v="1000000297"/>
        <n v="1000000298"/>
        <n v="1000000299"/>
        <n v="1000000301"/>
        <n v="1000000302"/>
        <n v="1000000303"/>
        <n v="1000000305"/>
        <n v="1000000306"/>
        <n v="1000000307"/>
        <n v="1000000311"/>
        <n v="1000000312"/>
        <n v="1000000313"/>
        <n v="1000000315"/>
        <n v="1000000326"/>
        <n v="1000000328"/>
        <n v="1000000331"/>
        <n v="1000000332"/>
        <n v="1000000333"/>
        <n v="1000000336"/>
        <n v="1000000337"/>
        <n v="1000000338"/>
        <n v="1000000339"/>
        <n v="1000000340"/>
        <n v="1000000341"/>
        <n v="1000000346"/>
        <n v="1000000350"/>
        <n v="1000000351"/>
        <n v="1000000355"/>
        <n v="1000000358"/>
        <n v="1000000359"/>
        <n v="1000000360"/>
        <n v="1000000364"/>
        <n v="1000000365"/>
        <n v="1000000368"/>
        <n v="1000000370"/>
        <n v="1000000372"/>
        <n v="1000000373"/>
        <n v="1000000375"/>
        <n v="1000000377"/>
        <n v="1000000378"/>
        <n v="1000000380"/>
        <n v="1000000383"/>
        <n v="1000000384"/>
        <n v="1000000385"/>
        <n v="1000000388"/>
        <n v="1000000389"/>
        <n v="1000000391"/>
        <n v="1000000393"/>
        <n v="1000000395"/>
        <n v="1000000397"/>
        <n v="1000000398"/>
        <n v="1000000400"/>
        <n v="1000000401"/>
        <n v="1000000404"/>
        <n v="1000000407"/>
        <n v="1000000413"/>
        <n v="1000000414"/>
        <n v="1000000415"/>
        <n v="1000000416"/>
        <n v="1000000417"/>
        <n v="1000000418"/>
        <n v="1000000422"/>
        <n v="1000000423"/>
        <n v="1000000428"/>
        <n v="1000000431"/>
        <n v="1000000432"/>
        <n v="1000000434"/>
        <n v="1000000435"/>
        <n v="1000000437"/>
        <n v="1000000439"/>
        <n v="1000000442"/>
        <n v="1000000443"/>
        <n v="1000000444"/>
        <n v="1000000445"/>
        <n v="1000000446"/>
        <n v="1000000447"/>
        <n v="1000000448"/>
        <n v="1000000455"/>
        <n v="1000000457"/>
        <n v="1000000458"/>
        <n v="1000000461"/>
        <n v="1000000462"/>
        <n v="1000000464"/>
        <n v="1000000465"/>
        <n v="1000000467"/>
        <n v="1000000468"/>
        <n v="1000000470"/>
        <n v="1000000471"/>
        <n v="1000000472"/>
        <n v="1000000473"/>
        <n v="1000000474"/>
        <n v="1000000476"/>
        <n v="1000000477"/>
        <n v="1000000478"/>
        <n v="1000000481"/>
        <n v="1000000483"/>
        <n v="1000000484"/>
        <n v="1000000485"/>
        <n v="1000000486"/>
        <n v="1000000487"/>
        <n v="1000000488"/>
        <n v="1000000489"/>
        <n v="1000000490"/>
        <n v="1000000491"/>
        <n v="1000000492"/>
        <n v="1000000493"/>
        <n v="1000000494"/>
        <n v="1000000495"/>
        <n v="1000000496"/>
        <n v="1000000497"/>
        <n v="1000000498"/>
        <n v="1000000499"/>
        <n v="1000000501"/>
        <n v="1000000502"/>
        <n v="1000000503"/>
        <n v="1000000504"/>
        <n v="1000000506"/>
        <n v="1000000508"/>
        <n v="1000000509"/>
        <n v="1000000510"/>
        <n v="1000000511"/>
        <n v="1000000512"/>
        <n v="1000000513"/>
        <n v="1000000514"/>
        <n v="1000000515"/>
        <n v="1000000519"/>
        <n v="1000000521"/>
        <n v="1000000522"/>
        <n v="1000000523"/>
        <n v="1000000524"/>
        <n v="1000000525"/>
        <n v="1000000527"/>
        <n v="1000000528"/>
        <n v="1000000529"/>
        <n v="1000000530"/>
        <n v="1000000532"/>
        <n v="1000000534"/>
        <n v="1000000535"/>
        <n v="1000000538"/>
        <n v="1000000539"/>
        <n v="1000000541"/>
        <n v="1000000542"/>
        <n v="1000000544"/>
        <n v="1000000546"/>
        <n v="1000000548"/>
        <n v="1000000549"/>
        <n v="1000000551"/>
        <n v="1000000552"/>
        <n v="1000000553"/>
        <n v="1000000554"/>
        <n v="1000000555"/>
        <n v="1000000557"/>
        <n v="1000000558"/>
        <n v="1000000559"/>
        <n v="1000000561"/>
        <n v="1000000562"/>
        <n v="1000000566"/>
        <n v="1000000568"/>
        <n v="1000000569"/>
        <n v="1000000573"/>
        <n v="1000000577"/>
        <n v="1000000578"/>
        <n v="1000000579"/>
        <n v="1000000580"/>
        <n v="1000000582"/>
        <n v="1000000583"/>
        <n v="1000000584"/>
        <n v="1000000587"/>
        <n v="1000000588"/>
        <n v="1000000589"/>
        <n v="1000000591"/>
        <n v="1000000593"/>
        <n v="1000000594"/>
        <n v="1000000597"/>
        <n v="1000000598"/>
        <n v="1000000604"/>
        <n v="1000000605"/>
        <n v="1000000607"/>
        <n v="1000000609"/>
        <n v="1000000611"/>
        <n v="1000000613"/>
        <n v="1000000614"/>
        <n v="1000000615"/>
        <n v="1000000616"/>
        <n v="1000000618"/>
        <n v="1000000620"/>
        <n v="1000000621"/>
        <n v="1000000623"/>
        <n v="1000000624"/>
        <n v="1000000627"/>
        <n v="1000000629"/>
        <n v="1000000630"/>
        <n v="1000000631"/>
        <n v="1000000633"/>
        <n v="1000000634"/>
        <n v="1000000637"/>
        <n v="1000000638"/>
        <n v="1000000642"/>
        <n v="1000000646"/>
        <n v="1000000647"/>
        <n v="1000000652"/>
        <n v="1000000653"/>
        <n v="1000000654"/>
        <n v="1000000655"/>
        <n v="1000000657"/>
        <n v="1000000658"/>
        <n v="1000000659"/>
        <n v="1000000661"/>
        <n v="1000000665"/>
        <n v="1000000666"/>
        <n v="1000000667"/>
        <n v="1000000668"/>
        <n v="1000000669"/>
        <n v="1000000670"/>
        <n v="1000000671"/>
        <n v="1000000672"/>
        <n v="1000000673"/>
        <n v="1000000675"/>
        <n v="1000000679"/>
        <n v="1000000683"/>
        <n v="1000000692"/>
        <n v="1000000694"/>
        <n v="1000000695"/>
        <n v="1000000696"/>
        <n v="1000000697"/>
        <n v="1000000699"/>
        <n v="1000000701"/>
        <n v="1000000702"/>
        <n v="1000000707"/>
        <n v="1000000716"/>
        <n v="1000000717"/>
        <n v="1000000718"/>
        <n v="1000000719"/>
        <n v="1000000720"/>
        <n v="1000000722"/>
        <n v="1000000725"/>
        <n v="1000000726"/>
        <n v="1000000728"/>
        <n v="1000000729"/>
        <n v="1000000731"/>
        <n v="1000000732"/>
        <n v="1000000733"/>
        <n v="1000000734"/>
        <n v="1000000735"/>
        <n v="1000000736"/>
        <n v="1000000737"/>
        <n v="1000000738"/>
        <n v="1000000740"/>
        <n v="1000000741"/>
        <n v="1000000742"/>
        <n v="1000000744"/>
        <n v="1000000745"/>
        <n v="1000000746"/>
        <n v="1000000749"/>
        <n v="1000000751"/>
        <n v="1000000752"/>
        <n v="1000000753"/>
        <n v="1000000757"/>
        <n v="1000000760"/>
        <n v="1000000761"/>
        <n v="1000000763"/>
        <n v="1000000767"/>
        <n v="1000000768"/>
        <n v="1000000769"/>
        <n v="1000000770"/>
        <n v="1000000772"/>
        <n v="1000000773"/>
        <n v="1000000774"/>
        <n v="1000000775"/>
        <n v="1000000776"/>
        <n v="1000000780"/>
        <n v="1000000781"/>
        <n v="1000000782"/>
        <n v="1000000784"/>
        <n v="1000000786"/>
        <n v="1000000788"/>
        <n v="1000000789"/>
        <n v="1000000790"/>
        <n v="1000000792"/>
        <n v="1000000794"/>
        <n v="1000000797"/>
        <n v="1000000798"/>
        <n v="1000000799"/>
        <n v="1000000800"/>
        <n v="1000000801"/>
        <n v="1000000802"/>
        <n v="1000000803"/>
        <n v="1000000804"/>
        <n v="1000000805"/>
        <n v="1000000806"/>
        <n v="1000000807"/>
        <n v="1000000808"/>
        <n v="1000000809"/>
        <n v="1000000810"/>
        <n v="1000000811"/>
        <n v="1000000812"/>
        <n v="1000000815"/>
        <n v="1000000816"/>
        <n v="1000000817"/>
        <n v="1000000818"/>
        <n v="1000000819"/>
        <n v="1000000820"/>
        <n v="1000000821"/>
        <n v="1000000822"/>
        <n v="1000000823"/>
        <n v="1000000825"/>
        <n v="1000000826"/>
        <n v="1000000827"/>
        <n v="1000000828"/>
        <n v="1000000829"/>
        <n v="1000000832"/>
        <n v="1000000834"/>
        <n v="1000000836"/>
        <n v="1000000839"/>
        <n v="1000000842"/>
        <n v="1000000843"/>
        <n v="1000000890"/>
        <n v="1000000893"/>
        <n v="1000000894"/>
        <n v="1000000895"/>
        <n v="1000000901"/>
        <n v="1000000907"/>
        <n v="1000000909"/>
        <n v="1000000911"/>
        <n v="1000000914"/>
        <n v="1000000915"/>
        <n v="1000000916"/>
        <n v="1000000918"/>
        <n v="1000000919"/>
        <n v="1000000920"/>
        <n v="1000000922"/>
        <n v="1000000925"/>
        <n v="1000000927"/>
        <n v="1000000929"/>
        <n v="1000000930"/>
        <n v="1000000931"/>
        <n v="1000000934"/>
        <n v="1000000935"/>
        <n v="1000000936"/>
        <n v="1000000940"/>
        <n v="1000000942"/>
        <n v="1000000943"/>
        <n v="1000000944"/>
        <n v="1000000945"/>
        <n v="1000000946"/>
        <n v="1000000948"/>
        <n v="1000000949"/>
        <n v="1000000950"/>
        <n v="1000000953"/>
        <n v="1000000958"/>
        <n v="1000000959"/>
        <n v="1000000962"/>
        <n v="1000000963"/>
        <n v="1000000965"/>
        <n v="1000000966"/>
        <n v="1000000969"/>
        <n v="1000000970"/>
        <n v="1000000972"/>
        <n v="1000000975"/>
        <n v="1000000976"/>
        <n v="1000000983"/>
        <n v="1000000985"/>
        <n v="1000000990"/>
        <n v="1000000991"/>
        <n v="1000000996"/>
        <n v="1000000999"/>
        <n v="1000001001"/>
        <n v="1000001002"/>
        <n v="1000001006"/>
        <n v="1000001007"/>
        <n v="1000001008"/>
        <n v="1000001014"/>
        <n v="1000001016"/>
        <n v="1000001017"/>
        <n v="1000001018"/>
        <n v="1000001020"/>
        <n v="1000001024"/>
        <n v="1000001025"/>
        <n v="1000001027"/>
        <n v="1000001029"/>
        <n v="1000001031"/>
        <n v="1000001032"/>
        <n v="1000001033"/>
        <n v="1000001034"/>
        <n v="1000001035"/>
        <n v="1000001036"/>
        <n v="1000001037"/>
        <n v="1000001038"/>
        <n v="1000001041"/>
        <n v="1000001042"/>
        <n v="1000001043"/>
        <n v="1000001047"/>
        <n v="1000001051"/>
        <n v="1000001052"/>
        <n v="1000001055"/>
        <n v="1000001057"/>
        <n v="1000001062"/>
        <n v="1000001065"/>
        <n v="1000001066"/>
        <n v="1000001067"/>
        <n v="1000001068"/>
        <n v="1000001069"/>
        <n v="1000001070"/>
        <n v="1000001077"/>
        <n v="1000001078"/>
        <n v="1000001082"/>
        <n v="1000001083"/>
        <n v="1000001085"/>
        <n v="1000001088"/>
        <n v="1000001089"/>
        <n v="1000001090"/>
        <n v="1000001093"/>
        <n v="1000001095"/>
        <n v="1000001098"/>
        <n v="1000001099"/>
        <n v="1000001102"/>
        <n v="1000001103"/>
        <n v="1000001105"/>
        <n v="1000001107"/>
        <n v="1000001108"/>
        <n v="1000001109"/>
        <n v="1000001111"/>
        <n v="1000001140"/>
        <n v="1000001141"/>
        <n v="1000001143"/>
        <n v="1000001144"/>
        <n v="1000001146"/>
        <n v="1000001147"/>
        <n v="1000001148"/>
        <n v="1000001150"/>
        <n v="1000001153"/>
        <n v="1000001154"/>
        <n v="1000001165"/>
        <n v="1000001168"/>
        <n v="1000001170"/>
        <n v="1000001174"/>
        <n v="1000001177"/>
        <n v="1000001178"/>
        <n v="1000001183"/>
        <n v="1000001184"/>
        <n v="1000001186"/>
        <n v="1000001189"/>
        <n v="1000001190"/>
        <n v="1000001195"/>
        <n v="1000001197"/>
        <n v="1000001198"/>
        <n v="1000001199"/>
        <n v="1000001200"/>
        <n v="1000001211"/>
        <n v="1000001212"/>
        <n v="1000001224"/>
        <n v="1000001225"/>
        <n v="1000001228"/>
        <n v="1000001229"/>
        <n v="1000001230"/>
        <n v="1000001231"/>
        <n v="1000001232"/>
        <n v="1000001233"/>
        <n v="1000001234"/>
        <n v="1000001236"/>
        <n v="1000001238"/>
        <n v="1000001239"/>
        <n v="1000001241"/>
        <n v="1000001242"/>
        <n v="1000001244"/>
        <n v="1000001245"/>
        <n v="1000001250"/>
        <n v="1000001251"/>
        <n v="1000001252"/>
        <n v="1000001254"/>
        <n v="1000001256"/>
        <n v="1000001257"/>
        <n v="1000001259"/>
        <n v="1000001261"/>
        <n v="1000001264"/>
        <n v="1000001265"/>
        <n v="1000001329"/>
        <n v="1000001330"/>
        <n v="1000001334"/>
        <n v="1000001335"/>
        <n v="1000001336"/>
        <n v="1000001337"/>
        <n v="1000001341"/>
        <n v="1000001351"/>
        <n v="1000001352"/>
        <n v="1000001354"/>
        <n v="1000001355"/>
        <n v="1000001357"/>
        <n v="1000001359"/>
        <n v="1000001361"/>
        <n v="1000001365"/>
        <n v="1000001366"/>
        <n v="1000001369"/>
        <n v="1000001371"/>
        <n v="1000001374"/>
        <n v="1000001377"/>
        <n v="1000001381"/>
        <n v="1000001384"/>
        <n v="1000001405"/>
        <n v="1000001406"/>
        <n v="1000001408"/>
        <n v="1000001411"/>
        <n v="1000001413"/>
        <n v="1000001415"/>
        <n v="1000001416"/>
        <n v="1000001417"/>
        <n v="1000001418"/>
        <n v="1000001419"/>
        <n v="1000001420"/>
        <n v="1000001421"/>
        <n v="1000001423"/>
        <n v="1000001425"/>
        <n v="1000001426"/>
        <n v="1000001428"/>
        <n v="1000001429"/>
        <n v="1000001433"/>
        <n v="1000001435"/>
        <n v="1000001437"/>
        <n v="1000001439"/>
        <n v="1000001441"/>
        <n v="1000001443"/>
        <n v="1000001444"/>
        <n v="1000001445"/>
        <n v="1000001446"/>
        <n v="1000001450"/>
        <n v="1000001451"/>
        <n v="1000001455"/>
        <n v="1000001459"/>
        <n v="1000001461"/>
        <n v="1000001462"/>
        <n v="1000001463"/>
        <n v="1000001465"/>
        <n v="1000001468"/>
        <n v="1000001469"/>
        <n v="1000001472"/>
        <n v="1000001477"/>
        <n v="1000001479"/>
        <n v="1000001480"/>
        <n v="1000001482"/>
        <n v="1000001483"/>
        <n v="1000001484"/>
        <n v="1000001485"/>
        <n v="1000001486"/>
        <n v="1000001490"/>
        <n v="1000001491"/>
        <n v="1000001492"/>
        <n v="1000001494"/>
        <n v="1000001496"/>
        <n v="1000001497"/>
        <n v="1000001499"/>
        <n v="1000001500"/>
        <n v="1000001505"/>
        <n v="1000001507"/>
        <n v="1000001508"/>
        <n v="1000001509"/>
        <n v="1000001511"/>
        <n v="1000001515"/>
        <n v="1000001516"/>
        <n v="1000001519"/>
        <n v="1000001581"/>
        <n v="1000001583"/>
        <n v="1000001587"/>
        <n v="1000001590"/>
        <n v="1000001600"/>
        <n v="1000001609"/>
        <n v="1000001611"/>
        <n v="1000001615"/>
        <n v="1000001633"/>
        <n v="1000001638"/>
        <n v="1000001641"/>
        <n v="1000001642"/>
        <n v="1000001644"/>
        <n v="1000001647"/>
        <n v="1000001652"/>
        <n v="1000001654"/>
        <n v="1000001657"/>
        <n v="1000001660"/>
        <n v="1000001665"/>
        <n v="1000001669"/>
        <n v="1000001671"/>
        <n v="1000001672"/>
        <n v="1000001675"/>
        <n v="1000001683"/>
        <n v="1000001712"/>
        <n v="1000001716"/>
        <n v="1000001718"/>
        <n v="1000001719"/>
        <n v="1000001721"/>
        <n v="1000001722"/>
        <n v="1000001724"/>
        <n v="1000001726"/>
        <n v="1000001727"/>
        <n v="1000001731"/>
        <n v="1000001732"/>
        <n v="1000001734"/>
        <n v="1000001735"/>
        <n v="1000001736"/>
        <n v="1000001804"/>
        <n v="1000001813"/>
        <n v="1000001815"/>
        <n v="1000001818"/>
        <n v="1000001820"/>
        <n v="1000001821"/>
        <n v="1000001827"/>
        <n v="1000001874"/>
        <n v="1000001877"/>
        <n v="1000001879"/>
        <n v="1000001887"/>
        <n v="1000001892"/>
        <n v="1000001901"/>
        <n v="1000001910"/>
        <n v="1000001914"/>
        <n v="1000001916"/>
        <n v="1000001917"/>
        <n v="1000001918"/>
        <n v="1000001920"/>
        <n v="1000001922"/>
        <n v="1000001924"/>
        <n v="1000001928"/>
        <n v="1000001930"/>
        <n v="1000001931"/>
        <n v="1000001932"/>
        <n v="1000001938"/>
        <n v="1000001942"/>
        <n v="1000001947"/>
        <n v="1000001950"/>
        <n v="1000001951"/>
        <n v="1000001952"/>
        <n v="1000001978"/>
        <n v="1000001988"/>
        <n v="1000001998"/>
        <n v="1000002000"/>
        <n v="1000002005"/>
        <n v="1000002006"/>
        <n v="1000002008"/>
        <n v="1000002010"/>
        <n v="1000002013"/>
        <n v="1000002024"/>
        <n v="1000002030"/>
        <n v="1000002031"/>
        <n v="1000002036"/>
        <n v="1000002041"/>
        <n v="1000002043"/>
        <n v="1000002044"/>
        <n v="1000002045"/>
        <n v="1000002049"/>
        <n v="1000002054"/>
        <n v="1000002057"/>
        <n v="1000002059"/>
        <n v="1000002064"/>
        <n v="1000002070"/>
        <n v="1000002072"/>
        <n v="1000002073"/>
        <n v="1000002074"/>
        <n v="1000002075"/>
        <n v="1000002083"/>
        <n v="1000002391"/>
        <n v="1000002392"/>
        <n v="1000002400"/>
        <n v="1000002402"/>
        <n v="1000002403"/>
        <n v="1000002404"/>
        <n v="1000002405"/>
        <n v="1000002406"/>
        <n v="1000002409"/>
        <n v="1000002508"/>
        <n v="1000002510"/>
        <n v="1000002522"/>
        <n v="1000002525"/>
        <n v="1000002535"/>
        <n v="1000002536"/>
        <n v="1000002546"/>
        <n v="1000002552"/>
        <n v="1000002553"/>
        <n v="1000002558"/>
        <n v="1000002559"/>
        <n v="1000002595"/>
        <n v="1000002605"/>
        <n v="1000002607"/>
        <n v="1000002609"/>
        <n v="1000002610"/>
        <n v="1000002612"/>
        <n v="1000002613"/>
        <n v="1000002617"/>
        <n v="1000002618"/>
        <n v="1000002619"/>
        <n v="1000002620"/>
        <n v="1000002621"/>
        <n v="1000002624"/>
        <n v="1000002627"/>
        <n v="1000002632"/>
        <n v="1000002633"/>
        <n v="1000002638"/>
        <n v="1000002639"/>
        <n v="1000002659"/>
        <n v="1000002665"/>
        <n v="1000002667"/>
        <n v="1000002670"/>
        <n v="1000002673"/>
        <n v="1000002679"/>
        <n v="1000002695"/>
        <n v="1000002702"/>
        <n v="1000002723"/>
        <n v="1000002726"/>
        <n v="1000002727"/>
        <n v="1000002728"/>
        <n v="1000002734"/>
        <n v="1000002740"/>
        <n v="1000002744"/>
        <n v="1000002746"/>
        <n v="1000002747"/>
        <n v="1000002748"/>
        <n v="1000002750"/>
        <n v="1000002751"/>
        <n v="1000002753"/>
        <n v="1000002754"/>
        <n v="1000002756"/>
        <n v="1000002757"/>
        <n v="1000002758"/>
        <n v="1000002759"/>
        <n v="1000002760"/>
        <n v="1000002761"/>
        <n v="1000002762"/>
        <n v="1000002763"/>
        <n v="1000002764"/>
        <n v="1000002772"/>
        <n v="1000002773"/>
        <n v="1000002774"/>
        <n v="1000002777"/>
        <n v="1000002780"/>
        <n v="1000002781"/>
        <n v="1000002789"/>
        <n v="1000002795"/>
        <n v="1000002803"/>
        <n v="1000002808"/>
        <n v="1000002811"/>
        <n v="1000002812"/>
        <n v="1000002813"/>
        <n v="1000002816"/>
        <n v="1000002818"/>
        <n v="1000002820"/>
        <n v="1000002823"/>
        <n v="1000002833"/>
        <n v="1000002835"/>
        <n v="1000002837"/>
        <n v="1000002844"/>
        <n v="1000002845"/>
        <n v="1000002846"/>
        <n v="1000002847"/>
        <n v="1000002851"/>
        <n v="1000002856"/>
        <n v="1000002866"/>
        <n v="1000002867"/>
        <n v="1000002868"/>
        <n v="1000002889"/>
        <n v="1000002891"/>
        <n v="1000002901"/>
        <n v="1000002903"/>
        <n v="1000002960"/>
        <n v="1000002980"/>
        <n v="1000002981"/>
        <n v="1000002982"/>
        <n v="1000002990"/>
        <n v="1000003010"/>
        <n v="1000003020"/>
        <n v="1000003040"/>
        <n v="1000003041"/>
        <n v="1000003061"/>
        <n v="1000003062"/>
        <n v="1000003080"/>
        <n v="1000003100"/>
        <n v="1000003112"/>
        <n v="1000003114"/>
        <n v="1000003116"/>
        <n v="1000003120"/>
        <n v="1000003122"/>
        <n v="1000003125"/>
        <n v="1000003126"/>
        <n v="1000003133"/>
        <n v="1000003134"/>
        <n v="1000003136"/>
        <n v="1000003158"/>
        <n v="1000003161"/>
        <n v="1000003162"/>
        <n v="1000003164"/>
        <n v="1000003166"/>
        <n v="1000003168"/>
        <n v="1000003171"/>
        <n v="1000003182"/>
        <n v="1000003184"/>
        <n v="1000003186"/>
        <n v="1000003188"/>
        <n v="1000003189"/>
        <n v="1000003191"/>
        <n v="1000003192"/>
        <n v="1000003193"/>
        <n v="1000003200"/>
        <n v="1000003202"/>
        <n v="1000003203"/>
        <n v="1000003208"/>
        <n v="1000003211"/>
        <n v="1000003232"/>
        <n v="1000003242"/>
        <n v="1000003243"/>
        <n v="1000003246"/>
        <n v="1000003247"/>
        <n v="1000003249"/>
        <n v="1000003250"/>
        <n v="1000003273"/>
        <n v="1000003274"/>
        <n v="1000003278"/>
        <n v="1000003280"/>
        <n v="1000003282"/>
        <n v="1000003292"/>
        <n v="1000003294"/>
        <n v="1000003303"/>
        <n v="1000003304"/>
        <n v="1000003306"/>
        <n v="1000003308"/>
        <n v="1000003309"/>
        <n v="1000003310"/>
        <n v="1000003311"/>
        <n v="1000003314"/>
        <n v="1000003323"/>
        <n v="1000003324"/>
        <n v="1000003325"/>
        <n v="1000003326"/>
        <n v="1000003332"/>
        <n v="1000003344"/>
        <n v="1000003366"/>
        <n v="1000003367"/>
        <n v="1000003373"/>
        <n v="1000003382"/>
        <n v="1000003385"/>
        <n v="1000003386"/>
        <n v="1000003387"/>
        <n v="1000003392"/>
        <n v="1000003393"/>
        <n v="1000003396"/>
        <n v="1000003398"/>
        <n v="1000003399"/>
        <n v="1000003402"/>
        <n v="1000003407"/>
        <n v="1000003415"/>
        <n v="1000003424"/>
        <n v="1000003425"/>
        <n v="1000003429"/>
        <n v="1000003443"/>
        <n v="1000003445"/>
        <n v="1000003447"/>
        <n v="1000003452"/>
        <n v="1000003454"/>
        <n v="1000003462"/>
        <n v="1000003473"/>
        <n v="1000003477"/>
        <n v="1000003479"/>
        <n v="1000003483"/>
        <n v="1000003488"/>
        <n v="1000003489"/>
        <n v="1000003490"/>
        <n v="1000003493"/>
        <n v="1000003495"/>
        <n v="1000003496"/>
        <n v="1000003497"/>
        <n v="1000003500"/>
        <n v="1000003501"/>
        <n v="1000003502"/>
        <n v="1000003503"/>
        <n v="1000003505"/>
        <n v="1000003508"/>
        <n v="1000003511"/>
        <n v="1000003513"/>
        <n v="1000003515"/>
        <n v="1000003516"/>
        <n v="1000003517"/>
        <n v="1000003519"/>
        <n v="1000003521"/>
        <n v="1000003525"/>
        <n v="1000003527"/>
        <n v="1000003529"/>
        <n v="1000003531"/>
        <n v="1000003532"/>
        <n v="1000003533"/>
        <n v="1000003544"/>
        <n v="1000003545"/>
        <n v="1000003549"/>
        <n v="1000003551"/>
        <n v="1000003552"/>
        <n v="1000003553"/>
        <n v="1000003554"/>
        <n v="1000003556"/>
        <n v="1000003565"/>
        <n v="1000003566"/>
        <n v="1000003586"/>
        <n v="1000003589"/>
        <n v="1000003590"/>
        <n v="1000003592"/>
        <n v="1000003595"/>
        <n v="1000003596"/>
        <n v="1000003597"/>
        <n v="1000003598"/>
        <n v="1000003599"/>
        <n v="1000003606"/>
        <n v="1000003607"/>
        <n v="1000003610"/>
        <n v="1000003611"/>
        <n v="1000003612"/>
        <n v="1000003613"/>
        <n v="1000003614"/>
        <n v="1000003615"/>
        <n v="1000003616"/>
        <n v="1000003632"/>
        <n v="1000003635"/>
        <n v="1000003637"/>
        <n v="1000003642"/>
        <n v="1000003643"/>
        <n v="1000003645"/>
        <n v="1000003653"/>
        <n v="1000003655"/>
        <n v="1000003658"/>
        <n v="1000003663"/>
        <n v="1000003675"/>
        <n v="1000003676"/>
        <n v="1000003677"/>
        <n v="1000003683"/>
        <n v="1000003692"/>
        <n v="1000003698"/>
        <n v="1000003700"/>
        <n v="1000003702"/>
        <n v="1000003713"/>
        <n v="1000003714"/>
        <n v="1000003715"/>
        <n v="1000003716"/>
        <n v="1000003721"/>
        <n v="1000003723"/>
        <n v="1000003725"/>
        <n v="1000003726"/>
        <n v="1000003727"/>
        <n v="1000003728"/>
        <n v="1000003730"/>
        <n v="1000003731"/>
        <n v="1000003732"/>
        <n v="1000003743"/>
        <n v="1000003744"/>
        <n v="1000003745"/>
        <n v="1000003746"/>
        <n v="1000003747"/>
        <n v="1000003751"/>
        <n v="1000003756"/>
        <n v="1000003762"/>
        <n v="1000003763"/>
        <n v="1000003767"/>
        <n v="1000003768"/>
        <n v="1000003772"/>
        <n v="1000003773"/>
        <n v="1000003782"/>
        <n v="1000003783"/>
        <n v="1000003785"/>
        <n v="1000003787"/>
        <n v="1000003789"/>
        <n v="1000003791"/>
        <n v="1000003794"/>
        <n v="1000003795"/>
        <n v="1000003796"/>
        <n v="1000003799"/>
        <n v="1000003802"/>
        <n v="1000003803"/>
        <n v="1000003805"/>
        <n v="1000003806"/>
        <n v="1000003807"/>
        <n v="1000003809"/>
        <n v="1000003810"/>
        <n v="1000003815"/>
        <n v="1000003816"/>
        <n v="1000003817"/>
        <n v="1000003818"/>
        <n v="1000003822"/>
        <n v="1000003823"/>
        <n v="1000003833"/>
        <n v="1000003840"/>
        <n v="1000003841"/>
        <n v="1000003842"/>
        <n v="1000003843"/>
        <n v="1000003844"/>
        <n v="1000003845"/>
        <n v="1000003846"/>
        <n v="1000003852"/>
        <n v="1000003854"/>
        <n v="1000003855"/>
        <n v="1000003863"/>
        <n v="1000003864"/>
        <n v="1000003867"/>
        <n v="1000003868"/>
        <n v="1000003869"/>
        <n v="1000003870"/>
        <n v="1000003871"/>
        <n v="1000003873"/>
        <n v="1000003874"/>
        <n v="1000003876"/>
        <n v="1000003877"/>
        <n v="1000003881"/>
        <n v="1000003885"/>
        <n v="1000003886"/>
        <n v="1000003889"/>
        <n v="1000003890"/>
        <n v="1000003892"/>
        <n v="1000003893"/>
        <n v="1000003894"/>
        <n v="1000003895"/>
        <n v="1000003896"/>
        <n v="1000003897"/>
        <n v="1000003898"/>
        <n v="1000003900"/>
        <n v="1000003901"/>
        <n v="1000003902"/>
        <n v="1000003904"/>
        <n v="1000003907"/>
        <n v="1000003908"/>
        <n v="1000003910"/>
        <n v="1000003911"/>
        <n v="1000003912"/>
        <n v="1000003914"/>
        <n v="1000003915"/>
        <n v="1000003916"/>
        <n v="1000003918"/>
        <n v="1000003919"/>
        <n v="1000003920"/>
        <n v="1000003921"/>
        <n v="1000003922"/>
        <n v="1000003924"/>
        <n v="1000003926"/>
        <n v="1000003927"/>
        <n v="1000003928"/>
        <n v="1000003931"/>
        <n v="1000003932"/>
        <n v="1000003934"/>
        <n v="1000003935"/>
        <n v="1000003936"/>
        <n v="1000003942"/>
        <n v="1000003945"/>
        <n v="1000003948"/>
        <n v="1000003952"/>
        <n v="1000003953"/>
        <n v="1000003955"/>
        <n v="1000003957"/>
        <n v="1000003962"/>
        <n v="1000003963"/>
        <n v="1000003964"/>
        <n v="1000003965"/>
        <n v="1000003966"/>
        <n v="1000003968"/>
        <n v="1000003969"/>
        <n v="1000003971"/>
        <n v="1000003972"/>
        <n v="1000003973"/>
        <n v="1000003975"/>
        <n v="1000003983"/>
        <n v="1000003984"/>
        <n v="1000003987"/>
        <n v="1000003989"/>
        <n v="1000003990"/>
        <n v="1000003991"/>
        <n v="1000003994"/>
        <n v="1000003995"/>
        <n v="1000003996"/>
        <n v="1000003997"/>
        <n v="1000003999"/>
        <n v="1000004000"/>
        <n v="1000004001"/>
        <n v="1000004002"/>
        <n v="1000004004"/>
        <n v="1000004005"/>
        <n v="1000004006"/>
        <n v="1000004007"/>
        <n v="1000004008"/>
        <n v="1000004009"/>
        <n v="1000004010"/>
        <n v="1000004012"/>
        <n v="1000004014"/>
        <n v="1000004016"/>
        <n v="1000004017"/>
        <n v="1000004019"/>
        <n v="1000004020"/>
        <n v="1000004022"/>
        <n v="1000004023"/>
        <n v="1000004024"/>
        <n v="1000004025"/>
        <n v="1000004026"/>
        <n v="1000004033"/>
        <n v="1000004034"/>
        <n v="1000004035"/>
        <n v="1000004036"/>
        <n v="1000004038"/>
        <n v="1000004039"/>
        <n v="1000004042"/>
        <n v="1000004043"/>
        <n v="1000004044"/>
        <n v="1000004046"/>
        <n v="1000004047"/>
        <n v="1000004049"/>
        <n v="1000004050"/>
        <n v="1000004052"/>
        <n v="1000004054"/>
        <n v="1000004062"/>
        <n v="1000004063"/>
        <n v="1000004064"/>
        <n v="1000004065"/>
        <n v="1000004067"/>
        <n v="1000004068"/>
        <n v="1000004069"/>
        <n v="1000004072"/>
        <n v="1000004073"/>
        <n v="1000004074"/>
        <n v="1000004075"/>
        <n v="1000004076"/>
        <n v="1000004077"/>
        <n v="1000004082"/>
        <n v="1000004083"/>
        <n v="1000004084"/>
        <n v="1000004085"/>
        <n v="1000004086"/>
        <n v="1000004087"/>
        <n v="1000004088"/>
        <n v="1000004090"/>
        <n v="1000004091"/>
        <n v="1000004094"/>
        <n v="1000004095"/>
        <n v="1000004097"/>
        <n v="1000004099"/>
        <n v="1000004100"/>
        <n v="1000004103"/>
        <n v="1000004104"/>
        <n v="1000004105"/>
        <n v="1000004106"/>
        <n v="1000004108"/>
        <n v="1000004109"/>
        <n v="1000004110"/>
        <n v="1000004111"/>
        <n v="1000004112"/>
        <n v="1000004113"/>
        <n v="1000004114"/>
        <n v="1000004115"/>
        <n v="1000004116"/>
        <n v="1000004117"/>
        <n v="1000004118"/>
        <n v="1000004119"/>
        <n v="1000004120"/>
        <n v="1000004121"/>
        <n v="1000004122"/>
        <n v="1000004123"/>
        <n v="1000004124"/>
        <n v="1000004126"/>
        <n v="1000004132"/>
        <n v="1000004133"/>
        <n v="1000004134"/>
        <n v="1000004136"/>
        <n v="1000004137"/>
        <n v="1000004138"/>
        <n v="1000004139"/>
        <n v="1000004141"/>
        <n v="1000004142"/>
        <n v="1000004145"/>
        <n v="1000004146"/>
        <n v="1000004147"/>
        <n v="1000004149"/>
        <n v="1000004150"/>
        <n v="1000004151"/>
        <n v="1000004152"/>
        <n v="1000004153"/>
        <n v="1000004155"/>
        <n v="1000004156"/>
        <n v="1000004157"/>
        <n v="1000004158"/>
        <n v="1000004159"/>
        <n v="1000004161"/>
        <n v="1000004163"/>
        <n v="1000004164"/>
        <n v="1000004165"/>
        <n v="1000004166"/>
        <n v="1000004167"/>
        <n v="1000004168"/>
        <n v="1000004169"/>
        <n v="1000004170"/>
        <n v="1000004171"/>
        <n v="1000004172"/>
        <n v="1000004174"/>
        <n v="1000004175"/>
        <n v="1000004177"/>
        <n v="1000004179"/>
        <n v="1000004181"/>
        <n v="1000004182"/>
        <n v="1000004183"/>
        <n v="1000004184"/>
        <n v="1000004185"/>
        <n v="1000004187"/>
        <n v="1000004192"/>
        <n v="1000004193"/>
        <n v="1000004196"/>
        <n v="1000004197"/>
        <n v="1000004198"/>
        <n v="1000004201"/>
        <n v="1000004202"/>
        <n v="1000004203"/>
        <n v="1000004204"/>
        <n v="1000004206"/>
        <n v="1000004212"/>
        <n v="1000004214"/>
        <n v="1000004215"/>
        <n v="1000004216"/>
        <n v="1000004222"/>
        <n v="1000004223"/>
        <n v="1000004227"/>
        <n v="1000004242"/>
      </sharedItems>
    </cacheField>
    <cacheField name="DEALERS NAME" numFmtId="0">
      <sharedItems count="1371">
        <s v="A A STORE"/>
        <s v="A ACHUMI HARDWARE &amp; PAINTS"/>
        <s v="A B HARDWARE STORE"/>
        <s v="A K ENTERPRISE (JOR)"/>
        <s v="A K ENTERPRISES"/>
        <s v="A M B ENTERPRISE"/>
        <s v="A M HARDWARE"/>
        <s v="A R ENTERPRISE"/>
        <s v="A S HARDWARE STORE"/>
        <s v="A STAR STORE"/>
        <s v="A. HAQUE HARDWARE"/>
        <s v="A.B. ENTERPRISE (NLP)"/>
        <s v="A.B.C. ENTERPRISE - TURA"/>
        <s v="A.H. HARDWARE SHOP"/>
        <s v="A.I. TRADERS"/>
        <s v="A.I.ENTERPRISE"/>
        <s v="A.J. ENTERPRISES"/>
        <s v="A.K. HARDWARE"/>
        <s v="A.K. TRADERS"/>
        <s v="A.K.ENTERPRISE"/>
        <s v="A.N. TRADERS"/>
        <s v="AAD HOME SOLUTION"/>
        <s v="AAI LAXMI ENTERPRISE"/>
        <s v="AAKASH ENTERPRISE"/>
        <s v="AASBAB"/>
        <s v="AASHIYANA BUILDCON"/>
        <s v="AAYAN TRADING"/>
        <s v="ABDIN HARDWARE"/>
        <s v="ABDUL CONSTRUCTION"/>
        <s v="ABDUL KARIM ENTERPRISE"/>
        <s v="ABDUL SOVAN"/>
        <s v="ABRAR STEEL"/>
        <s v="ACE CONSTRUCTION COMPANY"/>
        <s v="ADEE ENTERPRISES"/>
        <s v="ADHIKARY ENTERPRISE"/>
        <s v="ADIBA TRADERS"/>
        <s v="ADIL HARDWARE"/>
        <s v="ADITYA ENTERPRISES (BIRNODH)"/>
        <s v="ADITYA STEELS AND ISPAT"/>
        <s v="ADVANCE ENTERPRISE"/>
        <s v="AFSANA HARDWARE"/>
        <s v="AFSANA HARDWARE (SILBORI)"/>
        <s v="AFSHANA HARDWARE"/>
        <s v="AGARWAL TRADING CO"/>
        <s v="AGARWALLA STORES"/>
        <s v="AGM TRADERS"/>
        <s v="AHAMED HARDWARE"/>
        <s v="AIE CONSTRUCTION"/>
        <s v="AJAY KUMAR AGARWALLA"/>
        <s v="AJAY R MARAK"/>
        <s v="AJAY TRADERS"/>
        <s v="AJOY BHATTACHARJEE"/>
        <s v="AKBAR TRADERS"/>
        <s v="AKSHAYA STEEL AND HARDWARE STORES"/>
        <s v="ALAM AGRO INDUSTRY"/>
        <s v="ALAM HARDWARE"/>
        <s v="ALAM TRADERS"/>
        <s v="ALI HARDWARE (GADONG)"/>
        <s v="ALIM ENTERPRISE"/>
        <s v="ALLIED TRADERS"/>
        <s v="ALPANA INDUSTRY AND HARDWARE SHOP"/>
        <s v="AMAN HARDWARE STORE"/>
        <s v="AMAR STEEL"/>
        <s v="AMAR TRADING CO. (NIRJULI)"/>
        <s v="AMIN HARDWARE &amp; ENTERPRISE"/>
        <s v="AMIN TRADERS"/>
        <s v="AMIR HAMZA"/>
        <s v="AMIR HUSSAIN LASKAR"/>
        <s v="AMIT ENTERPRISES"/>
        <s v="AMITA TRADERS"/>
        <s v="AMIYO STORE"/>
        <s v="AMKEY TIMBERS"/>
        <s v="AMSONS"/>
        <s v="AMULYA PAUL"/>
        <s v="AMY TRADING (MIZ)"/>
        <s v="ANAND KUMAR JAJODIA"/>
        <s v="ANAND TRADERS (BHAGALPUR)"/>
        <s v="ANANDA TRADERS"/>
        <s v="ANAYPRIYA INFRA AND TRANSPORT PRIVATE LIMITED"/>
        <s v="ANGELAS ENTERPRISE"/>
        <s v="ANIA ENTERPRISES"/>
        <s v="ANIL HARDWARE"/>
        <s v="ANIMA SINHA"/>
        <s v="ANISUR ZAMAN"/>
        <s v="ANJALI CEMENT AND HARDWARES"/>
        <s v="ANJALI HARDWARE"/>
        <s v="ANJAN DEBNATH"/>
        <s v="ANJANA TRADERS"/>
        <s v="ANJANI ENTERPRISES LIMITED"/>
        <s v="ANJUM TRADING"/>
        <s v="ANKIT HARDWARE"/>
        <s v="ANKUR ENTERPRISES (MADHEPURA)"/>
        <s v="ANKUR TRADERS"/>
        <s v="ANNAPURNA TRADE SYNDICATE"/>
        <s v="ANNAPURNA TRADERS"/>
        <s v="ANSARI ENTERPRISE"/>
        <s v="ANUSHKA TRADERS"/>
        <s v="ANUSUIYA CYCLE &amp; HARDWARE STORE"/>
        <s v="APURBA KR GOGOI HARDWARE"/>
        <s v="APURBA TRADERS"/>
        <s v="ARCHANA STORES"/>
        <s v="ARHAM ENTERPRISES"/>
        <s v="ARIHANT AGENCIES"/>
        <s v="ARIHANT ENTERPRISE (MANKACHAR)"/>
        <s v="ARPITA HARDWARE &amp; VARIETIES"/>
        <s v="ARUN CHANDRA SAHA"/>
        <s v="ARUN PAUL &amp; BROTHERS"/>
        <s v="ARUNACHAL TRADERS"/>
        <s v="ARUNODAY"/>
        <s v="ASHA HARDWARE"/>
        <s v="ASHA TRADERS - BARIYAHI"/>
        <s v="ASHIES HARDWARE (JORHAT)"/>
        <s v="ASHIRUDDIN HARDWARE"/>
        <s v="ASHOK ENTERPRISE"/>
        <s v="ASHOK KEJARIWAL"/>
        <s v="ASHOK STEELS &amp; COMPANY"/>
        <s v="ASHUTOSH BHANDER"/>
        <s v="ASIF ENTERPRISE"/>
        <s v="ASOMI ENTERPRISE"/>
        <s v="ASSAM HARDWARE (GHY)"/>
        <s v="ASSAM MARBLES"/>
        <s v="ASSAM STORES"/>
        <s v="ASSAM STORES (TEZPUR)"/>
        <s v="ASSAM TRADERS (DHEMAJI)"/>
        <s v="ATEA CEMENT DAWR (AIZ)"/>
        <s v="ATLAS BUILDERS AND ARCHITECT"/>
        <s v="ATMARAM AGARWAL"/>
        <s v="AVIGNA DISTRIBUTORS"/>
        <s v="AYUSH HARDWARE"/>
        <s v="AYUSH TILES &amp; BATHWARE"/>
        <s v="AZIZ HARDWARE"/>
        <s v="B BORO ENTERPRISE"/>
        <s v="B D ENTERPRISE (AMGURI)"/>
        <s v="B D TRADERS"/>
        <s v="B.D. ENTERPRISE (GHY)"/>
        <s v="B.D. HARDWARE-TEZPUR"/>
        <s v="B.D.ENTERPRISE(LA)"/>
        <s v="B.M. HARDWARE"/>
        <s v="B.M.HARDWARE &amp; MACHINERY STORE"/>
        <s v="B.S. ENTERPRISE"/>
        <s v="BABA HARDWARE (DARRANG)"/>
        <s v="BABA LOKENATH CEMENT HOUSE"/>
        <s v="BABLU ENTERPRISE (SIMLITALA)"/>
        <s v="BABLU TRADERS"/>
        <s v="BABU HARDWARE"/>
        <s v="BABUL TRADERS"/>
        <s v="BABUMACHA CEMENT &amp; STEEL"/>
        <s v="BADSHAH ENTERPRISE (MORIGAON)"/>
        <s v="BAISHYA TRADERS"/>
        <s v="BAJRANG ENTERPRISES (SALUGARA)"/>
        <s v="BAJRANG HARDWARE"/>
        <s v="BAJRANG HARDWARE STORE-NLP"/>
        <s v="BAJRANG HOME STUDIO"/>
        <s v="BAJRANG TRADERS (RANIGANJ)"/>
        <s v="BAJRANG TRADERS (SAKRA)"/>
        <s v="BAJRANG TRADING CO"/>
        <s v="BAJRANGBALI HARDWARE"/>
        <s v="BAJRANGBALI STORES"/>
        <s v="BAKALI HARDWARE"/>
        <s v="BALAJI ENTERPRISE (NLP)"/>
        <s v="BALAJI HARDWARE (DIPHU)"/>
        <s v="BALAJI HARDWARE (NALBARI)"/>
        <s v="BALAJI HARDWER AND KRISHI BHANDAR"/>
        <s v="BALAJI STORE (LAKHIMPUR)"/>
        <s v="BALAJI TRADERS"/>
        <s v="BALDEODAS GHANSHYAM DAS"/>
        <s v="BANIA HARDWARE"/>
        <s v="BANIK ENTERPRISE"/>
        <s v="BANIK HARDWARE"/>
        <s v="BANKA BEHARI PAUL"/>
        <s v="BANWARILAL OMKARMULL"/>
        <s v="BAPI HARDWARE"/>
        <s v="BAPI MAJUMDER"/>
        <s v="BARBHUIYA TRADERS"/>
        <s v="BARDHAN TRADERS"/>
        <s v="BARKAT ENTERPRISES"/>
        <s v="BARUAH HARDWARE"/>
        <s v="BARUWATI HARDWARE"/>
        <s v="BASAIAWMOIT ENTERPRISE (SHILLONG)"/>
        <s v="BASANTI HARDWARE"/>
        <s v="BASU HARDWARE"/>
        <s v="BASUDEV ENTERPRISE"/>
        <s v="BASUNDHARA ENTERPRISE"/>
        <s v="BEAUTY ENTERPRISE"/>
        <s v="BEE JO STORE (AIZ)"/>
        <s v="BEGRAJ MURLIDHAR"/>
        <s v="BENGAL CONCRETE INDUSTRIES"/>
        <s v="BENGAL HARDWARE STORES"/>
        <s v="BHAGWATI HARDWARE"/>
        <s v="BHAGWATI TRADER"/>
        <s v="BHAI BHAI ENTERPRISE (BONGAIGAON)"/>
        <s v="BHAI BHAI HARDWARE - KALIACHAK"/>
        <s v="BHAI BHAI HARDWARE (COOCHBIHAR)"/>
        <s v="BHAI BHAI STEELS"/>
        <s v="BHAITI HARDWARE &amp; FABRICATION"/>
        <s v="BHAJANLAL SHARMA &amp; CO - TSK"/>
        <s v="BHARAT CEMENT SUPPLIER"/>
        <s v="BHARAT ENTERPRISE"/>
        <s v="BHARAT INFRASTRUCTURE"/>
        <s v="BHARAT ISPAT"/>
        <s v="BHARAT STORE"/>
        <s v="BHARAT TRADERS - BACHHWARA"/>
        <s v="BHATTA HARDWARE - NLP"/>
        <s v="BHAWANI STORE"/>
        <s v="BHOLA TRADERS"/>
        <s v="BHOLANATH HARDWARE"/>
        <s v="BHOWMIK BROTHERS"/>
        <s v="BHOWMIK HARDWARE (UDP)"/>
        <s v="BIBIDHA HARDWARE"/>
        <s v="BIJOY RAHA"/>
        <s v="BIJOY STORE - TEZ"/>
        <s v="BIKASH ENTERPRISE"/>
        <s v="BIKU ENTERPRISE (KAPILI)"/>
        <s v="BILLINDRO SANGMA"/>
        <s v="BILLSON GROUP"/>
        <s v="BIMAL HARDWARE - DRG"/>
        <s v="BIPLAB CHAKRABORTY"/>
        <s v="BIREN KUMAR"/>
        <s v="BISHESH &amp; BARSHAN"/>
        <s v="BISHNU ENTERPRISE (U.DINAJPUR)"/>
        <s v="BISHNU HARDWARE"/>
        <s v="BISHWANATH TRADERS"/>
        <s v="BISWAKARMA HARDWARE"/>
        <s v="BISWAKARMA HARDWARE (DMR)"/>
        <s v="BISWAS ENTERPRISE (GUWAHATI)"/>
        <s v="BISWAS HARDWARE STORES"/>
        <s v="BORAH BROTHERS"/>
        <s v="BORAH HARDWARE"/>
        <s v="BORGHULI HARDWARE"/>
        <s v="BORUAH &amp; SONS ENTERPRISE"/>
        <s v="BRAHMAPUTRA ENTERPRISE"/>
        <s v="BRAHMAPUTRA HARDWARE"/>
        <s v="BRAHMAPUTRA HARDWARE (LAKHIPUR)"/>
        <s v="BRAHMAPUTRA SALES CORPORATION"/>
        <s v="BRAJENDRA STEEL - GHY"/>
        <s v="BROTHERS HARDWARE"/>
        <s v="BROTHERS HARDWARE (KOHIMA)"/>
        <s v="C &amp; R ENTERPRISE"/>
        <s v="C R ENTERPRISE"/>
        <s v="C.L.ENTERPRISES"/>
        <s v="CACHAR STEEL COMPANY"/>
        <s v="CEMENT CENTRE (MORAN)"/>
        <s v="CEMENT DAWR"/>
        <s v="CEMENT HOUSE (GHY)"/>
        <s v="CEMENT SUPPLY AGENCY"/>
        <s v="CHABUA HARDWARE"/>
        <s v="CHAIFUDDIN AHMED"/>
        <s v="CHAMARIA TRADING CO"/>
        <s v="CHANGMAI HARDWARE"/>
        <s v="CHAUDHARY HARDWARE AND SONS"/>
        <s v="CHAURASIA TRADING (SOBHANI)"/>
        <s v="CHENIREEMA TRADERS - DBR"/>
        <s v="CHHANGTE HARDWARE"/>
        <s v="CHHOGMAL OMPRAKASH"/>
        <s v="CHILAKHANA HARDWARE STORES"/>
        <s v="CHIRANG HARDWARE"/>
        <s v="CHITRA ENTERPRISE"/>
        <s v="CHITTARANJAN HARDWARE"/>
        <s v="CHOTU TRADERS"/>
        <s v="CHOUDHARY ENTERPRISES"/>
        <s v="CHOUDHURY &amp; PATWARY TRADERS"/>
        <s v="CHOUDHURY BROTHERS"/>
        <s v="CHOUDHURY HARDWARE"/>
        <s v="CHOUDHURY TRADERS"/>
        <s v="CHOWDHARY HARDWARE (DMR)"/>
        <s v="CHOWHAN ENTERPRISE"/>
        <s v="CHUNU HARDWARE"/>
        <s v="CHUTIA HARDWARE STORE"/>
        <s v="CORDIAL STORE"/>
        <s v="COSMOS PHOENIX"/>
        <s v="D P TRADERS"/>
        <s v="D-STEEL AND CEMENT STORE"/>
        <s v="D.B. ENTERPRISE (GHY)"/>
        <s v="D.L. BROS ENTERPRISES (AP)"/>
        <s v="D.N.S. ENTERPRISES"/>
        <s v="D.R. ENTERPRISE"/>
        <s v="DADA BHAI SUPPLIERS "/>
        <s v="DADA BHAI SUPPLY &amp; HARDWARE"/>
        <s v="DALIM KUMAR DAS"/>
        <s v="DARJEELING BUILDER STORE (SILIGURI)"/>
        <s v="DAS &amp; SON'S"/>
        <s v="DAS BROTHERS"/>
        <s v="DAS ENTERPRISE-BAKSA"/>
        <s v="DAS GUPTA ENTERPRISE"/>
        <s v="DAS IRON AGENCY (AGARTALA)"/>
        <s v="DAS STORES"/>
        <s v="DATTA HOME APPLIANCE"/>
        <s v="DEB HARDWARE - SIL"/>
        <s v="DEB TRADERS"/>
        <s v="DEBABRATA SAHA"/>
        <s v="DEBNATH CEMENT HOUSE AND IRON STORES"/>
        <s v="DEBNATH HARDWARE STORE"/>
        <s v="DEBRATHA ENTERPRISE"/>
        <s v="DEEP ENTERPRISES"/>
        <s v="DEEPAK TRADERS - DURGAPUR"/>
        <s v="DEEPIKA ENTERPRISE"/>
        <s v="DEEPJYOTI STORE"/>
        <s v="DEKA AND SONS HARDWARE"/>
        <s v="DEKA ENTERPRISE"/>
        <s v="DEKA ENTERPRISE (AMAYAPUR)"/>
        <s v="DENNY BENNY ASSOCIATES"/>
        <s v="DEV ENTERPRISE"/>
        <s v="DEV HARDWARES"/>
        <s v="DEVI TRADERS"/>
        <s v="DEY &amp; SONS"/>
        <s v="DEY AGENCY "/>
        <s v="DEY ENTERPRISE - BABURHAT"/>
        <s v="DEY ENTERPRISE (GHUGHUMARI)"/>
        <s v="DEY HARDWARE"/>
        <s v="DHANANJOY SINGH"/>
        <s v="DHANDARIA TRADING CO."/>
        <s v="DHANESHWARI STEEL"/>
        <s v="DHAR AGENCY"/>
        <s v="DHARAMRAJI STORES"/>
        <s v="DHARMVEER HARDWARE AND ENTERPRISES"/>
        <s v="DHELIA &amp; SONS"/>
        <s v="DHIRAJ AGARWAL"/>
        <s v="DHRITI ENTERPRISE"/>
        <s v="DIBANG ENTERPRISES"/>
        <s v="DINGRA ENTERPRISE"/>
        <s v="DIPANKAR ENTERPRISE"/>
        <s v="DIPANKAR TRADE AGENCY"/>
        <s v="DIPTANU DAS - AGT"/>
        <s v="DIVYAM ENTERPRISE"/>
        <s v="DOLEY ENTERPRISE"/>
        <s v="DREAM HOUSE ENTERPRISE"/>
        <s v="DUDJAN STORE"/>
        <s v="DULAL CH. SAHA"/>
        <s v="DULUX STORE"/>
        <s v="DURGA STORE"/>
        <s v="DURGA TRADING (DARRANG)"/>
        <s v="DURGADUTTA AGARWAL (DARJEELING)"/>
        <s v="DUTTA HARDWARE"/>
        <s v="DUTTA STORE"/>
        <s v="DY BEREN ANAL ENTERPRISES"/>
        <s v="EASTERN TRADING"/>
        <s v="ECHA TOMBA ENTERPRISES"/>
        <s v="EJAJUL HARDWARE SHOP"/>
        <s v="EJD HARDWARE"/>
        <s v="EKBAL HARDWARE"/>
        <s v="EL-BE ENTERPRISE"/>
        <s v="ENGINEERING ENTERPRISES"/>
        <s v="ESHAN TRADERS"/>
        <s v="F.H.L. ENTERPRISE"/>
        <s v="F.R.ENTERPRISE"/>
        <s v="FAIZUL HOQUE BARBHUIYA"/>
        <s v="FARDEEN ENTERPRISES"/>
        <s v="FARHANA HARDWARE"/>
        <s v="FARUQUE HARDWARE"/>
        <s v="FEROZA HARDWARE STORE"/>
        <s v="FLAH TRADERS"/>
        <s v="G D HARDWARES"/>
        <s v="G L ENTERPRISE"/>
        <s v="G S BUILDERS"/>
        <s v="G.B. TRADE CENTRE"/>
        <s v="G.D.HARDWARE"/>
        <s v="G.L. ENTERPRISE"/>
        <s v="G.M. TRADING"/>
        <s v="G.S. HARDWARE"/>
        <s v="G.S.RANI"/>
        <s v="GABRIEL ENTERPRISE"/>
        <s v="GANAPATI HARDWARE (GOLAGHAT)"/>
        <s v="GANAPATI HARDWARE (TEZPUR)"/>
        <s v="GANAPATI TRADE &amp; ELECTRICALS"/>
        <s v="GANESH HARDWARE"/>
        <s v="GANESHLAL PAWAN KUMAR"/>
        <s v="GANGA ENTERPRISES"/>
        <s v="GANGA HARDWARE (DARRANG)"/>
        <s v="GANGLE DALE ENTERPRISE"/>
        <s v="GANNAYAK BUILDERS"/>
        <s v="GANPATI STEEL - PHULWARIA"/>
        <s v="GANPATI TRADERS - BUDHMA"/>
        <s v="GARG ENTERPRISES"/>
        <s v="GARGI ENTERPRISE (LA)"/>
        <s v="GARODIA HARDWARE STORES"/>
        <s v="GAURAV ENTERPRISES"/>
        <s v="GAURIPUR ENTERPRISE (LOWER ASSAM)"/>
        <s v="GERUA ENTERPRISE"/>
        <s v="GHOSH ENTERPRISE - DHUPGURI"/>
        <s v="GHOSH TRADERS (UDP)"/>
        <s v="GIRRAJ TRADE AGENCY"/>
        <s v="GITA TRADERS"/>
        <s v="GITA TRADERS - SUPAUL"/>
        <s v="GITANJALI ENTERPRISE"/>
        <s v="GLOBAL CERAMIC PRIVATE LIMITED"/>
        <s v="GLOBAL ENTERPRISES - MNP"/>
        <s v="GLOBAL INFRATECH"/>
        <s v="GOLAGHAT HARDWARE"/>
        <s v="GOLAKGANJ HARDWARE STORES"/>
        <s v="GONESH HARDWARE STORES"/>
        <s v="GOODWILL HARDWARE"/>
        <s v="GOPAL ENTERPRISES"/>
        <s v="GOPAL TRADERS"/>
        <s v="GOPE VARIETIES"/>
        <s v="GOPINATH ENTERPRISE"/>
        <s v="GOPINATH SAHA"/>
        <s v="GOSWAMI HARDWARE"/>
        <s v="GOURAB SAHA"/>
        <s v="GOURANGA BHANDAR"/>
        <s v="GOURANGA TRADERS"/>
        <s v="GRACY ENTERPRISE"/>
        <s v="GREEN CENTER"/>
        <s v="GREENLAND HARDWARE STORES"/>
        <s v="GRS HARDWARE"/>
        <s v="GUMIN ENTERPRISES"/>
        <s v="GUPTA HARDWARE"/>
        <s v="GUPTA TRADERS - DAKSHIN DINAJPUR"/>
        <s v="GUPTA TRADERS - JAMALPUR"/>
        <s v="GURUDEV VARIETIES"/>
        <s v="GUWAHATI SUPPLY AGENCY"/>
        <s v="GYANADA STORE"/>
        <s v="GYANENDRA PAUL HARDWARE"/>
        <s v="GYANNAYAK STEEL"/>
        <s v="H.B. TRADERS"/>
        <s v="H.P. TRADERS"/>
        <s v="HADIQUL ISLAM"/>
        <s v="HAIDER HARDWARE"/>
        <s v="HALLELUJAH ENTERPRISE"/>
        <s v="HANCHARA HARDWARE STORE"/>
        <s v="HANUMAN BHANDAR (BOKOLIA)"/>
        <s v="HANUMAN ENTERPRISE (JHT)"/>
        <s v="HARA GOURI IRON STORES"/>
        <s v="HARDWARE CITY"/>
        <s v="HARDWARE HOUSE (SILAPATHAR)"/>
        <s v="HARDWARE HUB"/>
        <s v="HARI MOHAN TRADERS"/>
        <s v="HARI OM ENTERPRISE (GOLAGHAT)"/>
        <s v="HARI OM TRADERS (JALPAIGURI)"/>
        <s v="HARIOM HARDWARE (DHING)"/>
        <s v="HARSH ENTERPRISE"/>
        <s v="HARSHIT TRADERS"/>
        <s v="HAZARIKA HARDWARE"/>
        <s v="HERAMANI HARDWARE"/>
        <s v="HILLS HARDWARE &amp; GLASS"/>
        <s v="HIMADRI NATH"/>
        <s v="HIRALAL AGARWALA"/>
        <s v="HIRAMON PAUL"/>
        <s v="HIYA HARDWARE"/>
        <s v="HOLISTIC ENTERPRISES"/>
        <s v="HOQUE HARDWARE (BARPETA)"/>
        <s v="HRIT ENTERPRISE"/>
        <s v="HUSSAIN HARDWARE STORES"/>
        <s v="HUSSAINI TRADERS"/>
        <s v="ICICLE ENTERPRISES"/>
        <s v="IMRAN HARDWARE"/>
        <s v="INDIAN TRADING"/>
        <s v="IR ENTERPRISES"/>
        <s v="IRSHAD FLAYS BRICKS"/>
        <s v="ISLAM HARDWARE (PHULBARI)"/>
        <s v="ISLAM HARDWARE STORE - NLP"/>
        <s v="ISLAM TRADERS"/>
        <s v="J &amp; J TRADERS (KARIMGANJ)"/>
        <s v="J A SANGMA"/>
        <s v="J B STORES  (DHAKUAKHANA)"/>
        <s v="J K &amp; SONS"/>
        <s v="J K STEEL - KISHANGANJ"/>
        <s v="J K TRADERS (RONGPUR)"/>
        <s v="J P HARDWARE (BNC)"/>
        <s v="J S ENTERPRISE (NLP)"/>
        <s v="J. HARDWARE (SILCHAR)"/>
        <s v="J. SIDDIKA HARDWARE"/>
        <s v="J.A. LASKAR TRADERS"/>
        <s v="J.B.L HARDWARE"/>
        <s v="J.D. HARDWARE"/>
        <s v="J.H.ENTERPRISE"/>
        <s v="J.J. HARDWARE STORE"/>
        <s v="J.K ENTERPRISES"/>
        <s v="J.K. HARDWARE STORE"/>
        <s v="J.P.HARDWARE &amp; ELECTRICALS"/>
        <s v="J.P.TRADING - DBR"/>
        <s v="J.R. HOSES"/>
        <s v="J.S. HARDWARE"/>
        <s v="JACOBS' STAR ENTERPRISES"/>
        <s v="JADE MARKETING"/>
        <s v="JAGATI ENTERPRISE"/>
        <s v="JAGDAMBA ENTERPRISE"/>
        <s v="JAGDAMBA TRADERS - KUMARKHAND"/>
        <s v="JAGDAMBA TRADERS - SAIFGANJ"/>
        <s v="JAGDISH PRASAD GOPIKISHAN"/>
        <s v="JAI MAA LAXMI TRADERS (KURSELA)"/>
        <s v="JAI MATA DI TRADERS - SAHARSA"/>
        <s v="JAI SADAFAL LOHA BHANDAR"/>
        <s v="JAI SHREE RAM HARDWARE"/>
        <s v="JAI SHRI KRISHNA TRADERS"/>
        <s v="JAIN HARDWARE AND SUPPLIER"/>
        <s v="JAISWAL ENTERPRISES (TEZPUR)"/>
        <s v="JAISWAL HARDWARE"/>
        <s v="JAISWAL HARDWARE - BELHAR"/>
        <s v="JAISWAL TRADERS"/>
        <s v="JALAL HARDWARE"/>
        <s v="JALALGARH TRADERS"/>
        <s v="JALAN STEEL"/>
        <s v="JALLAN ENTERPRISE - GOL"/>
        <s v="JALPAIGURI ISPAT"/>
        <s v="JAMES ENTERPRISE"/>
        <s v="JAMIR HARDWARE"/>
        <s v="JAMIR STORE"/>
        <s v="JAMIR TRADERS (NLD)"/>
        <s v="JANANI HARDWARE SHOP"/>
        <s v="JANMONI HARDWARE AND SUPPLIERS"/>
        <s v="JAY MAA TRADERS"/>
        <s v="JAYESH ENTERPRISE"/>
        <s v="JAYRAM BHANDER"/>
        <s v="JENNY ENTERPRISE"/>
        <s v="JINTI HARDWARE"/>
        <s v="JITEN CONSTRUCTION"/>
        <s v="JMD ENTERPRISE"/>
        <s v="JOHN HARDWARE"/>
        <s v="JONNAM INFRASTRUCTURE"/>
        <s v="JOSHI ENTERPRISE"/>
        <s v="JOY DURGA CARRING CENTRE (AGR)"/>
        <s v="JOY GURU ENTERPRISE"/>
        <s v="JOY KALI HARDWARE'S"/>
        <s v="JOY MAA HARDWARE AND SANITARY"/>
        <s v="JOY RAM GLASS EMPORIUM"/>
        <s v="JOY SHIB SANKAR HARDWARE"/>
        <s v="JOYA ENTERPRISE"/>
        <s v="JOYGURU ENTERPRISE (LA)"/>
        <s v="JOYKALI HARDWARE (DMR)"/>
        <s v="JOYNARAYAN TRADERS"/>
        <s v="JOYRAM HARDWARE"/>
        <s v="JOYRAM SARKAR"/>
        <s v="JOYRAM TRADERS (AGARTALA)"/>
        <s v="JOYRAM VARIETIES"/>
        <s v="JOYTARA STORES"/>
        <s v="JRS TRADERS"/>
        <s v="JULIE ENTERPRISES"/>
        <s v="JUNAKY HARDWARE"/>
        <s v="JUWEL ENTERPRISE"/>
        <s v="JYOTI HARDWARE"/>
        <s v="JYOTSNA HARDWARE"/>
        <s v="K B HARDWARE (DARRANG)"/>
        <s v="K K TRADERS - NLP"/>
        <s v="K M AGENCY"/>
        <s v="K S HARDWARE (HAWAJAN)"/>
        <s v="K.A.TRADERS"/>
        <s v="K.B. TRADING"/>
        <s v="K.D. HARDWARE"/>
        <s v="K.K.ENTERPRISE"/>
        <s v="K.K.ENTERPRISES"/>
        <s v="K.L.&amp; SONS"/>
        <s v="K.S ENTERPRISES - GHY"/>
        <s v="K.V. ENTERPRISE"/>
        <s v="KABEER SALES AND CONSTRUCTION"/>
        <s v="KAIBALYANATH HARDWARE"/>
        <s v="KALI MATA HARDWARE STORES (UDAIPUR)"/>
        <s v="KALIMI HARDWARE STORES"/>
        <s v="KALITA ENTERPRISE"/>
        <s v="KALITA ENTERPRISE (LOKHRA)"/>
        <s v="KALITA ENTERPRISE (TEZPUR)"/>
        <s v="KALITA SUPPLY AGENCY"/>
        <s v="KALPANA HARDWARE-NGN"/>
        <s v="KALPANA STORE"/>
        <s v="KALPANA TRADING"/>
        <s v="KALUNG HARDWARE (OLD ZIRO)"/>
        <s v="KAMAKHYA HARDWARE (TEZPUR)"/>
        <s v="KAMAKHYA HARDWARE STORES"/>
        <s v="KAMAL HARDWARE"/>
        <s v="KAMAL HARDWARE STORES"/>
        <s v="KAMRUP ENTERPRISE"/>
        <s v="KAMRUP STEEL (GHY)"/>
        <s v="KANHAIYA ENTERPRISES (TEGHRA)"/>
        <s v="KANTA HARDWARE (CHOWKIDINGHEE)"/>
        <s v="KARANI ENTERPRISE (NGN)"/>
        <s v="KARIM ENTERPRISE"/>
        <s v="KARUNA ENTERPRISE (DRJG)"/>
        <s v="KARUNA ENTERPRISES"/>
        <s v="KASBA STEEL CENTRE"/>
        <s v="KASHBA TRADERS"/>
        <s v="KASIM TRADERS"/>
        <s v="KEJRIWAL BROTHERS (DIBRUGARH)"/>
        <s v="KESANG HARDWARE"/>
        <s v="KESHARI TRADING"/>
        <s v="KHAN HARDWARE"/>
        <s v="KHAN HARDWARE (LA)"/>
        <s v="KHARBULI ENTERPRISE"/>
        <s v="KHETAN TRADERS"/>
        <s v="KHURAI STEEL"/>
        <s v="KIHO ENTERPRISE"/>
        <s v="KIM KIM HARDWARE "/>
        <s v="KIPA STEEL"/>
        <s v="KIRAN TRADERS (GARHBANAILI)"/>
        <s v="KISHORE STEEL CENTRE"/>
        <s v="KM &amp; SONS ENTERPRISES"/>
        <s v="KN &amp; SON''S VARIETY STORE"/>
        <s v="KOLKATA IRON AND STEEL"/>
        <s v="KOLKATA IRON STORE"/>
        <s v="KP HARDWARE"/>
        <s v="KRISHNA ENTERPRISE"/>
        <s v="KRISHNA ENTERPRISES (GOTHRA)"/>
        <s v="KRISHNA ENTERPRISES (PURNIA)"/>
        <s v="KRISHNA HARDWARE"/>
        <s v="KRISHNA HARDWARE (LA)"/>
        <s v="KRISHNA KUMAR GHOSH AND SONS"/>
        <s v="KRISHNA TRADERS"/>
        <s v="KSHIRODA HARDWARE"/>
        <s v="KSP ENTERPRISES"/>
        <s v="KUHI &amp; NEHA ENTERPRISE"/>
        <s v="KUNJA TRADING"/>
        <s v="KYONG ENTERPRISES"/>
        <s v="KYRSHAN GYNDIANG"/>
        <s v="L &amp; L STEEL AND HOUSE AGENCY"/>
        <s v="L K ENTERPRISE (TEZ)"/>
        <s v="L SADI STORE"/>
        <s v="L. PYNGROPE HARDWARE"/>
        <s v="L.L HARDWARE STORE"/>
        <s v="L.R.R ENTERPRISE"/>
        <s v="LADLI TRADING"/>
        <s v="LAISHRAM BIRAMANGOL SINGH"/>
        <s v="LAKHIMI HARDWARE"/>
        <s v="LAKHIPUR SEED HOUSE"/>
        <s v="LAKSHMI NARAYAN HARDWARE"/>
        <s v="LALREM BUSINESS ENTERPRISE"/>
        <s v="LAXMAN SAHA (AGARTALA)"/>
        <s v="LAXMI AGENCY"/>
        <s v="LAXMI ENTERPRISE - JHT"/>
        <s v="LAXMI ENTERPRISES (BANKA)"/>
        <s v="LAXMI HARDWARE STORES (DIBRUGARH)"/>
        <s v="LAXMI KRISHI KENDRA"/>
        <s v="Laxmi Narayan Enterprise"/>
        <s v="LAXMI NARAYAN OM PRAKASH"/>
        <s v="LAXMI STORES (GOL)"/>
        <s v="LAXMI TRADERS (SITAMARHI)"/>
        <s v="LEGONG AGENCY"/>
        <s v="LILA ENTERPRISE"/>
        <s v="LILA HARDWARE"/>
        <s v="LITAN DEBNATH - DMR"/>
        <s v="LOKENATH HARDWARE (DINHATA)"/>
        <s v="LOKNATH BUILDERS (D. DINAJPUR)"/>
        <s v="LOKNATH ENTERPRIME"/>
        <s v="LOKNATH ENTERPRISE"/>
        <s v="LOUHA BHANDAR"/>
        <s v="LUCKY ENTERPRISE"/>
        <s v="LUCKY ENTERPRISES - PARIHAR"/>
        <s v="LUCKY HARDWARE"/>
        <s v="LUCKY HARDWARE STORE"/>
        <s v="LUKHURAKHAN HARDWARE &amp; FABRICATION"/>
        <s v="LYNGDOH HARDWARE (JOWAI)"/>
        <s v="LYNGDOH SALES CORPORATION"/>
        <s v="M &amp; M STORE (AIZWAL)"/>
        <s v="M &amp; T ENTERPRISES (BELWA)"/>
        <s v="M B TRADERS"/>
        <s v="M K  ENTERPRISE (LA)"/>
        <s v="M M ENTERPRISES"/>
        <s v="M M HARDWARE"/>
        <s v="M M TRADERS"/>
        <s v="M P ENTERPRISE"/>
        <s v="M S ENTERPRISE"/>
        <s v="M TRADERS"/>
        <s v="M.B. ENTERPRISE"/>
        <s v="M.B. ENTERPRISE (KOKRAJHAR)"/>
        <s v="M.B. HARDWARE"/>
        <s v="M.B.STEEL"/>
        <s v="M.B.TRADING CO."/>
        <s v="M.H. ENTERPRISE"/>
        <s v="M.M HARDWARE"/>
        <s v="M.M.HARDWARE STORE"/>
        <s v="M.R. STEEL HOUSE"/>
        <s v="M.S.TRADING"/>
        <s v="M/S DARANG"/>
        <s v="M/S GITA DEVI PRASAD"/>
        <s v="M/S MOHIT PAUL"/>
        <s v="M/s PAUL HARDWARE STORES"/>
        <s v="M/S S K ENTERPRISES"/>
        <s v="M/S SITA STEEL"/>
        <s v="MAA BELA HARDWARE STORE"/>
        <s v="MAA BHABANI HARDWARE"/>
        <s v="MAA BHAWANI HARDWARE (NGN)"/>
        <s v="MAA BHAWANI STORE"/>
        <s v="MAA BHAWANI TRADERS - KOLASHI"/>
        <s v="MAA BUILDERS"/>
        <s v="MAA CHARU HARDWARE"/>
        <s v="MAA DURGA ENTERPRISE (DHARAMPUR)"/>
        <s v="MAA DURGA TRADERS"/>
        <s v="MAA DURGA TRADERS (BARHARA KOTHI)"/>
        <s v="MAA ENTERPRISE"/>
        <s v="MAA ENTERPRISE - LA"/>
        <s v="MAA ENTERPRISE (DEHABOND)"/>
        <s v="MAA ENTERPRISE (GUWAHATI)"/>
        <s v="MAA ENTERPRISE-GHY"/>
        <s v="MAA HARDWARE"/>
        <s v="MAA HARDWARE - LA"/>
        <s v="MAA HARDWARE - NCH"/>
        <s v="MAA HARDWARE (NAGAON)"/>
        <s v="MAA HARDWARE-SIVASAGAR"/>
        <s v="MAA KALI BUILDERS"/>
        <s v="MAA KALI ENTERPRISE"/>
        <s v="MAA KALI HARDWARE"/>
        <s v="MAA KALI STORES"/>
        <s v="MAA KAMAKHYA ENTERPRISE"/>
        <s v="MAA KAMAKHYA ENTERPRISE (GHY)"/>
        <s v="MAA KAMAKHYA HARDWARE"/>
        <s v="MAA KAMAKHYA HARDWARE (TEZPUR)"/>
        <s v="MAA KAMAKHYA METAL"/>
        <s v="MAA KARNI STEEL"/>
        <s v="MAA LAXMI HARDWARE"/>
        <s v="MAA LAXMI TRADERS (JICHHO)"/>
        <s v="MAA MANASA HARDWARE (HOJAI)"/>
        <s v="MAA MANASHA ENTERPRISE"/>
        <s v="MAA MANASHA HARDWARE"/>
        <s v="MAA MANI IRON STORES"/>
        <s v="MAA MEHARESWARI CARRING CENTRE"/>
        <s v="MAA SHANTI TRADERS"/>
        <s v="MAA SHARDA CEMENT AGENCY"/>
        <s v="MAA SHARDA IRON STORE"/>
        <s v="MAA SHARDA TRADER (SULTANGANJ)"/>
        <s v="MAA TARA ENTERPRISES - SONBARSA"/>
        <s v="MAA TARA TRADING (DARJEELING)"/>
        <s v="MAA TRADERS (BOKAJAN)"/>
        <s v="MAA TRIPURASWARI CONSTRUCTION"/>
        <s v="MAAHABOLI ENTERPRISE"/>
        <s v="MAAKALI ENTERPRISE (AGARTALA)"/>
        <s v="MADAN GOPAL TRADERS (AGARTALA)"/>
        <s v="MAHABIR HARDWARE - GLGT"/>
        <s v="MAHABIR HARDWARE (DOOM DOOMIA)"/>
        <s v="MAHABIR PRASAD MAHENDRA KUMAR"/>
        <s v="MAHADEB BHANDER"/>
        <s v="MAHADEV STEEL"/>
        <s v="MAHADEV TRADERS"/>
        <s v="MAHADEV TRADERS - JALSIMAN"/>
        <s v="MAHADEV TRADERS - PALASI"/>
        <s v="MAHALAXMI ENTERPRISE - DRG"/>
        <s v="MAHALAXMI HARDWARE (DHEMAJI)"/>
        <s v="MAHALAXMI HARDWARES (D.DINAJPUR)"/>
        <s v="MAHALAXMI TRADERS (MUZAFFARPUR)"/>
        <s v="MAHANAM CONSTRUCTION"/>
        <s v="MAHANTA AND CO. HARDWARE"/>
        <s v="MAHATO FERTILIZER AND SEEDS"/>
        <s v="MAHAVEER TRADERS (KHODAWANPUR)"/>
        <s v="MAHE TRADERS"/>
        <s v="MAHENDRA KUMAR SURANA"/>
        <s v="MAHENDRA MARBLE HARDWARE"/>
        <s v="MAHESH HARDWARE"/>
        <s v="MAHESH HARDWARE (BHALUKPONG)"/>
        <s v="MAHESH MAHESWARI"/>
        <s v="MAHESH STORE"/>
        <s v="MAHESH TRADERS (AP)"/>
        <s v="MAHESHWARI ENTERPRISES"/>
        <s v="MAHESWARI CEMENT AGENCY - ALIPURDUAR"/>
        <s v="MAL CEMENT STORES"/>
        <s v="MALAKAR HARDWARE"/>
        <s v="MAMTA ENTERPRISES"/>
        <s v="MAMTA HARDWARE"/>
        <s v="MAMTA HARDWARE STORES"/>
        <s v="MANDAL &amp; SONS"/>
        <s v="MANDAL ENTERPRISE"/>
        <s v="MANDAL HARDWARE - PANJIPARA"/>
        <s v="MANISH TRADING"/>
        <s v="MANISH TRADING CO."/>
        <s v="MANJAR TRADERS AND BUILDING MATERIAL"/>
        <s v="MANJU ENTERPRISE"/>
        <s v="MANJU HARDWARE"/>
        <s v="MANNAT TRADERS"/>
        <s v="MANORAMA HARDWARE STORE - LA"/>
        <s v="MARPI WIRE PRODUCT"/>
        <s v="MARUTI ASSOCIATES"/>
        <s v="MARUTI HARDWARE (SIB)"/>
        <s v="MASUM HARDWARE"/>
        <s v="MASUMA JANNATUL AKTAR"/>
        <s v="MATADI BUILDERS"/>
        <s v="MATRI HARDWARE"/>
        <s v="MAYA HARDWARE STORES (LA)"/>
        <s v="MAYUKH ENTERPRISE"/>
        <s v="MAZUMDER BROTHERS"/>
        <s v="MAZUMDER ENTERPRISE"/>
        <s v="MAZUMDER HARDWARE"/>
        <s v="MD ASHIF ALI"/>
        <s v="MD EMRAN ALI KHAN"/>
        <s v="MD FIROJ ALI"/>
        <s v="MD NAJIM UDDIN (KAMPUR)"/>
        <s v="MD SAHAJAHAN"/>
        <s v="MEGHA TRADE CENTRE"/>
        <s v="MEMO HARDWARE AGENCY"/>
        <s v="MEZ &amp; CO HARDWARE"/>
        <s v="MI HARDWARE &amp; CEMENT"/>
        <s v="MIDLAND BUSINESS ENTERPRISE"/>
        <s v="MILAN CHANDRA SARKAR"/>
        <s v="MIRA HARDWARE"/>
        <s v="MISHRA HARDWARE - TEZ"/>
        <s v="MITHI TRADING CO."/>
        <s v="MITRA ENTERPRISE"/>
        <s v="MMR HARDWARE STORE"/>
        <s v="MODAK ENTERPRISE"/>
        <s v="MODAK IRON AGENCY"/>
        <s v="MODAK TRADERS (AGARTALA)"/>
        <s v="MODERN HARDWARE"/>
        <s v="MOINA STORES"/>
        <s v="MOKTADER ENTERPRISE"/>
        <s v="MOLLAH ENTERPRISE"/>
        <s v="MOMTAZ HARDWARE"/>
        <s v="MON KAMONA HARDWARE"/>
        <s v="MONORANJAN DAS"/>
        <s v="MONOSA STORES (DMR)"/>
        <s v="MOON HARDWARE &amp; STEEL FABRICATION"/>
        <s v="MOON STAR HARDWARE STORES"/>
        <s v="MOROMI ENTERPRISE"/>
        <s v="MOURYA IRON TRADERS"/>
        <s v="MOZNU HARDWARE SHOP (LA)"/>
        <s v="MRINAL KANTI SAHA"/>
        <s v="MRT STORE"/>
        <s v="MUHAFIZ ENTERPRISE"/>
        <s v="MUKESH TRADERS - UDAKISHUNGANJ"/>
        <s v="MUKTA HARDWARE"/>
        <s v="MUNCHUN TRADERS"/>
        <s v="MUNNA ENTERPRISE"/>
        <s v="MURARI MOHAN RETAIL"/>
        <s v="MUSTAKIM HARDWARE"/>
        <s v="N B SUPPLIERS"/>
        <s v="N C STORE"/>
        <s v="N NADAW STORE"/>
        <s v="N PATOWARY HARDWARE"/>
        <s v="N S TRADE AGENCY"/>
        <s v="N.A. ENTERPRISE"/>
        <s v="N.D. ENTERPRISE (SAUDANGI)"/>
        <s v="N.H. HARDWARE"/>
        <s v="N.I.HARDWARE"/>
        <s v="N.J. HARDWARE"/>
        <s v="N.N.N ENTERPRISES"/>
        <s v="N.P. HARDWARE - MNP"/>
        <s v="N.W. ENTERPRISE"/>
        <s v="N/S HARDWARE &amp; STEEL"/>
        <s v="NABA KUMAR SAHA"/>
        <s v="NADIA HARDWARE"/>
        <s v="NAHAR TRADERS"/>
        <s v="NAMAMI ENTERPRISES"/>
        <s v="NANDA KISHORE PRASAD"/>
        <s v="NANDALAL ENTERPRISE"/>
        <s v="NANDINI ENTERPRISES"/>
        <s v="NARGIS HARDWARE"/>
        <s v="NATH BROTHERS &amp; HARDWARE"/>
        <s v="NATH HARDWARE"/>
        <s v="NATH VARIETY STORE"/>
        <s v="NATHU HARDWARE "/>
        <s v="NATIONAL ENTERPRISE"/>
        <s v="NATIONAL HARDWARE STORES"/>
        <s v="NATIONAL TRADING CO"/>
        <s v="NAYAN CARRYING CENTRE (UDAIPUR)"/>
        <s v="NAYRA ENTERPRISES"/>
        <s v="NEERAJ TRADERS (MNP)"/>
        <s v="NEW AMIN HARDWARE(MORIGAON)"/>
        <s v="NEW ASSAM HARDWARE (TEOK)"/>
        <s v="NEW BHAWANI HARDWARE - NLP"/>
        <s v="NEW BOLBAM"/>
        <s v="NEW BURIMA HARDWARE"/>
        <s v="NEW CHANDIMATA TRADERS"/>
        <s v="NEW J P HARDWARE (TEZPUR)"/>
        <s v="NEW LASKAR TRADER'S"/>
        <s v="NEW MADAN GOPAL HARDWARE"/>
        <s v="NEW MAHENDRA BHANDAR"/>
        <s v="NEW MINA HARDWARE"/>
        <s v="NEW SUMAN ENTERPRISE"/>
        <s v="NEW TARUN HARDWARE STORE"/>
        <s v="NIBEDITA DEPARTMENTAL SHOP"/>
        <s v="NIDEESHWARAM HARDWARE"/>
        <s v="NIKHIL KUMAR CHOWDHURY"/>
        <s v="NIKU HARDWARE"/>
        <s v="NILACHAL PAINTS &amp; SANITARY"/>
        <s v="NIMESH ENTERPRISE"/>
        <s v="NIRANJAN HARDWARE STORES"/>
        <s v="NIRMAL ENTERPRISE"/>
        <s v="NIRMAL HARDWARE"/>
        <s v="NIRMAN UDYOG"/>
        <s v="NISHIGANJ BUILDERS"/>
        <s v="NORTH EAST HARDWARE - LA"/>
        <s v="NUNG ENTERPRISE"/>
        <s v="NUR ENTERPRISE - SAMASPUR"/>
        <s v="NUR ISLAM ENTERPRISE"/>
        <s v="NY ENTERPRISES"/>
        <s v="OJA HARDWARE (KOLONGPAR)"/>
        <s v="OM ENTERPRISES - APN"/>
        <s v="OM HARDWARE"/>
        <s v="OM SHANTI TRADERS"/>
        <s v="OM SHIV MAHAKALI LAXMI TRADERS"/>
        <s v="OM SRI GANESH TRADING CO"/>
        <s v="OM TRADERS (SIL)"/>
        <s v="OM TRADING"/>
        <s v="OMIOO HARDWARE"/>
        <s v="OMKER ROY"/>
        <s v="ONN AGENCY"/>
        <s v="OSMAN HARDWARE"/>
        <s v="P B HARDWARE"/>
        <s v="P C STEEL"/>
        <s v="P.D. ENTERPRISE - NLP"/>
        <s v="P.K ENTERPRISE (AMGURI)"/>
        <s v="P.K. HARDWARE STORE"/>
        <s v="P.K.ENTERPRISE(LOWER ASSAM)"/>
        <s v="P.K.IRON STORES"/>
        <s v="P.PHAWA"/>
        <s v="P.S. ENTERPRISE (AGT)"/>
        <s v="P.S. HARDWARE"/>
        <s v="P.S.ENTERPRISE (GUWAHATI)"/>
        <s v="PABAN AGARWALA"/>
        <s v="PAL BUILDERS (D DINAJPUR)"/>
        <s v="PALIT ENTERPRISE"/>
        <s v="PANKAJ AGARWAL (SIKKIM)"/>
        <s v="PANKAJ CEMENT STORE"/>
        <s v="PANKAJ KUMAR CHAUDHARI"/>
        <s v="PANNALAL ENTERPRISES"/>
        <s v="PAONA ENTERPRISES"/>
        <s v="PAPPU KRISHI KENDRA"/>
        <s v="PARBIN ENTERPRISE"/>
        <s v="PARIJAT STEEL (GHY)"/>
        <s v="PARISMITA ENTERPRISE"/>
        <s v="PARTHA DAS - AGT"/>
        <s v="PAUL CONSTRUCTION (KHARIA)"/>
        <s v="PAUL ENTERPRISE - AGT"/>
        <s v="PAUL HARDWARE"/>
        <s v="PAUL HARDWARE - SALBARI"/>
        <s v="PAUL HARDWARES (CACHAR)"/>
        <s v="PAUL HARDWARES (UDAIPUR)"/>
        <s v="PAWAN ENTERPRISE"/>
        <s v="PAWAN KUMAR SAHU - TURA"/>
        <s v="PICK ME"/>
        <s v="PINKI HARDWARE - NGN"/>
        <s v="PODDAR STEEL TRADING"/>
        <s v="PODDER CONSTRUCTION"/>
        <s v="PODDER HARDWARE (UDP)"/>
        <s v="POHAR TRADERS (MAZDIA)"/>
        <s v="POLO HILLS MACHINERY &amp; HARDWARE"/>
        <s v="POPULAR ENTERPRISE"/>
        <s v="POPULAR TRADING"/>
        <s v="PRADIP H/W STORES"/>
        <s v="PRADIP KUMAR SAHA"/>
        <s v="PRADIP SAHA"/>
        <s v="PRADIP STORE (RAJMAI)"/>
        <s v="PRAGATI ENTERPRISE"/>
        <s v="PRANATI HARDWARE"/>
        <s v="PRASAD HARDWARE"/>
        <s v="PRASAD TRADERS (LA)"/>
        <s v="PRATIBHA HARDWARE"/>
        <s v="PRATIK HARDWARE"/>
        <s v="PRATIMA STORE"/>
        <s v="PRAVEER ENTERPRISE"/>
        <s v="PRINCE HARDWARE"/>
        <s v="PRINCE TRADERS - BARAHAT"/>
        <s v="PRIYA CARRING CENTRE"/>
        <s v="PRIYA HARDWARE"/>
        <s v="PRIYAMBANI STORES"/>
        <s v="PRIYANKA CEMENT SALES AGENCY"/>
        <s v="PROBIR HARDWARE"/>
        <s v="PROMILA BUILDERS"/>
        <s v="PUJA ENTERPRISE"/>
        <s v="PUNAM TRADING"/>
        <s v="PURBANCHAL HARDWARE (DEMOW)"/>
        <s v="PURBANCHAL HARDWARE (TEZPUR)"/>
        <s v="PURBANCHAL UDYOG (DIB)"/>
        <s v="PURBASHA ENTERPRISE"/>
        <s v="PURNA HARDWARE STORES"/>
        <s v="PURNIMA STORE"/>
        <s v="PUSHPA TRADERS"/>
        <s v="R BROTHER &amp; SONS"/>
        <s v="R D STORE"/>
        <s v="R I ENTERPRISE"/>
        <s v="R K BUILDING AND MATERIALS"/>
        <s v="R K ENTERPRISES"/>
        <s v="R K HARDWARE (TURA)"/>
        <s v="R K TRADING (SILCHAR)"/>
        <s v="R M HARDWARE"/>
        <s v="R P ENTERPRISE"/>
        <s v="R P STORE (AIZWAL)"/>
        <s v="R R HARDWARE"/>
        <s v="R V HARDWARE AND STORE"/>
        <s v="R.B. STORE - NLD"/>
        <s v="R.D.D.HARDWARE"/>
        <s v="R.H.ENTERPRISE"/>
        <s v="R.K ENTERPRISES"/>
        <s v="R.K. ENTERPRISES"/>
        <s v="R.K. STEEL - COOCHBIHAR"/>
        <s v="R.K. TRADING"/>
        <s v="R.K.ENTERPRISE (NALBARI)"/>
        <s v="R.K.HARDWARE STORE - NLP"/>
        <s v="R.K.STEEL (NEW)"/>
        <s v="R.M. TRADERS (SILCHAR)"/>
        <s v="R.N. ENTERPRISE"/>
        <s v="R.P.TRADERS"/>
        <s v="R.S. TRADERS"/>
        <s v="R&amp;C ENTERPRISE"/>
        <s v="RABBANI &amp; CO. "/>
        <s v="RABEN KALITA ENTERPRISE"/>
        <s v="RADHA HARDWARE"/>
        <s v="RADHA TRADERS"/>
        <s v="RADHESHYAM IRON"/>
        <s v="RADHIKA ENTERPRISE"/>
        <s v="RAFIK HARDWARE"/>
        <s v="RAHIMIAH STEEL"/>
        <s v="RAHMAT ENTERPRISE"/>
        <s v="RAHUL HARDWARE"/>
        <s v="RAHUL TRADERS (GHY)"/>
        <s v="RAHUL TRADEWING PVT. LTD."/>
        <s v="RAJ ENTERPRISE - CHANCHAL"/>
        <s v="RAJ HARDWARE (DARRANG)"/>
        <s v="RAJ LAXMI AJENCIES"/>
        <s v="RAJ VIKASH STEEL CENTRE"/>
        <s v="RAJA HARDWARES AND SUPPLIERS"/>
        <s v="RAJA TRADING"/>
        <s v="RAJASTHAN MARBELS AND HARDWARE"/>
        <s v="RAJBIR HARDWARE STORE"/>
        <s v="RAJESH HARDWARE SHOP-HOJAI"/>
        <s v="RAJESH TRADE &amp; AGENCY"/>
        <s v="RAJESH TRADERS (TSK)"/>
        <s v="RAJIA HARDWARE"/>
        <s v="RAJIV RANJAN ENTERPRISES"/>
        <s v="RAJIV TRADERS (GHY)"/>
        <s v="RAJKHOWA HARDWARE (NLP)"/>
        <s v="RAJU ENTERPRISES - RANIPOOL"/>
        <s v="RAKESH STORES"/>
        <s v="RAKSHIT CYCLE &amp; HARDWARE"/>
        <s v="RAM JANKI TRADERS"/>
        <s v="RAM KAMAL BHANDER"/>
        <s v="RAMA ENTERPRISES - YANGANG"/>
        <s v="RAMCHANDRA JAYPRAKASH"/>
        <s v="RAMKRISHNA ENTERPRISE (DHALAI)"/>
        <s v="RAMKRISHNA ENTERPRISE(PANISAGAR)"/>
        <s v="RAMKRISHNA HARDWARE - BIRPARA"/>
        <s v="RAMKRISHNA HARDWARE-DIMA HASAO"/>
        <s v="RAMKRISHNA IRON"/>
        <s v="RAMKRISHNA TRADERS (JIRANIA)"/>
        <s v="RAMTHAKUR IRON"/>
        <s v="RAMTHAKUR TRADING CO."/>
        <s v="RANGAMOYEE"/>
        <s v="RANI ENTERPRISES"/>
        <s v="RANI SATI TRADING CO."/>
        <s v="RANUP BODO"/>
        <s v="RATAN SARKAR"/>
        <s v="RAVI STORE"/>
        <s v="RAZIYA ENTERPRISES"/>
        <s v="REKHA HARDWARE"/>
        <s v="RENU BEGUM STORE"/>
        <s v="REZA HARDWARE"/>
        <s v="RIDGE ENTERPRISES - APN"/>
        <s v="RIJINA BEGUM"/>
        <s v="RISHI ENTERPRISE"/>
        <s v="RIYA HARDWARE"/>
        <s v="RK TRADERS"/>
        <s v="ROHAN TRADERS"/>
        <s v="ROHIT TRADERS"/>
        <s v="Rohul Hardware"/>
        <s v="RORO POLYMERS"/>
        <s v="ROSHAN HARDWARE"/>
        <s v="ROSHNI ENTERPRISES"/>
        <s v="ROSHNI TRADING"/>
        <s v="ROTHIN BARMAN"/>
        <s v="ROY CYCLE STORES"/>
        <s v="ROY ENTERPRISE (DHALESWAR)"/>
        <s v="ROY ENTERPRISE (SILIGURI)"/>
        <s v="ROY HARDWARE"/>
        <s v="ROY HARDWARE STORE (LALUK)"/>
        <s v="ROY SUPPLIERS"/>
        <s v="ROYAL CEMENTS"/>
        <s v="ROYAL ENTERPRISE"/>
        <s v="ROYAL ENTERPRISE-AP"/>
        <s v="RS ENTERPRISE"/>
        <s v="RS HARDWARE &amp; SUPPLIER"/>
        <s v="RUDRA STEEL &amp; CONSTRUCTION COMPANY"/>
        <s v="RUHI ENTERPRISE"/>
        <s v="RUKMANI ENTERPRISE (JORHAT)"/>
        <s v="RUKSHANA HARDWARE"/>
        <s v="RUMANA HARDWARES"/>
        <s v="RUNA ENTERPRISE"/>
        <s v="RUPALI HARDWARE"/>
        <s v="RUPAM ENTERPRISE (JALPAIGURI)"/>
        <s v="RUPJYOTI ENTERPRISE"/>
        <s v="RUPNAGAR HARDWARE (GHY)"/>
        <s v="S A ENTERPRISE (HALLIDAYGANJ)"/>
        <s v="S C ENTERPRISES"/>
        <s v="S D SHIRA"/>
        <s v="S K TRADERS - PURNIA"/>
        <s v="S K TRADING"/>
        <s v="S K TRADING (NLD)"/>
        <s v="S K TRADING CO. (LUMDING)"/>
        <s v="S R BUILDERS"/>
        <s v="S S ENTERPRISE-DARRANG"/>
        <s v="S S HARDWARE"/>
        <s v="S S STORE"/>
        <s v="S.A. ENTERPRISE"/>
        <s v="S.A.AGENCY"/>
        <s v="S.B. ENTERPRISE - SIL"/>
        <s v="S.B. HARDWARE"/>
        <s v="S.B.ENTERPRISE (CHHAYGAON)"/>
        <s v="S.B.TIMBER"/>
        <s v="S.I.R ENTERPRISE"/>
        <s v="S.J.TRADERS"/>
        <s v="S.K.HARDWARE (JORHAT)"/>
        <s v="S.K.HARDWARE STORES (TURA)"/>
        <s v="S.M.ENTERPRISE"/>
        <s v="S.M.ENTERPRISE (LA)"/>
        <s v="S.N.HARDWARE (NAGAON)"/>
        <s v="S.S. ENTERPRISE (SIBSAGAR)"/>
        <s v="SABITA DAM"/>
        <s v="SABITRI LAHA"/>
        <s v="SABNUR HARDWARE"/>
        <s v="SADHAN ENTERPRISE"/>
        <s v="SADHANA ENTERPRISE (MATHURABAGAN)"/>
        <s v="SAGAR KHAD BEEJ BHANDAR"/>
        <s v="SAH ENTERPRISES"/>
        <s v="SAH TRADERS"/>
        <s v="SAH TRADERS - SIKTY"/>
        <s v="SAHA &amp; CO."/>
        <s v="SAHA CONSTRUCTION"/>
        <s v="SAHA HARDWERE"/>
        <s v="SAHA TRADERS"/>
        <s v="SAI HARDWARE"/>
        <s v="SAIKIA ENTERPRISE"/>
        <s v="SAIKIA HARDWARE (NLP)"/>
        <s v="SAIKIA HARDWARE-NGN"/>
        <s v="SAILOLIANA ENTERPRISE"/>
        <s v="SAINI HARDWARE"/>
        <s v="SALAM SUPPLIERS"/>
        <s v="SALEN ENTERPRISE"/>
        <s v="SAMAD HARDWARE"/>
        <s v="SAMCHO HARDWARE TRADE AGENCY"/>
        <s v="SAMYO HARDWARE (SHILLONG)"/>
        <s v="SANDHYA HARDWARE (JAMUNAMUKH)"/>
        <s v="SANDHYA HARDWARE STORES"/>
        <s v="SANDIP AGARWAL"/>
        <s v="SANDIP KUMAR NIMODIA"/>
        <s v="SANGAM ENTERPRISE"/>
        <s v="SANGO ENTERPIRSES"/>
        <s v="SANJAY BISWAS"/>
        <s v="SANJIB KUMAR PAUL"/>
        <s v="SANJITA HARDWARE"/>
        <s v="SANNI STEEL"/>
        <s v="SANTOSH ROY"/>
        <s v="SANTOSHI TRADERS"/>
        <s v="SARADA TRADING"/>
        <s v="SARALA ENTERPRISE"/>
        <s v="SARDA TRADE CORPORATION"/>
        <s v="SARITA TRADING"/>
        <s v="SARMA HARDWARE(GUWAHATI)"/>
        <s v="SARMA STORE"/>
        <s v="SAROI ENGG &amp; FEBRICATION"/>
        <s v="SARSWATI ENTERPRISES"/>
        <s v="SASWAT"/>
        <s v="SATI TRADING CO"/>
        <s v="SATYA RANJAN ROY"/>
        <s v="SATYAM HARDWARE - AP"/>
        <s v="SAURABH HARDWARE"/>
        <s v="SAWANG TRADERS"/>
        <s v="SAYAN STEEL"/>
        <s v="SBD STEEL &amp; CEMENT"/>
        <s v="SEDES ENTERPRISE"/>
        <s v="SEEMA TRADERS"/>
        <s v="SEMINGTON MARAK"/>
        <s v="SENCHOWA HARDWARE"/>
        <s v="SETHIA ENTERPRISES"/>
        <s v="SHAHIN AMEEN"/>
        <s v="SHANKAR  HARDWARE"/>
        <s v="SHANKAR BHANDAR (DARANG)"/>
        <s v="SHANKAR HARDWARE"/>
        <s v="SHANKAR ROY"/>
        <s v="SHANTA TRADERS"/>
        <s v="SHANTI ENTERPRISE"/>
        <s v="SHANTI SUPPLY"/>
        <s v="SHANTI TRADE"/>
        <s v="SHANTIPUR HARDWARE STORE"/>
        <s v="SHARADA STEEL"/>
        <s v="SHARMA BUILDERS"/>
        <s v="SHARMA H.W. STORES"/>
        <s v="SHARMA HARDWARE (NAGAON)"/>
        <s v="SHEKINA ENTERPRISE"/>
        <s v="SHERPA TRADING CO"/>
        <s v="SHEW HARDWARE (JORHAT)"/>
        <s v="SHIBANI ENTERPRISES"/>
        <s v="SHIKHA HARDWARE"/>
        <s v="SHIRA HARDWARE STORE (TURA)"/>
        <s v="SHIV BHANDAR (NLP)"/>
        <s v="SHIV ENTERPRISE"/>
        <s v="SHIV ENTERPRISES - BIHAT"/>
        <s v="SHIV KHAD BEEJ BHANDAR"/>
        <s v="SHIV SAI SUPPLIER"/>
        <s v="SHIV SANKAR HARDWARE"/>
        <s v="SHIV SANKAR SANITARY &amp; HARDWARE STORES - AGT"/>
        <s v="SHIV SHAKTI HARDWARE"/>
        <s v="SHIV SHAKTI HARDWARE (JOR)"/>
        <s v="SHIV SHAKTI TRADERS (KURHAN)"/>
        <s v="SHIV TRADERS - SAKRA"/>
        <s v="SHIVA TRADERS (MAJORGANJ)"/>
        <s v="SHIVA TRADING AND COMPANY"/>
        <s v="SHIVAA ENTERPRISES"/>
        <s v="SHIVAM ENTERPRISE (GHY)"/>
        <s v="SHIVAM ENTERPRISES - RAKDONG"/>
        <s v="SHIVAM HARDWARE"/>
        <s v="SHIVAM HARWDARE (LA)"/>
        <s v="SHIVAM KRISHI KENDRA"/>
        <s v="SHIVAM STEEL"/>
        <s v="SHIVAM TRADING"/>
        <s v="SHREE GAJRAJ BUILDERS"/>
        <s v="SHREE GANESH ENTERPRISE (GHY)"/>
        <s v="SHREE GANESH HARDWARE (TEZPUR)"/>
        <s v="SHREE GANESH STEEL"/>
        <s v="SHREE GANESH TRADERS"/>
        <s v="Shree Hari Hardware"/>
        <s v="SHREE KAMLA ENTERPRISES"/>
        <s v="SHREE KANHAIYA HARDWARE STORE"/>
        <s v="SHREE KRISHNA HARDWARE - NAYARHAT"/>
        <s v="SHREE RADHA ENTERPRISES"/>
        <s v="SHREE SASHI STORE - NLD"/>
        <s v="SHREE SHYAM HARDWARE"/>
        <s v="SHREE SHYAM TRADERS"/>
        <s v="SHREE TRADERS"/>
        <s v="SHREEPUR HARDWARE"/>
        <s v="SHRI DROSTAR LYNGDOH"/>
        <s v="SHRI ELECTRICALS &amp; HARDWARES"/>
        <s v="SHRI KHRAWBOR LYNGKHOI"/>
        <s v="SHRI RAM ENTERPRISES"/>
        <s v="SHRI VISHWAKARMA TRADERS - HASANPUR"/>
        <s v="SHUBHAM ENTERPRISES"/>
        <s v="SHUBHAM TRADERS (BHARRAHI BAZAR)"/>
        <s v="SHYAM CONSTRUCTION &amp; SUPPLIERS"/>
        <s v="SHYAM ENTERPRISE"/>
        <s v="SHYAM ENTERPRISES (THAKURGANJ)"/>
        <s v="SHYAM HARDWARE STORES"/>
        <s v="SHYAM PLY HOUSE"/>
        <s v="SHYAM STEEL"/>
        <s v="SHYAM TRADERS (SIL)"/>
        <s v="SHYAMALI STORES"/>
        <s v="SHYAMANTAMONI HARDWARE STORES"/>
        <s v="SIBA INFRATECH"/>
        <s v="SIBANATH HARDWARE (MOR)"/>
        <s v="SIDDIQUEE ENTERPRISES"/>
        <s v="SILASAKHU HARDWARE &amp; ELECTRICALS"/>
        <s v="SINDHU AGRIWARE"/>
        <s v="SINGH TRADE &amp; COMMERCE"/>
        <s v="SINHA MARKETING"/>
        <s v="SIPRA TRADERS"/>
        <s v="SIRISH HARDWARE"/>
        <s v="SKYLINE TRADERS"/>
        <s v="SMA ENTERPRISES"/>
        <s v="SMTI KISETEULE ZEME"/>
        <s v="SNOWDROP HARDWARE"/>
        <s v="SOBHA IRON &amp; STEEL"/>
        <s v="SOMAYA HARDWARE"/>
        <s v="SONA BRICKS AND TRADERS"/>
        <s v="SONAPUR CEMENT CENTRE"/>
        <s v="SONOWAL HARDWARE AND FURNITURE"/>
        <s v="SOUTHERN BREEZE"/>
        <s v="SPINGSHON MAWLIEH"/>
        <s v="SR BUILDERS"/>
        <s v="SR ENTERPRISE"/>
        <s v="SREE BALAJI HARDWARE STORES"/>
        <s v="SREE BHANDER (SP FIRM)"/>
        <s v="SREE GONESH CEMENT AND HARDWARE"/>
        <s v="SREE KRISHNA TRADE AGENCY"/>
        <s v="SREEMA TRADERS - SILCHAR"/>
        <s v="SREEMOYEE HARDWARE"/>
        <s v="SRI GANPATI TRADERS (PILKHI)"/>
        <s v="SRI HANUMAN ENTERPRISES (DARJEELING)"/>
        <s v="SRI JAGDAMBA HARDWARE STORES"/>
        <s v="SRI NARAYAN CHANDRA SAHA &amp; SONS"/>
        <s v="SRI RAM TRADING"/>
        <s v="SRI RAVI TRADERS (PAMRA)"/>
        <s v="SRI SANJOY PAUL"/>
        <s v="SRI SHAKAMBHARI BUILDER"/>
        <s v="SRI UTTAM KUMAR ROY"/>
        <s v="SRISTI CEMENT HOUSE (SADAR)"/>
        <s v="STEEL HOUSE"/>
        <s v="STEELS HOUSE"/>
        <s v="SUBAL MAHANTA"/>
        <s v="SUBH KARAN SINGHI (LA)"/>
        <s v="SUBHAM HARDWARE"/>
        <s v="SUBHAN ENTERPRISE"/>
        <s v="SUBHASH MALAKAR"/>
        <s v="SUBRATA SAHA"/>
        <s v="SUBRATA SINHA"/>
        <s v="SUDEB SHEAL"/>
        <s v="SUJIT HARDWARE"/>
        <s v="SUJIT KUMAR SAHA"/>
        <s v="SUJIT SEN"/>
        <s v="SULTAN ENTERPRISE"/>
        <s v="SUMAN ENTERPRISE (GHY)"/>
        <s v="SUMAN ENTERPRISES"/>
        <s v="SUMAN ENTERPRISES - PANCHGACHIA"/>
        <s v="SUMAN HARDWARE"/>
        <s v="SUMAN KRISHI KENDRA AND CEMENT AGEN"/>
        <s v="SUMITRA ENTERPRISE - JALPAIGURI"/>
        <s v="SUNDAR HARDWARE"/>
        <s v="SUNIL HARDWARE"/>
        <s v="SUNIL TRADING (BARSOI)"/>
        <s v="SUNIRMAL DAS"/>
        <s v="SUNITA ENTERPRISE"/>
        <s v="SUNITI ENTERPRISE"/>
        <s v="SUNITI TRADERS (SIL)"/>
        <s v="SUPER ENTERPRISES"/>
        <s v="SUPRIYA STORES"/>
        <s v="SURAVI ENTERPRISE"/>
        <s v="SURENDRA IRON &amp; STEEL"/>
        <s v="SUSHANTA CHANGMAI"/>
        <s v="SWAGAT TRADERS - DBR"/>
        <s v="SWASTIK HARDWARE STORE"/>
        <s v="SWASTIK IRON &amp; STEEL CENTER"/>
        <s v="SWASTIM HARDWARE"/>
        <s v="SWASTISHREE"/>
        <s v="SWASTY &amp; CO."/>
        <s v="SWURO ENTERPRISES (NLD)"/>
        <s v="T A TRADERS"/>
        <s v="T K ENTERPRISE"/>
        <s v="T R ENTERPRISE"/>
        <s v="T T ENTERPRISE (LEKABALI)"/>
        <s v="T.A. HARDWARE SHOP"/>
        <s v="T.D.PANGCHAK ENTERPRISE"/>
        <s v="T.D.TIMBER SHOP"/>
        <s v="T.N.CITIZEN STORE"/>
        <s v="TADO ENTERPRISE (AP NORTH)"/>
        <s v="TAGA ENTERPRISES"/>
        <s v="TAGGU ENTERPRISES"/>
        <s v="TAJ ENTERPRISE"/>
        <s v="TAJ LOUHA BHANDAR"/>
        <s v="TAJ TRADERS"/>
        <s v="TALUKDAR BROTHER INTER LOCKING &amp; TI"/>
        <s v="TALUKDAR HARDWARE (LA)"/>
        <s v="TANA ENTERPRISES"/>
        <s v="TANGLA STEEL HOUSE"/>
        <s v="TANISH ENTERPRISE"/>
        <s v="TANISHA ENTERPRISE"/>
        <s v="TANYA HARDWARE"/>
        <s v="TAPAN KUMAR RAY (SILCHAR)"/>
        <s v="TARA MARBLES - APN"/>
        <s v="TARANGAMOYEE TRADERS"/>
        <s v="TATAN ENTERPRISES"/>
        <s v="THAKUR AND SONS"/>
        <s v="THAKUR AND SONS - GAYGHAT"/>
        <s v="THAKUR TRADERS"/>
        <s v="THANGAL ENTERPRISES"/>
        <s v="THANGJING HARDWARE"/>
        <s v="THE ONE"/>
        <s v="TIGER STEEL AND HARDWARE"/>
        <s v="TIRUPATI BUILDERS (DRJG)"/>
        <s v="TIRUPATI ENTERPRISE - NLP"/>
        <s v="TIRUPATI IRON STORES"/>
        <s v="TIRUPATI STEELS"/>
        <s v="TIRUPATI TRADERS (LOWER ASSAM)"/>
        <s v="TRIPURA SUNDARI IRON BHANDAR"/>
        <s v="TRIPURESWARI BHANDER"/>
        <s v="TRIPURESWARI ENTERPRISE"/>
        <s v="TRIRATNA HARDWARE"/>
        <s v="TRIZA SANITATION"/>
        <s v="TUK TUK ENTERPRISES"/>
        <s v="TULSYAN CEMENT &amp; FERTILIZERS"/>
        <s v="TURANGA HARDWARE"/>
        <s v="TWINLILIS LYNGKHOI"/>
        <s v="U A TRADERS"/>
        <s v="U.K.H. ENTERPRISE"/>
        <s v="UKHONG FURNITURE AND DECOR"/>
        <s v="UMERAJ HARDWARE"/>
        <s v="UNITED HARDWARE (MANJA)"/>
        <s v="UPANBI CONTZ PRIVATE LIMITED"/>
        <s v="URMILA HARDWARE"/>
        <s v="USMAN HARDWARE &amp; ELECTRICAL"/>
        <s v="VAISHNAVI IRON &amp; STEELS"/>
        <s v="VANDANA BUILDING SOLUTION"/>
        <s v="VAUDE VILLE HARDWARE"/>
        <s v="VELI HARDWARE"/>
        <s v="VIJAY TRADERS - MATIHANI"/>
        <s v="VINOD ENTERPRISE - NLD"/>
        <s v="W PHAWA HARDWARE"/>
        <s v="WEAR ME OUT"/>
        <s v="WLB ENTERPRISES"/>
        <s v="WOODLAND CONSTRUCTION"/>
        <s v="YASH HARDWARE"/>
        <s v="YAYING ENTERPRISES (AP)"/>
        <s v="YUVNANDAN ENTERPRISES (RAJOUN)"/>
        <s v="Z ENTERPRISES"/>
        <s v="ZAHUATA CEMENT AGENCY"/>
        <s v="ZAMAN STORES"/>
        <s v="ZAMZO ENGINEERING, CONSTRUCTION AND"/>
        <s v="ZARBEN TRADERS - NLD"/>
        <s v="ZEESHAN HARDWARE (LA)"/>
        <s v="ZIRDO ENTERPRISE"/>
        <s v="ZIYAAN ENTERPRISE"/>
        <s v="ZR ENTERPRISE"/>
        <s v="ZUALTEA BUSINESS CENTRE"/>
      </sharedItems>
    </cacheField>
    <cacheField name="DOA" numFmtId="0">
      <sharedItems containsDate="1" containsMixedTypes="1" minDate="2005-01-31T00:00:00" maxDate="2025-01-29T00:00:00" count="1016">
        <d v="2005-01-31T00:00:00"/>
        <d v="2005-02-01T00:00:00"/>
        <d v="2005-02-02T00:00:00"/>
        <d v="2005-02-03T00:00:00"/>
        <d v="2005-02-04T00:00:00"/>
        <d v="2005-02-07T00:00:00"/>
        <d v="2005-02-12T00:00:00"/>
        <d v="2005-02-25T00:00:00"/>
        <d v="2005-03-05T00:00:00"/>
        <d v="2005-03-24T00:00:00"/>
        <d v="2005-04-01T00:00:00"/>
        <d v="2005-04-23T00:00:00"/>
        <d v="2005-05-18T00:00:00"/>
        <d v="2005-07-02T00:00:00"/>
        <d v="2005-07-27T00:00:00"/>
        <d v="2005-07-30T00:00:00"/>
        <d v="2005-08-01T00:00:00"/>
        <d v="2005-08-26T00:00:00"/>
        <d v="2005-09-14T00:00:00"/>
        <d v="2005-10-17T00:00:00"/>
        <d v="2005-10-19T00:00:00"/>
        <d v="2005-10-22T00:00:00"/>
        <d v="2005-10-29T00:00:00"/>
        <d v="2005-12-01T00:00:00"/>
        <d v="2006-01-24T00:00:00"/>
        <d v="2006-02-02T00:00:00"/>
        <d v="2006-02-20T00:00:00"/>
        <d v="2006-03-13T00:00:00"/>
        <d v="2006-05-04T00:00:00"/>
        <d v="2006-05-19T00:00:00"/>
        <d v="2006-07-06T00:00:00"/>
        <d v="2006-07-25T00:00:00"/>
        <d v="2006-08-10T00:00:00"/>
        <d v="2006-08-12T00:00:00"/>
        <d v="2006-09-16T00:00:00"/>
        <d v="2006-10-10T00:00:00"/>
        <d v="2006-10-11T00:00:00"/>
        <d v="2006-11-08T00:00:00"/>
        <d v="2006-12-06T00:00:00"/>
        <d v="2006-12-16T00:00:00"/>
        <d v="2006-12-22T00:00:00"/>
        <d v="2006-12-26T00:00:00"/>
        <d v="2007-01-11T00:00:00"/>
        <d v="2007-03-30T00:00:00"/>
        <d v="2007-04-12T00:00:00"/>
        <d v="2007-05-10T00:00:00"/>
        <d v="2007-05-18T00:00:00"/>
        <d v="2007-05-24T00:00:00"/>
        <d v="2007-06-24T00:00:00"/>
        <d v="2007-07-20T00:00:00"/>
        <d v="2007-08-18T00:00:00"/>
        <d v="2007-08-22T00:00:00"/>
        <d v="2007-08-30T00:00:00"/>
        <d v="2007-11-12T00:00:00"/>
        <d v="2007-11-16T00:00:00"/>
        <d v="2008-04-09T00:00:00"/>
        <d v="2008-04-24T00:00:00"/>
        <d v="2008-04-28T00:00:00"/>
        <d v="2008-06-10T00:00:00"/>
        <d v="2008-06-13T00:00:00"/>
        <d v="2008-10-22T00:00:00"/>
        <d v="2008-10-25T00:00:00"/>
        <d v="2009-02-11T00:00:00"/>
        <d v="2009-04-30T00:00:00"/>
        <d v="2009-05-25T00:00:00"/>
        <d v="2009-05-28T00:00:00"/>
        <d v="2009-05-30T00:00:00"/>
        <d v="2009-06-08T00:00:00"/>
        <d v="2009-07-02T00:00:00"/>
        <d v="2009-07-17T00:00:00"/>
        <d v="2009-07-30T00:00:00"/>
        <d v="2009-08-05T00:00:00"/>
        <d v="2009-08-29T00:00:00"/>
        <d v="2009-09-25T00:00:00"/>
        <d v="2009-10-15T00:00:00"/>
        <d v="2009-10-29T00:00:00"/>
        <d v="2009-12-29T00:00:00"/>
        <d v="2010-01-18T00:00:00"/>
        <d v="2010-04-07T00:00:00"/>
        <d v="2010-07-02T00:00:00"/>
        <d v="2010-07-12T00:00:00"/>
        <d v="2010-07-14T00:00:00"/>
        <d v="2010-07-29T00:00:00"/>
        <d v="2010-08-18T00:00:00"/>
        <d v="2010-08-21T00:00:00"/>
        <d v="2010-11-23T00:00:00"/>
        <d v="2011-01-17T00:00:00"/>
        <d v="2011-02-09T00:00:00"/>
        <d v="2011-02-23T00:00:00"/>
        <d v="2011-03-12T00:00:00"/>
        <d v="2011-04-04T00:00:00"/>
        <d v="2011-04-07T00:00:00"/>
        <d v="2011-04-22T00:00:00"/>
        <d v="2011-05-03T00:00:00"/>
        <d v="2011-05-06T00:00:00"/>
        <d v="2011-05-09T00:00:00"/>
        <d v="2011-05-13T00:00:00"/>
        <d v="2011-06-17T00:00:00"/>
        <d v="2011-07-08T00:00:00"/>
        <d v="2011-07-16T00:00:00"/>
        <d v="2011-09-08T00:00:00"/>
        <d v="2011-09-13T00:00:00"/>
        <d v="2011-09-16T00:00:00"/>
        <d v="2011-09-21T00:00:00"/>
        <d v="2011-09-28T00:00:00"/>
        <d v="2011-09-30T00:00:00"/>
        <d v="2011-10-10T00:00:00"/>
        <d v="2011-10-14T00:00:00"/>
        <d v="2011-10-20T00:00:00"/>
        <d v="2011-11-28T00:00:00"/>
        <d v="2011-11-29T00:00:00"/>
        <d v="2011-12-08T00:00:00"/>
        <d v="2011-12-29T00:00:00"/>
        <d v="2012-01-17T00:00:00"/>
        <d v="2012-02-03T00:00:00"/>
        <d v="2012-02-04T00:00:00"/>
        <d v="2012-03-14T00:00:00"/>
        <d v="2012-03-18T00:00:00"/>
        <d v="2012-04-19T00:00:00"/>
        <d v="2012-05-08T00:00:00"/>
        <d v="2012-05-09T00:00:00"/>
        <d v="2012-05-12T00:00:00"/>
        <d v="2012-05-22T00:00:00"/>
        <d v="2012-05-25T00:00:00"/>
        <d v="2012-06-11T00:00:00"/>
        <d v="2012-06-20T00:00:00"/>
        <d v="2012-07-02T00:00:00"/>
        <d v="2012-07-07T00:00:00"/>
        <d v="2012-07-12T00:00:00"/>
        <d v="2012-07-19T00:00:00"/>
        <d v="2012-08-11T00:00:00"/>
        <d v="2012-08-14T00:00:00"/>
        <d v="2012-08-25T00:00:00"/>
        <d v="2012-09-05T00:00:00"/>
        <d v="2012-09-16T00:00:00"/>
        <d v="2012-10-04T00:00:00"/>
        <d v="2012-10-25T00:00:00"/>
        <d v="2012-10-26T00:00:00"/>
        <d v="2012-10-30T00:00:00"/>
        <d v="2012-11-02T00:00:00"/>
        <d v="2012-11-20T00:00:00"/>
        <d v="2012-11-21T00:00:00"/>
        <d v="2012-11-30T00:00:00"/>
        <d v="2012-12-05T00:00:00"/>
        <d v="2012-12-13T00:00:00"/>
        <d v="2012-12-15T00:00:00"/>
        <d v="2012-12-18T00:00:00"/>
        <d v="2012-12-20T00:00:00"/>
        <d v="2013-01-15T00:00:00"/>
        <d v="2013-01-23T00:00:00"/>
        <d v="2013-01-28T00:00:00"/>
        <d v="2013-01-29T00:00:00"/>
        <d v="2013-01-30T00:00:00"/>
        <d v="2013-02-18T00:00:00"/>
        <d v="2013-03-07T00:00:00"/>
        <d v="2013-03-08T00:00:00"/>
        <d v="2013-03-19T00:00:00"/>
        <d v="2013-04-08T00:00:00"/>
        <d v="2013-04-22T00:00:00"/>
        <d v="2013-05-03T00:00:00"/>
        <d v="2013-05-04T00:00:00"/>
        <d v="2013-05-06T00:00:00"/>
        <d v="2013-05-07T00:00:00"/>
        <d v="2013-05-09T00:00:00"/>
        <d v="2013-05-14T00:00:00"/>
        <d v="2013-05-17T00:00:00"/>
        <d v="2013-05-22T00:00:00"/>
        <d v="2013-05-28T00:00:00"/>
        <d v="2013-06-11T00:00:00"/>
        <d v="2013-06-13T00:00:00"/>
        <d v="2013-06-24T00:00:00"/>
        <d v="2013-07-02T00:00:00"/>
        <d v="2013-07-09T00:00:00"/>
        <d v="2013-07-15T00:00:00"/>
        <d v="2013-07-20T00:00:00"/>
        <d v="2013-07-24T00:00:00"/>
        <d v="2013-07-27T00:00:00"/>
        <d v="2013-07-31T00:00:00"/>
        <d v="2013-08-02T00:00:00"/>
        <d v="2013-08-07T00:00:00"/>
        <d v="2013-08-12T00:00:00"/>
        <d v="2013-08-13T00:00:00"/>
        <d v="2013-08-19T00:00:00"/>
        <d v="2013-09-06T00:00:00"/>
        <d v="2013-09-10T00:00:00"/>
        <d v="2013-09-19T00:00:00"/>
        <d v="2013-09-20T00:00:00"/>
        <d v="2013-09-24T00:00:00"/>
        <d v="2013-09-26T00:00:00"/>
        <d v="2013-09-30T00:00:00"/>
        <d v="2013-10-07T00:00:00"/>
        <d v="2013-10-09T00:00:00"/>
        <d v="2013-10-15T00:00:00"/>
        <d v="2013-10-26T00:00:00"/>
        <d v="2013-10-31T00:00:00"/>
        <d v="2013-12-13T00:00:00"/>
        <d v="2013-12-30T00:00:00"/>
        <d v="2014-01-06T00:00:00"/>
        <d v="2014-01-09T00:00:00"/>
        <d v="2014-01-21T00:00:00"/>
        <d v="2014-02-06T00:00:00"/>
        <d v="2014-02-17T00:00:00"/>
        <d v="2014-02-18T00:00:00"/>
        <d v="2014-02-22T00:00:00"/>
        <d v="2014-02-28T00:00:00"/>
        <d v="2014-03-03T00:00:00"/>
        <d v="2014-03-19T00:00:00"/>
        <d v="2014-03-21T00:00:00"/>
        <d v="2014-03-22T00:00:00"/>
        <d v="2014-04-03T00:00:00"/>
        <d v="2014-04-08T00:00:00"/>
        <d v="2014-04-17T00:00:00"/>
        <d v="2014-04-29T00:00:00"/>
        <d v="2014-05-07T00:00:00"/>
        <d v="2014-05-09T00:00:00"/>
        <d v="2014-06-01T00:00:00"/>
        <d v="2014-06-12T00:00:00"/>
        <d v="2014-06-24T00:00:00"/>
        <d v="2014-06-26T00:00:00"/>
        <d v="2014-06-27T00:00:00"/>
        <d v="2014-06-28T00:00:00"/>
        <d v="2014-07-03T00:00:00"/>
        <d v="2014-07-14T00:00:00"/>
        <d v="2014-07-17T00:00:00"/>
        <d v="2014-07-28T00:00:00"/>
        <d v="2014-08-05T00:00:00"/>
        <d v="2014-08-18T00:00:00"/>
        <d v="2014-08-19T00:00:00"/>
        <d v="2014-08-29T00:00:00"/>
        <d v="2014-09-10T00:00:00"/>
        <d v="2014-09-16T00:00:00"/>
        <d v="2014-09-17T00:00:00"/>
        <d v="2014-09-18T00:00:00"/>
        <d v="2014-09-30T00:00:00"/>
        <d v="2014-10-01T00:00:00"/>
        <d v="2014-10-13T00:00:00"/>
        <d v="2014-10-15T00:00:00"/>
        <d v="2014-10-22T00:00:00"/>
        <d v="2014-10-28T00:00:00"/>
        <d v="2014-11-19T00:00:00"/>
        <d v="2014-11-22T00:00:00"/>
        <d v="2014-11-24T00:00:00"/>
        <d v="2014-11-28T00:00:00"/>
        <d v="2014-12-17T00:00:00"/>
        <d v="2014-12-22T00:00:00"/>
        <d v="2015-01-13T00:00:00"/>
        <d v="2015-01-16T00:00:00"/>
        <d v="2015-01-24T00:00:00"/>
        <d v="2015-01-28T00:00:00"/>
        <d v="2015-02-09T00:00:00"/>
        <d v="2015-02-13T00:00:00"/>
        <d v="2015-02-24T00:00:00"/>
        <d v="2015-03-11T00:00:00"/>
        <d v="2015-03-18T00:00:00"/>
        <d v="2015-04-02T00:00:00"/>
        <d v="2015-04-03T00:00:00"/>
        <d v="2015-04-08T00:00:00"/>
        <d v="2015-04-13T00:00:00"/>
        <d v="2015-04-16T00:00:00"/>
        <d v="2015-04-22T00:00:00"/>
        <d v="2015-04-29T00:00:00"/>
        <d v="2015-04-30T00:00:00"/>
        <d v="2015-05-11T00:00:00"/>
        <d v="2015-05-15T00:00:00"/>
        <d v="2015-05-16T00:00:00"/>
        <d v="2015-05-22T00:00:00"/>
        <d v="2015-06-19T00:00:00"/>
        <d v="2015-06-25T00:00:00"/>
        <d v="2015-06-30T00:00:00"/>
        <d v="2015-07-03T00:00:00"/>
        <d v="2015-07-10T00:00:00"/>
        <d v="2015-07-15T00:00:00"/>
        <d v="2015-07-29T00:00:00"/>
        <d v="2015-07-31T00:00:00"/>
        <d v="2015-08-04T00:00:00"/>
        <d v="2015-08-06T00:00:00"/>
        <d v="2015-08-07T00:00:00"/>
        <d v="2015-08-12T00:00:00"/>
        <d v="2015-08-27T00:00:00"/>
        <d v="2015-09-07T00:00:00"/>
        <d v="2015-09-10T00:00:00"/>
        <d v="2015-10-03T00:00:00"/>
        <d v="2015-10-05T00:00:00"/>
        <d v="2015-10-09T00:00:00"/>
        <d v="2015-10-30T00:00:00"/>
        <d v="2015-11-17T00:00:00"/>
        <d v="2015-11-24T00:00:00"/>
        <d v="2015-12-01T00:00:00"/>
        <d v="2015-12-05T00:00:00"/>
        <d v="2015-12-08T00:00:00"/>
        <d v="2015-12-26T00:00:00"/>
        <d v="2015-12-29T00:00:00"/>
        <d v="2016-01-04T00:00:00"/>
        <d v="2016-01-19T00:00:00"/>
        <d v="2016-01-28T00:00:00"/>
        <d v="2016-02-05T00:00:00"/>
        <d v="2016-02-17T00:00:00"/>
        <d v="2016-03-02T00:00:00"/>
        <d v="2016-03-16T00:00:00"/>
        <d v="2016-03-19T00:00:00"/>
        <d v="2016-04-05T00:00:00"/>
        <d v="2016-04-12T00:00:00"/>
        <d v="2016-04-23T00:00:00"/>
        <d v="2016-04-25T00:00:00"/>
        <d v="2016-04-27T00:00:00"/>
        <d v="2016-05-16T00:00:00"/>
        <d v="2016-05-20T00:00:00"/>
        <d v="2016-06-01T00:00:00"/>
        <d v="2016-06-03T00:00:00"/>
        <d v="2016-06-07T00:00:00"/>
        <d v="2016-06-18T00:00:00"/>
        <d v="2016-06-21T00:00:00"/>
        <d v="2016-07-07T00:00:00"/>
        <d v="2016-07-12T00:00:00"/>
        <d v="2016-07-22T00:00:00"/>
        <d v="2016-07-23T00:00:00"/>
        <d v="2016-07-29T00:00:00"/>
        <d v="2016-08-19T00:00:00"/>
        <d v="2016-08-24T00:00:00"/>
        <d v="2016-09-08T00:00:00"/>
        <d v="2016-09-13T00:00:00"/>
        <d v="2016-09-14T00:00:00"/>
        <d v="2016-09-21T00:00:00"/>
        <d v="2016-10-05T00:00:00"/>
        <d v="2016-10-28T00:00:00"/>
        <d v="2016-11-14T00:00:00"/>
        <d v="2016-11-19T00:00:00"/>
        <d v="2016-11-23T00:00:00"/>
        <d v="2016-11-29T00:00:00"/>
        <d v="2016-12-09T00:00:00"/>
        <d v="2016-12-20T00:00:00"/>
        <d v="2016-12-21T00:00:00"/>
        <d v="2016-12-27T00:00:00"/>
        <d v="2016-12-28T00:00:00"/>
        <d v="2017-01-04T00:00:00"/>
        <d v="2017-01-10T00:00:00"/>
        <d v="2017-01-11T00:00:00"/>
        <d v="2017-01-21T00:00:00"/>
        <d v="2017-01-24T00:00:00"/>
        <d v="2017-01-27T00:00:00"/>
        <d v="2017-01-31T00:00:00"/>
        <d v="2017-03-01T00:00:00"/>
        <d v="2017-03-09T00:00:00"/>
        <d v="2017-03-20T00:00:00"/>
        <d v="2017-03-28T00:00:00"/>
        <d v="2017-04-01T00:00:00"/>
        <d v="2017-04-05T00:00:00"/>
        <d v="2017-04-17T00:00:00"/>
        <d v="2017-04-19T00:00:00"/>
        <d v="2017-04-20T00:00:00"/>
        <d v="2017-04-24T00:00:00"/>
        <d v="2017-05-02T00:00:00"/>
        <d v="2017-05-09T00:00:00"/>
        <d v="2017-05-11T00:00:00"/>
        <d v="2017-05-15T00:00:00"/>
        <d v="2017-05-23T00:00:00"/>
        <d v="2017-05-29T00:00:00"/>
        <d v="2017-06-03T00:00:00"/>
        <d v="2017-06-15T00:00:00"/>
        <d v="2017-06-19T00:00:00"/>
        <d v="2017-06-22T00:00:00"/>
        <d v="2017-06-23T00:00:00"/>
        <d v="2017-06-28T00:00:00"/>
        <d v="2017-07-05T00:00:00"/>
        <d v="2017-07-12T00:00:00"/>
        <d v="2017-07-13T00:00:00"/>
        <d v="2017-07-19T00:00:00"/>
        <d v="2017-07-29T00:00:00"/>
        <d v="2017-08-08T00:00:00"/>
        <d v="2017-08-19T00:00:00"/>
        <d v="2017-08-23T00:00:00"/>
        <d v="2017-08-30T00:00:00"/>
        <d v="2017-09-02T00:00:00"/>
        <d v="2017-09-13T00:00:00"/>
        <d v="2017-09-15T00:00:00"/>
        <d v="2017-10-06T00:00:00"/>
        <d v="2017-10-13T00:00:00"/>
        <d v="2017-10-23T00:00:00"/>
        <d v="2017-10-25T00:00:00"/>
        <d v="2017-10-30T00:00:00"/>
        <d v="2017-11-11T00:00:00"/>
        <d v="2017-11-13T00:00:00"/>
        <d v="2017-11-15T00:00:00"/>
        <d v="2017-11-22T00:00:00"/>
        <d v="2017-11-24T00:00:00"/>
        <d v="2017-11-27T00:00:00"/>
        <d v="2017-11-29T00:00:00"/>
        <d v="2017-12-19T00:00:00"/>
        <d v="2017-12-20T00:00:00"/>
        <d v="2017-12-22T00:00:00"/>
        <d v="2017-12-30T00:00:00"/>
        <d v="2018-01-09T00:00:00"/>
        <d v="2018-01-11T00:00:00"/>
        <d v="2018-01-12T00:00:00"/>
        <d v="2018-01-17T00:00:00"/>
        <d v="2018-01-31T00:00:00"/>
        <d v="2018-02-01T00:00:00"/>
        <d v="2018-02-03T00:00:00"/>
        <d v="2018-02-16T00:00:00"/>
        <d v="2018-02-23T00:00:00"/>
        <d v="2018-03-10T00:00:00"/>
        <d v="2018-03-12T00:00:00"/>
        <d v="2018-03-14T00:00:00"/>
        <d v="2018-04-03T00:00:00"/>
        <d v="2018-04-17T00:00:00"/>
        <d v="2018-04-18T00:00:00"/>
        <d v="2018-04-19T00:00:00"/>
        <d v="2018-04-26T00:00:00"/>
        <d v="2018-04-27T00:00:00"/>
        <d v="2018-05-10T00:00:00"/>
        <d v="2018-05-12T00:00:00"/>
        <d v="2018-05-15T00:00:00"/>
        <d v="2018-05-17T00:00:00"/>
        <d v="2018-05-19T00:00:00"/>
        <d v="2018-05-21T00:00:00"/>
        <d v="2018-05-22T00:00:00"/>
        <d v="2018-05-26T00:00:00"/>
        <d v="2018-06-01T00:00:00"/>
        <d v="2018-06-04T00:00:00"/>
        <d v="2018-06-05T00:00:00"/>
        <d v="2018-06-07T00:00:00"/>
        <d v="2018-06-08T00:00:00"/>
        <d v="2018-06-12T00:00:00"/>
        <d v="2018-06-25T00:00:00"/>
        <d v="2018-07-01T00:00:00"/>
        <d v="2018-07-07T00:00:00"/>
        <d v="2018-07-13T00:00:00"/>
        <d v="2018-07-14T00:00:00"/>
        <d v="2018-07-24T00:00:00"/>
        <d v="2018-08-01T00:00:00"/>
        <d v="2018-08-03T00:00:00"/>
        <d v="2018-08-07T00:00:00"/>
        <d v="2018-08-14T00:00:00"/>
        <d v="2018-08-16T00:00:00"/>
        <d v="2018-08-21T00:00:00"/>
        <d v="2018-08-22T00:00:00"/>
        <d v="2018-08-25T00:00:00"/>
        <d v="2018-08-27T00:00:00"/>
        <d v="2018-09-01T00:00:00"/>
        <d v="2018-09-08T00:00:00"/>
        <d v="2018-09-14T00:00:00"/>
        <d v="2018-09-17T00:00:00"/>
        <d v="2018-10-05T00:00:00"/>
        <d v="2018-10-06T00:00:00"/>
        <d v="2018-10-08T00:00:00"/>
        <d v="2018-10-09T00:00:00"/>
        <d v="2018-10-16T00:00:00"/>
        <d v="2018-10-24T00:00:00"/>
        <d v="2018-11-06T00:00:00"/>
        <d v="2018-11-10T00:00:00"/>
        <d v="2018-11-15T00:00:00"/>
        <d v="2018-11-17T00:00:00"/>
        <d v="2018-11-20T00:00:00"/>
        <d v="2018-11-22T00:00:00"/>
        <d v="2018-11-26T00:00:00"/>
        <d v="2018-12-05T00:00:00"/>
        <d v="2018-12-18T00:00:00"/>
        <d v="2018-12-20T00:00:00"/>
        <d v="2018-12-21T00:00:00"/>
        <d v="2018-12-26T00:00:00"/>
        <d v="2019-01-02T00:00:00"/>
        <d v="2019-01-05T00:00:00"/>
        <d v="2019-01-11T00:00:00"/>
        <d v="2019-01-14T00:00:00"/>
        <d v="2019-01-16T00:00:00"/>
        <d v="2019-01-28T00:00:00"/>
        <d v="2019-01-29T00:00:00"/>
        <d v="2019-01-30T00:00:00"/>
        <d v="2019-02-07T00:00:00"/>
        <d v="2019-02-18T00:00:00"/>
        <d v="2019-03-01T00:00:00"/>
        <d v="2019-03-06T00:00:00"/>
        <d v="2019-03-09T00:00:00"/>
        <d v="2019-03-16T00:00:00"/>
        <d v="2019-03-25T00:00:00"/>
        <d v="2019-04-01T00:00:00"/>
        <d v="2019-04-06T00:00:00"/>
        <d v="2019-04-11T00:00:00"/>
        <d v="2019-04-13T00:00:00"/>
        <d v="2019-04-26T00:00:00"/>
        <d v="2019-04-27T00:00:00"/>
        <d v="2019-04-29T00:00:00"/>
        <d v="2019-05-01T00:00:00"/>
        <d v="2019-05-02T00:00:00"/>
        <d v="2019-05-04T00:00:00"/>
        <d v="2019-05-15T00:00:00"/>
        <d v="2019-05-16T00:00:00"/>
        <d v="2019-05-18T00:00:00"/>
        <d v="2019-05-21T00:00:00"/>
        <d v="2019-05-24T00:00:00"/>
        <d v="2019-05-27T00:00:00"/>
        <d v="2019-05-29T00:00:00"/>
        <d v="2019-05-31T00:00:00"/>
        <d v="2019-06-06T00:00:00"/>
        <d v="2019-06-07T00:00:00"/>
        <d v="2019-06-13T00:00:00"/>
        <d v="2019-06-17T00:00:00"/>
        <d v="2019-06-22T00:00:00"/>
        <d v="2019-06-26T00:00:00"/>
        <d v="2019-06-27T00:00:00"/>
        <d v="2019-07-01T00:00:00"/>
        <d v="2019-07-02T00:00:00"/>
        <d v="2019-07-06T00:00:00"/>
        <d v="2019-07-08T00:00:00"/>
        <d v="2019-07-29T00:00:00"/>
        <d v="2019-08-09T00:00:00"/>
        <d v="2019-08-10T00:00:00"/>
        <d v="2019-08-13T00:00:00"/>
        <d v="2019-08-21T00:00:00"/>
        <d v="2019-08-23T00:00:00"/>
        <d v="2019-08-26T00:00:00"/>
        <d v="2019-08-29T00:00:00"/>
        <d v="2019-09-03T00:00:00"/>
        <d v="2019-09-07T00:00:00"/>
        <d v="2019-09-09T00:00:00"/>
        <d v="2019-09-10T00:00:00"/>
        <d v="2019-09-12T00:00:00"/>
        <d v="2019-09-13T00:00:00"/>
        <d v="2019-09-26T00:00:00"/>
        <d v="2019-09-27T00:00:00"/>
        <d v="2019-10-04T00:00:00"/>
        <d v="2019-10-11T00:00:00"/>
        <d v="2019-10-16T00:00:00"/>
        <d v="2019-10-17T00:00:00"/>
        <d v="2019-11-05T00:00:00"/>
        <d v="2019-11-07T00:00:00"/>
        <d v="2019-11-08T00:00:00"/>
        <d v="2019-11-18T00:00:00"/>
        <d v="2019-11-19T00:00:00"/>
        <d v="2019-11-21T00:00:00"/>
        <d v="2019-11-22T00:00:00"/>
        <d v="2019-11-26T00:00:00"/>
        <d v="2019-12-02T00:00:00"/>
        <d v="2019-12-05T00:00:00"/>
        <d v="2019-12-06T00:00:00"/>
        <d v="2019-12-07T00:00:00"/>
        <d v="2019-12-10T00:00:00"/>
        <d v="2019-12-18T00:00:00"/>
        <d v="2019-12-20T00:00:00"/>
        <d v="2019-12-26T00:00:00"/>
        <d v="2020-01-02T00:00:00"/>
        <d v="2020-01-07T00:00:00"/>
        <d v="2020-01-13T00:00:00"/>
        <d v="2020-01-18T00:00:00"/>
        <d v="2020-02-01T00:00:00"/>
        <d v="2020-02-06T00:00:00"/>
        <d v="2020-02-14T00:00:00"/>
        <d v="2020-02-15T00:00:00"/>
        <d v="2020-02-19T00:00:00"/>
        <d v="2020-02-21T00:00:00"/>
        <d v="2020-02-22T00:00:00"/>
        <d v="2020-02-25T00:00:00"/>
        <d v="2020-02-26T00:00:00"/>
        <d v="2020-03-03T00:00:00"/>
        <d v="2020-03-04T00:00:00"/>
        <d v="2020-03-09T00:00:00"/>
        <d v="2020-03-16T00:00:00"/>
        <d v="2020-03-21T00:00:00"/>
        <d v="2020-05-01T00:00:00"/>
        <d v="2020-05-05T00:00:00"/>
        <d v="2020-05-08T00:00:00"/>
        <d v="2020-05-09T00:00:00"/>
        <d v="2020-05-18T00:00:00"/>
        <d v="2020-05-20T00:00:00"/>
        <d v="2020-05-24T00:00:00"/>
        <d v="2020-05-26T00:00:00"/>
        <d v="2020-05-29T00:00:00"/>
        <d v="2020-05-30T00:00:00"/>
        <d v="2020-05-31T00:00:00"/>
        <d v="2020-06-02T00:00:00"/>
        <d v="2020-06-05T00:00:00"/>
        <d v="2020-06-10T00:00:00"/>
        <d v="2020-06-19T00:00:00"/>
        <d v="2020-06-20T00:00:00"/>
        <d v="2020-06-22T00:00:00"/>
        <d v="2020-06-24T00:00:00"/>
        <d v="2020-06-26T00:00:00"/>
        <d v="2020-07-06T00:00:00"/>
        <d v="2020-07-18T00:00:00"/>
        <d v="2020-07-24T00:00:00"/>
        <d v="2020-07-29T00:00:00"/>
        <d v="2020-08-06T00:00:00"/>
        <d v="2020-08-07T00:00:00"/>
        <d v="2020-08-11T00:00:00"/>
        <d v="2020-08-17T00:00:00"/>
        <d v="2020-08-21T00:00:00"/>
        <d v="2020-08-24T00:00:00"/>
        <d v="2020-08-25T00:00:00"/>
        <d v="2020-08-27T00:00:00"/>
        <d v="2020-09-10T00:00:00"/>
        <d v="2020-09-18T00:00:00"/>
        <d v="2020-09-22T00:00:00"/>
        <d v="2020-09-30T00:00:00"/>
        <d v="2020-10-03T00:00:00"/>
        <d v="2020-10-06T00:00:00"/>
        <d v="2020-10-13T00:00:00"/>
        <d v="2020-10-19T00:00:00"/>
        <d v="2020-10-22T00:00:00"/>
        <d v="2020-10-30T00:00:00"/>
        <d v="2020-11-01T00:00:00"/>
        <d v="2020-11-04T00:00:00"/>
        <d v="2020-11-05T00:00:00"/>
        <d v="2020-11-09T00:00:00"/>
        <d v="2020-11-10T00:00:00"/>
        <d v="2020-11-12T00:00:00"/>
        <d v="2020-11-18T00:00:00"/>
        <d v="2020-11-19T00:00:00"/>
        <d v="2020-11-28T00:00:00"/>
        <d v="2020-12-14T00:00:00"/>
        <d v="2020-12-16T00:00:00"/>
        <d v="2020-12-23T00:00:00"/>
        <d v="2020-12-26T00:00:00"/>
        <d v="2020-12-29T00:00:00"/>
        <d v="2021-01-01T00:00:00"/>
        <d v="2021-01-05T00:00:00"/>
        <d v="2021-01-06T00:00:00"/>
        <d v="2021-01-08T00:00:00"/>
        <d v="2021-01-12T00:00:00"/>
        <d v="2021-01-19T00:00:00"/>
        <d v="2021-02-01T00:00:00"/>
        <d v="2021-02-03T00:00:00"/>
        <d v="2021-02-05T00:00:00"/>
        <d v="2021-02-08T00:00:00"/>
        <d v="2021-02-13T00:00:00"/>
        <d v="2021-02-20T00:00:00"/>
        <d v="2021-03-01T00:00:00"/>
        <d v="2021-03-02T00:00:00"/>
        <d v="2021-03-09T00:00:00"/>
        <d v="2021-03-12T00:00:00"/>
        <d v="2021-03-15T00:00:00"/>
        <d v="2021-03-16T00:00:00"/>
        <d v="2021-04-05T00:00:00"/>
        <d v="2021-04-10T00:00:00"/>
        <d v="2021-04-16T00:00:00"/>
        <d v="2021-04-19T00:00:00"/>
        <d v="2021-04-22T00:00:00"/>
        <d v="2021-04-23T00:00:00"/>
        <d v="2021-05-05T00:00:00"/>
        <d v="2021-05-07T00:00:00"/>
        <d v="2021-05-19T00:00:00"/>
        <d v="2021-05-21T00:00:00"/>
        <d v="2021-05-27T00:00:00"/>
        <d v="2021-06-19T00:00:00"/>
        <d v="2021-06-22T00:00:00"/>
        <d v="2021-06-29T00:00:00"/>
        <d v="2021-06-30T00:00:00"/>
        <d v="2021-07-03T00:00:00"/>
        <d v="2021-07-10T00:00:00"/>
        <d v="2021-07-15T00:00:00"/>
        <d v="2021-07-19T00:00:00"/>
        <d v="2021-07-21T00:00:00"/>
        <d v="2021-07-27T00:00:00"/>
        <d v="2021-07-28T00:00:00"/>
        <d v="2021-08-05T00:00:00"/>
        <d v="2021-08-07T00:00:00"/>
        <d v="2021-08-11T00:00:00"/>
        <d v="2021-08-14T00:00:00"/>
        <d v="2021-08-30T00:00:00"/>
        <d v="2021-09-02T00:00:00"/>
        <d v="2021-09-07T00:00:00"/>
        <d v="2021-09-13T00:00:00"/>
        <d v="2021-09-20T00:00:00"/>
        <d v="2021-09-23T00:00:00"/>
        <d v="2021-09-25T00:00:00"/>
        <d v="2021-09-28T00:00:00"/>
        <d v="2021-09-29T00:00:00"/>
        <d v="2021-10-04T00:00:00"/>
        <d v="2021-10-05T00:00:00"/>
        <d v="2021-10-09T00:00:00"/>
        <d v="2021-10-12T00:00:00"/>
        <d v="2021-10-19T00:00:00"/>
        <d v="2021-10-25T00:00:00"/>
        <d v="2021-10-26T00:00:00"/>
        <d v="2021-11-01T00:00:00"/>
        <d v="2021-11-03T00:00:00"/>
        <d v="2021-11-09T00:00:00"/>
        <d v="2021-11-22T00:00:00"/>
        <d v="2021-11-27T00:00:00"/>
        <d v="2021-11-30T00:00:00"/>
        <d v="2021-12-01T00:00:00"/>
        <d v="2021-12-02T00:00:00"/>
        <d v="2021-12-03T00:00:00"/>
        <d v="2021-12-07T00:00:00"/>
        <d v="2021-12-09T00:00:00"/>
        <d v="2021-12-13T00:00:00"/>
        <d v="2021-12-24T00:00:00"/>
        <d v="2021-12-27T00:00:00"/>
        <d v="2021-12-29T00:00:00"/>
        <d v="2021-12-30T00:00:00"/>
        <d v="2022-01-04T00:00:00"/>
        <d v="2022-01-08T00:00:00"/>
        <d v="2022-01-13T00:00:00"/>
        <d v="2022-01-18T00:00:00"/>
        <d v="2022-01-21T00:00:00"/>
        <d v="2022-01-24T00:00:00"/>
        <d v="2022-01-31T00:00:00"/>
        <d v="2022-02-05T00:00:00"/>
        <d v="2022-02-09T00:00:00"/>
        <d v="2022-02-10T00:00:00"/>
        <d v="2022-02-11T00:00:00"/>
        <d v="2022-02-16T00:00:00"/>
        <d v="2022-02-22T00:00:00"/>
        <d v="2022-02-23T00:00:00"/>
        <d v="2022-02-24T00:00:00"/>
        <d v="2022-02-25T00:00:00"/>
        <d v="2022-03-01T00:00:00"/>
        <d v="2022-03-03T00:00:00"/>
        <d v="2022-03-05T00:00:00"/>
        <d v="2022-03-07T00:00:00"/>
        <d v="2022-03-08T00:00:00"/>
        <d v="2022-03-14T00:00:00"/>
        <d v="2022-03-15T00:00:00"/>
        <d v="2022-03-16T00:00:00"/>
        <d v="2022-03-23T00:00:00"/>
        <d v="2022-04-13T00:00:00"/>
        <d v="2022-04-20T00:00:00"/>
        <d v="2022-04-27T00:00:00"/>
        <d v="2022-05-04T00:00:00"/>
        <d v="2022-05-10T00:00:00"/>
        <d v="2022-05-11T00:00:00"/>
        <d v="2022-05-13T00:00:00"/>
        <d v="2022-05-18T00:00:00"/>
        <d v="2022-05-19T00:00:00"/>
        <d v="2022-05-20T00:00:00"/>
        <d v="2022-05-23T00:00:00"/>
        <d v="2022-05-25T00:00:00"/>
        <d v="2022-05-26T00:00:00"/>
        <d v="2022-05-30T00:00:00"/>
        <d v="2022-06-07T00:00:00"/>
        <d v="2022-06-09T00:00:00"/>
        <d v="2022-06-15T00:00:00"/>
        <d v="2022-06-20T00:00:00"/>
        <d v="2022-06-24T00:00:00"/>
        <d v="2022-06-25T00:00:00"/>
        <d v="2022-06-26T00:00:00"/>
        <d v="2022-06-27T00:00:00"/>
        <d v="2022-06-28T00:00:00"/>
        <d v="2022-06-29T00:00:00"/>
        <d v="2022-07-02T00:00:00"/>
        <d v="2022-07-13T00:00:00"/>
        <d v="2022-07-16T00:00:00"/>
        <d v="2022-07-18T00:00:00"/>
        <d v="2022-07-21T00:00:00"/>
        <d v="2022-07-22T00:00:00"/>
        <d v="2022-07-25T00:00:00"/>
        <d v="2022-07-26T00:00:00"/>
        <d v="2022-07-30T00:00:00"/>
        <d v="2022-08-20T00:00:00"/>
        <d v="2022-08-25T00:00:00"/>
        <d v="2022-08-26T00:00:00"/>
        <d v="2022-08-31T00:00:00"/>
        <d v="2022-09-14T00:00:00"/>
        <d v="2022-09-26T00:00:00"/>
        <d v="2022-09-28T00:00:00"/>
        <d v="2022-09-30T00:00:00"/>
        <d v="2022-10-11T00:00:00"/>
        <d v="2022-10-13T00:00:00"/>
        <d v="2022-10-31T00:00:00"/>
        <d v="2022-11-03T00:00:00"/>
        <d v="2022-11-08T00:00:00"/>
        <d v="2022-11-22T00:00:00"/>
        <d v="2022-11-28T00:00:00"/>
        <d v="2022-11-30T00:00:00"/>
        <d v="2022-12-08T00:00:00"/>
        <d v="2022-12-12T00:00:00"/>
        <d v="2022-12-16T00:00:00"/>
        <d v="2022-12-19T00:00:00"/>
        <d v="2022-12-20T00:00:00"/>
        <d v="2022-12-21T00:00:00"/>
        <d v="2022-12-23T00:00:00"/>
        <d v="2022-12-27T00:00:00"/>
        <d v="2022-12-28T00:00:00"/>
        <d v="2022-12-29T00:00:00"/>
        <d v="2022-12-31T00:00:00"/>
        <d v="2023-01-04T00:00:00"/>
        <d v="2023-01-09T00:00:00"/>
        <d v="2023-01-10T00:00:00"/>
        <d v="2023-01-11T00:00:00"/>
        <d v="2023-01-13T00:00:00"/>
        <d v="2023-01-16T00:00:00"/>
        <d v="2023-01-18T00:00:00"/>
        <d v="2023-01-19T00:00:00"/>
        <d v="2023-01-23T00:00:00"/>
        <d v="2023-01-24T00:00:00"/>
        <d v="2023-01-25T00:00:00"/>
        <d v="2023-01-27T00:00:00"/>
        <d v="2023-01-31T00:00:00"/>
        <d v="2023-02-02T00:00:00"/>
        <d v="2023-02-04T00:00:00"/>
        <d v="2023-02-08T00:00:00"/>
        <d v="2023-02-09T00:00:00"/>
        <d v="2023-02-14T00:00:00"/>
        <d v="2023-02-18T00:00:00"/>
        <d v="2023-02-20T00:00:00"/>
        <d v="2023-02-21T00:00:00"/>
        <d v="2023-02-24T00:00:00"/>
        <d v="2023-02-26T00:00:00"/>
        <d v="2023-02-27T00:00:00"/>
        <d v="2023-02-28T00:00:00"/>
        <d v="2023-03-04T00:00:00"/>
        <d v="2023-03-06T00:00:00"/>
        <d v="2023-03-14T00:00:00"/>
        <d v="2023-03-16T00:00:00"/>
        <d v="2023-03-23T00:00:00"/>
        <d v="2023-03-27T00:00:00"/>
        <d v="2023-03-28T00:00:00"/>
        <d v="2023-04-05T00:00:00"/>
        <d v="2023-04-20T00:00:00"/>
        <d v="2023-04-23T00:00:00"/>
        <d v="2023-04-25T00:00:00"/>
        <d v="2023-04-26T00:00:00"/>
        <d v="2023-04-28T00:00:00"/>
        <d v="2023-04-29T00:00:00"/>
        <d v="2023-04-30T00:00:00"/>
        <d v="2023-05-08T00:00:00"/>
        <d v="2023-05-10T00:00:00"/>
        <d v="2023-05-11T00:00:00"/>
        <d v="2023-05-12T00:00:00"/>
        <d v="2023-05-16T00:00:00"/>
        <d v="2023-05-18T00:00:00"/>
        <d v="2023-05-19T00:00:00"/>
        <d v="2023-05-23T00:00:00"/>
        <d v="2023-05-24T00:00:00"/>
        <d v="2023-05-25T00:00:00"/>
        <d v="2023-05-26T00:00:00"/>
        <d v="2023-06-01T00:00:00"/>
        <d v="2023-06-03T00:00:00"/>
        <d v="2023-06-07T00:00:00"/>
        <d v="2023-06-13T00:00:00"/>
        <d v="2023-06-16T00:00:00"/>
        <d v="2023-06-20T00:00:00"/>
        <d v="2023-06-22T00:00:00"/>
        <d v="2023-06-23T00:00:00"/>
        <d v="2023-06-26T00:00:00"/>
        <d v="2023-06-29T00:00:00"/>
        <d v="2023-06-30T00:00:00"/>
        <d v="2023-07-03T00:00:00"/>
        <d v="2023-07-11T00:00:00"/>
        <d v="2023-07-19T00:00:00"/>
        <d v="2023-07-20T00:00:00"/>
        <d v="2023-07-26T00:00:00"/>
        <d v="2023-07-27T00:00:00"/>
        <d v="2023-07-28T00:00:00"/>
        <d v="2023-07-29T00:00:00"/>
        <d v="2023-08-04T00:00:00"/>
        <d v="2023-08-10T00:00:00"/>
        <d v="2023-08-12T00:00:00"/>
        <d v="2023-08-24T00:00:00"/>
        <d v="2023-08-29T00:00:00"/>
        <d v="2023-09-02T00:00:00"/>
        <d v="2023-09-08T00:00:00"/>
        <d v="2023-09-12T00:00:00"/>
        <d v="2023-09-16T00:00:00"/>
        <d v="2023-09-29T00:00:00"/>
        <d v="2023-10-10T00:00:00"/>
        <d v="2023-10-11T00:00:00"/>
        <d v="2023-10-16T00:00:00"/>
        <d v="2023-10-18T00:00:00"/>
        <d v="2023-10-20T00:00:00"/>
        <d v="2023-10-31T00:00:00"/>
        <d v="2023-11-03T00:00:00"/>
        <d v="2023-11-04T00:00:00"/>
        <d v="2023-11-08T00:00:00"/>
        <d v="2023-11-15T00:00:00"/>
        <d v="2023-11-17T00:00:00"/>
        <d v="2023-11-22T00:00:00"/>
        <d v="2023-11-27T00:00:00"/>
        <d v="2023-11-29T00:00:00"/>
        <d v="2023-12-06T00:00:00"/>
        <d v="2023-12-07T00:00:00"/>
        <d v="2023-12-11T00:00:00"/>
        <d v="2023-12-13T00:00:00"/>
        <d v="2023-12-15T00:00:00"/>
        <d v="2023-12-18T00:00:00"/>
        <d v="2023-12-20T00:00:00"/>
        <d v="2023-12-21T00:00:00"/>
        <d v="2023-12-23T00:00:00"/>
        <d v="2023-12-28T00:00:00"/>
        <d v="2023-12-29T00:00:00"/>
        <d v="2023-12-31T00:00:00"/>
        <d v="2024-01-10T00:00:00"/>
        <d v="2024-01-19T00:00:00"/>
        <d v="2024-01-20T00:00:00"/>
        <d v="2024-01-24T00:00:00"/>
        <d v="2024-01-30T00:00:00"/>
        <d v="2024-01-31T00:00:00"/>
        <d v="2024-02-13T00:00:00"/>
        <d v="2024-02-16T00:00:00"/>
        <d v="2024-02-17T00:00:00"/>
        <d v="2024-02-20T00:00:00"/>
        <d v="2024-02-23T00:00:00"/>
        <d v="2024-02-27T00:00:00"/>
        <d v="2024-02-28T00:00:00"/>
        <d v="2024-02-29T00:00:00"/>
        <d v="2024-03-04T00:00:00"/>
        <d v="2024-03-08T00:00:00"/>
        <d v="2024-03-13T00:00:00"/>
        <d v="2024-03-18T00:00:00"/>
        <d v="2024-03-20T00:00:00"/>
        <d v="2024-03-22T00:00:00"/>
        <d v="2024-03-26T00:00:00"/>
        <d v="2024-03-28T00:00:00"/>
        <d v="2024-03-29T00:00:00"/>
        <d v="2024-03-30T00:00:00"/>
        <d v="2024-03-31T00:00:00"/>
        <d v="2024-04-03T00:00:00"/>
        <d v="2024-04-06T00:00:00"/>
        <d v="2024-04-10T00:00:00"/>
        <d v="2024-04-18T00:00:00"/>
        <d v="2024-04-19T00:00:00"/>
        <d v="2024-04-20T00:00:00"/>
        <d v="2024-04-22T00:00:00"/>
        <d v="2024-04-27T00:00:00"/>
        <d v="2024-04-29T00:00:00"/>
        <d v="2024-04-30T00:00:00"/>
        <d v="2024-05-09T00:00:00"/>
        <d v="2024-05-10T00:00:00"/>
        <d v="2024-05-15T00:00:00"/>
        <d v="2024-05-16T00:00:00"/>
        <d v="2024-05-17T00:00:00"/>
        <d v="2024-05-18T00:00:00"/>
        <d v="2024-05-21T00:00:00"/>
        <d v="2024-05-27T00:00:00"/>
        <d v="2024-05-28T00:00:00"/>
        <d v="2024-05-29T00:00:00"/>
        <d v="2024-05-31T00:00:00"/>
        <d v="2024-06-03T00:00:00"/>
        <d v="2024-06-05T00:00:00"/>
        <d v="2024-06-06T00:00:00"/>
        <d v="2024-06-07T00:00:00"/>
        <d v="2024-06-11T00:00:00"/>
        <d v="2024-06-13T00:00:00"/>
        <d v="2024-06-14T00:00:00"/>
        <d v="2024-06-15T00:00:00"/>
        <d v="2024-06-18T00:00:00"/>
        <d v="2024-06-21T00:00:00"/>
        <d v="2024-06-25T00:00:00"/>
        <d v="2024-06-26T00:00:00"/>
        <d v="2024-06-29T00:00:00"/>
        <d v="2024-06-30T00:00:00"/>
        <d v="2024-07-04T00:00:00"/>
        <d v="2024-07-05T00:00:00"/>
        <d v="2024-07-10T00:00:00"/>
        <d v="2024-07-11T00:00:00"/>
        <d v="2024-07-15T00:00:00"/>
        <d v="2024-07-17T00:00:00"/>
        <d v="2024-07-20T00:00:00"/>
        <d v="2024-07-24T00:00:00"/>
        <d v="2024-07-25T00:00:00"/>
        <d v="2024-07-29T00:00:00"/>
        <d v="2024-07-30T00:00:00"/>
        <d v="2024-07-31T00:00:00"/>
        <d v="2024-08-02T00:00:00"/>
        <d v="2024-08-05T00:00:00"/>
        <d v="2024-08-12T00:00:00"/>
        <d v="2024-08-14T00:00:00"/>
        <d v="2024-08-15T00:00:00"/>
        <d v="2024-08-16T00:00:00"/>
        <d v="2024-08-20T00:00:00"/>
        <d v="2024-08-21T00:00:00"/>
        <d v="2024-08-22T00:00:00"/>
        <d v="2024-08-23T00:00:00"/>
        <d v="2024-08-28T00:00:00"/>
        <d v="2024-08-30T00:00:00"/>
        <d v="2024-08-31T00:00:00"/>
        <d v="2024-09-04T00:00:00"/>
        <d v="2024-09-05T00:00:00"/>
        <d v="2024-09-06T00:00:00"/>
        <d v="2024-09-07T00:00:00"/>
        <d v="2024-09-09T00:00:00"/>
        <d v="2024-09-12T00:00:00"/>
        <d v="2024-09-13T00:00:00"/>
        <d v="2024-09-18T00:00:00"/>
        <d v="2024-09-19T00:00:00"/>
        <d v="2024-09-21T00:00:00"/>
        <d v="2024-09-23T00:00:00"/>
        <d v="2024-09-24T00:00:00"/>
        <d v="2024-09-25T00:00:00"/>
        <d v="2024-09-27T00:00:00"/>
        <d v="2024-09-30T00:00:00"/>
        <d v="2024-10-04T00:00:00"/>
        <d v="2024-10-08T00:00:00"/>
        <d v="2024-10-09T00:00:00"/>
        <d v="2024-10-16T00:00:00"/>
        <d v="2024-10-18T00:00:00"/>
        <d v="2024-10-20T00:00:00"/>
        <d v="2024-10-23T00:00:00"/>
        <d v="2024-10-24T00:00:00"/>
        <d v="2024-10-29T00:00:00"/>
        <d v="2024-11-01T00:00:00"/>
        <d v="2024-11-06T00:00:00"/>
        <d v="2024-11-07T00:00:00"/>
        <d v="2024-11-10T00:00:00"/>
        <d v="2024-11-15T00:00:00"/>
        <d v="2024-11-22T00:00:00"/>
        <d v="2024-11-25T00:00:00"/>
        <d v="2024-11-29T00:00:00"/>
        <d v="2024-11-30T00:00:00"/>
        <d v="2024-12-04T00:00:00"/>
        <d v="2024-12-05T00:00:00"/>
        <d v="2024-12-09T00:00:00"/>
        <d v="2024-12-10T00:00:00"/>
        <d v="2024-12-16T00:00:00"/>
        <d v="2024-12-19T00:00:00"/>
        <d v="2024-12-24T00:00:00"/>
        <d v="2024-12-26T00:00:00"/>
        <d v="2024-12-27T00:00:00"/>
        <d v="2024-12-31T00:00:00"/>
        <d v="2025-01-10T00:00:00"/>
        <d v="2025-01-14T00:00:00"/>
        <d v="2025-01-16T00:00:00"/>
        <d v="2025-01-18T00:00:00"/>
        <d v="2025-01-20T00:00:00"/>
        <d v="2025-01-21T00:00:00"/>
        <d v="2025-01-29T00:00:00"/>
        <s v="28.01.2025"/>
      </sharedItems>
    </cacheField>
    <cacheField name="Targeted Dealer" numFmtId="0">
      <sharedItems count="2">
        <s v="-"/>
        <s v="Targeted Dealer"/>
      </sharedItems>
    </cacheField>
    <cacheField name="EXCLUSIVE DEALER" numFmtId="0">
      <sharedItems containsString="0" containsBlank="1" count="1">
        <m/>
      </sharedItems>
    </cacheField>
    <cacheField name="Jan'25 Tgt" numFmtId="0">
      <sharedItems containsSemiMixedTypes="0" containsString="0" containsNumber="1" minValue="0" maxValue="6480" count="208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64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Prorata Tgt" numFmtId="0">
      <sharedItems containsSemiMixedTypes="0" containsString="0" containsNumber="1" minValue="0" maxValue="6480" count="208">
        <n v="0"/>
        <n v="10"/>
        <n v="12"/>
        <n v="13"/>
        <n v="14"/>
        <n v="15"/>
        <n v="17"/>
        <n v="18"/>
        <n v="20"/>
        <n v="23"/>
        <n v="25"/>
        <n v="26"/>
        <n v="28"/>
        <n v="30"/>
        <n v="31"/>
        <n v="35"/>
        <n v="36"/>
        <n v="37"/>
        <n v="39"/>
        <n v="40"/>
        <n v="41"/>
        <n v="45"/>
        <n v="47.5"/>
        <n v="50"/>
        <n v="51"/>
        <n v="52"/>
        <n v="55"/>
        <n v="60"/>
        <n v="61"/>
        <n v="62"/>
        <n v="63"/>
        <n v="65"/>
        <n v="70"/>
        <n v="74"/>
        <n v="75"/>
        <n v="76"/>
        <n v="80"/>
        <n v="82"/>
        <n v="85"/>
        <n v="88"/>
        <n v="90"/>
        <n v="95"/>
        <n v="100"/>
        <n v="105"/>
        <n v="110"/>
        <n v="115"/>
        <n v="120"/>
        <n v="125"/>
        <n v="130"/>
        <n v="135"/>
        <n v="136"/>
        <n v="140"/>
        <n v="145"/>
        <n v="150"/>
        <n v="151"/>
        <n v="155"/>
        <n v="160"/>
        <n v="161"/>
        <n v="165"/>
        <n v="170"/>
        <n v="175"/>
        <n v="180"/>
        <n v="182"/>
        <n v="185"/>
        <n v="190"/>
        <n v="195"/>
        <n v="200"/>
        <n v="205"/>
        <n v="210"/>
        <n v="215"/>
        <n v="220"/>
        <n v="225"/>
        <n v="230"/>
        <n v="235"/>
        <n v="239"/>
        <n v="240"/>
        <n v="245"/>
        <n v="250"/>
        <n v="255"/>
        <n v="260"/>
        <n v="265"/>
        <n v="270"/>
        <n v="275"/>
        <n v="280"/>
        <n v="285"/>
        <n v="295"/>
        <n v="300"/>
        <n v="301"/>
        <n v="310"/>
        <n v="315"/>
        <n v="320"/>
        <n v="330"/>
        <n v="340"/>
        <n v="348"/>
        <n v="350"/>
        <n v="355"/>
        <n v="365.25"/>
        <n v="370"/>
        <n v="375"/>
        <n v="380"/>
        <n v="385"/>
        <n v="400"/>
        <n v="405"/>
        <n v="411"/>
        <n v="420"/>
        <n v="422.5"/>
        <n v="425"/>
        <n v="440"/>
        <n v="450"/>
        <n v="460"/>
        <n v="470"/>
        <n v="479"/>
        <n v="485"/>
        <n v="500"/>
        <n v="510"/>
        <n v="521"/>
        <n v="525"/>
        <n v="530"/>
        <n v="535"/>
        <n v="540"/>
        <n v="550"/>
        <n v="560"/>
        <n v="580"/>
        <n v="590"/>
        <n v="600"/>
        <n v="620"/>
        <n v="640"/>
        <n v="650"/>
        <n v="655"/>
        <n v="665"/>
        <n v="680"/>
        <n v="700"/>
        <n v="720"/>
        <n v="745"/>
        <n v="750"/>
        <n v="760"/>
        <n v="800"/>
        <n v="840"/>
        <n v="850"/>
        <n v="900"/>
        <n v="922"/>
        <n v="950"/>
        <n v="980"/>
        <n v="990"/>
        <n v="995"/>
        <n v="1000"/>
        <n v="1025"/>
        <n v="1050"/>
        <n v="1081.5"/>
        <n v="1088"/>
        <n v="1100"/>
        <n v="1120"/>
        <n v="1125"/>
        <n v="1150"/>
        <n v="1200"/>
        <n v="1210"/>
        <n v="1220"/>
        <n v="1250"/>
        <n v="1265"/>
        <n v="1270"/>
        <n v="1275"/>
        <n v="1300"/>
        <n v="1350"/>
        <n v="1365"/>
        <n v="1400"/>
        <n v="1410"/>
        <n v="1445"/>
        <n v="1450"/>
        <n v="1500"/>
        <n v="1550"/>
        <n v="1600"/>
        <n v="1605"/>
        <n v="1640"/>
        <n v="1650"/>
        <n v="1660"/>
        <n v="1680"/>
        <n v="1700"/>
        <n v="1775"/>
        <n v="1850"/>
        <n v="1943"/>
        <n v="1950"/>
        <n v="1960"/>
        <n v="2000"/>
        <n v="2040"/>
        <n v="2075"/>
        <n v="2100"/>
        <n v="2105"/>
        <n v="2124"/>
        <n v="2160"/>
        <n v="2200"/>
        <n v="2320"/>
        <n v="2350"/>
        <n v="2500"/>
        <n v="2530"/>
        <n v="2640"/>
        <n v="2750"/>
        <n v="2800"/>
        <n v="2845"/>
        <n v="3000"/>
        <n v="3120"/>
        <n v="3290"/>
        <n v="3295"/>
        <n v="3500"/>
        <n v="5000"/>
        <n v="5129"/>
        <n v="5200"/>
        <n v="5860"/>
        <n v="6480"/>
      </sharedItems>
    </cacheField>
    <cacheField name="46053" numFmtId="0">
      <sharedItems containsSemiMixedTypes="0" containsString="0" containsNumber="1" minValue="0" maxValue="6659.45" count="545">
        <n v="0"/>
        <n v="1"/>
        <n v="1.5"/>
        <n v="2"/>
        <n v="2.5"/>
        <n v="3"/>
        <n v="3.5"/>
        <n v="4.5"/>
        <n v="5"/>
        <n v="5.5"/>
        <n v="7"/>
        <n v="7.5"/>
        <n v="8"/>
        <n v="10"/>
        <n v="10.5"/>
        <n v="11"/>
        <n v="12"/>
        <n v="12.5"/>
        <n v="13"/>
        <n v="13.5"/>
        <n v="14"/>
        <n v="15"/>
        <n v="15.25"/>
        <n v="16"/>
        <n v="16.5"/>
        <n v="17"/>
        <n v="17.5"/>
        <n v="18"/>
        <n v="18.5"/>
        <n v="19"/>
        <n v="19.5"/>
        <n v="20"/>
        <n v="20.5"/>
        <n v="21"/>
        <n v="22"/>
        <n v="22.25"/>
        <n v="22.5"/>
        <n v="23"/>
        <n v="24"/>
        <n v="24.5"/>
        <n v="25"/>
        <n v="25.5"/>
        <n v="25.75"/>
        <n v="26"/>
        <n v="27"/>
        <n v="27.5"/>
        <n v="28"/>
        <n v="28.35"/>
        <n v="29.5"/>
        <n v="30"/>
        <n v="30.5"/>
        <n v="30.9"/>
        <n v="31"/>
        <n v="32"/>
        <n v="32.25"/>
        <n v="32.5"/>
        <n v="33"/>
        <n v="33.5"/>
        <n v="34.5"/>
        <n v="34.75"/>
        <n v="35"/>
        <n v="36"/>
        <n v="36.5"/>
        <n v="37"/>
        <n v="37.5"/>
        <n v="38"/>
        <n v="38.5"/>
        <n v="39"/>
        <n v="40"/>
        <n v="40.25"/>
        <n v="41"/>
        <n v="42.5"/>
        <n v="43"/>
        <n v="43.5"/>
        <n v="44"/>
        <n v="44.25"/>
        <n v="44.5"/>
        <n v="44.75"/>
        <n v="45"/>
        <n v="45.5"/>
        <n v="46"/>
        <n v="47"/>
        <n v="47.25"/>
        <n v="47.5"/>
        <n v="48"/>
        <n v="49"/>
        <n v="49.5"/>
        <n v="50"/>
        <n v="51"/>
        <n v="52"/>
        <n v="52.25"/>
        <n v="52.5"/>
        <n v="53"/>
        <n v="53.5"/>
        <n v="54"/>
        <n v="54.75"/>
        <n v="55"/>
        <n v="55.5"/>
        <n v="56.1"/>
        <n v="56.5"/>
        <n v="57"/>
        <n v="58"/>
        <n v="60"/>
        <n v="60.5"/>
        <n v="62.5"/>
        <n v="63"/>
        <n v="64"/>
        <n v="64.25"/>
        <n v="64.5"/>
        <n v="64.75"/>
        <n v="65"/>
        <n v="65.75"/>
        <n v="66"/>
        <n v="67"/>
        <n v="67.5"/>
        <n v="69.5"/>
        <n v="70"/>
        <n v="71.5"/>
        <n v="72"/>
        <n v="72.5"/>
        <n v="74"/>
        <n v="75"/>
        <n v="76"/>
        <n v="76.5"/>
        <n v="77"/>
        <n v="78"/>
        <n v="80"/>
        <n v="81"/>
        <n v="82.5"/>
        <n v="84"/>
        <n v="84.5"/>
        <n v="85"/>
        <n v="86"/>
        <n v="86.5"/>
        <n v="88.25"/>
        <n v="88.5"/>
        <n v="89.5"/>
        <n v="90"/>
        <n v="90.25"/>
        <n v="90.5"/>
        <n v="91"/>
        <n v="91.5"/>
        <n v="92"/>
        <n v="92.5"/>
        <n v="93.5"/>
        <n v="94"/>
        <n v="94.5"/>
        <n v="95"/>
        <n v="97"/>
        <n v="98.7"/>
        <n v="99.5"/>
        <n v="99.75"/>
        <n v="100"/>
        <n v="100.5"/>
        <n v="101"/>
        <n v="101.5"/>
        <n v="102"/>
        <n v="103"/>
        <n v="103.5"/>
        <n v="104"/>
        <n v="105"/>
        <n v="105.5"/>
        <n v="106"/>
        <n v="107"/>
        <n v="107.45"/>
        <n v="108"/>
        <n v="110"/>
        <n v="110.15"/>
        <n v="111"/>
        <n v="112"/>
        <n v="112.5"/>
        <n v="114"/>
        <n v="114.35"/>
        <n v="115"/>
        <n v="116"/>
        <n v="116.5"/>
        <n v="117"/>
        <n v="117.5"/>
        <n v="118"/>
        <n v="120"/>
        <n v="120.5"/>
        <n v="121"/>
        <n v="121.25"/>
        <n v="122"/>
        <n v="122.5"/>
        <n v="125"/>
        <n v="125.25"/>
        <n v="127"/>
        <n v="127.5"/>
        <n v="127.75"/>
        <n v="128"/>
        <n v="129.5"/>
        <n v="130"/>
        <n v="131"/>
        <n v="132"/>
        <n v="133"/>
        <n v="134.9"/>
        <n v="135"/>
        <n v="136"/>
        <n v="136.5"/>
        <n v="138.5"/>
        <n v="140"/>
        <n v="141"/>
        <n v="142"/>
        <n v="143"/>
        <n v="143.75"/>
        <n v="144"/>
        <n v="146"/>
        <n v="147.5"/>
        <n v="148.2"/>
        <n v="148.75"/>
        <n v="149"/>
        <n v="150"/>
        <n v="151"/>
        <n v="151.5"/>
        <n v="151.75"/>
        <n v="152"/>
        <n v="154"/>
        <n v="155"/>
        <n v="155.5"/>
        <n v="155.75"/>
        <n v="157"/>
        <n v="157.25"/>
        <n v="159"/>
        <n v="159.5"/>
        <n v="160"/>
        <n v="161"/>
        <n v="162.5"/>
        <n v="163"/>
        <n v="164.5"/>
        <n v="165"/>
        <n v="166"/>
        <n v="166.5"/>
        <n v="167"/>
        <n v="168.25"/>
        <n v="169.25"/>
        <n v="170"/>
        <n v="170.5"/>
        <n v="172"/>
        <n v="172.25"/>
        <n v="174"/>
        <n v="174.5"/>
        <n v="175"/>
        <n v="175.5"/>
        <n v="176"/>
        <n v="176.5"/>
        <n v="180"/>
        <n v="180.5"/>
        <n v="182"/>
        <n v="184"/>
        <n v="185"/>
        <n v="186"/>
        <n v="187.5"/>
        <n v="190"/>
        <n v="190.75"/>
        <n v="191"/>
        <n v="191.75"/>
        <n v="193"/>
        <n v="197.5"/>
        <n v="198"/>
        <n v="200"/>
        <n v="201"/>
        <n v="203"/>
        <n v="204"/>
        <n v="204.95"/>
        <n v="205"/>
        <n v="206"/>
        <n v="206.5"/>
        <n v="207"/>
        <n v="209"/>
        <n v="209.5"/>
        <n v="210"/>
        <n v="212.5"/>
        <n v="213.85"/>
        <n v="214"/>
        <n v="214.5"/>
        <n v="215"/>
        <n v="216"/>
        <n v="217"/>
        <n v="217.75"/>
        <n v="219.5"/>
        <n v="220"/>
        <n v="221"/>
        <n v="221.1"/>
        <n v="222"/>
        <n v="224"/>
        <n v="224.5"/>
        <n v="225"/>
        <n v="228.6"/>
        <n v="230"/>
        <n v="232"/>
        <n v="234"/>
        <n v="234.5"/>
        <n v="235"/>
        <n v="240"/>
        <n v="242.5"/>
        <n v="245"/>
        <n v="247.5"/>
        <n v="250"/>
        <n v="251"/>
        <n v="251.8"/>
        <n v="253"/>
        <n v="254.95"/>
        <n v="255"/>
        <n v="258"/>
        <n v="258.5"/>
        <n v="259"/>
        <n v="259.5"/>
        <n v="260"/>
        <n v="261.5"/>
        <n v="262.5"/>
        <n v="264"/>
        <n v="269.5"/>
        <n v="270"/>
        <n v="271"/>
        <n v="272"/>
        <n v="273"/>
        <n v="273.5"/>
        <n v="275"/>
        <n v="278"/>
        <n v="278.5"/>
        <n v="280"/>
        <n v="281"/>
        <n v="285"/>
        <n v="286"/>
        <n v="287"/>
        <n v="290"/>
        <n v="293.5"/>
        <n v="295"/>
        <n v="300"/>
        <n v="301"/>
        <n v="305"/>
        <n v="309.1"/>
        <n v="310"/>
        <n v="313"/>
        <n v="314.5"/>
        <n v="314.75"/>
        <n v="315"/>
        <n v="315.5"/>
        <n v="317.4"/>
        <n v="318.75"/>
        <n v="322"/>
        <n v="327"/>
        <n v="327.1"/>
        <n v="331.5"/>
        <n v="334.95"/>
        <n v="335"/>
        <n v="336"/>
        <n v="337"/>
        <n v="347.25"/>
        <n v="347.5"/>
        <n v="350"/>
        <n v="352.75"/>
        <n v="353"/>
        <n v="363"/>
        <n v="365"/>
        <n v="365.75"/>
        <n v="366.15"/>
        <n v="370"/>
        <n v="378.9"/>
        <n v="379.5"/>
        <n v="380"/>
        <n v="385"/>
        <n v="389.8"/>
        <n v="390.75"/>
        <n v="391"/>
        <n v="395"/>
        <n v="398"/>
        <n v="398.25"/>
        <n v="400"/>
        <n v="400.5"/>
        <n v="401.25"/>
        <n v="405"/>
        <n v="405.3"/>
        <n v="423"/>
        <n v="425"/>
        <n v="435"/>
        <n v="439.75"/>
        <n v="440"/>
        <n v="441.5"/>
        <n v="443.5"/>
        <n v="445"/>
        <n v="453"/>
        <n v="455"/>
        <n v="459"/>
        <n v="472.7"/>
        <n v="474.4"/>
        <n v="478"/>
        <n v="480"/>
        <n v="482.5"/>
        <n v="484"/>
        <n v="491.25"/>
        <n v="495"/>
        <n v="500"/>
        <n v="500.75"/>
        <n v="506"/>
        <n v="512"/>
        <n v="512.5"/>
        <n v="520.5"/>
        <n v="526.9"/>
        <n v="532"/>
        <n v="538"/>
        <n v="539"/>
        <n v="540"/>
        <n v="545"/>
        <n v="550"/>
        <n v="556.5"/>
        <n v="569"/>
        <n v="571.25"/>
        <n v="575.8"/>
        <n v="585.5"/>
        <n v="590"/>
        <n v="592.5"/>
        <n v="600.8"/>
        <n v="602"/>
        <n v="605"/>
        <n v="606"/>
        <n v="610"/>
        <n v="620"/>
        <n v="625"/>
        <n v="633.8"/>
        <n v="640"/>
        <n v="648.45"/>
        <n v="650"/>
        <n v="660"/>
        <n v="662"/>
        <n v="675.5"/>
        <n v="679.2"/>
        <n v="682.5"/>
        <n v="684.25"/>
        <n v="685.25"/>
        <n v="687.15"/>
        <n v="688"/>
        <n v="695"/>
        <n v="700"/>
        <n v="704.35"/>
        <n v="725.5"/>
        <n v="727.75"/>
        <n v="728.2"/>
        <n v="735"/>
        <n v="737.3"/>
        <n v="750"/>
        <n v="757.65"/>
        <n v="768.5"/>
        <n v="770"/>
        <n v="775"/>
        <n v="792"/>
        <n v="793"/>
        <n v="795.5"/>
        <n v="800"/>
        <n v="804.75"/>
        <n v="810"/>
        <n v="835.5"/>
        <n v="840"/>
        <n v="844.5"/>
        <n v="855"/>
        <n v="865"/>
        <n v="895.5"/>
        <n v="910"/>
        <n v="919"/>
        <n v="926"/>
        <n v="950"/>
        <n v="956"/>
        <n v="960"/>
        <n v="962.5"/>
        <n v="973"/>
        <n v="980"/>
        <n v="985"/>
        <n v="990.75"/>
        <n v="997"/>
        <n v="1000.95"/>
        <n v="1004"/>
        <n v="1009"/>
        <n v="1017.75"/>
        <n v="1025"/>
        <n v="1040"/>
        <n v="1054"/>
        <n v="1061.25"/>
        <n v="1080"/>
        <n v="1093"/>
        <n v="1121.6"/>
        <n v="1139"/>
        <n v="1145"/>
        <n v="1150"/>
        <n v="1157.5"/>
        <n v="1165"/>
        <n v="1207.65"/>
        <n v="1209.25"/>
        <n v="1234.15"/>
        <n v="1239"/>
        <n v="1240"/>
        <n v="1249"/>
        <n v="1262"/>
        <n v="1289.95"/>
        <n v="1294"/>
        <n v="1295.6"/>
        <n v="1302.5"/>
        <n v="1371.5"/>
        <n v="1400.25"/>
        <n v="1401"/>
        <n v="1416"/>
        <n v="1466"/>
        <n v="1498.4"/>
        <n v="1499"/>
        <n v="1546.8"/>
        <n v="1610"/>
        <n v="1611.75"/>
        <n v="1620"/>
        <n v="1662"/>
        <n v="1689.5"/>
        <n v="1741.3"/>
        <n v="1763.5"/>
        <n v="1783.5"/>
        <n v="1840"/>
        <n v="1900.1"/>
        <n v="1907"/>
        <n v="1935"/>
        <n v="1983"/>
        <n v="2001"/>
        <n v="2016.5"/>
        <n v="2052"/>
        <n v="2087.05"/>
        <n v="2099"/>
        <n v="2165"/>
        <n v="2181"/>
        <n v="2224.85"/>
        <n v="2245.1"/>
        <n v="2257"/>
        <n v="2269.25"/>
        <n v="2338"/>
        <n v="2360"/>
        <n v="2507.6"/>
        <n v="2544.25"/>
        <n v="2598"/>
        <n v="2893.5"/>
        <n v="2969"/>
        <n v="2998.5"/>
        <n v="3419"/>
        <n v="4161"/>
        <n v="4478"/>
        <n v="4674.5"/>
        <n v="5123.5"/>
        <n v="5152.05"/>
        <n v="6567"/>
        <n v="6659.45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cordCount="1601" createdVersion="3">
  <cacheSource type="worksheet">
    <worksheetSource ref="A2:A1603" sheet="DLRWISE (3)"/>
  </cacheSource>
  <cacheFields count="1">
    <cacheField name="REGION" numFmtId="0">
      <sharedItems count="5">
        <s v="BH"/>
        <s v="NB 1"/>
        <s v="NB 2"/>
        <s v="NE 1"/>
        <s v="NE 2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cordCount="234" createdVersion="3">
  <cacheSource type="worksheet">
    <worksheetSource ref="A2:L236" sheet="DLRWISE (4)"/>
  </cacheSource>
  <cacheFields count="12">
    <cacheField name="REGION" numFmtId="0">
      <sharedItems count="5">
        <s v="BH"/>
        <s v="NB 1"/>
        <s v="NB 2"/>
        <s v="NE 1"/>
        <s v="NE 2"/>
      </sharedItems>
    </cacheField>
    <cacheField name="AREA" numFmtId="0">
      <sharedItems count="47">
        <s v="AGARTALA"/>
        <s v="ALIPURDUAR"/>
        <s v="AP- Banderdewa"/>
        <s v="AP- Lekhabali"/>
        <s v="AP- Tinsukia Side"/>
        <s v="BEGUSARAI"/>
        <s v="BHAGALPUR"/>
        <s v="CACHAR"/>
        <s v="Cooch Behar"/>
        <s v="DAKSHIN DINAJPUR"/>
        <s v="DARANG"/>
        <s v="DARJEELING HILL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UZAFFARPUR"/>
        <s v="NAGALAND"/>
        <s v="NAGAON"/>
        <s v="PURNIA"/>
        <s v="SAHARSA"/>
        <s v="SHILLONG"/>
        <s v="Sibsagar"/>
        <s v="SIKKIM"/>
        <s v="Supaul &amp; Madhepura"/>
        <s v="TINSUKIA"/>
        <s v="TURA HILLS"/>
        <s v="TURA PLAIN"/>
        <s v="UTTAR DINAJPUR"/>
      </sharedItems>
    </cacheField>
    <cacheField name="CODE" numFmtId="0">
      <sharedItems count="234">
        <s v="B012"/>
        <s v="BHA025"/>
        <s v="BHA083"/>
        <s v="BHA090"/>
        <s v="BHA101"/>
        <s v="BHA102"/>
        <s v="BHA103"/>
        <s v="BHB037"/>
        <s v="BHB076"/>
        <s v="BHB078"/>
        <s v="BHD027"/>
        <s v="BHD028"/>
        <s v="BHG034"/>
        <s v="BHG035"/>
        <s v="BHG036"/>
        <s v="BHH020"/>
        <s v="BHJ041"/>
        <s v="BHJ058"/>
        <s v="BHJ062"/>
        <s v="BHK018"/>
        <s v="BHK046"/>
        <s v="BHL019"/>
        <s v="BHM090"/>
        <s v="BHM094"/>
        <s v="BHM117"/>
        <s v="BHM125"/>
        <s v="BHM138"/>
        <s v="BHN035"/>
        <s v="BHO010"/>
        <s v="BHP040"/>
        <s v="BHR081"/>
        <s v="BHR083"/>
        <s v="BHR096"/>
        <s v="BHR098"/>
        <s v="BHR105"/>
        <s v="BHS005"/>
        <s v="BHS092"/>
        <s v="BHS158"/>
        <s v="BHS167"/>
        <s v="BHS187"/>
        <s v="BHS188"/>
        <s v="BHS190"/>
        <s v="BHS192"/>
        <s v="BHS197"/>
        <s v="BHS210"/>
        <s v="BHS219"/>
        <s v="BHS237"/>
        <s v="BHS250"/>
        <s v="BHS262"/>
        <s v="BHS264"/>
        <s v="BHS266"/>
        <s v="BHS267"/>
        <s v="BHS270"/>
        <s v="K075"/>
        <s v="L035"/>
        <s v="L073"/>
        <s v="M160"/>
        <s v="M181"/>
        <s v="M317"/>
        <s v="N008"/>
        <s v="NEA011"/>
        <s v="NEA125"/>
        <s v="NEA226"/>
        <s v="NEA275"/>
        <s v="NEA371"/>
        <s v="NEA375"/>
        <s v="NEA458"/>
        <s v="NEA470"/>
        <s v="NEA476"/>
        <s v="NEA484"/>
        <s v="NEA488"/>
        <s v="NEA498"/>
        <s v="NEB002"/>
        <s v="NEB051"/>
        <s v="NEB114"/>
        <s v="NEB115"/>
        <s v="NEB160"/>
        <s v="NEB171"/>
        <s v="NEB195"/>
        <s v="NEB366"/>
        <s v="NEB405"/>
        <s v="NEB412"/>
        <s v="NEC104"/>
        <s v="NEC126"/>
        <s v="NEC136"/>
        <s v="NED022"/>
        <s v="NED098"/>
        <s v="NED168"/>
        <s v="NED237"/>
        <s v="NED243"/>
        <s v="NED248"/>
        <s v="NED250"/>
        <s v="NED263"/>
        <s v="NEE040"/>
        <s v="NEE064"/>
        <s v="NEF001"/>
        <s v="NEF035"/>
        <s v="NEF039"/>
        <s v="NEF045"/>
        <s v="NEF046"/>
        <s v="NEF052"/>
        <s v="NEG015"/>
        <s v="NEG179"/>
        <s v="NEG199"/>
        <s v="NEH138"/>
        <s v="NEH139"/>
        <s v="NEH150"/>
        <s v="NEI024"/>
        <s v="NEJ017"/>
        <s v="NEJ051"/>
        <s v="NEJ067"/>
        <s v="NEJ188"/>
        <s v="NEJ204"/>
        <s v="NEJ205"/>
        <s v="NEK101"/>
        <s v="NEK150"/>
        <s v="NEK163"/>
        <s v="NEL133"/>
        <s v="NEL139"/>
        <s v="NEM071"/>
        <s v="NEM172"/>
        <s v="NEM194"/>
        <s v="NEM215"/>
        <s v="NEM240"/>
        <s v="NEM294"/>
        <s v="NEM341"/>
        <s v="NEM351"/>
        <s v="NEM371"/>
        <s v="NEM393"/>
        <s v="NEM428"/>
        <s v="NEM438"/>
        <s v="NEM445"/>
        <s v="NEM471"/>
        <s v="NEN098"/>
        <s v="NEN130"/>
        <s v="NEN160"/>
        <s v="NEN178"/>
        <s v="NEN211"/>
        <s v="NEN216"/>
        <s v="NEN250"/>
        <s v="NEN251"/>
        <s v="NEN255"/>
        <s v="NEN32"/>
        <s v="NEP082"/>
        <s v="NEP228"/>
        <s v="NEP313"/>
        <s v="NER141"/>
        <s v="NER233"/>
        <s v="NER243"/>
        <s v="NER251"/>
        <s v="NER267"/>
        <s v="NER273"/>
        <s v="NER285"/>
        <s v="NER287"/>
        <s v="NER328"/>
        <s v="NER330"/>
        <s v="NER340"/>
        <s v="NER351"/>
        <s v="NER360"/>
        <s v="NES058"/>
        <s v="NES216"/>
        <s v="NES296"/>
        <s v="NES412"/>
        <s v="NES419"/>
        <s v="NES480"/>
        <s v="NES521"/>
        <s v="NES534"/>
        <s v="NES546"/>
        <s v="NES612"/>
        <s v="NES613"/>
        <s v="NES614"/>
        <s v="NES620"/>
        <s v="NES650"/>
        <s v="NES652"/>
        <s v="NES653"/>
        <s v="NES674"/>
        <s v="NES692"/>
        <s v="NES737"/>
        <s v="NES754"/>
        <s v="NES775"/>
        <s v="NES792"/>
        <s v="NES794"/>
        <s v="NES806"/>
        <s v="NET055"/>
        <s v="NET177"/>
        <s v="NET212"/>
        <s v="NEU018"/>
        <s v="NEU052"/>
        <s v="NEU053"/>
        <s v="NEV040"/>
        <s v="NEV052"/>
        <s v="NEW004"/>
        <s v="NEZ013"/>
        <s v="R131"/>
        <s v="R230"/>
        <s v="S019"/>
        <s v="S185"/>
        <s v="S248"/>
        <s v="S345"/>
        <s v="S348"/>
        <s v="S363"/>
        <s v="S432"/>
        <s v="S462"/>
        <s v="SKC002"/>
        <s v="SKK006"/>
        <s v="SKN005"/>
        <s v="WBA072"/>
        <s v="WBB143"/>
        <s v="WBB153"/>
        <s v="WBB161"/>
        <s v="WBC014"/>
        <s v="WBE026"/>
        <s v="WBF014"/>
        <s v="WBG087"/>
        <s v="WBK046"/>
        <s v="WBL041"/>
        <s v="WBM317"/>
        <s v="WBM321"/>
        <s v="WBN088"/>
        <s v="WBN111"/>
        <s v="WBN114"/>
        <s v="WBR096"/>
        <s v="WBR148"/>
        <s v="WBR155"/>
        <s v="WBS230"/>
        <s v="WBS243"/>
        <s v="WBS268"/>
        <s v="WBS307"/>
        <s v="WBS345"/>
        <s v="WBS349"/>
        <s v="WBS350"/>
        <s v="WBS354"/>
        <s v="WBT067"/>
        <s v="WBZ005"/>
      </sharedItems>
    </cacheField>
    <cacheField name="SAP" numFmtId="0">
      <sharedItems containsSemiMixedTypes="0" containsString="0" containsNumber="1" containsInteger="1" minValue="1000000025" maxValue="1000004587" count="234">
        <n v="1000000025"/>
        <n v="1000000053"/>
        <n v="1000000072"/>
        <n v="1000000074"/>
        <n v="1000000081"/>
        <n v="1000000094"/>
        <n v="1000000097"/>
        <n v="1000000105"/>
        <n v="1000000109"/>
        <n v="1000000156"/>
        <n v="1000000180"/>
        <n v="1000000227"/>
        <n v="1000000234"/>
        <n v="1000000237"/>
        <n v="1000000245"/>
        <n v="1000000252"/>
        <n v="1000000262"/>
        <n v="1000000271"/>
        <n v="1000000278"/>
        <n v="1000000315"/>
        <n v="1000000326"/>
        <n v="1000000350"/>
        <n v="1000000362"/>
        <n v="1000000365"/>
        <n v="1000000380"/>
        <n v="1000000388"/>
        <n v="1000000389"/>
        <n v="1000000399"/>
        <n v="1000000412"/>
        <n v="1000000413"/>
        <n v="1000000431"/>
        <n v="1000000447"/>
        <n v="1000000489"/>
        <n v="1000000531"/>
        <n v="1000000559"/>
        <n v="1000000577"/>
        <n v="1000000583"/>
        <n v="1000000588"/>
        <n v="1000000623"/>
        <n v="1000000659"/>
        <n v="1000000671"/>
        <n v="1000000675"/>
        <n v="1000000696"/>
        <n v="1000000717"/>
        <n v="1000000719"/>
        <n v="1000000749"/>
        <n v="1000000768"/>
        <n v="1000000772"/>
        <n v="1000000786"/>
        <n v="1000000823"/>
        <n v="1000000840"/>
        <n v="1000000923"/>
        <n v="1000000949"/>
        <n v="1000000989"/>
        <n v="1000001018"/>
        <n v="1000001020"/>
        <n v="1000001029"/>
        <n v="1000001031"/>
        <n v="1000001078"/>
        <n v="1000001082"/>
        <n v="1000001085"/>
        <n v="1000001177"/>
        <n v="1000001184"/>
        <n v="1000001190"/>
        <n v="1000001200"/>
        <n v="1000001235"/>
        <n v="1000001354"/>
        <n v="1000001406"/>
        <n v="1000001415"/>
        <n v="1000001419"/>
        <n v="1000001441"/>
        <n v="1000001446"/>
        <n v="1000001450"/>
        <n v="1000001455"/>
        <n v="1000001474"/>
        <n v="1000001491"/>
        <n v="1000001494"/>
        <n v="1000001509"/>
        <n v="1000001581"/>
        <n v="1000001642"/>
        <n v="1000001647"/>
        <n v="1000001660"/>
        <n v="1000001675"/>
        <n v="1000001683"/>
        <n v="1000001718"/>
        <n v="1000001726"/>
        <n v="1000001727"/>
        <n v="1000001731"/>
        <n v="1000001732"/>
        <n v="1000001813"/>
        <n v="1000001820"/>
        <n v="1000001827"/>
        <n v="1000001900"/>
        <n v="1000001917"/>
        <n v="1000001924"/>
        <n v="1000001950"/>
        <n v="1000001982"/>
        <n v="1000001984"/>
        <n v="1000001993"/>
        <n v="1000001998"/>
        <n v="1000002000"/>
        <n v="1000002005"/>
        <n v="1000002013"/>
        <n v="1000002024"/>
        <n v="1000002031"/>
        <n v="1000002074"/>
        <n v="1000002085"/>
        <n v="1000002400"/>
        <n v="1000002521"/>
        <n v="1000002559"/>
        <n v="1000002613"/>
        <n v="1000002638"/>
        <n v="1000002679"/>
        <n v="1000002728"/>
        <n v="1000002732"/>
        <n v="1000002772"/>
        <n v="1000002774"/>
        <n v="1000002816"/>
        <n v="1000003062"/>
        <n v="1000003080"/>
        <n v="1000003114"/>
        <n v="1000003125"/>
        <n v="1000003134"/>
        <n v="1000003136"/>
        <n v="1000003194"/>
        <n v="1000003195"/>
        <n v="1000003211"/>
        <n v="1000003243"/>
        <n v="1000003308"/>
        <n v="1000003323"/>
        <n v="1000003326"/>
        <n v="1000003373"/>
        <n v="1000003387"/>
        <n v="1000003398"/>
        <n v="1000003442"/>
        <n v="1000003462"/>
        <n v="1000003476"/>
        <n v="1000003477"/>
        <n v="1000003493"/>
        <n v="1000003494"/>
        <n v="1000003500"/>
        <n v="1000003533"/>
        <n v="1000003551"/>
        <n v="1000003554"/>
        <n v="1000003637"/>
        <n v="1000003643"/>
        <n v="1000003662"/>
        <n v="1000003772"/>
        <n v="1000003791"/>
        <n v="1000003823"/>
        <n v="1000003824"/>
        <n v="1000003833"/>
        <n v="1000003867"/>
        <n v="1000003871"/>
        <n v="1000003883"/>
        <n v="1000003893"/>
        <n v="1000003895"/>
        <n v="1000003915"/>
        <n v="1000003948"/>
        <n v="1000003967"/>
        <n v="1000003971"/>
        <n v="1000003972"/>
        <n v="1000003993"/>
        <n v="1000004009"/>
        <n v="1000004017"/>
        <n v="1000004021"/>
        <n v="1000004033"/>
        <n v="1000004034"/>
        <n v="1000004035"/>
        <n v="1000004050"/>
        <n v="1000004054"/>
        <n v="1000004072"/>
        <n v="1000004073"/>
        <n v="1000004077"/>
        <n v="1000004087"/>
        <n v="1000004095"/>
        <n v="1000004100"/>
        <n v="1000004111"/>
        <n v="1000004124"/>
        <n v="1000004134"/>
        <n v="1000004139"/>
        <n v="1000004145"/>
        <n v="1000004150"/>
        <n v="1000004160"/>
        <n v="1000004171"/>
        <n v="1000004183"/>
        <n v="1000004198"/>
        <n v="1000004202"/>
        <n v="1000004206"/>
        <n v="1000004213"/>
        <n v="1000004262"/>
        <n v="1000004271"/>
        <n v="1000004283"/>
        <n v="1000004285"/>
        <n v="1000004286"/>
        <n v="1000004293"/>
        <n v="1000004303"/>
        <n v="1000004319"/>
        <n v="1000004320"/>
        <n v="1000004332"/>
        <n v="1000004336"/>
        <n v="1000004360"/>
        <n v="1000004383"/>
        <n v="1000004394"/>
        <n v="1000004396"/>
        <n v="1000004397"/>
        <n v="1000004400"/>
        <n v="1000004409"/>
        <n v="1000004413"/>
        <n v="1000004416"/>
        <n v="1000004417"/>
        <n v="1000004421"/>
        <n v="1000004423"/>
        <n v="1000004427"/>
        <n v="1000004428"/>
        <n v="1000004435"/>
        <n v="1000004441"/>
        <n v="1000004443"/>
        <n v="1000004452"/>
        <n v="1000004461"/>
        <n v="1000004462"/>
        <n v="1000004463"/>
        <n v="1000004469"/>
        <n v="1000004470"/>
        <n v="1000004482"/>
        <n v="1000004484"/>
        <n v="1000004492"/>
        <n v="1000004495"/>
        <n v="1000004499"/>
        <n v="1000004500"/>
        <n v="1000004503"/>
        <n v="1000004536"/>
        <n v="1000004566"/>
        <n v="1000004587"/>
      </sharedItems>
    </cacheField>
    <cacheField name="DEALERS NAME" numFmtId="0">
      <sharedItems count="234">
        <s v="A &amp; A ENTERPRISE"/>
        <s v="A A STORE"/>
        <s v="A K ENTERPRISE (JOR)"/>
        <s v="A K TRADERS - LOHAGARA"/>
        <s v="A R ENTERPRISE"/>
        <s v="AAKASH ENTERPRISE"/>
        <s v="ADITYA TRADERS - DEORIA"/>
        <s v="AGARWAL TRADING CO"/>
        <s v="AKBAR TRADERS"/>
        <s v="AL AMIN HARDWARE (BARPETA)"/>
        <s v="ANAND HARDWARE"/>
        <s v="ANAND TRADERS (BHAGALPUR)"/>
        <s v="ANGELAS ENTERPRISE"/>
        <s v="ANJANA TRADERS"/>
        <s v="ARUNACHAL TRADERS"/>
        <s v="ARUNODAY"/>
        <s v="ASHOK KEJARIWAL"/>
        <s v="ASIT NATH"/>
        <s v="AVIGNA DISTRIBUTORS"/>
        <s v="BABUL TRADERS"/>
        <s v="BAJRANG TRADERS (SAKRA)"/>
        <s v="BAJRANG TRADING CO"/>
        <s v="BALAJI STORE (LAKHIMPUR)"/>
        <s v="BALAJI TRADE &amp; SUPPLY"/>
        <s v="BALDEODAS GHANSHYAM DAS"/>
        <s v="BANIA HARDWARE"/>
        <s v="BAPI MAJUMDER"/>
        <s v="BEE JO STORE (AIZ)"/>
        <s v="BHAI BHAI ENTERPRISE"/>
        <s v="BHAI BHAI HARDWARE - KALIACHAK"/>
        <s v="BHAI BHAI STEELS"/>
        <s v="BHAKTA HARDWARE"/>
        <s v="BHARAT TRADERS - BACHHWARA"/>
        <s v="BILLINDRO SANGMA"/>
        <s v="BILLSON GROUP"/>
        <s v="BIREN KUMAR"/>
        <s v="C R ENTERPRISE"/>
        <s v="C.L.ENTERPRISES"/>
        <s v="CHAHAT AGARWAL "/>
        <s v="CHHANGTE HARDWARE"/>
        <s v="CHOWHAN ENTERPRISE"/>
        <s v="D.N.S. ENTERPRISES"/>
        <s v="D.S. ENTERPRISE"/>
        <s v="DADAN PRASAD"/>
        <s v="DAS BROTHERS"/>
        <s v="DAVID ESS STEEL FABRICATION"/>
        <s v="DEB TRADERS"/>
        <s v="DEEPAK TRADERS - DURGAPUR"/>
        <s v="DHANESHWARI STEEL"/>
        <s v="DHARMVEER HARDWARE AND ENTERPRISES"/>
        <s v="DUDJAN STORE"/>
        <s v="EJD HARDWARE"/>
        <s v="EKBAL HARDWARE"/>
        <s v="ESHAN TRADERS"/>
        <s v="FARHANA HARDWARE"/>
        <s v="FRANKY'D ENTERPRISE"/>
        <s v="FREEDOM ENTERPRISE"/>
        <s v="G S BUILDERS"/>
        <s v="GANAPATI TRADE &amp; ELECTRICALS"/>
        <s v="GANPATI STEEL - PHULWARIA"/>
        <s v="GAYANI ENTERPRISES"/>
        <s v="GEE BEE ENTERPRISE"/>
        <s v="GIRRAJ TRADE AGENCY"/>
        <s v="GOPAL TRADERS"/>
        <s v="HARSHIT TRADERS"/>
        <s v="HILLS HARDWARE &amp; GLASS"/>
        <s v="HIYA HARDWARE"/>
        <s v="HS ENTERPRISE"/>
        <s v="IR ENTERPRISES"/>
        <s v="J &amp; J TRADERS (KARIMGANJ)"/>
        <s v="J AND R BUSINESS"/>
        <s v="J.R. HOSES"/>
        <s v="JAGDAMBA TRADERS - SAIFGANJ"/>
        <s v="JAI MAA LAKSHMI HARDWARE AND ELECTR"/>
        <s v="JALALGARH TRADERS"/>
        <s v="JALAN STEEL"/>
        <s v="JAY MAA KAMAKHYA ENTERPRISES"/>
        <s v="JENNY ENTERPRISE"/>
        <s v="JYOTI TRADERS (DARANG)"/>
        <s v="K.B. TRADING"/>
        <s v="KAKA BHATIJA BHANDAR . NLP"/>
        <s v="KALIMI HARDWARE STORES"/>
        <s v="KANOI HARDWARE STORE"/>
        <s v="KASBA STEEL CENTRE"/>
        <s v="KEDAR MUNDRA"/>
        <s v="KIHO ENTERPRISE"/>
        <s v="KIRAN TRADERS (GARHBANAILI)"/>
        <s v="LADLI TRADING"/>
        <s v="LAHA ENTERPRISE - TAPAN"/>
        <s v="LAXMI ENTERPRISE"/>
        <s v="LAXMI HARDWARE STORES (DIBRUGARH)"/>
        <s v="LILA ENTERPRISE"/>
        <s v="LOUHA BHANDAR"/>
        <s v="M.S. ENTERPRISE"/>
        <s v="M/S NOUFA HARDWARE"/>
        <s v="M/S S K ENTERPRISES"/>
        <s v="MAA MANI IRON STORES"/>
        <s v="MAA SHARDA CEMENT AGENCY"/>
        <s v="MAA TARA TRADING (DARJEELING)"/>
        <s v="MAA TRADING"/>
        <s v="MAA TRIPURASWARI CONSTRUCTION"/>
        <s v="MAAHABOLI ENTERPRISE"/>
        <s v="MAHADEV TRADERS"/>
        <s v="MAHESH TRADERS (AP)"/>
        <s v="MALPANI AGENCIES (JORHAT)"/>
        <s v="MARUTI STORE"/>
        <s v="MASUD HARDWARE"/>
        <s v="MD ASHIF ALI"/>
        <s v="MEGHA TRADE CENTRE"/>
        <s v="MERRYBELL KHONGSNI"/>
        <s v="MISHING LAND FOUNDATION"/>
        <s v="MMR HARDWARE STORE"/>
        <s v="MODAK ENTERPRISE"/>
        <s v="MONDAL HARDWARE STORE"/>
        <s v="MONORANJAN DAS"/>
        <s v="MOON HARDWARE &amp; STEEL FABRICATION"/>
        <s v="MOURYA IRON TRADERS"/>
        <s v="MS BADANTA HAZARIKA"/>
        <s v="MUKESH TRADERS - UDAKISHUNGANJ"/>
        <s v="MUKTA HARDWARE"/>
        <s v="MUKUTA BORAH AND BROTHERS"/>
        <s v="MUNCHUN TRADERS"/>
        <s v="MUSTAKIM HARDWARE"/>
        <s v="N S HARDWARE"/>
        <s v="N.D. ENTERPRISE (SAUDANGI)"/>
        <s v="NAMAMI ENTERPRISES"/>
        <s v="NAMBAT R MARAK"/>
        <s v="NATIONAL HARDWARE STORES"/>
        <s v="NEFA ENTERPRISES"/>
        <s v="NEW CHANDIMATA TRADERS"/>
        <s v="NEW HARDWARE"/>
        <s v="NEW LASKAR TRADER'S"/>
        <s v="NEW LOKNATH BUILDERS"/>
        <s v="NEW MINA HARDWARE"/>
        <s v="NIKITA ENTERPRISES"/>
        <s v="NILACHAL PAINTS &amp; SANITARY"/>
        <s v="NIRANJAN HARDWARE STORES"/>
        <s v="NIRMAL AGARWAL"/>
        <s v="NUR ENTERPRISE - SAMASPUR"/>
        <s v="OM SHIV MAHAKALI LAXMI TRADERS"/>
        <s v="PANNA ALLUMINIUM"/>
        <s v="POLO HILLS MACHINERY &amp; HARDWARE"/>
        <s v="PRABHAT ENTERPRISES"/>
        <s v="PURBANCHAL HARDWARE (DEMOW)"/>
        <s v="R BROTHER &amp; SONS"/>
        <s v="R I ENTERPRISE"/>
        <s v="R K BUILDING AND MATERIALS"/>
        <s v="R K ENTERPRISES"/>
        <s v="R.D. ENTERPRISE"/>
        <s v="R.K ENTERPRISES"/>
        <s v="R.K. TRADING"/>
        <s v="R.P. STEEL . GOL"/>
        <s v="R.R.S TRADERS"/>
        <s v="R.S. TRADERS"/>
        <s v="R.SNAITANG HARDWARE STORE"/>
        <s v="R&amp;C ENTERPRISE"/>
        <s v="RADHA TRADERS"/>
        <s v="RAJ ENTERPRISE - CHANCHAL"/>
        <s v="RAJESH HARDWARE SHOP-HOJAI"/>
        <s v="RAZA HARDWARE"/>
        <s v="RIBOK MASSAR"/>
        <s v="ROHIT TRADERS"/>
        <s v="ROSHNI ENTERPRISES"/>
        <s v="ROY CYCLE STORES"/>
        <s v="ROYAL ENTERPRISE-AP"/>
        <s v="RUDRO TRADING"/>
        <s v="RUPESH ENTERPRISES"/>
        <s v="S C ENTERPRISES"/>
        <s v="S K TRADERS - PURNIA"/>
        <s v="S K TRADING"/>
        <s v="S R ENTERPRISE"/>
        <s v="S.B.TIMBER"/>
        <s v="S.S.CONSTRUCTION"/>
        <s v="SAHA &amp; SONS - DALKHOLA"/>
        <s v="SAHA HARDWERE"/>
        <s v="SAI ENTERPRISE"/>
        <s v="SAI HARDWARE"/>
        <s v="SAMAD HARDWARE"/>
        <s v="SANAYA ENTERPRISES"/>
        <s v="SANDHYA HARDWARE STORES"/>
        <s v="SANDIP KUMAR NIMODIA"/>
        <s v="SANGMA HARDWARE STORE"/>
        <s v="SANJAY TRADERS - BELDOUR"/>
        <s v="SANTOSH ROY"/>
        <s v="SARASWATI TRADERS"/>
        <s v="SARKAR HARDWARE"/>
        <s v="SARKAR HARDWARE - PANDEPUR "/>
        <s v="SARKAR TRADERS"/>
        <s v="SATYAM HARDWARE - AP"/>
        <s v="SETHIA ENTERPRISES"/>
        <s v="SHANKAR STORES"/>
        <s v="SHANTIPUR HARDWARE STORE"/>
        <s v="SHIV ENTERPRISES - BIHAT"/>
        <s v="SHIVA TRADERS . BEGUSARAI"/>
        <s v="SHIVAM ENTERPRISES - VAISHALI"/>
        <s v="SHIVAM KRISHI KENDRA"/>
        <s v="SHIVAM STEEL"/>
        <s v="SHIVAM TRADERS (GHY)"/>
        <s v="SHIVAM TRADING"/>
        <s v="SHREE BAJRANG TRADERS"/>
        <s v="SHREE GANESH ENTERPRISE (GHY)"/>
        <s v="SHREE GANESH TRADERS"/>
        <s v="SHREE GANESH TRADERS - NAUHATTA"/>
        <s v="SHREE KAMLA ENTERPRISES"/>
        <s v="SHREE TRADERS"/>
        <s v="SHRI DROSTAR LYNGDOH"/>
        <s v="SHRI RAM ENTERPRISES"/>
        <s v="SHUBHAM ENTERPRISES"/>
        <s v="SHUBHAM TRADERS (BHARRAHI BAZAR)"/>
        <s v="SHYAM STEEL"/>
        <s v="SINDHU AGRIWARE"/>
        <s v="SINHAL TRADING COMPANY"/>
        <s v="SKYLINE TRADERS"/>
        <s v="SONA BRICKS AND TRADERS"/>
        <s v="SRI SANJOY PAUL"/>
        <s v="SRI UTTAM KUMAR ROY"/>
        <s v="SUBAL MAHANTA"/>
        <s v="SUDAMA TRADERS"/>
        <s v="SUJIT SEN"/>
        <s v="SUMAN HARDWARE"/>
        <s v="SUPRIYA STORES"/>
        <s v="SWAGAT TRADERS - DBR"/>
        <s v="T R ENTERPRISE"/>
        <s v="T T ENTERPRISE (LEKABALI)"/>
        <s v="TADUK ENTERPRISES"/>
        <s v="TAGGU ENTERPRISES"/>
        <s v="UKHONG FURNITURE AND DECOR"/>
        <s v="UNITED HARDWARE (MANJA)"/>
        <s v="URBAN HARDWARE"/>
        <s v="VELI HARDWARE"/>
        <s v="VINOD ENTERPRISE - NLD"/>
        <s v="W PHAWA HARDWARE"/>
        <s v="ZARBEN TRADERS - NLD"/>
        <s v="ZIAUR RAHAMAN"/>
      </sharedItems>
    </cacheField>
    <cacheField name="DOA" numFmtId="0">
      <sharedItems containsDate="1" containsMixedTypes="1" minDate="2005-02-02T00:00:00" maxDate="2025-12-29T00:00:00" count="199">
        <d v="2005-02-02T00:00:00"/>
        <d v="2005-02-07T00:00:00"/>
        <d v="2006-01-24T00:00:00"/>
        <d v="2009-05-25T00:00:00"/>
        <d v="2009-09-25T00:00:00"/>
        <d v="2011-04-07T00:00:00"/>
        <d v="2011-05-03T00:00:00"/>
        <d v="2011-09-16T00:00:00"/>
        <d v="2012-11-20T00:00:00"/>
        <d v="2013-01-29T00:00:00"/>
        <d v="2013-07-24T00:00:00"/>
        <d v="2013-07-31T00:00:00"/>
        <d v="2013-09-26T00:00:00"/>
        <d v="2013-10-26T00:00:00"/>
        <d v="2014-03-21T00:00:00"/>
        <d v="2014-06-26T00:00:00"/>
        <d v="2014-08-29T00:00:00"/>
        <d v="2014-11-28T00:00:00"/>
        <d v="2014-12-22T00:00:00"/>
        <d v="2015-01-24T00:00:00"/>
        <d v="2015-01-28T00:00:00"/>
        <d v="2015-04-30T00:00:00"/>
        <d v="2015-06-25T00:00:00"/>
        <d v="2015-06-30T00:00:00"/>
        <d v="2015-08-27T00:00:00"/>
        <d v="2016-05-16T00:00:00"/>
        <d v="2016-05-20T00:00:00"/>
        <d v="2016-06-18T00:00:00"/>
        <d v="2016-07-23T00:00:00"/>
        <d v="2016-08-19T00:00:00"/>
        <d v="2016-10-05T00:00:00"/>
        <d v="2016-10-28T00:00:00"/>
        <d v="2017-01-21T00:00:00"/>
        <d v="2017-04-17T00:00:00"/>
        <d v="2017-05-29T00:00:00"/>
        <d v="2017-09-15T00:00:00"/>
        <d v="2017-10-06T00:00:00"/>
        <d v="2017-10-30T00:00:00"/>
        <d v="2017-12-19T00:00:00"/>
        <d v="2018-01-12T00:00:00"/>
        <d v="2018-03-12T00:00:00"/>
        <d v="2018-04-19T00:00:00"/>
        <d v="2018-05-19T00:00:00"/>
        <d v="2018-06-05T00:00:00"/>
        <d v="2018-06-07T00:00:00"/>
        <d v="2018-06-08T00:00:00"/>
        <d v="2018-06-25T00:00:00"/>
        <d v="2018-09-08T00:00:00"/>
        <d v="2018-10-08T00:00:00"/>
        <d v="2018-11-06T00:00:00"/>
        <d v="2018-12-26T00:00:00"/>
        <d v="2019-01-11T00:00:00"/>
        <d v="2019-04-26T00:00:00"/>
        <d v="2019-04-27T00:00:00"/>
        <d v="2019-05-02T00:00:00"/>
        <d v="2019-05-16T00:00:00"/>
        <d v="2019-05-18T00:00:00"/>
        <d v="2019-06-26T00:00:00"/>
        <d v="2019-11-05T00:00:00"/>
        <d v="2019-11-22T00:00:00"/>
        <d v="2019-12-18T00:00:00"/>
        <d v="2020-02-14T00:00:00"/>
        <d v="2020-05-29T00:00:00"/>
        <d v="2020-08-06T00:00:00"/>
        <d v="2020-10-13T00:00:00"/>
        <d v="2020-11-28T00:00:00"/>
        <d v="2020-12-15T00:00:00"/>
        <d v="2021-01-06T00:00:00"/>
        <d v="2021-01-08T00:00:00"/>
        <d v="2021-02-05T00:00:00"/>
        <d v="2021-02-20T00:00:00"/>
        <d v="2021-04-19T00:00:00"/>
        <d v="2021-05-19T00:00:00"/>
        <d v="2021-05-27T00:00:00"/>
        <d v="2021-07-21T00:00:00"/>
        <d v="2021-07-27T00:00:00"/>
        <d v="2021-09-25T00:00:00"/>
        <d v="2021-09-29T00:00:00"/>
        <d v="2021-10-04T00:00:00"/>
        <d v="2021-10-09T00:00:00"/>
        <d v="2021-10-25T00:00:00"/>
        <d v="2021-11-01T00:00:00"/>
        <d v="2021-12-01T00:00:00"/>
        <d v="2022-03-03T00:00:00"/>
        <d v="2022-03-14T00:00:00"/>
        <d v="2022-04-19T00:00:00"/>
        <d v="2022-04-20T00:00:00"/>
        <d v="2022-05-11T00:00:00"/>
        <d v="2022-06-15T00:00:00"/>
        <d v="2022-06-26T00:00:00"/>
        <d v="2022-06-27T00:00:00"/>
        <d v="2022-07-30T00:00:00"/>
        <d v="2022-10-31T00:00:00"/>
        <d v="2022-11-03T00:00:00"/>
        <d v="2022-11-28T00:00:00"/>
        <d v="2022-12-12T00:00:00"/>
        <d v="2022-12-16T00:00:00"/>
        <d v="2022-12-19T00:00:00"/>
        <d v="2022-12-29T00:00:00"/>
        <d v="2022-12-30T00:00:00"/>
        <d v="2023-01-04T00:00:00"/>
        <d v="2023-01-11T00:00:00"/>
        <d v="2023-01-31T00:00:00"/>
        <d v="2023-02-02T00:00:00"/>
        <d v="2023-02-09T00:00:00"/>
        <d v="2023-02-20T00:00:00"/>
        <d v="2023-02-27T00:00:00"/>
        <d v="2023-02-28T00:00:00"/>
        <d v="2023-03-23T00:00:00"/>
        <d v="2023-03-28T00:00:00"/>
        <d v="2023-04-20T00:00:00"/>
        <d v="2023-04-23T00:00:00"/>
        <d v="2023-04-29T00:00:00"/>
        <d v="2023-05-18T00:00:00"/>
        <d v="2023-05-25T00:00:00"/>
        <d v="2023-05-26T00:00:00"/>
        <d v="2023-07-19T00:00:00"/>
        <d v="2023-07-26T00:00:00"/>
        <d v="2023-07-28T00:00:00"/>
        <d v="2023-12-06T00:00:00"/>
        <d v="2023-12-20T00:00:00"/>
        <d v="2024-01-19T00:00:00"/>
        <d v="2024-01-20T00:00:00"/>
        <d v="2024-02-20T00:00:00"/>
        <d v="2024-02-27T00:00:00"/>
        <d v="2024-03-06T00:00:00"/>
        <d v="2024-03-22T00:00:00"/>
        <d v="2024-03-26T00:00:00"/>
        <d v="2024-04-22T00:00:00"/>
        <d v="2024-05-10T00:00:00"/>
        <d v="2024-05-18T00:00:00"/>
        <d v="2024-05-21T00:00:00"/>
        <d v="2024-05-27T00:00:00"/>
        <d v="2024-05-31T00:00:00"/>
        <d v="2024-06-14T00:00:00"/>
        <d v="2024-06-25T00:00:00"/>
        <d v="2024-06-26T00:00:00"/>
        <d v="2024-07-04T00:00:00"/>
        <d v="2024-07-05T00:00:00"/>
        <d v="2024-07-20T00:00:00"/>
        <d v="2024-07-24T00:00:00"/>
        <d v="2024-07-31T00:00:00"/>
        <d v="2024-08-05T00:00:00"/>
        <d v="2024-08-15T00:00:00"/>
        <d v="2024-08-23T00:00:00"/>
        <d v="2024-08-28T00:00:00"/>
        <d v="2024-09-05T00:00:00"/>
        <d v="2024-09-21T00:00:00"/>
        <d v="2024-09-23T00:00:00"/>
        <d v="2024-09-27T00:00:00"/>
        <d v="2024-10-04T00:00:00"/>
        <d v="2024-10-16T00:00:00"/>
        <d v="2024-11-01T00:00:00"/>
        <d v="2024-11-15T00:00:00"/>
        <d v="2024-11-25T00:00:00"/>
        <d v="2024-12-19T00:00:00"/>
        <d v="2024-12-27T00:00:00"/>
        <d v="2024-12-31T00:00:00"/>
        <d v="2025-01-10T00:00:00"/>
        <d v="2025-02-01T00:00:00"/>
        <d v="2025-02-28T00:00:00"/>
        <d v="2025-03-19T00:00:00"/>
        <d v="2025-03-20T00:00:00"/>
        <d v="2025-03-21T00:00:00"/>
        <d v="2025-03-25T00:00:00"/>
        <d v="2025-04-21T00:00:00"/>
        <d v="2025-04-25T00:00:00"/>
        <d v="2025-04-29T00:00:00"/>
        <d v="2025-05-21T00:00:00"/>
        <d v="2025-06-06T00:00:00"/>
        <d v="2025-06-19T00:00:00"/>
        <d v="2025-06-24T00:00:00"/>
        <d v="2025-06-30T00:00:00"/>
        <d v="2025-07-03T00:00:00"/>
        <d v="2025-07-05T00:00:00"/>
        <d v="2025-07-10T00:00:00"/>
        <d v="2025-07-12T00:00:00"/>
        <d v="2025-07-18T00:00:00"/>
        <d v="2025-07-25T00:00:00"/>
        <d v="2025-07-29T00:00:00"/>
        <d v="2025-07-31T00:00:00"/>
        <d v="2025-08-06T00:00:00"/>
        <d v="2025-08-07T00:00:00"/>
        <d v="2025-08-18T00:00:00"/>
        <d v="2025-08-22T00:00:00"/>
        <d v="2025-08-26T00:00:00"/>
        <d v="2025-09-15T00:00:00"/>
        <d v="2025-09-16T00:00:00"/>
        <d v="2025-09-20T00:00:00"/>
        <d v="2025-09-24T00:00:00"/>
        <d v="2025-09-26T00:00:00"/>
        <d v="2025-10-06T00:00:00"/>
        <d v="2025-10-17T00:00:00"/>
        <d v="2025-10-18T00:00:00"/>
        <d v="2025-10-22T00:00:00"/>
        <d v="2025-11-17T00:00:00"/>
        <d v="2025-12-18T00:00:00"/>
        <d v="2025-12-29T00:00:00"/>
        <s v="19.01.2024"/>
      </sharedItems>
    </cacheField>
    <cacheField name="Prorata Tgt" numFmtId="0">
      <sharedItems count="1">
        <e v="#REF!"/>
      </sharedItems>
    </cacheField>
    <cacheField name="46081" numFmtId="0">
      <sharedItems containsSemiMixedTypes="0" containsString="0" containsNumber="1" containsInteger="1" minValue="0" maxValue="0" count="1">
        <n v="0"/>
      </sharedItems>
    </cacheField>
    <cacheField name="ZERO" numFmtId="0">
      <sharedItems containsString="0" containsBlank="1" containsNumber="1" containsInteger="1" minValue="0" maxValue="1" count="3">
        <n v="0"/>
        <n v="1"/>
        <m/>
      </sharedItems>
    </cacheField>
    <cacheField name="REGION2" numFmtId="0">
      <sharedItems containsString="0" containsBlank="1" count="1">
        <m/>
      </sharedItems>
    </cacheField>
    <cacheField name="REGION3" numFmtId="0">
      <sharedItems containsMixedTypes="1" containsNumber="1" containsInteger="1" minValue="1000000399" maxValue="1000004545" count="14">
        <n v="1000000399"/>
        <n v="1000000989"/>
        <n v="1000001993"/>
        <n v="1000002085"/>
        <n v="1000003195"/>
        <n v="1000003476"/>
        <n v="1000003993"/>
        <n v="1000004160"/>
        <n v="1000004545"/>
        <s v="BH"/>
        <s v="NB 1"/>
        <s v="NB 2"/>
        <s v="NE 1"/>
        <s v="NE 2"/>
      </sharedItems>
    </cacheField>
    <cacheField name="asad" numFmtId="0">
      <sharedItems containsSemiMixedTypes="0" containsString="0" containsNumber="1" containsInteger="1" minValue="0" maxValue="0" count="1">
        <n v="0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cordCount="522" createdVersion="3">
  <cacheSource type="worksheet">
    <worksheetSource ref="B2:G524" sheet="Sheet6"/>
  </cacheSource>
  <cacheFields count="6">
    <cacheField name="REGION" numFmtId="0">
      <sharedItems count="6">
        <s v="BH"/>
        <s v="NB 1"/>
        <s v="NB 2"/>
        <s v="NE 1"/>
        <s v="NE 2"/>
        <s v="WB"/>
      </sharedItems>
    </cacheField>
    <cacheField name="AREA" numFmtId="0">
      <sharedItems count="52">
        <s v="AGARTALA"/>
        <s v="ALIPURDUAR"/>
        <s v="AP- Banderdewa"/>
        <s v="AP- Lekhabali"/>
        <s v="AP- Tinsukia Side"/>
        <s v="BEGUSARAI"/>
        <s v="BHAGALPUR"/>
        <s v="BISWANATH"/>
        <s v="CACHAR"/>
        <s v="Cooch Behar"/>
        <s v="DAKSHIN DINAJPUR"/>
        <s v="DARANG"/>
        <s v="DARJEELING HILLS"/>
        <s v="DARJEELING PLAINS"/>
        <s v="DHARMANAGAR"/>
        <s v="DHEMAJI"/>
        <s v="DIBRUGARH"/>
        <s v="GOLAGHAT"/>
        <s v="GUWAHATI RURAL"/>
        <s v="GUWAHATI URBAN"/>
        <s v="HAILAKANDI"/>
        <s v="HOJAI"/>
        <s v="JAINTIA HILLS"/>
        <s v="JALPAIGURI"/>
        <s v="JORHAT"/>
        <s v="KARBIANGLONG"/>
        <s v="KARIMGANJ"/>
        <s v="KATIHAR"/>
        <s v="KISHANGANJ"/>
        <s v="LAKHIMPUR"/>
        <s v="Lower Assam- 1 (Bongaigaon)"/>
        <s v="Lower Assam- 2 (Barpeta)"/>
        <s v="Lower Assam- 3"/>
        <s v="MALDA"/>
        <s v="MANIPUR"/>
        <s v="MIZORAM"/>
        <s v="MORIGAON"/>
        <s v="MUZAFFARPUR"/>
        <s v="NAGALAND"/>
        <s v="NAGAON"/>
        <s v="PURNIA"/>
        <s v="SAHARSA"/>
        <s v="SHILLONG"/>
        <s v="Sibsagar"/>
        <s v="SIKKIM"/>
        <s v="Supaul &amp; Madhepura"/>
        <s v="TEZPUR"/>
        <s v="TINSUKIA"/>
        <s v="TURA HILLS"/>
        <s v="TURA PLAIN"/>
        <s v="UDAIPUR"/>
        <s v="UTTAR DINAJPUR"/>
      </sharedItems>
    </cacheField>
    <cacheField name="CODE" numFmtId="0">
      <sharedItems count="522">
        <s v="A127"/>
        <s v="A190"/>
        <s v="B012"/>
        <s v="B122"/>
        <s v="BHA049"/>
        <s v="BHA069"/>
        <s v="BHA076"/>
        <s v="BHA080"/>
        <s v="BHA083"/>
        <s v="BHA090"/>
        <s v="BHA091"/>
        <s v="BHA095"/>
        <s v="BHA096"/>
        <s v="BHA102"/>
        <s v="BHA104"/>
        <s v="BHB037"/>
        <s v="BHB070"/>
        <s v="BHB076"/>
        <s v="BHC014"/>
        <s v="BHC015"/>
        <s v="BHD027"/>
        <s v="BHD028"/>
        <s v="BHG029"/>
        <s v="BHG034"/>
        <s v="BHG035"/>
        <s v="BHG040"/>
        <s v="BHG049"/>
        <s v="BHH020"/>
        <s v="BHH021"/>
        <s v="BHJ034"/>
        <s v="BHJ048"/>
        <s v="BHJ061"/>
        <s v="BHK064"/>
        <s v="BHL015"/>
        <s v="BHM013"/>
        <s v="BHM094"/>
        <s v="BHM111"/>
        <s v="BHM117"/>
        <s v="BHM121"/>
        <s v="BHM135"/>
        <s v="BHM136"/>
        <s v="BHM137"/>
        <s v="BHM138"/>
        <s v="BHM139"/>
        <s v="BHM154"/>
        <s v="BHM158"/>
        <s v="BHM159"/>
        <s v="BHM160"/>
        <s v="BHN046"/>
        <s v="BHP042"/>
        <s v="BHP046"/>
        <s v="BHP047"/>
        <s v="BHP049"/>
        <s v="BHR034"/>
        <s v="BHR080"/>
        <s v="BHR081"/>
        <s v="BHR083"/>
        <s v="BHR096"/>
        <s v="BHR105"/>
        <s v="BHS040"/>
        <s v="BHS043"/>
        <s v="BHS089"/>
        <s v="BHS092"/>
        <s v="BHS192"/>
        <s v="BHS195"/>
        <s v="BHS200"/>
        <s v="BHS210"/>
        <s v="BHS219"/>
        <s v="BHS242"/>
        <s v="BHS250"/>
        <s v="BHS254"/>
        <s v="BHS266"/>
        <s v="BHS267"/>
        <s v="BHT003"/>
        <s v="BHT018"/>
        <s v="BHV025"/>
        <s v="BHV029"/>
        <s v="C050"/>
        <s v="D011"/>
        <s v="D026"/>
        <s v="D080"/>
        <s v="E018"/>
        <s v="G029"/>
        <s v="G035"/>
        <s v="G056"/>
        <s v="G083"/>
        <s v="G095"/>
        <s v="G097"/>
        <s v="G141"/>
        <s v="H012"/>
        <s v="J016"/>
        <s v="K075"/>
        <s v="K109"/>
        <s v="L013"/>
        <s v="L035"/>
        <s v="L043"/>
        <s v="L093"/>
        <s v="M070"/>
        <s v="M076"/>
        <s v="M132"/>
        <s v="M220"/>
        <s v="M241"/>
        <s v="M263"/>
        <s v="M414"/>
        <s v="N008"/>
        <s v="NEA034"/>
        <s v="NEA086"/>
        <s v="NEA103"/>
        <s v="NEA125"/>
        <s v="NEA194"/>
        <s v="NEA196"/>
        <s v="NEA220"/>
        <s v="NEA222"/>
        <s v="NEA226"/>
        <s v="NEA249"/>
        <s v="NEA275"/>
        <s v="NEA300"/>
        <s v="NEA309"/>
        <s v="NEA339"/>
        <s v="NEA366"/>
        <s v="NEA371"/>
        <s v="NEA375"/>
        <s v="NEA390"/>
        <s v="NEA394"/>
        <s v="NEA395"/>
        <s v="NEA398"/>
        <s v="NEA408"/>
        <s v="NEA418"/>
        <s v="NEA420"/>
        <s v="NEA424"/>
        <s v="NEA443"/>
        <s v="NEA447"/>
        <s v="NEA456"/>
        <s v="NEA469"/>
        <s v="NEA470"/>
        <s v="NEA473"/>
        <s v="NEA480"/>
        <s v="NEA484"/>
        <s v="NEA487"/>
        <s v="NEA488"/>
        <s v="NEA489"/>
        <s v="NEA498"/>
        <s v="NEB115"/>
        <s v="NEB144"/>
        <s v="NEB171"/>
        <s v="NEB190"/>
        <s v="NEB223"/>
        <s v="NEB262"/>
        <s v="NEB267"/>
        <s v="NEB275"/>
        <s v="NEB285"/>
        <s v="NEB300"/>
        <s v="NEB302"/>
        <s v="NEB317"/>
        <s v="NEB322"/>
        <s v="NEB328"/>
        <s v="NEB339"/>
        <s v="NEB348"/>
        <s v="NEB354"/>
        <s v="NEB361"/>
        <s v="NEB366"/>
        <s v="NEB369"/>
        <s v="NEB397"/>
        <s v="NEB403"/>
        <s v="NEB407"/>
        <s v="NEC017"/>
        <s v="NEC039"/>
        <s v="NEC057"/>
        <s v="NEC090"/>
        <s v="NEC109"/>
        <s v="NEC124"/>
        <s v="NEC128"/>
        <s v="NEC130"/>
        <s v="NEC132"/>
        <s v="NEC136"/>
        <s v="NEC138"/>
        <s v="NEC140"/>
        <s v="NEC141"/>
        <s v="NED018"/>
        <s v="NED022"/>
        <s v="NED076"/>
        <s v="NED148"/>
        <s v="NED197"/>
        <s v="NED210"/>
        <s v="NED218"/>
        <s v="NED237"/>
        <s v="NED243"/>
        <s v="NED248"/>
        <s v="NED253"/>
        <s v="NEE039"/>
        <s v="NEE040"/>
        <s v="NEE068"/>
        <s v="NEF001"/>
        <s v="NEF028"/>
        <s v="NEF037"/>
        <s v="NEG009"/>
        <s v="NEG046"/>
        <s v="NEG091"/>
        <s v="NEG098"/>
        <s v="NEG123"/>
        <s v="NEG143"/>
        <s v="NEG147"/>
        <s v="NEG173"/>
        <s v="NEG180"/>
        <s v="NEG189"/>
        <s v="NEG198"/>
        <s v="NEG201"/>
        <s v="NEH014"/>
        <s v="NEH095"/>
        <s v="NEH102"/>
        <s v="NEH103"/>
        <s v="NEH116"/>
        <s v="NEH138"/>
        <s v="NEH139"/>
        <s v="NEH145"/>
        <s v="NEH150"/>
        <s v="NEH153"/>
        <s v="NEH154"/>
        <s v="NEH155"/>
        <s v="NEI043"/>
        <s v="NEI047"/>
        <s v="NEJ027"/>
        <s v="NEJ051"/>
        <s v="NEJ053"/>
        <s v="NEJ059"/>
        <s v="NEJ067"/>
        <s v="NEJ074"/>
        <s v="NEJ089"/>
        <s v="NEJ124"/>
        <s v="NEJ131"/>
        <s v="NEJ167"/>
        <s v="NEJ184"/>
        <s v="NEJ188"/>
        <s v="NEJ190"/>
        <s v="NEJ193"/>
        <s v="NEJ204"/>
        <s v="NEK007"/>
        <s v="NEK053"/>
        <s v="NEK063"/>
        <s v="NEK135"/>
        <s v="NEK152"/>
        <s v="NEK173"/>
        <s v="NEK178"/>
        <s v="NEK182"/>
        <s v="NEK207"/>
        <s v="NEK221"/>
        <s v="NEK223"/>
        <s v="NEK229"/>
        <s v="NEK230"/>
        <s v="NEL006"/>
        <s v="NEL039"/>
        <s v="NEL046"/>
        <s v="NEL054"/>
        <s v="NEL058"/>
        <s v="NEL113"/>
        <s v="NEL122"/>
        <s v="NEL138"/>
        <s v="NEM061"/>
        <s v="NEM069"/>
        <s v="NEM071"/>
        <s v="NEM187"/>
        <s v="NEM189"/>
        <s v="NEM263"/>
        <s v="NEM280"/>
        <s v="NEM294"/>
        <s v="NEM295"/>
        <s v="NEM301"/>
        <s v="NEM312"/>
        <s v="NEM315"/>
        <s v="NEM320"/>
        <s v="NEM332"/>
        <s v="NEM341"/>
        <s v="NEM350"/>
        <s v="NEM351"/>
        <s v="NEM353"/>
        <s v="NEM355"/>
        <s v="NEM361"/>
        <s v="NEM370"/>
        <s v="NEM375"/>
        <s v="NEM391"/>
        <s v="NEM393"/>
        <s v="NEM401"/>
        <s v="NEM402"/>
        <s v="NEM404"/>
        <s v="NEM417"/>
        <s v="NEM438"/>
        <s v="NEM446"/>
        <s v="NEM455"/>
        <s v="NEM465"/>
        <s v="NEM469"/>
        <s v="NEM470"/>
        <s v="NEM471"/>
        <s v="NEN019"/>
        <s v="NEN046"/>
        <s v="NEN077"/>
        <s v="NEN098"/>
        <s v="NEN126"/>
        <s v="NEN130"/>
        <s v="NEN137"/>
        <s v="NEN178"/>
        <s v="NEN193"/>
        <s v="NEN204"/>
        <s v="NEN211"/>
        <s v="NEN216"/>
        <s v="NEN219"/>
        <s v="NEN227"/>
        <s v="NEN231"/>
        <s v="NEN232"/>
        <s v="NEN240"/>
        <s v="NEN241"/>
        <s v="NEN242"/>
        <s v="NEN250"/>
        <s v="NEN32"/>
        <s v="NEN34"/>
        <s v="NEN40"/>
        <s v="NEO040"/>
        <s v="NEO042"/>
        <s v="NEO043"/>
        <s v="NEO044"/>
        <s v="NEP005"/>
        <s v="NEP054"/>
        <s v="NEP193"/>
        <s v="NEP198"/>
        <s v="NEP199"/>
        <s v="NEP218"/>
        <s v="NEP241"/>
        <s v="NEP244"/>
        <s v="NEP245"/>
        <s v="NEP249"/>
        <s v="NEP257"/>
        <s v="NEP267"/>
        <s v="NEP273"/>
        <s v="NEP281"/>
        <s v="NEP291"/>
        <s v="NEP292"/>
        <s v="NEP308"/>
        <s v="NEP310"/>
        <s v="NEP312"/>
        <s v="NEP313"/>
        <s v="NER081"/>
        <s v="NER141"/>
        <s v="NER184"/>
        <s v="NER227"/>
        <s v="NER239"/>
        <s v="NER243"/>
        <s v="NER248"/>
        <s v="NER251"/>
        <s v="NER264"/>
        <s v="NER267"/>
        <s v="NER274"/>
        <s v="NER287"/>
        <s v="NER295"/>
        <s v="NER306"/>
        <s v="NER328"/>
        <s v="NER329"/>
        <s v="NER331"/>
        <s v="NER350"/>
        <s v="NER351"/>
        <s v="NER355"/>
        <s v="NER356"/>
        <s v="NER358"/>
        <s v="NER359"/>
        <s v="NER360"/>
        <s v="NES054"/>
        <s v="NES058"/>
        <s v="NES073"/>
        <s v="NES195"/>
        <s v="NES222"/>
        <s v="NES295"/>
        <s v="NES296"/>
        <s v="NES349"/>
        <s v="NES373"/>
        <s v="NES383"/>
        <s v="NES386"/>
        <s v="NES439"/>
        <s v="NES521"/>
        <s v="NES528"/>
        <s v="NES534"/>
        <s v="NES546"/>
        <s v="NES580"/>
        <s v="NES600"/>
        <s v="NES612"/>
        <s v="NES614"/>
        <s v="NES620"/>
        <s v="NES645"/>
        <s v="NES650"/>
        <s v="NES652"/>
        <s v="NES663"/>
        <s v="NES666"/>
        <s v="NES667"/>
        <s v="NES668"/>
        <s v="NES674"/>
        <s v="NES678"/>
        <s v="NES692"/>
        <s v="NES709"/>
        <s v="NES720"/>
        <s v="NES725"/>
        <s v="NES726"/>
        <s v="NES734"/>
        <s v="NES737"/>
        <s v="NES754"/>
        <s v="NES755"/>
        <s v="NES757"/>
        <s v="NES775"/>
        <s v="NES776"/>
        <s v="NES778"/>
        <s v="NES781"/>
        <s v="NES783"/>
        <s v="NES794"/>
        <s v="NET087"/>
        <s v="NET127"/>
        <s v="NET133"/>
        <s v="NET159"/>
        <s v="NET164"/>
        <s v="NET184"/>
        <s v="NET202"/>
        <s v="NET205"/>
        <s v="NET210"/>
        <s v="NEU018"/>
        <s v="NEU030"/>
        <s v="NEU052"/>
        <s v="NEV033"/>
        <s v="NEV040"/>
        <s v="NEV059"/>
        <s v="NEV063"/>
        <s v="NEW004"/>
        <s v="NEW012"/>
        <s v="NEW013"/>
        <s v="NEY015"/>
        <s v="NEZ014"/>
        <s v="NEZ026"/>
        <s v="P034"/>
        <s v="P049"/>
        <s v="P080"/>
        <s v="P097"/>
        <s v="P201"/>
        <s v="R013"/>
        <s v="R014"/>
        <s v="R033"/>
        <s v="R079"/>
        <s v="R093"/>
        <s v="R117"/>
        <s v="R131"/>
        <s v="R230"/>
        <s v="S014"/>
        <s v="S019"/>
        <s v="S094"/>
        <s v="S111"/>
        <s v="S113"/>
        <s v="S118"/>
        <s v="S185"/>
        <s v="S293"/>
        <s v="S340"/>
        <s v="S348"/>
        <s v="S353"/>
        <s v="S380"/>
        <s v="S410"/>
        <s v="S462"/>
        <s v="S544"/>
        <s v="SKD004"/>
        <s v="SKI001"/>
        <s v="SKK005"/>
        <s v="SKK006"/>
        <s v="SKM004"/>
        <s v="SKN005"/>
        <s v="SKR002"/>
        <s v="SKR003"/>
        <s v="SKS002"/>
        <s v="SKS003"/>
        <s v="SKS012"/>
        <s v="SKT001"/>
        <s v="T001"/>
        <s v="T053"/>
        <s v="T077"/>
        <s v="WBA077"/>
        <s v="WBA153"/>
        <s v="WBA161"/>
        <s v="WBB142"/>
        <s v="WBB151"/>
        <s v="WBB153"/>
        <s v="WBB157"/>
        <s v="WBC014"/>
        <s v="WBC023"/>
        <s v="WBD077"/>
        <s v="WBD095"/>
        <s v="WBE026"/>
        <s v="WBG087"/>
        <s v="WBG089"/>
        <s v="WBG090"/>
        <s v="WBG094"/>
        <s v="WBH035"/>
        <s v="WBJ057"/>
        <s v="WBJ058"/>
        <s v="WBJ063"/>
        <s v="WBK046"/>
        <s v="WBK069"/>
        <s v="WBL026"/>
        <s v="WBL041"/>
        <s v="WBM226"/>
        <s v="WBM277"/>
        <s v="WBM318"/>
        <s v="WBM319"/>
        <s v="WBN088"/>
        <s v="WBN096"/>
        <s v="WBN108"/>
        <s v="WBN110"/>
        <s v="WBN112"/>
        <s v="WBO006"/>
        <s v="WBR150"/>
        <s v="WBS197"/>
        <s v="WBS307"/>
        <s v="WBS316"/>
        <s v="WBS329"/>
        <s v="WBS333"/>
        <s v="WBS340"/>
        <s v="WBS347"/>
        <s v="WBS349"/>
        <s v="WBS350"/>
        <s v="WBT067"/>
        <s v="WBT069"/>
        <s v="WBT070"/>
        <s v="WBZ005"/>
      </sharedItems>
    </cacheField>
    <cacheField name="SAP" numFmtId="0">
      <sharedItems containsSemiMixedTypes="0" containsString="0" containsNumber="1" containsInteger="1" minValue="1000000023" maxValue="1000004464" count="522">
        <n v="1000000023"/>
        <n v="1000000030"/>
        <n v="1000000034"/>
        <n v="1000000037"/>
        <n v="1000000049"/>
        <n v="1000000053"/>
        <n v="1000000055"/>
        <n v="1000000059"/>
        <n v="1000000061"/>
        <n v="1000000068"/>
        <n v="1000000073"/>
        <n v="1000000078"/>
        <n v="1000000083"/>
        <n v="1000000092"/>
        <n v="1000000093"/>
        <n v="1000000098"/>
        <n v="1000000104"/>
        <n v="1000000105"/>
        <n v="1000000108"/>
        <n v="1000000111"/>
        <n v="1000000116"/>
        <n v="1000000122"/>
        <n v="1000000123"/>
        <n v="1000000125"/>
        <n v="1000000147"/>
        <n v="1000000154"/>
        <n v="1000000156"/>
        <n v="1000000176"/>
        <n v="1000000180"/>
        <n v="1000000183"/>
        <n v="1000000191"/>
        <n v="1000000201"/>
        <n v="1000000209"/>
        <n v="1000000217"/>
        <n v="1000000222"/>
        <n v="1000000227"/>
        <n v="1000000234"/>
        <n v="1000000237"/>
        <n v="1000000245"/>
        <n v="1000000246"/>
        <n v="1000000252"/>
        <n v="1000000261"/>
        <n v="1000000263"/>
        <n v="1000000267"/>
        <n v="1000000268"/>
        <n v="1000000271"/>
        <n v="1000000276"/>
        <n v="1000000278"/>
        <n v="1000000282"/>
        <n v="1000000289"/>
        <n v="1000000290"/>
        <n v="1000000291"/>
        <n v="1000000297"/>
        <n v="1000000300"/>
        <n v="1000000303"/>
        <n v="1000000308"/>
        <n v="1000000309"/>
        <n v="1000000326"/>
        <n v="1000000328"/>
        <n v="1000000329"/>
        <n v="1000000336"/>
        <n v="1000000346"/>
        <n v="1000000348"/>
        <n v="1000000350"/>
        <n v="1000000351"/>
        <n v="1000000354"/>
        <n v="1000000356"/>
        <n v="1000000363"/>
        <n v="1000000364"/>
        <n v="1000000365"/>
        <n v="1000000366"/>
        <n v="1000000370"/>
        <n v="1000000380"/>
        <n v="1000000385"/>
        <n v="1000000388"/>
        <n v="1000000389"/>
        <n v="1000000391"/>
        <n v="1000000399"/>
        <n v="1000000405"/>
        <n v="1000000409"/>
        <n v="1000000412"/>
        <n v="1000000413"/>
        <n v="1000000414"/>
        <n v="1000000431"/>
        <n v="1000000435"/>
        <n v="1000000437"/>
        <n v="1000000468"/>
        <n v="1000000477"/>
        <n v="1000000487"/>
        <n v="1000000489"/>
        <n v="1000000513"/>
        <n v="1000000516"/>
        <n v="1000000523"/>
        <n v="1000000526"/>
        <n v="1000000531"/>
        <n v="1000000541"/>
        <n v="1000000547"/>
        <n v="1000000549"/>
        <n v="1000000557"/>
        <n v="1000000566"/>
        <n v="1000000569"/>
        <n v="1000000580"/>
        <n v="1000000583"/>
        <n v="1000000584"/>
        <n v="1000000585"/>
        <n v="1000000590"/>
        <n v="1000000609"/>
        <n v="1000000625"/>
        <n v="1000000626"/>
        <n v="1000000630"/>
        <n v="1000000642"/>
        <n v="1000000668"/>
        <n v="1000000671"/>
        <n v="1000000675"/>
        <n v="1000000684"/>
        <n v="1000000704"/>
        <n v="1000000705"/>
        <n v="1000000709"/>
        <n v="1000000719"/>
        <n v="1000000728"/>
        <n v="1000000729"/>
        <n v="1000000730"/>
        <n v="1000000743"/>
        <n v="1000000750"/>
        <n v="1000000751"/>
        <n v="1000000758"/>
        <n v="1000000762"/>
        <n v="1000000770"/>
        <n v="1000000786"/>
        <n v="1000000792"/>
        <n v="1000000795"/>
        <n v="1000000811"/>
        <n v="1000000821"/>
        <n v="1000000823"/>
        <n v="1000000832"/>
        <n v="1000000908"/>
        <n v="1000000911"/>
        <n v="1000000927"/>
        <n v="1000000931"/>
        <n v="1000000934"/>
        <n v="1000000936"/>
        <n v="1000000937"/>
        <n v="1000000943"/>
        <n v="1000000951"/>
        <n v="1000000955"/>
        <n v="1000000958"/>
        <n v="1000000959"/>
        <n v="1000000966"/>
        <n v="1000000984"/>
        <n v="1000000991"/>
        <n v="1000000992"/>
        <n v="1000000999"/>
        <n v="1000001001"/>
        <n v="1000001019"/>
        <n v="1000001028"/>
        <n v="1000001029"/>
        <n v="1000001036"/>
        <n v="1000001042"/>
        <n v="1000001058"/>
        <n v="1000001064"/>
        <n v="1000001067"/>
        <n v="1000001070"/>
        <n v="1000001076"/>
        <n v="1000001088"/>
        <n v="1000001092"/>
        <n v="1000001106"/>
        <n v="1000001111"/>
        <n v="1000001168"/>
        <n v="1000001181"/>
        <n v="1000001182"/>
        <n v="1000001184"/>
        <n v="1000001193"/>
        <n v="1000001211"/>
        <n v="1000001240"/>
        <n v="1000001246"/>
        <n v="1000001257"/>
        <n v="1000001330"/>
        <n v="1000001355"/>
        <n v="1000001371"/>
        <n v="1000001412"/>
        <n v="1000001415"/>
        <n v="1000001431"/>
        <n v="1000001441"/>
        <n v="1000001455"/>
        <n v="1000001456"/>
        <n v="1000001459"/>
        <n v="1000001464"/>
        <n v="1000001466"/>
        <n v="1000001472"/>
        <n v="1000001476"/>
        <n v="1000001480"/>
        <n v="1000001504"/>
        <n v="1000001581"/>
        <n v="1000001629"/>
        <n v="1000001634"/>
        <n v="1000001639"/>
        <n v="1000001641"/>
        <n v="1000001642"/>
        <n v="1000001647"/>
        <n v="1000001652"/>
        <n v="1000001654"/>
        <n v="1000001660"/>
        <n v="1000001668"/>
        <n v="1000001683"/>
        <n v="1000001714"/>
        <n v="1000001724"/>
        <n v="1000001732"/>
        <n v="1000001736"/>
        <n v="1000001803"/>
        <n v="1000001810"/>
        <n v="1000001813"/>
        <n v="1000001820"/>
        <n v="1000001859"/>
        <n v="1000001871"/>
        <n v="1000001872"/>
        <n v="1000001914"/>
        <n v="1000001917"/>
        <n v="1000001919"/>
        <n v="1000001922"/>
        <n v="1000001923"/>
        <n v="1000001924"/>
        <n v="1000001980"/>
        <n v="1000001993"/>
        <n v="1000001998"/>
        <n v="1000002005"/>
        <n v="1000002007"/>
        <n v="1000002018"/>
        <n v="1000002024"/>
        <n v="1000002049"/>
        <n v="1000002072"/>
        <n v="1000002074"/>
        <n v="1000002080"/>
        <n v="1000002083"/>
        <n v="1000002085"/>
        <n v="1000002400"/>
        <n v="1000002404"/>
        <n v="1000002518"/>
        <n v="1000002525"/>
        <n v="1000002528"/>
        <n v="1000002533"/>
        <n v="1000002559"/>
        <n v="1000002560"/>
        <n v="1000002597"/>
        <n v="1000002603"/>
        <n v="1000002604"/>
        <n v="1000002607"/>
        <n v="1000002610"/>
        <n v="1000002615"/>
        <n v="1000002622"/>
        <n v="1000002626"/>
        <n v="1000002635"/>
        <n v="1000002637"/>
        <n v="1000002638"/>
        <n v="1000002657"/>
        <n v="1000002659"/>
        <n v="1000002662"/>
        <n v="1000002663"/>
        <n v="1000002667"/>
        <n v="1000002683"/>
        <n v="1000002703"/>
        <n v="1000002726"/>
        <n v="1000002728"/>
        <n v="1000002732"/>
        <n v="1000002749"/>
        <n v="1000002758"/>
        <n v="1000002762"/>
        <n v="1000002764"/>
        <n v="1000002769"/>
        <n v="1000002772"/>
        <n v="1000002781"/>
        <n v="1000002792"/>
        <n v="1000002802"/>
        <n v="1000002815"/>
        <n v="1000002816"/>
        <n v="1000002832"/>
        <n v="1000002848"/>
        <n v="1000002855"/>
        <n v="1000002859"/>
        <n v="1000002867"/>
        <n v="1000002881"/>
        <n v="1000003000"/>
        <n v="1000003030"/>
        <n v="1000003062"/>
        <n v="1000003080"/>
        <n v="1000003118"/>
        <n v="1000003119"/>
        <n v="1000003125"/>
        <n v="1000003127"/>
        <n v="1000003133"/>
        <n v="1000003136"/>
        <n v="1000003156"/>
        <n v="1000003163"/>
        <n v="1000003165"/>
        <n v="1000003172"/>
        <n v="1000003173"/>
        <n v="1000003182"/>
        <n v="1000003183"/>
        <n v="1000003184"/>
        <n v="1000003190"/>
        <n v="1000003191"/>
        <n v="1000003193"/>
        <n v="1000003194"/>
        <n v="1000003195"/>
        <n v="1000003197"/>
        <n v="1000003211"/>
        <n v="1000003243"/>
        <n v="1000003247"/>
        <n v="1000003250"/>
        <n v="1000003251"/>
        <n v="1000003308"/>
        <n v="1000003323"/>
        <n v="1000003333"/>
        <n v="1000003352"/>
        <n v="1000003367"/>
        <n v="1000003387"/>
        <n v="1000003397"/>
        <n v="1000003402"/>
        <n v="1000003404"/>
        <n v="1000003442"/>
        <n v="1000003446"/>
        <n v="1000003453"/>
        <n v="1000003455"/>
        <n v="1000003456"/>
        <n v="1000003476"/>
        <n v="1000003477"/>
        <n v="1000003483"/>
        <n v="1000003490"/>
        <n v="1000003493"/>
        <n v="1000003497"/>
        <n v="1000003500"/>
        <n v="1000003501"/>
        <n v="1000003509"/>
        <n v="1000003518"/>
        <n v="1000003522"/>
        <n v="1000003529"/>
        <n v="1000003543"/>
        <n v="1000003548"/>
        <n v="1000003551"/>
        <n v="1000003552"/>
        <n v="1000003569"/>
        <n v="1000003570"/>
        <n v="1000003587"/>
        <n v="1000003592"/>
        <n v="1000003603"/>
        <n v="1000003607"/>
        <n v="1000003610"/>
        <n v="1000003611"/>
        <n v="1000003624"/>
        <n v="1000003633"/>
        <n v="1000003637"/>
        <n v="1000003643"/>
        <n v="1000003652"/>
        <n v="1000003662"/>
        <n v="1000003677"/>
        <n v="1000003683"/>
        <n v="1000003692"/>
        <n v="1000003714"/>
        <n v="1000003718"/>
        <n v="1000003746"/>
        <n v="1000003751"/>
        <n v="1000003753"/>
        <n v="1000003754"/>
        <n v="1000003764"/>
        <n v="1000003772"/>
        <n v="1000003773"/>
        <n v="1000003774"/>
        <n v="1000003783"/>
        <n v="1000003786"/>
        <n v="1000003788"/>
        <n v="1000003789"/>
        <n v="1000003791"/>
        <n v="1000003796"/>
        <n v="1000003801"/>
        <n v="1000003812"/>
        <n v="1000003816"/>
        <n v="1000003823"/>
        <n v="1000003848"/>
        <n v="1000003853"/>
        <n v="1000003867"/>
        <n v="1000003868"/>
        <n v="1000003870"/>
        <n v="1000003871"/>
        <n v="1000003872"/>
        <n v="1000003873"/>
        <n v="1000003879"/>
        <n v="1000003882"/>
        <n v="1000003883"/>
        <n v="1000003884"/>
        <n v="1000003888"/>
        <n v="1000003894"/>
        <n v="1000003895"/>
        <n v="1000003896"/>
        <n v="1000003899"/>
        <n v="1000003906"/>
        <n v="1000003915"/>
        <n v="1000003917"/>
        <n v="1000003928"/>
        <n v="1000003929"/>
        <n v="1000003930"/>
        <n v="1000003933"/>
        <n v="1000003936"/>
        <n v="1000003950"/>
        <n v="1000003954"/>
        <n v="1000003967"/>
        <n v="1000003971"/>
        <n v="1000003982"/>
        <n v="1000003984"/>
        <n v="1000003990"/>
        <n v="1000003991"/>
        <n v="1000003993"/>
        <n v="1000003998"/>
        <n v="1000004001"/>
        <n v="1000004012"/>
        <n v="1000004013"/>
        <n v="1000004015"/>
        <n v="1000004018"/>
        <n v="1000004019"/>
        <n v="1000004021"/>
        <n v="1000004022"/>
        <n v="1000004023"/>
        <n v="1000004026"/>
        <n v="1000004034"/>
        <n v="1000004037"/>
        <n v="1000004043"/>
        <n v="1000004051"/>
        <n v="1000004053"/>
        <n v="1000004054"/>
        <n v="1000004066"/>
        <n v="1000004071"/>
        <n v="1000004076"/>
        <n v="1000004078"/>
        <n v="1000004092"/>
        <n v="1000004096"/>
        <n v="1000004098"/>
        <n v="1000004100"/>
        <n v="1000004104"/>
        <n v="1000004105"/>
        <n v="1000004107"/>
        <n v="1000004112"/>
        <n v="1000004114"/>
        <n v="1000004117"/>
        <n v="1000004122"/>
        <n v="1000004125"/>
        <n v="1000004126"/>
        <n v="1000004134"/>
        <n v="1000004138"/>
        <n v="1000004139"/>
        <n v="1000004140"/>
        <n v="1000004143"/>
        <n v="1000004144"/>
        <n v="1000004146"/>
        <n v="1000004149"/>
        <n v="1000004150"/>
        <n v="1000004154"/>
        <n v="1000004156"/>
        <n v="1000004160"/>
        <n v="1000004164"/>
        <n v="1000004168"/>
        <n v="1000004178"/>
        <n v="1000004194"/>
        <n v="1000004198"/>
        <n v="1000004199"/>
        <n v="1000004200"/>
        <n v="1000004201"/>
        <n v="1000004202"/>
        <n v="1000004203"/>
        <n v="1000004205"/>
        <n v="1000004213"/>
        <n v="1000004225"/>
        <n v="1000004228"/>
        <n v="1000004229"/>
        <n v="1000004262"/>
        <n v="1000004263"/>
        <n v="1000004264"/>
        <n v="1000004269"/>
        <n v="1000004276"/>
        <n v="1000004285"/>
        <n v="1000004292"/>
        <n v="1000004319"/>
        <n v="1000004320"/>
        <n v="1000004322"/>
        <n v="1000004325"/>
        <n v="1000004329"/>
        <n v="1000004331"/>
        <n v="1000004332"/>
        <n v="1000004336"/>
        <n v="1000004348"/>
        <n v="1000004350"/>
        <n v="1000004351"/>
        <n v="1000004352"/>
        <n v="1000004366"/>
        <n v="1000004376"/>
        <n v="1000004381"/>
        <n v="1000004392"/>
        <n v="1000004395"/>
        <n v="1000004396"/>
        <n v="1000004397"/>
        <n v="1000004401"/>
        <n v="1000004404"/>
        <n v="1000004409"/>
        <n v="1000004411"/>
        <n v="1000004413"/>
        <n v="1000004416"/>
        <n v="1000004418"/>
        <n v="1000004420"/>
        <n v="1000004422"/>
        <n v="1000004423"/>
        <n v="1000004431"/>
        <n v="1000004433"/>
        <n v="1000004435"/>
        <n v="1000004436"/>
        <n v="1000004439"/>
        <n v="1000004440"/>
        <n v="1000004441"/>
        <n v="1000004443"/>
        <n v="1000004444"/>
        <n v="1000004452"/>
        <n v="1000004453"/>
        <n v="1000004454"/>
        <n v="1000004462"/>
        <n v="1000004463"/>
        <n v="1000004464"/>
      </sharedItems>
    </cacheField>
    <cacheField name="DEALERS NAME" numFmtId="0">
      <sharedItems count="517">
        <s v="A &amp; A ENTERPRISE"/>
        <s v="A K ENTERPRISE (JOR)"/>
        <s v="A K TRADERS - LOHAGARA"/>
        <s v="A M B ENTERPRISE"/>
        <s v="A.I.ENTERPRISE"/>
        <s v="AAKASH ENTERPRISES . BAHDARPUR"/>
        <s v="AATIKA ENTERPRISES"/>
        <s v="ABDUL SOVAN"/>
        <s v="ABHINOY CHUTIA"/>
        <s v="ABRAR STEEL"/>
        <s v="ABUL HASSAN HARDWARE"/>
        <s v="ACHOOM ENTERPRISE"/>
        <s v="AFSANA HARDWARE (SILBORI)"/>
        <s v="AFTAB TRADERS"/>
        <s v="AFZAL AND SONS TRADERS"/>
        <s v="AGARWAL TRADING CO"/>
        <s v="AHMED HARDWARE"/>
        <s v="AJAY AND SONS"/>
        <s v="AKASH HARDWARE"/>
        <s v="AL AMIN HARDWARE (BARPETA)"/>
        <s v="ALLIED TRADERS"/>
        <s v="AMAN ENTERPRISE (SIL)"/>
        <s v="AMITA TRADERS"/>
        <s v="AMRENDRA KUMAR"/>
        <s v="AMSONS"/>
        <s v="ANANAD TRADERS"/>
        <s v="ANAND HARDWARE"/>
        <s v="ANANYA HARDWARE"/>
        <s v="ANAYPRIYA INFRA AND TRANSPORT PRIVATE LIMITED"/>
        <s v="ANGELAS ENTERPRISE"/>
        <s v="ANIMA SINHA"/>
        <s v="ANITA HARDWARE"/>
        <s v="ANJANA TRADERS"/>
        <s v="ANJANI ENTERPRISES LIMITED"/>
        <s v="ANJUM TRADING"/>
        <s v="APEX MARKETING"/>
        <s v="ARADHANA TRADING"/>
        <s v="ARCHANA STORES"/>
        <s v="ARDECO SPACE"/>
        <s v="ARUNA STORE"/>
        <s v="ARUNACHAL APEX TRADERS"/>
        <s v="ARUNACHAL HARDWARE AND ELECTRICAL STORE"/>
        <s v="ARUNODAY"/>
        <s v="ASHA ENTERPRISE (GHY)"/>
        <s v="ASHIES HARDWARE (JORHAT)"/>
        <s v="ASHOK KEJARIWAL"/>
        <s v="ASHOK SUPPLY AGENCY"/>
        <s v="ASHRAF ENTERPRISES (SITAMARHI)"/>
        <s v="ASHUTOSH BHANDER"/>
        <s v="ASIT NATH"/>
        <s v="ASSAM STEEL"/>
        <s v="ASSAM STEEL &amp; GLASS"/>
        <s v="AVIGNA DISTRIBUTORS"/>
        <s v="B B AGARWAL AND SONS"/>
        <s v="B K GOGOI (SIBSAGAR)"/>
        <s v="BABA HOMNATH ENTERPRISE"/>
        <s v="BABA LOKENATH CEMENT HOUSE"/>
        <s v="BABUL TRADERS"/>
        <s v="BAJRANG TRADERS (SAKRA)"/>
        <s v="BALAJI TRADE &amp; SUPPLY"/>
        <s v="BALDEODAS GHANSHYAM DAS"/>
        <s v="BAPI MAJUMDER"/>
        <s v="BARBHUIYA STORES AND GLASS HOUSE"/>
        <s v="BARLASKAR TRADERS"/>
        <s v="BARUAH HARDWARE"/>
        <s v="BASU HARDWARE"/>
        <s v="BEE JO STORE (AIZ)"/>
        <s v="BHAI BHAI ENTERPRISE - MATHABHANGA"/>
        <s v="BHAI BHAI ENTERPRISE(BARPETA)"/>
        <s v="BHAI BHAI HARDWARE"/>
        <s v="BHAI BHAI STEELS"/>
        <s v="BHAIRAB PATRA"/>
        <s v="BHAJANLAL SHARMA &amp; CO - TSK"/>
        <s v="BHARTI HARDWARE"/>
        <s v="BIHUL UPADHYAY"/>
        <s v="BIKALP ENTERPRISES"/>
        <s v="BIMLA CEMENT STORE"/>
        <s v="BIPUL HARDWARE"/>
        <s v="BISHNU HARDWARE"/>
        <s v="BISWAKARMA HARDWARE"/>
        <s v="BONIA HARDWARE STORE-DEKARGORHA"/>
        <s v="BORMAN HARDWARES"/>
        <s v="BRAHMAPUTRA HARDWARE (LAKHIPUR)"/>
        <s v="BUILDING SOLUTIONS"/>
        <s v="C &amp; R ENTERPRISE"/>
        <s v="C.R. AGENCY"/>
        <s v="CEMENT DAWR"/>
        <s v="CEMENT SUPPLY AGENCY"/>
        <s v="CHABUA HARDWARE"/>
        <s v="CHAIFUDDIN AHMED"/>
        <s v="CHAKRABORTY STEEL"/>
        <s v="CHHANGTE HARDWARE"/>
        <s v="CHHUNDENG ENTERPRISE (AIZAWL)"/>
        <s v="CHINAKI ENTERPRISE (LA)"/>
        <s v="CHOUDHARY ENTERPRISES"/>
        <s v="CHOUDHURY &amp; PATWARY TRADERS"/>
        <s v="CHOUDHURY ENTERPRISE"/>
        <s v="CHOUDHURY HARDWARE"/>
        <s v="CHOWHAN ENTERPRISE"/>
        <s v="CHUDHARY HARDWARE"/>
        <s v="CLASSIC TYRES"/>
        <s v="COSMOS PHOENIX"/>
        <s v="D.C. PAINTS HOUSE"/>
        <s v="D.N.S. ENTERPRISES"/>
        <s v="D.R. ENTERPRISE"/>
        <s v="D.S. ENTERPRISE"/>
        <s v="DA S SPITI"/>
        <s v="DAS TRADERS"/>
        <s v="DEB TRADERS"/>
        <s v="DEBRATHA ENTERPRISE"/>
        <s v="DEEPAK TRADERS - DURGAPUR"/>
        <s v="DEKA ENTERPRISE (BOKO)"/>
        <s v="DEKA HARDWARE STORES"/>
        <s v="DENNY BENNY ASSOCIATES"/>
        <s v="DHARAMRAJI STORES"/>
        <s v="DHARMVEER HARDWARE AND ENTERPRISES"/>
        <s v="DHOLEBAGAN HARDWARE STORE (SIBSAGAR)"/>
        <s v="DONG ENTERPRISE"/>
        <s v="DUDJAN STORE"/>
        <s v="DURGA TRADING (DARRANG)"/>
        <s v="DUTTA STOCK DEPOT"/>
        <s v="EJD HARDWARE"/>
        <s v="ENGINEERING ENTERPRISES"/>
        <s v="ESHA ENTERPRISE"/>
        <s v="ESHAN TRADERS"/>
        <s v="EVERGREEN ACRES"/>
        <s v="FARUQUE HARDWARE"/>
        <s v="FREEDOM ENTERPRISE"/>
        <s v="G S BUILDERS"/>
        <s v="G. R. ENTERPRISE"/>
        <s v="GADADHAR GHOSH"/>
        <s v="GAJANAND CHACHAN &amp; CO. (SHILLONG)"/>
        <s v="GANAPATI CEMENT CENTRE"/>
        <s v="GANAPATI HARDWARE (GOLAGHAT)"/>
        <s v="GANAPATI HARDWARE (TEZPUR)"/>
        <s v="GANESH ENTERPRISES . CHERIA BARIYAR"/>
        <s v="GANGA ENTERPRISES"/>
        <s v="GANINATH ENTERPRISES"/>
        <s v="GANPATI STEEL - PHULWARIA"/>
        <s v="GARODIA HARDWARE STORES"/>
        <s v="GAURI GANESH ENTERPRISE"/>
        <s v="GAYANI ENTERPRISES"/>
        <s v="GHOSH TRADERS (UDP)"/>
        <s v="GIA HARDWARE"/>
        <s v="GITA TRADERS - SUPAUL"/>
        <s v="GITANJALI ENTERPRISE"/>
        <s v="GOLAP HARDWARE"/>
        <s v="GOLLO ENTERPRISES"/>
        <s v="GONESH HARDWARE STORES"/>
        <s v="GOPAL ENTERPRISES"/>
        <s v="GOSWAMI HARDWARE"/>
        <s v="GOURANGA TRADERS"/>
        <s v="GRS HARDWARE"/>
        <s v="GYANADA STORE"/>
        <s v="GYANNAYAK STEEL"/>
        <s v="H.LALZAMI STORE"/>
        <s v="H.P. TRADERS"/>
        <s v="HANNON ENTERPRISE . APS"/>
        <s v="HANUMAN ENTERPRISE - SIB"/>
        <s v="HANUMAN HARDWARE"/>
        <s v="HARI OM SHAKTI ENTERPRISE"/>
        <s v="HARI OM TRADERS - BHAWANIPUR"/>
        <s v="HARSHIT TRADERS"/>
        <s v="HASIBUR RAHAMAN"/>
        <s v="HILLS HARDWARE &amp; GLASS"/>
        <s v="HIRALAL AGARWALA"/>
        <s v="HIYA HARDWARE"/>
        <s v="HOPAK HARDWARE"/>
        <s v="HOQUE HARDWARE"/>
        <s v="HOQUE TRADERS - SIL"/>
        <s v="HS ENTERPRISE"/>
        <s v="ICICLE ENTERPRISES"/>
        <s v="IKU HARDWARE"/>
        <s v="IRA ENTERPRISE"/>
        <s v="J &amp; J TRADERS (KARIMGANJ)"/>
        <s v="J A SANGMA"/>
        <s v="J P ENTERPRISE (BEBEGIA)"/>
        <s v="J.A. LASKAR TRADERS"/>
        <s v="J.B.L HARDWARE"/>
        <s v="J.K. HARDWARE STORE"/>
        <s v="J.R. HOSES"/>
        <s v="J.S. HARDWARE"/>
        <s v="JAI BHAWANI TRADERS"/>
        <s v="JAI MAA LAKSHMI HARDWARE AND ELECTR"/>
        <s v="JAI MATA DI TRADERS . MAHAMADPUR"/>
        <s v="JAISWAL HARDWARE"/>
        <s v="JAISWAL HARDWARE - BELHAR"/>
        <s v="JALAN STEEL"/>
        <s v="JOARDER COMMERCIAL"/>
        <s v="JOY CHANDIMATA STEEL"/>
        <s v="JOYGURU ENTERPRISE (LA)"/>
        <s v="JOYRAM HARDWARE &amp; BROTHERS (UDAIPUR)"/>
        <s v="JOYRAM SARKAR"/>
        <s v="JOYRAM VARIETIES"/>
        <s v="JRS TRADERS"/>
        <s v="JYOTI ENTERPRISE (JALPAIGURI)"/>
        <s v="JYOTI TRADERS (DARANG)"/>
        <s v="K K KUMBANG ENTERPRISE"/>
        <s v="K.D. HARDWARE"/>
        <s v="K.K. ENTERPRISES(AALO)"/>
        <s v="K.R.ENTERPRISES"/>
        <s v="K.V. ENTERPRISE"/>
        <s v="KAJIRAM SALOI HARDWARE"/>
        <s v="KALIMI HARDWARE STORES"/>
        <s v="KALITA ENTERPRISE (LOKHRA)"/>
        <s v="KALUNG HARDWARE (OLD ZIRO)"/>
        <s v="KANOI HARDWARE STORE"/>
        <s v="KARAN AGARWAL"/>
        <s v="KARUNA ENTERPRISES"/>
        <s v="KASHOB KACHARI"/>
        <s v="KEDAR MUNDRA"/>
        <s v="KEJRIWAL BROTHERS (DIBRUGARH)"/>
        <s v="KOLKATA IRON AND STEEL"/>
        <s v="KRISHNA HARDWARE (LA)"/>
        <s v="KSHIRODA HARDWARE"/>
        <s v="KUNDU TRADERS"/>
        <s v="KUSUM AGENCIES"/>
        <s v="L &amp; L STEEL AND HOUSE AGENCY"/>
        <s v="L K ENTERPRISE (TEZ)"/>
        <s v="L.K.KHRO STORE"/>
        <s v="LABANYA ENTERPRISE"/>
        <s v="LADURAM ANAND KUMAR AND CO"/>
        <s v="LAHA ENTERPRISE - TAPAN"/>
        <s v="LAKSHMI AGRO SERVICES"/>
        <s v="LALHRIMA SAILO &amp; SONS"/>
        <s v="LASKAR HARDWARES"/>
        <s v="LAXMI HARDWARE STORES (DIBRUGARH)"/>
        <s v="LAXMI HARDWARE STORES (SIBSAGAR)"/>
        <s v="LAXMI TRADERS (SITAMARHI)"/>
        <s v="LILA HARDWARE"/>
        <s v="LINDA LALRAMCHUANI"/>
        <s v="LOKNATH BUILDERS (D. DINAJPUR)"/>
        <s v="LOKNATH ENTERPRIME"/>
        <s v="M B TRADERS"/>
        <s v="M.B.STEEL"/>
        <s v="M.B.TRADING CO."/>
        <s v="M.H. ENTERPRISE"/>
        <s v="M.M HARDWARE"/>
        <s v="M.M. HARDWARE"/>
        <s v="M/S DOWARH SAWN TIMBER TRADING"/>
        <s v="M/S M.H. ENTERPRISE"/>
        <s v="M/S S K ENTERPRISES"/>
        <s v="MAA BANABASHI HARDWARE"/>
        <s v="MAA BHAWANI HARDWARE (NGN)"/>
        <s v="MAA DURGA ENTERPRISE"/>
        <s v="MAA DURGA ENTERPRISE (DMR)"/>
        <s v="MAA DURGA TRADERS - KATIHAR"/>
        <s v="MAA ENTERPRISE (GUWAHATI)"/>
        <s v="MAA GAYATRI CEMENT AGENCY"/>
        <s v="MAA GAYATRI STEEL TRADERS"/>
        <s v="MAA HARDWARE"/>
        <s v="MAA KALI TRADERS - RANIGANJ"/>
        <s v="MAA KAMAKHYA ENTERPRISE"/>
        <s v="MAA KAMAKHYA ENTERPRISE (GHY)"/>
        <s v="MAA KAMAKHYA TRADERS"/>
        <s v="MAA LAXMI ENTERPRISES"/>
        <s v="MAA MANASHA HARDWARE"/>
        <s v="MAA TRIPURASWARI CONSTRUCTION"/>
        <s v="MAHA GANAPATI HARDWARE"/>
        <s v="MAHADEV STEEL"/>
        <s v="MAHADEV TRADERS"/>
        <s v="MAHALAXMI ENTERPRISE - DRG"/>
        <s v="MAHALAXMI STORE . NLD"/>
        <s v="MAHAMMAD HARDWARE"/>
        <s v="MAKHDUM ENTERPRISE - GHY"/>
        <s v="MALI ENTERPRISE - GHY"/>
        <s v="MALPANI AGENCIES (JORHAT)"/>
        <s v="MAMON TRADERS"/>
        <s v="MAMTA HARDWARE"/>
        <s v="MANDAL &amp; SONS"/>
        <s v="MANDAL ENTERPRISES . GAURIGANJ"/>
        <s v="MANJUSREE ENTERPRISE AND AUTOMOBILE"/>
        <s v="MARUFA M STORE"/>
        <s v="MARUTI STORE"/>
        <s v="MARUTI TRADE CENTRE (AP NORTH)"/>
        <s v="MAZHAR TRADERS"/>
        <s v="MD SHAHANAWAZ ALAM"/>
        <s v="MEGHALAYA STEEL - TURA"/>
        <s v="MEMO HARDWARE AGENCY"/>
        <s v="MISHING LAND FOUNDATION"/>
        <s v="MITRA ENTERPRISE"/>
        <s v="MITTAL ENTERPRISES"/>
        <s v="MODAK ENTERPRISE"/>
        <s v="MODI TRADERS (TINSUKIA)"/>
        <s v="MOKTAN HARDWARE"/>
        <s v="MONAZIR HASSAN"/>
        <s v="MONDAL TRADERS"/>
        <s v="MOON STAR HARDWARE STORES"/>
        <s v="MRINAL ENTERPRISE"/>
        <s v="MS ARV INFRACON"/>
        <s v="MS BADANTA HAZARIKA"/>
        <s v="MUKESH AGARWAL"/>
        <s v="MUKESH TRADERS - UDAKISHUNGANJ"/>
        <s v="MUKTA HARDWARE"/>
        <s v="MUNCHUN TRADERS"/>
        <s v="N A ENTERPRISE"/>
        <s v="N V ENTERPRISES"/>
        <s v="N.D. ENTERPRISE (SAUDANGI)"/>
        <s v="NADIA HARDWARE"/>
        <s v="NAGA HARDWARE"/>
        <s v="NAMAMI ENTERPRISES"/>
        <s v="NANDALAL ENTERPRISE"/>
        <s v="NATH BROTHERS &amp; HARDWARE"/>
        <s v="NATH HARDWARE AND VARIETIES"/>
        <s v="NATIONAL HARDWARE STORES"/>
        <s v="NEELKANTH ENTERPRISE"/>
        <s v="NEFA ENTERPRISES"/>
        <s v="NEW ASSAM HARDWARE (TEOK)"/>
        <s v="NEW CHANDIMATA TRADERS"/>
        <s v="NEW H C B HARDWARE"/>
        <s v="NEW HARDWARE"/>
        <s v="NEW LASKAR TRADER'S"/>
        <s v="NEW MADAN GOPAL HARDWARE"/>
        <s v="NEW MINA HARDWARE"/>
        <s v="NEW TARUN HARDWARE STORE"/>
        <s v="NIHARIKA TRADING"/>
        <s v="NIKHIL KUMAR CHOWDHURY"/>
        <s v="NIKHIL STORE"/>
        <s v="NILACHAL PAINTS &amp; SANITARY"/>
        <s v="NIRMAL AGARWAL"/>
        <s v="NIRMAN TRADERS - SONBARSA RAJ"/>
        <s v="NOIHRIT ENTERPRISE"/>
        <s v="NP ENTERPRISE"/>
        <s v="NUR HARDWARE"/>
        <s v="NUR ISLAM ENTERPRISE"/>
        <s v="OM HARDWARE"/>
        <s v="OM HARDWARE, TILES &amp; SANITARY"/>
        <s v="OM SAI HARDWARE"/>
        <s v="OM SHREE VISHNU HARDWARE"/>
        <s v="OM SRI GANESH TRADING CO"/>
        <s v="P C STEEL"/>
        <s v="P.D. ENTERPRISE - NLP"/>
        <s v="P.S. ENTERPRISE (AGT)"/>
        <s v="P.S.ENTERPRISE (GUWAHATI)"/>
        <s v="PABAN DAS"/>
        <s v="PALLAVI ENTERPRISES (BISHANPUR)"/>
        <s v="PANKAJ KUMAR CHAUDHARI"/>
        <s v="PANNA ALLUMINIUM"/>
        <s v="PANNALAL NANDKISHOR"/>
        <s v="PAWAN STORE"/>
        <s v="PEAD CEMENT"/>
        <s v="PEDONG NANE ENTERPRISES"/>
        <s v="PERA ENTERPRISE"/>
        <s v="PICK ME"/>
        <s v="PINTU BARDHAN"/>
        <s v="PODDAR STEEL TRADING"/>
        <s v="POHOR ENTERPRISE"/>
        <s v="POPULAR TRADING"/>
        <s v="PRADIP H/W STORES"/>
        <s v="PRADIP HARDWARE (JAGUN)"/>
        <s v="PRASAD HARDWARE"/>
        <s v="PRASHANT TRADERS - SULINDABAD"/>
        <s v="PRATIMA ENTERPRISE"/>
        <s v="PRAVEER ENTERPRISE"/>
        <s v="PREMODA HARDWARE"/>
        <s v="PRITAM TRADING COMPANY"/>
        <s v="PRIYA CENTER"/>
        <s v="PURBANCHAL UDYOG"/>
        <s v="R C HARDWARE"/>
        <s v="R I ENTERPRISE"/>
        <s v="R K BUILDING AND MATERIALS"/>
        <s v="R.D. ENTERPRISE"/>
        <s v="R.K. TRADING"/>
        <s v="R.M. TRADERS (SILCHAR)"/>
        <s v="R.R.S TRADERS"/>
        <s v="R.R.TRADING &amp; CO."/>
        <s v="R.S. TRADERS"/>
        <s v="R.SNAITANG HARDWARE STORE"/>
        <s v="RABEN KALITA ENTERPRISE"/>
        <s v="RAHIMIAH STEEL"/>
        <s v="RAHUL TRADEWING PVT. LTD."/>
        <s v="RAJESH HARDWARE SHOP-HOJAI"/>
        <s v="RAJKUMAR WELDING WORKSHOP"/>
        <s v="RAJU ENTERPRISES - RANIPOOL"/>
        <s v="RAMA ENTERPRISES - YANGANG"/>
        <s v="RAMA HARDWARE"/>
        <s v="RAMKRISHNA ENTERPRISE(PANISAGAR)"/>
        <s v="RAMTHAKUR TRADING CO."/>
        <s v="RANI ENTERPRISES"/>
        <s v="RASHI HARDWARE"/>
        <s v="RATAN SARKAR"/>
        <s v="RAZA HARDWARE"/>
        <s v="RESHMA ENTERPRISE"/>
        <s v="RESHMA SCALE &amp; HARDWARE"/>
        <s v="REZA ENTERPRISES"/>
        <s v="RIBOK MASSAR"/>
        <s v="RIDA ENTERPRISE"/>
        <s v="RIDDHI CEMENT CENTRE . GHY"/>
        <s v="ROHIT TRADERS"/>
        <s v="ROHITBIRTH T SANGMA"/>
        <s v="Rohul Hardware"/>
        <s v="RORO POLYMERS"/>
        <s v="ROY HARDWARE"/>
        <s v="ROY HARDWARE STORE (LALUK)"/>
        <s v="ROYAL ENTERPRISE-AP"/>
        <s v="RS ENTERPRISE"/>
        <s v="RUDRA TRADE LINK"/>
        <s v="RUDRO TRADING"/>
        <s v="RUPESH ENTERPRISES"/>
        <s v="S K HARDWARE STORE"/>
        <s v="S K TRADERS (GHY)"/>
        <s v="S R ENTERPRISE"/>
        <s v="S S ENTERPRISE (MALDA)"/>
        <s v="S.B. ENTERPRISE - SIL"/>
        <s v="S.B.TIMBER"/>
        <s v="S.M.ENTERPRISE"/>
        <s v="S.N.HARDWARE (NAGAON)"/>
        <s v="S.R. HARDWARE"/>
        <s v="SABITA HARDWARE (JALPAIGURI)"/>
        <s v="SAH TRADERS"/>
        <s v="SAHA HARDWERE"/>
        <s v="SAHU HARDWARE STORE"/>
        <s v="SAIF ALI TRADERS"/>
        <s v="SAILOLIANA ENTERPRISE"/>
        <s v="SALEN ENTERPRISE"/>
        <s v="SAMAD HARDWARE"/>
        <s v="SANDHYA HARDWARE STORES"/>
        <s v="SANDIP KUMAR NIMODIA"/>
        <s v="SANGMA HARDWARE STORE"/>
        <s v="SANYAL TRADERS"/>
        <s v="SARADA ENTERPRISE"/>
        <s v="SARKAR HARDWARE"/>
        <s v="SARKAR HARDWARE - MOHITNAGAR"/>
        <s v="SARKAR TRADERS"/>
        <s v="SARMAH SUPPLIERS"/>
        <s v="SARVAR ALAM"/>
        <s v="SATABDI STORE (GOLAGHAT)"/>
        <s v="SATYAM TRADERS (HAJIPUR)"/>
        <s v="SAURABH HARDWARE"/>
        <s v="SETHIA CEMENT CENTRE"/>
        <s v="SETHIA ENTERPRISES"/>
        <s v="SHAKTI BUILDERS AND MARKETING"/>
        <s v="SHEKINA ENTERPRISE"/>
        <s v="SHIV SAI SUPPLIER"/>
        <s v="SHIV TRADERS - SAKRA"/>
        <s v="SHIVA TRADERS - BEGUSARAI"/>
        <s v="SHIVAM ENTERPRISES - VAISHALI"/>
        <s v="SHIVAM STEEL"/>
        <s v="SHIVAM TRADE AND AGENCY"/>
        <s v="SHIVAM TRADING"/>
        <s v="SHREE BAJRANG TRADERS"/>
        <s v="SHREE BHARDWAJ STEEL"/>
        <s v="SHREE DURGA HARDWARE"/>
        <s v="SHREE GAJRAJ BUILDERS"/>
        <s v="SHREE GANESH ENTERPRISE (GHY)"/>
        <s v="SHREE GANESH TRADE CENTRE (AP)"/>
        <s v="SHREE GANESH TRADERS - NAUHATTA"/>
        <s v="SHREE KAMLA ENTERPRISES"/>
        <s v="SHREE KANHAIYA HARDWARE STORE"/>
        <s v="SHREE MAA STORES (GHY)"/>
        <s v="SHREE NARSINGH TRADERS"/>
        <s v="SHREE RAM HARDWARE"/>
        <s v="SHRI ELECTRICALS &amp; HARDWARES"/>
        <s v="SHUBHAM ENTERPRISES"/>
        <s v="SHUBHAM TRADERS (BHARRAHI BAZAR)"/>
        <s v="SHYAM PLY HOUSE"/>
        <s v="SHYAM STEEL"/>
        <s v="SIBA INFRATECH"/>
        <s v="SIKKIM HARDWARE STORE"/>
        <s v="SINDHU AGRIWARE"/>
        <s v="SINGH TRADERS"/>
        <s v="SINHA MARKETING"/>
        <s v="SITI HARDWARE"/>
        <s v="SPRING HILLS ENTERPRISES"/>
        <s v="SREE KRISHNA TRADE AGENCY"/>
        <s v="SRI KRISHNA HARDWARE"/>
        <s v="SRI L P TRADING CO"/>
        <s v="SRI RAMKRISHNA SALES AGENCY"/>
        <s v="SRI SANJOY PAUL"/>
        <s v="SRI UTTAM KUMAR ROY"/>
        <s v="SRI. RAPBORLANG MAWTHOH"/>
        <s v="SRINATH ENTERPRISE"/>
        <s v="SUBHAM HARDWARE"/>
        <s v="SUHAN ENTERPRISE"/>
        <s v="SUJIT SEN"/>
        <s v="SULTANA HARDWARE"/>
        <s v="SUMAN ENTERPRISES"/>
        <s v="SUMAN HARDWARE"/>
        <s v="SUMITRA ENTERPRISE - JALPAIGURI"/>
        <s v="SUNDAR HARDWARE"/>
        <s v="SUPRIYA STORES"/>
        <s v="SUSHIL GUPTA"/>
        <s v="SUSIL KUMAR PRASAD"/>
        <s v="SWAGAT TRADERS - DBR"/>
        <s v="T K ENTERPRISE"/>
        <s v="T M G HARDWARE"/>
        <s v="T R ENTERPRISE"/>
        <s v="T.D.TIMBER SHOP"/>
        <s v="T.N.CITIZEN STORE"/>
        <s v="T.R TRADER"/>
        <s v="TALUKDAR HARDWARE (LA)"/>
        <s v="TASHI SONA (AP)"/>
        <s v="THAKUR AND SONS"/>
        <s v="THANGJING HARDWARE"/>
        <s v="TIRUPATI ENTERPRISE - NLP"/>
        <s v="TIRUPATI STEELS"/>
        <s v="TIRUPATI STORE"/>
        <s v="TIRUPATI TRADERS - SAMSI"/>
        <s v="TOMTHIN ENTERPRISES"/>
        <s v="TRIPURESWARI ENTERPRISE"/>
        <s v="TULSYAN CEMENT &amp; FERTILIZERS"/>
        <s v="TULTULI HARDWARE STORES"/>
        <s v="UKHONG FURNITURE AND DECOR"/>
        <s v="UNITED HARDWARE (MANJA)"/>
        <s v="USMAN HARDWARE &amp; ELECTRICAL"/>
        <s v="V CONCRETE STOCK"/>
        <s v="VAISHNAVI IRON &amp; STEELS"/>
        <s v="VARUN HARDWARE"/>
        <s v="VATIKA DEPO"/>
        <s v="VINOD ENTERPRISE - NLD"/>
        <s v="VL TRADERS"/>
        <s v="W PHAWA HARDWARE"/>
        <s v="WEAR ME OUT"/>
        <s v="WLB ENTERPRISES"/>
        <s v="ZAHUATA CEMENT AGENCY"/>
        <s v="ZAMAN STORES"/>
        <s v="ZIAUR RAHAMAN"/>
      </sharedItems>
    </cacheField>
    <cacheField name="dd" numFmtId="0">
      <sharedItems containsSemiMixedTypes="0" containsString="0" containsNumber="1" minValue="0" maxValue="19.9" count="164">
        <n v="0"/>
        <n v="0.3"/>
        <n v="0.45"/>
        <n v="0.5"/>
        <n v="0.7"/>
        <n v="0.8"/>
        <n v="1"/>
        <n v="1.2"/>
        <n v="1.4"/>
        <n v="1.5"/>
        <n v="1.8"/>
        <n v="1.95"/>
        <n v="1.98"/>
        <n v="2"/>
        <n v="2.1"/>
        <n v="2.25"/>
        <n v="2.3"/>
        <n v="2.33333333333333"/>
        <n v="2.4"/>
        <n v="2.5"/>
        <n v="2.55"/>
        <n v="2.6"/>
        <n v="2.8"/>
        <n v="2.9"/>
        <n v="3"/>
        <n v="3.2"/>
        <n v="3.33333333333333"/>
        <n v="3.5"/>
        <n v="3.7"/>
        <n v="4"/>
        <n v="4.15"/>
        <n v="4.2"/>
        <n v="4.33333333333333"/>
        <n v="4.5"/>
        <n v="4.6"/>
        <n v="4.8"/>
        <n v="4.9"/>
        <n v="5"/>
        <n v="5.05"/>
        <n v="5.1"/>
        <n v="5.2"/>
        <n v="5.3"/>
        <n v="5.35"/>
        <n v="5.4"/>
        <n v="5.5"/>
        <n v="5.54"/>
        <n v="5.6"/>
        <n v="5.8"/>
        <n v="5.81"/>
        <n v="6"/>
        <n v="6.1"/>
        <n v="6.4"/>
        <n v="6.45"/>
        <n v="6.5"/>
        <n v="6.56"/>
        <n v="6.6"/>
        <n v="6.66666666666667"/>
        <n v="6.8"/>
        <n v="6.9"/>
        <n v="7"/>
        <n v="7.1"/>
        <n v="7.2"/>
        <n v="7.3"/>
        <n v="7.6"/>
        <n v="7.8"/>
        <n v="7.85"/>
        <n v="8"/>
        <n v="8.18"/>
        <n v="8.2"/>
        <n v="8.33333333333333"/>
        <n v="8.6"/>
        <n v="8.64"/>
        <n v="8.66666666666667"/>
        <n v="8.7"/>
        <n v="8.8"/>
        <n v="9"/>
        <n v="9.1"/>
        <n v="9.2"/>
        <n v="9.33333333333333"/>
        <n v="9.5"/>
        <n v="9.6"/>
        <n v="9.8"/>
        <n v="9.9"/>
        <n v="10"/>
        <n v="10.1"/>
        <n v="10.2"/>
        <n v="10.3"/>
        <n v="10.4"/>
        <n v="10.5"/>
        <n v="10.6"/>
        <n v="10.7"/>
        <n v="10.8"/>
        <n v="11"/>
        <n v="11.2"/>
        <n v="11.45"/>
        <n v="11.5"/>
        <n v="11.63"/>
        <n v="11.7"/>
        <n v="11.8"/>
        <n v="12"/>
        <n v="12.2"/>
        <n v="12.3"/>
        <n v="12.4"/>
        <n v="12.5"/>
        <n v="12.6"/>
        <n v="12.8"/>
        <n v="12.9"/>
        <n v="13"/>
        <n v="13.03"/>
        <n v="13.1"/>
        <n v="13.3"/>
        <n v="13.3333333333333"/>
        <n v="13.6666666666667"/>
        <n v="13.8"/>
        <n v="13.9"/>
        <n v="14"/>
        <n v="14.1"/>
        <n v="14.2"/>
        <n v="14.3"/>
        <n v="14.4"/>
        <n v="14.45"/>
        <n v="14.5"/>
        <n v="14.6"/>
        <n v="14.75"/>
        <n v="14.9"/>
        <n v="15"/>
        <n v="15.1"/>
        <n v="15.1666666666667"/>
        <n v="15.5"/>
        <n v="15.6"/>
        <n v="15.85"/>
        <n v="16"/>
        <n v="16.2"/>
        <n v="16.5"/>
        <n v="16.6666666666667"/>
        <n v="16.8"/>
        <n v="16.85"/>
        <n v="17"/>
        <n v="17.15"/>
        <n v="17.2"/>
        <n v="17.4"/>
        <n v="17.5"/>
        <n v="17.6"/>
        <n v="17.7"/>
        <n v="17.9"/>
        <n v="18"/>
        <n v="18.2"/>
        <n v="18.4"/>
        <n v="18.5"/>
        <n v="18.6"/>
        <n v="18.7"/>
        <n v="18.8"/>
        <n v="18.95"/>
        <n v="19"/>
        <n v="19.05"/>
        <n v="19.2"/>
        <n v="19.3"/>
        <n v="19.4"/>
        <n v="19.5"/>
        <n v="19.6"/>
        <n v="19.6666666666667"/>
        <n v="19.8333333333333"/>
        <n v="19.84"/>
        <n v="19.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25">
  <r>
    <x v="3"/>
    <x v="40"/>
    <x v="31"/>
    <x v="363"/>
    <x v="165"/>
    <x v="1"/>
    <x v="1"/>
    <x v="0"/>
    <x v="42"/>
    <x v="42"/>
    <x v="110"/>
    <x v="239"/>
    <x v="222"/>
    <x v="134"/>
    <x v="0"/>
    <x v="134"/>
    <x v="226"/>
    <x v="246"/>
    <x v="1"/>
    <x v="131"/>
    <x v="0"/>
    <x v="131"/>
    <x v="290"/>
    <x v="335"/>
    <x v="1"/>
    <x v="0"/>
  </r>
  <r>
    <x v="3"/>
    <x v="21"/>
    <x v="1108"/>
    <x v="381"/>
    <x v="1073"/>
    <x v="5"/>
    <x v="1"/>
    <x v="0"/>
    <x v="1"/>
    <x v="1"/>
    <x v="13"/>
    <x v="176"/>
    <x v="420"/>
    <x v="0"/>
    <x v="0"/>
    <x v="0"/>
    <x v="298"/>
    <x v="760"/>
    <x v="0"/>
    <x v="26"/>
    <x v="0"/>
    <x v="26"/>
    <x v="290"/>
    <x v="122"/>
    <x v="1"/>
    <x v="0"/>
  </r>
  <r>
    <x v="3"/>
    <x v="21"/>
    <x v="1114"/>
    <x v="383"/>
    <x v="1190"/>
    <x v="12"/>
    <x v="1"/>
    <x v="0"/>
    <x v="191"/>
    <x v="191"/>
    <x v="498"/>
    <x v="441"/>
    <x v="249"/>
    <x v="526"/>
    <x v="0"/>
    <x v="526"/>
    <x v="452"/>
    <x v="492"/>
    <x v="2"/>
    <x v="528"/>
    <x v="0"/>
    <x v="528"/>
    <x v="23"/>
    <x v="278"/>
    <x v="1"/>
    <x v="0"/>
  </r>
  <r>
    <x v="3"/>
    <x v="40"/>
    <x v="1106"/>
    <x v="379"/>
    <x v="1062"/>
    <x v="42"/>
    <x v="1"/>
    <x v="0"/>
    <x v="27"/>
    <x v="27"/>
    <x v="18"/>
    <x v="270"/>
    <x v="32"/>
    <x v="74"/>
    <x v="0"/>
    <x v="74"/>
    <x v="186"/>
    <x v="27"/>
    <x v="1"/>
    <x v="18"/>
    <x v="0"/>
    <x v="18"/>
    <x v="312"/>
    <x v="416"/>
    <x v="2"/>
    <x v="0"/>
  </r>
  <r>
    <x v="3"/>
    <x v="40"/>
    <x v="1117"/>
    <x v="378"/>
    <x v="1047"/>
    <x v="48"/>
    <x v="1"/>
    <x v="0"/>
    <x v="13"/>
    <x v="13"/>
    <x v="0"/>
    <x v="239"/>
    <x v="0"/>
    <x v="16"/>
    <x v="0"/>
    <x v="16"/>
    <x v="231"/>
    <x v="0"/>
    <x v="1"/>
    <x v="38"/>
    <x v="0"/>
    <x v="38"/>
    <x v="253"/>
    <x v="0"/>
    <x v="1"/>
    <x v="0"/>
  </r>
  <r>
    <x v="3"/>
    <x v="21"/>
    <x v="1095"/>
    <x v="375"/>
    <x v="945"/>
    <x v="95"/>
    <x v="1"/>
    <x v="0"/>
    <x v="94"/>
    <x v="94"/>
    <x v="361"/>
    <x v="77"/>
    <x v="549"/>
    <x v="351"/>
    <x v="0"/>
    <x v="351"/>
    <x v="398"/>
    <x v="553"/>
    <x v="2"/>
    <x v="349"/>
    <x v="0"/>
    <x v="349"/>
    <x v="433"/>
    <x v="537"/>
    <x v="2"/>
    <x v="0"/>
  </r>
  <r>
    <x v="3"/>
    <x v="40"/>
    <x v="266"/>
    <x v="368"/>
    <x v="655"/>
    <x v="135"/>
    <x v="1"/>
    <x v="0"/>
    <x v="47"/>
    <x v="47"/>
    <x v="97"/>
    <x v="294"/>
    <x v="115"/>
    <x v="27"/>
    <x v="0"/>
    <x v="27"/>
    <x v="358"/>
    <x v="735"/>
    <x v="2"/>
    <x v="191"/>
    <x v="0"/>
    <x v="191"/>
    <x v="162"/>
    <x v="111"/>
    <x v="1"/>
    <x v="0"/>
  </r>
  <r>
    <x v="3"/>
    <x v="21"/>
    <x v="20"/>
    <x v="361"/>
    <x v="51"/>
    <x v="158"/>
    <x v="1"/>
    <x v="0"/>
    <x v="51"/>
    <x v="51"/>
    <x v="218"/>
    <x v="131"/>
    <x v="544"/>
    <x v="176"/>
    <x v="0"/>
    <x v="176"/>
    <x v="358"/>
    <x v="615"/>
    <x v="2"/>
    <x v="181"/>
    <x v="0"/>
    <x v="181"/>
    <x v="402"/>
    <x v="596"/>
    <x v="2"/>
    <x v="0"/>
  </r>
  <r>
    <x v="3"/>
    <x v="21"/>
    <x v="656"/>
    <x v="369"/>
    <x v="669"/>
    <x v="213"/>
    <x v="1"/>
    <x v="0"/>
    <x v="51"/>
    <x v="51"/>
    <x v="154"/>
    <x v="249"/>
    <x v="248"/>
    <x v="187"/>
    <x v="0"/>
    <x v="187"/>
    <x v="205"/>
    <x v="234"/>
    <x v="1"/>
    <x v="287"/>
    <x v="0"/>
    <x v="287"/>
    <x v="102"/>
    <x v="112"/>
    <x v="1"/>
    <x v="0"/>
  </r>
  <r>
    <x v="3"/>
    <x v="40"/>
    <x v="659"/>
    <x v="370"/>
    <x v="686"/>
    <x v="234"/>
    <x v="1"/>
    <x v="0"/>
    <x v="27"/>
    <x v="27"/>
    <x v="31"/>
    <x v="258"/>
    <x v="69"/>
    <x v="27"/>
    <x v="0"/>
    <x v="27"/>
    <x v="265"/>
    <x v="402"/>
    <x v="2"/>
    <x v="0"/>
    <x v="0"/>
    <x v="0"/>
    <x v="366"/>
    <x v="416"/>
    <x v="0"/>
    <x v="0"/>
  </r>
  <r>
    <x v="3"/>
    <x v="40"/>
    <x v="446"/>
    <x v="364"/>
    <x v="283"/>
    <x v="241"/>
    <x v="0"/>
    <x v="0"/>
    <x v="0"/>
    <x v="0"/>
    <x v="0"/>
    <x v="176"/>
    <x v="673"/>
    <x v="0"/>
    <x v="0"/>
    <x v="0"/>
    <x v="265"/>
    <x v="760"/>
    <x v="0"/>
    <x v="34"/>
    <x v="0"/>
    <x v="34"/>
    <x v="256"/>
    <x v="0"/>
    <x v="1"/>
    <x v="1"/>
  </r>
  <r>
    <x v="3"/>
    <x v="21"/>
    <x v="284"/>
    <x v="360"/>
    <x v="9"/>
    <x v="248"/>
    <x v="1"/>
    <x v="0"/>
    <x v="59"/>
    <x v="59"/>
    <x v="250"/>
    <x v="114"/>
    <x v="551"/>
    <x v="211"/>
    <x v="0"/>
    <x v="211"/>
    <x v="364"/>
    <x v="597"/>
    <x v="2"/>
    <x v="228"/>
    <x v="0"/>
    <x v="228"/>
    <x v="393"/>
    <x v="547"/>
    <x v="2"/>
    <x v="0"/>
  </r>
  <r>
    <x v="3"/>
    <x v="21"/>
    <x v="910"/>
    <x v="382"/>
    <x v="1114"/>
    <x v="297"/>
    <x v="1"/>
    <x v="0"/>
    <x v="23"/>
    <x v="23"/>
    <x v="42"/>
    <x v="227"/>
    <x v="131"/>
    <x v="59"/>
    <x v="0"/>
    <x v="59"/>
    <x v="235"/>
    <x v="157"/>
    <x v="1"/>
    <x v="44"/>
    <x v="0"/>
    <x v="44"/>
    <x v="303"/>
    <x v="331"/>
    <x v="1"/>
    <x v="0"/>
  </r>
  <r>
    <x v="3"/>
    <x v="40"/>
    <x v="669"/>
    <x v="371"/>
    <x v="740"/>
    <x v="342"/>
    <x v="1"/>
    <x v="0"/>
    <x v="31"/>
    <x v="31"/>
    <x v="0"/>
    <x v="294"/>
    <x v="0"/>
    <x v="0"/>
    <x v="0"/>
    <x v="0"/>
    <x v="265"/>
    <x v="760"/>
    <x v="0"/>
    <x v="97"/>
    <x v="0"/>
    <x v="97"/>
    <x v="183"/>
    <x v="0"/>
    <x v="1"/>
    <x v="0"/>
  </r>
  <r>
    <x v="3"/>
    <x v="40"/>
    <x v="523"/>
    <x v="366"/>
    <x v="413"/>
    <x v="345"/>
    <x v="1"/>
    <x v="0"/>
    <x v="19"/>
    <x v="19"/>
    <x v="31"/>
    <x v="218"/>
    <x v="122"/>
    <x v="27"/>
    <x v="0"/>
    <x v="27"/>
    <x v="265"/>
    <x v="402"/>
    <x v="2"/>
    <x v="202"/>
    <x v="0"/>
    <x v="202"/>
    <x v="107"/>
    <x v="17"/>
    <x v="1"/>
    <x v="0"/>
  </r>
  <r>
    <x v="3"/>
    <x v="25"/>
    <x v="1046"/>
    <x v="384"/>
    <x v="1285"/>
    <x v="345"/>
    <x v="0"/>
    <x v="0"/>
    <x v="0"/>
    <x v="0"/>
    <x v="0"/>
    <x v="176"/>
    <x v="673"/>
    <x v="0"/>
    <x v="0"/>
    <x v="0"/>
    <x v="265"/>
    <x v="760"/>
    <x v="0"/>
    <x v="97"/>
    <x v="0"/>
    <x v="97"/>
    <x v="183"/>
    <x v="0"/>
    <x v="1"/>
    <x v="0"/>
  </r>
  <r>
    <x v="3"/>
    <x v="21"/>
    <x v="916"/>
    <x v="377"/>
    <x v="1030"/>
    <x v="348"/>
    <x v="1"/>
    <x v="0"/>
    <x v="48"/>
    <x v="48"/>
    <x v="146"/>
    <x v="239"/>
    <x v="259"/>
    <x v="147"/>
    <x v="0"/>
    <x v="147"/>
    <x v="265"/>
    <x v="402"/>
    <x v="2"/>
    <x v="203"/>
    <x v="0"/>
    <x v="203"/>
    <x v="219"/>
    <x v="219"/>
    <x v="1"/>
    <x v="0"/>
  </r>
  <r>
    <x v="3"/>
    <x v="40"/>
    <x v="791"/>
    <x v="374"/>
    <x v="834"/>
    <x v="360"/>
    <x v="1"/>
    <x v="0"/>
    <x v="72"/>
    <x v="72"/>
    <x v="307"/>
    <x v="93"/>
    <x v="561"/>
    <x v="334"/>
    <x v="0"/>
    <x v="334"/>
    <x v="190"/>
    <x v="303"/>
    <x v="1"/>
    <x v="255"/>
    <x v="0"/>
    <x v="255"/>
    <x v="450"/>
    <x v="627"/>
    <x v="2"/>
    <x v="0"/>
  </r>
  <r>
    <x v="3"/>
    <x v="25"/>
    <x v="524"/>
    <x v="365"/>
    <x v="405"/>
    <x v="394"/>
    <x v="1"/>
    <x v="0"/>
    <x v="46"/>
    <x v="46"/>
    <x v="293"/>
    <x v="36"/>
    <x v="654"/>
    <x v="347"/>
    <x v="0"/>
    <x v="347"/>
    <x v="126"/>
    <x v="217"/>
    <x v="1"/>
    <x v="270"/>
    <x v="0"/>
    <x v="270"/>
    <x v="411"/>
    <x v="546"/>
    <x v="2"/>
    <x v="0"/>
  </r>
  <r>
    <x v="3"/>
    <x v="40"/>
    <x v="923"/>
    <x v="380"/>
    <x v="1072"/>
    <x v="397"/>
    <x v="1"/>
    <x v="0"/>
    <x v="121"/>
    <x v="121"/>
    <x v="376"/>
    <x v="315"/>
    <x v="330"/>
    <x v="387"/>
    <x v="0"/>
    <x v="387"/>
    <x v="358"/>
    <x v="493"/>
    <x v="2"/>
    <x v="419"/>
    <x v="0"/>
    <x v="419"/>
    <x v="146"/>
    <x v="323"/>
    <x v="1"/>
    <x v="0"/>
  </r>
  <r>
    <x v="3"/>
    <x v="40"/>
    <x v="677"/>
    <x v="373"/>
    <x v="777"/>
    <x v="418"/>
    <x v="1"/>
    <x v="0"/>
    <x v="11"/>
    <x v="11"/>
    <x v="42"/>
    <x v="176"/>
    <x v="420"/>
    <x v="16"/>
    <x v="0"/>
    <x v="16"/>
    <x v="305"/>
    <x v="703"/>
    <x v="2"/>
    <x v="107"/>
    <x v="0"/>
    <x v="107"/>
    <x v="221"/>
    <x v="87"/>
    <x v="1"/>
    <x v="0"/>
  </r>
  <r>
    <x v="3"/>
    <x v="21"/>
    <x v="296"/>
    <x v="362"/>
    <x v="125"/>
    <x v="424"/>
    <x v="1"/>
    <x v="0"/>
    <x v="42"/>
    <x v="42"/>
    <x v="205"/>
    <x v="84"/>
    <x v="615"/>
    <x v="161"/>
    <x v="0"/>
    <x v="161"/>
    <x v="358"/>
    <x v="624"/>
    <x v="2"/>
    <x v="144"/>
    <x v="0"/>
    <x v="144"/>
    <x v="427"/>
    <x v="674"/>
    <x v="2"/>
    <x v="0"/>
  </r>
  <r>
    <x v="3"/>
    <x v="21"/>
    <x v="857"/>
    <x v="376"/>
    <x v="962"/>
    <x v="431"/>
    <x v="1"/>
    <x v="0"/>
    <x v="66"/>
    <x v="66"/>
    <x v="350"/>
    <x v="22"/>
    <x v="646"/>
    <x v="343"/>
    <x v="0"/>
    <x v="343"/>
    <x v="391"/>
    <x v="548"/>
    <x v="2"/>
    <x v="250"/>
    <x v="0"/>
    <x v="250"/>
    <x v="517"/>
    <x v="707"/>
    <x v="2"/>
    <x v="0"/>
  </r>
  <r>
    <x v="3"/>
    <x v="25"/>
    <x v="683"/>
    <x v="372"/>
    <x v="745"/>
    <x v="465"/>
    <x v="1"/>
    <x v="0"/>
    <x v="138"/>
    <x v="138"/>
    <x v="453"/>
    <x v="38"/>
    <x v="548"/>
    <x v="484"/>
    <x v="0"/>
    <x v="484"/>
    <x v="194"/>
    <x v="370"/>
    <x v="1"/>
    <x v="404"/>
    <x v="0"/>
    <x v="404"/>
    <x v="551"/>
    <x v="704"/>
    <x v="2"/>
    <x v="0"/>
  </r>
  <r>
    <x v="3"/>
    <x v="25"/>
    <x v="687"/>
    <x v="553"/>
    <x v="680"/>
    <x v="492"/>
    <x v="1"/>
    <x v="0"/>
    <x v="196"/>
    <x v="196"/>
    <x v="516"/>
    <x v="431"/>
    <x v="311"/>
    <x v="545"/>
    <x v="0"/>
    <x v="545"/>
    <x v="31"/>
    <x v="304"/>
    <x v="1"/>
    <x v="537"/>
    <x v="0"/>
    <x v="537"/>
    <x v="15"/>
    <x v="284"/>
    <x v="1"/>
    <x v="0"/>
  </r>
  <r>
    <x v="3"/>
    <x v="40"/>
    <x v="938"/>
    <x v="556"/>
    <x v="1125"/>
    <x v="496"/>
    <x v="1"/>
    <x v="0"/>
    <x v="3"/>
    <x v="3"/>
    <x v="18"/>
    <x v="176"/>
    <x v="420"/>
    <x v="16"/>
    <x v="0"/>
    <x v="16"/>
    <x v="265"/>
    <x v="402"/>
    <x v="2"/>
    <x v="117"/>
    <x v="0"/>
    <x v="117"/>
    <x v="185"/>
    <x v="25"/>
    <x v="1"/>
    <x v="1"/>
  </r>
  <r>
    <x v="3"/>
    <x v="25"/>
    <x v="380"/>
    <x v="548"/>
    <x v="157"/>
    <x v="498"/>
    <x v="1"/>
    <x v="0"/>
    <x v="27"/>
    <x v="27"/>
    <x v="34"/>
    <x v="255"/>
    <x v="81"/>
    <x v="32"/>
    <x v="0"/>
    <x v="32"/>
    <x v="265"/>
    <x v="402"/>
    <x v="2"/>
    <x v="81"/>
    <x v="0"/>
    <x v="81"/>
    <x v="248"/>
    <x v="101"/>
    <x v="1"/>
    <x v="0"/>
  </r>
  <r>
    <x v="3"/>
    <x v="21"/>
    <x v="606"/>
    <x v="551"/>
    <x v="571"/>
    <x v="529"/>
    <x v="1"/>
    <x v="0"/>
    <x v="53"/>
    <x v="53"/>
    <x v="131"/>
    <x v="288"/>
    <x v="165"/>
    <x v="147"/>
    <x v="0"/>
    <x v="147"/>
    <x v="239"/>
    <x v="308"/>
    <x v="1"/>
    <x v="181"/>
    <x v="0"/>
    <x v="181"/>
    <x v="243"/>
    <x v="240"/>
    <x v="1"/>
    <x v="0"/>
  </r>
  <r>
    <x v="3"/>
    <x v="21"/>
    <x v="561"/>
    <x v="549"/>
    <x v="443"/>
    <x v="572"/>
    <x v="1"/>
    <x v="0"/>
    <x v="59"/>
    <x v="59"/>
    <x v="241"/>
    <x v="137"/>
    <x v="514"/>
    <x v="250"/>
    <x v="0"/>
    <x v="250"/>
    <x v="249"/>
    <x v="367"/>
    <x v="1"/>
    <x v="222"/>
    <x v="0"/>
    <x v="222"/>
    <x v="383"/>
    <x v="538"/>
    <x v="2"/>
    <x v="0"/>
  </r>
  <r>
    <x v="3"/>
    <x v="40"/>
    <x v="950"/>
    <x v="557"/>
    <x v="1126"/>
    <x v="576"/>
    <x v="1"/>
    <x v="0"/>
    <x v="53"/>
    <x v="53"/>
    <x v="251"/>
    <x v="84"/>
    <x v="590"/>
    <x v="205"/>
    <x v="0"/>
    <x v="205"/>
    <x v="379"/>
    <x v="615"/>
    <x v="2"/>
    <x v="119"/>
    <x v="0"/>
    <x v="119"/>
    <x v="482"/>
    <x v="735"/>
    <x v="2"/>
    <x v="0"/>
  </r>
  <r>
    <x v="3"/>
    <x v="40"/>
    <x v="694"/>
    <x v="552"/>
    <x v="639"/>
    <x v="589"/>
    <x v="1"/>
    <x v="0"/>
    <x v="42"/>
    <x v="42"/>
    <x v="76"/>
    <x v="282"/>
    <x v="101"/>
    <x v="54"/>
    <x v="0"/>
    <x v="54"/>
    <x v="303"/>
    <x v="621"/>
    <x v="2"/>
    <x v="176"/>
    <x v="0"/>
    <x v="176"/>
    <x v="167"/>
    <x v="89"/>
    <x v="1"/>
    <x v="0"/>
  </r>
  <r>
    <x v="3"/>
    <x v="40"/>
    <x v="958"/>
    <x v="555"/>
    <x v="1064"/>
    <x v="607"/>
    <x v="1"/>
    <x v="0"/>
    <x v="21"/>
    <x v="21"/>
    <x v="55"/>
    <x v="199"/>
    <x v="237"/>
    <x v="76"/>
    <x v="0"/>
    <x v="76"/>
    <x v="226"/>
    <x v="155"/>
    <x v="1"/>
    <x v="73"/>
    <x v="0"/>
    <x v="73"/>
    <x v="282"/>
    <x v="221"/>
    <x v="1"/>
    <x v="0"/>
  </r>
  <r>
    <x v="3"/>
    <x v="21"/>
    <x v="613"/>
    <x v="550"/>
    <x v="530"/>
    <x v="608"/>
    <x v="1"/>
    <x v="0"/>
    <x v="51"/>
    <x v="51"/>
    <x v="237"/>
    <x v="96"/>
    <x v="581"/>
    <x v="197"/>
    <x v="0"/>
    <x v="197"/>
    <x v="358"/>
    <x v="599"/>
    <x v="2"/>
    <x v="225"/>
    <x v="0"/>
    <x v="225"/>
    <x v="366"/>
    <x v="502"/>
    <x v="2"/>
    <x v="0"/>
  </r>
  <r>
    <x v="3"/>
    <x v="40"/>
    <x v="818"/>
    <x v="554"/>
    <x v="879"/>
    <x v="669"/>
    <x v="1"/>
    <x v="0"/>
    <x v="23"/>
    <x v="23"/>
    <x v="31"/>
    <x v="239"/>
    <x v="84"/>
    <x v="108"/>
    <x v="0"/>
    <x v="108"/>
    <x v="160"/>
    <x v="31"/>
    <x v="1"/>
    <x v="51"/>
    <x v="0"/>
    <x v="51"/>
    <x v="282"/>
    <x v="158"/>
    <x v="1"/>
    <x v="0"/>
  </r>
  <r>
    <x v="3"/>
    <x v="21"/>
    <x v="310"/>
    <x v="845"/>
    <x v="16"/>
    <x v="709"/>
    <x v="1"/>
    <x v="0"/>
    <x v="8"/>
    <x v="8"/>
    <x v="13"/>
    <x v="197"/>
    <x v="122"/>
    <x v="27"/>
    <x v="0"/>
    <x v="27"/>
    <x v="239"/>
    <x v="84"/>
    <x v="1"/>
    <x v="65"/>
    <x v="0"/>
    <x v="65"/>
    <x v="243"/>
    <x v="38"/>
    <x v="1"/>
    <x v="0"/>
  </r>
  <r>
    <x v="3"/>
    <x v="25"/>
    <x v="874"/>
    <x v="862"/>
    <x v="959"/>
    <x v="712"/>
    <x v="1"/>
    <x v="0"/>
    <x v="1"/>
    <x v="1"/>
    <x v="13"/>
    <x v="176"/>
    <x v="420"/>
    <x v="0"/>
    <x v="0"/>
    <x v="0"/>
    <x v="298"/>
    <x v="760"/>
    <x v="0"/>
    <x v="26"/>
    <x v="0"/>
    <x v="26"/>
    <x v="290"/>
    <x v="122"/>
    <x v="1"/>
    <x v="0"/>
  </r>
  <r>
    <x v="3"/>
    <x v="40"/>
    <x v="875"/>
    <x v="863"/>
    <x v="1020"/>
    <x v="713"/>
    <x v="0"/>
    <x v="0"/>
    <x v="0"/>
    <x v="0"/>
    <x v="0"/>
    <x v="176"/>
    <x v="673"/>
    <x v="0"/>
    <x v="0"/>
    <x v="0"/>
    <x v="265"/>
    <x v="760"/>
    <x v="0"/>
    <x v="26"/>
    <x v="0"/>
    <x v="26"/>
    <x v="264"/>
    <x v="0"/>
    <x v="1"/>
    <x v="0"/>
  </r>
  <r>
    <x v="3"/>
    <x v="21"/>
    <x v="768"/>
    <x v="869"/>
    <x v="820"/>
    <x v="719"/>
    <x v="1"/>
    <x v="0"/>
    <x v="36"/>
    <x v="36"/>
    <x v="146"/>
    <x v="131"/>
    <x v="574"/>
    <x v="126"/>
    <x v="0"/>
    <x v="126"/>
    <x v="321"/>
    <x v="583"/>
    <x v="2"/>
    <x v="97"/>
    <x v="0"/>
    <x v="97"/>
    <x v="402"/>
    <x v="674"/>
    <x v="2"/>
    <x v="0"/>
  </r>
  <r>
    <x v="3"/>
    <x v="21"/>
    <x v="771"/>
    <x v="895"/>
    <x v="786"/>
    <x v="728"/>
    <x v="1"/>
    <x v="0"/>
    <x v="27"/>
    <x v="27"/>
    <x v="54"/>
    <x v="235"/>
    <x v="140"/>
    <x v="47"/>
    <x v="0"/>
    <x v="47"/>
    <x v="273"/>
    <x v="483"/>
    <x v="2"/>
    <x v="97"/>
    <x v="0"/>
    <x v="97"/>
    <x v="249"/>
    <x v="137"/>
    <x v="1"/>
    <x v="0"/>
  </r>
  <r>
    <x v="3"/>
    <x v="40"/>
    <x v="710"/>
    <x v="914"/>
    <x v="766"/>
    <x v="746"/>
    <x v="1"/>
    <x v="0"/>
    <x v="46"/>
    <x v="46"/>
    <x v="251"/>
    <x v="66"/>
    <x v="630"/>
    <x v="147"/>
    <x v="0"/>
    <x v="147"/>
    <x v="429"/>
    <x v="703"/>
    <x v="2"/>
    <x v="181"/>
    <x v="0"/>
    <x v="181"/>
    <x v="445"/>
    <x v="674"/>
    <x v="2"/>
    <x v="0"/>
  </r>
  <r>
    <x v="3"/>
    <x v="40"/>
    <x v="712"/>
    <x v="933"/>
    <x v="629"/>
    <x v="760"/>
    <x v="1"/>
    <x v="0"/>
    <x v="27"/>
    <x v="27"/>
    <x v="31"/>
    <x v="258"/>
    <x v="69"/>
    <x v="27"/>
    <x v="0"/>
    <x v="27"/>
    <x v="265"/>
    <x v="402"/>
    <x v="2"/>
    <x v="86"/>
    <x v="0"/>
    <x v="86"/>
    <x v="238"/>
    <x v="81"/>
    <x v="1"/>
    <x v="0"/>
  </r>
  <r>
    <x v="3"/>
    <x v="21"/>
    <x v="401"/>
    <x v="952"/>
    <x v="141"/>
    <x v="768"/>
    <x v="1"/>
    <x v="0"/>
    <x v="8"/>
    <x v="8"/>
    <x v="97"/>
    <x v="96"/>
    <x v="669"/>
    <x v="27"/>
    <x v="0"/>
    <x v="27"/>
    <x v="358"/>
    <x v="735"/>
    <x v="2"/>
    <x v="26"/>
    <x v="0"/>
    <x v="26"/>
    <x v="402"/>
    <x v="745"/>
    <x v="2"/>
    <x v="0"/>
  </r>
  <r>
    <x v="3"/>
    <x v="21"/>
    <x v="713"/>
    <x v="951"/>
    <x v="736"/>
    <x v="768"/>
    <x v="1"/>
    <x v="0"/>
    <x v="53"/>
    <x v="53"/>
    <x v="166"/>
    <x v="249"/>
    <x v="257"/>
    <x v="171"/>
    <x v="0"/>
    <x v="171"/>
    <x v="259"/>
    <x v="386"/>
    <x v="1"/>
    <x v="215"/>
    <x v="0"/>
    <x v="215"/>
    <x v="231"/>
    <x v="253"/>
    <x v="1"/>
    <x v="0"/>
  </r>
  <r>
    <x v="3"/>
    <x v="21"/>
    <x v="315"/>
    <x v="958"/>
    <x v="111"/>
    <x v="772"/>
    <x v="1"/>
    <x v="0"/>
    <x v="8"/>
    <x v="8"/>
    <x v="13"/>
    <x v="197"/>
    <x v="122"/>
    <x v="27"/>
    <x v="0"/>
    <x v="27"/>
    <x v="239"/>
    <x v="84"/>
    <x v="1"/>
    <x v="111"/>
    <x v="0"/>
    <x v="111"/>
    <x v="189"/>
    <x v="18"/>
    <x v="1"/>
    <x v="0"/>
  </r>
  <r>
    <x v="3"/>
    <x v="21"/>
    <x v="317"/>
    <x v="977"/>
    <x v="55"/>
    <x v="781"/>
    <x v="1"/>
    <x v="0"/>
    <x v="19"/>
    <x v="19"/>
    <x v="48"/>
    <x v="197"/>
    <x v="248"/>
    <x v="36"/>
    <x v="0"/>
    <x v="36"/>
    <x v="282"/>
    <x v="556"/>
    <x v="2"/>
    <x v="26"/>
    <x v="0"/>
    <x v="26"/>
    <x v="343"/>
    <x v="640"/>
    <x v="2"/>
    <x v="0"/>
  </r>
  <r>
    <x v="3"/>
    <x v="25"/>
    <x v="721"/>
    <x v="1012"/>
    <x v="667"/>
    <x v="805"/>
    <x v="1"/>
    <x v="0"/>
    <x v="101"/>
    <x v="101"/>
    <x v="358"/>
    <x v="176"/>
    <x v="420"/>
    <x v="370"/>
    <x v="0"/>
    <x v="370"/>
    <x v="265"/>
    <x v="402"/>
    <x v="2"/>
    <x v="254"/>
    <x v="0"/>
    <x v="254"/>
    <x v="520"/>
    <x v="711"/>
    <x v="2"/>
    <x v="0"/>
  </r>
  <r>
    <x v="3"/>
    <x v="25"/>
    <x v="985"/>
    <x v="1036"/>
    <x v="1235"/>
    <x v="814"/>
    <x v="1"/>
    <x v="0"/>
    <x v="19"/>
    <x v="19"/>
    <x v="67"/>
    <x v="176"/>
    <x v="420"/>
    <x v="64"/>
    <x v="0"/>
    <x v="64"/>
    <x v="265"/>
    <x v="402"/>
    <x v="2"/>
    <x v="97"/>
    <x v="0"/>
    <x v="97"/>
    <x v="264"/>
    <x v="197"/>
    <x v="1"/>
    <x v="0"/>
  </r>
  <r>
    <x v="3"/>
    <x v="25"/>
    <x v="472"/>
    <x v="1033"/>
    <x v="293"/>
    <x v="815"/>
    <x v="1"/>
    <x v="0"/>
    <x v="27"/>
    <x v="27"/>
    <x v="31"/>
    <x v="258"/>
    <x v="69"/>
    <x v="55"/>
    <x v="0"/>
    <x v="55"/>
    <x v="226"/>
    <x v="101"/>
    <x v="1"/>
    <x v="97"/>
    <x v="0"/>
    <x v="97"/>
    <x v="219"/>
    <x v="65"/>
    <x v="1"/>
    <x v="0"/>
  </r>
  <r>
    <x v="3"/>
    <x v="25"/>
    <x v="473"/>
    <x v="1039"/>
    <x v="294"/>
    <x v="817"/>
    <x v="1"/>
    <x v="0"/>
    <x v="27"/>
    <x v="27"/>
    <x v="67"/>
    <x v="218"/>
    <x v="193"/>
    <x v="0"/>
    <x v="0"/>
    <x v="0"/>
    <x v="358"/>
    <x v="760"/>
    <x v="0"/>
    <x v="97"/>
    <x v="0"/>
    <x v="97"/>
    <x v="264"/>
    <x v="197"/>
    <x v="1"/>
    <x v="0"/>
  </r>
  <r>
    <x v="3"/>
    <x v="25"/>
    <x v="829"/>
    <x v="1040"/>
    <x v="899"/>
    <x v="818"/>
    <x v="1"/>
    <x v="0"/>
    <x v="27"/>
    <x v="27"/>
    <x v="31"/>
    <x v="258"/>
    <x v="69"/>
    <x v="64"/>
    <x v="0"/>
    <x v="64"/>
    <x v="214"/>
    <x v="84"/>
    <x v="1"/>
    <x v="65"/>
    <x v="0"/>
    <x v="65"/>
    <x v="264"/>
    <x v="122"/>
    <x v="1"/>
    <x v="0"/>
  </r>
  <r>
    <x v="3"/>
    <x v="25"/>
    <x v="579"/>
    <x v="1052"/>
    <x v="446"/>
    <x v="824"/>
    <x v="1"/>
    <x v="0"/>
    <x v="8"/>
    <x v="8"/>
    <x v="31"/>
    <x v="176"/>
    <x v="420"/>
    <x v="0"/>
    <x v="0"/>
    <x v="0"/>
    <x v="321"/>
    <x v="760"/>
    <x v="0"/>
    <x v="44"/>
    <x v="0"/>
    <x v="44"/>
    <x v="290"/>
    <x v="197"/>
    <x v="1"/>
    <x v="0"/>
  </r>
  <r>
    <x v="3"/>
    <x v="21"/>
    <x v="439"/>
    <x v="1057"/>
    <x v="254"/>
    <x v="825"/>
    <x v="1"/>
    <x v="0"/>
    <x v="30"/>
    <x v="30"/>
    <x v="31"/>
    <x v="264"/>
    <x v="63"/>
    <x v="27"/>
    <x v="0"/>
    <x v="27"/>
    <x v="265"/>
    <x v="402"/>
    <x v="2"/>
    <x v="26"/>
    <x v="0"/>
    <x v="26"/>
    <x v="312"/>
    <x v="416"/>
    <x v="2"/>
    <x v="0"/>
  </r>
  <r>
    <x v="3"/>
    <x v="21"/>
    <x v="627"/>
    <x v="1113"/>
    <x v="516"/>
    <x v="868"/>
    <x v="1"/>
    <x v="0"/>
    <x v="13"/>
    <x v="13"/>
    <x v="0"/>
    <x v="239"/>
    <x v="0"/>
    <x v="27"/>
    <x v="0"/>
    <x v="27"/>
    <x v="214"/>
    <x v="0"/>
    <x v="1"/>
    <x v="109"/>
    <x v="0"/>
    <x v="109"/>
    <x v="167"/>
    <x v="0"/>
    <x v="1"/>
    <x v="0"/>
  </r>
  <r>
    <x v="3"/>
    <x v="21"/>
    <x v="533"/>
    <x v="1131"/>
    <x v="418"/>
    <x v="876"/>
    <x v="1"/>
    <x v="0"/>
    <x v="8"/>
    <x v="8"/>
    <x v="13"/>
    <x v="197"/>
    <x v="122"/>
    <x v="27"/>
    <x v="0"/>
    <x v="27"/>
    <x v="239"/>
    <x v="84"/>
    <x v="1"/>
    <x v="23"/>
    <x v="0"/>
    <x v="23"/>
    <x v="293"/>
    <x v="144"/>
    <x v="1"/>
    <x v="0"/>
  </r>
  <r>
    <x v="3"/>
    <x v="40"/>
    <x v="331"/>
    <x v="1133"/>
    <x v="80"/>
    <x v="878"/>
    <x v="1"/>
    <x v="0"/>
    <x v="47"/>
    <x v="47"/>
    <x v="66"/>
    <x v="318"/>
    <x v="61"/>
    <x v="63"/>
    <x v="0"/>
    <x v="63"/>
    <x v="265"/>
    <x v="402"/>
    <x v="2"/>
    <x v="183"/>
    <x v="0"/>
    <x v="183"/>
    <x v="144"/>
    <x v="60"/>
    <x v="1"/>
    <x v="0"/>
  </r>
  <r>
    <x v="3"/>
    <x v="21"/>
    <x v="510"/>
    <x v="1159"/>
    <x v="346"/>
    <x v="894"/>
    <x v="1"/>
    <x v="0"/>
    <x v="27"/>
    <x v="27"/>
    <x v="66"/>
    <x v="220"/>
    <x v="186"/>
    <x v="16"/>
    <x v="0"/>
    <x v="16"/>
    <x v="333"/>
    <x v="735"/>
    <x v="2"/>
    <x v="97"/>
    <x v="0"/>
    <x v="97"/>
    <x v="262"/>
    <x v="186"/>
    <x v="1"/>
    <x v="0"/>
  </r>
  <r>
    <x v="3"/>
    <x v="25"/>
    <x v="416"/>
    <x v="1192"/>
    <x v="147"/>
    <x v="910"/>
    <x v="1"/>
    <x v="0"/>
    <x v="42"/>
    <x v="42"/>
    <x v="188"/>
    <x v="106"/>
    <x v="589"/>
    <x v="181"/>
    <x v="0"/>
    <x v="181"/>
    <x v="293"/>
    <x v="466"/>
    <x v="2"/>
    <x v="97"/>
    <x v="0"/>
    <x v="97"/>
    <x v="439"/>
    <x v="720"/>
    <x v="2"/>
    <x v="0"/>
  </r>
  <r>
    <x v="3"/>
    <x v="21"/>
    <x v="735"/>
    <x v="1194"/>
    <x v="752"/>
    <x v="911"/>
    <x v="1"/>
    <x v="0"/>
    <x v="53"/>
    <x v="53"/>
    <x v="18"/>
    <x v="359"/>
    <x v="10"/>
    <x v="35"/>
    <x v="0"/>
    <x v="35"/>
    <x v="237"/>
    <x v="96"/>
    <x v="1"/>
    <x v="270"/>
    <x v="0"/>
    <x v="270"/>
    <x v="66"/>
    <x v="2"/>
    <x v="1"/>
    <x v="0"/>
  </r>
  <r>
    <x v="3"/>
    <x v="21"/>
    <x v="786"/>
    <x v="1208"/>
    <x v="817"/>
    <x v="915"/>
    <x v="1"/>
    <x v="0"/>
    <x v="53"/>
    <x v="53"/>
    <x v="31"/>
    <x v="355"/>
    <x v="17"/>
    <x v="95"/>
    <x v="0"/>
    <x v="95"/>
    <x v="172"/>
    <x v="36"/>
    <x v="1"/>
    <x v="144"/>
    <x v="0"/>
    <x v="144"/>
    <x v="162"/>
    <x v="30"/>
    <x v="1"/>
    <x v="0"/>
  </r>
  <r>
    <x v="3"/>
    <x v="21"/>
    <x v="417"/>
    <x v="1203"/>
    <x v="159"/>
    <x v="916"/>
    <x v="1"/>
    <x v="0"/>
    <x v="17"/>
    <x v="17"/>
    <x v="25"/>
    <x v="218"/>
    <x v="100"/>
    <x v="52"/>
    <x v="0"/>
    <x v="52"/>
    <x v="223"/>
    <x v="88"/>
    <x v="1"/>
    <x v="65"/>
    <x v="0"/>
    <x v="65"/>
    <x v="259"/>
    <x v="95"/>
    <x v="1"/>
    <x v="0"/>
  </r>
  <r>
    <x v="3"/>
    <x v="21"/>
    <x v="1007"/>
    <x v="1223"/>
    <x v="1051"/>
    <x v="924"/>
    <x v="1"/>
    <x v="0"/>
    <x v="42"/>
    <x v="42"/>
    <x v="119"/>
    <x v="223"/>
    <x v="265"/>
    <x v="131"/>
    <x v="0"/>
    <x v="131"/>
    <x v="252"/>
    <x v="344"/>
    <x v="1"/>
    <x v="114"/>
    <x v="0"/>
    <x v="114"/>
    <x v="337"/>
    <x v="494"/>
    <x v="2"/>
    <x v="0"/>
  </r>
  <r>
    <x v="3"/>
    <x v="40"/>
    <x v="587"/>
    <x v="1250"/>
    <x v="472"/>
    <x v="940"/>
    <x v="1"/>
    <x v="0"/>
    <x v="27"/>
    <x v="27"/>
    <x v="55"/>
    <x v="233"/>
    <x v="143"/>
    <x v="27"/>
    <x v="0"/>
    <x v="27"/>
    <x v="305"/>
    <x v="675"/>
    <x v="2"/>
    <x v="65"/>
    <x v="0"/>
    <x v="65"/>
    <x v="296"/>
    <x v="298"/>
    <x v="1"/>
    <x v="0"/>
  </r>
  <r>
    <x v="3"/>
    <x v="40"/>
    <x v="488"/>
    <x v="1249"/>
    <x v="337"/>
    <x v="940"/>
    <x v="1"/>
    <x v="0"/>
    <x v="18"/>
    <x v="18"/>
    <x v="64"/>
    <x v="178"/>
    <x v="402"/>
    <x v="27"/>
    <x v="0"/>
    <x v="27"/>
    <x v="317"/>
    <x v="697"/>
    <x v="2"/>
    <x v="38"/>
    <x v="0"/>
    <x v="38"/>
    <x v="349"/>
    <x v="633"/>
    <x v="2"/>
    <x v="1"/>
  </r>
  <r>
    <x v="3"/>
    <x v="21"/>
    <x v="747"/>
    <x v="1282"/>
    <x v="637"/>
    <x v="957"/>
    <x v="1"/>
    <x v="0"/>
    <x v="8"/>
    <x v="8"/>
    <x v="31"/>
    <x v="176"/>
    <x v="420"/>
    <x v="27"/>
    <x v="0"/>
    <x v="27"/>
    <x v="265"/>
    <x v="402"/>
    <x v="2"/>
    <x v="26"/>
    <x v="0"/>
    <x v="26"/>
    <x v="312"/>
    <x v="416"/>
    <x v="2"/>
    <x v="0"/>
  </r>
  <r>
    <x v="3"/>
    <x v="38"/>
    <x v="233"/>
    <x v="351"/>
    <x v="483"/>
    <x v="131"/>
    <x v="1"/>
    <x v="0"/>
    <x v="135"/>
    <x v="135"/>
    <x v="410"/>
    <x v="348"/>
    <x v="322"/>
    <x v="445"/>
    <x v="0"/>
    <x v="445"/>
    <x v="100"/>
    <x v="272"/>
    <x v="1"/>
    <x v="425"/>
    <x v="0"/>
    <x v="425"/>
    <x v="366"/>
    <x v="440"/>
    <x v="2"/>
    <x v="0"/>
  </r>
  <r>
    <x v="3"/>
    <x v="38"/>
    <x v="283"/>
    <x v="349"/>
    <x v="90"/>
    <x v="247"/>
    <x v="1"/>
    <x v="0"/>
    <x v="36"/>
    <x v="36"/>
    <x v="0"/>
    <x v="313"/>
    <x v="0"/>
    <x v="0"/>
    <x v="0"/>
    <x v="0"/>
    <x v="265"/>
    <x v="760"/>
    <x v="0"/>
    <x v="0"/>
    <x v="0"/>
    <x v="0"/>
    <x v="312"/>
    <x v="416"/>
    <x v="0"/>
    <x v="1"/>
  </r>
  <r>
    <x v="3"/>
    <x v="38"/>
    <x v="449"/>
    <x v="350"/>
    <x v="295"/>
    <x v="277"/>
    <x v="1"/>
    <x v="0"/>
    <x v="42"/>
    <x v="42"/>
    <x v="67"/>
    <x v="288"/>
    <x v="84"/>
    <x v="64"/>
    <x v="0"/>
    <x v="64"/>
    <x v="265"/>
    <x v="402"/>
    <x v="2"/>
    <x v="30"/>
    <x v="0"/>
    <x v="30"/>
    <x v="361"/>
    <x v="690"/>
    <x v="2"/>
    <x v="0"/>
  </r>
  <r>
    <x v="3"/>
    <x v="38"/>
    <x v="865"/>
    <x v="536"/>
    <x v="988"/>
    <x v="538"/>
    <x v="1"/>
    <x v="0"/>
    <x v="99"/>
    <x v="99"/>
    <x v="311"/>
    <x v="331"/>
    <x v="240"/>
    <x v="325"/>
    <x v="0"/>
    <x v="325"/>
    <x v="265"/>
    <x v="402"/>
    <x v="2"/>
    <x v="318"/>
    <x v="0"/>
    <x v="318"/>
    <x v="343"/>
    <x v="443"/>
    <x v="2"/>
    <x v="0"/>
  </r>
  <r>
    <x v="3"/>
    <x v="38"/>
    <x v="946"/>
    <x v="537"/>
    <x v="1180"/>
    <x v="538"/>
    <x v="1"/>
    <x v="0"/>
    <x v="99"/>
    <x v="99"/>
    <x v="311"/>
    <x v="331"/>
    <x v="240"/>
    <x v="366"/>
    <x v="0"/>
    <x v="366"/>
    <x v="100"/>
    <x v="181"/>
    <x v="1"/>
    <x v="335"/>
    <x v="0"/>
    <x v="335"/>
    <x v="249"/>
    <x v="362"/>
    <x v="1"/>
    <x v="0"/>
  </r>
  <r>
    <x v="3"/>
    <x v="38"/>
    <x v="609"/>
    <x v="367"/>
    <x v="542"/>
    <x v="554"/>
    <x v="1"/>
    <x v="0"/>
    <x v="36"/>
    <x v="36"/>
    <x v="67"/>
    <x v="258"/>
    <x v="122"/>
    <x v="95"/>
    <x v="0"/>
    <x v="95"/>
    <x v="214"/>
    <x v="145"/>
    <x v="1"/>
    <x v="97"/>
    <x v="0"/>
    <x v="97"/>
    <x v="264"/>
    <x v="197"/>
    <x v="1"/>
    <x v="0"/>
  </r>
  <r>
    <x v="3"/>
    <x v="38"/>
    <x v="703"/>
    <x v="535"/>
    <x v="654"/>
    <x v="658"/>
    <x v="1"/>
    <x v="0"/>
    <x v="42"/>
    <x v="42"/>
    <x v="97"/>
    <x v="258"/>
    <x v="165"/>
    <x v="126"/>
    <x v="0"/>
    <x v="126"/>
    <x v="214"/>
    <x v="194"/>
    <x v="1"/>
    <x v="30"/>
    <x v="0"/>
    <x v="30"/>
    <x v="398"/>
    <x v="739"/>
    <x v="2"/>
    <x v="0"/>
  </r>
  <r>
    <x v="3"/>
    <x v="38"/>
    <x v="873"/>
    <x v="843"/>
    <x v="975"/>
    <x v="706"/>
    <x v="1"/>
    <x v="0"/>
    <x v="47"/>
    <x v="47"/>
    <x v="115"/>
    <x v="276"/>
    <x v="165"/>
    <x v="181"/>
    <x v="0"/>
    <x v="181"/>
    <x v="152"/>
    <x v="112"/>
    <x v="1"/>
    <x v="261"/>
    <x v="0"/>
    <x v="261"/>
    <x v="100"/>
    <x v="76"/>
    <x v="1"/>
    <x v="0"/>
  </r>
  <r>
    <x v="3"/>
    <x v="38"/>
    <x v="797"/>
    <x v="939"/>
    <x v="842"/>
    <x v="763"/>
    <x v="1"/>
    <x v="0"/>
    <x v="80"/>
    <x v="80"/>
    <x v="205"/>
    <x v="346"/>
    <x v="150"/>
    <x v="155"/>
    <x v="0"/>
    <x v="155"/>
    <x v="366"/>
    <x v="641"/>
    <x v="2"/>
    <x v="306"/>
    <x v="0"/>
    <x v="306"/>
    <x v="118"/>
    <x v="155"/>
    <x v="1"/>
    <x v="0"/>
  </r>
  <r>
    <x v="3"/>
    <x v="38"/>
    <x v="897"/>
    <x v="1226"/>
    <x v="983"/>
    <x v="926"/>
    <x v="1"/>
    <x v="0"/>
    <x v="27"/>
    <x v="27"/>
    <x v="97"/>
    <x v="176"/>
    <x v="420"/>
    <x v="64"/>
    <x v="0"/>
    <x v="64"/>
    <x v="321"/>
    <x v="655"/>
    <x v="2"/>
    <x v="64"/>
    <x v="0"/>
    <x v="64"/>
    <x v="369"/>
    <x v="648"/>
    <x v="2"/>
    <x v="0"/>
  </r>
  <r>
    <x v="3"/>
    <x v="38"/>
    <x v="1016"/>
    <x v="1277"/>
    <x v="1211"/>
    <x v="953"/>
    <x v="1"/>
    <x v="0"/>
    <x v="27"/>
    <x v="27"/>
    <x v="67"/>
    <x v="218"/>
    <x v="193"/>
    <x v="95"/>
    <x v="0"/>
    <x v="95"/>
    <x v="214"/>
    <x v="145"/>
    <x v="1"/>
    <x v="81"/>
    <x v="0"/>
    <x v="81"/>
    <x v="290"/>
    <x v="280"/>
    <x v="1"/>
    <x v="0"/>
  </r>
  <r>
    <x v="3"/>
    <x v="47"/>
    <x v="1110"/>
    <x v="417"/>
    <x v="1104"/>
    <x v="32"/>
    <x v="1"/>
    <x v="0"/>
    <x v="75"/>
    <x v="75"/>
    <x v="285"/>
    <x v="167"/>
    <x v="443"/>
    <x v="288"/>
    <x v="0"/>
    <x v="288"/>
    <x v="308"/>
    <x v="464"/>
    <x v="2"/>
    <x v="277"/>
    <x v="0"/>
    <x v="277"/>
    <x v="373"/>
    <x v="489"/>
    <x v="2"/>
    <x v="0"/>
  </r>
  <r>
    <x v="3"/>
    <x v="7"/>
    <x v="224"/>
    <x v="407"/>
    <x v="468"/>
    <x v="38"/>
    <x v="1"/>
    <x v="0"/>
    <x v="202"/>
    <x v="202"/>
    <x v="525"/>
    <x v="435"/>
    <x v="362"/>
    <x v="555"/>
    <x v="0"/>
    <x v="555"/>
    <x v="73"/>
    <x v="369"/>
    <x v="1"/>
    <x v="543"/>
    <x v="0"/>
    <x v="543"/>
    <x v="186"/>
    <x v="404"/>
    <x v="1"/>
    <x v="0"/>
  </r>
  <r>
    <x v="3"/>
    <x v="47"/>
    <x v="206"/>
    <x v="405"/>
    <x v="383"/>
    <x v="49"/>
    <x v="1"/>
    <x v="0"/>
    <x v="8"/>
    <x v="8"/>
    <x v="12"/>
    <x v="199"/>
    <x v="84"/>
    <x v="19"/>
    <x v="0"/>
    <x v="19"/>
    <x v="248"/>
    <x v="94"/>
    <x v="1"/>
    <x v="11"/>
    <x v="0"/>
    <x v="11"/>
    <x v="313"/>
    <x v="462"/>
    <x v="2"/>
    <x v="0"/>
  </r>
  <r>
    <x v="3"/>
    <x v="7"/>
    <x v="246"/>
    <x v="412"/>
    <x v="597"/>
    <x v="61"/>
    <x v="1"/>
    <x v="0"/>
    <x v="153"/>
    <x v="153"/>
    <x v="469"/>
    <x v="186"/>
    <x v="417"/>
    <x v="505"/>
    <x v="0"/>
    <x v="505"/>
    <x v="61"/>
    <x v="281"/>
    <x v="1"/>
    <x v="477"/>
    <x v="0"/>
    <x v="477"/>
    <x v="475"/>
    <x v="487"/>
    <x v="2"/>
    <x v="0"/>
  </r>
  <r>
    <x v="3"/>
    <x v="47"/>
    <x v="229"/>
    <x v="408"/>
    <x v="490"/>
    <x v="68"/>
    <x v="1"/>
    <x v="0"/>
    <x v="56"/>
    <x v="56"/>
    <x v="138"/>
    <x v="296"/>
    <x v="160"/>
    <x v="141"/>
    <x v="0"/>
    <x v="141"/>
    <x v="269"/>
    <x v="416"/>
    <x v="2"/>
    <x v="190"/>
    <x v="0"/>
    <x v="190"/>
    <x v="226"/>
    <x v="223"/>
    <x v="1"/>
    <x v="0"/>
  </r>
  <r>
    <x v="3"/>
    <x v="47"/>
    <x v="1130"/>
    <x v="418"/>
    <x v="1143"/>
    <x v="92"/>
    <x v="1"/>
    <x v="0"/>
    <x v="36"/>
    <x v="36"/>
    <x v="91"/>
    <x v="230"/>
    <x v="208"/>
    <x v="97"/>
    <x v="0"/>
    <x v="97"/>
    <x v="250"/>
    <x v="315"/>
    <x v="1"/>
    <x v="133"/>
    <x v="0"/>
    <x v="133"/>
    <x v="252"/>
    <x v="201"/>
    <x v="1"/>
    <x v="0"/>
  </r>
  <r>
    <x v="3"/>
    <x v="47"/>
    <x v="278"/>
    <x v="414"/>
    <x v="801"/>
    <x v="94"/>
    <x v="1"/>
    <x v="0"/>
    <x v="27"/>
    <x v="27"/>
    <x v="105"/>
    <x v="157"/>
    <x v="518"/>
    <x v="76"/>
    <x v="0"/>
    <x v="76"/>
    <x v="316"/>
    <x v="626"/>
    <x v="2"/>
    <x v="231"/>
    <x v="0"/>
    <x v="231"/>
    <x v="122"/>
    <x v="86"/>
    <x v="1"/>
    <x v="0"/>
  </r>
  <r>
    <x v="3"/>
    <x v="7"/>
    <x v="16"/>
    <x v="401"/>
    <x v="119"/>
    <x v="138"/>
    <x v="1"/>
    <x v="0"/>
    <x v="75"/>
    <x v="75"/>
    <x v="218"/>
    <x v="313"/>
    <x v="193"/>
    <x v="239"/>
    <x v="0"/>
    <x v="239"/>
    <x v="214"/>
    <x v="295"/>
    <x v="1"/>
    <x v="274"/>
    <x v="0"/>
    <x v="274"/>
    <x v="195"/>
    <x v="242"/>
    <x v="1"/>
    <x v="0"/>
  </r>
  <r>
    <x v="3"/>
    <x v="47"/>
    <x v="240"/>
    <x v="410"/>
    <x v="528"/>
    <x v="156"/>
    <x v="1"/>
    <x v="0"/>
    <x v="113"/>
    <x v="113"/>
    <x v="382"/>
    <x v="176"/>
    <x v="420"/>
    <x v="380"/>
    <x v="0"/>
    <x v="380"/>
    <x v="414"/>
    <x v="549"/>
    <x v="2"/>
    <x v="408"/>
    <x v="0"/>
    <x v="408"/>
    <x v="312"/>
    <x v="416"/>
    <x v="2"/>
    <x v="0"/>
  </r>
  <r>
    <x v="3"/>
    <x v="7"/>
    <x v="214"/>
    <x v="404"/>
    <x v="350"/>
    <x v="172"/>
    <x v="1"/>
    <x v="0"/>
    <x v="27"/>
    <x v="27"/>
    <x v="67"/>
    <x v="218"/>
    <x v="193"/>
    <x v="0"/>
    <x v="0"/>
    <x v="0"/>
    <x v="358"/>
    <x v="760"/>
    <x v="0"/>
    <x v="36"/>
    <x v="0"/>
    <x v="36"/>
    <x v="355"/>
    <x v="662"/>
    <x v="2"/>
    <x v="0"/>
  </r>
  <r>
    <x v="3"/>
    <x v="47"/>
    <x v="1085"/>
    <x v="416"/>
    <x v="910"/>
    <x v="181"/>
    <x v="1"/>
    <x v="0"/>
    <x v="133"/>
    <x v="133"/>
    <x v="425"/>
    <x v="212"/>
    <x v="404"/>
    <x v="417"/>
    <x v="0"/>
    <x v="417"/>
    <x v="460"/>
    <x v="613"/>
    <x v="2"/>
    <x v="430"/>
    <x v="0"/>
    <x v="430"/>
    <x v="464"/>
    <x v="517"/>
    <x v="2"/>
    <x v="0"/>
  </r>
  <r>
    <x v="3"/>
    <x v="7"/>
    <x v="199"/>
    <x v="403"/>
    <x v="271"/>
    <x v="204"/>
    <x v="1"/>
    <x v="0"/>
    <x v="56"/>
    <x v="56"/>
    <x v="166"/>
    <x v="267"/>
    <x v="230"/>
    <x v="161"/>
    <x v="0"/>
    <x v="161"/>
    <x v="282"/>
    <x v="449"/>
    <x v="2"/>
    <x v="203"/>
    <x v="0"/>
    <x v="203"/>
    <x v="255"/>
    <x v="295"/>
    <x v="1"/>
    <x v="0"/>
  </r>
  <r>
    <x v="3"/>
    <x v="47"/>
    <x v="1024"/>
    <x v="419"/>
    <x v="1280"/>
    <x v="271"/>
    <x v="1"/>
    <x v="0"/>
    <x v="51"/>
    <x v="51"/>
    <x v="201"/>
    <x v="153"/>
    <x v="487"/>
    <x v="150"/>
    <x v="0"/>
    <x v="150"/>
    <x v="369"/>
    <x v="648"/>
    <x v="2"/>
    <x v="191"/>
    <x v="0"/>
    <x v="191"/>
    <x v="360"/>
    <x v="507"/>
    <x v="2"/>
    <x v="0"/>
  </r>
  <r>
    <x v="3"/>
    <x v="7"/>
    <x v="752"/>
    <x v="415"/>
    <x v="813"/>
    <x v="355"/>
    <x v="1"/>
    <x v="0"/>
    <x v="66"/>
    <x v="66"/>
    <x v="218"/>
    <x v="258"/>
    <x v="281"/>
    <x v="325"/>
    <x v="0"/>
    <x v="325"/>
    <x v="86"/>
    <x v="101"/>
    <x v="1"/>
    <x v="249"/>
    <x v="0"/>
    <x v="249"/>
    <x v="264"/>
    <x v="345"/>
    <x v="1"/>
    <x v="0"/>
  </r>
  <r>
    <x v="3"/>
    <x v="47"/>
    <x v="596"/>
    <x v="411"/>
    <x v="534"/>
    <x v="363"/>
    <x v="1"/>
    <x v="0"/>
    <x v="129"/>
    <x v="129"/>
    <x v="429"/>
    <x v="58"/>
    <x v="543"/>
    <x v="472"/>
    <x v="0"/>
    <x v="472"/>
    <x v="60"/>
    <x v="243"/>
    <x v="1"/>
    <x v="421"/>
    <x v="0"/>
    <x v="421"/>
    <x v="506"/>
    <x v="571"/>
    <x v="2"/>
    <x v="0"/>
  </r>
  <r>
    <x v="3"/>
    <x v="7"/>
    <x v="427"/>
    <x v="402"/>
    <x v="258"/>
    <x v="415"/>
    <x v="1"/>
    <x v="0"/>
    <x v="79"/>
    <x v="79"/>
    <x v="272"/>
    <x v="258"/>
    <x v="325"/>
    <x v="251"/>
    <x v="0"/>
    <x v="251"/>
    <x v="333"/>
    <x v="523"/>
    <x v="2"/>
    <x v="262"/>
    <x v="0"/>
    <x v="262"/>
    <x v="366"/>
    <x v="481"/>
    <x v="2"/>
    <x v="0"/>
  </r>
  <r>
    <x v="3"/>
    <x v="47"/>
    <x v="678"/>
    <x v="413"/>
    <x v="704"/>
    <x v="430"/>
    <x v="1"/>
    <x v="0"/>
    <x v="86"/>
    <x v="86"/>
    <x v="0"/>
    <x v="415"/>
    <x v="0"/>
    <x v="294"/>
    <x v="0"/>
    <x v="294"/>
    <x v="41"/>
    <x v="0"/>
    <x v="1"/>
    <x v="115"/>
    <x v="0"/>
    <x v="115"/>
    <x v="161"/>
    <x v="0"/>
    <x v="1"/>
    <x v="0"/>
  </r>
  <r>
    <x v="3"/>
    <x v="7"/>
    <x v="550"/>
    <x v="406"/>
    <x v="440"/>
    <x v="451"/>
    <x v="1"/>
    <x v="0"/>
    <x v="80"/>
    <x v="80"/>
    <x v="284"/>
    <x v="230"/>
    <x v="368"/>
    <x v="296"/>
    <x v="0"/>
    <x v="296"/>
    <x v="265"/>
    <x v="402"/>
    <x v="2"/>
    <x v="249"/>
    <x v="0"/>
    <x v="249"/>
    <x v="427"/>
    <x v="596"/>
    <x v="2"/>
    <x v="0"/>
  </r>
  <r>
    <x v="3"/>
    <x v="47"/>
    <x v="642"/>
    <x v="566"/>
    <x v="580"/>
    <x v="498"/>
    <x v="1"/>
    <x v="0"/>
    <x v="8"/>
    <x v="8"/>
    <x v="39"/>
    <x v="161"/>
    <x v="574"/>
    <x v="53"/>
    <x v="0"/>
    <x v="53"/>
    <x v="244"/>
    <x v="196"/>
    <x v="1"/>
    <x v="0"/>
    <x v="0"/>
    <x v="0"/>
    <x v="375"/>
    <x v="416"/>
    <x v="0"/>
    <x v="1"/>
  </r>
  <r>
    <x v="3"/>
    <x v="47"/>
    <x v="460"/>
    <x v="565"/>
    <x v="286"/>
    <x v="540"/>
    <x v="1"/>
    <x v="0"/>
    <x v="75"/>
    <x v="75"/>
    <x v="304"/>
    <x v="110"/>
    <x v="537"/>
    <x v="283"/>
    <x v="0"/>
    <x v="283"/>
    <x v="375"/>
    <x v="564"/>
    <x v="2"/>
    <x v="286"/>
    <x v="0"/>
    <x v="286"/>
    <x v="412"/>
    <x v="541"/>
    <x v="2"/>
    <x v="0"/>
  </r>
  <r>
    <x v="3"/>
    <x v="7"/>
    <x v="608"/>
    <x v="409"/>
    <x v="513"/>
    <x v="553"/>
    <x v="1"/>
    <x v="0"/>
    <x v="56"/>
    <x v="56"/>
    <x v="67"/>
    <x v="348"/>
    <x v="43"/>
    <x v="64"/>
    <x v="0"/>
    <x v="64"/>
    <x v="265"/>
    <x v="402"/>
    <x v="2"/>
    <x v="181"/>
    <x v="0"/>
    <x v="181"/>
    <x v="149"/>
    <x v="65"/>
    <x v="1"/>
    <x v="0"/>
  </r>
  <r>
    <x v="3"/>
    <x v="47"/>
    <x v="693"/>
    <x v="567"/>
    <x v="664"/>
    <x v="579"/>
    <x v="1"/>
    <x v="0"/>
    <x v="27"/>
    <x v="27"/>
    <x v="36"/>
    <x v="253"/>
    <x v="82"/>
    <x v="72"/>
    <x v="0"/>
    <x v="72"/>
    <x v="210"/>
    <x v="86"/>
    <x v="1"/>
    <x v="97"/>
    <x v="0"/>
    <x v="97"/>
    <x v="225"/>
    <x v="80"/>
    <x v="1"/>
    <x v="0"/>
  </r>
  <r>
    <x v="3"/>
    <x v="7"/>
    <x v="699"/>
    <x v="568"/>
    <x v="749"/>
    <x v="622"/>
    <x v="1"/>
    <x v="0"/>
    <x v="55"/>
    <x v="55"/>
    <x v="120"/>
    <x v="307"/>
    <x v="130"/>
    <x v="176"/>
    <x v="0"/>
    <x v="176"/>
    <x v="172"/>
    <x v="145"/>
    <x v="1"/>
    <x v="138"/>
    <x v="0"/>
    <x v="138"/>
    <x v="298"/>
    <x v="373"/>
    <x v="1"/>
    <x v="0"/>
  </r>
  <r>
    <x v="3"/>
    <x v="7"/>
    <x v="389"/>
    <x v="564"/>
    <x v="204"/>
    <x v="629"/>
    <x v="1"/>
    <x v="0"/>
    <x v="102"/>
    <x v="102"/>
    <x v="311"/>
    <x v="350"/>
    <x v="213"/>
    <x v="312"/>
    <x v="0"/>
    <x v="312"/>
    <x v="321"/>
    <x v="473"/>
    <x v="2"/>
    <x v="349"/>
    <x v="0"/>
    <x v="349"/>
    <x v="183"/>
    <x v="296"/>
    <x v="1"/>
    <x v="0"/>
  </r>
  <r>
    <x v="3"/>
    <x v="47"/>
    <x v="704"/>
    <x v="818"/>
    <x v="726"/>
    <x v="685"/>
    <x v="1"/>
    <x v="0"/>
    <x v="19"/>
    <x v="19"/>
    <x v="70"/>
    <x v="165"/>
    <x v="513"/>
    <x v="35"/>
    <x v="0"/>
    <x v="35"/>
    <x v="320"/>
    <x v="692"/>
    <x v="2"/>
    <x v="52"/>
    <x v="0"/>
    <x v="52"/>
    <x v="343"/>
    <x v="583"/>
    <x v="2"/>
    <x v="0"/>
  </r>
  <r>
    <x v="3"/>
    <x v="47"/>
    <x v="820"/>
    <x v="821"/>
    <x v="903"/>
    <x v="688"/>
    <x v="1"/>
    <x v="0"/>
    <x v="40"/>
    <x v="40"/>
    <x v="135"/>
    <x v="170"/>
    <x v="452"/>
    <x v="86"/>
    <x v="0"/>
    <x v="86"/>
    <x v="352"/>
    <x v="681"/>
    <x v="2"/>
    <x v="142"/>
    <x v="0"/>
    <x v="142"/>
    <x v="323"/>
    <x v="447"/>
    <x v="2"/>
    <x v="0"/>
  </r>
  <r>
    <x v="3"/>
    <x v="7"/>
    <x v="393"/>
    <x v="842"/>
    <x v="132"/>
    <x v="706"/>
    <x v="1"/>
    <x v="0"/>
    <x v="36"/>
    <x v="36"/>
    <x v="120"/>
    <x v="176"/>
    <x v="420"/>
    <x v="64"/>
    <x v="0"/>
    <x v="64"/>
    <x v="358"/>
    <x v="703"/>
    <x v="2"/>
    <x v="65"/>
    <x v="0"/>
    <x v="65"/>
    <x v="402"/>
    <x v="704"/>
    <x v="2"/>
    <x v="1"/>
  </r>
  <r>
    <x v="3"/>
    <x v="7"/>
    <x v="876"/>
    <x v="878"/>
    <x v="929"/>
    <x v="722"/>
    <x v="1"/>
    <x v="0"/>
    <x v="42"/>
    <x v="42"/>
    <x v="97"/>
    <x v="258"/>
    <x v="165"/>
    <x v="64"/>
    <x v="0"/>
    <x v="64"/>
    <x v="321"/>
    <x v="655"/>
    <x v="2"/>
    <x v="131"/>
    <x v="0"/>
    <x v="131"/>
    <x v="264"/>
    <x v="240"/>
    <x v="1"/>
    <x v="0"/>
  </r>
  <r>
    <x v="3"/>
    <x v="47"/>
    <x v="470"/>
    <x v="950"/>
    <x v="267"/>
    <x v="767"/>
    <x v="1"/>
    <x v="0"/>
    <x v="27"/>
    <x v="27"/>
    <x v="108"/>
    <x v="153"/>
    <x v="535"/>
    <x v="115"/>
    <x v="0"/>
    <x v="115"/>
    <x v="256"/>
    <x v="360"/>
    <x v="1"/>
    <x v="20"/>
    <x v="0"/>
    <x v="20"/>
    <x v="418"/>
    <x v="762"/>
    <x v="2"/>
    <x v="1"/>
  </r>
  <r>
    <x v="3"/>
    <x v="7"/>
    <x v="981"/>
    <x v="1024"/>
    <x v="1136"/>
    <x v="808"/>
    <x v="1"/>
    <x v="0"/>
    <x v="70"/>
    <x v="70"/>
    <x v="273"/>
    <x v="171"/>
    <x v="431"/>
    <x v="277"/>
    <x v="0"/>
    <x v="277"/>
    <x v="277"/>
    <x v="415"/>
    <x v="2"/>
    <x v="225"/>
    <x v="0"/>
    <x v="225"/>
    <x v="428"/>
    <x v="609"/>
    <x v="2"/>
    <x v="0"/>
  </r>
  <r>
    <x v="3"/>
    <x v="47"/>
    <x v="1060"/>
    <x v="1032"/>
    <x v="1299"/>
    <x v="815"/>
    <x v="1"/>
    <x v="0"/>
    <x v="46"/>
    <x v="46"/>
    <x v="148"/>
    <x v="215"/>
    <x v="321"/>
    <x v="134"/>
    <x v="0"/>
    <x v="134"/>
    <x v="312"/>
    <x v="550"/>
    <x v="2"/>
    <x v="169"/>
    <x v="0"/>
    <x v="169"/>
    <x v="297"/>
    <x v="380"/>
    <x v="1"/>
    <x v="0"/>
  </r>
  <r>
    <x v="3"/>
    <x v="47"/>
    <x v="830"/>
    <x v="1048"/>
    <x v="914"/>
    <x v="822"/>
    <x v="1"/>
    <x v="0"/>
    <x v="46"/>
    <x v="46"/>
    <x v="160"/>
    <x v="197"/>
    <x v="372"/>
    <x v="176"/>
    <x v="0"/>
    <x v="176"/>
    <x v="239"/>
    <x v="324"/>
    <x v="1"/>
    <x v="114"/>
    <x v="0"/>
    <x v="114"/>
    <x v="402"/>
    <x v="656"/>
    <x v="2"/>
    <x v="0"/>
  </r>
  <r>
    <x v="3"/>
    <x v="7"/>
    <x v="580"/>
    <x v="1055"/>
    <x v="507"/>
    <x v="827"/>
    <x v="1"/>
    <x v="0"/>
    <x v="51"/>
    <x v="51"/>
    <x v="146"/>
    <x v="258"/>
    <x v="227"/>
    <x v="147"/>
    <x v="0"/>
    <x v="147"/>
    <x v="265"/>
    <x v="402"/>
    <x v="2"/>
    <x v="191"/>
    <x v="0"/>
    <x v="191"/>
    <x v="243"/>
    <x v="257"/>
    <x v="1"/>
    <x v="0"/>
  </r>
  <r>
    <x v="3"/>
    <x v="47"/>
    <x v="779"/>
    <x v="1066"/>
    <x v="779"/>
    <x v="834"/>
    <x v="1"/>
    <x v="0"/>
    <x v="23"/>
    <x v="23"/>
    <x v="85"/>
    <x v="168"/>
    <x v="478"/>
    <x v="80"/>
    <x v="0"/>
    <x v="80"/>
    <x v="270"/>
    <x v="438"/>
    <x v="2"/>
    <x v="75"/>
    <x v="0"/>
    <x v="75"/>
    <x v="326"/>
    <x v="481"/>
    <x v="2"/>
    <x v="0"/>
  </r>
  <r>
    <x v="3"/>
    <x v="47"/>
    <x v="989"/>
    <x v="1074"/>
    <x v="1102"/>
    <x v="837"/>
    <x v="1"/>
    <x v="0"/>
    <x v="46"/>
    <x v="46"/>
    <x v="183"/>
    <x v="151"/>
    <x v="503"/>
    <x v="141"/>
    <x v="0"/>
    <x v="141"/>
    <x v="350"/>
    <x v="634"/>
    <x v="2"/>
    <x v="252"/>
    <x v="0"/>
    <x v="252"/>
    <x v="181"/>
    <x v="202"/>
    <x v="1"/>
    <x v="0"/>
  </r>
  <r>
    <x v="3"/>
    <x v="47"/>
    <x v="992"/>
    <x v="1082"/>
    <x v="1223"/>
    <x v="844"/>
    <x v="1"/>
    <x v="0"/>
    <x v="48"/>
    <x v="48"/>
    <x v="184"/>
    <x v="177"/>
    <x v="418"/>
    <x v="115"/>
    <x v="0"/>
    <x v="115"/>
    <x v="388"/>
    <x v="694"/>
    <x v="2"/>
    <x v="219"/>
    <x v="0"/>
    <x v="219"/>
    <x v="258"/>
    <x v="319"/>
    <x v="1"/>
    <x v="0"/>
  </r>
  <r>
    <x v="3"/>
    <x v="7"/>
    <x v="998"/>
    <x v="1134"/>
    <x v="1166"/>
    <x v="879"/>
    <x v="1"/>
    <x v="0"/>
    <x v="53"/>
    <x v="53"/>
    <x v="120"/>
    <x v="301"/>
    <x v="138"/>
    <x v="134"/>
    <x v="0"/>
    <x v="134"/>
    <x v="252"/>
    <x v="345"/>
    <x v="1"/>
    <x v="181"/>
    <x v="0"/>
    <x v="181"/>
    <x v="219"/>
    <x v="197"/>
    <x v="1"/>
    <x v="0"/>
  </r>
  <r>
    <x v="3"/>
    <x v="47"/>
    <x v="333"/>
    <x v="1144"/>
    <x v="8"/>
    <x v="882"/>
    <x v="1"/>
    <x v="0"/>
    <x v="42"/>
    <x v="42"/>
    <x v="139"/>
    <x v="189"/>
    <x v="382"/>
    <x v="136"/>
    <x v="0"/>
    <x v="136"/>
    <x v="291"/>
    <x v="484"/>
    <x v="2"/>
    <x v="153"/>
    <x v="0"/>
    <x v="153"/>
    <x v="308"/>
    <x v="402"/>
    <x v="1"/>
    <x v="0"/>
  </r>
  <r>
    <x v="3"/>
    <x v="7"/>
    <x v="476"/>
    <x v="1155"/>
    <x v="315"/>
    <x v="890"/>
    <x v="1"/>
    <x v="0"/>
    <x v="81"/>
    <x v="81"/>
    <x v="272"/>
    <x v="276"/>
    <x v="298"/>
    <x v="319"/>
    <x v="0"/>
    <x v="319"/>
    <x v="145"/>
    <x v="227"/>
    <x v="1"/>
    <x v="236"/>
    <x v="0"/>
    <x v="236"/>
    <x v="416"/>
    <x v="580"/>
    <x v="2"/>
    <x v="0"/>
  </r>
  <r>
    <x v="3"/>
    <x v="47"/>
    <x v="628"/>
    <x v="1166"/>
    <x v="536"/>
    <x v="898"/>
    <x v="1"/>
    <x v="0"/>
    <x v="46"/>
    <x v="46"/>
    <x v="146"/>
    <x v="218"/>
    <x v="313"/>
    <x v="147"/>
    <x v="0"/>
    <x v="147"/>
    <x v="265"/>
    <x v="402"/>
    <x v="2"/>
    <x v="180"/>
    <x v="0"/>
    <x v="180"/>
    <x v="276"/>
    <x v="330"/>
    <x v="1"/>
    <x v="0"/>
  </r>
  <r>
    <x v="3"/>
    <x v="47"/>
    <x v="730"/>
    <x v="1172"/>
    <x v="643"/>
    <x v="903"/>
    <x v="1"/>
    <x v="0"/>
    <x v="13"/>
    <x v="13"/>
    <x v="60"/>
    <x v="156"/>
    <x v="563"/>
    <x v="11"/>
    <x v="0"/>
    <x v="11"/>
    <x v="335"/>
    <x v="745"/>
    <x v="2"/>
    <x v="28"/>
    <x v="0"/>
    <x v="28"/>
    <x v="355"/>
    <x v="679"/>
    <x v="2"/>
    <x v="0"/>
  </r>
  <r>
    <x v="3"/>
    <x v="47"/>
    <x v="734"/>
    <x v="1188"/>
    <x v="708"/>
    <x v="909"/>
    <x v="1"/>
    <x v="0"/>
    <x v="44"/>
    <x v="44"/>
    <x v="132"/>
    <x v="217"/>
    <x v="301"/>
    <x v="171"/>
    <x v="0"/>
    <x v="171"/>
    <x v="201"/>
    <x v="212"/>
    <x v="1"/>
    <x v="167"/>
    <x v="0"/>
    <x v="167"/>
    <x v="275"/>
    <x v="321"/>
    <x v="1"/>
    <x v="0"/>
  </r>
  <r>
    <x v="3"/>
    <x v="7"/>
    <x v="1005"/>
    <x v="1217"/>
    <x v="1108"/>
    <x v="921"/>
    <x v="1"/>
    <x v="0"/>
    <x v="51"/>
    <x v="51"/>
    <x v="218"/>
    <x v="131"/>
    <x v="544"/>
    <x v="215"/>
    <x v="0"/>
    <x v="215"/>
    <x v="265"/>
    <x v="402"/>
    <x v="2"/>
    <x v="131"/>
    <x v="0"/>
    <x v="131"/>
    <x v="445"/>
    <x v="704"/>
    <x v="2"/>
    <x v="0"/>
  </r>
  <r>
    <x v="3"/>
    <x v="47"/>
    <x v="1009"/>
    <x v="1225"/>
    <x v="1183"/>
    <x v="925"/>
    <x v="1"/>
    <x v="0"/>
    <x v="44"/>
    <x v="44"/>
    <x v="139"/>
    <x v="209"/>
    <x v="331"/>
    <x v="119"/>
    <x v="0"/>
    <x v="119"/>
    <x v="323"/>
    <x v="602"/>
    <x v="2"/>
    <x v="166"/>
    <x v="0"/>
    <x v="166"/>
    <x v="286"/>
    <x v="348"/>
    <x v="1"/>
    <x v="0"/>
  </r>
  <r>
    <x v="3"/>
    <x v="29"/>
    <x v="1115"/>
    <x v="261"/>
    <x v="1197"/>
    <x v="26"/>
    <x v="1"/>
    <x v="0"/>
    <x v="206"/>
    <x v="206"/>
    <x v="530"/>
    <x v="23"/>
    <x v="461"/>
    <x v="557"/>
    <x v="0"/>
    <x v="557"/>
    <x v="497"/>
    <x v="520"/>
    <x v="2"/>
    <x v="547"/>
    <x v="0"/>
    <x v="547"/>
    <x v="563"/>
    <x v="510"/>
    <x v="2"/>
    <x v="0"/>
  </r>
  <r>
    <x v="3"/>
    <x v="29"/>
    <x v="1090"/>
    <x v="255"/>
    <x v="1007"/>
    <x v="30"/>
    <x v="1"/>
    <x v="0"/>
    <x v="19"/>
    <x v="19"/>
    <x v="48"/>
    <x v="197"/>
    <x v="248"/>
    <x v="47"/>
    <x v="0"/>
    <x v="47"/>
    <x v="265"/>
    <x v="402"/>
    <x v="2"/>
    <x v="65"/>
    <x v="0"/>
    <x v="65"/>
    <x v="290"/>
    <x v="240"/>
    <x v="1"/>
    <x v="1"/>
  </r>
  <r>
    <x v="3"/>
    <x v="15"/>
    <x v="9"/>
    <x v="243"/>
    <x v="120"/>
    <x v="31"/>
    <x v="1"/>
    <x v="0"/>
    <x v="42"/>
    <x v="42"/>
    <x v="67"/>
    <x v="288"/>
    <x v="84"/>
    <x v="113"/>
    <x v="0"/>
    <x v="113"/>
    <x v="196"/>
    <x v="104"/>
    <x v="1"/>
    <x v="172"/>
    <x v="0"/>
    <x v="172"/>
    <x v="162"/>
    <x v="71"/>
    <x v="1"/>
    <x v="0"/>
  </r>
  <r>
    <x v="3"/>
    <x v="15"/>
    <x v="13"/>
    <x v="241"/>
    <x v="41"/>
    <x v="72"/>
    <x v="1"/>
    <x v="0"/>
    <x v="198"/>
    <x v="198"/>
    <x v="523"/>
    <x v="8"/>
    <x v="518"/>
    <x v="551"/>
    <x v="0"/>
    <x v="551"/>
    <x v="420"/>
    <x v="430"/>
    <x v="2"/>
    <x v="538"/>
    <x v="0"/>
    <x v="538"/>
    <x v="547"/>
    <x v="526"/>
    <x v="2"/>
    <x v="0"/>
  </r>
  <r>
    <x v="3"/>
    <x v="29"/>
    <x v="256"/>
    <x v="251"/>
    <x v="719"/>
    <x v="72"/>
    <x v="1"/>
    <x v="0"/>
    <x v="101"/>
    <x v="101"/>
    <x v="323"/>
    <x v="321"/>
    <x v="262"/>
    <x v="356"/>
    <x v="0"/>
    <x v="356"/>
    <x v="162"/>
    <x v="279"/>
    <x v="1"/>
    <x v="406"/>
    <x v="0"/>
    <x v="406"/>
    <x v="70"/>
    <x v="169"/>
    <x v="1"/>
    <x v="0"/>
  </r>
  <r>
    <x v="3"/>
    <x v="15"/>
    <x v="262"/>
    <x v="250"/>
    <x v="693"/>
    <x v="104"/>
    <x v="1"/>
    <x v="0"/>
    <x v="46"/>
    <x v="46"/>
    <x v="172"/>
    <x v="176"/>
    <x v="420"/>
    <x v="126"/>
    <x v="0"/>
    <x v="126"/>
    <x v="358"/>
    <x v="655"/>
    <x v="2"/>
    <x v="181"/>
    <x v="0"/>
    <x v="181"/>
    <x v="312"/>
    <x v="416"/>
    <x v="2"/>
    <x v="0"/>
  </r>
  <r>
    <x v="3"/>
    <x v="29"/>
    <x v="1138"/>
    <x v="262"/>
    <x v="1209"/>
    <x v="112"/>
    <x v="1"/>
    <x v="0"/>
    <x v="8"/>
    <x v="8"/>
    <x v="0"/>
    <x v="218"/>
    <x v="0"/>
    <x v="19"/>
    <x v="0"/>
    <x v="19"/>
    <x v="226"/>
    <x v="0"/>
    <x v="1"/>
    <x v="26"/>
    <x v="0"/>
    <x v="26"/>
    <x v="264"/>
    <x v="0"/>
    <x v="1"/>
    <x v="1"/>
  </r>
  <r>
    <x v="3"/>
    <x v="29"/>
    <x v="39"/>
    <x v="246"/>
    <x v="168"/>
    <x v="138"/>
    <x v="1"/>
    <x v="0"/>
    <x v="70"/>
    <x v="70"/>
    <x v="272"/>
    <x v="176"/>
    <x v="420"/>
    <x v="311"/>
    <x v="0"/>
    <x v="311"/>
    <x v="176"/>
    <x v="261"/>
    <x v="1"/>
    <x v="270"/>
    <x v="0"/>
    <x v="270"/>
    <x v="343"/>
    <x v="453"/>
    <x v="2"/>
    <x v="0"/>
  </r>
  <r>
    <x v="3"/>
    <x v="29"/>
    <x v="42"/>
    <x v="244"/>
    <x v="135"/>
    <x v="168"/>
    <x v="1"/>
    <x v="0"/>
    <x v="109"/>
    <x v="109"/>
    <x v="366"/>
    <x v="219"/>
    <x v="393"/>
    <x v="401"/>
    <x v="0"/>
    <x v="401"/>
    <x v="141"/>
    <x v="293"/>
    <x v="1"/>
    <x v="393"/>
    <x v="0"/>
    <x v="393"/>
    <x v="289"/>
    <x v="400"/>
    <x v="1"/>
    <x v="0"/>
  </r>
  <r>
    <x v="3"/>
    <x v="29"/>
    <x v="842"/>
    <x v="253"/>
    <x v="954"/>
    <x v="235"/>
    <x v="1"/>
    <x v="0"/>
    <x v="36"/>
    <x v="36"/>
    <x v="67"/>
    <x v="258"/>
    <x v="122"/>
    <x v="55"/>
    <x v="0"/>
    <x v="55"/>
    <x v="282"/>
    <x v="526"/>
    <x v="2"/>
    <x v="65"/>
    <x v="0"/>
    <x v="65"/>
    <x v="312"/>
    <x v="416"/>
    <x v="2"/>
    <x v="0"/>
  </r>
  <r>
    <x v="3"/>
    <x v="29"/>
    <x v="361"/>
    <x v="245"/>
    <x v="160"/>
    <x v="304"/>
    <x v="1"/>
    <x v="0"/>
    <x v="46"/>
    <x v="46"/>
    <x v="0"/>
    <x v="348"/>
    <x v="0"/>
    <x v="64"/>
    <x v="0"/>
    <x v="64"/>
    <x v="172"/>
    <x v="0"/>
    <x v="1"/>
    <x v="131"/>
    <x v="0"/>
    <x v="131"/>
    <x v="149"/>
    <x v="0"/>
    <x v="1"/>
    <x v="0"/>
  </r>
  <r>
    <x v="3"/>
    <x v="15"/>
    <x v="522"/>
    <x v="247"/>
    <x v="409"/>
    <x v="312"/>
    <x v="1"/>
    <x v="0"/>
    <x v="46"/>
    <x v="46"/>
    <x v="152"/>
    <x v="210"/>
    <x v="337"/>
    <x v="105"/>
    <x v="0"/>
    <x v="105"/>
    <x v="357"/>
    <x v="672"/>
    <x v="2"/>
    <x v="81"/>
    <x v="0"/>
    <x v="81"/>
    <x v="421"/>
    <x v="708"/>
    <x v="2"/>
    <x v="0"/>
  </r>
  <r>
    <x v="3"/>
    <x v="29"/>
    <x v="545"/>
    <x v="248"/>
    <x v="436"/>
    <x v="341"/>
    <x v="1"/>
    <x v="0"/>
    <x v="36"/>
    <x v="36"/>
    <x v="172"/>
    <x v="96"/>
    <x v="615"/>
    <x v="120"/>
    <x v="0"/>
    <x v="120"/>
    <x v="368"/>
    <x v="668"/>
    <x v="2"/>
    <x v="131"/>
    <x v="0"/>
    <x v="131"/>
    <x v="402"/>
    <x v="640"/>
    <x v="2"/>
    <x v="0"/>
  </r>
  <r>
    <x v="3"/>
    <x v="29"/>
    <x v="914"/>
    <x v="259"/>
    <x v="1121"/>
    <x v="346"/>
    <x v="1"/>
    <x v="0"/>
    <x v="75"/>
    <x v="75"/>
    <x v="218"/>
    <x v="313"/>
    <x v="193"/>
    <x v="215"/>
    <x v="0"/>
    <x v="215"/>
    <x v="265"/>
    <x v="402"/>
    <x v="2"/>
    <x v="298"/>
    <x v="0"/>
    <x v="298"/>
    <x v="149"/>
    <x v="197"/>
    <x v="1"/>
    <x v="0"/>
  </r>
  <r>
    <x v="3"/>
    <x v="15"/>
    <x v="915"/>
    <x v="256"/>
    <x v="1099"/>
    <x v="347"/>
    <x v="1"/>
    <x v="0"/>
    <x v="174"/>
    <x v="174"/>
    <x v="467"/>
    <x v="437"/>
    <x v="197"/>
    <x v="519"/>
    <x v="0"/>
    <x v="519"/>
    <x v="18"/>
    <x v="189"/>
    <x v="1"/>
    <x v="516"/>
    <x v="0"/>
    <x v="516"/>
    <x v="12"/>
    <x v="179"/>
    <x v="1"/>
    <x v="0"/>
  </r>
  <r>
    <x v="3"/>
    <x v="15"/>
    <x v="919"/>
    <x v="263"/>
    <x v="1226"/>
    <x v="368"/>
    <x v="1"/>
    <x v="0"/>
    <x v="46"/>
    <x v="46"/>
    <x v="172"/>
    <x v="176"/>
    <x v="420"/>
    <x v="64"/>
    <x v="0"/>
    <x v="64"/>
    <x v="415"/>
    <x v="735"/>
    <x v="2"/>
    <x v="70"/>
    <x v="0"/>
    <x v="70"/>
    <x v="443"/>
    <x v="735"/>
    <x v="2"/>
    <x v="1"/>
  </r>
  <r>
    <x v="3"/>
    <x v="15"/>
    <x v="293"/>
    <x v="242"/>
    <x v="45"/>
    <x v="381"/>
    <x v="1"/>
    <x v="0"/>
    <x v="101"/>
    <x v="101"/>
    <x v="348"/>
    <x v="221"/>
    <x v="388"/>
    <x v="353"/>
    <x v="0"/>
    <x v="353"/>
    <x v="344"/>
    <x v="494"/>
    <x v="2"/>
    <x v="402"/>
    <x v="0"/>
    <x v="402"/>
    <x v="117"/>
    <x v="270"/>
    <x v="1"/>
    <x v="0"/>
  </r>
  <r>
    <x v="3"/>
    <x v="15"/>
    <x v="597"/>
    <x v="249"/>
    <x v="566"/>
    <x v="381"/>
    <x v="1"/>
    <x v="0"/>
    <x v="56"/>
    <x v="56"/>
    <x v="262"/>
    <x v="84"/>
    <x v="585"/>
    <x v="205"/>
    <x v="0"/>
    <x v="205"/>
    <x v="391"/>
    <x v="635"/>
    <x v="2"/>
    <x v="249"/>
    <x v="0"/>
    <x v="249"/>
    <x v="383"/>
    <x v="531"/>
    <x v="2"/>
    <x v="0"/>
  </r>
  <r>
    <x v="3"/>
    <x v="15"/>
    <x v="921"/>
    <x v="257"/>
    <x v="1113"/>
    <x v="381"/>
    <x v="1"/>
    <x v="0"/>
    <x v="46"/>
    <x v="46"/>
    <x v="131"/>
    <x v="239"/>
    <x v="248"/>
    <x v="147"/>
    <x v="0"/>
    <x v="147"/>
    <x v="239"/>
    <x v="308"/>
    <x v="1"/>
    <x v="296"/>
    <x v="0"/>
    <x v="296"/>
    <x v="85"/>
    <x v="78"/>
    <x v="1"/>
    <x v="0"/>
  </r>
  <r>
    <x v="3"/>
    <x v="15"/>
    <x v="925"/>
    <x v="260"/>
    <x v="1144"/>
    <x v="412"/>
    <x v="1"/>
    <x v="0"/>
    <x v="36"/>
    <x v="36"/>
    <x v="120"/>
    <x v="176"/>
    <x v="420"/>
    <x v="64"/>
    <x v="0"/>
    <x v="64"/>
    <x v="358"/>
    <x v="703"/>
    <x v="2"/>
    <x v="65"/>
    <x v="0"/>
    <x v="65"/>
    <x v="402"/>
    <x v="704"/>
    <x v="2"/>
    <x v="0"/>
  </r>
  <r>
    <x v="3"/>
    <x v="29"/>
    <x v="858"/>
    <x v="252"/>
    <x v="924"/>
    <x v="432"/>
    <x v="1"/>
    <x v="0"/>
    <x v="19"/>
    <x v="19"/>
    <x v="67"/>
    <x v="176"/>
    <x v="420"/>
    <x v="27"/>
    <x v="0"/>
    <x v="27"/>
    <x v="321"/>
    <x v="703"/>
    <x v="2"/>
    <x v="26"/>
    <x v="0"/>
    <x v="26"/>
    <x v="366"/>
    <x v="704"/>
    <x v="2"/>
    <x v="0"/>
  </r>
  <r>
    <x v="3"/>
    <x v="29"/>
    <x v="859"/>
    <x v="254"/>
    <x v="965"/>
    <x v="439"/>
    <x v="1"/>
    <x v="0"/>
    <x v="27"/>
    <x v="27"/>
    <x v="82"/>
    <x v="197"/>
    <x v="313"/>
    <x v="126"/>
    <x v="0"/>
    <x v="126"/>
    <x v="194"/>
    <x v="128"/>
    <x v="1"/>
    <x v="44"/>
    <x v="0"/>
    <x v="44"/>
    <x v="366"/>
    <x v="674"/>
    <x v="2"/>
    <x v="0"/>
  </r>
  <r>
    <x v="3"/>
    <x v="15"/>
    <x v="934"/>
    <x v="258"/>
    <x v="1119"/>
    <x v="467"/>
    <x v="1"/>
    <x v="0"/>
    <x v="56"/>
    <x v="56"/>
    <x v="146"/>
    <x v="288"/>
    <x v="176"/>
    <x v="138"/>
    <x v="0"/>
    <x v="138"/>
    <x v="298"/>
    <x v="504"/>
    <x v="2"/>
    <x v="181"/>
    <x v="0"/>
    <x v="181"/>
    <x v="264"/>
    <x v="306"/>
    <x v="1"/>
    <x v="0"/>
  </r>
  <r>
    <x v="3"/>
    <x v="15"/>
    <x v="378"/>
    <x v="492"/>
    <x v="156"/>
    <x v="474"/>
    <x v="1"/>
    <x v="0"/>
    <x v="42"/>
    <x v="42"/>
    <x v="131"/>
    <x v="197"/>
    <x v="365"/>
    <x v="161"/>
    <x v="0"/>
    <x v="161"/>
    <x v="214"/>
    <x v="242"/>
    <x v="1"/>
    <x v="114"/>
    <x v="0"/>
    <x v="114"/>
    <x v="366"/>
    <x v="572"/>
    <x v="2"/>
    <x v="0"/>
  </r>
  <r>
    <x v="3"/>
    <x v="29"/>
    <x v="937"/>
    <x v="502"/>
    <x v="1093"/>
    <x v="488"/>
    <x v="1"/>
    <x v="0"/>
    <x v="13"/>
    <x v="13"/>
    <x v="21"/>
    <x v="205"/>
    <x v="122"/>
    <x v="36"/>
    <x v="0"/>
    <x v="36"/>
    <x v="239"/>
    <x v="112"/>
    <x v="1"/>
    <x v="26"/>
    <x v="0"/>
    <x v="26"/>
    <x v="301"/>
    <x v="240"/>
    <x v="1"/>
    <x v="1"/>
  </r>
  <r>
    <x v="3"/>
    <x v="29"/>
    <x v="1047"/>
    <x v="503"/>
    <x v="1288"/>
    <x v="495"/>
    <x v="1"/>
    <x v="0"/>
    <x v="19"/>
    <x v="19"/>
    <x v="31"/>
    <x v="218"/>
    <x v="122"/>
    <x v="78"/>
    <x v="0"/>
    <x v="78"/>
    <x v="194"/>
    <x v="51"/>
    <x v="1"/>
    <x v="137"/>
    <x v="0"/>
    <x v="137"/>
    <x v="169"/>
    <x v="33"/>
    <x v="1"/>
    <x v="1"/>
  </r>
  <r>
    <x v="3"/>
    <x v="29"/>
    <x v="557"/>
    <x v="496"/>
    <x v="441"/>
    <x v="539"/>
    <x v="1"/>
    <x v="0"/>
    <x v="36"/>
    <x v="36"/>
    <x v="0"/>
    <x v="313"/>
    <x v="0"/>
    <x v="0"/>
    <x v="0"/>
    <x v="0"/>
    <x v="265"/>
    <x v="760"/>
    <x v="0"/>
    <x v="0"/>
    <x v="0"/>
    <x v="0"/>
    <x v="312"/>
    <x v="416"/>
    <x v="0"/>
    <x v="0"/>
  </r>
  <r>
    <x v="3"/>
    <x v="29"/>
    <x v="302"/>
    <x v="491"/>
    <x v="10"/>
    <x v="581"/>
    <x v="1"/>
    <x v="0"/>
    <x v="56"/>
    <x v="56"/>
    <x v="244"/>
    <x v="111"/>
    <x v="560"/>
    <x v="176"/>
    <x v="0"/>
    <x v="176"/>
    <x v="402"/>
    <x v="666"/>
    <x v="2"/>
    <x v="348"/>
    <x v="0"/>
    <x v="348"/>
    <x v="89"/>
    <x v="147"/>
    <x v="1"/>
    <x v="0"/>
  </r>
  <r>
    <x v="3"/>
    <x v="29"/>
    <x v="951"/>
    <x v="501"/>
    <x v="1063"/>
    <x v="583"/>
    <x v="1"/>
    <x v="0"/>
    <x v="56"/>
    <x v="56"/>
    <x v="131"/>
    <x v="301"/>
    <x v="148"/>
    <x v="138"/>
    <x v="0"/>
    <x v="138"/>
    <x v="265"/>
    <x v="402"/>
    <x v="2"/>
    <x v="181"/>
    <x v="0"/>
    <x v="181"/>
    <x v="243"/>
    <x v="240"/>
    <x v="1"/>
    <x v="0"/>
  </r>
  <r>
    <x v="3"/>
    <x v="29"/>
    <x v="612"/>
    <x v="497"/>
    <x v="511"/>
    <x v="590"/>
    <x v="1"/>
    <x v="0"/>
    <x v="36"/>
    <x v="36"/>
    <x v="120"/>
    <x v="176"/>
    <x v="420"/>
    <x v="176"/>
    <x v="0"/>
    <x v="176"/>
    <x v="172"/>
    <x v="145"/>
    <x v="1"/>
    <x v="65"/>
    <x v="0"/>
    <x v="65"/>
    <x v="402"/>
    <x v="704"/>
    <x v="2"/>
    <x v="0"/>
  </r>
  <r>
    <x v="3"/>
    <x v="15"/>
    <x v="431"/>
    <x v="494"/>
    <x v="259"/>
    <x v="599"/>
    <x v="1"/>
    <x v="0"/>
    <x v="75"/>
    <x v="75"/>
    <x v="292"/>
    <x v="138"/>
    <x v="498"/>
    <x v="268"/>
    <x v="0"/>
    <x v="268"/>
    <x v="367"/>
    <x v="565"/>
    <x v="2"/>
    <x v="324"/>
    <x v="0"/>
    <x v="324"/>
    <x v="257"/>
    <x v="364"/>
    <x v="1"/>
    <x v="0"/>
  </r>
  <r>
    <x v="3"/>
    <x v="29"/>
    <x v="388"/>
    <x v="493"/>
    <x v="197"/>
    <x v="626"/>
    <x v="1"/>
    <x v="0"/>
    <x v="51"/>
    <x v="51"/>
    <x v="251"/>
    <x v="72"/>
    <x v="604"/>
    <x v="205"/>
    <x v="0"/>
    <x v="205"/>
    <x v="379"/>
    <x v="615"/>
    <x v="2"/>
    <x v="172"/>
    <x v="0"/>
    <x v="172"/>
    <x v="460"/>
    <x v="690"/>
    <x v="2"/>
    <x v="0"/>
  </r>
  <r>
    <x v="3"/>
    <x v="15"/>
    <x v="870"/>
    <x v="500"/>
    <x v="933"/>
    <x v="644"/>
    <x v="1"/>
    <x v="0"/>
    <x v="46"/>
    <x v="46"/>
    <x v="196"/>
    <x v="126"/>
    <x v="559"/>
    <x v="230"/>
    <x v="0"/>
    <x v="230"/>
    <x v="198"/>
    <x v="253"/>
    <x v="1"/>
    <x v="0"/>
    <x v="0"/>
    <x v="0"/>
    <x v="494"/>
    <x v="416"/>
    <x v="0"/>
    <x v="0"/>
  </r>
  <r>
    <x v="3"/>
    <x v="29"/>
    <x v="539"/>
    <x v="495"/>
    <x v="432"/>
    <x v="658"/>
    <x v="1"/>
    <x v="0"/>
    <x v="36"/>
    <x v="36"/>
    <x v="120"/>
    <x v="176"/>
    <x v="420"/>
    <x v="64"/>
    <x v="0"/>
    <x v="64"/>
    <x v="358"/>
    <x v="703"/>
    <x v="2"/>
    <x v="131"/>
    <x v="0"/>
    <x v="131"/>
    <x v="312"/>
    <x v="416"/>
    <x v="2"/>
    <x v="0"/>
  </r>
  <r>
    <x v="3"/>
    <x v="15"/>
    <x v="765"/>
    <x v="498"/>
    <x v="809"/>
    <x v="678"/>
    <x v="1"/>
    <x v="0"/>
    <x v="56"/>
    <x v="56"/>
    <x v="0"/>
    <x v="374"/>
    <x v="0"/>
    <x v="304"/>
    <x v="0"/>
    <x v="304"/>
    <x v="37"/>
    <x v="0"/>
    <x v="1"/>
    <x v="131"/>
    <x v="0"/>
    <x v="131"/>
    <x v="149"/>
    <x v="0"/>
    <x v="1"/>
    <x v="0"/>
  </r>
  <r>
    <x v="3"/>
    <x v="15"/>
    <x v="819"/>
    <x v="499"/>
    <x v="848"/>
    <x v="679"/>
    <x v="1"/>
    <x v="0"/>
    <x v="32"/>
    <x v="32"/>
    <x v="67"/>
    <x v="239"/>
    <x v="153"/>
    <x v="27"/>
    <x v="0"/>
    <x v="27"/>
    <x v="321"/>
    <x v="703"/>
    <x v="2"/>
    <x v="65"/>
    <x v="0"/>
    <x v="65"/>
    <x v="312"/>
    <x v="416"/>
    <x v="2"/>
    <x v="0"/>
  </r>
  <r>
    <x v="3"/>
    <x v="29"/>
    <x v="1034"/>
    <x v="819"/>
    <x v="1270"/>
    <x v="686"/>
    <x v="1"/>
    <x v="0"/>
    <x v="1"/>
    <x v="1"/>
    <x v="0"/>
    <x v="197"/>
    <x v="0"/>
    <x v="12"/>
    <x v="0"/>
    <x v="12"/>
    <x v="239"/>
    <x v="0"/>
    <x v="1"/>
    <x v="14"/>
    <x v="0"/>
    <x v="14"/>
    <x v="290"/>
    <x v="0"/>
    <x v="1"/>
    <x v="1"/>
  </r>
  <r>
    <x v="3"/>
    <x v="29"/>
    <x v="528"/>
    <x v="822"/>
    <x v="416"/>
    <x v="689"/>
    <x v="1"/>
    <x v="0"/>
    <x v="46"/>
    <x v="46"/>
    <x v="120"/>
    <x v="258"/>
    <x v="193"/>
    <x v="126"/>
    <x v="0"/>
    <x v="126"/>
    <x v="265"/>
    <x v="402"/>
    <x v="2"/>
    <x v="65"/>
    <x v="0"/>
    <x v="65"/>
    <x v="402"/>
    <x v="704"/>
    <x v="2"/>
    <x v="0"/>
  </r>
  <r>
    <x v="3"/>
    <x v="15"/>
    <x v="394"/>
    <x v="861"/>
    <x v="148"/>
    <x v="712"/>
    <x v="1"/>
    <x v="0"/>
    <x v="36"/>
    <x v="36"/>
    <x v="0"/>
    <x v="313"/>
    <x v="0"/>
    <x v="187"/>
    <x v="0"/>
    <x v="187"/>
    <x v="77"/>
    <x v="0"/>
    <x v="1"/>
    <x v="107"/>
    <x v="0"/>
    <x v="107"/>
    <x v="169"/>
    <x v="0"/>
    <x v="1"/>
    <x v="0"/>
  </r>
  <r>
    <x v="3"/>
    <x v="15"/>
    <x v="469"/>
    <x v="919"/>
    <x v="308"/>
    <x v="749"/>
    <x v="1"/>
    <x v="0"/>
    <x v="132"/>
    <x v="132"/>
    <x v="431"/>
    <x v="84"/>
    <x v="505"/>
    <x v="430"/>
    <x v="0"/>
    <x v="430"/>
    <x v="448"/>
    <x v="557"/>
    <x v="2"/>
    <x v="443"/>
    <x v="0"/>
    <x v="443"/>
    <x v="416"/>
    <x v="466"/>
    <x v="2"/>
    <x v="0"/>
  </r>
  <r>
    <x v="3"/>
    <x v="29"/>
    <x v="435"/>
    <x v="930"/>
    <x v="240"/>
    <x v="758"/>
    <x v="1"/>
    <x v="0"/>
    <x v="119"/>
    <x v="119"/>
    <x v="392"/>
    <x v="176"/>
    <x v="420"/>
    <x v="414"/>
    <x v="0"/>
    <x v="414"/>
    <x v="254"/>
    <x v="398"/>
    <x v="1"/>
    <x v="408"/>
    <x v="0"/>
    <x v="408"/>
    <x v="402"/>
    <x v="472"/>
    <x v="2"/>
    <x v="0"/>
  </r>
  <r>
    <x v="3"/>
    <x v="29"/>
    <x v="318"/>
    <x v="982"/>
    <x v="126"/>
    <x v="783"/>
    <x v="1"/>
    <x v="0"/>
    <x v="46"/>
    <x v="46"/>
    <x v="82"/>
    <x v="301"/>
    <x v="87"/>
    <x v="205"/>
    <x v="0"/>
    <x v="205"/>
    <x v="100"/>
    <x v="36"/>
    <x v="1"/>
    <x v="225"/>
    <x v="0"/>
    <x v="225"/>
    <x v="111"/>
    <x v="58"/>
    <x v="1"/>
    <x v="0"/>
  </r>
  <r>
    <x v="3"/>
    <x v="29"/>
    <x v="776"/>
    <x v="1010"/>
    <x v="822"/>
    <x v="802"/>
    <x v="1"/>
    <x v="0"/>
    <x v="19"/>
    <x v="19"/>
    <x v="120"/>
    <x v="96"/>
    <x v="649"/>
    <x v="64"/>
    <x v="0"/>
    <x v="64"/>
    <x v="358"/>
    <x v="703"/>
    <x v="2"/>
    <x v="181"/>
    <x v="0"/>
    <x v="181"/>
    <x v="219"/>
    <x v="197"/>
    <x v="1"/>
    <x v="1"/>
  </r>
  <r>
    <x v="3"/>
    <x v="29"/>
    <x v="408"/>
    <x v="1042"/>
    <x v="221"/>
    <x v="819"/>
    <x v="1"/>
    <x v="0"/>
    <x v="56"/>
    <x v="56"/>
    <x v="218"/>
    <x v="176"/>
    <x v="420"/>
    <x v="291"/>
    <x v="0"/>
    <x v="291"/>
    <x v="126"/>
    <x v="158"/>
    <x v="1"/>
    <x v="137"/>
    <x v="0"/>
    <x v="137"/>
    <x v="443"/>
    <x v="697"/>
    <x v="2"/>
    <x v="0"/>
  </r>
  <r>
    <x v="3"/>
    <x v="29"/>
    <x v="988"/>
    <x v="1069"/>
    <x v="473"/>
    <x v="833"/>
    <x v="1"/>
    <x v="0"/>
    <x v="8"/>
    <x v="8"/>
    <x v="0"/>
    <x v="218"/>
    <x v="0"/>
    <x v="0"/>
    <x v="0"/>
    <x v="0"/>
    <x v="265"/>
    <x v="760"/>
    <x v="0"/>
    <x v="20"/>
    <x v="0"/>
    <x v="20"/>
    <x v="278"/>
    <x v="0"/>
    <x v="1"/>
    <x v="1"/>
  </r>
  <r>
    <x v="3"/>
    <x v="15"/>
    <x v="890"/>
    <x v="1104"/>
    <x v="985"/>
    <x v="860"/>
    <x v="1"/>
    <x v="0"/>
    <x v="46"/>
    <x v="46"/>
    <x v="172"/>
    <x v="176"/>
    <x v="420"/>
    <x v="147"/>
    <x v="0"/>
    <x v="147"/>
    <x v="321"/>
    <x v="556"/>
    <x v="2"/>
    <x v="295"/>
    <x v="0"/>
    <x v="295"/>
    <x v="109"/>
    <x v="126"/>
    <x v="1"/>
    <x v="0"/>
  </r>
  <r>
    <x v="3"/>
    <x v="15"/>
    <x v="893"/>
    <x v="1137"/>
    <x v="936"/>
    <x v="880"/>
    <x v="1"/>
    <x v="0"/>
    <x v="124"/>
    <x v="124"/>
    <x v="400"/>
    <x v="197"/>
    <x v="413"/>
    <x v="455"/>
    <x v="0"/>
    <x v="455"/>
    <x v="47"/>
    <x v="183"/>
    <x v="1"/>
    <x v="342"/>
    <x v="0"/>
    <x v="342"/>
    <x v="529"/>
    <x v="695"/>
    <x v="2"/>
    <x v="0"/>
  </r>
  <r>
    <x v="3"/>
    <x v="15"/>
    <x v="788"/>
    <x v="1206"/>
    <x v="816"/>
    <x v="917"/>
    <x v="0"/>
    <x v="0"/>
    <x v="0"/>
    <x v="0"/>
    <x v="0"/>
    <x v="176"/>
    <x v="673"/>
    <x v="12"/>
    <x v="0"/>
    <x v="12"/>
    <x v="239"/>
    <x v="0"/>
    <x v="1"/>
    <x v="26"/>
    <x v="0"/>
    <x v="26"/>
    <x v="264"/>
    <x v="0"/>
    <x v="1"/>
    <x v="0"/>
  </r>
  <r>
    <x v="3"/>
    <x v="15"/>
    <x v="1010"/>
    <x v="1232"/>
    <x v="1134"/>
    <x v="930"/>
    <x v="1"/>
    <x v="0"/>
    <x v="8"/>
    <x v="8"/>
    <x v="0"/>
    <x v="218"/>
    <x v="0"/>
    <x v="0"/>
    <x v="0"/>
    <x v="0"/>
    <x v="265"/>
    <x v="760"/>
    <x v="0"/>
    <x v="81"/>
    <x v="0"/>
    <x v="81"/>
    <x v="199"/>
    <x v="0"/>
    <x v="1"/>
    <x v="0"/>
  </r>
  <r>
    <x v="3"/>
    <x v="15"/>
    <x v="421"/>
    <x v="1271"/>
    <x v="193"/>
    <x v="949"/>
    <x v="1"/>
    <x v="0"/>
    <x v="56"/>
    <x v="56"/>
    <x v="251"/>
    <x v="96"/>
    <x v="574"/>
    <x v="236"/>
    <x v="0"/>
    <x v="236"/>
    <x v="329"/>
    <x v="524"/>
    <x v="2"/>
    <x v="258"/>
    <x v="0"/>
    <x v="258"/>
    <x v="332"/>
    <x v="439"/>
    <x v="2"/>
    <x v="0"/>
  </r>
  <r>
    <x v="3"/>
    <x v="2"/>
    <x v="1025"/>
    <x v="41"/>
    <x v="1248"/>
    <x v="295"/>
    <x v="1"/>
    <x v="0"/>
    <x v="36"/>
    <x v="36"/>
    <x v="146"/>
    <x v="131"/>
    <x v="574"/>
    <x v="64"/>
    <x v="0"/>
    <x v="64"/>
    <x v="391"/>
    <x v="723"/>
    <x v="2"/>
    <x v="26"/>
    <x v="0"/>
    <x v="26"/>
    <x v="445"/>
    <x v="766"/>
    <x v="2"/>
    <x v="0"/>
  </r>
  <r>
    <x v="3"/>
    <x v="2"/>
    <x v="288"/>
    <x v="33"/>
    <x v="60"/>
    <x v="332"/>
    <x v="1"/>
    <x v="0"/>
    <x v="66"/>
    <x v="66"/>
    <x v="67"/>
    <x v="374"/>
    <x v="29"/>
    <x v="224"/>
    <x v="0"/>
    <x v="224"/>
    <x v="81"/>
    <x v="19"/>
    <x v="1"/>
    <x v="184"/>
    <x v="0"/>
    <x v="184"/>
    <x v="145"/>
    <x v="63"/>
    <x v="1"/>
    <x v="0"/>
  </r>
  <r>
    <x v="3"/>
    <x v="2"/>
    <x v="595"/>
    <x v="477"/>
    <x v="533"/>
    <x v="356"/>
    <x v="0"/>
    <x v="0"/>
    <x v="0"/>
    <x v="0"/>
    <x v="0"/>
    <x v="176"/>
    <x v="673"/>
    <x v="0"/>
    <x v="0"/>
    <x v="0"/>
    <x v="265"/>
    <x v="760"/>
    <x v="0"/>
    <x v="103"/>
    <x v="0"/>
    <x v="103"/>
    <x v="173"/>
    <x v="0"/>
    <x v="1"/>
    <x v="1"/>
  </r>
  <r>
    <x v="3"/>
    <x v="2"/>
    <x v="673"/>
    <x v="36"/>
    <x v="742"/>
    <x v="399"/>
    <x v="1"/>
    <x v="0"/>
    <x v="19"/>
    <x v="19"/>
    <x v="67"/>
    <x v="176"/>
    <x v="420"/>
    <x v="64"/>
    <x v="0"/>
    <x v="64"/>
    <x v="265"/>
    <x v="402"/>
    <x v="2"/>
    <x v="131"/>
    <x v="0"/>
    <x v="131"/>
    <x v="219"/>
    <x v="122"/>
    <x v="1"/>
    <x v="0"/>
  </r>
  <r>
    <x v="3"/>
    <x v="2"/>
    <x v="680"/>
    <x v="35"/>
    <x v="707"/>
    <x v="446"/>
    <x v="1"/>
    <x v="0"/>
    <x v="36"/>
    <x v="36"/>
    <x v="0"/>
    <x v="313"/>
    <x v="0"/>
    <x v="0"/>
    <x v="0"/>
    <x v="0"/>
    <x v="265"/>
    <x v="760"/>
    <x v="0"/>
    <x v="411"/>
    <x v="0"/>
    <x v="411"/>
    <x v="17"/>
    <x v="0"/>
    <x v="1"/>
    <x v="0"/>
  </r>
  <r>
    <x v="3"/>
    <x v="2"/>
    <x v="604"/>
    <x v="34"/>
    <x v="559"/>
    <x v="508"/>
    <x v="1"/>
    <x v="0"/>
    <x v="51"/>
    <x v="51"/>
    <x v="67"/>
    <x v="331"/>
    <x v="55"/>
    <x v="176"/>
    <x v="0"/>
    <x v="176"/>
    <x v="117"/>
    <x v="36"/>
    <x v="1"/>
    <x v="182"/>
    <x v="0"/>
    <x v="182"/>
    <x v="147"/>
    <x v="64"/>
    <x v="1"/>
    <x v="0"/>
  </r>
  <r>
    <x v="3"/>
    <x v="2"/>
    <x v="1032"/>
    <x v="42"/>
    <x v="1255"/>
    <x v="558"/>
    <x v="1"/>
    <x v="0"/>
    <x v="66"/>
    <x v="66"/>
    <x v="67"/>
    <x v="374"/>
    <x v="29"/>
    <x v="176"/>
    <x v="0"/>
    <x v="176"/>
    <x v="117"/>
    <x v="36"/>
    <x v="1"/>
    <x v="131"/>
    <x v="0"/>
    <x v="131"/>
    <x v="219"/>
    <x v="122"/>
    <x v="1"/>
    <x v="0"/>
  </r>
  <r>
    <x v="3"/>
    <x v="2"/>
    <x v="869"/>
    <x v="39"/>
    <x v="990"/>
    <x v="603"/>
    <x v="0"/>
    <x v="0"/>
    <x v="0"/>
    <x v="0"/>
    <x v="0"/>
    <x v="176"/>
    <x v="673"/>
    <x v="0"/>
    <x v="0"/>
    <x v="0"/>
    <x v="265"/>
    <x v="760"/>
    <x v="0"/>
    <x v="52"/>
    <x v="0"/>
    <x v="52"/>
    <x v="235"/>
    <x v="0"/>
    <x v="1"/>
    <x v="0"/>
  </r>
  <r>
    <x v="3"/>
    <x v="2"/>
    <x v="956"/>
    <x v="40"/>
    <x v="1092"/>
    <x v="604"/>
    <x v="1"/>
    <x v="0"/>
    <x v="46"/>
    <x v="46"/>
    <x v="0"/>
    <x v="348"/>
    <x v="0"/>
    <x v="0"/>
    <x v="0"/>
    <x v="0"/>
    <x v="265"/>
    <x v="760"/>
    <x v="0"/>
    <x v="65"/>
    <x v="0"/>
    <x v="65"/>
    <x v="219"/>
    <x v="0"/>
    <x v="1"/>
    <x v="0"/>
  </r>
  <r>
    <x v="3"/>
    <x v="2"/>
    <x v="794"/>
    <x v="38"/>
    <x v="844"/>
    <x v="632"/>
    <x v="1"/>
    <x v="0"/>
    <x v="66"/>
    <x v="66"/>
    <x v="120"/>
    <x v="348"/>
    <x v="84"/>
    <x v="215"/>
    <x v="0"/>
    <x v="215"/>
    <x v="117"/>
    <x v="84"/>
    <x v="1"/>
    <x v="131"/>
    <x v="0"/>
    <x v="131"/>
    <x v="312"/>
    <x v="416"/>
    <x v="2"/>
    <x v="0"/>
  </r>
  <r>
    <x v="3"/>
    <x v="2"/>
    <x v="795"/>
    <x v="37"/>
    <x v="835"/>
    <x v="641"/>
    <x v="1"/>
    <x v="0"/>
    <x v="83"/>
    <x v="83"/>
    <x v="311"/>
    <x v="176"/>
    <x v="420"/>
    <x v="296"/>
    <x v="0"/>
    <x v="296"/>
    <x v="358"/>
    <x v="533"/>
    <x v="2"/>
    <x v="325"/>
    <x v="0"/>
    <x v="325"/>
    <x v="312"/>
    <x v="416"/>
    <x v="2"/>
    <x v="0"/>
  </r>
  <r>
    <x v="3"/>
    <x v="2"/>
    <x v="1033"/>
    <x v="43"/>
    <x v="1260"/>
    <x v="657"/>
    <x v="1"/>
    <x v="0"/>
    <x v="75"/>
    <x v="75"/>
    <x v="377"/>
    <x v="12"/>
    <x v="649"/>
    <x v="296"/>
    <x v="0"/>
    <x v="296"/>
    <x v="477"/>
    <x v="703"/>
    <x v="2"/>
    <x v="298"/>
    <x v="0"/>
    <x v="298"/>
    <x v="526"/>
    <x v="704"/>
    <x v="2"/>
    <x v="0"/>
  </r>
  <r>
    <x v="3"/>
    <x v="2"/>
    <x v="505"/>
    <x v="816"/>
    <x v="356"/>
    <x v="680"/>
    <x v="1"/>
    <x v="0"/>
    <x v="46"/>
    <x v="46"/>
    <x v="0"/>
    <x v="348"/>
    <x v="0"/>
    <x v="215"/>
    <x v="0"/>
    <x v="215"/>
    <x v="64"/>
    <x v="0"/>
    <x v="1"/>
    <x v="131"/>
    <x v="0"/>
    <x v="131"/>
    <x v="149"/>
    <x v="0"/>
    <x v="1"/>
    <x v="0"/>
  </r>
  <r>
    <x v="3"/>
    <x v="2"/>
    <x v="879"/>
    <x v="894"/>
    <x v="1011"/>
    <x v="727"/>
    <x v="1"/>
    <x v="0"/>
    <x v="19"/>
    <x v="19"/>
    <x v="0"/>
    <x v="258"/>
    <x v="0"/>
    <x v="0"/>
    <x v="0"/>
    <x v="0"/>
    <x v="265"/>
    <x v="760"/>
    <x v="0"/>
    <x v="131"/>
    <x v="0"/>
    <x v="131"/>
    <x v="149"/>
    <x v="0"/>
    <x v="1"/>
    <x v="1"/>
  </r>
  <r>
    <x v="3"/>
    <x v="2"/>
    <x v="314"/>
    <x v="940"/>
    <x v="77"/>
    <x v="763"/>
    <x v="1"/>
    <x v="0"/>
    <x v="66"/>
    <x v="66"/>
    <x v="172"/>
    <x v="313"/>
    <x v="165"/>
    <x v="0"/>
    <x v="0"/>
    <x v="0"/>
    <x v="444"/>
    <x v="760"/>
    <x v="0"/>
    <x v="65"/>
    <x v="0"/>
    <x v="65"/>
    <x v="445"/>
    <x v="745"/>
    <x v="2"/>
    <x v="0"/>
  </r>
  <r>
    <x v="3"/>
    <x v="2"/>
    <x v="1037"/>
    <x v="963"/>
    <x v="1258"/>
    <x v="777"/>
    <x v="1"/>
    <x v="0"/>
    <x v="46"/>
    <x v="46"/>
    <x v="172"/>
    <x v="176"/>
    <x v="420"/>
    <x v="126"/>
    <x v="0"/>
    <x v="126"/>
    <x v="358"/>
    <x v="655"/>
    <x v="2"/>
    <x v="131"/>
    <x v="0"/>
    <x v="131"/>
    <x v="402"/>
    <x v="640"/>
    <x v="2"/>
    <x v="0"/>
  </r>
  <r>
    <x v="3"/>
    <x v="2"/>
    <x v="1049"/>
    <x v="999"/>
    <x v="1282"/>
    <x v="796"/>
    <x v="1"/>
    <x v="0"/>
    <x v="75"/>
    <x v="75"/>
    <x v="311"/>
    <x v="96"/>
    <x v="553"/>
    <x v="343"/>
    <x v="0"/>
    <x v="343"/>
    <x v="172"/>
    <x v="283"/>
    <x v="1"/>
    <x v="281"/>
    <x v="0"/>
    <x v="281"/>
    <x v="427"/>
    <x v="566"/>
    <x v="2"/>
    <x v="0"/>
  </r>
  <r>
    <x v="3"/>
    <x v="2"/>
    <x v="576"/>
    <x v="1005"/>
    <x v="456"/>
    <x v="799"/>
    <x v="1"/>
    <x v="0"/>
    <x v="124"/>
    <x v="124"/>
    <x v="218"/>
    <x v="427"/>
    <x v="46"/>
    <x v="405"/>
    <x v="0"/>
    <x v="405"/>
    <x v="22"/>
    <x v="34"/>
    <x v="1"/>
    <x v="429"/>
    <x v="0"/>
    <x v="429"/>
    <x v="22"/>
    <x v="39"/>
    <x v="1"/>
    <x v="0"/>
  </r>
  <r>
    <x v="3"/>
    <x v="2"/>
    <x v="889"/>
    <x v="1037"/>
    <x v="919"/>
    <x v="814"/>
    <x v="1"/>
    <x v="0"/>
    <x v="56"/>
    <x v="56"/>
    <x v="67"/>
    <x v="348"/>
    <x v="43"/>
    <x v="126"/>
    <x v="0"/>
    <x v="126"/>
    <x v="172"/>
    <x v="84"/>
    <x v="1"/>
    <x v="181"/>
    <x v="0"/>
    <x v="181"/>
    <x v="149"/>
    <x v="65"/>
    <x v="1"/>
    <x v="0"/>
  </r>
  <r>
    <x v="3"/>
    <x v="2"/>
    <x v="323"/>
    <x v="1071"/>
    <x v="104"/>
    <x v="836"/>
    <x v="1"/>
    <x v="0"/>
    <x v="23"/>
    <x v="23"/>
    <x v="87"/>
    <x v="166"/>
    <x v="495"/>
    <x v="72"/>
    <x v="0"/>
    <x v="72"/>
    <x v="293"/>
    <x v="544"/>
    <x v="2"/>
    <x v="76"/>
    <x v="0"/>
    <x v="76"/>
    <x v="327"/>
    <x v="482"/>
    <x v="2"/>
    <x v="0"/>
  </r>
  <r>
    <x v="3"/>
    <x v="2"/>
    <x v="324"/>
    <x v="1091"/>
    <x v="15"/>
    <x v="851"/>
    <x v="1"/>
    <x v="0"/>
    <x v="66"/>
    <x v="66"/>
    <x v="172"/>
    <x v="313"/>
    <x v="165"/>
    <x v="260"/>
    <x v="0"/>
    <x v="260"/>
    <x v="117"/>
    <x v="112"/>
    <x v="1"/>
    <x v="181"/>
    <x v="0"/>
    <x v="181"/>
    <x v="312"/>
    <x v="416"/>
    <x v="2"/>
    <x v="0"/>
  </r>
  <r>
    <x v="3"/>
    <x v="2"/>
    <x v="781"/>
    <x v="1109"/>
    <x v="783"/>
    <x v="865"/>
    <x v="1"/>
    <x v="0"/>
    <x v="32"/>
    <x v="32"/>
    <x v="18"/>
    <x v="284"/>
    <x v="28"/>
    <x v="75"/>
    <x v="0"/>
    <x v="75"/>
    <x v="185"/>
    <x v="26"/>
    <x v="1"/>
    <x v="83"/>
    <x v="0"/>
    <x v="83"/>
    <x v="224"/>
    <x v="41"/>
    <x v="1"/>
    <x v="0"/>
  </r>
  <r>
    <x v="3"/>
    <x v="2"/>
    <x v="541"/>
    <x v="1127"/>
    <x v="426"/>
    <x v="875"/>
    <x v="1"/>
    <x v="0"/>
    <x v="8"/>
    <x v="8"/>
    <x v="0"/>
    <x v="218"/>
    <x v="0"/>
    <x v="19"/>
    <x v="0"/>
    <x v="19"/>
    <x v="226"/>
    <x v="0"/>
    <x v="1"/>
    <x v="20"/>
    <x v="0"/>
    <x v="20"/>
    <x v="278"/>
    <x v="0"/>
    <x v="1"/>
    <x v="0"/>
  </r>
  <r>
    <x v="3"/>
    <x v="2"/>
    <x v="654"/>
    <x v="1230"/>
    <x v="584"/>
    <x v="928"/>
    <x v="1"/>
    <x v="0"/>
    <x v="46"/>
    <x v="46"/>
    <x v="67"/>
    <x v="313"/>
    <x v="69"/>
    <x v="126"/>
    <x v="0"/>
    <x v="126"/>
    <x v="172"/>
    <x v="84"/>
    <x v="1"/>
    <x v="262"/>
    <x v="0"/>
    <x v="262"/>
    <x v="81"/>
    <x v="28"/>
    <x v="1"/>
    <x v="0"/>
  </r>
  <r>
    <x v="3"/>
    <x v="2"/>
    <x v="1015"/>
    <x v="1272"/>
    <x v="1076"/>
    <x v="950"/>
    <x v="1"/>
    <x v="0"/>
    <x v="101"/>
    <x v="101"/>
    <x v="359"/>
    <x v="174"/>
    <x v="423"/>
    <x v="370"/>
    <x v="0"/>
    <x v="370"/>
    <x v="266"/>
    <x v="403"/>
    <x v="2"/>
    <x v="359"/>
    <x v="0"/>
    <x v="359"/>
    <x v="405"/>
    <x v="491"/>
    <x v="2"/>
    <x v="0"/>
  </r>
  <r>
    <x v="3"/>
    <x v="3"/>
    <x v="658"/>
    <x v="48"/>
    <x v="725"/>
    <x v="225"/>
    <x v="1"/>
    <x v="0"/>
    <x v="75"/>
    <x v="75"/>
    <x v="297"/>
    <x v="132"/>
    <x v="509"/>
    <x v="314"/>
    <x v="0"/>
    <x v="314"/>
    <x v="256"/>
    <x v="393"/>
    <x v="1"/>
    <x v="268"/>
    <x v="0"/>
    <x v="268"/>
    <x v="424"/>
    <x v="561"/>
    <x v="2"/>
    <x v="0"/>
  </r>
  <r>
    <x v="3"/>
    <x v="3"/>
    <x v="282"/>
    <x v="44"/>
    <x v="104"/>
    <x v="226"/>
    <x v="1"/>
    <x v="0"/>
    <x v="13"/>
    <x v="13"/>
    <x v="187"/>
    <x v="51"/>
    <x v="672"/>
    <x v="50"/>
    <x v="0"/>
    <x v="50"/>
    <x v="429"/>
    <x v="748"/>
    <x v="2"/>
    <x v="94"/>
    <x v="0"/>
    <x v="94"/>
    <x v="440"/>
    <x v="722"/>
    <x v="2"/>
    <x v="0"/>
  </r>
  <r>
    <x v="3"/>
    <x v="3"/>
    <x v="1026"/>
    <x v="50"/>
    <x v="1243"/>
    <x v="315"/>
    <x v="0"/>
    <x v="0"/>
    <x v="0"/>
    <x v="0"/>
    <x v="0"/>
    <x v="176"/>
    <x v="673"/>
    <x v="0"/>
    <x v="0"/>
    <x v="0"/>
    <x v="265"/>
    <x v="760"/>
    <x v="0"/>
    <x v="194"/>
    <x v="0"/>
    <x v="194"/>
    <x v="94"/>
    <x v="0"/>
    <x v="1"/>
    <x v="0"/>
  </r>
  <r>
    <x v="3"/>
    <x v="3"/>
    <x v="454"/>
    <x v="45"/>
    <x v="265"/>
    <x v="379"/>
    <x v="1"/>
    <x v="0"/>
    <x v="59"/>
    <x v="59"/>
    <x v="170"/>
    <x v="280"/>
    <x v="212"/>
    <x v="207"/>
    <x v="0"/>
    <x v="207"/>
    <x v="183"/>
    <x v="210"/>
    <x v="1"/>
    <x v="187"/>
    <x v="0"/>
    <x v="187"/>
    <x v="293"/>
    <x v="377"/>
    <x v="1"/>
    <x v="0"/>
  </r>
  <r>
    <x v="3"/>
    <x v="3"/>
    <x v="1028"/>
    <x v="51"/>
    <x v="1249"/>
    <x v="384"/>
    <x v="1"/>
    <x v="0"/>
    <x v="19"/>
    <x v="19"/>
    <x v="31"/>
    <x v="218"/>
    <x v="122"/>
    <x v="27"/>
    <x v="0"/>
    <x v="27"/>
    <x v="265"/>
    <x v="402"/>
    <x v="2"/>
    <x v="0"/>
    <x v="0"/>
    <x v="0"/>
    <x v="366"/>
    <x v="416"/>
    <x v="0"/>
    <x v="0"/>
  </r>
  <r>
    <x v="3"/>
    <x v="3"/>
    <x v="675"/>
    <x v="49"/>
    <x v="743"/>
    <x v="409"/>
    <x v="1"/>
    <x v="0"/>
    <x v="12"/>
    <x v="12"/>
    <x v="97"/>
    <x v="108"/>
    <x v="655"/>
    <x v="47"/>
    <x v="0"/>
    <x v="47"/>
    <x v="342"/>
    <x v="703"/>
    <x v="2"/>
    <x v="41"/>
    <x v="0"/>
    <x v="41"/>
    <x v="387"/>
    <x v="714"/>
    <x v="2"/>
    <x v="0"/>
  </r>
  <r>
    <x v="3"/>
    <x v="3"/>
    <x v="1059"/>
    <x v="52"/>
    <x v="1300"/>
    <x v="445"/>
    <x v="1"/>
    <x v="0"/>
    <x v="59"/>
    <x v="59"/>
    <x v="238"/>
    <x v="147"/>
    <x v="496"/>
    <x v="225"/>
    <x v="0"/>
    <x v="225"/>
    <x v="305"/>
    <x v="476"/>
    <x v="2"/>
    <x v="246"/>
    <x v="0"/>
    <x v="246"/>
    <x v="316"/>
    <x v="420"/>
    <x v="2"/>
    <x v="0"/>
  </r>
  <r>
    <x v="3"/>
    <x v="3"/>
    <x v="538"/>
    <x v="46"/>
    <x v="429"/>
    <x v="485"/>
    <x v="0"/>
    <x v="0"/>
    <x v="0"/>
    <x v="0"/>
    <x v="0"/>
    <x v="176"/>
    <x v="673"/>
    <x v="0"/>
    <x v="0"/>
    <x v="0"/>
    <x v="265"/>
    <x v="760"/>
    <x v="0"/>
    <x v="155"/>
    <x v="0"/>
    <x v="155"/>
    <x v="125"/>
    <x v="0"/>
    <x v="1"/>
    <x v="0"/>
  </r>
  <r>
    <x v="3"/>
    <x v="3"/>
    <x v="688"/>
    <x v="478"/>
    <x v="770"/>
    <x v="504"/>
    <x v="1"/>
    <x v="0"/>
    <x v="68"/>
    <x v="68"/>
    <x v="290"/>
    <x v="94"/>
    <x v="562"/>
    <x v="257"/>
    <x v="0"/>
    <x v="257"/>
    <x v="384"/>
    <x v="586"/>
    <x v="2"/>
    <x v="292"/>
    <x v="0"/>
    <x v="292"/>
    <x v="364"/>
    <x v="473"/>
    <x v="2"/>
    <x v="0"/>
  </r>
  <r>
    <x v="3"/>
    <x v="3"/>
    <x v="607"/>
    <x v="47"/>
    <x v="574"/>
    <x v="549"/>
    <x v="1"/>
    <x v="0"/>
    <x v="27"/>
    <x v="27"/>
    <x v="97"/>
    <x v="176"/>
    <x v="420"/>
    <x v="97"/>
    <x v="0"/>
    <x v="97"/>
    <x v="264"/>
    <x v="397"/>
    <x v="1"/>
    <x v="92"/>
    <x v="0"/>
    <x v="92"/>
    <x v="324"/>
    <x v="467"/>
    <x v="2"/>
    <x v="0"/>
  </r>
  <r>
    <x v="3"/>
    <x v="3"/>
    <x v="434"/>
    <x v="837"/>
    <x v="261"/>
    <x v="700"/>
    <x v="1"/>
    <x v="0"/>
    <x v="5"/>
    <x v="5"/>
    <x v="0"/>
    <x v="205"/>
    <x v="0"/>
    <x v="18"/>
    <x v="0"/>
    <x v="18"/>
    <x v="229"/>
    <x v="0"/>
    <x v="1"/>
    <x v="40"/>
    <x v="0"/>
    <x v="40"/>
    <x v="250"/>
    <x v="0"/>
    <x v="1"/>
    <x v="0"/>
  </r>
  <r>
    <x v="3"/>
    <x v="3"/>
    <x v="767"/>
    <x v="867"/>
    <x v="830"/>
    <x v="716"/>
    <x v="1"/>
    <x v="0"/>
    <x v="38"/>
    <x v="38"/>
    <x v="67"/>
    <x v="267"/>
    <x v="106"/>
    <x v="120"/>
    <x v="0"/>
    <x v="120"/>
    <x v="184"/>
    <x v="94"/>
    <x v="1"/>
    <x v="90"/>
    <x v="0"/>
    <x v="90"/>
    <x v="278"/>
    <x v="225"/>
    <x v="1"/>
    <x v="0"/>
  </r>
  <r>
    <x v="3"/>
    <x v="3"/>
    <x v="1048"/>
    <x v="874"/>
    <x v="1283"/>
    <x v="721"/>
    <x v="1"/>
    <x v="0"/>
    <x v="53"/>
    <x v="53"/>
    <x v="171"/>
    <x v="244"/>
    <x v="273"/>
    <x v="217"/>
    <x v="0"/>
    <x v="217"/>
    <x v="167"/>
    <x v="177"/>
    <x v="1"/>
    <x v="220"/>
    <x v="0"/>
    <x v="220"/>
    <x v="230"/>
    <x v="258"/>
    <x v="1"/>
    <x v="0"/>
  </r>
  <r>
    <x v="3"/>
    <x v="3"/>
    <x v="708"/>
    <x v="899"/>
    <x v="621"/>
    <x v="735"/>
    <x v="1"/>
    <x v="0"/>
    <x v="91"/>
    <x v="91"/>
    <x v="278"/>
    <x v="333"/>
    <x v="216"/>
    <x v="338"/>
    <x v="0"/>
    <x v="338"/>
    <x v="116"/>
    <x v="179"/>
    <x v="1"/>
    <x v="277"/>
    <x v="0"/>
    <x v="277"/>
    <x v="344"/>
    <x v="452"/>
    <x v="2"/>
    <x v="0"/>
  </r>
  <r>
    <x v="3"/>
    <x v="3"/>
    <x v="773"/>
    <x v="937"/>
    <x v="787"/>
    <x v="762"/>
    <x v="1"/>
    <x v="0"/>
    <x v="27"/>
    <x v="27"/>
    <x v="0"/>
    <x v="288"/>
    <x v="0"/>
    <x v="27"/>
    <x v="0"/>
    <x v="27"/>
    <x v="214"/>
    <x v="0"/>
    <x v="1"/>
    <x v="131"/>
    <x v="0"/>
    <x v="131"/>
    <x v="149"/>
    <x v="0"/>
    <x v="1"/>
    <x v="0"/>
  </r>
  <r>
    <x v="3"/>
    <x v="3"/>
    <x v="778"/>
    <x v="1019"/>
    <x v="794"/>
    <x v="807"/>
    <x v="1"/>
    <x v="0"/>
    <x v="4"/>
    <x v="4"/>
    <x v="69"/>
    <x v="117"/>
    <x v="668"/>
    <x v="18"/>
    <x v="0"/>
    <x v="18"/>
    <x v="335"/>
    <x v="732"/>
    <x v="2"/>
    <x v="38"/>
    <x v="0"/>
    <x v="38"/>
    <x v="355"/>
    <x v="658"/>
    <x v="2"/>
    <x v="0"/>
  </r>
  <r>
    <x v="3"/>
    <x v="3"/>
    <x v="1067"/>
    <x v="1026"/>
    <x v="1308"/>
    <x v="809"/>
    <x v="1"/>
    <x v="0"/>
    <x v="96"/>
    <x v="96"/>
    <x v="328"/>
    <x v="272"/>
    <x v="344"/>
    <x v="342"/>
    <x v="0"/>
    <x v="342"/>
    <x v="268"/>
    <x v="405"/>
    <x v="2"/>
    <x v="407"/>
    <x v="0"/>
    <x v="407"/>
    <x v="73"/>
    <x v="175"/>
    <x v="1"/>
    <x v="0"/>
  </r>
  <r>
    <x v="3"/>
    <x v="3"/>
    <x v="649"/>
    <x v="1038"/>
    <x v="600"/>
    <x v="816"/>
    <x v="1"/>
    <x v="0"/>
    <x v="38"/>
    <x v="38"/>
    <x v="31"/>
    <x v="294"/>
    <x v="38"/>
    <x v="64"/>
    <x v="0"/>
    <x v="64"/>
    <x v="214"/>
    <x v="84"/>
    <x v="1"/>
    <x v="82"/>
    <x v="0"/>
    <x v="82"/>
    <x v="242"/>
    <x v="85"/>
    <x v="1"/>
    <x v="0"/>
  </r>
  <r>
    <x v="3"/>
    <x v="3"/>
    <x v="624"/>
    <x v="1064"/>
    <x v="517"/>
    <x v="831"/>
    <x v="1"/>
    <x v="0"/>
    <x v="27"/>
    <x v="27"/>
    <x v="31"/>
    <x v="258"/>
    <x v="69"/>
    <x v="64"/>
    <x v="0"/>
    <x v="64"/>
    <x v="214"/>
    <x v="84"/>
    <x v="1"/>
    <x v="97"/>
    <x v="0"/>
    <x v="97"/>
    <x v="219"/>
    <x v="65"/>
    <x v="1"/>
    <x v="0"/>
  </r>
  <r>
    <x v="3"/>
    <x v="3"/>
    <x v="990"/>
    <x v="1072"/>
    <x v="1107"/>
    <x v="838"/>
    <x v="1"/>
    <x v="0"/>
    <x v="42"/>
    <x v="42"/>
    <x v="21"/>
    <x v="317"/>
    <x v="21"/>
    <x v="159"/>
    <x v="0"/>
    <x v="159"/>
    <x v="105"/>
    <x v="7"/>
    <x v="1"/>
    <x v="76"/>
    <x v="0"/>
    <x v="76"/>
    <x v="236"/>
    <x v="58"/>
    <x v="1"/>
    <x v="0"/>
  </r>
  <r>
    <x v="3"/>
    <x v="3"/>
    <x v="512"/>
    <x v="1076"/>
    <x v="390"/>
    <x v="839"/>
    <x v="1"/>
    <x v="0"/>
    <x v="22"/>
    <x v="22"/>
    <x v="0"/>
    <x v="271"/>
    <x v="0"/>
    <x v="147"/>
    <x v="0"/>
    <x v="147"/>
    <x v="100"/>
    <x v="0"/>
    <x v="1"/>
    <x v="137"/>
    <x v="0"/>
    <x v="137"/>
    <x v="141"/>
    <x v="0"/>
    <x v="1"/>
    <x v="0"/>
  </r>
  <r>
    <x v="3"/>
    <x v="3"/>
    <x v="581"/>
    <x v="1090"/>
    <x v="489"/>
    <x v="850"/>
    <x v="1"/>
    <x v="0"/>
    <x v="46"/>
    <x v="46"/>
    <x v="255"/>
    <x v="65"/>
    <x v="635"/>
    <x v="78"/>
    <x v="0"/>
    <x v="78"/>
    <x v="453"/>
    <x v="747"/>
    <x v="2"/>
    <x v="181"/>
    <x v="0"/>
    <x v="181"/>
    <x v="454"/>
    <x v="678"/>
    <x v="2"/>
    <x v="0"/>
  </r>
  <r>
    <x v="3"/>
    <x v="3"/>
    <x v="412"/>
    <x v="1092"/>
    <x v="136"/>
    <x v="851"/>
    <x v="1"/>
    <x v="0"/>
    <x v="113"/>
    <x v="113"/>
    <x v="374"/>
    <x v="234"/>
    <x v="386"/>
    <x v="400"/>
    <x v="0"/>
    <x v="400"/>
    <x v="207"/>
    <x v="357"/>
    <x v="1"/>
    <x v="300"/>
    <x v="0"/>
    <x v="300"/>
    <x v="525"/>
    <x v="703"/>
    <x v="2"/>
    <x v="0"/>
  </r>
  <r>
    <x v="3"/>
    <x v="3"/>
    <x v="729"/>
    <x v="1150"/>
    <x v="628"/>
    <x v="887"/>
    <x v="0"/>
    <x v="0"/>
    <x v="0"/>
    <x v="0"/>
    <x v="79"/>
    <x v="87"/>
    <x v="673"/>
    <x v="0"/>
    <x v="0"/>
    <x v="0"/>
    <x v="376"/>
    <x v="760"/>
    <x v="0"/>
    <x v="55"/>
    <x v="0"/>
    <x v="55"/>
    <x v="351"/>
    <x v="606"/>
    <x v="2"/>
    <x v="0"/>
  </r>
  <r>
    <x v="3"/>
    <x v="3"/>
    <x v="1038"/>
    <x v="1160"/>
    <x v="1250"/>
    <x v="894"/>
    <x v="1"/>
    <x v="0"/>
    <x v="27"/>
    <x v="27"/>
    <x v="0"/>
    <x v="288"/>
    <x v="0"/>
    <x v="0"/>
    <x v="0"/>
    <x v="0"/>
    <x v="265"/>
    <x v="760"/>
    <x v="0"/>
    <x v="225"/>
    <x v="0"/>
    <x v="225"/>
    <x v="81"/>
    <x v="0"/>
    <x v="1"/>
    <x v="1"/>
  </r>
  <r>
    <x v="3"/>
    <x v="3"/>
    <x v="733"/>
    <x v="1184"/>
    <x v="618"/>
    <x v="909"/>
    <x v="1"/>
    <x v="0"/>
    <x v="66"/>
    <x v="66"/>
    <x v="236"/>
    <x v="227"/>
    <x v="350"/>
    <x v="275"/>
    <x v="0"/>
    <x v="275"/>
    <x v="170"/>
    <x v="239"/>
    <x v="1"/>
    <x v="99"/>
    <x v="0"/>
    <x v="99"/>
    <x v="476"/>
    <x v="743"/>
    <x v="2"/>
    <x v="0"/>
  </r>
  <r>
    <x v="3"/>
    <x v="3"/>
    <x v="743"/>
    <x v="1258"/>
    <x v="633"/>
    <x v="943"/>
    <x v="1"/>
    <x v="0"/>
    <x v="105"/>
    <x v="105"/>
    <x v="363"/>
    <x v="174"/>
    <x v="422"/>
    <x v="389"/>
    <x v="0"/>
    <x v="389"/>
    <x v="208"/>
    <x v="352"/>
    <x v="1"/>
    <x v="365"/>
    <x v="0"/>
    <x v="365"/>
    <x v="423"/>
    <x v="518"/>
    <x v="2"/>
    <x v="0"/>
  </r>
  <r>
    <x v="3"/>
    <x v="3"/>
    <x v="420"/>
    <x v="1267"/>
    <x v="194"/>
    <x v="947"/>
    <x v="1"/>
    <x v="0"/>
    <x v="8"/>
    <x v="8"/>
    <x v="31"/>
    <x v="176"/>
    <x v="420"/>
    <x v="19"/>
    <x v="0"/>
    <x v="19"/>
    <x v="282"/>
    <x v="615"/>
    <x v="2"/>
    <x v="26"/>
    <x v="0"/>
    <x v="26"/>
    <x v="312"/>
    <x v="416"/>
    <x v="2"/>
    <x v="0"/>
  </r>
  <r>
    <x v="3"/>
    <x v="24"/>
    <x v="276"/>
    <x v="225"/>
    <x v="803"/>
    <x v="24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3"/>
    <x v="24"/>
    <x v="1122"/>
    <x v="230"/>
    <x v="1048"/>
    <x v="64"/>
    <x v="1"/>
    <x v="0"/>
    <x v="77"/>
    <x v="77"/>
    <x v="272"/>
    <x v="239"/>
    <x v="350"/>
    <x v="271"/>
    <x v="0"/>
    <x v="271"/>
    <x v="292"/>
    <x v="442"/>
    <x v="2"/>
    <x v="216"/>
    <x v="0"/>
    <x v="216"/>
    <x v="436"/>
    <x v="631"/>
    <x v="2"/>
    <x v="0"/>
  </r>
  <r>
    <x v="3"/>
    <x v="24"/>
    <x v="237"/>
    <x v="223"/>
    <x v="535"/>
    <x v="66"/>
    <x v="1"/>
    <x v="0"/>
    <x v="42"/>
    <x v="42"/>
    <x v="181"/>
    <x v="115"/>
    <x v="580"/>
    <x v="158"/>
    <x v="0"/>
    <x v="158"/>
    <x v="319"/>
    <x v="541"/>
    <x v="2"/>
    <x v="74"/>
    <x v="0"/>
    <x v="74"/>
    <x v="446"/>
    <x v="738"/>
    <x v="2"/>
    <x v="0"/>
  </r>
  <r>
    <x v="3"/>
    <x v="24"/>
    <x v="230"/>
    <x v="222"/>
    <x v="451"/>
    <x v="69"/>
    <x v="1"/>
    <x v="0"/>
    <x v="101"/>
    <x v="101"/>
    <x v="305"/>
    <x v="353"/>
    <x v="201"/>
    <x v="361"/>
    <x v="0"/>
    <x v="361"/>
    <x v="103"/>
    <x v="187"/>
    <x v="1"/>
    <x v="297"/>
    <x v="0"/>
    <x v="297"/>
    <x v="390"/>
    <x v="513"/>
    <x v="2"/>
    <x v="0"/>
  </r>
  <r>
    <x v="3"/>
    <x v="24"/>
    <x v="258"/>
    <x v="224"/>
    <x v="630"/>
    <x v="76"/>
    <x v="1"/>
    <x v="0"/>
    <x v="66"/>
    <x v="66"/>
    <x v="88"/>
    <x v="368"/>
    <x v="47"/>
    <x v="262"/>
    <x v="0"/>
    <x v="262"/>
    <x v="71"/>
    <x v="23"/>
    <x v="1"/>
    <x v="242"/>
    <x v="0"/>
    <x v="242"/>
    <x v="101"/>
    <x v="57"/>
    <x v="1"/>
    <x v="0"/>
  </r>
  <r>
    <x v="3"/>
    <x v="24"/>
    <x v="1128"/>
    <x v="232"/>
    <x v="1175"/>
    <x v="84"/>
    <x v="1"/>
    <x v="0"/>
    <x v="53"/>
    <x v="53"/>
    <x v="134"/>
    <x v="287"/>
    <x v="169"/>
    <x v="0"/>
    <x v="0"/>
    <x v="0"/>
    <x v="424"/>
    <x v="760"/>
    <x v="0"/>
    <x v="152"/>
    <x v="0"/>
    <x v="152"/>
    <x v="303"/>
    <x v="391"/>
    <x v="1"/>
    <x v="0"/>
  </r>
  <r>
    <x v="3"/>
    <x v="24"/>
    <x v="1155"/>
    <x v="229"/>
    <x v="1043"/>
    <x v="200"/>
    <x v="1"/>
    <x v="0"/>
    <x v="136"/>
    <x v="136"/>
    <x v="430"/>
    <x v="242"/>
    <x v="395"/>
    <x v="431"/>
    <x v="0"/>
    <x v="431"/>
    <x v="437"/>
    <x v="536"/>
    <x v="2"/>
    <x v="424"/>
    <x v="0"/>
    <x v="424"/>
    <x v="505"/>
    <x v="559"/>
    <x v="2"/>
    <x v="0"/>
  </r>
  <r>
    <x v="3"/>
    <x v="24"/>
    <x v="355"/>
    <x v="219"/>
    <x v="220"/>
    <x v="251"/>
    <x v="1"/>
    <x v="0"/>
    <x v="42"/>
    <x v="42"/>
    <x v="67"/>
    <x v="288"/>
    <x v="84"/>
    <x v="99"/>
    <x v="0"/>
    <x v="99"/>
    <x v="211"/>
    <x v="141"/>
    <x v="1"/>
    <x v="26"/>
    <x v="0"/>
    <x v="26"/>
    <x v="366"/>
    <x v="704"/>
    <x v="2"/>
    <x v="0"/>
  </r>
  <r>
    <x v="3"/>
    <x v="24"/>
    <x v="359"/>
    <x v="218"/>
    <x v="181"/>
    <x v="293"/>
    <x v="1"/>
    <x v="0"/>
    <x v="108"/>
    <x v="108"/>
    <x v="341"/>
    <x v="329"/>
    <x v="269"/>
    <x v="373"/>
    <x v="0"/>
    <x v="373"/>
    <x v="143"/>
    <x v="271"/>
    <x v="1"/>
    <x v="330"/>
    <x v="0"/>
    <x v="330"/>
    <x v="422"/>
    <x v="534"/>
    <x v="2"/>
    <x v="0"/>
  </r>
  <r>
    <x v="3"/>
    <x v="24"/>
    <x v="844"/>
    <x v="228"/>
    <x v="1016"/>
    <x v="296"/>
    <x v="1"/>
    <x v="0"/>
    <x v="53"/>
    <x v="53"/>
    <x v="178"/>
    <x v="230"/>
    <x v="313"/>
    <x v="184"/>
    <x v="0"/>
    <x v="184"/>
    <x v="256"/>
    <x v="380"/>
    <x v="1"/>
    <x v="168"/>
    <x v="0"/>
    <x v="168"/>
    <x v="362"/>
    <x v="532"/>
    <x v="2"/>
    <x v="0"/>
  </r>
  <r>
    <x v="3"/>
    <x v="24"/>
    <x v="802"/>
    <x v="227"/>
    <x v="849"/>
    <x v="298"/>
    <x v="1"/>
    <x v="0"/>
    <x v="124"/>
    <x v="124"/>
    <x v="405"/>
    <x v="156"/>
    <x v="442"/>
    <x v="425"/>
    <x v="0"/>
    <x v="425"/>
    <x v="287"/>
    <x v="411"/>
    <x v="2"/>
    <x v="413"/>
    <x v="0"/>
    <x v="413"/>
    <x v="455"/>
    <x v="530"/>
    <x v="2"/>
    <x v="0"/>
  </r>
  <r>
    <x v="3"/>
    <x v="24"/>
    <x v="362"/>
    <x v="217"/>
    <x v="129"/>
    <x v="307"/>
    <x v="1"/>
    <x v="0"/>
    <x v="48"/>
    <x v="48"/>
    <x v="120"/>
    <x v="276"/>
    <x v="172"/>
    <x v="126"/>
    <x v="0"/>
    <x v="126"/>
    <x v="265"/>
    <x v="402"/>
    <x v="2"/>
    <x v="119"/>
    <x v="0"/>
    <x v="119"/>
    <x v="327"/>
    <x v="462"/>
    <x v="2"/>
    <x v="0"/>
  </r>
  <r>
    <x v="3"/>
    <x v="24"/>
    <x v="751"/>
    <x v="226"/>
    <x v="808"/>
    <x v="316"/>
    <x v="1"/>
    <x v="0"/>
    <x v="23"/>
    <x v="23"/>
    <x v="0"/>
    <x v="276"/>
    <x v="0"/>
    <x v="47"/>
    <x v="0"/>
    <x v="47"/>
    <x v="194"/>
    <x v="0"/>
    <x v="1"/>
    <x v="33"/>
    <x v="0"/>
    <x v="33"/>
    <x v="258"/>
    <x v="0"/>
    <x v="1"/>
    <x v="0"/>
  </r>
  <r>
    <x v="3"/>
    <x v="24"/>
    <x v="287"/>
    <x v="216"/>
    <x v="108"/>
    <x v="325"/>
    <x v="0"/>
    <x v="0"/>
    <x v="0"/>
    <x v="0"/>
    <x v="0"/>
    <x v="176"/>
    <x v="673"/>
    <x v="0"/>
    <x v="0"/>
    <x v="0"/>
    <x v="265"/>
    <x v="760"/>
    <x v="0"/>
    <x v="24"/>
    <x v="0"/>
    <x v="24"/>
    <x v="269"/>
    <x v="0"/>
    <x v="1"/>
    <x v="0"/>
  </r>
  <r>
    <x v="3"/>
    <x v="24"/>
    <x v="912"/>
    <x v="231"/>
    <x v="1117"/>
    <x v="329"/>
    <x v="1"/>
    <x v="0"/>
    <x v="120"/>
    <x v="120"/>
    <x v="397"/>
    <x v="128"/>
    <x v="471"/>
    <x v="359"/>
    <x v="0"/>
    <x v="359"/>
    <x v="471"/>
    <x v="664"/>
    <x v="2"/>
    <x v="492"/>
    <x v="0"/>
    <x v="492"/>
    <x v="10"/>
    <x v="108"/>
    <x v="1"/>
    <x v="0"/>
  </r>
  <r>
    <x v="3"/>
    <x v="24"/>
    <x v="525"/>
    <x v="221"/>
    <x v="404"/>
    <x v="405"/>
    <x v="1"/>
    <x v="0"/>
    <x v="23"/>
    <x v="23"/>
    <x v="39"/>
    <x v="230"/>
    <x v="122"/>
    <x v="55"/>
    <x v="0"/>
    <x v="55"/>
    <x v="239"/>
    <x v="165"/>
    <x v="1"/>
    <x v="26"/>
    <x v="0"/>
    <x v="26"/>
    <x v="327"/>
    <x v="555"/>
    <x v="2"/>
    <x v="0"/>
  </r>
  <r>
    <x v="3"/>
    <x v="24"/>
    <x v="457"/>
    <x v="220"/>
    <x v="287"/>
    <x v="444"/>
    <x v="1"/>
    <x v="0"/>
    <x v="124"/>
    <x v="124"/>
    <x v="367"/>
    <x v="374"/>
    <x v="237"/>
    <x v="408"/>
    <x v="0"/>
    <x v="408"/>
    <x v="117"/>
    <x v="259"/>
    <x v="1"/>
    <x v="419"/>
    <x v="0"/>
    <x v="419"/>
    <x v="105"/>
    <x v="268"/>
    <x v="1"/>
    <x v="0"/>
  </r>
  <r>
    <x v="3"/>
    <x v="24"/>
    <x v="942"/>
    <x v="487"/>
    <x v="1129"/>
    <x v="523"/>
    <x v="1"/>
    <x v="0"/>
    <x v="131"/>
    <x v="131"/>
    <x v="418"/>
    <x v="204"/>
    <x v="406"/>
    <x v="421"/>
    <x v="0"/>
    <x v="421"/>
    <x v="443"/>
    <x v="561"/>
    <x v="2"/>
    <x v="438"/>
    <x v="0"/>
    <x v="438"/>
    <x v="338"/>
    <x v="423"/>
    <x v="2"/>
    <x v="0"/>
  </r>
  <r>
    <x v="3"/>
    <x v="24"/>
    <x v="556"/>
    <x v="485"/>
    <x v="480"/>
    <x v="526"/>
    <x v="1"/>
    <x v="0"/>
    <x v="32"/>
    <x v="32"/>
    <x v="48"/>
    <x v="258"/>
    <x v="94"/>
    <x v="28"/>
    <x v="0"/>
    <x v="28"/>
    <x v="296"/>
    <x v="651"/>
    <x v="2"/>
    <x v="26"/>
    <x v="0"/>
    <x v="26"/>
    <x v="343"/>
    <x v="640"/>
    <x v="2"/>
    <x v="0"/>
  </r>
  <r>
    <x v="3"/>
    <x v="24"/>
    <x v="301"/>
    <x v="215"/>
    <x v="2"/>
    <x v="563"/>
    <x v="0"/>
    <x v="0"/>
    <x v="0"/>
    <x v="0"/>
    <x v="0"/>
    <x v="176"/>
    <x v="673"/>
    <x v="0"/>
    <x v="0"/>
    <x v="0"/>
    <x v="265"/>
    <x v="760"/>
    <x v="0"/>
    <x v="26"/>
    <x v="0"/>
    <x v="26"/>
    <x v="264"/>
    <x v="0"/>
    <x v="1"/>
    <x v="1"/>
  </r>
  <r>
    <x v="3"/>
    <x v="24"/>
    <x v="560"/>
    <x v="484"/>
    <x v="461"/>
    <x v="567"/>
    <x v="1"/>
    <x v="0"/>
    <x v="27"/>
    <x v="27"/>
    <x v="72"/>
    <x v="207"/>
    <x v="244"/>
    <x v="82"/>
    <x v="0"/>
    <x v="82"/>
    <x v="247"/>
    <x v="266"/>
    <x v="1"/>
    <x v="81"/>
    <x v="0"/>
    <x v="81"/>
    <x v="300"/>
    <x v="347"/>
    <x v="1"/>
    <x v="0"/>
  </r>
  <r>
    <x v="3"/>
    <x v="24"/>
    <x v="527"/>
    <x v="483"/>
    <x v="406"/>
    <x v="584"/>
    <x v="1"/>
    <x v="0"/>
    <x v="40"/>
    <x v="40"/>
    <x v="67"/>
    <x v="276"/>
    <x v="97"/>
    <x v="47"/>
    <x v="0"/>
    <x v="47"/>
    <x v="298"/>
    <x v="615"/>
    <x v="2"/>
    <x v="81"/>
    <x v="0"/>
    <x v="81"/>
    <x v="290"/>
    <x v="280"/>
    <x v="1"/>
    <x v="0"/>
  </r>
  <r>
    <x v="3"/>
    <x v="24"/>
    <x v="644"/>
    <x v="486"/>
    <x v="592"/>
    <x v="591"/>
    <x v="1"/>
    <x v="0"/>
    <x v="27"/>
    <x v="27"/>
    <x v="0"/>
    <x v="288"/>
    <x v="0"/>
    <x v="64"/>
    <x v="0"/>
    <x v="64"/>
    <x v="172"/>
    <x v="0"/>
    <x v="1"/>
    <x v="51"/>
    <x v="0"/>
    <x v="51"/>
    <x v="236"/>
    <x v="0"/>
    <x v="1"/>
    <x v="0"/>
  </r>
  <r>
    <x v="3"/>
    <x v="24"/>
    <x v="468"/>
    <x v="903"/>
    <x v="321"/>
    <x v="739"/>
    <x v="1"/>
    <x v="0"/>
    <x v="23"/>
    <x v="23"/>
    <x v="31"/>
    <x v="239"/>
    <x v="84"/>
    <x v="47"/>
    <x v="0"/>
    <x v="47"/>
    <x v="239"/>
    <x v="145"/>
    <x v="1"/>
    <x v="26"/>
    <x v="0"/>
    <x v="26"/>
    <x v="312"/>
    <x v="416"/>
    <x v="2"/>
    <x v="0"/>
  </r>
  <r>
    <x v="3"/>
    <x v="24"/>
    <x v="772"/>
    <x v="915"/>
    <x v="778"/>
    <x v="747"/>
    <x v="1"/>
    <x v="0"/>
    <x v="32"/>
    <x v="32"/>
    <x v="82"/>
    <x v="218"/>
    <x v="227"/>
    <x v="55"/>
    <x v="0"/>
    <x v="55"/>
    <x v="311"/>
    <x v="646"/>
    <x v="2"/>
    <x v="68"/>
    <x v="0"/>
    <x v="68"/>
    <x v="336"/>
    <x v="533"/>
    <x v="2"/>
    <x v="0"/>
  </r>
  <r>
    <x v="3"/>
    <x v="24"/>
    <x v="883"/>
    <x v="945"/>
    <x v="971"/>
    <x v="766"/>
    <x v="1"/>
    <x v="0"/>
    <x v="61"/>
    <x v="61"/>
    <x v="120"/>
    <x v="331"/>
    <x v="97"/>
    <x v="36"/>
    <x v="0"/>
    <x v="36"/>
    <x v="386"/>
    <x v="739"/>
    <x v="2"/>
    <x v="228"/>
    <x v="0"/>
    <x v="228"/>
    <x v="144"/>
    <x v="118"/>
    <x v="1"/>
    <x v="0"/>
  </r>
  <r>
    <x v="3"/>
    <x v="24"/>
    <x v="718"/>
    <x v="994"/>
    <x v="682"/>
    <x v="793"/>
    <x v="1"/>
    <x v="0"/>
    <x v="19"/>
    <x v="19"/>
    <x v="39"/>
    <x v="205"/>
    <x v="176"/>
    <x v="0"/>
    <x v="0"/>
    <x v="0"/>
    <x v="331"/>
    <x v="760"/>
    <x v="0"/>
    <x v="0"/>
    <x v="0"/>
    <x v="0"/>
    <x v="375"/>
    <x v="416"/>
    <x v="0"/>
    <x v="0"/>
  </r>
  <r>
    <x v="3"/>
    <x v="24"/>
    <x v="406"/>
    <x v="1004"/>
    <x v="222"/>
    <x v="798"/>
    <x v="1"/>
    <x v="0"/>
    <x v="19"/>
    <x v="19"/>
    <x v="39"/>
    <x v="205"/>
    <x v="176"/>
    <x v="0"/>
    <x v="0"/>
    <x v="0"/>
    <x v="331"/>
    <x v="760"/>
    <x v="0"/>
    <x v="262"/>
    <x v="0"/>
    <x v="262"/>
    <x v="75"/>
    <x v="13"/>
    <x v="1"/>
    <x v="1"/>
  </r>
  <r>
    <x v="3"/>
    <x v="24"/>
    <x v="980"/>
    <x v="1015"/>
    <x v="1040"/>
    <x v="803"/>
    <x v="1"/>
    <x v="0"/>
    <x v="13"/>
    <x v="13"/>
    <x v="1"/>
    <x v="237"/>
    <x v="2"/>
    <x v="4"/>
    <x v="0"/>
    <x v="4"/>
    <x v="257"/>
    <x v="28"/>
    <x v="1"/>
    <x v="13"/>
    <x v="0"/>
    <x v="13"/>
    <x v="293"/>
    <x v="10"/>
    <x v="1"/>
    <x v="1"/>
  </r>
  <r>
    <x v="3"/>
    <x v="24"/>
    <x v="586"/>
    <x v="1243"/>
    <x v="453"/>
    <x v="936"/>
    <x v="1"/>
    <x v="0"/>
    <x v="23"/>
    <x v="23"/>
    <x v="2"/>
    <x v="274"/>
    <x v="1"/>
    <x v="0"/>
    <x v="0"/>
    <x v="0"/>
    <x v="269"/>
    <x v="760"/>
    <x v="0"/>
    <x v="3"/>
    <x v="0"/>
    <x v="3"/>
    <x v="309"/>
    <x v="122"/>
    <x v="1"/>
    <x v="0"/>
  </r>
  <r>
    <x v="3"/>
    <x v="17"/>
    <x v="217"/>
    <x v="154"/>
    <x v="420"/>
    <x v="1"/>
    <x v="1"/>
    <x v="0"/>
    <x v="8"/>
    <x v="8"/>
    <x v="31"/>
    <x v="176"/>
    <x v="420"/>
    <x v="27"/>
    <x v="0"/>
    <x v="27"/>
    <x v="265"/>
    <x v="402"/>
    <x v="2"/>
    <x v="26"/>
    <x v="0"/>
    <x v="26"/>
    <x v="312"/>
    <x v="416"/>
    <x v="2"/>
    <x v="0"/>
  </r>
  <r>
    <x v="3"/>
    <x v="17"/>
    <x v="207"/>
    <x v="151"/>
    <x v="362"/>
    <x v="56"/>
    <x v="1"/>
    <x v="0"/>
    <x v="8"/>
    <x v="8"/>
    <x v="48"/>
    <x v="148"/>
    <x v="615"/>
    <x v="0"/>
    <x v="0"/>
    <x v="0"/>
    <x v="342"/>
    <x v="760"/>
    <x v="0"/>
    <x v="36"/>
    <x v="0"/>
    <x v="36"/>
    <x v="327"/>
    <x v="540"/>
    <x v="2"/>
    <x v="0"/>
  </r>
  <r>
    <x v="3"/>
    <x v="17"/>
    <x v="1125"/>
    <x v="157"/>
    <x v="1109"/>
    <x v="74"/>
    <x v="1"/>
    <x v="0"/>
    <x v="142"/>
    <x v="142"/>
    <x v="450"/>
    <x v="218"/>
    <x v="407"/>
    <x v="450"/>
    <x v="0"/>
    <x v="450"/>
    <x v="463"/>
    <x v="577"/>
    <x v="2"/>
    <x v="469"/>
    <x v="0"/>
    <x v="469"/>
    <x v="301"/>
    <x v="410"/>
    <x v="1"/>
    <x v="0"/>
  </r>
  <r>
    <x v="3"/>
    <x v="17"/>
    <x v="215"/>
    <x v="149"/>
    <x v="349"/>
    <x v="175"/>
    <x v="1"/>
    <x v="0"/>
    <x v="13"/>
    <x v="13"/>
    <x v="0"/>
    <x v="239"/>
    <x v="0"/>
    <x v="0"/>
    <x v="0"/>
    <x v="0"/>
    <x v="265"/>
    <x v="760"/>
    <x v="0"/>
    <x v="26"/>
    <x v="0"/>
    <x v="26"/>
    <x v="264"/>
    <x v="0"/>
    <x v="1"/>
    <x v="1"/>
  </r>
  <r>
    <x v="3"/>
    <x v="17"/>
    <x v="491"/>
    <x v="150"/>
    <x v="351"/>
    <x v="240"/>
    <x v="1"/>
    <x v="0"/>
    <x v="8"/>
    <x v="8"/>
    <x v="31"/>
    <x v="176"/>
    <x v="420"/>
    <x v="27"/>
    <x v="0"/>
    <x v="27"/>
    <x v="265"/>
    <x v="402"/>
    <x v="2"/>
    <x v="181"/>
    <x v="0"/>
    <x v="181"/>
    <x v="121"/>
    <x v="22"/>
    <x v="1"/>
    <x v="1"/>
  </r>
  <r>
    <x v="3"/>
    <x v="17"/>
    <x v="521"/>
    <x v="153"/>
    <x v="411"/>
    <x v="305"/>
    <x v="1"/>
    <x v="0"/>
    <x v="98"/>
    <x v="98"/>
    <x v="364"/>
    <x v="84"/>
    <x v="540"/>
    <x v="364"/>
    <x v="0"/>
    <x v="364"/>
    <x v="379"/>
    <x v="522"/>
    <x v="2"/>
    <x v="289"/>
    <x v="0"/>
    <x v="289"/>
    <x v="517"/>
    <x v="693"/>
    <x v="2"/>
    <x v="0"/>
  </r>
  <r>
    <x v="3"/>
    <x v="17"/>
    <x v="495"/>
    <x v="148"/>
    <x v="340"/>
    <x v="374"/>
    <x v="1"/>
    <x v="0"/>
    <x v="40"/>
    <x v="40"/>
    <x v="110"/>
    <x v="218"/>
    <x v="264"/>
    <x v="147"/>
    <x v="0"/>
    <x v="147"/>
    <x v="194"/>
    <x v="159"/>
    <x v="1"/>
    <x v="102"/>
    <x v="0"/>
    <x v="102"/>
    <x v="335"/>
    <x v="490"/>
    <x v="2"/>
    <x v="0"/>
  </r>
  <r>
    <x v="3"/>
    <x v="17"/>
    <x v="641"/>
    <x v="480"/>
    <x v="598"/>
    <x v="492"/>
    <x v="1"/>
    <x v="0"/>
    <x v="13"/>
    <x v="13"/>
    <x v="48"/>
    <x v="176"/>
    <x v="420"/>
    <x v="47"/>
    <x v="0"/>
    <x v="47"/>
    <x v="265"/>
    <x v="402"/>
    <x v="2"/>
    <x v="70"/>
    <x v="0"/>
    <x v="70"/>
    <x v="278"/>
    <x v="197"/>
    <x v="1"/>
    <x v="1"/>
  </r>
  <r>
    <x v="3"/>
    <x v="17"/>
    <x v="382"/>
    <x v="146"/>
    <x v="198"/>
    <x v="520"/>
    <x v="1"/>
    <x v="0"/>
    <x v="8"/>
    <x v="8"/>
    <x v="31"/>
    <x v="176"/>
    <x v="420"/>
    <x v="27"/>
    <x v="0"/>
    <x v="27"/>
    <x v="265"/>
    <x v="402"/>
    <x v="2"/>
    <x v="81"/>
    <x v="0"/>
    <x v="81"/>
    <x v="243"/>
    <x v="87"/>
    <x v="1"/>
    <x v="0"/>
  </r>
  <r>
    <x v="3"/>
    <x v="17"/>
    <x v="502"/>
    <x v="152"/>
    <x v="375"/>
    <x v="551"/>
    <x v="1"/>
    <x v="0"/>
    <x v="13"/>
    <x v="13"/>
    <x v="0"/>
    <x v="239"/>
    <x v="0"/>
    <x v="47"/>
    <x v="0"/>
    <x v="47"/>
    <x v="194"/>
    <x v="0"/>
    <x v="1"/>
    <x v="36"/>
    <x v="0"/>
    <x v="36"/>
    <x v="255"/>
    <x v="0"/>
    <x v="1"/>
    <x v="0"/>
  </r>
  <r>
    <x v="3"/>
    <x v="17"/>
    <x v="461"/>
    <x v="147"/>
    <x v="300"/>
    <x v="569"/>
    <x v="1"/>
    <x v="0"/>
    <x v="42"/>
    <x v="42"/>
    <x v="120"/>
    <x v="218"/>
    <x v="281"/>
    <x v="114"/>
    <x v="0"/>
    <x v="114"/>
    <x v="298"/>
    <x v="526"/>
    <x v="2"/>
    <x v="131"/>
    <x v="0"/>
    <x v="131"/>
    <x v="312"/>
    <x v="416"/>
    <x v="2"/>
    <x v="0"/>
  </r>
  <r>
    <x v="3"/>
    <x v="17"/>
    <x v="955"/>
    <x v="159"/>
    <x v="1231"/>
    <x v="599"/>
    <x v="1"/>
    <x v="0"/>
    <x v="13"/>
    <x v="13"/>
    <x v="31"/>
    <x v="197"/>
    <x v="193"/>
    <x v="27"/>
    <x v="0"/>
    <x v="27"/>
    <x v="265"/>
    <x v="402"/>
    <x v="2"/>
    <x v="65"/>
    <x v="0"/>
    <x v="65"/>
    <x v="264"/>
    <x v="122"/>
    <x v="1"/>
    <x v="0"/>
  </r>
  <r>
    <x v="3"/>
    <x v="17"/>
    <x v="700"/>
    <x v="156"/>
    <x v="685"/>
    <x v="634"/>
    <x v="1"/>
    <x v="0"/>
    <x v="46"/>
    <x v="46"/>
    <x v="178"/>
    <x v="161"/>
    <x v="474"/>
    <x v="197"/>
    <x v="0"/>
    <x v="197"/>
    <x v="226"/>
    <x v="299"/>
    <x v="1"/>
    <x v="181"/>
    <x v="0"/>
    <x v="181"/>
    <x v="327"/>
    <x v="446"/>
    <x v="2"/>
    <x v="0"/>
  </r>
  <r>
    <x v="3"/>
    <x v="17"/>
    <x v="964"/>
    <x v="158"/>
    <x v="1174"/>
    <x v="662"/>
    <x v="1"/>
    <x v="0"/>
    <x v="8"/>
    <x v="8"/>
    <x v="0"/>
    <x v="218"/>
    <x v="0"/>
    <x v="27"/>
    <x v="0"/>
    <x v="27"/>
    <x v="214"/>
    <x v="0"/>
    <x v="1"/>
    <x v="20"/>
    <x v="0"/>
    <x v="20"/>
    <x v="278"/>
    <x v="0"/>
    <x v="1"/>
    <x v="1"/>
  </r>
  <r>
    <x v="3"/>
    <x v="17"/>
    <x v="566"/>
    <x v="155"/>
    <x v="474"/>
    <x v="668"/>
    <x v="1"/>
    <x v="0"/>
    <x v="61"/>
    <x v="61"/>
    <x v="205"/>
    <x v="239"/>
    <x v="313"/>
    <x v="260"/>
    <x v="0"/>
    <x v="260"/>
    <x v="152"/>
    <x v="194"/>
    <x v="1"/>
    <x v="172"/>
    <x v="0"/>
    <x v="172"/>
    <x v="402"/>
    <x v="605"/>
    <x v="2"/>
    <x v="0"/>
  </r>
  <r>
    <x v="3"/>
    <x v="17"/>
    <x v="1012"/>
    <x v="1256"/>
    <x v="1075"/>
    <x v="942"/>
    <x v="0"/>
    <x v="0"/>
    <x v="0"/>
    <x v="0"/>
    <x v="0"/>
    <x v="176"/>
    <x v="673"/>
    <x v="0"/>
    <x v="0"/>
    <x v="0"/>
    <x v="265"/>
    <x v="760"/>
    <x v="0"/>
    <x v="131"/>
    <x v="0"/>
    <x v="131"/>
    <x v="149"/>
    <x v="0"/>
    <x v="1"/>
    <x v="1"/>
  </r>
  <r>
    <x v="3"/>
    <x v="44"/>
    <x v="1112"/>
    <x v="398"/>
    <x v="1164"/>
    <x v="19"/>
    <x v="1"/>
    <x v="0"/>
    <x v="151"/>
    <x v="151"/>
    <x v="462"/>
    <x v="313"/>
    <x v="378"/>
    <x v="464"/>
    <x v="0"/>
    <x v="464"/>
    <x v="466"/>
    <x v="576"/>
    <x v="2"/>
    <x v="473"/>
    <x v="0"/>
    <x v="473"/>
    <x v="371"/>
    <x v="437"/>
    <x v="2"/>
    <x v="0"/>
  </r>
  <r>
    <x v="3"/>
    <x v="44"/>
    <x v="223"/>
    <x v="395"/>
    <x v="457"/>
    <x v="23"/>
    <x v="1"/>
    <x v="0"/>
    <x v="165"/>
    <x v="165"/>
    <x v="491"/>
    <x v="34"/>
    <x v="519"/>
    <x v="529"/>
    <x v="0"/>
    <x v="529"/>
    <x v="92"/>
    <x v="337"/>
    <x v="1"/>
    <x v="495"/>
    <x v="0"/>
    <x v="495"/>
    <x v="530"/>
    <x v="548"/>
    <x v="2"/>
    <x v="0"/>
  </r>
  <r>
    <x v="3"/>
    <x v="44"/>
    <x v="1124"/>
    <x v="399"/>
    <x v="1168"/>
    <x v="73"/>
    <x v="1"/>
    <x v="0"/>
    <x v="19"/>
    <x v="19"/>
    <x v="31"/>
    <x v="218"/>
    <x v="122"/>
    <x v="0"/>
    <x v="0"/>
    <x v="0"/>
    <x v="321"/>
    <x v="760"/>
    <x v="0"/>
    <x v="0"/>
    <x v="0"/>
    <x v="0"/>
    <x v="366"/>
    <x v="416"/>
    <x v="0"/>
    <x v="0"/>
  </r>
  <r>
    <x v="3"/>
    <x v="44"/>
    <x v="1150"/>
    <x v="400"/>
    <x v="1173"/>
    <x v="185"/>
    <x v="1"/>
    <x v="0"/>
    <x v="70"/>
    <x v="70"/>
    <x v="205"/>
    <x v="301"/>
    <x v="204"/>
    <x v="64"/>
    <x v="0"/>
    <x v="64"/>
    <x v="436"/>
    <x v="743"/>
    <x v="2"/>
    <x v="274"/>
    <x v="0"/>
    <x v="274"/>
    <x v="174"/>
    <x v="214"/>
    <x v="1"/>
    <x v="0"/>
  </r>
  <r>
    <x v="3"/>
    <x v="44"/>
    <x v="803"/>
    <x v="396"/>
    <x v="890"/>
    <x v="314"/>
    <x v="1"/>
    <x v="0"/>
    <x v="147"/>
    <x v="147"/>
    <x v="463"/>
    <x v="163"/>
    <x v="428"/>
    <x v="448"/>
    <x v="0"/>
    <x v="448"/>
    <x v="487"/>
    <x v="637"/>
    <x v="2"/>
    <x v="478"/>
    <x v="0"/>
    <x v="478"/>
    <x v="363"/>
    <x v="433"/>
    <x v="2"/>
    <x v="0"/>
  </r>
  <r>
    <x v="3"/>
    <x v="44"/>
    <x v="804"/>
    <x v="397"/>
    <x v="909"/>
    <x v="321"/>
    <x v="1"/>
    <x v="0"/>
    <x v="46"/>
    <x v="46"/>
    <x v="54"/>
    <x v="319"/>
    <x v="48"/>
    <x v="36"/>
    <x v="0"/>
    <x v="36"/>
    <x v="292"/>
    <x v="609"/>
    <x v="2"/>
    <x v="181"/>
    <x v="0"/>
    <x v="181"/>
    <x v="138"/>
    <x v="45"/>
    <x v="1"/>
    <x v="0"/>
  </r>
  <r>
    <x v="3"/>
    <x v="44"/>
    <x v="300"/>
    <x v="562"/>
    <x v="7"/>
    <x v="541"/>
    <x v="1"/>
    <x v="0"/>
    <x v="46"/>
    <x v="46"/>
    <x v="172"/>
    <x v="176"/>
    <x v="420"/>
    <x v="64"/>
    <x v="0"/>
    <x v="64"/>
    <x v="415"/>
    <x v="735"/>
    <x v="2"/>
    <x v="206"/>
    <x v="0"/>
    <x v="206"/>
    <x v="259"/>
    <x v="309"/>
    <x v="1"/>
    <x v="0"/>
  </r>
  <r>
    <x v="3"/>
    <x v="44"/>
    <x v="692"/>
    <x v="563"/>
    <x v="727"/>
    <x v="569"/>
    <x v="1"/>
    <x v="0"/>
    <x v="61"/>
    <x v="61"/>
    <x v="67"/>
    <x v="361"/>
    <x v="35"/>
    <x v="301"/>
    <x v="0"/>
    <x v="301"/>
    <x v="50"/>
    <x v="11"/>
    <x v="1"/>
    <x v="203"/>
    <x v="0"/>
    <x v="203"/>
    <x v="121"/>
    <x v="48"/>
    <x v="1"/>
    <x v="0"/>
  </r>
  <r>
    <x v="3"/>
    <x v="44"/>
    <x v="706"/>
    <x v="841"/>
    <x v="656"/>
    <x v="705"/>
    <x v="1"/>
    <x v="0"/>
    <x v="61"/>
    <x v="61"/>
    <x v="177"/>
    <x v="285"/>
    <x v="202"/>
    <x v="230"/>
    <x v="0"/>
    <x v="230"/>
    <x v="158"/>
    <x v="168"/>
    <x v="1"/>
    <x v="245"/>
    <x v="0"/>
    <x v="245"/>
    <x v="191"/>
    <x v="206"/>
    <x v="1"/>
    <x v="0"/>
  </r>
  <r>
    <x v="3"/>
    <x v="44"/>
    <x v="506"/>
    <x v="875"/>
    <x v="377"/>
    <x v="721"/>
    <x v="1"/>
    <x v="0"/>
    <x v="19"/>
    <x v="19"/>
    <x v="43"/>
    <x v="200"/>
    <x v="196"/>
    <x v="0"/>
    <x v="0"/>
    <x v="0"/>
    <x v="335"/>
    <x v="760"/>
    <x v="0"/>
    <x v="26"/>
    <x v="0"/>
    <x v="26"/>
    <x v="335"/>
    <x v="601"/>
    <x v="2"/>
    <x v="0"/>
  </r>
  <r>
    <x v="3"/>
    <x v="44"/>
    <x v="569"/>
    <x v="876"/>
    <x v="458"/>
    <x v="721"/>
    <x v="1"/>
    <x v="0"/>
    <x v="46"/>
    <x v="46"/>
    <x v="172"/>
    <x v="176"/>
    <x v="420"/>
    <x v="126"/>
    <x v="0"/>
    <x v="126"/>
    <x v="358"/>
    <x v="655"/>
    <x v="2"/>
    <x v="181"/>
    <x v="0"/>
    <x v="181"/>
    <x v="312"/>
    <x v="416"/>
    <x v="2"/>
    <x v="0"/>
  </r>
  <r>
    <x v="3"/>
    <x v="44"/>
    <x v="396"/>
    <x v="877"/>
    <x v="174"/>
    <x v="721"/>
    <x v="1"/>
    <x v="0"/>
    <x v="19"/>
    <x v="19"/>
    <x v="37"/>
    <x v="209"/>
    <x v="165"/>
    <x v="27"/>
    <x v="0"/>
    <x v="27"/>
    <x v="279"/>
    <x v="556"/>
    <x v="2"/>
    <x v="65"/>
    <x v="0"/>
    <x v="65"/>
    <x v="275"/>
    <x v="156"/>
    <x v="1"/>
    <x v="0"/>
  </r>
  <r>
    <x v="3"/>
    <x v="44"/>
    <x v="770"/>
    <x v="881"/>
    <x v="818"/>
    <x v="724"/>
    <x v="1"/>
    <x v="0"/>
    <x v="13"/>
    <x v="13"/>
    <x v="48"/>
    <x v="176"/>
    <x v="420"/>
    <x v="27"/>
    <x v="0"/>
    <x v="27"/>
    <x v="298"/>
    <x v="655"/>
    <x v="2"/>
    <x v="65"/>
    <x v="0"/>
    <x v="65"/>
    <x v="290"/>
    <x v="240"/>
    <x v="1"/>
    <x v="0"/>
  </r>
  <r>
    <x v="3"/>
    <x v="44"/>
    <x v="722"/>
    <x v="1022"/>
    <x v="757"/>
    <x v="805"/>
    <x v="1"/>
    <x v="0"/>
    <x v="8"/>
    <x v="8"/>
    <x v="67"/>
    <x v="131"/>
    <x v="649"/>
    <x v="36"/>
    <x v="0"/>
    <x v="36"/>
    <x v="311"/>
    <x v="668"/>
    <x v="2"/>
    <x v="65"/>
    <x v="0"/>
    <x v="65"/>
    <x v="312"/>
    <x v="416"/>
    <x v="2"/>
    <x v="0"/>
  </r>
  <r>
    <x v="3"/>
    <x v="44"/>
    <x v="982"/>
    <x v="1025"/>
    <x v="1233"/>
    <x v="810"/>
    <x v="1"/>
    <x v="0"/>
    <x v="36"/>
    <x v="36"/>
    <x v="120"/>
    <x v="176"/>
    <x v="420"/>
    <x v="64"/>
    <x v="0"/>
    <x v="64"/>
    <x v="358"/>
    <x v="703"/>
    <x v="2"/>
    <x v="97"/>
    <x v="0"/>
    <x v="97"/>
    <x v="366"/>
    <x v="596"/>
    <x v="2"/>
    <x v="1"/>
  </r>
  <r>
    <x v="3"/>
    <x v="44"/>
    <x v="983"/>
    <x v="1030"/>
    <x v="1163"/>
    <x v="812"/>
    <x v="1"/>
    <x v="0"/>
    <x v="61"/>
    <x v="61"/>
    <x v="247"/>
    <x v="145"/>
    <x v="502"/>
    <x v="294"/>
    <x v="0"/>
    <x v="294"/>
    <x v="166"/>
    <x v="240"/>
    <x v="1"/>
    <x v="209"/>
    <x v="0"/>
    <x v="209"/>
    <x v="413"/>
    <x v="591"/>
    <x v="2"/>
    <x v="0"/>
  </r>
  <r>
    <x v="3"/>
    <x v="44"/>
    <x v="329"/>
    <x v="1124"/>
    <x v="1"/>
    <x v="873"/>
    <x v="1"/>
    <x v="0"/>
    <x v="8"/>
    <x v="8"/>
    <x v="67"/>
    <x v="131"/>
    <x v="649"/>
    <x v="64"/>
    <x v="0"/>
    <x v="64"/>
    <x v="265"/>
    <x v="402"/>
    <x v="2"/>
    <x v="26"/>
    <x v="0"/>
    <x v="26"/>
    <x v="366"/>
    <x v="704"/>
    <x v="2"/>
    <x v="0"/>
  </r>
  <r>
    <x v="3"/>
    <x v="16"/>
    <x v="30"/>
    <x v="136"/>
    <x v="162"/>
    <x v="2"/>
    <x v="1"/>
    <x v="0"/>
    <x v="8"/>
    <x v="8"/>
    <x v="9"/>
    <x v="203"/>
    <x v="51"/>
    <x v="16"/>
    <x v="0"/>
    <x v="16"/>
    <x v="247"/>
    <x v="59"/>
    <x v="1"/>
    <x v="0"/>
    <x v="0"/>
    <x v="0"/>
    <x v="329"/>
    <x v="416"/>
    <x v="0"/>
    <x v="1"/>
  </r>
  <r>
    <x v="3"/>
    <x v="16"/>
    <x v="182"/>
    <x v="460"/>
    <x v="234"/>
    <x v="2"/>
    <x v="1"/>
    <x v="0"/>
    <x v="19"/>
    <x v="19"/>
    <x v="67"/>
    <x v="176"/>
    <x v="420"/>
    <x v="64"/>
    <x v="0"/>
    <x v="64"/>
    <x v="265"/>
    <x v="402"/>
    <x v="2"/>
    <x v="65"/>
    <x v="0"/>
    <x v="65"/>
    <x v="312"/>
    <x v="416"/>
    <x v="2"/>
    <x v="0"/>
  </r>
  <r>
    <x v="3"/>
    <x v="16"/>
    <x v="200"/>
    <x v="464"/>
    <x v="324"/>
    <x v="2"/>
    <x v="1"/>
    <x v="0"/>
    <x v="134"/>
    <x v="134"/>
    <x v="414"/>
    <x v="306"/>
    <x v="366"/>
    <x v="447"/>
    <x v="0"/>
    <x v="447"/>
    <x v="122"/>
    <x v="310"/>
    <x v="1"/>
    <x v="439"/>
    <x v="0"/>
    <x v="439"/>
    <x v="295"/>
    <x v="405"/>
    <x v="1"/>
    <x v="0"/>
  </r>
  <r>
    <x v="3"/>
    <x v="16"/>
    <x v="10"/>
    <x v="134"/>
    <x v="123"/>
    <x v="45"/>
    <x v="1"/>
    <x v="0"/>
    <x v="153"/>
    <x v="153"/>
    <x v="466"/>
    <x v="284"/>
    <x v="390"/>
    <x v="489"/>
    <x v="0"/>
    <x v="489"/>
    <x v="318"/>
    <x v="419"/>
    <x v="2"/>
    <x v="505"/>
    <x v="0"/>
    <x v="505"/>
    <x v="32"/>
    <x v="244"/>
    <x v="1"/>
    <x v="0"/>
  </r>
  <r>
    <x v="3"/>
    <x v="16"/>
    <x v="247"/>
    <x v="139"/>
    <x v="594"/>
    <x v="64"/>
    <x v="1"/>
    <x v="0"/>
    <x v="8"/>
    <x v="8"/>
    <x v="4"/>
    <x v="213"/>
    <x v="16"/>
    <x v="19"/>
    <x v="0"/>
    <x v="19"/>
    <x v="233"/>
    <x v="12"/>
    <x v="1"/>
    <x v="0"/>
    <x v="0"/>
    <x v="0"/>
    <x v="318"/>
    <x v="416"/>
    <x v="0"/>
    <x v="1"/>
  </r>
  <r>
    <x v="3"/>
    <x v="16"/>
    <x v="1075"/>
    <x v="142"/>
    <x v="876"/>
    <x v="64"/>
    <x v="1"/>
    <x v="0"/>
    <x v="77"/>
    <x v="77"/>
    <x v="212"/>
    <x v="326"/>
    <x v="175"/>
    <x v="308"/>
    <x v="0"/>
    <x v="308"/>
    <x v="101"/>
    <x v="119"/>
    <x v="1"/>
    <x v="259"/>
    <x v="0"/>
    <x v="259"/>
    <x v="222"/>
    <x v="281"/>
    <x v="1"/>
    <x v="0"/>
  </r>
  <r>
    <x v="3"/>
    <x v="16"/>
    <x v="1123"/>
    <x v="194"/>
    <x v="1091"/>
    <x v="71"/>
    <x v="1"/>
    <x v="0"/>
    <x v="121"/>
    <x v="121"/>
    <x v="420"/>
    <x v="39"/>
    <x v="570"/>
    <x v="388"/>
    <x v="0"/>
    <x v="388"/>
    <x v="478"/>
    <x v="660"/>
    <x v="2"/>
    <x v="396"/>
    <x v="0"/>
    <x v="396"/>
    <x v="524"/>
    <x v="641"/>
    <x v="2"/>
    <x v="0"/>
  </r>
  <r>
    <x v="3"/>
    <x v="16"/>
    <x v="38"/>
    <x v="135"/>
    <x v="154"/>
    <x v="132"/>
    <x v="1"/>
    <x v="0"/>
    <x v="23"/>
    <x v="23"/>
    <x v="31"/>
    <x v="239"/>
    <x v="84"/>
    <x v="27"/>
    <x v="0"/>
    <x v="27"/>
    <x v="265"/>
    <x v="402"/>
    <x v="2"/>
    <x v="137"/>
    <x v="0"/>
    <x v="137"/>
    <x v="169"/>
    <x v="33"/>
    <x v="1"/>
    <x v="0"/>
  </r>
  <r>
    <x v="3"/>
    <x v="16"/>
    <x v="18"/>
    <x v="132"/>
    <x v="94"/>
    <x v="142"/>
    <x v="1"/>
    <x v="0"/>
    <x v="127"/>
    <x v="127"/>
    <x v="390"/>
    <x v="345"/>
    <x v="309"/>
    <x v="416"/>
    <x v="0"/>
    <x v="416"/>
    <x v="245"/>
    <x v="388"/>
    <x v="1"/>
    <x v="437"/>
    <x v="0"/>
    <x v="437"/>
    <x v="91"/>
    <x v="277"/>
    <x v="1"/>
    <x v="0"/>
  </r>
  <r>
    <x v="3"/>
    <x v="16"/>
    <x v="1083"/>
    <x v="141"/>
    <x v="850"/>
    <x v="142"/>
    <x v="1"/>
    <x v="0"/>
    <x v="46"/>
    <x v="46"/>
    <x v="82"/>
    <x v="301"/>
    <x v="87"/>
    <x v="126"/>
    <x v="0"/>
    <x v="126"/>
    <x v="194"/>
    <x v="128"/>
    <x v="1"/>
    <x v="179"/>
    <x v="0"/>
    <x v="179"/>
    <x v="169"/>
    <x v="98"/>
    <x v="1"/>
    <x v="0"/>
  </r>
  <r>
    <x v="3"/>
    <x v="16"/>
    <x v="269"/>
    <x v="140"/>
    <x v="627"/>
    <x v="157"/>
    <x v="1"/>
    <x v="0"/>
    <x v="8"/>
    <x v="8"/>
    <x v="5"/>
    <x v="211"/>
    <x v="21"/>
    <x v="187"/>
    <x v="0"/>
    <x v="187"/>
    <x v="81"/>
    <x v="1"/>
    <x v="1"/>
    <x v="11"/>
    <x v="0"/>
    <x v="11"/>
    <x v="302"/>
    <x v="87"/>
    <x v="1"/>
    <x v="0"/>
  </r>
  <r>
    <x v="3"/>
    <x v="16"/>
    <x v="425"/>
    <x v="461"/>
    <x v="238"/>
    <x v="253"/>
    <x v="1"/>
    <x v="0"/>
    <x v="23"/>
    <x v="23"/>
    <x v="54"/>
    <x v="213"/>
    <x v="186"/>
    <x v="118"/>
    <x v="0"/>
    <x v="118"/>
    <x v="172"/>
    <x v="65"/>
    <x v="1"/>
    <x v="81"/>
    <x v="0"/>
    <x v="81"/>
    <x v="272"/>
    <x v="186"/>
    <x v="1"/>
    <x v="1"/>
  </r>
  <r>
    <x v="3"/>
    <x v="16"/>
    <x v="357"/>
    <x v="138"/>
    <x v="226"/>
    <x v="258"/>
    <x v="1"/>
    <x v="0"/>
    <x v="46"/>
    <x v="46"/>
    <x v="137"/>
    <x v="235"/>
    <x v="260"/>
    <x v="179"/>
    <x v="0"/>
    <x v="179"/>
    <x v="190"/>
    <x v="193"/>
    <x v="1"/>
    <x v="205"/>
    <x v="0"/>
    <x v="205"/>
    <x v="200"/>
    <x v="187"/>
    <x v="1"/>
    <x v="0"/>
  </r>
  <r>
    <x v="3"/>
    <x v="16"/>
    <x v="592"/>
    <x v="468"/>
    <x v="541"/>
    <x v="320"/>
    <x v="1"/>
    <x v="0"/>
    <x v="48"/>
    <x v="48"/>
    <x v="165"/>
    <x v="208"/>
    <x v="349"/>
    <x v="201"/>
    <x v="0"/>
    <x v="201"/>
    <x v="197"/>
    <x v="228"/>
    <x v="1"/>
    <x v="188"/>
    <x v="0"/>
    <x v="188"/>
    <x v="285"/>
    <x v="357"/>
    <x v="1"/>
    <x v="0"/>
  </r>
  <r>
    <x v="3"/>
    <x v="16"/>
    <x v="593"/>
    <x v="469"/>
    <x v="549"/>
    <x v="330"/>
    <x v="1"/>
    <x v="0"/>
    <x v="13"/>
    <x v="13"/>
    <x v="4"/>
    <x v="235"/>
    <x v="9"/>
    <x v="1"/>
    <x v="0"/>
    <x v="1"/>
    <x v="266"/>
    <x v="583"/>
    <x v="2"/>
    <x v="112"/>
    <x v="0"/>
    <x v="112"/>
    <x v="168"/>
    <x v="1"/>
    <x v="1"/>
    <x v="1"/>
  </r>
  <r>
    <x v="3"/>
    <x v="16"/>
    <x v="807"/>
    <x v="143"/>
    <x v="911"/>
    <x v="406"/>
    <x v="1"/>
    <x v="0"/>
    <x v="23"/>
    <x v="23"/>
    <x v="62"/>
    <x v="200"/>
    <x v="242"/>
    <x v="122"/>
    <x v="0"/>
    <x v="122"/>
    <x v="174"/>
    <x v="79"/>
    <x v="1"/>
    <x v="35"/>
    <x v="0"/>
    <x v="35"/>
    <x v="350"/>
    <x v="643"/>
    <x v="2"/>
    <x v="0"/>
  </r>
  <r>
    <x v="3"/>
    <x v="16"/>
    <x v="375"/>
    <x v="137"/>
    <x v="195"/>
    <x v="428"/>
    <x v="1"/>
    <x v="0"/>
    <x v="8"/>
    <x v="8"/>
    <x v="16"/>
    <x v="193"/>
    <x v="165"/>
    <x v="33"/>
    <x v="0"/>
    <x v="33"/>
    <x v="238"/>
    <x v="94"/>
    <x v="1"/>
    <x v="2"/>
    <x v="0"/>
    <x v="2"/>
    <x v="342"/>
    <x v="765"/>
    <x v="2"/>
    <x v="0"/>
  </r>
  <r>
    <x v="3"/>
    <x v="16"/>
    <x v="299"/>
    <x v="133"/>
    <x v="105"/>
    <x v="460"/>
    <x v="0"/>
    <x v="0"/>
    <x v="0"/>
    <x v="0"/>
    <x v="0"/>
    <x v="176"/>
    <x v="673"/>
    <x v="0"/>
    <x v="0"/>
    <x v="0"/>
    <x v="265"/>
    <x v="760"/>
    <x v="0"/>
    <x v="61"/>
    <x v="0"/>
    <x v="61"/>
    <x v="223"/>
    <x v="0"/>
    <x v="1"/>
    <x v="0"/>
  </r>
  <r>
    <x v="3"/>
    <x v="16"/>
    <x v="809"/>
    <x v="144"/>
    <x v="913"/>
    <x v="468"/>
    <x v="1"/>
    <x v="0"/>
    <x v="8"/>
    <x v="8"/>
    <x v="35"/>
    <x v="167"/>
    <x v="535"/>
    <x v="27"/>
    <x v="0"/>
    <x v="27"/>
    <x v="273"/>
    <x v="517"/>
    <x v="2"/>
    <x v="0"/>
    <x v="0"/>
    <x v="0"/>
    <x v="370"/>
    <x v="416"/>
    <x v="0"/>
    <x v="0"/>
  </r>
  <r>
    <x v="3"/>
    <x v="16"/>
    <x v="862"/>
    <x v="192"/>
    <x v="917"/>
    <x v="499"/>
    <x v="1"/>
    <x v="0"/>
    <x v="59"/>
    <x v="59"/>
    <x v="169"/>
    <x v="281"/>
    <x v="210"/>
    <x v="161"/>
    <x v="0"/>
    <x v="161"/>
    <x v="290"/>
    <x v="465"/>
    <x v="2"/>
    <x v="231"/>
    <x v="0"/>
    <x v="231"/>
    <x v="203"/>
    <x v="216"/>
    <x v="1"/>
    <x v="0"/>
  </r>
  <r>
    <x v="3"/>
    <x v="16"/>
    <x v="458"/>
    <x v="463"/>
    <x v="306"/>
    <x v="507"/>
    <x v="1"/>
    <x v="0"/>
    <x v="126"/>
    <x v="126"/>
    <x v="423"/>
    <x v="70"/>
    <x v="522"/>
    <x v="412"/>
    <x v="0"/>
    <x v="412"/>
    <x v="459"/>
    <x v="616"/>
    <x v="2"/>
    <x v="432"/>
    <x v="0"/>
    <x v="432"/>
    <x v="435"/>
    <x v="483"/>
    <x v="2"/>
    <x v="0"/>
  </r>
  <r>
    <x v="3"/>
    <x v="16"/>
    <x v="868"/>
    <x v="193"/>
    <x v="953"/>
    <x v="572"/>
    <x v="1"/>
    <x v="0"/>
    <x v="27"/>
    <x v="27"/>
    <x v="48"/>
    <x v="239"/>
    <x v="122"/>
    <x v="97"/>
    <x v="0"/>
    <x v="97"/>
    <x v="192"/>
    <x v="83"/>
    <x v="1"/>
    <x v="196"/>
    <x v="0"/>
    <x v="196"/>
    <x v="115"/>
    <x v="31"/>
    <x v="1"/>
    <x v="1"/>
  </r>
  <r>
    <x v="3"/>
    <x v="16"/>
    <x v="562"/>
    <x v="465"/>
    <x v="448"/>
    <x v="595"/>
    <x v="1"/>
    <x v="0"/>
    <x v="23"/>
    <x v="23"/>
    <x v="94"/>
    <x v="155"/>
    <x v="538"/>
    <x v="85"/>
    <x v="0"/>
    <x v="85"/>
    <x v="273"/>
    <x v="450"/>
    <x v="2"/>
    <x v="32"/>
    <x v="0"/>
    <x v="32"/>
    <x v="389"/>
    <x v="729"/>
    <x v="2"/>
    <x v="0"/>
  </r>
  <r>
    <x v="3"/>
    <x v="16"/>
    <x v="563"/>
    <x v="466"/>
    <x v="452"/>
    <x v="597"/>
    <x v="1"/>
    <x v="0"/>
    <x v="42"/>
    <x v="42"/>
    <x v="208"/>
    <x v="82"/>
    <x v="616"/>
    <x v="156"/>
    <x v="0"/>
    <x v="156"/>
    <x v="369"/>
    <x v="645"/>
    <x v="2"/>
    <x v="26"/>
    <x v="0"/>
    <x v="26"/>
    <x v="485"/>
    <x v="774"/>
    <x v="2"/>
    <x v="0"/>
  </r>
  <r>
    <x v="3"/>
    <x v="16"/>
    <x v="432"/>
    <x v="462"/>
    <x v="243"/>
    <x v="628"/>
    <x v="1"/>
    <x v="0"/>
    <x v="169"/>
    <x v="169"/>
    <x v="490"/>
    <x v="278"/>
    <x v="399"/>
    <x v="514"/>
    <x v="0"/>
    <x v="514"/>
    <x v="370"/>
    <x v="437"/>
    <x v="2"/>
    <x v="506"/>
    <x v="0"/>
    <x v="506"/>
    <x v="377"/>
    <x v="429"/>
    <x v="2"/>
    <x v="0"/>
  </r>
  <r>
    <x v="3"/>
    <x v="16"/>
    <x v="616"/>
    <x v="467"/>
    <x v="519"/>
    <x v="634"/>
    <x v="1"/>
    <x v="0"/>
    <x v="66"/>
    <x v="66"/>
    <x v="262"/>
    <x v="148"/>
    <x v="480"/>
    <x v="227"/>
    <x v="0"/>
    <x v="227"/>
    <x v="361"/>
    <x v="579"/>
    <x v="2"/>
    <x v="286"/>
    <x v="0"/>
    <x v="286"/>
    <x v="278"/>
    <x v="375"/>
    <x v="1"/>
    <x v="0"/>
  </r>
  <r>
    <x v="3"/>
    <x v="16"/>
    <x v="961"/>
    <x v="145"/>
    <x v="1234"/>
    <x v="647"/>
    <x v="1"/>
    <x v="0"/>
    <x v="8"/>
    <x v="8"/>
    <x v="0"/>
    <x v="218"/>
    <x v="0"/>
    <x v="0"/>
    <x v="0"/>
    <x v="0"/>
    <x v="265"/>
    <x v="760"/>
    <x v="0"/>
    <x v="0"/>
    <x v="0"/>
    <x v="0"/>
    <x v="312"/>
    <x v="416"/>
    <x v="0"/>
    <x v="1"/>
  </r>
  <r>
    <x v="3"/>
    <x v="16"/>
    <x v="973"/>
    <x v="934"/>
    <x v="1145"/>
    <x v="760"/>
    <x v="1"/>
    <x v="0"/>
    <x v="48"/>
    <x v="48"/>
    <x v="48"/>
    <x v="331"/>
    <x v="36"/>
    <x v="129"/>
    <x v="0"/>
    <x v="129"/>
    <x v="149"/>
    <x v="41"/>
    <x v="1"/>
    <x v="239"/>
    <x v="0"/>
    <x v="239"/>
    <x v="87"/>
    <x v="23"/>
    <x v="1"/>
    <x v="0"/>
  </r>
  <r>
    <x v="3"/>
    <x v="16"/>
    <x v="316"/>
    <x v="973"/>
    <x v="124"/>
    <x v="781"/>
    <x v="1"/>
    <x v="0"/>
    <x v="19"/>
    <x v="19"/>
    <x v="0"/>
    <x v="258"/>
    <x v="0"/>
    <x v="0"/>
    <x v="0"/>
    <x v="0"/>
    <x v="265"/>
    <x v="760"/>
    <x v="0"/>
    <x v="42"/>
    <x v="0"/>
    <x v="42"/>
    <x v="246"/>
    <x v="0"/>
    <x v="1"/>
    <x v="1"/>
  </r>
  <r>
    <x v="3"/>
    <x v="16"/>
    <x v="979"/>
    <x v="1008"/>
    <x v="1146"/>
    <x v="801"/>
    <x v="1"/>
    <x v="0"/>
    <x v="36"/>
    <x v="36"/>
    <x v="110"/>
    <x v="197"/>
    <x v="348"/>
    <x v="102"/>
    <x v="0"/>
    <x v="102"/>
    <x v="292"/>
    <x v="512"/>
    <x v="2"/>
    <x v="141"/>
    <x v="0"/>
    <x v="141"/>
    <x v="272"/>
    <x v="280"/>
    <x v="1"/>
    <x v="0"/>
  </r>
  <r>
    <x v="3"/>
    <x v="16"/>
    <x v="777"/>
    <x v="1021"/>
    <x v="796"/>
    <x v="805"/>
    <x v="1"/>
    <x v="0"/>
    <x v="66"/>
    <x v="66"/>
    <x v="326"/>
    <x v="42"/>
    <x v="622"/>
    <x v="335"/>
    <x v="0"/>
    <x v="335"/>
    <x v="291"/>
    <x v="427"/>
    <x v="2"/>
    <x v="230"/>
    <x v="0"/>
    <x v="230"/>
    <x v="499"/>
    <x v="702"/>
    <x v="2"/>
    <x v="0"/>
  </r>
  <r>
    <x v="3"/>
    <x v="16"/>
    <x v="409"/>
    <x v="1046"/>
    <x v="190"/>
    <x v="820"/>
    <x v="1"/>
    <x v="0"/>
    <x v="23"/>
    <x v="23"/>
    <x v="74"/>
    <x v="186"/>
    <x v="365"/>
    <x v="87"/>
    <x v="0"/>
    <x v="87"/>
    <x v="239"/>
    <x v="242"/>
    <x v="1"/>
    <x v="64"/>
    <x v="0"/>
    <x v="64"/>
    <x v="331"/>
    <x v="522"/>
    <x v="2"/>
    <x v="0"/>
  </r>
  <r>
    <x v="3"/>
    <x v="16"/>
    <x v="832"/>
    <x v="1078"/>
    <x v="898"/>
    <x v="840"/>
    <x v="0"/>
    <x v="0"/>
    <x v="0"/>
    <x v="0"/>
    <x v="0"/>
    <x v="176"/>
    <x v="673"/>
    <x v="0"/>
    <x v="0"/>
    <x v="0"/>
    <x v="265"/>
    <x v="760"/>
    <x v="0"/>
    <x v="66"/>
    <x v="0"/>
    <x v="66"/>
    <x v="216"/>
    <x v="0"/>
    <x v="1"/>
    <x v="0"/>
  </r>
  <r>
    <x v="3"/>
    <x v="16"/>
    <x v="1163"/>
    <x v="1085"/>
    <x v="419"/>
    <x v="846"/>
    <x v="1"/>
    <x v="0"/>
    <x v="19"/>
    <x v="19"/>
    <x v="0"/>
    <x v="258"/>
    <x v="0"/>
    <x v="0"/>
    <x v="0"/>
    <x v="0"/>
    <x v="265"/>
    <x v="760"/>
    <x v="0"/>
    <x v="113"/>
    <x v="0"/>
    <x v="113"/>
    <x v="163"/>
    <x v="0"/>
    <x v="1"/>
    <x v="0"/>
  </r>
  <r>
    <x v="3"/>
    <x v="16"/>
    <x v="325"/>
    <x v="1095"/>
    <x v="68"/>
    <x v="853"/>
    <x v="1"/>
    <x v="0"/>
    <x v="153"/>
    <x v="153"/>
    <x v="474"/>
    <x v="73"/>
    <x v="482"/>
    <x v="511"/>
    <x v="0"/>
    <x v="511"/>
    <x v="48"/>
    <x v="262"/>
    <x v="1"/>
    <x v="442"/>
    <x v="0"/>
    <x v="442"/>
    <x v="553"/>
    <x v="680"/>
    <x v="2"/>
    <x v="0"/>
  </r>
  <r>
    <x v="3"/>
    <x v="16"/>
    <x v="996"/>
    <x v="1115"/>
    <x v="1179"/>
    <x v="870"/>
    <x v="1"/>
    <x v="0"/>
    <x v="46"/>
    <x v="46"/>
    <x v="190"/>
    <x v="137"/>
    <x v="535"/>
    <x v="142"/>
    <x v="0"/>
    <x v="142"/>
    <x v="358"/>
    <x v="643"/>
    <x v="2"/>
    <x v="137"/>
    <x v="0"/>
    <x v="137"/>
    <x v="416"/>
    <x v="661"/>
    <x v="2"/>
    <x v="0"/>
  </r>
  <r>
    <x v="3"/>
    <x v="16"/>
    <x v="651"/>
    <x v="1128"/>
    <x v="612"/>
    <x v="875"/>
    <x v="1"/>
    <x v="0"/>
    <x v="40"/>
    <x v="40"/>
    <x v="131"/>
    <x v="176"/>
    <x v="420"/>
    <x v="197"/>
    <x v="0"/>
    <x v="197"/>
    <x v="152"/>
    <x v="135"/>
    <x v="1"/>
    <x v="131"/>
    <x v="0"/>
    <x v="131"/>
    <x v="343"/>
    <x v="502"/>
    <x v="2"/>
    <x v="0"/>
  </r>
  <r>
    <x v="3"/>
    <x v="16"/>
    <x v="339"/>
    <x v="1175"/>
    <x v="20"/>
    <x v="905"/>
    <x v="0"/>
    <x v="0"/>
    <x v="0"/>
    <x v="0"/>
    <x v="0"/>
    <x v="176"/>
    <x v="673"/>
    <x v="0"/>
    <x v="0"/>
    <x v="0"/>
    <x v="265"/>
    <x v="760"/>
    <x v="0"/>
    <x v="54"/>
    <x v="0"/>
    <x v="54"/>
    <x v="232"/>
    <x v="0"/>
    <x v="1"/>
    <x v="0"/>
  </r>
  <r>
    <x v="3"/>
    <x v="16"/>
    <x v="785"/>
    <x v="1196"/>
    <x v="789"/>
    <x v="912"/>
    <x v="1"/>
    <x v="0"/>
    <x v="86"/>
    <x v="86"/>
    <x v="360"/>
    <x v="53"/>
    <x v="592"/>
    <x v="354"/>
    <x v="0"/>
    <x v="354"/>
    <x v="383"/>
    <x v="527"/>
    <x v="2"/>
    <x v="341"/>
    <x v="0"/>
    <x v="341"/>
    <x v="458"/>
    <x v="569"/>
    <x v="2"/>
    <x v="0"/>
  </r>
  <r>
    <x v="3"/>
    <x v="16"/>
    <x v="740"/>
    <x v="1218"/>
    <x v="624"/>
    <x v="921"/>
    <x v="1"/>
    <x v="0"/>
    <x v="36"/>
    <x v="36"/>
    <x v="91"/>
    <x v="230"/>
    <x v="208"/>
    <x v="152"/>
    <x v="0"/>
    <x v="152"/>
    <x v="155"/>
    <x v="93"/>
    <x v="1"/>
    <x v="107"/>
    <x v="0"/>
    <x v="107"/>
    <x v="290"/>
    <x v="318"/>
    <x v="1"/>
    <x v="0"/>
  </r>
  <r>
    <x v="3"/>
    <x v="16"/>
    <x v="1008"/>
    <x v="1221"/>
    <x v="1170"/>
    <x v="923"/>
    <x v="1"/>
    <x v="0"/>
    <x v="32"/>
    <x v="32"/>
    <x v="97"/>
    <x v="197"/>
    <x v="336"/>
    <x v="114"/>
    <x v="0"/>
    <x v="114"/>
    <x v="239"/>
    <x v="268"/>
    <x v="1"/>
    <x v="119"/>
    <x v="0"/>
    <x v="119"/>
    <x v="278"/>
    <x v="280"/>
    <x v="1"/>
    <x v="0"/>
  </r>
  <r>
    <x v="3"/>
    <x v="16"/>
    <x v="629"/>
    <x v="1228"/>
    <x v="569"/>
    <x v="927"/>
    <x v="1"/>
    <x v="0"/>
    <x v="36"/>
    <x v="36"/>
    <x v="115"/>
    <x v="186"/>
    <x v="381"/>
    <x v="95"/>
    <x v="0"/>
    <x v="95"/>
    <x v="311"/>
    <x v="583"/>
    <x v="2"/>
    <x v="144"/>
    <x v="0"/>
    <x v="144"/>
    <x v="278"/>
    <x v="306"/>
    <x v="1"/>
    <x v="0"/>
  </r>
  <r>
    <x v="3"/>
    <x v="16"/>
    <x v="419"/>
    <x v="1266"/>
    <x v="224"/>
    <x v="947"/>
    <x v="1"/>
    <x v="0"/>
    <x v="27"/>
    <x v="27"/>
    <x v="104"/>
    <x v="161"/>
    <x v="511"/>
    <x v="96"/>
    <x v="0"/>
    <x v="96"/>
    <x v="281"/>
    <x v="479"/>
    <x v="2"/>
    <x v="65"/>
    <x v="0"/>
    <x v="65"/>
    <x v="375"/>
    <x v="667"/>
    <x v="2"/>
    <x v="0"/>
  </r>
  <r>
    <x v="3"/>
    <x v="4"/>
    <x v="1135"/>
    <x v="54"/>
    <x v="1070"/>
    <x v="106"/>
    <x v="1"/>
    <x v="0"/>
    <x v="61"/>
    <x v="61"/>
    <x v="249"/>
    <x v="135"/>
    <x v="520"/>
    <x v="149"/>
    <x v="0"/>
    <x v="149"/>
    <x v="428"/>
    <x v="702"/>
    <x v="2"/>
    <x v="227"/>
    <x v="0"/>
    <x v="227"/>
    <x v="395"/>
    <x v="550"/>
    <x v="2"/>
    <x v="0"/>
  </r>
  <r>
    <x v="3"/>
    <x v="4"/>
    <x v="195"/>
    <x v="53"/>
    <x v="309"/>
    <x v="148"/>
    <x v="1"/>
    <x v="0"/>
    <x v="92"/>
    <x v="92"/>
    <x v="318"/>
    <x v="267"/>
    <x v="342"/>
    <x v="402"/>
    <x v="0"/>
    <x v="402"/>
    <x v="51"/>
    <x v="108"/>
    <x v="1"/>
    <x v="274"/>
    <x v="0"/>
    <x v="274"/>
    <x v="449"/>
    <x v="610"/>
    <x v="2"/>
    <x v="0"/>
  </r>
  <r>
    <x v="3"/>
    <x v="4"/>
    <x v="1056"/>
    <x v="1059"/>
    <x v="1297"/>
    <x v="828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3"/>
    <x v="4"/>
    <x v="1000"/>
    <x v="1152"/>
    <x v="1094"/>
    <x v="888"/>
    <x v="1"/>
    <x v="0"/>
    <x v="60"/>
    <x v="60"/>
    <x v="172"/>
    <x v="283"/>
    <x v="205"/>
    <x v="191"/>
    <x v="0"/>
    <x v="191"/>
    <x v="226"/>
    <x v="295"/>
    <x v="1"/>
    <x v="316"/>
    <x v="0"/>
    <x v="316"/>
    <x v="86"/>
    <x v="106"/>
    <x v="1"/>
    <x v="0"/>
  </r>
  <r>
    <x v="3"/>
    <x v="4"/>
    <x v="585"/>
    <x v="1233"/>
    <x v="449"/>
    <x v="931"/>
    <x v="1"/>
    <x v="0"/>
    <x v="53"/>
    <x v="53"/>
    <x v="205"/>
    <x v="176"/>
    <x v="420"/>
    <x v="78"/>
    <x v="0"/>
    <x v="78"/>
    <x v="429"/>
    <x v="735"/>
    <x v="2"/>
    <x v="197"/>
    <x v="0"/>
    <x v="197"/>
    <x v="355"/>
    <x v="490"/>
    <x v="2"/>
    <x v="0"/>
  </r>
  <r>
    <x v="3"/>
    <x v="48"/>
    <x v="188"/>
    <x v="421"/>
    <x v="291"/>
    <x v="4"/>
    <x v="1"/>
    <x v="0"/>
    <x v="23"/>
    <x v="23"/>
    <x v="104"/>
    <x v="137"/>
    <x v="584"/>
    <x v="3"/>
    <x v="0"/>
    <x v="3"/>
    <x v="394"/>
    <x v="759"/>
    <x v="2"/>
    <x v="36"/>
    <x v="0"/>
    <x v="36"/>
    <x v="402"/>
    <x v="733"/>
    <x v="2"/>
    <x v="1"/>
  </r>
  <r>
    <x v="3"/>
    <x v="48"/>
    <x v="189"/>
    <x v="422"/>
    <x v="301"/>
    <x v="8"/>
    <x v="1"/>
    <x v="0"/>
    <x v="153"/>
    <x v="153"/>
    <x v="470"/>
    <x v="176"/>
    <x v="420"/>
    <x v="503"/>
    <x v="0"/>
    <x v="503"/>
    <x v="98"/>
    <x v="318"/>
    <x v="1"/>
    <x v="472"/>
    <x v="0"/>
    <x v="472"/>
    <x v="493"/>
    <x v="509"/>
    <x v="2"/>
    <x v="0"/>
  </r>
  <r>
    <x v="3"/>
    <x v="48"/>
    <x v="1091"/>
    <x v="426"/>
    <x v="960"/>
    <x v="52"/>
    <x v="1"/>
    <x v="0"/>
    <x v="61"/>
    <x v="61"/>
    <x v="120"/>
    <x v="331"/>
    <x v="97"/>
    <x v="187"/>
    <x v="0"/>
    <x v="187"/>
    <x v="152"/>
    <x v="123"/>
    <x v="1"/>
    <x v="267"/>
    <x v="0"/>
    <x v="267"/>
    <x v="98"/>
    <x v="82"/>
    <x v="1"/>
    <x v="0"/>
  </r>
  <r>
    <x v="3"/>
    <x v="48"/>
    <x v="192"/>
    <x v="423"/>
    <x v="321"/>
    <x v="103"/>
    <x v="1"/>
    <x v="0"/>
    <x v="23"/>
    <x v="23"/>
    <x v="67"/>
    <x v="197"/>
    <x v="281"/>
    <x v="0"/>
    <x v="0"/>
    <x v="0"/>
    <x v="358"/>
    <x v="760"/>
    <x v="0"/>
    <x v="55"/>
    <x v="0"/>
    <x v="55"/>
    <x v="327"/>
    <x v="514"/>
    <x v="2"/>
    <x v="1"/>
  </r>
  <r>
    <x v="3"/>
    <x v="48"/>
    <x v="849"/>
    <x v="425"/>
    <x v="925"/>
    <x v="351"/>
    <x v="1"/>
    <x v="0"/>
    <x v="19"/>
    <x v="19"/>
    <x v="31"/>
    <x v="218"/>
    <x v="122"/>
    <x v="64"/>
    <x v="0"/>
    <x v="64"/>
    <x v="214"/>
    <x v="84"/>
    <x v="1"/>
    <x v="97"/>
    <x v="0"/>
    <x v="97"/>
    <x v="219"/>
    <x v="65"/>
    <x v="1"/>
    <x v="0"/>
  </r>
  <r>
    <x v="3"/>
    <x v="48"/>
    <x v="367"/>
    <x v="420"/>
    <x v="211"/>
    <x v="372"/>
    <x v="1"/>
    <x v="0"/>
    <x v="36"/>
    <x v="36"/>
    <x v="0"/>
    <x v="313"/>
    <x v="0"/>
    <x v="72"/>
    <x v="0"/>
    <x v="72"/>
    <x v="162"/>
    <x v="0"/>
    <x v="1"/>
    <x v="70"/>
    <x v="0"/>
    <x v="70"/>
    <x v="208"/>
    <x v="0"/>
    <x v="1"/>
    <x v="0"/>
  </r>
  <r>
    <x v="3"/>
    <x v="48"/>
    <x v="672"/>
    <x v="424"/>
    <x v="714"/>
    <x v="398"/>
    <x v="1"/>
    <x v="0"/>
    <x v="94"/>
    <x v="94"/>
    <x v="67"/>
    <x v="418"/>
    <x v="13"/>
    <x v="327"/>
    <x v="0"/>
    <x v="327"/>
    <x v="38"/>
    <x v="8"/>
    <x v="1"/>
    <x v="354"/>
    <x v="0"/>
    <x v="354"/>
    <x v="38"/>
    <x v="11"/>
    <x v="1"/>
    <x v="0"/>
  </r>
  <r>
    <x v="3"/>
    <x v="48"/>
    <x v="944"/>
    <x v="572"/>
    <x v="1061"/>
    <x v="528"/>
    <x v="1"/>
    <x v="0"/>
    <x v="19"/>
    <x v="19"/>
    <x v="0"/>
    <x v="258"/>
    <x v="0"/>
    <x v="64"/>
    <x v="0"/>
    <x v="64"/>
    <x v="172"/>
    <x v="0"/>
    <x v="1"/>
    <x v="65"/>
    <x v="0"/>
    <x v="65"/>
    <x v="219"/>
    <x v="0"/>
    <x v="1"/>
    <x v="0"/>
  </r>
  <r>
    <x v="3"/>
    <x v="48"/>
    <x v="945"/>
    <x v="571"/>
    <x v="1025"/>
    <x v="535"/>
    <x v="1"/>
    <x v="0"/>
    <x v="27"/>
    <x v="27"/>
    <x v="0"/>
    <x v="288"/>
    <x v="0"/>
    <x v="70"/>
    <x v="0"/>
    <x v="70"/>
    <x v="165"/>
    <x v="0"/>
    <x v="1"/>
    <x v="44"/>
    <x v="0"/>
    <x v="44"/>
    <x v="243"/>
    <x v="0"/>
    <x v="1"/>
    <x v="0"/>
  </r>
  <r>
    <x v="3"/>
    <x v="48"/>
    <x v="949"/>
    <x v="427"/>
    <x v="1152"/>
    <x v="552"/>
    <x v="1"/>
    <x v="0"/>
    <x v="120"/>
    <x v="120"/>
    <x v="395"/>
    <x v="155"/>
    <x v="444"/>
    <x v="409"/>
    <x v="0"/>
    <x v="409"/>
    <x v="350"/>
    <x v="470"/>
    <x v="2"/>
    <x v="384"/>
    <x v="0"/>
    <x v="384"/>
    <x v="500"/>
    <x v="608"/>
    <x v="2"/>
    <x v="0"/>
  </r>
  <r>
    <x v="3"/>
    <x v="48"/>
    <x v="866"/>
    <x v="570"/>
    <x v="961"/>
    <x v="557"/>
    <x v="1"/>
    <x v="0"/>
    <x v="8"/>
    <x v="8"/>
    <x v="67"/>
    <x v="131"/>
    <x v="649"/>
    <x v="0"/>
    <x v="0"/>
    <x v="0"/>
    <x v="358"/>
    <x v="760"/>
    <x v="0"/>
    <x v="290"/>
    <x v="0"/>
    <x v="290"/>
    <x v="67"/>
    <x v="24"/>
    <x v="1"/>
    <x v="1"/>
  </r>
  <r>
    <x v="3"/>
    <x v="48"/>
    <x v="390"/>
    <x v="569"/>
    <x v="191"/>
    <x v="649"/>
    <x v="1"/>
    <x v="0"/>
    <x v="23"/>
    <x v="23"/>
    <x v="48"/>
    <x v="218"/>
    <x v="165"/>
    <x v="27"/>
    <x v="0"/>
    <x v="27"/>
    <x v="298"/>
    <x v="655"/>
    <x v="2"/>
    <x v="26"/>
    <x v="0"/>
    <x v="26"/>
    <x v="343"/>
    <x v="640"/>
    <x v="2"/>
    <x v="0"/>
  </r>
  <r>
    <x v="3"/>
    <x v="48"/>
    <x v="307"/>
    <x v="834"/>
    <x v="95"/>
    <x v="694"/>
    <x v="1"/>
    <x v="0"/>
    <x v="32"/>
    <x v="32"/>
    <x v="115"/>
    <x v="161"/>
    <x v="506"/>
    <x v="95"/>
    <x v="0"/>
    <x v="95"/>
    <x v="311"/>
    <x v="583"/>
    <x v="2"/>
    <x v="119"/>
    <x v="0"/>
    <x v="119"/>
    <x v="312"/>
    <x v="416"/>
    <x v="2"/>
    <x v="0"/>
  </r>
  <r>
    <x v="3"/>
    <x v="48"/>
    <x v="309"/>
    <x v="840"/>
    <x v="112"/>
    <x v="704"/>
    <x v="1"/>
    <x v="0"/>
    <x v="51"/>
    <x v="51"/>
    <x v="75"/>
    <x v="326"/>
    <x v="66"/>
    <x v="143"/>
    <x v="0"/>
    <x v="143"/>
    <x v="151"/>
    <x v="73"/>
    <x v="1"/>
    <x v="195"/>
    <x v="0"/>
    <x v="195"/>
    <x v="137"/>
    <x v="67"/>
    <x v="1"/>
    <x v="0"/>
  </r>
  <r>
    <x v="3"/>
    <x v="48"/>
    <x v="966"/>
    <x v="860"/>
    <x v="1167"/>
    <x v="712"/>
    <x v="1"/>
    <x v="0"/>
    <x v="19"/>
    <x v="19"/>
    <x v="67"/>
    <x v="176"/>
    <x v="420"/>
    <x v="27"/>
    <x v="0"/>
    <x v="27"/>
    <x v="321"/>
    <x v="703"/>
    <x v="2"/>
    <x v="62"/>
    <x v="0"/>
    <x v="62"/>
    <x v="316"/>
    <x v="445"/>
    <x v="2"/>
    <x v="1"/>
  </r>
  <r>
    <x v="3"/>
    <x v="48"/>
    <x v="395"/>
    <x v="868"/>
    <x v="185"/>
    <x v="717"/>
    <x v="1"/>
    <x v="0"/>
    <x v="56"/>
    <x v="56"/>
    <x v="237"/>
    <x v="131"/>
    <x v="535"/>
    <x v="249"/>
    <x v="0"/>
    <x v="249"/>
    <x v="239"/>
    <x v="350"/>
    <x v="1"/>
    <x v="215"/>
    <x v="0"/>
    <x v="215"/>
    <x v="383"/>
    <x v="540"/>
    <x v="2"/>
    <x v="0"/>
  </r>
  <r>
    <x v="3"/>
    <x v="48"/>
    <x v="570"/>
    <x v="891"/>
    <x v="487"/>
    <x v="725"/>
    <x v="0"/>
    <x v="0"/>
    <x v="0"/>
    <x v="0"/>
    <x v="0"/>
    <x v="176"/>
    <x v="673"/>
    <x v="0"/>
    <x v="0"/>
    <x v="0"/>
    <x v="265"/>
    <x v="760"/>
    <x v="0"/>
    <x v="336"/>
    <x v="0"/>
    <x v="336"/>
    <x v="39"/>
    <x v="0"/>
    <x v="1"/>
    <x v="0"/>
  </r>
  <r>
    <x v="3"/>
    <x v="48"/>
    <x v="530"/>
    <x v="1009"/>
    <x v="422"/>
    <x v="802"/>
    <x v="1"/>
    <x v="0"/>
    <x v="13"/>
    <x v="13"/>
    <x v="13"/>
    <x v="218"/>
    <x v="69"/>
    <x v="12"/>
    <x v="0"/>
    <x v="12"/>
    <x v="265"/>
    <x v="402"/>
    <x v="2"/>
    <x v="55"/>
    <x v="0"/>
    <x v="55"/>
    <x v="255"/>
    <x v="48"/>
    <x v="1"/>
    <x v="0"/>
  </r>
  <r>
    <x v="3"/>
    <x v="48"/>
    <x v="984"/>
    <x v="1031"/>
    <x v="1191"/>
    <x v="813"/>
    <x v="1"/>
    <x v="0"/>
    <x v="46"/>
    <x v="46"/>
    <x v="59"/>
    <x v="317"/>
    <x v="57"/>
    <x v="142"/>
    <x v="0"/>
    <x v="142"/>
    <x v="138"/>
    <x v="42"/>
    <x v="1"/>
    <x v="181"/>
    <x v="0"/>
    <x v="181"/>
    <x v="141"/>
    <x v="53"/>
    <x v="1"/>
    <x v="0"/>
  </r>
  <r>
    <x v="3"/>
    <x v="48"/>
    <x v="479"/>
    <x v="1187"/>
    <x v="314"/>
    <x v="909"/>
    <x v="1"/>
    <x v="0"/>
    <x v="23"/>
    <x v="23"/>
    <x v="0"/>
    <x v="276"/>
    <x v="0"/>
    <x v="55"/>
    <x v="0"/>
    <x v="55"/>
    <x v="184"/>
    <x v="0"/>
    <x v="1"/>
    <x v="43"/>
    <x v="0"/>
    <x v="43"/>
    <x v="244"/>
    <x v="0"/>
    <x v="1"/>
    <x v="1"/>
  </r>
  <r>
    <x v="3"/>
    <x v="48"/>
    <x v="1014"/>
    <x v="1260"/>
    <x v="1178"/>
    <x v="945"/>
    <x v="0"/>
    <x v="0"/>
    <x v="0"/>
    <x v="0"/>
    <x v="77"/>
    <x v="88"/>
    <x v="673"/>
    <x v="0"/>
    <x v="0"/>
    <x v="0"/>
    <x v="374"/>
    <x v="760"/>
    <x v="0"/>
    <x v="134"/>
    <x v="0"/>
    <x v="134"/>
    <x v="232"/>
    <x v="149"/>
    <x v="1"/>
    <x v="1"/>
  </r>
  <r>
    <x v="3"/>
    <x v="48"/>
    <x v="348"/>
    <x v="1281"/>
    <x v="50"/>
    <x v="957"/>
    <x v="1"/>
    <x v="0"/>
    <x v="27"/>
    <x v="27"/>
    <x v="155"/>
    <x v="90"/>
    <x v="640"/>
    <x v="107"/>
    <x v="0"/>
    <x v="107"/>
    <x v="359"/>
    <x v="673"/>
    <x v="2"/>
    <x v="32"/>
    <x v="0"/>
    <x v="32"/>
    <x v="450"/>
    <x v="763"/>
    <x v="2"/>
    <x v="0"/>
  </r>
  <r>
    <x v="3"/>
    <x v="43"/>
    <x v="1166"/>
    <x v="394"/>
    <x v="1281"/>
    <x v="62"/>
    <x v="1"/>
    <x v="0"/>
    <x v="84"/>
    <x v="84"/>
    <x v="316"/>
    <x v="161"/>
    <x v="454"/>
    <x v="282"/>
    <x v="0"/>
    <x v="282"/>
    <x v="399"/>
    <x v="610"/>
    <x v="2"/>
    <x v="312"/>
    <x v="0"/>
    <x v="312"/>
    <x v="383"/>
    <x v="497"/>
    <x v="2"/>
    <x v="0"/>
  </r>
  <r>
    <x v="3"/>
    <x v="43"/>
    <x v="1126"/>
    <x v="388"/>
    <x v="1066"/>
    <x v="78"/>
    <x v="1"/>
    <x v="0"/>
    <x v="23"/>
    <x v="23"/>
    <x v="110"/>
    <x v="131"/>
    <x v="600"/>
    <x v="35"/>
    <x v="0"/>
    <x v="35"/>
    <x v="372"/>
    <x v="731"/>
    <x v="2"/>
    <x v="74"/>
    <x v="0"/>
    <x v="74"/>
    <x v="371"/>
    <x v="638"/>
    <x v="2"/>
    <x v="0"/>
  </r>
  <r>
    <x v="3"/>
    <x v="43"/>
    <x v="1127"/>
    <x v="391"/>
    <x v="1158"/>
    <x v="82"/>
    <x v="1"/>
    <x v="0"/>
    <x v="46"/>
    <x v="46"/>
    <x v="172"/>
    <x v="176"/>
    <x v="420"/>
    <x v="205"/>
    <x v="0"/>
    <x v="205"/>
    <x v="194"/>
    <x v="227"/>
    <x v="1"/>
    <x v="107"/>
    <x v="0"/>
    <x v="107"/>
    <x v="425"/>
    <x v="692"/>
    <x v="2"/>
    <x v="0"/>
  </r>
  <r>
    <x v="3"/>
    <x v="43"/>
    <x v="1131"/>
    <x v="390"/>
    <x v="1156"/>
    <x v="93"/>
    <x v="1"/>
    <x v="0"/>
    <x v="23"/>
    <x v="23"/>
    <x v="59"/>
    <x v="205"/>
    <x v="222"/>
    <x v="55"/>
    <x v="0"/>
    <x v="55"/>
    <x v="265"/>
    <x v="402"/>
    <x v="2"/>
    <x v="0"/>
    <x v="0"/>
    <x v="0"/>
    <x v="393"/>
    <x v="416"/>
    <x v="0"/>
    <x v="0"/>
  </r>
  <r>
    <x v="3"/>
    <x v="43"/>
    <x v="1081"/>
    <x v="387"/>
    <x v="853"/>
    <x v="98"/>
    <x v="1"/>
    <x v="0"/>
    <x v="51"/>
    <x v="51"/>
    <x v="156"/>
    <x v="248"/>
    <x v="251"/>
    <x v="126"/>
    <x v="0"/>
    <x v="126"/>
    <x v="333"/>
    <x v="614"/>
    <x v="2"/>
    <x v="191"/>
    <x v="0"/>
    <x v="191"/>
    <x v="256"/>
    <x v="289"/>
    <x v="1"/>
    <x v="0"/>
  </r>
  <r>
    <x v="3"/>
    <x v="43"/>
    <x v="1133"/>
    <x v="392"/>
    <x v="1199"/>
    <x v="101"/>
    <x v="1"/>
    <x v="0"/>
    <x v="61"/>
    <x v="61"/>
    <x v="210"/>
    <x v="232"/>
    <x v="334"/>
    <x v="220"/>
    <x v="0"/>
    <x v="220"/>
    <x v="239"/>
    <x v="343"/>
    <x v="1"/>
    <x v="222"/>
    <x v="0"/>
    <x v="222"/>
    <x v="310"/>
    <x v="408"/>
    <x v="1"/>
    <x v="0"/>
  </r>
  <r>
    <x v="3"/>
    <x v="43"/>
    <x v="209"/>
    <x v="386"/>
    <x v="347"/>
    <x v="116"/>
    <x v="1"/>
    <x v="0"/>
    <x v="108"/>
    <x v="108"/>
    <x v="330"/>
    <x v="353"/>
    <x v="228"/>
    <x v="397"/>
    <x v="0"/>
    <x v="397"/>
    <x v="63"/>
    <x v="145"/>
    <x v="1"/>
    <x v="375"/>
    <x v="0"/>
    <x v="375"/>
    <x v="165"/>
    <x v="299"/>
    <x v="1"/>
    <x v="0"/>
  </r>
  <r>
    <x v="3"/>
    <x v="43"/>
    <x v="366"/>
    <x v="385"/>
    <x v="175"/>
    <x v="349"/>
    <x v="1"/>
    <x v="0"/>
    <x v="77"/>
    <x v="77"/>
    <x v="274"/>
    <x v="236"/>
    <x v="354"/>
    <x v="218"/>
    <x v="0"/>
    <x v="218"/>
    <x v="391"/>
    <x v="628"/>
    <x v="2"/>
    <x v="357"/>
    <x v="0"/>
    <x v="357"/>
    <x v="95"/>
    <x v="168"/>
    <x v="1"/>
    <x v="0"/>
  </r>
  <r>
    <x v="3"/>
    <x v="43"/>
    <x v="918"/>
    <x v="389"/>
    <x v="1071"/>
    <x v="362"/>
    <x v="1"/>
    <x v="0"/>
    <x v="53"/>
    <x v="53"/>
    <x v="205"/>
    <x v="176"/>
    <x v="420"/>
    <x v="195"/>
    <x v="0"/>
    <x v="195"/>
    <x v="303"/>
    <x v="490"/>
    <x v="2"/>
    <x v="181"/>
    <x v="0"/>
    <x v="181"/>
    <x v="383"/>
    <x v="555"/>
    <x v="2"/>
    <x v="0"/>
  </r>
  <r>
    <x v="3"/>
    <x v="43"/>
    <x v="932"/>
    <x v="393"/>
    <x v="1232"/>
    <x v="433"/>
    <x v="1"/>
    <x v="0"/>
    <x v="201"/>
    <x v="201"/>
    <x v="521"/>
    <x v="436"/>
    <x v="327"/>
    <x v="550"/>
    <x v="0"/>
    <x v="550"/>
    <x v="30"/>
    <x v="323"/>
    <x v="1"/>
    <x v="529"/>
    <x v="0"/>
    <x v="529"/>
    <x v="561"/>
    <x v="594"/>
    <x v="2"/>
    <x v="0"/>
  </r>
  <r>
    <x v="3"/>
    <x v="43"/>
    <x v="941"/>
    <x v="561"/>
    <x v="1187"/>
    <x v="516"/>
    <x v="1"/>
    <x v="0"/>
    <x v="23"/>
    <x v="23"/>
    <x v="118"/>
    <x v="117"/>
    <x v="618"/>
    <x v="134"/>
    <x v="0"/>
    <x v="134"/>
    <x v="245"/>
    <x v="313"/>
    <x v="1"/>
    <x v="55"/>
    <x v="0"/>
    <x v="55"/>
    <x v="407"/>
    <x v="717"/>
    <x v="2"/>
    <x v="0"/>
  </r>
  <r>
    <x v="3"/>
    <x v="43"/>
    <x v="610"/>
    <x v="560"/>
    <x v="578"/>
    <x v="571"/>
    <x v="1"/>
    <x v="0"/>
    <x v="131"/>
    <x v="131"/>
    <x v="445"/>
    <x v="17"/>
    <x v="584"/>
    <x v="415"/>
    <x v="0"/>
    <x v="415"/>
    <x v="492"/>
    <x v="678"/>
    <x v="2"/>
    <x v="364"/>
    <x v="0"/>
    <x v="364"/>
    <x v="554"/>
    <x v="730"/>
    <x v="2"/>
    <x v="0"/>
  </r>
  <r>
    <x v="3"/>
    <x v="43"/>
    <x v="617"/>
    <x v="559"/>
    <x v="554"/>
    <x v="650"/>
    <x v="1"/>
    <x v="0"/>
    <x v="77"/>
    <x v="77"/>
    <x v="291"/>
    <x v="166"/>
    <x v="445"/>
    <x v="238"/>
    <x v="0"/>
    <x v="238"/>
    <x v="406"/>
    <x v="640"/>
    <x v="2"/>
    <x v="288"/>
    <x v="0"/>
    <x v="288"/>
    <x v="375"/>
    <x v="488"/>
    <x v="2"/>
    <x v="0"/>
  </r>
  <r>
    <x v="3"/>
    <x v="43"/>
    <x v="486"/>
    <x v="558"/>
    <x v="332"/>
    <x v="651"/>
    <x v="1"/>
    <x v="0"/>
    <x v="53"/>
    <x v="53"/>
    <x v="151"/>
    <x v="270"/>
    <x v="206"/>
    <x v="155"/>
    <x v="0"/>
    <x v="155"/>
    <x v="256"/>
    <x v="371"/>
    <x v="1"/>
    <x v="181"/>
    <x v="0"/>
    <x v="181"/>
    <x v="274"/>
    <x v="327"/>
    <x v="1"/>
    <x v="0"/>
  </r>
  <r>
    <x v="3"/>
    <x v="43"/>
    <x v="821"/>
    <x v="839"/>
    <x v="884"/>
    <x v="703"/>
    <x v="1"/>
    <x v="0"/>
    <x v="44"/>
    <x v="44"/>
    <x v="0"/>
    <x v="343"/>
    <x v="0"/>
    <x v="116"/>
    <x v="0"/>
    <x v="116"/>
    <x v="125"/>
    <x v="0"/>
    <x v="1"/>
    <x v="115"/>
    <x v="0"/>
    <x v="115"/>
    <x v="161"/>
    <x v="0"/>
    <x v="1"/>
    <x v="0"/>
  </r>
  <r>
    <x v="3"/>
    <x v="43"/>
    <x v="507"/>
    <x v="892"/>
    <x v="344"/>
    <x v="725"/>
    <x v="1"/>
    <x v="0"/>
    <x v="27"/>
    <x v="27"/>
    <x v="119"/>
    <x v="134"/>
    <x v="584"/>
    <x v="38"/>
    <x v="0"/>
    <x v="38"/>
    <x v="383"/>
    <x v="735"/>
    <x v="2"/>
    <x v="127"/>
    <x v="0"/>
    <x v="127"/>
    <x v="312"/>
    <x v="416"/>
    <x v="2"/>
    <x v="0"/>
  </r>
  <r>
    <x v="3"/>
    <x v="43"/>
    <x v="508"/>
    <x v="901"/>
    <x v="339"/>
    <x v="737"/>
    <x v="1"/>
    <x v="0"/>
    <x v="186"/>
    <x v="186"/>
    <x v="488"/>
    <x v="445"/>
    <x v="221"/>
    <x v="502"/>
    <x v="0"/>
    <x v="502"/>
    <x v="472"/>
    <x v="534"/>
    <x v="2"/>
    <x v="511"/>
    <x v="0"/>
    <x v="511"/>
    <x v="58"/>
    <x v="328"/>
    <x v="1"/>
    <x v="0"/>
  </r>
  <r>
    <x v="3"/>
    <x v="43"/>
    <x v="974"/>
    <x v="935"/>
    <x v="1161"/>
    <x v="761"/>
    <x v="1"/>
    <x v="0"/>
    <x v="23"/>
    <x v="23"/>
    <x v="0"/>
    <x v="276"/>
    <x v="0"/>
    <x v="0"/>
    <x v="0"/>
    <x v="0"/>
    <x v="265"/>
    <x v="760"/>
    <x v="0"/>
    <x v="88"/>
    <x v="0"/>
    <x v="88"/>
    <x v="195"/>
    <x v="0"/>
    <x v="1"/>
    <x v="1"/>
  </r>
  <r>
    <x v="3"/>
    <x v="43"/>
    <x v="650"/>
    <x v="1060"/>
    <x v="582"/>
    <x v="829"/>
    <x v="1"/>
    <x v="0"/>
    <x v="83"/>
    <x v="83"/>
    <x v="331"/>
    <x v="89"/>
    <x v="554"/>
    <x v="334"/>
    <x v="0"/>
    <x v="334"/>
    <x v="325"/>
    <x v="472"/>
    <x v="2"/>
    <x v="253"/>
    <x v="0"/>
    <x v="253"/>
    <x v="490"/>
    <x v="681"/>
    <x v="2"/>
    <x v="0"/>
  </r>
  <r>
    <x v="3"/>
    <x v="43"/>
    <x v="410"/>
    <x v="1075"/>
    <x v="149"/>
    <x v="839"/>
    <x v="1"/>
    <x v="0"/>
    <x v="23"/>
    <x v="23"/>
    <x v="43"/>
    <x v="226"/>
    <x v="139"/>
    <x v="41"/>
    <x v="0"/>
    <x v="41"/>
    <x v="265"/>
    <x v="402"/>
    <x v="2"/>
    <x v="38"/>
    <x v="0"/>
    <x v="38"/>
    <x v="315"/>
    <x v="444"/>
    <x v="2"/>
    <x v="0"/>
  </r>
  <r>
    <x v="3"/>
    <x v="43"/>
    <x v="1011"/>
    <x v="1246"/>
    <x v="1181"/>
    <x v="938"/>
    <x v="1"/>
    <x v="0"/>
    <x v="23"/>
    <x v="23"/>
    <x v="71"/>
    <x v="189"/>
    <x v="350"/>
    <x v="29"/>
    <x v="0"/>
    <x v="29"/>
    <x v="327"/>
    <x v="709"/>
    <x v="2"/>
    <x v="78"/>
    <x v="0"/>
    <x v="78"/>
    <x v="301"/>
    <x v="353"/>
    <x v="1"/>
    <x v="0"/>
  </r>
  <r>
    <x v="3"/>
    <x v="22"/>
    <x v="257"/>
    <x v="213"/>
    <x v="713"/>
    <x v="75"/>
    <x v="1"/>
    <x v="0"/>
    <x v="10"/>
    <x v="10"/>
    <x v="45"/>
    <x v="166"/>
    <x v="529"/>
    <x v="19"/>
    <x v="0"/>
    <x v="19"/>
    <x v="305"/>
    <x v="695"/>
    <x v="2"/>
    <x v="89"/>
    <x v="0"/>
    <x v="89"/>
    <x v="253"/>
    <x v="130"/>
    <x v="1"/>
    <x v="1"/>
  </r>
  <r>
    <x v="3"/>
    <x v="22"/>
    <x v="1055"/>
    <x v="214"/>
    <x v="1295"/>
    <x v="377"/>
    <x v="1"/>
    <x v="0"/>
    <x v="10"/>
    <x v="10"/>
    <x v="0"/>
    <x v="230"/>
    <x v="0"/>
    <x v="0"/>
    <x v="0"/>
    <x v="0"/>
    <x v="265"/>
    <x v="760"/>
    <x v="0"/>
    <x v="44"/>
    <x v="0"/>
    <x v="44"/>
    <x v="243"/>
    <x v="0"/>
    <x v="1"/>
    <x v="1"/>
  </r>
  <r>
    <x v="3"/>
    <x v="22"/>
    <x v="638"/>
    <x v="211"/>
    <x v="613"/>
    <x v="381"/>
    <x v="1"/>
    <x v="0"/>
    <x v="77"/>
    <x v="77"/>
    <x v="286"/>
    <x v="186"/>
    <x v="408"/>
    <x v="296"/>
    <x v="0"/>
    <x v="296"/>
    <x v="282"/>
    <x v="421"/>
    <x v="2"/>
    <x v="308"/>
    <x v="0"/>
    <x v="308"/>
    <x v="290"/>
    <x v="392"/>
    <x v="1"/>
    <x v="0"/>
  </r>
  <r>
    <x v="3"/>
    <x v="22"/>
    <x v="481"/>
    <x v="210"/>
    <x v="327"/>
    <x v="481"/>
    <x v="1"/>
    <x v="0"/>
    <x v="23"/>
    <x v="23"/>
    <x v="0"/>
    <x v="276"/>
    <x v="0"/>
    <x v="73"/>
    <x v="0"/>
    <x v="73"/>
    <x v="160"/>
    <x v="0"/>
    <x v="1"/>
    <x v="73"/>
    <x v="0"/>
    <x v="73"/>
    <x v="206"/>
    <x v="0"/>
    <x v="1"/>
    <x v="1"/>
  </r>
  <r>
    <x v="3"/>
    <x v="22"/>
    <x v="646"/>
    <x v="212"/>
    <x v="614"/>
    <x v="645"/>
    <x v="1"/>
    <x v="0"/>
    <x v="159"/>
    <x v="159"/>
    <x v="456"/>
    <x v="411"/>
    <x v="271"/>
    <x v="471"/>
    <x v="0"/>
    <x v="471"/>
    <x v="404"/>
    <x v="481"/>
    <x v="2"/>
    <x v="502"/>
    <x v="0"/>
    <x v="502"/>
    <x v="25"/>
    <x v="213"/>
    <x v="1"/>
    <x v="0"/>
  </r>
  <r>
    <x v="3"/>
    <x v="22"/>
    <x v="891"/>
    <x v="1108"/>
    <x v="1012"/>
    <x v="864"/>
    <x v="1"/>
    <x v="0"/>
    <x v="53"/>
    <x v="53"/>
    <x v="166"/>
    <x v="249"/>
    <x v="257"/>
    <x v="205"/>
    <x v="0"/>
    <x v="205"/>
    <x v="184"/>
    <x v="209"/>
    <x v="1"/>
    <x v="0"/>
    <x v="0"/>
    <x v="0"/>
    <x v="476"/>
    <x v="416"/>
    <x v="0"/>
    <x v="1"/>
  </r>
  <r>
    <x v="3"/>
    <x v="34"/>
    <x v="1148"/>
    <x v="328"/>
    <x v="1110"/>
    <x v="176"/>
    <x v="1"/>
    <x v="0"/>
    <x v="68"/>
    <x v="68"/>
    <x v="82"/>
    <x v="374"/>
    <x v="39"/>
    <x v="280"/>
    <x v="0"/>
    <x v="280"/>
    <x v="59"/>
    <x v="17"/>
    <x v="1"/>
    <x v="81"/>
    <x v="0"/>
    <x v="81"/>
    <x v="312"/>
    <x v="416"/>
    <x v="2"/>
    <x v="0"/>
  </r>
  <r>
    <x v="3"/>
    <x v="34"/>
    <x v="197"/>
    <x v="325"/>
    <x v="323"/>
    <x v="190"/>
    <x v="1"/>
    <x v="0"/>
    <x v="27"/>
    <x v="27"/>
    <x v="43"/>
    <x v="246"/>
    <x v="98"/>
    <x v="41"/>
    <x v="0"/>
    <x v="41"/>
    <x v="265"/>
    <x v="402"/>
    <x v="2"/>
    <x v="89"/>
    <x v="0"/>
    <x v="89"/>
    <x v="250"/>
    <x v="122"/>
    <x v="1"/>
    <x v="0"/>
  </r>
  <r>
    <x v="3"/>
    <x v="34"/>
    <x v="1023"/>
    <x v="330"/>
    <x v="1266"/>
    <x v="229"/>
    <x v="1"/>
    <x v="0"/>
    <x v="205"/>
    <x v="205"/>
    <x v="529"/>
    <x v="3"/>
    <x v="530"/>
    <x v="559"/>
    <x v="0"/>
    <x v="559"/>
    <x v="3"/>
    <x v="288"/>
    <x v="1"/>
    <x v="546"/>
    <x v="0"/>
    <x v="546"/>
    <x v="567"/>
    <x v="536"/>
    <x v="2"/>
    <x v="0"/>
  </r>
  <r>
    <x v="3"/>
    <x v="34"/>
    <x v="290"/>
    <x v="322"/>
    <x v="59"/>
    <x v="367"/>
    <x v="1"/>
    <x v="0"/>
    <x v="166"/>
    <x v="166"/>
    <x v="457"/>
    <x v="428"/>
    <x v="215"/>
    <x v="444"/>
    <x v="0"/>
    <x v="444"/>
    <x v="482"/>
    <x v="622"/>
    <x v="2"/>
    <x v="499"/>
    <x v="0"/>
    <x v="499"/>
    <x v="34"/>
    <x v="233"/>
    <x v="1"/>
    <x v="0"/>
  </r>
  <r>
    <x v="3"/>
    <x v="34"/>
    <x v="639"/>
    <x v="326"/>
    <x v="579"/>
    <x v="403"/>
    <x v="1"/>
    <x v="0"/>
    <x v="67"/>
    <x v="67"/>
    <x v="209"/>
    <x v="281"/>
    <x v="243"/>
    <x v="265"/>
    <x v="0"/>
    <x v="265"/>
    <x v="146"/>
    <x v="185"/>
    <x v="1"/>
    <x v="0"/>
    <x v="0"/>
    <x v="0"/>
    <x v="501"/>
    <x v="416"/>
    <x v="0"/>
    <x v="0"/>
  </r>
  <r>
    <x v="3"/>
    <x v="34"/>
    <x v="372"/>
    <x v="323"/>
    <x v="208"/>
    <x v="419"/>
    <x v="0"/>
    <x v="0"/>
    <x v="0"/>
    <x v="0"/>
    <x v="0"/>
    <x v="176"/>
    <x v="673"/>
    <x v="0"/>
    <x v="0"/>
    <x v="0"/>
    <x v="265"/>
    <x v="760"/>
    <x v="0"/>
    <x v="81"/>
    <x v="0"/>
    <x v="81"/>
    <x v="199"/>
    <x v="0"/>
    <x v="1"/>
    <x v="0"/>
  </r>
  <r>
    <x v="3"/>
    <x v="34"/>
    <x v="928"/>
    <x v="329"/>
    <x v="1229"/>
    <x v="420"/>
    <x v="1"/>
    <x v="0"/>
    <x v="67"/>
    <x v="67"/>
    <x v="262"/>
    <x v="161"/>
    <x v="460"/>
    <x v="331"/>
    <x v="0"/>
    <x v="331"/>
    <x v="111"/>
    <x v="161"/>
    <x v="1"/>
    <x v="155"/>
    <x v="0"/>
    <x v="155"/>
    <x v="475"/>
    <x v="715"/>
    <x v="2"/>
    <x v="0"/>
  </r>
  <r>
    <x v="3"/>
    <x v="34"/>
    <x v="456"/>
    <x v="324"/>
    <x v="263"/>
    <x v="438"/>
    <x v="1"/>
    <x v="0"/>
    <x v="55"/>
    <x v="55"/>
    <x v="154"/>
    <x v="276"/>
    <x v="199"/>
    <x v="297"/>
    <x v="0"/>
    <x v="297"/>
    <x v="75"/>
    <x v="63"/>
    <x v="1"/>
    <x v="158"/>
    <x v="0"/>
    <x v="158"/>
    <x v="327"/>
    <x v="454"/>
    <x v="2"/>
    <x v="0"/>
  </r>
  <r>
    <x v="3"/>
    <x v="34"/>
    <x v="756"/>
    <x v="327"/>
    <x v="790"/>
    <x v="438"/>
    <x v="1"/>
    <x v="0"/>
    <x v="204"/>
    <x v="204"/>
    <x v="527"/>
    <x v="308"/>
    <x v="414"/>
    <x v="556"/>
    <x v="0"/>
    <x v="556"/>
    <x v="440"/>
    <x v="425"/>
    <x v="2"/>
    <x v="544"/>
    <x v="0"/>
    <x v="544"/>
    <x v="472"/>
    <x v="436"/>
    <x v="2"/>
    <x v="0"/>
  </r>
  <r>
    <x v="3"/>
    <x v="34"/>
    <x v="939"/>
    <x v="527"/>
    <x v="1118"/>
    <x v="510"/>
    <x v="1"/>
    <x v="0"/>
    <x v="117"/>
    <x v="117"/>
    <x v="352"/>
    <x v="362"/>
    <x v="239"/>
    <x v="453"/>
    <x v="0"/>
    <x v="453"/>
    <x v="16"/>
    <x v="82"/>
    <x v="1"/>
    <x v="385"/>
    <x v="0"/>
    <x v="385"/>
    <x v="267"/>
    <x v="389"/>
    <x v="1"/>
    <x v="0"/>
  </r>
  <r>
    <x v="3"/>
    <x v="34"/>
    <x v="482"/>
    <x v="522"/>
    <x v="325"/>
    <x v="536"/>
    <x v="0"/>
    <x v="0"/>
    <x v="0"/>
    <x v="0"/>
    <x v="257"/>
    <x v="18"/>
    <x v="673"/>
    <x v="0"/>
    <x v="0"/>
    <x v="0"/>
    <x v="470"/>
    <x v="760"/>
    <x v="0"/>
    <x v="340"/>
    <x v="0"/>
    <x v="340"/>
    <x v="113"/>
    <x v="193"/>
    <x v="1"/>
    <x v="0"/>
  </r>
  <r>
    <x v="3"/>
    <x v="34"/>
    <x v="760"/>
    <x v="526"/>
    <x v="806"/>
    <x v="570"/>
    <x v="1"/>
    <x v="0"/>
    <x v="43"/>
    <x v="43"/>
    <x v="161"/>
    <x v="160"/>
    <x v="479"/>
    <x v="172"/>
    <x v="0"/>
    <x v="172"/>
    <x v="246"/>
    <x v="339"/>
    <x v="1"/>
    <x v="137"/>
    <x v="0"/>
    <x v="137"/>
    <x v="376"/>
    <x v="581"/>
    <x v="2"/>
    <x v="0"/>
  </r>
  <r>
    <x v="3"/>
    <x v="34"/>
    <x v="611"/>
    <x v="524"/>
    <x v="562"/>
    <x v="573"/>
    <x v="1"/>
    <x v="0"/>
    <x v="45"/>
    <x v="45"/>
    <x v="91"/>
    <x v="288"/>
    <x v="112"/>
    <x v="173"/>
    <x v="0"/>
    <x v="173"/>
    <x v="132"/>
    <x v="69"/>
    <x v="1"/>
    <x v="165"/>
    <x v="0"/>
    <x v="165"/>
    <x v="199"/>
    <x v="132"/>
    <x v="1"/>
    <x v="0"/>
  </r>
  <r>
    <x v="3"/>
    <x v="34"/>
    <x v="504"/>
    <x v="523"/>
    <x v="373"/>
    <x v="633"/>
    <x v="1"/>
    <x v="0"/>
    <x v="190"/>
    <x v="190"/>
    <x v="510"/>
    <x v="360"/>
    <x v="383"/>
    <x v="542"/>
    <x v="0"/>
    <x v="542"/>
    <x v="26"/>
    <x v="285"/>
    <x v="1"/>
    <x v="527"/>
    <x v="0"/>
    <x v="527"/>
    <x v="382"/>
    <x v="424"/>
    <x v="2"/>
    <x v="0"/>
  </r>
  <r>
    <x v="3"/>
    <x v="34"/>
    <x v="763"/>
    <x v="525"/>
    <x v="788"/>
    <x v="664"/>
    <x v="1"/>
    <x v="0"/>
    <x v="55"/>
    <x v="55"/>
    <x v="213"/>
    <x v="173"/>
    <x v="432"/>
    <x v="325"/>
    <x v="0"/>
    <x v="325"/>
    <x v="84"/>
    <x v="97"/>
    <x v="1"/>
    <x v="0"/>
    <x v="0"/>
    <x v="0"/>
    <x v="502"/>
    <x v="416"/>
    <x v="0"/>
    <x v="0"/>
  </r>
  <r>
    <x v="3"/>
    <x v="34"/>
    <x v="571"/>
    <x v="897"/>
    <x v="455"/>
    <x v="732"/>
    <x v="1"/>
    <x v="0"/>
    <x v="55"/>
    <x v="55"/>
    <x v="234"/>
    <x v="131"/>
    <x v="536"/>
    <x v="179"/>
    <x v="0"/>
    <x v="179"/>
    <x v="381"/>
    <x v="639"/>
    <x v="2"/>
    <x v="319"/>
    <x v="0"/>
    <x v="319"/>
    <x v="127"/>
    <x v="183"/>
    <x v="1"/>
    <x v="0"/>
  </r>
  <r>
    <x v="3"/>
    <x v="34"/>
    <x v="623"/>
    <x v="946"/>
    <x v="556"/>
    <x v="766"/>
    <x v="0"/>
    <x v="0"/>
    <x v="0"/>
    <x v="0"/>
    <x v="0"/>
    <x v="176"/>
    <x v="673"/>
    <x v="0"/>
    <x v="0"/>
    <x v="0"/>
    <x v="265"/>
    <x v="760"/>
    <x v="0"/>
    <x v="161"/>
    <x v="0"/>
    <x v="161"/>
    <x v="118"/>
    <x v="0"/>
    <x v="1"/>
    <x v="1"/>
  </r>
  <r>
    <x v="3"/>
    <x v="34"/>
    <x v="400"/>
    <x v="949"/>
    <x v="228"/>
    <x v="767"/>
    <x v="1"/>
    <x v="0"/>
    <x v="55"/>
    <x v="55"/>
    <x v="265"/>
    <x v="74"/>
    <x v="597"/>
    <x v="174"/>
    <x v="0"/>
    <x v="174"/>
    <x v="427"/>
    <x v="691"/>
    <x v="2"/>
    <x v="302"/>
    <x v="0"/>
    <x v="302"/>
    <x v="240"/>
    <x v="334"/>
    <x v="1"/>
    <x v="0"/>
  </r>
  <r>
    <x v="3"/>
    <x v="34"/>
    <x v="572"/>
    <x v="953"/>
    <x v="506"/>
    <x v="768"/>
    <x v="1"/>
    <x v="0"/>
    <x v="106"/>
    <x v="106"/>
    <x v="342"/>
    <x v="303"/>
    <x v="312"/>
    <x v="333"/>
    <x v="0"/>
    <x v="333"/>
    <x v="381"/>
    <x v="537"/>
    <x v="2"/>
    <x v="358"/>
    <x v="0"/>
    <x v="358"/>
    <x v="307"/>
    <x v="409"/>
    <x v="1"/>
    <x v="0"/>
  </r>
  <r>
    <x v="3"/>
    <x v="34"/>
    <x v="404"/>
    <x v="989"/>
    <x v="143"/>
    <x v="791"/>
    <x v="1"/>
    <x v="0"/>
    <x v="55"/>
    <x v="55"/>
    <x v="176"/>
    <x v="246"/>
    <x v="274"/>
    <x v="266"/>
    <x v="0"/>
    <x v="266"/>
    <x v="113"/>
    <x v="106"/>
    <x v="1"/>
    <x v="0"/>
    <x v="0"/>
    <x v="0"/>
    <x v="481"/>
    <x v="416"/>
    <x v="0"/>
    <x v="0"/>
  </r>
  <r>
    <x v="3"/>
    <x v="34"/>
    <x v="626"/>
    <x v="1111"/>
    <x v="518"/>
    <x v="866"/>
    <x v="1"/>
    <x v="0"/>
    <x v="163"/>
    <x v="163"/>
    <x v="511"/>
    <x v="2"/>
    <x v="629"/>
    <x v="532"/>
    <x v="0"/>
    <x v="532"/>
    <x v="495"/>
    <x v="600"/>
    <x v="2"/>
    <x v="426"/>
    <x v="0"/>
    <x v="426"/>
    <x v="570"/>
    <x v="755"/>
    <x v="2"/>
    <x v="0"/>
  </r>
  <r>
    <x v="3"/>
    <x v="34"/>
    <x v="1050"/>
    <x v="1130"/>
    <x v="1286"/>
    <x v="876"/>
    <x v="1"/>
    <x v="0"/>
    <x v="47"/>
    <x v="47"/>
    <x v="126"/>
    <x v="257"/>
    <x v="209"/>
    <x v="138"/>
    <x v="0"/>
    <x v="138"/>
    <x v="253"/>
    <x v="358"/>
    <x v="1"/>
    <x v="165"/>
    <x v="0"/>
    <x v="165"/>
    <x v="268"/>
    <x v="293"/>
    <x v="1"/>
    <x v="0"/>
  </r>
  <r>
    <x v="3"/>
    <x v="34"/>
    <x v="652"/>
    <x v="1171"/>
    <x v="583"/>
    <x v="902"/>
    <x v="1"/>
    <x v="0"/>
    <x v="91"/>
    <x v="91"/>
    <x v="375"/>
    <x v="31"/>
    <x v="606"/>
    <x v="202"/>
    <x v="0"/>
    <x v="202"/>
    <x v="489"/>
    <x v="740"/>
    <x v="2"/>
    <x v="331"/>
    <x v="0"/>
    <x v="331"/>
    <x v="512"/>
    <x v="660"/>
    <x v="2"/>
    <x v="0"/>
  </r>
  <r>
    <x v="3"/>
    <x v="34"/>
    <x v="896"/>
    <x v="1190"/>
    <x v="994"/>
    <x v="909"/>
    <x v="1"/>
    <x v="0"/>
    <x v="97"/>
    <x v="97"/>
    <x v="82"/>
    <x v="421"/>
    <x v="18"/>
    <x v="337"/>
    <x v="0"/>
    <x v="337"/>
    <x v="34"/>
    <x v="10"/>
    <x v="1"/>
    <x v="352"/>
    <x v="0"/>
    <x v="352"/>
    <x v="42"/>
    <x v="16"/>
    <x v="1"/>
    <x v="0"/>
  </r>
  <r>
    <x v="3"/>
    <x v="34"/>
    <x v="480"/>
    <x v="1234"/>
    <x v="302"/>
    <x v="931"/>
    <x v="1"/>
    <x v="0"/>
    <x v="26"/>
    <x v="26"/>
    <x v="0"/>
    <x v="283"/>
    <x v="0"/>
    <x v="78"/>
    <x v="0"/>
    <x v="78"/>
    <x v="152"/>
    <x v="0"/>
    <x v="1"/>
    <x v="81"/>
    <x v="0"/>
    <x v="81"/>
    <x v="199"/>
    <x v="0"/>
    <x v="1"/>
    <x v="0"/>
  </r>
  <r>
    <x v="3"/>
    <x v="34"/>
    <x v="632"/>
    <x v="1285"/>
    <x v="563"/>
    <x v="958"/>
    <x v="1"/>
    <x v="0"/>
    <x v="26"/>
    <x v="26"/>
    <x v="59"/>
    <x v="218"/>
    <x v="179"/>
    <x v="0"/>
    <x v="0"/>
    <x v="0"/>
    <x v="349"/>
    <x v="760"/>
    <x v="0"/>
    <x v="329"/>
    <x v="0"/>
    <x v="329"/>
    <x v="50"/>
    <x v="12"/>
    <x v="1"/>
    <x v="1"/>
  </r>
  <r>
    <x v="3"/>
    <x v="39"/>
    <x v="1172"/>
    <x v="358"/>
    <x v="1247"/>
    <x v="174"/>
    <x v="1"/>
    <x v="0"/>
    <x v="15"/>
    <x v="15"/>
    <x v="0"/>
    <x v="249"/>
    <x v="0"/>
    <x v="55"/>
    <x v="0"/>
    <x v="55"/>
    <x v="184"/>
    <x v="0"/>
    <x v="1"/>
    <x v="0"/>
    <x v="0"/>
    <x v="0"/>
    <x v="312"/>
    <x v="416"/>
    <x v="0"/>
    <x v="0"/>
  </r>
  <r>
    <x v="3"/>
    <x v="39"/>
    <x v="186"/>
    <x v="352"/>
    <x v="260"/>
    <x v="196"/>
    <x v="1"/>
    <x v="0"/>
    <x v="75"/>
    <x v="75"/>
    <x v="340"/>
    <x v="46"/>
    <x v="611"/>
    <x v="215"/>
    <x v="0"/>
    <x v="215"/>
    <x v="464"/>
    <x v="713"/>
    <x v="2"/>
    <x v="338"/>
    <x v="0"/>
    <x v="338"/>
    <x v="402"/>
    <x v="504"/>
    <x v="2"/>
    <x v="0"/>
  </r>
  <r>
    <x v="3"/>
    <x v="39"/>
    <x v="591"/>
    <x v="355"/>
    <x v="564"/>
    <x v="211"/>
    <x v="1"/>
    <x v="0"/>
    <x v="147"/>
    <x v="147"/>
    <x v="202"/>
    <x v="454"/>
    <x v="20"/>
    <x v="322"/>
    <x v="0"/>
    <x v="322"/>
    <x v="78"/>
    <x v="95"/>
    <x v="1"/>
    <x v="466"/>
    <x v="0"/>
    <x v="466"/>
    <x v="7"/>
    <x v="20"/>
    <x v="1"/>
    <x v="0"/>
  </r>
  <r>
    <x v="3"/>
    <x v="39"/>
    <x v="1051"/>
    <x v="359"/>
    <x v="1291"/>
    <x v="227"/>
    <x v="1"/>
    <x v="0"/>
    <x v="143"/>
    <x v="143"/>
    <x v="432"/>
    <x v="395"/>
    <x v="268"/>
    <x v="463"/>
    <x v="0"/>
    <x v="463"/>
    <x v="130"/>
    <x v="329"/>
    <x v="1"/>
    <x v="462"/>
    <x v="0"/>
    <x v="462"/>
    <x v="121"/>
    <x v="343"/>
    <x v="1"/>
    <x v="0"/>
  </r>
  <r>
    <x v="3"/>
    <x v="39"/>
    <x v="490"/>
    <x v="353"/>
    <x v="372"/>
    <x v="232"/>
    <x v="1"/>
    <x v="0"/>
    <x v="200"/>
    <x v="200"/>
    <x v="517"/>
    <x v="453"/>
    <x v="254"/>
    <x v="544"/>
    <x v="0"/>
    <x v="544"/>
    <x v="153"/>
    <x v="382"/>
    <x v="1"/>
    <x v="531"/>
    <x v="0"/>
    <x v="531"/>
    <x v="408"/>
    <x v="428"/>
    <x v="2"/>
    <x v="0"/>
  </r>
  <r>
    <x v="3"/>
    <x v="39"/>
    <x v="911"/>
    <x v="357"/>
    <x v="1240"/>
    <x v="302"/>
    <x v="1"/>
    <x v="0"/>
    <x v="161"/>
    <x v="161"/>
    <x v="426"/>
    <x v="440"/>
    <x v="149"/>
    <x v="521"/>
    <x v="0"/>
    <x v="521"/>
    <x v="5"/>
    <x v="77"/>
    <x v="1"/>
    <x v="459"/>
    <x v="0"/>
    <x v="459"/>
    <x v="109"/>
    <x v="329"/>
    <x v="1"/>
    <x v="0"/>
  </r>
  <r>
    <x v="3"/>
    <x v="39"/>
    <x v="930"/>
    <x v="356"/>
    <x v="1034"/>
    <x v="424"/>
    <x v="1"/>
    <x v="0"/>
    <x v="158"/>
    <x v="158"/>
    <x v="483"/>
    <x v="98"/>
    <x v="464"/>
    <x v="501"/>
    <x v="0"/>
    <x v="501"/>
    <x v="412"/>
    <x v="463"/>
    <x v="2"/>
    <x v="491"/>
    <x v="0"/>
    <x v="491"/>
    <x v="465"/>
    <x v="469"/>
    <x v="2"/>
    <x v="0"/>
  </r>
  <r>
    <x v="3"/>
    <x v="39"/>
    <x v="600"/>
    <x v="354"/>
    <x v="557"/>
    <x v="442"/>
    <x v="1"/>
    <x v="0"/>
    <x v="32"/>
    <x v="32"/>
    <x v="0"/>
    <x v="301"/>
    <x v="0"/>
    <x v="0"/>
    <x v="0"/>
    <x v="0"/>
    <x v="265"/>
    <x v="760"/>
    <x v="0"/>
    <x v="114"/>
    <x v="0"/>
    <x v="114"/>
    <x v="162"/>
    <x v="0"/>
    <x v="1"/>
    <x v="0"/>
  </r>
  <r>
    <x v="3"/>
    <x v="39"/>
    <x v="686"/>
    <x v="542"/>
    <x v="764"/>
    <x v="484"/>
    <x v="1"/>
    <x v="0"/>
    <x v="15"/>
    <x v="15"/>
    <x v="31"/>
    <x v="205"/>
    <x v="153"/>
    <x v="0"/>
    <x v="0"/>
    <x v="0"/>
    <x v="321"/>
    <x v="760"/>
    <x v="0"/>
    <x v="325"/>
    <x v="0"/>
    <x v="325"/>
    <x v="51"/>
    <x v="4"/>
    <x v="1"/>
    <x v="1"/>
  </r>
  <r>
    <x v="3"/>
    <x v="39"/>
    <x v="552"/>
    <x v="540"/>
    <x v="482"/>
    <x v="493"/>
    <x v="1"/>
    <x v="0"/>
    <x v="181"/>
    <x v="181"/>
    <x v="489"/>
    <x v="429"/>
    <x v="256"/>
    <x v="530"/>
    <x v="0"/>
    <x v="530"/>
    <x v="57"/>
    <x v="301"/>
    <x v="1"/>
    <x v="519"/>
    <x v="0"/>
    <x v="519"/>
    <x v="36"/>
    <x v="297"/>
    <x v="1"/>
    <x v="0"/>
  </r>
  <r>
    <x v="3"/>
    <x v="39"/>
    <x v="555"/>
    <x v="539"/>
    <x v="478"/>
    <x v="511"/>
    <x v="1"/>
    <x v="0"/>
    <x v="107"/>
    <x v="107"/>
    <x v="279"/>
    <x v="394"/>
    <x v="134"/>
    <x v="296"/>
    <x v="0"/>
    <x v="296"/>
    <x v="239"/>
    <x v="361"/>
    <x v="1"/>
    <x v="392"/>
    <x v="0"/>
    <x v="392"/>
    <x v="62"/>
    <x v="131"/>
    <x v="1"/>
    <x v="0"/>
  </r>
  <r>
    <x v="3"/>
    <x v="39"/>
    <x v="384"/>
    <x v="538"/>
    <x v="229"/>
    <x v="533"/>
    <x v="1"/>
    <x v="0"/>
    <x v="171"/>
    <x v="171"/>
    <x v="492"/>
    <x v="161"/>
    <x v="426"/>
    <x v="523"/>
    <x v="0"/>
    <x v="523"/>
    <x v="408"/>
    <x v="452"/>
    <x v="2"/>
    <x v="507"/>
    <x v="0"/>
    <x v="507"/>
    <x v="437"/>
    <x v="451"/>
    <x v="2"/>
    <x v="0"/>
  </r>
  <r>
    <x v="3"/>
    <x v="39"/>
    <x v="952"/>
    <x v="544"/>
    <x v="1029"/>
    <x v="587"/>
    <x v="1"/>
    <x v="0"/>
    <x v="155"/>
    <x v="155"/>
    <x v="475"/>
    <x v="122"/>
    <x v="456"/>
    <x v="498"/>
    <x v="0"/>
    <x v="498"/>
    <x v="353"/>
    <x v="436"/>
    <x v="2"/>
    <x v="372"/>
    <x v="0"/>
    <x v="372"/>
    <x v="565"/>
    <x v="751"/>
    <x v="2"/>
    <x v="0"/>
  </r>
  <r>
    <x v="3"/>
    <x v="39"/>
    <x v="1063"/>
    <x v="547"/>
    <x v="1306"/>
    <x v="648"/>
    <x v="1"/>
    <x v="0"/>
    <x v="56"/>
    <x v="56"/>
    <x v="0"/>
    <x v="374"/>
    <x v="0"/>
    <x v="0"/>
    <x v="0"/>
    <x v="0"/>
    <x v="265"/>
    <x v="760"/>
    <x v="0"/>
    <x v="262"/>
    <x v="0"/>
    <x v="262"/>
    <x v="65"/>
    <x v="0"/>
    <x v="1"/>
    <x v="0"/>
  </r>
  <r>
    <x v="3"/>
    <x v="39"/>
    <x v="963"/>
    <x v="545"/>
    <x v="1151"/>
    <x v="658"/>
    <x v="1"/>
    <x v="0"/>
    <x v="60"/>
    <x v="60"/>
    <x v="262"/>
    <x v="104"/>
    <x v="563"/>
    <x v="0"/>
    <x v="0"/>
    <x v="0"/>
    <x v="472"/>
    <x v="760"/>
    <x v="0"/>
    <x v="270"/>
    <x v="0"/>
    <x v="270"/>
    <x v="312"/>
    <x v="416"/>
    <x v="2"/>
    <x v="0"/>
  </r>
  <r>
    <x v="3"/>
    <x v="39"/>
    <x v="618"/>
    <x v="541"/>
    <x v="515"/>
    <x v="660"/>
    <x v="1"/>
    <x v="0"/>
    <x v="43"/>
    <x v="43"/>
    <x v="110"/>
    <x v="249"/>
    <x v="193"/>
    <x v="161"/>
    <x v="0"/>
    <x v="161"/>
    <x v="172"/>
    <x v="130"/>
    <x v="1"/>
    <x v="203"/>
    <x v="0"/>
    <x v="203"/>
    <x v="162"/>
    <x v="122"/>
    <x v="1"/>
    <x v="0"/>
  </r>
  <r>
    <x v="3"/>
    <x v="39"/>
    <x v="871"/>
    <x v="543"/>
    <x v="926"/>
    <x v="661"/>
    <x v="1"/>
    <x v="0"/>
    <x v="90"/>
    <x v="90"/>
    <x v="272"/>
    <x v="331"/>
    <x v="208"/>
    <x v="55"/>
    <x v="0"/>
    <x v="55"/>
    <x v="463"/>
    <x v="755"/>
    <x v="2"/>
    <x v="317"/>
    <x v="0"/>
    <x v="317"/>
    <x v="206"/>
    <x v="301"/>
    <x v="1"/>
    <x v="1"/>
  </r>
  <r>
    <x v="3"/>
    <x v="39"/>
    <x v="313"/>
    <x v="925"/>
    <x v="0"/>
    <x v="754"/>
    <x v="1"/>
    <x v="0"/>
    <x v="122"/>
    <x v="122"/>
    <x v="410"/>
    <x v="72"/>
    <x v="523"/>
    <x v="451"/>
    <x v="0"/>
    <x v="451"/>
    <x v="74"/>
    <x v="247"/>
    <x v="1"/>
    <x v="232"/>
    <x v="0"/>
    <x v="232"/>
    <x v="548"/>
    <x v="758"/>
    <x v="2"/>
    <x v="1"/>
  </r>
  <r>
    <x v="3"/>
    <x v="39"/>
    <x v="720"/>
    <x v="1003"/>
    <x v="744"/>
    <x v="798"/>
    <x v="1"/>
    <x v="0"/>
    <x v="123"/>
    <x v="123"/>
    <x v="311"/>
    <x v="418"/>
    <x v="108"/>
    <x v="436"/>
    <x v="0"/>
    <x v="436"/>
    <x v="15"/>
    <x v="53"/>
    <x v="1"/>
    <x v="419"/>
    <x v="0"/>
    <x v="419"/>
    <x v="45"/>
    <x v="122"/>
    <x v="1"/>
    <x v="0"/>
  </r>
  <r>
    <x v="3"/>
    <x v="39"/>
    <x v="531"/>
    <x v="1013"/>
    <x v="403"/>
    <x v="805"/>
    <x v="1"/>
    <x v="0"/>
    <x v="43"/>
    <x v="43"/>
    <x v="194"/>
    <x v="104"/>
    <x v="590"/>
    <x v="114"/>
    <x v="0"/>
    <x v="114"/>
    <x v="402"/>
    <x v="703"/>
    <x v="2"/>
    <x v="165"/>
    <x v="0"/>
    <x v="165"/>
    <x v="393"/>
    <x v="596"/>
    <x v="2"/>
    <x v="0"/>
  </r>
  <r>
    <x v="3"/>
    <x v="39"/>
    <x v="1042"/>
    <x v="1080"/>
    <x v="1267"/>
    <x v="842"/>
    <x v="1"/>
    <x v="0"/>
    <x v="100"/>
    <x v="100"/>
    <x v="185"/>
    <x v="405"/>
    <x v="71"/>
    <x v="366"/>
    <x v="0"/>
    <x v="366"/>
    <x v="37"/>
    <x v="37"/>
    <x v="1"/>
    <x v="241"/>
    <x v="0"/>
    <x v="241"/>
    <x v="208"/>
    <x v="234"/>
    <x v="1"/>
    <x v="0"/>
  </r>
  <r>
    <x v="3"/>
    <x v="39"/>
    <x v="413"/>
    <x v="1103"/>
    <x v="130"/>
    <x v="860"/>
    <x v="1"/>
    <x v="0"/>
    <x v="32"/>
    <x v="32"/>
    <x v="59"/>
    <x v="249"/>
    <x v="122"/>
    <x v="121"/>
    <x v="0"/>
    <x v="121"/>
    <x v="171"/>
    <x v="70"/>
    <x v="1"/>
    <x v="0"/>
    <x v="0"/>
    <x v="0"/>
    <x v="393"/>
    <x v="416"/>
    <x v="0"/>
    <x v="0"/>
  </r>
  <r>
    <x v="3"/>
    <x v="39"/>
    <x v="1069"/>
    <x v="1183"/>
    <x v="1302"/>
    <x v="909"/>
    <x v="1"/>
    <x v="0"/>
    <x v="128"/>
    <x v="128"/>
    <x v="415"/>
    <x v="121"/>
    <x v="470"/>
    <x v="482"/>
    <x v="0"/>
    <x v="482"/>
    <x v="24"/>
    <x v="149"/>
    <x v="1"/>
    <x v="413"/>
    <x v="0"/>
    <x v="413"/>
    <x v="504"/>
    <x v="587"/>
    <x v="2"/>
    <x v="0"/>
  </r>
  <r>
    <x v="3"/>
    <x v="39"/>
    <x v="787"/>
    <x v="1219"/>
    <x v="833"/>
    <x v="922"/>
    <x v="1"/>
    <x v="0"/>
    <x v="127"/>
    <x v="127"/>
    <x v="419"/>
    <x v="100"/>
    <x v="490"/>
    <x v="446"/>
    <x v="0"/>
    <x v="446"/>
    <x v="140"/>
    <x v="328"/>
    <x v="1"/>
    <x v="435"/>
    <x v="0"/>
    <x v="435"/>
    <x v="404"/>
    <x v="460"/>
    <x v="2"/>
    <x v="0"/>
  </r>
  <r>
    <x v="3"/>
    <x v="39"/>
    <x v="630"/>
    <x v="1236"/>
    <x v="577"/>
    <x v="932"/>
    <x v="1"/>
    <x v="0"/>
    <x v="164"/>
    <x v="164"/>
    <x v="503"/>
    <x v="4"/>
    <x v="598"/>
    <x v="528"/>
    <x v="0"/>
    <x v="528"/>
    <x v="486"/>
    <x v="546"/>
    <x v="2"/>
    <x v="490"/>
    <x v="0"/>
    <x v="490"/>
    <x v="560"/>
    <x v="663"/>
    <x v="2"/>
    <x v="0"/>
  </r>
  <r>
    <x v="3"/>
    <x v="39"/>
    <x v="345"/>
    <x v="1254"/>
    <x v="6"/>
    <x v="941"/>
    <x v="1"/>
    <x v="0"/>
    <x v="15"/>
    <x v="15"/>
    <x v="0"/>
    <x v="249"/>
    <x v="0"/>
    <x v="0"/>
    <x v="0"/>
    <x v="0"/>
    <x v="265"/>
    <x v="760"/>
    <x v="0"/>
    <x v="55"/>
    <x v="0"/>
    <x v="55"/>
    <x v="231"/>
    <x v="0"/>
    <x v="1"/>
    <x v="1"/>
  </r>
  <r>
    <x v="4"/>
    <x v="18"/>
    <x v="2"/>
    <x v="160"/>
    <x v="32"/>
    <x v="9"/>
    <x v="1"/>
    <x v="0"/>
    <x v="197"/>
    <x v="197"/>
    <x v="520"/>
    <x v="341"/>
    <x v="397"/>
    <x v="548"/>
    <x v="0"/>
    <x v="548"/>
    <x v="416"/>
    <x v="434"/>
    <x v="2"/>
    <x v="536"/>
    <x v="0"/>
    <x v="536"/>
    <x v="417"/>
    <x v="430"/>
    <x v="2"/>
    <x v="0"/>
  </r>
  <r>
    <x v="4"/>
    <x v="18"/>
    <x v="341"/>
    <x v="1213"/>
    <x v="115"/>
    <x v="920"/>
    <x v="1"/>
    <x v="0"/>
    <x v="21"/>
    <x v="21"/>
    <x v="48"/>
    <x v="205"/>
    <x v="193"/>
    <x v="74"/>
    <x v="0"/>
    <x v="74"/>
    <x v="220"/>
    <x v="132"/>
    <x v="1"/>
    <x v="69"/>
    <x v="0"/>
    <x v="69"/>
    <x v="282"/>
    <x v="210"/>
    <x v="1"/>
    <x v="0"/>
  </r>
  <r>
    <x v="4"/>
    <x v="18"/>
    <x v="27"/>
    <x v="161"/>
    <x v="116"/>
    <x v="186"/>
    <x v="1"/>
    <x v="0"/>
    <x v="146"/>
    <x v="146"/>
    <x v="444"/>
    <x v="354"/>
    <x v="347"/>
    <x v="490"/>
    <x v="0"/>
    <x v="490"/>
    <x v="56"/>
    <x v="249"/>
    <x v="1"/>
    <x v="463"/>
    <x v="0"/>
    <x v="463"/>
    <x v="357"/>
    <x v="432"/>
    <x v="2"/>
    <x v="0"/>
  </r>
  <r>
    <x v="4"/>
    <x v="18"/>
    <x v="365"/>
    <x v="162"/>
    <x v="131"/>
    <x v="339"/>
    <x v="1"/>
    <x v="0"/>
    <x v="42"/>
    <x v="42"/>
    <x v="109"/>
    <x v="240"/>
    <x v="220"/>
    <x v="140"/>
    <x v="0"/>
    <x v="140"/>
    <x v="211"/>
    <x v="204"/>
    <x v="1"/>
    <x v="191"/>
    <x v="0"/>
    <x v="191"/>
    <x v="182"/>
    <x v="133"/>
    <x v="1"/>
    <x v="0"/>
  </r>
  <r>
    <x v="4"/>
    <x v="18"/>
    <x v="33"/>
    <x v="163"/>
    <x v="145"/>
    <x v="47"/>
    <x v="1"/>
    <x v="0"/>
    <x v="70"/>
    <x v="70"/>
    <x v="225"/>
    <x v="281"/>
    <x v="252"/>
    <x v="211"/>
    <x v="0"/>
    <x v="211"/>
    <x v="303"/>
    <x v="475"/>
    <x v="2"/>
    <x v="318"/>
    <x v="0"/>
    <x v="318"/>
    <x v="116"/>
    <x v="165"/>
    <x v="1"/>
    <x v="0"/>
  </r>
  <r>
    <x v="4"/>
    <x v="18"/>
    <x v="405"/>
    <x v="996"/>
    <x v="173"/>
    <x v="793"/>
    <x v="0"/>
    <x v="0"/>
    <x v="0"/>
    <x v="0"/>
    <x v="0"/>
    <x v="176"/>
    <x v="673"/>
    <x v="0"/>
    <x v="0"/>
    <x v="0"/>
    <x v="265"/>
    <x v="760"/>
    <x v="0"/>
    <x v="18"/>
    <x v="0"/>
    <x v="18"/>
    <x v="282"/>
    <x v="0"/>
    <x v="1"/>
    <x v="1"/>
  </r>
  <r>
    <x v="4"/>
    <x v="18"/>
    <x v="415"/>
    <x v="1121"/>
    <x v="173"/>
    <x v="872"/>
    <x v="1"/>
    <x v="0"/>
    <x v="19"/>
    <x v="19"/>
    <x v="17"/>
    <x v="235"/>
    <x v="62"/>
    <x v="36"/>
    <x v="0"/>
    <x v="36"/>
    <x v="233"/>
    <x v="84"/>
    <x v="1"/>
    <x v="51"/>
    <x v="0"/>
    <x v="51"/>
    <x v="263"/>
    <x v="77"/>
    <x v="1"/>
    <x v="0"/>
  </r>
  <r>
    <x v="4"/>
    <x v="18"/>
    <x v="371"/>
    <x v="164"/>
    <x v="202"/>
    <x v="400"/>
    <x v="1"/>
    <x v="0"/>
    <x v="49"/>
    <x v="49"/>
    <x v="198"/>
    <x v="150"/>
    <x v="501"/>
    <x v="208"/>
    <x v="0"/>
    <x v="208"/>
    <x v="240"/>
    <x v="342"/>
    <x v="1"/>
    <x v="185"/>
    <x v="0"/>
    <x v="185"/>
    <x v="367"/>
    <x v="529"/>
    <x v="2"/>
    <x v="0"/>
  </r>
  <r>
    <x v="4"/>
    <x v="18"/>
    <x v="424"/>
    <x v="165"/>
    <x v="248"/>
    <x v="214"/>
    <x v="1"/>
    <x v="0"/>
    <x v="49"/>
    <x v="49"/>
    <x v="246"/>
    <x v="76"/>
    <x v="603"/>
    <x v="273"/>
    <x v="0"/>
    <x v="273"/>
    <x v="206"/>
    <x v="294"/>
    <x v="1"/>
    <x v="183"/>
    <x v="0"/>
    <x v="183"/>
    <x v="436"/>
    <x v="655"/>
    <x v="2"/>
    <x v="0"/>
  </r>
  <r>
    <x v="4"/>
    <x v="18"/>
    <x v="437"/>
    <x v="1011"/>
    <x v="252"/>
    <x v="801"/>
    <x v="1"/>
    <x v="0"/>
    <x v="8"/>
    <x v="8"/>
    <x v="0"/>
    <x v="218"/>
    <x v="0"/>
    <x v="16"/>
    <x v="0"/>
    <x v="16"/>
    <x v="231"/>
    <x v="0"/>
    <x v="1"/>
    <x v="46"/>
    <x v="0"/>
    <x v="46"/>
    <x v="240"/>
    <x v="0"/>
    <x v="1"/>
    <x v="1"/>
  </r>
  <r>
    <x v="4"/>
    <x v="18"/>
    <x v="465"/>
    <x v="844"/>
    <x v="288"/>
    <x v="706"/>
    <x v="1"/>
    <x v="0"/>
    <x v="47"/>
    <x v="47"/>
    <x v="162"/>
    <x v="200"/>
    <x v="363"/>
    <x v="183"/>
    <x v="0"/>
    <x v="183"/>
    <x v="226"/>
    <x v="289"/>
    <x v="1"/>
    <x v="187"/>
    <x v="0"/>
    <x v="187"/>
    <x v="281"/>
    <x v="350"/>
    <x v="1"/>
    <x v="0"/>
  </r>
  <r>
    <x v="4"/>
    <x v="18"/>
    <x v="471"/>
    <x v="974"/>
    <x v="289"/>
    <x v="781"/>
    <x v="0"/>
    <x v="0"/>
    <x v="0"/>
    <x v="0"/>
    <x v="0"/>
    <x v="176"/>
    <x v="673"/>
    <x v="0"/>
    <x v="0"/>
    <x v="0"/>
    <x v="265"/>
    <x v="760"/>
    <x v="0"/>
    <x v="129"/>
    <x v="0"/>
    <x v="129"/>
    <x v="152"/>
    <x v="0"/>
    <x v="1"/>
    <x v="0"/>
  </r>
  <r>
    <x v="4"/>
    <x v="18"/>
    <x v="474"/>
    <x v="1063"/>
    <x v="292"/>
    <x v="830"/>
    <x v="1"/>
    <x v="0"/>
    <x v="20"/>
    <x v="20"/>
    <x v="66"/>
    <x v="180"/>
    <x v="391"/>
    <x v="58"/>
    <x v="0"/>
    <x v="58"/>
    <x v="272"/>
    <x v="458"/>
    <x v="2"/>
    <x v="95"/>
    <x v="0"/>
    <x v="95"/>
    <x v="265"/>
    <x v="197"/>
    <x v="1"/>
    <x v="0"/>
  </r>
  <r>
    <x v="4"/>
    <x v="18"/>
    <x v="540"/>
    <x v="1118"/>
    <x v="433"/>
    <x v="871"/>
    <x v="1"/>
    <x v="0"/>
    <x v="36"/>
    <x v="36"/>
    <x v="18"/>
    <x v="297"/>
    <x v="23"/>
    <x v="36"/>
    <x v="0"/>
    <x v="36"/>
    <x v="234"/>
    <x v="90"/>
    <x v="1"/>
    <x v="214"/>
    <x v="0"/>
    <x v="214"/>
    <x v="92"/>
    <x v="6"/>
    <x v="1"/>
    <x v="0"/>
  </r>
  <r>
    <x v="4"/>
    <x v="18"/>
    <x v="583"/>
    <x v="1139"/>
    <x v="447"/>
    <x v="880"/>
    <x v="1"/>
    <x v="0"/>
    <x v="53"/>
    <x v="53"/>
    <x v="314"/>
    <x v="35"/>
    <x v="647"/>
    <x v="252"/>
    <x v="0"/>
    <x v="252"/>
    <x v="425"/>
    <x v="652"/>
    <x v="2"/>
    <x v="191"/>
    <x v="0"/>
    <x v="191"/>
    <x v="503"/>
    <x v="717"/>
    <x v="2"/>
    <x v="0"/>
  </r>
  <r>
    <x v="4"/>
    <x v="18"/>
    <x v="228"/>
    <x v="166"/>
    <x v="485"/>
    <x v="53"/>
    <x v="1"/>
    <x v="0"/>
    <x v="36"/>
    <x v="36"/>
    <x v="152"/>
    <x v="124"/>
    <x v="583"/>
    <x v="182"/>
    <x v="0"/>
    <x v="182"/>
    <x v="208"/>
    <x v="242"/>
    <x v="1"/>
    <x v="64"/>
    <x v="0"/>
    <x v="64"/>
    <x v="432"/>
    <x v="734"/>
    <x v="2"/>
    <x v="0"/>
  </r>
  <r>
    <x v="4"/>
    <x v="18"/>
    <x v="640"/>
    <x v="167"/>
    <x v="602"/>
    <x v="471"/>
    <x v="1"/>
    <x v="0"/>
    <x v="5"/>
    <x v="5"/>
    <x v="15"/>
    <x v="184"/>
    <x v="237"/>
    <x v="4"/>
    <x v="0"/>
    <x v="4"/>
    <x v="292"/>
    <x v="738"/>
    <x v="2"/>
    <x v="4"/>
    <x v="0"/>
    <x v="4"/>
    <x v="336"/>
    <x v="749"/>
    <x v="2"/>
    <x v="0"/>
  </r>
  <r>
    <x v="4"/>
    <x v="18"/>
    <x v="726"/>
    <x v="1126"/>
    <x v="647"/>
    <x v="874"/>
    <x v="1"/>
    <x v="0"/>
    <x v="77"/>
    <x v="77"/>
    <x v="343"/>
    <x v="44"/>
    <x v="610"/>
    <x v="310"/>
    <x v="0"/>
    <x v="310"/>
    <x v="435"/>
    <x v="638"/>
    <x v="2"/>
    <x v="326"/>
    <x v="0"/>
    <x v="326"/>
    <x v="449"/>
    <x v="578"/>
    <x v="2"/>
    <x v="0"/>
  </r>
  <r>
    <x v="4"/>
    <x v="18"/>
    <x v="265"/>
    <x v="168"/>
    <x v="650"/>
    <x v="127"/>
    <x v="1"/>
    <x v="0"/>
    <x v="10"/>
    <x v="10"/>
    <x v="33"/>
    <x v="184"/>
    <x v="319"/>
    <x v="65"/>
    <x v="0"/>
    <x v="65"/>
    <x v="215"/>
    <x v="89"/>
    <x v="1"/>
    <x v="0"/>
    <x v="0"/>
    <x v="0"/>
    <x v="369"/>
    <x v="416"/>
    <x v="0"/>
    <x v="0"/>
  </r>
  <r>
    <x v="4"/>
    <x v="18"/>
    <x v="707"/>
    <x v="880"/>
    <x v="651"/>
    <x v="724"/>
    <x v="1"/>
    <x v="0"/>
    <x v="42"/>
    <x v="42"/>
    <x v="92"/>
    <x v="266"/>
    <x v="144"/>
    <x v="117"/>
    <x v="0"/>
    <x v="117"/>
    <x v="222"/>
    <x v="214"/>
    <x v="1"/>
    <x v="139"/>
    <x v="0"/>
    <x v="139"/>
    <x v="240"/>
    <x v="176"/>
    <x v="1"/>
    <x v="0"/>
  </r>
  <r>
    <x v="4"/>
    <x v="18"/>
    <x v="737"/>
    <x v="1209"/>
    <x v="697"/>
    <x v="915"/>
    <x v="1"/>
    <x v="0"/>
    <x v="15"/>
    <x v="15"/>
    <x v="76"/>
    <x v="146"/>
    <x v="586"/>
    <x v="81"/>
    <x v="0"/>
    <x v="81"/>
    <x v="252"/>
    <x v="311"/>
    <x v="1"/>
    <x v="37"/>
    <x v="0"/>
    <x v="37"/>
    <x v="368"/>
    <x v="689"/>
    <x v="2"/>
    <x v="0"/>
  </r>
  <r>
    <x v="4"/>
    <x v="18"/>
    <x v="723"/>
    <x v="1068"/>
    <x v="733"/>
    <x v="832"/>
    <x v="1"/>
    <x v="0"/>
    <x v="61"/>
    <x v="61"/>
    <x v="273"/>
    <x v="95"/>
    <x v="569"/>
    <x v="242"/>
    <x v="0"/>
    <x v="242"/>
    <x v="355"/>
    <x v="566"/>
    <x v="2"/>
    <x v="204"/>
    <x v="0"/>
    <x v="204"/>
    <x v="446"/>
    <x v="657"/>
    <x v="2"/>
    <x v="0"/>
  </r>
  <r>
    <x v="4"/>
    <x v="18"/>
    <x v="277"/>
    <x v="169"/>
    <x v="826"/>
    <x v="33"/>
    <x v="1"/>
    <x v="0"/>
    <x v="150"/>
    <x v="150"/>
    <x v="441"/>
    <x v="406"/>
    <x v="258"/>
    <x v="465"/>
    <x v="0"/>
    <x v="465"/>
    <x v="209"/>
    <x v="375"/>
    <x v="1"/>
    <x v="460"/>
    <x v="0"/>
    <x v="460"/>
    <x v="296"/>
    <x v="406"/>
    <x v="1"/>
    <x v="0"/>
  </r>
  <r>
    <x v="4"/>
    <x v="18"/>
    <x v="827"/>
    <x v="969"/>
    <x v="855"/>
    <x v="780"/>
    <x v="1"/>
    <x v="0"/>
    <x v="53"/>
    <x v="53"/>
    <x v="223"/>
    <x v="136"/>
    <x v="524"/>
    <x v="228"/>
    <x v="0"/>
    <x v="228"/>
    <x v="256"/>
    <x v="384"/>
    <x v="1"/>
    <x v="247"/>
    <x v="0"/>
    <x v="247"/>
    <x v="281"/>
    <x v="369"/>
    <x v="1"/>
    <x v="0"/>
  </r>
  <r>
    <x v="4"/>
    <x v="18"/>
    <x v="805"/>
    <x v="170"/>
    <x v="867"/>
    <x v="337"/>
    <x v="1"/>
    <x v="0"/>
    <x v="120"/>
    <x v="120"/>
    <x v="207"/>
    <x v="426"/>
    <x v="52"/>
    <x v="371"/>
    <x v="0"/>
    <x v="371"/>
    <x v="36"/>
    <x v="43"/>
    <x v="1"/>
    <x v="394"/>
    <x v="0"/>
    <x v="394"/>
    <x v="43"/>
    <x v="66"/>
    <x v="1"/>
    <x v="0"/>
  </r>
  <r>
    <x v="4"/>
    <x v="18"/>
    <x v="833"/>
    <x v="1119"/>
    <x v="885"/>
    <x v="871"/>
    <x v="1"/>
    <x v="0"/>
    <x v="66"/>
    <x v="66"/>
    <x v="369"/>
    <x v="11"/>
    <x v="658"/>
    <x v="280"/>
    <x v="0"/>
    <x v="280"/>
    <x v="474"/>
    <x v="704"/>
    <x v="2"/>
    <x v="180"/>
    <x v="0"/>
    <x v="180"/>
    <x v="537"/>
    <x v="757"/>
    <x v="2"/>
    <x v="0"/>
  </r>
  <r>
    <x v="4"/>
    <x v="18"/>
    <x v="1082"/>
    <x v="171"/>
    <x v="891"/>
    <x v="126"/>
    <x v="1"/>
    <x v="0"/>
    <x v="32"/>
    <x v="32"/>
    <x v="79"/>
    <x v="223"/>
    <x v="205"/>
    <x v="82"/>
    <x v="0"/>
    <x v="82"/>
    <x v="253"/>
    <x v="330"/>
    <x v="1"/>
    <x v="111"/>
    <x v="0"/>
    <x v="111"/>
    <x v="268"/>
    <x v="220"/>
    <x v="1"/>
    <x v="0"/>
  </r>
  <r>
    <x v="4"/>
    <x v="18"/>
    <x v="899"/>
    <x v="1283"/>
    <x v="931"/>
    <x v="957"/>
    <x v="1"/>
    <x v="0"/>
    <x v="3"/>
    <x v="3"/>
    <x v="0"/>
    <x v="200"/>
    <x v="0"/>
    <x v="0"/>
    <x v="0"/>
    <x v="0"/>
    <x v="265"/>
    <x v="760"/>
    <x v="0"/>
    <x v="0"/>
    <x v="0"/>
    <x v="0"/>
    <x v="312"/>
    <x v="416"/>
    <x v="0"/>
    <x v="1"/>
  </r>
  <r>
    <x v="4"/>
    <x v="18"/>
    <x v="864"/>
    <x v="172"/>
    <x v="940"/>
    <x v="532"/>
    <x v="1"/>
    <x v="0"/>
    <x v="42"/>
    <x v="42"/>
    <x v="148"/>
    <x v="171"/>
    <x v="442"/>
    <x v="198"/>
    <x v="0"/>
    <x v="198"/>
    <x v="175"/>
    <x v="166"/>
    <x v="1"/>
    <x v="15"/>
    <x v="0"/>
    <x v="15"/>
    <x v="461"/>
    <x v="777"/>
    <x v="2"/>
    <x v="0"/>
  </r>
  <r>
    <x v="4"/>
    <x v="18"/>
    <x v="848"/>
    <x v="173"/>
    <x v="949"/>
    <x v="343"/>
    <x v="1"/>
    <x v="0"/>
    <x v="154"/>
    <x v="154"/>
    <x v="451"/>
    <x v="400"/>
    <x v="283"/>
    <x v="486"/>
    <x v="0"/>
    <x v="486"/>
    <x v="109"/>
    <x v="320"/>
    <x v="1"/>
    <x v="483"/>
    <x v="0"/>
    <x v="483"/>
    <x v="93"/>
    <x v="336"/>
    <x v="1"/>
    <x v="0"/>
  </r>
  <r>
    <x v="4"/>
    <x v="18"/>
    <x v="846"/>
    <x v="174"/>
    <x v="964"/>
    <x v="324"/>
    <x v="1"/>
    <x v="0"/>
    <x v="118"/>
    <x v="118"/>
    <x v="351"/>
    <x v="370"/>
    <x v="231"/>
    <x v="379"/>
    <x v="0"/>
    <x v="379"/>
    <x v="184"/>
    <x v="324"/>
    <x v="1"/>
    <x v="410"/>
    <x v="0"/>
    <x v="410"/>
    <x v="103"/>
    <x v="248"/>
    <x v="1"/>
    <x v="0"/>
  </r>
  <r>
    <x v="4"/>
    <x v="18"/>
    <x v="881"/>
    <x v="938"/>
    <x v="1022"/>
    <x v="763"/>
    <x v="1"/>
    <x v="0"/>
    <x v="46"/>
    <x v="46"/>
    <x v="152"/>
    <x v="210"/>
    <x v="337"/>
    <x v="194"/>
    <x v="0"/>
    <x v="194"/>
    <x v="187"/>
    <x v="198"/>
    <x v="1"/>
    <x v="164"/>
    <x v="0"/>
    <x v="164"/>
    <x v="311"/>
    <x v="413"/>
    <x v="1"/>
    <x v="0"/>
  </r>
  <r>
    <x v="4"/>
    <x v="18"/>
    <x v="1143"/>
    <x v="175"/>
    <x v="1039"/>
    <x v="143"/>
    <x v="1"/>
    <x v="0"/>
    <x v="179"/>
    <x v="179"/>
    <x v="502"/>
    <x v="251"/>
    <x v="411"/>
    <x v="524"/>
    <x v="0"/>
    <x v="524"/>
    <x v="491"/>
    <x v="575"/>
    <x v="2"/>
    <x v="518"/>
    <x v="0"/>
    <x v="518"/>
    <x v="498"/>
    <x v="475"/>
    <x v="2"/>
    <x v="0"/>
  </r>
  <r>
    <x v="4"/>
    <x v="18"/>
    <x v="1149"/>
    <x v="176"/>
    <x v="1041"/>
    <x v="177"/>
    <x v="1"/>
    <x v="0"/>
    <x v="108"/>
    <x v="108"/>
    <x v="368"/>
    <x v="194"/>
    <x v="410"/>
    <x v="376"/>
    <x v="0"/>
    <x v="376"/>
    <x v="332"/>
    <x v="460"/>
    <x v="2"/>
    <x v="405"/>
    <x v="0"/>
    <x v="405"/>
    <x v="201"/>
    <x v="354"/>
    <x v="1"/>
    <x v="0"/>
  </r>
  <r>
    <x v="4"/>
    <x v="18"/>
    <x v="1107"/>
    <x v="177"/>
    <x v="1068"/>
    <x v="11"/>
    <x v="1"/>
    <x v="0"/>
    <x v="5"/>
    <x v="5"/>
    <x v="20"/>
    <x v="178"/>
    <x v="379"/>
    <x v="13"/>
    <x v="0"/>
    <x v="13"/>
    <x v="277"/>
    <x v="615"/>
    <x v="2"/>
    <x v="22"/>
    <x v="0"/>
    <x v="22"/>
    <x v="304"/>
    <x v="280"/>
    <x v="1"/>
    <x v="0"/>
  </r>
  <r>
    <x v="4"/>
    <x v="18"/>
    <x v="907"/>
    <x v="178"/>
    <x v="1086"/>
    <x v="225"/>
    <x v="1"/>
    <x v="0"/>
    <x v="104"/>
    <x v="104"/>
    <x v="344"/>
    <x v="283"/>
    <x v="345"/>
    <x v="375"/>
    <x v="0"/>
    <x v="375"/>
    <x v="156"/>
    <x v="292"/>
    <x v="1"/>
    <x v="361"/>
    <x v="0"/>
    <x v="361"/>
    <x v="311"/>
    <x v="415"/>
    <x v="1"/>
    <x v="0"/>
  </r>
  <r>
    <x v="4"/>
    <x v="11"/>
    <x v="253"/>
    <x v="95"/>
    <x v="687"/>
    <x v="7"/>
    <x v="1"/>
    <x v="0"/>
    <x v="27"/>
    <x v="27"/>
    <x v="97"/>
    <x v="176"/>
    <x v="420"/>
    <x v="64"/>
    <x v="0"/>
    <x v="64"/>
    <x v="321"/>
    <x v="655"/>
    <x v="2"/>
    <x v="131"/>
    <x v="0"/>
    <x v="131"/>
    <x v="264"/>
    <x v="240"/>
    <x v="1"/>
    <x v="0"/>
  </r>
  <r>
    <x v="4"/>
    <x v="11"/>
    <x v="254"/>
    <x v="97"/>
    <x v="701"/>
    <x v="7"/>
    <x v="1"/>
    <x v="0"/>
    <x v="154"/>
    <x v="154"/>
    <x v="454"/>
    <x v="395"/>
    <x v="302"/>
    <x v="491"/>
    <x v="0"/>
    <x v="491"/>
    <x v="93"/>
    <x v="305"/>
    <x v="1"/>
    <x v="485"/>
    <x v="0"/>
    <x v="485"/>
    <x v="97"/>
    <x v="344"/>
    <x v="1"/>
    <x v="0"/>
  </r>
  <r>
    <x v="4"/>
    <x v="11"/>
    <x v="28"/>
    <x v="87"/>
    <x v="137"/>
    <x v="25"/>
    <x v="1"/>
    <x v="0"/>
    <x v="53"/>
    <x v="53"/>
    <x v="130"/>
    <x v="289"/>
    <x v="162"/>
    <x v="180"/>
    <x v="0"/>
    <x v="180"/>
    <x v="184"/>
    <x v="167"/>
    <x v="1"/>
    <x v="126"/>
    <x v="0"/>
    <x v="126"/>
    <x v="349"/>
    <x v="523"/>
    <x v="2"/>
    <x v="0"/>
  </r>
  <r>
    <x v="4"/>
    <x v="11"/>
    <x v="191"/>
    <x v="90"/>
    <x v="319"/>
    <x v="25"/>
    <x v="0"/>
    <x v="0"/>
    <x v="0"/>
    <x v="0"/>
    <x v="30"/>
    <x v="132"/>
    <x v="673"/>
    <x v="0"/>
    <x v="0"/>
    <x v="0"/>
    <x v="320"/>
    <x v="760"/>
    <x v="0"/>
    <x v="37"/>
    <x v="0"/>
    <x v="37"/>
    <x v="298"/>
    <x v="252"/>
    <x v="1"/>
    <x v="1"/>
  </r>
  <r>
    <x v="4"/>
    <x v="11"/>
    <x v="275"/>
    <x v="98"/>
    <x v="703"/>
    <x v="210"/>
    <x v="1"/>
    <x v="0"/>
    <x v="10"/>
    <x v="10"/>
    <x v="63"/>
    <x v="142"/>
    <x v="615"/>
    <x v="36"/>
    <x v="0"/>
    <x v="36"/>
    <x v="304"/>
    <x v="655"/>
    <x v="2"/>
    <x v="114"/>
    <x v="0"/>
    <x v="114"/>
    <x v="237"/>
    <x v="134"/>
    <x v="1"/>
    <x v="0"/>
  </r>
  <r>
    <x v="4"/>
    <x v="11"/>
    <x v="906"/>
    <x v="103"/>
    <x v="1103"/>
    <x v="212"/>
    <x v="1"/>
    <x v="0"/>
    <x v="10"/>
    <x v="10"/>
    <x v="38"/>
    <x v="177"/>
    <x v="408"/>
    <x v="36"/>
    <x v="0"/>
    <x v="36"/>
    <x v="264"/>
    <x v="381"/>
    <x v="1"/>
    <x v="18"/>
    <x v="0"/>
    <x v="18"/>
    <x v="347"/>
    <x v="698"/>
    <x v="2"/>
    <x v="0"/>
  </r>
  <r>
    <x v="4"/>
    <x v="11"/>
    <x v="445"/>
    <x v="91"/>
    <x v="322"/>
    <x v="231"/>
    <x v="1"/>
    <x v="0"/>
    <x v="108"/>
    <x v="108"/>
    <x v="349"/>
    <x v="302"/>
    <x v="323"/>
    <x v="370"/>
    <x v="0"/>
    <x v="370"/>
    <x v="212"/>
    <x v="353"/>
    <x v="1"/>
    <x v="383"/>
    <x v="0"/>
    <x v="383"/>
    <x v="255"/>
    <x v="379"/>
    <x v="1"/>
    <x v="0"/>
  </r>
  <r>
    <x v="4"/>
    <x v="11"/>
    <x v="909"/>
    <x v="101"/>
    <x v="1038"/>
    <x v="275"/>
    <x v="1"/>
    <x v="0"/>
    <x v="99"/>
    <x v="99"/>
    <x v="354"/>
    <x v="146"/>
    <x v="462"/>
    <x v="320"/>
    <x v="0"/>
    <x v="320"/>
    <x v="441"/>
    <x v="642"/>
    <x v="2"/>
    <x v="363"/>
    <x v="0"/>
    <x v="363"/>
    <x v="374"/>
    <x v="463"/>
    <x v="2"/>
    <x v="0"/>
  </r>
  <r>
    <x v="4"/>
    <x v="11"/>
    <x v="801"/>
    <x v="99"/>
    <x v="889"/>
    <x v="279"/>
    <x v="1"/>
    <x v="0"/>
    <x v="10"/>
    <x v="10"/>
    <x v="44"/>
    <x v="167"/>
    <x v="521"/>
    <x v="42"/>
    <x v="0"/>
    <x v="42"/>
    <x v="265"/>
    <x v="402"/>
    <x v="2"/>
    <x v="81"/>
    <x v="0"/>
    <x v="81"/>
    <x v="260"/>
    <x v="141"/>
    <x v="1"/>
    <x v="1"/>
  </r>
  <r>
    <x v="4"/>
    <x v="11"/>
    <x v="594"/>
    <x v="94"/>
    <x v="510"/>
    <x v="355"/>
    <x v="1"/>
    <x v="0"/>
    <x v="46"/>
    <x v="46"/>
    <x v="65"/>
    <x v="314"/>
    <x v="65"/>
    <x v="162"/>
    <x v="0"/>
    <x v="162"/>
    <x v="123"/>
    <x v="39"/>
    <x v="1"/>
    <x v="156"/>
    <x v="0"/>
    <x v="156"/>
    <x v="185"/>
    <x v="84"/>
    <x v="1"/>
    <x v="0"/>
  </r>
  <r>
    <x v="4"/>
    <x v="11"/>
    <x v="494"/>
    <x v="92"/>
    <x v="355"/>
    <x v="361"/>
    <x v="1"/>
    <x v="0"/>
    <x v="10"/>
    <x v="10"/>
    <x v="0"/>
    <x v="230"/>
    <x v="0"/>
    <x v="15"/>
    <x v="0"/>
    <x v="15"/>
    <x v="233"/>
    <x v="0"/>
    <x v="1"/>
    <x v="0"/>
    <x v="0"/>
    <x v="0"/>
    <x v="312"/>
    <x v="416"/>
    <x v="0"/>
    <x v="0"/>
  </r>
  <r>
    <x v="4"/>
    <x v="11"/>
    <x v="853"/>
    <x v="100"/>
    <x v="952"/>
    <x v="383"/>
    <x v="1"/>
    <x v="0"/>
    <x v="36"/>
    <x v="36"/>
    <x v="133"/>
    <x v="147"/>
    <x v="539"/>
    <x v="199"/>
    <x v="0"/>
    <x v="199"/>
    <x v="151"/>
    <x v="134"/>
    <x v="1"/>
    <x v="58"/>
    <x v="0"/>
    <x v="58"/>
    <x v="424"/>
    <x v="731"/>
    <x v="2"/>
    <x v="0"/>
  </r>
  <r>
    <x v="4"/>
    <x v="11"/>
    <x v="294"/>
    <x v="85"/>
    <x v="39"/>
    <x v="396"/>
    <x v="1"/>
    <x v="0"/>
    <x v="66"/>
    <x v="66"/>
    <x v="220"/>
    <x v="254"/>
    <x v="294"/>
    <x v="146"/>
    <x v="0"/>
    <x v="146"/>
    <x v="395"/>
    <x v="674"/>
    <x v="2"/>
    <x v="312"/>
    <x v="0"/>
    <x v="312"/>
    <x v="124"/>
    <x v="167"/>
    <x v="1"/>
    <x v="0"/>
  </r>
  <r>
    <x v="4"/>
    <x v="11"/>
    <x v="373"/>
    <x v="88"/>
    <x v="192"/>
    <x v="422"/>
    <x v="1"/>
    <x v="0"/>
    <x v="131"/>
    <x v="131"/>
    <x v="409"/>
    <x v="295"/>
    <x v="367"/>
    <x v="422"/>
    <x v="0"/>
    <x v="422"/>
    <x v="371"/>
    <x v="477"/>
    <x v="2"/>
    <x v="444"/>
    <x v="0"/>
    <x v="444"/>
    <x v="131"/>
    <x v="332"/>
    <x v="1"/>
    <x v="0"/>
  </r>
  <r>
    <x v="4"/>
    <x v="11"/>
    <x v="929"/>
    <x v="102"/>
    <x v="1087"/>
    <x v="422"/>
    <x v="1"/>
    <x v="0"/>
    <x v="61"/>
    <x v="61"/>
    <x v="212"/>
    <x v="229"/>
    <x v="340"/>
    <x v="190"/>
    <x v="0"/>
    <x v="190"/>
    <x v="326"/>
    <x v="538"/>
    <x v="2"/>
    <x v="234"/>
    <x v="0"/>
    <x v="234"/>
    <x v="284"/>
    <x v="371"/>
    <x v="1"/>
    <x v="0"/>
  </r>
  <r>
    <x v="4"/>
    <x v="11"/>
    <x v="374"/>
    <x v="86"/>
    <x v="128"/>
    <x v="425"/>
    <x v="1"/>
    <x v="0"/>
    <x v="79"/>
    <x v="79"/>
    <x v="267"/>
    <x v="267"/>
    <x v="308"/>
    <x v="284"/>
    <x v="0"/>
    <x v="284"/>
    <x v="243"/>
    <x v="362"/>
    <x v="1"/>
    <x v="313"/>
    <x v="0"/>
    <x v="313"/>
    <x v="204"/>
    <x v="294"/>
    <x v="1"/>
    <x v="0"/>
  </r>
  <r>
    <x v="4"/>
    <x v="11"/>
    <x v="564"/>
    <x v="93"/>
    <x v="465"/>
    <x v="614"/>
    <x v="1"/>
    <x v="0"/>
    <x v="53"/>
    <x v="53"/>
    <x v="153"/>
    <x v="268"/>
    <x v="217"/>
    <x v="277"/>
    <x v="0"/>
    <x v="277"/>
    <x v="90"/>
    <x v="75"/>
    <x v="1"/>
    <x v="212"/>
    <x v="0"/>
    <x v="212"/>
    <x v="210"/>
    <x v="215"/>
    <x v="1"/>
    <x v="0"/>
  </r>
  <r>
    <x v="4"/>
    <x v="11"/>
    <x v="698"/>
    <x v="96"/>
    <x v="692"/>
    <x v="620"/>
    <x v="1"/>
    <x v="0"/>
    <x v="10"/>
    <x v="10"/>
    <x v="11"/>
    <x v="213"/>
    <x v="59"/>
    <x v="8"/>
    <x v="0"/>
    <x v="8"/>
    <x v="265"/>
    <x v="402"/>
    <x v="2"/>
    <x v="0"/>
    <x v="0"/>
    <x v="0"/>
    <x v="336"/>
    <x v="416"/>
    <x v="0"/>
    <x v="1"/>
  </r>
  <r>
    <x v="4"/>
    <x v="11"/>
    <x v="392"/>
    <x v="89"/>
    <x v="209"/>
    <x v="655"/>
    <x v="1"/>
    <x v="0"/>
    <x v="35"/>
    <x v="35"/>
    <x v="100"/>
    <x v="199"/>
    <x v="322"/>
    <x v="105"/>
    <x v="0"/>
    <x v="105"/>
    <x v="265"/>
    <x v="402"/>
    <x v="2"/>
    <x v="105"/>
    <x v="0"/>
    <x v="105"/>
    <x v="312"/>
    <x v="416"/>
    <x v="2"/>
    <x v="0"/>
  </r>
  <r>
    <x v="4"/>
    <x v="11"/>
    <x v="306"/>
    <x v="817"/>
    <x v="57"/>
    <x v="684"/>
    <x v="1"/>
    <x v="0"/>
    <x v="36"/>
    <x v="36"/>
    <x v="113"/>
    <x v="192"/>
    <x v="369"/>
    <x v="107"/>
    <x v="0"/>
    <x v="107"/>
    <x v="292"/>
    <x v="508"/>
    <x v="2"/>
    <x v="61"/>
    <x v="0"/>
    <x v="61"/>
    <x v="392"/>
    <x v="701"/>
    <x v="2"/>
    <x v="0"/>
  </r>
  <r>
    <x v="4"/>
    <x v="11"/>
    <x v="822"/>
    <x v="864"/>
    <x v="866"/>
    <x v="714"/>
    <x v="1"/>
    <x v="0"/>
    <x v="82"/>
    <x v="82"/>
    <x v="251"/>
    <x v="307"/>
    <x v="235"/>
    <x v="306"/>
    <x v="0"/>
    <x v="306"/>
    <x v="149"/>
    <x v="226"/>
    <x v="1"/>
    <x v="260"/>
    <x v="0"/>
    <x v="260"/>
    <x v="325"/>
    <x v="438"/>
    <x v="2"/>
    <x v="0"/>
  </r>
  <r>
    <x v="4"/>
    <x v="11"/>
    <x v="766"/>
    <x v="866"/>
    <x v="797"/>
    <x v="715"/>
    <x v="1"/>
    <x v="0"/>
    <x v="23"/>
    <x v="23"/>
    <x v="0"/>
    <x v="276"/>
    <x v="0"/>
    <x v="0"/>
    <x v="0"/>
    <x v="0"/>
    <x v="265"/>
    <x v="760"/>
    <x v="0"/>
    <x v="0"/>
    <x v="0"/>
    <x v="0"/>
    <x v="312"/>
    <x v="416"/>
    <x v="0"/>
    <x v="0"/>
  </r>
  <r>
    <x v="4"/>
    <x v="11"/>
    <x v="968"/>
    <x v="896"/>
    <x v="1032"/>
    <x v="730"/>
    <x v="1"/>
    <x v="0"/>
    <x v="53"/>
    <x v="53"/>
    <x v="157"/>
    <x v="264"/>
    <x v="226"/>
    <x v="114"/>
    <x v="0"/>
    <x v="114"/>
    <x v="352"/>
    <x v="657"/>
    <x v="2"/>
    <x v="199"/>
    <x v="0"/>
    <x v="199"/>
    <x v="241"/>
    <x v="264"/>
    <x v="1"/>
    <x v="0"/>
  </r>
  <r>
    <x v="4"/>
    <x v="11"/>
    <x v="407"/>
    <x v="1018"/>
    <x v="216"/>
    <x v="745"/>
    <x v="1"/>
    <x v="0"/>
    <x v="10"/>
    <x v="10"/>
    <x v="40"/>
    <x v="174"/>
    <x v="457"/>
    <x v="38"/>
    <x v="0"/>
    <x v="38"/>
    <x v="264"/>
    <x v="383"/>
    <x v="1"/>
    <x v="26"/>
    <x v="0"/>
    <x v="26"/>
    <x v="329"/>
    <x v="567"/>
    <x v="2"/>
    <x v="0"/>
  </r>
  <r>
    <x v="4"/>
    <x v="11"/>
    <x v="398"/>
    <x v="928"/>
    <x v="134"/>
    <x v="756"/>
    <x v="1"/>
    <x v="0"/>
    <x v="27"/>
    <x v="27"/>
    <x v="17"/>
    <x v="271"/>
    <x v="30"/>
    <x v="27"/>
    <x v="0"/>
    <x v="27"/>
    <x v="247"/>
    <x v="128"/>
    <x v="1"/>
    <x v="50"/>
    <x v="0"/>
    <x v="50"/>
    <x v="264"/>
    <x v="81"/>
    <x v="1"/>
    <x v="0"/>
  </r>
  <r>
    <x v="4"/>
    <x v="11"/>
    <x v="399"/>
    <x v="948"/>
    <x v="214"/>
    <x v="767"/>
    <x v="1"/>
    <x v="0"/>
    <x v="10"/>
    <x v="10"/>
    <x v="0"/>
    <x v="230"/>
    <x v="0"/>
    <x v="15"/>
    <x v="0"/>
    <x v="15"/>
    <x v="233"/>
    <x v="0"/>
    <x v="1"/>
    <x v="18"/>
    <x v="0"/>
    <x v="18"/>
    <x v="282"/>
    <x v="0"/>
    <x v="1"/>
    <x v="0"/>
  </r>
  <r>
    <x v="4"/>
    <x v="11"/>
    <x v="716"/>
    <x v="980"/>
    <x v="665"/>
    <x v="785"/>
    <x v="1"/>
    <x v="0"/>
    <x v="42"/>
    <x v="42"/>
    <x v="218"/>
    <x v="72"/>
    <x v="627"/>
    <x v="126"/>
    <x v="0"/>
    <x v="126"/>
    <x v="415"/>
    <x v="703"/>
    <x v="2"/>
    <x v="26"/>
    <x v="0"/>
    <x v="26"/>
    <x v="493"/>
    <x v="775"/>
    <x v="2"/>
    <x v="0"/>
  </r>
  <r>
    <x v="4"/>
    <x v="11"/>
    <x v="719"/>
    <x v="997"/>
    <x v="652"/>
    <x v="795"/>
    <x v="1"/>
    <x v="0"/>
    <x v="53"/>
    <x v="53"/>
    <x v="178"/>
    <x v="230"/>
    <x v="313"/>
    <x v="120"/>
    <x v="0"/>
    <x v="120"/>
    <x v="379"/>
    <x v="677"/>
    <x v="2"/>
    <x v="280"/>
    <x v="0"/>
    <x v="280"/>
    <x v="129"/>
    <x v="146"/>
    <x v="1"/>
    <x v="0"/>
  </r>
  <r>
    <x v="4"/>
    <x v="11"/>
    <x v="986"/>
    <x v="1054"/>
    <x v="1033"/>
    <x v="827"/>
    <x v="1"/>
    <x v="0"/>
    <x v="51"/>
    <x v="51"/>
    <x v="204"/>
    <x v="149"/>
    <x v="500"/>
    <x v="206"/>
    <x v="0"/>
    <x v="206"/>
    <x v="259"/>
    <x v="390"/>
    <x v="1"/>
    <x v="170"/>
    <x v="0"/>
    <x v="170"/>
    <x v="405"/>
    <x v="607"/>
    <x v="2"/>
    <x v="0"/>
  </r>
  <r>
    <x v="4"/>
    <x v="11"/>
    <x v="995"/>
    <x v="1114"/>
    <x v="1139"/>
    <x v="869"/>
    <x v="1"/>
    <x v="0"/>
    <x v="10"/>
    <x v="10"/>
    <x v="0"/>
    <x v="230"/>
    <x v="0"/>
    <x v="0"/>
    <x v="0"/>
    <x v="0"/>
    <x v="265"/>
    <x v="760"/>
    <x v="0"/>
    <x v="26"/>
    <x v="0"/>
    <x v="26"/>
    <x v="264"/>
    <x v="0"/>
    <x v="1"/>
    <x v="1"/>
  </r>
  <r>
    <x v="4"/>
    <x v="11"/>
    <x v="834"/>
    <x v="1122"/>
    <x v="885"/>
    <x v="872"/>
    <x v="1"/>
    <x v="0"/>
    <x v="1"/>
    <x v="1"/>
    <x v="39"/>
    <x v="137"/>
    <x v="662"/>
    <x v="0"/>
    <x v="0"/>
    <x v="0"/>
    <x v="331"/>
    <x v="760"/>
    <x v="0"/>
    <x v="48"/>
    <x v="0"/>
    <x v="48"/>
    <x v="297"/>
    <x v="274"/>
    <x v="1"/>
    <x v="0"/>
  </r>
  <r>
    <x v="4"/>
    <x v="11"/>
    <x v="1043"/>
    <x v="1138"/>
    <x v="1256"/>
    <x v="880"/>
    <x v="1"/>
    <x v="0"/>
    <x v="42"/>
    <x v="42"/>
    <x v="159"/>
    <x v="151"/>
    <x v="508"/>
    <x v="174"/>
    <x v="0"/>
    <x v="174"/>
    <x v="238"/>
    <x v="317"/>
    <x v="1"/>
    <x v="61"/>
    <x v="0"/>
    <x v="61"/>
    <x v="437"/>
    <x v="742"/>
    <x v="2"/>
    <x v="0"/>
  </r>
  <r>
    <x v="4"/>
    <x v="11"/>
    <x v="728"/>
    <x v="1140"/>
    <x v="706"/>
    <x v="881"/>
    <x v="1"/>
    <x v="0"/>
    <x v="79"/>
    <x v="79"/>
    <x v="214"/>
    <x v="336"/>
    <x v="166"/>
    <x v="303"/>
    <x v="0"/>
    <x v="303"/>
    <x v="107"/>
    <x v="129"/>
    <x v="1"/>
    <x v="303"/>
    <x v="0"/>
    <x v="303"/>
    <x v="136"/>
    <x v="174"/>
    <x v="1"/>
    <x v="0"/>
  </r>
  <r>
    <x v="4"/>
    <x v="11"/>
    <x v="334"/>
    <x v="1141"/>
    <x v="37"/>
    <x v="883"/>
    <x v="1"/>
    <x v="0"/>
    <x v="46"/>
    <x v="46"/>
    <x v="230"/>
    <x v="81"/>
    <x v="605"/>
    <x v="164"/>
    <x v="0"/>
    <x v="164"/>
    <x v="389"/>
    <x v="658"/>
    <x v="2"/>
    <x v="193"/>
    <x v="0"/>
    <x v="193"/>
    <x v="402"/>
    <x v="586"/>
    <x v="2"/>
    <x v="0"/>
  </r>
  <r>
    <x v="4"/>
    <x v="11"/>
    <x v="335"/>
    <x v="1142"/>
    <x v="106"/>
    <x v="883"/>
    <x v="1"/>
    <x v="0"/>
    <x v="46"/>
    <x v="46"/>
    <x v="122"/>
    <x v="254"/>
    <x v="208"/>
    <x v="142"/>
    <x v="0"/>
    <x v="142"/>
    <x v="233"/>
    <x v="275"/>
    <x v="1"/>
    <x v="169"/>
    <x v="0"/>
    <x v="169"/>
    <x v="255"/>
    <x v="254"/>
    <x v="1"/>
    <x v="0"/>
  </r>
  <r>
    <x v="4"/>
    <x v="11"/>
    <x v="835"/>
    <x v="1158"/>
    <x v="868"/>
    <x v="893"/>
    <x v="1"/>
    <x v="0"/>
    <x v="164"/>
    <x v="164"/>
    <x v="468"/>
    <x v="407"/>
    <x v="296"/>
    <x v="478"/>
    <x v="0"/>
    <x v="478"/>
    <x v="457"/>
    <x v="535"/>
    <x v="2"/>
    <x v="489"/>
    <x v="0"/>
    <x v="489"/>
    <x v="171"/>
    <x v="385"/>
    <x v="1"/>
    <x v="0"/>
  </r>
  <r>
    <x v="4"/>
    <x v="11"/>
    <x v="340"/>
    <x v="1204"/>
    <x v="26"/>
    <x v="917"/>
    <x v="1"/>
    <x v="0"/>
    <x v="27"/>
    <x v="27"/>
    <x v="129"/>
    <x v="113"/>
    <x v="613"/>
    <x v="58"/>
    <x v="0"/>
    <x v="58"/>
    <x v="382"/>
    <x v="720"/>
    <x v="2"/>
    <x v="84"/>
    <x v="0"/>
    <x v="84"/>
    <x v="397"/>
    <x v="683"/>
    <x v="2"/>
    <x v="0"/>
  </r>
  <r>
    <x v="4"/>
    <x v="11"/>
    <x v="738"/>
    <x v="1205"/>
    <x v="652"/>
    <x v="917"/>
    <x v="1"/>
    <x v="0"/>
    <x v="10"/>
    <x v="10"/>
    <x v="82"/>
    <x v="119"/>
    <x v="649"/>
    <x v="36"/>
    <x v="0"/>
    <x v="36"/>
    <x v="331"/>
    <x v="703"/>
    <x v="2"/>
    <x v="17"/>
    <x v="0"/>
    <x v="17"/>
    <x v="398"/>
    <x v="760"/>
    <x v="2"/>
    <x v="0"/>
  </r>
  <r>
    <x v="4"/>
    <x v="11"/>
    <x v="1006"/>
    <x v="1220"/>
    <x v="1198"/>
    <x v="923"/>
    <x v="1"/>
    <x v="0"/>
    <x v="17"/>
    <x v="17"/>
    <x v="40"/>
    <x v="198"/>
    <x v="211"/>
    <x v="37"/>
    <x v="0"/>
    <x v="37"/>
    <x v="265"/>
    <x v="402"/>
    <x v="2"/>
    <x v="36"/>
    <x v="0"/>
    <x v="36"/>
    <x v="313"/>
    <x v="434"/>
    <x v="2"/>
    <x v="0"/>
  </r>
  <r>
    <x v="4"/>
    <x v="11"/>
    <x v="343"/>
    <x v="1237"/>
    <x v="38"/>
    <x v="933"/>
    <x v="1"/>
    <x v="0"/>
    <x v="10"/>
    <x v="10"/>
    <x v="0"/>
    <x v="230"/>
    <x v="0"/>
    <x v="15"/>
    <x v="0"/>
    <x v="15"/>
    <x v="233"/>
    <x v="0"/>
    <x v="1"/>
    <x v="49"/>
    <x v="0"/>
    <x v="49"/>
    <x v="238"/>
    <x v="0"/>
    <x v="1"/>
    <x v="1"/>
  </r>
  <r>
    <x v="4"/>
    <x v="11"/>
    <x v="346"/>
    <x v="1255"/>
    <x v="62"/>
    <x v="942"/>
    <x v="1"/>
    <x v="0"/>
    <x v="23"/>
    <x v="23"/>
    <x v="98"/>
    <x v="142"/>
    <x v="574"/>
    <x v="90"/>
    <x v="0"/>
    <x v="90"/>
    <x v="284"/>
    <x v="497"/>
    <x v="2"/>
    <x v="79"/>
    <x v="0"/>
    <x v="79"/>
    <x v="351"/>
    <x v="560"/>
    <x v="2"/>
    <x v="0"/>
  </r>
  <r>
    <x v="4"/>
    <x v="11"/>
    <x v="900"/>
    <x v="1286"/>
    <x v="1006"/>
    <x v="959"/>
    <x v="1"/>
    <x v="0"/>
    <x v="10"/>
    <x v="10"/>
    <x v="39"/>
    <x v="176"/>
    <x v="420"/>
    <x v="0"/>
    <x v="0"/>
    <x v="0"/>
    <x v="331"/>
    <x v="760"/>
    <x v="0"/>
    <x v="17"/>
    <x v="0"/>
    <x v="17"/>
    <x v="351"/>
    <x v="710"/>
    <x v="2"/>
    <x v="0"/>
  </r>
  <r>
    <x v="4"/>
    <x v="19"/>
    <x v="1113"/>
    <x v="204"/>
    <x v="1185"/>
    <x v="3"/>
    <x v="1"/>
    <x v="0"/>
    <x v="61"/>
    <x v="61"/>
    <x v="310"/>
    <x v="55"/>
    <x v="620"/>
    <x v="360"/>
    <x v="0"/>
    <x v="360"/>
    <x v="110"/>
    <x v="201"/>
    <x v="1"/>
    <x v="334"/>
    <x v="0"/>
    <x v="334"/>
    <x v="254"/>
    <x v="365"/>
    <x v="1"/>
    <x v="0"/>
  </r>
  <r>
    <x v="4"/>
    <x v="19"/>
    <x v="1165"/>
    <x v="205"/>
    <x v="1246"/>
    <x v="40"/>
    <x v="1"/>
    <x v="0"/>
    <x v="23"/>
    <x v="23"/>
    <x v="24"/>
    <x v="247"/>
    <x v="68"/>
    <x v="62"/>
    <x v="0"/>
    <x v="62"/>
    <x v="210"/>
    <x v="60"/>
    <x v="1"/>
    <x v="28"/>
    <x v="0"/>
    <x v="28"/>
    <x v="302"/>
    <x v="268"/>
    <x v="1"/>
    <x v="0"/>
  </r>
  <r>
    <x v="4"/>
    <x v="19"/>
    <x v="1118"/>
    <x v="202"/>
    <x v="1141"/>
    <x v="50"/>
    <x v="0"/>
    <x v="0"/>
    <x v="0"/>
    <x v="0"/>
    <x v="0"/>
    <x v="176"/>
    <x v="673"/>
    <x v="0"/>
    <x v="0"/>
    <x v="0"/>
    <x v="265"/>
    <x v="760"/>
    <x v="0"/>
    <x v="4"/>
    <x v="0"/>
    <x v="4"/>
    <x v="304"/>
    <x v="0"/>
    <x v="1"/>
    <x v="1"/>
  </r>
  <r>
    <x v="4"/>
    <x v="19"/>
    <x v="236"/>
    <x v="190"/>
    <x v="529"/>
    <x v="54"/>
    <x v="1"/>
    <x v="0"/>
    <x v="44"/>
    <x v="44"/>
    <x v="81"/>
    <x v="289"/>
    <x v="98"/>
    <x v="130"/>
    <x v="0"/>
    <x v="130"/>
    <x v="189"/>
    <x v="114"/>
    <x v="1"/>
    <x v="160"/>
    <x v="0"/>
    <x v="160"/>
    <x v="196"/>
    <x v="117"/>
    <x v="1"/>
    <x v="0"/>
  </r>
  <r>
    <x v="4"/>
    <x v="19"/>
    <x v="1120"/>
    <x v="201"/>
    <x v="1122"/>
    <x v="60"/>
    <x v="1"/>
    <x v="0"/>
    <x v="178"/>
    <x v="178"/>
    <x v="495"/>
    <x v="387"/>
    <x v="364"/>
    <x v="534"/>
    <x v="0"/>
    <x v="534"/>
    <x v="83"/>
    <x v="335"/>
    <x v="1"/>
    <x v="514"/>
    <x v="0"/>
    <x v="514"/>
    <x v="172"/>
    <x v="393"/>
    <x v="1"/>
    <x v="0"/>
  </r>
  <r>
    <x v="4"/>
    <x v="19"/>
    <x v="1121"/>
    <x v="199"/>
    <x v="1079"/>
    <x v="63"/>
    <x v="1"/>
    <x v="0"/>
    <x v="66"/>
    <x v="66"/>
    <x v="226"/>
    <x v="243"/>
    <x v="320"/>
    <x v="211"/>
    <x v="0"/>
    <x v="211"/>
    <x v="306"/>
    <x v="485"/>
    <x v="2"/>
    <x v="118"/>
    <x v="0"/>
    <x v="118"/>
    <x v="467"/>
    <x v="724"/>
    <x v="2"/>
    <x v="0"/>
  </r>
  <r>
    <x v="4"/>
    <x v="19"/>
    <x v="1078"/>
    <x v="197"/>
    <x v="856"/>
    <x v="80"/>
    <x v="1"/>
    <x v="0"/>
    <x v="8"/>
    <x v="8"/>
    <x v="20"/>
    <x v="189"/>
    <x v="222"/>
    <x v="18"/>
    <x v="0"/>
    <x v="18"/>
    <x v="265"/>
    <x v="402"/>
    <x v="2"/>
    <x v="15"/>
    <x v="0"/>
    <x v="15"/>
    <x v="322"/>
    <x v="596"/>
    <x v="2"/>
    <x v="1"/>
  </r>
  <r>
    <x v="4"/>
    <x v="19"/>
    <x v="201"/>
    <x v="185"/>
    <x v="330"/>
    <x v="83"/>
    <x v="1"/>
    <x v="0"/>
    <x v="26"/>
    <x v="26"/>
    <x v="40"/>
    <x v="238"/>
    <x v="102"/>
    <x v="64"/>
    <x v="0"/>
    <x v="64"/>
    <x v="228"/>
    <x v="131"/>
    <x v="1"/>
    <x v="85"/>
    <x v="0"/>
    <x v="85"/>
    <x v="253"/>
    <x v="121"/>
    <x v="1"/>
    <x v="1"/>
  </r>
  <r>
    <x v="4"/>
    <x v="19"/>
    <x v="34"/>
    <x v="181"/>
    <x v="218"/>
    <x v="86"/>
    <x v="1"/>
    <x v="0"/>
    <x v="32"/>
    <x v="32"/>
    <x v="47"/>
    <x v="259"/>
    <x v="90"/>
    <x v="103"/>
    <x v="0"/>
    <x v="103"/>
    <x v="187"/>
    <x v="72"/>
    <x v="1"/>
    <x v="60"/>
    <x v="0"/>
    <x v="60"/>
    <x v="293"/>
    <x v="269"/>
    <x v="1"/>
    <x v="0"/>
  </r>
  <r>
    <x v="4"/>
    <x v="19"/>
    <x v="1132"/>
    <x v="200"/>
    <x v="1112"/>
    <x v="99"/>
    <x v="1"/>
    <x v="0"/>
    <x v="40"/>
    <x v="40"/>
    <x v="102"/>
    <x v="231"/>
    <x v="229"/>
    <x v="115"/>
    <x v="0"/>
    <x v="115"/>
    <x v="249"/>
    <x v="319"/>
    <x v="1"/>
    <x v="45"/>
    <x v="0"/>
    <x v="45"/>
    <x v="391"/>
    <x v="712"/>
    <x v="2"/>
    <x v="0"/>
  </r>
  <r>
    <x v="4"/>
    <x v="19"/>
    <x v="239"/>
    <x v="189"/>
    <x v="527"/>
    <x v="118"/>
    <x v="1"/>
    <x v="0"/>
    <x v="8"/>
    <x v="8"/>
    <x v="6"/>
    <x v="210"/>
    <x v="26"/>
    <x v="34"/>
    <x v="0"/>
    <x v="34"/>
    <x v="214"/>
    <x v="9"/>
    <x v="1"/>
    <x v="22"/>
    <x v="0"/>
    <x v="22"/>
    <x v="280"/>
    <x v="28"/>
    <x v="1"/>
    <x v="1"/>
  </r>
  <r>
    <x v="4"/>
    <x v="19"/>
    <x v="448"/>
    <x v="184"/>
    <x v="316"/>
    <x v="246"/>
    <x v="0"/>
    <x v="0"/>
    <x v="0"/>
    <x v="0"/>
    <x v="0"/>
    <x v="176"/>
    <x v="673"/>
    <x v="4"/>
    <x v="0"/>
    <x v="4"/>
    <x v="254"/>
    <x v="0"/>
    <x v="1"/>
    <x v="6"/>
    <x v="0"/>
    <x v="6"/>
    <x v="301"/>
    <x v="0"/>
    <x v="1"/>
    <x v="1"/>
  </r>
  <r>
    <x v="4"/>
    <x v="19"/>
    <x v="358"/>
    <x v="180"/>
    <x v="199"/>
    <x v="260"/>
    <x v="1"/>
    <x v="0"/>
    <x v="139"/>
    <x v="139"/>
    <x v="437"/>
    <x v="328"/>
    <x v="359"/>
    <x v="432"/>
    <x v="0"/>
    <x v="432"/>
    <x v="450"/>
    <x v="562"/>
    <x v="2"/>
    <x v="449"/>
    <x v="0"/>
    <x v="449"/>
    <x v="348"/>
    <x v="426"/>
    <x v="2"/>
    <x v="0"/>
  </r>
  <r>
    <x v="4"/>
    <x v="19"/>
    <x v="451"/>
    <x v="182"/>
    <x v="264"/>
    <x v="336"/>
    <x v="1"/>
    <x v="0"/>
    <x v="44"/>
    <x v="44"/>
    <x v="168"/>
    <x v="155"/>
    <x v="494"/>
    <x v="141"/>
    <x v="0"/>
    <x v="141"/>
    <x v="330"/>
    <x v="590"/>
    <x v="2"/>
    <x v="170"/>
    <x v="0"/>
    <x v="170"/>
    <x v="337"/>
    <x v="468"/>
    <x v="2"/>
    <x v="0"/>
  </r>
  <r>
    <x v="4"/>
    <x v="19"/>
    <x v="850"/>
    <x v="198"/>
    <x v="1023"/>
    <x v="358"/>
    <x v="1"/>
    <x v="0"/>
    <x v="46"/>
    <x v="46"/>
    <x v="173"/>
    <x v="174"/>
    <x v="430"/>
    <x v="166"/>
    <x v="0"/>
    <x v="166"/>
    <x v="289"/>
    <x v="459"/>
    <x v="2"/>
    <x v="132"/>
    <x v="0"/>
    <x v="132"/>
    <x v="400"/>
    <x v="637"/>
    <x v="2"/>
    <x v="0"/>
  </r>
  <r>
    <x v="4"/>
    <x v="19"/>
    <x v="455"/>
    <x v="183"/>
    <x v="272"/>
    <x v="391"/>
    <x v="1"/>
    <x v="0"/>
    <x v="13"/>
    <x v="13"/>
    <x v="71"/>
    <x v="141"/>
    <x v="612"/>
    <x v="93"/>
    <x v="0"/>
    <x v="93"/>
    <x v="226"/>
    <x v="192"/>
    <x v="1"/>
    <x v="42"/>
    <x v="0"/>
    <x v="42"/>
    <x v="356"/>
    <x v="650"/>
    <x v="2"/>
    <x v="1"/>
  </r>
  <r>
    <x v="4"/>
    <x v="19"/>
    <x v="755"/>
    <x v="196"/>
    <x v="823"/>
    <x v="404"/>
    <x v="1"/>
    <x v="0"/>
    <x v="8"/>
    <x v="8"/>
    <x v="0"/>
    <x v="218"/>
    <x v="0"/>
    <x v="6"/>
    <x v="0"/>
    <x v="6"/>
    <x v="249"/>
    <x v="0"/>
    <x v="1"/>
    <x v="5"/>
    <x v="0"/>
    <x v="5"/>
    <x v="303"/>
    <x v="0"/>
    <x v="1"/>
    <x v="1"/>
  </r>
  <r>
    <x v="4"/>
    <x v="19"/>
    <x v="676"/>
    <x v="195"/>
    <x v="662"/>
    <x v="410"/>
    <x v="0"/>
    <x v="0"/>
    <x v="0"/>
    <x v="0"/>
    <x v="33"/>
    <x v="129"/>
    <x v="673"/>
    <x v="27"/>
    <x v="0"/>
    <x v="27"/>
    <x v="267"/>
    <x v="455"/>
    <x v="2"/>
    <x v="4"/>
    <x v="0"/>
    <x v="4"/>
    <x v="360"/>
    <x v="771"/>
    <x v="2"/>
    <x v="1"/>
  </r>
  <r>
    <x v="4"/>
    <x v="19"/>
    <x v="926"/>
    <x v="203"/>
    <x v="1142"/>
    <x v="417"/>
    <x v="1"/>
    <x v="0"/>
    <x v="8"/>
    <x v="8"/>
    <x v="0"/>
    <x v="218"/>
    <x v="0"/>
    <x v="7"/>
    <x v="0"/>
    <x v="7"/>
    <x v="248"/>
    <x v="0"/>
    <x v="1"/>
    <x v="40"/>
    <x v="0"/>
    <x v="40"/>
    <x v="250"/>
    <x v="0"/>
    <x v="1"/>
    <x v="0"/>
  </r>
  <r>
    <x v="4"/>
    <x v="19"/>
    <x v="497"/>
    <x v="186"/>
    <x v="395"/>
    <x v="432"/>
    <x v="1"/>
    <x v="0"/>
    <x v="8"/>
    <x v="8"/>
    <x v="31"/>
    <x v="176"/>
    <x v="420"/>
    <x v="28"/>
    <x v="0"/>
    <x v="28"/>
    <x v="264"/>
    <x v="378"/>
    <x v="1"/>
    <x v="29"/>
    <x v="0"/>
    <x v="29"/>
    <x v="309"/>
    <x v="373"/>
    <x v="1"/>
    <x v="0"/>
  </r>
  <r>
    <x v="4"/>
    <x v="19"/>
    <x v="601"/>
    <x v="191"/>
    <x v="539"/>
    <x v="473"/>
    <x v="1"/>
    <x v="0"/>
    <x v="124"/>
    <x v="124"/>
    <x v="403"/>
    <x v="169"/>
    <x v="427"/>
    <x v="413"/>
    <x v="0"/>
    <x v="413"/>
    <x v="401"/>
    <x v="519"/>
    <x v="2"/>
    <x v="389"/>
    <x v="0"/>
    <x v="389"/>
    <x v="510"/>
    <x v="619"/>
    <x v="2"/>
    <x v="0"/>
  </r>
  <r>
    <x v="4"/>
    <x v="19"/>
    <x v="430"/>
    <x v="482"/>
    <x v="236"/>
    <x v="480"/>
    <x v="1"/>
    <x v="0"/>
    <x v="154"/>
    <x v="154"/>
    <x v="455"/>
    <x v="393"/>
    <x v="306"/>
    <x v="495"/>
    <x v="0"/>
    <x v="495"/>
    <x v="65"/>
    <x v="270"/>
    <x v="1"/>
    <x v="453"/>
    <x v="0"/>
    <x v="453"/>
    <x v="509"/>
    <x v="543"/>
    <x v="2"/>
    <x v="0"/>
  </r>
  <r>
    <x v="4"/>
    <x v="19"/>
    <x v="603"/>
    <x v="188"/>
    <x v="522"/>
    <x v="501"/>
    <x v="1"/>
    <x v="0"/>
    <x v="60"/>
    <x v="60"/>
    <x v="300"/>
    <x v="61"/>
    <x v="615"/>
    <x v="269"/>
    <x v="0"/>
    <x v="269"/>
    <x v="382"/>
    <x v="581"/>
    <x v="2"/>
    <x v="350"/>
    <x v="0"/>
    <x v="350"/>
    <x v="143"/>
    <x v="245"/>
    <x v="1"/>
    <x v="0"/>
  </r>
  <r>
    <x v="4"/>
    <x v="19"/>
    <x v="615"/>
    <x v="187"/>
    <x v="520"/>
    <x v="627"/>
    <x v="1"/>
    <x v="0"/>
    <x v="48"/>
    <x v="48"/>
    <x v="181"/>
    <x v="181"/>
    <x v="409"/>
    <x v="175"/>
    <x v="0"/>
    <x v="175"/>
    <x v="293"/>
    <x v="468"/>
    <x v="2"/>
    <x v="173"/>
    <x v="0"/>
    <x v="173"/>
    <x v="359"/>
    <x v="522"/>
    <x v="2"/>
    <x v="0"/>
  </r>
  <r>
    <x v="4"/>
    <x v="19"/>
    <x v="391"/>
    <x v="481"/>
    <x v="227"/>
    <x v="652"/>
    <x v="1"/>
    <x v="0"/>
    <x v="72"/>
    <x v="72"/>
    <x v="179"/>
    <x v="337"/>
    <x v="141"/>
    <x v="229"/>
    <x v="0"/>
    <x v="229"/>
    <x v="163"/>
    <x v="184"/>
    <x v="1"/>
    <x v="251"/>
    <x v="0"/>
    <x v="251"/>
    <x v="175"/>
    <x v="196"/>
    <x v="1"/>
    <x v="0"/>
  </r>
  <r>
    <x v="4"/>
    <x v="19"/>
    <x v="619"/>
    <x v="904"/>
    <x v="526"/>
    <x v="741"/>
    <x v="1"/>
    <x v="0"/>
    <x v="150"/>
    <x v="150"/>
    <x v="484"/>
    <x v="9"/>
    <x v="573"/>
    <x v="496"/>
    <x v="0"/>
    <x v="496"/>
    <x v="473"/>
    <x v="551"/>
    <x v="2"/>
    <x v="475"/>
    <x v="0"/>
    <x v="475"/>
    <x v="538"/>
    <x v="598"/>
    <x v="2"/>
    <x v="0"/>
  </r>
  <r>
    <x v="4"/>
    <x v="19"/>
    <x v="620"/>
    <x v="918"/>
    <x v="538"/>
    <x v="748"/>
    <x v="1"/>
    <x v="0"/>
    <x v="46"/>
    <x v="46"/>
    <x v="118"/>
    <x v="264"/>
    <x v="184"/>
    <x v="165"/>
    <x v="0"/>
    <x v="165"/>
    <x v="180"/>
    <x v="150"/>
    <x v="1"/>
    <x v="163"/>
    <x v="0"/>
    <x v="163"/>
    <x v="251"/>
    <x v="236"/>
    <x v="1"/>
    <x v="0"/>
  </r>
  <r>
    <x v="4"/>
    <x v="19"/>
    <x v="711"/>
    <x v="923"/>
    <x v="753"/>
    <x v="752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1"/>
  </r>
  <r>
    <x v="4"/>
    <x v="19"/>
    <x v="826"/>
    <x v="962"/>
    <x v="880"/>
    <x v="776"/>
    <x v="1"/>
    <x v="0"/>
    <x v="8"/>
    <x v="8"/>
    <x v="0"/>
    <x v="218"/>
    <x v="0"/>
    <x v="0"/>
    <x v="0"/>
    <x v="0"/>
    <x v="265"/>
    <x v="760"/>
    <x v="0"/>
    <x v="18"/>
    <x v="0"/>
    <x v="18"/>
    <x v="282"/>
    <x v="0"/>
    <x v="1"/>
    <x v="1"/>
  </r>
  <r>
    <x v="4"/>
    <x v="19"/>
    <x v="511"/>
    <x v="1027"/>
    <x v="342"/>
    <x v="809"/>
    <x v="1"/>
    <x v="0"/>
    <x v="59"/>
    <x v="59"/>
    <x v="117"/>
    <x v="324"/>
    <x v="98"/>
    <x v="207"/>
    <x v="0"/>
    <x v="207"/>
    <x v="120"/>
    <x v="84"/>
    <x v="1"/>
    <x v="110"/>
    <x v="0"/>
    <x v="110"/>
    <x v="343"/>
    <x v="521"/>
    <x v="2"/>
    <x v="0"/>
  </r>
  <r>
    <x v="4"/>
    <x v="19"/>
    <x v="1041"/>
    <x v="1050"/>
    <x v="1272"/>
    <x v="821"/>
    <x v="0"/>
    <x v="0"/>
    <x v="0"/>
    <x v="0"/>
    <x v="14"/>
    <x v="147"/>
    <x v="673"/>
    <x v="0"/>
    <x v="0"/>
    <x v="0"/>
    <x v="300"/>
    <x v="760"/>
    <x v="0"/>
    <x v="136"/>
    <x v="0"/>
    <x v="136"/>
    <x v="157"/>
    <x v="13"/>
    <x v="1"/>
    <x v="1"/>
  </r>
  <r>
    <x v="4"/>
    <x v="19"/>
    <x v="994"/>
    <x v="1097"/>
    <x v="1194"/>
    <x v="855"/>
    <x v="1"/>
    <x v="0"/>
    <x v="42"/>
    <x v="42"/>
    <x v="67"/>
    <x v="288"/>
    <x v="84"/>
    <x v="95"/>
    <x v="0"/>
    <x v="95"/>
    <x v="214"/>
    <x v="145"/>
    <x v="1"/>
    <x v="0"/>
    <x v="0"/>
    <x v="0"/>
    <x v="402"/>
    <x v="416"/>
    <x v="0"/>
    <x v="1"/>
  </r>
  <r>
    <x v="4"/>
    <x v="19"/>
    <x v="895"/>
    <x v="1167"/>
    <x v="1014"/>
    <x v="899"/>
    <x v="1"/>
    <x v="0"/>
    <x v="19"/>
    <x v="19"/>
    <x v="140"/>
    <x v="78"/>
    <x v="661"/>
    <x v="54"/>
    <x v="0"/>
    <x v="54"/>
    <x v="392"/>
    <x v="727"/>
    <x v="2"/>
    <x v="26"/>
    <x v="0"/>
    <x v="26"/>
    <x v="441"/>
    <x v="764"/>
    <x v="2"/>
    <x v="0"/>
  </r>
  <r>
    <x v="4"/>
    <x v="19"/>
    <x v="536"/>
    <x v="1210"/>
    <x v="414"/>
    <x v="918"/>
    <x v="1"/>
    <x v="0"/>
    <x v="51"/>
    <x v="51"/>
    <x v="121"/>
    <x v="287"/>
    <x v="155"/>
    <x v="176"/>
    <x v="0"/>
    <x v="176"/>
    <x v="177"/>
    <x v="147"/>
    <x v="1"/>
    <x v="192"/>
    <x v="0"/>
    <x v="192"/>
    <x v="198"/>
    <x v="162"/>
    <x v="1"/>
    <x v="0"/>
  </r>
  <r>
    <x v="4"/>
    <x v="19"/>
    <x v="1054"/>
    <x v="1238"/>
    <x v="1289"/>
    <x v="933"/>
    <x v="1"/>
    <x v="0"/>
    <x v="13"/>
    <x v="13"/>
    <x v="49"/>
    <x v="174"/>
    <x v="452"/>
    <x v="34"/>
    <x v="0"/>
    <x v="34"/>
    <x v="290"/>
    <x v="607"/>
    <x v="2"/>
    <x v="30"/>
    <x v="0"/>
    <x v="30"/>
    <x v="339"/>
    <x v="612"/>
    <x v="2"/>
    <x v="1"/>
  </r>
  <r>
    <x v="4"/>
    <x v="19"/>
    <x v="655"/>
    <x v="1265"/>
    <x v="601"/>
    <x v="946"/>
    <x v="0"/>
    <x v="0"/>
    <x v="0"/>
    <x v="0"/>
    <x v="0"/>
    <x v="176"/>
    <x v="673"/>
    <x v="0"/>
    <x v="0"/>
    <x v="0"/>
    <x v="265"/>
    <x v="760"/>
    <x v="0"/>
    <x v="92"/>
    <x v="0"/>
    <x v="92"/>
    <x v="190"/>
    <x v="0"/>
    <x v="1"/>
    <x v="1"/>
  </r>
  <r>
    <x v="4"/>
    <x v="19"/>
    <x v="744"/>
    <x v="1273"/>
    <x v="734"/>
    <x v="950"/>
    <x v="1"/>
    <x v="0"/>
    <x v="46"/>
    <x v="46"/>
    <x v="124"/>
    <x v="250"/>
    <x v="223"/>
    <x v="127"/>
    <x v="0"/>
    <x v="127"/>
    <x v="279"/>
    <x v="454"/>
    <x v="2"/>
    <x v="147"/>
    <x v="0"/>
    <x v="147"/>
    <x v="297"/>
    <x v="372"/>
    <x v="1"/>
    <x v="0"/>
  </r>
  <r>
    <x v="4"/>
    <x v="36"/>
    <x v="225"/>
    <x v="345"/>
    <x v="469"/>
    <x v="6"/>
    <x v="1"/>
    <x v="0"/>
    <x v="8"/>
    <x v="8"/>
    <x v="0"/>
    <x v="218"/>
    <x v="0"/>
    <x v="0"/>
    <x v="0"/>
    <x v="0"/>
    <x v="265"/>
    <x v="760"/>
    <x v="0"/>
    <x v="97"/>
    <x v="0"/>
    <x v="97"/>
    <x v="183"/>
    <x v="0"/>
    <x v="1"/>
    <x v="0"/>
  </r>
  <r>
    <x v="4"/>
    <x v="36"/>
    <x v="194"/>
    <x v="344"/>
    <x v="312"/>
    <x v="139"/>
    <x v="1"/>
    <x v="0"/>
    <x v="156"/>
    <x v="156"/>
    <x v="477"/>
    <x v="131"/>
    <x v="451"/>
    <x v="476"/>
    <x v="0"/>
    <x v="476"/>
    <x v="485"/>
    <x v="604"/>
    <x v="2"/>
    <x v="488"/>
    <x v="0"/>
    <x v="488"/>
    <x v="445"/>
    <x v="465"/>
    <x v="2"/>
    <x v="0"/>
  </r>
  <r>
    <x v="4"/>
    <x v="36"/>
    <x v="279"/>
    <x v="346"/>
    <x v="807"/>
    <x v="146"/>
    <x v="1"/>
    <x v="0"/>
    <x v="88"/>
    <x v="88"/>
    <x v="298"/>
    <x v="276"/>
    <x v="318"/>
    <x v="239"/>
    <x v="0"/>
    <x v="239"/>
    <x v="415"/>
    <x v="647"/>
    <x v="2"/>
    <x v="312"/>
    <x v="0"/>
    <x v="312"/>
    <x v="312"/>
    <x v="416"/>
    <x v="2"/>
    <x v="0"/>
  </r>
  <r>
    <x v="4"/>
    <x v="36"/>
    <x v="1174"/>
    <x v="348"/>
    <x v="1284"/>
    <x v="183"/>
    <x v="1"/>
    <x v="0"/>
    <x v="150"/>
    <x v="150"/>
    <x v="465"/>
    <x v="218"/>
    <x v="412"/>
    <x v="449"/>
    <x v="0"/>
    <x v="449"/>
    <x v="488"/>
    <x v="643"/>
    <x v="2"/>
    <x v="474"/>
    <x v="0"/>
    <x v="474"/>
    <x v="427"/>
    <x v="458"/>
    <x v="2"/>
    <x v="0"/>
  </r>
  <r>
    <x v="4"/>
    <x v="36"/>
    <x v="363"/>
    <x v="343"/>
    <x v="206"/>
    <x v="319"/>
    <x v="1"/>
    <x v="0"/>
    <x v="64"/>
    <x v="64"/>
    <x v="120"/>
    <x v="343"/>
    <x v="89"/>
    <x v="95"/>
    <x v="0"/>
    <x v="95"/>
    <x v="321"/>
    <x v="615"/>
    <x v="2"/>
    <x v="249"/>
    <x v="0"/>
    <x v="249"/>
    <x v="121"/>
    <x v="102"/>
    <x v="1"/>
    <x v="0"/>
  </r>
  <r>
    <x v="4"/>
    <x v="36"/>
    <x v="364"/>
    <x v="342"/>
    <x v="144"/>
    <x v="326"/>
    <x v="1"/>
    <x v="0"/>
    <x v="66"/>
    <x v="66"/>
    <x v="146"/>
    <x v="331"/>
    <x v="122"/>
    <x v="64"/>
    <x v="0"/>
    <x v="64"/>
    <x v="391"/>
    <x v="723"/>
    <x v="2"/>
    <x v="249"/>
    <x v="0"/>
    <x v="249"/>
    <x v="149"/>
    <x v="144"/>
    <x v="1"/>
    <x v="0"/>
  </r>
  <r>
    <x v="4"/>
    <x v="36"/>
    <x v="927"/>
    <x v="347"/>
    <x v="1171"/>
    <x v="419"/>
    <x v="1"/>
    <x v="0"/>
    <x v="13"/>
    <x v="13"/>
    <x v="31"/>
    <x v="197"/>
    <x v="193"/>
    <x v="0"/>
    <x v="0"/>
    <x v="0"/>
    <x v="321"/>
    <x v="760"/>
    <x v="0"/>
    <x v="0"/>
    <x v="0"/>
    <x v="0"/>
    <x v="366"/>
    <x v="416"/>
    <x v="0"/>
    <x v="0"/>
  </r>
  <r>
    <x v="4"/>
    <x v="36"/>
    <x v="769"/>
    <x v="871"/>
    <x v="802"/>
    <x v="719"/>
    <x v="1"/>
    <x v="0"/>
    <x v="8"/>
    <x v="8"/>
    <x v="97"/>
    <x v="96"/>
    <x v="669"/>
    <x v="27"/>
    <x v="0"/>
    <x v="27"/>
    <x v="358"/>
    <x v="735"/>
    <x v="2"/>
    <x v="26"/>
    <x v="0"/>
    <x v="26"/>
    <x v="402"/>
    <x v="745"/>
    <x v="2"/>
    <x v="0"/>
  </r>
  <r>
    <x v="4"/>
    <x v="36"/>
    <x v="977"/>
    <x v="959"/>
    <x v="1111"/>
    <x v="773"/>
    <x v="1"/>
    <x v="0"/>
    <x v="42"/>
    <x v="42"/>
    <x v="97"/>
    <x v="258"/>
    <x v="165"/>
    <x v="64"/>
    <x v="0"/>
    <x v="64"/>
    <x v="321"/>
    <x v="655"/>
    <x v="2"/>
    <x v="131"/>
    <x v="0"/>
    <x v="131"/>
    <x v="264"/>
    <x v="240"/>
    <x v="1"/>
    <x v="0"/>
  </r>
  <r>
    <x v="4"/>
    <x v="36"/>
    <x v="647"/>
    <x v="964"/>
    <x v="586"/>
    <x v="778"/>
    <x v="1"/>
    <x v="0"/>
    <x v="42"/>
    <x v="42"/>
    <x v="194"/>
    <x v="96"/>
    <x v="600"/>
    <x v="126"/>
    <x v="0"/>
    <x v="126"/>
    <x v="391"/>
    <x v="688"/>
    <x v="2"/>
    <x v="97"/>
    <x v="0"/>
    <x v="97"/>
    <x v="445"/>
    <x v="726"/>
    <x v="2"/>
    <x v="0"/>
  </r>
  <r>
    <x v="4"/>
    <x v="36"/>
    <x v="573"/>
    <x v="965"/>
    <x v="467"/>
    <x v="779"/>
    <x v="1"/>
    <x v="0"/>
    <x v="70"/>
    <x v="70"/>
    <x v="262"/>
    <x v="197"/>
    <x v="392"/>
    <x v="325"/>
    <x v="0"/>
    <x v="325"/>
    <x v="126"/>
    <x v="194"/>
    <x v="1"/>
    <x v="249"/>
    <x v="0"/>
    <x v="249"/>
    <x v="383"/>
    <x v="531"/>
    <x v="2"/>
    <x v="0"/>
  </r>
  <r>
    <x v="4"/>
    <x v="36"/>
    <x v="529"/>
    <x v="979"/>
    <x v="399"/>
    <x v="784"/>
    <x v="1"/>
    <x v="0"/>
    <x v="83"/>
    <x v="83"/>
    <x v="298"/>
    <x v="218"/>
    <x v="378"/>
    <x v="260"/>
    <x v="0"/>
    <x v="260"/>
    <x v="391"/>
    <x v="609"/>
    <x v="2"/>
    <x v="262"/>
    <x v="0"/>
    <x v="262"/>
    <x v="427"/>
    <x v="585"/>
    <x v="2"/>
    <x v="0"/>
  </r>
  <r>
    <x v="4"/>
    <x v="36"/>
    <x v="477"/>
    <x v="1170"/>
    <x v="318"/>
    <x v="902"/>
    <x v="1"/>
    <x v="0"/>
    <x v="120"/>
    <x v="120"/>
    <x v="412"/>
    <x v="46"/>
    <x v="563"/>
    <x v="402"/>
    <x v="0"/>
    <x v="402"/>
    <x v="455"/>
    <x v="612"/>
    <x v="2"/>
    <x v="362"/>
    <x v="0"/>
    <x v="362"/>
    <x v="534"/>
    <x v="688"/>
    <x v="2"/>
    <x v="0"/>
  </r>
  <r>
    <x v="4"/>
    <x v="36"/>
    <x v="1013"/>
    <x v="1257"/>
    <x v="1239"/>
    <x v="943"/>
    <x v="1"/>
    <x v="0"/>
    <x v="8"/>
    <x v="8"/>
    <x v="97"/>
    <x v="96"/>
    <x v="669"/>
    <x v="0"/>
    <x v="0"/>
    <x v="0"/>
    <x v="391"/>
    <x v="760"/>
    <x v="0"/>
    <x v="114"/>
    <x v="0"/>
    <x v="114"/>
    <x v="290"/>
    <x v="326"/>
    <x v="1"/>
    <x v="0"/>
  </r>
  <r>
    <x v="4"/>
    <x v="36"/>
    <x v="347"/>
    <x v="1270"/>
    <x v="58"/>
    <x v="949"/>
    <x v="1"/>
    <x v="0"/>
    <x v="27"/>
    <x v="27"/>
    <x v="97"/>
    <x v="176"/>
    <x v="420"/>
    <x v="64"/>
    <x v="0"/>
    <x v="64"/>
    <x v="321"/>
    <x v="655"/>
    <x v="2"/>
    <x v="97"/>
    <x v="0"/>
    <x v="97"/>
    <x v="312"/>
    <x v="416"/>
    <x v="2"/>
    <x v="0"/>
  </r>
  <r>
    <x v="4"/>
    <x v="36"/>
    <x v="516"/>
    <x v="1274"/>
    <x v="365"/>
    <x v="950"/>
    <x v="1"/>
    <x v="0"/>
    <x v="42"/>
    <x v="42"/>
    <x v="67"/>
    <x v="288"/>
    <x v="84"/>
    <x v="64"/>
    <x v="0"/>
    <x v="64"/>
    <x v="265"/>
    <x v="402"/>
    <x v="2"/>
    <x v="131"/>
    <x v="0"/>
    <x v="131"/>
    <x v="219"/>
    <x v="122"/>
    <x v="1"/>
    <x v="0"/>
  </r>
  <r>
    <x v="4"/>
    <x v="30"/>
    <x v="3"/>
    <x v="264"/>
    <x v="36"/>
    <x v="27"/>
    <x v="1"/>
    <x v="0"/>
    <x v="192"/>
    <x v="192"/>
    <x v="505"/>
    <x v="432"/>
    <x v="282"/>
    <x v="547"/>
    <x v="0"/>
    <x v="547"/>
    <x v="6"/>
    <x v="172"/>
    <x v="1"/>
    <x v="530"/>
    <x v="0"/>
    <x v="530"/>
    <x v="29"/>
    <x v="312"/>
    <x v="1"/>
    <x v="0"/>
  </r>
  <r>
    <x v="4"/>
    <x v="32"/>
    <x v="1071"/>
    <x v="291"/>
    <x v="851"/>
    <x v="28"/>
    <x v="1"/>
    <x v="0"/>
    <x v="195"/>
    <x v="195"/>
    <x v="499"/>
    <x v="456"/>
    <x v="180"/>
    <x v="512"/>
    <x v="0"/>
    <x v="512"/>
    <x v="490"/>
    <x v="582"/>
    <x v="2"/>
    <x v="0"/>
    <x v="0"/>
    <x v="0"/>
    <x v="571"/>
    <x v="416"/>
    <x v="0"/>
    <x v="0"/>
  </r>
  <r>
    <x v="4"/>
    <x v="30"/>
    <x v="1074"/>
    <x v="293"/>
    <x v="894"/>
    <x v="29"/>
    <x v="1"/>
    <x v="0"/>
    <x v="161"/>
    <x v="161"/>
    <x v="481"/>
    <x v="189"/>
    <x v="416"/>
    <x v="487"/>
    <x v="0"/>
    <x v="487"/>
    <x v="476"/>
    <x v="573"/>
    <x v="2"/>
    <x v="503"/>
    <x v="0"/>
    <x v="503"/>
    <x v="96"/>
    <x v="360"/>
    <x v="1"/>
    <x v="0"/>
  </r>
  <r>
    <x v="4"/>
    <x v="30"/>
    <x v="1077"/>
    <x v="294"/>
    <x v="896"/>
    <x v="67"/>
    <x v="1"/>
    <x v="0"/>
    <x v="66"/>
    <x v="66"/>
    <x v="289"/>
    <x v="83"/>
    <x v="575"/>
    <x v="260"/>
    <x v="0"/>
    <x v="260"/>
    <x v="381"/>
    <x v="584"/>
    <x v="2"/>
    <x v="387"/>
    <x v="0"/>
    <x v="387"/>
    <x v="80"/>
    <x v="159"/>
    <x v="1"/>
    <x v="0"/>
  </r>
  <r>
    <x v="4"/>
    <x v="30"/>
    <x v="1092"/>
    <x v="295"/>
    <x v="948"/>
    <x v="78"/>
    <x v="1"/>
    <x v="0"/>
    <x v="23"/>
    <x v="23"/>
    <x v="91"/>
    <x v="161"/>
    <x v="521"/>
    <x v="120"/>
    <x v="0"/>
    <x v="120"/>
    <x v="214"/>
    <x v="178"/>
    <x v="1"/>
    <x v="36"/>
    <x v="0"/>
    <x v="36"/>
    <x v="383"/>
    <x v="717"/>
    <x v="2"/>
    <x v="0"/>
  </r>
  <r>
    <x v="4"/>
    <x v="30"/>
    <x v="1168"/>
    <x v="301"/>
    <x v="1273"/>
    <x v="88"/>
    <x v="1"/>
    <x v="0"/>
    <x v="139"/>
    <x v="139"/>
    <x v="404"/>
    <x v="413"/>
    <x v="195"/>
    <x v="481"/>
    <x v="0"/>
    <x v="481"/>
    <x v="17"/>
    <x v="116"/>
    <x v="1"/>
    <x v="454"/>
    <x v="0"/>
    <x v="454"/>
    <x v="60"/>
    <x v="230"/>
    <x v="1"/>
    <x v="0"/>
  </r>
  <r>
    <x v="4"/>
    <x v="30"/>
    <x v="208"/>
    <x v="277"/>
    <x v="376"/>
    <x v="90"/>
    <x v="1"/>
    <x v="0"/>
    <x v="150"/>
    <x v="150"/>
    <x v="434"/>
    <x v="417"/>
    <x v="233"/>
    <x v="485"/>
    <x v="0"/>
    <x v="485"/>
    <x v="38"/>
    <x v="206"/>
    <x v="1"/>
    <x v="479"/>
    <x v="0"/>
    <x v="479"/>
    <x v="53"/>
    <x v="250"/>
    <x v="1"/>
    <x v="0"/>
  </r>
  <r>
    <x v="4"/>
    <x v="32"/>
    <x v="35"/>
    <x v="269"/>
    <x v="177"/>
    <x v="108"/>
    <x v="1"/>
    <x v="0"/>
    <x v="3"/>
    <x v="3"/>
    <x v="0"/>
    <x v="200"/>
    <x v="0"/>
    <x v="17"/>
    <x v="0"/>
    <x v="17"/>
    <x v="230"/>
    <x v="0"/>
    <x v="1"/>
    <x v="0"/>
    <x v="0"/>
    <x v="0"/>
    <x v="312"/>
    <x v="416"/>
    <x v="0"/>
    <x v="1"/>
  </r>
  <r>
    <x v="4"/>
    <x v="30"/>
    <x v="36"/>
    <x v="270"/>
    <x v="186"/>
    <x v="109"/>
    <x v="1"/>
    <x v="0"/>
    <x v="136"/>
    <x v="136"/>
    <x v="421"/>
    <x v="338"/>
    <x v="343"/>
    <x v="460"/>
    <x v="0"/>
    <x v="460"/>
    <x v="86"/>
    <x v="263"/>
    <x v="1"/>
    <x v="446"/>
    <x v="0"/>
    <x v="446"/>
    <x v="164"/>
    <x v="361"/>
    <x v="1"/>
    <x v="0"/>
  </r>
  <r>
    <x v="4"/>
    <x v="30"/>
    <x v="1137"/>
    <x v="297"/>
    <x v="1046"/>
    <x v="111"/>
    <x v="1"/>
    <x v="0"/>
    <x v="145"/>
    <x v="145"/>
    <x v="458"/>
    <x v="163"/>
    <x v="429"/>
    <x v="470"/>
    <x v="0"/>
    <x v="470"/>
    <x v="431"/>
    <x v="505"/>
    <x v="2"/>
    <x v="461"/>
    <x v="0"/>
    <x v="461"/>
    <x v="491"/>
    <x v="527"/>
    <x v="2"/>
    <x v="0"/>
  </r>
  <r>
    <x v="4"/>
    <x v="30"/>
    <x v="185"/>
    <x v="273"/>
    <x v="247"/>
    <x v="125"/>
    <x v="1"/>
    <x v="0"/>
    <x v="23"/>
    <x v="23"/>
    <x v="91"/>
    <x v="161"/>
    <x v="521"/>
    <x v="78"/>
    <x v="0"/>
    <x v="78"/>
    <x v="282"/>
    <x v="499"/>
    <x v="2"/>
    <x v="90"/>
    <x v="0"/>
    <x v="90"/>
    <x v="312"/>
    <x v="416"/>
    <x v="2"/>
    <x v="0"/>
  </r>
  <r>
    <x v="4"/>
    <x v="32"/>
    <x v="220"/>
    <x v="281"/>
    <x v="424"/>
    <x v="129"/>
    <x v="1"/>
    <x v="0"/>
    <x v="169"/>
    <x v="169"/>
    <x v="476"/>
    <x v="419"/>
    <x v="280"/>
    <x v="508"/>
    <x v="0"/>
    <x v="508"/>
    <x v="91"/>
    <x v="322"/>
    <x v="1"/>
    <x v="0"/>
    <x v="0"/>
    <x v="0"/>
    <x v="569"/>
    <x v="416"/>
    <x v="0"/>
    <x v="0"/>
  </r>
  <r>
    <x v="4"/>
    <x v="30"/>
    <x v="40"/>
    <x v="272"/>
    <x v="205"/>
    <x v="141"/>
    <x v="1"/>
    <x v="0"/>
    <x v="127"/>
    <x v="127"/>
    <x v="411"/>
    <x v="176"/>
    <x v="420"/>
    <x v="428"/>
    <x v="0"/>
    <x v="428"/>
    <x v="331"/>
    <x v="447"/>
    <x v="2"/>
    <x v="422"/>
    <x v="0"/>
    <x v="422"/>
    <x v="425"/>
    <x v="478"/>
    <x v="2"/>
    <x v="0"/>
  </r>
  <r>
    <x v="4"/>
    <x v="32"/>
    <x v="1144"/>
    <x v="298"/>
    <x v="1192"/>
    <x v="144"/>
    <x v="1"/>
    <x v="0"/>
    <x v="3"/>
    <x v="3"/>
    <x v="18"/>
    <x v="176"/>
    <x v="420"/>
    <x v="0"/>
    <x v="0"/>
    <x v="0"/>
    <x v="305"/>
    <x v="760"/>
    <x v="0"/>
    <x v="0"/>
    <x v="0"/>
    <x v="0"/>
    <x v="351"/>
    <x v="416"/>
    <x v="0"/>
    <x v="0"/>
  </r>
  <r>
    <x v="4"/>
    <x v="30"/>
    <x v="211"/>
    <x v="279"/>
    <x v="389"/>
    <x v="149"/>
    <x v="1"/>
    <x v="0"/>
    <x v="47"/>
    <x v="47"/>
    <x v="178"/>
    <x v="176"/>
    <x v="420"/>
    <x v="147"/>
    <x v="0"/>
    <x v="147"/>
    <x v="331"/>
    <x v="583"/>
    <x v="2"/>
    <x v="186"/>
    <x v="0"/>
    <x v="186"/>
    <x v="312"/>
    <x v="416"/>
    <x v="2"/>
    <x v="0"/>
  </r>
  <r>
    <x v="4"/>
    <x v="32"/>
    <x v="281"/>
    <x v="290"/>
    <x v="824"/>
    <x v="161"/>
    <x v="1"/>
    <x v="0"/>
    <x v="47"/>
    <x v="47"/>
    <x v="326"/>
    <x v="19"/>
    <x v="663"/>
    <x v="120"/>
    <x v="0"/>
    <x v="120"/>
    <x v="477"/>
    <x v="749"/>
    <x v="2"/>
    <x v="0"/>
    <x v="0"/>
    <x v="0"/>
    <x v="536"/>
    <x v="416"/>
    <x v="0"/>
    <x v="1"/>
  </r>
  <r>
    <x v="4"/>
    <x v="30"/>
    <x v="213"/>
    <x v="275"/>
    <x v="352"/>
    <x v="163"/>
    <x v="1"/>
    <x v="0"/>
    <x v="77"/>
    <x v="77"/>
    <x v="283"/>
    <x v="205"/>
    <x v="382"/>
    <x v="295"/>
    <x v="0"/>
    <x v="295"/>
    <x v="259"/>
    <x v="396"/>
    <x v="1"/>
    <x v="322"/>
    <x v="0"/>
    <x v="322"/>
    <x v="214"/>
    <x v="320"/>
    <x v="1"/>
    <x v="0"/>
  </r>
  <r>
    <x v="4"/>
    <x v="32"/>
    <x v="203"/>
    <x v="274"/>
    <x v="335"/>
    <x v="191"/>
    <x v="1"/>
    <x v="0"/>
    <x v="47"/>
    <x v="47"/>
    <x v="178"/>
    <x v="176"/>
    <x v="420"/>
    <x v="211"/>
    <x v="0"/>
    <x v="211"/>
    <x v="194"/>
    <x v="232"/>
    <x v="1"/>
    <x v="0"/>
    <x v="0"/>
    <x v="0"/>
    <x v="482"/>
    <x v="416"/>
    <x v="0"/>
    <x v="0"/>
  </r>
  <r>
    <x v="4"/>
    <x v="30"/>
    <x v="244"/>
    <x v="282"/>
    <x v="537"/>
    <x v="197"/>
    <x v="1"/>
    <x v="0"/>
    <x v="10"/>
    <x v="10"/>
    <x v="39"/>
    <x v="176"/>
    <x v="420"/>
    <x v="36"/>
    <x v="0"/>
    <x v="36"/>
    <x v="265"/>
    <x v="402"/>
    <x v="2"/>
    <x v="90"/>
    <x v="0"/>
    <x v="90"/>
    <x v="243"/>
    <x v="107"/>
    <x v="1"/>
    <x v="0"/>
  </r>
  <r>
    <x v="4"/>
    <x v="32"/>
    <x v="800"/>
    <x v="292"/>
    <x v="893"/>
    <x v="221"/>
    <x v="1"/>
    <x v="0"/>
    <x v="3"/>
    <x v="3"/>
    <x v="0"/>
    <x v="200"/>
    <x v="0"/>
    <x v="0"/>
    <x v="0"/>
    <x v="0"/>
    <x v="265"/>
    <x v="760"/>
    <x v="0"/>
    <x v="0"/>
    <x v="0"/>
    <x v="0"/>
    <x v="312"/>
    <x v="416"/>
    <x v="0"/>
    <x v="0"/>
  </r>
  <r>
    <x v="4"/>
    <x v="30"/>
    <x v="660"/>
    <x v="288"/>
    <x v="759"/>
    <x v="252"/>
    <x v="1"/>
    <x v="0"/>
    <x v="164"/>
    <x v="164"/>
    <x v="471"/>
    <x v="402"/>
    <x v="307"/>
    <x v="513"/>
    <x v="0"/>
    <x v="513"/>
    <x v="29"/>
    <x v="235"/>
    <x v="1"/>
    <x v="500"/>
    <x v="0"/>
    <x v="500"/>
    <x v="56"/>
    <x v="304"/>
    <x v="1"/>
    <x v="0"/>
  </r>
  <r>
    <x v="4"/>
    <x v="32"/>
    <x v="356"/>
    <x v="268"/>
    <x v="139"/>
    <x v="254"/>
    <x v="1"/>
    <x v="0"/>
    <x v="32"/>
    <x v="32"/>
    <x v="0"/>
    <x v="301"/>
    <x v="0"/>
    <x v="38"/>
    <x v="0"/>
    <x v="38"/>
    <x v="203"/>
    <x v="0"/>
    <x v="1"/>
    <x v="0"/>
    <x v="0"/>
    <x v="0"/>
    <x v="312"/>
    <x v="416"/>
    <x v="0"/>
    <x v="0"/>
  </r>
  <r>
    <x v="4"/>
    <x v="30"/>
    <x v="635"/>
    <x v="284"/>
    <x v="608"/>
    <x v="264"/>
    <x v="1"/>
    <x v="0"/>
    <x v="53"/>
    <x v="53"/>
    <x v="211"/>
    <x v="161"/>
    <x v="467"/>
    <x v="126"/>
    <x v="0"/>
    <x v="126"/>
    <x v="407"/>
    <x v="701"/>
    <x v="2"/>
    <x v="158"/>
    <x v="0"/>
    <x v="158"/>
    <x v="425"/>
    <x v="653"/>
    <x v="2"/>
    <x v="0"/>
  </r>
  <r>
    <x v="4"/>
    <x v="30"/>
    <x v="520"/>
    <x v="280"/>
    <x v="402"/>
    <x v="268"/>
    <x v="1"/>
    <x v="0"/>
    <x v="10"/>
    <x v="10"/>
    <x v="39"/>
    <x v="176"/>
    <x v="420"/>
    <x v="36"/>
    <x v="0"/>
    <x v="36"/>
    <x v="265"/>
    <x v="402"/>
    <x v="2"/>
    <x v="81"/>
    <x v="0"/>
    <x v="81"/>
    <x v="255"/>
    <x v="122"/>
    <x v="1"/>
    <x v="1"/>
  </r>
  <r>
    <x v="4"/>
    <x v="32"/>
    <x v="492"/>
    <x v="278"/>
    <x v="378"/>
    <x v="281"/>
    <x v="1"/>
    <x v="0"/>
    <x v="53"/>
    <x v="53"/>
    <x v="146"/>
    <x v="276"/>
    <x v="193"/>
    <x v="138"/>
    <x v="0"/>
    <x v="138"/>
    <x v="298"/>
    <x v="504"/>
    <x v="2"/>
    <x v="0"/>
    <x v="0"/>
    <x v="0"/>
    <x v="469"/>
    <x v="416"/>
    <x v="0"/>
    <x v="0"/>
  </r>
  <r>
    <x v="4"/>
    <x v="32"/>
    <x v="661"/>
    <x v="287"/>
    <x v="748"/>
    <x v="290"/>
    <x v="1"/>
    <x v="0"/>
    <x v="53"/>
    <x v="53"/>
    <x v="65"/>
    <x v="344"/>
    <x v="44"/>
    <x v="38"/>
    <x v="0"/>
    <x v="38"/>
    <x v="304"/>
    <x v="653"/>
    <x v="2"/>
    <x v="0"/>
    <x v="0"/>
    <x v="0"/>
    <x v="399"/>
    <x v="416"/>
    <x v="0"/>
    <x v="0"/>
  </r>
  <r>
    <x v="4"/>
    <x v="30"/>
    <x v="666"/>
    <x v="285"/>
    <x v="625"/>
    <x v="329"/>
    <x v="1"/>
    <x v="0"/>
    <x v="66"/>
    <x v="66"/>
    <x v="280"/>
    <x v="108"/>
    <x v="550"/>
    <x v="253"/>
    <x v="0"/>
    <x v="253"/>
    <x v="352"/>
    <x v="552"/>
    <x v="2"/>
    <x v="321"/>
    <x v="0"/>
    <x v="321"/>
    <x v="211"/>
    <x v="315"/>
    <x v="1"/>
    <x v="0"/>
  </r>
  <r>
    <x v="4"/>
    <x v="32"/>
    <x v="667"/>
    <x v="289"/>
    <x v="768"/>
    <x v="331"/>
    <x v="1"/>
    <x v="0"/>
    <x v="157"/>
    <x v="157"/>
    <x v="407"/>
    <x v="444"/>
    <x v="120"/>
    <x v="515"/>
    <x v="0"/>
    <x v="515"/>
    <x v="4"/>
    <x v="57"/>
    <x v="1"/>
    <x v="0"/>
    <x v="0"/>
    <x v="0"/>
    <x v="555"/>
    <x v="416"/>
    <x v="0"/>
    <x v="0"/>
  </r>
  <r>
    <x v="4"/>
    <x v="32"/>
    <x v="1061"/>
    <x v="302"/>
    <x v="1307"/>
    <x v="333"/>
    <x v="1"/>
    <x v="0"/>
    <x v="23"/>
    <x v="23"/>
    <x v="91"/>
    <x v="161"/>
    <x v="521"/>
    <x v="0"/>
    <x v="0"/>
    <x v="0"/>
    <x v="386"/>
    <x v="760"/>
    <x v="0"/>
    <x v="0"/>
    <x v="0"/>
    <x v="0"/>
    <x v="425"/>
    <x v="416"/>
    <x v="0"/>
    <x v="0"/>
  </r>
  <r>
    <x v="4"/>
    <x v="32"/>
    <x v="289"/>
    <x v="267"/>
    <x v="100"/>
    <x v="345"/>
    <x v="1"/>
    <x v="0"/>
    <x v="27"/>
    <x v="27"/>
    <x v="59"/>
    <x v="230"/>
    <x v="159"/>
    <x v="154"/>
    <x v="0"/>
    <x v="154"/>
    <x v="126"/>
    <x v="36"/>
    <x v="1"/>
    <x v="0"/>
    <x v="0"/>
    <x v="0"/>
    <x v="393"/>
    <x v="416"/>
    <x v="0"/>
    <x v="0"/>
  </r>
  <r>
    <x v="4"/>
    <x v="30"/>
    <x v="493"/>
    <x v="276"/>
    <x v="364"/>
    <x v="352"/>
    <x v="1"/>
    <x v="0"/>
    <x v="10"/>
    <x v="10"/>
    <x v="91"/>
    <x v="111"/>
    <x v="657"/>
    <x v="36"/>
    <x v="0"/>
    <x v="36"/>
    <x v="342"/>
    <x v="714"/>
    <x v="2"/>
    <x v="36"/>
    <x v="0"/>
    <x v="36"/>
    <x v="383"/>
    <x v="717"/>
    <x v="2"/>
    <x v="0"/>
  </r>
  <r>
    <x v="4"/>
    <x v="30"/>
    <x v="671"/>
    <x v="286"/>
    <x v="702"/>
    <x v="370"/>
    <x v="1"/>
    <x v="0"/>
    <x v="182"/>
    <x v="182"/>
    <x v="500"/>
    <x v="374"/>
    <x v="374"/>
    <x v="536"/>
    <x v="0"/>
    <x v="536"/>
    <x v="46"/>
    <x v="306"/>
    <x v="1"/>
    <x v="520"/>
    <x v="0"/>
    <x v="520"/>
    <x v="365"/>
    <x v="422"/>
    <x v="2"/>
    <x v="0"/>
  </r>
  <r>
    <x v="4"/>
    <x v="30"/>
    <x v="922"/>
    <x v="300"/>
    <x v="1215"/>
    <x v="389"/>
    <x v="0"/>
    <x v="0"/>
    <x v="0"/>
    <x v="0"/>
    <x v="39"/>
    <x v="119"/>
    <x v="673"/>
    <x v="0"/>
    <x v="0"/>
    <x v="0"/>
    <x v="331"/>
    <x v="760"/>
    <x v="0"/>
    <x v="81"/>
    <x v="0"/>
    <x v="81"/>
    <x v="255"/>
    <x v="122"/>
    <x v="1"/>
    <x v="1"/>
  </r>
  <r>
    <x v="4"/>
    <x v="30"/>
    <x v="598"/>
    <x v="283"/>
    <x v="553"/>
    <x v="392"/>
    <x v="1"/>
    <x v="0"/>
    <x v="42"/>
    <x v="42"/>
    <x v="67"/>
    <x v="288"/>
    <x v="84"/>
    <x v="43"/>
    <x v="0"/>
    <x v="43"/>
    <x v="303"/>
    <x v="646"/>
    <x v="2"/>
    <x v="251"/>
    <x v="0"/>
    <x v="251"/>
    <x v="84"/>
    <x v="29"/>
    <x v="1"/>
    <x v="0"/>
  </r>
  <r>
    <x v="4"/>
    <x v="30"/>
    <x v="855"/>
    <x v="296"/>
    <x v="995"/>
    <x v="401"/>
    <x v="1"/>
    <x v="0"/>
    <x v="141"/>
    <x v="141"/>
    <x v="449"/>
    <x v="156"/>
    <x v="438"/>
    <x v="454"/>
    <x v="0"/>
    <x v="454"/>
    <x v="457"/>
    <x v="560"/>
    <x v="2"/>
    <x v="467"/>
    <x v="0"/>
    <x v="467"/>
    <x v="357"/>
    <x v="427"/>
    <x v="2"/>
    <x v="0"/>
  </r>
  <r>
    <x v="4"/>
    <x v="30"/>
    <x v="924"/>
    <x v="299"/>
    <x v="1208"/>
    <x v="407"/>
    <x v="1"/>
    <x v="0"/>
    <x v="145"/>
    <x v="145"/>
    <x v="438"/>
    <x v="388"/>
    <x v="290"/>
    <x v="434"/>
    <x v="0"/>
    <x v="434"/>
    <x v="449"/>
    <x v="556"/>
    <x v="2"/>
    <x v="481"/>
    <x v="0"/>
    <x v="481"/>
    <x v="54"/>
    <x v="256"/>
    <x v="1"/>
    <x v="0"/>
  </r>
  <r>
    <x v="4"/>
    <x v="32"/>
    <x v="295"/>
    <x v="266"/>
    <x v="99"/>
    <x v="416"/>
    <x v="1"/>
    <x v="0"/>
    <x v="108"/>
    <x v="108"/>
    <x v="260"/>
    <x v="401"/>
    <x v="104"/>
    <x v="390"/>
    <x v="0"/>
    <x v="390"/>
    <x v="39"/>
    <x v="71"/>
    <x v="1"/>
    <x v="0"/>
    <x v="0"/>
    <x v="0"/>
    <x v="519"/>
    <x v="416"/>
    <x v="0"/>
    <x v="0"/>
  </r>
  <r>
    <x v="4"/>
    <x v="30"/>
    <x v="376"/>
    <x v="271"/>
    <x v="189"/>
    <x v="437"/>
    <x v="0"/>
    <x v="0"/>
    <x v="0"/>
    <x v="0"/>
    <x v="0"/>
    <x v="176"/>
    <x v="673"/>
    <x v="0"/>
    <x v="0"/>
    <x v="0"/>
    <x v="265"/>
    <x v="760"/>
    <x v="0"/>
    <x v="36"/>
    <x v="0"/>
    <x v="36"/>
    <x v="255"/>
    <x v="0"/>
    <x v="1"/>
    <x v="1"/>
  </r>
  <r>
    <x v="4"/>
    <x v="32"/>
    <x v="298"/>
    <x v="265"/>
    <x v="63"/>
    <x v="458"/>
    <x v="1"/>
    <x v="0"/>
    <x v="134"/>
    <x v="134"/>
    <x v="408"/>
    <x v="350"/>
    <x v="313"/>
    <x v="452"/>
    <x v="0"/>
    <x v="452"/>
    <x v="67"/>
    <x v="229"/>
    <x v="1"/>
    <x v="0"/>
    <x v="0"/>
    <x v="0"/>
    <x v="556"/>
    <x v="416"/>
    <x v="0"/>
    <x v="0"/>
  </r>
  <r>
    <x v="4"/>
    <x v="30"/>
    <x v="685"/>
    <x v="512"/>
    <x v="771"/>
    <x v="473"/>
    <x v="1"/>
    <x v="0"/>
    <x v="173"/>
    <x v="173"/>
    <x v="496"/>
    <x v="97"/>
    <x v="458"/>
    <x v="522"/>
    <x v="0"/>
    <x v="522"/>
    <x v="454"/>
    <x v="500"/>
    <x v="2"/>
    <x v="510"/>
    <x v="0"/>
    <x v="510"/>
    <x v="460"/>
    <x v="456"/>
    <x v="2"/>
    <x v="0"/>
  </r>
  <r>
    <x v="4"/>
    <x v="30"/>
    <x v="602"/>
    <x v="507"/>
    <x v="512"/>
    <x v="486"/>
    <x v="1"/>
    <x v="0"/>
    <x v="42"/>
    <x v="42"/>
    <x v="82"/>
    <x v="276"/>
    <x v="122"/>
    <x v="78"/>
    <x v="0"/>
    <x v="78"/>
    <x v="265"/>
    <x v="402"/>
    <x v="2"/>
    <x v="158"/>
    <x v="0"/>
    <x v="158"/>
    <x v="199"/>
    <x v="122"/>
    <x v="1"/>
    <x v="0"/>
  </r>
  <r>
    <x v="4"/>
    <x v="30"/>
    <x v="381"/>
    <x v="504"/>
    <x v="179"/>
    <x v="511"/>
    <x v="1"/>
    <x v="0"/>
    <x v="10"/>
    <x v="10"/>
    <x v="39"/>
    <x v="176"/>
    <x v="420"/>
    <x v="36"/>
    <x v="0"/>
    <x v="36"/>
    <x v="265"/>
    <x v="402"/>
    <x v="2"/>
    <x v="36"/>
    <x v="0"/>
    <x v="36"/>
    <x v="312"/>
    <x v="416"/>
    <x v="2"/>
    <x v="0"/>
  </r>
  <r>
    <x v="4"/>
    <x v="32"/>
    <x v="940"/>
    <x v="515"/>
    <x v="1137"/>
    <x v="511"/>
    <x v="1"/>
    <x v="0"/>
    <x v="137"/>
    <x v="137"/>
    <x v="435"/>
    <x v="266"/>
    <x v="387"/>
    <x v="438"/>
    <x v="0"/>
    <x v="438"/>
    <x v="421"/>
    <x v="518"/>
    <x v="2"/>
    <x v="0"/>
    <x v="0"/>
    <x v="0"/>
    <x v="562"/>
    <x v="416"/>
    <x v="0"/>
    <x v="0"/>
  </r>
  <r>
    <x v="4"/>
    <x v="32"/>
    <x v="605"/>
    <x v="508"/>
    <x v="570"/>
    <x v="512"/>
    <x v="1"/>
    <x v="0"/>
    <x v="9"/>
    <x v="9"/>
    <x v="0"/>
    <x v="226"/>
    <x v="0"/>
    <x v="39"/>
    <x v="0"/>
    <x v="39"/>
    <x v="202"/>
    <x v="0"/>
    <x v="1"/>
    <x v="0"/>
    <x v="0"/>
    <x v="0"/>
    <x v="312"/>
    <x v="416"/>
    <x v="0"/>
    <x v="0"/>
  </r>
  <r>
    <x v="4"/>
    <x v="30"/>
    <x v="689"/>
    <x v="511"/>
    <x v="732"/>
    <x v="521"/>
    <x v="1"/>
    <x v="0"/>
    <x v="10"/>
    <x v="10"/>
    <x v="82"/>
    <x v="119"/>
    <x v="649"/>
    <x v="47"/>
    <x v="0"/>
    <x v="47"/>
    <x v="321"/>
    <x v="677"/>
    <x v="2"/>
    <x v="36"/>
    <x v="0"/>
    <x v="36"/>
    <x v="375"/>
    <x v="704"/>
    <x v="2"/>
    <x v="0"/>
  </r>
  <r>
    <x v="4"/>
    <x v="32"/>
    <x v="501"/>
    <x v="506"/>
    <x v="361"/>
    <x v="524"/>
    <x v="1"/>
    <x v="0"/>
    <x v="141"/>
    <x v="141"/>
    <x v="379"/>
    <x v="430"/>
    <x v="126"/>
    <x v="419"/>
    <x v="0"/>
    <x v="419"/>
    <x v="125"/>
    <x v="278"/>
    <x v="1"/>
    <x v="0"/>
    <x v="0"/>
    <x v="0"/>
    <x v="549"/>
    <x v="416"/>
    <x v="0"/>
    <x v="0"/>
  </r>
  <r>
    <x v="4"/>
    <x v="32"/>
    <x v="385"/>
    <x v="505"/>
    <x v="225"/>
    <x v="542"/>
    <x v="1"/>
    <x v="0"/>
    <x v="3"/>
    <x v="3"/>
    <x v="18"/>
    <x v="176"/>
    <x v="420"/>
    <x v="17"/>
    <x v="0"/>
    <x v="17"/>
    <x v="264"/>
    <x v="363"/>
    <x v="1"/>
    <x v="0"/>
    <x v="0"/>
    <x v="0"/>
    <x v="351"/>
    <x v="416"/>
    <x v="0"/>
    <x v="0"/>
  </r>
  <r>
    <x v="4"/>
    <x v="30"/>
    <x v="762"/>
    <x v="513"/>
    <x v="825"/>
    <x v="592"/>
    <x v="1"/>
    <x v="0"/>
    <x v="10"/>
    <x v="10"/>
    <x v="0"/>
    <x v="230"/>
    <x v="0"/>
    <x v="0"/>
    <x v="0"/>
    <x v="0"/>
    <x v="265"/>
    <x v="760"/>
    <x v="0"/>
    <x v="36"/>
    <x v="0"/>
    <x v="36"/>
    <x v="255"/>
    <x v="0"/>
    <x v="1"/>
    <x v="0"/>
  </r>
  <r>
    <x v="4"/>
    <x v="30"/>
    <x v="695"/>
    <x v="510"/>
    <x v="724"/>
    <x v="602"/>
    <x v="1"/>
    <x v="0"/>
    <x v="10"/>
    <x v="10"/>
    <x v="39"/>
    <x v="176"/>
    <x v="420"/>
    <x v="36"/>
    <x v="0"/>
    <x v="36"/>
    <x v="265"/>
    <x v="402"/>
    <x v="2"/>
    <x v="0"/>
    <x v="0"/>
    <x v="0"/>
    <x v="375"/>
    <x v="416"/>
    <x v="0"/>
    <x v="0"/>
  </r>
  <r>
    <x v="4"/>
    <x v="32"/>
    <x v="696"/>
    <x v="518"/>
    <x v="653"/>
    <x v="611"/>
    <x v="1"/>
    <x v="0"/>
    <x v="120"/>
    <x v="120"/>
    <x v="370"/>
    <x v="338"/>
    <x v="288"/>
    <x v="399"/>
    <x v="0"/>
    <x v="399"/>
    <x v="158"/>
    <x v="312"/>
    <x v="1"/>
    <x v="0"/>
    <x v="0"/>
    <x v="0"/>
    <x v="546"/>
    <x v="416"/>
    <x v="0"/>
    <x v="0"/>
  </r>
  <r>
    <x v="4"/>
    <x v="30"/>
    <x v="702"/>
    <x v="509"/>
    <x v="658"/>
    <x v="643"/>
    <x v="1"/>
    <x v="0"/>
    <x v="23"/>
    <x v="23"/>
    <x v="0"/>
    <x v="276"/>
    <x v="0"/>
    <x v="87"/>
    <x v="0"/>
    <x v="87"/>
    <x v="145"/>
    <x v="0"/>
    <x v="1"/>
    <x v="119"/>
    <x v="0"/>
    <x v="119"/>
    <x v="154"/>
    <x v="0"/>
    <x v="1"/>
    <x v="0"/>
  </r>
  <r>
    <x v="4"/>
    <x v="32"/>
    <x v="764"/>
    <x v="514"/>
    <x v="829"/>
    <x v="666"/>
    <x v="1"/>
    <x v="0"/>
    <x v="14"/>
    <x v="14"/>
    <x v="39"/>
    <x v="189"/>
    <x v="287"/>
    <x v="78"/>
    <x v="0"/>
    <x v="78"/>
    <x v="205"/>
    <x v="84"/>
    <x v="1"/>
    <x v="0"/>
    <x v="0"/>
    <x v="0"/>
    <x v="375"/>
    <x v="416"/>
    <x v="0"/>
    <x v="0"/>
  </r>
  <r>
    <x v="4"/>
    <x v="32"/>
    <x v="311"/>
    <x v="846"/>
    <x v="12"/>
    <x v="710"/>
    <x v="1"/>
    <x v="0"/>
    <x v="56"/>
    <x v="56"/>
    <x v="146"/>
    <x v="288"/>
    <x v="176"/>
    <x v="169"/>
    <x v="0"/>
    <x v="169"/>
    <x v="226"/>
    <x v="276"/>
    <x v="1"/>
    <x v="0"/>
    <x v="0"/>
    <x v="0"/>
    <x v="469"/>
    <x v="416"/>
    <x v="0"/>
    <x v="0"/>
  </r>
  <r>
    <x v="4"/>
    <x v="32"/>
    <x v="877"/>
    <x v="879"/>
    <x v="997"/>
    <x v="723"/>
    <x v="1"/>
    <x v="0"/>
    <x v="42"/>
    <x v="42"/>
    <x v="0"/>
    <x v="331"/>
    <x v="0"/>
    <x v="0"/>
    <x v="0"/>
    <x v="0"/>
    <x v="265"/>
    <x v="760"/>
    <x v="0"/>
    <x v="0"/>
    <x v="0"/>
    <x v="0"/>
    <x v="312"/>
    <x v="416"/>
    <x v="0"/>
    <x v="1"/>
  </r>
  <r>
    <x v="4"/>
    <x v="30"/>
    <x v="878"/>
    <x v="893"/>
    <x v="1010"/>
    <x v="726"/>
    <x v="1"/>
    <x v="0"/>
    <x v="66"/>
    <x v="66"/>
    <x v="234"/>
    <x v="230"/>
    <x v="348"/>
    <x v="264"/>
    <x v="0"/>
    <x v="264"/>
    <x v="194"/>
    <x v="264"/>
    <x v="1"/>
    <x v="289"/>
    <x v="0"/>
    <x v="289"/>
    <x v="193"/>
    <x v="249"/>
    <x v="1"/>
    <x v="0"/>
  </r>
  <r>
    <x v="4"/>
    <x v="30"/>
    <x v="1035"/>
    <x v="898"/>
    <x v="1251"/>
    <x v="734"/>
    <x v="1"/>
    <x v="0"/>
    <x v="120"/>
    <x v="120"/>
    <x v="394"/>
    <x v="176"/>
    <x v="420"/>
    <x v="418"/>
    <x v="0"/>
    <x v="418"/>
    <x v="264"/>
    <x v="401"/>
    <x v="1"/>
    <x v="414"/>
    <x v="0"/>
    <x v="414"/>
    <x v="375"/>
    <x v="453"/>
    <x v="2"/>
    <x v="0"/>
  </r>
  <r>
    <x v="4"/>
    <x v="32"/>
    <x v="884"/>
    <x v="967"/>
    <x v="1015"/>
    <x v="779"/>
    <x v="1"/>
    <x v="0"/>
    <x v="66"/>
    <x v="66"/>
    <x v="141"/>
    <x v="338"/>
    <x v="109"/>
    <x v="176"/>
    <x v="0"/>
    <x v="176"/>
    <x v="205"/>
    <x v="222"/>
    <x v="1"/>
    <x v="0"/>
    <x v="0"/>
    <x v="0"/>
    <x v="466"/>
    <x v="416"/>
    <x v="0"/>
    <x v="0"/>
  </r>
  <r>
    <x v="4"/>
    <x v="32"/>
    <x v="885"/>
    <x v="968"/>
    <x v="947"/>
    <x v="780"/>
    <x v="1"/>
    <x v="0"/>
    <x v="101"/>
    <x v="101"/>
    <x v="355"/>
    <x v="186"/>
    <x v="415"/>
    <x v="367"/>
    <x v="0"/>
    <x v="367"/>
    <x v="308"/>
    <x v="445"/>
    <x v="2"/>
    <x v="0"/>
    <x v="0"/>
    <x v="0"/>
    <x v="540"/>
    <x v="416"/>
    <x v="0"/>
    <x v="0"/>
  </r>
  <r>
    <x v="4"/>
    <x v="30"/>
    <x v="402"/>
    <x v="983"/>
    <x v="147"/>
    <x v="786"/>
    <x v="1"/>
    <x v="0"/>
    <x v="23"/>
    <x v="23"/>
    <x v="82"/>
    <x v="176"/>
    <x v="420"/>
    <x v="36"/>
    <x v="0"/>
    <x v="36"/>
    <x v="331"/>
    <x v="703"/>
    <x v="2"/>
    <x v="158"/>
    <x v="0"/>
    <x v="158"/>
    <x v="199"/>
    <x v="122"/>
    <x v="1"/>
    <x v="0"/>
  </r>
  <r>
    <x v="4"/>
    <x v="30"/>
    <x v="717"/>
    <x v="984"/>
    <x v="775"/>
    <x v="787"/>
    <x v="1"/>
    <x v="0"/>
    <x v="86"/>
    <x v="86"/>
    <x v="335"/>
    <x v="104"/>
    <x v="527"/>
    <x v="294"/>
    <x v="0"/>
    <x v="294"/>
    <x v="429"/>
    <x v="644"/>
    <x v="2"/>
    <x v="332"/>
    <x v="0"/>
    <x v="332"/>
    <x v="391"/>
    <x v="492"/>
    <x v="2"/>
    <x v="0"/>
  </r>
  <r>
    <x v="4"/>
    <x v="30"/>
    <x v="319"/>
    <x v="992"/>
    <x v="82"/>
    <x v="793"/>
    <x v="1"/>
    <x v="0"/>
    <x v="66"/>
    <x v="66"/>
    <x v="218"/>
    <x v="258"/>
    <x v="281"/>
    <x v="215"/>
    <x v="0"/>
    <x v="215"/>
    <x v="265"/>
    <x v="402"/>
    <x v="2"/>
    <x v="262"/>
    <x v="0"/>
    <x v="262"/>
    <x v="219"/>
    <x v="280"/>
    <x v="1"/>
    <x v="0"/>
  </r>
  <r>
    <x v="4"/>
    <x v="30"/>
    <x v="978"/>
    <x v="995"/>
    <x v="1082"/>
    <x v="793"/>
    <x v="1"/>
    <x v="0"/>
    <x v="86"/>
    <x v="86"/>
    <x v="321"/>
    <x v="161"/>
    <x v="452"/>
    <x v="285"/>
    <x v="0"/>
    <x v="285"/>
    <x v="416"/>
    <x v="623"/>
    <x v="2"/>
    <x v="348"/>
    <x v="0"/>
    <x v="348"/>
    <x v="255"/>
    <x v="368"/>
    <x v="1"/>
    <x v="0"/>
  </r>
  <r>
    <x v="4"/>
    <x v="30"/>
    <x v="888"/>
    <x v="998"/>
    <x v="958"/>
    <x v="794"/>
    <x v="1"/>
    <x v="0"/>
    <x v="53"/>
    <x v="53"/>
    <x v="115"/>
    <x v="307"/>
    <x v="122"/>
    <x v="161"/>
    <x v="0"/>
    <x v="161"/>
    <x v="184"/>
    <x v="152"/>
    <x v="1"/>
    <x v="241"/>
    <x v="0"/>
    <x v="241"/>
    <x v="121"/>
    <x v="96"/>
    <x v="1"/>
    <x v="0"/>
  </r>
  <r>
    <x v="4"/>
    <x v="32"/>
    <x v="648"/>
    <x v="1006"/>
    <x v="587"/>
    <x v="799"/>
    <x v="1"/>
    <x v="0"/>
    <x v="42"/>
    <x v="42"/>
    <x v="106"/>
    <x v="248"/>
    <x v="191"/>
    <x v="155"/>
    <x v="0"/>
    <x v="155"/>
    <x v="172"/>
    <x v="127"/>
    <x v="1"/>
    <x v="0"/>
    <x v="0"/>
    <x v="0"/>
    <x v="434"/>
    <x v="416"/>
    <x v="0"/>
    <x v="0"/>
  </r>
  <r>
    <x v="4"/>
    <x v="30"/>
    <x v="532"/>
    <x v="1047"/>
    <x v="408"/>
    <x v="822"/>
    <x v="1"/>
    <x v="0"/>
    <x v="47"/>
    <x v="47"/>
    <x v="141"/>
    <x v="239"/>
    <x v="253"/>
    <x v="202"/>
    <x v="0"/>
    <x v="202"/>
    <x v="152"/>
    <x v="142"/>
    <x v="1"/>
    <x v="186"/>
    <x v="0"/>
    <x v="186"/>
    <x v="243"/>
    <x v="247"/>
    <x v="1"/>
    <x v="0"/>
  </r>
  <r>
    <x v="4"/>
    <x v="32"/>
    <x v="322"/>
    <x v="1053"/>
    <x v="117"/>
    <x v="824"/>
    <x v="1"/>
    <x v="0"/>
    <x v="53"/>
    <x v="53"/>
    <x v="136"/>
    <x v="286"/>
    <x v="171"/>
    <x v="153"/>
    <x v="0"/>
    <x v="153"/>
    <x v="233"/>
    <x v="287"/>
    <x v="1"/>
    <x v="0"/>
    <x v="0"/>
    <x v="0"/>
    <x v="463"/>
    <x v="416"/>
    <x v="0"/>
    <x v="0"/>
  </r>
  <r>
    <x v="4"/>
    <x v="32"/>
    <x v="724"/>
    <x v="1067"/>
    <x v="773"/>
    <x v="835"/>
    <x v="1"/>
    <x v="0"/>
    <x v="40"/>
    <x v="40"/>
    <x v="39"/>
    <x v="294"/>
    <x v="53"/>
    <x v="0"/>
    <x v="0"/>
    <x v="0"/>
    <x v="331"/>
    <x v="760"/>
    <x v="0"/>
    <x v="0"/>
    <x v="0"/>
    <x v="0"/>
    <x v="375"/>
    <x v="416"/>
    <x v="0"/>
    <x v="1"/>
  </r>
  <r>
    <x v="4"/>
    <x v="30"/>
    <x v="411"/>
    <x v="1083"/>
    <x v="282"/>
    <x v="845"/>
    <x v="1"/>
    <x v="0"/>
    <x v="42"/>
    <x v="42"/>
    <x v="82"/>
    <x v="276"/>
    <x v="122"/>
    <x v="147"/>
    <x v="0"/>
    <x v="147"/>
    <x v="152"/>
    <x v="84"/>
    <x v="1"/>
    <x v="186"/>
    <x v="0"/>
    <x v="186"/>
    <x v="154"/>
    <x v="87"/>
    <x v="1"/>
    <x v="0"/>
  </r>
  <r>
    <x v="4"/>
    <x v="30"/>
    <x v="1164"/>
    <x v="1089"/>
    <x v="631"/>
    <x v="849"/>
    <x v="1"/>
    <x v="0"/>
    <x v="145"/>
    <x v="145"/>
    <x v="442"/>
    <x v="365"/>
    <x v="332"/>
    <x v="433"/>
    <x v="0"/>
    <x v="433"/>
    <x v="463"/>
    <x v="596"/>
    <x v="2"/>
    <x v="471"/>
    <x v="0"/>
    <x v="471"/>
    <x v="86"/>
    <x v="325"/>
    <x v="1"/>
    <x v="0"/>
  </r>
  <r>
    <x v="4"/>
    <x v="30"/>
    <x v="484"/>
    <x v="1100"/>
    <x v="326"/>
    <x v="857"/>
    <x v="1"/>
    <x v="0"/>
    <x v="23"/>
    <x v="23"/>
    <x v="82"/>
    <x v="176"/>
    <x v="420"/>
    <x v="87"/>
    <x v="0"/>
    <x v="87"/>
    <x v="252"/>
    <x v="315"/>
    <x v="1"/>
    <x v="36"/>
    <x v="0"/>
    <x v="36"/>
    <x v="375"/>
    <x v="704"/>
    <x v="2"/>
    <x v="1"/>
  </r>
  <r>
    <x v="4"/>
    <x v="30"/>
    <x v="414"/>
    <x v="1105"/>
    <x v="184"/>
    <x v="861"/>
    <x v="1"/>
    <x v="0"/>
    <x v="10"/>
    <x v="10"/>
    <x v="91"/>
    <x v="111"/>
    <x v="657"/>
    <x v="78"/>
    <x v="0"/>
    <x v="78"/>
    <x v="282"/>
    <x v="499"/>
    <x v="2"/>
    <x v="81"/>
    <x v="0"/>
    <x v="81"/>
    <x v="327"/>
    <x v="481"/>
    <x v="2"/>
    <x v="0"/>
  </r>
  <r>
    <x v="4"/>
    <x v="32"/>
    <x v="330"/>
    <x v="1125"/>
    <x v="114"/>
    <x v="874"/>
    <x v="1"/>
    <x v="0"/>
    <x v="11"/>
    <x v="11"/>
    <x v="0"/>
    <x v="232"/>
    <x v="0"/>
    <x v="16"/>
    <x v="0"/>
    <x v="16"/>
    <x v="231"/>
    <x v="0"/>
    <x v="1"/>
    <x v="0"/>
    <x v="0"/>
    <x v="0"/>
    <x v="312"/>
    <x v="416"/>
    <x v="0"/>
    <x v="0"/>
  </r>
  <r>
    <x v="4"/>
    <x v="30"/>
    <x v="336"/>
    <x v="1151"/>
    <x v="18"/>
    <x v="887"/>
    <x v="1"/>
    <x v="0"/>
    <x v="23"/>
    <x v="23"/>
    <x v="31"/>
    <x v="239"/>
    <x v="84"/>
    <x v="36"/>
    <x v="0"/>
    <x v="36"/>
    <x v="252"/>
    <x v="227"/>
    <x v="1"/>
    <x v="119"/>
    <x v="0"/>
    <x v="119"/>
    <x v="193"/>
    <x v="43"/>
    <x v="1"/>
    <x v="0"/>
  </r>
  <r>
    <x v="4"/>
    <x v="32"/>
    <x v="731"/>
    <x v="1174"/>
    <x v="761"/>
    <x v="904"/>
    <x v="1"/>
    <x v="0"/>
    <x v="23"/>
    <x v="23"/>
    <x v="42"/>
    <x v="227"/>
    <x v="131"/>
    <x v="82"/>
    <x v="0"/>
    <x v="82"/>
    <x v="203"/>
    <x v="84"/>
    <x v="1"/>
    <x v="0"/>
    <x v="0"/>
    <x v="0"/>
    <x v="378"/>
    <x v="416"/>
    <x v="0"/>
    <x v="0"/>
  </r>
  <r>
    <x v="4"/>
    <x v="32"/>
    <x v="732"/>
    <x v="1177"/>
    <x v="729"/>
    <x v="906"/>
    <x v="1"/>
    <x v="0"/>
    <x v="77"/>
    <x v="77"/>
    <x v="153"/>
    <x v="367"/>
    <x v="86"/>
    <x v="322"/>
    <x v="0"/>
    <x v="322"/>
    <x v="58"/>
    <x v="44"/>
    <x v="1"/>
    <x v="0"/>
    <x v="0"/>
    <x v="0"/>
    <x v="470"/>
    <x v="416"/>
    <x v="0"/>
    <x v="0"/>
  </r>
  <r>
    <x v="4"/>
    <x v="30"/>
    <x v="836"/>
    <x v="1185"/>
    <x v="902"/>
    <x v="909"/>
    <x v="1"/>
    <x v="0"/>
    <x v="10"/>
    <x v="10"/>
    <x v="39"/>
    <x v="176"/>
    <x v="420"/>
    <x v="78"/>
    <x v="0"/>
    <x v="78"/>
    <x v="205"/>
    <x v="84"/>
    <x v="1"/>
    <x v="81"/>
    <x v="0"/>
    <x v="81"/>
    <x v="255"/>
    <x v="122"/>
    <x v="1"/>
    <x v="0"/>
  </r>
  <r>
    <x v="4"/>
    <x v="32"/>
    <x v="1003"/>
    <x v="1199"/>
    <x v="1101"/>
    <x v="914"/>
    <x v="1"/>
    <x v="0"/>
    <x v="40"/>
    <x v="40"/>
    <x v="39"/>
    <x v="294"/>
    <x v="53"/>
    <x v="0"/>
    <x v="0"/>
    <x v="0"/>
    <x v="331"/>
    <x v="760"/>
    <x v="0"/>
    <x v="0"/>
    <x v="0"/>
    <x v="0"/>
    <x v="375"/>
    <x v="416"/>
    <x v="0"/>
    <x v="0"/>
  </r>
  <r>
    <x v="4"/>
    <x v="32"/>
    <x v="1070"/>
    <x v="1211"/>
    <x v="1304"/>
    <x v="918"/>
    <x v="0"/>
    <x v="0"/>
    <x v="0"/>
    <x v="0"/>
    <x v="82"/>
    <x v="84"/>
    <x v="673"/>
    <x v="78"/>
    <x v="0"/>
    <x v="78"/>
    <x v="265"/>
    <x v="402"/>
    <x v="2"/>
    <x v="0"/>
    <x v="0"/>
    <x v="0"/>
    <x v="416"/>
    <x v="416"/>
    <x v="0"/>
    <x v="1"/>
  </r>
  <r>
    <x v="4"/>
    <x v="30"/>
    <x v="742"/>
    <x v="1251"/>
    <x v="728"/>
    <x v="940"/>
    <x v="1"/>
    <x v="0"/>
    <x v="66"/>
    <x v="66"/>
    <x v="251"/>
    <x v="176"/>
    <x v="420"/>
    <x v="264"/>
    <x v="0"/>
    <x v="264"/>
    <x v="252"/>
    <x v="378"/>
    <x v="1"/>
    <x v="267"/>
    <x v="0"/>
    <x v="267"/>
    <x v="301"/>
    <x v="398"/>
    <x v="1"/>
    <x v="0"/>
  </r>
  <r>
    <x v="4"/>
    <x v="30"/>
    <x v="798"/>
    <x v="1268"/>
    <x v="836"/>
    <x v="947"/>
    <x v="1"/>
    <x v="0"/>
    <x v="10"/>
    <x v="10"/>
    <x v="11"/>
    <x v="213"/>
    <x v="59"/>
    <x v="51"/>
    <x v="0"/>
    <x v="51"/>
    <x v="205"/>
    <x v="18"/>
    <x v="1"/>
    <x v="81"/>
    <x v="0"/>
    <x v="81"/>
    <x v="213"/>
    <x v="19"/>
    <x v="1"/>
    <x v="1"/>
  </r>
  <r>
    <x v="4"/>
    <x v="30"/>
    <x v="746"/>
    <x v="1279"/>
    <x v="670"/>
    <x v="955"/>
    <x v="1"/>
    <x v="0"/>
    <x v="10"/>
    <x v="10"/>
    <x v="39"/>
    <x v="176"/>
    <x v="420"/>
    <x v="47"/>
    <x v="0"/>
    <x v="47"/>
    <x v="252"/>
    <x v="252"/>
    <x v="1"/>
    <x v="81"/>
    <x v="0"/>
    <x v="81"/>
    <x v="255"/>
    <x v="122"/>
    <x v="1"/>
    <x v="0"/>
  </r>
  <r>
    <x v="4"/>
    <x v="31"/>
    <x v="6"/>
    <x v="306"/>
    <x v="78"/>
    <x v="13"/>
    <x v="1"/>
    <x v="0"/>
    <x v="110"/>
    <x v="110"/>
    <x v="254"/>
    <x v="408"/>
    <x v="95"/>
    <x v="384"/>
    <x v="0"/>
    <x v="384"/>
    <x v="42"/>
    <x v="74"/>
    <x v="1"/>
    <x v="390"/>
    <x v="0"/>
    <x v="390"/>
    <x v="59"/>
    <x v="113"/>
    <x v="1"/>
    <x v="0"/>
  </r>
  <r>
    <x v="4"/>
    <x v="31"/>
    <x v="29"/>
    <x v="309"/>
    <x v="158"/>
    <x v="15"/>
    <x v="1"/>
    <x v="0"/>
    <x v="161"/>
    <x v="161"/>
    <x v="478"/>
    <x v="278"/>
    <x v="396"/>
    <x v="483"/>
    <x v="0"/>
    <x v="483"/>
    <x v="480"/>
    <x v="580"/>
    <x v="2"/>
    <x v="487"/>
    <x v="0"/>
    <x v="487"/>
    <x v="459"/>
    <x v="470"/>
    <x v="2"/>
    <x v="0"/>
  </r>
  <r>
    <x v="4"/>
    <x v="31"/>
    <x v="1116"/>
    <x v="321"/>
    <x v="1222"/>
    <x v="39"/>
    <x v="1"/>
    <x v="0"/>
    <x v="8"/>
    <x v="8"/>
    <x v="0"/>
    <x v="218"/>
    <x v="0"/>
    <x v="27"/>
    <x v="0"/>
    <x v="27"/>
    <x v="214"/>
    <x v="0"/>
    <x v="1"/>
    <x v="26"/>
    <x v="0"/>
    <x v="26"/>
    <x v="264"/>
    <x v="0"/>
    <x v="1"/>
    <x v="0"/>
  </r>
  <r>
    <x v="4"/>
    <x v="31"/>
    <x v="1"/>
    <x v="303"/>
    <x v="21"/>
    <x v="40"/>
    <x v="1"/>
    <x v="0"/>
    <x v="115"/>
    <x v="115"/>
    <x v="401"/>
    <x v="69"/>
    <x v="542"/>
    <x v="396"/>
    <x v="0"/>
    <x v="396"/>
    <x v="445"/>
    <x v="592"/>
    <x v="2"/>
    <x v="399"/>
    <x v="0"/>
    <x v="399"/>
    <x v="484"/>
    <x v="568"/>
    <x v="2"/>
    <x v="0"/>
  </r>
  <r>
    <x v="4"/>
    <x v="31"/>
    <x v="218"/>
    <x v="312"/>
    <x v="423"/>
    <x v="43"/>
    <x v="1"/>
    <x v="0"/>
    <x v="122"/>
    <x v="122"/>
    <x v="385"/>
    <x v="299"/>
    <x v="352"/>
    <x v="386"/>
    <x v="0"/>
    <x v="386"/>
    <x v="411"/>
    <x v="543"/>
    <x v="2"/>
    <x v="418"/>
    <x v="0"/>
    <x v="418"/>
    <x v="240"/>
    <x v="382"/>
    <x v="1"/>
    <x v="0"/>
  </r>
  <r>
    <x v="4"/>
    <x v="31"/>
    <x v="183"/>
    <x v="310"/>
    <x v="239"/>
    <x v="44"/>
    <x v="1"/>
    <x v="0"/>
    <x v="8"/>
    <x v="8"/>
    <x v="31"/>
    <x v="176"/>
    <x v="420"/>
    <x v="4"/>
    <x v="0"/>
    <x v="4"/>
    <x v="313"/>
    <x v="753"/>
    <x v="2"/>
    <x v="18"/>
    <x v="0"/>
    <x v="18"/>
    <x v="335"/>
    <x v="648"/>
    <x v="2"/>
    <x v="0"/>
  </r>
  <r>
    <x v="4"/>
    <x v="31"/>
    <x v="11"/>
    <x v="304"/>
    <x v="23"/>
    <x v="55"/>
    <x v="1"/>
    <x v="0"/>
    <x v="46"/>
    <x v="46"/>
    <x v="191"/>
    <x v="136"/>
    <x v="540"/>
    <x v="186"/>
    <x v="0"/>
    <x v="186"/>
    <x v="288"/>
    <x v="456"/>
    <x v="2"/>
    <x v="171"/>
    <x v="0"/>
    <x v="171"/>
    <x v="380"/>
    <x v="554"/>
    <x v="2"/>
    <x v="0"/>
  </r>
  <r>
    <x v="4"/>
    <x v="31"/>
    <x v="1076"/>
    <x v="315"/>
    <x v="878"/>
    <x v="65"/>
    <x v="1"/>
    <x v="0"/>
    <x v="32"/>
    <x v="32"/>
    <x v="18"/>
    <x v="284"/>
    <x v="28"/>
    <x v="15"/>
    <x v="0"/>
    <x v="15"/>
    <x v="266"/>
    <x v="447"/>
    <x v="2"/>
    <x v="18"/>
    <x v="0"/>
    <x v="18"/>
    <x v="312"/>
    <x v="416"/>
    <x v="2"/>
    <x v="1"/>
  </r>
  <r>
    <x v="4"/>
    <x v="31"/>
    <x v="1129"/>
    <x v="319"/>
    <x v="1035"/>
    <x v="87"/>
    <x v="1"/>
    <x v="0"/>
    <x v="92"/>
    <x v="92"/>
    <x v="302"/>
    <x v="302"/>
    <x v="276"/>
    <x v="324"/>
    <x v="0"/>
    <x v="324"/>
    <x v="241"/>
    <x v="365"/>
    <x v="1"/>
    <x v="344"/>
    <x v="0"/>
    <x v="344"/>
    <x v="204"/>
    <x v="322"/>
    <x v="1"/>
    <x v="0"/>
  </r>
  <r>
    <x v="4"/>
    <x v="31"/>
    <x v="1139"/>
    <x v="320"/>
    <x v="1036"/>
    <x v="117"/>
    <x v="1"/>
    <x v="0"/>
    <x v="32"/>
    <x v="32"/>
    <x v="84"/>
    <x v="214"/>
    <x v="245"/>
    <x v="106"/>
    <x v="0"/>
    <x v="106"/>
    <x v="233"/>
    <x v="231"/>
    <x v="1"/>
    <x v="106"/>
    <x v="0"/>
    <x v="106"/>
    <x v="283"/>
    <x v="283"/>
    <x v="1"/>
    <x v="0"/>
  </r>
  <r>
    <x v="4"/>
    <x v="31"/>
    <x v="15"/>
    <x v="305"/>
    <x v="61"/>
    <x v="124"/>
    <x v="1"/>
    <x v="0"/>
    <x v="74"/>
    <x v="74"/>
    <x v="192"/>
    <x v="335"/>
    <x v="152"/>
    <x v="163"/>
    <x v="0"/>
    <x v="163"/>
    <x v="330"/>
    <x v="570"/>
    <x v="2"/>
    <x v="291"/>
    <x v="0"/>
    <x v="291"/>
    <x v="129"/>
    <x v="153"/>
    <x v="1"/>
    <x v="0"/>
  </r>
  <r>
    <x v="4"/>
    <x v="31"/>
    <x v="1099"/>
    <x v="317"/>
    <x v="1017"/>
    <x v="133"/>
    <x v="1"/>
    <x v="0"/>
    <x v="60"/>
    <x v="60"/>
    <x v="258"/>
    <x v="109"/>
    <x v="557"/>
    <x v="281"/>
    <x v="0"/>
    <x v="281"/>
    <x v="224"/>
    <x v="336"/>
    <x v="1"/>
    <x v="211"/>
    <x v="0"/>
    <x v="211"/>
    <x v="426"/>
    <x v="620"/>
    <x v="2"/>
    <x v="0"/>
  </r>
  <r>
    <x v="4"/>
    <x v="31"/>
    <x v="41"/>
    <x v="308"/>
    <x v="155"/>
    <x v="145"/>
    <x v="1"/>
    <x v="0"/>
    <x v="11"/>
    <x v="11"/>
    <x v="42"/>
    <x v="176"/>
    <x v="420"/>
    <x v="15"/>
    <x v="0"/>
    <x v="15"/>
    <x v="307"/>
    <x v="708"/>
    <x v="2"/>
    <x v="18"/>
    <x v="0"/>
    <x v="18"/>
    <x v="351"/>
    <x v="704"/>
    <x v="2"/>
    <x v="0"/>
  </r>
  <r>
    <x v="4"/>
    <x v="31"/>
    <x v="43"/>
    <x v="307"/>
    <x v="133"/>
    <x v="171"/>
    <x v="1"/>
    <x v="0"/>
    <x v="25"/>
    <x v="25"/>
    <x v="115"/>
    <x v="125"/>
    <x v="608"/>
    <x v="36"/>
    <x v="0"/>
    <x v="36"/>
    <x v="379"/>
    <x v="735"/>
    <x v="2"/>
    <x v="83"/>
    <x v="0"/>
    <x v="83"/>
    <x v="374"/>
    <x v="636"/>
    <x v="2"/>
    <x v="0"/>
  </r>
  <r>
    <x v="4"/>
    <x v="31"/>
    <x v="1103"/>
    <x v="316"/>
    <x v="932"/>
    <x v="195"/>
    <x v="1"/>
    <x v="0"/>
    <x v="39"/>
    <x v="39"/>
    <x v="92"/>
    <x v="245"/>
    <x v="178"/>
    <x v="69"/>
    <x v="0"/>
    <x v="69"/>
    <x v="303"/>
    <x v="595"/>
    <x v="2"/>
    <x v="79"/>
    <x v="0"/>
    <x v="79"/>
    <x v="331"/>
    <x v="500"/>
    <x v="2"/>
    <x v="0"/>
  </r>
  <r>
    <x v="4"/>
    <x v="31"/>
    <x v="452"/>
    <x v="311"/>
    <x v="290"/>
    <x v="359"/>
    <x v="1"/>
    <x v="0"/>
    <x v="77"/>
    <x v="77"/>
    <x v="199"/>
    <x v="340"/>
    <x v="154"/>
    <x v="256"/>
    <x v="0"/>
    <x v="256"/>
    <x v="146"/>
    <x v="173"/>
    <x v="1"/>
    <x v="257"/>
    <x v="0"/>
    <x v="257"/>
    <x v="202"/>
    <x v="239"/>
    <x v="1"/>
    <x v="0"/>
  </r>
  <r>
    <x v="4"/>
    <x v="31"/>
    <x v="852"/>
    <x v="318"/>
    <x v="1019"/>
    <x v="370"/>
    <x v="1"/>
    <x v="0"/>
    <x v="83"/>
    <x v="83"/>
    <x v="271"/>
    <x v="289"/>
    <x v="270"/>
    <x v="262"/>
    <x v="0"/>
    <x v="262"/>
    <x v="315"/>
    <x v="487"/>
    <x v="2"/>
    <x v="269"/>
    <x v="0"/>
    <x v="269"/>
    <x v="346"/>
    <x v="455"/>
    <x v="2"/>
    <x v="0"/>
  </r>
  <r>
    <x v="4"/>
    <x v="31"/>
    <x v="806"/>
    <x v="314"/>
    <x v="846"/>
    <x v="375"/>
    <x v="1"/>
    <x v="0"/>
    <x v="145"/>
    <x v="145"/>
    <x v="440"/>
    <x v="374"/>
    <x v="319"/>
    <x v="459"/>
    <x v="0"/>
    <x v="459"/>
    <x v="339"/>
    <x v="441"/>
    <x v="2"/>
    <x v="450"/>
    <x v="0"/>
    <x v="450"/>
    <x v="394"/>
    <x v="450"/>
    <x v="2"/>
    <x v="0"/>
  </r>
  <r>
    <x v="4"/>
    <x v="31"/>
    <x v="679"/>
    <x v="313"/>
    <x v="617"/>
    <x v="436"/>
    <x v="1"/>
    <x v="0"/>
    <x v="25"/>
    <x v="25"/>
    <x v="84"/>
    <x v="176"/>
    <x v="420"/>
    <x v="38"/>
    <x v="0"/>
    <x v="38"/>
    <x v="333"/>
    <x v="703"/>
    <x v="2"/>
    <x v="38"/>
    <x v="0"/>
    <x v="38"/>
    <x v="378"/>
    <x v="704"/>
    <x v="2"/>
    <x v="0"/>
  </r>
  <r>
    <x v="4"/>
    <x v="31"/>
    <x v="551"/>
    <x v="516"/>
    <x v="498"/>
    <x v="479"/>
    <x v="1"/>
    <x v="0"/>
    <x v="25"/>
    <x v="25"/>
    <x v="0"/>
    <x v="279"/>
    <x v="0"/>
    <x v="63"/>
    <x v="0"/>
    <x v="63"/>
    <x v="177"/>
    <x v="0"/>
    <x v="1"/>
    <x v="61"/>
    <x v="0"/>
    <x v="61"/>
    <x v="223"/>
    <x v="0"/>
    <x v="1"/>
    <x v="1"/>
  </r>
  <r>
    <x v="4"/>
    <x v="31"/>
    <x v="757"/>
    <x v="519"/>
    <x v="781"/>
    <x v="487"/>
    <x v="1"/>
    <x v="0"/>
    <x v="18"/>
    <x v="18"/>
    <x v="40"/>
    <x v="201"/>
    <x v="187"/>
    <x v="38"/>
    <x v="0"/>
    <x v="38"/>
    <x v="264"/>
    <x v="383"/>
    <x v="1"/>
    <x v="64"/>
    <x v="0"/>
    <x v="64"/>
    <x v="281"/>
    <x v="189"/>
    <x v="1"/>
    <x v="0"/>
  </r>
  <r>
    <x v="4"/>
    <x v="31"/>
    <x v="1030"/>
    <x v="521"/>
    <x v="1254"/>
    <x v="494"/>
    <x v="0"/>
    <x v="0"/>
    <x v="0"/>
    <x v="0"/>
    <x v="0"/>
    <x v="176"/>
    <x v="673"/>
    <x v="0"/>
    <x v="0"/>
    <x v="0"/>
    <x v="265"/>
    <x v="760"/>
    <x v="0"/>
    <x v="73"/>
    <x v="0"/>
    <x v="73"/>
    <x v="206"/>
    <x v="0"/>
    <x v="1"/>
    <x v="0"/>
  </r>
  <r>
    <x v="4"/>
    <x v="31"/>
    <x v="810"/>
    <x v="520"/>
    <x v="883"/>
    <x v="537"/>
    <x v="1"/>
    <x v="0"/>
    <x v="11"/>
    <x v="11"/>
    <x v="18"/>
    <x v="200"/>
    <x v="122"/>
    <x v="37"/>
    <x v="0"/>
    <x v="37"/>
    <x v="233"/>
    <x v="85"/>
    <x v="1"/>
    <x v="0"/>
    <x v="0"/>
    <x v="0"/>
    <x v="351"/>
    <x v="416"/>
    <x v="0"/>
    <x v="0"/>
  </r>
  <r>
    <x v="4"/>
    <x v="31"/>
    <x v="614"/>
    <x v="517"/>
    <x v="521"/>
    <x v="612"/>
    <x v="1"/>
    <x v="0"/>
    <x v="29"/>
    <x v="29"/>
    <x v="0"/>
    <x v="291"/>
    <x v="0"/>
    <x v="90"/>
    <x v="0"/>
    <x v="90"/>
    <x v="142"/>
    <x v="0"/>
    <x v="1"/>
    <x v="57"/>
    <x v="0"/>
    <x v="57"/>
    <x v="228"/>
    <x v="0"/>
    <x v="1"/>
    <x v="1"/>
  </r>
  <r>
    <x v="4"/>
    <x v="31"/>
    <x v="705"/>
    <x v="820"/>
    <x v="648"/>
    <x v="686"/>
    <x v="1"/>
    <x v="0"/>
    <x v="25"/>
    <x v="25"/>
    <x v="102"/>
    <x v="142"/>
    <x v="571"/>
    <x v="61"/>
    <x v="0"/>
    <x v="61"/>
    <x v="334"/>
    <x v="683"/>
    <x v="2"/>
    <x v="62"/>
    <x v="0"/>
    <x v="62"/>
    <x v="378"/>
    <x v="675"/>
    <x v="2"/>
    <x v="0"/>
  </r>
  <r>
    <x v="4"/>
    <x v="31"/>
    <x v="308"/>
    <x v="835"/>
    <x v="4"/>
    <x v="698"/>
    <x v="1"/>
    <x v="0"/>
    <x v="11"/>
    <x v="11"/>
    <x v="18"/>
    <x v="200"/>
    <x v="122"/>
    <x v="38"/>
    <x v="0"/>
    <x v="38"/>
    <x v="231"/>
    <x v="84"/>
    <x v="1"/>
    <x v="0"/>
    <x v="0"/>
    <x v="0"/>
    <x v="351"/>
    <x v="416"/>
    <x v="0"/>
    <x v="1"/>
  </r>
  <r>
    <x v="4"/>
    <x v="31"/>
    <x v="466"/>
    <x v="859"/>
    <x v="273"/>
    <x v="711"/>
    <x v="1"/>
    <x v="0"/>
    <x v="95"/>
    <x v="95"/>
    <x v="281"/>
    <x v="349"/>
    <x v="190"/>
    <x v="293"/>
    <x v="0"/>
    <x v="293"/>
    <x v="265"/>
    <x v="402"/>
    <x v="2"/>
    <x v="320"/>
    <x v="0"/>
    <x v="320"/>
    <x v="221"/>
    <x v="326"/>
    <x v="1"/>
    <x v="0"/>
  </r>
  <r>
    <x v="4"/>
    <x v="31"/>
    <x v="774"/>
    <x v="947"/>
    <x v="799"/>
    <x v="766"/>
    <x v="1"/>
    <x v="0"/>
    <x v="37"/>
    <x v="37"/>
    <x v="83"/>
    <x v="241"/>
    <x v="174"/>
    <x v="103"/>
    <x v="0"/>
    <x v="103"/>
    <x v="234"/>
    <x v="238"/>
    <x v="1"/>
    <x v="106"/>
    <x v="0"/>
    <x v="106"/>
    <x v="281"/>
    <x v="272"/>
    <x v="1"/>
    <x v="0"/>
  </r>
  <r>
    <x v="4"/>
    <x v="31"/>
    <x v="714"/>
    <x v="971"/>
    <x v="652"/>
    <x v="781"/>
    <x v="1"/>
    <x v="0"/>
    <x v="15"/>
    <x v="15"/>
    <x v="39"/>
    <x v="197"/>
    <x v="227"/>
    <x v="16"/>
    <x v="0"/>
    <x v="16"/>
    <x v="303"/>
    <x v="699"/>
    <x v="2"/>
    <x v="88"/>
    <x v="0"/>
    <x v="88"/>
    <x v="248"/>
    <x v="114"/>
    <x v="1"/>
    <x v="0"/>
  </r>
  <r>
    <x v="4"/>
    <x v="31"/>
    <x v="1066"/>
    <x v="988"/>
    <x v="1309"/>
    <x v="791"/>
    <x v="1"/>
    <x v="0"/>
    <x v="64"/>
    <x v="64"/>
    <x v="184"/>
    <x v="289"/>
    <x v="203"/>
    <x v="151"/>
    <x v="0"/>
    <x v="151"/>
    <x v="335"/>
    <x v="588"/>
    <x v="2"/>
    <x v="339"/>
    <x v="0"/>
    <x v="339"/>
    <x v="71"/>
    <x v="91"/>
    <x v="1"/>
    <x v="0"/>
  </r>
  <r>
    <x v="4"/>
    <x v="31"/>
    <x v="436"/>
    <x v="1001"/>
    <x v="253"/>
    <x v="797"/>
    <x v="1"/>
    <x v="0"/>
    <x v="11"/>
    <x v="11"/>
    <x v="0"/>
    <x v="232"/>
    <x v="0"/>
    <x v="0"/>
    <x v="0"/>
    <x v="0"/>
    <x v="265"/>
    <x v="760"/>
    <x v="0"/>
    <x v="37"/>
    <x v="0"/>
    <x v="37"/>
    <x v="254"/>
    <x v="0"/>
    <x v="1"/>
    <x v="0"/>
  </r>
  <r>
    <x v="4"/>
    <x v="31"/>
    <x v="575"/>
    <x v="1002"/>
    <x v="488"/>
    <x v="798"/>
    <x v="1"/>
    <x v="0"/>
    <x v="44"/>
    <x v="44"/>
    <x v="160"/>
    <x v="176"/>
    <x v="420"/>
    <x v="183"/>
    <x v="0"/>
    <x v="183"/>
    <x v="220"/>
    <x v="273"/>
    <x v="1"/>
    <x v="128"/>
    <x v="0"/>
    <x v="128"/>
    <x v="386"/>
    <x v="618"/>
    <x v="2"/>
    <x v="0"/>
  </r>
  <r>
    <x v="4"/>
    <x v="31"/>
    <x v="625"/>
    <x v="1098"/>
    <x v="575"/>
    <x v="856"/>
    <x v="1"/>
    <x v="0"/>
    <x v="80"/>
    <x v="80"/>
    <x v="239"/>
    <x v="316"/>
    <x v="207"/>
    <x v="222"/>
    <x v="0"/>
    <x v="222"/>
    <x v="314"/>
    <x v="501"/>
    <x v="2"/>
    <x v="276"/>
    <x v="0"/>
    <x v="276"/>
    <x v="229"/>
    <x v="307"/>
    <x v="1"/>
    <x v="0"/>
  </r>
  <r>
    <x v="4"/>
    <x v="31"/>
    <x v="582"/>
    <x v="1135"/>
    <x v="477"/>
    <x v="880"/>
    <x v="1"/>
    <x v="0"/>
    <x v="58"/>
    <x v="58"/>
    <x v="223"/>
    <x v="171"/>
    <x v="436"/>
    <x v="210"/>
    <x v="0"/>
    <x v="210"/>
    <x v="303"/>
    <x v="478"/>
    <x v="2"/>
    <x v="208"/>
    <x v="0"/>
    <x v="208"/>
    <x v="369"/>
    <x v="516"/>
    <x v="2"/>
    <x v="0"/>
  </r>
  <r>
    <x v="4"/>
    <x v="31"/>
    <x v="727"/>
    <x v="1136"/>
    <x v="731"/>
    <x v="880"/>
    <x v="1"/>
    <x v="0"/>
    <x v="112"/>
    <x v="112"/>
    <x v="384"/>
    <x v="129"/>
    <x v="475"/>
    <x v="381"/>
    <x v="0"/>
    <x v="381"/>
    <x v="418"/>
    <x v="554"/>
    <x v="2"/>
    <x v="398"/>
    <x v="0"/>
    <x v="398"/>
    <x v="410"/>
    <x v="480"/>
    <x v="2"/>
    <x v="0"/>
  </r>
  <r>
    <x v="4"/>
    <x v="31"/>
    <x v="584"/>
    <x v="1163"/>
    <x v="454"/>
    <x v="896"/>
    <x v="1"/>
    <x v="0"/>
    <x v="25"/>
    <x v="25"/>
    <x v="91"/>
    <x v="166"/>
    <x v="491"/>
    <x v="47"/>
    <x v="0"/>
    <x v="47"/>
    <x v="331"/>
    <x v="693"/>
    <x v="2"/>
    <x v="55"/>
    <x v="0"/>
    <x v="55"/>
    <x v="366"/>
    <x v="656"/>
    <x v="2"/>
    <x v="1"/>
  </r>
  <r>
    <x v="4"/>
    <x v="31"/>
    <x v="898"/>
    <x v="1252"/>
    <x v="928"/>
    <x v="941"/>
    <x v="1"/>
    <x v="0"/>
    <x v="25"/>
    <x v="25"/>
    <x v="39"/>
    <x v="233"/>
    <x v="116"/>
    <x v="57"/>
    <x v="0"/>
    <x v="57"/>
    <x v="235"/>
    <x v="154"/>
    <x v="1"/>
    <x v="62"/>
    <x v="0"/>
    <x v="62"/>
    <x v="281"/>
    <x v="185"/>
    <x v="1"/>
    <x v="0"/>
  </r>
  <r>
    <x v="4"/>
    <x v="0"/>
    <x v="252"/>
    <x v="17"/>
    <x v="683"/>
    <x v="0"/>
    <x v="1"/>
    <x v="0"/>
    <x v="59"/>
    <x v="59"/>
    <x v="146"/>
    <x v="301"/>
    <x v="161"/>
    <x v="202"/>
    <x v="0"/>
    <x v="202"/>
    <x v="162"/>
    <x v="156"/>
    <x v="1"/>
    <x v="248"/>
    <x v="0"/>
    <x v="248"/>
    <x v="150"/>
    <x v="145"/>
    <x v="1"/>
    <x v="0"/>
  </r>
  <r>
    <x v="4"/>
    <x v="0"/>
    <x v="204"/>
    <x v="11"/>
    <x v="382"/>
    <x v="41"/>
    <x v="1"/>
    <x v="0"/>
    <x v="101"/>
    <x v="101"/>
    <x v="347"/>
    <x v="239"/>
    <x v="376"/>
    <x v="365"/>
    <x v="0"/>
    <x v="365"/>
    <x v="250"/>
    <x v="389"/>
    <x v="1"/>
    <x v="400"/>
    <x v="0"/>
    <x v="400"/>
    <x v="124"/>
    <x v="273"/>
    <x v="1"/>
    <x v="0"/>
  </r>
  <r>
    <x v="4"/>
    <x v="0"/>
    <x v="232"/>
    <x v="14"/>
    <x v="502"/>
    <x v="85"/>
    <x v="1"/>
    <x v="0"/>
    <x v="120"/>
    <x v="120"/>
    <x v="345"/>
    <x v="385"/>
    <x v="192"/>
    <x v="426"/>
    <x v="0"/>
    <x v="426"/>
    <x v="40"/>
    <x v="117"/>
    <x v="1"/>
    <x v="377"/>
    <x v="0"/>
    <x v="377"/>
    <x v="247"/>
    <x v="370"/>
    <x v="1"/>
    <x v="0"/>
  </r>
  <r>
    <x v="4"/>
    <x v="0"/>
    <x v="1098"/>
    <x v="29"/>
    <x v="979"/>
    <x v="119"/>
    <x v="1"/>
    <x v="0"/>
    <x v="13"/>
    <x v="13"/>
    <x v="0"/>
    <x v="239"/>
    <x v="0"/>
    <x v="0"/>
    <x v="0"/>
    <x v="0"/>
    <x v="265"/>
    <x v="760"/>
    <x v="0"/>
    <x v="36"/>
    <x v="0"/>
    <x v="36"/>
    <x v="255"/>
    <x v="0"/>
    <x v="1"/>
    <x v="1"/>
  </r>
  <r>
    <x v="4"/>
    <x v="0"/>
    <x v="37"/>
    <x v="0"/>
    <x v="166"/>
    <x v="120"/>
    <x v="1"/>
    <x v="0"/>
    <x v="61"/>
    <x v="61"/>
    <x v="200"/>
    <x v="248"/>
    <x v="291"/>
    <x v="176"/>
    <x v="0"/>
    <x v="176"/>
    <x v="333"/>
    <x v="569"/>
    <x v="2"/>
    <x v="139"/>
    <x v="0"/>
    <x v="139"/>
    <x v="426"/>
    <x v="677"/>
    <x v="2"/>
    <x v="0"/>
  </r>
  <r>
    <x v="4"/>
    <x v="0"/>
    <x v="268"/>
    <x v="472"/>
    <x v="696"/>
    <x v="149"/>
    <x v="1"/>
    <x v="0"/>
    <x v="46"/>
    <x v="46"/>
    <x v="146"/>
    <x v="218"/>
    <x v="313"/>
    <x v="169"/>
    <x v="0"/>
    <x v="169"/>
    <x v="226"/>
    <x v="276"/>
    <x v="1"/>
    <x v="177"/>
    <x v="0"/>
    <x v="177"/>
    <x v="283"/>
    <x v="345"/>
    <x v="1"/>
    <x v="0"/>
  </r>
  <r>
    <x v="4"/>
    <x v="0"/>
    <x v="21"/>
    <x v="1"/>
    <x v="48"/>
    <x v="159"/>
    <x v="1"/>
    <x v="0"/>
    <x v="19"/>
    <x v="19"/>
    <x v="67"/>
    <x v="176"/>
    <x v="420"/>
    <x v="47"/>
    <x v="0"/>
    <x v="47"/>
    <x v="298"/>
    <x v="615"/>
    <x v="2"/>
    <x v="14"/>
    <x v="0"/>
    <x v="14"/>
    <x v="383"/>
    <x v="759"/>
    <x v="2"/>
    <x v="0"/>
  </r>
  <r>
    <x v="4"/>
    <x v="0"/>
    <x v="22"/>
    <x v="2"/>
    <x v="83"/>
    <x v="159"/>
    <x v="1"/>
    <x v="0"/>
    <x v="189"/>
    <x v="189"/>
    <x v="501"/>
    <x v="414"/>
    <x v="339"/>
    <x v="538"/>
    <x v="0"/>
    <x v="538"/>
    <x v="49"/>
    <x v="309"/>
    <x v="1"/>
    <x v="512"/>
    <x v="0"/>
    <x v="512"/>
    <x v="516"/>
    <x v="493"/>
    <x v="2"/>
    <x v="0"/>
  </r>
  <r>
    <x v="4"/>
    <x v="0"/>
    <x v="270"/>
    <x v="15"/>
    <x v="670"/>
    <x v="184"/>
    <x v="1"/>
    <x v="0"/>
    <x v="36"/>
    <x v="36"/>
    <x v="104"/>
    <x v="205"/>
    <x v="294"/>
    <x v="142"/>
    <x v="0"/>
    <x v="142"/>
    <x v="194"/>
    <x v="153"/>
    <x v="1"/>
    <x v="114"/>
    <x v="0"/>
    <x v="114"/>
    <x v="301"/>
    <x v="372"/>
    <x v="1"/>
    <x v="0"/>
  </r>
  <r>
    <x v="4"/>
    <x v="0"/>
    <x v="272"/>
    <x v="20"/>
    <x v="735"/>
    <x v="196"/>
    <x v="1"/>
    <x v="0"/>
    <x v="46"/>
    <x v="46"/>
    <x v="172"/>
    <x v="176"/>
    <x v="420"/>
    <x v="244"/>
    <x v="0"/>
    <x v="244"/>
    <x v="130"/>
    <x v="139"/>
    <x v="1"/>
    <x v="181"/>
    <x v="0"/>
    <x v="181"/>
    <x v="312"/>
    <x v="416"/>
    <x v="2"/>
    <x v="0"/>
  </r>
  <r>
    <x v="4"/>
    <x v="0"/>
    <x v="657"/>
    <x v="19"/>
    <x v="721"/>
    <x v="217"/>
    <x v="1"/>
    <x v="0"/>
    <x v="23"/>
    <x v="23"/>
    <x v="82"/>
    <x v="176"/>
    <x v="420"/>
    <x v="95"/>
    <x v="0"/>
    <x v="95"/>
    <x v="239"/>
    <x v="252"/>
    <x v="1"/>
    <x v="81"/>
    <x v="0"/>
    <x v="81"/>
    <x v="312"/>
    <x v="416"/>
    <x v="2"/>
    <x v="0"/>
  </r>
  <r>
    <x v="4"/>
    <x v="0"/>
    <x v="543"/>
    <x v="13"/>
    <x v="492"/>
    <x v="260"/>
    <x v="1"/>
    <x v="0"/>
    <x v="42"/>
    <x v="42"/>
    <x v="97"/>
    <x v="258"/>
    <x v="165"/>
    <x v="114"/>
    <x v="0"/>
    <x v="114"/>
    <x v="239"/>
    <x v="268"/>
    <x v="1"/>
    <x v="81"/>
    <x v="0"/>
    <x v="81"/>
    <x v="343"/>
    <x v="540"/>
    <x v="2"/>
    <x v="0"/>
  </r>
  <r>
    <x v="4"/>
    <x v="0"/>
    <x v="662"/>
    <x v="22"/>
    <x v="754"/>
    <x v="292"/>
    <x v="1"/>
    <x v="0"/>
    <x v="101"/>
    <x v="101"/>
    <x v="362"/>
    <x v="159"/>
    <x v="447"/>
    <x v="383"/>
    <x v="0"/>
    <x v="383"/>
    <x v="213"/>
    <x v="356"/>
    <x v="1"/>
    <x v="397"/>
    <x v="0"/>
    <x v="397"/>
    <x v="192"/>
    <x v="339"/>
    <x v="1"/>
    <x v="0"/>
  </r>
  <r>
    <x v="4"/>
    <x v="0"/>
    <x v="636"/>
    <x v="470"/>
    <x v="590"/>
    <x v="299"/>
    <x v="1"/>
    <x v="0"/>
    <x v="202"/>
    <x v="202"/>
    <x v="528"/>
    <x v="26"/>
    <x v="466"/>
    <x v="558"/>
    <x v="0"/>
    <x v="558"/>
    <x v="2"/>
    <x v="260"/>
    <x v="1"/>
    <x v="540"/>
    <x v="0"/>
    <x v="540"/>
    <x v="572"/>
    <x v="670"/>
    <x v="2"/>
    <x v="0"/>
  </r>
  <r>
    <x v="4"/>
    <x v="0"/>
    <x v="663"/>
    <x v="18"/>
    <x v="684"/>
    <x v="299"/>
    <x v="1"/>
    <x v="0"/>
    <x v="86"/>
    <x v="86"/>
    <x v="286"/>
    <x v="283"/>
    <x v="299"/>
    <x v="317"/>
    <x v="0"/>
    <x v="317"/>
    <x v="199"/>
    <x v="307"/>
    <x v="1"/>
    <x v="333"/>
    <x v="0"/>
    <x v="333"/>
    <x v="187"/>
    <x v="285"/>
    <x v="1"/>
    <x v="0"/>
  </r>
  <r>
    <x v="4"/>
    <x v="0"/>
    <x v="664"/>
    <x v="23"/>
    <x v="755"/>
    <x v="299"/>
    <x v="1"/>
    <x v="0"/>
    <x v="34"/>
    <x v="34"/>
    <x v="146"/>
    <x v="119"/>
    <x v="590"/>
    <x v="161"/>
    <x v="0"/>
    <x v="161"/>
    <x v="239"/>
    <x v="315"/>
    <x v="1"/>
    <x v="97"/>
    <x v="0"/>
    <x v="97"/>
    <x v="402"/>
    <x v="674"/>
    <x v="2"/>
    <x v="0"/>
  </r>
  <r>
    <x v="4"/>
    <x v="0"/>
    <x v="450"/>
    <x v="6"/>
    <x v="275"/>
    <x v="301"/>
    <x v="1"/>
    <x v="0"/>
    <x v="44"/>
    <x v="44"/>
    <x v="141"/>
    <x v="205"/>
    <x v="338"/>
    <x v="19"/>
    <x v="0"/>
    <x v="19"/>
    <x v="415"/>
    <x v="756"/>
    <x v="2"/>
    <x v="166"/>
    <x v="0"/>
    <x v="166"/>
    <x v="288"/>
    <x v="355"/>
    <x v="1"/>
    <x v="0"/>
  </r>
  <r>
    <x v="4"/>
    <x v="0"/>
    <x v="847"/>
    <x v="474"/>
    <x v="977"/>
    <x v="327"/>
    <x v="1"/>
    <x v="0"/>
    <x v="66"/>
    <x v="66"/>
    <x v="259"/>
    <x v="154"/>
    <x v="468"/>
    <x v="274"/>
    <x v="0"/>
    <x v="274"/>
    <x v="242"/>
    <x v="359"/>
    <x v="1"/>
    <x v="282"/>
    <x v="0"/>
    <x v="282"/>
    <x v="279"/>
    <x v="376"/>
    <x v="1"/>
    <x v="0"/>
  </r>
  <r>
    <x v="4"/>
    <x v="0"/>
    <x v="913"/>
    <x v="32"/>
    <x v="1204"/>
    <x v="344"/>
    <x v="1"/>
    <x v="0"/>
    <x v="23"/>
    <x v="23"/>
    <x v="13"/>
    <x v="258"/>
    <x v="29"/>
    <x v="27"/>
    <x v="0"/>
    <x v="27"/>
    <x v="239"/>
    <x v="84"/>
    <x v="1"/>
    <x v="23"/>
    <x v="0"/>
    <x v="23"/>
    <x v="293"/>
    <x v="144"/>
    <x v="1"/>
    <x v="0"/>
  </r>
  <r>
    <x v="4"/>
    <x v="0"/>
    <x v="453"/>
    <x v="7"/>
    <x v="277"/>
    <x v="364"/>
    <x v="1"/>
    <x v="0"/>
    <x v="64"/>
    <x v="64"/>
    <x v="251"/>
    <x v="148"/>
    <x v="483"/>
    <x v="254"/>
    <x v="0"/>
    <x v="254"/>
    <x v="280"/>
    <x v="426"/>
    <x v="2"/>
    <x v="279"/>
    <x v="0"/>
    <x v="279"/>
    <x v="266"/>
    <x v="363"/>
    <x v="1"/>
    <x v="0"/>
  </r>
  <r>
    <x v="4"/>
    <x v="0"/>
    <x v="854"/>
    <x v="30"/>
    <x v="1004"/>
    <x v="393"/>
    <x v="1"/>
    <x v="0"/>
    <x v="40"/>
    <x v="40"/>
    <x v="107"/>
    <x v="226"/>
    <x v="246"/>
    <x v="107"/>
    <x v="0"/>
    <x v="107"/>
    <x v="272"/>
    <x v="435"/>
    <x v="2"/>
    <x v="88"/>
    <x v="0"/>
    <x v="88"/>
    <x v="353"/>
    <x v="562"/>
    <x v="2"/>
    <x v="0"/>
  </r>
  <r>
    <x v="4"/>
    <x v="0"/>
    <x v="370"/>
    <x v="4"/>
    <x v="178"/>
    <x v="395"/>
    <x v="1"/>
    <x v="0"/>
    <x v="170"/>
    <x v="170"/>
    <x v="494"/>
    <x v="131"/>
    <x v="446"/>
    <x v="531"/>
    <x v="0"/>
    <x v="531"/>
    <x v="139"/>
    <x v="364"/>
    <x v="1"/>
    <x v="504"/>
    <x v="0"/>
    <x v="504"/>
    <x v="514"/>
    <x v="505"/>
    <x v="2"/>
    <x v="0"/>
  </r>
  <r>
    <x v="4"/>
    <x v="0"/>
    <x v="856"/>
    <x v="28"/>
    <x v="944"/>
    <x v="427"/>
    <x v="1"/>
    <x v="0"/>
    <x v="23"/>
    <x v="23"/>
    <x v="67"/>
    <x v="197"/>
    <x v="281"/>
    <x v="36"/>
    <x v="0"/>
    <x v="36"/>
    <x v="311"/>
    <x v="668"/>
    <x v="2"/>
    <x v="71"/>
    <x v="0"/>
    <x v="71"/>
    <x v="300"/>
    <x v="338"/>
    <x v="1"/>
    <x v="0"/>
  </r>
  <r>
    <x v="4"/>
    <x v="0"/>
    <x v="684"/>
    <x v="24"/>
    <x v="769"/>
    <x v="470"/>
    <x v="1"/>
    <x v="0"/>
    <x v="66"/>
    <x v="66"/>
    <x v="178"/>
    <x v="307"/>
    <x v="176"/>
    <x v="246"/>
    <x v="0"/>
    <x v="246"/>
    <x v="136"/>
    <x v="146"/>
    <x v="1"/>
    <x v="264"/>
    <x v="0"/>
    <x v="264"/>
    <x v="153"/>
    <x v="166"/>
    <x v="1"/>
    <x v="0"/>
  </r>
  <r>
    <x v="4"/>
    <x v="0"/>
    <x v="377"/>
    <x v="3"/>
    <x v="138"/>
    <x v="472"/>
    <x v="1"/>
    <x v="0"/>
    <x v="8"/>
    <x v="8"/>
    <x v="0"/>
    <x v="218"/>
    <x v="0"/>
    <x v="0"/>
    <x v="0"/>
    <x v="0"/>
    <x v="265"/>
    <x v="760"/>
    <x v="0"/>
    <x v="0"/>
    <x v="0"/>
    <x v="0"/>
    <x v="312"/>
    <x v="416"/>
    <x v="0"/>
    <x v="0"/>
  </r>
  <r>
    <x v="4"/>
    <x v="0"/>
    <x v="936"/>
    <x v="476"/>
    <x v="1188"/>
    <x v="475"/>
    <x v="1"/>
    <x v="0"/>
    <x v="48"/>
    <x v="48"/>
    <x v="128"/>
    <x v="261"/>
    <x v="200"/>
    <x v="168"/>
    <x v="0"/>
    <x v="168"/>
    <x v="202"/>
    <x v="211"/>
    <x v="1"/>
    <x v="238"/>
    <x v="0"/>
    <x v="238"/>
    <x v="140"/>
    <x v="124"/>
    <x v="1"/>
    <x v="0"/>
  </r>
  <r>
    <x v="4"/>
    <x v="0"/>
    <x v="861"/>
    <x v="475"/>
    <x v="980"/>
    <x v="481"/>
    <x v="1"/>
    <x v="0"/>
    <x v="13"/>
    <x v="13"/>
    <x v="59"/>
    <x v="161"/>
    <x v="553"/>
    <x v="55"/>
    <x v="0"/>
    <x v="55"/>
    <x v="265"/>
    <x v="402"/>
    <x v="2"/>
    <x v="81"/>
    <x v="0"/>
    <x v="81"/>
    <x v="278"/>
    <x v="212"/>
    <x v="1"/>
    <x v="0"/>
  </r>
  <r>
    <x v="4"/>
    <x v="0"/>
    <x v="758"/>
    <x v="25"/>
    <x v="812"/>
    <x v="496"/>
    <x v="1"/>
    <x v="0"/>
    <x v="8"/>
    <x v="8"/>
    <x v="0"/>
    <x v="218"/>
    <x v="0"/>
    <x v="33"/>
    <x v="0"/>
    <x v="33"/>
    <x v="209"/>
    <x v="0"/>
    <x v="1"/>
    <x v="20"/>
    <x v="0"/>
    <x v="20"/>
    <x v="278"/>
    <x v="0"/>
    <x v="1"/>
    <x v="0"/>
  </r>
  <r>
    <x v="4"/>
    <x v="0"/>
    <x v="459"/>
    <x v="9"/>
    <x v="304"/>
    <x v="508"/>
    <x v="1"/>
    <x v="0"/>
    <x v="8"/>
    <x v="8"/>
    <x v="18"/>
    <x v="191"/>
    <x v="186"/>
    <x v="0"/>
    <x v="0"/>
    <x v="0"/>
    <x v="305"/>
    <x v="760"/>
    <x v="0"/>
    <x v="2"/>
    <x v="0"/>
    <x v="2"/>
    <x v="345"/>
    <x v="767"/>
    <x v="2"/>
    <x v="0"/>
  </r>
  <r>
    <x v="4"/>
    <x v="0"/>
    <x v="386"/>
    <x v="815"/>
    <x v="210"/>
    <x v="545"/>
    <x v="1"/>
    <x v="0"/>
    <x v="36"/>
    <x v="36"/>
    <x v="103"/>
    <x v="206"/>
    <x v="289"/>
    <x v="110"/>
    <x v="0"/>
    <x v="110"/>
    <x v="255"/>
    <x v="355"/>
    <x v="1"/>
    <x v="174"/>
    <x v="0"/>
    <x v="174"/>
    <x v="205"/>
    <x v="150"/>
    <x v="1"/>
    <x v="0"/>
  </r>
  <r>
    <x v="4"/>
    <x v="0"/>
    <x v="690"/>
    <x v="21"/>
    <x v="751"/>
    <x v="550"/>
    <x v="1"/>
    <x v="0"/>
    <x v="13"/>
    <x v="13"/>
    <x v="8"/>
    <x v="230"/>
    <x v="25"/>
    <x v="12"/>
    <x v="0"/>
    <x v="12"/>
    <x v="252"/>
    <x v="84"/>
    <x v="1"/>
    <x v="14"/>
    <x v="0"/>
    <x v="14"/>
    <x v="301"/>
    <x v="122"/>
    <x v="1"/>
    <x v="0"/>
  </r>
  <r>
    <x v="4"/>
    <x v="0"/>
    <x v="691"/>
    <x v="16"/>
    <x v="673"/>
    <x v="552"/>
    <x v="1"/>
    <x v="0"/>
    <x v="46"/>
    <x v="46"/>
    <x v="143"/>
    <x v="222"/>
    <x v="304"/>
    <x v="142"/>
    <x v="0"/>
    <x v="142"/>
    <x v="278"/>
    <x v="446"/>
    <x v="2"/>
    <x v="120"/>
    <x v="0"/>
    <x v="120"/>
    <x v="372"/>
    <x v="588"/>
    <x v="2"/>
    <x v="0"/>
  </r>
  <r>
    <x v="4"/>
    <x v="0"/>
    <x v="559"/>
    <x v="12"/>
    <x v="491"/>
    <x v="559"/>
    <x v="1"/>
    <x v="0"/>
    <x v="134"/>
    <x v="134"/>
    <x v="416"/>
    <x v="298"/>
    <x v="371"/>
    <x v="437"/>
    <x v="0"/>
    <x v="437"/>
    <x v="216"/>
    <x v="372"/>
    <x v="1"/>
    <x v="440"/>
    <x v="0"/>
    <x v="440"/>
    <x v="304"/>
    <x v="411"/>
    <x v="1"/>
    <x v="0"/>
  </r>
  <r>
    <x v="4"/>
    <x v="0"/>
    <x v="813"/>
    <x v="26"/>
    <x v="854"/>
    <x v="580"/>
    <x v="1"/>
    <x v="0"/>
    <x v="8"/>
    <x v="8"/>
    <x v="0"/>
    <x v="218"/>
    <x v="0"/>
    <x v="0"/>
    <x v="0"/>
    <x v="0"/>
    <x v="265"/>
    <x v="760"/>
    <x v="0"/>
    <x v="0"/>
    <x v="0"/>
    <x v="0"/>
    <x v="312"/>
    <x v="416"/>
    <x v="0"/>
    <x v="0"/>
  </r>
  <r>
    <x v="4"/>
    <x v="0"/>
    <x v="959"/>
    <x v="31"/>
    <x v="1127"/>
    <x v="610"/>
    <x v="1"/>
    <x v="0"/>
    <x v="23"/>
    <x v="23"/>
    <x v="13"/>
    <x v="258"/>
    <x v="29"/>
    <x v="0"/>
    <x v="0"/>
    <x v="0"/>
    <x v="298"/>
    <x v="760"/>
    <x v="0"/>
    <x v="55"/>
    <x v="0"/>
    <x v="55"/>
    <x v="255"/>
    <x v="48"/>
    <x v="1"/>
    <x v="0"/>
  </r>
  <r>
    <x v="4"/>
    <x v="0"/>
    <x v="697"/>
    <x v="471"/>
    <x v="681"/>
    <x v="612"/>
    <x v="1"/>
    <x v="0"/>
    <x v="23"/>
    <x v="23"/>
    <x v="21"/>
    <x v="249"/>
    <x v="59"/>
    <x v="36"/>
    <x v="0"/>
    <x v="36"/>
    <x v="239"/>
    <x v="112"/>
    <x v="1"/>
    <x v="90"/>
    <x v="0"/>
    <x v="90"/>
    <x v="219"/>
    <x v="46"/>
    <x v="1"/>
    <x v="1"/>
  </r>
  <r>
    <x v="4"/>
    <x v="0"/>
    <x v="433"/>
    <x v="5"/>
    <x v="231"/>
    <x v="636"/>
    <x v="0"/>
    <x v="0"/>
    <x v="0"/>
    <x v="0"/>
    <x v="0"/>
    <x v="176"/>
    <x v="673"/>
    <x v="0"/>
    <x v="0"/>
    <x v="0"/>
    <x v="265"/>
    <x v="760"/>
    <x v="0"/>
    <x v="107"/>
    <x v="0"/>
    <x v="107"/>
    <x v="169"/>
    <x v="0"/>
    <x v="1"/>
    <x v="0"/>
  </r>
  <r>
    <x v="4"/>
    <x v="0"/>
    <x v="816"/>
    <x v="27"/>
    <x v="871"/>
    <x v="653"/>
    <x v="1"/>
    <x v="0"/>
    <x v="114"/>
    <x v="114"/>
    <x v="386"/>
    <x v="167"/>
    <x v="433"/>
    <x v="403"/>
    <x v="0"/>
    <x v="403"/>
    <x v="301"/>
    <x v="423"/>
    <x v="2"/>
    <x v="366"/>
    <x v="0"/>
    <x v="366"/>
    <x v="495"/>
    <x v="611"/>
    <x v="2"/>
    <x v="0"/>
  </r>
  <r>
    <x v="4"/>
    <x v="0"/>
    <x v="463"/>
    <x v="10"/>
    <x v="313"/>
    <x v="659"/>
    <x v="1"/>
    <x v="0"/>
    <x v="46"/>
    <x v="46"/>
    <x v="173"/>
    <x v="174"/>
    <x v="430"/>
    <x v="221"/>
    <x v="0"/>
    <x v="221"/>
    <x v="164"/>
    <x v="175"/>
    <x v="1"/>
    <x v="217"/>
    <x v="0"/>
    <x v="217"/>
    <x v="240"/>
    <x v="275"/>
    <x v="1"/>
    <x v="0"/>
  </r>
  <r>
    <x v="4"/>
    <x v="0"/>
    <x v="817"/>
    <x v="473"/>
    <x v="869"/>
    <x v="659"/>
    <x v="1"/>
    <x v="0"/>
    <x v="42"/>
    <x v="42"/>
    <x v="47"/>
    <x v="302"/>
    <x v="58"/>
    <x v="57"/>
    <x v="0"/>
    <x v="57"/>
    <x v="248"/>
    <x v="237"/>
    <x v="1"/>
    <x v="26"/>
    <x v="0"/>
    <x v="26"/>
    <x v="342"/>
    <x v="635"/>
    <x v="2"/>
    <x v="0"/>
  </r>
  <r>
    <x v="4"/>
    <x v="0"/>
    <x v="464"/>
    <x v="8"/>
    <x v="281"/>
    <x v="673"/>
    <x v="1"/>
    <x v="0"/>
    <x v="23"/>
    <x v="23"/>
    <x v="97"/>
    <x v="148"/>
    <x v="563"/>
    <x v="48"/>
    <x v="0"/>
    <x v="48"/>
    <x v="341"/>
    <x v="700"/>
    <x v="2"/>
    <x v="44"/>
    <x v="0"/>
    <x v="44"/>
    <x v="383"/>
    <x v="704"/>
    <x v="2"/>
    <x v="0"/>
  </r>
  <r>
    <x v="4"/>
    <x v="0"/>
    <x v="467"/>
    <x v="865"/>
    <x v="310"/>
    <x v="715"/>
    <x v="1"/>
    <x v="0"/>
    <x v="21"/>
    <x v="21"/>
    <x v="82"/>
    <x v="161"/>
    <x v="525"/>
    <x v="36"/>
    <x v="0"/>
    <x v="36"/>
    <x v="331"/>
    <x v="703"/>
    <x v="2"/>
    <x v="65"/>
    <x v="0"/>
    <x v="65"/>
    <x v="343"/>
    <x v="555"/>
    <x v="2"/>
    <x v="0"/>
  </r>
  <r>
    <x v="4"/>
    <x v="0"/>
    <x v="397"/>
    <x v="902"/>
    <x v="164"/>
    <x v="738"/>
    <x v="1"/>
    <x v="0"/>
    <x v="23"/>
    <x v="23"/>
    <x v="82"/>
    <x v="176"/>
    <x v="420"/>
    <x v="87"/>
    <x v="0"/>
    <x v="87"/>
    <x v="252"/>
    <x v="315"/>
    <x v="1"/>
    <x v="21"/>
    <x v="0"/>
    <x v="21"/>
    <x v="391"/>
    <x v="748"/>
    <x v="2"/>
    <x v="0"/>
  </r>
  <r>
    <x v="4"/>
    <x v="0"/>
    <x v="823"/>
    <x v="911"/>
    <x v="902"/>
    <x v="743"/>
    <x v="1"/>
    <x v="0"/>
    <x v="59"/>
    <x v="59"/>
    <x v="193"/>
    <x v="242"/>
    <x v="297"/>
    <x v="247"/>
    <x v="0"/>
    <x v="247"/>
    <x v="151"/>
    <x v="176"/>
    <x v="1"/>
    <x v="254"/>
    <x v="0"/>
    <x v="254"/>
    <x v="196"/>
    <x v="227"/>
    <x v="1"/>
    <x v="0"/>
  </r>
  <r>
    <x v="4"/>
    <x v="0"/>
    <x v="825"/>
    <x v="961"/>
    <x v="901"/>
    <x v="775"/>
    <x v="1"/>
    <x v="0"/>
    <x v="53"/>
    <x v="53"/>
    <x v="246"/>
    <x v="95"/>
    <x v="579"/>
    <x v="230"/>
    <x v="0"/>
    <x v="230"/>
    <x v="323"/>
    <x v="515"/>
    <x v="2"/>
    <x v="231"/>
    <x v="0"/>
    <x v="231"/>
    <x v="378"/>
    <x v="525"/>
    <x v="2"/>
    <x v="0"/>
  </r>
  <r>
    <x v="4"/>
    <x v="0"/>
    <x v="725"/>
    <x v="1110"/>
    <x v="661"/>
    <x v="865"/>
    <x v="0"/>
    <x v="0"/>
    <x v="0"/>
    <x v="0"/>
    <x v="26"/>
    <x v="135"/>
    <x v="673"/>
    <x v="0"/>
    <x v="0"/>
    <x v="0"/>
    <x v="315"/>
    <x v="760"/>
    <x v="0"/>
    <x v="10"/>
    <x v="0"/>
    <x v="10"/>
    <x v="345"/>
    <x v="732"/>
    <x v="2"/>
    <x v="1"/>
  </r>
  <r>
    <x v="4"/>
    <x v="0"/>
    <x v="535"/>
    <x v="1200"/>
    <x v="407"/>
    <x v="914"/>
    <x v="1"/>
    <x v="0"/>
    <x v="40"/>
    <x v="40"/>
    <x v="78"/>
    <x v="263"/>
    <x v="135"/>
    <x v="66"/>
    <x v="0"/>
    <x v="66"/>
    <x v="288"/>
    <x v="528"/>
    <x v="2"/>
    <x v="176"/>
    <x v="0"/>
    <x v="176"/>
    <x v="170"/>
    <x v="94"/>
    <x v="1"/>
    <x v="0"/>
  </r>
  <r>
    <x v="4"/>
    <x v="0"/>
    <x v="837"/>
    <x v="1201"/>
    <x v="852"/>
    <x v="914"/>
    <x v="1"/>
    <x v="0"/>
    <x v="23"/>
    <x v="23"/>
    <x v="87"/>
    <x v="166"/>
    <x v="495"/>
    <x v="79"/>
    <x v="0"/>
    <x v="79"/>
    <x v="273"/>
    <x v="453"/>
    <x v="2"/>
    <x v="36"/>
    <x v="0"/>
    <x v="36"/>
    <x v="381"/>
    <x v="713"/>
    <x v="2"/>
    <x v="0"/>
  </r>
  <r>
    <x v="4"/>
    <x v="0"/>
    <x v="745"/>
    <x v="1275"/>
    <x v="672"/>
    <x v="951"/>
    <x v="0"/>
    <x v="0"/>
    <x v="0"/>
    <x v="0"/>
    <x v="0"/>
    <x v="176"/>
    <x v="673"/>
    <x v="27"/>
    <x v="0"/>
    <x v="27"/>
    <x v="214"/>
    <x v="0"/>
    <x v="1"/>
    <x v="158"/>
    <x v="0"/>
    <x v="158"/>
    <x v="121"/>
    <x v="0"/>
    <x v="1"/>
    <x v="0"/>
  </r>
  <r>
    <x v="4"/>
    <x v="0"/>
    <x v="1017"/>
    <x v="1284"/>
    <x v="1236"/>
    <x v="958"/>
    <x v="0"/>
    <x v="0"/>
    <x v="0"/>
    <x v="0"/>
    <x v="0"/>
    <x v="176"/>
    <x v="673"/>
    <x v="0"/>
    <x v="0"/>
    <x v="0"/>
    <x v="265"/>
    <x v="760"/>
    <x v="0"/>
    <x v="65"/>
    <x v="0"/>
    <x v="65"/>
    <x v="219"/>
    <x v="0"/>
    <x v="1"/>
    <x v="0"/>
  </r>
  <r>
    <x v="4"/>
    <x v="51"/>
    <x v="7"/>
    <x v="444"/>
    <x v="102"/>
    <x v="16"/>
    <x v="1"/>
    <x v="0"/>
    <x v="154"/>
    <x v="154"/>
    <x v="473"/>
    <x v="152"/>
    <x v="439"/>
    <x v="499"/>
    <x v="0"/>
    <x v="499"/>
    <x v="285"/>
    <x v="406"/>
    <x v="2"/>
    <x v="486"/>
    <x v="0"/>
    <x v="486"/>
    <x v="457"/>
    <x v="471"/>
    <x v="2"/>
    <x v="0"/>
  </r>
  <r>
    <x v="4"/>
    <x v="51"/>
    <x v="1073"/>
    <x v="454"/>
    <x v="888"/>
    <x v="16"/>
    <x v="1"/>
    <x v="0"/>
    <x v="19"/>
    <x v="19"/>
    <x v="63"/>
    <x v="181"/>
    <x v="381"/>
    <x v="36"/>
    <x v="0"/>
    <x v="36"/>
    <x v="304"/>
    <x v="655"/>
    <x v="2"/>
    <x v="26"/>
    <x v="0"/>
    <x v="26"/>
    <x v="360"/>
    <x v="696"/>
    <x v="2"/>
    <x v="0"/>
  </r>
  <r>
    <x v="4"/>
    <x v="51"/>
    <x v="226"/>
    <x v="446"/>
    <x v="500"/>
    <x v="22"/>
    <x v="1"/>
    <x v="0"/>
    <x v="23"/>
    <x v="23"/>
    <x v="70"/>
    <x v="190"/>
    <x v="346"/>
    <x v="19"/>
    <x v="0"/>
    <x v="19"/>
    <x v="339"/>
    <x v="730"/>
    <x v="2"/>
    <x v="120"/>
    <x v="0"/>
    <x v="120"/>
    <x v="238"/>
    <x v="148"/>
    <x v="1"/>
    <x v="0"/>
  </r>
  <r>
    <x v="4"/>
    <x v="51"/>
    <x v="1096"/>
    <x v="456"/>
    <x v="976"/>
    <x v="100"/>
    <x v="1"/>
    <x v="0"/>
    <x v="86"/>
    <x v="86"/>
    <x v="320"/>
    <x v="171"/>
    <x v="427"/>
    <x v="348"/>
    <x v="0"/>
    <x v="348"/>
    <x v="205"/>
    <x v="331"/>
    <x v="1"/>
    <x v="339"/>
    <x v="0"/>
    <x v="339"/>
    <x v="291"/>
    <x v="395"/>
    <x v="1"/>
    <x v="0"/>
  </r>
  <r>
    <x v="4"/>
    <x v="51"/>
    <x v="23"/>
    <x v="443"/>
    <x v="74"/>
    <x v="159"/>
    <x v="1"/>
    <x v="0"/>
    <x v="32"/>
    <x v="32"/>
    <x v="98"/>
    <x v="192"/>
    <x v="357"/>
    <x v="59"/>
    <x v="0"/>
    <x v="59"/>
    <x v="331"/>
    <x v="677"/>
    <x v="2"/>
    <x v="77"/>
    <x v="0"/>
    <x v="77"/>
    <x v="353"/>
    <x v="574"/>
    <x v="2"/>
    <x v="0"/>
  </r>
  <r>
    <x v="4"/>
    <x v="51"/>
    <x v="1101"/>
    <x v="455"/>
    <x v="943"/>
    <x v="162"/>
    <x v="1"/>
    <x v="0"/>
    <x v="44"/>
    <x v="44"/>
    <x v="232"/>
    <x v="71"/>
    <x v="625"/>
    <x v="246"/>
    <x v="0"/>
    <x v="246"/>
    <x v="234"/>
    <x v="341"/>
    <x v="1"/>
    <x v="196"/>
    <x v="0"/>
    <x v="196"/>
    <x v="400"/>
    <x v="579"/>
    <x v="2"/>
    <x v="0"/>
  </r>
  <r>
    <x v="4"/>
    <x v="51"/>
    <x v="1171"/>
    <x v="458"/>
    <x v="1257"/>
    <x v="164"/>
    <x v="1"/>
    <x v="0"/>
    <x v="101"/>
    <x v="101"/>
    <x v="335"/>
    <x v="294"/>
    <x v="317"/>
    <x v="300"/>
    <x v="0"/>
    <x v="300"/>
    <x v="423"/>
    <x v="625"/>
    <x v="2"/>
    <x v="378"/>
    <x v="0"/>
    <x v="378"/>
    <x v="180"/>
    <x v="317"/>
    <x v="1"/>
    <x v="0"/>
  </r>
  <r>
    <x v="4"/>
    <x v="51"/>
    <x v="241"/>
    <x v="448"/>
    <x v="524"/>
    <x v="165"/>
    <x v="1"/>
    <x v="0"/>
    <x v="36"/>
    <x v="36"/>
    <x v="92"/>
    <x v="229"/>
    <x v="218"/>
    <x v="114"/>
    <x v="0"/>
    <x v="114"/>
    <x v="228"/>
    <x v="223"/>
    <x v="1"/>
    <x v="138"/>
    <x v="0"/>
    <x v="138"/>
    <x v="241"/>
    <x v="181"/>
    <x v="1"/>
    <x v="0"/>
  </r>
  <r>
    <x v="4"/>
    <x v="51"/>
    <x v="242"/>
    <x v="447"/>
    <x v="523"/>
    <x v="166"/>
    <x v="1"/>
    <x v="0"/>
    <x v="73"/>
    <x v="73"/>
    <x v="287"/>
    <x v="142"/>
    <x v="485"/>
    <x v="313"/>
    <x v="0"/>
    <x v="313"/>
    <x v="229"/>
    <x v="349"/>
    <x v="1"/>
    <x v="266"/>
    <x v="0"/>
    <x v="266"/>
    <x v="409"/>
    <x v="544"/>
    <x v="2"/>
    <x v="0"/>
  </r>
  <r>
    <x v="4"/>
    <x v="51"/>
    <x v="1087"/>
    <x v="453"/>
    <x v="875"/>
    <x v="182"/>
    <x v="1"/>
    <x v="0"/>
    <x v="40"/>
    <x v="40"/>
    <x v="114"/>
    <x v="209"/>
    <x v="303"/>
    <x v="104"/>
    <x v="0"/>
    <x v="104"/>
    <x v="300"/>
    <x v="532"/>
    <x v="2"/>
    <x v="149"/>
    <x v="0"/>
    <x v="149"/>
    <x v="270"/>
    <x v="282"/>
    <x v="1"/>
    <x v="0"/>
  </r>
  <r>
    <x v="4"/>
    <x v="51"/>
    <x v="749"/>
    <x v="452"/>
    <x v="819"/>
    <x v="219"/>
    <x v="1"/>
    <x v="0"/>
    <x v="23"/>
    <x v="23"/>
    <x v="39"/>
    <x v="230"/>
    <x v="122"/>
    <x v="43"/>
    <x v="0"/>
    <x v="43"/>
    <x v="256"/>
    <x v="299"/>
    <x v="1"/>
    <x v="91"/>
    <x v="0"/>
    <x v="91"/>
    <x v="241"/>
    <x v="105"/>
    <x v="1"/>
    <x v="1"/>
  </r>
  <r>
    <x v="4"/>
    <x v="51"/>
    <x v="750"/>
    <x v="451"/>
    <x v="805"/>
    <x v="311"/>
    <x v="1"/>
    <x v="0"/>
    <x v="48"/>
    <x v="48"/>
    <x v="173"/>
    <x v="196"/>
    <x v="377"/>
    <x v="170"/>
    <x v="0"/>
    <x v="170"/>
    <x v="282"/>
    <x v="448"/>
    <x v="2"/>
    <x v="216"/>
    <x v="0"/>
    <x v="216"/>
    <x v="241"/>
    <x v="279"/>
    <x v="1"/>
    <x v="0"/>
  </r>
  <r>
    <x v="4"/>
    <x v="51"/>
    <x v="1027"/>
    <x v="459"/>
    <x v="1274"/>
    <x v="353"/>
    <x v="1"/>
    <x v="0"/>
    <x v="77"/>
    <x v="77"/>
    <x v="315"/>
    <x v="101"/>
    <x v="547"/>
    <x v="344"/>
    <x v="0"/>
    <x v="344"/>
    <x v="185"/>
    <x v="298"/>
    <x v="1"/>
    <x v="284"/>
    <x v="0"/>
    <x v="284"/>
    <x v="430"/>
    <x v="570"/>
    <x v="2"/>
    <x v="0"/>
  </r>
  <r>
    <x v="4"/>
    <x v="51"/>
    <x v="933"/>
    <x v="457"/>
    <x v="1060"/>
    <x v="447"/>
    <x v="1"/>
    <x v="0"/>
    <x v="36"/>
    <x v="36"/>
    <x v="144"/>
    <x v="132"/>
    <x v="572"/>
    <x v="223"/>
    <x v="0"/>
    <x v="223"/>
    <x v="129"/>
    <x v="113"/>
    <x v="1"/>
    <x v="120"/>
    <x v="0"/>
    <x v="120"/>
    <x v="373"/>
    <x v="592"/>
    <x v="2"/>
    <x v="0"/>
  </r>
  <r>
    <x v="4"/>
    <x v="51"/>
    <x v="681"/>
    <x v="449"/>
    <x v="660"/>
    <x v="448"/>
    <x v="1"/>
    <x v="0"/>
    <x v="13"/>
    <x v="13"/>
    <x v="39"/>
    <x v="186"/>
    <x v="313"/>
    <x v="47"/>
    <x v="0"/>
    <x v="47"/>
    <x v="252"/>
    <x v="252"/>
    <x v="1"/>
    <x v="37"/>
    <x v="0"/>
    <x v="37"/>
    <x v="311"/>
    <x v="401"/>
    <x v="1"/>
    <x v="0"/>
  </r>
  <r>
    <x v="4"/>
    <x v="51"/>
    <x v="498"/>
    <x v="445"/>
    <x v="367"/>
    <x v="452"/>
    <x v="1"/>
    <x v="0"/>
    <x v="10"/>
    <x v="10"/>
    <x v="13"/>
    <x v="205"/>
    <x v="84"/>
    <x v="27"/>
    <x v="0"/>
    <x v="27"/>
    <x v="239"/>
    <x v="84"/>
    <x v="1"/>
    <x v="26"/>
    <x v="0"/>
    <x v="26"/>
    <x v="290"/>
    <x v="122"/>
    <x v="1"/>
    <x v="1"/>
  </r>
  <r>
    <x v="4"/>
    <x v="51"/>
    <x v="682"/>
    <x v="450"/>
    <x v="688"/>
    <x v="459"/>
    <x v="1"/>
    <x v="0"/>
    <x v="32"/>
    <x v="32"/>
    <x v="101"/>
    <x v="188"/>
    <x v="373"/>
    <x v="125"/>
    <x v="0"/>
    <x v="125"/>
    <x v="225"/>
    <x v="236"/>
    <x v="1"/>
    <x v="114"/>
    <x v="0"/>
    <x v="114"/>
    <x v="299"/>
    <x v="367"/>
    <x v="1"/>
    <x v="0"/>
  </r>
  <r>
    <x v="4"/>
    <x v="51"/>
    <x v="500"/>
    <x v="582"/>
    <x v="387"/>
    <x v="476"/>
    <x v="1"/>
    <x v="0"/>
    <x v="66"/>
    <x v="66"/>
    <x v="221"/>
    <x v="250"/>
    <x v="304"/>
    <x v="267"/>
    <x v="0"/>
    <x v="267"/>
    <x v="163"/>
    <x v="220"/>
    <x v="1"/>
    <x v="243"/>
    <x v="0"/>
    <x v="243"/>
    <x v="284"/>
    <x v="374"/>
    <x v="1"/>
    <x v="0"/>
  </r>
  <r>
    <x v="4"/>
    <x v="51"/>
    <x v="383"/>
    <x v="581"/>
    <x v="201"/>
    <x v="527"/>
    <x v="1"/>
    <x v="0"/>
    <x v="53"/>
    <x v="53"/>
    <x v="172"/>
    <x v="239"/>
    <x v="281"/>
    <x v="193"/>
    <x v="0"/>
    <x v="193"/>
    <x v="221"/>
    <x v="286"/>
    <x v="1"/>
    <x v="221"/>
    <x v="0"/>
    <x v="221"/>
    <x v="235"/>
    <x v="266"/>
    <x v="1"/>
    <x v="0"/>
  </r>
  <r>
    <x v="4"/>
    <x v="51"/>
    <x v="558"/>
    <x v="583"/>
    <x v="496"/>
    <x v="548"/>
    <x v="1"/>
    <x v="0"/>
    <x v="47"/>
    <x v="47"/>
    <x v="139"/>
    <x v="241"/>
    <x v="250"/>
    <x v="154"/>
    <x v="0"/>
    <x v="154"/>
    <x v="237"/>
    <x v="302"/>
    <x v="1"/>
    <x v="175"/>
    <x v="0"/>
    <x v="175"/>
    <x v="273"/>
    <x v="316"/>
    <x v="1"/>
    <x v="0"/>
  </r>
  <r>
    <x v="4"/>
    <x v="51"/>
    <x v="867"/>
    <x v="587"/>
    <x v="978"/>
    <x v="565"/>
    <x v="1"/>
    <x v="0"/>
    <x v="41"/>
    <x v="41"/>
    <x v="147"/>
    <x v="158"/>
    <x v="492"/>
    <x v="128"/>
    <x v="0"/>
    <x v="128"/>
    <x v="320"/>
    <x v="578"/>
    <x v="2"/>
    <x v="159"/>
    <x v="0"/>
    <x v="159"/>
    <x v="312"/>
    <x v="416"/>
    <x v="2"/>
    <x v="0"/>
  </r>
  <r>
    <x v="4"/>
    <x v="51"/>
    <x v="793"/>
    <x v="584"/>
    <x v="843"/>
    <x v="566"/>
    <x v="1"/>
    <x v="0"/>
    <x v="32"/>
    <x v="32"/>
    <x v="110"/>
    <x v="176"/>
    <x v="420"/>
    <x v="134"/>
    <x v="0"/>
    <x v="134"/>
    <x v="226"/>
    <x v="246"/>
    <x v="1"/>
    <x v="80"/>
    <x v="0"/>
    <x v="80"/>
    <x v="367"/>
    <x v="622"/>
    <x v="2"/>
    <x v="1"/>
  </r>
  <r>
    <x v="4"/>
    <x v="51"/>
    <x v="811"/>
    <x v="585"/>
    <x v="882"/>
    <x v="570"/>
    <x v="1"/>
    <x v="0"/>
    <x v="167"/>
    <x v="167"/>
    <x v="482"/>
    <x v="371"/>
    <x v="358"/>
    <x v="510"/>
    <x v="0"/>
    <x v="510"/>
    <x v="119"/>
    <x v="348"/>
    <x v="1"/>
    <x v="496"/>
    <x v="0"/>
    <x v="496"/>
    <x v="319"/>
    <x v="417"/>
    <x v="2"/>
    <x v="0"/>
  </r>
  <r>
    <x v="4"/>
    <x v="51"/>
    <x v="814"/>
    <x v="586"/>
    <x v="881"/>
    <x v="601"/>
    <x v="1"/>
    <x v="0"/>
    <x v="19"/>
    <x v="19"/>
    <x v="59"/>
    <x v="186"/>
    <x v="348"/>
    <x v="47"/>
    <x v="0"/>
    <x v="47"/>
    <x v="282"/>
    <x v="533"/>
    <x v="2"/>
    <x v="70"/>
    <x v="0"/>
    <x v="70"/>
    <x v="290"/>
    <x v="263"/>
    <x v="1"/>
    <x v="0"/>
  </r>
  <r>
    <x v="4"/>
    <x v="51"/>
    <x v="305"/>
    <x v="580"/>
    <x v="101"/>
    <x v="639"/>
    <x v="1"/>
    <x v="0"/>
    <x v="36"/>
    <x v="36"/>
    <x v="146"/>
    <x v="131"/>
    <x v="574"/>
    <x v="107"/>
    <x v="0"/>
    <x v="107"/>
    <x v="349"/>
    <x v="659"/>
    <x v="2"/>
    <x v="159"/>
    <x v="0"/>
    <x v="159"/>
    <x v="311"/>
    <x v="412"/>
    <x v="1"/>
    <x v="0"/>
  </r>
  <r>
    <x v="4"/>
    <x v="51"/>
    <x v="872"/>
    <x v="833"/>
    <x v="969"/>
    <x v="693"/>
    <x v="1"/>
    <x v="0"/>
    <x v="27"/>
    <x v="27"/>
    <x v="48"/>
    <x v="239"/>
    <x v="122"/>
    <x v="69"/>
    <x v="0"/>
    <x v="69"/>
    <x v="230"/>
    <x v="156"/>
    <x v="1"/>
    <x v="44"/>
    <x v="0"/>
    <x v="44"/>
    <x v="312"/>
    <x v="416"/>
    <x v="2"/>
    <x v="0"/>
  </r>
  <r>
    <x v="4"/>
    <x v="51"/>
    <x v="577"/>
    <x v="1014"/>
    <x v="503"/>
    <x v="805"/>
    <x v="1"/>
    <x v="0"/>
    <x v="15"/>
    <x v="15"/>
    <x v="13"/>
    <x v="230"/>
    <x v="55"/>
    <x v="0"/>
    <x v="0"/>
    <x v="0"/>
    <x v="298"/>
    <x v="760"/>
    <x v="0"/>
    <x v="0"/>
    <x v="0"/>
    <x v="0"/>
    <x v="343"/>
    <x v="416"/>
    <x v="0"/>
    <x v="1"/>
  </r>
  <r>
    <x v="4"/>
    <x v="51"/>
    <x v="1039"/>
    <x v="1017"/>
    <x v="1277"/>
    <x v="806"/>
    <x v="1"/>
    <x v="0"/>
    <x v="36"/>
    <x v="36"/>
    <x v="102"/>
    <x v="207"/>
    <x v="286"/>
    <x v="144"/>
    <x v="0"/>
    <x v="144"/>
    <x v="188"/>
    <x v="144"/>
    <x v="1"/>
    <x v="81"/>
    <x v="0"/>
    <x v="81"/>
    <x v="354"/>
    <x v="575"/>
    <x v="2"/>
    <x v="0"/>
  </r>
  <r>
    <x v="4"/>
    <x v="51"/>
    <x v="578"/>
    <x v="1051"/>
    <x v="495"/>
    <x v="824"/>
    <x v="1"/>
    <x v="0"/>
    <x v="23"/>
    <x v="23"/>
    <x v="45"/>
    <x v="223"/>
    <x v="146"/>
    <x v="36"/>
    <x v="0"/>
    <x v="36"/>
    <x v="275"/>
    <x v="512"/>
    <x v="2"/>
    <x v="26"/>
    <x v="0"/>
    <x v="26"/>
    <x v="337"/>
    <x v="617"/>
    <x v="2"/>
    <x v="0"/>
  </r>
  <r>
    <x v="4"/>
    <x v="51"/>
    <x v="780"/>
    <x v="1079"/>
    <x v="795"/>
    <x v="841"/>
    <x v="1"/>
    <x v="0"/>
    <x v="13"/>
    <x v="13"/>
    <x v="37"/>
    <x v="189"/>
    <x v="281"/>
    <x v="35"/>
    <x v="0"/>
    <x v="35"/>
    <x v="265"/>
    <x v="402"/>
    <x v="2"/>
    <x v="65"/>
    <x v="0"/>
    <x v="65"/>
    <x v="275"/>
    <x v="156"/>
    <x v="1"/>
    <x v="1"/>
  </r>
  <r>
    <x v="4"/>
    <x v="51"/>
    <x v="1002"/>
    <x v="1189"/>
    <x v="1052"/>
    <x v="909"/>
    <x v="1"/>
    <x v="0"/>
    <x v="19"/>
    <x v="19"/>
    <x v="39"/>
    <x v="205"/>
    <x v="176"/>
    <x v="30"/>
    <x v="0"/>
    <x v="30"/>
    <x v="278"/>
    <x v="540"/>
    <x v="2"/>
    <x v="37"/>
    <x v="0"/>
    <x v="37"/>
    <x v="311"/>
    <x v="401"/>
    <x v="1"/>
    <x v="1"/>
  </r>
  <r>
    <x v="4"/>
    <x v="51"/>
    <x v="838"/>
    <x v="1247"/>
    <x v="872"/>
    <x v="938"/>
    <x v="1"/>
    <x v="0"/>
    <x v="27"/>
    <x v="27"/>
    <x v="94"/>
    <x v="183"/>
    <x v="384"/>
    <x v="42"/>
    <x v="0"/>
    <x v="42"/>
    <x v="341"/>
    <x v="706"/>
    <x v="2"/>
    <x v="84"/>
    <x v="0"/>
    <x v="84"/>
    <x v="329"/>
    <x v="486"/>
    <x v="2"/>
    <x v="0"/>
  </r>
  <r>
    <x v="4"/>
    <x v="51"/>
    <x v="344"/>
    <x v="1248"/>
    <x v="122"/>
    <x v="939"/>
    <x v="1"/>
    <x v="0"/>
    <x v="27"/>
    <x v="27"/>
    <x v="68"/>
    <x v="217"/>
    <x v="194"/>
    <x v="46"/>
    <x v="0"/>
    <x v="46"/>
    <x v="302"/>
    <x v="630"/>
    <x v="2"/>
    <x v="94"/>
    <x v="0"/>
    <x v="94"/>
    <x v="271"/>
    <x v="208"/>
    <x v="1"/>
    <x v="0"/>
  </r>
  <r>
    <x v="4"/>
    <x v="14"/>
    <x v="5"/>
    <x v="105"/>
    <x v="67"/>
    <x v="18"/>
    <x v="1"/>
    <x v="0"/>
    <x v="59"/>
    <x v="59"/>
    <x v="234"/>
    <x v="161"/>
    <x v="463"/>
    <x v="181"/>
    <x v="0"/>
    <x v="181"/>
    <x v="379"/>
    <x v="635"/>
    <x v="2"/>
    <x v="267"/>
    <x v="0"/>
    <x v="267"/>
    <x v="243"/>
    <x v="324"/>
    <x v="1"/>
    <x v="0"/>
  </r>
  <r>
    <x v="4"/>
    <x v="14"/>
    <x v="234"/>
    <x v="117"/>
    <x v="531"/>
    <x v="20"/>
    <x v="1"/>
    <x v="0"/>
    <x v="23"/>
    <x v="23"/>
    <x v="38"/>
    <x v="231"/>
    <x v="117"/>
    <x v="84"/>
    <x v="0"/>
    <x v="84"/>
    <x v="196"/>
    <x v="68"/>
    <x v="1"/>
    <x v="67"/>
    <x v="0"/>
    <x v="67"/>
    <x v="272"/>
    <x v="150"/>
    <x v="1"/>
    <x v="0"/>
  </r>
  <r>
    <x v="4"/>
    <x v="14"/>
    <x v="1089"/>
    <x v="124"/>
    <x v="973"/>
    <x v="21"/>
    <x v="1"/>
    <x v="0"/>
    <x v="23"/>
    <x v="23"/>
    <x v="69"/>
    <x v="195"/>
    <x v="300"/>
    <x v="51"/>
    <x v="0"/>
    <x v="51"/>
    <x v="294"/>
    <x v="585"/>
    <x v="2"/>
    <x v="39"/>
    <x v="0"/>
    <x v="39"/>
    <x v="354"/>
    <x v="652"/>
    <x v="2"/>
    <x v="0"/>
  </r>
  <r>
    <x v="4"/>
    <x v="14"/>
    <x v="12"/>
    <x v="108"/>
    <x v="103"/>
    <x v="59"/>
    <x v="1"/>
    <x v="0"/>
    <x v="46"/>
    <x v="46"/>
    <x v="178"/>
    <x v="161"/>
    <x v="474"/>
    <x v="181"/>
    <x v="0"/>
    <x v="181"/>
    <x v="265"/>
    <x v="402"/>
    <x v="2"/>
    <x v="158"/>
    <x v="0"/>
    <x v="158"/>
    <x v="375"/>
    <x v="555"/>
    <x v="2"/>
    <x v="0"/>
  </r>
  <r>
    <x v="4"/>
    <x v="14"/>
    <x v="1134"/>
    <x v="126"/>
    <x v="1077"/>
    <x v="105"/>
    <x v="1"/>
    <x v="0"/>
    <x v="48"/>
    <x v="48"/>
    <x v="21"/>
    <x v="346"/>
    <x v="14"/>
    <x v="12"/>
    <x v="0"/>
    <x v="12"/>
    <x v="282"/>
    <x v="655"/>
    <x v="2"/>
    <x v="81"/>
    <x v="0"/>
    <x v="81"/>
    <x v="231"/>
    <x v="55"/>
    <x v="1"/>
    <x v="1"/>
  </r>
  <r>
    <x v="4"/>
    <x v="14"/>
    <x v="263"/>
    <x v="120"/>
    <x v="635"/>
    <x v="115"/>
    <x v="1"/>
    <x v="0"/>
    <x v="82"/>
    <x v="82"/>
    <x v="335"/>
    <x v="72"/>
    <x v="567"/>
    <x v="273"/>
    <x v="0"/>
    <x v="273"/>
    <x v="444"/>
    <x v="661"/>
    <x v="2"/>
    <x v="368"/>
    <x v="0"/>
    <x v="368"/>
    <x v="218"/>
    <x v="349"/>
    <x v="1"/>
    <x v="0"/>
  </r>
  <r>
    <x v="4"/>
    <x v="14"/>
    <x v="14"/>
    <x v="107"/>
    <x v="97"/>
    <x v="122"/>
    <x v="0"/>
    <x v="0"/>
    <x v="0"/>
    <x v="0"/>
    <x v="0"/>
    <x v="176"/>
    <x v="673"/>
    <x v="0"/>
    <x v="0"/>
    <x v="0"/>
    <x v="265"/>
    <x v="760"/>
    <x v="0"/>
    <x v="21"/>
    <x v="0"/>
    <x v="21"/>
    <x v="275"/>
    <x v="0"/>
    <x v="1"/>
    <x v="0"/>
  </r>
  <r>
    <x v="4"/>
    <x v="14"/>
    <x v="1173"/>
    <x v="131"/>
    <x v="1287"/>
    <x v="123"/>
    <x v="1"/>
    <x v="0"/>
    <x v="42"/>
    <x v="42"/>
    <x v="82"/>
    <x v="276"/>
    <x v="122"/>
    <x v="181"/>
    <x v="0"/>
    <x v="181"/>
    <x v="121"/>
    <x v="51"/>
    <x v="1"/>
    <x v="119"/>
    <x v="0"/>
    <x v="119"/>
    <x v="255"/>
    <x v="197"/>
    <x v="1"/>
    <x v="0"/>
  </r>
  <r>
    <x v="4"/>
    <x v="14"/>
    <x v="193"/>
    <x v="113"/>
    <x v="276"/>
    <x v="136"/>
    <x v="1"/>
    <x v="0"/>
    <x v="66"/>
    <x v="66"/>
    <x v="276"/>
    <x v="120"/>
    <x v="531"/>
    <x v="215"/>
    <x v="0"/>
    <x v="215"/>
    <x v="397"/>
    <x v="636"/>
    <x v="2"/>
    <x v="305"/>
    <x v="0"/>
    <x v="305"/>
    <x v="253"/>
    <x v="351"/>
    <x v="1"/>
    <x v="0"/>
  </r>
  <r>
    <x v="4"/>
    <x v="14"/>
    <x v="221"/>
    <x v="115"/>
    <x v="410"/>
    <x v="155"/>
    <x v="1"/>
    <x v="0"/>
    <x v="36"/>
    <x v="36"/>
    <x v="119"/>
    <x v="180"/>
    <x v="403"/>
    <x v="126"/>
    <x v="0"/>
    <x v="126"/>
    <x v="259"/>
    <x v="377"/>
    <x v="1"/>
    <x v="57"/>
    <x v="0"/>
    <x v="57"/>
    <x v="407"/>
    <x v="716"/>
    <x v="2"/>
    <x v="0"/>
  </r>
  <r>
    <x v="4"/>
    <x v="14"/>
    <x v="1084"/>
    <x v="122"/>
    <x v="892"/>
    <x v="167"/>
    <x v="1"/>
    <x v="0"/>
    <x v="42"/>
    <x v="42"/>
    <x v="205"/>
    <x v="84"/>
    <x v="615"/>
    <x v="181"/>
    <x v="0"/>
    <x v="181"/>
    <x v="331"/>
    <x v="556"/>
    <x v="2"/>
    <x v="208"/>
    <x v="0"/>
    <x v="208"/>
    <x v="327"/>
    <x v="441"/>
    <x v="2"/>
    <x v="0"/>
  </r>
  <r>
    <x v="4"/>
    <x v="14"/>
    <x v="444"/>
    <x v="112"/>
    <x v="274"/>
    <x v="222"/>
    <x v="1"/>
    <x v="0"/>
    <x v="81"/>
    <x v="81"/>
    <x v="269"/>
    <x v="281"/>
    <x v="284"/>
    <x v="238"/>
    <x v="0"/>
    <x v="238"/>
    <x v="354"/>
    <x v="563"/>
    <x v="2"/>
    <x v="301"/>
    <x v="0"/>
    <x v="301"/>
    <x v="255"/>
    <x v="352"/>
    <x v="1"/>
    <x v="0"/>
  </r>
  <r>
    <x v="4"/>
    <x v="14"/>
    <x v="489"/>
    <x v="114"/>
    <x v="386"/>
    <x v="226"/>
    <x v="1"/>
    <x v="0"/>
    <x v="42"/>
    <x v="42"/>
    <x v="82"/>
    <x v="276"/>
    <x v="122"/>
    <x v="29"/>
    <x v="0"/>
    <x v="29"/>
    <x v="341"/>
    <x v="719"/>
    <x v="2"/>
    <x v="65"/>
    <x v="0"/>
    <x v="65"/>
    <x v="343"/>
    <x v="555"/>
    <x v="2"/>
    <x v="1"/>
  </r>
  <r>
    <x v="4"/>
    <x v="14"/>
    <x v="908"/>
    <x v="129"/>
    <x v="1230"/>
    <x v="245"/>
    <x v="1"/>
    <x v="0"/>
    <x v="23"/>
    <x v="23"/>
    <x v="0"/>
    <x v="276"/>
    <x v="0"/>
    <x v="0"/>
    <x v="0"/>
    <x v="0"/>
    <x v="265"/>
    <x v="760"/>
    <x v="0"/>
    <x v="18"/>
    <x v="0"/>
    <x v="18"/>
    <x v="282"/>
    <x v="0"/>
    <x v="1"/>
    <x v="1"/>
  </r>
  <r>
    <x v="4"/>
    <x v="14"/>
    <x v="286"/>
    <x v="104"/>
    <x v="19"/>
    <x v="278"/>
    <x v="1"/>
    <x v="0"/>
    <x v="136"/>
    <x v="136"/>
    <x v="371"/>
    <x v="424"/>
    <x v="151"/>
    <x v="427"/>
    <x v="0"/>
    <x v="427"/>
    <x v="62"/>
    <x v="182"/>
    <x v="1"/>
    <x v="441"/>
    <x v="0"/>
    <x v="441"/>
    <x v="55"/>
    <x v="190"/>
    <x v="1"/>
    <x v="0"/>
  </r>
  <r>
    <x v="4"/>
    <x v="14"/>
    <x v="843"/>
    <x v="123"/>
    <x v="972"/>
    <x v="291"/>
    <x v="1"/>
    <x v="0"/>
    <x v="86"/>
    <x v="86"/>
    <x v="319"/>
    <x v="176"/>
    <x v="420"/>
    <x v="382"/>
    <x v="0"/>
    <x v="382"/>
    <x v="83"/>
    <x v="162"/>
    <x v="1"/>
    <x v="337"/>
    <x v="0"/>
    <x v="337"/>
    <x v="292"/>
    <x v="396"/>
    <x v="1"/>
    <x v="0"/>
  </r>
  <r>
    <x v="4"/>
    <x v="14"/>
    <x v="665"/>
    <x v="121"/>
    <x v="763"/>
    <x v="305"/>
    <x v="1"/>
    <x v="0"/>
    <x v="77"/>
    <x v="77"/>
    <x v="234"/>
    <x v="307"/>
    <x v="222"/>
    <x v="202"/>
    <x v="0"/>
    <x v="202"/>
    <x v="342"/>
    <x v="559"/>
    <x v="2"/>
    <x v="272"/>
    <x v="0"/>
    <x v="272"/>
    <x v="227"/>
    <x v="303"/>
    <x v="1"/>
    <x v="0"/>
  </r>
  <r>
    <x v="4"/>
    <x v="14"/>
    <x v="291"/>
    <x v="106"/>
    <x v="81"/>
    <x v="371"/>
    <x v="1"/>
    <x v="0"/>
    <x v="23"/>
    <x v="23"/>
    <x v="127"/>
    <x v="102"/>
    <x v="636"/>
    <x v="78"/>
    <x v="0"/>
    <x v="78"/>
    <x v="351"/>
    <x v="686"/>
    <x v="2"/>
    <x v="97"/>
    <x v="0"/>
    <x v="97"/>
    <x v="379"/>
    <x v="630"/>
    <x v="2"/>
    <x v="0"/>
  </r>
  <r>
    <x v="4"/>
    <x v="14"/>
    <x v="369"/>
    <x v="109"/>
    <x v="212"/>
    <x v="380"/>
    <x v="1"/>
    <x v="0"/>
    <x v="85"/>
    <x v="85"/>
    <x v="319"/>
    <x v="161"/>
    <x v="453"/>
    <x v="318"/>
    <x v="0"/>
    <x v="318"/>
    <x v="332"/>
    <x v="495"/>
    <x v="2"/>
    <x v="332"/>
    <x v="0"/>
    <x v="332"/>
    <x v="310"/>
    <x v="414"/>
    <x v="1"/>
    <x v="0"/>
  </r>
  <r>
    <x v="4"/>
    <x v="14"/>
    <x v="549"/>
    <x v="116"/>
    <x v="499"/>
    <x v="420"/>
    <x v="1"/>
    <x v="0"/>
    <x v="53"/>
    <x v="53"/>
    <x v="251"/>
    <x v="84"/>
    <x v="590"/>
    <x v="204"/>
    <x v="0"/>
    <x v="204"/>
    <x v="380"/>
    <x v="617"/>
    <x v="2"/>
    <x v="262"/>
    <x v="0"/>
    <x v="262"/>
    <x v="312"/>
    <x v="416"/>
    <x v="2"/>
    <x v="0"/>
  </r>
  <r>
    <x v="4"/>
    <x v="14"/>
    <x v="860"/>
    <x v="125"/>
    <x v="1018"/>
    <x v="441"/>
    <x v="1"/>
    <x v="0"/>
    <x v="79"/>
    <x v="79"/>
    <x v="284"/>
    <x v="218"/>
    <x v="375"/>
    <x v="280"/>
    <x v="0"/>
    <x v="280"/>
    <x v="321"/>
    <x v="491"/>
    <x v="2"/>
    <x v="286"/>
    <x v="0"/>
    <x v="286"/>
    <x v="355"/>
    <x v="462"/>
    <x v="2"/>
    <x v="0"/>
  </r>
  <r>
    <x v="4"/>
    <x v="14"/>
    <x v="429"/>
    <x v="111"/>
    <x v="256"/>
    <x v="454"/>
    <x v="1"/>
    <x v="0"/>
    <x v="59"/>
    <x v="59"/>
    <x v="205"/>
    <x v="218"/>
    <x v="351"/>
    <x v="260"/>
    <x v="0"/>
    <x v="260"/>
    <x v="152"/>
    <x v="194"/>
    <x v="1"/>
    <x v="186"/>
    <x v="0"/>
    <x v="186"/>
    <x v="375"/>
    <x v="540"/>
    <x v="2"/>
    <x v="0"/>
  </r>
  <r>
    <x v="4"/>
    <x v="14"/>
    <x v="1031"/>
    <x v="130"/>
    <x v="1275"/>
    <x v="535"/>
    <x v="1"/>
    <x v="0"/>
    <x v="23"/>
    <x v="23"/>
    <x v="0"/>
    <x v="276"/>
    <x v="0"/>
    <x v="23"/>
    <x v="0"/>
    <x v="23"/>
    <x v="219"/>
    <x v="0"/>
    <x v="1"/>
    <x v="96"/>
    <x v="0"/>
    <x v="96"/>
    <x v="185"/>
    <x v="0"/>
    <x v="1"/>
    <x v="0"/>
  </r>
  <r>
    <x v="4"/>
    <x v="14"/>
    <x v="643"/>
    <x v="118"/>
    <x v="588"/>
    <x v="568"/>
    <x v="1"/>
    <x v="0"/>
    <x v="27"/>
    <x v="27"/>
    <x v="39"/>
    <x v="249"/>
    <x v="87"/>
    <x v="27"/>
    <x v="0"/>
    <x v="27"/>
    <x v="282"/>
    <x v="583"/>
    <x v="2"/>
    <x v="65"/>
    <x v="0"/>
    <x v="65"/>
    <x v="278"/>
    <x v="167"/>
    <x v="1"/>
    <x v="0"/>
  </r>
  <r>
    <x v="4"/>
    <x v="14"/>
    <x v="387"/>
    <x v="110"/>
    <x v="217"/>
    <x v="584"/>
    <x v="1"/>
    <x v="0"/>
    <x v="36"/>
    <x v="36"/>
    <x v="0"/>
    <x v="313"/>
    <x v="0"/>
    <x v="0"/>
    <x v="0"/>
    <x v="0"/>
    <x v="265"/>
    <x v="760"/>
    <x v="0"/>
    <x v="36"/>
    <x v="0"/>
    <x v="36"/>
    <x v="255"/>
    <x v="0"/>
    <x v="1"/>
    <x v="1"/>
  </r>
  <r>
    <x v="4"/>
    <x v="14"/>
    <x v="645"/>
    <x v="119"/>
    <x v="603"/>
    <x v="600"/>
    <x v="1"/>
    <x v="0"/>
    <x v="42"/>
    <x v="42"/>
    <x v="122"/>
    <x v="213"/>
    <x v="305"/>
    <x v="137"/>
    <x v="0"/>
    <x v="137"/>
    <x v="252"/>
    <x v="347"/>
    <x v="1"/>
    <x v="102"/>
    <x v="0"/>
    <x v="102"/>
    <x v="365"/>
    <x v="589"/>
    <x v="2"/>
    <x v="0"/>
  </r>
  <r>
    <x v="4"/>
    <x v="14"/>
    <x v="957"/>
    <x v="128"/>
    <x v="1088"/>
    <x v="605"/>
    <x v="1"/>
    <x v="0"/>
    <x v="46"/>
    <x v="46"/>
    <x v="205"/>
    <x v="111"/>
    <x v="574"/>
    <x v="181"/>
    <x v="0"/>
    <x v="181"/>
    <x v="331"/>
    <x v="556"/>
    <x v="2"/>
    <x v="131"/>
    <x v="0"/>
    <x v="131"/>
    <x v="437"/>
    <x v="696"/>
    <x v="2"/>
    <x v="0"/>
  </r>
  <r>
    <x v="4"/>
    <x v="14"/>
    <x v="960"/>
    <x v="127"/>
    <x v="1083"/>
    <x v="636"/>
    <x v="1"/>
    <x v="0"/>
    <x v="23"/>
    <x v="23"/>
    <x v="44"/>
    <x v="225"/>
    <x v="143"/>
    <x v="71"/>
    <x v="0"/>
    <x v="71"/>
    <x v="220"/>
    <x v="125"/>
    <x v="1"/>
    <x v="97"/>
    <x v="0"/>
    <x v="97"/>
    <x v="237"/>
    <x v="109"/>
    <x v="1"/>
    <x v="0"/>
  </r>
  <r>
    <x v="4"/>
    <x v="14"/>
    <x v="965"/>
    <x v="838"/>
    <x v="1081"/>
    <x v="703"/>
    <x v="1"/>
    <x v="0"/>
    <x v="81"/>
    <x v="81"/>
    <x v="234"/>
    <x v="327"/>
    <x v="185"/>
    <x v="181"/>
    <x v="0"/>
    <x v="181"/>
    <x v="379"/>
    <x v="635"/>
    <x v="2"/>
    <x v="285"/>
    <x v="0"/>
    <x v="285"/>
    <x v="201"/>
    <x v="265"/>
    <x v="1"/>
    <x v="0"/>
  </r>
  <r>
    <x v="4"/>
    <x v="14"/>
    <x v="568"/>
    <x v="870"/>
    <x v="493"/>
    <x v="719"/>
    <x v="1"/>
    <x v="0"/>
    <x v="47"/>
    <x v="47"/>
    <x v="115"/>
    <x v="276"/>
    <x v="165"/>
    <x v="78"/>
    <x v="0"/>
    <x v="78"/>
    <x v="331"/>
    <x v="655"/>
    <x v="2"/>
    <x v="81"/>
    <x v="0"/>
    <x v="81"/>
    <x v="375"/>
    <x v="640"/>
    <x v="2"/>
    <x v="0"/>
  </r>
  <r>
    <x v="4"/>
    <x v="14"/>
    <x v="969"/>
    <x v="900"/>
    <x v="1238"/>
    <x v="736"/>
    <x v="1"/>
    <x v="0"/>
    <x v="66"/>
    <x v="66"/>
    <x v="240"/>
    <x v="209"/>
    <x v="374"/>
    <x v="189"/>
    <x v="0"/>
    <x v="189"/>
    <x v="382"/>
    <x v="631"/>
    <x v="2"/>
    <x v="302"/>
    <x v="0"/>
    <x v="302"/>
    <x v="180"/>
    <x v="241"/>
    <x v="1"/>
    <x v="0"/>
  </r>
  <r>
    <x v="4"/>
    <x v="14"/>
    <x v="312"/>
    <x v="913"/>
    <x v="96"/>
    <x v="744"/>
    <x v="1"/>
    <x v="0"/>
    <x v="46"/>
    <x v="46"/>
    <x v="234"/>
    <x v="77"/>
    <x v="611"/>
    <x v="219"/>
    <x v="0"/>
    <x v="219"/>
    <x v="304"/>
    <x v="473"/>
    <x v="2"/>
    <x v="225"/>
    <x v="0"/>
    <x v="225"/>
    <x v="355"/>
    <x v="479"/>
    <x v="2"/>
    <x v="0"/>
  </r>
  <r>
    <x v="4"/>
    <x v="14"/>
    <x v="971"/>
    <x v="929"/>
    <x v="1205"/>
    <x v="757"/>
    <x v="1"/>
    <x v="0"/>
    <x v="42"/>
    <x v="42"/>
    <x v="163"/>
    <x v="142"/>
    <x v="535"/>
    <x v="124"/>
    <x v="0"/>
    <x v="124"/>
    <x v="349"/>
    <x v="649"/>
    <x v="2"/>
    <x v="131"/>
    <x v="0"/>
    <x v="131"/>
    <x v="388"/>
    <x v="621"/>
    <x v="2"/>
    <x v="0"/>
  </r>
  <r>
    <x v="4"/>
    <x v="14"/>
    <x v="972"/>
    <x v="931"/>
    <x v="1203"/>
    <x v="759"/>
    <x v="1"/>
    <x v="0"/>
    <x v="23"/>
    <x v="23"/>
    <x v="0"/>
    <x v="276"/>
    <x v="0"/>
    <x v="36"/>
    <x v="0"/>
    <x v="36"/>
    <x v="205"/>
    <x v="0"/>
    <x v="1"/>
    <x v="36"/>
    <x v="0"/>
    <x v="36"/>
    <x v="255"/>
    <x v="0"/>
    <x v="1"/>
    <x v="0"/>
  </r>
  <r>
    <x v="4"/>
    <x v="14"/>
    <x v="513"/>
    <x v="1106"/>
    <x v="394"/>
    <x v="862"/>
    <x v="1"/>
    <x v="0"/>
    <x v="42"/>
    <x v="42"/>
    <x v="82"/>
    <x v="276"/>
    <x v="122"/>
    <x v="78"/>
    <x v="0"/>
    <x v="78"/>
    <x v="265"/>
    <x v="402"/>
    <x v="2"/>
    <x v="81"/>
    <x v="0"/>
    <x v="81"/>
    <x v="312"/>
    <x v="416"/>
    <x v="2"/>
    <x v="1"/>
  </r>
  <r>
    <x v="4"/>
    <x v="14"/>
    <x v="892"/>
    <x v="1120"/>
    <x v="987"/>
    <x v="871"/>
    <x v="1"/>
    <x v="0"/>
    <x v="44"/>
    <x v="44"/>
    <x v="82"/>
    <x v="288"/>
    <x v="99"/>
    <x v="123"/>
    <x v="0"/>
    <x v="123"/>
    <x v="200"/>
    <x v="140"/>
    <x v="1"/>
    <x v="171"/>
    <x v="0"/>
    <x v="171"/>
    <x v="185"/>
    <x v="110"/>
    <x v="1"/>
    <x v="0"/>
  </r>
  <r>
    <x v="4"/>
    <x v="14"/>
    <x v="631"/>
    <x v="1241"/>
    <x v="573"/>
    <x v="934"/>
    <x v="1"/>
    <x v="0"/>
    <x v="19"/>
    <x v="19"/>
    <x v="13"/>
    <x v="239"/>
    <x v="43"/>
    <x v="33"/>
    <x v="0"/>
    <x v="33"/>
    <x v="233"/>
    <x v="64"/>
    <x v="1"/>
    <x v="26"/>
    <x v="0"/>
    <x v="26"/>
    <x v="290"/>
    <x v="122"/>
    <x v="1"/>
    <x v="0"/>
  </r>
  <r>
    <x v="4"/>
    <x v="8"/>
    <x v="205"/>
    <x v="65"/>
    <x v="385"/>
    <x v="2"/>
    <x v="1"/>
    <x v="0"/>
    <x v="19"/>
    <x v="19"/>
    <x v="32"/>
    <x v="216"/>
    <x v="128"/>
    <x v="27"/>
    <x v="0"/>
    <x v="27"/>
    <x v="266"/>
    <x v="429"/>
    <x v="2"/>
    <x v="108"/>
    <x v="0"/>
    <x v="108"/>
    <x v="208"/>
    <x v="59"/>
    <x v="1"/>
    <x v="0"/>
  </r>
  <r>
    <x v="4"/>
    <x v="8"/>
    <x v="235"/>
    <x v="71"/>
    <x v="552"/>
    <x v="2"/>
    <x v="1"/>
    <x v="0"/>
    <x v="94"/>
    <x v="94"/>
    <x v="307"/>
    <x v="308"/>
    <x v="267"/>
    <x v="258"/>
    <x v="0"/>
    <x v="258"/>
    <x v="405"/>
    <x v="627"/>
    <x v="2"/>
    <x v="355"/>
    <x v="0"/>
    <x v="355"/>
    <x v="151"/>
    <x v="260"/>
    <x v="1"/>
    <x v="0"/>
  </r>
  <r>
    <x v="4"/>
    <x v="8"/>
    <x v="32"/>
    <x v="60"/>
    <x v="182"/>
    <x v="14"/>
    <x v="1"/>
    <x v="0"/>
    <x v="188"/>
    <x v="188"/>
    <x v="514"/>
    <x v="48"/>
    <x v="481"/>
    <x v="533"/>
    <x v="0"/>
    <x v="533"/>
    <x v="496"/>
    <x v="603"/>
    <x v="2"/>
    <x v="525"/>
    <x v="0"/>
    <x v="525"/>
    <x v="541"/>
    <x v="545"/>
    <x v="2"/>
    <x v="0"/>
  </r>
  <r>
    <x v="4"/>
    <x v="8"/>
    <x v="1111"/>
    <x v="81"/>
    <x v="1105"/>
    <x v="17"/>
    <x v="1"/>
    <x v="0"/>
    <x v="82"/>
    <x v="82"/>
    <x v="317"/>
    <x v="133"/>
    <x v="504"/>
    <x v="317"/>
    <x v="0"/>
    <x v="317"/>
    <x v="323"/>
    <x v="474"/>
    <x v="2"/>
    <x v="299"/>
    <x v="0"/>
    <x v="299"/>
    <x v="420"/>
    <x v="549"/>
    <x v="2"/>
    <x v="0"/>
  </r>
  <r>
    <x v="4"/>
    <x v="8"/>
    <x v="0"/>
    <x v="55"/>
    <x v="17"/>
    <x v="35"/>
    <x v="1"/>
    <x v="0"/>
    <x v="76"/>
    <x v="76"/>
    <x v="209"/>
    <x v="323"/>
    <x v="173"/>
    <x v="272"/>
    <x v="0"/>
    <x v="272"/>
    <x v="134"/>
    <x v="164"/>
    <x v="1"/>
    <x v="415"/>
    <x v="0"/>
    <x v="415"/>
    <x v="30"/>
    <x v="50"/>
    <x v="1"/>
    <x v="0"/>
  </r>
  <r>
    <x v="4"/>
    <x v="8"/>
    <x v="8"/>
    <x v="58"/>
    <x v="110"/>
    <x v="36"/>
    <x v="1"/>
    <x v="0"/>
    <x v="61"/>
    <x v="61"/>
    <x v="257"/>
    <x v="118"/>
    <x v="546"/>
    <x v="216"/>
    <x v="0"/>
    <x v="216"/>
    <x v="369"/>
    <x v="598"/>
    <x v="2"/>
    <x v="273"/>
    <x v="0"/>
    <x v="273"/>
    <x v="298"/>
    <x v="397"/>
    <x v="1"/>
    <x v="0"/>
  </r>
  <r>
    <x v="4"/>
    <x v="8"/>
    <x v="1093"/>
    <x v="79"/>
    <x v="937"/>
    <x v="79"/>
    <x v="1"/>
    <x v="0"/>
    <x v="113"/>
    <x v="113"/>
    <x v="346"/>
    <x v="357"/>
    <x v="236"/>
    <x v="378"/>
    <x v="0"/>
    <x v="378"/>
    <x v="148"/>
    <x v="282"/>
    <x v="1"/>
    <x v="412"/>
    <x v="0"/>
    <x v="412"/>
    <x v="83"/>
    <x v="217"/>
    <x v="1"/>
    <x v="0"/>
  </r>
  <r>
    <x v="4"/>
    <x v="8"/>
    <x v="259"/>
    <x v="75"/>
    <x v="711"/>
    <x v="81"/>
    <x v="1"/>
    <x v="0"/>
    <x v="79"/>
    <x v="79"/>
    <x v="243"/>
    <x v="304"/>
    <x v="234"/>
    <x v="290"/>
    <x v="0"/>
    <x v="290"/>
    <x v="169"/>
    <x v="241"/>
    <x v="1"/>
    <x v="308"/>
    <x v="0"/>
    <x v="308"/>
    <x v="166"/>
    <x v="229"/>
    <x v="1"/>
    <x v="0"/>
  </r>
  <r>
    <x v="4"/>
    <x v="8"/>
    <x v="1094"/>
    <x v="78"/>
    <x v="935"/>
    <x v="92"/>
    <x v="1"/>
    <x v="0"/>
    <x v="23"/>
    <x v="23"/>
    <x v="49"/>
    <x v="216"/>
    <x v="170"/>
    <x v="64"/>
    <x v="0"/>
    <x v="64"/>
    <x v="241"/>
    <x v="202"/>
    <x v="1"/>
    <x v="14"/>
    <x v="0"/>
    <x v="14"/>
    <x v="368"/>
    <x v="747"/>
    <x v="2"/>
    <x v="1"/>
  </r>
  <r>
    <x v="4"/>
    <x v="8"/>
    <x v="634"/>
    <x v="73"/>
    <x v="606"/>
    <x v="255"/>
    <x v="1"/>
    <x v="0"/>
    <x v="34"/>
    <x v="34"/>
    <x v="21"/>
    <x v="288"/>
    <x v="29"/>
    <x v="0"/>
    <x v="0"/>
    <x v="0"/>
    <x v="311"/>
    <x v="760"/>
    <x v="0"/>
    <x v="55"/>
    <x v="0"/>
    <x v="55"/>
    <x v="264"/>
    <x v="96"/>
    <x v="1"/>
    <x v="0"/>
  </r>
  <r>
    <x v="4"/>
    <x v="8"/>
    <x v="285"/>
    <x v="57"/>
    <x v="69"/>
    <x v="261"/>
    <x v="0"/>
    <x v="0"/>
    <x v="0"/>
    <x v="0"/>
    <x v="17"/>
    <x v="142"/>
    <x v="673"/>
    <x v="5"/>
    <x v="0"/>
    <x v="5"/>
    <x v="292"/>
    <x v="723"/>
    <x v="2"/>
    <x v="0"/>
    <x v="0"/>
    <x v="0"/>
    <x v="350"/>
    <x v="416"/>
    <x v="0"/>
    <x v="1"/>
  </r>
  <r>
    <x v="4"/>
    <x v="8"/>
    <x v="360"/>
    <x v="59"/>
    <x v="171"/>
    <x v="294"/>
    <x v="0"/>
    <x v="0"/>
    <x v="0"/>
    <x v="0"/>
    <x v="0"/>
    <x v="176"/>
    <x v="673"/>
    <x v="0"/>
    <x v="0"/>
    <x v="0"/>
    <x v="265"/>
    <x v="760"/>
    <x v="0"/>
    <x v="323"/>
    <x v="0"/>
    <x v="323"/>
    <x v="46"/>
    <x v="0"/>
    <x v="1"/>
    <x v="0"/>
  </r>
  <r>
    <x v="4"/>
    <x v="8"/>
    <x v="546"/>
    <x v="69"/>
    <x v="442"/>
    <x v="350"/>
    <x v="1"/>
    <x v="0"/>
    <x v="27"/>
    <x v="27"/>
    <x v="97"/>
    <x v="176"/>
    <x v="420"/>
    <x v="38"/>
    <x v="0"/>
    <x v="38"/>
    <x v="348"/>
    <x v="717"/>
    <x v="2"/>
    <x v="90"/>
    <x v="0"/>
    <x v="90"/>
    <x v="327"/>
    <x v="477"/>
    <x v="2"/>
    <x v="0"/>
  </r>
  <r>
    <x v="4"/>
    <x v="8"/>
    <x v="920"/>
    <x v="80"/>
    <x v="1078"/>
    <x v="368"/>
    <x v="1"/>
    <x v="0"/>
    <x v="172"/>
    <x v="172"/>
    <x v="497"/>
    <x v="52"/>
    <x v="497"/>
    <x v="518"/>
    <x v="0"/>
    <x v="518"/>
    <x v="479"/>
    <x v="530"/>
    <x v="2"/>
    <x v="509"/>
    <x v="0"/>
    <x v="509"/>
    <x v="513"/>
    <x v="498"/>
    <x v="2"/>
    <x v="0"/>
  </r>
  <r>
    <x v="4"/>
    <x v="8"/>
    <x v="526"/>
    <x v="66"/>
    <x v="417"/>
    <x v="408"/>
    <x v="1"/>
    <x v="0"/>
    <x v="67"/>
    <x v="67"/>
    <x v="338"/>
    <x v="32"/>
    <x v="632"/>
    <x v="245"/>
    <x v="0"/>
    <x v="245"/>
    <x v="456"/>
    <x v="696"/>
    <x v="2"/>
    <x v="262"/>
    <x v="0"/>
    <x v="262"/>
    <x v="497"/>
    <x v="684"/>
    <x v="2"/>
    <x v="0"/>
  </r>
  <r>
    <x v="4"/>
    <x v="8"/>
    <x v="674"/>
    <x v="74"/>
    <x v="619"/>
    <x v="408"/>
    <x v="1"/>
    <x v="0"/>
    <x v="59"/>
    <x v="59"/>
    <x v="187"/>
    <x v="255"/>
    <x v="263"/>
    <x v="145"/>
    <x v="0"/>
    <x v="145"/>
    <x v="348"/>
    <x v="618"/>
    <x v="2"/>
    <x v="224"/>
    <x v="0"/>
    <x v="224"/>
    <x v="249"/>
    <x v="302"/>
    <x v="1"/>
    <x v="0"/>
  </r>
  <r>
    <x v="4"/>
    <x v="8"/>
    <x v="808"/>
    <x v="76"/>
    <x v="874"/>
    <x v="414"/>
    <x v="1"/>
    <x v="0"/>
    <x v="66"/>
    <x v="66"/>
    <x v="263"/>
    <x v="142"/>
    <x v="499"/>
    <x v="241"/>
    <x v="0"/>
    <x v="241"/>
    <x v="343"/>
    <x v="539"/>
    <x v="2"/>
    <x v="231"/>
    <x v="0"/>
    <x v="231"/>
    <x v="414"/>
    <x v="573"/>
    <x v="2"/>
    <x v="0"/>
  </r>
  <r>
    <x v="4"/>
    <x v="8"/>
    <x v="599"/>
    <x v="72"/>
    <x v="572"/>
    <x v="434"/>
    <x v="1"/>
    <x v="0"/>
    <x v="47"/>
    <x v="47"/>
    <x v="82"/>
    <x v="307"/>
    <x v="84"/>
    <x v="88"/>
    <x v="0"/>
    <x v="88"/>
    <x v="249"/>
    <x v="299"/>
    <x v="1"/>
    <x v="240"/>
    <x v="0"/>
    <x v="240"/>
    <x v="99"/>
    <x v="49"/>
    <x v="1"/>
    <x v="0"/>
  </r>
  <r>
    <x v="4"/>
    <x v="8"/>
    <x v="1029"/>
    <x v="84"/>
    <x v="1259"/>
    <x v="434"/>
    <x v="1"/>
    <x v="0"/>
    <x v="13"/>
    <x v="13"/>
    <x v="39"/>
    <x v="186"/>
    <x v="313"/>
    <x v="40"/>
    <x v="0"/>
    <x v="40"/>
    <x v="262"/>
    <x v="346"/>
    <x v="1"/>
    <x v="26"/>
    <x v="0"/>
    <x v="26"/>
    <x v="327"/>
    <x v="555"/>
    <x v="2"/>
    <x v="0"/>
  </r>
  <r>
    <x v="4"/>
    <x v="8"/>
    <x v="297"/>
    <x v="56"/>
    <x v="56"/>
    <x v="452"/>
    <x v="1"/>
    <x v="0"/>
    <x v="32"/>
    <x v="32"/>
    <x v="8"/>
    <x v="294"/>
    <x v="8"/>
    <x v="12"/>
    <x v="0"/>
    <x v="12"/>
    <x v="252"/>
    <x v="84"/>
    <x v="1"/>
    <x v="22"/>
    <x v="0"/>
    <x v="22"/>
    <x v="283"/>
    <x v="48"/>
    <x v="1"/>
    <x v="0"/>
  </r>
  <r>
    <x v="4"/>
    <x v="8"/>
    <x v="499"/>
    <x v="64"/>
    <x v="369"/>
    <x v="453"/>
    <x v="1"/>
    <x v="0"/>
    <x v="23"/>
    <x v="23"/>
    <x v="60"/>
    <x v="202"/>
    <x v="232"/>
    <x v="45"/>
    <x v="0"/>
    <x v="45"/>
    <x v="292"/>
    <x v="587"/>
    <x v="2"/>
    <x v="69"/>
    <x v="0"/>
    <x v="69"/>
    <x v="296"/>
    <x v="308"/>
    <x v="1"/>
    <x v="0"/>
  </r>
  <r>
    <x v="4"/>
    <x v="8"/>
    <x v="935"/>
    <x v="83"/>
    <x v="1228"/>
    <x v="475"/>
    <x v="1"/>
    <x v="0"/>
    <x v="23"/>
    <x v="23"/>
    <x v="86"/>
    <x v="167"/>
    <x v="480"/>
    <x v="60"/>
    <x v="0"/>
    <x v="60"/>
    <x v="309"/>
    <x v="633"/>
    <x v="2"/>
    <x v="60"/>
    <x v="0"/>
    <x v="60"/>
    <x v="355"/>
    <x v="617"/>
    <x v="2"/>
    <x v="0"/>
  </r>
  <r>
    <x v="4"/>
    <x v="8"/>
    <x v="553"/>
    <x v="68"/>
    <x v="439"/>
    <x v="498"/>
    <x v="1"/>
    <x v="0"/>
    <x v="36"/>
    <x v="36"/>
    <x v="56"/>
    <x v="269"/>
    <x v="88"/>
    <x v="47"/>
    <x v="0"/>
    <x v="47"/>
    <x v="277"/>
    <x v="509"/>
    <x v="2"/>
    <x v="119"/>
    <x v="0"/>
    <x v="119"/>
    <x v="215"/>
    <x v="103"/>
    <x v="1"/>
    <x v="0"/>
  </r>
  <r>
    <x v="4"/>
    <x v="8"/>
    <x v="554"/>
    <x v="70"/>
    <x v="479"/>
    <x v="502"/>
    <x v="1"/>
    <x v="0"/>
    <x v="23"/>
    <x v="23"/>
    <x v="82"/>
    <x v="176"/>
    <x v="420"/>
    <x v="78"/>
    <x v="0"/>
    <x v="78"/>
    <x v="265"/>
    <x v="402"/>
    <x v="2"/>
    <x v="55"/>
    <x v="0"/>
    <x v="55"/>
    <x v="355"/>
    <x v="626"/>
    <x v="2"/>
    <x v="0"/>
  </r>
  <r>
    <x v="4"/>
    <x v="8"/>
    <x v="812"/>
    <x v="77"/>
    <x v="912"/>
    <x v="577"/>
    <x v="1"/>
    <x v="0"/>
    <x v="68"/>
    <x v="68"/>
    <x v="264"/>
    <x v="164"/>
    <x v="455"/>
    <x v="222"/>
    <x v="0"/>
    <x v="222"/>
    <x v="377"/>
    <x v="606"/>
    <x v="2"/>
    <x v="267"/>
    <x v="0"/>
    <x v="267"/>
    <x v="340"/>
    <x v="448"/>
    <x v="2"/>
    <x v="0"/>
  </r>
  <r>
    <x v="4"/>
    <x v="8"/>
    <x v="953"/>
    <x v="479"/>
    <x v="1106"/>
    <x v="593"/>
    <x v="1"/>
    <x v="0"/>
    <x v="53"/>
    <x v="53"/>
    <x v="182"/>
    <x v="224"/>
    <x v="329"/>
    <x v="196"/>
    <x v="0"/>
    <x v="196"/>
    <x v="236"/>
    <x v="326"/>
    <x v="1"/>
    <x v="104"/>
    <x v="0"/>
    <x v="104"/>
    <x v="431"/>
    <x v="705"/>
    <x v="2"/>
    <x v="0"/>
  </r>
  <r>
    <x v="4"/>
    <x v="8"/>
    <x v="954"/>
    <x v="82"/>
    <x v="1193"/>
    <x v="598"/>
    <x v="1"/>
    <x v="0"/>
    <x v="10"/>
    <x v="10"/>
    <x v="27"/>
    <x v="191"/>
    <x v="232"/>
    <x v="1"/>
    <x v="0"/>
    <x v="1"/>
    <x v="312"/>
    <x v="757"/>
    <x v="2"/>
    <x v="36"/>
    <x v="0"/>
    <x v="36"/>
    <x v="296"/>
    <x v="222"/>
    <x v="1"/>
    <x v="0"/>
  </r>
  <r>
    <x v="4"/>
    <x v="8"/>
    <x v="462"/>
    <x v="62"/>
    <x v="278"/>
    <x v="615"/>
    <x v="1"/>
    <x v="0"/>
    <x v="42"/>
    <x v="42"/>
    <x v="108"/>
    <x v="245"/>
    <x v="196"/>
    <x v="108"/>
    <x v="0"/>
    <x v="108"/>
    <x v="269"/>
    <x v="424"/>
    <x v="2"/>
    <x v="148"/>
    <x v="0"/>
    <x v="148"/>
    <x v="256"/>
    <x v="231"/>
    <x v="1"/>
    <x v="0"/>
  </r>
  <r>
    <x v="4"/>
    <x v="8"/>
    <x v="487"/>
    <x v="63"/>
    <x v="334"/>
    <x v="657"/>
    <x v="1"/>
    <x v="0"/>
    <x v="19"/>
    <x v="19"/>
    <x v="58"/>
    <x v="187"/>
    <x v="343"/>
    <x v="36"/>
    <x v="0"/>
    <x v="36"/>
    <x v="297"/>
    <x v="632"/>
    <x v="2"/>
    <x v="81"/>
    <x v="0"/>
    <x v="81"/>
    <x v="277"/>
    <x v="209"/>
    <x v="1"/>
    <x v="0"/>
  </r>
  <r>
    <x v="4"/>
    <x v="8"/>
    <x v="796"/>
    <x v="836"/>
    <x v="841"/>
    <x v="700"/>
    <x v="1"/>
    <x v="0"/>
    <x v="36"/>
    <x v="36"/>
    <x v="28"/>
    <x v="290"/>
    <x v="37"/>
    <x v="31"/>
    <x v="0"/>
    <x v="31"/>
    <x v="256"/>
    <x v="269"/>
    <x v="1"/>
    <x v="121"/>
    <x v="0"/>
    <x v="121"/>
    <x v="188"/>
    <x v="36"/>
    <x v="1"/>
    <x v="0"/>
  </r>
  <r>
    <x v="4"/>
    <x v="8"/>
    <x v="975"/>
    <x v="941"/>
    <x v="1213"/>
    <x v="764"/>
    <x v="1"/>
    <x v="0"/>
    <x v="27"/>
    <x v="27"/>
    <x v="86"/>
    <x v="192"/>
    <x v="348"/>
    <x v="112"/>
    <x v="0"/>
    <x v="112"/>
    <x v="223"/>
    <x v="208"/>
    <x v="1"/>
    <x v="123"/>
    <x v="0"/>
    <x v="123"/>
    <x v="256"/>
    <x v="205"/>
    <x v="1"/>
    <x v="0"/>
  </r>
  <r>
    <x v="4"/>
    <x v="8"/>
    <x v="882"/>
    <x v="943"/>
    <x v="946"/>
    <x v="765"/>
    <x v="1"/>
    <x v="0"/>
    <x v="23"/>
    <x v="23"/>
    <x v="8"/>
    <x v="267"/>
    <x v="12"/>
    <x v="27"/>
    <x v="0"/>
    <x v="27"/>
    <x v="226"/>
    <x v="21"/>
    <x v="1"/>
    <x v="44"/>
    <x v="0"/>
    <x v="44"/>
    <x v="255"/>
    <x v="22"/>
    <x v="1"/>
    <x v="0"/>
  </r>
  <r>
    <x v="4"/>
    <x v="8"/>
    <x v="824"/>
    <x v="944"/>
    <x v="847"/>
    <x v="766"/>
    <x v="0"/>
    <x v="0"/>
    <x v="0"/>
    <x v="0"/>
    <x v="0"/>
    <x v="176"/>
    <x v="673"/>
    <x v="0"/>
    <x v="0"/>
    <x v="0"/>
    <x v="265"/>
    <x v="760"/>
    <x v="0"/>
    <x v="26"/>
    <x v="0"/>
    <x v="26"/>
    <x v="264"/>
    <x v="0"/>
    <x v="1"/>
    <x v="0"/>
  </r>
  <r>
    <x v="4"/>
    <x v="8"/>
    <x v="1036"/>
    <x v="954"/>
    <x v="1253"/>
    <x v="768"/>
    <x v="1"/>
    <x v="0"/>
    <x v="129"/>
    <x v="129"/>
    <x v="380"/>
    <x v="380"/>
    <x v="241"/>
    <x v="392"/>
    <x v="0"/>
    <x v="392"/>
    <x v="356"/>
    <x v="489"/>
    <x v="2"/>
    <x v="395"/>
    <x v="0"/>
    <x v="395"/>
    <x v="401"/>
    <x v="476"/>
    <x v="2"/>
    <x v="0"/>
  </r>
  <r>
    <x v="4"/>
    <x v="8"/>
    <x v="828"/>
    <x v="985"/>
    <x v="886"/>
    <x v="787"/>
    <x v="0"/>
    <x v="0"/>
    <x v="0"/>
    <x v="0"/>
    <x v="0"/>
    <x v="176"/>
    <x v="673"/>
    <x v="0"/>
    <x v="0"/>
    <x v="0"/>
    <x v="265"/>
    <x v="760"/>
    <x v="0"/>
    <x v="63"/>
    <x v="0"/>
    <x v="63"/>
    <x v="222"/>
    <x v="0"/>
    <x v="1"/>
    <x v="0"/>
  </r>
  <r>
    <x v="4"/>
    <x v="8"/>
    <x v="403"/>
    <x v="987"/>
    <x v="170"/>
    <x v="789"/>
    <x v="1"/>
    <x v="0"/>
    <x v="23"/>
    <x v="23"/>
    <x v="39"/>
    <x v="230"/>
    <x v="122"/>
    <x v="19"/>
    <x v="0"/>
    <x v="19"/>
    <x v="298"/>
    <x v="677"/>
    <x v="2"/>
    <x v="44"/>
    <x v="0"/>
    <x v="44"/>
    <x v="301"/>
    <x v="306"/>
    <x v="1"/>
    <x v="0"/>
  </r>
  <r>
    <x v="4"/>
    <x v="8"/>
    <x v="320"/>
    <x v="1020"/>
    <x v="14"/>
    <x v="807"/>
    <x v="1"/>
    <x v="0"/>
    <x v="15"/>
    <x v="15"/>
    <x v="62"/>
    <x v="169"/>
    <x v="489"/>
    <x v="0"/>
    <x v="0"/>
    <x v="0"/>
    <x v="352"/>
    <x v="760"/>
    <x v="0"/>
    <x v="55"/>
    <x v="0"/>
    <x v="55"/>
    <x v="317"/>
    <x v="457"/>
    <x v="2"/>
    <x v="0"/>
  </r>
  <r>
    <x v="4"/>
    <x v="8"/>
    <x v="326"/>
    <x v="1101"/>
    <x v="66"/>
    <x v="858"/>
    <x v="1"/>
    <x v="0"/>
    <x v="27"/>
    <x v="27"/>
    <x v="95"/>
    <x v="182"/>
    <x v="389"/>
    <x v="47"/>
    <x v="0"/>
    <x v="47"/>
    <x v="335"/>
    <x v="697"/>
    <x v="2"/>
    <x v="90"/>
    <x v="0"/>
    <x v="90"/>
    <x v="317"/>
    <x v="442"/>
    <x v="2"/>
    <x v="1"/>
  </r>
  <r>
    <x v="4"/>
    <x v="8"/>
    <x v="327"/>
    <x v="1116"/>
    <x v="13"/>
    <x v="871"/>
    <x v="1"/>
    <x v="0"/>
    <x v="43"/>
    <x v="43"/>
    <x v="90"/>
    <x v="277"/>
    <x v="133"/>
    <x v="89"/>
    <x v="0"/>
    <x v="89"/>
    <x v="261"/>
    <x v="368"/>
    <x v="1"/>
    <x v="160"/>
    <x v="0"/>
    <x v="160"/>
    <x v="205"/>
    <x v="138"/>
    <x v="1"/>
    <x v="0"/>
  </r>
  <r>
    <x v="4"/>
    <x v="8"/>
    <x v="328"/>
    <x v="1117"/>
    <x v="113"/>
    <x v="871"/>
    <x v="1"/>
    <x v="0"/>
    <x v="32"/>
    <x v="32"/>
    <x v="4"/>
    <x v="298"/>
    <x v="3"/>
    <x v="0"/>
    <x v="0"/>
    <x v="0"/>
    <x v="273"/>
    <x v="760"/>
    <x v="0"/>
    <x v="26"/>
    <x v="0"/>
    <x v="26"/>
    <x v="272"/>
    <x v="13"/>
    <x v="1"/>
    <x v="0"/>
  </r>
  <r>
    <x v="4"/>
    <x v="8"/>
    <x v="997"/>
    <x v="1123"/>
    <x v="1225"/>
    <x v="873"/>
    <x v="1"/>
    <x v="0"/>
    <x v="31"/>
    <x v="31"/>
    <x v="74"/>
    <x v="218"/>
    <x v="214"/>
    <x v="87"/>
    <x v="0"/>
    <x v="87"/>
    <x v="239"/>
    <x v="242"/>
    <x v="1"/>
    <x v="97"/>
    <x v="0"/>
    <x v="97"/>
    <x v="278"/>
    <x v="240"/>
    <x v="1"/>
    <x v="0"/>
  </r>
  <r>
    <x v="4"/>
    <x v="8"/>
    <x v="337"/>
    <x v="1154"/>
    <x v="64"/>
    <x v="889"/>
    <x v="1"/>
    <x v="0"/>
    <x v="60"/>
    <x v="60"/>
    <x v="235"/>
    <x v="174"/>
    <x v="425"/>
    <x v="210"/>
    <x v="0"/>
    <x v="210"/>
    <x v="324"/>
    <x v="525"/>
    <x v="2"/>
    <x v="98"/>
    <x v="0"/>
    <x v="98"/>
    <x v="476"/>
    <x v="744"/>
    <x v="2"/>
    <x v="0"/>
  </r>
  <r>
    <x v="4"/>
    <x v="8"/>
    <x v="1001"/>
    <x v="1169"/>
    <x v="1095"/>
    <x v="901"/>
    <x v="1"/>
    <x v="0"/>
    <x v="34"/>
    <x v="34"/>
    <x v="41"/>
    <x v="275"/>
    <x v="74"/>
    <x v="27"/>
    <x v="0"/>
    <x v="27"/>
    <x v="286"/>
    <x v="601"/>
    <x v="2"/>
    <x v="116"/>
    <x v="0"/>
    <x v="116"/>
    <x v="207"/>
    <x v="70"/>
    <x v="1"/>
    <x v="0"/>
  </r>
  <r>
    <x v="4"/>
    <x v="8"/>
    <x v="442"/>
    <x v="1180"/>
    <x v="255"/>
    <x v="907"/>
    <x v="1"/>
    <x v="0"/>
    <x v="55"/>
    <x v="55"/>
    <x v="40"/>
    <x v="354"/>
    <x v="24"/>
    <x v="81"/>
    <x v="0"/>
    <x v="81"/>
    <x v="204"/>
    <x v="84"/>
    <x v="1"/>
    <x v="101"/>
    <x v="0"/>
    <x v="101"/>
    <x v="225"/>
    <x v="88"/>
    <x v="1"/>
    <x v="0"/>
  </r>
  <r>
    <x v="4"/>
    <x v="8"/>
    <x v="534"/>
    <x v="1191"/>
    <x v="400"/>
    <x v="909"/>
    <x v="1"/>
    <x v="0"/>
    <x v="32"/>
    <x v="32"/>
    <x v="4"/>
    <x v="298"/>
    <x v="3"/>
    <x v="12"/>
    <x v="0"/>
    <x v="12"/>
    <x v="247"/>
    <x v="21"/>
    <x v="1"/>
    <x v="44"/>
    <x v="0"/>
    <x v="44"/>
    <x v="249"/>
    <x v="5"/>
    <x v="1"/>
    <x v="0"/>
  </r>
  <r>
    <x v="4"/>
    <x v="8"/>
    <x v="839"/>
    <x v="1261"/>
    <x v="897"/>
    <x v="945"/>
    <x v="1"/>
    <x v="0"/>
    <x v="23"/>
    <x v="23"/>
    <x v="48"/>
    <x v="218"/>
    <x v="165"/>
    <x v="78"/>
    <x v="0"/>
    <x v="78"/>
    <x v="214"/>
    <x v="112"/>
    <x v="1"/>
    <x v="45"/>
    <x v="0"/>
    <x v="45"/>
    <x v="311"/>
    <x v="403"/>
    <x v="1"/>
    <x v="1"/>
  </r>
  <r>
    <x v="4"/>
    <x v="20"/>
    <x v="1109"/>
    <x v="209"/>
    <x v="1084"/>
    <x v="2"/>
    <x v="1"/>
    <x v="0"/>
    <x v="42"/>
    <x v="42"/>
    <x v="93"/>
    <x v="265"/>
    <x v="147"/>
    <x v="135"/>
    <x v="0"/>
    <x v="135"/>
    <x v="193"/>
    <x v="138"/>
    <x v="1"/>
    <x v="137"/>
    <x v="0"/>
    <x v="137"/>
    <x v="245"/>
    <x v="192"/>
    <x v="1"/>
    <x v="0"/>
  </r>
  <r>
    <x v="4"/>
    <x v="20"/>
    <x v="181"/>
    <x v="61"/>
    <x v="233"/>
    <x v="10"/>
    <x v="1"/>
    <x v="0"/>
    <x v="138"/>
    <x v="138"/>
    <x v="393"/>
    <x v="416"/>
    <x v="182"/>
    <x v="420"/>
    <x v="0"/>
    <x v="420"/>
    <x v="227"/>
    <x v="374"/>
    <x v="1"/>
    <x v="452"/>
    <x v="0"/>
    <x v="452"/>
    <x v="49"/>
    <x v="198"/>
    <x v="1"/>
    <x v="0"/>
  </r>
  <r>
    <x v="4"/>
    <x v="20"/>
    <x v="238"/>
    <x v="208"/>
    <x v="576"/>
    <x v="77"/>
    <x v="1"/>
    <x v="0"/>
    <x v="47"/>
    <x v="47"/>
    <x v="197"/>
    <x v="134"/>
    <x v="545"/>
    <x v="171"/>
    <x v="0"/>
    <x v="171"/>
    <x v="333"/>
    <x v="571"/>
    <x v="2"/>
    <x v="253"/>
    <x v="0"/>
    <x v="253"/>
    <x v="206"/>
    <x v="246"/>
    <x v="1"/>
    <x v="0"/>
  </r>
  <r>
    <x v="4"/>
    <x v="20"/>
    <x v="219"/>
    <x v="207"/>
    <x v="421"/>
    <x v="97"/>
    <x v="1"/>
    <x v="0"/>
    <x v="134"/>
    <x v="134"/>
    <x v="436"/>
    <x v="84"/>
    <x v="503"/>
    <x v="457"/>
    <x v="0"/>
    <x v="457"/>
    <x v="260"/>
    <x v="400"/>
    <x v="1"/>
    <x v="428"/>
    <x v="0"/>
    <x v="428"/>
    <x v="507"/>
    <x v="563"/>
    <x v="2"/>
    <x v="0"/>
  </r>
  <r>
    <x v="4"/>
    <x v="20"/>
    <x v="496"/>
    <x v="206"/>
    <x v="397"/>
    <x v="410"/>
    <x v="1"/>
    <x v="0"/>
    <x v="60"/>
    <x v="60"/>
    <x v="149"/>
    <x v="305"/>
    <x v="156"/>
    <x v="169"/>
    <x v="0"/>
    <x v="169"/>
    <x v="230"/>
    <x v="291"/>
    <x v="1"/>
    <x v="218"/>
    <x v="0"/>
    <x v="218"/>
    <x v="197"/>
    <x v="195"/>
    <x v="1"/>
    <x v="0"/>
  </r>
  <r>
    <x v="4"/>
    <x v="20"/>
    <x v="567"/>
    <x v="588"/>
    <x v="444"/>
    <x v="670"/>
    <x v="1"/>
    <x v="0"/>
    <x v="10"/>
    <x v="10"/>
    <x v="13"/>
    <x v="205"/>
    <x v="84"/>
    <x v="27"/>
    <x v="0"/>
    <x v="27"/>
    <x v="239"/>
    <x v="84"/>
    <x v="1"/>
    <x v="26"/>
    <x v="0"/>
    <x v="26"/>
    <x v="290"/>
    <x v="122"/>
    <x v="1"/>
    <x v="0"/>
  </r>
  <r>
    <x v="4"/>
    <x v="20"/>
    <x v="976"/>
    <x v="955"/>
    <x v="1201"/>
    <x v="769"/>
    <x v="1"/>
    <x v="0"/>
    <x v="27"/>
    <x v="27"/>
    <x v="13"/>
    <x v="276"/>
    <x v="25"/>
    <x v="35"/>
    <x v="0"/>
    <x v="35"/>
    <x v="229"/>
    <x v="55"/>
    <x v="1"/>
    <x v="19"/>
    <x v="0"/>
    <x v="19"/>
    <x v="302"/>
    <x v="207"/>
    <x v="1"/>
    <x v="1"/>
  </r>
  <r>
    <x v="4"/>
    <x v="20"/>
    <x v="332"/>
    <x v="1143"/>
    <x v="5"/>
    <x v="882"/>
    <x v="1"/>
    <x v="0"/>
    <x v="19"/>
    <x v="19"/>
    <x v="31"/>
    <x v="218"/>
    <x v="122"/>
    <x v="47"/>
    <x v="0"/>
    <x v="47"/>
    <x v="239"/>
    <x v="145"/>
    <x v="1"/>
    <x v="26"/>
    <x v="0"/>
    <x v="26"/>
    <x v="312"/>
    <x v="416"/>
    <x v="2"/>
    <x v="0"/>
  </r>
  <r>
    <x v="4"/>
    <x v="20"/>
    <x v="775"/>
    <x v="1162"/>
    <x v="814"/>
    <x v="895"/>
    <x v="0"/>
    <x v="0"/>
    <x v="0"/>
    <x v="0"/>
    <x v="8"/>
    <x v="161"/>
    <x v="673"/>
    <x v="0"/>
    <x v="0"/>
    <x v="0"/>
    <x v="282"/>
    <x v="760"/>
    <x v="0"/>
    <x v="11"/>
    <x v="0"/>
    <x v="11"/>
    <x v="306"/>
    <x v="197"/>
    <x v="1"/>
    <x v="1"/>
  </r>
  <r>
    <x v="4"/>
    <x v="26"/>
    <x v="1072"/>
    <x v="238"/>
    <x v="887"/>
    <x v="2"/>
    <x v="1"/>
    <x v="0"/>
    <x v="1"/>
    <x v="1"/>
    <x v="0"/>
    <x v="197"/>
    <x v="0"/>
    <x v="0"/>
    <x v="0"/>
    <x v="0"/>
    <x v="265"/>
    <x v="760"/>
    <x v="0"/>
    <x v="0"/>
    <x v="0"/>
    <x v="0"/>
    <x v="312"/>
    <x v="416"/>
    <x v="0"/>
    <x v="1"/>
  </r>
  <r>
    <x v="4"/>
    <x v="26"/>
    <x v="222"/>
    <x v="67"/>
    <x v="437"/>
    <x v="10"/>
    <x v="1"/>
    <x v="0"/>
    <x v="113"/>
    <x v="113"/>
    <x v="325"/>
    <x v="386"/>
    <x v="177"/>
    <x v="406"/>
    <x v="0"/>
    <x v="406"/>
    <x v="52"/>
    <x v="122"/>
    <x v="1"/>
    <x v="151"/>
    <x v="0"/>
    <x v="151"/>
    <x v="523"/>
    <x v="753"/>
    <x v="2"/>
    <x v="0"/>
  </r>
  <r>
    <x v="4"/>
    <x v="26"/>
    <x v="255"/>
    <x v="236"/>
    <x v="632"/>
    <x v="46"/>
    <x v="1"/>
    <x v="0"/>
    <x v="21"/>
    <x v="21"/>
    <x v="56"/>
    <x v="198"/>
    <x v="246"/>
    <x v="67"/>
    <x v="0"/>
    <x v="67"/>
    <x v="245"/>
    <x v="233"/>
    <x v="1"/>
    <x v="56"/>
    <x v="0"/>
    <x v="56"/>
    <x v="307"/>
    <x v="383"/>
    <x v="1"/>
    <x v="0"/>
  </r>
  <r>
    <x v="4"/>
    <x v="26"/>
    <x v="227"/>
    <x v="235"/>
    <x v="504"/>
    <x v="51"/>
    <x v="1"/>
    <x v="0"/>
    <x v="51"/>
    <x v="51"/>
    <x v="227"/>
    <x v="112"/>
    <x v="564"/>
    <x v="178"/>
    <x v="0"/>
    <x v="178"/>
    <x v="374"/>
    <x v="629"/>
    <x v="2"/>
    <x v="309"/>
    <x v="0"/>
    <x v="309"/>
    <x v="135"/>
    <x v="188"/>
    <x v="1"/>
    <x v="0"/>
  </r>
  <r>
    <x v="4"/>
    <x v="26"/>
    <x v="202"/>
    <x v="233"/>
    <x v="333"/>
    <x v="58"/>
    <x v="1"/>
    <x v="0"/>
    <x v="27"/>
    <x v="27"/>
    <x v="99"/>
    <x v="166"/>
    <x v="480"/>
    <x v="41"/>
    <x v="0"/>
    <x v="41"/>
    <x v="350"/>
    <x v="718"/>
    <x v="2"/>
    <x v="93"/>
    <x v="0"/>
    <x v="93"/>
    <x v="333"/>
    <x v="496"/>
    <x v="2"/>
    <x v="0"/>
  </r>
  <r>
    <x v="4"/>
    <x v="26"/>
    <x v="1167"/>
    <x v="240"/>
    <x v="1261"/>
    <x v="70"/>
    <x v="1"/>
    <x v="0"/>
    <x v="81"/>
    <x v="81"/>
    <x v="329"/>
    <x v="86"/>
    <x v="558"/>
    <x v="328"/>
    <x v="0"/>
    <x v="328"/>
    <x v="340"/>
    <x v="498"/>
    <x v="2"/>
    <x v="295"/>
    <x v="0"/>
    <x v="295"/>
    <x v="451"/>
    <x v="604"/>
    <x v="2"/>
    <x v="0"/>
  </r>
  <r>
    <x v="4"/>
    <x v="26"/>
    <x v="547"/>
    <x v="234"/>
    <x v="434"/>
    <x v="354"/>
    <x v="1"/>
    <x v="0"/>
    <x v="1"/>
    <x v="1"/>
    <x v="0"/>
    <x v="197"/>
    <x v="0"/>
    <x v="0"/>
    <x v="0"/>
    <x v="0"/>
    <x v="265"/>
    <x v="760"/>
    <x v="0"/>
    <x v="1"/>
    <x v="0"/>
    <x v="1"/>
    <x v="307"/>
    <x v="0"/>
    <x v="1"/>
    <x v="0"/>
  </r>
  <r>
    <x v="4"/>
    <x v="26"/>
    <x v="851"/>
    <x v="239"/>
    <x v="921"/>
    <x v="361"/>
    <x v="1"/>
    <x v="0"/>
    <x v="75"/>
    <x v="75"/>
    <x v="245"/>
    <x v="275"/>
    <x v="278"/>
    <x v="213"/>
    <x v="0"/>
    <x v="213"/>
    <x v="347"/>
    <x v="567"/>
    <x v="2"/>
    <x v="278"/>
    <x v="0"/>
    <x v="278"/>
    <x v="248"/>
    <x v="333"/>
    <x v="1"/>
    <x v="0"/>
  </r>
  <r>
    <x v="4"/>
    <x v="26"/>
    <x v="792"/>
    <x v="489"/>
    <x v="840"/>
    <x v="514"/>
    <x v="1"/>
    <x v="0"/>
    <x v="27"/>
    <x v="27"/>
    <x v="59"/>
    <x v="230"/>
    <x v="159"/>
    <x v="59"/>
    <x v="0"/>
    <x v="59"/>
    <x v="257"/>
    <x v="338"/>
    <x v="1"/>
    <x v="81"/>
    <x v="0"/>
    <x v="81"/>
    <x v="278"/>
    <x v="212"/>
    <x v="1"/>
    <x v="0"/>
  </r>
  <r>
    <x v="4"/>
    <x v="26"/>
    <x v="701"/>
    <x v="488"/>
    <x v="666"/>
    <x v="642"/>
    <x v="1"/>
    <x v="0"/>
    <x v="86"/>
    <x v="86"/>
    <x v="306"/>
    <x v="233"/>
    <x v="371"/>
    <x v="294"/>
    <x v="0"/>
    <x v="294"/>
    <x v="354"/>
    <x v="529"/>
    <x v="2"/>
    <x v="321"/>
    <x v="0"/>
    <x v="321"/>
    <x v="307"/>
    <x v="407"/>
    <x v="1"/>
    <x v="0"/>
  </r>
  <r>
    <x v="4"/>
    <x v="26"/>
    <x v="962"/>
    <x v="490"/>
    <x v="1037"/>
    <x v="654"/>
    <x v="1"/>
    <x v="0"/>
    <x v="13"/>
    <x v="13"/>
    <x v="0"/>
    <x v="239"/>
    <x v="0"/>
    <x v="36"/>
    <x v="0"/>
    <x v="36"/>
    <x v="205"/>
    <x v="0"/>
    <x v="1"/>
    <x v="26"/>
    <x v="0"/>
    <x v="26"/>
    <x v="264"/>
    <x v="0"/>
    <x v="1"/>
    <x v="0"/>
  </r>
  <r>
    <x v="4"/>
    <x v="26"/>
    <x v="622"/>
    <x v="942"/>
    <x v="514"/>
    <x v="764"/>
    <x v="1"/>
    <x v="0"/>
    <x v="99"/>
    <x v="99"/>
    <x v="388"/>
    <x v="29"/>
    <x v="599"/>
    <x v="349"/>
    <x v="0"/>
    <x v="349"/>
    <x v="465"/>
    <x v="662"/>
    <x v="2"/>
    <x v="356"/>
    <x v="0"/>
    <x v="356"/>
    <x v="511"/>
    <x v="639"/>
    <x v="2"/>
    <x v="0"/>
  </r>
  <r>
    <x v="4"/>
    <x v="26"/>
    <x v="1040"/>
    <x v="1035"/>
    <x v="1244"/>
    <x v="815"/>
    <x v="1"/>
    <x v="0"/>
    <x v="27"/>
    <x v="27"/>
    <x v="112"/>
    <x v="144"/>
    <x v="563"/>
    <x v="19"/>
    <x v="0"/>
    <x v="19"/>
    <x v="387"/>
    <x v="751"/>
    <x v="2"/>
    <x v="91"/>
    <x v="0"/>
    <x v="91"/>
    <x v="358"/>
    <x v="582"/>
    <x v="2"/>
    <x v="0"/>
  </r>
  <r>
    <x v="4"/>
    <x v="26"/>
    <x v="831"/>
    <x v="1049"/>
    <x v="915"/>
    <x v="822"/>
    <x v="1"/>
    <x v="0"/>
    <x v="23"/>
    <x v="23"/>
    <x v="40"/>
    <x v="229"/>
    <x v="127"/>
    <x v="29"/>
    <x v="0"/>
    <x v="29"/>
    <x v="280"/>
    <x v="566"/>
    <x v="2"/>
    <x v="65"/>
    <x v="0"/>
    <x v="65"/>
    <x v="279"/>
    <x v="173"/>
    <x v="1"/>
    <x v="0"/>
  </r>
  <r>
    <x v="4"/>
    <x v="26"/>
    <x v="514"/>
    <x v="1129"/>
    <x v="345"/>
    <x v="875"/>
    <x v="1"/>
    <x v="0"/>
    <x v="13"/>
    <x v="13"/>
    <x v="50"/>
    <x v="172"/>
    <x v="465"/>
    <x v="2"/>
    <x v="0"/>
    <x v="2"/>
    <x v="338"/>
    <x v="758"/>
    <x v="2"/>
    <x v="166"/>
    <x v="0"/>
    <x v="166"/>
    <x v="155"/>
    <x v="54"/>
    <x v="1"/>
    <x v="0"/>
  </r>
  <r>
    <x v="4"/>
    <x v="26"/>
    <x v="475"/>
    <x v="1149"/>
    <x v="279"/>
    <x v="886"/>
    <x v="1"/>
    <x v="0"/>
    <x v="8"/>
    <x v="8"/>
    <x v="8"/>
    <x v="205"/>
    <x v="43"/>
    <x v="5"/>
    <x v="0"/>
    <x v="5"/>
    <x v="265"/>
    <x v="402"/>
    <x v="2"/>
    <x v="11"/>
    <x v="0"/>
    <x v="11"/>
    <x v="306"/>
    <x v="197"/>
    <x v="1"/>
    <x v="1"/>
  </r>
  <r>
    <x v="4"/>
    <x v="26"/>
    <x v="478"/>
    <x v="1176"/>
    <x v="266"/>
    <x v="906"/>
    <x v="1"/>
    <x v="0"/>
    <x v="8"/>
    <x v="8"/>
    <x v="0"/>
    <x v="218"/>
    <x v="0"/>
    <x v="0"/>
    <x v="0"/>
    <x v="0"/>
    <x v="265"/>
    <x v="760"/>
    <x v="0"/>
    <x v="0"/>
    <x v="0"/>
    <x v="0"/>
    <x v="312"/>
    <x v="416"/>
    <x v="0"/>
    <x v="0"/>
  </r>
  <r>
    <x v="4"/>
    <x v="26"/>
    <x v="418"/>
    <x v="1216"/>
    <x v="215"/>
    <x v="920"/>
    <x v="1"/>
    <x v="0"/>
    <x v="27"/>
    <x v="27"/>
    <x v="21"/>
    <x v="267"/>
    <x v="43"/>
    <x v="72"/>
    <x v="0"/>
    <x v="72"/>
    <x v="194"/>
    <x v="36"/>
    <x v="1"/>
    <x v="70"/>
    <x v="0"/>
    <x v="70"/>
    <x v="243"/>
    <x v="65"/>
    <x v="1"/>
    <x v="0"/>
  </r>
  <r>
    <x v="4"/>
    <x v="26"/>
    <x v="342"/>
    <x v="1224"/>
    <x v="47"/>
    <x v="924"/>
    <x v="1"/>
    <x v="0"/>
    <x v="131"/>
    <x v="131"/>
    <x v="427"/>
    <x v="99"/>
    <x v="486"/>
    <x v="467"/>
    <x v="0"/>
    <x v="467"/>
    <x v="68"/>
    <x v="251"/>
    <x v="1"/>
    <x v="423"/>
    <x v="0"/>
    <x v="423"/>
    <x v="492"/>
    <x v="551"/>
    <x v="2"/>
    <x v="0"/>
  </r>
  <r>
    <x v="4"/>
    <x v="26"/>
    <x v="790"/>
    <x v="1262"/>
    <x v="802"/>
    <x v="945"/>
    <x v="1"/>
    <x v="0"/>
    <x v="59"/>
    <x v="59"/>
    <x v="275"/>
    <x v="79"/>
    <x v="587"/>
    <x v="243"/>
    <x v="0"/>
    <x v="243"/>
    <x v="362"/>
    <x v="574"/>
    <x v="2"/>
    <x v="308"/>
    <x v="0"/>
    <x v="308"/>
    <x v="240"/>
    <x v="337"/>
    <x v="1"/>
    <x v="0"/>
  </r>
  <r>
    <x v="4"/>
    <x v="35"/>
    <x v="1088"/>
    <x v="341"/>
    <x v="927"/>
    <x v="34"/>
    <x v="1"/>
    <x v="0"/>
    <x v="42"/>
    <x v="42"/>
    <x v="98"/>
    <x v="254"/>
    <x v="176"/>
    <x v="68"/>
    <x v="0"/>
    <x v="68"/>
    <x v="322"/>
    <x v="654"/>
    <x v="2"/>
    <x v="161"/>
    <x v="0"/>
    <x v="161"/>
    <x v="220"/>
    <x v="160"/>
    <x v="1"/>
    <x v="0"/>
  </r>
  <r>
    <x v="4"/>
    <x v="35"/>
    <x v="231"/>
    <x v="334"/>
    <x v="476"/>
    <x v="70"/>
    <x v="1"/>
    <x v="0"/>
    <x v="27"/>
    <x v="27"/>
    <x v="164"/>
    <x v="79"/>
    <x v="646"/>
    <x v="0"/>
    <x v="0"/>
    <x v="0"/>
    <x v="439"/>
    <x v="760"/>
    <x v="0"/>
    <x v="122"/>
    <x v="0"/>
    <x v="122"/>
    <x v="398"/>
    <x v="640"/>
    <x v="2"/>
    <x v="0"/>
  </r>
  <r>
    <x v="4"/>
    <x v="35"/>
    <x v="248"/>
    <x v="337"/>
    <x v="589"/>
    <x v="130"/>
    <x v="1"/>
    <x v="0"/>
    <x v="27"/>
    <x v="27"/>
    <x v="48"/>
    <x v="239"/>
    <x v="122"/>
    <x v="113"/>
    <x v="0"/>
    <x v="113"/>
    <x v="177"/>
    <x v="62"/>
    <x v="1"/>
    <x v="99"/>
    <x v="0"/>
    <x v="99"/>
    <x v="240"/>
    <x v="119"/>
    <x v="1"/>
    <x v="0"/>
  </r>
  <r>
    <x v="4"/>
    <x v="35"/>
    <x v="243"/>
    <x v="336"/>
    <x v="558"/>
    <x v="180"/>
    <x v="1"/>
    <x v="0"/>
    <x v="8"/>
    <x v="8"/>
    <x v="53"/>
    <x v="143"/>
    <x v="628"/>
    <x v="0"/>
    <x v="0"/>
    <x v="0"/>
    <x v="345"/>
    <x v="760"/>
    <x v="0"/>
    <x v="81"/>
    <x v="0"/>
    <x v="81"/>
    <x v="271"/>
    <x v="180"/>
    <x v="1"/>
    <x v="0"/>
  </r>
  <r>
    <x v="4"/>
    <x v="35"/>
    <x v="544"/>
    <x v="335"/>
    <x v="484"/>
    <x v="265"/>
    <x v="1"/>
    <x v="0"/>
    <x v="27"/>
    <x v="27"/>
    <x v="0"/>
    <x v="288"/>
    <x v="0"/>
    <x v="110"/>
    <x v="0"/>
    <x v="110"/>
    <x v="128"/>
    <x v="0"/>
    <x v="1"/>
    <x v="145"/>
    <x v="0"/>
    <x v="145"/>
    <x v="133"/>
    <x v="0"/>
    <x v="1"/>
    <x v="0"/>
  </r>
  <r>
    <x v="4"/>
    <x v="35"/>
    <x v="845"/>
    <x v="340"/>
    <x v="923"/>
    <x v="310"/>
    <x v="1"/>
    <x v="0"/>
    <x v="23"/>
    <x v="23"/>
    <x v="64"/>
    <x v="199"/>
    <x v="253"/>
    <x v="63"/>
    <x v="0"/>
    <x v="63"/>
    <x v="263"/>
    <x v="376"/>
    <x v="1"/>
    <x v="93"/>
    <x v="0"/>
    <x v="93"/>
    <x v="269"/>
    <x v="200"/>
    <x v="1"/>
    <x v="0"/>
  </r>
  <r>
    <x v="4"/>
    <x v="35"/>
    <x v="668"/>
    <x v="338"/>
    <x v="615"/>
    <x v="334"/>
    <x v="1"/>
    <x v="0"/>
    <x v="16"/>
    <x v="16"/>
    <x v="95"/>
    <x v="129"/>
    <x v="626"/>
    <x v="91"/>
    <x v="0"/>
    <x v="91"/>
    <x v="263"/>
    <x v="385"/>
    <x v="1"/>
    <x v="59"/>
    <x v="0"/>
    <x v="59"/>
    <x v="366"/>
    <x v="649"/>
    <x v="2"/>
    <x v="0"/>
  </r>
  <r>
    <x v="4"/>
    <x v="35"/>
    <x v="670"/>
    <x v="339"/>
    <x v="622"/>
    <x v="365"/>
    <x v="1"/>
    <x v="0"/>
    <x v="53"/>
    <x v="53"/>
    <x v="334"/>
    <x v="20"/>
    <x v="659"/>
    <x v="132"/>
    <x v="0"/>
    <x v="132"/>
    <x v="481"/>
    <x v="746"/>
    <x v="2"/>
    <x v="202"/>
    <x v="0"/>
    <x v="202"/>
    <x v="518"/>
    <x v="727"/>
    <x v="2"/>
    <x v="0"/>
  </r>
  <r>
    <x v="4"/>
    <x v="35"/>
    <x v="292"/>
    <x v="331"/>
    <x v="121"/>
    <x v="373"/>
    <x v="1"/>
    <x v="0"/>
    <x v="7"/>
    <x v="7"/>
    <x v="29"/>
    <x v="171"/>
    <x v="488"/>
    <x v="23"/>
    <x v="0"/>
    <x v="23"/>
    <x v="269"/>
    <x v="486"/>
    <x v="2"/>
    <x v="25"/>
    <x v="0"/>
    <x v="25"/>
    <x v="312"/>
    <x v="416"/>
    <x v="2"/>
    <x v="0"/>
  </r>
  <r>
    <x v="4"/>
    <x v="35"/>
    <x v="368"/>
    <x v="332"/>
    <x v="180"/>
    <x v="373"/>
    <x v="0"/>
    <x v="0"/>
    <x v="0"/>
    <x v="0"/>
    <x v="31"/>
    <x v="131"/>
    <x v="673"/>
    <x v="0"/>
    <x v="0"/>
    <x v="0"/>
    <x v="321"/>
    <x v="760"/>
    <x v="0"/>
    <x v="64"/>
    <x v="0"/>
    <x v="64"/>
    <x v="268"/>
    <x v="128"/>
    <x v="1"/>
    <x v="1"/>
  </r>
  <r>
    <x v="4"/>
    <x v="35"/>
    <x v="426"/>
    <x v="333"/>
    <x v="235"/>
    <x v="386"/>
    <x v="1"/>
    <x v="0"/>
    <x v="8"/>
    <x v="8"/>
    <x v="120"/>
    <x v="72"/>
    <x v="671"/>
    <x v="41"/>
    <x v="0"/>
    <x v="41"/>
    <x v="385"/>
    <x v="734"/>
    <x v="2"/>
    <x v="26"/>
    <x v="0"/>
    <x v="26"/>
    <x v="427"/>
    <x v="759"/>
    <x v="2"/>
    <x v="1"/>
  </r>
  <r>
    <x v="4"/>
    <x v="35"/>
    <x v="1062"/>
    <x v="534"/>
    <x v="1311"/>
    <x v="515"/>
    <x v="1"/>
    <x v="0"/>
    <x v="42"/>
    <x v="42"/>
    <x v="266"/>
    <x v="43"/>
    <x v="656"/>
    <x v="56"/>
    <x v="0"/>
    <x v="56"/>
    <x v="461"/>
    <x v="754"/>
    <x v="2"/>
    <x v="125"/>
    <x v="0"/>
    <x v="125"/>
    <x v="488"/>
    <x v="741"/>
    <x v="2"/>
    <x v="0"/>
  </r>
  <r>
    <x v="4"/>
    <x v="35"/>
    <x v="948"/>
    <x v="532"/>
    <x v="1115"/>
    <x v="548"/>
    <x v="1"/>
    <x v="0"/>
    <x v="7"/>
    <x v="7"/>
    <x v="0"/>
    <x v="214"/>
    <x v="0"/>
    <x v="26"/>
    <x v="0"/>
    <x v="26"/>
    <x v="217"/>
    <x v="0"/>
    <x v="1"/>
    <x v="25"/>
    <x v="0"/>
    <x v="25"/>
    <x v="268"/>
    <x v="0"/>
    <x v="1"/>
    <x v="1"/>
  </r>
  <r>
    <x v="4"/>
    <x v="35"/>
    <x v="759"/>
    <x v="531"/>
    <x v="780"/>
    <x v="558"/>
    <x v="1"/>
    <x v="0"/>
    <x v="27"/>
    <x v="27"/>
    <x v="210"/>
    <x v="56"/>
    <x v="664"/>
    <x v="78"/>
    <x v="0"/>
    <x v="78"/>
    <x v="434"/>
    <x v="737"/>
    <x v="2"/>
    <x v="111"/>
    <x v="0"/>
    <x v="111"/>
    <x v="456"/>
    <x v="723"/>
    <x v="2"/>
    <x v="0"/>
  </r>
  <r>
    <x v="4"/>
    <x v="35"/>
    <x v="483"/>
    <x v="529"/>
    <x v="329"/>
    <x v="560"/>
    <x v="1"/>
    <x v="0"/>
    <x v="13"/>
    <x v="13"/>
    <x v="46"/>
    <x v="179"/>
    <x v="385"/>
    <x v="92"/>
    <x v="0"/>
    <x v="92"/>
    <x v="193"/>
    <x v="78"/>
    <x v="1"/>
    <x v="31"/>
    <x v="0"/>
    <x v="31"/>
    <x v="330"/>
    <x v="553"/>
    <x v="2"/>
    <x v="0"/>
  </r>
  <r>
    <x v="4"/>
    <x v="35"/>
    <x v="303"/>
    <x v="528"/>
    <x v="71"/>
    <x v="582"/>
    <x v="1"/>
    <x v="0"/>
    <x v="42"/>
    <x v="42"/>
    <x v="175"/>
    <x v="128"/>
    <x v="565"/>
    <x v="172"/>
    <x v="0"/>
    <x v="172"/>
    <x v="276"/>
    <x v="432"/>
    <x v="2"/>
    <x v="146"/>
    <x v="0"/>
    <x v="146"/>
    <x v="385"/>
    <x v="597"/>
    <x v="2"/>
    <x v="0"/>
  </r>
  <r>
    <x v="4"/>
    <x v="35"/>
    <x v="503"/>
    <x v="530"/>
    <x v="396"/>
    <x v="585"/>
    <x v="1"/>
    <x v="0"/>
    <x v="42"/>
    <x v="42"/>
    <x v="150"/>
    <x v="169"/>
    <x v="457"/>
    <x v="95"/>
    <x v="0"/>
    <x v="95"/>
    <x v="363"/>
    <x v="684"/>
    <x v="2"/>
    <x v="198"/>
    <x v="0"/>
    <x v="198"/>
    <x v="234"/>
    <x v="243"/>
    <x v="1"/>
    <x v="1"/>
  </r>
  <r>
    <x v="4"/>
    <x v="35"/>
    <x v="1064"/>
    <x v="533"/>
    <x v="1303"/>
    <x v="671"/>
    <x v="1"/>
    <x v="0"/>
    <x v="8"/>
    <x v="8"/>
    <x v="10"/>
    <x v="200"/>
    <x v="76"/>
    <x v="88"/>
    <x v="0"/>
    <x v="88"/>
    <x v="154"/>
    <x v="6"/>
    <x v="1"/>
    <x v="25"/>
    <x v="0"/>
    <x v="25"/>
    <x v="284"/>
    <x v="73"/>
    <x v="1"/>
    <x v="0"/>
  </r>
  <r>
    <x v="4"/>
    <x v="35"/>
    <x v="1065"/>
    <x v="872"/>
    <x v="1310"/>
    <x v="720"/>
    <x v="1"/>
    <x v="0"/>
    <x v="36"/>
    <x v="36"/>
    <x v="158"/>
    <x v="116"/>
    <x v="593"/>
    <x v="64"/>
    <x v="0"/>
    <x v="64"/>
    <x v="400"/>
    <x v="726"/>
    <x v="2"/>
    <x v="124"/>
    <x v="0"/>
    <x v="124"/>
    <x v="384"/>
    <x v="615"/>
    <x v="2"/>
    <x v="0"/>
  </r>
  <r>
    <x v="4"/>
    <x v="35"/>
    <x v="970"/>
    <x v="926"/>
    <x v="1186"/>
    <x v="755"/>
    <x v="1"/>
    <x v="0"/>
    <x v="42"/>
    <x v="42"/>
    <x v="195"/>
    <x v="95"/>
    <x v="601"/>
    <x v="61"/>
    <x v="0"/>
    <x v="61"/>
    <x v="432"/>
    <x v="742"/>
    <x v="2"/>
    <x v="176"/>
    <x v="0"/>
    <x v="176"/>
    <x v="382"/>
    <x v="557"/>
    <x v="2"/>
    <x v="0"/>
  </r>
  <r>
    <x v="4"/>
    <x v="35"/>
    <x v="1053"/>
    <x v="927"/>
    <x v="1292"/>
    <x v="756"/>
    <x v="0"/>
    <x v="0"/>
    <x v="0"/>
    <x v="0"/>
    <x v="0"/>
    <x v="176"/>
    <x v="673"/>
    <x v="0"/>
    <x v="0"/>
    <x v="0"/>
    <x v="265"/>
    <x v="760"/>
    <x v="0"/>
    <x v="36"/>
    <x v="0"/>
    <x v="36"/>
    <x v="255"/>
    <x v="0"/>
    <x v="1"/>
    <x v="0"/>
  </r>
  <r>
    <x v="4"/>
    <x v="35"/>
    <x v="509"/>
    <x v="932"/>
    <x v="348"/>
    <x v="759"/>
    <x v="1"/>
    <x v="0"/>
    <x v="51"/>
    <x v="51"/>
    <x v="228"/>
    <x v="111"/>
    <x v="566"/>
    <x v="123"/>
    <x v="0"/>
    <x v="123"/>
    <x v="426"/>
    <x v="715"/>
    <x v="2"/>
    <x v="195"/>
    <x v="0"/>
    <x v="195"/>
    <x v="395"/>
    <x v="564"/>
    <x v="2"/>
    <x v="0"/>
  </r>
  <r>
    <x v="4"/>
    <x v="35"/>
    <x v="886"/>
    <x v="981"/>
    <x v="938"/>
    <x v="785"/>
    <x v="0"/>
    <x v="0"/>
    <x v="0"/>
    <x v="0"/>
    <x v="7"/>
    <x v="162"/>
    <x v="673"/>
    <x v="72"/>
    <x v="0"/>
    <x v="72"/>
    <x v="170"/>
    <x v="3"/>
    <x v="1"/>
    <x v="0"/>
    <x v="0"/>
    <x v="0"/>
    <x v="325"/>
    <x v="416"/>
    <x v="0"/>
    <x v="0"/>
  </r>
  <r>
    <x v="4"/>
    <x v="35"/>
    <x v="438"/>
    <x v="1043"/>
    <x v="232"/>
    <x v="819"/>
    <x v="1"/>
    <x v="0"/>
    <x v="8"/>
    <x v="8"/>
    <x v="0"/>
    <x v="218"/>
    <x v="0"/>
    <x v="26"/>
    <x v="0"/>
    <x v="26"/>
    <x v="217"/>
    <x v="0"/>
    <x v="1"/>
    <x v="61"/>
    <x v="0"/>
    <x v="61"/>
    <x v="223"/>
    <x v="0"/>
    <x v="1"/>
    <x v="0"/>
  </r>
  <r>
    <x v="4"/>
    <x v="35"/>
    <x v="991"/>
    <x v="1077"/>
    <x v="1045"/>
    <x v="839"/>
    <x v="1"/>
    <x v="0"/>
    <x v="1"/>
    <x v="1"/>
    <x v="48"/>
    <x v="131"/>
    <x v="669"/>
    <x v="19"/>
    <x v="0"/>
    <x v="19"/>
    <x v="311"/>
    <x v="703"/>
    <x v="2"/>
    <x v="0"/>
    <x v="0"/>
    <x v="0"/>
    <x v="383"/>
    <x v="416"/>
    <x v="0"/>
    <x v="0"/>
  </r>
  <r>
    <x v="4"/>
    <x v="35"/>
    <x v="440"/>
    <x v="1084"/>
    <x v="237"/>
    <x v="846"/>
    <x v="1"/>
    <x v="0"/>
    <x v="1"/>
    <x v="1"/>
    <x v="6"/>
    <x v="190"/>
    <x v="76"/>
    <x v="1"/>
    <x v="0"/>
    <x v="1"/>
    <x v="269"/>
    <x v="688"/>
    <x v="2"/>
    <x v="0"/>
    <x v="0"/>
    <x v="0"/>
    <x v="322"/>
    <x v="416"/>
    <x v="0"/>
    <x v="1"/>
  </r>
  <r>
    <x v="4"/>
    <x v="35"/>
    <x v="1057"/>
    <x v="1099"/>
    <x v="1296"/>
    <x v="857"/>
    <x v="1"/>
    <x v="0"/>
    <x v="8"/>
    <x v="8"/>
    <x v="0"/>
    <x v="218"/>
    <x v="0"/>
    <x v="0"/>
    <x v="0"/>
    <x v="0"/>
    <x v="265"/>
    <x v="760"/>
    <x v="0"/>
    <x v="32"/>
    <x v="0"/>
    <x v="32"/>
    <x v="259"/>
    <x v="0"/>
    <x v="1"/>
    <x v="0"/>
  </r>
  <r>
    <x v="4"/>
    <x v="35"/>
    <x v="441"/>
    <x v="1145"/>
    <x v="244"/>
    <x v="884"/>
    <x v="1"/>
    <x v="0"/>
    <x v="7"/>
    <x v="7"/>
    <x v="31"/>
    <x v="169"/>
    <x v="525"/>
    <x v="0"/>
    <x v="0"/>
    <x v="0"/>
    <x v="321"/>
    <x v="760"/>
    <x v="0"/>
    <x v="0"/>
    <x v="0"/>
    <x v="0"/>
    <x v="366"/>
    <x v="416"/>
    <x v="0"/>
    <x v="0"/>
  </r>
  <r>
    <x v="4"/>
    <x v="35"/>
    <x v="999"/>
    <x v="1148"/>
    <x v="1157"/>
    <x v="886"/>
    <x v="1"/>
    <x v="0"/>
    <x v="1"/>
    <x v="1"/>
    <x v="9"/>
    <x v="185"/>
    <x v="143"/>
    <x v="25"/>
    <x v="0"/>
    <x v="25"/>
    <x v="231"/>
    <x v="29"/>
    <x v="1"/>
    <x v="0"/>
    <x v="0"/>
    <x v="0"/>
    <x v="329"/>
    <x v="416"/>
    <x v="0"/>
    <x v="1"/>
  </r>
  <r>
    <x v="4"/>
    <x v="35"/>
    <x v="338"/>
    <x v="1157"/>
    <x v="44"/>
    <x v="892"/>
    <x v="1"/>
    <x v="0"/>
    <x v="27"/>
    <x v="27"/>
    <x v="231"/>
    <x v="45"/>
    <x v="667"/>
    <x v="160"/>
    <x v="0"/>
    <x v="160"/>
    <x v="395"/>
    <x v="663"/>
    <x v="2"/>
    <x v="40"/>
    <x v="0"/>
    <x v="40"/>
    <x v="496"/>
    <x v="772"/>
    <x v="2"/>
    <x v="0"/>
  </r>
  <r>
    <x v="4"/>
    <x v="35"/>
    <x v="887"/>
    <x v="1161"/>
    <x v="998"/>
    <x v="894"/>
    <x v="1"/>
    <x v="0"/>
    <x v="8"/>
    <x v="8"/>
    <x v="27"/>
    <x v="180"/>
    <x v="365"/>
    <x v="31"/>
    <x v="0"/>
    <x v="31"/>
    <x v="254"/>
    <x v="254"/>
    <x v="1"/>
    <x v="77"/>
    <x v="0"/>
    <x v="77"/>
    <x v="241"/>
    <x v="74"/>
    <x v="1"/>
    <x v="0"/>
  </r>
  <r>
    <x v="4"/>
    <x v="35"/>
    <x v="1068"/>
    <x v="1164"/>
    <x v="1305"/>
    <x v="897"/>
    <x v="1"/>
    <x v="0"/>
    <x v="19"/>
    <x v="19"/>
    <x v="96"/>
    <x v="134"/>
    <x v="609"/>
    <x v="184"/>
    <x v="0"/>
    <x v="184"/>
    <x v="126"/>
    <x v="66"/>
    <x v="1"/>
    <x v="78"/>
    <x v="0"/>
    <x v="78"/>
    <x v="341"/>
    <x v="535"/>
    <x v="2"/>
    <x v="0"/>
  </r>
  <r>
    <x v="4"/>
    <x v="35"/>
    <x v="653"/>
    <x v="1173"/>
    <x v="581"/>
    <x v="904"/>
    <x v="0"/>
    <x v="0"/>
    <x v="0"/>
    <x v="0"/>
    <x v="0"/>
    <x v="176"/>
    <x v="673"/>
    <x v="0"/>
    <x v="0"/>
    <x v="0"/>
    <x v="265"/>
    <x v="760"/>
    <x v="0"/>
    <x v="20"/>
    <x v="0"/>
    <x v="20"/>
    <x v="278"/>
    <x v="0"/>
    <x v="1"/>
    <x v="0"/>
  </r>
  <r>
    <x v="4"/>
    <x v="35"/>
    <x v="443"/>
    <x v="1186"/>
    <x v="230"/>
    <x v="909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4"/>
    <x v="35"/>
    <x v="1004"/>
    <x v="1214"/>
    <x v="1065"/>
    <x v="920"/>
    <x v="1"/>
    <x v="0"/>
    <x v="8"/>
    <x v="8"/>
    <x v="19"/>
    <x v="190"/>
    <x v="196"/>
    <x v="20"/>
    <x v="0"/>
    <x v="20"/>
    <x v="258"/>
    <x v="268"/>
    <x v="1"/>
    <x v="27"/>
    <x v="0"/>
    <x v="27"/>
    <x v="296"/>
    <x v="191"/>
    <x v="1"/>
    <x v="0"/>
  </r>
  <r>
    <x v="4"/>
    <x v="35"/>
    <x v="741"/>
    <x v="1239"/>
    <x v="746"/>
    <x v="933"/>
    <x v="1"/>
    <x v="0"/>
    <x v="23"/>
    <x v="23"/>
    <x v="73"/>
    <x v="187"/>
    <x v="361"/>
    <x v="83"/>
    <x v="0"/>
    <x v="83"/>
    <x v="244"/>
    <x v="258"/>
    <x v="1"/>
    <x v="47"/>
    <x v="0"/>
    <x v="47"/>
    <x v="352"/>
    <x v="628"/>
    <x v="2"/>
    <x v="0"/>
  </r>
  <r>
    <x v="4"/>
    <x v="35"/>
    <x v="789"/>
    <x v="1253"/>
    <x v="785"/>
    <x v="941"/>
    <x v="1"/>
    <x v="0"/>
    <x v="19"/>
    <x v="19"/>
    <x v="188"/>
    <x v="57"/>
    <x v="670"/>
    <x v="101"/>
    <x v="0"/>
    <x v="101"/>
    <x v="403"/>
    <x v="710"/>
    <x v="2"/>
    <x v="26"/>
    <x v="0"/>
    <x v="26"/>
    <x v="475"/>
    <x v="773"/>
    <x v="2"/>
    <x v="0"/>
  </r>
  <r>
    <x v="4"/>
    <x v="35"/>
    <x v="1058"/>
    <x v="1287"/>
    <x v="1298"/>
    <x v="959"/>
    <x v="1"/>
    <x v="0"/>
    <x v="13"/>
    <x v="13"/>
    <x v="22"/>
    <x v="204"/>
    <x v="125"/>
    <x v="49"/>
    <x v="0"/>
    <x v="49"/>
    <x v="222"/>
    <x v="80"/>
    <x v="1"/>
    <x v="8"/>
    <x v="0"/>
    <x v="8"/>
    <x v="341"/>
    <x v="728"/>
    <x v="2"/>
    <x v="0"/>
  </r>
  <r>
    <x v="4"/>
    <x v="49"/>
    <x v="4"/>
    <x v="428"/>
    <x v="65"/>
    <x v="16"/>
    <x v="1"/>
    <x v="0"/>
    <x v="138"/>
    <x v="138"/>
    <x v="448"/>
    <x v="54"/>
    <x v="528"/>
    <x v="466"/>
    <x v="0"/>
    <x v="466"/>
    <x v="402"/>
    <x v="480"/>
    <x v="2"/>
    <x v="457"/>
    <x v="0"/>
    <x v="457"/>
    <x v="471"/>
    <x v="501"/>
    <x v="2"/>
    <x v="0"/>
  </r>
  <r>
    <x v="4"/>
    <x v="49"/>
    <x v="260"/>
    <x v="432"/>
    <x v="762"/>
    <x v="91"/>
    <x v="1"/>
    <x v="0"/>
    <x v="31"/>
    <x v="31"/>
    <x v="0"/>
    <x v="294"/>
    <x v="0"/>
    <x v="0"/>
    <x v="0"/>
    <x v="0"/>
    <x v="265"/>
    <x v="760"/>
    <x v="0"/>
    <x v="100"/>
    <x v="0"/>
    <x v="100"/>
    <x v="176"/>
    <x v="0"/>
    <x v="1"/>
    <x v="0"/>
  </r>
  <r>
    <x v="4"/>
    <x v="49"/>
    <x v="1145"/>
    <x v="436"/>
    <x v="1237"/>
    <x v="147"/>
    <x v="1"/>
    <x v="0"/>
    <x v="36"/>
    <x v="36"/>
    <x v="59"/>
    <x v="267"/>
    <x v="96"/>
    <x v="95"/>
    <x v="0"/>
    <x v="95"/>
    <x v="205"/>
    <x v="105"/>
    <x v="1"/>
    <x v="81"/>
    <x v="0"/>
    <x v="81"/>
    <x v="278"/>
    <x v="212"/>
    <x v="1"/>
    <x v="0"/>
  </r>
  <r>
    <x v="4"/>
    <x v="49"/>
    <x v="354"/>
    <x v="429"/>
    <x v="207"/>
    <x v="216"/>
    <x v="1"/>
    <x v="0"/>
    <x v="34"/>
    <x v="34"/>
    <x v="39"/>
    <x v="276"/>
    <x v="69"/>
    <x v="36"/>
    <x v="0"/>
    <x v="36"/>
    <x v="265"/>
    <x v="402"/>
    <x v="2"/>
    <x v="131"/>
    <x v="0"/>
    <x v="131"/>
    <x v="193"/>
    <x v="58"/>
    <x v="1"/>
    <x v="0"/>
  </r>
  <r>
    <x v="4"/>
    <x v="49"/>
    <x v="917"/>
    <x v="435"/>
    <x v="1120"/>
    <x v="357"/>
    <x v="1"/>
    <x v="0"/>
    <x v="44"/>
    <x v="44"/>
    <x v="154"/>
    <x v="186"/>
    <x v="392"/>
    <x v="120"/>
    <x v="0"/>
    <x v="120"/>
    <x v="342"/>
    <x v="635"/>
    <x v="2"/>
    <x v="152"/>
    <x v="0"/>
    <x v="152"/>
    <x v="343"/>
    <x v="484"/>
    <x v="2"/>
    <x v="0"/>
  </r>
  <r>
    <x v="4"/>
    <x v="49"/>
    <x v="548"/>
    <x v="431"/>
    <x v="505"/>
    <x v="369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4"/>
    <x v="49"/>
    <x v="754"/>
    <x v="433"/>
    <x v="782"/>
    <x v="383"/>
    <x v="1"/>
    <x v="0"/>
    <x v="56"/>
    <x v="56"/>
    <x v="91"/>
    <x v="338"/>
    <x v="75"/>
    <x v="169"/>
    <x v="0"/>
    <x v="169"/>
    <x v="138"/>
    <x v="76"/>
    <x v="1"/>
    <x v="271"/>
    <x v="0"/>
    <x v="271"/>
    <x v="82"/>
    <x v="42"/>
    <x v="1"/>
    <x v="0"/>
  </r>
  <r>
    <x v="4"/>
    <x v="49"/>
    <x v="428"/>
    <x v="430"/>
    <x v="249"/>
    <x v="426"/>
    <x v="1"/>
    <x v="0"/>
    <x v="41"/>
    <x v="41"/>
    <x v="79"/>
    <x v="270"/>
    <x v="123"/>
    <x v="128"/>
    <x v="0"/>
    <x v="128"/>
    <x v="188"/>
    <x v="109"/>
    <x v="1"/>
    <x v="135"/>
    <x v="0"/>
    <x v="135"/>
    <x v="233"/>
    <x v="151"/>
    <x v="1"/>
    <x v="0"/>
  </r>
  <r>
    <x v="4"/>
    <x v="49"/>
    <x v="931"/>
    <x v="434"/>
    <x v="1026"/>
    <x v="429"/>
    <x v="1"/>
    <x v="0"/>
    <x v="42"/>
    <x v="42"/>
    <x v="48"/>
    <x v="301"/>
    <x v="59"/>
    <x v="142"/>
    <x v="0"/>
    <x v="142"/>
    <x v="130"/>
    <x v="35"/>
    <x v="1"/>
    <x v="144"/>
    <x v="0"/>
    <x v="144"/>
    <x v="183"/>
    <x v="65"/>
    <x v="1"/>
    <x v="0"/>
  </r>
  <r>
    <x v="4"/>
    <x v="49"/>
    <x v="379"/>
    <x v="574"/>
    <x v="163"/>
    <x v="478"/>
    <x v="1"/>
    <x v="0"/>
    <x v="10"/>
    <x v="10"/>
    <x v="0"/>
    <x v="230"/>
    <x v="0"/>
    <x v="36"/>
    <x v="0"/>
    <x v="36"/>
    <x v="205"/>
    <x v="0"/>
    <x v="1"/>
    <x v="36"/>
    <x v="0"/>
    <x v="36"/>
    <x v="255"/>
    <x v="0"/>
    <x v="1"/>
    <x v="0"/>
  </r>
  <r>
    <x v="4"/>
    <x v="49"/>
    <x v="863"/>
    <x v="577"/>
    <x v="920"/>
    <x v="530"/>
    <x v="1"/>
    <x v="0"/>
    <x v="104"/>
    <x v="104"/>
    <x v="251"/>
    <x v="396"/>
    <x v="110"/>
    <x v="398"/>
    <x v="0"/>
    <x v="398"/>
    <x v="28"/>
    <x v="54"/>
    <x v="1"/>
    <x v="384"/>
    <x v="0"/>
    <x v="384"/>
    <x v="63"/>
    <x v="120"/>
    <x v="1"/>
    <x v="0"/>
  </r>
  <r>
    <x v="4"/>
    <x v="49"/>
    <x v="304"/>
    <x v="573"/>
    <x v="11"/>
    <x v="594"/>
    <x v="1"/>
    <x v="0"/>
    <x v="56"/>
    <x v="56"/>
    <x v="125"/>
    <x v="307"/>
    <x v="136"/>
    <x v="114"/>
    <x v="0"/>
    <x v="114"/>
    <x v="311"/>
    <x v="566"/>
    <x v="2"/>
    <x v="254"/>
    <x v="0"/>
    <x v="254"/>
    <x v="114"/>
    <x v="104"/>
    <x v="1"/>
    <x v="0"/>
  </r>
  <r>
    <x v="4"/>
    <x v="49"/>
    <x v="815"/>
    <x v="576"/>
    <x v="877"/>
    <x v="610"/>
    <x v="1"/>
    <x v="0"/>
    <x v="58"/>
    <x v="58"/>
    <x v="115"/>
    <x v="321"/>
    <x v="99"/>
    <x v="124"/>
    <x v="0"/>
    <x v="124"/>
    <x v="257"/>
    <x v="366"/>
    <x v="1"/>
    <x v="316"/>
    <x v="0"/>
    <x v="316"/>
    <x v="68"/>
    <x v="47"/>
    <x v="1"/>
    <x v="0"/>
  </r>
  <r>
    <x v="4"/>
    <x v="49"/>
    <x v="565"/>
    <x v="575"/>
    <x v="435"/>
    <x v="634"/>
    <x v="1"/>
    <x v="0"/>
    <x v="10"/>
    <x v="10"/>
    <x v="39"/>
    <x v="176"/>
    <x v="420"/>
    <x v="78"/>
    <x v="0"/>
    <x v="78"/>
    <x v="205"/>
    <x v="84"/>
    <x v="1"/>
    <x v="0"/>
    <x v="0"/>
    <x v="0"/>
    <x v="375"/>
    <x v="416"/>
    <x v="0"/>
    <x v="1"/>
  </r>
  <r>
    <x v="4"/>
    <x v="49"/>
    <x v="967"/>
    <x v="873"/>
    <x v="1206"/>
    <x v="721"/>
    <x v="1"/>
    <x v="0"/>
    <x v="70"/>
    <x v="70"/>
    <x v="97"/>
    <x v="374"/>
    <x v="49"/>
    <x v="72"/>
    <x v="0"/>
    <x v="72"/>
    <x v="311"/>
    <x v="615"/>
    <x v="2"/>
    <x v="250"/>
    <x v="0"/>
    <x v="250"/>
    <x v="98"/>
    <x v="62"/>
    <x v="1"/>
    <x v="0"/>
  </r>
  <r>
    <x v="4"/>
    <x v="49"/>
    <x v="621"/>
    <x v="936"/>
    <x v="565"/>
    <x v="761"/>
    <x v="0"/>
    <x v="0"/>
    <x v="0"/>
    <x v="0"/>
    <x v="0"/>
    <x v="176"/>
    <x v="673"/>
    <x v="0"/>
    <x v="0"/>
    <x v="0"/>
    <x v="265"/>
    <x v="760"/>
    <x v="0"/>
    <x v="44"/>
    <x v="0"/>
    <x v="44"/>
    <x v="243"/>
    <x v="0"/>
    <x v="1"/>
    <x v="0"/>
  </r>
  <r>
    <x v="4"/>
    <x v="49"/>
    <x v="321"/>
    <x v="1045"/>
    <x v="46"/>
    <x v="820"/>
    <x v="1"/>
    <x v="0"/>
    <x v="42"/>
    <x v="42"/>
    <x v="52"/>
    <x v="299"/>
    <x v="64"/>
    <x v="50"/>
    <x v="0"/>
    <x v="50"/>
    <x v="265"/>
    <x v="402"/>
    <x v="2"/>
    <x v="154"/>
    <x v="0"/>
    <x v="154"/>
    <x v="171"/>
    <x v="65"/>
    <x v="1"/>
    <x v="0"/>
  </r>
  <r>
    <x v="4"/>
    <x v="49"/>
    <x v="993"/>
    <x v="1086"/>
    <x v="1098"/>
    <x v="846"/>
    <x v="1"/>
    <x v="0"/>
    <x v="56"/>
    <x v="56"/>
    <x v="131"/>
    <x v="301"/>
    <x v="148"/>
    <x v="239"/>
    <x v="0"/>
    <x v="239"/>
    <x v="108"/>
    <x v="84"/>
    <x v="1"/>
    <x v="215"/>
    <x v="0"/>
    <x v="215"/>
    <x v="183"/>
    <x v="156"/>
    <x v="1"/>
    <x v="0"/>
  </r>
  <r>
    <x v="4"/>
    <x v="49"/>
    <x v="1044"/>
    <x v="1240"/>
    <x v="1268"/>
    <x v="934"/>
    <x v="1"/>
    <x v="0"/>
    <x v="64"/>
    <x v="64"/>
    <x v="104"/>
    <x v="350"/>
    <x v="73"/>
    <x v="211"/>
    <x v="0"/>
    <x v="211"/>
    <x v="108"/>
    <x v="56"/>
    <x v="1"/>
    <x v="236"/>
    <x v="0"/>
    <x v="236"/>
    <x v="114"/>
    <x v="79"/>
    <x v="1"/>
    <x v="0"/>
  </r>
  <r>
    <x v="4"/>
    <x v="49"/>
    <x v="515"/>
    <x v="1264"/>
    <x v="368"/>
    <x v="946"/>
    <x v="1"/>
    <x v="0"/>
    <x v="34"/>
    <x v="34"/>
    <x v="59"/>
    <x v="258"/>
    <x v="105"/>
    <x v="114"/>
    <x v="0"/>
    <x v="114"/>
    <x v="184"/>
    <x v="84"/>
    <x v="1"/>
    <x v="107"/>
    <x v="0"/>
    <x v="107"/>
    <x v="243"/>
    <x v="135"/>
    <x v="1"/>
    <x v="0"/>
  </r>
  <r>
    <x v="4"/>
    <x v="50"/>
    <x v="1136"/>
    <x v="440"/>
    <x v="1044"/>
    <x v="107"/>
    <x v="1"/>
    <x v="0"/>
    <x v="10"/>
    <x v="10"/>
    <x v="39"/>
    <x v="176"/>
    <x v="420"/>
    <x v="0"/>
    <x v="0"/>
    <x v="0"/>
    <x v="331"/>
    <x v="760"/>
    <x v="0"/>
    <x v="90"/>
    <x v="0"/>
    <x v="90"/>
    <x v="243"/>
    <x v="107"/>
    <x v="1"/>
    <x v="0"/>
  </r>
  <r>
    <x v="4"/>
    <x v="50"/>
    <x v="1141"/>
    <x v="441"/>
    <x v="1069"/>
    <x v="140"/>
    <x v="1"/>
    <x v="0"/>
    <x v="1"/>
    <x v="1"/>
    <x v="0"/>
    <x v="197"/>
    <x v="0"/>
    <x v="19"/>
    <x v="0"/>
    <x v="19"/>
    <x v="226"/>
    <x v="0"/>
    <x v="1"/>
    <x v="36"/>
    <x v="0"/>
    <x v="36"/>
    <x v="255"/>
    <x v="0"/>
    <x v="1"/>
    <x v="1"/>
  </r>
  <r>
    <x v="4"/>
    <x v="50"/>
    <x v="1170"/>
    <x v="442"/>
    <x v="1245"/>
    <x v="152"/>
    <x v="1"/>
    <x v="0"/>
    <x v="15"/>
    <x v="15"/>
    <x v="0"/>
    <x v="249"/>
    <x v="0"/>
    <x v="0"/>
    <x v="0"/>
    <x v="0"/>
    <x v="265"/>
    <x v="760"/>
    <x v="0"/>
    <x v="55"/>
    <x v="0"/>
    <x v="55"/>
    <x v="231"/>
    <x v="0"/>
    <x v="1"/>
    <x v="0"/>
  </r>
  <r>
    <x v="4"/>
    <x v="50"/>
    <x v="447"/>
    <x v="437"/>
    <x v="299"/>
    <x v="243"/>
    <x v="1"/>
    <x v="0"/>
    <x v="10"/>
    <x v="10"/>
    <x v="0"/>
    <x v="230"/>
    <x v="0"/>
    <x v="36"/>
    <x v="0"/>
    <x v="36"/>
    <x v="205"/>
    <x v="0"/>
    <x v="1"/>
    <x v="158"/>
    <x v="0"/>
    <x v="158"/>
    <x v="121"/>
    <x v="0"/>
    <x v="1"/>
    <x v="0"/>
  </r>
  <r>
    <x v="4"/>
    <x v="50"/>
    <x v="637"/>
    <x v="439"/>
    <x v="611"/>
    <x v="380"/>
    <x v="1"/>
    <x v="0"/>
    <x v="31"/>
    <x v="31"/>
    <x v="0"/>
    <x v="294"/>
    <x v="0"/>
    <x v="78"/>
    <x v="0"/>
    <x v="78"/>
    <x v="152"/>
    <x v="0"/>
    <x v="1"/>
    <x v="97"/>
    <x v="0"/>
    <x v="97"/>
    <x v="183"/>
    <x v="0"/>
    <x v="1"/>
    <x v="0"/>
  </r>
  <r>
    <x v="4"/>
    <x v="50"/>
    <x v="537"/>
    <x v="438"/>
    <x v="431"/>
    <x v="382"/>
    <x v="1"/>
    <x v="0"/>
    <x v="70"/>
    <x v="70"/>
    <x v="91"/>
    <x v="377"/>
    <x v="43"/>
    <x v="161"/>
    <x v="0"/>
    <x v="161"/>
    <x v="145"/>
    <x v="84"/>
    <x v="1"/>
    <x v="215"/>
    <x v="0"/>
    <x v="215"/>
    <x v="128"/>
    <x v="72"/>
    <x v="1"/>
    <x v="0"/>
  </r>
  <r>
    <x v="4"/>
    <x v="50"/>
    <x v="943"/>
    <x v="579"/>
    <x v="1024"/>
    <x v="524"/>
    <x v="1"/>
    <x v="0"/>
    <x v="53"/>
    <x v="53"/>
    <x v="91"/>
    <x v="327"/>
    <x v="81"/>
    <x v="78"/>
    <x v="0"/>
    <x v="78"/>
    <x v="282"/>
    <x v="499"/>
    <x v="2"/>
    <x v="191"/>
    <x v="0"/>
    <x v="191"/>
    <x v="154"/>
    <x v="92"/>
    <x v="1"/>
    <x v="0"/>
  </r>
  <r>
    <x v="4"/>
    <x v="50"/>
    <x v="761"/>
    <x v="578"/>
    <x v="791"/>
    <x v="586"/>
    <x v="1"/>
    <x v="0"/>
    <x v="63"/>
    <x v="63"/>
    <x v="241"/>
    <x v="176"/>
    <x v="420"/>
    <x v="134"/>
    <x v="0"/>
    <x v="134"/>
    <x v="429"/>
    <x v="712"/>
    <x v="2"/>
    <x v="179"/>
    <x v="0"/>
    <x v="179"/>
    <x v="437"/>
    <x v="665"/>
    <x v="2"/>
    <x v="0"/>
  </r>
  <r>
    <x v="4"/>
    <x v="50"/>
    <x v="880"/>
    <x v="922"/>
    <x v="991"/>
    <x v="752"/>
    <x v="1"/>
    <x v="0"/>
    <x v="51"/>
    <x v="51"/>
    <x v="234"/>
    <x v="104"/>
    <x v="574"/>
    <x v="72"/>
    <x v="0"/>
    <x v="72"/>
    <x v="447"/>
    <x v="744"/>
    <x v="2"/>
    <x v="222"/>
    <x v="0"/>
    <x v="222"/>
    <x v="366"/>
    <x v="504"/>
    <x v="2"/>
    <x v="0"/>
  </r>
  <r>
    <x v="4"/>
    <x v="50"/>
    <x v="715"/>
    <x v="972"/>
    <x v="626"/>
    <x v="781"/>
    <x v="1"/>
    <x v="0"/>
    <x v="43"/>
    <x v="43"/>
    <x v="82"/>
    <x v="283"/>
    <x v="110"/>
    <x v="36"/>
    <x v="0"/>
    <x v="36"/>
    <x v="331"/>
    <x v="703"/>
    <x v="2"/>
    <x v="131"/>
    <x v="0"/>
    <x v="131"/>
    <x v="243"/>
    <x v="167"/>
    <x v="1"/>
    <x v="0"/>
  </r>
  <r>
    <x v="4"/>
    <x v="50"/>
    <x v="574"/>
    <x v="993"/>
    <x v="497"/>
    <x v="793"/>
    <x v="1"/>
    <x v="0"/>
    <x v="53"/>
    <x v="53"/>
    <x v="298"/>
    <x v="46"/>
    <x v="637"/>
    <x v="211"/>
    <x v="0"/>
    <x v="211"/>
    <x v="435"/>
    <x v="680"/>
    <x v="2"/>
    <x v="215"/>
    <x v="0"/>
    <x v="215"/>
    <x v="473"/>
    <x v="682"/>
    <x v="2"/>
    <x v="0"/>
  </r>
  <r>
    <x v="4"/>
    <x v="50"/>
    <x v="987"/>
    <x v="1061"/>
    <x v="1177"/>
    <x v="829"/>
    <x v="1"/>
    <x v="0"/>
    <x v="13"/>
    <x v="13"/>
    <x v="39"/>
    <x v="186"/>
    <x v="313"/>
    <x v="0"/>
    <x v="0"/>
    <x v="0"/>
    <x v="331"/>
    <x v="760"/>
    <x v="0"/>
    <x v="36"/>
    <x v="0"/>
    <x v="36"/>
    <x v="312"/>
    <x v="416"/>
    <x v="2"/>
    <x v="0"/>
  </r>
  <r>
    <x v="4"/>
    <x v="50"/>
    <x v="894"/>
    <x v="1146"/>
    <x v="981"/>
    <x v="885"/>
    <x v="1"/>
    <x v="0"/>
    <x v="13"/>
    <x v="13"/>
    <x v="39"/>
    <x v="186"/>
    <x v="313"/>
    <x v="0"/>
    <x v="0"/>
    <x v="0"/>
    <x v="331"/>
    <x v="760"/>
    <x v="0"/>
    <x v="0"/>
    <x v="0"/>
    <x v="0"/>
    <x v="375"/>
    <x v="416"/>
    <x v="0"/>
    <x v="0"/>
  </r>
  <r>
    <x v="4"/>
    <x v="50"/>
    <x v="736"/>
    <x v="1195"/>
    <x v="663"/>
    <x v="912"/>
    <x v="1"/>
    <x v="0"/>
    <x v="78"/>
    <x v="78"/>
    <x v="131"/>
    <x v="377"/>
    <x v="78"/>
    <x v="294"/>
    <x v="0"/>
    <x v="294"/>
    <x v="72"/>
    <x v="47"/>
    <x v="1"/>
    <x v="215"/>
    <x v="0"/>
    <x v="215"/>
    <x v="183"/>
    <x v="156"/>
    <x v="1"/>
    <x v="0"/>
  </r>
  <r>
    <x v="4"/>
    <x v="50"/>
    <x v="739"/>
    <x v="1212"/>
    <x v="652"/>
    <x v="919"/>
    <x v="1"/>
    <x v="0"/>
    <x v="64"/>
    <x v="64"/>
    <x v="141"/>
    <x v="327"/>
    <x v="122"/>
    <x v="134"/>
    <x v="0"/>
    <x v="134"/>
    <x v="298"/>
    <x v="510"/>
    <x v="2"/>
    <x v="225"/>
    <x v="0"/>
    <x v="225"/>
    <x v="169"/>
    <x v="154"/>
    <x v="1"/>
    <x v="0"/>
  </r>
  <r>
    <x v="1"/>
    <x v="9"/>
    <x v="190"/>
    <x v="616"/>
    <x v="317"/>
    <x v="37"/>
    <x v="1"/>
    <x v="0"/>
    <x v="148"/>
    <x v="148"/>
    <x v="447"/>
    <x v="372"/>
    <x v="335"/>
    <x v="469"/>
    <x v="0"/>
    <x v="469"/>
    <x v="331"/>
    <x v="433"/>
    <x v="2"/>
    <x v="451"/>
    <x v="0"/>
    <x v="451"/>
    <x v="476"/>
    <x v="511"/>
    <x v="2"/>
    <x v="0"/>
  </r>
  <r>
    <x v="1"/>
    <x v="9"/>
    <x v="1080"/>
    <x v="623"/>
    <x v="857"/>
    <x v="96"/>
    <x v="1"/>
    <x v="0"/>
    <x v="203"/>
    <x v="203"/>
    <x v="524"/>
    <x v="455"/>
    <x v="292"/>
    <x v="554"/>
    <x v="0"/>
    <x v="554"/>
    <x v="178"/>
    <x v="395"/>
    <x v="1"/>
    <x v="548"/>
    <x v="0"/>
    <x v="548"/>
    <x v="1"/>
    <x v="218"/>
    <x v="1"/>
    <x v="0"/>
  </r>
  <r>
    <x v="1"/>
    <x v="9"/>
    <x v="264"/>
    <x v="621"/>
    <x v="659"/>
    <x v="121"/>
    <x v="1"/>
    <x v="0"/>
    <x v="103"/>
    <x v="103"/>
    <x v="309"/>
    <x v="356"/>
    <x v="198"/>
    <x v="302"/>
    <x v="0"/>
    <x v="302"/>
    <x v="342"/>
    <x v="513"/>
    <x v="2"/>
    <x v="351"/>
    <x v="0"/>
    <x v="351"/>
    <x v="161"/>
    <x v="276"/>
    <x v="1"/>
    <x v="0"/>
  </r>
  <r>
    <x v="1"/>
    <x v="9"/>
    <x v="210"/>
    <x v="618"/>
    <x v="381"/>
    <x v="134"/>
    <x v="1"/>
    <x v="0"/>
    <x v="185"/>
    <x v="185"/>
    <x v="506"/>
    <x v="273"/>
    <x v="405"/>
    <x v="527"/>
    <x v="0"/>
    <x v="527"/>
    <x v="494"/>
    <x v="589"/>
    <x v="2"/>
    <x v="532"/>
    <x v="0"/>
    <x v="532"/>
    <x v="20"/>
    <x v="286"/>
    <x v="1"/>
    <x v="0"/>
  </r>
  <r>
    <x v="1"/>
    <x v="9"/>
    <x v="280"/>
    <x v="622"/>
    <x v="828"/>
    <x v="160"/>
    <x v="1"/>
    <x v="0"/>
    <x v="183"/>
    <x v="183"/>
    <x v="487"/>
    <x v="443"/>
    <x v="219"/>
    <x v="520"/>
    <x v="0"/>
    <x v="520"/>
    <x v="96"/>
    <x v="333"/>
    <x v="1"/>
    <x v="524"/>
    <x v="0"/>
    <x v="524"/>
    <x v="24"/>
    <x v="251"/>
    <x v="1"/>
    <x v="0"/>
  </r>
  <r>
    <x v="1"/>
    <x v="9"/>
    <x v="44"/>
    <x v="615"/>
    <x v="188"/>
    <x v="176"/>
    <x v="1"/>
    <x v="0"/>
    <x v="199"/>
    <x v="199"/>
    <x v="519"/>
    <x v="450"/>
    <x v="275"/>
    <x v="549"/>
    <x v="0"/>
    <x v="549"/>
    <x v="21"/>
    <x v="284"/>
    <x v="1"/>
    <x v="541"/>
    <x v="0"/>
    <x v="541"/>
    <x v="4"/>
    <x v="238"/>
    <x v="1"/>
    <x v="0"/>
  </r>
  <r>
    <x v="1"/>
    <x v="9"/>
    <x v="250"/>
    <x v="619"/>
    <x v="610"/>
    <x v="187"/>
    <x v="0"/>
    <x v="0"/>
    <x v="0"/>
    <x v="0"/>
    <x v="60"/>
    <x v="103"/>
    <x v="673"/>
    <x v="0"/>
    <x v="0"/>
    <x v="0"/>
    <x v="350"/>
    <x v="760"/>
    <x v="0"/>
    <x v="17"/>
    <x v="0"/>
    <x v="17"/>
    <x v="373"/>
    <x v="745"/>
    <x v="2"/>
    <x v="0"/>
  </r>
  <r>
    <x v="1"/>
    <x v="9"/>
    <x v="251"/>
    <x v="620"/>
    <x v="604"/>
    <x v="194"/>
    <x v="1"/>
    <x v="0"/>
    <x v="149"/>
    <x v="149"/>
    <x v="452"/>
    <x v="346"/>
    <x v="360"/>
    <x v="480"/>
    <x v="0"/>
    <x v="480"/>
    <x v="231"/>
    <x v="391"/>
    <x v="1"/>
    <x v="458"/>
    <x v="0"/>
    <x v="458"/>
    <x v="483"/>
    <x v="519"/>
    <x v="2"/>
    <x v="0"/>
  </r>
  <r>
    <x v="1"/>
    <x v="9"/>
    <x v="1156"/>
    <x v="624"/>
    <x v="1049"/>
    <x v="202"/>
    <x v="1"/>
    <x v="0"/>
    <x v="140"/>
    <x v="140"/>
    <x v="428"/>
    <x v="379"/>
    <x v="295"/>
    <x v="461"/>
    <x v="0"/>
    <x v="461"/>
    <x v="121"/>
    <x v="315"/>
    <x v="1"/>
    <x v="462"/>
    <x v="0"/>
    <x v="462"/>
    <x v="98"/>
    <x v="326"/>
    <x v="1"/>
    <x v="0"/>
  </r>
  <r>
    <x v="1"/>
    <x v="9"/>
    <x v="198"/>
    <x v="617"/>
    <x v="280"/>
    <x v="203"/>
    <x v="1"/>
    <x v="0"/>
    <x v="101"/>
    <x v="101"/>
    <x v="268"/>
    <x v="384"/>
    <x v="139"/>
    <x v="143"/>
    <x v="0"/>
    <x v="143"/>
    <x v="444"/>
    <x v="716"/>
    <x v="2"/>
    <x v="379"/>
    <x v="0"/>
    <x v="379"/>
    <x v="71"/>
    <x v="139"/>
    <x v="1"/>
    <x v="0"/>
  </r>
  <r>
    <x v="1"/>
    <x v="9"/>
    <x v="1243"/>
    <x v="633"/>
    <x v="636"/>
    <x v="259"/>
    <x v="1"/>
    <x v="0"/>
    <x v="152"/>
    <x v="152"/>
    <x v="448"/>
    <x v="381"/>
    <x v="324"/>
    <x v="448"/>
    <x v="0"/>
    <x v="448"/>
    <x v="468"/>
    <x v="591"/>
    <x v="2"/>
    <x v="497"/>
    <x v="0"/>
    <x v="497"/>
    <x v="33"/>
    <x v="228"/>
    <x v="1"/>
    <x v="0"/>
  </r>
  <r>
    <x v="1"/>
    <x v="9"/>
    <x v="1268"/>
    <x v="635"/>
    <x v="827"/>
    <x v="280"/>
    <x v="1"/>
    <x v="0"/>
    <x v="94"/>
    <x v="94"/>
    <x v="150"/>
    <x v="403"/>
    <x v="56"/>
    <x v="307"/>
    <x v="0"/>
    <x v="307"/>
    <x v="69"/>
    <x v="52"/>
    <x v="1"/>
    <x v="231"/>
    <x v="0"/>
    <x v="231"/>
    <x v="174"/>
    <x v="164"/>
    <x v="1"/>
    <x v="0"/>
  </r>
  <r>
    <x v="1"/>
    <x v="9"/>
    <x v="1204"/>
    <x v="628"/>
    <x v="296"/>
    <x v="309"/>
    <x v="1"/>
    <x v="0"/>
    <x v="194"/>
    <x v="194"/>
    <x v="508"/>
    <x v="446"/>
    <x v="255"/>
    <x v="541"/>
    <x v="0"/>
    <x v="541"/>
    <x v="33"/>
    <x v="296"/>
    <x v="1"/>
    <x v="535"/>
    <x v="0"/>
    <x v="535"/>
    <x v="13"/>
    <x v="261"/>
    <x v="1"/>
    <x v="0"/>
  </r>
  <r>
    <x v="1"/>
    <x v="9"/>
    <x v="1206"/>
    <x v="629"/>
    <x v="303"/>
    <x v="402"/>
    <x v="1"/>
    <x v="0"/>
    <x v="24"/>
    <x v="24"/>
    <x v="89"/>
    <x v="166"/>
    <x v="493"/>
    <x v="35"/>
    <x v="0"/>
    <x v="35"/>
    <x v="342"/>
    <x v="716"/>
    <x v="2"/>
    <x v="84"/>
    <x v="0"/>
    <x v="84"/>
    <x v="320"/>
    <x v="458"/>
    <x v="2"/>
    <x v="0"/>
  </r>
  <r>
    <x v="1"/>
    <x v="9"/>
    <x v="1191"/>
    <x v="625"/>
    <x v="183"/>
    <x v="455"/>
    <x v="1"/>
    <x v="0"/>
    <x v="170"/>
    <x v="170"/>
    <x v="462"/>
    <x v="439"/>
    <x v="186"/>
    <x v="504"/>
    <x v="0"/>
    <x v="504"/>
    <x v="43"/>
    <x v="248"/>
    <x v="1"/>
    <x v="493"/>
    <x v="0"/>
    <x v="493"/>
    <x v="61"/>
    <x v="305"/>
    <x v="1"/>
    <x v="0"/>
  </r>
  <r>
    <x v="1"/>
    <x v="9"/>
    <x v="1235"/>
    <x v="632"/>
    <x v="561"/>
    <x v="456"/>
    <x v="1"/>
    <x v="0"/>
    <x v="162"/>
    <x v="162"/>
    <x v="421"/>
    <x v="447"/>
    <x v="129"/>
    <x v="506"/>
    <x v="0"/>
    <x v="506"/>
    <x v="7"/>
    <x v="92"/>
    <x v="1"/>
    <x v="482"/>
    <x v="0"/>
    <x v="482"/>
    <x v="28"/>
    <x v="184"/>
    <x v="1"/>
    <x v="0"/>
  </r>
  <r>
    <x v="1"/>
    <x v="9"/>
    <x v="1250"/>
    <x v="634"/>
    <x v="671"/>
    <x v="463"/>
    <x v="1"/>
    <x v="0"/>
    <x v="93"/>
    <x v="93"/>
    <x v="222"/>
    <x v="383"/>
    <x v="107"/>
    <x v="279"/>
    <x v="0"/>
    <x v="279"/>
    <x v="147"/>
    <x v="200"/>
    <x v="1"/>
    <x v="172"/>
    <x v="0"/>
    <x v="172"/>
    <x v="425"/>
    <x v="640"/>
    <x v="2"/>
    <x v="0"/>
  </r>
  <r>
    <x v="1"/>
    <x v="9"/>
    <x v="1288"/>
    <x v="637"/>
    <x v="1006"/>
    <x v="464"/>
    <x v="1"/>
    <x v="0"/>
    <x v="62"/>
    <x v="62"/>
    <x v="67"/>
    <x v="364"/>
    <x v="33"/>
    <x v="206"/>
    <x v="0"/>
    <x v="206"/>
    <x v="94"/>
    <x v="24"/>
    <x v="1"/>
    <x v="158"/>
    <x v="0"/>
    <x v="158"/>
    <x v="183"/>
    <x v="87"/>
    <x v="1"/>
    <x v="0"/>
  </r>
  <r>
    <x v="1"/>
    <x v="9"/>
    <x v="1208"/>
    <x v="630"/>
    <x v="298"/>
    <x v="500"/>
    <x v="1"/>
    <x v="0"/>
    <x v="53"/>
    <x v="53"/>
    <x v="159"/>
    <x v="262"/>
    <x v="232"/>
    <x v="143"/>
    <x v="0"/>
    <x v="143"/>
    <x v="303"/>
    <x v="517"/>
    <x v="2"/>
    <x v="249"/>
    <x v="0"/>
    <x v="249"/>
    <x v="160"/>
    <x v="156"/>
    <x v="1"/>
    <x v="0"/>
  </r>
  <r>
    <x v="1"/>
    <x v="9"/>
    <x v="1308"/>
    <x v="639"/>
    <x v="1058"/>
    <x v="561"/>
    <x v="1"/>
    <x v="0"/>
    <x v="180"/>
    <x v="180"/>
    <x v="472"/>
    <x v="452"/>
    <x v="163"/>
    <x v="525"/>
    <x v="0"/>
    <x v="525"/>
    <x v="13"/>
    <x v="169"/>
    <x v="1"/>
    <x v="521"/>
    <x v="0"/>
    <x v="521"/>
    <x v="11"/>
    <x v="172"/>
    <x v="1"/>
    <x v="0"/>
  </r>
  <r>
    <x v="1"/>
    <x v="9"/>
    <x v="1271"/>
    <x v="636"/>
    <x v="832"/>
    <x v="596"/>
    <x v="0"/>
    <x v="0"/>
    <x v="0"/>
    <x v="0"/>
    <x v="16"/>
    <x v="144"/>
    <x v="673"/>
    <x v="0"/>
    <x v="0"/>
    <x v="0"/>
    <x v="303"/>
    <x v="760"/>
    <x v="0"/>
    <x v="34"/>
    <x v="0"/>
    <x v="34"/>
    <x v="284"/>
    <x v="122"/>
    <x v="1"/>
    <x v="1"/>
  </r>
  <r>
    <x v="1"/>
    <x v="9"/>
    <x v="1310"/>
    <x v="640"/>
    <x v="1149"/>
    <x v="607"/>
    <x v="1"/>
    <x v="0"/>
    <x v="150"/>
    <x v="150"/>
    <x v="446"/>
    <x v="382"/>
    <x v="315"/>
    <x v="468"/>
    <x v="0"/>
    <x v="468"/>
    <x v="320"/>
    <x v="422"/>
    <x v="2"/>
    <x v="498"/>
    <x v="0"/>
    <x v="498"/>
    <x v="27"/>
    <x v="211"/>
    <x v="1"/>
    <x v="0"/>
  </r>
  <r>
    <x v="1"/>
    <x v="9"/>
    <x v="1202"/>
    <x v="627"/>
    <x v="246"/>
    <x v="609"/>
    <x v="1"/>
    <x v="0"/>
    <x v="53"/>
    <x v="53"/>
    <x v="115"/>
    <x v="307"/>
    <x v="122"/>
    <x v="147"/>
    <x v="0"/>
    <x v="147"/>
    <x v="205"/>
    <x v="194"/>
    <x v="1"/>
    <x v="254"/>
    <x v="0"/>
    <x v="254"/>
    <x v="109"/>
    <x v="83"/>
    <x v="1"/>
    <x v="0"/>
  </r>
  <r>
    <x v="1"/>
    <x v="9"/>
    <x v="1194"/>
    <x v="626"/>
    <x v="176"/>
    <x v="611"/>
    <x v="1"/>
    <x v="0"/>
    <x v="42"/>
    <x v="42"/>
    <x v="178"/>
    <x v="119"/>
    <x v="574"/>
    <x v="0"/>
    <x v="0"/>
    <x v="0"/>
    <x v="445"/>
    <x v="760"/>
    <x v="0"/>
    <x v="286"/>
    <x v="0"/>
    <x v="286"/>
    <x v="121"/>
    <x v="144"/>
    <x v="1"/>
    <x v="0"/>
  </r>
  <r>
    <x v="1"/>
    <x v="9"/>
    <x v="1292"/>
    <x v="638"/>
    <x v="930"/>
    <x v="624"/>
    <x v="1"/>
    <x v="0"/>
    <x v="6"/>
    <x v="6"/>
    <x v="37"/>
    <x v="154"/>
    <x v="602"/>
    <x v="14"/>
    <x v="0"/>
    <x v="14"/>
    <x v="303"/>
    <x v="703"/>
    <x v="2"/>
    <x v="78"/>
    <x v="0"/>
    <x v="78"/>
    <x v="255"/>
    <x v="116"/>
    <x v="1"/>
    <x v="0"/>
  </r>
  <r>
    <x v="1"/>
    <x v="9"/>
    <x v="1230"/>
    <x v="631"/>
    <x v="508"/>
    <x v="625"/>
    <x v="1"/>
    <x v="0"/>
    <x v="42"/>
    <x v="42"/>
    <x v="82"/>
    <x v="276"/>
    <x v="122"/>
    <x v="78"/>
    <x v="0"/>
    <x v="78"/>
    <x v="265"/>
    <x v="402"/>
    <x v="2"/>
    <x v="119"/>
    <x v="0"/>
    <x v="119"/>
    <x v="255"/>
    <x v="197"/>
    <x v="1"/>
    <x v="0"/>
  </r>
  <r>
    <x v="1"/>
    <x v="9"/>
    <x v="1311"/>
    <x v="789"/>
    <x v="1059"/>
    <x v="662"/>
    <x v="1"/>
    <x v="0"/>
    <x v="23"/>
    <x v="23"/>
    <x v="0"/>
    <x v="276"/>
    <x v="0"/>
    <x v="0"/>
    <x v="0"/>
    <x v="0"/>
    <x v="265"/>
    <x v="760"/>
    <x v="0"/>
    <x v="158"/>
    <x v="0"/>
    <x v="158"/>
    <x v="121"/>
    <x v="0"/>
    <x v="1"/>
    <x v="0"/>
  </r>
  <r>
    <x v="1"/>
    <x v="9"/>
    <x v="1212"/>
    <x v="803"/>
    <x v="297"/>
    <x v="670"/>
    <x v="1"/>
    <x v="0"/>
    <x v="111"/>
    <x v="111"/>
    <x v="351"/>
    <x v="325"/>
    <x v="285"/>
    <x v="358"/>
    <x v="0"/>
    <x v="358"/>
    <x v="331"/>
    <x v="471"/>
    <x v="2"/>
    <x v="382"/>
    <x v="0"/>
    <x v="382"/>
    <x v="274"/>
    <x v="390"/>
    <x v="1"/>
    <x v="0"/>
  </r>
  <r>
    <x v="1"/>
    <x v="9"/>
    <x v="1196"/>
    <x v="917"/>
    <x v="219"/>
    <x v="747"/>
    <x v="1"/>
    <x v="0"/>
    <x v="38"/>
    <x v="38"/>
    <x v="115"/>
    <x v="197"/>
    <x v="351"/>
    <x v="120"/>
    <x v="0"/>
    <x v="120"/>
    <x v="265"/>
    <x v="402"/>
    <x v="2"/>
    <x v="241"/>
    <x v="0"/>
    <x v="241"/>
    <x v="121"/>
    <x v="96"/>
    <x v="1"/>
    <x v="0"/>
  </r>
  <r>
    <x v="1"/>
    <x v="9"/>
    <x v="1274"/>
    <x v="960"/>
    <x v="839"/>
    <x v="774"/>
    <x v="1"/>
    <x v="0"/>
    <x v="10"/>
    <x v="10"/>
    <x v="39"/>
    <x v="176"/>
    <x v="420"/>
    <x v="36"/>
    <x v="0"/>
    <x v="36"/>
    <x v="265"/>
    <x v="402"/>
    <x v="2"/>
    <x v="20"/>
    <x v="0"/>
    <x v="20"/>
    <x v="343"/>
    <x v="674"/>
    <x v="2"/>
    <x v="1"/>
  </r>
  <r>
    <x v="1"/>
    <x v="9"/>
    <x v="1272"/>
    <x v="1058"/>
    <x v="821"/>
    <x v="826"/>
    <x v="1"/>
    <x v="0"/>
    <x v="2"/>
    <x v="2"/>
    <x v="16"/>
    <x v="176"/>
    <x v="420"/>
    <x v="14"/>
    <x v="0"/>
    <x v="14"/>
    <x v="265"/>
    <x v="402"/>
    <x v="2"/>
    <x v="14"/>
    <x v="0"/>
    <x v="14"/>
    <x v="317"/>
    <x v="540"/>
    <x v="2"/>
    <x v="1"/>
  </r>
  <r>
    <x v="1"/>
    <x v="9"/>
    <x v="1232"/>
    <x v="1088"/>
    <x v="509"/>
    <x v="848"/>
    <x v="1"/>
    <x v="0"/>
    <x v="54"/>
    <x v="54"/>
    <x v="216"/>
    <x v="151"/>
    <x v="484"/>
    <x v="172"/>
    <x v="0"/>
    <x v="172"/>
    <x v="360"/>
    <x v="619"/>
    <x v="2"/>
    <x v="74"/>
    <x v="0"/>
    <x v="74"/>
    <x v="474"/>
    <x v="752"/>
    <x v="2"/>
    <x v="0"/>
  </r>
  <r>
    <x v="1"/>
    <x v="9"/>
    <x v="1223"/>
    <x v="1278"/>
    <x v="384"/>
    <x v="954"/>
    <x v="1"/>
    <x v="0"/>
    <x v="27"/>
    <x v="27"/>
    <x v="123"/>
    <x v="123"/>
    <x v="600"/>
    <x v="95"/>
    <x v="0"/>
    <x v="95"/>
    <x v="328"/>
    <x v="635"/>
    <x v="2"/>
    <x v="310"/>
    <x v="0"/>
    <x v="310"/>
    <x v="74"/>
    <x v="61"/>
    <x v="1"/>
    <x v="0"/>
  </r>
  <r>
    <x v="1"/>
    <x v="1"/>
    <x v="1119"/>
    <x v="590"/>
    <x v="1057"/>
    <x v="57"/>
    <x v="1"/>
    <x v="0"/>
    <x v="177"/>
    <x v="177"/>
    <x v="479"/>
    <x v="434"/>
    <x v="225"/>
    <x v="516"/>
    <x v="0"/>
    <x v="516"/>
    <x v="45"/>
    <x v="267"/>
    <x v="1"/>
    <x v="517"/>
    <x v="0"/>
    <x v="517"/>
    <x v="19"/>
    <x v="224"/>
    <x v="1"/>
    <x v="0"/>
  </r>
  <r>
    <x v="1"/>
    <x v="1"/>
    <x v="1100"/>
    <x v="589"/>
    <x v="941"/>
    <x v="151"/>
    <x v="1"/>
    <x v="0"/>
    <x v="175"/>
    <x v="175"/>
    <x v="486"/>
    <x v="412"/>
    <x v="314"/>
    <x v="497"/>
    <x v="0"/>
    <x v="497"/>
    <x v="475"/>
    <x v="558"/>
    <x v="2"/>
    <x v="513"/>
    <x v="0"/>
    <x v="513"/>
    <x v="37"/>
    <x v="291"/>
    <x v="1"/>
    <x v="0"/>
  </r>
  <r>
    <x v="1"/>
    <x v="1"/>
    <x v="1224"/>
    <x v="593"/>
    <x v="412"/>
    <x v="274"/>
    <x v="1"/>
    <x v="0"/>
    <x v="144"/>
    <x v="144"/>
    <x v="381"/>
    <x v="433"/>
    <x v="121"/>
    <x v="458"/>
    <x v="0"/>
    <x v="458"/>
    <x v="25"/>
    <x v="121"/>
    <x v="1"/>
    <x v="470"/>
    <x v="0"/>
    <x v="470"/>
    <x v="18"/>
    <x v="123"/>
    <x v="1"/>
    <x v="0"/>
  </r>
  <r>
    <x v="1"/>
    <x v="1"/>
    <x v="1277"/>
    <x v="596"/>
    <x v="908"/>
    <x v="306"/>
    <x v="1"/>
    <x v="0"/>
    <x v="130"/>
    <x v="130"/>
    <x v="413"/>
    <x v="214"/>
    <x v="401"/>
    <x v="369"/>
    <x v="0"/>
    <x v="369"/>
    <x v="484"/>
    <x v="685"/>
    <x v="2"/>
    <x v="414"/>
    <x v="0"/>
    <x v="414"/>
    <x v="487"/>
    <x v="558"/>
    <x v="2"/>
    <x v="0"/>
  </r>
  <r>
    <x v="1"/>
    <x v="1"/>
    <x v="1215"/>
    <x v="592"/>
    <x v="360"/>
    <x v="482"/>
    <x v="1"/>
    <x v="0"/>
    <x v="187"/>
    <x v="187"/>
    <x v="504"/>
    <x v="363"/>
    <x v="380"/>
    <x v="535"/>
    <x v="0"/>
    <x v="535"/>
    <x v="186"/>
    <x v="387"/>
    <x v="1"/>
    <x v="515"/>
    <x v="0"/>
    <x v="515"/>
    <x v="527"/>
    <x v="512"/>
    <x v="2"/>
    <x v="0"/>
  </r>
  <r>
    <x v="1"/>
    <x v="1"/>
    <x v="1304"/>
    <x v="598"/>
    <x v="1053"/>
    <x v="519"/>
    <x v="1"/>
    <x v="0"/>
    <x v="49"/>
    <x v="49"/>
    <x v="172"/>
    <x v="205"/>
    <x v="355"/>
    <x v="226"/>
    <x v="0"/>
    <x v="226"/>
    <x v="157"/>
    <x v="165"/>
    <x v="1"/>
    <x v="178"/>
    <x v="0"/>
    <x v="178"/>
    <x v="335"/>
    <x v="459"/>
    <x v="2"/>
    <x v="0"/>
  </r>
  <r>
    <x v="1"/>
    <x v="1"/>
    <x v="1255"/>
    <x v="594"/>
    <x v="638"/>
    <x v="616"/>
    <x v="1"/>
    <x v="0"/>
    <x v="53"/>
    <x v="53"/>
    <x v="112"/>
    <x v="309"/>
    <x v="115"/>
    <x v="157"/>
    <x v="0"/>
    <x v="157"/>
    <x v="181"/>
    <x v="145"/>
    <x v="1"/>
    <x v="207"/>
    <x v="0"/>
    <x v="207"/>
    <x v="160"/>
    <x v="122"/>
    <x v="1"/>
    <x v="0"/>
  </r>
  <r>
    <x v="1"/>
    <x v="1"/>
    <x v="1291"/>
    <x v="597"/>
    <x v="922"/>
    <x v="617"/>
    <x v="1"/>
    <x v="0"/>
    <x v="193"/>
    <x v="193"/>
    <x v="513"/>
    <x v="411"/>
    <x v="356"/>
    <x v="539"/>
    <x v="0"/>
    <x v="539"/>
    <x v="413"/>
    <x v="444"/>
    <x v="2"/>
    <x v="533"/>
    <x v="0"/>
    <x v="533"/>
    <x v="44"/>
    <x v="341"/>
    <x v="1"/>
    <x v="0"/>
  </r>
  <r>
    <x v="1"/>
    <x v="1"/>
    <x v="1211"/>
    <x v="591"/>
    <x v="270"/>
    <x v="623"/>
    <x v="1"/>
    <x v="0"/>
    <x v="42"/>
    <x v="42"/>
    <x v="112"/>
    <x v="236"/>
    <x v="232"/>
    <x v="35"/>
    <x v="0"/>
    <x v="35"/>
    <x v="376"/>
    <x v="735"/>
    <x v="2"/>
    <x v="117"/>
    <x v="0"/>
    <x v="117"/>
    <x v="312"/>
    <x v="416"/>
    <x v="2"/>
    <x v="0"/>
  </r>
  <r>
    <x v="1"/>
    <x v="1"/>
    <x v="1256"/>
    <x v="595"/>
    <x v="709"/>
    <x v="637"/>
    <x v="1"/>
    <x v="0"/>
    <x v="61"/>
    <x v="61"/>
    <x v="296"/>
    <x v="67"/>
    <x v="607"/>
    <x v="212"/>
    <x v="0"/>
    <x v="212"/>
    <x v="432"/>
    <x v="676"/>
    <x v="2"/>
    <x v="230"/>
    <x v="0"/>
    <x v="230"/>
    <x v="466"/>
    <x v="659"/>
    <x v="2"/>
    <x v="0"/>
  </r>
  <r>
    <x v="1"/>
    <x v="1"/>
    <x v="1282"/>
    <x v="826"/>
    <x v="859"/>
    <x v="695"/>
    <x v="1"/>
    <x v="0"/>
    <x v="75"/>
    <x v="75"/>
    <x v="303"/>
    <x v="111"/>
    <x v="535"/>
    <x v="181"/>
    <x v="0"/>
    <x v="181"/>
    <x v="451"/>
    <x v="711"/>
    <x v="2"/>
    <x v="262"/>
    <x v="0"/>
    <x v="262"/>
    <x v="437"/>
    <x v="601"/>
    <x v="2"/>
    <x v="0"/>
  </r>
  <r>
    <x v="1"/>
    <x v="1"/>
    <x v="1295"/>
    <x v="1081"/>
    <x v="974"/>
    <x v="843"/>
    <x v="1"/>
    <x v="0"/>
    <x v="42"/>
    <x v="42"/>
    <x v="142"/>
    <x v="182"/>
    <x v="400"/>
    <x v="95"/>
    <x v="0"/>
    <x v="95"/>
    <x v="352"/>
    <x v="671"/>
    <x v="2"/>
    <x v="118"/>
    <x v="0"/>
    <x v="118"/>
    <x v="373"/>
    <x v="593"/>
    <x v="2"/>
    <x v="0"/>
  </r>
  <r>
    <x v="1"/>
    <x v="1"/>
    <x v="1318"/>
    <x v="1096"/>
    <x v="1216"/>
    <x v="854"/>
    <x v="1"/>
    <x v="0"/>
    <x v="23"/>
    <x v="23"/>
    <x v="97"/>
    <x v="148"/>
    <x v="563"/>
    <x v="35"/>
    <x v="0"/>
    <x v="35"/>
    <x v="350"/>
    <x v="723"/>
    <x v="2"/>
    <x v="17"/>
    <x v="0"/>
    <x v="17"/>
    <x v="415"/>
    <x v="766"/>
    <x v="2"/>
    <x v="0"/>
  </r>
  <r>
    <x v="1"/>
    <x v="1"/>
    <x v="1188"/>
    <x v="1227"/>
    <x v="87"/>
    <x v="927"/>
    <x v="1"/>
    <x v="0"/>
    <x v="47"/>
    <x v="47"/>
    <x v="183"/>
    <x v="166"/>
    <x v="459"/>
    <x v="195"/>
    <x v="0"/>
    <x v="195"/>
    <x v="239"/>
    <x v="332"/>
    <x v="1"/>
    <x v="140"/>
    <x v="0"/>
    <x v="140"/>
    <x v="406"/>
    <x v="634"/>
    <x v="2"/>
    <x v="0"/>
  </r>
  <r>
    <x v="1"/>
    <x v="1"/>
    <x v="1298"/>
    <x v="1244"/>
    <x v="942"/>
    <x v="936"/>
    <x v="0"/>
    <x v="0"/>
    <x v="0"/>
    <x v="0"/>
    <x v="0"/>
    <x v="176"/>
    <x v="673"/>
    <x v="0"/>
    <x v="0"/>
    <x v="0"/>
    <x v="265"/>
    <x v="760"/>
    <x v="0"/>
    <x v="386"/>
    <x v="0"/>
    <x v="386"/>
    <x v="26"/>
    <x v="0"/>
    <x v="1"/>
    <x v="0"/>
  </r>
  <r>
    <x v="1"/>
    <x v="1"/>
    <x v="1199"/>
    <x v="1263"/>
    <x v="153"/>
    <x v="946"/>
    <x v="1"/>
    <x v="0"/>
    <x v="50"/>
    <x v="50"/>
    <x v="228"/>
    <x v="105"/>
    <x v="574"/>
    <x v="226"/>
    <x v="0"/>
    <x v="226"/>
    <x v="272"/>
    <x v="412"/>
    <x v="2"/>
    <x v="164"/>
    <x v="0"/>
    <x v="164"/>
    <x v="434"/>
    <x v="668"/>
    <x v="2"/>
    <x v="0"/>
  </r>
  <r>
    <x v="1"/>
    <x v="23"/>
    <x v="1079"/>
    <x v="663"/>
    <x v="906"/>
    <x v="89"/>
    <x v="1"/>
    <x v="0"/>
    <x v="86"/>
    <x v="86"/>
    <x v="370"/>
    <x v="30"/>
    <x v="614"/>
    <x v="237"/>
    <x v="0"/>
    <x v="237"/>
    <x v="483"/>
    <x v="722"/>
    <x v="2"/>
    <x v="53"/>
    <x v="0"/>
    <x v="53"/>
    <x v="542"/>
    <x v="778"/>
    <x v="2"/>
    <x v="0"/>
  </r>
  <r>
    <x v="1"/>
    <x v="23"/>
    <x v="184"/>
    <x v="661"/>
    <x v="245"/>
    <x v="110"/>
    <x v="1"/>
    <x v="0"/>
    <x v="66"/>
    <x v="66"/>
    <x v="252"/>
    <x v="171"/>
    <x v="434"/>
    <x v="291"/>
    <x v="0"/>
    <x v="291"/>
    <x v="196"/>
    <x v="280"/>
    <x v="1"/>
    <x v="273"/>
    <x v="0"/>
    <x v="273"/>
    <x v="287"/>
    <x v="386"/>
    <x v="1"/>
    <x v="0"/>
  </r>
  <r>
    <x v="1"/>
    <x v="23"/>
    <x v="1169"/>
    <x v="669"/>
    <x v="1271"/>
    <x v="113"/>
    <x v="1"/>
    <x v="0"/>
    <x v="94"/>
    <x v="94"/>
    <x v="251"/>
    <x v="370"/>
    <x v="153"/>
    <x v="332"/>
    <x v="0"/>
    <x v="332"/>
    <x v="100"/>
    <x v="145"/>
    <x v="1"/>
    <x v="307"/>
    <x v="0"/>
    <x v="307"/>
    <x v="194"/>
    <x v="271"/>
    <x v="1"/>
    <x v="0"/>
  </r>
  <r>
    <x v="1"/>
    <x v="23"/>
    <x v="1097"/>
    <x v="890"/>
    <x v="1005"/>
    <x v="114"/>
    <x v="1"/>
    <x v="0"/>
    <x v="184"/>
    <x v="184"/>
    <x v="512"/>
    <x v="24"/>
    <x v="510"/>
    <x v="546"/>
    <x v="0"/>
    <x v="546"/>
    <x v="14"/>
    <x v="256"/>
    <x v="1"/>
    <x v="508"/>
    <x v="0"/>
    <x v="508"/>
    <x v="558"/>
    <x v="629"/>
    <x v="2"/>
    <x v="0"/>
  </r>
  <r>
    <x v="1"/>
    <x v="23"/>
    <x v="1140"/>
    <x v="664"/>
    <x v="1212"/>
    <x v="128"/>
    <x v="1"/>
    <x v="0"/>
    <x v="42"/>
    <x v="42"/>
    <x v="150"/>
    <x v="169"/>
    <x v="457"/>
    <x v="98"/>
    <x v="0"/>
    <x v="98"/>
    <x v="360"/>
    <x v="679"/>
    <x v="2"/>
    <x v="226"/>
    <x v="0"/>
    <x v="226"/>
    <x v="185"/>
    <x v="171"/>
    <x v="1"/>
    <x v="0"/>
  </r>
  <r>
    <x v="1"/>
    <x v="23"/>
    <x v="1142"/>
    <x v="665"/>
    <x v="1090"/>
    <x v="141"/>
    <x v="1"/>
    <x v="0"/>
    <x v="53"/>
    <x v="53"/>
    <x v="180"/>
    <x v="226"/>
    <x v="326"/>
    <x v="177"/>
    <x v="0"/>
    <x v="177"/>
    <x v="288"/>
    <x v="457"/>
    <x v="2"/>
    <x v="191"/>
    <x v="0"/>
    <x v="191"/>
    <x v="305"/>
    <x v="399"/>
    <x v="1"/>
    <x v="0"/>
  </r>
  <r>
    <x v="1"/>
    <x v="23"/>
    <x v="249"/>
    <x v="662"/>
    <x v="607"/>
    <x v="174"/>
    <x v="1"/>
    <x v="0"/>
    <x v="53"/>
    <x v="53"/>
    <x v="111"/>
    <x v="310"/>
    <x v="111"/>
    <x v="171"/>
    <x v="0"/>
    <x v="171"/>
    <x v="161"/>
    <x v="120"/>
    <x v="1"/>
    <x v="165"/>
    <x v="0"/>
    <x v="165"/>
    <x v="235"/>
    <x v="204"/>
    <x v="1"/>
    <x v="0"/>
  </r>
  <r>
    <x v="1"/>
    <x v="23"/>
    <x v="1151"/>
    <x v="666"/>
    <x v="1219"/>
    <x v="187"/>
    <x v="0"/>
    <x v="0"/>
    <x v="0"/>
    <x v="0"/>
    <x v="0"/>
    <x v="176"/>
    <x v="673"/>
    <x v="0"/>
    <x v="0"/>
    <x v="0"/>
    <x v="265"/>
    <x v="760"/>
    <x v="0"/>
    <x v="34"/>
    <x v="0"/>
    <x v="34"/>
    <x v="256"/>
    <x v="0"/>
    <x v="1"/>
    <x v="0"/>
  </r>
  <r>
    <x v="1"/>
    <x v="23"/>
    <x v="1153"/>
    <x v="667"/>
    <x v="1227"/>
    <x v="193"/>
    <x v="1"/>
    <x v="0"/>
    <x v="77"/>
    <x v="77"/>
    <x v="167"/>
    <x v="358"/>
    <x v="103"/>
    <x v="336"/>
    <x v="0"/>
    <x v="336"/>
    <x v="53"/>
    <x v="45"/>
    <x v="1"/>
    <x v="270"/>
    <x v="0"/>
    <x v="270"/>
    <x v="130"/>
    <x v="143"/>
    <x v="1"/>
    <x v="0"/>
  </r>
  <r>
    <x v="1"/>
    <x v="23"/>
    <x v="1241"/>
    <x v="679"/>
    <x v="710"/>
    <x v="238"/>
    <x v="1"/>
    <x v="0"/>
    <x v="66"/>
    <x v="66"/>
    <x v="174"/>
    <x v="311"/>
    <x v="167"/>
    <x v="217"/>
    <x v="0"/>
    <x v="217"/>
    <x v="172"/>
    <x v="195"/>
    <x v="1"/>
    <x v="189"/>
    <x v="0"/>
    <x v="189"/>
    <x v="293"/>
    <x v="378"/>
    <x v="1"/>
    <x v="0"/>
  </r>
  <r>
    <x v="1"/>
    <x v="23"/>
    <x v="1267"/>
    <x v="681"/>
    <x v="804"/>
    <x v="257"/>
    <x v="1"/>
    <x v="0"/>
    <x v="160"/>
    <x v="160"/>
    <x v="406"/>
    <x v="448"/>
    <x v="113"/>
    <x v="465"/>
    <x v="0"/>
    <x v="465"/>
    <x v="35"/>
    <x v="160"/>
    <x v="1"/>
    <x v="501"/>
    <x v="0"/>
    <x v="501"/>
    <x v="6"/>
    <x v="97"/>
    <x v="1"/>
    <x v="0"/>
  </r>
  <r>
    <x v="1"/>
    <x v="23"/>
    <x v="1239"/>
    <x v="678"/>
    <x v="591"/>
    <x v="280"/>
    <x v="1"/>
    <x v="0"/>
    <x v="108"/>
    <x v="108"/>
    <x v="268"/>
    <x v="398"/>
    <x v="115"/>
    <x v="281"/>
    <x v="0"/>
    <x v="281"/>
    <x v="249"/>
    <x v="373"/>
    <x v="1"/>
    <x v="403"/>
    <x v="0"/>
    <x v="403"/>
    <x v="48"/>
    <x v="102"/>
    <x v="1"/>
    <x v="0"/>
  </r>
  <r>
    <x v="1"/>
    <x v="23"/>
    <x v="1285"/>
    <x v="685"/>
    <x v="1021"/>
    <x v="283"/>
    <x v="1"/>
    <x v="0"/>
    <x v="79"/>
    <x v="79"/>
    <x v="356"/>
    <x v="33"/>
    <x v="617"/>
    <x v="251"/>
    <x v="0"/>
    <x v="251"/>
    <x v="469"/>
    <x v="705"/>
    <x v="2"/>
    <x v="301"/>
    <x v="0"/>
    <x v="301"/>
    <x v="503"/>
    <x v="671"/>
    <x v="2"/>
    <x v="0"/>
  </r>
  <r>
    <x v="1"/>
    <x v="23"/>
    <x v="1228"/>
    <x v="677"/>
    <x v="475"/>
    <x v="300"/>
    <x v="1"/>
    <x v="0"/>
    <x v="131"/>
    <x v="131"/>
    <x v="204"/>
    <x v="438"/>
    <x v="31"/>
    <x v="439"/>
    <x v="0"/>
    <x v="439"/>
    <x v="9"/>
    <x v="16"/>
    <x v="1"/>
    <x v="427"/>
    <x v="0"/>
    <x v="427"/>
    <x v="20"/>
    <x v="34"/>
    <x v="1"/>
    <x v="0"/>
  </r>
  <r>
    <x v="1"/>
    <x v="23"/>
    <x v="1176"/>
    <x v="670"/>
    <x v="22"/>
    <x v="322"/>
    <x v="0"/>
    <x v="0"/>
    <x v="0"/>
    <x v="0"/>
    <x v="0"/>
    <x v="176"/>
    <x v="673"/>
    <x v="0"/>
    <x v="0"/>
    <x v="0"/>
    <x v="265"/>
    <x v="760"/>
    <x v="0"/>
    <x v="347"/>
    <x v="0"/>
    <x v="347"/>
    <x v="35"/>
    <x v="0"/>
    <x v="1"/>
    <x v="0"/>
  </r>
  <r>
    <x v="1"/>
    <x v="23"/>
    <x v="1244"/>
    <x v="680"/>
    <x v="705"/>
    <x v="328"/>
    <x v="1"/>
    <x v="0"/>
    <x v="139"/>
    <x v="139"/>
    <x v="433"/>
    <x v="342"/>
    <x v="350"/>
    <x v="440"/>
    <x v="0"/>
    <x v="440"/>
    <x v="409"/>
    <x v="502"/>
    <x v="2"/>
    <x v="456"/>
    <x v="0"/>
    <x v="456"/>
    <x v="201"/>
    <x v="381"/>
    <x v="1"/>
    <x v="0"/>
  </r>
  <r>
    <x v="1"/>
    <x v="23"/>
    <x v="1287"/>
    <x v="686"/>
    <x v="1003"/>
    <x v="411"/>
    <x v="1"/>
    <x v="0"/>
    <x v="23"/>
    <x v="23"/>
    <x v="6"/>
    <x v="269"/>
    <x v="7"/>
    <x v="54"/>
    <x v="0"/>
    <x v="54"/>
    <x v="192"/>
    <x v="4"/>
    <x v="1"/>
    <x v="0"/>
    <x v="0"/>
    <x v="0"/>
    <x v="322"/>
    <x v="416"/>
    <x v="0"/>
    <x v="0"/>
  </r>
  <r>
    <x v="1"/>
    <x v="23"/>
    <x v="1302"/>
    <x v="687"/>
    <x v="1207"/>
    <x v="457"/>
    <x v="0"/>
    <x v="0"/>
    <x v="0"/>
    <x v="0"/>
    <x v="0"/>
    <x v="176"/>
    <x v="673"/>
    <x v="76"/>
    <x v="0"/>
    <x v="76"/>
    <x v="157"/>
    <x v="0"/>
    <x v="1"/>
    <x v="233"/>
    <x v="0"/>
    <x v="233"/>
    <x v="78"/>
    <x v="0"/>
    <x v="1"/>
    <x v="0"/>
  </r>
  <r>
    <x v="1"/>
    <x v="23"/>
    <x v="1270"/>
    <x v="682"/>
    <x v="784"/>
    <x v="477"/>
    <x v="1"/>
    <x v="0"/>
    <x v="23"/>
    <x v="23"/>
    <x v="0"/>
    <x v="276"/>
    <x v="0"/>
    <x v="0"/>
    <x v="0"/>
    <x v="0"/>
    <x v="265"/>
    <x v="760"/>
    <x v="0"/>
    <x v="0"/>
    <x v="0"/>
    <x v="0"/>
    <x v="312"/>
    <x v="416"/>
    <x v="0"/>
    <x v="0"/>
  </r>
  <r>
    <x v="1"/>
    <x v="23"/>
    <x v="1279"/>
    <x v="683"/>
    <x v="870"/>
    <x v="490"/>
    <x v="1"/>
    <x v="0"/>
    <x v="23"/>
    <x v="23"/>
    <x v="0"/>
    <x v="276"/>
    <x v="0"/>
    <x v="0"/>
    <x v="0"/>
    <x v="0"/>
    <x v="265"/>
    <x v="760"/>
    <x v="0"/>
    <x v="6"/>
    <x v="0"/>
    <x v="6"/>
    <x v="301"/>
    <x v="0"/>
    <x v="1"/>
    <x v="1"/>
  </r>
  <r>
    <x v="1"/>
    <x v="23"/>
    <x v="1179"/>
    <x v="672"/>
    <x v="54"/>
    <x v="491"/>
    <x v="1"/>
    <x v="0"/>
    <x v="42"/>
    <x v="42"/>
    <x v="60"/>
    <x v="293"/>
    <x v="79"/>
    <x v="133"/>
    <x v="0"/>
    <x v="133"/>
    <x v="157"/>
    <x v="60"/>
    <x v="1"/>
    <x v="117"/>
    <x v="0"/>
    <x v="117"/>
    <x v="228"/>
    <x v="122"/>
    <x v="1"/>
    <x v="0"/>
  </r>
  <r>
    <x v="1"/>
    <x v="23"/>
    <x v="1192"/>
    <x v="673"/>
    <x v="200"/>
    <x v="517"/>
    <x v="1"/>
    <x v="0"/>
    <x v="94"/>
    <x v="94"/>
    <x v="254"/>
    <x v="367"/>
    <x v="158"/>
    <x v="315"/>
    <x v="0"/>
    <x v="315"/>
    <x v="129"/>
    <x v="199"/>
    <x v="1"/>
    <x v="343"/>
    <x v="0"/>
    <x v="343"/>
    <x v="110"/>
    <x v="182"/>
    <x v="1"/>
    <x v="0"/>
  </r>
  <r>
    <x v="1"/>
    <x v="23"/>
    <x v="1209"/>
    <x v="674"/>
    <x v="311"/>
    <x v="518"/>
    <x v="1"/>
    <x v="0"/>
    <x v="2"/>
    <x v="2"/>
    <x v="37"/>
    <x v="144"/>
    <x v="649"/>
    <x v="14"/>
    <x v="0"/>
    <x v="14"/>
    <x v="303"/>
    <x v="703"/>
    <x v="2"/>
    <x v="186"/>
    <x v="0"/>
    <x v="186"/>
    <x v="119"/>
    <x v="27"/>
    <x v="1"/>
    <x v="0"/>
  </r>
  <r>
    <x v="1"/>
    <x v="23"/>
    <x v="1307"/>
    <x v="688"/>
    <x v="1202"/>
    <x v="555"/>
    <x v="1"/>
    <x v="0"/>
    <x v="86"/>
    <x v="86"/>
    <x v="233"/>
    <x v="351"/>
    <x v="157"/>
    <x v="276"/>
    <x v="0"/>
    <x v="276"/>
    <x v="168"/>
    <x v="230"/>
    <x v="1"/>
    <x v="445"/>
    <x v="0"/>
    <x v="445"/>
    <x v="16"/>
    <x v="35"/>
    <x v="1"/>
    <x v="1"/>
  </r>
  <r>
    <x v="1"/>
    <x v="23"/>
    <x v="1216"/>
    <x v="676"/>
    <x v="353"/>
    <x v="564"/>
    <x v="1"/>
    <x v="0"/>
    <x v="125"/>
    <x v="125"/>
    <x v="301"/>
    <x v="425"/>
    <x v="93"/>
    <x v="357"/>
    <x v="0"/>
    <x v="357"/>
    <x v="106"/>
    <x v="188"/>
    <x v="1"/>
    <x v="412"/>
    <x v="0"/>
    <x v="412"/>
    <x v="52"/>
    <x v="127"/>
    <x v="1"/>
    <x v="0"/>
  </r>
  <r>
    <x v="1"/>
    <x v="23"/>
    <x v="1289"/>
    <x v="658"/>
    <x v="992"/>
    <x v="574"/>
    <x v="1"/>
    <x v="0"/>
    <x v="184"/>
    <x v="184"/>
    <x v="509"/>
    <x v="59"/>
    <x v="476"/>
    <x v="540"/>
    <x v="0"/>
    <x v="540"/>
    <x v="88"/>
    <x v="354"/>
    <x v="1"/>
    <x v="526"/>
    <x v="0"/>
    <x v="526"/>
    <x v="489"/>
    <x v="464"/>
    <x v="2"/>
    <x v="0"/>
  </r>
  <r>
    <x v="1"/>
    <x v="23"/>
    <x v="1210"/>
    <x v="675"/>
    <x v="307"/>
    <x v="578"/>
    <x v="1"/>
    <x v="0"/>
    <x v="87"/>
    <x v="87"/>
    <x v="248"/>
    <x v="342"/>
    <x v="183"/>
    <x v="298"/>
    <x v="0"/>
    <x v="298"/>
    <x v="150"/>
    <x v="221"/>
    <x v="1"/>
    <x v="370"/>
    <x v="0"/>
    <x v="370"/>
    <x v="69"/>
    <x v="125"/>
    <x v="1"/>
    <x v="0"/>
  </r>
  <r>
    <x v="1"/>
    <x v="23"/>
    <x v="1323"/>
    <x v="689"/>
    <x v="1242"/>
    <x v="578"/>
    <x v="0"/>
    <x v="0"/>
    <x v="0"/>
    <x v="0"/>
    <x v="0"/>
    <x v="176"/>
    <x v="673"/>
    <x v="0"/>
    <x v="0"/>
    <x v="0"/>
    <x v="265"/>
    <x v="760"/>
    <x v="0"/>
    <x v="273"/>
    <x v="0"/>
    <x v="273"/>
    <x v="61"/>
    <x v="0"/>
    <x v="1"/>
    <x v="1"/>
  </r>
  <r>
    <x v="1"/>
    <x v="23"/>
    <x v="1280"/>
    <x v="684"/>
    <x v="873"/>
    <x v="619"/>
    <x v="1"/>
    <x v="0"/>
    <x v="86"/>
    <x v="86"/>
    <x v="293"/>
    <x v="267"/>
    <x v="328"/>
    <x v="346"/>
    <x v="0"/>
    <x v="346"/>
    <x v="127"/>
    <x v="219"/>
    <x v="1"/>
    <x v="388"/>
    <x v="0"/>
    <x v="388"/>
    <x v="77"/>
    <x v="157"/>
    <x v="1"/>
    <x v="0"/>
  </r>
  <r>
    <x v="1"/>
    <x v="23"/>
    <x v="1195"/>
    <x v="798"/>
    <x v="152"/>
    <x v="670"/>
    <x v="1"/>
    <x v="0"/>
    <x v="28"/>
    <x v="28"/>
    <x v="62"/>
    <x v="227"/>
    <x v="168"/>
    <x v="0"/>
    <x v="0"/>
    <x v="0"/>
    <x v="352"/>
    <x v="760"/>
    <x v="0"/>
    <x v="49"/>
    <x v="0"/>
    <x v="49"/>
    <x v="327"/>
    <x v="524"/>
    <x v="2"/>
    <x v="0"/>
  </r>
  <r>
    <x v="1"/>
    <x v="23"/>
    <x v="1219"/>
    <x v="814"/>
    <x v="398"/>
    <x v="687"/>
    <x v="1"/>
    <x v="0"/>
    <x v="23"/>
    <x v="23"/>
    <x v="4"/>
    <x v="271"/>
    <x v="4"/>
    <x v="14"/>
    <x v="0"/>
    <x v="14"/>
    <x v="241"/>
    <x v="15"/>
    <x v="1"/>
    <x v="26"/>
    <x v="0"/>
    <x v="26"/>
    <x v="272"/>
    <x v="13"/>
    <x v="1"/>
    <x v="1"/>
  </r>
  <r>
    <x v="1"/>
    <x v="23"/>
    <x v="1281"/>
    <x v="825"/>
    <x v="895"/>
    <x v="692"/>
    <x v="1"/>
    <x v="0"/>
    <x v="57"/>
    <x v="57"/>
    <x v="234"/>
    <x v="141"/>
    <x v="512"/>
    <x v="234"/>
    <x v="0"/>
    <x v="234"/>
    <x v="267"/>
    <x v="409"/>
    <x v="2"/>
    <x v="181"/>
    <x v="0"/>
    <x v="181"/>
    <x v="425"/>
    <x v="632"/>
    <x v="2"/>
    <x v="0"/>
  </r>
  <r>
    <x v="1"/>
    <x v="23"/>
    <x v="1316"/>
    <x v="888"/>
    <x v="1189"/>
    <x v="725"/>
    <x v="1"/>
    <x v="0"/>
    <x v="60"/>
    <x v="60"/>
    <x v="236"/>
    <x v="171"/>
    <x v="435"/>
    <x v="262"/>
    <x v="0"/>
    <x v="262"/>
    <x v="203"/>
    <x v="277"/>
    <x v="1"/>
    <x v="256"/>
    <x v="0"/>
    <x v="256"/>
    <x v="275"/>
    <x v="366"/>
    <x v="1"/>
    <x v="0"/>
  </r>
  <r>
    <x v="1"/>
    <x v="23"/>
    <x v="1315"/>
    <x v="855"/>
    <x v="1166"/>
    <x v="731"/>
    <x v="1"/>
    <x v="0"/>
    <x v="66"/>
    <x v="66"/>
    <x v="284"/>
    <x v="96"/>
    <x v="563"/>
    <x v="270"/>
    <x v="0"/>
    <x v="270"/>
    <x v="337"/>
    <x v="521"/>
    <x v="2"/>
    <x v="223"/>
    <x v="0"/>
    <x v="223"/>
    <x v="452"/>
    <x v="648"/>
    <x v="2"/>
    <x v="0"/>
  </r>
  <r>
    <x v="1"/>
    <x v="23"/>
    <x v="1259"/>
    <x v="910"/>
    <x v="620"/>
    <x v="742"/>
    <x v="1"/>
    <x v="0"/>
    <x v="134"/>
    <x v="134"/>
    <x v="205"/>
    <x v="442"/>
    <x v="29"/>
    <x v="185"/>
    <x v="0"/>
    <x v="185"/>
    <x v="323"/>
    <x v="531"/>
    <x v="2"/>
    <x v="484"/>
    <x v="0"/>
    <x v="484"/>
    <x v="3"/>
    <x v="15"/>
    <x v="1"/>
    <x v="0"/>
  </r>
  <r>
    <x v="1"/>
    <x v="23"/>
    <x v="1184"/>
    <x v="956"/>
    <x v="70"/>
    <x v="770"/>
    <x v="1"/>
    <x v="0"/>
    <x v="23"/>
    <x v="23"/>
    <x v="37"/>
    <x v="232"/>
    <x v="115"/>
    <x v="24"/>
    <x v="0"/>
    <x v="24"/>
    <x v="287"/>
    <x v="615"/>
    <x v="2"/>
    <x v="64"/>
    <x v="0"/>
    <x v="64"/>
    <x v="278"/>
    <x v="163"/>
    <x v="1"/>
    <x v="0"/>
  </r>
  <r>
    <x v="1"/>
    <x v="23"/>
    <x v="1197"/>
    <x v="990"/>
    <x v="169"/>
    <x v="792"/>
    <x v="1"/>
    <x v="0"/>
    <x v="2"/>
    <x v="2"/>
    <x v="16"/>
    <x v="176"/>
    <x v="420"/>
    <x v="14"/>
    <x v="0"/>
    <x v="14"/>
    <x v="265"/>
    <x v="402"/>
    <x v="2"/>
    <x v="34"/>
    <x v="0"/>
    <x v="34"/>
    <x v="284"/>
    <x v="122"/>
    <x v="1"/>
    <x v="1"/>
  </r>
  <r>
    <x v="1"/>
    <x v="23"/>
    <x v="1317"/>
    <x v="1034"/>
    <x v="1221"/>
    <x v="815"/>
    <x v="1"/>
    <x v="0"/>
    <x v="23"/>
    <x v="23"/>
    <x v="16"/>
    <x v="255"/>
    <x v="41"/>
    <x v="0"/>
    <x v="0"/>
    <x v="0"/>
    <x v="303"/>
    <x v="760"/>
    <x v="0"/>
    <x v="7"/>
    <x v="0"/>
    <x v="7"/>
    <x v="334"/>
    <x v="718"/>
    <x v="2"/>
    <x v="1"/>
  </r>
  <r>
    <x v="1"/>
    <x v="23"/>
    <x v="1222"/>
    <x v="1093"/>
    <x v="366"/>
    <x v="852"/>
    <x v="1"/>
    <x v="0"/>
    <x v="57"/>
    <x v="57"/>
    <x v="256"/>
    <x v="92"/>
    <x v="578"/>
    <x v="296"/>
    <x v="0"/>
    <x v="296"/>
    <x v="184"/>
    <x v="265"/>
    <x v="1"/>
    <x v="315"/>
    <x v="0"/>
    <x v="315"/>
    <x v="185"/>
    <x v="262"/>
    <x v="1"/>
    <x v="0"/>
  </r>
  <r>
    <x v="1"/>
    <x v="23"/>
    <x v="1324"/>
    <x v="1147"/>
    <x v="1265"/>
    <x v="886"/>
    <x v="1"/>
    <x v="0"/>
    <x v="24"/>
    <x v="24"/>
    <x v="87"/>
    <x v="169"/>
    <x v="472"/>
    <x v="66"/>
    <x v="0"/>
    <x v="66"/>
    <x v="303"/>
    <x v="605"/>
    <x v="2"/>
    <x v="61"/>
    <x v="0"/>
    <x v="61"/>
    <x v="355"/>
    <x v="613"/>
    <x v="2"/>
    <x v="1"/>
  </r>
  <r>
    <x v="1"/>
    <x v="23"/>
    <x v="1297"/>
    <x v="1165"/>
    <x v="934"/>
    <x v="898"/>
    <x v="1"/>
    <x v="0"/>
    <x v="170"/>
    <x v="170"/>
    <x v="493"/>
    <x v="145"/>
    <x v="441"/>
    <x v="517"/>
    <x v="0"/>
    <x v="517"/>
    <x v="446"/>
    <x v="488"/>
    <x v="2"/>
    <x v="465"/>
    <x v="0"/>
    <x v="465"/>
    <x v="559"/>
    <x v="685"/>
    <x v="2"/>
    <x v="0"/>
  </r>
  <r>
    <x v="1"/>
    <x v="45"/>
    <x v="1160"/>
    <x v="853"/>
    <x v="966"/>
    <x v="731"/>
    <x v="1"/>
    <x v="0"/>
    <x v="5"/>
    <x v="5"/>
    <x v="29"/>
    <x v="163"/>
    <x v="576"/>
    <x v="0"/>
    <x v="0"/>
    <x v="0"/>
    <x v="319"/>
    <x v="760"/>
    <x v="0"/>
    <x v="0"/>
    <x v="0"/>
    <x v="0"/>
    <x v="363"/>
    <x v="416"/>
    <x v="0"/>
    <x v="0"/>
  </r>
  <r>
    <x v="1"/>
    <x v="45"/>
    <x v="1162"/>
    <x v="851"/>
    <x v="1263"/>
    <x v="731"/>
    <x v="1"/>
    <x v="0"/>
    <x v="8"/>
    <x v="8"/>
    <x v="16"/>
    <x v="193"/>
    <x v="165"/>
    <x v="0"/>
    <x v="0"/>
    <x v="0"/>
    <x v="303"/>
    <x v="760"/>
    <x v="0"/>
    <x v="16"/>
    <x v="0"/>
    <x v="16"/>
    <x v="313"/>
    <x v="449"/>
    <x v="2"/>
    <x v="0"/>
  </r>
  <r>
    <x v="1"/>
    <x v="45"/>
    <x v="1227"/>
    <x v="765"/>
    <x v="471"/>
    <x v="249"/>
    <x v="1"/>
    <x v="0"/>
    <x v="27"/>
    <x v="27"/>
    <x v="16"/>
    <x v="273"/>
    <x v="29"/>
    <x v="49"/>
    <x v="0"/>
    <x v="49"/>
    <x v="215"/>
    <x v="46"/>
    <x v="1"/>
    <x v="30"/>
    <x v="0"/>
    <x v="30"/>
    <x v="290"/>
    <x v="140"/>
    <x v="1"/>
    <x v="0"/>
  </r>
  <r>
    <x v="1"/>
    <x v="45"/>
    <x v="1242"/>
    <x v="766"/>
    <x v="634"/>
    <x v="257"/>
    <x v="1"/>
    <x v="0"/>
    <x v="63"/>
    <x v="63"/>
    <x v="270"/>
    <x v="107"/>
    <x v="556"/>
    <x v="232"/>
    <x v="0"/>
    <x v="232"/>
    <x v="373"/>
    <x v="594"/>
    <x v="2"/>
    <x v="206"/>
    <x v="0"/>
    <x v="206"/>
    <x v="442"/>
    <x v="644"/>
    <x v="2"/>
    <x v="0"/>
  </r>
  <r>
    <x v="1"/>
    <x v="45"/>
    <x v="1276"/>
    <x v="767"/>
    <x v="860"/>
    <x v="270"/>
    <x v="1"/>
    <x v="0"/>
    <x v="89"/>
    <x v="89"/>
    <x v="324"/>
    <x v="177"/>
    <x v="419"/>
    <x v="339"/>
    <x v="0"/>
    <x v="339"/>
    <x v="271"/>
    <x v="408"/>
    <x v="2"/>
    <x v="283"/>
    <x v="0"/>
    <x v="283"/>
    <x v="462"/>
    <x v="623"/>
    <x v="2"/>
    <x v="0"/>
  </r>
  <r>
    <x v="1"/>
    <x v="45"/>
    <x v="1189"/>
    <x v="763"/>
    <x v="167"/>
    <x v="272"/>
    <x v="1"/>
    <x v="0"/>
    <x v="53"/>
    <x v="53"/>
    <x v="131"/>
    <x v="288"/>
    <x v="165"/>
    <x v="193"/>
    <x v="0"/>
    <x v="193"/>
    <x v="159"/>
    <x v="143"/>
    <x v="1"/>
    <x v="92"/>
    <x v="0"/>
    <x v="92"/>
    <x v="391"/>
    <x v="664"/>
    <x v="2"/>
    <x v="0"/>
  </r>
  <r>
    <x v="1"/>
    <x v="45"/>
    <x v="1203"/>
    <x v="764"/>
    <x v="262"/>
    <x v="286"/>
    <x v="1"/>
    <x v="0"/>
    <x v="120"/>
    <x v="120"/>
    <x v="353"/>
    <x v="373"/>
    <x v="224"/>
    <x v="407"/>
    <x v="0"/>
    <x v="407"/>
    <x v="79"/>
    <x v="197"/>
    <x v="1"/>
    <x v="353"/>
    <x v="0"/>
    <x v="353"/>
    <x v="403"/>
    <x v="495"/>
    <x v="2"/>
    <x v="0"/>
  </r>
  <r>
    <x v="1"/>
    <x v="45"/>
    <x v="1303"/>
    <x v="768"/>
    <x v="1085"/>
    <x v="461"/>
    <x v="1"/>
    <x v="0"/>
    <x v="90"/>
    <x v="90"/>
    <x v="215"/>
    <x v="375"/>
    <x v="118"/>
    <x v="278"/>
    <x v="0"/>
    <x v="278"/>
    <x v="137"/>
    <x v="170"/>
    <x v="1"/>
    <x v="231"/>
    <x v="0"/>
    <x v="231"/>
    <x v="294"/>
    <x v="388"/>
    <x v="1"/>
    <x v="0"/>
  </r>
  <r>
    <x v="1"/>
    <x v="45"/>
    <x v="1161"/>
    <x v="886"/>
    <x v="970"/>
    <x v="718"/>
    <x v="1"/>
    <x v="0"/>
    <x v="5"/>
    <x v="5"/>
    <x v="21"/>
    <x v="176"/>
    <x v="420"/>
    <x v="14"/>
    <x v="0"/>
    <x v="14"/>
    <x v="275"/>
    <x v="583"/>
    <x v="2"/>
    <x v="0"/>
    <x v="0"/>
    <x v="0"/>
    <x v="355"/>
    <x v="416"/>
    <x v="0"/>
    <x v="0"/>
  </r>
  <r>
    <x v="1"/>
    <x v="45"/>
    <x v="1159"/>
    <x v="1016"/>
    <x v="374"/>
    <x v="804"/>
    <x v="1"/>
    <x v="0"/>
    <x v="52"/>
    <x v="52"/>
    <x v="26"/>
    <x v="352"/>
    <x v="15"/>
    <x v="199"/>
    <x v="0"/>
    <x v="199"/>
    <x v="85"/>
    <x v="5"/>
    <x v="1"/>
    <x v="200"/>
    <x v="0"/>
    <x v="200"/>
    <x v="104"/>
    <x v="14"/>
    <x v="1"/>
    <x v="0"/>
  </r>
  <r>
    <x v="1"/>
    <x v="45"/>
    <x v="1158"/>
    <x v="1073"/>
    <x v="31"/>
    <x v="838"/>
    <x v="1"/>
    <x v="0"/>
    <x v="32"/>
    <x v="32"/>
    <x v="56"/>
    <x v="252"/>
    <x v="114"/>
    <x v="44"/>
    <x v="0"/>
    <x v="44"/>
    <x v="283"/>
    <x v="545"/>
    <x v="2"/>
    <x v="44"/>
    <x v="0"/>
    <x v="44"/>
    <x v="322"/>
    <x v="499"/>
    <x v="2"/>
    <x v="0"/>
  </r>
  <r>
    <x v="2"/>
    <x v="52"/>
    <x v="1258"/>
    <x v="854"/>
    <x v="758"/>
    <x v="731"/>
    <x v="1"/>
    <x v="0"/>
    <x v="47"/>
    <x v="47"/>
    <x v="282"/>
    <x v="47"/>
    <x v="645"/>
    <x v="305"/>
    <x v="0"/>
    <x v="305"/>
    <x v="221"/>
    <x v="340"/>
    <x v="1"/>
    <x v="241"/>
    <x v="0"/>
    <x v="241"/>
    <x v="426"/>
    <x v="599"/>
    <x v="2"/>
    <x v="0"/>
  </r>
  <r>
    <x v="2"/>
    <x v="52"/>
    <x v="196"/>
    <x v="769"/>
    <x v="268"/>
    <x v="154"/>
    <x v="1"/>
    <x v="0"/>
    <x v="47"/>
    <x v="47"/>
    <x v="190"/>
    <x v="148"/>
    <x v="508"/>
    <x v="181"/>
    <x v="0"/>
    <x v="181"/>
    <x v="298"/>
    <x v="482"/>
    <x v="2"/>
    <x v="165"/>
    <x v="0"/>
    <x v="165"/>
    <x v="383"/>
    <x v="572"/>
    <x v="2"/>
    <x v="0"/>
  </r>
  <r>
    <x v="2"/>
    <x v="52"/>
    <x v="1320"/>
    <x v="786"/>
    <x v="1252"/>
    <x v="230"/>
    <x v="1"/>
    <x v="0"/>
    <x v="23"/>
    <x v="23"/>
    <x v="80"/>
    <x v="178"/>
    <x v="408"/>
    <x v="100"/>
    <x v="0"/>
    <x v="100"/>
    <x v="232"/>
    <x v="225"/>
    <x v="1"/>
    <x v="235"/>
    <x v="0"/>
    <x v="235"/>
    <x v="106"/>
    <x v="51"/>
    <x v="1"/>
    <x v="0"/>
  </r>
  <r>
    <x v="2"/>
    <x v="52"/>
    <x v="1201"/>
    <x v="772"/>
    <x v="257"/>
    <x v="303"/>
    <x v="1"/>
    <x v="0"/>
    <x v="42"/>
    <x v="42"/>
    <x v="0"/>
    <x v="331"/>
    <x v="0"/>
    <x v="0"/>
    <x v="0"/>
    <x v="0"/>
    <x v="265"/>
    <x v="760"/>
    <x v="0"/>
    <x v="0"/>
    <x v="0"/>
    <x v="0"/>
    <x v="312"/>
    <x v="416"/>
    <x v="0"/>
    <x v="1"/>
  </r>
  <r>
    <x v="2"/>
    <x v="52"/>
    <x v="1190"/>
    <x v="771"/>
    <x v="213"/>
    <x v="317"/>
    <x v="1"/>
    <x v="0"/>
    <x v="66"/>
    <x v="66"/>
    <x v="322"/>
    <x v="49"/>
    <x v="619"/>
    <x v="321"/>
    <x v="0"/>
    <x v="321"/>
    <x v="346"/>
    <x v="514"/>
    <x v="2"/>
    <x v="352"/>
    <x v="0"/>
    <x v="352"/>
    <x v="217"/>
    <x v="340"/>
    <x v="1"/>
    <x v="0"/>
  </r>
  <r>
    <x v="2"/>
    <x v="52"/>
    <x v="1177"/>
    <x v="770"/>
    <x v="29"/>
    <x v="340"/>
    <x v="1"/>
    <x v="0"/>
    <x v="13"/>
    <x v="13"/>
    <x v="49"/>
    <x v="174"/>
    <x v="452"/>
    <x v="47"/>
    <x v="0"/>
    <x v="47"/>
    <x v="266"/>
    <x v="417"/>
    <x v="2"/>
    <x v="26"/>
    <x v="0"/>
    <x v="26"/>
    <x v="345"/>
    <x v="645"/>
    <x v="2"/>
    <x v="0"/>
  </r>
  <r>
    <x v="2"/>
    <x v="52"/>
    <x v="1234"/>
    <x v="776"/>
    <x v="525"/>
    <x v="385"/>
    <x v="1"/>
    <x v="0"/>
    <x v="66"/>
    <x v="66"/>
    <x v="87"/>
    <x v="369"/>
    <x v="45"/>
    <x v="0"/>
    <x v="0"/>
    <x v="0"/>
    <x v="385"/>
    <x v="760"/>
    <x v="0"/>
    <x v="14"/>
    <x v="0"/>
    <x v="14"/>
    <x v="409"/>
    <x v="768"/>
    <x v="2"/>
    <x v="0"/>
  </r>
  <r>
    <x v="2"/>
    <x v="52"/>
    <x v="1286"/>
    <x v="781"/>
    <x v="967"/>
    <x v="387"/>
    <x v="1"/>
    <x v="0"/>
    <x v="23"/>
    <x v="23"/>
    <x v="141"/>
    <x v="91"/>
    <x v="646"/>
    <x v="120"/>
    <x v="0"/>
    <x v="120"/>
    <x v="321"/>
    <x v="591"/>
    <x v="2"/>
    <x v="179"/>
    <x v="0"/>
    <x v="179"/>
    <x v="264"/>
    <x v="300"/>
    <x v="1"/>
    <x v="0"/>
  </r>
  <r>
    <x v="2"/>
    <x v="52"/>
    <x v="1248"/>
    <x v="777"/>
    <x v="716"/>
    <x v="428"/>
    <x v="1"/>
    <x v="0"/>
    <x v="108"/>
    <x v="108"/>
    <x v="402"/>
    <x v="27"/>
    <x v="591"/>
    <x v="424"/>
    <x v="0"/>
    <x v="424"/>
    <x v="299"/>
    <x v="418"/>
    <x v="2"/>
    <x v="436"/>
    <x v="0"/>
    <x v="436"/>
    <x v="177"/>
    <x v="358"/>
    <x v="1"/>
    <x v="0"/>
  </r>
  <r>
    <x v="2"/>
    <x v="52"/>
    <x v="1301"/>
    <x v="783"/>
    <x v="1128"/>
    <x v="435"/>
    <x v="1"/>
    <x v="0"/>
    <x v="66"/>
    <x v="66"/>
    <x v="387"/>
    <x v="7"/>
    <x v="665"/>
    <x v="346"/>
    <x v="0"/>
    <x v="346"/>
    <x v="467"/>
    <x v="670"/>
    <x v="2"/>
    <x v="295"/>
    <x v="0"/>
    <x v="295"/>
    <x v="532"/>
    <x v="719"/>
    <x v="2"/>
    <x v="0"/>
  </r>
  <r>
    <x v="2"/>
    <x v="52"/>
    <x v="1226"/>
    <x v="774"/>
    <x v="427"/>
    <x v="449"/>
    <x v="1"/>
    <x v="0"/>
    <x v="46"/>
    <x v="46"/>
    <x v="189"/>
    <x v="139"/>
    <x v="534"/>
    <x v="176"/>
    <x v="0"/>
    <x v="176"/>
    <x v="310"/>
    <x v="516"/>
    <x v="2"/>
    <x v="304"/>
    <x v="0"/>
    <x v="304"/>
    <x v="108"/>
    <x v="136"/>
    <x v="1"/>
    <x v="0"/>
  </r>
  <r>
    <x v="2"/>
    <x v="52"/>
    <x v="1207"/>
    <x v="773"/>
    <x v="269"/>
    <x v="450"/>
    <x v="1"/>
    <x v="0"/>
    <x v="42"/>
    <x v="42"/>
    <x v="20"/>
    <x v="318"/>
    <x v="19"/>
    <x v="233"/>
    <x v="0"/>
    <x v="233"/>
    <x v="66"/>
    <x v="2"/>
    <x v="1"/>
    <x v="14"/>
    <x v="0"/>
    <x v="14"/>
    <x v="324"/>
    <x v="617"/>
    <x v="2"/>
    <x v="0"/>
  </r>
  <r>
    <x v="2"/>
    <x v="52"/>
    <x v="1229"/>
    <x v="775"/>
    <x v="501"/>
    <x v="490"/>
    <x v="1"/>
    <x v="0"/>
    <x v="42"/>
    <x v="42"/>
    <x v="0"/>
    <x v="331"/>
    <x v="0"/>
    <x v="0"/>
    <x v="0"/>
    <x v="0"/>
    <x v="265"/>
    <x v="760"/>
    <x v="0"/>
    <x v="14"/>
    <x v="0"/>
    <x v="14"/>
    <x v="290"/>
    <x v="0"/>
    <x v="1"/>
    <x v="0"/>
  </r>
  <r>
    <x v="2"/>
    <x v="52"/>
    <x v="1253"/>
    <x v="779"/>
    <x v="644"/>
    <x v="505"/>
    <x v="1"/>
    <x v="0"/>
    <x v="42"/>
    <x v="42"/>
    <x v="59"/>
    <x v="294"/>
    <x v="76"/>
    <x v="154"/>
    <x v="0"/>
    <x v="154"/>
    <x v="126"/>
    <x v="36"/>
    <x v="1"/>
    <x v="0"/>
    <x v="0"/>
    <x v="0"/>
    <x v="393"/>
    <x v="416"/>
    <x v="0"/>
    <x v="0"/>
  </r>
  <r>
    <x v="2"/>
    <x v="52"/>
    <x v="1254"/>
    <x v="780"/>
    <x v="730"/>
    <x v="506"/>
    <x v="1"/>
    <x v="0"/>
    <x v="197"/>
    <x v="197"/>
    <x v="526"/>
    <x v="0"/>
    <x v="621"/>
    <x v="552"/>
    <x v="0"/>
    <x v="552"/>
    <x v="498"/>
    <x v="608"/>
    <x v="2"/>
    <x v="542"/>
    <x v="0"/>
    <x v="542"/>
    <x v="568"/>
    <x v="595"/>
    <x v="2"/>
    <x v="0"/>
  </r>
  <r>
    <x v="2"/>
    <x v="52"/>
    <x v="1305"/>
    <x v="784"/>
    <x v="1080"/>
    <x v="522"/>
    <x v="1"/>
    <x v="0"/>
    <x v="23"/>
    <x v="23"/>
    <x v="84"/>
    <x v="169"/>
    <x v="473"/>
    <x v="147"/>
    <x v="0"/>
    <x v="147"/>
    <x v="157"/>
    <x v="90"/>
    <x v="1"/>
    <x v="36"/>
    <x v="0"/>
    <x v="36"/>
    <x v="380"/>
    <x v="709"/>
    <x v="2"/>
    <x v="0"/>
  </r>
  <r>
    <x v="2"/>
    <x v="52"/>
    <x v="1290"/>
    <x v="782"/>
    <x v="982"/>
    <x v="588"/>
    <x v="1"/>
    <x v="0"/>
    <x v="124"/>
    <x v="124"/>
    <x v="459"/>
    <x v="5"/>
    <x v="631"/>
    <x v="429"/>
    <x v="0"/>
    <x v="429"/>
    <x v="493"/>
    <x v="667"/>
    <x v="2"/>
    <x v="369"/>
    <x v="0"/>
    <x v="369"/>
    <x v="557"/>
    <x v="736"/>
    <x v="2"/>
    <x v="0"/>
  </r>
  <r>
    <x v="2"/>
    <x v="52"/>
    <x v="1309"/>
    <x v="785"/>
    <x v="1133"/>
    <x v="606"/>
    <x v="1"/>
    <x v="0"/>
    <x v="131"/>
    <x v="131"/>
    <x v="373"/>
    <x v="401"/>
    <x v="188"/>
    <x v="473"/>
    <x v="0"/>
    <x v="473"/>
    <x v="12"/>
    <x v="81"/>
    <x v="1"/>
    <x v="303"/>
    <x v="0"/>
    <x v="303"/>
    <x v="522"/>
    <x v="694"/>
    <x v="2"/>
    <x v="0"/>
  </r>
  <r>
    <x v="2"/>
    <x v="52"/>
    <x v="1217"/>
    <x v="796"/>
    <x v="341"/>
    <x v="670"/>
    <x v="1"/>
    <x v="0"/>
    <x v="67"/>
    <x v="67"/>
    <x v="0"/>
    <x v="392"/>
    <x v="0"/>
    <x v="12"/>
    <x v="0"/>
    <x v="12"/>
    <x v="239"/>
    <x v="0"/>
    <x v="1"/>
    <x v="0"/>
    <x v="0"/>
    <x v="0"/>
    <x v="312"/>
    <x v="416"/>
    <x v="0"/>
    <x v="1"/>
  </r>
  <r>
    <x v="2"/>
    <x v="52"/>
    <x v="1293"/>
    <x v="799"/>
    <x v="999"/>
    <x v="670"/>
    <x v="1"/>
    <x v="0"/>
    <x v="42"/>
    <x v="42"/>
    <x v="303"/>
    <x v="25"/>
    <x v="666"/>
    <x v="205"/>
    <x v="0"/>
    <x v="205"/>
    <x v="444"/>
    <x v="690"/>
    <x v="2"/>
    <x v="158"/>
    <x v="0"/>
    <x v="158"/>
    <x v="508"/>
    <x v="737"/>
    <x v="2"/>
    <x v="0"/>
  </r>
  <r>
    <x v="2"/>
    <x v="52"/>
    <x v="1313"/>
    <x v="829"/>
    <x v="1210"/>
    <x v="699"/>
    <x v="1"/>
    <x v="0"/>
    <x v="42"/>
    <x v="42"/>
    <x v="254"/>
    <x v="50"/>
    <x v="650"/>
    <x v="255"/>
    <x v="0"/>
    <x v="255"/>
    <x v="290"/>
    <x v="443"/>
    <x v="2"/>
    <x v="249"/>
    <x v="0"/>
    <x v="249"/>
    <x v="373"/>
    <x v="506"/>
    <x v="2"/>
    <x v="0"/>
  </r>
  <r>
    <x v="2"/>
    <x v="52"/>
    <x v="1314"/>
    <x v="831"/>
    <x v="1031"/>
    <x v="701"/>
    <x v="1"/>
    <x v="0"/>
    <x v="53"/>
    <x v="53"/>
    <x v="262"/>
    <x v="72"/>
    <x v="600"/>
    <x v="289"/>
    <x v="0"/>
    <x v="289"/>
    <x v="218"/>
    <x v="327"/>
    <x v="1"/>
    <x v="150"/>
    <x v="0"/>
    <x v="150"/>
    <x v="478"/>
    <x v="721"/>
    <x v="2"/>
    <x v="0"/>
  </r>
  <r>
    <x v="2"/>
    <x v="52"/>
    <x v="1181"/>
    <x v="847"/>
    <x v="28"/>
    <x v="702"/>
    <x v="1"/>
    <x v="0"/>
    <x v="19"/>
    <x v="19"/>
    <x v="67"/>
    <x v="176"/>
    <x v="420"/>
    <x v="63"/>
    <x v="0"/>
    <x v="63"/>
    <x v="267"/>
    <x v="431"/>
    <x v="2"/>
    <x v="65"/>
    <x v="0"/>
    <x v="65"/>
    <x v="312"/>
    <x v="416"/>
    <x v="2"/>
    <x v="0"/>
  </r>
  <r>
    <x v="2"/>
    <x v="52"/>
    <x v="1182"/>
    <x v="885"/>
    <x v="109"/>
    <x v="717"/>
    <x v="1"/>
    <x v="0"/>
    <x v="86"/>
    <x v="86"/>
    <x v="0"/>
    <x v="415"/>
    <x v="0"/>
    <x v="0"/>
    <x v="0"/>
    <x v="0"/>
    <x v="265"/>
    <x v="760"/>
    <x v="0"/>
    <x v="0"/>
    <x v="0"/>
    <x v="0"/>
    <x v="312"/>
    <x v="416"/>
    <x v="0"/>
    <x v="0"/>
  </r>
  <r>
    <x v="2"/>
    <x v="52"/>
    <x v="1260"/>
    <x v="920"/>
    <x v="747"/>
    <x v="750"/>
    <x v="1"/>
    <x v="0"/>
    <x v="94"/>
    <x v="94"/>
    <x v="203"/>
    <x v="391"/>
    <x v="92"/>
    <x v="292"/>
    <x v="0"/>
    <x v="292"/>
    <x v="115"/>
    <x v="133"/>
    <x v="1"/>
    <x v="213"/>
    <x v="0"/>
    <x v="213"/>
    <x v="314"/>
    <x v="418"/>
    <x v="2"/>
    <x v="0"/>
  </r>
  <r>
    <x v="2"/>
    <x v="52"/>
    <x v="1261"/>
    <x v="975"/>
    <x v="717"/>
    <x v="781"/>
    <x v="1"/>
    <x v="0"/>
    <x v="113"/>
    <x v="113"/>
    <x v="399"/>
    <x v="64"/>
    <x v="555"/>
    <x v="411"/>
    <x v="0"/>
    <x v="411"/>
    <x v="390"/>
    <x v="506"/>
    <x v="2"/>
    <x v="420"/>
    <x v="0"/>
    <x v="420"/>
    <x v="321"/>
    <x v="419"/>
    <x v="2"/>
    <x v="0"/>
  </r>
  <r>
    <x v="2"/>
    <x v="52"/>
    <x v="1262"/>
    <x v="1028"/>
    <x v="698"/>
    <x v="811"/>
    <x v="1"/>
    <x v="0"/>
    <x v="23"/>
    <x v="23"/>
    <x v="152"/>
    <x v="80"/>
    <x v="652"/>
    <x v="47"/>
    <x v="0"/>
    <x v="47"/>
    <x v="404"/>
    <x v="741"/>
    <x v="2"/>
    <x v="197"/>
    <x v="0"/>
    <x v="197"/>
    <x v="239"/>
    <x v="253"/>
    <x v="1"/>
    <x v="0"/>
  </r>
  <r>
    <x v="2"/>
    <x v="52"/>
    <x v="1263"/>
    <x v="1029"/>
    <x v="642"/>
    <x v="812"/>
    <x v="1"/>
    <x v="0"/>
    <x v="101"/>
    <x v="101"/>
    <x v="389"/>
    <x v="37"/>
    <x v="589"/>
    <x v="377"/>
    <x v="0"/>
    <x v="377"/>
    <x v="440"/>
    <x v="593"/>
    <x v="2"/>
    <x v="345"/>
    <x v="0"/>
    <x v="345"/>
    <x v="521"/>
    <x v="673"/>
    <x v="2"/>
    <x v="0"/>
  </r>
  <r>
    <x v="2"/>
    <x v="52"/>
    <x v="1198"/>
    <x v="1062"/>
    <x v="203"/>
    <x v="829"/>
    <x v="1"/>
    <x v="0"/>
    <x v="66"/>
    <x v="66"/>
    <x v="326"/>
    <x v="42"/>
    <x v="622"/>
    <x v="332"/>
    <x v="0"/>
    <x v="332"/>
    <x v="311"/>
    <x v="455"/>
    <x v="2"/>
    <x v="267"/>
    <x v="0"/>
    <x v="267"/>
    <x v="473"/>
    <x v="647"/>
    <x v="2"/>
    <x v="0"/>
  </r>
  <r>
    <x v="2"/>
    <x v="52"/>
    <x v="1185"/>
    <x v="1087"/>
    <x v="52"/>
    <x v="847"/>
    <x v="1"/>
    <x v="0"/>
    <x v="53"/>
    <x v="53"/>
    <x v="228"/>
    <x v="131"/>
    <x v="540"/>
    <x v="231"/>
    <x v="0"/>
    <x v="231"/>
    <x v="264"/>
    <x v="399"/>
    <x v="1"/>
    <x v="172"/>
    <x v="0"/>
    <x v="172"/>
    <x v="427"/>
    <x v="651"/>
    <x v="2"/>
    <x v="0"/>
  </r>
  <r>
    <x v="2"/>
    <x v="52"/>
    <x v="1319"/>
    <x v="1102"/>
    <x v="1042"/>
    <x v="859"/>
    <x v="1"/>
    <x v="0"/>
    <x v="23"/>
    <x v="23"/>
    <x v="74"/>
    <x v="186"/>
    <x v="365"/>
    <x v="109"/>
    <x v="0"/>
    <x v="109"/>
    <x v="209"/>
    <x v="145"/>
    <x v="1"/>
    <x v="244"/>
    <x v="0"/>
    <x v="244"/>
    <x v="95"/>
    <x v="40"/>
    <x v="1"/>
    <x v="0"/>
  </r>
  <r>
    <x v="2"/>
    <x v="52"/>
    <x v="1296"/>
    <x v="1156"/>
    <x v="957"/>
    <x v="891"/>
    <x v="1"/>
    <x v="0"/>
    <x v="8"/>
    <x v="8"/>
    <x v="13"/>
    <x v="197"/>
    <x v="122"/>
    <x v="27"/>
    <x v="0"/>
    <x v="27"/>
    <x v="239"/>
    <x v="84"/>
    <x v="1"/>
    <x v="55"/>
    <x v="0"/>
    <x v="55"/>
    <x v="255"/>
    <x v="48"/>
    <x v="1"/>
    <x v="0"/>
  </r>
  <r>
    <x v="2"/>
    <x v="52"/>
    <x v="1186"/>
    <x v="1197"/>
    <x v="27"/>
    <x v="912"/>
    <x v="1"/>
    <x v="0"/>
    <x v="23"/>
    <x v="23"/>
    <x v="110"/>
    <x v="131"/>
    <x v="600"/>
    <x v="78"/>
    <x v="0"/>
    <x v="78"/>
    <x v="321"/>
    <x v="635"/>
    <x v="2"/>
    <x v="26"/>
    <x v="0"/>
    <x v="26"/>
    <x v="416"/>
    <x v="754"/>
    <x v="2"/>
    <x v="0"/>
  </r>
  <r>
    <x v="2"/>
    <x v="52"/>
    <x v="1265"/>
    <x v="1198"/>
    <x v="739"/>
    <x v="913"/>
    <x v="1"/>
    <x v="0"/>
    <x v="23"/>
    <x v="23"/>
    <x v="102"/>
    <x v="140"/>
    <x v="582"/>
    <x v="58"/>
    <x v="0"/>
    <x v="58"/>
    <x v="336"/>
    <x v="687"/>
    <x v="2"/>
    <x v="152"/>
    <x v="0"/>
    <x v="152"/>
    <x v="241"/>
    <x v="203"/>
    <x v="1"/>
    <x v="0"/>
  </r>
  <r>
    <x v="2"/>
    <x v="52"/>
    <x v="1266"/>
    <x v="1229"/>
    <x v="737"/>
    <x v="927"/>
    <x v="1"/>
    <x v="0"/>
    <x v="1"/>
    <x v="1"/>
    <x v="13"/>
    <x v="176"/>
    <x v="420"/>
    <x v="9"/>
    <x v="0"/>
    <x v="9"/>
    <x v="272"/>
    <x v="583"/>
    <x v="2"/>
    <x v="14"/>
    <x v="0"/>
    <x v="14"/>
    <x v="312"/>
    <x v="416"/>
    <x v="2"/>
    <x v="0"/>
  </r>
  <r>
    <x v="2"/>
    <x v="52"/>
    <x v="1273"/>
    <x v="1242"/>
    <x v="831"/>
    <x v="935"/>
    <x v="1"/>
    <x v="0"/>
    <x v="42"/>
    <x v="42"/>
    <x v="0"/>
    <x v="331"/>
    <x v="0"/>
    <x v="0"/>
    <x v="0"/>
    <x v="0"/>
    <x v="265"/>
    <x v="760"/>
    <x v="0"/>
    <x v="157"/>
    <x v="0"/>
    <x v="157"/>
    <x v="123"/>
    <x v="0"/>
    <x v="1"/>
    <x v="0"/>
  </r>
  <r>
    <x v="2"/>
    <x v="52"/>
    <x v="1299"/>
    <x v="1245"/>
    <x v="989"/>
    <x v="937"/>
    <x v="1"/>
    <x v="0"/>
    <x v="23"/>
    <x v="23"/>
    <x v="0"/>
    <x v="276"/>
    <x v="0"/>
    <x v="47"/>
    <x v="0"/>
    <x v="47"/>
    <x v="194"/>
    <x v="0"/>
    <x v="1"/>
    <x v="36"/>
    <x v="0"/>
    <x v="36"/>
    <x v="255"/>
    <x v="0"/>
    <x v="1"/>
    <x v="0"/>
  </r>
  <r>
    <x v="2"/>
    <x v="52"/>
    <x v="1214"/>
    <x v="1269"/>
    <x v="336"/>
    <x v="948"/>
    <x v="1"/>
    <x v="0"/>
    <x v="19"/>
    <x v="19"/>
    <x v="0"/>
    <x v="258"/>
    <x v="0"/>
    <x v="0"/>
    <x v="0"/>
    <x v="0"/>
    <x v="265"/>
    <x v="760"/>
    <x v="0"/>
    <x v="138"/>
    <x v="0"/>
    <x v="138"/>
    <x v="139"/>
    <x v="0"/>
    <x v="1"/>
    <x v="0"/>
  </r>
  <r>
    <x v="2"/>
    <x v="10"/>
    <x v="1220"/>
    <x v="858"/>
    <x v="392"/>
    <x v="731"/>
    <x v="1"/>
    <x v="0"/>
    <x v="53"/>
    <x v="53"/>
    <x v="206"/>
    <x v="171"/>
    <x v="440"/>
    <x v="78"/>
    <x v="0"/>
    <x v="78"/>
    <x v="430"/>
    <x v="736"/>
    <x v="2"/>
    <x v="90"/>
    <x v="0"/>
    <x v="90"/>
    <x v="468"/>
    <x v="740"/>
    <x v="2"/>
    <x v="0"/>
  </r>
  <r>
    <x v="2"/>
    <x v="10"/>
    <x v="1238"/>
    <x v="641"/>
    <x v="596"/>
    <x v="228"/>
    <x v="1"/>
    <x v="0"/>
    <x v="66"/>
    <x v="66"/>
    <x v="327"/>
    <x v="41"/>
    <x v="624"/>
    <x v="329"/>
    <x v="0"/>
    <x v="329"/>
    <x v="321"/>
    <x v="469"/>
    <x v="2"/>
    <x v="294"/>
    <x v="0"/>
    <x v="294"/>
    <x v="447"/>
    <x v="600"/>
    <x v="2"/>
    <x v="0"/>
  </r>
  <r>
    <x v="2"/>
    <x v="10"/>
    <x v="1275"/>
    <x v="646"/>
    <x v="858"/>
    <x v="269"/>
    <x v="1"/>
    <x v="0"/>
    <x v="42"/>
    <x v="42"/>
    <x v="148"/>
    <x v="171"/>
    <x v="442"/>
    <x v="240"/>
    <x v="0"/>
    <x v="240"/>
    <x v="117"/>
    <x v="98"/>
    <x v="1"/>
    <x v="225"/>
    <x v="0"/>
    <x v="225"/>
    <x v="185"/>
    <x v="170"/>
    <x v="1"/>
    <x v="0"/>
  </r>
  <r>
    <x v="2"/>
    <x v="10"/>
    <x v="1269"/>
    <x v="645"/>
    <x v="811"/>
    <x v="289"/>
    <x v="1"/>
    <x v="0"/>
    <x v="66"/>
    <x v="66"/>
    <x v="294"/>
    <x v="75"/>
    <x v="582"/>
    <x v="340"/>
    <x v="0"/>
    <x v="340"/>
    <x v="144"/>
    <x v="245"/>
    <x v="1"/>
    <x v="357"/>
    <x v="0"/>
    <x v="357"/>
    <x v="126"/>
    <x v="226"/>
    <x v="1"/>
    <x v="0"/>
  </r>
  <r>
    <x v="2"/>
    <x v="10"/>
    <x v="1240"/>
    <x v="642"/>
    <x v="605"/>
    <x v="338"/>
    <x v="1"/>
    <x v="0"/>
    <x v="5"/>
    <x v="5"/>
    <x v="48"/>
    <x v="137"/>
    <x v="649"/>
    <x v="12"/>
    <x v="0"/>
    <x v="12"/>
    <x v="321"/>
    <x v="735"/>
    <x v="2"/>
    <x v="46"/>
    <x v="0"/>
    <x v="46"/>
    <x v="310"/>
    <x v="394"/>
    <x v="1"/>
    <x v="0"/>
  </r>
  <r>
    <x v="2"/>
    <x v="10"/>
    <x v="1300"/>
    <x v="647"/>
    <x v="1050"/>
    <x v="340"/>
    <x v="1"/>
    <x v="0"/>
    <x v="34"/>
    <x v="34"/>
    <x v="151"/>
    <x v="114"/>
    <x v="596"/>
    <x v="78"/>
    <x v="0"/>
    <x v="78"/>
    <x v="385"/>
    <x v="707"/>
    <x v="2"/>
    <x v="122"/>
    <x v="0"/>
    <x v="122"/>
    <x v="380"/>
    <x v="603"/>
    <x v="2"/>
    <x v="0"/>
  </r>
  <r>
    <x v="2"/>
    <x v="10"/>
    <x v="1245"/>
    <x v="643"/>
    <x v="694"/>
    <x v="386"/>
    <x v="1"/>
    <x v="0"/>
    <x v="27"/>
    <x v="27"/>
    <x v="28"/>
    <x v="260"/>
    <x v="60"/>
    <x v="47"/>
    <x v="0"/>
    <x v="47"/>
    <x v="235"/>
    <x v="124"/>
    <x v="1"/>
    <x v="251"/>
    <x v="0"/>
    <x v="251"/>
    <x v="76"/>
    <x v="8"/>
    <x v="1"/>
    <x v="0"/>
  </r>
  <r>
    <x v="2"/>
    <x v="10"/>
    <x v="1246"/>
    <x v="644"/>
    <x v="657"/>
    <x v="390"/>
    <x v="1"/>
    <x v="0"/>
    <x v="56"/>
    <x v="56"/>
    <x v="219"/>
    <x v="171"/>
    <x v="437"/>
    <x v="202"/>
    <x v="0"/>
    <x v="202"/>
    <x v="312"/>
    <x v="503"/>
    <x v="2"/>
    <x v="144"/>
    <x v="0"/>
    <x v="144"/>
    <x v="438"/>
    <x v="687"/>
    <x v="2"/>
    <x v="0"/>
  </r>
  <r>
    <x v="2"/>
    <x v="10"/>
    <x v="1252"/>
    <x v="778"/>
    <x v="649"/>
    <x v="500"/>
    <x v="1"/>
    <x v="0"/>
    <x v="23"/>
    <x v="23"/>
    <x v="39"/>
    <x v="230"/>
    <x v="122"/>
    <x v="78"/>
    <x v="0"/>
    <x v="78"/>
    <x v="205"/>
    <x v="84"/>
    <x v="1"/>
    <x v="97"/>
    <x v="0"/>
    <x v="97"/>
    <x v="231"/>
    <x v="90"/>
    <x v="1"/>
    <x v="0"/>
  </r>
  <r>
    <x v="2"/>
    <x v="10"/>
    <x v="1183"/>
    <x v="909"/>
    <x v="43"/>
    <x v="738"/>
    <x v="1"/>
    <x v="0"/>
    <x v="8"/>
    <x v="8"/>
    <x v="48"/>
    <x v="148"/>
    <x v="615"/>
    <x v="0"/>
    <x v="0"/>
    <x v="0"/>
    <x v="342"/>
    <x v="760"/>
    <x v="0"/>
    <x v="14"/>
    <x v="0"/>
    <x v="14"/>
    <x v="366"/>
    <x v="745"/>
    <x v="2"/>
    <x v="0"/>
  </r>
  <r>
    <x v="2"/>
    <x v="10"/>
    <x v="1264"/>
    <x v="1065"/>
    <x v="722"/>
    <x v="832"/>
    <x v="1"/>
    <x v="0"/>
    <x v="23"/>
    <x v="23"/>
    <x v="82"/>
    <x v="176"/>
    <x v="420"/>
    <x v="77"/>
    <x v="0"/>
    <x v="77"/>
    <x v="267"/>
    <x v="420"/>
    <x v="2"/>
    <x v="14"/>
    <x v="0"/>
    <x v="14"/>
    <x v="402"/>
    <x v="766"/>
    <x v="2"/>
    <x v="0"/>
  </r>
  <r>
    <x v="2"/>
    <x v="33"/>
    <x v="1294"/>
    <x v="856"/>
    <x v="951"/>
    <x v="731"/>
    <x v="1"/>
    <x v="0"/>
    <x v="10"/>
    <x v="10"/>
    <x v="48"/>
    <x v="161"/>
    <x v="563"/>
    <x v="36"/>
    <x v="0"/>
    <x v="36"/>
    <x v="282"/>
    <x v="556"/>
    <x v="2"/>
    <x v="162"/>
    <x v="0"/>
    <x v="162"/>
    <x v="159"/>
    <x v="52"/>
    <x v="1"/>
    <x v="0"/>
  </r>
  <r>
    <x v="2"/>
    <x v="33"/>
    <x v="1146"/>
    <x v="722"/>
    <x v="1217"/>
    <x v="153"/>
    <x v="1"/>
    <x v="0"/>
    <x v="10"/>
    <x v="10"/>
    <x v="39"/>
    <x v="176"/>
    <x v="420"/>
    <x v="36"/>
    <x v="0"/>
    <x v="36"/>
    <x v="265"/>
    <x v="402"/>
    <x v="2"/>
    <x v="36"/>
    <x v="0"/>
    <x v="36"/>
    <x v="312"/>
    <x v="416"/>
    <x v="2"/>
    <x v="0"/>
  </r>
  <r>
    <x v="2"/>
    <x v="33"/>
    <x v="1105"/>
    <x v="721"/>
    <x v="918"/>
    <x v="206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1"/>
  </r>
  <r>
    <x v="2"/>
    <x v="33"/>
    <x v="1284"/>
    <x v="728"/>
    <x v="1008"/>
    <x v="218"/>
    <x v="1"/>
    <x v="0"/>
    <x v="48"/>
    <x v="48"/>
    <x v="51"/>
    <x v="330"/>
    <x v="40"/>
    <x v="147"/>
    <x v="0"/>
    <x v="147"/>
    <x v="127"/>
    <x v="32"/>
    <x v="1"/>
    <x v="67"/>
    <x v="0"/>
    <x v="67"/>
    <x v="287"/>
    <x v="232"/>
    <x v="1"/>
    <x v="0"/>
  </r>
  <r>
    <x v="2"/>
    <x v="33"/>
    <x v="1175"/>
    <x v="723"/>
    <x v="34"/>
    <x v="256"/>
    <x v="1"/>
    <x v="0"/>
    <x v="77"/>
    <x v="77"/>
    <x v="217"/>
    <x v="322"/>
    <x v="181"/>
    <x v="323"/>
    <x v="0"/>
    <x v="323"/>
    <x v="87"/>
    <x v="102"/>
    <x v="1"/>
    <x v="311"/>
    <x v="0"/>
    <x v="311"/>
    <x v="120"/>
    <x v="161"/>
    <x v="1"/>
    <x v="0"/>
  </r>
  <r>
    <x v="2"/>
    <x v="33"/>
    <x v="1322"/>
    <x v="729"/>
    <x v="1276"/>
    <x v="413"/>
    <x v="1"/>
    <x v="0"/>
    <x v="34"/>
    <x v="34"/>
    <x v="115"/>
    <x v="176"/>
    <x v="420"/>
    <x v="78"/>
    <x v="0"/>
    <x v="78"/>
    <x v="331"/>
    <x v="655"/>
    <x v="2"/>
    <x v="81"/>
    <x v="0"/>
    <x v="81"/>
    <x v="375"/>
    <x v="640"/>
    <x v="2"/>
    <x v="0"/>
  </r>
  <r>
    <x v="2"/>
    <x v="33"/>
    <x v="1249"/>
    <x v="726"/>
    <x v="776"/>
    <x v="434"/>
    <x v="1"/>
    <x v="0"/>
    <x v="42"/>
    <x v="42"/>
    <x v="154"/>
    <x v="161"/>
    <x v="480"/>
    <x v="33"/>
    <x v="0"/>
    <x v="33"/>
    <x v="419"/>
    <x v="750"/>
    <x v="2"/>
    <x v="70"/>
    <x v="0"/>
    <x v="70"/>
    <x v="427"/>
    <x v="726"/>
    <x v="2"/>
    <x v="0"/>
  </r>
  <r>
    <x v="2"/>
    <x v="33"/>
    <x v="1251"/>
    <x v="727"/>
    <x v="741"/>
    <x v="484"/>
    <x v="1"/>
    <x v="0"/>
    <x v="46"/>
    <x v="46"/>
    <x v="120"/>
    <x v="258"/>
    <x v="193"/>
    <x v="120"/>
    <x v="0"/>
    <x v="120"/>
    <x v="282"/>
    <x v="467"/>
    <x v="2"/>
    <x v="144"/>
    <x v="0"/>
    <x v="144"/>
    <x v="290"/>
    <x v="345"/>
    <x v="1"/>
    <x v="0"/>
  </r>
  <r>
    <x v="2"/>
    <x v="33"/>
    <x v="1180"/>
    <x v="724"/>
    <x v="92"/>
    <x v="513"/>
    <x v="1"/>
    <x v="0"/>
    <x v="56"/>
    <x v="56"/>
    <x v="180"/>
    <x v="246"/>
    <x v="277"/>
    <x v="167"/>
    <x v="0"/>
    <x v="167"/>
    <x v="305"/>
    <x v="507"/>
    <x v="2"/>
    <x v="255"/>
    <x v="0"/>
    <x v="255"/>
    <x v="171"/>
    <x v="194"/>
    <x v="1"/>
    <x v="0"/>
  </r>
  <r>
    <x v="2"/>
    <x v="33"/>
    <x v="1236"/>
    <x v="725"/>
    <x v="543"/>
    <x v="630"/>
    <x v="1"/>
    <x v="0"/>
    <x v="86"/>
    <x v="86"/>
    <x v="365"/>
    <x v="36"/>
    <x v="609"/>
    <x v="410"/>
    <x v="0"/>
    <x v="410"/>
    <x v="108"/>
    <x v="250"/>
    <x v="1"/>
    <x v="371"/>
    <x v="0"/>
    <x v="371"/>
    <x v="425"/>
    <x v="515"/>
    <x v="2"/>
    <x v="0"/>
  </r>
  <r>
    <x v="2"/>
    <x v="33"/>
    <x v="1257"/>
    <x v="801"/>
    <x v="738"/>
    <x v="670"/>
    <x v="1"/>
    <x v="0"/>
    <x v="86"/>
    <x v="86"/>
    <x v="337"/>
    <x v="101"/>
    <x v="532"/>
    <x v="352"/>
    <x v="0"/>
    <x v="352"/>
    <x v="244"/>
    <x v="379"/>
    <x v="1"/>
    <x v="275"/>
    <x v="0"/>
    <x v="275"/>
    <x v="480"/>
    <x v="654"/>
    <x v="2"/>
    <x v="0"/>
  </r>
  <r>
    <x v="2"/>
    <x v="33"/>
    <x v="1225"/>
    <x v="811"/>
    <x v="401"/>
    <x v="676"/>
    <x v="1"/>
    <x v="0"/>
    <x v="27"/>
    <x v="27"/>
    <x v="97"/>
    <x v="176"/>
    <x v="420"/>
    <x v="91"/>
    <x v="0"/>
    <x v="91"/>
    <x v="272"/>
    <x v="440"/>
    <x v="2"/>
    <x v="69"/>
    <x v="0"/>
    <x v="69"/>
    <x v="359"/>
    <x v="614"/>
    <x v="2"/>
    <x v="0"/>
  </r>
  <r>
    <x v="2"/>
    <x v="33"/>
    <x v="1218"/>
    <x v="810"/>
    <x v="371"/>
    <x v="683"/>
    <x v="1"/>
    <x v="0"/>
    <x v="8"/>
    <x v="8"/>
    <x v="8"/>
    <x v="205"/>
    <x v="43"/>
    <x v="5"/>
    <x v="0"/>
    <x v="5"/>
    <x v="265"/>
    <x v="402"/>
    <x v="2"/>
    <x v="6"/>
    <x v="0"/>
    <x v="6"/>
    <x v="312"/>
    <x v="416"/>
    <x v="2"/>
    <x v="0"/>
  </r>
  <r>
    <x v="2"/>
    <x v="33"/>
    <x v="1283"/>
    <x v="889"/>
    <x v="905"/>
    <x v="729"/>
    <x v="1"/>
    <x v="0"/>
    <x v="10"/>
    <x v="10"/>
    <x v="39"/>
    <x v="176"/>
    <x v="420"/>
    <x v="47"/>
    <x v="0"/>
    <x v="47"/>
    <x v="252"/>
    <x v="252"/>
    <x v="1"/>
    <x v="81"/>
    <x v="0"/>
    <x v="81"/>
    <x v="255"/>
    <x v="122"/>
    <x v="1"/>
    <x v="0"/>
  </r>
  <r>
    <x v="2"/>
    <x v="33"/>
    <x v="1200"/>
    <x v="1280"/>
    <x v="187"/>
    <x v="956"/>
    <x v="1"/>
    <x v="0"/>
    <x v="8"/>
    <x v="8"/>
    <x v="0"/>
    <x v="218"/>
    <x v="0"/>
    <x v="19"/>
    <x v="0"/>
    <x v="19"/>
    <x v="226"/>
    <x v="0"/>
    <x v="1"/>
    <x v="30"/>
    <x v="0"/>
    <x v="30"/>
    <x v="261"/>
    <x v="0"/>
    <x v="1"/>
    <x v="0"/>
  </r>
  <r>
    <x v="1"/>
    <x v="12"/>
    <x v="261"/>
    <x v="650"/>
    <x v="679"/>
    <x v="102"/>
    <x v="1"/>
    <x v="0"/>
    <x v="77"/>
    <x v="77"/>
    <x v="0"/>
    <x v="404"/>
    <x v="0"/>
    <x v="99"/>
    <x v="0"/>
    <x v="99"/>
    <x v="135"/>
    <x v="0"/>
    <x v="1"/>
    <x v="201"/>
    <x v="0"/>
    <x v="201"/>
    <x v="90"/>
    <x v="0"/>
    <x v="1"/>
    <x v="0"/>
  </r>
  <r>
    <x v="1"/>
    <x v="12"/>
    <x v="17"/>
    <x v="648"/>
    <x v="89"/>
    <x v="141"/>
    <x v="1"/>
    <x v="0"/>
    <x v="113"/>
    <x v="113"/>
    <x v="383"/>
    <x v="173"/>
    <x v="424"/>
    <x v="394"/>
    <x v="0"/>
    <x v="394"/>
    <x v="365"/>
    <x v="496"/>
    <x v="2"/>
    <x v="373"/>
    <x v="0"/>
    <x v="373"/>
    <x v="477"/>
    <x v="584"/>
    <x v="2"/>
    <x v="0"/>
  </r>
  <r>
    <x v="1"/>
    <x v="12"/>
    <x v="1157"/>
    <x v="668"/>
    <x v="1116"/>
    <x v="207"/>
    <x v="1"/>
    <x v="0"/>
    <x v="124"/>
    <x v="124"/>
    <x v="332"/>
    <x v="410"/>
    <x v="142"/>
    <x v="393"/>
    <x v="0"/>
    <x v="393"/>
    <x v="82"/>
    <x v="171"/>
    <x v="1"/>
    <x v="380"/>
    <x v="0"/>
    <x v="380"/>
    <x v="158"/>
    <x v="290"/>
    <x v="1"/>
    <x v="0"/>
  </r>
  <r>
    <x v="1"/>
    <x v="12"/>
    <x v="1321"/>
    <x v="660"/>
    <x v="1269"/>
    <x v="285"/>
    <x v="1"/>
    <x v="0"/>
    <x v="176"/>
    <x v="176"/>
    <x v="396"/>
    <x v="458"/>
    <x v="70"/>
    <x v="475"/>
    <x v="0"/>
    <x v="475"/>
    <x v="19"/>
    <x v="110"/>
    <x v="1"/>
    <x v="545"/>
    <x v="0"/>
    <x v="545"/>
    <x v="0"/>
    <x v="9"/>
    <x v="1"/>
    <x v="0"/>
  </r>
  <r>
    <x v="1"/>
    <x v="12"/>
    <x v="1178"/>
    <x v="671"/>
    <x v="25"/>
    <x v="440"/>
    <x v="1"/>
    <x v="0"/>
    <x v="154"/>
    <x v="154"/>
    <x v="480"/>
    <x v="60"/>
    <x v="507"/>
    <x v="500"/>
    <x v="0"/>
    <x v="500"/>
    <x v="410"/>
    <x v="462"/>
    <x v="2"/>
    <x v="464"/>
    <x v="0"/>
    <x v="464"/>
    <x v="539"/>
    <x v="625"/>
    <x v="2"/>
    <x v="0"/>
  </r>
  <r>
    <x v="1"/>
    <x v="12"/>
    <x v="1278"/>
    <x v="657"/>
    <x v="904"/>
    <x v="463"/>
    <x v="1"/>
    <x v="0"/>
    <x v="53"/>
    <x v="53"/>
    <x v="229"/>
    <x v="130"/>
    <x v="541"/>
    <x v="200"/>
    <x v="0"/>
    <x v="200"/>
    <x v="337"/>
    <x v="555"/>
    <x v="2"/>
    <x v="210"/>
    <x v="0"/>
    <x v="210"/>
    <x v="373"/>
    <x v="528"/>
    <x v="2"/>
    <x v="0"/>
  </r>
  <r>
    <x v="1"/>
    <x v="12"/>
    <x v="1193"/>
    <x v="653"/>
    <x v="146"/>
    <x v="525"/>
    <x v="1"/>
    <x v="0"/>
    <x v="150"/>
    <x v="150"/>
    <x v="464"/>
    <x v="256"/>
    <x v="398"/>
    <x v="474"/>
    <x v="0"/>
    <x v="474"/>
    <x v="438"/>
    <x v="511"/>
    <x v="2"/>
    <x v="434"/>
    <x v="0"/>
    <x v="434"/>
    <x v="544"/>
    <x v="669"/>
    <x v="2"/>
    <x v="0"/>
  </r>
  <r>
    <x v="1"/>
    <x v="12"/>
    <x v="1306"/>
    <x v="659"/>
    <x v="1196"/>
    <x v="529"/>
    <x v="1"/>
    <x v="0"/>
    <x v="113"/>
    <x v="113"/>
    <x v="357"/>
    <x v="334"/>
    <x v="279"/>
    <x v="423"/>
    <x v="0"/>
    <x v="423"/>
    <x v="54"/>
    <x v="148"/>
    <x v="1"/>
    <x v="314"/>
    <x v="0"/>
    <x v="314"/>
    <x v="486"/>
    <x v="642"/>
    <x v="2"/>
    <x v="0"/>
  </r>
  <r>
    <x v="1"/>
    <x v="12"/>
    <x v="1237"/>
    <x v="806"/>
    <x v="550"/>
    <x v="675"/>
    <x v="1"/>
    <x v="0"/>
    <x v="66"/>
    <x v="66"/>
    <x v="90"/>
    <x v="366"/>
    <x v="50"/>
    <x v="139"/>
    <x v="0"/>
    <x v="139"/>
    <x v="182"/>
    <x v="115"/>
    <x v="1"/>
    <x v="328"/>
    <x v="0"/>
    <x v="328"/>
    <x v="57"/>
    <x v="26"/>
    <x v="1"/>
    <x v="0"/>
  </r>
  <r>
    <x v="1"/>
    <x v="12"/>
    <x v="1221"/>
    <x v="1000"/>
    <x v="357"/>
    <x v="796"/>
    <x v="1"/>
    <x v="0"/>
    <x v="185"/>
    <x v="185"/>
    <x v="515"/>
    <x v="14"/>
    <x v="526"/>
    <x v="543"/>
    <x v="0"/>
    <x v="543"/>
    <x v="44"/>
    <x v="321"/>
    <x v="1"/>
    <x v="522"/>
    <x v="0"/>
    <x v="522"/>
    <x v="552"/>
    <x v="565"/>
    <x v="2"/>
    <x v="0"/>
  </r>
  <r>
    <x v="1"/>
    <x v="13"/>
    <x v="267"/>
    <x v="651"/>
    <x v="715"/>
    <x v="137"/>
    <x v="1"/>
    <x v="0"/>
    <x v="23"/>
    <x v="23"/>
    <x v="16"/>
    <x v="255"/>
    <x v="41"/>
    <x v="16"/>
    <x v="0"/>
    <x v="16"/>
    <x v="263"/>
    <x v="330"/>
    <x v="1"/>
    <x v="9"/>
    <x v="0"/>
    <x v="9"/>
    <x v="328"/>
    <x v="686"/>
    <x v="2"/>
    <x v="0"/>
  </r>
  <r>
    <x v="1"/>
    <x v="13"/>
    <x v="25"/>
    <x v="649"/>
    <x v="72"/>
    <x v="173"/>
    <x v="1"/>
    <x v="0"/>
    <x v="182"/>
    <x v="182"/>
    <x v="507"/>
    <x v="62"/>
    <x v="477"/>
    <x v="537"/>
    <x v="0"/>
    <x v="537"/>
    <x v="274"/>
    <x v="404"/>
    <x v="2"/>
    <x v="494"/>
    <x v="0"/>
    <x v="494"/>
    <x v="564"/>
    <x v="672"/>
    <x v="2"/>
    <x v="0"/>
  </r>
  <r>
    <x v="1"/>
    <x v="13"/>
    <x v="1152"/>
    <x v="652"/>
    <x v="1214"/>
    <x v="189"/>
    <x v="1"/>
    <x v="0"/>
    <x v="60"/>
    <x v="60"/>
    <x v="196"/>
    <x v="246"/>
    <x v="293"/>
    <x v="253"/>
    <x v="0"/>
    <x v="253"/>
    <x v="147"/>
    <x v="174"/>
    <x v="1"/>
    <x v="202"/>
    <x v="0"/>
    <x v="202"/>
    <x v="320"/>
    <x v="435"/>
    <x v="2"/>
    <x v="0"/>
  </r>
  <r>
    <x v="1"/>
    <x v="13"/>
    <x v="1233"/>
    <x v="655"/>
    <x v="544"/>
    <x v="284"/>
    <x v="1"/>
    <x v="0"/>
    <x v="42"/>
    <x v="42"/>
    <x v="190"/>
    <x v="104"/>
    <x v="595"/>
    <x v="126"/>
    <x v="0"/>
    <x v="126"/>
    <x v="386"/>
    <x v="682"/>
    <x v="2"/>
    <x v="95"/>
    <x v="0"/>
    <x v="95"/>
    <x v="444"/>
    <x v="725"/>
    <x v="2"/>
    <x v="0"/>
  </r>
  <r>
    <x v="1"/>
    <x v="13"/>
    <x v="1205"/>
    <x v="654"/>
    <x v="320"/>
    <x v="332"/>
    <x v="1"/>
    <x v="0"/>
    <x v="136"/>
    <x v="136"/>
    <x v="424"/>
    <x v="306"/>
    <x v="370"/>
    <x v="441"/>
    <x v="0"/>
    <x v="441"/>
    <x v="295"/>
    <x v="413"/>
    <x v="2"/>
    <x v="433"/>
    <x v="0"/>
    <x v="433"/>
    <x v="448"/>
    <x v="503"/>
    <x v="2"/>
    <x v="0"/>
  </r>
  <r>
    <x v="1"/>
    <x v="13"/>
    <x v="1247"/>
    <x v="656"/>
    <x v="765"/>
    <x v="409"/>
    <x v="1"/>
    <x v="0"/>
    <x v="23"/>
    <x v="23"/>
    <x v="60"/>
    <x v="202"/>
    <x v="232"/>
    <x v="14"/>
    <x v="0"/>
    <x v="14"/>
    <x v="328"/>
    <x v="735"/>
    <x v="2"/>
    <x v="275"/>
    <x v="0"/>
    <x v="275"/>
    <x v="72"/>
    <x v="22"/>
    <x v="1"/>
    <x v="1"/>
  </r>
  <r>
    <x v="1"/>
    <x v="13"/>
    <x v="1312"/>
    <x v="793"/>
    <x v="1153"/>
    <x v="665"/>
    <x v="1"/>
    <x v="0"/>
    <x v="164"/>
    <x v="164"/>
    <x v="485"/>
    <x v="175"/>
    <x v="421"/>
    <x v="509"/>
    <x v="0"/>
    <x v="509"/>
    <x v="348"/>
    <x v="428"/>
    <x v="2"/>
    <x v="374"/>
    <x v="0"/>
    <x v="374"/>
    <x v="566"/>
    <x v="756"/>
    <x v="2"/>
    <x v="0"/>
  </r>
  <r>
    <x v="1"/>
    <x v="13"/>
    <x v="1231"/>
    <x v="805"/>
    <x v="486"/>
    <x v="674"/>
    <x v="1"/>
    <x v="0"/>
    <x v="176"/>
    <x v="176"/>
    <x v="460"/>
    <x v="449"/>
    <x v="164"/>
    <x v="507"/>
    <x v="0"/>
    <x v="507"/>
    <x v="27"/>
    <x v="213"/>
    <x v="1"/>
    <x v="523"/>
    <x v="0"/>
    <x v="523"/>
    <x v="5"/>
    <x v="142"/>
    <x v="1"/>
    <x v="0"/>
  </r>
  <r>
    <x v="1"/>
    <x v="13"/>
    <x v="1187"/>
    <x v="1222"/>
    <x v="85"/>
    <x v="923"/>
    <x v="1"/>
    <x v="0"/>
    <x v="23"/>
    <x v="23"/>
    <x v="5"/>
    <x v="270"/>
    <x v="5"/>
    <x v="10"/>
    <x v="0"/>
    <x v="10"/>
    <x v="251"/>
    <x v="40"/>
    <x v="1"/>
    <x v="12"/>
    <x v="0"/>
    <x v="12"/>
    <x v="301"/>
    <x v="75"/>
    <x v="1"/>
    <x v="0"/>
  </r>
  <r>
    <x v="0"/>
    <x v="28"/>
    <x v="24"/>
    <x v="699"/>
    <x v="53"/>
    <x v="170"/>
    <x v="1"/>
    <x v="0"/>
    <x v="120"/>
    <x v="120"/>
    <x v="275"/>
    <x v="422"/>
    <x v="85"/>
    <x v="442"/>
    <x v="0"/>
    <x v="442"/>
    <x v="11"/>
    <x v="33"/>
    <x v="1"/>
    <x v="416"/>
    <x v="0"/>
    <x v="416"/>
    <x v="41"/>
    <x v="93"/>
    <x v="1"/>
    <x v="0"/>
  </r>
  <r>
    <x v="0"/>
    <x v="28"/>
    <x v="26"/>
    <x v="700"/>
    <x v="86"/>
    <x v="179"/>
    <x v="1"/>
    <x v="0"/>
    <x v="23"/>
    <x v="23"/>
    <x v="23"/>
    <x v="248"/>
    <x v="64"/>
    <x v="21"/>
    <x v="0"/>
    <x v="21"/>
    <x v="265"/>
    <x v="402"/>
    <x v="2"/>
    <x v="12"/>
    <x v="0"/>
    <x v="12"/>
    <x v="337"/>
    <x v="704"/>
    <x v="2"/>
    <x v="1"/>
  </r>
  <r>
    <x v="0"/>
    <x v="28"/>
    <x v="1102"/>
    <x v="719"/>
    <x v="1001"/>
    <x v="188"/>
    <x v="1"/>
    <x v="0"/>
    <x v="138"/>
    <x v="138"/>
    <x v="120"/>
    <x v="451"/>
    <x v="11"/>
    <x v="0"/>
    <x v="0"/>
    <x v="0"/>
    <x v="415"/>
    <x v="760"/>
    <x v="0"/>
    <x v="455"/>
    <x v="0"/>
    <x v="455"/>
    <x v="8"/>
    <x v="7"/>
    <x v="1"/>
    <x v="0"/>
  </r>
  <r>
    <x v="0"/>
    <x v="28"/>
    <x v="1104"/>
    <x v="720"/>
    <x v="939"/>
    <x v="201"/>
    <x v="1"/>
    <x v="0"/>
    <x v="94"/>
    <x v="94"/>
    <x v="299"/>
    <x v="320"/>
    <x v="247"/>
    <x v="363"/>
    <x v="0"/>
    <x v="363"/>
    <x v="97"/>
    <x v="163"/>
    <x v="1"/>
    <x v="346"/>
    <x v="0"/>
    <x v="346"/>
    <x v="184"/>
    <x v="288"/>
    <x v="1"/>
    <x v="0"/>
  </r>
  <r>
    <x v="0"/>
    <x v="28"/>
    <x v="273"/>
    <x v="718"/>
    <x v="700"/>
    <x v="205"/>
    <x v="1"/>
    <x v="0"/>
    <x v="71"/>
    <x v="71"/>
    <x v="308"/>
    <x v="84"/>
    <x v="568"/>
    <x v="269"/>
    <x v="0"/>
    <x v="269"/>
    <x v="396"/>
    <x v="611"/>
    <x v="2"/>
    <x v="274"/>
    <x v="0"/>
    <x v="274"/>
    <x v="429"/>
    <x v="577"/>
    <x v="2"/>
    <x v="0"/>
  </r>
  <r>
    <x v="0"/>
    <x v="28"/>
    <x v="104"/>
    <x v="709"/>
    <x v="676"/>
    <x v="212"/>
    <x v="1"/>
    <x v="0"/>
    <x v="19"/>
    <x v="19"/>
    <x v="67"/>
    <x v="176"/>
    <x v="420"/>
    <x v="50"/>
    <x v="0"/>
    <x v="50"/>
    <x v="293"/>
    <x v="583"/>
    <x v="2"/>
    <x v="49"/>
    <x v="0"/>
    <x v="49"/>
    <x v="337"/>
    <x v="555"/>
    <x v="2"/>
    <x v="0"/>
  </r>
  <r>
    <x v="0"/>
    <x v="28"/>
    <x v="59"/>
    <x v="701"/>
    <x v="140"/>
    <x v="217"/>
    <x v="1"/>
    <x v="0"/>
    <x v="90"/>
    <x v="90"/>
    <x v="130"/>
    <x v="397"/>
    <x v="54"/>
    <x v="0"/>
    <x v="0"/>
    <x v="0"/>
    <x v="422"/>
    <x v="760"/>
    <x v="0"/>
    <x v="360"/>
    <x v="0"/>
    <x v="360"/>
    <x v="47"/>
    <x v="37"/>
    <x v="1"/>
    <x v="0"/>
  </r>
  <r>
    <x v="0"/>
    <x v="28"/>
    <x v="145"/>
    <x v="713"/>
    <x v="1182"/>
    <x v="237"/>
    <x v="1"/>
    <x v="0"/>
    <x v="147"/>
    <x v="147"/>
    <x v="0"/>
    <x v="457"/>
    <x v="0"/>
    <x v="492"/>
    <x v="0"/>
    <x v="492"/>
    <x v="0"/>
    <x v="0"/>
    <x v="1"/>
    <x v="478"/>
    <x v="0"/>
    <x v="478"/>
    <x v="2"/>
    <x v="0"/>
    <x v="1"/>
    <x v="0"/>
  </r>
  <r>
    <x v="0"/>
    <x v="28"/>
    <x v="110"/>
    <x v="710"/>
    <x v="616"/>
    <x v="267"/>
    <x v="1"/>
    <x v="0"/>
    <x v="194"/>
    <x v="194"/>
    <x v="522"/>
    <x v="10"/>
    <x v="515"/>
    <x v="553"/>
    <x v="0"/>
    <x v="553"/>
    <x v="1"/>
    <x v="186"/>
    <x v="1"/>
    <x v="534"/>
    <x v="0"/>
    <x v="534"/>
    <x v="533"/>
    <x v="485"/>
    <x v="2"/>
    <x v="0"/>
  </r>
  <r>
    <x v="0"/>
    <x v="28"/>
    <x v="150"/>
    <x v="714"/>
    <x v="1097"/>
    <x v="318"/>
    <x v="1"/>
    <x v="0"/>
    <x v="65"/>
    <x v="65"/>
    <x v="183"/>
    <x v="297"/>
    <x v="189"/>
    <x v="287"/>
    <x v="0"/>
    <x v="287"/>
    <x v="102"/>
    <x v="100"/>
    <x v="1"/>
    <x v="237"/>
    <x v="0"/>
    <x v="237"/>
    <x v="209"/>
    <x v="237"/>
    <x v="1"/>
    <x v="0"/>
  </r>
  <r>
    <x v="0"/>
    <x v="28"/>
    <x v="91"/>
    <x v="707"/>
    <x v="567"/>
    <x v="323"/>
    <x v="1"/>
    <x v="0"/>
    <x v="86"/>
    <x v="86"/>
    <x v="391"/>
    <x v="13"/>
    <x v="642"/>
    <x v="362"/>
    <x v="0"/>
    <x v="362"/>
    <x v="458"/>
    <x v="650"/>
    <x v="2"/>
    <x v="186"/>
    <x v="0"/>
    <x v="186"/>
    <x v="543"/>
    <x v="761"/>
    <x v="2"/>
    <x v="0"/>
  </r>
  <r>
    <x v="0"/>
    <x v="28"/>
    <x v="114"/>
    <x v="711"/>
    <x v="723"/>
    <x v="376"/>
    <x v="1"/>
    <x v="0"/>
    <x v="60"/>
    <x v="60"/>
    <x v="114"/>
    <x v="332"/>
    <x v="91"/>
    <x v="36"/>
    <x v="0"/>
    <x v="36"/>
    <x v="378"/>
    <x v="733"/>
    <x v="2"/>
    <x v="213"/>
    <x v="0"/>
    <x v="213"/>
    <x v="156"/>
    <x v="122"/>
    <x v="1"/>
    <x v="0"/>
  </r>
  <r>
    <x v="0"/>
    <x v="28"/>
    <x v="152"/>
    <x v="715"/>
    <x v="1074"/>
    <x v="378"/>
    <x v="1"/>
    <x v="0"/>
    <x v="168"/>
    <x v="168"/>
    <x v="518"/>
    <x v="1"/>
    <x v="633"/>
    <x v="479"/>
    <x v="0"/>
    <x v="479"/>
    <x v="499"/>
    <x v="724"/>
    <x v="2"/>
    <x v="539"/>
    <x v="0"/>
    <x v="539"/>
    <x v="21"/>
    <x v="313"/>
    <x v="1"/>
    <x v="0"/>
  </r>
  <r>
    <x v="0"/>
    <x v="28"/>
    <x v="115"/>
    <x v="712"/>
    <x v="720"/>
    <x v="403"/>
    <x v="1"/>
    <x v="0"/>
    <x v="48"/>
    <x v="48"/>
    <x v="104"/>
    <x v="294"/>
    <x v="122"/>
    <x v="181"/>
    <x v="0"/>
    <x v="181"/>
    <x v="138"/>
    <x v="90"/>
    <x v="1"/>
    <x v="97"/>
    <x v="0"/>
    <x v="97"/>
    <x v="327"/>
    <x v="474"/>
    <x v="2"/>
    <x v="0"/>
  </r>
  <r>
    <x v="0"/>
    <x v="28"/>
    <x v="153"/>
    <x v="716"/>
    <x v="1154"/>
    <x v="421"/>
    <x v="1"/>
    <x v="0"/>
    <x v="42"/>
    <x v="42"/>
    <x v="110"/>
    <x v="239"/>
    <x v="222"/>
    <x v="41"/>
    <x v="0"/>
    <x v="41"/>
    <x v="364"/>
    <x v="725"/>
    <x v="2"/>
    <x v="97"/>
    <x v="0"/>
    <x v="97"/>
    <x v="343"/>
    <x v="531"/>
    <x v="2"/>
    <x v="1"/>
  </r>
  <r>
    <x v="0"/>
    <x v="28"/>
    <x v="61"/>
    <x v="702"/>
    <x v="196"/>
    <x v="443"/>
    <x v="1"/>
    <x v="0"/>
    <x v="86"/>
    <x v="86"/>
    <x v="205"/>
    <x v="370"/>
    <x v="122"/>
    <x v="368"/>
    <x v="0"/>
    <x v="368"/>
    <x v="41"/>
    <x v="50"/>
    <x v="1"/>
    <x v="293"/>
    <x v="0"/>
    <x v="293"/>
    <x v="144"/>
    <x v="177"/>
    <x v="1"/>
    <x v="0"/>
  </r>
  <r>
    <x v="0"/>
    <x v="28"/>
    <x v="81"/>
    <x v="706"/>
    <x v="466"/>
    <x v="469"/>
    <x v="1"/>
    <x v="0"/>
    <x v="108"/>
    <x v="108"/>
    <x v="289"/>
    <x v="390"/>
    <x v="145"/>
    <x v="350"/>
    <x v="0"/>
    <x v="350"/>
    <x v="112"/>
    <x v="191"/>
    <x v="1"/>
    <x v="367"/>
    <x v="0"/>
    <x v="367"/>
    <x v="101"/>
    <x v="199"/>
    <x v="1"/>
    <x v="0"/>
  </r>
  <r>
    <x v="0"/>
    <x v="28"/>
    <x v="93"/>
    <x v="708"/>
    <x v="546"/>
    <x v="544"/>
    <x v="1"/>
    <x v="0"/>
    <x v="77"/>
    <x v="77"/>
    <x v="125"/>
    <x v="377"/>
    <x v="72"/>
    <x v="300"/>
    <x v="0"/>
    <x v="300"/>
    <x v="64"/>
    <x v="38"/>
    <x v="1"/>
    <x v="144"/>
    <x v="0"/>
    <x v="144"/>
    <x v="301"/>
    <x v="384"/>
    <x v="1"/>
    <x v="0"/>
  </r>
  <r>
    <x v="0"/>
    <x v="28"/>
    <x v="62"/>
    <x v="703"/>
    <x v="172"/>
    <x v="546"/>
    <x v="1"/>
    <x v="0"/>
    <x v="150"/>
    <x v="150"/>
    <x v="443"/>
    <x v="399"/>
    <x v="272"/>
    <x v="494"/>
    <x v="0"/>
    <x v="494"/>
    <x v="32"/>
    <x v="203"/>
    <x v="1"/>
    <x v="476"/>
    <x v="0"/>
    <x v="476"/>
    <x v="79"/>
    <x v="310"/>
    <x v="1"/>
    <x v="0"/>
  </r>
  <r>
    <x v="0"/>
    <x v="28"/>
    <x v="156"/>
    <x v="717"/>
    <x v="1165"/>
    <x v="547"/>
    <x v="1"/>
    <x v="0"/>
    <x v="116"/>
    <x v="116"/>
    <x v="261"/>
    <x v="420"/>
    <x v="83"/>
    <x v="456"/>
    <x v="0"/>
    <x v="456"/>
    <x v="8"/>
    <x v="22"/>
    <x v="1"/>
    <x v="448"/>
    <x v="0"/>
    <x v="448"/>
    <x v="14"/>
    <x v="44"/>
    <x v="1"/>
    <x v="0"/>
  </r>
  <r>
    <x v="0"/>
    <x v="28"/>
    <x v="63"/>
    <x v="704"/>
    <x v="150"/>
    <x v="562"/>
    <x v="1"/>
    <x v="0"/>
    <x v="53"/>
    <x v="53"/>
    <x v="205"/>
    <x v="176"/>
    <x v="420"/>
    <x v="142"/>
    <x v="0"/>
    <x v="142"/>
    <x v="386"/>
    <x v="665"/>
    <x v="2"/>
    <x v="181"/>
    <x v="0"/>
    <x v="181"/>
    <x v="383"/>
    <x v="555"/>
    <x v="2"/>
    <x v="0"/>
  </r>
  <r>
    <x v="0"/>
    <x v="28"/>
    <x v="66"/>
    <x v="705"/>
    <x v="250"/>
    <x v="575"/>
    <x v="1"/>
    <x v="0"/>
    <x v="77"/>
    <x v="77"/>
    <x v="288"/>
    <x v="176"/>
    <x v="420"/>
    <x v="334"/>
    <x v="0"/>
    <x v="334"/>
    <x v="145"/>
    <x v="244"/>
    <x v="1"/>
    <x v="295"/>
    <x v="0"/>
    <x v="295"/>
    <x v="355"/>
    <x v="461"/>
    <x v="2"/>
    <x v="0"/>
  </r>
  <r>
    <x v="0"/>
    <x v="28"/>
    <x v="80"/>
    <x v="792"/>
    <x v="430"/>
    <x v="665"/>
    <x v="1"/>
    <x v="0"/>
    <x v="77"/>
    <x v="77"/>
    <x v="91"/>
    <x v="389"/>
    <x v="34"/>
    <x v="0"/>
    <x v="0"/>
    <x v="0"/>
    <x v="386"/>
    <x v="760"/>
    <x v="0"/>
    <x v="14"/>
    <x v="0"/>
    <x v="14"/>
    <x v="411"/>
    <x v="770"/>
    <x v="2"/>
    <x v="0"/>
  </r>
  <r>
    <x v="0"/>
    <x v="28"/>
    <x v="120"/>
    <x v="800"/>
    <x v="674"/>
    <x v="670"/>
    <x v="1"/>
    <x v="0"/>
    <x v="77"/>
    <x v="77"/>
    <x v="288"/>
    <x v="176"/>
    <x v="420"/>
    <x v="326"/>
    <x v="0"/>
    <x v="326"/>
    <x v="191"/>
    <x v="297"/>
    <x v="1"/>
    <x v="286"/>
    <x v="0"/>
    <x v="286"/>
    <x v="375"/>
    <x v="490"/>
    <x v="2"/>
    <x v="0"/>
  </r>
  <r>
    <x v="0"/>
    <x v="28"/>
    <x v="83"/>
    <x v="802"/>
    <x v="438"/>
    <x v="670"/>
    <x v="1"/>
    <x v="0"/>
    <x v="136"/>
    <x v="136"/>
    <x v="417"/>
    <x v="347"/>
    <x v="333"/>
    <x v="488"/>
    <x v="0"/>
    <x v="488"/>
    <x v="20"/>
    <x v="136"/>
    <x v="1"/>
    <x v="447"/>
    <x v="0"/>
    <x v="447"/>
    <x v="142"/>
    <x v="346"/>
    <x v="1"/>
    <x v="0"/>
  </r>
  <r>
    <x v="0"/>
    <x v="28"/>
    <x v="51"/>
    <x v="882"/>
    <x v="40"/>
    <x v="716"/>
    <x v="0"/>
    <x v="0"/>
    <x v="0"/>
    <x v="0"/>
    <x v="0"/>
    <x v="176"/>
    <x v="673"/>
    <x v="0"/>
    <x v="0"/>
    <x v="0"/>
    <x v="265"/>
    <x v="760"/>
    <x v="0"/>
    <x v="194"/>
    <x v="0"/>
    <x v="194"/>
    <x v="94"/>
    <x v="0"/>
    <x v="1"/>
    <x v="1"/>
  </r>
  <r>
    <x v="0"/>
    <x v="28"/>
    <x v="140"/>
    <x v="905"/>
    <x v="1009"/>
    <x v="733"/>
    <x v="1"/>
    <x v="0"/>
    <x v="66"/>
    <x v="66"/>
    <x v="251"/>
    <x v="176"/>
    <x v="420"/>
    <x v="235"/>
    <x v="0"/>
    <x v="235"/>
    <x v="331"/>
    <x v="526"/>
    <x v="2"/>
    <x v="222"/>
    <x v="0"/>
    <x v="222"/>
    <x v="411"/>
    <x v="576"/>
    <x v="2"/>
    <x v="0"/>
  </r>
  <r>
    <x v="0"/>
    <x v="28"/>
    <x v="168"/>
    <x v="908"/>
    <x v="1176"/>
    <x v="740"/>
    <x v="1"/>
    <x v="0"/>
    <x v="23"/>
    <x v="23"/>
    <x v="12"/>
    <x v="262"/>
    <x v="22"/>
    <x v="5"/>
    <x v="0"/>
    <x v="5"/>
    <x v="275"/>
    <x v="668"/>
    <x v="2"/>
    <x v="12"/>
    <x v="0"/>
    <x v="12"/>
    <x v="312"/>
    <x v="416"/>
    <x v="2"/>
    <x v="0"/>
  </r>
  <r>
    <x v="0"/>
    <x v="28"/>
    <x v="52"/>
    <x v="916"/>
    <x v="33"/>
    <x v="747"/>
    <x v="1"/>
    <x v="0"/>
    <x v="127"/>
    <x v="127"/>
    <x v="461"/>
    <x v="6"/>
    <x v="623"/>
    <x v="493"/>
    <x v="0"/>
    <x v="493"/>
    <x v="99"/>
    <x v="316"/>
    <x v="1"/>
    <x v="417"/>
    <x v="0"/>
    <x v="417"/>
    <x v="550"/>
    <x v="699"/>
    <x v="2"/>
    <x v="0"/>
  </r>
  <r>
    <x v="0"/>
    <x v="28"/>
    <x v="124"/>
    <x v="957"/>
    <x v="691"/>
    <x v="771"/>
    <x v="1"/>
    <x v="0"/>
    <x v="77"/>
    <x v="77"/>
    <x v="248"/>
    <x v="284"/>
    <x v="261"/>
    <x v="263"/>
    <x v="0"/>
    <x v="263"/>
    <x v="238"/>
    <x v="351"/>
    <x v="1"/>
    <x v="200"/>
    <x v="0"/>
    <x v="200"/>
    <x v="425"/>
    <x v="616"/>
    <x v="2"/>
    <x v="0"/>
  </r>
  <r>
    <x v="0"/>
    <x v="28"/>
    <x v="86"/>
    <x v="986"/>
    <x v="460"/>
    <x v="788"/>
    <x v="1"/>
    <x v="0"/>
    <x v="42"/>
    <x v="42"/>
    <x v="0"/>
    <x v="331"/>
    <x v="0"/>
    <x v="0"/>
    <x v="0"/>
    <x v="0"/>
    <x v="265"/>
    <x v="760"/>
    <x v="0"/>
    <x v="90"/>
    <x v="0"/>
    <x v="90"/>
    <x v="193"/>
    <x v="0"/>
    <x v="1"/>
    <x v="0"/>
  </r>
  <r>
    <x v="0"/>
    <x v="28"/>
    <x v="55"/>
    <x v="1023"/>
    <x v="3"/>
    <x v="807"/>
    <x v="1"/>
    <x v="0"/>
    <x v="131"/>
    <x v="131"/>
    <x v="422"/>
    <x v="176"/>
    <x v="420"/>
    <x v="462"/>
    <x v="0"/>
    <x v="462"/>
    <x v="76"/>
    <x v="255"/>
    <x v="1"/>
    <x v="391"/>
    <x v="0"/>
    <x v="391"/>
    <x v="528"/>
    <x v="666"/>
    <x v="2"/>
    <x v="0"/>
  </r>
  <r>
    <x v="0"/>
    <x v="28"/>
    <x v="57"/>
    <x v="1153"/>
    <x v="42"/>
    <x v="888"/>
    <x v="1"/>
    <x v="0"/>
    <x v="77"/>
    <x v="77"/>
    <x v="291"/>
    <x v="166"/>
    <x v="445"/>
    <x v="345"/>
    <x v="0"/>
    <x v="345"/>
    <x v="126"/>
    <x v="216"/>
    <x v="1"/>
    <x v="270"/>
    <x v="0"/>
    <x v="270"/>
    <x v="409"/>
    <x v="542"/>
    <x v="2"/>
    <x v="0"/>
  </r>
  <r>
    <x v="0"/>
    <x v="28"/>
    <x v="170"/>
    <x v="1178"/>
    <x v="1056"/>
    <x v="907"/>
    <x v="1"/>
    <x v="0"/>
    <x v="42"/>
    <x v="42"/>
    <x v="146"/>
    <x v="176"/>
    <x v="420"/>
    <x v="95"/>
    <x v="0"/>
    <x v="95"/>
    <x v="358"/>
    <x v="677"/>
    <x v="2"/>
    <x v="90"/>
    <x v="0"/>
    <x v="90"/>
    <x v="411"/>
    <x v="690"/>
    <x v="2"/>
    <x v="0"/>
  </r>
  <r>
    <x v="0"/>
    <x v="28"/>
    <x v="143"/>
    <x v="1182"/>
    <x v="955"/>
    <x v="908"/>
    <x v="1"/>
    <x v="0"/>
    <x v="66"/>
    <x v="66"/>
    <x v="339"/>
    <x v="28"/>
    <x v="638"/>
    <x v="291"/>
    <x v="0"/>
    <x v="291"/>
    <x v="442"/>
    <x v="656"/>
    <x v="2"/>
    <x v="107"/>
    <x v="0"/>
    <x v="107"/>
    <x v="531"/>
    <x v="769"/>
    <x v="2"/>
    <x v="0"/>
  </r>
  <r>
    <x v="0"/>
    <x v="28"/>
    <x v="58"/>
    <x v="1207"/>
    <x v="49"/>
    <x v="915"/>
    <x v="1"/>
    <x v="0"/>
    <x v="23"/>
    <x v="23"/>
    <x v="84"/>
    <x v="169"/>
    <x v="473"/>
    <x v="36"/>
    <x v="0"/>
    <x v="36"/>
    <x v="335"/>
    <x v="708"/>
    <x v="2"/>
    <x v="36"/>
    <x v="0"/>
    <x v="36"/>
    <x v="380"/>
    <x v="709"/>
    <x v="2"/>
    <x v="0"/>
  </r>
  <r>
    <x v="0"/>
    <x v="42"/>
    <x v="50"/>
    <x v="787"/>
    <x v="107"/>
    <x v="650"/>
    <x v="1"/>
    <x v="0"/>
    <x v="23"/>
    <x v="23"/>
    <x v="82"/>
    <x v="176"/>
    <x v="420"/>
    <x v="78"/>
    <x v="0"/>
    <x v="78"/>
    <x v="265"/>
    <x v="402"/>
    <x v="2"/>
    <x v="137"/>
    <x v="0"/>
    <x v="137"/>
    <x v="231"/>
    <x v="152"/>
    <x v="1"/>
    <x v="0"/>
  </r>
  <r>
    <x v="0"/>
    <x v="42"/>
    <x v="121"/>
    <x v="823"/>
    <x v="690"/>
    <x v="690"/>
    <x v="1"/>
    <x v="0"/>
    <x v="23"/>
    <x v="23"/>
    <x v="82"/>
    <x v="176"/>
    <x v="420"/>
    <x v="120"/>
    <x v="0"/>
    <x v="120"/>
    <x v="205"/>
    <x v="145"/>
    <x v="1"/>
    <x v="137"/>
    <x v="0"/>
    <x v="137"/>
    <x v="231"/>
    <x v="152"/>
    <x v="1"/>
    <x v="0"/>
  </r>
  <r>
    <x v="0"/>
    <x v="42"/>
    <x v="85"/>
    <x v="906"/>
    <x v="463"/>
    <x v="734"/>
    <x v="1"/>
    <x v="0"/>
    <x v="23"/>
    <x v="23"/>
    <x v="91"/>
    <x v="161"/>
    <x v="521"/>
    <x v="78"/>
    <x v="0"/>
    <x v="78"/>
    <x v="282"/>
    <x v="499"/>
    <x v="2"/>
    <x v="36"/>
    <x v="0"/>
    <x v="36"/>
    <x v="383"/>
    <x v="717"/>
    <x v="2"/>
    <x v="0"/>
  </r>
  <r>
    <x v="0"/>
    <x v="42"/>
    <x v="129"/>
    <x v="1094"/>
    <x v="837"/>
    <x v="852"/>
    <x v="1"/>
    <x v="0"/>
    <x v="42"/>
    <x v="42"/>
    <x v="277"/>
    <x v="40"/>
    <x v="660"/>
    <x v="235"/>
    <x v="0"/>
    <x v="235"/>
    <x v="379"/>
    <x v="599"/>
    <x v="2"/>
    <x v="225"/>
    <x v="0"/>
    <x v="225"/>
    <x v="433"/>
    <x v="621"/>
    <x v="2"/>
    <x v="0"/>
  </r>
  <r>
    <x v="0"/>
    <x v="42"/>
    <x v="169"/>
    <x v="1112"/>
    <x v="1218"/>
    <x v="867"/>
    <x v="1"/>
    <x v="0"/>
    <x v="23"/>
    <x v="23"/>
    <x v="82"/>
    <x v="176"/>
    <x v="420"/>
    <x v="78"/>
    <x v="0"/>
    <x v="78"/>
    <x v="265"/>
    <x v="402"/>
    <x v="2"/>
    <x v="81"/>
    <x v="0"/>
    <x v="81"/>
    <x v="312"/>
    <x v="416"/>
    <x v="2"/>
    <x v="0"/>
  </r>
  <r>
    <x v="0"/>
    <x v="42"/>
    <x v="125"/>
    <x v="1168"/>
    <x v="678"/>
    <x v="900"/>
    <x v="1"/>
    <x v="0"/>
    <x v="23"/>
    <x v="23"/>
    <x v="82"/>
    <x v="176"/>
    <x v="420"/>
    <x v="78"/>
    <x v="0"/>
    <x v="78"/>
    <x v="265"/>
    <x v="402"/>
    <x v="2"/>
    <x v="44"/>
    <x v="0"/>
    <x v="44"/>
    <x v="366"/>
    <x v="674"/>
    <x v="2"/>
    <x v="0"/>
  </r>
  <r>
    <x v="0"/>
    <x v="46"/>
    <x v="146"/>
    <x v="760"/>
    <x v="1162"/>
    <x v="276"/>
    <x v="1"/>
    <x v="0"/>
    <x v="42"/>
    <x v="42"/>
    <x v="0"/>
    <x v="331"/>
    <x v="0"/>
    <x v="0"/>
    <x v="0"/>
    <x v="0"/>
    <x v="265"/>
    <x v="760"/>
    <x v="0"/>
    <x v="0"/>
    <x v="0"/>
    <x v="0"/>
    <x v="312"/>
    <x v="416"/>
    <x v="0"/>
    <x v="1"/>
  </r>
  <r>
    <x v="0"/>
    <x v="46"/>
    <x v="147"/>
    <x v="761"/>
    <x v="1130"/>
    <x v="282"/>
    <x v="1"/>
    <x v="0"/>
    <x v="23"/>
    <x v="23"/>
    <x v="82"/>
    <x v="176"/>
    <x v="420"/>
    <x v="78"/>
    <x v="0"/>
    <x v="78"/>
    <x v="265"/>
    <x v="402"/>
    <x v="2"/>
    <x v="119"/>
    <x v="0"/>
    <x v="119"/>
    <x v="255"/>
    <x v="197"/>
    <x v="1"/>
    <x v="0"/>
  </r>
  <r>
    <x v="0"/>
    <x v="46"/>
    <x v="113"/>
    <x v="757"/>
    <x v="774"/>
    <x v="313"/>
    <x v="1"/>
    <x v="0"/>
    <x v="10"/>
    <x v="10"/>
    <x v="0"/>
    <x v="230"/>
    <x v="0"/>
    <x v="0"/>
    <x v="0"/>
    <x v="0"/>
    <x v="265"/>
    <x v="760"/>
    <x v="0"/>
    <x v="0"/>
    <x v="0"/>
    <x v="0"/>
    <x v="312"/>
    <x v="416"/>
    <x v="0"/>
    <x v="1"/>
  </r>
  <r>
    <x v="0"/>
    <x v="46"/>
    <x v="117"/>
    <x v="758"/>
    <x v="645"/>
    <x v="466"/>
    <x v="1"/>
    <x v="0"/>
    <x v="23"/>
    <x v="23"/>
    <x v="91"/>
    <x v="161"/>
    <x v="521"/>
    <x v="107"/>
    <x v="0"/>
    <x v="107"/>
    <x v="239"/>
    <x v="259"/>
    <x v="1"/>
    <x v="36"/>
    <x v="0"/>
    <x v="36"/>
    <x v="383"/>
    <x v="717"/>
    <x v="2"/>
    <x v="0"/>
  </r>
  <r>
    <x v="0"/>
    <x v="46"/>
    <x v="48"/>
    <x v="756"/>
    <x v="88"/>
    <x v="509"/>
    <x v="1"/>
    <x v="0"/>
    <x v="23"/>
    <x v="23"/>
    <x v="0"/>
    <x v="276"/>
    <x v="0"/>
    <x v="78"/>
    <x v="0"/>
    <x v="78"/>
    <x v="152"/>
    <x v="0"/>
    <x v="1"/>
    <x v="119"/>
    <x v="0"/>
    <x v="119"/>
    <x v="154"/>
    <x v="0"/>
    <x v="1"/>
    <x v="0"/>
  </r>
  <r>
    <x v="0"/>
    <x v="46"/>
    <x v="127"/>
    <x v="759"/>
    <x v="793"/>
    <x v="635"/>
    <x v="1"/>
    <x v="0"/>
    <x v="42"/>
    <x v="42"/>
    <x v="205"/>
    <x v="84"/>
    <x v="615"/>
    <x v="230"/>
    <x v="0"/>
    <x v="230"/>
    <x v="214"/>
    <x v="290"/>
    <x v="1"/>
    <x v="298"/>
    <x v="0"/>
    <x v="298"/>
    <x v="134"/>
    <x v="167"/>
    <x v="1"/>
    <x v="0"/>
  </r>
  <r>
    <x v="0"/>
    <x v="46"/>
    <x v="78"/>
    <x v="812"/>
    <x v="415"/>
    <x v="676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0"/>
    <x v="46"/>
    <x v="122"/>
    <x v="849"/>
    <x v="772"/>
    <x v="707"/>
    <x v="1"/>
    <x v="0"/>
    <x v="10"/>
    <x v="10"/>
    <x v="39"/>
    <x v="176"/>
    <x v="420"/>
    <x v="36"/>
    <x v="0"/>
    <x v="36"/>
    <x v="265"/>
    <x v="402"/>
    <x v="2"/>
    <x v="44"/>
    <x v="0"/>
    <x v="44"/>
    <x v="301"/>
    <x v="306"/>
    <x v="1"/>
    <x v="0"/>
  </r>
  <r>
    <x v="0"/>
    <x v="46"/>
    <x v="96"/>
    <x v="850"/>
    <x v="547"/>
    <x v="708"/>
    <x v="1"/>
    <x v="0"/>
    <x v="23"/>
    <x v="23"/>
    <x v="115"/>
    <x v="119"/>
    <x v="615"/>
    <x v="72"/>
    <x v="0"/>
    <x v="72"/>
    <x v="342"/>
    <x v="677"/>
    <x v="2"/>
    <x v="81"/>
    <x v="0"/>
    <x v="81"/>
    <x v="375"/>
    <x v="640"/>
    <x v="2"/>
    <x v="0"/>
  </r>
  <r>
    <x v="0"/>
    <x v="46"/>
    <x v="87"/>
    <x v="1070"/>
    <x v="459"/>
    <x v="833"/>
    <x v="1"/>
    <x v="0"/>
    <x v="10"/>
    <x v="10"/>
    <x v="39"/>
    <x v="176"/>
    <x v="420"/>
    <x v="36"/>
    <x v="0"/>
    <x v="36"/>
    <x v="265"/>
    <x v="402"/>
    <x v="2"/>
    <x v="36"/>
    <x v="0"/>
    <x v="36"/>
    <x v="312"/>
    <x v="416"/>
    <x v="2"/>
    <x v="0"/>
  </r>
  <r>
    <x v="0"/>
    <x v="46"/>
    <x v="76"/>
    <x v="1231"/>
    <x v="370"/>
    <x v="929"/>
    <x v="1"/>
    <x v="0"/>
    <x v="34"/>
    <x v="34"/>
    <x v="39"/>
    <x v="276"/>
    <x v="69"/>
    <x v="0"/>
    <x v="0"/>
    <x v="0"/>
    <x v="331"/>
    <x v="760"/>
    <x v="0"/>
    <x v="0"/>
    <x v="0"/>
    <x v="0"/>
    <x v="375"/>
    <x v="416"/>
    <x v="0"/>
    <x v="0"/>
  </r>
  <r>
    <x v="0"/>
    <x v="46"/>
    <x v="77"/>
    <x v="1276"/>
    <x v="359"/>
    <x v="952"/>
    <x v="1"/>
    <x v="0"/>
    <x v="23"/>
    <x v="23"/>
    <x v="21"/>
    <x v="249"/>
    <x v="59"/>
    <x v="87"/>
    <x v="0"/>
    <x v="87"/>
    <x v="172"/>
    <x v="25"/>
    <x v="1"/>
    <x v="36"/>
    <x v="0"/>
    <x v="36"/>
    <x v="290"/>
    <x v="156"/>
    <x v="1"/>
    <x v="0"/>
  </r>
  <r>
    <x v="0"/>
    <x v="6"/>
    <x v="133"/>
    <x v="852"/>
    <x v="900"/>
    <x v="731"/>
    <x v="1"/>
    <x v="0"/>
    <x v="42"/>
    <x v="42"/>
    <x v="148"/>
    <x v="171"/>
    <x v="442"/>
    <x v="161"/>
    <x v="0"/>
    <x v="161"/>
    <x v="243"/>
    <x v="325"/>
    <x v="1"/>
    <x v="81"/>
    <x v="0"/>
    <x v="81"/>
    <x v="417"/>
    <x v="706"/>
    <x v="2"/>
    <x v="0"/>
  </r>
  <r>
    <x v="0"/>
    <x v="6"/>
    <x v="166"/>
    <x v="857"/>
    <x v="1054"/>
    <x v="731"/>
    <x v="1"/>
    <x v="0"/>
    <x v="82"/>
    <x v="82"/>
    <x v="308"/>
    <x v="176"/>
    <x v="420"/>
    <x v="358"/>
    <x v="0"/>
    <x v="358"/>
    <x v="114"/>
    <x v="205"/>
    <x v="1"/>
    <x v="270"/>
    <x v="0"/>
    <x v="270"/>
    <x v="433"/>
    <x v="589"/>
    <x v="2"/>
    <x v="0"/>
  </r>
  <r>
    <x v="0"/>
    <x v="6"/>
    <x v="99"/>
    <x v="609"/>
    <x v="593"/>
    <x v="220"/>
    <x v="1"/>
    <x v="0"/>
    <x v="56"/>
    <x v="56"/>
    <x v="178"/>
    <x v="249"/>
    <x v="266"/>
    <x v="268"/>
    <x v="0"/>
    <x v="268"/>
    <x v="114"/>
    <x v="111"/>
    <x v="1"/>
    <x v="327"/>
    <x v="0"/>
    <x v="327"/>
    <x v="81"/>
    <x v="100"/>
    <x v="1"/>
    <x v="0"/>
  </r>
  <r>
    <x v="0"/>
    <x v="6"/>
    <x v="45"/>
    <x v="606"/>
    <x v="35"/>
    <x v="233"/>
    <x v="1"/>
    <x v="0"/>
    <x v="60"/>
    <x v="60"/>
    <x v="178"/>
    <x v="276"/>
    <x v="227"/>
    <x v="264"/>
    <x v="0"/>
    <x v="264"/>
    <x v="117"/>
    <x v="118"/>
    <x v="1"/>
    <x v="44"/>
    <x v="0"/>
    <x v="44"/>
    <x v="466"/>
    <x v="760"/>
    <x v="2"/>
    <x v="0"/>
  </r>
  <r>
    <x v="0"/>
    <x v="6"/>
    <x v="46"/>
    <x v="607"/>
    <x v="73"/>
    <x v="242"/>
    <x v="1"/>
    <x v="0"/>
    <x v="23"/>
    <x v="23"/>
    <x v="91"/>
    <x v="161"/>
    <x v="521"/>
    <x v="47"/>
    <x v="0"/>
    <x v="47"/>
    <x v="331"/>
    <x v="693"/>
    <x v="2"/>
    <x v="36"/>
    <x v="0"/>
    <x v="36"/>
    <x v="383"/>
    <x v="717"/>
    <x v="2"/>
    <x v="0"/>
  </r>
  <r>
    <x v="0"/>
    <x v="6"/>
    <x v="174"/>
    <x v="613"/>
    <x v="1279"/>
    <x v="244"/>
    <x v="1"/>
    <x v="0"/>
    <x v="26"/>
    <x v="26"/>
    <x v="39"/>
    <x v="239"/>
    <x v="99"/>
    <x v="78"/>
    <x v="0"/>
    <x v="78"/>
    <x v="205"/>
    <x v="84"/>
    <x v="1"/>
    <x v="55"/>
    <x v="0"/>
    <x v="55"/>
    <x v="290"/>
    <x v="219"/>
    <x v="1"/>
    <x v="1"/>
  </r>
  <r>
    <x v="0"/>
    <x v="6"/>
    <x v="107"/>
    <x v="610"/>
    <x v="668"/>
    <x v="250"/>
    <x v="1"/>
    <x v="0"/>
    <x v="53"/>
    <x v="53"/>
    <x v="82"/>
    <x v="331"/>
    <x v="69"/>
    <x v="186"/>
    <x v="0"/>
    <x v="186"/>
    <x v="118"/>
    <x v="49"/>
    <x v="1"/>
    <x v="215"/>
    <x v="0"/>
    <x v="215"/>
    <x v="121"/>
    <x v="65"/>
    <x v="1"/>
    <x v="0"/>
  </r>
  <r>
    <x v="0"/>
    <x v="6"/>
    <x v="108"/>
    <x v="611"/>
    <x v="677"/>
    <x v="262"/>
    <x v="1"/>
    <x v="0"/>
    <x v="47"/>
    <x v="47"/>
    <x v="131"/>
    <x v="249"/>
    <x v="232"/>
    <x v="235"/>
    <x v="0"/>
    <x v="235"/>
    <x v="114"/>
    <x v="87"/>
    <x v="1"/>
    <x v="172"/>
    <x v="0"/>
    <x v="172"/>
    <x v="264"/>
    <x v="292"/>
    <x v="1"/>
    <x v="0"/>
  </r>
  <r>
    <x v="0"/>
    <x v="6"/>
    <x v="180"/>
    <x v="614"/>
    <x v="1301"/>
    <x v="288"/>
    <x v="1"/>
    <x v="0"/>
    <x v="66"/>
    <x v="66"/>
    <x v="262"/>
    <x v="148"/>
    <x v="480"/>
    <x v="286"/>
    <x v="0"/>
    <x v="286"/>
    <x v="226"/>
    <x v="338"/>
    <x v="1"/>
    <x v="241"/>
    <x v="0"/>
    <x v="241"/>
    <x v="393"/>
    <x v="540"/>
    <x v="2"/>
    <x v="0"/>
  </r>
  <r>
    <x v="0"/>
    <x v="6"/>
    <x v="112"/>
    <x v="612"/>
    <x v="675"/>
    <x v="308"/>
    <x v="1"/>
    <x v="0"/>
    <x v="27"/>
    <x v="27"/>
    <x v="39"/>
    <x v="249"/>
    <x v="87"/>
    <x v="55"/>
    <x v="0"/>
    <x v="55"/>
    <x v="239"/>
    <x v="165"/>
    <x v="1"/>
    <x v="97"/>
    <x v="0"/>
    <x v="97"/>
    <x v="231"/>
    <x v="90"/>
    <x v="1"/>
    <x v="0"/>
  </r>
  <r>
    <x v="0"/>
    <x v="6"/>
    <x v="178"/>
    <x v="848"/>
    <x v="1290"/>
    <x v="702"/>
    <x v="1"/>
    <x v="0"/>
    <x v="47"/>
    <x v="47"/>
    <x v="154"/>
    <x v="218"/>
    <x v="319"/>
    <x v="154"/>
    <x v="0"/>
    <x v="154"/>
    <x v="265"/>
    <x v="402"/>
    <x v="2"/>
    <x v="186"/>
    <x v="0"/>
    <x v="186"/>
    <x v="264"/>
    <x v="311"/>
    <x v="1"/>
    <x v="0"/>
  </r>
  <r>
    <x v="0"/>
    <x v="6"/>
    <x v="88"/>
    <x v="1179"/>
    <x v="481"/>
    <x v="907"/>
    <x v="1"/>
    <x v="0"/>
    <x v="10"/>
    <x v="10"/>
    <x v="39"/>
    <x v="176"/>
    <x v="420"/>
    <x v="36"/>
    <x v="0"/>
    <x v="36"/>
    <x v="265"/>
    <x v="402"/>
    <x v="2"/>
    <x v="36"/>
    <x v="0"/>
    <x v="36"/>
    <x v="312"/>
    <x v="416"/>
    <x v="2"/>
    <x v="1"/>
  </r>
  <r>
    <x v="0"/>
    <x v="6"/>
    <x v="171"/>
    <x v="1193"/>
    <x v="1220"/>
    <x v="911"/>
    <x v="1"/>
    <x v="0"/>
    <x v="23"/>
    <x v="23"/>
    <x v="82"/>
    <x v="176"/>
    <x v="420"/>
    <x v="78"/>
    <x v="0"/>
    <x v="78"/>
    <x v="265"/>
    <x v="402"/>
    <x v="2"/>
    <x v="36"/>
    <x v="0"/>
    <x v="36"/>
    <x v="375"/>
    <x v="704"/>
    <x v="2"/>
    <x v="0"/>
  </r>
  <r>
    <x v="0"/>
    <x v="6"/>
    <x v="89"/>
    <x v="1215"/>
    <x v="470"/>
    <x v="920"/>
    <x v="1"/>
    <x v="0"/>
    <x v="10"/>
    <x v="10"/>
    <x v="39"/>
    <x v="176"/>
    <x v="420"/>
    <x v="36"/>
    <x v="0"/>
    <x v="36"/>
    <x v="265"/>
    <x v="402"/>
    <x v="2"/>
    <x v="0"/>
    <x v="0"/>
    <x v="0"/>
    <x v="375"/>
    <x v="416"/>
    <x v="0"/>
    <x v="1"/>
  </r>
  <r>
    <x v="0"/>
    <x v="6"/>
    <x v="98"/>
    <x v="1235"/>
    <x v="545"/>
    <x v="931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0"/>
    <x v="5"/>
    <x v="165"/>
    <x v="832"/>
    <x v="1140"/>
    <x v="731"/>
    <x v="1"/>
    <x v="0"/>
    <x v="23"/>
    <x v="23"/>
    <x v="91"/>
    <x v="161"/>
    <x v="521"/>
    <x v="47"/>
    <x v="0"/>
    <x v="47"/>
    <x v="331"/>
    <x v="693"/>
    <x v="2"/>
    <x v="36"/>
    <x v="0"/>
    <x v="36"/>
    <x v="383"/>
    <x v="717"/>
    <x v="2"/>
    <x v="0"/>
  </r>
  <r>
    <x v="0"/>
    <x v="5"/>
    <x v="271"/>
    <x v="602"/>
    <x v="767"/>
    <x v="192"/>
    <x v="1"/>
    <x v="0"/>
    <x v="46"/>
    <x v="46"/>
    <x v="0"/>
    <x v="348"/>
    <x v="0"/>
    <x v="94"/>
    <x v="0"/>
    <x v="94"/>
    <x v="139"/>
    <x v="0"/>
    <x v="1"/>
    <x v="0"/>
    <x v="0"/>
    <x v="0"/>
    <x v="312"/>
    <x v="416"/>
    <x v="0"/>
    <x v="0"/>
  </r>
  <r>
    <x v="0"/>
    <x v="5"/>
    <x v="187"/>
    <x v="600"/>
    <x v="242"/>
    <x v="198"/>
    <x v="1"/>
    <x v="0"/>
    <x v="47"/>
    <x v="47"/>
    <x v="82"/>
    <x v="307"/>
    <x v="84"/>
    <x v="205"/>
    <x v="0"/>
    <x v="205"/>
    <x v="100"/>
    <x v="36"/>
    <x v="1"/>
    <x v="158"/>
    <x v="0"/>
    <x v="158"/>
    <x v="199"/>
    <x v="122"/>
    <x v="1"/>
    <x v="0"/>
  </r>
  <r>
    <x v="0"/>
    <x v="5"/>
    <x v="274"/>
    <x v="603"/>
    <x v="750"/>
    <x v="208"/>
    <x v="1"/>
    <x v="0"/>
    <x v="27"/>
    <x v="27"/>
    <x v="48"/>
    <x v="239"/>
    <x v="122"/>
    <x v="138"/>
    <x v="0"/>
    <x v="138"/>
    <x v="138"/>
    <x v="36"/>
    <x v="1"/>
    <x v="97"/>
    <x v="0"/>
    <x v="97"/>
    <x v="243"/>
    <x v="122"/>
    <x v="1"/>
    <x v="0"/>
  </r>
  <r>
    <x v="0"/>
    <x v="5"/>
    <x v="245"/>
    <x v="601"/>
    <x v="551"/>
    <x v="209"/>
    <x v="1"/>
    <x v="0"/>
    <x v="40"/>
    <x v="40"/>
    <x v="146"/>
    <x v="148"/>
    <x v="525"/>
    <x v="138"/>
    <x v="0"/>
    <x v="138"/>
    <x v="298"/>
    <x v="504"/>
    <x v="2"/>
    <x v="137"/>
    <x v="0"/>
    <x v="137"/>
    <x v="355"/>
    <x v="533"/>
    <x v="2"/>
    <x v="0"/>
  </r>
  <r>
    <x v="0"/>
    <x v="5"/>
    <x v="109"/>
    <x v="599"/>
    <x v="699"/>
    <x v="263"/>
    <x v="1"/>
    <x v="0"/>
    <x v="34"/>
    <x v="34"/>
    <x v="120"/>
    <x v="161"/>
    <x v="503"/>
    <x v="248"/>
    <x v="0"/>
    <x v="248"/>
    <x v="95"/>
    <x v="58"/>
    <x v="1"/>
    <x v="222"/>
    <x v="0"/>
    <x v="222"/>
    <x v="154"/>
    <x v="129"/>
    <x v="1"/>
    <x v="0"/>
  </r>
  <r>
    <x v="0"/>
    <x v="5"/>
    <x v="175"/>
    <x v="605"/>
    <x v="1278"/>
    <x v="497"/>
    <x v="1"/>
    <x v="0"/>
    <x v="47"/>
    <x v="47"/>
    <x v="154"/>
    <x v="218"/>
    <x v="319"/>
    <x v="259"/>
    <x v="0"/>
    <x v="259"/>
    <x v="104"/>
    <x v="91"/>
    <x v="1"/>
    <x v="137"/>
    <x v="0"/>
    <x v="137"/>
    <x v="366"/>
    <x v="552"/>
    <x v="2"/>
    <x v="0"/>
  </r>
  <r>
    <x v="0"/>
    <x v="5"/>
    <x v="92"/>
    <x v="604"/>
    <x v="540"/>
    <x v="534"/>
    <x v="1"/>
    <x v="0"/>
    <x v="47"/>
    <x v="47"/>
    <x v="185"/>
    <x v="161"/>
    <x v="473"/>
    <x v="229"/>
    <x v="0"/>
    <x v="229"/>
    <x v="173"/>
    <x v="207"/>
    <x v="1"/>
    <x v="131"/>
    <x v="0"/>
    <x v="131"/>
    <x v="416"/>
    <x v="667"/>
    <x v="2"/>
    <x v="0"/>
  </r>
  <r>
    <x v="0"/>
    <x v="5"/>
    <x v="157"/>
    <x v="762"/>
    <x v="1159"/>
    <x v="618"/>
    <x v="1"/>
    <x v="0"/>
    <x v="13"/>
    <x v="13"/>
    <x v="0"/>
    <x v="239"/>
    <x v="0"/>
    <x v="0"/>
    <x v="0"/>
    <x v="0"/>
    <x v="265"/>
    <x v="760"/>
    <x v="0"/>
    <x v="44"/>
    <x v="0"/>
    <x v="44"/>
    <x v="243"/>
    <x v="0"/>
    <x v="1"/>
    <x v="1"/>
  </r>
  <r>
    <x v="0"/>
    <x v="5"/>
    <x v="128"/>
    <x v="788"/>
    <x v="810"/>
    <x v="656"/>
    <x v="1"/>
    <x v="0"/>
    <x v="13"/>
    <x v="13"/>
    <x v="0"/>
    <x v="239"/>
    <x v="0"/>
    <x v="87"/>
    <x v="0"/>
    <x v="87"/>
    <x v="145"/>
    <x v="0"/>
    <x v="1"/>
    <x v="0"/>
    <x v="0"/>
    <x v="0"/>
    <x v="312"/>
    <x v="416"/>
    <x v="0"/>
    <x v="0"/>
  </r>
  <r>
    <x v="0"/>
    <x v="5"/>
    <x v="161"/>
    <x v="795"/>
    <x v="1138"/>
    <x v="668"/>
    <x v="0"/>
    <x v="0"/>
    <x v="0"/>
    <x v="0"/>
    <x v="0"/>
    <x v="176"/>
    <x v="673"/>
    <x v="0"/>
    <x v="0"/>
    <x v="0"/>
    <x v="265"/>
    <x v="760"/>
    <x v="0"/>
    <x v="36"/>
    <x v="0"/>
    <x v="36"/>
    <x v="255"/>
    <x v="0"/>
    <x v="1"/>
    <x v="0"/>
  </r>
  <r>
    <x v="0"/>
    <x v="5"/>
    <x v="95"/>
    <x v="797"/>
    <x v="555"/>
    <x v="672"/>
    <x v="1"/>
    <x v="0"/>
    <x v="86"/>
    <x v="86"/>
    <x v="298"/>
    <x v="258"/>
    <x v="341"/>
    <x v="391"/>
    <x v="0"/>
    <x v="391"/>
    <x v="55"/>
    <x v="103"/>
    <x v="1"/>
    <x v="236"/>
    <x v="0"/>
    <x v="236"/>
    <x v="460"/>
    <x v="646"/>
    <x v="2"/>
    <x v="0"/>
  </r>
  <r>
    <x v="0"/>
    <x v="5"/>
    <x v="75"/>
    <x v="813"/>
    <x v="393"/>
    <x v="676"/>
    <x v="1"/>
    <x v="0"/>
    <x v="10"/>
    <x v="10"/>
    <x v="39"/>
    <x v="176"/>
    <x v="420"/>
    <x v="78"/>
    <x v="0"/>
    <x v="78"/>
    <x v="205"/>
    <x v="84"/>
    <x v="1"/>
    <x v="44"/>
    <x v="0"/>
    <x v="44"/>
    <x v="301"/>
    <x v="306"/>
    <x v="1"/>
    <x v="0"/>
  </r>
  <r>
    <x v="0"/>
    <x v="5"/>
    <x v="163"/>
    <x v="808"/>
    <x v="1150"/>
    <x v="681"/>
    <x v="1"/>
    <x v="0"/>
    <x v="66"/>
    <x v="66"/>
    <x v="262"/>
    <x v="148"/>
    <x v="480"/>
    <x v="296"/>
    <x v="0"/>
    <x v="296"/>
    <x v="194"/>
    <x v="283"/>
    <x v="1"/>
    <x v="286"/>
    <x v="0"/>
    <x v="286"/>
    <x v="278"/>
    <x v="375"/>
    <x v="1"/>
    <x v="0"/>
  </r>
  <r>
    <x v="0"/>
    <x v="5"/>
    <x v="131"/>
    <x v="809"/>
    <x v="863"/>
    <x v="682"/>
    <x v="1"/>
    <x v="0"/>
    <x v="77"/>
    <x v="77"/>
    <x v="120"/>
    <x v="378"/>
    <x v="64"/>
    <x v="374"/>
    <x v="0"/>
    <x v="374"/>
    <x v="23"/>
    <x v="13"/>
    <x v="1"/>
    <x v="262"/>
    <x v="0"/>
    <x v="262"/>
    <x v="105"/>
    <x v="87"/>
    <x v="1"/>
    <x v="0"/>
  </r>
  <r>
    <x v="0"/>
    <x v="5"/>
    <x v="101"/>
    <x v="828"/>
    <x v="595"/>
    <x v="697"/>
    <x v="1"/>
    <x v="0"/>
    <x v="10"/>
    <x v="10"/>
    <x v="39"/>
    <x v="176"/>
    <x v="420"/>
    <x v="0"/>
    <x v="0"/>
    <x v="0"/>
    <x v="331"/>
    <x v="760"/>
    <x v="0"/>
    <x v="36"/>
    <x v="0"/>
    <x v="36"/>
    <x v="312"/>
    <x v="416"/>
    <x v="2"/>
    <x v="0"/>
  </r>
  <r>
    <x v="0"/>
    <x v="5"/>
    <x v="167"/>
    <x v="884"/>
    <x v="1123"/>
    <x v="716"/>
    <x v="1"/>
    <x v="0"/>
    <x v="10"/>
    <x v="10"/>
    <x v="48"/>
    <x v="161"/>
    <x v="563"/>
    <x v="0"/>
    <x v="0"/>
    <x v="0"/>
    <x v="342"/>
    <x v="760"/>
    <x v="0"/>
    <x v="81"/>
    <x v="0"/>
    <x v="81"/>
    <x v="264"/>
    <x v="156"/>
    <x v="1"/>
    <x v="0"/>
  </r>
  <r>
    <x v="0"/>
    <x v="5"/>
    <x v="179"/>
    <x v="976"/>
    <x v="1293"/>
    <x v="781"/>
    <x v="1"/>
    <x v="0"/>
    <x v="23"/>
    <x v="23"/>
    <x v="178"/>
    <x v="68"/>
    <x v="662"/>
    <x v="214"/>
    <x v="0"/>
    <x v="214"/>
    <x v="186"/>
    <x v="218"/>
    <x v="1"/>
    <x v="44"/>
    <x v="0"/>
    <x v="44"/>
    <x v="466"/>
    <x v="760"/>
    <x v="2"/>
    <x v="0"/>
  </r>
  <r>
    <x v="0"/>
    <x v="5"/>
    <x v="69"/>
    <x v="978"/>
    <x v="305"/>
    <x v="782"/>
    <x v="1"/>
    <x v="0"/>
    <x v="10"/>
    <x v="10"/>
    <x v="39"/>
    <x v="176"/>
    <x v="420"/>
    <x v="0"/>
    <x v="0"/>
    <x v="0"/>
    <x v="331"/>
    <x v="760"/>
    <x v="0"/>
    <x v="0"/>
    <x v="0"/>
    <x v="0"/>
    <x v="375"/>
    <x v="416"/>
    <x v="0"/>
    <x v="0"/>
  </r>
  <r>
    <x v="0"/>
    <x v="5"/>
    <x v="70"/>
    <x v="1107"/>
    <x v="285"/>
    <x v="863"/>
    <x v="0"/>
    <x v="0"/>
    <x v="0"/>
    <x v="0"/>
    <x v="0"/>
    <x v="176"/>
    <x v="673"/>
    <x v="0"/>
    <x v="0"/>
    <x v="0"/>
    <x v="265"/>
    <x v="760"/>
    <x v="0"/>
    <x v="20"/>
    <x v="0"/>
    <x v="20"/>
    <x v="278"/>
    <x v="0"/>
    <x v="1"/>
    <x v="1"/>
  </r>
  <r>
    <x v="0"/>
    <x v="5"/>
    <x v="103"/>
    <x v="1132"/>
    <x v="585"/>
    <x v="877"/>
    <x v="1"/>
    <x v="0"/>
    <x v="10"/>
    <x v="10"/>
    <x v="0"/>
    <x v="230"/>
    <x v="0"/>
    <x v="0"/>
    <x v="0"/>
    <x v="0"/>
    <x v="265"/>
    <x v="760"/>
    <x v="0"/>
    <x v="20"/>
    <x v="0"/>
    <x v="20"/>
    <x v="278"/>
    <x v="0"/>
    <x v="1"/>
    <x v="0"/>
  </r>
  <r>
    <x v="0"/>
    <x v="5"/>
    <x v="172"/>
    <x v="1202"/>
    <x v="1160"/>
    <x v="916"/>
    <x v="1"/>
    <x v="0"/>
    <x v="13"/>
    <x v="13"/>
    <x v="91"/>
    <x v="119"/>
    <x v="644"/>
    <x v="47"/>
    <x v="0"/>
    <x v="47"/>
    <x v="331"/>
    <x v="693"/>
    <x v="2"/>
    <x v="44"/>
    <x v="0"/>
    <x v="44"/>
    <x v="375"/>
    <x v="691"/>
    <x v="2"/>
    <x v="0"/>
  </r>
  <r>
    <x v="0"/>
    <x v="37"/>
    <x v="106"/>
    <x v="736"/>
    <x v="689"/>
    <x v="224"/>
    <x v="1"/>
    <x v="0"/>
    <x v="23"/>
    <x v="23"/>
    <x v="0"/>
    <x v="276"/>
    <x v="0"/>
    <x v="35"/>
    <x v="0"/>
    <x v="35"/>
    <x v="206"/>
    <x v="0"/>
    <x v="1"/>
    <x v="20"/>
    <x v="0"/>
    <x v="20"/>
    <x v="278"/>
    <x v="0"/>
    <x v="1"/>
    <x v="0"/>
  </r>
  <r>
    <x v="0"/>
    <x v="37"/>
    <x v="60"/>
    <x v="732"/>
    <x v="151"/>
    <x v="266"/>
    <x v="1"/>
    <x v="0"/>
    <x v="10"/>
    <x v="10"/>
    <x v="39"/>
    <x v="176"/>
    <x v="420"/>
    <x v="78"/>
    <x v="0"/>
    <x v="78"/>
    <x v="205"/>
    <x v="84"/>
    <x v="1"/>
    <x v="70"/>
    <x v="0"/>
    <x v="70"/>
    <x v="264"/>
    <x v="144"/>
    <x v="1"/>
    <x v="1"/>
  </r>
  <r>
    <x v="0"/>
    <x v="37"/>
    <x v="148"/>
    <x v="739"/>
    <x v="1195"/>
    <x v="287"/>
    <x v="1"/>
    <x v="0"/>
    <x v="15"/>
    <x v="15"/>
    <x v="59"/>
    <x v="176"/>
    <x v="420"/>
    <x v="72"/>
    <x v="0"/>
    <x v="72"/>
    <x v="239"/>
    <x v="215"/>
    <x v="1"/>
    <x v="20"/>
    <x v="0"/>
    <x v="20"/>
    <x v="366"/>
    <x v="726"/>
    <x v="2"/>
    <x v="1"/>
  </r>
  <r>
    <x v="0"/>
    <x v="37"/>
    <x v="149"/>
    <x v="740"/>
    <x v="1200"/>
    <x v="311"/>
    <x v="1"/>
    <x v="0"/>
    <x v="13"/>
    <x v="13"/>
    <x v="39"/>
    <x v="186"/>
    <x v="313"/>
    <x v="36"/>
    <x v="0"/>
    <x v="36"/>
    <x v="265"/>
    <x v="402"/>
    <x v="2"/>
    <x v="36"/>
    <x v="0"/>
    <x v="36"/>
    <x v="312"/>
    <x v="416"/>
    <x v="2"/>
    <x v="0"/>
  </r>
  <r>
    <x v="0"/>
    <x v="37"/>
    <x v="47"/>
    <x v="730"/>
    <x v="93"/>
    <x v="314"/>
    <x v="1"/>
    <x v="0"/>
    <x v="23"/>
    <x v="23"/>
    <x v="91"/>
    <x v="161"/>
    <x v="521"/>
    <x v="95"/>
    <x v="0"/>
    <x v="95"/>
    <x v="252"/>
    <x v="324"/>
    <x v="1"/>
    <x v="44"/>
    <x v="0"/>
    <x v="44"/>
    <x v="375"/>
    <x v="691"/>
    <x v="2"/>
    <x v="0"/>
  </r>
  <r>
    <x v="0"/>
    <x v="37"/>
    <x v="100"/>
    <x v="735"/>
    <x v="599"/>
    <x v="423"/>
    <x v="1"/>
    <x v="0"/>
    <x v="13"/>
    <x v="13"/>
    <x v="0"/>
    <x v="239"/>
    <x v="0"/>
    <x v="36"/>
    <x v="0"/>
    <x v="36"/>
    <x v="205"/>
    <x v="0"/>
    <x v="1"/>
    <x v="36"/>
    <x v="0"/>
    <x v="36"/>
    <x v="255"/>
    <x v="0"/>
    <x v="1"/>
    <x v="0"/>
  </r>
  <r>
    <x v="0"/>
    <x v="37"/>
    <x v="116"/>
    <x v="737"/>
    <x v="695"/>
    <x v="429"/>
    <x v="1"/>
    <x v="0"/>
    <x v="23"/>
    <x v="23"/>
    <x v="97"/>
    <x v="148"/>
    <x v="563"/>
    <x v="36"/>
    <x v="0"/>
    <x v="36"/>
    <x v="349"/>
    <x v="721"/>
    <x v="2"/>
    <x v="44"/>
    <x v="0"/>
    <x v="44"/>
    <x v="383"/>
    <x v="704"/>
    <x v="2"/>
    <x v="0"/>
  </r>
  <r>
    <x v="0"/>
    <x v="37"/>
    <x v="154"/>
    <x v="741"/>
    <x v="1132"/>
    <x v="432"/>
    <x v="1"/>
    <x v="0"/>
    <x v="27"/>
    <x v="27"/>
    <x v="97"/>
    <x v="176"/>
    <x v="420"/>
    <x v="154"/>
    <x v="0"/>
    <x v="154"/>
    <x v="162"/>
    <x v="101"/>
    <x v="1"/>
    <x v="144"/>
    <x v="0"/>
    <x v="144"/>
    <x v="243"/>
    <x v="197"/>
    <x v="1"/>
    <x v="0"/>
  </r>
  <r>
    <x v="0"/>
    <x v="37"/>
    <x v="136"/>
    <x v="738"/>
    <x v="968"/>
    <x v="462"/>
    <x v="1"/>
    <x v="0"/>
    <x v="42"/>
    <x v="42"/>
    <x v="234"/>
    <x v="68"/>
    <x v="639"/>
    <x v="205"/>
    <x v="0"/>
    <x v="205"/>
    <x v="331"/>
    <x v="533"/>
    <x v="2"/>
    <x v="119"/>
    <x v="0"/>
    <x v="119"/>
    <x v="469"/>
    <x v="726"/>
    <x v="2"/>
    <x v="0"/>
  </r>
  <r>
    <x v="0"/>
    <x v="37"/>
    <x v="73"/>
    <x v="734"/>
    <x v="358"/>
    <x v="613"/>
    <x v="1"/>
    <x v="0"/>
    <x v="13"/>
    <x v="13"/>
    <x v="0"/>
    <x v="239"/>
    <x v="0"/>
    <x v="0"/>
    <x v="0"/>
    <x v="0"/>
    <x v="265"/>
    <x v="760"/>
    <x v="0"/>
    <x v="55"/>
    <x v="0"/>
    <x v="55"/>
    <x v="231"/>
    <x v="0"/>
    <x v="1"/>
    <x v="1"/>
  </r>
  <r>
    <x v="0"/>
    <x v="37"/>
    <x v="158"/>
    <x v="742"/>
    <x v="1184"/>
    <x v="621"/>
    <x v="1"/>
    <x v="0"/>
    <x v="27"/>
    <x v="27"/>
    <x v="172"/>
    <x v="72"/>
    <x v="649"/>
    <x v="95"/>
    <x v="0"/>
    <x v="95"/>
    <x v="391"/>
    <x v="703"/>
    <x v="2"/>
    <x v="197"/>
    <x v="0"/>
    <x v="197"/>
    <x v="278"/>
    <x v="345"/>
    <x v="1"/>
    <x v="0"/>
  </r>
  <r>
    <x v="0"/>
    <x v="37"/>
    <x v="49"/>
    <x v="731"/>
    <x v="75"/>
    <x v="640"/>
    <x v="1"/>
    <x v="0"/>
    <x v="40"/>
    <x v="40"/>
    <x v="0"/>
    <x v="321"/>
    <x v="0"/>
    <x v="0"/>
    <x v="0"/>
    <x v="0"/>
    <x v="265"/>
    <x v="760"/>
    <x v="0"/>
    <x v="366"/>
    <x v="0"/>
    <x v="366"/>
    <x v="31"/>
    <x v="0"/>
    <x v="1"/>
    <x v="0"/>
  </r>
  <r>
    <x v="0"/>
    <x v="37"/>
    <x v="67"/>
    <x v="733"/>
    <x v="241"/>
    <x v="646"/>
    <x v="1"/>
    <x v="0"/>
    <x v="46"/>
    <x v="46"/>
    <x v="190"/>
    <x v="137"/>
    <x v="535"/>
    <x v="215"/>
    <x v="0"/>
    <x v="215"/>
    <x v="205"/>
    <x v="257"/>
    <x v="1"/>
    <x v="158"/>
    <x v="0"/>
    <x v="158"/>
    <x v="393"/>
    <x v="601"/>
    <x v="2"/>
    <x v="0"/>
  </r>
  <r>
    <x v="0"/>
    <x v="37"/>
    <x v="74"/>
    <x v="790"/>
    <x v="379"/>
    <x v="663"/>
    <x v="1"/>
    <x v="0"/>
    <x v="23"/>
    <x v="23"/>
    <x v="0"/>
    <x v="276"/>
    <x v="0"/>
    <x v="0"/>
    <x v="0"/>
    <x v="0"/>
    <x v="265"/>
    <x v="760"/>
    <x v="0"/>
    <x v="90"/>
    <x v="0"/>
    <x v="90"/>
    <x v="193"/>
    <x v="0"/>
    <x v="1"/>
    <x v="0"/>
  </r>
  <r>
    <x v="0"/>
    <x v="37"/>
    <x v="137"/>
    <x v="791"/>
    <x v="996"/>
    <x v="665"/>
    <x v="1"/>
    <x v="0"/>
    <x v="5"/>
    <x v="5"/>
    <x v="21"/>
    <x v="176"/>
    <x v="420"/>
    <x v="0"/>
    <x v="0"/>
    <x v="0"/>
    <x v="311"/>
    <x v="760"/>
    <x v="0"/>
    <x v="14"/>
    <x v="0"/>
    <x v="14"/>
    <x v="327"/>
    <x v="640"/>
    <x v="2"/>
    <x v="1"/>
  </r>
  <r>
    <x v="0"/>
    <x v="37"/>
    <x v="162"/>
    <x v="804"/>
    <x v="1131"/>
    <x v="670"/>
    <x v="1"/>
    <x v="0"/>
    <x v="8"/>
    <x v="8"/>
    <x v="39"/>
    <x v="161"/>
    <x v="574"/>
    <x v="0"/>
    <x v="0"/>
    <x v="0"/>
    <x v="331"/>
    <x v="760"/>
    <x v="0"/>
    <x v="0"/>
    <x v="0"/>
    <x v="0"/>
    <x v="375"/>
    <x v="416"/>
    <x v="0"/>
    <x v="1"/>
  </r>
  <r>
    <x v="0"/>
    <x v="37"/>
    <x v="84"/>
    <x v="807"/>
    <x v="464"/>
    <x v="677"/>
    <x v="1"/>
    <x v="0"/>
    <x v="19"/>
    <x v="19"/>
    <x v="39"/>
    <x v="205"/>
    <x v="176"/>
    <x v="0"/>
    <x v="0"/>
    <x v="0"/>
    <x v="331"/>
    <x v="760"/>
    <x v="0"/>
    <x v="81"/>
    <x v="0"/>
    <x v="81"/>
    <x v="255"/>
    <x v="122"/>
    <x v="1"/>
    <x v="1"/>
  </r>
  <r>
    <x v="0"/>
    <x v="37"/>
    <x v="102"/>
    <x v="830"/>
    <x v="609"/>
    <x v="699"/>
    <x v="1"/>
    <x v="0"/>
    <x v="27"/>
    <x v="27"/>
    <x v="97"/>
    <x v="176"/>
    <x v="420"/>
    <x v="47"/>
    <x v="0"/>
    <x v="47"/>
    <x v="342"/>
    <x v="703"/>
    <x v="2"/>
    <x v="44"/>
    <x v="0"/>
    <x v="44"/>
    <x v="383"/>
    <x v="704"/>
    <x v="2"/>
    <x v="0"/>
  </r>
  <r>
    <x v="0"/>
    <x v="37"/>
    <x v="176"/>
    <x v="887"/>
    <x v="1264"/>
    <x v="724"/>
    <x v="1"/>
    <x v="0"/>
    <x v="19"/>
    <x v="19"/>
    <x v="67"/>
    <x v="176"/>
    <x v="420"/>
    <x v="36"/>
    <x v="0"/>
    <x v="36"/>
    <x v="311"/>
    <x v="668"/>
    <x v="2"/>
    <x v="158"/>
    <x v="0"/>
    <x v="158"/>
    <x v="183"/>
    <x v="87"/>
    <x v="1"/>
    <x v="0"/>
  </r>
  <r>
    <x v="0"/>
    <x v="37"/>
    <x v="54"/>
    <x v="966"/>
    <x v="24"/>
    <x v="779"/>
    <x v="1"/>
    <x v="0"/>
    <x v="45"/>
    <x v="45"/>
    <x v="178"/>
    <x v="148"/>
    <x v="512"/>
    <x v="181"/>
    <x v="0"/>
    <x v="181"/>
    <x v="265"/>
    <x v="402"/>
    <x v="2"/>
    <x v="81"/>
    <x v="0"/>
    <x v="81"/>
    <x v="443"/>
    <x v="732"/>
    <x v="2"/>
    <x v="0"/>
  </r>
  <r>
    <x v="0"/>
    <x v="27"/>
    <x v="212"/>
    <x v="697"/>
    <x v="354"/>
    <x v="153"/>
    <x v="1"/>
    <x v="0"/>
    <x v="13"/>
    <x v="13"/>
    <x v="48"/>
    <x v="176"/>
    <x v="420"/>
    <x v="47"/>
    <x v="0"/>
    <x v="47"/>
    <x v="265"/>
    <x v="402"/>
    <x v="2"/>
    <x v="44"/>
    <x v="0"/>
    <x v="44"/>
    <x v="312"/>
    <x v="416"/>
    <x v="2"/>
    <x v="1"/>
  </r>
  <r>
    <x v="0"/>
    <x v="27"/>
    <x v="1147"/>
    <x v="698"/>
    <x v="1124"/>
    <x v="169"/>
    <x v="1"/>
    <x v="0"/>
    <x v="23"/>
    <x v="23"/>
    <x v="106"/>
    <x v="136"/>
    <x v="588"/>
    <x v="116"/>
    <x v="0"/>
    <x v="116"/>
    <x v="252"/>
    <x v="334"/>
    <x v="1"/>
    <x v="109"/>
    <x v="0"/>
    <x v="109"/>
    <x v="312"/>
    <x v="416"/>
    <x v="2"/>
    <x v="0"/>
  </r>
  <r>
    <x v="0"/>
    <x v="27"/>
    <x v="68"/>
    <x v="691"/>
    <x v="284"/>
    <x v="215"/>
    <x v="1"/>
    <x v="0"/>
    <x v="42"/>
    <x v="42"/>
    <x v="148"/>
    <x v="171"/>
    <x v="442"/>
    <x v="192"/>
    <x v="0"/>
    <x v="192"/>
    <x v="184"/>
    <x v="190"/>
    <x v="1"/>
    <x v="97"/>
    <x v="0"/>
    <x v="97"/>
    <x v="406"/>
    <x v="676"/>
    <x v="2"/>
    <x v="0"/>
  </r>
  <r>
    <x v="0"/>
    <x v="27"/>
    <x v="105"/>
    <x v="693"/>
    <x v="718"/>
    <x v="223"/>
    <x v="1"/>
    <x v="0"/>
    <x v="46"/>
    <x v="46"/>
    <x v="186"/>
    <x v="146"/>
    <x v="516"/>
    <x v="181"/>
    <x v="0"/>
    <x v="181"/>
    <x v="287"/>
    <x v="451"/>
    <x v="2"/>
    <x v="236"/>
    <x v="0"/>
    <x v="236"/>
    <x v="221"/>
    <x v="259"/>
    <x v="1"/>
    <x v="0"/>
  </r>
  <r>
    <x v="0"/>
    <x v="27"/>
    <x v="144"/>
    <x v="695"/>
    <x v="1224"/>
    <x v="236"/>
    <x v="1"/>
    <x v="0"/>
    <x v="77"/>
    <x v="77"/>
    <x v="308"/>
    <x v="119"/>
    <x v="521"/>
    <x v="347"/>
    <x v="0"/>
    <x v="347"/>
    <x v="152"/>
    <x v="259"/>
    <x v="1"/>
    <x v="289"/>
    <x v="0"/>
    <x v="289"/>
    <x v="411"/>
    <x v="539"/>
    <x v="2"/>
    <x v="0"/>
  </r>
  <r>
    <x v="0"/>
    <x v="27"/>
    <x v="72"/>
    <x v="692"/>
    <x v="363"/>
    <x v="239"/>
    <x v="1"/>
    <x v="0"/>
    <x v="23"/>
    <x v="23"/>
    <x v="120"/>
    <x v="111"/>
    <x v="627"/>
    <x v="120"/>
    <x v="0"/>
    <x v="120"/>
    <x v="282"/>
    <x v="467"/>
    <x v="2"/>
    <x v="36"/>
    <x v="0"/>
    <x v="36"/>
    <x v="425"/>
    <x v="750"/>
    <x v="2"/>
    <x v="0"/>
  </r>
  <r>
    <x v="0"/>
    <x v="27"/>
    <x v="155"/>
    <x v="696"/>
    <x v="1067"/>
    <x v="483"/>
    <x v="1"/>
    <x v="0"/>
    <x v="48"/>
    <x v="48"/>
    <x v="207"/>
    <x v="127"/>
    <x v="552"/>
    <x v="282"/>
    <x v="0"/>
    <x v="282"/>
    <x v="124"/>
    <x v="151"/>
    <x v="1"/>
    <x v="215"/>
    <x v="0"/>
    <x v="215"/>
    <x v="316"/>
    <x v="421"/>
    <x v="2"/>
    <x v="0"/>
  </r>
  <r>
    <x v="0"/>
    <x v="27"/>
    <x v="65"/>
    <x v="690"/>
    <x v="251"/>
    <x v="503"/>
    <x v="1"/>
    <x v="0"/>
    <x v="69"/>
    <x v="69"/>
    <x v="0"/>
    <x v="395"/>
    <x v="0"/>
    <x v="0"/>
    <x v="0"/>
    <x v="0"/>
    <x v="265"/>
    <x v="760"/>
    <x v="0"/>
    <x v="0"/>
    <x v="0"/>
    <x v="0"/>
    <x v="312"/>
    <x v="416"/>
    <x v="0"/>
    <x v="1"/>
  </r>
  <r>
    <x v="0"/>
    <x v="27"/>
    <x v="82"/>
    <x v="608"/>
    <x v="462"/>
    <x v="531"/>
    <x v="1"/>
    <x v="0"/>
    <x v="66"/>
    <x v="66"/>
    <x v="185"/>
    <x v="301"/>
    <x v="186"/>
    <x v="261"/>
    <x v="0"/>
    <x v="261"/>
    <x v="125"/>
    <x v="137"/>
    <x v="1"/>
    <x v="119"/>
    <x v="0"/>
    <x v="119"/>
    <x v="425"/>
    <x v="682"/>
    <x v="2"/>
    <x v="0"/>
  </r>
  <r>
    <x v="0"/>
    <x v="27"/>
    <x v="119"/>
    <x v="694"/>
    <x v="712"/>
    <x v="543"/>
    <x v="1"/>
    <x v="0"/>
    <x v="78"/>
    <x v="78"/>
    <x v="295"/>
    <x v="165"/>
    <x v="449"/>
    <x v="309"/>
    <x v="0"/>
    <x v="309"/>
    <x v="272"/>
    <x v="410"/>
    <x v="2"/>
    <x v="381"/>
    <x v="0"/>
    <x v="381"/>
    <x v="88"/>
    <x v="178"/>
    <x v="1"/>
    <x v="0"/>
  </r>
  <r>
    <x v="0"/>
    <x v="27"/>
    <x v="138"/>
    <x v="794"/>
    <x v="956"/>
    <x v="667"/>
    <x v="1"/>
    <x v="0"/>
    <x v="23"/>
    <x v="23"/>
    <x v="145"/>
    <x v="85"/>
    <x v="648"/>
    <x v="24"/>
    <x v="0"/>
    <x v="24"/>
    <x v="417"/>
    <x v="752"/>
    <x v="2"/>
    <x v="130"/>
    <x v="0"/>
    <x v="130"/>
    <x v="367"/>
    <x v="556"/>
    <x v="2"/>
    <x v="0"/>
  </r>
  <r>
    <x v="0"/>
    <x v="27"/>
    <x v="164"/>
    <x v="824"/>
    <x v="1155"/>
    <x v="691"/>
    <x v="1"/>
    <x v="0"/>
    <x v="42"/>
    <x v="42"/>
    <x v="160"/>
    <x v="148"/>
    <x v="521"/>
    <x v="176"/>
    <x v="0"/>
    <x v="176"/>
    <x v="239"/>
    <x v="324"/>
    <x v="1"/>
    <x v="97"/>
    <x v="0"/>
    <x v="97"/>
    <x v="416"/>
    <x v="691"/>
    <x v="2"/>
    <x v="0"/>
  </r>
  <r>
    <x v="0"/>
    <x v="27"/>
    <x v="139"/>
    <x v="883"/>
    <x v="963"/>
    <x v="716"/>
    <x v="1"/>
    <x v="0"/>
    <x v="66"/>
    <x v="66"/>
    <x v="253"/>
    <x v="166"/>
    <x v="450"/>
    <x v="262"/>
    <x v="0"/>
    <x v="262"/>
    <x v="267"/>
    <x v="407"/>
    <x v="2"/>
    <x v="215"/>
    <x v="0"/>
    <x v="215"/>
    <x v="419"/>
    <x v="602"/>
    <x v="2"/>
    <x v="0"/>
  </r>
  <r>
    <x v="0"/>
    <x v="27"/>
    <x v="123"/>
    <x v="907"/>
    <x v="641"/>
    <x v="739"/>
    <x v="1"/>
    <x v="0"/>
    <x v="44"/>
    <x v="44"/>
    <x v="194"/>
    <x v="111"/>
    <x v="577"/>
    <x v="181"/>
    <x v="0"/>
    <x v="181"/>
    <x v="311"/>
    <x v="512"/>
    <x v="2"/>
    <x v="55"/>
    <x v="0"/>
    <x v="55"/>
    <x v="471"/>
    <x v="759"/>
    <x v="2"/>
    <x v="0"/>
  </r>
  <r>
    <x v="0"/>
    <x v="27"/>
    <x v="177"/>
    <x v="991"/>
    <x v="1241"/>
    <x v="790"/>
    <x v="1"/>
    <x v="0"/>
    <x v="23"/>
    <x v="23"/>
    <x v="125"/>
    <x v="104"/>
    <x v="634"/>
    <x v="126"/>
    <x v="0"/>
    <x v="126"/>
    <x v="282"/>
    <x v="461"/>
    <x v="2"/>
    <x v="90"/>
    <x v="0"/>
    <x v="90"/>
    <x v="383"/>
    <x v="651"/>
    <x v="2"/>
    <x v="0"/>
  </r>
  <r>
    <x v="0"/>
    <x v="27"/>
    <x v="142"/>
    <x v="1007"/>
    <x v="1000"/>
    <x v="800"/>
    <x v="1"/>
    <x v="0"/>
    <x v="81"/>
    <x v="81"/>
    <x v="0"/>
    <x v="409"/>
    <x v="0"/>
    <x v="0"/>
    <x v="0"/>
    <x v="0"/>
    <x v="265"/>
    <x v="760"/>
    <x v="0"/>
    <x v="81"/>
    <x v="0"/>
    <x v="81"/>
    <x v="199"/>
    <x v="0"/>
    <x v="1"/>
    <x v="1"/>
  </r>
  <r>
    <x v="0"/>
    <x v="27"/>
    <x v="56"/>
    <x v="1056"/>
    <x v="98"/>
    <x v="823"/>
    <x v="1"/>
    <x v="0"/>
    <x v="42"/>
    <x v="42"/>
    <x v="39"/>
    <x v="307"/>
    <x v="43"/>
    <x v="120"/>
    <x v="0"/>
    <x v="120"/>
    <x v="152"/>
    <x v="36"/>
    <x v="1"/>
    <x v="0"/>
    <x v="0"/>
    <x v="0"/>
    <x v="375"/>
    <x v="416"/>
    <x v="0"/>
    <x v="0"/>
  </r>
  <r>
    <x v="0"/>
    <x v="27"/>
    <x v="126"/>
    <x v="1181"/>
    <x v="756"/>
    <x v="907"/>
    <x v="1"/>
    <x v="0"/>
    <x v="113"/>
    <x v="113"/>
    <x v="385"/>
    <x v="144"/>
    <x v="459"/>
    <x v="404"/>
    <x v="0"/>
    <x v="404"/>
    <x v="290"/>
    <x v="414"/>
    <x v="2"/>
    <x v="409"/>
    <x v="0"/>
    <x v="409"/>
    <x v="335"/>
    <x v="425"/>
    <x v="2"/>
    <x v="0"/>
  </r>
  <r>
    <x v="0"/>
    <x v="27"/>
    <x v="173"/>
    <x v="1259"/>
    <x v="1172"/>
    <x v="944"/>
    <x v="0"/>
    <x v="0"/>
    <x v="0"/>
    <x v="0"/>
    <x v="0"/>
    <x v="176"/>
    <x v="673"/>
    <x v="0"/>
    <x v="0"/>
    <x v="0"/>
    <x v="265"/>
    <x v="760"/>
    <x v="0"/>
    <x v="44"/>
    <x v="0"/>
    <x v="44"/>
    <x v="243"/>
    <x v="0"/>
    <x v="1"/>
    <x v="0"/>
  </r>
  <r>
    <x v="0"/>
    <x v="41"/>
    <x v="19"/>
    <x v="743"/>
    <x v="91"/>
    <x v="150"/>
    <x v="1"/>
    <x v="0"/>
    <x v="114"/>
    <x v="114"/>
    <x v="224"/>
    <x v="423"/>
    <x v="67"/>
    <x v="435"/>
    <x v="0"/>
    <x v="435"/>
    <x v="10"/>
    <x v="20"/>
    <x v="1"/>
    <x v="401"/>
    <x v="0"/>
    <x v="401"/>
    <x v="40"/>
    <x v="69"/>
    <x v="1"/>
    <x v="0"/>
  </r>
  <r>
    <x v="0"/>
    <x v="41"/>
    <x v="216"/>
    <x v="753"/>
    <x v="388"/>
    <x v="178"/>
    <x v="1"/>
    <x v="0"/>
    <x v="124"/>
    <x v="124"/>
    <x v="398"/>
    <x v="228"/>
    <x v="394"/>
    <x v="443"/>
    <x v="0"/>
    <x v="443"/>
    <x v="70"/>
    <x v="224"/>
    <x v="1"/>
    <x v="431"/>
    <x v="0"/>
    <x v="431"/>
    <x v="179"/>
    <x v="356"/>
    <x v="1"/>
    <x v="0"/>
  </r>
  <r>
    <x v="0"/>
    <x v="41"/>
    <x v="1086"/>
    <x v="754"/>
    <x v="865"/>
    <x v="182"/>
    <x v="1"/>
    <x v="0"/>
    <x v="125"/>
    <x v="125"/>
    <x v="326"/>
    <x v="416"/>
    <x v="124"/>
    <x v="355"/>
    <x v="0"/>
    <x v="355"/>
    <x v="179"/>
    <x v="300"/>
    <x v="1"/>
    <x v="480"/>
    <x v="0"/>
    <x v="480"/>
    <x v="9"/>
    <x v="56"/>
    <x v="1"/>
    <x v="0"/>
  </r>
  <r>
    <x v="0"/>
    <x v="41"/>
    <x v="1154"/>
    <x v="755"/>
    <x v="1055"/>
    <x v="199"/>
    <x v="1"/>
    <x v="0"/>
    <x v="27"/>
    <x v="27"/>
    <x v="97"/>
    <x v="176"/>
    <x v="420"/>
    <x v="95"/>
    <x v="0"/>
    <x v="95"/>
    <x v="265"/>
    <x v="402"/>
    <x v="2"/>
    <x v="14"/>
    <x v="0"/>
    <x v="14"/>
    <x v="416"/>
    <x v="771"/>
    <x v="2"/>
    <x v="0"/>
  </r>
  <r>
    <x v="0"/>
    <x v="41"/>
    <x v="90"/>
    <x v="745"/>
    <x v="560"/>
    <x v="259"/>
    <x v="1"/>
    <x v="0"/>
    <x v="42"/>
    <x v="42"/>
    <x v="27"/>
    <x v="315"/>
    <x v="27"/>
    <x v="24"/>
    <x v="0"/>
    <x v="24"/>
    <x v="265"/>
    <x v="402"/>
    <x v="2"/>
    <x v="172"/>
    <x v="0"/>
    <x v="172"/>
    <x v="132"/>
    <x v="21"/>
    <x v="1"/>
    <x v="0"/>
  </r>
  <r>
    <x v="0"/>
    <x v="41"/>
    <x v="135"/>
    <x v="749"/>
    <x v="950"/>
    <x v="259"/>
    <x v="1"/>
    <x v="0"/>
    <x v="36"/>
    <x v="36"/>
    <x v="9"/>
    <x v="306"/>
    <x v="6"/>
    <x v="0"/>
    <x v="0"/>
    <x v="0"/>
    <x v="284"/>
    <x v="760"/>
    <x v="0"/>
    <x v="0"/>
    <x v="0"/>
    <x v="0"/>
    <x v="329"/>
    <x v="416"/>
    <x v="0"/>
    <x v="0"/>
  </r>
  <r>
    <x v="0"/>
    <x v="41"/>
    <x v="111"/>
    <x v="747"/>
    <x v="646"/>
    <x v="273"/>
    <x v="1"/>
    <x v="0"/>
    <x v="51"/>
    <x v="51"/>
    <x v="57"/>
    <x v="339"/>
    <x v="42"/>
    <x v="126"/>
    <x v="0"/>
    <x v="126"/>
    <x v="161"/>
    <x v="61"/>
    <x v="1"/>
    <x v="44"/>
    <x v="0"/>
    <x v="44"/>
    <x v="325"/>
    <x v="520"/>
    <x v="2"/>
    <x v="0"/>
  </r>
  <r>
    <x v="0"/>
    <x v="41"/>
    <x v="151"/>
    <x v="750"/>
    <x v="1028"/>
    <x v="335"/>
    <x v="1"/>
    <x v="0"/>
    <x v="13"/>
    <x v="13"/>
    <x v="82"/>
    <x v="131"/>
    <x v="630"/>
    <x v="0"/>
    <x v="0"/>
    <x v="0"/>
    <x v="379"/>
    <x v="760"/>
    <x v="0"/>
    <x v="36"/>
    <x v="0"/>
    <x v="36"/>
    <x v="375"/>
    <x v="704"/>
    <x v="2"/>
    <x v="0"/>
  </r>
  <r>
    <x v="0"/>
    <x v="41"/>
    <x v="71"/>
    <x v="744"/>
    <x v="338"/>
    <x v="388"/>
    <x v="1"/>
    <x v="0"/>
    <x v="81"/>
    <x v="81"/>
    <x v="378"/>
    <x v="16"/>
    <x v="641"/>
    <x v="372"/>
    <x v="0"/>
    <x v="372"/>
    <x v="409"/>
    <x v="547"/>
    <x v="2"/>
    <x v="97"/>
    <x v="0"/>
    <x v="97"/>
    <x v="545"/>
    <x v="776"/>
    <x v="2"/>
    <x v="0"/>
  </r>
  <r>
    <x v="0"/>
    <x v="41"/>
    <x v="118"/>
    <x v="748"/>
    <x v="623"/>
    <x v="489"/>
    <x v="1"/>
    <x v="0"/>
    <x v="77"/>
    <x v="77"/>
    <x v="336"/>
    <x v="63"/>
    <x v="594"/>
    <x v="351"/>
    <x v="0"/>
    <x v="351"/>
    <x v="253"/>
    <x v="392"/>
    <x v="1"/>
    <x v="348"/>
    <x v="0"/>
    <x v="348"/>
    <x v="331"/>
    <x v="431"/>
    <x v="2"/>
    <x v="0"/>
  </r>
  <r>
    <x v="0"/>
    <x v="41"/>
    <x v="94"/>
    <x v="746"/>
    <x v="568"/>
    <x v="556"/>
    <x v="1"/>
    <x v="0"/>
    <x v="42"/>
    <x v="42"/>
    <x v="262"/>
    <x v="46"/>
    <x v="653"/>
    <x v="188"/>
    <x v="0"/>
    <x v="188"/>
    <x v="414"/>
    <x v="669"/>
    <x v="2"/>
    <x v="144"/>
    <x v="0"/>
    <x v="144"/>
    <x v="479"/>
    <x v="726"/>
    <x v="2"/>
    <x v="0"/>
  </r>
  <r>
    <x v="0"/>
    <x v="41"/>
    <x v="159"/>
    <x v="751"/>
    <x v="1027"/>
    <x v="631"/>
    <x v="0"/>
    <x v="0"/>
    <x v="0"/>
    <x v="0"/>
    <x v="0"/>
    <x v="176"/>
    <x v="673"/>
    <x v="0"/>
    <x v="0"/>
    <x v="0"/>
    <x v="265"/>
    <x v="760"/>
    <x v="0"/>
    <x v="44"/>
    <x v="0"/>
    <x v="44"/>
    <x v="243"/>
    <x v="0"/>
    <x v="1"/>
    <x v="0"/>
  </r>
  <r>
    <x v="0"/>
    <x v="41"/>
    <x v="160"/>
    <x v="752"/>
    <x v="1147"/>
    <x v="638"/>
    <x v="1"/>
    <x v="0"/>
    <x v="42"/>
    <x v="42"/>
    <x v="61"/>
    <x v="292"/>
    <x v="80"/>
    <x v="28"/>
    <x v="0"/>
    <x v="28"/>
    <x v="312"/>
    <x v="689"/>
    <x v="2"/>
    <x v="0"/>
    <x v="0"/>
    <x v="0"/>
    <x v="396"/>
    <x v="416"/>
    <x v="0"/>
    <x v="1"/>
  </r>
  <r>
    <x v="0"/>
    <x v="41"/>
    <x v="132"/>
    <x v="827"/>
    <x v="861"/>
    <x v="696"/>
    <x v="1"/>
    <x v="0"/>
    <x v="36"/>
    <x v="36"/>
    <x v="39"/>
    <x v="283"/>
    <x v="62"/>
    <x v="107"/>
    <x v="0"/>
    <x v="107"/>
    <x v="172"/>
    <x v="48"/>
    <x v="1"/>
    <x v="0"/>
    <x v="0"/>
    <x v="0"/>
    <x v="375"/>
    <x v="416"/>
    <x v="0"/>
    <x v="0"/>
  </r>
  <r>
    <x v="0"/>
    <x v="41"/>
    <x v="79"/>
    <x v="921"/>
    <x v="425"/>
    <x v="751"/>
    <x v="1"/>
    <x v="0"/>
    <x v="59"/>
    <x v="59"/>
    <x v="242"/>
    <x v="136"/>
    <x v="517"/>
    <x v="239"/>
    <x v="0"/>
    <x v="239"/>
    <x v="287"/>
    <x v="439"/>
    <x v="2"/>
    <x v="267"/>
    <x v="0"/>
    <x v="267"/>
    <x v="268"/>
    <x v="359"/>
    <x v="1"/>
    <x v="0"/>
  </r>
  <r>
    <x v="0"/>
    <x v="41"/>
    <x v="53"/>
    <x v="924"/>
    <x v="84"/>
    <x v="753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0"/>
  </r>
  <r>
    <x v="0"/>
    <x v="41"/>
    <x v="64"/>
    <x v="1041"/>
    <x v="142"/>
    <x v="818"/>
    <x v="1"/>
    <x v="0"/>
    <x v="27"/>
    <x v="27"/>
    <x v="0"/>
    <x v="288"/>
    <x v="0"/>
    <x v="0"/>
    <x v="0"/>
    <x v="0"/>
    <x v="265"/>
    <x v="760"/>
    <x v="0"/>
    <x v="14"/>
    <x v="0"/>
    <x v="14"/>
    <x v="290"/>
    <x v="0"/>
    <x v="1"/>
    <x v="0"/>
  </r>
  <r>
    <x v="0"/>
    <x v="41"/>
    <x v="97"/>
    <x v="1044"/>
    <x v="548"/>
    <x v="819"/>
    <x v="1"/>
    <x v="0"/>
    <x v="70"/>
    <x v="70"/>
    <x v="360"/>
    <x v="21"/>
    <x v="643"/>
    <x v="330"/>
    <x v="0"/>
    <x v="330"/>
    <x v="433"/>
    <x v="620"/>
    <x v="2"/>
    <x v="271"/>
    <x v="0"/>
    <x v="271"/>
    <x v="515"/>
    <x v="700"/>
    <x v="2"/>
    <x v="0"/>
  </r>
  <r>
    <x v="4"/>
    <x v="32"/>
    <x v="422"/>
    <x v="1288"/>
    <x v="223"/>
    <x v="960"/>
    <x v="1"/>
    <x v="0"/>
    <x v="59"/>
    <x v="59"/>
    <x v="133"/>
    <x v="312"/>
    <x v="137"/>
    <x v="209"/>
    <x v="0"/>
    <x v="209"/>
    <x v="133"/>
    <x v="107"/>
    <x v="1"/>
    <x v="0"/>
    <x v="0"/>
    <x v="0"/>
    <x v="461"/>
    <x v="416"/>
    <x v="0"/>
    <x v="0"/>
  </r>
  <r>
    <x v="3"/>
    <x v="34"/>
    <x v="841"/>
    <x v="1290"/>
    <x v="864"/>
    <x v="961"/>
    <x v="1"/>
    <x v="0"/>
    <x v="43"/>
    <x v="43"/>
    <x v="0"/>
    <x v="338"/>
    <x v="0"/>
    <x v="167"/>
    <x v="0"/>
    <x v="167"/>
    <x v="89"/>
    <x v="0"/>
    <x v="1"/>
    <x v="81"/>
    <x v="0"/>
    <x v="81"/>
    <x v="199"/>
    <x v="0"/>
    <x v="1"/>
    <x v="1"/>
  </r>
  <r>
    <x v="3"/>
    <x v="3"/>
    <x v="901"/>
    <x v="1291"/>
    <x v="916"/>
    <x v="961"/>
    <x v="1"/>
    <x v="0"/>
    <x v="19"/>
    <x v="19"/>
    <x v="0"/>
    <x v="258"/>
    <x v="0"/>
    <x v="0"/>
    <x v="0"/>
    <x v="0"/>
    <x v="265"/>
    <x v="760"/>
    <x v="0"/>
    <x v="265"/>
    <x v="0"/>
    <x v="265"/>
    <x v="64"/>
    <x v="0"/>
    <x v="1"/>
    <x v="0"/>
  </r>
  <r>
    <x v="3"/>
    <x v="25"/>
    <x v="840"/>
    <x v="1289"/>
    <x v="907"/>
    <x v="961"/>
    <x v="1"/>
    <x v="0"/>
    <x v="19"/>
    <x v="19"/>
    <x v="10"/>
    <x v="246"/>
    <x v="26"/>
    <x v="55"/>
    <x v="0"/>
    <x v="55"/>
    <x v="198"/>
    <x v="14"/>
    <x v="1"/>
    <x v="26"/>
    <x v="0"/>
    <x v="26"/>
    <x v="282"/>
    <x v="68"/>
    <x v="1"/>
    <x v="0"/>
  </r>
  <r>
    <x v="4"/>
    <x v="11"/>
    <x v="588"/>
    <x v="1292"/>
    <x v="445"/>
    <x v="962"/>
    <x v="1"/>
    <x v="0"/>
    <x v="34"/>
    <x v="34"/>
    <x v="116"/>
    <x v="171"/>
    <x v="448"/>
    <x v="102"/>
    <x v="0"/>
    <x v="102"/>
    <x v="307"/>
    <x v="568"/>
    <x v="2"/>
    <x v="131"/>
    <x v="0"/>
    <x v="131"/>
    <x v="303"/>
    <x v="387"/>
    <x v="1"/>
    <x v="1"/>
  </r>
  <r>
    <x v="3"/>
    <x v="15"/>
    <x v="709"/>
    <x v="912"/>
    <x v="640"/>
    <x v="744"/>
    <x v="1"/>
    <x v="0"/>
    <x v="36"/>
    <x v="36"/>
    <x v="194"/>
    <x v="72"/>
    <x v="639"/>
    <x v="78"/>
    <x v="0"/>
    <x v="78"/>
    <x v="423"/>
    <x v="728"/>
    <x v="2"/>
    <x v="246"/>
    <x v="0"/>
    <x v="246"/>
    <x v="221"/>
    <x v="267"/>
    <x v="1"/>
    <x v="0"/>
  </r>
  <r>
    <x v="3"/>
    <x v="15"/>
    <x v="349"/>
    <x v="1293"/>
    <x v="118"/>
    <x v="963"/>
    <x v="1"/>
    <x v="0"/>
    <x v="42"/>
    <x v="42"/>
    <x v="185"/>
    <x v="111"/>
    <x v="584"/>
    <x v="111"/>
    <x v="0"/>
    <x v="111"/>
    <x v="393"/>
    <x v="698"/>
    <x v="2"/>
    <x v="81"/>
    <x v="0"/>
    <x v="81"/>
    <x v="445"/>
    <x v="733"/>
    <x v="2"/>
    <x v="0"/>
  </r>
  <r>
    <x v="4"/>
    <x v="14"/>
    <x v="782"/>
    <x v="1294"/>
    <x v="815"/>
    <x v="964"/>
    <x v="1"/>
    <x v="0"/>
    <x v="36"/>
    <x v="36"/>
    <x v="39"/>
    <x v="283"/>
    <x v="62"/>
    <x v="36"/>
    <x v="0"/>
    <x v="36"/>
    <x v="265"/>
    <x v="402"/>
    <x v="2"/>
    <x v="87"/>
    <x v="0"/>
    <x v="87"/>
    <x v="249"/>
    <x v="115"/>
    <x v="1"/>
    <x v="1"/>
  </r>
  <r>
    <x v="4"/>
    <x v="30"/>
    <x v="350"/>
    <x v="1295"/>
    <x v="127"/>
    <x v="964"/>
    <x v="1"/>
    <x v="0"/>
    <x v="53"/>
    <x v="53"/>
    <x v="178"/>
    <x v="230"/>
    <x v="313"/>
    <x v="181"/>
    <x v="0"/>
    <x v="181"/>
    <x v="265"/>
    <x v="402"/>
    <x v="2"/>
    <x v="158"/>
    <x v="0"/>
    <x v="158"/>
    <x v="375"/>
    <x v="555"/>
    <x v="2"/>
    <x v="0"/>
  </r>
  <r>
    <x v="3"/>
    <x v="39"/>
    <x v="1052"/>
    <x v="546"/>
    <x v="1294"/>
    <x v="631"/>
    <x v="0"/>
    <x v="0"/>
    <x v="0"/>
    <x v="0"/>
    <x v="0"/>
    <x v="176"/>
    <x v="673"/>
    <x v="0"/>
    <x v="0"/>
    <x v="0"/>
    <x v="265"/>
    <x v="760"/>
    <x v="0"/>
    <x v="0"/>
    <x v="0"/>
    <x v="0"/>
    <x v="312"/>
    <x v="416"/>
    <x v="0"/>
    <x v="1"/>
  </r>
  <r>
    <x v="4"/>
    <x v="31"/>
    <x v="903"/>
    <x v="1296"/>
    <x v="993"/>
    <x v="965"/>
    <x v="1"/>
    <x v="0"/>
    <x v="33"/>
    <x v="33"/>
    <x v="42"/>
    <x v="273"/>
    <x v="77"/>
    <x v="63"/>
    <x v="0"/>
    <x v="63"/>
    <x v="231"/>
    <x v="145"/>
    <x v="1"/>
    <x v="173"/>
    <x v="0"/>
    <x v="173"/>
    <x v="143"/>
    <x v="33"/>
    <x v="1"/>
    <x v="0"/>
  </r>
  <r>
    <x v="4"/>
    <x v="0"/>
    <x v="902"/>
    <x v="1297"/>
    <x v="984"/>
    <x v="965"/>
    <x v="1"/>
    <x v="0"/>
    <x v="8"/>
    <x v="8"/>
    <x v="0"/>
    <x v="218"/>
    <x v="0"/>
    <x v="27"/>
    <x v="0"/>
    <x v="27"/>
    <x v="214"/>
    <x v="0"/>
    <x v="1"/>
    <x v="0"/>
    <x v="0"/>
    <x v="0"/>
    <x v="312"/>
    <x v="416"/>
    <x v="0"/>
    <x v="1"/>
  </r>
  <r>
    <x v="4"/>
    <x v="50"/>
    <x v="517"/>
    <x v="1298"/>
    <x v="391"/>
    <x v="965"/>
    <x v="1"/>
    <x v="0"/>
    <x v="76"/>
    <x v="76"/>
    <x v="237"/>
    <x v="294"/>
    <x v="238"/>
    <x v="299"/>
    <x v="0"/>
    <x v="299"/>
    <x v="131"/>
    <x v="180"/>
    <x v="1"/>
    <x v="236"/>
    <x v="0"/>
    <x v="236"/>
    <x v="343"/>
    <x v="458"/>
    <x v="2"/>
    <x v="0"/>
  </r>
  <r>
    <x v="4"/>
    <x v="11"/>
    <x v="518"/>
    <x v="1299"/>
    <x v="343"/>
    <x v="966"/>
    <x v="1"/>
    <x v="0"/>
    <x v="46"/>
    <x v="46"/>
    <x v="98"/>
    <x v="285"/>
    <x v="132"/>
    <x v="148"/>
    <x v="0"/>
    <x v="148"/>
    <x v="178"/>
    <x v="126"/>
    <x v="1"/>
    <x v="206"/>
    <x v="0"/>
    <x v="206"/>
    <x v="148"/>
    <x v="99"/>
    <x v="1"/>
    <x v="0"/>
  </r>
  <r>
    <x v="3"/>
    <x v="17"/>
    <x v="904"/>
    <x v="1300"/>
    <x v="1013"/>
    <x v="966"/>
    <x v="1"/>
    <x v="0"/>
    <x v="40"/>
    <x v="40"/>
    <x v="115"/>
    <x v="205"/>
    <x v="313"/>
    <x v="134"/>
    <x v="0"/>
    <x v="134"/>
    <x v="239"/>
    <x v="290"/>
    <x v="1"/>
    <x v="44"/>
    <x v="0"/>
    <x v="44"/>
    <x v="411"/>
    <x v="732"/>
    <x v="2"/>
    <x v="0"/>
  </r>
  <r>
    <x v="4"/>
    <x v="8"/>
    <x v="633"/>
    <x v="1301"/>
    <x v="532"/>
    <x v="967"/>
    <x v="1"/>
    <x v="0"/>
    <x v="82"/>
    <x v="82"/>
    <x v="313"/>
    <x v="148"/>
    <x v="469"/>
    <x v="341"/>
    <x v="0"/>
    <x v="341"/>
    <x v="195"/>
    <x v="314"/>
    <x v="1"/>
    <x v="263"/>
    <x v="0"/>
    <x v="263"/>
    <x v="453"/>
    <x v="624"/>
    <x v="2"/>
    <x v="0"/>
  </r>
  <r>
    <x v="4"/>
    <x v="36"/>
    <x v="783"/>
    <x v="1302"/>
    <x v="798"/>
    <x v="968"/>
    <x v="1"/>
    <x v="0"/>
    <x v="8"/>
    <x v="8"/>
    <x v="31"/>
    <x v="176"/>
    <x v="420"/>
    <x v="22"/>
    <x v="0"/>
    <x v="22"/>
    <x v="275"/>
    <x v="542"/>
    <x v="2"/>
    <x v="14"/>
    <x v="0"/>
    <x v="14"/>
    <x v="343"/>
    <x v="704"/>
    <x v="2"/>
    <x v="0"/>
  </r>
  <r>
    <x v="3"/>
    <x v="43"/>
    <x v="1018"/>
    <x v="1303"/>
    <x v="1096"/>
    <x v="968"/>
    <x v="1"/>
    <x v="0"/>
    <x v="77"/>
    <x v="77"/>
    <x v="312"/>
    <x v="110"/>
    <x v="533"/>
    <x v="145"/>
    <x v="0"/>
    <x v="145"/>
    <x v="462"/>
    <x v="729"/>
    <x v="2"/>
    <x v="362"/>
    <x v="0"/>
    <x v="362"/>
    <x v="141"/>
    <x v="255"/>
    <x v="1"/>
    <x v="0"/>
  </r>
  <r>
    <x v="4"/>
    <x v="8"/>
    <x v="351"/>
    <x v="1305"/>
    <x v="30"/>
    <x v="969"/>
    <x v="0"/>
    <x v="0"/>
    <x v="0"/>
    <x v="0"/>
    <x v="120"/>
    <x v="66"/>
    <x v="673"/>
    <x v="0"/>
    <x v="0"/>
    <x v="0"/>
    <x v="415"/>
    <x v="760"/>
    <x v="0"/>
    <x v="0"/>
    <x v="0"/>
    <x v="0"/>
    <x v="445"/>
    <x v="416"/>
    <x v="0"/>
    <x v="1"/>
  </r>
  <r>
    <x v="4"/>
    <x v="20"/>
    <x v="485"/>
    <x v="1304"/>
    <x v="328"/>
    <x v="969"/>
    <x v="1"/>
    <x v="0"/>
    <x v="44"/>
    <x v="44"/>
    <x v="0"/>
    <x v="343"/>
    <x v="0"/>
    <x v="0"/>
    <x v="0"/>
    <x v="0"/>
    <x v="265"/>
    <x v="760"/>
    <x v="0"/>
    <x v="165"/>
    <x v="0"/>
    <x v="165"/>
    <x v="114"/>
    <x v="0"/>
    <x v="1"/>
    <x v="0"/>
  </r>
  <r>
    <x v="4"/>
    <x v="35"/>
    <x v="352"/>
    <x v="1308"/>
    <x v="76"/>
    <x v="970"/>
    <x v="1"/>
    <x v="0"/>
    <x v="1"/>
    <x v="1"/>
    <x v="3"/>
    <x v="193"/>
    <x v="29"/>
    <x v="0"/>
    <x v="0"/>
    <x v="0"/>
    <x v="272"/>
    <x v="760"/>
    <x v="0"/>
    <x v="0"/>
    <x v="0"/>
    <x v="0"/>
    <x v="317"/>
    <x v="416"/>
    <x v="0"/>
    <x v="0"/>
  </r>
  <r>
    <x v="4"/>
    <x v="49"/>
    <x v="905"/>
    <x v="1307"/>
    <x v="1002"/>
    <x v="970"/>
    <x v="1"/>
    <x v="0"/>
    <x v="27"/>
    <x v="27"/>
    <x v="39"/>
    <x v="249"/>
    <x v="87"/>
    <x v="0"/>
    <x v="0"/>
    <x v="0"/>
    <x v="331"/>
    <x v="760"/>
    <x v="0"/>
    <x v="81"/>
    <x v="0"/>
    <x v="81"/>
    <x v="255"/>
    <x v="122"/>
    <x v="1"/>
    <x v="0"/>
  </r>
  <r>
    <x v="4"/>
    <x v="30"/>
    <x v="748"/>
    <x v="1306"/>
    <x v="760"/>
    <x v="970"/>
    <x v="1"/>
    <x v="0"/>
    <x v="42"/>
    <x v="42"/>
    <x v="178"/>
    <x v="119"/>
    <x v="574"/>
    <x v="147"/>
    <x v="0"/>
    <x v="147"/>
    <x v="331"/>
    <x v="583"/>
    <x v="2"/>
    <x v="81"/>
    <x v="0"/>
    <x v="81"/>
    <x v="443"/>
    <x v="732"/>
    <x v="2"/>
    <x v="0"/>
  </r>
  <r>
    <x v="4"/>
    <x v="51"/>
    <x v="423"/>
    <x v="1309"/>
    <x v="161"/>
    <x v="971"/>
    <x v="1"/>
    <x v="0"/>
    <x v="23"/>
    <x v="23"/>
    <x v="39"/>
    <x v="230"/>
    <x v="122"/>
    <x v="57"/>
    <x v="0"/>
    <x v="57"/>
    <x v="235"/>
    <x v="154"/>
    <x v="1"/>
    <x v="172"/>
    <x v="0"/>
    <x v="172"/>
    <x v="141"/>
    <x v="32"/>
    <x v="1"/>
    <x v="0"/>
  </r>
  <r>
    <x v="3"/>
    <x v="29"/>
    <x v="589"/>
    <x v="1310"/>
    <x v="494"/>
    <x v="972"/>
    <x v="1"/>
    <x v="0"/>
    <x v="113"/>
    <x v="113"/>
    <x v="382"/>
    <x v="176"/>
    <x v="420"/>
    <x v="385"/>
    <x v="0"/>
    <x v="385"/>
    <x v="402"/>
    <x v="531"/>
    <x v="2"/>
    <x v="371"/>
    <x v="0"/>
    <x v="371"/>
    <x v="479"/>
    <x v="590"/>
    <x v="2"/>
    <x v="0"/>
  </r>
  <r>
    <x v="3"/>
    <x v="39"/>
    <x v="590"/>
    <x v="1311"/>
    <x v="450"/>
    <x v="972"/>
    <x v="0"/>
    <x v="0"/>
    <x v="0"/>
    <x v="0"/>
    <x v="0"/>
    <x v="176"/>
    <x v="673"/>
    <x v="0"/>
    <x v="0"/>
    <x v="0"/>
    <x v="265"/>
    <x v="760"/>
    <x v="0"/>
    <x v="55"/>
    <x v="0"/>
    <x v="55"/>
    <x v="231"/>
    <x v="0"/>
    <x v="1"/>
    <x v="0"/>
  </r>
  <r>
    <x v="4"/>
    <x v="11"/>
    <x v="1019"/>
    <x v="1312"/>
    <x v="1100"/>
    <x v="973"/>
    <x v="1"/>
    <x v="0"/>
    <x v="8"/>
    <x v="8"/>
    <x v="0"/>
    <x v="218"/>
    <x v="0"/>
    <x v="27"/>
    <x v="0"/>
    <x v="27"/>
    <x v="214"/>
    <x v="0"/>
    <x v="1"/>
    <x v="55"/>
    <x v="0"/>
    <x v="55"/>
    <x v="231"/>
    <x v="0"/>
    <x v="1"/>
    <x v="0"/>
  </r>
  <r>
    <x v="3"/>
    <x v="16"/>
    <x v="1020"/>
    <x v="1313"/>
    <x v="1089"/>
    <x v="974"/>
    <x v="1"/>
    <x v="0"/>
    <x v="101"/>
    <x v="101"/>
    <x v="333"/>
    <x v="300"/>
    <x v="310"/>
    <x v="316"/>
    <x v="0"/>
    <x v="316"/>
    <x v="392"/>
    <x v="572"/>
    <x v="2"/>
    <x v="376"/>
    <x v="0"/>
    <x v="376"/>
    <x v="178"/>
    <x v="314"/>
    <x v="1"/>
    <x v="0"/>
  </r>
  <r>
    <x v="4"/>
    <x v="8"/>
    <x v="542"/>
    <x v="1314"/>
    <x v="428"/>
    <x v="974"/>
    <x v="0"/>
    <x v="0"/>
    <x v="0"/>
    <x v="0"/>
    <x v="0"/>
    <x v="176"/>
    <x v="673"/>
    <x v="0"/>
    <x v="0"/>
    <x v="0"/>
    <x v="265"/>
    <x v="760"/>
    <x v="0"/>
    <x v="26"/>
    <x v="0"/>
    <x v="26"/>
    <x v="264"/>
    <x v="0"/>
    <x v="1"/>
    <x v="0"/>
  </r>
  <r>
    <x v="0"/>
    <x v="42"/>
    <x v="130"/>
    <x v="1315"/>
    <x v="838"/>
    <x v="975"/>
    <x v="1"/>
    <x v="0"/>
    <x v="42"/>
    <x v="42"/>
    <x v="0"/>
    <x v="331"/>
    <x v="0"/>
    <x v="0"/>
    <x v="0"/>
    <x v="0"/>
    <x v="265"/>
    <x v="760"/>
    <x v="0"/>
    <x v="81"/>
    <x v="0"/>
    <x v="81"/>
    <x v="199"/>
    <x v="0"/>
    <x v="1"/>
    <x v="0"/>
  </r>
  <r>
    <x v="0"/>
    <x v="6"/>
    <x v="134"/>
    <x v="1316"/>
    <x v="862"/>
    <x v="976"/>
    <x v="1"/>
    <x v="0"/>
    <x v="10"/>
    <x v="10"/>
    <x v="0"/>
    <x v="230"/>
    <x v="0"/>
    <x v="5"/>
    <x v="0"/>
    <x v="5"/>
    <x v="252"/>
    <x v="0"/>
    <x v="1"/>
    <x v="14"/>
    <x v="0"/>
    <x v="14"/>
    <x v="290"/>
    <x v="0"/>
    <x v="1"/>
    <x v="1"/>
  </r>
  <r>
    <x v="4"/>
    <x v="50"/>
    <x v="799"/>
    <x v="1317"/>
    <x v="845"/>
    <x v="977"/>
    <x v="1"/>
    <x v="0"/>
    <x v="70"/>
    <x v="70"/>
    <x v="372"/>
    <x v="15"/>
    <x v="651"/>
    <x v="395"/>
    <x v="0"/>
    <x v="395"/>
    <x v="252"/>
    <x v="394"/>
    <x v="1"/>
    <x v="215"/>
    <x v="0"/>
    <x v="215"/>
    <x v="535"/>
    <x v="746"/>
    <x v="2"/>
    <x v="0"/>
  </r>
  <r>
    <x v="4"/>
    <x v="18"/>
    <x v="947"/>
    <x v="179"/>
    <x v="1135"/>
    <x v="542"/>
    <x v="1"/>
    <x v="0"/>
    <x v="145"/>
    <x v="145"/>
    <x v="439"/>
    <x v="376"/>
    <x v="316"/>
    <x v="477"/>
    <x v="0"/>
    <x v="477"/>
    <x v="80"/>
    <x v="274"/>
    <x v="1"/>
    <x v="468"/>
    <x v="0"/>
    <x v="468"/>
    <x v="112"/>
    <x v="342"/>
    <x v="1"/>
    <x v="0"/>
  </r>
  <r>
    <x v="3"/>
    <x v="16"/>
    <x v="1021"/>
    <x v="1318"/>
    <x v="1148"/>
    <x v="977"/>
    <x v="1"/>
    <x v="0"/>
    <x v="13"/>
    <x v="13"/>
    <x v="5"/>
    <x v="233"/>
    <x v="12"/>
    <x v="12"/>
    <x v="0"/>
    <x v="12"/>
    <x v="248"/>
    <x v="30"/>
    <x v="1"/>
    <x v="72"/>
    <x v="0"/>
    <x v="72"/>
    <x v="212"/>
    <x v="3"/>
    <x v="1"/>
    <x v="1"/>
  </r>
  <r>
    <x v="0"/>
    <x v="41"/>
    <x v="141"/>
    <x v="970"/>
    <x v="986"/>
    <x v="781"/>
    <x v="1"/>
    <x v="0"/>
    <x v="23"/>
    <x v="23"/>
    <x v="39"/>
    <x v="230"/>
    <x v="122"/>
    <x v="87"/>
    <x v="0"/>
    <x v="87"/>
    <x v="194"/>
    <x v="67"/>
    <x v="1"/>
    <x v="36"/>
    <x v="0"/>
    <x v="36"/>
    <x v="312"/>
    <x v="416"/>
    <x v="2"/>
    <x v="0"/>
  </r>
  <r>
    <x v="4"/>
    <x v="26"/>
    <x v="753"/>
    <x v="237"/>
    <x v="792"/>
    <x v="366"/>
    <x v="1"/>
    <x v="0"/>
    <x v="5"/>
    <x v="5"/>
    <x v="25"/>
    <x v="169"/>
    <x v="540"/>
    <x v="0"/>
    <x v="0"/>
    <x v="0"/>
    <x v="314"/>
    <x v="760"/>
    <x v="0"/>
    <x v="0"/>
    <x v="0"/>
    <x v="0"/>
    <x v="359"/>
    <x v="416"/>
    <x v="0"/>
    <x v="0"/>
  </r>
  <r>
    <x v="2"/>
    <x v="10"/>
    <x v="1213"/>
    <x v="1319"/>
    <x v="331"/>
    <x v="978"/>
    <x v="1"/>
    <x v="0"/>
    <x v="10"/>
    <x v="10"/>
    <x v="0"/>
    <x v="230"/>
    <x v="0"/>
    <x v="0"/>
    <x v="0"/>
    <x v="0"/>
    <x v="265"/>
    <x v="760"/>
    <x v="0"/>
    <x v="14"/>
    <x v="0"/>
    <x v="14"/>
    <x v="290"/>
    <x v="0"/>
    <x v="1"/>
    <x v="0"/>
  </r>
  <r>
    <x v="4"/>
    <x v="0"/>
    <x v="519"/>
    <x v="1320"/>
    <x v="380"/>
    <x v="979"/>
    <x v="1"/>
    <x v="0"/>
    <x v="53"/>
    <x v="53"/>
    <x v="188"/>
    <x v="211"/>
    <x v="353"/>
    <x v="200"/>
    <x v="0"/>
    <x v="200"/>
    <x v="241"/>
    <x v="338"/>
    <x v="1"/>
    <x v="229"/>
    <x v="0"/>
    <x v="229"/>
    <x v="241"/>
    <x v="287"/>
    <x v="1"/>
    <x v="0"/>
  </r>
  <r>
    <x v="4"/>
    <x v="30"/>
    <x v="1022"/>
    <x v="1321"/>
    <x v="1169"/>
    <x v="980"/>
    <x v="1"/>
    <x v="0"/>
    <x v="23"/>
    <x v="23"/>
    <x v="82"/>
    <x v="176"/>
    <x v="420"/>
    <x v="78"/>
    <x v="0"/>
    <x v="78"/>
    <x v="265"/>
    <x v="402"/>
    <x v="2"/>
    <x v="81"/>
    <x v="0"/>
    <x v="81"/>
    <x v="312"/>
    <x v="416"/>
    <x v="2"/>
    <x v="0"/>
  </r>
  <r>
    <x v="3"/>
    <x v="3"/>
    <x v="1045"/>
    <x v="1324"/>
    <x v="1262"/>
    <x v="982"/>
    <x v="1"/>
    <x v="0"/>
    <x v="59"/>
    <x v="59"/>
    <x v="123"/>
    <x v="318"/>
    <x v="119"/>
    <x v="203"/>
    <x v="0"/>
    <x v="203"/>
    <x v="130"/>
    <x v="99"/>
    <x v="1"/>
    <x v="178"/>
    <x v="0"/>
    <x v="178"/>
    <x v="244"/>
    <x v="235"/>
    <x v="1"/>
    <x v="0"/>
  </r>
  <r>
    <x v="3"/>
    <x v="38"/>
    <x v="784"/>
    <x v="1322"/>
    <x v="800"/>
    <x v="981"/>
    <x v="1"/>
    <x v="0"/>
    <x v="46"/>
    <x v="46"/>
    <x v="146"/>
    <x v="218"/>
    <x v="313"/>
    <x v="126"/>
    <x v="0"/>
    <x v="126"/>
    <x v="321"/>
    <x v="583"/>
    <x v="2"/>
    <x v="143"/>
    <x v="0"/>
    <x v="143"/>
    <x v="349"/>
    <x v="508"/>
    <x v="2"/>
    <x v="0"/>
  </r>
  <r>
    <x v="4"/>
    <x v="26"/>
    <x v="353"/>
    <x v="1323"/>
    <x v="79"/>
    <x v="981"/>
    <x v="1"/>
    <x v="0"/>
    <x v="5"/>
    <x v="5"/>
    <x v="8"/>
    <x v="197"/>
    <x v="69"/>
    <x v="5"/>
    <x v="0"/>
    <x v="5"/>
    <x v="265"/>
    <x v="402"/>
    <x v="2"/>
    <x v="6"/>
    <x v="0"/>
    <x v="6"/>
    <x v="312"/>
    <x v="416"/>
    <x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66">
  <r>
    <x v="3"/>
    <x v="40"/>
    <x v="31"/>
    <x v="365"/>
    <x v="167"/>
    <x v="1"/>
    <x v="1"/>
    <x v="0"/>
    <x v="42"/>
    <x v="42"/>
    <x v="114"/>
    <x v="245"/>
    <x v="227"/>
    <x v="137"/>
    <x v="0"/>
    <x v="137"/>
    <x v="231"/>
    <x v="255"/>
    <x v="1"/>
    <x v="134"/>
    <x v="0"/>
    <x v="134"/>
    <x v="292"/>
    <x v="341"/>
    <x v="1"/>
    <x v="0"/>
  </r>
  <r>
    <x v="3"/>
    <x v="21"/>
    <x v="1146"/>
    <x v="383"/>
    <x v="1101"/>
    <x v="5"/>
    <x v="1"/>
    <x v="0"/>
    <x v="1"/>
    <x v="1"/>
    <x v="13"/>
    <x v="180"/>
    <x v="429"/>
    <x v="0"/>
    <x v="0"/>
    <x v="0"/>
    <x v="305"/>
    <x v="779"/>
    <x v="0"/>
    <x v="26"/>
    <x v="0"/>
    <x v="26"/>
    <x v="292"/>
    <x v="126"/>
    <x v="1"/>
    <x v="0"/>
  </r>
  <r>
    <x v="3"/>
    <x v="21"/>
    <x v="1152"/>
    <x v="385"/>
    <x v="1225"/>
    <x v="12"/>
    <x v="1"/>
    <x v="0"/>
    <x v="191"/>
    <x v="191"/>
    <x v="507"/>
    <x v="451"/>
    <x v="255"/>
    <x v="533"/>
    <x v="0"/>
    <x v="533"/>
    <x v="462"/>
    <x v="508"/>
    <x v="2"/>
    <x v="538"/>
    <x v="0"/>
    <x v="538"/>
    <x v="23"/>
    <x v="283"/>
    <x v="1"/>
    <x v="0"/>
  </r>
  <r>
    <x v="3"/>
    <x v="40"/>
    <x v="1144"/>
    <x v="381"/>
    <x v="1090"/>
    <x v="42"/>
    <x v="1"/>
    <x v="0"/>
    <x v="27"/>
    <x v="27"/>
    <x v="18"/>
    <x v="276"/>
    <x v="33"/>
    <x v="76"/>
    <x v="0"/>
    <x v="76"/>
    <x v="190"/>
    <x v="27"/>
    <x v="1"/>
    <x v="18"/>
    <x v="0"/>
    <x v="18"/>
    <x v="315"/>
    <x v="424"/>
    <x v="2"/>
    <x v="0"/>
  </r>
  <r>
    <x v="3"/>
    <x v="40"/>
    <x v="1155"/>
    <x v="380"/>
    <x v="1075"/>
    <x v="48"/>
    <x v="1"/>
    <x v="0"/>
    <x v="13"/>
    <x v="13"/>
    <x v="0"/>
    <x v="245"/>
    <x v="0"/>
    <x v="16"/>
    <x v="0"/>
    <x v="16"/>
    <x v="236"/>
    <x v="0"/>
    <x v="1"/>
    <x v="38"/>
    <x v="0"/>
    <x v="38"/>
    <x v="255"/>
    <x v="0"/>
    <x v="1"/>
    <x v="0"/>
  </r>
  <r>
    <x v="3"/>
    <x v="21"/>
    <x v="1132"/>
    <x v="377"/>
    <x v="972"/>
    <x v="95"/>
    <x v="1"/>
    <x v="0"/>
    <x v="94"/>
    <x v="94"/>
    <x v="368"/>
    <x v="78"/>
    <x v="560"/>
    <x v="356"/>
    <x v="0"/>
    <x v="356"/>
    <x v="408"/>
    <x v="569"/>
    <x v="2"/>
    <x v="356"/>
    <x v="0"/>
    <x v="356"/>
    <x v="436"/>
    <x v="548"/>
    <x v="2"/>
    <x v="0"/>
  </r>
  <r>
    <x v="3"/>
    <x v="40"/>
    <x v="273"/>
    <x v="370"/>
    <x v="673"/>
    <x v="135"/>
    <x v="1"/>
    <x v="0"/>
    <x v="47"/>
    <x v="47"/>
    <x v="100"/>
    <x v="300"/>
    <x v="118"/>
    <x v="27"/>
    <x v="0"/>
    <x v="27"/>
    <x v="367"/>
    <x v="753"/>
    <x v="2"/>
    <x v="196"/>
    <x v="0"/>
    <x v="196"/>
    <x v="164"/>
    <x v="115"/>
    <x v="1"/>
    <x v="0"/>
  </r>
  <r>
    <x v="3"/>
    <x v="21"/>
    <x v="20"/>
    <x v="363"/>
    <x v="53"/>
    <x v="159"/>
    <x v="1"/>
    <x v="0"/>
    <x v="51"/>
    <x v="51"/>
    <x v="222"/>
    <x v="134"/>
    <x v="554"/>
    <x v="179"/>
    <x v="0"/>
    <x v="179"/>
    <x v="367"/>
    <x v="631"/>
    <x v="2"/>
    <x v="186"/>
    <x v="0"/>
    <x v="186"/>
    <x v="405"/>
    <x v="609"/>
    <x v="2"/>
    <x v="0"/>
  </r>
  <r>
    <x v="3"/>
    <x v="21"/>
    <x v="676"/>
    <x v="371"/>
    <x v="687"/>
    <x v="214"/>
    <x v="1"/>
    <x v="0"/>
    <x v="51"/>
    <x v="51"/>
    <x v="158"/>
    <x v="255"/>
    <x v="254"/>
    <x v="190"/>
    <x v="0"/>
    <x v="190"/>
    <x v="209"/>
    <x v="243"/>
    <x v="1"/>
    <x v="294"/>
    <x v="0"/>
    <x v="294"/>
    <x v="104"/>
    <x v="116"/>
    <x v="1"/>
    <x v="0"/>
  </r>
  <r>
    <x v="3"/>
    <x v="40"/>
    <x v="679"/>
    <x v="372"/>
    <x v="704"/>
    <x v="235"/>
    <x v="1"/>
    <x v="0"/>
    <x v="27"/>
    <x v="27"/>
    <x v="31"/>
    <x v="264"/>
    <x v="72"/>
    <x v="27"/>
    <x v="0"/>
    <x v="27"/>
    <x v="271"/>
    <x v="415"/>
    <x v="2"/>
    <x v="0"/>
    <x v="0"/>
    <x v="0"/>
    <x v="369"/>
    <x v="424"/>
    <x v="0"/>
    <x v="0"/>
  </r>
  <r>
    <x v="3"/>
    <x v="40"/>
    <x v="459"/>
    <x v="366"/>
    <x v="289"/>
    <x v="242"/>
    <x v="0"/>
    <x v="0"/>
    <x v="0"/>
    <x v="0"/>
    <x v="0"/>
    <x v="180"/>
    <x v="687"/>
    <x v="0"/>
    <x v="0"/>
    <x v="0"/>
    <x v="271"/>
    <x v="779"/>
    <x v="0"/>
    <x v="34"/>
    <x v="0"/>
    <x v="34"/>
    <x v="258"/>
    <x v="0"/>
    <x v="1"/>
    <x v="1"/>
  </r>
  <r>
    <x v="3"/>
    <x v="21"/>
    <x v="291"/>
    <x v="362"/>
    <x v="10"/>
    <x v="249"/>
    <x v="1"/>
    <x v="0"/>
    <x v="59"/>
    <x v="59"/>
    <x v="256"/>
    <x v="117"/>
    <x v="562"/>
    <x v="214"/>
    <x v="0"/>
    <x v="214"/>
    <x v="373"/>
    <x v="613"/>
    <x v="2"/>
    <x v="234"/>
    <x v="0"/>
    <x v="234"/>
    <x v="396"/>
    <x v="558"/>
    <x v="2"/>
    <x v="0"/>
  </r>
  <r>
    <x v="3"/>
    <x v="21"/>
    <x v="937"/>
    <x v="384"/>
    <x v="1145"/>
    <x v="298"/>
    <x v="1"/>
    <x v="0"/>
    <x v="23"/>
    <x v="23"/>
    <x v="43"/>
    <x v="233"/>
    <x v="134"/>
    <x v="60"/>
    <x v="0"/>
    <x v="60"/>
    <x v="240"/>
    <x v="164"/>
    <x v="1"/>
    <x v="44"/>
    <x v="0"/>
    <x v="44"/>
    <x v="305"/>
    <x v="337"/>
    <x v="1"/>
    <x v="0"/>
  </r>
  <r>
    <x v="3"/>
    <x v="40"/>
    <x v="689"/>
    <x v="373"/>
    <x v="759"/>
    <x v="343"/>
    <x v="1"/>
    <x v="0"/>
    <x v="31"/>
    <x v="31"/>
    <x v="0"/>
    <x v="300"/>
    <x v="0"/>
    <x v="0"/>
    <x v="0"/>
    <x v="0"/>
    <x v="271"/>
    <x v="779"/>
    <x v="0"/>
    <x v="100"/>
    <x v="0"/>
    <x v="100"/>
    <x v="185"/>
    <x v="0"/>
    <x v="1"/>
    <x v="0"/>
  </r>
  <r>
    <x v="3"/>
    <x v="40"/>
    <x v="536"/>
    <x v="368"/>
    <x v="421"/>
    <x v="346"/>
    <x v="1"/>
    <x v="0"/>
    <x v="19"/>
    <x v="19"/>
    <x v="31"/>
    <x v="223"/>
    <x v="125"/>
    <x v="27"/>
    <x v="0"/>
    <x v="27"/>
    <x v="271"/>
    <x v="415"/>
    <x v="2"/>
    <x v="207"/>
    <x v="0"/>
    <x v="207"/>
    <x v="109"/>
    <x v="17"/>
    <x v="1"/>
    <x v="0"/>
  </r>
  <r>
    <x v="3"/>
    <x v="25"/>
    <x v="1083"/>
    <x v="386"/>
    <x v="1325"/>
    <x v="346"/>
    <x v="0"/>
    <x v="0"/>
    <x v="0"/>
    <x v="0"/>
    <x v="0"/>
    <x v="180"/>
    <x v="687"/>
    <x v="0"/>
    <x v="0"/>
    <x v="0"/>
    <x v="271"/>
    <x v="779"/>
    <x v="0"/>
    <x v="100"/>
    <x v="0"/>
    <x v="100"/>
    <x v="185"/>
    <x v="0"/>
    <x v="1"/>
    <x v="0"/>
  </r>
  <r>
    <x v="3"/>
    <x v="21"/>
    <x v="943"/>
    <x v="379"/>
    <x v="1058"/>
    <x v="349"/>
    <x v="1"/>
    <x v="0"/>
    <x v="48"/>
    <x v="48"/>
    <x v="150"/>
    <x v="245"/>
    <x v="266"/>
    <x v="150"/>
    <x v="0"/>
    <x v="150"/>
    <x v="271"/>
    <x v="415"/>
    <x v="2"/>
    <x v="208"/>
    <x v="0"/>
    <x v="208"/>
    <x v="221"/>
    <x v="224"/>
    <x v="1"/>
    <x v="0"/>
  </r>
  <r>
    <x v="3"/>
    <x v="40"/>
    <x v="816"/>
    <x v="376"/>
    <x v="858"/>
    <x v="361"/>
    <x v="1"/>
    <x v="0"/>
    <x v="72"/>
    <x v="72"/>
    <x v="314"/>
    <x v="95"/>
    <x v="572"/>
    <x v="338"/>
    <x v="0"/>
    <x v="338"/>
    <x v="194"/>
    <x v="313"/>
    <x v="1"/>
    <x v="261"/>
    <x v="0"/>
    <x v="261"/>
    <x v="453"/>
    <x v="641"/>
    <x v="2"/>
    <x v="0"/>
  </r>
  <r>
    <x v="3"/>
    <x v="25"/>
    <x v="537"/>
    <x v="367"/>
    <x v="412"/>
    <x v="395"/>
    <x v="1"/>
    <x v="0"/>
    <x v="46"/>
    <x v="46"/>
    <x v="300"/>
    <x v="36"/>
    <x v="668"/>
    <x v="351"/>
    <x v="0"/>
    <x v="351"/>
    <x v="128"/>
    <x v="226"/>
    <x v="1"/>
    <x v="277"/>
    <x v="0"/>
    <x v="277"/>
    <x v="414"/>
    <x v="557"/>
    <x v="2"/>
    <x v="0"/>
  </r>
  <r>
    <x v="3"/>
    <x v="40"/>
    <x v="950"/>
    <x v="382"/>
    <x v="1100"/>
    <x v="398"/>
    <x v="1"/>
    <x v="0"/>
    <x v="121"/>
    <x v="121"/>
    <x v="383"/>
    <x v="323"/>
    <x v="338"/>
    <x v="392"/>
    <x v="0"/>
    <x v="392"/>
    <x v="367"/>
    <x v="509"/>
    <x v="2"/>
    <x v="427"/>
    <x v="0"/>
    <x v="427"/>
    <x v="148"/>
    <x v="329"/>
    <x v="1"/>
    <x v="0"/>
  </r>
  <r>
    <x v="3"/>
    <x v="40"/>
    <x v="697"/>
    <x v="375"/>
    <x v="796"/>
    <x v="419"/>
    <x v="1"/>
    <x v="0"/>
    <x v="11"/>
    <x v="11"/>
    <x v="43"/>
    <x v="180"/>
    <x v="429"/>
    <x v="16"/>
    <x v="0"/>
    <x v="16"/>
    <x v="312"/>
    <x v="721"/>
    <x v="2"/>
    <x v="110"/>
    <x v="0"/>
    <x v="110"/>
    <x v="223"/>
    <x v="91"/>
    <x v="1"/>
    <x v="0"/>
  </r>
  <r>
    <x v="3"/>
    <x v="21"/>
    <x v="303"/>
    <x v="364"/>
    <x v="127"/>
    <x v="425"/>
    <x v="1"/>
    <x v="0"/>
    <x v="42"/>
    <x v="42"/>
    <x v="209"/>
    <x v="85"/>
    <x v="628"/>
    <x v="164"/>
    <x v="0"/>
    <x v="164"/>
    <x v="367"/>
    <x v="641"/>
    <x v="2"/>
    <x v="147"/>
    <x v="0"/>
    <x v="147"/>
    <x v="430"/>
    <x v="689"/>
    <x v="2"/>
    <x v="0"/>
  </r>
  <r>
    <x v="3"/>
    <x v="21"/>
    <x v="882"/>
    <x v="378"/>
    <x v="989"/>
    <x v="432"/>
    <x v="1"/>
    <x v="0"/>
    <x v="66"/>
    <x v="66"/>
    <x v="357"/>
    <x v="22"/>
    <x v="660"/>
    <x v="347"/>
    <x v="0"/>
    <x v="347"/>
    <x v="401"/>
    <x v="564"/>
    <x v="2"/>
    <x v="256"/>
    <x v="0"/>
    <x v="256"/>
    <x v="524"/>
    <x v="724"/>
    <x v="2"/>
    <x v="0"/>
  </r>
  <r>
    <x v="3"/>
    <x v="25"/>
    <x v="703"/>
    <x v="374"/>
    <x v="764"/>
    <x v="466"/>
    <x v="1"/>
    <x v="0"/>
    <x v="138"/>
    <x v="138"/>
    <x v="462"/>
    <x v="38"/>
    <x v="559"/>
    <x v="491"/>
    <x v="0"/>
    <x v="491"/>
    <x v="198"/>
    <x v="382"/>
    <x v="1"/>
    <x v="412"/>
    <x v="0"/>
    <x v="412"/>
    <x v="558"/>
    <x v="721"/>
    <x v="2"/>
    <x v="0"/>
  </r>
  <r>
    <x v="3"/>
    <x v="25"/>
    <x v="707"/>
    <x v="555"/>
    <x v="698"/>
    <x v="493"/>
    <x v="1"/>
    <x v="0"/>
    <x v="197"/>
    <x v="197"/>
    <x v="526"/>
    <x v="441"/>
    <x v="319"/>
    <x v="552"/>
    <x v="0"/>
    <x v="552"/>
    <x v="32"/>
    <x v="314"/>
    <x v="1"/>
    <x v="547"/>
    <x v="0"/>
    <x v="547"/>
    <x v="15"/>
    <x v="290"/>
    <x v="1"/>
    <x v="0"/>
  </r>
  <r>
    <x v="3"/>
    <x v="40"/>
    <x v="965"/>
    <x v="558"/>
    <x v="1156"/>
    <x v="497"/>
    <x v="1"/>
    <x v="0"/>
    <x v="3"/>
    <x v="3"/>
    <x v="18"/>
    <x v="180"/>
    <x v="429"/>
    <x v="16"/>
    <x v="0"/>
    <x v="16"/>
    <x v="271"/>
    <x v="415"/>
    <x v="2"/>
    <x v="120"/>
    <x v="0"/>
    <x v="120"/>
    <x v="187"/>
    <x v="25"/>
    <x v="1"/>
    <x v="1"/>
  </r>
  <r>
    <x v="3"/>
    <x v="25"/>
    <x v="390"/>
    <x v="550"/>
    <x v="159"/>
    <x v="499"/>
    <x v="1"/>
    <x v="0"/>
    <x v="27"/>
    <x v="27"/>
    <x v="34"/>
    <x v="261"/>
    <x v="84"/>
    <x v="32"/>
    <x v="0"/>
    <x v="32"/>
    <x v="271"/>
    <x v="415"/>
    <x v="2"/>
    <x v="84"/>
    <x v="0"/>
    <x v="84"/>
    <x v="250"/>
    <x v="105"/>
    <x v="1"/>
    <x v="0"/>
  </r>
  <r>
    <x v="3"/>
    <x v="21"/>
    <x v="625"/>
    <x v="553"/>
    <x v="586"/>
    <x v="530"/>
    <x v="1"/>
    <x v="0"/>
    <x v="53"/>
    <x v="53"/>
    <x v="135"/>
    <x v="294"/>
    <x v="170"/>
    <x v="150"/>
    <x v="0"/>
    <x v="150"/>
    <x v="244"/>
    <x v="318"/>
    <x v="1"/>
    <x v="186"/>
    <x v="0"/>
    <x v="186"/>
    <x v="245"/>
    <x v="245"/>
    <x v="1"/>
    <x v="0"/>
  </r>
  <r>
    <x v="3"/>
    <x v="21"/>
    <x v="576"/>
    <x v="551"/>
    <x v="453"/>
    <x v="574"/>
    <x v="1"/>
    <x v="0"/>
    <x v="59"/>
    <x v="59"/>
    <x v="247"/>
    <x v="140"/>
    <x v="524"/>
    <x v="254"/>
    <x v="0"/>
    <x v="254"/>
    <x v="254"/>
    <x v="379"/>
    <x v="1"/>
    <x v="227"/>
    <x v="0"/>
    <x v="227"/>
    <x v="386"/>
    <x v="549"/>
    <x v="2"/>
    <x v="0"/>
  </r>
  <r>
    <x v="3"/>
    <x v="40"/>
    <x v="978"/>
    <x v="559"/>
    <x v="1157"/>
    <x v="578"/>
    <x v="1"/>
    <x v="0"/>
    <x v="53"/>
    <x v="53"/>
    <x v="257"/>
    <x v="85"/>
    <x v="602"/>
    <x v="208"/>
    <x v="0"/>
    <x v="208"/>
    <x v="389"/>
    <x v="631"/>
    <x v="2"/>
    <x v="122"/>
    <x v="0"/>
    <x v="122"/>
    <x v="488"/>
    <x v="752"/>
    <x v="2"/>
    <x v="0"/>
  </r>
  <r>
    <x v="3"/>
    <x v="40"/>
    <x v="714"/>
    <x v="554"/>
    <x v="657"/>
    <x v="591"/>
    <x v="1"/>
    <x v="0"/>
    <x v="42"/>
    <x v="42"/>
    <x v="78"/>
    <x v="288"/>
    <x v="104"/>
    <x v="55"/>
    <x v="0"/>
    <x v="55"/>
    <x v="310"/>
    <x v="637"/>
    <x v="2"/>
    <x v="181"/>
    <x v="0"/>
    <x v="181"/>
    <x v="169"/>
    <x v="93"/>
    <x v="1"/>
    <x v="0"/>
  </r>
  <r>
    <x v="3"/>
    <x v="40"/>
    <x v="986"/>
    <x v="557"/>
    <x v="1092"/>
    <x v="609"/>
    <x v="1"/>
    <x v="0"/>
    <x v="21"/>
    <x v="21"/>
    <x v="56"/>
    <x v="203"/>
    <x v="242"/>
    <x v="78"/>
    <x v="0"/>
    <x v="78"/>
    <x v="231"/>
    <x v="162"/>
    <x v="1"/>
    <x v="75"/>
    <x v="0"/>
    <x v="75"/>
    <x v="284"/>
    <x v="226"/>
    <x v="1"/>
    <x v="0"/>
  </r>
  <r>
    <x v="3"/>
    <x v="21"/>
    <x v="632"/>
    <x v="552"/>
    <x v="544"/>
    <x v="610"/>
    <x v="1"/>
    <x v="0"/>
    <x v="51"/>
    <x v="51"/>
    <x v="243"/>
    <x v="99"/>
    <x v="593"/>
    <x v="200"/>
    <x v="0"/>
    <x v="200"/>
    <x v="367"/>
    <x v="615"/>
    <x v="2"/>
    <x v="231"/>
    <x v="0"/>
    <x v="231"/>
    <x v="369"/>
    <x v="512"/>
    <x v="2"/>
    <x v="0"/>
  </r>
  <r>
    <x v="3"/>
    <x v="40"/>
    <x v="843"/>
    <x v="556"/>
    <x v="903"/>
    <x v="671"/>
    <x v="1"/>
    <x v="0"/>
    <x v="23"/>
    <x v="23"/>
    <x v="31"/>
    <x v="245"/>
    <x v="87"/>
    <x v="110"/>
    <x v="0"/>
    <x v="110"/>
    <x v="164"/>
    <x v="31"/>
    <x v="1"/>
    <x v="51"/>
    <x v="0"/>
    <x v="51"/>
    <x v="284"/>
    <x v="162"/>
    <x v="1"/>
    <x v="0"/>
  </r>
  <r>
    <x v="3"/>
    <x v="21"/>
    <x v="317"/>
    <x v="855"/>
    <x v="17"/>
    <x v="711"/>
    <x v="1"/>
    <x v="0"/>
    <x v="8"/>
    <x v="8"/>
    <x v="13"/>
    <x v="201"/>
    <x v="125"/>
    <x v="27"/>
    <x v="0"/>
    <x v="27"/>
    <x v="244"/>
    <x v="84"/>
    <x v="1"/>
    <x v="65"/>
    <x v="0"/>
    <x v="65"/>
    <x v="245"/>
    <x v="40"/>
    <x v="1"/>
    <x v="0"/>
  </r>
  <r>
    <x v="3"/>
    <x v="25"/>
    <x v="899"/>
    <x v="872"/>
    <x v="986"/>
    <x v="714"/>
    <x v="1"/>
    <x v="0"/>
    <x v="1"/>
    <x v="1"/>
    <x v="13"/>
    <x v="180"/>
    <x v="429"/>
    <x v="0"/>
    <x v="0"/>
    <x v="0"/>
    <x v="305"/>
    <x v="779"/>
    <x v="0"/>
    <x v="26"/>
    <x v="0"/>
    <x v="26"/>
    <x v="292"/>
    <x v="126"/>
    <x v="1"/>
    <x v="0"/>
  </r>
  <r>
    <x v="3"/>
    <x v="40"/>
    <x v="900"/>
    <x v="873"/>
    <x v="1048"/>
    <x v="715"/>
    <x v="0"/>
    <x v="0"/>
    <x v="0"/>
    <x v="0"/>
    <x v="0"/>
    <x v="180"/>
    <x v="687"/>
    <x v="0"/>
    <x v="0"/>
    <x v="0"/>
    <x v="271"/>
    <x v="779"/>
    <x v="0"/>
    <x v="26"/>
    <x v="0"/>
    <x v="26"/>
    <x v="266"/>
    <x v="0"/>
    <x v="1"/>
    <x v="0"/>
  </r>
  <r>
    <x v="3"/>
    <x v="21"/>
    <x v="789"/>
    <x v="879"/>
    <x v="843"/>
    <x v="721"/>
    <x v="1"/>
    <x v="0"/>
    <x v="36"/>
    <x v="36"/>
    <x v="150"/>
    <x v="134"/>
    <x v="586"/>
    <x v="129"/>
    <x v="0"/>
    <x v="129"/>
    <x v="329"/>
    <x v="599"/>
    <x v="2"/>
    <x v="100"/>
    <x v="0"/>
    <x v="100"/>
    <x v="405"/>
    <x v="689"/>
    <x v="2"/>
    <x v="0"/>
  </r>
  <r>
    <x v="3"/>
    <x v="21"/>
    <x v="792"/>
    <x v="906"/>
    <x v="806"/>
    <x v="730"/>
    <x v="1"/>
    <x v="0"/>
    <x v="27"/>
    <x v="27"/>
    <x v="55"/>
    <x v="241"/>
    <x v="144"/>
    <x v="48"/>
    <x v="0"/>
    <x v="48"/>
    <x v="280"/>
    <x v="498"/>
    <x v="2"/>
    <x v="100"/>
    <x v="0"/>
    <x v="100"/>
    <x v="251"/>
    <x v="141"/>
    <x v="1"/>
    <x v="0"/>
  </r>
  <r>
    <x v="3"/>
    <x v="40"/>
    <x v="730"/>
    <x v="925"/>
    <x v="785"/>
    <x v="750"/>
    <x v="1"/>
    <x v="0"/>
    <x v="46"/>
    <x v="46"/>
    <x v="257"/>
    <x v="66"/>
    <x v="643"/>
    <x v="150"/>
    <x v="0"/>
    <x v="150"/>
    <x v="439"/>
    <x v="721"/>
    <x v="2"/>
    <x v="186"/>
    <x v="0"/>
    <x v="186"/>
    <x v="448"/>
    <x v="689"/>
    <x v="2"/>
    <x v="0"/>
  </r>
  <r>
    <x v="3"/>
    <x v="40"/>
    <x v="732"/>
    <x v="945"/>
    <x v="646"/>
    <x v="764"/>
    <x v="1"/>
    <x v="0"/>
    <x v="27"/>
    <x v="27"/>
    <x v="31"/>
    <x v="264"/>
    <x v="72"/>
    <x v="27"/>
    <x v="0"/>
    <x v="27"/>
    <x v="271"/>
    <x v="415"/>
    <x v="2"/>
    <x v="89"/>
    <x v="0"/>
    <x v="89"/>
    <x v="240"/>
    <x v="85"/>
    <x v="1"/>
    <x v="0"/>
  </r>
  <r>
    <x v="3"/>
    <x v="21"/>
    <x v="411"/>
    <x v="964"/>
    <x v="143"/>
    <x v="772"/>
    <x v="1"/>
    <x v="0"/>
    <x v="8"/>
    <x v="8"/>
    <x v="100"/>
    <x v="99"/>
    <x v="683"/>
    <x v="27"/>
    <x v="0"/>
    <x v="27"/>
    <x v="367"/>
    <x v="753"/>
    <x v="2"/>
    <x v="26"/>
    <x v="0"/>
    <x v="26"/>
    <x v="405"/>
    <x v="762"/>
    <x v="2"/>
    <x v="0"/>
  </r>
  <r>
    <x v="3"/>
    <x v="21"/>
    <x v="733"/>
    <x v="963"/>
    <x v="755"/>
    <x v="772"/>
    <x v="1"/>
    <x v="0"/>
    <x v="53"/>
    <x v="53"/>
    <x v="170"/>
    <x v="255"/>
    <x v="264"/>
    <x v="174"/>
    <x v="0"/>
    <x v="174"/>
    <x v="265"/>
    <x v="398"/>
    <x v="1"/>
    <x v="220"/>
    <x v="0"/>
    <x v="220"/>
    <x v="233"/>
    <x v="258"/>
    <x v="1"/>
    <x v="0"/>
  </r>
  <r>
    <x v="3"/>
    <x v="21"/>
    <x v="322"/>
    <x v="970"/>
    <x v="113"/>
    <x v="776"/>
    <x v="1"/>
    <x v="0"/>
    <x v="8"/>
    <x v="8"/>
    <x v="13"/>
    <x v="201"/>
    <x v="125"/>
    <x v="27"/>
    <x v="0"/>
    <x v="27"/>
    <x v="244"/>
    <x v="84"/>
    <x v="1"/>
    <x v="114"/>
    <x v="0"/>
    <x v="114"/>
    <x v="191"/>
    <x v="18"/>
    <x v="1"/>
    <x v="0"/>
  </r>
  <r>
    <x v="3"/>
    <x v="21"/>
    <x v="324"/>
    <x v="989"/>
    <x v="57"/>
    <x v="785"/>
    <x v="1"/>
    <x v="0"/>
    <x v="19"/>
    <x v="19"/>
    <x v="49"/>
    <x v="201"/>
    <x v="254"/>
    <x v="37"/>
    <x v="0"/>
    <x v="37"/>
    <x v="289"/>
    <x v="572"/>
    <x v="2"/>
    <x v="26"/>
    <x v="0"/>
    <x v="26"/>
    <x v="346"/>
    <x v="654"/>
    <x v="2"/>
    <x v="0"/>
  </r>
  <r>
    <x v="3"/>
    <x v="25"/>
    <x v="741"/>
    <x v="1024"/>
    <x v="685"/>
    <x v="809"/>
    <x v="1"/>
    <x v="0"/>
    <x v="101"/>
    <x v="101"/>
    <x v="365"/>
    <x v="180"/>
    <x v="429"/>
    <x v="375"/>
    <x v="0"/>
    <x v="375"/>
    <x v="271"/>
    <x v="415"/>
    <x v="2"/>
    <x v="260"/>
    <x v="0"/>
    <x v="260"/>
    <x v="527"/>
    <x v="728"/>
    <x v="2"/>
    <x v="0"/>
  </r>
  <r>
    <x v="3"/>
    <x v="25"/>
    <x v="1014"/>
    <x v="1048"/>
    <x v="1272"/>
    <x v="818"/>
    <x v="1"/>
    <x v="0"/>
    <x v="19"/>
    <x v="19"/>
    <x v="68"/>
    <x v="180"/>
    <x v="429"/>
    <x v="65"/>
    <x v="0"/>
    <x v="65"/>
    <x v="271"/>
    <x v="415"/>
    <x v="2"/>
    <x v="100"/>
    <x v="0"/>
    <x v="100"/>
    <x v="266"/>
    <x v="202"/>
    <x v="1"/>
    <x v="0"/>
  </r>
  <r>
    <x v="3"/>
    <x v="25"/>
    <x v="485"/>
    <x v="1045"/>
    <x v="299"/>
    <x v="819"/>
    <x v="1"/>
    <x v="0"/>
    <x v="27"/>
    <x v="27"/>
    <x v="31"/>
    <x v="264"/>
    <x v="72"/>
    <x v="56"/>
    <x v="0"/>
    <x v="56"/>
    <x v="231"/>
    <x v="104"/>
    <x v="1"/>
    <x v="100"/>
    <x v="0"/>
    <x v="100"/>
    <x v="221"/>
    <x v="67"/>
    <x v="1"/>
    <x v="0"/>
  </r>
  <r>
    <x v="3"/>
    <x v="25"/>
    <x v="486"/>
    <x v="1051"/>
    <x v="300"/>
    <x v="821"/>
    <x v="1"/>
    <x v="0"/>
    <x v="27"/>
    <x v="27"/>
    <x v="68"/>
    <x v="223"/>
    <x v="198"/>
    <x v="0"/>
    <x v="0"/>
    <x v="0"/>
    <x v="367"/>
    <x v="779"/>
    <x v="0"/>
    <x v="100"/>
    <x v="0"/>
    <x v="100"/>
    <x v="266"/>
    <x v="202"/>
    <x v="1"/>
    <x v="0"/>
  </r>
  <r>
    <x v="3"/>
    <x v="25"/>
    <x v="854"/>
    <x v="1052"/>
    <x v="923"/>
    <x v="822"/>
    <x v="1"/>
    <x v="0"/>
    <x v="27"/>
    <x v="27"/>
    <x v="31"/>
    <x v="264"/>
    <x v="72"/>
    <x v="65"/>
    <x v="0"/>
    <x v="65"/>
    <x v="219"/>
    <x v="84"/>
    <x v="1"/>
    <x v="65"/>
    <x v="0"/>
    <x v="65"/>
    <x v="266"/>
    <x v="126"/>
    <x v="1"/>
    <x v="0"/>
  </r>
  <r>
    <x v="3"/>
    <x v="25"/>
    <x v="594"/>
    <x v="1065"/>
    <x v="456"/>
    <x v="828"/>
    <x v="1"/>
    <x v="0"/>
    <x v="8"/>
    <x v="8"/>
    <x v="31"/>
    <x v="180"/>
    <x v="429"/>
    <x v="0"/>
    <x v="0"/>
    <x v="0"/>
    <x v="329"/>
    <x v="779"/>
    <x v="0"/>
    <x v="44"/>
    <x v="0"/>
    <x v="44"/>
    <x v="292"/>
    <x v="202"/>
    <x v="1"/>
    <x v="0"/>
  </r>
  <r>
    <x v="3"/>
    <x v="21"/>
    <x v="451"/>
    <x v="1070"/>
    <x v="259"/>
    <x v="829"/>
    <x v="1"/>
    <x v="0"/>
    <x v="30"/>
    <x v="30"/>
    <x v="31"/>
    <x v="270"/>
    <x v="65"/>
    <x v="27"/>
    <x v="0"/>
    <x v="27"/>
    <x v="271"/>
    <x v="415"/>
    <x v="2"/>
    <x v="26"/>
    <x v="0"/>
    <x v="26"/>
    <x v="315"/>
    <x v="424"/>
    <x v="2"/>
    <x v="0"/>
  </r>
  <r>
    <x v="3"/>
    <x v="21"/>
    <x v="646"/>
    <x v="1126"/>
    <x v="530"/>
    <x v="872"/>
    <x v="1"/>
    <x v="0"/>
    <x v="13"/>
    <x v="13"/>
    <x v="0"/>
    <x v="245"/>
    <x v="0"/>
    <x v="27"/>
    <x v="0"/>
    <x v="27"/>
    <x v="219"/>
    <x v="0"/>
    <x v="1"/>
    <x v="112"/>
    <x v="0"/>
    <x v="112"/>
    <x v="169"/>
    <x v="0"/>
    <x v="1"/>
    <x v="0"/>
  </r>
  <r>
    <x v="3"/>
    <x v="21"/>
    <x v="546"/>
    <x v="1144"/>
    <x v="426"/>
    <x v="880"/>
    <x v="1"/>
    <x v="0"/>
    <x v="8"/>
    <x v="8"/>
    <x v="13"/>
    <x v="201"/>
    <x v="125"/>
    <x v="27"/>
    <x v="0"/>
    <x v="27"/>
    <x v="244"/>
    <x v="84"/>
    <x v="1"/>
    <x v="23"/>
    <x v="0"/>
    <x v="23"/>
    <x v="295"/>
    <x v="148"/>
    <x v="1"/>
    <x v="0"/>
  </r>
  <r>
    <x v="3"/>
    <x v="40"/>
    <x v="338"/>
    <x v="1146"/>
    <x v="82"/>
    <x v="882"/>
    <x v="1"/>
    <x v="0"/>
    <x v="47"/>
    <x v="47"/>
    <x v="67"/>
    <x v="326"/>
    <x v="63"/>
    <x v="64"/>
    <x v="0"/>
    <x v="64"/>
    <x v="271"/>
    <x v="415"/>
    <x v="2"/>
    <x v="188"/>
    <x v="0"/>
    <x v="188"/>
    <x v="146"/>
    <x v="62"/>
    <x v="1"/>
    <x v="0"/>
  </r>
  <r>
    <x v="3"/>
    <x v="21"/>
    <x v="523"/>
    <x v="1172"/>
    <x v="353"/>
    <x v="898"/>
    <x v="1"/>
    <x v="0"/>
    <x v="27"/>
    <x v="27"/>
    <x v="67"/>
    <x v="225"/>
    <x v="191"/>
    <x v="16"/>
    <x v="0"/>
    <x v="16"/>
    <x v="341"/>
    <x v="753"/>
    <x v="2"/>
    <x v="100"/>
    <x v="0"/>
    <x v="100"/>
    <x v="264"/>
    <x v="191"/>
    <x v="1"/>
    <x v="0"/>
  </r>
  <r>
    <x v="3"/>
    <x v="25"/>
    <x v="426"/>
    <x v="1205"/>
    <x v="149"/>
    <x v="914"/>
    <x v="1"/>
    <x v="0"/>
    <x v="42"/>
    <x v="42"/>
    <x v="192"/>
    <x v="109"/>
    <x v="601"/>
    <x v="184"/>
    <x v="0"/>
    <x v="184"/>
    <x v="300"/>
    <x v="481"/>
    <x v="2"/>
    <x v="100"/>
    <x v="0"/>
    <x v="100"/>
    <x v="442"/>
    <x v="737"/>
    <x v="2"/>
    <x v="0"/>
  </r>
  <r>
    <x v="3"/>
    <x v="21"/>
    <x v="755"/>
    <x v="1207"/>
    <x v="771"/>
    <x v="915"/>
    <x v="1"/>
    <x v="0"/>
    <x v="53"/>
    <x v="53"/>
    <x v="18"/>
    <x v="367"/>
    <x v="10"/>
    <x v="35"/>
    <x v="0"/>
    <x v="35"/>
    <x v="242"/>
    <x v="99"/>
    <x v="1"/>
    <x v="277"/>
    <x v="0"/>
    <x v="277"/>
    <x v="68"/>
    <x v="2"/>
    <x v="1"/>
    <x v="0"/>
  </r>
  <r>
    <x v="3"/>
    <x v="21"/>
    <x v="811"/>
    <x v="1221"/>
    <x v="840"/>
    <x v="919"/>
    <x v="1"/>
    <x v="0"/>
    <x v="53"/>
    <x v="53"/>
    <x v="31"/>
    <x v="363"/>
    <x v="17"/>
    <x v="97"/>
    <x v="0"/>
    <x v="97"/>
    <x v="176"/>
    <x v="36"/>
    <x v="1"/>
    <x v="147"/>
    <x v="0"/>
    <x v="147"/>
    <x v="164"/>
    <x v="31"/>
    <x v="1"/>
    <x v="0"/>
  </r>
  <r>
    <x v="3"/>
    <x v="21"/>
    <x v="427"/>
    <x v="1216"/>
    <x v="161"/>
    <x v="920"/>
    <x v="1"/>
    <x v="0"/>
    <x v="17"/>
    <x v="17"/>
    <x v="25"/>
    <x v="223"/>
    <x v="103"/>
    <x v="53"/>
    <x v="0"/>
    <x v="53"/>
    <x v="228"/>
    <x v="89"/>
    <x v="1"/>
    <x v="65"/>
    <x v="0"/>
    <x v="65"/>
    <x v="261"/>
    <x v="99"/>
    <x v="1"/>
    <x v="0"/>
  </r>
  <r>
    <x v="3"/>
    <x v="21"/>
    <x v="1037"/>
    <x v="1236"/>
    <x v="1079"/>
    <x v="928"/>
    <x v="1"/>
    <x v="0"/>
    <x v="42"/>
    <x v="42"/>
    <x v="123"/>
    <x v="229"/>
    <x v="272"/>
    <x v="134"/>
    <x v="0"/>
    <x v="134"/>
    <x v="257"/>
    <x v="355"/>
    <x v="1"/>
    <x v="117"/>
    <x v="0"/>
    <x v="117"/>
    <x v="340"/>
    <x v="504"/>
    <x v="2"/>
    <x v="0"/>
  </r>
  <r>
    <x v="3"/>
    <x v="40"/>
    <x v="602"/>
    <x v="1263"/>
    <x v="482"/>
    <x v="944"/>
    <x v="1"/>
    <x v="0"/>
    <x v="27"/>
    <x v="27"/>
    <x v="56"/>
    <x v="239"/>
    <x v="147"/>
    <x v="27"/>
    <x v="0"/>
    <x v="27"/>
    <x v="312"/>
    <x v="693"/>
    <x v="2"/>
    <x v="65"/>
    <x v="0"/>
    <x v="65"/>
    <x v="298"/>
    <x v="304"/>
    <x v="1"/>
    <x v="0"/>
  </r>
  <r>
    <x v="3"/>
    <x v="40"/>
    <x v="501"/>
    <x v="1262"/>
    <x v="344"/>
    <x v="944"/>
    <x v="1"/>
    <x v="0"/>
    <x v="18"/>
    <x v="18"/>
    <x v="65"/>
    <x v="182"/>
    <x v="411"/>
    <x v="27"/>
    <x v="0"/>
    <x v="27"/>
    <x v="325"/>
    <x v="715"/>
    <x v="2"/>
    <x v="38"/>
    <x v="0"/>
    <x v="38"/>
    <x v="352"/>
    <x v="647"/>
    <x v="2"/>
    <x v="1"/>
  </r>
  <r>
    <x v="3"/>
    <x v="21"/>
    <x v="767"/>
    <x v="1295"/>
    <x v="655"/>
    <x v="961"/>
    <x v="1"/>
    <x v="0"/>
    <x v="8"/>
    <x v="8"/>
    <x v="31"/>
    <x v="180"/>
    <x v="429"/>
    <x v="27"/>
    <x v="0"/>
    <x v="27"/>
    <x v="271"/>
    <x v="415"/>
    <x v="2"/>
    <x v="26"/>
    <x v="0"/>
    <x v="26"/>
    <x v="315"/>
    <x v="424"/>
    <x v="2"/>
    <x v="0"/>
  </r>
  <r>
    <x v="3"/>
    <x v="38"/>
    <x v="240"/>
    <x v="353"/>
    <x v="495"/>
    <x v="131"/>
    <x v="1"/>
    <x v="0"/>
    <x v="135"/>
    <x v="135"/>
    <x v="417"/>
    <x v="356"/>
    <x v="330"/>
    <x v="452"/>
    <x v="0"/>
    <x v="452"/>
    <x v="102"/>
    <x v="281"/>
    <x v="1"/>
    <x v="433"/>
    <x v="0"/>
    <x v="433"/>
    <x v="369"/>
    <x v="449"/>
    <x v="2"/>
    <x v="0"/>
  </r>
  <r>
    <x v="3"/>
    <x v="38"/>
    <x v="290"/>
    <x v="351"/>
    <x v="92"/>
    <x v="248"/>
    <x v="1"/>
    <x v="0"/>
    <x v="36"/>
    <x v="36"/>
    <x v="0"/>
    <x v="321"/>
    <x v="0"/>
    <x v="0"/>
    <x v="0"/>
    <x v="0"/>
    <x v="271"/>
    <x v="779"/>
    <x v="0"/>
    <x v="0"/>
    <x v="0"/>
    <x v="0"/>
    <x v="315"/>
    <x v="424"/>
    <x v="0"/>
    <x v="1"/>
  </r>
  <r>
    <x v="3"/>
    <x v="38"/>
    <x v="462"/>
    <x v="352"/>
    <x v="301"/>
    <x v="278"/>
    <x v="1"/>
    <x v="0"/>
    <x v="42"/>
    <x v="42"/>
    <x v="68"/>
    <x v="294"/>
    <x v="87"/>
    <x v="65"/>
    <x v="0"/>
    <x v="65"/>
    <x v="271"/>
    <x v="415"/>
    <x v="2"/>
    <x v="30"/>
    <x v="0"/>
    <x v="30"/>
    <x v="364"/>
    <x v="707"/>
    <x v="2"/>
    <x v="0"/>
  </r>
  <r>
    <x v="3"/>
    <x v="38"/>
    <x v="890"/>
    <x v="538"/>
    <x v="1016"/>
    <x v="539"/>
    <x v="1"/>
    <x v="0"/>
    <x v="99"/>
    <x v="99"/>
    <x v="318"/>
    <x v="339"/>
    <x v="245"/>
    <x v="329"/>
    <x v="0"/>
    <x v="329"/>
    <x v="271"/>
    <x v="415"/>
    <x v="2"/>
    <x v="325"/>
    <x v="0"/>
    <x v="325"/>
    <x v="346"/>
    <x v="452"/>
    <x v="2"/>
    <x v="0"/>
  </r>
  <r>
    <x v="3"/>
    <x v="38"/>
    <x v="973"/>
    <x v="539"/>
    <x v="1213"/>
    <x v="539"/>
    <x v="1"/>
    <x v="0"/>
    <x v="99"/>
    <x v="99"/>
    <x v="318"/>
    <x v="339"/>
    <x v="245"/>
    <x v="371"/>
    <x v="0"/>
    <x v="371"/>
    <x v="102"/>
    <x v="188"/>
    <x v="1"/>
    <x v="342"/>
    <x v="0"/>
    <x v="342"/>
    <x v="251"/>
    <x v="368"/>
    <x v="1"/>
    <x v="0"/>
  </r>
  <r>
    <x v="3"/>
    <x v="38"/>
    <x v="628"/>
    <x v="369"/>
    <x v="556"/>
    <x v="555"/>
    <x v="1"/>
    <x v="0"/>
    <x v="36"/>
    <x v="36"/>
    <x v="68"/>
    <x v="264"/>
    <x v="125"/>
    <x v="97"/>
    <x v="0"/>
    <x v="97"/>
    <x v="219"/>
    <x v="151"/>
    <x v="1"/>
    <x v="100"/>
    <x v="0"/>
    <x v="100"/>
    <x v="266"/>
    <x v="202"/>
    <x v="1"/>
    <x v="0"/>
  </r>
  <r>
    <x v="3"/>
    <x v="38"/>
    <x v="723"/>
    <x v="537"/>
    <x v="672"/>
    <x v="660"/>
    <x v="1"/>
    <x v="0"/>
    <x v="42"/>
    <x v="42"/>
    <x v="100"/>
    <x v="264"/>
    <x v="170"/>
    <x v="129"/>
    <x v="0"/>
    <x v="129"/>
    <x v="219"/>
    <x v="201"/>
    <x v="1"/>
    <x v="30"/>
    <x v="0"/>
    <x v="30"/>
    <x v="401"/>
    <x v="756"/>
    <x v="2"/>
    <x v="0"/>
  </r>
  <r>
    <x v="3"/>
    <x v="38"/>
    <x v="898"/>
    <x v="853"/>
    <x v="1003"/>
    <x v="708"/>
    <x v="1"/>
    <x v="0"/>
    <x v="47"/>
    <x v="47"/>
    <x v="119"/>
    <x v="282"/>
    <x v="170"/>
    <x v="184"/>
    <x v="0"/>
    <x v="184"/>
    <x v="156"/>
    <x v="116"/>
    <x v="1"/>
    <x v="267"/>
    <x v="0"/>
    <x v="267"/>
    <x v="102"/>
    <x v="80"/>
    <x v="1"/>
    <x v="0"/>
  </r>
  <r>
    <x v="3"/>
    <x v="38"/>
    <x v="822"/>
    <x v="951"/>
    <x v="866"/>
    <x v="767"/>
    <x v="1"/>
    <x v="0"/>
    <x v="80"/>
    <x v="80"/>
    <x v="209"/>
    <x v="354"/>
    <x v="155"/>
    <x v="158"/>
    <x v="0"/>
    <x v="158"/>
    <x v="375"/>
    <x v="658"/>
    <x v="2"/>
    <x v="313"/>
    <x v="0"/>
    <x v="313"/>
    <x v="120"/>
    <x v="159"/>
    <x v="1"/>
    <x v="0"/>
  </r>
  <r>
    <x v="3"/>
    <x v="38"/>
    <x v="922"/>
    <x v="1239"/>
    <x v="1011"/>
    <x v="930"/>
    <x v="1"/>
    <x v="0"/>
    <x v="27"/>
    <x v="27"/>
    <x v="100"/>
    <x v="180"/>
    <x v="429"/>
    <x v="65"/>
    <x v="0"/>
    <x v="65"/>
    <x v="329"/>
    <x v="673"/>
    <x v="2"/>
    <x v="64"/>
    <x v="0"/>
    <x v="64"/>
    <x v="372"/>
    <x v="663"/>
    <x v="2"/>
    <x v="0"/>
  </r>
  <r>
    <x v="3"/>
    <x v="38"/>
    <x v="1046"/>
    <x v="1290"/>
    <x v="1246"/>
    <x v="957"/>
    <x v="1"/>
    <x v="0"/>
    <x v="27"/>
    <x v="27"/>
    <x v="68"/>
    <x v="223"/>
    <x v="198"/>
    <x v="97"/>
    <x v="0"/>
    <x v="97"/>
    <x v="219"/>
    <x v="151"/>
    <x v="1"/>
    <x v="84"/>
    <x v="0"/>
    <x v="84"/>
    <x v="292"/>
    <x v="285"/>
    <x v="1"/>
    <x v="0"/>
  </r>
  <r>
    <x v="3"/>
    <x v="47"/>
    <x v="1148"/>
    <x v="419"/>
    <x v="1135"/>
    <x v="32"/>
    <x v="1"/>
    <x v="0"/>
    <x v="75"/>
    <x v="75"/>
    <x v="292"/>
    <x v="171"/>
    <x v="452"/>
    <x v="292"/>
    <x v="0"/>
    <x v="292"/>
    <x v="315"/>
    <x v="479"/>
    <x v="2"/>
    <x v="284"/>
    <x v="0"/>
    <x v="284"/>
    <x v="376"/>
    <x v="499"/>
    <x v="2"/>
    <x v="0"/>
  </r>
  <r>
    <x v="3"/>
    <x v="7"/>
    <x v="231"/>
    <x v="409"/>
    <x v="478"/>
    <x v="38"/>
    <x v="1"/>
    <x v="0"/>
    <x v="203"/>
    <x v="203"/>
    <x v="535"/>
    <x v="445"/>
    <x v="370"/>
    <x v="563"/>
    <x v="0"/>
    <x v="563"/>
    <x v="74"/>
    <x v="381"/>
    <x v="1"/>
    <x v="553"/>
    <x v="0"/>
    <x v="553"/>
    <x v="188"/>
    <x v="412"/>
    <x v="1"/>
    <x v="0"/>
  </r>
  <r>
    <x v="3"/>
    <x v="47"/>
    <x v="212"/>
    <x v="407"/>
    <x v="390"/>
    <x v="49"/>
    <x v="1"/>
    <x v="0"/>
    <x v="8"/>
    <x v="8"/>
    <x v="12"/>
    <x v="203"/>
    <x v="87"/>
    <x v="19"/>
    <x v="0"/>
    <x v="19"/>
    <x v="253"/>
    <x v="97"/>
    <x v="1"/>
    <x v="11"/>
    <x v="0"/>
    <x v="11"/>
    <x v="316"/>
    <x v="471"/>
    <x v="2"/>
    <x v="0"/>
  </r>
  <r>
    <x v="3"/>
    <x v="7"/>
    <x v="253"/>
    <x v="414"/>
    <x v="613"/>
    <x v="61"/>
    <x v="1"/>
    <x v="0"/>
    <x v="153"/>
    <x v="153"/>
    <x v="478"/>
    <x v="190"/>
    <x v="426"/>
    <x v="512"/>
    <x v="0"/>
    <x v="512"/>
    <x v="62"/>
    <x v="290"/>
    <x v="1"/>
    <x v="486"/>
    <x v="0"/>
    <x v="486"/>
    <x v="480"/>
    <x v="497"/>
    <x v="2"/>
    <x v="0"/>
  </r>
  <r>
    <x v="3"/>
    <x v="47"/>
    <x v="236"/>
    <x v="410"/>
    <x v="502"/>
    <x v="68"/>
    <x v="1"/>
    <x v="0"/>
    <x v="56"/>
    <x v="56"/>
    <x v="142"/>
    <x v="302"/>
    <x v="165"/>
    <x v="144"/>
    <x v="0"/>
    <x v="144"/>
    <x v="276"/>
    <x v="430"/>
    <x v="2"/>
    <x v="195"/>
    <x v="0"/>
    <x v="195"/>
    <x v="228"/>
    <x v="228"/>
    <x v="1"/>
    <x v="0"/>
  </r>
  <r>
    <x v="3"/>
    <x v="47"/>
    <x v="1168"/>
    <x v="420"/>
    <x v="1174"/>
    <x v="92"/>
    <x v="1"/>
    <x v="0"/>
    <x v="36"/>
    <x v="36"/>
    <x v="94"/>
    <x v="236"/>
    <x v="213"/>
    <x v="99"/>
    <x v="0"/>
    <x v="99"/>
    <x v="255"/>
    <x v="325"/>
    <x v="1"/>
    <x v="136"/>
    <x v="0"/>
    <x v="136"/>
    <x v="254"/>
    <x v="206"/>
    <x v="1"/>
    <x v="0"/>
  </r>
  <r>
    <x v="3"/>
    <x v="47"/>
    <x v="285"/>
    <x v="416"/>
    <x v="822"/>
    <x v="94"/>
    <x v="1"/>
    <x v="0"/>
    <x v="27"/>
    <x v="27"/>
    <x v="109"/>
    <x v="161"/>
    <x v="528"/>
    <x v="78"/>
    <x v="0"/>
    <x v="78"/>
    <x v="324"/>
    <x v="643"/>
    <x v="2"/>
    <x v="237"/>
    <x v="0"/>
    <x v="237"/>
    <x v="124"/>
    <x v="90"/>
    <x v="1"/>
    <x v="0"/>
  </r>
  <r>
    <x v="3"/>
    <x v="7"/>
    <x v="16"/>
    <x v="403"/>
    <x v="121"/>
    <x v="138"/>
    <x v="1"/>
    <x v="0"/>
    <x v="75"/>
    <x v="75"/>
    <x v="222"/>
    <x v="321"/>
    <x v="198"/>
    <x v="243"/>
    <x v="0"/>
    <x v="243"/>
    <x v="219"/>
    <x v="304"/>
    <x v="1"/>
    <x v="281"/>
    <x v="0"/>
    <x v="281"/>
    <x v="197"/>
    <x v="247"/>
    <x v="1"/>
    <x v="0"/>
  </r>
  <r>
    <x v="3"/>
    <x v="47"/>
    <x v="247"/>
    <x v="412"/>
    <x v="542"/>
    <x v="157"/>
    <x v="1"/>
    <x v="0"/>
    <x v="113"/>
    <x v="113"/>
    <x v="389"/>
    <x v="180"/>
    <x v="429"/>
    <x v="385"/>
    <x v="0"/>
    <x v="385"/>
    <x v="424"/>
    <x v="565"/>
    <x v="2"/>
    <x v="416"/>
    <x v="0"/>
    <x v="416"/>
    <x v="315"/>
    <x v="424"/>
    <x v="2"/>
    <x v="0"/>
  </r>
  <r>
    <x v="3"/>
    <x v="7"/>
    <x v="220"/>
    <x v="406"/>
    <x v="357"/>
    <x v="173"/>
    <x v="1"/>
    <x v="0"/>
    <x v="27"/>
    <x v="27"/>
    <x v="68"/>
    <x v="223"/>
    <x v="198"/>
    <x v="0"/>
    <x v="0"/>
    <x v="0"/>
    <x v="367"/>
    <x v="779"/>
    <x v="0"/>
    <x v="36"/>
    <x v="0"/>
    <x v="36"/>
    <x v="358"/>
    <x v="677"/>
    <x v="2"/>
    <x v="0"/>
  </r>
  <r>
    <x v="3"/>
    <x v="47"/>
    <x v="1122"/>
    <x v="418"/>
    <x v="934"/>
    <x v="182"/>
    <x v="1"/>
    <x v="0"/>
    <x v="133"/>
    <x v="133"/>
    <x v="433"/>
    <x v="216"/>
    <x v="413"/>
    <x v="422"/>
    <x v="0"/>
    <x v="422"/>
    <x v="470"/>
    <x v="629"/>
    <x v="2"/>
    <x v="439"/>
    <x v="0"/>
    <x v="439"/>
    <x v="468"/>
    <x v="527"/>
    <x v="2"/>
    <x v="0"/>
  </r>
  <r>
    <x v="3"/>
    <x v="7"/>
    <x v="205"/>
    <x v="405"/>
    <x v="277"/>
    <x v="205"/>
    <x v="1"/>
    <x v="0"/>
    <x v="56"/>
    <x v="56"/>
    <x v="170"/>
    <x v="273"/>
    <x v="235"/>
    <x v="164"/>
    <x v="0"/>
    <x v="164"/>
    <x v="289"/>
    <x v="464"/>
    <x v="2"/>
    <x v="208"/>
    <x v="0"/>
    <x v="208"/>
    <x v="257"/>
    <x v="301"/>
    <x v="1"/>
    <x v="0"/>
  </r>
  <r>
    <x v="3"/>
    <x v="47"/>
    <x v="1059"/>
    <x v="421"/>
    <x v="1320"/>
    <x v="272"/>
    <x v="1"/>
    <x v="0"/>
    <x v="51"/>
    <x v="51"/>
    <x v="205"/>
    <x v="157"/>
    <x v="496"/>
    <x v="153"/>
    <x v="0"/>
    <x v="153"/>
    <x v="378"/>
    <x v="666"/>
    <x v="2"/>
    <x v="196"/>
    <x v="0"/>
    <x v="196"/>
    <x v="363"/>
    <x v="517"/>
    <x v="2"/>
    <x v="0"/>
  </r>
  <r>
    <x v="3"/>
    <x v="7"/>
    <x v="773"/>
    <x v="417"/>
    <x v="835"/>
    <x v="356"/>
    <x v="1"/>
    <x v="0"/>
    <x v="66"/>
    <x v="66"/>
    <x v="222"/>
    <x v="264"/>
    <x v="288"/>
    <x v="329"/>
    <x v="0"/>
    <x v="329"/>
    <x v="87"/>
    <x v="104"/>
    <x v="1"/>
    <x v="255"/>
    <x v="0"/>
    <x v="255"/>
    <x v="266"/>
    <x v="351"/>
    <x v="1"/>
    <x v="0"/>
  </r>
  <r>
    <x v="3"/>
    <x v="47"/>
    <x v="615"/>
    <x v="413"/>
    <x v="548"/>
    <x v="364"/>
    <x v="1"/>
    <x v="0"/>
    <x v="129"/>
    <x v="129"/>
    <x v="438"/>
    <x v="58"/>
    <x v="553"/>
    <x v="479"/>
    <x v="0"/>
    <x v="479"/>
    <x v="61"/>
    <x v="252"/>
    <x v="1"/>
    <x v="429"/>
    <x v="0"/>
    <x v="429"/>
    <x v="513"/>
    <x v="583"/>
    <x v="2"/>
    <x v="0"/>
  </r>
  <r>
    <x v="3"/>
    <x v="7"/>
    <x v="439"/>
    <x v="404"/>
    <x v="263"/>
    <x v="416"/>
    <x v="1"/>
    <x v="0"/>
    <x v="79"/>
    <x v="79"/>
    <x v="278"/>
    <x v="264"/>
    <x v="333"/>
    <x v="255"/>
    <x v="0"/>
    <x v="255"/>
    <x v="341"/>
    <x v="539"/>
    <x v="2"/>
    <x v="268"/>
    <x v="0"/>
    <x v="268"/>
    <x v="369"/>
    <x v="491"/>
    <x v="2"/>
    <x v="0"/>
  </r>
  <r>
    <x v="3"/>
    <x v="47"/>
    <x v="698"/>
    <x v="415"/>
    <x v="723"/>
    <x v="431"/>
    <x v="1"/>
    <x v="0"/>
    <x v="86"/>
    <x v="86"/>
    <x v="0"/>
    <x v="424"/>
    <x v="0"/>
    <x v="298"/>
    <x v="0"/>
    <x v="298"/>
    <x v="42"/>
    <x v="0"/>
    <x v="1"/>
    <x v="118"/>
    <x v="0"/>
    <x v="118"/>
    <x v="163"/>
    <x v="0"/>
    <x v="1"/>
    <x v="0"/>
  </r>
  <r>
    <x v="3"/>
    <x v="7"/>
    <x v="565"/>
    <x v="408"/>
    <x v="450"/>
    <x v="452"/>
    <x v="1"/>
    <x v="0"/>
    <x v="80"/>
    <x v="80"/>
    <x v="291"/>
    <x v="236"/>
    <x v="376"/>
    <x v="300"/>
    <x v="0"/>
    <x v="300"/>
    <x v="271"/>
    <x v="415"/>
    <x v="2"/>
    <x v="255"/>
    <x v="0"/>
    <x v="255"/>
    <x v="430"/>
    <x v="609"/>
    <x v="2"/>
    <x v="0"/>
  </r>
  <r>
    <x v="3"/>
    <x v="47"/>
    <x v="662"/>
    <x v="568"/>
    <x v="595"/>
    <x v="499"/>
    <x v="1"/>
    <x v="0"/>
    <x v="8"/>
    <x v="8"/>
    <x v="40"/>
    <x v="165"/>
    <x v="586"/>
    <x v="54"/>
    <x v="0"/>
    <x v="54"/>
    <x v="249"/>
    <x v="203"/>
    <x v="1"/>
    <x v="0"/>
    <x v="0"/>
    <x v="0"/>
    <x v="378"/>
    <x v="424"/>
    <x v="0"/>
    <x v="1"/>
  </r>
  <r>
    <x v="3"/>
    <x v="47"/>
    <x v="473"/>
    <x v="567"/>
    <x v="292"/>
    <x v="541"/>
    <x v="1"/>
    <x v="0"/>
    <x v="75"/>
    <x v="75"/>
    <x v="311"/>
    <x v="113"/>
    <x v="547"/>
    <x v="287"/>
    <x v="0"/>
    <x v="287"/>
    <x v="385"/>
    <x v="580"/>
    <x v="2"/>
    <x v="293"/>
    <x v="0"/>
    <x v="293"/>
    <x v="415"/>
    <x v="552"/>
    <x v="2"/>
    <x v="0"/>
  </r>
  <r>
    <x v="3"/>
    <x v="7"/>
    <x v="627"/>
    <x v="411"/>
    <x v="527"/>
    <x v="554"/>
    <x v="1"/>
    <x v="0"/>
    <x v="56"/>
    <x v="56"/>
    <x v="68"/>
    <x v="356"/>
    <x v="45"/>
    <x v="65"/>
    <x v="0"/>
    <x v="65"/>
    <x v="271"/>
    <x v="415"/>
    <x v="2"/>
    <x v="186"/>
    <x v="0"/>
    <x v="186"/>
    <x v="151"/>
    <x v="67"/>
    <x v="1"/>
    <x v="0"/>
  </r>
  <r>
    <x v="3"/>
    <x v="47"/>
    <x v="713"/>
    <x v="569"/>
    <x v="682"/>
    <x v="581"/>
    <x v="1"/>
    <x v="0"/>
    <x v="27"/>
    <x v="27"/>
    <x v="37"/>
    <x v="259"/>
    <x v="85"/>
    <x v="74"/>
    <x v="0"/>
    <x v="74"/>
    <x v="214"/>
    <x v="87"/>
    <x v="1"/>
    <x v="100"/>
    <x v="0"/>
    <x v="100"/>
    <x v="227"/>
    <x v="84"/>
    <x v="1"/>
    <x v="0"/>
  </r>
  <r>
    <x v="3"/>
    <x v="7"/>
    <x v="719"/>
    <x v="570"/>
    <x v="768"/>
    <x v="624"/>
    <x v="1"/>
    <x v="0"/>
    <x v="55"/>
    <x v="55"/>
    <x v="124"/>
    <x v="313"/>
    <x v="133"/>
    <x v="179"/>
    <x v="0"/>
    <x v="179"/>
    <x v="176"/>
    <x v="151"/>
    <x v="1"/>
    <x v="141"/>
    <x v="0"/>
    <x v="141"/>
    <x v="300"/>
    <x v="379"/>
    <x v="1"/>
    <x v="0"/>
  </r>
  <r>
    <x v="3"/>
    <x v="7"/>
    <x v="399"/>
    <x v="566"/>
    <x v="207"/>
    <x v="631"/>
    <x v="1"/>
    <x v="0"/>
    <x v="102"/>
    <x v="102"/>
    <x v="318"/>
    <x v="358"/>
    <x v="218"/>
    <x v="316"/>
    <x v="0"/>
    <x v="316"/>
    <x v="329"/>
    <x v="488"/>
    <x v="2"/>
    <x v="356"/>
    <x v="0"/>
    <x v="356"/>
    <x v="185"/>
    <x v="302"/>
    <x v="1"/>
    <x v="0"/>
  </r>
  <r>
    <x v="3"/>
    <x v="47"/>
    <x v="724"/>
    <x v="827"/>
    <x v="745"/>
    <x v="687"/>
    <x v="1"/>
    <x v="0"/>
    <x v="19"/>
    <x v="19"/>
    <x v="72"/>
    <x v="169"/>
    <x v="523"/>
    <x v="35"/>
    <x v="0"/>
    <x v="35"/>
    <x v="328"/>
    <x v="710"/>
    <x v="2"/>
    <x v="52"/>
    <x v="0"/>
    <x v="52"/>
    <x v="346"/>
    <x v="595"/>
    <x v="2"/>
    <x v="0"/>
  </r>
  <r>
    <x v="3"/>
    <x v="47"/>
    <x v="845"/>
    <x v="830"/>
    <x v="927"/>
    <x v="690"/>
    <x v="1"/>
    <x v="0"/>
    <x v="40"/>
    <x v="40"/>
    <x v="139"/>
    <x v="174"/>
    <x v="461"/>
    <x v="88"/>
    <x v="0"/>
    <x v="88"/>
    <x v="361"/>
    <x v="699"/>
    <x v="2"/>
    <x v="145"/>
    <x v="0"/>
    <x v="145"/>
    <x v="326"/>
    <x v="456"/>
    <x v="2"/>
    <x v="0"/>
  </r>
  <r>
    <x v="3"/>
    <x v="7"/>
    <x v="403"/>
    <x v="852"/>
    <x v="134"/>
    <x v="708"/>
    <x v="1"/>
    <x v="0"/>
    <x v="36"/>
    <x v="36"/>
    <x v="124"/>
    <x v="180"/>
    <x v="429"/>
    <x v="65"/>
    <x v="0"/>
    <x v="65"/>
    <x v="367"/>
    <x v="721"/>
    <x v="2"/>
    <x v="65"/>
    <x v="0"/>
    <x v="65"/>
    <x v="405"/>
    <x v="721"/>
    <x v="2"/>
    <x v="1"/>
  </r>
  <r>
    <x v="3"/>
    <x v="7"/>
    <x v="901"/>
    <x v="888"/>
    <x v="955"/>
    <x v="724"/>
    <x v="1"/>
    <x v="0"/>
    <x v="42"/>
    <x v="42"/>
    <x v="100"/>
    <x v="264"/>
    <x v="170"/>
    <x v="65"/>
    <x v="0"/>
    <x v="65"/>
    <x v="329"/>
    <x v="673"/>
    <x v="2"/>
    <x v="134"/>
    <x v="0"/>
    <x v="134"/>
    <x v="266"/>
    <x v="245"/>
    <x v="1"/>
    <x v="0"/>
  </r>
  <r>
    <x v="3"/>
    <x v="47"/>
    <x v="483"/>
    <x v="962"/>
    <x v="272"/>
    <x v="771"/>
    <x v="1"/>
    <x v="0"/>
    <x v="27"/>
    <x v="27"/>
    <x v="112"/>
    <x v="157"/>
    <x v="545"/>
    <x v="117"/>
    <x v="0"/>
    <x v="117"/>
    <x v="262"/>
    <x v="371"/>
    <x v="1"/>
    <x v="20"/>
    <x v="0"/>
    <x v="20"/>
    <x v="421"/>
    <x v="781"/>
    <x v="2"/>
    <x v="1"/>
  </r>
  <r>
    <x v="3"/>
    <x v="7"/>
    <x v="1010"/>
    <x v="1036"/>
    <x v="1167"/>
    <x v="812"/>
    <x v="1"/>
    <x v="0"/>
    <x v="70"/>
    <x v="70"/>
    <x v="279"/>
    <x v="175"/>
    <x v="440"/>
    <x v="281"/>
    <x v="0"/>
    <x v="281"/>
    <x v="284"/>
    <x v="429"/>
    <x v="2"/>
    <x v="231"/>
    <x v="0"/>
    <x v="231"/>
    <x v="431"/>
    <x v="622"/>
    <x v="2"/>
    <x v="0"/>
  </r>
  <r>
    <x v="3"/>
    <x v="47"/>
    <x v="1097"/>
    <x v="1044"/>
    <x v="1339"/>
    <x v="819"/>
    <x v="1"/>
    <x v="0"/>
    <x v="46"/>
    <x v="46"/>
    <x v="152"/>
    <x v="220"/>
    <x v="329"/>
    <x v="137"/>
    <x v="0"/>
    <x v="137"/>
    <x v="320"/>
    <x v="566"/>
    <x v="2"/>
    <x v="174"/>
    <x v="0"/>
    <x v="174"/>
    <x v="299"/>
    <x v="386"/>
    <x v="1"/>
    <x v="0"/>
  </r>
  <r>
    <x v="3"/>
    <x v="47"/>
    <x v="855"/>
    <x v="1061"/>
    <x v="938"/>
    <x v="826"/>
    <x v="1"/>
    <x v="0"/>
    <x v="46"/>
    <x v="46"/>
    <x v="164"/>
    <x v="201"/>
    <x v="380"/>
    <x v="179"/>
    <x v="0"/>
    <x v="179"/>
    <x v="244"/>
    <x v="334"/>
    <x v="1"/>
    <x v="117"/>
    <x v="0"/>
    <x v="117"/>
    <x v="405"/>
    <x v="671"/>
    <x v="2"/>
    <x v="0"/>
  </r>
  <r>
    <x v="3"/>
    <x v="7"/>
    <x v="595"/>
    <x v="1068"/>
    <x v="520"/>
    <x v="831"/>
    <x v="1"/>
    <x v="0"/>
    <x v="51"/>
    <x v="51"/>
    <x v="150"/>
    <x v="264"/>
    <x v="232"/>
    <x v="150"/>
    <x v="0"/>
    <x v="150"/>
    <x v="271"/>
    <x v="415"/>
    <x v="2"/>
    <x v="196"/>
    <x v="0"/>
    <x v="196"/>
    <x v="245"/>
    <x v="262"/>
    <x v="1"/>
    <x v="0"/>
  </r>
  <r>
    <x v="3"/>
    <x v="47"/>
    <x v="801"/>
    <x v="1079"/>
    <x v="798"/>
    <x v="838"/>
    <x v="1"/>
    <x v="0"/>
    <x v="23"/>
    <x v="23"/>
    <x v="88"/>
    <x v="172"/>
    <x v="487"/>
    <x v="82"/>
    <x v="0"/>
    <x v="82"/>
    <x v="277"/>
    <x v="453"/>
    <x v="2"/>
    <x v="77"/>
    <x v="0"/>
    <x v="77"/>
    <x v="329"/>
    <x v="491"/>
    <x v="2"/>
    <x v="0"/>
  </r>
  <r>
    <x v="3"/>
    <x v="47"/>
    <x v="1019"/>
    <x v="1087"/>
    <x v="1133"/>
    <x v="841"/>
    <x v="1"/>
    <x v="0"/>
    <x v="46"/>
    <x v="46"/>
    <x v="187"/>
    <x v="155"/>
    <x v="512"/>
    <x v="144"/>
    <x v="0"/>
    <x v="144"/>
    <x v="359"/>
    <x v="651"/>
    <x v="2"/>
    <x v="258"/>
    <x v="0"/>
    <x v="258"/>
    <x v="183"/>
    <x v="207"/>
    <x v="1"/>
    <x v="0"/>
  </r>
  <r>
    <x v="3"/>
    <x v="47"/>
    <x v="1022"/>
    <x v="1095"/>
    <x v="1260"/>
    <x v="848"/>
    <x v="1"/>
    <x v="0"/>
    <x v="48"/>
    <x v="48"/>
    <x v="188"/>
    <x v="181"/>
    <x v="427"/>
    <x v="117"/>
    <x v="0"/>
    <x v="117"/>
    <x v="398"/>
    <x v="712"/>
    <x v="2"/>
    <x v="224"/>
    <x v="0"/>
    <x v="224"/>
    <x v="260"/>
    <x v="325"/>
    <x v="1"/>
    <x v="0"/>
  </r>
  <r>
    <x v="3"/>
    <x v="7"/>
    <x v="1028"/>
    <x v="1147"/>
    <x v="1197"/>
    <x v="883"/>
    <x v="1"/>
    <x v="0"/>
    <x v="53"/>
    <x v="53"/>
    <x v="124"/>
    <x v="307"/>
    <x v="142"/>
    <x v="137"/>
    <x v="0"/>
    <x v="137"/>
    <x v="257"/>
    <x v="356"/>
    <x v="1"/>
    <x v="186"/>
    <x v="0"/>
    <x v="186"/>
    <x v="221"/>
    <x v="202"/>
    <x v="1"/>
    <x v="0"/>
  </r>
  <r>
    <x v="3"/>
    <x v="47"/>
    <x v="340"/>
    <x v="1157"/>
    <x v="9"/>
    <x v="886"/>
    <x v="1"/>
    <x v="0"/>
    <x v="42"/>
    <x v="42"/>
    <x v="143"/>
    <x v="193"/>
    <x v="390"/>
    <x v="139"/>
    <x v="0"/>
    <x v="139"/>
    <x v="298"/>
    <x v="499"/>
    <x v="2"/>
    <x v="156"/>
    <x v="0"/>
    <x v="156"/>
    <x v="310"/>
    <x v="410"/>
    <x v="1"/>
    <x v="0"/>
  </r>
  <r>
    <x v="3"/>
    <x v="7"/>
    <x v="489"/>
    <x v="1168"/>
    <x v="321"/>
    <x v="894"/>
    <x v="1"/>
    <x v="0"/>
    <x v="81"/>
    <x v="81"/>
    <x v="278"/>
    <x v="282"/>
    <x v="306"/>
    <x v="323"/>
    <x v="0"/>
    <x v="323"/>
    <x v="149"/>
    <x v="236"/>
    <x v="1"/>
    <x v="242"/>
    <x v="0"/>
    <x v="242"/>
    <x v="419"/>
    <x v="592"/>
    <x v="2"/>
    <x v="0"/>
  </r>
  <r>
    <x v="3"/>
    <x v="47"/>
    <x v="647"/>
    <x v="1179"/>
    <x v="550"/>
    <x v="902"/>
    <x v="1"/>
    <x v="0"/>
    <x v="46"/>
    <x v="46"/>
    <x v="150"/>
    <x v="223"/>
    <x v="321"/>
    <x v="150"/>
    <x v="0"/>
    <x v="150"/>
    <x v="271"/>
    <x v="415"/>
    <x v="2"/>
    <x v="185"/>
    <x v="0"/>
    <x v="185"/>
    <x v="278"/>
    <x v="336"/>
    <x v="1"/>
    <x v="0"/>
  </r>
  <r>
    <x v="3"/>
    <x v="47"/>
    <x v="750"/>
    <x v="1185"/>
    <x v="661"/>
    <x v="907"/>
    <x v="1"/>
    <x v="0"/>
    <x v="13"/>
    <x v="13"/>
    <x v="61"/>
    <x v="160"/>
    <x v="574"/>
    <x v="11"/>
    <x v="0"/>
    <x v="11"/>
    <x v="343"/>
    <x v="763"/>
    <x v="2"/>
    <x v="28"/>
    <x v="0"/>
    <x v="28"/>
    <x v="358"/>
    <x v="694"/>
    <x v="2"/>
    <x v="0"/>
  </r>
  <r>
    <x v="3"/>
    <x v="47"/>
    <x v="754"/>
    <x v="1201"/>
    <x v="727"/>
    <x v="913"/>
    <x v="1"/>
    <x v="0"/>
    <x v="44"/>
    <x v="44"/>
    <x v="136"/>
    <x v="222"/>
    <x v="309"/>
    <x v="174"/>
    <x v="0"/>
    <x v="174"/>
    <x v="205"/>
    <x v="220"/>
    <x v="1"/>
    <x v="172"/>
    <x v="0"/>
    <x v="172"/>
    <x v="277"/>
    <x v="327"/>
    <x v="1"/>
    <x v="0"/>
  </r>
  <r>
    <x v="3"/>
    <x v="7"/>
    <x v="1035"/>
    <x v="1230"/>
    <x v="1139"/>
    <x v="925"/>
    <x v="1"/>
    <x v="0"/>
    <x v="51"/>
    <x v="51"/>
    <x v="222"/>
    <x v="134"/>
    <x v="554"/>
    <x v="218"/>
    <x v="0"/>
    <x v="218"/>
    <x v="271"/>
    <x v="415"/>
    <x v="2"/>
    <x v="134"/>
    <x v="0"/>
    <x v="134"/>
    <x v="448"/>
    <x v="721"/>
    <x v="2"/>
    <x v="0"/>
  </r>
  <r>
    <x v="3"/>
    <x v="47"/>
    <x v="1039"/>
    <x v="1238"/>
    <x v="1216"/>
    <x v="929"/>
    <x v="1"/>
    <x v="0"/>
    <x v="44"/>
    <x v="44"/>
    <x v="143"/>
    <x v="213"/>
    <x v="339"/>
    <x v="121"/>
    <x v="0"/>
    <x v="121"/>
    <x v="331"/>
    <x v="618"/>
    <x v="2"/>
    <x v="170"/>
    <x v="0"/>
    <x v="170"/>
    <x v="288"/>
    <x v="354"/>
    <x v="1"/>
    <x v="0"/>
  </r>
  <r>
    <x v="3"/>
    <x v="29"/>
    <x v="1153"/>
    <x v="262"/>
    <x v="1232"/>
    <x v="26"/>
    <x v="1"/>
    <x v="0"/>
    <x v="207"/>
    <x v="207"/>
    <x v="540"/>
    <x v="23"/>
    <x v="470"/>
    <x v="565"/>
    <x v="0"/>
    <x v="565"/>
    <x v="507"/>
    <x v="536"/>
    <x v="2"/>
    <x v="557"/>
    <x v="0"/>
    <x v="557"/>
    <x v="572"/>
    <x v="520"/>
    <x v="2"/>
    <x v="0"/>
  </r>
  <r>
    <x v="3"/>
    <x v="29"/>
    <x v="1127"/>
    <x v="256"/>
    <x v="1035"/>
    <x v="30"/>
    <x v="1"/>
    <x v="0"/>
    <x v="19"/>
    <x v="19"/>
    <x v="49"/>
    <x v="201"/>
    <x v="254"/>
    <x v="48"/>
    <x v="0"/>
    <x v="48"/>
    <x v="271"/>
    <x v="415"/>
    <x v="2"/>
    <x v="65"/>
    <x v="0"/>
    <x v="65"/>
    <x v="292"/>
    <x v="245"/>
    <x v="1"/>
    <x v="1"/>
  </r>
  <r>
    <x v="3"/>
    <x v="15"/>
    <x v="9"/>
    <x v="244"/>
    <x v="122"/>
    <x v="31"/>
    <x v="1"/>
    <x v="0"/>
    <x v="42"/>
    <x v="42"/>
    <x v="68"/>
    <x v="294"/>
    <x v="87"/>
    <x v="115"/>
    <x v="0"/>
    <x v="115"/>
    <x v="200"/>
    <x v="107"/>
    <x v="1"/>
    <x v="177"/>
    <x v="0"/>
    <x v="177"/>
    <x v="164"/>
    <x v="74"/>
    <x v="1"/>
    <x v="0"/>
  </r>
  <r>
    <x v="3"/>
    <x v="15"/>
    <x v="13"/>
    <x v="242"/>
    <x v="43"/>
    <x v="72"/>
    <x v="1"/>
    <x v="0"/>
    <x v="199"/>
    <x v="199"/>
    <x v="533"/>
    <x v="8"/>
    <x v="528"/>
    <x v="559"/>
    <x v="0"/>
    <x v="559"/>
    <x v="430"/>
    <x v="445"/>
    <x v="2"/>
    <x v="548"/>
    <x v="0"/>
    <x v="548"/>
    <x v="554"/>
    <x v="536"/>
    <x v="2"/>
    <x v="0"/>
  </r>
  <r>
    <x v="3"/>
    <x v="29"/>
    <x v="263"/>
    <x v="252"/>
    <x v="738"/>
    <x v="72"/>
    <x v="1"/>
    <x v="0"/>
    <x v="101"/>
    <x v="101"/>
    <x v="330"/>
    <x v="329"/>
    <x v="269"/>
    <x v="361"/>
    <x v="0"/>
    <x v="361"/>
    <x v="166"/>
    <x v="288"/>
    <x v="1"/>
    <x v="414"/>
    <x v="0"/>
    <x v="414"/>
    <x v="72"/>
    <x v="174"/>
    <x v="1"/>
    <x v="0"/>
  </r>
  <r>
    <x v="3"/>
    <x v="15"/>
    <x v="269"/>
    <x v="251"/>
    <x v="712"/>
    <x v="104"/>
    <x v="1"/>
    <x v="0"/>
    <x v="46"/>
    <x v="46"/>
    <x v="176"/>
    <x v="180"/>
    <x v="429"/>
    <x v="129"/>
    <x v="0"/>
    <x v="129"/>
    <x v="367"/>
    <x v="673"/>
    <x v="2"/>
    <x v="186"/>
    <x v="0"/>
    <x v="186"/>
    <x v="315"/>
    <x v="424"/>
    <x v="2"/>
    <x v="0"/>
  </r>
  <r>
    <x v="3"/>
    <x v="29"/>
    <x v="1176"/>
    <x v="263"/>
    <x v="1244"/>
    <x v="112"/>
    <x v="1"/>
    <x v="0"/>
    <x v="8"/>
    <x v="8"/>
    <x v="0"/>
    <x v="223"/>
    <x v="0"/>
    <x v="19"/>
    <x v="0"/>
    <x v="19"/>
    <x v="231"/>
    <x v="0"/>
    <x v="1"/>
    <x v="26"/>
    <x v="0"/>
    <x v="26"/>
    <x v="266"/>
    <x v="0"/>
    <x v="1"/>
    <x v="1"/>
  </r>
  <r>
    <x v="3"/>
    <x v="29"/>
    <x v="39"/>
    <x v="247"/>
    <x v="170"/>
    <x v="138"/>
    <x v="1"/>
    <x v="0"/>
    <x v="70"/>
    <x v="70"/>
    <x v="278"/>
    <x v="180"/>
    <x v="429"/>
    <x v="315"/>
    <x v="0"/>
    <x v="315"/>
    <x v="180"/>
    <x v="270"/>
    <x v="1"/>
    <x v="277"/>
    <x v="0"/>
    <x v="277"/>
    <x v="346"/>
    <x v="462"/>
    <x v="2"/>
    <x v="0"/>
  </r>
  <r>
    <x v="3"/>
    <x v="29"/>
    <x v="42"/>
    <x v="245"/>
    <x v="137"/>
    <x v="169"/>
    <x v="1"/>
    <x v="0"/>
    <x v="109"/>
    <x v="109"/>
    <x v="373"/>
    <x v="224"/>
    <x v="401"/>
    <x v="406"/>
    <x v="0"/>
    <x v="406"/>
    <x v="145"/>
    <x v="302"/>
    <x v="1"/>
    <x v="401"/>
    <x v="0"/>
    <x v="401"/>
    <x v="291"/>
    <x v="408"/>
    <x v="1"/>
    <x v="0"/>
  </r>
  <r>
    <x v="3"/>
    <x v="29"/>
    <x v="867"/>
    <x v="254"/>
    <x v="981"/>
    <x v="236"/>
    <x v="1"/>
    <x v="0"/>
    <x v="36"/>
    <x v="36"/>
    <x v="68"/>
    <x v="264"/>
    <x v="125"/>
    <x v="56"/>
    <x v="0"/>
    <x v="56"/>
    <x v="289"/>
    <x v="542"/>
    <x v="2"/>
    <x v="65"/>
    <x v="0"/>
    <x v="65"/>
    <x v="315"/>
    <x v="424"/>
    <x v="2"/>
    <x v="0"/>
  </r>
  <r>
    <x v="3"/>
    <x v="29"/>
    <x v="371"/>
    <x v="246"/>
    <x v="162"/>
    <x v="305"/>
    <x v="1"/>
    <x v="0"/>
    <x v="46"/>
    <x v="46"/>
    <x v="0"/>
    <x v="356"/>
    <x v="0"/>
    <x v="65"/>
    <x v="0"/>
    <x v="65"/>
    <x v="176"/>
    <x v="0"/>
    <x v="1"/>
    <x v="134"/>
    <x v="0"/>
    <x v="134"/>
    <x v="151"/>
    <x v="0"/>
    <x v="1"/>
    <x v="0"/>
  </r>
  <r>
    <x v="3"/>
    <x v="15"/>
    <x v="535"/>
    <x v="248"/>
    <x v="416"/>
    <x v="313"/>
    <x v="1"/>
    <x v="0"/>
    <x v="46"/>
    <x v="46"/>
    <x v="156"/>
    <x v="214"/>
    <x v="345"/>
    <x v="107"/>
    <x v="0"/>
    <x v="107"/>
    <x v="366"/>
    <x v="690"/>
    <x v="2"/>
    <x v="84"/>
    <x v="0"/>
    <x v="84"/>
    <x v="424"/>
    <x v="725"/>
    <x v="2"/>
    <x v="0"/>
  </r>
  <r>
    <x v="3"/>
    <x v="29"/>
    <x v="560"/>
    <x v="249"/>
    <x v="446"/>
    <x v="342"/>
    <x v="1"/>
    <x v="0"/>
    <x v="36"/>
    <x v="36"/>
    <x v="176"/>
    <x v="99"/>
    <x v="628"/>
    <x v="122"/>
    <x v="0"/>
    <x v="122"/>
    <x v="377"/>
    <x v="686"/>
    <x v="2"/>
    <x v="134"/>
    <x v="0"/>
    <x v="134"/>
    <x v="405"/>
    <x v="654"/>
    <x v="2"/>
    <x v="0"/>
  </r>
  <r>
    <x v="3"/>
    <x v="29"/>
    <x v="941"/>
    <x v="260"/>
    <x v="1152"/>
    <x v="347"/>
    <x v="1"/>
    <x v="0"/>
    <x v="75"/>
    <x v="75"/>
    <x v="222"/>
    <x v="321"/>
    <x v="198"/>
    <x v="218"/>
    <x v="0"/>
    <x v="218"/>
    <x v="271"/>
    <x v="415"/>
    <x v="2"/>
    <x v="305"/>
    <x v="0"/>
    <x v="305"/>
    <x v="151"/>
    <x v="202"/>
    <x v="1"/>
    <x v="0"/>
  </r>
  <r>
    <x v="3"/>
    <x v="15"/>
    <x v="942"/>
    <x v="257"/>
    <x v="1130"/>
    <x v="348"/>
    <x v="1"/>
    <x v="0"/>
    <x v="174"/>
    <x v="174"/>
    <x v="476"/>
    <x v="447"/>
    <x v="202"/>
    <x v="526"/>
    <x v="0"/>
    <x v="526"/>
    <x v="19"/>
    <x v="196"/>
    <x v="1"/>
    <x v="526"/>
    <x v="0"/>
    <x v="526"/>
    <x v="12"/>
    <x v="184"/>
    <x v="1"/>
    <x v="0"/>
  </r>
  <r>
    <x v="3"/>
    <x v="15"/>
    <x v="946"/>
    <x v="264"/>
    <x v="1263"/>
    <x v="369"/>
    <x v="1"/>
    <x v="0"/>
    <x v="46"/>
    <x v="46"/>
    <x v="176"/>
    <x v="180"/>
    <x v="429"/>
    <x v="65"/>
    <x v="0"/>
    <x v="65"/>
    <x v="425"/>
    <x v="753"/>
    <x v="2"/>
    <x v="72"/>
    <x v="0"/>
    <x v="72"/>
    <x v="446"/>
    <x v="752"/>
    <x v="2"/>
    <x v="1"/>
  </r>
  <r>
    <x v="3"/>
    <x v="15"/>
    <x v="300"/>
    <x v="243"/>
    <x v="47"/>
    <x v="382"/>
    <x v="1"/>
    <x v="0"/>
    <x v="101"/>
    <x v="101"/>
    <x v="355"/>
    <x v="226"/>
    <x v="396"/>
    <x v="358"/>
    <x v="0"/>
    <x v="358"/>
    <x v="353"/>
    <x v="510"/>
    <x v="2"/>
    <x v="410"/>
    <x v="0"/>
    <x v="410"/>
    <x v="119"/>
    <x v="275"/>
    <x v="1"/>
    <x v="0"/>
  </r>
  <r>
    <x v="3"/>
    <x v="15"/>
    <x v="616"/>
    <x v="250"/>
    <x v="581"/>
    <x v="382"/>
    <x v="1"/>
    <x v="0"/>
    <x v="56"/>
    <x v="56"/>
    <x v="268"/>
    <x v="85"/>
    <x v="597"/>
    <x v="208"/>
    <x v="0"/>
    <x v="208"/>
    <x v="401"/>
    <x v="652"/>
    <x v="2"/>
    <x v="255"/>
    <x v="0"/>
    <x v="255"/>
    <x v="386"/>
    <x v="541"/>
    <x v="2"/>
    <x v="0"/>
  </r>
  <r>
    <x v="3"/>
    <x v="15"/>
    <x v="948"/>
    <x v="258"/>
    <x v="1144"/>
    <x v="382"/>
    <x v="1"/>
    <x v="0"/>
    <x v="46"/>
    <x v="46"/>
    <x v="135"/>
    <x v="245"/>
    <x v="254"/>
    <x v="150"/>
    <x v="0"/>
    <x v="150"/>
    <x v="244"/>
    <x v="318"/>
    <x v="1"/>
    <x v="303"/>
    <x v="0"/>
    <x v="303"/>
    <x v="87"/>
    <x v="82"/>
    <x v="1"/>
    <x v="0"/>
  </r>
  <r>
    <x v="3"/>
    <x v="15"/>
    <x v="952"/>
    <x v="261"/>
    <x v="1175"/>
    <x v="413"/>
    <x v="1"/>
    <x v="0"/>
    <x v="36"/>
    <x v="36"/>
    <x v="124"/>
    <x v="180"/>
    <x v="429"/>
    <x v="65"/>
    <x v="0"/>
    <x v="65"/>
    <x v="367"/>
    <x v="721"/>
    <x v="2"/>
    <x v="65"/>
    <x v="0"/>
    <x v="65"/>
    <x v="405"/>
    <x v="721"/>
    <x v="2"/>
    <x v="0"/>
  </r>
  <r>
    <x v="3"/>
    <x v="29"/>
    <x v="883"/>
    <x v="253"/>
    <x v="949"/>
    <x v="433"/>
    <x v="1"/>
    <x v="0"/>
    <x v="19"/>
    <x v="19"/>
    <x v="68"/>
    <x v="180"/>
    <x v="429"/>
    <x v="27"/>
    <x v="0"/>
    <x v="27"/>
    <x v="329"/>
    <x v="721"/>
    <x v="2"/>
    <x v="26"/>
    <x v="0"/>
    <x v="26"/>
    <x v="369"/>
    <x v="721"/>
    <x v="2"/>
    <x v="0"/>
  </r>
  <r>
    <x v="3"/>
    <x v="29"/>
    <x v="884"/>
    <x v="255"/>
    <x v="992"/>
    <x v="440"/>
    <x v="1"/>
    <x v="0"/>
    <x v="27"/>
    <x v="27"/>
    <x v="85"/>
    <x v="201"/>
    <x v="321"/>
    <x v="129"/>
    <x v="0"/>
    <x v="129"/>
    <x v="198"/>
    <x v="132"/>
    <x v="1"/>
    <x v="44"/>
    <x v="0"/>
    <x v="44"/>
    <x v="369"/>
    <x v="689"/>
    <x v="2"/>
    <x v="0"/>
  </r>
  <r>
    <x v="3"/>
    <x v="15"/>
    <x v="961"/>
    <x v="259"/>
    <x v="1150"/>
    <x v="468"/>
    <x v="1"/>
    <x v="0"/>
    <x v="56"/>
    <x v="56"/>
    <x v="150"/>
    <x v="294"/>
    <x v="181"/>
    <x v="141"/>
    <x v="0"/>
    <x v="141"/>
    <x v="305"/>
    <x v="520"/>
    <x v="2"/>
    <x v="186"/>
    <x v="0"/>
    <x v="186"/>
    <x v="266"/>
    <x v="312"/>
    <x v="1"/>
    <x v="0"/>
  </r>
  <r>
    <x v="3"/>
    <x v="15"/>
    <x v="388"/>
    <x v="494"/>
    <x v="158"/>
    <x v="475"/>
    <x v="1"/>
    <x v="0"/>
    <x v="42"/>
    <x v="42"/>
    <x v="135"/>
    <x v="201"/>
    <x v="373"/>
    <x v="164"/>
    <x v="0"/>
    <x v="164"/>
    <x v="219"/>
    <x v="251"/>
    <x v="1"/>
    <x v="117"/>
    <x v="0"/>
    <x v="117"/>
    <x v="369"/>
    <x v="584"/>
    <x v="2"/>
    <x v="0"/>
  </r>
  <r>
    <x v="3"/>
    <x v="29"/>
    <x v="964"/>
    <x v="504"/>
    <x v="1124"/>
    <x v="489"/>
    <x v="1"/>
    <x v="0"/>
    <x v="13"/>
    <x v="13"/>
    <x v="21"/>
    <x v="209"/>
    <x v="125"/>
    <x v="37"/>
    <x v="0"/>
    <x v="37"/>
    <x v="244"/>
    <x v="116"/>
    <x v="1"/>
    <x v="26"/>
    <x v="0"/>
    <x v="26"/>
    <x v="303"/>
    <x v="245"/>
    <x v="1"/>
    <x v="1"/>
  </r>
  <r>
    <x v="3"/>
    <x v="29"/>
    <x v="1084"/>
    <x v="505"/>
    <x v="1328"/>
    <x v="496"/>
    <x v="1"/>
    <x v="0"/>
    <x v="19"/>
    <x v="19"/>
    <x v="31"/>
    <x v="223"/>
    <x v="125"/>
    <x v="80"/>
    <x v="0"/>
    <x v="80"/>
    <x v="198"/>
    <x v="51"/>
    <x v="1"/>
    <x v="140"/>
    <x v="0"/>
    <x v="140"/>
    <x v="171"/>
    <x v="35"/>
    <x v="1"/>
    <x v="1"/>
  </r>
  <r>
    <x v="3"/>
    <x v="29"/>
    <x v="572"/>
    <x v="498"/>
    <x v="451"/>
    <x v="540"/>
    <x v="1"/>
    <x v="0"/>
    <x v="36"/>
    <x v="36"/>
    <x v="0"/>
    <x v="321"/>
    <x v="0"/>
    <x v="0"/>
    <x v="0"/>
    <x v="0"/>
    <x v="271"/>
    <x v="779"/>
    <x v="0"/>
    <x v="0"/>
    <x v="0"/>
    <x v="0"/>
    <x v="315"/>
    <x v="424"/>
    <x v="0"/>
    <x v="0"/>
  </r>
  <r>
    <x v="3"/>
    <x v="29"/>
    <x v="309"/>
    <x v="493"/>
    <x v="11"/>
    <x v="583"/>
    <x v="1"/>
    <x v="0"/>
    <x v="56"/>
    <x v="56"/>
    <x v="250"/>
    <x v="114"/>
    <x v="571"/>
    <x v="179"/>
    <x v="0"/>
    <x v="179"/>
    <x v="412"/>
    <x v="684"/>
    <x v="2"/>
    <x v="355"/>
    <x v="0"/>
    <x v="355"/>
    <x v="91"/>
    <x v="151"/>
    <x v="1"/>
    <x v="0"/>
  </r>
  <r>
    <x v="3"/>
    <x v="29"/>
    <x v="979"/>
    <x v="503"/>
    <x v="1091"/>
    <x v="585"/>
    <x v="1"/>
    <x v="0"/>
    <x v="56"/>
    <x v="56"/>
    <x v="135"/>
    <x v="307"/>
    <x v="153"/>
    <x v="141"/>
    <x v="0"/>
    <x v="141"/>
    <x v="271"/>
    <x v="415"/>
    <x v="2"/>
    <x v="186"/>
    <x v="0"/>
    <x v="186"/>
    <x v="245"/>
    <x v="245"/>
    <x v="1"/>
    <x v="0"/>
  </r>
  <r>
    <x v="3"/>
    <x v="29"/>
    <x v="631"/>
    <x v="499"/>
    <x v="525"/>
    <x v="592"/>
    <x v="1"/>
    <x v="0"/>
    <x v="36"/>
    <x v="36"/>
    <x v="124"/>
    <x v="180"/>
    <x v="429"/>
    <x v="179"/>
    <x v="0"/>
    <x v="179"/>
    <x v="176"/>
    <x v="151"/>
    <x v="1"/>
    <x v="65"/>
    <x v="0"/>
    <x v="65"/>
    <x v="405"/>
    <x v="721"/>
    <x v="2"/>
    <x v="0"/>
  </r>
  <r>
    <x v="3"/>
    <x v="15"/>
    <x v="443"/>
    <x v="496"/>
    <x v="264"/>
    <x v="601"/>
    <x v="1"/>
    <x v="0"/>
    <x v="75"/>
    <x v="75"/>
    <x v="299"/>
    <x v="141"/>
    <x v="507"/>
    <x v="272"/>
    <x v="0"/>
    <x v="272"/>
    <x v="376"/>
    <x v="581"/>
    <x v="2"/>
    <x v="331"/>
    <x v="0"/>
    <x v="331"/>
    <x v="259"/>
    <x v="370"/>
    <x v="1"/>
    <x v="0"/>
  </r>
  <r>
    <x v="3"/>
    <x v="29"/>
    <x v="398"/>
    <x v="495"/>
    <x v="199"/>
    <x v="628"/>
    <x v="1"/>
    <x v="0"/>
    <x v="51"/>
    <x v="51"/>
    <x v="257"/>
    <x v="73"/>
    <x v="617"/>
    <x v="208"/>
    <x v="0"/>
    <x v="208"/>
    <x v="389"/>
    <x v="631"/>
    <x v="2"/>
    <x v="177"/>
    <x v="0"/>
    <x v="177"/>
    <x v="464"/>
    <x v="707"/>
    <x v="2"/>
    <x v="0"/>
  </r>
  <r>
    <x v="3"/>
    <x v="15"/>
    <x v="895"/>
    <x v="502"/>
    <x v="959"/>
    <x v="646"/>
    <x v="1"/>
    <x v="0"/>
    <x v="46"/>
    <x v="46"/>
    <x v="200"/>
    <x v="129"/>
    <x v="570"/>
    <x v="234"/>
    <x v="0"/>
    <x v="234"/>
    <x v="202"/>
    <x v="262"/>
    <x v="1"/>
    <x v="0"/>
    <x v="0"/>
    <x v="0"/>
    <x v="500"/>
    <x v="424"/>
    <x v="0"/>
    <x v="0"/>
  </r>
  <r>
    <x v="3"/>
    <x v="29"/>
    <x v="554"/>
    <x v="497"/>
    <x v="442"/>
    <x v="660"/>
    <x v="1"/>
    <x v="0"/>
    <x v="36"/>
    <x v="36"/>
    <x v="124"/>
    <x v="180"/>
    <x v="429"/>
    <x v="65"/>
    <x v="0"/>
    <x v="65"/>
    <x v="367"/>
    <x v="721"/>
    <x v="2"/>
    <x v="134"/>
    <x v="0"/>
    <x v="134"/>
    <x v="315"/>
    <x v="424"/>
    <x v="2"/>
    <x v="0"/>
  </r>
  <r>
    <x v="3"/>
    <x v="15"/>
    <x v="786"/>
    <x v="500"/>
    <x v="831"/>
    <x v="680"/>
    <x v="1"/>
    <x v="0"/>
    <x v="56"/>
    <x v="56"/>
    <x v="0"/>
    <x v="382"/>
    <x v="0"/>
    <x v="308"/>
    <x v="0"/>
    <x v="308"/>
    <x v="38"/>
    <x v="0"/>
    <x v="1"/>
    <x v="134"/>
    <x v="0"/>
    <x v="134"/>
    <x v="151"/>
    <x v="0"/>
    <x v="1"/>
    <x v="0"/>
  </r>
  <r>
    <x v="3"/>
    <x v="15"/>
    <x v="844"/>
    <x v="501"/>
    <x v="872"/>
    <x v="681"/>
    <x v="1"/>
    <x v="0"/>
    <x v="32"/>
    <x v="32"/>
    <x v="68"/>
    <x v="245"/>
    <x v="158"/>
    <x v="27"/>
    <x v="0"/>
    <x v="27"/>
    <x v="329"/>
    <x v="721"/>
    <x v="2"/>
    <x v="65"/>
    <x v="0"/>
    <x v="65"/>
    <x v="315"/>
    <x v="424"/>
    <x v="2"/>
    <x v="0"/>
  </r>
  <r>
    <x v="3"/>
    <x v="29"/>
    <x v="1069"/>
    <x v="828"/>
    <x v="1309"/>
    <x v="688"/>
    <x v="1"/>
    <x v="0"/>
    <x v="1"/>
    <x v="1"/>
    <x v="0"/>
    <x v="201"/>
    <x v="0"/>
    <x v="12"/>
    <x v="0"/>
    <x v="12"/>
    <x v="244"/>
    <x v="0"/>
    <x v="1"/>
    <x v="14"/>
    <x v="0"/>
    <x v="14"/>
    <x v="292"/>
    <x v="0"/>
    <x v="1"/>
    <x v="1"/>
  </r>
  <r>
    <x v="3"/>
    <x v="29"/>
    <x v="541"/>
    <x v="831"/>
    <x v="424"/>
    <x v="691"/>
    <x v="1"/>
    <x v="0"/>
    <x v="46"/>
    <x v="46"/>
    <x v="124"/>
    <x v="264"/>
    <x v="198"/>
    <x v="129"/>
    <x v="0"/>
    <x v="129"/>
    <x v="271"/>
    <x v="415"/>
    <x v="2"/>
    <x v="65"/>
    <x v="0"/>
    <x v="65"/>
    <x v="405"/>
    <x v="721"/>
    <x v="2"/>
    <x v="0"/>
  </r>
  <r>
    <x v="3"/>
    <x v="15"/>
    <x v="404"/>
    <x v="871"/>
    <x v="150"/>
    <x v="714"/>
    <x v="1"/>
    <x v="0"/>
    <x v="36"/>
    <x v="36"/>
    <x v="0"/>
    <x v="321"/>
    <x v="0"/>
    <x v="190"/>
    <x v="0"/>
    <x v="190"/>
    <x v="78"/>
    <x v="0"/>
    <x v="1"/>
    <x v="110"/>
    <x v="0"/>
    <x v="110"/>
    <x v="171"/>
    <x v="0"/>
    <x v="1"/>
    <x v="0"/>
  </r>
  <r>
    <x v="3"/>
    <x v="15"/>
    <x v="482"/>
    <x v="930"/>
    <x v="314"/>
    <x v="753"/>
    <x v="1"/>
    <x v="0"/>
    <x v="132"/>
    <x v="132"/>
    <x v="440"/>
    <x v="85"/>
    <x v="514"/>
    <x v="436"/>
    <x v="0"/>
    <x v="436"/>
    <x v="458"/>
    <x v="573"/>
    <x v="2"/>
    <x v="452"/>
    <x v="0"/>
    <x v="452"/>
    <x v="419"/>
    <x v="475"/>
    <x v="2"/>
    <x v="0"/>
  </r>
  <r>
    <x v="3"/>
    <x v="29"/>
    <x v="447"/>
    <x v="942"/>
    <x v="245"/>
    <x v="762"/>
    <x v="1"/>
    <x v="0"/>
    <x v="119"/>
    <x v="119"/>
    <x v="399"/>
    <x v="180"/>
    <x v="429"/>
    <x v="419"/>
    <x v="0"/>
    <x v="419"/>
    <x v="260"/>
    <x v="410"/>
    <x v="1"/>
    <x v="416"/>
    <x v="0"/>
    <x v="416"/>
    <x v="405"/>
    <x v="481"/>
    <x v="2"/>
    <x v="0"/>
  </r>
  <r>
    <x v="3"/>
    <x v="29"/>
    <x v="325"/>
    <x v="994"/>
    <x v="128"/>
    <x v="787"/>
    <x v="1"/>
    <x v="0"/>
    <x v="46"/>
    <x v="46"/>
    <x v="85"/>
    <x v="307"/>
    <x v="90"/>
    <x v="208"/>
    <x v="0"/>
    <x v="208"/>
    <x v="102"/>
    <x v="36"/>
    <x v="1"/>
    <x v="231"/>
    <x v="0"/>
    <x v="231"/>
    <x v="113"/>
    <x v="60"/>
    <x v="1"/>
    <x v="0"/>
  </r>
  <r>
    <x v="3"/>
    <x v="29"/>
    <x v="798"/>
    <x v="1022"/>
    <x v="845"/>
    <x v="806"/>
    <x v="1"/>
    <x v="0"/>
    <x v="19"/>
    <x v="19"/>
    <x v="124"/>
    <x v="99"/>
    <x v="663"/>
    <x v="65"/>
    <x v="0"/>
    <x v="65"/>
    <x v="367"/>
    <x v="721"/>
    <x v="2"/>
    <x v="186"/>
    <x v="0"/>
    <x v="186"/>
    <x v="221"/>
    <x v="202"/>
    <x v="1"/>
    <x v="1"/>
  </r>
  <r>
    <x v="3"/>
    <x v="29"/>
    <x v="418"/>
    <x v="1055"/>
    <x v="224"/>
    <x v="823"/>
    <x v="1"/>
    <x v="0"/>
    <x v="56"/>
    <x v="56"/>
    <x v="222"/>
    <x v="180"/>
    <x v="429"/>
    <x v="295"/>
    <x v="0"/>
    <x v="295"/>
    <x v="128"/>
    <x v="165"/>
    <x v="1"/>
    <x v="140"/>
    <x v="0"/>
    <x v="140"/>
    <x v="446"/>
    <x v="714"/>
    <x v="2"/>
    <x v="0"/>
  </r>
  <r>
    <x v="3"/>
    <x v="29"/>
    <x v="1018"/>
    <x v="1082"/>
    <x v="484"/>
    <x v="837"/>
    <x v="1"/>
    <x v="0"/>
    <x v="8"/>
    <x v="8"/>
    <x v="0"/>
    <x v="223"/>
    <x v="0"/>
    <x v="0"/>
    <x v="0"/>
    <x v="0"/>
    <x v="271"/>
    <x v="779"/>
    <x v="0"/>
    <x v="20"/>
    <x v="0"/>
    <x v="20"/>
    <x v="280"/>
    <x v="0"/>
    <x v="1"/>
    <x v="1"/>
  </r>
  <r>
    <x v="3"/>
    <x v="15"/>
    <x v="915"/>
    <x v="1117"/>
    <x v="1013"/>
    <x v="864"/>
    <x v="1"/>
    <x v="0"/>
    <x v="46"/>
    <x v="46"/>
    <x v="176"/>
    <x v="180"/>
    <x v="429"/>
    <x v="150"/>
    <x v="0"/>
    <x v="150"/>
    <x v="329"/>
    <x v="572"/>
    <x v="2"/>
    <x v="302"/>
    <x v="0"/>
    <x v="302"/>
    <x v="111"/>
    <x v="130"/>
    <x v="1"/>
    <x v="0"/>
  </r>
  <r>
    <x v="3"/>
    <x v="15"/>
    <x v="918"/>
    <x v="1150"/>
    <x v="962"/>
    <x v="884"/>
    <x v="1"/>
    <x v="0"/>
    <x v="124"/>
    <x v="124"/>
    <x v="407"/>
    <x v="201"/>
    <x v="422"/>
    <x v="462"/>
    <x v="0"/>
    <x v="462"/>
    <x v="48"/>
    <x v="190"/>
    <x v="1"/>
    <x v="349"/>
    <x v="0"/>
    <x v="349"/>
    <x v="536"/>
    <x v="712"/>
    <x v="2"/>
    <x v="0"/>
  </r>
  <r>
    <x v="3"/>
    <x v="15"/>
    <x v="813"/>
    <x v="1219"/>
    <x v="839"/>
    <x v="921"/>
    <x v="0"/>
    <x v="0"/>
    <x v="0"/>
    <x v="0"/>
    <x v="0"/>
    <x v="180"/>
    <x v="687"/>
    <x v="12"/>
    <x v="0"/>
    <x v="12"/>
    <x v="244"/>
    <x v="0"/>
    <x v="1"/>
    <x v="26"/>
    <x v="0"/>
    <x v="26"/>
    <x v="266"/>
    <x v="0"/>
    <x v="1"/>
    <x v="0"/>
  </r>
  <r>
    <x v="3"/>
    <x v="15"/>
    <x v="1040"/>
    <x v="1245"/>
    <x v="1165"/>
    <x v="934"/>
    <x v="1"/>
    <x v="0"/>
    <x v="8"/>
    <x v="8"/>
    <x v="0"/>
    <x v="223"/>
    <x v="0"/>
    <x v="0"/>
    <x v="0"/>
    <x v="0"/>
    <x v="271"/>
    <x v="779"/>
    <x v="0"/>
    <x v="84"/>
    <x v="0"/>
    <x v="84"/>
    <x v="201"/>
    <x v="0"/>
    <x v="1"/>
    <x v="0"/>
  </r>
  <r>
    <x v="3"/>
    <x v="15"/>
    <x v="431"/>
    <x v="1284"/>
    <x v="195"/>
    <x v="953"/>
    <x v="1"/>
    <x v="0"/>
    <x v="56"/>
    <x v="56"/>
    <x v="257"/>
    <x v="99"/>
    <x v="586"/>
    <x v="240"/>
    <x v="0"/>
    <x v="240"/>
    <x v="337"/>
    <x v="540"/>
    <x v="2"/>
    <x v="264"/>
    <x v="0"/>
    <x v="264"/>
    <x v="335"/>
    <x v="448"/>
    <x v="2"/>
    <x v="0"/>
  </r>
  <r>
    <x v="3"/>
    <x v="2"/>
    <x v="1060"/>
    <x v="41"/>
    <x v="1286"/>
    <x v="296"/>
    <x v="1"/>
    <x v="0"/>
    <x v="36"/>
    <x v="36"/>
    <x v="150"/>
    <x v="134"/>
    <x v="586"/>
    <x v="65"/>
    <x v="0"/>
    <x v="65"/>
    <x v="401"/>
    <x v="741"/>
    <x v="2"/>
    <x v="26"/>
    <x v="0"/>
    <x v="26"/>
    <x v="448"/>
    <x v="786"/>
    <x v="2"/>
    <x v="0"/>
  </r>
  <r>
    <x v="3"/>
    <x v="2"/>
    <x v="295"/>
    <x v="33"/>
    <x v="62"/>
    <x v="333"/>
    <x v="1"/>
    <x v="0"/>
    <x v="66"/>
    <x v="66"/>
    <x v="68"/>
    <x v="382"/>
    <x v="30"/>
    <x v="227"/>
    <x v="0"/>
    <x v="227"/>
    <x v="82"/>
    <x v="19"/>
    <x v="1"/>
    <x v="189"/>
    <x v="0"/>
    <x v="189"/>
    <x v="147"/>
    <x v="65"/>
    <x v="1"/>
    <x v="0"/>
  </r>
  <r>
    <x v="3"/>
    <x v="2"/>
    <x v="614"/>
    <x v="479"/>
    <x v="547"/>
    <x v="357"/>
    <x v="0"/>
    <x v="0"/>
    <x v="0"/>
    <x v="0"/>
    <x v="0"/>
    <x v="180"/>
    <x v="687"/>
    <x v="0"/>
    <x v="0"/>
    <x v="0"/>
    <x v="271"/>
    <x v="779"/>
    <x v="0"/>
    <x v="106"/>
    <x v="0"/>
    <x v="106"/>
    <x v="175"/>
    <x v="0"/>
    <x v="1"/>
    <x v="1"/>
  </r>
  <r>
    <x v="3"/>
    <x v="2"/>
    <x v="693"/>
    <x v="36"/>
    <x v="761"/>
    <x v="400"/>
    <x v="1"/>
    <x v="0"/>
    <x v="19"/>
    <x v="19"/>
    <x v="68"/>
    <x v="180"/>
    <x v="429"/>
    <x v="65"/>
    <x v="0"/>
    <x v="65"/>
    <x v="271"/>
    <x v="415"/>
    <x v="2"/>
    <x v="134"/>
    <x v="0"/>
    <x v="134"/>
    <x v="221"/>
    <x v="126"/>
    <x v="1"/>
    <x v="0"/>
  </r>
  <r>
    <x v="3"/>
    <x v="2"/>
    <x v="700"/>
    <x v="35"/>
    <x v="726"/>
    <x v="447"/>
    <x v="1"/>
    <x v="0"/>
    <x v="36"/>
    <x v="36"/>
    <x v="0"/>
    <x v="321"/>
    <x v="0"/>
    <x v="0"/>
    <x v="0"/>
    <x v="0"/>
    <x v="271"/>
    <x v="779"/>
    <x v="0"/>
    <x v="419"/>
    <x v="0"/>
    <x v="419"/>
    <x v="17"/>
    <x v="0"/>
    <x v="1"/>
    <x v="0"/>
  </r>
  <r>
    <x v="3"/>
    <x v="2"/>
    <x v="623"/>
    <x v="34"/>
    <x v="573"/>
    <x v="509"/>
    <x v="1"/>
    <x v="0"/>
    <x v="51"/>
    <x v="51"/>
    <x v="68"/>
    <x v="339"/>
    <x v="57"/>
    <x v="179"/>
    <x v="0"/>
    <x v="179"/>
    <x v="119"/>
    <x v="36"/>
    <x v="1"/>
    <x v="187"/>
    <x v="0"/>
    <x v="187"/>
    <x v="149"/>
    <x v="66"/>
    <x v="1"/>
    <x v="0"/>
  </r>
  <r>
    <x v="3"/>
    <x v="2"/>
    <x v="1067"/>
    <x v="42"/>
    <x v="1294"/>
    <x v="560"/>
    <x v="1"/>
    <x v="0"/>
    <x v="66"/>
    <x v="66"/>
    <x v="68"/>
    <x v="382"/>
    <x v="30"/>
    <x v="179"/>
    <x v="0"/>
    <x v="179"/>
    <x v="119"/>
    <x v="36"/>
    <x v="1"/>
    <x v="134"/>
    <x v="0"/>
    <x v="134"/>
    <x v="221"/>
    <x v="126"/>
    <x v="1"/>
    <x v="0"/>
  </r>
  <r>
    <x v="3"/>
    <x v="2"/>
    <x v="894"/>
    <x v="39"/>
    <x v="1018"/>
    <x v="605"/>
    <x v="0"/>
    <x v="0"/>
    <x v="0"/>
    <x v="0"/>
    <x v="0"/>
    <x v="180"/>
    <x v="687"/>
    <x v="0"/>
    <x v="0"/>
    <x v="0"/>
    <x v="271"/>
    <x v="779"/>
    <x v="0"/>
    <x v="52"/>
    <x v="0"/>
    <x v="52"/>
    <x v="237"/>
    <x v="0"/>
    <x v="1"/>
    <x v="0"/>
  </r>
  <r>
    <x v="3"/>
    <x v="2"/>
    <x v="984"/>
    <x v="40"/>
    <x v="1123"/>
    <x v="606"/>
    <x v="1"/>
    <x v="0"/>
    <x v="46"/>
    <x v="46"/>
    <x v="0"/>
    <x v="356"/>
    <x v="0"/>
    <x v="0"/>
    <x v="0"/>
    <x v="0"/>
    <x v="271"/>
    <x v="779"/>
    <x v="0"/>
    <x v="65"/>
    <x v="0"/>
    <x v="65"/>
    <x v="221"/>
    <x v="0"/>
    <x v="1"/>
    <x v="0"/>
  </r>
  <r>
    <x v="3"/>
    <x v="2"/>
    <x v="819"/>
    <x v="38"/>
    <x v="868"/>
    <x v="634"/>
    <x v="1"/>
    <x v="0"/>
    <x v="66"/>
    <x v="66"/>
    <x v="124"/>
    <x v="356"/>
    <x v="87"/>
    <x v="218"/>
    <x v="0"/>
    <x v="218"/>
    <x v="119"/>
    <x v="84"/>
    <x v="1"/>
    <x v="134"/>
    <x v="0"/>
    <x v="134"/>
    <x v="315"/>
    <x v="424"/>
    <x v="2"/>
    <x v="0"/>
  </r>
  <r>
    <x v="3"/>
    <x v="2"/>
    <x v="820"/>
    <x v="37"/>
    <x v="859"/>
    <x v="643"/>
    <x v="1"/>
    <x v="0"/>
    <x v="83"/>
    <x v="83"/>
    <x v="318"/>
    <x v="180"/>
    <x v="429"/>
    <x v="300"/>
    <x v="0"/>
    <x v="300"/>
    <x v="367"/>
    <x v="549"/>
    <x v="2"/>
    <x v="332"/>
    <x v="0"/>
    <x v="332"/>
    <x v="315"/>
    <x v="424"/>
    <x v="2"/>
    <x v="0"/>
  </r>
  <r>
    <x v="3"/>
    <x v="2"/>
    <x v="1068"/>
    <x v="43"/>
    <x v="1299"/>
    <x v="659"/>
    <x v="1"/>
    <x v="0"/>
    <x v="75"/>
    <x v="75"/>
    <x v="384"/>
    <x v="12"/>
    <x v="663"/>
    <x v="300"/>
    <x v="0"/>
    <x v="300"/>
    <x v="487"/>
    <x v="721"/>
    <x v="2"/>
    <x v="305"/>
    <x v="0"/>
    <x v="305"/>
    <x v="533"/>
    <x v="721"/>
    <x v="2"/>
    <x v="0"/>
  </r>
  <r>
    <x v="3"/>
    <x v="2"/>
    <x v="518"/>
    <x v="824"/>
    <x v="363"/>
    <x v="682"/>
    <x v="1"/>
    <x v="0"/>
    <x v="46"/>
    <x v="46"/>
    <x v="0"/>
    <x v="356"/>
    <x v="0"/>
    <x v="218"/>
    <x v="0"/>
    <x v="218"/>
    <x v="65"/>
    <x v="0"/>
    <x v="1"/>
    <x v="134"/>
    <x v="0"/>
    <x v="134"/>
    <x v="151"/>
    <x v="0"/>
    <x v="1"/>
    <x v="0"/>
  </r>
  <r>
    <x v="3"/>
    <x v="2"/>
    <x v="904"/>
    <x v="905"/>
    <x v="1039"/>
    <x v="729"/>
    <x v="1"/>
    <x v="0"/>
    <x v="19"/>
    <x v="19"/>
    <x v="0"/>
    <x v="264"/>
    <x v="0"/>
    <x v="0"/>
    <x v="0"/>
    <x v="0"/>
    <x v="271"/>
    <x v="779"/>
    <x v="0"/>
    <x v="134"/>
    <x v="0"/>
    <x v="134"/>
    <x v="151"/>
    <x v="0"/>
    <x v="1"/>
    <x v="1"/>
  </r>
  <r>
    <x v="3"/>
    <x v="2"/>
    <x v="321"/>
    <x v="952"/>
    <x v="79"/>
    <x v="767"/>
    <x v="1"/>
    <x v="0"/>
    <x v="66"/>
    <x v="66"/>
    <x v="176"/>
    <x v="321"/>
    <x v="170"/>
    <x v="0"/>
    <x v="0"/>
    <x v="0"/>
    <x v="454"/>
    <x v="779"/>
    <x v="0"/>
    <x v="65"/>
    <x v="0"/>
    <x v="65"/>
    <x v="448"/>
    <x v="762"/>
    <x v="2"/>
    <x v="0"/>
  </r>
  <r>
    <x v="3"/>
    <x v="2"/>
    <x v="1072"/>
    <x v="975"/>
    <x v="1297"/>
    <x v="781"/>
    <x v="1"/>
    <x v="0"/>
    <x v="46"/>
    <x v="46"/>
    <x v="176"/>
    <x v="180"/>
    <x v="429"/>
    <x v="129"/>
    <x v="0"/>
    <x v="129"/>
    <x v="367"/>
    <x v="673"/>
    <x v="2"/>
    <x v="134"/>
    <x v="0"/>
    <x v="134"/>
    <x v="405"/>
    <x v="654"/>
    <x v="2"/>
    <x v="0"/>
  </r>
  <r>
    <x v="3"/>
    <x v="2"/>
    <x v="1086"/>
    <x v="1011"/>
    <x v="1322"/>
    <x v="800"/>
    <x v="1"/>
    <x v="0"/>
    <x v="75"/>
    <x v="75"/>
    <x v="318"/>
    <x v="99"/>
    <x v="564"/>
    <x v="347"/>
    <x v="0"/>
    <x v="347"/>
    <x v="176"/>
    <x v="292"/>
    <x v="1"/>
    <x v="288"/>
    <x v="0"/>
    <x v="288"/>
    <x v="430"/>
    <x v="578"/>
    <x v="2"/>
    <x v="0"/>
  </r>
  <r>
    <x v="3"/>
    <x v="2"/>
    <x v="591"/>
    <x v="1017"/>
    <x v="466"/>
    <x v="803"/>
    <x v="1"/>
    <x v="0"/>
    <x v="124"/>
    <x v="124"/>
    <x v="222"/>
    <x v="437"/>
    <x v="48"/>
    <x v="410"/>
    <x v="0"/>
    <x v="410"/>
    <x v="23"/>
    <x v="34"/>
    <x v="1"/>
    <x v="438"/>
    <x v="0"/>
    <x v="438"/>
    <x v="22"/>
    <x v="41"/>
    <x v="1"/>
    <x v="0"/>
  </r>
  <r>
    <x v="3"/>
    <x v="2"/>
    <x v="914"/>
    <x v="1049"/>
    <x v="944"/>
    <x v="818"/>
    <x v="1"/>
    <x v="0"/>
    <x v="56"/>
    <x v="56"/>
    <x v="68"/>
    <x v="356"/>
    <x v="45"/>
    <x v="129"/>
    <x v="0"/>
    <x v="129"/>
    <x v="176"/>
    <x v="84"/>
    <x v="1"/>
    <x v="186"/>
    <x v="0"/>
    <x v="186"/>
    <x v="151"/>
    <x v="67"/>
    <x v="1"/>
    <x v="0"/>
  </r>
  <r>
    <x v="3"/>
    <x v="2"/>
    <x v="330"/>
    <x v="1084"/>
    <x v="106"/>
    <x v="840"/>
    <x v="1"/>
    <x v="0"/>
    <x v="23"/>
    <x v="23"/>
    <x v="90"/>
    <x v="170"/>
    <x v="504"/>
    <x v="74"/>
    <x v="0"/>
    <x v="74"/>
    <x v="300"/>
    <x v="560"/>
    <x v="2"/>
    <x v="78"/>
    <x v="0"/>
    <x v="78"/>
    <x v="330"/>
    <x v="492"/>
    <x v="2"/>
    <x v="0"/>
  </r>
  <r>
    <x v="3"/>
    <x v="2"/>
    <x v="331"/>
    <x v="1104"/>
    <x v="16"/>
    <x v="855"/>
    <x v="1"/>
    <x v="0"/>
    <x v="66"/>
    <x v="66"/>
    <x v="176"/>
    <x v="321"/>
    <x v="170"/>
    <x v="264"/>
    <x v="0"/>
    <x v="264"/>
    <x v="119"/>
    <x v="116"/>
    <x v="1"/>
    <x v="186"/>
    <x v="0"/>
    <x v="186"/>
    <x v="315"/>
    <x v="424"/>
    <x v="2"/>
    <x v="0"/>
  </r>
  <r>
    <x v="3"/>
    <x v="2"/>
    <x v="803"/>
    <x v="1122"/>
    <x v="802"/>
    <x v="869"/>
    <x v="1"/>
    <x v="0"/>
    <x v="32"/>
    <x v="32"/>
    <x v="18"/>
    <x v="290"/>
    <x v="29"/>
    <x v="77"/>
    <x v="0"/>
    <x v="77"/>
    <x v="189"/>
    <x v="26"/>
    <x v="1"/>
    <x v="86"/>
    <x v="0"/>
    <x v="86"/>
    <x v="226"/>
    <x v="43"/>
    <x v="1"/>
    <x v="0"/>
  </r>
  <r>
    <x v="3"/>
    <x v="2"/>
    <x v="556"/>
    <x v="1140"/>
    <x v="436"/>
    <x v="879"/>
    <x v="1"/>
    <x v="0"/>
    <x v="8"/>
    <x v="8"/>
    <x v="0"/>
    <x v="223"/>
    <x v="0"/>
    <x v="19"/>
    <x v="0"/>
    <x v="19"/>
    <x v="231"/>
    <x v="0"/>
    <x v="1"/>
    <x v="20"/>
    <x v="0"/>
    <x v="20"/>
    <x v="280"/>
    <x v="0"/>
    <x v="1"/>
    <x v="0"/>
  </r>
  <r>
    <x v="3"/>
    <x v="2"/>
    <x v="674"/>
    <x v="1243"/>
    <x v="599"/>
    <x v="932"/>
    <x v="1"/>
    <x v="0"/>
    <x v="46"/>
    <x v="46"/>
    <x v="68"/>
    <x v="321"/>
    <x v="72"/>
    <x v="129"/>
    <x v="0"/>
    <x v="129"/>
    <x v="176"/>
    <x v="84"/>
    <x v="1"/>
    <x v="268"/>
    <x v="0"/>
    <x v="268"/>
    <x v="83"/>
    <x v="28"/>
    <x v="1"/>
    <x v="0"/>
  </r>
  <r>
    <x v="3"/>
    <x v="2"/>
    <x v="1045"/>
    <x v="1285"/>
    <x v="1105"/>
    <x v="954"/>
    <x v="1"/>
    <x v="0"/>
    <x v="101"/>
    <x v="101"/>
    <x v="366"/>
    <x v="178"/>
    <x v="432"/>
    <x v="375"/>
    <x v="0"/>
    <x v="375"/>
    <x v="273"/>
    <x v="416"/>
    <x v="2"/>
    <x v="366"/>
    <x v="0"/>
    <x v="366"/>
    <x v="408"/>
    <x v="501"/>
    <x v="2"/>
    <x v="0"/>
  </r>
  <r>
    <x v="3"/>
    <x v="3"/>
    <x v="678"/>
    <x v="48"/>
    <x v="744"/>
    <x v="226"/>
    <x v="1"/>
    <x v="0"/>
    <x v="75"/>
    <x v="75"/>
    <x v="304"/>
    <x v="135"/>
    <x v="519"/>
    <x v="318"/>
    <x v="0"/>
    <x v="318"/>
    <x v="262"/>
    <x v="405"/>
    <x v="1"/>
    <x v="274"/>
    <x v="0"/>
    <x v="274"/>
    <x v="427"/>
    <x v="573"/>
    <x v="2"/>
    <x v="0"/>
  </r>
  <r>
    <x v="3"/>
    <x v="3"/>
    <x v="289"/>
    <x v="44"/>
    <x v="106"/>
    <x v="227"/>
    <x v="1"/>
    <x v="0"/>
    <x v="13"/>
    <x v="13"/>
    <x v="191"/>
    <x v="51"/>
    <x v="686"/>
    <x v="51"/>
    <x v="0"/>
    <x v="51"/>
    <x v="439"/>
    <x v="766"/>
    <x v="2"/>
    <x v="97"/>
    <x v="0"/>
    <x v="97"/>
    <x v="443"/>
    <x v="739"/>
    <x v="2"/>
    <x v="0"/>
  </r>
  <r>
    <x v="3"/>
    <x v="3"/>
    <x v="1061"/>
    <x v="50"/>
    <x v="1281"/>
    <x v="316"/>
    <x v="0"/>
    <x v="0"/>
    <x v="0"/>
    <x v="0"/>
    <x v="0"/>
    <x v="180"/>
    <x v="687"/>
    <x v="0"/>
    <x v="0"/>
    <x v="0"/>
    <x v="271"/>
    <x v="779"/>
    <x v="0"/>
    <x v="199"/>
    <x v="0"/>
    <x v="199"/>
    <x v="96"/>
    <x v="0"/>
    <x v="1"/>
    <x v="0"/>
  </r>
  <r>
    <x v="3"/>
    <x v="3"/>
    <x v="467"/>
    <x v="45"/>
    <x v="270"/>
    <x v="380"/>
    <x v="1"/>
    <x v="0"/>
    <x v="59"/>
    <x v="59"/>
    <x v="174"/>
    <x v="286"/>
    <x v="217"/>
    <x v="210"/>
    <x v="0"/>
    <x v="210"/>
    <x v="187"/>
    <x v="217"/>
    <x v="1"/>
    <x v="192"/>
    <x v="0"/>
    <x v="192"/>
    <x v="295"/>
    <x v="383"/>
    <x v="1"/>
    <x v="0"/>
  </r>
  <r>
    <x v="3"/>
    <x v="3"/>
    <x v="1063"/>
    <x v="51"/>
    <x v="1287"/>
    <x v="385"/>
    <x v="1"/>
    <x v="0"/>
    <x v="19"/>
    <x v="19"/>
    <x v="31"/>
    <x v="223"/>
    <x v="125"/>
    <x v="27"/>
    <x v="0"/>
    <x v="27"/>
    <x v="271"/>
    <x v="415"/>
    <x v="2"/>
    <x v="0"/>
    <x v="0"/>
    <x v="0"/>
    <x v="369"/>
    <x v="424"/>
    <x v="0"/>
    <x v="0"/>
  </r>
  <r>
    <x v="3"/>
    <x v="3"/>
    <x v="695"/>
    <x v="49"/>
    <x v="762"/>
    <x v="410"/>
    <x v="1"/>
    <x v="0"/>
    <x v="12"/>
    <x v="12"/>
    <x v="100"/>
    <x v="111"/>
    <x v="669"/>
    <x v="48"/>
    <x v="0"/>
    <x v="48"/>
    <x v="351"/>
    <x v="721"/>
    <x v="2"/>
    <x v="41"/>
    <x v="0"/>
    <x v="41"/>
    <x v="390"/>
    <x v="731"/>
    <x v="2"/>
    <x v="0"/>
  </r>
  <r>
    <x v="3"/>
    <x v="3"/>
    <x v="1096"/>
    <x v="52"/>
    <x v="1340"/>
    <x v="446"/>
    <x v="1"/>
    <x v="0"/>
    <x v="59"/>
    <x v="59"/>
    <x v="244"/>
    <x v="151"/>
    <x v="505"/>
    <x v="228"/>
    <x v="0"/>
    <x v="228"/>
    <x v="312"/>
    <x v="491"/>
    <x v="2"/>
    <x v="252"/>
    <x v="0"/>
    <x v="252"/>
    <x v="319"/>
    <x v="428"/>
    <x v="2"/>
    <x v="0"/>
  </r>
  <r>
    <x v="3"/>
    <x v="3"/>
    <x v="553"/>
    <x v="46"/>
    <x v="439"/>
    <x v="486"/>
    <x v="0"/>
    <x v="0"/>
    <x v="0"/>
    <x v="0"/>
    <x v="0"/>
    <x v="180"/>
    <x v="687"/>
    <x v="0"/>
    <x v="0"/>
    <x v="0"/>
    <x v="271"/>
    <x v="779"/>
    <x v="0"/>
    <x v="158"/>
    <x v="0"/>
    <x v="158"/>
    <x v="127"/>
    <x v="0"/>
    <x v="1"/>
    <x v="0"/>
  </r>
  <r>
    <x v="3"/>
    <x v="3"/>
    <x v="708"/>
    <x v="480"/>
    <x v="789"/>
    <x v="505"/>
    <x v="1"/>
    <x v="0"/>
    <x v="68"/>
    <x v="68"/>
    <x v="297"/>
    <x v="97"/>
    <x v="573"/>
    <x v="261"/>
    <x v="0"/>
    <x v="261"/>
    <x v="394"/>
    <x v="602"/>
    <x v="2"/>
    <x v="299"/>
    <x v="0"/>
    <x v="299"/>
    <x v="367"/>
    <x v="482"/>
    <x v="2"/>
    <x v="0"/>
  </r>
  <r>
    <x v="3"/>
    <x v="3"/>
    <x v="626"/>
    <x v="47"/>
    <x v="589"/>
    <x v="550"/>
    <x v="1"/>
    <x v="0"/>
    <x v="27"/>
    <x v="27"/>
    <x v="100"/>
    <x v="180"/>
    <x v="429"/>
    <x v="99"/>
    <x v="0"/>
    <x v="99"/>
    <x v="270"/>
    <x v="409"/>
    <x v="1"/>
    <x v="95"/>
    <x v="0"/>
    <x v="95"/>
    <x v="327"/>
    <x v="476"/>
    <x v="2"/>
    <x v="0"/>
  </r>
  <r>
    <x v="3"/>
    <x v="3"/>
    <x v="446"/>
    <x v="847"/>
    <x v="266"/>
    <x v="702"/>
    <x v="1"/>
    <x v="0"/>
    <x v="5"/>
    <x v="5"/>
    <x v="0"/>
    <x v="209"/>
    <x v="0"/>
    <x v="18"/>
    <x v="0"/>
    <x v="18"/>
    <x v="234"/>
    <x v="0"/>
    <x v="1"/>
    <x v="40"/>
    <x v="0"/>
    <x v="40"/>
    <x v="252"/>
    <x v="0"/>
    <x v="1"/>
    <x v="0"/>
  </r>
  <r>
    <x v="3"/>
    <x v="3"/>
    <x v="788"/>
    <x v="877"/>
    <x v="854"/>
    <x v="718"/>
    <x v="1"/>
    <x v="0"/>
    <x v="38"/>
    <x v="38"/>
    <x v="68"/>
    <x v="273"/>
    <x v="109"/>
    <x v="122"/>
    <x v="0"/>
    <x v="122"/>
    <x v="188"/>
    <x v="97"/>
    <x v="1"/>
    <x v="93"/>
    <x v="0"/>
    <x v="93"/>
    <x v="280"/>
    <x v="230"/>
    <x v="1"/>
    <x v="0"/>
  </r>
  <r>
    <x v="3"/>
    <x v="3"/>
    <x v="1085"/>
    <x v="884"/>
    <x v="1323"/>
    <x v="723"/>
    <x v="1"/>
    <x v="0"/>
    <x v="53"/>
    <x v="53"/>
    <x v="175"/>
    <x v="250"/>
    <x v="280"/>
    <x v="220"/>
    <x v="0"/>
    <x v="220"/>
    <x v="171"/>
    <x v="184"/>
    <x v="1"/>
    <x v="225"/>
    <x v="0"/>
    <x v="225"/>
    <x v="232"/>
    <x v="263"/>
    <x v="1"/>
    <x v="0"/>
  </r>
  <r>
    <x v="3"/>
    <x v="3"/>
    <x v="728"/>
    <x v="910"/>
    <x v="638"/>
    <x v="739"/>
    <x v="1"/>
    <x v="0"/>
    <x v="91"/>
    <x v="91"/>
    <x v="285"/>
    <x v="341"/>
    <x v="221"/>
    <x v="342"/>
    <x v="0"/>
    <x v="342"/>
    <x v="118"/>
    <x v="186"/>
    <x v="1"/>
    <x v="284"/>
    <x v="0"/>
    <x v="284"/>
    <x v="347"/>
    <x v="461"/>
    <x v="2"/>
    <x v="0"/>
  </r>
  <r>
    <x v="3"/>
    <x v="3"/>
    <x v="795"/>
    <x v="949"/>
    <x v="807"/>
    <x v="766"/>
    <x v="1"/>
    <x v="0"/>
    <x v="27"/>
    <x v="27"/>
    <x v="0"/>
    <x v="294"/>
    <x v="0"/>
    <x v="27"/>
    <x v="0"/>
    <x v="27"/>
    <x v="219"/>
    <x v="0"/>
    <x v="1"/>
    <x v="134"/>
    <x v="0"/>
    <x v="134"/>
    <x v="151"/>
    <x v="0"/>
    <x v="1"/>
    <x v="0"/>
  </r>
  <r>
    <x v="3"/>
    <x v="3"/>
    <x v="800"/>
    <x v="1031"/>
    <x v="814"/>
    <x v="811"/>
    <x v="1"/>
    <x v="0"/>
    <x v="4"/>
    <x v="4"/>
    <x v="70"/>
    <x v="120"/>
    <x v="682"/>
    <x v="18"/>
    <x v="0"/>
    <x v="18"/>
    <x v="343"/>
    <x v="750"/>
    <x v="2"/>
    <x v="38"/>
    <x v="0"/>
    <x v="38"/>
    <x v="358"/>
    <x v="673"/>
    <x v="2"/>
    <x v="0"/>
  </r>
  <r>
    <x v="3"/>
    <x v="3"/>
    <x v="1104"/>
    <x v="1038"/>
    <x v="1348"/>
    <x v="813"/>
    <x v="1"/>
    <x v="0"/>
    <x v="96"/>
    <x v="96"/>
    <x v="335"/>
    <x v="278"/>
    <x v="352"/>
    <x v="346"/>
    <x v="0"/>
    <x v="346"/>
    <x v="275"/>
    <x v="418"/>
    <x v="2"/>
    <x v="415"/>
    <x v="0"/>
    <x v="415"/>
    <x v="75"/>
    <x v="180"/>
    <x v="1"/>
    <x v="0"/>
  </r>
  <r>
    <x v="3"/>
    <x v="3"/>
    <x v="669"/>
    <x v="1050"/>
    <x v="616"/>
    <x v="820"/>
    <x v="1"/>
    <x v="0"/>
    <x v="38"/>
    <x v="38"/>
    <x v="31"/>
    <x v="300"/>
    <x v="40"/>
    <x v="65"/>
    <x v="0"/>
    <x v="65"/>
    <x v="219"/>
    <x v="84"/>
    <x v="1"/>
    <x v="85"/>
    <x v="0"/>
    <x v="85"/>
    <x v="244"/>
    <x v="89"/>
    <x v="1"/>
    <x v="0"/>
  </r>
  <r>
    <x v="3"/>
    <x v="3"/>
    <x v="643"/>
    <x v="1077"/>
    <x v="531"/>
    <x v="835"/>
    <x v="1"/>
    <x v="0"/>
    <x v="27"/>
    <x v="27"/>
    <x v="31"/>
    <x v="264"/>
    <x v="72"/>
    <x v="65"/>
    <x v="0"/>
    <x v="65"/>
    <x v="219"/>
    <x v="84"/>
    <x v="1"/>
    <x v="100"/>
    <x v="0"/>
    <x v="100"/>
    <x v="221"/>
    <x v="67"/>
    <x v="1"/>
    <x v="0"/>
  </r>
  <r>
    <x v="3"/>
    <x v="3"/>
    <x v="1020"/>
    <x v="1085"/>
    <x v="1138"/>
    <x v="842"/>
    <x v="1"/>
    <x v="0"/>
    <x v="42"/>
    <x v="42"/>
    <x v="21"/>
    <x v="325"/>
    <x v="21"/>
    <x v="162"/>
    <x v="0"/>
    <x v="162"/>
    <x v="107"/>
    <x v="7"/>
    <x v="1"/>
    <x v="78"/>
    <x v="0"/>
    <x v="78"/>
    <x v="238"/>
    <x v="60"/>
    <x v="1"/>
    <x v="0"/>
  </r>
  <r>
    <x v="3"/>
    <x v="3"/>
    <x v="525"/>
    <x v="1089"/>
    <x v="397"/>
    <x v="843"/>
    <x v="1"/>
    <x v="0"/>
    <x v="22"/>
    <x v="22"/>
    <x v="0"/>
    <x v="277"/>
    <x v="0"/>
    <x v="150"/>
    <x v="0"/>
    <x v="150"/>
    <x v="102"/>
    <x v="0"/>
    <x v="1"/>
    <x v="140"/>
    <x v="0"/>
    <x v="140"/>
    <x v="143"/>
    <x v="0"/>
    <x v="1"/>
    <x v="0"/>
  </r>
  <r>
    <x v="3"/>
    <x v="3"/>
    <x v="596"/>
    <x v="1103"/>
    <x v="501"/>
    <x v="854"/>
    <x v="1"/>
    <x v="0"/>
    <x v="46"/>
    <x v="46"/>
    <x v="261"/>
    <x v="65"/>
    <x v="648"/>
    <x v="80"/>
    <x v="0"/>
    <x v="80"/>
    <x v="463"/>
    <x v="765"/>
    <x v="2"/>
    <x v="186"/>
    <x v="0"/>
    <x v="186"/>
    <x v="457"/>
    <x v="693"/>
    <x v="2"/>
    <x v="0"/>
  </r>
  <r>
    <x v="3"/>
    <x v="3"/>
    <x v="422"/>
    <x v="1105"/>
    <x v="138"/>
    <x v="855"/>
    <x v="1"/>
    <x v="0"/>
    <x v="113"/>
    <x v="113"/>
    <x v="381"/>
    <x v="240"/>
    <x v="394"/>
    <x v="405"/>
    <x v="0"/>
    <x v="405"/>
    <x v="211"/>
    <x v="368"/>
    <x v="1"/>
    <x v="307"/>
    <x v="0"/>
    <x v="307"/>
    <x v="532"/>
    <x v="720"/>
    <x v="2"/>
    <x v="0"/>
  </r>
  <r>
    <x v="3"/>
    <x v="3"/>
    <x v="749"/>
    <x v="1163"/>
    <x v="645"/>
    <x v="891"/>
    <x v="0"/>
    <x v="0"/>
    <x v="0"/>
    <x v="0"/>
    <x v="82"/>
    <x v="89"/>
    <x v="687"/>
    <x v="0"/>
    <x v="0"/>
    <x v="0"/>
    <x v="386"/>
    <x v="779"/>
    <x v="0"/>
    <x v="55"/>
    <x v="0"/>
    <x v="55"/>
    <x v="354"/>
    <x v="619"/>
    <x v="2"/>
    <x v="0"/>
  </r>
  <r>
    <x v="3"/>
    <x v="3"/>
    <x v="1073"/>
    <x v="1173"/>
    <x v="1288"/>
    <x v="898"/>
    <x v="1"/>
    <x v="0"/>
    <x v="27"/>
    <x v="27"/>
    <x v="0"/>
    <x v="294"/>
    <x v="0"/>
    <x v="0"/>
    <x v="0"/>
    <x v="0"/>
    <x v="271"/>
    <x v="779"/>
    <x v="0"/>
    <x v="231"/>
    <x v="0"/>
    <x v="231"/>
    <x v="83"/>
    <x v="0"/>
    <x v="1"/>
    <x v="1"/>
  </r>
  <r>
    <x v="3"/>
    <x v="3"/>
    <x v="753"/>
    <x v="1197"/>
    <x v="635"/>
    <x v="913"/>
    <x v="1"/>
    <x v="0"/>
    <x v="66"/>
    <x v="66"/>
    <x v="241"/>
    <x v="233"/>
    <x v="358"/>
    <x v="279"/>
    <x v="0"/>
    <x v="279"/>
    <x v="174"/>
    <x v="248"/>
    <x v="1"/>
    <x v="102"/>
    <x v="0"/>
    <x v="102"/>
    <x v="481"/>
    <x v="760"/>
    <x v="2"/>
    <x v="0"/>
  </r>
  <r>
    <x v="3"/>
    <x v="3"/>
    <x v="763"/>
    <x v="1271"/>
    <x v="651"/>
    <x v="947"/>
    <x v="1"/>
    <x v="0"/>
    <x v="105"/>
    <x v="105"/>
    <x v="370"/>
    <x v="178"/>
    <x v="431"/>
    <x v="394"/>
    <x v="0"/>
    <x v="394"/>
    <x v="212"/>
    <x v="363"/>
    <x v="1"/>
    <x v="373"/>
    <x v="0"/>
    <x v="373"/>
    <x v="426"/>
    <x v="528"/>
    <x v="2"/>
    <x v="0"/>
  </r>
  <r>
    <x v="3"/>
    <x v="3"/>
    <x v="430"/>
    <x v="1280"/>
    <x v="196"/>
    <x v="951"/>
    <x v="1"/>
    <x v="0"/>
    <x v="8"/>
    <x v="8"/>
    <x v="31"/>
    <x v="180"/>
    <x v="429"/>
    <x v="19"/>
    <x v="0"/>
    <x v="19"/>
    <x v="289"/>
    <x v="631"/>
    <x v="2"/>
    <x v="26"/>
    <x v="0"/>
    <x v="26"/>
    <x v="315"/>
    <x v="424"/>
    <x v="2"/>
    <x v="0"/>
  </r>
  <r>
    <x v="3"/>
    <x v="24"/>
    <x v="283"/>
    <x v="226"/>
    <x v="824"/>
    <x v="24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3"/>
    <x v="24"/>
    <x v="1160"/>
    <x v="231"/>
    <x v="1076"/>
    <x v="64"/>
    <x v="1"/>
    <x v="0"/>
    <x v="77"/>
    <x v="77"/>
    <x v="278"/>
    <x v="245"/>
    <x v="358"/>
    <x v="275"/>
    <x v="0"/>
    <x v="275"/>
    <x v="299"/>
    <x v="457"/>
    <x v="2"/>
    <x v="221"/>
    <x v="0"/>
    <x v="221"/>
    <x v="439"/>
    <x v="645"/>
    <x v="2"/>
    <x v="0"/>
  </r>
  <r>
    <x v="3"/>
    <x v="24"/>
    <x v="244"/>
    <x v="224"/>
    <x v="549"/>
    <x v="66"/>
    <x v="1"/>
    <x v="0"/>
    <x v="42"/>
    <x v="42"/>
    <x v="185"/>
    <x v="118"/>
    <x v="592"/>
    <x v="161"/>
    <x v="0"/>
    <x v="161"/>
    <x v="327"/>
    <x v="557"/>
    <x v="2"/>
    <x v="76"/>
    <x v="0"/>
    <x v="76"/>
    <x v="449"/>
    <x v="755"/>
    <x v="2"/>
    <x v="0"/>
  </r>
  <r>
    <x v="3"/>
    <x v="24"/>
    <x v="237"/>
    <x v="223"/>
    <x v="461"/>
    <x v="69"/>
    <x v="1"/>
    <x v="0"/>
    <x v="101"/>
    <x v="101"/>
    <x v="312"/>
    <x v="361"/>
    <x v="206"/>
    <x v="366"/>
    <x v="0"/>
    <x v="366"/>
    <x v="105"/>
    <x v="194"/>
    <x v="1"/>
    <x v="304"/>
    <x v="0"/>
    <x v="304"/>
    <x v="393"/>
    <x v="523"/>
    <x v="2"/>
    <x v="0"/>
  </r>
  <r>
    <x v="3"/>
    <x v="24"/>
    <x v="265"/>
    <x v="225"/>
    <x v="648"/>
    <x v="76"/>
    <x v="1"/>
    <x v="0"/>
    <x v="66"/>
    <x v="66"/>
    <x v="91"/>
    <x v="376"/>
    <x v="49"/>
    <x v="266"/>
    <x v="0"/>
    <x v="266"/>
    <x v="72"/>
    <x v="23"/>
    <x v="1"/>
    <x v="248"/>
    <x v="0"/>
    <x v="248"/>
    <x v="103"/>
    <x v="59"/>
    <x v="1"/>
    <x v="0"/>
  </r>
  <r>
    <x v="3"/>
    <x v="24"/>
    <x v="1166"/>
    <x v="233"/>
    <x v="1208"/>
    <x v="84"/>
    <x v="1"/>
    <x v="0"/>
    <x v="53"/>
    <x v="53"/>
    <x v="138"/>
    <x v="293"/>
    <x v="174"/>
    <x v="0"/>
    <x v="0"/>
    <x v="0"/>
    <x v="434"/>
    <x v="779"/>
    <x v="0"/>
    <x v="155"/>
    <x v="0"/>
    <x v="155"/>
    <x v="305"/>
    <x v="399"/>
    <x v="1"/>
    <x v="0"/>
  </r>
  <r>
    <x v="3"/>
    <x v="24"/>
    <x v="1193"/>
    <x v="230"/>
    <x v="1071"/>
    <x v="201"/>
    <x v="1"/>
    <x v="0"/>
    <x v="136"/>
    <x v="136"/>
    <x v="439"/>
    <x v="248"/>
    <x v="403"/>
    <x v="437"/>
    <x v="0"/>
    <x v="437"/>
    <x v="447"/>
    <x v="552"/>
    <x v="2"/>
    <x v="432"/>
    <x v="0"/>
    <x v="432"/>
    <x v="512"/>
    <x v="571"/>
    <x v="2"/>
    <x v="0"/>
  </r>
  <r>
    <x v="3"/>
    <x v="24"/>
    <x v="365"/>
    <x v="220"/>
    <x v="223"/>
    <x v="252"/>
    <x v="1"/>
    <x v="0"/>
    <x v="42"/>
    <x v="42"/>
    <x v="68"/>
    <x v="294"/>
    <x v="87"/>
    <x v="101"/>
    <x v="0"/>
    <x v="101"/>
    <x v="215"/>
    <x v="145"/>
    <x v="1"/>
    <x v="26"/>
    <x v="0"/>
    <x v="26"/>
    <x v="369"/>
    <x v="721"/>
    <x v="2"/>
    <x v="0"/>
  </r>
  <r>
    <x v="3"/>
    <x v="24"/>
    <x v="369"/>
    <x v="219"/>
    <x v="183"/>
    <x v="294"/>
    <x v="1"/>
    <x v="0"/>
    <x v="108"/>
    <x v="108"/>
    <x v="348"/>
    <x v="337"/>
    <x v="276"/>
    <x v="378"/>
    <x v="0"/>
    <x v="378"/>
    <x v="147"/>
    <x v="280"/>
    <x v="1"/>
    <x v="337"/>
    <x v="0"/>
    <x v="337"/>
    <x v="425"/>
    <x v="545"/>
    <x v="2"/>
    <x v="0"/>
  </r>
  <r>
    <x v="3"/>
    <x v="24"/>
    <x v="869"/>
    <x v="229"/>
    <x v="1044"/>
    <x v="297"/>
    <x v="1"/>
    <x v="0"/>
    <x v="53"/>
    <x v="53"/>
    <x v="182"/>
    <x v="236"/>
    <x v="321"/>
    <x v="187"/>
    <x v="0"/>
    <x v="187"/>
    <x v="262"/>
    <x v="392"/>
    <x v="1"/>
    <x v="173"/>
    <x v="0"/>
    <x v="173"/>
    <x v="365"/>
    <x v="543"/>
    <x v="2"/>
    <x v="0"/>
  </r>
  <r>
    <x v="3"/>
    <x v="24"/>
    <x v="827"/>
    <x v="228"/>
    <x v="873"/>
    <x v="299"/>
    <x v="1"/>
    <x v="0"/>
    <x v="124"/>
    <x v="124"/>
    <x v="412"/>
    <x v="160"/>
    <x v="451"/>
    <x v="430"/>
    <x v="0"/>
    <x v="430"/>
    <x v="294"/>
    <x v="424"/>
    <x v="2"/>
    <x v="421"/>
    <x v="0"/>
    <x v="421"/>
    <x v="459"/>
    <x v="540"/>
    <x v="2"/>
    <x v="0"/>
  </r>
  <r>
    <x v="3"/>
    <x v="24"/>
    <x v="372"/>
    <x v="218"/>
    <x v="131"/>
    <x v="308"/>
    <x v="1"/>
    <x v="0"/>
    <x v="48"/>
    <x v="48"/>
    <x v="124"/>
    <x v="282"/>
    <x v="177"/>
    <x v="129"/>
    <x v="0"/>
    <x v="129"/>
    <x v="271"/>
    <x v="415"/>
    <x v="2"/>
    <x v="122"/>
    <x v="0"/>
    <x v="122"/>
    <x v="330"/>
    <x v="471"/>
    <x v="2"/>
    <x v="0"/>
  </r>
  <r>
    <x v="3"/>
    <x v="24"/>
    <x v="772"/>
    <x v="227"/>
    <x v="830"/>
    <x v="317"/>
    <x v="1"/>
    <x v="0"/>
    <x v="23"/>
    <x v="23"/>
    <x v="0"/>
    <x v="282"/>
    <x v="0"/>
    <x v="48"/>
    <x v="0"/>
    <x v="48"/>
    <x v="198"/>
    <x v="0"/>
    <x v="1"/>
    <x v="33"/>
    <x v="0"/>
    <x v="33"/>
    <x v="260"/>
    <x v="0"/>
    <x v="1"/>
    <x v="0"/>
  </r>
  <r>
    <x v="3"/>
    <x v="24"/>
    <x v="294"/>
    <x v="217"/>
    <x v="110"/>
    <x v="326"/>
    <x v="0"/>
    <x v="0"/>
    <x v="0"/>
    <x v="0"/>
    <x v="0"/>
    <x v="180"/>
    <x v="687"/>
    <x v="0"/>
    <x v="0"/>
    <x v="0"/>
    <x v="271"/>
    <x v="779"/>
    <x v="0"/>
    <x v="24"/>
    <x v="0"/>
    <x v="24"/>
    <x v="271"/>
    <x v="0"/>
    <x v="1"/>
    <x v="0"/>
  </r>
  <r>
    <x v="3"/>
    <x v="24"/>
    <x v="939"/>
    <x v="232"/>
    <x v="1148"/>
    <x v="330"/>
    <x v="1"/>
    <x v="0"/>
    <x v="120"/>
    <x v="120"/>
    <x v="404"/>
    <x v="131"/>
    <x v="480"/>
    <x v="364"/>
    <x v="0"/>
    <x v="364"/>
    <x v="481"/>
    <x v="682"/>
    <x v="2"/>
    <x v="501"/>
    <x v="0"/>
    <x v="501"/>
    <x v="10"/>
    <x v="112"/>
    <x v="1"/>
    <x v="0"/>
  </r>
  <r>
    <x v="3"/>
    <x v="24"/>
    <x v="538"/>
    <x v="222"/>
    <x v="411"/>
    <x v="406"/>
    <x v="1"/>
    <x v="0"/>
    <x v="23"/>
    <x v="23"/>
    <x v="40"/>
    <x v="236"/>
    <x v="125"/>
    <x v="56"/>
    <x v="0"/>
    <x v="56"/>
    <x v="244"/>
    <x v="172"/>
    <x v="1"/>
    <x v="26"/>
    <x v="0"/>
    <x v="26"/>
    <x v="330"/>
    <x v="567"/>
    <x v="2"/>
    <x v="0"/>
  </r>
  <r>
    <x v="3"/>
    <x v="24"/>
    <x v="470"/>
    <x v="221"/>
    <x v="293"/>
    <x v="445"/>
    <x v="1"/>
    <x v="0"/>
    <x v="124"/>
    <x v="124"/>
    <x v="374"/>
    <x v="382"/>
    <x v="242"/>
    <x v="413"/>
    <x v="0"/>
    <x v="413"/>
    <x v="119"/>
    <x v="268"/>
    <x v="1"/>
    <x v="427"/>
    <x v="0"/>
    <x v="427"/>
    <x v="107"/>
    <x v="273"/>
    <x v="1"/>
    <x v="0"/>
  </r>
  <r>
    <x v="3"/>
    <x v="24"/>
    <x v="969"/>
    <x v="489"/>
    <x v="1160"/>
    <x v="524"/>
    <x v="1"/>
    <x v="0"/>
    <x v="131"/>
    <x v="131"/>
    <x v="426"/>
    <x v="208"/>
    <x v="415"/>
    <x v="426"/>
    <x v="0"/>
    <x v="426"/>
    <x v="453"/>
    <x v="577"/>
    <x v="2"/>
    <x v="447"/>
    <x v="0"/>
    <x v="447"/>
    <x v="341"/>
    <x v="431"/>
    <x v="2"/>
    <x v="0"/>
  </r>
  <r>
    <x v="3"/>
    <x v="24"/>
    <x v="571"/>
    <x v="487"/>
    <x v="492"/>
    <x v="527"/>
    <x v="1"/>
    <x v="0"/>
    <x v="32"/>
    <x v="32"/>
    <x v="49"/>
    <x v="264"/>
    <x v="97"/>
    <x v="28"/>
    <x v="0"/>
    <x v="28"/>
    <x v="303"/>
    <x v="669"/>
    <x v="2"/>
    <x v="26"/>
    <x v="0"/>
    <x v="26"/>
    <x v="346"/>
    <x v="654"/>
    <x v="2"/>
    <x v="0"/>
  </r>
  <r>
    <x v="3"/>
    <x v="24"/>
    <x v="308"/>
    <x v="216"/>
    <x v="3"/>
    <x v="565"/>
    <x v="0"/>
    <x v="0"/>
    <x v="0"/>
    <x v="0"/>
    <x v="0"/>
    <x v="180"/>
    <x v="687"/>
    <x v="0"/>
    <x v="0"/>
    <x v="0"/>
    <x v="271"/>
    <x v="779"/>
    <x v="0"/>
    <x v="26"/>
    <x v="0"/>
    <x v="26"/>
    <x v="266"/>
    <x v="0"/>
    <x v="1"/>
    <x v="1"/>
  </r>
  <r>
    <x v="3"/>
    <x v="24"/>
    <x v="575"/>
    <x v="486"/>
    <x v="471"/>
    <x v="569"/>
    <x v="1"/>
    <x v="0"/>
    <x v="27"/>
    <x v="27"/>
    <x v="74"/>
    <x v="211"/>
    <x v="250"/>
    <x v="84"/>
    <x v="0"/>
    <x v="84"/>
    <x v="252"/>
    <x v="275"/>
    <x v="1"/>
    <x v="84"/>
    <x v="0"/>
    <x v="84"/>
    <x v="302"/>
    <x v="353"/>
    <x v="1"/>
    <x v="0"/>
  </r>
  <r>
    <x v="3"/>
    <x v="24"/>
    <x v="540"/>
    <x v="485"/>
    <x v="413"/>
    <x v="586"/>
    <x v="1"/>
    <x v="0"/>
    <x v="40"/>
    <x v="40"/>
    <x v="68"/>
    <x v="282"/>
    <x v="100"/>
    <x v="48"/>
    <x v="0"/>
    <x v="48"/>
    <x v="305"/>
    <x v="631"/>
    <x v="2"/>
    <x v="84"/>
    <x v="0"/>
    <x v="84"/>
    <x v="292"/>
    <x v="285"/>
    <x v="1"/>
    <x v="0"/>
  </r>
  <r>
    <x v="3"/>
    <x v="24"/>
    <x v="664"/>
    <x v="488"/>
    <x v="608"/>
    <x v="593"/>
    <x v="1"/>
    <x v="0"/>
    <x v="27"/>
    <x v="27"/>
    <x v="0"/>
    <x v="294"/>
    <x v="0"/>
    <x v="65"/>
    <x v="0"/>
    <x v="65"/>
    <x v="176"/>
    <x v="0"/>
    <x v="1"/>
    <x v="51"/>
    <x v="0"/>
    <x v="51"/>
    <x v="238"/>
    <x v="0"/>
    <x v="1"/>
    <x v="0"/>
  </r>
  <r>
    <x v="3"/>
    <x v="24"/>
    <x v="481"/>
    <x v="914"/>
    <x v="328"/>
    <x v="743"/>
    <x v="1"/>
    <x v="0"/>
    <x v="23"/>
    <x v="23"/>
    <x v="31"/>
    <x v="245"/>
    <x v="87"/>
    <x v="48"/>
    <x v="0"/>
    <x v="48"/>
    <x v="244"/>
    <x v="151"/>
    <x v="1"/>
    <x v="26"/>
    <x v="0"/>
    <x v="26"/>
    <x v="315"/>
    <x v="424"/>
    <x v="2"/>
    <x v="0"/>
  </r>
  <r>
    <x v="3"/>
    <x v="24"/>
    <x v="793"/>
    <x v="926"/>
    <x v="797"/>
    <x v="751"/>
    <x v="1"/>
    <x v="0"/>
    <x v="32"/>
    <x v="32"/>
    <x v="85"/>
    <x v="223"/>
    <x v="232"/>
    <x v="56"/>
    <x v="0"/>
    <x v="56"/>
    <x v="319"/>
    <x v="663"/>
    <x v="2"/>
    <x v="69"/>
    <x v="0"/>
    <x v="69"/>
    <x v="339"/>
    <x v="544"/>
    <x v="2"/>
    <x v="0"/>
  </r>
  <r>
    <x v="3"/>
    <x v="24"/>
    <x v="908"/>
    <x v="957"/>
    <x v="999"/>
    <x v="770"/>
    <x v="1"/>
    <x v="0"/>
    <x v="61"/>
    <x v="61"/>
    <x v="124"/>
    <x v="339"/>
    <x v="100"/>
    <x v="37"/>
    <x v="0"/>
    <x v="37"/>
    <x v="396"/>
    <x v="757"/>
    <x v="2"/>
    <x v="234"/>
    <x v="0"/>
    <x v="234"/>
    <x v="146"/>
    <x v="122"/>
    <x v="1"/>
    <x v="0"/>
  </r>
  <r>
    <x v="3"/>
    <x v="24"/>
    <x v="738"/>
    <x v="1006"/>
    <x v="700"/>
    <x v="797"/>
    <x v="1"/>
    <x v="0"/>
    <x v="19"/>
    <x v="19"/>
    <x v="40"/>
    <x v="209"/>
    <x v="181"/>
    <x v="0"/>
    <x v="0"/>
    <x v="0"/>
    <x v="339"/>
    <x v="779"/>
    <x v="0"/>
    <x v="0"/>
    <x v="0"/>
    <x v="0"/>
    <x v="378"/>
    <x v="424"/>
    <x v="0"/>
    <x v="0"/>
  </r>
  <r>
    <x v="3"/>
    <x v="24"/>
    <x v="416"/>
    <x v="1016"/>
    <x v="226"/>
    <x v="802"/>
    <x v="1"/>
    <x v="0"/>
    <x v="19"/>
    <x v="19"/>
    <x v="40"/>
    <x v="209"/>
    <x v="181"/>
    <x v="0"/>
    <x v="0"/>
    <x v="0"/>
    <x v="339"/>
    <x v="779"/>
    <x v="0"/>
    <x v="268"/>
    <x v="0"/>
    <x v="268"/>
    <x v="77"/>
    <x v="13"/>
    <x v="1"/>
    <x v="1"/>
  </r>
  <r>
    <x v="3"/>
    <x v="24"/>
    <x v="1009"/>
    <x v="1027"/>
    <x v="1068"/>
    <x v="807"/>
    <x v="1"/>
    <x v="0"/>
    <x v="13"/>
    <x v="13"/>
    <x v="1"/>
    <x v="243"/>
    <x v="2"/>
    <x v="4"/>
    <x v="0"/>
    <x v="4"/>
    <x v="263"/>
    <x v="28"/>
    <x v="1"/>
    <x v="13"/>
    <x v="0"/>
    <x v="13"/>
    <x v="295"/>
    <x v="10"/>
    <x v="1"/>
    <x v="1"/>
  </r>
  <r>
    <x v="3"/>
    <x v="24"/>
    <x v="601"/>
    <x v="1256"/>
    <x v="463"/>
    <x v="940"/>
    <x v="1"/>
    <x v="0"/>
    <x v="23"/>
    <x v="23"/>
    <x v="2"/>
    <x v="280"/>
    <x v="1"/>
    <x v="0"/>
    <x v="0"/>
    <x v="0"/>
    <x v="276"/>
    <x v="779"/>
    <x v="0"/>
    <x v="3"/>
    <x v="0"/>
    <x v="3"/>
    <x v="311"/>
    <x v="126"/>
    <x v="1"/>
    <x v="0"/>
  </r>
  <r>
    <x v="3"/>
    <x v="17"/>
    <x v="223"/>
    <x v="154"/>
    <x v="428"/>
    <x v="1"/>
    <x v="1"/>
    <x v="0"/>
    <x v="8"/>
    <x v="8"/>
    <x v="31"/>
    <x v="180"/>
    <x v="429"/>
    <x v="27"/>
    <x v="0"/>
    <x v="27"/>
    <x v="271"/>
    <x v="415"/>
    <x v="2"/>
    <x v="26"/>
    <x v="0"/>
    <x v="26"/>
    <x v="315"/>
    <x v="424"/>
    <x v="2"/>
    <x v="0"/>
  </r>
  <r>
    <x v="3"/>
    <x v="17"/>
    <x v="213"/>
    <x v="151"/>
    <x v="369"/>
    <x v="56"/>
    <x v="1"/>
    <x v="0"/>
    <x v="8"/>
    <x v="8"/>
    <x v="49"/>
    <x v="152"/>
    <x v="628"/>
    <x v="0"/>
    <x v="0"/>
    <x v="0"/>
    <x v="351"/>
    <x v="779"/>
    <x v="0"/>
    <x v="36"/>
    <x v="0"/>
    <x v="36"/>
    <x v="330"/>
    <x v="551"/>
    <x v="2"/>
    <x v="0"/>
  </r>
  <r>
    <x v="3"/>
    <x v="17"/>
    <x v="1163"/>
    <x v="157"/>
    <x v="1140"/>
    <x v="74"/>
    <x v="1"/>
    <x v="0"/>
    <x v="142"/>
    <x v="142"/>
    <x v="459"/>
    <x v="223"/>
    <x v="416"/>
    <x v="457"/>
    <x v="0"/>
    <x v="457"/>
    <x v="473"/>
    <x v="593"/>
    <x v="2"/>
    <x v="478"/>
    <x v="0"/>
    <x v="478"/>
    <x v="303"/>
    <x v="418"/>
    <x v="1"/>
    <x v="0"/>
  </r>
  <r>
    <x v="3"/>
    <x v="17"/>
    <x v="221"/>
    <x v="149"/>
    <x v="356"/>
    <x v="176"/>
    <x v="1"/>
    <x v="0"/>
    <x v="13"/>
    <x v="13"/>
    <x v="0"/>
    <x v="245"/>
    <x v="0"/>
    <x v="0"/>
    <x v="0"/>
    <x v="0"/>
    <x v="271"/>
    <x v="779"/>
    <x v="0"/>
    <x v="26"/>
    <x v="0"/>
    <x v="26"/>
    <x v="266"/>
    <x v="0"/>
    <x v="1"/>
    <x v="1"/>
  </r>
  <r>
    <x v="3"/>
    <x v="17"/>
    <x v="504"/>
    <x v="150"/>
    <x v="358"/>
    <x v="241"/>
    <x v="1"/>
    <x v="0"/>
    <x v="8"/>
    <x v="8"/>
    <x v="31"/>
    <x v="180"/>
    <x v="429"/>
    <x v="27"/>
    <x v="0"/>
    <x v="27"/>
    <x v="271"/>
    <x v="415"/>
    <x v="2"/>
    <x v="186"/>
    <x v="0"/>
    <x v="186"/>
    <x v="123"/>
    <x v="22"/>
    <x v="1"/>
    <x v="1"/>
  </r>
  <r>
    <x v="3"/>
    <x v="17"/>
    <x v="534"/>
    <x v="153"/>
    <x v="419"/>
    <x v="306"/>
    <x v="1"/>
    <x v="0"/>
    <x v="98"/>
    <x v="98"/>
    <x v="371"/>
    <x v="85"/>
    <x v="550"/>
    <x v="369"/>
    <x v="0"/>
    <x v="369"/>
    <x v="389"/>
    <x v="538"/>
    <x v="2"/>
    <x v="296"/>
    <x v="0"/>
    <x v="296"/>
    <x v="524"/>
    <x v="710"/>
    <x v="2"/>
    <x v="0"/>
  </r>
  <r>
    <x v="3"/>
    <x v="17"/>
    <x v="508"/>
    <x v="148"/>
    <x v="347"/>
    <x v="375"/>
    <x v="1"/>
    <x v="0"/>
    <x v="40"/>
    <x v="40"/>
    <x v="114"/>
    <x v="223"/>
    <x v="271"/>
    <x v="150"/>
    <x v="0"/>
    <x v="150"/>
    <x v="198"/>
    <x v="166"/>
    <x v="1"/>
    <x v="105"/>
    <x v="0"/>
    <x v="105"/>
    <x v="338"/>
    <x v="500"/>
    <x v="2"/>
    <x v="0"/>
  </r>
  <r>
    <x v="3"/>
    <x v="17"/>
    <x v="661"/>
    <x v="482"/>
    <x v="614"/>
    <x v="493"/>
    <x v="1"/>
    <x v="0"/>
    <x v="13"/>
    <x v="13"/>
    <x v="49"/>
    <x v="180"/>
    <x v="429"/>
    <x v="48"/>
    <x v="0"/>
    <x v="48"/>
    <x v="271"/>
    <x v="415"/>
    <x v="2"/>
    <x v="72"/>
    <x v="0"/>
    <x v="72"/>
    <x v="280"/>
    <x v="202"/>
    <x v="1"/>
    <x v="1"/>
  </r>
  <r>
    <x v="3"/>
    <x v="17"/>
    <x v="392"/>
    <x v="146"/>
    <x v="200"/>
    <x v="521"/>
    <x v="1"/>
    <x v="0"/>
    <x v="8"/>
    <x v="8"/>
    <x v="31"/>
    <x v="180"/>
    <x v="429"/>
    <x v="27"/>
    <x v="0"/>
    <x v="27"/>
    <x v="271"/>
    <x v="415"/>
    <x v="2"/>
    <x v="84"/>
    <x v="0"/>
    <x v="84"/>
    <x v="245"/>
    <x v="91"/>
    <x v="1"/>
    <x v="0"/>
  </r>
  <r>
    <x v="3"/>
    <x v="17"/>
    <x v="515"/>
    <x v="152"/>
    <x v="382"/>
    <x v="552"/>
    <x v="1"/>
    <x v="0"/>
    <x v="13"/>
    <x v="13"/>
    <x v="0"/>
    <x v="245"/>
    <x v="0"/>
    <x v="48"/>
    <x v="0"/>
    <x v="48"/>
    <x v="198"/>
    <x v="0"/>
    <x v="1"/>
    <x v="36"/>
    <x v="0"/>
    <x v="36"/>
    <x v="257"/>
    <x v="0"/>
    <x v="1"/>
    <x v="0"/>
  </r>
  <r>
    <x v="3"/>
    <x v="17"/>
    <x v="474"/>
    <x v="147"/>
    <x v="306"/>
    <x v="571"/>
    <x v="1"/>
    <x v="0"/>
    <x v="42"/>
    <x v="42"/>
    <x v="124"/>
    <x v="223"/>
    <x v="288"/>
    <x v="116"/>
    <x v="0"/>
    <x v="116"/>
    <x v="305"/>
    <x v="542"/>
    <x v="2"/>
    <x v="134"/>
    <x v="0"/>
    <x v="134"/>
    <x v="315"/>
    <x v="424"/>
    <x v="2"/>
    <x v="0"/>
  </r>
  <r>
    <x v="3"/>
    <x v="17"/>
    <x v="983"/>
    <x v="159"/>
    <x v="1268"/>
    <x v="601"/>
    <x v="1"/>
    <x v="0"/>
    <x v="13"/>
    <x v="13"/>
    <x v="31"/>
    <x v="201"/>
    <x v="198"/>
    <x v="27"/>
    <x v="0"/>
    <x v="27"/>
    <x v="271"/>
    <x v="415"/>
    <x v="2"/>
    <x v="65"/>
    <x v="0"/>
    <x v="65"/>
    <x v="266"/>
    <x v="126"/>
    <x v="1"/>
    <x v="0"/>
  </r>
  <r>
    <x v="3"/>
    <x v="17"/>
    <x v="720"/>
    <x v="156"/>
    <x v="703"/>
    <x v="636"/>
    <x v="1"/>
    <x v="0"/>
    <x v="46"/>
    <x v="46"/>
    <x v="182"/>
    <x v="165"/>
    <x v="483"/>
    <x v="200"/>
    <x v="0"/>
    <x v="200"/>
    <x v="231"/>
    <x v="308"/>
    <x v="1"/>
    <x v="186"/>
    <x v="0"/>
    <x v="186"/>
    <x v="330"/>
    <x v="455"/>
    <x v="2"/>
    <x v="0"/>
  </r>
  <r>
    <x v="3"/>
    <x v="17"/>
    <x v="992"/>
    <x v="158"/>
    <x v="1207"/>
    <x v="664"/>
    <x v="1"/>
    <x v="0"/>
    <x v="8"/>
    <x v="8"/>
    <x v="0"/>
    <x v="223"/>
    <x v="0"/>
    <x v="27"/>
    <x v="0"/>
    <x v="27"/>
    <x v="219"/>
    <x v="0"/>
    <x v="1"/>
    <x v="20"/>
    <x v="0"/>
    <x v="20"/>
    <x v="280"/>
    <x v="0"/>
    <x v="1"/>
    <x v="1"/>
  </r>
  <r>
    <x v="3"/>
    <x v="17"/>
    <x v="581"/>
    <x v="155"/>
    <x v="485"/>
    <x v="670"/>
    <x v="1"/>
    <x v="0"/>
    <x v="61"/>
    <x v="61"/>
    <x v="209"/>
    <x v="245"/>
    <x v="321"/>
    <x v="264"/>
    <x v="0"/>
    <x v="264"/>
    <x v="156"/>
    <x v="201"/>
    <x v="1"/>
    <x v="177"/>
    <x v="0"/>
    <x v="177"/>
    <x v="405"/>
    <x v="618"/>
    <x v="2"/>
    <x v="0"/>
  </r>
  <r>
    <x v="3"/>
    <x v="17"/>
    <x v="1042"/>
    <x v="1269"/>
    <x v="1103"/>
    <x v="946"/>
    <x v="0"/>
    <x v="0"/>
    <x v="0"/>
    <x v="0"/>
    <x v="0"/>
    <x v="180"/>
    <x v="687"/>
    <x v="0"/>
    <x v="0"/>
    <x v="0"/>
    <x v="271"/>
    <x v="779"/>
    <x v="0"/>
    <x v="134"/>
    <x v="0"/>
    <x v="134"/>
    <x v="151"/>
    <x v="0"/>
    <x v="1"/>
    <x v="1"/>
  </r>
  <r>
    <x v="3"/>
    <x v="44"/>
    <x v="1150"/>
    <x v="400"/>
    <x v="1195"/>
    <x v="19"/>
    <x v="1"/>
    <x v="0"/>
    <x v="151"/>
    <x v="151"/>
    <x v="471"/>
    <x v="321"/>
    <x v="386"/>
    <x v="471"/>
    <x v="0"/>
    <x v="471"/>
    <x v="476"/>
    <x v="592"/>
    <x v="2"/>
    <x v="482"/>
    <x v="0"/>
    <x v="482"/>
    <x v="374"/>
    <x v="445"/>
    <x v="2"/>
    <x v="0"/>
  </r>
  <r>
    <x v="3"/>
    <x v="44"/>
    <x v="230"/>
    <x v="397"/>
    <x v="467"/>
    <x v="23"/>
    <x v="1"/>
    <x v="0"/>
    <x v="165"/>
    <x v="165"/>
    <x v="500"/>
    <x v="34"/>
    <x v="529"/>
    <x v="536"/>
    <x v="0"/>
    <x v="536"/>
    <x v="94"/>
    <x v="348"/>
    <x v="1"/>
    <x v="504"/>
    <x v="0"/>
    <x v="504"/>
    <x v="537"/>
    <x v="559"/>
    <x v="2"/>
    <x v="0"/>
  </r>
  <r>
    <x v="3"/>
    <x v="44"/>
    <x v="1162"/>
    <x v="401"/>
    <x v="1199"/>
    <x v="73"/>
    <x v="1"/>
    <x v="0"/>
    <x v="19"/>
    <x v="19"/>
    <x v="31"/>
    <x v="223"/>
    <x v="125"/>
    <x v="0"/>
    <x v="0"/>
    <x v="0"/>
    <x v="329"/>
    <x v="779"/>
    <x v="0"/>
    <x v="0"/>
    <x v="0"/>
    <x v="0"/>
    <x v="369"/>
    <x v="424"/>
    <x v="0"/>
    <x v="0"/>
  </r>
  <r>
    <x v="3"/>
    <x v="44"/>
    <x v="1188"/>
    <x v="402"/>
    <x v="1206"/>
    <x v="186"/>
    <x v="1"/>
    <x v="0"/>
    <x v="70"/>
    <x v="70"/>
    <x v="209"/>
    <x v="307"/>
    <x v="209"/>
    <x v="65"/>
    <x v="0"/>
    <x v="65"/>
    <x v="446"/>
    <x v="761"/>
    <x v="2"/>
    <x v="281"/>
    <x v="0"/>
    <x v="281"/>
    <x v="176"/>
    <x v="219"/>
    <x v="1"/>
    <x v="0"/>
  </r>
  <r>
    <x v="3"/>
    <x v="44"/>
    <x v="828"/>
    <x v="398"/>
    <x v="914"/>
    <x v="315"/>
    <x v="1"/>
    <x v="0"/>
    <x v="147"/>
    <x v="147"/>
    <x v="472"/>
    <x v="167"/>
    <x v="437"/>
    <x v="455"/>
    <x v="0"/>
    <x v="455"/>
    <x v="497"/>
    <x v="654"/>
    <x v="2"/>
    <x v="487"/>
    <x v="0"/>
    <x v="487"/>
    <x v="366"/>
    <x v="441"/>
    <x v="2"/>
    <x v="0"/>
  </r>
  <r>
    <x v="3"/>
    <x v="44"/>
    <x v="829"/>
    <x v="399"/>
    <x v="933"/>
    <x v="322"/>
    <x v="1"/>
    <x v="0"/>
    <x v="46"/>
    <x v="46"/>
    <x v="55"/>
    <x v="327"/>
    <x v="50"/>
    <x v="37"/>
    <x v="0"/>
    <x v="37"/>
    <x v="299"/>
    <x v="625"/>
    <x v="2"/>
    <x v="186"/>
    <x v="0"/>
    <x v="186"/>
    <x v="140"/>
    <x v="47"/>
    <x v="1"/>
    <x v="0"/>
  </r>
  <r>
    <x v="3"/>
    <x v="44"/>
    <x v="307"/>
    <x v="564"/>
    <x v="8"/>
    <x v="542"/>
    <x v="1"/>
    <x v="0"/>
    <x v="46"/>
    <x v="46"/>
    <x v="176"/>
    <x v="180"/>
    <x v="429"/>
    <x v="65"/>
    <x v="0"/>
    <x v="65"/>
    <x v="425"/>
    <x v="753"/>
    <x v="2"/>
    <x v="211"/>
    <x v="0"/>
    <x v="211"/>
    <x v="261"/>
    <x v="315"/>
    <x v="1"/>
    <x v="0"/>
  </r>
  <r>
    <x v="3"/>
    <x v="44"/>
    <x v="712"/>
    <x v="565"/>
    <x v="746"/>
    <x v="571"/>
    <x v="1"/>
    <x v="0"/>
    <x v="61"/>
    <x v="61"/>
    <x v="68"/>
    <x v="369"/>
    <x v="36"/>
    <x v="305"/>
    <x v="0"/>
    <x v="305"/>
    <x v="51"/>
    <x v="11"/>
    <x v="1"/>
    <x v="208"/>
    <x v="0"/>
    <x v="208"/>
    <x v="123"/>
    <x v="50"/>
    <x v="1"/>
    <x v="0"/>
  </r>
  <r>
    <x v="3"/>
    <x v="44"/>
    <x v="726"/>
    <x v="851"/>
    <x v="674"/>
    <x v="707"/>
    <x v="1"/>
    <x v="0"/>
    <x v="61"/>
    <x v="61"/>
    <x v="181"/>
    <x v="291"/>
    <x v="207"/>
    <x v="234"/>
    <x v="0"/>
    <x v="234"/>
    <x v="162"/>
    <x v="175"/>
    <x v="1"/>
    <x v="251"/>
    <x v="0"/>
    <x v="251"/>
    <x v="193"/>
    <x v="211"/>
    <x v="1"/>
    <x v="0"/>
  </r>
  <r>
    <x v="3"/>
    <x v="44"/>
    <x v="519"/>
    <x v="885"/>
    <x v="384"/>
    <x v="723"/>
    <x v="1"/>
    <x v="0"/>
    <x v="19"/>
    <x v="19"/>
    <x v="44"/>
    <x v="204"/>
    <x v="201"/>
    <x v="0"/>
    <x v="0"/>
    <x v="0"/>
    <x v="343"/>
    <x v="779"/>
    <x v="0"/>
    <x v="26"/>
    <x v="0"/>
    <x v="26"/>
    <x v="338"/>
    <x v="614"/>
    <x v="2"/>
    <x v="0"/>
  </r>
  <r>
    <x v="3"/>
    <x v="44"/>
    <x v="584"/>
    <x v="886"/>
    <x v="468"/>
    <x v="723"/>
    <x v="1"/>
    <x v="0"/>
    <x v="46"/>
    <x v="46"/>
    <x v="176"/>
    <x v="180"/>
    <x v="429"/>
    <x v="129"/>
    <x v="0"/>
    <x v="129"/>
    <x v="367"/>
    <x v="673"/>
    <x v="2"/>
    <x v="186"/>
    <x v="0"/>
    <x v="186"/>
    <x v="315"/>
    <x v="424"/>
    <x v="2"/>
    <x v="0"/>
  </r>
  <r>
    <x v="3"/>
    <x v="44"/>
    <x v="406"/>
    <x v="887"/>
    <x v="176"/>
    <x v="723"/>
    <x v="1"/>
    <x v="0"/>
    <x v="19"/>
    <x v="19"/>
    <x v="38"/>
    <x v="213"/>
    <x v="170"/>
    <x v="27"/>
    <x v="0"/>
    <x v="27"/>
    <x v="286"/>
    <x v="572"/>
    <x v="2"/>
    <x v="65"/>
    <x v="0"/>
    <x v="65"/>
    <x v="277"/>
    <x v="160"/>
    <x v="1"/>
    <x v="0"/>
  </r>
  <r>
    <x v="3"/>
    <x v="44"/>
    <x v="791"/>
    <x v="891"/>
    <x v="841"/>
    <x v="726"/>
    <x v="1"/>
    <x v="0"/>
    <x v="13"/>
    <x v="13"/>
    <x v="49"/>
    <x v="180"/>
    <x v="429"/>
    <x v="27"/>
    <x v="0"/>
    <x v="27"/>
    <x v="305"/>
    <x v="673"/>
    <x v="2"/>
    <x v="65"/>
    <x v="0"/>
    <x v="65"/>
    <x v="292"/>
    <x v="245"/>
    <x v="1"/>
    <x v="0"/>
  </r>
  <r>
    <x v="3"/>
    <x v="44"/>
    <x v="742"/>
    <x v="1034"/>
    <x v="776"/>
    <x v="809"/>
    <x v="1"/>
    <x v="0"/>
    <x v="8"/>
    <x v="8"/>
    <x v="68"/>
    <x v="134"/>
    <x v="663"/>
    <x v="37"/>
    <x v="0"/>
    <x v="37"/>
    <x v="319"/>
    <x v="686"/>
    <x v="2"/>
    <x v="65"/>
    <x v="0"/>
    <x v="65"/>
    <x v="315"/>
    <x v="424"/>
    <x v="2"/>
    <x v="0"/>
  </r>
  <r>
    <x v="3"/>
    <x v="44"/>
    <x v="1011"/>
    <x v="1037"/>
    <x v="1270"/>
    <x v="814"/>
    <x v="1"/>
    <x v="0"/>
    <x v="36"/>
    <x v="36"/>
    <x v="124"/>
    <x v="180"/>
    <x v="429"/>
    <x v="65"/>
    <x v="0"/>
    <x v="65"/>
    <x v="367"/>
    <x v="721"/>
    <x v="2"/>
    <x v="100"/>
    <x v="0"/>
    <x v="100"/>
    <x v="369"/>
    <x v="609"/>
    <x v="2"/>
    <x v="1"/>
  </r>
  <r>
    <x v="3"/>
    <x v="44"/>
    <x v="1012"/>
    <x v="1042"/>
    <x v="1194"/>
    <x v="816"/>
    <x v="1"/>
    <x v="0"/>
    <x v="61"/>
    <x v="61"/>
    <x v="253"/>
    <x v="149"/>
    <x v="511"/>
    <x v="298"/>
    <x v="0"/>
    <x v="298"/>
    <x v="170"/>
    <x v="249"/>
    <x v="1"/>
    <x v="214"/>
    <x v="0"/>
    <x v="214"/>
    <x v="416"/>
    <x v="603"/>
    <x v="2"/>
    <x v="0"/>
  </r>
  <r>
    <x v="3"/>
    <x v="44"/>
    <x v="336"/>
    <x v="1137"/>
    <x v="2"/>
    <x v="877"/>
    <x v="1"/>
    <x v="0"/>
    <x v="8"/>
    <x v="8"/>
    <x v="68"/>
    <x v="134"/>
    <x v="663"/>
    <x v="65"/>
    <x v="0"/>
    <x v="65"/>
    <x v="271"/>
    <x v="415"/>
    <x v="2"/>
    <x v="26"/>
    <x v="0"/>
    <x v="26"/>
    <x v="369"/>
    <x v="721"/>
    <x v="2"/>
    <x v="0"/>
  </r>
  <r>
    <x v="3"/>
    <x v="16"/>
    <x v="30"/>
    <x v="136"/>
    <x v="164"/>
    <x v="2"/>
    <x v="1"/>
    <x v="0"/>
    <x v="8"/>
    <x v="8"/>
    <x v="9"/>
    <x v="207"/>
    <x v="53"/>
    <x v="16"/>
    <x v="0"/>
    <x v="16"/>
    <x v="252"/>
    <x v="59"/>
    <x v="1"/>
    <x v="0"/>
    <x v="0"/>
    <x v="0"/>
    <x v="332"/>
    <x v="424"/>
    <x v="0"/>
    <x v="1"/>
  </r>
  <r>
    <x v="3"/>
    <x v="16"/>
    <x v="188"/>
    <x v="462"/>
    <x v="238"/>
    <x v="2"/>
    <x v="1"/>
    <x v="0"/>
    <x v="19"/>
    <x v="19"/>
    <x v="68"/>
    <x v="180"/>
    <x v="429"/>
    <x v="65"/>
    <x v="0"/>
    <x v="65"/>
    <x v="271"/>
    <x v="415"/>
    <x v="2"/>
    <x v="65"/>
    <x v="0"/>
    <x v="65"/>
    <x v="315"/>
    <x v="424"/>
    <x v="2"/>
    <x v="0"/>
  </r>
  <r>
    <x v="3"/>
    <x v="16"/>
    <x v="206"/>
    <x v="466"/>
    <x v="331"/>
    <x v="2"/>
    <x v="1"/>
    <x v="0"/>
    <x v="134"/>
    <x v="134"/>
    <x v="422"/>
    <x v="312"/>
    <x v="374"/>
    <x v="454"/>
    <x v="0"/>
    <x v="454"/>
    <x v="124"/>
    <x v="320"/>
    <x v="1"/>
    <x v="448"/>
    <x v="0"/>
    <x v="448"/>
    <x v="297"/>
    <x v="413"/>
    <x v="1"/>
    <x v="0"/>
  </r>
  <r>
    <x v="3"/>
    <x v="16"/>
    <x v="10"/>
    <x v="134"/>
    <x v="125"/>
    <x v="45"/>
    <x v="1"/>
    <x v="0"/>
    <x v="153"/>
    <x v="153"/>
    <x v="475"/>
    <x v="290"/>
    <x v="398"/>
    <x v="496"/>
    <x v="0"/>
    <x v="496"/>
    <x v="326"/>
    <x v="433"/>
    <x v="2"/>
    <x v="515"/>
    <x v="0"/>
    <x v="515"/>
    <x v="33"/>
    <x v="249"/>
    <x v="1"/>
    <x v="0"/>
  </r>
  <r>
    <x v="3"/>
    <x v="16"/>
    <x v="254"/>
    <x v="139"/>
    <x v="610"/>
    <x v="64"/>
    <x v="1"/>
    <x v="0"/>
    <x v="8"/>
    <x v="8"/>
    <x v="4"/>
    <x v="217"/>
    <x v="16"/>
    <x v="19"/>
    <x v="0"/>
    <x v="19"/>
    <x v="238"/>
    <x v="12"/>
    <x v="1"/>
    <x v="0"/>
    <x v="0"/>
    <x v="0"/>
    <x v="321"/>
    <x v="424"/>
    <x v="0"/>
    <x v="1"/>
  </r>
  <r>
    <x v="3"/>
    <x v="16"/>
    <x v="1112"/>
    <x v="142"/>
    <x v="900"/>
    <x v="64"/>
    <x v="1"/>
    <x v="0"/>
    <x v="77"/>
    <x v="77"/>
    <x v="216"/>
    <x v="334"/>
    <x v="180"/>
    <x v="312"/>
    <x v="0"/>
    <x v="312"/>
    <x v="103"/>
    <x v="123"/>
    <x v="1"/>
    <x v="265"/>
    <x v="0"/>
    <x v="265"/>
    <x v="224"/>
    <x v="286"/>
    <x v="1"/>
    <x v="0"/>
  </r>
  <r>
    <x v="3"/>
    <x v="16"/>
    <x v="1161"/>
    <x v="194"/>
    <x v="1121"/>
    <x v="71"/>
    <x v="1"/>
    <x v="0"/>
    <x v="121"/>
    <x v="121"/>
    <x v="428"/>
    <x v="39"/>
    <x v="582"/>
    <x v="393"/>
    <x v="0"/>
    <x v="393"/>
    <x v="488"/>
    <x v="678"/>
    <x v="2"/>
    <x v="404"/>
    <x v="0"/>
    <x v="404"/>
    <x v="531"/>
    <x v="655"/>
    <x v="2"/>
    <x v="0"/>
  </r>
  <r>
    <x v="3"/>
    <x v="16"/>
    <x v="38"/>
    <x v="135"/>
    <x v="156"/>
    <x v="132"/>
    <x v="1"/>
    <x v="0"/>
    <x v="23"/>
    <x v="23"/>
    <x v="31"/>
    <x v="245"/>
    <x v="87"/>
    <x v="27"/>
    <x v="0"/>
    <x v="27"/>
    <x v="271"/>
    <x v="415"/>
    <x v="2"/>
    <x v="140"/>
    <x v="0"/>
    <x v="140"/>
    <x v="171"/>
    <x v="35"/>
    <x v="1"/>
    <x v="0"/>
  </r>
  <r>
    <x v="3"/>
    <x v="16"/>
    <x v="18"/>
    <x v="132"/>
    <x v="96"/>
    <x v="142"/>
    <x v="1"/>
    <x v="0"/>
    <x v="127"/>
    <x v="127"/>
    <x v="397"/>
    <x v="353"/>
    <x v="317"/>
    <x v="421"/>
    <x v="0"/>
    <x v="421"/>
    <x v="250"/>
    <x v="400"/>
    <x v="1"/>
    <x v="446"/>
    <x v="0"/>
    <x v="446"/>
    <x v="93"/>
    <x v="282"/>
    <x v="1"/>
    <x v="0"/>
  </r>
  <r>
    <x v="3"/>
    <x v="16"/>
    <x v="1120"/>
    <x v="141"/>
    <x v="874"/>
    <x v="142"/>
    <x v="1"/>
    <x v="0"/>
    <x v="46"/>
    <x v="46"/>
    <x v="85"/>
    <x v="307"/>
    <x v="90"/>
    <x v="129"/>
    <x v="0"/>
    <x v="129"/>
    <x v="198"/>
    <x v="132"/>
    <x v="1"/>
    <x v="184"/>
    <x v="0"/>
    <x v="184"/>
    <x v="171"/>
    <x v="102"/>
    <x v="1"/>
    <x v="0"/>
  </r>
  <r>
    <x v="3"/>
    <x v="16"/>
    <x v="276"/>
    <x v="140"/>
    <x v="644"/>
    <x v="158"/>
    <x v="1"/>
    <x v="0"/>
    <x v="8"/>
    <x v="8"/>
    <x v="5"/>
    <x v="215"/>
    <x v="21"/>
    <x v="190"/>
    <x v="0"/>
    <x v="190"/>
    <x v="82"/>
    <x v="1"/>
    <x v="1"/>
    <x v="11"/>
    <x v="0"/>
    <x v="11"/>
    <x v="304"/>
    <x v="91"/>
    <x v="1"/>
    <x v="0"/>
  </r>
  <r>
    <x v="3"/>
    <x v="16"/>
    <x v="437"/>
    <x v="463"/>
    <x v="242"/>
    <x v="254"/>
    <x v="1"/>
    <x v="0"/>
    <x v="23"/>
    <x v="23"/>
    <x v="55"/>
    <x v="217"/>
    <x v="191"/>
    <x v="120"/>
    <x v="0"/>
    <x v="120"/>
    <x v="176"/>
    <x v="65"/>
    <x v="1"/>
    <x v="84"/>
    <x v="0"/>
    <x v="84"/>
    <x v="274"/>
    <x v="191"/>
    <x v="1"/>
    <x v="1"/>
  </r>
  <r>
    <x v="3"/>
    <x v="16"/>
    <x v="367"/>
    <x v="138"/>
    <x v="230"/>
    <x v="259"/>
    <x v="1"/>
    <x v="0"/>
    <x v="46"/>
    <x v="46"/>
    <x v="141"/>
    <x v="241"/>
    <x v="267"/>
    <x v="182"/>
    <x v="0"/>
    <x v="182"/>
    <x v="194"/>
    <x v="200"/>
    <x v="1"/>
    <x v="210"/>
    <x v="0"/>
    <x v="210"/>
    <x v="202"/>
    <x v="192"/>
    <x v="1"/>
    <x v="0"/>
  </r>
  <r>
    <x v="3"/>
    <x v="16"/>
    <x v="611"/>
    <x v="470"/>
    <x v="555"/>
    <x v="321"/>
    <x v="1"/>
    <x v="0"/>
    <x v="48"/>
    <x v="48"/>
    <x v="169"/>
    <x v="212"/>
    <x v="357"/>
    <x v="204"/>
    <x v="0"/>
    <x v="204"/>
    <x v="201"/>
    <x v="237"/>
    <x v="1"/>
    <x v="193"/>
    <x v="0"/>
    <x v="193"/>
    <x v="287"/>
    <x v="363"/>
    <x v="1"/>
    <x v="0"/>
  </r>
  <r>
    <x v="3"/>
    <x v="16"/>
    <x v="612"/>
    <x v="471"/>
    <x v="563"/>
    <x v="331"/>
    <x v="1"/>
    <x v="0"/>
    <x v="13"/>
    <x v="13"/>
    <x v="4"/>
    <x v="241"/>
    <x v="9"/>
    <x v="1"/>
    <x v="0"/>
    <x v="1"/>
    <x v="273"/>
    <x v="599"/>
    <x v="2"/>
    <x v="115"/>
    <x v="0"/>
    <x v="115"/>
    <x v="170"/>
    <x v="1"/>
    <x v="1"/>
    <x v="1"/>
  </r>
  <r>
    <x v="3"/>
    <x v="16"/>
    <x v="832"/>
    <x v="143"/>
    <x v="935"/>
    <x v="407"/>
    <x v="1"/>
    <x v="0"/>
    <x v="23"/>
    <x v="23"/>
    <x v="63"/>
    <x v="204"/>
    <x v="248"/>
    <x v="125"/>
    <x v="0"/>
    <x v="125"/>
    <x v="178"/>
    <x v="79"/>
    <x v="1"/>
    <x v="35"/>
    <x v="0"/>
    <x v="35"/>
    <x v="353"/>
    <x v="657"/>
    <x v="2"/>
    <x v="0"/>
  </r>
  <r>
    <x v="3"/>
    <x v="16"/>
    <x v="385"/>
    <x v="137"/>
    <x v="197"/>
    <x v="429"/>
    <x v="1"/>
    <x v="0"/>
    <x v="8"/>
    <x v="8"/>
    <x v="16"/>
    <x v="197"/>
    <x v="170"/>
    <x v="33"/>
    <x v="0"/>
    <x v="33"/>
    <x v="243"/>
    <x v="97"/>
    <x v="1"/>
    <x v="2"/>
    <x v="0"/>
    <x v="2"/>
    <x v="345"/>
    <x v="785"/>
    <x v="2"/>
    <x v="0"/>
  </r>
  <r>
    <x v="3"/>
    <x v="16"/>
    <x v="306"/>
    <x v="133"/>
    <x v="107"/>
    <x v="461"/>
    <x v="0"/>
    <x v="0"/>
    <x v="0"/>
    <x v="0"/>
    <x v="0"/>
    <x v="180"/>
    <x v="687"/>
    <x v="0"/>
    <x v="0"/>
    <x v="0"/>
    <x v="271"/>
    <x v="779"/>
    <x v="0"/>
    <x v="61"/>
    <x v="0"/>
    <x v="61"/>
    <x v="225"/>
    <x v="0"/>
    <x v="1"/>
    <x v="0"/>
  </r>
  <r>
    <x v="3"/>
    <x v="16"/>
    <x v="834"/>
    <x v="144"/>
    <x v="937"/>
    <x v="469"/>
    <x v="1"/>
    <x v="0"/>
    <x v="8"/>
    <x v="8"/>
    <x v="36"/>
    <x v="171"/>
    <x v="545"/>
    <x v="27"/>
    <x v="0"/>
    <x v="27"/>
    <x v="280"/>
    <x v="533"/>
    <x v="2"/>
    <x v="0"/>
    <x v="0"/>
    <x v="0"/>
    <x v="373"/>
    <x v="424"/>
    <x v="0"/>
    <x v="0"/>
  </r>
  <r>
    <x v="3"/>
    <x v="16"/>
    <x v="887"/>
    <x v="192"/>
    <x v="941"/>
    <x v="500"/>
    <x v="1"/>
    <x v="0"/>
    <x v="59"/>
    <x v="59"/>
    <x v="173"/>
    <x v="287"/>
    <x v="215"/>
    <x v="164"/>
    <x v="0"/>
    <x v="164"/>
    <x v="297"/>
    <x v="480"/>
    <x v="2"/>
    <x v="237"/>
    <x v="0"/>
    <x v="237"/>
    <x v="205"/>
    <x v="221"/>
    <x v="1"/>
    <x v="0"/>
  </r>
  <r>
    <x v="3"/>
    <x v="16"/>
    <x v="471"/>
    <x v="465"/>
    <x v="312"/>
    <x v="508"/>
    <x v="1"/>
    <x v="0"/>
    <x v="126"/>
    <x v="126"/>
    <x v="431"/>
    <x v="71"/>
    <x v="532"/>
    <x v="417"/>
    <x v="0"/>
    <x v="417"/>
    <x v="469"/>
    <x v="632"/>
    <x v="2"/>
    <x v="441"/>
    <x v="0"/>
    <x v="441"/>
    <x v="438"/>
    <x v="493"/>
    <x v="2"/>
    <x v="0"/>
  </r>
  <r>
    <x v="3"/>
    <x v="16"/>
    <x v="893"/>
    <x v="193"/>
    <x v="980"/>
    <x v="574"/>
    <x v="1"/>
    <x v="0"/>
    <x v="27"/>
    <x v="27"/>
    <x v="49"/>
    <x v="245"/>
    <x v="125"/>
    <x v="99"/>
    <x v="0"/>
    <x v="99"/>
    <x v="196"/>
    <x v="83"/>
    <x v="1"/>
    <x v="201"/>
    <x v="0"/>
    <x v="201"/>
    <x v="117"/>
    <x v="32"/>
    <x v="1"/>
    <x v="1"/>
  </r>
  <r>
    <x v="3"/>
    <x v="16"/>
    <x v="577"/>
    <x v="467"/>
    <x v="458"/>
    <x v="597"/>
    <x v="1"/>
    <x v="0"/>
    <x v="23"/>
    <x v="23"/>
    <x v="97"/>
    <x v="159"/>
    <x v="548"/>
    <x v="87"/>
    <x v="0"/>
    <x v="87"/>
    <x v="280"/>
    <x v="465"/>
    <x v="2"/>
    <x v="32"/>
    <x v="0"/>
    <x v="32"/>
    <x v="392"/>
    <x v="746"/>
    <x v="2"/>
    <x v="0"/>
  </r>
  <r>
    <x v="3"/>
    <x v="16"/>
    <x v="578"/>
    <x v="468"/>
    <x v="462"/>
    <x v="599"/>
    <x v="1"/>
    <x v="0"/>
    <x v="42"/>
    <x v="42"/>
    <x v="212"/>
    <x v="83"/>
    <x v="629"/>
    <x v="159"/>
    <x v="0"/>
    <x v="159"/>
    <x v="378"/>
    <x v="662"/>
    <x v="2"/>
    <x v="26"/>
    <x v="0"/>
    <x v="26"/>
    <x v="491"/>
    <x v="794"/>
    <x v="2"/>
    <x v="0"/>
  </r>
  <r>
    <x v="3"/>
    <x v="16"/>
    <x v="444"/>
    <x v="464"/>
    <x v="248"/>
    <x v="630"/>
    <x v="1"/>
    <x v="0"/>
    <x v="169"/>
    <x v="169"/>
    <x v="499"/>
    <x v="284"/>
    <x v="407"/>
    <x v="521"/>
    <x v="0"/>
    <x v="521"/>
    <x v="379"/>
    <x v="452"/>
    <x v="2"/>
    <x v="516"/>
    <x v="0"/>
    <x v="516"/>
    <x v="380"/>
    <x v="437"/>
    <x v="2"/>
    <x v="0"/>
  </r>
  <r>
    <x v="3"/>
    <x v="16"/>
    <x v="635"/>
    <x v="469"/>
    <x v="533"/>
    <x v="636"/>
    <x v="1"/>
    <x v="0"/>
    <x v="66"/>
    <x v="66"/>
    <x v="268"/>
    <x v="152"/>
    <x v="489"/>
    <x v="231"/>
    <x v="0"/>
    <x v="231"/>
    <x v="370"/>
    <x v="595"/>
    <x v="2"/>
    <x v="293"/>
    <x v="0"/>
    <x v="293"/>
    <x v="280"/>
    <x v="381"/>
    <x v="1"/>
    <x v="0"/>
  </r>
  <r>
    <x v="3"/>
    <x v="16"/>
    <x v="989"/>
    <x v="145"/>
    <x v="1271"/>
    <x v="649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1"/>
  </r>
  <r>
    <x v="3"/>
    <x v="16"/>
    <x v="1002"/>
    <x v="946"/>
    <x v="1176"/>
    <x v="764"/>
    <x v="1"/>
    <x v="0"/>
    <x v="48"/>
    <x v="48"/>
    <x v="49"/>
    <x v="339"/>
    <x v="38"/>
    <x v="132"/>
    <x v="0"/>
    <x v="132"/>
    <x v="153"/>
    <x v="41"/>
    <x v="1"/>
    <x v="245"/>
    <x v="0"/>
    <x v="245"/>
    <x v="89"/>
    <x v="23"/>
    <x v="1"/>
    <x v="0"/>
  </r>
  <r>
    <x v="3"/>
    <x v="16"/>
    <x v="323"/>
    <x v="985"/>
    <x v="126"/>
    <x v="785"/>
    <x v="1"/>
    <x v="0"/>
    <x v="19"/>
    <x v="19"/>
    <x v="0"/>
    <x v="264"/>
    <x v="0"/>
    <x v="0"/>
    <x v="0"/>
    <x v="0"/>
    <x v="271"/>
    <x v="779"/>
    <x v="0"/>
    <x v="42"/>
    <x v="0"/>
    <x v="42"/>
    <x v="248"/>
    <x v="0"/>
    <x v="1"/>
    <x v="1"/>
  </r>
  <r>
    <x v="3"/>
    <x v="16"/>
    <x v="1008"/>
    <x v="1020"/>
    <x v="1177"/>
    <x v="805"/>
    <x v="1"/>
    <x v="0"/>
    <x v="36"/>
    <x v="36"/>
    <x v="114"/>
    <x v="201"/>
    <x v="356"/>
    <x v="104"/>
    <x v="0"/>
    <x v="104"/>
    <x v="299"/>
    <x v="528"/>
    <x v="2"/>
    <x v="144"/>
    <x v="0"/>
    <x v="144"/>
    <x v="274"/>
    <x v="285"/>
    <x v="1"/>
    <x v="0"/>
  </r>
  <r>
    <x v="3"/>
    <x v="16"/>
    <x v="799"/>
    <x v="1033"/>
    <x v="817"/>
    <x v="809"/>
    <x v="1"/>
    <x v="0"/>
    <x v="66"/>
    <x v="66"/>
    <x v="333"/>
    <x v="42"/>
    <x v="635"/>
    <x v="339"/>
    <x v="0"/>
    <x v="339"/>
    <x v="298"/>
    <x v="442"/>
    <x v="2"/>
    <x v="236"/>
    <x v="0"/>
    <x v="236"/>
    <x v="505"/>
    <x v="719"/>
    <x v="2"/>
    <x v="0"/>
  </r>
  <r>
    <x v="3"/>
    <x v="16"/>
    <x v="419"/>
    <x v="1059"/>
    <x v="192"/>
    <x v="824"/>
    <x v="1"/>
    <x v="0"/>
    <x v="23"/>
    <x v="23"/>
    <x v="76"/>
    <x v="190"/>
    <x v="373"/>
    <x v="89"/>
    <x v="0"/>
    <x v="89"/>
    <x v="244"/>
    <x v="251"/>
    <x v="1"/>
    <x v="64"/>
    <x v="0"/>
    <x v="64"/>
    <x v="334"/>
    <x v="532"/>
    <x v="2"/>
    <x v="0"/>
  </r>
  <r>
    <x v="3"/>
    <x v="16"/>
    <x v="857"/>
    <x v="1091"/>
    <x v="922"/>
    <x v="844"/>
    <x v="0"/>
    <x v="0"/>
    <x v="0"/>
    <x v="0"/>
    <x v="0"/>
    <x v="180"/>
    <x v="687"/>
    <x v="0"/>
    <x v="0"/>
    <x v="0"/>
    <x v="271"/>
    <x v="779"/>
    <x v="0"/>
    <x v="67"/>
    <x v="0"/>
    <x v="67"/>
    <x v="218"/>
    <x v="0"/>
    <x v="1"/>
    <x v="0"/>
  </r>
  <r>
    <x v="3"/>
    <x v="16"/>
    <x v="1202"/>
    <x v="1098"/>
    <x v="427"/>
    <x v="850"/>
    <x v="1"/>
    <x v="0"/>
    <x v="19"/>
    <x v="19"/>
    <x v="0"/>
    <x v="264"/>
    <x v="0"/>
    <x v="0"/>
    <x v="0"/>
    <x v="0"/>
    <x v="271"/>
    <x v="779"/>
    <x v="0"/>
    <x v="116"/>
    <x v="0"/>
    <x v="116"/>
    <x v="165"/>
    <x v="0"/>
    <x v="1"/>
    <x v="0"/>
  </r>
  <r>
    <x v="3"/>
    <x v="16"/>
    <x v="332"/>
    <x v="1108"/>
    <x v="70"/>
    <x v="857"/>
    <x v="1"/>
    <x v="0"/>
    <x v="153"/>
    <x v="153"/>
    <x v="483"/>
    <x v="74"/>
    <x v="491"/>
    <x v="518"/>
    <x v="0"/>
    <x v="518"/>
    <x v="49"/>
    <x v="271"/>
    <x v="1"/>
    <x v="451"/>
    <x v="0"/>
    <x v="451"/>
    <x v="560"/>
    <x v="695"/>
    <x v="2"/>
    <x v="0"/>
  </r>
  <r>
    <x v="3"/>
    <x v="16"/>
    <x v="1026"/>
    <x v="1128"/>
    <x v="1212"/>
    <x v="874"/>
    <x v="1"/>
    <x v="0"/>
    <x v="46"/>
    <x v="46"/>
    <x v="194"/>
    <x v="140"/>
    <x v="545"/>
    <x v="145"/>
    <x v="0"/>
    <x v="145"/>
    <x v="367"/>
    <x v="660"/>
    <x v="2"/>
    <x v="140"/>
    <x v="0"/>
    <x v="140"/>
    <x v="419"/>
    <x v="676"/>
    <x v="2"/>
    <x v="0"/>
  </r>
  <r>
    <x v="3"/>
    <x v="16"/>
    <x v="671"/>
    <x v="1141"/>
    <x v="628"/>
    <x v="879"/>
    <x v="1"/>
    <x v="0"/>
    <x v="40"/>
    <x v="40"/>
    <x v="135"/>
    <x v="180"/>
    <x v="429"/>
    <x v="200"/>
    <x v="0"/>
    <x v="200"/>
    <x v="156"/>
    <x v="139"/>
    <x v="1"/>
    <x v="134"/>
    <x v="0"/>
    <x v="134"/>
    <x v="346"/>
    <x v="512"/>
    <x v="2"/>
    <x v="0"/>
  </r>
  <r>
    <x v="3"/>
    <x v="16"/>
    <x v="346"/>
    <x v="1188"/>
    <x v="21"/>
    <x v="909"/>
    <x v="0"/>
    <x v="0"/>
    <x v="0"/>
    <x v="0"/>
    <x v="0"/>
    <x v="180"/>
    <x v="687"/>
    <x v="0"/>
    <x v="0"/>
    <x v="0"/>
    <x v="271"/>
    <x v="779"/>
    <x v="0"/>
    <x v="54"/>
    <x v="0"/>
    <x v="54"/>
    <x v="234"/>
    <x v="0"/>
    <x v="1"/>
    <x v="0"/>
  </r>
  <r>
    <x v="3"/>
    <x v="16"/>
    <x v="810"/>
    <x v="1209"/>
    <x v="809"/>
    <x v="916"/>
    <x v="1"/>
    <x v="0"/>
    <x v="86"/>
    <x v="86"/>
    <x v="367"/>
    <x v="53"/>
    <x v="604"/>
    <x v="359"/>
    <x v="0"/>
    <x v="359"/>
    <x v="393"/>
    <x v="543"/>
    <x v="2"/>
    <x v="348"/>
    <x v="0"/>
    <x v="348"/>
    <x v="462"/>
    <x v="581"/>
    <x v="2"/>
    <x v="0"/>
  </r>
  <r>
    <x v="3"/>
    <x v="16"/>
    <x v="760"/>
    <x v="1231"/>
    <x v="641"/>
    <x v="925"/>
    <x v="1"/>
    <x v="0"/>
    <x v="36"/>
    <x v="36"/>
    <x v="94"/>
    <x v="236"/>
    <x v="213"/>
    <x v="155"/>
    <x v="0"/>
    <x v="155"/>
    <x v="159"/>
    <x v="96"/>
    <x v="1"/>
    <x v="110"/>
    <x v="0"/>
    <x v="110"/>
    <x v="292"/>
    <x v="324"/>
    <x v="1"/>
    <x v="0"/>
  </r>
  <r>
    <x v="3"/>
    <x v="16"/>
    <x v="1038"/>
    <x v="1234"/>
    <x v="1202"/>
    <x v="927"/>
    <x v="1"/>
    <x v="0"/>
    <x v="32"/>
    <x v="32"/>
    <x v="100"/>
    <x v="201"/>
    <x v="344"/>
    <x v="116"/>
    <x v="0"/>
    <x v="116"/>
    <x v="244"/>
    <x v="277"/>
    <x v="1"/>
    <x v="122"/>
    <x v="0"/>
    <x v="122"/>
    <x v="280"/>
    <x v="285"/>
    <x v="1"/>
    <x v="0"/>
  </r>
  <r>
    <x v="3"/>
    <x v="16"/>
    <x v="648"/>
    <x v="1241"/>
    <x v="584"/>
    <x v="931"/>
    <x v="1"/>
    <x v="0"/>
    <x v="36"/>
    <x v="36"/>
    <x v="119"/>
    <x v="190"/>
    <x v="389"/>
    <x v="97"/>
    <x v="0"/>
    <x v="97"/>
    <x v="319"/>
    <x v="599"/>
    <x v="2"/>
    <x v="147"/>
    <x v="0"/>
    <x v="147"/>
    <x v="280"/>
    <x v="312"/>
    <x v="1"/>
    <x v="0"/>
  </r>
  <r>
    <x v="3"/>
    <x v="16"/>
    <x v="429"/>
    <x v="1279"/>
    <x v="228"/>
    <x v="951"/>
    <x v="1"/>
    <x v="0"/>
    <x v="27"/>
    <x v="27"/>
    <x v="108"/>
    <x v="165"/>
    <x v="521"/>
    <x v="98"/>
    <x v="0"/>
    <x v="98"/>
    <x v="288"/>
    <x v="494"/>
    <x v="2"/>
    <x v="65"/>
    <x v="0"/>
    <x v="65"/>
    <x v="378"/>
    <x v="682"/>
    <x v="2"/>
    <x v="0"/>
  </r>
  <r>
    <x v="3"/>
    <x v="4"/>
    <x v="1173"/>
    <x v="54"/>
    <x v="1098"/>
    <x v="106"/>
    <x v="1"/>
    <x v="0"/>
    <x v="61"/>
    <x v="61"/>
    <x v="255"/>
    <x v="138"/>
    <x v="530"/>
    <x v="152"/>
    <x v="0"/>
    <x v="152"/>
    <x v="438"/>
    <x v="720"/>
    <x v="2"/>
    <x v="233"/>
    <x v="0"/>
    <x v="233"/>
    <x v="398"/>
    <x v="561"/>
    <x v="2"/>
    <x v="0"/>
  </r>
  <r>
    <x v="3"/>
    <x v="4"/>
    <x v="201"/>
    <x v="53"/>
    <x v="315"/>
    <x v="148"/>
    <x v="1"/>
    <x v="0"/>
    <x v="92"/>
    <x v="92"/>
    <x v="325"/>
    <x v="273"/>
    <x v="350"/>
    <x v="407"/>
    <x v="0"/>
    <x v="407"/>
    <x v="52"/>
    <x v="112"/>
    <x v="1"/>
    <x v="281"/>
    <x v="0"/>
    <x v="281"/>
    <x v="452"/>
    <x v="623"/>
    <x v="2"/>
    <x v="0"/>
  </r>
  <r>
    <x v="3"/>
    <x v="4"/>
    <x v="1093"/>
    <x v="1072"/>
    <x v="1337"/>
    <x v="832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3"/>
    <x v="4"/>
    <x v="1030"/>
    <x v="1165"/>
    <x v="1125"/>
    <x v="892"/>
    <x v="1"/>
    <x v="0"/>
    <x v="60"/>
    <x v="60"/>
    <x v="176"/>
    <x v="289"/>
    <x v="210"/>
    <x v="194"/>
    <x v="0"/>
    <x v="194"/>
    <x v="231"/>
    <x v="304"/>
    <x v="1"/>
    <x v="323"/>
    <x v="0"/>
    <x v="323"/>
    <x v="88"/>
    <x v="110"/>
    <x v="1"/>
    <x v="0"/>
  </r>
  <r>
    <x v="3"/>
    <x v="4"/>
    <x v="600"/>
    <x v="1246"/>
    <x v="459"/>
    <x v="935"/>
    <x v="1"/>
    <x v="0"/>
    <x v="53"/>
    <x v="53"/>
    <x v="209"/>
    <x v="180"/>
    <x v="429"/>
    <x v="80"/>
    <x v="0"/>
    <x v="80"/>
    <x v="439"/>
    <x v="753"/>
    <x v="2"/>
    <x v="202"/>
    <x v="0"/>
    <x v="202"/>
    <x v="358"/>
    <x v="500"/>
    <x v="2"/>
    <x v="0"/>
  </r>
  <r>
    <x v="3"/>
    <x v="48"/>
    <x v="194"/>
    <x v="423"/>
    <x v="297"/>
    <x v="4"/>
    <x v="1"/>
    <x v="0"/>
    <x v="23"/>
    <x v="23"/>
    <x v="108"/>
    <x v="140"/>
    <x v="596"/>
    <x v="3"/>
    <x v="0"/>
    <x v="3"/>
    <x v="404"/>
    <x v="778"/>
    <x v="2"/>
    <x v="36"/>
    <x v="0"/>
    <x v="36"/>
    <x v="405"/>
    <x v="750"/>
    <x v="2"/>
    <x v="1"/>
  </r>
  <r>
    <x v="3"/>
    <x v="48"/>
    <x v="195"/>
    <x v="424"/>
    <x v="307"/>
    <x v="8"/>
    <x v="1"/>
    <x v="0"/>
    <x v="153"/>
    <x v="153"/>
    <x v="479"/>
    <x v="180"/>
    <x v="429"/>
    <x v="510"/>
    <x v="0"/>
    <x v="510"/>
    <x v="100"/>
    <x v="328"/>
    <x v="1"/>
    <x v="481"/>
    <x v="0"/>
    <x v="481"/>
    <x v="499"/>
    <x v="519"/>
    <x v="2"/>
    <x v="0"/>
  </r>
  <r>
    <x v="3"/>
    <x v="48"/>
    <x v="1128"/>
    <x v="428"/>
    <x v="987"/>
    <x v="52"/>
    <x v="1"/>
    <x v="0"/>
    <x v="61"/>
    <x v="61"/>
    <x v="124"/>
    <x v="339"/>
    <x v="100"/>
    <x v="190"/>
    <x v="0"/>
    <x v="190"/>
    <x v="156"/>
    <x v="127"/>
    <x v="1"/>
    <x v="273"/>
    <x v="0"/>
    <x v="273"/>
    <x v="100"/>
    <x v="86"/>
    <x v="1"/>
    <x v="0"/>
  </r>
  <r>
    <x v="3"/>
    <x v="48"/>
    <x v="198"/>
    <x v="425"/>
    <x v="328"/>
    <x v="103"/>
    <x v="1"/>
    <x v="0"/>
    <x v="23"/>
    <x v="23"/>
    <x v="68"/>
    <x v="201"/>
    <x v="288"/>
    <x v="0"/>
    <x v="0"/>
    <x v="0"/>
    <x v="367"/>
    <x v="779"/>
    <x v="0"/>
    <x v="55"/>
    <x v="0"/>
    <x v="55"/>
    <x v="330"/>
    <x v="524"/>
    <x v="2"/>
    <x v="1"/>
  </r>
  <r>
    <x v="3"/>
    <x v="48"/>
    <x v="874"/>
    <x v="427"/>
    <x v="950"/>
    <x v="352"/>
    <x v="1"/>
    <x v="0"/>
    <x v="19"/>
    <x v="19"/>
    <x v="31"/>
    <x v="223"/>
    <x v="125"/>
    <x v="65"/>
    <x v="0"/>
    <x v="65"/>
    <x v="219"/>
    <x v="84"/>
    <x v="1"/>
    <x v="100"/>
    <x v="0"/>
    <x v="100"/>
    <x v="221"/>
    <x v="67"/>
    <x v="1"/>
    <x v="0"/>
  </r>
  <r>
    <x v="3"/>
    <x v="48"/>
    <x v="377"/>
    <x v="422"/>
    <x v="214"/>
    <x v="373"/>
    <x v="1"/>
    <x v="0"/>
    <x v="36"/>
    <x v="36"/>
    <x v="0"/>
    <x v="321"/>
    <x v="0"/>
    <x v="74"/>
    <x v="0"/>
    <x v="74"/>
    <x v="166"/>
    <x v="0"/>
    <x v="1"/>
    <x v="72"/>
    <x v="0"/>
    <x v="72"/>
    <x v="210"/>
    <x v="0"/>
    <x v="1"/>
    <x v="0"/>
  </r>
  <r>
    <x v="3"/>
    <x v="48"/>
    <x v="692"/>
    <x v="426"/>
    <x v="733"/>
    <x v="399"/>
    <x v="1"/>
    <x v="0"/>
    <x v="94"/>
    <x v="94"/>
    <x v="68"/>
    <x v="427"/>
    <x v="13"/>
    <x v="331"/>
    <x v="0"/>
    <x v="331"/>
    <x v="39"/>
    <x v="8"/>
    <x v="1"/>
    <x v="361"/>
    <x v="0"/>
    <x v="361"/>
    <x v="39"/>
    <x v="11"/>
    <x v="1"/>
    <x v="0"/>
  </r>
  <r>
    <x v="3"/>
    <x v="48"/>
    <x v="971"/>
    <x v="574"/>
    <x v="1089"/>
    <x v="529"/>
    <x v="1"/>
    <x v="0"/>
    <x v="19"/>
    <x v="19"/>
    <x v="0"/>
    <x v="264"/>
    <x v="0"/>
    <x v="65"/>
    <x v="0"/>
    <x v="65"/>
    <x v="176"/>
    <x v="0"/>
    <x v="1"/>
    <x v="65"/>
    <x v="0"/>
    <x v="65"/>
    <x v="221"/>
    <x v="0"/>
    <x v="1"/>
    <x v="0"/>
  </r>
  <r>
    <x v="3"/>
    <x v="48"/>
    <x v="972"/>
    <x v="573"/>
    <x v="1053"/>
    <x v="536"/>
    <x v="1"/>
    <x v="0"/>
    <x v="27"/>
    <x v="27"/>
    <x v="0"/>
    <x v="294"/>
    <x v="0"/>
    <x v="72"/>
    <x v="0"/>
    <x v="72"/>
    <x v="169"/>
    <x v="0"/>
    <x v="1"/>
    <x v="44"/>
    <x v="0"/>
    <x v="44"/>
    <x v="245"/>
    <x v="0"/>
    <x v="1"/>
    <x v="0"/>
  </r>
  <r>
    <x v="3"/>
    <x v="48"/>
    <x v="976"/>
    <x v="429"/>
    <x v="1183"/>
    <x v="553"/>
    <x v="1"/>
    <x v="0"/>
    <x v="120"/>
    <x v="120"/>
    <x v="402"/>
    <x v="159"/>
    <x v="453"/>
    <x v="414"/>
    <x v="0"/>
    <x v="414"/>
    <x v="359"/>
    <x v="485"/>
    <x v="2"/>
    <x v="392"/>
    <x v="0"/>
    <x v="392"/>
    <x v="506"/>
    <x v="621"/>
    <x v="2"/>
    <x v="0"/>
  </r>
  <r>
    <x v="3"/>
    <x v="48"/>
    <x v="891"/>
    <x v="572"/>
    <x v="988"/>
    <x v="559"/>
    <x v="1"/>
    <x v="0"/>
    <x v="8"/>
    <x v="8"/>
    <x v="68"/>
    <x v="134"/>
    <x v="663"/>
    <x v="0"/>
    <x v="0"/>
    <x v="0"/>
    <x v="367"/>
    <x v="779"/>
    <x v="0"/>
    <x v="297"/>
    <x v="0"/>
    <x v="297"/>
    <x v="69"/>
    <x v="24"/>
    <x v="1"/>
    <x v="1"/>
  </r>
  <r>
    <x v="3"/>
    <x v="48"/>
    <x v="400"/>
    <x v="571"/>
    <x v="193"/>
    <x v="651"/>
    <x v="1"/>
    <x v="0"/>
    <x v="23"/>
    <x v="23"/>
    <x v="49"/>
    <x v="223"/>
    <x v="170"/>
    <x v="27"/>
    <x v="0"/>
    <x v="27"/>
    <x v="305"/>
    <x v="673"/>
    <x v="2"/>
    <x v="26"/>
    <x v="0"/>
    <x v="26"/>
    <x v="346"/>
    <x v="654"/>
    <x v="2"/>
    <x v="0"/>
  </r>
  <r>
    <x v="3"/>
    <x v="48"/>
    <x v="314"/>
    <x v="844"/>
    <x v="97"/>
    <x v="696"/>
    <x v="1"/>
    <x v="0"/>
    <x v="32"/>
    <x v="32"/>
    <x v="119"/>
    <x v="165"/>
    <x v="515"/>
    <x v="97"/>
    <x v="0"/>
    <x v="97"/>
    <x v="319"/>
    <x v="599"/>
    <x v="2"/>
    <x v="122"/>
    <x v="0"/>
    <x v="122"/>
    <x v="315"/>
    <x v="424"/>
    <x v="2"/>
    <x v="0"/>
  </r>
  <r>
    <x v="3"/>
    <x v="48"/>
    <x v="316"/>
    <x v="850"/>
    <x v="114"/>
    <x v="706"/>
    <x v="1"/>
    <x v="0"/>
    <x v="51"/>
    <x v="51"/>
    <x v="77"/>
    <x v="334"/>
    <x v="68"/>
    <x v="146"/>
    <x v="0"/>
    <x v="146"/>
    <x v="155"/>
    <x v="73"/>
    <x v="1"/>
    <x v="200"/>
    <x v="0"/>
    <x v="200"/>
    <x v="139"/>
    <x v="69"/>
    <x v="1"/>
    <x v="0"/>
  </r>
  <r>
    <x v="3"/>
    <x v="48"/>
    <x v="995"/>
    <x v="870"/>
    <x v="1198"/>
    <x v="714"/>
    <x v="1"/>
    <x v="0"/>
    <x v="19"/>
    <x v="19"/>
    <x v="68"/>
    <x v="180"/>
    <x v="429"/>
    <x v="27"/>
    <x v="0"/>
    <x v="27"/>
    <x v="329"/>
    <x v="721"/>
    <x v="2"/>
    <x v="62"/>
    <x v="0"/>
    <x v="62"/>
    <x v="319"/>
    <x v="454"/>
    <x v="2"/>
    <x v="1"/>
  </r>
  <r>
    <x v="3"/>
    <x v="48"/>
    <x v="405"/>
    <x v="878"/>
    <x v="187"/>
    <x v="719"/>
    <x v="1"/>
    <x v="0"/>
    <x v="56"/>
    <x v="56"/>
    <x v="243"/>
    <x v="134"/>
    <x v="545"/>
    <x v="253"/>
    <x v="0"/>
    <x v="253"/>
    <x v="244"/>
    <x v="361"/>
    <x v="1"/>
    <x v="220"/>
    <x v="0"/>
    <x v="220"/>
    <x v="386"/>
    <x v="551"/>
    <x v="2"/>
    <x v="0"/>
  </r>
  <r>
    <x v="3"/>
    <x v="48"/>
    <x v="585"/>
    <x v="902"/>
    <x v="499"/>
    <x v="727"/>
    <x v="0"/>
    <x v="0"/>
    <x v="0"/>
    <x v="0"/>
    <x v="0"/>
    <x v="180"/>
    <x v="687"/>
    <x v="0"/>
    <x v="0"/>
    <x v="0"/>
    <x v="271"/>
    <x v="779"/>
    <x v="0"/>
    <x v="343"/>
    <x v="0"/>
    <x v="343"/>
    <x v="40"/>
    <x v="0"/>
    <x v="1"/>
    <x v="0"/>
  </r>
  <r>
    <x v="3"/>
    <x v="48"/>
    <x v="543"/>
    <x v="1021"/>
    <x v="430"/>
    <x v="806"/>
    <x v="1"/>
    <x v="0"/>
    <x v="13"/>
    <x v="13"/>
    <x v="13"/>
    <x v="223"/>
    <x v="72"/>
    <x v="12"/>
    <x v="0"/>
    <x v="12"/>
    <x v="271"/>
    <x v="415"/>
    <x v="2"/>
    <x v="55"/>
    <x v="0"/>
    <x v="55"/>
    <x v="257"/>
    <x v="50"/>
    <x v="1"/>
    <x v="0"/>
  </r>
  <r>
    <x v="3"/>
    <x v="48"/>
    <x v="1013"/>
    <x v="1043"/>
    <x v="1226"/>
    <x v="817"/>
    <x v="1"/>
    <x v="0"/>
    <x v="46"/>
    <x v="46"/>
    <x v="60"/>
    <x v="325"/>
    <x v="59"/>
    <x v="145"/>
    <x v="0"/>
    <x v="145"/>
    <x v="140"/>
    <x v="42"/>
    <x v="1"/>
    <x v="186"/>
    <x v="0"/>
    <x v="186"/>
    <x v="143"/>
    <x v="55"/>
    <x v="1"/>
    <x v="0"/>
  </r>
  <r>
    <x v="3"/>
    <x v="48"/>
    <x v="492"/>
    <x v="1200"/>
    <x v="320"/>
    <x v="913"/>
    <x v="1"/>
    <x v="0"/>
    <x v="23"/>
    <x v="23"/>
    <x v="0"/>
    <x v="282"/>
    <x v="0"/>
    <x v="56"/>
    <x v="0"/>
    <x v="56"/>
    <x v="188"/>
    <x v="0"/>
    <x v="1"/>
    <x v="43"/>
    <x v="0"/>
    <x v="43"/>
    <x v="246"/>
    <x v="0"/>
    <x v="1"/>
    <x v="1"/>
  </r>
  <r>
    <x v="3"/>
    <x v="48"/>
    <x v="1044"/>
    <x v="1273"/>
    <x v="1211"/>
    <x v="949"/>
    <x v="0"/>
    <x v="0"/>
    <x v="0"/>
    <x v="0"/>
    <x v="80"/>
    <x v="90"/>
    <x v="687"/>
    <x v="0"/>
    <x v="0"/>
    <x v="0"/>
    <x v="384"/>
    <x v="779"/>
    <x v="0"/>
    <x v="137"/>
    <x v="0"/>
    <x v="137"/>
    <x v="234"/>
    <x v="153"/>
    <x v="1"/>
    <x v="1"/>
  </r>
  <r>
    <x v="3"/>
    <x v="48"/>
    <x v="355"/>
    <x v="1294"/>
    <x v="52"/>
    <x v="961"/>
    <x v="1"/>
    <x v="0"/>
    <x v="27"/>
    <x v="27"/>
    <x v="159"/>
    <x v="92"/>
    <x v="653"/>
    <x v="109"/>
    <x v="0"/>
    <x v="109"/>
    <x v="368"/>
    <x v="691"/>
    <x v="2"/>
    <x v="32"/>
    <x v="0"/>
    <x v="32"/>
    <x v="453"/>
    <x v="782"/>
    <x v="2"/>
    <x v="0"/>
  </r>
  <r>
    <x v="3"/>
    <x v="43"/>
    <x v="1205"/>
    <x v="396"/>
    <x v="1321"/>
    <x v="62"/>
    <x v="1"/>
    <x v="0"/>
    <x v="84"/>
    <x v="84"/>
    <x v="323"/>
    <x v="165"/>
    <x v="463"/>
    <x v="286"/>
    <x v="0"/>
    <x v="286"/>
    <x v="409"/>
    <x v="626"/>
    <x v="2"/>
    <x v="319"/>
    <x v="0"/>
    <x v="319"/>
    <x v="386"/>
    <x v="507"/>
    <x v="2"/>
    <x v="0"/>
  </r>
  <r>
    <x v="3"/>
    <x v="43"/>
    <x v="1164"/>
    <x v="390"/>
    <x v="1094"/>
    <x v="78"/>
    <x v="1"/>
    <x v="0"/>
    <x v="23"/>
    <x v="23"/>
    <x v="114"/>
    <x v="134"/>
    <x v="613"/>
    <x v="35"/>
    <x v="0"/>
    <x v="35"/>
    <x v="381"/>
    <x v="749"/>
    <x v="2"/>
    <x v="76"/>
    <x v="0"/>
    <x v="76"/>
    <x v="374"/>
    <x v="652"/>
    <x v="2"/>
    <x v="0"/>
  </r>
  <r>
    <x v="3"/>
    <x v="43"/>
    <x v="1165"/>
    <x v="393"/>
    <x v="1189"/>
    <x v="82"/>
    <x v="1"/>
    <x v="0"/>
    <x v="46"/>
    <x v="46"/>
    <x v="176"/>
    <x v="180"/>
    <x v="429"/>
    <x v="208"/>
    <x v="0"/>
    <x v="208"/>
    <x v="198"/>
    <x v="236"/>
    <x v="1"/>
    <x v="110"/>
    <x v="0"/>
    <x v="110"/>
    <x v="428"/>
    <x v="709"/>
    <x v="2"/>
    <x v="0"/>
  </r>
  <r>
    <x v="3"/>
    <x v="43"/>
    <x v="1169"/>
    <x v="392"/>
    <x v="1187"/>
    <x v="93"/>
    <x v="1"/>
    <x v="0"/>
    <x v="23"/>
    <x v="23"/>
    <x v="60"/>
    <x v="209"/>
    <x v="227"/>
    <x v="56"/>
    <x v="0"/>
    <x v="56"/>
    <x v="271"/>
    <x v="415"/>
    <x v="2"/>
    <x v="0"/>
    <x v="0"/>
    <x v="0"/>
    <x v="396"/>
    <x v="424"/>
    <x v="0"/>
    <x v="0"/>
  </r>
  <r>
    <x v="3"/>
    <x v="43"/>
    <x v="1118"/>
    <x v="389"/>
    <x v="877"/>
    <x v="98"/>
    <x v="1"/>
    <x v="0"/>
    <x v="51"/>
    <x v="51"/>
    <x v="160"/>
    <x v="254"/>
    <x v="257"/>
    <x v="129"/>
    <x v="0"/>
    <x v="129"/>
    <x v="341"/>
    <x v="630"/>
    <x v="2"/>
    <x v="196"/>
    <x v="0"/>
    <x v="196"/>
    <x v="258"/>
    <x v="295"/>
    <x v="1"/>
    <x v="0"/>
  </r>
  <r>
    <x v="3"/>
    <x v="43"/>
    <x v="1171"/>
    <x v="394"/>
    <x v="1234"/>
    <x v="101"/>
    <x v="1"/>
    <x v="0"/>
    <x v="61"/>
    <x v="61"/>
    <x v="214"/>
    <x v="238"/>
    <x v="342"/>
    <x v="223"/>
    <x v="0"/>
    <x v="223"/>
    <x v="244"/>
    <x v="354"/>
    <x v="1"/>
    <x v="227"/>
    <x v="0"/>
    <x v="227"/>
    <x v="313"/>
    <x v="416"/>
    <x v="1"/>
    <x v="0"/>
  </r>
  <r>
    <x v="3"/>
    <x v="43"/>
    <x v="215"/>
    <x v="388"/>
    <x v="354"/>
    <x v="116"/>
    <x v="1"/>
    <x v="0"/>
    <x v="108"/>
    <x v="108"/>
    <x v="337"/>
    <x v="361"/>
    <x v="233"/>
    <x v="402"/>
    <x v="0"/>
    <x v="402"/>
    <x v="64"/>
    <x v="151"/>
    <x v="1"/>
    <x v="383"/>
    <x v="0"/>
    <x v="383"/>
    <x v="167"/>
    <x v="305"/>
    <x v="1"/>
    <x v="0"/>
  </r>
  <r>
    <x v="3"/>
    <x v="43"/>
    <x v="376"/>
    <x v="387"/>
    <x v="177"/>
    <x v="350"/>
    <x v="1"/>
    <x v="0"/>
    <x v="77"/>
    <x v="77"/>
    <x v="281"/>
    <x v="242"/>
    <x v="362"/>
    <x v="221"/>
    <x v="0"/>
    <x v="221"/>
    <x v="401"/>
    <x v="645"/>
    <x v="2"/>
    <x v="364"/>
    <x v="0"/>
    <x v="364"/>
    <x v="97"/>
    <x v="173"/>
    <x v="1"/>
    <x v="0"/>
  </r>
  <r>
    <x v="3"/>
    <x v="43"/>
    <x v="945"/>
    <x v="391"/>
    <x v="1099"/>
    <x v="363"/>
    <x v="1"/>
    <x v="0"/>
    <x v="53"/>
    <x v="53"/>
    <x v="209"/>
    <x v="180"/>
    <x v="429"/>
    <x v="198"/>
    <x v="0"/>
    <x v="198"/>
    <x v="310"/>
    <x v="506"/>
    <x v="2"/>
    <x v="186"/>
    <x v="0"/>
    <x v="186"/>
    <x v="386"/>
    <x v="567"/>
    <x v="2"/>
    <x v="0"/>
  </r>
  <r>
    <x v="3"/>
    <x v="43"/>
    <x v="959"/>
    <x v="395"/>
    <x v="1269"/>
    <x v="434"/>
    <x v="1"/>
    <x v="0"/>
    <x v="202"/>
    <x v="202"/>
    <x v="531"/>
    <x v="446"/>
    <x v="335"/>
    <x v="558"/>
    <x v="0"/>
    <x v="558"/>
    <x v="31"/>
    <x v="333"/>
    <x v="1"/>
    <x v="539"/>
    <x v="0"/>
    <x v="539"/>
    <x v="570"/>
    <x v="607"/>
    <x v="2"/>
    <x v="0"/>
  </r>
  <r>
    <x v="3"/>
    <x v="43"/>
    <x v="968"/>
    <x v="563"/>
    <x v="1221"/>
    <x v="517"/>
    <x v="1"/>
    <x v="0"/>
    <x v="23"/>
    <x v="23"/>
    <x v="122"/>
    <x v="120"/>
    <x v="631"/>
    <x v="137"/>
    <x v="0"/>
    <x v="137"/>
    <x v="250"/>
    <x v="323"/>
    <x v="1"/>
    <x v="55"/>
    <x v="0"/>
    <x v="55"/>
    <x v="410"/>
    <x v="734"/>
    <x v="2"/>
    <x v="0"/>
  </r>
  <r>
    <x v="3"/>
    <x v="43"/>
    <x v="629"/>
    <x v="562"/>
    <x v="593"/>
    <x v="573"/>
    <x v="1"/>
    <x v="0"/>
    <x v="131"/>
    <x v="131"/>
    <x v="454"/>
    <x v="17"/>
    <x v="596"/>
    <x v="420"/>
    <x v="0"/>
    <x v="420"/>
    <x v="502"/>
    <x v="696"/>
    <x v="2"/>
    <x v="372"/>
    <x v="0"/>
    <x v="372"/>
    <x v="561"/>
    <x v="747"/>
    <x v="2"/>
    <x v="0"/>
  </r>
  <r>
    <x v="3"/>
    <x v="43"/>
    <x v="636"/>
    <x v="561"/>
    <x v="568"/>
    <x v="652"/>
    <x v="1"/>
    <x v="0"/>
    <x v="77"/>
    <x v="77"/>
    <x v="298"/>
    <x v="170"/>
    <x v="454"/>
    <x v="242"/>
    <x v="0"/>
    <x v="242"/>
    <x v="416"/>
    <x v="657"/>
    <x v="2"/>
    <x v="295"/>
    <x v="0"/>
    <x v="295"/>
    <x v="378"/>
    <x v="498"/>
    <x v="2"/>
    <x v="0"/>
  </r>
  <r>
    <x v="3"/>
    <x v="43"/>
    <x v="499"/>
    <x v="560"/>
    <x v="339"/>
    <x v="653"/>
    <x v="1"/>
    <x v="0"/>
    <x v="53"/>
    <x v="53"/>
    <x v="155"/>
    <x v="276"/>
    <x v="211"/>
    <x v="158"/>
    <x v="0"/>
    <x v="158"/>
    <x v="262"/>
    <x v="383"/>
    <x v="1"/>
    <x v="186"/>
    <x v="0"/>
    <x v="186"/>
    <x v="276"/>
    <x v="333"/>
    <x v="1"/>
    <x v="0"/>
  </r>
  <r>
    <x v="3"/>
    <x v="43"/>
    <x v="846"/>
    <x v="849"/>
    <x v="908"/>
    <x v="705"/>
    <x v="1"/>
    <x v="0"/>
    <x v="44"/>
    <x v="44"/>
    <x v="0"/>
    <x v="351"/>
    <x v="0"/>
    <x v="118"/>
    <x v="0"/>
    <x v="118"/>
    <x v="127"/>
    <x v="0"/>
    <x v="1"/>
    <x v="118"/>
    <x v="0"/>
    <x v="118"/>
    <x v="163"/>
    <x v="0"/>
    <x v="1"/>
    <x v="0"/>
  </r>
  <r>
    <x v="3"/>
    <x v="43"/>
    <x v="520"/>
    <x v="903"/>
    <x v="351"/>
    <x v="727"/>
    <x v="1"/>
    <x v="0"/>
    <x v="27"/>
    <x v="27"/>
    <x v="123"/>
    <x v="137"/>
    <x v="596"/>
    <x v="39"/>
    <x v="0"/>
    <x v="39"/>
    <x v="393"/>
    <x v="753"/>
    <x v="2"/>
    <x v="130"/>
    <x v="0"/>
    <x v="130"/>
    <x v="315"/>
    <x v="424"/>
    <x v="2"/>
    <x v="0"/>
  </r>
  <r>
    <x v="3"/>
    <x v="43"/>
    <x v="521"/>
    <x v="912"/>
    <x v="346"/>
    <x v="741"/>
    <x v="1"/>
    <x v="0"/>
    <x v="186"/>
    <x v="186"/>
    <x v="497"/>
    <x v="456"/>
    <x v="226"/>
    <x v="509"/>
    <x v="0"/>
    <x v="509"/>
    <x v="482"/>
    <x v="550"/>
    <x v="2"/>
    <x v="521"/>
    <x v="0"/>
    <x v="521"/>
    <x v="59"/>
    <x v="334"/>
    <x v="1"/>
    <x v="0"/>
  </r>
  <r>
    <x v="3"/>
    <x v="43"/>
    <x v="1003"/>
    <x v="947"/>
    <x v="1192"/>
    <x v="765"/>
    <x v="1"/>
    <x v="0"/>
    <x v="23"/>
    <x v="23"/>
    <x v="0"/>
    <x v="282"/>
    <x v="0"/>
    <x v="0"/>
    <x v="0"/>
    <x v="0"/>
    <x v="271"/>
    <x v="779"/>
    <x v="0"/>
    <x v="91"/>
    <x v="0"/>
    <x v="91"/>
    <x v="197"/>
    <x v="0"/>
    <x v="1"/>
    <x v="1"/>
  </r>
  <r>
    <x v="3"/>
    <x v="43"/>
    <x v="670"/>
    <x v="1073"/>
    <x v="597"/>
    <x v="833"/>
    <x v="1"/>
    <x v="0"/>
    <x v="83"/>
    <x v="83"/>
    <x v="338"/>
    <x v="91"/>
    <x v="565"/>
    <x v="338"/>
    <x v="0"/>
    <x v="338"/>
    <x v="333"/>
    <x v="487"/>
    <x v="2"/>
    <x v="259"/>
    <x v="0"/>
    <x v="259"/>
    <x v="496"/>
    <x v="696"/>
    <x v="2"/>
    <x v="0"/>
  </r>
  <r>
    <x v="3"/>
    <x v="43"/>
    <x v="420"/>
    <x v="1088"/>
    <x v="151"/>
    <x v="843"/>
    <x v="1"/>
    <x v="0"/>
    <x v="23"/>
    <x v="23"/>
    <x v="44"/>
    <x v="232"/>
    <x v="143"/>
    <x v="42"/>
    <x v="0"/>
    <x v="42"/>
    <x v="271"/>
    <x v="415"/>
    <x v="2"/>
    <x v="38"/>
    <x v="0"/>
    <x v="38"/>
    <x v="318"/>
    <x v="453"/>
    <x v="2"/>
    <x v="0"/>
  </r>
  <r>
    <x v="3"/>
    <x v="43"/>
    <x v="1041"/>
    <x v="1259"/>
    <x v="1214"/>
    <x v="942"/>
    <x v="1"/>
    <x v="0"/>
    <x v="23"/>
    <x v="23"/>
    <x v="73"/>
    <x v="193"/>
    <x v="358"/>
    <x v="29"/>
    <x v="0"/>
    <x v="29"/>
    <x v="335"/>
    <x v="727"/>
    <x v="2"/>
    <x v="81"/>
    <x v="0"/>
    <x v="81"/>
    <x v="303"/>
    <x v="359"/>
    <x v="1"/>
    <x v="0"/>
  </r>
  <r>
    <x v="3"/>
    <x v="22"/>
    <x v="264"/>
    <x v="214"/>
    <x v="732"/>
    <x v="75"/>
    <x v="1"/>
    <x v="0"/>
    <x v="10"/>
    <x v="10"/>
    <x v="46"/>
    <x v="170"/>
    <x v="539"/>
    <x v="19"/>
    <x v="0"/>
    <x v="19"/>
    <x v="312"/>
    <x v="713"/>
    <x v="2"/>
    <x v="92"/>
    <x v="0"/>
    <x v="92"/>
    <x v="255"/>
    <x v="134"/>
    <x v="1"/>
    <x v="1"/>
  </r>
  <r>
    <x v="3"/>
    <x v="22"/>
    <x v="1092"/>
    <x v="215"/>
    <x v="1335"/>
    <x v="378"/>
    <x v="1"/>
    <x v="0"/>
    <x v="10"/>
    <x v="10"/>
    <x v="0"/>
    <x v="236"/>
    <x v="0"/>
    <x v="0"/>
    <x v="0"/>
    <x v="0"/>
    <x v="271"/>
    <x v="779"/>
    <x v="0"/>
    <x v="44"/>
    <x v="0"/>
    <x v="44"/>
    <x v="245"/>
    <x v="0"/>
    <x v="1"/>
    <x v="1"/>
  </r>
  <r>
    <x v="3"/>
    <x v="22"/>
    <x v="658"/>
    <x v="212"/>
    <x v="629"/>
    <x v="382"/>
    <x v="1"/>
    <x v="0"/>
    <x v="77"/>
    <x v="77"/>
    <x v="293"/>
    <x v="190"/>
    <x v="417"/>
    <x v="300"/>
    <x v="0"/>
    <x v="300"/>
    <x v="289"/>
    <x v="435"/>
    <x v="2"/>
    <x v="315"/>
    <x v="0"/>
    <x v="315"/>
    <x v="292"/>
    <x v="400"/>
    <x v="1"/>
    <x v="0"/>
  </r>
  <r>
    <x v="3"/>
    <x v="22"/>
    <x v="494"/>
    <x v="211"/>
    <x v="334"/>
    <x v="482"/>
    <x v="1"/>
    <x v="0"/>
    <x v="23"/>
    <x v="23"/>
    <x v="0"/>
    <x v="282"/>
    <x v="0"/>
    <x v="75"/>
    <x v="0"/>
    <x v="75"/>
    <x v="164"/>
    <x v="0"/>
    <x v="1"/>
    <x v="75"/>
    <x v="0"/>
    <x v="75"/>
    <x v="208"/>
    <x v="0"/>
    <x v="1"/>
    <x v="1"/>
  </r>
  <r>
    <x v="3"/>
    <x v="22"/>
    <x v="666"/>
    <x v="213"/>
    <x v="630"/>
    <x v="647"/>
    <x v="1"/>
    <x v="0"/>
    <x v="159"/>
    <x v="159"/>
    <x v="465"/>
    <x v="419"/>
    <x v="278"/>
    <x v="478"/>
    <x v="0"/>
    <x v="478"/>
    <x v="414"/>
    <x v="496"/>
    <x v="2"/>
    <x v="512"/>
    <x v="0"/>
    <x v="512"/>
    <x v="25"/>
    <x v="218"/>
    <x v="1"/>
    <x v="0"/>
  </r>
  <r>
    <x v="3"/>
    <x v="22"/>
    <x v="916"/>
    <x v="1121"/>
    <x v="1040"/>
    <x v="868"/>
    <x v="1"/>
    <x v="0"/>
    <x v="53"/>
    <x v="53"/>
    <x v="170"/>
    <x v="255"/>
    <x v="264"/>
    <x v="208"/>
    <x v="0"/>
    <x v="208"/>
    <x v="188"/>
    <x v="216"/>
    <x v="1"/>
    <x v="0"/>
    <x v="0"/>
    <x v="0"/>
    <x v="481"/>
    <x v="424"/>
    <x v="0"/>
    <x v="1"/>
  </r>
  <r>
    <x v="3"/>
    <x v="34"/>
    <x v="1186"/>
    <x v="330"/>
    <x v="1141"/>
    <x v="177"/>
    <x v="1"/>
    <x v="0"/>
    <x v="68"/>
    <x v="68"/>
    <x v="85"/>
    <x v="382"/>
    <x v="41"/>
    <x v="284"/>
    <x v="0"/>
    <x v="284"/>
    <x v="60"/>
    <x v="17"/>
    <x v="1"/>
    <x v="84"/>
    <x v="0"/>
    <x v="84"/>
    <x v="315"/>
    <x v="424"/>
    <x v="2"/>
    <x v="0"/>
  </r>
  <r>
    <x v="3"/>
    <x v="34"/>
    <x v="203"/>
    <x v="326"/>
    <x v="330"/>
    <x v="191"/>
    <x v="1"/>
    <x v="0"/>
    <x v="27"/>
    <x v="27"/>
    <x v="44"/>
    <x v="252"/>
    <x v="101"/>
    <x v="42"/>
    <x v="0"/>
    <x v="42"/>
    <x v="271"/>
    <x v="415"/>
    <x v="2"/>
    <x v="92"/>
    <x v="0"/>
    <x v="92"/>
    <x v="252"/>
    <x v="126"/>
    <x v="1"/>
    <x v="0"/>
  </r>
  <r>
    <x v="3"/>
    <x v="34"/>
    <x v="1058"/>
    <x v="332"/>
    <x v="1305"/>
    <x v="230"/>
    <x v="1"/>
    <x v="0"/>
    <x v="206"/>
    <x v="206"/>
    <x v="539"/>
    <x v="3"/>
    <x v="540"/>
    <x v="567"/>
    <x v="0"/>
    <x v="567"/>
    <x v="4"/>
    <x v="297"/>
    <x v="1"/>
    <x v="556"/>
    <x v="0"/>
    <x v="556"/>
    <x v="576"/>
    <x v="547"/>
    <x v="2"/>
    <x v="0"/>
  </r>
  <r>
    <x v="3"/>
    <x v="34"/>
    <x v="297"/>
    <x v="323"/>
    <x v="61"/>
    <x v="368"/>
    <x v="1"/>
    <x v="0"/>
    <x v="166"/>
    <x v="166"/>
    <x v="466"/>
    <x v="438"/>
    <x v="220"/>
    <x v="451"/>
    <x v="0"/>
    <x v="451"/>
    <x v="492"/>
    <x v="638"/>
    <x v="2"/>
    <x v="509"/>
    <x v="0"/>
    <x v="509"/>
    <x v="35"/>
    <x v="238"/>
    <x v="1"/>
    <x v="0"/>
  </r>
  <r>
    <x v="3"/>
    <x v="34"/>
    <x v="659"/>
    <x v="328"/>
    <x v="594"/>
    <x v="404"/>
    <x v="1"/>
    <x v="0"/>
    <x v="67"/>
    <x v="67"/>
    <x v="213"/>
    <x v="287"/>
    <x v="249"/>
    <x v="269"/>
    <x v="0"/>
    <x v="269"/>
    <x v="150"/>
    <x v="192"/>
    <x v="1"/>
    <x v="0"/>
    <x v="0"/>
    <x v="0"/>
    <x v="507"/>
    <x v="424"/>
    <x v="0"/>
    <x v="0"/>
  </r>
  <r>
    <x v="3"/>
    <x v="34"/>
    <x v="382"/>
    <x v="324"/>
    <x v="211"/>
    <x v="420"/>
    <x v="0"/>
    <x v="0"/>
    <x v="0"/>
    <x v="0"/>
    <x v="0"/>
    <x v="180"/>
    <x v="687"/>
    <x v="0"/>
    <x v="0"/>
    <x v="0"/>
    <x v="271"/>
    <x v="779"/>
    <x v="0"/>
    <x v="84"/>
    <x v="0"/>
    <x v="84"/>
    <x v="201"/>
    <x v="0"/>
    <x v="1"/>
    <x v="0"/>
  </r>
  <r>
    <x v="3"/>
    <x v="34"/>
    <x v="955"/>
    <x v="331"/>
    <x v="1266"/>
    <x v="421"/>
    <x v="1"/>
    <x v="0"/>
    <x v="67"/>
    <x v="67"/>
    <x v="268"/>
    <x v="165"/>
    <x v="469"/>
    <x v="335"/>
    <x v="0"/>
    <x v="335"/>
    <x v="113"/>
    <x v="168"/>
    <x v="1"/>
    <x v="158"/>
    <x v="0"/>
    <x v="158"/>
    <x v="480"/>
    <x v="732"/>
    <x v="2"/>
    <x v="0"/>
  </r>
  <r>
    <x v="3"/>
    <x v="34"/>
    <x v="469"/>
    <x v="325"/>
    <x v="268"/>
    <x v="439"/>
    <x v="1"/>
    <x v="0"/>
    <x v="55"/>
    <x v="55"/>
    <x v="158"/>
    <x v="282"/>
    <x v="204"/>
    <x v="301"/>
    <x v="0"/>
    <x v="301"/>
    <x v="76"/>
    <x v="63"/>
    <x v="1"/>
    <x v="161"/>
    <x v="0"/>
    <x v="161"/>
    <x v="330"/>
    <x v="463"/>
    <x v="2"/>
    <x v="0"/>
  </r>
  <r>
    <x v="3"/>
    <x v="34"/>
    <x v="777"/>
    <x v="329"/>
    <x v="810"/>
    <x v="439"/>
    <x v="1"/>
    <x v="0"/>
    <x v="205"/>
    <x v="205"/>
    <x v="537"/>
    <x v="314"/>
    <x v="423"/>
    <x v="564"/>
    <x v="0"/>
    <x v="564"/>
    <x v="450"/>
    <x v="439"/>
    <x v="2"/>
    <x v="554"/>
    <x v="0"/>
    <x v="554"/>
    <x v="477"/>
    <x v="444"/>
    <x v="2"/>
    <x v="0"/>
  </r>
  <r>
    <x v="3"/>
    <x v="34"/>
    <x v="966"/>
    <x v="529"/>
    <x v="1149"/>
    <x v="511"/>
    <x v="1"/>
    <x v="0"/>
    <x v="117"/>
    <x v="117"/>
    <x v="359"/>
    <x v="370"/>
    <x v="244"/>
    <x v="460"/>
    <x v="0"/>
    <x v="460"/>
    <x v="17"/>
    <x v="82"/>
    <x v="1"/>
    <x v="393"/>
    <x v="0"/>
    <x v="393"/>
    <x v="269"/>
    <x v="397"/>
    <x v="1"/>
    <x v="0"/>
  </r>
  <r>
    <x v="3"/>
    <x v="34"/>
    <x v="495"/>
    <x v="524"/>
    <x v="332"/>
    <x v="537"/>
    <x v="0"/>
    <x v="0"/>
    <x v="0"/>
    <x v="0"/>
    <x v="263"/>
    <x v="18"/>
    <x v="687"/>
    <x v="0"/>
    <x v="0"/>
    <x v="0"/>
    <x v="480"/>
    <x v="779"/>
    <x v="0"/>
    <x v="347"/>
    <x v="0"/>
    <x v="347"/>
    <x v="115"/>
    <x v="198"/>
    <x v="1"/>
    <x v="0"/>
  </r>
  <r>
    <x v="3"/>
    <x v="34"/>
    <x v="781"/>
    <x v="528"/>
    <x v="828"/>
    <x v="572"/>
    <x v="1"/>
    <x v="0"/>
    <x v="43"/>
    <x v="43"/>
    <x v="165"/>
    <x v="164"/>
    <x v="488"/>
    <x v="175"/>
    <x v="0"/>
    <x v="175"/>
    <x v="251"/>
    <x v="350"/>
    <x v="1"/>
    <x v="140"/>
    <x v="0"/>
    <x v="140"/>
    <x v="379"/>
    <x v="593"/>
    <x v="2"/>
    <x v="0"/>
  </r>
  <r>
    <x v="3"/>
    <x v="34"/>
    <x v="630"/>
    <x v="526"/>
    <x v="577"/>
    <x v="575"/>
    <x v="1"/>
    <x v="0"/>
    <x v="45"/>
    <x v="45"/>
    <x v="94"/>
    <x v="294"/>
    <x v="115"/>
    <x v="176"/>
    <x v="0"/>
    <x v="176"/>
    <x v="134"/>
    <x v="69"/>
    <x v="1"/>
    <x v="169"/>
    <x v="0"/>
    <x v="169"/>
    <x v="201"/>
    <x v="136"/>
    <x v="1"/>
    <x v="0"/>
  </r>
  <r>
    <x v="3"/>
    <x v="34"/>
    <x v="517"/>
    <x v="525"/>
    <x v="380"/>
    <x v="635"/>
    <x v="1"/>
    <x v="0"/>
    <x v="190"/>
    <x v="190"/>
    <x v="520"/>
    <x v="368"/>
    <x v="391"/>
    <x v="549"/>
    <x v="0"/>
    <x v="549"/>
    <x v="27"/>
    <x v="294"/>
    <x v="1"/>
    <x v="537"/>
    <x v="0"/>
    <x v="537"/>
    <x v="385"/>
    <x v="432"/>
    <x v="2"/>
    <x v="0"/>
  </r>
  <r>
    <x v="3"/>
    <x v="34"/>
    <x v="784"/>
    <x v="527"/>
    <x v="808"/>
    <x v="666"/>
    <x v="1"/>
    <x v="0"/>
    <x v="55"/>
    <x v="55"/>
    <x v="217"/>
    <x v="177"/>
    <x v="441"/>
    <x v="329"/>
    <x v="0"/>
    <x v="329"/>
    <x v="85"/>
    <x v="100"/>
    <x v="1"/>
    <x v="0"/>
    <x v="0"/>
    <x v="0"/>
    <x v="508"/>
    <x v="424"/>
    <x v="0"/>
    <x v="0"/>
  </r>
  <r>
    <x v="3"/>
    <x v="34"/>
    <x v="586"/>
    <x v="908"/>
    <x v="465"/>
    <x v="735"/>
    <x v="1"/>
    <x v="0"/>
    <x v="55"/>
    <x v="55"/>
    <x v="239"/>
    <x v="134"/>
    <x v="546"/>
    <x v="182"/>
    <x v="0"/>
    <x v="182"/>
    <x v="391"/>
    <x v="656"/>
    <x v="2"/>
    <x v="326"/>
    <x v="0"/>
    <x v="326"/>
    <x v="129"/>
    <x v="188"/>
    <x v="1"/>
    <x v="0"/>
  </r>
  <r>
    <x v="3"/>
    <x v="34"/>
    <x v="642"/>
    <x v="958"/>
    <x v="570"/>
    <x v="770"/>
    <x v="0"/>
    <x v="0"/>
    <x v="0"/>
    <x v="0"/>
    <x v="0"/>
    <x v="180"/>
    <x v="687"/>
    <x v="0"/>
    <x v="0"/>
    <x v="0"/>
    <x v="271"/>
    <x v="779"/>
    <x v="0"/>
    <x v="165"/>
    <x v="0"/>
    <x v="165"/>
    <x v="120"/>
    <x v="0"/>
    <x v="1"/>
    <x v="1"/>
  </r>
  <r>
    <x v="3"/>
    <x v="34"/>
    <x v="410"/>
    <x v="961"/>
    <x v="232"/>
    <x v="771"/>
    <x v="1"/>
    <x v="0"/>
    <x v="55"/>
    <x v="55"/>
    <x v="271"/>
    <x v="75"/>
    <x v="610"/>
    <x v="177"/>
    <x v="0"/>
    <x v="177"/>
    <x v="437"/>
    <x v="709"/>
    <x v="2"/>
    <x v="309"/>
    <x v="0"/>
    <x v="309"/>
    <x v="242"/>
    <x v="340"/>
    <x v="1"/>
    <x v="0"/>
  </r>
  <r>
    <x v="3"/>
    <x v="34"/>
    <x v="587"/>
    <x v="965"/>
    <x v="519"/>
    <x v="772"/>
    <x v="1"/>
    <x v="0"/>
    <x v="106"/>
    <x v="106"/>
    <x v="349"/>
    <x v="309"/>
    <x v="320"/>
    <x v="337"/>
    <x v="0"/>
    <x v="337"/>
    <x v="391"/>
    <x v="553"/>
    <x v="2"/>
    <x v="365"/>
    <x v="0"/>
    <x v="365"/>
    <x v="309"/>
    <x v="417"/>
    <x v="1"/>
    <x v="0"/>
  </r>
  <r>
    <x v="3"/>
    <x v="34"/>
    <x v="414"/>
    <x v="1001"/>
    <x v="145"/>
    <x v="795"/>
    <x v="1"/>
    <x v="0"/>
    <x v="55"/>
    <x v="55"/>
    <x v="180"/>
    <x v="252"/>
    <x v="281"/>
    <x v="270"/>
    <x v="0"/>
    <x v="270"/>
    <x v="115"/>
    <x v="109"/>
    <x v="1"/>
    <x v="0"/>
    <x v="0"/>
    <x v="0"/>
    <x v="486"/>
    <x v="424"/>
    <x v="0"/>
    <x v="0"/>
  </r>
  <r>
    <x v="3"/>
    <x v="34"/>
    <x v="645"/>
    <x v="1124"/>
    <x v="532"/>
    <x v="870"/>
    <x v="1"/>
    <x v="0"/>
    <x v="163"/>
    <x v="163"/>
    <x v="521"/>
    <x v="2"/>
    <x v="642"/>
    <x v="539"/>
    <x v="0"/>
    <x v="539"/>
    <x v="505"/>
    <x v="616"/>
    <x v="2"/>
    <x v="435"/>
    <x v="0"/>
    <x v="435"/>
    <x v="579"/>
    <x v="773"/>
    <x v="2"/>
    <x v="0"/>
  </r>
  <r>
    <x v="3"/>
    <x v="34"/>
    <x v="1087"/>
    <x v="1143"/>
    <x v="1326"/>
    <x v="880"/>
    <x v="1"/>
    <x v="0"/>
    <x v="47"/>
    <x v="47"/>
    <x v="130"/>
    <x v="263"/>
    <x v="214"/>
    <x v="141"/>
    <x v="0"/>
    <x v="141"/>
    <x v="258"/>
    <x v="369"/>
    <x v="1"/>
    <x v="169"/>
    <x v="0"/>
    <x v="169"/>
    <x v="270"/>
    <x v="299"/>
    <x v="1"/>
    <x v="0"/>
  </r>
  <r>
    <x v="3"/>
    <x v="34"/>
    <x v="672"/>
    <x v="1184"/>
    <x v="598"/>
    <x v="906"/>
    <x v="1"/>
    <x v="0"/>
    <x v="91"/>
    <x v="91"/>
    <x v="382"/>
    <x v="31"/>
    <x v="619"/>
    <x v="205"/>
    <x v="0"/>
    <x v="205"/>
    <x v="499"/>
    <x v="758"/>
    <x v="2"/>
    <x v="338"/>
    <x v="0"/>
    <x v="338"/>
    <x v="519"/>
    <x v="675"/>
    <x v="2"/>
    <x v="0"/>
  </r>
  <r>
    <x v="3"/>
    <x v="34"/>
    <x v="921"/>
    <x v="1203"/>
    <x v="1022"/>
    <x v="913"/>
    <x v="1"/>
    <x v="0"/>
    <x v="97"/>
    <x v="97"/>
    <x v="85"/>
    <x v="431"/>
    <x v="18"/>
    <x v="341"/>
    <x v="0"/>
    <x v="341"/>
    <x v="35"/>
    <x v="10"/>
    <x v="1"/>
    <x v="359"/>
    <x v="0"/>
    <x v="359"/>
    <x v="43"/>
    <x v="16"/>
    <x v="1"/>
    <x v="0"/>
  </r>
  <r>
    <x v="3"/>
    <x v="34"/>
    <x v="493"/>
    <x v="1247"/>
    <x v="308"/>
    <x v="935"/>
    <x v="1"/>
    <x v="0"/>
    <x v="26"/>
    <x v="26"/>
    <x v="0"/>
    <x v="289"/>
    <x v="0"/>
    <x v="80"/>
    <x v="0"/>
    <x v="80"/>
    <x v="156"/>
    <x v="0"/>
    <x v="1"/>
    <x v="84"/>
    <x v="0"/>
    <x v="84"/>
    <x v="201"/>
    <x v="0"/>
    <x v="1"/>
    <x v="0"/>
  </r>
  <r>
    <x v="3"/>
    <x v="34"/>
    <x v="651"/>
    <x v="1298"/>
    <x v="578"/>
    <x v="962"/>
    <x v="1"/>
    <x v="0"/>
    <x v="26"/>
    <x v="26"/>
    <x v="60"/>
    <x v="223"/>
    <x v="184"/>
    <x v="0"/>
    <x v="0"/>
    <x v="0"/>
    <x v="358"/>
    <x v="779"/>
    <x v="0"/>
    <x v="336"/>
    <x v="0"/>
    <x v="336"/>
    <x v="51"/>
    <x v="12"/>
    <x v="1"/>
    <x v="1"/>
  </r>
  <r>
    <x v="3"/>
    <x v="39"/>
    <x v="1211"/>
    <x v="360"/>
    <x v="1285"/>
    <x v="175"/>
    <x v="1"/>
    <x v="0"/>
    <x v="15"/>
    <x v="15"/>
    <x v="0"/>
    <x v="255"/>
    <x v="0"/>
    <x v="56"/>
    <x v="0"/>
    <x v="56"/>
    <x v="188"/>
    <x v="0"/>
    <x v="1"/>
    <x v="0"/>
    <x v="0"/>
    <x v="0"/>
    <x v="315"/>
    <x v="424"/>
    <x v="0"/>
    <x v="0"/>
  </r>
  <r>
    <x v="3"/>
    <x v="39"/>
    <x v="192"/>
    <x v="354"/>
    <x v="265"/>
    <x v="197"/>
    <x v="1"/>
    <x v="0"/>
    <x v="75"/>
    <x v="75"/>
    <x v="347"/>
    <x v="46"/>
    <x v="624"/>
    <x v="218"/>
    <x v="0"/>
    <x v="218"/>
    <x v="474"/>
    <x v="731"/>
    <x v="2"/>
    <x v="345"/>
    <x v="0"/>
    <x v="345"/>
    <x v="405"/>
    <x v="514"/>
    <x v="2"/>
    <x v="0"/>
  </r>
  <r>
    <x v="3"/>
    <x v="39"/>
    <x v="610"/>
    <x v="357"/>
    <x v="579"/>
    <x v="212"/>
    <x v="1"/>
    <x v="0"/>
    <x v="147"/>
    <x v="147"/>
    <x v="206"/>
    <x v="465"/>
    <x v="20"/>
    <x v="326"/>
    <x v="0"/>
    <x v="326"/>
    <x v="79"/>
    <x v="98"/>
    <x v="1"/>
    <x v="475"/>
    <x v="0"/>
    <x v="475"/>
    <x v="7"/>
    <x v="20"/>
    <x v="1"/>
    <x v="0"/>
  </r>
  <r>
    <x v="3"/>
    <x v="39"/>
    <x v="1088"/>
    <x v="361"/>
    <x v="1331"/>
    <x v="228"/>
    <x v="1"/>
    <x v="0"/>
    <x v="143"/>
    <x v="143"/>
    <x v="441"/>
    <x v="403"/>
    <x v="275"/>
    <x v="470"/>
    <x v="0"/>
    <x v="470"/>
    <x v="132"/>
    <x v="339"/>
    <x v="1"/>
    <x v="471"/>
    <x v="0"/>
    <x v="471"/>
    <x v="123"/>
    <x v="349"/>
    <x v="1"/>
    <x v="0"/>
  </r>
  <r>
    <x v="3"/>
    <x v="39"/>
    <x v="503"/>
    <x v="355"/>
    <x v="379"/>
    <x v="233"/>
    <x v="1"/>
    <x v="0"/>
    <x v="201"/>
    <x v="201"/>
    <x v="527"/>
    <x v="464"/>
    <x v="260"/>
    <x v="551"/>
    <x v="0"/>
    <x v="551"/>
    <x v="157"/>
    <x v="394"/>
    <x v="1"/>
    <x v="541"/>
    <x v="0"/>
    <x v="541"/>
    <x v="411"/>
    <x v="436"/>
    <x v="2"/>
    <x v="0"/>
  </r>
  <r>
    <x v="3"/>
    <x v="39"/>
    <x v="938"/>
    <x v="359"/>
    <x v="1277"/>
    <x v="303"/>
    <x v="1"/>
    <x v="0"/>
    <x v="161"/>
    <x v="161"/>
    <x v="435"/>
    <x v="450"/>
    <x v="154"/>
    <x v="528"/>
    <x v="0"/>
    <x v="528"/>
    <x v="6"/>
    <x v="77"/>
    <x v="1"/>
    <x v="468"/>
    <x v="0"/>
    <x v="468"/>
    <x v="111"/>
    <x v="335"/>
    <x v="1"/>
    <x v="0"/>
  </r>
  <r>
    <x v="3"/>
    <x v="39"/>
    <x v="957"/>
    <x v="358"/>
    <x v="1062"/>
    <x v="425"/>
    <x v="1"/>
    <x v="0"/>
    <x v="158"/>
    <x v="158"/>
    <x v="492"/>
    <x v="101"/>
    <x v="473"/>
    <x v="508"/>
    <x v="0"/>
    <x v="508"/>
    <x v="422"/>
    <x v="478"/>
    <x v="2"/>
    <x v="500"/>
    <x v="0"/>
    <x v="500"/>
    <x v="469"/>
    <x v="478"/>
    <x v="2"/>
    <x v="0"/>
  </r>
  <r>
    <x v="3"/>
    <x v="39"/>
    <x v="619"/>
    <x v="356"/>
    <x v="571"/>
    <x v="443"/>
    <x v="1"/>
    <x v="0"/>
    <x v="32"/>
    <x v="32"/>
    <x v="0"/>
    <x v="307"/>
    <x v="0"/>
    <x v="0"/>
    <x v="0"/>
    <x v="0"/>
    <x v="271"/>
    <x v="779"/>
    <x v="0"/>
    <x v="117"/>
    <x v="0"/>
    <x v="117"/>
    <x v="164"/>
    <x v="0"/>
    <x v="1"/>
    <x v="0"/>
  </r>
  <r>
    <x v="3"/>
    <x v="39"/>
    <x v="706"/>
    <x v="544"/>
    <x v="783"/>
    <x v="485"/>
    <x v="1"/>
    <x v="0"/>
    <x v="15"/>
    <x v="15"/>
    <x v="31"/>
    <x v="209"/>
    <x v="158"/>
    <x v="0"/>
    <x v="0"/>
    <x v="0"/>
    <x v="329"/>
    <x v="779"/>
    <x v="0"/>
    <x v="332"/>
    <x v="0"/>
    <x v="332"/>
    <x v="52"/>
    <x v="4"/>
    <x v="1"/>
    <x v="1"/>
  </r>
  <r>
    <x v="3"/>
    <x v="39"/>
    <x v="567"/>
    <x v="542"/>
    <x v="494"/>
    <x v="494"/>
    <x v="1"/>
    <x v="0"/>
    <x v="181"/>
    <x v="181"/>
    <x v="498"/>
    <x v="439"/>
    <x v="263"/>
    <x v="537"/>
    <x v="0"/>
    <x v="537"/>
    <x v="58"/>
    <x v="310"/>
    <x v="1"/>
    <x v="529"/>
    <x v="0"/>
    <x v="529"/>
    <x v="37"/>
    <x v="303"/>
    <x v="1"/>
    <x v="0"/>
  </r>
  <r>
    <x v="3"/>
    <x v="39"/>
    <x v="570"/>
    <x v="541"/>
    <x v="490"/>
    <x v="512"/>
    <x v="1"/>
    <x v="0"/>
    <x v="107"/>
    <x v="107"/>
    <x v="286"/>
    <x v="402"/>
    <x v="138"/>
    <x v="300"/>
    <x v="0"/>
    <x v="300"/>
    <x v="244"/>
    <x v="372"/>
    <x v="1"/>
    <x v="400"/>
    <x v="0"/>
    <x v="400"/>
    <x v="64"/>
    <x v="135"/>
    <x v="1"/>
    <x v="0"/>
  </r>
  <r>
    <x v="3"/>
    <x v="39"/>
    <x v="394"/>
    <x v="540"/>
    <x v="233"/>
    <x v="534"/>
    <x v="1"/>
    <x v="0"/>
    <x v="171"/>
    <x v="171"/>
    <x v="501"/>
    <x v="165"/>
    <x v="435"/>
    <x v="530"/>
    <x v="0"/>
    <x v="530"/>
    <x v="418"/>
    <x v="467"/>
    <x v="2"/>
    <x v="517"/>
    <x v="0"/>
    <x v="517"/>
    <x v="440"/>
    <x v="460"/>
    <x v="2"/>
    <x v="0"/>
  </r>
  <r>
    <x v="3"/>
    <x v="39"/>
    <x v="980"/>
    <x v="546"/>
    <x v="1057"/>
    <x v="589"/>
    <x v="1"/>
    <x v="0"/>
    <x v="155"/>
    <x v="155"/>
    <x v="484"/>
    <x v="125"/>
    <x v="465"/>
    <x v="505"/>
    <x v="0"/>
    <x v="505"/>
    <x v="362"/>
    <x v="451"/>
    <x v="2"/>
    <x v="380"/>
    <x v="0"/>
    <x v="380"/>
    <x v="574"/>
    <x v="768"/>
    <x v="2"/>
    <x v="0"/>
  </r>
  <r>
    <x v="3"/>
    <x v="39"/>
    <x v="1100"/>
    <x v="549"/>
    <x v="1346"/>
    <x v="650"/>
    <x v="1"/>
    <x v="0"/>
    <x v="56"/>
    <x v="56"/>
    <x v="0"/>
    <x v="382"/>
    <x v="0"/>
    <x v="0"/>
    <x v="0"/>
    <x v="0"/>
    <x v="271"/>
    <x v="779"/>
    <x v="0"/>
    <x v="268"/>
    <x v="0"/>
    <x v="268"/>
    <x v="67"/>
    <x v="0"/>
    <x v="1"/>
    <x v="0"/>
  </r>
  <r>
    <x v="3"/>
    <x v="39"/>
    <x v="991"/>
    <x v="547"/>
    <x v="1182"/>
    <x v="660"/>
    <x v="1"/>
    <x v="0"/>
    <x v="60"/>
    <x v="60"/>
    <x v="268"/>
    <x v="107"/>
    <x v="574"/>
    <x v="0"/>
    <x v="0"/>
    <x v="0"/>
    <x v="482"/>
    <x v="779"/>
    <x v="0"/>
    <x v="277"/>
    <x v="0"/>
    <x v="277"/>
    <x v="315"/>
    <x v="424"/>
    <x v="2"/>
    <x v="0"/>
  </r>
  <r>
    <x v="3"/>
    <x v="39"/>
    <x v="637"/>
    <x v="543"/>
    <x v="529"/>
    <x v="662"/>
    <x v="1"/>
    <x v="0"/>
    <x v="43"/>
    <x v="43"/>
    <x v="114"/>
    <x v="255"/>
    <x v="198"/>
    <x v="164"/>
    <x v="0"/>
    <x v="164"/>
    <x v="176"/>
    <x v="134"/>
    <x v="1"/>
    <x v="208"/>
    <x v="0"/>
    <x v="208"/>
    <x v="164"/>
    <x v="126"/>
    <x v="1"/>
    <x v="0"/>
  </r>
  <r>
    <x v="3"/>
    <x v="39"/>
    <x v="896"/>
    <x v="545"/>
    <x v="951"/>
    <x v="663"/>
    <x v="1"/>
    <x v="0"/>
    <x v="90"/>
    <x v="90"/>
    <x v="278"/>
    <x v="339"/>
    <x v="213"/>
    <x v="56"/>
    <x v="0"/>
    <x v="56"/>
    <x v="473"/>
    <x v="773"/>
    <x v="2"/>
    <x v="324"/>
    <x v="0"/>
    <x v="324"/>
    <x v="208"/>
    <x v="307"/>
    <x v="1"/>
    <x v="1"/>
  </r>
  <r>
    <x v="3"/>
    <x v="39"/>
    <x v="320"/>
    <x v="937"/>
    <x v="1"/>
    <x v="758"/>
    <x v="1"/>
    <x v="0"/>
    <x v="122"/>
    <x v="122"/>
    <x v="417"/>
    <x v="73"/>
    <x v="533"/>
    <x v="458"/>
    <x v="0"/>
    <x v="458"/>
    <x v="75"/>
    <x v="256"/>
    <x v="1"/>
    <x v="238"/>
    <x v="0"/>
    <x v="238"/>
    <x v="555"/>
    <x v="776"/>
    <x v="2"/>
    <x v="1"/>
  </r>
  <r>
    <x v="3"/>
    <x v="39"/>
    <x v="740"/>
    <x v="1015"/>
    <x v="763"/>
    <x v="802"/>
    <x v="1"/>
    <x v="0"/>
    <x v="123"/>
    <x v="123"/>
    <x v="318"/>
    <x v="427"/>
    <x v="111"/>
    <x v="442"/>
    <x v="0"/>
    <x v="442"/>
    <x v="16"/>
    <x v="53"/>
    <x v="1"/>
    <x v="427"/>
    <x v="0"/>
    <x v="427"/>
    <x v="46"/>
    <x v="126"/>
    <x v="1"/>
    <x v="0"/>
  </r>
  <r>
    <x v="3"/>
    <x v="39"/>
    <x v="544"/>
    <x v="1025"/>
    <x v="410"/>
    <x v="809"/>
    <x v="1"/>
    <x v="0"/>
    <x v="43"/>
    <x v="43"/>
    <x v="198"/>
    <x v="107"/>
    <x v="602"/>
    <x v="116"/>
    <x v="0"/>
    <x v="116"/>
    <x v="412"/>
    <x v="721"/>
    <x v="2"/>
    <x v="169"/>
    <x v="0"/>
    <x v="169"/>
    <x v="396"/>
    <x v="609"/>
    <x v="2"/>
    <x v="0"/>
  </r>
  <r>
    <x v="3"/>
    <x v="39"/>
    <x v="1077"/>
    <x v="1093"/>
    <x v="1306"/>
    <x v="846"/>
    <x v="1"/>
    <x v="0"/>
    <x v="100"/>
    <x v="100"/>
    <x v="189"/>
    <x v="413"/>
    <x v="74"/>
    <x v="371"/>
    <x v="0"/>
    <x v="371"/>
    <x v="38"/>
    <x v="37"/>
    <x v="1"/>
    <x v="247"/>
    <x v="0"/>
    <x v="247"/>
    <x v="210"/>
    <x v="239"/>
    <x v="1"/>
    <x v="0"/>
  </r>
  <r>
    <x v="3"/>
    <x v="39"/>
    <x v="423"/>
    <x v="1116"/>
    <x v="132"/>
    <x v="864"/>
    <x v="1"/>
    <x v="0"/>
    <x v="32"/>
    <x v="32"/>
    <x v="60"/>
    <x v="255"/>
    <x v="125"/>
    <x v="123"/>
    <x v="0"/>
    <x v="123"/>
    <x v="175"/>
    <x v="70"/>
    <x v="1"/>
    <x v="0"/>
    <x v="0"/>
    <x v="0"/>
    <x v="396"/>
    <x v="424"/>
    <x v="0"/>
    <x v="0"/>
  </r>
  <r>
    <x v="3"/>
    <x v="39"/>
    <x v="1106"/>
    <x v="1196"/>
    <x v="1342"/>
    <x v="913"/>
    <x v="1"/>
    <x v="0"/>
    <x v="128"/>
    <x v="128"/>
    <x v="423"/>
    <x v="124"/>
    <x v="479"/>
    <x v="489"/>
    <x v="0"/>
    <x v="489"/>
    <x v="25"/>
    <x v="156"/>
    <x v="1"/>
    <x v="421"/>
    <x v="0"/>
    <x v="421"/>
    <x v="511"/>
    <x v="599"/>
    <x v="2"/>
    <x v="0"/>
  </r>
  <r>
    <x v="3"/>
    <x v="39"/>
    <x v="812"/>
    <x v="1232"/>
    <x v="857"/>
    <x v="926"/>
    <x v="1"/>
    <x v="0"/>
    <x v="127"/>
    <x v="127"/>
    <x v="427"/>
    <x v="103"/>
    <x v="499"/>
    <x v="453"/>
    <x v="0"/>
    <x v="453"/>
    <x v="144"/>
    <x v="338"/>
    <x v="1"/>
    <x v="444"/>
    <x v="0"/>
    <x v="444"/>
    <x v="407"/>
    <x v="469"/>
    <x v="2"/>
    <x v="0"/>
  </r>
  <r>
    <x v="3"/>
    <x v="39"/>
    <x v="649"/>
    <x v="1249"/>
    <x v="592"/>
    <x v="936"/>
    <x v="1"/>
    <x v="0"/>
    <x v="164"/>
    <x v="164"/>
    <x v="512"/>
    <x v="4"/>
    <x v="611"/>
    <x v="535"/>
    <x v="0"/>
    <x v="535"/>
    <x v="496"/>
    <x v="562"/>
    <x v="2"/>
    <x v="499"/>
    <x v="0"/>
    <x v="499"/>
    <x v="569"/>
    <x v="678"/>
    <x v="2"/>
    <x v="0"/>
  </r>
  <r>
    <x v="3"/>
    <x v="39"/>
    <x v="352"/>
    <x v="1267"/>
    <x v="7"/>
    <x v="945"/>
    <x v="1"/>
    <x v="0"/>
    <x v="15"/>
    <x v="15"/>
    <x v="0"/>
    <x v="255"/>
    <x v="0"/>
    <x v="0"/>
    <x v="0"/>
    <x v="0"/>
    <x v="271"/>
    <x v="779"/>
    <x v="0"/>
    <x v="55"/>
    <x v="0"/>
    <x v="55"/>
    <x v="233"/>
    <x v="0"/>
    <x v="1"/>
    <x v="1"/>
  </r>
  <r>
    <x v="4"/>
    <x v="18"/>
    <x v="2"/>
    <x v="160"/>
    <x v="33"/>
    <x v="9"/>
    <x v="1"/>
    <x v="0"/>
    <x v="198"/>
    <x v="198"/>
    <x v="530"/>
    <x v="349"/>
    <x v="405"/>
    <x v="555"/>
    <x v="0"/>
    <x v="555"/>
    <x v="426"/>
    <x v="449"/>
    <x v="2"/>
    <x v="546"/>
    <x v="0"/>
    <x v="546"/>
    <x v="420"/>
    <x v="438"/>
    <x v="2"/>
    <x v="0"/>
  </r>
  <r>
    <x v="4"/>
    <x v="18"/>
    <x v="348"/>
    <x v="1226"/>
    <x v="117"/>
    <x v="924"/>
    <x v="1"/>
    <x v="0"/>
    <x v="21"/>
    <x v="21"/>
    <x v="49"/>
    <x v="209"/>
    <x v="198"/>
    <x v="76"/>
    <x v="0"/>
    <x v="76"/>
    <x v="225"/>
    <x v="136"/>
    <x v="1"/>
    <x v="70"/>
    <x v="0"/>
    <x v="70"/>
    <x v="284"/>
    <x v="215"/>
    <x v="1"/>
    <x v="0"/>
  </r>
  <r>
    <x v="4"/>
    <x v="18"/>
    <x v="27"/>
    <x v="161"/>
    <x v="118"/>
    <x v="187"/>
    <x v="1"/>
    <x v="0"/>
    <x v="146"/>
    <x v="146"/>
    <x v="453"/>
    <x v="362"/>
    <x v="355"/>
    <x v="497"/>
    <x v="0"/>
    <x v="497"/>
    <x v="57"/>
    <x v="258"/>
    <x v="1"/>
    <x v="472"/>
    <x v="0"/>
    <x v="472"/>
    <x v="360"/>
    <x v="440"/>
    <x v="2"/>
    <x v="0"/>
  </r>
  <r>
    <x v="4"/>
    <x v="18"/>
    <x v="375"/>
    <x v="162"/>
    <x v="133"/>
    <x v="340"/>
    <x v="1"/>
    <x v="0"/>
    <x v="42"/>
    <x v="42"/>
    <x v="113"/>
    <x v="246"/>
    <x v="225"/>
    <x v="143"/>
    <x v="0"/>
    <x v="143"/>
    <x v="215"/>
    <x v="211"/>
    <x v="1"/>
    <x v="196"/>
    <x v="0"/>
    <x v="196"/>
    <x v="184"/>
    <x v="137"/>
    <x v="1"/>
    <x v="0"/>
  </r>
  <r>
    <x v="4"/>
    <x v="18"/>
    <x v="33"/>
    <x v="163"/>
    <x v="147"/>
    <x v="47"/>
    <x v="1"/>
    <x v="0"/>
    <x v="70"/>
    <x v="70"/>
    <x v="230"/>
    <x v="287"/>
    <x v="258"/>
    <x v="214"/>
    <x v="0"/>
    <x v="214"/>
    <x v="310"/>
    <x v="490"/>
    <x v="2"/>
    <x v="325"/>
    <x v="0"/>
    <x v="325"/>
    <x v="118"/>
    <x v="170"/>
    <x v="1"/>
    <x v="0"/>
  </r>
  <r>
    <x v="4"/>
    <x v="18"/>
    <x v="415"/>
    <x v="1008"/>
    <x v="175"/>
    <x v="797"/>
    <x v="0"/>
    <x v="0"/>
    <x v="0"/>
    <x v="0"/>
    <x v="0"/>
    <x v="180"/>
    <x v="687"/>
    <x v="0"/>
    <x v="0"/>
    <x v="0"/>
    <x v="271"/>
    <x v="779"/>
    <x v="0"/>
    <x v="18"/>
    <x v="0"/>
    <x v="18"/>
    <x v="284"/>
    <x v="0"/>
    <x v="1"/>
    <x v="1"/>
  </r>
  <r>
    <x v="4"/>
    <x v="18"/>
    <x v="425"/>
    <x v="1134"/>
    <x v="175"/>
    <x v="876"/>
    <x v="1"/>
    <x v="0"/>
    <x v="19"/>
    <x v="19"/>
    <x v="17"/>
    <x v="241"/>
    <x v="64"/>
    <x v="37"/>
    <x v="0"/>
    <x v="37"/>
    <x v="238"/>
    <x v="84"/>
    <x v="1"/>
    <x v="51"/>
    <x v="0"/>
    <x v="51"/>
    <x v="265"/>
    <x v="81"/>
    <x v="1"/>
    <x v="0"/>
  </r>
  <r>
    <x v="4"/>
    <x v="18"/>
    <x v="381"/>
    <x v="164"/>
    <x v="205"/>
    <x v="401"/>
    <x v="1"/>
    <x v="0"/>
    <x v="49"/>
    <x v="49"/>
    <x v="202"/>
    <x v="154"/>
    <x v="510"/>
    <x v="211"/>
    <x v="0"/>
    <x v="211"/>
    <x v="245"/>
    <x v="353"/>
    <x v="1"/>
    <x v="190"/>
    <x v="0"/>
    <x v="190"/>
    <x v="370"/>
    <x v="539"/>
    <x v="2"/>
    <x v="0"/>
  </r>
  <r>
    <x v="4"/>
    <x v="18"/>
    <x v="436"/>
    <x v="165"/>
    <x v="253"/>
    <x v="215"/>
    <x v="1"/>
    <x v="0"/>
    <x v="49"/>
    <x v="49"/>
    <x v="252"/>
    <x v="77"/>
    <x v="616"/>
    <x v="277"/>
    <x v="0"/>
    <x v="277"/>
    <x v="210"/>
    <x v="303"/>
    <x v="1"/>
    <x v="188"/>
    <x v="0"/>
    <x v="188"/>
    <x v="439"/>
    <x v="670"/>
    <x v="2"/>
    <x v="0"/>
  </r>
  <r>
    <x v="4"/>
    <x v="18"/>
    <x v="449"/>
    <x v="1023"/>
    <x v="257"/>
    <x v="805"/>
    <x v="1"/>
    <x v="0"/>
    <x v="8"/>
    <x v="8"/>
    <x v="0"/>
    <x v="223"/>
    <x v="0"/>
    <x v="16"/>
    <x v="0"/>
    <x v="16"/>
    <x v="236"/>
    <x v="0"/>
    <x v="1"/>
    <x v="46"/>
    <x v="0"/>
    <x v="46"/>
    <x v="242"/>
    <x v="0"/>
    <x v="1"/>
    <x v="1"/>
  </r>
  <r>
    <x v="4"/>
    <x v="18"/>
    <x v="478"/>
    <x v="854"/>
    <x v="294"/>
    <x v="708"/>
    <x v="1"/>
    <x v="0"/>
    <x v="47"/>
    <x v="47"/>
    <x v="166"/>
    <x v="204"/>
    <x v="371"/>
    <x v="186"/>
    <x v="0"/>
    <x v="186"/>
    <x v="231"/>
    <x v="298"/>
    <x v="1"/>
    <x v="192"/>
    <x v="0"/>
    <x v="192"/>
    <x v="283"/>
    <x v="356"/>
    <x v="1"/>
    <x v="0"/>
  </r>
  <r>
    <x v="4"/>
    <x v="18"/>
    <x v="484"/>
    <x v="986"/>
    <x v="295"/>
    <x v="785"/>
    <x v="0"/>
    <x v="0"/>
    <x v="0"/>
    <x v="0"/>
    <x v="0"/>
    <x v="180"/>
    <x v="687"/>
    <x v="0"/>
    <x v="0"/>
    <x v="0"/>
    <x v="271"/>
    <x v="779"/>
    <x v="0"/>
    <x v="132"/>
    <x v="0"/>
    <x v="132"/>
    <x v="154"/>
    <x v="0"/>
    <x v="1"/>
    <x v="0"/>
  </r>
  <r>
    <x v="4"/>
    <x v="18"/>
    <x v="487"/>
    <x v="1076"/>
    <x v="298"/>
    <x v="834"/>
    <x v="1"/>
    <x v="0"/>
    <x v="20"/>
    <x v="20"/>
    <x v="67"/>
    <x v="184"/>
    <x v="399"/>
    <x v="59"/>
    <x v="0"/>
    <x v="59"/>
    <x v="279"/>
    <x v="473"/>
    <x v="2"/>
    <x v="98"/>
    <x v="0"/>
    <x v="98"/>
    <x v="267"/>
    <x v="202"/>
    <x v="1"/>
    <x v="0"/>
  </r>
  <r>
    <x v="4"/>
    <x v="18"/>
    <x v="555"/>
    <x v="1131"/>
    <x v="443"/>
    <x v="875"/>
    <x v="1"/>
    <x v="0"/>
    <x v="36"/>
    <x v="36"/>
    <x v="18"/>
    <x v="303"/>
    <x v="23"/>
    <x v="37"/>
    <x v="0"/>
    <x v="37"/>
    <x v="239"/>
    <x v="92"/>
    <x v="1"/>
    <x v="219"/>
    <x v="0"/>
    <x v="219"/>
    <x v="94"/>
    <x v="6"/>
    <x v="1"/>
    <x v="0"/>
  </r>
  <r>
    <x v="4"/>
    <x v="18"/>
    <x v="598"/>
    <x v="1152"/>
    <x v="457"/>
    <x v="884"/>
    <x v="1"/>
    <x v="0"/>
    <x v="53"/>
    <x v="53"/>
    <x v="321"/>
    <x v="35"/>
    <x v="661"/>
    <x v="256"/>
    <x v="0"/>
    <x v="256"/>
    <x v="435"/>
    <x v="670"/>
    <x v="2"/>
    <x v="196"/>
    <x v="0"/>
    <x v="196"/>
    <x v="509"/>
    <x v="734"/>
    <x v="2"/>
    <x v="0"/>
  </r>
  <r>
    <x v="4"/>
    <x v="18"/>
    <x v="235"/>
    <x v="166"/>
    <x v="497"/>
    <x v="53"/>
    <x v="1"/>
    <x v="0"/>
    <x v="36"/>
    <x v="36"/>
    <x v="156"/>
    <x v="127"/>
    <x v="595"/>
    <x v="185"/>
    <x v="0"/>
    <x v="185"/>
    <x v="212"/>
    <x v="251"/>
    <x v="1"/>
    <x v="64"/>
    <x v="0"/>
    <x v="64"/>
    <x v="435"/>
    <x v="751"/>
    <x v="2"/>
    <x v="0"/>
  </r>
  <r>
    <x v="4"/>
    <x v="18"/>
    <x v="660"/>
    <x v="167"/>
    <x v="618"/>
    <x v="472"/>
    <x v="1"/>
    <x v="0"/>
    <x v="5"/>
    <x v="5"/>
    <x v="15"/>
    <x v="188"/>
    <x v="242"/>
    <x v="4"/>
    <x v="0"/>
    <x v="4"/>
    <x v="299"/>
    <x v="756"/>
    <x v="2"/>
    <x v="4"/>
    <x v="0"/>
    <x v="4"/>
    <x v="339"/>
    <x v="766"/>
    <x v="2"/>
    <x v="0"/>
  </r>
  <r>
    <x v="4"/>
    <x v="18"/>
    <x v="746"/>
    <x v="1139"/>
    <x v="665"/>
    <x v="878"/>
    <x v="1"/>
    <x v="0"/>
    <x v="77"/>
    <x v="77"/>
    <x v="350"/>
    <x v="44"/>
    <x v="623"/>
    <x v="314"/>
    <x v="0"/>
    <x v="314"/>
    <x v="445"/>
    <x v="655"/>
    <x v="2"/>
    <x v="333"/>
    <x v="0"/>
    <x v="333"/>
    <x v="452"/>
    <x v="590"/>
    <x v="2"/>
    <x v="0"/>
  </r>
  <r>
    <x v="4"/>
    <x v="18"/>
    <x v="272"/>
    <x v="168"/>
    <x v="668"/>
    <x v="127"/>
    <x v="1"/>
    <x v="0"/>
    <x v="10"/>
    <x v="10"/>
    <x v="33"/>
    <x v="188"/>
    <x v="327"/>
    <x v="66"/>
    <x v="0"/>
    <x v="66"/>
    <x v="220"/>
    <x v="91"/>
    <x v="1"/>
    <x v="0"/>
    <x v="0"/>
    <x v="0"/>
    <x v="372"/>
    <x v="424"/>
    <x v="0"/>
    <x v="0"/>
  </r>
  <r>
    <x v="4"/>
    <x v="18"/>
    <x v="727"/>
    <x v="890"/>
    <x v="669"/>
    <x v="726"/>
    <x v="1"/>
    <x v="0"/>
    <x v="42"/>
    <x v="42"/>
    <x v="95"/>
    <x v="272"/>
    <x v="148"/>
    <x v="119"/>
    <x v="0"/>
    <x v="119"/>
    <x v="227"/>
    <x v="222"/>
    <x v="1"/>
    <x v="142"/>
    <x v="0"/>
    <x v="142"/>
    <x v="242"/>
    <x v="181"/>
    <x v="1"/>
    <x v="0"/>
  </r>
  <r>
    <x v="4"/>
    <x v="18"/>
    <x v="757"/>
    <x v="1222"/>
    <x v="716"/>
    <x v="919"/>
    <x v="1"/>
    <x v="0"/>
    <x v="15"/>
    <x v="15"/>
    <x v="78"/>
    <x v="150"/>
    <x v="598"/>
    <x v="83"/>
    <x v="0"/>
    <x v="83"/>
    <x v="257"/>
    <x v="321"/>
    <x v="1"/>
    <x v="37"/>
    <x v="0"/>
    <x v="37"/>
    <x v="371"/>
    <x v="705"/>
    <x v="2"/>
    <x v="0"/>
  </r>
  <r>
    <x v="4"/>
    <x v="18"/>
    <x v="743"/>
    <x v="1081"/>
    <x v="752"/>
    <x v="836"/>
    <x v="1"/>
    <x v="0"/>
    <x v="61"/>
    <x v="61"/>
    <x v="279"/>
    <x v="98"/>
    <x v="581"/>
    <x v="246"/>
    <x v="0"/>
    <x v="246"/>
    <x v="364"/>
    <x v="582"/>
    <x v="2"/>
    <x v="209"/>
    <x v="0"/>
    <x v="209"/>
    <x v="449"/>
    <x v="672"/>
    <x v="2"/>
    <x v="0"/>
  </r>
  <r>
    <x v="4"/>
    <x v="18"/>
    <x v="284"/>
    <x v="169"/>
    <x v="850"/>
    <x v="33"/>
    <x v="1"/>
    <x v="0"/>
    <x v="150"/>
    <x v="150"/>
    <x v="450"/>
    <x v="414"/>
    <x v="265"/>
    <x v="472"/>
    <x v="0"/>
    <x v="472"/>
    <x v="213"/>
    <x v="387"/>
    <x v="1"/>
    <x v="469"/>
    <x v="0"/>
    <x v="469"/>
    <x v="298"/>
    <x v="414"/>
    <x v="1"/>
    <x v="0"/>
  </r>
  <r>
    <x v="4"/>
    <x v="18"/>
    <x v="852"/>
    <x v="981"/>
    <x v="879"/>
    <x v="784"/>
    <x v="1"/>
    <x v="0"/>
    <x v="53"/>
    <x v="53"/>
    <x v="228"/>
    <x v="139"/>
    <x v="534"/>
    <x v="232"/>
    <x v="0"/>
    <x v="232"/>
    <x v="262"/>
    <x v="396"/>
    <x v="1"/>
    <x v="253"/>
    <x v="0"/>
    <x v="253"/>
    <x v="283"/>
    <x v="375"/>
    <x v="1"/>
    <x v="0"/>
  </r>
  <r>
    <x v="4"/>
    <x v="18"/>
    <x v="830"/>
    <x v="170"/>
    <x v="891"/>
    <x v="338"/>
    <x v="1"/>
    <x v="0"/>
    <x v="120"/>
    <x v="120"/>
    <x v="211"/>
    <x v="436"/>
    <x v="54"/>
    <x v="376"/>
    <x v="0"/>
    <x v="376"/>
    <x v="37"/>
    <x v="43"/>
    <x v="1"/>
    <x v="402"/>
    <x v="0"/>
    <x v="402"/>
    <x v="44"/>
    <x v="68"/>
    <x v="1"/>
    <x v="0"/>
  </r>
  <r>
    <x v="4"/>
    <x v="18"/>
    <x v="858"/>
    <x v="1132"/>
    <x v="909"/>
    <x v="875"/>
    <x v="1"/>
    <x v="0"/>
    <x v="66"/>
    <x v="66"/>
    <x v="376"/>
    <x v="11"/>
    <x v="672"/>
    <x v="284"/>
    <x v="0"/>
    <x v="284"/>
    <x v="484"/>
    <x v="722"/>
    <x v="2"/>
    <x v="185"/>
    <x v="0"/>
    <x v="185"/>
    <x v="544"/>
    <x v="775"/>
    <x v="2"/>
    <x v="0"/>
  </r>
  <r>
    <x v="4"/>
    <x v="18"/>
    <x v="1119"/>
    <x v="171"/>
    <x v="915"/>
    <x v="126"/>
    <x v="1"/>
    <x v="0"/>
    <x v="32"/>
    <x v="32"/>
    <x v="82"/>
    <x v="229"/>
    <x v="210"/>
    <x v="84"/>
    <x v="0"/>
    <x v="84"/>
    <x v="258"/>
    <x v="340"/>
    <x v="1"/>
    <x v="114"/>
    <x v="0"/>
    <x v="114"/>
    <x v="270"/>
    <x v="225"/>
    <x v="1"/>
    <x v="0"/>
  </r>
  <r>
    <x v="4"/>
    <x v="18"/>
    <x v="924"/>
    <x v="1296"/>
    <x v="957"/>
    <x v="961"/>
    <x v="1"/>
    <x v="0"/>
    <x v="3"/>
    <x v="3"/>
    <x v="0"/>
    <x v="204"/>
    <x v="0"/>
    <x v="0"/>
    <x v="0"/>
    <x v="0"/>
    <x v="271"/>
    <x v="779"/>
    <x v="0"/>
    <x v="0"/>
    <x v="0"/>
    <x v="0"/>
    <x v="315"/>
    <x v="424"/>
    <x v="0"/>
    <x v="1"/>
  </r>
  <r>
    <x v="4"/>
    <x v="18"/>
    <x v="889"/>
    <x v="172"/>
    <x v="967"/>
    <x v="533"/>
    <x v="1"/>
    <x v="0"/>
    <x v="42"/>
    <x v="42"/>
    <x v="152"/>
    <x v="175"/>
    <x v="451"/>
    <x v="201"/>
    <x v="0"/>
    <x v="201"/>
    <x v="179"/>
    <x v="173"/>
    <x v="1"/>
    <x v="15"/>
    <x v="0"/>
    <x v="15"/>
    <x v="465"/>
    <x v="797"/>
    <x v="2"/>
    <x v="0"/>
  </r>
  <r>
    <x v="4"/>
    <x v="18"/>
    <x v="873"/>
    <x v="173"/>
    <x v="976"/>
    <x v="344"/>
    <x v="1"/>
    <x v="0"/>
    <x v="154"/>
    <x v="154"/>
    <x v="460"/>
    <x v="408"/>
    <x v="290"/>
    <x v="493"/>
    <x v="0"/>
    <x v="493"/>
    <x v="111"/>
    <x v="330"/>
    <x v="1"/>
    <x v="492"/>
    <x v="0"/>
    <x v="492"/>
    <x v="95"/>
    <x v="342"/>
    <x v="1"/>
    <x v="0"/>
  </r>
  <r>
    <x v="4"/>
    <x v="18"/>
    <x v="871"/>
    <x v="174"/>
    <x v="991"/>
    <x v="325"/>
    <x v="1"/>
    <x v="0"/>
    <x v="118"/>
    <x v="118"/>
    <x v="358"/>
    <x v="378"/>
    <x v="236"/>
    <x v="384"/>
    <x v="0"/>
    <x v="384"/>
    <x v="188"/>
    <x v="334"/>
    <x v="1"/>
    <x v="418"/>
    <x v="0"/>
    <x v="418"/>
    <x v="105"/>
    <x v="253"/>
    <x v="1"/>
    <x v="0"/>
  </r>
  <r>
    <x v="4"/>
    <x v="18"/>
    <x v="906"/>
    <x v="950"/>
    <x v="1050"/>
    <x v="767"/>
    <x v="1"/>
    <x v="0"/>
    <x v="46"/>
    <x v="46"/>
    <x v="156"/>
    <x v="214"/>
    <x v="345"/>
    <x v="197"/>
    <x v="0"/>
    <x v="197"/>
    <x v="191"/>
    <x v="205"/>
    <x v="1"/>
    <x v="168"/>
    <x v="0"/>
    <x v="168"/>
    <x v="314"/>
    <x v="421"/>
    <x v="1"/>
    <x v="0"/>
  </r>
  <r>
    <x v="4"/>
    <x v="18"/>
    <x v="1181"/>
    <x v="175"/>
    <x v="1067"/>
    <x v="143"/>
    <x v="1"/>
    <x v="0"/>
    <x v="179"/>
    <x v="179"/>
    <x v="511"/>
    <x v="257"/>
    <x v="420"/>
    <x v="531"/>
    <x v="0"/>
    <x v="531"/>
    <x v="501"/>
    <x v="591"/>
    <x v="2"/>
    <x v="528"/>
    <x v="0"/>
    <x v="528"/>
    <x v="504"/>
    <x v="485"/>
    <x v="2"/>
    <x v="0"/>
  </r>
  <r>
    <x v="4"/>
    <x v="18"/>
    <x v="1187"/>
    <x v="176"/>
    <x v="1069"/>
    <x v="178"/>
    <x v="1"/>
    <x v="0"/>
    <x v="108"/>
    <x v="108"/>
    <x v="375"/>
    <x v="198"/>
    <x v="419"/>
    <x v="381"/>
    <x v="0"/>
    <x v="381"/>
    <x v="340"/>
    <x v="475"/>
    <x v="2"/>
    <x v="413"/>
    <x v="0"/>
    <x v="413"/>
    <x v="203"/>
    <x v="360"/>
    <x v="1"/>
    <x v="0"/>
  </r>
  <r>
    <x v="4"/>
    <x v="18"/>
    <x v="1145"/>
    <x v="177"/>
    <x v="1096"/>
    <x v="11"/>
    <x v="1"/>
    <x v="0"/>
    <x v="5"/>
    <x v="5"/>
    <x v="20"/>
    <x v="182"/>
    <x v="387"/>
    <x v="13"/>
    <x v="0"/>
    <x v="13"/>
    <x v="284"/>
    <x v="631"/>
    <x v="2"/>
    <x v="22"/>
    <x v="0"/>
    <x v="22"/>
    <x v="306"/>
    <x v="285"/>
    <x v="1"/>
    <x v="0"/>
  </r>
  <r>
    <x v="4"/>
    <x v="18"/>
    <x v="934"/>
    <x v="178"/>
    <x v="1116"/>
    <x v="226"/>
    <x v="1"/>
    <x v="0"/>
    <x v="104"/>
    <x v="104"/>
    <x v="351"/>
    <x v="289"/>
    <x v="353"/>
    <x v="380"/>
    <x v="0"/>
    <x v="380"/>
    <x v="160"/>
    <x v="301"/>
    <x v="1"/>
    <x v="369"/>
    <x v="0"/>
    <x v="369"/>
    <x v="314"/>
    <x v="423"/>
    <x v="1"/>
    <x v="0"/>
  </r>
  <r>
    <x v="4"/>
    <x v="11"/>
    <x v="260"/>
    <x v="95"/>
    <x v="705"/>
    <x v="7"/>
    <x v="1"/>
    <x v="0"/>
    <x v="27"/>
    <x v="27"/>
    <x v="100"/>
    <x v="180"/>
    <x v="429"/>
    <x v="65"/>
    <x v="0"/>
    <x v="65"/>
    <x v="329"/>
    <x v="673"/>
    <x v="2"/>
    <x v="134"/>
    <x v="0"/>
    <x v="134"/>
    <x v="266"/>
    <x v="245"/>
    <x v="1"/>
    <x v="0"/>
  </r>
  <r>
    <x v="4"/>
    <x v="11"/>
    <x v="261"/>
    <x v="97"/>
    <x v="720"/>
    <x v="7"/>
    <x v="1"/>
    <x v="0"/>
    <x v="154"/>
    <x v="154"/>
    <x v="463"/>
    <x v="403"/>
    <x v="310"/>
    <x v="498"/>
    <x v="0"/>
    <x v="498"/>
    <x v="95"/>
    <x v="315"/>
    <x v="1"/>
    <x v="494"/>
    <x v="0"/>
    <x v="494"/>
    <x v="99"/>
    <x v="350"/>
    <x v="1"/>
    <x v="0"/>
  </r>
  <r>
    <x v="4"/>
    <x v="11"/>
    <x v="28"/>
    <x v="87"/>
    <x v="139"/>
    <x v="25"/>
    <x v="1"/>
    <x v="0"/>
    <x v="53"/>
    <x v="53"/>
    <x v="134"/>
    <x v="295"/>
    <x v="167"/>
    <x v="183"/>
    <x v="0"/>
    <x v="183"/>
    <x v="188"/>
    <x v="174"/>
    <x v="1"/>
    <x v="129"/>
    <x v="0"/>
    <x v="129"/>
    <x v="352"/>
    <x v="533"/>
    <x v="2"/>
    <x v="0"/>
  </r>
  <r>
    <x v="4"/>
    <x v="11"/>
    <x v="197"/>
    <x v="90"/>
    <x v="326"/>
    <x v="25"/>
    <x v="0"/>
    <x v="0"/>
    <x v="0"/>
    <x v="0"/>
    <x v="30"/>
    <x v="135"/>
    <x v="687"/>
    <x v="0"/>
    <x v="0"/>
    <x v="0"/>
    <x v="328"/>
    <x v="779"/>
    <x v="0"/>
    <x v="37"/>
    <x v="0"/>
    <x v="37"/>
    <x v="300"/>
    <x v="257"/>
    <x v="1"/>
    <x v="1"/>
  </r>
  <r>
    <x v="4"/>
    <x v="11"/>
    <x v="282"/>
    <x v="98"/>
    <x v="722"/>
    <x v="211"/>
    <x v="1"/>
    <x v="0"/>
    <x v="10"/>
    <x v="10"/>
    <x v="64"/>
    <x v="146"/>
    <x v="628"/>
    <x v="37"/>
    <x v="0"/>
    <x v="37"/>
    <x v="311"/>
    <x v="673"/>
    <x v="2"/>
    <x v="117"/>
    <x v="0"/>
    <x v="117"/>
    <x v="239"/>
    <x v="138"/>
    <x v="1"/>
    <x v="0"/>
  </r>
  <r>
    <x v="4"/>
    <x v="11"/>
    <x v="933"/>
    <x v="103"/>
    <x v="1134"/>
    <x v="213"/>
    <x v="1"/>
    <x v="0"/>
    <x v="10"/>
    <x v="10"/>
    <x v="39"/>
    <x v="181"/>
    <x v="417"/>
    <x v="37"/>
    <x v="0"/>
    <x v="37"/>
    <x v="270"/>
    <x v="393"/>
    <x v="1"/>
    <x v="18"/>
    <x v="0"/>
    <x v="18"/>
    <x v="350"/>
    <x v="715"/>
    <x v="2"/>
    <x v="0"/>
  </r>
  <r>
    <x v="4"/>
    <x v="11"/>
    <x v="458"/>
    <x v="91"/>
    <x v="329"/>
    <x v="232"/>
    <x v="1"/>
    <x v="0"/>
    <x v="108"/>
    <x v="108"/>
    <x v="356"/>
    <x v="308"/>
    <x v="331"/>
    <x v="375"/>
    <x v="0"/>
    <x v="375"/>
    <x v="217"/>
    <x v="364"/>
    <x v="1"/>
    <x v="391"/>
    <x v="0"/>
    <x v="391"/>
    <x v="257"/>
    <x v="385"/>
    <x v="1"/>
    <x v="0"/>
  </r>
  <r>
    <x v="4"/>
    <x v="11"/>
    <x v="936"/>
    <x v="101"/>
    <x v="1066"/>
    <x v="276"/>
    <x v="1"/>
    <x v="0"/>
    <x v="99"/>
    <x v="99"/>
    <x v="361"/>
    <x v="150"/>
    <x v="471"/>
    <x v="324"/>
    <x v="0"/>
    <x v="324"/>
    <x v="451"/>
    <x v="659"/>
    <x v="2"/>
    <x v="371"/>
    <x v="0"/>
    <x v="371"/>
    <x v="377"/>
    <x v="472"/>
    <x v="2"/>
    <x v="0"/>
  </r>
  <r>
    <x v="4"/>
    <x v="11"/>
    <x v="826"/>
    <x v="99"/>
    <x v="913"/>
    <x v="280"/>
    <x v="1"/>
    <x v="0"/>
    <x v="10"/>
    <x v="10"/>
    <x v="45"/>
    <x v="171"/>
    <x v="531"/>
    <x v="43"/>
    <x v="0"/>
    <x v="43"/>
    <x v="271"/>
    <x v="415"/>
    <x v="2"/>
    <x v="84"/>
    <x v="0"/>
    <x v="84"/>
    <x v="262"/>
    <x v="145"/>
    <x v="1"/>
    <x v="1"/>
  </r>
  <r>
    <x v="4"/>
    <x v="11"/>
    <x v="613"/>
    <x v="94"/>
    <x v="524"/>
    <x v="356"/>
    <x v="1"/>
    <x v="0"/>
    <x v="46"/>
    <x v="46"/>
    <x v="66"/>
    <x v="322"/>
    <x v="67"/>
    <x v="165"/>
    <x v="0"/>
    <x v="165"/>
    <x v="125"/>
    <x v="39"/>
    <x v="1"/>
    <x v="159"/>
    <x v="0"/>
    <x v="159"/>
    <x v="187"/>
    <x v="88"/>
    <x v="1"/>
    <x v="0"/>
  </r>
  <r>
    <x v="4"/>
    <x v="11"/>
    <x v="507"/>
    <x v="92"/>
    <x v="362"/>
    <x v="362"/>
    <x v="1"/>
    <x v="0"/>
    <x v="10"/>
    <x v="10"/>
    <x v="0"/>
    <x v="236"/>
    <x v="0"/>
    <x v="15"/>
    <x v="0"/>
    <x v="15"/>
    <x v="238"/>
    <x v="0"/>
    <x v="1"/>
    <x v="0"/>
    <x v="0"/>
    <x v="0"/>
    <x v="315"/>
    <x v="424"/>
    <x v="0"/>
    <x v="0"/>
  </r>
  <r>
    <x v="4"/>
    <x v="11"/>
    <x v="878"/>
    <x v="100"/>
    <x v="979"/>
    <x v="384"/>
    <x v="1"/>
    <x v="0"/>
    <x v="36"/>
    <x v="36"/>
    <x v="137"/>
    <x v="151"/>
    <x v="549"/>
    <x v="202"/>
    <x v="0"/>
    <x v="202"/>
    <x v="155"/>
    <x v="138"/>
    <x v="1"/>
    <x v="58"/>
    <x v="0"/>
    <x v="58"/>
    <x v="427"/>
    <x v="748"/>
    <x v="2"/>
    <x v="0"/>
  </r>
  <r>
    <x v="4"/>
    <x v="11"/>
    <x v="301"/>
    <x v="85"/>
    <x v="41"/>
    <x v="397"/>
    <x v="1"/>
    <x v="0"/>
    <x v="66"/>
    <x v="66"/>
    <x v="224"/>
    <x v="260"/>
    <x v="301"/>
    <x v="149"/>
    <x v="0"/>
    <x v="149"/>
    <x v="405"/>
    <x v="692"/>
    <x v="2"/>
    <x v="319"/>
    <x v="0"/>
    <x v="319"/>
    <x v="126"/>
    <x v="172"/>
    <x v="1"/>
    <x v="0"/>
  </r>
  <r>
    <x v="4"/>
    <x v="11"/>
    <x v="383"/>
    <x v="88"/>
    <x v="194"/>
    <x v="423"/>
    <x v="1"/>
    <x v="0"/>
    <x v="131"/>
    <x v="131"/>
    <x v="416"/>
    <x v="301"/>
    <x v="375"/>
    <x v="427"/>
    <x v="0"/>
    <x v="427"/>
    <x v="380"/>
    <x v="492"/>
    <x v="2"/>
    <x v="453"/>
    <x v="0"/>
    <x v="453"/>
    <x v="133"/>
    <x v="338"/>
    <x v="1"/>
    <x v="0"/>
  </r>
  <r>
    <x v="4"/>
    <x v="11"/>
    <x v="956"/>
    <x v="102"/>
    <x v="1117"/>
    <x v="423"/>
    <x v="1"/>
    <x v="0"/>
    <x v="61"/>
    <x v="61"/>
    <x v="216"/>
    <x v="235"/>
    <x v="348"/>
    <x v="193"/>
    <x v="0"/>
    <x v="193"/>
    <x v="334"/>
    <x v="554"/>
    <x v="2"/>
    <x v="240"/>
    <x v="0"/>
    <x v="240"/>
    <x v="286"/>
    <x v="377"/>
    <x v="1"/>
    <x v="0"/>
  </r>
  <r>
    <x v="4"/>
    <x v="11"/>
    <x v="384"/>
    <x v="86"/>
    <x v="130"/>
    <x v="426"/>
    <x v="1"/>
    <x v="0"/>
    <x v="79"/>
    <x v="79"/>
    <x v="273"/>
    <x v="273"/>
    <x v="316"/>
    <x v="288"/>
    <x v="0"/>
    <x v="288"/>
    <x v="248"/>
    <x v="374"/>
    <x v="1"/>
    <x v="320"/>
    <x v="0"/>
    <x v="320"/>
    <x v="206"/>
    <x v="300"/>
    <x v="1"/>
    <x v="0"/>
  </r>
  <r>
    <x v="4"/>
    <x v="11"/>
    <x v="579"/>
    <x v="93"/>
    <x v="475"/>
    <x v="616"/>
    <x v="1"/>
    <x v="0"/>
    <x v="53"/>
    <x v="53"/>
    <x v="157"/>
    <x v="274"/>
    <x v="222"/>
    <x v="281"/>
    <x v="0"/>
    <x v="281"/>
    <x v="92"/>
    <x v="75"/>
    <x v="1"/>
    <x v="217"/>
    <x v="0"/>
    <x v="217"/>
    <x v="212"/>
    <x v="220"/>
    <x v="1"/>
    <x v="0"/>
  </r>
  <r>
    <x v="4"/>
    <x v="11"/>
    <x v="718"/>
    <x v="96"/>
    <x v="711"/>
    <x v="622"/>
    <x v="1"/>
    <x v="0"/>
    <x v="10"/>
    <x v="10"/>
    <x v="11"/>
    <x v="217"/>
    <x v="61"/>
    <x v="8"/>
    <x v="0"/>
    <x v="8"/>
    <x v="271"/>
    <x v="415"/>
    <x v="2"/>
    <x v="0"/>
    <x v="0"/>
    <x v="0"/>
    <x v="339"/>
    <x v="424"/>
    <x v="0"/>
    <x v="1"/>
  </r>
  <r>
    <x v="4"/>
    <x v="11"/>
    <x v="402"/>
    <x v="89"/>
    <x v="212"/>
    <x v="657"/>
    <x v="1"/>
    <x v="0"/>
    <x v="35"/>
    <x v="35"/>
    <x v="104"/>
    <x v="203"/>
    <x v="330"/>
    <x v="107"/>
    <x v="0"/>
    <x v="107"/>
    <x v="271"/>
    <x v="415"/>
    <x v="2"/>
    <x v="108"/>
    <x v="0"/>
    <x v="108"/>
    <x v="315"/>
    <x v="424"/>
    <x v="2"/>
    <x v="0"/>
  </r>
  <r>
    <x v="4"/>
    <x v="11"/>
    <x v="313"/>
    <x v="826"/>
    <x v="59"/>
    <x v="686"/>
    <x v="1"/>
    <x v="0"/>
    <x v="36"/>
    <x v="36"/>
    <x v="117"/>
    <x v="196"/>
    <x v="377"/>
    <x v="109"/>
    <x v="0"/>
    <x v="109"/>
    <x v="299"/>
    <x v="524"/>
    <x v="2"/>
    <x v="61"/>
    <x v="0"/>
    <x v="61"/>
    <x v="395"/>
    <x v="718"/>
    <x v="2"/>
    <x v="0"/>
  </r>
  <r>
    <x v="4"/>
    <x v="11"/>
    <x v="847"/>
    <x v="874"/>
    <x v="890"/>
    <x v="716"/>
    <x v="1"/>
    <x v="0"/>
    <x v="82"/>
    <x v="82"/>
    <x v="257"/>
    <x v="313"/>
    <x v="240"/>
    <x v="310"/>
    <x v="0"/>
    <x v="310"/>
    <x v="153"/>
    <x v="235"/>
    <x v="1"/>
    <x v="266"/>
    <x v="0"/>
    <x v="266"/>
    <x v="328"/>
    <x v="446"/>
    <x v="2"/>
    <x v="0"/>
  </r>
  <r>
    <x v="4"/>
    <x v="11"/>
    <x v="787"/>
    <x v="876"/>
    <x v="818"/>
    <x v="717"/>
    <x v="1"/>
    <x v="0"/>
    <x v="23"/>
    <x v="23"/>
    <x v="0"/>
    <x v="282"/>
    <x v="0"/>
    <x v="0"/>
    <x v="0"/>
    <x v="0"/>
    <x v="271"/>
    <x v="779"/>
    <x v="0"/>
    <x v="0"/>
    <x v="0"/>
    <x v="0"/>
    <x v="315"/>
    <x v="424"/>
    <x v="0"/>
    <x v="0"/>
  </r>
  <r>
    <x v="4"/>
    <x v="11"/>
    <x v="997"/>
    <x v="907"/>
    <x v="1060"/>
    <x v="732"/>
    <x v="1"/>
    <x v="0"/>
    <x v="53"/>
    <x v="53"/>
    <x v="161"/>
    <x v="270"/>
    <x v="231"/>
    <x v="116"/>
    <x v="0"/>
    <x v="116"/>
    <x v="361"/>
    <x v="675"/>
    <x v="2"/>
    <x v="204"/>
    <x v="0"/>
    <x v="204"/>
    <x v="243"/>
    <x v="269"/>
    <x v="1"/>
    <x v="0"/>
  </r>
  <r>
    <x v="4"/>
    <x v="11"/>
    <x v="417"/>
    <x v="1030"/>
    <x v="219"/>
    <x v="749"/>
    <x v="1"/>
    <x v="0"/>
    <x v="10"/>
    <x v="10"/>
    <x v="41"/>
    <x v="178"/>
    <x v="466"/>
    <x v="39"/>
    <x v="0"/>
    <x v="39"/>
    <x v="270"/>
    <x v="395"/>
    <x v="1"/>
    <x v="26"/>
    <x v="0"/>
    <x v="26"/>
    <x v="332"/>
    <x v="579"/>
    <x v="2"/>
    <x v="0"/>
  </r>
  <r>
    <x v="4"/>
    <x v="11"/>
    <x v="408"/>
    <x v="940"/>
    <x v="136"/>
    <x v="760"/>
    <x v="1"/>
    <x v="0"/>
    <x v="27"/>
    <x v="27"/>
    <x v="17"/>
    <x v="277"/>
    <x v="31"/>
    <x v="27"/>
    <x v="0"/>
    <x v="27"/>
    <x v="252"/>
    <x v="132"/>
    <x v="1"/>
    <x v="50"/>
    <x v="0"/>
    <x v="50"/>
    <x v="266"/>
    <x v="85"/>
    <x v="1"/>
    <x v="0"/>
  </r>
  <r>
    <x v="4"/>
    <x v="11"/>
    <x v="409"/>
    <x v="960"/>
    <x v="217"/>
    <x v="771"/>
    <x v="1"/>
    <x v="0"/>
    <x v="10"/>
    <x v="10"/>
    <x v="0"/>
    <x v="236"/>
    <x v="0"/>
    <x v="15"/>
    <x v="0"/>
    <x v="15"/>
    <x v="238"/>
    <x v="0"/>
    <x v="1"/>
    <x v="18"/>
    <x v="0"/>
    <x v="18"/>
    <x v="284"/>
    <x v="0"/>
    <x v="1"/>
    <x v="0"/>
  </r>
  <r>
    <x v="4"/>
    <x v="11"/>
    <x v="736"/>
    <x v="992"/>
    <x v="683"/>
    <x v="789"/>
    <x v="1"/>
    <x v="0"/>
    <x v="42"/>
    <x v="42"/>
    <x v="222"/>
    <x v="73"/>
    <x v="640"/>
    <x v="129"/>
    <x v="0"/>
    <x v="129"/>
    <x v="425"/>
    <x v="721"/>
    <x v="2"/>
    <x v="26"/>
    <x v="0"/>
    <x v="26"/>
    <x v="499"/>
    <x v="795"/>
    <x v="2"/>
    <x v="0"/>
  </r>
  <r>
    <x v="4"/>
    <x v="11"/>
    <x v="739"/>
    <x v="1009"/>
    <x v="670"/>
    <x v="799"/>
    <x v="1"/>
    <x v="0"/>
    <x v="53"/>
    <x v="53"/>
    <x v="182"/>
    <x v="236"/>
    <x v="321"/>
    <x v="122"/>
    <x v="0"/>
    <x v="122"/>
    <x v="389"/>
    <x v="695"/>
    <x v="2"/>
    <x v="287"/>
    <x v="0"/>
    <x v="287"/>
    <x v="131"/>
    <x v="150"/>
    <x v="1"/>
    <x v="0"/>
  </r>
  <r>
    <x v="4"/>
    <x v="11"/>
    <x v="1016"/>
    <x v="1067"/>
    <x v="1061"/>
    <x v="831"/>
    <x v="1"/>
    <x v="0"/>
    <x v="51"/>
    <x v="51"/>
    <x v="208"/>
    <x v="153"/>
    <x v="509"/>
    <x v="209"/>
    <x v="0"/>
    <x v="209"/>
    <x v="265"/>
    <x v="402"/>
    <x v="1"/>
    <x v="175"/>
    <x v="0"/>
    <x v="175"/>
    <x v="408"/>
    <x v="620"/>
    <x v="2"/>
    <x v="0"/>
  </r>
  <r>
    <x v="4"/>
    <x v="11"/>
    <x v="1025"/>
    <x v="1127"/>
    <x v="1170"/>
    <x v="873"/>
    <x v="1"/>
    <x v="0"/>
    <x v="10"/>
    <x v="10"/>
    <x v="0"/>
    <x v="236"/>
    <x v="0"/>
    <x v="0"/>
    <x v="0"/>
    <x v="0"/>
    <x v="271"/>
    <x v="779"/>
    <x v="0"/>
    <x v="26"/>
    <x v="0"/>
    <x v="26"/>
    <x v="266"/>
    <x v="0"/>
    <x v="1"/>
    <x v="1"/>
  </r>
  <r>
    <x v="4"/>
    <x v="11"/>
    <x v="859"/>
    <x v="1135"/>
    <x v="909"/>
    <x v="876"/>
    <x v="1"/>
    <x v="0"/>
    <x v="1"/>
    <x v="1"/>
    <x v="40"/>
    <x v="140"/>
    <x v="676"/>
    <x v="0"/>
    <x v="0"/>
    <x v="0"/>
    <x v="339"/>
    <x v="779"/>
    <x v="0"/>
    <x v="48"/>
    <x v="0"/>
    <x v="48"/>
    <x v="299"/>
    <x v="279"/>
    <x v="1"/>
    <x v="0"/>
  </r>
  <r>
    <x v="4"/>
    <x v="11"/>
    <x v="1078"/>
    <x v="1151"/>
    <x v="1295"/>
    <x v="884"/>
    <x v="1"/>
    <x v="0"/>
    <x v="42"/>
    <x v="42"/>
    <x v="163"/>
    <x v="155"/>
    <x v="517"/>
    <x v="177"/>
    <x v="0"/>
    <x v="177"/>
    <x v="243"/>
    <x v="327"/>
    <x v="1"/>
    <x v="61"/>
    <x v="0"/>
    <x v="61"/>
    <x v="440"/>
    <x v="759"/>
    <x v="2"/>
    <x v="0"/>
  </r>
  <r>
    <x v="4"/>
    <x v="11"/>
    <x v="748"/>
    <x v="1153"/>
    <x v="725"/>
    <x v="885"/>
    <x v="1"/>
    <x v="0"/>
    <x v="79"/>
    <x v="79"/>
    <x v="218"/>
    <x v="344"/>
    <x v="171"/>
    <x v="307"/>
    <x v="0"/>
    <x v="307"/>
    <x v="109"/>
    <x v="133"/>
    <x v="1"/>
    <x v="310"/>
    <x v="0"/>
    <x v="310"/>
    <x v="138"/>
    <x v="179"/>
    <x v="1"/>
    <x v="0"/>
  </r>
  <r>
    <x v="4"/>
    <x v="11"/>
    <x v="341"/>
    <x v="1154"/>
    <x v="39"/>
    <x v="887"/>
    <x v="1"/>
    <x v="0"/>
    <x v="46"/>
    <x v="46"/>
    <x v="235"/>
    <x v="82"/>
    <x v="618"/>
    <x v="167"/>
    <x v="0"/>
    <x v="167"/>
    <x v="399"/>
    <x v="676"/>
    <x v="2"/>
    <x v="198"/>
    <x v="0"/>
    <x v="198"/>
    <x v="405"/>
    <x v="598"/>
    <x v="2"/>
    <x v="0"/>
  </r>
  <r>
    <x v="4"/>
    <x v="11"/>
    <x v="342"/>
    <x v="1155"/>
    <x v="108"/>
    <x v="887"/>
    <x v="1"/>
    <x v="0"/>
    <x v="46"/>
    <x v="46"/>
    <x v="126"/>
    <x v="260"/>
    <x v="213"/>
    <x v="145"/>
    <x v="0"/>
    <x v="145"/>
    <x v="238"/>
    <x v="284"/>
    <x v="1"/>
    <x v="174"/>
    <x v="0"/>
    <x v="174"/>
    <x v="257"/>
    <x v="259"/>
    <x v="1"/>
    <x v="0"/>
  </r>
  <r>
    <x v="4"/>
    <x v="11"/>
    <x v="860"/>
    <x v="1171"/>
    <x v="892"/>
    <x v="897"/>
    <x v="1"/>
    <x v="0"/>
    <x v="164"/>
    <x v="164"/>
    <x v="477"/>
    <x v="415"/>
    <x v="303"/>
    <x v="485"/>
    <x v="0"/>
    <x v="485"/>
    <x v="467"/>
    <x v="551"/>
    <x v="2"/>
    <x v="498"/>
    <x v="0"/>
    <x v="498"/>
    <x v="173"/>
    <x v="392"/>
    <x v="1"/>
    <x v="0"/>
  </r>
  <r>
    <x v="4"/>
    <x v="11"/>
    <x v="347"/>
    <x v="1217"/>
    <x v="27"/>
    <x v="921"/>
    <x v="1"/>
    <x v="0"/>
    <x v="27"/>
    <x v="27"/>
    <x v="133"/>
    <x v="116"/>
    <x v="626"/>
    <x v="59"/>
    <x v="0"/>
    <x v="59"/>
    <x v="392"/>
    <x v="738"/>
    <x v="2"/>
    <x v="87"/>
    <x v="0"/>
    <x v="87"/>
    <x v="400"/>
    <x v="698"/>
    <x v="2"/>
    <x v="0"/>
  </r>
  <r>
    <x v="4"/>
    <x v="11"/>
    <x v="758"/>
    <x v="1218"/>
    <x v="670"/>
    <x v="921"/>
    <x v="1"/>
    <x v="0"/>
    <x v="10"/>
    <x v="10"/>
    <x v="85"/>
    <x v="122"/>
    <x v="663"/>
    <x v="37"/>
    <x v="0"/>
    <x v="37"/>
    <x v="339"/>
    <x v="721"/>
    <x v="2"/>
    <x v="17"/>
    <x v="0"/>
    <x v="17"/>
    <x v="401"/>
    <x v="778"/>
    <x v="2"/>
    <x v="0"/>
  </r>
  <r>
    <x v="4"/>
    <x v="11"/>
    <x v="1036"/>
    <x v="1233"/>
    <x v="1233"/>
    <x v="927"/>
    <x v="1"/>
    <x v="0"/>
    <x v="17"/>
    <x v="17"/>
    <x v="41"/>
    <x v="202"/>
    <x v="216"/>
    <x v="38"/>
    <x v="0"/>
    <x v="38"/>
    <x v="271"/>
    <x v="415"/>
    <x v="2"/>
    <x v="36"/>
    <x v="0"/>
    <x v="36"/>
    <x v="316"/>
    <x v="442"/>
    <x v="2"/>
    <x v="0"/>
  </r>
  <r>
    <x v="4"/>
    <x v="11"/>
    <x v="350"/>
    <x v="1250"/>
    <x v="40"/>
    <x v="937"/>
    <x v="1"/>
    <x v="0"/>
    <x v="10"/>
    <x v="10"/>
    <x v="0"/>
    <x v="236"/>
    <x v="0"/>
    <x v="15"/>
    <x v="0"/>
    <x v="15"/>
    <x v="238"/>
    <x v="0"/>
    <x v="1"/>
    <x v="49"/>
    <x v="0"/>
    <x v="49"/>
    <x v="240"/>
    <x v="0"/>
    <x v="1"/>
    <x v="1"/>
  </r>
  <r>
    <x v="4"/>
    <x v="11"/>
    <x v="353"/>
    <x v="1268"/>
    <x v="64"/>
    <x v="946"/>
    <x v="1"/>
    <x v="0"/>
    <x v="23"/>
    <x v="23"/>
    <x v="102"/>
    <x v="146"/>
    <x v="586"/>
    <x v="92"/>
    <x v="0"/>
    <x v="92"/>
    <x v="291"/>
    <x v="513"/>
    <x v="2"/>
    <x v="82"/>
    <x v="0"/>
    <x v="82"/>
    <x v="354"/>
    <x v="572"/>
    <x v="2"/>
    <x v="0"/>
  </r>
  <r>
    <x v="4"/>
    <x v="11"/>
    <x v="925"/>
    <x v="1299"/>
    <x v="1034"/>
    <x v="963"/>
    <x v="1"/>
    <x v="0"/>
    <x v="10"/>
    <x v="10"/>
    <x v="40"/>
    <x v="180"/>
    <x v="429"/>
    <x v="0"/>
    <x v="0"/>
    <x v="0"/>
    <x v="339"/>
    <x v="779"/>
    <x v="0"/>
    <x v="17"/>
    <x v="0"/>
    <x v="17"/>
    <x v="354"/>
    <x v="727"/>
    <x v="2"/>
    <x v="0"/>
  </r>
  <r>
    <x v="4"/>
    <x v="19"/>
    <x v="1151"/>
    <x v="204"/>
    <x v="1218"/>
    <x v="3"/>
    <x v="1"/>
    <x v="0"/>
    <x v="61"/>
    <x v="61"/>
    <x v="317"/>
    <x v="55"/>
    <x v="633"/>
    <x v="365"/>
    <x v="0"/>
    <x v="365"/>
    <x v="112"/>
    <x v="208"/>
    <x v="1"/>
    <x v="341"/>
    <x v="0"/>
    <x v="341"/>
    <x v="256"/>
    <x v="371"/>
    <x v="1"/>
    <x v="0"/>
  </r>
  <r>
    <x v="4"/>
    <x v="19"/>
    <x v="1204"/>
    <x v="205"/>
    <x v="1284"/>
    <x v="40"/>
    <x v="1"/>
    <x v="0"/>
    <x v="23"/>
    <x v="23"/>
    <x v="24"/>
    <x v="253"/>
    <x v="70"/>
    <x v="63"/>
    <x v="0"/>
    <x v="63"/>
    <x v="214"/>
    <x v="60"/>
    <x v="1"/>
    <x v="28"/>
    <x v="0"/>
    <x v="28"/>
    <x v="304"/>
    <x v="273"/>
    <x v="1"/>
    <x v="0"/>
  </r>
  <r>
    <x v="4"/>
    <x v="19"/>
    <x v="1156"/>
    <x v="202"/>
    <x v="1172"/>
    <x v="50"/>
    <x v="0"/>
    <x v="0"/>
    <x v="0"/>
    <x v="0"/>
    <x v="0"/>
    <x v="180"/>
    <x v="687"/>
    <x v="0"/>
    <x v="0"/>
    <x v="0"/>
    <x v="271"/>
    <x v="779"/>
    <x v="0"/>
    <x v="4"/>
    <x v="0"/>
    <x v="4"/>
    <x v="306"/>
    <x v="0"/>
    <x v="1"/>
    <x v="1"/>
  </r>
  <r>
    <x v="4"/>
    <x v="19"/>
    <x v="243"/>
    <x v="190"/>
    <x v="543"/>
    <x v="54"/>
    <x v="1"/>
    <x v="0"/>
    <x v="44"/>
    <x v="44"/>
    <x v="84"/>
    <x v="295"/>
    <x v="101"/>
    <x v="133"/>
    <x v="0"/>
    <x v="133"/>
    <x v="193"/>
    <x v="118"/>
    <x v="1"/>
    <x v="163"/>
    <x v="0"/>
    <x v="163"/>
    <x v="198"/>
    <x v="121"/>
    <x v="1"/>
    <x v="0"/>
  </r>
  <r>
    <x v="4"/>
    <x v="19"/>
    <x v="1158"/>
    <x v="201"/>
    <x v="1153"/>
    <x v="60"/>
    <x v="1"/>
    <x v="0"/>
    <x v="178"/>
    <x v="178"/>
    <x v="504"/>
    <x v="395"/>
    <x v="372"/>
    <x v="541"/>
    <x v="0"/>
    <x v="541"/>
    <x v="84"/>
    <x v="346"/>
    <x v="1"/>
    <x v="524"/>
    <x v="0"/>
    <x v="524"/>
    <x v="174"/>
    <x v="401"/>
    <x v="1"/>
    <x v="0"/>
  </r>
  <r>
    <x v="4"/>
    <x v="19"/>
    <x v="1159"/>
    <x v="199"/>
    <x v="1109"/>
    <x v="63"/>
    <x v="1"/>
    <x v="0"/>
    <x v="66"/>
    <x v="66"/>
    <x v="231"/>
    <x v="249"/>
    <x v="328"/>
    <x v="214"/>
    <x v="0"/>
    <x v="214"/>
    <x v="313"/>
    <x v="500"/>
    <x v="2"/>
    <x v="121"/>
    <x v="0"/>
    <x v="121"/>
    <x v="471"/>
    <x v="741"/>
    <x v="2"/>
    <x v="0"/>
  </r>
  <r>
    <x v="4"/>
    <x v="19"/>
    <x v="1115"/>
    <x v="197"/>
    <x v="880"/>
    <x v="80"/>
    <x v="1"/>
    <x v="0"/>
    <x v="8"/>
    <x v="8"/>
    <x v="20"/>
    <x v="193"/>
    <x v="227"/>
    <x v="18"/>
    <x v="0"/>
    <x v="18"/>
    <x v="271"/>
    <x v="415"/>
    <x v="2"/>
    <x v="15"/>
    <x v="0"/>
    <x v="15"/>
    <x v="325"/>
    <x v="609"/>
    <x v="2"/>
    <x v="1"/>
  </r>
  <r>
    <x v="4"/>
    <x v="19"/>
    <x v="207"/>
    <x v="185"/>
    <x v="337"/>
    <x v="83"/>
    <x v="1"/>
    <x v="0"/>
    <x v="26"/>
    <x v="26"/>
    <x v="41"/>
    <x v="244"/>
    <x v="105"/>
    <x v="65"/>
    <x v="0"/>
    <x v="65"/>
    <x v="233"/>
    <x v="135"/>
    <x v="1"/>
    <x v="88"/>
    <x v="0"/>
    <x v="88"/>
    <x v="255"/>
    <x v="125"/>
    <x v="1"/>
    <x v="1"/>
  </r>
  <r>
    <x v="4"/>
    <x v="19"/>
    <x v="34"/>
    <x v="181"/>
    <x v="221"/>
    <x v="86"/>
    <x v="1"/>
    <x v="0"/>
    <x v="32"/>
    <x v="32"/>
    <x v="48"/>
    <x v="265"/>
    <x v="93"/>
    <x v="105"/>
    <x v="0"/>
    <x v="105"/>
    <x v="191"/>
    <x v="72"/>
    <x v="1"/>
    <x v="60"/>
    <x v="0"/>
    <x v="60"/>
    <x v="295"/>
    <x v="274"/>
    <x v="1"/>
    <x v="0"/>
  </r>
  <r>
    <x v="4"/>
    <x v="19"/>
    <x v="1170"/>
    <x v="200"/>
    <x v="1143"/>
    <x v="99"/>
    <x v="1"/>
    <x v="0"/>
    <x v="40"/>
    <x v="40"/>
    <x v="106"/>
    <x v="237"/>
    <x v="234"/>
    <x v="117"/>
    <x v="0"/>
    <x v="117"/>
    <x v="254"/>
    <x v="329"/>
    <x v="1"/>
    <x v="45"/>
    <x v="0"/>
    <x v="45"/>
    <x v="394"/>
    <x v="729"/>
    <x v="2"/>
    <x v="0"/>
  </r>
  <r>
    <x v="4"/>
    <x v="19"/>
    <x v="246"/>
    <x v="189"/>
    <x v="541"/>
    <x v="118"/>
    <x v="1"/>
    <x v="0"/>
    <x v="8"/>
    <x v="8"/>
    <x v="6"/>
    <x v="214"/>
    <x v="27"/>
    <x v="34"/>
    <x v="0"/>
    <x v="34"/>
    <x v="219"/>
    <x v="9"/>
    <x v="1"/>
    <x v="22"/>
    <x v="0"/>
    <x v="22"/>
    <x v="282"/>
    <x v="28"/>
    <x v="1"/>
    <x v="1"/>
  </r>
  <r>
    <x v="4"/>
    <x v="19"/>
    <x v="461"/>
    <x v="184"/>
    <x v="323"/>
    <x v="247"/>
    <x v="0"/>
    <x v="0"/>
    <x v="0"/>
    <x v="0"/>
    <x v="0"/>
    <x v="180"/>
    <x v="687"/>
    <x v="4"/>
    <x v="0"/>
    <x v="4"/>
    <x v="260"/>
    <x v="0"/>
    <x v="1"/>
    <x v="6"/>
    <x v="0"/>
    <x v="6"/>
    <x v="303"/>
    <x v="0"/>
    <x v="1"/>
    <x v="1"/>
  </r>
  <r>
    <x v="4"/>
    <x v="19"/>
    <x v="368"/>
    <x v="180"/>
    <x v="201"/>
    <x v="261"/>
    <x v="1"/>
    <x v="0"/>
    <x v="139"/>
    <x v="139"/>
    <x v="446"/>
    <x v="336"/>
    <x v="367"/>
    <x v="438"/>
    <x v="0"/>
    <x v="438"/>
    <x v="460"/>
    <x v="578"/>
    <x v="2"/>
    <x v="458"/>
    <x v="0"/>
    <x v="458"/>
    <x v="351"/>
    <x v="434"/>
    <x v="2"/>
    <x v="0"/>
  </r>
  <r>
    <x v="4"/>
    <x v="19"/>
    <x v="464"/>
    <x v="182"/>
    <x v="269"/>
    <x v="337"/>
    <x v="1"/>
    <x v="0"/>
    <x v="44"/>
    <x v="44"/>
    <x v="172"/>
    <x v="159"/>
    <x v="503"/>
    <x v="144"/>
    <x v="0"/>
    <x v="144"/>
    <x v="338"/>
    <x v="606"/>
    <x v="2"/>
    <x v="175"/>
    <x v="0"/>
    <x v="175"/>
    <x v="340"/>
    <x v="477"/>
    <x v="2"/>
    <x v="0"/>
  </r>
  <r>
    <x v="4"/>
    <x v="19"/>
    <x v="875"/>
    <x v="198"/>
    <x v="1051"/>
    <x v="359"/>
    <x v="1"/>
    <x v="0"/>
    <x v="46"/>
    <x v="46"/>
    <x v="177"/>
    <x v="178"/>
    <x v="439"/>
    <x v="169"/>
    <x v="0"/>
    <x v="169"/>
    <x v="296"/>
    <x v="474"/>
    <x v="2"/>
    <x v="135"/>
    <x v="0"/>
    <x v="135"/>
    <x v="403"/>
    <x v="651"/>
    <x v="2"/>
    <x v="0"/>
  </r>
  <r>
    <x v="4"/>
    <x v="19"/>
    <x v="468"/>
    <x v="183"/>
    <x v="278"/>
    <x v="392"/>
    <x v="1"/>
    <x v="0"/>
    <x v="13"/>
    <x v="13"/>
    <x v="73"/>
    <x v="144"/>
    <x v="625"/>
    <x v="95"/>
    <x v="0"/>
    <x v="95"/>
    <x v="231"/>
    <x v="199"/>
    <x v="1"/>
    <x v="42"/>
    <x v="0"/>
    <x v="42"/>
    <x v="359"/>
    <x v="665"/>
    <x v="2"/>
    <x v="1"/>
  </r>
  <r>
    <x v="4"/>
    <x v="19"/>
    <x v="776"/>
    <x v="196"/>
    <x v="846"/>
    <x v="405"/>
    <x v="1"/>
    <x v="0"/>
    <x v="8"/>
    <x v="8"/>
    <x v="0"/>
    <x v="223"/>
    <x v="0"/>
    <x v="6"/>
    <x v="0"/>
    <x v="6"/>
    <x v="254"/>
    <x v="0"/>
    <x v="1"/>
    <x v="5"/>
    <x v="0"/>
    <x v="5"/>
    <x v="305"/>
    <x v="0"/>
    <x v="1"/>
    <x v="1"/>
  </r>
  <r>
    <x v="4"/>
    <x v="19"/>
    <x v="696"/>
    <x v="195"/>
    <x v="680"/>
    <x v="411"/>
    <x v="0"/>
    <x v="0"/>
    <x v="0"/>
    <x v="0"/>
    <x v="33"/>
    <x v="132"/>
    <x v="687"/>
    <x v="27"/>
    <x v="0"/>
    <x v="27"/>
    <x v="274"/>
    <x v="470"/>
    <x v="2"/>
    <x v="4"/>
    <x v="0"/>
    <x v="4"/>
    <x v="363"/>
    <x v="791"/>
    <x v="2"/>
    <x v="1"/>
  </r>
  <r>
    <x v="4"/>
    <x v="19"/>
    <x v="953"/>
    <x v="203"/>
    <x v="1173"/>
    <x v="418"/>
    <x v="1"/>
    <x v="0"/>
    <x v="8"/>
    <x v="8"/>
    <x v="0"/>
    <x v="223"/>
    <x v="0"/>
    <x v="7"/>
    <x v="0"/>
    <x v="7"/>
    <x v="253"/>
    <x v="0"/>
    <x v="1"/>
    <x v="40"/>
    <x v="0"/>
    <x v="40"/>
    <x v="252"/>
    <x v="0"/>
    <x v="1"/>
    <x v="0"/>
  </r>
  <r>
    <x v="4"/>
    <x v="19"/>
    <x v="510"/>
    <x v="186"/>
    <x v="402"/>
    <x v="433"/>
    <x v="1"/>
    <x v="0"/>
    <x v="8"/>
    <x v="8"/>
    <x v="31"/>
    <x v="180"/>
    <x v="429"/>
    <x v="28"/>
    <x v="0"/>
    <x v="28"/>
    <x v="270"/>
    <x v="390"/>
    <x v="1"/>
    <x v="29"/>
    <x v="0"/>
    <x v="29"/>
    <x v="311"/>
    <x v="379"/>
    <x v="1"/>
    <x v="0"/>
  </r>
  <r>
    <x v="4"/>
    <x v="19"/>
    <x v="620"/>
    <x v="191"/>
    <x v="553"/>
    <x v="474"/>
    <x v="1"/>
    <x v="0"/>
    <x v="124"/>
    <x v="124"/>
    <x v="410"/>
    <x v="173"/>
    <x v="436"/>
    <x v="418"/>
    <x v="0"/>
    <x v="418"/>
    <x v="411"/>
    <x v="535"/>
    <x v="2"/>
    <x v="397"/>
    <x v="0"/>
    <x v="397"/>
    <x v="517"/>
    <x v="632"/>
    <x v="2"/>
    <x v="0"/>
  </r>
  <r>
    <x v="4"/>
    <x v="19"/>
    <x v="442"/>
    <x v="484"/>
    <x v="240"/>
    <x v="481"/>
    <x v="1"/>
    <x v="0"/>
    <x v="154"/>
    <x v="154"/>
    <x v="464"/>
    <x v="401"/>
    <x v="314"/>
    <x v="502"/>
    <x v="0"/>
    <x v="502"/>
    <x v="66"/>
    <x v="279"/>
    <x v="1"/>
    <x v="462"/>
    <x v="0"/>
    <x v="462"/>
    <x v="516"/>
    <x v="554"/>
    <x v="2"/>
    <x v="0"/>
  </r>
  <r>
    <x v="4"/>
    <x v="19"/>
    <x v="622"/>
    <x v="188"/>
    <x v="536"/>
    <x v="502"/>
    <x v="1"/>
    <x v="0"/>
    <x v="60"/>
    <x v="60"/>
    <x v="307"/>
    <x v="61"/>
    <x v="628"/>
    <x v="273"/>
    <x v="0"/>
    <x v="273"/>
    <x v="392"/>
    <x v="597"/>
    <x v="2"/>
    <x v="357"/>
    <x v="0"/>
    <x v="357"/>
    <x v="145"/>
    <x v="250"/>
    <x v="1"/>
    <x v="0"/>
  </r>
  <r>
    <x v="4"/>
    <x v="19"/>
    <x v="634"/>
    <x v="187"/>
    <x v="534"/>
    <x v="629"/>
    <x v="1"/>
    <x v="0"/>
    <x v="48"/>
    <x v="48"/>
    <x v="185"/>
    <x v="185"/>
    <x v="418"/>
    <x v="178"/>
    <x v="0"/>
    <x v="178"/>
    <x v="300"/>
    <x v="483"/>
    <x v="2"/>
    <x v="178"/>
    <x v="0"/>
    <x v="178"/>
    <x v="362"/>
    <x v="532"/>
    <x v="2"/>
    <x v="0"/>
  </r>
  <r>
    <x v="4"/>
    <x v="19"/>
    <x v="401"/>
    <x v="483"/>
    <x v="231"/>
    <x v="654"/>
    <x v="1"/>
    <x v="0"/>
    <x v="72"/>
    <x v="72"/>
    <x v="183"/>
    <x v="345"/>
    <x v="145"/>
    <x v="233"/>
    <x v="0"/>
    <x v="233"/>
    <x v="167"/>
    <x v="191"/>
    <x v="1"/>
    <x v="257"/>
    <x v="0"/>
    <x v="257"/>
    <x v="177"/>
    <x v="201"/>
    <x v="1"/>
    <x v="0"/>
  </r>
  <r>
    <x v="4"/>
    <x v="19"/>
    <x v="638"/>
    <x v="915"/>
    <x v="540"/>
    <x v="745"/>
    <x v="1"/>
    <x v="0"/>
    <x v="150"/>
    <x v="150"/>
    <x v="493"/>
    <x v="9"/>
    <x v="585"/>
    <x v="503"/>
    <x v="0"/>
    <x v="503"/>
    <x v="483"/>
    <x v="567"/>
    <x v="2"/>
    <x v="484"/>
    <x v="0"/>
    <x v="484"/>
    <x v="545"/>
    <x v="611"/>
    <x v="2"/>
    <x v="0"/>
  </r>
  <r>
    <x v="4"/>
    <x v="19"/>
    <x v="639"/>
    <x v="929"/>
    <x v="552"/>
    <x v="752"/>
    <x v="1"/>
    <x v="0"/>
    <x v="46"/>
    <x v="46"/>
    <x v="122"/>
    <x v="270"/>
    <x v="189"/>
    <x v="168"/>
    <x v="0"/>
    <x v="168"/>
    <x v="184"/>
    <x v="157"/>
    <x v="1"/>
    <x v="167"/>
    <x v="0"/>
    <x v="167"/>
    <x v="253"/>
    <x v="241"/>
    <x v="1"/>
    <x v="0"/>
  </r>
  <r>
    <x v="4"/>
    <x v="19"/>
    <x v="731"/>
    <x v="935"/>
    <x v="772"/>
    <x v="756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1"/>
  </r>
  <r>
    <x v="4"/>
    <x v="19"/>
    <x v="851"/>
    <x v="974"/>
    <x v="904"/>
    <x v="780"/>
    <x v="1"/>
    <x v="0"/>
    <x v="8"/>
    <x v="8"/>
    <x v="0"/>
    <x v="223"/>
    <x v="0"/>
    <x v="0"/>
    <x v="0"/>
    <x v="0"/>
    <x v="271"/>
    <x v="779"/>
    <x v="0"/>
    <x v="18"/>
    <x v="0"/>
    <x v="18"/>
    <x v="284"/>
    <x v="0"/>
    <x v="1"/>
    <x v="1"/>
  </r>
  <r>
    <x v="4"/>
    <x v="19"/>
    <x v="524"/>
    <x v="1039"/>
    <x v="349"/>
    <x v="813"/>
    <x v="1"/>
    <x v="0"/>
    <x v="59"/>
    <x v="59"/>
    <x v="121"/>
    <x v="332"/>
    <x v="101"/>
    <x v="210"/>
    <x v="0"/>
    <x v="210"/>
    <x v="122"/>
    <x v="84"/>
    <x v="1"/>
    <x v="113"/>
    <x v="0"/>
    <x v="113"/>
    <x v="346"/>
    <x v="531"/>
    <x v="2"/>
    <x v="0"/>
  </r>
  <r>
    <x v="4"/>
    <x v="19"/>
    <x v="1076"/>
    <x v="1063"/>
    <x v="1311"/>
    <x v="825"/>
    <x v="0"/>
    <x v="0"/>
    <x v="0"/>
    <x v="0"/>
    <x v="14"/>
    <x v="151"/>
    <x v="687"/>
    <x v="0"/>
    <x v="0"/>
    <x v="0"/>
    <x v="307"/>
    <x v="779"/>
    <x v="0"/>
    <x v="139"/>
    <x v="0"/>
    <x v="139"/>
    <x v="159"/>
    <x v="13"/>
    <x v="1"/>
    <x v="1"/>
  </r>
  <r>
    <x v="4"/>
    <x v="19"/>
    <x v="1024"/>
    <x v="1110"/>
    <x v="1229"/>
    <x v="859"/>
    <x v="1"/>
    <x v="0"/>
    <x v="42"/>
    <x v="42"/>
    <x v="68"/>
    <x v="294"/>
    <x v="87"/>
    <x v="97"/>
    <x v="0"/>
    <x v="97"/>
    <x v="219"/>
    <x v="151"/>
    <x v="1"/>
    <x v="0"/>
    <x v="0"/>
    <x v="0"/>
    <x v="405"/>
    <x v="424"/>
    <x v="0"/>
    <x v="1"/>
  </r>
  <r>
    <x v="4"/>
    <x v="19"/>
    <x v="920"/>
    <x v="1180"/>
    <x v="1042"/>
    <x v="903"/>
    <x v="1"/>
    <x v="0"/>
    <x v="19"/>
    <x v="19"/>
    <x v="144"/>
    <x v="79"/>
    <x v="675"/>
    <x v="55"/>
    <x v="0"/>
    <x v="55"/>
    <x v="402"/>
    <x v="745"/>
    <x v="2"/>
    <x v="26"/>
    <x v="0"/>
    <x v="26"/>
    <x v="444"/>
    <x v="784"/>
    <x v="2"/>
    <x v="0"/>
  </r>
  <r>
    <x v="4"/>
    <x v="19"/>
    <x v="549"/>
    <x v="1223"/>
    <x v="422"/>
    <x v="922"/>
    <x v="1"/>
    <x v="0"/>
    <x v="51"/>
    <x v="51"/>
    <x v="125"/>
    <x v="293"/>
    <x v="160"/>
    <x v="179"/>
    <x v="0"/>
    <x v="179"/>
    <x v="181"/>
    <x v="154"/>
    <x v="1"/>
    <x v="197"/>
    <x v="0"/>
    <x v="197"/>
    <x v="200"/>
    <x v="166"/>
    <x v="1"/>
    <x v="0"/>
  </r>
  <r>
    <x v="4"/>
    <x v="19"/>
    <x v="1091"/>
    <x v="1251"/>
    <x v="1329"/>
    <x v="937"/>
    <x v="1"/>
    <x v="0"/>
    <x v="13"/>
    <x v="13"/>
    <x v="50"/>
    <x v="178"/>
    <x v="461"/>
    <x v="34"/>
    <x v="0"/>
    <x v="34"/>
    <x v="297"/>
    <x v="623"/>
    <x v="2"/>
    <x v="30"/>
    <x v="0"/>
    <x v="30"/>
    <x v="342"/>
    <x v="625"/>
    <x v="2"/>
    <x v="1"/>
  </r>
  <r>
    <x v="4"/>
    <x v="19"/>
    <x v="675"/>
    <x v="1278"/>
    <x v="617"/>
    <x v="950"/>
    <x v="0"/>
    <x v="0"/>
    <x v="0"/>
    <x v="0"/>
    <x v="0"/>
    <x v="180"/>
    <x v="687"/>
    <x v="0"/>
    <x v="0"/>
    <x v="0"/>
    <x v="271"/>
    <x v="779"/>
    <x v="0"/>
    <x v="95"/>
    <x v="0"/>
    <x v="95"/>
    <x v="192"/>
    <x v="0"/>
    <x v="1"/>
    <x v="1"/>
  </r>
  <r>
    <x v="4"/>
    <x v="19"/>
    <x v="764"/>
    <x v="1286"/>
    <x v="753"/>
    <x v="954"/>
    <x v="1"/>
    <x v="0"/>
    <x v="46"/>
    <x v="46"/>
    <x v="128"/>
    <x v="256"/>
    <x v="228"/>
    <x v="130"/>
    <x v="0"/>
    <x v="130"/>
    <x v="286"/>
    <x v="469"/>
    <x v="2"/>
    <x v="150"/>
    <x v="0"/>
    <x v="150"/>
    <x v="299"/>
    <x v="378"/>
    <x v="1"/>
    <x v="0"/>
  </r>
  <r>
    <x v="4"/>
    <x v="36"/>
    <x v="232"/>
    <x v="347"/>
    <x v="479"/>
    <x v="6"/>
    <x v="1"/>
    <x v="0"/>
    <x v="8"/>
    <x v="8"/>
    <x v="0"/>
    <x v="223"/>
    <x v="0"/>
    <x v="0"/>
    <x v="0"/>
    <x v="0"/>
    <x v="271"/>
    <x v="779"/>
    <x v="0"/>
    <x v="100"/>
    <x v="0"/>
    <x v="100"/>
    <x v="185"/>
    <x v="0"/>
    <x v="1"/>
    <x v="0"/>
  </r>
  <r>
    <x v="4"/>
    <x v="36"/>
    <x v="200"/>
    <x v="346"/>
    <x v="318"/>
    <x v="139"/>
    <x v="1"/>
    <x v="0"/>
    <x v="156"/>
    <x v="156"/>
    <x v="486"/>
    <x v="134"/>
    <x v="460"/>
    <x v="483"/>
    <x v="0"/>
    <x v="483"/>
    <x v="495"/>
    <x v="620"/>
    <x v="2"/>
    <x v="497"/>
    <x v="0"/>
    <x v="497"/>
    <x v="448"/>
    <x v="474"/>
    <x v="2"/>
    <x v="0"/>
  </r>
  <r>
    <x v="4"/>
    <x v="36"/>
    <x v="286"/>
    <x v="348"/>
    <x v="829"/>
    <x v="146"/>
    <x v="1"/>
    <x v="0"/>
    <x v="88"/>
    <x v="88"/>
    <x v="305"/>
    <x v="282"/>
    <x v="326"/>
    <x v="243"/>
    <x v="0"/>
    <x v="243"/>
    <x v="425"/>
    <x v="665"/>
    <x v="2"/>
    <x v="319"/>
    <x v="0"/>
    <x v="319"/>
    <x v="315"/>
    <x v="424"/>
    <x v="2"/>
    <x v="0"/>
  </r>
  <r>
    <x v="4"/>
    <x v="36"/>
    <x v="1213"/>
    <x v="350"/>
    <x v="1324"/>
    <x v="184"/>
    <x v="1"/>
    <x v="0"/>
    <x v="150"/>
    <x v="150"/>
    <x v="474"/>
    <x v="223"/>
    <x v="421"/>
    <x v="456"/>
    <x v="0"/>
    <x v="456"/>
    <x v="498"/>
    <x v="660"/>
    <x v="2"/>
    <x v="483"/>
    <x v="0"/>
    <x v="483"/>
    <x v="430"/>
    <x v="467"/>
    <x v="2"/>
    <x v="0"/>
  </r>
  <r>
    <x v="4"/>
    <x v="36"/>
    <x v="373"/>
    <x v="345"/>
    <x v="209"/>
    <x v="320"/>
    <x v="1"/>
    <x v="0"/>
    <x v="64"/>
    <x v="64"/>
    <x v="124"/>
    <x v="351"/>
    <x v="92"/>
    <x v="97"/>
    <x v="0"/>
    <x v="97"/>
    <x v="329"/>
    <x v="631"/>
    <x v="2"/>
    <x v="255"/>
    <x v="0"/>
    <x v="255"/>
    <x v="123"/>
    <x v="106"/>
    <x v="1"/>
    <x v="0"/>
  </r>
  <r>
    <x v="4"/>
    <x v="36"/>
    <x v="374"/>
    <x v="344"/>
    <x v="146"/>
    <x v="327"/>
    <x v="1"/>
    <x v="0"/>
    <x v="66"/>
    <x v="66"/>
    <x v="150"/>
    <x v="339"/>
    <x v="125"/>
    <x v="65"/>
    <x v="0"/>
    <x v="65"/>
    <x v="401"/>
    <x v="741"/>
    <x v="2"/>
    <x v="255"/>
    <x v="0"/>
    <x v="255"/>
    <x v="151"/>
    <x v="148"/>
    <x v="1"/>
    <x v="0"/>
  </r>
  <r>
    <x v="4"/>
    <x v="36"/>
    <x v="954"/>
    <x v="349"/>
    <x v="1204"/>
    <x v="420"/>
    <x v="1"/>
    <x v="0"/>
    <x v="13"/>
    <x v="13"/>
    <x v="31"/>
    <x v="201"/>
    <x v="198"/>
    <x v="0"/>
    <x v="0"/>
    <x v="0"/>
    <x v="329"/>
    <x v="779"/>
    <x v="0"/>
    <x v="0"/>
    <x v="0"/>
    <x v="0"/>
    <x v="369"/>
    <x v="424"/>
    <x v="0"/>
    <x v="0"/>
  </r>
  <r>
    <x v="4"/>
    <x v="36"/>
    <x v="790"/>
    <x v="881"/>
    <x v="823"/>
    <x v="721"/>
    <x v="1"/>
    <x v="0"/>
    <x v="8"/>
    <x v="8"/>
    <x v="100"/>
    <x v="99"/>
    <x v="683"/>
    <x v="27"/>
    <x v="0"/>
    <x v="27"/>
    <x v="367"/>
    <x v="753"/>
    <x v="2"/>
    <x v="26"/>
    <x v="0"/>
    <x v="26"/>
    <x v="405"/>
    <x v="762"/>
    <x v="2"/>
    <x v="0"/>
  </r>
  <r>
    <x v="4"/>
    <x v="36"/>
    <x v="1006"/>
    <x v="971"/>
    <x v="1142"/>
    <x v="777"/>
    <x v="1"/>
    <x v="0"/>
    <x v="42"/>
    <x v="42"/>
    <x v="100"/>
    <x v="264"/>
    <x v="170"/>
    <x v="65"/>
    <x v="0"/>
    <x v="65"/>
    <x v="329"/>
    <x v="673"/>
    <x v="2"/>
    <x v="134"/>
    <x v="0"/>
    <x v="134"/>
    <x v="266"/>
    <x v="245"/>
    <x v="1"/>
    <x v="0"/>
  </r>
  <r>
    <x v="4"/>
    <x v="36"/>
    <x v="667"/>
    <x v="976"/>
    <x v="602"/>
    <x v="782"/>
    <x v="1"/>
    <x v="0"/>
    <x v="42"/>
    <x v="42"/>
    <x v="198"/>
    <x v="99"/>
    <x v="613"/>
    <x v="129"/>
    <x v="0"/>
    <x v="129"/>
    <x v="401"/>
    <x v="706"/>
    <x v="2"/>
    <x v="100"/>
    <x v="0"/>
    <x v="100"/>
    <x v="448"/>
    <x v="743"/>
    <x v="2"/>
    <x v="0"/>
  </r>
  <r>
    <x v="4"/>
    <x v="36"/>
    <x v="588"/>
    <x v="977"/>
    <x v="477"/>
    <x v="783"/>
    <x v="1"/>
    <x v="0"/>
    <x v="70"/>
    <x v="70"/>
    <x v="268"/>
    <x v="201"/>
    <x v="400"/>
    <x v="329"/>
    <x v="0"/>
    <x v="329"/>
    <x v="128"/>
    <x v="201"/>
    <x v="1"/>
    <x v="255"/>
    <x v="0"/>
    <x v="255"/>
    <x v="386"/>
    <x v="541"/>
    <x v="2"/>
    <x v="0"/>
  </r>
  <r>
    <x v="4"/>
    <x v="36"/>
    <x v="542"/>
    <x v="991"/>
    <x v="406"/>
    <x v="788"/>
    <x v="1"/>
    <x v="0"/>
    <x v="83"/>
    <x v="83"/>
    <x v="305"/>
    <x v="223"/>
    <x v="386"/>
    <x v="264"/>
    <x v="0"/>
    <x v="264"/>
    <x v="401"/>
    <x v="625"/>
    <x v="2"/>
    <x v="268"/>
    <x v="0"/>
    <x v="268"/>
    <x v="430"/>
    <x v="597"/>
    <x v="2"/>
    <x v="0"/>
  </r>
  <r>
    <x v="4"/>
    <x v="36"/>
    <x v="490"/>
    <x v="1183"/>
    <x v="325"/>
    <x v="906"/>
    <x v="1"/>
    <x v="0"/>
    <x v="120"/>
    <x v="120"/>
    <x v="420"/>
    <x v="46"/>
    <x v="574"/>
    <x v="407"/>
    <x v="0"/>
    <x v="407"/>
    <x v="465"/>
    <x v="628"/>
    <x v="2"/>
    <x v="370"/>
    <x v="0"/>
    <x v="370"/>
    <x v="541"/>
    <x v="704"/>
    <x v="2"/>
    <x v="0"/>
  </r>
  <r>
    <x v="4"/>
    <x v="36"/>
    <x v="1043"/>
    <x v="1270"/>
    <x v="1276"/>
    <x v="947"/>
    <x v="1"/>
    <x v="0"/>
    <x v="8"/>
    <x v="8"/>
    <x v="100"/>
    <x v="99"/>
    <x v="683"/>
    <x v="0"/>
    <x v="0"/>
    <x v="0"/>
    <x v="401"/>
    <x v="779"/>
    <x v="0"/>
    <x v="117"/>
    <x v="0"/>
    <x v="117"/>
    <x v="292"/>
    <x v="332"/>
    <x v="1"/>
    <x v="0"/>
  </r>
  <r>
    <x v="4"/>
    <x v="36"/>
    <x v="354"/>
    <x v="1283"/>
    <x v="60"/>
    <x v="953"/>
    <x v="1"/>
    <x v="0"/>
    <x v="27"/>
    <x v="27"/>
    <x v="100"/>
    <x v="180"/>
    <x v="429"/>
    <x v="65"/>
    <x v="0"/>
    <x v="65"/>
    <x v="329"/>
    <x v="673"/>
    <x v="2"/>
    <x v="100"/>
    <x v="0"/>
    <x v="100"/>
    <x v="315"/>
    <x v="424"/>
    <x v="2"/>
    <x v="0"/>
  </r>
  <r>
    <x v="4"/>
    <x v="36"/>
    <x v="529"/>
    <x v="1287"/>
    <x v="372"/>
    <x v="954"/>
    <x v="1"/>
    <x v="0"/>
    <x v="42"/>
    <x v="42"/>
    <x v="68"/>
    <x v="294"/>
    <x v="87"/>
    <x v="65"/>
    <x v="0"/>
    <x v="65"/>
    <x v="271"/>
    <x v="415"/>
    <x v="2"/>
    <x v="134"/>
    <x v="0"/>
    <x v="134"/>
    <x v="221"/>
    <x v="126"/>
    <x v="1"/>
    <x v="0"/>
  </r>
  <r>
    <x v="4"/>
    <x v="30"/>
    <x v="3"/>
    <x v="265"/>
    <x v="38"/>
    <x v="27"/>
    <x v="1"/>
    <x v="0"/>
    <x v="192"/>
    <x v="192"/>
    <x v="514"/>
    <x v="442"/>
    <x v="289"/>
    <x v="554"/>
    <x v="0"/>
    <x v="554"/>
    <x v="7"/>
    <x v="179"/>
    <x v="1"/>
    <x v="540"/>
    <x v="0"/>
    <x v="540"/>
    <x v="29"/>
    <x v="318"/>
    <x v="1"/>
    <x v="0"/>
  </r>
  <r>
    <x v="4"/>
    <x v="32"/>
    <x v="1108"/>
    <x v="292"/>
    <x v="875"/>
    <x v="28"/>
    <x v="1"/>
    <x v="0"/>
    <x v="196"/>
    <x v="196"/>
    <x v="508"/>
    <x v="467"/>
    <x v="185"/>
    <x v="519"/>
    <x v="0"/>
    <x v="519"/>
    <x v="500"/>
    <x v="598"/>
    <x v="2"/>
    <x v="0"/>
    <x v="0"/>
    <x v="0"/>
    <x v="580"/>
    <x v="424"/>
    <x v="0"/>
    <x v="0"/>
  </r>
  <r>
    <x v="4"/>
    <x v="30"/>
    <x v="1111"/>
    <x v="294"/>
    <x v="918"/>
    <x v="29"/>
    <x v="1"/>
    <x v="0"/>
    <x v="161"/>
    <x v="161"/>
    <x v="490"/>
    <x v="193"/>
    <x v="425"/>
    <x v="494"/>
    <x v="0"/>
    <x v="494"/>
    <x v="486"/>
    <x v="589"/>
    <x v="2"/>
    <x v="513"/>
    <x v="0"/>
    <x v="513"/>
    <x v="98"/>
    <x v="366"/>
    <x v="1"/>
    <x v="0"/>
  </r>
  <r>
    <x v="4"/>
    <x v="30"/>
    <x v="1114"/>
    <x v="295"/>
    <x v="920"/>
    <x v="67"/>
    <x v="1"/>
    <x v="0"/>
    <x v="66"/>
    <x v="66"/>
    <x v="296"/>
    <x v="84"/>
    <x v="587"/>
    <x v="264"/>
    <x v="0"/>
    <x v="264"/>
    <x v="391"/>
    <x v="600"/>
    <x v="2"/>
    <x v="395"/>
    <x v="0"/>
    <x v="395"/>
    <x v="82"/>
    <x v="163"/>
    <x v="1"/>
    <x v="0"/>
  </r>
  <r>
    <x v="4"/>
    <x v="30"/>
    <x v="1129"/>
    <x v="296"/>
    <x v="975"/>
    <x v="78"/>
    <x v="1"/>
    <x v="0"/>
    <x v="23"/>
    <x v="23"/>
    <x v="94"/>
    <x v="165"/>
    <x v="531"/>
    <x v="122"/>
    <x v="0"/>
    <x v="122"/>
    <x v="219"/>
    <x v="185"/>
    <x v="1"/>
    <x v="36"/>
    <x v="0"/>
    <x v="36"/>
    <x v="386"/>
    <x v="734"/>
    <x v="2"/>
    <x v="0"/>
  </r>
  <r>
    <x v="4"/>
    <x v="30"/>
    <x v="1207"/>
    <x v="302"/>
    <x v="1312"/>
    <x v="88"/>
    <x v="1"/>
    <x v="0"/>
    <x v="139"/>
    <x v="139"/>
    <x v="411"/>
    <x v="422"/>
    <x v="200"/>
    <x v="488"/>
    <x v="0"/>
    <x v="488"/>
    <x v="18"/>
    <x v="120"/>
    <x v="1"/>
    <x v="463"/>
    <x v="0"/>
    <x v="463"/>
    <x v="61"/>
    <x v="235"/>
    <x v="1"/>
    <x v="0"/>
  </r>
  <r>
    <x v="4"/>
    <x v="30"/>
    <x v="214"/>
    <x v="278"/>
    <x v="383"/>
    <x v="90"/>
    <x v="1"/>
    <x v="0"/>
    <x v="150"/>
    <x v="150"/>
    <x v="443"/>
    <x v="426"/>
    <x v="238"/>
    <x v="492"/>
    <x v="0"/>
    <x v="492"/>
    <x v="39"/>
    <x v="213"/>
    <x v="1"/>
    <x v="488"/>
    <x v="0"/>
    <x v="488"/>
    <x v="54"/>
    <x v="255"/>
    <x v="1"/>
    <x v="0"/>
  </r>
  <r>
    <x v="4"/>
    <x v="32"/>
    <x v="35"/>
    <x v="270"/>
    <x v="179"/>
    <x v="108"/>
    <x v="1"/>
    <x v="0"/>
    <x v="3"/>
    <x v="3"/>
    <x v="0"/>
    <x v="204"/>
    <x v="0"/>
    <x v="17"/>
    <x v="0"/>
    <x v="17"/>
    <x v="235"/>
    <x v="0"/>
    <x v="1"/>
    <x v="0"/>
    <x v="0"/>
    <x v="0"/>
    <x v="315"/>
    <x v="424"/>
    <x v="0"/>
    <x v="1"/>
  </r>
  <r>
    <x v="4"/>
    <x v="30"/>
    <x v="36"/>
    <x v="271"/>
    <x v="188"/>
    <x v="109"/>
    <x v="1"/>
    <x v="0"/>
    <x v="136"/>
    <x v="136"/>
    <x v="429"/>
    <x v="346"/>
    <x v="351"/>
    <x v="467"/>
    <x v="0"/>
    <x v="467"/>
    <x v="87"/>
    <x v="272"/>
    <x v="1"/>
    <x v="455"/>
    <x v="0"/>
    <x v="455"/>
    <x v="166"/>
    <x v="367"/>
    <x v="1"/>
    <x v="0"/>
  </r>
  <r>
    <x v="4"/>
    <x v="30"/>
    <x v="1175"/>
    <x v="298"/>
    <x v="1074"/>
    <x v="111"/>
    <x v="1"/>
    <x v="0"/>
    <x v="145"/>
    <x v="145"/>
    <x v="467"/>
    <x v="167"/>
    <x v="438"/>
    <x v="477"/>
    <x v="0"/>
    <x v="477"/>
    <x v="441"/>
    <x v="521"/>
    <x v="2"/>
    <x v="470"/>
    <x v="0"/>
    <x v="470"/>
    <x v="497"/>
    <x v="537"/>
    <x v="2"/>
    <x v="0"/>
  </r>
  <r>
    <x v="4"/>
    <x v="30"/>
    <x v="191"/>
    <x v="274"/>
    <x v="252"/>
    <x v="125"/>
    <x v="1"/>
    <x v="0"/>
    <x v="23"/>
    <x v="23"/>
    <x v="94"/>
    <x v="165"/>
    <x v="531"/>
    <x v="80"/>
    <x v="0"/>
    <x v="80"/>
    <x v="289"/>
    <x v="515"/>
    <x v="2"/>
    <x v="93"/>
    <x v="0"/>
    <x v="93"/>
    <x v="315"/>
    <x v="424"/>
    <x v="2"/>
    <x v="0"/>
  </r>
  <r>
    <x v="4"/>
    <x v="32"/>
    <x v="226"/>
    <x v="282"/>
    <x v="434"/>
    <x v="129"/>
    <x v="1"/>
    <x v="0"/>
    <x v="169"/>
    <x v="169"/>
    <x v="485"/>
    <x v="428"/>
    <x v="287"/>
    <x v="515"/>
    <x v="0"/>
    <x v="515"/>
    <x v="93"/>
    <x v="332"/>
    <x v="1"/>
    <x v="0"/>
    <x v="0"/>
    <x v="0"/>
    <x v="578"/>
    <x v="424"/>
    <x v="0"/>
    <x v="0"/>
  </r>
  <r>
    <x v="4"/>
    <x v="30"/>
    <x v="40"/>
    <x v="273"/>
    <x v="208"/>
    <x v="141"/>
    <x v="1"/>
    <x v="0"/>
    <x v="127"/>
    <x v="127"/>
    <x v="419"/>
    <x v="180"/>
    <x v="429"/>
    <x v="433"/>
    <x v="0"/>
    <x v="433"/>
    <x v="339"/>
    <x v="462"/>
    <x v="2"/>
    <x v="430"/>
    <x v="0"/>
    <x v="430"/>
    <x v="428"/>
    <x v="488"/>
    <x v="2"/>
    <x v="0"/>
  </r>
  <r>
    <x v="4"/>
    <x v="32"/>
    <x v="1182"/>
    <x v="299"/>
    <x v="1227"/>
    <x v="144"/>
    <x v="1"/>
    <x v="0"/>
    <x v="3"/>
    <x v="3"/>
    <x v="18"/>
    <x v="180"/>
    <x v="429"/>
    <x v="0"/>
    <x v="0"/>
    <x v="0"/>
    <x v="312"/>
    <x v="779"/>
    <x v="0"/>
    <x v="0"/>
    <x v="0"/>
    <x v="0"/>
    <x v="354"/>
    <x v="424"/>
    <x v="0"/>
    <x v="0"/>
  </r>
  <r>
    <x v="4"/>
    <x v="30"/>
    <x v="217"/>
    <x v="280"/>
    <x v="396"/>
    <x v="149"/>
    <x v="1"/>
    <x v="0"/>
    <x v="47"/>
    <x v="47"/>
    <x v="182"/>
    <x v="180"/>
    <x v="429"/>
    <x v="150"/>
    <x v="0"/>
    <x v="150"/>
    <x v="339"/>
    <x v="599"/>
    <x v="2"/>
    <x v="191"/>
    <x v="0"/>
    <x v="191"/>
    <x v="315"/>
    <x v="424"/>
    <x v="2"/>
    <x v="0"/>
  </r>
  <r>
    <x v="4"/>
    <x v="32"/>
    <x v="288"/>
    <x v="291"/>
    <x v="847"/>
    <x v="162"/>
    <x v="1"/>
    <x v="0"/>
    <x v="47"/>
    <x v="47"/>
    <x v="333"/>
    <x v="19"/>
    <x v="677"/>
    <x v="122"/>
    <x v="0"/>
    <x v="122"/>
    <x v="487"/>
    <x v="767"/>
    <x v="2"/>
    <x v="0"/>
    <x v="0"/>
    <x v="0"/>
    <x v="543"/>
    <x v="424"/>
    <x v="0"/>
    <x v="1"/>
  </r>
  <r>
    <x v="4"/>
    <x v="30"/>
    <x v="219"/>
    <x v="276"/>
    <x v="359"/>
    <x v="164"/>
    <x v="1"/>
    <x v="0"/>
    <x v="77"/>
    <x v="77"/>
    <x v="290"/>
    <x v="209"/>
    <x v="390"/>
    <x v="299"/>
    <x v="0"/>
    <x v="299"/>
    <x v="265"/>
    <x v="408"/>
    <x v="1"/>
    <x v="329"/>
    <x v="0"/>
    <x v="329"/>
    <x v="216"/>
    <x v="326"/>
    <x v="1"/>
    <x v="0"/>
  </r>
  <r>
    <x v="4"/>
    <x v="32"/>
    <x v="209"/>
    <x v="275"/>
    <x v="342"/>
    <x v="192"/>
    <x v="1"/>
    <x v="0"/>
    <x v="47"/>
    <x v="47"/>
    <x v="182"/>
    <x v="180"/>
    <x v="429"/>
    <x v="214"/>
    <x v="0"/>
    <x v="214"/>
    <x v="198"/>
    <x v="241"/>
    <x v="1"/>
    <x v="0"/>
    <x v="0"/>
    <x v="0"/>
    <x v="488"/>
    <x v="424"/>
    <x v="0"/>
    <x v="0"/>
  </r>
  <r>
    <x v="4"/>
    <x v="30"/>
    <x v="251"/>
    <x v="283"/>
    <x v="551"/>
    <x v="198"/>
    <x v="1"/>
    <x v="0"/>
    <x v="10"/>
    <x v="10"/>
    <x v="40"/>
    <x v="180"/>
    <x v="429"/>
    <x v="37"/>
    <x v="0"/>
    <x v="37"/>
    <x v="271"/>
    <x v="415"/>
    <x v="2"/>
    <x v="93"/>
    <x v="0"/>
    <x v="93"/>
    <x v="245"/>
    <x v="111"/>
    <x v="1"/>
    <x v="0"/>
  </r>
  <r>
    <x v="4"/>
    <x v="32"/>
    <x v="825"/>
    <x v="293"/>
    <x v="917"/>
    <x v="222"/>
    <x v="1"/>
    <x v="0"/>
    <x v="3"/>
    <x v="3"/>
    <x v="0"/>
    <x v="204"/>
    <x v="0"/>
    <x v="0"/>
    <x v="0"/>
    <x v="0"/>
    <x v="271"/>
    <x v="779"/>
    <x v="0"/>
    <x v="0"/>
    <x v="0"/>
    <x v="0"/>
    <x v="315"/>
    <x v="424"/>
    <x v="0"/>
    <x v="0"/>
  </r>
  <r>
    <x v="4"/>
    <x v="30"/>
    <x v="680"/>
    <x v="289"/>
    <x v="778"/>
    <x v="253"/>
    <x v="1"/>
    <x v="0"/>
    <x v="164"/>
    <x v="164"/>
    <x v="480"/>
    <x v="410"/>
    <x v="315"/>
    <x v="520"/>
    <x v="0"/>
    <x v="520"/>
    <x v="30"/>
    <x v="244"/>
    <x v="1"/>
    <x v="510"/>
    <x v="0"/>
    <x v="510"/>
    <x v="57"/>
    <x v="310"/>
    <x v="1"/>
    <x v="0"/>
  </r>
  <r>
    <x v="4"/>
    <x v="32"/>
    <x v="366"/>
    <x v="269"/>
    <x v="141"/>
    <x v="255"/>
    <x v="1"/>
    <x v="0"/>
    <x v="32"/>
    <x v="32"/>
    <x v="0"/>
    <x v="307"/>
    <x v="0"/>
    <x v="39"/>
    <x v="0"/>
    <x v="39"/>
    <x v="207"/>
    <x v="0"/>
    <x v="1"/>
    <x v="0"/>
    <x v="0"/>
    <x v="0"/>
    <x v="315"/>
    <x v="424"/>
    <x v="0"/>
    <x v="0"/>
  </r>
  <r>
    <x v="4"/>
    <x v="30"/>
    <x v="655"/>
    <x v="285"/>
    <x v="624"/>
    <x v="265"/>
    <x v="1"/>
    <x v="0"/>
    <x v="53"/>
    <x v="53"/>
    <x v="215"/>
    <x v="165"/>
    <x v="476"/>
    <x v="129"/>
    <x v="0"/>
    <x v="129"/>
    <x v="417"/>
    <x v="719"/>
    <x v="2"/>
    <x v="161"/>
    <x v="0"/>
    <x v="161"/>
    <x v="428"/>
    <x v="668"/>
    <x v="2"/>
    <x v="0"/>
  </r>
  <r>
    <x v="4"/>
    <x v="30"/>
    <x v="533"/>
    <x v="281"/>
    <x v="409"/>
    <x v="269"/>
    <x v="1"/>
    <x v="0"/>
    <x v="10"/>
    <x v="10"/>
    <x v="40"/>
    <x v="180"/>
    <x v="429"/>
    <x v="37"/>
    <x v="0"/>
    <x v="37"/>
    <x v="271"/>
    <x v="415"/>
    <x v="2"/>
    <x v="84"/>
    <x v="0"/>
    <x v="84"/>
    <x v="257"/>
    <x v="126"/>
    <x v="1"/>
    <x v="1"/>
  </r>
  <r>
    <x v="4"/>
    <x v="32"/>
    <x v="505"/>
    <x v="279"/>
    <x v="385"/>
    <x v="282"/>
    <x v="1"/>
    <x v="0"/>
    <x v="53"/>
    <x v="53"/>
    <x v="150"/>
    <x v="282"/>
    <x v="198"/>
    <x v="141"/>
    <x v="0"/>
    <x v="141"/>
    <x v="305"/>
    <x v="520"/>
    <x v="2"/>
    <x v="0"/>
    <x v="0"/>
    <x v="0"/>
    <x v="473"/>
    <x v="424"/>
    <x v="0"/>
    <x v="0"/>
  </r>
  <r>
    <x v="4"/>
    <x v="32"/>
    <x v="681"/>
    <x v="288"/>
    <x v="767"/>
    <x v="291"/>
    <x v="1"/>
    <x v="0"/>
    <x v="53"/>
    <x v="53"/>
    <x v="66"/>
    <x v="352"/>
    <x v="46"/>
    <x v="39"/>
    <x v="0"/>
    <x v="39"/>
    <x v="311"/>
    <x v="671"/>
    <x v="2"/>
    <x v="0"/>
    <x v="0"/>
    <x v="0"/>
    <x v="402"/>
    <x v="424"/>
    <x v="0"/>
    <x v="0"/>
  </r>
  <r>
    <x v="4"/>
    <x v="30"/>
    <x v="686"/>
    <x v="286"/>
    <x v="642"/>
    <x v="330"/>
    <x v="1"/>
    <x v="0"/>
    <x v="66"/>
    <x v="66"/>
    <x v="287"/>
    <x v="111"/>
    <x v="561"/>
    <x v="257"/>
    <x v="0"/>
    <x v="257"/>
    <x v="361"/>
    <x v="568"/>
    <x v="2"/>
    <x v="328"/>
    <x v="0"/>
    <x v="328"/>
    <x v="213"/>
    <x v="321"/>
    <x v="1"/>
    <x v="0"/>
  </r>
  <r>
    <x v="4"/>
    <x v="32"/>
    <x v="687"/>
    <x v="290"/>
    <x v="787"/>
    <x v="332"/>
    <x v="1"/>
    <x v="0"/>
    <x v="157"/>
    <x v="157"/>
    <x v="414"/>
    <x v="455"/>
    <x v="123"/>
    <x v="522"/>
    <x v="0"/>
    <x v="522"/>
    <x v="5"/>
    <x v="57"/>
    <x v="1"/>
    <x v="0"/>
    <x v="0"/>
    <x v="0"/>
    <x v="563"/>
    <x v="424"/>
    <x v="0"/>
    <x v="0"/>
  </r>
  <r>
    <x v="4"/>
    <x v="32"/>
    <x v="1098"/>
    <x v="303"/>
    <x v="1347"/>
    <x v="334"/>
    <x v="1"/>
    <x v="0"/>
    <x v="23"/>
    <x v="23"/>
    <x v="94"/>
    <x v="165"/>
    <x v="531"/>
    <x v="0"/>
    <x v="0"/>
    <x v="0"/>
    <x v="396"/>
    <x v="779"/>
    <x v="0"/>
    <x v="0"/>
    <x v="0"/>
    <x v="0"/>
    <x v="428"/>
    <x v="424"/>
    <x v="0"/>
    <x v="0"/>
  </r>
  <r>
    <x v="4"/>
    <x v="32"/>
    <x v="296"/>
    <x v="268"/>
    <x v="102"/>
    <x v="346"/>
    <x v="1"/>
    <x v="0"/>
    <x v="27"/>
    <x v="27"/>
    <x v="60"/>
    <x v="236"/>
    <x v="164"/>
    <x v="157"/>
    <x v="0"/>
    <x v="157"/>
    <x v="128"/>
    <x v="36"/>
    <x v="1"/>
    <x v="0"/>
    <x v="0"/>
    <x v="0"/>
    <x v="396"/>
    <x v="424"/>
    <x v="0"/>
    <x v="0"/>
  </r>
  <r>
    <x v="4"/>
    <x v="30"/>
    <x v="506"/>
    <x v="277"/>
    <x v="371"/>
    <x v="353"/>
    <x v="1"/>
    <x v="0"/>
    <x v="10"/>
    <x v="10"/>
    <x v="94"/>
    <x v="114"/>
    <x v="671"/>
    <x v="37"/>
    <x v="0"/>
    <x v="37"/>
    <x v="351"/>
    <x v="732"/>
    <x v="2"/>
    <x v="36"/>
    <x v="0"/>
    <x v="36"/>
    <x v="386"/>
    <x v="734"/>
    <x v="2"/>
    <x v="0"/>
  </r>
  <r>
    <x v="4"/>
    <x v="30"/>
    <x v="691"/>
    <x v="287"/>
    <x v="721"/>
    <x v="371"/>
    <x v="1"/>
    <x v="0"/>
    <x v="182"/>
    <x v="182"/>
    <x v="509"/>
    <x v="382"/>
    <x v="382"/>
    <x v="543"/>
    <x v="0"/>
    <x v="543"/>
    <x v="47"/>
    <x v="316"/>
    <x v="1"/>
    <x v="530"/>
    <x v="0"/>
    <x v="530"/>
    <x v="368"/>
    <x v="430"/>
    <x v="2"/>
    <x v="0"/>
  </r>
  <r>
    <x v="4"/>
    <x v="30"/>
    <x v="949"/>
    <x v="301"/>
    <x v="1250"/>
    <x v="390"/>
    <x v="0"/>
    <x v="0"/>
    <x v="0"/>
    <x v="0"/>
    <x v="40"/>
    <x v="122"/>
    <x v="687"/>
    <x v="0"/>
    <x v="0"/>
    <x v="0"/>
    <x v="339"/>
    <x v="779"/>
    <x v="0"/>
    <x v="84"/>
    <x v="0"/>
    <x v="84"/>
    <x v="257"/>
    <x v="126"/>
    <x v="1"/>
    <x v="1"/>
  </r>
  <r>
    <x v="4"/>
    <x v="30"/>
    <x v="617"/>
    <x v="284"/>
    <x v="567"/>
    <x v="393"/>
    <x v="1"/>
    <x v="0"/>
    <x v="42"/>
    <x v="42"/>
    <x v="68"/>
    <x v="294"/>
    <x v="87"/>
    <x v="44"/>
    <x v="0"/>
    <x v="44"/>
    <x v="310"/>
    <x v="663"/>
    <x v="2"/>
    <x v="257"/>
    <x v="0"/>
    <x v="257"/>
    <x v="86"/>
    <x v="29"/>
    <x v="1"/>
    <x v="0"/>
  </r>
  <r>
    <x v="4"/>
    <x v="30"/>
    <x v="880"/>
    <x v="297"/>
    <x v="1023"/>
    <x v="402"/>
    <x v="1"/>
    <x v="0"/>
    <x v="141"/>
    <x v="141"/>
    <x v="458"/>
    <x v="160"/>
    <x v="447"/>
    <x v="461"/>
    <x v="0"/>
    <x v="461"/>
    <x v="467"/>
    <x v="576"/>
    <x v="2"/>
    <x v="476"/>
    <x v="0"/>
    <x v="476"/>
    <x v="360"/>
    <x v="435"/>
    <x v="2"/>
    <x v="0"/>
  </r>
  <r>
    <x v="4"/>
    <x v="30"/>
    <x v="951"/>
    <x v="300"/>
    <x v="1243"/>
    <x v="408"/>
    <x v="1"/>
    <x v="0"/>
    <x v="145"/>
    <x v="145"/>
    <x v="447"/>
    <x v="396"/>
    <x v="297"/>
    <x v="440"/>
    <x v="0"/>
    <x v="440"/>
    <x v="459"/>
    <x v="572"/>
    <x v="2"/>
    <x v="490"/>
    <x v="0"/>
    <x v="490"/>
    <x v="55"/>
    <x v="261"/>
    <x v="1"/>
    <x v="0"/>
  </r>
  <r>
    <x v="4"/>
    <x v="32"/>
    <x v="302"/>
    <x v="267"/>
    <x v="101"/>
    <x v="417"/>
    <x v="1"/>
    <x v="0"/>
    <x v="108"/>
    <x v="108"/>
    <x v="266"/>
    <x v="409"/>
    <x v="107"/>
    <x v="395"/>
    <x v="0"/>
    <x v="395"/>
    <x v="40"/>
    <x v="71"/>
    <x v="1"/>
    <x v="0"/>
    <x v="0"/>
    <x v="0"/>
    <x v="526"/>
    <x v="424"/>
    <x v="0"/>
    <x v="0"/>
  </r>
  <r>
    <x v="4"/>
    <x v="30"/>
    <x v="386"/>
    <x v="272"/>
    <x v="191"/>
    <x v="438"/>
    <x v="0"/>
    <x v="0"/>
    <x v="0"/>
    <x v="0"/>
    <x v="0"/>
    <x v="180"/>
    <x v="687"/>
    <x v="0"/>
    <x v="0"/>
    <x v="0"/>
    <x v="271"/>
    <x v="779"/>
    <x v="0"/>
    <x v="36"/>
    <x v="0"/>
    <x v="36"/>
    <x v="257"/>
    <x v="0"/>
    <x v="1"/>
    <x v="1"/>
  </r>
  <r>
    <x v="4"/>
    <x v="32"/>
    <x v="305"/>
    <x v="266"/>
    <x v="65"/>
    <x v="459"/>
    <x v="1"/>
    <x v="0"/>
    <x v="134"/>
    <x v="134"/>
    <x v="415"/>
    <x v="358"/>
    <x v="321"/>
    <x v="459"/>
    <x v="0"/>
    <x v="459"/>
    <x v="68"/>
    <x v="238"/>
    <x v="1"/>
    <x v="0"/>
    <x v="0"/>
    <x v="0"/>
    <x v="564"/>
    <x v="424"/>
    <x v="0"/>
    <x v="0"/>
  </r>
  <r>
    <x v="4"/>
    <x v="30"/>
    <x v="705"/>
    <x v="514"/>
    <x v="790"/>
    <x v="474"/>
    <x v="1"/>
    <x v="0"/>
    <x v="173"/>
    <x v="173"/>
    <x v="505"/>
    <x v="100"/>
    <x v="467"/>
    <x v="529"/>
    <x v="0"/>
    <x v="529"/>
    <x v="464"/>
    <x v="516"/>
    <x v="2"/>
    <x v="520"/>
    <x v="0"/>
    <x v="520"/>
    <x v="464"/>
    <x v="465"/>
    <x v="2"/>
    <x v="0"/>
  </r>
  <r>
    <x v="4"/>
    <x v="30"/>
    <x v="621"/>
    <x v="509"/>
    <x v="526"/>
    <x v="487"/>
    <x v="1"/>
    <x v="0"/>
    <x v="42"/>
    <x v="42"/>
    <x v="85"/>
    <x v="282"/>
    <x v="125"/>
    <x v="80"/>
    <x v="0"/>
    <x v="80"/>
    <x v="271"/>
    <x v="415"/>
    <x v="2"/>
    <x v="161"/>
    <x v="0"/>
    <x v="161"/>
    <x v="201"/>
    <x v="126"/>
    <x v="1"/>
    <x v="0"/>
  </r>
  <r>
    <x v="4"/>
    <x v="30"/>
    <x v="391"/>
    <x v="506"/>
    <x v="181"/>
    <x v="512"/>
    <x v="1"/>
    <x v="0"/>
    <x v="10"/>
    <x v="10"/>
    <x v="40"/>
    <x v="180"/>
    <x v="429"/>
    <x v="37"/>
    <x v="0"/>
    <x v="37"/>
    <x v="271"/>
    <x v="415"/>
    <x v="2"/>
    <x v="36"/>
    <x v="0"/>
    <x v="36"/>
    <x v="315"/>
    <x v="424"/>
    <x v="2"/>
    <x v="0"/>
  </r>
  <r>
    <x v="4"/>
    <x v="32"/>
    <x v="967"/>
    <x v="517"/>
    <x v="1168"/>
    <x v="512"/>
    <x v="1"/>
    <x v="0"/>
    <x v="137"/>
    <x v="137"/>
    <x v="444"/>
    <x v="272"/>
    <x v="395"/>
    <x v="444"/>
    <x v="0"/>
    <x v="444"/>
    <x v="431"/>
    <x v="534"/>
    <x v="2"/>
    <x v="0"/>
    <x v="0"/>
    <x v="0"/>
    <x v="571"/>
    <x v="424"/>
    <x v="0"/>
    <x v="0"/>
  </r>
  <r>
    <x v="4"/>
    <x v="32"/>
    <x v="624"/>
    <x v="510"/>
    <x v="585"/>
    <x v="513"/>
    <x v="1"/>
    <x v="0"/>
    <x v="9"/>
    <x v="9"/>
    <x v="0"/>
    <x v="232"/>
    <x v="0"/>
    <x v="40"/>
    <x v="0"/>
    <x v="40"/>
    <x v="206"/>
    <x v="0"/>
    <x v="1"/>
    <x v="0"/>
    <x v="0"/>
    <x v="0"/>
    <x v="315"/>
    <x v="424"/>
    <x v="0"/>
    <x v="0"/>
  </r>
  <r>
    <x v="4"/>
    <x v="30"/>
    <x v="709"/>
    <x v="513"/>
    <x v="751"/>
    <x v="522"/>
    <x v="1"/>
    <x v="0"/>
    <x v="10"/>
    <x v="10"/>
    <x v="85"/>
    <x v="122"/>
    <x v="663"/>
    <x v="48"/>
    <x v="0"/>
    <x v="48"/>
    <x v="329"/>
    <x v="695"/>
    <x v="2"/>
    <x v="36"/>
    <x v="0"/>
    <x v="36"/>
    <x v="378"/>
    <x v="721"/>
    <x v="2"/>
    <x v="0"/>
  </r>
  <r>
    <x v="4"/>
    <x v="32"/>
    <x v="514"/>
    <x v="508"/>
    <x v="368"/>
    <x v="525"/>
    <x v="1"/>
    <x v="0"/>
    <x v="141"/>
    <x v="141"/>
    <x v="386"/>
    <x v="440"/>
    <x v="129"/>
    <x v="424"/>
    <x v="0"/>
    <x v="424"/>
    <x v="127"/>
    <x v="287"/>
    <x v="1"/>
    <x v="0"/>
    <x v="0"/>
    <x v="0"/>
    <x v="556"/>
    <x v="424"/>
    <x v="0"/>
    <x v="0"/>
  </r>
  <r>
    <x v="4"/>
    <x v="32"/>
    <x v="395"/>
    <x v="507"/>
    <x v="229"/>
    <x v="543"/>
    <x v="1"/>
    <x v="0"/>
    <x v="3"/>
    <x v="3"/>
    <x v="18"/>
    <x v="180"/>
    <x v="429"/>
    <x v="17"/>
    <x v="0"/>
    <x v="17"/>
    <x v="270"/>
    <x v="375"/>
    <x v="1"/>
    <x v="0"/>
    <x v="0"/>
    <x v="0"/>
    <x v="354"/>
    <x v="424"/>
    <x v="0"/>
    <x v="0"/>
  </r>
  <r>
    <x v="4"/>
    <x v="30"/>
    <x v="783"/>
    <x v="515"/>
    <x v="848"/>
    <x v="594"/>
    <x v="1"/>
    <x v="0"/>
    <x v="10"/>
    <x v="10"/>
    <x v="0"/>
    <x v="236"/>
    <x v="0"/>
    <x v="0"/>
    <x v="0"/>
    <x v="0"/>
    <x v="271"/>
    <x v="779"/>
    <x v="0"/>
    <x v="36"/>
    <x v="0"/>
    <x v="36"/>
    <x v="257"/>
    <x v="0"/>
    <x v="1"/>
    <x v="0"/>
  </r>
  <r>
    <x v="4"/>
    <x v="30"/>
    <x v="715"/>
    <x v="512"/>
    <x v="743"/>
    <x v="604"/>
    <x v="1"/>
    <x v="0"/>
    <x v="10"/>
    <x v="10"/>
    <x v="40"/>
    <x v="180"/>
    <x v="429"/>
    <x v="37"/>
    <x v="0"/>
    <x v="37"/>
    <x v="271"/>
    <x v="415"/>
    <x v="2"/>
    <x v="0"/>
    <x v="0"/>
    <x v="0"/>
    <x v="378"/>
    <x v="424"/>
    <x v="0"/>
    <x v="0"/>
  </r>
  <r>
    <x v="4"/>
    <x v="32"/>
    <x v="716"/>
    <x v="520"/>
    <x v="671"/>
    <x v="613"/>
    <x v="1"/>
    <x v="0"/>
    <x v="120"/>
    <x v="120"/>
    <x v="377"/>
    <x v="346"/>
    <x v="295"/>
    <x v="404"/>
    <x v="0"/>
    <x v="404"/>
    <x v="162"/>
    <x v="322"/>
    <x v="1"/>
    <x v="0"/>
    <x v="0"/>
    <x v="0"/>
    <x v="553"/>
    <x v="424"/>
    <x v="0"/>
    <x v="0"/>
  </r>
  <r>
    <x v="4"/>
    <x v="30"/>
    <x v="722"/>
    <x v="511"/>
    <x v="676"/>
    <x v="645"/>
    <x v="1"/>
    <x v="0"/>
    <x v="23"/>
    <x v="23"/>
    <x v="0"/>
    <x v="282"/>
    <x v="0"/>
    <x v="89"/>
    <x v="0"/>
    <x v="89"/>
    <x v="149"/>
    <x v="0"/>
    <x v="1"/>
    <x v="122"/>
    <x v="0"/>
    <x v="122"/>
    <x v="156"/>
    <x v="0"/>
    <x v="1"/>
    <x v="0"/>
  </r>
  <r>
    <x v="4"/>
    <x v="32"/>
    <x v="785"/>
    <x v="516"/>
    <x v="853"/>
    <x v="668"/>
    <x v="1"/>
    <x v="0"/>
    <x v="14"/>
    <x v="14"/>
    <x v="40"/>
    <x v="193"/>
    <x v="294"/>
    <x v="80"/>
    <x v="0"/>
    <x v="80"/>
    <x v="209"/>
    <x v="84"/>
    <x v="1"/>
    <x v="0"/>
    <x v="0"/>
    <x v="0"/>
    <x v="378"/>
    <x v="424"/>
    <x v="0"/>
    <x v="0"/>
  </r>
  <r>
    <x v="4"/>
    <x v="32"/>
    <x v="318"/>
    <x v="856"/>
    <x v="13"/>
    <x v="712"/>
    <x v="1"/>
    <x v="0"/>
    <x v="56"/>
    <x v="56"/>
    <x v="150"/>
    <x v="294"/>
    <x v="181"/>
    <x v="172"/>
    <x v="0"/>
    <x v="172"/>
    <x v="231"/>
    <x v="285"/>
    <x v="1"/>
    <x v="0"/>
    <x v="0"/>
    <x v="0"/>
    <x v="473"/>
    <x v="424"/>
    <x v="0"/>
    <x v="0"/>
  </r>
  <r>
    <x v="4"/>
    <x v="32"/>
    <x v="902"/>
    <x v="889"/>
    <x v="1025"/>
    <x v="725"/>
    <x v="1"/>
    <x v="0"/>
    <x v="42"/>
    <x v="42"/>
    <x v="0"/>
    <x v="339"/>
    <x v="0"/>
    <x v="0"/>
    <x v="0"/>
    <x v="0"/>
    <x v="271"/>
    <x v="779"/>
    <x v="0"/>
    <x v="0"/>
    <x v="0"/>
    <x v="0"/>
    <x v="315"/>
    <x v="424"/>
    <x v="0"/>
    <x v="1"/>
  </r>
  <r>
    <x v="4"/>
    <x v="30"/>
    <x v="903"/>
    <x v="904"/>
    <x v="1038"/>
    <x v="728"/>
    <x v="1"/>
    <x v="0"/>
    <x v="66"/>
    <x v="66"/>
    <x v="239"/>
    <x v="236"/>
    <x v="356"/>
    <x v="268"/>
    <x v="0"/>
    <x v="268"/>
    <x v="198"/>
    <x v="273"/>
    <x v="1"/>
    <x v="296"/>
    <x v="0"/>
    <x v="296"/>
    <x v="195"/>
    <x v="254"/>
    <x v="1"/>
    <x v="0"/>
  </r>
  <r>
    <x v="4"/>
    <x v="30"/>
    <x v="1070"/>
    <x v="909"/>
    <x v="1289"/>
    <x v="738"/>
    <x v="1"/>
    <x v="0"/>
    <x v="120"/>
    <x v="120"/>
    <x v="401"/>
    <x v="180"/>
    <x v="429"/>
    <x v="423"/>
    <x v="0"/>
    <x v="423"/>
    <x v="270"/>
    <x v="414"/>
    <x v="1"/>
    <x v="422"/>
    <x v="0"/>
    <x v="422"/>
    <x v="378"/>
    <x v="462"/>
    <x v="2"/>
    <x v="0"/>
  </r>
  <r>
    <x v="4"/>
    <x v="32"/>
    <x v="909"/>
    <x v="979"/>
    <x v="1043"/>
    <x v="783"/>
    <x v="1"/>
    <x v="0"/>
    <x v="66"/>
    <x v="66"/>
    <x v="145"/>
    <x v="346"/>
    <x v="112"/>
    <x v="179"/>
    <x v="0"/>
    <x v="179"/>
    <x v="209"/>
    <x v="231"/>
    <x v="1"/>
    <x v="0"/>
    <x v="0"/>
    <x v="0"/>
    <x v="470"/>
    <x v="424"/>
    <x v="0"/>
    <x v="0"/>
  </r>
  <r>
    <x v="4"/>
    <x v="32"/>
    <x v="910"/>
    <x v="980"/>
    <x v="974"/>
    <x v="784"/>
    <x v="1"/>
    <x v="0"/>
    <x v="101"/>
    <x v="101"/>
    <x v="362"/>
    <x v="190"/>
    <x v="424"/>
    <x v="372"/>
    <x v="0"/>
    <x v="372"/>
    <x v="315"/>
    <x v="460"/>
    <x v="2"/>
    <x v="0"/>
    <x v="0"/>
    <x v="0"/>
    <x v="547"/>
    <x v="424"/>
    <x v="0"/>
    <x v="0"/>
  </r>
  <r>
    <x v="4"/>
    <x v="30"/>
    <x v="412"/>
    <x v="995"/>
    <x v="149"/>
    <x v="790"/>
    <x v="1"/>
    <x v="0"/>
    <x v="23"/>
    <x v="23"/>
    <x v="85"/>
    <x v="180"/>
    <x v="429"/>
    <x v="37"/>
    <x v="0"/>
    <x v="37"/>
    <x v="339"/>
    <x v="721"/>
    <x v="2"/>
    <x v="161"/>
    <x v="0"/>
    <x v="161"/>
    <x v="201"/>
    <x v="126"/>
    <x v="1"/>
    <x v="0"/>
  </r>
  <r>
    <x v="4"/>
    <x v="30"/>
    <x v="737"/>
    <x v="996"/>
    <x v="794"/>
    <x v="791"/>
    <x v="1"/>
    <x v="0"/>
    <x v="86"/>
    <x v="86"/>
    <x v="342"/>
    <x v="107"/>
    <x v="537"/>
    <x v="298"/>
    <x v="0"/>
    <x v="298"/>
    <x v="439"/>
    <x v="661"/>
    <x v="2"/>
    <x v="339"/>
    <x v="0"/>
    <x v="339"/>
    <x v="394"/>
    <x v="502"/>
    <x v="2"/>
    <x v="0"/>
  </r>
  <r>
    <x v="4"/>
    <x v="30"/>
    <x v="326"/>
    <x v="1004"/>
    <x v="84"/>
    <x v="797"/>
    <x v="1"/>
    <x v="0"/>
    <x v="66"/>
    <x v="66"/>
    <x v="222"/>
    <x v="264"/>
    <x v="288"/>
    <x v="218"/>
    <x v="0"/>
    <x v="218"/>
    <x v="271"/>
    <x v="415"/>
    <x v="2"/>
    <x v="268"/>
    <x v="0"/>
    <x v="268"/>
    <x v="221"/>
    <x v="285"/>
    <x v="1"/>
    <x v="0"/>
  </r>
  <r>
    <x v="4"/>
    <x v="30"/>
    <x v="1007"/>
    <x v="1007"/>
    <x v="1112"/>
    <x v="797"/>
    <x v="1"/>
    <x v="0"/>
    <x v="86"/>
    <x v="86"/>
    <x v="328"/>
    <x v="165"/>
    <x v="461"/>
    <x v="289"/>
    <x v="0"/>
    <x v="289"/>
    <x v="426"/>
    <x v="640"/>
    <x v="2"/>
    <x v="355"/>
    <x v="0"/>
    <x v="355"/>
    <x v="257"/>
    <x v="374"/>
    <x v="1"/>
    <x v="0"/>
  </r>
  <r>
    <x v="4"/>
    <x v="30"/>
    <x v="913"/>
    <x v="1010"/>
    <x v="985"/>
    <x v="798"/>
    <x v="1"/>
    <x v="0"/>
    <x v="53"/>
    <x v="53"/>
    <x v="119"/>
    <x v="313"/>
    <x v="125"/>
    <x v="164"/>
    <x v="0"/>
    <x v="164"/>
    <x v="188"/>
    <x v="159"/>
    <x v="1"/>
    <x v="247"/>
    <x v="0"/>
    <x v="247"/>
    <x v="123"/>
    <x v="100"/>
    <x v="1"/>
    <x v="0"/>
  </r>
  <r>
    <x v="4"/>
    <x v="32"/>
    <x v="668"/>
    <x v="1018"/>
    <x v="603"/>
    <x v="803"/>
    <x v="1"/>
    <x v="0"/>
    <x v="42"/>
    <x v="42"/>
    <x v="110"/>
    <x v="254"/>
    <x v="196"/>
    <x v="158"/>
    <x v="0"/>
    <x v="158"/>
    <x v="176"/>
    <x v="131"/>
    <x v="1"/>
    <x v="0"/>
    <x v="0"/>
    <x v="0"/>
    <x v="437"/>
    <x v="424"/>
    <x v="0"/>
    <x v="0"/>
  </r>
  <r>
    <x v="4"/>
    <x v="30"/>
    <x v="545"/>
    <x v="1060"/>
    <x v="415"/>
    <x v="826"/>
    <x v="1"/>
    <x v="0"/>
    <x v="47"/>
    <x v="47"/>
    <x v="145"/>
    <x v="245"/>
    <x v="259"/>
    <x v="205"/>
    <x v="0"/>
    <x v="205"/>
    <x v="156"/>
    <x v="147"/>
    <x v="1"/>
    <x v="191"/>
    <x v="0"/>
    <x v="191"/>
    <x v="245"/>
    <x v="252"/>
    <x v="1"/>
    <x v="0"/>
  </r>
  <r>
    <x v="4"/>
    <x v="32"/>
    <x v="329"/>
    <x v="1066"/>
    <x v="119"/>
    <x v="828"/>
    <x v="1"/>
    <x v="0"/>
    <x v="53"/>
    <x v="53"/>
    <x v="140"/>
    <x v="292"/>
    <x v="176"/>
    <x v="156"/>
    <x v="0"/>
    <x v="156"/>
    <x v="238"/>
    <x v="296"/>
    <x v="1"/>
    <x v="0"/>
    <x v="0"/>
    <x v="0"/>
    <x v="467"/>
    <x v="424"/>
    <x v="0"/>
    <x v="0"/>
  </r>
  <r>
    <x v="4"/>
    <x v="32"/>
    <x v="744"/>
    <x v="1080"/>
    <x v="792"/>
    <x v="839"/>
    <x v="1"/>
    <x v="0"/>
    <x v="40"/>
    <x v="40"/>
    <x v="40"/>
    <x v="300"/>
    <x v="55"/>
    <x v="0"/>
    <x v="0"/>
    <x v="0"/>
    <x v="339"/>
    <x v="779"/>
    <x v="0"/>
    <x v="0"/>
    <x v="0"/>
    <x v="0"/>
    <x v="378"/>
    <x v="424"/>
    <x v="0"/>
    <x v="1"/>
  </r>
  <r>
    <x v="4"/>
    <x v="30"/>
    <x v="421"/>
    <x v="1096"/>
    <x v="288"/>
    <x v="849"/>
    <x v="1"/>
    <x v="0"/>
    <x v="42"/>
    <x v="42"/>
    <x v="85"/>
    <x v="282"/>
    <x v="125"/>
    <x v="150"/>
    <x v="0"/>
    <x v="150"/>
    <x v="156"/>
    <x v="84"/>
    <x v="1"/>
    <x v="191"/>
    <x v="0"/>
    <x v="191"/>
    <x v="156"/>
    <x v="91"/>
    <x v="1"/>
    <x v="0"/>
  </r>
  <r>
    <x v="4"/>
    <x v="30"/>
    <x v="1203"/>
    <x v="1102"/>
    <x v="649"/>
    <x v="853"/>
    <x v="1"/>
    <x v="0"/>
    <x v="145"/>
    <x v="145"/>
    <x v="451"/>
    <x v="373"/>
    <x v="340"/>
    <x v="439"/>
    <x v="0"/>
    <x v="439"/>
    <x v="473"/>
    <x v="612"/>
    <x v="2"/>
    <x v="480"/>
    <x v="0"/>
    <x v="480"/>
    <x v="88"/>
    <x v="331"/>
    <x v="1"/>
    <x v="0"/>
  </r>
  <r>
    <x v="4"/>
    <x v="30"/>
    <x v="497"/>
    <x v="1113"/>
    <x v="333"/>
    <x v="861"/>
    <x v="1"/>
    <x v="0"/>
    <x v="23"/>
    <x v="23"/>
    <x v="85"/>
    <x v="180"/>
    <x v="429"/>
    <x v="89"/>
    <x v="0"/>
    <x v="89"/>
    <x v="257"/>
    <x v="325"/>
    <x v="1"/>
    <x v="36"/>
    <x v="0"/>
    <x v="36"/>
    <x v="378"/>
    <x v="721"/>
    <x v="2"/>
    <x v="1"/>
  </r>
  <r>
    <x v="4"/>
    <x v="30"/>
    <x v="424"/>
    <x v="1118"/>
    <x v="186"/>
    <x v="865"/>
    <x v="1"/>
    <x v="0"/>
    <x v="10"/>
    <x v="10"/>
    <x v="94"/>
    <x v="114"/>
    <x v="671"/>
    <x v="80"/>
    <x v="0"/>
    <x v="80"/>
    <x v="289"/>
    <x v="515"/>
    <x v="2"/>
    <x v="84"/>
    <x v="0"/>
    <x v="84"/>
    <x v="330"/>
    <x v="491"/>
    <x v="2"/>
    <x v="0"/>
  </r>
  <r>
    <x v="4"/>
    <x v="32"/>
    <x v="337"/>
    <x v="1138"/>
    <x v="116"/>
    <x v="878"/>
    <x v="1"/>
    <x v="0"/>
    <x v="11"/>
    <x v="11"/>
    <x v="0"/>
    <x v="238"/>
    <x v="0"/>
    <x v="16"/>
    <x v="0"/>
    <x v="16"/>
    <x v="236"/>
    <x v="0"/>
    <x v="1"/>
    <x v="0"/>
    <x v="0"/>
    <x v="0"/>
    <x v="315"/>
    <x v="424"/>
    <x v="0"/>
    <x v="0"/>
  </r>
  <r>
    <x v="4"/>
    <x v="30"/>
    <x v="343"/>
    <x v="1164"/>
    <x v="19"/>
    <x v="891"/>
    <x v="1"/>
    <x v="0"/>
    <x v="23"/>
    <x v="23"/>
    <x v="31"/>
    <x v="245"/>
    <x v="87"/>
    <x v="37"/>
    <x v="0"/>
    <x v="37"/>
    <x v="257"/>
    <x v="236"/>
    <x v="1"/>
    <x v="122"/>
    <x v="0"/>
    <x v="122"/>
    <x v="195"/>
    <x v="45"/>
    <x v="1"/>
    <x v="0"/>
  </r>
  <r>
    <x v="4"/>
    <x v="32"/>
    <x v="751"/>
    <x v="1187"/>
    <x v="780"/>
    <x v="908"/>
    <x v="1"/>
    <x v="0"/>
    <x v="23"/>
    <x v="23"/>
    <x v="43"/>
    <x v="233"/>
    <x v="134"/>
    <x v="84"/>
    <x v="0"/>
    <x v="84"/>
    <x v="207"/>
    <x v="84"/>
    <x v="1"/>
    <x v="0"/>
    <x v="0"/>
    <x v="0"/>
    <x v="381"/>
    <x v="424"/>
    <x v="0"/>
    <x v="0"/>
  </r>
  <r>
    <x v="4"/>
    <x v="32"/>
    <x v="752"/>
    <x v="1190"/>
    <x v="748"/>
    <x v="910"/>
    <x v="1"/>
    <x v="0"/>
    <x v="77"/>
    <x v="77"/>
    <x v="157"/>
    <x v="375"/>
    <x v="89"/>
    <x v="326"/>
    <x v="0"/>
    <x v="326"/>
    <x v="59"/>
    <x v="44"/>
    <x v="1"/>
    <x v="0"/>
    <x v="0"/>
    <x v="0"/>
    <x v="474"/>
    <x v="424"/>
    <x v="0"/>
    <x v="0"/>
  </r>
  <r>
    <x v="4"/>
    <x v="30"/>
    <x v="861"/>
    <x v="1198"/>
    <x v="926"/>
    <x v="913"/>
    <x v="1"/>
    <x v="0"/>
    <x v="10"/>
    <x v="10"/>
    <x v="40"/>
    <x v="180"/>
    <x v="429"/>
    <x v="80"/>
    <x v="0"/>
    <x v="80"/>
    <x v="209"/>
    <x v="84"/>
    <x v="1"/>
    <x v="84"/>
    <x v="0"/>
    <x v="84"/>
    <x v="257"/>
    <x v="126"/>
    <x v="1"/>
    <x v="0"/>
  </r>
  <r>
    <x v="4"/>
    <x v="32"/>
    <x v="1033"/>
    <x v="1212"/>
    <x v="1132"/>
    <x v="918"/>
    <x v="1"/>
    <x v="0"/>
    <x v="40"/>
    <x v="40"/>
    <x v="40"/>
    <x v="300"/>
    <x v="55"/>
    <x v="0"/>
    <x v="0"/>
    <x v="0"/>
    <x v="339"/>
    <x v="779"/>
    <x v="0"/>
    <x v="0"/>
    <x v="0"/>
    <x v="0"/>
    <x v="378"/>
    <x v="424"/>
    <x v="0"/>
    <x v="0"/>
  </r>
  <r>
    <x v="4"/>
    <x v="32"/>
    <x v="1107"/>
    <x v="1224"/>
    <x v="1344"/>
    <x v="922"/>
    <x v="0"/>
    <x v="0"/>
    <x v="0"/>
    <x v="0"/>
    <x v="85"/>
    <x v="85"/>
    <x v="687"/>
    <x v="80"/>
    <x v="0"/>
    <x v="80"/>
    <x v="271"/>
    <x v="415"/>
    <x v="2"/>
    <x v="0"/>
    <x v="0"/>
    <x v="0"/>
    <x v="419"/>
    <x v="424"/>
    <x v="0"/>
    <x v="1"/>
  </r>
  <r>
    <x v="4"/>
    <x v="30"/>
    <x v="762"/>
    <x v="1264"/>
    <x v="747"/>
    <x v="944"/>
    <x v="1"/>
    <x v="0"/>
    <x v="66"/>
    <x v="66"/>
    <x v="257"/>
    <x v="180"/>
    <x v="429"/>
    <x v="268"/>
    <x v="0"/>
    <x v="268"/>
    <x v="257"/>
    <x v="390"/>
    <x v="1"/>
    <x v="273"/>
    <x v="0"/>
    <x v="273"/>
    <x v="303"/>
    <x v="406"/>
    <x v="1"/>
    <x v="0"/>
  </r>
  <r>
    <x v="4"/>
    <x v="30"/>
    <x v="823"/>
    <x v="1281"/>
    <x v="860"/>
    <x v="951"/>
    <x v="1"/>
    <x v="0"/>
    <x v="10"/>
    <x v="10"/>
    <x v="11"/>
    <x v="217"/>
    <x v="61"/>
    <x v="52"/>
    <x v="0"/>
    <x v="52"/>
    <x v="209"/>
    <x v="18"/>
    <x v="1"/>
    <x v="84"/>
    <x v="0"/>
    <x v="84"/>
    <x v="215"/>
    <x v="19"/>
    <x v="1"/>
    <x v="1"/>
  </r>
  <r>
    <x v="4"/>
    <x v="30"/>
    <x v="766"/>
    <x v="1292"/>
    <x v="688"/>
    <x v="959"/>
    <x v="1"/>
    <x v="0"/>
    <x v="10"/>
    <x v="10"/>
    <x v="40"/>
    <x v="180"/>
    <x v="429"/>
    <x v="48"/>
    <x v="0"/>
    <x v="48"/>
    <x v="257"/>
    <x v="261"/>
    <x v="1"/>
    <x v="84"/>
    <x v="0"/>
    <x v="84"/>
    <x v="257"/>
    <x v="126"/>
    <x v="1"/>
    <x v="0"/>
  </r>
  <r>
    <x v="4"/>
    <x v="31"/>
    <x v="6"/>
    <x v="307"/>
    <x v="80"/>
    <x v="13"/>
    <x v="1"/>
    <x v="0"/>
    <x v="110"/>
    <x v="110"/>
    <x v="260"/>
    <x v="416"/>
    <x v="98"/>
    <x v="389"/>
    <x v="0"/>
    <x v="389"/>
    <x v="43"/>
    <x v="74"/>
    <x v="1"/>
    <x v="398"/>
    <x v="0"/>
    <x v="398"/>
    <x v="60"/>
    <x v="117"/>
    <x v="1"/>
    <x v="0"/>
  </r>
  <r>
    <x v="4"/>
    <x v="31"/>
    <x v="29"/>
    <x v="310"/>
    <x v="160"/>
    <x v="15"/>
    <x v="1"/>
    <x v="0"/>
    <x v="161"/>
    <x v="161"/>
    <x v="487"/>
    <x v="284"/>
    <x v="404"/>
    <x v="490"/>
    <x v="0"/>
    <x v="490"/>
    <x v="490"/>
    <x v="596"/>
    <x v="2"/>
    <x v="496"/>
    <x v="0"/>
    <x v="496"/>
    <x v="463"/>
    <x v="479"/>
    <x v="2"/>
    <x v="0"/>
  </r>
  <r>
    <x v="4"/>
    <x v="31"/>
    <x v="1154"/>
    <x v="322"/>
    <x v="1259"/>
    <x v="39"/>
    <x v="1"/>
    <x v="0"/>
    <x v="8"/>
    <x v="8"/>
    <x v="0"/>
    <x v="223"/>
    <x v="0"/>
    <x v="27"/>
    <x v="0"/>
    <x v="27"/>
    <x v="219"/>
    <x v="0"/>
    <x v="1"/>
    <x v="26"/>
    <x v="0"/>
    <x v="26"/>
    <x v="266"/>
    <x v="0"/>
    <x v="1"/>
    <x v="0"/>
  </r>
  <r>
    <x v="4"/>
    <x v="31"/>
    <x v="1"/>
    <x v="304"/>
    <x v="22"/>
    <x v="40"/>
    <x v="1"/>
    <x v="0"/>
    <x v="115"/>
    <x v="115"/>
    <x v="408"/>
    <x v="70"/>
    <x v="552"/>
    <x v="401"/>
    <x v="0"/>
    <x v="401"/>
    <x v="455"/>
    <x v="608"/>
    <x v="2"/>
    <x v="407"/>
    <x v="0"/>
    <x v="407"/>
    <x v="490"/>
    <x v="580"/>
    <x v="2"/>
    <x v="0"/>
  </r>
  <r>
    <x v="4"/>
    <x v="31"/>
    <x v="224"/>
    <x v="313"/>
    <x v="432"/>
    <x v="43"/>
    <x v="1"/>
    <x v="0"/>
    <x v="122"/>
    <x v="122"/>
    <x v="392"/>
    <x v="305"/>
    <x v="360"/>
    <x v="391"/>
    <x v="0"/>
    <x v="391"/>
    <x v="421"/>
    <x v="559"/>
    <x v="2"/>
    <x v="426"/>
    <x v="0"/>
    <x v="426"/>
    <x v="242"/>
    <x v="389"/>
    <x v="1"/>
    <x v="0"/>
  </r>
  <r>
    <x v="4"/>
    <x v="31"/>
    <x v="189"/>
    <x v="311"/>
    <x v="243"/>
    <x v="44"/>
    <x v="1"/>
    <x v="0"/>
    <x v="8"/>
    <x v="8"/>
    <x v="31"/>
    <x v="180"/>
    <x v="429"/>
    <x v="4"/>
    <x v="0"/>
    <x v="4"/>
    <x v="321"/>
    <x v="771"/>
    <x v="2"/>
    <x v="18"/>
    <x v="0"/>
    <x v="18"/>
    <x v="338"/>
    <x v="663"/>
    <x v="2"/>
    <x v="0"/>
  </r>
  <r>
    <x v="4"/>
    <x v="31"/>
    <x v="11"/>
    <x v="305"/>
    <x v="24"/>
    <x v="55"/>
    <x v="1"/>
    <x v="0"/>
    <x v="46"/>
    <x v="46"/>
    <x v="195"/>
    <x v="139"/>
    <x v="550"/>
    <x v="189"/>
    <x v="0"/>
    <x v="189"/>
    <x v="295"/>
    <x v="471"/>
    <x v="2"/>
    <x v="176"/>
    <x v="0"/>
    <x v="176"/>
    <x v="383"/>
    <x v="566"/>
    <x v="2"/>
    <x v="0"/>
  </r>
  <r>
    <x v="4"/>
    <x v="31"/>
    <x v="1113"/>
    <x v="316"/>
    <x v="902"/>
    <x v="65"/>
    <x v="1"/>
    <x v="0"/>
    <x v="32"/>
    <x v="32"/>
    <x v="18"/>
    <x v="290"/>
    <x v="29"/>
    <x v="15"/>
    <x v="0"/>
    <x v="15"/>
    <x v="273"/>
    <x v="462"/>
    <x v="2"/>
    <x v="18"/>
    <x v="0"/>
    <x v="18"/>
    <x v="315"/>
    <x v="424"/>
    <x v="2"/>
    <x v="1"/>
  </r>
  <r>
    <x v="4"/>
    <x v="31"/>
    <x v="1167"/>
    <x v="320"/>
    <x v="1063"/>
    <x v="87"/>
    <x v="1"/>
    <x v="0"/>
    <x v="92"/>
    <x v="92"/>
    <x v="309"/>
    <x v="308"/>
    <x v="283"/>
    <x v="328"/>
    <x v="0"/>
    <x v="328"/>
    <x v="246"/>
    <x v="377"/>
    <x v="1"/>
    <x v="351"/>
    <x v="0"/>
    <x v="351"/>
    <x v="206"/>
    <x v="328"/>
    <x v="1"/>
    <x v="0"/>
  </r>
  <r>
    <x v="4"/>
    <x v="31"/>
    <x v="1177"/>
    <x v="321"/>
    <x v="1064"/>
    <x v="117"/>
    <x v="1"/>
    <x v="0"/>
    <x v="32"/>
    <x v="32"/>
    <x v="87"/>
    <x v="219"/>
    <x v="251"/>
    <x v="108"/>
    <x v="0"/>
    <x v="108"/>
    <x v="238"/>
    <x v="240"/>
    <x v="1"/>
    <x v="109"/>
    <x v="0"/>
    <x v="109"/>
    <x v="285"/>
    <x v="289"/>
    <x v="1"/>
    <x v="0"/>
  </r>
  <r>
    <x v="4"/>
    <x v="31"/>
    <x v="15"/>
    <x v="306"/>
    <x v="63"/>
    <x v="124"/>
    <x v="1"/>
    <x v="0"/>
    <x v="74"/>
    <x v="74"/>
    <x v="196"/>
    <x v="343"/>
    <x v="157"/>
    <x v="166"/>
    <x v="0"/>
    <x v="166"/>
    <x v="338"/>
    <x v="586"/>
    <x v="2"/>
    <x v="298"/>
    <x v="0"/>
    <x v="298"/>
    <x v="131"/>
    <x v="157"/>
    <x v="1"/>
    <x v="0"/>
  </r>
  <r>
    <x v="4"/>
    <x v="31"/>
    <x v="1136"/>
    <x v="318"/>
    <x v="1045"/>
    <x v="133"/>
    <x v="1"/>
    <x v="0"/>
    <x v="60"/>
    <x v="60"/>
    <x v="264"/>
    <x v="112"/>
    <x v="568"/>
    <x v="285"/>
    <x v="0"/>
    <x v="285"/>
    <x v="229"/>
    <x v="347"/>
    <x v="1"/>
    <x v="216"/>
    <x v="0"/>
    <x v="216"/>
    <x v="429"/>
    <x v="633"/>
    <x v="2"/>
    <x v="0"/>
  </r>
  <r>
    <x v="4"/>
    <x v="31"/>
    <x v="41"/>
    <x v="309"/>
    <x v="157"/>
    <x v="145"/>
    <x v="1"/>
    <x v="0"/>
    <x v="11"/>
    <x v="11"/>
    <x v="43"/>
    <x v="180"/>
    <x v="429"/>
    <x v="15"/>
    <x v="0"/>
    <x v="15"/>
    <x v="314"/>
    <x v="726"/>
    <x v="2"/>
    <x v="18"/>
    <x v="0"/>
    <x v="18"/>
    <x v="354"/>
    <x v="721"/>
    <x v="2"/>
    <x v="0"/>
  </r>
  <r>
    <x v="4"/>
    <x v="31"/>
    <x v="43"/>
    <x v="308"/>
    <x v="135"/>
    <x v="172"/>
    <x v="1"/>
    <x v="0"/>
    <x v="25"/>
    <x v="25"/>
    <x v="119"/>
    <x v="128"/>
    <x v="621"/>
    <x v="37"/>
    <x v="0"/>
    <x v="37"/>
    <x v="389"/>
    <x v="753"/>
    <x v="2"/>
    <x v="86"/>
    <x v="0"/>
    <x v="86"/>
    <x v="377"/>
    <x v="650"/>
    <x v="2"/>
    <x v="0"/>
  </r>
  <r>
    <x v="4"/>
    <x v="31"/>
    <x v="1141"/>
    <x v="317"/>
    <x v="958"/>
    <x v="196"/>
    <x v="1"/>
    <x v="0"/>
    <x v="39"/>
    <x v="39"/>
    <x v="95"/>
    <x v="251"/>
    <x v="183"/>
    <x v="71"/>
    <x v="0"/>
    <x v="71"/>
    <x v="310"/>
    <x v="611"/>
    <x v="2"/>
    <x v="82"/>
    <x v="0"/>
    <x v="82"/>
    <x v="334"/>
    <x v="510"/>
    <x v="2"/>
    <x v="0"/>
  </r>
  <r>
    <x v="4"/>
    <x v="31"/>
    <x v="465"/>
    <x v="312"/>
    <x v="296"/>
    <x v="360"/>
    <x v="1"/>
    <x v="0"/>
    <x v="77"/>
    <x v="77"/>
    <x v="203"/>
    <x v="348"/>
    <x v="159"/>
    <x v="260"/>
    <x v="0"/>
    <x v="260"/>
    <x v="150"/>
    <x v="180"/>
    <x v="1"/>
    <x v="263"/>
    <x v="0"/>
    <x v="263"/>
    <x v="204"/>
    <x v="244"/>
    <x v="1"/>
    <x v="0"/>
  </r>
  <r>
    <x v="4"/>
    <x v="31"/>
    <x v="877"/>
    <x v="319"/>
    <x v="1047"/>
    <x v="371"/>
    <x v="1"/>
    <x v="0"/>
    <x v="83"/>
    <x v="83"/>
    <x v="277"/>
    <x v="295"/>
    <x v="277"/>
    <x v="266"/>
    <x v="0"/>
    <x v="266"/>
    <x v="323"/>
    <x v="502"/>
    <x v="2"/>
    <x v="276"/>
    <x v="0"/>
    <x v="276"/>
    <x v="349"/>
    <x v="464"/>
    <x v="2"/>
    <x v="0"/>
  </r>
  <r>
    <x v="4"/>
    <x v="31"/>
    <x v="831"/>
    <x v="315"/>
    <x v="870"/>
    <x v="376"/>
    <x v="1"/>
    <x v="0"/>
    <x v="145"/>
    <x v="145"/>
    <x v="449"/>
    <x v="382"/>
    <x v="327"/>
    <x v="466"/>
    <x v="0"/>
    <x v="466"/>
    <x v="347"/>
    <x v="456"/>
    <x v="2"/>
    <x v="459"/>
    <x v="0"/>
    <x v="459"/>
    <x v="397"/>
    <x v="459"/>
    <x v="2"/>
    <x v="0"/>
  </r>
  <r>
    <x v="4"/>
    <x v="31"/>
    <x v="699"/>
    <x v="314"/>
    <x v="634"/>
    <x v="437"/>
    <x v="1"/>
    <x v="0"/>
    <x v="25"/>
    <x v="25"/>
    <x v="87"/>
    <x v="180"/>
    <x v="429"/>
    <x v="39"/>
    <x v="0"/>
    <x v="39"/>
    <x v="341"/>
    <x v="721"/>
    <x v="2"/>
    <x v="38"/>
    <x v="0"/>
    <x v="38"/>
    <x v="381"/>
    <x v="721"/>
    <x v="2"/>
    <x v="0"/>
  </r>
  <r>
    <x v="4"/>
    <x v="31"/>
    <x v="566"/>
    <x v="518"/>
    <x v="510"/>
    <x v="480"/>
    <x v="1"/>
    <x v="0"/>
    <x v="25"/>
    <x v="25"/>
    <x v="0"/>
    <x v="285"/>
    <x v="0"/>
    <x v="64"/>
    <x v="0"/>
    <x v="64"/>
    <x v="181"/>
    <x v="0"/>
    <x v="1"/>
    <x v="61"/>
    <x v="0"/>
    <x v="61"/>
    <x v="225"/>
    <x v="0"/>
    <x v="1"/>
    <x v="1"/>
  </r>
  <r>
    <x v="4"/>
    <x v="31"/>
    <x v="778"/>
    <x v="521"/>
    <x v="800"/>
    <x v="488"/>
    <x v="1"/>
    <x v="0"/>
    <x v="18"/>
    <x v="18"/>
    <x v="41"/>
    <x v="205"/>
    <x v="192"/>
    <x v="39"/>
    <x v="0"/>
    <x v="39"/>
    <x v="270"/>
    <x v="395"/>
    <x v="1"/>
    <x v="64"/>
    <x v="0"/>
    <x v="64"/>
    <x v="283"/>
    <x v="194"/>
    <x v="1"/>
    <x v="0"/>
  </r>
  <r>
    <x v="4"/>
    <x v="31"/>
    <x v="1065"/>
    <x v="523"/>
    <x v="1293"/>
    <x v="495"/>
    <x v="0"/>
    <x v="0"/>
    <x v="0"/>
    <x v="0"/>
    <x v="0"/>
    <x v="180"/>
    <x v="687"/>
    <x v="0"/>
    <x v="0"/>
    <x v="0"/>
    <x v="271"/>
    <x v="779"/>
    <x v="0"/>
    <x v="75"/>
    <x v="0"/>
    <x v="75"/>
    <x v="208"/>
    <x v="0"/>
    <x v="1"/>
    <x v="0"/>
  </r>
  <r>
    <x v="4"/>
    <x v="31"/>
    <x v="835"/>
    <x v="522"/>
    <x v="907"/>
    <x v="538"/>
    <x v="1"/>
    <x v="0"/>
    <x v="11"/>
    <x v="11"/>
    <x v="18"/>
    <x v="204"/>
    <x v="125"/>
    <x v="38"/>
    <x v="0"/>
    <x v="38"/>
    <x v="238"/>
    <x v="85"/>
    <x v="1"/>
    <x v="0"/>
    <x v="0"/>
    <x v="0"/>
    <x v="354"/>
    <x v="424"/>
    <x v="0"/>
    <x v="0"/>
  </r>
  <r>
    <x v="4"/>
    <x v="31"/>
    <x v="633"/>
    <x v="519"/>
    <x v="535"/>
    <x v="614"/>
    <x v="1"/>
    <x v="0"/>
    <x v="29"/>
    <x v="29"/>
    <x v="0"/>
    <x v="297"/>
    <x v="0"/>
    <x v="92"/>
    <x v="0"/>
    <x v="92"/>
    <x v="146"/>
    <x v="0"/>
    <x v="1"/>
    <x v="57"/>
    <x v="0"/>
    <x v="57"/>
    <x v="230"/>
    <x v="0"/>
    <x v="1"/>
    <x v="1"/>
  </r>
  <r>
    <x v="4"/>
    <x v="31"/>
    <x v="725"/>
    <x v="829"/>
    <x v="666"/>
    <x v="688"/>
    <x v="1"/>
    <x v="0"/>
    <x v="25"/>
    <x v="25"/>
    <x v="106"/>
    <x v="146"/>
    <x v="583"/>
    <x v="62"/>
    <x v="0"/>
    <x v="62"/>
    <x v="342"/>
    <x v="701"/>
    <x v="2"/>
    <x v="62"/>
    <x v="0"/>
    <x v="62"/>
    <x v="381"/>
    <x v="690"/>
    <x v="2"/>
    <x v="0"/>
  </r>
  <r>
    <x v="4"/>
    <x v="31"/>
    <x v="315"/>
    <x v="845"/>
    <x v="5"/>
    <x v="700"/>
    <x v="1"/>
    <x v="0"/>
    <x v="11"/>
    <x v="11"/>
    <x v="18"/>
    <x v="204"/>
    <x v="125"/>
    <x v="39"/>
    <x v="0"/>
    <x v="39"/>
    <x v="236"/>
    <x v="84"/>
    <x v="1"/>
    <x v="0"/>
    <x v="0"/>
    <x v="0"/>
    <x v="354"/>
    <x v="424"/>
    <x v="0"/>
    <x v="1"/>
  </r>
  <r>
    <x v="4"/>
    <x v="31"/>
    <x v="479"/>
    <x v="869"/>
    <x v="279"/>
    <x v="713"/>
    <x v="1"/>
    <x v="0"/>
    <x v="95"/>
    <x v="95"/>
    <x v="288"/>
    <x v="357"/>
    <x v="195"/>
    <x v="297"/>
    <x v="0"/>
    <x v="297"/>
    <x v="271"/>
    <x v="415"/>
    <x v="2"/>
    <x v="327"/>
    <x v="0"/>
    <x v="327"/>
    <x v="223"/>
    <x v="332"/>
    <x v="1"/>
    <x v="0"/>
  </r>
  <r>
    <x v="4"/>
    <x v="31"/>
    <x v="796"/>
    <x v="959"/>
    <x v="820"/>
    <x v="770"/>
    <x v="1"/>
    <x v="0"/>
    <x v="37"/>
    <x v="37"/>
    <x v="86"/>
    <x v="247"/>
    <x v="179"/>
    <x v="105"/>
    <x v="0"/>
    <x v="105"/>
    <x v="239"/>
    <x v="247"/>
    <x v="1"/>
    <x v="109"/>
    <x v="0"/>
    <x v="109"/>
    <x v="283"/>
    <x v="277"/>
    <x v="1"/>
    <x v="0"/>
  </r>
  <r>
    <x v="4"/>
    <x v="31"/>
    <x v="734"/>
    <x v="983"/>
    <x v="670"/>
    <x v="785"/>
    <x v="1"/>
    <x v="0"/>
    <x v="15"/>
    <x v="15"/>
    <x v="40"/>
    <x v="201"/>
    <x v="232"/>
    <x v="16"/>
    <x v="0"/>
    <x v="16"/>
    <x v="310"/>
    <x v="717"/>
    <x v="2"/>
    <x v="91"/>
    <x v="0"/>
    <x v="91"/>
    <x v="250"/>
    <x v="118"/>
    <x v="1"/>
    <x v="0"/>
  </r>
  <r>
    <x v="4"/>
    <x v="31"/>
    <x v="1103"/>
    <x v="1000"/>
    <x v="1349"/>
    <x v="795"/>
    <x v="1"/>
    <x v="0"/>
    <x v="64"/>
    <x v="64"/>
    <x v="188"/>
    <x v="295"/>
    <x v="208"/>
    <x v="154"/>
    <x v="0"/>
    <x v="154"/>
    <x v="343"/>
    <x v="604"/>
    <x v="2"/>
    <x v="346"/>
    <x v="0"/>
    <x v="346"/>
    <x v="73"/>
    <x v="95"/>
    <x v="1"/>
    <x v="0"/>
  </r>
  <r>
    <x v="4"/>
    <x v="31"/>
    <x v="448"/>
    <x v="1013"/>
    <x v="258"/>
    <x v="801"/>
    <x v="1"/>
    <x v="0"/>
    <x v="11"/>
    <x v="11"/>
    <x v="0"/>
    <x v="238"/>
    <x v="0"/>
    <x v="0"/>
    <x v="0"/>
    <x v="0"/>
    <x v="271"/>
    <x v="779"/>
    <x v="0"/>
    <x v="37"/>
    <x v="0"/>
    <x v="37"/>
    <x v="256"/>
    <x v="0"/>
    <x v="1"/>
    <x v="0"/>
  </r>
  <r>
    <x v="4"/>
    <x v="31"/>
    <x v="590"/>
    <x v="1014"/>
    <x v="500"/>
    <x v="802"/>
    <x v="1"/>
    <x v="0"/>
    <x v="44"/>
    <x v="44"/>
    <x v="164"/>
    <x v="180"/>
    <x v="429"/>
    <x v="186"/>
    <x v="0"/>
    <x v="186"/>
    <x v="225"/>
    <x v="282"/>
    <x v="1"/>
    <x v="131"/>
    <x v="0"/>
    <x v="131"/>
    <x v="389"/>
    <x v="631"/>
    <x v="2"/>
    <x v="0"/>
  </r>
  <r>
    <x v="4"/>
    <x v="31"/>
    <x v="644"/>
    <x v="1111"/>
    <x v="590"/>
    <x v="860"/>
    <x v="1"/>
    <x v="0"/>
    <x v="80"/>
    <x v="80"/>
    <x v="245"/>
    <x v="324"/>
    <x v="212"/>
    <x v="225"/>
    <x v="0"/>
    <x v="225"/>
    <x v="322"/>
    <x v="517"/>
    <x v="2"/>
    <x v="283"/>
    <x v="0"/>
    <x v="283"/>
    <x v="231"/>
    <x v="313"/>
    <x v="1"/>
    <x v="0"/>
  </r>
  <r>
    <x v="4"/>
    <x v="31"/>
    <x v="597"/>
    <x v="1148"/>
    <x v="488"/>
    <x v="884"/>
    <x v="1"/>
    <x v="0"/>
    <x v="58"/>
    <x v="58"/>
    <x v="228"/>
    <x v="175"/>
    <x v="445"/>
    <x v="213"/>
    <x v="0"/>
    <x v="213"/>
    <x v="310"/>
    <x v="493"/>
    <x v="2"/>
    <x v="213"/>
    <x v="0"/>
    <x v="213"/>
    <x v="372"/>
    <x v="526"/>
    <x v="2"/>
    <x v="0"/>
  </r>
  <r>
    <x v="4"/>
    <x v="31"/>
    <x v="747"/>
    <x v="1149"/>
    <x v="750"/>
    <x v="884"/>
    <x v="1"/>
    <x v="0"/>
    <x v="112"/>
    <x v="112"/>
    <x v="391"/>
    <x v="132"/>
    <x v="484"/>
    <x v="386"/>
    <x v="0"/>
    <x v="386"/>
    <x v="428"/>
    <x v="570"/>
    <x v="2"/>
    <x v="406"/>
    <x v="0"/>
    <x v="406"/>
    <x v="413"/>
    <x v="490"/>
    <x v="2"/>
    <x v="0"/>
  </r>
  <r>
    <x v="4"/>
    <x v="31"/>
    <x v="599"/>
    <x v="1176"/>
    <x v="464"/>
    <x v="900"/>
    <x v="1"/>
    <x v="0"/>
    <x v="25"/>
    <x v="25"/>
    <x v="94"/>
    <x v="170"/>
    <x v="500"/>
    <x v="48"/>
    <x v="0"/>
    <x v="48"/>
    <x v="339"/>
    <x v="711"/>
    <x v="2"/>
    <x v="55"/>
    <x v="0"/>
    <x v="55"/>
    <x v="369"/>
    <x v="671"/>
    <x v="2"/>
    <x v="1"/>
  </r>
  <r>
    <x v="4"/>
    <x v="31"/>
    <x v="923"/>
    <x v="1265"/>
    <x v="953"/>
    <x v="945"/>
    <x v="1"/>
    <x v="0"/>
    <x v="25"/>
    <x v="25"/>
    <x v="40"/>
    <x v="239"/>
    <x v="119"/>
    <x v="58"/>
    <x v="0"/>
    <x v="58"/>
    <x v="240"/>
    <x v="161"/>
    <x v="1"/>
    <x v="62"/>
    <x v="0"/>
    <x v="62"/>
    <x v="283"/>
    <x v="190"/>
    <x v="1"/>
    <x v="0"/>
  </r>
  <r>
    <x v="4"/>
    <x v="0"/>
    <x v="259"/>
    <x v="17"/>
    <x v="701"/>
    <x v="0"/>
    <x v="1"/>
    <x v="0"/>
    <x v="59"/>
    <x v="59"/>
    <x v="150"/>
    <x v="307"/>
    <x v="166"/>
    <x v="205"/>
    <x v="0"/>
    <x v="205"/>
    <x v="166"/>
    <x v="163"/>
    <x v="1"/>
    <x v="254"/>
    <x v="0"/>
    <x v="254"/>
    <x v="152"/>
    <x v="149"/>
    <x v="1"/>
    <x v="0"/>
  </r>
  <r>
    <x v="4"/>
    <x v="0"/>
    <x v="210"/>
    <x v="11"/>
    <x v="389"/>
    <x v="41"/>
    <x v="1"/>
    <x v="0"/>
    <x v="101"/>
    <x v="101"/>
    <x v="354"/>
    <x v="245"/>
    <x v="384"/>
    <x v="370"/>
    <x v="0"/>
    <x v="370"/>
    <x v="255"/>
    <x v="401"/>
    <x v="1"/>
    <x v="408"/>
    <x v="0"/>
    <x v="408"/>
    <x v="126"/>
    <x v="278"/>
    <x v="1"/>
    <x v="0"/>
  </r>
  <r>
    <x v="4"/>
    <x v="0"/>
    <x v="239"/>
    <x v="14"/>
    <x v="515"/>
    <x v="85"/>
    <x v="1"/>
    <x v="0"/>
    <x v="120"/>
    <x v="120"/>
    <x v="352"/>
    <x v="393"/>
    <x v="197"/>
    <x v="431"/>
    <x v="0"/>
    <x v="431"/>
    <x v="41"/>
    <x v="121"/>
    <x v="1"/>
    <x v="385"/>
    <x v="0"/>
    <x v="385"/>
    <x v="249"/>
    <x v="376"/>
    <x v="1"/>
    <x v="0"/>
  </r>
  <r>
    <x v="4"/>
    <x v="0"/>
    <x v="1135"/>
    <x v="29"/>
    <x v="1007"/>
    <x v="119"/>
    <x v="1"/>
    <x v="0"/>
    <x v="13"/>
    <x v="13"/>
    <x v="0"/>
    <x v="245"/>
    <x v="0"/>
    <x v="0"/>
    <x v="0"/>
    <x v="0"/>
    <x v="271"/>
    <x v="779"/>
    <x v="0"/>
    <x v="36"/>
    <x v="0"/>
    <x v="36"/>
    <x v="257"/>
    <x v="0"/>
    <x v="1"/>
    <x v="1"/>
  </r>
  <r>
    <x v="4"/>
    <x v="0"/>
    <x v="37"/>
    <x v="0"/>
    <x v="168"/>
    <x v="120"/>
    <x v="1"/>
    <x v="0"/>
    <x v="61"/>
    <x v="61"/>
    <x v="204"/>
    <x v="254"/>
    <x v="298"/>
    <x v="179"/>
    <x v="0"/>
    <x v="179"/>
    <x v="341"/>
    <x v="585"/>
    <x v="2"/>
    <x v="142"/>
    <x v="0"/>
    <x v="142"/>
    <x v="429"/>
    <x v="692"/>
    <x v="2"/>
    <x v="0"/>
  </r>
  <r>
    <x v="4"/>
    <x v="0"/>
    <x v="275"/>
    <x v="474"/>
    <x v="715"/>
    <x v="149"/>
    <x v="1"/>
    <x v="0"/>
    <x v="46"/>
    <x v="46"/>
    <x v="150"/>
    <x v="223"/>
    <x v="321"/>
    <x v="172"/>
    <x v="0"/>
    <x v="172"/>
    <x v="231"/>
    <x v="285"/>
    <x v="1"/>
    <x v="182"/>
    <x v="0"/>
    <x v="182"/>
    <x v="285"/>
    <x v="351"/>
    <x v="1"/>
    <x v="0"/>
  </r>
  <r>
    <x v="4"/>
    <x v="0"/>
    <x v="21"/>
    <x v="1"/>
    <x v="50"/>
    <x v="160"/>
    <x v="1"/>
    <x v="0"/>
    <x v="19"/>
    <x v="19"/>
    <x v="68"/>
    <x v="180"/>
    <x v="429"/>
    <x v="48"/>
    <x v="0"/>
    <x v="48"/>
    <x v="305"/>
    <x v="631"/>
    <x v="2"/>
    <x v="14"/>
    <x v="0"/>
    <x v="14"/>
    <x v="386"/>
    <x v="777"/>
    <x v="2"/>
    <x v="0"/>
  </r>
  <r>
    <x v="4"/>
    <x v="0"/>
    <x v="22"/>
    <x v="2"/>
    <x v="85"/>
    <x v="160"/>
    <x v="1"/>
    <x v="0"/>
    <x v="189"/>
    <x v="189"/>
    <x v="510"/>
    <x v="423"/>
    <x v="347"/>
    <x v="545"/>
    <x v="0"/>
    <x v="545"/>
    <x v="50"/>
    <x v="319"/>
    <x v="1"/>
    <x v="522"/>
    <x v="0"/>
    <x v="522"/>
    <x v="523"/>
    <x v="503"/>
    <x v="2"/>
    <x v="0"/>
  </r>
  <r>
    <x v="4"/>
    <x v="0"/>
    <x v="277"/>
    <x v="15"/>
    <x v="688"/>
    <x v="185"/>
    <x v="1"/>
    <x v="0"/>
    <x v="36"/>
    <x v="36"/>
    <x v="108"/>
    <x v="209"/>
    <x v="301"/>
    <x v="145"/>
    <x v="0"/>
    <x v="145"/>
    <x v="198"/>
    <x v="160"/>
    <x v="1"/>
    <x v="117"/>
    <x v="0"/>
    <x v="117"/>
    <x v="303"/>
    <x v="378"/>
    <x v="1"/>
    <x v="0"/>
  </r>
  <r>
    <x v="4"/>
    <x v="0"/>
    <x v="279"/>
    <x v="20"/>
    <x v="754"/>
    <x v="197"/>
    <x v="1"/>
    <x v="0"/>
    <x v="46"/>
    <x v="46"/>
    <x v="176"/>
    <x v="180"/>
    <x v="429"/>
    <x v="248"/>
    <x v="0"/>
    <x v="248"/>
    <x v="132"/>
    <x v="143"/>
    <x v="1"/>
    <x v="186"/>
    <x v="0"/>
    <x v="186"/>
    <x v="315"/>
    <x v="424"/>
    <x v="2"/>
    <x v="0"/>
  </r>
  <r>
    <x v="4"/>
    <x v="0"/>
    <x v="677"/>
    <x v="19"/>
    <x v="740"/>
    <x v="218"/>
    <x v="1"/>
    <x v="0"/>
    <x v="23"/>
    <x v="23"/>
    <x v="85"/>
    <x v="180"/>
    <x v="429"/>
    <x v="97"/>
    <x v="0"/>
    <x v="97"/>
    <x v="244"/>
    <x v="261"/>
    <x v="1"/>
    <x v="84"/>
    <x v="0"/>
    <x v="84"/>
    <x v="315"/>
    <x v="424"/>
    <x v="2"/>
    <x v="0"/>
  </r>
  <r>
    <x v="4"/>
    <x v="0"/>
    <x v="558"/>
    <x v="13"/>
    <x v="504"/>
    <x v="261"/>
    <x v="1"/>
    <x v="0"/>
    <x v="42"/>
    <x v="42"/>
    <x v="100"/>
    <x v="264"/>
    <x v="170"/>
    <x v="116"/>
    <x v="0"/>
    <x v="116"/>
    <x v="244"/>
    <x v="277"/>
    <x v="1"/>
    <x v="84"/>
    <x v="0"/>
    <x v="84"/>
    <x v="346"/>
    <x v="551"/>
    <x v="2"/>
    <x v="0"/>
  </r>
  <r>
    <x v="4"/>
    <x v="0"/>
    <x v="682"/>
    <x v="22"/>
    <x v="773"/>
    <x v="293"/>
    <x v="1"/>
    <x v="0"/>
    <x v="101"/>
    <x v="101"/>
    <x v="369"/>
    <x v="163"/>
    <x v="456"/>
    <x v="388"/>
    <x v="0"/>
    <x v="388"/>
    <x v="218"/>
    <x v="367"/>
    <x v="1"/>
    <x v="405"/>
    <x v="0"/>
    <x v="405"/>
    <x v="194"/>
    <x v="345"/>
    <x v="1"/>
    <x v="0"/>
  </r>
  <r>
    <x v="4"/>
    <x v="0"/>
    <x v="656"/>
    <x v="472"/>
    <x v="606"/>
    <x v="300"/>
    <x v="1"/>
    <x v="0"/>
    <x v="203"/>
    <x v="203"/>
    <x v="538"/>
    <x v="26"/>
    <x v="475"/>
    <x v="566"/>
    <x v="0"/>
    <x v="566"/>
    <x v="3"/>
    <x v="269"/>
    <x v="1"/>
    <x v="550"/>
    <x v="0"/>
    <x v="550"/>
    <x v="581"/>
    <x v="685"/>
    <x v="2"/>
    <x v="0"/>
  </r>
  <r>
    <x v="4"/>
    <x v="0"/>
    <x v="683"/>
    <x v="18"/>
    <x v="702"/>
    <x v="300"/>
    <x v="1"/>
    <x v="0"/>
    <x v="86"/>
    <x v="86"/>
    <x v="293"/>
    <x v="289"/>
    <x v="307"/>
    <x v="321"/>
    <x v="0"/>
    <x v="321"/>
    <x v="203"/>
    <x v="317"/>
    <x v="1"/>
    <x v="340"/>
    <x v="0"/>
    <x v="340"/>
    <x v="189"/>
    <x v="291"/>
    <x v="1"/>
    <x v="0"/>
  </r>
  <r>
    <x v="4"/>
    <x v="0"/>
    <x v="684"/>
    <x v="23"/>
    <x v="774"/>
    <x v="300"/>
    <x v="1"/>
    <x v="0"/>
    <x v="34"/>
    <x v="34"/>
    <x v="150"/>
    <x v="122"/>
    <x v="602"/>
    <x v="164"/>
    <x v="0"/>
    <x v="164"/>
    <x v="244"/>
    <x v="325"/>
    <x v="1"/>
    <x v="100"/>
    <x v="0"/>
    <x v="100"/>
    <x v="405"/>
    <x v="689"/>
    <x v="2"/>
    <x v="0"/>
  </r>
  <r>
    <x v="4"/>
    <x v="0"/>
    <x v="463"/>
    <x v="6"/>
    <x v="281"/>
    <x v="302"/>
    <x v="1"/>
    <x v="0"/>
    <x v="44"/>
    <x v="44"/>
    <x v="145"/>
    <x v="209"/>
    <x v="346"/>
    <x v="19"/>
    <x v="0"/>
    <x v="19"/>
    <x v="425"/>
    <x v="774"/>
    <x v="2"/>
    <x v="170"/>
    <x v="0"/>
    <x v="170"/>
    <x v="290"/>
    <x v="361"/>
    <x v="1"/>
    <x v="0"/>
  </r>
  <r>
    <x v="4"/>
    <x v="0"/>
    <x v="872"/>
    <x v="476"/>
    <x v="1005"/>
    <x v="328"/>
    <x v="1"/>
    <x v="0"/>
    <x v="66"/>
    <x v="66"/>
    <x v="265"/>
    <x v="158"/>
    <x v="477"/>
    <x v="278"/>
    <x v="0"/>
    <x v="278"/>
    <x v="247"/>
    <x v="370"/>
    <x v="1"/>
    <x v="289"/>
    <x v="0"/>
    <x v="289"/>
    <x v="281"/>
    <x v="382"/>
    <x v="1"/>
    <x v="0"/>
  </r>
  <r>
    <x v="4"/>
    <x v="0"/>
    <x v="940"/>
    <x v="32"/>
    <x v="1239"/>
    <x v="345"/>
    <x v="1"/>
    <x v="0"/>
    <x v="23"/>
    <x v="23"/>
    <x v="13"/>
    <x v="264"/>
    <x v="30"/>
    <x v="27"/>
    <x v="0"/>
    <x v="27"/>
    <x v="244"/>
    <x v="84"/>
    <x v="1"/>
    <x v="23"/>
    <x v="0"/>
    <x v="23"/>
    <x v="295"/>
    <x v="148"/>
    <x v="1"/>
    <x v="0"/>
  </r>
  <r>
    <x v="4"/>
    <x v="0"/>
    <x v="466"/>
    <x v="7"/>
    <x v="283"/>
    <x v="365"/>
    <x v="1"/>
    <x v="0"/>
    <x v="64"/>
    <x v="64"/>
    <x v="257"/>
    <x v="152"/>
    <x v="492"/>
    <x v="258"/>
    <x v="0"/>
    <x v="258"/>
    <x v="287"/>
    <x v="441"/>
    <x v="2"/>
    <x v="286"/>
    <x v="0"/>
    <x v="286"/>
    <x v="268"/>
    <x v="369"/>
    <x v="1"/>
    <x v="0"/>
  </r>
  <r>
    <x v="4"/>
    <x v="0"/>
    <x v="879"/>
    <x v="30"/>
    <x v="1032"/>
    <x v="394"/>
    <x v="1"/>
    <x v="0"/>
    <x v="40"/>
    <x v="40"/>
    <x v="111"/>
    <x v="232"/>
    <x v="252"/>
    <x v="109"/>
    <x v="0"/>
    <x v="109"/>
    <x v="279"/>
    <x v="450"/>
    <x v="2"/>
    <x v="91"/>
    <x v="0"/>
    <x v="91"/>
    <x v="356"/>
    <x v="574"/>
    <x v="2"/>
    <x v="0"/>
  </r>
  <r>
    <x v="4"/>
    <x v="0"/>
    <x v="380"/>
    <x v="4"/>
    <x v="180"/>
    <x v="396"/>
    <x v="1"/>
    <x v="0"/>
    <x v="170"/>
    <x v="170"/>
    <x v="503"/>
    <x v="134"/>
    <x v="455"/>
    <x v="538"/>
    <x v="0"/>
    <x v="538"/>
    <x v="141"/>
    <x v="376"/>
    <x v="1"/>
    <x v="514"/>
    <x v="0"/>
    <x v="514"/>
    <x v="521"/>
    <x v="515"/>
    <x v="2"/>
    <x v="0"/>
  </r>
  <r>
    <x v="4"/>
    <x v="0"/>
    <x v="881"/>
    <x v="28"/>
    <x v="971"/>
    <x v="428"/>
    <x v="1"/>
    <x v="0"/>
    <x v="23"/>
    <x v="23"/>
    <x v="68"/>
    <x v="201"/>
    <x v="288"/>
    <x v="37"/>
    <x v="0"/>
    <x v="37"/>
    <x v="319"/>
    <x v="686"/>
    <x v="2"/>
    <x v="73"/>
    <x v="0"/>
    <x v="73"/>
    <x v="302"/>
    <x v="344"/>
    <x v="1"/>
    <x v="0"/>
  </r>
  <r>
    <x v="4"/>
    <x v="0"/>
    <x v="704"/>
    <x v="24"/>
    <x v="788"/>
    <x v="471"/>
    <x v="1"/>
    <x v="0"/>
    <x v="66"/>
    <x v="66"/>
    <x v="182"/>
    <x v="313"/>
    <x v="181"/>
    <x v="250"/>
    <x v="0"/>
    <x v="250"/>
    <x v="138"/>
    <x v="152"/>
    <x v="1"/>
    <x v="270"/>
    <x v="0"/>
    <x v="270"/>
    <x v="155"/>
    <x v="171"/>
    <x v="1"/>
    <x v="0"/>
  </r>
  <r>
    <x v="4"/>
    <x v="0"/>
    <x v="387"/>
    <x v="3"/>
    <x v="140"/>
    <x v="473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0"/>
  </r>
  <r>
    <x v="4"/>
    <x v="0"/>
    <x v="963"/>
    <x v="478"/>
    <x v="1222"/>
    <x v="476"/>
    <x v="1"/>
    <x v="0"/>
    <x v="48"/>
    <x v="48"/>
    <x v="132"/>
    <x v="267"/>
    <x v="205"/>
    <x v="171"/>
    <x v="0"/>
    <x v="171"/>
    <x v="206"/>
    <x v="218"/>
    <x v="1"/>
    <x v="244"/>
    <x v="0"/>
    <x v="244"/>
    <x v="142"/>
    <x v="128"/>
    <x v="1"/>
    <x v="0"/>
  </r>
  <r>
    <x v="4"/>
    <x v="0"/>
    <x v="886"/>
    <x v="477"/>
    <x v="1008"/>
    <x v="482"/>
    <x v="1"/>
    <x v="0"/>
    <x v="13"/>
    <x v="13"/>
    <x v="60"/>
    <x v="165"/>
    <x v="564"/>
    <x v="56"/>
    <x v="0"/>
    <x v="56"/>
    <x v="271"/>
    <x v="415"/>
    <x v="2"/>
    <x v="84"/>
    <x v="0"/>
    <x v="84"/>
    <x v="280"/>
    <x v="217"/>
    <x v="1"/>
    <x v="0"/>
  </r>
  <r>
    <x v="4"/>
    <x v="0"/>
    <x v="779"/>
    <x v="25"/>
    <x v="834"/>
    <x v="497"/>
    <x v="1"/>
    <x v="0"/>
    <x v="8"/>
    <x v="8"/>
    <x v="0"/>
    <x v="223"/>
    <x v="0"/>
    <x v="33"/>
    <x v="0"/>
    <x v="33"/>
    <x v="213"/>
    <x v="0"/>
    <x v="1"/>
    <x v="20"/>
    <x v="0"/>
    <x v="20"/>
    <x v="280"/>
    <x v="0"/>
    <x v="1"/>
    <x v="0"/>
  </r>
  <r>
    <x v="4"/>
    <x v="0"/>
    <x v="472"/>
    <x v="9"/>
    <x v="310"/>
    <x v="509"/>
    <x v="1"/>
    <x v="0"/>
    <x v="8"/>
    <x v="8"/>
    <x v="18"/>
    <x v="195"/>
    <x v="191"/>
    <x v="0"/>
    <x v="0"/>
    <x v="0"/>
    <x v="312"/>
    <x v="779"/>
    <x v="0"/>
    <x v="2"/>
    <x v="0"/>
    <x v="2"/>
    <x v="348"/>
    <x v="787"/>
    <x v="2"/>
    <x v="0"/>
  </r>
  <r>
    <x v="4"/>
    <x v="0"/>
    <x v="396"/>
    <x v="823"/>
    <x v="213"/>
    <x v="546"/>
    <x v="1"/>
    <x v="0"/>
    <x v="36"/>
    <x v="36"/>
    <x v="107"/>
    <x v="210"/>
    <x v="296"/>
    <x v="112"/>
    <x v="0"/>
    <x v="112"/>
    <x v="261"/>
    <x v="366"/>
    <x v="1"/>
    <x v="179"/>
    <x v="0"/>
    <x v="179"/>
    <x v="207"/>
    <x v="154"/>
    <x v="1"/>
    <x v="0"/>
  </r>
  <r>
    <x v="4"/>
    <x v="0"/>
    <x v="710"/>
    <x v="21"/>
    <x v="770"/>
    <x v="551"/>
    <x v="1"/>
    <x v="0"/>
    <x v="13"/>
    <x v="13"/>
    <x v="8"/>
    <x v="236"/>
    <x v="25"/>
    <x v="12"/>
    <x v="0"/>
    <x v="12"/>
    <x v="257"/>
    <x v="84"/>
    <x v="1"/>
    <x v="14"/>
    <x v="0"/>
    <x v="14"/>
    <x v="303"/>
    <x v="126"/>
    <x v="1"/>
    <x v="0"/>
  </r>
  <r>
    <x v="4"/>
    <x v="0"/>
    <x v="711"/>
    <x v="16"/>
    <x v="691"/>
    <x v="553"/>
    <x v="1"/>
    <x v="0"/>
    <x v="46"/>
    <x v="46"/>
    <x v="147"/>
    <x v="227"/>
    <x v="312"/>
    <x v="145"/>
    <x v="0"/>
    <x v="145"/>
    <x v="285"/>
    <x v="461"/>
    <x v="2"/>
    <x v="123"/>
    <x v="0"/>
    <x v="123"/>
    <x v="375"/>
    <x v="600"/>
    <x v="2"/>
    <x v="0"/>
  </r>
  <r>
    <x v="4"/>
    <x v="0"/>
    <x v="574"/>
    <x v="12"/>
    <x v="503"/>
    <x v="561"/>
    <x v="1"/>
    <x v="0"/>
    <x v="134"/>
    <x v="134"/>
    <x v="424"/>
    <x v="304"/>
    <x v="379"/>
    <x v="443"/>
    <x v="0"/>
    <x v="443"/>
    <x v="221"/>
    <x v="384"/>
    <x v="1"/>
    <x v="449"/>
    <x v="0"/>
    <x v="449"/>
    <x v="306"/>
    <x v="419"/>
    <x v="1"/>
    <x v="0"/>
  </r>
  <r>
    <x v="4"/>
    <x v="0"/>
    <x v="838"/>
    <x v="26"/>
    <x v="878"/>
    <x v="582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0"/>
  </r>
  <r>
    <x v="4"/>
    <x v="0"/>
    <x v="987"/>
    <x v="31"/>
    <x v="1158"/>
    <x v="612"/>
    <x v="1"/>
    <x v="0"/>
    <x v="23"/>
    <x v="23"/>
    <x v="13"/>
    <x v="264"/>
    <x v="30"/>
    <x v="0"/>
    <x v="0"/>
    <x v="0"/>
    <x v="305"/>
    <x v="779"/>
    <x v="0"/>
    <x v="55"/>
    <x v="0"/>
    <x v="55"/>
    <x v="257"/>
    <x v="50"/>
    <x v="1"/>
    <x v="0"/>
  </r>
  <r>
    <x v="4"/>
    <x v="0"/>
    <x v="717"/>
    <x v="473"/>
    <x v="699"/>
    <x v="614"/>
    <x v="1"/>
    <x v="0"/>
    <x v="23"/>
    <x v="23"/>
    <x v="21"/>
    <x v="255"/>
    <x v="61"/>
    <x v="37"/>
    <x v="0"/>
    <x v="37"/>
    <x v="244"/>
    <x v="116"/>
    <x v="1"/>
    <x v="93"/>
    <x v="0"/>
    <x v="93"/>
    <x v="221"/>
    <x v="48"/>
    <x v="1"/>
    <x v="1"/>
  </r>
  <r>
    <x v="4"/>
    <x v="0"/>
    <x v="445"/>
    <x v="5"/>
    <x v="235"/>
    <x v="638"/>
    <x v="0"/>
    <x v="0"/>
    <x v="0"/>
    <x v="0"/>
    <x v="0"/>
    <x v="180"/>
    <x v="687"/>
    <x v="0"/>
    <x v="0"/>
    <x v="0"/>
    <x v="271"/>
    <x v="779"/>
    <x v="0"/>
    <x v="110"/>
    <x v="0"/>
    <x v="110"/>
    <x v="171"/>
    <x v="0"/>
    <x v="1"/>
    <x v="0"/>
  </r>
  <r>
    <x v="4"/>
    <x v="0"/>
    <x v="841"/>
    <x v="27"/>
    <x v="895"/>
    <x v="655"/>
    <x v="1"/>
    <x v="0"/>
    <x v="114"/>
    <x v="114"/>
    <x v="393"/>
    <x v="171"/>
    <x v="442"/>
    <x v="408"/>
    <x v="0"/>
    <x v="408"/>
    <x v="308"/>
    <x v="437"/>
    <x v="2"/>
    <x v="374"/>
    <x v="0"/>
    <x v="374"/>
    <x v="501"/>
    <x v="624"/>
    <x v="2"/>
    <x v="0"/>
  </r>
  <r>
    <x v="4"/>
    <x v="0"/>
    <x v="476"/>
    <x v="10"/>
    <x v="319"/>
    <x v="661"/>
    <x v="1"/>
    <x v="0"/>
    <x v="46"/>
    <x v="46"/>
    <x v="177"/>
    <x v="178"/>
    <x v="439"/>
    <x v="224"/>
    <x v="0"/>
    <x v="224"/>
    <x v="168"/>
    <x v="182"/>
    <x v="1"/>
    <x v="222"/>
    <x v="0"/>
    <x v="222"/>
    <x v="242"/>
    <x v="280"/>
    <x v="1"/>
    <x v="0"/>
  </r>
  <r>
    <x v="4"/>
    <x v="0"/>
    <x v="842"/>
    <x v="475"/>
    <x v="893"/>
    <x v="661"/>
    <x v="1"/>
    <x v="0"/>
    <x v="42"/>
    <x v="42"/>
    <x v="48"/>
    <x v="308"/>
    <x v="60"/>
    <x v="58"/>
    <x v="0"/>
    <x v="58"/>
    <x v="253"/>
    <x v="246"/>
    <x v="1"/>
    <x v="26"/>
    <x v="0"/>
    <x v="26"/>
    <x v="345"/>
    <x v="649"/>
    <x v="2"/>
    <x v="0"/>
  </r>
  <r>
    <x v="4"/>
    <x v="0"/>
    <x v="477"/>
    <x v="8"/>
    <x v="287"/>
    <x v="675"/>
    <x v="1"/>
    <x v="0"/>
    <x v="23"/>
    <x v="23"/>
    <x v="100"/>
    <x v="152"/>
    <x v="574"/>
    <x v="49"/>
    <x v="0"/>
    <x v="49"/>
    <x v="349"/>
    <x v="718"/>
    <x v="2"/>
    <x v="44"/>
    <x v="0"/>
    <x v="44"/>
    <x v="386"/>
    <x v="721"/>
    <x v="2"/>
    <x v="0"/>
  </r>
  <r>
    <x v="4"/>
    <x v="0"/>
    <x v="480"/>
    <x v="875"/>
    <x v="316"/>
    <x v="717"/>
    <x v="1"/>
    <x v="0"/>
    <x v="21"/>
    <x v="21"/>
    <x v="85"/>
    <x v="165"/>
    <x v="535"/>
    <x v="37"/>
    <x v="0"/>
    <x v="37"/>
    <x v="339"/>
    <x v="721"/>
    <x v="2"/>
    <x v="65"/>
    <x v="0"/>
    <x v="65"/>
    <x v="346"/>
    <x v="567"/>
    <x v="2"/>
    <x v="0"/>
  </r>
  <r>
    <x v="4"/>
    <x v="0"/>
    <x v="407"/>
    <x v="913"/>
    <x v="166"/>
    <x v="742"/>
    <x v="1"/>
    <x v="0"/>
    <x v="23"/>
    <x v="23"/>
    <x v="85"/>
    <x v="180"/>
    <x v="429"/>
    <x v="89"/>
    <x v="0"/>
    <x v="89"/>
    <x v="257"/>
    <x v="325"/>
    <x v="1"/>
    <x v="21"/>
    <x v="0"/>
    <x v="21"/>
    <x v="394"/>
    <x v="765"/>
    <x v="2"/>
    <x v="0"/>
  </r>
  <r>
    <x v="4"/>
    <x v="0"/>
    <x v="848"/>
    <x v="922"/>
    <x v="926"/>
    <x v="747"/>
    <x v="1"/>
    <x v="0"/>
    <x v="59"/>
    <x v="59"/>
    <x v="197"/>
    <x v="248"/>
    <x v="305"/>
    <x v="251"/>
    <x v="0"/>
    <x v="251"/>
    <x v="155"/>
    <x v="183"/>
    <x v="1"/>
    <x v="260"/>
    <x v="0"/>
    <x v="260"/>
    <x v="198"/>
    <x v="232"/>
    <x v="1"/>
    <x v="0"/>
  </r>
  <r>
    <x v="4"/>
    <x v="0"/>
    <x v="850"/>
    <x v="973"/>
    <x v="925"/>
    <x v="779"/>
    <x v="1"/>
    <x v="0"/>
    <x v="53"/>
    <x v="53"/>
    <x v="252"/>
    <x v="98"/>
    <x v="591"/>
    <x v="234"/>
    <x v="0"/>
    <x v="234"/>
    <x v="331"/>
    <x v="531"/>
    <x v="2"/>
    <x v="237"/>
    <x v="0"/>
    <x v="237"/>
    <x v="381"/>
    <x v="535"/>
    <x v="2"/>
    <x v="0"/>
  </r>
  <r>
    <x v="4"/>
    <x v="0"/>
    <x v="745"/>
    <x v="1123"/>
    <x v="679"/>
    <x v="869"/>
    <x v="0"/>
    <x v="0"/>
    <x v="0"/>
    <x v="0"/>
    <x v="26"/>
    <x v="138"/>
    <x v="687"/>
    <x v="0"/>
    <x v="0"/>
    <x v="0"/>
    <x v="323"/>
    <x v="779"/>
    <x v="0"/>
    <x v="10"/>
    <x v="0"/>
    <x v="10"/>
    <x v="348"/>
    <x v="749"/>
    <x v="2"/>
    <x v="1"/>
  </r>
  <r>
    <x v="4"/>
    <x v="0"/>
    <x v="548"/>
    <x v="1213"/>
    <x v="414"/>
    <x v="918"/>
    <x v="1"/>
    <x v="0"/>
    <x v="40"/>
    <x v="40"/>
    <x v="81"/>
    <x v="269"/>
    <x v="139"/>
    <x v="67"/>
    <x v="0"/>
    <x v="67"/>
    <x v="295"/>
    <x v="544"/>
    <x v="2"/>
    <x v="181"/>
    <x v="0"/>
    <x v="181"/>
    <x v="172"/>
    <x v="98"/>
    <x v="1"/>
    <x v="0"/>
  </r>
  <r>
    <x v="4"/>
    <x v="0"/>
    <x v="862"/>
    <x v="1214"/>
    <x v="876"/>
    <x v="918"/>
    <x v="1"/>
    <x v="0"/>
    <x v="23"/>
    <x v="23"/>
    <x v="90"/>
    <x v="170"/>
    <x v="504"/>
    <x v="81"/>
    <x v="0"/>
    <x v="81"/>
    <x v="280"/>
    <x v="468"/>
    <x v="2"/>
    <x v="36"/>
    <x v="0"/>
    <x v="36"/>
    <x v="384"/>
    <x v="730"/>
    <x v="2"/>
    <x v="0"/>
  </r>
  <r>
    <x v="4"/>
    <x v="0"/>
    <x v="765"/>
    <x v="1288"/>
    <x v="690"/>
    <x v="955"/>
    <x v="0"/>
    <x v="0"/>
    <x v="0"/>
    <x v="0"/>
    <x v="0"/>
    <x v="180"/>
    <x v="687"/>
    <x v="27"/>
    <x v="0"/>
    <x v="27"/>
    <x v="219"/>
    <x v="0"/>
    <x v="1"/>
    <x v="161"/>
    <x v="0"/>
    <x v="161"/>
    <x v="123"/>
    <x v="0"/>
    <x v="1"/>
    <x v="0"/>
  </r>
  <r>
    <x v="4"/>
    <x v="0"/>
    <x v="1047"/>
    <x v="1297"/>
    <x v="1273"/>
    <x v="962"/>
    <x v="0"/>
    <x v="0"/>
    <x v="0"/>
    <x v="0"/>
    <x v="0"/>
    <x v="180"/>
    <x v="687"/>
    <x v="0"/>
    <x v="0"/>
    <x v="0"/>
    <x v="271"/>
    <x v="779"/>
    <x v="0"/>
    <x v="65"/>
    <x v="0"/>
    <x v="65"/>
    <x v="221"/>
    <x v="0"/>
    <x v="1"/>
    <x v="0"/>
  </r>
  <r>
    <x v="4"/>
    <x v="51"/>
    <x v="7"/>
    <x v="446"/>
    <x v="104"/>
    <x v="16"/>
    <x v="1"/>
    <x v="0"/>
    <x v="154"/>
    <x v="154"/>
    <x v="482"/>
    <x v="156"/>
    <x v="448"/>
    <x v="506"/>
    <x v="0"/>
    <x v="506"/>
    <x v="292"/>
    <x v="419"/>
    <x v="2"/>
    <x v="495"/>
    <x v="0"/>
    <x v="495"/>
    <x v="461"/>
    <x v="480"/>
    <x v="2"/>
    <x v="0"/>
  </r>
  <r>
    <x v="4"/>
    <x v="51"/>
    <x v="1110"/>
    <x v="456"/>
    <x v="912"/>
    <x v="16"/>
    <x v="1"/>
    <x v="0"/>
    <x v="19"/>
    <x v="19"/>
    <x v="64"/>
    <x v="185"/>
    <x v="389"/>
    <x v="37"/>
    <x v="0"/>
    <x v="37"/>
    <x v="311"/>
    <x v="673"/>
    <x v="2"/>
    <x v="26"/>
    <x v="0"/>
    <x v="26"/>
    <x v="363"/>
    <x v="713"/>
    <x v="2"/>
    <x v="0"/>
  </r>
  <r>
    <x v="4"/>
    <x v="51"/>
    <x v="233"/>
    <x v="448"/>
    <x v="513"/>
    <x v="22"/>
    <x v="1"/>
    <x v="0"/>
    <x v="23"/>
    <x v="23"/>
    <x v="72"/>
    <x v="194"/>
    <x v="354"/>
    <x v="19"/>
    <x v="0"/>
    <x v="19"/>
    <x v="347"/>
    <x v="748"/>
    <x v="2"/>
    <x v="123"/>
    <x v="0"/>
    <x v="123"/>
    <x v="240"/>
    <x v="152"/>
    <x v="1"/>
    <x v="0"/>
  </r>
  <r>
    <x v="4"/>
    <x v="51"/>
    <x v="1133"/>
    <x v="458"/>
    <x v="1004"/>
    <x v="100"/>
    <x v="1"/>
    <x v="0"/>
    <x v="86"/>
    <x v="86"/>
    <x v="327"/>
    <x v="175"/>
    <x v="436"/>
    <x v="352"/>
    <x v="0"/>
    <x v="352"/>
    <x v="209"/>
    <x v="341"/>
    <x v="1"/>
    <x v="346"/>
    <x v="0"/>
    <x v="346"/>
    <x v="293"/>
    <x v="403"/>
    <x v="1"/>
    <x v="0"/>
  </r>
  <r>
    <x v="4"/>
    <x v="51"/>
    <x v="23"/>
    <x v="445"/>
    <x v="76"/>
    <x v="160"/>
    <x v="1"/>
    <x v="0"/>
    <x v="32"/>
    <x v="32"/>
    <x v="102"/>
    <x v="196"/>
    <x v="365"/>
    <x v="60"/>
    <x v="0"/>
    <x v="60"/>
    <x v="339"/>
    <x v="695"/>
    <x v="2"/>
    <x v="79"/>
    <x v="0"/>
    <x v="79"/>
    <x v="356"/>
    <x v="586"/>
    <x v="2"/>
    <x v="0"/>
  </r>
  <r>
    <x v="4"/>
    <x v="51"/>
    <x v="1139"/>
    <x v="457"/>
    <x v="970"/>
    <x v="163"/>
    <x v="1"/>
    <x v="0"/>
    <x v="44"/>
    <x v="44"/>
    <x v="237"/>
    <x v="72"/>
    <x v="638"/>
    <x v="250"/>
    <x v="0"/>
    <x v="250"/>
    <x v="239"/>
    <x v="352"/>
    <x v="1"/>
    <x v="201"/>
    <x v="0"/>
    <x v="201"/>
    <x v="403"/>
    <x v="591"/>
    <x v="2"/>
    <x v="0"/>
  </r>
  <r>
    <x v="4"/>
    <x v="51"/>
    <x v="1210"/>
    <x v="460"/>
    <x v="1296"/>
    <x v="165"/>
    <x v="1"/>
    <x v="0"/>
    <x v="101"/>
    <x v="101"/>
    <x v="342"/>
    <x v="300"/>
    <x v="325"/>
    <x v="304"/>
    <x v="0"/>
    <x v="304"/>
    <x v="433"/>
    <x v="642"/>
    <x v="2"/>
    <x v="386"/>
    <x v="0"/>
    <x v="386"/>
    <x v="182"/>
    <x v="323"/>
    <x v="1"/>
    <x v="0"/>
  </r>
  <r>
    <x v="4"/>
    <x v="51"/>
    <x v="248"/>
    <x v="450"/>
    <x v="538"/>
    <x v="166"/>
    <x v="1"/>
    <x v="0"/>
    <x v="36"/>
    <x v="36"/>
    <x v="95"/>
    <x v="235"/>
    <x v="223"/>
    <x v="116"/>
    <x v="0"/>
    <x v="116"/>
    <x v="233"/>
    <x v="232"/>
    <x v="1"/>
    <x v="141"/>
    <x v="0"/>
    <x v="141"/>
    <x v="243"/>
    <x v="186"/>
    <x v="1"/>
    <x v="0"/>
  </r>
  <r>
    <x v="4"/>
    <x v="51"/>
    <x v="249"/>
    <x v="449"/>
    <x v="537"/>
    <x v="167"/>
    <x v="1"/>
    <x v="0"/>
    <x v="73"/>
    <x v="73"/>
    <x v="294"/>
    <x v="146"/>
    <x v="494"/>
    <x v="317"/>
    <x v="0"/>
    <x v="317"/>
    <x v="234"/>
    <x v="360"/>
    <x v="1"/>
    <x v="272"/>
    <x v="0"/>
    <x v="272"/>
    <x v="412"/>
    <x v="555"/>
    <x v="2"/>
    <x v="0"/>
  </r>
  <r>
    <x v="4"/>
    <x v="51"/>
    <x v="1124"/>
    <x v="455"/>
    <x v="899"/>
    <x v="183"/>
    <x v="1"/>
    <x v="0"/>
    <x v="40"/>
    <x v="40"/>
    <x v="118"/>
    <x v="213"/>
    <x v="311"/>
    <x v="106"/>
    <x v="0"/>
    <x v="106"/>
    <x v="307"/>
    <x v="548"/>
    <x v="2"/>
    <x v="152"/>
    <x v="0"/>
    <x v="152"/>
    <x v="272"/>
    <x v="288"/>
    <x v="1"/>
    <x v="0"/>
  </r>
  <r>
    <x v="4"/>
    <x v="51"/>
    <x v="770"/>
    <x v="454"/>
    <x v="842"/>
    <x v="220"/>
    <x v="1"/>
    <x v="0"/>
    <x v="23"/>
    <x v="23"/>
    <x v="40"/>
    <x v="236"/>
    <x v="125"/>
    <x v="44"/>
    <x v="0"/>
    <x v="44"/>
    <x v="262"/>
    <x v="308"/>
    <x v="1"/>
    <x v="94"/>
    <x v="0"/>
    <x v="94"/>
    <x v="243"/>
    <x v="109"/>
    <x v="1"/>
    <x v="1"/>
  </r>
  <r>
    <x v="4"/>
    <x v="51"/>
    <x v="771"/>
    <x v="453"/>
    <x v="826"/>
    <x v="312"/>
    <x v="1"/>
    <x v="0"/>
    <x v="48"/>
    <x v="48"/>
    <x v="177"/>
    <x v="200"/>
    <x v="385"/>
    <x v="173"/>
    <x v="0"/>
    <x v="173"/>
    <x v="289"/>
    <x v="463"/>
    <x v="2"/>
    <x v="221"/>
    <x v="0"/>
    <x v="221"/>
    <x v="243"/>
    <x v="284"/>
    <x v="1"/>
    <x v="0"/>
  </r>
  <r>
    <x v="4"/>
    <x v="51"/>
    <x v="1062"/>
    <x v="461"/>
    <x v="1313"/>
    <x v="354"/>
    <x v="1"/>
    <x v="0"/>
    <x v="77"/>
    <x v="77"/>
    <x v="322"/>
    <x v="104"/>
    <x v="557"/>
    <x v="348"/>
    <x v="0"/>
    <x v="348"/>
    <x v="189"/>
    <x v="307"/>
    <x v="1"/>
    <x v="291"/>
    <x v="0"/>
    <x v="291"/>
    <x v="433"/>
    <x v="582"/>
    <x v="2"/>
    <x v="0"/>
  </r>
  <r>
    <x v="4"/>
    <x v="51"/>
    <x v="960"/>
    <x v="459"/>
    <x v="1088"/>
    <x v="448"/>
    <x v="1"/>
    <x v="0"/>
    <x v="36"/>
    <x v="36"/>
    <x v="148"/>
    <x v="135"/>
    <x v="584"/>
    <x v="226"/>
    <x v="0"/>
    <x v="226"/>
    <x v="131"/>
    <x v="117"/>
    <x v="1"/>
    <x v="123"/>
    <x v="0"/>
    <x v="123"/>
    <x v="376"/>
    <x v="604"/>
    <x v="2"/>
    <x v="0"/>
  </r>
  <r>
    <x v="4"/>
    <x v="51"/>
    <x v="701"/>
    <x v="451"/>
    <x v="678"/>
    <x v="449"/>
    <x v="1"/>
    <x v="0"/>
    <x v="13"/>
    <x v="13"/>
    <x v="40"/>
    <x v="190"/>
    <x v="321"/>
    <x v="48"/>
    <x v="0"/>
    <x v="48"/>
    <x v="257"/>
    <x v="261"/>
    <x v="1"/>
    <x v="37"/>
    <x v="0"/>
    <x v="37"/>
    <x v="314"/>
    <x v="409"/>
    <x v="1"/>
    <x v="0"/>
  </r>
  <r>
    <x v="4"/>
    <x v="51"/>
    <x v="511"/>
    <x v="447"/>
    <x v="374"/>
    <x v="453"/>
    <x v="1"/>
    <x v="0"/>
    <x v="10"/>
    <x v="10"/>
    <x v="13"/>
    <x v="209"/>
    <x v="87"/>
    <x v="27"/>
    <x v="0"/>
    <x v="27"/>
    <x v="244"/>
    <x v="84"/>
    <x v="1"/>
    <x v="26"/>
    <x v="0"/>
    <x v="26"/>
    <x v="292"/>
    <x v="126"/>
    <x v="1"/>
    <x v="1"/>
  </r>
  <r>
    <x v="4"/>
    <x v="51"/>
    <x v="702"/>
    <x v="452"/>
    <x v="706"/>
    <x v="460"/>
    <x v="1"/>
    <x v="0"/>
    <x v="32"/>
    <x v="32"/>
    <x v="105"/>
    <x v="192"/>
    <x v="381"/>
    <x v="128"/>
    <x v="0"/>
    <x v="128"/>
    <x v="230"/>
    <x v="245"/>
    <x v="1"/>
    <x v="117"/>
    <x v="0"/>
    <x v="117"/>
    <x v="301"/>
    <x v="373"/>
    <x v="1"/>
    <x v="0"/>
  </r>
  <r>
    <x v="4"/>
    <x v="51"/>
    <x v="513"/>
    <x v="584"/>
    <x v="394"/>
    <x v="477"/>
    <x v="1"/>
    <x v="0"/>
    <x v="66"/>
    <x v="66"/>
    <x v="226"/>
    <x v="256"/>
    <x v="312"/>
    <x v="271"/>
    <x v="0"/>
    <x v="271"/>
    <x v="167"/>
    <x v="229"/>
    <x v="1"/>
    <x v="249"/>
    <x v="0"/>
    <x v="249"/>
    <x v="286"/>
    <x v="380"/>
    <x v="1"/>
    <x v="0"/>
  </r>
  <r>
    <x v="4"/>
    <x v="51"/>
    <x v="393"/>
    <x v="583"/>
    <x v="204"/>
    <x v="528"/>
    <x v="1"/>
    <x v="0"/>
    <x v="53"/>
    <x v="53"/>
    <x v="176"/>
    <x v="245"/>
    <x v="288"/>
    <x v="196"/>
    <x v="0"/>
    <x v="196"/>
    <x v="226"/>
    <x v="295"/>
    <x v="1"/>
    <x v="226"/>
    <x v="0"/>
    <x v="226"/>
    <x v="237"/>
    <x v="271"/>
    <x v="1"/>
    <x v="0"/>
  </r>
  <r>
    <x v="4"/>
    <x v="51"/>
    <x v="573"/>
    <x v="585"/>
    <x v="508"/>
    <x v="549"/>
    <x v="1"/>
    <x v="0"/>
    <x v="47"/>
    <x v="47"/>
    <x v="143"/>
    <x v="247"/>
    <x v="256"/>
    <x v="157"/>
    <x v="0"/>
    <x v="157"/>
    <x v="242"/>
    <x v="311"/>
    <x v="1"/>
    <x v="180"/>
    <x v="0"/>
    <x v="180"/>
    <x v="275"/>
    <x v="322"/>
    <x v="1"/>
    <x v="0"/>
  </r>
  <r>
    <x v="4"/>
    <x v="51"/>
    <x v="892"/>
    <x v="589"/>
    <x v="1006"/>
    <x v="567"/>
    <x v="1"/>
    <x v="0"/>
    <x v="41"/>
    <x v="41"/>
    <x v="151"/>
    <x v="162"/>
    <x v="501"/>
    <x v="131"/>
    <x v="0"/>
    <x v="131"/>
    <x v="328"/>
    <x v="594"/>
    <x v="2"/>
    <x v="162"/>
    <x v="0"/>
    <x v="162"/>
    <x v="315"/>
    <x v="424"/>
    <x v="2"/>
    <x v="0"/>
  </r>
  <r>
    <x v="4"/>
    <x v="51"/>
    <x v="818"/>
    <x v="586"/>
    <x v="867"/>
    <x v="568"/>
    <x v="1"/>
    <x v="0"/>
    <x v="32"/>
    <x v="32"/>
    <x v="114"/>
    <x v="180"/>
    <x v="429"/>
    <x v="137"/>
    <x v="0"/>
    <x v="137"/>
    <x v="231"/>
    <x v="255"/>
    <x v="1"/>
    <x v="83"/>
    <x v="0"/>
    <x v="83"/>
    <x v="370"/>
    <x v="635"/>
    <x v="2"/>
    <x v="1"/>
  </r>
  <r>
    <x v="4"/>
    <x v="51"/>
    <x v="836"/>
    <x v="587"/>
    <x v="906"/>
    <x v="572"/>
    <x v="1"/>
    <x v="0"/>
    <x v="167"/>
    <x v="167"/>
    <x v="491"/>
    <x v="379"/>
    <x v="366"/>
    <x v="517"/>
    <x v="0"/>
    <x v="517"/>
    <x v="121"/>
    <x v="359"/>
    <x v="1"/>
    <x v="505"/>
    <x v="0"/>
    <x v="505"/>
    <x v="322"/>
    <x v="425"/>
    <x v="2"/>
    <x v="0"/>
  </r>
  <r>
    <x v="4"/>
    <x v="51"/>
    <x v="839"/>
    <x v="588"/>
    <x v="905"/>
    <x v="603"/>
    <x v="1"/>
    <x v="0"/>
    <x v="19"/>
    <x v="19"/>
    <x v="60"/>
    <x v="190"/>
    <x v="356"/>
    <x v="48"/>
    <x v="0"/>
    <x v="48"/>
    <x v="289"/>
    <x v="549"/>
    <x v="2"/>
    <x v="72"/>
    <x v="0"/>
    <x v="72"/>
    <x v="292"/>
    <x v="268"/>
    <x v="1"/>
    <x v="0"/>
  </r>
  <r>
    <x v="4"/>
    <x v="51"/>
    <x v="312"/>
    <x v="582"/>
    <x v="103"/>
    <x v="641"/>
    <x v="1"/>
    <x v="0"/>
    <x v="36"/>
    <x v="36"/>
    <x v="150"/>
    <x v="134"/>
    <x v="586"/>
    <x v="109"/>
    <x v="0"/>
    <x v="109"/>
    <x v="358"/>
    <x v="677"/>
    <x v="2"/>
    <x v="162"/>
    <x v="0"/>
    <x v="162"/>
    <x v="314"/>
    <x v="420"/>
    <x v="1"/>
    <x v="0"/>
  </r>
  <r>
    <x v="4"/>
    <x v="51"/>
    <x v="897"/>
    <x v="843"/>
    <x v="997"/>
    <x v="695"/>
    <x v="1"/>
    <x v="0"/>
    <x v="27"/>
    <x v="27"/>
    <x v="49"/>
    <x v="245"/>
    <x v="125"/>
    <x v="71"/>
    <x v="0"/>
    <x v="71"/>
    <x v="235"/>
    <x v="163"/>
    <x v="1"/>
    <x v="44"/>
    <x v="0"/>
    <x v="44"/>
    <x v="315"/>
    <x v="424"/>
    <x v="2"/>
    <x v="0"/>
  </r>
  <r>
    <x v="4"/>
    <x v="51"/>
    <x v="592"/>
    <x v="1026"/>
    <x v="516"/>
    <x v="809"/>
    <x v="1"/>
    <x v="0"/>
    <x v="15"/>
    <x v="15"/>
    <x v="13"/>
    <x v="236"/>
    <x v="57"/>
    <x v="0"/>
    <x v="0"/>
    <x v="0"/>
    <x v="305"/>
    <x v="779"/>
    <x v="0"/>
    <x v="0"/>
    <x v="0"/>
    <x v="0"/>
    <x v="346"/>
    <x v="424"/>
    <x v="0"/>
    <x v="1"/>
  </r>
  <r>
    <x v="4"/>
    <x v="51"/>
    <x v="1074"/>
    <x v="1029"/>
    <x v="1317"/>
    <x v="810"/>
    <x v="1"/>
    <x v="0"/>
    <x v="36"/>
    <x v="36"/>
    <x v="106"/>
    <x v="211"/>
    <x v="293"/>
    <x v="147"/>
    <x v="0"/>
    <x v="147"/>
    <x v="192"/>
    <x v="150"/>
    <x v="1"/>
    <x v="84"/>
    <x v="0"/>
    <x v="84"/>
    <x v="357"/>
    <x v="587"/>
    <x v="2"/>
    <x v="0"/>
  </r>
  <r>
    <x v="4"/>
    <x v="51"/>
    <x v="593"/>
    <x v="1064"/>
    <x v="507"/>
    <x v="828"/>
    <x v="1"/>
    <x v="0"/>
    <x v="23"/>
    <x v="23"/>
    <x v="46"/>
    <x v="229"/>
    <x v="151"/>
    <x v="37"/>
    <x v="0"/>
    <x v="37"/>
    <x v="282"/>
    <x v="528"/>
    <x v="2"/>
    <x v="26"/>
    <x v="0"/>
    <x v="26"/>
    <x v="340"/>
    <x v="630"/>
    <x v="2"/>
    <x v="0"/>
  </r>
  <r>
    <x v="4"/>
    <x v="51"/>
    <x v="802"/>
    <x v="1092"/>
    <x v="816"/>
    <x v="845"/>
    <x v="1"/>
    <x v="0"/>
    <x v="13"/>
    <x v="13"/>
    <x v="38"/>
    <x v="193"/>
    <x v="288"/>
    <x v="35"/>
    <x v="0"/>
    <x v="35"/>
    <x v="271"/>
    <x v="415"/>
    <x v="2"/>
    <x v="65"/>
    <x v="0"/>
    <x v="65"/>
    <x v="277"/>
    <x v="160"/>
    <x v="1"/>
    <x v="1"/>
  </r>
  <r>
    <x v="4"/>
    <x v="51"/>
    <x v="1032"/>
    <x v="1202"/>
    <x v="1080"/>
    <x v="913"/>
    <x v="1"/>
    <x v="0"/>
    <x v="19"/>
    <x v="19"/>
    <x v="40"/>
    <x v="209"/>
    <x v="181"/>
    <x v="30"/>
    <x v="0"/>
    <x v="30"/>
    <x v="285"/>
    <x v="556"/>
    <x v="2"/>
    <x v="37"/>
    <x v="0"/>
    <x v="37"/>
    <x v="314"/>
    <x v="409"/>
    <x v="1"/>
    <x v="1"/>
  </r>
  <r>
    <x v="4"/>
    <x v="51"/>
    <x v="863"/>
    <x v="1260"/>
    <x v="896"/>
    <x v="942"/>
    <x v="1"/>
    <x v="0"/>
    <x v="27"/>
    <x v="27"/>
    <x v="97"/>
    <x v="187"/>
    <x v="392"/>
    <x v="43"/>
    <x v="0"/>
    <x v="43"/>
    <x v="349"/>
    <x v="724"/>
    <x v="2"/>
    <x v="87"/>
    <x v="0"/>
    <x v="87"/>
    <x v="332"/>
    <x v="496"/>
    <x v="2"/>
    <x v="0"/>
  </r>
  <r>
    <x v="4"/>
    <x v="51"/>
    <x v="351"/>
    <x v="1261"/>
    <x v="124"/>
    <x v="943"/>
    <x v="1"/>
    <x v="0"/>
    <x v="27"/>
    <x v="27"/>
    <x v="69"/>
    <x v="222"/>
    <x v="199"/>
    <x v="47"/>
    <x v="0"/>
    <x v="47"/>
    <x v="309"/>
    <x v="647"/>
    <x v="2"/>
    <x v="97"/>
    <x v="0"/>
    <x v="97"/>
    <x v="273"/>
    <x v="213"/>
    <x v="1"/>
    <x v="0"/>
  </r>
  <r>
    <x v="4"/>
    <x v="14"/>
    <x v="5"/>
    <x v="105"/>
    <x v="69"/>
    <x v="18"/>
    <x v="1"/>
    <x v="0"/>
    <x v="59"/>
    <x v="59"/>
    <x v="239"/>
    <x v="165"/>
    <x v="472"/>
    <x v="184"/>
    <x v="0"/>
    <x v="184"/>
    <x v="389"/>
    <x v="652"/>
    <x v="2"/>
    <x v="273"/>
    <x v="0"/>
    <x v="273"/>
    <x v="245"/>
    <x v="330"/>
    <x v="1"/>
    <x v="0"/>
  </r>
  <r>
    <x v="4"/>
    <x v="14"/>
    <x v="241"/>
    <x v="117"/>
    <x v="545"/>
    <x v="20"/>
    <x v="1"/>
    <x v="0"/>
    <x v="23"/>
    <x v="23"/>
    <x v="39"/>
    <x v="237"/>
    <x v="120"/>
    <x v="86"/>
    <x v="0"/>
    <x v="86"/>
    <x v="200"/>
    <x v="68"/>
    <x v="1"/>
    <x v="68"/>
    <x v="0"/>
    <x v="68"/>
    <x v="274"/>
    <x v="154"/>
    <x v="1"/>
    <x v="0"/>
  </r>
  <r>
    <x v="4"/>
    <x v="14"/>
    <x v="1126"/>
    <x v="124"/>
    <x v="1001"/>
    <x v="21"/>
    <x v="1"/>
    <x v="0"/>
    <x v="23"/>
    <x v="23"/>
    <x v="70"/>
    <x v="199"/>
    <x v="308"/>
    <x v="52"/>
    <x v="0"/>
    <x v="52"/>
    <x v="301"/>
    <x v="601"/>
    <x v="2"/>
    <x v="39"/>
    <x v="0"/>
    <x v="39"/>
    <x v="357"/>
    <x v="667"/>
    <x v="2"/>
    <x v="0"/>
  </r>
  <r>
    <x v="4"/>
    <x v="14"/>
    <x v="12"/>
    <x v="108"/>
    <x v="105"/>
    <x v="59"/>
    <x v="1"/>
    <x v="0"/>
    <x v="46"/>
    <x v="46"/>
    <x v="182"/>
    <x v="165"/>
    <x v="483"/>
    <x v="184"/>
    <x v="0"/>
    <x v="184"/>
    <x v="271"/>
    <x v="415"/>
    <x v="2"/>
    <x v="161"/>
    <x v="0"/>
    <x v="161"/>
    <x v="378"/>
    <x v="567"/>
    <x v="2"/>
    <x v="0"/>
  </r>
  <r>
    <x v="4"/>
    <x v="14"/>
    <x v="1172"/>
    <x v="126"/>
    <x v="1107"/>
    <x v="105"/>
    <x v="1"/>
    <x v="0"/>
    <x v="48"/>
    <x v="48"/>
    <x v="21"/>
    <x v="354"/>
    <x v="14"/>
    <x v="12"/>
    <x v="0"/>
    <x v="12"/>
    <x v="289"/>
    <x v="673"/>
    <x v="2"/>
    <x v="84"/>
    <x v="0"/>
    <x v="84"/>
    <x v="233"/>
    <x v="57"/>
    <x v="1"/>
    <x v="1"/>
  </r>
  <r>
    <x v="4"/>
    <x v="14"/>
    <x v="270"/>
    <x v="120"/>
    <x v="653"/>
    <x v="115"/>
    <x v="1"/>
    <x v="0"/>
    <x v="82"/>
    <x v="82"/>
    <x v="342"/>
    <x v="73"/>
    <x v="578"/>
    <x v="277"/>
    <x v="0"/>
    <x v="277"/>
    <x v="454"/>
    <x v="679"/>
    <x v="2"/>
    <x v="376"/>
    <x v="0"/>
    <x v="376"/>
    <x v="220"/>
    <x v="355"/>
    <x v="1"/>
    <x v="0"/>
  </r>
  <r>
    <x v="4"/>
    <x v="14"/>
    <x v="14"/>
    <x v="107"/>
    <x v="99"/>
    <x v="122"/>
    <x v="0"/>
    <x v="0"/>
    <x v="0"/>
    <x v="0"/>
    <x v="0"/>
    <x v="180"/>
    <x v="687"/>
    <x v="0"/>
    <x v="0"/>
    <x v="0"/>
    <x v="271"/>
    <x v="779"/>
    <x v="0"/>
    <x v="21"/>
    <x v="0"/>
    <x v="21"/>
    <x v="277"/>
    <x v="0"/>
    <x v="1"/>
    <x v="0"/>
  </r>
  <r>
    <x v="4"/>
    <x v="14"/>
    <x v="1212"/>
    <x v="131"/>
    <x v="1327"/>
    <x v="123"/>
    <x v="1"/>
    <x v="0"/>
    <x v="42"/>
    <x v="42"/>
    <x v="85"/>
    <x v="282"/>
    <x v="125"/>
    <x v="184"/>
    <x v="0"/>
    <x v="184"/>
    <x v="123"/>
    <x v="51"/>
    <x v="1"/>
    <x v="122"/>
    <x v="0"/>
    <x v="122"/>
    <x v="257"/>
    <x v="202"/>
    <x v="1"/>
    <x v="0"/>
  </r>
  <r>
    <x v="4"/>
    <x v="14"/>
    <x v="199"/>
    <x v="113"/>
    <x v="282"/>
    <x v="136"/>
    <x v="1"/>
    <x v="0"/>
    <x v="66"/>
    <x v="66"/>
    <x v="283"/>
    <x v="123"/>
    <x v="541"/>
    <x v="218"/>
    <x v="0"/>
    <x v="218"/>
    <x v="407"/>
    <x v="653"/>
    <x v="2"/>
    <x v="312"/>
    <x v="0"/>
    <x v="312"/>
    <x v="255"/>
    <x v="357"/>
    <x v="1"/>
    <x v="0"/>
  </r>
  <r>
    <x v="4"/>
    <x v="14"/>
    <x v="227"/>
    <x v="115"/>
    <x v="418"/>
    <x v="156"/>
    <x v="1"/>
    <x v="0"/>
    <x v="36"/>
    <x v="36"/>
    <x v="123"/>
    <x v="184"/>
    <x v="412"/>
    <x v="129"/>
    <x v="0"/>
    <x v="129"/>
    <x v="265"/>
    <x v="389"/>
    <x v="1"/>
    <x v="57"/>
    <x v="0"/>
    <x v="57"/>
    <x v="410"/>
    <x v="733"/>
    <x v="2"/>
    <x v="0"/>
  </r>
  <r>
    <x v="4"/>
    <x v="14"/>
    <x v="1121"/>
    <x v="122"/>
    <x v="916"/>
    <x v="168"/>
    <x v="1"/>
    <x v="0"/>
    <x v="42"/>
    <x v="42"/>
    <x v="209"/>
    <x v="85"/>
    <x v="628"/>
    <x v="184"/>
    <x v="0"/>
    <x v="184"/>
    <x v="339"/>
    <x v="572"/>
    <x v="2"/>
    <x v="213"/>
    <x v="0"/>
    <x v="213"/>
    <x v="330"/>
    <x v="450"/>
    <x v="2"/>
    <x v="0"/>
  </r>
  <r>
    <x v="4"/>
    <x v="14"/>
    <x v="457"/>
    <x v="112"/>
    <x v="280"/>
    <x v="223"/>
    <x v="1"/>
    <x v="0"/>
    <x v="81"/>
    <x v="81"/>
    <x v="275"/>
    <x v="287"/>
    <x v="291"/>
    <x v="242"/>
    <x v="0"/>
    <x v="242"/>
    <x v="363"/>
    <x v="579"/>
    <x v="2"/>
    <x v="308"/>
    <x v="0"/>
    <x v="308"/>
    <x v="257"/>
    <x v="358"/>
    <x v="1"/>
    <x v="0"/>
  </r>
  <r>
    <x v="4"/>
    <x v="14"/>
    <x v="502"/>
    <x v="114"/>
    <x v="393"/>
    <x v="227"/>
    <x v="1"/>
    <x v="0"/>
    <x v="42"/>
    <x v="42"/>
    <x v="85"/>
    <x v="282"/>
    <x v="125"/>
    <x v="29"/>
    <x v="0"/>
    <x v="29"/>
    <x v="349"/>
    <x v="737"/>
    <x v="2"/>
    <x v="65"/>
    <x v="0"/>
    <x v="65"/>
    <x v="346"/>
    <x v="567"/>
    <x v="2"/>
    <x v="1"/>
  </r>
  <r>
    <x v="4"/>
    <x v="14"/>
    <x v="935"/>
    <x v="129"/>
    <x v="1267"/>
    <x v="246"/>
    <x v="1"/>
    <x v="0"/>
    <x v="23"/>
    <x v="23"/>
    <x v="0"/>
    <x v="282"/>
    <x v="0"/>
    <x v="0"/>
    <x v="0"/>
    <x v="0"/>
    <x v="271"/>
    <x v="779"/>
    <x v="0"/>
    <x v="18"/>
    <x v="0"/>
    <x v="18"/>
    <x v="284"/>
    <x v="0"/>
    <x v="1"/>
    <x v="1"/>
  </r>
  <r>
    <x v="4"/>
    <x v="14"/>
    <x v="293"/>
    <x v="104"/>
    <x v="20"/>
    <x v="279"/>
    <x v="1"/>
    <x v="0"/>
    <x v="136"/>
    <x v="136"/>
    <x v="378"/>
    <x v="434"/>
    <x v="156"/>
    <x v="432"/>
    <x v="0"/>
    <x v="432"/>
    <x v="63"/>
    <x v="189"/>
    <x v="1"/>
    <x v="450"/>
    <x v="0"/>
    <x v="450"/>
    <x v="56"/>
    <x v="195"/>
    <x v="1"/>
    <x v="0"/>
  </r>
  <r>
    <x v="4"/>
    <x v="14"/>
    <x v="868"/>
    <x v="123"/>
    <x v="1000"/>
    <x v="292"/>
    <x v="1"/>
    <x v="0"/>
    <x v="86"/>
    <x v="86"/>
    <x v="326"/>
    <x v="180"/>
    <x v="429"/>
    <x v="387"/>
    <x v="0"/>
    <x v="387"/>
    <x v="84"/>
    <x v="169"/>
    <x v="1"/>
    <x v="344"/>
    <x v="0"/>
    <x v="344"/>
    <x v="294"/>
    <x v="404"/>
    <x v="1"/>
    <x v="0"/>
  </r>
  <r>
    <x v="4"/>
    <x v="14"/>
    <x v="685"/>
    <x v="121"/>
    <x v="782"/>
    <x v="306"/>
    <x v="1"/>
    <x v="0"/>
    <x v="77"/>
    <x v="77"/>
    <x v="239"/>
    <x v="313"/>
    <x v="227"/>
    <x v="205"/>
    <x v="0"/>
    <x v="205"/>
    <x v="351"/>
    <x v="575"/>
    <x v="2"/>
    <x v="279"/>
    <x v="0"/>
    <x v="279"/>
    <x v="229"/>
    <x v="309"/>
    <x v="1"/>
    <x v="0"/>
  </r>
  <r>
    <x v="4"/>
    <x v="14"/>
    <x v="298"/>
    <x v="106"/>
    <x v="83"/>
    <x v="372"/>
    <x v="1"/>
    <x v="0"/>
    <x v="23"/>
    <x v="23"/>
    <x v="131"/>
    <x v="105"/>
    <x v="649"/>
    <x v="80"/>
    <x v="0"/>
    <x v="80"/>
    <x v="360"/>
    <x v="704"/>
    <x v="2"/>
    <x v="100"/>
    <x v="0"/>
    <x v="100"/>
    <x v="382"/>
    <x v="644"/>
    <x v="2"/>
    <x v="0"/>
  </r>
  <r>
    <x v="4"/>
    <x v="14"/>
    <x v="379"/>
    <x v="109"/>
    <x v="215"/>
    <x v="381"/>
    <x v="1"/>
    <x v="0"/>
    <x v="85"/>
    <x v="85"/>
    <x v="326"/>
    <x v="165"/>
    <x v="462"/>
    <x v="322"/>
    <x v="0"/>
    <x v="322"/>
    <x v="340"/>
    <x v="511"/>
    <x v="2"/>
    <x v="339"/>
    <x v="0"/>
    <x v="339"/>
    <x v="313"/>
    <x v="422"/>
    <x v="1"/>
    <x v="0"/>
  </r>
  <r>
    <x v="4"/>
    <x v="14"/>
    <x v="564"/>
    <x v="116"/>
    <x v="511"/>
    <x v="421"/>
    <x v="1"/>
    <x v="0"/>
    <x v="53"/>
    <x v="53"/>
    <x v="257"/>
    <x v="85"/>
    <x v="602"/>
    <x v="207"/>
    <x v="0"/>
    <x v="207"/>
    <x v="390"/>
    <x v="633"/>
    <x v="2"/>
    <x v="268"/>
    <x v="0"/>
    <x v="268"/>
    <x v="315"/>
    <x v="424"/>
    <x v="2"/>
    <x v="0"/>
  </r>
  <r>
    <x v="4"/>
    <x v="14"/>
    <x v="885"/>
    <x v="125"/>
    <x v="1046"/>
    <x v="442"/>
    <x v="1"/>
    <x v="0"/>
    <x v="79"/>
    <x v="79"/>
    <x v="291"/>
    <x v="223"/>
    <x v="383"/>
    <x v="284"/>
    <x v="0"/>
    <x v="284"/>
    <x v="329"/>
    <x v="507"/>
    <x v="2"/>
    <x v="293"/>
    <x v="0"/>
    <x v="293"/>
    <x v="358"/>
    <x v="471"/>
    <x v="2"/>
    <x v="0"/>
  </r>
  <r>
    <x v="4"/>
    <x v="14"/>
    <x v="441"/>
    <x v="111"/>
    <x v="261"/>
    <x v="455"/>
    <x v="1"/>
    <x v="0"/>
    <x v="59"/>
    <x v="59"/>
    <x v="209"/>
    <x v="223"/>
    <x v="359"/>
    <x v="264"/>
    <x v="0"/>
    <x v="264"/>
    <x v="156"/>
    <x v="201"/>
    <x v="1"/>
    <x v="191"/>
    <x v="0"/>
    <x v="191"/>
    <x v="378"/>
    <x v="551"/>
    <x v="2"/>
    <x v="0"/>
  </r>
  <r>
    <x v="4"/>
    <x v="14"/>
    <x v="1066"/>
    <x v="130"/>
    <x v="1314"/>
    <x v="536"/>
    <x v="1"/>
    <x v="0"/>
    <x v="23"/>
    <x v="23"/>
    <x v="0"/>
    <x v="282"/>
    <x v="0"/>
    <x v="23"/>
    <x v="0"/>
    <x v="23"/>
    <x v="224"/>
    <x v="0"/>
    <x v="1"/>
    <x v="99"/>
    <x v="0"/>
    <x v="99"/>
    <x v="187"/>
    <x v="0"/>
    <x v="1"/>
    <x v="0"/>
  </r>
  <r>
    <x v="4"/>
    <x v="14"/>
    <x v="663"/>
    <x v="118"/>
    <x v="604"/>
    <x v="570"/>
    <x v="1"/>
    <x v="0"/>
    <x v="27"/>
    <x v="27"/>
    <x v="40"/>
    <x v="255"/>
    <x v="90"/>
    <x v="27"/>
    <x v="0"/>
    <x v="27"/>
    <x v="289"/>
    <x v="599"/>
    <x v="2"/>
    <x v="65"/>
    <x v="0"/>
    <x v="65"/>
    <x v="280"/>
    <x v="172"/>
    <x v="1"/>
    <x v="0"/>
  </r>
  <r>
    <x v="4"/>
    <x v="14"/>
    <x v="397"/>
    <x v="110"/>
    <x v="220"/>
    <x v="586"/>
    <x v="1"/>
    <x v="0"/>
    <x v="36"/>
    <x v="36"/>
    <x v="0"/>
    <x v="321"/>
    <x v="0"/>
    <x v="0"/>
    <x v="0"/>
    <x v="0"/>
    <x v="271"/>
    <x v="779"/>
    <x v="0"/>
    <x v="36"/>
    <x v="0"/>
    <x v="36"/>
    <x v="257"/>
    <x v="0"/>
    <x v="1"/>
    <x v="1"/>
  </r>
  <r>
    <x v="4"/>
    <x v="14"/>
    <x v="665"/>
    <x v="119"/>
    <x v="619"/>
    <x v="602"/>
    <x v="1"/>
    <x v="0"/>
    <x v="42"/>
    <x v="42"/>
    <x v="126"/>
    <x v="217"/>
    <x v="313"/>
    <x v="140"/>
    <x v="0"/>
    <x v="140"/>
    <x v="257"/>
    <x v="358"/>
    <x v="1"/>
    <x v="105"/>
    <x v="0"/>
    <x v="105"/>
    <x v="368"/>
    <x v="601"/>
    <x v="2"/>
    <x v="0"/>
  </r>
  <r>
    <x v="4"/>
    <x v="14"/>
    <x v="985"/>
    <x v="128"/>
    <x v="1118"/>
    <x v="607"/>
    <x v="1"/>
    <x v="0"/>
    <x v="46"/>
    <x v="46"/>
    <x v="209"/>
    <x v="114"/>
    <x v="586"/>
    <x v="184"/>
    <x v="0"/>
    <x v="184"/>
    <x v="339"/>
    <x v="572"/>
    <x v="2"/>
    <x v="134"/>
    <x v="0"/>
    <x v="134"/>
    <x v="440"/>
    <x v="713"/>
    <x v="2"/>
    <x v="0"/>
  </r>
  <r>
    <x v="4"/>
    <x v="14"/>
    <x v="988"/>
    <x v="127"/>
    <x v="1113"/>
    <x v="638"/>
    <x v="1"/>
    <x v="0"/>
    <x v="23"/>
    <x v="23"/>
    <x v="45"/>
    <x v="231"/>
    <x v="147"/>
    <x v="73"/>
    <x v="0"/>
    <x v="73"/>
    <x v="225"/>
    <x v="129"/>
    <x v="1"/>
    <x v="100"/>
    <x v="0"/>
    <x v="100"/>
    <x v="239"/>
    <x v="113"/>
    <x v="1"/>
    <x v="0"/>
  </r>
  <r>
    <x v="4"/>
    <x v="14"/>
    <x v="994"/>
    <x v="848"/>
    <x v="1111"/>
    <x v="705"/>
    <x v="1"/>
    <x v="0"/>
    <x v="81"/>
    <x v="81"/>
    <x v="239"/>
    <x v="335"/>
    <x v="190"/>
    <x v="184"/>
    <x v="0"/>
    <x v="184"/>
    <x v="389"/>
    <x v="652"/>
    <x v="2"/>
    <x v="292"/>
    <x v="0"/>
    <x v="292"/>
    <x v="203"/>
    <x v="270"/>
    <x v="1"/>
    <x v="0"/>
  </r>
  <r>
    <x v="4"/>
    <x v="14"/>
    <x v="583"/>
    <x v="880"/>
    <x v="505"/>
    <x v="721"/>
    <x v="1"/>
    <x v="0"/>
    <x v="47"/>
    <x v="47"/>
    <x v="119"/>
    <x v="282"/>
    <x v="170"/>
    <x v="80"/>
    <x v="0"/>
    <x v="80"/>
    <x v="339"/>
    <x v="673"/>
    <x v="2"/>
    <x v="84"/>
    <x v="0"/>
    <x v="84"/>
    <x v="378"/>
    <x v="654"/>
    <x v="2"/>
    <x v="0"/>
  </r>
  <r>
    <x v="4"/>
    <x v="14"/>
    <x v="998"/>
    <x v="911"/>
    <x v="1275"/>
    <x v="740"/>
    <x v="1"/>
    <x v="0"/>
    <x v="66"/>
    <x v="66"/>
    <x v="246"/>
    <x v="213"/>
    <x v="382"/>
    <x v="192"/>
    <x v="0"/>
    <x v="192"/>
    <x v="392"/>
    <x v="648"/>
    <x v="2"/>
    <x v="309"/>
    <x v="0"/>
    <x v="309"/>
    <x v="182"/>
    <x v="246"/>
    <x v="1"/>
    <x v="0"/>
  </r>
  <r>
    <x v="4"/>
    <x v="14"/>
    <x v="319"/>
    <x v="924"/>
    <x v="98"/>
    <x v="748"/>
    <x v="1"/>
    <x v="0"/>
    <x v="46"/>
    <x v="46"/>
    <x v="239"/>
    <x v="78"/>
    <x v="624"/>
    <x v="222"/>
    <x v="0"/>
    <x v="222"/>
    <x v="311"/>
    <x v="488"/>
    <x v="2"/>
    <x v="231"/>
    <x v="0"/>
    <x v="231"/>
    <x v="358"/>
    <x v="489"/>
    <x v="2"/>
    <x v="0"/>
  </r>
  <r>
    <x v="4"/>
    <x v="14"/>
    <x v="1000"/>
    <x v="941"/>
    <x v="1240"/>
    <x v="761"/>
    <x v="1"/>
    <x v="0"/>
    <x v="42"/>
    <x v="42"/>
    <x v="167"/>
    <x v="146"/>
    <x v="545"/>
    <x v="127"/>
    <x v="0"/>
    <x v="127"/>
    <x v="358"/>
    <x v="667"/>
    <x v="2"/>
    <x v="134"/>
    <x v="0"/>
    <x v="134"/>
    <x v="391"/>
    <x v="634"/>
    <x v="2"/>
    <x v="0"/>
  </r>
  <r>
    <x v="4"/>
    <x v="14"/>
    <x v="1001"/>
    <x v="943"/>
    <x v="1238"/>
    <x v="763"/>
    <x v="1"/>
    <x v="0"/>
    <x v="23"/>
    <x v="23"/>
    <x v="0"/>
    <x v="282"/>
    <x v="0"/>
    <x v="37"/>
    <x v="0"/>
    <x v="37"/>
    <x v="209"/>
    <x v="0"/>
    <x v="1"/>
    <x v="36"/>
    <x v="0"/>
    <x v="36"/>
    <x v="257"/>
    <x v="0"/>
    <x v="1"/>
    <x v="0"/>
  </r>
  <r>
    <x v="4"/>
    <x v="14"/>
    <x v="526"/>
    <x v="1119"/>
    <x v="401"/>
    <x v="866"/>
    <x v="1"/>
    <x v="0"/>
    <x v="42"/>
    <x v="42"/>
    <x v="85"/>
    <x v="282"/>
    <x v="125"/>
    <x v="80"/>
    <x v="0"/>
    <x v="80"/>
    <x v="271"/>
    <x v="415"/>
    <x v="2"/>
    <x v="84"/>
    <x v="0"/>
    <x v="84"/>
    <x v="315"/>
    <x v="424"/>
    <x v="2"/>
    <x v="1"/>
  </r>
  <r>
    <x v="4"/>
    <x v="14"/>
    <x v="917"/>
    <x v="1133"/>
    <x v="1015"/>
    <x v="875"/>
    <x v="1"/>
    <x v="0"/>
    <x v="44"/>
    <x v="44"/>
    <x v="85"/>
    <x v="294"/>
    <x v="102"/>
    <x v="126"/>
    <x v="0"/>
    <x v="126"/>
    <x v="204"/>
    <x v="144"/>
    <x v="1"/>
    <x v="176"/>
    <x v="0"/>
    <x v="176"/>
    <x v="187"/>
    <x v="114"/>
    <x v="1"/>
    <x v="0"/>
  </r>
  <r>
    <x v="4"/>
    <x v="14"/>
    <x v="650"/>
    <x v="1254"/>
    <x v="588"/>
    <x v="938"/>
    <x v="1"/>
    <x v="0"/>
    <x v="19"/>
    <x v="19"/>
    <x v="13"/>
    <x v="245"/>
    <x v="45"/>
    <x v="33"/>
    <x v="0"/>
    <x v="33"/>
    <x v="238"/>
    <x v="64"/>
    <x v="1"/>
    <x v="26"/>
    <x v="0"/>
    <x v="26"/>
    <x v="292"/>
    <x v="126"/>
    <x v="1"/>
    <x v="0"/>
  </r>
  <r>
    <x v="4"/>
    <x v="8"/>
    <x v="211"/>
    <x v="65"/>
    <x v="392"/>
    <x v="2"/>
    <x v="1"/>
    <x v="0"/>
    <x v="19"/>
    <x v="19"/>
    <x v="32"/>
    <x v="221"/>
    <x v="131"/>
    <x v="27"/>
    <x v="0"/>
    <x v="27"/>
    <x v="273"/>
    <x v="444"/>
    <x v="2"/>
    <x v="111"/>
    <x v="0"/>
    <x v="111"/>
    <x v="210"/>
    <x v="61"/>
    <x v="1"/>
    <x v="0"/>
  </r>
  <r>
    <x v="4"/>
    <x v="8"/>
    <x v="242"/>
    <x v="71"/>
    <x v="566"/>
    <x v="2"/>
    <x v="1"/>
    <x v="0"/>
    <x v="94"/>
    <x v="94"/>
    <x v="314"/>
    <x v="314"/>
    <x v="274"/>
    <x v="262"/>
    <x v="0"/>
    <x v="262"/>
    <x v="415"/>
    <x v="644"/>
    <x v="2"/>
    <x v="362"/>
    <x v="0"/>
    <x v="362"/>
    <x v="153"/>
    <x v="265"/>
    <x v="1"/>
    <x v="0"/>
  </r>
  <r>
    <x v="4"/>
    <x v="8"/>
    <x v="32"/>
    <x v="60"/>
    <x v="184"/>
    <x v="14"/>
    <x v="1"/>
    <x v="0"/>
    <x v="188"/>
    <x v="188"/>
    <x v="524"/>
    <x v="48"/>
    <x v="490"/>
    <x v="540"/>
    <x v="0"/>
    <x v="540"/>
    <x v="506"/>
    <x v="619"/>
    <x v="2"/>
    <x v="535"/>
    <x v="0"/>
    <x v="535"/>
    <x v="548"/>
    <x v="556"/>
    <x v="2"/>
    <x v="0"/>
  </r>
  <r>
    <x v="4"/>
    <x v="8"/>
    <x v="1149"/>
    <x v="81"/>
    <x v="1136"/>
    <x v="17"/>
    <x v="1"/>
    <x v="0"/>
    <x v="82"/>
    <x v="82"/>
    <x v="324"/>
    <x v="136"/>
    <x v="513"/>
    <x v="321"/>
    <x v="0"/>
    <x v="321"/>
    <x v="331"/>
    <x v="489"/>
    <x v="2"/>
    <x v="306"/>
    <x v="0"/>
    <x v="306"/>
    <x v="423"/>
    <x v="560"/>
    <x v="2"/>
    <x v="0"/>
  </r>
  <r>
    <x v="4"/>
    <x v="8"/>
    <x v="0"/>
    <x v="55"/>
    <x v="18"/>
    <x v="35"/>
    <x v="1"/>
    <x v="0"/>
    <x v="76"/>
    <x v="76"/>
    <x v="213"/>
    <x v="331"/>
    <x v="178"/>
    <x v="276"/>
    <x v="0"/>
    <x v="276"/>
    <x v="136"/>
    <x v="171"/>
    <x v="1"/>
    <x v="423"/>
    <x v="0"/>
    <x v="423"/>
    <x v="30"/>
    <x v="52"/>
    <x v="1"/>
    <x v="0"/>
  </r>
  <r>
    <x v="4"/>
    <x v="8"/>
    <x v="8"/>
    <x v="58"/>
    <x v="112"/>
    <x v="36"/>
    <x v="1"/>
    <x v="0"/>
    <x v="61"/>
    <x v="61"/>
    <x v="263"/>
    <x v="121"/>
    <x v="556"/>
    <x v="219"/>
    <x v="0"/>
    <x v="219"/>
    <x v="378"/>
    <x v="614"/>
    <x v="2"/>
    <x v="280"/>
    <x v="0"/>
    <x v="280"/>
    <x v="300"/>
    <x v="405"/>
    <x v="1"/>
    <x v="0"/>
  </r>
  <r>
    <x v="4"/>
    <x v="8"/>
    <x v="1130"/>
    <x v="79"/>
    <x v="963"/>
    <x v="79"/>
    <x v="1"/>
    <x v="0"/>
    <x v="113"/>
    <x v="113"/>
    <x v="353"/>
    <x v="365"/>
    <x v="241"/>
    <x v="383"/>
    <x v="0"/>
    <x v="383"/>
    <x v="152"/>
    <x v="291"/>
    <x v="1"/>
    <x v="420"/>
    <x v="0"/>
    <x v="420"/>
    <x v="85"/>
    <x v="222"/>
    <x v="1"/>
    <x v="0"/>
  </r>
  <r>
    <x v="4"/>
    <x v="8"/>
    <x v="266"/>
    <x v="75"/>
    <x v="730"/>
    <x v="81"/>
    <x v="1"/>
    <x v="0"/>
    <x v="79"/>
    <x v="79"/>
    <x v="249"/>
    <x v="310"/>
    <x v="239"/>
    <x v="294"/>
    <x v="0"/>
    <x v="294"/>
    <x v="173"/>
    <x v="250"/>
    <x v="1"/>
    <x v="315"/>
    <x v="0"/>
    <x v="315"/>
    <x v="168"/>
    <x v="234"/>
    <x v="1"/>
    <x v="0"/>
  </r>
  <r>
    <x v="4"/>
    <x v="8"/>
    <x v="1131"/>
    <x v="78"/>
    <x v="961"/>
    <x v="92"/>
    <x v="1"/>
    <x v="0"/>
    <x v="23"/>
    <x v="23"/>
    <x v="50"/>
    <x v="221"/>
    <x v="175"/>
    <x v="65"/>
    <x v="0"/>
    <x v="65"/>
    <x v="246"/>
    <x v="209"/>
    <x v="1"/>
    <x v="14"/>
    <x v="0"/>
    <x v="14"/>
    <x v="371"/>
    <x v="764"/>
    <x v="2"/>
    <x v="1"/>
  </r>
  <r>
    <x v="4"/>
    <x v="8"/>
    <x v="654"/>
    <x v="73"/>
    <x v="622"/>
    <x v="256"/>
    <x v="1"/>
    <x v="0"/>
    <x v="34"/>
    <x v="34"/>
    <x v="21"/>
    <x v="294"/>
    <x v="30"/>
    <x v="0"/>
    <x v="0"/>
    <x v="0"/>
    <x v="319"/>
    <x v="779"/>
    <x v="0"/>
    <x v="55"/>
    <x v="0"/>
    <x v="55"/>
    <x v="266"/>
    <x v="100"/>
    <x v="1"/>
    <x v="0"/>
  </r>
  <r>
    <x v="4"/>
    <x v="8"/>
    <x v="292"/>
    <x v="57"/>
    <x v="71"/>
    <x v="262"/>
    <x v="0"/>
    <x v="0"/>
    <x v="0"/>
    <x v="0"/>
    <x v="17"/>
    <x v="146"/>
    <x v="687"/>
    <x v="5"/>
    <x v="0"/>
    <x v="5"/>
    <x v="299"/>
    <x v="741"/>
    <x v="2"/>
    <x v="0"/>
    <x v="0"/>
    <x v="0"/>
    <x v="353"/>
    <x v="424"/>
    <x v="0"/>
    <x v="1"/>
  </r>
  <r>
    <x v="4"/>
    <x v="8"/>
    <x v="370"/>
    <x v="59"/>
    <x v="173"/>
    <x v="295"/>
    <x v="0"/>
    <x v="0"/>
    <x v="0"/>
    <x v="0"/>
    <x v="0"/>
    <x v="180"/>
    <x v="687"/>
    <x v="0"/>
    <x v="0"/>
    <x v="0"/>
    <x v="271"/>
    <x v="779"/>
    <x v="0"/>
    <x v="330"/>
    <x v="0"/>
    <x v="330"/>
    <x v="47"/>
    <x v="0"/>
    <x v="1"/>
    <x v="0"/>
  </r>
  <r>
    <x v="4"/>
    <x v="8"/>
    <x v="561"/>
    <x v="69"/>
    <x v="452"/>
    <x v="351"/>
    <x v="1"/>
    <x v="0"/>
    <x v="27"/>
    <x v="27"/>
    <x v="100"/>
    <x v="180"/>
    <x v="429"/>
    <x v="39"/>
    <x v="0"/>
    <x v="39"/>
    <x v="357"/>
    <x v="735"/>
    <x v="2"/>
    <x v="93"/>
    <x v="0"/>
    <x v="93"/>
    <x v="330"/>
    <x v="487"/>
    <x v="2"/>
    <x v="0"/>
  </r>
  <r>
    <x v="4"/>
    <x v="8"/>
    <x v="947"/>
    <x v="80"/>
    <x v="1108"/>
    <x v="369"/>
    <x v="1"/>
    <x v="0"/>
    <x v="172"/>
    <x v="172"/>
    <x v="506"/>
    <x v="52"/>
    <x v="506"/>
    <x v="525"/>
    <x v="0"/>
    <x v="525"/>
    <x v="489"/>
    <x v="546"/>
    <x v="2"/>
    <x v="519"/>
    <x v="0"/>
    <x v="519"/>
    <x v="520"/>
    <x v="508"/>
    <x v="2"/>
    <x v="0"/>
  </r>
  <r>
    <x v="4"/>
    <x v="8"/>
    <x v="539"/>
    <x v="66"/>
    <x v="425"/>
    <x v="409"/>
    <x v="1"/>
    <x v="0"/>
    <x v="67"/>
    <x v="67"/>
    <x v="345"/>
    <x v="32"/>
    <x v="645"/>
    <x v="249"/>
    <x v="0"/>
    <x v="249"/>
    <x v="466"/>
    <x v="714"/>
    <x v="2"/>
    <x v="268"/>
    <x v="0"/>
    <x v="268"/>
    <x v="503"/>
    <x v="699"/>
    <x v="2"/>
    <x v="0"/>
  </r>
  <r>
    <x v="4"/>
    <x v="8"/>
    <x v="694"/>
    <x v="74"/>
    <x v="636"/>
    <x v="409"/>
    <x v="1"/>
    <x v="0"/>
    <x v="59"/>
    <x v="59"/>
    <x v="191"/>
    <x v="261"/>
    <x v="270"/>
    <x v="148"/>
    <x v="0"/>
    <x v="148"/>
    <x v="357"/>
    <x v="634"/>
    <x v="2"/>
    <x v="230"/>
    <x v="0"/>
    <x v="230"/>
    <x v="251"/>
    <x v="308"/>
    <x v="1"/>
    <x v="0"/>
  </r>
  <r>
    <x v="4"/>
    <x v="8"/>
    <x v="833"/>
    <x v="76"/>
    <x v="898"/>
    <x v="415"/>
    <x v="1"/>
    <x v="0"/>
    <x v="66"/>
    <x v="66"/>
    <x v="269"/>
    <x v="146"/>
    <x v="508"/>
    <x v="245"/>
    <x v="0"/>
    <x v="245"/>
    <x v="352"/>
    <x v="555"/>
    <x v="2"/>
    <x v="237"/>
    <x v="0"/>
    <x v="237"/>
    <x v="417"/>
    <x v="585"/>
    <x v="2"/>
    <x v="0"/>
  </r>
  <r>
    <x v="4"/>
    <x v="8"/>
    <x v="618"/>
    <x v="72"/>
    <x v="587"/>
    <x v="435"/>
    <x v="1"/>
    <x v="0"/>
    <x v="47"/>
    <x v="47"/>
    <x v="85"/>
    <x v="313"/>
    <x v="87"/>
    <x v="90"/>
    <x v="0"/>
    <x v="90"/>
    <x v="254"/>
    <x v="308"/>
    <x v="1"/>
    <x v="246"/>
    <x v="0"/>
    <x v="246"/>
    <x v="101"/>
    <x v="51"/>
    <x v="1"/>
    <x v="0"/>
  </r>
  <r>
    <x v="4"/>
    <x v="8"/>
    <x v="1064"/>
    <x v="84"/>
    <x v="1298"/>
    <x v="435"/>
    <x v="1"/>
    <x v="0"/>
    <x v="13"/>
    <x v="13"/>
    <x v="40"/>
    <x v="190"/>
    <x v="321"/>
    <x v="41"/>
    <x v="0"/>
    <x v="41"/>
    <x v="268"/>
    <x v="357"/>
    <x v="1"/>
    <x v="26"/>
    <x v="0"/>
    <x v="26"/>
    <x v="330"/>
    <x v="567"/>
    <x v="2"/>
    <x v="0"/>
  </r>
  <r>
    <x v="4"/>
    <x v="8"/>
    <x v="304"/>
    <x v="56"/>
    <x v="58"/>
    <x v="453"/>
    <x v="1"/>
    <x v="0"/>
    <x v="32"/>
    <x v="32"/>
    <x v="8"/>
    <x v="300"/>
    <x v="8"/>
    <x v="12"/>
    <x v="0"/>
    <x v="12"/>
    <x v="257"/>
    <x v="84"/>
    <x v="1"/>
    <x v="22"/>
    <x v="0"/>
    <x v="22"/>
    <x v="285"/>
    <x v="50"/>
    <x v="1"/>
    <x v="0"/>
  </r>
  <r>
    <x v="4"/>
    <x v="8"/>
    <x v="512"/>
    <x v="64"/>
    <x v="376"/>
    <x v="454"/>
    <x v="1"/>
    <x v="0"/>
    <x v="23"/>
    <x v="23"/>
    <x v="61"/>
    <x v="206"/>
    <x v="237"/>
    <x v="46"/>
    <x v="0"/>
    <x v="46"/>
    <x v="299"/>
    <x v="603"/>
    <x v="2"/>
    <x v="70"/>
    <x v="0"/>
    <x v="70"/>
    <x v="298"/>
    <x v="314"/>
    <x v="1"/>
    <x v="0"/>
  </r>
  <r>
    <x v="4"/>
    <x v="8"/>
    <x v="962"/>
    <x v="83"/>
    <x v="1265"/>
    <x v="476"/>
    <x v="1"/>
    <x v="0"/>
    <x v="23"/>
    <x v="23"/>
    <x v="89"/>
    <x v="171"/>
    <x v="489"/>
    <x v="61"/>
    <x v="0"/>
    <x v="61"/>
    <x v="317"/>
    <x v="650"/>
    <x v="2"/>
    <x v="60"/>
    <x v="0"/>
    <x v="60"/>
    <x v="358"/>
    <x v="630"/>
    <x v="2"/>
    <x v="0"/>
  </r>
  <r>
    <x v="4"/>
    <x v="8"/>
    <x v="568"/>
    <x v="68"/>
    <x v="449"/>
    <x v="499"/>
    <x v="1"/>
    <x v="0"/>
    <x v="36"/>
    <x v="36"/>
    <x v="57"/>
    <x v="275"/>
    <x v="91"/>
    <x v="48"/>
    <x v="0"/>
    <x v="48"/>
    <x v="284"/>
    <x v="525"/>
    <x v="2"/>
    <x v="122"/>
    <x v="0"/>
    <x v="122"/>
    <x v="217"/>
    <x v="107"/>
    <x v="1"/>
    <x v="0"/>
  </r>
  <r>
    <x v="4"/>
    <x v="8"/>
    <x v="569"/>
    <x v="70"/>
    <x v="491"/>
    <x v="503"/>
    <x v="1"/>
    <x v="0"/>
    <x v="23"/>
    <x v="23"/>
    <x v="85"/>
    <x v="180"/>
    <x v="429"/>
    <x v="80"/>
    <x v="0"/>
    <x v="80"/>
    <x v="271"/>
    <x v="415"/>
    <x v="2"/>
    <x v="55"/>
    <x v="0"/>
    <x v="55"/>
    <x v="358"/>
    <x v="640"/>
    <x v="2"/>
    <x v="0"/>
  </r>
  <r>
    <x v="4"/>
    <x v="8"/>
    <x v="837"/>
    <x v="77"/>
    <x v="936"/>
    <x v="579"/>
    <x v="1"/>
    <x v="0"/>
    <x v="68"/>
    <x v="68"/>
    <x v="270"/>
    <x v="168"/>
    <x v="464"/>
    <x v="225"/>
    <x v="0"/>
    <x v="225"/>
    <x v="387"/>
    <x v="622"/>
    <x v="2"/>
    <x v="273"/>
    <x v="0"/>
    <x v="273"/>
    <x v="343"/>
    <x v="457"/>
    <x v="2"/>
    <x v="0"/>
  </r>
  <r>
    <x v="4"/>
    <x v="8"/>
    <x v="981"/>
    <x v="481"/>
    <x v="1137"/>
    <x v="595"/>
    <x v="1"/>
    <x v="0"/>
    <x v="53"/>
    <x v="53"/>
    <x v="186"/>
    <x v="230"/>
    <x v="337"/>
    <x v="199"/>
    <x v="0"/>
    <x v="199"/>
    <x v="241"/>
    <x v="336"/>
    <x v="1"/>
    <x v="107"/>
    <x v="0"/>
    <x v="107"/>
    <x v="434"/>
    <x v="722"/>
    <x v="2"/>
    <x v="0"/>
  </r>
  <r>
    <x v="4"/>
    <x v="8"/>
    <x v="982"/>
    <x v="82"/>
    <x v="1228"/>
    <x v="600"/>
    <x v="1"/>
    <x v="0"/>
    <x v="10"/>
    <x v="10"/>
    <x v="27"/>
    <x v="195"/>
    <x v="237"/>
    <x v="1"/>
    <x v="0"/>
    <x v="1"/>
    <x v="320"/>
    <x v="776"/>
    <x v="2"/>
    <x v="36"/>
    <x v="0"/>
    <x v="36"/>
    <x v="298"/>
    <x v="227"/>
    <x v="1"/>
    <x v="0"/>
  </r>
  <r>
    <x v="4"/>
    <x v="8"/>
    <x v="475"/>
    <x v="62"/>
    <x v="284"/>
    <x v="617"/>
    <x v="1"/>
    <x v="0"/>
    <x v="42"/>
    <x v="42"/>
    <x v="112"/>
    <x v="251"/>
    <x v="201"/>
    <x v="110"/>
    <x v="0"/>
    <x v="110"/>
    <x v="276"/>
    <x v="438"/>
    <x v="2"/>
    <x v="151"/>
    <x v="0"/>
    <x v="151"/>
    <x v="258"/>
    <x v="236"/>
    <x v="1"/>
    <x v="0"/>
  </r>
  <r>
    <x v="4"/>
    <x v="8"/>
    <x v="500"/>
    <x v="63"/>
    <x v="341"/>
    <x v="659"/>
    <x v="1"/>
    <x v="0"/>
    <x v="19"/>
    <x v="19"/>
    <x v="59"/>
    <x v="191"/>
    <x v="351"/>
    <x v="37"/>
    <x v="0"/>
    <x v="37"/>
    <x v="304"/>
    <x v="649"/>
    <x v="2"/>
    <x v="84"/>
    <x v="0"/>
    <x v="84"/>
    <x v="279"/>
    <x v="214"/>
    <x v="1"/>
    <x v="0"/>
  </r>
  <r>
    <x v="4"/>
    <x v="8"/>
    <x v="821"/>
    <x v="846"/>
    <x v="865"/>
    <x v="702"/>
    <x v="1"/>
    <x v="0"/>
    <x v="36"/>
    <x v="36"/>
    <x v="28"/>
    <x v="296"/>
    <x v="39"/>
    <x v="31"/>
    <x v="0"/>
    <x v="31"/>
    <x v="262"/>
    <x v="278"/>
    <x v="1"/>
    <x v="124"/>
    <x v="0"/>
    <x v="124"/>
    <x v="190"/>
    <x v="38"/>
    <x v="1"/>
    <x v="0"/>
  </r>
  <r>
    <x v="4"/>
    <x v="8"/>
    <x v="1004"/>
    <x v="953"/>
    <x v="1248"/>
    <x v="768"/>
    <x v="1"/>
    <x v="0"/>
    <x v="27"/>
    <x v="27"/>
    <x v="89"/>
    <x v="196"/>
    <x v="356"/>
    <x v="114"/>
    <x v="0"/>
    <x v="114"/>
    <x v="228"/>
    <x v="215"/>
    <x v="1"/>
    <x v="126"/>
    <x v="0"/>
    <x v="126"/>
    <x v="258"/>
    <x v="210"/>
    <x v="1"/>
    <x v="0"/>
  </r>
  <r>
    <x v="4"/>
    <x v="8"/>
    <x v="907"/>
    <x v="955"/>
    <x v="973"/>
    <x v="769"/>
    <x v="1"/>
    <x v="0"/>
    <x v="23"/>
    <x v="23"/>
    <x v="8"/>
    <x v="273"/>
    <x v="12"/>
    <x v="27"/>
    <x v="0"/>
    <x v="27"/>
    <x v="231"/>
    <x v="21"/>
    <x v="1"/>
    <x v="44"/>
    <x v="0"/>
    <x v="44"/>
    <x v="257"/>
    <x v="22"/>
    <x v="1"/>
    <x v="0"/>
  </r>
  <r>
    <x v="4"/>
    <x v="8"/>
    <x v="849"/>
    <x v="956"/>
    <x v="871"/>
    <x v="770"/>
    <x v="0"/>
    <x v="0"/>
    <x v="0"/>
    <x v="0"/>
    <x v="0"/>
    <x v="180"/>
    <x v="687"/>
    <x v="0"/>
    <x v="0"/>
    <x v="0"/>
    <x v="271"/>
    <x v="779"/>
    <x v="0"/>
    <x v="26"/>
    <x v="0"/>
    <x v="26"/>
    <x v="266"/>
    <x v="0"/>
    <x v="1"/>
    <x v="0"/>
  </r>
  <r>
    <x v="4"/>
    <x v="8"/>
    <x v="1071"/>
    <x v="966"/>
    <x v="1292"/>
    <x v="772"/>
    <x v="1"/>
    <x v="0"/>
    <x v="129"/>
    <x v="129"/>
    <x v="387"/>
    <x v="388"/>
    <x v="247"/>
    <x v="397"/>
    <x v="0"/>
    <x v="397"/>
    <x v="365"/>
    <x v="505"/>
    <x v="2"/>
    <x v="403"/>
    <x v="0"/>
    <x v="403"/>
    <x v="404"/>
    <x v="486"/>
    <x v="2"/>
    <x v="0"/>
  </r>
  <r>
    <x v="4"/>
    <x v="8"/>
    <x v="853"/>
    <x v="997"/>
    <x v="910"/>
    <x v="791"/>
    <x v="0"/>
    <x v="0"/>
    <x v="0"/>
    <x v="0"/>
    <x v="0"/>
    <x v="180"/>
    <x v="687"/>
    <x v="0"/>
    <x v="0"/>
    <x v="0"/>
    <x v="271"/>
    <x v="779"/>
    <x v="0"/>
    <x v="63"/>
    <x v="0"/>
    <x v="63"/>
    <x v="224"/>
    <x v="0"/>
    <x v="1"/>
    <x v="0"/>
  </r>
  <r>
    <x v="4"/>
    <x v="8"/>
    <x v="413"/>
    <x v="999"/>
    <x v="172"/>
    <x v="793"/>
    <x v="1"/>
    <x v="0"/>
    <x v="23"/>
    <x v="23"/>
    <x v="40"/>
    <x v="236"/>
    <x v="125"/>
    <x v="19"/>
    <x v="0"/>
    <x v="19"/>
    <x v="305"/>
    <x v="695"/>
    <x v="2"/>
    <x v="44"/>
    <x v="0"/>
    <x v="44"/>
    <x v="303"/>
    <x v="312"/>
    <x v="1"/>
    <x v="0"/>
  </r>
  <r>
    <x v="4"/>
    <x v="8"/>
    <x v="327"/>
    <x v="1032"/>
    <x v="15"/>
    <x v="811"/>
    <x v="1"/>
    <x v="0"/>
    <x v="15"/>
    <x v="15"/>
    <x v="63"/>
    <x v="173"/>
    <x v="498"/>
    <x v="0"/>
    <x v="0"/>
    <x v="0"/>
    <x v="361"/>
    <x v="779"/>
    <x v="0"/>
    <x v="55"/>
    <x v="0"/>
    <x v="55"/>
    <x v="320"/>
    <x v="466"/>
    <x v="2"/>
    <x v="0"/>
  </r>
  <r>
    <x v="4"/>
    <x v="8"/>
    <x v="333"/>
    <x v="1114"/>
    <x v="68"/>
    <x v="862"/>
    <x v="1"/>
    <x v="0"/>
    <x v="27"/>
    <x v="27"/>
    <x v="98"/>
    <x v="186"/>
    <x v="397"/>
    <x v="48"/>
    <x v="0"/>
    <x v="48"/>
    <x v="343"/>
    <x v="715"/>
    <x v="2"/>
    <x v="93"/>
    <x v="0"/>
    <x v="93"/>
    <x v="320"/>
    <x v="451"/>
    <x v="2"/>
    <x v="1"/>
  </r>
  <r>
    <x v="4"/>
    <x v="8"/>
    <x v="334"/>
    <x v="1129"/>
    <x v="14"/>
    <x v="875"/>
    <x v="1"/>
    <x v="0"/>
    <x v="43"/>
    <x v="43"/>
    <x v="93"/>
    <x v="283"/>
    <x v="136"/>
    <x v="91"/>
    <x v="0"/>
    <x v="91"/>
    <x v="267"/>
    <x v="380"/>
    <x v="1"/>
    <x v="163"/>
    <x v="0"/>
    <x v="163"/>
    <x v="207"/>
    <x v="142"/>
    <x v="1"/>
    <x v="0"/>
  </r>
  <r>
    <x v="4"/>
    <x v="8"/>
    <x v="335"/>
    <x v="1130"/>
    <x v="115"/>
    <x v="875"/>
    <x v="1"/>
    <x v="0"/>
    <x v="32"/>
    <x v="32"/>
    <x v="4"/>
    <x v="304"/>
    <x v="3"/>
    <x v="0"/>
    <x v="0"/>
    <x v="0"/>
    <x v="280"/>
    <x v="779"/>
    <x v="0"/>
    <x v="26"/>
    <x v="0"/>
    <x v="26"/>
    <x v="274"/>
    <x v="13"/>
    <x v="1"/>
    <x v="0"/>
  </r>
  <r>
    <x v="4"/>
    <x v="8"/>
    <x v="1027"/>
    <x v="1136"/>
    <x v="1262"/>
    <x v="877"/>
    <x v="1"/>
    <x v="0"/>
    <x v="31"/>
    <x v="31"/>
    <x v="76"/>
    <x v="223"/>
    <x v="219"/>
    <x v="89"/>
    <x v="0"/>
    <x v="89"/>
    <x v="244"/>
    <x v="251"/>
    <x v="1"/>
    <x v="100"/>
    <x v="0"/>
    <x v="100"/>
    <x v="280"/>
    <x v="245"/>
    <x v="1"/>
    <x v="0"/>
  </r>
  <r>
    <x v="4"/>
    <x v="8"/>
    <x v="344"/>
    <x v="1167"/>
    <x v="66"/>
    <x v="893"/>
    <x v="1"/>
    <x v="0"/>
    <x v="60"/>
    <x v="60"/>
    <x v="240"/>
    <x v="178"/>
    <x v="434"/>
    <x v="213"/>
    <x v="0"/>
    <x v="213"/>
    <x v="332"/>
    <x v="541"/>
    <x v="2"/>
    <x v="101"/>
    <x v="0"/>
    <x v="101"/>
    <x v="481"/>
    <x v="761"/>
    <x v="2"/>
    <x v="0"/>
  </r>
  <r>
    <x v="4"/>
    <x v="8"/>
    <x v="1031"/>
    <x v="1182"/>
    <x v="1126"/>
    <x v="905"/>
    <x v="1"/>
    <x v="0"/>
    <x v="34"/>
    <x v="34"/>
    <x v="42"/>
    <x v="281"/>
    <x v="77"/>
    <x v="27"/>
    <x v="0"/>
    <x v="27"/>
    <x v="293"/>
    <x v="617"/>
    <x v="2"/>
    <x v="119"/>
    <x v="0"/>
    <x v="119"/>
    <x v="209"/>
    <x v="73"/>
    <x v="1"/>
    <x v="0"/>
  </r>
  <r>
    <x v="4"/>
    <x v="8"/>
    <x v="454"/>
    <x v="1193"/>
    <x v="260"/>
    <x v="911"/>
    <x v="1"/>
    <x v="0"/>
    <x v="55"/>
    <x v="55"/>
    <x v="41"/>
    <x v="362"/>
    <x v="24"/>
    <x v="83"/>
    <x v="0"/>
    <x v="83"/>
    <x v="208"/>
    <x v="84"/>
    <x v="1"/>
    <x v="104"/>
    <x v="0"/>
    <x v="104"/>
    <x v="227"/>
    <x v="92"/>
    <x v="1"/>
    <x v="0"/>
  </r>
  <r>
    <x v="4"/>
    <x v="8"/>
    <x v="547"/>
    <x v="1204"/>
    <x v="407"/>
    <x v="913"/>
    <x v="1"/>
    <x v="0"/>
    <x v="32"/>
    <x v="32"/>
    <x v="4"/>
    <x v="304"/>
    <x v="3"/>
    <x v="12"/>
    <x v="0"/>
    <x v="12"/>
    <x v="252"/>
    <x v="21"/>
    <x v="1"/>
    <x v="44"/>
    <x v="0"/>
    <x v="44"/>
    <x v="251"/>
    <x v="5"/>
    <x v="1"/>
    <x v="0"/>
  </r>
  <r>
    <x v="4"/>
    <x v="8"/>
    <x v="864"/>
    <x v="1274"/>
    <x v="921"/>
    <x v="949"/>
    <x v="1"/>
    <x v="0"/>
    <x v="23"/>
    <x v="23"/>
    <x v="49"/>
    <x v="223"/>
    <x v="170"/>
    <x v="80"/>
    <x v="0"/>
    <x v="80"/>
    <x v="219"/>
    <x v="116"/>
    <x v="1"/>
    <x v="45"/>
    <x v="0"/>
    <x v="45"/>
    <x v="314"/>
    <x v="411"/>
    <x v="1"/>
    <x v="1"/>
  </r>
  <r>
    <x v="4"/>
    <x v="20"/>
    <x v="1147"/>
    <x v="209"/>
    <x v="1114"/>
    <x v="2"/>
    <x v="1"/>
    <x v="0"/>
    <x v="42"/>
    <x v="42"/>
    <x v="96"/>
    <x v="271"/>
    <x v="152"/>
    <x v="138"/>
    <x v="0"/>
    <x v="138"/>
    <x v="197"/>
    <x v="142"/>
    <x v="1"/>
    <x v="140"/>
    <x v="0"/>
    <x v="140"/>
    <x v="247"/>
    <x v="197"/>
    <x v="1"/>
    <x v="0"/>
  </r>
  <r>
    <x v="4"/>
    <x v="20"/>
    <x v="187"/>
    <x v="61"/>
    <x v="237"/>
    <x v="10"/>
    <x v="1"/>
    <x v="0"/>
    <x v="138"/>
    <x v="138"/>
    <x v="400"/>
    <x v="425"/>
    <x v="187"/>
    <x v="425"/>
    <x v="0"/>
    <x v="425"/>
    <x v="232"/>
    <x v="386"/>
    <x v="1"/>
    <x v="461"/>
    <x v="0"/>
    <x v="461"/>
    <x v="50"/>
    <x v="203"/>
    <x v="1"/>
    <x v="0"/>
  </r>
  <r>
    <x v="4"/>
    <x v="20"/>
    <x v="245"/>
    <x v="208"/>
    <x v="591"/>
    <x v="77"/>
    <x v="1"/>
    <x v="0"/>
    <x v="47"/>
    <x v="47"/>
    <x v="201"/>
    <x v="137"/>
    <x v="555"/>
    <x v="174"/>
    <x v="0"/>
    <x v="174"/>
    <x v="341"/>
    <x v="587"/>
    <x v="2"/>
    <x v="259"/>
    <x v="0"/>
    <x v="259"/>
    <x v="208"/>
    <x v="251"/>
    <x v="1"/>
    <x v="0"/>
  </r>
  <r>
    <x v="4"/>
    <x v="20"/>
    <x v="225"/>
    <x v="207"/>
    <x v="429"/>
    <x v="97"/>
    <x v="1"/>
    <x v="0"/>
    <x v="134"/>
    <x v="134"/>
    <x v="445"/>
    <x v="85"/>
    <x v="512"/>
    <x v="464"/>
    <x v="0"/>
    <x v="464"/>
    <x v="266"/>
    <x v="413"/>
    <x v="1"/>
    <x v="437"/>
    <x v="0"/>
    <x v="437"/>
    <x v="514"/>
    <x v="575"/>
    <x v="2"/>
    <x v="0"/>
  </r>
  <r>
    <x v="4"/>
    <x v="20"/>
    <x v="509"/>
    <x v="206"/>
    <x v="404"/>
    <x v="411"/>
    <x v="1"/>
    <x v="0"/>
    <x v="60"/>
    <x v="60"/>
    <x v="153"/>
    <x v="311"/>
    <x v="161"/>
    <x v="172"/>
    <x v="0"/>
    <x v="172"/>
    <x v="235"/>
    <x v="300"/>
    <x v="1"/>
    <x v="223"/>
    <x v="0"/>
    <x v="223"/>
    <x v="199"/>
    <x v="200"/>
    <x v="1"/>
    <x v="0"/>
  </r>
  <r>
    <x v="4"/>
    <x v="20"/>
    <x v="582"/>
    <x v="590"/>
    <x v="454"/>
    <x v="672"/>
    <x v="1"/>
    <x v="0"/>
    <x v="10"/>
    <x v="10"/>
    <x v="13"/>
    <x v="209"/>
    <x v="87"/>
    <x v="27"/>
    <x v="0"/>
    <x v="27"/>
    <x v="244"/>
    <x v="84"/>
    <x v="1"/>
    <x v="26"/>
    <x v="0"/>
    <x v="26"/>
    <x v="292"/>
    <x v="126"/>
    <x v="1"/>
    <x v="0"/>
  </r>
  <r>
    <x v="4"/>
    <x v="20"/>
    <x v="1005"/>
    <x v="967"/>
    <x v="1236"/>
    <x v="773"/>
    <x v="1"/>
    <x v="0"/>
    <x v="27"/>
    <x v="27"/>
    <x v="13"/>
    <x v="282"/>
    <x v="25"/>
    <x v="35"/>
    <x v="0"/>
    <x v="35"/>
    <x v="234"/>
    <x v="55"/>
    <x v="1"/>
    <x v="19"/>
    <x v="0"/>
    <x v="19"/>
    <x v="304"/>
    <x v="212"/>
    <x v="1"/>
    <x v="1"/>
  </r>
  <r>
    <x v="4"/>
    <x v="20"/>
    <x v="339"/>
    <x v="1156"/>
    <x v="6"/>
    <x v="886"/>
    <x v="1"/>
    <x v="0"/>
    <x v="19"/>
    <x v="19"/>
    <x v="31"/>
    <x v="223"/>
    <x v="125"/>
    <x v="48"/>
    <x v="0"/>
    <x v="48"/>
    <x v="244"/>
    <x v="151"/>
    <x v="1"/>
    <x v="26"/>
    <x v="0"/>
    <x v="26"/>
    <x v="315"/>
    <x v="424"/>
    <x v="2"/>
    <x v="0"/>
  </r>
  <r>
    <x v="4"/>
    <x v="20"/>
    <x v="797"/>
    <x v="1175"/>
    <x v="836"/>
    <x v="899"/>
    <x v="0"/>
    <x v="0"/>
    <x v="0"/>
    <x v="0"/>
    <x v="8"/>
    <x v="165"/>
    <x v="687"/>
    <x v="0"/>
    <x v="0"/>
    <x v="0"/>
    <x v="289"/>
    <x v="779"/>
    <x v="0"/>
    <x v="11"/>
    <x v="0"/>
    <x v="11"/>
    <x v="308"/>
    <x v="202"/>
    <x v="1"/>
    <x v="1"/>
  </r>
  <r>
    <x v="4"/>
    <x v="26"/>
    <x v="1109"/>
    <x v="239"/>
    <x v="911"/>
    <x v="2"/>
    <x v="1"/>
    <x v="0"/>
    <x v="1"/>
    <x v="1"/>
    <x v="0"/>
    <x v="201"/>
    <x v="0"/>
    <x v="0"/>
    <x v="0"/>
    <x v="0"/>
    <x v="271"/>
    <x v="779"/>
    <x v="0"/>
    <x v="0"/>
    <x v="0"/>
    <x v="0"/>
    <x v="315"/>
    <x v="424"/>
    <x v="0"/>
    <x v="1"/>
  </r>
  <r>
    <x v="4"/>
    <x v="26"/>
    <x v="229"/>
    <x v="67"/>
    <x v="447"/>
    <x v="10"/>
    <x v="1"/>
    <x v="0"/>
    <x v="113"/>
    <x v="113"/>
    <x v="332"/>
    <x v="394"/>
    <x v="182"/>
    <x v="411"/>
    <x v="0"/>
    <x v="411"/>
    <x v="53"/>
    <x v="126"/>
    <x v="1"/>
    <x v="154"/>
    <x v="0"/>
    <x v="154"/>
    <x v="530"/>
    <x v="770"/>
    <x v="2"/>
    <x v="0"/>
  </r>
  <r>
    <x v="4"/>
    <x v="26"/>
    <x v="262"/>
    <x v="237"/>
    <x v="650"/>
    <x v="46"/>
    <x v="1"/>
    <x v="0"/>
    <x v="21"/>
    <x v="21"/>
    <x v="57"/>
    <x v="202"/>
    <x v="252"/>
    <x v="68"/>
    <x v="0"/>
    <x v="68"/>
    <x v="250"/>
    <x v="242"/>
    <x v="1"/>
    <x v="56"/>
    <x v="0"/>
    <x v="56"/>
    <x v="309"/>
    <x v="390"/>
    <x v="1"/>
    <x v="0"/>
  </r>
  <r>
    <x v="4"/>
    <x v="26"/>
    <x v="234"/>
    <x v="236"/>
    <x v="517"/>
    <x v="51"/>
    <x v="1"/>
    <x v="0"/>
    <x v="51"/>
    <x v="51"/>
    <x v="232"/>
    <x v="115"/>
    <x v="575"/>
    <x v="181"/>
    <x v="0"/>
    <x v="181"/>
    <x v="384"/>
    <x v="646"/>
    <x v="2"/>
    <x v="316"/>
    <x v="0"/>
    <x v="316"/>
    <x v="137"/>
    <x v="193"/>
    <x v="1"/>
    <x v="0"/>
  </r>
  <r>
    <x v="4"/>
    <x v="26"/>
    <x v="208"/>
    <x v="234"/>
    <x v="340"/>
    <x v="58"/>
    <x v="1"/>
    <x v="0"/>
    <x v="27"/>
    <x v="27"/>
    <x v="103"/>
    <x v="170"/>
    <x v="489"/>
    <x v="42"/>
    <x v="0"/>
    <x v="42"/>
    <x v="359"/>
    <x v="736"/>
    <x v="2"/>
    <x v="96"/>
    <x v="0"/>
    <x v="96"/>
    <x v="336"/>
    <x v="506"/>
    <x v="2"/>
    <x v="0"/>
  </r>
  <r>
    <x v="4"/>
    <x v="26"/>
    <x v="1206"/>
    <x v="241"/>
    <x v="1300"/>
    <x v="70"/>
    <x v="1"/>
    <x v="0"/>
    <x v="81"/>
    <x v="81"/>
    <x v="336"/>
    <x v="87"/>
    <x v="569"/>
    <x v="332"/>
    <x v="0"/>
    <x v="332"/>
    <x v="348"/>
    <x v="514"/>
    <x v="2"/>
    <x v="302"/>
    <x v="0"/>
    <x v="302"/>
    <x v="454"/>
    <x v="617"/>
    <x v="2"/>
    <x v="0"/>
  </r>
  <r>
    <x v="4"/>
    <x v="26"/>
    <x v="562"/>
    <x v="235"/>
    <x v="444"/>
    <x v="355"/>
    <x v="1"/>
    <x v="0"/>
    <x v="1"/>
    <x v="1"/>
    <x v="0"/>
    <x v="201"/>
    <x v="0"/>
    <x v="0"/>
    <x v="0"/>
    <x v="0"/>
    <x v="271"/>
    <x v="779"/>
    <x v="0"/>
    <x v="1"/>
    <x v="0"/>
    <x v="1"/>
    <x v="309"/>
    <x v="0"/>
    <x v="1"/>
    <x v="0"/>
  </r>
  <r>
    <x v="4"/>
    <x v="26"/>
    <x v="876"/>
    <x v="240"/>
    <x v="946"/>
    <x v="362"/>
    <x v="1"/>
    <x v="0"/>
    <x v="75"/>
    <x v="75"/>
    <x v="251"/>
    <x v="281"/>
    <x v="285"/>
    <x v="216"/>
    <x v="0"/>
    <x v="216"/>
    <x v="356"/>
    <x v="583"/>
    <x v="2"/>
    <x v="285"/>
    <x v="0"/>
    <x v="285"/>
    <x v="250"/>
    <x v="339"/>
    <x v="1"/>
    <x v="0"/>
  </r>
  <r>
    <x v="4"/>
    <x v="26"/>
    <x v="817"/>
    <x v="491"/>
    <x v="864"/>
    <x v="515"/>
    <x v="1"/>
    <x v="0"/>
    <x v="27"/>
    <x v="27"/>
    <x v="60"/>
    <x v="236"/>
    <x v="164"/>
    <x v="60"/>
    <x v="0"/>
    <x v="60"/>
    <x v="263"/>
    <x v="349"/>
    <x v="1"/>
    <x v="84"/>
    <x v="0"/>
    <x v="84"/>
    <x v="280"/>
    <x v="217"/>
    <x v="1"/>
    <x v="0"/>
  </r>
  <r>
    <x v="4"/>
    <x v="26"/>
    <x v="721"/>
    <x v="490"/>
    <x v="684"/>
    <x v="644"/>
    <x v="1"/>
    <x v="0"/>
    <x v="86"/>
    <x v="86"/>
    <x v="313"/>
    <x v="239"/>
    <x v="379"/>
    <x v="298"/>
    <x v="0"/>
    <x v="298"/>
    <x v="363"/>
    <x v="545"/>
    <x v="2"/>
    <x v="328"/>
    <x v="0"/>
    <x v="328"/>
    <x v="309"/>
    <x v="415"/>
    <x v="1"/>
    <x v="0"/>
  </r>
  <r>
    <x v="4"/>
    <x v="26"/>
    <x v="990"/>
    <x v="492"/>
    <x v="1065"/>
    <x v="656"/>
    <x v="1"/>
    <x v="0"/>
    <x v="13"/>
    <x v="13"/>
    <x v="0"/>
    <x v="245"/>
    <x v="0"/>
    <x v="37"/>
    <x v="0"/>
    <x v="37"/>
    <x v="209"/>
    <x v="0"/>
    <x v="1"/>
    <x v="26"/>
    <x v="0"/>
    <x v="26"/>
    <x v="266"/>
    <x v="0"/>
    <x v="1"/>
    <x v="0"/>
  </r>
  <r>
    <x v="4"/>
    <x v="26"/>
    <x v="641"/>
    <x v="954"/>
    <x v="528"/>
    <x v="768"/>
    <x v="1"/>
    <x v="0"/>
    <x v="99"/>
    <x v="99"/>
    <x v="395"/>
    <x v="29"/>
    <x v="612"/>
    <x v="353"/>
    <x v="0"/>
    <x v="353"/>
    <x v="475"/>
    <x v="680"/>
    <x v="2"/>
    <x v="363"/>
    <x v="0"/>
    <x v="363"/>
    <x v="518"/>
    <x v="653"/>
    <x v="2"/>
    <x v="0"/>
  </r>
  <r>
    <x v="4"/>
    <x v="26"/>
    <x v="1075"/>
    <x v="1047"/>
    <x v="1282"/>
    <x v="819"/>
    <x v="1"/>
    <x v="0"/>
    <x v="27"/>
    <x v="27"/>
    <x v="116"/>
    <x v="148"/>
    <x v="574"/>
    <x v="19"/>
    <x v="0"/>
    <x v="19"/>
    <x v="397"/>
    <x v="769"/>
    <x v="2"/>
    <x v="94"/>
    <x v="0"/>
    <x v="94"/>
    <x v="361"/>
    <x v="594"/>
    <x v="2"/>
    <x v="0"/>
  </r>
  <r>
    <x v="4"/>
    <x v="26"/>
    <x v="856"/>
    <x v="1062"/>
    <x v="939"/>
    <x v="826"/>
    <x v="1"/>
    <x v="0"/>
    <x v="23"/>
    <x v="23"/>
    <x v="41"/>
    <x v="235"/>
    <x v="130"/>
    <x v="29"/>
    <x v="0"/>
    <x v="29"/>
    <x v="287"/>
    <x v="582"/>
    <x v="2"/>
    <x v="65"/>
    <x v="0"/>
    <x v="65"/>
    <x v="281"/>
    <x v="178"/>
    <x v="1"/>
    <x v="0"/>
  </r>
  <r>
    <x v="4"/>
    <x v="26"/>
    <x v="527"/>
    <x v="1142"/>
    <x v="352"/>
    <x v="879"/>
    <x v="1"/>
    <x v="0"/>
    <x v="13"/>
    <x v="13"/>
    <x v="51"/>
    <x v="176"/>
    <x v="474"/>
    <x v="2"/>
    <x v="0"/>
    <x v="2"/>
    <x v="346"/>
    <x v="777"/>
    <x v="2"/>
    <x v="170"/>
    <x v="0"/>
    <x v="170"/>
    <x v="157"/>
    <x v="56"/>
    <x v="1"/>
    <x v="0"/>
  </r>
  <r>
    <x v="4"/>
    <x v="26"/>
    <x v="488"/>
    <x v="1162"/>
    <x v="285"/>
    <x v="890"/>
    <x v="1"/>
    <x v="0"/>
    <x v="8"/>
    <x v="8"/>
    <x v="8"/>
    <x v="209"/>
    <x v="45"/>
    <x v="5"/>
    <x v="0"/>
    <x v="5"/>
    <x v="271"/>
    <x v="415"/>
    <x v="2"/>
    <x v="11"/>
    <x v="0"/>
    <x v="11"/>
    <x v="308"/>
    <x v="202"/>
    <x v="1"/>
    <x v="1"/>
  </r>
  <r>
    <x v="4"/>
    <x v="26"/>
    <x v="491"/>
    <x v="1189"/>
    <x v="271"/>
    <x v="910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0"/>
  </r>
  <r>
    <x v="4"/>
    <x v="26"/>
    <x v="428"/>
    <x v="1229"/>
    <x v="218"/>
    <x v="924"/>
    <x v="1"/>
    <x v="0"/>
    <x v="27"/>
    <x v="27"/>
    <x v="21"/>
    <x v="273"/>
    <x v="45"/>
    <x v="74"/>
    <x v="0"/>
    <x v="74"/>
    <x v="198"/>
    <x v="36"/>
    <x v="1"/>
    <x v="72"/>
    <x v="0"/>
    <x v="72"/>
    <x v="245"/>
    <x v="67"/>
    <x v="1"/>
    <x v="0"/>
  </r>
  <r>
    <x v="4"/>
    <x v="26"/>
    <x v="349"/>
    <x v="1237"/>
    <x v="49"/>
    <x v="928"/>
    <x v="1"/>
    <x v="0"/>
    <x v="131"/>
    <x v="131"/>
    <x v="436"/>
    <x v="102"/>
    <x v="495"/>
    <x v="474"/>
    <x v="0"/>
    <x v="474"/>
    <x v="69"/>
    <x v="260"/>
    <x v="1"/>
    <x v="431"/>
    <x v="0"/>
    <x v="431"/>
    <x v="498"/>
    <x v="563"/>
    <x v="2"/>
    <x v="0"/>
  </r>
  <r>
    <x v="4"/>
    <x v="26"/>
    <x v="815"/>
    <x v="1275"/>
    <x v="823"/>
    <x v="949"/>
    <x v="1"/>
    <x v="0"/>
    <x v="59"/>
    <x v="59"/>
    <x v="282"/>
    <x v="80"/>
    <x v="599"/>
    <x v="247"/>
    <x v="0"/>
    <x v="247"/>
    <x v="371"/>
    <x v="590"/>
    <x v="2"/>
    <x v="315"/>
    <x v="0"/>
    <x v="315"/>
    <x v="242"/>
    <x v="343"/>
    <x v="1"/>
    <x v="0"/>
  </r>
  <r>
    <x v="4"/>
    <x v="35"/>
    <x v="1125"/>
    <x v="343"/>
    <x v="952"/>
    <x v="34"/>
    <x v="1"/>
    <x v="0"/>
    <x v="42"/>
    <x v="42"/>
    <x v="102"/>
    <x v="260"/>
    <x v="181"/>
    <x v="69"/>
    <x v="0"/>
    <x v="69"/>
    <x v="330"/>
    <x v="672"/>
    <x v="2"/>
    <x v="165"/>
    <x v="0"/>
    <x v="165"/>
    <x v="222"/>
    <x v="164"/>
    <x v="1"/>
    <x v="0"/>
  </r>
  <r>
    <x v="4"/>
    <x v="35"/>
    <x v="238"/>
    <x v="336"/>
    <x v="487"/>
    <x v="70"/>
    <x v="1"/>
    <x v="0"/>
    <x v="27"/>
    <x v="27"/>
    <x v="168"/>
    <x v="80"/>
    <x v="660"/>
    <x v="0"/>
    <x v="0"/>
    <x v="0"/>
    <x v="449"/>
    <x v="779"/>
    <x v="0"/>
    <x v="125"/>
    <x v="0"/>
    <x v="125"/>
    <x v="401"/>
    <x v="654"/>
    <x v="2"/>
    <x v="0"/>
  </r>
  <r>
    <x v="4"/>
    <x v="35"/>
    <x v="255"/>
    <x v="339"/>
    <x v="605"/>
    <x v="130"/>
    <x v="1"/>
    <x v="0"/>
    <x v="27"/>
    <x v="27"/>
    <x v="49"/>
    <x v="245"/>
    <x v="125"/>
    <x v="115"/>
    <x v="0"/>
    <x v="115"/>
    <x v="181"/>
    <x v="62"/>
    <x v="1"/>
    <x v="102"/>
    <x v="0"/>
    <x v="102"/>
    <x v="242"/>
    <x v="123"/>
    <x v="1"/>
    <x v="0"/>
  </r>
  <r>
    <x v="4"/>
    <x v="35"/>
    <x v="250"/>
    <x v="338"/>
    <x v="572"/>
    <x v="181"/>
    <x v="1"/>
    <x v="0"/>
    <x v="8"/>
    <x v="8"/>
    <x v="54"/>
    <x v="147"/>
    <x v="641"/>
    <x v="0"/>
    <x v="0"/>
    <x v="0"/>
    <x v="354"/>
    <x v="779"/>
    <x v="0"/>
    <x v="84"/>
    <x v="0"/>
    <x v="84"/>
    <x v="273"/>
    <x v="185"/>
    <x v="1"/>
    <x v="0"/>
  </r>
  <r>
    <x v="4"/>
    <x v="35"/>
    <x v="559"/>
    <x v="337"/>
    <x v="496"/>
    <x v="266"/>
    <x v="1"/>
    <x v="0"/>
    <x v="27"/>
    <x v="27"/>
    <x v="0"/>
    <x v="294"/>
    <x v="0"/>
    <x v="112"/>
    <x v="0"/>
    <x v="112"/>
    <x v="130"/>
    <x v="0"/>
    <x v="1"/>
    <x v="148"/>
    <x v="0"/>
    <x v="148"/>
    <x v="135"/>
    <x v="0"/>
    <x v="1"/>
    <x v="0"/>
  </r>
  <r>
    <x v="4"/>
    <x v="35"/>
    <x v="870"/>
    <x v="342"/>
    <x v="948"/>
    <x v="311"/>
    <x v="1"/>
    <x v="0"/>
    <x v="23"/>
    <x v="23"/>
    <x v="65"/>
    <x v="203"/>
    <x v="259"/>
    <x v="64"/>
    <x v="0"/>
    <x v="64"/>
    <x v="269"/>
    <x v="388"/>
    <x v="1"/>
    <x v="96"/>
    <x v="0"/>
    <x v="96"/>
    <x v="271"/>
    <x v="205"/>
    <x v="1"/>
    <x v="0"/>
  </r>
  <r>
    <x v="4"/>
    <x v="35"/>
    <x v="688"/>
    <x v="340"/>
    <x v="631"/>
    <x v="335"/>
    <x v="1"/>
    <x v="0"/>
    <x v="16"/>
    <x v="16"/>
    <x v="98"/>
    <x v="132"/>
    <x v="639"/>
    <x v="93"/>
    <x v="0"/>
    <x v="93"/>
    <x v="269"/>
    <x v="397"/>
    <x v="1"/>
    <x v="59"/>
    <x v="0"/>
    <x v="59"/>
    <x v="369"/>
    <x v="664"/>
    <x v="2"/>
    <x v="0"/>
  </r>
  <r>
    <x v="4"/>
    <x v="35"/>
    <x v="690"/>
    <x v="341"/>
    <x v="639"/>
    <x v="366"/>
    <x v="1"/>
    <x v="0"/>
    <x v="53"/>
    <x v="53"/>
    <x v="341"/>
    <x v="20"/>
    <x v="673"/>
    <x v="135"/>
    <x v="0"/>
    <x v="135"/>
    <x v="491"/>
    <x v="764"/>
    <x v="2"/>
    <x v="207"/>
    <x v="0"/>
    <x v="207"/>
    <x v="525"/>
    <x v="744"/>
    <x v="2"/>
    <x v="0"/>
  </r>
  <r>
    <x v="4"/>
    <x v="35"/>
    <x v="299"/>
    <x v="333"/>
    <x v="123"/>
    <x v="374"/>
    <x v="1"/>
    <x v="0"/>
    <x v="7"/>
    <x v="7"/>
    <x v="29"/>
    <x v="175"/>
    <x v="497"/>
    <x v="23"/>
    <x v="0"/>
    <x v="23"/>
    <x v="276"/>
    <x v="501"/>
    <x v="2"/>
    <x v="25"/>
    <x v="0"/>
    <x v="25"/>
    <x v="315"/>
    <x v="424"/>
    <x v="2"/>
    <x v="0"/>
  </r>
  <r>
    <x v="4"/>
    <x v="35"/>
    <x v="378"/>
    <x v="334"/>
    <x v="182"/>
    <x v="374"/>
    <x v="0"/>
    <x v="0"/>
    <x v="0"/>
    <x v="0"/>
    <x v="31"/>
    <x v="134"/>
    <x v="687"/>
    <x v="0"/>
    <x v="0"/>
    <x v="0"/>
    <x v="329"/>
    <x v="779"/>
    <x v="0"/>
    <x v="64"/>
    <x v="0"/>
    <x v="64"/>
    <x v="270"/>
    <x v="132"/>
    <x v="1"/>
    <x v="1"/>
  </r>
  <r>
    <x v="4"/>
    <x v="35"/>
    <x v="438"/>
    <x v="335"/>
    <x v="239"/>
    <x v="387"/>
    <x v="1"/>
    <x v="0"/>
    <x v="8"/>
    <x v="8"/>
    <x v="124"/>
    <x v="73"/>
    <x v="685"/>
    <x v="42"/>
    <x v="0"/>
    <x v="42"/>
    <x v="395"/>
    <x v="752"/>
    <x v="2"/>
    <x v="26"/>
    <x v="0"/>
    <x v="26"/>
    <x v="430"/>
    <x v="777"/>
    <x v="2"/>
    <x v="1"/>
  </r>
  <r>
    <x v="4"/>
    <x v="35"/>
    <x v="1099"/>
    <x v="536"/>
    <x v="1351"/>
    <x v="516"/>
    <x v="1"/>
    <x v="0"/>
    <x v="42"/>
    <x v="42"/>
    <x v="272"/>
    <x v="43"/>
    <x v="670"/>
    <x v="57"/>
    <x v="0"/>
    <x v="57"/>
    <x v="471"/>
    <x v="772"/>
    <x v="2"/>
    <x v="128"/>
    <x v="0"/>
    <x v="128"/>
    <x v="494"/>
    <x v="758"/>
    <x v="2"/>
    <x v="0"/>
  </r>
  <r>
    <x v="4"/>
    <x v="35"/>
    <x v="975"/>
    <x v="534"/>
    <x v="1146"/>
    <x v="549"/>
    <x v="1"/>
    <x v="0"/>
    <x v="7"/>
    <x v="7"/>
    <x v="0"/>
    <x v="219"/>
    <x v="0"/>
    <x v="26"/>
    <x v="0"/>
    <x v="26"/>
    <x v="222"/>
    <x v="0"/>
    <x v="1"/>
    <x v="25"/>
    <x v="0"/>
    <x v="25"/>
    <x v="270"/>
    <x v="0"/>
    <x v="1"/>
    <x v="1"/>
  </r>
  <r>
    <x v="4"/>
    <x v="35"/>
    <x v="780"/>
    <x v="533"/>
    <x v="799"/>
    <x v="560"/>
    <x v="1"/>
    <x v="0"/>
    <x v="27"/>
    <x v="27"/>
    <x v="214"/>
    <x v="56"/>
    <x v="678"/>
    <x v="80"/>
    <x v="0"/>
    <x v="80"/>
    <x v="444"/>
    <x v="755"/>
    <x v="2"/>
    <x v="114"/>
    <x v="0"/>
    <x v="114"/>
    <x v="460"/>
    <x v="740"/>
    <x v="2"/>
    <x v="0"/>
  </r>
  <r>
    <x v="4"/>
    <x v="35"/>
    <x v="496"/>
    <x v="531"/>
    <x v="336"/>
    <x v="562"/>
    <x v="1"/>
    <x v="0"/>
    <x v="13"/>
    <x v="13"/>
    <x v="47"/>
    <x v="183"/>
    <x v="393"/>
    <x v="94"/>
    <x v="0"/>
    <x v="94"/>
    <x v="197"/>
    <x v="78"/>
    <x v="1"/>
    <x v="31"/>
    <x v="0"/>
    <x v="31"/>
    <x v="333"/>
    <x v="565"/>
    <x v="2"/>
    <x v="0"/>
  </r>
  <r>
    <x v="4"/>
    <x v="35"/>
    <x v="310"/>
    <x v="530"/>
    <x v="73"/>
    <x v="584"/>
    <x v="1"/>
    <x v="0"/>
    <x v="42"/>
    <x v="42"/>
    <x v="179"/>
    <x v="131"/>
    <x v="576"/>
    <x v="175"/>
    <x v="0"/>
    <x v="175"/>
    <x v="283"/>
    <x v="447"/>
    <x v="2"/>
    <x v="149"/>
    <x v="0"/>
    <x v="149"/>
    <x v="388"/>
    <x v="610"/>
    <x v="2"/>
    <x v="0"/>
  </r>
  <r>
    <x v="4"/>
    <x v="35"/>
    <x v="516"/>
    <x v="532"/>
    <x v="403"/>
    <x v="587"/>
    <x v="1"/>
    <x v="0"/>
    <x v="42"/>
    <x v="42"/>
    <x v="154"/>
    <x v="173"/>
    <x v="466"/>
    <x v="97"/>
    <x v="0"/>
    <x v="97"/>
    <x v="372"/>
    <x v="702"/>
    <x v="2"/>
    <x v="203"/>
    <x v="0"/>
    <x v="203"/>
    <x v="236"/>
    <x v="248"/>
    <x v="1"/>
    <x v="1"/>
  </r>
  <r>
    <x v="4"/>
    <x v="35"/>
    <x v="1101"/>
    <x v="535"/>
    <x v="1343"/>
    <x v="673"/>
    <x v="1"/>
    <x v="0"/>
    <x v="8"/>
    <x v="8"/>
    <x v="10"/>
    <x v="204"/>
    <x v="79"/>
    <x v="90"/>
    <x v="0"/>
    <x v="90"/>
    <x v="158"/>
    <x v="6"/>
    <x v="1"/>
    <x v="25"/>
    <x v="0"/>
    <x v="25"/>
    <x v="286"/>
    <x v="76"/>
    <x v="1"/>
    <x v="0"/>
  </r>
  <r>
    <x v="4"/>
    <x v="35"/>
    <x v="1102"/>
    <x v="882"/>
    <x v="1350"/>
    <x v="722"/>
    <x v="1"/>
    <x v="0"/>
    <x v="36"/>
    <x v="36"/>
    <x v="162"/>
    <x v="119"/>
    <x v="605"/>
    <x v="65"/>
    <x v="0"/>
    <x v="65"/>
    <x v="410"/>
    <x v="744"/>
    <x v="2"/>
    <x v="127"/>
    <x v="0"/>
    <x v="127"/>
    <x v="387"/>
    <x v="628"/>
    <x v="2"/>
    <x v="0"/>
  </r>
  <r>
    <x v="4"/>
    <x v="35"/>
    <x v="999"/>
    <x v="938"/>
    <x v="1220"/>
    <x v="759"/>
    <x v="1"/>
    <x v="0"/>
    <x v="42"/>
    <x v="42"/>
    <x v="199"/>
    <x v="98"/>
    <x v="614"/>
    <x v="62"/>
    <x v="0"/>
    <x v="62"/>
    <x v="442"/>
    <x v="760"/>
    <x v="2"/>
    <x v="181"/>
    <x v="0"/>
    <x v="181"/>
    <x v="385"/>
    <x v="569"/>
    <x v="2"/>
    <x v="0"/>
  </r>
  <r>
    <x v="4"/>
    <x v="35"/>
    <x v="1090"/>
    <x v="939"/>
    <x v="1332"/>
    <x v="760"/>
    <x v="0"/>
    <x v="0"/>
    <x v="0"/>
    <x v="0"/>
    <x v="0"/>
    <x v="180"/>
    <x v="687"/>
    <x v="0"/>
    <x v="0"/>
    <x v="0"/>
    <x v="271"/>
    <x v="779"/>
    <x v="0"/>
    <x v="36"/>
    <x v="0"/>
    <x v="36"/>
    <x v="257"/>
    <x v="0"/>
    <x v="1"/>
    <x v="0"/>
  </r>
  <r>
    <x v="4"/>
    <x v="35"/>
    <x v="522"/>
    <x v="944"/>
    <x v="355"/>
    <x v="763"/>
    <x v="1"/>
    <x v="0"/>
    <x v="51"/>
    <x v="51"/>
    <x v="233"/>
    <x v="114"/>
    <x v="577"/>
    <x v="126"/>
    <x v="0"/>
    <x v="126"/>
    <x v="436"/>
    <x v="733"/>
    <x v="2"/>
    <x v="200"/>
    <x v="0"/>
    <x v="200"/>
    <x v="398"/>
    <x v="576"/>
    <x v="2"/>
    <x v="0"/>
  </r>
  <r>
    <x v="4"/>
    <x v="35"/>
    <x v="911"/>
    <x v="993"/>
    <x v="965"/>
    <x v="789"/>
    <x v="0"/>
    <x v="0"/>
    <x v="0"/>
    <x v="0"/>
    <x v="7"/>
    <x v="166"/>
    <x v="687"/>
    <x v="74"/>
    <x v="0"/>
    <x v="74"/>
    <x v="174"/>
    <x v="3"/>
    <x v="1"/>
    <x v="0"/>
    <x v="0"/>
    <x v="0"/>
    <x v="328"/>
    <x v="424"/>
    <x v="0"/>
    <x v="0"/>
  </r>
  <r>
    <x v="4"/>
    <x v="35"/>
    <x v="450"/>
    <x v="1056"/>
    <x v="236"/>
    <x v="823"/>
    <x v="1"/>
    <x v="0"/>
    <x v="8"/>
    <x v="8"/>
    <x v="0"/>
    <x v="223"/>
    <x v="0"/>
    <x v="26"/>
    <x v="0"/>
    <x v="26"/>
    <x v="222"/>
    <x v="0"/>
    <x v="1"/>
    <x v="61"/>
    <x v="0"/>
    <x v="61"/>
    <x v="225"/>
    <x v="0"/>
    <x v="1"/>
    <x v="0"/>
  </r>
  <r>
    <x v="4"/>
    <x v="35"/>
    <x v="1021"/>
    <x v="1090"/>
    <x v="1073"/>
    <x v="843"/>
    <x v="1"/>
    <x v="0"/>
    <x v="1"/>
    <x v="1"/>
    <x v="49"/>
    <x v="134"/>
    <x v="683"/>
    <x v="19"/>
    <x v="0"/>
    <x v="19"/>
    <x v="319"/>
    <x v="721"/>
    <x v="2"/>
    <x v="0"/>
    <x v="0"/>
    <x v="0"/>
    <x v="386"/>
    <x v="424"/>
    <x v="0"/>
    <x v="0"/>
  </r>
  <r>
    <x v="4"/>
    <x v="35"/>
    <x v="452"/>
    <x v="1097"/>
    <x v="241"/>
    <x v="850"/>
    <x v="1"/>
    <x v="0"/>
    <x v="1"/>
    <x v="1"/>
    <x v="6"/>
    <x v="194"/>
    <x v="79"/>
    <x v="1"/>
    <x v="0"/>
    <x v="1"/>
    <x v="276"/>
    <x v="706"/>
    <x v="2"/>
    <x v="0"/>
    <x v="0"/>
    <x v="0"/>
    <x v="325"/>
    <x v="424"/>
    <x v="0"/>
    <x v="1"/>
  </r>
  <r>
    <x v="4"/>
    <x v="35"/>
    <x v="1094"/>
    <x v="1112"/>
    <x v="1336"/>
    <x v="861"/>
    <x v="1"/>
    <x v="0"/>
    <x v="8"/>
    <x v="8"/>
    <x v="0"/>
    <x v="223"/>
    <x v="0"/>
    <x v="0"/>
    <x v="0"/>
    <x v="0"/>
    <x v="271"/>
    <x v="779"/>
    <x v="0"/>
    <x v="32"/>
    <x v="0"/>
    <x v="32"/>
    <x v="261"/>
    <x v="0"/>
    <x v="1"/>
    <x v="0"/>
  </r>
  <r>
    <x v="4"/>
    <x v="35"/>
    <x v="453"/>
    <x v="1158"/>
    <x v="249"/>
    <x v="888"/>
    <x v="1"/>
    <x v="0"/>
    <x v="7"/>
    <x v="7"/>
    <x v="31"/>
    <x v="173"/>
    <x v="535"/>
    <x v="0"/>
    <x v="0"/>
    <x v="0"/>
    <x v="329"/>
    <x v="779"/>
    <x v="0"/>
    <x v="0"/>
    <x v="0"/>
    <x v="0"/>
    <x v="369"/>
    <x v="424"/>
    <x v="0"/>
    <x v="0"/>
  </r>
  <r>
    <x v="4"/>
    <x v="35"/>
    <x v="1029"/>
    <x v="1161"/>
    <x v="1188"/>
    <x v="890"/>
    <x v="1"/>
    <x v="0"/>
    <x v="1"/>
    <x v="1"/>
    <x v="9"/>
    <x v="189"/>
    <x v="147"/>
    <x v="25"/>
    <x v="0"/>
    <x v="25"/>
    <x v="236"/>
    <x v="29"/>
    <x v="1"/>
    <x v="0"/>
    <x v="0"/>
    <x v="0"/>
    <x v="332"/>
    <x v="424"/>
    <x v="0"/>
    <x v="1"/>
  </r>
  <r>
    <x v="4"/>
    <x v="35"/>
    <x v="345"/>
    <x v="1170"/>
    <x v="46"/>
    <x v="896"/>
    <x v="1"/>
    <x v="0"/>
    <x v="27"/>
    <x v="27"/>
    <x v="236"/>
    <x v="45"/>
    <x v="681"/>
    <x v="163"/>
    <x v="0"/>
    <x v="163"/>
    <x v="405"/>
    <x v="681"/>
    <x v="2"/>
    <x v="40"/>
    <x v="0"/>
    <x v="40"/>
    <x v="502"/>
    <x v="792"/>
    <x v="2"/>
    <x v="0"/>
  </r>
  <r>
    <x v="4"/>
    <x v="35"/>
    <x v="912"/>
    <x v="1174"/>
    <x v="1026"/>
    <x v="898"/>
    <x v="1"/>
    <x v="0"/>
    <x v="8"/>
    <x v="8"/>
    <x v="27"/>
    <x v="184"/>
    <x v="373"/>
    <x v="31"/>
    <x v="0"/>
    <x v="31"/>
    <x v="260"/>
    <x v="263"/>
    <x v="1"/>
    <x v="79"/>
    <x v="0"/>
    <x v="79"/>
    <x v="243"/>
    <x v="78"/>
    <x v="1"/>
    <x v="0"/>
  </r>
  <r>
    <x v="4"/>
    <x v="35"/>
    <x v="1105"/>
    <x v="1177"/>
    <x v="1345"/>
    <x v="901"/>
    <x v="1"/>
    <x v="0"/>
    <x v="19"/>
    <x v="19"/>
    <x v="99"/>
    <x v="137"/>
    <x v="622"/>
    <x v="187"/>
    <x v="0"/>
    <x v="187"/>
    <x v="128"/>
    <x v="66"/>
    <x v="1"/>
    <x v="81"/>
    <x v="0"/>
    <x v="81"/>
    <x v="344"/>
    <x v="546"/>
    <x v="2"/>
    <x v="0"/>
  </r>
  <r>
    <x v="4"/>
    <x v="35"/>
    <x v="673"/>
    <x v="1186"/>
    <x v="596"/>
    <x v="908"/>
    <x v="0"/>
    <x v="0"/>
    <x v="0"/>
    <x v="0"/>
    <x v="0"/>
    <x v="180"/>
    <x v="687"/>
    <x v="0"/>
    <x v="0"/>
    <x v="0"/>
    <x v="271"/>
    <x v="779"/>
    <x v="0"/>
    <x v="20"/>
    <x v="0"/>
    <x v="20"/>
    <x v="280"/>
    <x v="0"/>
    <x v="1"/>
    <x v="0"/>
  </r>
  <r>
    <x v="4"/>
    <x v="35"/>
    <x v="455"/>
    <x v="1199"/>
    <x v="234"/>
    <x v="913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4"/>
    <x v="35"/>
    <x v="1034"/>
    <x v="1227"/>
    <x v="1093"/>
    <x v="924"/>
    <x v="1"/>
    <x v="0"/>
    <x v="8"/>
    <x v="8"/>
    <x v="19"/>
    <x v="194"/>
    <x v="201"/>
    <x v="20"/>
    <x v="0"/>
    <x v="20"/>
    <x v="264"/>
    <x v="277"/>
    <x v="1"/>
    <x v="27"/>
    <x v="0"/>
    <x v="27"/>
    <x v="298"/>
    <x v="196"/>
    <x v="1"/>
    <x v="0"/>
  </r>
  <r>
    <x v="4"/>
    <x v="35"/>
    <x v="761"/>
    <x v="1252"/>
    <x v="765"/>
    <x v="937"/>
    <x v="1"/>
    <x v="0"/>
    <x v="23"/>
    <x v="23"/>
    <x v="75"/>
    <x v="191"/>
    <x v="369"/>
    <x v="85"/>
    <x v="0"/>
    <x v="85"/>
    <x v="249"/>
    <x v="267"/>
    <x v="1"/>
    <x v="47"/>
    <x v="0"/>
    <x v="47"/>
    <x v="355"/>
    <x v="642"/>
    <x v="2"/>
    <x v="0"/>
  </r>
  <r>
    <x v="4"/>
    <x v="35"/>
    <x v="814"/>
    <x v="1266"/>
    <x v="805"/>
    <x v="945"/>
    <x v="1"/>
    <x v="0"/>
    <x v="19"/>
    <x v="19"/>
    <x v="192"/>
    <x v="57"/>
    <x v="684"/>
    <x v="103"/>
    <x v="0"/>
    <x v="103"/>
    <x v="413"/>
    <x v="728"/>
    <x v="2"/>
    <x v="26"/>
    <x v="0"/>
    <x v="26"/>
    <x v="480"/>
    <x v="793"/>
    <x v="2"/>
    <x v="0"/>
  </r>
  <r>
    <x v="4"/>
    <x v="35"/>
    <x v="1095"/>
    <x v="1300"/>
    <x v="1338"/>
    <x v="963"/>
    <x v="1"/>
    <x v="0"/>
    <x v="13"/>
    <x v="13"/>
    <x v="22"/>
    <x v="208"/>
    <x v="128"/>
    <x v="50"/>
    <x v="0"/>
    <x v="50"/>
    <x v="227"/>
    <x v="80"/>
    <x v="1"/>
    <x v="8"/>
    <x v="0"/>
    <x v="8"/>
    <x v="344"/>
    <x v="745"/>
    <x v="2"/>
    <x v="0"/>
  </r>
  <r>
    <x v="4"/>
    <x v="49"/>
    <x v="4"/>
    <x v="430"/>
    <x v="67"/>
    <x v="16"/>
    <x v="1"/>
    <x v="0"/>
    <x v="138"/>
    <x v="138"/>
    <x v="457"/>
    <x v="54"/>
    <x v="538"/>
    <x v="473"/>
    <x v="0"/>
    <x v="473"/>
    <x v="412"/>
    <x v="495"/>
    <x v="2"/>
    <x v="466"/>
    <x v="0"/>
    <x v="466"/>
    <x v="475"/>
    <x v="511"/>
    <x v="2"/>
    <x v="0"/>
  </r>
  <r>
    <x v="4"/>
    <x v="49"/>
    <x v="267"/>
    <x v="434"/>
    <x v="781"/>
    <x v="91"/>
    <x v="1"/>
    <x v="0"/>
    <x v="31"/>
    <x v="31"/>
    <x v="0"/>
    <x v="300"/>
    <x v="0"/>
    <x v="0"/>
    <x v="0"/>
    <x v="0"/>
    <x v="271"/>
    <x v="779"/>
    <x v="0"/>
    <x v="103"/>
    <x v="0"/>
    <x v="103"/>
    <x v="178"/>
    <x v="0"/>
    <x v="1"/>
    <x v="0"/>
  </r>
  <r>
    <x v="4"/>
    <x v="49"/>
    <x v="1183"/>
    <x v="438"/>
    <x v="1274"/>
    <x v="147"/>
    <x v="1"/>
    <x v="0"/>
    <x v="36"/>
    <x v="36"/>
    <x v="60"/>
    <x v="273"/>
    <x v="99"/>
    <x v="97"/>
    <x v="0"/>
    <x v="97"/>
    <x v="209"/>
    <x v="108"/>
    <x v="1"/>
    <x v="84"/>
    <x v="0"/>
    <x v="84"/>
    <x v="280"/>
    <x v="217"/>
    <x v="1"/>
    <x v="0"/>
  </r>
  <r>
    <x v="4"/>
    <x v="49"/>
    <x v="364"/>
    <x v="431"/>
    <x v="210"/>
    <x v="217"/>
    <x v="1"/>
    <x v="0"/>
    <x v="34"/>
    <x v="34"/>
    <x v="40"/>
    <x v="282"/>
    <x v="72"/>
    <x v="37"/>
    <x v="0"/>
    <x v="37"/>
    <x v="271"/>
    <x v="415"/>
    <x v="2"/>
    <x v="134"/>
    <x v="0"/>
    <x v="134"/>
    <x v="195"/>
    <x v="60"/>
    <x v="1"/>
    <x v="0"/>
  </r>
  <r>
    <x v="4"/>
    <x v="49"/>
    <x v="944"/>
    <x v="437"/>
    <x v="1151"/>
    <x v="358"/>
    <x v="1"/>
    <x v="0"/>
    <x v="44"/>
    <x v="44"/>
    <x v="158"/>
    <x v="190"/>
    <x v="400"/>
    <x v="122"/>
    <x v="0"/>
    <x v="122"/>
    <x v="351"/>
    <x v="652"/>
    <x v="2"/>
    <x v="155"/>
    <x v="0"/>
    <x v="155"/>
    <x v="346"/>
    <x v="494"/>
    <x v="2"/>
    <x v="0"/>
  </r>
  <r>
    <x v="4"/>
    <x v="49"/>
    <x v="563"/>
    <x v="433"/>
    <x v="518"/>
    <x v="370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4"/>
    <x v="49"/>
    <x v="775"/>
    <x v="435"/>
    <x v="801"/>
    <x v="384"/>
    <x v="1"/>
    <x v="0"/>
    <x v="56"/>
    <x v="56"/>
    <x v="94"/>
    <x v="346"/>
    <x v="78"/>
    <x v="172"/>
    <x v="0"/>
    <x v="172"/>
    <x v="140"/>
    <x v="76"/>
    <x v="1"/>
    <x v="278"/>
    <x v="0"/>
    <x v="278"/>
    <x v="84"/>
    <x v="44"/>
    <x v="1"/>
    <x v="0"/>
  </r>
  <r>
    <x v="4"/>
    <x v="49"/>
    <x v="440"/>
    <x v="432"/>
    <x v="254"/>
    <x v="427"/>
    <x v="1"/>
    <x v="0"/>
    <x v="41"/>
    <x v="41"/>
    <x v="82"/>
    <x v="276"/>
    <x v="126"/>
    <x v="131"/>
    <x v="0"/>
    <x v="131"/>
    <x v="192"/>
    <x v="113"/>
    <x v="1"/>
    <x v="138"/>
    <x v="0"/>
    <x v="138"/>
    <x v="235"/>
    <x v="155"/>
    <x v="1"/>
    <x v="0"/>
  </r>
  <r>
    <x v="4"/>
    <x v="49"/>
    <x v="958"/>
    <x v="436"/>
    <x v="1054"/>
    <x v="430"/>
    <x v="1"/>
    <x v="0"/>
    <x v="42"/>
    <x v="42"/>
    <x v="49"/>
    <x v="307"/>
    <x v="61"/>
    <x v="145"/>
    <x v="0"/>
    <x v="145"/>
    <x v="132"/>
    <x v="35"/>
    <x v="1"/>
    <x v="147"/>
    <x v="0"/>
    <x v="147"/>
    <x v="185"/>
    <x v="67"/>
    <x v="1"/>
    <x v="0"/>
  </r>
  <r>
    <x v="4"/>
    <x v="49"/>
    <x v="389"/>
    <x v="576"/>
    <x v="165"/>
    <x v="479"/>
    <x v="1"/>
    <x v="0"/>
    <x v="10"/>
    <x v="10"/>
    <x v="0"/>
    <x v="236"/>
    <x v="0"/>
    <x v="37"/>
    <x v="0"/>
    <x v="37"/>
    <x v="209"/>
    <x v="0"/>
    <x v="1"/>
    <x v="36"/>
    <x v="0"/>
    <x v="36"/>
    <x v="257"/>
    <x v="0"/>
    <x v="1"/>
    <x v="0"/>
  </r>
  <r>
    <x v="4"/>
    <x v="49"/>
    <x v="888"/>
    <x v="579"/>
    <x v="945"/>
    <x v="531"/>
    <x v="1"/>
    <x v="0"/>
    <x v="104"/>
    <x v="104"/>
    <x v="257"/>
    <x v="404"/>
    <x v="113"/>
    <x v="403"/>
    <x v="0"/>
    <x v="403"/>
    <x v="29"/>
    <x v="54"/>
    <x v="1"/>
    <x v="392"/>
    <x v="0"/>
    <x v="392"/>
    <x v="65"/>
    <x v="124"/>
    <x v="1"/>
    <x v="0"/>
  </r>
  <r>
    <x v="4"/>
    <x v="49"/>
    <x v="311"/>
    <x v="575"/>
    <x v="12"/>
    <x v="596"/>
    <x v="1"/>
    <x v="0"/>
    <x v="56"/>
    <x v="56"/>
    <x v="129"/>
    <x v="313"/>
    <x v="140"/>
    <x v="116"/>
    <x v="0"/>
    <x v="116"/>
    <x v="319"/>
    <x v="582"/>
    <x v="2"/>
    <x v="260"/>
    <x v="0"/>
    <x v="260"/>
    <x v="116"/>
    <x v="108"/>
    <x v="1"/>
    <x v="0"/>
  </r>
  <r>
    <x v="4"/>
    <x v="49"/>
    <x v="840"/>
    <x v="578"/>
    <x v="901"/>
    <x v="612"/>
    <x v="1"/>
    <x v="0"/>
    <x v="58"/>
    <x v="58"/>
    <x v="119"/>
    <x v="329"/>
    <x v="102"/>
    <x v="127"/>
    <x v="0"/>
    <x v="127"/>
    <x v="263"/>
    <x v="378"/>
    <x v="1"/>
    <x v="323"/>
    <x v="0"/>
    <x v="323"/>
    <x v="70"/>
    <x v="49"/>
    <x v="1"/>
    <x v="0"/>
  </r>
  <r>
    <x v="4"/>
    <x v="49"/>
    <x v="580"/>
    <x v="577"/>
    <x v="445"/>
    <x v="636"/>
    <x v="1"/>
    <x v="0"/>
    <x v="10"/>
    <x v="10"/>
    <x v="40"/>
    <x v="180"/>
    <x v="429"/>
    <x v="80"/>
    <x v="0"/>
    <x v="80"/>
    <x v="209"/>
    <x v="84"/>
    <x v="1"/>
    <x v="0"/>
    <x v="0"/>
    <x v="0"/>
    <x v="378"/>
    <x v="424"/>
    <x v="0"/>
    <x v="1"/>
  </r>
  <r>
    <x v="4"/>
    <x v="49"/>
    <x v="996"/>
    <x v="883"/>
    <x v="1241"/>
    <x v="723"/>
    <x v="1"/>
    <x v="0"/>
    <x v="70"/>
    <x v="70"/>
    <x v="100"/>
    <x v="382"/>
    <x v="51"/>
    <x v="74"/>
    <x v="0"/>
    <x v="74"/>
    <x v="319"/>
    <x v="631"/>
    <x v="2"/>
    <x v="256"/>
    <x v="0"/>
    <x v="256"/>
    <x v="100"/>
    <x v="64"/>
    <x v="1"/>
    <x v="0"/>
  </r>
  <r>
    <x v="4"/>
    <x v="49"/>
    <x v="640"/>
    <x v="948"/>
    <x v="580"/>
    <x v="765"/>
    <x v="0"/>
    <x v="0"/>
    <x v="0"/>
    <x v="0"/>
    <x v="0"/>
    <x v="180"/>
    <x v="687"/>
    <x v="0"/>
    <x v="0"/>
    <x v="0"/>
    <x v="271"/>
    <x v="779"/>
    <x v="0"/>
    <x v="44"/>
    <x v="0"/>
    <x v="44"/>
    <x v="245"/>
    <x v="0"/>
    <x v="1"/>
    <x v="0"/>
  </r>
  <r>
    <x v="4"/>
    <x v="49"/>
    <x v="328"/>
    <x v="1058"/>
    <x v="48"/>
    <x v="824"/>
    <x v="1"/>
    <x v="0"/>
    <x v="42"/>
    <x v="42"/>
    <x v="53"/>
    <x v="305"/>
    <x v="66"/>
    <x v="51"/>
    <x v="0"/>
    <x v="51"/>
    <x v="271"/>
    <x v="415"/>
    <x v="2"/>
    <x v="157"/>
    <x v="0"/>
    <x v="157"/>
    <x v="173"/>
    <x v="67"/>
    <x v="1"/>
    <x v="0"/>
  </r>
  <r>
    <x v="4"/>
    <x v="49"/>
    <x v="1023"/>
    <x v="1099"/>
    <x v="1129"/>
    <x v="850"/>
    <x v="1"/>
    <x v="0"/>
    <x v="56"/>
    <x v="56"/>
    <x v="135"/>
    <x v="307"/>
    <x v="153"/>
    <x v="243"/>
    <x v="0"/>
    <x v="243"/>
    <x v="110"/>
    <x v="84"/>
    <x v="1"/>
    <x v="220"/>
    <x v="0"/>
    <x v="220"/>
    <x v="185"/>
    <x v="160"/>
    <x v="1"/>
    <x v="0"/>
  </r>
  <r>
    <x v="4"/>
    <x v="49"/>
    <x v="1079"/>
    <x v="1253"/>
    <x v="1307"/>
    <x v="938"/>
    <x v="1"/>
    <x v="0"/>
    <x v="64"/>
    <x v="64"/>
    <x v="108"/>
    <x v="358"/>
    <x v="76"/>
    <x v="214"/>
    <x v="0"/>
    <x v="214"/>
    <x v="110"/>
    <x v="56"/>
    <x v="1"/>
    <x v="242"/>
    <x v="0"/>
    <x v="242"/>
    <x v="116"/>
    <x v="83"/>
    <x v="1"/>
    <x v="0"/>
  </r>
  <r>
    <x v="4"/>
    <x v="49"/>
    <x v="528"/>
    <x v="1277"/>
    <x v="375"/>
    <x v="950"/>
    <x v="1"/>
    <x v="0"/>
    <x v="34"/>
    <x v="34"/>
    <x v="60"/>
    <x v="264"/>
    <x v="108"/>
    <x v="116"/>
    <x v="0"/>
    <x v="116"/>
    <x v="188"/>
    <x v="84"/>
    <x v="1"/>
    <x v="110"/>
    <x v="0"/>
    <x v="110"/>
    <x v="245"/>
    <x v="139"/>
    <x v="1"/>
    <x v="0"/>
  </r>
  <r>
    <x v="4"/>
    <x v="50"/>
    <x v="1174"/>
    <x v="442"/>
    <x v="1072"/>
    <x v="107"/>
    <x v="1"/>
    <x v="0"/>
    <x v="10"/>
    <x v="10"/>
    <x v="40"/>
    <x v="180"/>
    <x v="429"/>
    <x v="0"/>
    <x v="0"/>
    <x v="0"/>
    <x v="339"/>
    <x v="779"/>
    <x v="0"/>
    <x v="93"/>
    <x v="0"/>
    <x v="93"/>
    <x v="245"/>
    <x v="111"/>
    <x v="1"/>
    <x v="0"/>
  </r>
  <r>
    <x v="4"/>
    <x v="50"/>
    <x v="1179"/>
    <x v="443"/>
    <x v="1097"/>
    <x v="140"/>
    <x v="1"/>
    <x v="0"/>
    <x v="1"/>
    <x v="1"/>
    <x v="0"/>
    <x v="201"/>
    <x v="0"/>
    <x v="19"/>
    <x v="0"/>
    <x v="19"/>
    <x v="231"/>
    <x v="0"/>
    <x v="1"/>
    <x v="36"/>
    <x v="0"/>
    <x v="36"/>
    <x v="257"/>
    <x v="0"/>
    <x v="1"/>
    <x v="1"/>
  </r>
  <r>
    <x v="4"/>
    <x v="50"/>
    <x v="1209"/>
    <x v="444"/>
    <x v="1283"/>
    <x v="153"/>
    <x v="1"/>
    <x v="0"/>
    <x v="15"/>
    <x v="15"/>
    <x v="0"/>
    <x v="255"/>
    <x v="0"/>
    <x v="0"/>
    <x v="0"/>
    <x v="0"/>
    <x v="271"/>
    <x v="779"/>
    <x v="0"/>
    <x v="55"/>
    <x v="0"/>
    <x v="55"/>
    <x v="233"/>
    <x v="0"/>
    <x v="1"/>
    <x v="0"/>
  </r>
  <r>
    <x v="4"/>
    <x v="50"/>
    <x v="460"/>
    <x v="439"/>
    <x v="305"/>
    <x v="244"/>
    <x v="1"/>
    <x v="0"/>
    <x v="10"/>
    <x v="10"/>
    <x v="0"/>
    <x v="236"/>
    <x v="0"/>
    <x v="37"/>
    <x v="0"/>
    <x v="37"/>
    <x v="209"/>
    <x v="0"/>
    <x v="1"/>
    <x v="161"/>
    <x v="0"/>
    <x v="161"/>
    <x v="123"/>
    <x v="0"/>
    <x v="1"/>
    <x v="0"/>
  </r>
  <r>
    <x v="4"/>
    <x v="50"/>
    <x v="657"/>
    <x v="441"/>
    <x v="627"/>
    <x v="381"/>
    <x v="1"/>
    <x v="0"/>
    <x v="31"/>
    <x v="31"/>
    <x v="0"/>
    <x v="300"/>
    <x v="0"/>
    <x v="80"/>
    <x v="0"/>
    <x v="80"/>
    <x v="156"/>
    <x v="0"/>
    <x v="1"/>
    <x v="100"/>
    <x v="0"/>
    <x v="100"/>
    <x v="185"/>
    <x v="0"/>
    <x v="1"/>
    <x v="0"/>
  </r>
  <r>
    <x v="4"/>
    <x v="50"/>
    <x v="552"/>
    <x v="440"/>
    <x v="441"/>
    <x v="383"/>
    <x v="1"/>
    <x v="0"/>
    <x v="70"/>
    <x v="70"/>
    <x v="94"/>
    <x v="385"/>
    <x v="45"/>
    <x v="164"/>
    <x v="0"/>
    <x v="164"/>
    <x v="149"/>
    <x v="84"/>
    <x v="1"/>
    <x v="220"/>
    <x v="0"/>
    <x v="220"/>
    <x v="130"/>
    <x v="75"/>
    <x v="1"/>
    <x v="0"/>
  </r>
  <r>
    <x v="4"/>
    <x v="50"/>
    <x v="970"/>
    <x v="581"/>
    <x v="1052"/>
    <x v="525"/>
    <x v="1"/>
    <x v="0"/>
    <x v="53"/>
    <x v="53"/>
    <x v="94"/>
    <x v="335"/>
    <x v="84"/>
    <x v="80"/>
    <x v="0"/>
    <x v="80"/>
    <x v="289"/>
    <x v="515"/>
    <x v="2"/>
    <x v="196"/>
    <x v="0"/>
    <x v="196"/>
    <x v="156"/>
    <x v="96"/>
    <x v="1"/>
    <x v="0"/>
  </r>
  <r>
    <x v="4"/>
    <x v="50"/>
    <x v="782"/>
    <x v="580"/>
    <x v="811"/>
    <x v="588"/>
    <x v="1"/>
    <x v="0"/>
    <x v="63"/>
    <x v="63"/>
    <x v="247"/>
    <x v="180"/>
    <x v="429"/>
    <x v="137"/>
    <x v="0"/>
    <x v="137"/>
    <x v="439"/>
    <x v="730"/>
    <x v="2"/>
    <x v="184"/>
    <x v="0"/>
    <x v="184"/>
    <x v="440"/>
    <x v="680"/>
    <x v="2"/>
    <x v="0"/>
  </r>
  <r>
    <x v="4"/>
    <x v="50"/>
    <x v="905"/>
    <x v="934"/>
    <x v="1019"/>
    <x v="756"/>
    <x v="1"/>
    <x v="0"/>
    <x v="51"/>
    <x v="51"/>
    <x v="239"/>
    <x v="107"/>
    <x v="586"/>
    <x v="74"/>
    <x v="0"/>
    <x v="74"/>
    <x v="457"/>
    <x v="762"/>
    <x v="2"/>
    <x v="227"/>
    <x v="0"/>
    <x v="227"/>
    <x v="369"/>
    <x v="514"/>
    <x v="2"/>
    <x v="0"/>
  </r>
  <r>
    <x v="4"/>
    <x v="50"/>
    <x v="735"/>
    <x v="984"/>
    <x v="643"/>
    <x v="785"/>
    <x v="1"/>
    <x v="0"/>
    <x v="43"/>
    <x v="43"/>
    <x v="85"/>
    <x v="289"/>
    <x v="113"/>
    <x v="37"/>
    <x v="0"/>
    <x v="37"/>
    <x v="339"/>
    <x v="721"/>
    <x v="2"/>
    <x v="134"/>
    <x v="0"/>
    <x v="134"/>
    <x v="245"/>
    <x v="172"/>
    <x v="1"/>
    <x v="0"/>
  </r>
  <r>
    <x v="4"/>
    <x v="50"/>
    <x v="589"/>
    <x v="1005"/>
    <x v="509"/>
    <x v="797"/>
    <x v="1"/>
    <x v="0"/>
    <x v="53"/>
    <x v="53"/>
    <x v="305"/>
    <x v="46"/>
    <x v="650"/>
    <x v="214"/>
    <x v="0"/>
    <x v="214"/>
    <x v="445"/>
    <x v="698"/>
    <x v="2"/>
    <x v="220"/>
    <x v="0"/>
    <x v="220"/>
    <x v="478"/>
    <x v="697"/>
    <x v="2"/>
    <x v="0"/>
  </r>
  <r>
    <x v="4"/>
    <x v="50"/>
    <x v="1017"/>
    <x v="1074"/>
    <x v="1210"/>
    <x v="833"/>
    <x v="1"/>
    <x v="0"/>
    <x v="13"/>
    <x v="13"/>
    <x v="40"/>
    <x v="190"/>
    <x v="321"/>
    <x v="0"/>
    <x v="0"/>
    <x v="0"/>
    <x v="339"/>
    <x v="779"/>
    <x v="0"/>
    <x v="36"/>
    <x v="0"/>
    <x v="36"/>
    <x v="315"/>
    <x v="424"/>
    <x v="2"/>
    <x v="0"/>
  </r>
  <r>
    <x v="4"/>
    <x v="50"/>
    <x v="919"/>
    <x v="1159"/>
    <x v="1009"/>
    <x v="889"/>
    <x v="1"/>
    <x v="0"/>
    <x v="13"/>
    <x v="13"/>
    <x v="40"/>
    <x v="190"/>
    <x v="321"/>
    <x v="0"/>
    <x v="0"/>
    <x v="0"/>
    <x v="339"/>
    <x v="779"/>
    <x v="0"/>
    <x v="0"/>
    <x v="0"/>
    <x v="0"/>
    <x v="378"/>
    <x v="424"/>
    <x v="0"/>
    <x v="0"/>
  </r>
  <r>
    <x v="4"/>
    <x v="50"/>
    <x v="756"/>
    <x v="1208"/>
    <x v="681"/>
    <x v="916"/>
    <x v="1"/>
    <x v="0"/>
    <x v="78"/>
    <x v="78"/>
    <x v="135"/>
    <x v="385"/>
    <x v="81"/>
    <x v="298"/>
    <x v="0"/>
    <x v="298"/>
    <x v="73"/>
    <x v="47"/>
    <x v="1"/>
    <x v="220"/>
    <x v="0"/>
    <x v="220"/>
    <x v="185"/>
    <x v="160"/>
    <x v="1"/>
    <x v="0"/>
  </r>
  <r>
    <x v="4"/>
    <x v="50"/>
    <x v="759"/>
    <x v="1225"/>
    <x v="670"/>
    <x v="923"/>
    <x v="1"/>
    <x v="0"/>
    <x v="64"/>
    <x v="64"/>
    <x v="145"/>
    <x v="335"/>
    <x v="125"/>
    <x v="137"/>
    <x v="0"/>
    <x v="137"/>
    <x v="305"/>
    <x v="526"/>
    <x v="2"/>
    <x v="231"/>
    <x v="0"/>
    <x v="231"/>
    <x v="171"/>
    <x v="158"/>
    <x v="1"/>
    <x v="0"/>
  </r>
  <r>
    <x v="1"/>
    <x v="9"/>
    <x v="196"/>
    <x v="620"/>
    <x v="324"/>
    <x v="37"/>
    <x v="1"/>
    <x v="0"/>
    <x v="148"/>
    <x v="148"/>
    <x v="456"/>
    <x v="380"/>
    <x v="343"/>
    <x v="476"/>
    <x v="0"/>
    <x v="476"/>
    <x v="339"/>
    <x v="448"/>
    <x v="2"/>
    <x v="460"/>
    <x v="0"/>
    <x v="460"/>
    <x v="481"/>
    <x v="521"/>
    <x v="2"/>
    <x v="0"/>
  </r>
  <r>
    <x v="1"/>
    <x v="9"/>
    <x v="1117"/>
    <x v="627"/>
    <x v="881"/>
    <x v="96"/>
    <x v="1"/>
    <x v="0"/>
    <x v="204"/>
    <x v="204"/>
    <x v="534"/>
    <x v="466"/>
    <x v="299"/>
    <x v="562"/>
    <x v="0"/>
    <x v="562"/>
    <x v="182"/>
    <x v="407"/>
    <x v="1"/>
    <x v="558"/>
    <x v="0"/>
    <x v="558"/>
    <x v="1"/>
    <x v="223"/>
    <x v="1"/>
    <x v="0"/>
  </r>
  <r>
    <x v="1"/>
    <x v="9"/>
    <x v="271"/>
    <x v="625"/>
    <x v="677"/>
    <x v="121"/>
    <x v="1"/>
    <x v="0"/>
    <x v="103"/>
    <x v="103"/>
    <x v="316"/>
    <x v="364"/>
    <x v="203"/>
    <x v="306"/>
    <x v="0"/>
    <x v="306"/>
    <x v="351"/>
    <x v="529"/>
    <x v="2"/>
    <x v="358"/>
    <x v="0"/>
    <x v="358"/>
    <x v="163"/>
    <x v="281"/>
    <x v="1"/>
    <x v="0"/>
  </r>
  <r>
    <x v="1"/>
    <x v="9"/>
    <x v="216"/>
    <x v="622"/>
    <x v="388"/>
    <x v="134"/>
    <x v="1"/>
    <x v="0"/>
    <x v="185"/>
    <x v="185"/>
    <x v="516"/>
    <x v="279"/>
    <x v="414"/>
    <x v="534"/>
    <x v="0"/>
    <x v="534"/>
    <x v="504"/>
    <x v="605"/>
    <x v="2"/>
    <x v="542"/>
    <x v="0"/>
    <x v="542"/>
    <x v="20"/>
    <x v="292"/>
    <x v="1"/>
    <x v="0"/>
  </r>
  <r>
    <x v="1"/>
    <x v="9"/>
    <x v="287"/>
    <x v="626"/>
    <x v="852"/>
    <x v="161"/>
    <x v="1"/>
    <x v="0"/>
    <x v="183"/>
    <x v="183"/>
    <x v="496"/>
    <x v="454"/>
    <x v="224"/>
    <x v="527"/>
    <x v="0"/>
    <x v="527"/>
    <x v="98"/>
    <x v="344"/>
    <x v="1"/>
    <x v="534"/>
    <x v="0"/>
    <x v="534"/>
    <x v="24"/>
    <x v="256"/>
    <x v="1"/>
    <x v="0"/>
  </r>
  <r>
    <x v="1"/>
    <x v="9"/>
    <x v="44"/>
    <x v="619"/>
    <x v="190"/>
    <x v="177"/>
    <x v="1"/>
    <x v="0"/>
    <x v="200"/>
    <x v="200"/>
    <x v="529"/>
    <x v="461"/>
    <x v="282"/>
    <x v="556"/>
    <x v="0"/>
    <x v="556"/>
    <x v="22"/>
    <x v="293"/>
    <x v="1"/>
    <x v="551"/>
    <x v="0"/>
    <x v="551"/>
    <x v="4"/>
    <x v="243"/>
    <x v="1"/>
    <x v="0"/>
  </r>
  <r>
    <x v="1"/>
    <x v="9"/>
    <x v="257"/>
    <x v="623"/>
    <x v="626"/>
    <x v="188"/>
    <x v="0"/>
    <x v="0"/>
    <x v="0"/>
    <x v="0"/>
    <x v="61"/>
    <x v="106"/>
    <x v="687"/>
    <x v="0"/>
    <x v="0"/>
    <x v="0"/>
    <x v="359"/>
    <x v="779"/>
    <x v="0"/>
    <x v="17"/>
    <x v="0"/>
    <x v="17"/>
    <x v="376"/>
    <x v="762"/>
    <x v="2"/>
    <x v="0"/>
  </r>
  <r>
    <x v="1"/>
    <x v="9"/>
    <x v="258"/>
    <x v="624"/>
    <x v="620"/>
    <x v="195"/>
    <x v="1"/>
    <x v="0"/>
    <x v="149"/>
    <x v="149"/>
    <x v="461"/>
    <x v="354"/>
    <x v="368"/>
    <x v="487"/>
    <x v="0"/>
    <x v="487"/>
    <x v="236"/>
    <x v="403"/>
    <x v="1"/>
    <x v="467"/>
    <x v="0"/>
    <x v="467"/>
    <x v="489"/>
    <x v="529"/>
    <x v="2"/>
    <x v="0"/>
  </r>
  <r>
    <x v="1"/>
    <x v="9"/>
    <x v="1194"/>
    <x v="628"/>
    <x v="1077"/>
    <x v="203"/>
    <x v="1"/>
    <x v="0"/>
    <x v="140"/>
    <x v="140"/>
    <x v="437"/>
    <x v="387"/>
    <x v="302"/>
    <x v="468"/>
    <x v="0"/>
    <x v="468"/>
    <x v="123"/>
    <x v="325"/>
    <x v="1"/>
    <x v="471"/>
    <x v="0"/>
    <x v="471"/>
    <x v="100"/>
    <x v="332"/>
    <x v="1"/>
    <x v="0"/>
  </r>
  <r>
    <x v="1"/>
    <x v="9"/>
    <x v="204"/>
    <x v="621"/>
    <x v="286"/>
    <x v="204"/>
    <x v="1"/>
    <x v="0"/>
    <x v="101"/>
    <x v="101"/>
    <x v="274"/>
    <x v="392"/>
    <x v="143"/>
    <x v="146"/>
    <x v="0"/>
    <x v="146"/>
    <x v="454"/>
    <x v="734"/>
    <x v="2"/>
    <x v="387"/>
    <x v="0"/>
    <x v="387"/>
    <x v="73"/>
    <x v="143"/>
    <x v="1"/>
    <x v="0"/>
  </r>
  <r>
    <x v="1"/>
    <x v="9"/>
    <x v="1284"/>
    <x v="637"/>
    <x v="654"/>
    <x v="260"/>
    <x v="1"/>
    <x v="0"/>
    <x v="152"/>
    <x v="152"/>
    <x v="457"/>
    <x v="389"/>
    <x v="332"/>
    <x v="455"/>
    <x v="0"/>
    <x v="455"/>
    <x v="478"/>
    <x v="607"/>
    <x v="2"/>
    <x v="506"/>
    <x v="0"/>
    <x v="506"/>
    <x v="34"/>
    <x v="233"/>
    <x v="1"/>
    <x v="0"/>
  </r>
  <r>
    <x v="1"/>
    <x v="9"/>
    <x v="1309"/>
    <x v="639"/>
    <x v="851"/>
    <x v="281"/>
    <x v="1"/>
    <x v="0"/>
    <x v="94"/>
    <x v="94"/>
    <x v="154"/>
    <x v="411"/>
    <x v="58"/>
    <x v="311"/>
    <x v="0"/>
    <x v="311"/>
    <x v="70"/>
    <x v="52"/>
    <x v="1"/>
    <x v="237"/>
    <x v="0"/>
    <x v="237"/>
    <x v="176"/>
    <x v="169"/>
    <x v="1"/>
    <x v="0"/>
  </r>
  <r>
    <x v="1"/>
    <x v="9"/>
    <x v="1243"/>
    <x v="632"/>
    <x v="302"/>
    <x v="310"/>
    <x v="1"/>
    <x v="0"/>
    <x v="195"/>
    <x v="195"/>
    <x v="518"/>
    <x v="457"/>
    <x v="261"/>
    <x v="548"/>
    <x v="0"/>
    <x v="548"/>
    <x v="34"/>
    <x v="305"/>
    <x v="1"/>
    <x v="545"/>
    <x v="0"/>
    <x v="545"/>
    <x v="13"/>
    <x v="266"/>
    <x v="1"/>
    <x v="0"/>
  </r>
  <r>
    <x v="1"/>
    <x v="9"/>
    <x v="1245"/>
    <x v="633"/>
    <x v="309"/>
    <x v="403"/>
    <x v="1"/>
    <x v="0"/>
    <x v="24"/>
    <x v="24"/>
    <x v="92"/>
    <x v="170"/>
    <x v="502"/>
    <x v="35"/>
    <x v="0"/>
    <x v="35"/>
    <x v="351"/>
    <x v="734"/>
    <x v="2"/>
    <x v="87"/>
    <x v="0"/>
    <x v="87"/>
    <x v="323"/>
    <x v="467"/>
    <x v="2"/>
    <x v="0"/>
  </r>
  <r>
    <x v="1"/>
    <x v="9"/>
    <x v="1230"/>
    <x v="629"/>
    <x v="185"/>
    <x v="456"/>
    <x v="1"/>
    <x v="0"/>
    <x v="170"/>
    <x v="170"/>
    <x v="471"/>
    <x v="449"/>
    <x v="191"/>
    <x v="511"/>
    <x v="0"/>
    <x v="511"/>
    <x v="44"/>
    <x v="257"/>
    <x v="1"/>
    <x v="502"/>
    <x v="0"/>
    <x v="502"/>
    <x v="63"/>
    <x v="311"/>
    <x v="1"/>
    <x v="0"/>
  </r>
  <r>
    <x v="1"/>
    <x v="9"/>
    <x v="1276"/>
    <x v="636"/>
    <x v="575"/>
    <x v="457"/>
    <x v="1"/>
    <x v="0"/>
    <x v="162"/>
    <x v="162"/>
    <x v="429"/>
    <x v="458"/>
    <x v="132"/>
    <x v="513"/>
    <x v="0"/>
    <x v="513"/>
    <x v="8"/>
    <x v="95"/>
    <x v="1"/>
    <x v="491"/>
    <x v="0"/>
    <x v="491"/>
    <x v="28"/>
    <x v="189"/>
    <x v="1"/>
    <x v="0"/>
  </r>
  <r>
    <x v="1"/>
    <x v="9"/>
    <x v="1291"/>
    <x v="638"/>
    <x v="689"/>
    <x v="464"/>
    <x v="1"/>
    <x v="0"/>
    <x v="93"/>
    <x v="93"/>
    <x v="227"/>
    <x v="391"/>
    <x v="110"/>
    <x v="283"/>
    <x v="0"/>
    <x v="283"/>
    <x v="151"/>
    <x v="207"/>
    <x v="1"/>
    <x v="177"/>
    <x v="0"/>
    <x v="177"/>
    <x v="428"/>
    <x v="654"/>
    <x v="2"/>
    <x v="0"/>
  </r>
  <r>
    <x v="1"/>
    <x v="9"/>
    <x v="1329"/>
    <x v="641"/>
    <x v="1034"/>
    <x v="465"/>
    <x v="1"/>
    <x v="0"/>
    <x v="62"/>
    <x v="62"/>
    <x v="68"/>
    <x v="372"/>
    <x v="34"/>
    <x v="209"/>
    <x v="0"/>
    <x v="209"/>
    <x v="96"/>
    <x v="24"/>
    <x v="1"/>
    <x v="161"/>
    <x v="0"/>
    <x v="161"/>
    <x v="185"/>
    <x v="91"/>
    <x v="1"/>
    <x v="0"/>
  </r>
  <r>
    <x v="1"/>
    <x v="9"/>
    <x v="1247"/>
    <x v="634"/>
    <x v="304"/>
    <x v="501"/>
    <x v="1"/>
    <x v="0"/>
    <x v="53"/>
    <x v="53"/>
    <x v="163"/>
    <x v="268"/>
    <x v="237"/>
    <x v="146"/>
    <x v="0"/>
    <x v="146"/>
    <x v="310"/>
    <x v="533"/>
    <x v="2"/>
    <x v="255"/>
    <x v="0"/>
    <x v="255"/>
    <x v="162"/>
    <x v="160"/>
    <x v="1"/>
    <x v="0"/>
  </r>
  <r>
    <x v="1"/>
    <x v="9"/>
    <x v="1349"/>
    <x v="643"/>
    <x v="1086"/>
    <x v="563"/>
    <x v="1"/>
    <x v="0"/>
    <x v="180"/>
    <x v="180"/>
    <x v="481"/>
    <x v="463"/>
    <x v="168"/>
    <x v="532"/>
    <x v="0"/>
    <x v="532"/>
    <x v="14"/>
    <x v="176"/>
    <x v="1"/>
    <x v="531"/>
    <x v="0"/>
    <x v="531"/>
    <x v="11"/>
    <x v="177"/>
    <x v="1"/>
    <x v="0"/>
  </r>
  <r>
    <x v="1"/>
    <x v="9"/>
    <x v="1312"/>
    <x v="640"/>
    <x v="856"/>
    <x v="598"/>
    <x v="0"/>
    <x v="0"/>
    <x v="0"/>
    <x v="0"/>
    <x v="16"/>
    <x v="148"/>
    <x v="687"/>
    <x v="0"/>
    <x v="0"/>
    <x v="0"/>
    <x v="310"/>
    <x v="779"/>
    <x v="0"/>
    <x v="34"/>
    <x v="0"/>
    <x v="34"/>
    <x v="286"/>
    <x v="126"/>
    <x v="1"/>
    <x v="1"/>
  </r>
  <r>
    <x v="1"/>
    <x v="9"/>
    <x v="1351"/>
    <x v="644"/>
    <x v="1180"/>
    <x v="609"/>
    <x v="1"/>
    <x v="0"/>
    <x v="150"/>
    <x v="150"/>
    <x v="455"/>
    <x v="390"/>
    <x v="323"/>
    <x v="475"/>
    <x v="0"/>
    <x v="475"/>
    <x v="328"/>
    <x v="436"/>
    <x v="2"/>
    <x v="507"/>
    <x v="0"/>
    <x v="507"/>
    <x v="27"/>
    <x v="216"/>
    <x v="1"/>
    <x v="0"/>
  </r>
  <r>
    <x v="1"/>
    <x v="9"/>
    <x v="1241"/>
    <x v="631"/>
    <x v="251"/>
    <x v="611"/>
    <x v="1"/>
    <x v="0"/>
    <x v="53"/>
    <x v="53"/>
    <x v="119"/>
    <x v="313"/>
    <x v="125"/>
    <x v="150"/>
    <x v="0"/>
    <x v="150"/>
    <x v="209"/>
    <x v="201"/>
    <x v="1"/>
    <x v="260"/>
    <x v="0"/>
    <x v="260"/>
    <x v="111"/>
    <x v="87"/>
    <x v="1"/>
    <x v="0"/>
  </r>
  <r>
    <x v="1"/>
    <x v="9"/>
    <x v="1233"/>
    <x v="630"/>
    <x v="178"/>
    <x v="613"/>
    <x v="1"/>
    <x v="0"/>
    <x v="42"/>
    <x v="42"/>
    <x v="182"/>
    <x v="122"/>
    <x v="586"/>
    <x v="0"/>
    <x v="0"/>
    <x v="0"/>
    <x v="455"/>
    <x v="779"/>
    <x v="0"/>
    <x v="293"/>
    <x v="0"/>
    <x v="293"/>
    <x v="123"/>
    <x v="148"/>
    <x v="1"/>
    <x v="0"/>
  </r>
  <r>
    <x v="1"/>
    <x v="9"/>
    <x v="1333"/>
    <x v="642"/>
    <x v="956"/>
    <x v="626"/>
    <x v="1"/>
    <x v="0"/>
    <x v="6"/>
    <x v="6"/>
    <x v="38"/>
    <x v="158"/>
    <x v="615"/>
    <x v="14"/>
    <x v="0"/>
    <x v="14"/>
    <x v="310"/>
    <x v="721"/>
    <x v="2"/>
    <x v="81"/>
    <x v="0"/>
    <x v="81"/>
    <x v="257"/>
    <x v="120"/>
    <x v="1"/>
    <x v="0"/>
  </r>
  <r>
    <x v="1"/>
    <x v="9"/>
    <x v="1271"/>
    <x v="635"/>
    <x v="521"/>
    <x v="627"/>
    <x v="1"/>
    <x v="0"/>
    <x v="42"/>
    <x v="42"/>
    <x v="85"/>
    <x v="282"/>
    <x v="125"/>
    <x v="80"/>
    <x v="0"/>
    <x v="80"/>
    <x v="271"/>
    <x v="415"/>
    <x v="2"/>
    <x v="122"/>
    <x v="0"/>
    <x v="122"/>
    <x v="257"/>
    <x v="202"/>
    <x v="1"/>
    <x v="0"/>
  </r>
  <r>
    <x v="1"/>
    <x v="9"/>
    <x v="1352"/>
    <x v="797"/>
    <x v="1087"/>
    <x v="664"/>
    <x v="1"/>
    <x v="0"/>
    <x v="23"/>
    <x v="23"/>
    <x v="0"/>
    <x v="282"/>
    <x v="0"/>
    <x v="0"/>
    <x v="0"/>
    <x v="0"/>
    <x v="271"/>
    <x v="779"/>
    <x v="0"/>
    <x v="161"/>
    <x v="0"/>
    <x v="161"/>
    <x v="123"/>
    <x v="0"/>
    <x v="1"/>
    <x v="0"/>
  </r>
  <r>
    <x v="1"/>
    <x v="9"/>
    <x v="1252"/>
    <x v="811"/>
    <x v="303"/>
    <x v="672"/>
    <x v="1"/>
    <x v="0"/>
    <x v="111"/>
    <x v="111"/>
    <x v="358"/>
    <x v="333"/>
    <x v="292"/>
    <x v="363"/>
    <x v="0"/>
    <x v="363"/>
    <x v="339"/>
    <x v="486"/>
    <x v="2"/>
    <x v="390"/>
    <x v="0"/>
    <x v="390"/>
    <x v="276"/>
    <x v="398"/>
    <x v="1"/>
    <x v="0"/>
  </r>
  <r>
    <x v="1"/>
    <x v="9"/>
    <x v="1235"/>
    <x v="928"/>
    <x v="222"/>
    <x v="751"/>
    <x v="1"/>
    <x v="0"/>
    <x v="38"/>
    <x v="38"/>
    <x v="119"/>
    <x v="201"/>
    <x v="359"/>
    <x v="122"/>
    <x v="0"/>
    <x v="122"/>
    <x v="271"/>
    <x v="415"/>
    <x v="2"/>
    <x v="247"/>
    <x v="0"/>
    <x v="247"/>
    <x v="123"/>
    <x v="100"/>
    <x v="1"/>
    <x v="0"/>
  </r>
  <r>
    <x v="1"/>
    <x v="9"/>
    <x v="1315"/>
    <x v="972"/>
    <x v="863"/>
    <x v="778"/>
    <x v="1"/>
    <x v="0"/>
    <x v="10"/>
    <x v="10"/>
    <x v="40"/>
    <x v="180"/>
    <x v="429"/>
    <x v="37"/>
    <x v="0"/>
    <x v="37"/>
    <x v="271"/>
    <x v="415"/>
    <x v="2"/>
    <x v="20"/>
    <x v="0"/>
    <x v="20"/>
    <x v="346"/>
    <x v="689"/>
    <x v="2"/>
    <x v="1"/>
  </r>
  <r>
    <x v="1"/>
    <x v="9"/>
    <x v="1313"/>
    <x v="1071"/>
    <x v="844"/>
    <x v="830"/>
    <x v="1"/>
    <x v="0"/>
    <x v="2"/>
    <x v="2"/>
    <x v="16"/>
    <x v="180"/>
    <x v="429"/>
    <x v="14"/>
    <x v="0"/>
    <x v="14"/>
    <x v="271"/>
    <x v="415"/>
    <x v="2"/>
    <x v="14"/>
    <x v="0"/>
    <x v="14"/>
    <x v="320"/>
    <x v="551"/>
    <x v="2"/>
    <x v="1"/>
  </r>
  <r>
    <x v="1"/>
    <x v="9"/>
    <x v="1273"/>
    <x v="1101"/>
    <x v="523"/>
    <x v="852"/>
    <x v="1"/>
    <x v="0"/>
    <x v="54"/>
    <x v="54"/>
    <x v="220"/>
    <x v="155"/>
    <x v="493"/>
    <x v="175"/>
    <x v="0"/>
    <x v="175"/>
    <x v="369"/>
    <x v="635"/>
    <x v="2"/>
    <x v="76"/>
    <x v="0"/>
    <x v="76"/>
    <x v="479"/>
    <x v="769"/>
    <x v="2"/>
    <x v="0"/>
  </r>
  <r>
    <x v="1"/>
    <x v="9"/>
    <x v="1264"/>
    <x v="1291"/>
    <x v="391"/>
    <x v="958"/>
    <x v="1"/>
    <x v="0"/>
    <x v="27"/>
    <x v="27"/>
    <x v="127"/>
    <x v="126"/>
    <x v="613"/>
    <x v="97"/>
    <x v="0"/>
    <x v="97"/>
    <x v="336"/>
    <x v="652"/>
    <x v="2"/>
    <x v="317"/>
    <x v="0"/>
    <x v="317"/>
    <x v="76"/>
    <x v="63"/>
    <x v="1"/>
    <x v="0"/>
  </r>
  <r>
    <x v="1"/>
    <x v="1"/>
    <x v="1157"/>
    <x v="592"/>
    <x v="1085"/>
    <x v="57"/>
    <x v="1"/>
    <x v="0"/>
    <x v="177"/>
    <x v="177"/>
    <x v="488"/>
    <x v="444"/>
    <x v="230"/>
    <x v="523"/>
    <x v="0"/>
    <x v="523"/>
    <x v="46"/>
    <x v="276"/>
    <x v="1"/>
    <x v="527"/>
    <x v="0"/>
    <x v="527"/>
    <x v="19"/>
    <x v="229"/>
    <x v="1"/>
    <x v="0"/>
  </r>
  <r>
    <x v="1"/>
    <x v="1"/>
    <x v="1138"/>
    <x v="591"/>
    <x v="968"/>
    <x v="152"/>
    <x v="1"/>
    <x v="0"/>
    <x v="175"/>
    <x v="175"/>
    <x v="495"/>
    <x v="420"/>
    <x v="322"/>
    <x v="504"/>
    <x v="0"/>
    <x v="504"/>
    <x v="485"/>
    <x v="574"/>
    <x v="2"/>
    <x v="523"/>
    <x v="0"/>
    <x v="523"/>
    <x v="38"/>
    <x v="297"/>
    <x v="1"/>
    <x v="0"/>
  </r>
  <r>
    <x v="1"/>
    <x v="1"/>
    <x v="1265"/>
    <x v="595"/>
    <x v="420"/>
    <x v="275"/>
    <x v="1"/>
    <x v="0"/>
    <x v="144"/>
    <x v="144"/>
    <x v="388"/>
    <x v="443"/>
    <x v="124"/>
    <x v="465"/>
    <x v="0"/>
    <x v="465"/>
    <x v="26"/>
    <x v="125"/>
    <x v="1"/>
    <x v="479"/>
    <x v="0"/>
    <x v="479"/>
    <x v="18"/>
    <x v="127"/>
    <x v="1"/>
    <x v="0"/>
  </r>
  <r>
    <x v="1"/>
    <x v="1"/>
    <x v="1318"/>
    <x v="598"/>
    <x v="932"/>
    <x v="307"/>
    <x v="1"/>
    <x v="0"/>
    <x v="130"/>
    <x v="130"/>
    <x v="421"/>
    <x v="219"/>
    <x v="410"/>
    <x v="374"/>
    <x v="0"/>
    <x v="374"/>
    <x v="494"/>
    <x v="703"/>
    <x v="2"/>
    <x v="422"/>
    <x v="0"/>
    <x v="422"/>
    <x v="493"/>
    <x v="570"/>
    <x v="2"/>
    <x v="0"/>
  </r>
  <r>
    <x v="1"/>
    <x v="1"/>
    <x v="1256"/>
    <x v="594"/>
    <x v="367"/>
    <x v="483"/>
    <x v="1"/>
    <x v="0"/>
    <x v="187"/>
    <x v="187"/>
    <x v="513"/>
    <x v="371"/>
    <x v="388"/>
    <x v="542"/>
    <x v="0"/>
    <x v="542"/>
    <x v="190"/>
    <x v="399"/>
    <x v="1"/>
    <x v="525"/>
    <x v="0"/>
    <x v="525"/>
    <x v="534"/>
    <x v="522"/>
    <x v="2"/>
    <x v="0"/>
  </r>
  <r>
    <x v="1"/>
    <x v="1"/>
    <x v="1345"/>
    <x v="600"/>
    <x v="1081"/>
    <x v="520"/>
    <x v="1"/>
    <x v="0"/>
    <x v="49"/>
    <x v="49"/>
    <x v="176"/>
    <x v="209"/>
    <x v="363"/>
    <x v="229"/>
    <x v="0"/>
    <x v="229"/>
    <x v="161"/>
    <x v="172"/>
    <x v="1"/>
    <x v="183"/>
    <x v="0"/>
    <x v="183"/>
    <x v="338"/>
    <x v="468"/>
    <x v="2"/>
    <x v="0"/>
  </r>
  <r>
    <x v="1"/>
    <x v="1"/>
    <x v="1296"/>
    <x v="596"/>
    <x v="656"/>
    <x v="618"/>
    <x v="1"/>
    <x v="0"/>
    <x v="53"/>
    <x v="53"/>
    <x v="116"/>
    <x v="316"/>
    <x v="118"/>
    <x v="160"/>
    <x v="0"/>
    <x v="160"/>
    <x v="185"/>
    <x v="151"/>
    <x v="1"/>
    <x v="212"/>
    <x v="0"/>
    <x v="212"/>
    <x v="162"/>
    <x v="126"/>
    <x v="1"/>
    <x v="0"/>
  </r>
  <r>
    <x v="1"/>
    <x v="1"/>
    <x v="1332"/>
    <x v="599"/>
    <x v="947"/>
    <x v="619"/>
    <x v="1"/>
    <x v="0"/>
    <x v="193"/>
    <x v="193"/>
    <x v="523"/>
    <x v="419"/>
    <x v="364"/>
    <x v="546"/>
    <x v="0"/>
    <x v="546"/>
    <x v="423"/>
    <x v="459"/>
    <x v="2"/>
    <x v="543"/>
    <x v="0"/>
    <x v="543"/>
    <x v="45"/>
    <x v="347"/>
    <x v="1"/>
    <x v="0"/>
  </r>
  <r>
    <x v="1"/>
    <x v="1"/>
    <x v="1251"/>
    <x v="593"/>
    <x v="275"/>
    <x v="625"/>
    <x v="1"/>
    <x v="0"/>
    <x v="42"/>
    <x v="42"/>
    <x v="116"/>
    <x v="242"/>
    <x v="237"/>
    <x v="35"/>
    <x v="0"/>
    <x v="35"/>
    <x v="386"/>
    <x v="753"/>
    <x v="2"/>
    <x v="120"/>
    <x v="0"/>
    <x v="120"/>
    <x v="315"/>
    <x v="424"/>
    <x v="2"/>
    <x v="0"/>
  </r>
  <r>
    <x v="1"/>
    <x v="1"/>
    <x v="1297"/>
    <x v="597"/>
    <x v="728"/>
    <x v="639"/>
    <x v="1"/>
    <x v="0"/>
    <x v="61"/>
    <x v="61"/>
    <x v="303"/>
    <x v="67"/>
    <x v="620"/>
    <x v="215"/>
    <x v="0"/>
    <x v="215"/>
    <x v="442"/>
    <x v="694"/>
    <x v="2"/>
    <x v="236"/>
    <x v="0"/>
    <x v="236"/>
    <x v="470"/>
    <x v="674"/>
    <x v="2"/>
    <x v="0"/>
  </r>
  <r>
    <x v="1"/>
    <x v="1"/>
    <x v="1323"/>
    <x v="836"/>
    <x v="883"/>
    <x v="697"/>
    <x v="1"/>
    <x v="0"/>
    <x v="75"/>
    <x v="75"/>
    <x v="310"/>
    <x v="114"/>
    <x v="545"/>
    <x v="184"/>
    <x v="0"/>
    <x v="184"/>
    <x v="461"/>
    <x v="729"/>
    <x v="2"/>
    <x v="268"/>
    <x v="0"/>
    <x v="268"/>
    <x v="440"/>
    <x v="614"/>
    <x v="2"/>
    <x v="0"/>
  </r>
  <r>
    <x v="1"/>
    <x v="1"/>
    <x v="1336"/>
    <x v="1094"/>
    <x v="1002"/>
    <x v="847"/>
    <x v="1"/>
    <x v="0"/>
    <x v="42"/>
    <x v="42"/>
    <x v="146"/>
    <x v="186"/>
    <x v="408"/>
    <x v="97"/>
    <x v="0"/>
    <x v="97"/>
    <x v="361"/>
    <x v="689"/>
    <x v="2"/>
    <x v="121"/>
    <x v="0"/>
    <x v="121"/>
    <x v="376"/>
    <x v="606"/>
    <x v="2"/>
    <x v="0"/>
  </r>
  <r>
    <x v="1"/>
    <x v="1"/>
    <x v="1359"/>
    <x v="1109"/>
    <x v="1251"/>
    <x v="858"/>
    <x v="1"/>
    <x v="0"/>
    <x v="23"/>
    <x v="23"/>
    <x v="100"/>
    <x v="152"/>
    <x v="574"/>
    <x v="35"/>
    <x v="0"/>
    <x v="35"/>
    <x v="359"/>
    <x v="741"/>
    <x v="2"/>
    <x v="17"/>
    <x v="0"/>
    <x v="17"/>
    <x v="418"/>
    <x v="786"/>
    <x v="2"/>
    <x v="0"/>
  </r>
  <r>
    <x v="1"/>
    <x v="1"/>
    <x v="1227"/>
    <x v="1240"/>
    <x v="89"/>
    <x v="931"/>
    <x v="1"/>
    <x v="0"/>
    <x v="47"/>
    <x v="47"/>
    <x v="187"/>
    <x v="170"/>
    <x v="468"/>
    <x v="198"/>
    <x v="0"/>
    <x v="198"/>
    <x v="244"/>
    <x v="343"/>
    <x v="1"/>
    <x v="143"/>
    <x v="0"/>
    <x v="143"/>
    <x v="409"/>
    <x v="648"/>
    <x v="2"/>
    <x v="0"/>
  </r>
  <r>
    <x v="1"/>
    <x v="1"/>
    <x v="1339"/>
    <x v="1257"/>
    <x v="969"/>
    <x v="940"/>
    <x v="0"/>
    <x v="0"/>
    <x v="0"/>
    <x v="0"/>
    <x v="0"/>
    <x v="180"/>
    <x v="687"/>
    <x v="0"/>
    <x v="0"/>
    <x v="0"/>
    <x v="271"/>
    <x v="779"/>
    <x v="0"/>
    <x v="394"/>
    <x v="0"/>
    <x v="394"/>
    <x v="26"/>
    <x v="0"/>
    <x v="1"/>
    <x v="0"/>
  </r>
  <r>
    <x v="1"/>
    <x v="1"/>
    <x v="1238"/>
    <x v="1276"/>
    <x v="155"/>
    <x v="950"/>
    <x v="1"/>
    <x v="0"/>
    <x v="50"/>
    <x v="50"/>
    <x v="233"/>
    <x v="108"/>
    <x v="586"/>
    <x v="229"/>
    <x v="0"/>
    <x v="229"/>
    <x v="279"/>
    <x v="426"/>
    <x v="2"/>
    <x v="168"/>
    <x v="0"/>
    <x v="168"/>
    <x v="437"/>
    <x v="683"/>
    <x v="2"/>
    <x v="0"/>
  </r>
  <r>
    <x v="1"/>
    <x v="23"/>
    <x v="1116"/>
    <x v="668"/>
    <x v="930"/>
    <x v="89"/>
    <x v="1"/>
    <x v="0"/>
    <x v="86"/>
    <x v="86"/>
    <x v="377"/>
    <x v="30"/>
    <x v="627"/>
    <x v="241"/>
    <x v="0"/>
    <x v="241"/>
    <x v="493"/>
    <x v="740"/>
    <x v="2"/>
    <x v="53"/>
    <x v="0"/>
    <x v="53"/>
    <x v="549"/>
    <x v="798"/>
    <x v="2"/>
    <x v="0"/>
  </r>
  <r>
    <x v="1"/>
    <x v="23"/>
    <x v="190"/>
    <x v="666"/>
    <x v="250"/>
    <x v="110"/>
    <x v="1"/>
    <x v="0"/>
    <x v="66"/>
    <x v="66"/>
    <x v="258"/>
    <x v="175"/>
    <x v="443"/>
    <x v="295"/>
    <x v="0"/>
    <x v="295"/>
    <x v="200"/>
    <x v="289"/>
    <x v="1"/>
    <x v="280"/>
    <x v="0"/>
    <x v="280"/>
    <x v="289"/>
    <x v="394"/>
    <x v="1"/>
    <x v="0"/>
  </r>
  <r>
    <x v="1"/>
    <x v="23"/>
    <x v="1208"/>
    <x v="674"/>
    <x v="1310"/>
    <x v="113"/>
    <x v="1"/>
    <x v="0"/>
    <x v="94"/>
    <x v="94"/>
    <x v="257"/>
    <x v="378"/>
    <x v="158"/>
    <x v="336"/>
    <x v="0"/>
    <x v="336"/>
    <x v="102"/>
    <x v="151"/>
    <x v="1"/>
    <x v="314"/>
    <x v="0"/>
    <x v="314"/>
    <x v="196"/>
    <x v="276"/>
    <x v="1"/>
    <x v="0"/>
  </r>
  <r>
    <x v="1"/>
    <x v="23"/>
    <x v="1134"/>
    <x v="901"/>
    <x v="1033"/>
    <x v="114"/>
    <x v="1"/>
    <x v="0"/>
    <x v="184"/>
    <x v="184"/>
    <x v="522"/>
    <x v="24"/>
    <x v="520"/>
    <x v="553"/>
    <x v="0"/>
    <x v="553"/>
    <x v="15"/>
    <x v="265"/>
    <x v="1"/>
    <x v="518"/>
    <x v="0"/>
    <x v="518"/>
    <x v="566"/>
    <x v="643"/>
    <x v="2"/>
    <x v="0"/>
  </r>
  <r>
    <x v="1"/>
    <x v="23"/>
    <x v="1178"/>
    <x v="669"/>
    <x v="1247"/>
    <x v="128"/>
    <x v="1"/>
    <x v="0"/>
    <x v="42"/>
    <x v="42"/>
    <x v="154"/>
    <x v="173"/>
    <x v="466"/>
    <x v="100"/>
    <x v="0"/>
    <x v="100"/>
    <x v="369"/>
    <x v="697"/>
    <x v="2"/>
    <x v="232"/>
    <x v="0"/>
    <x v="232"/>
    <x v="187"/>
    <x v="176"/>
    <x v="1"/>
    <x v="0"/>
  </r>
  <r>
    <x v="1"/>
    <x v="23"/>
    <x v="1180"/>
    <x v="670"/>
    <x v="1120"/>
    <x v="141"/>
    <x v="1"/>
    <x v="0"/>
    <x v="53"/>
    <x v="53"/>
    <x v="184"/>
    <x v="232"/>
    <x v="334"/>
    <x v="180"/>
    <x v="0"/>
    <x v="180"/>
    <x v="295"/>
    <x v="472"/>
    <x v="2"/>
    <x v="196"/>
    <x v="0"/>
    <x v="196"/>
    <x v="307"/>
    <x v="407"/>
    <x v="1"/>
    <x v="0"/>
  </r>
  <r>
    <x v="1"/>
    <x v="23"/>
    <x v="256"/>
    <x v="667"/>
    <x v="623"/>
    <x v="175"/>
    <x v="1"/>
    <x v="0"/>
    <x v="53"/>
    <x v="53"/>
    <x v="115"/>
    <x v="317"/>
    <x v="114"/>
    <x v="174"/>
    <x v="0"/>
    <x v="174"/>
    <x v="165"/>
    <x v="124"/>
    <x v="1"/>
    <x v="169"/>
    <x v="0"/>
    <x v="169"/>
    <x v="237"/>
    <x v="209"/>
    <x v="1"/>
    <x v="0"/>
  </r>
  <r>
    <x v="1"/>
    <x v="23"/>
    <x v="1189"/>
    <x v="671"/>
    <x v="1256"/>
    <x v="188"/>
    <x v="0"/>
    <x v="0"/>
    <x v="0"/>
    <x v="0"/>
    <x v="0"/>
    <x v="180"/>
    <x v="687"/>
    <x v="0"/>
    <x v="0"/>
    <x v="0"/>
    <x v="271"/>
    <x v="779"/>
    <x v="0"/>
    <x v="34"/>
    <x v="0"/>
    <x v="34"/>
    <x v="258"/>
    <x v="0"/>
    <x v="1"/>
    <x v="0"/>
  </r>
  <r>
    <x v="1"/>
    <x v="23"/>
    <x v="1191"/>
    <x v="672"/>
    <x v="1264"/>
    <x v="194"/>
    <x v="1"/>
    <x v="0"/>
    <x v="77"/>
    <x v="77"/>
    <x v="171"/>
    <x v="366"/>
    <x v="106"/>
    <x v="340"/>
    <x v="0"/>
    <x v="340"/>
    <x v="54"/>
    <x v="45"/>
    <x v="1"/>
    <x v="277"/>
    <x v="0"/>
    <x v="277"/>
    <x v="132"/>
    <x v="147"/>
    <x v="1"/>
    <x v="0"/>
  </r>
  <r>
    <x v="1"/>
    <x v="23"/>
    <x v="1282"/>
    <x v="684"/>
    <x v="729"/>
    <x v="239"/>
    <x v="1"/>
    <x v="0"/>
    <x v="66"/>
    <x v="66"/>
    <x v="178"/>
    <x v="319"/>
    <x v="172"/>
    <x v="220"/>
    <x v="0"/>
    <x v="220"/>
    <x v="176"/>
    <x v="202"/>
    <x v="1"/>
    <x v="194"/>
    <x v="0"/>
    <x v="194"/>
    <x v="295"/>
    <x v="384"/>
    <x v="1"/>
    <x v="0"/>
  </r>
  <r>
    <x v="1"/>
    <x v="23"/>
    <x v="1308"/>
    <x v="686"/>
    <x v="825"/>
    <x v="258"/>
    <x v="1"/>
    <x v="0"/>
    <x v="160"/>
    <x v="160"/>
    <x v="413"/>
    <x v="459"/>
    <x v="116"/>
    <x v="472"/>
    <x v="0"/>
    <x v="472"/>
    <x v="36"/>
    <x v="167"/>
    <x v="1"/>
    <x v="511"/>
    <x v="0"/>
    <x v="511"/>
    <x v="6"/>
    <x v="101"/>
    <x v="1"/>
    <x v="0"/>
  </r>
  <r>
    <x v="1"/>
    <x v="23"/>
    <x v="1280"/>
    <x v="683"/>
    <x v="607"/>
    <x v="281"/>
    <x v="1"/>
    <x v="0"/>
    <x v="108"/>
    <x v="108"/>
    <x v="274"/>
    <x v="406"/>
    <x v="118"/>
    <x v="285"/>
    <x v="0"/>
    <x v="285"/>
    <x v="254"/>
    <x v="385"/>
    <x v="1"/>
    <x v="411"/>
    <x v="0"/>
    <x v="411"/>
    <x v="49"/>
    <x v="106"/>
    <x v="1"/>
    <x v="0"/>
  </r>
  <r>
    <x v="1"/>
    <x v="23"/>
    <x v="1326"/>
    <x v="690"/>
    <x v="1049"/>
    <x v="284"/>
    <x v="1"/>
    <x v="0"/>
    <x v="79"/>
    <x v="79"/>
    <x v="363"/>
    <x v="33"/>
    <x v="630"/>
    <x v="255"/>
    <x v="0"/>
    <x v="255"/>
    <x v="479"/>
    <x v="723"/>
    <x v="2"/>
    <x v="308"/>
    <x v="0"/>
    <x v="308"/>
    <x v="509"/>
    <x v="686"/>
    <x v="2"/>
    <x v="0"/>
  </r>
  <r>
    <x v="1"/>
    <x v="23"/>
    <x v="1269"/>
    <x v="682"/>
    <x v="486"/>
    <x v="301"/>
    <x v="1"/>
    <x v="0"/>
    <x v="131"/>
    <x v="131"/>
    <x v="208"/>
    <x v="448"/>
    <x v="32"/>
    <x v="445"/>
    <x v="0"/>
    <x v="445"/>
    <x v="10"/>
    <x v="16"/>
    <x v="1"/>
    <x v="436"/>
    <x v="0"/>
    <x v="436"/>
    <x v="20"/>
    <x v="36"/>
    <x v="1"/>
    <x v="0"/>
  </r>
  <r>
    <x v="1"/>
    <x v="23"/>
    <x v="1215"/>
    <x v="675"/>
    <x v="23"/>
    <x v="323"/>
    <x v="0"/>
    <x v="0"/>
    <x v="0"/>
    <x v="0"/>
    <x v="0"/>
    <x v="180"/>
    <x v="687"/>
    <x v="0"/>
    <x v="0"/>
    <x v="0"/>
    <x v="271"/>
    <x v="779"/>
    <x v="0"/>
    <x v="354"/>
    <x v="0"/>
    <x v="354"/>
    <x v="36"/>
    <x v="0"/>
    <x v="1"/>
    <x v="0"/>
  </r>
  <r>
    <x v="1"/>
    <x v="23"/>
    <x v="1285"/>
    <x v="685"/>
    <x v="724"/>
    <x v="329"/>
    <x v="1"/>
    <x v="0"/>
    <x v="139"/>
    <x v="139"/>
    <x v="442"/>
    <x v="350"/>
    <x v="358"/>
    <x v="446"/>
    <x v="0"/>
    <x v="446"/>
    <x v="419"/>
    <x v="518"/>
    <x v="2"/>
    <x v="465"/>
    <x v="0"/>
    <x v="465"/>
    <x v="203"/>
    <x v="388"/>
    <x v="1"/>
    <x v="0"/>
  </r>
  <r>
    <x v="1"/>
    <x v="23"/>
    <x v="1328"/>
    <x v="691"/>
    <x v="1031"/>
    <x v="412"/>
    <x v="1"/>
    <x v="0"/>
    <x v="23"/>
    <x v="23"/>
    <x v="6"/>
    <x v="275"/>
    <x v="7"/>
    <x v="55"/>
    <x v="0"/>
    <x v="55"/>
    <x v="196"/>
    <x v="4"/>
    <x v="1"/>
    <x v="0"/>
    <x v="0"/>
    <x v="0"/>
    <x v="325"/>
    <x v="424"/>
    <x v="0"/>
    <x v="0"/>
  </r>
  <r>
    <x v="1"/>
    <x v="23"/>
    <x v="1343"/>
    <x v="692"/>
    <x v="1242"/>
    <x v="458"/>
    <x v="0"/>
    <x v="0"/>
    <x v="0"/>
    <x v="0"/>
    <x v="0"/>
    <x v="180"/>
    <x v="687"/>
    <x v="78"/>
    <x v="0"/>
    <x v="78"/>
    <x v="161"/>
    <x v="0"/>
    <x v="1"/>
    <x v="239"/>
    <x v="0"/>
    <x v="239"/>
    <x v="80"/>
    <x v="0"/>
    <x v="1"/>
    <x v="0"/>
  </r>
  <r>
    <x v="1"/>
    <x v="23"/>
    <x v="1311"/>
    <x v="687"/>
    <x v="803"/>
    <x v="478"/>
    <x v="1"/>
    <x v="0"/>
    <x v="23"/>
    <x v="23"/>
    <x v="0"/>
    <x v="282"/>
    <x v="0"/>
    <x v="0"/>
    <x v="0"/>
    <x v="0"/>
    <x v="271"/>
    <x v="779"/>
    <x v="0"/>
    <x v="0"/>
    <x v="0"/>
    <x v="0"/>
    <x v="315"/>
    <x v="424"/>
    <x v="0"/>
    <x v="0"/>
  </r>
  <r>
    <x v="1"/>
    <x v="23"/>
    <x v="1320"/>
    <x v="688"/>
    <x v="894"/>
    <x v="491"/>
    <x v="1"/>
    <x v="0"/>
    <x v="23"/>
    <x v="23"/>
    <x v="0"/>
    <x v="282"/>
    <x v="0"/>
    <x v="0"/>
    <x v="0"/>
    <x v="0"/>
    <x v="271"/>
    <x v="779"/>
    <x v="0"/>
    <x v="6"/>
    <x v="0"/>
    <x v="6"/>
    <x v="303"/>
    <x v="0"/>
    <x v="1"/>
    <x v="1"/>
  </r>
  <r>
    <x v="1"/>
    <x v="23"/>
    <x v="1218"/>
    <x v="677"/>
    <x v="56"/>
    <x v="492"/>
    <x v="1"/>
    <x v="0"/>
    <x v="42"/>
    <x v="42"/>
    <x v="61"/>
    <x v="299"/>
    <x v="82"/>
    <x v="136"/>
    <x v="0"/>
    <x v="136"/>
    <x v="161"/>
    <x v="60"/>
    <x v="1"/>
    <x v="120"/>
    <x v="0"/>
    <x v="120"/>
    <x v="230"/>
    <x v="126"/>
    <x v="1"/>
    <x v="0"/>
  </r>
  <r>
    <x v="1"/>
    <x v="23"/>
    <x v="1231"/>
    <x v="678"/>
    <x v="203"/>
    <x v="518"/>
    <x v="1"/>
    <x v="0"/>
    <x v="94"/>
    <x v="94"/>
    <x v="260"/>
    <x v="375"/>
    <x v="163"/>
    <x v="319"/>
    <x v="0"/>
    <x v="319"/>
    <x v="131"/>
    <x v="206"/>
    <x v="1"/>
    <x v="350"/>
    <x v="0"/>
    <x v="350"/>
    <x v="112"/>
    <x v="187"/>
    <x v="1"/>
    <x v="0"/>
  </r>
  <r>
    <x v="1"/>
    <x v="23"/>
    <x v="1248"/>
    <x v="679"/>
    <x v="317"/>
    <x v="519"/>
    <x v="1"/>
    <x v="0"/>
    <x v="2"/>
    <x v="2"/>
    <x v="38"/>
    <x v="148"/>
    <x v="663"/>
    <x v="14"/>
    <x v="0"/>
    <x v="14"/>
    <x v="310"/>
    <x v="721"/>
    <x v="2"/>
    <x v="191"/>
    <x v="0"/>
    <x v="191"/>
    <x v="121"/>
    <x v="27"/>
    <x v="1"/>
    <x v="0"/>
  </r>
  <r>
    <x v="1"/>
    <x v="23"/>
    <x v="1348"/>
    <x v="693"/>
    <x v="1237"/>
    <x v="557"/>
    <x v="1"/>
    <x v="0"/>
    <x v="86"/>
    <x v="86"/>
    <x v="238"/>
    <x v="359"/>
    <x v="162"/>
    <x v="280"/>
    <x v="0"/>
    <x v="280"/>
    <x v="172"/>
    <x v="239"/>
    <x v="1"/>
    <x v="454"/>
    <x v="0"/>
    <x v="454"/>
    <x v="16"/>
    <x v="37"/>
    <x v="1"/>
    <x v="1"/>
  </r>
  <r>
    <x v="1"/>
    <x v="23"/>
    <x v="1257"/>
    <x v="681"/>
    <x v="360"/>
    <x v="566"/>
    <x v="1"/>
    <x v="0"/>
    <x v="125"/>
    <x v="125"/>
    <x v="308"/>
    <x v="435"/>
    <x v="96"/>
    <x v="362"/>
    <x v="0"/>
    <x v="362"/>
    <x v="108"/>
    <x v="195"/>
    <x v="1"/>
    <x v="420"/>
    <x v="0"/>
    <x v="420"/>
    <x v="53"/>
    <x v="131"/>
    <x v="1"/>
    <x v="0"/>
  </r>
  <r>
    <x v="1"/>
    <x v="23"/>
    <x v="1330"/>
    <x v="663"/>
    <x v="1020"/>
    <x v="576"/>
    <x v="1"/>
    <x v="0"/>
    <x v="184"/>
    <x v="184"/>
    <x v="519"/>
    <x v="59"/>
    <x v="485"/>
    <x v="547"/>
    <x v="0"/>
    <x v="547"/>
    <x v="89"/>
    <x v="365"/>
    <x v="1"/>
    <x v="536"/>
    <x v="0"/>
    <x v="536"/>
    <x v="495"/>
    <x v="473"/>
    <x v="2"/>
    <x v="0"/>
  </r>
  <r>
    <x v="1"/>
    <x v="23"/>
    <x v="1249"/>
    <x v="680"/>
    <x v="313"/>
    <x v="580"/>
    <x v="1"/>
    <x v="0"/>
    <x v="87"/>
    <x v="87"/>
    <x v="254"/>
    <x v="350"/>
    <x v="188"/>
    <x v="302"/>
    <x v="0"/>
    <x v="302"/>
    <x v="154"/>
    <x v="230"/>
    <x v="1"/>
    <x v="378"/>
    <x v="0"/>
    <x v="378"/>
    <x v="71"/>
    <x v="129"/>
    <x v="1"/>
    <x v="0"/>
  </r>
  <r>
    <x v="1"/>
    <x v="23"/>
    <x v="1364"/>
    <x v="694"/>
    <x v="1280"/>
    <x v="580"/>
    <x v="0"/>
    <x v="0"/>
    <x v="0"/>
    <x v="0"/>
    <x v="0"/>
    <x v="180"/>
    <x v="687"/>
    <x v="0"/>
    <x v="0"/>
    <x v="0"/>
    <x v="271"/>
    <x v="779"/>
    <x v="0"/>
    <x v="280"/>
    <x v="0"/>
    <x v="280"/>
    <x v="63"/>
    <x v="0"/>
    <x v="1"/>
    <x v="1"/>
  </r>
  <r>
    <x v="1"/>
    <x v="23"/>
    <x v="1321"/>
    <x v="689"/>
    <x v="897"/>
    <x v="621"/>
    <x v="1"/>
    <x v="0"/>
    <x v="86"/>
    <x v="86"/>
    <x v="300"/>
    <x v="273"/>
    <x v="336"/>
    <x v="350"/>
    <x v="0"/>
    <x v="350"/>
    <x v="129"/>
    <x v="228"/>
    <x v="1"/>
    <x v="396"/>
    <x v="0"/>
    <x v="396"/>
    <x v="79"/>
    <x v="161"/>
    <x v="1"/>
    <x v="0"/>
  </r>
  <r>
    <x v="1"/>
    <x v="23"/>
    <x v="1234"/>
    <x v="806"/>
    <x v="154"/>
    <x v="672"/>
    <x v="1"/>
    <x v="0"/>
    <x v="28"/>
    <x v="28"/>
    <x v="63"/>
    <x v="233"/>
    <x v="173"/>
    <x v="0"/>
    <x v="0"/>
    <x v="0"/>
    <x v="361"/>
    <x v="779"/>
    <x v="0"/>
    <x v="49"/>
    <x v="0"/>
    <x v="49"/>
    <x v="330"/>
    <x v="534"/>
    <x v="2"/>
    <x v="0"/>
  </r>
  <r>
    <x v="1"/>
    <x v="23"/>
    <x v="1260"/>
    <x v="822"/>
    <x v="405"/>
    <x v="689"/>
    <x v="1"/>
    <x v="0"/>
    <x v="23"/>
    <x v="23"/>
    <x v="4"/>
    <x v="277"/>
    <x v="4"/>
    <x v="14"/>
    <x v="0"/>
    <x v="14"/>
    <x v="246"/>
    <x v="15"/>
    <x v="1"/>
    <x v="26"/>
    <x v="0"/>
    <x v="26"/>
    <x v="274"/>
    <x v="13"/>
    <x v="1"/>
    <x v="1"/>
  </r>
  <r>
    <x v="1"/>
    <x v="23"/>
    <x v="1322"/>
    <x v="834"/>
    <x v="919"/>
    <x v="694"/>
    <x v="1"/>
    <x v="0"/>
    <x v="57"/>
    <x v="57"/>
    <x v="239"/>
    <x v="144"/>
    <x v="522"/>
    <x v="238"/>
    <x v="0"/>
    <x v="238"/>
    <x v="274"/>
    <x v="422"/>
    <x v="2"/>
    <x v="186"/>
    <x v="0"/>
    <x v="186"/>
    <x v="428"/>
    <x v="646"/>
    <x v="2"/>
    <x v="0"/>
  </r>
  <r>
    <x v="1"/>
    <x v="23"/>
    <x v="1357"/>
    <x v="899"/>
    <x v="1224"/>
    <x v="727"/>
    <x v="1"/>
    <x v="0"/>
    <x v="60"/>
    <x v="60"/>
    <x v="241"/>
    <x v="175"/>
    <x v="444"/>
    <x v="266"/>
    <x v="0"/>
    <x v="266"/>
    <x v="207"/>
    <x v="286"/>
    <x v="1"/>
    <x v="262"/>
    <x v="0"/>
    <x v="262"/>
    <x v="277"/>
    <x v="372"/>
    <x v="1"/>
    <x v="0"/>
  </r>
  <r>
    <x v="1"/>
    <x v="23"/>
    <x v="1356"/>
    <x v="865"/>
    <x v="1197"/>
    <x v="734"/>
    <x v="1"/>
    <x v="0"/>
    <x v="66"/>
    <x v="66"/>
    <x v="291"/>
    <x v="99"/>
    <x v="574"/>
    <x v="274"/>
    <x v="0"/>
    <x v="274"/>
    <x v="345"/>
    <x v="537"/>
    <x v="2"/>
    <x v="228"/>
    <x v="0"/>
    <x v="228"/>
    <x v="455"/>
    <x v="663"/>
    <x v="2"/>
    <x v="0"/>
  </r>
  <r>
    <x v="1"/>
    <x v="23"/>
    <x v="1300"/>
    <x v="921"/>
    <x v="637"/>
    <x v="746"/>
    <x v="1"/>
    <x v="0"/>
    <x v="134"/>
    <x v="134"/>
    <x v="209"/>
    <x v="452"/>
    <x v="30"/>
    <x v="188"/>
    <x v="0"/>
    <x v="188"/>
    <x v="331"/>
    <x v="547"/>
    <x v="2"/>
    <x v="493"/>
    <x v="0"/>
    <x v="493"/>
    <x v="3"/>
    <x v="15"/>
    <x v="1"/>
    <x v="0"/>
  </r>
  <r>
    <x v="1"/>
    <x v="23"/>
    <x v="1223"/>
    <x v="968"/>
    <x v="72"/>
    <x v="774"/>
    <x v="1"/>
    <x v="0"/>
    <x v="23"/>
    <x v="23"/>
    <x v="38"/>
    <x v="238"/>
    <x v="118"/>
    <x v="24"/>
    <x v="0"/>
    <x v="24"/>
    <x v="294"/>
    <x v="631"/>
    <x v="2"/>
    <x v="64"/>
    <x v="0"/>
    <x v="64"/>
    <x v="280"/>
    <x v="167"/>
    <x v="1"/>
    <x v="0"/>
  </r>
  <r>
    <x v="1"/>
    <x v="23"/>
    <x v="1236"/>
    <x v="1002"/>
    <x v="171"/>
    <x v="796"/>
    <x v="1"/>
    <x v="0"/>
    <x v="2"/>
    <x v="2"/>
    <x v="16"/>
    <x v="180"/>
    <x v="429"/>
    <x v="14"/>
    <x v="0"/>
    <x v="14"/>
    <x v="271"/>
    <x v="415"/>
    <x v="2"/>
    <x v="34"/>
    <x v="0"/>
    <x v="34"/>
    <x v="286"/>
    <x v="126"/>
    <x v="1"/>
    <x v="1"/>
  </r>
  <r>
    <x v="1"/>
    <x v="23"/>
    <x v="1358"/>
    <x v="1046"/>
    <x v="1258"/>
    <x v="819"/>
    <x v="1"/>
    <x v="0"/>
    <x v="23"/>
    <x v="23"/>
    <x v="16"/>
    <x v="261"/>
    <x v="43"/>
    <x v="0"/>
    <x v="0"/>
    <x v="0"/>
    <x v="310"/>
    <x v="779"/>
    <x v="0"/>
    <x v="7"/>
    <x v="0"/>
    <x v="7"/>
    <x v="337"/>
    <x v="735"/>
    <x v="2"/>
    <x v="1"/>
  </r>
  <r>
    <x v="1"/>
    <x v="23"/>
    <x v="1263"/>
    <x v="1106"/>
    <x v="373"/>
    <x v="856"/>
    <x v="1"/>
    <x v="0"/>
    <x v="57"/>
    <x v="57"/>
    <x v="262"/>
    <x v="94"/>
    <x v="590"/>
    <x v="300"/>
    <x v="0"/>
    <x v="300"/>
    <x v="188"/>
    <x v="274"/>
    <x v="1"/>
    <x v="322"/>
    <x v="0"/>
    <x v="322"/>
    <x v="187"/>
    <x v="267"/>
    <x v="1"/>
    <x v="0"/>
  </r>
  <r>
    <x v="1"/>
    <x v="23"/>
    <x v="1365"/>
    <x v="1160"/>
    <x v="1304"/>
    <x v="890"/>
    <x v="1"/>
    <x v="0"/>
    <x v="24"/>
    <x v="24"/>
    <x v="90"/>
    <x v="173"/>
    <x v="481"/>
    <x v="67"/>
    <x v="0"/>
    <x v="67"/>
    <x v="310"/>
    <x v="621"/>
    <x v="2"/>
    <x v="61"/>
    <x v="0"/>
    <x v="61"/>
    <x v="358"/>
    <x v="626"/>
    <x v="2"/>
    <x v="1"/>
  </r>
  <r>
    <x v="1"/>
    <x v="23"/>
    <x v="1338"/>
    <x v="1178"/>
    <x v="960"/>
    <x v="902"/>
    <x v="1"/>
    <x v="0"/>
    <x v="170"/>
    <x v="170"/>
    <x v="502"/>
    <x v="149"/>
    <x v="450"/>
    <x v="524"/>
    <x v="0"/>
    <x v="524"/>
    <x v="456"/>
    <x v="504"/>
    <x v="2"/>
    <x v="474"/>
    <x v="0"/>
    <x v="474"/>
    <x v="567"/>
    <x v="700"/>
    <x v="2"/>
    <x v="0"/>
  </r>
  <r>
    <x v="1"/>
    <x v="45"/>
    <x v="1199"/>
    <x v="863"/>
    <x v="993"/>
    <x v="734"/>
    <x v="1"/>
    <x v="0"/>
    <x v="5"/>
    <x v="5"/>
    <x v="29"/>
    <x v="167"/>
    <x v="588"/>
    <x v="0"/>
    <x v="0"/>
    <x v="0"/>
    <x v="327"/>
    <x v="779"/>
    <x v="0"/>
    <x v="0"/>
    <x v="0"/>
    <x v="0"/>
    <x v="366"/>
    <x v="424"/>
    <x v="0"/>
    <x v="0"/>
  </r>
  <r>
    <x v="1"/>
    <x v="45"/>
    <x v="1201"/>
    <x v="861"/>
    <x v="1302"/>
    <x v="734"/>
    <x v="1"/>
    <x v="0"/>
    <x v="8"/>
    <x v="8"/>
    <x v="16"/>
    <x v="197"/>
    <x v="170"/>
    <x v="0"/>
    <x v="0"/>
    <x v="0"/>
    <x v="310"/>
    <x v="779"/>
    <x v="0"/>
    <x v="16"/>
    <x v="0"/>
    <x v="16"/>
    <x v="316"/>
    <x v="458"/>
    <x v="2"/>
    <x v="0"/>
  </r>
  <r>
    <x v="1"/>
    <x v="45"/>
    <x v="1268"/>
    <x v="773"/>
    <x v="481"/>
    <x v="250"/>
    <x v="1"/>
    <x v="0"/>
    <x v="27"/>
    <x v="27"/>
    <x v="16"/>
    <x v="279"/>
    <x v="30"/>
    <x v="50"/>
    <x v="0"/>
    <x v="50"/>
    <x v="220"/>
    <x v="46"/>
    <x v="1"/>
    <x v="30"/>
    <x v="0"/>
    <x v="30"/>
    <x v="292"/>
    <x v="144"/>
    <x v="1"/>
    <x v="0"/>
  </r>
  <r>
    <x v="1"/>
    <x v="45"/>
    <x v="1283"/>
    <x v="774"/>
    <x v="652"/>
    <x v="258"/>
    <x v="1"/>
    <x v="0"/>
    <x v="63"/>
    <x v="63"/>
    <x v="276"/>
    <x v="110"/>
    <x v="567"/>
    <x v="236"/>
    <x v="0"/>
    <x v="236"/>
    <x v="383"/>
    <x v="610"/>
    <x v="2"/>
    <x v="211"/>
    <x v="0"/>
    <x v="211"/>
    <x v="445"/>
    <x v="658"/>
    <x v="2"/>
    <x v="0"/>
  </r>
  <r>
    <x v="1"/>
    <x v="45"/>
    <x v="1317"/>
    <x v="775"/>
    <x v="884"/>
    <x v="271"/>
    <x v="1"/>
    <x v="0"/>
    <x v="89"/>
    <x v="89"/>
    <x v="331"/>
    <x v="181"/>
    <x v="428"/>
    <x v="343"/>
    <x v="0"/>
    <x v="343"/>
    <x v="278"/>
    <x v="421"/>
    <x v="2"/>
    <x v="290"/>
    <x v="0"/>
    <x v="290"/>
    <x v="466"/>
    <x v="636"/>
    <x v="2"/>
    <x v="0"/>
  </r>
  <r>
    <x v="1"/>
    <x v="45"/>
    <x v="1228"/>
    <x v="771"/>
    <x v="169"/>
    <x v="273"/>
    <x v="1"/>
    <x v="0"/>
    <x v="53"/>
    <x v="53"/>
    <x v="135"/>
    <x v="294"/>
    <x v="170"/>
    <x v="196"/>
    <x v="0"/>
    <x v="196"/>
    <x v="163"/>
    <x v="149"/>
    <x v="1"/>
    <x v="95"/>
    <x v="0"/>
    <x v="95"/>
    <x v="394"/>
    <x v="679"/>
    <x v="2"/>
    <x v="0"/>
  </r>
  <r>
    <x v="1"/>
    <x v="45"/>
    <x v="1242"/>
    <x v="772"/>
    <x v="267"/>
    <x v="287"/>
    <x v="1"/>
    <x v="0"/>
    <x v="120"/>
    <x v="120"/>
    <x v="360"/>
    <x v="381"/>
    <x v="229"/>
    <x v="412"/>
    <x v="0"/>
    <x v="412"/>
    <x v="80"/>
    <x v="204"/>
    <x v="1"/>
    <x v="360"/>
    <x v="0"/>
    <x v="360"/>
    <x v="406"/>
    <x v="505"/>
    <x v="2"/>
    <x v="0"/>
  </r>
  <r>
    <x v="1"/>
    <x v="45"/>
    <x v="1344"/>
    <x v="776"/>
    <x v="1115"/>
    <x v="462"/>
    <x v="1"/>
    <x v="0"/>
    <x v="90"/>
    <x v="90"/>
    <x v="219"/>
    <x v="383"/>
    <x v="121"/>
    <x v="282"/>
    <x v="0"/>
    <x v="282"/>
    <x v="139"/>
    <x v="177"/>
    <x v="1"/>
    <x v="237"/>
    <x v="0"/>
    <x v="237"/>
    <x v="296"/>
    <x v="396"/>
    <x v="1"/>
    <x v="0"/>
  </r>
  <r>
    <x v="1"/>
    <x v="45"/>
    <x v="1200"/>
    <x v="897"/>
    <x v="998"/>
    <x v="720"/>
    <x v="1"/>
    <x v="0"/>
    <x v="5"/>
    <x v="5"/>
    <x v="21"/>
    <x v="180"/>
    <x v="429"/>
    <x v="14"/>
    <x v="0"/>
    <x v="14"/>
    <x v="282"/>
    <x v="599"/>
    <x v="2"/>
    <x v="0"/>
    <x v="0"/>
    <x v="0"/>
    <x v="358"/>
    <x v="424"/>
    <x v="0"/>
    <x v="0"/>
  </r>
  <r>
    <x v="1"/>
    <x v="45"/>
    <x v="1197"/>
    <x v="1028"/>
    <x v="381"/>
    <x v="808"/>
    <x v="1"/>
    <x v="0"/>
    <x v="52"/>
    <x v="52"/>
    <x v="26"/>
    <x v="360"/>
    <x v="15"/>
    <x v="202"/>
    <x v="0"/>
    <x v="202"/>
    <x v="86"/>
    <x v="5"/>
    <x v="1"/>
    <x v="205"/>
    <x v="0"/>
    <x v="205"/>
    <x v="106"/>
    <x v="14"/>
    <x v="1"/>
    <x v="0"/>
  </r>
  <r>
    <x v="1"/>
    <x v="45"/>
    <x v="1196"/>
    <x v="1086"/>
    <x v="32"/>
    <x v="842"/>
    <x v="1"/>
    <x v="0"/>
    <x v="32"/>
    <x v="32"/>
    <x v="57"/>
    <x v="258"/>
    <x v="117"/>
    <x v="45"/>
    <x v="0"/>
    <x v="45"/>
    <x v="290"/>
    <x v="561"/>
    <x v="2"/>
    <x v="44"/>
    <x v="0"/>
    <x v="44"/>
    <x v="325"/>
    <x v="509"/>
    <x v="2"/>
    <x v="0"/>
  </r>
  <r>
    <x v="2"/>
    <x v="52"/>
    <x v="1299"/>
    <x v="864"/>
    <x v="777"/>
    <x v="734"/>
    <x v="1"/>
    <x v="0"/>
    <x v="47"/>
    <x v="47"/>
    <x v="289"/>
    <x v="47"/>
    <x v="659"/>
    <x v="309"/>
    <x v="0"/>
    <x v="309"/>
    <x v="226"/>
    <x v="351"/>
    <x v="1"/>
    <x v="247"/>
    <x v="0"/>
    <x v="247"/>
    <x v="429"/>
    <x v="612"/>
    <x v="2"/>
    <x v="0"/>
  </r>
  <r>
    <x v="2"/>
    <x v="52"/>
    <x v="202"/>
    <x v="777"/>
    <x v="273"/>
    <x v="155"/>
    <x v="1"/>
    <x v="0"/>
    <x v="47"/>
    <x v="47"/>
    <x v="194"/>
    <x v="152"/>
    <x v="517"/>
    <x v="184"/>
    <x v="0"/>
    <x v="184"/>
    <x v="305"/>
    <x v="497"/>
    <x v="2"/>
    <x v="169"/>
    <x v="0"/>
    <x v="169"/>
    <x v="386"/>
    <x v="584"/>
    <x v="2"/>
    <x v="0"/>
  </r>
  <r>
    <x v="2"/>
    <x v="52"/>
    <x v="1361"/>
    <x v="794"/>
    <x v="1290"/>
    <x v="231"/>
    <x v="1"/>
    <x v="0"/>
    <x v="23"/>
    <x v="23"/>
    <x v="83"/>
    <x v="182"/>
    <x v="417"/>
    <x v="102"/>
    <x v="0"/>
    <x v="102"/>
    <x v="237"/>
    <x v="234"/>
    <x v="1"/>
    <x v="241"/>
    <x v="0"/>
    <x v="241"/>
    <x v="108"/>
    <x v="53"/>
    <x v="1"/>
    <x v="0"/>
  </r>
  <r>
    <x v="2"/>
    <x v="52"/>
    <x v="1240"/>
    <x v="780"/>
    <x v="262"/>
    <x v="304"/>
    <x v="1"/>
    <x v="0"/>
    <x v="42"/>
    <x v="42"/>
    <x v="0"/>
    <x v="339"/>
    <x v="0"/>
    <x v="0"/>
    <x v="0"/>
    <x v="0"/>
    <x v="271"/>
    <x v="779"/>
    <x v="0"/>
    <x v="0"/>
    <x v="0"/>
    <x v="0"/>
    <x v="315"/>
    <x v="424"/>
    <x v="0"/>
    <x v="1"/>
  </r>
  <r>
    <x v="2"/>
    <x v="52"/>
    <x v="1229"/>
    <x v="779"/>
    <x v="216"/>
    <x v="318"/>
    <x v="1"/>
    <x v="0"/>
    <x v="66"/>
    <x v="66"/>
    <x v="329"/>
    <x v="49"/>
    <x v="632"/>
    <x v="325"/>
    <x v="0"/>
    <x v="325"/>
    <x v="355"/>
    <x v="530"/>
    <x v="2"/>
    <x v="359"/>
    <x v="0"/>
    <x v="359"/>
    <x v="219"/>
    <x v="346"/>
    <x v="1"/>
    <x v="0"/>
  </r>
  <r>
    <x v="2"/>
    <x v="52"/>
    <x v="1216"/>
    <x v="778"/>
    <x v="30"/>
    <x v="341"/>
    <x v="1"/>
    <x v="0"/>
    <x v="13"/>
    <x v="13"/>
    <x v="50"/>
    <x v="178"/>
    <x v="461"/>
    <x v="48"/>
    <x v="0"/>
    <x v="48"/>
    <x v="273"/>
    <x v="431"/>
    <x v="2"/>
    <x v="26"/>
    <x v="0"/>
    <x v="26"/>
    <x v="348"/>
    <x v="659"/>
    <x v="2"/>
    <x v="0"/>
  </r>
  <r>
    <x v="2"/>
    <x v="52"/>
    <x v="1275"/>
    <x v="784"/>
    <x v="539"/>
    <x v="386"/>
    <x v="1"/>
    <x v="0"/>
    <x v="66"/>
    <x v="66"/>
    <x v="90"/>
    <x v="377"/>
    <x v="47"/>
    <x v="0"/>
    <x v="0"/>
    <x v="0"/>
    <x v="395"/>
    <x v="779"/>
    <x v="0"/>
    <x v="14"/>
    <x v="0"/>
    <x v="14"/>
    <x v="412"/>
    <x v="788"/>
    <x v="2"/>
    <x v="0"/>
  </r>
  <r>
    <x v="2"/>
    <x v="52"/>
    <x v="1327"/>
    <x v="789"/>
    <x v="995"/>
    <x v="388"/>
    <x v="1"/>
    <x v="0"/>
    <x v="23"/>
    <x v="23"/>
    <x v="145"/>
    <x v="93"/>
    <x v="660"/>
    <x v="122"/>
    <x v="0"/>
    <x v="122"/>
    <x v="329"/>
    <x v="607"/>
    <x v="2"/>
    <x v="184"/>
    <x v="0"/>
    <x v="184"/>
    <x v="266"/>
    <x v="306"/>
    <x v="1"/>
    <x v="0"/>
  </r>
  <r>
    <x v="2"/>
    <x v="52"/>
    <x v="1289"/>
    <x v="785"/>
    <x v="735"/>
    <x v="429"/>
    <x v="1"/>
    <x v="0"/>
    <x v="108"/>
    <x v="108"/>
    <x v="409"/>
    <x v="27"/>
    <x v="603"/>
    <x v="429"/>
    <x v="0"/>
    <x v="429"/>
    <x v="306"/>
    <x v="432"/>
    <x v="2"/>
    <x v="445"/>
    <x v="0"/>
    <x v="445"/>
    <x v="179"/>
    <x v="364"/>
    <x v="1"/>
    <x v="0"/>
  </r>
  <r>
    <x v="2"/>
    <x v="52"/>
    <x v="1342"/>
    <x v="791"/>
    <x v="1159"/>
    <x v="436"/>
    <x v="1"/>
    <x v="0"/>
    <x v="66"/>
    <x v="66"/>
    <x v="394"/>
    <x v="7"/>
    <x v="679"/>
    <x v="350"/>
    <x v="0"/>
    <x v="350"/>
    <x v="477"/>
    <x v="688"/>
    <x v="2"/>
    <x v="302"/>
    <x v="0"/>
    <x v="302"/>
    <x v="539"/>
    <x v="736"/>
    <x v="2"/>
    <x v="0"/>
  </r>
  <r>
    <x v="2"/>
    <x v="52"/>
    <x v="1267"/>
    <x v="782"/>
    <x v="437"/>
    <x v="450"/>
    <x v="1"/>
    <x v="0"/>
    <x v="46"/>
    <x v="46"/>
    <x v="193"/>
    <x v="142"/>
    <x v="544"/>
    <x v="179"/>
    <x v="0"/>
    <x v="179"/>
    <x v="318"/>
    <x v="532"/>
    <x v="2"/>
    <x v="311"/>
    <x v="0"/>
    <x v="311"/>
    <x v="110"/>
    <x v="140"/>
    <x v="1"/>
    <x v="0"/>
  </r>
  <r>
    <x v="2"/>
    <x v="52"/>
    <x v="1246"/>
    <x v="781"/>
    <x v="274"/>
    <x v="451"/>
    <x v="1"/>
    <x v="0"/>
    <x v="42"/>
    <x v="42"/>
    <x v="20"/>
    <x v="326"/>
    <x v="19"/>
    <x v="237"/>
    <x v="0"/>
    <x v="237"/>
    <x v="67"/>
    <x v="2"/>
    <x v="1"/>
    <x v="14"/>
    <x v="0"/>
    <x v="14"/>
    <x v="327"/>
    <x v="630"/>
    <x v="2"/>
    <x v="0"/>
  </r>
  <r>
    <x v="2"/>
    <x v="52"/>
    <x v="1270"/>
    <x v="783"/>
    <x v="514"/>
    <x v="491"/>
    <x v="1"/>
    <x v="0"/>
    <x v="42"/>
    <x v="42"/>
    <x v="0"/>
    <x v="339"/>
    <x v="0"/>
    <x v="0"/>
    <x v="0"/>
    <x v="0"/>
    <x v="271"/>
    <x v="779"/>
    <x v="0"/>
    <x v="14"/>
    <x v="0"/>
    <x v="14"/>
    <x v="292"/>
    <x v="0"/>
    <x v="1"/>
    <x v="0"/>
  </r>
  <r>
    <x v="2"/>
    <x v="52"/>
    <x v="1294"/>
    <x v="787"/>
    <x v="662"/>
    <x v="506"/>
    <x v="1"/>
    <x v="0"/>
    <x v="42"/>
    <x v="42"/>
    <x v="60"/>
    <x v="300"/>
    <x v="79"/>
    <x v="157"/>
    <x v="0"/>
    <x v="157"/>
    <x v="128"/>
    <x v="36"/>
    <x v="1"/>
    <x v="0"/>
    <x v="0"/>
    <x v="0"/>
    <x v="396"/>
    <x v="424"/>
    <x v="0"/>
    <x v="0"/>
  </r>
  <r>
    <x v="2"/>
    <x v="52"/>
    <x v="1295"/>
    <x v="788"/>
    <x v="749"/>
    <x v="507"/>
    <x v="1"/>
    <x v="0"/>
    <x v="198"/>
    <x v="198"/>
    <x v="536"/>
    <x v="0"/>
    <x v="634"/>
    <x v="560"/>
    <x v="0"/>
    <x v="560"/>
    <x v="508"/>
    <x v="624"/>
    <x v="2"/>
    <x v="552"/>
    <x v="0"/>
    <x v="552"/>
    <x v="577"/>
    <x v="608"/>
    <x v="2"/>
    <x v="0"/>
  </r>
  <r>
    <x v="2"/>
    <x v="52"/>
    <x v="1346"/>
    <x v="792"/>
    <x v="1110"/>
    <x v="523"/>
    <x v="1"/>
    <x v="0"/>
    <x v="23"/>
    <x v="23"/>
    <x v="87"/>
    <x v="173"/>
    <x v="482"/>
    <x v="150"/>
    <x v="0"/>
    <x v="150"/>
    <x v="161"/>
    <x v="92"/>
    <x v="1"/>
    <x v="36"/>
    <x v="0"/>
    <x v="36"/>
    <x v="383"/>
    <x v="726"/>
    <x v="2"/>
    <x v="0"/>
  </r>
  <r>
    <x v="2"/>
    <x v="52"/>
    <x v="1331"/>
    <x v="790"/>
    <x v="1010"/>
    <x v="590"/>
    <x v="1"/>
    <x v="0"/>
    <x v="124"/>
    <x v="124"/>
    <x v="468"/>
    <x v="5"/>
    <x v="644"/>
    <x v="434"/>
    <x v="0"/>
    <x v="434"/>
    <x v="503"/>
    <x v="685"/>
    <x v="2"/>
    <x v="377"/>
    <x v="0"/>
    <x v="377"/>
    <x v="565"/>
    <x v="753"/>
    <x v="2"/>
    <x v="0"/>
  </r>
  <r>
    <x v="2"/>
    <x v="52"/>
    <x v="1350"/>
    <x v="793"/>
    <x v="1164"/>
    <x v="608"/>
    <x v="1"/>
    <x v="0"/>
    <x v="131"/>
    <x v="131"/>
    <x v="380"/>
    <x v="409"/>
    <x v="193"/>
    <x v="480"/>
    <x v="0"/>
    <x v="480"/>
    <x v="13"/>
    <x v="81"/>
    <x v="1"/>
    <x v="310"/>
    <x v="0"/>
    <x v="310"/>
    <x v="529"/>
    <x v="711"/>
    <x v="2"/>
    <x v="0"/>
  </r>
  <r>
    <x v="2"/>
    <x v="52"/>
    <x v="1258"/>
    <x v="804"/>
    <x v="348"/>
    <x v="672"/>
    <x v="1"/>
    <x v="0"/>
    <x v="67"/>
    <x v="67"/>
    <x v="0"/>
    <x v="400"/>
    <x v="0"/>
    <x v="12"/>
    <x v="0"/>
    <x v="12"/>
    <x v="244"/>
    <x v="0"/>
    <x v="1"/>
    <x v="0"/>
    <x v="0"/>
    <x v="0"/>
    <x v="315"/>
    <x v="424"/>
    <x v="0"/>
    <x v="1"/>
  </r>
  <r>
    <x v="2"/>
    <x v="52"/>
    <x v="1334"/>
    <x v="807"/>
    <x v="1027"/>
    <x v="672"/>
    <x v="1"/>
    <x v="0"/>
    <x v="42"/>
    <x v="42"/>
    <x v="310"/>
    <x v="25"/>
    <x v="680"/>
    <x v="208"/>
    <x v="0"/>
    <x v="208"/>
    <x v="454"/>
    <x v="708"/>
    <x v="2"/>
    <x v="161"/>
    <x v="0"/>
    <x v="161"/>
    <x v="515"/>
    <x v="754"/>
    <x v="2"/>
    <x v="0"/>
  </r>
  <r>
    <x v="2"/>
    <x v="52"/>
    <x v="1354"/>
    <x v="839"/>
    <x v="1245"/>
    <x v="701"/>
    <x v="1"/>
    <x v="0"/>
    <x v="42"/>
    <x v="42"/>
    <x v="260"/>
    <x v="50"/>
    <x v="664"/>
    <x v="259"/>
    <x v="0"/>
    <x v="259"/>
    <x v="297"/>
    <x v="458"/>
    <x v="2"/>
    <x v="255"/>
    <x v="0"/>
    <x v="255"/>
    <x v="376"/>
    <x v="516"/>
    <x v="2"/>
    <x v="0"/>
  </r>
  <r>
    <x v="2"/>
    <x v="52"/>
    <x v="1355"/>
    <x v="841"/>
    <x v="1059"/>
    <x v="703"/>
    <x v="1"/>
    <x v="0"/>
    <x v="53"/>
    <x v="53"/>
    <x v="268"/>
    <x v="73"/>
    <x v="613"/>
    <x v="293"/>
    <x v="0"/>
    <x v="293"/>
    <x v="223"/>
    <x v="337"/>
    <x v="1"/>
    <x v="153"/>
    <x v="0"/>
    <x v="153"/>
    <x v="483"/>
    <x v="738"/>
    <x v="2"/>
    <x v="0"/>
  </r>
  <r>
    <x v="2"/>
    <x v="52"/>
    <x v="1220"/>
    <x v="857"/>
    <x v="29"/>
    <x v="704"/>
    <x v="1"/>
    <x v="0"/>
    <x v="19"/>
    <x v="19"/>
    <x v="68"/>
    <x v="180"/>
    <x v="429"/>
    <x v="64"/>
    <x v="0"/>
    <x v="64"/>
    <x v="274"/>
    <x v="446"/>
    <x v="2"/>
    <x v="65"/>
    <x v="0"/>
    <x v="65"/>
    <x v="315"/>
    <x v="424"/>
    <x v="2"/>
    <x v="0"/>
  </r>
  <r>
    <x v="2"/>
    <x v="52"/>
    <x v="1221"/>
    <x v="895"/>
    <x v="111"/>
    <x v="719"/>
    <x v="1"/>
    <x v="0"/>
    <x v="86"/>
    <x v="86"/>
    <x v="0"/>
    <x v="424"/>
    <x v="0"/>
    <x v="0"/>
    <x v="0"/>
    <x v="0"/>
    <x v="271"/>
    <x v="779"/>
    <x v="0"/>
    <x v="0"/>
    <x v="0"/>
    <x v="0"/>
    <x v="315"/>
    <x v="424"/>
    <x v="0"/>
    <x v="0"/>
  </r>
  <r>
    <x v="2"/>
    <x v="52"/>
    <x v="1301"/>
    <x v="931"/>
    <x v="766"/>
    <x v="754"/>
    <x v="1"/>
    <x v="0"/>
    <x v="94"/>
    <x v="94"/>
    <x v="207"/>
    <x v="399"/>
    <x v="95"/>
    <x v="296"/>
    <x v="0"/>
    <x v="296"/>
    <x v="117"/>
    <x v="137"/>
    <x v="1"/>
    <x v="218"/>
    <x v="0"/>
    <x v="218"/>
    <x v="317"/>
    <x v="426"/>
    <x v="2"/>
    <x v="0"/>
  </r>
  <r>
    <x v="2"/>
    <x v="52"/>
    <x v="1302"/>
    <x v="987"/>
    <x v="736"/>
    <x v="785"/>
    <x v="1"/>
    <x v="0"/>
    <x v="113"/>
    <x v="113"/>
    <x v="406"/>
    <x v="64"/>
    <x v="566"/>
    <x v="416"/>
    <x v="0"/>
    <x v="416"/>
    <x v="400"/>
    <x v="522"/>
    <x v="2"/>
    <x v="428"/>
    <x v="0"/>
    <x v="428"/>
    <x v="324"/>
    <x v="427"/>
    <x v="2"/>
    <x v="0"/>
  </r>
  <r>
    <x v="2"/>
    <x v="52"/>
    <x v="1303"/>
    <x v="1040"/>
    <x v="717"/>
    <x v="815"/>
    <x v="1"/>
    <x v="0"/>
    <x v="23"/>
    <x v="23"/>
    <x v="156"/>
    <x v="81"/>
    <x v="666"/>
    <x v="48"/>
    <x v="0"/>
    <x v="48"/>
    <x v="414"/>
    <x v="759"/>
    <x v="2"/>
    <x v="202"/>
    <x v="0"/>
    <x v="202"/>
    <x v="241"/>
    <x v="258"/>
    <x v="1"/>
    <x v="0"/>
  </r>
  <r>
    <x v="2"/>
    <x v="52"/>
    <x v="1304"/>
    <x v="1041"/>
    <x v="660"/>
    <x v="816"/>
    <x v="1"/>
    <x v="0"/>
    <x v="101"/>
    <x v="101"/>
    <x v="396"/>
    <x v="37"/>
    <x v="601"/>
    <x v="382"/>
    <x v="0"/>
    <x v="382"/>
    <x v="450"/>
    <x v="609"/>
    <x v="2"/>
    <x v="352"/>
    <x v="0"/>
    <x v="352"/>
    <x v="528"/>
    <x v="688"/>
    <x v="2"/>
    <x v="0"/>
  </r>
  <r>
    <x v="2"/>
    <x v="52"/>
    <x v="1237"/>
    <x v="1075"/>
    <x v="206"/>
    <x v="833"/>
    <x v="1"/>
    <x v="0"/>
    <x v="66"/>
    <x v="66"/>
    <x v="333"/>
    <x v="42"/>
    <x v="635"/>
    <x v="336"/>
    <x v="0"/>
    <x v="336"/>
    <x v="319"/>
    <x v="470"/>
    <x v="2"/>
    <x v="273"/>
    <x v="0"/>
    <x v="273"/>
    <x v="478"/>
    <x v="662"/>
    <x v="2"/>
    <x v="0"/>
  </r>
  <r>
    <x v="2"/>
    <x v="52"/>
    <x v="1224"/>
    <x v="1100"/>
    <x v="54"/>
    <x v="851"/>
    <x v="1"/>
    <x v="0"/>
    <x v="53"/>
    <x v="53"/>
    <x v="233"/>
    <x v="134"/>
    <x v="550"/>
    <x v="235"/>
    <x v="0"/>
    <x v="235"/>
    <x v="270"/>
    <x v="412"/>
    <x v="1"/>
    <x v="177"/>
    <x v="0"/>
    <x v="177"/>
    <x v="430"/>
    <x v="666"/>
    <x v="2"/>
    <x v="0"/>
  </r>
  <r>
    <x v="2"/>
    <x v="52"/>
    <x v="1360"/>
    <x v="1115"/>
    <x v="1070"/>
    <x v="863"/>
    <x v="1"/>
    <x v="0"/>
    <x v="23"/>
    <x v="23"/>
    <x v="76"/>
    <x v="190"/>
    <x v="373"/>
    <x v="111"/>
    <x v="0"/>
    <x v="111"/>
    <x v="213"/>
    <x v="151"/>
    <x v="1"/>
    <x v="250"/>
    <x v="0"/>
    <x v="250"/>
    <x v="97"/>
    <x v="42"/>
    <x v="1"/>
    <x v="0"/>
  </r>
  <r>
    <x v="2"/>
    <x v="52"/>
    <x v="1337"/>
    <x v="1169"/>
    <x v="984"/>
    <x v="895"/>
    <x v="1"/>
    <x v="0"/>
    <x v="8"/>
    <x v="8"/>
    <x v="13"/>
    <x v="201"/>
    <x v="125"/>
    <x v="27"/>
    <x v="0"/>
    <x v="27"/>
    <x v="244"/>
    <x v="84"/>
    <x v="1"/>
    <x v="55"/>
    <x v="0"/>
    <x v="55"/>
    <x v="257"/>
    <x v="50"/>
    <x v="1"/>
    <x v="0"/>
  </r>
  <r>
    <x v="2"/>
    <x v="52"/>
    <x v="1225"/>
    <x v="1210"/>
    <x v="28"/>
    <x v="916"/>
    <x v="1"/>
    <x v="0"/>
    <x v="23"/>
    <x v="23"/>
    <x v="114"/>
    <x v="134"/>
    <x v="613"/>
    <x v="80"/>
    <x v="0"/>
    <x v="80"/>
    <x v="329"/>
    <x v="652"/>
    <x v="2"/>
    <x v="26"/>
    <x v="0"/>
    <x v="26"/>
    <x v="419"/>
    <x v="772"/>
    <x v="2"/>
    <x v="0"/>
  </r>
  <r>
    <x v="2"/>
    <x v="52"/>
    <x v="1306"/>
    <x v="1211"/>
    <x v="758"/>
    <x v="917"/>
    <x v="1"/>
    <x v="0"/>
    <x v="23"/>
    <x v="23"/>
    <x v="106"/>
    <x v="143"/>
    <x v="594"/>
    <x v="59"/>
    <x v="0"/>
    <x v="59"/>
    <x v="344"/>
    <x v="705"/>
    <x v="2"/>
    <x v="155"/>
    <x v="0"/>
    <x v="155"/>
    <x v="243"/>
    <x v="208"/>
    <x v="1"/>
    <x v="0"/>
  </r>
  <r>
    <x v="2"/>
    <x v="52"/>
    <x v="1307"/>
    <x v="1242"/>
    <x v="756"/>
    <x v="931"/>
    <x v="1"/>
    <x v="0"/>
    <x v="1"/>
    <x v="1"/>
    <x v="13"/>
    <x v="180"/>
    <x v="429"/>
    <x v="9"/>
    <x v="0"/>
    <x v="9"/>
    <x v="279"/>
    <x v="599"/>
    <x v="2"/>
    <x v="14"/>
    <x v="0"/>
    <x v="14"/>
    <x v="315"/>
    <x v="424"/>
    <x v="2"/>
    <x v="0"/>
  </r>
  <r>
    <x v="2"/>
    <x v="52"/>
    <x v="1314"/>
    <x v="1255"/>
    <x v="855"/>
    <x v="939"/>
    <x v="1"/>
    <x v="0"/>
    <x v="42"/>
    <x v="42"/>
    <x v="0"/>
    <x v="339"/>
    <x v="0"/>
    <x v="0"/>
    <x v="0"/>
    <x v="0"/>
    <x v="271"/>
    <x v="779"/>
    <x v="0"/>
    <x v="160"/>
    <x v="0"/>
    <x v="160"/>
    <x v="125"/>
    <x v="0"/>
    <x v="1"/>
    <x v="0"/>
  </r>
  <r>
    <x v="2"/>
    <x v="52"/>
    <x v="1340"/>
    <x v="1258"/>
    <x v="1017"/>
    <x v="941"/>
    <x v="1"/>
    <x v="0"/>
    <x v="23"/>
    <x v="23"/>
    <x v="0"/>
    <x v="282"/>
    <x v="0"/>
    <x v="48"/>
    <x v="0"/>
    <x v="48"/>
    <x v="198"/>
    <x v="0"/>
    <x v="1"/>
    <x v="36"/>
    <x v="0"/>
    <x v="36"/>
    <x v="257"/>
    <x v="0"/>
    <x v="1"/>
    <x v="0"/>
  </r>
  <r>
    <x v="2"/>
    <x v="52"/>
    <x v="1255"/>
    <x v="1282"/>
    <x v="343"/>
    <x v="952"/>
    <x v="1"/>
    <x v="0"/>
    <x v="19"/>
    <x v="19"/>
    <x v="0"/>
    <x v="264"/>
    <x v="0"/>
    <x v="0"/>
    <x v="0"/>
    <x v="0"/>
    <x v="271"/>
    <x v="779"/>
    <x v="0"/>
    <x v="141"/>
    <x v="0"/>
    <x v="141"/>
    <x v="141"/>
    <x v="0"/>
    <x v="1"/>
    <x v="0"/>
  </r>
  <r>
    <x v="2"/>
    <x v="10"/>
    <x v="1261"/>
    <x v="868"/>
    <x v="399"/>
    <x v="734"/>
    <x v="1"/>
    <x v="0"/>
    <x v="53"/>
    <x v="53"/>
    <x v="210"/>
    <x v="175"/>
    <x v="449"/>
    <x v="80"/>
    <x v="0"/>
    <x v="80"/>
    <x v="440"/>
    <x v="754"/>
    <x v="2"/>
    <x v="93"/>
    <x v="0"/>
    <x v="93"/>
    <x v="472"/>
    <x v="757"/>
    <x v="2"/>
    <x v="0"/>
  </r>
  <r>
    <x v="2"/>
    <x v="10"/>
    <x v="1279"/>
    <x v="645"/>
    <x v="612"/>
    <x v="229"/>
    <x v="1"/>
    <x v="0"/>
    <x v="66"/>
    <x v="66"/>
    <x v="334"/>
    <x v="41"/>
    <x v="637"/>
    <x v="333"/>
    <x v="0"/>
    <x v="333"/>
    <x v="329"/>
    <x v="484"/>
    <x v="2"/>
    <x v="301"/>
    <x v="0"/>
    <x v="301"/>
    <x v="450"/>
    <x v="613"/>
    <x v="2"/>
    <x v="0"/>
  </r>
  <r>
    <x v="2"/>
    <x v="10"/>
    <x v="1316"/>
    <x v="650"/>
    <x v="882"/>
    <x v="270"/>
    <x v="1"/>
    <x v="0"/>
    <x v="42"/>
    <x v="42"/>
    <x v="152"/>
    <x v="175"/>
    <x v="451"/>
    <x v="244"/>
    <x v="0"/>
    <x v="244"/>
    <x v="119"/>
    <x v="101"/>
    <x v="1"/>
    <x v="231"/>
    <x v="0"/>
    <x v="231"/>
    <x v="187"/>
    <x v="175"/>
    <x v="1"/>
    <x v="0"/>
  </r>
  <r>
    <x v="2"/>
    <x v="10"/>
    <x v="1310"/>
    <x v="649"/>
    <x v="833"/>
    <x v="290"/>
    <x v="1"/>
    <x v="0"/>
    <x v="66"/>
    <x v="66"/>
    <x v="301"/>
    <x v="76"/>
    <x v="594"/>
    <x v="344"/>
    <x v="0"/>
    <x v="344"/>
    <x v="148"/>
    <x v="254"/>
    <x v="1"/>
    <x v="364"/>
    <x v="0"/>
    <x v="364"/>
    <x v="128"/>
    <x v="231"/>
    <x v="1"/>
    <x v="0"/>
  </r>
  <r>
    <x v="2"/>
    <x v="10"/>
    <x v="1281"/>
    <x v="646"/>
    <x v="621"/>
    <x v="339"/>
    <x v="1"/>
    <x v="0"/>
    <x v="5"/>
    <x v="5"/>
    <x v="49"/>
    <x v="140"/>
    <x v="663"/>
    <x v="12"/>
    <x v="0"/>
    <x v="12"/>
    <x v="329"/>
    <x v="753"/>
    <x v="2"/>
    <x v="46"/>
    <x v="0"/>
    <x v="46"/>
    <x v="313"/>
    <x v="402"/>
    <x v="1"/>
    <x v="0"/>
  </r>
  <r>
    <x v="2"/>
    <x v="10"/>
    <x v="1341"/>
    <x v="651"/>
    <x v="1078"/>
    <x v="341"/>
    <x v="1"/>
    <x v="0"/>
    <x v="34"/>
    <x v="34"/>
    <x v="155"/>
    <x v="117"/>
    <x v="609"/>
    <x v="80"/>
    <x v="0"/>
    <x v="80"/>
    <x v="395"/>
    <x v="725"/>
    <x v="2"/>
    <x v="125"/>
    <x v="0"/>
    <x v="125"/>
    <x v="383"/>
    <x v="616"/>
    <x v="2"/>
    <x v="0"/>
  </r>
  <r>
    <x v="2"/>
    <x v="10"/>
    <x v="1286"/>
    <x v="647"/>
    <x v="713"/>
    <x v="387"/>
    <x v="1"/>
    <x v="0"/>
    <x v="27"/>
    <x v="27"/>
    <x v="28"/>
    <x v="266"/>
    <x v="62"/>
    <x v="48"/>
    <x v="0"/>
    <x v="48"/>
    <x v="240"/>
    <x v="128"/>
    <x v="1"/>
    <x v="257"/>
    <x v="0"/>
    <x v="257"/>
    <x v="78"/>
    <x v="8"/>
    <x v="1"/>
    <x v="0"/>
  </r>
  <r>
    <x v="2"/>
    <x v="10"/>
    <x v="1287"/>
    <x v="648"/>
    <x v="675"/>
    <x v="391"/>
    <x v="1"/>
    <x v="0"/>
    <x v="56"/>
    <x v="56"/>
    <x v="223"/>
    <x v="175"/>
    <x v="446"/>
    <x v="205"/>
    <x v="0"/>
    <x v="205"/>
    <x v="320"/>
    <x v="519"/>
    <x v="2"/>
    <x v="147"/>
    <x v="0"/>
    <x v="147"/>
    <x v="441"/>
    <x v="703"/>
    <x v="2"/>
    <x v="0"/>
  </r>
  <r>
    <x v="2"/>
    <x v="10"/>
    <x v="1293"/>
    <x v="786"/>
    <x v="667"/>
    <x v="501"/>
    <x v="1"/>
    <x v="0"/>
    <x v="23"/>
    <x v="23"/>
    <x v="40"/>
    <x v="236"/>
    <x v="125"/>
    <x v="80"/>
    <x v="0"/>
    <x v="80"/>
    <x v="209"/>
    <x v="84"/>
    <x v="1"/>
    <x v="100"/>
    <x v="0"/>
    <x v="100"/>
    <x v="233"/>
    <x v="94"/>
    <x v="1"/>
    <x v="0"/>
  </r>
  <r>
    <x v="2"/>
    <x v="10"/>
    <x v="1222"/>
    <x v="920"/>
    <x v="45"/>
    <x v="742"/>
    <x v="1"/>
    <x v="0"/>
    <x v="8"/>
    <x v="8"/>
    <x v="49"/>
    <x v="152"/>
    <x v="628"/>
    <x v="0"/>
    <x v="0"/>
    <x v="0"/>
    <x v="351"/>
    <x v="779"/>
    <x v="0"/>
    <x v="14"/>
    <x v="0"/>
    <x v="14"/>
    <x v="369"/>
    <x v="762"/>
    <x v="2"/>
    <x v="0"/>
  </r>
  <r>
    <x v="2"/>
    <x v="10"/>
    <x v="1305"/>
    <x v="1078"/>
    <x v="741"/>
    <x v="836"/>
    <x v="1"/>
    <x v="0"/>
    <x v="23"/>
    <x v="23"/>
    <x v="85"/>
    <x v="180"/>
    <x v="429"/>
    <x v="79"/>
    <x v="0"/>
    <x v="79"/>
    <x v="274"/>
    <x v="434"/>
    <x v="2"/>
    <x v="14"/>
    <x v="0"/>
    <x v="14"/>
    <x v="405"/>
    <x v="786"/>
    <x v="2"/>
    <x v="0"/>
  </r>
  <r>
    <x v="2"/>
    <x v="33"/>
    <x v="1335"/>
    <x v="866"/>
    <x v="978"/>
    <x v="734"/>
    <x v="1"/>
    <x v="0"/>
    <x v="10"/>
    <x v="10"/>
    <x v="49"/>
    <x v="165"/>
    <x v="574"/>
    <x v="37"/>
    <x v="0"/>
    <x v="37"/>
    <x v="289"/>
    <x v="572"/>
    <x v="2"/>
    <x v="166"/>
    <x v="0"/>
    <x v="166"/>
    <x v="161"/>
    <x v="54"/>
    <x v="1"/>
    <x v="0"/>
  </r>
  <r>
    <x v="2"/>
    <x v="33"/>
    <x v="1184"/>
    <x v="728"/>
    <x v="1253"/>
    <x v="154"/>
    <x v="1"/>
    <x v="0"/>
    <x v="10"/>
    <x v="10"/>
    <x v="40"/>
    <x v="180"/>
    <x v="429"/>
    <x v="37"/>
    <x v="0"/>
    <x v="37"/>
    <x v="271"/>
    <x v="415"/>
    <x v="2"/>
    <x v="36"/>
    <x v="0"/>
    <x v="36"/>
    <x v="315"/>
    <x v="424"/>
    <x v="2"/>
    <x v="0"/>
  </r>
  <r>
    <x v="2"/>
    <x v="33"/>
    <x v="1143"/>
    <x v="727"/>
    <x v="942"/>
    <x v="207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1"/>
  </r>
  <r>
    <x v="2"/>
    <x v="33"/>
    <x v="1325"/>
    <x v="734"/>
    <x v="1036"/>
    <x v="219"/>
    <x v="1"/>
    <x v="0"/>
    <x v="48"/>
    <x v="48"/>
    <x v="52"/>
    <x v="338"/>
    <x v="42"/>
    <x v="150"/>
    <x v="0"/>
    <x v="150"/>
    <x v="129"/>
    <x v="32"/>
    <x v="1"/>
    <x v="68"/>
    <x v="0"/>
    <x v="68"/>
    <x v="289"/>
    <x v="237"/>
    <x v="1"/>
    <x v="0"/>
  </r>
  <r>
    <x v="2"/>
    <x v="33"/>
    <x v="1214"/>
    <x v="729"/>
    <x v="35"/>
    <x v="257"/>
    <x v="1"/>
    <x v="0"/>
    <x v="77"/>
    <x v="77"/>
    <x v="221"/>
    <x v="330"/>
    <x v="186"/>
    <x v="327"/>
    <x v="0"/>
    <x v="327"/>
    <x v="88"/>
    <x v="105"/>
    <x v="1"/>
    <x v="318"/>
    <x v="0"/>
    <x v="318"/>
    <x v="122"/>
    <x v="165"/>
    <x v="1"/>
    <x v="0"/>
  </r>
  <r>
    <x v="2"/>
    <x v="33"/>
    <x v="1363"/>
    <x v="735"/>
    <x v="1316"/>
    <x v="414"/>
    <x v="1"/>
    <x v="0"/>
    <x v="34"/>
    <x v="34"/>
    <x v="119"/>
    <x v="180"/>
    <x v="429"/>
    <x v="80"/>
    <x v="0"/>
    <x v="80"/>
    <x v="339"/>
    <x v="673"/>
    <x v="2"/>
    <x v="84"/>
    <x v="0"/>
    <x v="84"/>
    <x v="378"/>
    <x v="654"/>
    <x v="2"/>
    <x v="0"/>
  </r>
  <r>
    <x v="2"/>
    <x v="33"/>
    <x v="1290"/>
    <x v="732"/>
    <x v="795"/>
    <x v="435"/>
    <x v="1"/>
    <x v="0"/>
    <x v="42"/>
    <x v="42"/>
    <x v="158"/>
    <x v="165"/>
    <x v="489"/>
    <x v="33"/>
    <x v="0"/>
    <x v="33"/>
    <x v="429"/>
    <x v="768"/>
    <x v="2"/>
    <x v="72"/>
    <x v="0"/>
    <x v="72"/>
    <x v="430"/>
    <x v="743"/>
    <x v="2"/>
    <x v="0"/>
  </r>
  <r>
    <x v="2"/>
    <x v="33"/>
    <x v="1292"/>
    <x v="733"/>
    <x v="760"/>
    <x v="485"/>
    <x v="1"/>
    <x v="0"/>
    <x v="46"/>
    <x v="46"/>
    <x v="124"/>
    <x v="264"/>
    <x v="198"/>
    <x v="122"/>
    <x v="0"/>
    <x v="122"/>
    <x v="289"/>
    <x v="482"/>
    <x v="2"/>
    <x v="147"/>
    <x v="0"/>
    <x v="147"/>
    <x v="292"/>
    <x v="351"/>
    <x v="1"/>
    <x v="0"/>
  </r>
  <r>
    <x v="2"/>
    <x v="33"/>
    <x v="1219"/>
    <x v="730"/>
    <x v="94"/>
    <x v="514"/>
    <x v="1"/>
    <x v="0"/>
    <x v="56"/>
    <x v="56"/>
    <x v="184"/>
    <x v="252"/>
    <x v="284"/>
    <x v="170"/>
    <x v="0"/>
    <x v="170"/>
    <x v="312"/>
    <x v="523"/>
    <x v="2"/>
    <x v="261"/>
    <x v="0"/>
    <x v="261"/>
    <x v="173"/>
    <x v="199"/>
    <x v="1"/>
    <x v="0"/>
  </r>
  <r>
    <x v="2"/>
    <x v="33"/>
    <x v="1277"/>
    <x v="731"/>
    <x v="557"/>
    <x v="632"/>
    <x v="1"/>
    <x v="0"/>
    <x v="86"/>
    <x v="86"/>
    <x v="372"/>
    <x v="36"/>
    <x v="622"/>
    <x v="415"/>
    <x v="0"/>
    <x v="415"/>
    <x v="110"/>
    <x v="259"/>
    <x v="1"/>
    <x v="379"/>
    <x v="0"/>
    <x v="379"/>
    <x v="428"/>
    <x v="525"/>
    <x v="2"/>
    <x v="0"/>
  </r>
  <r>
    <x v="2"/>
    <x v="33"/>
    <x v="1298"/>
    <x v="809"/>
    <x v="757"/>
    <x v="672"/>
    <x v="1"/>
    <x v="0"/>
    <x v="86"/>
    <x v="86"/>
    <x v="344"/>
    <x v="104"/>
    <x v="542"/>
    <x v="357"/>
    <x v="0"/>
    <x v="357"/>
    <x v="249"/>
    <x v="391"/>
    <x v="1"/>
    <x v="282"/>
    <x v="0"/>
    <x v="282"/>
    <x v="485"/>
    <x v="669"/>
    <x v="2"/>
    <x v="0"/>
  </r>
  <r>
    <x v="2"/>
    <x v="33"/>
    <x v="1266"/>
    <x v="819"/>
    <x v="408"/>
    <x v="678"/>
    <x v="1"/>
    <x v="0"/>
    <x v="27"/>
    <x v="27"/>
    <x v="100"/>
    <x v="180"/>
    <x v="429"/>
    <x v="93"/>
    <x v="0"/>
    <x v="93"/>
    <x v="279"/>
    <x v="455"/>
    <x v="2"/>
    <x v="70"/>
    <x v="0"/>
    <x v="70"/>
    <x v="362"/>
    <x v="627"/>
    <x v="2"/>
    <x v="0"/>
  </r>
  <r>
    <x v="2"/>
    <x v="33"/>
    <x v="1259"/>
    <x v="818"/>
    <x v="378"/>
    <x v="685"/>
    <x v="1"/>
    <x v="0"/>
    <x v="8"/>
    <x v="8"/>
    <x v="8"/>
    <x v="209"/>
    <x v="45"/>
    <x v="5"/>
    <x v="0"/>
    <x v="5"/>
    <x v="271"/>
    <x v="415"/>
    <x v="2"/>
    <x v="6"/>
    <x v="0"/>
    <x v="6"/>
    <x v="315"/>
    <x v="424"/>
    <x v="2"/>
    <x v="0"/>
  </r>
  <r>
    <x v="2"/>
    <x v="33"/>
    <x v="1324"/>
    <x v="900"/>
    <x v="929"/>
    <x v="731"/>
    <x v="1"/>
    <x v="0"/>
    <x v="10"/>
    <x v="10"/>
    <x v="40"/>
    <x v="180"/>
    <x v="429"/>
    <x v="48"/>
    <x v="0"/>
    <x v="48"/>
    <x v="257"/>
    <x v="261"/>
    <x v="1"/>
    <x v="84"/>
    <x v="0"/>
    <x v="84"/>
    <x v="257"/>
    <x v="126"/>
    <x v="1"/>
    <x v="0"/>
  </r>
  <r>
    <x v="2"/>
    <x v="33"/>
    <x v="1239"/>
    <x v="1293"/>
    <x v="189"/>
    <x v="960"/>
    <x v="1"/>
    <x v="0"/>
    <x v="8"/>
    <x v="8"/>
    <x v="0"/>
    <x v="223"/>
    <x v="0"/>
    <x v="19"/>
    <x v="0"/>
    <x v="19"/>
    <x v="231"/>
    <x v="0"/>
    <x v="1"/>
    <x v="30"/>
    <x v="0"/>
    <x v="30"/>
    <x v="263"/>
    <x v="0"/>
    <x v="1"/>
    <x v="0"/>
  </r>
  <r>
    <x v="1"/>
    <x v="12"/>
    <x v="268"/>
    <x v="654"/>
    <x v="697"/>
    <x v="102"/>
    <x v="1"/>
    <x v="0"/>
    <x v="77"/>
    <x v="77"/>
    <x v="0"/>
    <x v="412"/>
    <x v="0"/>
    <x v="101"/>
    <x v="0"/>
    <x v="101"/>
    <x v="137"/>
    <x v="0"/>
    <x v="1"/>
    <x v="206"/>
    <x v="0"/>
    <x v="206"/>
    <x v="92"/>
    <x v="0"/>
    <x v="1"/>
    <x v="0"/>
  </r>
  <r>
    <x v="1"/>
    <x v="12"/>
    <x v="17"/>
    <x v="652"/>
    <x v="91"/>
    <x v="141"/>
    <x v="1"/>
    <x v="0"/>
    <x v="113"/>
    <x v="113"/>
    <x v="390"/>
    <x v="177"/>
    <x v="433"/>
    <x v="399"/>
    <x v="0"/>
    <x v="399"/>
    <x v="374"/>
    <x v="512"/>
    <x v="2"/>
    <x v="381"/>
    <x v="0"/>
    <x v="381"/>
    <x v="482"/>
    <x v="596"/>
    <x v="2"/>
    <x v="0"/>
  </r>
  <r>
    <x v="1"/>
    <x v="12"/>
    <x v="1195"/>
    <x v="673"/>
    <x v="1147"/>
    <x v="208"/>
    <x v="1"/>
    <x v="0"/>
    <x v="124"/>
    <x v="124"/>
    <x v="339"/>
    <x v="418"/>
    <x v="146"/>
    <x v="398"/>
    <x v="0"/>
    <x v="398"/>
    <x v="83"/>
    <x v="178"/>
    <x v="1"/>
    <x v="388"/>
    <x v="0"/>
    <x v="388"/>
    <x v="160"/>
    <x v="296"/>
    <x v="1"/>
    <x v="0"/>
  </r>
  <r>
    <x v="1"/>
    <x v="12"/>
    <x v="1362"/>
    <x v="665"/>
    <x v="1308"/>
    <x v="286"/>
    <x v="1"/>
    <x v="0"/>
    <x v="176"/>
    <x v="176"/>
    <x v="403"/>
    <x v="469"/>
    <x v="73"/>
    <x v="482"/>
    <x v="0"/>
    <x v="482"/>
    <x v="20"/>
    <x v="114"/>
    <x v="1"/>
    <x v="555"/>
    <x v="0"/>
    <x v="555"/>
    <x v="0"/>
    <x v="9"/>
    <x v="1"/>
    <x v="0"/>
  </r>
  <r>
    <x v="1"/>
    <x v="12"/>
    <x v="1217"/>
    <x v="676"/>
    <x v="26"/>
    <x v="441"/>
    <x v="1"/>
    <x v="0"/>
    <x v="154"/>
    <x v="154"/>
    <x v="489"/>
    <x v="60"/>
    <x v="516"/>
    <x v="507"/>
    <x v="0"/>
    <x v="507"/>
    <x v="420"/>
    <x v="477"/>
    <x v="2"/>
    <x v="473"/>
    <x v="0"/>
    <x v="473"/>
    <x v="546"/>
    <x v="639"/>
    <x v="2"/>
    <x v="0"/>
  </r>
  <r>
    <x v="1"/>
    <x v="12"/>
    <x v="1319"/>
    <x v="662"/>
    <x v="928"/>
    <x v="464"/>
    <x v="1"/>
    <x v="0"/>
    <x v="53"/>
    <x v="53"/>
    <x v="234"/>
    <x v="133"/>
    <x v="551"/>
    <x v="203"/>
    <x v="0"/>
    <x v="203"/>
    <x v="345"/>
    <x v="571"/>
    <x v="2"/>
    <x v="215"/>
    <x v="0"/>
    <x v="215"/>
    <x v="376"/>
    <x v="538"/>
    <x v="2"/>
    <x v="0"/>
  </r>
  <r>
    <x v="1"/>
    <x v="12"/>
    <x v="1232"/>
    <x v="657"/>
    <x v="148"/>
    <x v="526"/>
    <x v="1"/>
    <x v="0"/>
    <x v="150"/>
    <x v="150"/>
    <x v="473"/>
    <x v="262"/>
    <x v="406"/>
    <x v="481"/>
    <x v="0"/>
    <x v="481"/>
    <x v="448"/>
    <x v="527"/>
    <x v="2"/>
    <x v="443"/>
    <x v="0"/>
    <x v="443"/>
    <x v="551"/>
    <x v="684"/>
    <x v="2"/>
    <x v="0"/>
  </r>
  <r>
    <x v="1"/>
    <x v="12"/>
    <x v="1347"/>
    <x v="664"/>
    <x v="1231"/>
    <x v="530"/>
    <x v="1"/>
    <x v="0"/>
    <x v="113"/>
    <x v="113"/>
    <x v="364"/>
    <x v="342"/>
    <x v="286"/>
    <x v="428"/>
    <x v="0"/>
    <x v="428"/>
    <x v="55"/>
    <x v="155"/>
    <x v="1"/>
    <x v="321"/>
    <x v="0"/>
    <x v="321"/>
    <x v="492"/>
    <x v="656"/>
    <x v="2"/>
    <x v="0"/>
  </r>
  <r>
    <x v="1"/>
    <x v="12"/>
    <x v="1278"/>
    <x v="814"/>
    <x v="564"/>
    <x v="677"/>
    <x v="1"/>
    <x v="0"/>
    <x v="66"/>
    <x v="66"/>
    <x v="93"/>
    <x v="374"/>
    <x v="52"/>
    <x v="142"/>
    <x v="0"/>
    <x v="142"/>
    <x v="186"/>
    <x v="119"/>
    <x v="1"/>
    <x v="335"/>
    <x v="0"/>
    <x v="335"/>
    <x v="58"/>
    <x v="26"/>
    <x v="1"/>
    <x v="0"/>
  </r>
  <r>
    <x v="1"/>
    <x v="12"/>
    <x v="1262"/>
    <x v="1012"/>
    <x v="364"/>
    <x v="800"/>
    <x v="1"/>
    <x v="0"/>
    <x v="185"/>
    <x v="185"/>
    <x v="525"/>
    <x v="14"/>
    <x v="536"/>
    <x v="550"/>
    <x v="0"/>
    <x v="550"/>
    <x v="45"/>
    <x v="331"/>
    <x v="1"/>
    <x v="532"/>
    <x v="0"/>
    <x v="532"/>
    <x v="559"/>
    <x v="577"/>
    <x v="2"/>
    <x v="0"/>
  </r>
  <r>
    <x v="1"/>
    <x v="13"/>
    <x v="274"/>
    <x v="655"/>
    <x v="734"/>
    <x v="137"/>
    <x v="1"/>
    <x v="0"/>
    <x v="23"/>
    <x v="23"/>
    <x v="16"/>
    <x v="261"/>
    <x v="43"/>
    <x v="16"/>
    <x v="0"/>
    <x v="16"/>
    <x v="269"/>
    <x v="340"/>
    <x v="1"/>
    <x v="9"/>
    <x v="0"/>
    <x v="9"/>
    <x v="331"/>
    <x v="702"/>
    <x v="2"/>
    <x v="0"/>
  </r>
  <r>
    <x v="1"/>
    <x v="13"/>
    <x v="25"/>
    <x v="653"/>
    <x v="74"/>
    <x v="174"/>
    <x v="1"/>
    <x v="0"/>
    <x v="182"/>
    <x v="182"/>
    <x v="517"/>
    <x v="62"/>
    <x v="486"/>
    <x v="544"/>
    <x v="0"/>
    <x v="544"/>
    <x v="281"/>
    <x v="417"/>
    <x v="2"/>
    <x v="503"/>
    <x v="0"/>
    <x v="503"/>
    <x v="573"/>
    <x v="687"/>
    <x v="2"/>
    <x v="0"/>
  </r>
  <r>
    <x v="1"/>
    <x v="13"/>
    <x v="1190"/>
    <x v="656"/>
    <x v="1249"/>
    <x v="190"/>
    <x v="1"/>
    <x v="0"/>
    <x v="60"/>
    <x v="60"/>
    <x v="200"/>
    <x v="252"/>
    <x v="300"/>
    <x v="257"/>
    <x v="0"/>
    <x v="257"/>
    <x v="151"/>
    <x v="181"/>
    <x v="1"/>
    <x v="207"/>
    <x v="0"/>
    <x v="207"/>
    <x v="323"/>
    <x v="443"/>
    <x v="2"/>
    <x v="0"/>
  </r>
  <r>
    <x v="1"/>
    <x v="13"/>
    <x v="1274"/>
    <x v="660"/>
    <x v="558"/>
    <x v="285"/>
    <x v="1"/>
    <x v="0"/>
    <x v="42"/>
    <x v="42"/>
    <x v="194"/>
    <x v="107"/>
    <x v="607"/>
    <x v="129"/>
    <x v="0"/>
    <x v="129"/>
    <x v="396"/>
    <x v="700"/>
    <x v="2"/>
    <x v="98"/>
    <x v="0"/>
    <x v="98"/>
    <x v="447"/>
    <x v="742"/>
    <x v="2"/>
    <x v="0"/>
  </r>
  <r>
    <x v="1"/>
    <x v="13"/>
    <x v="1244"/>
    <x v="658"/>
    <x v="327"/>
    <x v="333"/>
    <x v="1"/>
    <x v="0"/>
    <x v="136"/>
    <x v="136"/>
    <x v="432"/>
    <x v="312"/>
    <x v="378"/>
    <x v="447"/>
    <x v="0"/>
    <x v="447"/>
    <x v="302"/>
    <x v="427"/>
    <x v="2"/>
    <x v="442"/>
    <x v="0"/>
    <x v="442"/>
    <x v="451"/>
    <x v="513"/>
    <x v="2"/>
    <x v="0"/>
  </r>
  <r>
    <x v="1"/>
    <x v="13"/>
    <x v="1288"/>
    <x v="661"/>
    <x v="784"/>
    <x v="410"/>
    <x v="1"/>
    <x v="0"/>
    <x v="23"/>
    <x v="23"/>
    <x v="61"/>
    <x v="206"/>
    <x v="237"/>
    <x v="14"/>
    <x v="0"/>
    <x v="14"/>
    <x v="336"/>
    <x v="753"/>
    <x v="2"/>
    <x v="282"/>
    <x v="0"/>
    <x v="282"/>
    <x v="74"/>
    <x v="22"/>
    <x v="1"/>
    <x v="1"/>
  </r>
  <r>
    <x v="1"/>
    <x v="13"/>
    <x v="1353"/>
    <x v="801"/>
    <x v="1184"/>
    <x v="667"/>
    <x v="1"/>
    <x v="0"/>
    <x v="164"/>
    <x v="164"/>
    <x v="494"/>
    <x v="179"/>
    <x v="430"/>
    <x v="516"/>
    <x v="0"/>
    <x v="516"/>
    <x v="357"/>
    <x v="443"/>
    <x v="2"/>
    <x v="382"/>
    <x v="0"/>
    <x v="382"/>
    <x v="575"/>
    <x v="774"/>
    <x v="2"/>
    <x v="0"/>
  </r>
  <r>
    <x v="1"/>
    <x v="13"/>
    <x v="1272"/>
    <x v="813"/>
    <x v="498"/>
    <x v="676"/>
    <x v="1"/>
    <x v="0"/>
    <x v="176"/>
    <x v="176"/>
    <x v="469"/>
    <x v="460"/>
    <x v="169"/>
    <x v="514"/>
    <x v="0"/>
    <x v="514"/>
    <x v="28"/>
    <x v="221"/>
    <x v="1"/>
    <x v="533"/>
    <x v="0"/>
    <x v="533"/>
    <x v="5"/>
    <x v="146"/>
    <x v="1"/>
    <x v="0"/>
  </r>
  <r>
    <x v="1"/>
    <x v="13"/>
    <x v="1226"/>
    <x v="1235"/>
    <x v="87"/>
    <x v="927"/>
    <x v="1"/>
    <x v="0"/>
    <x v="23"/>
    <x v="23"/>
    <x v="5"/>
    <x v="276"/>
    <x v="5"/>
    <x v="10"/>
    <x v="0"/>
    <x v="10"/>
    <x v="256"/>
    <x v="40"/>
    <x v="1"/>
    <x v="12"/>
    <x v="0"/>
    <x v="12"/>
    <x v="303"/>
    <x v="79"/>
    <x v="1"/>
    <x v="0"/>
  </r>
  <r>
    <x v="0"/>
    <x v="28"/>
    <x v="24"/>
    <x v="704"/>
    <x v="55"/>
    <x v="171"/>
    <x v="1"/>
    <x v="0"/>
    <x v="120"/>
    <x v="120"/>
    <x v="282"/>
    <x v="432"/>
    <x v="88"/>
    <x v="448"/>
    <x v="0"/>
    <x v="448"/>
    <x v="12"/>
    <x v="33"/>
    <x v="1"/>
    <x v="424"/>
    <x v="0"/>
    <x v="424"/>
    <x v="42"/>
    <x v="97"/>
    <x v="1"/>
    <x v="0"/>
  </r>
  <r>
    <x v="0"/>
    <x v="28"/>
    <x v="26"/>
    <x v="705"/>
    <x v="88"/>
    <x v="180"/>
    <x v="1"/>
    <x v="0"/>
    <x v="23"/>
    <x v="23"/>
    <x v="23"/>
    <x v="254"/>
    <x v="66"/>
    <x v="21"/>
    <x v="0"/>
    <x v="21"/>
    <x v="271"/>
    <x v="415"/>
    <x v="2"/>
    <x v="12"/>
    <x v="0"/>
    <x v="12"/>
    <x v="340"/>
    <x v="721"/>
    <x v="2"/>
    <x v="1"/>
  </r>
  <r>
    <x v="0"/>
    <x v="28"/>
    <x v="1140"/>
    <x v="725"/>
    <x v="1029"/>
    <x v="189"/>
    <x v="1"/>
    <x v="0"/>
    <x v="138"/>
    <x v="138"/>
    <x v="124"/>
    <x v="462"/>
    <x v="11"/>
    <x v="0"/>
    <x v="0"/>
    <x v="0"/>
    <x v="425"/>
    <x v="779"/>
    <x v="0"/>
    <x v="464"/>
    <x v="0"/>
    <x v="464"/>
    <x v="8"/>
    <x v="7"/>
    <x v="1"/>
    <x v="0"/>
  </r>
  <r>
    <x v="0"/>
    <x v="28"/>
    <x v="1142"/>
    <x v="726"/>
    <x v="966"/>
    <x v="202"/>
    <x v="1"/>
    <x v="0"/>
    <x v="94"/>
    <x v="94"/>
    <x v="306"/>
    <x v="328"/>
    <x v="253"/>
    <x v="368"/>
    <x v="0"/>
    <x v="368"/>
    <x v="99"/>
    <x v="170"/>
    <x v="1"/>
    <x v="353"/>
    <x v="0"/>
    <x v="353"/>
    <x v="186"/>
    <x v="294"/>
    <x v="1"/>
    <x v="0"/>
  </r>
  <r>
    <x v="0"/>
    <x v="28"/>
    <x v="280"/>
    <x v="724"/>
    <x v="719"/>
    <x v="206"/>
    <x v="1"/>
    <x v="0"/>
    <x v="71"/>
    <x v="71"/>
    <x v="315"/>
    <x v="85"/>
    <x v="579"/>
    <x v="273"/>
    <x v="0"/>
    <x v="273"/>
    <x v="406"/>
    <x v="627"/>
    <x v="2"/>
    <x v="281"/>
    <x v="0"/>
    <x v="281"/>
    <x v="432"/>
    <x v="589"/>
    <x v="2"/>
    <x v="0"/>
  </r>
  <r>
    <x v="0"/>
    <x v="28"/>
    <x v="105"/>
    <x v="715"/>
    <x v="694"/>
    <x v="213"/>
    <x v="1"/>
    <x v="0"/>
    <x v="19"/>
    <x v="19"/>
    <x v="68"/>
    <x v="180"/>
    <x v="429"/>
    <x v="51"/>
    <x v="0"/>
    <x v="51"/>
    <x v="300"/>
    <x v="599"/>
    <x v="2"/>
    <x v="49"/>
    <x v="0"/>
    <x v="49"/>
    <x v="340"/>
    <x v="567"/>
    <x v="2"/>
    <x v="0"/>
  </r>
  <r>
    <x v="0"/>
    <x v="28"/>
    <x v="59"/>
    <x v="706"/>
    <x v="142"/>
    <x v="218"/>
    <x v="1"/>
    <x v="0"/>
    <x v="90"/>
    <x v="90"/>
    <x v="134"/>
    <x v="405"/>
    <x v="56"/>
    <x v="0"/>
    <x v="0"/>
    <x v="0"/>
    <x v="432"/>
    <x v="779"/>
    <x v="0"/>
    <x v="367"/>
    <x v="0"/>
    <x v="367"/>
    <x v="48"/>
    <x v="39"/>
    <x v="1"/>
    <x v="0"/>
  </r>
  <r>
    <x v="0"/>
    <x v="28"/>
    <x v="149"/>
    <x v="719"/>
    <x v="1215"/>
    <x v="238"/>
    <x v="1"/>
    <x v="0"/>
    <x v="147"/>
    <x v="147"/>
    <x v="0"/>
    <x v="468"/>
    <x v="0"/>
    <x v="499"/>
    <x v="0"/>
    <x v="499"/>
    <x v="0"/>
    <x v="0"/>
    <x v="1"/>
    <x v="487"/>
    <x v="0"/>
    <x v="487"/>
    <x v="2"/>
    <x v="0"/>
    <x v="1"/>
    <x v="0"/>
  </r>
  <r>
    <x v="0"/>
    <x v="28"/>
    <x v="111"/>
    <x v="716"/>
    <x v="632"/>
    <x v="268"/>
    <x v="1"/>
    <x v="0"/>
    <x v="195"/>
    <x v="195"/>
    <x v="532"/>
    <x v="10"/>
    <x v="525"/>
    <x v="561"/>
    <x v="0"/>
    <x v="561"/>
    <x v="1"/>
    <x v="193"/>
    <x v="1"/>
    <x v="544"/>
    <x v="0"/>
    <x v="544"/>
    <x v="540"/>
    <x v="495"/>
    <x v="2"/>
    <x v="0"/>
  </r>
  <r>
    <x v="0"/>
    <x v="28"/>
    <x v="155"/>
    <x v="720"/>
    <x v="1128"/>
    <x v="319"/>
    <x v="1"/>
    <x v="0"/>
    <x v="65"/>
    <x v="65"/>
    <x v="187"/>
    <x v="303"/>
    <x v="194"/>
    <x v="291"/>
    <x v="0"/>
    <x v="291"/>
    <x v="104"/>
    <x v="103"/>
    <x v="1"/>
    <x v="243"/>
    <x v="0"/>
    <x v="243"/>
    <x v="211"/>
    <x v="242"/>
    <x v="1"/>
    <x v="0"/>
  </r>
  <r>
    <x v="0"/>
    <x v="28"/>
    <x v="92"/>
    <x v="713"/>
    <x v="582"/>
    <x v="324"/>
    <x v="1"/>
    <x v="0"/>
    <x v="86"/>
    <x v="86"/>
    <x v="398"/>
    <x v="13"/>
    <x v="656"/>
    <x v="367"/>
    <x v="0"/>
    <x v="367"/>
    <x v="468"/>
    <x v="668"/>
    <x v="2"/>
    <x v="191"/>
    <x v="0"/>
    <x v="191"/>
    <x v="550"/>
    <x v="780"/>
    <x v="2"/>
    <x v="0"/>
  </r>
  <r>
    <x v="0"/>
    <x v="28"/>
    <x v="115"/>
    <x v="717"/>
    <x v="742"/>
    <x v="377"/>
    <x v="1"/>
    <x v="0"/>
    <x v="60"/>
    <x v="60"/>
    <x v="118"/>
    <x v="340"/>
    <x v="94"/>
    <x v="37"/>
    <x v="0"/>
    <x v="37"/>
    <x v="388"/>
    <x v="751"/>
    <x v="2"/>
    <x v="218"/>
    <x v="0"/>
    <x v="218"/>
    <x v="158"/>
    <x v="126"/>
    <x v="1"/>
    <x v="0"/>
  </r>
  <r>
    <x v="0"/>
    <x v="28"/>
    <x v="157"/>
    <x v="721"/>
    <x v="1102"/>
    <x v="379"/>
    <x v="1"/>
    <x v="0"/>
    <x v="168"/>
    <x v="168"/>
    <x v="528"/>
    <x v="1"/>
    <x v="646"/>
    <x v="486"/>
    <x v="0"/>
    <x v="486"/>
    <x v="509"/>
    <x v="742"/>
    <x v="2"/>
    <x v="549"/>
    <x v="0"/>
    <x v="549"/>
    <x v="21"/>
    <x v="319"/>
    <x v="1"/>
    <x v="0"/>
  </r>
  <r>
    <x v="0"/>
    <x v="28"/>
    <x v="116"/>
    <x v="718"/>
    <x v="739"/>
    <x v="404"/>
    <x v="1"/>
    <x v="0"/>
    <x v="48"/>
    <x v="48"/>
    <x v="108"/>
    <x v="300"/>
    <x v="125"/>
    <x v="184"/>
    <x v="0"/>
    <x v="184"/>
    <x v="140"/>
    <x v="92"/>
    <x v="1"/>
    <x v="100"/>
    <x v="0"/>
    <x v="100"/>
    <x v="330"/>
    <x v="483"/>
    <x v="2"/>
    <x v="0"/>
  </r>
  <r>
    <x v="0"/>
    <x v="28"/>
    <x v="158"/>
    <x v="722"/>
    <x v="1185"/>
    <x v="422"/>
    <x v="1"/>
    <x v="0"/>
    <x v="42"/>
    <x v="42"/>
    <x v="114"/>
    <x v="245"/>
    <x v="227"/>
    <x v="42"/>
    <x v="0"/>
    <x v="42"/>
    <x v="373"/>
    <x v="743"/>
    <x v="2"/>
    <x v="100"/>
    <x v="0"/>
    <x v="100"/>
    <x v="346"/>
    <x v="541"/>
    <x v="2"/>
    <x v="1"/>
  </r>
  <r>
    <x v="0"/>
    <x v="28"/>
    <x v="61"/>
    <x v="707"/>
    <x v="198"/>
    <x v="444"/>
    <x v="1"/>
    <x v="0"/>
    <x v="86"/>
    <x v="86"/>
    <x v="209"/>
    <x v="378"/>
    <x v="125"/>
    <x v="373"/>
    <x v="0"/>
    <x v="373"/>
    <x v="42"/>
    <x v="50"/>
    <x v="1"/>
    <x v="300"/>
    <x v="0"/>
    <x v="300"/>
    <x v="146"/>
    <x v="182"/>
    <x v="1"/>
    <x v="0"/>
  </r>
  <r>
    <x v="0"/>
    <x v="28"/>
    <x v="81"/>
    <x v="711"/>
    <x v="476"/>
    <x v="470"/>
    <x v="1"/>
    <x v="0"/>
    <x v="108"/>
    <x v="108"/>
    <x v="296"/>
    <x v="398"/>
    <x v="150"/>
    <x v="355"/>
    <x v="0"/>
    <x v="355"/>
    <x v="114"/>
    <x v="198"/>
    <x v="1"/>
    <x v="375"/>
    <x v="0"/>
    <x v="375"/>
    <x v="103"/>
    <x v="204"/>
    <x v="1"/>
    <x v="0"/>
  </r>
  <r>
    <x v="0"/>
    <x v="28"/>
    <x v="94"/>
    <x v="714"/>
    <x v="560"/>
    <x v="545"/>
    <x v="1"/>
    <x v="0"/>
    <x v="77"/>
    <x v="77"/>
    <x v="129"/>
    <x v="385"/>
    <x v="75"/>
    <x v="304"/>
    <x v="0"/>
    <x v="304"/>
    <x v="65"/>
    <x v="38"/>
    <x v="1"/>
    <x v="147"/>
    <x v="0"/>
    <x v="147"/>
    <x v="303"/>
    <x v="391"/>
    <x v="1"/>
    <x v="0"/>
  </r>
  <r>
    <x v="0"/>
    <x v="28"/>
    <x v="62"/>
    <x v="708"/>
    <x v="174"/>
    <x v="547"/>
    <x v="1"/>
    <x v="0"/>
    <x v="150"/>
    <x v="150"/>
    <x v="452"/>
    <x v="407"/>
    <x v="279"/>
    <x v="501"/>
    <x v="0"/>
    <x v="501"/>
    <x v="33"/>
    <x v="210"/>
    <x v="1"/>
    <x v="485"/>
    <x v="0"/>
    <x v="485"/>
    <x v="81"/>
    <x v="316"/>
    <x v="1"/>
    <x v="0"/>
  </r>
  <r>
    <x v="0"/>
    <x v="28"/>
    <x v="161"/>
    <x v="723"/>
    <x v="1196"/>
    <x v="548"/>
    <x v="1"/>
    <x v="0"/>
    <x v="116"/>
    <x v="116"/>
    <x v="267"/>
    <x v="430"/>
    <x v="86"/>
    <x v="463"/>
    <x v="0"/>
    <x v="463"/>
    <x v="9"/>
    <x v="22"/>
    <x v="1"/>
    <x v="457"/>
    <x v="0"/>
    <x v="457"/>
    <x v="14"/>
    <x v="46"/>
    <x v="1"/>
    <x v="0"/>
  </r>
  <r>
    <x v="0"/>
    <x v="28"/>
    <x v="63"/>
    <x v="709"/>
    <x v="152"/>
    <x v="564"/>
    <x v="1"/>
    <x v="0"/>
    <x v="53"/>
    <x v="53"/>
    <x v="209"/>
    <x v="180"/>
    <x v="429"/>
    <x v="145"/>
    <x v="0"/>
    <x v="145"/>
    <x v="396"/>
    <x v="683"/>
    <x v="2"/>
    <x v="186"/>
    <x v="0"/>
    <x v="186"/>
    <x v="386"/>
    <x v="567"/>
    <x v="2"/>
    <x v="0"/>
  </r>
  <r>
    <x v="0"/>
    <x v="28"/>
    <x v="66"/>
    <x v="710"/>
    <x v="255"/>
    <x v="577"/>
    <x v="1"/>
    <x v="0"/>
    <x v="77"/>
    <x v="77"/>
    <x v="295"/>
    <x v="180"/>
    <x v="429"/>
    <x v="338"/>
    <x v="0"/>
    <x v="338"/>
    <x v="149"/>
    <x v="253"/>
    <x v="1"/>
    <x v="302"/>
    <x v="0"/>
    <x v="302"/>
    <x v="358"/>
    <x v="470"/>
    <x v="2"/>
    <x v="0"/>
  </r>
  <r>
    <x v="0"/>
    <x v="28"/>
    <x v="80"/>
    <x v="800"/>
    <x v="440"/>
    <x v="667"/>
    <x v="1"/>
    <x v="0"/>
    <x v="77"/>
    <x v="77"/>
    <x v="94"/>
    <x v="397"/>
    <x v="35"/>
    <x v="0"/>
    <x v="0"/>
    <x v="0"/>
    <x v="396"/>
    <x v="779"/>
    <x v="0"/>
    <x v="14"/>
    <x v="0"/>
    <x v="14"/>
    <x v="414"/>
    <x v="790"/>
    <x v="2"/>
    <x v="0"/>
  </r>
  <r>
    <x v="0"/>
    <x v="28"/>
    <x v="122"/>
    <x v="808"/>
    <x v="692"/>
    <x v="672"/>
    <x v="1"/>
    <x v="0"/>
    <x v="77"/>
    <x v="77"/>
    <x v="295"/>
    <x v="180"/>
    <x v="429"/>
    <x v="330"/>
    <x v="0"/>
    <x v="330"/>
    <x v="195"/>
    <x v="306"/>
    <x v="1"/>
    <x v="293"/>
    <x v="0"/>
    <x v="293"/>
    <x v="378"/>
    <x v="500"/>
    <x v="2"/>
    <x v="0"/>
  </r>
  <r>
    <x v="0"/>
    <x v="28"/>
    <x v="84"/>
    <x v="810"/>
    <x v="448"/>
    <x v="672"/>
    <x v="1"/>
    <x v="0"/>
    <x v="136"/>
    <x v="136"/>
    <x v="425"/>
    <x v="355"/>
    <x v="341"/>
    <x v="495"/>
    <x v="0"/>
    <x v="495"/>
    <x v="21"/>
    <x v="140"/>
    <x v="1"/>
    <x v="456"/>
    <x v="0"/>
    <x v="456"/>
    <x v="144"/>
    <x v="352"/>
    <x v="1"/>
    <x v="0"/>
  </r>
  <r>
    <x v="0"/>
    <x v="28"/>
    <x v="51"/>
    <x v="892"/>
    <x v="42"/>
    <x v="718"/>
    <x v="0"/>
    <x v="0"/>
    <x v="0"/>
    <x v="0"/>
    <x v="0"/>
    <x v="180"/>
    <x v="687"/>
    <x v="0"/>
    <x v="0"/>
    <x v="0"/>
    <x v="271"/>
    <x v="779"/>
    <x v="0"/>
    <x v="199"/>
    <x v="0"/>
    <x v="199"/>
    <x v="96"/>
    <x v="0"/>
    <x v="1"/>
    <x v="1"/>
  </r>
  <r>
    <x v="0"/>
    <x v="28"/>
    <x v="144"/>
    <x v="916"/>
    <x v="1037"/>
    <x v="737"/>
    <x v="1"/>
    <x v="0"/>
    <x v="66"/>
    <x v="66"/>
    <x v="257"/>
    <x v="180"/>
    <x v="429"/>
    <x v="239"/>
    <x v="0"/>
    <x v="239"/>
    <x v="339"/>
    <x v="542"/>
    <x v="2"/>
    <x v="227"/>
    <x v="0"/>
    <x v="227"/>
    <x v="414"/>
    <x v="588"/>
    <x v="2"/>
    <x v="0"/>
  </r>
  <r>
    <x v="0"/>
    <x v="28"/>
    <x v="173"/>
    <x v="919"/>
    <x v="1209"/>
    <x v="744"/>
    <x v="1"/>
    <x v="0"/>
    <x v="23"/>
    <x v="23"/>
    <x v="12"/>
    <x v="268"/>
    <x v="22"/>
    <x v="5"/>
    <x v="0"/>
    <x v="5"/>
    <x v="282"/>
    <x v="686"/>
    <x v="2"/>
    <x v="12"/>
    <x v="0"/>
    <x v="12"/>
    <x v="315"/>
    <x v="424"/>
    <x v="2"/>
    <x v="0"/>
  </r>
  <r>
    <x v="0"/>
    <x v="28"/>
    <x v="52"/>
    <x v="927"/>
    <x v="34"/>
    <x v="751"/>
    <x v="1"/>
    <x v="0"/>
    <x v="127"/>
    <x v="127"/>
    <x v="470"/>
    <x v="6"/>
    <x v="636"/>
    <x v="500"/>
    <x v="0"/>
    <x v="500"/>
    <x v="101"/>
    <x v="326"/>
    <x v="1"/>
    <x v="425"/>
    <x v="0"/>
    <x v="425"/>
    <x v="557"/>
    <x v="716"/>
    <x v="2"/>
    <x v="0"/>
  </r>
  <r>
    <x v="0"/>
    <x v="28"/>
    <x v="127"/>
    <x v="969"/>
    <x v="710"/>
    <x v="775"/>
    <x v="1"/>
    <x v="0"/>
    <x v="77"/>
    <x v="77"/>
    <x v="254"/>
    <x v="290"/>
    <x v="268"/>
    <x v="267"/>
    <x v="0"/>
    <x v="267"/>
    <x v="243"/>
    <x v="362"/>
    <x v="1"/>
    <x v="205"/>
    <x v="0"/>
    <x v="205"/>
    <x v="428"/>
    <x v="629"/>
    <x v="2"/>
    <x v="0"/>
  </r>
  <r>
    <x v="0"/>
    <x v="28"/>
    <x v="87"/>
    <x v="998"/>
    <x v="470"/>
    <x v="792"/>
    <x v="1"/>
    <x v="0"/>
    <x v="42"/>
    <x v="42"/>
    <x v="0"/>
    <x v="339"/>
    <x v="0"/>
    <x v="0"/>
    <x v="0"/>
    <x v="0"/>
    <x v="271"/>
    <x v="779"/>
    <x v="0"/>
    <x v="93"/>
    <x v="0"/>
    <x v="93"/>
    <x v="195"/>
    <x v="0"/>
    <x v="1"/>
    <x v="0"/>
  </r>
  <r>
    <x v="0"/>
    <x v="28"/>
    <x v="55"/>
    <x v="1035"/>
    <x v="4"/>
    <x v="811"/>
    <x v="1"/>
    <x v="0"/>
    <x v="131"/>
    <x v="131"/>
    <x v="430"/>
    <x v="180"/>
    <x v="429"/>
    <x v="469"/>
    <x v="0"/>
    <x v="469"/>
    <x v="77"/>
    <x v="264"/>
    <x v="1"/>
    <x v="399"/>
    <x v="0"/>
    <x v="399"/>
    <x v="535"/>
    <x v="681"/>
    <x v="2"/>
    <x v="0"/>
  </r>
  <r>
    <x v="0"/>
    <x v="28"/>
    <x v="57"/>
    <x v="1166"/>
    <x v="44"/>
    <x v="892"/>
    <x v="1"/>
    <x v="0"/>
    <x v="77"/>
    <x v="77"/>
    <x v="298"/>
    <x v="170"/>
    <x v="454"/>
    <x v="349"/>
    <x v="0"/>
    <x v="349"/>
    <x v="128"/>
    <x v="225"/>
    <x v="1"/>
    <x v="277"/>
    <x v="0"/>
    <x v="277"/>
    <x v="412"/>
    <x v="553"/>
    <x v="2"/>
    <x v="0"/>
  </r>
  <r>
    <x v="0"/>
    <x v="28"/>
    <x v="175"/>
    <x v="1191"/>
    <x v="1084"/>
    <x v="911"/>
    <x v="1"/>
    <x v="0"/>
    <x v="42"/>
    <x v="42"/>
    <x v="150"/>
    <x v="180"/>
    <x v="429"/>
    <x v="97"/>
    <x v="0"/>
    <x v="97"/>
    <x v="367"/>
    <x v="695"/>
    <x v="2"/>
    <x v="93"/>
    <x v="0"/>
    <x v="93"/>
    <x v="414"/>
    <x v="707"/>
    <x v="2"/>
    <x v="0"/>
  </r>
  <r>
    <x v="0"/>
    <x v="28"/>
    <x v="147"/>
    <x v="1195"/>
    <x v="982"/>
    <x v="912"/>
    <x v="1"/>
    <x v="0"/>
    <x v="66"/>
    <x v="66"/>
    <x v="346"/>
    <x v="28"/>
    <x v="651"/>
    <x v="295"/>
    <x v="0"/>
    <x v="295"/>
    <x v="452"/>
    <x v="674"/>
    <x v="2"/>
    <x v="110"/>
    <x v="0"/>
    <x v="110"/>
    <x v="538"/>
    <x v="789"/>
    <x v="2"/>
    <x v="0"/>
  </r>
  <r>
    <x v="0"/>
    <x v="28"/>
    <x v="58"/>
    <x v="1220"/>
    <x v="51"/>
    <x v="919"/>
    <x v="1"/>
    <x v="0"/>
    <x v="23"/>
    <x v="23"/>
    <x v="87"/>
    <x v="173"/>
    <x v="482"/>
    <x v="37"/>
    <x v="0"/>
    <x v="37"/>
    <x v="343"/>
    <x v="726"/>
    <x v="2"/>
    <x v="36"/>
    <x v="0"/>
    <x v="36"/>
    <x v="383"/>
    <x v="726"/>
    <x v="2"/>
    <x v="0"/>
  </r>
  <r>
    <x v="0"/>
    <x v="42"/>
    <x v="50"/>
    <x v="795"/>
    <x v="109"/>
    <x v="652"/>
    <x v="1"/>
    <x v="0"/>
    <x v="23"/>
    <x v="23"/>
    <x v="85"/>
    <x v="180"/>
    <x v="429"/>
    <x v="80"/>
    <x v="0"/>
    <x v="80"/>
    <x v="271"/>
    <x v="415"/>
    <x v="2"/>
    <x v="140"/>
    <x v="0"/>
    <x v="140"/>
    <x v="233"/>
    <x v="156"/>
    <x v="1"/>
    <x v="0"/>
  </r>
  <r>
    <x v="0"/>
    <x v="42"/>
    <x v="123"/>
    <x v="832"/>
    <x v="709"/>
    <x v="692"/>
    <x v="1"/>
    <x v="0"/>
    <x v="23"/>
    <x v="23"/>
    <x v="85"/>
    <x v="180"/>
    <x v="429"/>
    <x v="122"/>
    <x v="0"/>
    <x v="122"/>
    <x v="209"/>
    <x v="151"/>
    <x v="1"/>
    <x v="140"/>
    <x v="0"/>
    <x v="140"/>
    <x v="233"/>
    <x v="156"/>
    <x v="1"/>
    <x v="0"/>
  </r>
  <r>
    <x v="0"/>
    <x v="42"/>
    <x v="86"/>
    <x v="917"/>
    <x v="473"/>
    <x v="738"/>
    <x v="1"/>
    <x v="0"/>
    <x v="23"/>
    <x v="23"/>
    <x v="94"/>
    <x v="165"/>
    <x v="531"/>
    <x v="80"/>
    <x v="0"/>
    <x v="80"/>
    <x v="289"/>
    <x v="515"/>
    <x v="2"/>
    <x v="36"/>
    <x v="0"/>
    <x v="36"/>
    <x v="386"/>
    <x v="734"/>
    <x v="2"/>
    <x v="0"/>
  </r>
  <r>
    <x v="0"/>
    <x v="42"/>
    <x v="132"/>
    <x v="1107"/>
    <x v="861"/>
    <x v="856"/>
    <x v="1"/>
    <x v="0"/>
    <x v="42"/>
    <x v="42"/>
    <x v="284"/>
    <x v="40"/>
    <x v="674"/>
    <x v="239"/>
    <x v="0"/>
    <x v="239"/>
    <x v="389"/>
    <x v="615"/>
    <x v="2"/>
    <x v="231"/>
    <x v="0"/>
    <x v="231"/>
    <x v="436"/>
    <x v="634"/>
    <x v="2"/>
    <x v="0"/>
  </r>
  <r>
    <x v="0"/>
    <x v="42"/>
    <x v="174"/>
    <x v="1125"/>
    <x v="1255"/>
    <x v="871"/>
    <x v="1"/>
    <x v="0"/>
    <x v="23"/>
    <x v="23"/>
    <x v="85"/>
    <x v="180"/>
    <x v="429"/>
    <x v="80"/>
    <x v="0"/>
    <x v="80"/>
    <x v="271"/>
    <x v="415"/>
    <x v="2"/>
    <x v="84"/>
    <x v="0"/>
    <x v="84"/>
    <x v="315"/>
    <x v="424"/>
    <x v="2"/>
    <x v="0"/>
  </r>
  <r>
    <x v="0"/>
    <x v="42"/>
    <x v="128"/>
    <x v="1181"/>
    <x v="696"/>
    <x v="904"/>
    <x v="1"/>
    <x v="0"/>
    <x v="23"/>
    <x v="23"/>
    <x v="85"/>
    <x v="180"/>
    <x v="429"/>
    <x v="80"/>
    <x v="0"/>
    <x v="80"/>
    <x v="271"/>
    <x v="415"/>
    <x v="2"/>
    <x v="44"/>
    <x v="0"/>
    <x v="44"/>
    <x v="369"/>
    <x v="689"/>
    <x v="2"/>
    <x v="0"/>
  </r>
  <r>
    <x v="0"/>
    <x v="46"/>
    <x v="151"/>
    <x v="768"/>
    <x v="1193"/>
    <x v="277"/>
    <x v="1"/>
    <x v="0"/>
    <x v="42"/>
    <x v="42"/>
    <x v="0"/>
    <x v="339"/>
    <x v="0"/>
    <x v="0"/>
    <x v="0"/>
    <x v="0"/>
    <x v="271"/>
    <x v="779"/>
    <x v="0"/>
    <x v="0"/>
    <x v="0"/>
    <x v="0"/>
    <x v="315"/>
    <x v="424"/>
    <x v="0"/>
    <x v="1"/>
  </r>
  <r>
    <x v="0"/>
    <x v="46"/>
    <x v="152"/>
    <x v="769"/>
    <x v="1161"/>
    <x v="283"/>
    <x v="1"/>
    <x v="0"/>
    <x v="23"/>
    <x v="23"/>
    <x v="85"/>
    <x v="180"/>
    <x v="429"/>
    <x v="80"/>
    <x v="0"/>
    <x v="80"/>
    <x v="271"/>
    <x v="415"/>
    <x v="2"/>
    <x v="122"/>
    <x v="0"/>
    <x v="122"/>
    <x v="257"/>
    <x v="202"/>
    <x v="1"/>
    <x v="0"/>
  </r>
  <r>
    <x v="0"/>
    <x v="46"/>
    <x v="114"/>
    <x v="765"/>
    <x v="793"/>
    <x v="314"/>
    <x v="1"/>
    <x v="0"/>
    <x v="10"/>
    <x v="10"/>
    <x v="0"/>
    <x v="236"/>
    <x v="0"/>
    <x v="0"/>
    <x v="0"/>
    <x v="0"/>
    <x v="271"/>
    <x v="779"/>
    <x v="0"/>
    <x v="0"/>
    <x v="0"/>
    <x v="0"/>
    <x v="315"/>
    <x v="424"/>
    <x v="0"/>
    <x v="1"/>
  </r>
  <r>
    <x v="0"/>
    <x v="46"/>
    <x v="118"/>
    <x v="766"/>
    <x v="663"/>
    <x v="467"/>
    <x v="1"/>
    <x v="0"/>
    <x v="23"/>
    <x v="23"/>
    <x v="94"/>
    <x v="165"/>
    <x v="531"/>
    <x v="109"/>
    <x v="0"/>
    <x v="109"/>
    <x v="244"/>
    <x v="268"/>
    <x v="1"/>
    <x v="36"/>
    <x v="0"/>
    <x v="36"/>
    <x v="386"/>
    <x v="734"/>
    <x v="2"/>
    <x v="0"/>
  </r>
  <r>
    <x v="0"/>
    <x v="46"/>
    <x v="48"/>
    <x v="764"/>
    <x v="90"/>
    <x v="510"/>
    <x v="1"/>
    <x v="0"/>
    <x v="23"/>
    <x v="23"/>
    <x v="0"/>
    <x v="282"/>
    <x v="0"/>
    <x v="80"/>
    <x v="0"/>
    <x v="80"/>
    <x v="156"/>
    <x v="0"/>
    <x v="1"/>
    <x v="122"/>
    <x v="0"/>
    <x v="122"/>
    <x v="156"/>
    <x v="0"/>
    <x v="1"/>
    <x v="0"/>
  </r>
  <r>
    <x v="0"/>
    <x v="46"/>
    <x v="130"/>
    <x v="767"/>
    <x v="813"/>
    <x v="637"/>
    <x v="1"/>
    <x v="0"/>
    <x v="42"/>
    <x v="42"/>
    <x v="209"/>
    <x v="85"/>
    <x v="628"/>
    <x v="234"/>
    <x v="0"/>
    <x v="234"/>
    <x v="219"/>
    <x v="299"/>
    <x v="1"/>
    <x v="305"/>
    <x v="0"/>
    <x v="305"/>
    <x v="136"/>
    <x v="172"/>
    <x v="1"/>
    <x v="0"/>
  </r>
  <r>
    <x v="0"/>
    <x v="46"/>
    <x v="78"/>
    <x v="820"/>
    <x v="423"/>
    <x v="678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0"/>
    <x v="46"/>
    <x v="125"/>
    <x v="859"/>
    <x v="791"/>
    <x v="709"/>
    <x v="1"/>
    <x v="0"/>
    <x v="10"/>
    <x v="10"/>
    <x v="40"/>
    <x v="180"/>
    <x v="429"/>
    <x v="37"/>
    <x v="0"/>
    <x v="37"/>
    <x v="271"/>
    <x v="415"/>
    <x v="2"/>
    <x v="44"/>
    <x v="0"/>
    <x v="44"/>
    <x v="303"/>
    <x v="312"/>
    <x v="1"/>
    <x v="0"/>
  </r>
  <r>
    <x v="0"/>
    <x v="46"/>
    <x v="97"/>
    <x v="860"/>
    <x v="561"/>
    <x v="710"/>
    <x v="1"/>
    <x v="0"/>
    <x v="23"/>
    <x v="23"/>
    <x v="119"/>
    <x v="122"/>
    <x v="628"/>
    <x v="74"/>
    <x v="0"/>
    <x v="74"/>
    <x v="351"/>
    <x v="695"/>
    <x v="2"/>
    <x v="84"/>
    <x v="0"/>
    <x v="84"/>
    <x v="378"/>
    <x v="654"/>
    <x v="2"/>
    <x v="0"/>
  </r>
  <r>
    <x v="0"/>
    <x v="46"/>
    <x v="88"/>
    <x v="1083"/>
    <x v="469"/>
    <x v="837"/>
    <x v="1"/>
    <x v="0"/>
    <x v="10"/>
    <x v="10"/>
    <x v="40"/>
    <x v="180"/>
    <x v="429"/>
    <x v="37"/>
    <x v="0"/>
    <x v="37"/>
    <x v="271"/>
    <x v="415"/>
    <x v="2"/>
    <x v="36"/>
    <x v="0"/>
    <x v="36"/>
    <x v="315"/>
    <x v="424"/>
    <x v="2"/>
    <x v="0"/>
  </r>
  <r>
    <x v="0"/>
    <x v="46"/>
    <x v="76"/>
    <x v="1244"/>
    <x v="377"/>
    <x v="933"/>
    <x v="1"/>
    <x v="0"/>
    <x v="34"/>
    <x v="34"/>
    <x v="40"/>
    <x v="282"/>
    <x v="72"/>
    <x v="0"/>
    <x v="0"/>
    <x v="0"/>
    <x v="339"/>
    <x v="779"/>
    <x v="0"/>
    <x v="0"/>
    <x v="0"/>
    <x v="0"/>
    <x v="378"/>
    <x v="424"/>
    <x v="0"/>
    <x v="0"/>
  </r>
  <r>
    <x v="0"/>
    <x v="46"/>
    <x v="77"/>
    <x v="1289"/>
    <x v="366"/>
    <x v="956"/>
    <x v="1"/>
    <x v="0"/>
    <x v="23"/>
    <x v="23"/>
    <x v="21"/>
    <x v="255"/>
    <x v="61"/>
    <x v="89"/>
    <x v="0"/>
    <x v="89"/>
    <x v="176"/>
    <x v="25"/>
    <x v="1"/>
    <x v="36"/>
    <x v="0"/>
    <x v="36"/>
    <x v="292"/>
    <x v="160"/>
    <x v="1"/>
    <x v="0"/>
  </r>
  <r>
    <x v="0"/>
    <x v="6"/>
    <x v="136"/>
    <x v="862"/>
    <x v="924"/>
    <x v="734"/>
    <x v="1"/>
    <x v="0"/>
    <x v="42"/>
    <x v="42"/>
    <x v="152"/>
    <x v="175"/>
    <x v="451"/>
    <x v="164"/>
    <x v="0"/>
    <x v="164"/>
    <x v="248"/>
    <x v="335"/>
    <x v="1"/>
    <x v="84"/>
    <x v="0"/>
    <x v="84"/>
    <x v="420"/>
    <x v="723"/>
    <x v="2"/>
    <x v="0"/>
  </r>
  <r>
    <x v="0"/>
    <x v="6"/>
    <x v="171"/>
    <x v="867"/>
    <x v="1082"/>
    <x v="734"/>
    <x v="1"/>
    <x v="0"/>
    <x v="82"/>
    <x v="82"/>
    <x v="315"/>
    <x v="180"/>
    <x v="429"/>
    <x v="363"/>
    <x v="0"/>
    <x v="363"/>
    <x v="116"/>
    <x v="212"/>
    <x v="1"/>
    <x v="277"/>
    <x v="0"/>
    <x v="277"/>
    <x v="436"/>
    <x v="601"/>
    <x v="2"/>
    <x v="0"/>
  </r>
  <r>
    <x v="0"/>
    <x v="6"/>
    <x v="100"/>
    <x v="613"/>
    <x v="609"/>
    <x v="221"/>
    <x v="1"/>
    <x v="0"/>
    <x v="56"/>
    <x v="56"/>
    <x v="182"/>
    <x v="255"/>
    <x v="273"/>
    <x v="272"/>
    <x v="0"/>
    <x v="272"/>
    <x v="116"/>
    <x v="115"/>
    <x v="1"/>
    <x v="334"/>
    <x v="0"/>
    <x v="334"/>
    <x v="83"/>
    <x v="104"/>
    <x v="1"/>
    <x v="0"/>
  </r>
  <r>
    <x v="0"/>
    <x v="6"/>
    <x v="45"/>
    <x v="610"/>
    <x v="36"/>
    <x v="234"/>
    <x v="1"/>
    <x v="0"/>
    <x v="60"/>
    <x v="60"/>
    <x v="182"/>
    <x v="282"/>
    <x v="232"/>
    <x v="268"/>
    <x v="0"/>
    <x v="268"/>
    <x v="119"/>
    <x v="122"/>
    <x v="1"/>
    <x v="44"/>
    <x v="0"/>
    <x v="44"/>
    <x v="470"/>
    <x v="778"/>
    <x v="2"/>
    <x v="0"/>
  </r>
  <r>
    <x v="0"/>
    <x v="6"/>
    <x v="46"/>
    <x v="611"/>
    <x v="75"/>
    <x v="243"/>
    <x v="1"/>
    <x v="0"/>
    <x v="23"/>
    <x v="23"/>
    <x v="94"/>
    <x v="165"/>
    <x v="531"/>
    <x v="48"/>
    <x v="0"/>
    <x v="48"/>
    <x v="339"/>
    <x v="711"/>
    <x v="2"/>
    <x v="36"/>
    <x v="0"/>
    <x v="36"/>
    <x v="386"/>
    <x v="734"/>
    <x v="2"/>
    <x v="0"/>
  </r>
  <r>
    <x v="0"/>
    <x v="6"/>
    <x v="179"/>
    <x v="617"/>
    <x v="1319"/>
    <x v="245"/>
    <x v="1"/>
    <x v="0"/>
    <x v="26"/>
    <x v="26"/>
    <x v="40"/>
    <x v="245"/>
    <x v="102"/>
    <x v="80"/>
    <x v="0"/>
    <x v="80"/>
    <x v="209"/>
    <x v="84"/>
    <x v="1"/>
    <x v="55"/>
    <x v="0"/>
    <x v="55"/>
    <x v="292"/>
    <x v="224"/>
    <x v="1"/>
    <x v="1"/>
  </r>
  <r>
    <x v="0"/>
    <x v="6"/>
    <x v="108"/>
    <x v="614"/>
    <x v="686"/>
    <x v="251"/>
    <x v="1"/>
    <x v="0"/>
    <x v="53"/>
    <x v="53"/>
    <x v="85"/>
    <x v="339"/>
    <x v="72"/>
    <x v="189"/>
    <x v="0"/>
    <x v="189"/>
    <x v="120"/>
    <x v="49"/>
    <x v="1"/>
    <x v="220"/>
    <x v="0"/>
    <x v="220"/>
    <x v="123"/>
    <x v="67"/>
    <x v="1"/>
    <x v="0"/>
  </r>
  <r>
    <x v="0"/>
    <x v="6"/>
    <x v="109"/>
    <x v="615"/>
    <x v="695"/>
    <x v="263"/>
    <x v="1"/>
    <x v="0"/>
    <x v="47"/>
    <x v="47"/>
    <x v="135"/>
    <x v="255"/>
    <x v="237"/>
    <x v="239"/>
    <x v="0"/>
    <x v="239"/>
    <x v="116"/>
    <x v="88"/>
    <x v="1"/>
    <x v="177"/>
    <x v="0"/>
    <x v="177"/>
    <x v="266"/>
    <x v="298"/>
    <x v="1"/>
    <x v="0"/>
  </r>
  <r>
    <x v="0"/>
    <x v="6"/>
    <x v="186"/>
    <x v="618"/>
    <x v="1341"/>
    <x v="289"/>
    <x v="1"/>
    <x v="0"/>
    <x v="66"/>
    <x v="66"/>
    <x v="268"/>
    <x v="152"/>
    <x v="489"/>
    <x v="290"/>
    <x v="0"/>
    <x v="290"/>
    <x v="231"/>
    <x v="349"/>
    <x v="1"/>
    <x v="247"/>
    <x v="0"/>
    <x v="247"/>
    <x v="396"/>
    <x v="551"/>
    <x v="2"/>
    <x v="0"/>
  </r>
  <r>
    <x v="0"/>
    <x v="6"/>
    <x v="113"/>
    <x v="616"/>
    <x v="693"/>
    <x v="309"/>
    <x v="1"/>
    <x v="0"/>
    <x v="27"/>
    <x v="27"/>
    <x v="40"/>
    <x v="255"/>
    <x v="90"/>
    <x v="56"/>
    <x v="0"/>
    <x v="56"/>
    <x v="244"/>
    <x v="172"/>
    <x v="1"/>
    <x v="100"/>
    <x v="0"/>
    <x v="100"/>
    <x v="233"/>
    <x v="94"/>
    <x v="1"/>
    <x v="0"/>
  </r>
  <r>
    <x v="0"/>
    <x v="6"/>
    <x v="184"/>
    <x v="858"/>
    <x v="1330"/>
    <x v="704"/>
    <x v="1"/>
    <x v="0"/>
    <x v="47"/>
    <x v="47"/>
    <x v="158"/>
    <x v="223"/>
    <x v="327"/>
    <x v="157"/>
    <x v="0"/>
    <x v="157"/>
    <x v="271"/>
    <x v="415"/>
    <x v="2"/>
    <x v="191"/>
    <x v="0"/>
    <x v="191"/>
    <x v="266"/>
    <x v="317"/>
    <x v="1"/>
    <x v="0"/>
  </r>
  <r>
    <x v="0"/>
    <x v="6"/>
    <x v="89"/>
    <x v="1192"/>
    <x v="493"/>
    <x v="911"/>
    <x v="1"/>
    <x v="0"/>
    <x v="10"/>
    <x v="10"/>
    <x v="40"/>
    <x v="180"/>
    <x v="429"/>
    <x v="37"/>
    <x v="0"/>
    <x v="37"/>
    <x v="271"/>
    <x v="415"/>
    <x v="2"/>
    <x v="36"/>
    <x v="0"/>
    <x v="36"/>
    <x v="315"/>
    <x v="424"/>
    <x v="2"/>
    <x v="1"/>
  </r>
  <r>
    <x v="0"/>
    <x v="6"/>
    <x v="176"/>
    <x v="1206"/>
    <x v="1257"/>
    <x v="915"/>
    <x v="1"/>
    <x v="0"/>
    <x v="23"/>
    <x v="23"/>
    <x v="85"/>
    <x v="180"/>
    <x v="429"/>
    <x v="80"/>
    <x v="0"/>
    <x v="80"/>
    <x v="271"/>
    <x v="415"/>
    <x v="2"/>
    <x v="36"/>
    <x v="0"/>
    <x v="36"/>
    <x v="378"/>
    <x v="721"/>
    <x v="2"/>
    <x v="0"/>
  </r>
  <r>
    <x v="0"/>
    <x v="6"/>
    <x v="90"/>
    <x v="1228"/>
    <x v="480"/>
    <x v="924"/>
    <x v="1"/>
    <x v="0"/>
    <x v="10"/>
    <x v="10"/>
    <x v="40"/>
    <x v="180"/>
    <x v="429"/>
    <x v="37"/>
    <x v="0"/>
    <x v="37"/>
    <x v="271"/>
    <x v="415"/>
    <x v="2"/>
    <x v="0"/>
    <x v="0"/>
    <x v="0"/>
    <x v="378"/>
    <x v="424"/>
    <x v="0"/>
    <x v="1"/>
  </r>
  <r>
    <x v="0"/>
    <x v="6"/>
    <x v="99"/>
    <x v="1248"/>
    <x v="559"/>
    <x v="935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0"/>
    <x v="5"/>
    <x v="170"/>
    <x v="842"/>
    <x v="1171"/>
    <x v="734"/>
    <x v="1"/>
    <x v="0"/>
    <x v="23"/>
    <x v="23"/>
    <x v="94"/>
    <x v="165"/>
    <x v="531"/>
    <x v="48"/>
    <x v="0"/>
    <x v="48"/>
    <x v="339"/>
    <x v="711"/>
    <x v="2"/>
    <x v="36"/>
    <x v="0"/>
    <x v="36"/>
    <x v="386"/>
    <x v="734"/>
    <x v="2"/>
    <x v="0"/>
  </r>
  <r>
    <x v="0"/>
    <x v="5"/>
    <x v="278"/>
    <x v="605"/>
    <x v="786"/>
    <x v="193"/>
    <x v="1"/>
    <x v="0"/>
    <x v="46"/>
    <x v="46"/>
    <x v="0"/>
    <x v="356"/>
    <x v="0"/>
    <x v="96"/>
    <x v="0"/>
    <x v="96"/>
    <x v="141"/>
    <x v="0"/>
    <x v="1"/>
    <x v="0"/>
    <x v="0"/>
    <x v="0"/>
    <x v="315"/>
    <x v="424"/>
    <x v="0"/>
    <x v="0"/>
  </r>
  <r>
    <x v="0"/>
    <x v="5"/>
    <x v="193"/>
    <x v="603"/>
    <x v="247"/>
    <x v="199"/>
    <x v="1"/>
    <x v="0"/>
    <x v="47"/>
    <x v="47"/>
    <x v="85"/>
    <x v="313"/>
    <x v="87"/>
    <x v="208"/>
    <x v="0"/>
    <x v="208"/>
    <x v="102"/>
    <x v="36"/>
    <x v="1"/>
    <x v="161"/>
    <x v="0"/>
    <x v="161"/>
    <x v="201"/>
    <x v="126"/>
    <x v="1"/>
    <x v="0"/>
  </r>
  <r>
    <x v="0"/>
    <x v="5"/>
    <x v="281"/>
    <x v="606"/>
    <x v="769"/>
    <x v="209"/>
    <x v="1"/>
    <x v="0"/>
    <x v="27"/>
    <x v="27"/>
    <x v="49"/>
    <x v="245"/>
    <x v="125"/>
    <x v="141"/>
    <x v="0"/>
    <x v="141"/>
    <x v="140"/>
    <x v="36"/>
    <x v="1"/>
    <x v="100"/>
    <x v="0"/>
    <x v="100"/>
    <x v="245"/>
    <x v="126"/>
    <x v="1"/>
    <x v="0"/>
  </r>
  <r>
    <x v="0"/>
    <x v="5"/>
    <x v="252"/>
    <x v="604"/>
    <x v="565"/>
    <x v="210"/>
    <x v="1"/>
    <x v="0"/>
    <x v="40"/>
    <x v="40"/>
    <x v="150"/>
    <x v="152"/>
    <x v="535"/>
    <x v="141"/>
    <x v="0"/>
    <x v="141"/>
    <x v="305"/>
    <x v="520"/>
    <x v="2"/>
    <x v="140"/>
    <x v="0"/>
    <x v="140"/>
    <x v="358"/>
    <x v="544"/>
    <x v="2"/>
    <x v="0"/>
  </r>
  <r>
    <x v="0"/>
    <x v="5"/>
    <x v="110"/>
    <x v="601"/>
    <x v="718"/>
    <x v="264"/>
    <x v="1"/>
    <x v="0"/>
    <x v="34"/>
    <x v="34"/>
    <x v="124"/>
    <x v="165"/>
    <x v="512"/>
    <x v="252"/>
    <x v="0"/>
    <x v="252"/>
    <x v="97"/>
    <x v="58"/>
    <x v="1"/>
    <x v="227"/>
    <x v="0"/>
    <x v="227"/>
    <x v="156"/>
    <x v="133"/>
    <x v="1"/>
    <x v="0"/>
  </r>
  <r>
    <x v="0"/>
    <x v="5"/>
    <x v="180"/>
    <x v="609"/>
    <x v="1318"/>
    <x v="498"/>
    <x v="1"/>
    <x v="0"/>
    <x v="47"/>
    <x v="47"/>
    <x v="158"/>
    <x v="223"/>
    <x v="327"/>
    <x v="263"/>
    <x v="0"/>
    <x v="263"/>
    <x v="106"/>
    <x v="93"/>
    <x v="1"/>
    <x v="140"/>
    <x v="0"/>
    <x v="140"/>
    <x v="369"/>
    <x v="564"/>
    <x v="2"/>
    <x v="0"/>
  </r>
  <r>
    <x v="0"/>
    <x v="5"/>
    <x v="93"/>
    <x v="607"/>
    <x v="554"/>
    <x v="535"/>
    <x v="1"/>
    <x v="0"/>
    <x v="47"/>
    <x v="47"/>
    <x v="189"/>
    <x v="165"/>
    <x v="482"/>
    <x v="233"/>
    <x v="0"/>
    <x v="233"/>
    <x v="177"/>
    <x v="214"/>
    <x v="1"/>
    <x v="134"/>
    <x v="0"/>
    <x v="134"/>
    <x v="419"/>
    <x v="682"/>
    <x v="2"/>
    <x v="0"/>
  </r>
  <r>
    <x v="0"/>
    <x v="5"/>
    <x v="162"/>
    <x v="770"/>
    <x v="1190"/>
    <x v="620"/>
    <x v="1"/>
    <x v="0"/>
    <x v="13"/>
    <x v="13"/>
    <x v="0"/>
    <x v="245"/>
    <x v="0"/>
    <x v="0"/>
    <x v="0"/>
    <x v="0"/>
    <x v="271"/>
    <x v="779"/>
    <x v="0"/>
    <x v="44"/>
    <x v="0"/>
    <x v="44"/>
    <x v="245"/>
    <x v="0"/>
    <x v="1"/>
    <x v="1"/>
  </r>
  <r>
    <x v="0"/>
    <x v="5"/>
    <x v="131"/>
    <x v="796"/>
    <x v="832"/>
    <x v="658"/>
    <x v="1"/>
    <x v="0"/>
    <x v="13"/>
    <x v="13"/>
    <x v="0"/>
    <x v="245"/>
    <x v="0"/>
    <x v="89"/>
    <x v="0"/>
    <x v="89"/>
    <x v="149"/>
    <x v="0"/>
    <x v="1"/>
    <x v="0"/>
    <x v="0"/>
    <x v="0"/>
    <x v="315"/>
    <x v="424"/>
    <x v="0"/>
    <x v="0"/>
  </r>
  <r>
    <x v="0"/>
    <x v="5"/>
    <x v="166"/>
    <x v="803"/>
    <x v="1169"/>
    <x v="670"/>
    <x v="0"/>
    <x v="0"/>
    <x v="0"/>
    <x v="0"/>
    <x v="0"/>
    <x v="180"/>
    <x v="687"/>
    <x v="0"/>
    <x v="0"/>
    <x v="0"/>
    <x v="271"/>
    <x v="779"/>
    <x v="0"/>
    <x v="36"/>
    <x v="0"/>
    <x v="36"/>
    <x v="257"/>
    <x v="0"/>
    <x v="1"/>
    <x v="0"/>
  </r>
  <r>
    <x v="0"/>
    <x v="5"/>
    <x v="96"/>
    <x v="805"/>
    <x v="569"/>
    <x v="674"/>
    <x v="1"/>
    <x v="0"/>
    <x v="86"/>
    <x v="86"/>
    <x v="305"/>
    <x v="264"/>
    <x v="349"/>
    <x v="396"/>
    <x v="0"/>
    <x v="396"/>
    <x v="56"/>
    <x v="106"/>
    <x v="1"/>
    <x v="242"/>
    <x v="0"/>
    <x v="242"/>
    <x v="464"/>
    <x v="661"/>
    <x v="2"/>
    <x v="0"/>
  </r>
  <r>
    <x v="0"/>
    <x v="5"/>
    <x v="75"/>
    <x v="821"/>
    <x v="400"/>
    <x v="678"/>
    <x v="1"/>
    <x v="0"/>
    <x v="10"/>
    <x v="10"/>
    <x v="40"/>
    <x v="180"/>
    <x v="429"/>
    <x v="80"/>
    <x v="0"/>
    <x v="80"/>
    <x v="209"/>
    <x v="84"/>
    <x v="1"/>
    <x v="44"/>
    <x v="0"/>
    <x v="44"/>
    <x v="303"/>
    <x v="312"/>
    <x v="1"/>
    <x v="0"/>
  </r>
  <r>
    <x v="0"/>
    <x v="5"/>
    <x v="168"/>
    <x v="816"/>
    <x v="1181"/>
    <x v="683"/>
    <x v="1"/>
    <x v="0"/>
    <x v="66"/>
    <x v="66"/>
    <x v="268"/>
    <x v="152"/>
    <x v="489"/>
    <x v="300"/>
    <x v="0"/>
    <x v="300"/>
    <x v="198"/>
    <x v="292"/>
    <x v="1"/>
    <x v="293"/>
    <x v="0"/>
    <x v="293"/>
    <x v="280"/>
    <x v="381"/>
    <x v="1"/>
    <x v="0"/>
  </r>
  <r>
    <x v="0"/>
    <x v="5"/>
    <x v="134"/>
    <x v="817"/>
    <x v="887"/>
    <x v="684"/>
    <x v="1"/>
    <x v="0"/>
    <x v="77"/>
    <x v="77"/>
    <x v="124"/>
    <x v="386"/>
    <x v="66"/>
    <x v="379"/>
    <x v="0"/>
    <x v="379"/>
    <x v="24"/>
    <x v="13"/>
    <x v="1"/>
    <x v="268"/>
    <x v="0"/>
    <x v="268"/>
    <x v="107"/>
    <x v="91"/>
    <x v="1"/>
    <x v="0"/>
  </r>
  <r>
    <x v="0"/>
    <x v="5"/>
    <x v="102"/>
    <x v="838"/>
    <x v="611"/>
    <x v="699"/>
    <x v="1"/>
    <x v="0"/>
    <x v="10"/>
    <x v="10"/>
    <x v="40"/>
    <x v="180"/>
    <x v="429"/>
    <x v="0"/>
    <x v="0"/>
    <x v="0"/>
    <x v="339"/>
    <x v="779"/>
    <x v="0"/>
    <x v="36"/>
    <x v="0"/>
    <x v="36"/>
    <x v="315"/>
    <x v="424"/>
    <x v="2"/>
    <x v="0"/>
  </r>
  <r>
    <x v="0"/>
    <x v="5"/>
    <x v="172"/>
    <x v="894"/>
    <x v="1154"/>
    <x v="718"/>
    <x v="1"/>
    <x v="0"/>
    <x v="10"/>
    <x v="10"/>
    <x v="49"/>
    <x v="165"/>
    <x v="574"/>
    <x v="0"/>
    <x v="0"/>
    <x v="0"/>
    <x v="351"/>
    <x v="779"/>
    <x v="0"/>
    <x v="84"/>
    <x v="0"/>
    <x v="84"/>
    <x v="266"/>
    <x v="160"/>
    <x v="1"/>
    <x v="0"/>
  </r>
  <r>
    <x v="0"/>
    <x v="5"/>
    <x v="185"/>
    <x v="988"/>
    <x v="1333"/>
    <x v="785"/>
    <x v="1"/>
    <x v="0"/>
    <x v="23"/>
    <x v="23"/>
    <x v="182"/>
    <x v="69"/>
    <x v="676"/>
    <x v="217"/>
    <x v="0"/>
    <x v="217"/>
    <x v="190"/>
    <x v="227"/>
    <x v="1"/>
    <x v="44"/>
    <x v="0"/>
    <x v="44"/>
    <x v="470"/>
    <x v="778"/>
    <x v="2"/>
    <x v="0"/>
  </r>
  <r>
    <x v="0"/>
    <x v="5"/>
    <x v="69"/>
    <x v="990"/>
    <x v="311"/>
    <x v="786"/>
    <x v="1"/>
    <x v="0"/>
    <x v="10"/>
    <x v="10"/>
    <x v="40"/>
    <x v="180"/>
    <x v="429"/>
    <x v="0"/>
    <x v="0"/>
    <x v="0"/>
    <x v="339"/>
    <x v="779"/>
    <x v="0"/>
    <x v="0"/>
    <x v="0"/>
    <x v="0"/>
    <x v="378"/>
    <x v="424"/>
    <x v="0"/>
    <x v="0"/>
  </r>
  <r>
    <x v="0"/>
    <x v="5"/>
    <x v="70"/>
    <x v="1120"/>
    <x v="291"/>
    <x v="867"/>
    <x v="0"/>
    <x v="0"/>
    <x v="0"/>
    <x v="0"/>
    <x v="0"/>
    <x v="180"/>
    <x v="687"/>
    <x v="0"/>
    <x v="0"/>
    <x v="0"/>
    <x v="271"/>
    <x v="779"/>
    <x v="0"/>
    <x v="20"/>
    <x v="0"/>
    <x v="20"/>
    <x v="280"/>
    <x v="0"/>
    <x v="1"/>
    <x v="1"/>
  </r>
  <r>
    <x v="0"/>
    <x v="5"/>
    <x v="104"/>
    <x v="1145"/>
    <x v="600"/>
    <x v="881"/>
    <x v="1"/>
    <x v="0"/>
    <x v="10"/>
    <x v="10"/>
    <x v="0"/>
    <x v="236"/>
    <x v="0"/>
    <x v="0"/>
    <x v="0"/>
    <x v="0"/>
    <x v="271"/>
    <x v="779"/>
    <x v="0"/>
    <x v="20"/>
    <x v="0"/>
    <x v="20"/>
    <x v="280"/>
    <x v="0"/>
    <x v="1"/>
    <x v="0"/>
  </r>
  <r>
    <x v="0"/>
    <x v="5"/>
    <x v="177"/>
    <x v="1215"/>
    <x v="1191"/>
    <x v="920"/>
    <x v="1"/>
    <x v="0"/>
    <x v="13"/>
    <x v="13"/>
    <x v="94"/>
    <x v="122"/>
    <x v="658"/>
    <x v="48"/>
    <x v="0"/>
    <x v="48"/>
    <x v="339"/>
    <x v="711"/>
    <x v="2"/>
    <x v="44"/>
    <x v="0"/>
    <x v="44"/>
    <x v="378"/>
    <x v="708"/>
    <x v="2"/>
    <x v="0"/>
  </r>
  <r>
    <x v="0"/>
    <x v="37"/>
    <x v="107"/>
    <x v="742"/>
    <x v="707"/>
    <x v="225"/>
    <x v="1"/>
    <x v="0"/>
    <x v="23"/>
    <x v="23"/>
    <x v="0"/>
    <x v="282"/>
    <x v="0"/>
    <x v="35"/>
    <x v="0"/>
    <x v="35"/>
    <x v="210"/>
    <x v="0"/>
    <x v="1"/>
    <x v="20"/>
    <x v="0"/>
    <x v="20"/>
    <x v="280"/>
    <x v="0"/>
    <x v="1"/>
    <x v="0"/>
  </r>
  <r>
    <x v="0"/>
    <x v="37"/>
    <x v="60"/>
    <x v="738"/>
    <x v="153"/>
    <x v="267"/>
    <x v="1"/>
    <x v="0"/>
    <x v="10"/>
    <x v="10"/>
    <x v="40"/>
    <x v="180"/>
    <x v="429"/>
    <x v="80"/>
    <x v="0"/>
    <x v="80"/>
    <x v="209"/>
    <x v="84"/>
    <x v="1"/>
    <x v="72"/>
    <x v="0"/>
    <x v="72"/>
    <x v="266"/>
    <x v="148"/>
    <x v="1"/>
    <x v="1"/>
  </r>
  <r>
    <x v="0"/>
    <x v="37"/>
    <x v="153"/>
    <x v="746"/>
    <x v="1230"/>
    <x v="288"/>
    <x v="1"/>
    <x v="0"/>
    <x v="15"/>
    <x v="15"/>
    <x v="60"/>
    <x v="180"/>
    <x v="429"/>
    <x v="74"/>
    <x v="0"/>
    <x v="74"/>
    <x v="244"/>
    <x v="223"/>
    <x v="1"/>
    <x v="20"/>
    <x v="0"/>
    <x v="20"/>
    <x v="369"/>
    <x v="743"/>
    <x v="2"/>
    <x v="1"/>
  </r>
  <r>
    <x v="0"/>
    <x v="37"/>
    <x v="154"/>
    <x v="747"/>
    <x v="1235"/>
    <x v="312"/>
    <x v="1"/>
    <x v="0"/>
    <x v="13"/>
    <x v="13"/>
    <x v="40"/>
    <x v="190"/>
    <x v="321"/>
    <x v="37"/>
    <x v="0"/>
    <x v="37"/>
    <x v="271"/>
    <x v="415"/>
    <x v="2"/>
    <x v="36"/>
    <x v="0"/>
    <x v="36"/>
    <x v="315"/>
    <x v="424"/>
    <x v="2"/>
    <x v="0"/>
  </r>
  <r>
    <x v="0"/>
    <x v="37"/>
    <x v="47"/>
    <x v="736"/>
    <x v="95"/>
    <x v="315"/>
    <x v="1"/>
    <x v="0"/>
    <x v="23"/>
    <x v="23"/>
    <x v="94"/>
    <x v="165"/>
    <x v="531"/>
    <x v="97"/>
    <x v="0"/>
    <x v="97"/>
    <x v="257"/>
    <x v="334"/>
    <x v="1"/>
    <x v="44"/>
    <x v="0"/>
    <x v="44"/>
    <x v="378"/>
    <x v="708"/>
    <x v="2"/>
    <x v="0"/>
  </r>
  <r>
    <x v="0"/>
    <x v="37"/>
    <x v="101"/>
    <x v="741"/>
    <x v="615"/>
    <x v="424"/>
    <x v="1"/>
    <x v="0"/>
    <x v="13"/>
    <x v="13"/>
    <x v="0"/>
    <x v="245"/>
    <x v="0"/>
    <x v="37"/>
    <x v="0"/>
    <x v="37"/>
    <x v="209"/>
    <x v="0"/>
    <x v="1"/>
    <x v="36"/>
    <x v="0"/>
    <x v="36"/>
    <x v="257"/>
    <x v="0"/>
    <x v="1"/>
    <x v="0"/>
  </r>
  <r>
    <x v="0"/>
    <x v="37"/>
    <x v="117"/>
    <x v="743"/>
    <x v="714"/>
    <x v="430"/>
    <x v="1"/>
    <x v="0"/>
    <x v="23"/>
    <x v="23"/>
    <x v="100"/>
    <x v="152"/>
    <x v="574"/>
    <x v="37"/>
    <x v="0"/>
    <x v="37"/>
    <x v="358"/>
    <x v="739"/>
    <x v="2"/>
    <x v="44"/>
    <x v="0"/>
    <x v="44"/>
    <x v="386"/>
    <x v="721"/>
    <x v="2"/>
    <x v="0"/>
  </r>
  <r>
    <x v="0"/>
    <x v="37"/>
    <x v="159"/>
    <x v="748"/>
    <x v="1163"/>
    <x v="433"/>
    <x v="1"/>
    <x v="0"/>
    <x v="27"/>
    <x v="27"/>
    <x v="100"/>
    <x v="180"/>
    <x v="429"/>
    <x v="157"/>
    <x v="0"/>
    <x v="157"/>
    <x v="166"/>
    <x v="104"/>
    <x v="1"/>
    <x v="147"/>
    <x v="0"/>
    <x v="147"/>
    <x v="245"/>
    <x v="202"/>
    <x v="1"/>
    <x v="0"/>
  </r>
  <r>
    <x v="0"/>
    <x v="37"/>
    <x v="139"/>
    <x v="745"/>
    <x v="996"/>
    <x v="463"/>
    <x v="1"/>
    <x v="0"/>
    <x v="42"/>
    <x v="42"/>
    <x v="239"/>
    <x v="69"/>
    <x v="652"/>
    <x v="208"/>
    <x v="0"/>
    <x v="208"/>
    <x v="339"/>
    <x v="549"/>
    <x v="2"/>
    <x v="122"/>
    <x v="0"/>
    <x v="122"/>
    <x v="473"/>
    <x v="743"/>
    <x v="2"/>
    <x v="0"/>
  </r>
  <r>
    <x v="0"/>
    <x v="37"/>
    <x v="73"/>
    <x v="740"/>
    <x v="365"/>
    <x v="615"/>
    <x v="1"/>
    <x v="0"/>
    <x v="13"/>
    <x v="13"/>
    <x v="0"/>
    <x v="245"/>
    <x v="0"/>
    <x v="0"/>
    <x v="0"/>
    <x v="0"/>
    <x v="271"/>
    <x v="779"/>
    <x v="0"/>
    <x v="55"/>
    <x v="0"/>
    <x v="55"/>
    <x v="233"/>
    <x v="0"/>
    <x v="1"/>
    <x v="1"/>
  </r>
  <r>
    <x v="0"/>
    <x v="37"/>
    <x v="163"/>
    <x v="749"/>
    <x v="1217"/>
    <x v="623"/>
    <x v="1"/>
    <x v="0"/>
    <x v="27"/>
    <x v="27"/>
    <x v="176"/>
    <x v="73"/>
    <x v="663"/>
    <x v="97"/>
    <x v="0"/>
    <x v="97"/>
    <x v="401"/>
    <x v="721"/>
    <x v="2"/>
    <x v="202"/>
    <x v="0"/>
    <x v="202"/>
    <x v="280"/>
    <x v="351"/>
    <x v="1"/>
    <x v="0"/>
  </r>
  <r>
    <x v="0"/>
    <x v="37"/>
    <x v="49"/>
    <x v="737"/>
    <x v="77"/>
    <x v="642"/>
    <x v="1"/>
    <x v="0"/>
    <x v="40"/>
    <x v="40"/>
    <x v="0"/>
    <x v="329"/>
    <x v="0"/>
    <x v="0"/>
    <x v="0"/>
    <x v="0"/>
    <x v="271"/>
    <x v="779"/>
    <x v="0"/>
    <x v="374"/>
    <x v="0"/>
    <x v="374"/>
    <x v="31"/>
    <x v="0"/>
    <x v="1"/>
    <x v="0"/>
  </r>
  <r>
    <x v="0"/>
    <x v="37"/>
    <x v="67"/>
    <x v="739"/>
    <x v="246"/>
    <x v="648"/>
    <x v="1"/>
    <x v="0"/>
    <x v="46"/>
    <x v="46"/>
    <x v="194"/>
    <x v="140"/>
    <x v="545"/>
    <x v="218"/>
    <x v="0"/>
    <x v="218"/>
    <x v="209"/>
    <x v="266"/>
    <x v="1"/>
    <x v="161"/>
    <x v="0"/>
    <x v="161"/>
    <x v="396"/>
    <x v="614"/>
    <x v="2"/>
    <x v="0"/>
  </r>
  <r>
    <x v="0"/>
    <x v="37"/>
    <x v="74"/>
    <x v="798"/>
    <x v="386"/>
    <x v="665"/>
    <x v="1"/>
    <x v="0"/>
    <x v="23"/>
    <x v="23"/>
    <x v="0"/>
    <x v="282"/>
    <x v="0"/>
    <x v="0"/>
    <x v="0"/>
    <x v="0"/>
    <x v="271"/>
    <x v="779"/>
    <x v="0"/>
    <x v="93"/>
    <x v="0"/>
    <x v="93"/>
    <x v="195"/>
    <x v="0"/>
    <x v="1"/>
    <x v="0"/>
  </r>
  <r>
    <x v="0"/>
    <x v="37"/>
    <x v="141"/>
    <x v="799"/>
    <x v="1024"/>
    <x v="667"/>
    <x v="1"/>
    <x v="0"/>
    <x v="5"/>
    <x v="5"/>
    <x v="21"/>
    <x v="180"/>
    <x v="429"/>
    <x v="0"/>
    <x v="0"/>
    <x v="0"/>
    <x v="319"/>
    <x v="779"/>
    <x v="0"/>
    <x v="14"/>
    <x v="0"/>
    <x v="14"/>
    <x v="330"/>
    <x v="654"/>
    <x v="2"/>
    <x v="1"/>
  </r>
  <r>
    <x v="0"/>
    <x v="37"/>
    <x v="167"/>
    <x v="812"/>
    <x v="1162"/>
    <x v="672"/>
    <x v="1"/>
    <x v="0"/>
    <x v="8"/>
    <x v="8"/>
    <x v="40"/>
    <x v="165"/>
    <x v="586"/>
    <x v="0"/>
    <x v="0"/>
    <x v="0"/>
    <x v="339"/>
    <x v="779"/>
    <x v="0"/>
    <x v="0"/>
    <x v="0"/>
    <x v="0"/>
    <x v="378"/>
    <x v="424"/>
    <x v="0"/>
    <x v="1"/>
  </r>
  <r>
    <x v="0"/>
    <x v="37"/>
    <x v="85"/>
    <x v="815"/>
    <x v="474"/>
    <x v="679"/>
    <x v="1"/>
    <x v="0"/>
    <x v="19"/>
    <x v="19"/>
    <x v="40"/>
    <x v="209"/>
    <x v="181"/>
    <x v="0"/>
    <x v="0"/>
    <x v="0"/>
    <x v="339"/>
    <x v="779"/>
    <x v="0"/>
    <x v="84"/>
    <x v="0"/>
    <x v="84"/>
    <x v="257"/>
    <x v="126"/>
    <x v="1"/>
    <x v="1"/>
  </r>
  <r>
    <x v="0"/>
    <x v="37"/>
    <x v="103"/>
    <x v="840"/>
    <x v="625"/>
    <x v="701"/>
    <x v="1"/>
    <x v="0"/>
    <x v="27"/>
    <x v="27"/>
    <x v="100"/>
    <x v="180"/>
    <x v="429"/>
    <x v="48"/>
    <x v="0"/>
    <x v="48"/>
    <x v="351"/>
    <x v="721"/>
    <x v="2"/>
    <x v="44"/>
    <x v="0"/>
    <x v="44"/>
    <x v="386"/>
    <x v="721"/>
    <x v="2"/>
    <x v="0"/>
  </r>
  <r>
    <x v="0"/>
    <x v="37"/>
    <x v="181"/>
    <x v="898"/>
    <x v="1303"/>
    <x v="726"/>
    <x v="1"/>
    <x v="0"/>
    <x v="19"/>
    <x v="19"/>
    <x v="68"/>
    <x v="180"/>
    <x v="429"/>
    <x v="37"/>
    <x v="0"/>
    <x v="37"/>
    <x v="319"/>
    <x v="686"/>
    <x v="2"/>
    <x v="161"/>
    <x v="0"/>
    <x v="161"/>
    <x v="185"/>
    <x v="91"/>
    <x v="1"/>
    <x v="0"/>
  </r>
  <r>
    <x v="0"/>
    <x v="37"/>
    <x v="54"/>
    <x v="978"/>
    <x v="25"/>
    <x v="783"/>
    <x v="1"/>
    <x v="0"/>
    <x v="45"/>
    <x v="45"/>
    <x v="182"/>
    <x v="152"/>
    <x v="522"/>
    <x v="184"/>
    <x v="0"/>
    <x v="184"/>
    <x v="271"/>
    <x v="415"/>
    <x v="2"/>
    <x v="84"/>
    <x v="0"/>
    <x v="84"/>
    <x v="446"/>
    <x v="749"/>
    <x v="2"/>
    <x v="0"/>
  </r>
  <r>
    <x v="0"/>
    <x v="27"/>
    <x v="218"/>
    <x v="702"/>
    <x v="361"/>
    <x v="154"/>
    <x v="1"/>
    <x v="0"/>
    <x v="13"/>
    <x v="13"/>
    <x v="49"/>
    <x v="180"/>
    <x v="429"/>
    <x v="48"/>
    <x v="0"/>
    <x v="48"/>
    <x v="271"/>
    <x v="415"/>
    <x v="2"/>
    <x v="44"/>
    <x v="0"/>
    <x v="44"/>
    <x v="315"/>
    <x v="424"/>
    <x v="2"/>
    <x v="1"/>
  </r>
  <r>
    <x v="0"/>
    <x v="27"/>
    <x v="1185"/>
    <x v="703"/>
    <x v="1155"/>
    <x v="170"/>
    <x v="1"/>
    <x v="0"/>
    <x v="23"/>
    <x v="23"/>
    <x v="110"/>
    <x v="139"/>
    <x v="600"/>
    <x v="118"/>
    <x v="0"/>
    <x v="118"/>
    <x v="257"/>
    <x v="345"/>
    <x v="1"/>
    <x v="112"/>
    <x v="0"/>
    <x v="112"/>
    <x v="315"/>
    <x v="424"/>
    <x v="2"/>
    <x v="0"/>
  </r>
  <r>
    <x v="0"/>
    <x v="27"/>
    <x v="68"/>
    <x v="696"/>
    <x v="290"/>
    <x v="216"/>
    <x v="1"/>
    <x v="0"/>
    <x v="42"/>
    <x v="42"/>
    <x v="152"/>
    <x v="175"/>
    <x v="451"/>
    <x v="195"/>
    <x v="0"/>
    <x v="195"/>
    <x v="188"/>
    <x v="197"/>
    <x v="1"/>
    <x v="100"/>
    <x v="0"/>
    <x v="100"/>
    <x v="409"/>
    <x v="691"/>
    <x v="2"/>
    <x v="0"/>
  </r>
  <r>
    <x v="0"/>
    <x v="27"/>
    <x v="106"/>
    <x v="698"/>
    <x v="737"/>
    <x v="224"/>
    <x v="1"/>
    <x v="0"/>
    <x v="46"/>
    <x v="46"/>
    <x v="190"/>
    <x v="150"/>
    <x v="526"/>
    <x v="184"/>
    <x v="0"/>
    <x v="184"/>
    <x v="294"/>
    <x v="466"/>
    <x v="2"/>
    <x v="242"/>
    <x v="0"/>
    <x v="242"/>
    <x v="223"/>
    <x v="264"/>
    <x v="1"/>
    <x v="0"/>
  </r>
  <r>
    <x v="0"/>
    <x v="27"/>
    <x v="148"/>
    <x v="700"/>
    <x v="1261"/>
    <x v="237"/>
    <x v="1"/>
    <x v="0"/>
    <x v="77"/>
    <x v="77"/>
    <x v="315"/>
    <x v="122"/>
    <x v="531"/>
    <x v="351"/>
    <x v="0"/>
    <x v="351"/>
    <x v="156"/>
    <x v="268"/>
    <x v="1"/>
    <x v="296"/>
    <x v="0"/>
    <x v="296"/>
    <x v="414"/>
    <x v="550"/>
    <x v="2"/>
    <x v="0"/>
  </r>
  <r>
    <x v="0"/>
    <x v="27"/>
    <x v="72"/>
    <x v="697"/>
    <x v="370"/>
    <x v="240"/>
    <x v="1"/>
    <x v="0"/>
    <x v="23"/>
    <x v="23"/>
    <x v="124"/>
    <x v="114"/>
    <x v="640"/>
    <x v="122"/>
    <x v="0"/>
    <x v="122"/>
    <x v="289"/>
    <x v="482"/>
    <x v="2"/>
    <x v="36"/>
    <x v="0"/>
    <x v="36"/>
    <x v="428"/>
    <x v="767"/>
    <x v="2"/>
    <x v="0"/>
  </r>
  <r>
    <x v="0"/>
    <x v="27"/>
    <x v="160"/>
    <x v="701"/>
    <x v="1095"/>
    <x v="484"/>
    <x v="1"/>
    <x v="0"/>
    <x v="48"/>
    <x v="48"/>
    <x v="211"/>
    <x v="130"/>
    <x v="563"/>
    <x v="286"/>
    <x v="0"/>
    <x v="286"/>
    <x v="126"/>
    <x v="158"/>
    <x v="1"/>
    <x v="220"/>
    <x v="0"/>
    <x v="220"/>
    <x v="319"/>
    <x v="429"/>
    <x v="2"/>
    <x v="0"/>
  </r>
  <r>
    <x v="0"/>
    <x v="27"/>
    <x v="65"/>
    <x v="695"/>
    <x v="256"/>
    <x v="504"/>
    <x v="1"/>
    <x v="0"/>
    <x v="69"/>
    <x v="69"/>
    <x v="0"/>
    <x v="403"/>
    <x v="0"/>
    <x v="0"/>
    <x v="0"/>
    <x v="0"/>
    <x v="271"/>
    <x v="779"/>
    <x v="0"/>
    <x v="0"/>
    <x v="0"/>
    <x v="0"/>
    <x v="315"/>
    <x v="424"/>
    <x v="0"/>
    <x v="1"/>
  </r>
  <r>
    <x v="0"/>
    <x v="27"/>
    <x v="83"/>
    <x v="612"/>
    <x v="472"/>
    <x v="532"/>
    <x v="1"/>
    <x v="0"/>
    <x v="66"/>
    <x v="66"/>
    <x v="189"/>
    <x v="307"/>
    <x v="191"/>
    <x v="265"/>
    <x v="0"/>
    <x v="265"/>
    <x v="127"/>
    <x v="141"/>
    <x v="1"/>
    <x v="122"/>
    <x v="0"/>
    <x v="122"/>
    <x v="428"/>
    <x v="697"/>
    <x v="2"/>
    <x v="0"/>
  </r>
  <r>
    <x v="0"/>
    <x v="27"/>
    <x v="121"/>
    <x v="699"/>
    <x v="731"/>
    <x v="544"/>
    <x v="1"/>
    <x v="0"/>
    <x v="78"/>
    <x v="78"/>
    <x v="302"/>
    <x v="169"/>
    <x v="458"/>
    <x v="313"/>
    <x v="0"/>
    <x v="313"/>
    <x v="279"/>
    <x v="423"/>
    <x v="2"/>
    <x v="389"/>
    <x v="0"/>
    <x v="389"/>
    <x v="90"/>
    <x v="183"/>
    <x v="1"/>
    <x v="0"/>
  </r>
  <r>
    <x v="0"/>
    <x v="27"/>
    <x v="142"/>
    <x v="802"/>
    <x v="983"/>
    <x v="669"/>
    <x v="1"/>
    <x v="0"/>
    <x v="23"/>
    <x v="23"/>
    <x v="149"/>
    <x v="86"/>
    <x v="662"/>
    <x v="24"/>
    <x v="0"/>
    <x v="24"/>
    <x v="427"/>
    <x v="770"/>
    <x v="2"/>
    <x v="133"/>
    <x v="0"/>
    <x v="133"/>
    <x v="370"/>
    <x v="568"/>
    <x v="2"/>
    <x v="0"/>
  </r>
  <r>
    <x v="0"/>
    <x v="27"/>
    <x v="169"/>
    <x v="833"/>
    <x v="1186"/>
    <x v="693"/>
    <x v="1"/>
    <x v="0"/>
    <x v="42"/>
    <x v="42"/>
    <x v="164"/>
    <x v="152"/>
    <x v="531"/>
    <x v="179"/>
    <x v="0"/>
    <x v="179"/>
    <x v="244"/>
    <x v="334"/>
    <x v="1"/>
    <x v="100"/>
    <x v="0"/>
    <x v="100"/>
    <x v="419"/>
    <x v="708"/>
    <x v="2"/>
    <x v="0"/>
  </r>
  <r>
    <x v="0"/>
    <x v="27"/>
    <x v="143"/>
    <x v="893"/>
    <x v="990"/>
    <x v="718"/>
    <x v="1"/>
    <x v="0"/>
    <x v="66"/>
    <x v="66"/>
    <x v="259"/>
    <x v="170"/>
    <x v="459"/>
    <x v="266"/>
    <x v="0"/>
    <x v="266"/>
    <x v="274"/>
    <x v="420"/>
    <x v="2"/>
    <x v="220"/>
    <x v="0"/>
    <x v="220"/>
    <x v="422"/>
    <x v="615"/>
    <x v="2"/>
    <x v="0"/>
  </r>
  <r>
    <x v="0"/>
    <x v="27"/>
    <x v="126"/>
    <x v="918"/>
    <x v="659"/>
    <x v="743"/>
    <x v="1"/>
    <x v="0"/>
    <x v="44"/>
    <x v="44"/>
    <x v="198"/>
    <x v="114"/>
    <x v="589"/>
    <x v="184"/>
    <x v="0"/>
    <x v="184"/>
    <x v="319"/>
    <x v="528"/>
    <x v="2"/>
    <x v="55"/>
    <x v="0"/>
    <x v="55"/>
    <x v="475"/>
    <x v="777"/>
    <x v="2"/>
    <x v="0"/>
  </r>
  <r>
    <x v="0"/>
    <x v="27"/>
    <x v="182"/>
    <x v="1003"/>
    <x v="1278"/>
    <x v="794"/>
    <x v="1"/>
    <x v="0"/>
    <x v="23"/>
    <x v="23"/>
    <x v="129"/>
    <x v="107"/>
    <x v="647"/>
    <x v="129"/>
    <x v="0"/>
    <x v="129"/>
    <x v="289"/>
    <x v="476"/>
    <x v="2"/>
    <x v="93"/>
    <x v="0"/>
    <x v="93"/>
    <x v="386"/>
    <x v="666"/>
    <x v="2"/>
    <x v="0"/>
  </r>
  <r>
    <x v="0"/>
    <x v="27"/>
    <x v="146"/>
    <x v="1019"/>
    <x v="1028"/>
    <x v="804"/>
    <x v="1"/>
    <x v="0"/>
    <x v="81"/>
    <x v="81"/>
    <x v="0"/>
    <x v="417"/>
    <x v="0"/>
    <x v="0"/>
    <x v="0"/>
    <x v="0"/>
    <x v="271"/>
    <x v="779"/>
    <x v="0"/>
    <x v="84"/>
    <x v="0"/>
    <x v="84"/>
    <x v="201"/>
    <x v="0"/>
    <x v="1"/>
    <x v="1"/>
  </r>
  <r>
    <x v="0"/>
    <x v="27"/>
    <x v="56"/>
    <x v="1069"/>
    <x v="100"/>
    <x v="827"/>
    <x v="1"/>
    <x v="0"/>
    <x v="42"/>
    <x v="42"/>
    <x v="40"/>
    <x v="313"/>
    <x v="45"/>
    <x v="122"/>
    <x v="0"/>
    <x v="122"/>
    <x v="156"/>
    <x v="36"/>
    <x v="1"/>
    <x v="0"/>
    <x v="0"/>
    <x v="0"/>
    <x v="378"/>
    <x v="424"/>
    <x v="0"/>
    <x v="0"/>
  </r>
  <r>
    <x v="0"/>
    <x v="27"/>
    <x v="129"/>
    <x v="1194"/>
    <x v="775"/>
    <x v="911"/>
    <x v="1"/>
    <x v="0"/>
    <x v="113"/>
    <x v="113"/>
    <x v="392"/>
    <x v="148"/>
    <x v="468"/>
    <x v="409"/>
    <x v="0"/>
    <x v="409"/>
    <x v="297"/>
    <x v="428"/>
    <x v="2"/>
    <x v="417"/>
    <x v="0"/>
    <x v="417"/>
    <x v="338"/>
    <x v="433"/>
    <x v="2"/>
    <x v="0"/>
  </r>
  <r>
    <x v="0"/>
    <x v="27"/>
    <x v="178"/>
    <x v="1272"/>
    <x v="1205"/>
    <x v="948"/>
    <x v="0"/>
    <x v="0"/>
    <x v="0"/>
    <x v="0"/>
    <x v="0"/>
    <x v="180"/>
    <x v="687"/>
    <x v="0"/>
    <x v="0"/>
    <x v="0"/>
    <x v="271"/>
    <x v="779"/>
    <x v="0"/>
    <x v="44"/>
    <x v="0"/>
    <x v="44"/>
    <x v="245"/>
    <x v="0"/>
    <x v="1"/>
    <x v="0"/>
  </r>
  <r>
    <x v="0"/>
    <x v="41"/>
    <x v="19"/>
    <x v="751"/>
    <x v="93"/>
    <x v="150"/>
    <x v="1"/>
    <x v="0"/>
    <x v="114"/>
    <x v="114"/>
    <x v="229"/>
    <x v="433"/>
    <x v="69"/>
    <x v="441"/>
    <x v="0"/>
    <x v="441"/>
    <x v="11"/>
    <x v="20"/>
    <x v="1"/>
    <x v="409"/>
    <x v="0"/>
    <x v="409"/>
    <x v="41"/>
    <x v="71"/>
    <x v="1"/>
    <x v="0"/>
  </r>
  <r>
    <x v="0"/>
    <x v="41"/>
    <x v="222"/>
    <x v="761"/>
    <x v="395"/>
    <x v="179"/>
    <x v="1"/>
    <x v="0"/>
    <x v="124"/>
    <x v="124"/>
    <x v="405"/>
    <x v="234"/>
    <x v="402"/>
    <x v="449"/>
    <x v="0"/>
    <x v="449"/>
    <x v="71"/>
    <x v="233"/>
    <x v="1"/>
    <x v="440"/>
    <x v="0"/>
    <x v="440"/>
    <x v="181"/>
    <x v="362"/>
    <x v="1"/>
    <x v="0"/>
  </r>
  <r>
    <x v="0"/>
    <x v="41"/>
    <x v="1123"/>
    <x v="762"/>
    <x v="889"/>
    <x v="183"/>
    <x v="1"/>
    <x v="0"/>
    <x v="125"/>
    <x v="125"/>
    <x v="333"/>
    <x v="425"/>
    <x v="127"/>
    <x v="360"/>
    <x v="0"/>
    <x v="360"/>
    <x v="183"/>
    <x v="309"/>
    <x v="1"/>
    <x v="489"/>
    <x v="0"/>
    <x v="489"/>
    <x v="9"/>
    <x v="58"/>
    <x v="1"/>
    <x v="0"/>
  </r>
  <r>
    <x v="0"/>
    <x v="41"/>
    <x v="1192"/>
    <x v="763"/>
    <x v="1083"/>
    <x v="200"/>
    <x v="1"/>
    <x v="0"/>
    <x v="27"/>
    <x v="27"/>
    <x v="100"/>
    <x v="180"/>
    <x v="429"/>
    <x v="97"/>
    <x v="0"/>
    <x v="97"/>
    <x v="271"/>
    <x v="415"/>
    <x v="2"/>
    <x v="14"/>
    <x v="0"/>
    <x v="14"/>
    <x v="419"/>
    <x v="791"/>
    <x v="2"/>
    <x v="0"/>
  </r>
  <r>
    <x v="0"/>
    <x v="41"/>
    <x v="91"/>
    <x v="753"/>
    <x v="574"/>
    <x v="260"/>
    <x v="1"/>
    <x v="0"/>
    <x v="42"/>
    <x v="42"/>
    <x v="27"/>
    <x v="323"/>
    <x v="28"/>
    <x v="24"/>
    <x v="0"/>
    <x v="24"/>
    <x v="271"/>
    <x v="415"/>
    <x v="2"/>
    <x v="177"/>
    <x v="0"/>
    <x v="177"/>
    <x v="134"/>
    <x v="21"/>
    <x v="1"/>
    <x v="0"/>
  </r>
  <r>
    <x v="0"/>
    <x v="41"/>
    <x v="138"/>
    <x v="757"/>
    <x v="977"/>
    <x v="260"/>
    <x v="1"/>
    <x v="0"/>
    <x v="36"/>
    <x v="36"/>
    <x v="9"/>
    <x v="312"/>
    <x v="6"/>
    <x v="0"/>
    <x v="0"/>
    <x v="0"/>
    <x v="291"/>
    <x v="779"/>
    <x v="0"/>
    <x v="0"/>
    <x v="0"/>
    <x v="0"/>
    <x v="332"/>
    <x v="424"/>
    <x v="0"/>
    <x v="0"/>
  </r>
  <r>
    <x v="0"/>
    <x v="41"/>
    <x v="112"/>
    <x v="755"/>
    <x v="664"/>
    <x v="274"/>
    <x v="1"/>
    <x v="0"/>
    <x v="51"/>
    <x v="51"/>
    <x v="58"/>
    <x v="347"/>
    <x v="44"/>
    <x v="129"/>
    <x v="0"/>
    <x v="129"/>
    <x v="165"/>
    <x v="61"/>
    <x v="1"/>
    <x v="44"/>
    <x v="0"/>
    <x v="44"/>
    <x v="328"/>
    <x v="530"/>
    <x v="2"/>
    <x v="0"/>
  </r>
  <r>
    <x v="0"/>
    <x v="41"/>
    <x v="156"/>
    <x v="758"/>
    <x v="1056"/>
    <x v="336"/>
    <x v="1"/>
    <x v="0"/>
    <x v="13"/>
    <x v="13"/>
    <x v="85"/>
    <x v="134"/>
    <x v="643"/>
    <x v="0"/>
    <x v="0"/>
    <x v="0"/>
    <x v="389"/>
    <x v="779"/>
    <x v="0"/>
    <x v="36"/>
    <x v="0"/>
    <x v="36"/>
    <x v="378"/>
    <x v="721"/>
    <x v="2"/>
    <x v="0"/>
  </r>
  <r>
    <x v="0"/>
    <x v="41"/>
    <x v="71"/>
    <x v="752"/>
    <x v="345"/>
    <x v="389"/>
    <x v="1"/>
    <x v="0"/>
    <x v="81"/>
    <x v="81"/>
    <x v="385"/>
    <x v="16"/>
    <x v="655"/>
    <x v="377"/>
    <x v="0"/>
    <x v="377"/>
    <x v="419"/>
    <x v="563"/>
    <x v="2"/>
    <x v="100"/>
    <x v="0"/>
    <x v="100"/>
    <x v="552"/>
    <x v="796"/>
    <x v="2"/>
    <x v="0"/>
  </r>
  <r>
    <x v="0"/>
    <x v="41"/>
    <x v="119"/>
    <x v="756"/>
    <x v="640"/>
    <x v="490"/>
    <x v="1"/>
    <x v="0"/>
    <x v="77"/>
    <x v="77"/>
    <x v="343"/>
    <x v="63"/>
    <x v="606"/>
    <x v="356"/>
    <x v="0"/>
    <x v="356"/>
    <x v="258"/>
    <x v="404"/>
    <x v="1"/>
    <x v="355"/>
    <x v="0"/>
    <x v="355"/>
    <x v="334"/>
    <x v="439"/>
    <x v="2"/>
    <x v="0"/>
  </r>
  <r>
    <x v="0"/>
    <x v="41"/>
    <x v="95"/>
    <x v="754"/>
    <x v="583"/>
    <x v="558"/>
    <x v="1"/>
    <x v="0"/>
    <x v="42"/>
    <x v="42"/>
    <x v="268"/>
    <x v="46"/>
    <x v="667"/>
    <x v="191"/>
    <x v="0"/>
    <x v="191"/>
    <x v="424"/>
    <x v="687"/>
    <x v="2"/>
    <x v="147"/>
    <x v="0"/>
    <x v="147"/>
    <x v="484"/>
    <x v="743"/>
    <x v="2"/>
    <x v="0"/>
  </r>
  <r>
    <x v="0"/>
    <x v="41"/>
    <x v="164"/>
    <x v="759"/>
    <x v="1055"/>
    <x v="633"/>
    <x v="0"/>
    <x v="0"/>
    <x v="0"/>
    <x v="0"/>
    <x v="0"/>
    <x v="180"/>
    <x v="687"/>
    <x v="0"/>
    <x v="0"/>
    <x v="0"/>
    <x v="271"/>
    <x v="779"/>
    <x v="0"/>
    <x v="44"/>
    <x v="0"/>
    <x v="44"/>
    <x v="245"/>
    <x v="0"/>
    <x v="1"/>
    <x v="0"/>
  </r>
  <r>
    <x v="0"/>
    <x v="41"/>
    <x v="165"/>
    <x v="760"/>
    <x v="1178"/>
    <x v="640"/>
    <x v="1"/>
    <x v="0"/>
    <x v="42"/>
    <x v="42"/>
    <x v="62"/>
    <x v="298"/>
    <x v="83"/>
    <x v="28"/>
    <x v="0"/>
    <x v="28"/>
    <x v="320"/>
    <x v="707"/>
    <x v="2"/>
    <x v="0"/>
    <x v="0"/>
    <x v="0"/>
    <x v="399"/>
    <x v="424"/>
    <x v="0"/>
    <x v="1"/>
  </r>
  <r>
    <x v="0"/>
    <x v="41"/>
    <x v="135"/>
    <x v="837"/>
    <x v="885"/>
    <x v="698"/>
    <x v="1"/>
    <x v="0"/>
    <x v="36"/>
    <x v="36"/>
    <x v="40"/>
    <x v="289"/>
    <x v="64"/>
    <x v="109"/>
    <x v="0"/>
    <x v="109"/>
    <x v="176"/>
    <x v="48"/>
    <x v="1"/>
    <x v="0"/>
    <x v="0"/>
    <x v="0"/>
    <x v="378"/>
    <x v="424"/>
    <x v="0"/>
    <x v="0"/>
  </r>
  <r>
    <x v="0"/>
    <x v="41"/>
    <x v="79"/>
    <x v="932"/>
    <x v="435"/>
    <x v="755"/>
    <x v="1"/>
    <x v="0"/>
    <x v="59"/>
    <x v="59"/>
    <x v="248"/>
    <x v="139"/>
    <x v="527"/>
    <x v="243"/>
    <x v="0"/>
    <x v="243"/>
    <x v="294"/>
    <x v="454"/>
    <x v="2"/>
    <x v="273"/>
    <x v="0"/>
    <x v="273"/>
    <x v="270"/>
    <x v="365"/>
    <x v="1"/>
    <x v="0"/>
  </r>
  <r>
    <x v="0"/>
    <x v="41"/>
    <x v="53"/>
    <x v="936"/>
    <x v="86"/>
    <x v="757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0"/>
  </r>
  <r>
    <x v="0"/>
    <x v="41"/>
    <x v="64"/>
    <x v="1053"/>
    <x v="144"/>
    <x v="822"/>
    <x v="1"/>
    <x v="0"/>
    <x v="27"/>
    <x v="27"/>
    <x v="0"/>
    <x v="294"/>
    <x v="0"/>
    <x v="0"/>
    <x v="0"/>
    <x v="0"/>
    <x v="271"/>
    <x v="779"/>
    <x v="0"/>
    <x v="14"/>
    <x v="0"/>
    <x v="14"/>
    <x v="292"/>
    <x v="0"/>
    <x v="1"/>
    <x v="0"/>
  </r>
  <r>
    <x v="0"/>
    <x v="41"/>
    <x v="98"/>
    <x v="1057"/>
    <x v="562"/>
    <x v="823"/>
    <x v="1"/>
    <x v="0"/>
    <x v="70"/>
    <x v="70"/>
    <x v="367"/>
    <x v="21"/>
    <x v="657"/>
    <x v="334"/>
    <x v="0"/>
    <x v="334"/>
    <x v="443"/>
    <x v="636"/>
    <x v="2"/>
    <x v="278"/>
    <x v="0"/>
    <x v="278"/>
    <x v="522"/>
    <x v="717"/>
    <x v="2"/>
    <x v="0"/>
  </r>
  <r>
    <x v="4"/>
    <x v="32"/>
    <x v="432"/>
    <x v="1301"/>
    <x v="227"/>
    <x v="964"/>
    <x v="1"/>
    <x v="0"/>
    <x v="59"/>
    <x v="59"/>
    <x v="137"/>
    <x v="320"/>
    <x v="141"/>
    <x v="212"/>
    <x v="0"/>
    <x v="212"/>
    <x v="135"/>
    <x v="111"/>
    <x v="1"/>
    <x v="0"/>
    <x v="0"/>
    <x v="0"/>
    <x v="465"/>
    <x v="424"/>
    <x v="0"/>
    <x v="0"/>
  </r>
  <r>
    <x v="3"/>
    <x v="34"/>
    <x v="866"/>
    <x v="1303"/>
    <x v="888"/>
    <x v="965"/>
    <x v="1"/>
    <x v="0"/>
    <x v="43"/>
    <x v="43"/>
    <x v="0"/>
    <x v="346"/>
    <x v="0"/>
    <x v="170"/>
    <x v="0"/>
    <x v="170"/>
    <x v="91"/>
    <x v="0"/>
    <x v="1"/>
    <x v="84"/>
    <x v="0"/>
    <x v="84"/>
    <x v="201"/>
    <x v="0"/>
    <x v="1"/>
    <x v="1"/>
  </r>
  <r>
    <x v="3"/>
    <x v="3"/>
    <x v="926"/>
    <x v="1304"/>
    <x v="940"/>
    <x v="965"/>
    <x v="1"/>
    <x v="0"/>
    <x v="19"/>
    <x v="19"/>
    <x v="0"/>
    <x v="264"/>
    <x v="0"/>
    <x v="0"/>
    <x v="0"/>
    <x v="0"/>
    <x v="271"/>
    <x v="779"/>
    <x v="0"/>
    <x v="271"/>
    <x v="0"/>
    <x v="271"/>
    <x v="66"/>
    <x v="0"/>
    <x v="1"/>
    <x v="0"/>
  </r>
  <r>
    <x v="3"/>
    <x v="25"/>
    <x v="865"/>
    <x v="1302"/>
    <x v="931"/>
    <x v="965"/>
    <x v="1"/>
    <x v="0"/>
    <x v="19"/>
    <x v="19"/>
    <x v="10"/>
    <x v="252"/>
    <x v="27"/>
    <x v="56"/>
    <x v="0"/>
    <x v="56"/>
    <x v="202"/>
    <x v="14"/>
    <x v="1"/>
    <x v="26"/>
    <x v="0"/>
    <x v="26"/>
    <x v="284"/>
    <x v="70"/>
    <x v="1"/>
    <x v="0"/>
  </r>
  <r>
    <x v="4"/>
    <x v="11"/>
    <x v="603"/>
    <x v="1305"/>
    <x v="455"/>
    <x v="966"/>
    <x v="1"/>
    <x v="0"/>
    <x v="34"/>
    <x v="34"/>
    <x v="120"/>
    <x v="175"/>
    <x v="457"/>
    <x v="104"/>
    <x v="0"/>
    <x v="104"/>
    <x v="314"/>
    <x v="584"/>
    <x v="2"/>
    <x v="134"/>
    <x v="0"/>
    <x v="134"/>
    <x v="305"/>
    <x v="395"/>
    <x v="1"/>
    <x v="1"/>
  </r>
  <r>
    <x v="3"/>
    <x v="15"/>
    <x v="729"/>
    <x v="923"/>
    <x v="658"/>
    <x v="748"/>
    <x v="1"/>
    <x v="0"/>
    <x v="36"/>
    <x v="36"/>
    <x v="198"/>
    <x v="73"/>
    <x v="652"/>
    <x v="80"/>
    <x v="0"/>
    <x v="80"/>
    <x v="433"/>
    <x v="746"/>
    <x v="2"/>
    <x v="252"/>
    <x v="0"/>
    <x v="252"/>
    <x v="223"/>
    <x v="272"/>
    <x v="1"/>
    <x v="0"/>
  </r>
  <r>
    <x v="3"/>
    <x v="15"/>
    <x v="356"/>
    <x v="1306"/>
    <x v="120"/>
    <x v="967"/>
    <x v="1"/>
    <x v="0"/>
    <x v="42"/>
    <x v="42"/>
    <x v="189"/>
    <x v="114"/>
    <x v="596"/>
    <x v="113"/>
    <x v="0"/>
    <x v="113"/>
    <x v="403"/>
    <x v="716"/>
    <x v="2"/>
    <x v="84"/>
    <x v="0"/>
    <x v="84"/>
    <x v="448"/>
    <x v="750"/>
    <x v="2"/>
    <x v="0"/>
  </r>
  <r>
    <x v="4"/>
    <x v="14"/>
    <x v="804"/>
    <x v="1307"/>
    <x v="837"/>
    <x v="968"/>
    <x v="1"/>
    <x v="0"/>
    <x v="36"/>
    <x v="36"/>
    <x v="40"/>
    <x v="289"/>
    <x v="64"/>
    <x v="37"/>
    <x v="0"/>
    <x v="37"/>
    <x v="271"/>
    <x v="415"/>
    <x v="2"/>
    <x v="90"/>
    <x v="0"/>
    <x v="90"/>
    <x v="251"/>
    <x v="119"/>
    <x v="1"/>
    <x v="1"/>
  </r>
  <r>
    <x v="4"/>
    <x v="30"/>
    <x v="357"/>
    <x v="1308"/>
    <x v="129"/>
    <x v="968"/>
    <x v="1"/>
    <x v="0"/>
    <x v="53"/>
    <x v="53"/>
    <x v="182"/>
    <x v="236"/>
    <x v="321"/>
    <x v="184"/>
    <x v="0"/>
    <x v="184"/>
    <x v="271"/>
    <x v="415"/>
    <x v="2"/>
    <x v="161"/>
    <x v="0"/>
    <x v="161"/>
    <x v="378"/>
    <x v="567"/>
    <x v="2"/>
    <x v="0"/>
  </r>
  <r>
    <x v="3"/>
    <x v="39"/>
    <x v="1089"/>
    <x v="548"/>
    <x v="1334"/>
    <x v="633"/>
    <x v="0"/>
    <x v="0"/>
    <x v="0"/>
    <x v="0"/>
    <x v="0"/>
    <x v="180"/>
    <x v="687"/>
    <x v="0"/>
    <x v="0"/>
    <x v="0"/>
    <x v="271"/>
    <x v="779"/>
    <x v="0"/>
    <x v="0"/>
    <x v="0"/>
    <x v="0"/>
    <x v="315"/>
    <x v="424"/>
    <x v="0"/>
    <x v="1"/>
  </r>
  <r>
    <x v="4"/>
    <x v="31"/>
    <x v="928"/>
    <x v="1309"/>
    <x v="1021"/>
    <x v="969"/>
    <x v="1"/>
    <x v="0"/>
    <x v="33"/>
    <x v="33"/>
    <x v="43"/>
    <x v="279"/>
    <x v="80"/>
    <x v="64"/>
    <x v="0"/>
    <x v="64"/>
    <x v="236"/>
    <x v="151"/>
    <x v="1"/>
    <x v="178"/>
    <x v="0"/>
    <x v="178"/>
    <x v="145"/>
    <x v="35"/>
    <x v="1"/>
    <x v="0"/>
  </r>
  <r>
    <x v="4"/>
    <x v="0"/>
    <x v="927"/>
    <x v="1310"/>
    <x v="1012"/>
    <x v="969"/>
    <x v="1"/>
    <x v="0"/>
    <x v="8"/>
    <x v="8"/>
    <x v="0"/>
    <x v="223"/>
    <x v="0"/>
    <x v="27"/>
    <x v="0"/>
    <x v="27"/>
    <x v="219"/>
    <x v="0"/>
    <x v="1"/>
    <x v="0"/>
    <x v="0"/>
    <x v="0"/>
    <x v="315"/>
    <x v="424"/>
    <x v="0"/>
    <x v="1"/>
  </r>
  <r>
    <x v="4"/>
    <x v="50"/>
    <x v="530"/>
    <x v="1311"/>
    <x v="398"/>
    <x v="969"/>
    <x v="1"/>
    <x v="0"/>
    <x v="76"/>
    <x v="76"/>
    <x v="243"/>
    <x v="300"/>
    <x v="243"/>
    <x v="303"/>
    <x v="0"/>
    <x v="303"/>
    <x v="133"/>
    <x v="187"/>
    <x v="1"/>
    <x v="242"/>
    <x v="0"/>
    <x v="242"/>
    <x v="346"/>
    <x v="467"/>
    <x v="2"/>
    <x v="0"/>
  </r>
  <r>
    <x v="4"/>
    <x v="11"/>
    <x v="531"/>
    <x v="1312"/>
    <x v="350"/>
    <x v="970"/>
    <x v="1"/>
    <x v="0"/>
    <x v="46"/>
    <x v="46"/>
    <x v="102"/>
    <x v="291"/>
    <x v="135"/>
    <x v="151"/>
    <x v="0"/>
    <x v="151"/>
    <x v="182"/>
    <x v="130"/>
    <x v="1"/>
    <x v="211"/>
    <x v="0"/>
    <x v="211"/>
    <x v="150"/>
    <x v="103"/>
    <x v="1"/>
    <x v="0"/>
  </r>
  <r>
    <x v="3"/>
    <x v="17"/>
    <x v="929"/>
    <x v="1313"/>
    <x v="1041"/>
    <x v="970"/>
    <x v="1"/>
    <x v="0"/>
    <x v="40"/>
    <x v="40"/>
    <x v="119"/>
    <x v="209"/>
    <x v="321"/>
    <x v="137"/>
    <x v="0"/>
    <x v="137"/>
    <x v="244"/>
    <x v="299"/>
    <x v="1"/>
    <x v="44"/>
    <x v="0"/>
    <x v="44"/>
    <x v="414"/>
    <x v="749"/>
    <x v="2"/>
    <x v="0"/>
  </r>
  <r>
    <x v="4"/>
    <x v="8"/>
    <x v="652"/>
    <x v="1314"/>
    <x v="546"/>
    <x v="971"/>
    <x v="1"/>
    <x v="0"/>
    <x v="82"/>
    <x v="82"/>
    <x v="320"/>
    <x v="152"/>
    <x v="478"/>
    <x v="345"/>
    <x v="0"/>
    <x v="345"/>
    <x v="199"/>
    <x v="324"/>
    <x v="1"/>
    <x v="269"/>
    <x v="0"/>
    <x v="269"/>
    <x v="456"/>
    <x v="638"/>
    <x v="2"/>
    <x v="0"/>
  </r>
  <r>
    <x v="4"/>
    <x v="36"/>
    <x v="805"/>
    <x v="1315"/>
    <x v="819"/>
    <x v="972"/>
    <x v="1"/>
    <x v="0"/>
    <x v="8"/>
    <x v="8"/>
    <x v="31"/>
    <x v="180"/>
    <x v="429"/>
    <x v="22"/>
    <x v="0"/>
    <x v="22"/>
    <x v="282"/>
    <x v="558"/>
    <x v="2"/>
    <x v="14"/>
    <x v="0"/>
    <x v="14"/>
    <x v="346"/>
    <x v="721"/>
    <x v="2"/>
    <x v="0"/>
  </r>
  <r>
    <x v="3"/>
    <x v="43"/>
    <x v="1048"/>
    <x v="1316"/>
    <x v="1127"/>
    <x v="972"/>
    <x v="1"/>
    <x v="0"/>
    <x v="77"/>
    <x v="77"/>
    <x v="319"/>
    <x v="113"/>
    <x v="543"/>
    <x v="148"/>
    <x v="0"/>
    <x v="148"/>
    <x v="472"/>
    <x v="747"/>
    <x v="2"/>
    <x v="370"/>
    <x v="0"/>
    <x v="370"/>
    <x v="143"/>
    <x v="260"/>
    <x v="1"/>
    <x v="0"/>
  </r>
  <r>
    <x v="4"/>
    <x v="8"/>
    <x v="358"/>
    <x v="1318"/>
    <x v="31"/>
    <x v="973"/>
    <x v="0"/>
    <x v="0"/>
    <x v="0"/>
    <x v="0"/>
    <x v="124"/>
    <x v="66"/>
    <x v="687"/>
    <x v="0"/>
    <x v="0"/>
    <x v="0"/>
    <x v="425"/>
    <x v="779"/>
    <x v="0"/>
    <x v="0"/>
    <x v="0"/>
    <x v="0"/>
    <x v="448"/>
    <x v="424"/>
    <x v="0"/>
    <x v="1"/>
  </r>
  <r>
    <x v="4"/>
    <x v="20"/>
    <x v="498"/>
    <x v="1317"/>
    <x v="335"/>
    <x v="973"/>
    <x v="1"/>
    <x v="0"/>
    <x v="44"/>
    <x v="44"/>
    <x v="0"/>
    <x v="351"/>
    <x v="0"/>
    <x v="0"/>
    <x v="0"/>
    <x v="0"/>
    <x v="271"/>
    <x v="779"/>
    <x v="0"/>
    <x v="169"/>
    <x v="0"/>
    <x v="169"/>
    <x v="116"/>
    <x v="0"/>
    <x v="1"/>
    <x v="0"/>
  </r>
  <r>
    <x v="4"/>
    <x v="35"/>
    <x v="359"/>
    <x v="1321"/>
    <x v="78"/>
    <x v="974"/>
    <x v="1"/>
    <x v="0"/>
    <x v="1"/>
    <x v="1"/>
    <x v="3"/>
    <x v="197"/>
    <x v="30"/>
    <x v="0"/>
    <x v="0"/>
    <x v="0"/>
    <x v="279"/>
    <x v="779"/>
    <x v="0"/>
    <x v="0"/>
    <x v="0"/>
    <x v="0"/>
    <x v="320"/>
    <x v="424"/>
    <x v="0"/>
    <x v="0"/>
  </r>
  <r>
    <x v="4"/>
    <x v="49"/>
    <x v="930"/>
    <x v="1320"/>
    <x v="1030"/>
    <x v="974"/>
    <x v="1"/>
    <x v="0"/>
    <x v="27"/>
    <x v="27"/>
    <x v="40"/>
    <x v="255"/>
    <x v="90"/>
    <x v="0"/>
    <x v="0"/>
    <x v="0"/>
    <x v="339"/>
    <x v="779"/>
    <x v="0"/>
    <x v="84"/>
    <x v="0"/>
    <x v="84"/>
    <x v="257"/>
    <x v="126"/>
    <x v="1"/>
    <x v="0"/>
  </r>
  <r>
    <x v="4"/>
    <x v="30"/>
    <x v="768"/>
    <x v="1319"/>
    <x v="779"/>
    <x v="974"/>
    <x v="1"/>
    <x v="0"/>
    <x v="42"/>
    <x v="42"/>
    <x v="182"/>
    <x v="122"/>
    <x v="586"/>
    <x v="150"/>
    <x v="0"/>
    <x v="150"/>
    <x v="339"/>
    <x v="599"/>
    <x v="2"/>
    <x v="84"/>
    <x v="0"/>
    <x v="84"/>
    <x v="446"/>
    <x v="749"/>
    <x v="2"/>
    <x v="0"/>
  </r>
  <r>
    <x v="4"/>
    <x v="51"/>
    <x v="433"/>
    <x v="1322"/>
    <x v="163"/>
    <x v="975"/>
    <x v="1"/>
    <x v="0"/>
    <x v="23"/>
    <x v="23"/>
    <x v="40"/>
    <x v="236"/>
    <x v="125"/>
    <x v="58"/>
    <x v="0"/>
    <x v="58"/>
    <x v="240"/>
    <x v="161"/>
    <x v="1"/>
    <x v="177"/>
    <x v="0"/>
    <x v="177"/>
    <x v="143"/>
    <x v="33"/>
    <x v="1"/>
    <x v="0"/>
  </r>
  <r>
    <x v="3"/>
    <x v="29"/>
    <x v="604"/>
    <x v="1323"/>
    <x v="506"/>
    <x v="976"/>
    <x v="1"/>
    <x v="0"/>
    <x v="113"/>
    <x v="113"/>
    <x v="389"/>
    <x v="180"/>
    <x v="429"/>
    <x v="390"/>
    <x v="0"/>
    <x v="390"/>
    <x v="412"/>
    <x v="547"/>
    <x v="2"/>
    <x v="379"/>
    <x v="0"/>
    <x v="379"/>
    <x v="484"/>
    <x v="602"/>
    <x v="2"/>
    <x v="0"/>
  </r>
  <r>
    <x v="3"/>
    <x v="39"/>
    <x v="605"/>
    <x v="1324"/>
    <x v="460"/>
    <x v="976"/>
    <x v="0"/>
    <x v="0"/>
    <x v="0"/>
    <x v="0"/>
    <x v="0"/>
    <x v="180"/>
    <x v="687"/>
    <x v="0"/>
    <x v="0"/>
    <x v="0"/>
    <x v="271"/>
    <x v="779"/>
    <x v="0"/>
    <x v="55"/>
    <x v="0"/>
    <x v="55"/>
    <x v="233"/>
    <x v="0"/>
    <x v="1"/>
    <x v="0"/>
  </r>
  <r>
    <x v="4"/>
    <x v="11"/>
    <x v="1049"/>
    <x v="1325"/>
    <x v="1131"/>
    <x v="977"/>
    <x v="1"/>
    <x v="0"/>
    <x v="8"/>
    <x v="8"/>
    <x v="0"/>
    <x v="223"/>
    <x v="0"/>
    <x v="27"/>
    <x v="0"/>
    <x v="27"/>
    <x v="219"/>
    <x v="0"/>
    <x v="1"/>
    <x v="55"/>
    <x v="0"/>
    <x v="55"/>
    <x v="233"/>
    <x v="0"/>
    <x v="1"/>
    <x v="0"/>
  </r>
  <r>
    <x v="3"/>
    <x v="16"/>
    <x v="1050"/>
    <x v="1326"/>
    <x v="1119"/>
    <x v="978"/>
    <x v="1"/>
    <x v="0"/>
    <x v="101"/>
    <x v="101"/>
    <x v="340"/>
    <x v="306"/>
    <x v="318"/>
    <x v="320"/>
    <x v="0"/>
    <x v="320"/>
    <x v="402"/>
    <x v="588"/>
    <x v="2"/>
    <x v="384"/>
    <x v="0"/>
    <x v="384"/>
    <x v="180"/>
    <x v="320"/>
    <x v="1"/>
    <x v="0"/>
  </r>
  <r>
    <x v="4"/>
    <x v="8"/>
    <x v="557"/>
    <x v="1327"/>
    <x v="438"/>
    <x v="978"/>
    <x v="0"/>
    <x v="0"/>
    <x v="0"/>
    <x v="0"/>
    <x v="0"/>
    <x v="180"/>
    <x v="687"/>
    <x v="0"/>
    <x v="0"/>
    <x v="0"/>
    <x v="271"/>
    <x v="779"/>
    <x v="0"/>
    <x v="26"/>
    <x v="0"/>
    <x v="26"/>
    <x v="266"/>
    <x v="0"/>
    <x v="1"/>
    <x v="0"/>
  </r>
  <r>
    <x v="0"/>
    <x v="42"/>
    <x v="133"/>
    <x v="1328"/>
    <x v="862"/>
    <x v="979"/>
    <x v="1"/>
    <x v="0"/>
    <x v="42"/>
    <x v="42"/>
    <x v="0"/>
    <x v="339"/>
    <x v="0"/>
    <x v="0"/>
    <x v="0"/>
    <x v="0"/>
    <x v="271"/>
    <x v="779"/>
    <x v="0"/>
    <x v="84"/>
    <x v="0"/>
    <x v="84"/>
    <x v="201"/>
    <x v="0"/>
    <x v="1"/>
    <x v="0"/>
  </r>
  <r>
    <x v="0"/>
    <x v="6"/>
    <x v="137"/>
    <x v="1329"/>
    <x v="886"/>
    <x v="980"/>
    <x v="1"/>
    <x v="0"/>
    <x v="10"/>
    <x v="10"/>
    <x v="0"/>
    <x v="236"/>
    <x v="0"/>
    <x v="5"/>
    <x v="0"/>
    <x v="5"/>
    <x v="257"/>
    <x v="0"/>
    <x v="1"/>
    <x v="14"/>
    <x v="0"/>
    <x v="14"/>
    <x v="292"/>
    <x v="0"/>
    <x v="1"/>
    <x v="1"/>
  </r>
  <r>
    <x v="4"/>
    <x v="50"/>
    <x v="824"/>
    <x v="1330"/>
    <x v="869"/>
    <x v="981"/>
    <x v="1"/>
    <x v="0"/>
    <x v="70"/>
    <x v="70"/>
    <x v="379"/>
    <x v="15"/>
    <x v="665"/>
    <x v="400"/>
    <x v="0"/>
    <x v="400"/>
    <x v="257"/>
    <x v="406"/>
    <x v="1"/>
    <x v="220"/>
    <x v="0"/>
    <x v="220"/>
    <x v="542"/>
    <x v="763"/>
    <x v="2"/>
    <x v="0"/>
  </r>
  <r>
    <x v="4"/>
    <x v="18"/>
    <x v="974"/>
    <x v="179"/>
    <x v="1166"/>
    <x v="543"/>
    <x v="1"/>
    <x v="0"/>
    <x v="145"/>
    <x v="145"/>
    <x v="448"/>
    <x v="384"/>
    <x v="324"/>
    <x v="484"/>
    <x v="0"/>
    <x v="484"/>
    <x v="81"/>
    <x v="283"/>
    <x v="1"/>
    <x v="477"/>
    <x v="0"/>
    <x v="477"/>
    <x v="114"/>
    <x v="348"/>
    <x v="1"/>
    <x v="0"/>
  </r>
  <r>
    <x v="3"/>
    <x v="16"/>
    <x v="1051"/>
    <x v="1331"/>
    <x v="1179"/>
    <x v="981"/>
    <x v="1"/>
    <x v="0"/>
    <x v="13"/>
    <x v="13"/>
    <x v="5"/>
    <x v="239"/>
    <x v="12"/>
    <x v="12"/>
    <x v="0"/>
    <x v="12"/>
    <x v="253"/>
    <x v="30"/>
    <x v="1"/>
    <x v="74"/>
    <x v="0"/>
    <x v="74"/>
    <x v="214"/>
    <x v="3"/>
    <x v="1"/>
    <x v="1"/>
  </r>
  <r>
    <x v="0"/>
    <x v="41"/>
    <x v="145"/>
    <x v="982"/>
    <x v="1014"/>
    <x v="785"/>
    <x v="1"/>
    <x v="0"/>
    <x v="23"/>
    <x v="23"/>
    <x v="40"/>
    <x v="236"/>
    <x v="125"/>
    <x v="89"/>
    <x v="0"/>
    <x v="89"/>
    <x v="198"/>
    <x v="67"/>
    <x v="1"/>
    <x v="36"/>
    <x v="0"/>
    <x v="36"/>
    <x v="315"/>
    <x v="424"/>
    <x v="2"/>
    <x v="0"/>
  </r>
  <r>
    <x v="4"/>
    <x v="26"/>
    <x v="774"/>
    <x v="238"/>
    <x v="812"/>
    <x v="367"/>
    <x v="1"/>
    <x v="0"/>
    <x v="5"/>
    <x v="5"/>
    <x v="25"/>
    <x v="173"/>
    <x v="550"/>
    <x v="0"/>
    <x v="0"/>
    <x v="0"/>
    <x v="322"/>
    <x v="779"/>
    <x v="0"/>
    <x v="0"/>
    <x v="0"/>
    <x v="0"/>
    <x v="362"/>
    <x v="424"/>
    <x v="0"/>
    <x v="0"/>
  </r>
  <r>
    <x v="2"/>
    <x v="10"/>
    <x v="1254"/>
    <x v="1332"/>
    <x v="338"/>
    <x v="982"/>
    <x v="1"/>
    <x v="0"/>
    <x v="10"/>
    <x v="10"/>
    <x v="0"/>
    <x v="236"/>
    <x v="0"/>
    <x v="0"/>
    <x v="0"/>
    <x v="0"/>
    <x v="271"/>
    <x v="779"/>
    <x v="0"/>
    <x v="14"/>
    <x v="0"/>
    <x v="14"/>
    <x v="292"/>
    <x v="0"/>
    <x v="1"/>
    <x v="0"/>
  </r>
  <r>
    <x v="4"/>
    <x v="0"/>
    <x v="532"/>
    <x v="1333"/>
    <x v="387"/>
    <x v="983"/>
    <x v="1"/>
    <x v="0"/>
    <x v="53"/>
    <x v="53"/>
    <x v="192"/>
    <x v="215"/>
    <x v="361"/>
    <x v="203"/>
    <x v="0"/>
    <x v="203"/>
    <x v="246"/>
    <x v="349"/>
    <x v="1"/>
    <x v="235"/>
    <x v="0"/>
    <x v="235"/>
    <x v="243"/>
    <x v="293"/>
    <x v="1"/>
    <x v="0"/>
  </r>
  <r>
    <x v="4"/>
    <x v="30"/>
    <x v="1052"/>
    <x v="1334"/>
    <x v="1201"/>
    <x v="984"/>
    <x v="1"/>
    <x v="0"/>
    <x v="23"/>
    <x v="23"/>
    <x v="85"/>
    <x v="180"/>
    <x v="429"/>
    <x v="80"/>
    <x v="0"/>
    <x v="80"/>
    <x v="271"/>
    <x v="415"/>
    <x v="2"/>
    <x v="84"/>
    <x v="0"/>
    <x v="84"/>
    <x v="315"/>
    <x v="424"/>
    <x v="2"/>
    <x v="0"/>
  </r>
  <r>
    <x v="3"/>
    <x v="3"/>
    <x v="1080"/>
    <x v="1338"/>
    <x v="1301"/>
    <x v="986"/>
    <x v="1"/>
    <x v="0"/>
    <x v="59"/>
    <x v="59"/>
    <x v="127"/>
    <x v="326"/>
    <x v="122"/>
    <x v="206"/>
    <x v="0"/>
    <x v="206"/>
    <x v="132"/>
    <x v="102"/>
    <x v="1"/>
    <x v="183"/>
    <x v="0"/>
    <x v="183"/>
    <x v="246"/>
    <x v="240"/>
    <x v="1"/>
    <x v="0"/>
  </r>
  <r>
    <x v="3"/>
    <x v="38"/>
    <x v="806"/>
    <x v="1336"/>
    <x v="821"/>
    <x v="985"/>
    <x v="1"/>
    <x v="0"/>
    <x v="46"/>
    <x v="46"/>
    <x v="150"/>
    <x v="223"/>
    <x v="321"/>
    <x v="129"/>
    <x v="0"/>
    <x v="129"/>
    <x v="329"/>
    <x v="599"/>
    <x v="2"/>
    <x v="146"/>
    <x v="0"/>
    <x v="146"/>
    <x v="352"/>
    <x v="518"/>
    <x v="2"/>
    <x v="0"/>
  </r>
  <r>
    <x v="4"/>
    <x v="26"/>
    <x v="361"/>
    <x v="1337"/>
    <x v="81"/>
    <x v="985"/>
    <x v="1"/>
    <x v="0"/>
    <x v="5"/>
    <x v="5"/>
    <x v="8"/>
    <x v="201"/>
    <x v="72"/>
    <x v="5"/>
    <x v="0"/>
    <x v="5"/>
    <x v="271"/>
    <x v="415"/>
    <x v="2"/>
    <x v="6"/>
    <x v="0"/>
    <x v="6"/>
    <x v="315"/>
    <x v="424"/>
    <x v="2"/>
    <x v="0"/>
  </r>
  <r>
    <x v="3"/>
    <x v="16"/>
    <x v="1053"/>
    <x v="1341"/>
    <x v="1104"/>
    <x v="988"/>
    <x v="1"/>
    <x v="0"/>
    <x v="46"/>
    <x v="46"/>
    <x v="189"/>
    <x v="152"/>
    <x v="521"/>
    <x v="194"/>
    <x v="0"/>
    <x v="194"/>
    <x v="257"/>
    <x v="375"/>
    <x v="1"/>
    <x v="171"/>
    <x v="0"/>
    <x v="171"/>
    <x v="376"/>
    <x v="562"/>
    <x v="2"/>
    <x v="0"/>
  </r>
  <r>
    <x v="3"/>
    <x v="38"/>
    <x v="360"/>
    <x v="1335"/>
    <x v="89"/>
    <x v="985"/>
    <x v="1"/>
    <x v="0"/>
    <x v="51"/>
    <x v="51"/>
    <x v="150"/>
    <x v="264"/>
    <x v="232"/>
    <x v="253"/>
    <x v="0"/>
    <x v="253"/>
    <x v="110"/>
    <x v="94"/>
    <x v="1"/>
    <x v="196"/>
    <x v="0"/>
    <x v="196"/>
    <x v="245"/>
    <x v="262"/>
    <x v="1"/>
    <x v="0"/>
  </r>
  <r>
    <x v="4"/>
    <x v="0"/>
    <x v="807"/>
    <x v="1344"/>
    <x v="838"/>
    <x v="989"/>
    <x v="1"/>
    <x v="0"/>
    <x v="134"/>
    <x v="134"/>
    <x v="434"/>
    <x v="228"/>
    <x v="409"/>
    <x v="450"/>
    <x v="0"/>
    <x v="450"/>
    <x v="259"/>
    <x v="411"/>
    <x v="1"/>
    <x v="434"/>
    <x v="0"/>
    <x v="434"/>
    <x v="476"/>
    <x v="542"/>
    <x v="2"/>
    <x v="0"/>
  </r>
  <r>
    <x v="4"/>
    <x v="51"/>
    <x v="1081"/>
    <x v="1343"/>
    <x v="1315"/>
    <x v="989"/>
    <x v="1"/>
    <x v="0"/>
    <x v="13"/>
    <x v="13"/>
    <x v="58"/>
    <x v="166"/>
    <x v="558"/>
    <x v="5"/>
    <x v="0"/>
    <x v="5"/>
    <x v="350"/>
    <x v="775"/>
    <x v="2"/>
    <x v="52"/>
    <x v="0"/>
    <x v="52"/>
    <x v="318"/>
    <x v="447"/>
    <x v="2"/>
    <x v="0"/>
  </r>
  <r>
    <x v="2"/>
    <x v="10"/>
    <x v="1253"/>
    <x v="1339"/>
    <x v="322"/>
    <x v="987"/>
    <x v="1"/>
    <x v="0"/>
    <x v="8"/>
    <x v="8"/>
    <x v="21"/>
    <x v="190"/>
    <x v="254"/>
    <x v="27"/>
    <x v="0"/>
    <x v="27"/>
    <x v="257"/>
    <x v="201"/>
    <x v="1"/>
    <x v="68"/>
    <x v="0"/>
    <x v="68"/>
    <x v="252"/>
    <x v="72"/>
    <x v="1"/>
    <x v="0"/>
  </r>
  <r>
    <x v="4"/>
    <x v="51"/>
    <x v="434"/>
    <x v="1342"/>
    <x v="202"/>
    <x v="989"/>
    <x v="1"/>
    <x v="0"/>
    <x v="42"/>
    <x v="42"/>
    <x v="242"/>
    <x v="68"/>
    <x v="654"/>
    <x v="190"/>
    <x v="0"/>
    <x v="190"/>
    <x v="382"/>
    <x v="639"/>
    <x v="2"/>
    <x v="161"/>
    <x v="0"/>
    <x v="161"/>
    <x v="447"/>
    <x v="701"/>
    <x v="2"/>
    <x v="0"/>
  </r>
  <r>
    <x v="3"/>
    <x v="43"/>
    <x v="769"/>
    <x v="1347"/>
    <x v="647"/>
    <x v="991"/>
    <x v="1"/>
    <x v="0"/>
    <x v="13"/>
    <x v="13"/>
    <x v="34"/>
    <x v="197"/>
    <x v="242"/>
    <x v="72"/>
    <x v="0"/>
    <x v="72"/>
    <x v="214"/>
    <x v="84"/>
    <x v="1"/>
    <x v="30"/>
    <x v="0"/>
    <x v="30"/>
    <x v="315"/>
    <x v="424"/>
    <x v="2"/>
    <x v="0"/>
  </r>
  <r>
    <x v="0"/>
    <x v="37"/>
    <x v="1137"/>
    <x v="750"/>
    <x v="964"/>
    <x v="151"/>
    <x v="1"/>
    <x v="0"/>
    <x v="5"/>
    <x v="5"/>
    <x v="8"/>
    <x v="201"/>
    <x v="72"/>
    <x v="27"/>
    <x v="0"/>
    <x v="27"/>
    <x v="231"/>
    <x v="21"/>
    <x v="1"/>
    <x v="0"/>
    <x v="0"/>
    <x v="0"/>
    <x v="330"/>
    <x v="424"/>
    <x v="0"/>
    <x v="1"/>
  </r>
  <r>
    <x v="3"/>
    <x v="40"/>
    <x v="435"/>
    <x v="1346"/>
    <x v="225"/>
    <x v="991"/>
    <x v="1"/>
    <x v="0"/>
    <x v="46"/>
    <x v="46"/>
    <x v="225"/>
    <x v="96"/>
    <x v="608"/>
    <x v="208"/>
    <x v="0"/>
    <x v="208"/>
    <x v="312"/>
    <x v="503"/>
    <x v="2"/>
    <x v="64"/>
    <x v="0"/>
    <x v="64"/>
    <x v="487"/>
    <x v="779"/>
    <x v="2"/>
    <x v="0"/>
  </r>
  <r>
    <x v="4"/>
    <x v="20"/>
    <x v="608"/>
    <x v="1348"/>
    <x v="512"/>
    <x v="991"/>
    <x v="1"/>
    <x v="0"/>
    <x v="19"/>
    <x v="19"/>
    <x v="40"/>
    <x v="209"/>
    <x v="181"/>
    <x v="51"/>
    <x v="0"/>
    <x v="51"/>
    <x v="253"/>
    <x v="224"/>
    <x v="1"/>
    <x v="66"/>
    <x v="0"/>
    <x v="66"/>
    <x v="278"/>
    <x v="168"/>
    <x v="1"/>
    <x v="0"/>
  </r>
  <r>
    <x v="4"/>
    <x v="26"/>
    <x v="977"/>
    <x v="210"/>
    <x v="1200"/>
    <x v="556"/>
    <x v="1"/>
    <x v="0"/>
    <x v="19"/>
    <x v="19"/>
    <x v="35"/>
    <x v="218"/>
    <x v="149"/>
    <x v="70"/>
    <x v="0"/>
    <x v="70"/>
    <x v="216"/>
    <x v="90"/>
    <x v="1"/>
    <x v="33"/>
    <x v="0"/>
    <x v="33"/>
    <x v="312"/>
    <x v="393"/>
    <x v="1"/>
    <x v="0"/>
  </r>
  <r>
    <x v="1"/>
    <x v="12"/>
    <x v="1250"/>
    <x v="659"/>
    <x v="276"/>
    <x v="582"/>
    <x v="1"/>
    <x v="0"/>
    <x v="124"/>
    <x v="124"/>
    <x v="418"/>
    <x v="88"/>
    <x v="518"/>
    <x v="435"/>
    <x v="0"/>
    <x v="435"/>
    <x v="316"/>
    <x v="440"/>
    <x v="2"/>
    <x v="80"/>
    <x v="0"/>
    <x v="80"/>
    <x v="562"/>
    <x v="799"/>
    <x v="2"/>
    <x v="0"/>
  </r>
  <r>
    <x v="3"/>
    <x v="34"/>
    <x v="606"/>
    <x v="1340"/>
    <x v="601"/>
    <x v="987"/>
    <x v="1"/>
    <x v="0"/>
    <x v="45"/>
    <x v="45"/>
    <x v="65"/>
    <x v="315"/>
    <x v="71"/>
    <x v="124"/>
    <x v="0"/>
    <x v="124"/>
    <x v="182"/>
    <x v="84"/>
    <x v="1"/>
    <x v="166"/>
    <x v="0"/>
    <x v="166"/>
    <x v="171"/>
    <x v="77"/>
    <x v="1"/>
    <x v="0"/>
  </r>
  <r>
    <x v="3"/>
    <x v="25"/>
    <x v="1054"/>
    <x v="1349"/>
    <x v="1106"/>
    <x v="992"/>
    <x v="1"/>
    <x v="0"/>
    <x v="23"/>
    <x v="23"/>
    <x v="85"/>
    <x v="180"/>
    <x v="429"/>
    <x v="109"/>
    <x v="0"/>
    <x v="109"/>
    <x v="231"/>
    <x v="219"/>
    <x v="1"/>
    <x v="71"/>
    <x v="0"/>
    <x v="71"/>
    <x v="334"/>
    <x v="518"/>
    <x v="2"/>
    <x v="0"/>
  </r>
  <r>
    <x v="3"/>
    <x v="44"/>
    <x v="794"/>
    <x v="933"/>
    <x v="849"/>
    <x v="755"/>
    <x v="1"/>
    <x v="0"/>
    <x v="46"/>
    <x v="46"/>
    <x v="124"/>
    <x v="264"/>
    <x v="198"/>
    <x v="129"/>
    <x v="0"/>
    <x v="129"/>
    <x v="271"/>
    <x v="415"/>
    <x v="2"/>
    <x v="65"/>
    <x v="0"/>
    <x v="65"/>
    <x v="405"/>
    <x v="721"/>
    <x v="2"/>
    <x v="0"/>
  </r>
  <r>
    <x v="4"/>
    <x v="30"/>
    <x v="1055"/>
    <x v="1351"/>
    <x v="1223"/>
    <x v="993"/>
    <x v="1"/>
    <x v="0"/>
    <x v="23"/>
    <x v="23"/>
    <x v="94"/>
    <x v="165"/>
    <x v="531"/>
    <x v="80"/>
    <x v="0"/>
    <x v="80"/>
    <x v="289"/>
    <x v="515"/>
    <x v="2"/>
    <x v="36"/>
    <x v="0"/>
    <x v="36"/>
    <x v="386"/>
    <x v="734"/>
    <x v="2"/>
    <x v="0"/>
  </r>
  <r>
    <x v="3"/>
    <x v="4"/>
    <x v="931"/>
    <x v="1358"/>
    <x v="954"/>
    <x v="994"/>
    <x v="1"/>
    <x v="0"/>
    <x v="89"/>
    <x v="89"/>
    <x v="0"/>
    <x v="429"/>
    <x v="0"/>
    <x v="0"/>
    <x v="0"/>
    <x v="0"/>
    <x v="271"/>
    <x v="779"/>
    <x v="0"/>
    <x v="368"/>
    <x v="0"/>
    <x v="368"/>
    <x v="32"/>
    <x v="0"/>
    <x v="1"/>
    <x v="0"/>
  </r>
  <r>
    <x v="3"/>
    <x v="34"/>
    <x v="362"/>
    <x v="1350"/>
    <x v="0"/>
    <x v="992"/>
    <x v="1"/>
    <x v="0"/>
    <x v="55"/>
    <x v="55"/>
    <x v="60"/>
    <x v="356"/>
    <x v="37"/>
    <x v="80"/>
    <x v="0"/>
    <x v="80"/>
    <x v="231"/>
    <x v="166"/>
    <x v="1"/>
    <x v="220"/>
    <x v="0"/>
    <x v="220"/>
    <x v="111"/>
    <x v="34"/>
    <x v="1"/>
    <x v="0"/>
  </r>
  <r>
    <x v="3"/>
    <x v="48"/>
    <x v="1056"/>
    <x v="1357"/>
    <x v="1219"/>
    <x v="994"/>
    <x v="1"/>
    <x v="0"/>
    <x v="23"/>
    <x v="23"/>
    <x v="114"/>
    <x v="134"/>
    <x v="613"/>
    <x v="116"/>
    <x v="0"/>
    <x v="116"/>
    <x v="271"/>
    <x v="415"/>
    <x v="2"/>
    <x v="20"/>
    <x v="0"/>
    <x v="20"/>
    <x v="428"/>
    <x v="783"/>
    <x v="2"/>
    <x v="0"/>
  </r>
  <r>
    <x v="3"/>
    <x v="34"/>
    <x v="228"/>
    <x v="327"/>
    <x v="431"/>
    <x v="733"/>
    <x v="1"/>
    <x v="0"/>
    <x v="55"/>
    <x v="55"/>
    <x v="250"/>
    <x v="107"/>
    <x v="580"/>
    <x v="268"/>
    <x v="0"/>
    <x v="268"/>
    <x v="231"/>
    <x v="342"/>
    <x v="1"/>
    <x v="169"/>
    <x v="0"/>
    <x v="169"/>
    <x v="458"/>
    <x v="706"/>
    <x v="2"/>
    <x v="0"/>
  </r>
  <r>
    <x v="0"/>
    <x v="28"/>
    <x v="183"/>
    <x v="1359"/>
    <x v="1291"/>
    <x v="996"/>
    <x v="1"/>
    <x v="0"/>
    <x v="94"/>
    <x v="94"/>
    <x v="101"/>
    <x v="421"/>
    <x v="26"/>
    <x v="177"/>
    <x v="0"/>
    <x v="177"/>
    <x v="143"/>
    <x v="86"/>
    <x v="1"/>
    <x v="328"/>
    <x v="0"/>
    <x v="328"/>
    <x v="62"/>
    <x v="30"/>
    <x v="1"/>
    <x v="0"/>
  </r>
  <r>
    <x v="3"/>
    <x v="16"/>
    <x v="808"/>
    <x v="1354"/>
    <x v="804"/>
    <x v="997"/>
    <x v="1"/>
    <x v="0"/>
    <x v="40"/>
    <x v="40"/>
    <x v="79"/>
    <x v="270"/>
    <x v="137"/>
    <x v="129"/>
    <x v="0"/>
    <x v="129"/>
    <x v="192"/>
    <x v="110"/>
    <x v="1"/>
    <x v="84"/>
    <x v="0"/>
    <x v="84"/>
    <x v="307"/>
    <x v="387"/>
    <x v="1"/>
    <x v="0"/>
  </r>
  <r>
    <x v="4"/>
    <x v="14"/>
    <x v="550"/>
    <x v="1352"/>
    <x v="433"/>
    <x v="995"/>
    <x v="1"/>
    <x v="0"/>
    <x v="48"/>
    <x v="48"/>
    <x v="164"/>
    <x v="223"/>
    <x v="333"/>
    <x v="230"/>
    <x v="0"/>
    <x v="230"/>
    <x v="142"/>
    <x v="146"/>
    <x v="1"/>
    <x v="164"/>
    <x v="0"/>
    <x v="164"/>
    <x v="342"/>
    <x v="484"/>
    <x v="2"/>
    <x v="0"/>
  </r>
  <r>
    <x v="4"/>
    <x v="18"/>
    <x v="1015"/>
    <x v="1054"/>
    <x v="1203"/>
    <x v="823"/>
    <x v="0"/>
    <x v="0"/>
    <x v="0"/>
    <x v="0"/>
    <x v="0"/>
    <x v="180"/>
    <x v="687"/>
    <x v="0"/>
    <x v="0"/>
    <x v="0"/>
    <x v="271"/>
    <x v="779"/>
    <x v="0"/>
    <x v="20"/>
    <x v="0"/>
    <x v="20"/>
    <x v="280"/>
    <x v="0"/>
    <x v="1"/>
    <x v="0"/>
  </r>
  <r>
    <x v="4"/>
    <x v="11"/>
    <x v="609"/>
    <x v="1353"/>
    <x v="522"/>
    <x v="995"/>
    <x v="1"/>
    <x v="0"/>
    <x v="13"/>
    <x v="13"/>
    <x v="71"/>
    <x v="145"/>
    <x v="618"/>
    <x v="48"/>
    <x v="0"/>
    <x v="48"/>
    <x v="312"/>
    <x v="664"/>
    <x v="2"/>
    <x v="50"/>
    <x v="0"/>
    <x v="50"/>
    <x v="348"/>
    <x v="605"/>
    <x v="2"/>
    <x v="0"/>
  </r>
  <r>
    <x v="3"/>
    <x v="39"/>
    <x v="607"/>
    <x v="1345"/>
    <x v="489"/>
    <x v="990"/>
    <x v="1"/>
    <x v="0"/>
    <x v="13"/>
    <x v="13"/>
    <x v="0"/>
    <x v="245"/>
    <x v="0"/>
    <x v="48"/>
    <x v="0"/>
    <x v="48"/>
    <x v="198"/>
    <x v="0"/>
    <x v="1"/>
    <x v="44"/>
    <x v="0"/>
    <x v="44"/>
    <x v="245"/>
    <x v="0"/>
    <x v="1"/>
    <x v="0"/>
  </r>
  <r>
    <x v="0"/>
    <x v="5"/>
    <x v="150"/>
    <x v="602"/>
    <x v="1254"/>
    <x v="734"/>
    <x v="1"/>
    <x v="0"/>
    <x v="1"/>
    <x v="1"/>
    <x v="21"/>
    <x v="165"/>
    <x v="628"/>
    <x v="0"/>
    <x v="0"/>
    <x v="0"/>
    <x v="319"/>
    <x v="779"/>
    <x v="0"/>
    <x v="0"/>
    <x v="0"/>
    <x v="0"/>
    <x v="358"/>
    <x v="424"/>
    <x v="0"/>
    <x v="0"/>
  </r>
  <r>
    <x v="3"/>
    <x v="17"/>
    <x v="809"/>
    <x v="1355"/>
    <x v="827"/>
    <x v="999"/>
    <x v="1"/>
    <x v="0"/>
    <x v="46"/>
    <x v="46"/>
    <x v="176"/>
    <x v="180"/>
    <x v="429"/>
    <x v="129"/>
    <x v="0"/>
    <x v="129"/>
    <x v="367"/>
    <x v="673"/>
    <x v="2"/>
    <x v="288"/>
    <x v="0"/>
    <x v="288"/>
    <x v="123"/>
    <x v="144"/>
    <x v="1"/>
    <x v="0"/>
  </r>
  <r>
    <x v="3"/>
    <x v="15"/>
    <x v="932"/>
    <x v="1356"/>
    <x v="994"/>
    <x v="999"/>
    <x v="1"/>
    <x v="0"/>
    <x v="46"/>
    <x v="46"/>
    <x v="198"/>
    <x v="134"/>
    <x v="564"/>
    <x v="116"/>
    <x v="0"/>
    <x v="116"/>
    <x v="412"/>
    <x v="721"/>
    <x v="2"/>
    <x v="231"/>
    <x v="0"/>
    <x v="231"/>
    <x v="266"/>
    <x v="341"/>
    <x v="1"/>
    <x v="0"/>
  </r>
  <r>
    <x v="0"/>
    <x v="28"/>
    <x v="82"/>
    <x v="712"/>
    <x v="483"/>
    <x v="734"/>
    <x v="1"/>
    <x v="0"/>
    <x v="15"/>
    <x v="15"/>
    <x v="0"/>
    <x v="255"/>
    <x v="0"/>
    <x v="0"/>
    <x v="0"/>
    <x v="0"/>
    <x v="271"/>
    <x v="779"/>
    <x v="0"/>
    <x v="44"/>
    <x v="0"/>
    <x v="44"/>
    <x v="245"/>
    <x v="0"/>
    <x v="1"/>
    <x v="1"/>
  </r>
  <r>
    <x v="3"/>
    <x v="40"/>
    <x v="363"/>
    <x v="1361"/>
    <x v="37"/>
    <x v="1000"/>
    <x v="1"/>
    <x v="0"/>
    <x v="66"/>
    <x v="66"/>
    <x v="282"/>
    <x v="126"/>
    <x v="539"/>
    <x v="308"/>
    <x v="0"/>
    <x v="308"/>
    <x v="207"/>
    <x v="312"/>
    <x v="1"/>
    <x v="229"/>
    <x v="0"/>
    <x v="229"/>
    <x v="437"/>
    <x v="637"/>
    <x v="2"/>
    <x v="0"/>
  </r>
  <r>
    <x v="4"/>
    <x v="14"/>
    <x v="993"/>
    <x v="825"/>
    <x v="1252"/>
    <x v="733"/>
    <x v="0"/>
    <x v="0"/>
    <x v="0"/>
    <x v="0"/>
    <x v="0"/>
    <x v="180"/>
    <x v="687"/>
    <x v="0"/>
    <x v="0"/>
    <x v="0"/>
    <x v="271"/>
    <x v="779"/>
    <x v="0"/>
    <x v="6"/>
    <x v="0"/>
    <x v="6"/>
    <x v="303"/>
    <x v="0"/>
    <x v="1"/>
    <x v="0"/>
  </r>
  <r>
    <x v="4"/>
    <x v="14"/>
    <x v="1057"/>
    <x v="1360"/>
    <x v="1122"/>
    <x v="998"/>
    <x v="1"/>
    <x v="0"/>
    <x v="34"/>
    <x v="34"/>
    <x v="119"/>
    <x v="180"/>
    <x v="429"/>
    <x v="150"/>
    <x v="0"/>
    <x v="150"/>
    <x v="209"/>
    <x v="201"/>
    <x v="1"/>
    <x v="161"/>
    <x v="0"/>
    <x v="161"/>
    <x v="257"/>
    <x v="245"/>
    <x v="1"/>
    <x v="0"/>
  </r>
  <r>
    <x v="0"/>
    <x v="5"/>
    <x v="140"/>
    <x v="608"/>
    <x v="943"/>
    <x v="734"/>
    <x v="1"/>
    <x v="0"/>
    <x v="10"/>
    <x v="10"/>
    <x v="40"/>
    <x v="180"/>
    <x v="429"/>
    <x v="36"/>
    <x v="0"/>
    <x v="36"/>
    <x v="272"/>
    <x v="425"/>
    <x v="2"/>
    <x v="0"/>
    <x v="0"/>
    <x v="0"/>
    <x v="378"/>
    <x v="424"/>
    <x v="0"/>
    <x v="0"/>
  </r>
  <r>
    <x v="0"/>
    <x v="37"/>
    <x v="120"/>
    <x v="744"/>
    <x v="708"/>
    <x v="734"/>
    <x v="1"/>
    <x v="0"/>
    <x v="13"/>
    <x v="13"/>
    <x v="49"/>
    <x v="180"/>
    <x v="429"/>
    <x v="0"/>
    <x v="0"/>
    <x v="0"/>
    <x v="351"/>
    <x v="779"/>
    <x v="0"/>
    <x v="0"/>
    <x v="0"/>
    <x v="0"/>
    <x v="386"/>
    <x v="424"/>
    <x v="0"/>
    <x v="1"/>
  </r>
  <r>
    <x v="1"/>
    <x v="45"/>
    <x v="1198"/>
    <x v="896"/>
    <x v="815"/>
    <x v="736"/>
    <x v="1"/>
    <x v="0"/>
    <x v="13"/>
    <x v="13"/>
    <x v="0"/>
    <x v="245"/>
    <x v="0"/>
    <x v="19"/>
    <x v="0"/>
    <x v="19"/>
    <x v="231"/>
    <x v="0"/>
    <x v="1"/>
    <x v="37"/>
    <x v="0"/>
    <x v="37"/>
    <x v="256"/>
    <x v="0"/>
    <x v="1"/>
    <x v="0"/>
  </r>
  <r>
    <x v="0"/>
    <x v="5"/>
    <x v="124"/>
    <x v="835"/>
    <x v="633"/>
    <x v="734"/>
    <x v="1"/>
    <x v="0"/>
    <x v="5"/>
    <x v="5"/>
    <x v="0"/>
    <x v="209"/>
    <x v="0"/>
    <x v="0"/>
    <x v="0"/>
    <x v="0"/>
    <x v="271"/>
    <x v="779"/>
    <x v="0"/>
    <x v="36"/>
    <x v="0"/>
    <x v="36"/>
    <x v="257"/>
    <x v="0"/>
    <x v="1"/>
    <x v="1"/>
  </r>
  <r>
    <x v="3"/>
    <x v="34"/>
    <x v="653"/>
    <x v="1362"/>
    <x v="576"/>
    <x v="1001"/>
    <x v="1"/>
    <x v="0"/>
    <x v="67"/>
    <x v="67"/>
    <x v="230"/>
    <x v="261"/>
    <x v="304"/>
    <x v="238"/>
    <x v="0"/>
    <x v="238"/>
    <x v="253"/>
    <x v="373"/>
    <x v="1"/>
    <x v="275"/>
    <x v="0"/>
    <x v="275"/>
    <x v="218"/>
    <x v="287"/>
    <x v="1"/>
    <x v="0"/>
  </r>
  <r>
    <x v="3"/>
    <x v="2"/>
    <x v="551"/>
    <x v="1363"/>
    <x v="417"/>
    <x v="1002"/>
    <x v="1"/>
    <x v="0"/>
    <x v="194"/>
    <x v="194"/>
    <x v="515"/>
    <x v="453"/>
    <x v="262"/>
    <x v="557"/>
    <x v="0"/>
    <x v="557"/>
    <x v="2"/>
    <x v="153"/>
    <x v="1"/>
    <x v="508"/>
    <x v="0"/>
    <x v="508"/>
    <x v="568"/>
    <x v="660"/>
    <x v="2"/>
    <x v="0"/>
  </r>
  <r>
    <x v="3"/>
    <x v="3"/>
    <x v="1082"/>
    <x v="1365"/>
    <x v="1279"/>
    <x v="1003"/>
    <x v="1"/>
    <x v="0"/>
    <x v="8"/>
    <x v="8"/>
    <x v="0"/>
    <x v="223"/>
    <x v="0"/>
    <x v="0"/>
    <x v="0"/>
    <x v="0"/>
    <x v="271"/>
    <x v="779"/>
    <x v="0"/>
    <x v="0"/>
    <x v="0"/>
    <x v="0"/>
    <x v="315"/>
    <x v="424"/>
    <x v="0"/>
    <x v="0"/>
  </r>
  <r>
    <x v="3"/>
    <x v="48"/>
    <x v="456"/>
    <x v="1364"/>
    <x v="244"/>
    <x v="1003"/>
    <x v="1"/>
    <x v="0"/>
    <x v="86"/>
    <x v="86"/>
    <x v="280"/>
    <x v="318"/>
    <x v="246"/>
    <x v="354"/>
    <x v="0"/>
    <x v="354"/>
    <x v="90"/>
    <x v="148"/>
    <x v="1"/>
    <x v="110"/>
    <x v="0"/>
    <x v="110"/>
    <x v="510"/>
    <x v="771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85">
  <r>
    <x v="3"/>
    <x v="40"/>
    <x v="31"/>
    <x v="368"/>
    <x v="168"/>
    <x v="1"/>
    <x v="1"/>
    <x v="0"/>
    <x v="42"/>
    <x v="42"/>
    <x v="116"/>
  </r>
  <r>
    <x v="3"/>
    <x v="21"/>
    <x v="1162"/>
    <x v="386"/>
    <x v="1113"/>
    <x v="5"/>
    <x v="1"/>
    <x v="0"/>
    <x v="1"/>
    <x v="1"/>
    <x v="13"/>
  </r>
  <r>
    <x v="3"/>
    <x v="21"/>
    <x v="1168"/>
    <x v="388"/>
    <x v="1240"/>
    <x v="12"/>
    <x v="1"/>
    <x v="0"/>
    <x v="191"/>
    <x v="191"/>
    <x v="511"/>
  </r>
  <r>
    <x v="3"/>
    <x v="40"/>
    <x v="1160"/>
    <x v="384"/>
    <x v="1102"/>
    <x v="42"/>
    <x v="1"/>
    <x v="0"/>
    <x v="27"/>
    <x v="27"/>
    <x v="18"/>
  </r>
  <r>
    <x v="3"/>
    <x v="40"/>
    <x v="1171"/>
    <x v="383"/>
    <x v="1086"/>
    <x v="48"/>
    <x v="1"/>
    <x v="0"/>
    <x v="13"/>
    <x v="13"/>
    <x v="0"/>
  </r>
  <r>
    <x v="3"/>
    <x v="21"/>
    <x v="1148"/>
    <x v="380"/>
    <x v="983"/>
    <x v="95"/>
    <x v="1"/>
    <x v="0"/>
    <x v="94"/>
    <x v="94"/>
    <x v="372"/>
  </r>
  <r>
    <x v="3"/>
    <x v="40"/>
    <x v="278"/>
    <x v="373"/>
    <x v="683"/>
    <x v="135"/>
    <x v="1"/>
    <x v="0"/>
    <x v="47"/>
    <x v="47"/>
    <x v="102"/>
  </r>
  <r>
    <x v="3"/>
    <x v="21"/>
    <x v="20"/>
    <x v="366"/>
    <x v="54"/>
    <x v="159"/>
    <x v="1"/>
    <x v="0"/>
    <x v="51"/>
    <x v="51"/>
    <x v="225"/>
  </r>
  <r>
    <x v="3"/>
    <x v="21"/>
    <x v="686"/>
    <x v="374"/>
    <x v="697"/>
    <x v="215"/>
    <x v="1"/>
    <x v="0"/>
    <x v="51"/>
    <x v="51"/>
    <x v="160"/>
  </r>
  <r>
    <x v="3"/>
    <x v="40"/>
    <x v="689"/>
    <x v="375"/>
    <x v="714"/>
    <x v="236"/>
    <x v="1"/>
    <x v="0"/>
    <x v="27"/>
    <x v="27"/>
    <x v="31"/>
  </r>
  <r>
    <x v="3"/>
    <x v="40"/>
    <x v="465"/>
    <x v="369"/>
    <x v="292"/>
    <x v="243"/>
    <x v="0"/>
    <x v="0"/>
    <x v="0"/>
    <x v="0"/>
    <x v="0"/>
  </r>
  <r>
    <x v="3"/>
    <x v="21"/>
    <x v="296"/>
    <x v="365"/>
    <x v="10"/>
    <x v="250"/>
    <x v="1"/>
    <x v="0"/>
    <x v="59"/>
    <x v="59"/>
    <x v="259"/>
  </r>
  <r>
    <x v="3"/>
    <x v="21"/>
    <x v="948"/>
    <x v="387"/>
    <x v="1158"/>
    <x v="299"/>
    <x v="1"/>
    <x v="0"/>
    <x v="23"/>
    <x v="23"/>
    <x v="43"/>
  </r>
  <r>
    <x v="3"/>
    <x v="40"/>
    <x v="699"/>
    <x v="376"/>
    <x v="769"/>
    <x v="344"/>
    <x v="1"/>
    <x v="0"/>
    <x v="31"/>
    <x v="31"/>
    <x v="0"/>
  </r>
  <r>
    <x v="3"/>
    <x v="40"/>
    <x v="545"/>
    <x v="371"/>
    <x v="428"/>
    <x v="347"/>
    <x v="1"/>
    <x v="0"/>
    <x v="19"/>
    <x v="19"/>
    <x v="31"/>
  </r>
  <r>
    <x v="3"/>
    <x v="25"/>
    <x v="1098"/>
    <x v="389"/>
    <x v="1344"/>
    <x v="347"/>
    <x v="0"/>
    <x v="0"/>
    <x v="0"/>
    <x v="0"/>
    <x v="0"/>
  </r>
  <r>
    <x v="3"/>
    <x v="21"/>
    <x v="954"/>
    <x v="382"/>
    <x v="1069"/>
    <x v="350"/>
    <x v="1"/>
    <x v="0"/>
    <x v="48"/>
    <x v="48"/>
    <x v="152"/>
  </r>
  <r>
    <x v="3"/>
    <x v="40"/>
    <x v="826"/>
    <x v="379"/>
    <x v="868"/>
    <x v="362"/>
    <x v="1"/>
    <x v="0"/>
    <x v="72"/>
    <x v="72"/>
    <x v="317"/>
  </r>
  <r>
    <x v="3"/>
    <x v="25"/>
    <x v="546"/>
    <x v="370"/>
    <x v="419"/>
    <x v="396"/>
    <x v="1"/>
    <x v="0"/>
    <x v="46"/>
    <x v="46"/>
    <x v="303"/>
  </r>
  <r>
    <x v="3"/>
    <x v="40"/>
    <x v="961"/>
    <x v="385"/>
    <x v="1112"/>
    <x v="399"/>
    <x v="1"/>
    <x v="0"/>
    <x v="121"/>
    <x v="121"/>
    <x v="387"/>
  </r>
  <r>
    <x v="3"/>
    <x v="40"/>
    <x v="707"/>
    <x v="378"/>
    <x v="806"/>
    <x v="420"/>
    <x v="1"/>
    <x v="0"/>
    <x v="11"/>
    <x v="11"/>
    <x v="43"/>
  </r>
  <r>
    <x v="3"/>
    <x v="21"/>
    <x v="308"/>
    <x v="367"/>
    <x v="128"/>
    <x v="426"/>
    <x v="1"/>
    <x v="0"/>
    <x v="42"/>
    <x v="42"/>
    <x v="212"/>
  </r>
  <r>
    <x v="3"/>
    <x v="21"/>
    <x v="892"/>
    <x v="381"/>
    <x v="1000"/>
    <x v="433"/>
    <x v="1"/>
    <x v="0"/>
    <x v="66"/>
    <x v="66"/>
    <x v="361"/>
  </r>
  <r>
    <x v="3"/>
    <x v="25"/>
    <x v="713"/>
    <x v="377"/>
    <x v="774"/>
    <x v="467"/>
    <x v="1"/>
    <x v="0"/>
    <x v="138"/>
    <x v="138"/>
    <x v="466"/>
  </r>
  <r>
    <x v="3"/>
    <x v="25"/>
    <x v="717"/>
    <x v="558"/>
    <x v="708"/>
    <x v="494"/>
    <x v="1"/>
    <x v="0"/>
    <x v="197"/>
    <x v="197"/>
    <x v="530"/>
  </r>
  <r>
    <x v="3"/>
    <x v="40"/>
    <x v="977"/>
    <x v="561"/>
    <x v="1169"/>
    <x v="498"/>
    <x v="1"/>
    <x v="0"/>
    <x v="3"/>
    <x v="3"/>
    <x v="18"/>
  </r>
  <r>
    <x v="3"/>
    <x v="25"/>
    <x v="395"/>
    <x v="553"/>
    <x v="160"/>
    <x v="500"/>
    <x v="1"/>
    <x v="0"/>
    <x v="27"/>
    <x v="27"/>
    <x v="34"/>
  </r>
  <r>
    <x v="3"/>
    <x v="21"/>
    <x v="634"/>
    <x v="556"/>
    <x v="593"/>
    <x v="531"/>
    <x v="1"/>
    <x v="0"/>
    <x v="53"/>
    <x v="53"/>
    <x v="137"/>
  </r>
  <r>
    <x v="3"/>
    <x v="21"/>
    <x v="585"/>
    <x v="554"/>
    <x v="460"/>
    <x v="575"/>
    <x v="1"/>
    <x v="0"/>
    <x v="59"/>
    <x v="59"/>
    <x v="250"/>
  </r>
  <r>
    <x v="3"/>
    <x v="40"/>
    <x v="990"/>
    <x v="562"/>
    <x v="1170"/>
    <x v="579"/>
    <x v="1"/>
    <x v="0"/>
    <x v="53"/>
    <x v="53"/>
    <x v="260"/>
  </r>
  <r>
    <x v="3"/>
    <x v="40"/>
    <x v="724"/>
    <x v="557"/>
    <x v="667"/>
    <x v="592"/>
    <x v="1"/>
    <x v="0"/>
    <x v="42"/>
    <x v="42"/>
    <x v="80"/>
  </r>
  <r>
    <x v="3"/>
    <x v="40"/>
    <x v="998"/>
    <x v="560"/>
    <x v="1104"/>
    <x v="610"/>
    <x v="1"/>
    <x v="0"/>
    <x v="21"/>
    <x v="21"/>
    <x v="56"/>
  </r>
  <r>
    <x v="3"/>
    <x v="21"/>
    <x v="641"/>
    <x v="555"/>
    <x v="551"/>
    <x v="611"/>
    <x v="1"/>
    <x v="0"/>
    <x v="51"/>
    <x v="51"/>
    <x v="246"/>
  </r>
  <r>
    <x v="3"/>
    <x v="40"/>
    <x v="853"/>
    <x v="559"/>
    <x v="913"/>
    <x v="672"/>
    <x v="1"/>
    <x v="0"/>
    <x v="23"/>
    <x v="23"/>
    <x v="31"/>
  </r>
  <r>
    <x v="3"/>
    <x v="21"/>
    <x v="322"/>
    <x v="860"/>
    <x v="17"/>
    <x v="712"/>
    <x v="1"/>
    <x v="0"/>
    <x v="8"/>
    <x v="8"/>
    <x v="13"/>
  </r>
  <r>
    <x v="3"/>
    <x v="25"/>
    <x v="909"/>
    <x v="877"/>
    <x v="997"/>
    <x v="715"/>
    <x v="1"/>
    <x v="0"/>
    <x v="1"/>
    <x v="1"/>
    <x v="13"/>
  </r>
  <r>
    <x v="3"/>
    <x v="40"/>
    <x v="910"/>
    <x v="878"/>
    <x v="1059"/>
    <x v="716"/>
    <x v="0"/>
    <x v="0"/>
    <x v="0"/>
    <x v="0"/>
    <x v="0"/>
  </r>
  <r>
    <x v="3"/>
    <x v="21"/>
    <x v="799"/>
    <x v="884"/>
    <x v="853"/>
    <x v="722"/>
    <x v="1"/>
    <x v="0"/>
    <x v="36"/>
    <x v="36"/>
    <x v="152"/>
  </r>
  <r>
    <x v="3"/>
    <x v="21"/>
    <x v="802"/>
    <x v="911"/>
    <x v="816"/>
    <x v="731"/>
    <x v="1"/>
    <x v="0"/>
    <x v="27"/>
    <x v="27"/>
    <x v="55"/>
  </r>
  <r>
    <x v="3"/>
    <x v="40"/>
    <x v="740"/>
    <x v="930"/>
    <x v="795"/>
    <x v="751"/>
    <x v="1"/>
    <x v="0"/>
    <x v="46"/>
    <x v="46"/>
    <x v="260"/>
  </r>
  <r>
    <x v="3"/>
    <x v="40"/>
    <x v="742"/>
    <x v="950"/>
    <x v="654"/>
    <x v="765"/>
    <x v="1"/>
    <x v="0"/>
    <x v="27"/>
    <x v="27"/>
    <x v="31"/>
  </r>
  <r>
    <x v="3"/>
    <x v="21"/>
    <x v="416"/>
    <x v="969"/>
    <x v="144"/>
    <x v="773"/>
    <x v="1"/>
    <x v="0"/>
    <x v="8"/>
    <x v="8"/>
    <x v="102"/>
  </r>
  <r>
    <x v="3"/>
    <x v="21"/>
    <x v="743"/>
    <x v="968"/>
    <x v="765"/>
    <x v="773"/>
    <x v="1"/>
    <x v="0"/>
    <x v="53"/>
    <x v="53"/>
    <x v="173"/>
  </r>
  <r>
    <x v="3"/>
    <x v="21"/>
    <x v="327"/>
    <x v="975"/>
    <x v="114"/>
    <x v="777"/>
    <x v="1"/>
    <x v="0"/>
    <x v="8"/>
    <x v="8"/>
    <x v="13"/>
  </r>
  <r>
    <x v="3"/>
    <x v="21"/>
    <x v="329"/>
    <x v="994"/>
    <x v="58"/>
    <x v="786"/>
    <x v="1"/>
    <x v="0"/>
    <x v="19"/>
    <x v="19"/>
    <x v="49"/>
  </r>
  <r>
    <x v="3"/>
    <x v="25"/>
    <x v="751"/>
    <x v="1029"/>
    <x v="695"/>
    <x v="810"/>
    <x v="1"/>
    <x v="0"/>
    <x v="101"/>
    <x v="101"/>
    <x v="369"/>
  </r>
  <r>
    <x v="3"/>
    <x v="25"/>
    <x v="1026"/>
    <x v="1053"/>
    <x v="1288"/>
    <x v="819"/>
    <x v="1"/>
    <x v="0"/>
    <x v="19"/>
    <x v="19"/>
    <x v="68"/>
  </r>
  <r>
    <x v="3"/>
    <x v="25"/>
    <x v="491"/>
    <x v="1050"/>
    <x v="302"/>
    <x v="820"/>
    <x v="1"/>
    <x v="0"/>
    <x v="27"/>
    <x v="27"/>
    <x v="31"/>
  </r>
  <r>
    <x v="3"/>
    <x v="25"/>
    <x v="492"/>
    <x v="1056"/>
    <x v="303"/>
    <x v="822"/>
    <x v="1"/>
    <x v="0"/>
    <x v="27"/>
    <x v="27"/>
    <x v="68"/>
  </r>
  <r>
    <x v="3"/>
    <x v="25"/>
    <x v="864"/>
    <x v="1057"/>
    <x v="933"/>
    <x v="823"/>
    <x v="1"/>
    <x v="0"/>
    <x v="27"/>
    <x v="27"/>
    <x v="31"/>
  </r>
  <r>
    <x v="3"/>
    <x v="25"/>
    <x v="603"/>
    <x v="1070"/>
    <x v="463"/>
    <x v="829"/>
    <x v="1"/>
    <x v="0"/>
    <x v="8"/>
    <x v="8"/>
    <x v="31"/>
  </r>
  <r>
    <x v="3"/>
    <x v="21"/>
    <x v="457"/>
    <x v="1075"/>
    <x v="262"/>
    <x v="830"/>
    <x v="1"/>
    <x v="0"/>
    <x v="30"/>
    <x v="30"/>
    <x v="31"/>
  </r>
  <r>
    <x v="3"/>
    <x v="21"/>
    <x v="655"/>
    <x v="1131"/>
    <x v="537"/>
    <x v="873"/>
    <x v="1"/>
    <x v="0"/>
    <x v="13"/>
    <x v="13"/>
    <x v="0"/>
  </r>
  <r>
    <x v="3"/>
    <x v="21"/>
    <x v="555"/>
    <x v="1149"/>
    <x v="433"/>
    <x v="881"/>
    <x v="1"/>
    <x v="0"/>
    <x v="8"/>
    <x v="8"/>
    <x v="13"/>
  </r>
  <r>
    <x v="3"/>
    <x v="40"/>
    <x v="343"/>
    <x v="1151"/>
    <x v="83"/>
    <x v="883"/>
    <x v="1"/>
    <x v="0"/>
    <x v="47"/>
    <x v="47"/>
    <x v="67"/>
  </r>
  <r>
    <x v="3"/>
    <x v="21"/>
    <x v="531"/>
    <x v="1177"/>
    <x v="358"/>
    <x v="899"/>
    <x v="1"/>
    <x v="0"/>
    <x v="27"/>
    <x v="27"/>
    <x v="67"/>
  </r>
  <r>
    <x v="3"/>
    <x v="25"/>
    <x v="431"/>
    <x v="1210"/>
    <x v="150"/>
    <x v="915"/>
    <x v="1"/>
    <x v="0"/>
    <x v="42"/>
    <x v="42"/>
    <x v="195"/>
  </r>
  <r>
    <x v="3"/>
    <x v="21"/>
    <x v="765"/>
    <x v="1212"/>
    <x v="781"/>
    <x v="916"/>
    <x v="1"/>
    <x v="0"/>
    <x v="53"/>
    <x v="53"/>
    <x v="18"/>
  </r>
  <r>
    <x v="3"/>
    <x v="21"/>
    <x v="821"/>
    <x v="1226"/>
    <x v="850"/>
    <x v="920"/>
    <x v="1"/>
    <x v="0"/>
    <x v="53"/>
    <x v="53"/>
    <x v="31"/>
  </r>
  <r>
    <x v="3"/>
    <x v="21"/>
    <x v="432"/>
    <x v="1221"/>
    <x v="162"/>
    <x v="921"/>
    <x v="1"/>
    <x v="0"/>
    <x v="17"/>
    <x v="17"/>
    <x v="25"/>
  </r>
  <r>
    <x v="3"/>
    <x v="21"/>
    <x v="1049"/>
    <x v="1241"/>
    <x v="1090"/>
    <x v="929"/>
    <x v="1"/>
    <x v="0"/>
    <x v="42"/>
    <x v="42"/>
    <x v="125"/>
  </r>
  <r>
    <x v="3"/>
    <x v="40"/>
    <x v="611"/>
    <x v="1268"/>
    <x v="489"/>
    <x v="945"/>
    <x v="1"/>
    <x v="0"/>
    <x v="27"/>
    <x v="27"/>
    <x v="56"/>
  </r>
  <r>
    <x v="3"/>
    <x v="40"/>
    <x v="508"/>
    <x v="1267"/>
    <x v="348"/>
    <x v="945"/>
    <x v="1"/>
    <x v="0"/>
    <x v="18"/>
    <x v="18"/>
    <x v="65"/>
  </r>
  <r>
    <x v="3"/>
    <x v="21"/>
    <x v="777"/>
    <x v="1300"/>
    <x v="665"/>
    <x v="962"/>
    <x v="1"/>
    <x v="0"/>
    <x v="8"/>
    <x v="8"/>
    <x v="31"/>
  </r>
  <r>
    <x v="3"/>
    <x v="38"/>
    <x v="245"/>
    <x v="356"/>
    <x v="502"/>
    <x v="131"/>
    <x v="1"/>
    <x v="0"/>
    <x v="135"/>
    <x v="135"/>
    <x v="421"/>
  </r>
  <r>
    <x v="3"/>
    <x v="38"/>
    <x v="295"/>
    <x v="354"/>
    <x v="93"/>
    <x v="249"/>
    <x v="1"/>
    <x v="0"/>
    <x v="36"/>
    <x v="36"/>
    <x v="0"/>
  </r>
  <r>
    <x v="3"/>
    <x v="38"/>
    <x v="468"/>
    <x v="355"/>
    <x v="304"/>
    <x v="279"/>
    <x v="1"/>
    <x v="0"/>
    <x v="42"/>
    <x v="42"/>
    <x v="68"/>
  </r>
  <r>
    <x v="3"/>
    <x v="38"/>
    <x v="900"/>
    <x v="541"/>
    <x v="1027"/>
    <x v="540"/>
    <x v="1"/>
    <x v="0"/>
    <x v="99"/>
    <x v="99"/>
    <x v="321"/>
  </r>
  <r>
    <x v="3"/>
    <x v="38"/>
    <x v="985"/>
    <x v="542"/>
    <x v="1228"/>
    <x v="540"/>
    <x v="1"/>
    <x v="0"/>
    <x v="99"/>
    <x v="99"/>
    <x v="321"/>
  </r>
  <r>
    <x v="3"/>
    <x v="38"/>
    <x v="637"/>
    <x v="372"/>
    <x v="563"/>
    <x v="556"/>
    <x v="1"/>
    <x v="0"/>
    <x v="36"/>
    <x v="36"/>
    <x v="68"/>
  </r>
  <r>
    <x v="3"/>
    <x v="38"/>
    <x v="733"/>
    <x v="540"/>
    <x v="682"/>
    <x v="661"/>
    <x v="1"/>
    <x v="0"/>
    <x v="42"/>
    <x v="42"/>
    <x v="102"/>
  </r>
  <r>
    <x v="3"/>
    <x v="38"/>
    <x v="908"/>
    <x v="858"/>
    <x v="1014"/>
    <x v="709"/>
    <x v="1"/>
    <x v="0"/>
    <x v="47"/>
    <x v="47"/>
    <x v="121"/>
  </r>
  <r>
    <x v="3"/>
    <x v="38"/>
    <x v="832"/>
    <x v="956"/>
    <x v="876"/>
    <x v="768"/>
    <x v="1"/>
    <x v="0"/>
    <x v="80"/>
    <x v="80"/>
    <x v="212"/>
  </r>
  <r>
    <x v="3"/>
    <x v="38"/>
    <x v="932"/>
    <x v="1244"/>
    <x v="1022"/>
    <x v="931"/>
    <x v="1"/>
    <x v="0"/>
    <x v="27"/>
    <x v="27"/>
    <x v="102"/>
  </r>
  <r>
    <x v="3"/>
    <x v="38"/>
    <x v="1058"/>
    <x v="1295"/>
    <x v="1261"/>
    <x v="958"/>
    <x v="1"/>
    <x v="0"/>
    <x v="27"/>
    <x v="27"/>
    <x v="68"/>
  </r>
  <r>
    <x v="3"/>
    <x v="47"/>
    <x v="1164"/>
    <x v="422"/>
    <x v="1148"/>
    <x v="32"/>
    <x v="1"/>
    <x v="0"/>
    <x v="75"/>
    <x v="75"/>
    <x v="295"/>
  </r>
  <r>
    <x v="3"/>
    <x v="7"/>
    <x v="236"/>
    <x v="412"/>
    <x v="485"/>
    <x v="38"/>
    <x v="1"/>
    <x v="0"/>
    <x v="203"/>
    <x v="203"/>
    <x v="539"/>
  </r>
  <r>
    <x v="3"/>
    <x v="47"/>
    <x v="216"/>
    <x v="410"/>
    <x v="396"/>
    <x v="49"/>
    <x v="1"/>
    <x v="0"/>
    <x v="8"/>
    <x v="8"/>
    <x v="12"/>
  </r>
  <r>
    <x v="3"/>
    <x v="7"/>
    <x v="258"/>
    <x v="417"/>
    <x v="620"/>
    <x v="61"/>
    <x v="1"/>
    <x v="0"/>
    <x v="153"/>
    <x v="153"/>
    <x v="482"/>
  </r>
  <r>
    <x v="3"/>
    <x v="47"/>
    <x v="241"/>
    <x v="413"/>
    <x v="509"/>
    <x v="68"/>
    <x v="1"/>
    <x v="0"/>
    <x v="56"/>
    <x v="56"/>
    <x v="144"/>
  </r>
  <r>
    <x v="3"/>
    <x v="47"/>
    <x v="1184"/>
    <x v="423"/>
    <x v="1188"/>
    <x v="92"/>
    <x v="1"/>
    <x v="0"/>
    <x v="36"/>
    <x v="36"/>
    <x v="96"/>
  </r>
  <r>
    <x v="3"/>
    <x v="47"/>
    <x v="290"/>
    <x v="419"/>
    <x v="832"/>
    <x v="94"/>
    <x v="1"/>
    <x v="0"/>
    <x v="27"/>
    <x v="27"/>
    <x v="111"/>
  </r>
  <r>
    <x v="3"/>
    <x v="7"/>
    <x v="16"/>
    <x v="406"/>
    <x v="122"/>
    <x v="138"/>
    <x v="1"/>
    <x v="0"/>
    <x v="75"/>
    <x v="75"/>
    <x v="225"/>
  </r>
  <r>
    <x v="3"/>
    <x v="47"/>
    <x v="252"/>
    <x v="415"/>
    <x v="549"/>
    <x v="157"/>
    <x v="1"/>
    <x v="0"/>
    <x v="113"/>
    <x v="113"/>
    <x v="393"/>
  </r>
  <r>
    <x v="3"/>
    <x v="7"/>
    <x v="224"/>
    <x v="409"/>
    <x v="362"/>
    <x v="173"/>
    <x v="1"/>
    <x v="0"/>
    <x v="27"/>
    <x v="27"/>
    <x v="68"/>
  </r>
  <r>
    <x v="3"/>
    <x v="47"/>
    <x v="1138"/>
    <x v="421"/>
    <x v="944"/>
    <x v="182"/>
    <x v="1"/>
    <x v="0"/>
    <x v="133"/>
    <x v="133"/>
    <x v="437"/>
  </r>
  <r>
    <x v="3"/>
    <x v="7"/>
    <x v="209"/>
    <x v="408"/>
    <x v="280"/>
    <x v="205"/>
    <x v="1"/>
    <x v="0"/>
    <x v="56"/>
    <x v="56"/>
    <x v="173"/>
  </r>
  <r>
    <x v="3"/>
    <x v="47"/>
    <x v="1073"/>
    <x v="424"/>
    <x v="1338"/>
    <x v="273"/>
    <x v="1"/>
    <x v="0"/>
    <x v="51"/>
    <x v="51"/>
    <x v="208"/>
  </r>
  <r>
    <x v="3"/>
    <x v="7"/>
    <x v="783"/>
    <x v="420"/>
    <x v="845"/>
    <x v="357"/>
    <x v="1"/>
    <x v="0"/>
    <x v="66"/>
    <x v="66"/>
    <x v="225"/>
  </r>
  <r>
    <x v="3"/>
    <x v="47"/>
    <x v="624"/>
    <x v="416"/>
    <x v="555"/>
    <x v="365"/>
    <x v="1"/>
    <x v="0"/>
    <x v="129"/>
    <x v="129"/>
    <x v="442"/>
  </r>
  <r>
    <x v="3"/>
    <x v="7"/>
    <x v="445"/>
    <x v="407"/>
    <x v="266"/>
    <x v="417"/>
    <x v="1"/>
    <x v="0"/>
    <x v="79"/>
    <x v="79"/>
    <x v="281"/>
  </r>
  <r>
    <x v="3"/>
    <x v="47"/>
    <x v="708"/>
    <x v="418"/>
    <x v="733"/>
    <x v="432"/>
    <x v="1"/>
    <x v="0"/>
    <x v="86"/>
    <x v="86"/>
    <x v="0"/>
  </r>
  <r>
    <x v="3"/>
    <x v="7"/>
    <x v="574"/>
    <x v="411"/>
    <x v="457"/>
    <x v="453"/>
    <x v="1"/>
    <x v="0"/>
    <x v="80"/>
    <x v="80"/>
    <x v="294"/>
  </r>
  <r>
    <x v="3"/>
    <x v="47"/>
    <x v="671"/>
    <x v="571"/>
    <x v="602"/>
    <x v="500"/>
    <x v="1"/>
    <x v="0"/>
    <x v="8"/>
    <x v="8"/>
    <x v="40"/>
  </r>
  <r>
    <x v="3"/>
    <x v="47"/>
    <x v="479"/>
    <x v="570"/>
    <x v="295"/>
    <x v="542"/>
    <x v="1"/>
    <x v="0"/>
    <x v="75"/>
    <x v="75"/>
    <x v="314"/>
  </r>
  <r>
    <x v="3"/>
    <x v="7"/>
    <x v="636"/>
    <x v="414"/>
    <x v="534"/>
    <x v="555"/>
    <x v="1"/>
    <x v="0"/>
    <x v="56"/>
    <x v="56"/>
    <x v="68"/>
  </r>
  <r>
    <x v="3"/>
    <x v="47"/>
    <x v="723"/>
    <x v="572"/>
    <x v="692"/>
    <x v="582"/>
    <x v="1"/>
    <x v="0"/>
    <x v="27"/>
    <x v="27"/>
    <x v="37"/>
  </r>
  <r>
    <x v="3"/>
    <x v="7"/>
    <x v="729"/>
    <x v="573"/>
    <x v="778"/>
    <x v="625"/>
    <x v="1"/>
    <x v="0"/>
    <x v="55"/>
    <x v="55"/>
    <x v="126"/>
  </r>
  <r>
    <x v="3"/>
    <x v="7"/>
    <x v="404"/>
    <x v="569"/>
    <x v="210"/>
    <x v="632"/>
    <x v="1"/>
    <x v="0"/>
    <x v="102"/>
    <x v="102"/>
    <x v="321"/>
  </r>
  <r>
    <x v="3"/>
    <x v="47"/>
    <x v="734"/>
    <x v="832"/>
    <x v="755"/>
    <x v="688"/>
    <x v="1"/>
    <x v="0"/>
    <x v="19"/>
    <x v="19"/>
    <x v="73"/>
  </r>
  <r>
    <x v="3"/>
    <x v="47"/>
    <x v="855"/>
    <x v="835"/>
    <x v="937"/>
    <x v="691"/>
    <x v="1"/>
    <x v="0"/>
    <x v="40"/>
    <x v="40"/>
    <x v="141"/>
  </r>
  <r>
    <x v="3"/>
    <x v="7"/>
    <x v="408"/>
    <x v="857"/>
    <x v="135"/>
    <x v="709"/>
    <x v="1"/>
    <x v="0"/>
    <x v="36"/>
    <x v="36"/>
    <x v="126"/>
  </r>
  <r>
    <x v="3"/>
    <x v="7"/>
    <x v="911"/>
    <x v="893"/>
    <x v="966"/>
    <x v="725"/>
    <x v="1"/>
    <x v="0"/>
    <x v="42"/>
    <x v="42"/>
    <x v="102"/>
  </r>
  <r>
    <x v="3"/>
    <x v="47"/>
    <x v="489"/>
    <x v="967"/>
    <x v="275"/>
    <x v="772"/>
    <x v="1"/>
    <x v="0"/>
    <x v="27"/>
    <x v="27"/>
    <x v="114"/>
  </r>
  <r>
    <x v="3"/>
    <x v="7"/>
    <x v="1022"/>
    <x v="1041"/>
    <x v="1181"/>
    <x v="813"/>
    <x v="1"/>
    <x v="0"/>
    <x v="70"/>
    <x v="70"/>
    <x v="282"/>
  </r>
  <r>
    <x v="3"/>
    <x v="47"/>
    <x v="1113"/>
    <x v="1049"/>
    <x v="1358"/>
    <x v="820"/>
    <x v="1"/>
    <x v="0"/>
    <x v="46"/>
    <x v="46"/>
    <x v="154"/>
  </r>
  <r>
    <x v="3"/>
    <x v="47"/>
    <x v="865"/>
    <x v="1066"/>
    <x v="948"/>
    <x v="827"/>
    <x v="1"/>
    <x v="0"/>
    <x v="46"/>
    <x v="46"/>
    <x v="166"/>
  </r>
  <r>
    <x v="3"/>
    <x v="7"/>
    <x v="604"/>
    <x v="1073"/>
    <x v="527"/>
    <x v="832"/>
    <x v="1"/>
    <x v="0"/>
    <x v="51"/>
    <x v="51"/>
    <x v="152"/>
  </r>
  <r>
    <x v="3"/>
    <x v="47"/>
    <x v="811"/>
    <x v="1084"/>
    <x v="808"/>
    <x v="839"/>
    <x v="1"/>
    <x v="0"/>
    <x v="23"/>
    <x v="23"/>
    <x v="90"/>
  </r>
  <r>
    <x v="3"/>
    <x v="47"/>
    <x v="1031"/>
    <x v="1092"/>
    <x v="1146"/>
    <x v="842"/>
    <x v="1"/>
    <x v="0"/>
    <x v="46"/>
    <x v="46"/>
    <x v="190"/>
  </r>
  <r>
    <x v="3"/>
    <x v="47"/>
    <x v="1034"/>
    <x v="1100"/>
    <x v="1276"/>
    <x v="849"/>
    <x v="1"/>
    <x v="0"/>
    <x v="48"/>
    <x v="48"/>
    <x v="191"/>
  </r>
  <r>
    <x v="3"/>
    <x v="7"/>
    <x v="1040"/>
    <x v="1152"/>
    <x v="1211"/>
    <x v="884"/>
    <x v="1"/>
    <x v="0"/>
    <x v="53"/>
    <x v="53"/>
    <x v="126"/>
  </r>
  <r>
    <x v="3"/>
    <x v="47"/>
    <x v="345"/>
    <x v="1162"/>
    <x v="9"/>
    <x v="887"/>
    <x v="1"/>
    <x v="0"/>
    <x v="42"/>
    <x v="42"/>
    <x v="145"/>
  </r>
  <r>
    <x v="3"/>
    <x v="7"/>
    <x v="495"/>
    <x v="1173"/>
    <x v="324"/>
    <x v="895"/>
    <x v="1"/>
    <x v="0"/>
    <x v="81"/>
    <x v="81"/>
    <x v="281"/>
  </r>
  <r>
    <x v="3"/>
    <x v="47"/>
    <x v="656"/>
    <x v="1184"/>
    <x v="557"/>
    <x v="903"/>
    <x v="1"/>
    <x v="0"/>
    <x v="46"/>
    <x v="46"/>
    <x v="152"/>
  </r>
  <r>
    <x v="3"/>
    <x v="47"/>
    <x v="760"/>
    <x v="1190"/>
    <x v="671"/>
    <x v="908"/>
    <x v="1"/>
    <x v="0"/>
    <x v="13"/>
    <x v="13"/>
    <x v="61"/>
  </r>
  <r>
    <x v="3"/>
    <x v="47"/>
    <x v="764"/>
    <x v="1206"/>
    <x v="737"/>
    <x v="914"/>
    <x v="1"/>
    <x v="0"/>
    <x v="44"/>
    <x v="44"/>
    <x v="138"/>
  </r>
  <r>
    <x v="3"/>
    <x v="7"/>
    <x v="1047"/>
    <x v="1235"/>
    <x v="1152"/>
    <x v="926"/>
    <x v="1"/>
    <x v="0"/>
    <x v="51"/>
    <x v="51"/>
    <x v="225"/>
  </r>
  <r>
    <x v="3"/>
    <x v="47"/>
    <x v="1051"/>
    <x v="1243"/>
    <x v="1231"/>
    <x v="930"/>
    <x v="1"/>
    <x v="0"/>
    <x v="44"/>
    <x v="44"/>
    <x v="145"/>
  </r>
  <r>
    <x v="3"/>
    <x v="29"/>
    <x v="1169"/>
    <x v="263"/>
    <x v="1247"/>
    <x v="26"/>
    <x v="1"/>
    <x v="0"/>
    <x v="207"/>
    <x v="207"/>
    <x v="544"/>
  </r>
  <r>
    <x v="3"/>
    <x v="29"/>
    <x v="1143"/>
    <x v="257"/>
    <x v="1046"/>
    <x v="30"/>
    <x v="1"/>
    <x v="0"/>
    <x v="19"/>
    <x v="19"/>
    <x v="49"/>
  </r>
  <r>
    <x v="3"/>
    <x v="15"/>
    <x v="9"/>
    <x v="245"/>
    <x v="123"/>
    <x v="31"/>
    <x v="1"/>
    <x v="0"/>
    <x v="42"/>
    <x v="42"/>
    <x v="68"/>
  </r>
  <r>
    <x v="3"/>
    <x v="15"/>
    <x v="13"/>
    <x v="243"/>
    <x v="44"/>
    <x v="72"/>
    <x v="1"/>
    <x v="0"/>
    <x v="199"/>
    <x v="199"/>
    <x v="537"/>
  </r>
  <r>
    <x v="3"/>
    <x v="29"/>
    <x v="268"/>
    <x v="253"/>
    <x v="748"/>
    <x v="72"/>
    <x v="1"/>
    <x v="0"/>
    <x v="101"/>
    <x v="101"/>
    <x v="333"/>
  </r>
  <r>
    <x v="3"/>
    <x v="15"/>
    <x v="274"/>
    <x v="252"/>
    <x v="722"/>
    <x v="104"/>
    <x v="1"/>
    <x v="0"/>
    <x v="46"/>
    <x v="46"/>
    <x v="179"/>
  </r>
  <r>
    <x v="3"/>
    <x v="29"/>
    <x v="1192"/>
    <x v="264"/>
    <x v="1259"/>
    <x v="112"/>
    <x v="1"/>
    <x v="0"/>
    <x v="8"/>
    <x v="8"/>
    <x v="0"/>
  </r>
  <r>
    <x v="3"/>
    <x v="29"/>
    <x v="39"/>
    <x v="248"/>
    <x v="171"/>
    <x v="138"/>
    <x v="1"/>
    <x v="0"/>
    <x v="70"/>
    <x v="70"/>
    <x v="281"/>
  </r>
  <r>
    <x v="3"/>
    <x v="29"/>
    <x v="42"/>
    <x v="246"/>
    <x v="138"/>
    <x v="169"/>
    <x v="1"/>
    <x v="0"/>
    <x v="109"/>
    <x v="109"/>
    <x v="377"/>
  </r>
  <r>
    <x v="3"/>
    <x v="29"/>
    <x v="877"/>
    <x v="255"/>
    <x v="992"/>
    <x v="237"/>
    <x v="1"/>
    <x v="0"/>
    <x v="36"/>
    <x v="36"/>
    <x v="68"/>
  </r>
  <r>
    <x v="3"/>
    <x v="29"/>
    <x v="376"/>
    <x v="247"/>
    <x v="163"/>
    <x v="306"/>
    <x v="1"/>
    <x v="0"/>
    <x v="46"/>
    <x v="46"/>
    <x v="0"/>
  </r>
  <r>
    <x v="3"/>
    <x v="15"/>
    <x v="544"/>
    <x v="249"/>
    <x v="423"/>
    <x v="314"/>
    <x v="1"/>
    <x v="0"/>
    <x v="46"/>
    <x v="46"/>
    <x v="158"/>
  </r>
  <r>
    <x v="3"/>
    <x v="29"/>
    <x v="569"/>
    <x v="250"/>
    <x v="453"/>
    <x v="343"/>
    <x v="1"/>
    <x v="0"/>
    <x v="36"/>
    <x v="36"/>
    <x v="179"/>
  </r>
  <r>
    <x v="3"/>
    <x v="29"/>
    <x v="952"/>
    <x v="261"/>
    <x v="1165"/>
    <x v="348"/>
    <x v="1"/>
    <x v="0"/>
    <x v="75"/>
    <x v="75"/>
    <x v="225"/>
  </r>
  <r>
    <x v="3"/>
    <x v="15"/>
    <x v="953"/>
    <x v="258"/>
    <x v="1143"/>
    <x v="349"/>
    <x v="1"/>
    <x v="0"/>
    <x v="174"/>
    <x v="174"/>
    <x v="480"/>
  </r>
  <r>
    <x v="3"/>
    <x v="15"/>
    <x v="957"/>
    <x v="265"/>
    <x v="1279"/>
    <x v="370"/>
    <x v="1"/>
    <x v="0"/>
    <x v="46"/>
    <x v="46"/>
    <x v="179"/>
  </r>
  <r>
    <x v="3"/>
    <x v="15"/>
    <x v="305"/>
    <x v="244"/>
    <x v="48"/>
    <x v="383"/>
    <x v="1"/>
    <x v="0"/>
    <x v="101"/>
    <x v="101"/>
    <x v="359"/>
  </r>
  <r>
    <x v="3"/>
    <x v="15"/>
    <x v="625"/>
    <x v="251"/>
    <x v="588"/>
    <x v="383"/>
    <x v="1"/>
    <x v="0"/>
    <x v="56"/>
    <x v="56"/>
    <x v="271"/>
  </r>
  <r>
    <x v="3"/>
    <x v="15"/>
    <x v="959"/>
    <x v="259"/>
    <x v="1157"/>
    <x v="383"/>
    <x v="1"/>
    <x v="0"/>
    <x v="46"/>
    <x v="46"/>
    <x v="137"/>
  </r>
  <r>
    <x v="3"/>
    <x v="15"/>
    <x v="963"/>
    <x v="262"/>
    <x v="1189"/>
    <x v="414"/>
    <x v="1"/>
    <x v="0"/>
    <x v="36"/>
    <x v="36"/>
    <x v="126"/>
  </r>
  <r>
    <x v="3"/>
    <x v="29"/>
    <x v="893"/>
    <x v="254"/>
    <x v="960"/>
    <x v="434"/>
    <x v="1"/>
    <x v="0"/>
    <x v="19"/>
    <x v="19"/>
    <x v="68"/>
  </r>
  <r>
    <x v="3"/>
    <x v="29"/>
    <x v="894"/>
    <x v="256"/>
    <x v="1003"/>
    <x v="441"/>
    <x v="1"/>
    <x v="0"/>
    <x v="27"/>
    <x v="27"/>
    <x v="87"/>
  </r>
  <r>
    <x v="3"/>
    <x v="15"/>
    <x v="973"/>
    <x v="260"/>
    <x v="1163"/>
    <x v="469"/>
    <x v="1"/>
    <x v="0"/>
    <x v="56"/>
    <x v="56"/>
    <x v="152"/>
  </r>
  <r>
    <x v="3"/>
    <x v="15"/>
    <x v="393"/>
    <x v="497"/>
    <x v="159"/>
    <x v="476"/>
    <x v="1"/>
    <x v="0"/>
    <x v="42"/>
    <x v="42"/>
    <x v="137"/>
  </r>
  <r>
    <x v="3"/>
    <x v="29"/>
    <x v="976"/>
    <x v="507"/>
    <x v="1136"/>
    <x v="490"/>
    <x v="1"/>
    <x v="0"/>
    <x v="13"/>
    <x v="13"/>
    <x v="21"/>
  </r>
  <r>
    <x v="3"/>
    <x v="29"/>
    <x v="1099"/>
    <x v="508"/>
    <x v="1347"/>
    <x v="497"/>
    <x v="1"/>
    <x v="0"/>
    <x v="19"/>
    <x v="19"/>
    <x v="31"/>
  </r>
  <r>
    <x v="3"/>
    <x v="29"/>
    <x v="581"/>
    <x v="501"/>
    <x v="458"/>
    <x v="541"/>
    <x v="1"/>
    <x v="0"/>
    <x v="36"/>
    <x v="36"/>
    <x v="0"/>
  </r>
  <r>
    <x v="3"/>
    <x v="29"/>
    <x v="314"/>
    <x v="496"/>
    <x v="11"/>
    <x v="584"/>
    <x v="1"/>
    <x v="0"/>
    <x v="56"/>
    <x v="56"/>
    <x v="253"/>
  </r>
  <r>
    <x v="3"/>
    <x v="29"/>
    <x v="991"/>
    <x v="506"/>
    <x v="1103"/>
    <x v="586"/>
    <x v="1"/>
    <x v="0"/>
    <x v="56"/>
    <x v="56"/>
    <x v="137"/>
  </r>
  <r>
    <x v="3"/>
    <x v="29"/>
    <x v="640"/>
    <x v="502"/>
    <x v="532"/>
    <x v="593"/>
    <x v="1"/>
    <x v="0"/>
    <x v="36"/>
    <x v="36"/>
    <x v="126"/>
  </r>
  <r>
    <x v="3"/>
    <x v="15"/>
    <x v="449"/>
    <x v="499"/>
    <x v="267"/>
    <x v="602"/>
    <x v="1"/>
    <x v="0"/>
    <x v="75"/>
    <x v="75"/>
    <x v="302"/>
  </r>
  <r>
    <x v="3"/>
    <x v="29"/>
    <x v="403"/>
    <x v="498"/>
    <x v="202"/>
    <x v="629"/>
    <x v="1"/>
    <x v="0"/>
    <x v="51"/>
    <x v="51"/>
    <x v="260"/>
  </r>
  <r>
    <x v="3"/>
    <x v="15"/>
    <x v="905"/>
    <x v="505"/>
    <x v="970"/>
    <x v="647"/>
    <x v="1"/>
    <x v="0"/>
    <x v="46"/>
    <x v="46"/>
    <x v="203"/>
  </r>
  <r>
    <x v="3"/>
    <x v="29"/>
    <x v="563"/>
    <x v="500"/>
    <x v="449"/>
    <x v="661"/>
    <x v="1"/>
    <x v="0"/>
    <x v="36"/>
    <x v="36"/>
    <x v="126"/>
  </r>
  <r>
    <x v="3"/>
    <x v="15"/>
    <x v="796"/>
    <x v="503"/>
    <x v="841"/>
    <x v="681"/>
    <x v="1"/>
    <x v="0"/>
    <x v="56"/>
    <x v="56"/>
    <x v="0"/>
  </r>
  <r>
    <x v="3"/>
    <x v="15"/>
    <x v="854"/>
    <x v="504"/>
    <x v="882"/>
    <x v="682"/>
    <x v="1"/>
    <x v="0"/>
    <x v="32"/>
    <x v="32"/>
    <x v="68"/>
  </r>
  <r>
    <x v="3"/>
    <x v="29"/>
    <x v="1083"/>
    <x v="833"/>
    <x v="1327"/>
    <x v="689"/>
    <x v="1"/>
    <x v="0"/>
    <x v="1"/>
    <x v="1"/>
    <x v="0"/>
  </r>
  <r>
    <x v="3"/>
    <x v="29"/>
    <x v="550"/>
    <x v="836"/>
    <x v="431"/>
    <x v="692"/>
    <x v="1"/>
    <x v="0"/>
    <x v="46"/>
    <x v="46"/>
    <x v="126"/>
  </r>
  <r>
    <x v="3"/>
    <x v="15"/>
    <x v="409"/>
    <x v="876"/>
    <x v="151"/>
    <x v="715"/>
    <x v="1"/>
    <x v="0"/>
    <x v="36"/>
    <x v="36"/>
    <x v="0"/>
  </r>
  <r>
    <x v="3"/>
    <x v="15"/>
    <x v="488"/>
    <x v="935"/>
    <x v="317"/>
    <x v="754"/>
    <x v="1"/>
    <x v="0"/>
    <x v="132"/>
    <x v="132"/>
    <x v="444"/>
  </r>
  <r>
    <x v="3"/>
    <x v="29"/>
    <x v="453"/>
    <x v="947"/>
    <x v="248"/>
    <x v="763"/>
    <x v="1"/>
    <x v="0"/>
    <x v="119"/>
    <x v="119"/>
    <x v="403"/>
  </r>
  <r>
    <x v="3"/>
    <x v="29"/>
    <x v="330"/>
    <x v="999"/>
    <x v="129"/>
    <x v="788"/>
    <x v="1"/>
    <x v="0"/>
    <x v="46"/>
    <x v="46"/>
    <x v="87"/>
  </r>
  <r>
    <x v="3"/>
    <x v="29"/>
    <x v="808"/>
    <x v="1027"/>
    <x v="855"/>
    <x v="807"/>
    <x v="1"/>
    <x v="0"/>
    <x v="19"/>
    <x v="19"/>
    <x v="126"/>
  </r>
  <r>
    <x v="3"/>
    <x v="29"/>
    <x v="423"/>
    <x v="1060"/>
    <x v="227"/>
    <x v="824"/>
    <x v="1"/>
    <x v="0"/>
    <x v="56"/>
    <x v="56"/>
    <x v="225"/>
  </r>
  <r>
    <x v="3"/>
    <x v="29"/>
    <x v="1030"/>
    <x v="1087"/>
    <x v="491"/>
    <x v="838"/>
    <x v="1"/>
    <x v="0"/>
    <x v="8"/>
    <x v="8"/>
    <x v="0"/>
  </r>
  <r>
    <x v="3"/>
    <x v="15"/>
    <x v="925"/>
    <x v="1122"/>
    <x v="1024"/>
    <x v="865"/>
    <x v="1"/>
    <x v="0"/>
    <x v="46"/>
    <x v="46"/>
    <x v="179"/>
  </r>
  <r>
    <x v="3"/>
    <x v="15"/>
    <x v="928"/>
    <x v="1155"/>
    <x v="973"/>
    <x v="885"/>
    <x v="1"/>
    <x v="0"/>
    <x v="124"/>
    <x v="124"/>
    <x v="411"/>
  </r>
  <r>
    <x v="3"/>
    <x v="15"/>
    <x v="823"/>
    <x v="1224"/>
    <x v="849"/>
    <x v="922"/>
    <x v="0"/>
    <x v="0"/>
    <x v="0"/>
    <x v="0"/>
    <x v="0"/>
  </r>
  <r>
    <x v="3"/>
    <x v="15"/>
    <x v="1052"/>
    <x v="1250"/>
    <x v="1178"/>
    <x v="935"/>
    <x v="1"/>
    <x v="0"/>
    <x v="8"/>
    <x v="8"/>
    <x v="0"/>
  </r>
  <r>
    <x v="3"/>
    <x v="15"/>
    <x v="436"/>
    <x v="1289"/>
    <x v="197"/>
    <x v="954"/>
    <x v="1"/>
    <x v="0"/>
    <x v="56"/>
    <x v="56"/>
    <x v="260"/>
  </r>
  <r>
    <x v="3"/>
    <x v="2"/>
    <x v="1074"/>
    <x v="41"/>
    <x v="1302"/>
    <x v="297"/>
    <x v="1"/>
    <x v="0"/>
    <x v="36"/>
    <x v="36"/>
    <x v="152"/>
  </r>
  <r>
    <x v="3"/>
    <x v="2"/>
    <x v="300"/>
    <x v="33"/>
    <x v="63"/>
    <x v="334"/>
    <x v="1"/>
    <x v="0"/>
    <x v="66"/>
    <x v="66"/>
    <x v="68"/>
  </r>
  <r>
    <x v="3"/>
    <x v="2"/>
    <x v="623"/>
    <x v="482"/>
    <x v="554"/>
    <x v="358"/>
    <x v="0"/>
    <x v="0"/>
    <x v="0"/>
    <x v="0"/>
    <x v="0"/>
  </r>
  <r>
    <x v="3"/>
    <x v="2"/>
    <x v="703"/>
    <x v="36"/>
    <x v="771"/>
    <x v="401"/>
    <x v="1"/>
    <x v="0"/>
    <x v="19"/>
    <x v="19"/>
    <x v="68"/>
  </r>
  <r>
    <x v="3"/>
    <x v="2"/>
    <x v="710"/>
    <x v="35"/>
    <x v="736"/>
    <x v="448"/>
    <x v="1"/>
    <x v="0"/>
    <x v="36"/>
    <x v="36"/>
    <x v="0"/>
  </r>
  <r>
    <x v="3"/>
    <x v="2"/>
    <x v="632"/>
    <x v="34"/>
    <x v="580"/>
    <x v="510"/>
    <x v="1"/>
    <x v="0"/>
    <x v="51"/>
    <x v="51"/>
    <x v="68"/>
  </r>
  <r>
    <x v="3"/>
    <x v="2"/>
    <x v="1081"/>
    <x v="42"/>
    <x v="1310"/>
    <x v="561"/>
    <x v="1"/>
    <x v="0"/>
    <x v="66"/>
    <x v="66"/>
    <x v="68"/>
  </r>
  <r>
    <x v="3"/>
    <x v="2"/>
    <x v="904"/>
    <x v="39"/>
    <x v="1029"/>
    <x v="606"/>
    <x v="0"/>
    <x v="0"/>
    <x v="0"/>
    <x v="0"/>
    <x v="0"/>
  </r>
  <r>
    <x v="3"/>
    <x v="2"/>
    <x v="996"/>
    <x v="40"/>
    <x v="1135"/>
    <x v="607"/>
    <x v="1"/>
    <x v="0"/>
    <x v="46"/>
    <x v="46"/>
    <x v="0"/>
  </r>
  <r>
    <x v="3"/>
    <x v="2"/>
    <x v="829"/>
    <x v="38"/>
    <x v="878"/>
    <x v="635"/>
    <x v="1"/>
    <x v="0"/>
    <x v="66"/>
    <x v="66"/>
    <x v="126"/>
  </r>
  <r>
    <x v="3"/>
    <x v="2"/>
    <x v="830"/>
    <x v="37"/>
    <x v="869"/>
    <x v="644"/>
    <x v="1"/>
    <x v="0"/>
    <x v="83"/>
    <x v="83"/>
    <x v="321"/>
  </r>
  <r>
    <x v="3"/>
    <x v="2"/>
    <x v="1082"/>
    <x v="43"/>
    <x v="1316"/>
    <x v="660"/>
    <x v="1"/>
    <x v="0"/>
    <x v="75"/>
    <x v="75"/>
    <x v="388"/>
  </r>
  <r>
    <x v="3"/>
    <x v="2"/>
    <x v="526"/>
    <x v="829"/>
    <x v="368"/>
    <x v="683"/>
    <x v="1"/>
    <x v="0"/>
    <x v="46"/>
    <x v="46"/>
    <x v="0"/>
  </r>
  <r>
    <x v="3"/>
    <x v="2"/>
    <x v="914"/>
    <x v="910"/>
    <x v="1050"/>
    <x v="730"/>
    <x v="1"/>
    <x v="0"/>
    <x v="19"/>
    <x v="19"/>
    <x v="0"/>
  </r>
  <r>
    <x v="3"/>
    <x v="2"/>
    <x v="326"/>
    <x v="957"/>
    <x v="80"/>
    <x v="768"/>
    <x v="1"/>
    <x v="0"/>
    <x v="66"/>
    <x v="66"/>
    <x v="179"/>
  </r>
  <r>
    <x v="3"/>
    <x v="2"/>
    <x v="1086"/>
    <x v="980"/>
    <x v="1314"/>
    <x v="782"/>
    <x v="1"/>
    <x v="0"/>
    <x v="46"/>
    <x v="46"/>
    <x v="179"/>
  </r>
  <r>
    <x v="3"/>
    <x v="2"/>
    <x v="1101"/>
    <x v="1016"/>
    <x v="1340"/>
    <x v="801"/>
    <x v="1"/>
    <x v="0"/>
    <x v="75"/>
    <x v="75"/>
    <x v="321"/>
  </r>
  <r>
    <x v="3"/>
    <x v="2"/>
    <x v="600"/>
    <x v="1022"/>
    <x v="473"/>
    <x v="804"/>
    <x v="1"/>
    <x v="0"/>
    <x v="124"/>
    <x v="124"/>
    <x v="225"/>
  </r>
  <r>
    <x v="3"/>
    <x v="2"/>
    <x v="924"/>
    <x v="1054"/>
    <x v="954"/>
    <x v="819"/>
    <x v="1"/>
    <x v="0"/>
    <x v="56"/>
    <x v="56"/>
    <x v="68"/>
  </r>
  <r>
    <x v="3"/>
    <x v="2"/>
    <x v="335"/>
    <x v="1089"/>
    <x v="107"/>
    <x v="841"/>
    <x v="1"/>
    <x v="0"/>
    <x v="23"/>
    <x v="23"/>
    <x v="92"/>
  </r>
  <r>
    <x v="3"/>
    <x v="2"/>
    <x v="336"/>
    <x v="1109"/>
    <x v="16"/>
    <x v="856"/>
    <x v="1"/>
    <x v="0"/>
    <x v="66"/>
    <x v="66"/>
    <x v="179"/>
  </r>
  <r>
    <x v="3"/>
    <x v="2"/>
    <x v="813"/>
    <x v="1127"/>
    <x v="812"/>
    <x v="870"/>
    <x v="1"/>
    <x v="0"/>
    <x v="32"/>
    <x v="32"/>
    <x v="18"/>
  </r>
  <r>
    <x v="3"/>
    <x v="2"/>
    <x v="565"/>
    <x v="1145"/>
    <x v="443"/>
    <x v="880"/>
    <x v="1"/>
    <x v="0"/>
    <x v="8"/>
    <x v="8"/>
    <x v="0"/>
  </r>
  <r>
    <x v="3"/>
    <x v="2"/>
    <x v="683"/>
    <x v="1248"/>
    <x v="606"/>
    <x v="933"/>
    <x v="1"/>
    <x v="0"/>
    <x v="46"/>
    <x v="46"/>
    <x v="68"/>
  </r>
  <r>
    <x v="3"/>
    <x v="2"/>
    <x v="1057"/>
    <x v="1290"/>
    <x v="1117"/>
    <x v="955"/>
    <x v="1"/>
    <x v="0"/>
    <x v="101"/>
    <x v="101"/>
    <x v="370"/>
  </r>
  <r>
    <x v="3"/>
    <x v="3"/>
    <x v="688"/>
    <x v="48"/>
    <x v="754"/>
    <x v="227"/>
    <x v="1"/>
    <x v="0"/>
    <x v="75"/>
    <x v="75"/>
    <x v="307"/>
  </r>
  <r>
    <x v="3"/>
    <x v="3"/>
    <x v="294"/>
    <x v="44"/>
    <x v="107"/>
    <x v="228"/>
    <x v="1"/>
    <x v="0"/>
    <x v="13"/>
    <x v="13"/>
    <x v="194"/>
  </r>
  <r>
    <x v="3"/>
    <x v="3"/>
    <x v="1075"/>
    <x v="50"/>
    <x v="1297"/>
    <x v="317"/>
    <x v="0"/>
    <x v="0"/>
    <x v="0"/>
    <x v="0"/>
    <x v="0"/>
  </r>
  <r>
    <x v="3"/>
    <x v="3"/>
    <x v="473"/>
    <x v="45"/>
    <x v="273"/>
    <x v="381"/>
    <x v="1"/>
    <x v="0"/>
    <x v="59"/>
    <x v="59"/>
    <x v="177"/>
  </r>
  <r>
    <x v="3"/>
    <x v="3"/>
    <x v="1077"/>
    <x v="51"/>
    <x v="1303"/>
    <x v="386"/>
    <x v="1"/>
    <x v="0"/>
    <x v="19"/>
    <x v="19"/>
    <x v="31"/>
  </r>
  <r>
    <x v="3"/>
    <x v="3"/>
    <x v="705"/>
    <x v="49"/>
    <x v="772"/>
    <x v="411"/>
    <x v="1"/>
    <x v="0"/>
    <x v="12"/>
    <x v="12"/>
    <x v="102"/>
  </r>
  <r>
    <x v="3"/>
    <x v="3"/>
    <x v="1112"/>
    <x v="52"/>
    <x v="1359"/>
    <x v="447"/>
    <x v="1"/>
    <x v="0"/>
    <x v="59"/>
    <x v="59"/>
    <x v="247"/>
  </r>
  <r>
    <x v="3"/>
    <x v="3"/>
    <x v="562"/>
    <x v="46"/>
    <x v="446"/>
    <x v="487"/>
    <x v="0"/>
    <x v="0"/>
    <x v="0"/>
    <x v="0"/>
    <x v="0"/>
  </r>
  <r>
    <x v="3"/>
    <x v="3"/>
    <x v="718"/>
    <x v="483"/>
    <x v="799"/>
    <x v="506"/>
    <x v="1"/>
    <x v="0"/>
    <x v="68"/>
    <x v="68"/>
    <x v="300"/>
  </r>
  <r>
    <x v="3"/>
    <x v="3"/>
    <x v="635"/>
    <x v="47"/>
    <x v="596"/>
    <x v="551"/>
    <x v="1"/>
    <x v="0"/>
    <x v="27"/>
    <x v="27"/>
    <x v="102"/>
  </r>
  <r>
    <x v="3"/>
    <x v="3"/>
    <x v="452"/>
    <x v="852"/>
    <x v="269"/>
    <x v="703"/>
    <x v="1"/>
    <x v="0"/>
    <x v="5"/>
    <x v="5"/>
    <x v="0"/>
  </r>
  <r>
    <x v="3"/>
    <x v="3"/>
    <x v="798"/>
    <x v="882"/>
    <x v="864"/>
    <x v="719"/>
    <x v="1"/>
    <x v="0"/>
    <x v="38"/>
    <x v="38"/>
    <x v="68"/>
  </r>
  <r>
    <x v="3"/>
    <x v="3"/>
    <x v="1100"/>
    <x v="889"/>
    <x v="1341"/>
    <x v="724"/>
    <x v="1"/>
    <x v="0"/>
    <x v="53"/>
    <x v="53"/>
    <x v="178"/>
  </r>
  <r>
    <x v="3"/>
    <x v="3"/>
    <x v="738"/>
    <x v="915"/>
    <x v="646"/>
    <x v="740"/>
    <x v="1"/>
    <x v="0"/>
    <x v="91"/>
    <x v="91"/>
    <x v="288"/>
  </r>
  <r>
    <x v="3"/>
    <x v="3"/>
    <x v="805"/>
    <x v="954"/>
    <x v="817"/>
    <x v="767"/>
    <x v="1"/>
    <x v="0"/>
    <x v="27"/>
    <x v="27"/>
    <x v="0"/>
  </r>
  <r>
    <x v="3"/>
    <x v="3"/>
    <x v="810"/>
    <x v="1036"/>
    <x v="824"/>
    <x v="812"/>
    <x v="1"/>
    <x v="0"/>
    <x v="4"/>
    <x v="4"/>
    <x v="70"/>
  </r>
  <r>
    <x v="3"/>
    <x v="3"/>
    <x v="1120"/>
    <x v="1043"/>
    <x v="1367"/>
    <x v="814"/>
    <x v="1"/>
    <x v="0"/>
    <x v="96"/>
    <x v="96"/>
    <x v="339"/>
  </r>
  <r>
    <x v="3"/>
    <x v="3"/>
    <x v="678"/>
    <x v="1055"/>
    <x v="623"/>
    <x v="821"/>
    <x v="1"/>
    <x v="0"/>
    <x v="38"/>
    <x v="38"/>
    <x v="31"/>
  </r>
  <r>
    <x v="3"/>
    <x v="3"/>
    <x v="652"/>
    <x v="1082"/>
    <x v="538"/>
    <x v="836"/>
    <x v="1"/>
    <x v="0"/>
    <x v="27"/>
    <x v="27"/>
    <x v="31"/>
  </r>
  <r>
    <x v="3"/>
    <x v="3"/>
    <x v="1032"/>
    <x v="1090"/>
    <x v="1151"/>
    <x v="843"/>
    <x v="1"/>
    <x v="0"/>
    <x v="42"/>
    <x v="42"/>
    <x v="21"/>
  </r>
  <r>
    <x v="3"/>
    <x v="3"/>
    <x v="533"/>
    <x v="1094"/>
    <x v="404"/>
    <x v="844"/>
    <x v="1"/>
    <x v="0"/>
    <x v="22"/>
    <x v="22"/>
    <x v="0"/>
  </r>
  <r>
    <x v="3"/>
    <x v="3"/>
    <x v="605"/>
    <x v="1108"/>
    <x v="508"/>
    <x v="855"/>
    <x v="1"/>
    <x v="0"/>
    <x v="46"/>
    <x v="46"/>
    <x v="264"/>
  </r>
  <r>
    <x v="3"/>
    <x v="3"/>
    <x v="427"/>
    <x v="1110"/>
    <x v="139"/>
    <x v="856"/>
    <x v="1"/>
    <x v="0"/>
    <x v="113"/>
    <x v="113"/>
    <x v="385"/>
  </r>
  <r>
    <x v="3"/>
    <x v="3"/>
    <x v="759"/>
    <x v="1168"/>
    <x v="653"/>
    <x v="892"/>
    <x v="0"/>
    <x v="0"/>
    <x v="0"/>
    <x v="0"/>
    <x v="84"/>
  </r>
  <r>
    <x v="3"/>
    <x v="3"/>
    <x v="1087"/>
    <x v="1178"/>
    <x v="1304"/>
    <x v="899"/>
    <x v="1"/>
    <x v="0"/>
    <x v="27"/>
    <x v="27"/>
    <x v="0"/>
  </r>
  <r>
    <x v="3"/>
    <x v="3"/>
    <x v="763"/>
    <x v="1202"/>
    <x v="643"/>
    <x v="914"/>
    <x v="1"/>
    <x v="0"/>
    <x v="66"/>
    <x v="66"/>
    <x v="244"/>
  </r>
  <r>
    <x v="3"/>
    <x v="3"/>
    <x v="773"/>
    <x v="1276"/>
    <x v="659"/>
    <x v="948"/>
    <x v="1"/>
    <x v="0"/>
    <x v="105"/>
    <x v="105"/>
    <x v="374"/>
  </r>
  <r>
    <x v="3"/>
    <x v="3"/>
    <x v="435"/>
    <x v="1285"/>
    <x v="198"/>
    <x v="952"/>
    <x v="1"/>
    <x v="0"/>
    <x v="8"/>
    <x v="8"/>
    <x v="31"/>
  </r>
  <r>
    <x v="3"/>
    <x v="24"/>
    <x v="288"/>
    <x v="227"/>
    <x v="834"/>
    <x v="24"/>
    <x v="0"/>
    <x v="0"/>
    <x v="0"/>
    <x v="0"/>
    <x v="0"/>
  </r>
  <r>
    <x v="3"/>
    <x v="24"/>
    <x v="1176"/>
    <x v="232"/>
    <x v="1087"/>
    <x v="64"/>
    <x v="1"/>
    <x v="0"/>
    <x v="77"/>
    <x v="77"/>
    <x v="281"/>
  </r>
  <r>
    <x v="3"/>
    <x v="24"/>
    <x v="249"/>
    <x v="225"/>
    <x v="556"/>
    <x v="66"/>
    <x v="1"/>
    <x v="0"/>
    <x v="42"/>
    <x v="42"/>
    <x v="188"/>
  </r>
  <r>
    <x v="3"/>
    <x v="24"/>
    <x v="242"/>
    <x v="224"/>
    <x v="468"/>
    <x v="69"/>
    <x v="1"/>
    <x v="0"/>
    <x v="101"/>
    <x v="101"/>
    <x v="315"/>
  </r>
  <r>
    <x v="3"/>
    <x v="24"/>
    <x v="270"/>
    <x v="226"/>
    <x v="656"/>
    <x v="76"/>
    <x v="1"/>
    <x v="0"/>
    <x v="66"/>
    <x v="66"/>
    <x v="93"/>
  </r>
  <r>
    <x v="3"/>
    <x v="24"/>
    <x v="1182"/>
    <x v="234"/>
    <x v="1222"/>
    <x v="84"/>
    <x v="1"/>
    <x v="0"/>
    <x v="53"/>
    <x v="53"/>
    <x v="140"/>
  </r>
  <r>
    <x v="3"/>
    <x v="24"/>
    <x v="1209"/>
    <x v="231"/>
    <x v="1082"/>
    <x v="201"/>
    <x v="1"/>
    <x v="0"/>
    <x v="136"/>
    <x v="136"/>
    <x v="443"/>
  </r>
  <r>
    <x v="3"/>
    <x v="24"/>
    <x v="370"/>
    <x v="221"/>
    <x v="226"/>
    <x v="253"/>
    <x v="1"/>
    <x v="0"/>
    <x v="42"/>
    <x v="42"/>
    <x v="68"/>
  </r>
  <r>
    <x v="3"/>
    <x v="24"/>
    <x v="374"/>
    <x v="220"/>
    <x v="185"/>
    <x v="295"/>
    <x v="1"/>
    <x v="0"/>
    <x v="108"/>
    <x v="108"/>
    <x v="352"/>
  </r>
  <r>
    <x v="3"/>
    <x v="24"/>
    <x v="879"/>
    <x v="230"/>
    <x v="1055"/>
    <x v="298"/>
    <x v="1"/>
    <x v="0"/>
    <x v="53"/>
    <x v="53"/>
    <x v="185"/>
  </r>
  <r>
    <x v="3"/>
    <x v="24"/>
    <x v="837"/>
    <x v="229"/>
    <x v="883"/>
    <x v="300"/>
    <x v="1"/>
    <x v="0"/>
    <x v="124"/>
    <x v="124"/>
    <x v="416"/>
  </r>
  <r>
    <x v="3"/>
    <x v="24"/>
    <x v="377"/>
    <x v="219"/>
    <x v="132"/>
    <x v="309"/>
    <x v="1"/>
    <x v="0"/>
    <x v="48"/>
    <x v="48"/>
    <x v="126"/>
  </r>
  <r>
    <x v="3"/>
    <x v="24"/>
    <x v="782"/>
    <x v="228"/>
    <x v="840"/>
    <x v="318"/>
    <x v="1"/>
    <x v="0"/>
    <x v="23"/>
    <x v="23"/>
    <x v="0"/>
  </r>
  <r>
    <x v="3"/>
    <x v="24"/>
    <x v="299"/>
    <x v="218"/>
    <x v="111"/>
    <x v="327"/>
    <x v="0"/>
    <x v="0"/>
    <x v="0"/>
    <x v="0"/>
    <x v="0"/>
  </r>
  <r>
    <x v="3"/>
    <x v="24"/>
    <x v="950"/>
    <x v="233"/>
    <x v="1161"/>
    <x v="331"/>
    <x v="1"/>
    <x v="0"/>
    <x v="120"/>
    <x v="120"/>
    <x v="408"/>
  </r>
  <r>
    <x v="3"/>
    <x v="24"/>
    <x v="547"/>
    <x v="223"/>
    <x v="418"/>
    <x v="407"/>
    <x v="1"/>
    <x v="0"/>
    <x v="23"/>
    <x v="23"/>
    <x v="40"/>
  </r>
  <r>
    <x v="3"/>
    <x v="24"/>
    <x v="476"/>
    <x v="222"/>
    <x v="296"/>
    <x v="446"/>
    <x v="1"/>
    <x v="0"/>
    <x v="124"/>
    <x v="124"/>
    <x v="378"/>
  </r>
  <r>
    <x v="3"/>
    <x v="24"/>
    <x v="981"/>
    <x v="492"/>
    <x v="1173"/>
    <x v="525"/>
    <x v="1"/>
    <x v="0"/>
    <x v="131"/>
    <x v="131"/>
    <x v="430"/>
  </r>
  <r>
    <x v="3"/>
    <x v="24"/>
    <x v="580"/>
    <x v="490"/>
    <x v="499"/>
    <x v="528"/>
    <x v="1"/>
    <x v="0"/>
    <x v="32"/>
    <x v="32"/>
    <x v="49"/>
  </r>
  <r>
    <x v="3"/>
    <x v="24"/>
    <x v="313"/>
    <x v="217"/>
    <x v="3"/>
    <x v="566"/>
    <x v="0"/>
    <x v="0"/>
    <x v="0"/>
    <x v="0"/>
    <x v="0"/>
  </r>
  <r>
    <x v="3"/>
    <x v="24"/>
    <x v="584"/>
    <x v="489"/>
    <x v="478"/>
    <x v="570"/>
    <x v="1"/>
    <x v="0"/>
    <x v="27"/>
    <x v="27"/>
    <x v="76"/>
  </r>
  <r>
    <x v="3"/>
    <x v="24"/>
    <x v="549"/>
    <x v="488"/>
    <x v="420"/>
    <x v="587"/>
    <x v="1"/>
    <x v="0"/>
    <x v="40"/>
    <x v="40"/>
    <x v="68"/>
  </r>
  <r>
    <x v="3"/>
    <x v="24"/>
    <x v="673"/>
    <x v="491"/>
    <x v="615"/>
    <x v="594"/>
    <x v="1"/>
    <x v="0"/>
    <x v="27"/>
    <x v="27"/>
    <x v="0"/>
  </r>
  <r>
    <x v="3"/>
    <x v="24"/>
    <x v="487"/>
    <x v="919"/>
    <x v="332"/>
    <x v="744"/>
    <x v="1"/>
    <x v="0"/>
    <x v="23"/>
    <x v="23"/>
    <x v="31"/>
  </r>
  <r>
    <x v="3"/>
    <x v="24"/>
    <x v="803"/>
    <x v="931"/>
    <x v="807"/>
    <x v="752"/>
    <x v="1"/>
    <x v="0"/>
    <x v="32"/>
    <x v="32"/>
    <x v="87"/>
  </r>
  <r>
    <x v="3"/>
    <x v="24"/>
    <x v="918"/>
    <x v="962"/>
    <x v="1010"/>
    <x v="771"/>
    <x v="1"/>
    <x v="0"/>
    <x v="61"/>
    <x v="61"/>
    <x v="126"/>
  </r>
  <r>
    <x v="3"/>
    <x v="24"/>
    <x v="748"/>
    <x v="1011"/>
    <x v="710"/>
    <x v="798"/>
    <x v="1"/>
    <x v="0"/>
    <x v="19"/>
    <x v="19"/>
    <x v="40"/>
  </r>
  <r>
    <x v="3"/>
    <x v="24"/>
    <x v="421"/>
    <x v="1021"/>
    <x v="229"/>
    <x v="803"/>
    <x v="1"/>
    <x v="0"/>
    <x v="19"/>
    <x v="19"/>
    <x v="40"/>
  </r>
  <r>
    <x v="3"/>
    <x v="24"/>
    <x v="1021"/>
    <x v="1032"/>
    <x v="1079"/>
    <x v="808"/>
    <x v="1"/>
    <x v="0"/>
    <x v="13"/>
    <x v="13"/>
    <x v="1"/>
  </r>
  <r>
    <x v="3"/>
    <x v="24"/>
    <x v="610"/>
    <x v="1261"/>
    <x v="470"/>
    <x v="941"/>
    <x v="1"/>
    <x v="0"/>
    <x v="23"/>
    <x v="23"/>
    <x v="2"/>
  </r>
  <r>
    <x v="3"/>
    <x v="17"/>
    <x v="228"/>
    <x v="154"/>
    <x v="435"/>
    <x v="1"/>
    <x v="1"/>
    <x v="0"/>
    <x v="8"/>
    <x v="8"/>
    <x v="31"/>
  </r>
  <r>
    <x v="3"/>
    <x v="17"/>
    <x v="217"/>
    <x v="151"/>
    <x v="374"/>
    <x v="56"/>
    <x v="1"/>
    <x v="0"/>
    <x v="8"/>
    <x v="8"/>
    <x v="49"/>
  </r>
  <r>
    <x v="3"/>
    <x v="17"/>
    <x v="1179"/>
    <x v="157"/>
    <x v="1153"/>
    <x v="74"/>
    <x v="1"/>
    <x v="0"/>
    <x v="142"/>
    <x v="142"/>
    <x v="463"/>
  </r>
  <r>
    <x v="3"/>
    <x v="17"/>
    <x v="225"/>
    <x v="149"/>
    <x v="361"/>
    <x v="176"/>
    <x v="1"/>
    <x v="0"/>
    <x v="13"/>
    <x v="13"/>
    <x v="0"/>
  </r>
  <r>
    <x v="3"/>
    <x v="17"/>
    <x v="512"/>
    <x v="150"/>
    <x v="363"/>
    <x v="242"/>
    <x v="1"/>
    <x v="0"/>
    <x v="8"/>
    <x v="8"/>
    <x v="31"/>
  </r>
  <r>
    <x v="3"/>
    <x v="17"/>
    <x v="543"/>
    <x v="153"/>
    <x v="426"/>
    <x v="307"/>
    <x v="1"/>
    <x v="0"/>
    <x v="98"/>
    <x v="98"/>
    <x v="375"/>
  </r>
  <r>
    <x v="3"/>
    <x v="17"/>
    <x v="516"/>
    <x v="148"/>
    <x v="352"/>
    <x v="376"/>
    <x v="1"/>
    <x v="0"/>
    <x v="40"/>
    <x v="40"/>
    <x v="116"/>
  </r>
  <r>
    <x v="3"/>
    <x v="17"/>
    <x v="670"/>
    <x v="485"/>
    <x v="621"/>
    <x v="494"/>
    <x v="1"/>
    <x v="0"/>
    <x v="13"/>
    <x v="13"/>
    <x v="49"/>
  </r>
  <r>
    <x v="3"/>
    <x v="17"/>
    <x v="397"/>
    <x v="146"/>
    <x v="203"/>
    <x v="522"/>
    <x v="1"/>
    <x v="0"/>
    <x v="8"/>
    <x v="8"/>
    <x v="31"/>
  </r>
  <r>
    <x v="3"/>
    <x v="17"/>
    <x v="523"/>
    <x v="152"/>
    <x v="387"/>
    <x v="553"/>
    <x v="1"/>
    <x v="0"/>
    <x v="13"/>
    <x v="13"/>
    <x v="0"/>
  </r>
  <r>
    <x v="3"/>
    <x v="17"/>
    <x v="480"/>
    <x v="147"/>
    <x v="309"/>
    <x v="572"/>
    <x v="1"/>
    <x v="0"/>
    <x v="42"/>
    <x v="42"/>
    <x v="126"/>
  </r>
  <r>
    <x v="3"/>
    <x v="17"/>
    <x v="995"/>
    <x v="159"/>
    <x v="1284"/>
    <x v="602"/>
    <x v="1"/>
    <x v="0"/>
    <x v="13"/>
    <x v="13"/>
    <x v="31"/>
  </r>
  <r>
    <x v="3"/>
    <x v="17"/>
    <x v="730"/>
    <x v="156"/>
    <x v="713"/>
    <x v="637"/>
    <x v="1"/>
    <x v="0"/>
    <x v="46"/>
    <x v="46"/>
    <x v="185"/>
  </r>
  <r>
    <x v="3"/>
    <x v="17"/>
    <x v="1004"/>
    <x v="158"/>
    <x v="1221"/>
    <x v="665"/>
    <x v="1"/>
    <x v="0"/>
    <x v="8"/>
    <x v="8"/>
    <x v="0"/>
  </r>
  <r>
    <x v="3"/>
    <x v="17"/>
    <x v="590"/>
    <x v="155"/>
    <x v="492"/>
    <x v="671"/>
    <x v="1"/>
    <x v="0"/>
    <x v="61"/>
    <x v="61"/>
    <x v="212"/>
  </r>
  <r>
    <x v="3"/>
    <x v="17"/>
    <x v="1054"/>
    <x v="1274"/>
    <x v="1115"/>
    <x v="947"/>
    <x v="0"/>
    <x v="0"/>
    <x v="0"/>
    <x v="0"/>
    <x v="0"/>
  </r>
  <r>
    <x v="3"/>
    <x v="44"/>
    <x v="1166"/>
    <x v="403"/>
    <x v="1209"/>
    <x v="19"/>
    <x v="1"/>
    <x v="0"/>
    <x v="151"/>
    <x v="151"/>
    <x v="475"/>
  </r>
  <r>
    <x v="3"/>
    <x v="44"/>
    <x v="235"/>
    <x v="400"/>
    <x v="474"/>
    <x v="23"/>
    <x v="1"/>
    <x v="0"/>
    <x v="165"/>
    <x v="165"/>
    <x v="504"/>
  </r>
  <r>
    <x v="3"/>
    <x v="44"/>
    <x v="1178"/>
    <x v="404"/>
    <x v="1213"/>
    <x v="73"/>
    <x v="1"/>
    <x v="0"/>
    <x v="19"/>
    <x v="19"/>
    <x v="31"/>
  </r>
  <r>
    <x v="3"/>
    <x v="44"/>
    <x v="1204"/>
    <x v="405"/>
    <x v="1220"/>
    <x v="186"/>
    <x v="1"/>
    <x v="0"/>
    <x v="70"/>
    <x v="70"/>
    <x v="212"/>
  </r>
  <r>
    <x v="3"/>
    <x v="44"/>
    <x v="838"/>
    <x v="401"/>
    <x v="924"/>
    <x v="316"/>
    <x v="1"/>
    <x v="0"/>
    <x v="147"/>
    <x v="147"/>
    <x v="476"/>
  </r>
  <r>
    <x v="3"/>
    <x v="44"/>
    <x v="839"/>
    <x v="402"/>
    <x v="943"/>
    <x v="323"/>
    <x v="1"/>
    <x v="0"/>
    <x v="46"/>
    <x v="46"/>
    <x v="55"/>
  </r>
  <r>
    <x v="3"/>
    <x v="44"/>
    <x v="312"/>
    <x v="567"/>
    <x v="8"/>
    <x v="543"/>
    <x v="1"/>
    <x v="0"/>
    <x v="46"/>
    <x v="46"/>
    <x v="179"/>
  </r>
  <r>
    <x v="3"/>
    <x v="44"/>
    <x v="722"/>
    <x v="568"/>
    <x v="756"/>
    <x v="572"/>
    <x v="1"/>
    <x v="0"/>
    <x v="61"/>
    <x v="61"/>
    <x v="68"/>
  </r>
  <r>
    <x v="3"/>
    <x v="44"/>
    <x v="736"/>
    <x v="856"/>
    <x v="684"/>
    <x v="708"/>
    <x v="1"/>
    <x v="0"/>
    <x v="61"/>
    <x v="61"/>
    <x v="184"/>
  </r>
  <r>
    <x v="3"/>
    <x v="44"/>
    <x v="527"/>
    <x v="890"/>
    <x v="389"/>
    <x v="724"/>
    <x v="1"/>
    <x v="0"/>
    <x v="19"/>
    <x v="19"/>
    <x v="44"/>
  </r>
  <r>
    <x v="3"/>
    <x v="44"/>
    <x v="593"/>
    <x v="891"/>
    <x v="475"/>
    <x v="724"/>
    <x v="1"/>
    <x v="0"/>
    <x v="46"/>
    <x v="46"/>
    <x v="179"/>
  </r>
  <r>
    <x v="3"/>
    <x v="44"/>
    <x v="411"/>
    <x v="892"/>
    <x v="177"/>
    <x v="724"/>
    <x v="1"/>
    <x v="0"/>
    <x v="19"/>
    <x v="19"/>
    <x v="38"/>
  </r>
  <r>
    <x v="3"/>
    <x v="44"/>
    <x v="801"/>
    <x v="896"/>
    <x v="851"/>
    <x v="727"/>
    <x v="1"/>
    <x v="0"/>
    <x v="13"/>
    <x v="13"/>
    <x v="49"/>
  </r>
  <r>
    <x v="3"/>
    <x v="44"/>
    <x v="752"/>
    <x v="1039"/>
    <x v="786"/>
    <x v="810"/>
    <x v="1"/>
    <x v="0"/>
    <x v="8"/>
    <x v="8"/>
    <x v="68"/>
  </r>
  <r>
    <x v="3"/>
    <x v="44"/>
    <x v="1023"/>
    <x v="1042"/>
    <x v="1286"/>
    <x v="815"/>
    <x v="1"/>
    <x v="0"/>
    <x v="36"/>
    <x v="36"/>
    <x v="126"/>
  </r>
  <r>
    <x v="3"/>
    <x v="44"/>
    <x v="1024"/>
    <x v="1047"/>
    <x v="1208"/>
    <x v="817"/>
    <x v="1"/>
    <x v="0"/>
    <x v="61"/>
    <x v="61"/>
    <x v="256"/>
  </r>
  <r>
    <x v="3"/>
    <x v="44"/>
    <x v="341"/>
    <x v="1142"/>
    <x v="2"/>
    <x v="878"/>
    <x v="1"/>
    <x v="0"/>
    <x v="8"/>
    <x v="8"/>
    <x v="68"/>
  </r>
  <r>
    <x v="3"/>
    <x v="16"/>
    <x v="30"/>
    <x v="136"/>
    <x v="165"/>
    <x v="2"/>
    <x v="1"/>
    <x v="0"/>
    <x v="8"/>
    <x v="8"/>
    <x v="9"/>
  </r>
  <r>
    <x v="3"/>
    <x v="16"/>
    <x v="192"/>
    <x v="465"/>
    <x v="241"/>
    <x v="2"/>
    <x v="1"/>
    <x v="0"/>
    <x v="19"/>
    <x v="19"/>
    <x v="68"/>
  </r>
  <r>
    <x v="3"/>
    <x v="16"/>
    <x v="210"/>
    <x v="469"/>
    <x v="335"/>
    <x v="2"/>
    <x v="1"/>
    <x v="0"/>
    <x v="134"/>
    <x v="134"/>
    <x v="426"/>
  </r>
  <r>
    <x v="3"/>
    <x v="16"/>
    <x v="10"/>
    <x v="134"/>
    <x v="126"/>
    <x v="45"/>
    <x v="1"/>
    <x v="0"/>
    <x v="153"/>
    <x v="153"/>
    <x v="479"/>
  </r>
  <r>
    <x v="3"/>
    <x v="16"/>
    <x v="259"/>
    <x v="139"/>
    <x v="617"/>
    <x v="64"/>
    <x v="1"/>
    <x v="0"/>
    <x v="8"/>
    <x v="8"/>
    <x v="4"/>
  </r>
  <r>
    <x v="3"/>
    <x v="16"/>
    <x v="1128"/>
    <x v="142"/>
    <x v="910"/>
    <x v="64"/>
    <x v="1"/>
    <x v="0"/>
    <x v="77"/>
    <x v="77"/>
    <x v="219"/>
  </r>
  <r>
    <x v="3"/>
    <x v="16"/>
    <x v="1177"/>
    <x v="195"/>
    <x v="1133"/>
    <x v="71"/>
    <x v="1"/>
    <x v="0"/>
    <x v="121"/>
    <x v="121"/>
    <x v="432"/>
  </r>
  <r>
    <x v="3"/>
    <x v="16"/>
    <x v="38"/>
    <x v="135"/>
    <x v="157"/>
    <x v="132"/>
    <x v="1"/>
    <x v="0"/>
    <x v="23"/>
    <x v="23"/>
    <x v="31"/>
  </r>
  <r>
    <x v="3"/>
    <x v="16"/>
    <x v="18"/>
    <x v="132"/>
    <x v="97"/>
    <x v="142"/>
    <x v="1"/>
    <x v="0"/>
    <x v="127"/>
    <x v="127"/>
    <x v="401"/>
  </r>
  <r>
    <x v="3"/>
    <x v="16"/>
    <x v="1136"/>
    <x v="141"/>
    <x v="884"/>
    <x v="142"/>
    <x v="1"/>
    <x v="0"/>
    <x v="46"/>
    <x v="46"/>
    <x v="87"/>
  </r>
  <r>
    <x v="3"/>
    <x v="16"/>
    <x v="281"/>
    <x v="140"/>
    <x v="652"/>
    <x v="158"/>
    <x v="1"/>
    <x v="0"/>
    <x v="8"/>
    <x v="8"/>
    <x v="5"/>
  </r>
  <r>
    <x v="3"/>
    <x v="16"/>
    <x v="443"/>
    <x v="466"/>
    <x v="245"/>
    <x v="255"/>
    <x v="1"/>
    <x v="0"/>
    <x v="23"/>
    <x v="23"/>
    <x v="55"/>
  </r>
  <r>
    <x v="3"/>
    <x v="16"/>
    <x v="372"/>
    <x v="138"/>
    <x v="233"/>
    <x v="260"/>
    <x v="1"/>
    <x v="0"/>
    <x v="46"/>
    <x v="46"/>
    <x v="143"/>
  </r>
  <r>
    <x v="3"/>
    <x v="16"/>
    <x v="620"/>
    <x v="473"/>
    <x v="562"/>
    <x v="322"/>
    <x v="1"/>
    <x v="0"/>
    <x v="48"/>
    <x v="48"/>
    <x v="172"/>
  </r>
  <r>
    <x v="3"/>
    <x v="16"/>
    <x v="621"/>
    <x v="474"/>
    <x v="570"/>
    <x v="332"/>
    <x v="1"/>
    <x v="0"/>
    <x v="13"/>
    <x v="13"/>
    <x v="4"/>
  </r>
  <r>
    <x v="3"/>
    <x v="16"/>
    <x v="842"/>
    <x v="143"/>
    <x v="945"/>
    <x v="408"/>
    <x v="1"/>
    <x v="0"/>
    <x v="23"/>
    <x v="23"/>
    <x v="63"/>
  </r>
  <r>
    <x v="3"/>
    <x v="16"/>
    <x v="390"/>
    <x v="137"/>
    <x v="199"/>
    <x v="430"/>
    <x v="1"/>
    <x v="0"/>
    <x v="8"/>
    <x v="8"/>
    <x v="16"/>
  </r>
  <r>
    <x v="3"/>
    <x v="16"/>
    <x v="311"/>
    <x v="133"/>
    <x v="108"/>
    <x v="462"/>
    <x v="0"/>
    <x v="0"/>
    <x v="0"/>
    <x v="0"/>
    <x v="0"/>
  </r>
  <r>
    <x v="3"/>
    <x v="16"/>
    <x v="844"/>
    <x v="144"/>
    <x v="947"/>
    <x v="470"/>
    <x v="1"/>
    <x v="0"/>
    <x v="8"/>
    <x v="8"/>
    <x v="36"/>
  </r>
  <r>
    <x v="3"/>
    <x v="16"/>
    <x v="897"/>
    <x v="193"/>
    <x v="951"/>
    <x v="501"/>
    <x v="1"/>
    <x v="0"/>
    <x v="59"/>
    <x v="59"/>
    <x v="176"/>
  </r>
  <r>
    <x v="3"/>
    <x v="16"/>
    <x v="477"/>
    <x v="468"/>
    <x v="315"/>
    <x v="509"/>
    <x v="1"/>
    <x v="0"/>
    <x v="126"/>
    <x v="126"/>
    <x v="435"/>
  </r>
  <r>
    <x v="3"/>
    <x v="16"/>
    <x v="903"/>
    <x v="194"/>
    <x v="991"/>
    <x v="575"/>
    <x v="1"/>
    <x v="0"/>
    <x v="27"/>
    <x v="27"/>
    <x v="49"/>
  </r>
  <r>
    <x v="3"/>
    <x v="16"/>
    <x v="586"/>
    <x v="470"/>
    <x v="465"/>
    <x v="598"/>
    <x v="1"/>
    <x v="0"/>
    <x v="23"/>
    <x v="23"/>
    <x v="99"/>
  </r>
  <r>
    <x v="3"/>
    <x v="16"/>
    <x v="587"/>
    <x v="471"/>
    <x v="469"/>
    <x v="600"/>
    <x v="1"/>
    <x v="0"/>
    <x v="42"/>
    <x v="42"/>
    <x v="215"/>
  </r>
  <r>
    <x v="3"/>
    <x v="16"/>
    <x v="450"/>
    <x v="467"/>
    <x v="251"/>
    <x v="631"/>
    <x v="1"/>
    <x v="0"/>
    <x v="169"/>
    <x v="169"/>
    <x v="503"/>
  </r>
  <r>
    <x v="3"/>
    <x v="16"/>
    <x v="644"/>
    <x v="472"/>
    <x v="540"/>
    <x v="637"/>
    <x v="1"/>
    <x v="0"/>
    <x v="66"/>
    <x v="66"/>
    <x v="271"/>
  </r>
  <r>
    <x v="3"/>
    <x v="16"/>
    <x v="1001"/>
    <x v="145"/>
    <x v="1287"/>
    <x v="650"/>
    <x v="1"/>
    <x v="0"/>
    <x v="8"/>
    <x v="8"/>
    <x v="0"/>
  </r>
  <r>
    <x v="3"/>
    <x v="16"/>
    <x v="1014"/>
    <x v="951"/>
    <x v="1190"/>
    <x v="765"/>
    <x v="1"/>
    <x v="0"/>
    <x v="48"/>
    <x v="48"/>
    <x v="49"/>
  </r>
  <r>
    <x v="3"/>
    <x v="16"/>
    <x v="328"/>
    <x v="990"/>
    <x v="127"/>
    <x v="786"/>
    <x v="1"/>
    <x v="0"/>
    <x v="19"/>
    <x v="19"/>
    <x v="0"/>
  </r>
  <r>
    <x v="3"/>
    <x v="16"/>
    <x v="1020"/>
    <x v="1025"/>
    <x v="1191"/>
    <x v="806"/>
    <x v="1"/>
    <x v="0"/>
    <x v="36"/>
    <x v="36"/>
    <x v="116"/>
  </r>
  <r>
    <x v="3"/>
    <x v="16"/>
    <x v="809"/>
    <x v="1038"/>
    <x v="827"/>
    <x v="810"/>
    <x v="1"/>
    <x v="0"/>
    <x v="66"/>
    <x v="66"/>
    <x v="337"/>
  </r>
  <r>
    <x v="3"/>
    <x v="16"/>
    <x v="424"/>
    <x v="1064"/>
    <x v="194"/>
    <x v="825"/>
    <x v="1"/>
    <x v="0"/>
    <x v="23"/>
    <x v="23"/>
    <x v="78"/>
  </r>
  <r>
    <x v="3"/>
    <x v="16"/>
    <x v="867"/>
    <x v="1096"/>
    <x v="932"/>
    <x v="845"/>
    <x v="0"/>
    <x v="0"/>
    <x v="0"/>
    <x v="0"/>
    <x v="0"/>
  </r>
  <r>
    <x v="3"/>
    <x v="16"/>
    <x v="1219"/>
    <x v="1103"/>
    <x v="434"/>
    <x v="851"/>
    <x v="1"/>
    <x v="0"/>
    <x v="19"/>
    <x v="19"/>
    <x v="0"/>
  </r>
  <r>
    <x v="3"/>
    <x v="16"/>
    <x v="337"/>
    <x v="1113"/>
    <x v="71"/>
    <x v="858"/>
    <x v="1"/>
    <x v="0"/>
    <x v="153"/>
    <x v="153"/>
    <x v="487"/>
  </r>
  <r>
    <x v="3"/>
    <x v="16"/>
    <x v="1038"/>
    <x v="1133"/>
    <x v="1227"/>
    <x v="875"/>
    <x v="1"/>
    <x v="0"/>
    <x v="46"/>
    <x v="46"/>
    <x v="197"/>
  </r>
  <r>
    <x v="3"/>
    <x v="16"/>
    <x v="680"/>
    <x v="1146"/>
    <x v="636"/>
    <x v="880"/>
    <x v="1"/>
    <x v="0"/>
    <x v="40"/>
    <x v="40"/>
    <x v="137"/>
  </r>
  <r>
    <x v="3"/>
    <x v="16"/>
    <x v="351"/>
    <x v="1193"/>
    <x v="21"/>
    <x v="910"/>
    <x v="0"/>
    <x v="0"/>
    <x v="0"/>
    <x v="0"/>
    <x v="0"/>
  </r>
  <r>
    <x v="3"/>
    <x v="16"/>
    <x v="820"/>
    <x v="1214"/>
    <x v="819"/>
    <x v="917"/>
    <x v="1"/>
    <x v="0"/>
    <x v="86"/>
    <x v="86"/>
    <x v="371"/>
  </r>
  <r>
    <x v="3"/>
    <x v="16"/>
    <x v="770"/>
    <x v="1236"/>
    <x v="649"/>
    <x v="926"/>
    <x v="1"/>
    <x v="0"/>
    <x v="36"/>
    <x v="36"/>
    <x v="96"/>
  </r>
  <r>
    <x v="3"/>
    <x v="16"/>
    <x v="1050"/>
    <x v="1239"/>
    <x v="1216"/>
    <x v="928"/>
    <x v="1"/>
    <x v="0"/>
    <x v="32"/>
    <x v="32"/>
    <x v="102"/>
  </r>
  <r>
    <x v="3"/>
    <x v="16"/>
    <x v="657"/>
    <x v="1246"/>
    <x v="591"/>
    <x v="932"/>
    <x v="1"/>
    <x v="0"/>
    <x v="36"/>
    <x v="36"/>
    <x v="121"/>
  </r>
  <r>
    <x v="3"/>
    <x v="16"/>
    <x v="434"/>
    <x v="1284"/>
    <x v="231"/>
    <x v="952"/>
    <x v="1"/>
    <x v="0"/>
    <x v="27"/>
    <x v="27"/>
    <x v="110"/>
  </r>
  <r>
    <x v="3"/>
    <x v="4"/>
    <x v="1189"/>
    <x v="54"/>
    <x v="1110"/>
    <x v="106"/>
    <x v="1"/>
    <x v="0"/>
    <x v="61"/>
    <x v="61"/>
    <x v="258"/>
  </r>
  <r>
    <x v="3"/>
    <x v="4"/>
    <x v="205"/>
    <x v="53"/>
    <x v="318"/>
    <x v="148"/>
    <x v="1"/>
    <x v="0"/>
    <x v="92"/>
    <x v="92"/>
    <x v="328"/>
  </r>
  <r>
    <x v="3"/>
    <x v="4"/>
    <x v="1109"/>
    <x v="1077"/>
    <x v="1356"/>
    <x v="833"/>
    <x v="0"/>
    <x v="0"/>
    <x v="0"/>
    <x v="0"/>
    <x v="0"/>
  </r>
  <r>
    <x v="3"/>
    <x v="4"/>
    <x v="1042"/>
    <x v="1170"/>
    <x v="1137"/>
    <x v="893"/>
    <x v="1"/>
    <x v="0"/>
    <x v="60"/>
    <x v="60"/>
    <x v="179"/>
  </r>
  <r>
    <x v="3"/>
    <x v="4"/>
    <x v="609"/>
    <x v="1251"/>
    <x v="466"/>
    <x v="936"/>
    <x v="1"/>
    <x v="0"/>
    <x v="53"/>
    <x v="53"/>
    <x v="212"/>
  </r>
  <r>
    <x v="3"/>
    <x v="48"/>
    <x v="198"/>
    <x v="426"/>
    <x v="300"/>
    <x v="4"/>
    <x v="1"/>
    <x v="0"/>
    <x v="23"/>
    <x v="23"/>
    <x v="110"/>
  </r>
  <r>
    <x v="3"/>
    <x v="48"/>
    <x v="199"/>
    <x v="427"/>
    <x v="310"/>
    <x v="8"/>
    <x v="1"/>
    <x v="0"/>
    <x v="153"/>
    <x v="153"/>
    <x v="483"/>
  </r>
  <r>
    <x v="3"/>
    <x v="48"/>
    <x v="1144"/>
    <x v="431"/>
    <x v="998"/>
    <x v="52"/>
    <x v="1"/>
    <x v="0"/>
    <x v="61"/>
    <x v="61"/>
    <x v="126"/>
  </r>
  <r>
    <x v="3"/>
    <x v="48"/>
    <x v="202"/>
    <x v="428"/>
    <x v="332"/>
    <x v="103"/>
    <x v="1"/>
    <x v="0"/>
    <x v="23"/>
    <x v="23"/>
    <x v="68"/>
  </r>
  <r>
    <x v="3"/>
    <x v="48"/>
    <x v="884"/>
    <x v="430"/>
    <x v="961"/>
    <x v="353"/>
    <x v="1"/>
    <x v="0"/>
    <x v="19"/>
    <x v="19"/>
    <x v="31"/>
  </r>
  <r>
    <x v="3"/>
    <x v="48"/>
    <x v="382"/>
    <x v="425"/>
    <x v="217"/>
    <x v="374"/>
    <x v="1"/>
    <x v="0"/>
    <x v="36"/>
    <x v="36"/>
    <x v="0"/>
  </r>
  <r>
    <x v="3"/>
    <x v="48"/>
    <x v="702"/>
    <x v="429"/>
    <x v="743"/>
    <x v="400"/>
    <x v="1"/>
    <x v="0"/>
    <x v="94"/>
    <x v="94"/>
    <x v="68"/>
  </r>
  <r>
    <x v="3"/>
    <x v="48"/>
    <x v="983"/>
    <x v="577"/>
    <x v="1101"/>
    <x v="530"/>
    <x v="1"/>
    <x v="0"/>
    <x v="19"/>
    <x v="19"/>
    <x v="0"/>
  </r>
  <r>
    <x v="3"/>
    <x v="48"/>
    <x v="984"/>
    <x v="576"/>
    <x v="1064"/>
    <x v="537"/>
    <x v="1"/>
    <x v="0"/>
    <x v="27"/>
    <x v="27"/>
    <x v="0"/>
  </r>
  <r>
    <x v="3"/>
    <x v="48"/>
    <x v="988"/>
    <x v="432"/>
    <x v="1197"/>
    <x v="554"/>
    <x v="1"/>
    <x v="0"/>
    <x v="120"/>
    <x v="120"/>
    <x v="406"/>
  </r>
  <r>
    <x v="3"/>
    <x v="48"/>
    <x v="901"/>
    <x v="575"/>
    <x v="999"/>
    <x v="560"/>
    <x v="1"/>
    <x v="0"/>
    <x v="8"/>
    <x v="8"/>
    <x v="68"/>
  </r>
  <r>
    <x v="3"/>
    <x v="48"/>
    <x v="405"/>
    <x v="574"/>
    <x v="195"/>
    <x v="652"/>
    <x v="1"/>
    <x v="0"/>
    <x v="23"/>
    <x v="23"/>
    <x v="49"/>
  </r>
  <r>
    <x v="3"/>
    <x v="48"/>
    <x v="319"/>
    <x v="849"/>
    <x v="98"/>
    <x v="697"/>
    <x v="1"/>
    <x v="0"/>
    <x v="32"/>
    <x v="32"/>
    <x v="121"/>
  </r>
  <r>
    <x v="3"/>
    <x v="48"/>
    <x v="321"/>
    <x v="855"/>
    <x v="115"/>
    <x v="707"/>
    <x v="1"/>
    <x v="0"/>
    <x v="51"/>
    <x v="51"/>
    <x v="79"/>
  </r>
  <r>
    <x v="3"/>
    <x v="48"/>
    <x v="1007"/>
    <x v="875"/>
    <x v="1212"/>
    <x v="715"/>
    <x v="1"/>
    <x v="0"/>
    <x v="19"/>
    <x v="19"/>
    <x v="68"/>
  </r>
  <r>
    <x v="3"/>
    <x v="48"/>
    <x v="410"/>
    <x v="883"/>
    <x v="189"/>
    <x v="720"/>
    <x v="1"/>
    <x v="0"/>
    <x v="56"/>
    <x v="56"/>
    <x v="246"/>
  </r>
  <r>
    <x v="3"/>
    <x v="48"/>
    <x v="594"/>
    <x v="907"/>
    <x v="506"/>
    <x v="728"/>
    <x v="0"/>
    <x v="0"/>
    <x v="0"/>
    <x v="0"/>
    <x v="0"/>
  </r>
  <r>
    <x v="3"/>
    <x v="48"/>
    <x v="552"/>
    <x v="1026"/>
    <x v="437"/>
    <x v="807"/>
    <x v="1"/>
    <x v="0"/>
    <x v="13"/>
    <x v="13"/>
    <x v="13"/>
  </r>
  <r>
    <x v="3"/>
    <x v="48"/>
    <x v="1025"/>
    <x v="1048"/>
    <x v="1241"/>
    <x v="818"/>
    <x v="1"/>
    <x v="0"/>
    <x v="46"/>
    <x v="46"/>
    <x v="60"/>
  </r>
  <r>
    <x v="3"/>
    <x v="48"/>
    <x v="498"/>
    <x v="1205"/>
    <x v="323"/>
    <x v="914"/>
    <x v="1"/>
    <x v="0"/>
    <x v="23"/>
    <x v="23"/>
    <x v="0"/>
  </r>
  <r>
    <x v="3"/>
    <x v="48"/>
    <x v="1056"/>
    <x v="1278"/>
    <x v="1225"/>
    <x v="950"/>
    <x v="0"/>
    <x v="0"/>
    <x v="0"/>
    <x v="0"/>
    <x v="82"/>
  </r>
  <r>
    <x v="3"/>
    <x v="48"/>
    <x v="360"/>
    <x v="1299"/>
    <x v="53"/>
    <x v="962"/>
    <x v="1"/>
    <x v="0"/>
    <x v="27"/>
    <x v="27"/>
    <x v="161"/>
  </r>
  <r>
    <x v="3"/>
    <x v="43"/>
    <x v="1222"/>
    <x v="399"/>
    <x v="1339"/>
    <x v="62"/>
    <x v="1"/>
    <x v="0"/>
    <x v="84"/>
    <x v="84"/>
    <x v="326"/>
  </r>
  <r>
    <x v="3"/>
    <x v="43"/>
    <x v="1180"/>
    <x v="393"/>
    <x v="1106"/>
    <x v="78"/>
    <x v="1"/>
    <x v="0"/>
    <x v="23"/>
    <x v="23"/>
    <x v="116"/>
  </r>
  <r>
    <x v="3"/>
    <x v="43"/>
    <x v="1181"/>
    <x v="396"/>
    <x v="1203"/>
    <x v="82"/>
    <x v="1"/>
    <x v="0"/>
    <x v="46"/>
    <x v="46"/>
    <x v="179"/>
  </r>
  <r>
    <x v="3"/>
    <x v="43"/>
    <x v="1185"/>
    <x v="395"/>
    <x v="1201"/>
    <x v="93"/>
    <x v="1"/>
    <x v="0"/>
    <x v="23"/>
    <x v="23"/>
    <x v="60"/>
  </r>
  <r>
    <x v="3"/>
    <x v="43"/>
    <x v="1134"/>
    <x v="392"/>
    <x v="887"/>
    <x v="98"/>
    <x v="1"/>
    <x v="0"/>
    <x v="51"/>
    <x v="51"/>
    <x v="162"/>
  </r>
  <r>
    <x v="3"/>
    <x v="43"/>
    <x v="1187"/>
    <x v="397"/>
    <x v="1249"/>
    <x v="101"/>
    <x v="1"/>
    <x v="0"/>
    <x v="61"/>
    <x v="61"/>
    <x v="217"/>
  </r>
  <r>
    <x v="3"/>
    <x v="43"/>
    <x v="219"/>
    <x v="391"/>
    <x v="359"/>
    <x v="116"/>
    <x v="1"/>
    <x v="0"/>
    <x v="108"/>
    <x v="108"/>
    <x v="341"/>
  </r>
  <r>
    <x v="3"/>
    <x v="43"/>
    <x v="381"/>
    <x v="390"/>
    <x v="178"/>
    <x v="351"/>
    <x v="1"/>
    <x v="0"/>
    <x v="77"/>
    <x v="77"/>
    <x v="284"/>
  </r>
  <r>
    <x v="3"/>
    <x v="43"/>
    <x v="956"/>
    <x v="394"/>
    <x v="1111"/>
    <x v="364"/>
    <x v="1"/>
    <x v="0"/>
    <x v="53"/>
    <x v="53"/>
    <x v="212"/>
  </r>
  <r>
    <x v="3"/>
    <x v="43"/>
    <x v="970"/>
    <x v="398"/>
    <x v="1285"/>
    <x v="435"/>
    <x v="1"/>
    <x v="0"/>
    <x v="202"/>
    <x v="202"/>
    <x v="535"/>
  </r>
  <r>
    <x v="3"/>
    <x v="43"/>
    <x v="980"/>
    <x v="566"/>
    <x v="1236"/>
    <x v="518"/>
    <x v="1"/>
    <x v="0"/>
    <x v="23"/>
    <x v="23"/>
    <x v="124"/>
  </r>
  <r>
    <x v="3"/>
    <x v="43"/>
    <x v="638"/>
    <x v="565"/>
    <x v="600"/>
    <x v="574"/>
    <x v="1"/>
    <x v="0"/>
    <x v="131"/>
    <x v="131"/>
    <x v="458"/>
  </r>
  <r>
    <x v="3"/>
    <x v="43"/>
    <x v="645"/>
    <x v="564"/>
    <x v="575"/>
    <x v="653"/>
    <x v="1"/>
    <x v="0"/>
    <x v="77"/>
    <x v="77"/>
    <x v="301"/>
  </r>
  <r>
    <x v="3"/>
    <x v="43"/>
    <x v="506"/>
    <x v="563"/>
    <x v="343"/>
    <x v="654"/>
    <x v="1"/>
    <x v="0"/>
    <x v="53"/>
    <x v="53"/>
    <x v="157"/>
  </r>
  <r>
    <x v="3"/>
    <x v="43"/>
    <x v="856"/>
    <x v="854"/>
    <x v="918"/>
    <x v="706"/>
    <x v="1"/>
    <x v="0"/>
    <x v="44"/>
    <x v="44"/>
    <x v="0"/>
  </r>
  <r>
    <x v="3"/>
    <x v="43"/>
    <x v="528"/>
    <x v="908"/>
    <x v="356"/>
    <x v="728"/>
    <x v="1"/>
    <x v="0"/>
    <x v="27"/>
    <x v="27"/>
    <x v="125"/>
  </r>
  <r>
    <x v="3"/>
    <x v="43"/>
    <x v="529"/>
    <x v="917"/>
    <x v="351"/>
    <x v="742"/>
    <x v="1"/>
    <x v="0"/>
    <x v="186"/>
    <x v="186"/>
    <x v="501"/>
  </r>
  <r>
    <x v="3"/>
    <x v="43"/>
    <x v="1015"/>
    <x v="952"/>
    <x v="1206"/>
    <x v="766"/>
    <x v="1"/>
    <x v="0"/>
    <x v="23"/>
    <x v="23"/>
    <x v="0"/>
  </r>
  <r>
    <x v="3"/>
    <x v="43"/>
    <x v="679"/>
    <x v="1078"/>
    <x v="604"/>
    <x v="834"/>
    <x v="1"/>
    <x v="0"/>
    <x v="83"/>
    <x v="83"/>
    <x v="342"/>
  </r>
  <r>
    <x v="3"/>
    <x v="43"/>
    <x v="425"/>
    <x v="1093"/>
    <x v="152"/>
    <x v="844"/>
    <x v="1"/>
    <x v="0"/>
    <x v="23"/>
    <x v="23"/>
    <x v="44"/>
  </r>
  <r>
    <x v="3"/>
    <x v="43"/>
    <x v="1053"/>
    <x v="1264"/>
    <x v="1229"/>
    <x v="943"/>
    <x v="1"/>
    <x v="0"/>
    <x v="23"/>
    <x v="23"/>
    <x v="74"/>
  </r>
  <r>
    <x v="3"/>
    <x v="22"/>
    <x v="269"/>
    <x v="215"/>
    <x v="742"/>
    <x v="75"/>
    <x v="1"/>
    <x v="0"/>
    <x v="10"/>
    <x v="10"/>
    <x v="46"/>
  </r>
  <r>
    <x v="3"/>
    <x v="22"/>
    <x v="1108"/>
    <x v="216"/>
    <x v="1354"/>
    <x v="379"/>
    <x v="1"/>
    <x v="0"/>
    <x v="10"/>
    <x v="10"/>
    <x v="0"/>
  </r>
  <r>
    <x v="3"/>
    <x v="22"/>
    <x v="667"/>
    <x v="213"/>
    <x v="637"/>
    <x v="383"/>
    <x v="1"/>
    <x v="0"/>
    <x v="77"/>
    <x v="77"/>
    <x v="296"/>
  </r>
  <r>
    <x v="3"/>
    <x v="22"/>
    <x v="501"/>
    <x v="212"/>
    <x v="338"/>
    <x v="483"/>
    <x v="1"/>
    <x v="0"/>
    <x v="23"/>
    <x v="23"/>
    <x v="0"/>
  </r>
  <r>
    <x v="3"/>
    <x v="22"/>
    <x v="675"/>
    <x v="214"/>
    <x v="638"/>
    <x v="648"/>
    <x v="1"/>
    <x v="0"/>
    <x v="159"/>
    <x v="159"/>
    <x v="469"/>
  </r>
  <r>
    <x v="3"/>
    <x v="22"/>
    <x v="926"/>
    <x v="1126"/>
    <x v="1051"/>
    <x v="869"/>
    <x v="1"/>
    <x v="0"/>
    <x v="53"/>
    <x v="53"/>
    <x v="173"/>
  </r>
  <r>
    <x v="3"/>
    <x v="34"/>
    <x v="1202"/>
    <x v="332"/>
    <x v="1154"/>
    <x v="177"/>
    <x v="1"/>
    <x v="0"/>
    <x v="68"/>
    <x v="68"/>
    <x v="87"/>
  </r>
  <r>
    <x v="3"/>
    <x v="34"/>
    <x v="207"/>
    <x v="327"/>
    <x v="334"/>
    <x v="191"/>
    <x v="1"/>
    <x v="0"/>
    <x v="27"/>
    <x v="27"/>
    <x v="44"/>
  </r>
  <r>
    <x v="3"/>
    <x v="34"/>
    <x v="1072"/>
    <x v="334"/>
    <x v="1322"/>
    <x v="231"/>
    <x v="1"/>
    <x v="0"/>
    <x v="206"/>
    <x v="206"/>
    <x v="543"/>
  </r>
  <r>
    <x v="3"/>
    <x v="34"/>
    <x v="302"/>
    <x v="324"/>
    <x v="62"/>
    <x v="369"/>
    <x v="1"/>
    <x v="0"/>
    <x v="166"/>
    <x v="166"/>
    <x v="470"/>
  </r>
  <r>
    <x v="3"/>
    <x v="34"/>
    <x v="668"/>
    <x v="330"/>
    <x v="601"/>
    <x v="405"/>
    <x v="1"/>
    <x v="0"/>
    <x v="67"/>
    <x v="67"/>
    <x v="216"/>
  </r>
  <r>
    <x v="3"/>
    <x v="34"/>
    <x v="387"/>
    <x v="325"/>
    <x v="214"/>
    <x v="421"/>
    <x v="0"/>
    <x v="0"/>
    <x v="0"/>
    <x v="0"/>
    <x v="0"/>
  </r>
  <r>
    <x v="3"/>
    <x v="34"/>
    <x v="966"/>
    <x v="333"/>
    <x v="1282"/>
    <x v="422"/>
    <x v="1"/>
    <x v="0"/>
    <x v="67"/>
    <x v="67"/>
    <x v="271"/>
  </r>
  <r>
    <x v="3"/>
    <x v="34"/>
    <x v="475"/>
    <x v="326"/>
    <x v="271"/>
    <x v="440"/>
    <x v="1"/>
    <x v="0"/>
    <x v="55"/>
    <x v="55"/>
    <x v="160"/>
  </r>
  <r>
    <x v="3"/>
    <x v="34"/>
    <x v="787"/>
    <x v="331"/>
    <x v="820"/>
    <x v="440"/>
    <x v="1"/>
    <x v="0"/>
    <x v="205"/>
    <x v="205"/>
    <x v="541"/>
  </r>
  <r>
    <x v="3"/>
    <x v="34"/>
    <x v="978"/>
    <x v="532"/>
    <x v="1162"/>
    <x v="512"/>
    <x v="1"/>
    <x v="0"/>
    <x v="117"/>
    <x v="117"/>
    <x v="363"/>
  </r>
  <r>
    <x v="3"/>
    <x v="34"/>
    <x v="502"/>
    <x v="527"/>
    <x v="336"/>
    <x v="538"/>
    <x v="0"/>
    <x v="0"/>
    <x v="0"/>
    <x v="0"/>
    <x v="266"/>
  </r>
  <r>
    <x v="3"/>
    <x v="34"/>
    <x v="791"/>
    <x v="531"/>
    <x v="838"/>
    <x v="573"/>
    <x v="1"/>
    <x v="0"/>
    <x v="43"/>
    <x v="43"/>
    <x v="167"/>
  </r>
  <r>
    <x v="3"/>
    <x v="34"/>
    <x v="639"/>
    <x v="529"/>
    <x v="584"/>
    <x v="576"/>
    <x v="1"/>
    <x v="0"/>
    <x v="45"/>
    <x v="45"/>
    <x v="96"/>
  </r>
  <r>
    <x v="3"/>
    <x v="34"/>
    <x v="525"/>
    <x v="528"/>
    <x v="385"/>
    <x v="636"/>
    <x v="1"/>
    <x v="0"/>
    <x v="190"/>
    <x v="190"/>
    <x v="524"/>
  </r>
  <r>
    <x v="3"/>
    <x v="34"/>
    <x v="794"/>
    <x v="530"/>
    <x v="818"/>
    <x v="667"/>
    <x v="1"/>
    <x v="0"/>
    <x v="55"/>
    <x v="55"/>
    <x v="220"/>
  </r>
  <r>
    <x v="3"/>
    <x v="34"/>
    <x v="595"/>
    <x v="913"/>
    <x v="472"/>
    <x v="736"/>
    <x v="1"/>
    <x v="0"/>
    <x v="55"/>
    <x v="55"/>
    <x v="242"/>
  </r>
  <r>
    <x v="3"/>
    <x v="34"/>
    <x v="651"/>
    <x v="963"/>
    <x v="577"/>
    <x v="771"/>
    <x v="0"/>
    <x v="0"/>
    <x v="0"/>
    <x v="0"/>
    <x v="0"/>
  </r>
  <r>
    <x v="3"/>
    <x v="34"/>
    <x v="415"/>
    <x v="966"/>
    <x v="235"/>
    <x v="772"/>
    <x v="1"/>
    <x v="0"/>
    <x v="55"/>
    <x v="55"/>
    <x v="274"/>
  </r>
  <r>
    <x v="3"/>
    <x v="34"/>
    <x v="596"/>
    <x v="970"/>
    <x v="526"/>
    <x v="773"/>
    <x v="1"/>
    <x v="0"/>
    <x v="106"/>
    <x v="106"/>
    <x v="353"/>
  </r>
  <r>
    <x v="3"/>
    <x v="34"/>
    <x v="419"/>
    <x v="1006"/>
    <x v="146"/>
    <x v="796"/>
    <x v="1"/>
    <x v="0"/>
    <x v="55"/>
    <x v="55"/>
    <x v="183"/>
  </r>
  <r>
    <x v="3"/>
    <x v="34"/>
    <x v="654"/>
    <x v="1129"/>
    <x v="539"/>
    <x v="871"/>
    <x v="1"/>
    <x v="0"/>
    <x v="163"/>
    <x v="163"/>
    <x v="525"/>
  </r>
  <r>
    <x v="3"/>
    <x v="34"/>
    <x v="1102"/>
    <x v="1148"/>
    <x v="1345"/>
    <x v="881"/>
    <x v="1"/>
    <x v="0"/>
    <x v="47"/>
    <x v="47"/>
    <x v="132"/>
  </r>
  <r>
    <x v="3"/>
    <x v="34"/>
    <x v="681"/>
    <x v="1189"/>
    <x v="605"/>
    <x v="907"/>
    <x v="1"/>
    <x v="0"/>
    <x v="91"/>
    <x v="91"/>
    <x v="386"/>
  </r>
  <r>
    <x v="3"/>
    <x v="34"/>
    <x v="931"/>
    <x v="1208"/>
    <x v="1033"/>
    <x v="914"/>
    <x v="1"/>
    <x v="0"/>
    <x v="97"/>
    <x v="97"/>
    <x v="87"/>
  </r>
  <r>
    <x v="3"/>
    <x v="34"/>
    <x v="499"/>
    <x v="1252"/>
    <x v="311"/>
    <x v="936"/>
    <x v="1"/>
    <x v="0"/>
    <x v="26"/>
    <x v="26"/>
    <x v="0"/>
  </r>
  <r>
    <x v="3"/>
    <x v="34"/>
    <x v="660"/>
    <x v="1303"/>
    <x v="585"/>
    <x v="963"/>
    <x v="1"/>
    <x v="0"/>
    <x v="26"/>
    <x v="26"/>
    <x v="60"/>
  </r>
  <r>
    <x v="3"/>
    <x v="39"/>
    <x v="1229"/>
    <x v="363"/>
    <x v="1301"/>
    <x v="175"/>
    <x v="1"/>
    <x v="0"/>
    <x v="15"/>
    <x v="15"/>
    <x v="0"/>
  </r>
  <r>
    <x v="3"/>
    <x v="39"/>
    <x v="196"/>
    <x v="357"/>
    <x v="268"/>
    <x v="197"/>
    <x v="1"/>
    <x v="0"/>
    <x v="75"/>
    <x v="75"/>
    <x v="351"/>
  </r>
  <r>
    <x v="3"/>
    <x v="39"/>
    <x v="619"/>
    <x v="360"/>
    <x v="586"/>
    <x v="213"/>
    <x v="1"/>
    <x v="0"/>
    <x v="147"/>
    <x v="147"/>
    <x v="209"/>
  </r>
  <r>
    <x v="3"/>
    <x v="39"/>
    <x v="1104"/>
    <x v="364"/>
    <x v="1350"/>
    <x v="229"/>
    <x v="1"/>
    <x v="0"/>
    <x v="143"/>
    <x v="143"/>
    <x v="445"/>
  </r>
  <r>
    <x v="3"/>
    <x v="39"/>
    <x v="511"/>
    <x v="358"/>
    <x v="384"/>
    <x v="234"/>
    <x v="1"/>
    <x v="0"/>
    <x v="201"/>
    <x v="201"/>
    <x v="531"/>
  </r>
  <r>
    <x v="3"/>
    <x v="39"/>
    <x v="949"/>
    <x v="362"/>
    <x v="1293"/>
    <x v="304"/>
    <x v="1"/>
    <x v="0"/>
    <x v="161"/>
    <x v="161"/>
    <x v="439"/>
  </r>
  <r>
    <x v="3"/>
    <x v="39"/>
    <x v="968"/>
    <x v="361"/>
    <x v="1073"/>
    <x v="426"/>
    <x v="1"/>
    <x v="0"/>
    <x v="158"/>
    <x v="158"/>
    <x v="496"/>
  </r>
  <r>
    <x v="3"/>
    <x v="39"/>
    <x v="628"/>
    <x v="359"/>
    <x v="578"/>
    <x v="444"/>
    <x v="1"/>
    <x v="0"/>
    <x v="32"/>
    <x v="32"/>
    <x v="0"/>
  </r>
  <r>
    <x v="3"/>
    <x v="39"/>
    <x v="716"/>
    <x v="547"/>
    <x v="793"/>
    <x v="486"/>
    <x v="1"/>
    <x v="0"/>
    <x v="15"/>
    <x v="15"/>
    <x v="31"/>
  </r>
  <r>
    <x v="3"/>
    <x v="39"/>
    <x v="576"/>
    <x v="545"/>
    <x v="501"/>
    <x v="495"/>
    <x v="1"/>
    <x v="0"/>
    <x v="181"/>
    <x v="181"/>
    <x v="502"/>
  </r>
  <r>
    <x v="3"/>
    <x v="39"/>
    <x v="579"/>
    <x v="544"/>
    <x v="497"/>
    <x v="513"/>
    <x v="1"/>
    <x v="0"/>
    <x v="107"/>
    <x v="107"/>
    <x v="289"/>
  </r>
  <r>
    <x v="3"/>
    <x v="39"/>
    <x v="399"/>
    <x v="543"/>
    <x v="236"/>
    <x v="535"/>
    <x v="1"/>
    <x v="0"/>
    <x v="171"/>
    <x v="171"/>
    <x v="505"/>
  </r>
  <r>
    <x v="3"/>
    <x v="39"/>
    <x v="992"/>
    <x v="549"/>
    <x v="1068"/>
    <x v="590"/>
    <x v="1"/>
    <x v="0"/>
    <x v="155"/>
    <x v="155"/>
    <x v="488"/>
  </r>
  <r>
    <x v="3"/>
    <x v="39"/>
    <x v="1116"/>
    <x v="552"/>
    <x v="1365"/>
    <x v="651"/>
    <x v="1"/>
    <x v="0"/>
    <x v="56"/>
    <x v="56"/>
    <x v="0"/>
  </r>
  <r>
    <x v="3"/>
    <x v="39"/>
    <x v="1003"/>
    <x v="550"/>
    <x v="1196"/>
    <x v="661"/>
    <x v="1"/>
    <x v="0"/>
    <x v="60"/>
    <x v="60"/>
    <x v="271"/>
  </r>
  <r>
    <x v="3"/>
    <x v="39"/>
    <x v="646"/>
    <x v="546"/>
    <x v="536"/>
    <x v="663"/>
    <x v="1"/>
    <x v="0"/>
    <x v="43"/>
    <x v="43"/>
    <x v="116"/>
  </r>
  <r>
    <x v="3"/>
    <x v="39"/>
    <x v="906"/>
    <x v="548"/>
    <x v="962"/>
    <x v="664"/>
    <x v="1"/>
    <x v="0"/>
    <x v="90"/>
    <x v="90"/>
    <x v="281"/>
  </r>
  <r>
    <x v="3"/>
    <x v="39"/>
    <x v="325"/>
    <x v="942"/>
    <x v="1"/>
    <x v="759"/>
    <x v="1"/>
    <x v="0"/>
    <x v="122"/>
    <x v="122"/>
    <x v="421"/>
  </r>
  <r>
    <x v="3"/>
    <x v="39"/>
    <x v="750"/>
    <x v="1020"/>
    <x v="773"/>
    <x v="803"/>
    <x v="1"/>
    <x v="0"/>
    <x v="123"/>
    <x v="123"/>
    <x v="321"/>
  </r>
  <r>
    <x v="3"/>
    <x v="39"/>
    <x v="553"/>
    <x v="1030"/>
    <x v="417"/>
    <x v="810"/>
    <x v="1"/>
    <x v="0"/>
    <x v="43"/>
    <x v="43"/>
    <x v="201"/>
  </r>
  <r>
    <x v="3"/>
    <x v="39"/>
    <x v="1091"/>
    <x v="1098"/>
    <x v="1324"/>
    <x v="847"/>
    <x v="1"/>
    <x v="0"/>
    <x v="100"/>
    <x v="100"/>
    <x v="192"/>
  </r>
  <r>
    <x v="3"/>
    <x v="39"/>
    <x v="428"/>
    <x v="1121"/>
    <x v="133"/>
    <x v="865"/>
    <x v="1"/>
    <x v="0"/>
    <x v="32"/>
    <x v="32"/>
    <x v="60"/>
  </r>
  <r>
    <x v="3"/>
    <x v="39"/>
    <x v="1122"/>
    <x v="1201"/>
    <x v="1361"/>
    <x v="914"/>
    <x v="1"/>
    <x v="0"/>
    <x v="128"/>
    <x v="128"/>
    <x v="427"/>
  </r>
  <r>
    <x v="3"/>
    <x v="39"/>
    <x v="822"/>
    <x v="1237"/>
    <x v="867"/>
    <x v="927"/>
    <x v="1"/>
    <x v="0"/>
    <x v="127"/>
    <x v="127"/>
    <x v="431"/>
  </r>
  <r>
    <x v="3"/>
    <x v="39"/>
    <x v="658"/>
    <x v="1254"/>
    <x v="599"/>
    <x v="937"/>
    <x v="1"/>
    <x v="0"/>
    <x v="164"/>
    <x v="164"/>
    <x v="516"/>
  </r>
  <r>
    <x v="3"/>
    <x v="39"/>
    <x v="357"/>
    <x v="1272"/>
    <x v="7"/>
    <x v="946"/>
    <x v="1"/>
    <x v="0"/>
    <x v="15"/>
    <x v="15"/>
    <x v="0"/>
  </r>
  <r>
    <x v="4"/>
    <x v="18"/>
    <x v="2"/>
    <x v="160"/>
    <x v="34"/>
    <x v="9"/>
    <x v="1"/>
    <x v="0"/>
    <x v="198"/>
    <x v="198"/>
    <x v="534"/>
  </r>
  <r>
    <x v="4"/>
    <x v="18"/>
    <x v="353"/>
    <x v="1231"/>
    <x v="118"/>
    <x v="925"/>
    <x v="1"/>
    <x v="0"/>
    <x v="21"/>
    <x v="21"/>
    <x v="49"/>
  </r>
  <r>
    <x v="4"/>
    <x v="18"/>
    <x v="27"/>
    <x v="161"/>
    <x v="119"/>
    <x v="187"/>
    <x v="1"/>
    <x v="0"/>
    <x v="146"/>
    <x v="146"/>
    <x v="457"/>
  </r>
  <r>
    <x v="4"/>
    <x v="18"/>
    <x v="380"/>
    <x v="162"/>
    <x v="134"/>
    <x v="341"/>
    <x v="1"/>
    <x v="0"/>
    <x v="42"/>
    <x v="42"/>
    <x v="115"/>
  </r>
  <r>
    <x v="4"/>
    <x v="18"/>
    <x v="33"/>
    <x v="163"/>
    <x v="148"/>
    <x v="47"/>
    <x v="1"/>
    <x v="0"/>
    <x v="70"/>
    <x v="70"/>
    <x v="233"/>
  </r>
  <r>
    <x v="4"/>
    <x v="18"/>
    <x v="420"/>
    <x v="1013"/>
    <x v="176"/>
    <x v="798"/>
    <x v="0"/>
    <x v="0"/>
    <x v="0"/>
    <x v="0"/>
    <x v="0"/>
  </r>
  <r>
    <x v="4"/>
    <x v="18"/>
    <x v="430"/>
    <x v="1139"/>
    <x v="176"/>
    <x v="877"/>
    <x v="1"/>
    <x v="0"/>
    <x v="19"/>
    <x v="19"/>
    <x v="17"/>
  </r>
  <r>
    <x v="4"/>
    <x v="18"/>
    <x v="386"/>
    <x v="164"/>
    <x v="208"/>
    <x v="402"/>
    <x v="1"/>
    <x v="0"/>
    <x v="49"/>
    <x v="49"/>
    <x v="205"/>
  </r>
  <r>
    <x v="4"/>
    <x v="18"/>
    <x v="442"/>
    <x v="165"/>
    <x v="256"/>
    <x v="216"/>
    <x v="1"/>
    <x v="0"/>
    <x v="49"/>
    <x v="49"/>
    <x v="255"/>
  </r>
  <r>
    <x v="4"/>
    <x v="18"/>
    <x v="455"/>
    <x v="1028"/>
    <x v="260"/>
    <x v="806"/>
    <x v="1"/>
    <x v="0"/>
    <x v="8"/>
    <x v="8"/>
    <x v="0"/>
  </r>
  <r>
    <x v="4"/>
    <x v="18"/>
    <x v="484"/>
    <x v="859"/>
    <x v="297"/>
    <x v="709"/>
    <x v="1"/>
    <x v="0"/>
    <x v="47"/>
    <x v="47"/>
    <x v="169"/>
  </r>
  <r>
    <x v="4"/>
    <x v="18"/>
    <x v="490"/>
    <x v="991"/>
    <x v="298"/>
    <x v="786"/>
    <x v="0"/>
    <x v="0"/>
    <x v="0"/>
    <x v="0"/>
    <x v="0"/>
  </r>
  <r>
    <x v="4"/>
    <x v="18"/>
    <x v="493"/>
    <x v="1081"/>
    <x v="301"/>
    <x v="835"/>
    <x v="1"/>
    <x v="0"/>
    <x v="20"/>
    <x v="20"/>
    <x v="67"/>
  </r>
  <r>
    <x v="4"/>
    <x v="18"/>
    <x v="564"/>
    <x v="1136"/>
    <x v="450"/>
    <x v="876"/>
    <x v="1"/>
    <x v="0"/>
    <x v="36"/>
    <x v="36"/>
    <x v="18"/>
  </r>
  <r>
    <x v="4"/>
    <x v="18"/>
    <x v="607"/>
    <x v="1157"/>
    <x v="464"/>
    <x v="885"/>
    <x v="1"/>
    <x v="0"/>
    <x v="53"/>
    <x v="53"/>
    <x v="324"/>
  </r>
  <r>
    <x v="4"/>
    <x v="18"/>
    <x v="240"/>
    <x v="166"/>
    <x v="504"/>
    <x v="53"/>
    <x v="1"/>
    <x v="0"/>
    <x v="36"/>
    <x v="36"/>
    <x v="158"/>
  </r>
  <r>
    <x v="4"/>
    <x v="18"/>
    <x v="669"/>
    <x v="167"/>
    <x v="625"/>
    <x v="473"/>
    <x v="1"/>
    <x v="0"/>
    <x v="5"/>
    <x v="5"/>
    <x v="15"/>
  </r>
  <r>
    <x v="4"/>
    <x v="18"/>
    <x v="756"/>
    <x v="1144"/>
    <x v="675"/>
    <x v="879"/>
    <x v="1"/>
    <x v="0"/>
    <x v="77"/>
    <x v="77"/>
    <x v="354"/>
  </r>
  <r>
    <x v="4"/>
    <x v="18"/>
    <x v="277"/>
    <x v="168"/>
    <x v="678"/>
    <x v="127"/>
    <x v="1"/>
    <x v="0"/>
    <x v="10"/>
    <x v="10"/>
    <x v="33"/>
  </r>
  <r>
    <x v="4"/>
    <x v="18"/>
    <x v="737"/>
    <x v="895"/>
    <x v="679"/>
    <x v="727"/>
    <x v="1"/>
    <x v="0"/>
    <x v="42"/>
    <x v="42"/>
    <x v="97"/>
  </r>
  <r>
    <x v="4"/>
    <x v="18"/>
    <x v="767"/>
    <x v="1227"/>
    <x v="726"/>
    <x v="920"/>
    <x v="1"/>
    <x v="0"/>
    <x v="15"/>
    <x v="15"/>
    <x v="80"/>
  </r>
  <r>
    <x v="4"/>
    <x v="18"/>
    <x v="753"/>
    <x v="1086"/>
    <x v="762"/>
    <x v="837"/>
    <x v="1"/>
    <x v="0"/>
    <x v="61"/>
    <x v="61"/>
    <x v="282"/>
  </r>
  <r>
    <x v="4"/>
    <x v="18"/>
    <x v="289"/>
    <x v="169"/>
    <x v="860"/>
    <x v="33"/>
    <x v="1"/>
    <x v="0"/>
    <x v="150"/>
    <x v="150"/>
    <x v="454"/>
  </r>
  <r>
    <x v="4"/>
    <x v="18"/>
    <x v="862"/>
    <x v="986"/>
    <x v="889"/>
    <x v="785"/>
    <x v="1"/>
    <x v="0"/>
    <x v="53"/>
    <x v="53"/>
    <x v="231"/>
  </r>
  <r>
    <x v="4"/>
    <x v="18"/>
    <x v="840"/>
    <x v="170"/>
    <x v="901"/>
    <x v="339"/>
    <x v="1"/>
    <x v="0"/>
    <x v="120"/>
    <x v="120"/>
    <x v="214"/>
  </r>
  <r>
    <x v="4"/>
    <x v="18"/>
    <x v="868"/>
    <x v="1137"/>
    <x v="919"/>
    <x v="876"/>
    <x v="1"/>
    <x v="0"/>
    <x v="66"/>
    <x v="66"/>
    <x v="380"/>
  </r>
  <r>
    <x v="4"/>
    <x v="18"/>
    <x v="1135"/>
    <x v="171"/>
    <x v="925"/>
    <x v="126"/>
    <x v="1"/>
    <x v="0"/>
    <x v="32"/>
    <x v="32"/>
    <x v="84"/>
  </r>
  <r>
    <x v="4"/>
    <x v="18"/>
    <x v="934"/>
    <x v="1301"/>
    <x v="968"/>
    <x v="962"/>
    <x v="1"/>
    <x v="0"/>
    <x v="3"/>
    <x v="3"/>
    <x v="0"/>
  </r>
  <r>
    <x v="4"/>
    <x v="18"/>
    <x v="899"/>
    <x v="172"/>
    <x v="978"/>
    <x v="534"/>
    <x v="1"/>
    <x v="0"/>
    <x v="42"/>
    <x v="42"/>
    <x v="154"/>
  </r>
  <r>
    <x v="4"/>
    <x v="18"/>
    <x v="883"/>
    <x v="173"/>
    <x v="987"/>
    <x v="345"/>
    <x v="1"/>
    <x v="0"/>
    <x v="154"/>
    <x v="154"/>
    <x v="464"/>
  </r>
  <r>
    <x v="4"/>
    <x v="18"/>
    <x v="881"/>
    <x v="174"/>
    <x v="1002"/>
    <x v="326"/>
    <x v="1"/>
    <x v="0"/>
    <x v="118"/>
    <x v="118"/>
    <x v="362"/>
  </r>
  <r>
    <x v="4"/>
    <x v="18"/>
    <x v="916"/>
    <x v="955"/>
    <x v="1061"/>
    <x v="768"/>
    <x v="1"/>
    <x v="0"/>
    <x v="46"/>
    <x v="46"/>
    <x v="158"/>
  </r>
  <r>
    <x v="4"/>
    <x v="18"/>
    <x v="1197"/>
    <x v="175"/>
    <x v="1078"/>
    <x v="143"/>
    <x v="1"/>
    <x v="0"/>
    <x v="179"/>
    <x v="179"/>
    <x v="515"/>
  </r>
  <r>
    <x v="4"/>
    <x v="18"/>
    <x v="1203"/>
    <x v="176"/>
    <x v="1080"/>
    <x v="178"/>
    <x v="1"/>
    <x v="0"/>
    <x v="108"/>
    <x v="108"/>
    <x v="379"/>
  </r>
  <r>
    <x v="4"/>
    <x v="18"/>
    <x v="1161"/>
    <x v="177"/>
    <x v="1108"/>
    <x v="11"/>
    <x v="1"/>
    <x v="0"/>
    <x v="5"/>
    <x v="5"/>
    <x v="20"/>
  </r>
  <r>
    <x v="4"/>
    <x v="18"/>
    <x v="945"/>
    <x v="178"/>
    <x v="1128"/>
    <x v="227"/>
    <x v="1"/>
    <x v="0"/>
    <x v="104"/>
    <x v="104"/>
    <x v="355"/>
  </r>
  <r>
    <x v="4"/>
    <x v="11"/>
    <x v="265"/>
    <x v="95"/>
    <x v="715"/>
    <x v="7"/>
    <x v="1"/>
    <x v="0"/>
    <x v="27"/>
    <x v="27"/>
    <x v="102"/>
  </r>
  <r>
    <x v="4"/>
    <x v="11"/>
    <x v="266"/>
    <x v="97"/>
    <x v="730"/>
    <x v="7"/>
    <x v="1"/>
    <x v="0"/>
    <x v="154"/>
    <x v="154"/>
    <x v="467"/>
  </r>
  <r>
    <x v="4"/>
    <x v="11"/>
    <x v="28"/>
    <x v="87"/>
    <x v="140"/>
    <x v="25"/>
    <x v="1"/>
    <x v="0"/>
    <x v="53"/>
    <x v="53"/>
    <x v="136"/>
  </r>
  <r>
    <x v="4"/>
    <x v="11"/>
    <x v="201"/>
    <x v="90"/>
    <x v="330"/>
    <x v="25"/>
    <x v="0"/>
    <x v="0"/>
    <x v="0"/>
    <x v="0"/>
    <x v="30"/>
  </r>
  <r>
    <x v="4"/>
    <x v="11"/>
    <x v="287"/>
    <x v="98"/>
    <x v="732"/>
    <x v="212"/>
    <x v="1"/>
    <x v="0"/>
    <x v="10"/>
    <x v="10"/>
    <x v="64"/>
  </r>
  <r>
    <x v="4"/>
    <x v="11"/>
    <x v="944"/>
    <x v="103"/>
    <x v="1147"/>
    <x v="214"/>
    <x v="1"/>
    <x v="0"/>
    <x v="10"/>
    <x v="10"/>
    <x v="39"/>
  </r>
  <r>
    <x v="4"/>
    <x v="11"/>
    <x v="464"/>
    <x v="91"/>
    <x v="333"/>
    <x v="233"/>
    <x v="1"/>
    <x v="0"/>
    <x v="108"/>
    <x v="108"/>
    <x v="360"/>
  </r>
  <r>
    <x v="4"/>
    <x v="11"/>
    <x v="947"/>
    <x v="101"/>
    <x v="1077"/>
    <x v="277"/>
    <x v="1"/>
    <x v="0"/>
    <x v="99"/>
    <x v="99"/>
    <x v="365"/>
  </r>
  <r>
    <x v="4"/>
    <x v="11"/>
    <x v="836"/>
    <x v="99"/>
    <x v="923"/>
    <x v="281"/>
    <x v="1"/>
    <x v="0"/>
    <x v="10"/>
    <x v="10"/>
    <x v="45"/>
  </r>
  <r>
    <x v="4"/>
    <x v="11"/>
    <x v="622"/>
    <x v="94"/>
    <x v="531"/>
    <x v="357"/>
    <x v="1"/>
    <x v="0"/>
    <x v="46"/>
    <x v="46"/>
    <x v="66"/>
  </r>
  <r>
    <x v="4"/>
    <x v="11"/>
    <x v="515"/>
    <x v="92"/>
    <x v="367"/>
    <x v="363"/>
    <x v="1"/>
    <x v="0"/>
    <x v="10"/>
    <x v="10"/>
    <x v="0"/>
  </r>
  <r>
    <x v="4"/>
    <x v="11"/>
    <x v="888"/>
    <x v="100"/>
    <x v="990"/>
    <x v="385"/>
    <x v="1"/>
    <x v="0"/>
    <x v="36"/>
    <x v="36"/>
    <x v="139"/>
  </r>
  <r>
    <x v="4"/>
    <x v="11"/>
    <x v="306"/>
    <x v="85"/>
    <x v="42"/>
    <x v="398"/>
    <x v="1"/>
    <x v="0"/>
    <x v="66"/>
    <x v="66"/>
    <x v="227"/>
  </r>
  <r>
    <x v="4"/>
    <x v="11"/>
    <x v="388"/>
    <x v="88"/>
    <x v="196"/>
    <x v="424"/>
    <x v="1"/>
    <x v="0"/>
    <x v="131"/>
    <x v="131"/>
    <x v="420"/>
  </r>
  <r>
    <x v="4"/>
    <x v="11"/>
    <x v="967"/>
    <x v="102"/>
    <x v="1129"/>
    <x v="424"/>
    <x v="1"/>
    <x v="0"/>
    <x v="61"/>
    <x v="61"/>
    <x v="219"/>
  </r>
  <r>
    <x v="4"/>
    <x v="11"/>
    <x v="389"/>
    <x v="86"/>
    <x v="131"/>
    <x v="427"/>
    <x v="1"/>
    <x v="0"/>
    <x v="79"/>
    <x v="79"/>
    <x v="276"/>
  </r>
  <r>
    <x v="4"/>
    <x v="11"/>
    <x v="588"/>
    <x v="93"/>
    <x v="482"/>
    <x v="617"/>
    <x v="1"/>
    <x v="0"/>
    <x v="53"/>
    <x v="53"/>
    <x v="159"/>
  </r>
  <r>
    <x v="4"/>
    <x v="11"/>
    <x v="728"/>
    <x v="96"/>
    <x v="721"/>
    <x v="623"/>
    <x v="1"/>
    <x v="0"/>
    <x v="10"/>
    <x v="10"/>
    <x v="11"/>
  </r>
  <r>
    <x v="4"/>
    <x v="11"/>
    <x v="407"/>
    <x v="89"/>
    <x v="215"/>
    <x v="658"/>
    <x v="1"/>
    <x v="0"/>
    <x v="35"/>
    <x v="35"/>
    <x v="106"/>
  </r>
  <r>
    <x v="4"/>
    <x v="11"/>
    <x v="318"/>
    <x v="831"/>
    <x v="60"/>
    <x v="687"/>
    <x v="1"/>
    <x v="0"/>
    <x v="36"/>
    <x v="36"/>
    <x v="119"/>
  </r>
  <r>
    <x v="4"/>
    <x v="11"/>
    <x v="857"/>
    <x v="879"/>
    <x v="900"/>
    <x v="717"/>
    <x v="1"/>
    <x v="0"/>
    <x v="82"/>
    <x v="82"/>
    <x v="260"/>
  </r>
  <r>
    <x v="4"/>
    <x v="11"/>
    <x v="797"/>
    <x v="881"/>
    <x v="828"/>
    <x v="718"/>
    <x v="1"/>
    <x v="0"/>
    <x v="23"/>
    <x v="23"/>
    <x v="0"/>
  </r>
  <r>
    <x v="4"/>
    <x v="11"/>
    <x v="1009"/>
    <x v="912"/>
    <x v="1071"/>
    <x v="733"/>
    <x v="1"/>
    <x v="0"/>
    <x v="53"/>
    <x v="53"/>
    <x v="163"/>
  </r>
  <r>
    <x v="4"/>
    <x v="11"/>
    <x v="422"/>
    <x v="1035"/>
    <x v="222"/>
    <x v="750"/>
    <x v="1"/>
    <x v="0"/>
    <x v="10"/>
    <x v="10"/>
    <x v="41"/>
  </r>
  <r>
    <x v="4"/>
    <x v="11"/>
    <x v="413"/>
    <x v="945"/>
    <x v="137"/>
    <x v="761"/>
    <x v="1"/>
    <x v="0"/>
    <x v="27"/>
    <x v="27"/>
    <x v="17"/>
  </r>
  <r>
    <x v="4"/>
    <x v="11"/>
    <x v="414"/>
    <x v="965"/>
    <x v="220"/>
    <x v="772"/>
    <x v="1"/>
    <x v="0"/>
    <x v="10"/>
    <x v="10"/>
    <x v="0"/>
  </r>
  <r>
    <x v="4"/>
    <x v="11"/>
    <x v="746"/>
    <x v="997"/>
    <x v="693"/>
    <x v="790"/>
    <x v="1"/>
    <x v="0"/>
    <x v="42"/>
    <x v="42"/>
    <x v="225"/>
  </r>
  <r>
    <x v="4"/>
    <x v="11"/>
    <x v="749"/>
    <x v="1014"/>
    <x v="680"/>
    <x v="800"/>
    <x v="1"/>
    <x v="0"/>
    <x v="53"/>
    <x v="53"/>
    <x v="185"/>
  </r>
  <r>
    <x v="4"/>
    <x v="11"/>
    <x v="1028"/>
    <x v="1072"/>
    <x v="1072"/>
    <x v="832"/>
    <x v="1"/>
    <x v="0"/>
    <x v="51"/>
    <x v="51"/>
    <x v="211"/>
  </r>
  <r>
    <x v="4"/>
    <x v="11"/>
    <x v="1037"/>
    <x v="1132"/>
    <x v="1184"/>
    <x v="874"/>
    <x v="1"/>
    <x v="0"/>
    <x v="10"/>
    <x v="10"/>
    <x v="0"/>
  </r>
  <r>
    <x v="4"/>
    <x v="11"/>
    <x v="869"/>
    <x v="1140"/>
    <x v="919"/>
    <x v="877"/>
    <x v="1"/>
    <x v="0"/>
    <x v="1"/>
    <x v="1"/>
    <x v="40"/>
  </r>
  <r>
    <x v="4"/>
    <x v="11"/>
    <x v="1092"/>
    <x v="1156"/>
    <x v="1311"/>
    <x v="885"/>
    <x v="1"/>
    <x v="0"/>
    <x v="42"/>
    <x v="42"/>
    <x v="165"/>
  </r>
  <r>
    <x v="4"/>
    <x v="11"/>
    <x v="758"/>
    <x v="1158"/>
    <x v="735"/>
    <x v="886"/>
    <x v="1"/>
    <x v="0"/>
    <x v="79"/>
    <x v="79"/>
    <x v="221"/>
  </r>
  <r>
    <x v="4"/>
    <x v="11"/>
    <x v="346"/>
    <x v="1159"/>
    <x v="40"/>
    <x v="888"/>
    <x v="1"/>
    <x v="0"/>
    <x v="46"/>
    <x v="46"/>
    <x v="238"/>
  </r>
  <r>
    <x v="4"/>
    <x v="11"/>
    <x v="347"/>
    <x v="1160"/>
    <x v="109"/>
    <x v="888"/>
    <x v="1"/>
    <x v="0"/>
    <x v="46"/>
    <x v="46"/>
    <x v="128"/>
  </r>
  <r>
    <x v="4"/>
    <x v="11"/>
    <x v="870"/>
    <x v="1176"/>
    <x v="902"/>
    <x v="898"/>
    <x v="1"/>
    <x v="0"/>
    <x v="164"/>
    <x v="164"/>
    <x v="481"/>
  </r>
  <r>
    <x v="4"/>
    <x v="11"/>
    <x v="352"/>
    <x v="1222"/>
    <x v="27"/>
    <x v="922"/>
    <x v="1"/>
    <x v="0"/>
    <x v="27"/>
    <x v="27"/>
    <x v="135"/>
  </r>
  <r>
    <x v="4"/>
    <x v="11"/>
    <x v="768"/>
    <x v="1223"/>
    <x v="680"/>
    <x v="922"/>
    <x v="1"/>
    <x v="0"/>
    <x v="10"/>
    <x v="10"/>
    <x v="87"/>
  </r>
  <r>
    <x v="4"/>
    <x v="11"/>
    <x v="1048"/>
    <x v="1238"/>
    <x v="1248"/>
    <x v="928"/>
    <x v="1"/>
    <x v="0"/>
    <x v="17"/>
    <x v="17"/>
    <x v="41"/>
  </r>
  <r>
    <x v="4"/>
    <x v="11"/>
    <x v="355"/>
    <x v="1255"/>
    <x v="41"/>
    <x v="938"/>
    <x v="1"/>
    <x v="0"/>
    <x v="10"/>
    <x v="10"/>
    <x v="0"/>
  </r>
  <r>
    <x v="4"/>
    <x v="11"/>
    <x v="358"/>
    <x v="1273"/>
    <x v="65"/>
    <x v="947"/>
    <x v="1"/>
    <x v="0"/>
    <x v="23"/>
    <x v="23"/>
    <x v="104"/>
  </r>
  <r>
    <x v="4"/>
    <x v="11"/>
    <x v="935"/>
    <x v="1304"/>
    <x v="1045"/>
    <x v="964"/>
    <x v="1"/>
    <x v="0"/>
    <x v="10"/>
    <x v="10"/>
    <x v="40"/>
  </r>
  <r>
    <x v="4"/>
    <x v="19"/>
    <x v="1167"/>
    <x v="205"/>
    <x v="1233"/>
    <x v="3"/>
    <x v="1"/>
    <x v="0"/>
    <x v="61"/>
    <x v="61"/>
    <x v="320"/>
  </r>
  <r>
    <x v="4"/>
    <x v="19"/>
    <x v="1221"/>
    <x v="206"/>
    <x v="1300"/>
    <x v="40"/>
    <x v="1"/>
    <x v="0"/>
    <x v="23"/>
    <x v="23"/>
    <x v="24"/>
  </r>
  <r>
    <x v="4"/>
    <x v="19"/>
    <x v="1172"/>
    <x v="203"/>
    <x v="1186"/>
    <x v="50"/>
    <x v="0"/>
    <x v="0"/>
    <x v="0"/>
    <x v="0"/>
    <x v="0"/>
  </r>
  <r>
    <x v="4"/>
    <x v="19"/>
    <x v="248"/>
    <x v="191"/>
    <x v="550"/>
    <x v="54"/>
    <x v="1"/>
    <x v="0"/>
    <x v="44"/>
    <x v="44"/>
    <x v="86"/>
  </r>
  <r>
    <x v="4"/>
    <x v="19"/>
    <x v="1174"/>
    <x v="202"/>
    <x v="1166"/>
    <x v="60"/>
    <x v="1"/>
    <x v="0"/>
    <x v="178"/>
    <x v="178"/>
    <x v="508"/>
  </r>
  <r>
    <x v="4"/>
    <x v="19"/>
    <x v="1175"/>
    <x v="200"/>
    <x v="1121"/>
    <x v="63"/>
    <x v="1"/>
    <x v="0"/>
    <x v="66"/>
    <x v="66"/>
    <x v="234"/>
  </r>
  <r>
    <x v="4"/>
    <x v="19"/>
    <x v="1131"/>
    <x v="198"/>
    <x v="890"/>
    <x v="80"/>
    <x v="1"/>
    <x v="0"/>
    <x v="8"/>
    <x v="8"/>
    <x v="20"/>
  </r>
  <r>
    <x v="4"/>
    <x v="19"/>
    <x v="211"/>
    <x v="186"/>
    <x v="341"/>
    <x v="83"/>
    <x v="1"/>
    <x v="0"/>
    <x v="26"/>
    <x v="26"/>
    <x v="41"/>
  </r>
  <r>
    <x v="4"/>
    <x v="19"/>
    <x v="34"/>
    <x v="182"/>
    <x v="224"/>
    <x v="86"/>
    <x v="1"/>
    <x v="0"/>
    <x v="32"/>
    <x v="32"/>
    <x v="48"/>
  </r>
  <r>
    <x v="4"/>
    <x v="19"/>
    <x v="1186"/>
    <x v="201"/>
    <x v="1156"/>
    <x v="99"/>
    <x v="1"/>
    <x v="0"/>
    <x v="40"/>
    <x v="40"/>
    <x v="108"/>
  </r>
  <r>
    <x v="4"/>
    <x v="19"/>
    <x v="251"/>
    <x v="190"/>
    <x v="548"/>
    <x v="118"/>
    <x v="1"/>
    <x v="0"/>
    <x v="8"/>
    <x v="8"/>
    <x v="6"/>
  </r>
  <r>
    <x v="4"/>
    <x v="19"/>
    <x v="467"/>
    <x v="185"/>
    <x v="326"/>
    <x v="248"/>
    <x v="0"/>
    <x v="0"/>
    <x v="0"/>
    <x v="0"/>
    <x v="0"/>
  </r>
  <r>
    <x v="4"/>
    <x v="19"/>
    <x v="373"/>
    <x v="181"/>
    <x v="204"/>
    <x v="262"/>
    <x v="1"/>
    <x v="0"/>
    <x v="139"/>
    <x v="139"/>
    <x v="450"/>
  </r>
  <r>
    <x v="4"/>
    <x v="19"/>
    <x v="470"/>
    <x v="183"/>
    <x v="272"/>
    <x v="338"/>
    <x v="1"/>
    <x v="0"/>
    <x v="44"/>
    <x v="44"/>
    <x v="175"/>
  </r>
  <r>
    <x v="4"/>
    <x v="19"/>
    <x v="885"/>
    <x v="199"/>
    <x v="1062"/>
    <x v="360"/>
    <x v="1"/>
    <x v="0"/>
    <x v="46"/>
    <x v="46"/>
    <x v="180"/>
  </r>
  <r>
    <x v="4"/>
    <x v="19"/>
    <x v="474"/>
    <x v="184"/>
    <x v="281"/>
    <x v="393"/>
    <x v="1"/>
    <x v="0"/>
    <x v="13"/>
    <x v="13"/>
    <x v="74"/>
  </r>
  <r>
    <x v="4"/>
    <x v="19"/>
    <x v="786"/>
    <x v="197"/>
    <x v="856"/>
    <x v="406"/>
    <x v="1"/>
    <x v="0"/>
    <x v="8"/>
    <x v="8"/>
    <x v="0"/>
  </r>
  <r>
    <x v="4"/>
    <x v="19"/>
    <x v="706"/>
    <x v="196"/>
    <x v="690"/>
    <x v="412"/>
    <x v="0"/>
    <x v="0"/>
    <x v="0"/>
    <x v="0"/>
    <x v="33"/>
  </r>
  <r>
    <x v="4"/>
    <x v="19"/>
    <x v="964"/>
    <x v="204"/>
    <x v="1187"/>
    <x v="419"/>
    <x v="1"/>
    <x v="0"/>
    <x v="8"/>
    <x v="8"/>
    <x v="0"/>
  </r>
  <r>
    <x v="4"/>
    <x v="19"/>
    <x v="518"/>
    <x v="187"/>
    <x v="409"/>
    <x v="434"/>
    <x v="1"/>
    <x v="0"/>
    <x v="8"/>
    <x v="8"/>
    <x v="31"/>
  </r>
  <r>
    <x v="4"/>
    <x v="19"/>
    <x v="629"/>
    <x v="192"/>
    <x v="560"/>
    <x v="475"/>
    <x v="1"/>
    <x v="0"/>
    <x v="124"/>
    <x v="124"/>
    <x v="414"/>
  </r>
  <r>
    <x v="4"/>
    <x v="19"/>
    <x v="448"/>
    <x v="487"/>
    <x v="243"/>
    <x v="482"/>
    <x v="1"/>
    <x v="0"/>
    <x v="154"/>
    <x v="154"/>
    <x v="468"/>
  </r>
  <r>
    <x v="4"/>
    <x v="19"/>
    <x v="631"/>
    <x v="189"/>
    <x v="543"/>
    <x v="503"/>
    <x v="1"/>
    <x v="0"/>
    <x v="60"/>
    <x v="60"/>
    <x v="310"/>
  </r>
  <r>
    <x v="4"/>
    <x v="19"/>
    <x v="643"/>
    <x v="188"/>
    <x v="541"/>
    <x v="630"/>
    <x v="1"/>
    <x v="0"/>
    <x v="48"/>
    <x v="48"/>
    <x v="188"/>
  </r>
  <r>
    <x v="4"/>
    <x v="19"/>
    <x v="406"/>
    <x v="486"/>
    <x v="234"/>
    <x v="655"/>
    <x v="1"/>
    <x v="0"/>
    <x v="72"/>
    <x v="72"/>
    <x v="186"/>
  </r>
  <r>
    <x v="4"/>
    <x v="19"/>
    <x v="647"/>
    <x v="920"/>
    <x v="547"/>
    <x v="746"/>
    <x v="1"/>
    <x v="0"/>
    <x v="150"/>
    <x v="150"/>
    <x v="497"/>
  </r>
  <r>
    <x v="4"/>
    <x v="19"/>
    <x v="648"/>
    <x v="934"/>
    <x v="559"/>
    <x v="753"/>
    <x v="1"/>
    <x v="0"/>
    <x v="46"/>
    <x v="46"/>
    <x v="124"/>
  </r>
  <r>
    <x v="4"/>
    <x v="19"/>
    <x v="741"/>
    <x v="940"/>
    <x v="782"/>
    <x v="757"/>
    <x v="0"/>
    <x v="0"/>
    <x v="0"/>
    <x v="0"/>
    <x v="0"/>
  </r>
  <r>
    <x v="4"/>
    <x v="19"/>
    <x v="861"/>
    <x v="979"/>
    <x v="914"/>
    <x v="781"/>
    <x v="1"/>
    <x v="0"/>
    <x v="8"/>
    <x v="8"/>
    <x v="0"/>
  </r>
  <r>
    <x v="4"/>
    <x v="19"/>
    <x v="532"/>
    <x v="1044"/>
    <x v="354"/>
    <x v="814"/>
    <x v="1"/>
    <x v="0"/>
    <x v="59"/>
    <x v="59"/>
    <x v="123"/>
  </r>
  <r>
    <x v="4"/>
    <x v="19"/>
    <x v="1090"/>
    <x v="1068"/>
    <x v="1329"/>
    <x v="826"/>
    <x v="0"/>
    <x v="0"/>
    <x v="0"/>
    <x v="0"/>
    <x v="14"/>
  </r>
  <r>
    <x v="4"/>
    <x v="19"/>
    <x v="1036"/>
    <x v="1115"/>
    <x v="1244"/>
    <x v="860"/>
    <x v="1"/>
    <x v="0"/>
    <x v="42"/>
    <x v="42"/>
    <x v="68"/>
  </r>
  <r>
    <x v="4"/>
    <x v="19"/>
    <x v="930"/>
    <x v="1185"/>
    <x v="1053"/>
    <x v="904"/>
    <x v="1"/>
    <x v="0"/>
    <x v="19"/>
    <x v="19"/>
    <x v="146"/>
  </r>
  <r>
    <x v="4"/>
    <x v="19"/>
    <x v="558"/>
    <x v="1228"/>
    <x v="429"/>
    <x v="923"/>
    <x v="1"/>
    <x v="0"/>
    <x v="51"/>
    <x v="51"/>
    <x v="127"/>
  </r>
  <r>
    <x v="4"/>
    <x v="19"/>
    <x v="1107"/>
    <x v="1256"/>
    <x v="1348"/>
    <x v="938"/>
    <x v="1"/>
    <x v="0"/>
    <x v="13"/>
    <x v="13"/>
    <x v="50"/>
  </r>
  <r>
    <x v="4"/>
    <x v="19"/>
    <x v="684"/>
    <x v="1283"/>
    <x v="624"/>
    <x v="951"/>
    <x v="0"/>
    <x v="0"/>
    <x v="0"/>
    <x v="0"/>
    <x v="0"/>
  </r>
  <r>
    <x v="4"/>
    <x v="19"/>
    <x v="774"/>
    <x v="1291"/>
    <x v="763"/>
    <x v="955"/>
    <x v="1"/>
    <x v="0"/>
    <x v="46"/>
    <x v="46"/>
    <x v="130"/>
  </r>
  <r>
    <x v="4"/>
    <x v="36"/>
    <x v="237"/>
    <x v="350"/>
    <x v="486"/>
    <x v="6"/>
    <x v="1"/>
    <x v="0"/>
    <x v="8"/>
    <x v="8"/>
    <x v="0"/>
  </r>
  <r>
    <x v="4"/>
    <x v="36"/>
    <x v="204"/>
    <x v="349"/>
    <x v="321"/>
    <x v="139"/>
    <x v="1"/>
    <x v="0"/>
    <x v="156"/>
    <x v="156"/>
    <x v="490"/>
  </r>
  <r>
    <x v="4"/>
    <x v="36"/>
    <x v="291"/>
    <x v="351"/>
    <x v="839"/>
    <x v="146"/>
    <x v="1"/>
    <x v="0"/>
    <x v="88"/>
    <x v="88"/>
    <x v="308"/>
  </r>
  <r>
    <x v="4"/>
    <x v="36"/>
    <x v="1231"/>
    <x v="353"/>
    <x v="1343"/>
    <x v="184"/>
    <x v="1"/>
    <x v="0"/>
    <x v="150"/>
    <x v="150"/>
    <x v="478"/>
  </r>
  <r>
    <x v="4"/>
    <x v="36"/>
    <x v="378"/>
    <x v="348"/>
    <x v="212"/>
    <x v="321"/>
    <x v="1"/>
    <x v="0"/>
    <x v="64"/>
    <x v="64"/>
    <x v="126"/>
  </r>
  <r>
    <x v="4"/>
    <x v="36"/>
    <x v="379"/>
    <x v="347"/>
    <x v="147"/>
    <x v="328"/>
    <x v="1"/>
    <x v="0"/>
    <x v="66"/>
    <x v="66"/>
    <x v="152"/>
  </r>
  <r>
    <x v="4"/>
    <x v="36"/>
    <x v="965"/>
    <x v="352"/>
    <x v="1218"/>
    <x v="421"/>
    <x v="1"/>
    <x v="0"/>
    <x v="13"/>
    <x v="13"/>
    <x v="31"/>
  </r>
  <r>
    <x v="4"/>
    <x v="36"/>
    <x v="800"/>
    <x v="886"/>
    <x v="833"/>
    <x v="722"/>
    <x v="1"/>
    <x v="0"/>
    <x v="8"/>
    <x v="8"/>
    <x v="102"/>
  </r>
  <r>
    <x v="4"/>
    <x v="36"/>
    <x v="1018"/>
    <x v="976"/>
    <x v="1155"/>
    <x v="778"/>
    <x v="1"/>
    <x v="0"/>
    <x v="42"/>
    <x v="42"/>
    <x v="102"/>
  </r>
  <r>
    <x v="4"/>
    <x v="36"/>
    <x v="676"/>
    <x v="981"/>
    <x v="609"/>
    <x v="783"/>
    <x v="1"/>
    <x v="0"/>
    <x v="42"/>
    <x v="42"/>
    <x v="201"/>
  </r>
  <r>
    <x v="4"/>
    <x v="36"/>
    <x v="597"/>
    <x v="982"/>
    <x v="484"/>
    <x v="784"/>
    <x v="1"/>
    <x v="0"/>
    <x v="70"/>
    <x v="70"/>
    <x v="271"/>
  </r>
  <r>
    <x v="4"/>
    <x v="36"/>
    <x v="551"/>
    <x v="996"/>
    <x v="413"/>
    <x v="789"/>
    <x v="1"/>
    <x v="0"/>
    <x v="83"/>
    <x v="83"/>
    <x v="308"/>
  </r>
  <r>
    <x v="4"/>
    <x v="36"/>
    <x v="496"/>
    <x v="1188"/>
    <x v="329"/>
    <x v="907"/>
    <x v="1"/>
    <x v="0"/>
    <x v="120"/>
    <x v="120"/>
    <x v="424"/>
  </r>
  <r>
    <x v="4"/>
    <x v="36"/>
    <x v="1055"/>
    <x v="1275"/>
    <x v="1292"/>
    <x v="948"/>
    <x v="1"/>
    <x v="0"/>
    <x v="8"/>
    <x v="8"/>
    <x v="102"/>
  </r>
  <r>
    <x v="4"/>
    <x v="36"/>
    <x v="359"/>
    <x v="1288"/>
    <x v="61"/>
    <x v="954"/>
    <x v="1"/>
    <x v="0"/>
    <x v="27"/>
    <x v="27"/>
    <x v="102"/>
  </r>
  <r>
    <x v="4"/>
    <x v="36"/>
    <x v="537"/>
    <x v="1292"/>
    <x v="377"/>
    <x v="955"/>
    <x v="1"/>
    <x v="0"/>
    <x v="42"/>
    <x v="42"/>
    <x v="68"/>
  </r>
  <r>
    <x v="4"/>
    <x v="30"/>
    <x v="3"/>
    <x v="266"/>
    <x v="39"/>
    <x v="27"/>
    <x v="1"/>
    <x v="0"/>
    <x v="192"/>
    <x v="192"/>
    <x v="518"/>
  </r>
  <r>
    <x v="4"/>
    <x v="32"/>
    <x v="1124"/>
    <x v="293"/>
    <x v="885"/>
    <x v="28"/>
    <x v="1"/>
    <x v="0"/>
    <x v="196"/>
    <x v="196"/>
    <x v="512"/>
  </r>
  <r>
    <x v="4"/>
    <x v="30"/>
    <x v="1127"/>
    <x v="295"/>
    <x v="928"/>
    <x v="29"/>
    <x v="1"/>
    <x v="0"/>
    <x v="161"/>
    <x v="161"/>
    <x v="494"/>
  </r>
  <r>
    <x v="4"/>
    <x v="30"/>
    <x v="1130"/>
    <x v="296"/>
    <x v="930"/>
    <x v="67"/>
    <x v="1"/>
    <x v="0"/>
    <x v="66"/>
    <x v="66"/>
    <x v="299"/>
  </r>
  <r>
    <x v="4"/>
    <x v="30"/>
    <x v="1145"/>
    <x v="297"/>
    <x v="986"/>
    <x v="78"/>
    <x v="1"/>
    <x v="0"/>
    <x v="23"/>
    <x v="23"/>
    <x v="96"/>
  </r>
  <r>
    <x v="4"/>
    <x v="30"/>
    <x v="1224"/>
    <x v="303"/>
    <x v="1330"/>
    <x v="88"/>
    <x v="1"/>
    <x v="0"/>
    <x v="139"/>
    <x v="139"/>
    <x v="415"/>
  </r>
  <r>
    <x v="4"/>
    <x v="30"/>
    <x v="218"/>
    <x v="279"/>
    <x v="388"/>
    <x v="90"/>
    <x v="1"/>
    <x v="0"/>
    <x v="150"/>
    <x v="150"/>
    <x v="447"/>
  </r>
  <r>
    <x v="4"/>
    <x v="32"/>
    <x v="35"/>
    <x v="271"/>
    <x v="180"/>
    <x v="108"/>
    <x v="1"/>
    <x v="0"/>
    <x v="3"/>
    <x v="3"/>
    <x v="0"/>
  </r>
  <r>
    <x v="4"/>
    <x v="30"/>
    <x v="36"/>
    <x v="272"/>
    <x v="190"/>
    <x v="109"/>
    <x v="1"/>
    <x v="0"/>
    <x v="136"/>
    <x v="136"/>
    <x v="433"/>
  </r>
  <r>
    <x v="4"/>
    <x v="30"/>
    <x v="1191"/>
    <x v="299"/>
    <x v="1085"/>
    <x v="111"/>
    <x v="1"/>
    <x v="0"/>
    <x v="145"/>
    <x v="145"/>
    <x v="471"/>
  </r>
  <r>
    <x v="4"/>
    <x v="30"/>
    <x v="195"/>
    <x v="275"/>
    <x v="255"/>
    <x v="125"/>
    <x v="1"/>
    <x v="0"/>
    <x v="23"/>
    <x v="23"/>
    <x v="96"/>
  </r>
  <r>
    <x v="4"/>
    <x v="32"/>
    <x v="231"/>
    <x v="283"/>
    <x v="441"/>
    <x v="129"/>
    <x v="1"/>
    <x v="0"/>
    <x v="169"/>
    <x v="169"/>
    <x v="489"/>
  </r>
  <r>
    <x v="4"/>
    <x v="30"/>
    <x v="40"/>
    <x v="274"/>
    <x v="211"/>
    <x v="141"/>
    <x v="1"/>
    <x v="0"/>
    <x v="127"/>
    <x v="127"/>
    <x v="423"/>
  </r>
  <r>
    <x v="4"/>
    <x v="32"/>
    <x v="1198"/>
    <x v="300"/>
    <x v="1242"/>
    <x v="144"/>
    <x v="1"/>
    <x v="0"/>
    <x v="3"/>
    <x v="3"/>
    <x v="18"/>
  </r>
  <r>
    <x v="4"/>
    <x v="30"/>
    <x v="221"/>
    <x v="281"/>
    <x v="402"/>
    <x v="149"/>
    <x v="1"/>
    <x v="0"/>
    <x v="47"/>
    <x v="47"/>
    <x v="185"/>
  </r>
  <r>
    <x v="4"/>
    <x v="32"/>
    <x v="293"/>
    <x v="292"/>
    <x v="857"/>
    <x v="162"/>
    <x v="1"/>
    <x v="0"/>
    <x v="47"/>
    <x v="47"/>
    <x v="337"/>
  </r>
  <r>
    <x v="4"/>
    <x v="30"/>
    <x v="223"/>
    <x v="277"/>
    <x v="364"/>
    <x v="164"/>
    <x v="1"/>
    <x v="0"/>
    <x v="77"/>
    <x v="77"/>
    <x v="293"/>
  </r>
  <r>
    <x v="4"/>
    <x v="32"/>
    <x v="213"/>
    <x v="276"/>
    <x v="346"/>
    <x v="192"/>
    <x v="1"/>
    <x v="0"/>
    <x v="47"/>
    <x v="47"/>
    <x v="185"/>
  </r>
  <r>
    <x v="4"/>
    <x v="30"/>
    <x v="256"/>
    <x v="284"/>
    <x v="558"/>
    <x v="198"/>
    <x v="1"/>
    <x v="0"/>
    <x v="10"/>
    <x v="10"/>
    <x v="40"/>
  </r>
  <r>
    <x v="4"/>
    <x v="32"/>
    <x v="835"/>
    <x v="294"/>
    <x v="927"/>
    <x v="223"/>
    <x v="1"/>
    <x v="0"/>
    <x v="3"/>
    <x v="3"/>
    <x v="0"/>
  </r>
  <r>
    <x v="4"/>
    <x v="30"/>
    <x v="690"/>
    <x v="290"/>
    <x v="788"/>
    <x v="254"/>
    <x v="1"/>
    <x v="0"/>
    <x v="164"/>
    <x v="164"/>
    <x v="484"/>
  </r>
  <r>
    <x v="4"/>
    <x v="32"/>
    <x v="371"/>
    <x v="270"/>
    <x v="142"/>
    <x v="256"/>
    <x v="1"/>
    <x v="0"/>
    <x v="32"/>
    <x v="32"/>
    <x v="0"/>
  </r>
  <r>
    <x v="4"/>
    <x v="30"/>
    <x v="664"/>
    <x v="286"/>
    <x v="632"/>
    <x v="266"/>
    <x v="1"/>
    <x v="0"/>
    <x v="53"/>
    <x v="53"/>
    <x v="218"/>
  </r>
  <r>
    <x v="4"/>
    <x v="30"/>
    <x v="542"/>
    <x v="282"/>
    <x v="416"/>
    <x v="270"/>
    <x v="1"/>
    <x v="0"/>
    <x v="10"/>
    <x v="10"/>
    <x v="40"/>
  </r>
  <r>
    <x v="4"/>
    <x v="32"/>
    <x v="513"/>
    <x v="280"/>
    <x v="390"/>
    <x v="283"/>
    <x v="1"/>
    <x v="0"/>
    <x v="53"/>
    <x v="53"/>
    <x v="152"/>
  </r>
  <r>
    <x v="4"/>
    <x v="32"/>
    <x v="691"/>
    <x v="289"/>
    <x v="777"/>
    <x v="292"/>
    <x v="1"/>
    <x v="0"/>
    <x v="53"/>
    <x v="53"/>
    <x v="66"/>
  </r>
  <r>
    <x v="4"/>
    <x v="30"/>
    <x v="696"/>
    <x v="287"/>
    <x v="650"/>
    <x v="331"/>
    <x v="1"/>
    <x v="0"/>
    <x v="66"/>
    <x v="66"/>
    <x v="290"/>
  </r>
  <r>
    <x v="4"/>
    <x v="32"/>
    <x v="697"/>
    <x v="291"/>
    <x v="797"/>
    <x v="333"/>
    <x v="1"/>
    <x v="0"/>
    <x v="157"/>
    <x v="157"/>
    <x v="418"/>
  </r>
  <r>
    <x v="4"/>
    <x v="32"/>
    <x v="1114"/>
    <x v="304"/>
    <x v="1366"/>
    <x v="335"/>
    <x v="1"/>
    <x v="0"/>
    <x v="23"/>
    <x v="23"/>
    <x v="96"/>
  </r>
  <r>
    <x v="4"/>
    <x v="32"/>
    <x v="301"/>
    <x v="269"/>
    <x v="103"/>
    <x v="347"/>
    <x v="1"/>
    <x v="0"/>
    <x v="27"/>
    <x v="27"/>
    <x v="60"/>
  </r>
  <r>
    <x v="4"/>
    <x v="30"/>
    <x v="514"/>
    <x v="278"/>
    <x v="376"/>
    <x v="354"/>
    <x v="1"/>
    <x v="0"/>
    <x v="10"/>
    <x v="10"/>
    <x v="96"/>
  </r>
  <r>
    <x v="4"/>
    <x v="30"/>
    <x v="701"/>
    <x v="288"/>
    <x v="731"/>
    <x v="372"/>
    <x v="1"/>
    <x v="0"/>
    <x v="182"/>
    <x v="182"/>
    <x v="513"/>
  </r>
  <r>
    <x v="4"/>
    <x v="30"/>
    <x v="960"/>
    <x v="302"/>
    <x v="1265"/>
    <x v="391"/>
    <x v="0"/>
    <x v="0"/>
    <x v="0"/>
    <x v="0"/>
    <x v="40"/>
  </r>
  <r>
    <x v="4"/>
    <x v="30"/>
    <x v="626"/>
    <x v="285"/>
    <x v="574"/>
    <x v="394"/>
    <x v="1"/>
    <x v="0"/>
    <x v="42"/>
    <x v="42"/>
    <x v="68"/>
  </r>
  <r>
    <x v="4"/>
    <x v="30"/>
    <x v="890"/>
    <x v="298"/>
    <x v="1034"/>
    <x v="403"/>
    <x v="1"/>
    <x v="0"/>
    <x v="141"/>
    <x v="141"/>
    <x v="462"/>
  </r>
  <r>
    <x v="4"/>
    <x v="30"/>
    <x v="962"/>
    <x v="301"/>
    <x v="1258"/>
    <x v="409"/>
    <x v="1"/>
    <x v="0"/>
    <x v="145"/>
    <x v="145"/>
    <x v="451"/>
  </r>
  <r>
    <x v="4"/>
    <x v="32"/>
    <x v="307"/>
    <x v="268"/>
    <x v="102"/>
    <x v="418"/>
    <x v="1"/>
    <x v="0"/>
    <x v="108"/>
    <x v="108"/>
    <x v="269"/>
  </r>
  <r>
    <x v="4"/>
    <x v="30"/>
    <x v="391"/>
    <x v="273"/>
    <x v="193"/>
    <x v="439"/>
    <x v="0"/>
    <x v="0"/>
    <x v="0"/>
    <x v="0"/>
    <x v="0"/>
  </r>
  <r>
    <x v="4"/>
    <x v="32"/>
    <x v="310"/>
    <x v="267"/>
    <x v="66"/>
    <x v="460"/>
    <x v="1"/>
    <x v="0"/>
    <x v="134"/>
    <x v="134"/>
    <x v="419"/>
  </r>
  <r>
    <x v="4"/>
    <x v="30"/>
    <x v="715"/>
    <x v="517"/>
    <x v="800"/>
    <x v="475"/>
    <x v="1"/>
    <x v="0"/>
    <x v="173"/>
    <x v="173"/>
    <x v="509"/>
  </r>
  <r>
    <x v="4"/>
    <x v="30"/>
    <x v="630"/>
    <x v="512"/>
    <x v="533"/>
    <x v="488"/>
    <x v="1"/>
    <x v="0"/>
    <x v="42"/>
    <x v="42"/>
    <x v="87"/>
  </r>
  <r>
    <x v="4"/>
    <x v="30"/>
    <x v="396"/>
    <x v="509"/>
    <x v="183"/>
    <x v="513"/>
    <x v="1"/>
    <x v="0"/>
    <x v="10"/>
    <x v="10"/>
    <x v="40"/>
  </r>
  <r>
    <x v="4"/>
    <x v="32"/>
    <x v="979"/>
    <x v="520"/>
    <x v="1182"/>
    <x v="513"/>
    <x v="1"/>
    <x v="0"/>
    <x v="137"/>
    <x v="137"/>
    <x v="448"/>
  </r>
  <r>
    <x v="4"/>
    <x v="32"/>
    <x v="633"/>
    <x v="513"/>
    <x v="592"/>
    <x v="514"/>
    <x v="1"/>
    <x v="0"/>
    <x v="9"/>
    <x v="9"/>
    <x v="0"/>
  </r>
  <r>
    <x v="4"/>
    <x v="30"/>
    <x v="719"/>
    <x v="516"/>
    <x v="761"/>
    <x v="523"/>
    <x v="1"/>
    <x v="0"/>
    <x v="10"/>
    <x v="10"/>
    <x v="87"/>
  </r>
  <r>
    <x v="4"/>
    <x v="32"/>
    <x v="522"/>
    <x v="511"/>
    <x v="373"/>
    <x v="526"/>
    <x v="1"/>
    <x v="0"/>
    <x v="141"/>
    <x v="141"/>
    <x v="390"/>
  </r>
  <r>
    <x v="4"/>
    <x v="32"/>
    <x v="400"/>
    <x v="510"/>
    <x v="232"/>
    <x v="544"/>
    <x v="1"/>
    <x v="0"/>
    <x v="3"/>
    <x v="3"/>
    <x v="18"/>
  </r>
  <r>
    <x v="4"/>
    <x v="30"/>
    <x v="793"/>
    <x v="518"/>
    <x v="858"/>
    <x v="595"/>
    <x v="1"/>
    <x v="0"/>
    <x v="10"/>
    <x v="10"/>
    <x v="0"/>
  </r>
  <r>
    <x v="4"/>
    <x v="30"/>
    <x v="725"/>
    <x v="515"/>
    <x v="753"/>
    <x v="605"/>
    <x v="1"/>
    <x v="0"/>
    <x v="10"/>
    <x v="10"/>
    <x v="40"/>
  </r>
  <r>
    <x v="4"/>
    <x v="32"/>
    <x v="726"/>
    <x v="523"/>
    <x v="681"/>
    <x v="614"/>
    <x v="1"/>
    <x v="0"/>
    <x v="120"/>
    <x v="120"/>
    <x v="381"/>
  </r>
  <r>
    <x v="4"/>
    <x v="30"/>
    <x v="732"/>
    <x v="514"/>
    <x v="686"/>
    <x v="646"/>
    <x v="1"/>
    <x v="0"/>
    <x v="23"/>
    <x v="23"/>
    <x v="0"/>
  </r>
  <r>
    <x v="4"/>
    <x v="32"/>
    <x v="795"/>
    <x v="519"/>
    <x v="863"/>
    <x v="669"/>
    <x v="1"/>
    <x v="0"/>
    <x v="14"/>
    <x v="14"/>
    <x v="40"/>
  </r>
  <r>
    <x v="4"/>
    <x v="32"/>
    <x v="323"/>
    <x v="861"/>
    <x v="13"/>
    <x v="713"/>
    <x v="1"/>
    <x v="0"/>
    <x v="56"/>
    <x v="56"/>
    <x v="152"/>
  </r>
  <r>
    <x v="4"/>
    <x v="32"/>
    <x v="912"/>
    <x v="894"/>
    <x v="1036"/>
    <x v="726"/>
    <x v="1"/>
    <x v="0"/>
    <x v="42"/>
    <x v="42"/>
    <x v="0"/>
  </r>
  <r>
    <x v="4"/>
    <x v="30"/>
    <x v="913"/>
    <x v="909"/>
    <x v="1049"/>
    <x v="729"/>
    <x v="1"/>
    <x v="0"/>
    <x v="66"/>
    <x v="66"/>
    <x v="242"/>
  </r>
  <r>
    <x v="4"/>
    <x v="30"/>
    <x v="1084"/>
    <x v="914"/>
    <x v="1305"/>
    <x v="739"/>
    <x v="1"/>
    <x v="0"/>
    <x v="120"/>
    <x v="120"/>
    <x v="405"/>
  </r>
  <r>
    <x v="4"/>
    <x v="32"/>
    <x v="919"/>
    <x v="984"/>
    <x v="1054"/>
    <x v="784"/>
    <x v="1"/>
    <x v="0"/>
    <x v="66"/>
    <x v="66"/>
    <x v="147"/>
  </r>
  <r>
    <x v="4"/>
    <x v="32"/>
    <x v="920"/>
    <x v="985"/>
    <x v="985"/>
    <x v="785"/>
    <x v="1"/>
    <x v="0"/>
    <x v="101"/>
    <x v="101"/>
    <x v="366"/>
  </r>
  <r>
    <x v="4"/>
    <x v="30"/>
    <x v="417"/>
    <x v="1000"/>
    <x v="150"/>
    <x v="791"/>
    <x v="1"/>
    <x v="0"/>
    <x v="23"/>
    <x v="23"/>
    <x v="87"/>
  </r>
  <r>
    <x v="4"/>
    <x v="30"/>
    <x v="747"/>
    <x v="1001"/>
    <x v="804"/>
    <x v="792"/>
    <x v="1"/>
    <x v="0"/>
    <x v="86"/>
    <x v="86"/>
    <x v="346"/>
  </r>
  <r>
    <x v="4"/>
    <x v="30"/>
    <x v="331"/>
    <x v="1009"/>
    <x v="85"/>
    <x v="798"/>
    <x v="1"/>
    <x v="0"/>
    <x v="66"/>
    <x v="66"/>
    <x v="225"/>
  </r>
  <r>
    <x v="4"/>
    <x v="30"/>
    <x v="1019"/>
    <x v="1012"/>
    <x v="1124"/>
    <x v="798"/>
    <x v="1"/>
    <x v="0"/>
    <x v="86"/>
    <x v="86"/>
    <x v="331"/>
  </r>
  <r>
    <x v="4"/>
    <x v="30"/>
    <x v="923"/>
    <x v="1015"/>
    <x v="996"/>
    <x v="799"/>
    <x v="1"/>
    <x v="0"/>
    <x v="53"/>
    <x v="53"/>
    <x v="121"/>
  </r>
  <r>
    <x v="4"/>
    <x v="32"/>
    <x v="677"/>
    <x v="1023"/>
    <x v="610"/>
    <x v="804"/>
    <x v="1"/>
    <x v="0"/>
    <x v="42"/>
    <x v="42"/>
    <x v="112"/>
  </r>
  <r>
    <x v="4"/>
    <x v="30"/>
    <x v="554"/>
    <x v="1065"/>
    <x v="422"/>
    <x v="827"/>
    <x v="1"/>
    <x v="0"/>
    <x v="47"/>
    <x v="47"/>
    <x v="147"/>
  </r>
  <r>
    <x v="4"/>
    <x v="32"/>
    <x v="334"/>
    <x v="1071"/>
    <x v="120"/>
    <x v="829"/>
    <x v="1"/>
    <x v="0"/>
    <x v="53"/>
    <x v="53"/>
    <x v="142"/>
  </r>
  <r>
    <x v="4"/>
    <x v="32"/>
    <x v="754"/>
    <x v="1085"/>
    <x v="802"/>
    <x v="840"/>
    <x v="1"/>
    <x v="0"/>
    <x v="40"/>
    <x v="40"/>
    <x v="40"/>
  </r>
  <r>
    <x v="4"/>
    <x v="30"/>
    <x v="426"/>
    <x v="1101"/>
    <x v="291"/>
    <x v="850"/>
    <x v="1"/>
    <x v="0"/>
    <x v="42"/>
    <x v="42"/>
    <x v="87"/>
  </r>
  <r>
    <x v="4"/>
    <x v="30"/>
    <x v="1220"/>
    <x v="1107"/>
    <x v="657"/>
    <x v="854"/>
    <x v="1"/>
    <x v="0"/>
    <x v="145"/>
    <x v="145"/>
    <x v="455"/>
  </r>
  <r>
    <x v="4"/>
    <x v="30"/>
    <x v="504"/>
    <x v="1118"/>
    <x v="337"/>
    <x v="862"/>
    <x v="1"/>
    <x v="0"/>
    <x v="23"/>
    <x v="23"/>
    <x v="87"/>
  </r>
  <r>
    <x v="4"/>
    <x v="30"/>
    <x v="429"/>
    <x v="1123"/>
    <x v="188"/>
    <x v="866"/>
    <x v="1"/>
    <x v="0"/>
    <x v="10"/>
    <x v="10"/>
    <x v="96"/>
  </r>
  <r>
    <x v="4"/>
    <x v="32"/>
    <x v="342"/>
    <x v="1143"/>
    <x v="117"/>
    <x v="879"/>
    <x v="1"/>
    <x v="0"/>
    <x v="11"/>
    <x v="11"/>
    <x v="0"/>
  </r>
  <r>
    <x v="4"/>
    <x v="30"/>
    <x v="348"/>
    <x v="1169"/>
    <x v="19"/>
    <x v="892"/>
    <x v="1"/>
    <x v="0"/>
    <x v="23"/>
    <x v="23"/>
    <x v="31"/>
  </r>
  <r>
    <x v="4"/>
    <x v="32"/>
    <x v="761"/>
    <x v="1192"/>
    <x v="790"/>
    <x v="909"/>
    <x v="1"/>
    <x v="0"/>
    <x v="23"/>
    <x v="23"/>
    <x v="43"/>
  </r>
  <r>
    <x v="4"/>
    <x v="32"/>
    <x v="762"/>
    <x v="1195"/>
    <x v="758"/>
    <x v="911"/>
    <x v="1"/>
    <x v="0"/>
    <x v="77"/>
    <x v="77"/>
    <x v="159"/>
  </r>
  <r>
    <x v="4"/>
    <x v="30"/>
    <x v="871"/>
    <x v="1203"/>
    <x v="936"/>
    <x v="914"/>
    <x v="1"/>
    <x v="0"/>
    <x v="10"/>
    <x v="10"/>
    <x v="40"/>
  </r>
  <r>
    <x v="4"/>
    <x v="32"/>
    <x v="1045"/>
    <x v="1217"/>
    <x v="1145"/>
    <x v="919"/>
    <x v="1"/>
    <x v="0"/>
    <x v="40"/>
    <x v="40"/>
    <x v="40"/>
  </r>
  <r>
    <x v="4"/>
    <x v="32"/>
    <x v="1123"/>
    <x v="1229"/>
    <x v="1363"/>
    <x v="923"/>
    <x v="0"/>
    <x v="0"/>
    <x v="0"/>
    <x v="0"/>
    <x v="87"/>
  </r>
  <r>
    <x v="4"/>
    <x v="30"/>
    <x v="772"/>
    <x v="1269"/>
    <x v="757"/>
    <x v="945"/>
    <x v="1"/>
    <x v="0"/>
    <x v="66"/>
    <x v="66"/>
    <x v="260"/>
  </r>
  <r>
    <x v="4"/>
    <x v="30"/>
    <x v="833"/>
    <x v="1286"/>
    <x v="870"/>
    <x v="952"/>
    <x v="1"/>
    <x v="0"/>
    <x v="10"/>
    <x v="10"/>
    <x v="11"/>
  </r>
  <r>
    <x v="4"/>
    <x v="30"/>
    <x v="776"/>
    <x v="1297"/>
    <x v="698"/>
    <x v="960"/>
    <x v="1"/>
    <x v="0"/>
    <x v="10"/>
    <x v="10"/>
    <x v="40"/>
  </r>
  <r>
    <x v="4"/>
    <x v="31"/>
    <x v="6"/>
    <x v="308"/>
    <x v="81"/>
    <x v="13"/>
    <x v="1"/>
    <x v="0"/>
    <x v="110"/>
    <x v="110"/>
    <x v="263"/>
  </r>
  <r>
    <x v="4"/>
    <x v="31"/>
    <x v="29"/>
    <x v="311"/>
    <x v="161"/>
    <x v="15"/>
    <x v="1"/>
    <x v="0"/>
    <x v="161"/>
    <x v="161"/>
    <x v="491"/>
  </r>
  <r>
    <x v="4"/>
    <x v="31"/>
    <x v="1170"/>
    <x v="323"/>
    <x v="1275"/>
    <x v="39"/>
    <x v="1"/>
    <x v="0"/>
    <x v="8"/>
    <x v="8"/>
    <x v="0"/>
  </r>
  <r>
    <x v="4"/>
    <x v="31"/>
    <x v="1"/>
    <x v="305"/>
    <x v="22"/>
    <x v="40"/>
    <x v="1"/>
    <x v="0"/>
    <x v="115"/>
    <x v="115"/>
    <x v="412"/>
  </r>
  <r>
    <x v="4"/>
    <x v="31"/>
    <x v="229"/>
    <x v="314"/>
    <x v="439"/>
    <x v="43"/>
    <x v="1"/>
    <x v="0"/>
    <x v="122"/>
    <x v="122"/>
    <x v="396"/>
  </r>
  <r>
    <x v="4"/>
    <x v="31"/>
    <x v="193"/>
    <x v="312"/>
    <x v="246"/>
    <x v="44"/>
    <x v="1"/>
    <x v="0"/>
    <x v="8"/>
    <x v="8"/>
    <x v="31"/>
  </r>
  <r>
    <x v="4"/>
    <x v="31"/>
    <x v="11"/>
    <x v="306"/>
    <x v="24"/>
    <x v="55"/>
    <x v="1"/>
    <x v="0"/>
    <x v="46"/>
    <x v="46"/>
    <x v="198"/>
  </r>
  <r>
    <x v="4"/>
    <x v="31"/>
    <x v="1129"/>
    <x v="317"/>
    <x v="912"/>
    <x v="65"/>
    <x v="1"/>
    <x v="0"/>
    <x v="32"/>
    <x v="32"/>
    <x v="18"/>
  </r>
  <r>
    <x v="4"/>
    <x v="31"/>
    <x v="1183"/>
    <x v="321"/>
    <x v="1074"/>
    <x v="87"/>
    <x v="1"/>
    <x v="0"/>
    <x v="92"/>
    <x v="92"/>
    <x v="312"/>
  </r>
  <r>
    <x v="4"/>
    <x v="31"/>
    <x v="1193"/>
    <x v="322"/>
    <x v="1075"/>
    <x v="117"/>
    <x v="1"/>
    <x v="0"/>
    <x v="32"/>
    <x v="32"/>
    <x v="89"/>
  </r>
  <r>
    <x v="4"/>
    <x v="31"/>
    <x v="15"/>
    <x v="307"/>
    <x v="64"/>
    <x v="124"/>
    <x v="1"/>
    <x v="0"/>
    <x v="74"/>
    <x v="74"/>
    <x v="199"/>
  </r>
  <r>
    <x v="4"/>
    <x v="31"/>
    <x v="1152"/>
    <x v="319"/>
    <x v="1056"/>
    <x v="133"/>
    <x v="1"/>
    <x v="0"/>
    <x v="60"/>
    <x v="60"/>
    <x v="267"/>
  </r>
  <r>
    <x v="4"/>
    <x v="31"/>
    <x v="41"/>
    <x v="310"/>
    <x v="158"/>
    <x v="145"/>
    <x v="1"/>
    <x v="0"/>
    <x v="11"/>
    <x v="11"/>
    <x v="43"/>
  </r>
  <r>
    <x v="4"/>
    <x v="31"/>
    <x v="43"/>
    <x v="309"/>
    <x v="136"/>
    <x v="172"/>
    <x v="1"/>
    <x v="0"/>
    <x v="25"/>
    <x v="25"/>
    <x v="121"/>
  </r>
  <r>
    <x v="4"/>
    <x v="31"/>
    <x v="1157"/>
    <x v="318"/>
    <x v="969"/>
    <x v="196"/>
    <x v="1"/>
    <x v="0"/>
    <x v="39"/>
    <x v="39"/>
    <x v="97"/>
  </r>
  <r>
    <x v="4"/>
    <x v="31"/>
    <x v="471"/>
    <x v="313"/>
    <x v="299"/>
    <x v="361"/>
    <x v="1"/>
    <x v="0"/>
    <x v="77"/>
    <x v="77"/>
    <x v="206"/>
  </r>
  <r>
    <x v="4"/>
    <x v="31"/>
    <x v="887"/>
    <x v="320"/>
    <x v="1058"/>
    <x v="372"/>
    <x v="1"/>
    <x v="0"/>
    <x v="83"/>
    <x v="83"/>
    <x v="280"/>
  </r>
  <r>
    <x v="4"/>
    <x v="31"/>
    <x v="841"/>
    <x v="316"/>
    <x v="880"/>
    <x v="377"/>
    <x v="1"/>
    <x v="0"/>
    <x v="145"/>
    <x v="145"/>
    <x v="453"/>
  </r>
  <r>
    <x v="4"/>
    <x v="31"/>
    <x v="709"/>
    <x v="315"/>
    <x v="642"/>
    <x v="438"/>
    <x v="1"/>
    <x v="0"/>
    <x v="25"/>
    <x v="25"/>
    <x v="89"/>
  </r>
  <r>
    <x v="4"/>
    <x v="31"/>
    <x v="575"/>
    <x v="521"/>
    <x v="517"/>
    <x v="481"/>
    <x v="1"/>
    <x v="0"/>
    <x v="25"/>
    <x v="25"/>
    <x v="0"/>
  </r>
  <r>
    <x v="4"/>
    <x v="31"/>
    <x v="788"/>
    <x v="524"/>
    <x v="810"/>
    <x v="489"/>
    <x v="1"/>
    <x v="0"/>
    <x v="18"/>
    <x v="18"/>
    <x v="41"/>
  </r>
  <r>
    <x v="4"/>
    <x v="31"/>
    <x v="1079"/>
    <x v="526"/>
    <x v="1309"/>
    <x v="496"/>
    <x v="0"/>
    <x v="0"/>
    <x v="0"/>
    <x v="0"/>
    <x v="0"/>
  </r>
  <r>
    <x v="4"/>
    <x v="31"/>
    <x v="845"/>
    <x v="525"/>
    <x v="917"/>
    <x v="539"/>
    <x v="1"/>
    <x v="0"/>
    <x v="11"/>
    <x v="11"/>
    <x v="18"/>
  </r>
  <r>
    <x v="4"/>
    <x v="31"/>
    <x v="642"/>
    <x v="522"/>
    <x v="542"/>
    <x v="615"/>
    <x v="1"/>
    <x v="0"/>
    <x v="29"/>
    <x v="29"/>
    <x v="0"/>
  </r>
  <r>
    <x v="4"/>
    <x v="31"/>
    <x v="735"/>
    <x v="834"/>
    <x v="676"/>
    <x v="689"/>
    <x v="1"/>
    <x v="0"/>
    <x v="25"/>
    <x v="25"/>
    <x v="108"/>
  </r>
  <r>
    <x v="4"/>
    <x v="31"/>
    <x v="320"/>
    <x v="850"/>
    <x v="5"/>
    <x v="701"/>
    <x v="1"/>
    <x v="0"/>
    <x v="11"/>
    <x v="11"/>
    <x v="18"/>
  </r>
  <r>
    <x v="4"/>
    <x v="31"/>
    <x v="485"/>
    <x v="874"/>
    <x v="282"/>
    <x v="714"/>
    <x v="1"/>
    <x v="0"/>
    <x v="95"/>
    <x v="95"/>
    <x v="291"/>
  </r>
  <r>
    <x v="4"/>
    <x v="31"/>
    <x v="806"/>
    <x v="964"/>
    <x v="830"/>
    <x v="771"/>
    <x v="1"/>
    <x v="0"/>
    <x v="37"/>
    <x v="37"/>
    <x v="88"/>
  </r>
  <r>
    <x v="4"/>
    <x v="31"/>
    <x v="744"/>
    <x v="988"/>
    <x v="680"/>
    <x v="786"/>
    <x v="1"/>
    <x v="0"/>
    <x v="15"/>
    <x v="15"/>
    <x v="40"/>
  </r>
  <r>
    <x v="4"/>
    <x v="31"/>
    <x v="1119"/>
    <x v="1005"/>
    <x v="1368"/>
    <x v="796"/>
    <x v="1"/>
    <x v="0"/>
    <x v="64"/>
    <x v="64"/>
    <x v="191"/>
  </r>
  <r>
    <x v="4"/>
    <x v="31"/>
    <x v="454"/>
    <x v="1018"/>
    <x v="261"/>
    <x v="802"/>
    <x v="1"/>
    <x v="0"/>
    <x v="11"/>
    <x v="11"/>
    <x v="0"/>
  </r>
  <r>
    <x v="4"/>
    <x v="31"/>
    <x v="599"/>
    <x v="1019"/>
    <x v="507"/>
    <x v="803"/>
    <x v="1"/>
    <x v="0"/>
    <x v="44"/>
    <x v="44"/>
    <x v="166"/>
  </r>
  <r>
    <x v="4"/>
    <x v="31"/>
    <x v="653"/>
    <x v="1116"/>
    <x v="597"/>
    <x v="861"/>
    <x v="1"/>
    <x v="0"/>
    <x v="80"/>
    <x v="80"/>
    <x v="248"/>
  </r>
  <r>
    <x v="4"/>
    <x v="31"/>
    <x v="606"/>
    <x v="1153"/>
    <x v="495"/>
    <x v="885"/>
    <x v="1"/>
    <x v="0"/>
    <x v="58"/>
    <x v="58"/>
    <x v="231"/>
  </r>
  <r>
    <x v="4"/>
    <x v="31"/>
    <x v="757"/>
    <x v="1154"/>
    <x v="760"/>
    <x v="885"/>
    <x v="1"/>
    <x v="0"/>
    <x v="112"/>
    <x v="112"/>
    <x v="395"/>
  </r>
  <r>
    <x v="4"/>
    <x v="31"/>
    <x v="608"/>
    <x v="1181"/>
    <x v="471"/>
    <x v="901"/>
    <x v="1"/>
    <x v="0"/>
    <x v="25"/>
    <x v="25"/>
    <x v="96"/>
  </r>
  <r>
    <x v="4"/>
    <x v="31"/>
    <x v="933"/>
    <x v="1270"/>
    <x v="964"/>
    <x v="946"/>
    <x v="1"/>
    <x v="0"/>
    <x v="25"/>
    <x v="25"/>
    <x v="40"/>
  </r>
  <r>
    <x v="4"/>
    <x v="0"/>
    <x v="264"/>
    <x v="17"/>
    <x v="711"/>
    <x v="0"/>
    <x v="1"/>
    <x v="0"/>
    <x v="59"/>
    <x v="59"/>
    <x v="152"/>
  </r>
  <r>
    <x v="4"/>
    <x v="0"/>
    <x v="214"/>
    <x v="11"/>
    <x v="395"/>
    <x v="41"/>
    <x v="1"/>
    <x v="0"/>
    <x v="101"/>
    <x v="101"/>
    <x v="358"/>
  </r>
  <r>
    <x v="4"/>
    <x v="0"/>
    <x v="244"/>
    <x v="14"/>
    <x v="522"/>
    <x v="85"/>
    <x v="1"/>
    <x v="0"/>
    <x v="120"/>
    <x v="120"/>
    <x v="356"/>
  </r>
  <r>
    <x v="4"/>
    <x v="0"/>
    <x v="1151"/>
    <x v="29"/>
    <x v="1018"/>
    <x v="119"/>
    <x v="1"/>
    <x v="0"/>
    <x v="13"/>
    <x v="13"/>
    <x v="0"/>
  </r>
  <r>
    <x v="4"/>
    <x v="0"/>
    <x v="37"/>
    <x v="0"/>
    <x v="169"/>
    <x v="120"/>
    <x v="1"/>
    <x v="0"/>
    <x v="61"/>
    <x v="61"/>
    <x v="207"/>
  </r>
  <r>
    <x v="4"/>
    <x v="0"/>
    <x v="280"/>
    <x v="477"/>
    <x v="725"/>
    <x v="149"/>
    <x v="1"/>
    <x v="0"/>
    <x v="46"/>
    <x v="46"/>
    <x v="152"/>
  </r>
  <r>
    <x v="4"/>
    <x v="0"/>
    <x v="21"/>
    <x v="1"/>
    <x v="51"/>
    <x v="160"/>
    <x v="1"/>
    <x v="0"/>
    <x v="19"/>
    <x v="19"/>
    <x v="68"/>
  </r>
  <r>
    <x v="4"/>
    <x v="0"/>
    <x v="22"/>
    <x v="2"/>
    <x v="86"/>
    <x v="160"/>
    <x v="1"/>
    <x v="0"/>
    <x v="189"/>
    <x v="189"/>
    <x v="514"/>
  </r>
  <r>
    <x v="4"/>
    <x v="0"/>
    <x v="282"/>
    <x v="15"/>
    <x v="698"/>
    <x v="185"/>
    <x v="1"/>
    <x v="0"/>
    <x v="36"/>
    <x v="36"/>
    <x v="110"/>
  </r>
  <r>
    <x v="4"/>
    <x v="0"/>
    <x v="284"/>
    <x v="20"/>
    <x v="764"/>
    <x v="197"/>
    <x v="1"/>
    <x v="0"/>
    <x v="46"/>
    <x v="46"/>
    <x v="179"/>
  </r>
  <r>
    <x v="4"/>
    <x v="0"/>
    <x v="687"/>
    <x v="19"/>
    <x v="750"/>
    <x v="219"/>
    <x v="1"/>
    <x v="0"/>
    <x v="23"/>
    <x v="23"/>
    <x v="87"/>
  </r>
  <r>
    <x v="4"/>
    <x v="0"/>
    <x v="567"/>
    <x v="13"/>
    <x v="511"/>
    <x v="262"/>
    <x v="1"/>
    <x v="0"/>
    <x v="42"/>
    <x v="42"/>
    <x v="102"/>
  </r>
  <r>
    <x v="4"/>
    <x v="0"/>
    <x v="692"/>
    <x v="22"/>
    <x v="783"/>
    <x v="294"/>
    <x v="1"/>
    <x v="0"/>
    <x v="101"/>
    <x v="101"/>
    <x v="373"/>
  </r>
  <r>
    <x v="4"/>
    <x v="0"/>
    <x v="665"/>
    <x v="475"/>
    <x v="613"/>
    <x v="301"/>
    <x v="1"/>
    <x v="0"/>
    <x v="203"/>
    <x v="203"/>
    <x v="542"/>
  </r>
  <r>
    <x v="4"/>
    <x v="0"/>
    <x v="693"/>
    <x v="18"/>
    <x v="712"/>
    <x v="301"/>
    <x v="1"/>
    <x v="0"/>
    <x v="86"/>
    <x v="86"/>
    <x v="296"/>
  </r>
  <r>
    <x v="4"/>
    <x v="0"/>
    <x v="694"/>
    <x v="23"/>
    <x v="784"/>
    <x v="301"/>
    <x v="1"/>
    <x v="0"/>
    <x v="34"/>
    <x v="34"/>
    <x v="152"/>
  </r>
  <r>
    <x v="4"/>
    <x v="0"/>
    <x v="469"/>
    <x v="6"/>
    <x v="284"/>
    <x v="303"/>
    <x v="1"/>
    <x v="0"/>
    <x v="44"/>
    <x v="44"/>
    <x v="147"/>
  </r>
  <r>
    <x v="4"/>
    <x v="0"/>
    <x v="882"/>
    <x v="479"/>
    <x v="1016"/>
    <x v="329"/>
    <x v="1"/>
    <x v="0"/>
    <x v="66"/>
    <x v="66"/>
    <x v="268"/>
  </r>
  <r>
    <x v="4"/>
    <x v="0"/>
    <x v="951"/>
    <x v="32"/>
    <x v="1254"/>
    <x v="346"/>
    <x v="1"/>
    <x v="0"/>
    <x v="23"/>
    <x v="23"/>
    <x v="13"/>
  </r>
  <r>
    <x v="4"/>
    <x v="0"/>
    <x v="472"/>
    <x v="7"/>
    <x v="286"/>
    <x v="366"/>
    <x v="1"/>
    <x v="0"/>
    <x v="64"/>
    <x v="64"/>
    <x v="260"/>
  </r>
  <r>
    <x v="4"/>
    <x v="0"/>
    <x v="889"/>
    <x v="30"/>
    <x v="1043"/>
    <x v="395"/>
    <x v="1"/>
    <x v="0"/>
    <x v="40"/>
    <x v="40"/>
    <x v="113"/>
  </r>
  <r>
    <x v="4"/>
    <x v="0"/>
    <x v="385"/>
    <x v="4"/>
    <x v="182"/>
    <x v="397"/>
    <x v="1"/>
    <x v="0"/>
    <x v="170"/>
    <x v="170"/>
    <x v="507"/>
  </r>
  <r>
    <x v="4"/>
    <x v="0"/>
    <x v="891"/>
    <x v="28"/>
    <x v="982"/>
    <x v="429"/>
    <x v="1"/>
    <x v="0"/>
    <x v="23"/>
    <x v="23"/>
    <x v="68"/>
  </r>
  <r>
    <x v="4"/>
    <x v="0"/>
    <x v="714"/>
    <x v="24"/>
    <x v="798"/>
    <x v="472"/>
    <x v="1"/>
    <x v="0"/>
    <x v="66"/>
    <x v="66"/>
    <x v="185"/>
  </r>
  <r>
    <x v="4"/>
    <x v="0"/>
    <x v="392"/>
    <x v="3"/>
    <x v="141"/>
    <x v="474"/>
    <x v="1"/>
    <x v="0"/>
    <x v="8"/>
    <x v="8"/>
    <x v="0"/>
  </r>
  <r>
    <x v="4"/>
    <x v="0"/>
    <x v="975"/>
    <x v="481"/>
    <x v="1237"/>
    <x v="477"/>
    <x v="1"/>
    <x v="0"/>
    <x v="48"/>
    <x v="48"/>
    <x v="134"/>
  </r>
  <r>
    <x v="4"/>
    <x v="0"/>
    <x v="896"/>
    <x v="480"/>
    <x v="1019"/>
    <x v="483"/>
    <x v="1"/>
    <x v="0"/>
    <x v="13"/>
    <x v="13"/>
    <x v="60"/>
  </r>
  <r>
    <x v="4"/>
    <x v="0"/>
    <x v="789"/>
    <x v="25"/>
    <x v="844"/>
    <x v="498"/>
    <x v="1"/>
    <x v="0"/>
    <x v="8"/>
    <x v="8"/>
    <x v="0"/>
  </r>
  <r>
    <x v="4"/>
    <x v="0"/>
    <x v="478"/>
    <x v="9"/>
    <x v="313"/>
    <x v="510"/>
    <x v="1"/>
    <x v="0"/>
    <x v="8"/>
    <x v="8"/>
    <x v="18"/>
  </r>
  <r>
    <x v="4"/>
    <x v="0"/>
    <x v="401"/>
    <x v="828"/>
    <x v="216"/>
    <x v="547"/>
    <x v="1"/>
    <x v="0"/>
    <x v="36"/>
    <x v="36"/>
    <x v="109"/>
  </r>
  <r>
    <x v="4"/>
    <x v="0"/>
    <x v="720"/>
    <x v="21"/>
    <x v="780"/>
    <x v="552"/>
    <x v="1"/>
    <x v="0"/>
    <x v="13"/>
    <x v="13"/>
    <x v="8"/>
  </r>
  <r>
    <x v="4"/>
    <x v="0"/>
    <x v="721"/>
    <x v="16"/>
    <x v="701"/>
    <x v="554"/>
    <x v="1"/>
    <x v="0"/>
    <x v="46"/>
    <x v="46"/>
    <x v="149"/>
  </r>
  <r>
    <x v="4"/>
    <x v="0"/>
    <x v="583"/>
    <x v="12"/>
    <x v="510"/>
    <x v="562"/>
    <x v="1"/>
    <x v="0"/>
    <x v="134"/>
    <x v="134"/>
    <x v="428"/>
  </r>
  <r>
    <x v="4"/>
    <x v="0"/>
    <x v="848"/>
    <x v="26"/>
    <x v="888"/>
    <x v="583"/>
    <x v="1"/>
    <x v="0"/>
    <x v="8"/>
    <x v="8"/>
    <x v="0"/>
  </r>
  <r>
    <x v="4"/>
    <x v="0"/>
    <x v="999"/>
    <x v="31"/>
    <x v="1171"/>
    <x v="613"/>
    <x v="1"/>
    <x v="0"/>
    <x v="23"/>
    <x v="23"/>
    <x v="13"/>
  </r>
  <r>
    <x v="4"/>
    <x v="0"/>
    <x v="727"/>
    <x v="476"/>
    <x v="709"/>
    <x v="615"/>
    <x v="1"/>
    <x v="0"/>
    <x v="23"/>
    <x v="23"/>
    <x v="21"/>
  </r>
  <r>
    <x v="4"/>
    <x v="0"/>
    <x v="451"/>
    <x v="5"/>
    <x v="238"/>
    <x v="639"/>
    <x v="0"/>
    <x v="0"/>
    <x v="0"/>
    <x v="0"/>
    <x v="0"/>
  </r>
  <r>
    <x v="4"/>
    <x v="0"/>
    <x v="851"/>
    <x v="27"/>
    <x v="905"/>
    <x v="656"/>
    <x v="1"/>
    <x v="0"/>
    <x v="114"/>
    <x v="114"/>
    <x v="397"/>
  </r>
  <r>
    <x v="4"/>
    <x v="0"/>
    <x v="482"/>
    <x v="10"/>
    <x v="322"/>
    <x v="662"/>
    <x v="1"/>
    <x v="0"/>
    <x v="46"/>
    <x v="46"/>
    <x v="180"/>
  </r>
  <r>
    <x v="4"/>
    <x v="0"/>
    <x v="852"/>
    <x v="478"/>
    <x v="903"/>
    <x v="662"/>
    <x v="1"/>
    <x v="0"/>
    <x v="42"/>
    <x v="42"/>
    <x v="48"/>
  </r>
  <r>
    <x v="4"/>
    <x v="0"/>
    <x v="483"/>
    <x v="8"/>
    <x v="290"/>
    <x v="676"/>
    <x v="1"/>
    <x v="0"/>
    <x v="23"/>
    <x v="23"/>
    <x v="102"/>
  </r>
  <r>
    <x v="4"/>
    <x v="0"/>
    <x v="486"/>
    <x v="880"/>
    <x v="319"/>
    <x v="718"/>
    <x v="1"/>
    <x v="0"/>
    <x v="21"/>
    <x v="21"/>
    <x v="87"/>
  </r>
  <r>
    <x v="4"/>
    <x v="0"/>
    <x v="412"/>
    <x v="918"/>
    <x v="167"/>
    <x v="743"/>
    <x v="1"/>
    <x v="0"/>
    <x v="23"/>
    <x v="23"/>
    <x v="87"/>
  </r>
  <r>
    <x v="4"/>
    <x v="0"/>
    <x v="858"/>
    <x v="927"/>
    <x v="936"/>
    <x v="748"/>
    <x v="1"/>
    <x v="0"/>
    <x v="59"/>
    <x v="59"/>
    <x v="200"/>
  </r>
  <r>
    <x v="4"/>
    <x v="0"/>
    <x v="860"/>
    <x v="978"/>
    <x v="935"/>
    <x v="780"/>
    <x v="1"/>
    <x v="0"/>
    <x v="53"/>
    <x v="53"/>
    <x v="255"/>
  </r>
  <r>
    <x v="4"/>
    <x v="0"/>
    <x v="755"/>
    <x v="1128"/>
    <x v="689"/>
    <x v="870"/>
    <x v="0"/>
    <x v="0"/>
    <x v="0"/>
    <x v="0"/>
    <x v="26"/>
  </r>
  <r>
    <x v="4"/>
    <x v="0"/>
    <x v="557"/>
    <x v="1218"/>
    <x v="421"/>
    <x v="919"/>
    <x v="1"/>
    <x v="0"/>
    <x v="40"/>
    <x v="40"/>
    <x v="83"/>
  </r>
  <r>
    <x v="4"/>
    <x v="0"/>
    <x v="872"/>
    <x v="1219"/>
    <x v="886"/>
    <x v="919"/>
    <x v="1"/>
    <x v="0"/>
    <x v="23"/>
    <x v="23"/>
    <x v="92"/>
  </r>
  <r>
    <x v="4"/>
    <x v="0"/>
    <x v="775"/>
    <x v="1293"/>
    <x v="700"/>
    <x v="956"/>
    <x v="0"/>
    <x v="0"/>
    <x v="0"/>
    <x v="0"/>
    <x v="0"/>
  </r>
  <r>
    <x v="4"/>
    <x v="0"/>
    <x v="1059"/>
    <x v="1302"/>
    <x v="1289"/>
    <x v="963"/>
    <x v="0"/>
    <x v="0"/>
    <x v="0"/>
    <x v="0"/>
    <x v="0"/>
  </r>
  <r>
    <x v="4"/>
    <x v="51"/>
    <x v="7"/>
    <x v="449"/>
    <x v="105"/>
    <x v="16"/>
    <x v="1"/>
    <x v="0"/>
    <x v="154"/>
    <x v="154"/>
    <x v="486"/>
  </r>
  <r>
    <x v="4"/>
    <x v="51"/>
    <x v="1126"/>
    <x v="459"/>
    <x v="922"/>
    <x v="16"/>
    <x v="1"/>
    <x v="0"/>
    <x v="19"/>
    <x v="19"/>
    <x v="64"/>
  </r>
  <r>
    <x v="4"/>
    <x v="51"/>
    <x v="238"/>
    <x v="451"/>
    <x v="520"/>
    <x v="22"/>
    <x v="1"/>
    <x v="0"/>
    <x v="23"/>
    <x v="23"/>
    <x v="73"/>
  </r>
  <r>
    <x v="4"/>
    <x v="51"/>
    <x v="1149"/>
    <x v="461"/>
    <x v="1015"/>
    <x v="100"/>
    <x v="1"/>
    <x v="0"/>
    <x v="86"/>
    <x v="86"/>
    <x v="330"/>
  </r>
  <r>
    <x v="4"/>
    <x v="51"/>
    <x v="23"/>
    <x v="448"/>
    <x v="77"/>
    <x v="160"/>
    <x v="1"/>
    <x v="0"/>
    <x v="32"/>
    <x v="32"/>
    <x v="104"/>
  </r>
  <r>
    <x v="4"/>
    <x v="51"/>
    <x v="1155"/>
    <x v="460"/>
    <x v="981"/>
    <x v="163"/>
    <x v="1"/>
    <x v="0"/>
    <x v="44"/>
    <x v="44"/>
    <x v="240"/>
  </r>
  <r>
    <x v="4"/>
    <x v="51"/>
    <x v="1228"/>
    <x v="463"/>
    <x v="1313"/>
    <x v="165"/>
    <x v="1"/>
    <x v="0"/>
    <x v="101"/>
    <x v="101"/>
    <x v="346"/>
  </r>
  <r>
    <x v="4"/>
    <x v="51"/>
    <x v="253"/>
    <x v="453"/>
    <x v="545"/>
    <x v="166"/>
    <x v="1"/>
    <x v="0"/>
    <x v="36"/>
    <x v="36"/>
    <x v="97"/>
  </r>
  <r>
    <x v="4"/>
    <x v="51"/>
    <x v="254"/>
    <x v="452"/>
    <x v="544"/>
    <x v="167"/>
    <x v="1"/>
    <x v="0"/>
    <x v="73"/>
    <x v="73"/>
    <x v="297"/>
  </r>
  <r>
    <x v="4"/>
    <x v="51"/>
    <x v="1140"/>
    <x v="458"/>
    <x v="909"/>
    <x v="183"/>
    <x v="1"/>
    <x v="0"/>
    <x v="40"/>
    <x v="40"/>
    <x v="120"/>
  </r>
  <r>
    <x v="4"/>
    <x v="51"/>
    <x v="780"/>
    <x v="457"/>
    <x v="852"/>
    <x v="221"/>
    <x v="1"/>
    <x v="0"/>
    <x v="23"/>
    <x v="23"/>
    <x v="40"/>
  </r>
  <r>
    <x v="4"/>
    <x v="51"/>
    <x v="781"/>
    <x v="456"/>
    <x v="836"/>
    <x v="313"/>
    <x v="1"/>
    <x v="0"/>
    <x v="48"/>
    <x v="48"/>
    <x v="180"/>
  </r>
  <r>
    <x v="4"/>
    <x v="51"/>
    <x v="1076"/>
    <x v="464"/>
    <x v="1331"/>
    <x v="355"/>
    <x v="1"/>
    <x v="0"/>
    <x v="77"/>
    <x v="77"/>
    <x v="325"/>
  </r>
  <r>
    <x v="4"/>
    <x v="51"/>
    <x v="972"/>
    <x v="462"/>
    <x v="1100"/>
    <x v="449"/>
    <x v="1"/>
    <x v="0"/>
    <x v="36"/>
    <x v="36"/>
    <x v="150"/>
  </r>
  <r>
    <x v="4"/>
    <x v="51"/>
    <x v="711"/>
    <x v="454"/>
    <x v="688"/>
    <x v="450"/>
    <x v="1"/>
    <x v="0"/>
    <x v="13"/>
    <x v="13"/>
    <x v="40"/>
  </r>
  <r>
    <x v="4"/>
    <x v="51"/>
    <x v="519"/>
    <x v="450"/>
    <x v="379"/>
    <x v="454"/>
    <x v="1"/>
    <x v="0"/>
    <x v="10"/>
    <x v="10"/>
    <x v="13"/>
  </r>
  <r>
    <x v="4"/>
    <x v="51"/>
    <x v="712"/>
    <x v="455"/>
    <x v="716"/>
    <x v="461"/>
    <x v="1"/>
    <x v="0"/>
    <x v="32"/>
    <x v="32"/>
    <x v="107"/>
  </r>
  <r>
    <x v="4"/>
    <x v="51"/>
    <x v="521"/>
    <x v="587"/>
    <x v="400"/>
    <x v="478"/>
    <x v="1"/>
    <x v="0"/>
    <x v="66"/>
    <x v="66"/>
    <x v="229"/>
  </r>
  <r>
    <x v="4"/>
    <x v="51"/>
    <x v="398"/>
    <x v="586"/>
    <x v="207"/>
    <x v="529"/>
    <x v="1"/>
    <x v="0"/>
    <x v="53"/>
    <x v="53"/>
    <x v="179"/>
  </r>
  <r>
    <x v="4"/>
    <x v="51"/>
    <x v="582"/>
    <x v="588"/>
    <x v="515"/>
    <x v="550"/>
    <x v="1"/>
    <x v="0"/>
    <x v="47"/>
    <x v="47"/>
    <x v="145"/>
  </r>
  <r>
    <x v="4"/>
    <x v="51"/>
    <x v="902"/>
    <x v="592"/>
    <x v="1017"/>
    <x v="568"/>
    <x v="1"/>
    <x v="0"/>
    <x v="41"/>
    <x v="41"/>
    <x v="153"/>
  </r>
  <r>
    <x v="4"/>
    <x v="51"/>
    <x v="828"/>
    <x v="589"/>
    <x v="877"/>
    <x v="569"/>
    <x v="1"/>
    <x v="0"/>
    <x v="32"/>
    <x v="32"/>
    <x v="116"/>
  </r>
  <r>
    <x v="4"/>
    <x v="51"/>
    <x v="846"/>
    <x v="590"/>
    <x v="916"/>
    <x v="573"/>
    <x v="1"/>
    <x v="0"/>
    <x v="167"/>
    <x v="167"/>
    <x v="495"/>
  </r>
  <r>
    <x v="4"/>
    <x v="51"/>
    <x v="849"/>
    <x v="591"/>
    <x v="915"/>
    <x v="604"/>
    <x v="1"/>
    <x v="0"/>
    <x v="19"/>
    <x v="19"/>
    <x v="60"/>
  </r>
  <r>
    <x v="4"/>
    <x v="51"/>
    <x v="317"/>
    <x v="585"/>
    <x v="104"/>
    <x v="642"/>
    <x v="1"/>
    <x v="0"/>
    <x v="36"/>
    <x v="36"/>
    <x v="152"/>
  </r>
  <r>
    <x v="4"/>
    <x v="51"/>
    <x v="907"/>
    <x v="848"/>
    <x v="1008"/>
    <x v="696"/>
    <x v="1"/>
    <x v="0"/>
    <x v="27"/>
    <x v="27"/>
    <x v="49"/>
  </r>
  <r>
    <x v="4"/>
    <x v="51"/>
    <x v="601"/>
    <x v="1031"/>
    <x v="523"/>
    <x v="810"/>
    <x v="1"/>
    <x v="0"/>
    <x v="15"/>
    <x v="15"/>
    <x v="13"/>
  </r>
  <r>
    <x v="4"/>
    <x v="51"/>
    <x v="1088"/>
    <x v="1034"/>
    <x v="1335"/>
    <x v="811"/>
    <x v="1"/>
    <x v="0"/>
    <x v="36"/>
    <x v="36"/>
    <x v="108"/>
  </r>
  <r>
    <x v="4"/>
    <x v="51"/>
    <x v="602"/>
    <x v="1069"/>
    <x v="514"/>
    <x v="829"/>
    <x v="1"/>
    <x v="0"/>
    <x v="23"/>
    <x v="23"/>
    <x v="46"/>
  </r>
  <r>
    <x v="4"/>
    <x v="51"/>
    <x v="812"/>
    <x v="1097"/>
    <x v="826"/>
    <x v="846"/>
    <x v="1"/>
    <x v="0"/>
    <x v="13"/>
    <x v="13"/>
    <x v="38"/>
  </r>
  <r>
    <x v="4"/>
    <x v="51"/>
    <x v="1044"/>
    <x v="1207"/>
    <x v="1091"/>
    <x v="914"/>
    <x v="1"/>
    <x v="0"/>
    <x v="19"/>
    <x v="19"/>
    <x v="40"/>
  </r>
  <r>
    <x v="4"/>
    <x v="51"/>
    <x v="873"/>
    <x v="1265"/>
    <x v="906"/>
    <x v="943"/>
    <x v="1"/>
    <x v="0"/>
    <x v="27"/>
    <x v="27"/>
    <x v="99"/>
  </r>
  <r>
    <x v="4"/>
    <x v="51"/>
    <x v="356"/>
    <x v="1266"/>
    <x v="125"/>
    <x v="944"/>
    <x v="1"/>
    <x v="0"/>
    <x v="27"/>
    <x v="27"/>
    <x v="69"/>
  </r>
  <r>
    <x v="4"/>
    <x v="14"/>
    <x v="5"/>
    <x v="105"/>
    <x v="70"/>
    <x v="18"/>
    <x v="1"/>
    <x v="0"/>
    <x v="59"/>
    <x v="59"/>
    <x v="242"/>
  </r>
  <r>
    <x v="4"/>
    <x v="14"/>
    <x v="246"/>
    <x v="117"/>
    <x v="552"/>
    <x v="20"/>
    <x v="1"/>
    <x v="0"/>
    <x v="23"/>
    <x v="23"/>
    <x v="39"/>
  </r>
  <r>
    <x v="4"/>
    <x v="14"/>
    <x v="1142"/>
    <x v="124"/>
    <x v="1012"/>
    <x v="21"/>
    <x v="1"/>
    <x v="0"/>
    <x v="23"/>
    <x v="23"/>
    <x v="70"/>
  </r>
  <r>
    <x v="4"/>
    <x v="14"/>
    <x v="12"/>
    <x v="108"/>
    <x v="106"/>
    <x v="59"/>
    <x v="1"/>
    <x v="0"/>
    <x v="46"/>
    <x v="46"/>
    <x v="185"/>
  </r>
  <r>
    <x v="4"/>
    <x v="14"/>
    <x v="1188"/>
    <x v="126"/>
    <x v="1119"/>
    <x v="105"/>
    <x v="1"/>
    <x v="0"/>
    <x v="48"/>
    <x v="48"/>
    <x v="21"/>
  </r>
  <r>
    <x v="4"/>
    <x v="14"/>
    <x v="275"/>
    <x v="120"/>
    <x v="661"/>
    <x v="115"/>
    <x v="1"/>
    <x v="0"/>
    <x v="82"/>
    <x v="82"/>
    <x v="346"/>
  </r>
  <r>
    <x v="4"/>
    <x v="14"/>
    <x v="14"/>
    <x v="107"/>
    <x v="100"/>
    <x v="122"/>
    <x v="0"/>
    <x v="0"/>
    <x v="0"/>
    <x v="0"/>
    <x v="0"/>
  </r>
  <r>
    <x v="4"/>
    <x v="14"/>
    <x v="1230"/>
    <x v="131"/>
    <x v="1346"/>
    <x v="123"/>
    <x v="1"/>
    <x v="0"/>
    <x v="42"/>
    <x v="42"/>
    <x v="87"/>
  </r>
  <r>
    <x v="4"/>
    <x v="14"/>
    <x v="203"/>
    <x v="113"/>
    <x v="285"/>
    <x v="136"/>
    <x v="1"/>
    <x v="0"/>
    <x v="66"/>
    <x v="66"/>
    <x v="286"/>
  </r>
  <r>
    <x v="4"/>
    <x v="14"/>
    <x v="232"/>
    <x v="115"/>
    <x v="425"/>
    <x v="156"/>
    <x v="1"/>
    <x v="0"/>
    <x v="36"/>
    <x v="36"/>
    <x v="125"/>
  </r>
  <r>
    <x v="4"/>
    <x v="14"/>
    <x v="1137"/>
    <x v="122"/>
    <x v="926"/>
    <x v="168"/>
    <x v="1"/>
    <x v="0"/>
    <x v="42"/>
    <x v="42"/>
    <x v="212"/>
  </r>
  <r>
    <x v="4"/>
    <x v="14"/>
    <x v="463"/>
    <x v="112"/>
    <x v="283"/>
    <x v="224"/>
    <x v="1"/>
    <x v="0"/>
    <x v="81"/>
    <x v="81"/>
    <x v="278"/>
  </r>
  <r>
    <x v="4"/>
    <x v="14"/>
    <x v="510"/>
    <x v="114"/>
    <x v="399"/>
    <x v="228"/>
    <x v="1"/>
    <x v="0"/>
    <x v="42"/>
    <x v="42"/>
    <x v="87"/>
  </r>
  <r>
    <x v="4"/>
    <x v="14"/>
    <x v="946"/>
    <x v="129"/>
    <x v="1283"/>
    <x v="247"/>
    <x v="1"/>
    <x v="0"/>
    <x v="23"/>
    <x v="23"/>
    <x v="0"/>
  </r>
  <r>
    <x v="4"/>
    <x v="14"/>
    <x v="298"/>
    <x v="104"/>
    <x v="20"/>
    <x v="280"/>
    <x v="1"/>
    <x v="0"/>
    <x v="136"/>
    <x v="136"/>
    <x v="382"/>
  </r>
  <r>
    <x v="4"/>
    <x v="14"/>
    <x v="878"/>
    <x v="123"/>
    <x v="1011"/>
    <x v="293"/>
    <x v="1"/>
    <x v="0"/>
    <x v="86"/>
    <x v="86"/>
    <x v="329"/>
  </r>
  <r>
    <x v="4"/>
    <x v="14"/>
    <x v="695"/>
    <x v="121"/>
    <x v="792"/>
    <x v="307"/>
    <x v="1"/>
    <x v="0"/>
    <x v="77"/>
    <x v="77"/>
    <x v="242"/>
  </r>
  <r>
    <x v="4"/>
    <x v="14"/>
    <x v="303"/>
    <x v="106"/>
    <x v="84"/>
    <x v="373"/>
    <x v="1"/>
    <x v="0"/>
    <x v="23"/>
    <x v="23"/>
    <x v="133"/>
  </r>
  <r>
    <x v="4"/>
    <x v="14"/>
    <x v="384"/>
    <x v="109"/>
    <x v="218"/>
    <x v="382"/>
    <x v="1"/>
    <x v="0"/>
    <x v="85"/>
    <x v="85"/>
    <x v="329"/>
  </r>
  <r>
    <x v="4"/>
    <x v="14"/>
    <x v="573"/>
    <x v="116"/>
    <x v="518"/>
    <x v="422"/>
    <x v="1"/>
    <x v="0"/>
    <x v="53"/>
    <x v="53"/>
    <x v="260"/>
  </r>
  <r>
    <x v="4"/>
    <x v="14"/>
    <x v="895"/>
    <x v="125"/>
    <x v="1057"/>
    <x v="443"/>
    <x v="1"/>
    <x v="0"/>
    <x v="79"/>
    <x v="79"/>
    <x v="294"/>
  </r>
  <r>
    <x v="4"/>
    <x v="14"/>
    <x v="447"/>
    <x v="111"/>
    <x v="264"/>
    <x v="456"/>
    <x v="1"/>
    <x v="0"/>
    <x v="59"/>
    <x v="59"/>
    <x v="212"/>
  </r>
  <r>
    <x v="4"/>
    <x v="14"/>
    <x v="1080"/>
    <x v="130"/>
    <x v="1332"/>
    <x v="537"/>
    <x v="1"/>
    <x v="0"/>
    <x v="23"/>
    <x v="23"/>
    <x v="0"/>
  </r>
  <r>
    <x v="4"/>
    <x v="14"/>
    <x v="672"/>
    <x v="118"/>
    <x v="611"/>
    <x v="571"/>
    <x v="1"/>
    <x v="0"/>
    <x v="27"/>
    <x v="27"/>
    <x v="40"/>
  </r>
  <r>
    <x v="4"/>
    <x v="14"/>
    <x v="402"/>
    <x v="110"/>
    <x v="223"/>
    <x v="587"/>
    <x v="1"/>
    <x v="0"/>
    <x v="36"/>
    <x v="36"/>
    <x v="0"/>
  </r>
  <r>
    <x v="4"/>
    <x v="14"/>
    <x v="674"/>
    <x v="119"/>
    <x v="626"/>
    <x v="603"/>
    <x v="1"/>
    <x v="0"/>
    <x v="42"/>
    <x v="42"/>
    <x v="128"/>
  </r>
  <r>
    <x v="4"/>
    <x v="14"/>
    <x v="997"/>
    <x v="128"/>
    <x v="1130"/>
    <x v="608"/>
    <x v="1"/>
    <x v="0"/>
    <x v="46"/>
    <x v="46"/>
    <x v="212"/>
  </r>
  <r>
    <x v="4"/>
    <x v="14"/>
    <x v="1000"/>
    <x v="127"/>
    <x v="1125"/>
    <x v="639"/>
    <x v="1"/>
    <x v="0"/>
    <x v="23"/>
    <x v="23"/>
    <x v="45"/>
  </r>
  <r>
    <x v="4"/>
    <x v="14"/>
    <x v="1006"/>
    <x v="853"/>
    <x v="1123"/>
    <x v="706"/>
    <x v="1"/>
    <x v="0"/>
    <x v="81"/>
    <x v="81"/>
    <x v="242"/>
  </r>
  <r>
    <x v="4"/>
    <x v="14"/>
    <x v="592"/>
    <x v="885"/>
    <x v="512"/>
    <x v="722"/>
    <x v="1"/>
    <x v="0"/>
    <x v="47"/>
    <x v="47"/>
    <x v="121"/>
  </r>
  <r>
    <x v="4"/>
    <x v="14"/>
    <x v="1010"/>
    <x v="916"/>
    <x v="1291"/>
    <x v="741"/>
    <x v="1"/>
    <x v="0"/>
    <x v="66"/>
    <x v="66"/>
    <x v="249"/>
  </r>
  <r>
    <x v="4"/>
    <x v="14"/>
    <x v="324"/>
    <x v="929"/>
    <x v="99"/>
    <x v="749"/>
    <x v="1"/>
    <x v="0"/>
    <x v="46"/>
    <x v="46"/>
    <x v="242"/>
  </r>
  <r>
    <x v="4"/>
    <x v="14"/>
    <x v="1012"/>
    <x v="946"/>
    <x v="1255"/>
    <x v="762"/>
    <x v="1"/>
    <x v="0"/>
    <x v="42"/>
    <x v="42"/>
    <x v="170"/>
  </r>
  <r>
    <x v="4"/>
    <x v="14"/>
    <x v="1013"/>
    <x v="948"/>
    <x v="1253"/>
    <x v="764"/>
    <x v="1"/>
    <x v="0"/>
    <x v="23"/>
    <x v="23"/>
    <x v="0"/>
  </r>
  <r>
    <x v="4"/>
    <x v="14"/>
    <x v="534"/>
    <x v="1124"/>
    <x v="408"/>
    <x v="867"/>
    <x v="1"/>
    <x v="0"/>
    <x v="42"/>
    <x v="42"/>
    <x v="87"/>
  </r>
  <r>
    <x v="4"/>
    <x v="14"/>
    <x v="927"/>
    <x v="1138"/>
    <x v="1026"/>
    <x v="876"/>
    <x v="1"/>
    <x v="0"/>
    <x v="44"/>
    <x v="44"/>
    <x v="87"/>
  </r>
  <r>
    <x v="4"/>
    <x v="14"/>
    <x v="659"/>
    <x v="1259"/>
    <x v="595"/>
    <x v="939"/>
    <x v="1"/>
    <x v="0"/>
    <x v="19"/>
    <x v="19"/>
    <x v="13"/>
  </r>
  <r>
    <x v="4"/>
    <x v="8"/>
    <x v="215"/>
    <x v="65"/>
    <x v="398"/>
    <x v="2"/>
    <x v="1"/>
    <x v="0"/>
    <x v="19"/>
    <x v="19"/>
    <x v="32"/>
  </r>
  <r>
    <x v="4"/>
    <x v="8"/>
    <x v="247"/>
    <x v="71"/>
    <x v="573"/>
    <x v="2"/>
    <x v="1"/>
    <x v="0"/>
    <x v="94"/>
    <x v="94"/>
    <x v="317"/>
  </r>
  <r>
    <x v="4"/>
    <x v="8"/>
    <x v="32"/>
    <x v="60"/>
    <x v="186"/>
    <x v="14"/>
    <x v="1"/>
    <x v="0"/>
    <x v="188"/>
    <x v="188"/>
    <x v="528"/>
  </r>
  <r>
    <x v="4"/>
    <x v="8"/>
    <x v="1165"/>
    <x v="81"/>
    <x v="1149"/>
    <x v="17"/>
    <x v="1"/>
    <x v="0"/>
    <x v="82"/>
    <x v="82"/>
    <x v="327"/>
  </r>
  <r>
    <x v="4"/>
    <x v="8"/>
    <x v="0"/>
    <x v="55"/>
    <x v="18"/>
    <x v="35"/>
    <x v="1"/>
    <x v="0"/>
    <x v="76"/>
    <x v="76"/>
    <x v="216"/>
  </r>
  <r>
    <x v="4"/>
    <x v="8"/>
    <x v="8"/>
    <x v="58"/>
    <x v="113"/>
    <x v="36"/>
    <x v="1"/>
    <x v="0"/>
    <x v="61"/>
    <x v="61"/>
    <x v="266"/>
  </r>
  <r>
    <x v="4"/>
    <x v="8"/>
    <x v="1146"/>
    <x v="79"/>
    <x v="974"/>
    <x v="79"/>
    <x v="1"/>
    <x v="0"/>
    <x v="113"/>
    <x v="113"/>
    <x v="357"/>
  </r>
  <r>
    <x v="4"/>
    <x v="8"/>
    <x v="271"/>
    <x v="75"/>
    <x v="740"/>
    <x v="81"/>
    <x v="1"/>
    <x v="0"/>
    <x v="79"/>
    <x v="79"/>
    <x v="252"/>
  </r>
  <r>
    <x v="4"/>
    <x v="8"/>
    <x v="1147"/>
    <x v="78"/>
    <x v="972"/>
    <x v="92"/>
    <x v="1"/>
    <x v="0"/>
    <x v="23"/>
    <x v="23"/>
    <x v="50"/>
  </r>
  <r>
    <x v="4"/>
    <x v="8"/>
    <x v="663"/>
    <x v="73"/>
    <x v="629"/>
    <x v="257"/>
    <x v="1"/>
    <x v="0"/>
    <x v="34"/>
    <x v="34"/>
    <x v="21"/>
  </r>
  <r>
    <x v="4"/>
    <x v="8"/>
    <x v="297"/>
    <x v="57"/>
    <x v="72"/>
    <x v="263"/>
    <x v="0"/>
    <x v="0"/>
    <x v="0"/>
    <x v="0"/>
    <x v="17"/>
  </r>
  <r>
    <x v="4"/>
    <x v="8"/>
    <x v="375"/>
    <x v="59"/>
    <x v="174"/>
    <x v="296"/>
    <x v="0"/>
    <x v="0"/>
    <x v="0"/>
    <x v="0"/>
    <x v="0"/>
  </r>
  <r>
    <x v="4"/>
    <x v="8"/>
    <x v="570"/>
    <x v="69"/>
    <x v="459"/>
    <x v="352"/>
    <x v="1"/>
    <x v="0"/>
    <x v="27"/>
    <x v="27"/>
    <x v="102"/>
  </r>
  <r>
    <x v="4"/>
    <x v="8"/>
    <x v="958"/>
    <x v="80"/>
    <x v="1120"/>
    <x v="370"/>
    <x v="1"/>
    <x v="0"/>
    <x v="172"/>
    <x v="172"/>
    <x v="510"/>
  </r>
  <r>
    <x v="4"/>
    <x v="8"/>
    <x v="548"/>
    <x v="66"/>
    <x v="432"/>
    <x v="410"/>
    <x v="1"/>
    <x v="0"/>
    <x v="67"/>
    <x v="67"/>
    <x v="349"/>
  </r>
  <r>
    <x v="4"/>
    <x v="8"/>
    <x v="704"/>
    <x v="74"/>
    <x v="644"/>
    <x v="410"/>
    <x v="1"/>
    <x v="0"/>
    <x v="59"/>
    <x v="59"/>
    <x v="194"/>
  </r>
  <r>
    <x v="4"/>
    <x v="8"/>
    <x v="843"/>
    <x v="76"/>
    <x v="908"/>
    <x v="416"/>
    <x v="1"/>
    <x v="0"/>
    <x v="66"/>
    <x v="66"/>
    <x v="272"/>
  </r>
  <r>
    <x v="4"/>
    <x v="8"/>
    <x v="627"/>
    <x v="72"/>
    <x v="594"/>
    <x v="436"/>
    <x v="1"/>
    <x v="0"/>
    <x v="47"/>
    <x v="47"/>
    <x v="87"/>
  </r>
  <r>
    <x v="4"/>
    <x v="8"/>
    <x v="1078"/>
    <x v="84"/>
    <x v="1315"/>
    <x v="436"/>
    <x v="1"/>
    <x v="0"/>
    <x v="13"/>
    <x v="13"/>
    <x v="40"/>
  </r>
  <r>
    <x v="4"/>
    <x v="8"/>
    <x v="309"/>
    <x v="56"/>
    <x v="59"/>
    <x v="454"/>
    <x v="1"/>
    <x v="0"/>
    <x v="32"/>
    <x v="32"/>
    <x v="8"/>
  </r>
  <r>
    <x v="4"/>
    <x v="8"/>
    <x v="520"/>
    <x v="64"/>
    <x v="381"/>
    <x v="455"/>
    <x v="1"/>
    <x v="0"/>
    <x v="23"/>
    <x v="23"/>
    <x v="61"/>
  </r>
  <r>
    <x v="4"/>
    <x v="8"/>
    <x v="974"/>
    <x v="83"/>
    <x v="1281"/>
    <x v="477"/>
    <x v="1"/>
    <x v="0"/>
    <x v="23"/>
    <x v="23"/>
    <x v="91"/>
  </r>
  <r>
    <x v="4"/>
    <x v="8"/>
    <x v="577"/>
    <x v="68"/>
    <x v="456"/>
    <x v="500"/>
    <x v="1"/>
    <x v="0"/>
    <x v="36"/>
    <x v="36"/>
    <x v="57"/>
  </r>
  <r>
    <x v="4"/>
    <x v="8"/>
    <x v="578"/>
    <x v="70"/>
    <x v="498"/>
    <x v="504"/>
    <x v="1"/>
    <x v="0"/>
    <x v="23"/>
    <x v="23"/>
    <x v="87"/>
  </r>
  <r>
    <x v="4"/>
    <x v="8"/>
    <x v="847"/>
    <x v="77"/>
    <x v="946"/>
    <x v="580"/>
    <x v="1"/>
    <x v="0"/>
    <x v="68"/>
    <x v="68"/>
    <x v="273"/>
  </r>
  <r>
    <x v="4"/>
    <x v="8"/>
    <x v="993"/>
    <x v="484"/>
    <x v="1150"/>
    <x v="596"/>
    <x v="1"/>
    <x v="0"/>
    <x v="53"/>
    <x v="53"/>
    <x v="189"/>
  </r>
  <r>
    <x v="4"/>
    <x v="8"/>
    <x v="994"/>
    <x v="82"/>
    <x v="1243"/>
    <x v="601"/>
    <x v="1"/>
    <x v="0"/>
    <x v="10"/>
    <x v="10"/>
    <x v="27"/>
  </r>
  <r>
    <x v="4"/>
    <x v="8"/>
    <x v="481"/>
    <x v="62"/>
    <x v="287"/>
    <x v="618"/>
    <x v="1"/>
    <x v="0"/>
    <x v="42"/>
    <x v="42"/>
    <x v="114"/>
  </r>
  <r>
    <x v="4"/>
    <x v="8"/>
    <x v="507"/>
    <x v="63"/>
    <x v="345"/>
    <x v="660"/>
    <x v="1"/>
    <x v="0"/>
    <x v="19"/>
    <x v="19"/>
    <x v="59"/>
  </r>
  <r>
    <x v="4"/>
    <x v="8"/>
    <x v="831"/>
    <x v="851"/>
    <x v="875"/>
    <x v="703"/>
    <x v="1"/>
    <x v="0"/>
    <x v="36"/>
    <x v="36"/>
    <x v="28"/>
  </r>
  <r>
    <x v="4"/>
    <x v="8"/>
    <x v="1016"/>
    <x v="958"/>
    <x v="1263"/>
    <x v="769"/>
    <x v="1"/>
    <x v="0"/>
    <x v="27"/>
    <x v="27"/>
    <x v="91"/>
  </r>
  <r>
    <x v="4"/>
    <x v="8"/>
    <x v="917"/>
    <x v="960"/>
    <x v="984"/>
    <x v="770"/>
    <x v="1"/>
    <x v="0"/>
    <x v="23"/>
    <x v="23"/>
    <x v="8"/>
  </r>
  <r>
    <x v="4"/>
    <x v="8"/>
    <x v="859"/>
    <x v="961"/>
    <x v="881"/>
    <x v="771"/>
    <x v="0"/>
    <x v="0"/>
    <x v="0"/>
    <x v="0"/>
    <x v="0"/>
  </r>
  <r>
    <x v="4"/>
    <x v="8"/>
    <x v="1085"/>
    <x v="971"/>
    <x v="1308"/>
    <x v="773"/>
    <x v="1"/>
    <x v="0"/>
    <x v="129"/>
    <x v="129"/>
    <x v="391"/>
  </r>
  <r>
    <x v="4"/>
    <x v="8"/>
    <x v="863"/>
    <x v="1002"/>
    <x v="920"/>
    <x v="792"/>
    <x v="0"/>
    <x v="0"/>
    <x v="0"/>
    <x v="0"/>
    <x v="0"/>
  </r>
  <r>
    <x v="4"/>
    <x v="8"/>
    <x v="418"/>
    <x v="1004"/>
    <x v="173"/>
    <x v="794"/>
    <x v="1"/>
    <x v="0"/>
    <x v="23"/>
    <x v="23"/>
    <x v="40"/>
  </r>
  <r>
    <x v="4"/>
    <x v="8"/>
    <x v="332"/>
    <x v="1037"/>
    <x v="15"/>
    <x v="812"/>
    <x v="1"/>
    <x v="0"/>
    <x v="15"/>
    <x v="15"/>
    <x v="63"/>
  </r>
  <r>
    <x v="4"/>
    <x v="8"/>
    <x v="338"/>
    <x v="1119"/>
    <x v="69"/>
    <x v="863"/>
    <x v="1"/>
    <x v="0"/>
    <x v="27"/>
    <x v="27"/>
    <x v="100"/>
  </r>
  <r>
    <x v="4"/>
    <x v="8"/>
    <x v="339"/>
    <x v="1134"/>
    <x v="14"/>
    <x v="876"/>
    <x v="1"/>
    <x v="0"/>
    <x v="43"/>
    <x v="43"/>
    <x v="95"/>
  </r>
  <r>
    <x v="4"/>
    <x v="8"/>
    <x v="340"/>
    <x v="1135"/>
    <x v="116"/>
    <x v="876"/>
    <x v="1"/>
    <x v="0"/>
    <x v="32"/>
    <x v="32"/>
    <x v="4"/>
  </r>
  <r>
    <x v="4"/>
    <x v="8"/>
    <x v="1039"/>
    <x v="1141"/>
    <x v="1278"/>
    <x v="878"/>
    <x v="1"/>
    <x v="0"/>
    <x v="31"/>
    <x v="31"/>
    <x v="78"/>
  </r>
  <r>
    <x v="4"/>
    <x v="8"/>
    <x v="349"/>
    <x v="1172"/>
    <x v="67"/>
    <x v="894"/>
    <x v="1"/>
    <x v="0"/>
    <x v="60"/>
    <x v="60"/>
    <x v="243"/>
  </r>
  <r>
    <x v="4"/>
    <x v="8"/>
    <x v="1043"/>
    <x v="1187"/>
    <x v="1138"/>
    <x v="906"/>
    <x v="1"/>
    <x v="0"/>
    <x v="34"/>
    <x v="34"/>
    <x v="42"/>
  </r>
  <r>
    <x v="4"/>
    <x v="8"/>
    <x v="460"/>
    <x v="1198"/>
    <x v="263"/>
    <x v="912"/>
    <x v="1"/>
    <x v="0"/>
    <x v="55"/>
    <x v="55"/>
    <x v="41"/>
  </r>
  <r>
    <x v="4"/>
    <x v="8"/>
    <x v="556"/>
    <x v="1209"/>
    <x v="414"/>
    <x v="914"/>
    <x v="1"/>
    <x v="0"/>
    <x v="32"/>
    <x v="32"/>
    <x v="4"/>
  </r>
  <r>
    <x v="4"/>
    <x v="8"/>
    <x v="874"/>
    <x v="1279"/>
    <x v="931"/>
    <x v="950"/>
    <x v="1"/>
    <x v="0"/>
    <x v="23"/>
    <x v="23"/>
    <x v="49"/>
  </r>
  <r>
    <x v="4"/>
    <x v="20"/>
    <x v="1163"/>
    <x v="210"/>
    <x v="1126"/>
    <x v="2"/>
    <x v="1"/>
    <x v="0"/>
    <x v="42"/>
    <x v="42"/>
    <x v="98"/>
  </r>
  <r>
    <x v="4"/>
    <x v="20"/>
    <x v="191"/>
    <x v="61"/>
    <x v="240"/>
    <x v="10"/>
    <x v="1"/>
    <x v="0"/>
    <x v="138"/>
    <x v="138"/>
    <x v="404"/>
  </r>
  <r>
    <x v="4"/>
    <x v="20"/>
    <x v="250"/>
    <x v="209"/>
    <x v="598"/>
    <x v="77"/>
    <x v="1"/>
    <x v="0"/>
    <x v="47"/>
    <x v="47"/>
    <x v="204"/>
  </r>
  <r>
    <x v="4"/>
    <x v="20"/>
    <x v="230"/>
    <x v="208"/>
    <x v="436"/>
    <x v="97"/>
    <x v="1"/>
    <x v="0"/>
    <x v="134"/>
    <x v="134"/>
    <x v="449"/>
  </r>
  <r>
    <x v="4"/>
    <x v="20"/>
    <x v="517"/>
    <x v="207"/>
    <x v="411"/>
    <x v="412"/>
    <x v="1"/>
    <x v="0"/>
    <x v="60"/>
    <x v="60"/>
    <x v="155"/>
  </r>
  <r>
    <x v="4"/>
    <x v="20"/>
    <x v="591"/>
    <x v="593"/>
    <x v="461"/>
    <x v="673"/>
    <x v="1"/>
    <x v="0"/>
    <x v="10"/>
    <x v="10"/>
    <x v="13"/>
  </r>
  <r>
    <x v="4"/>
    <x v="20"/>
    <x v="1017"/>
    <x v="972"/>
    <x v="1251"/>
    <x v="774"/>
    <x v="1"/>
    <x v="0"/>
    <x v="27"/>
    <x v="27"/>
    <x v="13"/>
  </r>
  <r>
    <x v="4"/>
    <x v="20"/>
    <x v="344"/>
    <x v="1161"/>
    <x v="6"/>
    <x v="887"/>
    <x v="1"/>
    <x v="0"/>
    <x v="19"/>
    <x v="19"/>
    <x v="31"/>
  </r>
  <r>
    <x v="4"/>
    <x v="20"/>
    <x v="807"/>
    <x v="1180"/>
    <x v="846"/>
    <x v="900"/>
    <x v="0"/>
    <x v="0"/>
    <x v="0"/>
    <x v="0"/>
    <x v="8"/>
  </r>
  <r>
    <x v="4"/>
    <x v="26"/>
    <x v="1125"/>
    <x v="240"/>
    <x v="921"/>
    <x v="2"/>
    <x v="1"/>
    <x v="0"/>
    <x v="1"/>
    <x v="1"/>
    <x v="0"/>
  </r>
  <r>
    <x v="4"/>
    <x v="26"/>
    <x v="234"/>
    <x v="67"/>
    <x v="454"/>
    <x v="10"/>
    <x v="1"/>
    <x v="0"/>
    <x v="113"/>
    <x v="113"/>
    <x v="336"/>
  </r>
  <r>
    <x v="4"/>
    <x v="26"/>
    <x v="267"/>
    <x v="238"/>
    <x v="658"/>
    <x v="46"/>
    <x v="1"/>
    <x v="0"/>
    <x v="21"/>
    <x v="21"/>
    <x v="57"/>
  </r>
  <r>
    <x v="4"/>
    <x v="26"/>
    <x v="239"/>
    <x v="237"/>
    <x v="524"/>
    <x v="51"/>
    <x v="1"/>
    <x v="0"/>
    <x v="51"/>
    <x v="51"/>
    <x v="235"/>
  </r>
  <r>
    <x v="4"/>
    <x v="26"/>
    <x v="212"/>
    <x v="235"/>
    <x v="344"/>
    <x v="58"/>
    <x v="1"/>
    <x v="0"/>
    <x v="27"/>
    <x v="27"/>
    <x v="105"/>
  </r>
  <r>
    <x v="4"/>
    <x v="26"/>
    <x v="1223"/>
    <x v="242"/>
    <x v="1317"/>
    <x v="70"/>
    <x v="1"/>
    <x v="0"/>
    <x v="81"/>
    <x v="81"/>
    <x v="340"/>
  </r>
  <r>
    <x v="4"/>
    <x v="26"/>
    <x v="571"/>
    <x v="236"/>
    <x v="451"/>
    <x v="356"/>
    <x v="1"/>
    <x v="0"/>
    <x v="1"/>
    <x v="1"/>
    <x v="0"/>
  </r>
  <r>
    <x v="4"/>
    <x v="26"/>
    <x v="886"/>
    <x v="241"/>
    <x v="956"/>
    <x v="363"/>
    <x v="1"/>
    <x v="0"/>
    <x v="75"/>
    <x v="75"/>
    <x v="254"/>
  </r>
  <r>
    <x v="4"/>
    <x v="26"/>
    <x v="827"/>
    <x v="494"/>
    <x v="874"/>
    <x v="516"/>
    <x v="1"/>
    <x v="0"/>
    <x v="27"/>
    <x v="27"/>
    <x v="60"/>
  </r>
  <r>
    <x v="4"/>
    <x v="26"/>
    <x v="731"/>
    <x v="493"/>
    <x v="694"/>
    <x v="645"/>
    <x v="1"/>
    <x v="0"/>
    <x v="86"/>
    <x v="86"/>
    <x v="316"/>
  </r>
  <r>
    <x v="4"/>
    <x v="26"/>
    <x v="1002"/>
    <x v="495"/>
    <x v="1076"/>
    <x v="657"/>
    <x v="1"/>
    <x v="0"/>
    <x v="13"/>
    <x v="13"/>
    <x v="0"/>
  </r>
  <r>
    <x v="4"/>
    <x v="26"/>
    <x v="650"/>
    <x v="959"/>
    <x v="535"/>
    <x v="769"/>
    <x v="1"/>
    <x v="0"/>
    <x v="99"/>
    <x v="99"/>
    <x v="399"/>
  </r>
  <r>
    <x v="4"/>
    <x v="26"/>
    <x v="1089"/>
    <x v="1052"/>
    <x v="1298"/>
    <x v="820"/>
    <x v="1"/>
    <x v="0"/>
    <x v="27"/>
    <x v="27"/>
    <x v="118"/>
  </r>
  <r>
    <x v="4"/>
    <x v="26"/>
    <x v="866"/>
    <x v="1067"/>
    <x v="949"/>
    <x v="827"/>
    <x v="1"/>
    <x v="0"/>
    <x v="23"/>
    <x v="23"/>
    <x v="41"/>
  </r>
  <r>
    <x v="4"/>
    <x v="26"/>
    <x v="535"/>
    <x v="1147"/>
    <x v="357"/>
    <x v="880"/>
    <x v="1"/>
    <x v="0"/>
    <x v="13"/>
    <x v="13"/>
    <x v="51"/>
  </r>
  <r>
    <x v="4"/>
    <x v="26"/>
    <x v="494"/>
    <x v="1167"/>
    <x v="288"/>
    <x v="891"/>
    <x v="1"/>
    <x v="0"/>
    <x v="8"/>
    <x v="8"/>
    <x v="8"/>
  </r>
  <r>
    <x v="4"/>
    <x v="26"/>
    <x v="497"/>
    <x v="1194"/>
    <x v="274"/>
    <x v="911"/>
    <x v="1"/>
    <x v="0"/>
    <x v="8"/>
    <x v="8"/>
    <x v="0"/>
  </r>
  <r>
    <x v="4"/>
    <x v="26"/>
    <x v="433"/>
    <x v="1234"/>
    <x v="221"/>
    <x v="925"/>
    <x v="1"/>
    <x v="0"/>
    <x v="27"/>
    <x v="27"/>
    <x v="21"/>
  </r>
  <r>
    <x v="4"/>
    <x v="26"/>
    <x v="354"/>
    <x v="1242"/>
    <x v="50"/>
    <x v="929"/>
    <x v="1"/>
    <x v="0"/>
    <x v="131"/>
    <x v="131"/>
    <x v="440"/>
  </r>
  <r>
    <x v="4"/>
    <x v="26"/>
    <x v="825"/>
    <x v="1280"/>
    <x v="833"/>
    <x v="950"/>
    <x v="1"/>
    <x v="0"/>
    <x v="59"/>
    <x v="59"/>
    <x v="285"/>
  </r>
  <r>
    <x v="4"/>
    <x v="35"/>
    <x v="1141"/>
    <x v="346"/>
    <x v="963"/>
    <x v="34"/>
    <x v="1"/>
    <x v="0"/>
    <x v="42"/>
    <x v="42"/>
    <x v="104"/>
  </r>
  <r>
    <x v="4"/>
    <x v="35"/>
    <x v="243"/>
    <x v="339"/>
    <x v="494"/>
    <x v="70"/>
    <x v="1"/>
    <x v="0"/>
    <x v="27"/>
    <x v="27"/>
    <x v="171"/>
  </r>
  <r>
    <x v="4"/>
    <x v="35"/>
    <x v="260"/>
    <x v="342"/>
    <x v="612"/>
    <x v="130"/>
    <x v="1"/>
    <x v="0"/>
    <x v="27"/>
    <x v="27"/>
    <x v="49"/>
  </r>
  <r>
    <x v="4"/>
    <x v="35"/>
    <x v="255"/>
    <x v="341"/>
    <x v="579"/>
    <x v="181"/>
    <x v="1"/>
    <x v="0"/>
    <x v="8"/>
    <x v="8"/>
    <x v="54"/>
  </r>
  <r>
    <x v="4"/>
    <x v="35"/>
    <x v="568"/>
    <x v="340"/>
    <x v="503"/>
    <x v="267"/>
    <x v="1"/>
    <x v="0"/>
    <x v="27"/>
    <x v="27"/>
    <x v="0"/>
  </r>
  <r>
    <x v="4"/>
    <x v="35"/>
    <x v="880"/>
    <x v="345"/>
    <x v="959"/>
    <x v="312"/>
    <x v="1"/>
    <x v="0"/>
    <x v="23"/>
    <x v="23"/>
    <x v="65"/>
  </r>
  <r>
    <x v="4"/>
    <x v="35"/>
    <x v="698"/>
    <x v="343"/>
    <x v="639"/>
    <x v="336"/>
    <x v="1"/>
    <x v="0"/>
    <x v="16"/>
    <x v="16"/>
    <x v="100"/>
  </r>
  <r>
    <x v="4"/>
    <x v="35"/>
    <x v="700"/>
    <x v="344"/>
    <x v="647"/>
    <x v="367"/>
    <x v="1"/>
    <x v="0"/>
    <x v="53"/>
    <x v="53"/>
    <x v="345"/>
  </r>
  <r>
    <x v="4"/>
    <x v="35"/>
    <x v="304"/>
    <x v="336"/>
    <x v="124"/>
    <x v="375"/>
    <x v="1"/>
    <x v="0"/>
    <x v="7"/>
    <x v="7"/>
    <x v="29"/>
  </r>
  <r>
    <x v="4"/>
    <x v="35"/>
    <x v="383"/>
    <x v="337"/>
    <x v="184"/>
    <x v="375"/>
    <x v="0"/>
    <x v="0"/>
    <x v="0"/>
    <x v="0"/>
    <x v="31"/>
  </r>
  <r>
    <x v="4"/>
    <x v="35"/>
    <x v="444"/>
    <x v="338"/>
    <x v="242"/>
    <x v="388"/>
    <x v="1"/>
    <x v="0"/>
    <x v="8"/>
    <x v="8"/>
    <x v="126"/>
  </r>
  <r>
    <x v="4"/>
    <x v="35"/>
    <x v="1115"/>
    <x v="539"/>
    <x v="1370"/>
    <x v="517"/>
    <x v="1"/>
    <x v="0"/>
    <x v="42"/>
    <x v="42"/>
    <x v="275"/>
  </r>
  <r>
    <x v="4"/>
    <x v="35"/>
    <x v="987"/>
    <x v="537"/>
    <x v="1159"/>
    <x v="550"/>
    <x v="1"/>
    <x v="0"/>
    <x v="7"/>
    <x v="7"/>
    <x v="0"/>
  </r>
  <r>
    <x v="4"/>
    <x v="35"/>
    <x v="790"/>
    <x v="536"/>
    <x v="809"/>
    <x v="561"/>
    <x v="1"/>
    <x v="0"/>
    <x v="27"/>
    <x v="27"/>
    <x v="217"/>
  </r>
  <r>
    <x v="4"/>
    <x v="35"/>
    <x v="503"/>
    <x v="534"/>
    <x v="340"/>
    <x v="563"/>
    <x v="1"/>
    <x v="0"/>
    <x v="13"/>
    <x v="13"/>
    <x v="47"/>
  </r>
  <r>
    <x v="4"/>
    <x v="35"/>
    <x v="315"/>
    <x v="533"/>
    <x v="74"/>
    <x v="585"/>
    <x v="1"/>
    <x v="0"/>
    <x v="42"/>
    <x v="42"/>
    <x v="182"/>
  </r>
  <r>
    <x v="4"/>
    <x v="35"/>
    <x v="524"/>
    <x v="535"/>
    <x v="410"/>
    <x v="588"/>
    <x v="1"/>
    <x v="0"/>
    <x v="42"/>
    <x v="42"/>
    <x v="156"/>
  </r>
  <r>
    <x v="4"/>
    <x v="35"/>
    <x v="1117"/>
    <x v="538"/>
    <x v="1362"/>
    <x v="674"/>
    <x v="1"/>
    <x v="0"/>
    <x v="8"/>
    <x v="8"/>
    <x v="10"/>
  </r>
  <r>
    <x v="4"/>
    <x v="35"/>
    <x v="1118"/>
    <x v="887"/>
    <x v="1369"/>
    <x v="723"/>
    <x v="1"/>
    <x v="0"/>
    <x v="36"/>
    <x v="36"/>
    <x v="164"/>
  </r>
  <r>
    <x v="4"/>
    <x v="35"/>
    <x v="1011"/>
    <x v="943"/>
    <x v="1235"/>
    <x v="760"/>
    <x v="1"/>
    <x v="0"/>
    <x v="42"/>
    <x v="42"/>
    <x v="202"/>
  </r>
  <r>
    <x v="4"/>
    <x v="35"/>
    <x v="1106"/>
    <x v="944"/>
    <x v="1351"/>
    <x v="761"/>
    <x v="0"/>
    <x v="0"/>
    <x v="0"/>
    <x v="0"/>
    <x v="0"/>
  </r>
  <r>
    <x v="4"/>
    <x v="35"/>
    <x v="530"/>
    <x v="949"/>
    <x v="360"/>
    <x v="764"/>
    <x v="1"/>
    <x v="0"/>
    <x v="51"/>
    <x v="51"/>
    <x v="236"/>
  </r>
  <r>
    <x v="4"/>
    <x v="35"/>
    <x v="921"/>
    <x v="998"/>
    <x v="976"/>
    <x v="790"/>
    <x v="0"/>
    <x v="0"/>
    <x v="0"/>
    <x v="0"/>
    <x v="7"/>
  </r>
  <r>
    <x v="4"/>
    <x v="35"/>
    <x v="456"/>
    <x v="1061"/>
    <x v="239"/>
    <x v="824"/>
    <x v="1"/>
    <x v="0"/>
    <x v="8"/>
    <x v="8"/>
    <x v="0"/>
  </r>
  <r>
    <x v="4"/>
    <x v="35"/>
    <x v="1033"/>
    <x v="1095"/>
    <x v="1084"/>
    <x v="844"/>
    <x v="1"/>
    <x v="0"/>
    <x v="1"/>
    <x v="1"/>
    <x v="49"/>
  </r>
  <r>
    <x v="4"/>
    <x v="35"/>
    <x v="458"/>
    <x v="1102"/>
    <x v="244"/>
    <x v="851"/>
    <x v="1"/>
    <x v="0"/>
    <x v="1"/>
    <x v="1"/>
    <x v="6"/>
  </r>
  <r>
    <x v="4"/>
    <x v="35"/>
    <x v="1110"/>
    <x v="1117"/>
    <x v="1355"/>
    <x v="862"/>
    <x v="1"/>
    <x v="0"/>
    <x v="8"/>
    <x v="8"/>
    <x v="0"/>
  </r>
  <r>
    <x v="4"/>
    <x v="35"/>
    <x v="459"/>
    <x v="1163"/>
    <x v="252"/>
    <x v="889"/>
    <x v="1"/>
    <x v="0"/>
    <x v="7"/>
    <x v="7"/>
    <x v="31"/>
  </r>
  <r>
    <x v="4"/>
    <x v="35"/>
    <x v="1041"/>
    <x v="1166"/>
    <x v="1202"/>
    <x v="891"/>
    <x v="1"/>
    <x v="0"/>
    <x v="1"/>
    <x v="1"/>
    <x v="9"/>
  </r>
  <r>
    <x v="4"/>
    <x v="35"/>
    <x v="350"/>
    <x v="1175"/>
    <x v="47"/>
    <x v="897"/>
    <x v="1"/>
    <x v="0"/>
    <x v="27"/>
    <x v="27"/>
    <x v="239"/>
  </r>
  <r>
    <x v="4"/>
    <x v="35"/>
    <x v="922"/>
    <x v="1179"/>
    <x v="1037"/>
    <x v="899"/>
    <x v="1"/>
    <x v="0"/>
    <x v="8"/>
    <x v="8"/>
    <x v="27"/>
  </r>
  <r>
    <x v="4"/>
    <x v="35"/>
    <x v="1121"/>
    <x v="1182"/>
    <x v="1364"/>
    <x v="902"/>
    <x v="1"/>
    <x v="0"/>
    <x v="19"/>
    <x v="19"/>
    <x v="101"/>
  </r>
  <r>
    <x v="4"/>
    <x v="35"/>
    <x v="682"/>
    <x v="1191"/>
    <x v="603"/>
    <x v="909"/>
    <x v="0"/>
    <x v="0"/>
    <x v="0"/>
    <x v="0"/>
    <x v="0"/>
  </r>
  <r>
    <x v="4"/>
    <x v="35"/>
    <x v="461"/>
    <x v="1204"/>
    <x v="237"/>
    <x v="914"/>
    <x v="0"/>
    <x v="0"/>
    <x v="0"/>
    <x v="0"/>
    <x v="0"/>
  </r>
  <r>
    <x v="4"/>
    <x v="35"/>
    <x v="1046"/>
    <x v="1232"/>
    <x v="1105"/>
    <x v="925"/>
    <x v="1"/>
    <x v="0"/>
    <x v="8"/>
    <x v="8"/>
    <x v="19"/>
  </r>
  <r>
    <x v="4"/>
    <x v="35"/>
    <x v="771"/>
    <x v="1257"/>
    <x v="775"/>
    <x v="938"/>
    <x v="1"/>
    <x v="0"/>
    <x v="23"/>
    <x v="23"/>
    <x v="77"/>
  </r>
  <r>
    <x v="4"/>
    <x v="35"/>
    <x v="824"/>
    <x v="1271"/>
    <x v="815"/>
    <x v="946"/>
    <x v="1"/>
    <x v="0"/>
    <x v="19"/>
    <x v="19"/>
    <x v="195"/>
  </r>
  <r>
    <x v="4"/>
    <x v="35"/>
    <x v="1111"/>
    <x v="1305"/>
    <x v="1357"/>
    <x v="964"/>
    <x v="1"/>
    <x v="0"/>
    <x v="13"/>
    <x v="13"/>
    <x v="22"/>
  </r>
  <r>
    <x v="4"/>
    <x v="49"/>
    <x v="4"/>
    <x v="433"/>
    <x v="68"/>
    <x v="16"/>
    <x v="1"/>
    <x v="0"/>
    <x v="138"/>
    <x v="138"/>
    <x v="461"/>
  </r>
  <r>
    <x v="4"/>
    <x v="49"/>
    <x v="272"/>
    <x v="437"/>
    <x v="791"/>
    <x v="91"/>
    <x v="1"/>
    <x v="0"/>
    <x v="31"/>
    <x v="31"/>
    <x v="0"/>
  </r>
  <r>
    <x v="4"/>
    <x v="49"/>
    <x v="1199"/>
    <x v="441"/>
    <x v="1290"/>
    <x v="147"/>
    <x v="1"/>
    <x v="0"/>
    <x v="36"/>
    <x v="36"/>
    <x v="60"/>
  </r>
  <r>
    <x v="4"/>
    <x v="49"/>
    <x v="369"/>
    <x v="434"/>
    <x v="213"/>
    <x v="218"/>
    <x v="1"/>
    <x v="0"/>
    <x v="34"/>
    <x v="34"/>
    <x v="40"/>
  </r>
  <r>
    <x v="4"/>
    <x v="49"/>
    <x v="955"/>
    <x v="440"/>
    <x v="1164"/>
    <x v="359"/>
    <x v="1"/>
    <x v="0"/>
    <x v="44"/>
    <x v="44"/>
    <x v="160"/>
  </r>
  <r>
    <x v="4"/>
    <x v="49"/>
    <x v="572"/>
    <x v="436"/>
    <x v="525"/>
    <x v="371"/>
    <x v="0"/>
    <x v="0"/>
    <x v="0"/>
    <x v="0"/>
    <x v="0"/>
  </r>
  <r>
    <x v="4"/>
    <x v="49"/>
    <x v="785"/>
    <x v="438"/>
    <x v="811"/>
    <x v="385"/>
    <x v="1"/>
    <x v="0"/>
    <x v="56"/>
    <x v="56"/>
    <x v="96"/>
  </r>
  <r>
    <x v="4"/>
    <x v="49"/>
    <x v="446"/>
    <x v="435"/>
    <x v="257"/>
    <x v="428"/>
    <x v="1"/>
    <x v="0"/>
    <x v="41"/>
    <x v="41"/>
    <x v="84"/>
  </r>
  <r>
    <x v="4"/>
    <x v="49"/>
    <x v="969"/>
    <x v="439"/>
    <x v="1065"/>
    <x v="431"/>
    <x v="1"/>
    <x v="0"/>
    <x v="42"/>
    <x v="42"/>
    <x v="49"/>
  </r>
  <r>
    <x v="4"/>
    <x v="49"/>
    <x v="394"/>
    <x v="579"/>
    <x v="166"/>
    <x v="480"/>
    <x v="1"/>
    <x v="0"/>
    <x v="10"/>
    <x v="10"/>
    <x v="0"/>
  </r>
  <r>
    <x v="4"/>
    <x v="49"/>
    <x v="898"/>
    <x v="582"/>
    <x v="955"/>
    <x v="532"/>
    <x v="1"/>
    <x v="0"/>
    <x v="104"/>
    <x v="104"/>
    <x v="260"/>
  </r>
  <r>
    <x v="4"/>
    <x v="49"/>
    <x v="316"/>
    <x v="578"/>
    <x v="12"/>
    <x v="597"/>
    <x v="1"/>
    <x v="0"/>
    <x v="56"/>
    <x v="56"/>
    <x v="131"/>
  </r>
  <r>
    <x v="4"/>
    <x v="49"/>
    <x v="850"/>
    <x v="581"/>
    <x v="911"/>
    <x v="613"/>
    <x v="1"/>
    <x v="0"/>
    <x v="58"/>
    <x v="58"/>
    <x v="121"/>
  </r>
  <r>
    <x v="4"/>
    <x v="49"/>
    <x v="589"/>
    <x v="580"/>
    <x v="452"/>
    <x v="637"/>
    <x v="1"/>
    <x v="0"/>
    <x v="10"/>
    <x v="10"/>
    <x v="40"/>
  </r>
  <r>
    <x v="4"/>
    <x v="49"/>
    <x v="1008"/>
    <x v="888"/>
    <x v="1256"/>
    <x v="724"/>
    <x v="1"/>
    <x v="0"/>
    <x v="70"/>
    <x v="70"/>
    <x v="102"/>
  </r>
  <r>
    <x v="4"/>
    <x v="49"/>
    <x v="649"/>
    <x v="953"/>
    <x v="587"/>
    <x v="766"/>
    <x v="0"/>
    <x v="0"/>
    <x v="0"/>
    <x v="0"/>
    <x v="0"/>
  </r>
  <r>
    <x v="4"/>
    <x v="49"/>
    <x v="333"/>
    <x v="1063"/>
    <x v="49"/>
    <x v="825"/>
    <x v="1"/>
    <x v="0"/>
    <x v="42"/>
    <x v="42"/>
    <x v="53"/>
  </r>
  <r>
    <x v="4"/>
    <x v="49"/>
    <x v="1035"/>
    <x v="1104"/>
    <x v="1142"/>
    <x v="851"/>
    <x v="1"/>
    <x v="0"/>
    <x v="56"/>
    <x v="56"/>
    <x v="137"/>
  </r>
  <r>
    <x v="4"/>
    <x v="49"/>
    <x v="1093"/>
    <x v="1258"/>
    <x v="1325"/>
    <x v="939"/>
    <x v="1"/>
    <x v="0"/>
    <x v="64"/>
    <x v="64"/>
    <x v="110"/>
  </r>
  <r>
    <x v="4"/>
    <x v="49"/>
    <x v="536"/>
    <x v="1282"/>
    <x v="380"/>
    <x v="951"/>
    <x v="1"/>
    <x v="0"/>
    <x v="34"/>
    <x v="34"/>
    <x v="60"/>
  </r>
  <r>
    <x v="4"/>
    <x v="50"/>
    <x v="1190"/>
    <x v="445"/>
    <x v="1083"/>
    <x v="107"/>
    <x v="1"/>
    <x v="0"/>
    <x v="10"/>
    <x v="10"/>
    <x v="40"/>
  </r>
  <r>
    <x v="4"/>
    <x v="50"/>
    <x v="1195"/>
    <x v="446"/>
    <x v="1109"/>
    <x v="140"/>
    <x v="1"/>
    <x v="0"/>
    <x v="1"/>
    <x v="1"/>
    <x v="0"/>
  </r>
  <r>
    <x v="4"/>
    <x v="50"/>
    <x v="1227"/>
    <x v="447"/>
    <x v="1299"/>
    <x v="153"/>
    <x v="1"/>
    <x v="0"/>
    <x v="15"/>
    <x v="15"/>
    <x v="0"/>
  </r>
  <r>
    <x v="4"/>
    <x v="50"/>
    <x v="466"/>
    <x v="442"/>
    <x v="308"/>
    <x v="245"/>
    <x v="1"/>
    <x v="0"/>
    <x v="10"/>
    <x v="10"/>
    <x v="0"/>
  </r>
  <r>
    <x v="4"/>
    <x v="50"/>
    <x v="666"/>
    <x v="444"/>
    <x v="635"/>
    <x v="382"/>
    <x v="1"/>
    <x v="0"/>
    <x v="31"/>
    <x v="31"/>
    <x v="0"/>
  </r>
  <r>
    <x v="4"/>
    <x v="50"/>
    <x v="561"/>
    <x v="443"/>
    <x v="448"/>
    <x v="384"/>
    <x v="1"/>
    <x v="0"/>
    <x v="70"/>
    <x v="70"/>
    <x v="96"/>
  </r>
  <r>
    <x v="4"/>
    <x v="50"/>
    <x v="982"/>
    <x v="584"/>
    <x v="1063"/>
    <x v="526"/>
    <x v="1"/>
    <x v="0"/>
    <x v="53"/>
    <x v="53"/>
    <x v="96"/>
  </r>
  <r>
    <x v="4"/>
    <x v="50"/>
    <x v="792"/>
    <x v="583"/>
    <x v="821"/>
    <x v="589"/>
    <x v="1"/>
    <x v="0"/>
    <x v="63"/>
    <x v="63"/>
    <x v="250"/>
  </r>
  <r>
    <x v="4"/>
    <x v="50"/>
    <x v="915"/>
    <x v="939"/>
    <x v="1030"/>
    <x v="757"/>
    <x v="1"/>
    <x v="0"/>
    <x v="51"/>
    <x v="51"/>
    <x v="242"/>
  </r>
  <r>
    <x v="4"/>
    <x v="50"/>
    <x v="745"/>
    <x v="989"/>
    <x v="651"/>
    <x v="786"/>
    <x v="1"/>
    <x v="0"/>
    <x v="43"/>
    <x v="43"/>
    <x v="87"/>
  </r>
  <r>
    <x v="4"/>
    <x v="50"/>
    <x v="598"/>
    <x v="1010"/>
    <x v="516"/>
    <x v="798"/>
    <x v="1"/>
    <x v="0"/>
    <x v="53"/>
    <x v="53"/>
    <x v="308"/>
  </r>
  <r>
    <x v="4"/>
    <x v="50"/>
    <x v="1029"/>
    <x v="1079"/>
    <x v="1224"/>
    <x v="834"/>
    <x v="1"/>
    <x v="0"/>
    <x v="13"/>
    <x v="13"/>
    <x v="40"/>
  </r>
  <r>
    <x v="4"/>
    <x v="50"/>
    <x v="929"/>
    <x v="1164"/>
    <x v="1020"/>
    <x v="890"/>
    <x v="1"/>
    <x v="0"/>
    <x v="13"/>
    <x v="13"/>
    <x v="40"/>
  </r>
  <r>
    <x v="4"/>
    <x v="50"/>
    <x v="766"/>
    <x v="1213"/>
    <x v="691"/>
    <x v="917"/>
    <x v="1"/>
    <x v="0"/>
    <x v="78"/>
    <x v="78"/>
    <x v="137"/>
  </r>
  <r>
    <x v="4"/>
    <x v="50"/>
    <x v="769"/>
    <x v="1230"/>
    <x v="680"/>
    <x v="924"/>
    <x v="1"/>
    <x v="0"/>
    <x v="64"/>
    <x v="64"/>
    <x v="147"/>
  </r>
  <r>
    <x v="1"/>
    <x v="9"/>
    <x v="200"/>
    <x v="623"/>
    <x v="327"/>
    <x v="37"/>
    <x v="1"/>
    <x v="0"/>
    <x v="148"/>
    <x v="148"/>
    <x v="460"/>
  </r>
  <r>
    <x v="1"/>
    <x v="9"/>
    <x v="1133"/>
    <x v="630"/>
    <x v="891"/>
    <x v="96"/>
    <x v="1"/>
    <x v="0"/>
    <x v="204"/>
    <x v="204"/>
    <x v="538"/>
  </r>
  <r>
    <x v="1"/>
    <x v="9"/>
    <x v="276"/>
    <x v="628"/>
    <x v="687"/>
    <x v="121"/>
    <x v="1"/>
    <x v="0"/>
    <x v="103"/>
    <x v="103"/>
    <x v="319"/>
  </r>
  <r>
    <x v="1"/>
    <x v="9"/>
    <x v="220"/>
    <x v="625"/>
    <x v="394"/>
    <x v="134"/>
    <x v="1"/>
    <x v="0"/>
    <x v="185"/>
    <x v="185"/>
    <x v="520"/>
  </r>
  <r>
    <x v="1"/>
    <x v="9"/>
    <x v="292"/>
    <x v="629"/>
    <x v="862"/>
    <x v="161"/>
    <x v="1"/>
    <x v="0"/>
    <x v="183"/>
    <x v="183"/>
    <x v="500"/>
  </r>
  <r>
    <x v="1"/>
    <x v="9"/>
    <x v="44"/>
    <x v="622"/>
    <x v="192"/>
    <x v="177"/>
    <x v="1"/>
    <x v="0"/>
    <x v="200"/>
    <x v="200"/>
    <x v="533"/>
  </r>
  <r>
    <x v="1"/>
    <x v="9"/>
    <x v="262"/>
    <x v="626"/>
    <x v="634"/>
    <x v="188"/>
    <x v="0"/>
    <x v="0"/>
    <x v="0"/>
    <x v="0"/>
    <x v="61"/>
  </r>
  <r>
    <x v="1"/>
    <x v="9"/>
    <x v="263"/>
    <x v="627"/>
    <x v="627"/>
    <x v="195"/>
    <x v="1"/>
    <x v="0"/>
    <x v="149"/>
    <x v="149"/>
    <x v="465"/>
  </r>
  <r>
    <x v="1"/>
    <x v="9"/>
    <x v="1210"/>
    <x v="631"/>
    <x v="1088"/>
    <x v="203"/>
    <x v="1"/>
    <x v="0"/>
    <x v="140"/>
    <x v="140"/>
    <x v="441"/>
  </r>
  <r>
    <x v="1"/>
    <x v="9"/>
    <x v="208"/>
    <x v="624"/>
    <x v="289"/>
    <x v="204"/>
    <x v="1"/>
    <x v="0"/>
    <x v="101"/>
    <x v="101"/>
    <x v="277"/>
  </r>
  <r>
    <x v="1"/>
    <x v="9"/>
    <x v="1303"/>
    <x v="640"/>
    <x v="662"/>
    <x v="261"/>
    <x v="1"/>
    <x v="0"/>
    <x v="152"/>
    <x v="152"/>
    <x v="461"/>
  </r>
  <r>
    <x v="1"/>
    <x v="9"/>
    <x v="1328"/>
    <x v="642"/>
    <x v="861"/>
    <x v="282"/>
    <x v="1"/>
    <x v="0"/>
    <x v="94"/>
    <x v="94"/>
    <x v="156"/>
  </r>
  <r>
    <x v="1"/>
    <x v="9"/>
    <x v="1262"/>
    <x v="635"/>
    <x v="305"/>
    <x v="311"/>
    <x v="1"/>
    <x v="0"/>
    <x v="195"/>
    <x v="195"/>
    <x v="522"/>
  </r>
  <r>
    <x v="1"/>
    <x v="9"/>
    <x v="1264"/>
    <x v="636"/>
    <x v="312"/>
    <x v="404"/>
    <x v="1"/>
    <x v="0"/>
    <x v="24"/>
    <x v="24"/>
    <x v="94"/>
  </r>
  <r>
    <x v="1"/>
    <x v="9"/>
    <x v="1249"/>
    <x v="632"/>
    <x v="187"/>
    <x v="457"/>
    <x v="1"/>
    <x v="0"/>
    <x v="170"/>
    <x v="170"/>
    <x v="475"/>
  </r>
  <r>
    <x v="1"/>
    <x v="9"/>
    <x v="1295"/>
    <x v="639"/>
    <x v="582"/>
    <x v="458"/>
    <x v="1"/>
    <x v="0"/>
    <x v="162"/>
    <x v="162"/>
    <x v="433"/>
  </r>
  <r>
    <x v="1"/>
    <x v="9"/>
    <x v="1310"/>
    <x v="641"/>
    <x v="699"/>
    <x v="465"/>
    <x v="1"/>
    <x v="0"/>
    <x v="93"/>
    <x v="93"/>
    <x v="230"/>
  </r>
  <r>
    <x v="1"/>
    <x v="9"/>
    <x v="1348"/>
    <x v="644"/>
    <x v="1045"/>
    <x v="466"/>
    <x v="1"/>
    <x v="0"/>
    <x v="62"/>
    <x v="62"/>
    <x v="68"/>
  </r>
  <r>
    <x v="1"/>
    <x v="9"/>
    <x v="1266"/>
    <x v="637"/>
    <x v="307"/>
    <x v="502"/>
    <x v="1"/>
    <x v="0"/>
    <x v="53"/>
    <x v="53"/>
    <x v="165"/>
  </r>
  <r>
    <x v="1"/>
    <x v="9"/>
    <x v="1368"/>
    <x v="646"/>
    <x v="1098"/>
    <x v="564"/>
    <x v="1"/>
    <x v="0"/>
    <x v="180"/>
    <x v="180"/>
    <x v="485"/>
  </r>
  <r>
    <x v="1"/>
    <x v="9"/>
    <x v="1331"/>
    <x v="643"/>
    <x v="866"/>
    <x v="599"/>
    <x v="0"/>
    <x v="0"/>
    <x v="0"/>
    <x v="0"/>
    <x v="16"/>
  </r>
  <r>
    <x v="1"/>
    <x v="9"/>
    <x v="1370"/>
    <x v="647"/>
    <x v="1194"/>
    <x v="610"/>
    <x v="1"/>
    <x v="0"/>
    <x v="150"/>
    <x v="150"/>
    <x v="459"/>
  </r>
  <r>
    <x v="1"/>
    <x v="9"/>
    <x v="1260"/>
    <x v="634"/>
    <x v="254"/>
    <x v="612"/>
    <x v="1"/>
    <x v="0"/>
    <x v="53"/>
    <x v="53"/>
    <x v="121"/>
  </r>
  <r>
    <x v="1"/>
    <x v="9"/>
    <x v="1252"/>
    <x v="633"/>
    <x v="179"/>
    <x v="614"/>
    <x v="1"/>
    <x v="0"/>
    <x v="42"/>
    <x v="42"/>
    <x v="185"/>
  </r>
  <r>
    <x v="1"/>
    <x v="9"/>
    <x v="1352"/>
    <x v="645"/>
    <x v="967"/>
    <x v="627"/>
    <x v="1"/>
    <x v="0"/>
    <x v="6"/>
    <x v="6"/>
    <x v="38"/>
  </r>
  <r>
    <x v="1"/>
    <x v="9"/>
    <x v="1290"/>
    <x v="638"/>
    <x v="528"/>
    <x v="628"/>
    <x v="1"/>
    <x v="0"/>
    <x v="42"/>
    <x v="42"/>
    <x v="87"/>
  </r>
  <r>
    <x v="1"/>
    <x v="9"/>
    <x v="1371"/>
    <x v="802"/>
    <x v="1099"/>
    <x v="665"/>
    <x v="1"/>
    <x v="0"/>
    <x v="23"/>
    <x v="23"/>
    <x v="0"/>
  </r>
  <r>
    <x v="1"/>
    <x v="9"/>
    <x v="1271"/>
    <x v="816"/>
    <x v="306"/>
    <x v="673"/>
    <x v="1"/>
    <x v="0"/>
    <x v="111"/>
    <x v="111"/>
    <x v="362"/>
  </r>
  <r>
    <x v="1"/>
    <x v="9"/>
    <x v="1254"/>
    <x v="933"/>
    <x v="225"/>
    <x v="752"/>
    <x v="1"/>
    <x v="0"/>
    <x v="38"/>
    <x v="38"/>
    <x v="121"/>
  </r>
  <r>
    <x v="1"/>
    <x v="9"/>
    <x v="1334"/>
    <x v="977"/>
    <x v="873"/>
    <x v="779"/>
    <x v="1"/>
    <x v="0"/>
    <x v="10"/>
    <x v="10"/>
    <x v="40"/>
  </r>
  <r>
    <x v="1"/>
    <x v="9"/>
    <x v="1332"/>
    <x v="1076"/>
    <x v="854"/>
    <x v="831"/>
    <x v="1"/>
    <x v="0"/>
    <x v="2"/>
    <x v="2"/>
    <x v="16"/>
  </r>
  <r>
    <x v="1"/>
    <x v="9"/>
    <x v="1292"/>
    <x v="1106"/>
    <x v="530"/>
    <x v="853"/>
    <x v="1"/>
    <x v="0"/>
    <x v="54"/>
    <x v="54"/>
    <x v="223"/>
  </r>
  <r>
    <x v="1"/>
    <x v="9"/>
    <x v="1283"/>
    <x v="1296"/>
    <x v="397"/>
    <x v="959"/>
    <x v="1"/>
    <x v="0"/>
    <x v="27"/>
    <x v="27"/>
    <x v="129"/>
  </r>
  <r>
    <x v="1"/>
    <x v="1"/>
    <x v="1173"/>
    <x v="595"/>
    <x v="1097"/>
    <x v="57"/>
    <x v="1"/>
    <x v="0"/>
    <x v="177"/>
    <x v="177"/>
    <x v="492"/>
  </r>
  <r>
    <x v="1"/>
    <x v="1"/>
    <x v="1154"/>
    <x v="594"/>
    <x v="979"/>
    <x v="152"/>
    <x v="1"/>
    <x v="0"/>
    <x v="175"/>
    <x v="175"/>
    <x v="499"/>
  </r>
  <r>
    <x v="1"/>
    <x v="1"/>
    <x v="1284"/>
    <x v="598"/>
    <x v="427"/>
    <x v="276"/>
    <x v="1"/>
    <x v="0"/>
    <x v="144"/>
    <x v="144"/>
    <x v="392"/>
  </r>
  <r>
    <x v="1"/>
    <x v="1"/>
    <x v="1337"/>
    <x v="601"/>
    <x v="942"/>
    <x v="308"/>
    <x v="1"/>
    <x v="0"/>
    <x v="130"/>
    <x v="130"/>
    <x v="425"/>
  </r>
  <r>
    <x v="1"/>
    <x v="1"/>
    <x v="1275"/>
    <x v="597"/>
    <x v="372"/>
    <x v="484"/>
    <x v="1"/>
    <x v="0"/>
    <x v="187"/>
    <x v="187"/>
    <x v="517"/>
  </r>
  <r>
    <x v="1"/>
    <x v="1"/>
    <x v="1364"/>
    <x v="603"/>
    <x v="1092"/>
    <x v="521"/>
    <x v="1"/>
    <x v="0"/>
    <x v="49"/>
    <x v="49"/>
    <x v="179"/>
  </r>
  <r>
    <x v="1"/>
    <x v="1"/>
    <x v="1315"/>
    <x v="599"/>
    <x v="666"/>
    <x v="619"/>
    <x v="1"/>
    <x v="0"/>
    <x v="53"/>
    <x v="53"/>
    <x v="118"/>
  </r>
  <r>
    <x v="1"/>
    <x v="1"/>
    <x v="1351"/>
    <x v="602"/>
    <x v="958"/>
    <x v="620"/>
    <x v="1"/>
    <x v="0"/>
    <x v="193"/>
    <x v="193"/>
    <x v="527"/>
  </r>
  <r>
    <x v="1"/>
    <x v="1"/>
    <x v="1270"/>
    <x v="596"/>
    <x v="278"/>
    <x v="626"/>
    <x v="1"/>
    <x v="0"/>
    <x v="42"/>
    <x v="42"/>
    <x v="118"/>
  </r>
  <r>
    <x v="1"/>
    <x v="1"/>
    <x v="1316"/>
    <x v="600"/>
    <x v="738"/>
    <x v="640"/>
    <x v="1"/>
    <x v="0"/>
    <x v="61"/>
    <x v="61"/>
    <x v="306"/>
  </r>
  <r>
    <x v="1"/>
    <x v="1"/>
    <x v="1342"/>
    <x v="841"/>
    <x v="893"/>
    <x v="698"/>
    <x v="1"/>
    <x v="0"/>
    <x v="75"/>
    <x v="75"/>
    <x v="313"/>
  </r>
  <r>
    <x v="1"/>
    <x v="1"/>
    <x v="1355"/>
    <x v="1099"/>
    <x v="1013"/>
    <x v="848"/>
    <x v="1"/>
    <x v="0"/>
    <x v="42"/>
    <x v="42"/>
    <x v="148"/>
  </r>
  <r>
    <x v="1"/>
    <x v="1"/>
    <x v="1378"/>
    <x v="1114"/>
    <x v="1266"/>
    <x v="859"/>
    <x v="1"/>
    <x v="0"/>
    <x v="23"/>
    <x v="23"/>
    <x v="102"/>
  </r>
  <r>
    <x v="1"/>
    <x v="1"/>
    <x v="1246"/>
    <x v="1245"/>
    <x v="90"/>
    <x v="932"/>
    <x v="1"/>
    <x v="0"/>
    <x v="47"/>
    <x v="47"/>
    <x v="190"/>
  </r>
  <r>
    <x v="1"/>
    <x v="1"/>
    <x v="1358"/>
    <x v="1262"/>
    <x v="980"/>
    <x v="941"/>
    <x v="0"/>
    <x v="0"/>
    <x v="0"/>
    <x v="0"/>
    <x v="0"/>
  </r>
  <r>
    <x v="1"/>
    <x v="1"/>
    <x v="1257"/>
    <x v="1281"/>
    <x v="156"/>
    <x v="951"/>
    <x v="1"/>
    <x v="0"/>
    <x v="50"/>
    <x v="50"/>
    <x v="236"/>
  </r>
  <r>
    <x v="1"/>
    <x v="23"/>
    <x v="1132"/>
    <x v="672"/>
    <x v="940"/>
    <x v="89"/>
    <x v="1"/>
    <x v="0"/>
    <x v="86"/>
    <x v="86"/>
    <x v="381"/>
  </r>
  <r>
    <x v="1"/>
    <x v="23"/>
    <x v="194"/>
    <x v="670"/>
    <x v="253"/>
    <x v="110"/>
    <x v="1"/>
    <x v="0"/>
    <x v="66"/>
    <x v="66"/>
    <x v="261"/>
  </r>
  <r>
    <x v="1"/>
    <x v="23"/>
    <x v="1226"/>
    <x v="678"/>
    <x v="1328"/>
    <x v="113"/>
    <x v="1"/>
    <x v="0"/>
    <x v="94"/>
    <x v="94"/>
    <x v="260"/>
  </r>
  <r>
    <x v="1"/>
    <x v="23"/>
    <x v="1150"/>
    <x v="906"/>
    <x v="1044"/>
    <x v="114"/>
    <x v="1"/>
    <x v="0"/>
    <x v="184"/>
    <x v="184"/>
    <x v="526"/>
  </r>
  <r>
    <x v="1"/>
    <x v="23"/>
    <x v="1194"/>
    <x v="673"/>
    <x v="1262"/>
    <x v="128"/>
    <x v="1"/>
    <x v="0"/>
    <x v="42"/>
    <x v="42"/>
    <x v="156"/>
  </r>
  <r>
    <x v="1"/>
    <x v="23"/>
    <x v="1196"/>
    <x v="674"/>
    <x v="1132"/>
    <x v="141"/>
    <x v="1"/>
    <x v="0"/>
    <x v="53"/>
    <x v="53"/>
    <x v="187"/>
  </r>
  <r>
    <x v="1"/>
    <x v="23"/>
    <x v="261"/>
    <x v="671"/>
    <x v="631"/>
    <x v="175"/>
    <x v="1"/>
    <x v="0"/>
    <x v="53"/>
    <x v="53"/>
    <x v="117"/>
  </r>
  <r>
    <x v="1"/>
    <x v="23"/>
    <x v="1205"/>
    <x v="675"/>
    <x v="1272"/>
    <x v="188"/>
    <x v="0"/>
    <x v="0"/>
    <x v="0"/>
    <x v="0"/>
    <x v="0"/>
  </r>
  <r>
    <x v="1"/>
    <x v="23"/>
    <x v="1207"/>
    <x v="676"/>
    <x v="1280"/>
    <x v="194"/>
    <x v="1"/>
    <x v="0"/>
    <x v="77"/>
    <x v="77"/>
    <x v="174"/>
  </r>
  <r>
    <x v="1"/>
    <x v="23"/>
    <x v="1301"/>
    <x v="688"/>
    <x v="739"/>
    <x v="240"/>
    <x v="1"/>
    <x v="0"/>
    <x v="66"/>
    <x v="66"/>
    <x v="181"/>
  </r>
  <r>
    <x v="1"/>
    <x v="23"/>
    <x v="1327"/>
    <x v="690"/>
    <x v="835"/>
    <x v="259"/>
    <x v="1"/>
    <x v="0"/>
    <x v="160"/>
    <x v="160"/>
    <x v="417"/>
  </r>
  <r>
    <x v="1"/>
    <x v="23"/>
    <x v="1299"/>
    <x v="687"/>
    <x v="614"/>
    <x v="282"/>
    <x v="1"/>
    <x v="0"/>
    <x v="108"/>
    <x v="108"/>
    <x v="277"/>
  </r>
  <r>
    <x v="1"/>
    <x v="23"/>
    <x v="1345"/>
    <x v="694"/>
    <x v="1060"/>
    <x v="285"/>
    <x v="1"/>
    <x v="0"/>
    <x v="79"/>
    <x v="79"/>
    <x v="367"/>
  </r>
  <r>
    <x v="1"/>
    <x v="23"/>
    <x v="1288"/>
    <x v="686"/>
    <x v="493"/>
    <x v="302"/>
    <x v="1"/>
    <x v="0"/>
    <x v="131"/>
    <x v="131"/>
    <x v="211"/>
  </r>
  <r>
    <x v="1"/>
    <x v="23"/>
    <x v="1233"/>
    <x v="679"/>
    <x v="23"/>
    <x v="324"/>
    <x v="0"/>
    <x v="0"/>
    <x v="0"/>
    <x v="0"/>
    <x v="0"/>
  </r>
  <r>
    <x v="1"/>
    <x v="23"/>
    <x v="1304"/>
    <x v="689"/>
    <x v="734"/>
    <x v="330"/>
    <x v="1"/>
    <x v="0"/>
    <x v="139"/>
    <x v="139"/>
    <x v="446"/>
  </r>
  <r>
    <x v="1"/>
    <x v="23"/>
    <x v="1347"/>
    <x v="695"/>
    <x v="1042"/>
    <x v="413"/>
    <x v="1"/>
    <x v="0"/>
    <x v="23"/>
    <x v="23"/>
    <x v="6"/>
  </r>
  <r>
    <x v="1"/>
    <x v="23"/>
    <x v="1362"/>
    <x v="696"/>
    <x v="1257"/>
    <x v="459"/>
    <x v="0"/>
    <x v="0"/>
    <x v="0"/>
    <x v="0"/>
    <x v="0"/>
  </r>
  <r>
    <x v="1"/>
    <x v="23"/>
    <x v="1330"/>
    <x v="691"/>
    <x v="813"/>
    <x v="479"/>
    <x v="1"/>
    <x v="0"/>
    <x v="23"/>
    <x v="23"/>
    <x v="0"/>
  </r>
  <r>
    <x v="1"/>
    <x v="23"/>
    <x v="1339"/>
    <x v="692"/>
    <x v="904"/>
    <x v="492"/>
    <x v="1"/>
    <x v="0"/>
    <x v="23"/>
    <x v="23"/>
    <x v="0"/>
  </r>
  <r>
    <x v="1"/>
    <x v="23"/>
    <x v="1236"/>
    <x v="681"/>
    <x v="57"/>
    <x v="493"/>
    <x v="1"/>
    <x v="0"/>
    <x v="42"/>
    <x v="42"/>
    <x v="61"/>
  </r>
  <r>
    <x v="1"/>
    <x v="23"/>
    <x v="1250"/>
    <x v="682"/>
    <x v="206"/>
    <x v="519"/>
    <x v="1"/>
    <x v="0"/>
    <x v="94"/>
    <x v="94"/>
    <x v="263"/>
  </r>
  <r>
    <x v="1"/>
    <x v="23"/>
    <x v="1267"/>
    <x v="683"/>
    <x v="320"/>
    <x v="520"/>
    <x v="1"/>
    <x v="0"/>
    <x v="2"/>
    <x v="2"/>
    <x v="38"/>
  </r>
  <r>
    <x v="1"/>
    <x v="23"/>
    <x v="1367"/>
    <x v="697"/>
    <x v="1252"/>
    <x v="558"/>
    <x v="1"/>
    <x v="0"/>
    <x v="86"/>
    <x v="86"/>
    <x v="241"/>
  </r>
  <r>
    <x v="1"/>
    <x v="23"/>
    <x v="1276"/>
    <x v="685"/>
    <x v="365"/>
    <x v="567"/>
    <x v="1"/>
    <x v="0"/>
    <x v="125"/>
    <x v="125"/>
    <x v="311"/>
  </r>
  <r>
    <x v="1"/>
    <x v="23"/>
    <x v="1349"/>
    <x v="667"/>
    <x v="1031"/>
    <x v="577"/>
    <x v="1"/>
    <x v="0"/>
    <x v="184"/>
    <x v="184"/>
    <x v="523"/>
  </r>
  <r>
    <x v="1"/>
    <x v="23"/>
    <x v="1268"/>
    <x v="684"/>
    <x v="316"/>
    <x v="581"/>
    <x v="1"/>
    <x v="0"/>
    <x v="87"/>
    <x v="87"/>
    <x v="257"/>
  </r>
  <r>
    <x v="1"/>
    <x v="23"/>
    <x v="1383"/>
    <x v="698"/>
    <x v="1296"/>
    <x v="581"/>
    <x v="0"/>
    <x v="0"/>
    <x v="0"/>
    <x v="0"/>
    <x v="0"/>
  </r>
  <r>
    <x v="1"/>
    <x v="23"/>
    <x v="1340"/>
    <x v="693"/>
    <x v="907"/>
    <x v="622"/>
    <x v="1"/>
    <x v="0"/>
    <x v="86"/>
    <x v="86"/>
    <x v="303"/>
  </r>
  <r>
    <x v="1"/>
    <x v="23"/>
    <x v="1253"/>
    <x v="811"/>
    <x v="155"/>
    <x v="673"/>
    <x v="1"/>
    <x v="0"/>
    <x v="28"/>
    <x v="28"/>
    <x v="63"/>
  </r>
  <r>
    <x v="1"/>
    <x v="23"/>
    <x v="1279"/>
    <x v="827"/>
    <x v="412"/>
    <x v="690"/>
    <x v="1"/>
    <x v="0"/>
    <x v="23"/>
    <x v="23"/>
    <x v="4"/>
  </r>
  <r>
    <x v="1"/>
    <x v="23"/>
    <x v="1341"/>
    <x v="839"/>
    <x v="929"/>
    <x v="695"/>
    <x v="1"/>
    <x v="0"/>
    <x v="57"/>
    <x v="57"/>
    <x v="242"/>
  </r>
  <r>
    <x v="1"/>
    <x v="23"/>
    <x v="1376"/>
    <x v="904"/>
    <x v="1239"/>
    <x v="728"/>
    <x v="1"/>
    <x v="0"/>
    <x v="60"/>
    <x v="60"/>
    <x v="244"/>
  </r>
  <r>
    <x v="1"/>
    <x v="23"/>
    <x v="1375"/>
    <x v="870"/>
    <x v="1211"/>
    <x v="735"/>
    <x v="1"/>
    <x v="0"/>
    <x v="66"/>
    <x v="66"/>
    <x v="294"/>
  </r>
  <r>
    <x v="1"/>
    <x v="23"/>
    <x v="1319"/>
    <x v="926"/>
    <x v="645"/>
    <x v="747"/>
    <x v="1"/>
    <x v="0"/>
    <x v="134"/>
    <x v="134"/>
    <x v="212"/>
  </r>
  <r>
    <x v="1"/>
    <x v="23"/>
    <x v="1242"/>
    <x v="973"/>
    <x v="73"/>
    <x v="775"/>
    <x v="1"/>
    <x v="0"/>
    <x v="23"/>
    <x v="23"/>
    <x v="38"/>
  </r>
  <r>
    <x v="1"/>
    <x v="23"/>
    <x v="1255"/>
    <x v="1007"/>
    <x v="172"/>
    <x v="797"/>
    <x v="1"/>
    <x v="0"/>
    <x v="2"/>
    <x v="2"/>
    <x v="16"/>
  </r>
  <r>
    <x v="1"/>
    <x v="23"/>
    <x v="1377"/>
    <x v="1051"/>
    <x v="1274"/>
    <x v="820"/>
    <x v="1"/>
    <x v="0"/>
    <x v="23"/>
    <x v="23"/>
    <x v="16"/>
  </r>
  <r>
    <x v="1"/>
    <x v="23"/>
    <x v="1282"/>
    <x v="1111"/>
    <x v="378"/>
    <x v="857"/>
    <x v="1"/>
    <x v="0"/>
    <x v="57"/>
    <x v="57"/>
    <x v="265"/>
  </r>
  <r>
    <x v="1"/>
    <x v="23"/>
    <x v="1384"/>
    <x v="1165"/>
    <x v="1321"/>
    <x v="891"/>
    <x v="1"/>
    <x v="0"/>
    <x v="24"/>
    <x v="24"/>
    <x v="92"/>
  </r>
  <r>
    <x v="1"/>
    <x v="23"/>
    <x v="1357"/>
    <x v="1183"/>
    <x v="971"/>
    <x v="903"/>
    <x v="1"/>
    <x v="0"/>
    <x v="170"/>
    <x v="170"/>
    <x v="506"/>
  </r>
  <r>
    <x v="1"/>
    <x v="45"/>
    <x v="1215"/>
    <x v="868"/>
    <x v="1004"/>
    <x v="735"/>
    <x v="1"/>
    <x v="0"/>
    <x v="5"/>
    <x v="5"/>
    <x v="29"/>
  </r>
  <r>
    <x v="1"/>
    <x v="45"/>
    <x v="1218"/>
    <x v="866"/>
    <x v="1319"/>
    <x v="735"/>
    <x v="1"/>
    <x v="0"/>
    <x v="8"/>
    <x v="8"/>
    <x v="16"/>
  </r>
  <r>
    <x v="1"/>
    <x v="45"/>
    <x v="1287"/>
    <x v="778"/>
    <x v="488"/>
    <x v="251"/>
    <x v="1"/>
    <x v="0"/>
    <x v="27"/>
    <x v="27"/>
    <x v="16"/>
  </r>
  <r>
    <x v="1"/>
    <x v="45"/>
    <x v="1302"/>
    <x v="779"/>
    <x v="660"/>
    <x v="259"/>
    <x v="1"/>
    <x v="0"/>
    <x v="63"/>
    <x v="63"/>
    <x v="279"/>
  </r>
  <r>
    <x v="1"/>
    <x v="45"/>
    <x v="1336"/>
    <x v="780"/>
    <x v="894"/>
    <x v="272"/>
    <x v="1"/>
    <x v="0"/>
    <x v="89"/>
    <x v="89"/>
    <x v="335"/>
  </r>
  <r>
    <x v="1"/>
    <x v="45"/>
    <x v="1247"/>
    <x v="776"/>
    <x v="170"/>
    <x v="274"/>
    <x v="1"/>
    <x v="0"/>
    <x v="53"/>
    <x v="53"/>
    <x v="137"/>
  </r>
  <r>
    <x v="1"/>
    <x v="45"/>
    <x v="1261"/>
    <x v="777"/>
    <x v="270"/>
    <x v="288"/>
    <x v="1"/>
    <x v="0"/>
    <x v="120"/>
    <x v="120"/>
    <x v="364"/>
  </r>
  <r>
    <x v="1"/>
    <x v="45"/>
    <x v="1363"/>
    <x v="781"/>
    <x v="1127"/>
    <x v="463"/>
    <x v="1"/>
    <x v="0"/>
    <x v="90"/>
    <x v="90"/>
    <x v="222"/>
  </r>
  <r>
    <x v="1"/>
    <x v="45"/>
    <x v="1216"/>
    <x v="902"/>
    <x v="1009"/>
    <x v="721"/>
    <x v="1"/>
    <x v="0"/>
    <x v="5"/>
    <x v="5"/>
    <x v="21"/>
  </r>
  <r>
    <x v="1"/>
    <x v="45"/>
    <x v="1213"/>
    <x v="1033"/>
    <x v="386"/>
    <x v="809"/>
    <x v="1"/>
    <x v="0"/>
    <x v="52"/>
    <x v="52"/>
    <x v="26"/>
  </r>
  <r>
    <x v="1"/>
    <x v="45"/>
    <x v="1212"/>
    <x v="1091"/>
    <x v="33"/>
    <x v="843"/>
    <x v="1"/>
    <x v="0"/>
    <x v="32"/>
    <x v="32"/>
    <x v="57"/>
  </r>
  <r>
    <x v="2"/>
    <x v="52"/>
    <x v="1318"/>
    <x v="869"/>
    <x v="787"/>
    <x v="735"/>
    <x v="1"/>
    <x v="0"/>
    <x v="47"/>
    <x v="47"/>
    <x v="292"/>
  </r>
  <r>
    <x v="2"/>
    <x v="52"/>
    <x v="206"/>
    <x v="782"/>
    <x v="276"/>
    <x v="155"/>
    <x v="1"/>
    <x v="0"/>
    <x v="47"/>
    <x v="47"/>
    <x v="197"/>
  </r>
  <r>
    <x v="2"/>
    <x v="52"/>
    <x v="1380"/>
    <x v="799"/>
    <x v="1306"/>
    <x v="232"/>
    <x v="1"/>
    <x v="0"/>
    <x v="23"/>
    <x v="23"/>
    <x v="85"/>
  </r>
  <r>
    <x v="2"/>
    <x v="52"/>
    <x v="1259"/>
    <x v="785"/>
    <x v="265"/>
    <x v="305"/>
    <x v="1"/>
    <x v="0"/>
    <x v="42"/>
    <x v="42"/>
    <x v="0"/>
  </r>
  <r>
    <x v="2"/>
    <x v="52"/>
    <x v="1248"/>
    <x v="784"/>
    <x v="219"/>
    <x v="319"/>
    <x v="1"/>
    <x v="0"/>
    <x v="66"/>
    <x v="66"/>
    <x v="332"/>
  </r>
  <r>
    <x v="2"/>
    <x v="52"/>
    <x v="1234"/>
    <x v="783"/>
    <x v="30"/>
    <x v="342"/>
    <x v="1"/>
    <x v="0"/>
    <x v="13"/>
    <x v="13"/>
    <x v="50"/>
  </r>
  <r>
    <x v="2"/>
    <x v="52"/>
    <x v="1294"/>
    <x v="789"/>
    <x v="546"/>
    <x v="387"/>
    <x v="1"/>
    <x v="0"/>
    <x v="66"/>
    <x v="66"/>
    <x v="92"/>
  </r>
  <r>
    <x v="2"/>
    <x v="52"/>
    <x v="1346"/>
    <x v="794"/>
    <x v="1006"/>
    <x v="389"/>
    <x v="1"/>
    <x v="0"/>
    <x v="23"/>
    <x v="23"/>
    <x v="147"/>
  </r>
  <r>
    <x v="2"/>
    <x v="52"/>
    <x v="1308"/>
    <x v="790"/>
    <x v="745"/>
    <x v="430"/>
    <x v="1"/>
    <x v="0"/>
    <x v="108"/>
    <x v="108"/>
    <x v="413"/>
  </r>
  <r>
    <x v="2"/>
    <x v="52"/>
    <x v="1361"/>
    <x v="796"/>
    <x v="1172"/>
    <x v="437"/>
    <x v="1"/>
    <x v="0"/>
    <x v="66"/>
    <x v="66"/>
    <x v="398"/>
  </r>
  <r>
    <x v="2"/>
    <x v="52"/>
    <x v="1286"/>
    <x v="787"/>
    <x v="444"/>
    <x v="451"/>
    <x v="1"/>
    <x v="0"/>
    <x v="46"/>
    <x v="46"/>
    <x v="196"/>
  </r>
  <r>
    <x v="2"/>
    <x v="52"/>
    <x v="1265"/>
    <x v="786"/>
    <x v="277"/>
    <x v="452"/>
    <x v="1"/>
    <x v="0"/>
    <x v="42"/>
    <x v="42"/>
    <x v="20"/>
  </r>
  <r>
    <x v="2"/>
    <x v="52"/>
    <x v="1289"/>
    <x v="788"/>
    <x v="521"/>
    <x v="492"/>
    <x v="1"/>
    <x v="0"/>
    <x v="42"/>
    <x v="42"/>
    <x v="0"/>
  </r>
  <r>
    <x v="2"/>
    <x v="52"/>
    <x v="1313"/>
    <x v="792"/>
    <x v="672"/>
    <x v="507"/>
    <x v="1"/>
    <x v="0"/>
    <x v="42"/>
    <x v="42"/>
    <x v="60"/>
  </r>
  <r>
    <x v="2"/>
    <x v="52"/>
    <x v="1314"/>
    <x v="793"/>
    <x v="759"/>
    <x v="508"/>
    <x v="1"/>
    <x v="0"/>
    <x v="198"/>
    <x v="198"/>
    <x v="540"/>
  </r>
  <r>
    <x v="2"/>
    <x v="52"/>
    <x v="1365"/>
    <x v="797"/>
    <x v="1122"/>
    <x v="524"/>
    <x v="1"/>
    <x v="0"/>
    <x v="23"/>
    <x v="23"/>
    <x v="89"/>
  </r>
  <r>
    <x v="2"/>
    <x v="52"/>
    <x v="1350"/>
    <x v="795"/>
    <x v="1021"/>
    <x v="591"/>
    <x v="1"/>
    <x v="0"/>
    <x v="124"/>
    <x v="124"/>
    <x v="472"/>
  </r>
  <r>
    <x v="2"/>
    <x v="52"/>
    <x v="1369"/>
    <x v="798"/>
    <x v="1177"/>
    <x v="609"/>
    <x v="1"/>
    <x v="0"/>
    <x v="131"/>
    <x v="131"/>
    <x v="384"/>
  </r>
  <r>
    <x v="2"/>
    <x v="52"/>
    <x v="1277"/>
    <x v="809"/>
    <x v="353"/>
    <x v="673"/>
    <x v="1"/>
    <x v="0"/>
    <x v="67"/>
    <x v="67"/>
    <x v="0"/>
  </r>
  <r>
    <x v="2"/>
    <x v="52"/>
    <x v="1353"/>
    <x v="812"/>
    <x v="1038"/>
    <x v="673"/>
    <x v="1"/>
    <x v="0"/>
    <x v="42"/>
    <x v="42"/>
    <x v="313"/>
  </r>
  <r>
    <x v="2"/>
    <x v="52"/>
    <x v="1373"/>
    <x v="844"/>
    <x v="1260"/>
    <x v="702"/>
    <x v="1"/>
    <x v="0"/>
    <x v="42"/>
    <x v="42"/>
    <x v="263"/>
  </r>
  <r>
    <x v="2"/>
    <x v="52"/>
    <x v="1374"/>
    <x v="846"/>
    <x v="1070"/>
    <x v="704"/>
    <x v="1"/>
    <x v="0"/>
    <x v="53"/>
    <x v="53"/>
    <x v="271"/>
  </r>
  <r>
    <x v="2"/>
    <x v="52"/>
    <x v="1239"/>
    <x v="862"/>
    <x v="29"/>
    <x v="705"/>
    <x v="1"/>
    <x v="0"/>
    <x v="19"/>
    <x v="19"/>
    <x v="68"/>
  </r>
  <r>
    <x v="2"/>
    <x v="52"/>
    <x v="1240"/>
    <x v="900"/>
    <x v="112"/>
    <x v="720"/>
    <x v="1"/>
    <x v="0"/>
    <x v="86"/>
    <x v="86"/>
    <x v="0"/>
  </r>
  <r>
    <x v="2"/>
    <x v="52"/>
    <x v="1320"/>
    <x v="936"/>
    <x v="776"/>
    <x v="755"/>
    <x v="1"/>
    <x v="0"/>
    <x v="94"/>
    <x v="94"/>
    <x v="210"/>
  </r>
  <r>
    <x v="2"/>
    <x v="52"/>
    <x v="1321"/>
    <x v="992"/>
    <x v="746"/>
    <x v="786"/>
    <x v="1"/>
    <x v="0"/>
    <x v="113"/>
    <x v="113"/>
    <x v="410"/>
  </r>
  <r>
    <x v="2"/>
    <x v="52"/>
    <x v="1322"/>
    <x v="1045"/>
    <x v="727"/>
    <x v="816"/>
    <x v="1"/>
    <x v="0"/>
    <x v="23"/>
    <x v="23"/>
    <x v="158"/>
  </r>
  <r>
    <x v="2"/>
    <x v="52"/>
    <x v="1323"/>
    <x v="1046"/>
    <x v="670"/>
    <x v="817"/>
    <x v="1"/>
    <x v="0"/>
    <x v="101"/>
    <x v="101"/>
    <x v="400"/>
  </r>
  <r>
    <x v="2"/>
    <x v="52"/>
    <x v="1256"/>
    <x v="1080"/>
    <x v="209"/>
    <x v="834"/>
    <x v="1"/>
    <x v="0"/>
    <x v="66"/>
    <x v="66"/>
    <x v="337"/>
  </r>
  <r>
    <x v="2"/>
    <x v="52"/>
    <x v="1243"/>
    <x v="1105"/>
    <x v="55"/>
    <x v="852"/>
    <x v="1"/>
    <x v="0"/>
    <x v="53"/>
    <x v="53"/>
    <x v="236"/>
  </r>
  <r>
    <x v="2"/>
    <x v="52"/>
    <x v="1379"/>
    <x v="1120"/>
    <x v="1081"/>
    <x v="864"/>
    <x v="1"/>
    <x v="0"/>
    <x v="23"/>
    <x v="23"/>
    <x v="78"/>
  </r>
  <r>
    <x v="2"/>
    <x v="52"/>
    <x v="1356"/>
    <x v="1174"/>
    <x v="995"/>
    <x v="896"/>
    <x v="1"/>
    <x v="0"/>
    <x v="8"/>
    <x v="8"/>
    <x v="13"/>
  </r>
  <r>
    <x v="2"/>
    <x v="52"/>
    <x v="1244"/>
    <x v="1215"/>
    <x v="28"/>
    <x v="917"/>
    <x v="1"/>
    <x v="0"/>
    <x v="23"/>
    <x v="23"/>
    <x v="116"/>
  </r>
  <r>
    <x v="2"/>
    <x v="52"/>
    <x v="1325"/>
    <x v="1216"/>
    <x v="768"/>
    <x v="918"/>
    <x v="1"/>
    <x v="0"/>
    <x v="23"/>
    <x v="23"/>
    <x v="108"/>
  </r>
  <r>
    <x v="2"/>
    <x v="52"/>
    <x v="1326"/>
    <x v="1247"/>
    <x v="766"/>
    <x v="932"/>
    <x v="1"/>
    <x v="0"/>
    <x v="1"/>
    <x v="1"/>
    <x v="13"/>
  </r>
  <r>
    <x v="2"/>
    <x v="52"/>
    <x v="1333"/>
    <x v="1260"/>
    <x v="865"/>
    <x v="940"/>
    <x v="1"/>
    <x v="0"/>
    <x v="42"/>
    <x v="42"/>
    <x v="0"/>
  </r>
  <r>
    <x v="2"/>
    <x v="52"/>
    <x v="1359"/>
    <x v="1263"/>
    <x v="1028"/>
    <x v="942"/>
    <x v="1"/>
    <x v="0"/>
    <x v="23"/>
    <x v="23"/>
    <x v="0"/>
  </r>
  <r>
    <x v="2"/>
    <x v="52"/>
    <x v="1274"/>
    <x v="1287"/>
    <x v="347"/>
    <x v="953"/>
    <x v="1"/>
    <x v="0"/>
    <x v="19"/>
    <x v="19"/>
    <x v="0"/>
  </r>
  <r>
    <x v="2"/>
    <x v="10"/>
    <x v="1280"/>
    <x v="873"/>
    <x v="406"/>
    <x v="735"/>
    <x v="1"/>
    <x v="0"/>
    <x v="53"/>
    <x v="53"/>
    <x v="213"/>
  </r>
  <r>
    <x v="2"/>
    <x v="10"/>
    <x v="1298"/>
    <x v="648"/>
    <x v="619"/>
    <x v="230"/>
    <x v="1"/>
    <x v="0"/>
    <x v="66"/>
    <x v="66"/>
    <x v="338"/>
  </r>
  <r>
    <x v="2"/>
    <x v="10"/>
    <x v="1335"/>
    <x v="653"/>
    <x v="892"/>
    <x v="271"/>
    <x v="1"/>
    <x v="0"/>
    <x v="42"/>
    <x v="42"/>
    <x v="154"/>
  </r>
  <r>
    <x v="2"/>
    <x v="10"/>
    <x v="1329"/>
    <x v="652"/>
    <x v="843"/>
    <x v="291"/>
    <x v="1"/>
    <x v="0"/>
    <x v="66"/>
    <x v="66"/>
    <x v="304"/>
  </r>
  <r>
    <x v="2"/>
    <x v="10"/>
    <x v="1300"/>
    <x v="649"/>
    <x v="628"/>
    <x v="340"/>
    <x v="1"/>
    <x v="0"/>
    <x v="5"/>
    <x v="5"/>
    <x v="49"/>
  </r>
  <r>
    <x v="2"/>
    <x v="10"/>
    <x v="1360"/>
    <x v="654"/>
    <x v="1089"/>
    <x v="342"/>
    <x v="1"/>
    <x v="0"/>
    <x v="34"/>
    <x v="34"/>
    <x v="157"/>
  </r>
  <r>
    <x v="2"/>
    <x v="10"/>
    <x v="1305"/>
    <x v="650"/>
    <x v="723"/>
    <x v="388"/>
    <x v="1"/>
    <x v="0"/>
    <x v="27"/>
    <x v="27"/>
    <x v="28"/>
  </r>
  <r>
    <x v="2"/>
    <x v="10"/>
    <x v="1306"/>
    <x v="651"/>
    <x v="685"/>
    <x v="392"/>
    <x v="1"/>
    <x v="0"/>
    <x v="56"/>
    <x v="56"/>
    <x v="226"/>
  </r>
  <r>
    <x v="2"/>
    <x v="10"/>
    <x v="1312"/>
    <x v="791"/>
    <x v="677"/>
    <x v="502"/>
    <x v="1"/>
    <x v="0"/>
    <x v="23"/>
    <x v="23"/>
    <x v="40"/>
  </r>
  <r>
    <x v="2"/>
    <x v="10"/>
    <x v="1241"/>
    <x v="925"/>
    <x v="46"/>
    <x v="743"/>
    <x v="1"/>
    <x v="0"/>
    <x v="8"/>
    <x v="8"/>
    <x v="49"/>
  </r>
  <r>
    <x v="2"/>
    <x v="10"/>
    <x v="1324"/>
    <x v="1083"/>
    <x v="751"/>
    <x v="837"/>
    <x v="1"/>
    <x v="0"/>
    <x v="23"/>
    <x v="23"/>
    <x v="87"/>
  </r>
  <r>
    <x v="2"/>
    <x v="33"/>
    <x v="1354"/>
    <x v="871"/>
    <x v="989"/>
    <x v="735"/>
    <x v="1"/>
    <x v="0"/>
    <x v="10"/>
    <x v="10"/>
    <x v="49"/>
  </r>
  <r>
    <x v="2"/>
    <x v="33"/>
    <x v="1200"/>
    <x v="732"/>
    <x v="1268"/>
    <x v="154"/>
    <x v="1"/>
    <x v="0"/>
    <x v="10"/>
    <x v="10"/>
    <x v="40"/>
  </r>
  <r>
    <x v="2"/>
    <x v="33"/>
    <x v="1159"/>
    <x v="731"/>
    <x v="952"/>
    <x v="207"/>
    <x v="0"/>
    <x v="0"/>
    <x v="0"/>
    <x v="0"/>
    <x v="0"/>
  </r>
  <r>
    <x v="2"/>
    <x v="33"/>
    <x v="1344"/>
    <x v="738"/>
    <x v="1047"/>
    <x v="220"/>
    <x v="1"/>
    <x v="0"/>
    <x v="48"/>
    <x v="48"/>
    <x v="52"/>
  </r>
  <r>
    <x v="2"/>
    <x v="33"/>
    <x v="1232"/>
    <x v="733"/>
    <x v="36"/>
    <x v="258"/>
    <x v="1"/>
    <x v="0"/>
    <x v="77"/>
    <x v="77"/>
    <x v="224"/>
  </r>
  <r>
    <x v="2"/>
    <x v="33"/>
    <x v="1382"/>
    <x v="739"/>
    <x v="1334"/>
    <x v="415"/>
    <x v="1"/>
    <x v="0"/>
    <x v="34"/>
    <x v="34"/>
    <x v="121"/>
  </r>
  <r>
    <x v="2"/>
    <x v="33"/>
    <x v="1309"/>
    <x v="736"/>
    <x v="805"/>
    <x v="436"/>
    <x v="1"/>
    <x v="0"/>
    <x v="42"/>
    <x v="42"/>
    <x v="160"/>
  </r>
  <r>
    <x v="2"/>
    <x v="33"/>
    <x v="1311"/>
    <x v="737"/>
    <x v="770"/>
    <x v="486"/>
    <x v="1"/>
    <x v="0"/>
    <x v="46"/>
    <x v="46"/>
    <x v="126"/>
  </r>
  <r>
    <x v="2"/>
    <x v="33"/>
    <x v="1237"/>
    <x v="734"/>
    <x v="95"/>
    <x v="515"/>
    <x v="1"/>
    <x v="0"/>
    <x v="56"/>
    <x v="56"/>
    <x v="187"/>
  </r>
  <r>
    <x v="2"/>
    <x v="33"/>
    <x v="1296"/>
    <x v="735"/>
    <x v="564"/>
    <x v="633"/>
    <x v="1"/>
    <x v="0"/>
    <x v="86"/>
    <x v="86"/>
    <x v="376"/>
  </r>
  <r>
    <x v="2"/>
    <x v="33"/>
    <x v="1317"/>
    <x v="814"/>
    <x v="767"/>
    <x v="673"/>
    <x v="1"/>
    <x v="0"/>
    <x v="86"/>
    <x v="86"/>
    <x v="348"/>
  </r>
  <r>
    <x v="2"/>
    <x v="33"/>
    <x v="1285"/>
    <x v="824"/>
    <x v="415"/>
    <x v="679"/>
    <x v="1"/>
    <x v="0"/>
    <x v="27"/>
    <x v="27"/>
    <x v="102"/>
  </r>
  <r>
    <x v="2"/>
    <x v="33"/>
    <x v="1278"/>
    <x v="823"/>
    <x v="383"/>
    <x v="686"/>
    <x v="1"/>
    <x v="0"/>
    <x v="8"/>
    <x v="8"/>
    <x v="8"/>
  </r>
  <r>
    <x v="2"/>
    <x v="33"/>
    <x v="1343"/>
    <x v="905"/>
    <x v="939"/>
    <x v="732"/>
    <x v="1"/>
    <x v="0"/>
    <x v="10"/>
    <x v="10"/>
    <x v="40"/>
  </r>
  <r>
    <x v="2"/>
    <x v="33"/>
    <x v="1258"/>
    <x v="1298"/>
    <x v="191"/>
    <x v="961"/>
    <x v="1"/>
    <x v="0"/>
    <x v="8"/>
    <x v="8"/>
    <x v="0"/>
  </r>
  <r>
    <x v="1"/>
    <x v="12"/>
    <x v="273"/>
    <x v="657"/>
    <x v="707"/>
    <x v="102"/>
    <x v="1"/>
    <x v="0"/>
    <x v="77"/>
    <x v="77"/>
    <x v="0"/>
  </r>
  <r>
    <x v="1"/>
    <x v="12"/>
    <x v="17"/>
    <x v="655"/>
    <x v="92"/>
    <x v="141"/>
    <x v="1"/>
    <x v="0"/>
    <x v="113"/>
    <x v="113"/>
    <x v="394"/>
  </r>
  <r>
    <x v="1"/>
    <x v="12"/>
    <x v="1211"/>
    <x v="677"/>
    <x v="1160"/>
    <x v="208"/>
    <x v="1"/>
    <x v="0"/>
    <x v="124"/>
    <x v="124"/>
    <x v="343"/>
  </r>
  <r>
    <x v="1"/>
    <x v="12"/>
    <x v="1381"/>
    <x v="669"/>
    <x v="1326"/>
    <x v="287"/>
    <x v="1"/>
    <x v="0"/>
    <x v="176"/>
    <x v="176"/>
    <x v="407"/>
  </r>
  <r>
    <x v="1"/>
    <x v="12"/>
    <x v="1235"/>
    <x v="680"/>
    <x v="26"/>
    <x v="442"/>
    <x v="1"/>
    <x v="0"/>
    <x v="154"/>
    <x v="154"/>
    <x v="493"/>
  </r>
  <r>
    <x v="1"/>
    <x v="12"/>
    <x v="1338"/>
    <x v="666"/>
    <x v="938"/>
    <x v="465"/>
    <x v="1"/>
    <x v="0"/>
    <x v="53"/>
    <x v="53"/>
    <x v="237"/>
  </r>
  <r>
    <x v="1"/>
    <x v="12"/>
    <x v="1251"/>
    <x v="661"/>
    <x v="149"/>
    <x v="527"/>
    <x v="1"/>
    <x v="0"/>
    <x v="150"/>
    <x v="150"/>
    <x v="477"/>
  </r>
  <r>
    <x v="1"/>
    <x v="12"/>
    <x v="1366"/>
    <x v="668"/>
    <x v="1246"/>
    <x v="531"/>
    <x v="1"/>
    <x v="0"/>
    <x v="113"/>
    <x v="113"/>
    <x v="368"/>
  </r>
  <r>
    <x v="1"/>
    <x v="12"/>
    <x v="1297"/>
    <x v="819"/>
    <x v="571"/>
    <x v="678"/>
    <x v="1"/>
    <x v="0"/>
    <x v="66"/>
    <x v="66"/>
    <x v="95"/>
  </r>
  <r>
    <x v="1"/>
    <x v="12"/>
    <x v="1281"/>
    <x v="1017"/>
    <x v="369"/>
    <x v="801"/>
    <x v="1"/>
    <x v="0"/>
    <x v="185"/>
    <x v="185"/>
    <x v="529"/>
  </r>
  <r>
    <x v="1"/>
    <x v="13"/>
    <x v="279"/>
    <x v="658"/>
    <x v="744"/>
    <x v="137"/>
    <x v="1"/>
    <x v="0"/>
    <x v="23"/>
    <x v="23"/>
    <x v="16"/>
  </r>
  <r>
    <x v="1"/>
    <x v="13"/>
    <x v="25"/>
    <x v="656"/>
    <x v="75"/>
    <x v="174"/>
    <x v="1"/>
    <x v="0"/>
    <x v="182"/>
    <x v="182"/>
    <x v="521"/>
  </r>
  <r>
    <x v="1"/>
    <x v="13"/>
    <x v="1206"/>
    <x v="659"/>
    <x v="1264"/>
    <x v="190"/>
    <x v="1"/>
    <x v="0"/>
    <x v="60"/>
    <x v="60"/>
    <x v="203"/>
  </r>
  <r>
    <x v="1"/>
    <x v="13"/>
    <x v="1293"/>
    <x v="664"/>
    <x v="565"/>
    <x v="286"/>
    <x v="1"/>
    <x v="0"/>
    <x v="42"/>
    <x v="42"/>
    <x v="197"/>
  </r>
  <r>
    <x v="1"/>
    <x v="13"/>
    <x v="1263"/>
    <x v="662"/>
    <x v="331"/>
    <x v="334"/>
    <x v="1"/>
    <x v="0"/>
    <x v="136"/>
    <x v="136"/>
    <x v="436"/>
  </r>
  <r>
    <x v="1"/>
    <x v="13"/>
    <x v="1307"/>
    <x v="665"/>
    <x v="794"/>
    <x v="411"/>
    <x v="1"/>
    <x v="0"/>
    <x v="23"/>
    <x v="23"/>
    <x v="61"/>
  </r>
  <r>
    <x v="1"/>
    <x v="13"/>
    <x v="1372"/>
    <x v="806"/>
    <x v="1198"/>
    <x v="668"/>
    <x v="1"/>
    <x v="0"/>
    <x v="164"/>
    <x v="164"/>
    <x v="498"/>
  </r>
  <r>
    <x v="1"/>
    <x v="13"/>
    <x v="1291"/>
    <x v="818"/>
    <x v="505"/>
    <x v="677"/>
    <x v="1"/>
    <x v="0"/>
    <x v="176"/>
    <x v="176"/>
    <x v="473"/>
  </r>
  <r>
    <x v="1"/>
    <x v="13"/>
    <x v="1245"/>
    <x v="1240"/>
    <x v="88"/>
    <x v="928"/>
    <x v="1"/>
    <x v="0"/>
    <x v="23"/>
    <x v="23"/>
    <x v="5"/>
  </r>
  <r>
    <x v="0"/>
    <x v="28"/>
    <x v="24"/>
    <x v="708"/>
    <x v="56"/>
    <x v="171"/>
    <x v="1"/>
    <x v="0"/>
    <x v="120"/>
    <x v="120"/>
    <x v="285"/>
  </r>
  <r>
    <x v="0"/>
    <x v="28"/>
    <x v="26"/>
    <x v="709"/>
    <x v="89"/>
    <x v="180"/>
    <x v="1"/>
    <x v="0"/>
    <x v="23"/>
    <x v="23"/>
    <x v="23"/>
  </r>
  <r>
    <x v="0"/>
    <x v="28"/>
    <x v="1156"/>
    <x v="729"/>
    <x v="1040"/>
    <x v="189"/>
    <x v="1"/>
    <x v="0"/>
    <x v="138"/>
    <x v="138"/>
    <x v="126"/>
  </r>
  <r>
    <x v="0"/>
    <x v="28"/>
    <x v="1158"/>
    <x v="730"/>
    <x v="977"/>
    <x v="202"/>
    <x v="1"/>
    <x v="0"/>
    <x v="94"/>
    <x v="94"/>
    <x v="309"/>
  </r>
  <r>
    <x v="0"/>
    <x v="28"/>
    <x v="285"/>
    <x v="728"/>
    <x v="729"/>
    <x v="206"/>
    <x v="1"/>
    <x v="0"/>
    <x v="71"/>
    <x v="71"/>
    <x v="318"/>
  </r>
  <r>
    <x v="0"/>
    <x v="28"/>
    <x v="106"/>
    <x v="719"/>
    <x v="704"/>
    <x v="214"/>
    <x v="1"/>
    <x v="0"/>
    <x v="19"/>
    <x v="19"/>
    <x v="68"/>
  </r>
  <r>
    <x v="0"/>
    <x v="28"/>
    <x v="59"/>
    <x v="710"/>
    <x v="143"/>
    <x v="219"/>
    <x v="1"/>
    <x v="0"/>
    <x v="90"/>
    <x v="90"/>
    <x v="136"/>
  </r>
  <r>
    <x v="0"/>
    <x v="28"/>
    <x v="151"/>
    <x v="723"/>
    <x v="1230"/>
    <x v="239"/>
    <x v="1"/>
    <x v="0"/>
    <x v="147"/>
    <x v="147"/>
    <x v="0"/>
  </r>
  <r>
    <x v="0"/>
    <x v="28"/>
    <x v="112"/>
    <x v="720"/>
    <x v="640"/>
    <x v="269"/>
    <x v="1"/>
    <x v="0"/>
    <x v="195"/>
    <x v="195"/>
    <x v="536"/>
  </r>
  <r>
    <x v="0"/>
    <x v="28"/>
    <x v="157"/>
    <x v="724"/>
    <x v="1141"/>
    <x v="320"/>
    <x v="1"/>
    <x v="0"/>
    <x v="65"/>
    <x v="65"/>
    <x v="190"/>
  </r>
  <r>
    <x v="0"/>
    <x v="28"/>
    <x v="93"/>
    <x v="717"/>
    <x v="589"/>
    <x v="325"/>
    <x v="1"/>
    <x v="0"/>
    <x v="86"/>
    <x v="86"/>
    <x v="402"/>
  </r>
  <r>
    <x v="0"/>
    <x v="28"/>
    <x v="116"/>
    <x v="721"/>
    <x v="752"/>
    <x v="378"/>
    <x v="1"/>
    <x v="0"/>
    <x v="60"/>
    <x v="60"/>
    <x v="120"/>
  </r>
  <r>
    <x v="0"/>
    <x v="28"/>
    <x v="159"/>
    <x v="725"/>
    <x v="1114"/>
    <x v="380"/>
    <x v="1"/>
    <x v="0"/>
    <x v="168"/>
    <x v="168"/>
    <x v="532"/>
  </r>
  <r>
    <x v="0"/>
    <x v="28"/>
    <x v="117"/>
    <x v="722"/>
    <x v="749"/>
    <x v="405"/>
    <x v="1"/>
    <x v="0"/>
    <x v="48"/>
    <x v="48"/>
    <x v="110"/>
  </r>
  <r>
    <x v="0"/>
    <x v="28"/>
    <x v="160"/>
    <x v="726"/>
    <x v="1199"/>
    <x v="423"/>
    <x v="1"/>
    <x v="0"/>
    <x v="42"/>
    <x v="42"/>
    <x v="116"/>
  </r>
  <r>
    <x v="0"/>
    <x v="28"/>
    <x v="61"/>
    <x v="711"/>
    <x v="200"/>
    <x v="445"/>
    <x v="1"/>
    <x v="0"/>
    <x v="86"/>
    <x v="86"/>
    <x v="212"/>
  </r>
  <r>
    <x v="0"/>
    <x v="28"/>
    <x v="82"/>
    <x v="715"/>
    <x v="483"/>
    <x v="471"/>
    <x v="1"/>
    <x v="0"/>
    <x v="108"/>
    <x v="108"/>
    <x v="299"/>
  </r>
  <r>
    <x v="0"/>
    <x v="28"/>
    <x v="95"/>
    <x v="718"/>
    <x v="567"/>
    <x v="546"/>
    <x v="1"/>
    <x v="0"/>
    <x v="77"/>
    <x v="77"/>
    <x v="131"/>
  </r>
  <r>
    <x v="0"/>
    <x v="28"/>
    <x v="62"/>
    <x v="712"/>
    <x v="175"/>
    <x v="548"/>
    <x v="1"/>
    <x v="0"/>
    <x v="150"/>
    <x v="150"/>
    <x v="456"/>
  </r>
  <r>
    <x v="0"/>
    <x v="28"/>
    <x v="163"/>
    <x v="727"/>
    <x v="1210"/>
    <x v="549"/>
    <x v="1"/>
    <x v="0"/>
    <x v="116"/>
    <x v="116"/>
    <x v="270"/>
  </r>
  <r>
    <x v="0"/>
    <x v="28"/>
    <x v="63"/>
    <x v="713"/>
    <x v="153"/>
    <x v="565"/>
    <x v="1"/>
    <x v="0"/>
    <x v="53"/>
    <x v="53"/>
    <x v="212"/>
  </r>
  <r>
    <x v="0"/>
    <x v="28"/>
    <x v="67"/>
    <x v="714"/>
    <x v="258"/>
    <x v="578"/>
    <x v="1"/>
    <x v="0"/>
    <x v="77"/>
    <x v="77"/>
    <x v="298"/>
  </r>
  <r>
    <x v="0"/>
    <x v="28"/>
    <x v="81"/>
    <x v="805"/>
    <x v="447"/>
    <x v="668"/>
    <x v="1"/>
    <x v="0"/>
    <x v="77"/>
    <x v="77"/>
    <x v="96"/>
  </r>
  <r>
    <x v="0"/>
    <x v="28"/>
    <x v="123"/>
    <x v="813"/>
    <x v="702"/>
    <x v="673"/>
    <x v="1"/>
    <x v="0"/>
    <x v="77"/>
    <x v="77"/>
    <x v="298"/>
  </r>
  <r>
    <x v="0"/>
    <x v="28"/>
    <x v="85"/>
    <x v="815"/>
    <x v="455"/>
    <x v="673"/>
    <x v="1"/>
    <x v="0"/>
    <x v="136"/>
    <x v="136"/>
    <x v="429"/>
  </r>
  <r>
    <x v="0"/>
    <x v="28"/>
    <x v="51"/>
    <x v="897"/>
    <x v="43"/>
    <x v="719"/>
    <x v="0"/>
    <x v="0"/>
    <x v="0"/>
    <x v="0"/>
    <x v="0"/>
  </r>
  <r>
    <x v="0"/>
    <x v="28"/>
    <x v="145"/>
    <x v="921"/>
    <x v="1048"/>
    <x v="738"/>
    <x v="1"/>
    <x v="0"/>
    <x v="66"/>
    <x v="66"/>
    <x v="260"/>
  </r>
  <r>
    <x v="0"/>
    <x v="28"/>
    <x v="175"/>
    <x v="924"/>
    <x v="1223"/>
    <x v="745"/>
    <x v="1"/>
    <x v="0"/>
    <x v="23"/>
    <x v="23"/>
    <x v="12"/>
  </r>
  <r>
    <x v="0"/>
    <x v="28"/>
    <x v="52"/>
    <x v="932"/>
    <x v="35"/>
    <x v="752"/>
    <x v="1"/>
    <x v="0"/>
    <x v="127"/>
    <x v="127"/>
    <x v="474"/>
  </r>
  <r>
    <x v="0"/>
    <x v="28"/>
    <x v="128"/>
    <x v="974"/>
    <x v="720"/>
    <x v="776"/>
    <x v="1"/>
    <x v="0"/>
    <x v="77"/>
    <x v="77"/>
    <x v="257"/>
  </r>
  <r>
    <x v="0"/>
    <x v="28"/>
    <x v="88"/>
    <x v="1003"/>
    <x v="477"/>
    <x v="793"/>
    <x v="1"/>
    <x v="0"/>
    <x v="42"/>
    <x v="42"/>
    <x v="0"/>
  </r>
  <r>
    <x v="0"/>
    <x v="28"/>
    <x v="55"/>
    <x v="1040"/>
    <x v="4"/>
    <x v="812"/>
    <x v="1"/>
    <x v="0"/>
    <x v="131"/>
    <x v="131"/>
    <x v="434"/>
  </r>
  <r>
    <x v="0"/>
    <x v="28"/>
    <x v="57"/>
    <x v="1171"/>
    <x v="45"/>
    <x v="893"/>
    <x v="1"/>
    <x v="0"/>
    <x v="77"/>
    <x v="77"/>
    <x v="301"/>
  </r>
  <r>
    <x v="0"/>
    <x v="28"/>
    <x v="177"/>
    <x v="1196"/>
    <x v="1096"/>
    <x v="912"/>
    <x v="1"/>
    <x v="0"/>
    <x v="42"/>
    <x v="42"/>
    <x v="152"/>
  </r>
  <r>
    <x v="0"/>
    <x v="28"/>
    <x v="148"/>
    <x v="1200"/>
    <x v="993"/>
    <x v="913"/>
    <x v="1"/>
    <x v="0"/>
    <x v="66"/>
    <x v="66"/>
    <x v="350"/>
  </r>
  <r>
    <x v="0"/>
    <x v="28"/>
    <x v="58"/>
    <x v="1225"/>
    <x v="52"/>
    <x v="920"/>
    <x v="1"/>
    <x v="0"/>
    <x v="23"/>
    <x v="23"/>
    <x v="89"/>
  </r>
  <r>
    <x v="0"/>
    <x v="42"/>
    <x v="50"/>
    <x v="800"/>
    <x v="110"/>
    <x v="653"/>
    <x v="1"/>
    <x v="0"/>
    <x v="23"/>
    <x v="23"/>
    <x v="87"/>
  </r>
  <r>
    <x v="0"/>
    <x v="42"/>
    <x v="124"/>
    <x v="837"/>
    <x v="719"/>
    <x v="693"/>
    <x v="1"/>
    <x v="0"/>
    <x v="23"/>
    <x v="23"/>
    <x v="87"/>
  </r>
  <r>
    <x v="0"/>
    <x v="42"/>
    <x v="87"/>
    <x v="922"/>
    <x v="480"/>
    <x v="739"/>
    <x v="1"/>
    <x v="0"/>
    <x v="23"/>
    <x v="23"/>
    <x v="96"/>
  </r>
  <r>
    <x v="0"/>
    <x v="42"/>
    <x v="133"/>
    <x v="1112"/>
    <x v="871"/>
    <x v="857"/>
    <x v="1"/>
    <x v="0"/>
    <x v="42"/>
    <x v="42"/>
    <x v="287"/>
  </r>
  <r>
    <x v="0"/>
    <x v="42"/>
    <x v="176"/>
    <x v="1130"/>
    <x v="1271"/>
    <x v="872"/>
    <x v="1"/>
    <x v="0"/>
    <x v="23"/>
    <x v="23"/>
    <x v="87"/>
  </r>
  <r>
    <x v="0"/>
    <x v="42"/>
    <x v="129"/>
    <x v="1186"/>
    <x v="706"/>
    <x v="905"/>
    <x v="1"/>
    <x v="0"/>
    <x v="23"/>
    <x v="23"/>
    <x v="87"/>
  </r>
  <r>
    <x v="0"/>
    <x v="46"/>
    <x v="153"/>
    <x v="773"/>
    <x v="1207"/>
    <x v="278"/>
    <x v="1"/>
    <x v="0"/>
    <x v="42"/>
    <x v="42"/>
    <x v="0"/>
  </r>
  <r>
    <x v="0"/>
    <x v="46"/>
    <x v="154"/>
    <x v="774"/>
    <x v="1174"/>
    <x v="284"/>
    <x v="1"/>
    <x v="0"/>
    <x v="23"/>
    <x v="23"/>
    <x v="87"/>
  </r>
  <r>
    <x v="0"/>
    <x v="46"/>
    <x v="115"/>
    <x v="770"/>
    <x v="803"/>
    <x v="315"/>
    <x v="1"/>
    <x v="0"/>
    <x v="10"/>
    <x v="10"/>
    <x v="0"/>
  </r>
  <r>
    <x v="0"/>
    <x v="46"/>
    <x v="119"/>
    <x v="771"/>
    <x v="673"/>
    <x v="468"/>
    <x v="1"/>
    <x v="0"/>
    <x v="23"/>
    <x v="23"/>
    <x v="96"/>
  </r>
  <r>
    <x v="0"/>
    <x v="46"/>
    <x v="48"/>
    <x v="769"/>
    <x v="91"/>
    <x v="511"/>
    <x v="1"/>
    <x v="0"/>
    <x v="23"/>
    <x v="23"/>
    <x v="0"/>
  </r>
  <r>
    <x v="0"/>
    <x v="46"/>
    <x v="131"/>
    <x v="772"/>
    <x v="823"/>
    <x v="638"/>
    <x v="1"/>
    <x v="0"/>
    <x v="42"/>
    <x v="42"/>
    <x v="212"/>
  </r>
  <r>
    <x v="0"/>
    <x v="46"/>
    <x v="79"/>
    <x v="825"/>
    <x v="430"/>
    <x v="679"/>
    <x v="0"/>
    <x v="0"/>
    <x v="0"/>
    <x v="0"/>
    <x v="0"/>
  </r>
  <r>
    <x v="0"/>
    <x v="46"/>
    <x v="126"/>
    <x v="864"/>
    <x v="801"/>
    <x v="710"/>
    <x v="1"/>
    <x v="0"/>
    <x v="10"/>
    <x v="10"/>
    <x v="40"/>
  </r>
  <r>
    <x v="0"/>
    <x v="46"/>
    <x v="98"/>
    <x v="865"/>
    <x v="568"/>
    <x v="711"/>
    <x v="1"/>
    <x v="0"/>
    <x v="23"/>
    <x v="23"/>
    <x v="121"/>
  </r>
  <r>
    <x v="0"/>
    <x v="46"/>
    <x v="89"/>
    <x v="1088"/>
    <x v="476"/>
    <x v="838"/>
    <x v="1"/>
    <x v="0"/>
    <x v="10"/>
    <x v="10"/>
    <x v="40"/>
  </r>
  <r>
    <x v="0"/>
    <x v="46"/>
    <x v="77"/>
    <x v="1249"/>
    <x v="382"/>
    <x v="934"/>
    <x v="1"/>
    <x v="0"/>
    <x v="34"/>
    <x v="34"/>
    <x v="40"/>
  </r>
  <r>
    <x v="0"/>
    <x v="46"/>
    <x v="78"/>
    <x v="1294"/>
    <x v="371"/>
    <x v="957"/>
    <x v="1"/>
    <x v="0"/>
    <x v="23"/>
    <x v="23"/>
    <x v="21"/>
  </r>
  <r>
    <x v="0"/>
    <x v="6"/>
    <x v="137"/>
    <x v="867"/>
    <x v="934"/>
    <x v="735"/>
    <x v="1"/>
    <x v="0"/>
    <x v="42"/>
    <x v="42"/>
    <x v="154"/>
  </r>
  <r>
    <x v="0"/>
    <x v="6"/>
    <x v="173"/>
    <x v="872"/>
    <x v="1094"/>
    <x v="735"/>
    <x v="1"/>
    <x v="0"/>
    <x v="82"/>
    <x v="82"/>
    <x v="318"/>
  </r>
  <r>
    <x v="0"/>
    <x v="6"/>
    <x v="101"/>
    <x v="616"/>
    <x v="616"/>
    <x v="222"/>
    <x v="1"/>
    <x v="0"/>
    <x v="56"/>
    <x v="56"/>
    <x v="185"/>
  </r>
  <r>
    <x v="0"/>
    <x v="6"/>
    <x v="45"/>
    <x v="613"/>
    <x v="37"/>
    <x v="235"/>
    <x v="1"/>
    <x v="0"/>
    <x v="60"/>
    <x v="60"/>
    <x v="185"/>
  </r>
  <r>
    <x v="0"/>
    <x v="6"/>
    <x v="46"/>
    <x v="614"/>
    <x v="76"/>
    <x v="244"/>
    <x v="1"/>
    <x v="0"/>
    <x v="23"/>
    <x v="23"/>
    <x v="96"/>
  </r>
  <r>
    <x v="0"/>
    <x v="6"/>
    <x v="183"/>
    <x v="620"/>
    <x v="1337"/>
    <x v="246"/>
    <x v="1"/>
    <x v="0"/>
    <x v="26"/>
    <x v="26"/>
    <x v="40"/>
  </r>
  <r>
    <x v="0"/>
    <x v="6"/>
    <x v="109"/>
    <x v="617"/>
    <x v="696"/>
    <x v="252"/>
    <x v="1"/>
    <x v="0"/>
    <x v="53"/>
    <x v="53"/>
    <x v="87"/>
  </r>
  <r>
    <x v="0"/>
    <x v="6"/>
    <x v="110"/>
    <x v="618"/>
    <x v="705"/>
    <x v="264"/>
    <x v="1"/>
    <x v="0"/>
    <x v="47"/>
    <x v="47"/>
    <x v="137"/>
  </r>
  <r>
    <x v="0"/>
    <x v="6"/>
    <x v="190"/>
    <x v="621"/>
    <x v="1360"/>
    <x v="290"/>
    <x v="1"/>
    <x v="0"/>
    <x v="66"/>
    <x v="66"/>
    <x v="271"/>
  </r>
  <r>
    <x v="0"/>
    <x v="6"/>
    <x v="114"/>
    <x v="619"/>
    <x v="703"/>
    <x v="310"/>
    <x v="1"/>
    <x v="0"/>
    <x v="27"/>
    <x v="27"/>
    <x v="40"/>
  </r>
  <r>
    <x v="0"/>
    <x v="6"/>
    <x v="188"/>
    <x v="863"/>
    <x v="1349"/>
    <x v="705"/>
    <x v="1"/>
    <x v="0"/>
    <x v="47"/>
    <x v="47"/>
    <x v="160"/>
  </r>
  <r>
    <x v="0"/>
    <x v="6"/>
    <x v="90"/>
    <x v="1197"/>
    <x v="500"/>
    <x v="912"/>
    <x v="1"/>
    <x v="0"/>
    <x v="10"/>
    <x v="10"/>
    <x v="40"/>
  </r>
  <r>
    <x v="0"/>
    <x v="6"/>
    <x v="178"/>
    <x v="1211"/>
    <x v="1273"/>
    <x v="916"/>
    <x v="1"/>
    <x v="0"/>
    <x v="23"/>
    <x v="23"/>
    <x v="87"/>
  </r>
  <r>
    <x v="0"/>
    <x v="6"/>
    <x v="91"/>
    <x v="1233"/>
    <x v="487"/>
    <x v="925"/>
    <x v="1"/>
    <x v="0"/>
    <x v="10"/>
    <x v="10"/>
    <x v="40"/>
  </r>
  <r>
    <x v="0"/>
    <x v="6"/>
    <x v="100"/>
    <x v="1253"/>
    <x v="566"/>
    <x v="936"/>
    <x v="0"/>
    <x v="0"/>
    <x v="0"/>
    <x v="0"/>
    <x v="0"/>
  </r>
  <r>
    <x v="0"/>
    <x v="5"/>
    <x v="172"/>
    <x v="847"/>
    <x v="1185"/>
    <x v="735"/>
    <x v="1"/>
    <x v="0"/>
    <x v="23"/>
    <x v="23"/>
    <x v="96"/>
  </r>
  <r>
    <x v="0"/>
    <x v="5"/>
    <x v="283"/>
    <x v="608"/>
    <x v="796"/>
    <x v="193"/>
    <x v="1"/>
    <x v="0"/>
    <x v="46"/>
    <x v="46"/>
    <x v="0"/>
  </r>
  <r>
    <x v="0"/>
    <x v="5"/>
    <x v="197"/>
    <x v="606"/>
    <x v="250"/>
    <x v="199"/>
    <x v="1"/>
    <x v="0"/>
    <x v="47"/>
    <x v="47"/>
    <x v="87"/>
  </r>
  <r>
    <x v="0"/>
    <x v="5"/>
    <x v="286"/>
    <x v="609"/>
    <x v="779"/>
    <x v="209"/>
    <x v="1"/>
    <x v="0"/>
    <x v="27"/>
    <x v="27"/>
    <x v="49"/>
  </r>
  <r>
    <x v="0"/>
    <x v="5"/>
    <x v="257"/>
    <x v="607"/>
    <x v="572"/>
    <x v="211"/>
    <x v="1"/>
    <x v="0"/>
    <x v="40"/>
    <x v="40"/>
    <x v="152"/>
  </r>
  <r>
    <x v="0"/>
    <x v="5"/>
    <x v="111"/>
    <x v="604"/>
    <x v="728"/>
    <x v="265"/>
    <x v="1"/>
    <x v="0"/>
    <x v="34"/>
    <x v="34"/>
    <x v="126"/>
  </r>
  <r>
    <x v="0"/>
    <x v="5"/>
    <x v="184"/>
    <x v="612"/>
    <x v="1336"/>
    <x v="499"/>
    <x v="1"/>
    <x v="0"/>
    <x v="47"/>
    <x v="47"/>
    <x v="160"/>
  </r>
  <r>
    <x v="0"/>
    <x v="5"/>
    <x v="94"/>
    <x v="610"/>
    <x v="561"/>
    <x v="536"/>
    <x v="1"/>
    <x v="0"/>
    <x v="47"/>
    <x v="47"/>
    <x v="192"/>
  </r>
  <r>
    <x v="0"/>
    <x v="5"/>
    <x v="164"/>
    <x v="775"/>
    <x v="1204"/>
    <x v="621"/>
    <x v="1"/>
    <x v="0"/>
    <x v="13"/>
    <x v="13"/>
    <x v="0"/>
  </r>
  <r>
    <x v="0"/>
    <x v="5"/>
    <x v="132"/>
    <x v="801"/>
    <x v="842"/>
    <x v="659"/>
    <x v="1"/>
    <x v="0"/>
    <x v="13"/>
    <x v="13"/>
    <x v="0"/>
  </r>
  <r>
    <x v="0"/>
    <x v="5"/>
    <x v="168"/>
    <x v="808"/>
    <x v="1183"/>
    <x v="671"/>
    <x v="0"/>
    <x v="0"/>
    <x v="0"/>
    <x v="0"/>
    <x v="0"/>
  </r>
  <r>
    <x v="0"/>
    <x v="5"/>
    <x v="97"/>
    <x v="810"/>
    <x v="576"/>
    <x v="675"/>
    <x v="1"/>
    <x v="0"/>
    <x v="86"/>
    <x v="86"/>
    <x v="308"/>
  </r>
  <r>
    <x v="0"/>
    <x v="5"/>
    <x v="76"/>
    <x v="826"/>
    <x v="407"/>
    <x v="679"/>
    <x v="1"/>
    <x v="0"/>
    <x v="10"/>
    <x v="10"/>
    <x v="40"/>
  </r>
  <r>
    <x v="0"/>
    <x v="5"/>
    <x v="170"/>
    <x v="821"/>
    <x v="1195"/>
    <x v="684"/>
    <x v="1"/>
    <x v="0"/>
    <x v="66"/>
    <x v="66"/>
    <x v="271"/>
  </r>
  <r>
    <x v="0"/>
    <x v="5"/>
    <x v="135"/>
    <x v="822"/>
    <x v="897"/>
    <x v="685"/>
    <x v="1"/>
    <x v="0"/>
    <x v="77"/>
    <x v="77"/>
    <x v="126"/>
  </r>
  <r>
    <x v="0"/>
    <x v="5"/>
    <x v="103"/>
    <x v="843"/>
    <x v="618"/>
    <x v="700"/>
    <x v="1"/>
    <x v="0"/>
    <x v="10"/>
    <x v="10"/>
    <x v="40"/>
  </r>
  <r>
    <x v="0"/>
    <x v="5"/>
    <x v="174"/>
    <x v="899"/>
    <x v="1167"/>
    <x v="719"/>
    <x v="1"/>
    <x v="0"/>
    <x v="10"/>
    <x v="10"/>
    <x v="49"/>
  </r>
  <r>
    <x v="0"/>
    <x v="5"/>
    <x v="189"/>
    <x v="993"/>
    <x v="1352"/>
    <x v="786"/>
    <x v="1"/>
    <x v="0"/>
    <x v="23"/>
    <x v="23"/>
    <x v="185"/>
  </r>
  <r>
    <x v="0"/>
    <x v="5"/>
    <x v="70"/>
    <x v="995"/>
    <x v="314"/>
    <x v="787"/>
    <x v="1"/>
    <x v="0"/>
    <x v="10"/>
    <x v="10"/>
    <x v="40"/>
  </r>
  <r>
    <x v="0"/>
    <x v="5"/>
    <x v="71"/>
    <x v="1125"/>
    <x v="294"/>
    <x v="868"/>
    <x v="0"/>
    <x v="0"/>
    <x v="0"/>
    <x v="0"/>
    <x v="0"/>
  </r>
  <r>
    <x v="0"/>
    <x v="5"/>
    <x v="105"/>
    <x v="1150"/>
    <x v="607"/>
    <x v="882"/>
    <x v="1"/>
    <x v="0"/>
    <x v="10"/>
    <x v="10"/>
    <x v="0"/>
  </r>
  <r>
    <x v="0"/>
    <x v="5"/>
    <x v="179"/>
    <x v="1220"/>
    <x v="1205"/>
    <x v="921"/>
    <x v="1"/>
    <x v="0"/>
    <x v="13"/>
    <x v="13"/>
    <x v="96"/>
  </r>
  <r>
    <x v="0"/>
    <x v="37"/>
    <x v="108"/>
    <x v="746"/>
    <x v="717"/>
    <x v="226"/>
    <x v="1"/>
    <x v="0"/>
    <x v="23"/>
    <x v="23"/>
    <x v="0"/>
  </r>
  <r>
    <x v="0"/>
    <x v="37"/>
    <x v="60"/>
    <x v="742"/>
    <x v="154"/>
    <x v="268"/>
    <x v="1"/>
    <x v="0"/>
    <x v="10"/>
    <x v="10"/>
    <x v="40"/>
  </r>
  <r>
    <x v="0"/>
    <x v="37"/>
    <x v="155"/>
    <x v="750"/>
    <x v="1245"/>
    <x v="289"/>
    <x v="1"/>
    <x v="0"/>
    <x v="15"/>
    <x v="15"/>
    <x v="60"/>
  </r>
  <r>
    <x v="0"/>
    <x v="37"/>
    <x v="156"/>
    <x v="751"/>
    <x v="1250"/>
    <x v="313"/>
    <x v="1"/>
    <x v="0"/>
    <x v="13"/>
    <x v="13"/>
    <x v="40"/>
  </r>
  <r>
    <x v="0"/>
    <x v="37"/>
    <x v="47"/>
    <x v="740"/>
    <x v="96"/>
    <x v="316"/>
    <x v="1"/>
    <x v="0"/>
    <x v="23"/>
    <x v="23"/>
    <x v="96"/>
  </r>
  <r>
    <x v="0"/>
    <x v="37"/>
    <x v="102"/>
    <x v="745"/>
    <x v="622"/>
    <x v="425"/>
    <x v="1"/>
    <x v="0"/>
    <x v="13"/>
    <x v="13"/>
    <x v="0"/>
  </r>
  <r>
    <x v="0"/>
    <x v="37"/>
    <x v="118"/>
    <x v="747"/>
    <x v="724"/>
    <x v="431"/>
    <x v="1"/>
    <x v="0"/>
    <x v="23"/>
    <x v="23"/>
    <x v="102"/>
  </r>
  <r>
    <x v="0"/>
    <x v="37"/>
    <x v="161"/>
    <x v="752"/>
    <x v="1176"/>
    <x v="434"/>
    <x v="1"/>
    <x v="0"/>
    <x v="27"/>
    <x v="27"/>
    <x v="102"/>
  </r>
  <r>
    <x v="0"/>
    <x v="37"/>
    <x v="140"/>
    <x v="749"/>
    <x v="1007"/>
    <x v="464"/>
    <x v="1"/>
    <x v="0"/>
    <x v="42"/>
    <x v="42"/>
    <x v="242"/>
  </r>
  <r>
    <x v="0"/>
    <x v="37"/>
    <x v="74"/>
    <x v="744"/>
    <x v="370"/>
    <x v="616"/>
    <x v="1"/>
    <x v="0"/>
    <x v="13"/>
    <x v="13"/>
    <x v="0"/>
  </r>
  <r>
    <x v="0"/>
    <x v="37"/>
    <x v="165"/>
    <x v="753"/>
    <x v="1232"/>
    <x v="624"/>
    <x v="1"/>
    <x v="0"/>
    <x v="27"/>
    <x v="27"/>
    <x v="179"/>
  </r>
  <r>
    <x v="0"/>
    <x v="37"/>
    <x v="49"/>
    <x v="741"/>
    <x v="78"/>
    <x v="643"/>
    <x v="1"/>
    <x v="0"/>
    <x v="40"/>
    <x v="40"/>
    <x v="0"/>
  </r>
  <r>
    <x v="0"/>
    <x v="37"/>
    <x v="68"/>
    <x v="743"/>
    <x v="249"/>
    <x v="649"/>
    <x v="1"/>
    <x v="0"/>
    <x v="46"/>
    <x v="46"/>
    <x v="197"/>
  </r>
  <r>
    <x v="0"/>
    <x v="37"/>
    <x v="75"/>
    <x v="803"/>
    <x v="392"/>
    <x v="666"/>
    <x v="1"/>
    <x v="0"/>
    <x v="23"/>
    <x v="23"/>
    <x v="0"/>
  </r>
  <r>
    <x v="0"/>
    <x v="37"/>
    <x v="142"/>
    <x v="804"/>
    <x v="1035"/>
    <x v="668"/>
    <x v="1"/>
    <x v="0"/>
    <x v="5"/>
    <x v="5"/>
    <x v="21"/>
  </r>
  <r>
    <x v="0"/>
    <x v="37"/>
    <x v="169"/>
    <x v="817"/>
    <x v="1175"/>
    <x v="673"/>
    <x v="1"/>
    <x v="0"/>
    <x v="8"/>
    <x v="8"/>
    <x v="40"/>
  </r>
  <r>
    <x v="0"/>
    <x v="37"/>
    <x v="86"/>
    <x v="820"/>
    <x v="481"/>
    <x v="680"/>
    <x v="1"/>
    <x v="0"/>
    <x v="19"/>
    <x v="19"/>
    <x v="40"/>
  </r>
  <r>
    <x v="0"/>
    <x v="37"/>
    <x v="104"/>
    <x v="845"/>
    <x v="633"/>
    <x v="702"/>
    <x v="1"/>
    <x v="0"/>
    <x v="27"/>
    <x v="27"/>
    <x v="102"/>
  </r>
  <r>
    <x v="0"/>
    <x v="37"/>
    <x v="185"/>
    <x v="903"/>
    <x v="1320"/>
    <x v="727"/>
    <x v="1"/>
    <x v="0"/>
    <x v="19"/>
    <x v="19"/>
    <x v="68"/>
  </r>
  <r>
    <x v="0"/>
    <x v="37"/>
    <x v="54"/>
    <x v="983"/>
    <x v="25"/>
    <x v="784"/>
    <x v="1"/>
    <x v="0"/>
    <x v="45"/>
    <x v="45"/>
    <x v="185"/>
  </r>
  <r>
    <x v="0"/>
    <x v="27"/>
    <x v="222"/>
    <x v="706"/>
    <x v="366"/>
    <x v="154"/>
    <x v="1"/>
    <x v="0"/>
    <x v="13"/>
    <x v="13"/>
    <x v="49"/>
  </r>
  <r>
    <x v="0"/>
    <x v="27"/>
    <x v="1201"/>
    <x v="707"/>
    <x v="1168"/>
    <x v="170"/>
    <x v="1"/>
    <x v="0"/>
    <x v="23"/>
    <x v="23"/>
    <x v="112"/>
  </r>
  <r>
    <x v="0"/>
    <x v="27"/>
    <x v="69"/>
    <x v="700"/>
    <x v="293"/>
    <x v="217"/>
    <x v="1"/>
    <x v="0"/>
    <x v="42"/>
    <x v="42"/>
    <x v="154"/>
  </r>
  <r>
    <x v="0"/>
    <x v="27"/>
    <x v="107"/>
    <x v="702"/>
    <x v="747"/>
    <x v="225"/>
    <x v="1"/>
    <x v="0"/>
    <x v="46"/>
    <x v="46"/>
    <x v="193"/>
  </r>
  <r>
    <x v="0"/>
    <x v="27"/>
    <x v="150"/>
    <x v="704"/>
    <x v="1277"/>
    <x v="238"/>
    <x v="1"/>
    <x v="0"/>
    <x v="77"/>
    <x v="77"/>
    <x v="318"/>
  </r>
  <r>
    <x v="0"/>
    <x v="27"/>
    <x v="73"/>
    <x v="701"/>
    <x v="375"/>
    <x v="241"/>
    <x v="1"/>
    <x v="0"/>
    <x v="23"/>
    <x v="23"/>
    <x v="126"/>
  </r>
  <r>
    <x v="0"/>
    <x v="27"/>
    <x v="162"/>
    <x v="705"/>
    <x v="1107"/>
    <x v="485"/>
    <x v="1"/>
    <x v="0"/>
    <x v="48"/>
    <x v="48"/>
    <x v="214"/>
  </r>
  <r>
    <x v="0"/>
    <x v="27"/>
    <x v="66"/>
    <x v="699"/>
    <x v="259"/>
    <x v="505"/>
    <x v="1"/>
    <x v="0"/>
    <x v="69"/>
    <x v="69"/>
    <x v="0"/>
  </r>
  <r>
    <x v="0"/>
    <x v="27"/>
    <x v="84"/>
    <x v="615"/>
    <x v="479"/>
    <x v="533"/>
    <x v="1"/>
    <x v="0"/>
    <x v="66"/>
    <x v="66"/>
    <x v="192"/>
  </r>
  <r>
    <x v="0"/>
    <x v="27"/>
    <x v="122"/>
    <x v="703"/>
    <x v="741"/>
    <x v="545"/>
    <x v="1"/>
    <x v="0"/>
    <x v="78"/>
    <x v="78"/>
    <x v="305"/>
  </r>
  <r>
    <x v="0"/>
    <x v="27"/>
    <x v="143"/>
    <x v="807"/>
    <x v="994"/>
    <x v="670"/>
    <x v="1"/>
    <x v="0"/>
    <x v="23"/>
    <x v="23"/>
    <x v="151"/>
  </r>
  <r>
    <x v="0"/>
    <x v="27"/>
    <x v="171"/>
    <x v="838"/>
    <x v="1200"/>
    <x v="694"/>
    <x v="1"/>
    <x v="0"/>
    <x v="42"/>
    <x v="42"/>
    <x v="166"/>
  </r>
  <r>
    <x v="0"/>
    <x v="27"/>
    <x v="144"/>
    <x v="898"/>
    <x v="1001"/>
    <x v="719"/>
    <x v="1"/>
    <x v="0"/>
    <x v="66"/>
    <x v="66"/>
    <x v="262"/>
  </r>
  <r>
    <x v="0"/>
    <x v="27"/>
    <x v="127"/>
    <x v="923"/>
    <x v="669"/>
    <x v="744"/>
    <x v="1"/>
    <x v="0"/>
    <x v="44"/>
    <x v="44"/>
    <x v="201"/>
  </r>
  <r>
    <x v="0"/>
    <x v="27"/>
    <x v="186"/>
    <x v="1008"/>
    <x v="1294"/>
    <x v="795"/>
    <x v="1"/>
    <x v="0"/>
    <x v="23"/>
    <x v="23"/>
    <x v="131"/>
  </r>
  <r>
    <x v="0"/>
    <x v="27"/>
    <x v="147"/>
    <x v="1024"/>
    <x v="1039"/>
    <x v="805"/>
    <x v="1"/>
    <x v="0"/>
    <x v="81"/>
    <x v="81"/>
    <x v="0"/>
  </r>
  <r>
    <x v="0"/>
    <x v="27"/>
    <x v="56"/>
    <x v="1074"/>
    <x v="101"/>
    <x v="828"/>
    <x v="1"/>
    <x v="0"/>
    <x v="42"/>
    <x v="42"/>
    <x v="40"/>
  </r>
  <r>
    <x v="0"/>
    <x v="27"/>
    <x v="130"/>
    <x v="1199"/>
    <x v="785"/>
    <x v="912"/>
    <x v="1"/>
    <x v="0"/>
    <x v="113"/>
    <x v="113"/>
    <x v="396"/>
  </r>
  <r>
    <x v="0"/>
    <x v="27"/>
    <x v="180"/>
    <x v="1277"/>
    <x v="1219"/>
    <x v="949"/>
    <x v="0"/>
    <x v="0"/>
    <x v="0"/>
    <x v="0"/>
    <x v="0"/>
  </r>
  <r>
    <x v="0"/>
    <x v="41"/>
    <x v="19"/>
    <x v="755"/>
    <x v="94"/>
    <x v="150"/>
    <x v="1"/>
    <x v="0"/>
    <x v="114"/>
    <x v="114"/>
    <x v="232"/>
  </r>
  <r>
    <x v="0"/>
    <x v="41"/>
    <x v="226"/>
    <x v="766"/>
    <x v="401"/>
    <x v="179"/>
    <x v="1"/>
    <x v="0"/>
    <x v="124"/>
    <x v="124"/>
    <x v="409"/>
  </r>
  <r>
    <x v="0"/>
    <x v="41"/>
    <x v="1139"/>
    <x v="767"/>
    <x v="899"/>
    <x v="183"/>
    <x v="1"/>
    <x v="0"/>
    <x v="125"/>
    <x v="125"/>
    <x v="337"/>
  </r>
  <r>
    <x v="0"/>
    <x v="41"/>
    <x v="1208"/>
    <x v="768"/>
    <x v="1095"/>
    <x v="200"/>
    <x v="1"/>
    <x v="0"/>
    <x v="27"/>
    <x v="27"/>
    <x v="102"/>
  </r>
  <r>
    <x v="0"/>
    <x v="41"/>
    <x v="92"/>
    <x v="757"/>
    <x v="581"/>
    <x v="261"/>
    <x v="1"/>
    <x v="0"/>
    <x v="42"/>
    <x v="42"/>
    <x v="27"/>
  </r>
  <r>
    <x v="0"/>
    <x v="41"/>
    <x v="139"/>
    <x v="761"/>
    <x v="988"/>
    <x v="261"/>
    <x v="1"/>
    <x v="0"/>
    <x v="36"/>
    <x v="36"/>
    <x v="9"/>
  </r>
  <r>
    <x v="0"/>
    <x v="41"/>
    <x v="113"/>
    <x v="759"/>
    <x v="674"/>
    <x v="275"/>
    <x v="1"/>
    <x v="0"/>
    <x v="51"/>
    <x v="51"/>
    <x v="58"/>
  </r>
  <r>
    <x v="0"/>
    <x v="41"/>
    <x v="158"/>
    <x v="763"/>
    <x v="1067"/>
    <x v="337"/>
    <x v="1"/>
    <x v="0"/>
    <x v="13"/>
    <x v="13"/>
    <x v="87"/>
  </r>
  <r>
    <x v="0"/>
    <x v="41"/>
    <x v="72"/>
    <x v="756"/>
    <x v="350"/>
    <x v="390"/>
    <x v="1"/>
    <x v="0"/>
    <x v="81"/>
    <x v="81"/>
    <x v="389"/>
  </r>
  <r>
    <x v="0"/>
    <x v="41"/>
    <x v="120"/>
    <x v="760"/>
    <x v="648"/>
    <x v="491"/>
    <x v="1"/>
    <x v="0"/>
    <x v="77"/>
    <x v="77"/>
    <x v="347"/>
  </r>
  <r>
    <x v="0"/>
    <x v="41"/>
    <x v="96"/>
    <x v="758"/>
    <x v="590"/>
    <x v="559"/>
    <x v="1"/>
    <x v="0"/>
    <x v="42"/>
    <x v="42"/>
    <x v="271"/>
  </r>
  <r>
    <x v="0"/>
    <x v="41"/>
    <x v="166"/>
    <x v="764"/>
    <x v="1066"/>
    <x v="634"/>
    <x v="0"/>
    <x v="0"/>
    <x v="0"/>
    <x v="0"/>
    <x v="0"/>
  </r>
  <r>
    <x v="0"/>
    <x v="41"/>
    <x v="167"/>
    <x v="765"/>
    <x v="1192"/>
    <x v="641"/>
    <x v="1"/>
    <x v="0"/>
    <x v="42"/>
    <x v="42"/>
    <x v="62"/>
  </r>
  <r>
    <x v="0"/>
    <x v="41"/>
    <x v="136"/>
    <x v="842"/>
    <x v="895"/>
    <x v="699"/>
    <x v="1"/>
    <x v="0"/>
    <x v="36"/>
    <x v="36"/>
    <x v="40"/>
  </r>
  <r>
    <x v="0"/>
    <x v="41"/>
    <x v="80"/>
    <x v="937"/>
    <x v="442"/>
    <x v="756"/>
    <x v="1"/>
    <x v="0"/>
    <x v="59"/>
    <x v="59"/>
    <x v="251"/>
  </r>
  <r>
    <x v="0"/>
    <x v="41"/>
    <x v="53"/>
    <x v="941"/>
    <x v="87"/>
    <x v="758"/>
    <x v="0"/>
    <x v="0"/>
    <x v="0"/>
    <x v="0"/>
    <x v="0"/>
  </r>
  <r>
    <x v="0"/>
    <x v="41"/>
    <x v="64"/>
    <x v="1058"/>
    <x v="145"/>
    <x v="823"/>
    <x v="1"/>
    <x v="0"/>
    <x v="27"/>
    <x v="27"/>
    <x v="0"/>
  </r>
  <r>
    <x v="0"/>
    <x v="41"/>
    <x v="99"/>
    <x v="1062"/>
    <x v="569"/>
    <x v="824"/>
    <x v="1"/>
    <x v="0"/>
    <x v="70"/>
    <x v="70"/>
    <x v="371"/>
  </r>
  <r>
    <x v="4"/>
    <x v="32"/>
    <x v="437"/>
    <x v="1306"/>
    <x v="230"/>
    <x v="965"/>
    <x v="1"/>
    <x v="0"/>
    <x v="59"/>
    <x v="59"/>
    <x v="139"/>
  </r>
  <r>
    <x v="3"/>
    <x v="34"/>
    <x v="876"/>
    <x v="1308"/>
    <x v="898"/>
    <x v="966"/>
    <x v="1"/>
    <x v="0"/>
    <x v="43"/>
    <x v="43"/>
    <x v="0"/>
  </r>
  <r>
    <x v="3"/>
    <x v="3"/>
    <x v="936"/>
    <x v="1309"/>
    <x v="950"/>
    <x v="966"/>
    <x v="1"/>
    <x v="0"/>
    <x v="19"/>
    <x v="19"/>
    <x v="0"/>
  </r>
  <r>
    <x v="3"/>
    <x v="25"/>
    <x v="875"/>
    <x v="1307"/>
    <x v="941"/>
    <x v="966"/>
    <x v="1"/>
    <x v="0"/>
    <x v="19"/>
    <x v="19"/>
    <x v="10"/>
  </r>
  <r>
    <x v="4"/>
    <x v="11"/>
    <x v="612"/>
    <x v="1310"/>
    <x v="462"/>
    <x v="967"/>
    <x v="1"/>
    <x v="0"/>
    <x v="34"/>
    <x v="34"/>
    <x v="122"/>
  </r>
  <r>
    <x v="3"/>
    <x v="15"/>
    <x v="739"/>
    <x v="928"/>
    <x v="668"/>
    <x v="749"/>
    <x v="1"/>
    <x v="0"/>
    <x v="36"/>
    <x v="36"/>
    <x v="201"/>
  </r>
  <r>
    <x v="3"/>
    <x v="15"/>
    <x v="361"/>
    <x v="1311"/>
    <x v="121"/>
    <x v="968"/>
    <x v="1"/>
    <x v="0"/>
    <x v="42"/>
    <x v="42"/>
    <x v="192"/>
  </r>
  <r>
    <x v="4"/>
    <x v="14"/>
    <x v="814"/>
    <x v="1312"/>
    <x v="847"/>
    <x v="969"/>
    <x v="1"/>
    <x v="0"/>
    <x v="36"/>
    <x v="36"/>
    <x v="40"/>
  </r>
  <r>
    <x v="4"/>
    <x v="30"/>
    <x v="362"/>
    <x v="1313"/>
    <x v="130"/>
    <x v="969"/>
    <x v="1"/>
    <x v="0"/>
    <x v="53"/>
    <x v="53"/>
    <x v="185"/>
  </r>
  <r>
    <x v="3"/>
    <x v="39"/>
    <x v="1105"/>
    <x v="551"/>
    <x v="1353"/>
    <x v="634"/>
    <x v="0"/>
    <x v="0"/>
    <x v="0"/>
    <x v="0"/>
    <x v="0"/>
  </r>
  <r>
    <x v="4"/>
    <x v="31"/>
    <x v="938"/>
    <x v="1314"/>
    <x v="1032"/>
    <x v="970"/>
    <x v="1"/>
    <x v="0"/>
    <x v="33"/>
    <x v="33"/>
    <x v="43"/>
  </r>
  <r>
    <x v="4"/>
    <x v="0"/>
    <x v="937"/>
    <x v="1315"/>
    <x v="1023"/>
    <x v="970"/>
    <x v="1"/>
    <x v="0"/>
    <x v="8"/>
    <x v="8"/>
    <x v="0"/>
  </r>
  <r>
    <x v="4"/>
    <x v="50"/>
    <x v="538"/>
    <x v="1316"/>
    <x v="405"/>
    <x v="970"/>
    <x v="1"/>
    <x v="0"/>
    <x v="76"/>
    <x v="76"/>
    <x v="246"/>
  </r>
  <r>
    <x v="4"/>
    <x v="11"/>
    <x v="539"/>
    <x v="1317"/>
    <x v="355"/>
    <x v="971"/>
    <x v="1"/>
    <x v="0"/>
    <x v="46"/>
    <x v="46"/>
    <x v="104"/>
  </r>
  <r>
    <x v="3"/>
    <x v="17"/>
    <x v="939"/>
    <x v="1318"/>
    <x v="1052"/>
    <x v="971"/>
    <x v="1"/>
    <x v="0"/>
    <x v="40"/>
    <x v="40"/>
    <x v="121"/>
  </r>
  <r>
    <x v="4"/>
    <x v="8"/>
    <x v="661"/>
    <x v="1319"/>
    <x v="553"/>
    <x v="972"/>
    <x v="1"/>
    <x v="0"/>
    <x v="82"/>
    <x v="82"/>
    <x v="323"/>
  </r>
  <r>
    <x v="4"/>
    <x v="36"/>
    <x v="815"/>
    <x v="1320"/>
    <x v="829"/>
    <x v="973"/>
    <x v="1"/>
    <x v="0"/>
    <x v="8"/>
    <x v="8"/>
    <x v="31"/>
  </r>
  <r>
    <x v="3"/>
    <x v="43"/>
    <x v="1060"/>
    <x v="1321"/>
    <x v="1140"/>
    <x v="973"/>
    <x v="1"/>
    <x v="0"/>
    <x v="77"/>
    <x v="77"/>
    <x v="322"/>
  </r>
  <r>
    <x v="4"/>
    <x v="8"/>
    <x v="363"/>
    <x v="1323"/>
    <x v="31"/>
    <x v="974"/>
    <x v="0"/>
    <x v="0"/>
    <x v="0"/>
    <x v="0"/>
    <x v="126"/>
  </r>
  <r>
    <x v="4"/>
    <x v="20"/>
    <x v="505"/>
    <x v="1322"/>
    <x v="339"/>
    <x v="974"/>
    <x v="1"/>
    <x v="0"/>
    <x v="44"/>
    <x v="44"/>
    <x v="0"/>
  </r>
  <r>
    <x v="4"/>
    <x v="35"/>
    <x v="364"/>
    <x v="1326"/>
    <x v="79"/>
    <x v="975"/>
    <x v="1"/>
    <x v="0"/>
    <x v="1"/>
    <x v="1"/>
    <x v="3"/>
  </r>
  <r>
    <x v="4"/>
    <x v="49"/>
    <x v="940"/>
    <x v="1325"/>
    <x v="1041"/>
    <x v="975"/>
    <x v="1"/>
    <x v="0"/>
    <x v="27"/>
    <x v="27"/>
    <x v="40"/>
  </r>
  <r>
    <x v="4"/>
    <x v="30"/>
    <x v="778"/>
    <x v="1324"/>
    <x v="789"/>
    <x v="975"/>
    <x v="1"/>
    <x v="0"/>
    <x v="42"/>
    <x v="42"/>
    <x v="185"/>
  </r>
  <r>
    <x v="4"/>
    <x v="51"/>
    <x v="438"/>
    <x v="1327"/>
    <x v="164"/>
    <x v="976"/>
    <x v="1"/>
    <x v="0"/>
    <x v="23"/>
    <x v="23"/>
    <x v="40"/>
  </r>
  <r>
    <x v="3"/>
    <x v="29"/>
    <x v="613"/>
    <x v="1328"/>
    <x v="513"/>
    <x v="977"/>
    <x v="1"/>
    <x v="0"/>
    <x v="113"/>
    <x v="113"/>
    <x v="393"/>
  </r>
  <r>
    <x v="3"/>
    <x v="39"/>
    <x v="614"/>
    <x v="1329"/>
    <x v="467"/>
    <x v="977"/>
    <x v="0"/>
    <x v="0"/>
    <x v="0"/>
    <x v="0"/>
    <x v="0"/>
  </r>
  <r>
    <x v="4"/>
    <x v="11"/>
    <x v="1061"/>
    <x v="1330"/>
    <x v="1144"/>
    <x v="978"/>
    <x v="1"/>
    <x v="0"/>
    <x v="8"/>
    <x v="8"/>
    <x v="0"/>
  </r>
  <r>
    <x v="3"/>
    <x v="16"/>
    <x v="1062"/>
    <x v="1331"/>
    <x v="1131"/>
    <x v="979"/>
    <x v="1"/>
    <x v="0"/>
    <x v="101"/>
    <x v="101"/>
    <x v="344"/>
  </r>
  <r>
    <x v="4"/>
    <x v="8"/>
    <x v="566"/>
    <x v="1332"/>
    <x v="445"/>
    <x v="979"/>
    <x v="0"/>
    <x v="0"/>
    <x v="0"/>
    <x v="0"/>
    <x v="0"/>
  </r>
  <r>
    <x v="0"/>
    <x v="42"/>
    <x v="134"/>
    <x v="1333"/>
    <x v="872"/>
    <x v="980"/>
    <x v="1"/>
    <x v="0"/>
    <x v="42"/>
    <x v="42"/>
    <x v="0"/>
  </r>
  <r>
    <x v="0"/>
    <x v="6"/>
    <x v="138"/>
    <x v="1334"/>
    <x v="896"/>
    <x v="981"/>
    <x v="1"/>
    <x v="0"/>
    <x v="10"/>
    <x v="10"/>
    <x v="0"/>
  </r>
  <r>
    <x v="4"/>
    <x v="50"/>
    <x v="834"/>
    <x v="1335"/>
    <x v="879"/>
    <x v="982"/>
    <x v="1"/>
    <x v="0"/>
    <x v="70"/>
    <x v="70"/>
    <x v="383"/>
  </r>
  <r>
    <x v="4"/>
    <x v="18"/>
    <x v="986"/>
    <x v="179"/>
    <x v="1179"/>
    <x v="544"/>
    <x v="1"/>
    <x v="0"/>
    <x v="145"/>
    <x v="145"/>
    <x v="452"/>
  </r>
  <r>
    <x v="3"/>
    <x v="16"/>
    <x v="1063"/>
    <x v="1336"/>
    <x v="1193"/>
    <x v="982"/>
    <x v="1"/>
    <x v="0"/>
    <x v="13"/>
    <x v="13"/>
    <x v="5"/>
  </r>
  <r>
    <x v="0"/>
    <x v="41"/>
    <x v="146"/>
    <x v="987"/>
    <x v="1025"/>
    <x v="786"/>
    <x v="1"/>
    <x v="0"/>
    <x v="23"/>
    <x v="23"/>
    <x v="40"/>
  </r>
  <r>
    <x v="4"/>
    <x v="26"/>
    <x v="784"/>
    <x v="239"/>
    <x v="822"/>
    <x v="368"/>
    <x v="1"/>
    <x v="0"/>
    <x v="5"/>
    <x v="5"/>
    <x v="25"/>
  </r>
  <r>
    <x v="2"/>
    <x v="10"/>
    <x v="1273"/>
    <x v="1337"/>
    <x v="342"/>
    <x v="983"/>
    <x v="1"/>
    <x v="0"/>
    <x v="10"/>
    <x v="10"/>
    <x v="0"/>
  </r>
  <r>
    <x v="4"/>
    <x v="0"/>
    <x v="540"/>
    <x v="1338"/>
    <x v="393"/>
    <x v="984"/>
    <x v="1"/>
    <x v="0"/>
    <x v="53"/>
    <x v="53"/>
    <x v="195"/>
  </r>
  <r>
    <x v="4"/>
    <x v="30"/>
    <x v="1064"/>
    <x v="1339"/>
    <x v="1215"/>
    <x v="985"/>
    <x v="1"/>
    <x v="0"/>
    <x v="23"/>
    <x v="23"/>
    <x v="87"/>
  </r>
  <r>
    <x v="3"/>
    <x v="3"/>
    <x v="1094"/>
    <x v="1343"/>
    <x v="1318"/>
    <x v="987"/>
    <x v="1"/>
    <x v="0"/>
    <x v="59"/>
    <x v="59"/>
    <x v="129"/>
  </r>
  <r>
    <x v="3"/>
    <x v="38"/>
    <x v="816"/>
    <x v="1341"/>
    <x v="831"/>
    <x v="986"/>
    <x v="1"/>
    <x v="0"/>
    <x v="46"/>
    <x v="46"/>
    <x v="152"/>
  </r>
  <r>
    <x v="4"/>
    <x v="26"/>
    <x v="366"/>
    <x v="1342"/>
    <x v="82"/>
    <x v="986"/>
    <x v="1"/>
    <x v="0"/>
    <x v="5"/>
    <x v="5"/>
    <x v="8"/>
  </r>
  <r>
    <x v="3"/>
    <x v="16"/>
    <x v="1065"/>
    <x v="1346"/>
    <x v="1116"/>
    <x v="989"/>
    <x v="1"/>
    <x v="0"/>
    <x v="46"/>
    <x v="46"/>
    <x v="192"/>
  </r>
  <r>
    <x v="3"/>
    <x v="38"/>
    <x v="365"/>
    <x v="1340"/>
    <x v="90"/>
    <x v="986"/>
    <x v="1"/>
    <x v="0"/>
    <x v="51"/>
    <x v="51"/>
    <x v="152"/>
  </r>
  <r>
    <x v="4"/>
    <x v="0"/>
    <x v="817"/>
    <x v="1349"/>
    <x v="848"/>
    <x v="990"/>
    <x v="1"/>
    <x v="0"/>
    <x v="134"/>
    <x v="134"/>
    <x v="438"/>
  </r>
  <r>
    <x v="4"/>
    <x v="51"/>
    <x v="1095"/>
    <x v="1348"/>
    <x v="1333"/>
    <x v="990"/>
    <x v="1"/>
    <x v="0"/>
    <x v="13"/>
    <x v="13"/>
    <x v="58"/>
  </r>
  <r>
    <x v="2"/>
    <x v="10"/>
    <x v="1272"/>
    <x v="1344"/>
    <x v="325"/>
    <x v="988"/>
    <x v="1"/>
    <x v="0"/>
    <x v="8"/>
    <x v="8"/>
    <x v="21"/>
  </r>
  <r>
    <x v="4"/>
    <x v="51"/>
    <x v="439"/>
    <x v="1347"/>
    <x v="205"/>
    <x v="990"/>
    <x v="1"/>
    <x v="0"/>
    <x v="42"/>
    <x v="42"/>
    <x v="245"/>
  </r>
  <r>
    <x v="3"/>
    <x v="43"/>
    <x v="779"/>
    <x v="1352"/>
    <x v="655"/>
    <x v="992"/>
    <x v="1"/>
    <x v="0"/>
    <x v="13"/>
    <x v="13"/>
    <x v="34"/>
  </r>
  <r>
    <x v="0"/>
    <x v="37"/>
    <x v="1153"/>
    <x v="754"/>
    <x v="975"/>
    <x v="151"/>
    <x v="1"/>
    <x v="0"/>
    <x v="5"/>
    <x v="5"/>
    <x v="8"/>
  </r>
  <r>
    <x v="3"/>
    <x v="40"/>
    <x v="440"/>
    <x v="1351"/>
    <x v="228"/>
    <x v="992"/>
    <x v="1"/>
    <x v="0"/>
    <x v="46"/>
    <x v="46"/>
    <x v="228"/>
  </r>
  <r>
    <x v="4"/>
    <x v="20"/>
    <x v="617"/>
    <x v="1353"/>
    <x v="519"/>
    <x v="992"/>
    <x v="1"/>
    <x v="0"/>
    <x v="19"/>
    <x v="19"/>
    <x v="40"/>
  </r>
  <r>
    <x v="4"/>
    <x v="26"/>
    <x v="989"/>
    <x v="211"/>
    <x v="1214"/>
    <x v="557"/>
    <x v="1"/>
    <x v="0"/>
    <x v="19"/>
    <x v="19"/>
    <x v="35"/>
  </r>
  <r>
    <x v="1"/>
    <x v="12"/>
    <x v="1269"/>
    <x v="663"/>
    <x v="279"/>
    <x v="583"/>
    <x v="1"/>
    <x v="0"/>
    <x v="124"/>
    <x v="124"/>
    <x v="422"/>
  </r>
  <r>
    <x v="3"/>
    <x v="34"/>
    <x v="615"/>
    <x v="1345"/>
    <x v="608"/>
    <x v="988"/>
    <x v="1"/>
    <x v="0"/>
    <x v="45"/>
    <x v="45"/>
    <x v="65"/>
  </r>
  <r>
    <x v="3"/>
    <x v="25"/>
    <x v="1066"/>
    <x v="1354"/>
    <x v="1118"/>
    <x v="993"/>
    <x v="1"/>
    <x v="0"/>
    <x v="23"/>
    <x v="23"/>
    <x v="87"/>
  </r>
  <r>
    <x v="3"/>
    <x v="44"/>
    <x v="804"/>
    <x v="938"/>
    <x v="859"/>
    <x v="756"/>
    <x v="1"/>
    <x v="0"/>
    <x v="46"/>
    <x v="46"/>
    <x v="126"/>
  </r>
  <r>
    <x v="4"/>
    <x v="30"/>
    <x v="1067"/>
    <x v="1356"/>
    <x v="1238"/>
    <x v="994"/>
    <x v="1"/>
    <x v="0"/>
    <x v="23"/>
    <x v="23"/>
    <x v="96"/>
  </r>
  <r>
    <x v="3"/>
    <x v="4"/>
    <x v="941"/>
    <x v="1363"/>
    <x v="965"/>
    <x v="995"/>
    <x v="1"/>
    <x v="0"/>
    <x v="89"/>
    <x v="89"/>
    <x v="0"/>
  </r>
  <r>
    <x v="3"/>
    <x v="34"/>
    <x v="367"/>
    <x v="1355"/>
    <x v="0"/>
    <x v="993"/>
    <x v="1"/>
    <x v="0"/>
    <x v="55"/>
    <x v="55"/>
    <x v="60"/>
  </r>
  <r>
    <x v="3"/>
    <x v="48"/>
    <x v="1068"/>
    <x v="1362"/>
    <x v="1234"/>
    <x v="995"/>
    <x v="1"/>
    <x v="0"/>
    <x v="23"/>
    <x v="23"/>
    <x v="116"/>
  </r>
  <r>
    <x v="3"/>
    <x v="34"/>
    <x v="233"/>
    <x v="329"/>
    <x v="438"/>
    <x v="734"/>
    <x v="1"/>
    <x v="0"/>
    <x v="55"/>
    <x v="55"/>
    <x v="253"/>
  </r>
  <r>
    <x v="0"/>
    <x v="28"/>
    <x v="187"/>
    <x v="1364"/>
    <x v="1307"/>
    <x v="997"/>
    <x v="1"/>
    <x v="0"/>
    <x v="94"/>
    <x v="94"/>
    <x v="103"/>
  </r>
  <r>
    <x v="3"/>
    <x v="16"/>
    <x v="818"/>
    <x v="1359"/>
    <x v="814"/>
    <x v="998"/>
    <x v="1"/>
    <x v="0"/>
    <x v="40"/>
    <x v="40"/>
    <x v="81"/>
  </r>
  <r>
    <x v="4"/>
    <x v="14"/>
    <x v="559"/>
    <x v="1357"/>
    <x v="440"/>
    <x v="996"/>
    <x v="1"/>
    <x v="0"/>
    <x v="48"/>
    <x v="48"/>
    <x v="166"/>
  </r>
  <r>
    <x v="4"/>
    <x v="18"/>
    <x v="1027"/>
    <x v="1059"/>
    <x v="1217"/>
    <x v="824"/>
    <x v="0"/>
    <x v="0"/>
    <x v="0"/>
    <x v="0"/>
    <x v="0"/>
  </r>
  <r>
    <x v="4"/>
    <x v="11"/>
    <x v="618"/>
    <x v="1358"/>
    <x v="529"/>
    <x v="996"/>
    <x v="1"/>
    <x v="0"/>
    <x v="13"/>
    <x v="13"/>
    <x v="72"/>
  </r>
  <r>
    <x v="3"/>
    <x v="39"/>
    <x v="616"/>
    <x v="1350"/>
    <x v="496"/>
    <x v="991"/>
    <x v="1"/>
    <x v="0"/>
    <x v="13"/>
    <x v="13"/>
    <x v="0"/>
  </r>
  <r>
    <x v="0"/>
    <x v="5"/>
    <x v="152"/>
    <x v="605"/>
    <x v="1270"/>
    <x v="735"/>
    <x v="1"/>
    <x v="0"/>
    <x v="1"/>
    <x v="1"/>
    <x v="21"/>
  </r>
  <r>
    <x v="3"/>
    <x v="17"/>
    <x v="819"/>
    <x v="1360"/>
    <x v="837"/>
    <x v="1000"/>
    <x v="1"/>
    <x v="0"/>
    <x v="46"/>
    <x v="46"/>
    <x v="179"/>
  </r>
  <r>
    <x v="3"/>
    <x v="15"/>
    <x v="942"/>
    <x v="1361"/>
    <x v="1005"/>
    <x v="1000"/>
    <x v="1"/>
    <x v="0"/>
    <x v="46"/>
    <x v="46"/>
    <x v="201"/>
  </r>
  <r>
    <x v="0"/>
    <x v="28"/>
    <x v="83"/>
    <x v="716"/>
    <x v="490"/>
    <x v="735"/>
    <x v="1"/>
    <x v="0"/>
    <x v="15"/>
    <x v="15"/>
    <x v="0"/>
  </r>
  <r>
    <x v="3"/>
    <x v="40"/>
    <x v="368"/>
    <x v="1366"/>
    <x v="38"/>
    <x v="1001"/>
    <x v="1"/>
    <x v="0"/>
    <x v="66"/>
    <x v="66"/>
    <x v="285"/>
  </r>
  <r>
    <x v="4"/>
    <x v="14"/>
    <x v="1005"/>
    <x v="830"/>
    <x v="1267"/>
    <x v="734"/>
    <x v="0"/>
    <x v="0"/>
    <x v="0"/>
    <x v="0"/>
    <x v="0"/>
  </r>
  <r>
    <x v="4"/>
    <x v="14"/>
    <x v="1069"/>
    <x v="1365"/>
    <x v="1134"/>
    <x v="999"/>
    <x v="1"/>
    <x v="0"/>
    <x v="34"/>
    <x v="34"/>
    <x v="121"/>
  </r>
  <r>
    <x v="0"/>
    <x v="5"/>
    <x v="141"/>
    <x v="611"/>
    <x v="953"/>
    <x v="735"/>
    <x v="1"/>
    <x v="0"/>
    <x v="10"/>
    <x v="10"/>
    <x v="40"/>
  </r>
  <r>
    <x v="0"/>
    <x v="37"/>
    <x v="121"/>
    <x v="748"/>
    <x v="718"/>
    <x v="735"/>
    <x v="1"/>
    <x v="0"/>
    <x v="13"/>
    <x v="13"/>
    <x v="49"/>
  </r>
  <r>
    <x v="1"/>
    <x v="45"/>
    <x v="1214"/>
    <x v="901"/>
    <x v="825"/>
    <x v="737"/>
    <x v="1"/>
    <x v="0"/>
    <x v="13"/>
    <x v="13"/>
    <x v="0"/>
  </r>
  <r>
    <x v="0"/>
    <x v="5"/>
    <x v="125"/>
    <x v="840"/>
    <x v="641"/>
    <x v="735"/>
    <x v="1"/>
    <x v="0"/>
    <x v="5"/>
    <x v="5"/>
    <x v="0"/>
  </r>
  <r>
    <x v="3"/>
    <x v="34"/>
    <x v="662"/>
    <x v="1367"/>
    <x v="583"/>
    <x v="1002"/>
    <x v="1"/>
    <x v="0"/>
    <x v="67"/>
    <x v="67"/>
    <x v="233"/>
  </r>
  <r>
    <x v="3"/>
    <x v="2"/>
    <x v="560"/>
    <x v="1369"/>
    <x v="424"/>
    <x v="1004"/>
    <x v="1"/>
    <x v="0"/>
    <x v="194"/>
    <x v="194"/>
    <x v="519"/>
  </r>
  <r>
    <x v="3"/>
    <x v="3"/>
    <x v="1096"/>
    <x v="1374"/>
    <x v="1295"/>
    <x v="1005"/>
    <x v="1"/>
    <x v="0"/>
    <x v="8"/>
    <x v="8"/>
    <x v="0"/>
  </r>
  <r>
    <x v="3"/>
    <x v="48"/>
    <x v="462"/>
    <x v="1370"/>
    <x v="247"/>
    <x v="1005"/>
    <x v="1"/>
    <x v="0"/>
    <x v="86"/>
    <x v="86"/>
    <x v="283"/>
  </r>
  <r>
    <x v="3"/>
    <x v="34"/>
    <x v="1103"/>
    <x v="1373"/>
    <x v="1342"/>
    <x v="1003"/>
    <x v="1"/>
    <x v="0"/>
    <x v="26"/>
    <x v="26"/>
    <x v="0"/>
  </r>
  <r>
    <x v="0"/>
    <x v="41"/>
    <x v="149"/>
    <x v="762"/>
    <x v="1226"/>
    <x v="735"/>
    <x v="1"/>
    <x v="0"/>
    <x v="8"/>
    <x v="8"/>
    <x v="16"/>
  </r>
  <r>
    <x v="4"/>
    <x v="18"/>
    <x v="971"/>
    <x v="180"/>
    <x v="1269"/>
    <x v="444"/>
    <x v="1"/>
    <x v="0"/>
    <x v="42"/>
    <x v="42"/>
    <x v="168"/>
  </r>
  <r>
    <x v="0"/>
    <x v="5"/>
    <x v="65"/>
    <x v="1376"/>
    <x v="201"/>
    <x v="1007"/>
    <x v="1"/>
    <x v="0"/>
    <x v="23"/>
    <x v="23"/>
    <x v="0"/>
  </r>
  <r>
    <x v="3"/>
    <x v="48"/>
    <x v="1071"/>
    <x v="1371"/>
    <x v="663"/>
    <x v="1006"/>
    <x v="0"/>
    <x v="0"/>
    <x v="0"/>
    <x v="0"/>
    <x v="0"/>
  </r>
  <r>
    <x v="3"/>
    <x v="34"/>
    <x v="1070"/>
    <x v="1368"/>
    <x v="1139"/>
    <x v="1002"/>
    <x v="1"/>
    <x v="0"/>
    <x v="26"/>
    <x v="26"/>
    <x v="0"/>
  </r>
  <r>
    <x v="1"/>
    <x v="12"/>
    <x v="1238"/>
    <x v="660"/>
    <x v="32"/>
    <x v="735"/>
    <x v="1"/>
    <x v="0"/>
    <x v="42"/>
    <x v="42"/>
    <x v="71"/>
  </r>
  <r>
    <x v="4"/>
    <x v="14"/>
    <x v="685"/>
    <x v="1377"/>
    <x v="630"/>
    <x v="1008"/>
    <x v="1"/>
    <x v="0"/>
    <x v="53"/>
    <x v="53"/>
    <x v="212"/>
  </r>
  <r>
    <x v="0"/>
    <x v="27"/>
    <x v="181"/>
    <x v="1375"/>
    <x v="664"/>
    <x v="1006"/>
    <x v="1"/>
    <x v="0"/>
    <x v="27"/>
    <x v="27"/>
    <x v="75"/>
  </r>
  <r>
    <x v="3"/>
    <x v="21"/>
    <x v="1097"/>
    <x v="1379"/>
    <x v="1312"/>
    <x v="1010"/>
    <x v="1"/>
    <x v="0"/>
    <x v="46"/>
    <x v="46"/>
    <x v="260"/>
  </r>
  <r>
    <x v="3"/>
    <x v="34"/>
    <x v="227"/>
    <x v="328"/>
    <x v="391"/>
    <x v="210"/>
    <x v="0"/>
    <x v="0"/>
    <x v="0"/>
    <x v="0"/>
    <x v="87"/>
  </r>
  <r>
    <x v="4"/>
    <x v="11"/>
    <x v="541"/>
    <x v="1372"/>
    <x v="403"/>
    <x v="1007"/>
    <x v="1"/>
    <x v="0"/>
    <x v="10"/>
    <x v="10"/>
    <x v="18"/>
  </r>
  <r>
    <x v="1"/>
    <x v="45"/>
    <x v="1217"/>
    <x v="1378"/>
    <x v="1180"/>
    <x v="1009"/>
    <x v="1"/>
    <x v="0"/>
    <x v="40"/>
    <x v="40"/>
    <x v="0"/>
  </r>
  <r>
    <x v="3"/>
    <x v="34"/>
    <x v="500"/>
    <x v="1380"/>
    <x v="328"/>
    <x v="1011"/>
    <x v="1"/>
    <x v="0"/>
    <x v="55"/>
    <x v="55"/>
    <x v="221"/>
  </r>
  <r>
    <x v="3"/>
    <x v="15"/>
    <x v="441"/>
    <x v="1381"/>
    <x v="181"/>
    <x v="1012"/>
    <x v="1"/>
    <x v="0"/>
    <x v="42"/>
    <x v="42"/>
    <x v="179"/>
  </r>
  <r>
    <x v="4"/>
    <x v="30"/>
    <x v="509"/>
    <x v="1382"/>
    <x v="349"/>
    <x v="1013"/>
    <x v="1"/>
    <x v="0"/>
    <x v="53"/>
    <x v="53"/>
    <x v="166"/>
  </r>
  <r>
    <x v="3"/>
    <x v="34"/>
    <x v="1225"/>
    <x v="335"/>
    <x v="1323"/>
    <x v="734"/>
    <x v="1"/>
    <x v="0"/>
    <x v="26"/>
    <x v="26"/>
    <x v="334"/>
  </r>
  <r>
    <x v="3"/>
    <x v="47"/>
    <x v="943"/>
    <x v="1383"/>
    <x v="957"/>
    <x v="1015"/>
    <x v="1"/>
    <x v="0"/>
    <x v="36"/>
    <x v="36"/>
    <x v="174"/>
  </r>
  <r>
    <x v="0"/>
    <x v="27"/>
    <x v="182"/>
    <x v="1384"/>
    <x v="1093"/>
    <x v="1014"/>
    <x v="1"/>
    <x v="0"/>
    <x v="10"/>
    <x v="10"/>
    <x v="4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601"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3"/>
  </r>
  <r>
    <x v="3"/>
  </r>
  <r>
    <x v="3"/>
  </r>
  <r>
    <x v="4"/>
  </r>
  <r>
    <x v="3"/>
  </r>
  <r>
    <x v="3"/>
  </r>
  <r>
    <x v="4"/>
  </r>
  <r>
    <x v="4"/>
  </r>
  <r>
    <x v="4"/>
  </r>
  <r>
    <x v="4"/>
  </r>
  <r>
    <x v="4"/>
  </r>
  <r>
    <x v="4"/>
  </r>
  <r>
    <x v="3"/>
  </r>
  <r>
    <x v="4"/>
  </r>
  <r>
    <x v="4"/>
  </r>
  <r>
    <x v="3"/>
  </r>
  <r>
    <x v="4"/>
  </r>
  <r>
    <x v="4"/>
  </r>
  <r>
    <x v="4"/>
  </r>
  <r>
    <x v="4"/>
  </r>
  <r>
    <x v="4"/>
  </r>
  <r>
    <x v="3"/>
  </r>
  <r>
    <x v="4"/>
  </r>
  <r>
    <x v="3"/>
  </r>
  <r>
    <x v="0"/>
  </r>
  <r>
    <x v="4"/>
  </r>
  <r>
    <x v="4"/>
  </r>
  <r>
    <x v="3"/>
  </r>
  <r>
    <x v="0"/>
  </r>
  <r>
    <x v="4"/>
  </r>
  <r>
    <x v="4"/>
  </r>
  <r>
    <x v="4"/>
  </r>
  <r>
    <x v="3"/>
  </r>
  <r>
    <x v="3"/>
  </r>
  <r>
    <x v="4"/>
  </r>
  <r>
    <x v="3"/>
  </r>
  <r>
    <x v="3"/>
  </r>
  <r>
    <x v="4"/>
  </r>
  <r>
    <x v="4"/>
  </r>
  <r>
    <x v="2"/>
  </r>
  <r>
    <x v="4"/>
  </r>
  <r>
    <x v="3"/>
  </r>
  <r>
    <x v="0"/>
  </r>
  <r>
    <x v="3"/>
  </r>
  <r>
    <x v="4"/>
  </r>
  <r>
    <x v="4"/>
  </r>
  <r>
    <x v="1"/>
  </r>
  <r>
    <x v="3"/>
  </r>
  <r>
    <x v="3"/>
  </r>
  <r>
    <x v="3"/>
  </r>
  <r>
    <x v="4"/>
  </r>
  <r>
    <x v="3"/>
  </r>
  <r>
    <x v="3"/>
  </r>
  <r>
    <x v="3"/>
  </r>
  <r>
    <x v="3"/>
  </r>
  <r>
    <x v="0"/>
  </r>
  <r>
    <x v="3"/>
  </r>
  <r>
    <x v="4"/>
  </r>
  <r>
    <x v="4"/>
  </r>
  <r>
    <x v="3"/>
  </r>
  <r>
    <x v="0"/>
  </r>
  <r>
    <x v="3"/>
  </r>
  <r>
    <x v="3"/>
  </r>
  <r>
    <x v="3"/>
  </r>
  <r>
    <x v="4"/>
  </r>
  <r>
    <x v="0"/>
  </r>
  <r>
    <x v="0"/>
  </r>
  <r>
    <x v="1"/>
  </r>
  <r>
    <x v="0"/>
  </r>
  <r>
    <x v="3"/>
  </r>
  <r>
    <x v="3"/>
  </r>
  <r>
    <x v="3"/>
  </r>
  <r>
    <x v="3"/>
  </r>
  <r>
    <x v="0"/>
  </r>
  <r>
    <x v="4"/>
  </r>
  <r>
    <x v="3"/>
  </r>
  <r>
    <x v="1"/>
  </r>
  <r>
    <x v="4"/>
  </r>
  <r>
    <x v="0"/>
  </r>
  <r>
    <x v="3"/>
  </r>
  <r>
    <x v="3"/>
  </r>
  <r>
    <x v="4"/>
  </r>
  <r>
    <x v="1"/>
  </r>
  <r>
    <x v="3"/>
  </r>
  <r>
    <x v="3"/>
  </r>
  <r>
    <x v="4"/>
  </r>
  <r>
    <x v="3"/>
  </r>
  <r>
    <x v="3"/>
  </r>
  <r>
    <x v="0"/>
  </r>
  <r>
    <x v="4"/>
  </r>
  <r>
    <x v="4"/>
  </r>
  <r>
    <x v="3"/>
  </r>
  <r>
    <x v="3"/>
  </r>
  <r>
    <x v="3"/>
  </r>
  <r>
    <x v="3"/>
  </r>
  <r>
    <x v="3"/>
  </r>
  <r>
    <x v="4"/>
  </r>
  <r>
    <x v="3"/>
  </r>
  <r>
    <x v="2"/>
  </r>
  <r>
    <x v="3"/>
  </r>
  <r>
    <x v="0"/>
  </r>
  <r>
    <x v="3"/>
  </r>
  <r>
    <x v="3"/>
  </r>
  <r>
    <x v="3"/>
  </r>
  <r>
    <x v="0"/>
  </r>
  <r>
    <x v="3"/>
  </r>
  <r>
    <x v="0"/>
  </r>
  <r>
    <x v="3"/>
  </r>
  <r>
    <x v="3"/>
  </r>
  <r>
    <x v="4"/>
  </r>
  <r>
    <x v="3"/>
  </r>
  <r>
    <x v="0"/>
  </r>
  <r>
    <x v="1"/>
  </r>
  <r>
    <x v="3"/>
  </r>
  <r>
    <x v="3"/>
  </r>
  <r>
    <x v="3"/>
  </r>
  <r>
    <x v="3"/>
  </r>
  <r>
    <x v="3"/>
  </r>
  <r>
    <x v="1"/>
  </r>
  <r>
    <x v="4"/>
  </r>
  <r>
    <x v="3"/>
  </r>
  <r>
    <x v="4"/>
  </r>
  <r>
    <x v="3"/>
  </r>
  <r>
    <x v="3"/>
  </r>
  <r>
    <x v="2"/>
  </r>
  <r>
    <x v="3"/>
  </r>
  <r>
    <x v="3"/>
  </r>
  <r>
    <x v="1"/>
  </r>
  <r>
    <x v="4"/>
  </r>
  <r>
    <x v="4"/>
  </r>
  <r>
    <x v="2"/>
  </r>
  <r>
    <x v="3"/>
  </r>
  <r>
    <x v="3"/>
  </r>
  <r>
    <x v="2"/>
  </r>
  <r>
    <x v="4"/>
  </r>
  <r>
    <x v="3"/>
  </r>
  <r>
    <x v="3"/>
  </r>
  <r>
    <x v="2"/>
  </r>
  <r>
    <x v="2"/>
  </r>
  <r>
    <x v="4"/>
  </r>
  <r>
    <x v="4"/>
  </r>
  <r>
    <x v="4"/>
  </r>
  <r>
    <x v="3"/>
  </r>
  <r>
    <x v="0"/>
  </r>
  <r>
    <x v="3"/>
  </r>
  <r>
    <x v="3"/>
  </r>
  <r>
    <x v="3"/>
  </r>
  <r>
    <x v="4"/>
  </r>
  <r>
    <x v="1"/>
  </r>
  <r>
    <x v="3"/>
  </r>
  <r>
    <x v="1"/>
  </r>
  <r>
    <x v="0"/>
  </r>
  <r>
    <x v="0"/>
  </r>
  <r>
    <x v="0"/>
  </r>
  <r>
    <x v="2"/>
  </r>
  <r>
    <x v="4"/>
  </r>
  <r>
    <x v="4"/>
  </r>
  <r>
    <x v="4"/>
  </r>
  <r>
    <x v="3"/>
  </r>
  <r>
    <x v="3"/>
  </r>
  <r>
    <x v="1"/>
  </r>
  <r>
    <x v="3"/>
  </r>
  <r>
    <x v="3"/>
  </r>
  <r>
    <x v="4"/>
  </r>
  <r>
    <x v="3"/>
  </r>
  <r>
    <x v="4"/>
  </r>
  <r>
    <x v="4"/>
  </r>
  <r>
    <x v="4"/>
  </r>
  <r>
    <x v="3"/>
  </r>
  <r>
    <x v="4"/>
  </r>
  <r>
    <x v="1"/>
  </r>
  <r>
    <x v="3"/>
  </r>
  <r>
    <x v="4"/>
  </r>
  <r>
    <x v="4"/>
  </r>
  <r>
    <x v="3"/>
  </r>
  <r>
    <x v="3"/>
  </r>
  <r>
    <x v="4"/>
  </r>
  <r>
    <x v="4"/>
  </r>
  <r>
    <x v="3"/>
  </r>
  <r>
    <x v="1"/>
  </r>
  <r>
    <x v="3"/>
  </r>
  <r>
    <x v="3"/>
  </r>
  <r>
    <x v="4"/>
  </r>
  <r>
    <x v="1"/>
  </r>
  <r>
    <x v="1"/>
  </r>
  <r>
    <x v="3"/>
  </r>
  <r>
    <x v="4"/>
  </r>
  <r>
    <x v="3"/>
  </r>
  <r>
    <x v="3"/>
  </r>
  <r>
    <x v="3"/>
  </r>
  <r>
    <x v="4"/>
  </r>
  <r>
    <x v="0"/>
  </r>
  <r>
    <x v="3"/>
  </r>
  <r>
    <x v="3"/>
  </r>
  <r>
    <x v="1"/>
  </r>
  <r>
    <x v="0"/>
  </r>
  <r>
    <x v="0"/>
  </r>
  <r>
    <x v="0"/>
  </r>
  <r>
    <x v="3"/>
  </r>
  <r>
    <x v="0"/>
  </r>
  <r>
    <x v="0"/>
  </r>
  <r>
    <x v="1"/>
  </r>
  <r>
    <x v="3"/>
  </r>
  <r>
    <x v="4"/>
  </r>
  <r>
    <x v="2"/>
  </r>
  <r>
    <x v="0"/>
  </r>
  <r>
    <x v="4"/>
  </r>
  <r>
    <x v="0"/>
  </r>
  <r>
    <x v="3"/>
  </r>
  <r>
    <x v="4"/>
  </r>
  <r>
    <x v="4"/>
  </r>
  <r>
    <x v="4"/>
  </r>
  <r>
    <x v="3"/>
  </r>
  <r>
    <x v="3"/>
  </r>
  <r>
    <x v="3"/>
  </r>
  <r>
    <x v="1"/>
  </r>
  <r>
    <x v="3"/>
  </r>
  <r>
    <x v="4"/>
  </r>
  <r>
    <x v="4"/>
  </r>
  <r>
    <x v="3"/>
  </r>
  <r>
    <x v="3"/>
  </r>
  <r>
    <x v="3"/>
  </r>
  <r>
    <x v="1"/>
  </r>
  <r>
    <x v="4"/>
  </r>
  <r>
    <x v="3"/>
  </r>
  <r>
    <x v="4"/>
  </r>
  <r>
    <x v="3"/>
  </r>
  <r>
    <x v="3"/>
  </r>
  <r>
    <x v="3"/>
  </r>
  <r>
    <x v="4"/>
  </r>
  <r>
    <x v="4"/>
  </r>
  <r>
    <x v="4"/>
  </r>
  <r>
    <x v="2"/>
  </r>
  <r>
    <x v="3"/>
  </r>
  <r>
    <x v="4"/>
  </r>
  <r>
    <x v="0"/>
  </r>
  <r>
    <x v="0"/>
  </r>
  <r>
    <x v="3"/>
  </r>
  <r>
    <x v="3"/>
  </r>
  <r>
    <x v="1"/>
  </r>
  <r>
    <x v="4"/>
  </r>
  <r>
    <x v="3"/>
  </r>
  <r>
    <x v="4"/>
  </r>
  <r>
    <x v="4"/>
  </r>
  <r>
    <x v="3"/>
  </r>
  <r>
    <x v="0"/>
  </r>
  <r>
    <x v="0"/>
  </r>
  <r>
    <x v="0"/>
  </r>
  <r>
    <x v="1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0"/>
  </r>
  <r>
    <x v="0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3"/>
  </r>
  <r>
    <x v="0"/>
  </r>
  <r>
    <x v="0"/>
  </r>
  <r>
    <x v="4"/>
  </r>
  <r>
    <x v="4"/>
  </r>
  <r>
    <x v="3"/>
  </r>
  <r>
    <x v="4"/>
  </r>
  <r>
    <x v="4"/>
  </r>
  <r>
    <x v="4"/>
  </r>
  <r>
    <x v="4"/>
  </r>
  <r>
    <x v="4"/>
  </r>
  <r>
    <x v="3"/>
  </r>
  <r>
    <x v="4"/>
  </r>
  <r>
    <x v="0"/>
  </r>
  <r>
    <x v="0"/>
  </r>
  <r>
    <x v="0"/>
  </r>
  <r>
    <x v="3"/>
  </r>
  <r>
    <x v="4"/>
  </r>
  <r>
    <x v="4"/>
  </r>
  <r>
    <x v="4"/>
  </r>
  <r>
    <x v="3"/>
  </r>
  <r>
    <x v="4"/>
  </r>
  <r>
    <x v="3"/>
  </r>
  <r>
    <x v="4"/>
  </r>
  <r>
    <x v="4"/>
  </r>
  <r>
    <x v="4"/>
  </r>
  <r>
    <x v="2"/>
  </r>
  <r>
    <x v="2"/>
  </r>
  <r>
    <x v="3"/>
  </r>
  <r>
    <x v="3"/>
  </r>
  <r>
    <x v="4"/>
  </r>
  <r>
    <x v="4"/>
  </r>
  <r>
    <x v="4"/>
  </r>
  <r>
    <x v="1"/>
  </r>
  <r>
    <x v="4"/>
  </r>
  <r>
    <x v="4"/>
  </r>
  <r>
    <x v="4"/>
  </r>
  <r>
    <x v="4"/>
  </r>
  <r>
    <x v="4"/>
  </r>
  <r>
    <x v="4"/>
  </r>
  <r>
    <x v="3"/>
  </r>
  <r>
    <x v="3"/>
  </r>
  <r>
    <x v="4"/>
  </r>
  <r>
    <x v="0"/>
  </r>
  <r>
    <x v="3"/>
  </r>
  <r>
    <x v="2"/>
  </r>
  <r>
    <x v="3"/>
  </r>
  <r>
    <x v="4"/>
  </r>
  <r>
    <x v="4"/>
  </r>
  <r>
    <x v="0"/>
  </r>
  <r>
    <x v="3"/>
  </r>
  <r>
    <x v="0"/>
  </r>
  <r>
    <x v="0"/>
  </r>
  <r>
    <x v="3"/>
  </r>
  <r>
    <x v="3"/>
  </r>
  <r>
    <x v="3"/>
  </r>
  <r>
    <x v="3"/>
  </r>
  <r>
    <x v="3"/>
  </r>
  <r>
    <x v="4"/>
  </r>
  <r>
    <x v="2"/>
  </r>
  <r>
    <x v="2"/>
  </r>
  <r>
    <x v="4"/>
  </r>
  <r>
    <x v="1"/>
  </r>
  <r>
    <x v="3"/>
  </r>
  <r>
    <x v="0"/>
  </r>
  <r>
    <x v="0"/>
  </r>
  <r>
    <x v="0"/>
  </r>
  <r>
    <x v="0"/>
  </r>
  <r>
    <x v="0"/>
  </r>
  <r>
    <x v="0"/>
  </r>
  <r>
    <x v="4"/>
  </r>
  <r>
    <x v="4"/>
  </r>
  <r>
    <x v="2"/>
  </r>
  <r>
    <x v="2"/>
  </r>
  <r>
    <x v="1"/>
  </r>
  <r>
    <x v="1"/>
  </r>
  <r>
    <x v="3"/>
  </r>
  <r>
    <x v="3"/>
  </r>
  <r>
    <x v="4"/>
  </r>
  <r>
    <x v="4"/>
  </r>
  <r>
    <x v="1"/>
  </r>
  <r>
    <x v="1"/>
  </r>
  <r>
    <x v="4"/>
  </r>
  <r>
    <x v="0"/>
  </r>
  <r>
    <x v="0"/>
  </r>
  <r>
    <x v="3"/>
  </r>
  <r>
    <x v="4"/>
  </r>
  <r>
    <x v="4"/>
  </r>
  <r>
    <x v="4"/>
  </r>
  <r>
    <x v="4"/>
  </r>
  <r>
    <x v="4"/>
  </r>
  <r>
    <x v="4"/>
  </r>
  <r>
    <x v="2"/>
  </r>
  <r>
    <x v="2"/>
  </r>
  <r>
    <x v="3"/>
  </r>
  <r>
    <x v="3"/>
  </r>
  <r>
    <x v="3"/>
  </r>
  <r>
    <x v="4"/>
  </r>
  <r>
    <x v="4"/>
  </r>
  <r>
    <x v="4"/>
  </r>
  <r>
    <x v="4"/>
  </r>
  <r>
    <x v="0"/>
  </r>
  <r>
    <x v="0"/>
  </r>
  <r>
    <x v="3"/>
  </r>
  <r>
    <x v="3"/>
  </r>
  <r>
    <x v="3"/>
  </r>
  <r>
    <x v="3"/>
  </r>
  <r>
    <x v="3"/>
  </r>
  <r>
    <x v="0"/>
  </r>
  <r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34">
  <r>
    <x v="3"/>
    <x v="19"/>
    <x v="195"/>
    <x v="40"/>
    <x v="179"/>
    <x v="1"/>
    <x v="0"/>
    <x v="0"/>
    <x v="0"/>
    <x v="0"/>
    <x v="12"/>
    <x v="0"/>
  </r>
  <r>
    <x v="3"/>
    <x v="23"/>
    <x v="186"/>
    <x v="41"/>
    <x v="227"/>
    <x v="33"/>
    <x v="0"/>
    <x v="0"/>
    <x v="0"/>
    <x v="0"/>
    <x v="12"/>
    <x v="0"/>
  </r>
  <r>
    <x v="3"/>
    <x v="36"/>
    <x v="121"/>
    <x v="39"/>
    <x v="122"/>
    <x v="44"/>
    <x v="0"/>
    <x v="0"/>
    <x v="0"/>
    <x v="0"/>
    <x v="12"/>
    <x v="0"/>
  </r>
  <r>
    <x v="3"/>
    <x v="23"/>
    <x v="148"/>
    <x v="113"/>
    <x v="158"/>
    <x v="86"/>
    <x v="0"/>
    <x v="0"/>
    <x v="0"/>
    <x v="0"/>
    <x v="12"/>
    <x v="0"/>
  </r>
  <r>
    <x v="3"/>
    <x v="19"/>
    <x v="64"/>
    <x v="127"/>
    <x v="16"/>
    <x v="101"/>
    <x v="0"/>
    <x v="0"/>
    <x v="0"/>
    <x v="0"/>
    <x v="12"/>
    <x v="0"/>
  </r>
  <r>
    <x v="3"/>
    <x v="19"/>
    <x v="106"/>
    <x v="149"/>
    <x v="65"/>
    <x v="121"/>
    <x v="0"/>
    <x v="0"/>
    <x v="0"/>
    <x v="0"/>
    <x v="12"/>
    <x v="0"/>
  </r>
  <r>
    <x v="3"/>
    <x v="19"/>
    <x v="129"/>
    <x v="158"/>
    <x v="111"/>
    <x v="129"/>
    <x v="0"/>
    <x v="0"/>
    <x v="0"/>
    <x v="0"/>
    <x v="12"/>
    <x v="0"/>
  </r>
  <r>
    <x v="3"/>
    <x v="27"/>
    <x v="73"/>
    <x v="31"/>
    <x v="22"/>
    <x v="26"/>
    <x v="0"/>
    <x v="0"/>
    <x v="0"/>
    <x v="0"/>
    <x v="12"/>
    <x v="0"/>
  </r>
  <r>
    <x v="3"/>
    <x v="27"/>
    <x v="175"/>
    <x v="145"/>
    <x v="75"/>
    <x v="116"/>
    <x v="0"/>
    <x v="0"/>
    <x v="1"/>
    <x v="0"/>
    <x v="12"/>
    <x v="0"/>
  </r>
  <r>
    <x v="3"/>
    <x v="13"/>
    <x v="142"/>
    <x v="160"/>
    <x v="133"/>
    <x v="132"/>
    <x v="0"/>
    <x v="0"/>
    <x v="0"/>
    <x v="0"/>
    <x v="12"/>
    <x v="0"/>
  </r>
  <r>
    <x v="3"/>
    <x v="2"/>
    <x v="120"/>
    <x v="3"/>
    <x v="108"/>
    <x v="40"/>
    <x v="0"/>
    <x v="0"/>
    <x v="0"/>
    <x v="0"/>
    <x v="12"/>
    <x v="0"/>
  </r>
  <r>
    <x v="3"/>
    <x v="2"/>
    <x v="122"/>
    <x v="2"/>
    <x v="103"/>
    <x v="49"/>
    <x v="0"/>
    <x v="0"/>
    <x v="0"/>
    <x v="0"/>
    <x v="12"/>
    <x v="0"/>
  </r>
  <r>
    <x v="3"/>
    <x v="2"/>
    <x v="164"/>
    <x v="4"/>
    <x v="188"/>
    <x v="65"/>
    <x v="0"/>
    <x v="0"/>
    <x v="0"/>
    <x v="0"/>
    <x v="12"/>
    <x v="0"/>
  </r>
  <r>
    <x v="3"/>
    <x v="2"/>
    <x v="149"/>
    <x v="117"/>
    <x v="164"/>
    <x v="88"/>
    <x v="0"/>
    <x v="0"/>
    <x v="1"/>
    <x v="0"/>
    <x v="12"/>
    <x v="0"/>
  </r>
  <r>
    <x v="3"/>
    <x v="2"/>
    <x v="152"/>
    <x v="141"/>
    <x v="147"/>
    <x v="113"/>
    <x v="0"/>
    <x v="0"/>
    <x v="0"/>
    <x v="0"/>
    <x v="12"/>
    <x v="0"/>
  </r>
  <r>
    <x v="3"/>
    <x v="3"/>
    <x v="60"/>
    <x v="5"/>
    <x v="14"/>
    <x v="16"/>
    <x v="0"/>
    <x v="0"/>
    <x v="0"/>
    <x v="0"/>
    <x v="12"/>
    <x v="0"/>
  </r>
  <r>
    <x v="3"/>
    <x v="3"/>
    <x v="183"/>
    <x v="8"/>
    <x v="223"/>
    <x v="29"/>
    <x v="0"/>
    <x v="0"/>
    <x v="0"/>
    <x v="0"/>
    <x v="12"/>
    <x v="0"/>
  </r>
  <r>
    <x v="3"/>
    <x v="3"/>
    <x v="107"/>
    <x v="6"/>
    <x v="68"/>
    <x v="56"/>
    <x v="0"/>
    <x v="0"/>
    <x v="0"/>
    <x v="0"/>
    <x v="12"/>
    <x v="0"/>
  </r>
  <r>
    <x v="3"/>
    <x v="3"/>
    <x v="138"/>
    <x v="140"/>
    <x v="125"/>
    <x v="112"/>
    <x v="0"/>
    <x v="0"/>
    <x v="0"/>
    <x v="0"/>
    <x v="12"/>
    <x v="0"/>
  </r>
  <r>
    <x v="3"/>
    <x v="3"/>
    <x v="184"/>
    <x v="155"/>
    <x v="225"/>
    <x v="126"/>
    <x v="0"/>
    <x v="0"/>
    <x v="1"/>
    <x v="0"/>
    <x v="12"/>
    <x v="0"/>
  </r>
  <r>
    <x v="3"/>
    <x v="22"/>
    <x v="59"/>
    <x v="29"/>
    <x v="127"/>
    <x v="2"/>
    <x v="0"/>
    <x v="0"/>
    <x v="0"/>
    <x v="0"/>
    <x v="12"/>
    <x v="0"/>
  </r>
  <r>
    <x v="3"/>
    <x v="22"/>
    <x v="63"/>
    <x v="26"/>
    <x v="2"/>
    <x v="62"/>
    <x v="0"/>
    <x v="0"/>
    <x v="1"/>
    <x v="0"/>
    <x v="12"/>
    <x v="0"/>
  </r>
  <r>
    <x v="3"/>
    <x v="22"/>
    <x v="127"/>
    <x v="133"/>
    <x v="101"/>
    <x v="107"/>
    <x v="0"/>
    <x v="0"/>
    <x v="0"/>
    <x v="0"/>
    <x v="12"/>
    <x v="0"/>
  </r>
  <r>
    <x v="3"/>
    <x v="22"/>
    <x v="173"/>
    <x v="138"/>
    <x v="171"/>
    <x v="111"/>
    <x v="0"/>
    <x v="0"/>
    <x v="1"/>
    <x v="0"/>
    <x v="12"/>
    <x v="0"/>
  </r>
  <r>
    <x v="3"/>
    <x v="22"/>
    <x v="111"/>
    <x v="167"/>
    <x v="71"/>
    <x v="138"/>
    <x v="0"/>
    <x v="0"/>
    <x v="0"/>
    <x v="0"/>
    <x v="12"/>
    <x v="0"/>
  </r>
  <r>
    <x v="3"/>
    <x v="15"/>
    <x v="101"/>
    <x v="16"/>
    <x v="58"/>
    <x v="17"/>
    <x v="0"/>
    <x v="0"/>
    <x v="1"/>
    <x v="0"/>
    <x v="12"/>
    <x v="0"/>
  </r>
  <r>
    <x v="3"/>
    <x v="15"/>
    <x v="166"/>
    <x v="18"/>
    <x v="210"/>
    <x v="77"/>
    <x v="0"/>
    <x v="0"/>
    <x v="1"/>
    <x v="0"/>
    <x v="12"/>
    <x v="0"/>
  </r>
  <r>
    <x v="3"/>
    <x v="15"/>
    <x v="177"/>
    <x v="170"/>
    <x v="180"/>
    <x v="140"/>
    <x v="0"/>
    <x v="0"/>
    <x v="1"/>
    <x v="0"/>
    <x v="12"/>
    <x v="0"/>
  </r>
  <r>
    <x v="3"/>
    <x v="40"/>
    <x v="196"/>
    <x v="44"/>
    <x v="209"/>
    <x v="4"/>
    <x v="0"/>
    <x v="0"/>
    <x v="0"/>
    <x v="0"/>
    <x v="12"/>
    <x v="0"/>
  </r>
  <r>
    <x v="3"/>
    <x v="40"/>
    <x v="143"/>
    <x v="43"/>
    <x v="143"/>
    <x v="30"/>
    <x v="0"/>
    <x v="0"/>
    <x v="0"/>
    <x v="0"/>
    <x v="12"/>
    <x v="0"/>
  </r>
  <r>
    <x v="3"/>
    <x v="14"/>
    <x v="0"/>
    <x v="13"/>
    <x v="24"/>
    <x v="0"/>
    <x v="0"/>
    <x v="0"/>
    <x v="1"/>
    <x v="0"/>
    <x v="12"/>
    <x v="0"/>
  </r>
  <r>
    <x v="3"/>
    <x v="14"/>
    <x v="54"/>
    <x v="14"/>
    <x v="90"/>
    <x v="3"/>
    <x v="0"/>
    <x v="0"/>
    <x v="1"/>
    <x v="0"/>
    <x v="12"/>
    <x v="0"/>
  </r>
  <r>
    <x v="3"/>
    <x v="14"/>
    <x v="62"/>
    <x v="12"/>
    <x v="15"/>
    <x v="51"/>
    <x v="0"/>
    <x v="0"/>
    <x v="0"/>
    <x v="0"/>
    <x v="12"/>
    <x v="0"/>
  </r>
  <r>
    <x v="3"/>
    <x v="14"/>
    <x v="165"/>
    <x v="15"/>
    <x v="221"/>
    <x v="74"/>
    <x v="0"/>
    <x v="0"/>
    <x v="1"/>
    <x v="0"/>
    <x v="12"/>
    <x v="0"/>
  </r>
  <r>
    <x v="3"/>
    <x v="14"/>
    <x v="169"/>
    <x v="122"/>
    <x v="201"/>
    <x v="96"/>
    <x v="0"/>
    <x v="0"/>
    <x v="0"/>
    <x v="0"/>
    <x v="12"/>
    <x v="0"/>
  </r>
  <r>
    <x v="3"/>
    <x v="14"/>
    <x v="65"/>
    <x v="128"/>
    <x v="18"/>
    <x v="102"/>
    <x v="0"/>
    <x v="0"/>
    <x v="1"/>
    <x v="0"/>
    <x v="12"/>
    <x v="0"/>
  </r>
  <r>
    <x v="3"/>
    <x v="43"/>
    <x v="74"/>
    <x v="45"/>
    <x v="35"/>
    <x v="35"/>
    <x v="0"/>
    <x v="0"/>
    <x v="0"/>
    <x v="0"/>
    <x v="12"/>
    <x v="0"/>
  </r>
  <r>
    <x v="3"/>
    <x v="43"/>
    <x v="162"/>
    <x v="59"/>
    <x v="176"/>
    <x v="59"/>
    <x v="0"/>
    <x v="0"/>
    <x v="0"/>
    <x v="0"/>
    <x v="12"/>
    <x v="0"/>
  </r>
  <r>
    <x v="3"/>
    <x v="43"/>
    <x v="163"/>
    <x v="58"/>
    <x v="167"/>
    <x v="60"/>
    <x v="0"/>
    <x v="0"/>
    <x v="0"/>
    <x v="0"/>
    <x v="12"/>
    <x v="0"/>
  </r>
  <r>
    <x v="3"/>
    <x v="43"/>
    <x v="105"/>
    <x v="137"/>
    <x v="66"/>
    <x v="110"/>
    <x v="0"/>
    <x v="0"/>
    <x v="0"/>
    <x v="0"/>
    <x v="12"/>
    <x v="0"/>
  </r>
  <r>
    <x v="3"/>
    <x v="39"/>
    <x v="197"/>
    <x v="42"/>
    <x v="205"/>
    <x v="6"/>
    <x v="0"/>
    <x v="0"/>
    <x v="0"/>
    <x v="0"/>
    <x v="12"/>
    <x v="0"/>
  </r>
  <r>
    <x v="3"/>
    <x v="39"/>
    <x v="144"/>
    <x v="110"/>
    <x v="141"/>
    <x v="83"/>
    <x v="0"/>
    <x v="0"/>
    <x v="0"/>
    <x v="0"/>
    <x v="12"/>
    <x v="0"/>
  </r>
  <r>
    <x v="3"/>
    <x v="39"/>
    <x v="170"/>
    <x v="123"/>
    <x v="207"/>
    <x v="97"/>
    <x v="0"/>
    <x v="0"/>
    <x v="1"/>
    <x v="0"/>
    <x v="12"/>
    <x v="0"/>
  </r>
  <r>
    <x v="3"/>
    <x v="20"/>
    <x v="191"/>
    <x v="25"/>
    <x v="231"/>
    <x v="37"/>
    <x v="0"/>
    <x v="0"/>
    <x v="1"/>
    <x v="0"/>
    <x v="12"/>
    <x v="0"/>
  </r>
  <r>
    <x v="3"/>
    <x v="20"/>
    <x v="93"/>
    <x v="24"/>
    <x v="51"/>
    <x v="54"/>
    <x v="0"/>
    <x v="0"/>
    <x v="1"/>
    <x v="0"/>
    <x v="12"/>
    <x v="0"/>
  </r>
  <r>
    <x v="3"/>
    <x v="32"/>
    <x v="201"/>
    <x v="35"/>
    <x v="191"/>
    <x v="11"/>
    <x v="0"/>
    <x v="0"/>
    <x v="0"/>
    <x v="0"/>
    <x v="12"/>
    <x v="0"/>
  </r>
  <r>
    <x v="3"/>
    <x v="32"/>
    <x v="76"/>
    <x v="34"/>
    <x v="34"/>
    <x v="45"/>
    <x v="0"/>
    <x v="0"/>
    <x v="0"/>
    <x v="0"/>
    <x v="12"/>
    <x v="0"/>
  </r>
  <r>
    <x v="3"/>
    <x v="32"/>
    <x v="91"/>
    <x v="164"/>
    <x v="48"/>
    <x v="135"/>
    <x v="0"/>
    <x v="0"/>
    <x v="0"/>
    <x v="0"/>
    <x v="12"/>
    <x v="0"/>
  </r>
  <r>
    <x v="3"/>
    <x v="35"/>
    <x v="114"/>
    <x v="38"/>
    <x v="85"/>
    <x v="48"/>
    <x v="0"/>
    <x v="0"/>
    <x v="0"/>
    <x v="0"/>
    <x v="12"/>
    <x v="0"/>
  </r>
  <r>
    <x v="3"/>
    <x v="35"/>
    <x v="123"/>
    <x v="55"/>
    <x v="115"/>
    <x v="55"/>
    <x v="0"/>
    <x v="0"/>
    <x v="1"/>
    <x v="0"/>
    <x v="12"/>
    <x v="0"/>
  </r>
  <r>
    <x v="3"/>
    <x v="35"/>
    <x v="192"/>
    <x v="57"/>
    <x v="232"/>
    <x v="75"/>
    <x v="0"/>
    <x v="0"/>
    <x v="0"/>
    <x v="0"/>
    <x v="12"/>
    <x v="0"/>
  </r>
  <r>
    <x v="3"/>
    <x v="35"/>
    <x v="116"/>
    <x v="54"/>
    <x v="79"/>
    <x v="76"/>
    <x v="0"/>
    <x v="0"/>
    <x v="0"/>
    <x v="0"/>
    <x v="12"/>
    <x v="0"/>
  </r>
  <r>
    <x v="3"/>
    <x v="35"/>
    <x v="66"/>
    <x v="169"/>
    <x v="4"/>
    <x v="139"/>
    <x v="0"/>
    <x v="0"/>
    <x v="1"/>
    <x v="0"/>
    <x v="12"/>
    <x v="0"/>
  </r>
  <r>
    <x v="4"/>
    <x v="16"/>
    <x v="154"/>
    <x v="176"/>
    <x v="150"/>
    <x v="145"/>
    <x v="0"/>
    <x v="0"/>
    <x v="1"/>
    <x v="0"/>
    <x v="13"/>
    <x v="0"/>
  </r>
  <r>
    <x v="4"/>
    <x v="10"/>
    <x v="176"/>
    <x v="148"/>
    <x v="196"/>
    <x v="120"/>
    <x v="0"/>
    <x v="0"/>
    <x v="1"/>
    <x v="0"/>
    <x v="13"/>
    <x v="0"/>
  </r>
  <r>
    <x v="4"/>
    <x v="17"/>
    <x v="85"/>
    <x v="20"/>
    <x v="50"/>
    <x v="20"/>
    <x v="0"/>
    <x v="0"/>
    <x v="1"/>
    <x v="0"/>
    <x v="13"/>
    <x v="0"/>
  </r>
  <r>
    <x v="4"/>
    <x v="17"/>
    <x v="86"/>
    <x v="19"/>
    <x v="44"/>
    <x v="39"/>
    <x v="0"/>
    <x v="0"/>
    <x v="1"/>
    <x v="0"/>
    <x v="13"/>
    <x v="0"/>
  </r>
  <r>
    <x v="4"/>
    <x v="17"/>
    <x v="133"/>
    <x v="21"/>
    <x v="135"/>
    <x v="41"/>
    <x v="0"/>
    <x v="0"/>
    <x v="1"/>
    <x v="0"/>
    <x v="13"/>
    <x v="0"/>
  </r>
  <r>
    <x v="4"/>
    <x v="17"/>
    <x v="161"/>
    <x v="23"/>
    <x v="200"/>
    <x v="43"/>
    <x v="0"/>
    <x v="0"/>
    <x v="0"/>
    <x v="0"/>
    <x v="13"/>
    <x v="0"/>
  </r>
  <r>
    <x v="4"/>
    <x v="17"/>
    <x v="126"/>
    <x v="118"/>
    <x v="112"/>
    <x v="92"/>
    <x v="0"/>
    <x v="0"/>
    <x v="1"/>
    <x v="0"/>
    <x v="13"/>
    <x v="0"/>
  </r>
  <r>
    <x v="4"/>
    <x v="17"/>
    <x v="117"/>
    <x v="172"/>
    <x v="91"/>
    <x v="141"/>
    <x v="0"/>
    <x v="0"/>
    <x v="1"/>
    <x v="0"/>
    <x v="13"/>
    <x v="0"/>
  </r>
  <r>
    <x v="4"/>
    <x v="28"/>
    <x v="77"/>
    <x v="32"/>
    <x v="30"/>
    <x v="47"/>
    <x v="0"/>
    <x v="0"/>
    <x v="1"/>
    <x v="0"/>
    <x v="13"/>
    <x v="0"/>
  </r>
  <r>
    <x v="4"/>
    <x v="28"/>
    <x v="135"/>
    <x v="52"/>
    <x v="136"/>
    <x v="64"/>
    <x v="0"/>
    <x v="0"/>
    <x v="0"/>
    <x v="0"/>
    <x v="13"/>
    <x v="0"/>
  </r>
  <r>
    <x v="4"/>
    <x v="30"/>
    <x v="128"/>
    <x v="144"/>
    <x v="119"/>
    <x v="117"/>
    <x v="0"/>
    <x v="0"/>
    <x v="1"/>
    <x v="0"/>
    <x v="13"/>
    <x v="0"/>
  </r>
  <r>
    <x v="4"/>
    <x v="0"/>
    <x v="134"/>
    <x v="1"/>
    <x v="129"/>
    <x v="57"/>
    <x v="0"/>
    <x v="0"/>
    <x v="0"/>
    <x v="0"/>
    <x v="13"/>
    <x v="0"/>
  </r>
  <r>
    <x v="4"/>
    <x v="0"/>
    <x v="124"/>
    <x v="49"/>
    <x v="100"/>
    <x v="67"/>
    <x v="0"/>
    <x v="0"/>
    <x v="1"/>
    <x v="0"/>
    <x v="13"/>
    <x v="0"/>
  </r>
  <r>
    <x v="4"/>
    <x v="0"/>
    <x v="82"/>
    <x v="0"/>
    <x v="36"/>
    <x v="72"/>
    <x v="0"/>
    <x v="0"/>
    <x v="0"/>
    <x v="0"/>
    <x v="13"/>
    <x v="0"/>
  </r>
  <r>
    <x v="4"/>
    <x v="0"/>
    <x v="131"/>
    <x v="174"/>
    <x v="96"/>
    <x v="143"/>
    <x v="0"/>
    <x v="0"/>
    <x v="0"/>
    <x v="0"/>
    <x v="13"/>
    <x v="0"/>
  </r>
  <r>
    <x v="4"/>
    <x v="12"/>
    <x v="159"/>
    <x v="11"/>
    <x v="220"/>
    <x v="19"/>
    <x v="0"/>
    <x v="0"/>
    <x v="1"/>
    <x v="0"/>
    <x v="13"/>
    <x v="0"/>
  </r>
  <r>
    <x v="4"/>
    <x v="12"/>
    <x v="168"/>
    <x v="121"/>
    <x v="215"/>
    <x v="95"/>
    <x v="0"/>
    <x v="0"/>
    <x v="0"/>
    <x v="0"/>
    <x v="13"/>
    <x v="0"/>
  </r>
  <r>
    <x v="4"/>
    <x v="18"/>
    <x v="171"/>
    <x v="126"/>
    <x v="214"/>
    <x v="100"/>
    <x v="0"/>
    <x v="0"/>
    <x v="1"/>
    <x v="0"/>
    <x v="13"/>
    <x v="0"/>
  </r>
  <r>
    <x v="4"/>
    <x v="18"/>
    <x v="137"/>
    <x v="156"/>
    <x v="131"/>
    <x v="127"/>
    <x v="0"/>
    <x v="0"/>
    <x v="1"/>
    <x v="0"/>
    <x v="13"/>
    <x v="0"/>
  </r>
  <r>
    <x v="4"/>
    <x v="24"/>
    <x v="109"/>
    <x v="30"/>
    <x v="69"/>
    <x v="34"/>
    <x v="0"/>
    <x v="0"/>
    <x v="0"/>
    <x v="0"/>
    <x v="13"/>
    <x v="0"/>
  </r>
  <r>
    <x v="4"/>
    <x v="24"/>
    <x v="88"/>
    <x v="153"/>
    <x v="46"/>
    <x v="124"/>
    <x v="0"/>
    <x v="0"/>
    <x v="1"/>
    <x v="0"/>
    <x v="13"/>
    <x v="0"/>
  </r>
  <r>
    <x v="4"/>
    <x v="24"/>
    <x v="89"/>
    <x v="157"/>
    <x v="41"/>
    <x v="128"/>
    <x v="0"/>
    <x v="0"/>
    <x v="0"/>
    <x v="0"/>
    <x v="13"/>
    <x v="0"/>
  </r>
  <r>
    <x v="4"/>
    <x v="33"/>
    <x v="108"/>
    <x v="37"/>
    <x v="77"/>
    <x v="22"/>
    <x v="0"/>
    <x v="0"/>
    <x v="0"/>
    <x v="0"/>
    <x v="13"/>
    <x v="0"/>
  </r>
  <r>
    <x v="4"/>
    <x v="33"/>
    <x v="75"/>
    <x v="36"/>
    <x v="27"/>
    <x v="36"/>
    <x v="0"/>
    <x v="0"/>
    <x v="1"/>
    <x v="0"/>
    <x v="13"/>
    <x v="0"/>
  </r>
  <r>
    <x v="4"/>
    <x v="33"/>
    <x v="190"/>
    <x v="120"/>
    <x v="229"/>
    <x v="94"/>
    <x v="0"/>
    <x v="0"/>
    <x v="0"/>
    <x v="0"/>
    <x v="13"/>
    <x v="0"/>
  </r>
  <r>
    <x v="4"/>
    <x v="33"/>
    <x v="151"/>
    <x v="130"/>
    <x v="155"/>
    <x v="104"/>
    <x v="0"/>
    <x v="0"/>
    <x v="0"/>
    <x v="0"/>
    <x v="13"/>
    <x v="0"/>
  </r>
  <r>
    <x v="4"/>
    <x v="33"/>
    <x v="83"/>
    <x v="143"/>
    <x v="37"/>
    <x v="115"/>
    <x v="0"/>
    <x v="0"/>
    <x v="0"/>
    <x v="0"/>
    <x v="13"/>
    <x v="0"/>
  </r>
  <r>
    <x v="4"/>
    <x v="33"/>
    <x v="84"/>
    <x v="152"/>
    <x v="39"/>
    <x v="123"/>
    <x v="0"/>
    <x v="0"/>
    <x v="0"/>
    <x v="0"/>
    <x v="13"/>
    <x v="0"/>
  </r>
  <r>
    <x v="4"/>
    <x v="44"/>
    <x v="56"/>
    <x v="47"/>
    <x v="114"/>
    <x v="5"/>
    <x v="0"/>
    <x v="0"/>
    <x v="0"/>
    <x v="0"/>
    <x v="13"/>
    <x v="0"/>
  </r>
  <r>
    <x v="4"/>
    <x v="44"/>
    <x v="72"/>
    <x v="46"/>
    <x v="33"/>
    <x v="15"/>
    <x v="0"/>
    <x v="0"/>
    <x v="0"/>
    <x v="0"/>
    <x v="13"/>
    <x v="0"/>
  </r>
  <r>
    <x v="4"/>
    <x v="44"/>
    <x v="78"/>
    <x v="60"/>
    <x v="25"/>
    <x v="53"/>
    <x v="0"/>
    <x v="0"/>
    <x v="0"/>
    <x v="0"/>
    <x v="13"/>
    <x v="0"/>
  </r>
  <r>
    <x v="4"/>
    <x v="44"/>
    <x v="102"/>
    <x v="171"/>
    <x v="62"/>
    <x v="141"/>
    <x v="0"/>
    <x v="0"/>
    <x v="0"/>
    <x v="0"/>
    <x v="13"/>
    <x v="0"/>
  </r>
  <r>
    <x v="4"/>
    <x v="45"/>
    <x v="199"/>
    <x v="48"/>
    <x v="177"/>
    <x v="8"/>
    <x v="0"/>
    <x v="0"/>
    <x v="1"/>
    <x v="0"/>
    <x v="13"/>
    <x v="0"/>
  </r>
  <r>
    <x v="1"/>
    <x v="8"/>
    <x v="227"/>
    <x v="99"/>
    <x v="174"/>
    <x v="77"/>
    <x v="0"/>
    <x v="0"/>
    <x v="0"/>
    <x v="0"/>
    <x v="10"/>
    <x v="0"/>
  </r>
  <r>
    <x v="1"/>
    <x v="1"/>
    <x v="223"/>
    <x v="168"/>
    <x v="156"/>
    <x v="138"/>
    <x v="0"/>
    <x v="0"/>
    <x v="0"/>
    <x v="0"/>
    <x v="10"/>
    <x v="0"/>
  </r>
  <r>
    <x v="1"/>
    <x v="21"/>
    <x v="55"/>
    <x v="67"/>
    <x v="92"/>
    <x v="10"/>
    <x v="0"/>
    <x v="0"/>
    <x v="0"/>
    <x v="0"/>
    <x v="10"/>
    <x v="0"/>
  </r>
  <r>
    <x v="1"/>
    <x v="21"/>
    <x v="202"/>
    <x v="68"/>
    <x v="219"/>
    <x v="12"/>
    <x v="0"/>
    <x v="0"/>
    <x v="0"/>
    <x v="0"/>
    <x v="10"/>
    <x v="0"/>
  </r>
  <r>
    <x v="1"/>
    <x v="21"/>
    <x v="206"/>
    <x v="69"/>
    <x v="5"/>
    <x v="31"/>
    <x v="0"/>
    <x v="0"/>
    <x v="0"/>
    <x v="0"/>
    <x v="10"/>
    <x v="0"/>
  </r>
  <r>
    <x v="1"/>
    <x v="21"/>
    <x v="221"/>
    <x v="71"/>
    <x v="163"/>
    <x v="42"/>
    <x v="0"/>
    <x v="0"/>
    <x v="0"/>
    <x v="0"/>
    <x v="10"/>
    <x v="0"/>
  </r>
  <r>
    <x v="1"/>
    <x v="21"/>
    <x v="225"/>
    <x v="72"/>
    <x v="216"/>
    <x v="50"/>
    <x v="0"/>
    <x v="0"/>
    <x v="0"/>
    <x v="0"/>
    <x v="10"/>
    <x v="0"/>
  </r>
  <r>
    <x v="1"/>
    <x v="21"/>
    <x v="218"/>
    <x v="70"/>
    <x v="124"/>
    <x v="52"/>
    <x v="0"/>
    <x v="0"/>
    <x v="0"/>
    <x v="0"/>
    <x v="10"/>
    <x v="0"/>
  </r>
  <r>
    <x v="1"/>
    <x v="21"/>
    <x v="232"/>
    <x v="73"/>
    <x v="222"/>
    <x v="63"/>
    <x v="0"/>
    <x v="0"/>
    <x v="1"/>
    <x v="0"/>
    <x v="10"/>
    <x v="0"/>
  </r>
  <r>
    <x v="1"/>
    <x v="21"/>
    <x v="207"/>
    <x v="104"/>
    <x v="21"/>
    <x v="81"/>
    <x v="0"/>
    <x v="0"/>
    <x v="0"/>
    <x v="0"/>
    <x v="10"/>
    <x v="0"/>
  </r>
  <r>
    <x v="1"/>
    <x v="21"/>
    <x v="208"/>
    <x v="132"/>
    <x v="26"/>
    <x v="106"/>
    <x v="0"/>
    <x v="0"/>
    <x v="1"/>
    <x v="0"/>
    <x v="10"/>
    <x v="0"/>
  </r>
  <r>
    <x v="2"/>
    <x v="46"/>
    <x v="210"/>
    <x v="93"/>
    <x v="40"/>
    <x v="25"/>
    <x v="0"/>
    <x v="0"/>
    <x v="1"/>
    <x v="0"/>
    <x v="11"/>
    <x v="0"/>
  </r>
  <r>
    <x v="2"/>
    <x v="46"/>
    <x v="214"/>
    <x v="94"/>
    <x v="81"/>
    <x v="38"/>
    <x v="0"/>
    <x v="0"/>
    <x v="0"/>
    <x v="0"/>
    <x v="11"/>
    <x v="0"/>
  </r>
  <r>
    <x v="2"/>
    <x v="46"/>
    <x v="226"/>
    <x v="95"/>
    <x v="183"/>
    <x v="58"/>
    <x v="0"/>
    <x v="0"/>
    <x v="0"/>
    <x v="0"/>
    <x v="11"/>
    <x v="0"/>
  </r>
  <r>
    <x v="2"/>
    <x v="46"/>
    <x v="213"/>
    <x v="103"/>
    <x v="57"/>
    <x v="81"/>
    <x v="0"/>
    <x v="0"/>
    <x v="1"/>
    <x v="0"/>
    <x v="11"/>
    <x v="0"/>
  </r>
  <r>
    <x v="2"/>
    <x v="46"/>
    <x v="216"/>
    <x v="163"/>
    <x v="107"/>
    <x v="134"/>
    <x v="0"/>
    <x v="0"/>
    <x v="0"/>
    <x v="0"/>
    <x v="11"/>
    <x v="0"/>
  </r>
  <r>
    <x v="2"/>
    <x v="46"/>
    <x v="219"/>
    <x v="166"/>
    <x v="138"/>
    <x v="137"/>
    <x v="0"/>
    <x v="0"/>
    <x v="0"/>
    <x v="0"/>
    <x v="11"/>
    <x v="0"/>
  </r>
  <r>
    <x v="2"/>
    <x v="46"/>
    <x v="212"/>
    <x v="173"/>
    <x v="54"/>
    <x v="142"/>
    <x v="0"/>
    <x v="0"/>
    <x v="0"/>
    <x v="0"/>
    <x v="11"/>
    <x v="0"/>
  </r>
  <r>
    <x v="2"/>
    <x v="31"/>
    <x v="222"/>
    <x v="112"/>
    <x v="157"/>
    <x v="90"/>
    <x v="0"/>
    <x v="0"/>
    <x v="0"/>
    <x v="0"/>
    <x v="11"/>
    <x v="0"/>
  </r>
  <r>
    <x v="2"/>
    <x v="31"/>
    <x v="194"/>
    <x v="78"/>
    <x v="145"/>
    <x v="14"/>
    <x v="0"/>
    <x v="0"/>
    <x v="1"/>
    <x v="0"/>
    <x v="11"/>
    <x v="0"/>
  </r>
  <r>
    <x v="2"/>
    <x v="31"/>
    <x v="209"/>
    <x v="175"/>
    <x v="29"/>
    <x v="144"/>
    <x v="0"/>
    <x v="0"/>
    <x v="0"/>
    <x v="0"/>
    <x v="11"/>
    <x v="0"/>
  </r>
  <r>
    <x v="1"/>
    <x v="11"/>
    <x v="57"/>
    <x v="66"/>
    <x v="98"/>
    <x v="7"/>
    <x v="0"/>
    <x v="0"/>
    <x v="0"/>
    <x v="0"/>
    <x v="10"/>
    <x v="0"/>
  </r>
  <r>
    <x v="0"/>
    <x v="26"/>
    <x v="38"/>
    <x v="77"/>
    <x v="204"/>
    <x v="46"/>
    <x v="0"/>
    <x v="0"/>
    <x v="1"/>
    <x v="0"/>
    <x v="9"/>
    <x v="0"/>
  </r>
  <r>
    <x v="0"/>
    <x v="26"/>
    <x v="20"/>
    <x v="76"/>
    <x v="83"/>
    <x v="61"/>
    <x v="0"/>
    <x v="0"/>
    <x v="0"/>
    <x v="0"/>
    <x v="9"/>
    <x v="0"/>
  </r>
  <r>
    <x v="0"/>
    <x v="26"/>
    <x v="2"/>
    <x v="115"/>
    <x v="7"/>
    <x v="87"/>
    <x v="0"/>
    <x v="0"/>
    <x v="1"/>
    <x v="0"/>
    <x v="9"/>
    <x v="0"/>
  </r>
  <r>
    <x v="0"/>
    <x v="26"/>
    <x v="17"/>
    <x v="131"/>
    <x v="72"/>
    <x v="105"/>
    <x v="0"/>
    <x v="0"/>
    <x v="0"/>
    <x v="0"/>
    <x v="9"/>
    <x v="0"/>
  </r>
  <r>
    <x v="0"/>
    <x v="26"/>
    <x v="4"/>
    <x v="161"/>
    <x v="8"/>
    <x v="130"/>
    <x v="0"/>
    <x v="0"/>
    <x v="0"/>
    <x v="0"/>
    <x v="9"/>
    <x v="0"/>
  </r>
  <r>
    <x v="0"/>
    <x v="42"/>
    <x v="36"/>
    <x v="90"/>
    <x v="208"/>
    <x v="24"/>
    <x v="0"/>
    <x v="0"/>
    <x v="1"/>
    <x v="0"/>
    <x v="9"/>
    <x v="0"/>
  </r>
  <r>
    <x v="0"/>
    <x v="42"/>
    <x v="23"/>
    <x v="89"/>
    <x v="121"/>
    <x v="28"/>
    <x v="0"/>
    <x v="0"/>
    <x v="1"/>
    <x v="0"/>
    <x v="9"/>
    <x v="0"/>
  </r>
  <r>
    <x v="0"/>
    <x v="42"/>
    <x v="15"/>
    <x v="105"/>
    <x v="64"/>
    <x v="82"/>
    <x v="0"/>
    <x v="0"/>
    <x v="0"/>
    <x v="0"/>
    <x v="9"/>
    <x v="0"/>
  </r>
  <r>
    <x v="0"/>
    <x v="42"/>
    <x v="26"/>
    <x v="111"/>
    <x v="118"/>
    <x v="84"/>
    <x v="0"/>
    <x v="0"/>
    <x v="0"/>
    <x v="0"/>
    <x v="9"/>
    <x v="0"/>
  </r>
  <r>
    <x v="0"/>
    <x v="6"/>
    <x v="1"/>
    <x v="63"/>
    <x v="11"/>
    <x v="18"/>
    <x v="0"/>
    <x v="0"/>
    <x v="0"/>
    <x v="0"/>
    <x v="9"/>
    <x v="0"/>
  </r>
  <r>
    <x v="0"/>
    <x v="6"/>
    <x v="22"/>
    <x v="64"/>
    <x v="97"/>
    <x v="27"/>
    <x v="0"/>
    <x v="0"/>
    <x v="0"/>
    <x v="0"/>
    <x v="9"/>
    <x v="0"/>
  </r>
  <r>
    <x v="0"/>
    <x v="5"/>
    <x v="45"/>
    <x v="109"/>
    <x v="198"/>
    <x v="90"/>
    <x v="0"/>
    <x v="0"/>
    <x v="0"/>
    <x v="0"/>
    <x v="9"/>
    <x v="0"/>
  </r>
  <r>
    <x v="0"/>
    <x v="5"/>
    <x v="58"/>
    <x v="61"/>
    <x v="116"/>
    <x v="13"/>
    <x v="0"/>
    <x v="0"/>
    <x v="0"/>
    <x v="0"/>
    <x v="9"/>
    <x v="0"/>
  </r>
  <r>
    <x v="0"/>
    <x v="5"/>
    <x v="39"/>
    <x v="91"/>
    <x v="206"/>
    <x v="69"/>
    <x v="0"/>
    <x v="0"/>
    <x v="1"/>
    <x v="0"/>
    <x v="9"/>
    <x v="0"/>
  </r>
  <r>
    <x v="0"/>
    <x v="5"/>
    <x v="43"/>
    <x v="102"/>
    <x v="195"/>
    <x v="80"/>
    <x v="0"/>
    <x v="0"/>
    <x v="0"/>
    <x v="0"/>
    <x v="9"/>
    <x v="0"/>
  </r>
  <r>
    <x v="0"/>
    <x v="5"/>
    <x v="46"/>
    <x v="116"/>
    <x v="192"/>
    <x v="87"/>
    <x v="0"/>
    <x v="0"/>
    <x v="0"/>
    <x v="0"/>
    <x v="9"/>
    <x v="0"/>
  </r>
  <r>
    <x v="0"/>
    <x v="5"/>
    <x v="10"/>
    <x v="129"/>
    <x v="49"/>
    <x v="103"/>
    <x v="0"/>
    <x v="0"/>
    <x v="0"/>
    <x v="0"/>
    <x v="9"/>
    <x v="0"/>
  </r>
  <r>
    <x v="0"/>
    <x v="5"/>
    <x v="11"/>
    <x v="147"/>
    <x v="47"/>
    <x v="119"/>
    <x v="0"/>
    <x v="0"/>
    <x v="1"/>
    <x v="0"/>
    <x v="9"/>
    <x v="0"/>
  </r>
  <r>
    <x v="0"/>
    <x v="5"/>
    <x v="21"/>
    <x v="151"/>
    <x v="87"/>
    <x v="122"/>
    <x v="0"/>
    <x v="0"/>
    <x v="0"/>
    <x v="0"/>
    <x v="9"/>
    <x v="0"/>
  </r>
  <r>
    <x v="0"/>
    <x v="34"/>
    <x v="7"/>
    <x v="79"/>
    <x v="20"/>
    <x v="23"/>
    <x v="0"/>
    <x v="0"/>
    <x v="1"/>
    <x v="0"/>
    <x v="9"/>
    <x v="0"/>
  </r>
  <r>
    <x v="0"/>
    <x v="34"/>
    <x v="12"/>
    <x v="80"/>
    <x v="59"/>
    <x v="68"/>
    <x v="0"/>
    <x v="0"/>
    <x v="1"/>
    <x v="0"/>
    <x v="9"/>
    <x v="0"/>
  </r>
  <r>
    <x v="0"/>
    <x v="34"/>
    <x v="40"/>
    <x v="82"/>
    <x v="213"/>
    <x v="70"/>
    <x v="0"/>
    <x v="0"/>
    <x v="0"/>
    <x v="0"/>
    <x v="9"/>
    <x v="0"/>
  </r>
  <r>
    <x v="0"/>
    <x v="34"/>
    <x v="14"/>
    <x v="100"/>
    <x v="63"/>
    <x v="78"/>
    <x v="0"/>
    <x v="0"/>
    <x v="0"/>
    <x v="0"/>
    <x v="9"/>
    <x v="0"/>
  </r>
  <r>
    <x v="0"/>
    <x v="34"/>
    <x v="31"/>
    <x v="101"/>
    <x v="161"/>
    <x v="79"/>
    <x v="0"/>
    <x v="0"/>
    <x v="1"/>
    <x v="0"/>
    <x v="9"/>
    <x v="0"/>
  </r>
  <r>
    <x v="0"/>
    <x v="25"/>
    <x v="33"/>
    <x v="135"/>
    <x v="162"/>
    <x v="109"/>
    <x v="0"/>
    <x v="0"/>
    <x v="1"/>
    <x v="0"/>
    <x v="9"/>
    <x v="0"/>
  </r>
  <r>
    <x v="0"/>
    <x v="37"/>
    <x v="19"/>
    <x v="84"/>
    <x v="86"/>
    <x v="21"/>
    <x v="0"/>
    <x v="0"/>
    <x v="0"/>
    <x v="0"/>
    <x v="9"/>
    <x v="0"/>
  </r>
  <r>
    <x v="0"/>
    <x v="37"/>
    <x v="37"/>
    <x v="86"/>
    <x v="169"/>
    <x v="32"/>
    <x v="0"/>
    <x v="0"/>
    <x v="0"/>
    <x v="0"/>
    <x v="9"/>
    <x v="0"/>
  </r>
  <r>
    <x v="0"/>
    <x v="37"/>
    <x v="41"/>
    <x v="87"/>
    <x v="168"/>
    <x v="71"/>
    <x v="0"/>
    <x v="0"/>
    <x v="0"/>
    <x v="0"/>
    <x v="9"/>
    <x v="0"/>
  </r>
  <r>
    <x v="0"/>
    <x v="37"/>
    <x v="42"/>
    <x v="88"/>
    <x v="203"/>
    <x v="73"/>
    <x v="0"/>
    <x v="0"/>
    <x v="1"/>
    <x v="0"/>
    <x v="9"/>
    <x v="0"/>
  </r>
  <r>
    <x v="0"/>
    <x v="37"/>
    <x v="3"/>
    <x v="119"/>
    <x v="13"/>
    <x v="93"/>
    <x v="0"/>
    <x v="0"/>
    <x v="0"/>
    <x v="0"/>
    <x v="9"/>
    <x v="0"/>
  </r>
  <r>
    <x v="0"/>
    <x v="37"/>
    <x v="8"/>
    <x v="142"/>
    <x v="19"/>
    <x v="114"/>
    <x v="0"/>
    <x v="0"/>
    <x v="0"/>
    <x v="0"/>
    <x v="9"/>
    <x v="0"/>
  </r>
  <r>
    <x v="3"/>
    <x v="3"/>
    <x v="155"/>
    <x v="177"/>
    <x v="144"/>
    <x v="146"/>
    <x v="0"/>
    <x v="0"/>
    <x v="0"/>
    <x v="0"/>
    <x v="12"/>
    <x v="0"/>
  </r>
  <r>
    <x v="3"/>
    <x v="35"/>
    <x v="189"/>
    <x v="56"/>
    <x v="230"/>
    <x v="71"/>
    <x v="0"/>
    <x v="0"/>
    <x v="1"/>
    <x v="0"/>
    <x v="12"/>
    <x v="0"/>
  </r>
  <r>
    <x v="4"/>
    <x v="18"/>
    <x v="94"/>
    <x v="178"/>
    <x v="52"/>
    <x v="147"/>
    <x v="0"/>
    <x v="0"/>
    <x v="0"/>
    <x v="0"/>
    <x v="13"/>
    <x v="0"/>
  </r>
  <r>
    <x v="4"/>
    <x v="33"/>
    <x v="67"/>
    <x v="179"/>
    <x v="12"/>
    <x v="148"/>
    <x v="0"/>
    <x v="0"/>
    <x v="0"/>
    <x v="0"/>
    <x v="13"/>
    <x v="0"/>
  </r>
  <r>
    <x v="4"/>
    <x v="10"/>
    <x v="178"/>
    <x v="180"/>
    <x v="189"/>
    <x v="149"/>
    <x v="0"/>
    <x v="0"/>
    <x v="0"/>
    <x v="0"/>
    <x v="13"/>
    <x v="0"/>
  </r>
  <r>
    <x v="0"/>
    <x v="38"/>
    <x v="28"/>
    <x v="181"/>
    <x v="139"/>
    <x v="150"/>
    <x v="0"/>
    <x v="0"/>
    <x v="0"/>
    <x v="0"/>
    <x v="9"/>
    <x v="0"/>
  </r>
  <r>
    <x v="2"/>
    <x v="9"/>
    <x v="211"/>
    <x v="182"/>
    <x v="53"/>
    <x v="151"/>
    <x v="0"/>
    <x v="0"/>
    <x v="0"/>
    <x v="0"/>
    <x v="11"/>
    <x v="0"/>
  </r>
  <r>
    <x v="0"/>
    <x v="34"/>
    <x v="193"/>
    <x v="83"/>
    <x v="153"/>
    <x v="9"/>
    <x v="0"/>
    <x v="0"/>
    <x v="1"/>
    <x v="0"/>
    <x v="9"/>
    <x v="0"/>
  </r>
  <r>
    <x v="3"/>
    <x v="4"/>
    <x v="156"/>
    <x v="185"/>
    <x v="149"/>
    <x v="154"/>
    <x v="0"/>
    <x v="0"/>
    <x v="0"/>
    <x v="0"/>
    <x v="12"/>
    <x v="0"/>
  </r>
  <r>
    <x v="3"/>
    <x v="32"/>
    <x v="68"/>
    <x v="184"/>
    <x v="1"/>
    <x v="153"/>
    <x v="0"/>
    <x v="0"/>
    <x v="0"/>
    <x v="0"/>
    <x v="12"/>
    <x v="0"/>
  </r>
  <r>
    <x v="0"/>
    <x v="26"/>
    <x v="16"/>
    <x v="75"/>
    <x v="74"/>
    <x v="90"/>
    <x v="0"/>
    <x v="0"/>
    <x v="1"/>
    <x v="0"/>
    <x v="9"/>
    <x v="0"/>
  </r>
  <r>
    <x v="4"/>
    <x v="12"/>
    <x v="167"/>
    <x v="107"/>
    <x v="218"/>
    <x v="89"/>
    <x v="0"/>
    <x v="0"/>
    <x v="0"/>
    <x v="0"/>
    <x v="13"/>
    <x v="0"/>
  </r>
  <r>
    <x v="0"/>
    <x v="5"/>
    <x v="30"/>
    <x v="62"/>
    <x v="146"/>
    <x v="90"/>
    <x v="0"/>
    <x v="0"/>
    <x v="0"/>
    <x v="0"/>
    <x v="9"/>
    <x v="0"/>
  </r>
  <r>
    <x v="0"/>
    <x v="34"/>
    <x v="24"/>
    <x v="81"/>
    <x v="102"/>
    <x v="90"/>
    <x v="0"/>
    <x v="0"/>
    <x v="1"/>
    <x v="0"/>
    <x v="9"/>
    <x v="0"/>
  </r>
  <r>
    <x v="3"/>
    <x v="32"/>
    <x v="187"/>
    <x v="187"/>
    <x v="226"/>
    <x v="155"/>
    <x v="0"/>
    <x v="0"/>
    <x v="1"/>
    <x v="0"/>
    <x v="12"/>
    <x v="0"/>
  </r>
  <r>
    <x v="0"/>
    <x v="37"/>
    <x v="35"/>
    <x v="85"/>
    <x v="212"/>
    <x v="90"/>
    <x v="0"/>
    <x v="0"/>
    <x v="0"/>
    <x v="0"/>
    <x v="9"/>
    <x v="0"/>
  </r>
  <r>
    <x v="0"/>
    <x v="5"/>
    <x v="9"/>
    <x v="188"/>
    <x v="32"/>
    <x v="157"/>
    <x v="0"/>
    <x v="0"/>
    <x v="0"/>
    <x v="0"/>
    <x v="9"/>
    <x v="0"/>
  </r>
  <r>
    <x v="3"/>
    <x v="43"/>
    <x v="179"/>
    <x v="186"/>
    <x v="95"/>
    <x v="156"/>
    <x v="0"/>
    <x v="0"/>
    <x v="1"/>
    <x v="0"/>
    <x v="12"/>
    <x v="0"/>
  </r>
  <r>
    <x v="4"/>
    <x v="24"/>
    <x v="70"/>
    <x v="190"/>
    <x v="0"/>
    <x v="159"/>
    <x v="0"/>
    <x v="0"/>
    <x v="0"/>
    <x v="0"/>
    <x v="13"/>
    <x v="0"/>
  </r>
  <r>
    <x v="4"/>
    <x v="17"/>
    <x v="69"/>
    <x v="189"/>
    <x v="10"/>
    <x v="158"/>
    <x v="0"/>
    <x v="0"/>
    <x v="1"/>
    <x v="0"/>
    <x v="13"/>
    <x v="0"/>
  </r>
  <r>
    <x v="3"/>
    <x v="22"/>
    <x v="119"/>
    <x v="28"/>
    <x v="104"/>
    <x v="89"/>
    <x v="0"/>
    <x v="0"/>
    <x v="1"/>
    <x v="0"/>
    <x v="12"/>
    <x v="0"/>
  </r>
  <r>
    <x v="3"/>
    <x v="13"/>
    <x v="130"/>
    <x v="165"/>
    <x v="110"/>
    <x v="136"/>
    <x v="0"/>
    <x v="0"/>
    <x v="1"/>
    <x v="0"/>
    <x v="12"/>
    <x v="0"/>
  </r>
  <r>
    <x v="4"/>
    <x v="33"/>
    <x v="104"/>
    <x v="134"/>
    <x v="67"/>
    <x v="108"/>
    <x v="0"/>
    <x v="0"/>
    <x v="1"/>
    <x v="0"/>
    <x v="13"/>
    <x v="0"/>
  </r>
  <r>
    <x v="2"/>
    <x v="46"/>
    <x v="228"/>
    <x v="150"/>
    <x v="173"/>
    <x v="198"/>
    <x v="0"/>
    <x v="0"/>
    <x v="1"/>
    <x v="0"/>
    <x v="11"/>
    <x v="0"/>
  </r>
  <r>
    <x v="3"/>
    <x v="27"/>
    <x v="157"/>
    <x v="193"/>
    <x v="148"/>
    <x v="162"/>
    <x v="0"/>
    <x v="0"/>
    <x v="0"/>
    <x v="0"/>
    <x v="12"/>
    <x v="0"/>
  </r>
  <r>
    <x v="3"/>
    <x v="43"/>
    <x v="92"/>
    <x v="195"/>
    <x v="43"/>
    <x v="163"/>
    <x v="0"/>
    <x v="0"/>
    <x v="0"/>
    <x v="0"/>
    <x v="12"/>
    <x v="0"/>
  </r>
  <r>
    <x v="0"/>
    <x v="5"/>
    <x v="48"/>
    <x v="191"/>
    <x v="182"/>
    <x v="160"/>
    <x v="0"/>
    <x v="0"/>
    <x v="0"/>
    <x v="0"/>
    <x v="9"/>
    <x v="0"/>
  </r>
  <r>
    <x v="0"/>
    <x v="38"/>
    <x v="49"/>
    <x v="196"/>
    <x v="184"/>
    <x v="164"/>
    <x v="0"/>
    <x v="0"/>
    <x v="1"/>
    <x v="0"/>
    <x v="9"/>
    <x v="0"/>
  </r>
  <r>
    <x v="2"/>
    <x v="9"/>
    <x v="229"/>
    <x v="197"/>
    <x v="187"/>
    <x v="85"/>
    <x v="0"/>
    <x v="0"/>
    <x v="1"/>
    <x v="0"/>
    <x v="11"/>
    <x v="0"/>
  </r>
  <r>
    <x v="0"/>
    <x v="25"/>
    <x v="25"/>
    <x v="96"/>
    <x v="99"/>
    <x v="90"/>
    <x v="0"/>
    <x v="0"/>
    <x v="0"/>
    <x v="0"/>
    <x v="9"/>
    <x v="0"/>
  </r>
  <r>
    <x v="2"/>
    <x v="46"/>
    <x v="230"/>
    <x v="198"/>
    <x v="170"/>
    <x v="165"/>
    <x v="0"/>
    <x v="0"/>
    <x v="1"/>
    <x v="0"/>
    <x v="11"/>
    <x v="0"/>
  </r>
  <r>
    <x v="2"/>
    <x v="9"/>
    <x v="215"/>
    <x v="199"/>
    <x v="88"/>
    <x v="166"/>
    <x v="0"/>
    <x v="0"/>
    <x v="0"/>
    <x v="0"/>
    <x v="11"/>
    <x v="0"/>
  </r>
  <r>
    <x v="3"/>
    <x v="15"/>
    <x v="132"/>
    <x v="200"/>
    <x v="117"/>
    <x v="167"/>
    <x v="0"/>
    <x v="0"/>
    <x v="0"/>
    <x v="0"/>
    <x v="12"/>
    <x v="0"/>
  </r>
  <r>
    <x v="3"/>
    <x v="13"/>
    <x v="115"/>
    <x v="51"/>
    <x v="80"/>
    <x v="66"/>
    <x v="0"/>
    <x v="0"/>
    <x v="0"/>
    <x v="0"/>
    <x v="12"/>
    <x v="0"/>
  </r>
  <r>
    <x v="3"/>
    <x v="35"/>
    <x v="103"/>
    <x v="192"/>
    <x v="61"/>
    <x v="161"/>
    <x v="0"/>
    <x v="0"/>
    <x v="0"/>
    <x v="0"/>
    <x v="12"/>
    <x v="0"/>
  </r>
  <r>
    <x v="2"/>
    <x v="31"/>
    <x v="217"/>
    <x v="201"/>
    <x v="106"/>
    <x v="168"/>
    <x v="0"/>
    <x v="0"/>
    <x v="0"/>
    <x v="0"/>
    <x v="11"/>
    <x v="0"/>
  </r>
  <r>
    <x v="1"/>
    <x v="1"/>
    <x v="220"/>
    <x v="202"/>
    <x v="132"/>
    <x v="169"/>
    <x v="0"/>
    <x v="0"/>
    <x v="0"/>
    <x v="0"/>
    <x v="10"/>
    <x v="0"/>
  </r>
  <r>
    <x v="3"/>
    <x v="15"/>
    <x v="53"/>
    <x v="17"/>
    <x v="82"/>
    <x v="89"/>
    <x v="0"/>
    <x v="0"/>
    <x v="0"/>
    <x v="0"/>
    <x v="12"/>
    <x v="0"/>
  </r>
  <r>
    <x v="1"/>
    <x v="41"/>
    <x v="224"/>
    <x v="92"/>
    <x v="211"/>
    <x v="90"/>
    <x v="0"/>
    <x v="0"/>
    <x v="0"/>
    <x v="0"/>
    <x v="10"/>
    <x v="0"/>
  </r>
  <r>
    <x v="4"/>
    <x v="30"/>
    <x v="96"/>
    <x v="206"/>
    <x v="113"/>
    <x v="172"/>
    <x v="0"/>
    <x v="0"/>
    <x v="0"/>
    <x v="0"/>
    <x v="13"/>
    <x v="0"/>
  </r>
  <r>
    <x v="1"/>
    <x v="41"/>
    <x v="203"/>
    <x v="203"/>
    <x v="38"/>
    <x v="170"/>
    <x v="0"/>
    <x v="0"/>
    <x v="0"/>
    <x v="0"/>
    <x v="10"/>
    <x v="0"/>
  </r>
  <r>
    <x v="4"/>
    <x v="24"/>
    <x v="180"/>
    <x v="210"/>
    <x v="123"/>
    <x v="174"/>
    <x v="0"/>
    <x v="0"/>
    <x v="0"/>
    <x v="0"/>
    <x v="13"/>
    <x v="0"/>
  </r>
  <r>
    <x v="2"/>
    <x v="46"/>
    <x v="233"/>
    <x v="204"/>
    <x v="233"/>
    <x v="171"/>
    <x v="0"/>
    <x v="0"/>
    <x v="0"/>
    <x v="0"/>
    <x v="11"/>
    <x v="0"/>
  </r>
  <r>
    <x v="0"/>
    <x v="38"/>
    <x v="34"/>
    <x v="207"/>
    <x v="166"/>
    <x v="175"/>
    <x v="0"/>
    <x v="0"/>
    <x v="1"/>
    <x v="0"/>
    <x v="9"/>
    <x v="0"/>
  </r>
  <r>
    <x v="0"/>
    <x v="34"/>
    <x v="51"/>
    <x v="209"/>
    <x v="194"/>
    <x v="174"/>
    <x v="0"/>
    <x v="0"/>
    <x v="1"/>
    <x v="0"/>
    <x v="9"/>
    <x v="0"/>
  </r>
  <r>
    <x v="2"/>
    <x v="46"/>
    <x v="231"/>
    <x v="211"/>
    <x v="186"/>
    <x v="177"/>
    <x v="0"/>
    <x v="0"/>
    <x v="0"/>
    <x v="0"/>
    <x v="11"/>
    <x v="0"/>
  </r>
  <r>
    <x v="0"/>
    <x v="38"/>
    <x v="50"/>
    <x v="208"/>
    <x v="199"/>
    <x v="173"/>
    <x v="0"/>
    <x v="0"/>
    <x v="1"/>
    <x v="0"/>
    <x v="9"/>
    <x v="0"/>
  </r>
  <r>
    <x v="0"/>
    <x v="6"/>
    <x v="32"/>
    <x v="124"/>
    <x v="152"/>
    <x v="98"/>
    <x v="0"/>
    <x v="0"/>
    <x v="1"/>
    <x v="0"/>
    <x v="9"/>
    <x v="0"/>
  </r>
  <r>
    <x v="0"/>
    <x v="24"/>
    <x v="71"/>
    <x v="212"/>
    <x v="17"/>
    <x v="176"/>
    <x v="0"/>
    <x v="0"/>
    <x v="0"/>
    <x v="0"/>
    <x v="9"/>
    <x v="0"/>
  </r>
  <r>
    <x v="3"/>
    <x v="36"/>
    <x v="112"/>
    <x v="217"/>
    <x v="73"/>
    <x v="182"/>
    <x v="0"/>
    <x v="0"/>
    <x v="0"/>
    <x v="0"/>
    <x v="12"/>
    <x v="0"/>
  </r>
  <r>
    <x v="1"/>
    <x v="41"/>
    <x v="204"/>
    <x v="216"/>
    <x v="84"/>
    <x v="181"/>
    <x v="0"/>
    <x v="0"/>
    <x v="0"/>
    <x v="0"/>
    <x v="10"/>
    <x v="0"/>
  </r>
  <r>
    <x v="3"/>
    <x v="43"/>
    <x v="145"/>
    <x v="205"/>
    <x v="140"/>
    <x v="171"/>
    <x v="0"/>
    <x v="0"/>
    <x v="0"/>
    <x v="0"/>
    <x v="12"/>
    <x v="0"/>
  </r>
  <r>
    <x v="4"/>
    <x v="17"/>
    <x v="158"/>
    <x v="218"/>
    <x v="159"/>
    <x v="183"/>
    <x v="0"/>
    <x v="0"/>
    <x v="0"/>
    <x v="0"/>
    <x v="13"/>
    <x v="0"/>
  </r>
  <r>
    <x v="4"/>
    <x v="16"/>
    <x v="139"/>
    <x v="221"/>
    <x v="130"/>
    <x v="185"/>
    <x v="0"/>
    <x v="0"/>
    <x v="0"/>
    <x v="0"/>
    <x v="13"/>
    <x v="0"/>
  </r>
  <r>
    <x v="1"/>
    <x v="41"/>
    <x v="205"/>
    <x v="215"/>
    <x v="137"/>
    <x v="178"/>
    <x v="0"/>
    <x v="0"/>
    <x v="0"/>
    <x v="0"/>
    <x v="10"/>
    <x v="0"/>
  </r>
  <r>
    <x v="4"/>
    <x v="44"/>
    <x v="181"/>
    <x v="220"/>
    <x v="181"/>
    <x v="184"/>
    <x v="0"/>
    <x v="0"/>
    <x v="0"/>
    <x v="0"/>
    <x v="13"/>
    <x v="0"/>
  </r>
  <r>
    <x v="3"/>
    <x v="3"/>
    <x v="136"/>
    <x v="7"/>
    <x v="128"/>
    <x v="89"/>
    <x v="0"/>
    <x v="0"/>
    <x v="0"/>
    <x v="0"/>
    <x v="12"/>
    <x v="0"/>
  </r>
  <r>
    <x v="3"/>
    <x v="3"/>
    <x v="185"/>
    <x v="223"/>
    <x v="224"/>
    <x v="187"/>
    <x v="0"/>
    <x v="0"/>
    <x v="2"/>
    <x v="0"/>
    <x v="12"/>
    <x v="0"/>
  </r>
  <r>
    <x v="0"/>
    <x v="5"/>
    <x v="29"/>
    <x v="108"/>
    <x v="142"/>
    <x v="90"/>
    <x v="0"/>
    <x v="0"/>
    <x v="2"/>
    <x v="0"/>
    <x v="9"/>
    <x v="0"/>
  </r>
  <r>
    <x v="0"/>
    <x v="37"/>
    <x v="18"/>
    <x v="219"/>
    <x v="76"/>
    <x v="188"/>
    <x v="0"/>
    <x v="0"/>
    <x v="2"/>
    <x v="0"/>
    <x v="9"/>
    <x v="0"/>
  </r>
  <r>
    <x v="4"/>
    <x v="44"/>
    <x v="140"/>
    <x v="222"/>
    <x v="126"/>
    <x v="186"/>
    <x v="0"/>
    <x v="0"/>
    <x v="2"/>
    <x v="0"/>
    <x v="13"/>
    <x v="0"/>
  </r>
  <r>
    <x v="0"/>
    <x v="5"/>
    <x v="27"/>
    <x v="97"/>
    <x v="134"/>
    <x v="90"/>
    <x v="0"/>
    <x v="0"/>
    <x v="2"/>
    <x v="0"/>
    <x v="9"/>
    <x v="0"/>
  </r>
  <r>
    <x v="0"/>
    <x v="26"/>
    <x v="52"/>
    <x v="228"/>
    <x v="178"/>
    <x v="192"/>
    <x v="0"/>
    <x v="0"/>
    <x v="2"/>
    <x v="0"/>
    <x v="9"/>
    <x v="0"/>
  </r>
  <r>
    <x v="0"/>
    <x v="34"/>
    <x v="6"/>
    <x v="194"/>
    <x v="6"/>
    <x v="163"/>
    <x v="0"/>
    <x v="0"/>
    <x v="2"/>
    <x v="0"/>
    <x v="9"/>
    <x v="0"/>
  </r>
  <r>
    <x v="1"/>
    <x v="8"/>
    <x v="198"/>
    <x v="65"/>
    <x v="172"/>
    <x v="90"/>
    <x v="0"/>
    <x v="0"/>
    <x v="2"/>
    <x v="0"/>
    <x v="10"/>
    <x v="0"/>
  </r>
  <r>
    <x v="3"/>
    <x v="15"/>
    <x v="147"/>
    <x v="50"/>
    <x v="151"/>
    <x v="89"/>
    <x v="0"/>
    <x v="0"/>
    <x v="2"/>
    <x v="0"/>
    <x v="12"/>
    <x v="0"/>
  </r>
  <r>
    <x v="3"/>
    <x v="19"/>
    <x v="141"/>
    <x v="227"/>
    <x v="94"/>
    <x v="191"/>
    <x v="0"/>
    <x v="0"/>
    <x v="2"/>
    <x v="0"/>
    <x v="12"/>
    <x v="0"/>
  </r>
  <r>
    <x v="3"/>
    <x v="22"/>
    <x v="98"/>
    <x v="229"/>
    <x v="93"/>
    <x v="193"/>
    <x v="0"/>
    <x v="0"/>
    <x v="2"/>
    <x v="0"/>
    <x v="12"/>
    <x v="0"/>
  </r>
  <r>
    <x v="3"/>
    <x v="35"/>
    <x v="174"/>
    <x v="139"/>
    <x v="190"/>
    <x v="111"/>
    <x v="0"/>
    <x v="0"/>
    <x v="2"/>
    <x v="0"/>
    <x v="12"/>
    <x v="0"/>
  </r>
  <r>
    <x v="3"/>
    <x v="39"/>
    <x v="97"/>
    <x v="224"/>
    <x v="109"/>
    <x v="189"/>
    <x v="0"/>
    <x v="0"/>
    <x v="2"/>
    <x v="0"/>
    <x v="12"/>
    <x v="0"/>
  </r>
  <r>
    <x v="4"/>
    <x v="16"/>
    <x v="118"/>
    <x v="214"/>
    <x v="89"/>
    <x v="180"/>
    <x v="0"/>
    <x v="0"/>
    <x v="2"/>
    <x v="0"/>
    <x v="13"/>
    <x v="0"/>
  </r>
  <r>
    <x v="4"/>
    <x v="17"/>
    <x v="160"/>
    <x v="22"/>
    <x v="197"/>
    <x v="89"/>
    <x v="0"/>
    <x v="0"/>
    <x v="2"/>
    <x v="0"/>
    <x v="13"/>
    <x v="0"/>
  </r>
  <r>
    <x v="4"/>
    <x v="29"/>
    <x v="182"/>
    <x v="230"/>
    <x v="175"/>
    <x v="194"/>
    <x v="0"/>
    <x v="0"/>
    <x v="2"/>
    <x v="0"/>
    <x v="13"/>
    <x v="0"/>
  </r>
  <r>
    <x v="4"/>
    <x v="33"/>
    <x v="113"/>
    <x v="226"/>
    <x v="70"/>
    <x v="190"/>
    <x v="0"/>
    <x v="0"/>
    <x v="2"/>
    <x v="0"/>
    <x v="13"/>
    <x v="0"/>
  </r>
  <r>
    <x v="4"/>
    <x v="44"/>
    <x v="188"/>
    <x v="225"/>
    <x v="228"/>
    <x v="191"/>
    <x v="0"/>
    <x v="0"/>
    <x v="2"/>
    <x v="0"/>
    <x v="13"/>
    <x v="0"/>
  </r>
  <r>
    <x v="3"/>
    <x v="39"/>
    <x v="153"/>
    <x v="146"/>
    <x v="154"/>
    <x v="118"/>
    <x v="0"/>
    <x v="0"/>
    <x v="2"/>
    <x v="0"/>
    <x v="12"/>
    <x v="0"/>
  </r>
  <r>
    <x v="3"/>
    <x v="43"/>
    <x v="80"/>
    <x v="213"/>
    <x v="31"/>
    <x v="179"/>
    <x v="0"/>
    <x v="0"/>
    <x v="2"/>
    <x v="0"/>
    <x v="12"/>
    <x v="0"/>
  </r>
  <r>
    <x v="4"/>
    <x v="7"/>
    <x v="146"/>
    <x v="9"/>
    <x v="165"/>
    <x v="89"/>
    <x v="0"/>
    <x v="0"/>
    <x v="2"/>
    <x v="0"/>
    <x v="13"/>
    <x v="0"/>
  </r>
  <r>
    <x v="4"/>
    <x v="29"/>
    <x v="61"/>
    <x v="33"/>
    <x v="9"/>
    <x v="89"/>
    <x v="0"/>
    <x v="0"/>
    <x v="2"/>
    <x v="0"/>
    <x v="13"/>
    <x v="0"/>
  </r>
  <r>
    <x v="0"/>
    <x v="5"/>
    <x v="44"/>
    <x v="106"/>
    <x v="193"/>
    <x v="90"/>
    <x v="0"/>
    <x v="0"/>
    <x v="2"/>
    <x v="0"/>
    <x v="3"/>
    <x v="0"/>
  </r>
  <r>
    <x v="0"/>
    <x v="6"/>
    <x v="13"/>
    <x v="98"/>
    <x v="60"/>
    <x v="90"/>
    <x v="0"/>
    <x v="0"/>
    <x v="2"/>
    <x v="0"/>
    <x v="2"/>
    <x v="0"/>
  </r>
  <r>
    <x v="3"/>
    <x v="22"/>
    <x v="95"/>
    <x v="27"/>
    <x v="56"/>
    <x v="91"/>
    <x v="0"/>
    <x v="0"/>
    <x v="2"/>
    <x v="0"/>
    <x v="0"/>
    <x v="0"/>
  </r>
  <r>
    <x v="0"/>
    <x v="26"/>
    <x v="5"/>
    <x v="183"/>
    <x v="3"/>
    <x v="152"/>
    <x v="0"/>
    <x v="0"/>
    <x v="2"/>
    <x v="0"/>
    <x v="7"/>
    <x v="0"/>
  </r>
  <r>
    <x v="4"/>
    <x v="30"/>
    <x v="172"/>
    <x v="136"/>
    <x v="185"/>
    <x v="110"/>
    <x v="0"/>
    <x v="0"/>
    <x v="2"/>
    <x v="0"/>
    <x v="5"/>
    <x v="0"/>
  </r>
  <r>
    <x v="4"/>
    <x v="33"/>
    <x v="87"/>
    <x v="53"/>
    <x v="45"/>
    <x v="89"/>
    <x v="0"/>
    <x v="0"/>
    <x v="2"/>
    <x v="0"/>
    <x v="1"/>
    <x v="0"/>
  </r>
  <r>
    <x v="3"/>
    <x v="39"/>
    <x v="150"/>
    <x v="125"/>
    <x v="160"/>
    <x v="99"/>
    <x v="0"/>
    <x v="0"/>
    <x v="2"/>
    <x v="0"/>
    <x v="4"/>
    <x v="0"/>
  </r>
  <r>
    <x v="3"/>
    <x v="43"/>
    <x v="90"/>
    <x v="162"/>
    <x v="42"/>
    <x v="133"/>
    <x v="0"/>
    <x v="0"/>
    <x v="2"/>
    <x v="0"/>
    <x v="6"/>
    <x v="0"/>
  </r>
  <r>
    <x v="4"/>
    <x v="10"/>
    <x v="110"/>
    <x v="10"/>
    <x v="78"/>
    <x v="89"/>
    <x v="0"/>
    <x v="0"/>
    <x v="2"/>
    <x v="0"/>
    <x v="8"/>
    <x v="0"/>
  </r>
  <r>
    <x v="3"/>
    <x v="22"/>
    <x v="99"/>
    <x v="231"/>
    <x v="120"/>
    <x v="195"/>
    <x v="0"/>
    <x v="0"/>
    <x v="2"/>
    <x v="0"/>
    <x v="8"/>
    <x v="0"/>
  </r>
  <r>
    <x v="0"/>
    <x v="25"/>
    <x v="200"/>
    <x v="74"/>
    <x v="217"/>
    <x v="90"/>
    <x v="0"/>
    <x v="0"/>
    <x v="2"/>
    <x v="0"/>
    <x v="8"/>
    <x v="0"/>
  </r>
  <r>
    <x v="3"/>
    <x v="36"/>
    <x v="81"/>
    <x v="232"/>
    <x v="28"/>
    <x v="196"/>
    <x v="0"/>
    <x v="0"/>
    <x v="2"/>
    <x v="0"/>
    <x v="8"/>
    <x v="0"/>
  </r>
  <r>
    <x v="0"/>
    <x v="38"/>
    <x v="47"/>
    <x v="154"/>
    <x v="202"/>
    <x v="125"/>
    <x v="0"/>
    <x v="0"/>
    <x v="2"/>
    <x v="0"/>
    <x v="8"/>
    <x v="0"/>
  </r>
  <r>
    <x v="3"/>
    <x v="39"/>
    <x v="100"/>
    <x v="233"/>
    <x v="55"/>
    <x v="197"/>
    <x v="0"/>
    <x v="0"/>
    <x v="2"/>
    <x v="0"/>
    <x v="8"/>
    <x v="0"/>
  </r>
  <r>
    <x v="3"/>
    <x v="43"/>
    <x v="79"/>
    <x v="159"/>
    <x v="23"/>
    <x v="131"/>
    <x v="0"/>
    <x v="0"/>
    <x v="2"/>
    <x v="0"/>
    <x v="8"/>
    <x v="0"/>
  </r>
  <r>
    <x v="4"/>
    <x v="44"/>
    <x v="125"/>
    <x v="114"/>
    <x v="105"/>
    <x v="90"/>
    <x v="0"/>
    <x v="0"/>
    <x v="2"/>
    <x v="0"/>
    <x v="8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22">
  <r>
    <x v="3"/>
    <x v="21"/>
    <x v="325"/>
    <x v="279"/>
    <x v="354"/>
    <x v="0"/>
  </r>
  <r>
    <x v="3"/>
    <x v="21"/>
    <x v="315"/>
    <x v="377"/>
    <x v="328"/>
    <x v="0"/>
  </r>
  <r>
    <x v="3"/>
    <x v="25"/>
    <x v="313"/>
    <x v="424"/>
    <x v="317"/>
    <x v="0"/>
  </r>
  <r>
    <x v="3"/>
    <x v="21"/>
    <x v="318"/>
    <x v="432"/>
    <x v="327"/>
    <x v="0"/>
  </r>
  <r>
    <x v="3"/>
    <x v="46"/>
    <x v="123"/>
    <x v="321"/>
    <x v="50"/>
    <x v="0"/>
  </r>
  <r>
    <x v="3"/>
    <x v="15"/>
    <x v="241"/>
    <x v="263"/>
    <x v="197"/>
    <x v="0"/>
  </r>
  <r>
    <x v="3"/>
    <x v="2"/>
    <x v="257"/>
    <x v="10"/>
    <x v="274"/>
    <x v="0"/>
  </r>
  <r>
    <x v="3"/>
    <x v="2"/>
    <x v="197"/>
    <x v="9"/>
    <x v="147"/>
    <x v="0"/>
  </r>
  <r>
    <x v="3"/>
    <x v="2"/>
    <x v="131"/>
    <x v="399"/>
    <x v="11"/>
    <x v="0"/>
  </r>
  <r>
    <x v="3"/>
    <x v="3"/>
    <x v="333"/>
    <x v="425"/>
    <x v="341"/>
    <x v="0"/>
  </r>
  <r>
    <x v="3"/>
    <x v="24"/>
    <x v="96"/>
    <x v="78"/>
    <x v="223"/>
    <x v="0"/>
  </r>
  <r>
    <x v="3"/>
    <x v="24"/>
    <x v="150"/>
    <x v="272"/>
    <x v="80"/>
    <x v="0"/>
  </r>
  <r>
    <x v="3"/>
    <x v="17"/>
    <x v="207"/>
    <x v="43"/>
    <x v="160"/>
    <x v="0"/>
  </r>
  <r>
    <x v="3"/>
    <x v="43"/>
    <x v="93"/>
    <x v="117"/>
    <x v="227"/>
    <x v="0"/>
  </r>
  <r>
    <x v="3"/>
    <x v="43"/>
    <x v="219"/>
    <x v="332"/>
    <x v="172"/>
    <x v="0"/>
  </r>
  <r>
    <x v="3"/>
    <x v="16"/>
    <x v="375"/>
    <x v="40"/>
    <x v="483"/>
    <x v="0"/>
  </r>
  <r>
    <x v="3"/>
    <x v="16"/>
    <x v="272"/>
    <x v="281"/>
    <x v="250"/>
    <x v="0"/>
  </r>
  <r>
    <x v="3"/>
    <x v="4"/>
    <x v="217"/>
    <x v="388"/>
    <x v="167"/>
    <x v="0"/>
  </r>
  <r>
    <x v="3"/>
    <x v="47"/>
    <x v="97"/>
    <x v="125"/>
    <x v="283"/>
    <x v="0"/>
  </r>
  <r>
    <x v="3"/>
    <x v="47"/>
    <x v="160"/>
    <x v="403"/>
    <x v="59"/>
    <x v="0"/>
  </r>
  <r>
    <x v="3"/>
    <x v="42"/>
    <x v="348"/>
    <x v="302"/>
    <x v="385"/>
    <x v="0"/>
  </r>
  <r>
    <x v="3"/>
    <x v="42"/>
    <x v="396"/>
    <x v="405"/>
    <x v="470"/>
    <x v="0"/>
  </r>
  <r>
    <x v="3"/>
    <x v="22"/>
    <x v="343"/>
    <x v="247"/>
    <x v="386"/>
    <x v="0"/>
  </r>
  <r>
    <x v="4"/>
    <x v="18"/>
    <x v="188"/>
    <x v="433"/>
    <x v="111"/>
    <x v="0"/>
  </r>
  <r>
    <x v="4"/>
    <x v="11"/>
    <x v="339"/>
    <x v="30"/>
    <x v="383"/>
    <x v="0"/>
  </r>
  <r>
    <x v="4"/>
    <x v="19"/>
    <x v="295"/>
    <x v="63"/>
    <x v="318"/>
    <x v="0"/>
  </r>
  <r>
    <x v="4"/>
    <x v="19"/>
    <x v="373"/>
    <x v="70"/>
    <x v="449"/>
    <x v="0"/>
  </r>
  <r>
    <x v="4"/>
    <x v="19"/>
    <x v="117"/>
    <x v="55"/>
    <x v="35"/>
    <x v="0"/>
  </r>
  <r>
    <x v="4"/>
    <x v="19"/>
    <x v="277"/>
    <x v="315"/>
    <x v="244"/>
    <x v="0"/>
  </r>
  <r>
    <x v="4"/>
    <x v="19"/>
    <x v="278"/>
    <x v="319"/>
    <x v="272"/>
    <x v="0"/>
  </r>
  <r>
    <x v="4"/>
    <x v="19"/>
    <x v="390"/>
    <x v="343"/>
    <x v="431"/>
    <x v="0"/>
  </r>
  <r>
    <x v="4"/>
    <x v="36"/>
    <x v="216"/>
    <x v="384"/>
    <x v="159"/>
    <x v="0"/>
  </r>
  <r>
    <x v="4"/>
    <x v="32"/>
    <x v="370"/>
    <x v="93"/>
    <x v="475"/>
    <x v="0"/>
  </r>
  <r>
    <x v="4"/>
    <x v="32"/>
    <x v="298"/>
    <x v="143"/>
    <x v="323"/>
    <x v="0"/>
  </r>
  <r>
    <x v="4"/>
    <x v="32"/>
    <x v="168"/>
    <x v="141"/>
    <x v="93"/>
    <x v="0"/>
  </r>
  <r>
    <x v="4"/>
    <x v="32"/>
    <x v="243"/>
    <x v="292"/>
    <x v="216"/>
    <x v="0"/>
  </r>
  <r>
    <x v="4"/>
    <x v="31"/>
    <x v="98"/>
    <x v="96"/>
    <x v="288"/>
    <x v="0"/>
  </r>
  <r>
    <x v="4"/>
    <x v="31"/>
    <x v="231"/>
    <x v="391"/>
    <x v="181"/>
    <x v="0"/>
  </r>
  <r>
    <x v="4"/>
    <x v="31"/>
    <x v="159"/>
    <x v="398"/>
    <x v="68"/>
    <x v="0"/>
  </r>
  <r>
    <x v="4"/>
    <x v="31"/>
    <x v="202"/>
    <x v="410"/>
    <x v="146"/>
    <x v="0"/>
  </r>
  <r>
    <x v="4"/>
    <x v="14"/>
    <x v="258"/>
    <x v="33"/>
    <x v="245"/>
    <x v="0"/>
  </r>
  <r>
    <x v="4"/>
    <x v="14"/>
    <x v="387"/>
    <x v="333"/>
    <x v="465"/>
    <x v="0"/>
  </r>
  <r>
    <x v="4"/>
    <x v="8"/>
    <x v="340"/>
    <x v="26"/>
    <x v="397"/>
    <x v="0"/>
  </r>
  <r>
    <x v="4"/>
    <x v="8"/>
    <x v="175"/>
    <x v="395"/>
    <x v="100"/>
    <x v="0"/>
  </r>
  <r>
    <x v="4"/>
    <x v="20"/>
    <x v="149"/>
    <x v="244"/>
    <x v="62"/>
    <x v="0"/>
  </r>
  <r>
    <x v="4"/>
    <x v="26"/>
    <x v="275"/>
    <x v="293"/>
    <x v="267"/>
    <x v="0"/>
  </r>
  <r>
    <x v="4"/>
    <x v="35"/>
    <x v="166"/>
    <x v="104"/>
    <x v="92"/>
    <x v="0"/>
  </r>
  <r>
    <x v="4"/>
    <x v="35"/>
    <x v="122"/>
    <x v="317"/>
    <x v="38"/>
    <x v="0"/>
  </r>
  <r>
    <x v="4"/>
    <x v="35"/>
    <x v="395"/>
    <x v="401"/>
    <x v="230"/>
    <x v="0"/>
  </r>
  <r>
    <x v="4"/>
    <x v="48"/>
    <x v="271"/>
    <x v="262"/>
    <x v="273"/>
    <x v="0"/>
  </r>
  <r>
    <x v="4"/>
    <x v="49"/>
    <x v="161"/>
    <x v="414"/>
    <x v="69"/>
    <x v="0"/>
  </r>
  <r>
    <x v="4"/>
    <x v="49"/>
    <x v="286"/>
    <x v="431"/>
    <x v="238"/>
    <x v="0"/>
  </r>
  <r>
    <x v="5"/>
    <x v="9"/>
    <x v="482"/>
    <x v="173"/>
    <x v="90"/>
    <x v="0"/>
  </r>
  <r>
    <x v="5"/>
    <x v="9"/>
    <x v="478"/>
    <x v="284"/>
    <x v="67"/>
    <x v="0"/>
  </r>
  <r>
    <x v="5"/>
    <x v="1"/>
    <x v="508"/>
    <x v="298"/>
    <x v="396"/>
    <x v="0"/>
  </r>
  <r>
    <x v="5"/>
    <x v="23"/>
    <x v="492"/>
    <x v="181"/>
    <x v="195"/>
    <x v="0"/>
  </r>
  <r>
    <x v="5"/>
    <x v="51"/>
    <x v="490"/>
    <x v="217"/>
    <x v="163"/>
    <x v="0"/>
  </r>
  <r>
    <x v="5"/>
    <x v="33"/>
    <x v="443"/>
    <x v="192"/>
    <x v="359"/>
    <x v="0"/>
  </r>
  <r>
    <x v="5"/>
    <x v="33"/>
    <x v="520"/>
    <x v="194"/>
    <x v="497"/>
    <x v="0"/>
  </r>
  <r>
    <x v="5"/>
    <x v="12"/>
    <x v="475"/>
    <x v="271"/>
    <x v="17"/>
    <x v="0"/>
  </r>
  <r>
    <x v="5"/>
    <x v="12"/>
    <x v="480"/>
    <x v="382"/>
    <x v="75"/>
    <x v="0"/>
  </r>
  <r>
    <x v="5"/>
    <x v="13"/>
    <x v="513"/>
    <x v="259"/>
    <x v="467"/>
    <x v="0"/>
  </r>
  <r>
    <x v="0"/>
    <x v="28"/>
    <x v="70"/>
    <x v="397"/>
    <x v="425"/>
    <x v="0"/>
  </r>
  <r>
    <x v="0"/>
    <x v="41"/>
    <x v="49"/>
    <x v="250"/>
    <x v="338"/>
    <x v="0"/>
  </r>
  <r>
    <x v="0"/>
    <x v="41"/>
    <x v="48"/>
    <x v="277"/>
    <x v="320"/>
    <x v="0"/>
  </r>
  <r>
    <x v="0"/>
    <x v="41"/>
    <x v="69"/>
    <x v="386"/>
    <x v="446"/>
    <x v="0"/>
  </r>
  <r>
    <x v="0"/>
    <x v="45"/>
    <x v="35"/>
    <x v="210"/>
    <x v="294"/>
    <x v="0"/>
  </r>
  <r>
    <x v="0"/>
    <x v="5"/>
    <x v="435"/>
    <x v="168"/>
    <x v="335"/>
    <x v="0"/>
  </r>
  <r>
    <x v="0"/>
    <x v="5"/>
    <x v="21"/>
    <x v="363"/>
    <x v="110"/>
    <x v="0"/>
  </r>
  <r>
    <x v="0"/>
    <x v="37"/>
    <x v="23"/>
    <x v="198"/>
    <x v="138"/>
    <x v="0"/>
  </r>
  <r>
    <x v="0"/>
    <x v="27"/>
    <x v="36"/>
    <x v="186"/>
    <x v="276"/>
    <x v="0"/>
  </r>
  <r>
    <x v="0"/>
    <x v="27"/>
    <x v="41"/>
    <x v="251"/>
    <x v="246"/>
    <x v="0"/>
  </r>
  <r>
    <x v="0"/>
    <x v="41"/>
    <x v="50"/>
    <x v="267"/>
    <x v="351"/>
    <x v="0"/>
  </r>
  <r>
    <x v="0"/>
    <x v="27"/>
    <x v="456"/>
    <x v="189"/>
    <x v="450"/>
    <x v="0"/>
  </r>
  <r>
    <x v="4"/>
    <x v="8"/>
    <x v="133"/>
    <x v="443"/>
    <x v="9"/>
    <x v="0"/>
  </r>
  <r>
    <x v="4"/>
    <x v="8"/>
    <x v="401"/>
    <x v="447"/>
    <x v="471"/>
    <x v="0"/>
  </r>
  <r>
    <x v="4"/>
    <x v="8"/>
    <x v="177"/>
    <x v="448"/>
    <x v="96"/>
    <x v="0"/>
  </r>
  <r>
    <x v="0"/>
    <x v="5"/>
    <x v="66"/>
    <x v="233"/>
    <x v="435"/>
    <x v="0"/>
  </r>
  <r>
    <x v="5"/>
    <x v="33"/>
    <x v="501"/>
    <x v="453"/>
    <x v="286"/>
    <x v="0"/>
  </r>
  <r>
    <x v="0"/>
    <x v="6"/>
    <x v="29"/>
    <x v="171"/>
    <x v="182"/>
    <x v="0"/>
  </r>
  <r>
    <x v="0"/>
    <x v="37"/>
    <x v="5"/>
    <x v="195"/>
    <x v="47"/>
    <x v="0"/>
  </r>
  <r>
    <x v="0"/>
    <x v="28"/>
    <x v="44"/>
    <x v="387"/>
    <x v="251"/>
    <x v="0"/>
  </r>
  <r>
    <x v="3"/>
    <x v="39"/>
    <x v="136"/>
    <x v="458"/>
    <x v="51"/>
    <x v="0"/>
  </r>
  <r>
    <x v="5"/>
    <x v="23"/>
    <x v="452"/>
    <x v="179"/>
    <x v="408"/>
    <x v="0"/>
  </r>
  <r>
    <x v="0"/>
    <x v="40"/>
    <x v="19"/>
    <x v="204"/>
    <x v="99"/>
    <x v="0"/>
  </r>
  <r>
    <x v="0"/>
    <x v="28"/>
    <x v="13"/>
    <x v="455"/>
    <x v="2"/>
    <x v="0"/>
  </r>
  <r>
    <x v="3"/>
    <x v="34"/>
    <x v="472"/>
    <x v="101"/>
    <x v="493"/>
    <x v="0"/>
  </r>
  <r>
    <x v="3"/>
    <x v="34"/>
    <x v="191"/>
    <x v="470"/>
    <x v="125"/>
    <x v="0"/>
  </r>
  <r>
    <x v="0"/>
    <x v="40"/>
    <x v="64"/>
    <x v="221"/>
    <x v="429"/>
    <x v="0"/>
  </r>
  <r>
    <x v="4"/>
    <x v="26"/>
    <x v="162"/>
    <x v="469"/>
    <x v="74"/>
    <x v="0"/>
  </r>
  <r>
    <x v="3"/>
    <x v="38"/>
    <x v="421"/>
    <x v="154"/>
    <x v="505"/>
    <x v="0"/>
  </r>
  <r>
    <x v="0"/>
    <x v="27"/>
    <x v="10"/>
    <x v="285"/>
    <x v="13"/>
    <x v="0"/>
  </r>
  <r>
    <x v="4"/>
    <x v="35"/>
    <x v="212"/>
    <x v="318"/>
    <x v="170"/>
    <x v="0"/>
  </r>
  <r>
    <x v="3"/>
    <x v="38"/>
    <x v="296"/>
    <x v="107"/>
    <x v="296"/>
    <x v="0"/>
  </r>
  <r>
    <x v="0"/>
    <x v="6"/>
    <x v="40"/>
    <x v="241"/>
    <x v="248"/>
    <x v="0"/>
  </r>
  <r>
    <x v="4"/>
    <x v="18"/>
    <x v="332"/>
    <x v="373"/>
    <x v="334"/>
    <x v="0"/>
  </r>
  <r>
    <x v="3"/>
    <x v="17"/>
    <x v="206"/>
    <x v="493"/>
    <x v="129"/>
    <x v="0"/>
  </r>
  <r>
    <x v="3"/>
    <x v="42"/>
    <x v="358"/>
    <x v="492"/>
    <x v="389"/>
    <x v="0"/>
  </r>
  <r>
    <x v="3"/>
    <x v="17"/>
    <x v="360"/>
    <x v="508"/>
    <x v="379"/>
    <x v="0"/>
  </r>
  <r>
    <x v="4"/>
    <x v="11"/>
    <x v="361"/>
    <x v="507"/>
    <x v="382"/>
    <x v="0"/>
  </r>
  <r>
    <x v="3"/>
    <x v="24"/>
    <x v="388"/>
    <x v="336"/>
    <x v="407"/>
    <x v="1"/>
  </r>
  <r>
    <x v="4"/>
    <x v="35"/>
    <x v="176"/>
    <x v="396"/>
    <x v="84"/>
    <x v="2"/>
  </r>
  <r>
    <x v="4"/>
    <x v="26"/>
    <x v="128"/>
    <x v="365"/>
    <x v="10"/>
    <x v="3"/>
  </r>
  <r>
    <x v="3"/>
    <x v="47"/>
    <x v="338"/>
    <x v="496"/>
    <x v="337"/>
    <x v="3"/>
  </r>
  <r>
    <x v="4"/>
    <x v="19"/>
    <x v="447"/>
    <x v="67"/>
    <x v="442"/>
    <x v="4"/>
  </r>
  <r>
    <x v="4"/>
    <x v="19"/>
    <x v="449"/>
    <x v="68"/>
    <x v="443"/>
    <x v="4"/>
  </r>
  <r>
    <x v="4"/>
    <x v="19"/>
    <x v="84"/>
    <x v="59"/>
    <x v="132"/>
    <x v="4"/>
  </r>
  <r>
    <x v="4"/>
    <x v="19"/>
    <x v="368"/>
    <x v="66"/>
    <x v="400"/>
    <x v="4"/>
  </r>
  <r>
    <x v="4"/>
    <x v="19"/>
    <x v="342"/>
    <x v="65"/>
    <x v="387"/>
    <x v="4"/>
  </r>
  <r>
    <x v="4"/>
    <x v="19"/>
    <x v="267"/>
    <x v="62"/>
    <x v="264"/>
    <x v="5"/>
  </r>
  <r>
    <x v="3"/>
    <x v="46"/>
    <x v="432"/>
    <x v="122"/>
    <x v="357"/>
    <x v="6"/>
  </r>
  <r>
    <x v="4"/>
    <x v="50"/>
    <x v="221"/>
    <x v="130"/>
    <x v="191"/>
    <x v="6"/>
  </r>
  <r>
    <x v="4"/>
    <x v="14"/>
    <x v="0"/>
    <x v="31"/>
    <x v="37"/>
    <x v="6"/>
  </r>
  <r>
    <x v="0"/>
    <x v="37"/>
    <x v="442"/>
    <x v="203"/>
    <x v="366"/>
    <x v="6"/>
  </r>
  <r>
    <x v="2"/>
    <x v="10"/>
    <x v="495"/>
    <x v="481"/>
    <x v="215"/>
    <x v="6"/>
  </r>
  <r>
    <x v="4"/>
    <x v="19"/>
    <x v="137"/>
    <x v="467"/>
    <x v="26"/>
    <x v="7"/>
  </r>
  <r>
    <x v="4"/>
    <x v="18"/>
    <x v="270"/>
    <x v="242"/>
    <x v="265"/>
    <x v="8"/>
  </r>
  <r>
    <x v="4"/>
    <x v="19"/>
    <x v="200"/>
    <x v="249"/>
    <x v="140"/>
    <x v="8"/>
  </r>
  <r>
    <x v="0"/>
    <x v="27"/>
    <x v="11"/>
    <x v="331"/>
    <x v="14"/>
    <x v="8"/>
  </r>
  <r>
    <x v="0"/>
    <x v="40"/>
    <x v="51"/>
    <x v="296"/>
    <x v="339"/>
    <x v="8"/>
  </r>
  <r>
    <x v="3"/>
    <x v="2"/>
    <x v="439"/>
    <x v="11"/>
    <x v="365"/>
    <x v="9"/>
  </r>
  <r>
    <x v="4"/>
    <x v="30"/>
    <x v="144"/>
    <x v="89"/>
    <x v="70"/>
    <x v="9"/>
  </r>
  <r>
    <x v="4"/>
    <x v="0"/>
    <x v="224"/>
    <x v="3"/>
    <x v="189"/>
    <x v="9"/>
  </r>
  <r>
    <x v="3"/>
    <x v="24"/>
    <x v="386"/>
    <x v="327"/>
    <x v="404"/>
    <x v="10"/>
  </r>
  <r>
    <x v="5"/>
    <x v="23"/>
    <x v="488"/>
    <x v="232"/>
    <x v="154"/>
    <x v="11"/>
  </r>
  <r>
    <x v="3"/>
    <x v="24"/>
    <x v="157"/>
    <x v="368"/>
    <x v="71"/>
    <x v="12"/>
  </r>
  <r>
    <x v="3"/>
    <x v="43"/>
    <x v="180"/>
    <x v="116"/>
    <x v="116"/>
    <x v="13"/>
  </r>
  <r>
    <x v="3"/>
    <x v="16"/>
    <x v="152"/>
    <x v="303"/>
    <x v="73"/>
    <x v="13"/>
  </r>
  <r>
    <x v="3"/>
    <x v="22"/>
    <x v="351"/>
    <x v="364"/>
    <x v="395"/>
    <x v="13"/>
  </r>
  <r>
    <x v="4"/>
    <x v="14"/>
    <x v="381"/>
    <x v="286"/>
    <x v="469"/>
    <x v="13"/>
  </r>
  <r>
    <x v="4"/>
    <x v="8"/>
    <x v="254"/>
    <x v="339"/>
    <x v="225"/>
    <x v="13"/>
  </r>
  <r>
    <x v="4"/>
    <x v="20"/>
    <x v="148"/>
    <x v="159"/>
    <x v="63"/>
    <x v="13"/>
  </r>
  <r>
    <x v="5"/>
    <x v="9"/>
    <x v="511"/>
    <x v="231"/>
    <x v="466"/>
    <x v="13"/>
  </r>
  <r>
    <x v="4"/>
    <x v="18"/>
    <x v="389"/>
    <x v="338"/>
    <x v="457"/>
    <x v="13"/>
  </r>
  <r>
    <x v="3"/>
    <x v="4"/>
    <x v="209"/>
    <x v="20"/>
    <x v="157"/>
    <x v="13"/>
  </r>
  <r>
    <x v="4"/>
    <x v="26"/>
    <x v="265"/>
    <x v="135"/>
    <x v="285"/>
    <x v="13"/>
  </r>
  <r>
    <x v="4"/>
    <x v="19"/>
    <x v="92"/>
    <x v="60"/>
    <x v="204"/>
    <x v="14"/>
  </r>
  <r>
    <x v="4"/>
    <x v="19"/>
    <x v="261"/>
    <x v="61"/>
    <x v="253"/>
    <x v="14"/>
  </r>
  <r>
    <x v="3"/>
    <x v="46"/>
    <x v="253"/>
    <x v="160"/>
    <x v="218"/>
    <x v="15"/>
  </r>
  <r>
    <x v="4"/>
    <x v="14"/>
    <x v="364"/>
    <x v="35"/>
    <x v="480"/>
    <x v="16"/>
  </r>
  <r>
    <x v="0"/>
    <x v="26"/>
    <x v="141"/>
    <x v="506"/>
    <x v="49"/>
    <x v="17"/>
  </r>
  <r>
    <x v="4"/>
    <x v="19"/>
    <x v="424"/>
    <x v="419"/>
    <x v="506"/>
    <x v="18"/>
  </r>
  <r>
    <x v="5"/>
    <x v="23"/>
    <x v="519"/>
    <x v="184"/>
    <x v="501"/>
    <x v="18"/>
  </r>
  <r>
    <x v="3"/>
    <x v="42"/>
    <x v="196"/>
    <x v="114"/>
    <x v="131"/>
    <x v="18"/>
  </r>
  <r>
    <x v="4"/>
    <x v="18"/>
    <x v="251"/>
    <x v="49"/>
    <x v="220"/>
    <x v="19"/>
  </r>
  <r>
    <x v="4"/>
    <x v="20"/>
    <x v="279"/>
    <x v="347"/>
    <x v="271"/>
    <x v="19"/>
  </r>
  <r>
    <x v="4"/>
    <x v="35"/>
    <x v="172"/>
    <x v="356"/>
    <x v="87"/>
    <x v="20"/>
  </r>
  <r>
    <x v="4"/>
    <x v="18"/>
    <x v="154"/>
    <x v="316"/>
    <x v="64"/>
    <x v="21"/>
  </r>
  <r>
    <x v="4"/>
    <x v="31"/>
    <x v="118"/>
    <x v="245"/>
    <x v="3"/>
    <x v="21"/>
  </r>
  <r>
    <x v="4"/>
    <x v="31"/>
    <x v="276"/>
    <x v="308"/>
    <x v="250"/>
    <x v="21"/>
  </r>
  <r>
    <x v="5"/>
    <x v="44"/>
    <x v="467"/>
    <x v="213"/>
    <x v="482"/>
    <x v="21"/>
  </r>
  <r>
    <x v="5"/>
    <x v="33"/>
    <x v="506"/>
    <x v="437"/>
    <x v="310"/>
    <x v="21"/>
  </r>
  <r>
    <x v="4"/>
    <x v="11"/>
    <x v="356"/>
    <x v="472"/>
    <x v="358"/>
    <x v="21"/>
  </r>
  <r>
    <x v="3"/>
    <x v="3"/>
    <x v="236"/>
    <x v="15"/>
    <x v="199"/>
    <x v="22"/>
  </r>
  <r>
    <x v="4"/>
    <x v="18"/>
    <x v="314"/>
    <x v="428"/>
    <x v="303"/>
    <x v="22"/>
  </r>
  <r>
    <x v="4"/>
    <x v="35"/>
    <x v="394"/>
    <x v="380"/>
    <x v="452"/>
    <x v="22"/>
  </r>
  <r>
    <x v="4"/>
    <x v="8"/>
    <x v="404"/>
    <x v="466"/>
    <x v="473"/>
    <x v="22"/>
  </r>
  <r>
    <x v="3"/>
    <x v="24"/>
    <x v="259"/>
    <x v="80"/>
    <x v="266"/>
    <x v="23"/>
  </r>
  <r>
    <x v="3"/>
    <x v="46"/>
    <x v="226"/>
    <x v="121"/>
    <x v="176"/>
    <x v="24"/>
  </r>
  <r>
    <x v="3"/>
    <x v="16"/>
    <x v="94"/>
    <x v="38"/>
    <x v="226"/>
    <x v="24"/>
  </r>
  <r>
    <x v="3"/>
    <x v="16"/>
    <x v="121"/>
    <x v="309"/>
    <x v="52"/>
    <x v="24"/>
  </r>
  <r>
    <x v="0"/>
    <x v="37"/>
    <x v="56"/>
    <x v="224"/>
    <x v="388"/>
    <x v="24"/>
  </r>
  <r>
    <x v="3"/>
    <x v="47"/>
    <x v="403"/>
    <x v="460"/>
    <x v="241"/>
    <x v="24"/>
  </r>
  <r>
    <x v="5"/>
    <x v="23"/>
    <x v="515"/>
    <x v="413"/>
    <x v="419"/>
    <x v="25"/>
  </r>
  <r>
    <x v="5"/>
    <x v="44"/>
    <x v="469"/>
    <x v="512"/>
    <x v="481"/>
    <x v="26"/>
  </r>
  <r>
    <x v="1"/>
    <x v="44"/>
    <x v="464"/>
    <x v="509"/>
    <x v="319"/>
    <x v="26"/>
  </r>
  <r>
    <x v="4"/>
    <x v="0"/>
    <x v="283"/>
    <x v="366"/>
    <x v="252"/>
    <x v="27"/>
  </r>
  <r>
    <x v="0"/>
    <x v="28"/>
    <x v="8"/>
    <x v="268"/>
    <x v="15"/>
    <x v="28"/>
  </r>
  <r>
    <x v="3"/>
    <x v="25"/>
    <x v="156"/>
    <x v="357"/>
    <x v="81"/>
    <x v="29"/>
  </r>
  <r>
    <x v="3"/>
    <x v="29"/>
    <x v="371"/>
    <x v="138"/>
    <x v="428"/>
    <x v="29"/>
  </r>
  <r>
    <x v="3"/>
    <x v="29"/>
    <x v="419"/>
    <x v="139"/>
    <x v="504"/>
    <x v="29"/>
  </r>
  <r>
    <x v="3"/>
    <x v="29"/>
    <x v="413"/>
    <x v="235"/>
    <x v="494"/>
    <x v="29"/>
  </r>
  <r>
    <x v="3"/>
    <x v="29"/>
    <x v="153"/>
    <x v="312"/>
    <x v="77"/>
    <x v="29"/>
  </r>
  <r>
    <x v="3"/>
    <x v="24"/>
    <x v="192"/>
    <x v="77"/>
    <x v="127"/>
    <x v="29"/>
  </r>
  <r>
    <x v="3"/>
    <x v="24"/>
    <x v="115"/>
    <x v="75"/>
    <x v="1"/>
    <x v="29"/>
  </r>
  <r>
    <x v="3"/>
    <x v="17"/>
    <x v="87"/>
    <x v="41"/>
    <x v="133"/>
    <x v="29"/>
  </r>
  <r>
    <x v="3"/>
    <x v="47"/>
    <x v="187"/>
    <x v="409"/>
    <x v="105"/>
    <x v="29"/>
  </r>
  <r>
    <x v="4"/>
    <x v="11"/>
    <x v="225"/>
    <x v="28"/>
    <x v="196"/>
    <x v="29"/>
  </r>
  <r>
    <x v="4"/>
    <x v="8"/>
    <x v="112"/>
    <x v="22"/>
    <x v="21"/>
    <x v="29"/>
  </r>
  <r>
    <x v="5"/>
    <x v="51"/>
    <x v="481"/>
    <x v="216"/>
    <x v="98"/>
    <x v="29"/>
  </r>
  <r>
    <x v="0"/>
    <x v="37"/>
    <x v="65"/>
    <x v="228"/>
    <x v="434"/>
    <x v="29"/>
  </r>
  <r>
    <x v="0"/>
    <x v="40"/>
    <x v="28"/>
    <x v="276"/>
    <x v="161"/>
    <x v="29"/>
  </r>
  <r>
    <x v="0"/>
    <x v="5"/>
    <x v="25"/>
    <x v="236"/>
    <x v="135"/>
    <x v="29"/>
  </r>
  <r>
    <x v="3"/>
    <x v="15"/>
    <x v="281"/>
    <x v="361"/>
    <x v="284"/>
    <x v="29"/>
  </r>
  <r>
    <x v="4"/>
    <x v="35"/>
    <x v="182"/>
    <x v="248"/>
    <x v="106"/>
    <x v="30"/>
  </r>
  <r>
    <x v="4"/>
    <x v="19"/>
    <x v="109"/>
    <x v="56"/>
    <x v="46"/>
    <x v="31"/>
  </r>
  <r>
    <x v="3"/>
    <x v="46"/>
    <x v="163"/>
    <x v="497"/>
    <x v="55"/>
    <x v="32"/>
  </r>
  <r>
    <x v="3"/>
    <x v="39"/>
    <x v="235"/>
    <x v="514"/>
    <x v="183"/>
    <x v="32"/>
  </r>
  <r>
    <x v="4"/>
    <x v="18"/>
    <x v="311"/>
    <x v="520"/>
    <x v="310"/>
    <x v="32"/>
  </r>
  <r>
    <x v="3"/>
    <x v="29"/>
    <x v="391"/>
    <x v="350"/>
    <x v="187"/>
    <x v="33"/>
  </r>
  <r>
    <x v="4"/>
    <x v="35"/>
    <x v="134"/>
    <x v="444"/>
    <x v="29"/>
    <x v="34"/>
  </r>
  <r>
    <x v="4"/>
    <x v="19"/>
    <x v="179"/>
    <x v="57"/>
    <x v="118"/>
    <x v="35"/>
  </r>
  <r>
    <x v="5"/>
    <x v="23"/>
    <x v="484"/>
    <x v="294"/>
    <x v="107"/>
    <x v="35"/>
  </r>
  <r>
    <x v="5"/>
    <x v="23"/>
    <x v="514"/>
    <x v="334"/>
    <x v="478"/>
    <x v="35"/>
  </r>
  <r>
    <x v="0"/>
    <x v="40"/>
    <x v="9"/>
    <x v="283"/>
    <x v="32"/>
    <x v="35"/>
  </r>
  <r>
    <x v="4"/>
    <x v="18"/>
    <x v="444"/>
    <x v="54"/>
    <x v="414"/>
    <x v="36"/>
  </r>
  <r>
    <x v="5"/>
    <x v="13"/>
    <x v="476"/>
    <x v="411"/>
    <x v="33"/>
    <x v="36"/>
  </r>
  <r>
    <x v="3"/>
    <x v="47"/>
    <x v="80"/>
    <x v="123"/>
    <x v="112"/>
    <x v="37"/>
  </r>
  <r>
    <x v="4"/>
    <x v="32"/>
    <x v="385"/>
    <x v="323"/>
    <x v="421"/>
    <x v="37"/>
  </r>
  <r>
    <x v="4"/>
    <x v="30"/>
    <x v="203"/>
    <x v="430"/>
    <x v="140"/>
    <x v="37"/>
  </r>
  <r>
    <x v="4"/>
    <x v="31"/>
    <x v="108"/>
    <x v="94"/>
    <x v="19"/>
    <x v="37"/>
  </r>
  <r>
    <x v="4"/>
    <x v="31"/>
    <x v="114"/>
    <x v="144"/>
    <x v="16"/>
    <x v="37"/>
  </r>
  <r>
    <x v="0"/>
    <x v="45"/>
    <x v="62"/>
    <x v="211"/>
    <x v="454"/>
    <x v="37"/>
  </r>
  <r>
    <x v="0"/>
    <x v="37"/>
    <x v="15"/>
    <x v="197"/>
    <x v="58"/>
    <x v="37"/>
  </r>
  <r>
    <x v="0"/>
    <x v="6"/>
    <x v="45"/>
    <x v="442"/>
    <x v="255"/>
    <x v="37"/>
  </r>
  <r>
    <x v="0"/>
    <x v="5"/>
    <x v="47"/>
    <x v="489"/>
    <x v="249"/>
    <x v="37"/>
  </r>
  <r>
    <x v="0"/>
    <x v="6"/>
    <x v="57"/>
    <x v="301"/>
    <x v="364"/>
    <x v="37"/>
  </r>
  <r>
    <x v="3"/>
    <x v="16"/>
    <x v="2"/>
    <x v="37"/>
    <x v="60"/>
    <x v="38"/>
  </r>
  <r>
    <x v="4"/>
    <x v="18"/>
    <x v="107"/>
    <x v="48"/>
    <x v="43"/>
    <x v="39"/>
  </r>
  <r>
    <x v="4"/>
    <x v="8"/>
    <x v="105"/>
    <x v="23"/>
    <x v="24"/>
    <x v="39"/>
  </r>
  <r>
    <x v="4"/>
    <x v="31"/>
    <x v="334"/>
    <x v="427"/>
    <x v="352"/>
    <x v="40"/>
  </r>
  <r>
    <x v="4"/>
    <x v="26"/>
    <x v="186"/>
    <x v="394"/>
    <x v="103"/>
    <x v="41"/>
  </r>
  <r>
    <x v="4"/>
    <x v="26"/>
    <x v="185"/>
    <x v="381"/>
    <x v="108"/>
    <x v="42"/>
  </r>
  <r>
    <x v="4"/>
    <x v="35"/>
    <x v="423"/>
    <x v="341"/>
    <x v="510"/>
    <x v="43"/>
  </r>
  <r>
    <x v="4"/>
    <x v="8"/>
    <x v="124"/>
    <x v="322"/>
    <x v="36"/>
    <x v="44"/>
  </r>
  <r>
    <x v="4"/>
    <x v="26"/>
    <x v="431"/>
    <x v="85"/>
    <x v="348"/>
    <x v="45"/>
  </r>
  <r>
    <x v="3"/>
    <x v="34"/>
    <x v="412"/>
    <x v="148"/>
    <x v="498"/>
    <x v="46"/>
  </r>
  <r>
    <x v="4"/>
    <x v="0"/>
    <x v="363"/>
    <x v="8"/>
    <x v="420"/>
    <x v="47"/>
  </r>
  <r>
    <x v="0"/>
    <x v="40"/>
    <x v="43"/>
    <x v="253"/>
    <x v="254"/>
    <x v="47"/>
  </r>
  <r>
    <x v="4"/>
    <x v="26"/>
    <x v="288"/>
    <x v="462"/>
    <x v="240"/>
    <x v="48"/>
  </r>
  <r>
    <x v="3"/>
    <x v="21"/>
    <x v="445"/>
    <x v="112"/>
    <x v="416"/>
    <x v="49"/>
  </r>
  <r>
    <x v="3"/>
    <x v="25"/>
    <x v="344"/>
    <x v="261"/>
    <x v="371"/>
    <x v="49"/>
  </r>
  <r>
    <x v="3"/>
    <x v="21"/>
    <x v="282"/>
    <x v="362"/>
    <x v="236"/>
    <x v="49"/>
  </r>
  <r>
    <x v="3"/>
    <x v="15"/>
    <x v="312"/>
    <x v="404"/>
    <x v="313"/>
    <x v="49"/>
  </r>
  <r>
    <x v="3"/>
    <x v="3"/>
    <x v="411"/>
    <x v="18"/>
    <x v="485"/>
    <x v="49"/>
  </r>
  <r>
    <x v="3"/>
    <x v="24"/>
    <x v="103"/>
    <x v="79"/>
    <x v="258"/>
    <x v="49"/>
  </r>
  <r>
    <x v="3"/>
    <x v="42"/>
    <x v="350"/>
    <x v="352"/>
    <x v="367"/>
    <x v="49"/>
  </r>
  <r>
    <x v="3"/>
    <x v="22"/>
    <x v="425"/>
    <x v="74"/>
    <x v="511"/>
    <x v="49"/>
  </r>
  <r>
    <x v="4"/>
    <x v="19"/>
    <x v="81"/>
    <x v="58"/>
    <x v="122"/>
    <x v="49"/>
  </r>
  <r>
    <x v="4"/>
    <x v="0"/>
    <x v="189"/>
    <x v="2"/>
    <x v="123"/>
    <x v="49"/>
  </r>
  <r>
    <x v="0"/>
    <x v="45"/>
    <x v="4"/>
    <x v="208"/>
    <x v="23"/>
    <x v="49"/>
  </r>
  <r>
    <x v="0"/>
    <x v="27"/>
    <x v="74"/>
    <x v="311"/>
    <x v="496"/>
    <x v="49"/>
  </r>
  <r>
    <x v="0"/>
    <x v="6"/>
    <x v="24"/>
    <x v="222"/>
    <x v="141"/>
    <x v="49"/>
  </r>
  <r>
    <x v="0"/>
    <x v="27"/>
    <x v="12"/>
    <x v="335"/>
    <x v="6"/>
    <x v="49"/>
  </r>
  <r>
    <x v="3"/>
    <x v="3"/>
    <x v="299"/>
    <x v="17"/>
    <x v="306"/>
    <x v="49"/>
  </r>
  <r>
    <x v="4"/>
    <x v="8"/>
    <x v="119"/>
    <x v="291"/>
    <x v="8"/>
    <x v="50"/>
  </r>
  <r>
    <x v="4"/>
    <x v="19"/>
    <x v="273"/>
    <x v="282"/>
    <x v="282"/>
    <x v="51"/>
  </r>
  <r>
    <x v="0"/>
    <x v="28"/>
    <x v="1"/>
    <x v="190"/>
    <x v="34"/>
    <x v="51"/>
  </r>
  <r>
    <x v="4"/>
    <x v="35"/>
    <x v="427"/>
    <x v="358"/>
    <x v="512"/>
    <x v="52"/>
  </r>
  <r>
    <x v="4"/>
    <x v="11"/>
    <x v="79"/>
    <x v="27"/>
    <x v="119"/>
    <x v="53"/>
  </r>
  <r>
    <x v="4"/>
    <x v="8"/>
    <x v="440"/>
    <x v="25"/>
    <x v="363"/>
    <x v="54"/>
  </r>
  <r>
    <x v="3"/>
    <x v="24"/>
    <x v="106"/>
    <x v="76"/>
    <x v="44"/>
    <x v="55"/>
  </r>
  <r>
    <x v="4"/>
    <x v="31"/>
    <x v="446"/>
    <x v="98"/>
    <x v="479"/>
    <x v="55"/>
  </r>
  <r>
    <x v="4"/>
    <x v="19"/>
    <x v="362"/>
    <x v="516"/>
    <x v="381"/>
    <x v="56"/>
  </r>
  <r>
    <x v="3"/>
    <x v="24"/>
    <x v="248"/>
    <x v="521"/>
    <x v="209"/>
    <x v="56"/>
  </r>
  <r>
    <x v="3"/>
    <x v="46"/>
    <x v="82"/>
    <x v="120"/>
    <x v="150"/>
    <x v="57"/>
  </r>
  <r>
    <x v="4"/>
    <x v="11"/>
    <x v="266"/>
    <x v="29"/>
    <x v="261"/>
    <x v="57"/>
  </r>
  <r>
    <x v="3"/>
    <x v="16"/>
    <x v="402"/>
    <x v="451"/>
    <x v="448"/>
    <x v="58"/>
  </r>
  <r>
    <x v="3"/>
    <x v="38"/>
    <x v="292"/>
    <x v="108"/>
    <x v="299"/>
    <x v="59"/>
  </r>
  <r>
    <x v="3"/>
    <x v="38"/>
    <x v="242"/>
    <x v="280"/>
    <x v="200"/>
    <x v="59"/>
  </r>
  <r>
    <x v="3"/>
    <x v="38"/>
    <x v="330"/>
    <x v="340"/>
    <x v="340"/>
    <x v="59"/>
  </r>
  <r>
    <x v="4"/>
    <x v="19"/>
    <x v="434"/>
    <x v="64"/>
    <x v="333"/>
    <x v="59"/>
  </r>
  <r>
    <x v="4"/>
    <x v="32"/>
    <x v="430"/>
    <x v="406"/>
    <x v="515"/>
    <x v="59"/>
  </r>
  <r>
    <x v="4"/>
    <x v="26"/>
    <x v="211"/>
    <x v="243"/>
    <x v="169"/>
    <x v="59"/>
  </r>
  <r>
    <x v="5"/>
    <x v="9"/>
    <x v="507"/>
    <x v="306"/>
    <x v="329"/>
    <x v="59"/>
  </r>
  <r>
    <x v="5"/>
    <x v="23"/>
    <x v="512"/>
    <x v="256"/>
    <x v="422"/>
    <x v="59"/>
  </r>
  <r>
    <x v="4"/>
    <x v="26"/>
    <x v="294"/>
    <x v="84"/>
    <x v="298"/>
    <x v="59"/>
  </r>
  <r>
    <x v="0"/>
    <x v="37"/>
    <x v="37"/>
    <x v="201"/>
    <x v="260"/>
    <x v="59"/>
  </r>
  <r>
    <x v="3"/>
    <x v="34"/>
    <x v="407"/>
    <x v="482"/>
    <x v="463"/>
    <x v="59"/>
  </r>
  <r>
    <x v="4"/>
    <x v="8"/>
    <x v="327"/>
    <x v="297"/>
    <x v="330"/>
    <x v="60"/>
  </r>
  <r>
    <x v="4"/>
    <x v="20"/>
    <x v="383"/>
    <x v="304"/>
    <x v="468"/>
    <x v="61"/>
  </r>
  <r>
    <x v="0"/>
    <x v="40"/>
    <x v="63"/>
    <x v="206"/>
    <x v="447"/>
    <x v="62"/>
  </r>
  <r>
    <x v="4"/>
    <x v="18"/>
    <x v="436"/>
    <x v="53"/>
    <x v="375"/>
    <x v="63"/>
  </r>
  <r>
    <x v="4"/>
    <x v="35"/>
    <x v="174"/>
    <x v="378"/>
    <x v="91"/>
    <x v="63"/>
  </r>
  <r>
    <x v="4"/>
    <x v="35"/>
    <x v="95"/>
    <x v="105"/>
    <x v="224"/>
    <x v="63"/>
  </r>
  <r>
    <x v="4"/>
    <x v="32"/>
    <x v="319"/>
    <x v="90"/>
    <x v="350"/>
    <x v="64"/>
  </r>
  <r>
    <x v="4"/>
    <x v="31"/>
    <x v="183"/>
    <x v="274"/>
    <x v="102"/>
    <x v="64"/>
  </r>
  <r>
    <x v="4"/>
    <x v="35"/>
    <x v="142"/>
    <x v="102"/>
    <x v="66"/>
    <x v="64"/>
  </r>
  <r>
    <x v="5"/>
    <x v="12"/>
    <x v="505"/>
    <x v="385"/>
    <x v="309"/>
    <x v="64"/>
  </r>
  <r>
    <x v="4"/>
    <x v="0"/>
    <x v="181"/>
    <x v="1"/>
    <x v="114"/>
    <x v="65"/>
  </r>
  <r>
    <x v="3"/>
    <x v="21"/>
    <x v="380"/>
    <x v="275"/>
    <x v="462"/>
    <x v="66"/>
  </r>
  <r>
    <x v="3"/>
    <x v="2"/>
    <x v="346"/>
    <x v="273"/>
    <x v="394"/>
    <x v="66"/>
  </r>
  <r>
    <x v="3"/>
    <x v="17"/>
    <x v="366"/>
    <x v="46"/>
    <x v="426"/>
    <x v="66"/>
  </r>
  <r>
    <x v="3"/>
    <x v="17"/>
    <x v="126"/>
    <x v="351"/>
    <x v="31"/>
    <x v="66"/>
  </r>
  <r>
    <x v="3"/>
    <x v="43"/>
    <x v="210"/>
    <x v="158"/>
    <x v="158"/>
    <x v="66"/>
  </r>
  <r>
    <x v="3"/>
    <x v="38"/>
    <x v="255"/>
    <x v="392"/>
    <x v="219"/>
    <x v="66"/>
  </r>
  <r>
    <x v="4"/>
    <x v="0"/>
    <x v="441"/>
    <x v="7"/>
    <x v="377"/>
    <x v="66"/>
  </r>
  <r>
    <x v="4"/>
    <x v="8"/>
    <x v="347"/>
    <x v="295"/>
    <x v="369"/>
    <x v="66"/>
  </r>
  <r>
    <x v="4"/>
    <x v="35"/>
    <x v="167"/>
    <x v="103"/>
    <x v="86"/>
    <x v="66"/>
  </r>
  <r>
    <x v="0"/>
    <x v="5"/>
    <x v="39"/>
    <x v="237"/>
    <x v="233"/>
    <x v="66"/>
  </r>
  <r>
    <x v="3"/>
    <x v="43"/>
    <x v="316"/>
    <x v="402"/>
    <x v="326"/>
    <x v="66"/>
  </r>
  <r>
    <x v="4"/>
    <x v="48"/>
    <x v="173"/>
    <x v="367"/>
    <x v="85"/>
    <x v="66"/>
  </r>
  <r>
    <x v="3"/>
    <x v="3"/>
    <x v="116"/>
    <x v="13"/>
    <x v="40"/>
    <x v="67"/>
  </r>
  <r>
    <x v="4"/>
    <x v="19"/>
    <x v="369"/>
    <x v="69"/>
    <x v="444"/>
    <x v="68"/>
  </r>
  <r>
    <x v="4"/>
    <x v="49"/>
    <x v="453"/>
    <x v="128"/>
    <x v="415"/>
    <x v="68"/>
  </r>
  <r>
    <x v="0"/>
    <x v="41"/>
    <x v="58"/>
    <x v="499"/>
    <x v="398"/>
    <x v="69"/>
  </r>
  <r>
    <x v="0"/>
    <x v="41"/>
    <x v="71"/>
    <x v="501"/>
    <x v="440"/>
    <x v="69"/>
  </r>
  <r>
    <x v="0"/>
    <x v="5"/>
    <x v="76"/>
    <x v="510"/>
    <x v="508"/>
    <x v="69"/>
  </r>
  <r>
    <x v="3"/>
    <x v="34"/>
    <x v="417"/>
    <x v="515"/>
    <x v="489"/>
    <x v="69"/>
  </r>
  <r>
    <x v="5"/>
    <x v="44"/>
    <x v="466"/>
    <x v="269"/>
    <x v="374"/>
    <x v="70"/>
  </r>
  <r>
    <x v="4"/>
    <x v="8"/>
    <x v="305"/>
    <x v="372"/>
    <x v="315"/>
    <x v="71"/>
  </r>
  <r>
    <x v="3"/>
    <x v="39"/>
    <x v="256"/>
    <x v="491"/>
    <x v="221"/>
    <x v="72"/>
  </r>
  <r>
    <x v="4"/>
    <x v="20"/>
    <x v="302"/>
    <x v="390"/>
    <x v="311"/>
    <x v="73"/>
  </r>
  <r>
    <x v="3"/>
    <x v="16"/>
    <x v="102"/>
    <x v="39"/>
    <x v="234"/>
    <x v="74"/>
  </r>
  <r>
    <x v="3"/>
    <x v="29"/>
    <x v="451"/>
    <x v="87"/>
    <x v="472"/>
    <x v="75"/>
  </r>
  <r>
    <x v="4"/>
    <x v="0"/>
    <x v="323"/>
    <x v="6"/>
    <x v="332"/>
    <x v="75"/>
  </r>
  <r>
    <x v="4"/>
    <x v="50"/>
    <x v="198"/>
    <x v="129"/>
    <x v="142"/>
    <x v="75"/>
  </r>
  <r>
    <x v="5"/>
    <x v="51"/>
    <x v="486"/>
    <x v="227"/>
    <x v="128"/>
    <x v="75"/>
  </r>
  <r>
    <x v="0"/>
    <x v="5"/>
    <x v="20"/>
    <x v="310"/>
    <x v="115"/>
    <x v="75"/>
  </r>
  <r>
    <x v="0"/>
    <x v="37"/>
    <x v="60"/>
    <x v="202"/>
    <x v="412"/>
    <x v="75"/>
  </r>
  <r>
    <x v="4"/>
    <x v="26"/>
    <x v="135"/>
    <x v="454"/>
    <x v="30"/>
    <x v="75"/>
  </r>
  <r>
    <x v="3"/>
    <x v="3"/>
    <x v="416"/>
    <x v="465"/>
    <x v="484"/>
    <x v="75"/>
  </r>
  <r>
    <x v="4"/>
    <x v="0"/>
    <x v="297"/>
    <x v="5"/>
    <x v="308"/>
    <x v="76"/>
  </r>
  <r>
    <x v="5"/>
    <x v="44"/>
    <x v="459"/>
    <x v="348"/>
    <x v="117"/>
    <x v="76"/>
  </r>
  <r>
    <x v="3"/>
    <x v="22"/>
    <x v="99"/>
    <x v="73"/>
    <x v="268"/>
    <x v="77"/>
  </r>
  <r>
    <x v="4"/>
    <x v="35"/>
    <x v="208"/>
    <x v="150"/>
    <x v="155"/>
    <x v="77"/>
  </r>
  <r>
    <x v="5"/>
    <x v="44"/>
    <x v="462"/>
    <x v="513"/>
    <x v="210"/>
    <x v="78"/>
  </r>
  <r>
    <x v="3"/>
    <x v="21"/>
    <x v="215"/>
    <x v="375"/>
    <x v="164"/>
    <x v="79"/>
  </r>
  <r>
    <x v="5"/>
    <x v="23"/>
    <x v="489"/>
    <x v="270"/>
    <x v="130"/>
    <x v="80"/>
  </r>
  <r>
    <x v="5"/>
    <x v="23"/>
    <x v="479"/>
    <x v="314"/>
    <x v="61"/>
    <x v="80"/>
  </r>
  <r>
    <x v="3"/>
    <x v="34"/>
    <x v="88"/>
    <x v="99"/>
    <x v="149"/>
    <x v="80"/>
  </r>
  <r>
    <x v="4"/>
    <x v="30"/>
    <x v="398"/>
    <x v="415"/>
    <x v="399"/>
    <x v="81"/>
  </r>
  <r>
    <x v="4"/>
    <x v="35"/>
    <x v="429"/>
    <x v="152"/>
    <x v="514"/>
    <x v="82"/>
  </r>
  <r>
    <x v="0"/>
    <x v="27"/>
    <x v="38"/>
    <x v="187"/>
    <x v="270"/>
    <x v="82"/>
  </r>
  <r>
    <x v="4"/>
    <x v="30"/>
    <x v="320"/>
    <x v="91"/>
    <x v="355"/>
    <x v="83"/>
  </r>
  <r>
    <x v="4"/>
    <x v="32"/>
    <x v="280"/>
    <x v="349"/>
    <x v="293"/>
    <x v="83"/>
  </r>
  <r>
    <x v="4"/>
    <x v="30"/>
    <x v="317"/>
    <x v="429"/>
    <x v="325"/>
    <x v="83"/>
  </r>
  <r>
    <x v="4"/>
    <x v="20"/>
    <x v="229"/>
    <x v="166"/>
    <x v="177"/>
    <x v="83"/>
  </r>
  <r>
    <x v="4"/>
    <x v="48"/>
    <x v="228"/>
    <x v="163"/>
    <x v="175"/>
    <x v="83"/>
  </r>
  <r>
    <x v="5"/>
    <x v="33"/>
    <x v="509"/>
    <x v="193"/>
    <x v="402"/>
    <x v="83"/>
  </r>
  <r>
    <x v="0"/>
    <x v="45"/>
    <x v="42"/>
    <x v="252"/>
    <x v="292"/>
    <x v="83"/>
  </r>
  <r>
    <x v="0"/>
    <x v="6"/>
    <x v="16"/>
    <x v="255"/>
    <x v="76"/>
    <x v="83"/>
  </r>
  <r>
    <x v="0"/>
    <x v="6"/>
    <x v="52"/>
    <x v="450"/>
    <x v="336"/>
    <x v="83"/>
  </r>
  <r>
    <x v="3"/>
    <x v="43"/>
    <x v="405"/>
    <x v="473"/>
    <x v="411"/>
    <x v="83"/>
  </r>
  <r>
    <x v="4"/>
    <x v="0"/>
    <x v="336"/>
    <x v="488"/>
    <x v="346"/>
    <x v="83"/>
  </r>
  <r>
    <x v="4"/>
    <x v="0"/>
    <x v="289"/>
    <x v="487"/>
    <x v="289"/>
    <x v="83"/>
  </r>
  <r>
    <x v="0"/>
    <x v="5"/>
    <x v="455"/>
    <x v="169"/>
    <x v="441"/>
    <x v="83"/>
  </r>
  <r>
    <x v="4"/>
    <x v="48"/>
    <x v="408"/>
    <x v="519"/>
    <x v="418"/>
    <x v="83"/>
  </r>
  <r>
    <x v="0"/>
    <x v="37"/>
    <x v="34"/>
    <x v="200"/>
    <x v="259"/>
    <x v="84"/>
  </r>
  <r>
    <x v="5"/>
    <x v="9"/>
    <x v="510"/>
    <x v="223"/>
    <x v="410"/>
    <x v="85"/>
  </r>
  <r>
    <x v="3"/>
    <x v="39"/>
    <x v="263"/>
    <x v="156"/>
    <x v="243"/>
    <x v="86"/>
  </r>
  <r>
    <x v="3"/>
    <x v="3"/>
    <x v="284"/>
    <x v="383"/>
    <x v="235"/>
    <x v="86"/>
  </r>
  <r>
    <x v="3"/>
    <x v="39"/>
    <x v="178"/>
    <x v="110"/>
    <x v="109"/>
    <x v="87"/>
  </r>
  <r>
    <x v="3"/>
    <x v="39"/>
    <x v="193"/>
    <x v="423"/>
    <x v="126"/>
    <x v="87"/>
  </r>
  <r>
    <x v="4"/>
    <x v="31"/>
    <x v="433"/>
    <x v="97"/>
    <x v="343"/>
    <x v="87"/>
  </r>
  <r>
    <x v="5"/>
    <x v="13"/>
    <x v="498"/>
    <x v="178"/>
    <x v="287"/>
    <x v="87"/>
  </r>
  <r>
    <x v="0"/>
    <x v="5"/>
    <x v="7"/>
    <x v="239"/>
    <x v="5"/>
    <x v="88"/>
  </r>
  <r>
    <x v="3"/>
    <x v="42"/>
    <x v="382"/>
    <x v="289"/>
    <x v="453"/>
    <x v="89"/>
  </r>
  <r>
    <x v="3"/>
    <x v="34"/>
    <x v="246"/>
    <x v="435"/>
    <x v="212"/>
    <x v="89"/>
  </r>
  <r>
    <x v="3"/>
    <x v="3"/>
    <x v="169"/>
    <x v="246"/>
    <x v="101"/>
    <x v="90"/>
  </r>
  <r>
    <x v="4"/>
    <x v="26"/>
    <x v="139"/>
    <x v="471"/>
    <x v="0"/>
    <x v="90"/>
  </r>
  <r>
    <x v="4"/>
    <x v="31"/>
    <x v="77"/>
    <x v="95"/>
    <x v="89"/>
    <x v="91"/>
  </r>
  <r>
    <x v="3"/>
    <x v="2"/>
    <x v="220"/>
    <x v="374"/>
    <x v="171"/>
    <x v="92"/>
  </r>
  <r>
    <x v="3"/>
    <x v="17"/>
    <x v="377"/>
    <x v="47"/>
    <x v="459"/>
    <x v="92"/>
  </r>
  <r>
    <x v="3"/>
    <x v="16"/>
    <x v="165"/>
    <x v="131"/>
    <x v="88"/>
    <x v="92"/>
  </r>
  <r>
    <x v="4"/>
    <x v="0"/>
    <x v="145"/>
    <x v="0"/>
    <x v="56"/>
    <x v="92"/>
  </r>
  <r>
    <x v="4"/>
    <x v="49"/>
    <x v="268"/>
    <x v="164"/>
    <x v="277"/>
    <x v="92"/>
  </r>
  <r>
    <x v="0"/>
    <x v="45"/>
    <x v="27"/>
    <x v="230"/>
    <x v="162"/>
    <x v="92"/>
  </r>
  <r>
    <x v="3"/>
    <x v="34"/>
    <x v="420"/>
    <x v="464"/>
    <x v="502"/>
    <x v="92"/>
  </r>
  <r>
    <x v="0"/>
    <x v="40"/>
    <x v="46"/>
    <x v="474"/>
    <x v="275"/>
    <x v="92"/>
  </r>
  <r>
    <x v="4"/>
    <x v="18"/>
    <x v="170"/>
    <x v="325"/>
    <x v="95"/>
    <x v="93"/>
  </r>
  <r>
    <x v="4"/>
    <x v="14"/>
    <x v="245"/>
    <x v="420"/>
    <x v="214"/>
    <x v="93"/>
  </r>
  <r>
    <x v="5"/>
    <x v="9"/>
    <x v="504"/>
    <x v="345"/>
    <x v="316"/>
    <x v="93"/>
  </r>
  <r>
    <x v="5"/>
    <x v="23"/>
    <x v="518"/>
    <x v="183"/>
    <x v="486"/>
    <x v="93"/>
  </r>
  <r>
    <x v="0"/>
    <x v="40"/>
    <x v="53"/>
    <x v="205"/>
    <x v="370"/>
    <x v="94"/>
  </r>
  <r>
    <x v="5"/>
    <x v="51"/>
    <x v="521"/>
    <x v="495"/>
    <x v="516"/>
    <x v="95"/>
  </r>
  <r>
    <x v="3"/>
    <x v="24"/>
    <x v="232"/>
    <x v="421"/>
    <x v="180"/>
    <x v="96"/>
  </r>
  <r>
    <x v="4"/>
    <x v="18"/>
    <x v="353"/>
    <x v="434"/>
    <x v="362"/>
    <x v="97"/>
  </r>
  <r>
    <x v="4"/>
    <x v="19"/>
    <x v="414"/>
    <x v="342"/>
    <x v="495"/>
    <x v="97"/>
  </r>
  <r>
    <x v="5"/>
    <x v="51"/>
    <x v="491"/>
    <x v="218"/>
    <x v="192"/>
    <x v="97"/>
  </r>
  <r>
    <x v="4"/>
    <x v="8"/>
    <x v="129"/>
    <x v="371"/>
    <x v="48"/>
    <x v="98"/>
  </r>
  <r>
    <x v="4"/>
    <x v="35"/>
    <x v="374"/>
    <x v="151"/>
    <x v="432"/>
    <x v="98"/>
  </r>
  <r>
    <x v="3"/>
    <x v="21"/>
    <x v="171"/>
    <x v="344"/>
    <x v="97"/>
    <x v="99"/>
  </r>
  <r>
    <x v="3"/>
    <x v="24"/>
    <x v="104"/>
    <x v="81"/>
    <x v="304"/>
    <x v="99"/>
  </r>
  <r>
    <x v="3"/>
    <x v="47"/>
    <x v="321"/>
    <x v="162"/>
    <x v="349"/>
    <x v="99"/>
  </r>
  <r>
    <x v="4"/>
    <x v="36"/>
    <x v="90"/>
    <x v="106"/>
    <x v="185"/>
    <x v="99"/>
  </r>
  <r>
    <x v="4"/>
    <x v="49"/>
    <x v="214"/>
    <x v="360"/>
    <x v="168"/>
    <x v="99"/>
  </r>
  <r>
    <x v="3"/>
    <x v="46"/>
    <x v="335"/>
    <x v="459"/>
    <x v="356"/>
    <x v="99"/>
  </r>
  <r>
    <x v="4"/>
    <x v="18"/>
    <x v="252"/>
    <x v="50"/>
    <x v="229"/>
    <x v="100"/>
  </r>
  <r>
    <x v="3"/>
    <x v="43"/>
    <x v="309"/>
    <x v="480"/>
    <x v="322"/>
    <x v="100"/>
  </r>
  <r>
    <x v="4"/>
    <x v="31"/>
    <x v="240"/>
    <x v="146"/>
    <x v="201"/>
    <x v="101"/>
  </r>
  <r>
    <x v="3"/>
    <x v="2"/>
    <x v="367"/>
    <x v="12"/>
    <x v="445"/>
    <x v="101"/>
  </r>
  <r>
    <x v="3"/>
    <x v="2"/>
    <x v="238"/>
    <x v="134"/>
    <x v="205"/>
    <x v="102"/>
  </r>
  <r>
    <x v="3"/>
    <x v="17"/>
    <x v="291"/>
    <x v="485"/>
    <x v="290"/>
    <x v="103"/>
  </r>
  <r>
    <x v="5"/>
    <x v="44"/>
    <x v="463"/>
    <x v="503"/>
    <x v="291"/>
    <x v="103"/>
  </r>
  <r>
    <x v="3"/>
    <x v="21"/>
    <x v="130"/>
    <x v="393"/>
    <x v="27"/>
    <x v="104"/>
  </r>
  <r>
    <x v="4"/>
    <x v="11"/>
    <x v="233"/>
    <x v="438"/>
    <x v="178"/>
    <x v="104"/>
  </r>
  <r>
    <x v="4"/>
    <x v="50"/>
    <x v="304"/>
    <x v="355"/>
    <x v="301"/>
    <x v="105"/>
  </r>
  <r>
    <x v="5"/>
    <x v="33"/>
    <x v="499"/>
    <x v="226"/>
    <x v="263"/>
    <x v="105"/>
  </r>
  <r>
    <x v="5"/>
    <x v="51"/>
    <x v="494"/>
    <x v="220"/>
    <x v="203"/>
    <x v="106"/>
  </r>
  <r>
    <x v="0"/>
    <x v="28"/>
    <x v="68"/>
    <x v="278"/>
    <x v="461"/>
    <x v="106"/>
  </r>
  <r>
    <x v="3"/>
    <x v="43"/>
    <x v="450"/>
    <x v="118"/>
    <x v="456"/>
    <x v="107"/>
  </r>
  <r>
    <x v="4"/>
    <x v="32"/>
    <x v="3"/>
    <x v="88"/>
    <x v="65"/>
    <x v="107"/>
  </r>
  <r>
    <x v="4"/>
    <x v="32"/>
    <x v="146"/>
    <x v="140"/>
    <x v="82"/>
    <x v="107"/>
  </r>
  <r>
    <x v="5"/>
    <x v="33"/>
    <x v="487"/>
    <x v="229"/>
    <x v="145"/>
    <x v="107"/>
  </r>
  <r>
    <x v="0"/>
    <x v="45"/>
    <x v="26"/>
    <x v="412"/>
    <x v="144"/>
    <x v="107"/>
  </r>
  <r>
    <x v="0"/>
    <x v="40"/>
    <x v="75"/>
    <x v="258"/>
    <x v="507"/>
    <x v="107"/>
  </r>
  <r>
    <x v="0"/>
    <x v="5"/>
    <x v="55"/>
    <x v="170"/>
    <x v="360"/>
    <x v="107"/>
  </r>
  <r>
    <x v="0"/>
    <x v="37"/>
    <x v="30"/>
    <x v="238"/>
    <x v="184"/>
    <x v="107"/>
  </r>
  <r>
    <x v="4"/>
    <x v="35"/>
    <x v="392"/>
    <x v="353"/>
    <x v="405"/>
    <x v="108"/>
  </r>
  <r>
    <x v="3"/>
    <x v="46"/>
    <x v="184"/>
    <x v="300"/>
    <x v="104"/>
    <x v="109"/>
  </r>
  <r>
    <x v="5"/>
    <x v="44"/>
    <x v="465"/>
    <x v="257"/>
    <x v="373"/>
    <x v="110"/>
  </r>
  <r>
    <x v="3"/>
    <x v="46"/>
    <x v="406"/>
    <x v="477"/>
    <x v="451"/>
    <x v="110"/>
  </r>
  <r>
    <x v="3"/>
    <x v="16"/>
    <x v="164"/>
    <x v="518"/>
    <x v="64"/>
    <x v="111"/>
  </r>
  <r>
    <x v="4"/>
    <x v="31"/>
    <x v="247"/>
    <x v="504"/>
    <x v="202"/>
    <x v="112"/>
  </r>
  <r>
    <x v="3"/>
    <x v="22"/>
    <x v="190"/>
    <x v="72"/>
    <x v="121"/>
    <x v="113"/>
  </r>
  <r>
    <x v="5"/>
    <x v="44"/>
    <x v="470"/>
    <x v="254"/>
    <x v="492"/>
    <x v="113"/>
  </r>
  <r>
    <x v="3"/>
    <x v="47"/>
    <x v="78"/>
    <x v="124"/>
    <x v="113"/>
    <x v="114"/>
  </r>
  <r>
    <x v="3"/>
    <x v="38"/>
    <x v="473"/>
    <x v="109"/>
    <x v="488"/>
    <x v="115"/>
  </r>
  <r>
    <x v="5"/>
    <x v="9"/>
    <x v="483"/>
    <x v="174"/>
    <x v="120"/>
    <x v="115"/>
  </r>
  <r>
    <x v="4"/>
    <x v="14"/>
    <x v="306"/>
    <x v="439"/>
    <x v="312"/>
    <x v="115"/>
  </r>
  <r>
    <x v="3"/>
    <x v="38"/>
    <x v="422"/>
    <x v="155"/>
    <x v="509"/>
    <x v="115"/>
  </r>
  <r>
    <x v="3"/>
    <x v="38"/>
    <x v="234"/>
    <x v="445"/>
    <x v="179"/>
    <x v="115"/>
  </r>
  <r>
    <x v="3"/>
    <x v="38"/>
    <x v="269"/>
    <x v="153"/>
    <x v="262"/>
    <x v="115"/>
  </r>
  <r>
    <x v="2"/>
    <x v="10"/>
    <x v="516"/>
    <x v="478"/>
    <x v="423"/>
    <x v="115"/>
  </r>
  <r>
    <x v="3"/>
    <x v="46"/>
    <x v="204"/>
    <x v="449"/>
    <x v="143"/>
    <x v="115"/>
  </r>
  <r>
    <x v="2"/>
    <x v="10"/>
    <x v="497"/>
    <x v="484"/>
    <x v="222"/>
    <x v="115"/>
  </r>
  <r>
    <x v="4"/>
    <x v="19"/>
    <x v="301"/>
    <x v="290"/>
    <x v="305"/>
    <x v="116"/>
  </r>
  <r>
    <x v="3"/>
    <x v="16"/>
    <x v="331"/>
    <x v="354"/>
    <x v="353"/>
    <x v="117"/>
  </r>
  <r>
    <x v="4"/>
    <x v="26"/>
    <x v="376"/>
    <x v="136"/>
    <x v="403"/>
    <x v="117"/>
  </r>
  <r>
    <x v="5"/>
    <x v="44"/>
    <x v="468"/>
    <x v="214"/>
    <x v="458"/>
    <x v="118"/>
  </r>
  <r>
    <x v="3"/>
    <x v="34"/>
    <x v="250"/>
    <x v="100"/>
    <x v="217"/>
    <x v="119"/>
  </r>
  <r>
    <x v="5"/>
    <x v="23"/>
    <x v="457"/>
    <x v="180"/>
    <x v="477"/>
    <x v="119"/>
  </r>
  <r>
    <x v="5"/>
    <x v="10"/>
    <x v="485"/>
    <x v="452"/>
    <x v="124"/>
    <x v="119"/>
  </r>
  <r>
    <x v="4"/>
    <x v="8"/>
    <x v="111"/>
    <x v="21"/>
    <x v="20"/>
    <x v="120"/>
  </r>
  <r>
    <x v="4"/>
    <x v="35"/>
    <x v="349"/>
    <x v="389"/>
    <x v="391"/>
    <x v="120"/>
  </r>
  <r>
    <x v="5"/>
    <x v="13"/>
    <x v="101"/>
    <x v="177"/>
    <x v="269"/>
    <x v="120"/>
  </r>
  <r>
    <x v="3"/>
    <x v="3"/>
    <x v="110"/>
    <x v="14"/>
    <x v="41"/>
    <x v="121"/>
  </r>
  <r>
    <x v="3"/>
    <x v="47"/>
    <x v="213"/>
    <x v="324"/>
    <x v="166"/>
    <x v="121"/>
  </r>
  <r>
    <x v="4"/>
    <x v="0"/>
    <x v="262"/>
    <x v="4"/>
    <x v="280"/>
    <x v="121"/>
  </r>
  <r>
    <x v="5"/>
    <x v="10"/>
    <x v="496"/>
    <x v="176"/>
    <x v="231"/>
    <x v="122"/>
  </r>
  <r>
    <x v="4"/>
    <x v="26"/>
    <x v="222"/>
    <x v="83"/>
    <x v="174"/>
    <x v="123"/>
  </r>
  <r>
    <x v="4"/>
    <x v="19"/>
    <x v="328"/>
    <x v="307"/>
    <x v="345"/>
    <x v="124"/>
  </r>
  <r>
    <x v="3"/>
    <x v="24"/>
    <x v="293"/>
    <x v="82"/>
    <x v="307"/>
    <x v="125"/>
  </r>
  <r>
    <x v="3"/>
    <x v="43"/>
    <x v="201"/>
    <x v="264"/>
    <x v="148"/>
    <x v="125"/>
  </r>
  <r>
    <x v="3"/>
    <x v="4"/>
    <x v="426"/>
    <x v="346"/>
    <x v="513"/>
    <x v="125"/>
  </r>
  <r>
    <x v="4"/>
    <x v="50"/>
    <x v="322"/>
    <x v="165"/>
    <x v="344"/>
    <x v="125"/>
  </r>
  <r>
    <x v="4"/>
    <x v="8"/>
    <x v="249"/>
    <x v="24"/>
    <x v="232"/>
    <x v="125"/>
  </r>
  <r>
    <x v="4"/>
    <x v="8"/>
    <x v="218"/>
    <x v="400"/>
    <x v="156"/>
    <x v="125"/>
  </r>
  <r>
    <x v="4"/>
    <x v="49"/>
    <x v="352"/>
    <x v="379"/>
    <x v="378"/>
    <x v="125"/>
  </r>
  <r>
    <x v="0"/>
    <x v="6"/>
    <x v="31"/>
    <x v="408"/>
    <x v="186"/>
    <x v="125"/>
  </r>
  <r>
    <x v="0"/>
    <x v="6"/>
    <x v="32"/>
    <x v="416"/>
    <x v="208"/>
    <x v="125"/>
  </r>
  <r>
    <x v="0"/>
    <x v="37"/>
    <x v="33"/>
    <x v="199"/>
    <x v="228"/>
    <x v="125"/>
  </r>
  <r>
    <x v="0"/>
    <x v="27"/>
    <x v="18"/>
    <x v="185"/>
    <x v="94"/>
    <x v="125"/>
  </r>
  <r>
    <x v="4"/>
    <x v="18"/>
    <x v="100"/>
    <x v="51"/>
    <x v="247"/>
    <x v="126"/>
  </r>
  <r>
    <x v="4"/>
    <x v="30"/>
    <x v="290"/>
    <x v="483"/>
    <x v="242"/>
    <x v="126"/>
  </r>
  <r>
    <x v="5"/>
    <x v="44"/>
    <x v="460"/>
    <x v="505"/>
    <x v="173"/>
    <x v="127"/>
  </r>
  <r>
    <x v="4"/>
    <x v="11"/>
    <x v="155"/>
    <x v="328"/>
    <x v="79"/>
    <x v="128"/>
  </r>
  <r>
    <x v="4"/>
    <x v="32"/>
    <x v="454"/>
    <x v="92"/>
    <x v="464"/>
    <x v="128"/>
  </r>
  <r>
    <x v="4"/>
    <x v="31"/>
    <x v="227"/>
    <x v="145"/>
    <x v="190"/>
    <x v="128"/>
  </r>
  <r>
    <x v="3"/>
    <x v="39"/>
    <x v="372"/>
    <x v="157"/>
    <x v="433"/>
    <x v="129"/>
  </r>
  <r>
    <x v="4"/>
    <x v="35"/>
    <x v="199"/>
    <x v="149"/>
    <x v="153"/>
    <x v="129"/>
  </r>
  <r>
    <x v="4"/>
    <x v="8"/>
    <x v="329"/>
    <x v="313"/>
    <x v="347"/>
    <x v="130"/>
  </r>
  <r>
    <x v="3"/>
    <x v="7"/>
    <x v="86"/>
    <x v="119"/>
    <x v="134"/>
    <x v="131"/>
  </r>
  <r>
    <x v="3"/>
    <x v="29"/>
    <x v="438"/>
    <x v="86"/>
    <x v="393"/>
    <x v="131"/>
  </r>
  <r>
    <x v="3"/>
    <x v="15"/>
    <x v="324"/>
    <x v="137"/>
    <x v="331"/>
    <x v="131"/>
  </r>
  <r>
    <x v="3"/>
    <x v="2"/>
    <x v="326"/>
    <x v="287"/>
    <x v="342"/>
    <x v="131"/>
  </r>
  <r>
    <x v="3"/>
    <x v="43"/>
    <x v="158"/>
    <x v="376"/>
    <x v="83"/>
    <x v="131"/>
  </r>
  <r>
    <x v="3"/>
    <x v="47"/>
    <x v="365"/>
    <x v="126"/>
    <x v="438"/>
    <x v="131"/>
  </r>
  <r>
    <x v="3"/>
    <x v="47"/>
    <x v="379"/>
    <x v="260"/>
    <x v="455"/>
    <x v="131"/>
  </r>
  <r>
    <x v="4"/>
    <x v="32"/>
    <x v="345"/>
    <x v="265"/>
    <x v="390"/>
    <x v="131"/>
  </r>
  <r>
    <x v="4"/>
    <x v="14"/>
    <x v="195"/>
    <x v="32"/>
    <x v="151"/>
    <x v="131"/>
  </r>
  <r>
    <x v="4"/>
    <x v="48"/>
    <x v="223"/>
    <x v="127"/>
    <x v="194"/>
    <x v="131"/>
  </r>
  <r>
    <x v="0"/>
    <x v="40"/>
    <x v="458"/>
    <x v="207"/>
    <x v="409"/>
    <x v="131"/>
  </r>
  <r>
    <x v="4"/>
    <x v="0"/>
    <x v="355"/>
    <x v="440"/>
    <x v="380"/>
    <x v="131"/>
  </r>
  <r>
    <x v="4"/>
    <x v="36"/>
    <x v="307"/>
    <x v="441"/>
    <x v="302"/>
    <x v="131"/>
  </r>
  <r>
    <x v="3"/>
    <x v="17"/>
    <x v="384"/>
    <x v="320"/>
    <x v="424"/>
    <x v="131"/>
  </r>
  <r>
    <x v="3"/>
    <x v="15"/>
    <x v="285"/>
    <x v="417"/>
    <x v="279"/>
    <x v="131"/>
  </r>
  <r>
    <x v="4"/>
    <x v="19"/>
    <x v="471"/>
    <x v="71"/>
    <x v="487"/>
    <x v="132"/>
  </r>
  <r>
    <x v="3"/>
    <x v="17"/>
    <x v="83"/>
    <x v="42"/>
    <x v="139"/>
    <x v="133"/>
  </r>
  <r>
    <x v="5"/>
    <x v="44"/>
    <x v="461"/>
    <x v="490"/>
    <x v="207"/>
    <x v="133"/>
  </r>
  <r>
    <x v="0"/>
    <x v="37"/>
    <x v="72"/>
    <x v="502"/>
    <x v="436"/>
    <x v="134"/>
  </r>
  <r>
    <x v="4"/>
    <x v="18"/>
    <x v="194"/>
    <x v="511"/>
    <x v="256"/>
    <x v="134"/>
  </r>
  <r>
    <x v="5"/>
    <x v="9"/>
    <x v="503"/>
    <x v="175"/>
    <x v="324"/>
    <x v="135"/>
  </r>
  <r>
    <x v="1"/>
    <x v="13"/>
    <x v="500"/>
    <x v="422"/>
    <x v="281"/>
    <x v="136"/>
  </r>
  <r>
    <x v="3"/>
    <x v="39"/>
    <x v="274"/>
    <x v="288"/>
    <x v="236"/>
    <x v="137"/>
  </r>
  <r>
    <x v="4"/>
    <x v="0"/>
    <x v="264"/>
    <x v="133"/>
    <x v="257"/>
    <x v="137"/>
  </r>
  <r>
    <x v="0"/>
    <x v="45"/>
    <x v="22"/>
    <x v="209"/>
    <x v="137"/>
    <x v="137"/>
  </r>
  <r>
    <x v="0"/>
    <x v="37"/>
    <x v="6"/>
    <x v="196"/>
    <x v="28"/>
    <x v="137"/>
  </r>
  <r>
    <x v="4"/>
    <x v="11"/>
    <x v="400"/>
    <x v="446"/>
    <x v="430"/>
    <x v="137"/>
  </r>
  <r>
    <x v="4"/>
    <x v="50"/>
    <x v="415"/>
    <x v="456"/>
    <x v="499"/>
    <x v="138"/>
  </r>
  <r>
    <x v="4"/>
    <x v="8"/>
    <x v="125"/>
    <x v="330"/>
    <x v="4"/>
    <x v="139"/>
  </r>
  <r>
    <x v="4"/>
    <x v="11"/>
    <x v="393"/>
    <x v="370"/>
    <x v="437"/>
    <x v="140"/>
  </r>
  <r>
    <x v="5"/>
    <x v="13"/>
    <x v="477"/>
    <x v="225"/>
    <x v="53"/>
    <x v="140"/>
  </r>
  <r>
    <x v="4"/>
    <x v="14"/>
    <x v="378"/>
    <x v="234"/>
    <x v="474"/>
    <x v="141"/>
  </r>
  <r>
    <x v="3"/>
    <x v="3"/>
    <x v="303"/>
    <x v="329"/>
    <x v="300"/>
    <x v="142"/>
  </r>
  <r>
    <x v="3"/>
    <x v="25"/>
    <x v="418"/>
    <x v="113"/>
    <x v="503"/>
    <x v="143"/>
  </r>
  <r>
    <x v="4"/>
    <x v="18"/>
    <x v="308"/>
    <x v="461"/>
    <x v="321"/>
    <x v="143"/>
  </r>
  <r>
    <x v="4"/>
    <x v="31"/>
    <x v="138"/>
    <x v="468"/>
    <x v="18"/>
    <x v="144"/>
  </r>
  <r>
    <x v="3"/>
    <x v="21"/>
    <x v="120"/>
    <x v="305"/>
    <x v="45"/>
    <x v="145"/>
  </r>
  <r>
    <x v="3"/>
    <x v="43"/>
    <x v="300"/>
    <x v="266"/>
    <x v="314"/>
    <x v="145"/>
  </r>
  <r>
    <x v="0"/>
    <x v="37"/>
    <x v="61"/>
    <x v="212"/>
    <x v="427"/>
    <x v="145"/>
  </r>
  <r>
    <x v="0"/>
    <x v="27"/>
    <x v="85"/>
    <x v="188"/>
    <x v="136"/>
    <x v="145"/>
  </r>
  <r>
    <x v="3"/>
    <x v="42"/>
    <x v="287"/>
    <x v="457"/>
    <x v="237"/>
    <x v="145"/>
  </r>
  <r>
    <x v="0"/>
    <x v="5"/>
    <x v="59"/>
    <x v="167"/>
    <x v="476"/>
    <x v="145"/>
  </r>
  <r>
    <x v="2"/>
    <x v="51"/>
    <x v="517"/>
    <x v="479"/>
    <x v="401"/>
    <x v="145"/>
  </r>
  <r>
    <x v="3"/>
    <x v="43"/>
    <x v="143"/>
    <x v="115"/>
    <x v="54"/>
    <x v="145"/>
  </r>
  <r>
    <x v="3"/>
    <x v="15"/>
    <x v="428"/>
    <x v="517"/>
    <x v="460"/>
    <x v="145"/>
  </r>
  <r>
    <x v="3"/>
    <x v="39"/>
    <x v="448"/>
    <x v="111"/>
    <x v="406"/>
    <x v="146"/>
  </r>
  <r>
    <x v="5"/>
    <x v="23"/>
    <x v="502"/>
    <x v="182"/>
    <x v="297"/>
    <x v="147"/>
  </r>
  <r>
    <x v="4"/>
    <x v="11"/>
    <x v="205"/>
    <x v="463"/>
    <x v="152"/>
    <x v="147"/>
  </r>
  <r>
    <x v="3"/>
    <x v="21"/>
    <x v="244"/>
    <x v="369"/>
    <x v="198"/>
    <x v="148"/>
  </r>
  <r>
    <x v="3"/>
    <x v="17"/>
    <x v="89"/>
    <x v="44"/>
    <x v="165"/>
    <x v="148"/>
  </r>
  <r>
    <x v="3"/>
    <x v="17"/>
    <x v="399"/>
    <x v="426"/>
    <x v="417"/>
    <x v="148"/>
  </r>
  <r>
    <x v="4"/>
    <x v="8"/>
    <x v="127"/>
    <x v="359"/>
    <x v="22"/>
    <x v="148"/>
  </r>
  <r>
    <x v="5"/>
    <x v="51"/>
    <x v="474"/>
    <x v="215"/>
    <x v="7"/>
    <x v="148"/>
  </r>
  <r>
    <x v="3"/>
    <x v="3"/>
    <x v="140"/>
    <x v="475"/>
    <x v="39"/>
    <x v="148"/>
  </r>
  <r>
    <x v="3"/>
    <x v="16"/>
    <x v="113"/>
    <x v="36"/>
    <x v="42"/>
    <x v="149"/>
  </r>
  <r>
    <x v="4"/>
    <x v="18"/>
    <x v="341"/>
    <x v="52"/>
    <x v="368"/>
    <x v="150"/>
  </r>
  <r>
    <x v="4"/>
    <x v="14"/>
    <x v="437"/>
    <x v="34"/>
    <x v="376"/>
    <x v="150"/>
  </r>
  <r>
    <x v="4"/>
    <x v="11"/>
    <x v="132"/>
    <x v="418"/>
    <x v="12"/>
    <x v="151"/>
  </r>
  <r>
    <x v="3"/>
    <x v="4"/>
    <x v="359"/>
    <x v="498"/>
    <x v="372"/>
    <x v="152"/>
  </r>
  <r>
    <x v="5"/>
    <x v="51"/>
    <x v="493"/>
    <x v="219"/>
    <x v="188"/>
    <x v="153"/>
  </r>
  <r>
    <x v="0"/>
    <x v="6"/>
    <x v="73"/>
    <x v="172"/>
    <x v="500"/>
    <x v="153"/>
  </r>
  <r>
    <x v="0"/>
    <x v="5"/>
    <x v="67"/>
    <x v="240"/>
    <x v="439"/>
    <x v="153"/>
  </r>
  <r>
    <x v="3"/>
    <x v="29"/>
    <x v="357"/>
    <x v="476"/>
    <x v="361"/>
    <x v="153"/>
  </r>
  <r>
    <x v="3"/>
    <x v="16"/>
    <x v="237"/>
    <x v="132"/>
    <x v="211"/>
    <x v="154"/>
  </r>
  <r>
    <x v="3"/>
    <x v="3"/>
    <x v="409"/>
    <x v="19"/>
    <x v="491"/>
    <x v="155"/>
  </r>
  <r>
    <x v="3"/>
    <x v="17"/>
    <x v="91"/>
    <x v="45"/>
    <x v="206"/>
    <x v="155"/>
  </r>
  <r>
    <x v="4"/>
    <x v="50"/>
    <x v="230"/>
    <x v="326"/>
    <x v="193"/>
    <x v="156"/>
  </r>
  <r>
    <x v="0"/>
    <x v="28"/>
    <x v="54"/>
    <x v="191"/>
    <x v="384"/>
    <x v="156"/>
  </r>
  <r>
    <x v="4"/>
    <x v="31"/>
    <x v="410"/>
    <x v="147"/>
    <x v="490"/>
    <x v="157"/>
  </r>
  <r>
    <x v="4"/>
    <x v="11"/>
    <x v="310"/>
    <x v="486"/>
    <x v="295"/>
    <x v="157"/>
  </r>
  <r>
    <x v="3"/>
    <x v="47"/>
    <x v="147"/>
    <x v="161"/>
    <x v="72"/>
    <x v="158"/>
  </r>
  <r>
    <x v="3"/>
    <x v="3"/>
    <x v="260"/>
    <x v="16"/>
    <x v="278"/>
    <x v="159"/>
  </r>
  <r>
    <x v="4"/>
    <x v="35"/>
    <x v="397"/>
    <x v="407"/>
    <x v="413"/>
    <x v="159"/>
  </r>
  <r>
    <x v="0"/>
    <x v="40"/>
    <x v="14"/>
    <x v="500"/>
    <x v="25"/>
    <x v="160"/>
  </r>
  <r>
    <x v="3"/>
    <x v="16"/>
    <x v="337"/>
    <x v="494"/>
    <x v="239"/>
    <x v="161"/>
  </r>
  <r>
    <x v="0"/>
    <x v="40"/>
    <x v="17"/>
    <x v="337"/>
    <x v="57"/>
    <x v="162"/>
  </r>
  <r>
    <x v="4"/>
    <x v="11"/>
    <x v="151"/>
    <x v="299"/>
    <x v="78"/>
    <x v="163"/>
  </r>
  <r>
    <x v="4"/>
    <x v="11"/>
    <x v="354"/>
    <x v="436"/>
    <x v="392"/>
    <x v="163"/>
  </r>
  <r>
    <x v="4"/>
    <x v="32"/>
    <x v="239"/>
    <x v="142"/>
    <x v="213"/>
    <x v="163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6.xml"/>
</Relationships>
</file>

<file path=xl/pivotTables/pivotTable1.xml><?xml version="1.0" encoding="utf-8"?>
<pivotTableDefinition xmlns="http://schemas.openxmlformats.org/spreadsheetml/2006/main" name="Sheet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9" firstHeaderRow="1" firstDataRow="1" firstDataCol="1"/>
  <pivotFields count="26">
    <pivotField axis="axisRow" dataField="1" compact="0" showAll="0" outline="0">
      <items count="6">
        <item x="0"/>
        <item x="1"/>
        <item x="2"/>
        <item x="3"/>
        <item x="4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/>
    <pivotField compact="0" showAll="0" outline="0"/>
  </pivotFields>
  <rowFields count="1">
    <field x="0"/>
  </rowFields>
  <dataFields count="1">
    <dataField name="Count of REGION" fld="0" subtotal="count" numFmtId="164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Sheet3" cacheId="2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9" firstHeaderRow="1" firstDataRow="1" firstDataCol="1"/>
  <pivotFields count="26">
    <pivotField axis="axisRow" compact="0" showAll="0" outline="0">
      <items count="6">
        <item x="0"/>
        <item x="1"/>
        <item x="2"/>
        <item x="3"/>
        <item x="4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/>
    <pivotField compact="0" showAll="0" outline="0"/>
  </pivotFields>
  <rowFields count="1">
    <field x="0"/>
  </rowField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Sheet5" cacheId="3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9" firstHeaderRow="1" firstDataRow="1" firstDataCol="1"/>
  <pivotFields count="11">
    <pivotField axis="axisRow" compact="0" showAll="0" outline="0">
      <items count="6">
        <item x="0"/>
        <item x="1"/>
        <item x="2"/>
        <item x="3"/>
        <item x="4"/>
        <item t="default"/>
      </items>
    </pivotField>
    <pivotField compact="0" showAll="0" outline="0"/>
    <pivotField compact="0" showAll="0" outline="0"/>
    <pivotField compact="0" showAll="0" outline="0"/>
    <pivotField dataField="1"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</pivotFields>
  <rowFields count="1">
    <field x="0"/>
  </rowFields>
  <dataFields count="1">
    <dataField name="Count of DEALERS NAME" fld="4" subtotal="count" numFmtId="164"/>
  </dataField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Sheet9 2" cacheId="4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F3:G9" firstHeaderRow="1" firstDataRow="1" firstDataCol="1"/>
  <pivotFields count="1">
    <pivotField axis="axisRow" dataField="1" compact="0" showAll="0" outline="0">
      <items count="6">
        <item x="0"/>
        <item x="1"/>
        <item x="2"/>
        <item x="3"/>
        <item x="4"/>
        <item t="default"/>
      </items>
    </pivotField>
  </pivotFields>
  <rowFields count="1">
    <field x="0"/>
  </rowFields>
  <dataFields count="1">
    <dataField name="Count of REGION" fld="0" subtotal="count" numFmtId="164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Sheet9" cacheId="5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B3:D10" firstHeaderRow="1" firstDataRow="2" firstDataCol="1"/>
  <pivotFields count="12">
    <pivotField axis="axisRow" dataField="1" compact="0" showAll="0" outline="0">
      <items count="6">
        <item x="0"/>
        <item x="1"/>
        <item x="2"/>
        <item x="3"/>
        <item x="4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 outline="0"/>
    <pivotField compact="0" showAll="0"/>
    <pivotField compact="0" showAll="0" outline="0"/>
    <pivotField compact="0" showAll="0" outline="0"/>
    <pivotField compact="0" showAll="0" outline="0"/>
    <pivotField dataField="1" compact="0" showAll="0" outline="0"/>
  </pivotFields>
  <rowFields count="1">
    <field x="0"/>
  </rowFields>
  <colFields count="1">
    <field x="-2"/>
  </colFields>
  <dataFields count="2">
    <dataField name="Count of REGION" fld="0" subtotal="count" numFmtId="164"/>
    <dataField name="Sum of asad" fld="11" subtotal="sum" numFmtId="164"/>
  </dataFields>
  <pivotTableStyleInfo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Sheet7" cacheId="6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B39" firstHeaderRow="1" firstDataRow="1" firstDataCol="1" rowPageCount="1" colPageCount="1"/>
  <pivotFields count="6">
    <pivotField axis="axisPage" compact="0" showAll="0" outline="0">
      <items count="7">
        <item x="3"/>
        <item x="4"/>
        <item h="1" x="5"/>
        <item h="1" x="0"/>
        <item h="1" x="2"/>
        <item h="1" x="1"/>
        <item t="default"/>
      </items>
    </pivotField>
    <pivotField axis="axisRow" dataField="1" compact="0" showAll="0" outline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</pivotFields>
  <rowFields count="1">
    <field x="1"/>
  </rowFields>
  <pageFields count="1">
    <pageField fld="0" hier="-1"/>
  </pageFields>
  <dataFields count="1">
    <dataField name="Count of AREA" fld="1" subtotal="count" numFmtId="164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4" activeCellId="0" sqref="E4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1.66"/>
    <col collapsed="false" customWidth="true" hidden="false" outlineLevel="0" max="2" min="2" style="0" width="23.67"/>
    <col collapsed="false" customWidth="true" hidden="false" outlineLevel="0" max="3" min="3" style="0" width="19.44"/>
    <col collapsed="false" customWidth="true" hidden="false" outlineLevel="0" max="4" min="4" style="0" width="18.66"/>
    <col collapsed="false" customWidth="true" hidden="false" outlineLevel="0" max="5" min="5" style="0" width="7.11"/>
    <col collapsed="false" customWidth="true" hidden="false" outlineLevel="0" max="6" min="6" style="0" width="8.67"/>
    <col collapsed="false" customWidth="true" hidden="false" outlineLevel="0" max="7" min="7" style="0" width="13.44"/>
    <col collapsed="false" customWidth="true" hidden="false" outlineLevel="0" max="8" min="8" style="0" width="17.66"/>
    <col collapsed="false" customWidth="true" hidden="false" outlineLevel="0" max="9" min="9" style="0" width="15.89"/>
    <col collapsed="false" customWidth="true" hidden="false" outlineLevel="0" max="10" min="10" style="0" width="18.11"/>
    <col collapsed="false" customWidth="true" hidden="false" outlineLevel="0" max="11" min="11" style="0" width="16.66"/>
    <col collapsed="false" customWidth="true" hidden="false" outlineLevel="0" max="12" min="12" style="0" width="13"/>
    <col collapsed="false" customWidth="true" hidden="true" outlineLevel="0" max="13" min="13" style="0" width="11.44"/>
    <col collapsed="false" customWidth="true" hidden="false" outlineLevel="0" max="14" min="14" style="0" width="9.88"/>
    <col collapsed="false" customWidth="true" hidden="false" outlineLevel="0" max="15" min="15" style="0" width="11.89"/>
    <col collapsed="false" customWidth="true" hidden="false" outlineLevel="0" max="16" min="16" style="0" width="14"/>
    <col collapsed="false" customWidth="true" hidden="false" outlineLevel="0" max="18" min="18" style="0" width="17.33"/>
    <col collapsed="false" customWidth="true" hidden="false" outlineLevel="0" max="19" min="19" style="0" width="19.44"/>
    <col collapsed="false" customWidth="true" hidden="false" outlineLevel="0" max="20" min="20" style="0" width="20.33"/>
    <col collapsed="false" customWidth="true" hidden="false" outlineLevel="0" max="26" min="21" style="0" width="8.88"/>
  </cols>
  <sheetData>
    <row r="1" customFormat="false" ht="14.25" hidden="false" customHeight="true" outlineLevel="0" collapsed="false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</row>
    <row r="2" customFormat="false" ht="18.75" hidden="false" customHeight="true" outlineLevel="0" collapsed="false">
      <c r="A2" s="4"/>
      <c r="B2" s="5" t="n">
        <v>46021</v>
      </c>
      <c r="C2" s="6"/>
      <c r="D2" s="6"/>
      <c r="E2" s="6"/>
      <c r="F2" s="6"/>
      <c r="G2" s="7" t="s">
        <v>1</v>
      </c>
      <c r="H2" s="8"/>
      <c r="I2" s="7" t="s">
        <v>2</v>
      </c>
      <c r="J2" s="6"/>
      <c r="K2" s="7" t="s">
        <v>2</v>
      </c>
      <c r="L2" s="6"/>
      <c r="M2" s="6"/>
      <c r="N2" s="6"/>
      <c r="O2" s="6"/>
      <c r="P2" s="7" t="s">
        <v>2</v>
      </c>
      <c r="Q2" s="9" t="n">
        <f aca="false">B2-1</f>
        <v>46020</v>
      </c>
      <c r="R2" s="6"/>
      <c r="S2" s="6"/>
      <c r="T2" s="6"/>
      <c r="U2" s="4"/>
      <c r="V2" s="4"/>
      <c r="W2" s="4"/>
      <c r="X2" s="4"/>
      <c r="Y2" s="4"/>
      <c r="Z2" s="4"/>
    </row>
    <row r="3" customFormat="false" ht="44.25" hidden="false" customHeight="true" outlineLevel="0" collapsed="false">
      <c r="A3" s="10"/>
      <c r="B3" s="11" t="s">
        <v>3</v>
      </c>
      <c r="C3" s="11" t="s">
        <v>4</v>
      </c>
      <c r="D3" s="11" t="s">
        <v>5</v>
      </c>
      <c r="E3" s="12" t="s">
        <v>6</v>
      </c>
      <c r="F3" s="12" t="s">
        <v>7</v>
      </c>
      <c r="G3" s="13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2" t="s">
        <v>17</v>
      </c>
      <c r="Q3" s="12" t="s">
        <v>16</v>
      </c>
      <c r="R3" s="12" t="s">
        <v>18</v>
      </c>
      <c r="S3" s="12" t="s">
        <v>19</v>
      </c>
      <c r="T3" s="12" t="s">
        <v>20</v>
      </c>
      <c r="U3" s="10"/>
      <c r="V3" s="10"/>
      <c r="W3" s="10"/>
      <c r="X3" s="10"/>
      <c r="Y3" s="10"/>
      <c r="Z3" s="10"/>
    </row>
    <row r="4" customFormat="false" ht="14.25" hidden="false" customHeight="true" outlineLevel="0" collapsed="false">
      <c r="A4" s="14"/>
      <c r="B4" s="15" t="s">
        <v>21</v>
      </c>
      <c r="C4" s="15" t="s">
        <v>22</v>
      </c>
      <c r="D4" s="15" t="s">
        <v>23</v>
      </c>
      <c r="E4" s="16"/>
      <c r="F4" s="16"/>
      <c r="G4" s="17" t="n">
        <f aca="false">IFERROR(F4/E4,0)</f>
        <v>0</v>
      </c>
      <c r="H4" s="18" t="n">
        <f aca="false">COUNTIFS(DLRWISE!S:S,"DEGROWTH",DLRWISE!B:B,'SUMMARY-M'!B4)</f>
        <v>10</v>
      </c>
      <c r="I4" s="17" t="n">
        <f aca="false">H4/$L4</f>
        <v>0.277777777777778</v>
      </c>
      <c r="J4" s="18" t="n">
        <f aca="false">COUNTIFS(DLRWISE!Y:Y,"DEGROWTH",DLRWISE!B:B,'SUMMARY-M'!B4)</f>
        <v>16</v>
      </c>
      <c r="K4" s="17" t="n">
        <f aca="false">J4/$L4</f>
        <v>0.444444444444444</v>
      </c>
      <c r="L4" s="18" t="n">
        <f aca="false">COUNTIFS(DLRWISE!B:B,'SUMMARY-M'!B4)</f>
        <v>36</v>
      </c>
      <c r="M4" s="18" t="n">
        <f aca="false">COUNTIFS(DLRWISE!B:B,'SUMMARY-M'!B4,DLRWISE!H:H,DLRWISE!$H$2)</f>
        <v>0</v>
      </c>
      <c r="N4" s="18" t="n">
        <f aca="false">COUNTIFS(DLRWISE!G:G,DLRWISE!$G$2,DLRWISE!B:B,'SUMMARY-M'!B4)</f>
        <v>31</v>
      </c>
      <c r="O4" s="18" t="n">
        <f aca="false">COUNTIFS(DLRWISE!B:B,'SUMMARY-M'!B4,DLRWISE!K:K,"&lt;="&amp;0)</f>
        <v>7</v>
      </c>
      <c r="P4" s="17" t="n">
        <f aca="false">O4/L4</f>
        <v>0.194444444444444</v>
      </c>
      <c r="Q4" s="18" t="n">
        <f aca="false">SUMIF(DLRWISE!B:B,'SUMMARY-M'!B4,DLRWISE!Z:Z)</f>
        <v>3</v>
      </c>
      <c r="R4" s="19" t="n">
        <f aca="false">O4-Q4</f>
        <v>4</v>
      </c>
      <c r="S4" s="19" t="n">
        <f aca="false">COUNTIFS(DLRWISE!B:B,'SUMMARY-M'!B4,DLRWISE!K:K,0,DLRWISE!N:N,"&lt;"&amp;30)</f>
        <v>7</v>
      </c>
      <c r="T4" s="19" t="n">
        <f aca="false">O4-S4</f>
        <v>0</v>
      </c>
      <c r="U4" s="14"/>
      <c r="V4" s="14"/>
      <c r="W4" s="14"/>
      <c r="X4" s="14"/>
      <c r="Y4" s="14"/>
      <c r="Z4" s="14"/>
    </row>
    <row r="5" customFormat="false" ht="14.25" hidden="false" customHeight="true" outlineLevel="0" collapsed="false">
      <c r="A5" s="1"/>
      <c r="B5" s="20" t="s">
        <v>24</v>
      </c>
      <c r="C5" s="20" t="s">
        <v>22</v>
      </c>
      <c r="D5" s="20" t="s">
        <v>23</v>
      </c>
      <c r="E5" s="21"/>
      <c r="F5" s="21"/>
      <c r="G5" s="22" t="n">
        <f aca="false">IFERROR(F5/E5,0)</f>
        <v>0</v>
      </c>
      <c r="H5" s="23" t="n">
        <f aca="false">COUNTIFS(DLRWISE!S:S,"DEGROWTH",DLRWISE!B:B,'SUMMARY-M'!B5)</f>
        <v>14</v>
      </c>
      <c r="I5" s="22" t="n">
        <f aca="false">H5/$L5</f>
        <v>0.424242424242424</v>
      </c>
      <c r="J5" s="23" t="n">
        <f aca="false">COUNTIFS(DLRWISE!Y:Y,"DEGROWTH",DLRWISE!B:B,'SUMMARY-M'!B5)</f>
        <v>16</v>
      </c>
      <c r="K5" s="22" t="n">
        <f aca="false">J5/$L5</f>
        <v>0.484848484848485</v>
      </c>
      <c r="L5" s="23" t="n">
        <f aca="false">COUNTIFS(DLRWISE!B:B,'SUMMARY-M'!B5)</f>
        <v>33</v>
      </c>
      <c r="M5" s="23" t="n">
        <f aca="false">COUNTIFS(DLRWISE!B:B,'SUMMARY-M'!B5,DLRWISE!H:H,DLRWISE!$H$2)</f>
        <v>0</v>
      </c>
      <c r="N5" s="23" t="n">
        <f aca="false">COUNTIFS(DLRWISE!G:G,DLRWISE!$G$2,DLRWISE!B:B,'SUMMARY-M'!B5)</f>
        <v>33</v>
      </c>
      <c r="O5" s="23" t="n">
        <f aca="false">COUNTIFS(DLRWISE!B:B,'SUMMARY-M'!B5,DLRWISE!K:K,"&lt;="&amp;0)</f>
        <v>2</v>
      </c>
      <c r="P5" s="22" t="n">
        <f aca="false">O5/L5</f>
        <v>0.0606060606060606</v>
      </c>
      <c r="Q5" s="23" t="n">
        <f aca="false">SUMIF(DLRWISE!B:B,'SUMMARY-M'!B5,DLRWISE!Z:Z)</f>
        <v>0</v>
      </c>
      <c r="R5" s="24" t="n">
        <f aca="false">O5-Q5</f>
        <v>2</v>
      </c>
      <c r="S5" s="24" t="n">
        <f aca="false">COUNTIFS(DLRWISE!B:B,'SUMMARY-M'!B5,DLRWISE!K:K,0,DLRWISE!N:N,"&lt;"&amp;30)</f>
        <v>2</v>
      </c>
      <c r="T5" s="24" t="n">
        <f aca="false">O5-S5</f>
        <v>0</v>
      </c>
      <c r="U5" s="1"/>
      <c r="V5" s="1"/>
      <c r="W5" s="1"/>
      <c r="X5" s="1"/>
      <c r="Y5" s="1"/>
      <c r="Z5" s="1"/>
    </row>
    <row r="6" customFormat="false" ht="14.25" hidden="false" customHeight="true" outlineLevel="0" collapsed="false">
      <c r="A6" s="1"/>
      <c r="B6" s="20" t="s">
        <v>25</v>
      </c>
      <c r="C6" s="20" t="s">
        <v>22</v>
      </c>
      <c r="D6" s="20" t="s">
        <v>23</v>
      </c>
      <c r="E6" s="21"/>
      <c r="F6" s="21"/>
      <c r="G6" s="22" t="n">
        <f aca="false">IFERROR(F6/E6,0)</f>
        <v>0</v>
      </c>
      <c r="H6" s="23" t="n">
        <f aca="false">COUNTIFS(DLRWISE!S:S,"DEGROWTH",DLRWISE!B:B,'SUMMARY-M'!B6)</f>
        <v>9</v>
      </c>
      <c r="I6" s="22" t="n">
        <f aca="false">H6/$L6</f>
        <v>0.473684210526316</v>
      </c>
      <c r="J6" s="23" t="n">
        <f aca="false">COUNTIFS(DLRWISE!Y:Y,"DEGROWTH",DLRWISE!B:B,'SUMMARY-M'!B6)</f>
        <v>10</v>
      </c>
      <c r="K6" s="22" t="n">
        <f aca="false">J6/$L6</f>
        <v>0.526315789473684</v>
      </c>
      <c r="L6" s="23" t="n">
        <f aca="false">COUNTIFS(DLRWISE!B:B,'SUMMARY-M'!B6)</f>
        <v>19</v>
      </c>
      <c r="M6" s="23" t="n">
        <f aca="false">COUNTIFS(DLRWISE!B:B,'SUMMARY-M'!B6,DLRWISE!H:H,DLRWISE!$H$2)</f>
        <v>0</v>
      </c>
      <c r="N6" s="23" t="n">
        <f aca="false">COUNTIFS(DLRWISE!G:G,DLRWISE!$G$2,DLRWISE!B:B,'SUMMARY-M'!B6)</f>
        <v>18</v>
      </c>
      <c r="O6" s="23" t="n">
        <f aca="false">COUNTIFS(DLRWISE!B:B,'SUMMARY-M'!B6,DLRWISE!K:K,"&lt;="&amp;0)</f>
        <v>1</v>
      </c>
      <c r="P6" s="22" t="n">
        <f aca="false">O6/L6</f>
        <v>0.0526315789473684</v>
      </c>
      <c r="Q6" s="23" t="n">
        <f aca="false">SUMIF(DLRWISE!B:B,'SUMMARY-M'!B6,DLRWISE!Z:Z)</f>
        <v>0</v>
      </c>
      <c r="R6" s="24" t="n">
        <f aca="false">O6-Q6</f>
        <v>1</v>
      </c>
      <c r="S6" s="24" t="n">
        <f aca="false">COUNTIFS(DLRWISE!B:B,'SUMMARY-M'!B6,DLRWISE!K:K,0,DLRWISE!N:N,"&lt;"&amp;30)</f>
        <v>1</v>
      </c>
      <c r="T6" s="24" t="n">
        <f aca="false">O6-S6</f>
        <v>0</v>
      </c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1"/>
      <c r="B7" s="20" t="s">
        <v>26</v>
      </c>
      <c r="C7" s="20" t="s">
        <v>22</v>
      </c>
      <c r="D7" s="20" t="s">
        <v>23</v>
      </c>
      <c r="E7" s="21"/>
      <c r="F7" s="21"/>
      <c r="G7" s="22" t="n">
        <f aca="false">IFERROR(F7/E7,0)</f>
        <v>0</v>
      </c>
      <c r="H7" s="23" t="n">
        <f aca="false">COUNTIFS(DLRWISE!S:S,"DEGROWTH",DLRWISE!B:B,'SUMMARY-M'!B7)</f>
        <v>8</v>
      </c>
      <c r="I7" s="22" t="n">
        <f aca="false">H7/L7</f>
        <v>0.533333333333333</v>
      </c>
      <c r="J7" s="23" t="n">
        <f aca="false">COUNTIFS(DLRWISE!Y:Y,"DEGROWTH",DLRWISE!B:B,'SUMMARY-M'!B7)</f>
        <v>6</v>
      </c>
      <c r="K7" s="22" t="n">
        <f aca="false">J7/$L7</f>
        <v>0.4</v>
      </c>
      <c r="L7" s="23" t="n">
        <f aca="false">COUNTIFS(DLRWISE!B:B,'SUMMARY-M'!B7)</f>
        <v>15</v>
      </c>
      <c r="M7" s="23" t="n">
        <f aca="false">COUNTIFS(DLRWISE!B:B,'SUMMARY-M'!B7,DLRWISE!H:H,DLRWISE!$H$2)</f>
        <v>0</v>
      </c>
      <c r="N7" s="23" t="n">
        <f aca="false">COUNTIFS(DLRWISE!G:G,DLRWISE!$G$2,DLRWISE!B:B,'SUMMARY-M'!B7)</f>
        <v>15</v>
      </c>
      <c r="O7" s="23" t="n">
        <f aca="false">COUNTIFS(DLRWISE!B:B,'SUMMARY-M'!B7,DLRWISE!K:K,"&lt;="&amp;0)</f>
        <v>1</v>
      </c>
      <c r="P7" s="22" t="n">
        <f aca="false">O7/L7</f>
        <v>0.0666666666666667</v>
      </c>
      <c r="Q7" s="23" t="n">
        <f aca="false">SUMIF(DLRWISE!B:B,'SUMMARY-M'!B7,DLRWISE!Z:Z)</f>
        <v>1</v>
      </c>
      <c r="R7" s="24" t="n">
        <f aca="false">O7-Q7</f>
        <v>0</v>
      </c>
      <c r="S7" s="24" t="n">
        <f aca="false">COUNTIFS(DLRWISE!B:B,'SUMMARY-M'!B7,DLRWISE!K:K,0,DLRWISE!N:N,"&lt;"&amp;30)</f>
        <v>1</v>
      </c>
      <c r="T7" s="24" t="n">
        <f aca="false">O7-S7</f>
        <v>0</v>
      </c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1"/>
      <c r="B8" s="20" t="s">
        <v>27</v>
      </c>
      <c r="C8" s="20" t="s">
        <v>28</v>
      </c>
      <c r="D8" s="20" t="s">
        <v>23</v>
      </c>
      <c r="E8" s="21"/>
      <c r="F8" s="21"/>
      <c r="G8" s="22" t="n">
        <f aca="false">IFERROR(F8/E8,0)</f>
        <v>0</v>
      </c>
      <c r="H8" s="23" t="n">
        <f aca="false">COUNTIFS(DLRWISE!S:S,"DEGROWTH",DLRWISE!B:B,'SUMMARY-M'!B8)</f>
        <v>11</v>
      </c>
      <c r="I8" s="22" t="n">
        <f aca="false">H8/L8</f>
        <v>0.323529411764706</v>
      </c>
      <c r="J8" s="23" t="n">
        <f aca="false">COUNTIFS(DLRWISE!Y:Y,"DEGROWTH",DLRWISE!B:B,'SUMMARY-M'!B8)</f>
        <v>12</v>
      </c>
      <c r="K8" s="22" t="n">
        <f aca="false">J8/$L8</f>
        <v>0.352941176470588</v>
      </c>
      <c r="L8" s="23" t="n">
        <f aca="false">COUNTIFS(DLRWISE!B:B,'SUMMARY-M'!B8)</f>
        <v>34</v>
      </c>
      <c r="M8" s="23" t="n">
        <f aca="false">COUNTIFS(DLRWISE!B:B,'SUMMARY-M'!B8,DLRWISE!H:H,DLRWISE!$H$2)</f>
        <v>0</v>
      </c>
      <c r="N8" s="23" t="n">
        <f aca="false">COUNTIFS(DLRWISE!G:G,DLRWISE!$G$2,DLRWISE!B:B,'SUMMARY-M'!B8)</f>
        <v>34</v>
      </c>
      <c r="O8" s="23" t="n">
        <f aca="false">COUNTIFS(DLRWISE!B:B,'SUMMARY-M'!B8,DLRWISE!K:K,"&lt;="&amp;0)</f>
        <v>1</v>
      </c>
      <c r="P8" s="22" t="n">
        <f aca="false">O8/L8</f>
        <v>0.0294117647058824</v>
      </c>
      <c r="Q8" s="23" t="n">
        <f aca="false">SUMIF(DLRWISE!B:B,'SUMMARY-M'!B8,DLRWISE!Z:Z)</f>
        <v>3</v>
      </c>
      <c r="R8" s="24" t="n">
        <f aca="false">O8-Q8</f>
        <v>-2</v>
      </c>
      <c r="S8" s="24" t="n">
        <f aca="false">COUNTIFS(DLRWISE!B:B,'SUMMARY-M'!B8,DLRWISE!K:K,0,DLRWISE!N:N,"&lt;"&amp;30)</f>
        <v>0</v>
      </c>
      <c r="T8" s="24" t="n">
        <f aca="false">O8-S8</f>
        <v>1</v>
      </c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1"/>
      <c r="B9" s="20" t="s">
        <v>29</v>
      </c>
      <c r="C9" s="20" t="s">
        <v>28</v>
      </c>
      <c r="D9" s="20" t="s">
        <v>23</v>
      </c>
      <c r="E9" s="21"/>
      <c r="F9" s="21"/>
      <c r="G9" s="22" t="n">
        <f aca="false">IFERROR(F9/E9,0)</f>
        <v>0</v>
      </c>
      <c r="H9" s="23" t="n">
        <f aca="false">COUNTIFS(DLRWISE!S:S,"DEGROWTH",DLRWISE!B:B,'SUMMARY-M'!B9)</f>
        <v>7</v>
      </c>
      <c r="I9" s="22" t="n">
        <f aca="false">H9/L9</f>
        <v>0.368421052631579</v>
      </c>
      <c r="J9" s="23" t="n">
        <f aca="false">COUNTIFS(DLRWISE!Y:Y,"DEGROWTH",DLRWISE!B:B,'SUMMARY-M'!B9)</f>
        <v>10</v>
      </c>
      <c r="K9" s="22" t="n">
        <f aca="false">J9/$L9</f>
        <v>0.526315789473684</v>
      </c>
      <c r="L9" s="23" t="n">
        <f aca="false">COUNTIFS(DLRWISE!B:B,'SUMMARY-M'!B9)</f>
        <v>19</v>
      </c>
      <c r="M9" s="23" t="n">
        <f aca="false">COUNTIFS(DLRWISE!B:B,'SUMMARY-M'!B9,DLRWISE!H:H,DLRWISE!$H$2)</f>
        <v>0</v>
      </c>
      <c r="N9" s="23" t="n">
        <f aca="false">COUNTIFS(DLRWISE!G:G,DLRWISE!$G$2,DLRWISE!B:B,'SUMMARY-M'!B9)</f>
        <v>19</v>
      </c>
      <c r="O9" s="23" t="n">
        <f aca="false">COUNTIFS(DLRWISE!B:B,'SUMMARY-M'!B9,DLRWISE!K:K,"&lt;="&amp;0)</f>
        <v>0</v>
      </c>
      <c r="P9" s="22" t="n">
        <f aca="false">O9/L9</f>
        <v>0</v>
      </c>
      <c r="Q9" s="23" t="n">
        <f aca="false">SUMIF(DLRWISE!B:B,'SUMMARY-M'!B9,DLRWISE!Z:Z)</f>
        <v>1</v>
      </c>
      <c r="R9" s="24" t="n">
        <f aca="false">O9-Q9</f>
        <v>-1</v>
      </c>
      <c r="S9" s="24" t="n">
        <f aca="false">COUNTIFS(DLRWISE!B:B,'SUMMARY-M'!B9,DLRWISE!K:K,0,DLRWISE!N:N,"&lt;"&amp;30)</f>
        <v>0</v>
      </c>
      <c r="T9" s="24" t="n">
        <f aca="false">O9-S9</f>
        <v>0</v>
      </c>
      <c r="U9" s="1"/>
      <c r="V9" s="1"/>
      <c r="W9" s="1"/>
      <c r="X9" s="1"/>
      <c r="Y9" s="1"/>
      <c r="Z9" s="1"/>
    </row>
    <row r="10" customFormat="false" ht="14.25" hidden="false" customHeight="true" outlineLevel="0" collapsed="false">
      <c r="A10" s="1"/>
      <c r="B10" s="20" t="s">
        <v>30</v>
      </c>
      <c r="C10" s="20" t="s">
        <v>31</v>
      </c>
      <c r="D10" s="20" t="s">
        <v>23</v>
      </c>
      <c r="E10" s="21"/>
      <c r="F10" s="21"/>
      <c r="G10" s="22" t="n">
        <f aca="false">IFERROR(F10/E10,0)</f>
        <v>0</v>
      </c>
      <c r="H10" s="23" t="n">
        <f aca="false">COUNTIFS(DLRWISE!S:S,"DEGROWTH",DLRWISE!B:B,'SUMMARY-M'!B10)</f>
        <v>15</v>
      </c>
      <c r="I10" s="22" t="n">
        <f aca="false">H10/L10</f>
        <v>0.441176470588235</v>
      </c>
      <c r="J10" s="23" t="n">
        <f aca="false">COUNTIFS(DLRWISE!Y:Y,"DEGROWTH",DLRWISE!B:B,'SUMMARY-M'!B10)</f>
        <v>14</v>
      </c>
      <c r="K10" s="22" t="n">
        <f aca="false">J10/$L10</f>
        <v>0.411764705882353</v>
      </c>
      <c r="L10" s="23" t="n">
        <f aca="false">COUNTIFS(DLRWISE!B:B,'SUMMARY-M'!B10)</f>
        <v>34</v>
      </c>
      <c r="M10" s="23" t="n">
        <f aca="false">COUNTIFS(DLRWISE!B:B,'SUMMARY-M'!B10,DLRWISE!H:H,DLRWISE!$H$2)</f>
        <v>0</v>
      </c>
      <c r="N10" s="23" t="n">
        <f aca="false">COUNTIFS(DLRWISE!G:G,DLRWISE!$G$2,DLRWISE!B:B,'SUMMARY-M'!B10)</f>
        <v>33</v>
      </c>
      <c r="O10" s="23" t="n">
        <f aca="false">COUNTIFS(DLRWISE!B:B,'SUMMARY-M'!B10,DLRWISE!K:K,"&lt;="&amp;0)</f>
        <v>7</v>
      </c>
      <c r="P10" s="22" t="n">
        <f aca="false">O10/L10</f>
        <v>0.205882352941176</v>
      </c>
      <c r="Q10" s="23" t="n">
        <f aca="false">SUMIF(DLRWISE!B:B,'SUMMARY-M'!B10,DLRWISE!Z:Z)</f>
        <v>8</v>
      </c>
      <c r="R10" s="24" t="n">
        <f aca="false">O10-Q10</f>
        <v>-1</v>
      </c>
      <c r="S10" s="24" t="n">
        <f aca="false">COUNTIFS(DLRWISE!B:B,'SUMMARY-M'!B10,DLRWISE!K:K,0,DLRWISE!N:N,"&lt;"&amp;30)</f>
        <v>5</v>
      </c>
      <c r="T10" s="24" t="n">
        <f aca="false">O10-S10</f>
        <v>2</v>
      </c>
      <c r="U10" s="1"/>
      <c r="V10" s="1"/>
      <c r="W10" s="1"/>
      <c r="X10" s="1"/>
      <c r="Y10" s="1"/>
      <c r="Z10" s="1"/>
    </row>
    <row r="11" customFormat="false" ht="14.25" hidden="false" customHeight="true" outlineLevel="0" collapsed="false">
      <c r="A11" s="1"/>
      <c r="B11" s="20" t="s">
        <v>32</v>
      </c>
      <c r="C11" s="20" t="s">
        <v>33</v>
      </c>
      <c r="D11" s="20" t="s">
        <v>23</v>
      </c>
      <c r="E11" s="21"/>
      <c r="F11" s="21"/>
      <c r="G11" s="22" t="n">
        <f aca="false">IFERROR(F11/E11,0)</f>
        <v>0</v>
      </c>
      <c r="H11" s="23" t="n">
        <f aca="false">COUNTIFS(DLRWISE!S:S,"DEGROWTH",DLRWISE!B:B,'SUMMARY-M'!B11)</f>
        <v>10</v>
      </c>
      <c r="I11" s="22" t="n">
        <f aca="false">H11/L11</f>
        <v>0.333333333333333</v>
      </c>
      <c r="J11" s="23" t="n">
        <f aca="false">COUNTIFS(DLRWISE!Y:Y,"DEGROWTH",DLRWISE!B:B,'SUMMARY-M'!B11)</f>
        <v>13</v>
      </c>
      <c r="K11" s="22" t="n">
        <f aca="false">J11/$L11</f>
        <v>0.433333333333333</v>
      </c>
      <c r="L11" s="23" t="n">
        <f aca="false">COUNTIFS(DLRWISE!B:B,'SUMMARY-M'!B11)</f>
        <v>30</v>
      </c>
      <c r="M11" s="23" t="n">
        <f aca="false">COUNTIFS(DLRWISE!B:B,'SUMMARY-M'!B11,DLRWISE!H:H,DLRWISE!$H$2)</f>
        <v>0</v>
      </c>
      <c r="N11" s="23" t="n">
        <f aca="false">COUNTIFS(DLRWISE!G:G,DLRWISE!$G$2,DLRWISE!B:B,'SUMMARY-M'!B11)</f>
        <v>28</v>
      </c>
      <c r="O11" s="23" t="n">
        <f aca="false">COUNTIFS(DLRWISE!B:B,'SUMMARY-M'!B11,DLRWISE!K:K,"&lt;="&amp;0)</f>
        <v>5</v>
      </c>
      <c r="P11" s="22" t="n">
        <f aca="false">O11/L11</f>
        <v>0.166666666666667</v>
      </c>
      <c r="Q11" s="23" t="n">
        <f aca="false">SUMIF(DLRWISE!B:B,'SUMMARY-M'!B11,DLRWISE!Z:Z)</f>
        <v>2</v>
      </c>
      <c r="R11" s="24" t="n">
        <f aca="false">O11-Q11</f>
        <v>3</v>
      </c>
      <c r="S11" s="24" t="n">
        <f aca="false">COUNTIFS(DLRWISE!B:B,'SUMMARY-M'!B11,DLRWISE!K:K,0,DLRWISE!N:N,"&lt;"&amp;30)</f>
        <v>3</v>
      </c>
      <c r="T11" s="24" t="n">
        <f aca="false">O11-S11</f>
        <v>2</v>
      </c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1"/>
      <c r="B12" s="20" t="s">
        <v>34</v>
      </c>
      <c r="C12" s="20" t="s">
        <v>35</v>
      </c>
      <c r="D12" s="20" t="s">
        <v>23</v>
      </c>
      <c r="E12" s="21"/>
      <c r="F12" s="21"/>
      <c r="G12" s="22" t="n">
        <f aca="false">IFERROR(F12/E12,0)</f>
        <v>0</v>
      </c>
      <c r="H12" s="23" t="n">
        <f aca="false">COUNTIFS(DLRWISE!S:S,"DEGROWTH",DLRWISE!B:B,'SUMMARY-M'!B12)</f>
        <v>14</v>
      </c>
      <c r="I12" s="22" t="n">
        <f aca="false">H12/L12</f>
        <v>0.466666666666667</v>
      </c>
      <c r="J12" s="23" t="n">
        <f aca="false">COUNTIFS(DLRWISE!Y:Y,"DEGROWTH",DLRWISE!B:B,'SUMMARY-M'!B12)</f>
        <v>15</v>
      </c>
      <c r="K12" s="22" t="n">
        <f aca="false">J12/$L12</f>
        <v>0.5</v>
      </c>
      <c r="L12" s="23" t="n">
        <f aca="false">COUNTIFS(DLRWISE!B:B,'SUMMARY-M'!B12)</f>
        <v>30</v>
      </c>
      <c r="M12" s="23" t="n">
        <f aca="false">COUNTIFS(DLRWISE!B:B,'SUMMARY-M'!B12,DLRWISE!H:H,DLRWISE!$H$2)</f>
        <v>0</v>
      </c>
      <c r="N12" s="23" t="n">
        <f aca="false">COUNTIFS(DLRWISE!G:G,DLRWISE!$G$2,DLRWISE!B:B,'SUMMARY-M'!B12)</f>
        <v>28</v>
      </c>
      <c r="O12" s="23" t="n">
        <f aca="false">COUNTIFS(DLRWISE!B:B,'SUMMARY-M'!B12,DLRWISE!K:K,"&lt;="&amp;0)</f>
        <v>7</v>
      </c>
      <c r="P12" s="22" t="n">
        <f aca="false">O12/L12</f>
        <v>0.233333333333333</v>
      </c>
      <c r="Q12" s="23" t="n">
        <f aca="false">SUMIF(DLRWISE!B:B,'SUMMARY-M'!B12,DLRWISE!Z:Z)</f>
        <v>2</v>
      </c>
      <c r="R12" s="24" t="n">
        <f aca="false">O12-Q12</f>
        <v>5</v>
      </c>
      <c r="S12" s="24" t="n">
        <f aca="false">COUNTIFS(DLRWISE!B:B,'SUMMARY-M'!B12,DLRWISE!K:K,0,DLRWISE!N:N,"&lt;"&amp;30)</f>
        <v>6</v>
      </c>
      <c r="T12" s="24" t="n">
        <f aca="false">O12-S12</f>
        <v>1</v>
      </c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1"/>
      <c r="B13" s="20" t="s">
        <v>36</v>
      </c>
      <c r="C13" s="20" t="s">
        <v>35</v>
      </c>
      <c r="D13" s="20" t="s">
        <v>23</v>
      </c>
      <c r="E13" s="21"/>
      <c r="F13" s="21"/>
      <c r="G13" s="22" t="n">
        <f aca="false">IFERROR(F13/E13,0)</f>
        <v>0</v>
      </c>
      <c r="H13" s="23" t="n">
        <f aca="false">COUNTIFS(DLRWISE!S:S,"DEGROWTH",DLRWISE!B:B,'SUMMARY-M'!B13)</f>
        <v>19</v>
      </c>
      <c r="I13" s="22" t="n">
        <f aca="false">H13/L13</f>
        <v>0.452380952380952</v>
      </c>
      <c r="J13" s="23" t="n">
        <f aca="false">COUNTIFS(DLRWISE!Y:Y,"DEGROWTH",DLRWISE!B:B,'SUMMARY-M'!B13)</f>
        <v>16</v>
      </c>
      <c r="K13" s="22" t="n">
        <f aca="false">J13/$L13</f>
        <v>0.380952380952381</v>
      </c>
      <c r="L13" s="23" t="n">
        <f aca="false">COUNTIFS(DLRWISE!B:B,'SUMMARY-M'!B13)</f>
        <v>42</v>
      </c>
      <c r="M13" s="23" t="n">
        <f aca="false">COUNTIFS(DLRWISE!B:B,'SUMMARY-M'!B13,DLRWISE!H:H,DLRWISE!$H$2)</f>
        <v>0</v>
      </c>
      <c r="N13" s="23" t="n">
        <f aca="false">COUNTIFS(DLRWISE!G:G,DLRWISE!$G$2,DLRWISE!B:B,'SUMMARY-M'!B13)</f>
        <v>36</v>
      </c>
      <c r="O13" s="23" t="n">
        <f aca="false">COUNTIFS(DLRWISE!B:B,'SUMMARY-M'!B13,DLRWISE!K:K,"&lt;="&amp;0)</f>
        <v>8</v>
      </c>
      <c r="P13" s="22" t="n">
        <f aca="false">O13/L13</f>
        <v>0.19047619047619</v>
      </c>
      <c r="Q13" s="23" t="n">
        <f aca="false">SUMIF(DLRWISE!B:B,'SUMMARY-M'!B13,DLRWISE!Z:Z)</f>
        <v>1</v>
      </c>
      <c r="R13" s="24" t="n">
        <f aca="false">O13-Q13</f>
        <v>7</v>
      </c>
      <c r="S13" s="24" t="n">
        <f aca="false">COUNTIFS(DLRWISE!B:B,'SUMMARY-M'!B13,DLRWISE!K:K,0,DLRWISE!N:N,"&lt;"&amp;30)</f>
        <v>7</v>
      </c>
      <c r="T13" s="24" t="n">
        <f aca="false">O13-S13</f>
        <v>1</v>
      </c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14"/>
      <c r="B14" s="15" t="s">
        <v>37</v>
      </c>
      <c r="C14" s="15" t="s">
        <v>38</v>
      </c>
      <c r="D14" s="15" t="s">
        <v>39</v>
      </c>
      <c r="E14" s="16"/>
      <c r="F14" s="16"/>
      <c r="G14" s="17" t="n">
        <f aca="false">IFERROR(F14/E14,0)</f>
        <v>0</v>
      </c>
      <c r="H14" s="18" t="n">
        <f aca="false">COUNTIFS(DLRWISE!S:S,"DEGROWTH",DLRWISE!B:B,'SUMMARY-M'!B14)</f>
        <v>17</v>
      </c>
      <c r="I14" s="17" t="n">
        <f aca="false">H14/L14</f>
        <v>0.447368421052632</v>
      </c>
      <c r="J14" s="18" t="n">
        <f aca="false">COUNTIFS(DLRWISE!Y:Y,"DEGROWTH",DLRWISE!B:B,'SUMMARY-M'!B14)</f>
        <v>14</v>
      </c>
      <c r="K14" s="17" t="n">
        <f aca="false">J14/$L14</f>
        <v>0.368421052631579</v>
      </c>
      <c r="L14" s="18" t="n">
        <f aca="false">COUNTIFS(DLRWISE!B:B,'SUMMARY-M'!B14)</f>
        <v>38</v>
      </c>
      <c r="M14" s="18" t="n">
        <f aca="false">COUNTIFS(DLRWISE!B:B,'SUMMARY-M'!B14,DLRWISE!H:H,DLRWISE!$H$2)</f>
        <v>0</v>
      </c>
      <c r="N14" s="18" t="n">
        <f aca="false">COUNTIFS(DLRWISE!G:G,DLRWISE!$G$2,DLRWISE!B:B,'SUMMARY-M'!B14)</f>
        <v>34</v>
      </c>
      <c r="O14" s="18" t="n">
        <f aca="false">COUNTIFS(DLRWISE!B:B,'SUMMARY-M'!B14,DLRWISE!K:K,"&lt;="&amp;0)</f>
        <v>7</v>
      </c>
      <c r="P14" s="17" t="n">
        <f aca="false">O14/L14</f>
        <v>0.184210526315789</v>
      </c>
      <c r="Q14" s="18" t="n">
        <f aca="false">SUMIF(DLRWISE!B:B,'SUMMARY-M'!B14,DLRWISE!Z:Z)</f>
        <v>4</v>
      </c>
      <c r="R14" s="19" t="n">
        <f aca="false">O14-Q14</f>
        <v>3</v>
      </c>
      <c r="S14" s="19" t="n">
        <f aca="false">COUNTIFS(DLRWISE!B:B,'SUMMARY-M'!B14,DLRWISE!K:K,0,DLRWISE!N:N,"&lt;"&amp;30)</f>
        <v>4</v>
      </c>
      <c r="T14" s="19" t="n">
        <f aca="false">O14-S14</f>
        <v>3</v>
      </c>
      <c r="U14" s="14"/>
      <c r="V14" s="14"/>
      <c r="W14" s="14"/>
      <c r="X14" s="14"/>
      <c r="Y14" s="14"/>
      <c r="Z14" s="14"/>
    </row>
    <row r="15" customFormat="false" ht="14.25" hidden="false" customHeight="true" outlineLevel="0" collapsed="false">
      <c r="A15" s="1"/>
      <c r="B15" s="20" t="s">
        <v>40</v>
      </c>
      <c r="C15" s="20" t="s">
        <v>38</v>
      </c>
      <c r="D15" s="20" t="s">
        <v>39</v>
      </c>
      <c r="E15" s="21"/>
      <c r="F15" s="21"/>
      <c r="G15" s="22" t="n">
        <f aca="false">IFERROR(F15/E15,0)</f>
        <v>0</v>
      </c>
      <c r="H15" s="23" t="n">
        <f aca="false">COUNTIFS(DLRWISE!S:S,"DEGROWTH",DLRWISE!B:B,'SUMMARY-M'!B15)</f>
        <v>7</v>
      </c>
      <c r="I15" s="22" t="n">
        <f aca="false">H15/L15</f>
        <v>0.28</v>
      </c>
      <c r="J15" s="23" t="n">
        <f aca="false">COUNTIFS(DLRWISE!Y:Y,"DEGROWTH",DLRWISE!B:B,'SUMMARY-M'!B15)</f>
        <v>10</v>
      </c>
      <c r="K15" s="22" t="n">
        <f aca="false">J15/$L15</f>
        <v>0.4</v>
      </c>
      <c r="L15" s="23" t="n">
        <f aca="false">COUNTIFS(DLRWISE!B:B,'SUMMARY-M'!B15)</f>
        <v>25</v>
      </c>
      <c r="M15" s="23" t="n">
        <f aca="false">COUNTIFS(DLRWISE!B:B,'SUMMARY-M'!B15,DLRWISE!H:H,DLRWISE!$H$2)</f>
        <v>0</v>
      </c>
      <c r="N15" s="23" t="n">
        <f aca="false">COUNTIFS(DLRWISE!G:G,DLRWISE!$G$2,DLRWISE!B:B,'SUMMARY-M'!B15)</f>
        <v>23</v>
      </c>
      <c r="O15" s="23" t="n">
        <f aca="false">COUNTIFS(DLRWISE!B:B,'SUMMARY-M'!B15,DLRWISE!K:K,"&lt;="&amp;0)</f>
        <v>7</v>
      </c>
      <c r="P15" s="22" t="n">
        <f aca="false">O15/L15</f>
        <v>0.28</v>
      </c>
      <c r="Q15" s="23" t="n">
        <f aca="false">SUMIF(DLRWISE!B:B,'SUMMARY-M'!B15,DLRWISE!Z:Z)</f>
        <v>6</v>
      </c>
      <c r="R15" s="24" t="n">
        <f aca="false">O15-Q15</f>
        <v>1</v>
      </c>
      <c r="S15" s="24" t="n">
        <f aca="false">COUNTIFS(DLRWISE!B:B,'SUMMARY-M'!B15,DLRWISE!K:K,0,DLRWISE!N:N,"&lt;"&amp;30)</f>
        <v>5</v>
      </c>
      <c r="T15" s="24" t="n">
        <f aca="false">O15-S15</f>
        <v>2</v>
      </c>
      <c r="U15" s="1"/>
      <c r="V15" s="1"/>
      <c r="W15" s="1"/>
      <c r="X15" s="1"/>
      <c r="Y15" s="1"/>
      <c r="Z15" s="1"/>
    </row>
    <row r="16" customFormat="false" ht="14.25" hidden="false" customHeight="true" outlineLevel="0" collapsed="false">
      <c r="A16" s="1"/>
      <c r="B16" s="20" t="s">
        <v>41</v>
      </c>
      <c r="C16" s="20" t="s">
        <v>42</v>
      </c>
      <c r="D16" s="20" t="s">
        <v>39</v>
      </c>
      <c r="E16" s="21"/>
      <c r="F16" s="21"/>
      <c r="G16" s="22" t="n">
        <f aca="false">IFERROR(F16/E16,0)</f>
        <v>0</v>
      </c>
      <c r="H16" s="23" t="n">
        <f aca="false">COUNTIFS(DLRWISE!S:S,"DEGROWTH",DLRWISE!B:B,'SUMMARY-M'!B16)</f>
        <v>10</v>
      </c>
      <c r="I16" s="22" t="n">
        <f aca="false">H16/L16</f>
        <v>0.357142857142857</v>
      </c>
      <c r="J16" s="23" t="n">
        <f aca="false">COUNTIFS(DLRWISE!Y:Y,"DEGROWTH",DLRWISE!B:B,'SUMMARY-M'!B16)</f>
        <v>8</v>
      </c>
      <c r="K16" s="22" t="n">
        <f aca="false">J16/$L16</f>
        <v>0.285714285714286</v>
      </c>
      <c r="L16" s="23" t="n">
        <f aca="false">COUNTIFS(DLRWISE!B:B,'SUMMARY-M'!B16)</f>
        <v>28</v>
      </c>
      <c r="M16" s="23" t="n">
        <f aca="false">COUNTIFS(DLRWISE!B:B,'SUMMARY-M'!B16,DLRWISE!H:H,DLRWISE!$H$2)</f>
        <v>0</v>
      </c>
      <c r="N16" s="23" t="n">
        <f aca="false">COUNTIFS(DLRWISE!G:G,DLRWISE!$G$2,DLRWISE!B:B,'SUMMARY-M'!B16)</f>
        <v>27</v>
      </c>
      <c r="O16" s="23" t="n">
        <f aca="false">COUNTIFS(DLRWISE!B:B,'SUMMARY-M'!B16,DLRWISE!K:K,"&lt;="&amp;0)</f>
        <v>4</v>
      </c>
      <c r="P16" s="22" t="n">
        <f aca="false">O16/L16</f>
        <v>0.142857142857143</v>
      </c>
      <c r="Q16" s="23" t="n">
        <f aca="false">SUMIF(DLRWISE!B:B,'SUMMARY-M'!B16,DLRWISE!Z:Z)</f>
        <v>1</v>
      </c>
      <c r="R16" s="24" t="n">
        <f aca="false">O16-Q16</f>
        <v>3</v>
      </c>
      <c r="S16" s="24" t="n">
        <f aca="false">COUNTIFS(DLRWISE!B:B,'SUMMARY-M'!B16,DLRWISE!K:K,0,DLRWISE!N:N,"&lt;"&amp;30)</f>
        <v>2</v>
      </c>
      <c r="T16" s="24" t="n">
        <f aca="false">O16-S16</f>
        <v>2</v>
      </c>
      <c r="U16" s="1"/>
      <c r="V16" s="1"/>
      <c r="W16" s="1"/>
      <c r="X16" s="1"/>
      <c r="Y16" s="1"/>
      <c r="Z16" s="1"/>
    </row>
    <row r="17" customFormat="false" ht="14.25" hidden="false" customHeight="true" outlineLevel="0" collapsed="false">
      <c r="A17" s="1"/>
      <c r="B17" s="20" t="s">
        <v>43</v>
      </c>
      <c r="C17" s="20" t="s">
        <v>44</v>
      </c>
      <c r="D17" s="20" t="s">
        <v>39</v>
      </c>
      <c r="E17" s="21"/>
      <c r="F17" s="21"/>
      <c r="G17" s="22" t="n">
        <f aca="false">IFERROR(F17/E17,0)</f>
        <v>0</v>
      </c>
      <c r="H17" s="23" t="n">
        <f aca="false">COUNTIFS(DLRWISE!S:S,"DEGROWTH",DLRWISE!B:B,'SUMMARY-M'!B17)</f>
        <v>24</v>
      </c>
      <c r="I17" s="22" t="n">
        <f aca="false">H17/L17</f>
        <v>0.461538461538462</v>
      </c>
      <c r="J17" s="23" t="n">
        <f aca="false">COUNTIFS(DLRWISE!Y:Y,"DEGROWTH",DLRWISE!B:B,'SUMMARY-M'!B17)</f>
        <v>28</v>
      </c>
      <c r="K17" s="22" t="n">
        <f aca="false">J17/$L17</f>
        <v>0.538461538461538</v>
      </c>
      <c r="L17" s="23" t="n">
        <f aca="false">COUNTIFS(DLRWISE!B:B,'SUMMARY-M'!B17)</f>
        <v>52</v>
      </c>
      <c r="M17" s="23" t="n">
        <f aca="false">COUNTIFS(DLRWISE!B:B,'SUMMARY-M'!B17,DLRWISE!H:H,DLRWISE!$H$2)</f>
        <v>0</v>
      </c>
      <c r="N17" s="23" t="n">
        <f aca="false">COUNTIFS(DLRWISE!G:G,DLRWISE!$G$2,DLRWISE!B:B,'SUMMARY-M'!B17)</f>
        <v>49</v>
      </c>
      <c r="O17" s="23" t="n">
        <f aca="false">COUNTIFS(DLRWISE!B:B,'SUMMARY-M'!B17,DLRWISE!K:K,"&lt;="&amp;0)</f>
        <v>7</v>
      </c>
      <c r="P17" s="22" t="n">
        <f aca="false">O17/L17</f>
        <v>0.134615384615385</v>
      </c>
      <c r="Q17" s="23" t="n">
        <f aca="false">SUMIF(DLRWISE!B:B,'SUMMARY-M'!B17,DLRWISE!Z:Z)</f>
        <v>8</v>
      </c>
      <c r="R17" s="24" t="n">
        <f aca="false">O17-Q17</f>
        <v>-1</v>
      </c>
      <c r="S17" s="24" t="n">
        <f aca="false">COUNTIFS(DLRWISE!B:B,'SUMMARY-M'!B17,DLRWISE!K:K,0,DLRWISE!N:N,"&lt;"&amp;30)</f>
        <v>7</v>
      </c>
      <c r="T17" s="24" t="n">
        <f aca="false">O17-S17</f>
        <v>0</v>
      </c>
      <c r="U17" s="1"/>
      <c r="V17" s="1"/>
      <c r="W17" s="1"/>
      <c r="X17" s="1"/>
      <c r="Y17" s="1"/>
      <c r="Z17" s="1"/>
    </row>
    <row r="18" customFormat="false" ht="14.25" hidden="false" customHeight="true" outlineLevel="0" collapsed="false">
      <c r="A18" s="1"/>
      <c r="B18" s="20" t="s">
        <v>45</v>
      </c>
      <c r="C18" s="20" t="s">
        <v>46</v>
      </c>
      <c r="D18" s="20" t="s">
        <v>39</v>
      </c>
      <c r="E18" s="21"/>
      <c r="F18" s="21"/>
      <c r="G18" s="22" t="n">
        <f aca="false">IFERROR(F18/E18,0)</f>
        <v>0</v>
      </c>
      <c r="H18" s="23" t="n">
        <f aca="false">COUNTIFS(DLRWISE!S:S,"DEGROWTH",DLRWISE!B:B,'SUMMARY-M'!B18)</f>
        <v>3</v>
      </c>
      <c r="I18" s="22" t="n">
        <f aca="false">H18/L18</f>
        <v>0.25</v>
      </c>
      <c r="J18" s="23" t="n">
        <f aca="false">COUNTIFS(DLRWISE!Y:Y,"DEGROWTH",DLRWISE!B:B,'SUMMARY-M'!B18)</f>
        <v>2</v>
      </c>
      <c r="K18" s="22" t="n">
        <f aca="false">J18/$L18</f>
        <v>0.166666666666667</v>
      </c>
      <c r="L18" s="23" t="n">
        <f aca="false">COUNTIFS(DLRWISE!B:B,'SUMMARY-M'!B18)</f>
        <v>12</v>
      </c>
      <c r="M18" s="23" t="n">
        <f aca="false">COUNTIFS(DLRWISE!B:B,'SUMMARY-M'!B18,DLRWISE!H:H,DLRWISE!$H$2)</f>
        <v>0</v>
      </c>
      <c r="N18" s="23" t="n">
        <f aca="false">COUNTIFS(DLRWISE!G:G,DLRWISE!$G$2,DLRWISE!B:B,'SUMMARY-M'!B18)</f>
        <v>11</v>
      </c>
      <c r="O18" s="23" t="n">
        <f aca="false">COUNTIFS(DLRWISE!B:B,'SUMMARY-M'!B18,DLRWISE!K:K,"&lt;="&amp;0)</f>
        <v>3</v>
      </c>
      <c r="P18" s="22" t="n">
        <f aca="false">O18/L18</f>
        <v>0.25</v>
      </c>
      <c r="Q18" s="23" t="n">
        <f aca="false">SUMIF(DLRWISE!B:B,'SUMMARY-M'!B18,DLRWISE!Z:Z)</f>
        <v>1</v>
      </c>
      <c r="R18" s="24" t="n">
        <f aca="false">O18-Q18</f>
        <v>2</v>
      </c>
      <c r="S18" s="24" t="n">
        <f aca="false">COUNTIFS(DLRWISE!B:B,'SUMMARY-M'!B18,DLRWISE!K:K,0,DLRWISE!N:N,"&lt;"&amp;30)</f>
        <v>3</v>
      </c>
      <c r="T18" s="24" t="n">
        <f aca="false">O18-S18</f>
        <v>0</v>
      </c>
      <c r="U18" s="1"/>
      <c r="V18" s="1"/>
      <c r="W18" s="1"/>
      <c r="X18" s="1"/>
      <c r="Y18" s="1"/>
      <c r="Z18" s="1"/>
    </row>
    <row r="19" customFormat="false" ht="14.25" hidden="false" customHeight="true" outlineLevel="0" collapsed="false">
      <c r="A19" s="1"/>
      <c r="B19" s="20" t="s">
        <v>47</v>
      </c>
      <c r="C19" s="20" t="s">
        <v>46</v>
      </c>
      <c r="D19" s="20" t="s">
        <v>39</v>
      </c>
      <c r="E19" s="21"/>
      <c r="F19" s="21"/>
      <c r="G19" s="22" t="n">
        <f aca="false">IFERROR(F19/E19,0)</f>
        <v>0</v>
      </c>
      <c r="H19" s="23" t="n">
        <f aca="false">COUNTIFS(DLRWISE!S:S,"DEGROWTH",DLRWISE!B:B,'SUMMARY-M'!B19)</f>
        <v>13</v>
      </c>
      <c r="I19" s="22" t="n">
        <f aca="false">H19/L19</f>
        <v>0.393939393939394</v>
      </c>
      <c r="J19" s="23" t="n">
        <f aca="false">COUNTIFS(DLRWISE!Y:Y,"DEGROWTH",DLRWISE!B:B,'SUMMARY-M'!B19)</f>
        <v>15</v>
      </c>
      <c r="K19" s="22" t="n">
        <f aca="false">J19/$L19</f>
        <v>0.454545454545455</v>
      </c>
      <c r="L19" s="23" t="n">
        <f aca="false">COUNTIFS(DLRWISE!B:B,'SUMMARY-M'!B19)</f>
        <v>33</v>
      </c>
      <c r="M19" s="23" t="n">
        <f aca="false">COUNTIFS(DLRWISE!B:B,'SUMMARY-M'!B19,DLRWISE!H:H,DLRWISE!$H$2)</f>
        <v>0</v>
      </c>
      <c r="N19" s="23" t="n">
        <f aca="false">COUNTIFS(DLRWISE!G:G,DLRWISE!$G$2,DLRWISE!B:B,'SUMMARY-M'!B19)</f>
        <v>30</v>
      </c>
      <c r="O19" s="23" t="n">
        <f aca="false">COUNTIFS(DLRWISE!B:B,'SUMMARY-M'!B19,DLRWISE!K:K,"&lt;="&amp;0)</f>
        <v>7</v>
      </c>
      <c r="P19" s="22" t="n">
        <f aca="false">O19/L19</f>
        <v>0.212121212121212</v>
      </c>
      <c r="Q19" s="23" t="n">
        <f aca="false">SUMIF(DLRWISE!B:B,'SUMMARY-M'!B19,DLRWISE!Z:Z)</f>
        <v>7</v>
      </c>
      <c r="R19" s="24" t="n">
        <f aca="false">O19-Q19</f>
        <v>0</v>
      </c>
      <c r="S19" s="24" t="n">
        <f aca="false">COUNTIFS(DLRWISE!B:B,'SUMMARY-M'!B19,DLRWISE!K:K,0,DLRWISE!N:N,"&lt;"&amp;30)</f>
        <v>3</v>
      </c>
      <c r="T19" s="24" t="n">
        <f aca="false">O19-S19</f>
        <v>4</v>
      </c>
      <c r="U19" s="1"/>
      <c r="V19" s="1"/>
      <c r="W19" s="1"/>
      <c r="X19" s="1"/>
      <c r="Y19" s="1"/>
      <c r="Z19" s="1"/>
    </row>
    <row r="20" customFormat="false" ht="14.25" hidden="false" customHeight="true" outlineLevel="0" collapsed="false">
      <c r="A20" s="14"/>
      <c r="B20" s="15" t="s">
        <v>48</v>
      </c>
      <c r="C20" s="15" t="s">
        <v>49</v>
      </c>
      <c r="D20" s="15" t="s">
        <v>50</v>
      </c>
      <c r="E20" s="16"/>
      <c r="F20" s="16"/>
      <c r="G20" s="17" t="n">
        <f aca="false">IFERROR(F20/E20,0)</f>
        <v>0</v>
      </c>
      <c r="H20" s="18" t="n">
        <f aca="false">COUNTIFS(DLRWISE!S:S,"DEGROWTH",DLRWISE!B:B,'SUMMARY-M'!B20)</f>
        <v>11</v>
      </c>
      <c r="I20" s="17" t="n">
        <f aca="false">H20/L20</f>
        <v>0.282051282051282</v>
      </c>
      <c r="J20" s="18" t="n">
        <f aca="false">COUNTIFS(DLRWISE!Y:Y,"DEGROWTH",DLRWISE!B:B,'SUMMARY-M'!B20)</f>
        <v>12</v>
      </c>
      <c r="K20" s="17" t="n">
        <f aca="false">J20/$L20</f>
        <v>0.307692307692308</v>
      </c>
      <c r="L20" s="18" t="n">
        <f aca="false">COUNTIFS(DLRWISE!B:B,'SUMMARY-M'!B20)</f>
        <v>39</v>
      </c>
      <c r="M20" s="18" t="n">
        <f aca="false">COUNTIFS(DLRWISE!B:B,'SUMMARY-M'!B20,DLRWISE!H:H,DLRWISE!$H$2)</f>
        <v>0</v>
      </c>
      <c r="N20" s="18" t="n">
        <f aca="false">COUNTIFS(DLRWISE!G:G,DLRWISE!$G$2,DLRWISE!B:B,'SUMMARY-M'!B20)</f>
        <v>36</v>
      </c>
      <c r="O20" s="18" t="n">
        <f aca="false">COUNTIFS(DLRWISE!B:B,'SUMMARY-M'!B20,DLRWISE!K:K,"&lt;="&amp;0)</f>
        <v>6</v>
      </c>
      <c r="P20" s="17" t="n">
        <f aca="false">O20/L20</f>
        <v>0.153846153846154</v>
      </c>
      <c r="Q20" s="18" t="n">
        <f aca="false">SUMIF(DLRWISE!B:B,'SUMMARY-M'!B20,DLRWISE!Z:Z)</f>
        <v>1</v>
      </c>
      <c r="R20" s="19" t="n">
        <f aca="false">O20-Q20</f>
        <v>5</v>
      </c>
      <c r="S20" s="19" t="n">
        <f aca="false">COUNTIFS(DLRWISE!B:B,'SUMMARY-M'!B20,DLRWISE!K:K,0,DLRWISE!N:N,"&lt;"&amp;30)</f>
        <v>5</v>
      </c>
      <c r="T20" s="19" t="n">
        <f aca="false">O20-S20</f>
        <v>1</v>
      </c>
      <c r="U20" s="14"/>
      <c r="V20" s="14"/>
      <c r="W20" s="14"/>
      <c r="X20" s="14"/>
      <c r="Y20" s="14"/>
      <c r="Z20" s="14"/>
    </row>
    <row r="21" customFormat="false" ht="14.25" hidden="false" customHeight="true" outlineLevel="0" collapsed="false">
      <c r="A21" s="14"/>
      <c r="B21" s="15" t="s">
        <v>51</v>
      </c>
      <c r="C21" s="15" t="s">
        <v>49</v>
      </c>
      <c r="D21" s="15" t="s">
        <v>50</v>
      </c>
      <c r="E21" s="16"/>
      <c r="F21" s="16"/>
      <c r="G21" s="17" t="n">
        <f aca="false">IFERROR(F21/E21,0)</f>
        <v>0</v>
      </c>
      <c r="H21" s="18" t="n">
        <f aca="false">COUNTIFS(DLRWISE!S:S,"DEGROWTH",DLRWISE!B:B,'SUMMARY-M'!B21)</f>
        <v>2</v>
      </c>
      <c r="I21" s="17" t="n">
        <f aca="false">H21/L21</f>
        <v>0.222222222222222</v>
      </c>
      <c r="J21" s="18" t="n">
        <f aca="false">COUNTIFS(DLRWISE!Y:Y,"DEGROWTH",DLRWISE!B:B,'SUMMARY-M'!B21)</f>
        <v>5</v>
      </c>
      <c r="K21" s="17" t="n">
        <f aca="false">J21/$L21</f>
        <v>0.555555555555556</v>
      </c>
      <c r="L21" s="18" t="n">
        <f aca="false">COUNTIFS(DLRWISE!B:B,'SUMMARY-M'!B21)</f>
        <v>9</v>
      </c>
      <c r="M21" s="18" t="n">
        <f aca="false">COUNTIFS(DLRWISE!B:B,'SUMMARY-M'!B21,DLRWISE!H:H,DLRWISE!$H$2)</f>
        <v>0</v>
      </c>
      <c r="N21" s="18" t="n">
        <f aca="false">COUNTIFS(DLRWISE!G:G,DLRWISE!$G$2,DLRWISE!B:B,'SUMMARY-M'!B21)</f>
        <v>9</v>
      </c>
      <c r="O21" s="18" t="n">
        <f aca="false">COUNTIFS(DLRWISE!B:B,'SUMMARY-M'!B21,DLRWISE!K:K,"&lt;="&amp;0)</f>
        <v>2</v>
      </c>
      <c r="P21" s="17" t="n">
        <f aca="false">O21/L21</f>
        <v>0.222222222222222</v>
      </c>
      <c r="Q21" s="18" t="n">
        <f aca="false">SUMIF(DLRWISE!B:B,'SUMMARY-M'!B21,DLRWISE!Z:Z)</f>
        <v>4</v>
      </c>
      <c r="R21" s="19" t="n">
        <f aca="false">O21-Q21</f>
        <v>-2</v>
      </c>
      <c r="S21" s="19" t="n">
        <f aca="false">COUNTIFS(DLRWISE!B:B,'SUMMARY-M'!B21,DLRWISE!K:K,0,DLRWISE!N:N,"&lt;"&amp;30)</f>
        <v>1</v>
      </c>
      <c r="T21" s="19" t="n">
        <f aca="false">O21-S21</f>
        <v>1</v>
      </c>
      <c r="U21" s="14"/>
      <c r="V21" s="14"/>
      <c r="W21" s="14"/>
      <c r="X21" s="14"/>
      <c r="Y21" s="14"/>
      <c r="Z21" s="14"/>
    </row>
    <row r="22" customFormat="false" ht="14.25" hidden="false" customHeight="true" outlineLevel="0" collapsed="false">
      <c r="A22" s="1"/>
      <c r="B22" s="20" t="s">
        <v>52</v>
      </c>
      <c r="C22" s="20" t="s">
        <v>53</v>
      </c>
      <c r="D22" s="20" t="s">
        <v>54</v>
      </c>
      <c r="E22" s="21"/>
      <c r="F22" s="21"/>
      <c r="G22" s="22" t="n">
        <f aca="false">IFERROR(F22/E22,0)</f>
        <v>0</v>
      </c>
      <c r="H22" s="23" t="n">
        <f aca="false">COUNTIFS(DLRWISE!S:S,"DEGROWTH",DLRWISE!B:B,'SUMMARY-M'!B22)</f>
        <v>28</v>
      </c>
      <c r="I22" s="22" t="n">
        <f aca="false">H22/L22</f>
        <v>0.571428571428571</v>
      </c>
      <c r="J22" s="23" t="n">
        <f aca="false">COUNTIFS(DLRWISE!Y:Y,"DEGROWTH",DLRWISE!B:B,'SUMMARY-M'!B22)</f>
        <v>22</v>
      </c>
      <c r="K22" s="22" t="n">
        <f aca="false">J22/$L22</f>
        <v>0.448979591836735</v>
      </c>
      <c r="L22" s="23" t="n">
        <f aca="false">COUNTIFS(DLRWISE!B:B,'SUMMARY-M'!B22)</f>
        <v>49</v>
      </c>
      <c r="M22" s="23" t="n">
        <f aca="false">COUNTIFS(DLRWISE!B:B,'SUMMARY-M'!B22,DLRWISE!H:H,DLRWISE!$H$2)</f>
        <v>0</v>
      </c>
      <c r="N22" s="23" t="n">
        <f aca="false">COUNTIFS(DLRWISE!G:G,DLRWISE!$G$2,DLRWISE!B:B,'SUMMARY-M'!B22)</f>
        <v>42</v>
      </c>
      <c r="O22" s="23" t="n">
        <f aca="false">COUNTIFS(DLRWISE!B:B,'SUMMARY-M'!B22,DLRWISE!K:K,"&lt;="&amp;0)</f>
        <v>9</v>
      </c>
      <c r="P22" s="22" t="n">
        <f aca="false">O22/L22</f>
        <v>0.183673469387755</v>
      </c>
      <c r="Q22" s="23" t="n">
        <f aca="false">SUMIF(DLRWISE!B:B,'SUMMARY-M'!B22,DLRWISE!Z:Z)</f>
        <v>5</v>
      </c>
      <c r="R22" s="24" t="n">
        <f aca="false">O22-Q22</f>
        <v>4</v>
      </c>
      <c r="S22" s="24" t="n">
        <f aca="false">COUNTIFS(DLRWISE!B:B,'SUMMARY-M'!B22,DLRWISE!K:K,0,DLRWISE!N:N,"&lt;"&amp;30)</f>
        <v>6</v>
      </c>
      <c r="T22" s="24" t="n">
        <f aca="false">O22-S22</f>
        <v>3</v>
      </c>
      <c r="U22" s="1"/>
      <c r="V22" s="1"/>
      <c r="W22" s="1"/>
      <c r="X22" s="1"/>
      <c r="Y22" s="1"/>
      <c r="Z22" s="1"/>
    </row>
    <row r="23" customFormat="false" ht="14.25" hidden="false" customHeight="true" outlineLevel="0" collapsed="false">
      <c r="A23" s="1"/>
      <c r="B23" s="20" t="s">
        <v>55</v>
      </c>
      <c r="C23" s="20" t="s">
        <v>56</v>
      </c>
      <c r="D23" s="20" t="s">
        <v>54</v>
      </c>
      <c r="E23" s="21"/>
      <c r="F23" s="21"/>
      <c r="G23" s="22" t="n">
        <f aca="false">IFERROR(F23/E23,0)</f>
        <v>0</v>
      </c>
      <c r="H23" s="23" t="n">
        <f aca="false">COUNTIFS(DLRWISE!S:S,"DEGROWTH",DLRWISE!B:B,'SUMMARY-M'!B23)</f>
        <v>16</v>
      </c>
      <c r="I23" s="22" t="n">
        <f aca="false">H23/L23</f>
        <v>0.5</v>
      </c>
      <c r="J23" s="23" t="n">
        <f aca="false">COUNTIFS(DLRWISE!Y:Y,"DEGROWTH",DLRWISE!B:B,'SUMMARY-M'!B23)</f>
        <v>15</v>
      </c>
      <c r="K23" s="22" t="n">
        <f aca="false">J23/$L23</f>
        <v>0.46875</v>
      </c>
      <c r="L23" s="23" t="n">
        <f aca="false">COUNTIFS(DLRWISE!B:B,'SUMMARY-M'!B23)</f>
        <v>32</v>
      </c>
      <c r="M23" s="23" t="n">
        <f aca="false">COUNTIFS(DLRWISE!B:B,'SUMMARY-M'!B23,DLRWISE!H:H,DLRWISE!$H$2)</f>
        <v>0</v>
      </c>
      <c r="N23" s="23" t="n">
        <f aca="false">COUNTIFS(DLRWISE!G:G,DLRWISE!$G$2,DLRWISE!B:B,'SUMMARY-M'!B23)</f>
        <v>29</v>
      </c>
      <c r="O23" s="23" t="n">
        <f aca="false">COUNTIFS(DLRWISE!B:B,'SUMMARY-M'!B23,DLRWISE!K:K,"&lt;="&amp;0)</f>
        <v>9</v>
      </c>
      <c r="P23" s="22" t="n">
        <f aca="false">O23/L23</f>
        <v>0.28125</v>
      </c>
      <c r="Q23" s="23" t="n">
        <f aca="false">SUMIF(DLRWISE!B:B,'SUMMARY-M'!B23,DLRWISE!Z:Z)</f>
        <v>5</v>
      </c>
      <c r="R23" s="24" t="n">
        <f aca="false">O23-Q23</f>
        <v>4</v>
      </c>
      <c r="S23" s="24" t="n">
        <f aca="false">COUNTIFS(DLRWISE!B:B,'SUMMARY-M'!B23,DLRWISE!K:K,0,DLRWISE!N:N,"&lt;"&amp;30)</f>
        <v>6</v>
      </c>
      <c r="T23" s="24" t="n">
        <f aca="false">O23-S23</f>
        <v>3</v>
      </c>
      <c r="U23" s="1"/>
      <c r="V23" s="1"/>
      <c r="W23" s="1"/>
      <c r="X23" s="1"/>
      <c r="Y23" s="1"/>
      <c r="Z23" s="1"/>
    </row>
    <row r="24" customFormat="false" ht="14.25" hidden="false" customHeight="true" outlineLevel="0" collapsed="false">
      <c r="A24" s="14"/>
      <c r="B24" s="25" t="s">
        <v>57</v>
      </c>
      <c r="C24" s="25"/>
      <c r="D24" s="25"/>
      <c r="E24" s="26" t="n">
        <f aca="false">SUM(E4:E23)</f>
        <v>0</v>
      </c>
      <c r="F24" s="26" t="n">
        <f aca="false">SUM(F4:F23)</f>
        <v>0</v>
      </c>
      <c r="G24" s="27" t="e">
        <f aca="false">F24/E24</f>
        <v>#DIV/0!</v>
      </c>
      <c r="H24" s="26" t="n">
        <f aca="false">SUM(H4:H23)</f>
        <v>248</v>
      </c>
      <c r="I24" s="27" t="n">
        <f aca="false">H24/L24</f>
        <v>0.407224958949097</v>
      </c>
      <c r="J24" s="28" t="n">
        <f aca="false">SUM(J4:J23)</f>
        <v>259</v>
      </c>
      <c r="K24" s="27" t="n">
        <f aca="false">J24/$L24</f>
        <v>0.425287356321839</v>
      </c>
      <c r="L24" s="28" t="n">
        <f aca="false">SUM(L4:L23)</f>
        <v>609</v>
      </c>
      <c r="M24" s="28" t="n">
        <f aca="false">SUM(M4:M23)</f>
        <v>0</v>
      </c>
      <c r="N24" s="28" t="n">
        <f aca="false">SUM(N4:N23)</f>
        <v>565</v>
      </c>
      <c r="O24" s="28" t="n">
        <f aca="false">SUM(O4:O23)</f>
        <v>100</v>
      </c>
      <c r="P24" s="27" t="n">
        <f aca="false">O24/L24</f>
        <v>0.164203612479475</v>
      </c>
      <c r="Q24" s="28" t="n">
        <f aca="false">SUM(Q4:Q23)</f>
        <v>63</v>
      </c>
      <c r="R24" s="29" t="n">
        <f aca="false">O24-Q24</f>
        <v>37</v>
      </c>
      <c r="S24" s="28" t="n">
        <f aca="false">SUM(S4:S23)</f>
        <v>74</v>
      </c>
      <c r="T24" s="29" t="n">
        <f aca="false">O24-S24</f>
        <v>26</v>
      </c>
      <c r="U24" s="14"/>
      <c r="V24" s="14"/>
      <c r="W24" s="14"/>
      <c r="X24" s="14"/>
      <c r="Y24" s="14"/>
      <c r="Z24" s="14"/>
    </row>
    <row r="25" customFormat="false" ht="14.25" hidden="false" customHeight="true" outlineLevel="0" collapsed="false">
      <c r="A25" s="1"/>
      <c r="B25" s="20" t="s">
        <v>58</v>
      </c>
      <c r="C25" s="20" t="s">
        <v>59</v>
      </c>
      <c r="D25" s="20" t="s">
        <v>60</v>
      </c>
      <c r="E25" s="21"/>
      <c r="F25" s="21"/>
      <c r="G25" s="22" t="n">
        <f aca="false">IFERROR(F25/E25,0)</f>
        <v>0</v>
      </c>
      <c r="H25" s="23" t="n">
        <f aca="false">COUNTIFS(DLRWISE!S:S,"DEGROWTH",DLRWISE!B:B,'SUMMARY-M'!B25)</f>
        <v>25</v>
      </c>
      <c r="I25" s="22" t="n">
        <f aca="false">H25/L25</f>
        <v>0.5</v>
      </c>
      <c r="J25" s="23" t="n">
        <f aca="false">COUNTIFS(DLRWISE!Y:Y,"DEGROWTH",DLRWISE!B:B,'SUMMARY-M'!B25)</f>
        <v>23</v>
      </c>
      <c r="K25" s="22" t="n">
        <f aca="false">J25/$L25</f>
        <v>0.46</v>
      </c>
      <c r="L25" s="23" t="n">
        <f aca="false">COUNTIFS(DLRWISE!B:B,'SUMMARY-M'!B25)</f>
        <v>50</v>
      </c>
      <c r="M25" s="23" t="n">
        <f aca="false">COUNTIFS(DLRWISE!B:B,'SUMMARY-M'!B25,DLRWISE!H:H,DLRWISE!$H$2)</f>
        <v>0</v>
      </c>
      <c r="N25" s="23" t="n">
        <f aca="false">COUNTIFS(DLRWISE!G:G,DLRWISE!$G$2,DLRWISE!B:B,'SUMMARY-M'!B25)</f>
        <v>45</v>
      </c>
      <c r="O25" s="23" t="n">
        <f aca="false">COUNTIFS(DLRWISE!B:B,'SUMMARY-M'!B25,DLRWISE!K:K,"&lt;="&amp;0)</f>
        <v>7</v>
      </c>
      <c r="P25" s="22" t="n">
        <f aca="false">O25/L25</f>
        <v>0.14</v>
      </c>
      <c r="Q25" s="23" t="n">
        <f aca="false">SUMIF(DLRWISE!B:B,'SUMMARY-M'!B25,DLRWISE!Z:Z)</f>
        <v>3</v>
      </c>
      <c r="R25" s="24" t="n">
        <f aca="false">O25-Q25</f>
        <v>4</v>
      </c>
      <c r="S25" s="24" t="n">
        <f aca="false">COUNTIFS(DLRWISE!B:B,'SUMMARY-M'!B25,DLRWISE!K:K,0,DLRWISE!N:N,"&lt;"&amp;30)</f>
        <v>7</v>
      </c>
      <c r="T25" s="24" t="n">
        <f aca="false">O25-S25</f>
        <v>0</v>
      </c>
      <c r="U25" s="1"/>
      <c r="V25" s="1"/>
      <c r="W25" s="1"/>
      <c r="X25" s="1"/>
      <c r="Y25" s="1"/>
      <c r="Z25" s="1"/>
    </row>
    <row r="26" customFormat="false" ht="14.25" hidden="false" customHeight="true" outlineLevel="0" collapsed="false">
      <c r="A26" s="1"/>
      <c r="B26" s="20" t="s">
        <v>61</v>
      </c>
      <c r="C26" s="20" t="s">
        <v>59</v>
      </c>
      <c r="D26" s="20" t="s">
        <v>60</v>
      </c>
      <c r="E26" s="21"/>
      <c r="F26" s="21"/>
      <c r="G26" s="22" t="n">
        <f aca="false">IFERROR(F26/E26,0)</f>
        <v>0</v>
      </c>
      <c r="H26" s="23" t="n">
        <f aca="false">COUNTIFS(DLRWISE!S:S,"DEGROWTH",DLRWISE!B:B,'SUMMARY-M'!B26)</f>
        <v>21</v>
      </c>
      <c r="I26" s="22" t="n">
        <f aca="false">H26/L26</f>
        <v>0.388888888888889</v>
      </c>
      <c r="J26" s="23" t="n">
        <f aca="false">COUNTIFS(DLRWISE!Y:Y,"DEGROWTH",DLRWISE!B:B,'SUMMARY-M'!B26)</f>
        <v>25</v>
      </c>
      <c r="K26" s="22" t="n">
        <f aca="false">J26/$L26</f>
        <v>0.462962962962963</v>
      </c>
      <c r="L26" s="23" t="n">
        <f aca="false">COUNTIFS(DLRWISE!B:B,'SUMMARY-M'!B26)</f>
        <v>54</v>
      </c>
      <c r="M26" s="23" t="n">
        <f aca="false">COUNTIFS(DLRWISE!B:B,'SUMMARY-M'!B26,DLRWISE!H:H,DLRWISE!$H$2)</f>
        <v>0</v>
      </c>
      <c r="N26" s="23" t="n">
        <f aca="false">COUNTIFS(DLRWISE!G:G,DLRWISE!$G$2,DLRWISE!B:B,'SUMMARY-M'!B26)</f>
        <v>52</v>
      </c>
      <c r="O26" s="23" t="n">
        <f aca="false">COUNTIFS(DLRWISE!B:B,'SUMMARY-M'!B26,DLRWISE!K:K,"&lt;="&amp;0)</f>
        <v>6</v>
      </c>
      <c r="P26" s="22" t="n">
        <f aca="false">O26/L26</f>
        <v>0.111111111111111</v>
      </c>
      <c r="Q26" s="23" t="n">
        <f aca="false">SUMIF(DLRWISE!B:B,'SUMMARY-M'!B26,DLRWISE!Z:Z)</f>
        <v>6</v>
      </c>
      <c r="R26" s="24" t="n">
        <f aca="false">O26-Q26</f>
        <v>0</v>
      </c>
      <c r="S26" s="24" t="n">
        <f aca="false">COUNTIFS(DLRWISE!B:B,'SUMMARY-M'!B26,DLRWISE!K:K,0,DLRWISE!N:N,"&lt;"&amp;30)</f>
        <v>6</v>
      </c>
      <c r="T26" s="24" t="n">
        <f aca="false">O26-S26</f>
        <v>0</v>
      </c>
      <c r="U26" s="1"/>
      <c r="V26" s="1"/>
      <c r="W26" s="1"/>
      <c r="X26" s="1"/>
      <c r="Y26" s="1"/>
      <c r="Z26" s="1"/>
    </row>
    <row r="27" customFormat="false" ht="14.25" hidden="false" customHeight="true" outlineLevel="0" collapsed="false">
      <c r="A27" s="14"/>
      <c r="B27" s="15" t="s">
        <v>62</v>
      </c>
      <c r="C27" s="15" t="s">
        <v>63</v>
      </c>
      <c r="D27" s="15" t="s">
        <v>60</v>
      </c>
      <c r="E27" s="16"/>
      <c r="F27" s="16"/>
      <c r="G27" s="17" t="n">
        <f aca="false">IFERROR(F27/E27,0)</f>
        <v>0</v>
      </c>
      <c r="H27" s="18" t="n">
        <f aca="false">COUNTIFS(DLRWISE!S:S,"DEGROWTH",DLRWISE!B:B,'SUMMARY-M'!B27)</f>
        <v>27</v>
      </c>
      <c r="I27" s="17" t="n">
        <f aca="false">H27/L27</f>
        <v>0.5</v>
      </c>
      <c r="J27" s="18" t="n">
        <f aca="false">COUNTIFS(DLRWISE!Y:Y,"DEGROWTH",DLRWISE!B:B,'SUMMARY-M'!B27)</f>
        <v>22</v>
      </c>
      <c r="K27" s="17" t="n">
        <f aca="false">J27/$L27</f>
        <v>0.407407407407407</v>
      </c>
      <c r="L27" s="18" t="n">
        <f aca="false">COUNTIFS(DLRWISE!B:B,'SUMMARY-M'!B27)</f>
        <v>54</v>
      </c>
      <c r="M27" s="18" t="n">
        <f aca="false">COUNTIFS(DLRWISE!B:B,'SUMMARY-M'!B27,DLRWISE!H:H,DLRWISE!$H$2)</f>
        <v>0</v>
      </c>
      <c r="N27" s="18" t="n">
        <f aca="false">COUNTIFS(DLRWISE!G:G,DLRWISE!$G$2,DLRWISE!B:B,'SUMMARY-M'!B27)</f>
        <v>45</v>
      </c>
      <c r="O27" s="18" t="n">
        <f aca="false">COUNTIFS(DLRWISE!B:B,'SUMMARY-M'!B27,DLRWISE!K:K,"&lt;="&amp;0)</f>
        <v>13</v>
      </c>
      <c r="P27" s="17" t="n">
        <f aca="false">O27/L27</f>
        <v>0.240740740740741</v>
      </c>
      <c r="Q27" s="18" t="n">
        <f aca="false">SUMIF(DLRWISE!B:B,'SUMMARY-M'!B27,DLRWISE!Z:Z)</f>
        <v>15</v>
      </c>
      <c r="R27" s="19" t="n">
        <f aca="false">O27-Q27</f>
        <v>-2</v>
      </c>
      <c r="S27" s="19" t="n">
        <f aca="false">COUNTIFS(DLRWISE!B:B,'SUMMARY-M'!B27,DLRWISE!K:K,0,DLRWISE!N:N,"&lt;"&amp;30)</f>
        <v>13</v>
      </c>
      <c r="T27" s="19" t="n">
        <f aca="false">O27-S27</f>
        <v>0</v>
      </c>
      <c r="U27" s="14"/>
      <c r="V27" s="14"/>
      <c r="W27" s="14"/>
      <c r="X27" s="14"/>
      <c r="Y27" s="14"/>
      <c r="Z27" s="14"/>
    </row>
    <row r="28" customFormat="false" ht="14.25" hidden="false" customHeight="true" outlineLevel="0" collapsed="false">
      <c r="A28" s="1"/>
      <c r="B28" s="20" t="s">
        <v>64</v>
      </c>
      <c r="C28" s="20" t="s">
        <v>63</v>
      </c>
      <c r="D28" s="20" t="s">
        <v>60</v>
      </c>
      <c r="E28" s="21"/>
      <c r="F28" s="21"/>
      <c r="G28" s="22" t="n">
        <f aca="false">IFERROR(F28/E28,0)</f>
        <v>0</v>
      </c>
      <c r="H28" s="23" t="n">
        <f aca="false">COUNTIFS(DLRWISE!S:S,"DEGROWTH",DLRWISE!B:B,'SUMMARY-M'!B28)</f>
        <v>2</v>
      </c>
      <c r="I28" s="22" t="n">
        <f aca="false">H28/L28</f>
        <v>0.105263157894737</v>
      </c>
      <c r="J28" s="23" t="n">
        <f aca="false">COUNTIFS(DLRWISE!Y:Y,"DEGROWTH",DLRWISE!B:B,'SUMMARY-M'!B28)</f>
        <v>6</v>
      </c>
      <c r="K28" s="22" t="n">
        <f aca="false">J28/$L28</f>
        <v>0.315789473684211</v>
      </c>
      <c r="L28" s="23" t="n">
        <f aca="false">COUNTIFS(DLRWISE!B:B,'SUMMARY-M'!B28)</f>
        <v>19</v>
      </c>
      <c r="M28" s="23" t="n">
        <f aca="false">COUNTIFS(DLRWISE!B:B,'SUMMARY-M'!B28,DLRWISE!H:H,DLRWISE!$H$2)</f>
        <v>0</v>
      </c>
      <c r="N28" s="23" t="n">
        <f aca="false">COUNTIFS(DLRWISE!G:G,DLRWISE!$G$2,DLRWISE!B:B,'SUMMARY-M'!B28)</f>
        <v>19</v>
      </c>
      <c r="O28" s="23" t="n">
        <f aca="false">COUNTIFS(DLRWISE!B:B,'SUMMARY-M'!B28,DLRWISE!K:K,"&lt;="&amp;0)</f>
        <v>1</v>
      </c>
      <c r="P28" s="22" t="n">
        <f aca="false">O28/L28</f>
        <v>0.0526315789473684</v>
      </c>
      <c r="Q28" s="23" t="n">
        <f aca="false">SUMIF(DLRWISE!B:B,'SUMMARY-M'!B28,DLRWISE!Z:Z)</f>
        <v>0</v>
      </c>
      <c r="R28" s="24" t="n">
        <f aca="false">O28-Q28</f>
        <v>1</v>
      </c>
      <c r="S28" s="24" t="n">
        <f aca="false">COUNTIFS(DLRWISE!B:B,'SUMMARY-M'!B28,DLRWISE!K:K,0,DLRWISE!N:N,"&lt;"&amp;30)</f>
        <v>1</v>
      </c>
      <c r="T28" s="24" t="n">
        <f aca="false">O28-S28</f>
        <v>0</v>
      </c>
      <c r="U28" s="1"/>
      <c r="V28" s="1"/>
      <c r="W28" s="1"/>
      <c r="X28" s="1"/>
      <c r="Y28" s="1"/>
      <c r="Z28" s="1"/>
    </row>
    <row r="29" customFormat="false" ht="14.25" hidden="false" customHeight="true" outlineLevel="0" collapsed="false">
      <c r="A29" s="14"/>
      <c r="B29" s="15" t="s">
        <v>65</v>
      </c>
      <c r="C29" s="15" t="s">
        <v>66</v>
      </c>
      <c r="D29" s="15" t="s">
        <v>60</v>
      </c>
      <c r="E29" s="16"/>
      <c r="F29" s="16"/>
      <c r="G29" s="17" t="n">
        <f aca="false">IFERROR(F29/E29,0)</f>
        <v>0</v>
      </c>
      <c r="H29" s="18" t="n">
        <f aca="false">COUNTIFS(DLRWISE!S:S,"DEGROWTH",DLRWISE!B:B,'SUMMARY-M'!B29)</f>
        <v>23</v>
      </c>
      <c r="I29" s="17" t="n">
        <f aca="false">H29/L29</f>
        <v>0.377049180327869</v>
      </c>
      <c r="J29" s="18" t="n">
        <f aca="false">COUNTIFS(DLRWISE!Y:Y,"DEGROWTH",DLRWISE!B:B,'SUMMARY-M'!B29)</f>
        <v>31</v>
      </c>
      <c r="K29" s="17" t="n">
        <f aca="false">J29/$L29</f>
        <v>0.508196721311475</v>
      </c>
      <c r="L29" s="18" t="n">
        <f aca="false">COUNTIFS(DLRWISE!B:B,'SUMMARY-M'!B29)</f>
        <v>61</v>
      </c>
      <c r="M29" s="18" t="n">
        <f aca="false">COUNTIFS(DLRWISE!B:B,'SUMMARY-M'!B29,DLRWISE!H:H,DLRWISE!$H$2)</f>
        <v>0</v>
      </c>
      <c r="N29" s="18" t="n">
        <f aca="false">COUNTIFS(DLRWISE!G:G,DLRWISE!$G$2,DLRWISE!B:B,'SUMMARY-M'!B29)</f>
        <v>59</v>
      </c>
      <c r="O29" s="18" t="n">
        <f aca="false">COUNTIFS(DLRWISE!B:B,'SUMMARY-M'!B29,DLRWISE!K:K,"&lt;="&amp;0)</f>
        <v>3</v>
      </c>
      <c r="P29" s="17" t="n">
        <f aca="false">O29/L29</f>
        <v>0.0491803278688525</v>
      </c>
      <c r="Q29" s="18" t="n">
        <f aca="false">SUMIF(DLRWISE!B:B,'SUMMARY-M'!B29,DLRWISE!Z:Z)</f>
        <v>5</v>
      </c>
      <c r="R29" s="19" t="n">
        <f aca="false">O29-Q29</f>
        <v>-2</v>
      </c>
      <c r="S29" s="19" t="n">
        <f aca="false">COUNTIFS(DLRWISE!B:B,'SUMMARY-M'!B29,DLRWISE!K:K,0,DLRWISE!N:N,"&lt;"&amp;30)</f>
        <v>2</v>
      </c>
      <c r="T29" s="19" t="n">
        <f aca="false">O29-S29</f>
        <v>1</v>
      </c>
      <c r="U29" s="14"/>
      <c r="V29" s="14"/>
      <c r="W29" s="14"/>
      <c r="X29" s="14"/>
      <c r="Y29" s="14"/>
      <c r="Z29" s="14"/>
    </row>
    <row r="30" customFormat="false" ht="14.25" hidden="false" customHeight="true" outlineLevel="0" collapsed="false">
      <c r="A30" s="1"/>
      <c r="B30" s="20" t="s">
        <v>67</v>
      </c>
      <c r="C30" s="20" t="s">
        <v>68</v>
      </c>
      <c r="D30" s="20" t="s">
        <v>60</v>
      </c>
      <c r="E30" s="21"/>
      <c r="F30" s="21"/>
      <c r="G30" s="22" t="n">
        <f aca="false">IFERROR(F30/E30,0)</f>
        <v>0</v>
      </c>
      <c r="H30" s="23" t="n">
        <f aca="false">COUNTIFS(DLRWISE!S:S,"DEGROWTH",DLRWISE!B:B,'SUMMARY-M'!B30)</f>
        <v>18</v>
      </c>
      <c r="I30" s="22" t="n">
        <f aca="false">H30/L30</f>
        <v>0.382978723404255</v>
      </c>
      <c r="J30" s="23" t="n">
        <f aca="false">COUNTIFS(DLRWISE!Y:Y,"DEGROWTH",DLRWISE!B:B,'SUMMARY-M'!B30)</f>
        <v>20</v>
      </c>
      <c r="K30" s="22" t="n">
        <f aca="false">J30/$L30</f>
        <v>0.425531914893617</v>
      </c>
      <c r="L30" s="23" t="n">
        <f aca="false">COUNTIFS(DLRWISE!B:B,'SUMMARY-M'!B30)</f>
        <v>47</v>
      </c>
      <c r="M30" s="23" t="n">
        <f aca="false">COUNTIFS(DLRWISE!B:B,'SUMMARY-M'!B30,DLRWISE!H:H,DLRWISE!$H$2)</f>
        <v>0</v>
      </c>
      <c r="N30" s="23" t="n">
        <f aca="false">COUNTIFS(DLRWISE!G:G,DLRWISE!$G$2,DLRWISE!B:B,'SUMMARY-M'!B30)</f>
        <v>45</v>
      </c>
      <c r="O30" s="23" t="n">
        <f aca="false">COUNTIFS(DLRWISE!B:B,'SUMMARY-M'!B30,DLRWISE!K:K,"&lt;="&amp;0)</f>
        <v>7</v>
      </c>
      <c r="P30" s="22" t="n">
        <f aca="false">O30/L30</f>
        <v>0.148936170212766</v>
      </c>
      <c r="Q30" s="23" t="n">
        <f aca="false">SUMIF(DLRWISE!B:B,'SUMMARY-M'!B30,DLRWISE!Z:Z)</f>
        <v>6</v>
      </c>
      <c r="R30" s="24" t="n">
        <f aca="false">O30-Q30</f>
        <v>1</v>
      </c>
      <c r="S30" s="24" t="n">
        <f aca="false">COUNTIFS(DLRWISE!B:B,'SUMMARY-M'!B30,DLRWISE!K:K,0,DLRWISE!N:N,"&lt;"&amp;30)</f>
        <v>5</v>
      </c>
      <c r="T30" s="24" t="n">
        <f aca="false">O30-S30</f>
        <v>2</v>
      </c>
      <c r="U30" s="1"/>
      <c r="V30" s="1"/>
      <c r="W30" s="1"/>
      <c r="X30" s="1"/>
      <c r="Y30" s="1"/>
      <c r="Z30" s="1"/>
    </row>
    <row r="31" customFormat="false" ht="14.25" hidden="false" customHeight="true" outlineLevel="0" collapsed="false">
      <c r="A31" s="1"/>
      <c r="B31" s="20" t="s">
        <v>69</v>
      </c>
      <c r="C31" s="20" t="s">
        <v>70</v>
      </c>
      <c r="D31" s="20" t="s">
        <v>60</v>
      </c>
      <c r="E31" s="21"/>
      <c r="F31" s="21"/>
      <c r="G31" s="22" t="n">
        <f aca="false">IFERROR(F31/E31,0)</f>
        <v>0</v>
      </c>
      <c r="H31" s="23" t="n">
        <f aca="false">COUNTIFS(DLRWISE!S:S,"DEGROWTH",DLRWISE!B:B,'SUMMARY-M'!B31)</f>
        <v>23</v>
      </c>
      <c r="I31" s="22" t="n">
        <f aca="false">H31/L31</f>
        <v>0.621621621621622</v>
      </c>
      <c r="J31" s="23" t="n">
        <f aca="false">COUNTIFS(DLRWISE!Y:Y,"DEGROWTH",DLRWISE!B:B,'SUMMARY-M'!B31)</f>
        <v>0</v>
      </c>
      <c r="K31" s="22" t="n">
        <f aca="false">J31/$L31</f>
        <v>0</v>
      </c>
      <c r="L31" s="23" t="n">
        <f aca="false">COUNTIFS(DLRWISE!B:B,'SUMMARY-M'!B31)</f>
        <v>37</v>
      </c>
      <c r="M31" s="23" t="n">
        <f aca="false">COUNTIFS(DLRWISE!B:B,'SUMMARY-M'!B31,DLRWISE!H:H,DLRWISE!$H$2)</f>
        <v>0</v>
      </c>
      <c r="N31" s="23" t="n">
        <f aca="false">COUNTIFS(DLRWISE!G:G,DLRWISE!$G$2,DLRWISE!B:B,'SUMMARY-M'!B31)</f>
        <v>36</v>
      </c>
      <c r="O31" s="23" t="n">
        <f aca="false">COUNTIFS(DLRWISE!B:B,'SUMMARY-M'!B31,DLRWISE!K:K,"&lt;="&amp;0)</f>
        <v>6</v>
      </c>
      <c r="P31" s="22" t="n">
        <f aca="false">O31/L31</f>
        <v>0.162162162162162</v>
      </c>
      <c r="Q31" s="23" t="n">
        <f aca="false">SUMIF(DLRWISE!B:B,'SUMMARY-M'!B31,DLRWISE!Z:Z)</f>
        <v>5</v>
      </c>
      <c r="R31" s="24" t="n">
        <f aca="false">O31-Q31</f>
        <v>1</v>
      </c>
      <c r="S31" s="24" t="n">
        <f aca="false">COUNTIFS(DLRWISE!B:B,'SUMMARY-M'!B31,DLRWISE!K:K,0,DLRWISE!N:N,"&lt;"&amp;30)</f>
        <v>6</v>
      </c>
      <c r="T31" s="24" t="n">
        <f aca="false">O31-S31</f>
        <v>0</v>
      </c>
      <c r="U31" s="1"/>
      <c r="V31" s="1"/>
      <c r="W31" s="1"/>
      <c r="X31" s="1"/>
      <c r="Y31" s="1"/>
      <c r="Z31" s="1"/>
    </row>
    <row r="32" customFormat="false" ht="14.25" hidden="false" customHeight="true" outlineLevel="0" collapsed="false">
      <c r="A32" s="1"/>
      <c r="B32" s="20" t="s">
        <v>71</v>
      </c>
      <c r="C32" s="20" t="s">
        <v>72</v>
      </c>
      <c r="D32" s="20" t="s">
        <v>60</v>
      </c>
      <c r="E32" s="21"/>
      <c r="F32" s="21"/>
      <c r="G32" s="22" t="n">
        <f aca="false">IFERROR(F32/E32,0)</f>
        <v>0</v>
      </c>
      <c r="H32" s="23" t="n">
        <f aca="false">COUNTIFS(DLRWISE!S:S,"DEGROWTH",DLRWISE!B:B,'SUMMARY-M'!B32)</f>
        <v>12</v>
      </c>
      <c r="I32" s="22" t="n">
        <f aca="false">H32/L32</f>
        <v>0.444444444444444</v>
      </c>
      <c r="J32" s="23" t="n">
        <f aca="false">COUNTIFS(DLRWISE!Y:Y,"DEGROWTH",DLRWISE!B:B,'SUMMARY-M'!B32)</f>
        <v>17</v>
      </c>
      <c r="K32" s="22" t="n">
        <f aca="false">J32/$L32</f>
        <v>0.62962962962963</v>
      </c>
      <c r="L32" s="23" t="n">
        <f aca="false">COUNTIFS(DLRWISE!B:B,'SUMMARY-M'!B32)</f>
        <v>27</v>
      </c>
      <c r="M32" s="23" t="n">
        <f aca="false">COUNTIFS(DLRWISE!B:B,'SUMMARY-M'!B32,DLRWISE!H:H,DLRWISE!$H$2)</f>
        <v>0</v>
      </c>
      <c r="N32" s="23" t="n">
        <f aca="false">COUNTIFS(DLRWISE!G:G,DLRWISE!$G$2,DLRWISE!B:B,'SUMMARY-M'!B32)</f>
        <v>23</v>
      </c>
      <c r="O32" s="23" t="n">
        <f aca="false">COUNTIFS(DLRWISE!B:B,'SUMMARY-M'!B32,DLRWISE!K:K,"&lt;="&amp;0)</f>
        <v>7</v>
      </c>
      <c r="P32" s="22" t="n">
        <f aca="false">O32/L32</f>
        <v>0.259259259259259</v>
      </c>
      <c r="Q32" s="23" t="n">
        <f aca="false">SUMIF(DLRWISE!B:B,'SUMMARY-M'!B32,DLRWISE!Z:Z)</f>
        <v>1</v>
      </c>
      <c r="R32" s="24" t="n">
        <f aca="false">O32-Q32</f>
        <v>6</v>
      </c>
      <c r="S32" s="24" t="n">
        <f aca="false">COUNTIFS(DLRWISE!B:B,'SUMMARY-M'!B32,DLRWISE!K:K,0,DLRWISE!N:N,"&lt;"&amp;30)</f>
        <v>6</v>
      </c>
      <c r="T32" s="24" t="n">
        <f aca="false">O32-S32</f>
        <v>1</v>
      </c>
      <c r="U32" s="1"/>
      <c r="V32" s="1"/>
      <c r="W32" s="1"/>
      <c r="X32" s="1"/>
      <c r="Y32" s="1"/>
      <c r="Z32" s="1"/>
    </row>
    <row r="33" customFormat="false" ht="14.25" hidden="false" customHeight="true" outlineLevel="0" collapsed="false">
      <c r="A33" s="1"/>
      <c r="B33" s="20" t="s">
        <v>73</v>
      </c>
      <c r="C33" s="20" t="s">
        <v>72</v>
      </c>
      <c r="D33" s="20" t="s">
        <v>60</v>
      </c>
      <c r="E33" s="21"/>
      <c r="F33" s="21"/>
      <c r="G33" s="22" t="n">
        <f aca="false">IFERROR(F33/E33,0)</f>
        <v>0</v>
      </c>
      <c r="H33" s="23" t="n">
        <f aca="false">COUNTIFS(DLRWISE!S:S,"DEGROWTH",DLRWISE!B:B,'SUMMARY-M'!B33)</f>
        <v>7</v>
      </c>
      <c r="I33" s="22" t="n">
        <f aca="false">H33/L33</f>
        <v>0.411764705882353</v>
      </c>
      <c r="J33" s="23" t="n">
        <f aca="false">COUNTIFS(DLRWISE!Y:Y,"DEGROWTH",DLRWISE!B:B,'SUMMARY-M'!B33)</f>
        <v>10</v>
      </c>
      <c r="K33" s="22" t="n">
        <f aca="false">J33/$L33</f>
        <v>0.588235294117647</v>
      </c>
      <c r="L33" s="23" t="n">
        <f aca="false">COUNTIFS(DLRWISE!B:B,'SUMMARY-M'!B33)</f>
        <v>17</v>
      </c>
      <c r="M33" s="23" t="n">
        <f aca="false">COUNTIFS(DLRWISE!B:B,'SUMMARY-M'!B33,DLRWISE!H:H,DLRWISE!$H$2)</f>
        <v>0</v>
      </c>
      <c r="N33" s="23" t="n">
        <f aca="false">COUNTIFS(DLRWISE!G:G,DLRWISE!$G$2,DLRWISE!B:B,'SUMMARY-M'!B33)</f>
        <v>17</v>
      </c>
      <c r="O33" s="23" t="n">
        <f aca="false">COUNTIFS(DLRWISE!B:B,'SUMMARY-M'!B33,DLRWISE!K:K,"&lt;="&amp;0)</f>
        <v>4</v>
      </c>
      <c r="P33" s="22" t="n">
        <f aca="false">O33/L33</f>
        <v>0.235294117647059</v>
      </c>
      <c r="Q33" s="23" t="n">
        <f aca="false">SUMIF(DLRWISE!B:B,'SUMMARY-M'!B33,DLRWISE!Z:Z)</f>
        <v>1</v>
      </c>
      <c r="R33" s="24" t="n">
        <f aca="false">O33-Q33</f>
        <v>3</v>
      </c>
      <c r="S33" s="24" t="n">
        <f aca="false">COUNTIFS(DLRWISE!B:B,'SUMMARY-M'!B33,DLRWISE!K:K,0,DLRWISE!N:N,"&lt;"&amp;30)</f>
        <v>3</v>
      </c>
      <c r="T33" s="24" t="n">
        <f aca="false">O33-S33</f>
        <v>1</v>
      </c>
      <c r="U33" s="1"/>
      <c r="V33" s="1"/>
      <c r="W33" s="1"/>
      <c r="X33" s="1"/>
      <c r="Y33" s="1"/>
      <c r="Z33" s="1"/>
    </row>
    <row r="34" customFormat="false" ht="14.25" hidden="false" customHeight="true" outlineLevel="0" collapsed="false">
      <c r="A34" s="1"/>
      <c r="B34" s="20" t="s">
        <v>74</v>
      </c>
      <c r="C34" s="20" t="s">
        <v>75</v>
      </c>
      <c r="D34" s="20" t="s">
        <v>76</v>
      </c>
      <c r="E34" s="21"/>
      <c r="F34" s="21"/>
      <c r="G34" s="22" t="n">
        <f aca="false">IFERROR(F34/E34,0)</f>
        <v>0</v>
      </c>
      <c r="H34" s="23" t="n">
        <f aca="false">COUNTIFS(DLRWISE!S:S,"DEGROWTH",DLRWISE!B:B,'SUMMARY-M'!B34)</f>
        <v>32</v>
      </c>
      <c r="I34" s="22" t="n">
        <f aca="false">H34/L34</f>
        <v>0.542372881355932</v>
      </c>
      <c r="J34" s="23" t="n">
        <f aca="false">COUNTIFS(DLRWISE!Y:Y,"DEGROWTH",DLRWISE!B:B,'SUMMARY-M'!B34)</f>
        <v>29</v>
      </c>
      <c r="K34" s="22" t="n">
        <f aca="false">J34/$L34</f>
        <v>0.491525423728814</v>
      </c>
      <c r="L34" s="23" t="n">
        <f aca="false">COUNTIFS(DLRWISE!B:B,'SUMMARY-M'!B34)</f>
        <v>59</v>
      </c>
      <c r="M34" s="23" t="n">
        <f aca="false">COUNTIFS(DLRWISE!B:B,'SUMMARY-M'!B34,DLRWISE!H:H,DLRWISE!$H$2)</f>
        <v>0</v>
      </c>
      <c r="N34" s="23" t="n">
        <f aca="false">COUNTIFS(DLRWISE!G:G,DLRWISE!$G$2,DLRWISE!B:B,'SUMMARY-M'!B34)</f>
        <v>55</v>
      </c>
      <c r="O34" s="23" t="n">
        <f aca="false">COUNTIFS(DLRWISE!B:B,'SUMMARY-M'!B34,DLRWISE!K:K,"&lt;="&amp;0)</f>
        <v>8</v>
      </c>
      <c r="P34" s="22" t="n">
        <f aca="false">O34/L34</f>
        <v>0.135593220338983</v>
      </c>
      <c r="Q34" s="23" t="n">
        <f aca="false">SUMIF(DLRWISE!B:B,'SUMMARY-M'!B34,DLRWISE!Z:Z)</f>
        <v>5</v>
      </c>
      <c r="R34" s="24" t="n">
        <f aca="false">O34-Q34</f>
        <v>3</v>
      </c>
      <c r="S34" s="24" t="n">
        <f aca="false">COUNTIFS(DLRWISE!B:B,'SUMMARY-M'!B34,DLRWISE!K:K,0,DLRWISE!N:N,"&lt;"&amp;30)</f>
        <v>8</v>
      </c>
      <c r="T34" s="24" t="n">
        <f aca="false">O34-S34</f>
        <v>0</v>
      </c>
      <c r="U34" s="1"/>
      <c r="V34" s="1"/>
      <c r="W34" s="1"/>
      <c r="X34" s="1"/>
      <c r="Y34" s="1"/>
      <c r="Z34" s="1"/>
    </row>
    <row r="35" customFormat="false" ht="14.25" hidden="false" customHeight="true" outlineLevel="0" collapsed="false">
      <c r="A35" s="1"/>
      <c r="B35" s="20" t="s">
        <v>77</v>
      </c>
      <c r="C35" s="20" t="s">
        <v>75</v>
      </c>
      <c r="D35" s="20" t="s">
        <v>76</v>
      </c>
      <c r="E35" s="21"/>
      <c r="F35" s="21"/>
      <c r="G35" s="22" t="n">
        <f aca="false">IFERROR(F35/E35,0)</f>
        <v>0</v>
      </c>
      <c r="H35" s="23" t="n">
        <f aca="false">COUNTIFS(DLRWISE!S:S,"DEGROWTH",DLRWISE!B:B,'SUMMARY-M'!B35)</f>
        <v>19</v>
      </c>
      <c r="I35" s="22" t="n">
        <f aca="false">H35/L35</f>
        <v>0.487179487179487</v>
      </c>
      <c r="J35" s="23" t="n">
        <f aca="false">COUNTIFS(DLRWISE!Y:Y,"DEGROWTH",DLRWISE!B:B,'SUMMARY-M'!B35)</f>
        <v>19</v>
      </c>
      <c r="K35" s="22" t="n">
        <f aca="false">J35/$L35</f>
        <v>0.487179487179487</v>
      </c>
      <c r="L35" s="23" t="n">
        <f aca="false">COUNTIFS(DLRWISE!B:B,'SUMMARY-M'!B35)</f>
        <v>39</v>
      </c>
      <c r="M35" s="23" t="n">
        <f aca="false">COUNTIFS(DLRWISE!B:B,'SUMMARY-M'!B35,DLRWISE!H:H,DLRWISE!$H$2)</f>
        <v>0</v>
      </c>
      <c r="N35" s="23" t="n">
        <f aca="false">COUNTIFS(DLRWISE!G:G,DLRWISE!$G$2,DLRWISE!B:B,'SUMMARY-M'!B35)</f>
        <v>39</v>
      </c>
      <c r="O35" s="23" t="n">
        <f aca="false">COUNTIFS(DLRWISE!B:B,'SUMMARY-M'!B35,DLRWISE!K:K,"&lt;="&amp;0)</f>
        <v>0</v>
      </c>
      <c r="P35" s="22" t="n">
        <f aca="false">O35/L35</f>
        <v>0</v>
      </c>
      <c r="Q35" s="23" t="n">
        <f aca="false">SUMIF(DLRWISE!B:B,'SUMMARY-M'!B35,DLRWISE!Z:Z)</f>
        <v>6</v>
      </c>
      <c r="R35" s="24" t="n">
        <f aca="false">O35-Q35</f>
        <v>-6</v>
      </c>
      <c r="S35" s="24" t="n">
        <f aca="false">COUNTIFS(DLRWISE!B:B,'SUMMARY-M'!B35,DLRWISE!K:K,0,DLRWISE!N:N,"&lt;"&amp;30)</f>
        <v>0</v>
      </c>
      <c r="T35" s="24" t="n">
        <f aca="false">O35-S35</f>
        <v>0</v>
      </c>
      <c r="U35" s="1"/>
      <c r="V35" s="1"/>
      <c r="W35" s="1"/>
      <c r="X35" s="1"/>
      <c r="Y35" s="1"/>
      <c r="Z35" s="1"/>
    </row>
    <row r="36" customFormat="false" ht="14.25" hidden="false" customHeight="true" outlineLevel="0" collapsed="false">
      <c r="A36" s="1"/>
      <c r="B36" s="20" t="s">
        <v>78</v>
      </c>
      <c r="C36" s="20" t="s">
        <v>75</v>
      </c>
      <c r="D36" s="20" t="s">
        <v>76</v>
      </c>
      <c r="E36" s="21"/>
      <c r="F36" s="21"/>
      <c r="G36" s="22" t="n">
        <f aca="false">IFERROR(F36/E36,0)</f>
        <v>0</v>
      </c>
      <c r="H36" s="23" t="n">
        <f aca="false">COUNTIFS(DLRWISE!S:S,"DEGROWTH",DLRWISE!B:B,'SUMMARY-M'!B36)</f>
        <v>16</v>
      </c>
      <c r="I36" s="22" t="n">
        <f aca="false">H36/L36</f>
        <v>0.363636363636364</v>
      </c>
      <c r="J36" s="23" t="n">
        <f aca="false">COUNTIFS(DLRWISE!Y:Y,"DEGROWTH",DLRWISE!B:B,'SUMMARY-M'!B36)</f>
        <v>25</v>
      </c>
      <c r="K36" s="22" t="n">
        <f aca="false">J36/$L36</f>
        <v>0.568181818181818</v>
      </c>
      <c r="L36" s="23" t="n">
        <f aca="false">COUNTIFS(DLRWISE!B:B,'SUMMARY-M'!B36)</f>
        <v>44</v>
      </c>
      <c r="M36" s="23" t="n">
        <f aca="false">COUNTIFS(DLRWISE!B:B,'SUMMARY-M'!B36,DLRWISE!H:H,DLRWISE!$H$2)</f>
        <v>0</v>
      </c>
      <c r="N36" s="23" t="n">
        <f aca="false">COUNTIFS(DLRWISE!G:G,DLRWISE!$G$2,DLRWISE!B:B,'SUMMARY-M'!B36)</f>
        <v>41</v>
      </c>
      <c r="O36" s="23" t="n">
        <f aca="false">COUNTIFS(DLRWISE!B:B,'SUMMARY-M'!B36,DLRWISE!K:K,"&lt;="&amp;0)</f>
        <v>6</v>
      </c>
      <c r="P36" s="22" t="n">
        <f aca="false">O36/L36</f>
        <v>0.136363636363636</v>
      </c>
      <c r="Q36" s="23" t="n">
        <f aca="false">SUMIF(DLRWISE!B:B,'SUMMARY-M'!B36,DLRWISE!Z:Z)</f>
        <v>6</v>
      </c>
      <c r="R36" s="24" t="n">
        <f aca="false">O36-Q36</f>
        <v>0</v>
      </c>
      <c r="S36" s="24" t="n">
        <f aca="false">COUNTIFS(DLRWISE!B:B,'SUMMARY-M'!B36,DLRWISE!K:K,0,DLRWISE!N:N,"&lt;"&amp;30)</f>
        <v>6</v>
      </c>
      <c r="T36" s="24" t="n">
        <f aca="false">O36-S36</f>
        <v>0</v>
      </c>
      <c r="U36" s="1"/>
      <c r="V36" s="1"/>
      <c r="W36" s="1"/>
      <c r="X36" s="1"/>
      <c r="Y36" s="1"/>
      <c r="Z36" s="1"/>
    </row>
    <row r="37" customFormat="false" ht="14.25" hidden="false" customHeight="true" outlineLevel="0" collapsed="false">
      <c r="A37" s="14"/>
      <c r="B37" s="15" t="s">
        <v>79</v>
      </c>
      <c r="C37" s="15" t="s">
        <v>80</v>
      </c>
      <c r="D37" s="15" t="s">
        <v>76</v>
      </c>
      <c r="E37" s="16"/>
      <c r="F37" s="16"/>
      <c r="G37" s="17" t="n">
        <f aca="false">IFERROR(F37/E37,0)</f>
        <v>0</v>
      </c>
      <c r="H37" s="18" t="n">
        <f aca="false">COUNTIFS(DLRWISE!S:S,"DEGROWTH",DLRWISE!B:B,'SUMMARY-M'!B37)</f>
        <v>20</v>
      </c>
      <c r="I37" s="17" t="n">
        <f aca="false">H37/L37</f>
        <v>0.384615384615385</v>
      </c>
      <c r="J37" s="18" t="n">
        <f aca="false">COUNTIFS(DLRWISE!Y:Y,"DEGROWTH",DLRWISE!B:B,'SUMMARY-M'!B37)</f>
        <v>15</v>
      </c>
      <c r="K37" s="17" t="n">
        <f aca="false">J37/$L37</f>
        <v>0.288461538461538</v>
      </c>
      <c r="L37" s="18" t="n">
        <f aca="false">COUNTIFS(DLRWISE!B:B,'SUMMARY-M'!B37)</f>
        <v>52</v>
      </c>
      <c r="M37" s="18" t="n">
        <f aca="false">COUNTIFS(DLRWISE!B:B,'SUMMARY-M'!B37,DLRWISE!H:H,DLRWISE!$H$2)</f>
        <v>0</v>
      </c>
      <c r="N37" s="18" t="n">
        <f aca="false">COUNTIFS(DLRWISE!G:G,DLRWISE!$G$2,DLRWISE!B:B,'SUMMARY-M'!B37)</f>
        <v>44</v>
      </c>
      <c r="O37" s="18" t="n">
        <f aca="false">COUNTIFS(DLRWISE!B:B,'SUMMARY-M'!B37,DLRWISE!K:K,"&lt;="&amp;0)</f>
        <v>10</v>
      </c>
      <c r="P37" s="17" t="n">
        <f aca="false">O37/L37</f>
        <v>0.192307692307692</v>
      </c>
      <c r="Q37" s="18" t="n">
        <f aca="false">SUMIF(DLRWISE!B:B,'SUMMARY-M'!B37,DLRWISE!Z:Z)</f>
        <v>7</v>
      </c>
      <c r="R37" s="19" t="n">
        <f aca="false">O37-Q37</f>
        <v>3</v>
      </c>
      <c r="S37" s="19" t="n">
        <f aca="false">COUNTIFS(DLRWISE!B:B,'SUMMARY-M'!B37,DLRWISE!K:K,0,DLRWISE!N:N,"&lt;"&amp;30)</f>
        <v>9</v>
      </c>
      <c r="T37" s="19" t="n">
        <f aca="false">O37-S37</f>
        <v>1</v>
      </c>
      <c r="U37" s="14"/>
      <c r="V37" s="14"/>
      <c r="W37" s="14"/>
      <c r="X37" s="14"/>
      <c r="Y37" s="14"/>
      <c r="Z37" s="14"/>
    </row>
    <row r="38" customFormat="false" ht="14.25" hidden="false" customHeight="true" outlineLevel="0" collapsed="false">
      <c r="A38" s="14"/>
      <c r="B38" s="15" t="s">
        <v>81</v>
      </c>
      <c r="C38" s="15" t="s">
        <v>82</v>
      </c>
      <c r="D38" s="15" t="s">
        <v>76</v>
      </c>
      <c r="E38" s="16"/>
      <c r="F38" s="16"/>
      <c r="G38" s="17" t="n">
        <f aca="false">IFERROR(F38/E38,0)</f>
        <v>0</v>
      </c>
      <c r="H38" s="18" t="n">
        <f aca="false">COUNTIFS(DLRWISE!S:S,"DEGROWTH",DLRWISE!B:B,'SUMMARY-M'!B38)</f>
        <v>17</v>
      </c>
      <c r="I38" s="17" t="n">
        <f aca="false">H38/L38</f>
        <v>0.303571428571429</v>
      </c>
      <c r="J38" s="18" t="n">
        <f aca="false">COUNTIFS(DLRWISE!Y:Y,"DEGROWTH",DLRWISE!B:B,'SUMMARY-M'!B38)</f>
        <v>30</v>
      </c>
      <c r="K38" s="17" t="n">
        <f aca="false">J38/$L38</f>
        <v>0.535714285714286</v>
      </c>
      <c r="L38" s="18" t="n">
        <f aca="false">COUNTIFS(DLRWISE!B:B,'SUMMARY-M'!B38)</f>
        <v>56</v>
      </c>
      <c r="M38" s="18" t="n">
        <f aca="false">COUNTIFS(DLRWISE!B:B,'SUMMARY-M'!B38,DLRWISE!H:H,DLRWISE!$H$2)</f>
        <v>0</v>
      </c>
      <c r="N38" s="18" t="n">
        <f aca="false">COUNTIFS(DLRWISE!G:G,DLRWISE!$G$2,DLRWISE!B:B,'SUMMARY-M'!B38)</f>
        <v>49</v>
      </c>
      <c r="O38" s="18" t="n">
        <f aca="false">COUNTIFS(DLRWISE!B:B,'SUMMARY-M'!B38,DLRWISE!K:K,"&lt;="&amp;0)</f>
        <v>5</v>
      </c>
      <c r="P38" s="17" t="n">
        <f aca="false">O38/L38</f>
        <v>0.0892857142857143</v>
      </c>
      <c r="Q38" s="18" t="n">
        <f aca="false">SUMIF(DLRWISE!B:B,'SUMMARY-M'!B38,DLRWISE!Z:Z)</f>
        <v>6</v>
      </c>
      <c r="R38" s="19" t="n">
        <f aca="false">O38-Q38</f>
        <v>-1</v>
      </c>
      <c r="S38" s="19" t="n">
        <f aca="false">COUNTIFS(DLRWISE!B:B,'SUMMARY-M'!B38,DLRWISE!K:K,0,DLRWISE!N:N,"&lt;"&amp;30)</f>
        <v>5</v>
      </c>
      <c r="T38" s="19" t="n">
        <f aca="false">O38-S38</f>
        <v>0</v>
      </c>
      <c r="U38" s="14"/>
      <c r="V38" s="14"/>
      <c r="W38" s="14"/>
      <c r="X38" s="14"/>
      <c r="Y38" s="14"/>
      <c r="Z38" s="14"/>
    </row>
    <row r="39" customFormat="false" ht="14.25" hidden="false" customHeight="true" outlineLevel="0" collapsed="false">
      <c r="A39" s="14"/>
      <c r="B39" s="15" t="s">
        <v>83</v>
      </c>
      <c r="C39" s="15" t="s">
        <v>82</v>
      </c>
      <c r="D39" s="15" t="s">
        <v>76</v>
      </c>
      <c r="E39" s="16"/>
      <c r="F39" s="16"/>
      <c r="G39" s="17" t="n">
        <f aca="false">IFERROR(F39/E39,0)</f>
        <v>0</v>
      </c>
      <c r="H39" s="18" t="n">
        <f aca="false">COUNTIFS(DLRWISE!S:S,"DEGROWTH",DLRWISE!B:B,'SUMMARY-M'!B39)</f>
        <v>8</v>
      </c>
      <c r="I39" s="17" t="n">
        <f aca="false">H39/L39</f>
        <v>0.727272727272727</v>
      </c>
      <c r="J39" s="18" t="n">
        <f aca="false">COUNTIFS(DLRWISE!Y:Y,"DEGROWTH",DLRWISE!B:B,'SUMMARY-M'!B39)</f>
        <v>9</v>
      </c>
      <c r="K39" s="17" t="n">
        <f aca="false">J39/$L39</f>
        <v>0.818181818181818</v>
      </c>
      <c r="L39" s="18" t="n">
        <f aca="false">COUNTIFS(DLRWISE!B:B,'SUMMARY-M'!B39)</f>
        <v>11</v>
      </c>
      <c r="M39" s="18" t="n">
        <f aca="false">COUNTIFS(DLRWISE!B:B,'SUMMARY-M'!B39,DLRWISE!H:H,DLRWISE!$H$2)</f>
        <v>0</v>
      </c>
      <c r="N39" s="18" t="n">
        <f aca="false">COUNTIFS(DLRWISE!G:G,DLRWISE!$G$2,DLRWISE!B:B,'SUMMARY-M'!B39)</f>
        <v>10</v>
      </c>
      <c r="O39" s="18" t="n">
        <f aca="false">COUNTIFS(DLRWISE!B:B,'SUMMARY-M'!B39,DLRWISE!K:K,"&lt;="&amp;0)</f>
        <v>1</v>
      </c>
      <c r="P39" s="17" t="n">
        <f aca="false">O39/L39</f>
        <v>0.0909090909090909</v>
      </c>
      <c r="Q39" s="18" t="n">
        <f aca="false">SUMIF(DLRWISE!B:B,'SUMMARY-M'!B39,DLRWISE!Z:Z)</f>
        <v>2</v>
      </c>
      <c r="R39" s="19" t="n">
        <f aca="false">O39-Q39</f>
        <v>-1</v>
      </c>
      <c r="S39" s="19" t="n">
        <f aca="false">COUNTIFS(DLRWISE!B:B,'SUMMARY-M'!B39,DLRWISE!K:K,0,DLRWISE!N:N,"&lt;"&amp;30)</f>
        <v>1</v>
      </c>
      <c r="T39" s="19" t="n">
        <f aca="false">O39-S39</f>
        <v>0</v>
      </c>
      <c r="U39" s="14"/>
      <c r="V39" s="14"/>
      <c r="W39" s="14"/>
      <c r="X39" s="14"/>
      <c r="Y39" s="14"/>
      <c r="Z39" s="14"/>
    </row>
    <row r="40" customFormat="false" ht="14.25" hidden="false" customHeight="true" outlineLevel="0" collapsed="false">
      <c r="A40" s="14"/>
      <c r="B40" s="15" t="s">
        <v>84</v>
      </c>
      <c r="C40" s="15" t="s">
        <v>85</v>
      </c>
      <c r="D40" s="15" t="s">
        <v>76</v>
      </c>
      <c r="E40" s="16"/>
      <c r="F40" s="16"/>
      <c r="G40" s="17" t="n">
        <f aca="false">IFERROR(F40/E40,0)</f>
        <v>0</v>
      </c>
      <c r="H40" s="18" t="n">
        <f aca="false">COUNTIFS(DLRWISE!S:S,"DEGROWTH",DLRWISE!B:B,'SUMMARY-M'!B40)</f>
        <v>9</v>
      </c>
      <c r="I40" s="17" t="n">
        <f aca="false">H40/L40</f>
        <v>0.3</v>
      </c>
      <c r="J40" s="18" t="n">
        <f aca="false">COUNTIFS(DLRWISE!Y:Y,"DEGROWTH",DLRWISE!B:B,'SUMMARY-M'!B40)</f>
        <v>13</v>
      </c>
      <c r="K40" s="17" t="n">
        <f aca="false">J40/$L40</f>
        <v>0.433333333333333</v>
      </c>
      <c r="L40" s="18" t="n">
        <f aca="false">COUNTIFS(DLRWISE!B:B,'SUMMARY-M'!B40)</f>
        <v>30</v>
      </c>
      <c r="M40" s="18" t="n">
        <f aca="false">COUNTIFS(DLRWISE!B:B,'SUMMARY-M'!B40,DLRWISE!H:H,DLRWISE!$H$2)</f>
        <v>0</v>
      </c>
      <c r="N40" s="18" t="n">
        <f aca="false">COUNTIFS(DLRWISE!G:G,DLRWISE!$G$2,DLRWISE!B:B,'SUMMARY-M'!B40)</f>
        <v>29</v>
      </c>
      <c r="O40" s="18" t="n">
        <f aca="false">COUNTIFS(DLRWISE!B:B,'SUMMARY-M'!B40,DLRWISE!K:K,"&lt;="&amp;0)</f>
        <v>6</v>
      </c>
      <c r="P40" s="17" t="n">
        <f aca="false">O40/L40</f>
        <v>0.2</v>
      </c>
      <c r="Q40" s="18" t="n">
        <f aca="false">SUMIF(DLRWISE!B:B,'SUMMARY-M'!B40,DLRWISE!Z:Z)</f>
        <v>2</v>
      </c>
      <c r="R40" s="19" t="n">
        <f aca="false">O40-Q40</f>
        <v>4</v>
      </c>
      <c r="S40" s="19" t="n">
        <f aca="false">COUNTIFS(DLRWISE!B:B,'SUMMARY-M'!B40,DLRWISE!K:K,0,DLRWISE!N:N,"&lt;"&amp;30)</f>
        <v>5</v>
      </c>
      <c r="T40" s="19" t="n">
        <f aca="false">O40-S40</f>
        <v>1</v>
      </c>
      <c r="U40" s="14"/>
      <c r="V40" s="14"/>
      <c r="W40" s="14"/>
      <c r="X40" s="14"/>
      <c r="Y40" s="14"/>
      <c r="Z40" s="14"/>
    </row>
    <row r="41" customFormat="false" ht="14.25" hidden="false" customHeight="true" outlineLevel="0" collapsed="false">
      <c r="A41" s="14"/>
      <c r="B41" s="25" t="s">
        <v>86</v>
      </c>
      <c r="C41" s="25"/>
      <c r="D41" s="25"/>
      <c r="E41" s="26" t="n">
        <f aca="false">SUM(E25:E40)</f>
        <v>0</v>
      </c>
      <c r="F41" s="26" t="n">
        <f aca="false">SUM(F25:F40)</f>
        <v>0</v>
      </c>
      <c r="G41" s="27" t="e">
        <f aca="false">F41/E41</f>
        <v>#DIV/0!</v>
      </c>
      <c r="H41" s="26" t="n">
        <f aca="false">SUM(H25:H40)</f>
        <v>279</v>
      </c>
      <c r="I41" s="27" t="n">
        <f aca="false">H41/L41</f>
        <v>0.424657534246575</v>
      </c>
      <c r="J41" s="28" t="n">
        <f aca="false">SUM(J25:J40)</f>
        <v>294</v>
      </c>
      <c r="K41" s="27" t="n">
        <f aca="false">J41/$L41</f>
        <v>0.447488584474886</v>
      </c>
      <c r="L41" s="26" t="n">
        <f aca="false">SUM(L25:L40)</f>
        <v>657</v>
      </c>
      <c r="M41" s="26" t="n">
        <f aca="false">SUM(M25:M40)</f>
        <v>0</v>
      </c>
      <c r="N41" s="26" t="n">
        <f aca="false">SUM(N25:N40)</f>
        <v>608</v>
      </c>
      <c r="O41" s="26" t="n">
        <f aca="false">SUM(O25:O40)</f>
        <v>90</v>
      </c>
      <c r="P41" s="27" t="n">
        <f aca="false">O41/L41</f>
        <v>0.136986301369863</v>
      </c>
      <c r="Q41" s="26" t="n">
        <f aca="false">SUM(Q25:Q40)</f>
        <v>76</v>
      </c>
      <c r="R41" s="30" t="n">
        <f aca="false">O41-Q41</f>
        <v>14</v>
      </c>
      <c r="S41" s="26" t="n">
        <f aca="false">SUM(S25:S40)</f>
        <v>83</v>
      </c>
      <c r="T41" s="30" t="n">
        <f aca="false">O41-S41</f>
        <v>7</v>
      </c>
      <c r="U41" s="14"/>
      <c r="V41" s="14"/>
      <c r="W41" s="14"/>
      <c r="X41" s="14"/>
      <c r="Y41" s="14"/>
      <c r="Z41" s="14"/>
    </row>
    <row r="42" customFormat="false" ht="14.25" hidden="false" customHeight="true" outlineLevel="0" collapsed="false">
      <c r="A42" s="14"/>
      <c r="B42" s="25" t="s">
        <v>87</v>
      </c>
      <c r="C42" s="25"/>
      <c r="D42" s="25"/>
      <c r="E42" s="26" t="n">
        <f aca="false">E41+E24</f>
        <v>0</v>
      </c>
      <c r="F42" s="26" t="n">
        <f aca="false">F41+F24</f>
        <v>0</v>
      </c>
      <c r="G42" s="27" t="e">
        <f aca="false">F42/E42</f>
        <v>#DIV/0!</v>
      </c>
      <c r="H42" s="26" t="n">
        <f aca="false">H41+H24</f>
        <v>527</v>
      </c>
      <c r="I42" s="27" t="n">
        <f aca="false">H42/L42</f>
        <v>0.416271721958926</v>
      </c>
      <c r="J42" s="28" t="n">
        <f aca="false">J41+J24</f>
        <v>553</v>
      </c>
      <c r="K42" s="27" t="n">
        <f aca="false">J42/$L42</f>
        <v>0.436808846761453</v>
      </c>
      <c r="L42" s="26" t="n">
        <f aca="false">L41+L24</f>
        <v>1266</v>
      </c>
      <c r="M42" s="26" t="n">
        <f aca="false">M41+M24</f>
        <v>0</v>
      </c>
      <c r="N42" s="26" t="n">
        <f aca="false">N41+N24</f>
        <v>1173</v>
      </c>
      <c r="O42" s="26" t="n">
        <f aca="false">O41+O24</f>
        <v>190</v>
      </c>
      <c r="P42" s="27" t="n">
        <f aca="false">O42/L42</f>
        <v>0.150078988941548</v>
      </c>
      <c r="Q42" s="26" t="n">
        <f aca="false">Q41+Q24</f>
        <v>139</v>
      </c>
      <c r="R42" s="30" t="n">
        <f aca="false">O42-Q42</f>
        <v>51</v>
      </c>
      <c r="S42" s="26" t="n">
        <f aca="false">S41+S24</f>
        <v>157</v>
      </c>
      <c r="T42" s="30" t="n">
        <f aca="false">O42-S42</f>
        <v>33</v>
      </c>
      <c r="U42" s="14"/>
      <c r="V42" s="14"/>
      <c r="W42" s="14"/>
      <c r="X42" s="14"/>
      <c r="Y42" s="14"/>
      <c r="Z42" s="14"/>
    </row>
    <row r="43" customFormat="false" ht="14.25" hidden="false" customHeight="true" outlineLevel="0" collapsed="false">
      <c r="A43" s="1"/>
      <c r="B43" s="20" t="s">
        <v>88</v>
      </c>
      <c r="C43" s="20" t="s">
        <v>89</v>
      </c>
      <c r="D43" s="20" t="s">
        <v>90</v>
      </c>
      <c r="E43" s="21"/>
      <c r="F43" s="21"/>
      <c r="G43" s="22" t="n">
        <f aca="false">IFERROR(F43/E43,0)</f>
        <v>0</v>
      </c>
      <c r="H43" s="23" t="n">
        <f aca="false">COUNTIFS(DLRWISE!S:S,"DEGROWTH",DLRWISE!B:B,'SUMMARY-M'!B43)</f>
        <v>13</v>
      </c>
      <c r="I43" s="22" t="n">
        <f aca="false">H43/L43</f>
        <v>0.361111111111111</v>
      </c>
      <c r="J43" s="23" t="n">
        <f aca="false">COUNTIFS(DLRWISE!Y:Y,"DEGROWTH",DLRWISE!B:B,'SUMMARY-M'!B43)</f>
        <v>25</v>
      </c>
      <c r="K43" s="22" t="n">
        <f aca="false">J43/$L43</f>
        <v>0.694444444444444</v>
      </c>
      <c r="L43" s="23" t="n">
        <f aca="false">COUNTIFS(DLRWISE!B:B,'SUMMARY-M'!B43)</f>
        <v>36</v>
      </c>
      <c r="M43" s="23" t="n">
        <f aca="false">COUNTIFS(DLRWISE!B:B,'SUMMARY-M'!B43,DLRWISE!H:H,DLRWISE!$H$2)</f>
        <v>0</v>
      </c>
      <c r="N43" s="23" t="n">
        <f aca="false">COUNTIFS(DLRWISE!G:G,DLRWISE!$G$2,DLRWISE!B:B,'SUMMARY-M'!B43)</f>
        <v>33</v>
      </c>
      <c r="O43" s="23" t="n">
        <f aca="false">COUNTIFS(DLRWISE!B:B,'SUMMARY-M'!B43,DLRWISE!K:K,"&lt;="&amp;0)</f>
        <v>2</v>
      </c>
      <c r="P43" s="22" t="n">
        <f aca="false">O43/L43</f>
        <v>0.0555555555555556</v>
      </c>
      <c r="Q43" s="23" t="n">
        <f aca="false">SUMIF(DLRWISE!B:B,'SUMMARY-M'!B43,DLRWISE!Z:Z)</f>
        <v>3</v>
      </c>
      <c r="R43" s="24" t="n">
        <f aca="false">O43-Q43</f>
        <v>-1</v>
      </c>
      <c r="S43" s="24" t="n">
        <f aca="false">COUNTIFS(DLRWISE!B:B,'SUMMARY-M'!B43,DLRWISE!K:K,0,DLRWISE!N:N,"&lt;"&amp;30)</f>
        <v>2</v>
      </c>
      <c r="T43" s="24" t="n">
        <f aca="false">O43-S43</f>
        <v>0</v>
      </c>
      <c r="U43" s="1"/>
      <c r="V43" s="1"/>
      <c r="W43" s="1"/>
      <c r="X43" s="1"/>
      <c r="Y43" s="1"/>
      <c r="Z43" s="1"/>
    </row>
    <row r="44" customFormat="false" ht="14.25" hidden="false" customHeight="true" outlineLevel="0" collapsed="false">
      <c r="A44" s="1"/>
      <c r="B44" s="20" t="s">
        <v>91</v>
      </c>
      <c r="C44" s="20" t="s">
        <v>92</v>
      </c>
      <c r="D44" s="20" t="s">
        <v>90</v>
      </c>
      <c r="E44" s="21"/>
      <c r="F44" s="21"/>
      <c r="G44" s="22" t="n">
        <f aca="false">IFERROR(F44/E44,0)</f>
        <v>0</v>
      </c>
      <c r="H44" s="23" t="n">
        <f aca="false">COUNTIFS(DLRWISE!S:S,"DEGROWTH",DLRWISE!B:B,'SUMMARY-M'!B44)</f>
        <v>6</v>
      </c>
      <c r="I44" s="22" t="n">
        <f aca="false">H44/L44</f>
        <v>0.352941176470588</v>
      </c>
      <c r="J44" s="23" t="n">
        <f aca="false">COUNTIFS(DLRWISE!Y:Y,"DEGROWTH",DLRWISE!B:B,'SUMMARY-M'!B44)</f>
        <v>6</v>
      </c>
      <c r="K44" s="22" t="n">
        <f aca="false">J44/$L44</f>
        <v>0.352941176470588</v>
      </c>
      <c r="L44" s="23" t="n">
        <f aca="false">COUNTIFS(DLRWISE!B:B,'SUMMARY-M'!B44)</f>
        <v>17</v>
      </c>
      <c r="M44" s="23" t="n">
        <f aca="false">COUNTIFS(DLRWISE!B:B,'SUMMARY-M'!B44,DLRWISE!H:H,DLRWISE!$H$2)</f>
        <v>0</v>
      </c>
      <c r="N44" s="23" t="n">
        <f aca="false">COUNTIFS(DLRWISE!G:G,DLRWISE!$G$2,DLRWISE!B:B,'SUMMARY-M'!B44)</f>
        <v>15</v>
      </c>
      <c r="O44" s="23" t="n">
        <f aca="false">COUNTIFS(DLRWISE!B:B,'SUMMARY-M'!B44,DLRWISE!K:K,"&lt;="&amp;0)</f>
        <v>2</v>
      </c>
      <c r="P44" s="22" t="n">
        <f aca="false">O44/L44</f>
        <v>0.117647058823529</v>
      </c>
      <c r="Q44" s="23" t="n">
        <f aca="false">SUMIF(DLRWISE!B:B,'SUMMARY-M'!B44,DLRWISE!Z:Z)</f>
        <v>0</v>
      </c>
      <c r="R44" s="24" t="n">
        <f aca="false">O44-Q44</f>
        <v>2</v>
      </c>
      <c r="S44" s="24" t="n">
        <f aca="false">COUNTIFS(DLRWISE!B:B,'SUMMARY-M'!B44,DLRWISE!K:K,0,DLRWISE!N:N,"&lt;"&amp;30)</f>
        <v>2</v>
      </c>
      <c r="T44" s="24" t="n">
        <f aca="false">O44-S44</f>
        <v>0</v>
      </c>
      <c r="U44" s="1"/>
      <c r="V44" s="1"/>
      <c r="W44" s="1"/>
      <c r="X44" s="1"/>
      <c r="Y44" s="1"/>
      <c r="Z44" s="1"/>
    </row>
    <row r="45" customFormat="false" ht="14.25" hidden="false" customHeight="true" outlineLevel="0" collapsed="false">
      <c r="A45" s="1"/>
      <c r="B45" s="20" t="s">
        <v>93</v>
      </c>
      <c r="C45" s="20" t="s">
        <v>94</v>
      </c>
      <c r="D45" s="20" t="s">
        <v>90</v>
      </c>
      <c r="E45" s="21"/>
      <c r="F45" s="21"/>
      <c r="G45" s="22" t="n">
        <f aca="false">IFERROR(F45/E45,0)</f>
        <v>0</v>
      </c>
      <c r="H45" s="23" t="n">
        <f aca="false">COUNTIFS(DLRWISE!S:S,"DEGROWTH",DLRWISE!B:B,'SUMMARY-M'!B45)</f>
        <v>21</v>
      </c>
      <c r="I45" s="22" t="n">
        <f aca="false">H45/L45</f>
        <v>0.466666666666667</v>
      </c>
      <c r="J45" s="23" t="n">
        <f aca="false">COUNTIFS(DLRWISE!Y:Y,"DEGROWTH",DLRWISE!B:B,'SUMMARY-M'!B45)</f>
        <v>29</v>
      </c>
      <c r="K45" s="22" t="n">
        <f aca="false">J45/$L45</f>
        <v>0.644444444444445</v>
      </c>
      <c r="L45" s="23" t="n">
        <f aca="false">COUNTIFS(DLRWISE!B:B,'SUMMARY-M'!B45)</f>
        <v>45</v>
      </c>
      <c r="M45" s="23" t="n">
        <f aca="false">COUNTIFS(DLRWISE!B:B,'SUMMARY-M'!B45,DLRWISE!H:H,DLRWISE!$H$2)</f>
        <v>0</v>
      </c>
      <c r="N45" s="23" t="n">
        <f aca="false">COUNTIFS(DLRWISE!G:G,DLRWISE!$G$2,DLRWISE!B:B,'SUMMARY-M'!B45)</f>
        <v>41</v>
      </c>
      <c r="O45" s="23" t="n">
        <f aca="false">COUNTIFS(DLRWISE!B:B,'SUMMARY-M'!B45,DLRWISE!K:K,"&lt;="&amp;0)</f>
        <v>6</v>
      </c>
      <c r="P45" s="22" t="n">
        <f aca="false">O45/L45</f>
        <v>0.133333333333333</v>
      </c>
      <c r="Q45" s="23" t="n">
        <f aca="false">SUMIF(DLRWISE!B:B,'SUMMARY-M'!B45,DLRWISE!Z:Z)</f>
        <v>8</v>
      </c>
      <c r="R45" s="24" t="n">
        <f aca="false">O45-Q45</f>
        <v>-2</v>
      </c>
      <c r="S45" s="24" t="n">
        <f aca="false">COUNTIFS(DLRWISE!B:B,'SUMMARY-M'!B45,DLRWISE!K:K,0,DLRWISE!N:N,"&lt;"&amp;30)</f>
        <v>5</v>
      </c>
      <c r="T45" s="24" t="n">
        <f aca="false">O45-S45</f>
        <v>1</v>
      </c>
      <c r="U45" s="1"/>
      <c r="V45" s="1"/>
      <c r="W45" s="1"/>
      <c r="X45" s="1"/>
      <c r="Y45" s="1"/>
      <c r="Z45" s="1"/>
    </row>
    <row r="46" customFormat="false" ht="14.25" hidden="false" customHeight="true" outlineLevel="0" collapsed="false">
      <c r="A46" s="1"/>
      <c r="B46" s="20" t="s">
        <v>95</v>
      </c>
      <c r="C46" s="20" t="s">
        <v>96</v>
      </c>
      <c r="D46" s="20" t="s">
        <v>90</v>
      </c>
      <c r="E46" s="21"/>
      <c r="F46" s="21"/>
      <c r="G46" s="22" t="n">
        <f aca="false">IFERROR(F46/E46,0)</f>
        <v>0</v>
      </c>
      <c r="H46" s="23" t="n">
        <f aca="false">COUNTIFS(DLRWISE!S:S,"DEGROWTH",DLRWISE!B:B,'SUMMARY-M'!B46)</f>
        <v>7</v>
      </c>
      <c r="I46" s="22" t="n">
        <f aca="false">H46/L46</f>
        <v>0.466666666666667</v>
      </c>
      <c r="J46" s="23" t="n">
        <f aca="false">COUNTIFS(DLRWISE!Y:Y,"DEGROWTH",DLRWISE!B:B,'SUMMARY-M'!B46)</f>
        <v>5</v>
      </c>
      <c r="K46" s="22" t="n">
        <f aca="false">J46/$L46</f>
        <v>0.333333333333333</v>
      </c>
      <c r="L46" s="23" t="n">
        <f aca="false">COUNTIFS(DLRWISE!B:B,'SUMMARY-M'!B46)</f>
        <v>15</v>
      </c>
      <c r="M46" s="23" t="n">
        <f aca="false">COUNTIFS(DLRWISE!B:B,'SUMMARY-M'!B46,DLRWISE!H:H,DLRWISE!$H$2)</f>
        <v>0</v>
      </c>
      <c r="N46" s="23" t="n">
        <f aca="false">COUNTIFS(DLRWISE!G:G,DLRWISE!$G$2,DLRWISE!B:B,'SUMMARY-M'!B46)</f>
        <v>15</v>
      </c>
      <c r="O46" s="23" t="n">
        <f aca="false">COUNTIFS(DLRWISE!B:B,'SUMMARY-M'!B46,DLRWISE!K:K,"&lt;="&amp;0)</f>
        <v>1</v>
      </c>
      <c r="P46" s="22" t="n">
        <f aca="false">O46/L46</f>
        <v>0.0666666666666667</v>
      </c>
      <c r="Q46" s="23" t="n">
        <f aca="false">SUMIF(DLRWISE!B:B,'SUMMARY-M'!B46,DLRWISE!Z:Z)</f>
        <v>0</v>
      </c>
      <c r="R46" s="24" t="n">
        <f aca="false">O46-Q46</f>
        <v>1</v>
      </c>
      <c r="S46" s="24" t="n">
        <f aca="false">COUNTIFS(DLRWISE!B:B,'SUMMARY-M'!B46,DLRWISE!K:K,0,DLRWISE!N:N,"&lt;"&amp;30)</f>
        <v>0</v>
      </c>
      <c r="T46" s="24" t="n">
        <f aca="false">O46-S46</f>
        <v>1</v>
      </c>
      <c r="U46" s="1"/>
      <c r="V46" s="1"/>
      <c r="W46" s="1"/>
      <c r="X46" s="1"/>
      <c r="Y46" s="1"/>
      <c r="Z46" s="1"/>
    </row>
    <row r="47" customFormat="false" ht="14.25" hidden="false" customHeight="true" outlineLevel="0" collapsed="false">
      <c r="A47" s="1"/>
      <c r="B47" s="20" t="s">
        <v>97</v>
      </c>
      <c r="C47" s="20" t="s">
        <v>96</v>
      </c>
      <c r="D47" s="20" t="s">
        <v>90</v>
      </c>
      <c r="E47" s="21"/>
      <c r="F47" s="21"/>
      <c r="G47" s="22" t="n">
        <f aca="false">IFERROR(F47/E47,0)</f>
        <v>0</v>
      </c>
      <c r="H47" s="23" t="n">
        <f aca="false">COUNTIFS(DLRWISE!S:S,"DEGROWTH",DLRWISE!B:B,'SUMMARY-M'!B47)</f>
        <v>4</v>
      </c>
      <c r="I47" s="22" t="n">
        <f aca="false">H47/L47</f>
        <v>0.363636363636364</v>
      </c>
      <c r="J47" s="23" t="n">
        <f aca="false">COUNTIFS(DLRWISE!Y:Y,"DEGROWTH",DLRWISE!B:B,'SUMMARY-M'!B47)</f>
        <v>3</v>
      </c>
      <c r="K47" s="22" t="n">
        <f aca="false">J47/$L47</f>
        <v>0.272727272727273</v>
      </c>
      <c r="L47" s="23" t="n">
        <f aca="false">COUNTIFS(DLRWISE!B:B,'SUMMARY-M'!B47)</f>
        <v>11</v>
      </c>
      <c r="M47" s="23" t="n">
        <f aca="false">COUNTIFS(DLRWISE!B:B,'SUMMARY-M'!B47,DLRWISE!H:H,DLRWISE!$H$2)</f>
        <v>0</v>
      </c>
      <c r="N47" s="23" t="n">
        <f aca="false">COUNTIFS(DLRWISE!G:G,DLRWISE!$G$2,DLRWISE!B:B,'SUMMARY-M'!B47)</f>
        <v>11</v>
      </c>
      <c r="O47" s="23" t="n">
        <f aca="false">COUNTIFS(DLRWISE!B:B,'SUMMARY-M'!B47,DLRWISE!K:K,"&lt;="&amp;0)</f>
        <v>0</v>
      </c>
      <c r="P47" s="22" t="n">
        <f aca="false">O47/L47</f>
        <v>0</v>
      </c>
      <c r="Q47" s="23" t="n">
        <f aca="false">SUMIF(DLRWISE!B:B,'SUMMARY-M'!B47,DLRWISE!Z:Z)</f>
        <v>1</v>
      </c>
      <c r="R47" s="24" t="n">
        <f aca="false">O47-Q47</f>
        <v>-1</v>
      </c>
      <c r="S47" s="24" t="n">
        <f aca="false">COUNTIFS(DLRWISE!B:B,'SUMMARY-M'!B47,DLRWISE!K:K,0,DLRWISE!N:N,"&lt;"&amp;30)</f>
        <v>0</v>
      </c>
      <c r="T47" s="24" t="n">
        <f aca="false">O47-S47</f>
        <v>0</v>
      </c>
      <c r="U47" s="1"/>
      <c r="V47" s="1"/>
      <c r="W47" s="1"/>
      <c r="X47" s="1"/>
      <c r="Y47" s="1"/>
      <c r="Z47" s="1"/>
    </row>
    <row r="48" customFormat="false" ht="14.25" hidden="false" customHeight="true" outlineLevel="0" collapsed="false">
      <c r="A48" s="1"/>
      <c r="B48" s="20" t="s">
        <v>98</v>
      </c>
      <c r="C48" s="20" t="s">
        <v>99</v>
      </c>
      <c r="D48" s="20" t="s">
        <v>90</v>
      </c>
      <c r="E48" s="21"/>
      <c r="F48" s="21"/>
      <c r="G48" s="22" t="n">
        <f aca="false">IFERROR(F48/E48,0)</f>
        <v>0</v>
      </c>
      <c r="H48" s="23" t="n">
        <f aca="false">COUNTIFS(DLRWISE!S:S,"DEGROWTH",DLRWISE!B:B,'SUMMARY-M'!B48)</f>
        <v>12</v>
      </c>
      <c r="I48" s="22" t="n">
        <f aca="false">H48/L48</f>
        <v>0.545454545454545</v>
      </c>
      <c r="J48" s="23" t="n">
        <f aca="false">COUNTIFS(DLRWISE!Y:Y,"DEGROWTH",DLRWISE!B:B,'SUMMARY-M'!B48)</f>
        <v>5</v>
      </c>
      <c r="K48" s="22" t="n">
        <f aca="false">J48/$L48</f>
        <v>0.227272727272727</v>
      </c>
      <c r="L48" s="23" t="n">
        <f aca="false">COUNTIFS(DLRWISE!B:B,'SUMMARY-M'!B48)</f>
        <v>22</v>
      </c>
      <c r="M48" s="23" t="n">
        <f aca="false">COUNTIFS(DLRWISE!B:B,'SUMMARY-M'!B48,DLRWISE!H:H,DLRWISE!$H$2)</f>
        <v>0</v>
      </c>
      <c r="N48" s="23" t="n">
        <f aca="false">COUNTIFS(DLRWISE!G:G,DLRWISE!$G$2,DLRWISE!B:B,'SUMMARY-M'!B48)</f>
        <v>22</v>
      </c>
      <c r="O48" s="23" t="n">
        <f aca="false">COUNTIFS(DLRWISE!B:B,'SUMMARY-M'!B48,DLRWISE!K:K,"&lt;="&amp;0)</f>
        <v>6</v>
      </c>
      <c r="P48" s="22" t="n">
        <f aca="false">O48/L48</f>
        <v>0.272727272727273</v>
      </c>
      <c r="Q48" s="23" t="n">
        <f aca="false">SUMIF(DLRWISE!B:B,'SUMMARY-M'!B48,DLRWISE!Z:Z)</f>
        <v>0</v>
      </c>
      <c r="R48" s="24" t="n">
        <f aca="false">O48-Q48</f>
        <v>6</v>
      </c>
      <c r="S48" s="24" t="n">
        <f aca="false">COUNTIFS(DLRWISE!B:B,'SUMMARY-M'!B48,DLRWISE!K:K,0,DLRWISE!N:N,"&lt;"&amp;30)</f>
        <v>6</v>
      </c>
      <c r="T48" s="24" t="n">
        <f aca="false">O48-S48</f>
        <v>0</v>
      </c>
      <c r="U48" s="1"/>
      <c r="V48" s="1"/>
      <c r="W48" s="1"/>
      <c r="X48" s="1"/>
      <c r="Y48" s="1"/>
      <c r="Z48" s="1"/>
    </row>
    <row r="49" customFormat="false" ht="14.25" hidden="false" customHeight="true" outlineLevel="0" collapsed="false">
      <c r="A49" s="14"/>
      <c r="B49" s="25" t="s">
        <v>100</v>
      </c>
      <c r="C49" s="25"/>
      <c r="D49" s="25"/>
      <c r="E49" s="26" t="n">
        <f aca="false">SUM(E43:E48)</f>
        <v>0</v>
      </c>
      <c r="F49" s="26" t="n">
        <f aca="false">SUM(F43:F48)</f>
        <v>0</v>
      </c>
      <c r="G49" s="27" t="e">
        <f aca="false">F49/E49</f>
        <v>#DIV/0!</v>
      </c>
      <c r="H49" s="26" t="n">
        <f aca="false">SUM(H43:H48)</f>
        <v>63</v>
      </c>
      <c r="I49" s="27" t="n">
        <f aca="false">H49/L49</f>
        <v>0.431506849315069</v>
      </c>
      <c r="J49" s="28" t="n">
        <f aca="false">SUM(J43:J48)</f>
        <v>73</v>
      </c>
      <c r="K49" s="27" t="n">
        <f aca="false">J49/$L49</f>
        <v>0.5</v>
      </c>
      <c r="L49" s="26" t="n">
        <f aca="false">SUM(L43:L48)</f>
        <v>146</v>
      </c>
      <c r="M49" s="26" t="n">
        <f aca="false">SUM(M43:M48)</f>
        <v>0</v>
      </c>
      <c r="N49" s="26" t="n">
        <f aca="false">SUM(N43:N48)</f>
        <v>137</v>
      </c>
      <c r="O49" s="26" t="n">
        <f aca="false">SUM(O43:O48)</f>
        <v>17</v>
      </c>
      <c r="P49" s="27" t="n">
        <f aca="false">O49/L49</f>
        <v>0.116438356164384</v>
      </c>
      <c r="Q49" s="26" t="n">
        <f aca="false">SUM(Q43:Q48)</f>
        <v>12</v>
      </c>
      <c r="R49" s="30" t="n">
        <f aca="false">O49-Q49</f>
        <v>5</v>
      </c>
      <c r="S49" s="26" t="n">
        <f aca="false">SUM(S43:S48)</f>
        <v>15</v>
      </c>
      <c r="T49" s="30" t="n">
        <f aca="false">O49-S49</f>
        <v>2</v>
      </c>
      <c r="U49" s="14"/>
      <c r="V49" s="14"/>
      <c r="W49" s="14"/>
      <c r="X49" s="14"/>
      <c r="Y49" s="14"/>
      <c r="Z49" s="14"/>
    </row>
    <row r="50" customFormat="false" ht="14.25" hidden="false" customHeight="true" outlineLevel="0" collapsed="false">
      <c r="A50" s="1"/>
      <c r="B50" s="20" t="s">
        <v>101</v>
      </c>
      <c r="C50" s="20" t="s">
        <v>102</v>
      </c>
      <c r="D50" s="20" t="s">
        <v>50</v>
      </c>
      <c r="E50" s="21"/>
      <c r="F50" s="21"/>
      <c r="G50" s="22" t="n">
        <f aca="false">IFERROR(F50/E50,0)</f>
        <v>0</v>
      </c>
      <c r="H50" s="23" t="n">
        <f aca="false">COUNTIFS(DLRWISE!S:S,"DEGROWTH",DLRWISE!B:B,'SUMMARY-M'!B50)</f>
        <v>18</v>
      </c>
      <c r="I50" s="22" t="n">
        <f aca="false">H50/L50</f>
        <v>0.339622641509434</v>
      </c>
      <c r="J50" s="23" t="n">
        <f aca="false">COUNTIFS(DLRWISE!Y:Y,"DEGROWTH",DLRWISE!B:B,'SUMMARY-M'!B50)</f>
        <v>13</v>
      </c>
      <c r="K50" s="22" t="n">
        <f aca="false">J50/$L50</f>
        <v>0.245283018867925</v>
      </c>
      <c r="L50" s="23" t="n">
        <f aca="false">COUNTIFS(DLRWISE!B:B,'SUMMARY-M'!B50)</f>
        <v>53</v>
      </c>
      <c r="M50" s="23" t="n">
        <f aca="false">COUNTIFS(DLRWISE!B:B,'SUMMARY-M'!B50,DLRWISE!H:H,DLRWISE!$H$2)</f>
        <v>0</v>
      </c>
      <c r="N50" s="23" t="n">
        <f aca="false">COUNTIFS(DLRWISE!G:G,DLRWISE!$G$2,DLRWISE!B:B,'SUMMARY-M'!B50)</f>
        <v>50</v>
      </c>
      <c r="O50" s="23" t="n">
        <f aca="false">COUNTIFS(DLRWISE!B:B,'SUMMARY-M'!B50,DLRWISE!K:K,"&lt;="&amp;0)</f>
        <v>11</v>
      </c>
      <c r="P50" s="22" t="n">
        <f aca="false">O50/L50</f>
        <v>0.207547169811321</v>
      </c>
      <c r="Q50" s="23" t="n">
        <f aca="false">SUMIF(DLRWISE!B:B,'SUMMARY-M'!B50,DLRWISE!Z:Z)</f>
        <v>4</v>
      </c>
      <c r="R50" s="24" t="n">
        <f aca="false">O50-Q50</f>
        <v>7</v>
      </c>
      <c r="S50" s="24" t="n">
        <f aca="false">COUNTIFS(DLRWISE!B:B,'SUMMARY-M'!B50,DLRWISE!K:K,0,DLRWISE!N:N,"&lt;"&amp;30)</f>
        <v>10</v>
      </c>
      <c r="T50" s="24" t="n">
        <f aca="false">O50-S50</f>
        <v>1</v>
      </c>
      <c r="U50" s="1"/>
      <c r="V50" s="1"/>
      <c r="W50" s="1"/>
      <c r="X50" s="1"/>
      <c r="Y50" s="1"/>
      <c r="Z50" s="1"/>
    </row>
    <row r="51" customFormat="false" ht="14.25" hidden="false" customHeight="true" outlineLevel="0" collapsed="false">
      <c r="A51" s="1"/>
      <c r="B51" s="20" t="s">
        <v>103</v>
      </c>
      <c r="C51" s="20" t="s">
        <v>104</v>
      </c>
      <c r="D51" s="20" t="s">
        <v>50</v>
      </c>
      <c r="E51" s="21"/>
      <c r="F51" s="21"/>
      <c r="G51" s="22" t="n">
        <f aca="false">IFERROR(F51/E51,0)</f>
        <v>0</v>
      </c>
      <c r="H51" s="23" t="n">
        <f aca="false">COUNTIFS(DLRWISE!S:S,"DEGROWTH",DLRWISE!B:B,'SUMMARY-M'!B51)</f>
        <v>5</v>
      </c>
      <c r="I51" s="22" t="n">
        <f aca="false">H51/L51</f>
        <v>0.333333333333333</v>
      </c>
      <c r="J51" s="23" t="n">
        <f aca="false">COUNTIFS(DLRWISE!Y:Y,"DEGROWTH",DLRWISE!B:B,'SUMMARY-M'!B51)</f>
        <v>7</v>
      </c>
      <c r="K51" s="22" t="n">
        <f aca="false">J51/$L51</f>
        <v>0.466666666666667</v>
      </c>
      <c r="L51" s="23" t="n">
        <f aca="false">COUNTIFS(DLRWISE!B:B,'SUMMARY-M'!B51)</f>
        <v>15</v>
      </c>
      <c r="M51" s="23" t="n">
        <f aca="false">COUNTIFS(DLRWISE!B:B,'SUMMARY-M'!B51,DLRWISE!H:H,DLRWISE!$H$2)</f>
        <v>0</v>
      </c>
      <c r="N51" s="23" t="n">
        <f aca="false">COUNTIFS(DLRWISE!G:G,DLRWISE!$G$2,DLRWISE!B:B,'SUMMARY-M'!B51)</f>
        <v>15</v>
      </c>
      <c r="O51" s="23" t="n">
        <f aca="false">COUNTIFS(DLRWISE!B:B,'SUMMARY-M'!B51,DLRWISE!K:K,"&lt;="&amp;0)</f>
        <v>3</v>
      </c>
      <c r="P51" s="22" t="n">
        <f aca="false">O51/L51</f>
        <v>0.2</v>
      </c>
      <c r="Q51" s="23" t="n">
        <f aca="false">SUMIF(DLRWISE!B:B,'SUMMARY-M'!B51,DLRWISE!Z:Z)</f>
        <v>1</v>
      </c>
      <c r="R51" s="24" t="n">
        <f aca="false">O51-Q51</f>
        <v>2</v>
      </c>
      <c r="S51" s="24" t="n">
        <f aca="false">COUNTIFS(DLRWISE!B:B,'SUMMARY-M'!B51,DLRWISE!K:K,0,DLRWISE!N:N,"&lt;"&amp;30)</f>
        <v>3</v>
      </c>
      <c r="T51" s="24" t="n">
        <f aca="false">O51-S51</f>
        <v>0</v>
      </c>
      <c r="U51" s="1"/>
      <c r="V51" s="1"/>
      <c r="W51" s="1"/>
      <c r="X51" s="1"/>
      <c r="Y51" s="1"/>
      <c r="Z51" s="1"/>
    </row>
    <row r="52" customFormat="false" ht="14.25" hidden="false" customHeight="true" outlineLevel="0" collapsed="false">
      <c r="A52" s="1"/>
      <c r="B52" s="20" t="s">
        <v>105</v>
      </c>
      <c r="C52" s="20" t="s">
        <v>104</v>
      </c>
      <c r="D52" s="20" t="s">
        <v>50</v>
      </c>
      <c r="E52" s="21"/>
      <c r="F52" s="21"/>
      <c r="G52" s="22" t="n">
        <f aca="false">IFERROR(F52/E52,0)</f>
        <v>0</v>
      </c>
      <c r="H52" s="23" t="n">
        <f aca="false">COUNTIFS(DLRWISE!S:S,"DEGROWTH",DLRWISE!B:B,'SUMMARY-M'!B52)</f>
        <v>6</v>
      </c>
      <c r="I52" s="22" t="n">
        <f aca="false">H52/L52</f>
        <v>0.272727272727273</v>
      </c>
      <c r="J52" s="23" t="n">
        <f aca="false">COUNTIFS(DLRWISE!Y:Y,"DEGROWTH",DLRWISE!B:B,'SUMMARY-M'!B52)</f>
        <v>7</v>
      </c>
      <c r="K52" s="22" t="n">
        <f aca="false">J52/$L52</f>
        <v>0.318181818181818</v>
      </c>
      <c r="L52" s="23" t="n">
        <f aca="false">COUNTIFS(DLRWISE!B:B,'SUMMARY-M'!B52)</f>
        <v>22</v>
      </c>
      <c r="M52" s="23" t="n">
        <f aca="false">COUNTIFS(DLRWISE!B:B,'SUMMARY-M'!B52,DLRWISE!H:H,DLRWISE!$H$2)</f>
        <v>0</v>
      </c>
      <c r="N52" s="23" t="n">
        <f aca="false">COUNTIFS(DLRWISE!G:G,DLRWISE!$G$2,DLRWISE!B:B,'SUMMARY-M'!B52)</f>
        <v>19</v>
      </c>
      <c r="O52" s="23" t="n">
        <f aca="false">COUNTIFS(DLRWISE!B:B,'SUMMARY-M'!B52,DLRWISE!K:K,"&lt;="&amp;0)</f>
        <v>3</v>
      </c>
      <c r="P52" s="22" t="n">
        <f aca="false">O52/L52</f>
        <v>0.136363636363636</v>
      </c>
      <c r="Q52" s="23" t="n">
        <f aca="false">SUMIF(DLRWISE!B:B,'SUMMARY-M'!B52,DLRWISE!Z:Z)</f>
        <v>1</v>
      </c>
      <c r="R52" s="24" t="n">
        <f aca="false">O52-Q52</f>
        <v>2</v>
      </c>
      <c r="S52" s="24" t="n">
        <f aca="false">COUNTIFS(DLRWISE!B:B,'SUMMARY-M'!B52,DLRWISE!K:K,0,DLRWISE!N:N,"&lt;"&amp;30)</f>
        <v>3</v>
      </c>
      <c r="T52" s="24" t="n">
        <f aca="false">O52-S52</f>
        <v>0</v>
      </c>
      <c r="U52" s="1"/>
      <c r="V52" s="1"/>
      <c r="W52" s="1"/>
      <c r="X52" s="1"/>
      <c r="Y52" s="1"/>
      <c r="Z52" s="1"/>
    </row>
    <row r="53" customFormat="false" ht="14.25" hidden="false" customHeight="true" outlineLevel="0" collapsed="false">
      <c r="A53" s="14"/>
      <c r="B53" s="25" t="s">
        <v>106</v>
      </c>
      <c r="C53" s="25"/>
      <c r="D53" s="25"/>
      <c r="E53" s="26" t="n">
        <f aca="false">SUM(E50:E52)</f>
        <v>0</v>
      </c>
      <c r="F53" s="26" t="n">
        <f aca="false">SUM(F50:F52)</f>
        <v>0</v>
      </c>
      <c r="G53" s="27" t="e">
        <f aca="false">F53/E53</f>
        <v>#DIV/0!</v>
      </c>
      <c r="H53" s="26" t="n">
        <f aca="false">SUM(H50:H52)</f>
        <v>29</v>
      </c>
      <c r="I53" s="27" t="n">
        <f aca="false">H53/L53</f>
        <v>0.322222222222222</v>
      </c>
      <c r="J53" s="28" t="n">
        <f aca="false">SUM(J50:J52)</f>
        <v>27</v>
      </c>
      <c r="K53" s="27" t="n">
        <f aca="false">J53/$L53</f>
        <v>0.3</v>
      </c>
      <c r="L53" s="26" t="n">
        <f aca="false">SUM(L50:L52)</f>
        <v>90</v>
      </c>
      <c r="M53" s="26" t="n">
        <f aca="false">SUM(M50:M52)</f>
        <v>0</v>
      </c>
      <c r="N53" s="26" t="n">
        <f aca="false">SUM(N50:N52)</f>
        <v>84</v>
      </c>
      <c r="O53" s="26" t="n">
        <f aca="false">SUM(O50:O52)</f>
        <v>17</v>
      </c>
      <c r="P53" s="27" t="n">
        <f aca="false">O53/L53</f>
        <v>0.188888888888889</v>
      </c>
      <c r="Q53" s="26" t="n">
        <f aca="false">SUM(Q50:Q52)</f>
        <v>6</v>
      </c>
      <c r="R53" s="30" t="n">
        <f aca="false">O53-Q53</f>
        <v>11</v>
      </c>
      <c r="S53" s="26" t="n">
        <f aca="false">SUM(S50:S52)</f>
        <v>16</v>
      </c>
      <c r="T53" s="30" t="n">
        <f aca="false">O53-S53</f>
        <v>1</v>
      </c>
      <c r="U53" s="14"/>
      <c r="V53" s="14"/>
      <c r="W53" s="14"/>
      <c r="X53" s="14"/>
      <c r="Y53" s="14"/>
      <c r="Z53" s="14"/>
    </row>
    <row r="54" customFormat="false" ht="14.25" hidden="false" customHeight="true" outlineLevel="0" collapsed="false">
      <c r="A54" s="14"/>
      <c r="B54" s="25" t="s">
        <v>107</v>
      </c>
      <c r="C54" s="25"/>
      <c r="D54" s="25"/>
      <c r="E54" s="26" t="n">
        <f aca="false">E53+E49</f>
        <v>0</v>
      </c>
      <c r="F54" s="26" t="n">
        <f aca="false">F53+F49</f>
        <v>0</v>
      </c>
      <c r="G54" s="27" t="e">
        <f aca="false">F54/E54</f>
        <v>#DIV/0!</v>
      </c>
      <c r="H54" s="26" t="n">
        <f aca="false">H53+H49</f>
        <v>92</v>
      </c>
      <c r="I54" s="27" t="n">
        <f aca="false">H54/L54</f>
        <v>0.389830508474576</v>
      </c>
      <c r="J54" s="28" t="n">
        <f aca="false">J53+J49</f>
        <v>100</v>
      </c>
      <c r="K54" s="27" t="n">
        <f aca="false">J54/$L54</f>
        <v>0.423728813559322</v>
      </c>
      <c r="L54" s="26" t="n">
        <f aca="false">L53+L49</f>
        <v>236</v>
      </c>
      <c r="M54" s="26" t="n">
        <f aca="false">M53+M49</f>
        <v>0</v>
      </c>
      <c r="N54" s="26" t="n">
        <f aca="false">N53+N49</f>
        <v>221</v>
      </c>
      <c r="O54" s="26" t="n">
        <f aca="false">O53+O49</f>
        <v>34</v>
      </c>
      <c r="P54" s="27" t="n">
        <f aca="false">O54/L54</f>
        <v>0.14406779661017</v>
      </c>
      <c r="Q54" s="26" t="n">
        <f aca="false">Q53+Q49</f>
        <v>18</v>
      </c>
      <c r="R54" s="30" t="n">
        <f aca="false">O54-Q54</f>
        <v>16</v>
      </c>
      <c r="S54" s="26" t="n">
        <f aca="false">S53+S49</f>
        <v>31</v>
      </c>
      <c r="T54" s="30" t="n">
        <f aca="false">O54-S54</f>
        <v>3</v>
      </c>
      <c r="U54" s="14"/>
      <c r="V54" s="14"/>
      <c r="W54" s="14"/>
      <c r="X54" s="14"/>
      <c r="Y54" s="14"/>
      <c r="Z54" s="14"/>
    </row>
    <row r="55" customFormat="false" ht="14.25" hidden="false" customHeight="true" outlineLevel="0" collapsed="false">
      <c r="A55" s="1"/>
      <c r="B55" s="20" t="s">
        <v>108</v>
      </c>
      <c r="C55" s="20" t="s">
        <v>109</v>
      </c>
      <c r="D55" s="20" t="s">
        <v>110</v>
      </c>
      <c r="E55" s="21"/>
      <c r="F55" s="21"/>
      <c r="G55" s="22" t="n">
        <f aca="false">IFERROR(F55/E55,0)</f>
        <v>0</v>
      </c>
      <c r="H55" s="23" t="n">
        <f aca="false">COUNTIFS(DLRWISE!S:S,"DEGROWTH",DLRWISE!B:B,'SUMMARY-M'!B55)</f>
        <v>21</v>
      </c>
      <c r="I55" s="22" t="n">
        <f aca="false">H55/L55</f>
        <v>0.466666666666667</v>
      </c>
      <c r="J55" s="23" t="n">
        <f aca="false">COUNTIFS(DLRWISE!Y:Y,"DEGROWTH",DLRWISE!B:B,'SUMMARY-M'!B55)</f>
        <v>19</v>
      </c>
      <c r="K55" s="22" t="n">
        <f aca="false">J55/$L55</f>
        <v>0.422222222222222</v>
      </c>
      <c r="L55" s="23" t="n">
        <f aca="false">COUNTIFS(DLRWISE!B:B,'SUMMARY-M'!B55)</f>
        <v>45</v>
      </c>
      <c r="M55" s="23" t="n">
        <f aca="false">COUNTIFS(DLRWISE!B:B,'SUMMARY-M'!B55,DLRWISE!H:H,DLRWISE!$H$2)</f>
        <v>0</v>
      </c>
      <c r="N55" s="23" t="n">
        <f aca="false">COUNTIFS(DLRWISE!G:G,DLRWISE!$G$2,DLRWISE!B:B,'SUMMARY-M'!B55)</f>
        <v>44</v>
      </c>
      <c r="O55" s="23" t="n">
        <f aca="false">COUNTIFS(DLRWISE!B:B,'SUMMARY-M'!B55,DLRWISE!K:K,"&lt;="&amp;0)</f>
        <v>5</v>
      </c>
      <c r="P55" s="22" t="n">
        <f aca="false">O55/L55</f>
        <v>0.111111111111111</v>
      </c>
      <c r="Q55" s="23" t="n">
        <f aca="false">SUMIF(DLRWISE!B:B,'SUMMARY-M'!B55,DLRWISE!Z:Z)</f>
        <v>4</v>
      </c>
      <c r="R55" s="24" t="n">
        <f aca="false">O55-Q55</f>
        <v>1</v>
      </c>
      <c r="S55" s="24" t="n">
        <f aca="false">COUNTIFS(DLRWISE!B:B,'SUMMARY-M'!B55,DLRWISE!K:K,0,DLRWISE!N:N,"&lt;"&amp;30)</f>
        <v>3</v>
      </c>
      <c r="T55" s="24" t="n">
        <f aca="false">O55-S55</f>
        <v>2</v>
      </c>
      <c r="U55" s="1"/>
      <c r="V55" s="1"/>
      <c r="W55" s="1"/>
      <c r="X55" s="1"/>
      <c r="Y55" s="1"/>
      <c r="Z55" s="1"/>
    </row>
    <row r="56" customFormat="false" ht="14.25" hidden="false" customHeight="true" outlineLevel="0" collapsed="false">
      <c r="A56" s="1"/>
      <c r="B56" s="20" t="s">
        <v>111</v>
      </c>
      <c r="C56" s="20" t="s">
        <v>112</v>
      </c>
      <c r="D56" s="20" t="s">
        <v>110</v>
      </c>
      <c r="E56" s="21"/>
      <c r="F56" s="21"/>
      <c r="G56" s="22" t="n">
        <f aca="false">IFERROR(F56/E56,0)</f>
        <v>0</v>
      </c>
      <c r="H56" s="23" t="n">
        <f aca="false">COUNTIFS(DLRWISE!S:S,"DEGROWTH",DLRWISE!B:B,'SUMMARY-M'!B56)</f>
        <v>9</v>
      </c>
      <c r="I56" s="22" t="n">
        <f aca="false">H56/L56</f>
        <v>0.346153846153846</v>
      </c>
      <c r="J56" s="23" t="n">
        <f aca="false">COUNTIFS(DLRWISE!Y:Y,"DEGROWTH",DLRWISE!B:B,'SUMMARY-M'!B56)</f>
        <v>4</v>
      </c>
      <c r="K56" s="22" t="n">
        <f aca="false">J56/$L56</f>
        <v>0.153846153846154</v>
      </c>
      <c r="L56" s="23" t="n">
        <f aca="false">COUNTIFS(DLRWISE!B:B,'SUMMARY-M'!B56)</f>
        <v>26</v>
      </c>
      <c r="M56" s="23" t="n">
        <f aca="false">COUNTIFS(DLRWISE!B:B,'SUMMARY-M'!B56,DLRWISE!H:H,DLRWISE!$H$2)</f>
        <v>0</v>
      </c>
      <c r="N56" s="23" t="n">
        <f aca="false">COUNTIFS(DLRWISE!G:G,DLRWISE!$G$2,DLRWISE!B:B,'SUMMARY-M'!B56)</f>
        <v>25</v>
      </c>
      <c r="O56" s="23" t="n">
        <f aca="false">COUNTIFS(DLRWISE!B:B,'SUMMARY-M'!B56,DLRWISE!K:K,"&lt;="&amp;0)</f>
        <v>5</v>
      </c>
      <c r="P56" s="22" t="n">
        <f aca="false">O56/L56</f>
        <v>0.192307692307692</v>
      </c>
      <c r="Q56" s="23" t="n">
        <f aca="false">SUMIF(DLRWISE!B:B,'SUMMARY-M'!B56,DLRWISE!Z:Z)</f>
        <v>3</v>
      </c>
      <c r="R56" s="24" t="n">
        <f aca="false">O56-Q56</f>
        <v>2</v>
      </c>
      <c r="S56" s="24" t="n">
        <f aca="false">COUNTIFS(DLRWISE!B:B,'SUMMARY-M'!B56,DLRWISE!K:K,0,DLRWISE!N:N,"&lt;"&amp;30)</f>
        <v>4</v>
      </c>
      <c r="T56" s="24" t="n">
        <f aca="false">O56-S56</f>
        <v>1</v>
      </c>
      <c r="U56" s="1"/>
      <c r="V56" s="1"/>
      <c r="W56" s="1"/>
      <c r="X56" s="1"/>
      <c r="Y56" s="1"/>
      <c r="Z56" s="1"/>
    </row>
    <row r="57" customFormat="false" ht="14.25" hidden="false" customHeight="true" outlineLevel="0" collapsed="false">
      <c r="A57" s="1"/>
      <c r="B57" s="20" t="s">
        <v>113</v>
      </c>
      <c r="C57" s="20" t="s">
        <v>112</v>
      </c>
      <c r="D57" s="20" t="s">
        <v>110</v>
      </c>
      <c r="E57" s="21"/>
      <c r="F57" s="21"/>
      <c r="G57" s="22" t="n">
        <f aca="false">IFERROR(F57/E57,0)</f>
        <v>0</v>
      </c>
      <c r="H57" s="23" t="n">
        <f aca="false">COUNTIFS(DLRWISE!S:S,"DEGROWTH",DLRWISE!B:B,'SUMMARY-M'!B57)</f>
        <v>7</v>
      </c>
      <c r="I57" s="22" t="n">
        <f aca="false">H57/L57</f>
        <v>0.304347826086957</v>
      </c>
      <c r="J57" s="23" t="n">
        <f aca="false">COUNTIFS(DLRWISE!Y:Y,"DEGROWTH",DLRWISE!B:B,'SUMMARY-M'!B57)</f>
        <v>8</v>
      </c>
      <c r="K57" s="22" t="n">
        <f aca="false">J57/$L57</f>
        <v>0.347826086956522</v>
      </c>
      <c r="L57" s="23" t="n">
        <f aca="false">COUNTIFS(DLRWISE!B:B,'SUMMARY-M'!B57)</f>
        <v>23</v>
      </c>
      <c r="M57" s="23" t="n">
        <f aca="false">COUNTIFS(DLRWISE!B:B,'SUMMARY-M'!B57,DLRWISE!H:H,DLRWISE!$H$2)</f>
        <v>0</v>
      </c>
      <c r="N57" s="23" t="n">
        <f aca="false">COUNTIFS(DLRWISE!G:G,DLRWISE!$G$2,DLRWISE!B:B,'SUMMARY-M'!B57)</f>
        <v>21</v>
      </c>
      <c r="O57" s="23" t="n">
        <f aca="false">COUNTIFS(DLRWISE!B:B,'SUMMARY-M'!B57,DLRWISE!K:K,"&lt;="&amp;0)</f>
        <v>4</v>
      </c>
      <c r="P57" s="22" t="n">
        <f aca="false">O57/L57</f>
        <v>0.173913043478261</v>
      </c>
      <c r="Q57" s="23" t="n">
        <f aca="false">SUMIF(DLRWISE!B:B,'SUMMARY-M'!B57,DLRWISE!Z:Z)</f>
        <v>1</v>
      </c>
      <c r="R57" s="24" t="n">
        <f aca="false">O57-Q57</f>
        <v>3</v>
      </c>
      <c r="S57" s="24" t="n">
        <f aca="false">COUNTIFS(DLRWISE!B:B,'SUMMARY-M'!B57,DLRWISE!K:K,0,DLRWISE!N:N,"&lt;"&amp;30)</f>
        <v>4</v>
      </c>
      <c r="T57" s="24" t="n">
        <f aca="false">O57-S57</f>
        <v>0</v>
      </c>
      <c r="U57" s="1"/>
      <c r="V57" s="1"/>
      <c r="W57" s="1"/>
      <c r="X57" s="1"/>
      <c r="Y57" s="1"/>
      <c r="Z57" s="1"/>
    </row>
    <row r="58" customFormat="false" ht="14.25" hidden="false" customHeight="true" outlineLevel="0" collapsed="false">
      <c r="A58" s="14"/>
      <c r="B58" s="25" t="s">
        <v>114</v>
      </c>
      <c r="C58" s="25"/>
      <c r="D58" s="25"/>
      <c r="E58" s="26" t="n">
        <f aca="false">SUM(E55:E57)</f>
        <v>0</v>
      </c>
      <c r="F58" s="26" t="n">
        <f aca="false">SUM(F55:F57)</f>
        <v>0</v>
      </c>
      <c r="G58" s="27" t="e">
        <f aca="false">F58/E58</f>
        <v>#DIV/0!</v>
      </c>
      <c r="H58" s="26" t="n">
        <f aca="false">SUM(H55:H57)</f>
        <v>37</v>
      </c>
      <c r="I58" s="27" t="n">
        <f aca="false">H58/L58</f>
        <v>0.393617021276596</v>
      </c>
      <c r="J58" s="28" t="n">
        <f aca="false">SUM(J55:J57)</f>
        <v>31</v>
      </c>
      <c r="K58" s="27" t="n">
        <f aca="false">J58/$L58</f>
        <v>0.329787234042553</v>
      </c>
      <c r="L58" s="26" t="n">
        <f aca="false">SUM(L55:L57)</f>
        <v>94</v>
      </c>
      <c r="M58" s="26" t="n">
        <f aca="false">SUM(M55:M57)</f>
        <v>0</v>
      </c>
      <c r="N58" s="26" t="n">
        <f aca="false">SUM(N55:N57)</f>
        <v>90</v>
      </c>
      <c r="O58" s="26" t="n">
        <f aca="false">SUM(O55:O57)</f>
        <v>14</v>
      </c>
      <c r="P58" s="27" t="n">
        <f aca="false">O58/L58</f>
        <v>0.148936170212766</v>
      </c>
      <c r="Q58" s="26" t="n">
        <f aca="false">SUM(Q55:Q57)</f>
        <v>8</v>
      </c>
      <c r="R58" s="30" t="n">
        <f aca="false">O58-Q58</f>
        <v>6</v>
      </c>
      <c r="S58" s="26" t="n">
        <f aca="false">SUM(S55:S57)</f>
        <v>11</v>
      </c>
      <c r="T58" s="30" t="n">
        <f aca="false">O58-S58</f>
        <v>3</v>
      </c>
      <c r="U58" s="14"/>
      <c r="V58" s="14"/>
      <c r="W58" s="14"/>
      <c r="X58" s="14"/>
      <c r="Y58" s="14"/>
      <c r="Z58" s="14"/>
    </row>
    <row r="59" customFormat="false" ht="14.25" hidden="false" customHeight="true" outlineLevel="0" collapsed="false">
      <c r="A59" s="1"/>
      <c r="B59" s="20" t="s">
        <v>115</v>
      </c>
      <c r="C59" s="20" t="s">
        <v>116</v>
      </c>
      <c r="D59" s="20" t="s">
        <v>110</v>
      </c>
      <c r="E59" s="21"/>
      <c r="F59" s="21"/>
      <c r="G59" s="22" t="n">
        <f aca="false">IFERROR(F59/E59,0)</f>
        <v>0</v>
      </c>
      <c r="H59" s="23" t="n">
        <f aca="false">COUNTIFS(DLRWISE!S:S,"DEGROWTH",DLRWISE!B:B,'SUMMARY-M'!B59)</f>
        <v>2</v>
      </c>
      <c r="I59" s="22" t="n">
        <f aca="false">H59/L59</f>
        <v>0.125</v>
      </c>
      <c r="J59" s="23" t="n">
        <f aca="false">COUNTIFS(DLRWISE!Y:Y,"DEGROWTH",DLRWISE!B:B,'SUMMARY-M'!B59)</f>
        <v>3</v>
      </c>
      <c r="K59" s="22" t="n">
        <f aca="false">J59/$L59</f>
        <v>0.1875</v>
      </c>
      <c r="L59" s="23" t="n">
        <f aca="false">COUNTIFS(DLRWISE!B:B,'SUMMARY-M'!B59)</f>
        <v>16</v>
      </c>
      <c r="M59" s="23" t="n">
        <f aca="false">COUNTIFS(DLRWISE!B:B,'SUMMARY-M'!B59,DLRWISE!H:H,DLRWISE!$H$2)</f>
        <v>0</v>
      </c>
      <c r="N59" s="23" t="n">
        <f aca="false">COUNTIFS(DLRWISE!G:G,DLRWISE!$G$2,DLRWISE!B:B,'SUMMARY-M'!B59)</f>
        <v>16</v>
      </c>
      <c r="O59" s="23" t="n">
        <f aca="false">COUNTIFS(DLRWISE!B:B,'SUMMARY-M'!B59,DLRWISE!K:K,"&lt;="&amp;0)</f>
        <v>4</v>
      </c>
      <c r="P59" s="22" t="n">
        <f aca="false">O59/L59</f>
        <v>0.25</v>
      </c>
      <c r="Q59" s="23" t="n">
        <f aca="false">SUMIF(DLRWISE!B:B,'SUMMARY-M'!B59,DLRWISE!Z:Z)</f>
        <v>3</v>
      </c>
      <c r="R59" s="24" t="n">
        <f aca="false">O59-Q59</f>
        <v>1</v>
      </c>
      <c r="S59" s="24" t="n">
        <f aca="false">COUNTIFS(DLRWISE!B:B,'SUMMARY-M'!B59,DLRWISE!K:K,0,DLRWISE!N:N,"&lt;"&amp;30)</f>
        <v>4</v>
      </c>
      <c r="T59" s="24" t="n">
        <f aca="false">O59-S59</f>
        <v>0</v>
      </c>
      <c r="U59" s="1"/>
      <c r="V59" s="1"/>
      <c r="W59" s="1"/>
      <c r="X59" s="1"/>
      <c r="Y59" s="1"/>
      <c r="Z59" s="1"/>
    </row>
    <row r="60" customFormat="false" ht="14.25" hidden="false" customHeight="true" outlineLevel="0" collapsed="false">
      <c r="A60" s="1"/>
      <c r="B60" s="20" t="s">
        <v>117</v>
      </c>
      <c r="C60" s="20" t="s">
        <v>116</v>
      </c>
      <c r="D60" s="20" t="s">
        <v>110</v>
      </c>
      <c r="E60" s="21"/>
      <c r="F60" s="21"/>
      <c r="G60" s="22" t="n">
        <f aca="false">IFERROR(F60/E60,0)</f>
        <v>0</v>
      </c>
      <c r="H60" s="23" t="n">
        <f aca="false">COUNTIFS(DLRWISE!S:S,"DEGROWTH",DLRWISE!B:B,'SUMMARY-M'!B60)</f>
        <v>4</v>
      </c>
      <c r="I60" s="22" t="n">
        <f aca="false">H60/L60</f>
        <v>0.333333333333333</v>
      </c>
      <c r="J60" s="23" t="n">
        <f aca="false">COUNTIFS(DLRWISE!Y:Y,"DEGROWTH",DLRWISE!B:B,'SUMMARY-M'!B60)</f>
        <v>5</v>
      </c>
      <c r="K60" s="22" t="n">
        <f aca="false">J60/$L60</f>
        <v>0.416666666666667</v>
      </c>
      <c r="L60" s="23" t="n">
        <f aca="false">COUNTIFS(DLRWISE!B:B,'SUMMARY-M'!B60)</f>
        <v>12</v>
      </c>
      <c r="M60" s="23" t="n">
        <f aca="false">COUNTIFS(DLRWISE!B:B,'SUMMARY-M'!B60,DLRWISE!H:H,DLRWISE!$H$2)</f>
        <v>0</v>
      </c>
      <c r="N60" s="23" t="n">
        <f aca="false">COUNTIFS(DLRWISE!G:G,DLRWISE!$G$2,DLRWISE!B:B,'SUMMARY-M'!B60)</f>
        <v>11</v>
      </c>
      <c r="O60" s="23" t="n">
        <f aca="false">COUNTIFS(DLRWISE!B:B,'SUMMARY-M'!B60,DLRWISE!K:K,"&lt;="&amp;0)</f>
        <v>4</v>
      </c>
      <c r="P60" s="22" t="n">
        <f aca="false">O60/L60</f>
        <v>0.333333333333333</v>
      </c>
      <c r="Q60" s="23" t="n">
        <f aca="false">SUMIF(DLRWISE!B:B,'SUMMARY-M'!B60,DLRWISE!Z:Z)</f>
        <v>2</v>
      </c>
      <c r="R60" s="24" t="n">
        <f aca="false">O60-Q60</f>
        <v>2</v>
      </c>
      <c r="S60" s="24" t="n">
        <f aca="false">COUNTIFS(DLRWISE!B:B,'SUMMARY-M'!B60,DLRWISE!K:K,0,DLRWISE!N:N,"&lt;"&amp;30)</f>
        <v>3</v>
      </c>
      <c r="T60" s="24" t="n">
        <f aca="false">O60-S60</f>
        <v>1</v>
      </c>
      <c r="U60" s="1"/>
      <c r="V60" s="1"/>
      <c r="W60" s="1"/>
      <c r="X60" s="1"/>
      <c r="Y60" s="1"/>
      <c r="Z60" s="1"/>
    </row>
    <row r="61" customFormat="false" ht="14.25" hidden="false" customHeight="true" outlineLevel="0" collapsed="false">
      <c r="A61" s="1"/>
      <c r="B61" s="20" t="s">
        <v>118</v>
      </c>
      <c r="C61" s="20" t="s">
        <v>119</v>
      </c>
      <c r="D61" s="20" t="s">
        <v>110</v>
      </c>
      <c r="E61" s="21"/>
      <c r="F61" s="21"/>
      <c r="G61" s="22" t="n">
        <f aca="false">IFERROR(F61/E61,0)</f>
        <v>0</v>
      </c>
      <c r="H61" s="23" t="n">
        <f aca="false">COUNTIFS(DLRWISE!S:S,"DEGROWTH",DLRWISE!B:B,'SUMMARY-M'!B61)</f>
        <v>12</v>
      </c>
      <c r="I61" s="22" t="n">
        <f aca="false">H61/L61</f>
        <v>0.6</v>
      </c>
      <c r="J61" s="23" t="n">
        <f aca="false">COUNTIFS(DLRWISE!Y:Y,"DEGROWTH",DLRWISE!B:B,'SUMMARY-M'!B61)</f>
        <v>7</v>
      </c>
      <c r="K61" s="22" t="n">
        <f aca="false">J61/$L61</f>
        <v>0.35</v>
      </c>
      <c r="L61" s="23" t="n">
        <f aca="false">COUNTIFS(DLRWISE!B:B,'SUMMARY-M'!B61)</f>
        <v>20</v>
      </c>
      <c r="M61" s="23" t="n">
        <f aca="false">COUNTIFS(DLRWISE!B:B,'SUMMARY-M'!B61,DLRWISE!H:H,DLRWISE!$H$2)</f>
        <v>0</v>
      </c>
      <c r="N61" s="23" t="n">
        <f aca="false">COUNTIFS(DLRWISE!G:G,DLRWISE!$G$2,DLRWISE!B:B,'SUMMARY-M'!B61)</f>
        <v>19</v>
      </c>
      <c r="O61" s="23" t="n">
        <f aca="false">COUNTIFS(DLRWISE!B:B,'SUMMARY-M'!B61,DLRWISE!K:K,"&lt;="&amp;0)</f>
        <v>4</v>
      </c>
      <c r="P61" s="22" t="n">
        <f aca="false">O61/L61</f>
        <v>0.2</v>
      </c>
      <c r="Q61" s="23" t="n">
        <f aca="false">SUMIF(DLRWISE!B:B,'SUMMARY-M'!B61,DLRWISE!Z:Z)</f>
        <v>5</v>
      </c>
      <c r="R61" s="24" t="n">
        <f aca="false">O61-Q61</f>
        <v>-1</v>
      </c>
      <c r="S61" s="24" t="n">
        <f aca="false">COUNTIFS(DLRWISE!B:B,'SUMMARY-M'!B61,DLRWISE!K:K,0,DLRWISE!N:N,"&lt;"&amp;30)</f>
        <v>4</v>
      </c>
      <c r="T61" s="24" t="n">
        <f aca="false">O61-S61</f>
        <v>0</v>
      </c>
      <c r="U61" s="1"/>
      <c r="V61" s="1"/>
      <c r="W61" s="1"/>
      <c r="X61" s="1"/>
      <c r="Y61" s="1"/>
      <c r="Z61" s="1"/>
    </row>
    <row r="62" customFormat="false" ht="14.25" hidden="false" customHeight="true" outlineLevel="0" collapsed="false">
      <c r="A62" s="1"/>
      <c r="B62" s="20" t="s">
        <v>120</v>
      </c>
      <c r="C62" s="20" t="s">
        <v>121</v>
      </c>
      <c r="D62" s="20" t="s">
        <v>110</v>
      </c>
      <c r="E62" s="21"/>
      <c r="F62" s="21"/>
      <c r="G62" s="22" t="n">
        <f aca="false">IFERROR(F62/E62,0)</f>
        <v>0</v>
      </c>
      <c r="H62" s="23" t="n">
        <f aca="false">COUNTIFS(DLRWISE!S:S,"DEGROWTH",DLRWISE!B:B,'SUMMARY-M'!B62)</f>
        <v>15</v>
      </c>
      <c r="I62" s="22" t="n">
        <f aca="false">H62/L62</f>
        <v>0.454545454545455</v>
      </c>
      <c r="J62" s="23" t="n">
        <f aca="false">COUNTIFS(DLRWISE!Y:Y,"DEGROWTH",DLRWISE!B:B,'SUMMARY-M'!B62)</f>
        <v>13</v>
      </c>
      <c r="K62" s="22" t="n">
        <f aca="false">J62/$L62</f>
        <v>0.393939393939394</v>
      </c>
      <c r="L62" s="23" t="n">
        <f aca="false">COUNTIFS(DLRWISE!B:B,'SUMMARY-M'!B62)</f>
        <v>33</v>
      </c>
      <c r="M62" s="23" t="n">
        <f aca="false">COUNTIFS(DLRWISE!B:B,'SUMMARY-M'!B62,DLRWISE!H:H,DLRWISE!$H$2)</f>
        <v>0</v>
      </c>
      <c r="N62" s="23" t="n">
        <f aca="false">COUNTIFS(DLRWISE!G:G,DLRWISE!$G$2,DLRWISE!B:B,'SUMMARY-M'!B62)</f>
        <v>28</v>
      </c>
      <c r="O62" s="23" t="n">
        <f aca="false">COUNTIFS(DLRWISE!B:B,'SUMMARY-M'!B62,DLRWISE!K:K,"&lt;="&amp;0)</f>
        <v>13</v>
      </c>
      <c r="P62" s="22" t="n">
        <f aca="false">O62/L62</f>
        <v>0.393939393939394</v>
      </c>
      <c r="Q62" s="23" t="n">
        <f aca="false">SUMIF(DLRWISE!B:B,'SUMMARY-M'!B62,DLRWISE!Z:Z)</f>
        <v>3</v>
      </c>
      <c r="R62" s="24" t="n">
        <f aca="false">O62-Q62</f>
        <v>10</v>
      </c>
      <c r="S62" s="24" t="n">
        <f aca="false">COUNTIFS(DLRWISE!B:B,'SUMMARY-M'!B62,DLRWISE!K:K,0,DLRWISE!N:N,"&lt;"&amp;30)</f>
        <v>11</v>
      </c>
      <c r="T62" s="24" t="n">
        <f aca="false">O62-S62</f>
        <v>2</v>
      </c>
      <c r="U62" s="1"/>
      <c r="V62" s="1"/>
      <c r="W62" s="1"/>
      <c r="X62" s="1"/>
      <c r="Y62" s="1"/>
      <c r="Z62" s="1"/>
    </row>
    <row r="63" customFormat="false" ht="14.25" hidden="false" customHeight="true" outlineLevel="0" collapsed="false">
      <c r="A63" s="1"/>
      <c r="B63" s="20" t="s">
        <v>122</v>
      </c>
      <c r="C63" s="20" t="s">
        <v>123</v>
      </c>
      <c r="D63" s="20" t="s">
        <v>110</v>
      </c>
      <c r="E63" s="21"/>
      <c r="F63" s="21"/>
      <c r="G63" s="22" t="n">
        <f aca="false">IFERROR(F63/E63,0)</f>
        <v>0</v>
      </c>
      <c r="H63" s="23" t="n">
        <f aca="false">COUNTIFS(DLRWISE!S:S,"DEGROWTH",DLRWISE!B:B,'SUMMARY-M'!B63)</f>
        <v>11</v>
      </c>
      <c r="I63" s="22" t="n">
        <f aca="false">H63/L63</f>
        <v>0.392857142857143</v>
      </c>
      <c r="J63" s="23" t="n">
        <f aca="false">COUNTIFS(DLRWISE!Y:Y,"DEGROWTH",DLRWISE!B:B,'SUMMARY-M'!B63)</f>
        <v>10</v>
      </c>
      <c r="K63" s="22" t="n">
        <f aca="false">J63/$L63</f>
        <v>0.357142857142857</v>
      </c>
      <c r="L63" s="23" t="n">
        <f aca="false">COUNTIFS(DLRWISE!B:B,'SUMMARY-M'!B63)</f>
        <v>28</v>
      </c>
      <c r="M63" s="23" t="n">
        <f aca="false">COUNTIFS(DLRWISE!B:B,'SUMMARY-M'!B63,DLRWISE!H:H,DLRWISE!$H$2)</f>
        <v>0</v>
      </c>
      <c r="N63" s="23" t="n">
        <f aca="false">COUNTIFS(DLRWISE!G:G,DLRWISE!$G$2,DLRWISE!B:B,'SUMMARY-M'!B63)</f>
        <v>27</v>
      </c>
      <c r="O63" s="23" t="n">
        <f aca="false">COUNTIFS(DLRWISE!B:B,'SUMMARY-M'!B63,DLRWISE!K:K,"&lt;="&amp;0)</f>
        <v>6</v>
      </c>
      <c r="P63" s="22" t="n">
        <f aca="false">O63/L63</f>
        <v>0.214285714285714</v>
      </c>
      <c r="Q63" s="23" t="n">
        <f aca="false">SUMIF(DLRWISE!B:B,'SUMMARY-M'!B63,DLRWISE!Z:Z)</f>
        <v>10</v>
      </c>
      <c r="R63" s="24" t="n">
        <f aca="false">O63-Q63</f>
        <v>-4</v>
      </c>
      <c r="S63" s="24" t="n">
        <f aca="false">COUNTIFS(DLRWISE!B:B,'SUMMARY-M'!B63,DLRWISE!K:K,0,DLRWISE!N:N,"&lt;"&amp;30)</f>
        <v>6</v>
      </c>
      <c r="T63" s="24" t="n">
        <f aca="false">O63-S63</f>
        <v>0</v>
      </c>
      <c r="U63" s="1"/>
      <c r="V63" s="1"/>
      <c r="W63" s="1"/>
      <c r="X63" s="1"/>
      <c r="Y63" s="1"/>
      <c r="Z63" s="1"/>
    </row>
    <row r="64" customFormat="false" ht="14.25" hidden="false" customHeight="true" outlineLevel="0" collapsed="false">
      <c r="A64" s="14"/>
      <c r="B64" s="25" t="s">
        <v>124</v>
      </c>
      <c r="C64" s="25"/>
      <c r="D64" s="25"/>
      <c r="E64" s="26" t="n">
        <f aca="false">SUM(E59:E63)</f>
        <v>0</v>
      </c>
      <c r="F64" s="26" t="n">
        <f aca="false">SUM(F59:F63)</f>
        <v>0</v>
      </c>
      <c r="G64" s="27" t="e">
        <f aca="false">F64/E64</f>
        <v>#DIV/0!</v>
      </c>
      <c r="H64" s="26" t="n">
        <f aca="false">SUM(H59:H63)</f>
        <v>44</v>
      </c>
      <c r="I64" s="27" t="n">
        <f aca="false">H64/L64</f>
        <v>0.403669724770642</v>
      </c>
      <c r="J64" s="28" t="n">
        <f aca="false">SUM(J59:J63)</f>
        <v>38</v>
      </c>
      <c r="K64" s="27" t="n">
        <f aca="false">J64/$L64</f>
        <v>0.348623853211009</v>
      </c>
      <c r="L64" s="26" t="n">
        <f aca="false">SUM(L59:L63)</f>
        <v>109</v>
      </c>
      <c r="M64" s="26" t="n">
        <f aca="false">SUM(M59:M63)</f>
        <v>0</v>
      </c>
      <c r="N64" s="26" t="n">
        <f aca="false">SUM(N59:N63)</f>
        <v>101</v>
      </c>
      <c r="O64" s="26" t="n">
        <f aca="false">SUM(O59:O63)</f>
        <v>31</v>
      </c>
      <c r="P64" s="27" t="n">
        <f aca="false">O64/L64</f>
        <v>0.284403669724771</v>
      </c>
      <c r="Q64" s="26" t="n">
        <f aca="false">SUM(Q59:Q63)</f>
        <v>23</v>
      </c>
      <c r="R64" s="30" t="n">
        <f aca="false">O64-Q64</f>
        <v>8</v>
      </c>
      <c r="S64" s="26" t="n">
        <f aca="false">SUM(S59:S63)</f>
        <v>28</v>
      </c>
      <c r="T64" s="30" t="n">
        <f aca="false">O64-S64</f>
        <v>3</v>
      </c>
      <c r="U64" s="14"/>
      <c r="V64" s="14"/>
      <c r="W64" s="14"/>
      <c r="X64" s="14"/>
      <c r="Y64" s="14"/>
      <c r="Z64" s="14"/>
    </row>
    <row r="65" customFormat="false" ht="14.25" hidden="false" customHeight="true" outlineLevel="0" collapsed="false">
      <c r="A65" s="14"/>
      <c r="B65" s="25" t="s">
        <v>125</v>
      </c>
      <c r="C65" s="25"/>
      <c r="D65" s="25"/>
      <c r="E65" s="26" t="n">
        <f aca="false">E64+E58</f>
        <v>0</v>
      </c>
      <c r="F65" s="26" t="n">
        <f aca="false">F64+F58</f>
        <v>0</v>
      </c>
      <c r="G65" s="27" t="e">
        <f aca="false">F65/E65</f>
        <v>#DIV/0!</v>
      </c>
      <c r="H65" s="26" t="n">
        <f aca="false">H64+H58</f>
        <v>81</v>
      </c>
      <c r="I65" s="27" t="n">
        <f aca="false">H65/L65</f>
        <v>0.399014778325123</v>
      </c>
      <c r="J65" s="28" t="n">
        <f aca="false">J64+J58</f>
        <v>69</v>
      </c>
      <c r="K65" s="27" t="n">
        <f aca="false">J65/$L65</f>
        <v>0.339901477832512</v>
      </c>
      <c r="L65" s="26" t="n">
        <f aca="false">L64+L58</f>
        <v>203</v>
      </c>
      <c r="M65" s="26" t="n">
        <f aca="false">M64+M58</f>
        <v>0</v>
      </c>
      <c r="N65" s="26" t="n">
        <f aca="false">N64+N58</f>
        <v>191</v>
      </c>
      <c r="O65" s="26" t="n">
        <f aca="false">O64+O58</f>
        <v>45</v>
      </c>
      <c r="P65" s="27" t="n">
        <f aca="false">O65/L65</f>
        <v>0.221674876847291</v>
      </c>
      <c r="Q65" s="26" t="n">
        <f aca="false">Q64+Q58</f>
        <v>31</v>
      </c>
      <c r="R65" s="30" t="n">
        <f aca="false">O65-Q65</f>
        <v>14</v>
      </c>
      <c r="S65" s="26" t="n">
        <f aca="false">S64+S58</f>
        <v>39</v>
      </c>
      <c r="T65" s="30" t="n">
        <f aca="false">O65-S65</f>
        <v>6</v>
      </c>
      <c r="U65" s="14"/>
      <c r="V65" s="14"/>
      <c r="W65" s="14"/>
      <c r="X65" s="14"/>
      <c r="Y65" s="14"/>
      <c r="Z65" s="14"/>
    </row>
    <row r="66" customFormat="false" ht="14.25" hidden="false" customHeight="true" outlineLevel="0" collapsed="false">
      <c r="A66" s="14"/>
      <c r="B66" s="25" t="s">
        <v>126</v>
      </c>
      <c r="C66" s="25"/>
      <c r="D66" s="25"/>
      <c r="E66" s="26" t="n">
        <f aca="false">E65+E54</f>
        <v>0</v>
      </c>
      <c r="F66" s="26" t="n">
        <f aca="false">F65+F54</f>
        <v>0</v>
      </c>
      <c r="G66" s="27" t="e">
        <f aca="false">F66/E66</f>
        <v>#DIV/0!</v>
      </c>
      <c r="H66" s="26" t="n">
        <f aca="false">H65+H54</f>
        <v>173</v>
      </c>
      <c r="I66" s="27" t="n">
        <f aca="false">H66/L66</f>
        <v>0.394077448747153</v>
      </c>
      <c r="J66" s="28" t="n">
        <f aca="false">J65+J54</f>
        <v>169</v>
      </c>
      <c r="K66" s="27" t="n">
        <f aca="false">J66/$L66</f>
        <v>0.38496583143508</v>
      </c>
      <c r="L66" s="26" t="n">
        <f aca="false">L65+L54</f>
        <v>439</v>
      </c>
      <c r="M66" s="26" t="n">
        <f aca="false">M65+M54</f>
        <v>0</v>
      </c>
      <c r="N66" s="26" t="n">
        <f aca="false">N65+N54</f>
        <v>412</v>
      </c>
      <c r="O66" s="26" t="n">
        <f aca="false">O65+O54</f>
        <v>79</v>
      </c>
      <c r="P66" s="27" t="n">
        <f aca="false">O66/L66</f>
        <v>0.17995444191344</v>
      </c>
      <c r="Q66" s="26" t="n">
        <f aca="false">Q65+Q54</f>
        <v>49</v>
      </c>
      <c r="R66" s="30" t="n">
        <f aca="false">O66-Q66</f>
        <v>30</v>
      </c>
      <c r="S66" s="26" t="n">
        <f aca="false">S65+S54</f>
        <v>70</v>
      </c>
      <c r="T66" s="30" t="n">
        <f aca="false">O66-S66</f>
        <v>9</v>
      </c>
      <c r="U66" s="14"/>
      <c r="V66" s="14"/>
      <c r="W66" s="14"/>
      <c r="X66" s="14"/>
      <c r="Y66" s="14"/>
      <c r="Z66" s="14"/>
    </row>
    <row r="67" customFormat="false" ht="14.25" hidden="false" customHeight="true" outlineLevel="0" collapsed="false">
      <c r="A67" s="14"/>
      <c r="B67" s="25" t="s">
        <v>127</v>
      </c>
      <c r="C67" s="25"/>
      <c r="D67" s="25"/>
      <c r="E67" s="26" t="n">
        <f aca="false">E66+E42</f>
        <v>0</v>
      </c>
      <c r="F67" s="26" t="n">
        <f aca="false">F66+F42</f>
        <v>0</v>
      </c>
      <c r="G67" s="31" t="e">
        <f aca="false">F67/E67</f>
        <v>#DIV/0!</v>
      </c>
      <c r="H67" s="26" t="n">
        <f aca="false">H66+H42</f>
        <v>700</v>
      </c>
      <c r="I67" s="27" t="n">
        <f aca="false">H67/L67</f>
        <v>0.410557184750733</v>
      </c>
      <c r="J67" s="28" t="n">
        <f aca="false">J66+J42</f>
        <v>722</v>
      </c>
      <c r="K67" s="27" t="n">
        <f aca="false">J67/$L67</f>
        <v>0.423460410557185</v>
      </c>
      <c r="L67" s="26" t="n">
        <f aca="false">L66+L42</f>
        <v>1705</v>
      </c>
      <c r="M67" s="26" t="n">
        <f aca="false">M66+M42</f>
        <v>0</v>
      </c>
      <c r="N67" s="26" t="n">
        <f aca="false">N66+N42</f>
        <v>1585</v>
      </c>
      <c r="O67" s="26" t="n">
        <f aca="false">O66+O42</f>
        <v>269</v>
      </c>
      <c r="P67" s="27" t="n">
        <f aca="false">O67/L67</f>
        <v>0.157771260997067</v>
      </c>
      <c r="Q67" s="26" t="n">
        <f aca="false">Q66+Q42</f>
        <v>188</v>
      </c>
      <c r="R67" s="30" t="n">
        <f aca="false">O67-Q67</f>
        <v>81</v>
      </c>
      <c r="S67" s="26" t="n">
        <f aca="false">S66+S42</f>
        <v>227</v>
      </c>
      <c r="T67" s="30" t="n">
        <f aca="false">O67-S67</f>
        <v>42</v>
      </c>
      <c r="U67" s="14"/>
      <c r="V67" s="14"/>
      <c r="W67" s="14"/>
      <c r="X67" s="14"/>
      <c r="Y67" s="14"/>
      <c r="Z67" s="14"/>
    </row>
    <row r="68" customFormat="false" ht="14.2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32"/>
      <c r="M68" s="32"/>
      <c r="N68" s="3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4.2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3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4.2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3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4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4.2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4.2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4.2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4.2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4.2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4.2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4.2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4.2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4.2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4.2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4.2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4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4.2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4.2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4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4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4.2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4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4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4.2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4.2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4.2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4.2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4.2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4.2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4.2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4.2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4.2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4.2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4.2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4.2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4.2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4.2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4.2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4.2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4.2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4.2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4.2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4.2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4.2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4.2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4.2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4.2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4.2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4.2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4.2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4.2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4.2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4.2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4.2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4.2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4.2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4.2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4.2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4.2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4.2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4.2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4.2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4.2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4.2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4.2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4.2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4.2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4.2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4.2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4.2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4.2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4.2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4.2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4.2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4.2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4.2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4.2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4.2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4.2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4.2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4.2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4.2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4.2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4.2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4.2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4.2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4.2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4.2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4.2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4.2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4.2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4.2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4.2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4.2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4.2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4.2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4.2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4.2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4.2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4.2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4.2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4.2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4.2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4.2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4.2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4.2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4.2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4.2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4.2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4.2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4.2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4.2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4.2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4.2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4.2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4.2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4.2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4.2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4.2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4.2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4.2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4.2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4.2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4.2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4.2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4.2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4.2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4.2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4.2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4.2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4.2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4.2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4.2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4.2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4.2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4.2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4.2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4.2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4.2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4.2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4.2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4.2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4.2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4.2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4.2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4.2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4.2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4.2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4.2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4.2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4.2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4.2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4.2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4.2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4.2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4.2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4.2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4.2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4.2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4.2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4.2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4.2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4.2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4.2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4.2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4.2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4.2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4.2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4.2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4.2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4.2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4.2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4.2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4.2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4.2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4.2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4.2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4.2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4.2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4.2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4.2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4.2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4.2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4.2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4.2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4.2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4.2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4.2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4.2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4.2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4.2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4.2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4.2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4.2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4.2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4.2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4.2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4.2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4.2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4.2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4.2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4.2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4.2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4.2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4.2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4.2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4.2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4.2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4.2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4.2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4.2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4.2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4.2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4.2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4.2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4.2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4.2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4.2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4.2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4.2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4.2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4.2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4.2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4.2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4.2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4.2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4.2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4.2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4.2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4.2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4.2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4.2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4.2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4.2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4.2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4.2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4.2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4.2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4.2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4.2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4.2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4.2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4.2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4.2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4.2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4.2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4.2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4.2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4.2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4.2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4.2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4.2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4.2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4.2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4.2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4.2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4.2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4.2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4.2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4.2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4.2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4.2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4.2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4.2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4.2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4.2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4.2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4.2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4.2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4.2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4.2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4.2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4.2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4.2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4.2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4.2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4.2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4.2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4.2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4.2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4.2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4.2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4.2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4.2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4.2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4.2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4.2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4.2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4.2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4.2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4.2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4.2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4.2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4.2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4.2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4.2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4.2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4.2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4.2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4.2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4.2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4.2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4.2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4.2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4.2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4.2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4.2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4.2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4.2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4.2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4.2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4.2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4.2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4.2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4.2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4.2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4.2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4.2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4.2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4.2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4.2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4.2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4.2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4.2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4.2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4.2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4.2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4.2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4.2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4.2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4.2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4.2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4.2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4.2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4.2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4.2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4.2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4.2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4.2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4.2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4.2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4.2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4.2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4.2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4.2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4.2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4.2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4.2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4.2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4.2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4.2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4.2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4.2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4.2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4.2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4.2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4.2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4.2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4.2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4.2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4.2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4.2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4.2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4.2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4.2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4.2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4.2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4.2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4.2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4.2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4.2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4.2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4.2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4.2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4.2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4.2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4.2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4.2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4.2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4.2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4.2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4.2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4.2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4.2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4.2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4.2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4.2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4.2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4.2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4.2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4.2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4.2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4.2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4.2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4.2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4.2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4.2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4.2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4.2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4.2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4.2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4.2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4.2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4.2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4.2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4.2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4.2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4.2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4.2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4.2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4.2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4.2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4.2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4.2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4.2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4.2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4.2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4.2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4.2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4.2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4.2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4.2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4.2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4.2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4.2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4.2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4.2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4.2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4.2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4.2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4.2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4.2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4.2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4.2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4.2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4.2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4.2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4.2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4.2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4.2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4.2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4.2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4.2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4.2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4.2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4.2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4.2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4.2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4.2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4.2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4.2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4.2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4.2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4.2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4.2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4.2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4.2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4.2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4.2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4.2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4.2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4.2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4.2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4.2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4.2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4.2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4.2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4.2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4.2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4.2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4.2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4.2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4.2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4.2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4.2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4.2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4.2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4.2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4.2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4.2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4.2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4.2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4.2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4.2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4.2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4.2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4.2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4.2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4.2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4.2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4.2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4.2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4.2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4.2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4.2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4.2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4.2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4.2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4.2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4.2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4.2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4.2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4.2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4.2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4.2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4.2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4.2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4.2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4.2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4.2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4.2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4.2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4.2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4.2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4.2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4.2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4.2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4.2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4.2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4.2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4.2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4.2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4.2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4.2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4.2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4.2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4.2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4.2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4.2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4.2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4.2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4.2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4.2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4.2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4.2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4.2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4.2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4.2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4.2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4.2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4.2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4.2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4.2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4.2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4.2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4.2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4.2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4.2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4.2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4.2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4.2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4.2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4.2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4.2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4.2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4.2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4.2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4.2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4.2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4.2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4.2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4.2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4.2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4.2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4.2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4.2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4.2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4.2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4.2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4.2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4.2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4.2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4.2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4.2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4.2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4.2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4.2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4.2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4.2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4.2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4.2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4.2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4.2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4.2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4.2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4.2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4.2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4.2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4.2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4.2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4.2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4.2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4.2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4.2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4.2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4.2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4.2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4.2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4.2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4.2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4.2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4.2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4.2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4.2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4.2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4.2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4.2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4.2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4.2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4.2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4.2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4.2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4.2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4.2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4.2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4.2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4.2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4.2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4.2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4.2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4.2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4.2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4.2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4.2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4.2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4.2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4.2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4.2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4.2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4.2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4.2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4.2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4.2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4.2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4.2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4.2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4.2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4.2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4.2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4.2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4.2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4.2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4.2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4.2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4.2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4.2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4.2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4.2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4.2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4.2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4.2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4.2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4.2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4.2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4.2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4.2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4.2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4.2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4.2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4.2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4.2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4.2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4.2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4.2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4.2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4.2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4.2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4.2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4.2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4.2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4.2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4.2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4.2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4.2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4.2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4.2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4.2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4.2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4.2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4.2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4.2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4.2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4.2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4.2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4.2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4.2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4.2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4.2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4.2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4.2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4.2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4.2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4.2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4.2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4.2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4.2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4.2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4.2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4.2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4.2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4.2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4.2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4.2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4.2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4.2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4.2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4.2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4.2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4.2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4.2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4.2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4.2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4.2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4.2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4.2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4.2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4.2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4.2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4.2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4.2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4.2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4.2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4.2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4.2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4.2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4.2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4.2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4.2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4.2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4.2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4.2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4.2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4.2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4.2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4.2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4.2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4.2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4.2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4.2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4.2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4.2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4.2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4.2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4.2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4.2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4.2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4.2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4.2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4.2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4.2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4.2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4.2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4.2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4.2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4.2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4.2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4.2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4.2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4.2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4.2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4.2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4.2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4.2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4.2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4.2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4.2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4.2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4.2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4.2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4.2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4.2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4.2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4.2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4.2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4.2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4.2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4.2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4.2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4.2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4.2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4.2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4.2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4.2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4.2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4.2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4.2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4.2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4.2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4.2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4.2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4.2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4.2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4.2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4.2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4.2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4.2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4.2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4.2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4.2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4.2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4.2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4.2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4.2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4.2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4.2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4.2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4.2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4.2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4.2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4.2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4.2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4.2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4.2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4.2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4.2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4.2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4.2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4.2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4.2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4.2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4.2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4.2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4.2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4.2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4.2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4.2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4.2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4.2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4.2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4.2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4.2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4.2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4.2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4.2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4.2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4.2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4.2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4.2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4.2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4.2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4.2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4.2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4.2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4.2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4.2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4.2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4.2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4.2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4.2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4.2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4.2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4.2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4.2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4.2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4.2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4.2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4.2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4.2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4.2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4.2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4.2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4.2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4.2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4.2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4.2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4.2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4.2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4.2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4.2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4.2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4.2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4.2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4.2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4.2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4.2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4.2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4.2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4.2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4.2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4.2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4.2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4.2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4.2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4.2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4.2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4.2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4.2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4.2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4.2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4.2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4.2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4.2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4.2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4.2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4.2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4.2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4.2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4.2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4.2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4.2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4.2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4.2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4.2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4.2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4.2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4.2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4.2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4.2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4.2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4.2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4.2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4.2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4.2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4.2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4.2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4.2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4.2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4.2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4.2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4.2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4.2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4.2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4.2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4.2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4.2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4.2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4.2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4.2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4.2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4.2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4.2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4.2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G4:G67">
    <cfRule type="cellIs" priority="2" operator="lessThanOrEqual" aboveAverage="0" equalAverage="0" bottom="0" percent="0" rank="0" text="" dxfId="0">
      <formula>0.15</formula>
    </cfRule>
  </conditionalFormatting>
  <conditionalFormatting sqref="I4:I67">
    <cfRule type="cellIs" priority="3" operator="greaterThanOrEqual" aboveAverage="0" equalAverage="0" bottom="0" percent="0" rank="0" text="" dxfId="0">
      <formula>0.5</formula>
    </cfRule>
  </conditionalFormatting>
  <conditionalFormatting sqref="K4:K67">
    <cfRule type="cellIs" priority="4" operator="greaterThanOrEqual" aboveAverage="0" equalAverage="0" bottom="0" percent="0" rank="0" text="" dxfId="0">
      <formula>0.5</formula>
    </cfRule>
  </conditionalFormatting>
  <conditionalFormatting sqref="P4:P67">
    <cfRule type="cellIs" priority="5" operator="greaterThanOrEqual" aboveAverage="0" equalAverage="0" bottom="0" percent="0" rank="0" text="" dxfId="0">
      <formula>0.5</formula>
    </cfRule>
  </conditionalFormatting>
  <conditionalFormatting sqref="R4:R67">
    <cfRule type="cellIs" priority="6" operator="greater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236111111111111" right="0.157638888888889" top="0.747916666666667" bottom="0.747916666666667" header="0.511811023622047" footer="0.511811023622047"/>
  <pageSetup paperSize="9" scale="6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13.44"/>
    <col collapsed="false" customWidth="true" hidden="false" outlineLevel="0" max="2" min="2" style="0" width="16.66"/>
    <col collapsed="false" customWidth="true" hidden="false" outlineLevel="0" max="3" min="3" style="0" width="26.88"/>
    <col collapsed="false" customWidth="true" hidden="false" outlineLevel="0" max="26" min="4" style="0" width="8.67"/>
  </cols>
  <sheetData>
    <row r="1" customFormat="false" ht="14.25" hidden="false" customHeight="true" outlineLevel="0" collapsed="false">
      <c r="B1" s="1"/>
    </row>
    <row r="2" customFormat="false" ht="14.25" hidden="false" customHeight="true" outlineLevel="0" collapsed="false">
      <c r="B2" s="1"/>
    </row>
    <row r="3" customFormat="false" ht="14.25" hidden="false" customHeight="true" outlineLevel="0" collapsed="false">
      <c r="A3" s="33" t="s">
        <v>128</v>
      </c>
      <c r="B3" s="34" t="s">
        <v>129</v>
      </c>
    </row>
    <row r="4" customFormat="false" ht="14.25" hidden="false" customHeight="true" outlineLevel="0" collapsed="false">
      <c r="A4" s="35" t="s">
        <v>130</v>
      </c>
      <c r="B4" s="36" t="n">
        <v>151</v>
      </c>
      <c r="C4" s="1"/>
    </row>
    <row r="5" customFormat="false" ht="14.25" hidden="false" customHeight="true" outlineLevel="0" collapsed="false">
      <c r="A5" s="37" t="s">
        <v>131</v>
      </c>
      <c r="B5" s="38" t="n">
        <v>120</v>
      </c>
      <c r="C5" s="1"/>
    </row>
    <row r="6" customFormat="false" ht="14.25" hidden="false" customHeight="true" outlineLevel="0" collapsed="false">
      <c r="A6" s="37" t="s">
        <v>132</v>
      </c>
      <c r="B6" s="38" t="n">
        <v>65</v>
      </c>
      <c r="C6" s="1"/>
    </row>
    <row r="7" customFormat="false" ht="14.25" hidden="false" customHeight="true" outlineLevel="0" collapsed="false">
      <c r="A7" s="37" t="s">
        <v>133</v>
      </c>
      <c r="B7" s="38" t="n">
        <v>448</v>
      </c>
      <c r="C7" s="1"/>
    </row>
    <row r="8" customFormat="false" ht="14.25" hidden="false" customHeight="true" outlineLevel="0" collapsed="false">
      <c r="A8" s="37" t="s">
        <v>134</v>
      </c>
      <c r="B8" s="39" t="n">
        <v>541</v>
      </c>
      <c r="C8" s="1"/>
    </row>
    <row r="9" customFormat="false" ht="14.25" hidden="false" customHeight="true" outlineLevel="0" collapsed="false">
      <c r="A9" s="40" t="s">
        <v>135</v>
      </c>
      <c r="B9" s="41" t="n">
        <v>1325</v>
      </c>
    </row>
    <row r="10" customFormat="false" ht="14.25" hidden="false" customHeight="true" outlineLevel="0" collapsed="false">
      <c r="B10" s="1"/>
    </row>
    <row r="11" customFormat="false" ht="14.25" hidden="false" customHeight="true" outlineLevel="0" collapsed="false">
      <c r="B11" s="1"/>
    </row>
    <row r="12" customFormat="false" ht="14.25" hidden="false" customHeight="true" outlineLevel="0" collapsed="false">
      <c r="B12" s="1"/>
    </row>
    <row r="13" customFormat="false" ht="14.25" hidden="false" customHeight="true" outlineLevel="0" collapsed="false">
      <c r="B13" s="1"/>
    </row>
    <row r="14" customFormat="false" ht="14.25" hidden="false" customHeight="true" outlineLevel="0" collapsed="false">
      <c r="B14" s="1"/>
    </row>
    <row r="15" customFormat="false" ht="14.25" hidden="false" customHeight="true" outlineLevel="0" collapsed="false">
      <c r="B15" s="1"/>
    </row>
    <row r="16" customFormat="false" ht="14.25" hidden="false" customHeight="true" outlineLevel="0" collapsed="false">
      <c r="B16" s="1"/>
    </row>
    <row r="17" customFormat="false" ht="14.25" hidden="false" customHeight="true" outlineLevel="0" collapsed="false">
      <c r="B17" s="1"/>
    </row>
    <row r="18" customFormat="false" ht="14.25" hidden="false" customHeight="true" outlineLevel="0" collapsed="false">
      <c r="B18" s="1"/>
    </row>
    <row r="19" customFormat="false" ht="14.25" hidden="false" customHeight="true" outlineLevel="0" collapsed="false">
      <c r="B19" s="1"/>
    </row>
    <row r="20" customFormat="false" ht="14.25" hidden="false" customHeight="true" outlineLevel="0" collapsed="false">
      <c r="B20" s="1"/>
    </row>
    <row r="21" customFormat="false" ht="14.25" hidden="false" customHeight="true" outlineLevel="0" collapsed="false">
      <c r="B21" s="1"/>
    </row>
    <row r="22" customFormat="false" ht="14.25" hidden="false" customHeight="true" outlineLevel="0" collapsed="false">
      <c r="B22" s="1"/>
    </row>
    <row r="23" customFormat="false" ht="14.25" hidden="false" customHeight="true" outlineLevel="0" collapsed="false">
      <c r="B23" s="1"/>
    </row>
    <row r="24" customFormat="false" ht="14.25" hidden="false" customHeight="true" outlineLevel="0" collapsed="false">
      <c r="B24" s="1"/>
    </row>
    <row r="25" customFormat="false" ht="14.25" hidden="false" customHeight="true" outlineLevel="0" collapsed="false">
      <c r="B25" s="1"/>
    </row>
    <row r="26" customFormat="false" ht="14.25" hidden="false" customHeight="true" outlineLevel="0" collapsed="false">
      <c r="B26" s="1"/>
    </row>
    <row r="27" customFormat="false" ht="14.25" hidden="false" customHeight="true" outlineLevel="0" collapsed="false">
      <c r="B27" s="1"/>
    </row>
    <row r="28" customFormat="false" ht="14.25" hidden="false" customHeight="true" outlineLevel="0" collapsed="false">
      <c r="B28" s="1"/>
    </row>
    <row r="29" customFormat="false" ht="14.25" hidden="false" customHeight="true" outlineLevel="0" collapsed="false">
      <c r="B29" s="1"/>
    </row>
    <row r="30" customFormat="false" ht="14.25" hidden="false" customHeight="true" outlineLevel="0" collapsed="false">
      <c r="B30" s="1"/>
    </row>
    <row r="31" customFormat="false" ht="14.25" hidden="false" customHeight="true" outlineLevel="0" collapsed="false">
      <c r="B31" s="1"/>
    </row>
    <row r="32" customFormat="false" ht="14.25" hidden="false" customHeight="true" outlineLevel="0" collapsed="false">
      <c r="B32" s="1"/>
    </row>
    <row r="33" customFormat="false" ht="14.25" hidden="false" customHeight="true" outlineLevel="0" collapsed="false">
      <c r="B33" s="1"/>
    </row>
    <row r="34" customFormat="false" ht="14.25" hidden="false" customHeight="true" outlineLevel="0" collapsed="false">
      <c r="B34" s="1"/>
    </row>
    <row r="35" customFormat="false" ht="14.25" hidden="false" customHeight="true" outlineLevel="0" collapsed="false">
      <c r="B35" s="1"/>
    </row>
    <row r="36" customFormat="false" ht="14.25" hidden="false" customHeight="true" outlineLevel="0" collapsed="false">
      <c r="B36" s="1"/>
    </row>
    <row r="37" customFormat="false" ht="14.25" hidden="false" customHeight="true" outlineLevel="0" collapsed="false">
      <c r="B37" s="1"/>
    </row>
    <row r="38" customFormat="false" ht="14.25" hidden="false" customHeight="true" outlineLevel="0" collapsed="false">
      <c r="B38" s="1"/>
    </row>
    <row r="39" customFormat="false" ht="14.25" hidden="false" customHeight="true" outlineLevel="0" collapsed="false">
      <c r="B39" s="1"/>
    </row>
    <row r="40" customFormat="false" ht="14.25" hidden="false" customHeight="true" outlineLevel="0" collapsed="false">
      <c r="B40" s="1"/>
    </row>
    <row r="41" customFormat="false" ht="14.25" hidden="false" customHeight="true" outlineLevel="0" collapsed="false">
      <c r="B41" s="1"/>
    </row>
    <row r="42" customFormat="false" ht="14.25" hidden="false" customHeight="true" outlineLevel="0" collapsed="false">
      <c r="B42" s="1"/>
    </row>
    <row r="43" customFormat="false" ht="14.25" hidden="false" customHeight="true" outlineLevel="0" collapsed="false">
      <c r="B43" s="1"/>
    </row>
    <row r="44" customFormat="false" ht="14.25" hidden="false" customHeight="true" outlineLevel="0" collapsed="false">
      <c r="B44" s="1"/>
    </row>
    <row r="45" customFormat="false" ht="14.25" hidden="false" customHeight="true" outlineLevel="0" collapsed="false">
      <c r="B45" s="1"/>
    </row>
    <row r="46" customFormat="false" ht="14.25" hidden="false" customHeight="true" outlineLevel="0" collapsed="false">
      <c r="B46" s="1"/>
    </row>
    <row r="47" customFormat="false" ht="14.25" hidden="false" customHeight="true" outlineLevel="0" collapsed="false">
      <c r="B47" s="1"/>
    </row>
    <row r="48" customFormat="false" ht="14.25" hidden="false" customHeight="true" outlineLevel="0" collapsed="false">
      <c r="B48" s="1"/>
    </row>
    <row r="49" customFormat="false" ht="14.25" hidden="false" customHeight="true" outlineLevel="0" collapsed="false">
      <c r="B49" s="1"/>
    </row>
    <row r="50" customFormat="false" ht="14.25" hidden="false" customHeight="true" outlineLevel="0" collapsed="false">
      <c r="B50" s="1"/>
    </row>
    <row r="51" customFormat="false" ht="14.25" hidden="false" customHeight="true" outlineLevel="0" collapsed="false">
      <c r="B51" s="1"/>
    </row>
    <row r="52" customFormat="false" ht="14.25" hidden="false" customHeight="true" outlineLevel="0" collapsed="false">
      <c r="B52" s="1"/>
    </row>
    <row r="53" customFormat="false" ht="14.25" hidden="false" customHeight="true" outlineLevel="0" collapsed="false">
      <c r="B53" s="1"/>
    </row>
    <row r="54" customFormat="false" ht="14.25" hidden="false" customHeight="true" outlineLevel="0" collapsed="false">
      <c r="B54" s="1"/>
    </row>
    <row r="55" customFormat="false" ht="14.25" hidden="false" customHeight="true" outlineLevel="0" collapsed="false">
      <c r="B55" s="1"/>
    </row>
    <row r="56" customFormat="false" ht="14.25" hidden="false" customHeight="true" outlineLevel="0" collapsed="false">
      <c r="B56" s="1"/>
    </row>
    <row r="57" customFormat="false" ht="14.25" hidden="false" customHeight="true" outlineLevel="0" collapsed="false">
      <c r="B57" s="1"/>
    </row>
    <row r="58" customFormat="false" ht="14.25" hidden="false" customHeight="true" outlineLevel="0" collapsed="false">
      <c r="B58" s="1"/>
    </row>
    <row r="59" customFormat="false" ht="14.25" hidden="false" customHeight="true" outlineLevel="0" collapsed="false">
      <c r="B59" s="1"/>
    </row>
    <row r="60" customFormat="false" ht="14.25" hidden="false" customHeight="true" outlineLevel="0" collapsed="false">
      <c r="B60" s="1"/>
    </row>
    <row r="61" customFormat="false" ht="14.25" hidden="false" customHeight="true" outlineLevel="0" collapsed="false">
      <c r="B61" s="1"/>
    </row>
    <row r="62" customFormat="false" ht="14.25" hidden="false" customHeight="true" outlineLevel="0" collapsed="false">
      <c r="B62" s="1"/>
    </row>
    <row r="63" customFormat="false" ht="14.25" hidden="false" customHeight="true" outlineLevel="0" collapsed="false">
      <c r="B63" s="1"/>
    </row>
    <row r="64" customFormat="false" ht="14.25" hidden="false" customHeight="true" outlineLevel="0" collapsed="false">
      <c r="B64" s="1"/>
    </row>
    <row r="65" customFormat="false" ht="14.25" hidden="false" customHeight="true" outlineLevel="0" collapsed="false">
      <c r="B65" s="1"/>
    </row>
    <row r="66" customFormat="false" ht="14.25" hidden="false" customHeight="true" outlineLevel="0" collapsed="false">
      <c r="B66" s="1"/>
    </row>
    <row r="67" customFormat="false" ht="14.25" hidden="false" customHeight="true" outlineLevel="0" collapsed="false">
      <c r="B67" s="1"/>
    </row>
    <row r="68" customFormat="false" ht="14.25" hidden="false" customHeight="true" outlineLevel="0" collapsed="false">
      <c r="B68" s="1"/>
    </row>
    <row r="69" customFormat="false" ht="14.25" hidden="false" customHeight="true" outlineLevel="0" collapsed="false">
      <c r="B69" s="1"/>
    </row>
    <row r="70" customFormat="false" ht="14.25" hidden="false" customHeight="true" outlineLevel="0" collapsed="false">
      <c r="B70" s="1"/>
    </row>
    <row r="71" customFormat="false" ht="14.25" hidden="false" customHeight="true" outlineLevel="0" collapsed="false">
      <c r="B71" s="1"/>
    </row>
    <row r="72" customFormat="false" ht="14.25" hidden="false" customHeight="true" outlineLevel="0" collapsed="false">
      <c r="B72" s="1"/>
    </row>
    <row r="73" customFormat="false" ht="14.25" hidden="false" customHeight="true" outlineLevel="0" collapsed="false">
      <c r="B73" s="1"/>
    </row>
    <row r="74" customFormat="false" ht="14.25" hidden="false" customHeight="true" outlineLevel="0" collapsed="false">
      <c r="B74" s="1"/>
    </row>
    <row r="75" customFormat="false" ht="14.25" hidden="false" customHeight="true" outlineLevel="0" collapsed="false">
      <c r="B75" s="1"/>
    </row>
    <row r="76" customFormat="false" ht="14.25" hidden="false" customHeight="true" outlineLevel="0" collapsed="false">
      <c r="B76" s="1"/>
    </row>
    <row r="77" customFormat="false" ht="14.25" hidden="false" customHeight="true" outlineLevel="0" collapsed="false">
      <c r="B77" s="1"/>
    </row>
    <row r="78" customFormat="false" ht="14.25" hidden="false" customHeight="true" outlineLevel="0" collapsed="false">
      <c r="B78" s="1"/>
    </row>
    <row r="79" customFormat="false" ht="14.25" hidden="false" customHeight="true" outlineLevel="0" collapsed="false">
      <c r="B79" s="1"/>
    </row>
    <row r="80" customFormat="false" ht="14.25" hidden="false" customHeight="true" outlineLevel="0" collapsed="false">
      <c r="B80" s="1"/>
    </row>
    <row r="81" customFormat="false" ht="14.25" hidden="false" customHeight="true" outlineLevel="0" collapsed="false">
      <c r="B81" s="1"/>
    </row>
    <row r="82" customFormat="false" ht="14.25" hidden="false" customHeight="true" outlineLevel="0" collapsed="false">
      <c r="B82" s="1"/>
    </row>
    <row r="83" customFormat="false" ht="14.25" hidden="false" customHeight="true" outlineLevel="0" collapsed="false">
      <c r="B83" s="1"/>
    </row>
    <row r="84" customFormat="false" ht="14.25" hidden="false" customHeight="true" outlineLevel="0" collapsed="false">
      <c r="B84" s="1"/>
    </row>
    <row r="85" customFormat="false" ht="14.25" hidden="false" customHeight="true" outlineLevel="0" collapsed="false">
      <c r="B85" s="1"/>
    </row>
    <row r="86" customFormat="false" ht="14.25" hidden="false" customHeight="true" outlineLevel="0" collapsed="false">
      <c r="B86" s="1"/>
    </row>
    <row r="87" customFormat="false" ht="14.25" hidden="false" customHeight="true" outlineLevel="0" collapsed="false">
      <c r="B87" s="1"/>
    </row>
    <row r="88" customFormat="false" ht="14.25" hidden="false" customHeight="true" outlineLevel="0" collapsed="false">
      <c r="B88" s="1"/>
    </row>
    <row r="89" customFormat="false" ht="14.25" hidden="false" customHeight="true" outlineLevel="0" collapsed="false">
      <c r="B89" s="1"/>
    </row>
    <row r="90" customFormat="false" ht="14.25" hidden="false" customHeight="true" outlineLevel="0" collapsed="false">
      <c r="B90" s="1"/>
    </row>
    <row r="91" customFormat="false" ht="14.25" hidden="false" customHeight="true" outlineLevel="0" collapsed="false">
      <c r="B91" s="1"/>
    </row>
    <row r="92" customFormat="false" ht="14.25" hidden="false" customHeight="true" outlineLevel="0" collapsed="false">
      <c r="B92" s="1"/>
    </row>
    <row r="93" customFormat="false" ht="14.25" hidden="false" customHeight="true" outlineLevel="0" collapsed="false">
      <c r="B93" s="1"/>
    </row>
    <row r="94" customFormat="false" ht="14.25" hidden="false" customHeight="true" outlineLevel="0" collapsed="false">
      <c r="B94" s="1"/>
    </row>
    <row r="95" customFormat="false" ht="14.25" hidden="false" customHeight="true" outlineLevel="0" collapsed="false">
      <c r="B95" s="1"/>
    </row>
    <row r="96" customFormat="false" ht="14.25" hidden="false" customHeight="true" outlineLevel="0" collapsed="false">
      <c r="B96" s="1"/>
    </row>
    <row r="97" customFormat="false" ht="14.25" hidden="false" customHeight="true" outlineLevel="0" collapsed="false">
      <c r="B97" s="1"/>
    </row>
    <row r="98" customFormat="false" ht="14.25" hidden="false" customHeight="true" outlineLevel="0" collapsed="false">
      <c r="B98" s="1"/>
    </row>
    <row r="99" customFormat="false" ht="14.25" hidden="false" customHeight="true" outlineLevel="0" collapsed="false">
      <c r="B99" s="1"/>
    </row>
    <row r="100" customFormat="false" ht="14.25" hidden="false" customHeight="true" outlineLevel="0" collapsed="false">
      <c r="B100" s="1"/>
    </row>
    <row r="101" customFormat="false" ht="14.25" hidden="false" customHeight="true" outlineLevel="0" collapsed="false">
      <c r="B101" s="1"/>
    </row>
    <row r="102" customFormat="false" ht="14.25" hidden="false" customHeight="true" outlineLevel="0" collapsed="false">
      <c r="B102" s="1"/>
    </row>
    <row r="103" customFormat="false" ht="14.25" hidden="false" customHeight="true" outlineLevel="0" collapsed="false">
      <c r="B103" s="1"/>
    </row>
    <row r="104" customFormat="false" ht="14.25" hidden="false" customHeight="true" outlineLevel="0" collapsed="false">
      <c r="B104" s="1"/>
    </row>
    <row r="105" customFormat="false" ht="14.25" hidden="false" customHeight="true" outlineLevel="0" collapsed="false">
      <c r="B105" s="1"/>
    </row>
    <row r="106" customFormat="false" ht="14.25" hidden="false" customHeight="true" outlineLevel="0" collapsed="false">
      <c r="B106" s="1"/>
    </row>
    <row r="107" customFormat="false" ht="14.25" hidden="false" customHeight="true" outlineLevel="0" collapsed="false">
      <c r="B107" s="1"/>
    </row>
    <row r="108" customFormat="false" ht="14.25" hidden="false" customHeight="true" outlineLevel="0" collapsed="false">
      <c r="B108" s="1"/>
    </row>
    <row r="109" customFormat="false" ht="14.25" hidden="false" customHeight="true" outlineLevel="0" collapsed="false">
      <c r="B109" s="1"/>
    </row>
    <row r="110" customFormat="false" ht="14.25" hidden="false" customHeight="true" outlineLevel="0" collapsed="false">
      <c r="B110" s="1"/>
    </row>
    <row r="111" customFormat="false" ht="14.25" hidden="false" customHeight="true" outlineLevel="0" collapsed="false">
      <c r="B111" s="1"/>
    </row>
    <row r="112" customFormat="false" ht="14.25" hidden="false" customHeight="true" outlineLevel="0" collapsed="false">
      <c r="B112" s="1"/>
    </row>
    <row r="113" customFormat="false" ht="14.25" hidden="false" customHeight="true" outlineLevel="0" collapsed="false">
      <c r="B113" s="1"/>
    </row>
    <row r="114" customFormat="false" ht="14.25" hidden="false" customHeight="true" outlineLevel="0" collapsed="false">
      <c r="B114" s="1"/>
    </row>
    <row r="115" customFormat="false" ht="14.25" hidden="false" customHeight="true" outlineLevel="0" collapsed="false">
      <c r="B115" s="1"/>
    </row>
    <row r="116" customFormat="false" ht="14.25" hidden="false" customHeight="true" outlineLevel="0" collapsed="false">
      <c r="B116" s="1"/>
    </row>
    <row r="117" customFormat="false" ht="14.25" hidden="false" customHeight="true" outlineLevel="0" collapsed="false">
      <c r="B117" s="1"/>
    </row>
    <row r="118" customFormat="false" ht="14.25" hidden="false" customHeight="true" outlineLevel="0" collapsed="false">
      <c r="B118" s="1"/>
    </row>
    <row r="119" customFormat="false" ht="14.25" hidden="false" customHeight="true" outlineLevel="0" collapsed="false">
      <c r="B119" s="1"/>
    </row>
    <row r="120" customFormat="false" ht="14.25" hidden="false" customHeight="true" outlineLevel="0" collapsed="false">
      <c r="B120" s="1"/>
    </row>
    <row r="121" customFormat="false" ht="14.25" hidden="false" customHeight="true" outlineLevel="0" collapsed="false">
      <c r="B121" s="1"/>
    </row>
    <row r="122" customFormat="false" ht="14.25" hidden="false" customHeight="true" outlineLevel="0" collapsed="false">
      <c r="B122" s="1"/>
    </row>
    <row r="123" customFormat="false" ht="14.25" hidden="false" customHeight="true" outlineLevel="0" collapsed="false">
      <c r="B123" s="1"/>
    </row>
    <row r="124" customFormat="false" ht="14.25" hidden="false" customHeight="true" outlineLevel="0" collapsed="false">
      <c r="B124" s="1"/>
    </row>
    <row r="125" customFormat="false" ht="14.25" hidden="false" customHeight="true" outlineLevel="0" collapsed="false">
      <c r="B125" s="1"/>
    </row>
    <row r="126" customFormat="false" ht="14.25" hidden="false" customHeight="true" outlineLevel="0" collapsed="false">
      <c r="B126" s="1"/>
    </row>
    <row r="127" customFormat="false" ht="14.25" hidden="false" customHeight="true" outlineLevel="0" collapsed="false">
      <c r="B127" s="1"/>
    </row>
    <row r="128" customFormat="false" ht="14.25" hidden="false" customHeight="true" outlineLevel="0" collapsed="false">
      <c r="B128" s="1"/>
    </row>
    <row r="129" customFormat="false" ht="14.25" hidden="false" customHeight="true" outlineLevel="0" collapsed="false">
      <c r="B129" s="1"/>
    </row>
    <row r="130" customFormat="false" ht="14.25" hidden="false" customHeight="true" outlineLevel="0" collapsed="false">
      <c r="B130" s="1"/>
    </row>
    <row r="131" customFormat="false" ht="14.25" hidden="false" customHeight="true" outlineLevel="0" collapsed="false">
      <c r="B131" s="1"/>
    </row>
    <row r="132" customFormat="false" ht="14.25" hidden="false" customHeight="true" outlineLevel="0" collapsed="false">
      <c r="B132" s="1"/>
    </row>
    <row r="133" customFormat="false" ht="14.25" hidden="false" customHeight="true" outlineLevel="0" collapsed="false">
      <c r="B133" s="1"/>
    </row>
    <row r="134" customFormat="false" ht="14.25" hidden="false" customHeight="true" outlineLevel="0" collapsed="false">
      <c r="B134" s="1"/>
    </row>
    <row r="135" customFormat="false" ht="14.25" hidden="false" customHeight="true" outlineLevel="0" collapsed="false">
      <c r="B135" s="1"/>
    </row>
    <row r="136" customFormat="false" ht="14.25" hidden="false" customHeight="true" outlineLevel="0" collapsed="false">
      <c r="B136" s="1"/>
    </row>
    <row r="137" customFormat="false" ht="14.25" hidden="false" customHeight="true" outlineLevel="0" collapsed="false">
      <c r="B137" s="1"/>
    </row>
    <row r="138" customFormat="false" ht="14.25" hidden="false" customHeight="true" outlineLevel="0" collapsed="false">
      <c r="B138" s="1"/>
    </row>
    <row r="139" customFormat="false" ht="14.25" hidden="false" customHeight="true" outlineLevel="0" collapsed="false">
      <c r="B139" s="1"/>
    </row>
    <row r="140" customFormat="false" ht="14.25" hidden="false" customHeight="true" outlineLevel="0" collapsed="false">
      <c r="B140" s="1"/>
    </row>
    <row r="141" customFormat="false" ht="14.25" hidden="false" customHeight="true" outlineLevel="0" collapsed="false">
      <c r="B141" s="1"/>
    </row>
    <row r="142" customFormat="false" ht="14.25" hidden="false" customHeight="true" outlineLevel="0" collapsed="false">
      <c r="B142" s="1"/>
    </row>
    <row r="143" customFormat="false" ht="14.25" hidden="false" customHeight="true" outlineLevel="0" collapsed="false">
      <c r="B143" s="1"/>
    </row>
    <row r="144" customFormat="false" ht="14.25" hidden="false" customHeight="true" outlineLevel="0" collapsed="false">
      <c r="B144" s="1"/>
    </row>
    <row r="145" customFormat="false" ht="14.25" hidden="false" customHeight="true" outlineLevel="0" collapsed="false">
      <c r="B145" s="1"/>
    </row>
    <row r="146" customFormat="false" ht="14.25" hidden="false" customHeight="true" outlineLevel="0" collapsed="false">
      <c r="B146" s="1"/>
    </row>
    <row r="147" customFormat="false" ht="14.25" hidden="false" customHeight="true" outlineLevel="0" collapsed="false">
      <c r="B147" s="1"/>
    </row>
    <row r="148" customFormat="false" ht="14.25" hidden="false" customHeight="true" outlineLevel="0" collapsed="false">
      <c r="B148" s="1"/>
    </row>
    <row r="149" customFormat="false" ht="14.25" hidden="false" customHeight="true" outlineLevel="0" collapsed="false">
      <c r="B149" s="1"/>
    </row>
    <row r="150" customFormat="false" ht="14.25" hidden="false" customHeight="true" outlineLevel="0" collapsed="false">
      <c r="B150" s="1"/>
    </row>
    <row r="151" customFormat="false" ht="14.25" hidden="false" customHeight="true" outlineLevel="0" collapsed="false">
      <c r="B151" s="1"/>
    </row>
    <row r="152" customFormat="false" ht="14.25" hidden="false" customHeight="true" outlineLevel="0" collapsed="false">
      <c r="B152" s="1"/>
    </row>
    <row r="153" customFormat="false" ht="14.25" hidden="false" customHeight="true" outlineLevel="0" collapsed="false">
      <c r="B153" s="1"/>
    </row>
    <row r="154" customFormat="false" ht="14.25" hidden="false" customHeight="true" outlineLevel="0" collapsed="false">
      <c r="B154" s="1"/>
    </row>
    <row r="155" customFormat="false" ht="14.25" hidden="false" customHeight="true" outlineLevel="0" collapsed="false">
      <c r="B155" s="1"/>
    </row>
    <row r="156" customFormat="false" ht="14.25" hidden="false" customHeight="true" outlineLevel="0" collapsed="false">
      <c r="B156" s="1"/>
    </row>
    <row r="157" customFormat="false" ht="14.25" hidden="false" customHeight="true" outlineLevel="0" collapsed="false">
      <c r="B157" s="1"/>
    </row>
    <row r="158" customFormat="false" ht="14.25" hidden="false" customHeight="true" outlineLevel="0" collapsed="false">
      <c r="B158" s="1"/>
    </row>
    <row r="159" customFormat="false" ht="14.25" hidden="false" customHeight="true" outlineLevel="0" collapsed="false">
      <c r="B159" s="1"/>
    </row>
    <row r="160" customFormat="false" ht="14.25" hidden="false" customHeight="true" outlineLevel="0" collapsed="false">
      <c r="B160" s="1"/>
    </row>
    <row r="161" customFormat="false" ht="14.25" hidden="false" customHeight="true" outlineLevel="0" collapsed="false">
      <c r="B161" s="1"/>
    </row>
    <row r="162" customFormat="false" ht="14.25" hidden="false" customHeight="true" outlineLevel="0" collapsed="false">
      <c r="B162" s="1"/>
    </row>
    <row r="163" customFormat="false" ht="14.25" hidden="false" customHeight="true" outlineLevel="0" collapsed="false">
      <c r="B163" s="1"/>
    </row>
    <row r="164" customFormat="false" ht="14.25" hidden="false" customHeight="true" outlineLevel="0" collapsed="false">
      <c r="B164" s="1"/>
    </row>
    <row r="165" customFormat="false" ht="14.25" hidden="false" customHeight="true" outlineLevel="0" collapsed="false">
      <c r="B165" s="1"/>
    </row>
    <row r="166" customFormat="false" ht="14.25" hidden="false" customHeight="true" outlineLevel="0" collapsed="false">
      <c r="B166" s="1"/>
    </row>
    <row r="167" customFormat="false" ht="14.25" hidden="false" customHeight="true" outlineLevel="0" collapsed="false">
      <c r="B167" s="1"/>
    </row>
    <row r="168" customFormat="false" ht="14.25" hidden="false" customHeight="true" outlineLevel="0" collapsed="false">
      <c r="B168" s="1"/>
    </row>
    <row r="169" customFormat="false" ht="14.25" hidden="false" customHeight="true" outlineLevel="0" collapsed="false">
      <c r="B169" s="1"/>
    </row>
    <row r="170" customFormat="false" ht="14.25" hidden="false" customHeight="true" outlineLevel="0" collapsed="false">
      <c r="B170" s="1"/>
    </row>
    <row r="171" customFormat="false" ht="14.25" hidden="false" customHeight="true" outlineLevel="0" collapsed="false">
      <c r="B171" s="1"/>
    </row>
    <row r="172" customFormat="false" ht="14.25" hidden="false" customHeight="true" outlineLevel="0" collapsed="false">
      <c r="B172" s="1"/>
    </row>
    <row r="173" customFormat="false" ht="14.25" hidden="false" customHeight="true" outlineLevel="0" collapsed="false">
      <c r="B173" s="1"/>
    </row>
    <row r="174" customFormat="false" ht="14.25" hidden="false" customHeight="true" outlineLevel="0" collapsed="false">
      <c r="B174" s="1"/>
    </row>
    <row r="175" customFormat="false" ht="14.25" hidden="false" customHeight="true" outlineLevel="0" collapsed="false">
      <c r="B175" s="1"/>
    </row>
    <row r="176" customFormat="false" ht="14.25" hidden="false" customHeight="true" outlineLevel="0" collapsed="false">
      <c r="B176" s="1"/>
    </row>
    <row r="177" customFormat="false" ht="14.25" hidden="false" customHeight="true" outlineLevel="0" collapsed="false">
      <c r="B177" s="1"/>
    </row>
    <row r="178" customFormat="false" ht="14.25" hidden="false" customHeight="true" outlineLevel="0" collapsed="false">
      <c r="B178" s="1"/>
    </row>
    <row r="179" customFormat="false" ht="14.25" hidden="false" customHeight="true" outlineLevel="0" collapsed="false">
      <c r="B179" s="1"/>
    </row>
    <row r="180" customFormat="false" ht="14.25" hidden="false" customHeight="true" outlineLevel="0" collapsed="false">
      <c r="B180" s="1"/>
    </row>
    <row r="181" customFormat="false" ht="14.25" hidden="false" customHeight="true" outlineLevel="0" collapsed="false">
      <c r="B181" s="1"/>
    </row>
    <row r="182" customFormat="false" ht="14.25" hidden="false" customHeight="true" outlineLevel="0" collapsed="false">
      <c r="B182" s="1"/>
    </row>
    <row r="183" customFormat="false" ht="14.25" hidden="false" customHeight="true" outlineLevel="0" collapsed="false">
      <c r="B183" s="1"/>
    </row>
    <row r="184" customFormat="false" ht="14.25" hidden="false" customHeight="true" outlineLevel="0" collapsed="false">
      <c r="B184" s="1"/>
    </row>
    <row r="185" customFormat="false" ht="14.25" hidden="false" customHeight="true" outlineLevel="0" collapsed="false">
      <c r="B185" s="1"/>
    </row>
    <row r="186" customFormat="false" ht="14.25" hidden="false" customHeight="true" outlineLevel="0" collapsed="false">
      <c r="B186" s="1"/>
    </row>
    <row r="187" customFormat="false" ht="14.25" hidden="false" customHeight="true" outlineLevel="0" collapsed="false">
      <c r="B187" s="1"/>
    </row>
    <row r="188" customFormat="false" ht="14.25" hidden="false" customHeight="true" outlineLevel="0" collapsed="false">
      <c r="B188" s="1"/>
    </row>
    <row r="189" customFormat="false" ht="14.25" hidden="false" customHeight="true" outlineLevel="0" collapsed="false">
      <c r="B189" s="1"/>
    </row>
    <row r="190" customFormat="false" ht="14.25" hidden="false" customHeight="true" outlineLevel="0" collapsed="false">
      <c r="B190" s="1"/>
    </row>
    <row r="191" customFormat="false" ht="14.25" hidden="false" customHeight="true" outlineLevel="0" collapsed="false">
      <c r="B191" s="1"/>
    </row>
    <row r="192" customFormat="false" ht="14.25" hidden="false" customHeight="true" outlineLevel="0" collapsed="false">
      <c r="B192" s="1"/>
    </row>
    <row r="193" customFormat="false" ht="14.25" hidden="false" customHeight="true" outlineLevel="0" collapsed="false">
      <c r="B193" s="1"/>
    </row>
    <row r="194" customFormat="false" ht="14.25" hidden="false" customHeight="true" outlineLevel="0" collapsed="false">
      <c r="B194" s="1"/>
    </row>
    <row r="195" customFormat="false" ht="14.25" hidden="false" customHeight="true" outlineLevel="0" collapsed="false">
      <c r="B195" s="1"/>
    </row>
    <row r="196" customFormat="false" ht="14.25" hidden="false" customHeight="true" outlineLevel="0" collapsed="false">
      <c r="B196" s="1"/>
    </row>
    <row r="197" customFormat="false" ht="14.25" hidden="false" customHeight="true" outlineLevel="0" collapsed="false">
      <c r="B197" s="1"/>
    </row>
    <row r="198" customFormat="false" ht="14.25" hidden="false" customHeight="true" outlineLevel="0" collapsed="false">
      <c r="B198" s="1"/>
    </row>
    <row r="199" customFormat="false" ht="14.25" hidden="false" customHeight="true" outlineLevel="0" collapsed="false">
      <c r="B199" s="1"/>
    </row>
    <row r="200" customFormat="false" ht="14.25" hidden="false" customHeight="true" outlineLevel="0" collapsed="false">
      <c r="B200" s="1"/>
    </row>
    <row r="201" customFormat="false" ht="14.25" hidden="false" customHeight="true" outlineLevel="0" collapsed="false">
      <c r="B201" s="1"/>
    </row>
    <row r="202" customFormat="false" ht="14.25" hidden="false" customHeight="true" outlineLevel="0" collapsed="false">
      <c r="B202" s="1"/>
    </row>
    <row r="203" customFormat="false" ht="14.25" hidden="false" customHeight="true" outlineLevel="0" collapsed="false">
      <c r="B203" s="1"/>
    </row>
    <row r="204" customFormat="false" ht="14.25" hidden="false" customHeight="true" outlineLevel="0" collapsed="false">
      <c r="B204" s="1"/>
    </row>
    <row r="205" customFormat="false" ht="14.25" hidden="false" customHeight="true" outlineLevel="0" collapsed="false">
      <c r="B205" s="1"/>
    </row>
    <row r="206" customFormat="false" ht="14.25" hidden="false" customHeight="true" outlineLevel="0" collapsed="false">
      <c r="B206" s="1"/>
    </row>
    <row r="207" customFormat="false" ht="14.25" hidden="false" customHeight="true" outlineLevel="0" collapsed="false">
      <c r="B207" s="1"/>
    </row>
    <row r="208" customFormat="false" ht="14.25" hidden="false" customHeight="true" outlineLevel="0" collapsed="false">
      <c r="B208" s="1"/>
    </row>
    <row r="209" customFormat="false" ht="14.25" hidden="false" customHeight="true" outlineLevel="0" collapsed="false">
      <c r="B209" s="1"/>
    </row>
    <row r="210" customFormat="false" ht="14.25" hidden="false" customHeight="true" outlineLevel="0" collapsed="false">
      <c r="B210" s="1"/>
    </row>
    <row r="211" customFormat="false" ht="14.25" hidden="false" customHeight="true" outlineLevel="0" collapsed="false">
      <c r="B211" s="1"/>
    </row>
    <row r="212" customFormat="false" ht="14.25" hidden="false" customHeight="true" outlineLevel="0" collapsed="false">
      <c r="B212" s="1"/>
    </row>
    <row r="213" customFormat="false" ht="14.25" hidden="false" customHeight="true" outlineLevel="0" collapsed="false">
      <c r="B213" s="1"/>
    </row>
    <row r="214" customFormat="false" ht="14.25" hidden="false" customHeight="true" outlineLevel="0" collapsed="false">
      <c r="B214" s="1"/>
    </row>
    <row r="215" customFormat="false" ht="14.25" hidden="false" customHeight="true" outlineLevel="0" collapsed="false">
      <c r="B215" s="1"/>
    </row>
    <row r="216" customFormat="false" ht="14.25" hidden="false" customHeight="true" outlineLevel="0" collapsed="false">
      <c r="B216" s="1"/>
    </row>
    <row r="217" customFormat="false" ht="14.25" hidden="false" customHeight="true" outlineLevel="0" collapsed="false">
      <c r="B217" s="1"/>
    </row>
    <row r="218" customFormat="false" ht="14.25" hidden="false" customHeight="true" outlineLevel="0" collapsed="false">
      <c r="B218" s="1"/>
    </row>
    <row r="219" customFormat="false" ht="14.25" hidden="false" customHeight="true" outlineLevel="0" collapsed="false">
      <c r="B219" s="1"/>
    </row>
    <row r="220" customFormat="false" ht="14.25" hidden="false" customHeight="true" outlineLevel="0" collapsed="false">
      <c r="B220" s="1"/>
    </row>
    <row r="221" customFormat="false" ht="14.25" hidden="false" customHeight="true" outlineLevel="0" collapsed="false">
      <c r="B221" s="1"/>
    </row>
    <row r="222" customFormat="false" ht="14.25" hidden="false" customHeight="true" outlineLevel="0" collapsed="false">
      <c r="B222" s="1"/>
    </row>
    <row r="223" customFormat="false" ht="14.25" hidden="false" customHeight="true" outlineLevel="0" collapsed="false">
      <c r="B223" s="1"/>
    </row>
    <row r="224" customFormat="false" ht="14.25" hidden="false" customHeight="true" outlineLevel="0" collapsed="false">
      <c r="B224" s="1"/>
    </row>
    <row r="225" customFormat="false" ht="14.25" hidden="false" customHeight="true" outlineLevel="0" collapsed="false">
      <c r="B225" s="1"/>
    </row>
    <row r="226" customFormat="false" ht="14.25" hidden="false" customHeight="true" outlineLevel="0" collapsed="false">
      <c r="B226" s="1"/>
    </row>
    <row r="227" customFormat="false" ht="14.25" hidden="false" customHeight="true" outlineLevel="0" collapsed="false">
      <c r="B227" s="1"/>
    </row>
    <row r="228" customFormat="false" ht="14.25" hidden="false" customHeight="true" outlineLevel="0" collapsed="false">
      <c r="B228" s="1"/>
    </row>
    <row r="229" customFormat="false" ht="14.25" hidden="false" customHeight="true" outlineLevel="0" collapsed="false">
      <c r="B229" s="1"/>
    </row>
    <row r="230" customFormat="false" ht="14.25" hidden="false" customHeight="true" outlineLevel="0" collapsed="false">
      <c r="B230" s="1"/>
    </row>
    <row r="231" customFormat="false" ht="14.25" hidden="false" customHeight="true" outlineLevel="0" collapsed="false">
      <c r="B231" s="1"/>
    </row>
    <row r="232" customFormat="false" ht="14.25" hidden="false" customHeight="true" outlineLevel="0" collapsed="false">
      <c r="B232" s="1"/>
    </row>
    <row r="233" customFormat="false" ht="14.25" hidden="false" customHeight="true" outlineLevel="0" collapsed="false">
      <c r="B233" s="1"/>
    </row>
    <row r="234" customFormat="false" ht="14.25" hidden="false" customHeight="true" outlineLevel="0" collapsed="false">
      <c r="B234" s="1"/>
    </row>
    <row r="235" customFormat="false" ht="14.25" hidden="false" customHeight="true" outlineLevel="0" collapsed="false">
      <c r="B235" s="1"/>
    </row>
    <row r="236" customFormat="false" ht="14.25" hidden="false" customHeight="true" outlineLevel="0" collapsed="false">
      <c r="B236" s="1"/>
    </row>
    <row r="237" customFormat="false" ht="14.25" hidden="false" customHeight="true" outlineLevel="0" collapsed="false">
      <c r="B237" s="1"/>
    </row>
    <row r="238" customFormat="false" ht="14.25" hidden="false" customHeight="true" outlineLevel="0" collapsed="false">
      <c r="B238" s="1"/>
    </row>
    <row r="239" customFormat="false" ht="14.25" hidden="false" customHeight="true" outlineLevel="0" collapsed="false">
      <c r="B239" s="1"/>
    </row>
    <row r="240" customFormat="false" ht="14.25" hidden="false" customHeight="true" outlineLevel="0" collapsed="false">
      <c r="B240" s="1"/>
    </row>
    <row r="241" customFormat="false" ht="14.25" hidden="false" customHeight="true" outlineLevel="0" collapsed="false">
      <c r="B241" s="1"/>
    </row>
    <row r="242" customFormat="false" ht="14.25" hidden="false" customHeight="true" outlineLevel="0" collapsed="false">
      <c r="B242" s="1"/>
    </row>
    <row r="243" customFormat="false" ht="14.25" hidden="false" customHeight="true" outlineLevel="0" collapsed="false">
      <c r="B243" s="1"/>
    </row>
    <row r="244" customFormat="false" ht="14.25" hidden="false" customHeight="true" outlineLevel="0" collapsed="false">
      <c r="B244" s="1"/>
    </row>
    <row r="245" customFormat="false" ht="14.25" hidden="false" customHeight="true" outlineLevel="0" collapsed="false">
      <c r="B245" s="1"/>
    </row>
    <row r="246" customFormat="false" ht="14.25" hidden="false" customHeight="true" outlineLevel="0" collapsed="false">
      <c r="B246" s="1"/>
    </row>
    <row r="247" customFormat="false" ht="14.25" hidden="false" customHeight="true" outlineLevel="0" collapsed="false">
      <c r="B247" s="1"/>
    </row>
    <row r="248" customFormat="false" ht="14.25" hidden="false" customHeight="true" outlineLevel="0" collapsed="false">
      <c r="B248" s="1"/>
    </row>
    <row r="249" customFormat="false" ht="14.25" hidden="false" customHeight="true" outlineLevel="0" collapsed="false">
      <c r="B249" s="1"/>
    </row>
    <row r="250" customFormat="false" ht="14.25" hidden="false" customHeight="true" outlineLevel="0" collapsed="false">
      <c r="B250" s="1"/>
    </row>
    <row r="251" customFormat="false" ht="14.25" hidden="false" customHeight="true" outlineLevel="0" collapsed="false">
      <c r="B251" s="1"/>
    </row>
    <row r="252" customFormat="false" ht="14.25" hidden="false" customHeight="true" outlineLevel="0" collapsed="false">
      <c r="B252" s="1"/>
    </row>
    <row r="253" customFormat="false" ht="14.25" hidden="false" customHeight="true" outlineLevel="0" collapsed="false">
      <c r="B253" s="1"/>
    </row>
    <row r="254" customFormat="false" ht="14.25" hidden="false" customHeight="true" outlineLevel="0" collapsed="false">
      <c r="B254" s="1"/>
    </row>
    <row r="255" customFormat="false" ht="14.25" hidden="false" customHeight="true" outlineLevel="0" collapsed="false">
      <c r="B255" s="1"/>
    </row>
    <row r="256" customFormat="false" ht="14.25" hidden="false" customHeight="true" outlineLevel="0" collapsed="false">
      <c r="B256" s="1"/>
    </row>
    <row r="257" customFormat="false" ht="14.25" hidden="false" customHeight="true" outlineLevel="0" collapsed="false">
      <c r="B257" s="1"/>
    </row>
    <row r="258" customFormat="false" ht="14.25" hidden="false" customHeight="true" outlineLevel="0" collapsed="false">
      <c r="B258" s="1"/>
    </row>
    <row r="259" customFormat="false" ht="14.25" hidden="false" customHeight="true" outlineLevel="0" collapsed="false">
      <c r="B259" s="1"/>
    </row>
    <row r="260" customFormat="false" ht="14.25" hidden="false" customHeight="true" outlineLevel="0" collapsed="false">
      <c r="B260" s="1"/>
    </row>
    <row r="261" customFormat="false" ht="14.25" hidden="false" customHeight="true" outlineLevel="0" collapsed="false">
      <c r="B261" s="1"/>
    </row>
    <row r="262" customFormat="false" ht="14.25" hidden="false" customHeight="true" outlineLevel="0" collapsed="false">
      <c r="B262" s="1"/>
    </row>
    <row r="263" customFormat="false" ht="14.25" hidden="false" customHeight="true" outlineLevel="0" collapsed="false">
      <c r="B263" s="1"/>
    </row>
    <row r="264" customFormat="false" ht="14.25" hidden="false" customHeight="true" outlineLevel="0" collapsed="false">
      <c r="B264" s="1"/>
    </row>
    <row r="265" customFormat="false" ht="14.25" hidden="false" customHeight="true" outlineLevel="0" collapsed="false">
      <c r="B265" s="1"/>
    </row>
    <row r="266" customFormat="false" ht="14.25" hidden="false" customHeight="true" outlineLevel="0" collapsed="false">
      <c r="B266" s="1"/>
    </row>
    <row r="267" customFormat="false" ht="14.25" hidden="false" customHeight="true" outlineLevel="0" collapsed="false">
      <c r="B267" s="1"/>
    </row>
    <row r="268" customFormat="false" ht="14.25" hidden="false" customHeight="true" outlineLevel="0" collapsed="false">
      <c r="B268" s="1"/>
    </row>
    <row r="269" customFormat="false" ht="14.25" hidden="false" customHeight="true" outlineLevel="0" collapsed="false">
      <c r="B269" s="1"/>
    </row>
    <row r="270" customFormat="false" ht="14.25" hidden="false" customHeight="true" outlineLevel="0" collapsed="false">
      <c r="B270" s="1"/>
    </row>
    <row r="271" customFormat="false" ht="14.25" hidden="false" customHeight="true" outlineLevel="0" collapsed="false">
      <c r="B271" s="1"/>
    </row>
    <row r="272" customFormat="false" ht="14.25" hidden="false" customHeight="true" outlineLevel="0" collapsed="false">
      <c r="B272" s="1"/>
    </row>
    <row r="273" customFormat="false" ht="14.25" hidden="false" customHeight="true" outlineLevel="0" collapsed="false">
      <c r="B273" s="1"/>
    </row>
    <row r="274" customFormat="false" ht="14.25" hidden="false" customHeight="true" outlineLevel="0" collapsed="false">
      <c r="B274" s="1"/>
    </row>
    <row r="275" customFormat="false" ht="14.25" hidden="false" customHeight="true" outlineLevel="0" collapsed="false">
      <c r="B275" s="1"/>
    </row>
    <row r="276" customFormat="false" ht="14.25" hidden="false" customHeight="true" outlineLevel="0" collapsed="false">
      <c r="B276" s="1"/>
    </row>
    <row r="277" customFormat="false" ht="14.25" hidden="false" customHeight="true" outlineLevel="0" collapsed="false">
      <c r="B277" s="1"/>
    </row>
    <row r="278" customFormat="false" ht="14.25" hidden="false" customHeight="true" outlineLevel="0" collapsed="false">
      <c r="B278" s="1"/>
    </row>
    <row r="279" customFormat="false" ht="14.25" hidden="false" customHeight="true" outlineLevel="0" collapsed="false">
      <c r="B279" s="1"/>
    </row>
    <row r="280" customFormat="false" ht="14.25" hidden="false" customHeight="true" outlineLevel="0" collapsed="false">
      <c r="B280" s="1"/>
    </row>
    <row r="281" customFormat="false" ht="14.25" hidden="false" customHeight="true" outlineLevel="0" collapsed="false">
      <c r="B281" s="1"/>
    </row>
    <row r="282" customFormat="false" ht="14.25" hidden="false" customHeight="true" outlineLevel="0" collapsed="false">
      <c r="B282" s="1"/>
    </row>
    <row r="283" customFormat="false" ht="14.25" hidden="false" customHeight="true" outlineLevel="0" collapsed="false">
      <c r="B283" s="1"/>
    </row>
    <row r="284" customFormat="false" ht="14.25" hidden="false" customHeight="true" outlineLevel="0" collapsed="false">
      <c r="B284" s="1"/>
    </row>
    <row r="285" customFormat="false" ht="14.25" hidden="false" customHeight="true" outlineLevel="0" collapsed="false">
      <c r="B285" s="1"/>
    </row>
    <row r="286" customFormat="false" ht="14.25" hidden="false" customHeight="true" outlineLevel="0" collapsed="false">
      <c r="B286" s="1"/>
    </row>
    <row r="287" customFormat="false" ht="14.25" hidden="false" customHeight="true" outlineLevel="0" collapsed="false">
      <c r="B287" s="1"/>
    </row>
    <row r="288" customFormat="false" ht="14.25" hidden="false" customHeight="true" outlineLevel="0" collapsed="false">
      <c r="B288" s="1"/>
    </row>
    <row r="289" customFormat="false" ht="14.25" hidden="false" customHeight="true" outlineLevel="0" collapsed="false">
      <c r="B289" s="1"/>
    </row>
    <row r="290" customFormat="false" ht="14.25" hidden="false" customHeight="true" outlineLevel="0" collapsed="false">
      <c r="B290" s="1"/>
    </row>
    <row r="291" customFormat="false" ht="14.25" hidden="false" customHeight="true" outlineLevel="0" collapsed="false">
      <c r="B291" s="1"/>
    </row>
    <row r="292" customFormat="false" ht="14.25" hidden="false" customHeight="true" outlineLevel="0" collapsed="false">
      <c r="B292" s="1"/>
    </row>
    <row r="293" customFormat="false" ht="14.25" hidden="false" customHeight="true" outlineLevel="0" collapsed="false">
      <c r="B293" s="1"/>
    </row>
    <row r="294" customFormat="false" ht="14.25" hidden="false" customHeight="true" outlineLevel="0" collapsed="false">
      <c r="B294" s="1"/>
    </row>
    <row r="295" customFormat="false" ht="14.25" hidden="false" customHeight="true" outlineLevel="0" collapsed="false">
      <c r="B295" s="1"/>
    </row>
    <row r="296" customFormat="false" ht="14.25" hidden="false" customHeight="true" outlineLevel="0" collapsed="false">
      <c r="B296" s="1"/>
    </row>
    <row r="297" customFormat="false" ht="14.25" hidden="false" customHeight="true" outlineLevel="0" collapsed="false">
      <c r="B297" s="1"/>
    </row>
    <row r="298" customFormat="false" ht="14.25" hidden="false" customHeight="true" outlineLevel="0" collapsed="false">
      <c r="B298" s="1"/>
    </row>
    <row r="299" customFormat="false" ht="14.25" hidden="false" customHeight="true" outlineLevel="0" collapsed="false">
      <c r="B299" s="1"/>
    </row>
    <row r="300" customFormat="false" ht="14.25" hidden="false" customHeight="true" outlineLevel="0" collapsed="false">
      <c r="B300" s="1"/>
    </row>
    <row r="301" customFormat="false" ht="14.25" hidden="false" customHeight="true" outlineLevel="0" collapsed="false">
      <c r="B301" s="1"/>
    </row>
    <row r="302" customFormat="false" ht="14.25" hidden="false" customHeight="true" outlineLevel="0" collapsed="false">
      <c r="B302" s="1"/>
    </row>
    <row r="303" customFormat="false" ht="14.25" hidden="false" customHeight="true" outlineLevel="0" collapsed="false">
      <c r="B303" s="1"/>
    </row>
    <row r="304" customFormat="false" ht="14.25" hidden="false" customHeight="true" outlineLevel="0" collapsed="false">
      <c r="B304" s="1"/>
    </row>
    <row r="305" customFormat="false" ht="14.25" hidden="false" customHeight="true" outlineLevel="0" collapsed="false">
      <c r="B305" s="1"/>
    </row>
    <row r="306" customFormat="false" ht="14.25" hidden="false" customHeight="true" outlineLevel="0" collapsed="false">
      <c r="B306" s="1"/>
    </row>
    <row r="307" customFormat="false" ht="14.25" hidden="false" customHeight="true" outlineLevel="0" collapsed="false">
      <c r="B307" s="1"/>
    </row>
    <row r="308" customFormat="false" ht="14.25" hidden="false" customHeight="true" outlineLevel="0" collapsed="false">
      <c r="B308" s="1"/>
    </row>
    <row r="309" customFormat="false" ht="14.25" hidden="false" customHeight="true" outlineLevel="0" collapsed="false">
      <c r="B309" s="1"/>
    </row>
    <row r="310" customFormat="false" ht="14.25" hidden="false" customHeight="true" outlineLevel="0" collapsed="false">
      <c r="B310" s="1"/>
    </row>
    <row r="311" customFormat="false" ht="14.25" hidden="false" customHeight="true" outlineLevel="0" collapsed="false">
      <c r="B311" s="1"/>
    </row>
    <row r="312" customFormat="false" ht="14.25" hidden="false" customHeight="true" outlineLevel="0" collapsed="false">
      <c r="B312" s="1"/>
    </row>
    <row r="313" customFormat="false" ht="14.25" hidden="false" customHeight="true" outlineLevel="0" collapsed="false">
      <c r="B313" s="1"/>
    </row>
    <row r="314" customFormat="false" ht="14.25" hidden="false" customHeight="true" outlineLevel="0" collapsed="false">
      <c r="B314" s="1"/>
    </row>
    <row r="315" customFormat="false" ht="14.25" hidden="false" customHeight="true" outlineLevel="0" collapsed="false">
      <c r="B315" s="1"/>
    </row>
    <row r="316" customFormat="false" ht="14.25" hidden="false" customHeight="true" outlineLevel="0" collapsed="false">
      <c r="B316" s="1"/>
    </row>
    <row r="317" customFormat="false" ht="14.25" hidden="false" customHeight="true" outlineLevel="0" collapsed="false">
      <c r="B317" s="1"/>
    </row>
    <row r="318" customFormat="false" ht="14.25" hidden="false" customHeight="true" outlineLevel="0" collapsed="false">
      <c r="B318" s="1"/>
    </row>
    <row r="319" customFormat="false" ht="14.25" hidden="false" customHeight="true" outlineLevel="0" collapsed="false">
      <c r="B319" s="1"/>
    </row>
    <row r="320" customFormat="false" ht="14.25" hidden="false" customHeight="true" outlineLevel="0" collapsed="false">
      <c r="B320" s="1"/>
    </row>
    <row r="321" customFormat="false" ht="14.25" hidden="false" customHeight="true" outlineLevel="0" collapsed="false">
      <c r="B321" s="1"/>
    </row>
    <row r="322" customFormat="false" ht="14.25" hidden="false" customHeight="true" outlineLevel="0" collapsed="false">
      <c r="B322" s="1"/>
    </row>
    <row r="323" customFormat="false" ht="14.25" hidden="false" customHeight="true" outlineLevel="0" collapsed="false">
      <c r="B323" s="1"/>
    </row>
    <row r="324" customFormat="false" ht="14.25" hidden="false" customHeight="true" outlineLevel="0" collapsed="false">
      <c r="B324" s="1"/>
    </row>
    <row r="325" customFormat="false" ht="14.25" hidden="false" customHeight="true" outlineLevel="0" collapsed="false">
      <c r="B325" s="1"/>
    </row>
    <row r="326" customFormat="false" ht="14.25" hidden="false" customHeight="true" outlineLevel="0" collapsed="false">
      <c r="B326" s="1"/>
    </row>
    <row r="327" customFormat="false" ht="14.25" hidden="false" customHeight="true" outlineLevel="0" collapsed="false">
      <c r="B327" s="1"/>
    </row>
    <row r="328" customFormat="false" ht="14.25" hidden="false" customHeight="true" outlineLevel="0" collapsed="false">
      <c r="B328" s="1"/>
    </row>
    <row r="329" customFormat="false" ht="14.25" hidden="false" customHeight="true" outlineLevel="0" collapsed="false">
      <c r="B329" s="1"/>
    </row>
    <row r="330" customFormat="false" ht="14.25" hidden="false" customHeight="true" outlineLevel="0" collapsed="false">
      <c r="B330" s="1"/>
    </row>
    <row r="331" customFormat="false" ht="14.25" hidden="false" customHeight="true" outlineLevel="0" collapsed="false">
      <c r="B331" s="1"/>
    </row>
    <row r="332" customFormat="false" ht="14.25" hidden="false" customHeight="true" outlineLevel="0" collapsed="false">
      <c r="B332" s="1"/>
    </row>
    <row r="333" customFormat="false" ht="14.25" hidden="false" customHeight="true" outlineLevel="0" collapsed="false">
      <c r="B333" s="1"/>
    </row>
    <row r="334" customFormat="false" ht="14.25" hidden="false" customHeight="true" outlineLevel="0" collapsed="false">
      <c r="B334" s="1"/>
    </row>
    <row r="335" customFormat="false" ht="14.25" hidden="false" customHeight="true" outlineLevel="0" collapsed="false">
      <c r="B335" s="1"/>
    </row>
    <row r="336" customFormat="false" ht="14.25" hidden="false" customHeight="true" outlineLevel="0" collapsed="false">
      <c r="B336" s="1"/>
    </row>
    <row r="337" customFormat="false" ht="14.25" hidden="false" customHeight="true" outlineLevel="0" collapsed="false">
      <c r="B337" s="1"/>
    </row>
    <row r="338" customFormat="false" ht="14.25" hidden="false" customHeight="true" outlineLevel="0" collapsed="false">
      <c r="B338" s="1"/>
    </row>
    <row r="339" customFormat="false" ht="14.25" hidden="false" customHeight="true" outlineLevel="0" collapsed="false">
      <c r="B339" s="1"/>
    </row>
    <row r="340" customFormat="false" ht="14.25" hidden="false" customHeight="true" outlineLevel="0" collapsed="false">
      <c r="B340" s="1"/>
    </row>
    <row r="341" customFormat="false" ht="14.25" hidden="false" customHeight="true" outlineLevel="0" collapsed="false">
      <c r="B341" s="1"/>
    </row>
    <row r="342" customFormat="false" ht="14.25" hidden="false" customHeight="true" outlineLevel="0" collapsed="false">
      <c r="B342" s="1"/>
    </row>
    <row r="343" customFormat="false" ht="14.25" hidden="false" customHeight="true" outlineLevel="0" collapsed="false">
      <c r="B343" s="1"/>
    </row>
    <row r="344" customFormat="false" ht="14.25" hidden="false" customHeight="true" outlineLevel="0" collapsed="false">
      <c r="B344" s="1"/>
    </row>
    <row r="345" customFormat="false" ht="14.25" hidden="false" customHeight="true" outlineLevel="0" collapsed="false">
      <c r="B345" s="1"/>
    </row>
    <row r="346" customFormat="false" ht="14.25" hidden="false" customHeight="true" outlineLevel="0" collapsed="false">
      <c r="B346" s="1"/>
    </row>
    <row r="347" customFormat="false" ht="14.25" hidden="false" customHeight="true" outlineLevel="0" collapsed="false">
      <c r="B347" s="1"/>
    </row>
    <row r="348" customFormat="false" ht="14.25" hidden="false" customHeight="true" outlineLevel="0" collapsed="false">
      <c r="B348" s="1"/>
    </row>
    <row r="349" customFormat="false" ht="14.25" hidden="false" customHeight="true" outlineLevel="0" collapsed="false">
      <c r="B349" s="1"/>
    </row>
    <row r="350" customFormat="false" ht="14.25" hidden="false" customHeight="true" outlineLevel="0" collapsed="false">
      <c r="B350" s="1"/>
    </row>
    <row r="351" customFormat="false" ht="14.25" hidden="false" customHeight="true" outlineLevel="0" collapsed="false">
      <c r="B351" s="1"/>
    </row>
    <row r="352" customFormat="false" ht="14.25" hidden="false" customHeight="true" outlineLevel="0" collapsed="false">
      <c r="B352" s="1"/>
    </row>
    <row r="353" customFormat="false" ht="14.25" hidden="false" customHeight="true" outlineLevel="0" collapsed="false">
      <c r="B353" s="1"/>
    </row>
    <row r="354" customFormat="false" ht="14.25" hidden="false" customHeight="true" outlineLevel="0" collapsed="false">
      <c r="B354" s="1"/>
    </row>
    <row r="355" customFormat="false" ht="14.25" hidden="false" customHeight="true" outlineLevel="0" collapsed="false">
      <c r="B355" s="1"/>
    </row>
    <row r="356" customFormat="false" ht="14.25" hidden="false" customHeight="true" outlineLevel="0" collapsed="false">
      <c r="B356" s="1"/>
    </row>
    <row r="357" customFormat="false" ht="14.25" hidden="false" customHeight="true" outlineLevel="0" collapsed="false">
      <c r="B357" s="1"/>
    </row>
    <row r="358" customFormat="false" ht="14.25" hidden="false" customHeight="true" outlineLevel="0" collapsed="false">
      <c r="B358" s="1"/>
    </row>
    <row r="359" customFormat="false" ht="14.25" hidden="false" customHeight="true" outlineLevel="0" collapsed="false">
      <c r="B359" s="1"/>
    </row>
    <row r="360" customFormat="false" ht="14.25" hidden="false" customHeight="true" outlineLevel="0" collapsed="false">
      <c r="B360" s="1"/>
    </row>
    <row r="361" customFormat="false" ht="14.25" hidden="false" customHeight="true" outlineLevel="0" collapsed="false">
      <c r="B361" s="1"/>
    </row>
    <row r="362" customFormat="false" ht="14.25" hidden="false" customHeight="true" outlineLevel="0" collapsed="false">
      <c r="B362" s="1"/>
    </row>
    <row r="363" customFormat="false" ht="14.25" hidden="false" customHeight="true" outlineLevel="0" collapsed="false">
      <c r="B363" s="1"/>
    </row>
    <row r="364" customFormat="false" ht="14.25" hidden="false" customHeight="true" outlineLevel="0" collapsed="false">
      <c r="B364" s="1"/>
    </row>
    <row r="365" customFormat="false" ht="14.25" hidden="false" customHeight="true" outlineLevel="0" collapsed="false">
      <c r="B365" s="1"/>
    </row>
    <row r="366" customFormat="false" ht="14.25" hidden="false" customHeight="true" outlineLevel="0" collapsed="false">
      <c r="B366" s="1"/>
    </row>
    <row r="367" customFormat="false" ht="14.25" hidden="false" customHeight="true" outlineLevel="0" collapsed="false">
      <c r="B367" s="1"/>
    </row>
    <row r="368" customFormat="false" ht="14.25" hidden="false" customHeight="true" outlineLevel="0" collapsed="false">
      <c r="B368" s="1"/>
    </row>
    <row r="369" customFormat="false" ht="14.25" hidden="false" customHeight="true" outlineLevel="0" collapsed="false">
      <c r="B369" s="1"/>
    </row>
    <row r="370" customFormat="false" ht="14.25" hidden="false" customHeight="true" outlineLevel="0" collapsed="false">
      <c r="B370" s="1"/>
    </row>
    <row r="371" customFormat="false" ht="14.25" hidden="false" customHeight="true" outlineLevel="0" collapsed="false">
      <c r="B371" s="1"/>
    </row>
    <row r="372" customFormat="false" ht="14.25" hidden="false" customHeight="true" outlineLevel="0" collapsed="false">
      <c r="B372" s="1"/>
    </row>
    <row r="373" customFormat="false" ht="14.25" hidden="false" customHeight="true" outlineLevel="0" collapsed="false">
      <c r="B373" s="1"/>
    </row>
    <row r="374" customFormat="false" ht="14.25" hidden="false" customHeight="true" outlineLevel="0" collapsed="false">
      <c r="B374" s="1"/>
    </row>
    <row r="375" customFormat="false" ht="14.25" hidden="false" customHeight="true" outlineLevel="0" collapsed="false">
      <c r="B375" s="1"/>
    </row>
    <row r="376" customFormat="false" ht="14.25" hidden="false" customHeight="true" outlineLevel="0" collapsed="false">
      <c r="B376" s="1"/>
    </row>
    <row r="377" customFormat="false" ht="14.25" hidden="false" customHeight="true" outlineLevel="0" collapsed="false">
      <c r="B377" s="1"/>
    </row>
    <row r="378" customFormat="false" ht="14.25" hidden="false" customHeight="true" outlineLevel="0" collapsed="false">
      <c r="B378" s="1"/>
    </row>
    <row r="379" customFormat="false" ht="14.25" hidden="false" customHeight="true" outlineLevel="0" collapsed="false">
      <c r="B379" s="1"/>
    </row>
    <row r="380" customFormat="false" ht="14.25" hidden="false" customHeight="true" outlineLevel="0" collapsed="false">
      <c r="B380" s="1"/>
    </row>
    <row r="381" customFormat="false" ht="14.25" hidden="false" customHeight="true" outlineLevel="0" collapsed="false">
      <c r="B381" s="1"/>
    </row>
    <row r="382" customFormat="false" ht="14.25" hidden="false" customHeight="true" outlineLevel="0" collapsed="false">
      <c r="B382" s="1"/>
    </row>
    <row r="383" customFormat="false" ht="14.25" hidden="false" customHeight="true" outlineLevel="0" collapsed="false">
      <c r="B383" s="1"/>
    </row>
    <row r="384" customFormat="false" ht="14.25" hidden="false" customHeight="true" outlineLevel="0" collapsed="false">
      <c r="B384" s="1"/>
    </row>
    <row r="385" customFormat="false" ht="14.25" hidden="false" customHeight="true" outlineLevel="0" collapsed="false">
      <c r="B385" s="1"/>
    </row>
    <row r="386" customFormat="false" ht="14.25" hidden="false" customHeight="true" outlineLevel="0" collapsed="false">
      <c r="B386" s="1"/>
    </row>
    <row r="387" customFormat="false" ht="14.25" hidden="false" customHeight="true" outlineLevel="0" collapsed="false">
      <c r="B387" s="1"/>
    </row>
    <row r="388" customFormat="false" ht="14.25" hidden="false" customHeight="true" outlineLevel="0" collapsed="false">
      <c r="B388" s="1"/>
    </row>
    <row r="389" customFormat="false" ht="14.25" hidden="false" customHeight="true" outlineLevel="0" collapsed="false">
      <c r="B389" s="1"/>
    </row>
    <row r="390" customFormat="false" ht="14.25" hidden="false" customHeight="true" outlineLevel="0" collapsed="false">
      <c r="B390" s="1"/>
    </row>
    <row r="391" customFormat="false" ht="14.25" hidden="false" customHeight="true" outlineLevel="0" collapsed="false">
      <c r="B391" s="1"/>
    </row>
    <row r="392" customFormat="false" ht="14.25" hidden="false" customHeight="true" outlineLevel="0" collapsed="false">
      <c r="B392" s="1"/>
    </row>
    <row r="393" customFormat="false" ht="14.25" hidden="false" customHeight="true" outlineLevel="0" collapsed="false">
      <c r="B393" s="1"/>
    </row>
    <row r="394" customFormat="false" ht="14.25" hidden="false" customHeight="true" outlineLevel="0" collapsed="false">
      <c r="B394" s="1"/>
    </row>
    <row r="395" customFormat="false" ht="14.25" hidden="false" customHeight="true" outlineLevel="0" collapsed="false">
      <c r="B395" s="1"/>
    </row>
    <row r="396" customFormat="false" ht="14.25" hidden="false" customHeight="true" outlineLevel="0" collapsed="false">
      <c r="B396" s="1"/>
    </row>
    <row r="397" customFormat="false" ht="14.25" hidden="false" customHeight="true" outlineLevel="0" collapsed="false">
      <c r="B397" s="1"/>
    </row>
    <row r="398" customFormat="false" ht="14.25" hidden="false" customHeight="true" outlineLevel="0" collapsed="false">
      <c r="B398" s="1"/>
    </row>
    <row r="399" customFormat="false" ht="14.25" hidden="false" customHeight="true" outlineLevel="0" collapsed="false">
      <c r="B399" s="1"/>
    </row>
    <row r="400" customFormat="false" ht="14.25" hidden="false" customHeight="true" outlineLevel="0" collapsed="false">
      <c r="B400" s="1"/>
    </row>
    <row r="401" customFormat="false" ht="14.25" hidden="false" customHeight="true" outlineLevel="0" collapsed="false">
      <c r="B401" s="1"/>
    </row>
    <row r="402" customFormat="false" ht="14.25" hidden="false" customHeight="true" outlineLevel="0" collapsed="false">
      <c r="B402" s="1"/>
    </row>
    <row r="403" customFormat="false" ht="14.25" hidden="false" customHeight="true" outlineLevel="0" collapsed="false">
      <c r="B403" s="1"/>
    </row>
    <row r="404" customFormat="false" ht="14.25" hidden="false" customHeight="true" outlineLevel="0" collapsed="false">
      <c r="B404" s="1"/>
    </row>
    <row r="405" customFormat="false" ht="14.25" hidden="false" customHeight="true" outlineLevel="0" collapsed="false">
      <c r="B405" s="1"/>
    </row>
    <row r="406" customFormat="false" ht="14.25" hidden="false" customHeight="true" outlineLevel="0" collapsed="false">
      <c r="B406" s="1"/>
    </row>
    <row r="407" customFormat="false" ht="14.25" hidden="false" customHeight="true" outlineLevel="0" collapsed="false">
      <c r="B407" s="1"/>
    </row>
    <row r="408" customFormat="false" ht="14.25" hidden="false" customHeight="true" outlineLevel="0" collapsed="false">
      <c r="B408" s="1"/>
    </row>
    <row r="409" customFormat="false" ht="14.25" hidden="false" customHeight="true" outlineLevel="0" collapsed="false">
      <c r="B409" s="1"/>
    </row>
    <row r="410" customFormat="false" ht="14.25" hidden="false" customHeight="true" outlineLevel="0" collapsed="false">
      <c r="B410" s="1"/>
    </row>
    <row r="411" customFormat="false" ht="14.25" hidden="false" customHeight="true" outlineLevel="0" collapsed="false">
      <c r="B411" s="1"/>
    </row>
    <row r="412" customFormat="false" ht="14.25" hidden="false" customHeight="true" outlineLevel="0" collapsed="false">
      <c r="B412" s="1"/>
    </row>
    <row r="413" customFormat="false" ht="14.25" hidden="false" customHeight="true" outlineLevel="0" collapsed="false">
      <c r="B413" s="1"/>
    </row>
    <row r="414" customFormat="false" ht="14.25" hidden="false" customHeight="true" outlineLevel="0" collapsed="false">
      <c r="B414" s="1"/>
    </row>
    <row r="415" customFormat="false" ht="14.25" hidden="false" customHeight="true" outlineLevel="0" collapsed="false">
      <c r="B415" s="1"/>
    </row>
    <row r="416" customFormat="false" ht="14.25" hidden="false" customHeight="true" outlineLevel="0" collapsed="false">
      <c r="B416" s="1"/>
    </row>
    <row r="417" customFormat="false" ht="14.25" hidden="false" customHeight="true" outlineLevel="0" collapsed="false">
      <c r="B417" s="1"/>
    </row>
    <row r="418" customFormat="false" ht="14.25" hidden="false" customHeight="true" outlineLevel="0" collapsed="false">
      <c r="B418" s="1"/>
    </row>
    <row r="419" customFormat="false" ht="14.25" hidden="false" customHeight="true" outlineLevel="0" collapsed="false">
      <c r="B419" s="1"/>
    </row>
    <row r="420" customFormat="false" ht="14.25" hidden="false" customHeight="true" outlineLevel="0" collapsed="false">
      <c r="B420" s="1"/>
    </row>
    <row r="421" customFormat="false" ht="14.25" hidden="false" customHeight="true" outlineLevel="0" collapsed="false">
      <c r="B421" s="1"/>
    </row>
    <row r="422" customFormat="false" ht="14.25" hidden="false" customHeight="true" outlineLevel="0" collapsed="false">
      <c r="B422" s="1"/>
    </row>
    <row r="423" customFormat="false" ht="14.25" hidden="false" customHeight="true" outlineLevel="0" collapsed="false">
      <c r="B423" s="1"/>
    </row>
    <row r="424" customFormat="false" ht="14.25" hidden="false" customHeight="true" outlineLevel="0" collapsed="false">
      <c r="B424" s="1"/>
    </row>
    <row r="425" customFormat="false" ht="14.25" hidden="false" customHeight="true" outlineLevel="0" collapsed="false">
      <c r="B425" s="1"/>
    </row>
    <row r="426" customFormat="false" ht="14.25" hidden="false" customHeight="true" outlineLevel="0" collapsed="false">
      <c r="B426" s="1"/>
    </row>
    <row r="427" customFormat="false" ht="14.25" hidden="false" customHeight="true" outlineLevel="0" collapsed="false">
      <c r="B427" s="1"/>
    </row>
    <row r="428" customFormat="false" ht="14.25" hidden="false" customHeight="true" outlineLevel="0" collapsed="false">
      <c r="B428" s="1"/>
    </row>
    <row r="429" customFormat="false" ht="14.25" hidden="false" customHeight="true" outlineLevel="0" collapsed="false">
      <c r="B429" s="1"/>
    </row>
    <row r="430" customFormat="false" ht="14.25" hidden="false" customHeight="true" outlineLevel="0" collapsed="false">
      <c r="B430" s="1"/>
    </row>
    <row r="431" customFormat="false" ht="14.25" hidden="false" customHeight="true" outlineLevel="0" collapsed="false">
      <c r="B431" s="1"/>
    </row>
    <row r="432" customFormat="false" ht="14.25" hidden="false" customHeight="true" outlineLevel="0" collapsed="false">
      <c r="B432" s="1"/>
    </row>
    <row r="433" customFormat="false" ht="14.25" hidden="false" customHeight="true" outlineLevel="0" collapsed="false">
      <c r="B433" s="1"/>
    </row>
    <row r="434" customFormat="false" ht="14.25" hidden="false" customHeight="true" outlineLevel="0" collapsed="false">
      <c r="B434" s="1"/>
    </row>
    <row r="435" customFormat="false" ht="14.25" hidden="false" customHeight="true" outlineLevel="0" collapsed="false">
      <c r="B435" s="1"/>
    </row>
    <row r="436" customFormat="false" ht="14.25" hidden="false" customHeight="true" outlineLevel="0" collapsed="false">
      <c r="B436" s="1"/>
    </row>
    <row r="437" customFormat="false" ht="14.25" hidden="false" customHeight="true" outlineLevel="0" collapsed="false">
      <c r="B437" s="1"/>
    </row>
    <row r="438" customFormat="false" ht="14.25" hidden="false" customHeight="true" outlineLevel="0" collapsed="false">
      <c r="B438" s="1"/>
    </row>
    <row r="439" customFormat="false" ht="14.25" hidden="false" customHeight="true" outlineLevel="0" collapsed="false">
      <c r="B439" s="1"/>
    </row>
    <row r="440" customFormat="false" ht="14.25" hidden="false" customHeight="true" outlineLevel="0" collapsed="false">
      <c r="B440" s="1"/>
    </row>
    <row r="441" customFormat="false" ht="14.25" hidden="false" customHeight="true" outlineLevel="0" collapsed="false">
      <c r="B441" s="1"/>
    </row>
    <row r="442" customFormat="false" ht="14.25" hidden="false" customHeight="true" outlineLevel="0" collapsed="false">
      <c r="B442" s="1"/>
    </row>
    <row r="443" customFormat="false" ht="14.25" hidden="false" customHeight="true" outlineLevel="0" collapsed="false">
      <c r="B443" s="1"/>
    </row>
    <row r="444" customFormat="false" ht="14.25" hidden="false" customHeight="true" outlineLevel="0" collapsed="false">
      <c r="B444" s="1"/>
    </row>
    <row r="445" customFormat="false" ht="14.25" hidden="false" customHeight="true" outlineLevel="0" collapsed="false">
      <c r="B445" s="1"/>
    </row>
    <row r="446" customFormat="false" ht="14.25" hidden="false" customHeight="true" outlineLevel="0" collapsed="false">
      <c r="B446" s="1"/>
    </row>
    <row r="447" customFormat="false" ht="14.25" hidden="false" customHeight="true" outlineLevel="0" collapsed="false">
      <c r="B447" s="1"/>
    </row>
    <row r="448" customFormat="false" ht="14.25" hidden="false" customHeight="true" outlineLevel="0" collapsed="false">
      <c r="B448" s="1"/>
    </row>
    <row r="449" customFormat="false" ht="14.25" hidden="false" customHeight="true" outlineLevel="0" collapsed="false">
      <c r="B449" s="1"/>
    </row>
    <row r="450" customFormat="false" ht="14.25" hidden="false" customHeight="true" outlineLevel="0" collapsed="false">
      <c r="B450" s="1"/>
    </row>
    <row r="451" customFormat="false" ht="14.25" hidden="false" customHeight="true" outlineLevel="0" collapsed="false">
      <c r="B451" s="1"/>
    </row>
    <row r="452" customFormat="false" ht="14.25" hidden="false" customHeight="true" outlineLevel="0" collapsed="false">
      <c r="B452" s="1"/>
    </row>
    <row r="453" customFormat="false" ht="14.25" hidden="false" customHeight="true" outlineLevel="0" collapsed="false">
      <c r="B453" s="1"/>
    </row>
    <row r="454" customFormat="false" ht="14.25" hidden="false" customHeight="true" outlineLevel="0" collapsed="false">
      <c r="B454" s="1"/>
    </row>
    <row r="455" customFormat="false" ht="14.25" hidden="false" customHeight="true" outlineLevel="0" collapsed="false">
      <c r="B455" s="1"/>
    </row>
    <row r="456" customFormat="false" ht="14.25" hidden="false" customHeight="true" outlineLevel="0" collapsed="false">
      <c r="B456" s="1"/>
    </row>
    <row r="457" customFormat="false" ht="14.25" hidden="false" customHeight="true" outlineLevel="0" collapsed="false">
      <c r="B457" s="1"/>
    </row>
    <row r="458" customFormat="false" ht="14.25" hidden="false" customHeight="true" outlineLevel="0" collapsed="false">
      <c r="B458" s="1"/>
    </row>
    <row r="459" customFormat="false" ht="14.25" hidden="false" customHeight="true" outlineLevel="0" collapsed="false">
      <c r="B459" s="1"/>
    </row>
    <row r="460" customFormat="false" ht="14.25" hidden="false" customHeight="true" outlineLevel="0" collapsed="false">
      <c r="B460" s="1"/>
    </row>
    <row r="461" customFormat="false" ht="14.25" hidden="false" customHeight="true" outlineLevel="0" collapsed="false">
      <c r="B461" s="1"/>
    </row>
    <row r="462" customFormat="false" ht="14.25" hidden="false" customHeight="true" outlineLevel="0" collapsed="false">
      <c r="B462" s="1"/>
    </row>
    <row r="463" customFormat="false" ht="14.25" hidden="false" customHeight="true" outlineLevel="0" collapsed="false">
      <c r="B463" s="1"/>
    </row>
    <row r="464" customFormat="false" ht="14.25" hidden="false" customHeight="true" outlineLevel="0" collapsed="false">
      <c r="B464" s="1"/>
    </row>
    <row r="465" customFormat="false" ht="14.25" hidden="false" customHeight="true" outlineLevel="0" collapsed="false">
      <c r="B465" s="1"/>
    </row>
    <row r="466" customFormat="false" ht="14.25" hidden="false" customHeight="true" outlineLevel="0" collapsed="false">
      <c r="B466" s="1"/>
    </row>
    <row r="467" customFormat="false" ht="14.25" hidden="false" customHeight="true" outlineLevel="0" collapsed="false">
      <c r="B467" s="1"/>
    </row>
    <row r="468" customFormat="false" ht="14.25" hidden="false" customHeight="true" outlineLevel="0" collapsed="false">
      <c r="B468" s="1"/>
    </row>
    <row r="469" customFormat="false" ht="14.25" hidden="false" customHeight="true" outlineLevel="0" collapsed="false">
      <c r="B469" s="1"/>
    </row>
    <row r="470" customFormat="false" ht="14.25" hidden="false" customHeight="true" outlineLevel="0" collapsed="false">
      <c r="B470" s="1"/>
    </row>
    <row r="471" customFormat="false" ht="14.25" hidden="false" customHeight="true" outlineLevel="0" collapsed="false">
      <c r="B471" s="1"/>
    </row>
    <row r="472" customFormat="false" ht="14.25" hidden="false" customHeight="true" outlineLevel="0" collapsed="false">
      <c r="B472" s="1"/>
    </row>
    <row r="473" customFormat="false" ht="14.25" hidden="false" customHeight="true" outlineLevel="0" collapsed="false">
      <c r="B473" s="1"/>
    </row>
    <row r="474" customFormat="false" ht="14.25" hidden="false" customHeight="true" outlineLevel="0" collapsed="false">
      <c r="B474" s="1"/>
    </row>
    <row r="475" customFormat="false" ht="14.25" hidden="false" customHeight="true" outlineLevel="0" collapsed="false">
      <c r="B475" s="1"/>
    </row>
    <row r="476" customFormat="false" ht="14.25" hidden="false" customHeight="true" outlineLevel="0" collapsed="false">
      <c r="B476" s="1"/>
    </row>
    <row r="477" customFormat="false" ht="14.25" hidden="false" customHeight="true" outlineLevel="0" collapsed="false">
      <c r="B477" s="1"/>
    </row>
    <row r="478" customFormat="false" ht="14.25" hidden="false" customHeight="true" outlineLevel="0" collapsed="false">
      <c r="B478" s="1"/>
    </row>
    <row r="479" customFormat="false" ht="14.25" hidden="false" customHeight="true" outlineLevel="0" collapsed="false">
      <c r="B479" s="1"/>
    </row>
    <row r="480" customFormat="false" ht="14.25" hidden="false" customHeight="true" outlineLevel="0" collapsed="false">
      <c r="B480" s="1"/>
    </row>
    <row r="481" customFormat="false" ht="14.25" hidden="false" customHeight="true" outlineLevel="0" collapsed="false">
      <c r="B481" s="1"/>
    </row>
    <row r="482" customFormat="false" ht="14.25" hidden="false" customHeight="true" outlineLevel="0" collapsed="false">
      <c r="B482" s="1"/>
    </row>
    <row r="483" customFormat="false" ht="14.25" hidden="false" customHeight="true" outlineLevel="0" collapsed="false">
      <c r="B483" s="1"/>
    </row>
    <row r="484" customFormat="false" ht="14.25" hidden="false" customHeight="true" outlineLevel="0" collapsed="false">
      <c r="B484" s="1"/>
    </row>
    <row r="485" customFormat="false" ht="14.25" hidden="false" customHeight="true" outlineLevel="0" collapsed="false">
      <c r="B485" s="1"/>
    </row>
    <row r="486" customFormat="false" ht="14.25" hidden="false" customHeight="true" outlineLevel="0" collapsed="false">
      <c r="B486" s="1"/>
    </row>
    <row r="487" customFormat="false" ht="14.25" hidden="false" customHeight="true" outlineLevel="0" collapsed="false">
      <c r="B487" s="1"/>
    </row>
    <row r="488" customFormat="false" ht="14.25" hidden="false" customHeight="true" outlineLevel="0" collapsed="false">
      <c r="B488" s="1"/>
    </row>
    <row r="489" customFormat="false" ht="14.25" hidden="false" customHeight="true" outlineLevel="0" collapsed="false">
      <c r="B489" s="1"/>
    </row>
    <row r="490" customFormat="false" ht="14.25" hidden="false" customHeight="true" outlineLevel="0" collapsed="false">
      <c r="B490" s="1"/>
    </row>
    <row r="491" customFormat="false" ht="14.25" hidden="false" customHeight="true" outlineLevel="0" collapsed="false">
      <c r="B491" s="1"/>
    </row>
    <row r="492" customFormat="false" ht="14.25" hidden="false" customHeight="true" outlineLevel="0" collapsed="false">
      <c r="B492" s="1"/>
    </row>
    <row r="493" customFormat="false" ht="14.25" hidden="false" customHeight="true" outlineLevel="0" collapsed="false">
      <c r="B493" s="1"/>
    </row>
    <row r="494" customFormat="false" ht="14.25" hidden="false" customHeight="true" outlineLevel="0" collapsed="false">
      <c r="B494" s="1"/>
    </row>
    <row r="495" customFormat="false" ht="14.25" hidden="false" customHeight="true" outlineLevel="0" collapsed="false">
      <c r="B495" s="1"/>
    </row>
    <row r="496" customFormat="false" ht="14.25" hidden="false" customHeight="true" outlineLevel="0" collapsed="false">
      <c r="B496" s="1"/>
    </row>
    <row r="497" customFormat="false" ht="14.25" hidden="false" customHeight="true" outlineLevel="0" collapsed="false">
      <c r="B497" s="1"/>
    </row>
    <row r="498" customFormat="false" ht="14.25" hidden="false" customHeight="true" outlineLevel="0" collapsed="false">
      <c r="B498" s="1"/>
    </row>
    <row r="499" customFormat="false" ht="14.25" hidden="false" customHeight="true" outlineLevel="0" collapsed="false">
      <c r="B499" s="1"/>
    </row>
    <row r="500" customFormat="false" ht="14.25" hidden="false" customHeight="true" outlineLevel="0" collapsed="false">
      <c r="B500" s="1"/>
    </row>
    <row r="501" customFormat="false" ht="14.25" hidden="false" customHeight="true" outlineLevel="0" collapsed="false">
      <c r="B501" s="1"/>
    </row>
    <row r="502" customFormat="false" ht="14.25" hidden="false" customHeight="true" outlineLevel="0" collapsed="false">
      <c r="B502" s="1"/>
    </row>
    <row r="503" customFormat="false" ht="14.25" hidden="false" customHeight="true" outlineLevel="0" collapsed="false">
      <c r="B503" s="1"/>
    </row>
    <row r="504" customFormat="false" ht="14.25" hidden="false" customHeight="true" outlineLevel="0" collapsed="false">
      <c r="B504" s="1"/>
    </row>
    <row r="505" customFormat="false" ht="14.25" hidden="false" customHeight="true" outlineLevel="0" collapsed="false">
      <c r="B505" s="1"/>
    </row>
    <row r="506" customFormat="false" ht="14.25" hidden="false" customHeight="true" outlineLevel="0" collapsed="false">
      <c r="B506" s="1"/>
    </row>
    <row r="507" customFormat="false" ht="14.25" hidden="false" customHeight="true" outlineLevel="0" collapsed="false">
      <c r="B507" s="1"/>
    </row>
    <row r="508" customFormat="false" ht="14.25" hidden="false" customHeight="true" outlineLevel="0" collapsed="false">
      <c r="B508" s="1"/>
    </row>
    <row r="509" customFormat="false" ht="14.25" hidden="false" customHeight="true" outlineLevel="0" collapsed="false">
      <c r="B509" s="1"/>
    </row>
    <row r="510" customFormat="false" ht="14.25" hidden="false" customHeight="true" outlineLevel="0" collapsed="false">
      <c r="B510" s="1"/>
    </row>
    <row r="511" customFormat="false" ht="14.25" hidden="false" customHeight="true" outlineLevel="0" collapsed="false">
      <c r="B511" s="1"/>
    </row>
    <row r="512" customFormat="false" ht="14.25" hidden="false" customHeight="true" outlineLevel="0" collapsed="false">
      <c r="B512" s="1"/>
    </row>
    <row r="513" customFormat="false" ht="14.25" hidden="false" customHeight="true" outlineLevel="0" collapsed="false">
      <c r="B513" s="1"/>
    </row>
    <row r="514" customFormat="false" ht="14.25" hidden="false" customHeight="true" outlineLevel="0" collapsed="false">
      <c r="B514" s="1"/>
    </row>
    <row r="515" customFormat="false" ht="14.25" hidden="false" customHeight="true" outlineLevel="0" collapsed="false">
      <c r="B515" s="1"/>
    </row>
    <row r="516" customFormat="false" ht="14.25" hidden="false" customHeight="true" outlineLevel="0" collapsed="false">
      <c r="B516" s="1"/>
    </row>
    <row r="517" customFormat="false" ht="14.25" hidden="false" customHeight="true" outlineLevel="0" collapsed="false">
      <c r="B517" s="1"/>
    </row>
    <row r="518" customFormat="false" ht="14.25" hidden="false" customHeight="true" outlineLevel="0" collapsed="false">
      <c r="B518" s="1"/>
    </row>
    <row r="519" customFormat="false" ht="14.25" hidden="false" customHeight="true" outlineLevel="0" collapsed="false">
      <c r="B519" s="1"/>
    </row>
    <row r="520" customFormat="false" ht="14.25" hidden="false" customHeight="true" outlineLevel="0" collapsed="false">
      <c r="B520" s="1"/>
    </row>
    <row r="521" customFormat="false" ht="14.25" hidden="false" customHeight="true" outlineLevel="0" collapsed="false">
      <c r="B521" s="1"/>
    </row>
    <row r="522" customFormat="false" ht="14.25" hidden="false" customHeight="true" outlineLevel="0" collapsed="false">
      <c r="B522" s="1"/>
    </row>
    <row r="523" customFormat="false" ht="14.25" hidden="false" customHeight="true" outlineLevel="0" collapsed="false">
      <c r="B523" s="1"/>
    </row>
    <row r="524" customFormat="false" ht="14.25" hidden="false" customHeight="true" outlineLevel="0" collapsed="false">
      <c r="B524" s="1"/>
    </row>
    <row r="525" customFormat="false" ht="14.25" hidden="false" customHeight="true" outlineLevel="0" collapsed="false">
      <c r="B525" s="1"/>
    </row>
    <row r="526" customFormat="false" ht="14.25" hidden="false" customHeight="true" outlineLevel="0" collapsed="false">
      <c r="B526" s="1"/>
    </row>
    <row r="527" customFormat="false" ht="14.25" hidden="false" customHeight="true" outlineLevel="0" collapsed="false">
      <c r="B527" s="1"/>
    </row>
    <row r="528" customFormat="false" ht="14.25" hidden="false" customHeight="true" outlineLevel="0" collapsed="false">
      <c r="B528" s="1"/>
    </row>
    <row r="529" customFormat="false" ht="14.25" hidden="false" customHeight="true" outlineLevel="0" collapsed="false">
      <c r="B529" s="1"/>
    </row>
    <row r="530" customFormat="false" ht="14.25" hidden="false" customHeight="true" outlineLevel="0" collapsed="false">
      <c r="B530" s="1"/>
    </row>
    <row r="531" customFormat="false" ht="14.25" hidden="false" customHeight="true" outlineLevel="0" collapsed="false">
      <c r="B531" s="1"/>
    </row>
    <row r="532" customFormat="false" ht="14.25" hidden="false" customHeight="true" outlineLevel="0" collapsed="false">
      <c r="B532" s="1"/>
    </row>
    <row r="533" customFormat="false" ht="14.25" hidden="false" customHeight="true" outlineLevel="0" collapsed="false">
      <c r="B533" s="1"/>
    </row>
    <row r="534" customFormat="false" ht="14.25" hidden="false" customHeight="true" outlineLevel="0" collapsed="false">
      <c r="B534" s="1"/>
    </row>
    <row r="535" customFormat="false" ht="14.25" hidden="false" customHeight="true" outlineLevel="0" collapsed="false">
      <c r="B535" s="1"/>
    </row>
    <row r="536" customFormat="false" ht="14.25" hidden="false" customHeight="true" outlineLevel="0" collapsed="false">
      <c r="B536" s="1"/>
    </row>
    <row r="537" customFormat="false" ht="14.25" hidden="false" customHeight="true" outlineLevel="0" collapsed="false">
      <c r="B537" s="1"/>
    </row>
    <row r="538" customFormat="false" ht="14.25" hidden="false" customHeight="true" outlineLevel="0" collapsed="false">
      <c r="B538" s="1"/>
    </row>
    <row r="539" customFormat="false" ht="14.25" hidden="false" customHeight="true" outlineLevel="0" collapsed="false">
      <c r="B539" s="1"/>
    </row>
    <row r="540" customFormat="false" ht="14.25" hidden="false" customHeight="true" outlineLevel="0" collapsed="false">
      <c r="B540" s="1"/>
    </row>
    <row r="541" customFormat="false" ht="14.25" hidden="false" customHeight="true" outlineLevel="0" collapsed="false">
      <c r="B541" s="1"/>
    </row>
    <row r="542" customFormat="false" ht="14.25" hidden="false" customHeight="true" outlineLevel="0" collapsed="false">
      <c r="B542" s="1"/>
    </row>
    <row r="543" customFormat="false" ht="14.25" hidden="false" customHeight="true" outlineLevel="0" collapsed="false">
      <c r="B543" s="1"/>
    </row>
    <row r="544" customFormat="false" ht="14.25" hidden="false" customHeight="true" outlineLevel="0" collapsed="false">
      <c r="B544" s="1"/>
    </row>
    <row r="545" customFormat="false" ht="14.25" hidden="false" customHeight="true" outlineLevel="0" collapsed="false">
      <c r="B545" s="1"/>
    </row>
    <row r="546" customFormat="false" ht="14.25" hidden="false" customHeight="true" outlineLevel="0" collapsed="false">
      <c r="B546" s="1"/>
    </row>
    <row r="547" customFormat="false" ht="14.25" hidden="false" customHeight="true" outlineLevel="0" collapsed="false">
      <c r="B547" s="1"/>
    </row>
    <row r="548" customFormat="false" ht="14.25" hidden="false" customHeight="true" outlineLevel="0" collapsed="false">
      <c r="B548" s="1"/>
    </row>
    <row r="549" customFormat="false" ht="14.25" hidden="false" customHeight="true" outlineLevel="0" collapsed="false">
      <c r="B549" s="1"/>
    </row>
    <row r="550" customFormat="false" ht="14.25" hidden="false" customHeight="true" outlineLevel="0" collapsed="false">
      <c r="B550" s="1"/>
    </row>
    <row r="551" customFormat="false" ht="14.25" hidden="false" customHeight="true" outlineLevel="0" collapsed="false">
      <c r="B551" s="1"/>
    </row>
    <row r="552" customFormat="false" ht="14.25" hidden="false" customHeight="true" outlineLevel="0" collapsed="false">
      <c r="B552" s="1"/>
    </row>
    <row r="553" customFormat="false" ht="14.25" hidden="false" customHeight="true" outlineLevel="0" collapsed="false">
      <c r="B553" s="1"/>
    </row>
    <row r="554" customFormat="false" ht="14.25" hidden="false" customHeight="true" outlineLevel="0" collapsed="false">
      <c r="B554" s="1"/>
    </row>
    <row r="555" customFormat="false" ht="14.25" hidden="false" customHeight="true" outlineLevel="0" collapsed="false">
      <c r="B555" s="1"/>
    </row>
    <row r="556" customFormat="false" ht="14.25" hidden="false" customHeight="true" outlineLevel="0" collapsed="false">
      <c r="B556" s="1"/>
    </row>
    <row r="557" customFormat="false" ht="14.25" hidden="false" customHeight="true" outlineLevel="0" collapsed="false">
      <c r="B557" s="1"/>
    </row>
    <row r="558" customFormat="false" ht="14.25" hidden="false" customHeight="true" outlineLevel="0" collapsed="false">
      <c r="B558" s="1"/>
    </row>
    <row r="559" customFormat="false" ht="14.25" hidden="false" customHeight="true" outlineLevel="0" collapsed="false">
      <c r="B559" s="1"/>
    </row>
    <row r="560" customFormat="false" ht="14.25" hidden="false" customHeight="true" outlineLevel="0" collapsed="false">
      <c r="B560" s="1"/>
    </row>
    <row r="561" customFormat="false" ht="14.25" hidden="false" customHeight="true" outlineLevel="0" collapsed="false">
      <c r="B561" s="1"/>
    </row>
    <row r="562" customFormat="false" ht="14.25" hidden="false" customHeight="true" outlineLevel="0" collapsed="false">
      <c r="B562" s="1"/>
    </row>
    <row r="563" customFormat="false" ht="14.25" hidden="false" customHeight="true" outlineLevel="0" collapsed="false">
      <c r="B563" s="1"/>
    </row>
    <row r="564" customFormat="false" ht="14.25" hidden="false" customHeight="true" outlineLevel="0" collapsed="false">
      <c r="B564" s="1"/>
    </row>
    <row r="565" customFormat="false" ht="14.25" hidden="false" customHeight="true" outlineLevel="0" collapsed="false">
      <c r="B565" s="1"/>
    </row>
    <row r="566" customFormat="false" ht="14.25" hidden="false" customHeight="true" outlineLevel="0" collapsed="false">
      <c r="B566" s="1"/>
    </row>
    <row r="567" customFormat="false" ht="14.25" hidden="false" customHeight="true" outlineLevel="0" collapsed="false">
      <c r="B567" s="1"/>
    </row>
    <row r="568" customFormat="false" ht="14.25" hidden="false" customHeight="true" outlineLevel="0" collapsed="false">
      <c r="B568" s="1"/>
    </row>
    <row r="569" customFormat="false" ht="14.25" hidden="false" customHeight="true" outlineLevel="0" collapsed="false">
      <c r="B569" s="1"/>
    </row>
    <row r="570" customFormat="false" ht="14.25" hidden="false" customHeight="true" outlineLevel="0" collapsed="false">
      <c r="B570" s="1"/>
    </row>
    <row r="571" customFormat="false" ht="14.25" hidden="false" customHeight="true" outlineLevel="0" collapsed="false">
      <c r="B571" s="1"/>
    </row>
    <row r="572" customFormat="false" ht="14.25" hidden="false" customHeight="true" outlineLevel="0" collapsed="false">
      <c r="B572" s="1"/>
    </row>
    <row r="573" customFormat="false" ht="14.25" hidden="false" customHeight="true" outlineLevel="0" collapsed="false">
      <c r="B573" s="1"/>
    </row>
    <row r="574" customFormat="false" ht="14.25" hidden="false" customHeight="true" outlineLevel="0" collapsed="false">
      <c r="B574" s="1"/>
    </row>
    <row r="575" customFormat="false" ht="14.25" hidden="false" customHeight="true" outlineLevel="0" collapsed="false">
      <c r="B575" s="1"/>
    </row>
    <row r="576" customFormat="false" ht="14.25" hidden="false" customHeight="true" outlineLevel="0" collapsed="false">
      <c r="B576" s="1"/>
    </row>
    <row r="577" customFormat="false" ht="14.25" hidden="false" customHeight="true" outlineLevel="0" collapsed="false">
      <c r="B577" s="1"/>
    </row>
    <row r="578" customFormat="false" ht="14.25" hidden="false" customHeight="true" outlineLevel="0" collapsed="false">
      <c r="B578" s="1"/>
    </row>
    <row r="579" customFormat="false" ht="14.25" hidden="false" customHeight="true" outlineLevel="0" collapsed="false">
      <c r="B579" s="1"/>
    </row>
    <row r="580" customFormat="false" ht="14.25" hidden="false" customHeight="true" outlineLevel="0" collapsed="false">
      <c r="B580" s="1"/>
    </row>
    <row r="581" customFormat="false" ht="14.25" hidden="false" customHeight="true" outlineLevel="0" collapsed="false">
      <c r="B581" s="1"/>
    </row>
    <row r="582" customFormat="false" ht="14.25" hidden="false" customHeight="true" outlineLevel="0" collapsed="false">
      <c r="B582" s="1"/>
    </row>
    <row r="583" customFormat="false" ht="14.25" hidden="false" customHeight="true" outlineLevel="0" collapsed="false">
      <c r="B583" s="1"/>
    </row>
    <row r="584" customFormat="false" ht="14.25" hidden="false" customHeight="true" outlineLevel="0" collapsed="false">
      <c r="B584" s="1"/>
    </row>
    <row r="585" customFormat="false" ht="14.25" hidden="false" customHeight="true" outlineLevel="0" collapsed="false">
      <c r="B585" s="1"/>
    </row>
    <row r="586" customFormat="false" ht="14.25" hidden="false" customHeight="true" outlineLevel="0" collapsed="false">
      <c r="B586" s="1"/>
    </row>
    <row r="587" customFormat="false" ht="14.25" hidden="false" customHeight="true" outlineLevel="0" collapsed="false">
      <c r="B587" s="1"/>
    </row>
    <row r="588" customFormat="false" ht="14.25" hidden="false" customHeight="true" outlineLevel="0" collapsed="false">
      <c r="B588" s="1"/>
    </row>
    <row r="589" customFormat="false" ht="14.25" hidden="false" customHeight="true" outlineLevel="0" collapsed="false">
      <c r="B589" s="1"/>
    </row>
    <row r="590" customFormat="false" ht="14.25" hidden="false" customHeight="true" outlineLevel="0" collapsed="false">
      <c r="B590" s="1"/>
    </row>
    <row r="591" customFormat="false" ht="14.25" hidden="false" customHeight="true" outlineLevel="0" collapsed="false">
      <c r="B591" s="1"/>
    </row>
    <row r="592" customFormat="false" ht="14.25" hidden="false" customHeight="true" outlineLevel="0" collapsed="false">
      <c r="B592" s="1"/>
    </row>
    <row r="593" customFormat="false" ht="14.25" hidden="false" customHeight="true" outlineLevel="0" collapsed="false">
      <c r="B593" s="1"/>
    </row>
    <row r="594" customFormat="false" ht="14.25" hidden="false" customHeight="true" outlineLevel="0" collapsed="false">
      <c r="B594" s="1"/>
    </row>
    <row r="595" customFormat="false" ht="14.25" hidden="false" customHeight="true" outlineLevel="0" collapsed="false">
      <c r="B595" s="1"/>
    </row>
    <row r="596" customFormat="false" ht="14.25" hidden="false" customHeight="true" outlineLevel="0" collapsed="false">
      <c r="B596" s="1"/>
    </row>
    <row r="597" customFormat="false" ht="14.25" hidden="false" customHeight="true" outlineLevel="0" collapsed="false">
      <c r="B597" s="1"/>
    </row>
    <row r="598" customFormat="false" ht="14.25" hidden="false" customHeight="true" outlineLevel="0" collapsed="false">
      <c r="B598" s="1"/>
    </row>
    <row r="599" customFormat="false" ht="14.25" hidden="false" customHeight="true" outlineLevel="0" collapsed="false">
      <c r="B599" s="1"/>
    </row>
    <row r="600" customFormat="false" ht="14.25" hidden="false" customHeight="true" outlineLevel="0" collapsed="false">
      <c r="B600" s="1"/>
    </row>
    <row r="601" customFormat="false" ht="14.25" hidden="false" customHeight="true" outlineLevel="0" collapsed="false">
      <c r="B601" s="1"/>
    </row>
    <row r="602" customFormat="false" ht="14.25" hidden="false" customHeight="true" outlineLevel="0" collapsed="false">
      <c r="B602" s="1"/>
    </row>
    <row r="603" customFormat="false" ht="14.25" hidden="false" customHeight="true" outlineLevel="0" collapsed="false">
      <c r="B603" s="1"/>
    </row>
    <row r="604" customFormat="false" ht="14.25" hidden="false" customHeight="true" outlineLevel="0" collapsed="false">
      <c r="B604" s="1"/>
    </row>
    <row r="605" customFormat="false" ht="14.25" hidden="false" customHeight="true" outlineLevel="0" collapsed="false">
      <c r="B605" s="1"/>
    </row>
    <row r="606" customFormat="false" ht="14.25" hidden="false" customHeight="true" outlineLevel="0" collapsed="false">
      <c r="B606" s="1"/>
    </row>
    <row r="607" customFormat="false" ht="14.25" hidden="false" customHeight="true" outlineLevel="0" collapsed="false">
      <c r="B607" s="1"/>
    </row>
    <row r="608" customFormat="false" ht="14.25" hidden="false" customHeight="true" outlineLevel="0" collapsed="false">
      <c r="B608" s="1"/>
    </row>
    <row r="609" customFormat="false" ht="14.25" hidden="false" customHeight="true" outlineLevel="0" collapsed="false">
      <c r="B609" s="1"/>
    </row>
    <row r="610" customFormat="false" ht="14.25" hidden="false" customHeight="true" outlineLevel="0" collapsed="false">
      <c r="B610" s="1"/>
    </row>
    <row r="611" customFormat="false" ht="14.25" hidden="false" customHeight="true" outlineLevel="0" collapsed="false">
      <c r="B611" s="1"/>
    </row>
    <row r="612" customFormat="false" ht="14.25" hidden="false" customHeight="true" outlineLevel="0" collapsed="false">
      <c r="B612" s="1"/>
    </row>
    <row r="613" customFormat="false" ht="14.25" hidden="false" customHeight="true" outlineLevel="0" collapsed="false">
      <c r="B613" s="1"/>
    </row>
    <row r="614" customFormat="false" ht="14.25" hidden="false" customHeight="true" outlineLevel="0" collapsed="false">
      <c r="B614" s="1"/>
    </row>
    <row r="615" customFormat="false" ht="14.25" hidden="false" customHeight="true" outlineLevel="0" collapsed="false">
      <c r="B615" s="1"/>
    </row>
    <row r="616" customFormat="false" ht="14.25" hidden="false" customHeight="true" outlineLevel="0" collapsed="false">
      <c r="B616" s="1"/>
    </row>
    <row r="617" customFormat="false" ht="14.25" hidden="false" customHeight="true" outlineLevel="0" collapsed="false">
      <c r="B617" s="1"/>
    </row>
    <row r="618" customFormat="false" ht="14.25" hidden="false" customHeight="true" outlineLevel="0" collapsed="false">
      <c r="B618" s="1"/>
    </row>
    <row r="619" customFormat="false" ht="14.25" hidden="false" customHeight="true" outlineLevel="0" collapsed="false">
      <c r="B619" s="1"/>
    </row>
    <row r="620" customFormat="false" ht="14.25" hidden="false" customHeight="true" outlineLevel="0" collapsed="false">
      <c r="B620" s="1"/>
    </row>
    <row r="621" customFormat="false" ht="14.25" hidden="false" customHeight="true" outlineLevel="0" collapsed="false">
      <c r="B621" s="1"/>
    </row>
    <row r="622" customFormat="false" ht="14.25" hidden="false" customHeight="true" outlineLevel="0" collapsed="false">
      <c r="B622" s="1"/>
    </row>
    <row r="623" customFormat="false" ht="14.25" hidden="false" customHeight="true" outlineLevel="0" collapsed="false">
      <c r="B623" s="1"/>
    </row>
    <row r="624" customFormat="false" ht="14.25" hidden="false" customHeight="true" outlineLevel="0" collapsed="false">
      <c r="B624" s="1"/>
    </row>
    <row r="625" customFormat="false" ht="14.25" hidden="false" customHeight="true" outlineLevel="0" collapsed="false">
      <c r="B625" s="1"/>
    </row>
    <row r="626" customFormat="false" ht="14.25" hidden="false" customHeight="true" outlineLevel="0" collapsed="false">
      <c r="B626" s="1"/>
    </row>
    <row r="627" customFormat="false" ht="14.25" hidden="false" customHeight="true" outlineLevel="0" collapsed="false">
      <c r="B627" s="1"/>
    </row>
    <row r="628" customFormat="false" ht="14.25" hidden="false" customHeight="true" outlineLevel="0" collapsed="false">
      <c r="B628" s="1"/>
    </row>
    <row r="629" customFormat="false" ht="14.25" hidden="false" customHeight="true" outlineLevel="0" collapsed="false">
      <c r="B629" s="1"/>
    </row>
    <row r="630" customFormat="false" ht="14.25" hidden="false" customHeight="true" outlineLevel="0" collapsed="false">
      <c r="B630" s="1"/>
    </row>
    <row r="631" customFormat="false" ht="14.25" hidden="false" customHeight="true" outlineLevel="0" collapsed="false">
      <c r="B631" s="1"/>
    </row>
    <row r="632" customFormat="false" ht="14.25" hidden="false" customHeight="true" outlineLevel="0" collapsed="false">
      <c r="B632" s="1"/>
    </row>
    <row r="633" customFormat="false" ht="14.25" hidden="false" customHeight="true" outlineLevel="0" collapsed="false">
      <c r="B633" s="1"/>
    </row>
    <row r="634" customFormat="false" ht="14.25" hidden="false" customHeight="true" outlineLevel="0" collapsed="false">
      <c r="B634" s="1"/>
    </row>
    <row r="635" customFormat="false" ht="14.25" hidden="false" customHeight="true" outlineLevel="0" collapsed="false">
      <c r="B635" s="1"/>
    </row>
    <row r="636" customFormat="false" ht="14.25" hidden="false" customHeight="true" outlineLevel="0" collapsed="false">
      <c r="B636" s="1"/>
    </row>
    <row r="637" customFormat="false" ht="14.25" hidden="false" customHeight="true" outlineLevel="0" collapsed="false">
      <c r="B637" s="1"/>
    </row>
    <row r="638" customFormat="false" ht="14.25" hidden="false" customHeight="true" outlineLevel="0" collapsed="false">
      <c r="B638" s="1"/>
    </row>
    <row r="639" customFormat="false" ht="14.25" hidden="false" customHeight="true" outlineLevel="0" collapsed="false">
      <c r="B639" s="1"/>
    </row>
    <row r="640" customFormat="false" ht="14.25" hidden="false" customHeight="true" outlineLevel="0" collapsed="false">
      <c r="B640" s="1"/>
    </row>
    <row r="641" customFormat="false" ht="14.25" hidden="false" customHeight="true" outlineLevel="0" collapsed="false">
      <c r="B641" s="1"/>
    </row>
    <row r="642" customFormat="false" ht="14.25" hidden="false" customHeight="true" outlineLevel="0" collapsed="false">
      <c r="B642" s="1"/>
    </row>
    <row r="643" customFormat="false" ht="14.25" hidden="false" customHeight="true" outlineLevel="0" collapsed="false">
      <c r="B643" s="1"/>
    </row>
    <row r="644" customFormat="false" ht="14.25" hidden="false" customHeight="true" outlineLevel="0" collapsed="false">
      <c r="B644" s="1"/>
    </row>
    <row r="645" customFormat="false" ht="14.25" hidden="false" customHeight="true" outlineLevel="0" collapsed="false">
      <c r="B645" s="1"/>
    </row>
    <row r="646" customFormat="false" ht="14.25" hidden="false" customHeight="true" outlineLevel="0" collapsed="false">
      <c r="B646" s="1"/>
    </row>
    <row r="647" customFormat="false" ht="14.25" hidden="false" customHeight="true" outlineLevel="0" collapsed="false">
      <c r="B647" s="1"/>
    </row>
    <row r="648" customFormat="false" ht="14.25" hidden="false" customHeight="true" outlineLevel="0" collapsed="false">
      <c r="B648" s="1"/>
    </row>
    <row r="649" customFormat="false" ht="14.25" hidden="false" customHeight="true" outlineLevel="0" collapsed="false">
      <c r="B649" s="1"/>
    </row>
    <row r="650" customFormat="false" ht="14.25" hidden="false" customHeight="true" outlineLevel="0" collapsed="false">
      <c r="B650" s="1"/>
    </row>
    <row r="651" customFormat="false" ht="14.25" hidden="false" customHeight="true" outlineLevel="0" collapsed="false">
      <c r="B651" s="1"/>
    </row>
    <row r="652" customFormat="false" ht="14.25" hidden="false" customHeight="true" outlineLevel="0" collapsed="false">
      <c r="B652" s="1"/>
    </row>
    <row r="653" customFormat="false" ht="14.25" hidden="false" customHeight="true" outlineLevel="0" collapsed="false">
      <c r="B653" s="1"/>
    </row>
    <row r="654" customFormat="false" ht="14.25" hidden="false" customHeight="true" outlineLevel="0" collapsed="false">
      <c r="B654" s="1"/>
    </row>
    <row r="655" customFormat="false" ht="14.25" hidden="false" customHeight="true" outlineLevel="0" collapsed="false">
      <c r="B655" s="1"/>
    </row>
    <row r="656" customFormat="false" ht="14.25" hidden="false" customHeight="true" outlineLevel="0" collapsed="false">
      <c r="B656" s="1"/>
    </row>
    <row r="657" customFormat="false" ht="14.25" hidden="false" customHeight="true" outlineLevel="0" collapsed="false">
      <c r="B657" s="1"/>
    </row>
    <row r="658" customFormat="false" ht="14.25" hidden="false" customHeight="true" outlineLevel="0" collapsed="false">
      <c r="B658" s="1"/>
    </row>
    <row r="659" customFormat="false" ht="14.25" hidden="false" customHeight="true" outlineLevel="0" collapsed="false">
      <c r="B659" s="1"/>
    </row>
    <row r="660" customFormat="false" ht="14.25" hidden="false" customHeight="true" outlineLevel="0" collapsed="false">
      <c r="B660" s="1"/>
    </row>
    <row r="661" customFormat="false" ht="14.25" hidden="false" customHeight="true" outlineLevel="0" collapsed="false">
      <c r="B661" s="1"/>
    </row>
    <row r="662" customFormat="false" ht="14.25" hidden="false" customHeight="true" outlineLevel="0" collapsed="false">
      <c r="B662" s="1"/>
    </row>
    <row r="663" customFormat="false" ht="14.25" hidden="false" customHeight="true" outlineLevel="0" collapsed="false">
      <c r="B663" s="1"/>
    </row>
    <row r="664" customFormat="false" ht="14.25" hidden="false" customHeight="true" outlineLevel="0" collapsed="false">
      <c r="B664" s="1"/>
    </row>
    <row r="665" customFormat="false" ht="14.25" hidden="false" customHeight="true" outlineLevel="0" collapsed="false">
      <c r="B665" s="1"/>
    </row>
    <row r="666" customFormat="false" ht="14.25" hidden="false" customHeight="true" outlineLevel="0" collapsed="false">
      <c r="B666" s="1"/>
    </row>
    <row r="667" customFormat="false" ht="14.25" hidden="false" customHeight="true" outlineLevel="0" collapsed="false">
      <c r="B667" s="1"/>
    </row>
    <row r="668" customFormat="false" ht="14.25" hidden="false" customHeight="true" outlineLevel="0" collapsed="false">
      <c r="B668" s="1"/>
    </row>
    <row r="669" customFormat="false" ht="14.25" hidden="false" customHeight="true" outlineLevel="0" collapsed="false">
      <c r="B669" s="1"/>
    </row>
    <row r="670" customFormat="false" ht="14.25" hidden="false" customHeight="true" outlineLevel="0" collapsed="false">
      <c r="B670" s="1"/>
    </row>
    <row r="671" customFormat="false" ht="14.25" hidden="false" customHeight="true" outlineLevel="0" collapsed="false">
      <c r="B671" s="1"/>
    </row>
    <row r="672" customFormat="false" ht="14.25" hidden="false" customHeight="true" outlineLevel="0" collapsed="false">
      <c r="B672" s="1"/>
    </row>
    <row r="673" customFormat="false" ht="14.25" hidden="false" customHeight="true" outlineLevel="0" collapsed="false">
      <c r="B673" s="1"/>
    </row>
    <row r="674" customFormat="false" ht="14.25" hidden="false" customHeight="true" outlineLevel="0" collapsed="false">
      <c r="B674" s="1"/>
    </row>
    <row r="675" customFormat="false" ht="14.25" hidden="false" customHeight="true" outlineLevel="0" collapsed="false">
      <c r="B675" s="1"/>
    </row>
    <row r="676" customFormat="false" ht="14.25" hidden="false" customHeight="true" outlineLevel="0" collapsed="false">
      <c r="B676" s="1"/>
    </row>
    <row r="677" customFormat="false" ht="14.25" hidden="false" customHeight="true" outlineLevel="0" collapsed="false">
      <c r="B677" s="1"/>
    </row>
    <row r="678" customFormat="false" ht="14.25" hidden="false" customHeight="true" outlineLevel="0" collapsed="false">
      <c r="B678" s="1"/>
    </row>
    <row r="679" customFormat="false" ht="14.25" hidden="false" customHeight="true" outlineLevel="0" collapsed="false">
      <c r="B679" s="1"/>
    </row>
    <row r="680" customFormat="false" ht="14.25" hidden="false" customHeight="true" outlineLevel="0" collapsed="false">
      <c r="B680" s="1"/>
    </row>
    <row r="681" customFormat="false" ht="14.25" hidden="false" customHeight="true" outlineLevel="0" collapsed="false">
      <c r="B681" s="1"/>
    </row>
    <row r="682" customFormat="false" ht="14.25" hidden="false" customHeight="true" outlineLevel="0" collapsed="false">
      <c r="B682" s="1"/>
    </row>
    <row r="683" customFormat="false" ht="14.25" hidden="false" customHeight="true" outlineLevel="0" collapsed="false">
      <c r="B683" s="1"/>
    </row>
    <row r="684" customFormat="false" ht="14.25" hidden="false" customHeight="true" outlineLevel="0" collapsed="false">
      <c r="B684" s="1"/>
    </row>
    <row r="685" customFormat="false" ht="14.25" hidden="false" customHeight="true" outlineLevel="0" collapsed="false">
      <c r="B685" s="1"/>
    </row>
    <row r="686" customFormat="false" ht="14.25" hidden="false" customHeight="true" outlineLevel="0" collapsed="false">
      <c r="B686" s="1"/>
    </row>
    <row r="687" customFormat="false" ht="14.25" hidden="false" customHeight="true" outlineLevel="0" collapsed="false">
      <c r="B687" s="1"/>
    </row>
    <row r="688" customFormat="false" ht="14.25" hidden="false" customHeight="true" outlineLevel="0" collapsed="false">
      <c r="B688" s="1"/>
    </row>
    <row r="689" customFormat="false" ht="14.25" hidden="false" customHeight="true" outlineLevel="0" collapsed="false">
      <c r="B689" s="1"/>
    </row>
    <row r="690" customFormat="false" ht="14.25" hidden="false" customHeight="true" outlineLevel="0" collapsed="false">
      <c r="B690" s="1"/>
    </row>
    <row r="691" customFormat="false" ht="14.25" hidden="false" customHeight="true" outlineLevel="0" collapsed="false">
      <c r="B691" s="1"/>
    </row>
    <row r="692" customFormat="false" ht="14.25" hidden="false" customHeight="true" outlineLevel="0" collapsed="false">
      <c r="B692" s="1"/>
    </row>
    <row r="693" customFormat="false" ht="14.25" hidden="false" customHeight="true" outlineLevel="0" collapsed="false">
      <c r="B693" s="1"/>
    </row>
    <row r="694" customFormat="false" ht="14.25" hidden="false" customHeight="true" outlineLevel="0" collapsed="false">
      <c r="B694" s="1"/>
    </row>
    <row r="695" customFormat="false" ht="14.25" hidden="false" customHeight="true" outlineLevel="0" collapsed="false">
      <c r="B695" s="1"/>
    </row>
    <row r="696" customFormat="false" ht="14.25" hidden="false" customHeight="true" outlineLevel="0" collapsed="false">
      <c r="B696" s="1"/>
    </row>
    <row r="697" customFormat="false" ht="14.25" hidden="false" customHeight="true" outlineLevel="0" collapsed="false">
      <c r="B697" s="1"/>
    </row>
    <row r="698" customFormat="false" ht="14.25" hidden="false" customHeight="true" outlineLevel="0" collapsed="false">
      <c r="B698" s="1"/>
    </row>
    <row r="699" customFormat="false" ht="14.25" hidden="false" customHeight="true" outlineLevel="0" collapsed="false">
      <c r="B699" s="1"/>
    </row>
    <row r="700" customFormat="false" ht="14.25" hidden="false" customHeight="true" outlineLevel="0" collapsed="false">
      <c r="B700" s="1"/>
    </row>
    <row r="701" customFormat="false" ht="14.25" hidden="false" customHeight="true" outlineLevel="0" collapsed="false">
      <c r="B701" s="1"/>
    </row>
    <row r="702" customFormat="false" ht="14.25" hidden="false" customHeight="true" outlineLevel="0" collapsed="false">
      <c r="B702" s="1"/>
    </row>
    <row r="703" customFormat="false" ht="14.25" hidden="false" customHeight="true" outlineLevel="0" collapsed="false">
      <c r="B703" s="1"/>
    </row>
    <row r="704" customFormat="false" ht="14.25" hidden="false" customHeight="true" outlineLevel="0" collapsed="false">
      <c r="B704" s="1"/>
    </row>
    <row r="705" customFormat="false" ht="14.25" hidden="false" customHeight="true" outlineLevel="0" collapsed="false">
      <c r="B705" s="1"/>
    </row>
    <row r="706" customFormat="false" ht="14.25" hidden="false" customHeight="true" outlineLevel="0" collapsed="false">
      <c r="B706" s="1"/>
    </row>
    <row r="707" customFormat="false" ht="14.25" hidden="false" customHeight="true" outlineLevel="0" collapsed="false">
      <c r="B707" s="1"/>
    </row>
    <row r="708" customFormat="false" ht="14.25" hidden="false" customHeight="true" outlineLevel="0" collapsed="false">
      <c r="B708" s="1"/>
    </row>
    <row r="709" customFormat="false" ht="14.25" hidden="false" customHeight="true" outlineLevel="0" collapsed="false">
      <c r="B709" s="1"/>
    </row>
    <row r="710" customFormat="false" ht="14.25" hidden="false" customHeight="true" outlineLevel="0" collapsed="false">
      <c r="B710" s="1"/>
    </row>
    <row r="711" customFormat="false" ht="14.25" hidden="false" customHeight="true" outlineLevel="0" collapsed="false">
      <c r="B711" s="1"/>
    </row>
    <row r="712" customFormat="false" ht="14.25" hidden="false" customHeight="true" outlineLevel="0" collapsed="false">
      <c r="B712" s="1"/>
    </row>
    <row r="713" customFormat="false" ht="14.25" hidden="false" customHeight="true" outlineLevel="0" collapsed="false">
      <c r="B713" s="1"/>
    </row>
    <row r="714" customFormat="false" ht="14.25" hidden="false" customHeight="true" outlineLevel="0" collapsed="false">
      <c r="B714" s="1"/>
    </row>
    <row r="715" customFormat="false" ht="14.25" hidden="false" customHeight="true" outlineLevel="0" collapsed="false">
      <c r="B715" s="1"/>
    </row>
    <row r="716" customFormat="false" ht="14.25" hidden="false" customHeight="true" outlineLevel="0" collapsed="false">
      <c r="B716" s="1"/>
    </row>
    <row r="717" customFormat="false" ht="14.25" hidden="false" customHeight="true" outlineLevel="0" collapsed="false">
      <c r="B717" s="1"/>
    </row>
    <row r="718" customFormat="false" ht="14.25" hidden="false" customHeight="true" outlineLevel="0" collapsed="false">
      <c r="B718" s="1"/>
    </row>
    <row r="719" customFormat="false" ht="14.25" hidden="false" customHeight="true" outlineLevel="0" collapsed="false">
      <c r="B719" s="1"/>
    </row>
    <row r="720" customFormat="false" ht="14.25" hidden="false" customHeight="true" outlineLevel="0" collapsed="false">
      <c r="B720" s="1"/>
    </row>
    <row r="721" customFormat="false" ht="14.25" hidden="false" customHeight="true" outlineLevel="0" collapsed="false">
      <c r="B721" s="1"/>
    </row>
    <row r="722" customFormat="false" ht="14.25" hidden="false" customHeight="true" outlineLevel="0" collapsed="false">
      <c r="B722" s="1"/>
    </row>
    <row r="723" customFormat="false" ht="14.25" hidden="false" customHeight="true" outlineLevel="0" collapsed="false">
      <c r="B723" s="1"/>
    </row>
    <row r="724" customFormat="false" ht="14.25" hidden="false" customHeight="true" outlineLevel="0" collapsed="false">
      <c r="B724" s="1"/>
    </row>
    <row r="725" customFormat="false" ht="14.25" hidden="false" customHeight="true" outlineLevel="0" collapsed="false">
      <c r="B725" s="1"/>
    </row>
    <row r="726" customFormat="false" ht="14.25" hidden="false" customHeight="true" outlineLevel="0" collapsed="false">
      <c r="B726" s="1"/>
    </row>
    <row r="727" customFormat="false" ht="14.25" hidden="false" customHeight="true" outlineLevel="0" collapsed="false">
      <c r="B727" s="1"/>
    </row>
    <row r="728" customFormat="false" ht="14.25" hidden="false" customHeight="true" outlineLevel="0" collapsed="false">
      <c r="B728" s="1"/>
    </row>
    <row r="729" customFormat="false" ht="14.25" hidden="false" customHeight="true" outlineLevel="0" collapsed="false">
      <c r="B729" s="1"/>
    </row>
    <row r="730" customFormat="false" ht="14.25" hidden="false" customHeight="true" outlineLevel="0" collapsed="false">
      <c r="B730" s="1"/>
    </row>
    <row r="731" customFormat="false" ht="14.25" hidden="false" customHeight="true" outlineLevel="0" collapsed="false">
      <c r="B731" s="1"/>
    </row>
    <row r="732" customFormat="false" ht="14.25" hidden="false" customHeight="true" outlineLevel="0" collapsed="false">
      <c r="B732" s="1"/>
    </row>
    <row r="733" customFormat="false" ht="14.25" hidden="false" customHeight="true" outlineLevel="0" collapsed="false">
      <c r="B733" s="1"/>
    </row>
    <row r="734" customFormat="false" ht="14.25" hidden="false" customHeight="true" outlineLevel="0" collapsed="false">
      <c r="B734" s="1"/>
    </row>
    <row r="735" customFormat="false" ht="14.25" hidden="false" customHeight="true" outlineLevel="0" collapsed="false">
      <c r="B735" s="1"/>
    </row>
    <row r="736" customFormat="false" ht="14.25" hidden="false" customHeight="true" outlineLevel="0" collapsed="false">
      <c r="B736" s="1"/>
    </row>
    <row r="737" customFormat="false" ht="14.25" hidden="false" customHeight="true" outlineLevel="0" collapsed="false">
      <c r="B737" s="1"/>
    </row>
    <row r="738" customFormat="false" ht="14.25" hidden="false" customHeight="true" outlineLevel="0" collapsed="false">
      <c r="B738" s="1"/>
    </row>
    <row r="739" customFormat="false" ht="14.25" hidden="false" customHeight="true" outlineLevel="0" collapsed="false">
      <c r="B739" s="1"/>
    </row>
    <row r="740" customFormat="false" ht="14.25" hidden="false" customHeight="true" outlineLevel="0" collapsed="false">
      <c r="B740" s="1"/>
    </row>
    <row r="741" customFormat="false" ht="14.25" hidden="false" customHeight="true" outlineLevel="0" collapsed="false">
      <c r="B741" s="1"/>
    </row>
    <row r="742" customFormat="false" ht="14.25" hidden="false" customHeight="true" outlineLevel="0" collapsed="false">
      <c r="B742" s="1"/>
    </row>
    <row r="743" customFormat="false" ht="14.25" hidden="false" customHeight="true" outlineLevel="0" collapsed="false">
      <c r="B743" s="1"/>
    </row>
    <row r="744" customFormat="false" ht="14.25" hidden="false" customHeight="true" outlineLevel="0" collapsed="false">
      <c r="B744" s="1"/>
    </row>
    <row r="745" customFormat="false" ht="14.25" hidden="false" customHeight="true" outlineLevel="0" collapsed="false">
      <c r="B745" s="1"/>
    </row>
    <row r="746" customFormat="false" ht="14.25" hidden="false" customHeight="true" outlineLevel="0" collapsed="false">
      <c r="B746" s="1"/>
    </row>
    <row r="747" customFormat="false" ht="14.25" hidden="false" customHeight="true" outlineLevel="0" collapsed="false">
      <c r="B747" s="1"/>
    </row>
    <row r="748" customFormat="false" ht="14.25" hidden="false" customHeight="true" outlineLevel="0" collapsed="false">
      <c r="B748" s="1"/>
    </row>
    <row r="749" customFormat="false" ht="14.25" hidden="false" customHeight="true" outlineLevel="0" collapsed="false">
      <c r="B749" s="1"/>
    </row>
    <row r="750" customFormat="false" ht="14.25" hidden="false" customHeight="true" outlineLevel="0" collapsed="false">
      <c r="B750" s="1"/>
    </row>
    <row r="751" customFormat="false" ht="14.25" hidden="false" customHeight="true" outlineLevel="0" collapsed="false">
      <c r="B751" s="1"/>
    </row>
    <row r="752" customFormat="false" ht="14.25" hidden="false" customHeight="true" outlineLevel="0" collapsed="false">
      <c r="B752" s="1"/>
    </row>
    <row r="753" customFormat="false" ht="14.25" hidden="false" customHeight="true" outlineLevel="0" collapsed="false">
      <c r="B753" s="1"/>
    </row>
    <row r="754" customFormat="false" ht="14.25" hidden="false" customHeight="true" outlineLevel="0" collapsed="false">
      <c r="B754" s="1"/>
    </row>
    <row r="755" customFormat="false" ht="14.25" hidden="false" customHeight="true" outlineLevel="0" collapsed="false">
      <c r="B755" s="1"/>
    </row>
    <row r="756" customFormat="false" ht="14.25" hidden="false" customHeight="true" outlineLevel="0" collapsed="false">
      <c r="B756" s="1"/>
    </row>
    <row r="757" customFormat="false" ht="14.25" hidden="false" customHeight="true" outlineLevel="0" collapsed="false">
      <c r="B757" s="1"/>
    </row>
    <row r="758" customFormat="false" ht="14.25" hidden="false" customHeight="true" outlineLevel="0" collapsed="false">
      <c r="B758" s="1"/>
    </row>
    <row r="759" customFormat="false" ht="14.25" hidden="false" customHeight="true" outlineLevel="0" collapsed="false">
      <c r="B759" s="1"/>
    </row>
    <row r="760" customFormat="false" ht="14.25" hidden="false" customHeight="true" outlineLevel="0" collapsed="false">
      <c r="B760" s="1"/>
    </row>
    <row r="761" customFormat="false" ht="14.25" hidden="false" customHeight="true" outlineLevel="0" collapsed="false">
      <c r="B761" s="1"/>
    </row>
    <row r="762" customFormat="false" ht="14.25" hidden="false" customHeight="true" outlineLevel="0" collapsed="false">
      <c r="B762" s="1"/>
    </row>
    <row r="763" customFormat="false" ht="14.25" hidden="false" customHeight="true" outlineLevel="0" collapsed="false">
      <c r="B763" s="1"/>
    </row>
    <row r="764" customFormat="false" ht="14.25" hidden="false" customHeight="true" outlineLevel="0" collapsed="false">
      <c r="B764" s="1"/>
    </row>
    <row r="765" customFormat="false" ht="14.25" hidden="false" customHeight="true" outlineLevel="0" collapsed="false">
      <c r="B765" s="1"/>
    </row>
    <row r="766" customFormat="false" ht="14.25" hidden="false" customHeight="true" outlineLevel="0" collapsed="false">
      <c r="B766" s="1"/>
    </row>
    <row r="767" customFormat="false" ht="14.25" hidden="false" customHeight="true" outlineLevel="0" collapsed="false">
      <c r="B767" s="1"/>
    </row>
    <row r="768" customFormat="false" ht="14.25" hidden="false" customHeight="true" outlineLevel="0" collapsed="false">
      <c r="B768" s="1"/>
    </row>
    <row r="769" customFormat="false" ht="14.25" hidden="false" customHeight="true" outlineLevel="0" collapsed="false">
      <c r="B769" s="1"/>
    </row>
    <row r="770" customFormat="false" ht="14.25" hidden="false" customHeight="true" outlineLevel="0" collapsed="false">
      <c r="B770" s="1"/>
    </row>
    <row r="771" customFormat="false" ht="14.25" hidden="false" customHeight="true" outlineLevel="0" collapsed="false">
      <c r="B771" s="1"/>
    </row>
    <row r="772" customFormat="false" ht="14.25" hidden="false" customHeight="true" outlineLevel="0" collapsed="false">
      <c r="B772" s="1"/>
    </row>
    <row r="773" customFormat="false" ht="14.25" hidden="false" customHeight="true" outlineLevel="0" collapsed="false">
      <c r="B773" s="1"/>
    </row>
    <row r="774" customFormat="false" ht="14.25" hidden="false" customHeight="true" outlineLevel="0" collapsed="false">
      <c r="B774" s="1"/>
    </row>
    <row r="775" customFormat="false" ht="14.25" hidden="false" customHeight="true" outlineLevel="0" collapsed="false">
      <c r="B775" s="1"/>
    </row>
    <row r="776" customFormat="false" ht="14.25" hidden="false" customHeight="true" outlineLevel="0" collapsed="false">
      <c r="B776" s="1"/>
    </row>
    <row r="777" customFormat="false" ht="14.25" hidden="false" customHeight="true" outlineLevel="0" collapsed="false">
      <c r="B777" s="1"/>
    </row>
    <row r="778" customFormat="false" ht="14.25" hidden="false" customHeight="true" outlineLevel="0" collapsed="false">
      <c r="B778" s="1"/>
    </row>
    <row r="779" customFormat="false" ht="14.25" hidden="false" customHeight="true" outlineLevel="0" collapsed="false">
      <c r="B779" s="1"/>
    </row>
    <row r="780" customFormat="false" ht="14.25" hidden="false" customHeight="true" outlineLevel="0" collapsed="false">
      <c r="B780" s="1"/>
    </row>
    <row r="781" customFormat="false" ht="14.25" hidden="false" customHeight="true" outlineLevel="0" collapsed="false">
      <c r="B781" s="1"/>
    </row>
    <row r="782" customFormat="false" ht="14.25" hidden="false" customHeight="true" outlineLevel="0" collapsed="false">
      <c r="B782" s="1"/>
    </row>
    <row r="783" customFormat="false" ht="14.25" hidden="false" customHeight="true" outlineLevel="0" collapsed="false">
      <c r="B783" s="1"/>
    </row>
    <row r="784" customFormat="false" ht="14.25" hidden="false" customHeight="true" outlineLevel="0" collapsed="false">
      <c r="B784" s="1"/>
    </row>
    <row r="785" customFormat="false" ht="14.25" hidden="false" customHeight="true" outlineLevel="0" collapsed="false">
      <c r="B785" s="1"/>
    </row>
    <row r="786" customFormat="false" ht="14.25" hidden="false" customHeight="true" outlineLevel="0" collapsed="false">
      <c r="B786" s="1"/>
    </row>
    <row r="787" customFormat="false" ht="14.25" hidden="false" customHeight="true" outlineLevel="0" collapsed="false">
      <c r="B787" s="1"/>
    </row>
    <row r="788" customFormat="false" ht="14.25" hidden="false" customHeight="true" outlineLevel="0" collapsed="false">
      <c r="B788" s="1"/>
    </row>
    <row r="789" customFormat="false" ht="14.25" hidden="false" customHeight="true" outlineLevel="0" collapsed="false">
      <c r="B789" s="1"/>
    </row>
    <row r="790" customFormat="false" ht="14.25" hidden="false" customHeight="true" outlineLevel="0" collapsed="false">
      <c r="B790" s="1"/>
    </row>
    <row r="791" customFormat="false" ht="14.25" hidden="false" customHeight="true" outlineLevel="0" collapsed="false">
      <c r="B791" s="1"/>
    </row>
    <row r="792" customFormat="false" ht="14.25" hidden="false" customHeight="true" outlineLevel="0" collapsed="false">
      <c r="B792" s="1"/>
    </row>
    <row r="793" customFormat="false" ht="14.25" hidden="false" customHeight="true" outlineLevel="0" collapsed="false">
      <c r="B793" s="1"/>
    </row>
    <row r="794" customFormat="false" ht="14.25" hidden="false" customHeight="true" outlineLevel="0" collapsed="false">
      <c r="B794" s="1"/>
    </row>
    <row r="795" customFormat="false" ht="14.25" hidden="false" customHeight="true" outlineLevel="0" collapsed="false">
      <c r="B795" s="1"/>
    </row>
    <row r="796" customFormat="false" ht="14.25" hidden="false" customHeight="true" outlineLevel="0" collapsed="false">
      <c r="B796" s="1"/>
    </row>
    <row r="797" customFormat="false" ht="14.25" hidden="false" customHeight="true" outlineLevel="0" collapsed="false">
      <c r="B797" s="1"/>
    </row>
    <row r="798" customFormat="false" ht="14.25" hidden="false" customHeight="true" outlineLevel="0" collapsed="false">
      <c r="B798" s="1"/>
    </row>
    <row r="799" customFormat="false" ht="14.25" hidden="false" customHeight="true" outlineLevel="0" collapsed="false">
      <c r="B799" s="1"/>
    </row>
    <row r="800" customFormat="false" ht="14.25" hidden="false" customHeight="true" outlineLevel="0" collapsed="false">
      <c r="B800" s="1"/>
    </row>
    <row r="801" customFormat="false" ht="14.25" hidden="false" customHeight="true" outlineLevel="0" collapsed="false">
      <c r="B801" s="1"/>
    </row>
    <row r="802" customFormat="false" ht="14.25" hidden="false" customHeight="true" outlineLevel="0" collapsed="false">
      <c r="B802" s="1"/>
    </row>
    <row r="803" customFormat="false" ht="14.25" hidden="false" customHeight="true" outlineLevel="0" collapsed="false">
      <c r="B803" s="1"/>
    </row>
    <row r="804" customFormat="false" ht="14.25" hidden="false" customHeight="true" outlineLevel="0" collapsed="false">
      <c r="B804" s="1"/>
    </row>
    <row r="805" customFormat="false" ht="14.25" hidden="false" customHeight="true" outlineLevel="0" collapsed="false">
      <c r="B805" s="1"/>
    </row>
    <row r="806" customFormat="false" ht="14.25" hidden="false" customHeight="true" outlineLevel="0" collapsed="false">
      <c r="B806" s="1"/>
    </row>
    <row r="807" customFormat="false" ht="14.25" hidden="false" customHeight="true" outlineLevel="0" collapsed="false">
      <c r="B807" s="1"/>
    </row>
    <row r="808" customFormat="false" ht="14.25" hidden="false" customHeight="true" outlineLevel="0" collapsed="false">
      <c r="B808" s="1"/>
    </row>
    <row r="809" customFormat="false" ht="14.25" hidden="false" customHeight="true" outlineLevel="0" collapsed="false">
      <c r="B809" s="1"/>
    </row>
    <row r="810" customFormat="false" ht="14.25" hidden="false" customHeight="true" outlineLevel="0" collapsed="false">
      <c r="B810" s="1"/>
    </row>
    <row r="811" customFormat="false" ht="14.25" hidden="false" customHeight="true" outlineLevel="0" collapsed="false">
      <c r="B811" s="1"/>
    </row>
    <row r="812" customFormat="false" ht="14.25" hidden="false" customHeight="true" outlineLevel="0" collapsed="false">
      <c r="B812" s="1"/>
    </row>
    <row r="813" customFormat="false" ht="14.25" hidden="false" customHeight="true" outlineLevel="0" collapsed="false">
      <c r="B813" s="1"/>
    </row>
    <row r="814" customFormat="false" ht="14.25" hidden="false" customHeight="true" outlineLevel="0" collapsed="false">
      <c r="B814" s="1"/>
    </row>
    <row r="815" customFormat="false" ht="14.25" hidden="false" customHeight="true" outlineLevel="0" collapsed="false">
      <c r="B815" s="1"/>
    </row>
    <row r="816" customFormat="false" ht="14.25" hidden="false" customHeight="true" outlineLevel="0" collapsed="false">
      <c r="B816" s="1"/>
    </row>
    <row r="817" customFormat="false" ht="14.25" hidden="false" customHeight="true" outlineLevel="0" collapsed="false">
      <c r="B817" s="1"/>
    </row>
    <row r="818" customFormat="false" ht="14.25" hidden="false" customHeight="true" outlineLevel="0" collapsed="false">
      <c r="B818" s="1"/>
    </row>
    <row r="819" customFormat="false" ht="14.25" hidden="false" customHeight="true" outlineLevel="0" collapsed="false">
      <c r="B819" s="1"/>
    </row>
    <row r="820" customFormat="false" ht="14.25" hidden="false" customHeight="true" outlineLevel="0" collapsed="false">
      <c r="B820" s="1"/>
    </row>
    <row r="821" customFormat="false" ht="14.25" hidden="false" customHeight="true" outlineLevel="0" collapsed="false">
      <c r="B821" s="1"/>
    </row>
    <row r="822" customFormat="false" ht="14.25" hidden="false" customHeight="true" outlineLevel="0" collapsed="false">
      <c r="B822" s="1"/>
    </row>
    <row r="823" customFormat="false" ht="14.25" hidden="false" customHeight="true" outlineLevel="0" collapsed="false">
      <c r="B823" s="1"/>
    </row>
    <row r="824" customFormat="false" ht="14.25" hidden="false" customHeight="true" outlineLevel="0" collapsed="false">
      <c r="B824" s="1"/>
    </row>
    <row r="825" customFormat="false" ht="14.25" hidden="false" customHeight="true" outlineLevel="0" collapsed="false">
      <c r="B825" s="1"/>
    </row>
    <row r="826" customFormat="false" ht="14.25" hidden="false" customHeight="true" outlineLevel="0" collapsed="false">
      <c r="B826" s="1"/>
    </row>
    <row r="827" customFormat="false" ht="14.25" hidden="false" customHeight="true" outlineLevel="0" collapsed="false">
      <c r="B827" s="1"/>
    </row>
    <row r="828" customFormat="false" ht="14.25" hidden="false" customHeight="true" outlineLevel="0" collapsed="false">
      <c r="B828" s="1"/>
    </row>
    <row r="829" customFormat="false" ht="14.25" hidden="false" customHeight="true" outlineLevel="0" collapsed="false">
      <c r="B829" s="1"/>
    </row>
    <row r="830" customFormat="false" ht="14.25" hidden="false" customHeight="true" outlineLevel="0" collapsed="false">
      <c r="B830" s="1"/>
    </row>
    <row r="831" customFormat="false" ht="14.25" hidden="false" customHeight="true" outlineLevel="0" collapsed="false">
      <c r="B831" s="1"/>
    </row>
    <row r="832" customFormat="false" ht="14.25" hidden="false" customHeight="true" outlineLevel="0" collapsed="false">
      <c r="B832" s="1"/>
    </row>
    <row r="833" customFormat="false" ht="14.25" hidden="false" customHeight="true" outlineLevel="0" collapsed="false">
      <c r="B833" s="1"/>
    </row>
    <row r="834" customFormat="false" ht="14.25" hidden="false" customHeight="true" outlineLevel="0" collapsed="false">
      <c r="B834" s="1"/>
    </row>
    <row r="835" customFormat="false" ht="14.25" hidden="false" customHeight="true" outlineLevel="0" collapsed="false">
      <c r="B835" s="1"/>
    </row>
    <row r="836" customFormat="false" ht="14.25" hidden="false" customHeight="true" outlineLevel="0" collapsed="false">
      <c r="B836" s="1"/>
    </row>
    <row r="837" customFormat="false" ht="14.25" hidden="false" customHeight="true" outlineLevel="0" collapsed="false">
      <c r="B837" s="1"/>
    </row>
    <row r="838" customFormat="false" ht="14.25" hidden="false" customHeight="true" outlineLevel="0" collapsed="false">
      <c r="B838" s="1"/>
    </row>
    <row r="839" customFormat="false" ht="14.25" hidden="false" customHeight="true" outlineLevel="0" collapsed="false">
      <c r="B839" s="1"/>
    </row>
    <row r="840" customFormat="false" ht="14.25" hidden="false" customHeight="true" outlineLevel="0" collapsed="false">
      <c r="B840" s="1"/>
    </row>
    <row r="841" customFormat="false" ht="14.25" hidden="false" customHeight="true" outlineLevel="0" collapsed="false">
      <c r="B841" s="1"/>
    </row>
    <row r="842" customFormat="false" ht="14.25" hidden="false" customHeight="true" outlineLevel="0" collapsed="false">
      <c r="B842" s="1"/>
    </row>
    <row r="843" customFormat="false" ht="14.25" hidden="false" customHeight="true" outlineLevel="0" collapsed="false">
      <c r="B843" s="1"/>
    </row>
    <row r="844" customFormat="false" ht="14.25" hidden="false" customHeight="true" outlineLevel="0" collapsed="false">
      <c r="B844" s="1"/>
    </row>
    <row r="845" customFormat="false" ht="14.25" hidden="false" customHeight="true" outlineLevel="0" collapsed="false">
      <c r="B845" s="1"/>
    </row>
    <row r="846" customFormat="false" ht="14.25" hidden="false" customHeight="true" outlineLevel="0" collapsed="false">
      <c r="B846" s="1"/>
    </row>
    <row r="847" customFormat="false" ht="14.25" hidden="false" customHeight="true" outlineLevel="0" collapsed="false">
      <c r="B847" s="1"/>
    </row>
    <row r="848" customFormat="false" ht="14.25" hidden="false" customHeight="true" outlineLevel="0" collapsed="false">
      <c r="B848" s="1"/>
    </row>
    <row r="849" customFormat="false" ht="14.25" hidden="false" customHeight="true" outlineLevel="0" collapsed="false">
      <c r="B849" s="1"/>
    </row>
    <row r="850" customFormat="false" ht="14.25" hidden="false" customHeight="true" outlineLevel="0" collapsed="false">
      <c r="B850" s="1"/>
    </row>
    <row r="851" customFormat="false" ht="14.25" hidden="false" customHeight="true" outlineLevel="0" collapsed="false">
      <c r="B851" s="1"/>
    </row>
    <row r="852" customFormat="false" ht="14.25" hidden="false" customHeight="true" outlineLevel="0" collapsed="false">
      <c r="B852" s="1"/>
    </row>
    <row r="853" customFormat="false" ht="14.25" hidden="false" customHeight="true" outlineLevel="0" collapsed="false">
      <c r="B853" s="1"/>
    </row>
    <row r="854" customFormat="false" ht="14.25" hidden="false" customHeight="true" outlineLevel="0" collapsed="false">
      <c r="B854" s="1"/>
    </row>
    <row r="855" customFormat="false" ht="14.25" hidden="false" customHeight="true" outlineLevel="0" collapsed="false">
      <c r="B855" s="1"/>
    </row>
    <row r="856" customFormat="false" ht="14.25" hidden="false" customHeight="true" outlineLevel="0" collapsed="false">
      <c r="B856" s="1"/>
    </row>
    <row r="857" customFormat="false" ht="14.25" hidden="false" customHeight="true" outlineLevel="0" collapsed="false">
      <c r="B857" s="1"/>
    </row>
    <row r="858" customFormat="false" ht="14.25" hidden="false" customHeight="true" outlineLevel="0" collapsed="false">
      <c r="B858" s="1"/>
    </row>
    <row r="859" customFormat="false" ht="14.25" hidden="false" customHeight="true" outlineLevel="0" collapsed="false">
      <c r="B859" s="1"/>
    </row>
    <row r="860" customFormat="false" ht="14.25" hidden="false" customHeight="true" outlineLevel="0" collapsed="false">
      <c r="B860" s="1"/>
    </row>
    <row r="861" customFormat="false" ht="14.25" hidden="false" customHeight="true" outlineLevel="0" collapsed="false">
      <c r="B861" s="1"/>
    </row>
    <row r="862" customFormat="false" ht="14.25" hidden="false" customHeight="true" outlineLevel="0" collapsed="false">
      <c r="B862" s="1"/>
    </row>
    <row r="863" customFormat="false" ht="14.25" hidden="false" customHeight="true" outlineLevel="0" collapsed="false">
      <c r="B863" s="1"/>
    </row>
    <row r="864" customFormat="false" ht="14.25" hidden="false" customHeight="true" outlineLevel="0" collapsed="false">
      <c r="B864" s="1"/>
    </row>
    <row r="865" customFormat="false" ht="14.25" hidden="false" customHeight="true" outlineLevel="0" collapsed="false">
      <c r="B865" s="1"/>
    </row>
    <row r="866" customFormat="false" ht="14.25" hidden="false" customHeight="true" outlineLevel="0" collapsed="false">
      <c r="B866" s="1"/>
    </row>
    <row r="867" customFormat="false" ht="14.25" hidden="false" customHeight="true" outlineLevel="0" collapsed="false">
      <c r="B867" s="1"/>
    </row>
    <row r="868" customFormat="false" ht="14.25" hidden="false" customHeight="true" outlineLevel="0" collapsed="false">
      <c r="B868" s="1"/>
    </row>
    <row r="869" customFormat="false" ht="14.25" hidden="false" customHeight="true" outlineLevel="0" collapsed="false">
      <c r="B869" s="1"/>
    </row>
    <row r="870" customFormat="false" ht="14.25" hidden="false" customHeight="true" outlineLevel="0" collapsed="false">
      <c r="B870" s="1"/>
    </row>
    <row r="871" customFormat="false" ht="14.25" hidden="false" customHeight="true" outlineLevel="0" collapsed="false">
      <c r="B871" s="1"/>
    </row>
    <row r="872" customFormat="false" ht="14.25" hidden="false" customHeight="true" outlineLevel="0" collapsed="false">
      <c r="B872" s="1"/>
    </row>
    <row r="873" customFormat="false" ht="14.25" hidden="false" customHeight="true" outlineLevel="0" collapsed="false">
      <c r="B873" s="1"/>
    </row>
    <row r="874" customFormat="false" ht="14.25" hidden="false" customHeight="true" outlineLevel="0" collapsed="false">
      <c r="B874" s="1"/>
    </row>
    <row r="875" customFormat="false" ht="14.25" hidden="false" customHeight="true" outlineLevel="0" collapsed="false">
      <c r="B875" s="1"/>
    </row>
    <row r="876" customFormat="false" ht="14.25" hidden="false" customHeight="true" outlineLevel="0" collapsed="false">
      <c r="B876" s="1"/>
    </row>
    <row r="877" customFormat="false" ht="14.25" hidden="false" customHeight="true" outlineLevel="0" collapsed="false">
      <c r="B877" s="1"/>
    </row>
    <row r="878" customFormat="false" ht="14.25" hidden="false" customHeight="true" outlineLevel="0" collapsed="false">
      <c r="B878" s="1"/>
    </row>
    <row r="879" customFormat="false" ht="14.25" hidden="false" customHeight="true" outlineLevel="0" collapsed="false">
      <c r="B879" s="1"/>
    </row>
    <row r="880" customFormat="false" ht="14.25" hidden="false" customHeight="true" outlineLevel="0" collapsed="false">
      <c r="B880" s="1"/>
    </row>
    <row r="881" customFormat="false" ht="14.25" hidden="false" customHeight="true" outlineLevel="0" collapsed="false">
      <c r="B881" s="1"/>
    </row>
    <row r="882" customFormat="false" ht="14.25" hidden="false" customHeight="true" outlineLevel="0" collapsed="false">
      <c r="B882" s="1"/>
    </row>
    <row r="883" customFormat="false" ht="14.25" hidden="false" customHeight="true" outlineLevel="0" collapsed="false">
      <c r="B883" s="1"/>
    </row>
    <row r="884" customFormat="false" ht="14.25" hidden="false" customHeight="true" outlineLevel="0" collapsed="false">
      <c r="B884" s="1"/>
    </row>
    <row r="885" customFormat="false" ht="14.25" hidden="false" customHeight="true" outlineLevel="0" collapsed="false">
      <c r="B885" s="1"/>
    </row>
    <row r="886" customFormat="false" ht="14.25" hidden="false" customHeight="true" outlineLevel="0" collapsed="false">
      <c r="B886" s="1"/>
    </row>
    <row r="887" customFormat="false" ht="14.25" hidden="false" customHeight="true" outlineLevel="0" collapsed="false">
      <c r="B887" s="1"/>
    </row>
    <row r="888" customFormat="false" ht="14.25" hidden="false" customHeight="true" outlineLevel="0" collapsed="false">
      <c r="B888" s="1"/>
    </row>
    <row r="889" customFormat="false" ht="14.25" hidden="false" customHeight="true" outlineLevel="0" collapsed="false">
      <c r="B889" s="1"/>
    </row>
    <row r="890" customFormat="false" ht="14.25" hidden="false" customHeight="true" outlineLevel="0" collapsed="false">
      <c r="B890" s="1"/>
    </row>
    <row r="891" customFormat="false" ht="14.25" hidden="false" customHeight="true" outlineLevel="0" collapsed="false">
      <c r="B891" s="1"/>
    </row>
    <row r="892" customFormat="false" ht="14.25" hidden="false" customHeight="true" outlineLevel="0" collapsed="false">
      <c r="B892" s="1"/>
    </row>
    <row r="893" customFormat="false" ht="14.25" hidden="false" customHeight="true" outlineLevel="0" collapsed="false">
      <c r="B893" s="1"/>
    </row>
    <row r="894" customFormat="false" ht="14.25" hidden="false" customHeight="true" outlineLevel="0" collapsed="false">
      <c r="B894" s="1"/>
    </row>
    <row r="895" customFormat="false" ht="14.25" hidden="false" customHeight="true" outlineLevel="0" collapsed="false">
      <c r="B895" s="1"/>
    </row>
    <row r="896" customFormat="false" ht="14.25" hidden="false" customHeight="true" outlineLevel="0" collapsed="false">
      <c r="B896" s="1"/>
    </row>
    <row r="897" customFormat="false" ht="14.25" hidden="false" customHeight="true" outlineLevel="0" collapsed="false">
      <c r="B897" s="1"/>
    </row>
    <row r="898" customFormat="false" ht="14.25" hidden="false" customHeight="true" outlineLevel="0" collapsed="false">
      <c r="B898" s="1"/>
    </row>
    <row r="899" customFormat="false" ht="14.25" hidden="false" customHeight="true" outlineLevel="0" collapsed="false">
      <c r="B899" s="1"/>
    </row>
    <row r="900" customFormat="false" ht="14.25" hidden="false" customHeight="true" outlineLevel="0" collapsed="false">
      <c r="B900" s="1"/>
    </row>
    <row r="901" customFormat="false" ht="14.25" hidden="false" customHeight="true" outlineLevel="0" collapsed="false">
      <c r="B901" s="1"/>
    </row>
    <row r="902" customFormat="false" ht="14.25" hidden="false" customHeight="true" outlineLevel="0" collapsed="false">
      <c r="B902" s="1"/>
    </row>
    <row r="903" customFormat="false" ht="14.25" hidden="false" customHeight="true" outlineLevel="0" collapsed="false">
      <c r="B903" s="1"/>
    </row>
    <row r="904" customFormat="false" ht="14.25" hidden="false" customHeight="true" outlineLevel="0" collapsed="false">
      <c r="B904" s="1"/>
    </row>
    <row r="905" customFormat="false" ht="14.25" hidden="false" customHeight="true" outlineLevel="0" collapsed="false">
      <c r="B905" s="1"/>
    </row>
    <row r="906" customFormat="false" ht="14.25" hidden="false" customHeight="true" outlineLevel="0" collapsed="false">
      <c r="B906" s="1"/>
    </row>
    <row r="907" customFormat="false" ht="14.25" hidden="false" customHeight="true" outlineLevel="0" collapsed="false">
      <c r="B907" s="1"/>
    </row>
    <row r="908" customFormat="false" ht="14.25" hidden="false" customHeight="true" outlineLevel="0" collapsed="false">
      <c r="B908" s="1"/>
    </row>
    <row r="909" customFormat="false" ht="14.25" hidden="false" customHeight="true" outlineLevel="0" collapsed="false">
      <c r="B909" s="1"/>
    </row>
    <row r="910" customFormat="false" ht="14.25" hidden="false" customHeight="true" outlineLevel="0" collapsed="false">
      <c r="B910" s="1"/>
    </row>
    <row r="911" customFormat="false" ht="14.25" hidden="false" customHeight="true" outlineLevel="0" collapsed="false">
      <c r="B911" s="1"/>
    </row>
    <row r="912" customFormat="false" ht="14.25" hidden="false" customHeight="true" outlineLevel="0" collapsed="false">
      <c r="B912" s="1"/>
    </row>
    <row r="913" customFormat="false" ht="14.25" hidden="false" customHeight="true" outlineLevel="0" collapsed="false">
      <c r="B913" s="1"/>
    </row>
    <row r="914" customFormat="false" ht="14.25" hidden="false" customHeight="true" outlineLevel="0" collapsed="false">
      <c r="B914" s="1"/>
    </row>
    <row r="915" customFormat="false" ht="14.25" hidden="false" customHeight="true" outlineLevel="0" collapsed="false">
      <c r="B915" s="1"/>
    </row>
    <row r="916" customFormat="false" ht="14.25" hidden="false" customHeight="true" outlineLevel="0" collapsed="false">
      <c r="B916" s="1"/>
    </row>
    <row r="917" customFormat="false" ht="14.25" hidden="false" customHeight="true" outlineLevel="0" collapsed="false">
      <c r="B917" s="1"/>
    </row>
    <row r="918" customFormat="false" ht="14.25" hidden="false" customHeight="true" outlineLevel="0" collapsed="false">
      <c r="B918" s="1"/>
    </row>
    <row r="919" customFormat="false" ht="14.25" hidden="false" customHeight="true" outlineLevel="0" collapsed="false">
      <c r="B919" s="1"/>
    </row>
    <row r="920" customFormat="false" ht="14.25" hidden="false" customHeight="true" outlineLevel="0" collapsed="false">
      <c r="B920" s="1"/>
    </row>
    <row r="921" customFormat="false" ht="14.25" hidden="false" customHeight="true" outlineLevel="0" collapsed="false">
      <c r="B921" s="1"/>
    </row>
    <row r="922" customFormat="false" ht="14.25" hidden="false" customHeight="true" outlineLevel="0" collapsed="false">
      <c r="B922" s="1"/>
    </row>
    <row r="923" customFormat="false" ht="14.25" hidden="false" customHeight="true" outlineLevel="0" collapsed="false">
      <c r="B923" s="1"/>
    </row>
    <row r="924" customFormat="false" ht="14.25" hidden="false" customHeight="true" outlineLevel="0" collapsed="false">
      <c r="B924" s="1"/>
    </row>
    <row r="925" customFormat="false" ht="14.25" hidden="false" customHeight="true" outlineLevel="0" collapsed="false">
      <c r="B925" s="1"/>
    </row>
    <row r="926" customFormat="false" ht="14.25" hidden="false" customHeight="true" outlineLevel="0" collapsed="false">
      <c r="B926" s="1"/>
    </row>
    <row r="927" customFormat="false" ht="14.25" hidden="false" customHeight="true" outlineLevel="0" collapsed="false">
      <c r="B927" s="1"/>
    </row>
    <row r="928" customFormat="false" ht="14.25" hidden="false" customHeight="true" outlineLevel="0" collapsed="false">
      <c r="B928" s="1"/>
    </row>
    <row r="929" customFormat="false" ht="14.25" hidden="false" customHeight="true" outlineLevel="0" collapsed="false">
      <c r="B929" s="1"/>
    </row>
    <row r="930" customFormat="false" ht="14.25" hidden="false" customHeight="true" outlineLevel="0" collapsed="false">
      <c r="B930" s="1"/>
    </row>
    <row r="931" customFormat="false" ht="14.25" hidden="false" customHeight="true" outlineLevel="0" collapsed="false">
      <c r="B931" s="1"/>
    </row>
    <row r="932" customFormat="false" ht="14.25" hidden="false" customHeight="true" outlineLevel="0" collapsed="false">
      <c r="B932" s="1"/>
    </row>
    <row r="933" customFormat="false" ht="14.25" hidden="false" customHeight="true" outlineLevel="0" collapsed="false">
      <c r="B933" s="1"/>
    </row>
    <row r="934" customFormat="false" ht="14.25" hidden="false" customHeight="true" outlineLevel="0" collapsed="false">
      <c r="B934" s="1"/>
    </row>
    <row r="935" customFormat="false" ht="14.25" hidden="false" customHeight="true" outlineLevel="0" collapsed="false">
      <c r="B935" s="1"/>
    </row>
    <row r="936" customFormat="false" ht="14.25" hidden="false" customHeight="true" outlineLevel="0" collapsed="false">
      <c r="B936" s="1"/>
    </row>
    <row r="937" customFormat="false" ht="14.25" hidden="false" customHeight="true" outlineLevel="0" collapsed="false">
      <c r="B937" s="1"/>
    </row>
    <row r="938" customFormat="false" ht="14.25" hidden="false" customHeight="true" outlineLevel="0" collapsed="false">
      <c r="B938" s="1"/>
    </row>
    <row r="939" customFormat="false" ht="14.25" hidden="false" customHeight="true" outlineLevel="0" collapsed="false">
      <c r="B939" s="1"/>
    </row>
    <row r="940" customFormat="false" ht="14.25" hidden="false" customHeight="true" outlineLevel="0" collapsed="false">
      <c r="B940" s="1"/>
    </row>
    <row r="941" customFormat="false" ht="14.25" hidden="false" customHeight="true" outlineLevel="0" collapsed="false">
      <c r="B941" s="1"/>
    </row>
    <row r="942" customFormat="false" ht="14.25" hidden="false" customHeight="true" outlineLevel="0" collapsed="false">
      <c r="B942" s="1"/>
    </row>
    <row r="943" customFormat="false" ht="14.25" hidden="false" customHeight="true" outlineLevel="0" collapsed="false">
      <c r="B943" s="1"/>
    </row>
    <row r="944" customFormat="false" ht="14.25" hidden="false" customHeight="true" outlineLevel="0" collapsed="false">
      <c r="B944" s="1"/>
    </row>
    <row r="945" customFormat="false" ht="14.25" hidden="false" customHeight="true" outlineLevel="0" collapsed="false">
      <c r="B945" s="1"/>
    </row>
    <row r="946" customFormat="false" ht="14.25" hidden="false" customHeight="true" outlineLevel="0" collapsed="false">
      <c r="B946" s="1"/>
    </row>
    <row r="947" customFormat="false" ht="14.25" hidden="false" customHeight="true" outlineLevel="0" collapsed="false">
      <c r="B947" s="1"/>
    </row>
    <row r="948" customFormat="false" ht="14.25" hidden="false" customHeight="true" outlineLevel="0" collapsed="false">
      <c r="B948" s="1"/>
    </row>
    <row r="949" customFormat="false" ht="14.25" hidden="false" customHeight="true" outlineLevel="0" collapsed="false">
      <c r="B949" s="1"/>
    </row>
    <row r="950" customFormat="false" ht="14.25" hidden="false" customHeight="true" outlineLevel="0" collapsed="false">
      <c r="B950" s="1"/>
    </row>
    <row r="951" customFormat="false" ht="14.25" hidden="false" customHeight="true" outlineLevel="0" collapsed="false">
      <c r="B951" s="1"/>
    </row>
    <row r="952" customFormat="false" ht="14.25" hidden="false" customHeight="true" outlineLevel="0" collapsed="false">
      <c r="B952" s="1"/>
    </row>
    <row r="953" customFormat="false" ht="14.25" hidden="false" customHeight="true" outlineLevel="0" collapsed="false">
      <c r="B953" s="1"/>
    </row>
    <row r="954" customFormat="false" ht="14.25" hidden="false" customHeight="true" outlineLevel="0" collapsed="false">
      <c r="B954" s="1"/>
    </row>
    <row r="955" customFormat="false" ht="14.25" hidden="false" customHeight="true" outlineLevel="0" collapsed="false">
      <c r="B955" s="1"/>
    </row>
    <row r="956" customFormat="false" ht="14.25" hidden="false" customHeight="true" outlineLevel="0" collapsed="false">
      <c r="B956" s="1"/>
    </row>
    <row r="957" customFormat="false" ht="14.25" hidden="false" customHeight="true" outlineLevel="0" collapsed="false">
      <c r="B957" s="1"/>
    </row>
    <row r="958" customFormat="false" ht="14.25" hidden="false" customHeight="true" outlineLevel="0" collapsed="false">
      <c r="B958" s="1"/>
    </row>
    <row r="959" customFormat="false" ht="14.25" hidden="false" customHeight="true" outlineLevel="0" collapsed="false">
      <c r="B959" s="1"/>
    </row>
    <row r="960" customFormat="false" ht="14.25" hidden="false" customHeight="true" outlineLevel="0" collapsed="false">
      <c r="B960" s="1"/>
    </row>
    <row r="961" customFormat="false" ht="14.25" hidden="false" customHeight="true" outlineLevel="0" collapsed="false">
      <c r="B961" s="1"/>
    </row>
    <row r="962" customFormat="false" ht="14.25" hidden="false" customHeight="true" outlineLevel="0" collapsed="false">
      <c r="B962" s="1"/>
    </row>
    <row r="963" customFormat="false" ht="14.25" hidden="false" customHeight="true" outlineLevel="0" collapsed="false">
      <c r="B963" s="1"/>
    </row>
    <row r="964" customFormat="false" ht="14.25" hidden="false" customHeight="true" outlineLevel="0" collapsed="false">
      <c r="B964" s="1"/>
    </row>
    <row r="965" customFormat="false" ht="14.25" hidden="false" customHeight="true" outlineLevel="0" collapsed="false">
      <c r="B965" s="1"/>
    </row>
    <row r="966" customFormat="false" ht="14.25" hidden="false" customHeight="true" outlineLevel="0" collapsed="false">
      <c r="B966" s="1"/>
    </row>
    <row r="967" customFormat="false" ht="14.25" hidden="false" customHeight="true" outlineLevel="0" collapsed="false">
      <c r="B967" s="1"/>
    </row>
    <row r="968" customFormat="false" ht="14.25" hidden="false" customHeight="true" outlineLevel="0" collapsed="false">
      <c r="B968" s="1"/>
    </row>
    <row r="969" customFormat="false" ht="14.25" hidden="false" customHeight="true" outlineLevel="0" collapsed="false">
      <c r="B969" s="1"/>
    </row>
    <row r="970" customFormat="false" ht="14.25" hidden="false" customHeight="true" outlineLevel="0" collapsed="false">
      <c r="B970" s="1"/>
    </row>
    <row r="971" customFormat="false" ht="14.25" hidden="false" customHeight="true" outlineLevel="0" collapsed="false">
      <c r="B971" s="1"/>
    </row>
    <row r="972" customFormat="false" ht="14.25" hidden="false" customHeight="true" outlineLevel="0" collapsed="false">
      <c r="B972" s="1"/>
    </row>
    <row r="973" customFormat="false" ht="14.25" hidden="false" customHeight="true" outlineLevel="0" collapsed="false">
      <c r="B973" s="1"/>
    </row>
    <row r="974" customFormat="false" ht="14.25" hidden="false" customHeight="true" outlineLevel="0" collapsed="false">
      <c r="B974" s="1"/>
    </row>
    <row r="975" customFormat="false" ht="14.25" hidden="false" customHeight="true" outlineLevel="0" collapsed="false">
      <c r="B975" s="1"/>
    </row>
    <row r="976" customFormat="false" ht="14.25" hidden="false" customHeight="true" outlineLevel="0" collapsed="false">
      <c r="B976" s="1"/>
    </row>
    <row r="977" customFormat="false" ht="14.25" hidden="false" customHeight="true" outlineLevel="0" collapsed="false">
      <c r="B977" s="1"/>
    </row>
    <row r="978" customFormat="false" ht="14.25" hidden="false" customHeight="true" outlineLevel="0" collapsed="false">
      <c r="B978" s="1"/>
    </row>
    <row r="979" customFormat="false" ht="14.25" hidden="false" customHeight="true" outlineLevel="0" collapsed="false">
      <c r="B979" s="1"/>
    </row>
    <row r="980" customFormat="false" ht="14.25" hidden="false" customHeight="true" outlineLevel="0" collapsed="false">
      <c r="B980" s="1"/>
    </row>
    <row r="981" customFormat="false" ht="14.25" hidden="false" customHeight="true" outlineLevel="0" collapsed="false">
      <c r="B981" s="1"/>
    </row>
    <row r="982" customFormat="false" ht="14.25" hidden="false" customHeight="true" outlineLevel="0" collapsed="false">
      <c r="B982" s="1"/>
    </row>
    <row r="983" customFormat="false" ht="14.25" hidden="false" customHeight="true" outlineLevel="0" collapsed="false">
      <c r="B983" s="1"/>
    </row>
    <row r="984" customFormat="false" ht="14.25" hidden="false" customHeight="true" outlineLevel="0" collapsed="false">
      <c r="B984" s="1"/>
    </row>
    <row r="985" customFormat="false" ht="14.25" hidden="false" customHeight="true" outlineLevel="0" collapsed="false">
      <c r="B985" s="1"/>
    </row>
    <row r="986" customFormat="false" ht="14.25" hidden="false" customHeight="true" outlineLevel="0" collapsed="false">
      <c r="B986" s="1"/>
    </row>
    <row r="987" customFormat="false" ht="14.25" hidden="false" customHeight="true" outlineLevel="0" collapsed="false">
      <c r="B987" s="1"/>
    </row>
    <row r="988" customFormat="false" ht="14.25" hidden="false" customHeight="true" outlineLevel="0" collapsed="false">
      <c r="B988" s="1"/>
    </row>
    <row r="989" customFormat="false" ht="14.25" hidden="false" customHeight="true" outlineLevel="0" collapsed="false">
      <c r="B989" s="1"/>
    </row>
    <row r="990" customFormat="false" ht="14.25" hidden="false" customHeight="true" outlineLevel="0" collapsed="false">
      <c r="B990" s="1"/>
    </row>
    <row r="991" customFormat="false" ht="14.25" hidden="false" customHeight="true" outlineLevel="0" collapsed="false">
      <c r="B991" s="1"/>
    </row>
    <row r="992" customFormat="false" ht="14.25" hidden="false" customHeight="true" outlineLevel="0" collapsed="false">
      <c r="B992" s="1"/>
    </row>
    <row r="993" customFormat="false" ht="14.25" hidden="false" customHeight="true" outlineLevel="0" collapsed="false">
      <c r="B993" s="1"/>
    </row>
    <row r="994" customFormat="false" ht="14.25" hidden="false" customHeight="true" outlineLevel="0" collapsed="false">
      <c r="B994" s="1"/>
    </row>
    <row r="995" customFormat="false" ht="14.25" hidden="false" customHeight="true" outlineLevel="0" collapsed="false">
      <c r="B995" s="1"/>
    </row>
    <row r="996" customFormat="false" ht="14.25" hidden="false" customHeight="true" outlineLevel="0" collapsed="false">
      <c r="B996" s="1"/>
    </row>
    <row r="997" customFormat="false" ht="14.25" hidden="false" customHeight="true" outlineLevel="0" collapsed="false">
      <c r="B997" s="1"/>
    </row>
    <row r="998" customFormat="false" ht="14.25" hidden="false" customHeight="true" outlineLevel="0" collapsed="false">
      <c r="B998" s="1"/>
    </row>
    <row r="999" customFormat="false" ht="14.25" hidden="false" customHeight="true" outlineLevel="0" collapsed="false">
      <c r="B999" s="1"/>
    </row>
    <row r="1000" customFormat="false" ht="14.25" hidden="false" customHeight="true" outlineLevel="0" collapsed="false">
      <c r="B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13.44"/>
    <col collapsed="false" customWidth="true" hidden="false" outlineLevel="0" max="2" min="2" style="0" width="17.33"/>
    <col collapsed="false" customWidth="true" hidden="false" outlineLevel="0" max="26" min="3" style="0" width="8.67"/>
  </cols>
  <sheetData>
    <row r="1" customFormat="false" ht="14.25" hidden="false" customHeight="true" outlineLevel="0" collapsed="false">
      <c r="A1" s="42"/>
    </row>
    <row r="2" customFormat="false" ht="14.25" hidden="false" customHeight="true" outlineLevel="0" collapsed="false"/>
    <row r="3" customFormat="false" ht="14.25" hidden="false" customHeight="true" outlineLevel="0" collapsed="false">
      <c r="A3" s="33" t="s">
        <v>128</v>
      </c>
      <c r="B3" s="34" t="s">
        <v>136</v>
      </c>
    </row>
    <row r="4" customFormat="false" ht="14.25" hidden="false" customHeight="true" outlineLevel="0" collapsed="false">
      <c r="A4" s="35" t="s">
        <v>130</v>
      </c>
      <c r="B4" s="36"/>
    </row>
    <row r="5" customFormat="false" ht="14.25" hidden="false" customHeight="true" outlineLevel="0" collapsed="false">
      <c r="A5" s="37" t="s">
        <v>131</v>
      </c>
      <c r="B5" s="38"/>
    </row>
    <row r="6" customFormat="false" ht="14.25" hidden="false" customHeight="true" outlineLevel="0" collapsed="false">
      <c r="A6" s="37" t="s">
        <v>132</v>
      </c>
      <c r="B6" s="38"/>
    </row>
    <row r="7" customFormat="false" ht="14.25" hidden="false" customHeight="true" outlineLevel="0" collapsed="false">
      <c r="A7" s="37" t="s">
        <v>133</v>
      </c>
      <c r="B7" s="38"/>
    </row>
    <row r="8" customFormat="false" ht="14.25" hidden="false" customHeight="true" outlineLevel="0" collapsed="false">
      <c r="A8" s="37" t="s">
        <v>134</v>
      </c>
      <c r="B8" s="39"/>
    </row>
    <row r="9" customFormat="false" ht="14.25" hidden="false" customHeight="true" outlineLevel="0" collapsed="false">
      <c r="A9" s="40" t="s">
        <v>135</v>
      </c>
      <c r="B9" s="41"/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13.44"/>
    <col collapsed="false" customWidth="true" hidden="false" outlineLevel="0" max="2" min="2" style="0" width="23.67"/>
    <col collapsed="false" customWidth="true" hidden="false" outlineLevel="0" max="26" min="3" style="0" width="8.67"/>
  </cols>
  <sheetData>
    <row r="1" customFormat="false" ht="14.25" hidden="false" customHeight="true" outlineLevel="0" collapsed="false">
      <c r="A1" s="42"/>
    </row>
    <row r="2" customFormat="false" ht="14.25" hidden="false" customHeight="true" outlineLevel="0" collapsed="false"/>
    <row r="3" customFormat="false" ht="14.25" hidden="false" customHeight="true" outlineLevel="0" collapsed="false">
      <c r="A3" s="33" t="s">
        <v>128</v>
      </c>
      <c r="B3" s="34" t="s">
        <v>137</v>
      </c>
    </row>
    <row r="4" customFormat="false" ht="14.25" hidden="false" customHeight="true" outlineLevel="0" collapsed="false">
      <c r="A4" s="35" t="s">
        <v>130</v>
      </c>
      <c r="B4" s="36" t="n">
        <v>162</v>
      </c>
    </row>
    <row r="5" customFormat="false" ht="14.25" hidden="false" customHeight="true" outlineLevel="0" collapsed="false">
      <c r="A5" s="37" t="s">
        <v>131</v>
      </c>
      <c r="B5" s="38" t="n">
        <v>124</v>
      </c>
    </row>
    <row r="6" customFormat="false" ht="14.25" hidden="false" customHeight="true" outlineLevel="0" collapsed="false">
      <c r="A6" s="37" t="s">
        <v>132</v>
      </c>
      <c r="B6" s="38" t="n">
        <v>66</v>
      </c>
    </row>
    <row r="7" customFormat="false" ht="14.25" hidden="false" customHeight="true" outlineLevel="0" collapsed="false">
      <c r="A7" s="37" t="s">
        <v>133</v>
      </c>
      <c r="B7" s="38" t="n">
        <v>477</v>
      </c>
    </row>
    <row r="8" customFormat="false" ht="14.25" hidden="false" customHeight="true" outlineLevel="0" collapsed="false">
      <c r="A8" s="37" t="s">
        <v>134</v>
      </c>
      <c r="B8" s="39" t="n">
        <v>556</v>
      </c>
    </row>
    <row r="9" customFormat="false" ht="14.25" hidden="false" customHeight="true" outlineLevel="0" collapsed="false">
      <c r="A9" s="40" t="s">
        <v>135</v>
      </c>
      <c r="B9" s="41" t="n">
        <v>1385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31.44"/>
    <col collapsed="false" customWidth="true" hidden="false" outlineLevel="0" max="2" min="2" style="0" width="27.67"/>
    <col collapsed="false" customWidth="true" hidden="false" outlineLevel="0" max="3" min="3" style="0" width="5.44"/>
    <col collapsed="false" customWidth="true" hidden="false" outlineLevel="0" max="26" min="4" style="0" width="8.67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>
      <c r="A3" s="42" t="s">
        <v>129</v>
      </c>
    </row>
    <row r="4" customFormat="false" ht="14.25" hidden="false" customHeight="true" outlineLevel="0" collapsed="false">
      <c r="A4" s="42" t="s">
        <v>128</v>
      </c>
      <c r="B4" s="42" t="s">
        <v>3</v>
      </c>
      <c r="C4" s="42" t="s">
        <v>138</v>
      </c>
    </row>
    <row r="5" customFormat="false" ht="14.25" hidden="false" customHeight="true" outlineLevel="0" collapsed="false">
      <c r="A5" s="42" t="s">
        <v>130</v>
      </c>
      <c r="B5" s="42" t="s">
        <v>120</v>
      </c>
      <c r="C5" s="42" t="n">
        <v>35</v>
      </c>
    </row>
    <row r="6" customFormat="false" ht="14.25" hidden="false" customHeight="true" outlineLevel="0" collapsed="false">
      <c r="A6" s="42" t="s">
        <v>130</v>
      </c>
      <c r="B6" s="42" t="s">
        <v>118</v>
      </c>
      <c r="C6" s="42" t="n">
        <v>23</v>
      </c>
    </row>
    <row r="7" customFormat="false" ht="14.25" hidden="false" customHeight="true" outlineLevel="0" collapsed="false">
      <c r="A7" s="42" t="s">
        <v>130</v>
      </c>
      <c r="B7" s="42" t="s">
        <v>84</v>
      </c>
      <c r="C7" s="42" t="n">
        <v>1</v>
      </c>
    </row>
    <row r="8" customFormat="false" ht="14.25" hidden="false" customHeight="true" outlineLevel="0" collapsed="false">
      <c r="A8" s="42" t="s">
        <v>130</v>
      </c>
      <c r="B8" s="42" t="s">
        <v>111</v>
      </c>
      <c r="C8" s="42" t="n">
        <v>26</v>
      </c>
    </row>
    <row r="9" customFormat="false" ht="14.25" hidden="false" customHeight="true" outlineLevel="0" collapsed="false">
      <c r="A9" s="42" t="s">
        <v>130</v>
      </c>
      <c r="B9" s="42" t="s">
        <v>108</v>
      </c>
      <c r="C9" s="42" t="n">
        <v>46</v>
      </c>
    </row>
    <row r="10" customFormat="false" ht="14.25" hidden="false" customHeight="true" outlineLevel="0" collapsed="false">
      <c r="A10" s="42" t="s">
        <v>130</v>
      </c>
      <c r="B10" s="42" t="s">
        <v>122</v>
      </c>
      <c r="C10" s="42" t="n">
        <v>29</v>
      </c>
    </row>
    <row r="11" customFormat="false" ht="14.25" hidden="false" customHeight="true" outlineLevel="0" collapsed="false">
      <c r="A11" s="42" t="s">
        <v>130</v>
      </c>
      <c r="B11" s="42" t="s">
        <v>113</v>
      </c>
      <c r="C11" s="42" t="n">
        <v>23</v>
      </c>
    </row>
    <row r="12" customFormat="false" ht="14.25" hidden="false" customHeight="true" outlineLevel="0" collapsed="false">
      <c r="A12" s="42" t="s">
        <v>130</v>
      </c>
      <c r="B12" s="42" t="s">
        <v>115</v>
      </c>
      <c r="C12" s="42" t="n">
        <v>15</v>
      </c>
    </row>
    <row r="13" customFormat="false" ht="14.25" hidden="false" customHeight="true" outlineLevel="0" collapsed="false">
      <c r="A13" s="42" t="s">
        <v>130</v>
      </c>
      <c r="B13" s="42" t="s">
        <v>139</v>
      </c>
      <c r="C13" s="42" t="n">
        <v>13</v>
      </c>
    </row>
    <row r="14" customFormat="false" ht="14.25" hidden="false" customHeight="true" outlineLevel="0" collapsed="false">
      <c r="A14" s="42" t="s">
        <v>131</v>
      </c>
      <c r="B14" s="42" t="s">
        <v>91</v>
      </c>
      <c r="C14" s="42" t="n">
        <v>18</v>
      </c>
    </row>
    <row r="15" customFormat="false" ht="14.25" hidden="false" customHeight="true" outlineLevel="0" collapsed="false">
      <c r="A15" s="42" t="s">
        <v>131</v>
      </c>
      <c r="B15" s="42" t="s">
        <v>140</v>
      </c>
      <c r="C15" s="42" t="n">
        <v>36</v>
      </c>
    </row>
    <row r="16" customFormat="false" ht="14.25" hidden="false" customHeight="true" outlineLevel="0" collapsed="false">
      <c r="A16" s="42" t="s">
        <v>131</v>
      </c>
      <c r="B16" s="42" t="s">
        <v>95</v>
      </c>
      <c r="C16" s="42" t="n">
        <v>16</v>
      </c>
    </row>
    <row r="17" customFormat="false" ht="14.25" hidden="false" customHeight="true" outlineLevel="0" collapsed="false">
      <c r="A17" s="42" t="s">
        <v>131</v>
      </c>
      <c r="B17" s="42" t="s">
        <v>97</v>
      </c>
      <c r="C17" s="42" t="n">
        <v>12</v>
      </c>
    </row>
    <row r="18" customFormat="false" ht="14.25" hidden="false" customHeight="true" outlineLevel="0" collapsed="false">
      <c r="A18" s="42" t="s">
        <v>131</v>
      </c>
      <c r="B18" s="42" t="s">
        <v>93</v>
      </c>
      <c r="C18" s="42" t="n">
        <v>47</v>
      </c>
    </row>
    <row r="19" customFormat="false" ht="14.25" hidden="false" customHeight="true" outlineLevel="0" collapsed="false">
      <c r="A19" s="42" t="s">
        <v>131</v>
      </c>
      <c r="B19" s="42" t="s">
        <v>105</v>
      </c>
      <c r="C19" s="42" t="n">
        <v>1</v>
      </c>
    </row>
    <row r="20" customFormat="false" ht="14.25" hidden="false" customHeight="true" outlineLevel="0" collapsed="false">
      <c r="A20" s="42" t="s">
        <v>131</v>
      </c>
      <c r="B20" s="42" t="s">
        <v>98</v>
      </c>
      <c r="C20" s="42" t="n">
        <v>21</v>
      </c>
    </row>
    <row r="21" customFormat="false" ht="14.25" hidden="false" customHeight="true" outlineLevel="0" collapsed="false">
      <c r="A21" s="42" t="s">
        <v>131</v>
      </c>
      <c r="B21" s="42" t="s">
        <v>101</v>
      </c>
      <c r="C21" s="42" t="n">
        <v>1</v>
      </c>
    </row>
    <row r="22" customFormat="false" ht="14.25" hidden="false" customHeight="true" outlineLevel="0" collapsed="false">
      <c r="A22" s="42" t="s">
        <v>132</v>
      </c>
      <c r="B22" s="42" t="s">
        <v>103</v>
      </c>
      <c r="C22" s="42" t="n">
        <v>17</v>
      </c>
    </row>
    <row r="23" customFormat="false" ht="14.25" hidden="false" customHeight="true" outlineLevel="0" collapsed="false">
      <c r="A23" s="42" t="s">
        <v>132</v>
      </c>
      <c r="B23" s="42" t="s">
        <v>105</v>
      </c>
      <c r="C23" s="42" t="n">
        <v>23</v>
      </c>
    </row>
    <row r="24" customFormat="false" ht="14.25" hidden="false" customHeight="true" outlineLevel="0" collapsed="false">
      <c r="A24" s="42" t="s">
        <v>132</v>
      </c>
      <c r="B24" s="42" t="s">
        <v>101</v>
      </c>
      <c r="C24" s="42" t="n">
        <v>52</v>
      </c>
    </row>
    <row r="25" customFormat="false" ht="14.25" hidden="false" customHeight="true" outlineLevel="0" collapsed="false">
      <c r="A25" s="42" t="s">
        <v>133</v>
      </c>
      <c r="B25" s="42" t="s">
        <v>141</v>
      </c>
      <c r="C25" s="42" t="n">
        <v>31</v>
      </c>
    </row>
    <row r="26" customFormat="false" ht="14.25" hidden="false" customHeight="true" outlineLevel="0" collapsed="false">
      <c r="A26" s="42" t="s">
        <v>133</v>
      </c>
      <c r="B26" s="42" t="s">
        <v>142</v>
      </c>
      <c r="C26" s="42" t="n">
        <v>42</v>
      </c>
    </row>
    <row r="27" customFormat="false" ht="14.25" hidden="false" customHeight="true" outlineLevel="0" collapsed="false">
      <c r="A27" s="42" t="s">
        <v>133</v>
      </c>
      <c r="B27" s="42" t="s">
        <v>143</v>
      </c>
      <c r="C27" s="42" t="n">
        <v>12</v>
      </c>
    </row>
    <row r="28" customFormat="false" ht="14.25" hidden="false" customHeight="true" outlineLevel="0" collapsed="false">
      <c r="A28" s="42" t="s">
        <v>133</v>
      </c>
      <c r="B28" s="42" t="s">
        <v>29</v>
      </c>
      <c r="C28" s="42" t="n">
        <v>19</v>
      </c>
    </row>
    <row r="29" customFormat="false" ht="14.25" hidden="false" customHeight="true" outlineLevel="0" collapsed="false">
      <c r="A29" s="42" t="s">
        <v>133</v>
      </c>
      <c r="B29" s="42" t="s">
        <v>32</v>
      </c>
      <c r="C29" s="42" t="n">
        <v>31</v>
      </c>
    </row>
    <row r="30" customFormat="false" ht="14.25" hidden="false" customHeight="true" outlineLevel="0" collapsed="false">
      <c r="A30" s="42" t="s">
        <v>133</v>
      </c>
      <c r="B30" s="42" t="s">
        <v>43</v>
      </c>
      <c r="C30" s="42" t="n">
        <v>50</v>
      </c>
    </row>
    <row r="31" customFormat="false" ht="14.25" hidden="false" customHeight="true" outlineLevel="0" collapsed="false">
      <c r="A31" s="42" t="s">
        <v>133</v>
      </c>
      <c r="B31" s="42" t="s">
        <v>40</v>
      </c>
      <c r="C31" s="42" t="n">
        <v>25</v>
      </c>
    </row>
    <row r="32" customFormat="false" ht="14.25" hidden="false" customHeight="true" outlineLevel="0" collapsed="false">
      <c r="A32" s="42" t="s">
        <v>133</v>
      </c>
      <c r="B32" s="42" t="s">
        <v>24</v>
      </c>
      <c r="C32" s="42" t="n">
        <v>33</v>
      </c>
    </row>
    <row r="33" customFormat="false" ht="14.25" hidden="false" customHeight="true" outlineLevel="0" collapsed="false">
      <c r="A33" s="42" t="s">
        <v>133</v>
      </c>
      <c r="B33" s="42" t="s">
        <v>51</v>
      </c>
      <c r="C33" s="42" t="n">
        <v>9</v>
      </c>
    </row>
    <row r="34" customFormat="false" ht="14.25" hidden="false" customHeight="true" outlineLevel="0" collapsed="false">
      <c r="A34" s="42" t="s">
        <v>133</v>
      </c>
      <c r="B34" s="42" t="s">
        <v>37</v>
      </c>
      <c r="C34" s="42" t="n">
        <v>37</v>
      </c>
    </row>
    <row r="35" customFormat="false" ht="14.25" hidden="false" customHeight="true" outlineLevel="0" collapsed="false">
      <c r="A35" s="42" t="s">
        <v>133</v>
      </c>
      <c r="B35" s="42" t="s">
        <v>25</v>
      </c>
      <c r="C35" s="42" t="n">
        <v>19</v>
      </c>
    </row>
    <row r="36" customFormat="false" ht="14.25" hidden="false" customHeight="true" outlineLevel="0" collapsed="false">
      <c r="A36" s="42" t="s">
        <v>133</v>
      </c>
      <c r="B36" s="42" t="s">
        <v>30</v>
      </c>
      <c r="C36" s="42" t="n">
        <v>34</v>
      </c>
    </row>
    <row r="37" customFormat="false" ht="14.25" hidden="false" customHeight="true" outlineLevel="0" collapsed="false">
      <c r="A37" s="42" t="s">
        <v>133</v>
      </c>
      <c r="B37" s="42" t="s">
        <v>52</v>
      </c>
      <c r="C37" s="42" t="n">
        <v>51</v>
      </c>
    </row>
    <row r="38" customFormat="false" ht="14.25" hidden="false" customHeight="true" outlineLevel="0" collapsed="false">
      <c r="A38" s="42" t="s">
        <v>133</v>
      </c>
      <c r="B38" s="42" t="s">
        <v>144</v>
      </c>
      <c r="C38" s="42" t="n">
        <v>15</v>
      </c>
    </row>
    <row r="39" customFormat="false" ht="14.25" hidden="false" customHeight="true" outlineLevel="0" collapsed="false">
      <c r="A39" s="42" t="s">
        <v>133</v>
      </c>
      <c r="B39" s="42" t="s">
        <v>55</v>
      </c>
      <c r="C39" s="42" t="n">
        <v>32</v>
      </c>
    </row>
    <row r="40" customFormat="false" ht="14.25" hidden="false" customHeight="true" outlineLevel="0" collapsed="false">
      <c r="A40" s="42" t="s">
        <v>133</v>
      </c>
      <c r="B40" s="42" t="s">
        <v>21</v>
      </c>
      <c r="C40" s="42" t="n">
        <v>35</v>
      </c>
    </row>
    <row r="41" customFormat="false" ht="14.25" hidden="false" customHeight="true" outlineLevel="0" collapsed="false">
      <c r="A41" s="42" t="s">
        <v>133</v>
      </c>
      <c r="B41" s="42" t="s">
        <v>48</v>
      </c>
      <c r="C41" s="42" t="n">
        <v>40</v>
      </c>
    </row>
    <row r="42" customFormat="false" ht="14.25" hidden="false" customHeight="true" outlineLevel="0" collapsed="false">
      <c r="A42" s="42" t="s">
        <v>133</v>
      </c>
      <c r="B42" s="42" t="s">
        <v>145</v>
      </c>
      <c r="C42" s="42" t="n">
        <v>29</v>
      </c>
    </row>
    <row r="43" customFormat="false" ht="14.25" hidden="false" customHeight="true" outlineLevel="0" collapsed="false">
      <c r="A43" s="42" t="s">
        <v>133</v>
      </c>
      <c r="B43" s="42" t="s">
        <v>27</v>
      </c>
      <c r="C43" s="42" t="n">
        <v>34</v>
      </c>
    </row>
    <row r="44" customFormat="false" ht="14.25" hidden="false" customHeight="true" outlineLevel="0" collapsed="false">
      <c r="A44" s="42" t="s">
        <v>133</v>
      </c>
      <c r="B44" s="42" t="s">
        <v>47</v>
      </c>
      <c r="C44" s="42" t="n">
        <v>34</v>
      </c>
    </row>
    <row r="45" customFormat="false" ht="14.25" hidden="false" customHeight="true" outlineLevel="0" collapsed="false">
      <c r="A45" s="42" t="s">
        <v>134</v>
      </c>
      <c r="B45" s="42" t="s">
        <v>74</v>
      </c>
      <c r="C45" s="42" t="n">
        <v>59</v>
      </c>
    </row>
    <row r="46" customFormat="false" ht="14.25" hidden="false" customHeight="true" outlineLevel="0" collapsed="false">
      <c r="A46" s="42" t="s">
        <v>134</v>
      </c>
      <c r="B46" s="42" t="s">
        <v>81</v>
      </c>
      <c r="C46" s="42" t="n">
        <v>55</v>
      </c>
    </row>
    <row r="47" customFormat="false" ht="14.25" hidden="false" customHeight="true" outlineLevel="0" collapsed="false">
      <c r="A47" s="42" t="s">
        <v>134</v>
      </c>
      <c r="B47" s="42" t="s">
        <v>61</v>
      </c>
      <c r="C47" s="42" t="n">
        <v>53</v>
      </c>
    </row>
    <row r="48" customFormat="false" ht="14.25" hidden="false" customHeight="true" outlineLevel="0" collapsed="false">
      <c r="A48" s="42" t="s">
        <v>134</v>
      </c>
      <c r="B48" s="42" t="s">
        <v>78</v>
      </c>
      <c r="C48" s="42" t="n">
        <v>43</v>
      </c>
    </row>
    <row r="49" customFormat="false" ht="14.25" hidden="false" customHeight="true" outlineLevel="0" collapsed="false">
      <c r="A49" s="42" t="s">
        <v>134</v>
      </c>
      <c r="B49" s="42" t="s">
        <v>58</v>
      </c>
      <c r="C49" s="42" t="n">
        <v>50</v>
      </c>
    </row>
    <row r="50" customFormat="false" ht="14.25" hidden="false" customHeight="true" outlineLevel="0" collapsed="false">
      <c r="A50" s="42" t="s">
        <v>134</v>
      </c>
      <c r="B50" s="42" t="s">
        <v>62</v>
      </c>
      <c r="C50" s="42" t="n">
        <v>53</v>
      </c>
    </row>
    <row r="51" customFormat="false" ht="14.25" hidden="false" customHeight="true" outlineLevel="0" collapsed="false">
      <c r="A51" s="42" t="s">
        <v>134</v>
      </c>
      <c r="B51" s="42" t="s">
        <v>83</v>
      </c>
      <c r="C51" s="42" t="n">
        <v>12</v>
      </c>
    </row>
    <row r="52" customFormat="false" ht="14.25" hidden="false" customHeight="true" outlineLevel="0" collapsed="false">
      <c r="A52" s="42" t="s">
        <v>134</v>
      </c>
      <c r="B52" s="42" t="s">
        <v>84</v>
      </c>
      <c r="C52" s="42" t="n">
        <v>30</v>
      </c>
    </row>
    <row r="53" customFormat="false" ht="14.25" hidden="false" customHeight="true" outlineLevel="0" collapsed="false">
      <c r="A53" s="42" t="s">
        <v>134</v>
      </c>
      <c r="B53" s="42" t="s">
        <v>65</v>
      </c>
      <c r="C53" s="42" t="n">
        <v>62</v>
      </c>
    </row>
    <row r="54" customFormat="false" ht="14.25" hidden="false" customHeight="true" outlineLevel="0" collapsed="false">
      <c r="A54" s="42" t="s">
        <v>134</v>
      </c>
      <c r="B54" s="42" t="s">
        <v>67</v>
      </c>
      <c r="C54" s="42" t="n">
        <v>49</v>
      </c>
    </row>
    <row r="55" customFormat="false" ht="14.25" hidden="false" customHeight="true" outlineLevel="0" collapsed="false">
      <c r="A55" s="42" t="s">
        <v>134</v>
      </c>
      <c r="B55" s="42" t="s">
        <v>69</v>
      </c>
      <c r="C55" s="42" t="n">
        <v>39</v>
      </c>
    </row>
    <row r="56" customFormat="false" ht="14.25" hidden="false" customHeight="true" outlineLevel="0" collapsed="false">
      <c r="A56" s="42" t="s">
        <v>134</v>
      </c>
      <c r="B56" s="42" t="s">
        <v>79</v>
      </c>
      <c r="C56" s="42" t="n">
        <v>52</v>
      </c>
    </row>
    <row r="57" customFormat="false" ht="14.25" hidden="false" customHeight="true" outlineLevel="0" collapsed="false">
      <c r="A57" s="42" t="s">
        <v>134</v>
      </c>
      <c r="B57" s="42" t="s">
        <v>64</v>
      </c>
      <c r="C57" s="42" t="n">
        <v>21</v>
      </c>
    </row>
    <row r="58" customFormat="false" ht="14.25" hidden="false" customHeight="true" outlineLevel="0" collapsed="false">
      <c r="A58" s="42" t="s">
        <v>134</v>
      </c>
      <c r="B58" s="42" t="s">
        <v>71</v>
      </c>
      <c r="C58" s="42" t="n">
        <v>27</v>
      </c>
    </row>
    <row r="59" customFormat="false" ht="14.25" hidden="false" customHeight="true" outlineLevel="0" collapsed="false">
      <c r="A59" s="42" t="s">
        <v>134</v>
      </c>
      <c r="B59" s="42" t="s">
        <v>73</v>
      </c>
      <c r="C59" s="42" t="n">
        <v>17</v>
      </c>
    </row>
    <row r="60" customFormat="false" ht="14.25" hidden="false" customHeight="true" outlineLevel="0" collapsed="false">
      <c r="A60" s="42" t="s">
        <v>134</v>
      </c>
      <c r="B60" s="42" t="s">
        <v>77</v>
      </c>
      <c r="C60" s="42" t="n">
        <v>39</v>
      </c>
    </row>
    <row r="61" customFormat="false" ht="14.25" hidden="false" customHeight="true" outlineLevel="0" collapsed="false">
      <c r="A61" s="42" t="s">
        <v>146</v>
      </c>
      <c r="C61" s="42" t="n">
        <v>1728</v>
      </c>
    </row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3.44"/>
    <col collapsed="false" customWidth="true" hidden="false" outlineLevel="0" max="3" min="3" style="0" width="16.66"/>
    <col collapsed="false" customWidth="true" hidden="false" outlineLevel="0" max="4" min="4" style="0" width="11.89"/>
    <col collapsed="false" customWidth="true" hidden="false" outlineLevel="0" max="5" min="5" style="0" width="8.67"/>
    <col collapsed="false" customWidth="true" hidden="false" outlineLevel="0" max="6" min="6" style="0" width="13.44"/>
    <col collapsed="false" customWidth="true" hidden="false" outlineLevel="0" max="7" min="7" style="0" width="16.66"/>
    <col collapsed="false" customWidth="true" hidden="false" outlineLevel="0" max="26" min="8" style="0" width="8.67"/>
  </cols>
  <sheetData>
    <row r="1" customFormat="false" ht="14.25" hidden="false" customHeight="true" outlineLevel="0" collapsed="false">
      <c r="C1" s="1"/>
      <c r="D1" s="1"/>
    </row>
    <row r="2" customFormat="false" ht="14.25" hidden="false" customHeight="true" outlineLevel="0" collapsed="false">
      <c r="C2" s="1"/>
      <c r="D2" s="1"/>
    </row>
    <row r="3" customFormat="false" ht="14.25" hidden="false" customHeight="true" outlineLevel="0" collapsed="false">
      <c r="B3" s="43"/>
      <c r="C3" s="44" t="s">
        <v>147</v>
      </c>
      <c r="D3" s="45"/>
      <c r="F3" s="33" t="s">
        <v>128</v>
      </c>
      <c r="G3" s="34" t="s">
        <v>129</v>
      </c>
    </row>
    <row r="4" customFormat="false" ht="14.25" hidden="false" customHeight="true" outlineLevel="0" collapsed="false">
      <c r="B4" s="46" t="s">
        <v>128</v>
      </c>
      <c r="C4" s="47" t="s">
        <v>129</v>
      </c>
      <c r="D4" s="48" t="s">
        <v>148</v>
      </c>
      <c r="F4" s="35" t="s">
        <v>130</v>
      </c>
      <c r="G4" s="36" t="n">
        <v>186</v>
      </c>
    </row>
    <row r="5" customFormat="false" ht="14.25" hidden="false" customHeight="true" outlineLevel="0" collapsed="false">
      <c r="B5" s="35" t="s">
        <v>130</v>
      </c>
      <c r="C5" s="49" t="n">
        <v>56</v>
      </c>
      <c r="D5" s="50" t="n">
        <v>0</v>
      </c>
      <c r="F5" s="37" t="s">
        <v>131</v>
      </c>
      <c r="G5" s="38" t="n">
        <v>139</v>
      </c>
    </row>
    <row r="6" customFormat="false" ht="14.25" hidden="false" customHeight="true" outlineLevel="0" collapsed="false">
      <c r="B6" s="37" t="s">
        <v>131</v>
      </c>
      <c r="C6" s="51" t="n">
        <v>18</v>
      </c>
      <c r="D6" s="52" t="n">
        <v>0</v>
      </c>
      <c r="F6" s="37" t="s">
        <v>132</v>
      </c>
      <c r="G6" s="38" t="n">
        <v>79</v>
      </c>
    </row>
    <row r="7" customFormat="false" ht="14.25" hidden="false" customHeight="true" outlineLevel="0" collapsed="false">
      <c r="B7" s="37" t="s">
        <v>132</v>
      </c>
      <c r="C7" s="51" t="n">
        <v>18</v>
      </c>
      <c r="D7" s="52" t="n">
        <v>0</v>
      </c>
      <c r="F7" s="37" t="s">
        <v>133</v>
      </c>
      <c r="G7" s="38" t="n">
        <v>568</v>
      </c>
    </row>
    <row r="8" customFormat="false" ht="14.25" hidden="false" customHeight="true" outlineLevel="0" collapsed="false">
      <c r="B8" s="37" t="s">
        <v>133</v>
      </c>
      <c r="C8" s="51" t="n">
        <v>85</v>
      </c>
      <c r="D8" s="52" t="n">
        <v>0</v>
      </c>
      <c r="F8" s="37" t="s">
        <v>134</v>
      </c>
      <c r="G8" s="39" t="n">
        <v>629</v>
      </c>
    </row>
    <row r="9" customFormat="false" ht="14.25" hidden="false" customHeight="true" outlineLevel="0" collapsed="false">
      <c r="B9" s="37" t="s">
        <v>134</v>
      </c>
      <c r="C9" s="53" t="n">
        <v>57</v>
      </c>
      <c r="D9" s="54" t="n">
        <v>0</v>
      </c>
      <c r="F9" s="40" t="s">
        <v>135</v>
      </c>
      <c r="G9" s="41" t="n">
        <v>1601</v>
      </c>
    </row>
    <row r="10" customFormat="false" ht="14.25" hidden="false" customHeight="true" outlineLevel="0" collapsed="false">
      <c r="B10" s="40" t="s">
        <v>135</v>
      </c>
      <c r="C10" s="55" t="n">
        <v>234</v>
      </c>
      <c r="D10" s="56" t="n">
        <v>0</v>
      </c>
    </row>
    <row r="11" customFormat="false" ht="14.25" hidden="false" customHeight="true" outlineLevel="0" collapsed="false">
      <c r="C11" s="1"/>
      <c r="D11" s="1"/>
    </row>
    <row r="12" customFormat="false" ht="14.25" hidden="false" customHeight="true" outlineLevel="0" collapsed="false">
      <c r="C12" s="1"/>
      <c r="D12" s="1"/>
    </row>
    <row r="13" customFormat="false" ht="14.25" hidden="false" customHeight="true" outlineLevel="0" collapsed="false">
      <c r="C13" s="1"/>
      <c r="D13" s="1"/>
    </row>
    <row r="14" customFormat="false" ht="14.25" hidden="false" customHeight="true" outlineLevel="0" collapsed="false">
      <c r="C14" s="1"/>
      <c r="D14" s="1"/>
    </row>
    <row r="15" customFormat="false" ht="14.25" hidden="false" customHeight="true" outlineLevel="0" collapsed="false">
      <c r="C15" s="1"/>
      <c r="D15" s="1"/>
    </row>
    <row r="16" customFormat="false" ht="14.25" hidden="false" customHeight="true" outlineLevel="0" collapsed="false">
      <c r="C16" s="1"/>
      <c r="D16" s="1"/>
    </row>
    <row r="17" customFormat="false" ht="14.25" hidden="false" customHeight="true" outlineLevel="0" collapsed="false">
      <c r="C17" s="1"/>
      <c r="D17" s="1"/>
    </row>
    <row r="18" customFormat="false" ht="14.25" hidden="false" customHeight="true" outlineLevel="0" collapsed="false">
      <c r="C18" s="1"/>
      <c r="D18" s="1"/>
    </row>
    <row r="19" customFormat="false" ht="14.25" hidden="false" customHeight="true" outlineLevel="0" collapsed="false">
      <c r="C19" s="1"/>
      <c r="D19" s="1"/>
    </row>
    <row r="20" customFormat="false" ht="14.25" hidden="false" customHeight="true" outlineLevel="0" collapsed="false">
      <c r="C20" s="1"/>
      <c r="D20" s="1"/>
    </row>
    <row r="21" customFormat="false" ht="14.25" hidden="false" customHeight="true" outlineLevel="0" collapsed="false">
      <c r="C21" s="1"/>
      <c r="D21" s="1"/>
    </row>
    <row r="22" customFormat="false" ht="14.25" hidden="false" customHeight="true" outlineLevel="0" collapsed="false">
      <c r="C22" s="1"/>
      <c r="D22" s="1"/>
    </row>
    <row r="23" customFormat="false" ht="14.25" hidden="false" customHeight="true" outlineLevel="0" collapsed="false">
      <c r="C23" s="1"/>
      <c r="D23" s="1"/>
    </row>
    <row r="24" customFormat="false" ht="14.25" hidden="false" customHeight="true" outlineLevel="0" collapsed="false">
      <c r="C24" s="1"/>
      <c r="D24" s="1"/>
    </row>
    <row r="25" customFormat="false" ht="14.25" hidden="false" customHeight="true" outlineLevel="0" collapsed="false">
      <c r="C25" s="1"/>
      <c r="D25" s="1"/>
    </row>
    <row r="26" customFormat="false" ht="14.25" hidden="false" customHeight="true" outlineLevel="0" collapsed="false">
      <c r="C26" s="1"/>
      <c r="D26" s="1"/>
    </row>
    <row r="27" customFormat="false" ht="14.25" hidden="false" customHeight="true" outlineLevel="0" collapsed="false">
      <c r="C27" s="1"/>
      <c r="D27" s="1"/>
    </row>
    <row r="28" customFormat="false" ht="14.25" hidden="false" customHeight="true" outlineLevel="0" collapsed="false">
      <c r="C28" s="1"/>
      <c r="D28" s="1"/>
    </row>
    <row r="29" customFormat="false" ht="14.25" hidden="false" customHeight="true" outlineLevel="0" collapsed="false">
      <c r="C29" s="1"/>
      <c r="D29" s="1"/>
    </row>
    <row r="30" customFormat="false" ht="14.25" hidden="false" customHeight="true" outlineLevel="0" collapsed="false">
      <c r="C30" s="1"/>
      <c r="D30" s="1"/>
    </row>
    <row r="31" customFormat="false" ht="14.25" hidden="false" customHeight="true" outlineLevel="0" collapsed="false">
      <c r="C31" s="1"/>
      <c r="D31" s="1"/>
    </row>
    <row r="32" customFormat="false" ht="14.25" hidden="false" customHeight="true" outlineLevel="0" collapsed="false">
      <c r="C32" s="1"/>
      <c r="D32" s="1"/>
    </row>
    <row r="33" customFormat="false" ht="14.25" hidden="false" customHeight="true" outlineLevel="0" collapsed="false">
      <c r="C33" s="1"/>
      <c r="D33" s="1"/>
    </row>
    <row r="34" customFormat="false" ht="14.25" hidden="false" customHeight="true" outlineLevel="0" collapsed="false">
      <c r="C34" s="1"/>
      <c r="D34" s="1"/>
    </row>
    <row r="35" customFormat="false" ht="14.25" hidden="false" customHeight="true" outlineLevel="0" collapsed="false">
      <c r="C35" s="1"/>
      <c r="D35" s="1"/>
    </row>
    <row r="36" customFormat="false" ht="14.25" hidden="false" customHeight="true" outlineLevel="0" collapsed="false">
      <c r="C36" s="1"/>
      <c r="D36" s="1"/>
    </row>
    <row r="37" customFormat="false" ht="14.25" hidden="false" customHeight="true" outlineLevel="0" collapsed="false">
      <c r="C37" s="1"/>
      <c r="D37" s="1"/>
    </row>
    <row r="38" customFormat="false" ht="14.25" hidden="false" customHeight="true" outlineLevel="0" collapsed="false">
      <c r="C38" s="1"/>
      <c r="D38" s="1"/>
    </row>
    <row r="39" customFormat="false" ht="14.25" hidden="false" customHeight="true" outlineLevel="0" collapsed="false">
      <c r="C39" s="1"/>
      <c r="D39" s="1"/>
    </row>
    <row r="40" customFormat="false" ht="14.25" hidden="false" customHeight="true" outlineLevel="0" collapsed="false">
      <c r="C40" s="1"/>
      <c r="D40" s="1"/>
    </row>
    <row r="41" customFormat="false" ht="14.25" hidden="false" customHeight="true" outlineLevel="0" collapsed="false">
      <c r="C41" s="1"/>
      <c r="D41" s="1"/>
    </row>
    <row r="42" customFormat="false" ht="14.25" hidden="false" customHeight="true" outlineLevel="0" collapsed="false">
      <c r="C42" s="1"/>
      <c r="D42" s="1"/>
    </row>
    <row r="43" customFormat="false" ht="14.25" hidden="false" customHeight="true" outlineLevel="0" collapsed="false">
      <c r="C43" s="1"/>
      <c r="D43" s="1"/>
    </row>
    <row r="44" customFormat="false" ht="14.25" hidden="false" customHeight="true" outlineLevel="0" collapsed="false">
      <c r="C44" s="1"/>
      <c r="D44" s="1"/>
    </row>
    <row r="45" customFormat="false" ht="14.25" hidden="false" customHeight="true" outlineLevel="0" collapsed="false">
      <c r="C45" s="1"/>
      <c r="D45" s="1"/>
    </row>
    <row r="46" customFormat="false" ht="14.25" hidden="false" customHeight="true" outlineLevel="0" collapsed="false">
      <c r="C46" s="1"/>
      <c r="D46" s="1"/>
    </row>
    <row r="47" customFormat="false" ht="14.25" hidden="false" customHeight="true" outlineLevel="0" collapsed="false">
      <c r="C47" s="1"/>
      <c r="D47" s="1"/>
    </row>
    <row r="48" customFormat="false" ht="14.25" hidden="false" customHeight="true" outlineLevel="0" collapsed="false">
      <c r="C48" s="1"/>
      <c r="D48" s="1"/>
    </row>
    <row r="49" customFormat="false" ht="14.25" hidden="false" customHeight="true" outlineLevel="0" collapsed="false">
      <c r="C49" s="1"/>
      <c r="D49" s="1"/>
    </row>
    <row r="50" customFormat="false" ht="14.25" hidden="false" customHeight="true" outlineLevel="0" collapsed="false">
      <c r="C50" s="1"/>
      <c r="D50" s="1"/>
    </row>
    <row r="51" customFormat="false" ht="14.25" hidden="false" customHeight="true" outlineLevel="0" collapsed="false">
      <c r="C51" s="1"/>
      <c r="D51" s="1"/>
    </row>
    <row r="52" customFormat="false" ht="14.25" hidden="false" customHeight="true" outlineLevel="0" collapsed="false">
      <c r="C52" s="1"/>
      <c r="D52" s="1"/>
    </row>
    <row r="53" customFormat="false" ht="14.25" hidden="false" customHeight="true" outlineLevel="0" collapsed="false">
      <c r="C53" s="1"/>
      <c r="D53" s="1"/>
    </row>
    <row r="54" customFormat="false" ht="14.25" hidden="false" customHeight="true" outlineLevel="0" collapsed="false">
      <c r="C54" s="1"/>
      <c r="D54" s="1"/>
    </row>
    <row r="55" customFormat="false" ht="14.25" hidden="false" customHeight="true" outlineLevel="0" collapsed="false">
      <c r="C55" s="1"/>
      <c r="D55" s="1"/>
    </row>
    <row r="56" customFormat="false" ht="14.25" hidden="false" customHeight="true" outlineLevel="0" collapsed="false">
      <c r="C56" s="1"/>
      <c r="D56" s="1"/>
    </row>
    <row r="57" customFormat="false" ht="14.25" hidden="false" customHeight="true" outlineLevel="0" collapsed="false">
      <c r="C57" s="1"/>
      <c r="D57" s="1"/>
    </row>
    <row r="58" customFormat="false" ht="14.25" hidden="false" customHeight="true" outlineLevel="0" collapsed="false">
      <c r="C58" s="1"/>
      <c r="D58" s="1"/>
    </row>
    <row r="59" customFormat="false" ht="14.25" hidden="false" customHeight="true" outlineLevel="0" collapsed="false">
      <c r="C59" s="1"/>
      <c r="D59" s="1"/>
    </row>
    <row r="60" customFormat="false" ht="14.25" hidden="false" customHeight="true" outlineLevel="0" collapsed="false">
      <c r="C60" s="1"/>
      <c r="D60" s="1"/>
    </row>
    <row r="61" customFormat="false" ht="14.25" hidden="false" customHeight="true" outlineLevel="0" collapsed="false">
      <c r="C61" s="1"/>
      <c r="D61" s="1"/>
    </row>
    <row r="62" customFormat="false" ht="14.25" hidden="false" customHeight="true" outlineLevel="0" collapsed="false">
      <c r="C62" s="1"/>
      <c r="D62" s="1"/>
    </row>
    <row r="63" customFormat="false" ht="14.25" hidden="false" customHeight="true" outlineLevel="0" collapsed="false">
      <c r="C63" s="1"/>
      <c r="D63" s="1"/>
    </row>
    <row r="64" customFormat="false" ht="14.25" hidden="false" customHeight="true" outlineLevel="0" collapsed="false">
      <c r="C64" s="1"/>
      <c r="D64" s="1"/>
    </row>
    <row r="65" customFormat="false" ht="14.25" hidden="false" customHeight="true" outlineLevel="0" collapsed="false">
      <c r="C65" s="1"/>
      <c r="D65" s="1"/>
    </row>
    <row r="66" customFormat="false" ht="14.25" hidden="false" customHeight="true" outlineLevel="0" collapsed="false">
      <c r="C66" s="1"/>
      <c r="D66" s="1"/>
    </row>
    <row r="67" customFormat="false" ht="14.25" hidden="false" customHeight="true" outlineLevel="0" collapsed="false">
      <c r="C67" s="1"/>
      <c r="D67" s="1"/>
    </row>
    <row r="68" customFormat="false" ht="14.25" hidden="false" customHeight="true" outlineLevel="0" collapsed="false">
      <c r="C68" s="1"/>
      <c r="D68" s="1"/>
    </row>
    <row r="69" customFormat="false" ht="14.25" hidden="false" customHeight="true" outlineLevel="0" collapsed="false">
      <c r="C69" s="1"/>
      <c r="D69" s="1"/>
    </row>
    <row r="70" customFormat="false" ht="14.25" hidden="false" customHeight="true" outlineLevel="0" collapsed="false">
      <c r="C70" s="1"/>
      <c r="D70" s="1"/>
    </row>
    <row r="71" customFormat="false" ht="14.25" hidden="false" customHeight="true" outlineLevel="0" collapsed="false">
      <c r="C71" s="1"/>
      <c r="D71" s="1"/>
    </row>
    <row r="72" customFormat="false" ht="14.25" hidden="false" customHeight="true" outlineLevel="0" collapsed="false">
      <c r="C72" s="1"/>
      <c r="D72" s="1"/>
    </row>
    <row r="73" customFormat="false" ht="14.25" hidden="false" customHeight="true" outlineLevel="0" collapsed="false">
      <c r="C73" s="1"/>
      <c r="D73" s="1"/>
    </row>
    <row r="74" customFormat="false" ht="14.25" hidden="false" customHeight="true" outlineLevel="0" collapsed="false">
      <c r="C74" s="1"/>
      <c r="D74" s="1"/>
    </row>
    <row r="75" customFormat="false" ht="14.25" hidden="false" customHeight="true" outlineLevel="0" collapsed="false">
      <c r="C75" s="1"/>
      <c r="D75" s="1"/>
    </row>
    <row r="76" customFormat="false" ht="14.25" hidden="false" customHeight="true" outlineLevel="0" collapsed="false">
      <c r="C76" s="1"/>
      <c r="D76" s="1"/>
    </row>
    <row r="77" customFormat="false" ht="14.25" hidden="false" customHeight="true" outlineLevel="0" collapsed="false">
      <c r="C77" s="1"/>
      <c r="D77" s="1"/>
    </row>
    <row r="78" customFormat="false" ht="14.25" hidden="false" customHeight="true" outlineLevel="0" collapsed="false">
      <c r="C78" s="1"/>
      <c r="D78" s="1"/>
    </row>
    <row r="79" customFormat="false" ht="14.25" hidden="false" customHeight="true" outlineLevel="0" collapsed="false">
      <c r="C79" s="1"/>
      <c r="D79" s="1"/>
    </row>
    <row r="80" customFormat="false" ht="14.25" hidden="false" customHeight="true" outlineLevel="0" collapsed="false">
      <c r="C80" s="1"/>
      <c r="D80" s="1"/>
    </row>
    <row r="81" customFormat="false" ht="14.25" hidden="false" customHeight="true" outlineLevel="0" collapsed="false">
      <c r="C81" s="1"/>
      <c r="D81" s="1"/>
    </row>
    <row r="82" customFormat="false" ht="14.25" hidden="false" customHeight="true" outlineLevel="0" collapsed="false">
      <c r="C82" s="1"/>
      <c r="D82" s="1"/>
    </row>
    <row r="83" customFormat="false" ht="14.25" hidden="false" customHeight="true" outlineLevel="0" collapsed="false">
      <c r="C83" s="1"/>
      <c r="D83" s="1"/>
    </row>
    <row r="84" customFormat="false" ht="14.25" hidden="false" customHeight="true" outlineLevel="0" collapsed="false">
      <c r="C84" s="1"/>
      <c r="D84" s="1"/>
    </row>
    <row r="85" customFormat="false" ht="14.25" hidden="false" customHeight="true" outlineLevel="0" collapsed="false">
      <c r="C85" s="1"/>
      <c r="D85" s="1"/>
    </row>
    <row r="86" customFormat="false" ht="14.25" hidden="false" customHeight="true" outlineLevel="0" collapsed="false">
      <c r="C86" s="1"/>
      <c r="D86" s="1"/>
    </row>
    <row r="87" customFormat="false" ht="14.25" hidden="false" customHeight="true" outlineLevel="0" collapsed="false">
      <c r="C87" s="1"/>
      <c r="D87" s="1"/>
    </row>
    <row r="88" customFormat="false" ht="14.25" hidden="false" customHeight="true" outlineLevel="0" collapsed="false">
      <c r="C88" s="1"/>
      <c r="D88" s="1"/>
    </row>
    <row r="89" customFormat="false" ht="14.25" hidden="false" customHeight="true" outlineLevel="0" collapsed="false">
      <c r="C89" s="1"/>
      <c r="D89" s="1"/>
    </row>
    <row r="90" customFormat="false" ht="14.25" hidden="false" customHeight="true" outlineLevel="0" collapsed="false">
      <c r="C90" s="1"/>
      <c r="D90" s="1"/>
    </row>
    <row r="91" customFormat="false" ht="14.25" hidden="false" customHeight="true" outlineLevel="0" collapsed="false">
      <c r="C91" s="1"/>
      <c r="D91" s="1"/>
    </row>
    <row r="92" customFormat="false" ht="14.25" hidden="false" customHeight="true" outlineLevel="0" collapsed="false">
      <c r="C92" s="1"/>
      <c r="D92" s="1"/>
    </row>
    <row r="93" customFormat="false" ht="14.25" hidden="false" customHeight="true" outlineLevel="0" collapsed="false">
      <c r="C93" s="1"/>
      <c r="D93" s="1"/>
    </row>
    <row r="94" customFormat="false" ht="14.25" hidden="false" customHeight="true" outlineLevel="0" collapsed="false">
      <c r="C94" s="1"/>
      <c r="D94" s="1"/>
    </row>
    <row r="95" customFormat="false" ht="14.25" hidden="false" customHeight="true" outlineLevel="0" collapsed="false">
      <c r="C95" s="1"/>
      <c r="D95" s="1"/>
    </row>
    <row r="96" customFormat="false" ht="14.25" hidden="false" customHeight="true" outlineLevel="0" collapsed="false">
      <c r="C96" s="1"/>
      <c r="D96" s="1"/>
    </row>
    <row r="97" customFormat="false" ht="14.25" hidden="false" customHeight="true" outlineLevel="0" collapsed="false">
      <c r="C97" s="1"/>
      <c r="D97" s="1"/>
    </row>
    <row r="98" customFormat="false" ht="14.25" hidden="false" customHeight="true" outlineLevel="0" collapsed="false">
      <c r="C98" s="1"/>
      <c r="D98" s="1"/>
    </row>
    <row r="99" customFormat="false" ht="14.25" hidden="false" customHeight="true" outlineLevel="0" collapsed="false">
      <c r="C99" s="1"/>
      <c r="D99" s="1"/>
    </row>
    <row r="100" customFormat="false" ht="14.25" hidden="false" customHeight="true" outlineLevel="0" collapsed="false">
      <c r="C100" s="1"/>
      <c r="D100" s="1"/>
    </row>
    <row r="101" customFormat="false" ht="14.25" hidden="false" customHeight="true" outlineLevel="0" collapsed="false">
      <c r="C101" s="1"/>
      <c r="D101" s="1"/>
    </row>
    <row r="102" customFormat="false" ht="14.25" hidden="false" customHeight="true" outlineLevel="0" collapsed="false">
      <c r="C102" s="1"/>
      <c r="D102" s="1"/>
    </row>
    <row r="103" customFormat="false" ht="14.25" hidden="false" customHeight="true" outlineLevel="0" collapsed="false">
      <c r="C103" s="1"/>
      <c r="D103" s="1"/>
    </row>
    <row r="104" customFormat="false" ht="14.25" hidden="false" customHeight="true" outlineLevel="0" collapsed="false">
      <c r="C104" s="1"/>
      <c r="D104" s="1"/>
    </row>
    <row r="105" customFormat="false" ht="14.25" hidden="false" customHeight="true" outlineLevel="0" collapsed="false">
      <c r="C105" s="1"/>
      <c r="D105" s="1"/>
    </row>
    <row r="106" customFormat="false" ht="14.25" hidden="false" customHeight="true" outlineLevel="0" collapsed="false">
      <c r="C106" s="1"/>
      <c r="D106" s="1"/>
    </row>
    <row r="107" customFormat="false" ht="14.25" hidden="false" customHeight="true" outlineLevel="0" collapsed="false">
      <c r="C107" s="1"/>
      <c r="D107" s="1"/>
    </row>
    <row r="108" customFormat="false" ht="14.25" hidden="false" customHeight="true" outlineLevel="0" collapsed="false">
      <c r="C108" s="1"/>
      <c r="D108" s="1"/>
    </row>
    <row r="109" customFormat="false" ht="14.25" hidden="false" customHeight="true" outlineLevel="0" collapsed="false">
      <c r="C109" s="1"/>
      <c r="D109" s="1"/>
    </row>
    <row r="110" customFormat="false" ht="14.25" hidden="false" customHeight="true" outlineLevel="0" collapsed="false">
      <c r="C110" s="1"/>
      <c r="D110" s="1"/>
    </row>
    <row r="111" customFormat="false" ht="14.25" hidden="false" customHeight="true" outlineLevel="0" collapsed="false">
      <c r="C111" s="1"/>
      <c r="D111" s="1"/>
    </row>
    <row r="112" customFormat="false" ht="14.25" hidden="false" customHeight="true" outlineLevel="0" collapsed="false">
      <c r="C112" s="1"/>
      <c r="D112" s="1"/>
    </row>
    <row r="113" customFormat="false" ht="14.25" hidden="false" customHeight="true" outlineLevel="0" collapsed="false">
      <c r="C113" s="1"/>
      <c r="D113" s="1"/>
    </row>
    <row r="114" customFormat="false" ht="14.25" hidden="false" customHeight="true" outlineLevel="0" collapsed="false">
      <c r="C114" s="1"/>
      <c r="D114" s="1"/>
    </row>
    <row r="115" customFormat="false" ht="14.25" hidden="false" customHeight="true" outlineLevel="0" collapsed="false">
      <c r="C115" s="1"/>
      <c r="D115" s="1"/>
    </row>
    <row r="116" customFormat="false" ht="14.25" hidden="false" customHeight="true" outlineLevel="0" collapsed="false">
      <c r="C116" s="1"/>
      <c r="D116" s="1"/>
    </row>
    <row r="117" customFormat="false" ht="14.25" hidden="false" customHeight="true" outlineLevel="0" collapsed="false">
      <c r="C117" s="1"/>
      <c r="D117" s="1"/>
    </row>
    <row r="118" customFormat="false" ht="14.25" hidden="false" customHeight="true" outlineLevel="0" collapsed="false">
      <c r="C118" s="1"/>
      <c r="D118" s="1"/>
    </row>
    <row r="119" customFormat="false" ht="14.25" hidden="false" customHeight="true" outlineLevel="0" collapsed="false">
      <c r="C119" s="1"/>
      <c r="D119" s="1"/>
    </row>
    <row r="120" customFormat="false" ht="14.25" hidden="false" customHeight="true" outlineLevel="0" collapsed="false">
      <c r="C120" s="1"/>
      <c r="D120" s="1"/>
    </row>
    <row r="121" customFormat="false" ht="14.25" hidden="false" customHeight="true" outlineLevel="0" collapsed="false">
      <c r="C121" s="1"/>
      <c r="D121" s="1"/>
    </row>
    <row r="122" customFormat="false" ht="14.25" hidden="false" customHeight="true" outlineLevel="0" collapsed="false">
      <c r="C122" s="1"/>
      <c r="D122" s="1"/>
    </row>
    <row r="123" customFormat="false" ht="14.25" hidden="false" customHeight="true" outlineLevel="0" collapsed="false">
      <c r="C123" s="1"/>
      <c r="D123" s="1"/>
    </row>
    <row r="124" customFormat="false" ht="14.25" hidden="false" customHeight="true" outlineLevel="0" collapsed="false">
      <c r="C124" s="1"/>
      <c r="D124" s="1"/>
    </row>
    <row r="125" customFormat="false" ht="14.25" hidden="false" customHeight="true" outlineLevel="0" collapsed="false">
      <c r="C125" s="1"/>
      <c r="D125" s="1"/>
    </row>
    <row r="126" customFormat="false" ht="14.25" hidden="false" customHeight="true" outlineLevel="0" collapsed="false">
      <c r="C126" s="1"/>
      <c r="D126" s="1"/>
    </row>
    <row r="127" customFormat="false" ht="14.25" hidden="false" customHeight="true" outlineLevel="0" collapsed="false">
      <c r="C127" s="1"/>
      <c r="D127" s="1"/>
    </row>
    <row r="128" customFormat="false" ht="14.25" hidden="false" customHeight="true" outlineLevel="0" collapsed="false">
      <c r="C128" s="1"/>
      <c r="D128" s="1"/>
    </row>
    <row r="129" customFormat="false" ht="14.25" hidden="false" customHeight="true" outlineLevel="0" collapsed="false">
      <c r="C129" s="1"/>
      <c r="D129" s="1"/>
    </row>
    <row r="130" customFormat="false" ht="14.25" hidden="false" customHeight="true" outlineLevel="0" collapsed="false">
      <c r="C130" s="1"/>
      <c r="D130" s="1"/>
    </row>
    <row r="131" customFormat="false" ht="14.25" hidden="false" customHeight="true" outlineLevel="0" collapsed="false">
      <c r="C131" s="1"/>
      <c r="D131" s="1"/>
    </row>
    <row r="132" customFormat="false" ht="14.25" hidden="false" customHeight="true" outlineLevel="0" collapsed="false">
      <c r="C132" s="1"/>
      <c r="D132" s="1"/>
    </row>
    <row r="133" customFormat="false" ht="14.25" hidden="false" customHeight="true" outlineLevel="0" collapsed="false">
      <c r="C133" s="1"/>
      <c r="D133" s="1"/>
    </row>
    <row r="134" customFormat="false" ht="14.25" hidden="false" customHeight="true" outlineLevel="0" collapsed="false">
      <c r="C134" s="1"/>
      <c r="D134" s="1"/>
    </row>
    <row r="135" customFormat="false" ht="14.25" hidden="false" customHeight="true" outlineLevel="0" collapsed="false">
      <c r="C135" s="1"/>
      <c r="D135" s="1"/>
    </row>
    <row r="136" customFormat="false" ht="14.25" hidden="false" customHeight="true" outlineLevel="0" collapsed="false">
      <c r="C136" s="1"/>
      <c r="D136" s="1"/>
    </row>
    <row r="137" customFormat="false" ht="14.25" hidden="false" customHeight="true" outlineLevel="0" collapsed="false">
      <c r="C137" s="1"/>
      <c r="D137" s="1"/>
    </row>
    <row r="138" customFormat="false" ht="14.25" hidden="false" customHeight="true" outlineLevel="0" collapsed="false">
      <c r="C138" s="1"/>
      <c r="D138" s="1"/>
    </row>
    <row r="139" customFormat="false" ht="14.25" hidden="false" customHeight="true" outlineLevel="0" collapsed="false">
      <c r="C139" s="1"/>
      <c r="D139" s="1"/>
    </row>
    <row r="140" customFormat="false" ht="14.25" hidden="false" customHeight="true" outlineLevel="0" collapsed="false">
      <c r="C140" s="1"/>
      <c r="D140" s="1"/>
    </row>
    <row r="141" customFormat="false" ht="14.25" hidden="false" customHeight="true" outlineLevel="0" collapsed="false">
      <c r="C141" s="1"/>
      <c r="D141" s="1"/>
    </row>
    <row r="142" customFormat="false" ht="14.25" hidden="false" customHeight="true" outlineLevel="0" collapsed="false">
      <c r="C142" s="1"/>
      <c r="D142" s="1"/>
    </row>
    <row r="143" customFormat="false" ht="14.25" hidden="false" customHeight="true" outlineLevel="0" collapsed="false">
      <c r="C143" s="1"/>
      <c r="D143" s="1"/>
    </row>
    <row r="144" customFormat="false" ht="14.25" hidden="false" customHeight="true" outlineLevel="0" collapsed="false">
      <c r="C144" s="1"/>
      <c r="D144" s="1"/>
    </row>
    <row r="145" customFormat="false" ht="14.25" hidden="false" customHeight="true" outlineLevel="0" collapsed="false">
      <c r="C145" s="1"/>
      <c r="D145" s="1"/>
    </row>
    <row r="146" customFormat="false" ht="14.25" hidden="false" customHeight="true" outlineLevel="0" collapsed="false">
      <c r="C146" s="1"/>
      <c r="D146" s="1"/>
    </row>
    <row r="147" customFormat="false" ht="14.25" hidden="false" customHeight="true" outlineLevel="0" collapsed="false">
      <c r="C147" s="1"/>
      <c r="D147" s="1"/>
    </row>
    <row r="148" customFormat="false" ht="14.25" hidden="false" customHeight="true" outlineLevel="0" collapsed="false">
      <c r="C148" s="1"/>
      <c r="D148" s="1"/>
    </row>
    <row r="149" customFormat="false" ht="14.25" hidden="false" customHeight="true" outlineLevel="0" collapsed="false">
      <c r="C149" s="1"/>
      <c r="D149" s="1"/>
    </row>
    <row r="150" customFormat="false" ht="14.25" hidden="false" customHeight="true" outlineLevel="0" collapsed="false">
      <c r="C150" s="1"/>
      <c r="D150" s="1"/>
    </row>
    <row r="151" customFormat="false" ht="14.25" hidden="false" customHeight="true" outlineLevel="0" collapsed="false">
      <c r="C151" s="1"/>
      <c r="D151" s="1"/>
    </row>
    <row r="152" customFormat="false" ht="14.25" hidden="false" customHeight="true" outlineLevel="0" collapsed="false">
      <c r="C152" s="1"/>
      <c r="D152" s="1"/>
    </row>
    <row r="153" customFormat="false" ht="14.25" hidden="false" customHeight="true" outlineLevel="0" collapsed="false">
      <c r="C153" s="1"/>
      <c r="D153" s="1"/>
    </row>
    <row r="154" customFormat="false" ht="14.25" hidden="false" customHeight="true" outlineLevel="0" collapsed="false">
      <c r="C154" s="1"/>
      <c r="D154" s="1"/>
    </row>
    <row r="155" customFormat="false" ht="14.25" hidden="false" customHeight="true" outlineLevel="0" collapsed="false">
      <c r="C155" s="1"/>
      <c r="D155" s="1"/>
    </row>
    <row r="156" customFormat="false" ht="14.25" hidden="false" customHeight="true" outlineLevel="0" collapsed="false">
      <c r="C156" s="1"/>
      <c r="D156" s="1"/>
    </row>
    <row r="157" customFormat="false" ht="14.25" hidden="false" customHeight="true" outlineLevel="0" collapsed="false">
      <c r="C157" s="1"/>
      <c r="D157" s="1"/>
    </row>
    <row r="158" customFormat="false" ht="14.25" hidden="false" customHeight="true" outlineLevel="0" collapsed="false">
      <c r="C158" s="1"/>
      <c r="D158" s="1"/>
    </row>
    <row r="159" customFormat="false" ht="14.25" hidden="false" customHeight="true" outlineLevel="0" collapsed="false">
      <c r="C159" s="1"/>
      <c r="D159" s="1"/>
    </row>
    <row r="160" customFormat="false" ht="14.25" hidden="false" customHeight="true" outlineLevel="0" collapsed="false">
      <c r="C160" s="1"/>
      <c r="D160" s="1"/>
    </row>
    <row r="161" customFormat="false" ht="14.25" hidden="false" customHeight="true" outlineLevel="0" collapsed="false">
      <c r="C161" s="1"/>
      <c r="D161" s="1"/>
    </row>
    <row r="162" customFormat="false" ht="14.25" hidden="false" customHeight="true" outlineLevel="0" collapsed="false">
      <c r="C162" s="1"/>
      <c r="D162" s="1"/>
    </row>
    <row r="163" customFormat="false" ht="14.25" hidden="false" customHeight="true" outlineLevel="0" collapsed="false">
      <c r="C163" s="1"/>
      <c r="D163" s="1"/>
    </row>
    <row r="164" customFormat="false" ht="14.25" hidden="false" customHeight="true" outlineLevel="0" collapsed="false">
      <c r="C164" s="1"/>
      <c r="D164" s="1"/>
    </row>
    <row r="165" customFormat="false" ht="14.25" hidden="false" customHeight="true" outlineLevel="0" collapsed="false">
      <c r="C165" s="1"/>
      <c r="D165" s="1"/>
    </row>
    <row r="166" customFormat="false" ht="14.25" hidden="false" customHeight="true" outlineLevel="0" collapsed="false">
      <c r="C166" s="1"/>
      <c r="D166" s="1"/>
    </row>
    <row r="167" customFormat="false" ht="14.25" hidden="false" customHeight="true" outlineLevel="0" collapsed="false">
      <c r="C167" s="1"/>
      <c r="D167" s="1"/>
    </row>
    <row r="168" customFormat="false" ht="14.25" hidden="false" customHeight="true" outlineLevel="0" collapsed="false">
      <c r="C168" s="1"/>
      <c r="D168" s="1"/>
    </row>
    <row r="169" customFormat="false" ht="14.25" hidden="false" customHeight="true" outlineLevel="0" collapsed="false">
      <c r="C169" s="1"/>
      <c r="D169" s="1"/>
    </row>
    <row r="170" customFormat="false" ht="14.25" hidden="false" customHeight="true" outlineLevel="0" collapsed="false">
      <c r="C170" s="1"/>
      <c r="D170" s="1"/>
    </row>
    <row r="171" customFormat="false" ht="14.25" hidden="false" customHeight="true" outlineLevel="0" collapsed="false">
      <c r="C171" s="1"/>
      <c r="D171" s="1"/>
    </row>
    <row r="172" customFormat="false" ht="14.25" hidden="false" customHeight="true" outlineLevel="0" collapsed="false">
      <c r="C172" s="1"/>
      <c r="D172" s="1"/>
    </row>
    <row r="173" customFormat="false" ht="14.25" hidden="false" customHeight="true" outlineLevel="0" collapsed="false">
      <c r="C173" s="1"/>
      <c r="D173" s="1"/>
    </row>
    <row r="174" customFormat="false" ht="14.25" hidden="false" customHeight="true" outlineLevel="0" collapsed="false">
      <c r="C174" s="1"/>
      <c r="D174" s="1"/>
    </row>
    <row r="175" customFormat="false" ht="14.25" hidden="false" customHeight="true" outlineLevel="0" collapsed="false">
      <c r="C175" s="1"/>
      <c r="D175" s="1"/>
    </row>
    <row r="176" customFormat="false" ht="14.25" hidden="false" customHeight="true" outlineLevel="0" collapsed="false">
      <c r="C176" s="1"/>
      <c r="D176" s="1"/>
    </row>
    <row r="177" customFormat="false" ht="14.25" hidden="false" customHeight="true" outlineLevel="0" collapsed="false">
      <c r="C177" s="1"/>
      <c r="D177" s="1"/>
    </row>
    <row r="178" customFormat="false" ht="14.25" hidden="false" customHeight="true" outlineLevel="0" collapsed="false">
      <c r="C178" s="1"/>
      <c r="D178" s="1"/>
    </row>
    <row r="179" customFormat="false" ht="14.25" hidden="false" customHeight="true" outlineLevel="0" collapsed="false">
      <c r="C179" s="1"/>
      <c r="D179" s="1"/>
    </row>
    <row r="180" customFormat="false" ht="14.25" hidden="false" customHeight="true" outlineLevel="0" collapsed="false">
      <c r="C180" s="1"/>
      <c r="D180" s="1"/>
    </row>
    <row r="181" customFormat="false" ht="14.25" hidden="false" customHeight="true" outlineLevel="0" collapsed="false">
      <c r="C181" s="1"/>
      <c r="D181" s="1"/>
    </row>
    <row r="182" customFormat="false" ht="14.25" hidden="false" customHeight="true" outlineLevel="0" collapsed="false">
      <c r="C182" s="1"/>
      <c r="D182" s="1"/>
    </row>
    <row r="183" customFormat="false" ht="14.25" hidden="false" customHeight="true" outlineLevel="0" collapsed="false">
      <c r="C183" s="1"/>
      <c r="D183" s="1"/>
    </row>
    <row r="184" customFormat="false" ht="14.25" hidden="false" customHeight="true" outlineLevel="0" collapsed="false">
      <c r="C184" s="1"/>
      <c r="D184" s="1"/>
    </row>
    <row r="185" customFormat="false" ht="14.25" hidden="false" customHeight="true" outlineLevel="0" collapsed="false">
      <c r="C185" s="1"/>
      <c r="D185" s="1"/>
    </row>
    <row r="186" customFormat="false" ht="14.25" hidden="false" customHeight="true" outlineLevel="0" collapsed="false">
      <c r="C186" s="1"/>
      <c r="D186" s="1"/>
    </row>
    <row r="187" customFormat="false" ht="14.25" hidden="false" customHeight="true" outlineLevel="0" collapsed="false">
      <c r="C187" s="1"/>
      <c r="D187" s="1"/>
    </row>
    <row r="188" customFormat="false" ht="14.25" hidden="false" customHeight="true" outlineLevel="0" collapsed="false">
      <c r="C188" s="1"/>
      <c r="D188" s="1"/>
    </row>
    <row r="189" customFormat="false" ht="14.25" hidden="false" customHeight="true" outlineLevel="0" collapsed="false">
      <c r="C189" s="1"/>
      <c r="D189" s="1"/>
    </row>
    <row r="190" customFormat="false" ht="14.25" hidden="false" customHeight="true" outlineLevel="0" collapsed="false">
      <c r="C190" s="1"/>
      <c r="D190" s="1"/>
    </row>
    <row r="191" customFormat="false" ht="14.25" hidden="false" customHeight="true" outlineLevel="0" collapsed="false">
      <c r="C191" s="1"/>
      <c r="D191" s="1"/>
    </row>
    <row r="192" customFormat="false" ht="14.25" hidden="false" customHeight="true" outlineLevel="0" collapsed="false">
      <c r="C192" s="1"/>
      <c r="D192" s="1"/>
    </row>
    <row r="193" customFormat="false" ht="14.25" hidden="false" customHeight="true" outlineLevel="0" collapsed="false">
      <c r="C193" s="1"/>
      <c r="D193" s="1"/>
    </row>
    <row r="194" customFormat="false" ht="14.25" hidden="false" customHeight="true" outlineLevel="0" collapsed="false">
      <c r="C194" s="1"/>
      <c r="D194" s="1"/>
    </row>
    <row r="195" customFormat="false" ht="14.25" hidden="false" customHeight="true" outlineLevel="0" collapsed="false">
      <c r="C195" s="1"/>
      <c r="D195" s="1"/>
    </row>
    <row r="196" customFormat="false" ht="14.25" hidden="false" customHeight="true" outlineLevel="0" collapsed="false">
      <c r="C196" s="1"/>
      <c r="D196" s="1"/>
    </row>
    <row r="197" customFormat="false" ht="14.25" hidden="false" customHeight="true" outlineLevel="0" collapsed="false">
      <c r="C197" s="1"/>
      <c r="D197" s="1"/>
    </row>
    <row r="198" customFormat="false" ht="14.25" hidden="false" customHeight="true" outlineLevel="0" collapsed="false">
      <c r="C198" s="1"/>
      <c r="D198" s="1"/>
    </row>
    <row r="199" customFormat="false" ht="14.25" hidden="false" customHeight="true" outlineLevel="0" collapsed="false">
      <c r="C199" s="1"/>
      <c r="D199" s="1"/>
    </row>
    <row r="200" customFormat="false" ht="14.25" hidden="false" customHeight="true" outlineLevel="0" collapsed="false">
      <c r="C200" s="1"/>
      <c r="D200" s="1"/>
    </row>
    <row r="201" customFormat="false" ht="14.25" hidden="false" customHeight="true" outlineLevel="0" collapsed="false">
      <c r="C201" s="1"/>
      <c r="D201" s="1"/>
    </row>
    <row r="202" customFormat="false" ht="14.25" hidden="false" customHeight="true" outlineLevel="0" collapsed="false">
      <c r="C202" s="1"/>
      <c r="D202" s="1"/>
    </row>
    <row r="203" customFormat="false" ht="14.25" hidden="false" customHeight="true" outlineLevel="0" collapsed="false">
      <c r="C203" s="1"/>
      <c r="D203" s="1"/>
    </row>
    <row r="204" customFormat="false" ht="14.25" hidden="false" customHeight="true" outlineLevel="0" collapsed="false">
      <c r="C204" s="1"/>
      <c r="D204" s="1"/>
    </row>
    <row r="205" customFormat="false" ht="14.25" hidden="false" customHeight="true" outlineLevel="0" collapsed="false">
      <c r="C205" s="1"/>
      <c r="D205" s="1"/>
    </row>
    <row r="206" customFormat="false" ht="14.25" hidden="false" customHeight="true" outlineLevel="0" collapsed="false">
      <c r="C206" s="1"/>
      <c r="D206" s="1"/>
    </row>
    <row r="207" customFormat="false" ht="14.25" hidden="false" customHeight="true" outlineLevel="0" collapsed="false">
      <c r="C207" s="1"/>
      <c r="D207" s="1"/>
    </row>
    <row r="208" customFormat="false" ht="14.25" hidden="false" customHeight="true" outlineLevel="0" collapsed="false">
      <c r="C208" s="1"/>
      <c r="D208" s="1"/>
    </row>
    <row r="209" customFormat="false" ht="14.25" hidden="false" customHeight="true" outlineLevel="0" collapsed="false">
      <c r="C209" s="1"/>
      <c r="D209" s="1"/>
    </row>
    <row r="210" customFormat="false" ht="14.25" hidden="false" customHeight="true" outlineLevel="0" collapsed="false">
      <c r="C210" s="1"/>
      <c r="D210" s="1"/>
    </row>
    <row r="211" customFormat="false" ht="14.25" hidden="false" customHeight="true" outlineLevel="0" collapsed="false">
      <c r="C211" s="1"/>
      <c r="D211" s="1"/>
    </row>
    <row r="212" customFormat="false" ht="14.25" hidden="false" customHeight="true" outlineLevel="0" collapsed="false">
      <c r="C212" s="1"/>
      <c r="D212" s="1"/>
    </row>
    <row r="213" customFormat="false" ht="14.25" hidden="false" customHeight="true" outlineLevel="0" collapsed="false">
      <c r="C213" s="1"/>
      <c r="D213" s="1"/>
    </row>
    <row r="214" customFormat="false" ht="14.25" hidden="false" customHeight="true" outlineLevel="0" collapsed="false">
      <c r="C214" s="1"/>
      <c r="D214" s="1"/>
    </row>
    <row r="215" customFormat="false" ht="14.25" hidden="false" customHeight="true" outlineLevel="0" collapsed="false">
      <c r="C215" s="1"/>
      <c r="D215" s="1"/>
    </row>
    <row r="216" customFormat="false" ht="14.25" hidden="false" customHeight="true" outlineLevel="0" collapsed="false">
      <c r="C216" s="1"/>
      <c r="D216" s="1"/>
    </row>
    <row r="217" customFormat="false" ht="14.25" hidden="false" customHeight="true" outlineLevel="0" collapsed="false">
      <c r="C217" s="1"/>
      <c r="D217" s="1"/>
    </row>
    <row r="218" customFormat="false" ht="14.25" hidden="false" customHeight="true" outlineLevel="0" collapsed="false">
      <c r="C218" s="1"/>
      <c r="D218" s="1"/>
    </row>
    <row r="219" customFormat="false" ht="14.25" hidden="false" customHeight="true" outlineLevel="0" collapsed="false">
      <c r="C219" s="1"/>
      <c r="D219" s="1"/>
    </row>
    <row r="220" customFormat="false" ht="14.25" hidden="false" customHeight="true" outlineLevel="0" collapsed="false">
      <c r="C220" s="1"/>
      <c r="D220" s="1"/>
    </row>
    <row r="221" customFormat="false" ht="14.25" hidden="false" customHeight="true" outlineLevel="0" collapsed="false">
      <c r="C221" s="1"/>
      <c r="D221" s="1"/>
    </row>
    <row r="222" customFormat="false" ht="14.25" hidden="false" customHeight="true" outlineLevel="0" collapsed="false">
      <c r="C222" s="1"/>
      <c r="D222" s="1"/>
    </row>
    <row r="223" customFormat="false" ht="14.25" hidden="false" customHeight="true" outlineLevel="0" collapsed="false">
      <c r="C223" s="1"/>
      <c r="D223" s="1"/>
    </row>
    <row r="224" customFormat="false" ht="14.25" hidden="false" customHeight="true" outlineLevel="0" collapsed="false">
      <c r="C224" s="1"/>
      <c r="D224" s="1"/>
    </row>
    <row r="225" customFormat="false" ht="14.25" hidden="false" customHeight="true" outlineLevel="0" collapsed="false">
      <c r="C225" s="1"/>
      <c r="D225" s="1"/>
    </row>
    <row r="226" customFormat="false" ht="14.25" hidden="false" customHeight="true" outlineLevel="0" collapsed="false">
      <c r="C226" s="1"/>
      <c r="D226" s="1"/>
    </row>
    <row r="227" customFormat="false" ht="14.25" hidden="false" customHeight="true" outlineLevel="0" collapsed="false">
      <c r="C227" s="1"/>
      <c r="D227" s="1"/>
    </row>
    <row r="228" customFormat="false" ht="14.25" hidden="false" customHeight="true" outlineLevel="0" collapsed="false">
      <c r="C228" s="1"/>
      <c r="D228" s="1"/>
    </row>
    <row r="229" customFormat="false" ht="14.25" hidden="false" customHeight="true" outlineLevel="0" collapsed="false">
      <c r="C229" s="1"/>
      <c r="D229" s="1"/>
    </row>
    <row r="230" customFormat="false" ht="14.25" hidden="false" customHeight="true" outlineLevel="0" collapsed="false">
      <c r="C230" s="1"/>
      <c r="D230" s="1"/>
    </row>
    <row r="231" customFormat="false" ht="14.25" hidden="false" customHeight="true" outlineLevel="0" collapsed="false">
      <c r="C231" s="1"/>
      <c r="D231" s="1"/>
    </row>
    <row r="232" customFormat="false" ht="14.25" hidden="false" customHeight="true" outlineLevel="0" collapsed="false">
      <c r="C232" s="1"/>
      <c r="D232" s="1"/>
    </row>
    <row r="233" customFormat="false" ht="14.25" hidden="false" customHeight="true" outlineLevel="0" collapsed="false">
      <c r="C233" s="1"/>
      <c r="D233" s="1"/>
    </row>
    <row r="234" customFormat="false" ht="14.25" hidden="false" customHeight="true" outlineLevel="0" collapsed="false">
      <c r="C234" s="1"/>
      <c r="D234" s="1"/>
    </row>
    <row r="235" customFormat="false" ht="14.25" hidden="false" customHeight="true" outlineLevel="0" collapsed="false">
      <c r="C235" s="1"/>
      <c r="D235" s="1"/>
    </row>
    <row r="236" customFormat="false" ht="14.25" hidden="false" customHeight="true" outlineLevel="0" collapsed="false">
      <c r="C236" s="1"/>
      <c r="D236" s="1"/>
    </row>
    <row r="237" customFormat="false" ht="14.25" hidden="false" customHeight="true" outlineLevel="0" collapsed="false">
      <c r="C237" s="1"/>
      <c r="D237" s="1"/>
    </row>
    <row r="238" customFormat="false" ht="14.25" hidden="false" customHeight="true" outlineLevel="0" collapsed="false">
      <c r="C238" s="1"/>
      <c r="D238" s="1"/>
    </row>
    <row r="239" customFormat="false" ht="14.25" hidden="false" customHeight="true" outlineLevel="0" collapsed="false">
      <c r="C239" s="1"/>
      <c r="D239" s="1"/>
    </row>
    <row r="240" customFormat="false" ht="14.25" hidden="false" customHeight="true" outlineLevel="0" collapsed="false">
      <c r="C240" s="1"/>
      <c r="D240" s="1"/>
    </row>
    <row r="241" customFormat="false" ht="14.25" hidden="false" customHeight="true" outlineLevel="0" collapsed="false">
      <c r="C241" s="1"/>
      <c r="D241" s="1"/>
    </row>
    <row r="242" customFormat="false" ht="14.25" hidden="false" customHeight="true" outlineLevel="0" collapsed="false">
      <c r="C242" s="1"/>
      <c r="D242" s="1"/>
    </row>
    <row r="243" customFormat="false" ht="14.25" hidden="false" customHeight="true" outlineLevel="0" collapsed="false">
      <c r="C243" s="1"/>
      <c r="D243" s="1"/>
    </row>
    <row r="244" customFormat="false" ht="14.25" hidden="false" customHeight="true" outlineLevel="0" collapsed="false">
      <c r="C244" s="1"/>
      <c r="D244" s="1"/>
    </row>
    <row r="245" customFormat="false" ht="14.25" hidden="false" customHeight="true" outlineLevel="0" collapsed="false">
      <c r="C245" s="1"/>
      <c r="D245" s="1"/>
    </row>
    <row r="246" customFormat="false" ht="14.25" hidden="false" customHeight="true" outlineLevel="0" collapsed="false">
      <c r="C246" s="1"/>
      <c r="D246" s="1"/>
    </row>
    <row r="247" customFormat="false" ht="14.25" hidden="false" customHeight="true" outlineLevel="0" collapsed="false">
      <c r="C247" s="1"/>
      <c r="D247" s="1"/>
    </row>
    <row r="248" customFormat="false" ht="14.25" hidden="false" customHeight="true" outlineLevel="0" collapsed="false">
      <c r="C248" s="1"/>
      <c r="D248" s="1"/>
    </row>
    <row r="249" customFormat="false" ht="14.25" hidden="false" customHeight="true" outlineLevel="0" collapsed="false">
      <c r="C249" s="1"/>
      <c r="D249" s="1"/>
    </row>
    <row r="250" customFormat="false" ht="14.25" hidden="false" customHeight="true" outlineLevel="0" collapsed="false">
      <c r="C250" s="1"/>
      <c r="D250" s="1"/>
    </row>
    <row r="251" customFormat="false" ht="14.25" hidden="false" customHeight="true" outlineLevel="0" collapsed="false">
      <c r="C251" s="1"/>
      <c r="D251" s="1"/>
    </row>
    <row r="252" customFormat="false" ht="14.25" hidden="false" customHeight="true" outlineLevel="0" collapsed="false">
      <c r="C252" s="1"/>
      <c r="D252" s="1"/>
    </row>
    <row r="253" customFormat="false" ht="14.25" hidden="false" customHeight="true" outlineLevel="0" collapsed="false">
      <c r="C253" s="1"/>
      <c r="D253" s="1"/>
    </row>
    <row r="254" customFormat="false" ht="14.25" hidden="false" customHeight="true" outlineLevel="0" collapsed="false">
      <c r="C254" s="1"/>
      <c r="D254" s="1"/>
    </row>
    <row r="255" customFormat="false" ht="14.25" hidden="false" customHeight="true" outlineLevel="0" collapsed="false">
      <c r="C255" s="1"/>
      <c r="D255" s="1"/>
    </row>
    <row r="256" customFormat="false" ht="14.25" hidden="false" customHeight="true" outlineLevel="0" collapsed="false">
      <c r="C256" s="1"/>
      <c r="D256" s="1"/>
    </row>
    <row r="257" customFormat="false" ht="14.25" hidden="false" customHeight="true" outlineLevel="0" collapsed="false">
      <c r="C257" s="1"/>
      <c r="D257" s="1"/>
    </row>
    <row r="258" customFormat="false" ht="14.25" hidden="false" customHeight="true" outlineLevel="0" collapsed="false">
      <c r="C258" s="1"/>
      <c r="D258" s="1"/>
    </row>
    <row r="259" customFormat="false" ht="14.25" hidden="false" customHeight="true" outlineLevel="0" collapsed="false">
      <c r="C259" s="1"/>
      <c r="D259" s="1"/>
    </row>
    <row r="260" customFormat="false" ht="14.25" hidden="false" customHeight="true" outlineLevel="0" collapsed="false">
      <c r="C260" s="1"/>
      <c r="D260" s="1"/>
    </row>
    <row r="261" customFormat="false" ht="14.25" hidden="false" customHeight="true" outlineLevel="0" collapsed="false">
      <c r="C261" s="1"/>
      <c r="D261" s="1"/>
    </row>
    <row r="262" customFormat="false" ht="14.25" hidden="false" customHeight="true" outlineLevel="0" collapsed="false">
      <c r="C262" s="1"/>
      <c r="D262" s="1"/>
    </row>
    <row r="263" customFormat="false" ht="14.25" hidden="false" customHeight="true" outlineLevel="0" collapsed="false">
      <c r="C263" s="1"/>
      <c r="D263" s="1"/>
    </row>
    <row r="264" customFormat="false" ht="14.25" hidden="false" customHeight="true" outlineLevel="0" collapsed="false">
      <c r="C264" s="1"/>
      <c r="D264" s="1"/>
    </row>
    <row r="265" customFormat="false" ht="14.25" hidden="false" customHeight="true" outlineLevel="0" collapsed="false">
      <c r="C265" s="1"/>
      <c r="D265" s="1"/>
    </row>
    <row r="266" customFormat="false" ht="14.25" hidden="false" customHeight="true" outlineLevel="0" collapsed="false">
      <c r="C266" s="1"/>
      <c r="D266" s="1"/>
    </row>
    <row r="267" customFormat="false" ht="14.25" hidden="false" customHeight="true" outlineLevel="0" collapsed="false">
      <c r="C267" s="1"/>
      <c r="D267" s="1"/>
    </row>
    <row r="268" customFormat="false" ht="14.25" hidden="false" customHeight="true" outlineLevel="0" collapsed="false">
      <c r="C268" s="1"/>
      <c r="D268" s="1"/>
    </row>
    <row r="269" customFormat="false" ht="14.25" hidden="false" customHeight="true" outlineLevel="0" collapsed="false">
      <c r="C269" s="1"/>
      <c r="D269" s="1"/>
    </row>
    <row r="270" customFormat="false" ht="14.25" hidden="false" customHeight="true" outlineLevel="0" collapsed="false">
      <c r="C270" s="1"/>
      <c r="D270" s="1"/>
    </row>
    <row r="271" customFormat="false" ht="14.25" hidden="false" customHeight="true" outlineLevel="0" collapsed="false">
      <c r="C271" s="1"/>
      <c r="D271" s="1"/>
    </row>
    <row r="272" customFormat="false" ht="14.25" hidden="false" customHeight="true" outlineLevel="0" collapsed="false">
      <c r="C272" s="1"/>
      <c r="D272" s="1"/>
    </row>
    <row r="273" customFormat="false" ht="14.25" hidden="false" customHeight="true" outlineLevel="0" collapsed="false">
      <c r="C273" s="1"/>
      <c r="D273" s="1"/>
    </row>
    <row r="274" customFormat="false" ht="14.25" hidden="false" customHeight="true" outlineLevel="0" collapsed="false">
      <c r="C274" s="1"/>
      <c r="D274" s="1"/>
    </row>
    <row r="275" customFormat="false" ht="14.25" hidden="false" customHeight="true" outlineLevel="0" collapsed="false">
      <c r="C275" s="1"/>
      <c r="D275" s="1"/>
    </row>
    <row r="276" customFormat="false" ht="14.25" hidden="false" customHeight="true" outlineLevel="0" collapsed="false">
      <c r="C276" s="1"/>
      <c r="D276" s="1"/>
    </row>
    <row r="277" customFormat="false" ht="14.25" hidden="false" customHeight="true" outlineLevel="0" collapsed="false">
      <c r="C277" s="1"/>
      <c r="D277" s="1"/>
    </row>
    <row r="278" customFormat="false" ht="14.25" hidden="false" customHeight="true" outlineLevel="0" collapsed="false">
      <c r="C278" s="1"/>
      <c r="D278" s="1"/>
    </row>
    <row r="279" customFormat="false" ht="14.25" hidden="false" customHeight="true" outlineLevel="0" collapsed="false">
      <c r="C279" s="1"/>
      <c r="D279" s="1"/>
    </row>
    <row r="280" customFormat="false" ht="14.25" hidden="false" customHeight="true" outlineLevel="0" collapsed="false">
      <c r="C280" s="1"/>
      <c r="D280" s="1"/>
    </row>
    <row r="281" customFormat="false" ht="14.25" hidden="false" customHeight="true" outlineLevel="0" collapsed="false">
      <c r="C281" s="1"/>
      <c r="D281" s="1"/>
    </row>
    <row r="282" customFormat="false" ht="14.25" hidden="false" customHeight="true" outlineLevel="0" collapsed="false">
      <c r="C282" s="1"/>
      <c r="D282" s="1"/>
    </row>
    <row r="283" customFormat="false" ht="14.25" hidden="false" customHeight="true" outlineLevel="0" collapsed="false">
      <c r="C283" s="1"/>
      <c r="D283" s="1"/>
    </row>
    <row r="284" customFormat="false" ht="14.25" hidden="false" customHeight="true" outlineLevel="0" collapsed="false">
      <c r="C284" s="1"/>
      <c r="D284" s="1"/>
    </row>
    <row r="285" customFormat="false" ht="14.25" hidden="false" customHeight="true" outlineLevel="0" collapsed="false">
      <c r="C285" s="1"/>
      <c r="D285" s="1"/>
    </row>
    <row r="286" customFormat="false" ht="14.25" hidden="false" customHeight="true" outlineLevel="0" collapsed="false">
      <c r="C286" s="1"/>
      <c r="D286" s="1"/>
    </row>
    <row r="287" customFormat="false" ht="14.25" hidden="false" customHeight="true" outlineLevel="0" collapsed="false">
      <c r="C287" s="1"/>
      <c r="D287" s="1"/>
    </row>
    <row r="288" customFormat="false" ht="14.25" hidden="false" customHeight="true" outlineLevel="0" collapsed="false">
      <c r="C288" s="1"/>
      <c r="D288" s="1"/>
    </row>
    <row r="289" customFormat="false" ht="14.25" hidden="false" customHeight="true" outlineLevel="0" collapsed="false">
      <c r="C289" s="1"/>
      <c r="D289" s="1"/>
    </row>
    <row r="290" customFormat="false" ht="14.25" hidden="false" customHeight="true" outlineLevel="0" collapsed="false">
      <c r="C290" s="1"/>
      <c r="D290" s="1"/>
    </row>
    <row r="291" customFormat="false" ht="14.25" hidden="false" customHeight="true" outlineLevel="0" collapsed="false">
      <c r="C291" s="1"/>
      <c r="D291" s="1"/>
    </row>
    <row r="292" customFormat="false" ht="14.25" hidden="false" customHeight="true" outlineLevel="0" collapsed="false">
      <c r="C292" s="1"/>
      <c r="D292" s="1"/>
    </row>
    <row r="293" customFormat="false" ht="14.25" hidden="false" customHeight="true" outlineLevel="0" collapsed="false">
      <c r="C293" s="1"/>
      <c r="D293" s="1"/>
    </row>
    <row r="294" customFormat="false" ht="14.25" hidden="false" customHeight="true" outlineLevel="0" collapsed="false">
      <c r="C294" s="1"/>
      <c r="D294" s="1"/>
    </row>
    <row r="295" customFormat="false" ht="14.25" hidden="false" customHeight="true" outlineLevel="0" collapsed="false">
      <c r="C295" s="1"/>
      <c r="D295" s="1"/>
    </row>
    <row r="296" customFormat="false" ht="14.25" hidden="false" customHeight="true" outlineLevel="0" collapsed="false">
      <c r="C296" s="1"/>
      <c r="D296" s="1"/>
    </row>
    <row r="297" customFormat="false" ht="14.25" hidden="false" customHeight="true" outlineLevel="0" collapsed="false">
      <c r="C297" s="1"/>
      <c r="D297" s="1"/>
    </row>
    <row r="298" customFormat="false" ht="14.25" hidden="false" customHeight="true" outlineLevel="0" collapsed="false">
      <c r="C298" s="1"/>
      <c r="D298" s="1"/>
    </row>
    <row r="299" customFormat="false" ht="14.25" hidden="false" customHeight="true" outlineLevel="0" collapsed="false">
      <c r="C299" s="1"/>
      <c r="D299" s="1"/>
    </row>
    <row r="300" customFormat="false" ht="14.25" hidden="false" customHeight="true" outlineLevel="0" collapsed="false">
      <c r="C300" s="1"/>
      <c r="D300" s="1"/>
    </row>
    <row r="301" customFormat="false" ht="14.25" hidden="false" customHeight="true" outlineLevel="0" collapsed="false">
      <c r="C301" s="1"/>
      <c r="D301" s="1"/>
    </row>
    <row r="302" customFormat="false" ht="14.25" hidden="false" customHeight="true" outlineLevel="0" collapsed="false">
      <c r="C302" s="1"/>
      <c r="D302" s="1"/>
    </row>
    <row r="303" customFormat="false" ht="14.25" hidden="false" customHeight="true" outlineLevel="0" collapsed="false">
      <c r="C303" s="1"/>
      <c r="D303" s="1"/>
    </row>
    <row r="304" customFormat="false" ht="14.25" hidden="false" customHeight="true" outlineLevel="0" collapsed="false">
      <c r="C304" s="1"/>
      <c r="D304" s="1"/>
    </row>
    <row r="305" customFormat="false" ht="14.25" hidden="false" customHeight="true" outlineLevel="0" collapsed="false">
      <c r="C305" s="1"/>
      <c r="D305" s="1"/>
    </row>
    <row r="306" customFormat="false" ht="14.25" hidden="false" customHeight="true" outlineLevel="0" collapsed="false">
      <c r="C306" s="1"/>
      <c r="D306" s="1"/>
    </row>
    <row r="307" customFormat="false" ht="14.25" hidden="false" customHeight="true" outlineLevel="0" collapsed="false">
      <c r="C307" s="1"/>
      <c r="D307" s="1"/>
    </row>
    <row r="308" customFormat="false" ht="14.25" hidden="false" customHeight="true" outlineLevel="0" collapsed="false">
      <c r="C308" s="1"/>
      <c r="D308" s="1"/>
    </row>
    <row r="309" customFormat="false" ht="14.25" hidden="false" customHeight="true" outlineLevel="0" collapsed="false">
      <c r="C309" s="1"/>
      <c r="D309" s="1"/>
    </row>
    <row r="310" customFormat="false" ht="14.25" hidden="false" customHeight="true" outlineLevel="0" collapsed="false">
      <c r="C310" s="1"/>
      <c r="D310" s="1"/>
    </row>
    <row r="311" customFormat="false" ht="14.25" hidden="false" customHeight="true" outlineLevel="0" collapsed="false">
      <c r="C311" s="1"/>
      <c r="D311" s="1"/>
    </row>
    <row r="312" customFormat="false" ht="14.25" hidden="false" customHeight="true" outlineLevel="0" collapsed="false">
      <c r="C312" s="1"/>
      <c r="D312" s="1"/>
    </row>
    <row r="313" customFormat="false" ht="14.25" hidden="false" customHeight="true" outlineLevel="0" collapsed="false">
      <c r="C313" s="1"/>
      <c r="D313" s="1"/>
    </row>
    <row r="314" customFormat="false" ht="14.25" hidden="false" customHeight="true" outlineLevel="0" collapsed="false">
      <c r="C314" s="1"/>
      <c r="D314" s="1"/>
    </row>
    <row r="315" customFormat="false" ht="14.25" hidden="false" customHeight="true" outlineLevel="0" collapsed="false">
      <c r="C315" s="1"/>
      <c r="D315" s="1"/>
    </row>
    <row r="316" customFormat="false" ht="14.25" hidden="false" customHeight="true" outlineLevel="0" collapsed="false">
      <c r="C316" s="1"/>
      <c r="D316" s="1"/>
    </row>
    <row r="317" customFormat="false" ht="14.25" hidden="false" customHeight="true" outlineLevel="0" collapsed="false">
      <c r="C317" s="1"/>
      <c r="D317" s="1"/>
    </row>
    <row r="318" customFormat="false" ht="14.25" hidden="false" customHeight="true" outlineLevel="0" collapsed="false">
      <c r="C318" s="1"/>
      <c r="D318" s="1"/>
    </row>
    <row r="319" customFormat="false" ht="14.25" hidden="false" customHeight="true" outlineLevel="0" collapsed="false">
      <c r="C319" s="1"/>
      <c r="D319" s="1"/>
    </row>
    <row r="320" customFormat="false" ht="14.25" hidden="false" customHeight="true" outlineLevel="0" collapsed="false">
      <c r="C320" s="1"/>
      <c r="D320" s="1"/>
    </row>
    <row r="321" customFormat="false" ht="14.25" hidden="false" customHeight="true" outlineLevel="0" collapsed="false">
      <c r="C321" s="1"/>
      <c r="D321" s="1"/>
    </row>
    <row r="322" customFormat="false" ht="14.25" hidden="false" customHeight="true" outlineLevel="0" collapsed="false">
      <c r="C322" s="1"/>
      <c r="D322" s="1"/>
    </row>
    <row r="323" customFormat="false" ht="14.25" hidden="false" customHeight="true" outlineLevel="0" collapsed="false">
      <c r="C323" s="1"/>
      <c r="D323" s="1"/>
    </row>
    <row r="324" customFormat="false" ht="14.25" hidden="false" customHeight="true" outlineLevel="0" collapsed="false">
      <c r="C324" s="1"/>
      <c r="D324" s="1"/>
    </row>
    <row r="325" customFormat="false" ht="14.25" hidden="false" customHeight="true" outlineLevel="0" collapsed="false">
      <c r="C325" s="1"/>
      <c r="D325" s="1"/>
    </row>
    <row r="326" customFormat="false" ht="14.25" hidden="false" customHeight="true" outlineLevel="0" collapsed="false">
      <c r="C326" s="1"/>
      <c r="D326" s="1"/>
    </row>
    <row r="327" customFormat="false" ht="14.25" hidden="false" customHeight="true" outlineLevel="0" collapsed="false">
      <c r="C327" s="1"/>
      <c r="D327" s="1"/>
    </row>
    <row r="328" customFormat="false" ht="14.25" hidden="false" customHeight="true" outlineLevel="0" collapsed="false">
      <c r="C328" s="1"/>
      <c r="D328" s="1"/>
    </row>
    <row r="329" customFormat="false" ht="14.25" hidden="false" customHeight="true" outlineLevel="0" collapsed="false">
      <c r="C329" s="1"/>
      <c r="D329" s="1"/>
    </row>
    <row r="330" customFormat="false" ht="14.25" hidden="false" customHeight="true" outlineLevel="0" collapsed="false">
      <c r="C330" s="1"/>
      <c r="D330" s="1"/>
    </row>
    <row r="331" customFormat="false" ht="14.25" hidden="false" customHeight="true" outlineLevel="0" collapsed="false">
      <c r="C331" s="1"/>
      <c r="D331" s="1"/>
    </row>
    <row r="332" customFormat="false" ht="14.25" hidden="false" customHeight="true" outlineLevel="0" collapsed="false">
      <c r="C332" s="1"/>
      <c r="D332" s="1"/>
    </row>
    <row r="333" customFormat="false" ht="14.25" hidden="false" customHeight="true" outlineLevel="0" collapsed="false">
      <c r="C333" s="1"/>
      <c r="D333" s="1"/>
    </row>
    <row r="334" customFormat="false" ht="14.25" hidden="false" customHeight="true" outlineLevel="0" collapsed="false">
      <c r="C334" s="1"/>
      <c r="D334" s="1"/>
    </row>
    <row r="335" customFormat="false" ht="14.25" hidden="false" customHeight="true" outlineLevel="0" collapsed="false">
      <c r="C335" s="1"/>
      <c r="D335" s="1"/>
    </row>
    <row r="336" customFormat="false" ht="14.25" hidden="false" customHeight="true" outlineLevel="0" collapsed="false">
      <c r="C336" s="1"/>
      <c r="D336" s="1"/>
    </row>
    <row r="337" customFormat="false" ht="14.25" hidden="false" customHeight="true" outlineLevel="0" collapsed="false">
      <c r="C337" s="1"/>
      <c r="D337" s="1"/>
    </row>
    <row r="338" customFormat="false" ht="14.25" hidden="false" customHeight="true" outlineLevel="0" collapsed="false">
      <c r="C338" s="1"/>
      <c r="D338" s="1"/>
    </row>
    <row r="339" customFormat="false" ht="14.25" hidden="false" customHeight="true" outlineLevel="0" collapsed="false">
      <c r="C339" s="1"/>
      <c r="D339" s="1"/>
    </row>
    <row r="340" customFormat="false" ht="14.25" hidden="false" customHeight="true" outlineLevel="0" collapsed="false">
      <c r="C340" s="1"/>
      <c r="D340" s="1"/>
    </row>
    <row r="341" customFormat="false" ht="14.25" hidden="false" customHeight="true" outlineLevel="0" collapsed="false">
      <c r="C341" s="1"/>
      <c r="D341" s="1"/>
    </row>
    <row r="342" customFormat="false" ht="14.25" hidden="false" customHeight="true" outlineLevel="0" collapsed="false">
      <c r="C342" s="1"/>
      <c r="D342" s="1"/>
    </row>
    <row r="343" customFormat="false" ht="14.25" hidden="false" customHeight="true" outlineLevel="0" collapsed="false">
      <c r="C343" s="1"/>
      <c r="D343" s="1"/>
    </row>
    <row r="344" customFormat="false" ht="14.25" hidden="false" customHeight="true" outlineLevel="0" collapsed="false">
      <c r="C344" s="1"/>
      <c r="D344" s="1"/>
    </row>
    <row r="345" customFormat="false" ht="14.25" hidden="false" customHeight="true" outlineLevel="0" collapsed="false">
      <c r="C345" s="1"/>
      <c r="D345" s="1"/>
    </row>
    <row r="346" customFormat="false" ht="14.25" hidden="false" customHeight="true" outlineLevel="0" collapsed="false">
      <c r="C346" s="1"/>
      <c r="D346" s="1"/>
    </row>
    <row r="347" customFormat="false" ht="14.25" hidden="false" customHeight="true" outlineLevel="0" collapsed="false">
      <c r="C347" s="1"/>
      <c r="D347" s="1"/>
    </row>
    <row r="348" customFormat="false" ht="14.25" hidden="false" customHeight="true" outlineLevel="0" collapsed="false">
      <c r="C348" s="1"/>
      <c r="D348" s="1"/>
    </row>
    <row r="349" customFormat="false" ht="14.25" hidden="false" customHeight="true" outlineLevel="0" collapsed="false">
      <c r="C349" s="1"/>
      <c r="D349" s="1"/>
    </row>
    <row r="350" customFormat="false" ht="14.25" hidden="false" customHeight="true" outlineLevel="0" collapsed="false">
      <c r="C350" s="1"/>
      <c r="D350" s="1"/>
    </row>
    <row r="351" customFormat="false" ht="14.25" hidden="false" customHeight="true" outlineLevel="0" collapsed="false">
      <c r="C351" s="1"/>
      <c r="D351" s="1"/>
    </row>
    <row r="352" customFormat="false" ht="14.25" hidden="false" customHeight="true" outlineLevel="0" collapsed="false">
      <c r="C352" s="1"/>
      <c r="D352" s="1"/>
    </row>
    <row r="353" customFormat="false" ht="14.25" hidden="false" customHeight="true" outlineLevel="0" collapsed="false">
      <c r="C353" s="1"/>
      <c r="D353" s="1"/>
    </row>
    <row r="354" customFormat="false" ht="14.25" hidden="false" customHeight="true" outlineLevel="0" collapsed="false">
      <c r="C354" s="1"/>
      <c r="D354" s="1"/>
    </row>
    <row r="355" customFormat="false" ht="14.25" hidden="false" customHeight="true" outlineLevel="0" collapsed="false">
      <c r="C355" s="1"/>
      <c r="D355" s="1"/>
    </row>
    <row r="356" customFormat="false" ht="14.25" hidden="false" customHeight="true" outlineLevel="0" collapsed="false">
      <c r="C356" s="1"/>
      <c r="D356" s="1"/>
    </row>
    <row r="357" customFormat="false" ht="14.25" hidden="false" customHeight="true" outlineLevel="0" collapsed="false">
      <c r="C357" s="1"/>
      <c r="D357" s="1"/>
    </row>
    <row r="358" customFormat="false" ht="14.25" hidden="false" customHeight="true" outlineLevel="0" collapsed="false">
      <c r="C358" s="1"/>
      <c r="D358" s="1"/>
    </row>
    <row r="359" customFormat="false" ht="14.25" hidden="false" customHeight="true" outlineLevel="0" collapsed="false">
      <c r="C359" s="1"/>
      <c r="D359" s="1"/>
    </row>
    <row r="360" customFormat="false" ht="14.25" hidden="false" customHeight="true" outlineLevel="0" collapsed="false">
      <c r="C360" s="1"/>
      <c r="D360" s="1"/>
    </row>
    <row r="361" customFormat="false" ht="14.25" hidden="false" customHeight="true" outlineLevel="0" collapsed="false">
      <c r="C361" s="1"/>
      <c r="D361" s="1"/>
    </row>
    <row r="362" customFormat="false" ht="14.25" hidden="false" customHeight="true" outlineLevel="0" collapsed="false">
      <c r="C362" s="1"/>
      <c r="D362" s="1"/>
    </row>
    <row r="363" customFormat="false" ht="14.25" hidden="false" customHeight="true" outlineLevel="0" collapsed="false">
      <c r="C363" s="1"/>
      <c r="D363" s="1"/>
    </row>
    <row r="364" customFormat="false" ht="14.25" hidden="false" customHeight="true" outlineLevel="0" collapsed="false">
      <c r="C364" s="1"/>
      <c r="D364" s="1"/>
    </row>
    <row r="365" customFormat="false" ht="14.25" hidden="false" customHeight="true" outlineLevel="0" collapsed="false">
      <c r="C365" s="1"/>
      <c r="D365" s="1"/>
    </row>
    <row r="366" customFormat="false" ht="14.25" hidden="false" customHeight="true" outlineLevel="0" collapsed="false">
      <c r="C366" s="1"/>
      <c r="D366" s="1"/>
    </row>
    <row r="367" customFormat="false" ht="14.25" hidden="false" customHeight="true" outlineLevel="0" collapsed="false">
      <c r="C367" s="1"/>
      <c r="D367" s="1"/>
    </row>
    <row r="368" customFormat="false" ht="14.25" hidden="false" customHeight="true" outlineLevel="0" collapsed="false">
      <c r="C368" s="1"/>
      <c r="D368" s="1"/>
    </row>
    <row r="369" customFormat="false" ht="14.25" hidden="false" customHeight="true" outlineLevel="0" collapsed="false">
      <c r="C369" s="1"/>
      <c r="D369" s="1"/>
    </row>
    <row r="370" customFormat="false" ht="14.25" hidden="false" customHeight="true" outlineLevel="0" collapsed="false">
      <c r="C370" s="1"/>
      <c r="D370" s="1"/>
    </row>
    <row r="371" customFormat="false" ht="14.25" hidden="false" customHeight="true" outlineLevel="0" collapsed="false">
      <c r="C371" s="1"/>
      <c r="D371" s="1"/>
    </row>
    <row r="372" customFormat="false" ht="14.25" hidden="false" customHeight="true" outlineLevel="0" collapsed="false">
      <c r="C372" s="1"/>
      <c r="D372" s="1"/>
    </row>
    <row r="373" customFormat="false" ht="14.25" hidden="false" customHeight="true" outlineLevel="0" collapsed="false">
      <c r="C373" s="1"/>
      <c r="D373" s="1"/>
    </row>
    <row r="374" customFormat="false" ht="14.25" hidden="false" customHeight="true" outlineLevel="0" collapsed="false">
      <c r="C374" s="1"/>
      <c r="D374" s="1"/>
    </row>
    <row r="375" customFormat="false" ht="14.25" hidden="false" customHeight="true" outlineLevel="0" collapsed="false">
      <c r="C375" s="1"/>
      <c r="D375" s="1"/>
    </row>
    <row r="376" customFormat="false" ht="14.25" hidden="false" customHeight="true" outlineLevel="0" collapsed="false">
      <c r="C376" s="1"/>
      <c r="D376" s="1"/>
    </row>
    <row r="377" customFormat="false" ht="14.25" hidden="false" customHeight="true" outlineLevel="0" collapsed="false">
      <c r="C377" s="1"/>
      <c r="D377" s="1"/>
    </row>
    <row r="378" customFormat="false" ht="14.25" hidden="false" customHeight="true" outlineLevel="0" collapsed="false">
      <c r="C378" s="1"/>
      <c r="D378" s="1"/>
    </row>
    <row r="379" customFormat="false" ht="14.25" hidden="false" customHeight="true" outlineLevel="0" collapsed="false">
      <c r="C379" s="1"/>
      <c r="D379" s="1"/>
    </row>
    <row r="380" customFormat="false" ht="14.25" hidden="false" customHeight="true" outlineLevel="0" collapsed="false">
      <c r="C380" s="1"/>
      <c r="D380" s="1"/>
    </row>
    <row r="381" customFormat="false" ht="14.25" hidden="false" customHeight="true" outlineLevel="0" collapsed="false">
      <c r="C381" s="1"/>
      <c r="D381" s="1"/>
    </row>
    <row r="382" customFormat="false" ht="14.25" hidden="false" customHeight="true" outlineLevel="0" collapsed="false">
      <c r="C382" s="1"/>
      <c r="D382" s="1"/>
    </row>
    <row r="383" customFormat="false" ht="14.25" hidden="false" customHeight="true" outlineLevel="0" collapsed="false">
      <c r="C383" s="1"/>
      <c r="D383" s="1"/>
    </row>
    <row r="384" customFormat="false" ht="14.25" hidden="false" customHeight="true" outlineLevel="0" collapsed="false">
      <c r="C384" s="1"/>
      <c r="D384" s="1"/>
    </row>
    <row r="385" customFormat="false" ht="14.25" hidden="false" customHeight="true" outlineLevel="0" collapsed="false">
      <c r="C385" s="1"/>
      <c r="D385" s="1"/>
    </row>
    <row r="386" customFormat="false" ht="14.25" hidden="false" customHeight="true" outlineLevel="0" collapsed="false">
      <c r="C386" s="1"/>
      <c r="D386" s="1"/>
    </row>
    <row r="387" customFormat="false" ht="14.25" hidden="false" customHeight="true" outlineLevel="0" collapsed="false">
      <c r="C387" s="1"/>
      <c r="D387" s="1"/>
    </row>
    <row r="388" customFormat="false" ht="14.25" hidden="false" customHeight="true" outlineLevel="0" collapsed="false">
      <c r="C388" s="1"/>
      <c r="D388" s="1"/>
    </row>
    <row r="389" customFormat="false" ht="14.25" hidden="false" customHeight="true" outlineLevel="0" collapsed="false">
      <c r="C389" s="1"/>
      <c r="D389" s="1"/>
    </row>
    <row r="390" customFormat="false" ht="14.25" hidden="false" customHeight="true" outlineLevel="0" collapsed="false">
      <c r="C390" s="1"/>
      <c r="D390" s="1"/>
    </row>
    <row r="391" customFormat="false" ht="14.25" hidden="false" customHeight="true" outlineLevel="0" collapsed="false">
      <c r="C391" s="1"/>
      <c r="D391" s="1"/>
    </row>
    <row r="392" customFormat="false" ht="14.25" hidden="false" customHeight="true" outlineLevel="0" collapsed="false">
      <c r="C392" s="1"/>
      <c r="D392" s="1"/>
    </row>
    <row r="393" customFormat="false" ht="14.25" hidden="false" customHeight="true" outlineLevel="0" collapsed="false">
      <c r="C393" s="1"/>
      <c r="D393" s="1"/>
    </row>
    <row r="394" customFormat="false" ht="14.25" hidden="false" customHeight="true" outlineLevel="0" collapsed="false">
      <c r="C394" s="1"/>
      <c r="D394" s="1"/>
    </row>
    <row r="395" customFormat="false" ht="14.25" hidden="false" customHeight="true" outlineLevel="0" collapsed="false">
      <c r="C395" s="1"/>
      <c r="D395" s="1"/>
    </row>
    <row r="396" customFormat="false" ht="14.25" hidden="false" customHeight="true" outlineLevel="0" collapsed="false">
      <c r="C396" s="1"/>
      <c r="D396" s="1"/>
    </row>
    <row r="397" customFormat="false" ht="14.25" hidden="false" customHeight="true" outlineLevel="0" collapsed="false">
      <c r="C397" s="1"/>
      <c r="D397" s="1"/>
    </row>
    <row r="398" customFormat="false" ht="14.25" hidden="false" customHeight="true" outlineLevel="0" collapsed="false">
      <c r="C398" s="1"/>
      <c r="D398" s="1"/>
    </row>
    <row r="399" customFormat="false" ht="14.25" hidden="false" customHeight="true" outlineLevel="0" collapsed="false">
      <c r="C399" s="1"/>
      <c r="D399" s="1"/>
    </row>
    <row r="400" customFormat="false" ht="14.25" hidden="false" customHeight="true" outlineLevel="0" collapsed="false">
      <c r="C400" s="1"/>
      <c r="D400" s="1"/>
    </row>
    <row r="401" customFormat="false" ht="14.25" hidden="false" customHeight="true" outlineLevel="0" collapsed="false">
      <c r="C401" s="1"/>
      <c r="D401" s="1"/>
    </row>
    <row r="402" customFormat="false" ht="14.25" hidden="false" customHeight="true" outlineLevel="0" collapsed="false">
      <c r="C402" s="1"/>
      <c r="D402" s="1"/>
    </row>
    <row r="403" customFormat="false" ht="14.25" hidden="false" customHeight="true" outlineLevel="0" collapsed="false">
      <c r="C403" s="1"/>
      <c r="D403" s="1"/>
    </row>
    <row r="404" customFormat="false" ht="14.25" hidden="false" customHeight="true" outlineLevel="0" collapsed="false">
      <c r="C404" s="1"/>
      <c r="D404" s="1"/>
    </row>
    <row r="405" customFormat="false" ht="14.25" hidden="false" customHeight="true" outlineLevel="0" collapsed="false">
      <c r="C405" s="1"/>
      <c r="D405" s="1"/>
    </row>
    <row r="406" customFormat="false" ht="14.25" hidden="false" customHeight="true" outlineLevel="0" collapsed="false">
      <c r="C406" s="1"/>
      <c r="D406" s="1"/>
    </row>
    <row r="407" customFormat="false" ht="14.25" hidden="false" customHeight="true" outlineLevel="0" collapsed="false">
      <c r="C407" s="1"/>
      <c r="D407" s="1"/>
    </row>
    <row r="408" customFormat="false" ht="14.25" hidden="false" customHeight="true" outlineLevel="0" collapsed="false">
      <c r="C408" s="1"/>
      <c r="D408" s="1"/>
    </row>
    <row r="409" customFormat="false" ht="14.25" hidden="false" customHeight="true" outlineLevel="0" collapsed="false">
      <c r="C409" s="1"/>
      <c r="D409" s="1"/>
    </row>
    <row r="410" customFormat="false" ht="14.25" hidden="false" customHeight="true" outlineLevel="0" collapsed="false">
      <c r="C410" s="1"/>
      <c r="D410" s="1"/>
    </row>
    <row r="411" customFormat="false" ht="14.25" hidden="false" customHeight="true" outlineLevel="0" collapsed="false">
      <c r="C411" s="1"/>
      <c r="D411" s="1"/>
    </row>
    <row r="412" customFormat="false" ht="14.25" hidden="false" customHeight="true" outlineLevel="0" collapsed="false">
      <c r="C412" s="1"/>
      <c r="D412" s="1"/>
    </row>
    <row r="413" customFormat="false" ht="14.25" hidden="false" customHeight="true" outlineLevel="0" collapsed="false">
      <c r="C413" s="1"/>
      <c r="D413" s="1"/>
    </row>
    <row r="414" customFormat="false" ht="14.25" hidden="false" customHeight="true" outlineLevel="0" collapsed="false">
      <c r="C414" s="1"/>
      <c r="D414" s="1"/>
    </row>
    <row r="415" customFormat="false" ht="14.25" hidden="false" customHeight="true" outlineLevel="0" collapsed="false">
      <c r="C415" s="1"/>
      <c r="D415" s="1"/>
    </row>
    <row r="416" customFormat="false" ht="14.25" hidden="false" customHeight="true" outlineLevel="0" collapsed="false">
      <c r="C416" s="1"/>
      <c r="D416" s="1"/>
    </row>
    <row r="417" customFormat="false" ht="14.25" hidden="false" customHeight="true" outlineLevel="0" collapsed="false">
      <c r="C417" s="1"/>
      <c r="D417" s="1"/>
    </row>
    <row r="418" customFormat="false" ht="14.25" hidden="false" customHeight="true" outlineLevel="0" collapsed="false">
      <c r="C418" s="1"/>
      <c r="D418" s="1"/>
    </row>
    <row r="419" customFormat="false" ht="14.25" hidden="false" customHeight="true" outlineLevel="0" collapsed="false">
      <c r="C419" s="1"/>
      <c r="D419" s="1"/>
    </row>
    <row r="420" customFormat="false" ht="14.25" hidden="false" customHeight="true" outlineLevel="0" collapsed="false">
      <c r="C420" s="1"/>
      <c r="D420" s="1"/>
    </row>
    <row r="421" customFormat="false" ht="14.25" hidden="false" customHeight="true" outlineLevel="0" collapsed="false">
      <c r="C421" s="1"/>
      <c r="D421" s="1"/>
    </row>
    <row r="422" customFormat="false" ht="14.25" hidden="false" customHeight="true" outlineLevel="0" collapsed="false">
      <c r="C422" s="1"/>
      <c r="D422" s="1"/>
    </row>
    <row r="423" customFormat="false" ht="14.25" hidden="false" customHeight="true" outlineLevel="0" collapsed="false">
      <c r="C423" s="1"/>
      <c r="D423" s="1"/>
    </row>
    <row r="424" customFormat="false" ht="14.25" hidden="false" customHeight="true" outlineLevel="0" collapsed="false">
      <c r="C424" s="1"/>
      <c r="D424" s="1"/>
    </row>
    <row r="425" customFormat="false" ht="14.25" hidden="false" customHeight="true" outlineLevel="0" collapsed="false">
      <c r="C425" s="1"/>
      <c r="D425" s="1"/>
    </row>
    <row r="426" customFormat="false" ht="14.25" hidden="false" customHeight="true" outlineLevel="0" collapsed="false">
      <c r="C426" s="1"/>
      <c r="D426" s="1"/>
    </row>
    <row r="427" customFormat="false" ht="14.25" hidden="false" customHeight="true" outlineLevel="0" collapsed="false">
      <c r="C427" s="1"/>
      <c r="D427" s="1"/>
    </row>
    <row r="428" customFormat="false" ht="14.25" hidden="false" customHeight="true" outlineLevel="0" collapsed="false">
      <c r="C428" s="1"/>
      <c r="D428" s="1"/>
    </row>
    <row r="429" customFormat="false" ht="14.25" hidden="false" customHeight="true" outlineLevel="0" collapsed="false">
      <c r="C429" s="1"/>
      <c r="D429" s="1"/>
    </row>
    <row r="430" customFormat="false" ht="14.25" hidden="false" customHeight="true" outlineLevel="0" collapsed="false">
      <c r="C430" s="1"/>
      <c r="D430" s="1"/>
    </row>
    <row r="431" customFormat="false" ht="14.25" hidden="false" customHeight="true" outlineLevel="0" collapsed="false">
      <c r="C431" s="1"/>
      <c r="D431" s="1"/>
    </row>
    <row r="432" customFormat="false" ht="14.25" hidden="false" customHeight="true" outlineLevel="0" collapsed="false">
      <c r="C432" s="1"/>
      <c r="D432" s="1"/>
    </row>
    <row r="433" customFormat="false" ht="14.25" hidden="false" customHeight="true" outlineLevel="0" collapsed="false">
      <c r="C433" s="1"/>
      <c r="D433" s="1"/>
    </row>
    <row r="434" customFormat="false" ht="14.25" hidden="false" customHeight="true" outlineLevel="0" collapsed="false">
      <c r="C434" s="1"/>
      <c r="D434" s="1"/>
    </row>
    <row r="435" customFormat="false" ht="14.25" hidden="false" customHeight="true" outlineLevel="0" collapsed="false">
      <c r="C435" s="1"/>
      <c r="D435" s="1"/>
    </row>
    <row r="436" customFormat="false" ht="14.25" hidden="false" customHeight="true" outlineLevel="0" collapsed="false">
      <c r="C436" s="1"/>
      <c r="D436" s="1"/>
    </row>
    <row r="437" customFormat="false" ht="14.25" hidden="false" customHeight="true" outlineLevel="0" collapsed="false">
      <c r="C437" s="1"/>
      <c r="D437" s="1"/>
    </row>
    <row r="438" customFormat="false" ht="14.25" hidden="false" customHeight="true" outlineLevel="0" collapsed="false">
      <c r="C438" s="1"/>
      <c r="D438" s="1"/>
    </row>
    <row r="439" customFormat="false" ht="14.25" hidden="false" customHeight="true" outlineLevel="0" collapsed="false">
      <c r="C439" s="1"/>
      <c r="D439" s="1"/>
    </row>
    <row r="440" customFormat="false" ht="14.25" hidden="false" customHeight="true" outlineLevel="0" collapsed="false">
      <c r="C440" s="1"/>
      <c r="D440" s="1"/>
    </row>
    <row r="441" customFormat="false" ht="14.25" hidden="false" customHeight="true" outlineLevel="0" collapsed="false">
      <c r="C441" s="1"/>
      <c r="D441" s="1"/>
    </row>
    <row r="442" customFormat="false" ht="14.25" hidden="false" customHeight="true" outlineLevel="0" collapsed="false">
      <c r="C442" s="1"/>
      <c r="D442" s="1"/>
    </row>
    <row r="443" customFormat="false" ht="14.25" hidden="false" customHeight="true" outlineLevel="0" collapsed="false">
      <c r="C443" s="1"/>
      <c r="D443" s="1"/>
    </row>
    <row r="444" customFormat="false" ht="14.25" hidden="false" customHeight="true" outlineLevel="0" collapsed="false">
      <c r="C444" s="1"/>
      <c r="D444" s="1"/>
    </row>
    <row r="445" customFormat="false" ht="14.25" hidden="false" customHeight="true" outlineLevel="0" collapsed="false">
      <c r="C445" s="1"/>
      <c r="D445" s="1"/>
    </row>
    <row r="446" customFormat="false" ht="14.25" hidden="false" customHeight="true" outlineLevel="0" collapsed="false">
      <c r="C446" s="1"/>
      <c r="D446" s="1"/>
    </row>
    <row r="447" customFormat="false" ht="14.25" hidden="false" customHeight="true" outlineLevel="0" collapsed="false">
      <c r="C447" s="1"/>
      <c r="D447" s="1"/>
    </row>
    <row r="448" customFormat="false" ht="14.25" hidden="false" customHeight="true" outlineLevel="0" collapsed="false">
      <c r="C448" s="1"/>
      <c r="D448" s="1"/>
    </row>
    <row r="449" customFormat="false" ht="14.25" hidden="false" customHeight="true" outlineLevel="0" collapsed="false">
      <c r="C449" s="1"/>
      <c r="D449" s="1"/>
    </row>
    <row r="450" customFormat="false" ht="14.25" hidden="false" customHeight="true" outlineLevel="0" collapsed="false">
      <c r="C450" s="1"/>
      <c r="D450" s="1"/>
    </row>
    <row r="451" customFormat="false" ht="14.25" hidden="false" customHeight="true" outlineLevel="0" collapsed="false">
      <c r="C451" s="1"/>
      <c r="D451" s="1"/>
    </row>
    <row r="452" customFormat="false" ht="14.25" hidden="false" customHeight="true" outlineLevel="0" collapsed="false">
      <c r="C452" s="1"/>
      <c r="D452" s="1"/>
    </row>
    <row r="453" customFormat="false" ht="14.25" hidden="false" customHeight="true" outlineLevel="0" collapsed="false">
      <c r="C453" s="1"/>
      <c r="D453" s="1"/>
    </row>
    <row r="454" customFormat="false" ht="14.25" hidden="false" customHeight="true" outlineLevel="0" collapsed="false">
      <c r="C454" s="1"/>
      <c r="D454" s="1"/>
    </row>
    <row r="455" customFormat="false" ht="14.25" hidden="false" customHeight="true" outlineLevel="0" collapsed="false">
      <c r="C455" s="1"/>
      <c r="D455" s="1"/>
    </row>
    <row r="456" customFormat="false" ht="14.25" hidden="false" customHeight="true" outlineLevel="0" collapsed="false">
      <c r="C456" s="1"/>
      <c r="D456" s="1"/>
    </row>
    <row r="457" customFormat="false" ht="14.25" hidden="false" customHeight="true" outlineLevel="0" collapsed="false">
      <c r="C457" s="1"/>
      <c r="D457" s="1"/>
    </row>
    <row r="458" customFormat="false" ht="14.25" hidden="false" customHeight="true" outlineLevel="0" collapsed="false">
      <c r="C458" s="1"/>
      <c r="D458" s="1"/>
    </row>
    <row r="459" customFormat="false" ht="14.25" hidden="false" customHeight="true" outlineLevel="0" collapsed="false">
      <c r="C459" s="1"/>
      <c r="D459" s="1"/>
    </row>
    <row r="460" customFormat="false" ht="14.25" hidden="false" customHeight="true" outlineLevel="0" collapsed="false">
      <c r="C460" s="1"/>
      <c r="D460" s="1"/>
    </row>
    <row r="461" customFormat="false" ht="14.25" hidden="false" customHeight="true" outlineLevel="0" collapsed="false">
      <c r="C461" s="1"/>
      <c r="D461" s="1"/>
    </row>
    <row r="462" customFormat="false" ht="14.25" hidden="false" customHeight="true" outlineLevel="0" collapsed="false">
      <c r="C462" s="1"/>
      <c r="D462" s="1"/>
    </row>
    <row r="463" customFormat="false" ht="14.25" hidden="false" customHeight="true" outlineLevel="0" collapsed="false">
      <c r="C463" s="1"/>
      <c r="D463" s="1"/>
    </row>
    <row r="464" customFormat="false" ht="14.25" hidden="false" customHeight="true" outlineLevel="0" collapsed="false">
      <c r="C464" s="1"/>
      <c r="D464" s="1"/>
    </row>
    <row r="465" customFormat="false" ht="14.25" hidden="false" customHeight="true" outlineLevel="0" collapsed="false">
      <c r="C465" s="1"/>
      <c r="D465" s="1"/>
    </row>
    <row r="466" customFormat="false" ht="14.25" hidden="false" customHeight="true" outlineLevel="0" collapsed="false">
      <c r="C466" s="1"/>
      <c r="D466" s="1"/>
    </row>
    <row r="467" customFormat="false" ht="14.25" hidden="false" customHeight="true" outlineLevel="0" collapsed="false">
      <c r="C467" s="1"/>
      <c r="D467" s="1"/>
    </row>
    <row r="468" customFormat="false" ht="14.25" hidden="false" customHeight="true" outlineLevel="0" collapsed="false">
      <c r="C468" s="1"/>
      <c r="D468" s="1"/>
    </row>
    <row r="469" customFormat="false" ht="14.25" hidden="false" customHeight="true" outlineLevel="0" collapsed="false">
      <c r="C469" s="1"/>
      <c r="D469" s="1"/>
    </row>
    <row r="470" customFormat="false" ht="14.25" hidden="false" customHeight="true" outlineLevel="0" collapsed="false">
      <c r="C470" s="1"/>
      <c r="D470" s="1"/>
    </row>
    <row r="471" customFormat="false" ht="14.25" hidden="false" customHeight="true" outlineLevel="0" collapsed="false">
      <c r="C471" s="1"/>
      <c r="D471" s="1"/>
    </row>
    <row r="472" customFormat="false" ht="14.25" hidden="false" customHeight="true" outlineLevel="0" collapsed="false">
      <c r="C472" s="1"/>
      <c r="D472" s="1"/>
    </row>
    <row r="473" customFormat="false" ht="14.25" hidden="false" customHeight="true" outlineLevel="0" collapsed="false">
      <c r="C473" s="1"/>
      <c r="D473" s="1"/>
    </row>
    <row r="474" customFormat="false" ht="14.25" hidden="false" customHeight="true" outlineLevel="0" collapsed="false">
      <c r="C474" s="1"/>
      <c r="D474" s="1"/>
    </row>
    <row r="475" customFormat="false" ht="14.25" hidden="false" customHeight="true" outlineLevel="0" collapsed="false">
      <c r="C475" s="1"/>
      <c r="D475" s="1"/>
    </row>
    <row r="476" customFormat="false" ht="14.25" hidden="false" customHeight="true" outlineLevel="0" collapsed="false">
      <c r="C476" s="1"/>
      <c r="D476" s="1"/>
    </row>
    <row r="477" customFormat="false" ht="14.25" hidden="false" customHeight="true" outlineLevel="0" collapsed="false">
      <c r="C477" s="1"/>
      <c r="D477" s="1"/>
    </row>
    <row r="478" customFormat="false" ht="14.25" hidden="false" customHeight="true" outlineLevel="0" collapsed="false">
      <c r="C478" s="1"/>
      <c r="D478" s="1"/>
    </row>
    <row r="479" customFormat="false" ht="14.25" hidden="false" customHeight="true" outlineLevel="0" collapsed="false">
      <c r="C479" s="1"/>
      <c r="D479" s="1"/>
    </row>
    <row r="480" customFormat="false" ht="14.25" hidden="false" customHeight="true" outlineLevel="0" collapsed="false">
      <c r="C480" s="1"/>
      <c r="D480" s="1"/>
    </row>
    <row r="481" customFormat="false" ht="14.25" hidden="false" customHeight="true" outlineLevel="0" collapsed="false">
      <c r="C481" s="1"/>
      <c r="D481" s="1"/>
    </row>
    <row r="482" customFormat="false" ht="14.25" hidden="false" customHeight="true" outlineLevel="0" collapsed="false">
      <c r="C482" s="1"/>
      <c r="D482" s="1"/>
    </row>
    <row r="483" customFormat="false" ht="14.25" hidden="false" customHeight="true" outlineLevel="0" collapsed="false">
      <c r="C483" s="1"/>
      <c r="D483" s="1"/>
    </row>
    <row r="484" customFormat="false" ht="14.25" hidden="false" customHeight="true" outlineLevel="0" collapsed="false">
      <c r="C484" s="1"/>
      <c r="D484" s="1"/>
    </row>
    <row r="485" customFormat="false" ht="14.25" hidden="false" customHeight="true" outlineLevel="0" collapsed="false">
      <c r="C485" s="1"/>
      <c r="D485" s="1"/>
    </row>
    <row r="486" customFormat="false" ht="14.25" hidden="false" customHeight="true" outlineLevel="0" collapsed="false">
      <c r="C486" s="1"/>
      <c r="D486" s="1"/>
    </row>
    <row r="487" customFormat="false" ht="14.25" hidden="false" customHeight="true" outlineLevel="0" collapsed="false">
      <c r="C487" s="1"/>
      <c r="D487" s="1"/>
    </row>
    <row r="488" customFormat="false" ht="14.25" hidden="false" customHeight="true" outlineLevel="0" collapsed="false">
      <c r="C488" s="1"/>
      <c r="D488" s="1"/>
    </row>
    <row r="489" customFormat="false" ht="14.25" hidden="false" customHeight="true" outlineLevel="0" collapsed="false">
      <c r="C489" s="1"/>
      <c r="D489" s="1"/>
    </row>
    <row r="490" customFormat="false" ht="14.25" hidden="false" customHeight="true" outlineLevel="0" collapsed="false">
      <c r="C490" s="1"/>
      <c r="D490" s="1"/>
    </row>
    <row r="491" customFormat="false" ht="14.25" hidden="false" customHeight="true" outlineLevel="0" collapsed="false">
      <c r="C491" s="1"/>
      <c r="D491" s="1"/>
    </row>
    <row r="492" customFormat="false" ht="14.25" hidden="false" customHeight="true" outlineLevel="0" collapsed="false">
      <c r="C492" s="1"/>
      <c r="D492" s="1"/>
    </row>
    <row r="493" customFormat="false" ht="14.25" hidden="false" customHeight="true" outlineLevel="0" collapsed="false">
      <c r="C493" s="1"/>
      <c r="D493" s="1"/>
    </row>
    <row r="494" customFormat="false" ht="14.25" hidden="false" customHeight="true" outlineLevel="0" collapsed="false">
      <c r="C494" s="1"/>
      <c r="D494" s="1"/>
    </row>
    <row r="495" customFormat="false" ht="14.25" hidden="false" customHeight="true" outlineLevel="0" collapsed="false">
      <c r="C495" s="1"/>
      <c r="D495" s="1"/>
    </row>
    <row r="496" customFormat="false" ht="14.25" hidden="false" customHeight="true" outlineLevel="0" collapsed="false">
      <c r="C496" s="1"/>
      <c r="D496" s="1"/>
    </row>
    <row r="497" customFormat="false" ht="14.25" hidden="false" customHeight="true" outlineLevel="0" collapsed="false">
      <c r="C497" s="1"/>
      <c r="D497" s="1"/>
    </row>
    <row r="498" customFormat="false" ht="14.25" hidden="false" customHeight="true" outlineLevel="0" collapsed="false">
      <c r="C498" s="1"/>
      <c r="D498" s="1"/>
    </row>
    <row r="499" customFormat="false" ht="14.25" hidden="false" customHeight="true" outlineLevel="0" collapsed="false">
      <c r="C499" s="1"/>
      <c r="D499" s="1"/>
    </row>
    <row r="500" customFormat="false" ht="14.25" hidden="false" customHeight="true" outlineLevel="0" collapsed="false">
      <c r="C500" s="1"/>
      <c r="D500" s="1"/>
    </row>
    <row r="501" customFormat="false" ht="14.25" hidden="false" customHeight="true" outlineLevel="0" collapsed="false">
      <c r="C501" s="1"/>
      <c r="D501" s="1"/>
    </row>
    <row r="502" customFormat="false" ht="14.25" hidden="false" customHeight="true" outlineLevel="0" collapsed="false">
      <c r="C502" s="1"/>
      <c r="D502" s="1"/>
    </row>
    <row r="503" customFormat="false" ht="14.25" hidden="false" customHeight="true" outlineLevel="0" collapsed="false">
      <c r="C503" s="1"/>
      <c r="D503" s="1"/>
    </row>
    <row r="504" customFormat="false" ht="14.25" hidden="false" customHeight="true" outlineLevel="0" collapsed="false">
      <c r="C504" s="1"/>
      <c r="D504" s="1"/>
    </row>
    <row r="505" customFormat="false" ht="14.25" hidden="false" customHeight="true" outlineLevel="0" collapsed="false">
      <c r="C505" s="1"/>
      <c r="D505" s="1"/>
    </row>
    <row r="506" customFormat="false" ht="14.25" hidden="false" customHeight="true" outlineLevel="0" collapsed="false">
      <c r="C506" s="1"/>
      <c r="D506" s="1"/>
    </row>
    <row r="507" customFormat="false" ht="14.25" hidden="false" customHeight="true" outlineLevel="0" collapsed="false">
      <c r="C507" s="1"/>
      <c r="D507" s="1"/>
    </row>
    <row r="508" customFormat="false" ht="14.25" hidden="false" customHeight="true" outlineLevel="0" collapsed="false">
      <c r="C508" s="1"/>
      <c r="D508" s="1"/>
    </row>
    <row r="509" customFormat="false" ht="14.25" hidden="false" customHeight="true" outlineLevel="0" collapsed="false">
      <c r="C509" s="1"/>
      <c r="D509" s="1"/>
    </row>
    <row r="510" customFormat="false" ht="14.25" hidden="false" customHeight="true" outlineLevel="0" collapsed="false">
      <c r="C510" s="1"/>
      <c r="D510" s="1"/>
    </row>
    <row r="511" customFormat="false" ht="14.25" hidden="false" customHeight="true" outlineLevel="0" collapsed="false">
      <c r="C511" s="1"/>
      <c r="D511" s="1"/>
    </row>
    <row r="512" customFormat="false" ht="14.25" hidden="false" customHeight="true" outlineLevel="0" collapsed="false">
      <c r="C512" s="1"/>
      <c r="D512" s="1"/>
    </row>
    <row r="513" customFormat="false" ht="14.25" hidden="false" customHeight="true" outlineLevel="0" collapsed="false">
      <c r="C513" s="1"/>
      <c r="D513" s="1"/>
    </row>
    <row r="514" customFormat="false" ht="14.25" hidden="false" customHeight="true" outlineLevel="0" collapsed="false">
      <c r="C514" s="1"/>
      <c r="D514" s="1"/>
    </row>
    <row r="515" customFormat="false" ht="14.25" hidden="false" customHeight="true" outlineLevel="0" collapsed="false">
      <c r="C515" s="1"/>
      <c r="D515" s="1"/>
    </row>
    <row r="516" customFormat="false" ht="14.25" hidden="false" customHeight="true" outlineLevel="0" collapsed="false">
      <c r="C516" s="1"/>
      <c r="D516" s="1"/>
    </row>
    <row r="517" customFormat="false" ht="14.25" hidden="false" customHeight="true" outlineLevel="0" collapsed="false">
      <c r="C517" s="1"/>
      <c r="D517" s="1"/>
    </row>
    <row r="518" customFormat="false" ht="14.25" hidden="false" customHeight="true" outlineLevel="0" collapsed="false">
      <c r="C518" s="1"/>
      <c r="D518" s="1"/>
    </row>
    <row r="519" customFormat="false" ht="14.25" hidden="false" customHeight="true" outlineLevel="0" collapsed="false">
      <c r="C519" s="1"/>
      <c r="D519" s="1"/>
    </row>
    <row r="520" customFormat="false" ht="14.25" hidden="false" customHeight="true" outlineLevel="0" collapsed="false">
      <c r="C520" s="1"/>
      <c r="D520" s="1"/>
    </row>
    <row r="521" customFormat="false" ht="14.25" hidden="false" customHeight="true" outlineLevel="0" collapsed="false">
      <c r="C521" s="1"/>
      <c r="D521" s="1"/>
    </row>
    <row r="522" customFormat="false" ht="14.25" hidden="false" customHeight="true" outlineLevel="0" collapsed="false">
      <c r="C522" s="1"/>
      <c r="D522" s="1"/>
    </row>
    <row r="523" customFormat="false" ht="14.25" hidden="false" customHeight="true" outlineLevel="0" collapsed="false">
      <c r="C523" s="1"/>
      <c r="D523" s="1"/>
    </row>
    <row r="524" customFormat="false" ht="14.25" hidden="false" customHeight="true" outlineLevel="0" collapsed="false">
      <c r="C524" s="1"/>
      <c r="D524" s="1"/>
    </row>
    <row r="525" customFormat="false" ht="14.25" hidden="false" customHeight="true" outlineLevel="0" collapsed="false">
      <c r="C525" s="1"/>
      <c r="D525" s="1"/>
    </row>
    <row r="526" customFormat="false" ht="14.25" hidden="false" customHeight="true" outlineLevel="0" collapsed="false">
      <c r="C526" s="1"/>
      <c r="D526" s="1"/>
    </row>
    <row r="527" customFormat="false" ht="14.25" hidden="false" customHeight="true" outlineLevel="0" collapsed="false">
      <c r="C527" s="1"/>
      <c r="D527" s="1"/>
    </row>
    <row r="528" customFormat="false" ht="14.25" hidden="false" customHeight="true" outlineLevel="0" collapsed="false">
      <c r="C528" s="1"/>
      <c r="D528" s="1"/>
    </row>
    <row r="529" customFormat="false" ht="14.25" hidden="false" customHeight="true" outlineLevel="0" collapsed="false">
      <c r="C529" s="1"/>
      <c r="D529" s="1"/>
    </row>
    <row r="530" customFormat="false" ht="14.25" hidden="false" customHeight="true" outlineLevel="0" collapsed="false">
      <c r="C530" s="1"/>
      <c r="D530" s="1"/>
    </row>
    <row r="531" customFormat="false" ht="14.25" hidden="false" customHeight="true" outlineLevel="0" collapsed="false">
      <c r="C531" s="1"/>
      <c r="D531" s="1"/>
    </row>
    <row r="532" customFormat="false" ht="14.25" hidden="false" customHeight="true" outlineLevel="0" collapsed="false">
      <c r="C532" s="1"/>
      <c r="D532" s="1"/>
    </row>
    <row r="533" customFormat="false" ht="14.25" hidden="false" customHeight="true" outlineLevel="0" collapsed="false">
      <c r="C533" s="1"/>
      <c r="D533" s="1"/>
    </row>
    <row r="534" customFormat="false" ht="14.25" hidden="false" customHeight="true" outlineLevel="0" collapsed="false">
      <c r="C534" s="1"/>
      <c r="D534" s="1"/>
    </row>
    <row r="535" customFormat="false" ht="14.25" hidden="false" customHeight="true" outlineLevel="0" collapsed="false">
      <c r="C535" s="1"/>
      <c r="D535" s="1"/>
    </row>
    <row r="536" customFormat="false" ht="14.25" hidden="false" customHeight="true" outlineLevel="0" collapsed="false">
      <c r="C536" s="1"/>
      <c r="D536" s="1"/>
    </row>
    <row r="537" customFormat="false" ht="14.25" hidden="false" customHeight="true" outlineLevel="0" collapsed="false">
      <c r="C537" s="1"/>
      <c r="D537" s="1"/>
    </row>
    <row r="538" customFormat="false" ht="14.25" hidden="false" customHeight="true" outlineLevel="0" collapsed="false">
      <c r="C538" s="1"/>
      <c r="D538" s="1"/>
    </row>
    <row r="539" customFormat="false" ht="14.25" hidden="false" customHeight="true" outlineLevel="0" collapsed="false">
      <c r="C539" s="1"/>
      <c r="D539" s="1"/>
    </row>
    <row r="540" customFormat="false" ht="14.25" hidden="false" customHeight="true" outlineLevel="0" collapsed="false">
      <c r="C540" s="1"/>
      <c r="D540" s="1"/>
    </row>
    <row r="541" customFormat="false" ht="14.25" hidden="false" customHeight="true" outlineLevel="0" collapsed="false">
      <c r="C541" s="1"/>
      <c r="D541" s="1"/>
    </row>
    <row r="542" customFormat="false" ht="14.25" hidden="false" customHeight="true" outlineLevel="0" collapsed="false">
      <c r="C542" s="1"/>
      <c r="D542" s="1"/>
    </row>
    <row r="543" customFormat="false" ht="14.25" hidden="false" customHeight="true" outlineLevel="0" collapsed="false">
      <c r="C543" s="1"/>
      <c r="D543" s="1"/>
    </row>
    <row r="544" customFormat="false" ht="14.25" hidden="false" customHeight="true" outlineLevel="0" collapsed="false">
      <c r="C544" s="1"/>
      <c r="D544" s="1"/>
    </row>
    <row r="545" customFormat="false" ht="14.25" hidden="false" customHeight="true" outlineLevel="0" collapsed="false">
      <c r="C545" s="1"/>
      <c r="D545" s="1"/>
    </row>
    <row r="546" customFormat="false" ht="14.25" hidden="false" customHeight="true" outlineLevel="0" collapsed="false">
      <c r="C546" s="1"/>
      <c r="D546" s="1"/>
    </row>
    <row r="547" customFormat="false" ht="14.25" hidden="false" customHeight="true" outlineLevel="0" collapsed="false">
      <c r="C547" s="1"/>
      <c r="D547" s="1"/>
    </row>
    <row r="548" customFormat="false" ht="14.25" hidden="false" customHeight="true" outlineLevel="0" collapsed="false">
      <c r="C548" s="1"/>
      <c r="D548" s="1"/>
    </row>
    <row r="549" customFormat="false" ht="14.25" hidden="false" customHeight="true" outlineLevel="0" collapsed="false">
      <c r="C549" s="1"/>
      <c r="D549" s="1"/>
    </row>
    <row r="550" customFormat="false" ht="14.25" hidden="false" customHeight="true" outlineLevel="0" collapsed="false">
      <c r="C550" s="1"/>
      <c r="D550" s="1"/>
    </row>
    <row r="551" customFormat="false" ht="14.25" hidden="false" customHeight="true" outlineLevel="0" collapsed="false">
      <c r="C551" s="1"/>
      <c r="D551" s="1"/>
    </row>
    <row r="552" customFormat="false" ht="14.25" hidden="false" customHeight="true" outlineLevel="0" collapsed="false">
      <c r="C552" s="1"/>
      <c r="D552" s="1"/>
    </row>
    <row r="553" customFormat="false" ht="14.25" hidden="false" customHeight="true" outlineLevel="0" collapsed="false">
      <c r="C553" s="1"/>
      <c r="D553" s="1"/>
    </row>
    <row r="554" customFormat="false" ht="14.25" hidden="false" customHeight="true" outlineLevel="0" collapsed="false">
      <c r="C554" s="1"/>
      <c r="D554" s="1"/>
    </row>
    <row r="555" customFormat="false" ht="14.25" hidden="false" customHeight="true" outlineLevel="0" collapsed="false">
      <c r="C555" s="1"/>
      <c r="D555" s="1"/>
    </row>
    <row r="556" customFormat="false" ht="14.25" hidden="false" customHeight="true" outlineLevel="0" collapsed="false">
      <c r="C556" s="1"/>
      <c r="D556" s="1"/>
    </row>
    <row r="557" customFormat="false" ht="14.25" hidden="false" customHeight="true" outlineLevel="0" collapsed="false">
      <c r="C557" s="1"/>
      <c r="D557" s="1"/>
    </row>
    <row r="558" customFormat="false" ht="14.25" hidden="false" customHeight="true" outlineLevel="0" collapsed="false">
      <c r="C558" s="1"/>
      <c r="D558" s="1"/>
    </row>
    <row r="559" customFormat="false" ht="14.25" hidden="false" customHeight="true" outlineLevel="0" collapsed="false">
      <c r="C559" s="1"/>
      <c r="D559" s="1"/>
    </row>
    <row r="560" customFormat="false" ht="14.25" hidden="false" customHeight="true" outlineLevel="0" collapsed="false">
      <c r="C560" s="1"/>
      <c r="D560" s="1"/>
    </row>
    <row r="561" customFormat="false" ht="14.25" hidden="false" customHeight="true" outlineLevel="0" collapsed="false">
      <c r="C561" s="1"/>
      <c r="D561" s="1"/>
    </row>
    <row r="562" customFormat="false" ht="14.25" hidden="false" customHeight="true" outlineLevel="0" collapsed="false">
      <c r="C562" s="1"/>
      <c r="D562" s="1"/>
    </row>
    <row r="563" customFormat="false" ht="14.25" hidden="false" customHeight="true" outlineLevel="0" collapsed="false">
      <c r="C563" s="1"/>
      <c r="D563" s="1"/>
    </row>
    <row r="564" customFormat="false" ht="14.25" hidden="false" customHeight="true" outlineLevel="0" collapsed="false">
      <c r="C564" s="1"/>
      <c r="D564" s="1"/>
    </row>
    <row r="565" customFormat="false" ht="14.25" hidden="false" customHeight="true" outlineLevel="0" collapsed="false">
      <c r="C565" s="1"/>
      <c r="D565" s="1"/>
    </row>
    <row r="566" customFormat="false" ht="14.25" hidden="false" customHeight="true" outlineLevel="0" collapsed="false">
      <c r="C566" s="1"/>
      <c r="D566" s="1"/>
    </row>
    <row r="567" customFormat="false" ht="14.25" hidden="false" customHeight="true" outlineLevel="0" collapsed="false">
      <c r="C567" s="1"/>
      <c r="D567" s="1"/>
    </row>
    <row r="568" customFormat="false" ht="14.25" hidden="false" customHeight="true" outlineLevel="0" collapsed="false">
      <c r="C568" s="1"/>
      <c r="D568" s="1"/>
    </row>
    <row r="569" customFormat="false" ht="14.25" hidden="false" customHeight="true" outlineLevel="0" collapsed="false">
      <c r="C569" s="1"/>
      <c r="D569" s="1"/>
    </row>
    <row r="570" customFormat="false" ht="14.25" hidden="false" customHeight="true" outlineLevel="0" collapsed="false">
      <c r="C570" s="1"/>
      <c r="D570" s="1"/>
    </row>
    <row r="571" customFormat="false" ht="14.25" hidden="false" customHeight="true" outlineLevel="0" collapsed="false">
      <c r="C571" s="1"/>
      <c r="D571" s="1"/>
    </row>
    <row r="572" customFormat="false" ht="14.25" hidden="false" customHeight="true" outlineLevel="0" collapsed="false">
      <c r="C572" s="1"/>
      <c r="D572" s="1"/>
    </row>
    <row r="573" customFormat="false" ht="14.25" hidden="false" customHeight="true" outlineLevel="0" collapsed="false">
      <c r="C573" s="1"/>
      <c r="D573" s="1"/>
    </row>
    <row r="574" customFormat="false" ht="14.25" hidden="false" customHeight="true" outlineLevel="0" collapsed="false">
      <c r="C574" s="1"/>
      <c r="D574" s="1"/>
    </row>
    <row r="575" customFormat="false" ht="14.25" hidden="false" customHeight="true" outlineLevel="0" collapsed="false">
      <c r="C575" s="1"/>
      <c r="D575" s="1"/>
    </row>
    <row r="576" customFormat="false" ht="14.25" hidden="false" customHeight="true" outlineLevel="0" collapsed="false">
      <c r="C576" s="1"/>
      <c r="D576" s="1"/>
    </row>
    <row r="577" customFormat="false" ht="14.25" hidden="false" customHeight="true" outlineLevel="0" collapsed="false">
      <c r="C577" s="1"/>
      <c r="D577" s="1"/>
    </row>
    <row r="578" customFormat="false" ht="14.25" hidden="false" customHeight="true" outlineLevel="0" collapsed="false">
      <c r="C578" s="1"/>
      <c r="D578" s="1"/>
    </row>
    <row r="579" customFormat="false" ht="14.25" hidden="false" customHeight="true" outlineLevel="0" collapsed="false">
      <c r="C579" s="1"/>
      <c r="D579" s="1"/>
    </row>
    <row r="580" customFormat="false" ht="14.25" hidden="false" customHeight="true" outlineLevel="0" collapsed="false">
      <c r="C580" s="1"/>
      <c r="D580" s="1"/>
    </row>
    <row r="581" customFormat="false" ht="14.25" hidden="false" customHeight="true" outlineLevel="0" collapsed="false">
      <c r="C581" s="1"/>
      <c r="D581" s="1"/>
    </row>
    <row r="582" customFormat="false" ht="14.25" hidden="false" customHeight="true" outlineLevel="0" collapsed="false">
      <c r="C582" s="1"/>
      <c r="D582" s="1"/>
    </row>
    <row r="583" customFormat="false" ht="14.25" hidden="false" customHeight="true" outlineLevel="0" collapsed="false">
      <c r="C583" s="1"/>
      <c r="D583" s="1"/>
    </row>
    <row r="584" customFormat="false" ht="14.25" hidden="false" customHeight="true" outlineLevel="0" collapsed="false">
      <c r="C584" s="1"/>
      <c r="D584" s="1"/>
    </row>
    <row r="585" customFormat="false" ht="14.25" hidden="false" customHeight="true" outlineLevel="0" collapsed="false">
      <c r="C585" s="1"/>
      <c r="D585" s="1"/>
    </row>
    <row r="586" customFormat="false" ht="14.25" hidden="false" customHeight="true" outlineLevel="0" collapsed="false">
      <c r="C586" s="1"/>
      <c r="D586" s="1"/>
    </row>
    <row r="587" customFormat="false" ht="14.25" hidden="false" customHeight="true" outlineLevel="0" collapsed="false">
      <c r="C587" s="1"/>
      <c r="D587" s="1"/>
    </row>
    <row r="588" customFormat="false" ht="14.25" hidden="false" customHeight="true" outlineLevel="0" collapsed="false">
      <c r="C588" s="1"/>
      <c r="D588" s="1"/>
    </row>
    <row r="589" customFormat="false" ht="14.25" hidden="false" customHeight="true" outlineLevel="0" collapsed="false">
      <c r="C589" s="1"/>
      <c r="D589" s="1"/>
    </row>
    <row r="590" customFormat="false" ht="14.25" hidden="false" customHeight="true" outlineLevel="0" collapsed="false">
      <c r="C590" s="1"/>
      <c r="D590" s="1"/>
    </row>
    <row r="591" customFormat="false" ht="14.25" hidden="false" customHeight="true" outlineLevel="0" collapsed="false">
      <c r="C591" s="1"/>
      <c r="D591" s="1"/>
    </row>
    <row r="592" customFormat="false" ht="14.25" hidden="false" customHeight="true" outlineLevel="0" collapsed="false">
      <c r="C592" s="1"/>
      <c r="D592" s="1"/>
    </row>
    <row r="593" customFormat="false" ht="14.25" hidden="false" customHeight="true" outlineLevel="0" collapsed="false">
      <c r="C593" s="1"/>
      <c r="D593" s="1"/>
    </row>
    <row r="594" customFormat="false" ht="14.25" hidden="false" customHeight="true" outlineLevel="0" collapsed="false">
      <c r="C594" s="1"/>
      <c r="D594" s="1"/>
    </row>
    <row r="595" customFormat="false" ht="14.25" hidden="false" customHeight="true" outlineLevel="0" collapsed="false">
      <c r="C595" s="1"/>
      <c r="D595" s="1"/>
    </row>
    <row r="596" customFormat="false" ht="14.25" hidden="false" customHeight="true" outlineLevel="0" collapsed="false">
      <c r="C596" s="1"/>
      <c r="D596" s="1"/>
    </row>
    <row r="597" customFormat="false" ht="14.25" hidden="false" customHeight="true" outlineLevel="0" collapsed="false">
      <c r="C597" s="1"/>
      <c r="D597" s="1"/>
    </row>
    <row r="598" customFormat="false" ht="14.25" hidden="false" customHeight="true" outlineLevel="0" collapsed="false">
      <c r="C598" s="1"/>
      <c r="D598" s="1"/>
    </row>
    <row r="599" customFormat="false" ht="14.25" hidden="false" customHeight="true" outlineLevel="0" collapsed="false">
      <c r="C599" s="1"/>
      <c r="D599" s="1"/>
    </row>
    <row r="600" customFormat="false" ht="14.25" hidden="false" customHeight="true" outlineLevel="0" collapsed="false">
      <c r="C600" s="1"/>
      <c r="D600" s="1"/>
    </row>
    <row r="601" customFormat="false" ht="14.25" hidden="false" customHeight="true" outlineLevel="0" collapsed="false">
      <c r="C601" s="1"/>
      <c r="D601" s="1"/>
    </row>
    <row r="602" customFormat="false" ht="14.25" hidden="false" customHeight="true" outlineLevel="0" collapsed="false">
      <c r="C602" s="1"/>
      <c r="D602" s="1"/>
    </row>
    <row r="603" customFormat="false" ht="14.25" hidden="false" customHeight="true" outlineLevel="0" collapsed="false">
      <c r="C603" s="1"/>
      <c r="D603" s="1"/>
    </row>
    <row r="604" customFormat="false" ht="14.25" hidden="false" customHeight="true" outlineLevel="0" collapsed="false">
      <c r="C604" s="1"/>
      <c r="D604" s="1"/>
    </row>
    <row r="605" customFormat="false" ht="14.25" hidden="false" customHeight="true" outlineLevel="0" collapsed="false">
      <c r="C605" s="1"/>
      <c r="D605" s="1"/>
    </row>
    <row r="606" customFormat="false" ht="14.25" hidden="false" customHeight="true" outlineLevel="0" collapsed="false">
      <c r="C606" s="1"/>
      <c r="D606" s="1"/>
    </row>
    <row r="607" customFormat="false" ht="14.25" hidden="false" customHeight="true" outlineLevel="0" collapsed="false">
      <c r="C607" s="1"/>
      <c r="D607" s="1"/>
    </row>
    <row r="608" customFormat="false" ht="14.25" hidden="false" customHeight="true" outlineLevel="0" collapsed="false">
      <c r="C608" s="1"/>
      <c r="D608" s="1"/>
    </row>
    <row r="609" customFormat="false" ht="14.25" hidden="false" customHeight="true" outlineLevel="0" collapsed="false">
      <c r="C609" s="1"/>
      <c r="D609" s="1"/>
    </row>
    <row r="610" customFormat="false" ht="14.25" hidden="false" customHeight="true" outlineLevel="0" collapsed="false">
      <c r="C610" s="1"/>
      <c r="D610" s="1"/>
    </row>
    <row r="611" customFormat="false" ht="14.25" hidden="false" customHeight="true" outlineLevel="0" collapsed="false">
      <c r="C611" s="1"/>
      <c r="D611" s="1"/>
    </row>
    <row r="612" customFormat="false" ht="14.25" hidden="false" customHeight="true" outlineLevel="0" collapsed="false">
      <c r="C612" s="1"/>
      <c r="D612" s="1"/>
    </row>
    <row r="613" customFormat="false" ht="14.25" hidden="false" customHeight="true" outlineLevel="0" collapsed="false">
      <c r="C613" s="1"/>
      <c r="D613" s="1"/>
    </row>
    <row r="614" customFormat="false" ht="14.25" hidden="false" customHeight="true" outlineLevel="0" collapsed="false">
      <c r="C614" s="1"/>
      <c r="D614" s="1"/>
    </row>
    <row r="615" customFormat="false" ht="14.25" hidden="false" customHeight="true" outlineLevel="0" collapsed="false">
      <c r="C615" s="1"/>
      <c r="D615" s="1"/>
    </row>
    <row r="616" customFormat="false" ht="14.25" hidden="false" customHeight="true" outlineLevel="0" collapsed="false">
      <c r="C616" s="1"/>
      <c r="D616" s="1"/>
    </row>
    <row r="617" customFormat="false" ht="14.25" hidden="false" customHeight="true" outlineLevel="0" collapsed="false">
      <c r="C617" s="1"/>
      <c r="D617" s="1"/>
    </row>
    <row r="618" customFormat="false" ht="14.25" hidden="false" customHeight="true" outlineLevel="0" collapsed="false">
      <c r="C618" s="1"/>
      <c r="D618" s="1"/>
    </row>
    <row r="619" customFormat="false" ht="14.25" hidden="false" customHeight="true" outlineLevel="0" collapsed="false">
      <c r="C619" s="1"/>
      <c r="D619" s="1"/>
    </row>
    <row r="620" customFormat="false" ht="14.25" hidden="false" customHeight="true" outlineLevel="0" collapsed="false">
      <c r="C620" s="1"/>
      <c r="D620" s="1"/>
    </row>
    <row r="621" customFormat="false" ht="14.25" hidden="false" customHeight="true" outlineLevel="0" collapsed="false">
      <c r="C621" s="1"/>
      <c r="D621" s="1"/>
    </row>
    <row r="622" customFormat="false" ht="14.25" hidden="false" customHeight="true" outlineLevel="0" collapsed="false">
      <c r="C622" s="1"/>
      <c r="D622" s="1"/>
    </row>
    <row r="623" customFormat="false" ht="14.25" hidden="false" customHeight="true" outlineLevel="0" collapsed="false">
      <c r="C623" s="1"/>
      <c r="D623" s="1"/>
    </row>
    <row r="624" customFormat="false" ht="14.25" hidden="false" customHeight="true" outlineLevel="0" collapsed="false">
      <c r="C624" s="1"/>
      <c r="D624" s="1"/>
    </row>
    <row r="625" customFormat="false" ht="14.25" hidden="false" customHeight="true" outlineLevel="0" collapsed="false">
      <c r="C625" s="1"/>
      <c r="D625" s="1"/>
    </row>
    <row r="626" customFormat="false" ht="14.25" hidden="false" customHeight="true" outlineLevel="0" collapsed="false">
      <c r="C626" s="1"/>
      <c r="D626" s="1"/>
    </row>
    <row r="627" customFormat="false" ht="14.25" hidden="false" customHeight="true" outlineLevel="0" collapsed="false">
      <c r="C627" s="1"/>
      <c r="D627" s="1"/>
    </row>
    <row r="628" customFormat="false" ht="14.25" hidden="false" customHeight="true" outlineLevel="0" collapsed="false">
      <c r="C628" s="1"/>
      <c r="D628" s="1"/>
    </row>
    <row r="629" customFormat="false" ht="14.25" hidden="false" customHeight="true" outlineLevel="0" collapsed="false">
      <c r="C629" s="1"/>
      <c r="D629" s="1"/>
    </row>
    <row r="630" customFormat="false" ht="14.25" hidden="false" customHeight="true" outlineLevel="0" collapsed="false">
      <c r="C630" s="1"/>
      <c r="D630" s="1"/>
    </row>
    <row r="631" customFormat="false" ht="14.25" hidden="false" customHeight="true" outlineLevel="0" collapsed="false">
      <c r="C631" s="1"/>
      <c r="D631" s="1"/>
    </row>
    <row r="632" customFormat="false" ht="14.25" hidden="false" customHeight="true" outlineLevel="0" collapsed="false">
      <c r="C632" s="1"/>
      <c r="D632" s="1"/>
    </row>
    <row r="633" customFormat="false" ht="14.25" hidden="false" customHeight="true" outlineLevel="0" collapsed="false">
      <c r="C633" s="1"/>
      <c r="D633" s="1"/>
    </row>
    <row r="634" customFormat="false" ht="14.25" hidden="false" customHeight="true" outlineLevel="0" collapsed="false">
      <c r="C634" s="1"/>
      <c r="D634" s="1"/>
    </row>
    <row r="635" customFormat="false" ht="14.25" hidden="false" customHeight="true" outlineLevel="0" collapsed="false">
      <c r="C635" s="1"/>
      <c r="D635" s="1"/>
    </row>
    <row r="636" customFormat="false" ht="14.25" hidden="false" customHeight="true" outlineLevel="0" collapsed="false">
      <c r="C636" s="1"/>
      <c r="D636" s="1"/>
    </row>
    <row r="637" customFormat="false" ht="14.25" hidden="false" customHeight="true" outlineLevel="0" collapsed="false">
      <c r="C637" s="1"/>
      <c r="D637" s="1"/>
    </row>
    <row r="638" customFormat="false" ht="14.25" hidden="false" customHeight="true" outlineLevel="0" collapsed="false">
      <c r="C638" s="1"/>
      <c r="D638" s="1"/>
    </row>
    <row r="639" customFormat="false" ht="14.25" hidden="false" customHeight="true" outlineLevel="0" collapsed="false">
      <c r="C639" s="1"/>
      <c r="D639" s="1"/>
    </row>
    <row r="640" customFormat="false" ht="14.25" hidden="false" customHeight="true" outlineLevel="0" collapsed="false">
      <c r="C640" s="1"/>
      <c r="D640" s="1"/>
    </row>
    <row r="641" customFormat="false" ht="14.25" hidden="false" customHeight="true" outlineLevel="0" collapsed="false">
      <c r="C641" s="1"/>
      <c r="D641" s="1"/>
    </row>
    <row r="642" customFormat="false" ht="14.25" hidden="false" customHeight="true" outlineLevel="0" collapsed="false">
      <c r="C642" s="1"/>
      <c r="D642" s="1"/>
    </row>
    <row r="643" customFormat="false" ht="14.25" hidden="false" customHeight="true" outlineLevel="0" collapsed="false">
      <c r="C643" s="1"/>
      <c r="D643" s="1"/>
    </row>
    <row r="644" customFormat="false" ht="14.25" hidden="false" customHeight="true" outlineLevel="0" collapsed="false">
      <c r="C644" s="1"/>
      <c r="D644" s="1"/>
    </row>
    <row r="645" customFormat="false" ht="14.25" hidden="false" customHeight="true" outlineLevel="0" collapsed="false">
      <c r="C645" s="1"/>
      <c r="D645" s="1"/>
    </row>
    <row r="646" customFormat="false" ht="14.25" hidden="false" customHeight="true" outlineLevel="0" collapsed="false">
      <c r="C646" s="1"/>
      <c r="D646" s="1"/>
    </row>
    <row r="647" customFormat="false" ht="14.25" hidden="false" customHeight="true" outlineLevel="0" collapsed="false">
      <c r="C647" s="1"/>
      <c r="D647" s="1"/>
    </row>
    <row r="648" customFormat="false" ht="14.25" hidden="false" customHeight="true" outlineLevel="0" collapsed="false">
      <c r="C648" s="1"/>
      <c r="D648" s="1"/>
    </row>
    <row r="649" customFormat="false" ht="14.25" hidden="false" customHeight="true" outlineLevel="0" collapsed="false">
      <c r="C649" s="1"/>
      <c r="D649" s="1"/>
    </row>
    <row r="650" customFormat="false" ht="14.25" hidden="false" customHeight="true" outlineLevel="0" collapsed="false">
      <c r="C650" s="1"/>
      <c r="D650" s="1"/>
    </row>
    <row r="651" customFormat="false" ht="14.25" hidden="false" customHeight="true" outlineLevel="0" collapsed="false">
      <c r="C651" s="1"/>
      <c r="D651" s="1"/>
    </row>
    <row r="652" customFormat="false" ht="14.25" hidden="false" customHeight="true" outlineLevel="0" collapsed="false">
      <c r="C652" s="1"/>
      <c r="D652" s="1"/>
    </row>
    <row r="653" customFormat="false" ht="14.25" hidden="false" customHeight="true" outlineLevel="0" collapsed="false">
      <c r="C653" s="1"/>
      <c r="D653" s="1"/>
    </row>
    <row r="654" customFormat="false" ht="14.25" hidden="false" customHeight="true" outlineLevel="0" collapsed="false">
      <c r="C654" s="1"/>
      <c r="D654" s="1"/>
    </row>
    <row r="655" customFormat="false" ht="14.25" hidden="false" customHeight="true" outlineLevel="0" collapsed="false">
      <c r="C655" s="1"/>
      <c r="D655" s="1"/>
    </row>
    <row r="656" customFormat="false" ht="14.25" hidden="false" customHeight="true" outlineLevel="0" collapsed="false">
      <c r="C656" s="1"/>
      <c r="D656" s="1"/>
    </row>
    <row r="657" customFormat="false" ht="14.25" hidden="false" customHeight="true" outlineLevel="0" collapsed="false">
      <c r="C657" s="1"/>
      <c r="D657" s="1"/>
    </row>
    <row r="658" customFormat="false" ht="14.25" hidden="false" customHeight="true" outlineLevel="0" collapsed="false">
      <c r="C658" s="1"/>
      <c r="D658" s="1"/>
    </row>
    <row r="659" customFormat="false" ht="14.25" hidden="false" customHeight="true" outlineLevel="0" collapsed="false">
      <c r="C659" s="1"/>
      <c r="D659" s="1"/>
    </row>
    <row r="660" customFormat="false" ht="14.25" hidden="false" customHeight="true" outlineLevel="0" collapsed="false">
      <c r="C660" s="1"/>
      <c r="D660" s="1"/>
    </row>
    <row r="661" customFormat="false" ht="14.25" hidden="false" customHeight="true" outlineLevel="0" collapsed="false">
      <c r="C661" s="1"/>
      <c r="D661" s="1"/>
    </row>
    <row r="662" customFormat="false" ht="14.25" hidden="false" customHeight="true" outlineLevel="0" collapsed="false">
      <c r="C662" s="1"/>
      <c r="D662" s="1"/>
    </row>
    <row r="663" customFormat="false" ht="14.25" hidden="false" customHeight="true" outlineLevel="0" collapsed="false">
      <c r="C663" s="1"/>
      <c r="D663" s="1"/>
    </row>
    <row r="664" customFormat="false" ht="14.25" hidden="false" customHeight="true" outlineLevel="0" collapsed="false">
      <c r="C664" s="1"/>
      <c r="D664" s="1"/>
    </row>
    <row r="665" customFormat="false" ht="14.25" hidden="false" customHeight="true" outlineLevel="0" collapsed="false">
      <c r="C665" s="1"/>
      <c r="D665" s="1"/>
    </row>
    <row r="666" customFormat="false" ht="14.25" hidden="false" customHeight="true" outlineLevel="0" collapsed="false">
      <c r="C666" s="1"/>
      <c r="D666" s="1"/>
    </row>
    <row r="667" customFormat="false" ht="14.25" hidden="false" customHeight="true" outlineLevel="0" collapsed="false">
      <c r="C667" s="1"/>
      <c r="D667" s="1"/>
    </row>
    <row r="668" customFormat="false" ht="14.25" hidden="false" customHeight="true" outlineLevel="0" collapsed="false">
      <c r="C668" s="1"/>
      <c r="D668" s="1"/>
    </row>
    <row r="669" customFormat="false" ht="14.25" hidden="false" customHeight="true" outlineLevel="0" collapsed="false">
      <c r="C669" s="1"/>
      <c r="D669" s="1"/>
    </row>
    <row r="670" customFormat="false" ht="14.25" hidden="false" customHeight="true" outlineLevel="0" collapsed="false">
      <c r="C670" s="1"/>
      <c r="D670" s="1"/>
    </row>
    <row r="671" customFormat="false" ht="14.25" hidden="false" customHeight="true" outlineLevel="0" collapsed="false">
      <c r="C671" s="1"/>
      <c r="D671" s="1"/>
    </row>
    <row r="672" customFormat="false" ht="14.25" hidden="false" customHeight="true" outlineLevel="0" collapsed="false">
      <c r="C672" s="1"/>
      <c r="D672" s="1"/>
    </row>
    <row r="673" customFormat="false" ht="14.25" hidden="false" customHeight="true" outlineLevel="0" collapsed="false">
      <c r="C673" s="1"/>
      <c r="D673" s="1"/>
    </row>
    <row r="674" customFormat="false" ht="14.25" hidden="false" customHeight="true" outlineLevel="0" collapsed="false">
      <c r="C674" s="1"/>
      <c r="D674" s="1"/>
    </row>
    <row r="675" customFormat="false" ht="14.25" hidden="false" customHeight="true" outlineLevel="0" collapsed="false">
      <c r="C675" s="1"/>
      <c r="D675" s="1"/>
    </row>
    <row r="676" customFormat="false" ht="14.25" hidden="false" customHeight="true" outlineLevel="0" collapsed="false">
      <c r="C676" s="1"/>
      <c r="D676" s="1"/>
    </row>
    <row r="677" customFormat="false" ht="14.25" hidden="false" customHeight="true" outlineLevel="0" collapsed="false">
      <c r="C677" s="1"/>
      <c r="D677" s="1"/>
    </row>
    <row r="678" customFormat="false" ht="14.25" hidden="false" customHeight="true" outlineLevel="0" collapsed="false">
      <c r="C678" s="1"/>
      <c r="D678" s="1"/>
    </row>
    <row r="679" customFormat="false" ht="14.25" hidden="false" customHeight="true" outlineLevel="0" collapsed="false">
      <c r="C679" s="1"/>
      <c r="D679" s="1"/>
    </row>
    <row r="680" customFormat="false" ht="14.25" hidden="false" customHeight="true" outlineLevel="0" collapsed="false">
      <c r="C680" s="1"/>
      <c r="D680" s="1"/>
    </row>
    <row r="681" customFormat="false" ht="14.25" hidden="false" customHeight="true" outlineLevel="0" collapsed="false">
      <c r="C681" s="1"/>
      <c r="D681" s="1"/>
    </row>
    <row r="682" customFormat="false" ht="14.25" hidden="false" customHeight="true" outlineLevel="0" collapsed="false">
      <c r="C682" s="1"/>
      <c r="D682" s="1"/>
    </row>
    <row r="683" customFormat="false" ht="14.25" hidden="false" customHeight="true" outlineLevel="0" collapsed="false">
      <c r="C683" s="1"/>
      <c r="D683" s="1"/>
    </row>
    <row r="684" customFormat="false" ht="14.25" hidden="false" customHeight="true" outlineLevel="0" collapsed="false">
      <c r="C684" s="1"/>
      <c r="D684" s="1"/>
    </row>
    <row r="685" customFormat="false" ht="14.25" hidden="false" customHeight="true" outlineLevel="0" collapsed="false">
      <c r="C685" s="1"/>
      <c r="D685" s="1"/>
    </row>
    <row r="686" customFormat="false" ht="14.25" hidden="false" customHeight="true" outlineLevel="0" collapsed="false">
      <c r="C686" s="1"/>
      <c r="D686" s="1"/>
    </row>
    <row r="687" customFormat="false" ht="14.25" hidden="false" customHeight="true" outlineLevel="0" collapsed="false">
      <c r="C687" s="1"/>
      <c r="D687" s="1"/>
    </row>
    <row r="688" customFormat="false" ht="14.25" hidden="false" customHeight="true" outlineLevel="0" collapsed="false">
      <c r="C688" s="1"/>
      <c r="D688" s="1"/>
    </row>
    <row r="689" customFormat="false" ht="14.25" hidden="false" customHeight="true" outlineLevel="0" collapsed="false">
      <c r="C689" s="1"/>
      <c r="D689" s="1"/>
    </row>
    <row r="690" customFormat="false" ht="14.25" hidden="false" customHeight="true" outlineLevel="0" collapsed="false">
      <c r="C690" s="1"/>
      <c r="D690" s="1"/>
    </row>
    <row r="691" customFormat="false" ht="14.25" hidden="false" customHeight="true" outlineLevel="0" collapsed="false">
      <c r="C691" s="1"/>
      <c r="D691" s="1"/>
    </row>
    <row r="692" customFormat="false" ht="14.25" hidden="false" customHeight="true" outlineLevel="0" collapsed="false">
      <c r="C692" s="1"/>
      <c r="D692" s="1"/>
    </row>
    <row r="693" customFormat="false" ht="14.25" hidden="false" customHeight="true" outlineLevel="0" collapsed="false">
      <c r="C693" s="1"/>
      <c r="D693" s="1"/>
    </row>
    <row r="694" customFormat="false" ht="14.25" hidden="false" customHeight="true" outlineLevel="0" collapsed="false">
      <c r="C694" s="1"/>
      <c r="D694" s="1"/>
    </row>
    <row r="695" customFormat="false" ht="14.25" hidden="false" customHeight="true" outlineLevel="0" collapsed="false">
      <c r="C695" s="1"/>
      <c r="D695" s="1"/>
    </row>
    <row r="696" customFormat="false" ht="14.25" hidden="false" customHeight="true" outlineLevel="0" collapsed="false">
      <c r="C696" s="1"/>
      <c r="D696" s="1"/>
    </row>
    <row r="697" customFormat="false" ht="14.25" hidden="false" customHeight="true" outlineLevel="0" collapsed="false">
      <c r="C697" s="1"/>
      <c r="D697" s="1"/>
    </row>
    <row r="698" customFormat="false" ht="14.25" hidden="false" customHeight="true" outlineLevel="0" collapsed="false">
      <c r="C698" s="1"/>
      <c r="D698" s="1"/>
    </row>
    <row r="699" customFormat="false" ht="14.25" hidden="false" customHeight="true" outlineLevel="0" collapsed="false">
      <c r="C699" s="1"/>
      <c r="D699" s="1"/>
    </row>
    <row r="700" customFormat="false" ht="14.25" hidden="false" customHeight="true" outlineLevel="0" collapsed="false">
      <c r="C700" s="1"/>
      <c r="D700" s="1"/>
    </row>
    <row r="701" customFormat="false" ht="14.25" hidden="false" customHeight="true" outlineLevel="0" collapsed="false">
      <c r="C701" s="1"/>
      <c r="D701" s="1"/>
    </row>
    <row r="702" customFormat="false" ht="14.25" hidden="false" customHeight="true" outlineLevel="0" collapsed="false">
      <c r="C702" s="1"/>
      <c r="D702" s="1"/>
    </row>
    <row r="703" customFormat="false" ht="14.25" hidden="false" customHeight="true" outlineLevel="0" collapsed="false">
      <c r="C703" s="1"/>
      <c r="D703" s="1"/>
    </row>
    <row r="704" customFormat="false" ht="14.25" hidden="false" customHeight="true" outlineLevel="0" collapsed="false">
      <c r="C704" s="1"/>
      <c r="D704" s="1"/>
    </row>
    <row r="705" customFormat="false" ht="14.25" hidden="false" customHeight="true" outlineLevel="0" collapsed="false">
      <c r="C705" s="1"/>
      <c r="D705" s="1"/>
    </row>
    <row r="706" customFormat="false" ht="14.25" hidden="false" customHeight="true" outlineLevel="0" collapsed="false">
      <c r="C706" s="1"/>
      <c r="D706" s="1"/>
    </row>
    <row r="707" customFormat="false" ht="14.25" hidden="false" customHeight="true" outlineLevel="0" collapsed="false">
      <c r="C707" s="1"/>
      <c r="D707" s="1"/>
    </row>
    <row r="708" customFormat="false" ht="14.25" hidden="false" customHeight="true" outlineLevel="0" collapsed="false">
      <c r="C708" s="1"/>
      <c r="D708" s="1"/>
    </row>
    <row r="709" customFormat="false" ht="14.25" hidden="false" customHeight="true" outlineLevel="0" collapsed="false">
      <c r="C709" s="1"/>
      <c r="D709" s="1"/>
    </row>
    <row r="710" customFormat="false" ht="14.25" hidden="false" customHeight="true" outlineLevel="0" collapsed="false">
      <c r="C710" s="1"/>
      <c r="D710" s="1"/>
    </row>
    <row r="711" customFormat="false" ht="14.25" hidden="false" customHeight="true" outlineLevel="0" collapsed="false">
      <c r="C711" s="1"/>
      <c r="D711" s="1"/>
    </row>
    <row r="712" customFormat="false" ht="14.25" hidden="false" customHeight="true" outlineLevel="0" collapsed="false">
      <c r="C712" s="1"/>
      <c r="D712" s="1"/>
    </row>
    <row r="713" customFormat="false" ht="14.25" hidden="false" customHeight="true" outlineLevel="0" collapsed="false">
      <c r="C713" s="1"/>
      <c r="D713" s="1"/>
    </row>
    <row r="714" customFormat="false" ht="14.25" hidden="false" customHeight="true" outlineLevel="0" collapsed="false">
      <c r="C714" s="1"/>
      <c r="D714" s="1"/>
    </row>
    <row r="715" customFormat="false" ht="14.25" hidden="false" customHeight="true" outlineLevel="0" collapsed="false">
      <c r="C715" s="1"/>
      <c r="D715" s="1"/>
    </row>
    <row r="716" customFormat="false" ht="14.25" hidden="false" customHeight="true" outlineLevel="0" collapsed="false">
      <c r="C716" s="1"/>
      <c r="D716" s="1"/>
    </row>
    <row r="717" customFormat="false" ht="14.25" hidden="false" customHeight="true" outlineLevel="0" collapsed="false">
      <c r="C717" s="1"/>
      <c r="D717" s="1"/>
    </row>
    <row r="718" customFormat="false" ht="14.25" hidden="false" customHeight="true" outlineLevel="0" collapsed="false">
      <c r="C718" s="1"/>
      <c r="D718" s="1"/>
    </row>
    <row r="719" customFormat="false" ht="14.25" hidden="false" customHeight="true" outlineLevel="0" collapsed="false">
      <c r="C719" s="1"/>
      <c r="D719" s="1"/>
    </row>
    <row r="720" customFormat="false" ht="14.25" hidden="false" customHeight="true" outlineLevel="0" collapsed="false">
      <c r="C720" s="1"/>
      <c r="D720" s="1"/>
    </row>
    <row r="721" customFormat="false" ht="14.25" hidden="false" customHeight="true" outlineLevel="0" collapsed="false">
      <c r="C721" s="1"/>
      <c r="D721" s="1"/>
    </row>
    <row r="722" customFormat="false" ht="14.25" hidden="false" customHeight="true" outlineLevel="0" collapsed="false">
      <c r="C722" s="1"/>
      <c r="D722" s="1"/>
    </row>
    <row r="723" customFormat="false" ht="14.25" hidden="false" customHeight="true" outlineLevel="0" collapsed="false">
      <c r="C723" s="1"/>
      <c r="D723" s="1"/>
    </row>
    <row r="724" customFormat="false" ht="14.25" hidden="false" customHeight="true" outlineLevel="0" collapsed="false">
      <c r="C724" s="1"/>
      <c r="D724" s="1"/>
    </row>
    <row r="725" customFormat="false" ht="14.25" hidden="false" customHeight="true" outlineLevel="0" collapsed="false">
      <c r="C725" s="1"/>
      <c r="D725" s="1"/>
    </row>
    <row r="726" customFormat="false" ht="14.25" hidden="false" customHeight="true" outlineLevel="0" collapsed="false">
      <c r="C726" s="1"/>
      <c r="D726" s="1"/>
    </row>
    <row r="727" customFormat="false" ht="14.25" hidden="false" customHeight="true" outlineLevel="0" collapsed="false">
      <c r="C727" s="1"/>
      <c r="D727" s="1"/>
    </row>
    <row r="728" customFormat="false" ht="14.25" hidden="false" customHeight="true" outlineLevel="0" collapsed="false">
      <c r="C728" s="1"/>
      <c r="D728" s="1"/>
    </row>
    <row r="729" customFormat="false" ht="14.25" hidden="false" customHeight="true" outlineLevel="0" collapsed="false">
      <c r="C729" s="1"/>
      <c r="D729" s="1"/>
    </row>
    <row r="730" customFormat="false" ht="14.25" hidden="false" customHeight="true" outlineLevel="0" collapsed="false">
      <c r="C730" s="1"/>
      <c r="D730" s="1"/>
    </row>
    <row r="731" customFormat="false" ht="14.25" hidden="false" customHeight="true" outlineLevel="0" collapsed="false">
      <c r="C731" s="1"/>
      <c r="D731" s="1"/>
    </row>
    <row r="732" customFormat="false" ht="14.25" hidden="false" customHeight="true" outlineLevel="0" collapsed="false">
      <c r="C732" s="1"/>
      <c r="D732" s="1"/>
    </row>
    <row r="733" customFormat="false" ht="14.25" hidden="false" customHeight="true" outlineLevel="0" collapsed="false">
      <c r="C733" s="1"/>
      <c r="D733" s="1"/>
    </row>
    <row r="734" customFormat="false" ht="14.25" hidden="false" customHeight="true" outlineLevel="0" collapsed="false">
      <c r="C734" s="1"/>
      <c r="D734" s="1"/>
    </row>
    <row r="735" customFormat="false" ht="14.25" hidden="false" customHeight="true" outlineLevel="0" collapsed="false">
      <c r="C735" s="1"/>
      <c r="D735" s="1"/>
    </row>
    <row r="736" customFormat="false" ht="14.25" hidden="false" customHeight="true" outlineLevel="0" collapsed="false">
      <c r="C736" s="1"/>
      <c r="D736" s="1"/>
    </row>
    <row r="737" customFormat="false" ht="14.25" hidden="false" customHeight="true" outlineLevel="0" collapsed="false">
      <c r="C737" s="1"/>
      <c r="D737" s="1"/>
    </row>
    <row r="738" customFormat="false" ht="14.25" hidden="false" customHeight="true" outlineLevel="0" collapsed="false">
      <c r="C738" s="1"/>
      <c r="D738" s="1"/>
    </row>
    <row r="739" customFormat="false" ht="14.25" hidden="false" customHeight="true" outlineLevel="0" collapsed="false">
      <c r="C739" s="1"/>
      <c r="D739" s="1"/>
    </row>
    <row r="740" customFormat="false" ht="14.25" hidden="false" customHeight="true" outlineLevel="0" collapsed="false">
      <c r="C740" s="1"/>
      <c r="D740" s="1"/>
    </row>
    <row r="741" customFormat="false" ht="14.25" hidden="false" customHeight="true" outlineLevel="0" collapsed="false">
      <c r="C741" s="1"/>
      <c r="D741" s="1"/>
    </row>
    <row r="742" customFormat="false" ht="14.25" hidden="false" customHeight="true" outlineLevel="0" collapsed="false">
      <c r="C742" s="1"/>
      <c r="D742" s="1"/>
    </row>
    <row r="743" customFormat="false" ht="14.25" hidden="false" customHeight="true" outlineLevel="0" collapsed="false">
      <c r="C743" s="1"/>
      <c r="D743" s="1"/>
    </row>
    <row r="744" customFormat="false" ht="14.25" hidden="false" customHeight="true" outlineLevel="0" collapsed="false">
      <c r="C744" s="1"/>
      <c r="D744" s="1"/>
    </row>
    <row r="745" customFormat="false" ht="14.25" hidden="false" customHeight="true" outlineLevel="0" collapsed="false">
      <c r="C745" s="1"/>
      <c r="D745" s="1"/>
    </row>
    <row r="746" customFormat="false" ht="14.25" hidden="false" customHeight="true" outlineLevel="0" collapsed="false">
      <c r="C746" s="1"/>
      <c r="D746" s="1"/>
    </row>
    <row r="747" customFormat="false" ht="14.25" hidden="false" customHeight="true" outlineLevel="0" collapsed="false">
      <c r="C747" s="1"/>
      <c r="D747" s="1"/>
    </row>
    <row r="748" customFormat="false" ht="14.25" hidden="false" customHeight="true" outlineLevel="0" collapsed="false">
      <c r="C748" s="1"/>
      <c r="D748" s="1"/>
    </row>
    <row r="749" customFormat="false" ht="14.25" hidden="false" customHeight="true" outlineLevel="0" collapsed="false">
      <c r="C749" s="1"/>
      <c r="D749" s="1"/>
    </row>
    <row r="750" customFormat="false" ht="14.25" hidden="false" customHeight="true" outlineLevel="0" collapsed="false">
      <c r="C750" s="1"/>
      <c r="D750" s="1"/>
    </row>
    <row r="751" customFormat="false" ht="14.25" hidden="false" customHeight="true" outlineLevel="0" collapsed="false">
      <c r="C751" s="1"/>
      <c r="D751" s="1"/>
    </row>
    <row r="752" customFormat="false" ht="14.25" hidden="false" customHeight="true" outlineLevel="0" collapsed="false">
      <c r="C752" s="1"/>
      <c r="D752" s="1"/>
    </row>
    <row r="753" customFormat="false" ht="14.25" hidden="false" customHeight="true" outlineLevel="0" collapsed="false">
      <c r="C753" s="1"/>
      <c r="D753" s="1"/>
    </row>
    <row r="754" customFormat="false" ht="14.25" hidden="false" customHeight="true" outlineLevel="0" collapsed="false">
      <c r="C754" s="1"/>
      <c r="D754" s="1"/>
    </row>
    <row r="755" customFormat="false" ht="14.25" hidden="false" customHeight="true" outlineLevel="0" collapsed="false">
      <c r="C755" s="1"/>
      <c r="D755" s="1"/>
    </row>
    <row r="756" customFormat="false" ht="14.25" hidden="false" customHeight="true" outlineLevel="0" collapsed="false">
      <c r="C756" s="1"/>
      <c r="D756" s="1"/>
    </row>
    <row r="757" customFormat="false" ht="14.25" hidden="false" customHeight="true" outlineLevel="0" collapsed="false">
      <c r="C757" s="1"/>
      <c r="D757" s="1"/>
    </row>
    <row r="758" customFormat="false" ht="14.25" hidden="false" customHeight="true" outlineLevel="0" collapsed="false">
      <c r="C758" s="1"/>
      <c r="D758" s="1"/>
    </row>
    <row r="759" customFormat="false" ht="14.25" hidden="false" customHeight="true" outlineLevel="0" collapsed="false">
      <c r="C759" s="1"/>
      <c r="D759" s="1"/>
    </row>
    <row r="760" customFormat="false" ht="14.25" hidden="false" customHeight="true" outlineLevel="0" collapsed="false">
      <c r="C760" s="1"/>
      <c r="D760" s="1"/>
    </row>
    <row r="761" customFormat="false" ht="14.25" hidden="false" customHeight="true" outlineLevel="0" collapsed="false">
      <c r="C761" s="1"/>
      <c r="D761" s="1"/>
    </row>
    <row r="762" customFormat="false" ht="14.25" hidden="false" customHeight="true" outlineLevel="0" collapsed="false">
      <c r="C762" s="1"/>
      <c r="D762" s="1"/>
    </row>
    <row r="763" customFormat="false" ht="14.25" hidden="false" customHeight="true" outlineLevel="0" collapsed="false">
      <c r="C763" s="1"/>
      <c r="D763" s="1"/>
    </row>
    <row r="764" customFormat="false" ht="14.25" hidden="false" customHeight="true" outlineLevel="0" collapsed="false">
      <c r="C764" s="1"/>
      <c r="D764" s="1"/>
    </row>
    <row r="765" customFormat="false" ht="14.25" hidden="false" customHeight="true" outlineLevel="0" collapsed="false">
      <c r="C765" s="1"/>
      <c r="D765" s="1"/>
    </row>
    <row r="766" customFormat="false" ht="14.25" hidden="false" customHeight="true" outlineLevel="0" collapsed="false">
      <c r="C766" s="1"/>
      <c r="D766" s="1"/>
    </row>
    <row r="767" customFormat="false" ht="14.25" hidden="false" customHeight="true" outlineLevel="0" collapsed="false">
      <c r="C767" s="1"/>
      <c r="D767" s="1"/>
    </row>
    <row r="768" customFormat="false" ht="14.25" hidden="false" customHeight="true" outlineLevel="0" collapsed="false">
      <c r="C768" s="1"/>
      <c r="D768" s="1"/>
    </row>
    <row r="769" customFormat="false" ht="14.25" hidden="false" customHeight="true" outlineLevel="0" collapsed="false">
      <c r="C769" s="1"/>
      <c r="D769" s="1"/>
    </row>
    <row r="770" customFormat="false" ht="14.25" hidden="false" customHeight="true" outlineLevel="0" collapsed="false">
      <c r="C770" s="1"/>
      <c r="D770" s="1"/>
    </row>
    <row r="771" customFormat="false" ht="14.25" hidden="false" customHeight="true" outlineLevel="0" collapsed="false">
      <c r="C771" s="1"/>
      <c r="D771" s="1"/>
    </row>
    <row r="772" customFormat="false" ht="14.25" hidden="false" customHeight="true" outlineLevel="0" collapsed="false">
      <c r="C772" s="1"/>
      <c r="D772" s="1"/>
    </row>
    <row r="773" customFormat="false" ht="14.25" hidden="false" customHeight="true" outlineLevel="0" collapsed="false">
      <c r="C773" s="1"/>
      <c r="D773" s="1"/>
    </row>
    <row r="774" customFormat="false" ht="14.25" hidden="false" customHeight="true" outlineLevel="0" collapsed="false">
      <c r="C774" s="1"/>
      <c r="D774" s="1"/>
    </row>
    <row r="775" customFormat="false" ht="14.25" hidden="false" customHeight="true" outlineLevel="0" collapsed="false">
      <c r="C775" s="1"/>
      <c r="D775" s="1"/>
    </row>
    <row r="776" customFormat="false" ht="14.25" hidden="false" customHeight="true" outlineLevel="0" collapsed="false">
      <c r="C776" s="1"/>
      <c r="D776" s="1"/>
    </row>
    <row r="777" customFormat="false" ht="14.25" hidden="false" customHeight="true" outlineLevel="0" collapsed="false">
      <c r="C777" s="1"/>
      <c r="D777" s="1"/>
    </row>
    <row r="778" customFormat="false" ht="14.25" hidden="false" customHeight="true" outlineLevel="0" collapsed="false">
      <c r="C778" s="1"/>
      <c r="D778" s="1"/>
    </row>
    <row r="779" customFormat="false" ht="14.25" hidden="false" customHeight="true" outlineLevel="0" collapsed="false">
      <c r="C779" s="1"/>
      <c r="D779" s="1"/>
    </row>
    <row r="780" customFormat="false" ht="14.25" hidden="false" customHeight="true" outlineLevel="0" collapsed="false">
      <c r="C780" s="1"/>
      <c r="D780" s="1"/>
    </row>
    <row r="781" customFormat="false" ht="14.25" hidden="false" customHeight="true" outlineLevel="0" collapsed="false">
      <c r="C781" s="1"/>
      <c r="D781" s="1"/>
    </row>
    <row r="782" customFormat="false" ht="14.25" hidden="false" customHeight="true" outlineLevel="0" collapsed="false">
      <c r="C782" s="1"/>
      <c r="D782" s="1"/>
    </row>
    <row r="783" customFormat="false" ht="14.25" hidden="false" customHeight="true" outlineLevel="0" collapsed="false">
      <c r="C783" s="1"/>
      <c r="D783" s="1"/>
    </row>
    <row r="784" customFormat="false" ht="14.25" hidden="false" customHeight="true" outlineLevel="0" collapsed="false">
      <c r="C784" s="1"/>
      <c r="D784" s="1"/>
    </row>
    <row r="785" customFormat="false" ht="14.25" hidden="false" customHeight="true" outlineLevel="0" collapsed="false">
      <c r="C785" s="1"/>
      <c r="D785" s="1"/>
    </row>
    <row r="786" customFormat="false" ht="14.25" hidden="false" customHeight="true" outlineLevel="0" collapsed="false">
      <c r="C786" s="1"/>
      <c r="D786" s="1"/>
    </row>
    <row r="787" customFormat="false" ht="14.25" hidden="false" customHeight="true" outlineLevel="0" collapsed="false">
      <c r="C787" s="1"/>
      <c r="D787" s="1"/>
    </row>
    <row r="788" customFormat="false" ht="14.25" hidden="false" customHeight="true" outlineLevel="0" collapsed="false">
      <c r="C788" s="1"/>
      <c r="D788" s="1"/>
    </row>
    <row r="789" customFormat="false" ht="14.25" hidden="false" customHeight="true" outlineLevel="0" collapsed="false">
      <c r="C789" s="1"/>
      <c r="D789" s="1"/>
    </row>
    <row r="790" customFormat="false" ht="14.25" hidden="false" customHeight="true" outlineLevel="0" collapsed="false">
      <c r="C790" s="1"/>
      <c r="D790" s="1"/>
    </row>
    <row r="791" customFormat="false" ht="14.25" hidden="false" customHeight="true" outlineLevel="0" collapsed="false">
      <c r="C791" s="1"/>
      <c r="D791" s="1"/>
    </row>
    <row r="792" customFormat="false" ht="14.25" hidden="false" customHeight="true" outlineLevel="0" collapsed="false">
      <c r="C792" s="1"/>
      <c r="D792" s="1"/>
    </row>
    <row r="793" customFormat="false" ht="14.25" hidden="false" customHeight="true" outlineLevel="0" collapsed="false">
      <c r="C793" s="1"/>
      <c r="D793" s="1"/>
    </row>
    <row r="794" customFormat="false" ht="14.25" hidden="false" customHeight="true" outlineLevel="0" collapsed="false">
      <c r="C794" s="1"/>
      <c r="D794" s="1"/>
    </row>
    <row r="795" customFormat="false" ht="14.25" hidden="false" customHeight="true" outlineLevel="0" collapsed="false">
      <c r="C795" s="1"/>
      <c r="D795" s="1"/>
    </row>
    <row r="796" customFormat="false" ht="14.25" hidden="false" customHeight="true" outlineLevel="0" collapsed="false">
      <c r="C796" s="1"/>
      <c r="D796" s="1"/>
    </row>
    <row r="797" customFormat="false" ht="14.25" hidden="false" customHeight="true" outlineLevel="0" collapsed="false">
      <c r="C797" s="1"/>
      <c r="D797" s="1"/>
    </row>
    <row r="798" customFormat="false" ht="14.25" hidden="false" customHeight="true" outlineLevel="0" collapsed="false">
      <c r="C798" s="1"/>
      <c r="D798" s="1"/>
    </row>
    <row r="799" customFormat="false" ht="14.25" hidden="false" customHeight="true" outlineLevel="0" collapsed="false">
      <c r="C799" s="1"/>
      <c r="D799" s="1"/>
    </row>
    <row r="800" customFormat="false" ht="14.25" hidden="false" customHeight="true" outlineLevel="0" collapsed="false">
      <c r="C800" s="1"/>
      <c r="D800" s="1"/>
    </row>
    <row r="801" customFormat="false" ht="14.25" hidden="false" customHeight="true" outlineLevel="0" collapsed="false">
      <c r="C801" s="1"/>
      <c r="D801" s="1"/>
    </row>
    <row r="802" customFormat="false" ht="14.25" hidden="false" customHeight="true" outlineLevel="0" collapsed="false">
      <c r="C802" s="1"/>
      <c r="D802" s="1"/>
    </row>
    <row r="803" customFormat="false" ht="14.25" hidden="false" customHeight="true" outlineLevel="0" collapsed="false">
      <c r="C803" s="1"/>
      <c r="D803" s="1"/>
    </row>
    <row r="804" customFormat="false" ht="14.25" hidden="false" customHeight="true" outlineLevel="0" collapsed="false">
      <c r="C804" s="1"/>
      <c r="D804" s="1"/>
    </row>
    <row r="805" customFormat="false" ht="14.25" hidden="false" customHeight="true" outlineLevel="0" collapsed="false">
      <c r="C805" s="1"/>
      <c r="D805" s="1"/>
    </row>
    <row r="806" customFormat="false" ht="14.25" hidden="false" customHeight="true" outlineLevel="0" collapsed="false">
      <c r="C806" s="1"/>
      <c r="D806" s="1"/>
    </row>
    <row r="807" customFormat="false" ht="14.25" hidden="false" customHeight="true" outlineLevel="0" collapsed="false">
      <c r="C807" s="1"/>
      <c r="D807" s="1"/>
    </row>
    <row r="808" customFormat="false" ht="14.25" hidden="false" customHeight="true" outlineLevel="0" collapsed="false">
      <c r="C808" s="1"/>
      <c r="D808" s="1"/>
    </row>
    <row r="809" customFormat="false" ht="14.25" hidden="false" customHeight="true" outlineLevel="0" collapsed="false">
      <c r="C809" s="1"/>
      <c r="D809" s="1"/>
    </row>
    <row r="810" customFormat="false" ht="14.25" hidden="false" customHeight="true" outlineLevel="0" collapsed="false">
      <c r="C810" s="1"/>
      <c r="D810" s="1"/>
    </row>
    <row r="811" customFormat="false" ht="14.25" hidden="false" customHeight="true" outlineLevel="0" collapsed="false">
      <c r="C811" s="1"/>
      <c r="D811" s="1"/>
    </row>
    <row r="812" customFormat="false" ht="14.25" hidden="false" customHeight="true" outlineLevel="0" collapsed="false">
      <c r="C812" s="1"/>
      <c r="D812" s="1"/>
    </row>
    <row r="813" customFormat="false" ht="14.25" hidden="false" customHeight="true" outlineLevel="0" collapsed="false">
      <c r="C813" s="1"/>
      <c r="D813" s="1"/>
    </row>
    <row r="814" customFormat="false" ht="14.25" hidden="false" customHeight="true" outlineLevel="0" collapsed="false">
      <c r="C814" s="1"/>
      <c r="D814" s="1"/>
    </row>
    <row r="815" customFormat="false" ht="14.25" hidden="false" customHeight="true" outlineLevel="0" collapsed="false">
      <c r="C815" s="1"/>
      <c r="D815" s="1"/>
    </row>
    <row r="816" customFormat="false" ht="14.25" hidden="false" customHeight="true" outlineLevel="0" collapsed="false">
      <c r="C816" s="1"/>
      <c r="D816" s="1"/>
    </row>
    <row r="817" customFormat="false" ht="14.25" hidden="false" customHeight="true" outlineLevel="0" collapsed="false">
      <c r="C817" s="1"/>
      <c r="D817" s="1"/>
    </row>
    <row r="818" customFormat="false" ht="14.25" hidden="false" customHeight="true" outlineLevel="0" collapsed="false">
      <c r="C818" s="1"/>
      <c r="D818" s="1"/>
    </row>
    <row r="819" customFormat="false" ht="14.25" hidden="false" customHeight="true" outlineLevel="0" collapsed="false">
      <c r="C819" s="1"/>
      <c r="D819" s="1"/>
    </row>
    <row r="820" customFormat="false" ht="14.25" hidden="false" customHeight="true" outlineLevel="0" collapsed="false">
      <c r="C820" s="1"/>
      <c r="D820" s="1"/>
    </row>
    <row r="821" customFormat="false" ht="14.25" hidden="false" customHeight="true" outlineLevel="0" collapsed="false">
      <c r="C821" s="1"/>
      <c r="D821" s="1"/>
    </row>
    <row r="822" customFormat="false" ht="14.25" hidden="false" customHeight="true" outlineLevel="0" collapsed="false">
      <c r="C822" s="1"/>
      <c r="D822" s="1"/>
    </row>
    <row r="823" customFormat="false" ht="14.25" hidden="false" customHeight="true" outlineLevel="0" collapsed="false">
      <c r="C823" s="1"/>
      <c r="D823" s="1"/>
    </row>
    <row r="824" customFormat="false" ht="14.25" hidden="false" customHeight="true" outlineLevel="0" collapsed="false">
      <c r="C824" s="1"/>
      <c r="D824" s="1"/>
    </row>
    <row r="825" customFormat="false" ht="14.25" hidden="false" customHeight="true" outlineLevel="0" collapsed="false">
      <c r="C825" s="1"/>
      <c r="D825" s="1"/>
    </row>
    <row r="826" customFormat="false" ht="14.25" hidden="false" customHeight="true" outlineLevel="0" collapsed="false">
      <c r="C826" s="1"/>
      <c r="D826" s="1"/>
    </row>
    <row r="827" customFormat="false" ht="14.25" hidden="false" customHeight="true" outlineLevel="0" collapsed="false">
      <c r="C827" s="1"/>
      <c r="D827" s="1"/>
    </row>
    <row r="828" customFormat="false" ht="14.25" hidden="false" customHeight="true" outlineLevel="0" collapsed="false">
      <c r="C828" s="1"/>
      <c r="D828" s="1"/>
    </row>
    <row r="829" customFormat="false" ht="14.25" hidden="false" customHeight="true" outlineLevel="0" collapsed="false">
      <c r="C829" s="1"/>
      <c r="D829" s="1"/>
    </row>
    <row r="830" customFormat="false" ht="14.25" hidden="false" customHeight="true" outlineLevel="0" collapsed="false">
      <c r="C830" s="1"/>
      <c r="D830" s="1"/>
    </row>
    <row r="831" customFormat="false" ht="14.25" hidden="false" customHeight="true" outlineLevel="0" collapsed="false">
      <c r="C831" s="1"/>
      <c r="D831" s="1"/>
    </row>
    <row r="832" customFormat="false" ht="14.25" hidden="false" customHeight="true" outlineLevel="0" collapsed="false">
      <c r="C832" s="1"/>
      <c r="D832" s="1"/>
    </row>
    <row r="833" customFormat="false" ht="14.25" hidden="false" customHeight="true" outlineLevel="0" collapsed="false">
      <c r="C833" s="1"/>
      <c r="D833" s="1"/>
    </row>
    <row r="834" customFormat="false" ht="14.25" hidden="false" customHeight="true" outlineLevel="0" collapsed="false">
      <c r="C834" s="1"/>
      <c r="D834" s="1"/>
    </row>
    <row r="835" customFormat="false" ht="14.25" hidden="false" customHeight="true" outlineLevel="0" collapsed="false">
      <c r="C835" s="1"/>
      <c r="D835" s="1"/>
    </row>
    <row r="836" customFormat="false" ht="14.25" hidden="false" customHeight="true" outlineLevel="0" collapsed="false">
      <c r="C836" s="1"/>
      <c r="D836" s="1"/>
    </row>
    <row r="837" customFormat="false" ht="14.25" hidden="false" customHeight="true" outlineLevel="0" collapsed="false">
      <c r="C837" s="1"/>
      <c r="D837" s="1"/>
    </row>
    <row r="838" customFormat="false" ht="14.25" hidden="false" customHeight="true" outlineLevel="0" collapsed="false">
      <c r="C838" s="1"/>
      <c r="D838" s="1"/>
    </row>
    <row r="839" customFormat="false" ht="14.25" hidden="false" customHeight="true" outlineLevel="0" collapsed="false">
      <c r="C839" s="1"/>
      <c r="D839" s="1"/>
    </row>
    <row r="840" customFormat="false" ht="14.25" hidden="false" customHeight="true" outlineLevel="0" collapsed="false">
      <c r="C840" s="1"/>
      <c r="D840" s="1"/>
    </row>
    <row r="841" customFormat="false" ht="14.25" hidden="false" customHeight="true" outlineLevel="0" collapsed="false">
      <c r="C841" s="1"/>
      <c r="D841" s="1"/>
    </row>
    <row r="842" customFormat="false" ht="14.25" hidden="false" customHeight="true" outlineLevel="0" collapsed="false">
      <c r="C842" s="1"/>
      <c r="D842" s="1"/>
    </row>
    <row r="843" customFormat="false" ht="14.25" hidden="false" customHeight="true" outlineLevel="0" collapsed="false">
      <c r="C843" s="1"/>
      <c r="D843" s="1"/>
    </row>
    <row r="844" customFormat="false" ht="14.25" hidden="false" customHeight="true" outlineLevel="0" collapsed="false">
      <c r="C844" s="1"/>
      <c r="D844" s="1"/>
    </row>
    <row r="845" customFormat="false" ht="14.25" hidden="false" customHeight="true" outlineLevel="0" collapsed="false">
      <c r="C845" s="1"/>
      <c r="D845" s="1"/>
    </row>
    <row r="846" customFormat="false" ht="14.25" hidden="false" customHeight="true" outlineLevel="0" collapsed="false">
      <c r="C846" s="1"/>
      <c r="D846" s="1"/>
    </row>
    <row r="847" customFormat="false" ht="14.25" hidden="false" customHeight="true" outlineLevel="0" collapsed="false">
      <c r="C847" s="1"/>
      <c r="D847" s="1"/>
    </row>
    <row r="848" customFormat="false" ht="14.25" hidden="false" customHeight="true" outlineLevel="0" collapsed="false">
      <c r="C848" s="1"/>
      <c r="D848" s="1"/>
    </row>
    <row r="849" customFormat="false" ht="14.25" hidden="false" customHeight="true" outlineLevel="0" collapsed="false">
      <c r="C849" s="1"/>
      <c r="D849" s="1"/>
    </row>
    <row r="850" customFormat="false" ht="14.25" hidden="false" customHeight="true" outlineLevel="0" collapsed="false">
      <c r="C850" s="1"/>
      <c r="D850" s="1"/>
    </row>
    <row r="851" customFormat="false" ht="14.25" hidden="false" customHeight="true" outlineLevel="0" collapsed="false">
      <c r="C851" s="1"/>
      <c r="D851" s="1"/>
    </row>
    <row r="852" customFormat="false" ht="14.25" hidden="false" customHeight="true" outlineLevel="0" collapsed="false">
      <c r="C852" s="1"/>
      <c r="D852" s="1"/>
    </row>
    <row r="853" customFormat="false" ht="14.25" hidden="false" customHeight="true" outlineLevel="0" collapsed="false">
      <c r="C853" s="1"/>
      <c r="D853" s="1"/>
    </row>
    <row r="854" customFormat="false" ht="14.25" hidden="false" customHeight="true" outlineLevel="0" collapsed="false">
      <c r="C854" s="1"/>
      <c r="D854" s="1"/>
    </row>
    <row r="855" customFormat="false" ht="14.25" hidden="false" customHeight="true" outlineLevel="0" collapsed="false">
      <c r="C855" s="1"/>
      <c r="D855" s="1"/>
    </row>
    <row r="856" customFormat="false" ht="14.25" hidden="false" customHeight="true" outlineLevel="0" collapsed="false">
      <c r="C856" s="1"/>
      <c r="D856" s="1"/>
    </row>
    <row r="857" customFormat="false" ht="14.25" hidden="false" customHeight="true" outlineLevel="0" collapsed="false">
      <c r="C857" s="1"/>
      <c r="D857" s="1"/>
    </row>
    <row r="858" customFormat="false" ht="14.25" hidden="false" customHeight="true" outlineLevel="0" collapsed="false">
      <c r="C858" s="1"/>
      <c r="D858" s="1"/>
    </row>
    <row r="859" customFormat="false" ht="14.25" hidden="false" customHeight="true" outlineLevel="0" collapsed="false">
      <c r="C859" s="1"/>
      <c r="D859" s="1"/>
    </row>
    <row r="860" customFormat="false" ht="14.25" hidden="false" customHeight="true" outlineLevel="0" collapsed="false">
      <c r="C860" s="1"/>
      <c r="D860" s="1"/>
    </row>
    <row r="861" customFormat="false" ht="14.25" hidden="false" customHeight="true" outlineLevel="0" collapsed="false">
      <c r="C861" s="1"/>
      <c r="D861" s="1"/>
    </row>
    <row r="862" customFormat="false" ht="14.25" hidden="false" customHeight="true" outlineLevel="0" collapsed="false">
      <c r="C862" s="1"/>
      <c r="D862" s="1"/>
    </row>
    <row r="863" customFormat="false" ht="14.25" hidden="false" customHeight="true" outlineLevel="0" collapsed="false">
      <c r="C863" s="1"/>
      <c r="D863" s="1"/>
    </row>
    <row r="864" customFormat="false" ht="14.25" hidden="false" customHeight="true" outlineLevel="0" collapsed="false">
      <c r="C864" s="1"/>
      <c r="D864" s="1"/>
    </row>
    <row r="865" customFormat="false" ht="14.25" hidden="false" customHeight="true" outlineLevel="0" collapsed="false">
      <c r="C865" s="1"/>
      <c r="D865" s="1"/>
    </row>
    <row r="866" customFormat="false" ht="14.25" hidden="false" customHeight="true" outlineLevel="0" collapsed="false">
      <c r="C866" s="1"/>
      <c r="D866" s="1"/>
    </row>
    <row r="867" customFormat="false" ht="14.25" hidden="false" customHeight="true" outlineLevel="0" collapsed="false">
      <c r="C867" s="1"/>
      <c r="D867" s="1"/>
    </row>
    <row r="868" customFormat="false" ht="14.25" hidden="false" customHeight="true" outlineLevel="0" collapsed="false">
      <c r="C868" s="1"/>
      <c r="D868" s="1"/>
    </row>
    <row r="869" customFormat="false" ht="14.25" hidden="false" customHeight="true" outlineLevel="0" collapsed="false">
      <c r="C869" s="1"/>
      <c r="D869" s="1"/>
    </row>
    <row r="870" customFormat="false" ht="14.25" hidden="false" customHeight="true" outlineLevel="0" collapsed="false">
      <c r="C870" s="1"/>
      <c r="D870" s="1"/>
    </row>
    <row r="871" customFormat="false" ht="14.25" hidden="false" customHeight="true" outlineLevel="0" collapsed="false">
      <c r="C871" s="1"/>
      <c r="D871" s="1"/>
    </row>
    <row r="872" customFormat="false" ht="14.25" hidden="false" customHeight="true" outlineLevel="0" collapsed="false">
      <c r="C872" s="1"/>
      <c r="D872" s="1"/>
    </row>
    <row r="873" customFormat="false" ht="14.25" hidden="false" customHeight="true" outlineLevel="0" collapsed="false">
      <c r="C873" s="1"/>
      <c r="D873" s="1"/>
    </row>
    <row r="874" customFormat="false" ht="14.25" hidden="false" customHeight="true" outlineLevel="0" collapsed="false">
      <c r="C874" s="1"/>
      <c r="D874" s="1"/>
    </row>
    <row r="875" customFormat="false" ht="14.25" hidden="false" customHeight="true" outlineLevel="0" collapsed="false">
      <c r="C875" s="1"/>
      <c r="D875" s="1"/>
    </row>
    <row r="876" customFormat="false" ht="14.25" hidden="false" customHeight="true" outlineLevel="0" collapsed="false">
      <c r="C876" s="1"/>
      <c r="D876" s="1"/>
    </row>
    <row r="877" customFormat="false" ht="14.25" hidden="false" customHeight="true" outlineLevel="0" collapsed="false">
      <c r="C877" s="1"/>
      <c r="D877" s="1"/>
    </row>
    <row r="878" customFormat="false" ht="14.25" hidden="false" customHeight="true" outlineLevel="0" collapsed="false">
      <c r="C878" s="1"/>
      <c r="D878" s="1"/>
    </row>
    <row r="879" customFormat="false" ht="14.25" hidden="false" customHeight="true" outlineLevel="0" collapsed="false">
      <c r="C879" s="1"/>
      <c r="D879" s="1"/>
    </row>
    <row r="880" customFormat="false" ht="14.25" hidden="false" customHeight="true" outlineLevel="0" collapsed="false">
      <c r="C880" s="1"/>
      <c r="D880" s="1"/>
    </row>
    <row r="881" customFormat="false" ht="14.25" hidden="false" customHeight="true" outlineLevel="0" collapsed="false">
      <c r="C881" s="1"/>
      <c r="D881" s="1"/>
    </row>
    <row r="882" customFormat="false" ht="14.25" hidden="false" customHeight="true" outlineLevel="0" collapsed="false">
      <c r="C882" s="1"/>
      <c r="D882" s="1"/>
    </row>
    <row r="883" customFormat="false" ht="14.25" hidden="false" customHeight="true" outlineLevel="0" collapsed="false">
      <c r="C883" s="1"/>
      <c r="D883" s="1"/>
    </row>
    <row r="884" customFormat="false" ht="14.25" hidden="false" customHeight="true" outlineLevel="0" collapsed="false">
      <c r="C884" s="1"/>
      <c r="D884" s="1"/>
    </row>
    <row r="885" customFormat="false" ht="14.25" hidden="false" customHeight="true" outlineLevel="0" collapsed="false">
      <c r="C885" s="1"/>
      <c r="D885" s="1"/>
    </row>
    <row r="886" customFormat="false" ht="14.25" hidden="false" customHeight="true" outlineLevel="0" collapsed="false">
      <c r="C886" s="1"/>
      <c r="D886" s="1"/>
    </row>
    <row r="887" customFormat="false" ht="14.25" hidden="false" customHeight="true" outlineLevel="0" collapsed="false">
      <c r="C887" s="1"/>
      <c r="D887" s="1"/>
    </row>
    <row r="888" customFormat="false" ht="14.25" hidden="false" customHeight="true" outlineLevel="0" collapsed="false">
      <c r="C888" s="1"/>
      <c r="D888" s="1"/>
    </row>
    <row r="889" customFormat="false" ht="14.25" hidden="false" customHeight="true" outlineLevel="0" collapsed="false">
      <c r="C889" s="1"/>
      <c r="D889" s="1"/>
    </row>
    <row r="890" customFormat="false" ht="14.25" hidden="false" customHeight="true" outlineLevel="0" collapsed="false">
      <c r="C890" s="1"/>
      <c r="D890" s="1"/>
    </row>
    <row r="891" customFormat="false" ht="14.25" hidden="false" customHeight="true" outlineLevel="0" collapsed="false">
      <c r="C891" s="1"/>
      <c r="D891" s="1"/>
    </row>
    <row r="892" customFormat="false" ht="14.25" hidden="false" customHeight="true" outlineLevel="0" collapsed="false">
      <c r="C892" s="1"/>
      <c r="D892" s="1"/>
    </row>
    <row r="893" customFormat="false" ht="14.25" hidden="false" customHeight="true" outlineLevel="0" collapsed="false">
      <c r="C893" s="1"/>
      <c r="D893" s="1"/>
    </row>
    <row r="894" customFormat="false" ht="14.25" hidden="false" customHeight="true" outlineLevel="0" collapsed="false">
      <c r="C894" s="1"/>
      <c r="D894" s="1"/>
    </row>
    <row r="895" customFormat="false" ht="14.25" hidden="false" customHeight="true" outlineLevel="0" collapsed="false">
      <c r="C895" s="1"/>
      <c r="D895" s="1"/>
    </row>
    <row r="896" customFormat="false" ht="14.25" hidden="false" customHeight="true" outlineLevel="0" collapsed="false">
      <c r="C896" s="1"/>
      <c r="D896" s="1"/>
    </row>
    <row r="897" customFormat="false" ht="14.25" hidden="false" customHeight="true" outlineLevel="0" collapsed="false">
      <c r="C897" s="1"/>
      <c r="D897" s="1"/>
    </row>
    <row r="898" customFormat="false" ht="14.25" hidden="false" customHeight="true" outlineLevel="0" collapsed="false">
      <c r="C898" s="1"/>
      <c r="D898" s="1"/>
    </row>
    <row r="899" customFormat="false" ht="14.25" hidden="false" customHeight="true" outlineLevel="0" collapsed="false">
      <c r="C899" s="1"/>
      <c r="D899" s="1"/>
    </row>
    <row r="900" customFormat="false" ht="14.25" hidden="false" customHeight="true" outlineLevel="0" collapsed="false">
      <c r="C900" s="1"/>
      <c r="D900" s="1"/>
    </row>
    <row r="901" customFormat="false" ht="14.25" hidden="false" customHeight="true" outlineLevel="0" collapsed="false">
      <c r="C901" s="1"/>
      <c r="D901" s="1"/>
    </row>
    <row r="902" customFormat="false" ht="14.25" hidden="false" customHeight="true" outlineLevel="0" collapsed="false">
      <c r="C902" s="1"/>
      <c r="D902" s="1"/>
    </row>
    <row r="903" customFormat="false" ht="14.25" hidden="false" customHeight="true" outlineLevel="0" collapsed="false">
      <c r="C903" s="1"/>
      <c r="D903" s="1"/>
    </row>
    <row r="904" customFormat="false" ht="14.25" hidden="false" customHeight="true" outlineLevel="0" collapsed="false">
      <c r="C904" s="1"/>
      <c r="D904" s="1"/>
    </row>
    <row r="905" customFormat="false" ht="14.25" hidden="false" customHeight="true" outlineLevel="0" collapsed="false">
      <c r="C905" s="1"/>
      <c r="D905" s="1"/>
    </row>
    <row r="906" customFormat="false" ht="14.25" hidden="false" customHeight="true" outlineLevel="0" collapsed="false">
      <c r="C906" s="1"/>
      <c r="D906" s="1"/>
    </row>
    <row r="907" customFormat="false" ht="14.25" hidden="false" customHeight="true" outlineLevel="0" collapsed="false">
      <c r="C907" s="1"/>
      <c r="D907" s="1"/>
    </row>
    <row r="908" customFormat="false" ht="14.25" hidden="false" customHeight="true" outlineLevel="0" collapsed="false">
      <c r="C908" s="1"/>
      <c r="D908" s="1"/>
    </row>
    <row r="909" customFormat="false" ht="14.25" hidden="false" customHeight="true" outlineLevel="0" collapsed="false">
      <c r="C909" s="1"/>
      <c r="D909" s="1"/>
    </row>
    <row r="910" customFormat="false" ht="14.25" hidden="false" customHeight="true" outlineLevel="0" collapsed="false">
      <c r="C910" s="1"/>
      <c r="D910" s="1"/>
    </row>
    <row r="911" customFormat="false" ht="14.25" hidden="false" customHeight="true" outlineLevel="0" collapsed="false">
      <c r="C911" s="1"/>
      <c r="D911" s="1"/>
    </row>
    <row r="912" customFormat="false" ht="14.25" hidden="false" customHeight="true" outlineLevel="0" collapsed="false">
      <c r="C912" s="1"/>
      <c r="D912" s="1"/>
    </row>
    <row r="913" customFormat="false" ht="14.25" hidden="false" customHeight="true" outlineLevel="0" collapsed="false">
      <c r="C913" s="1"/>
      <c r="D913" s="1"/>
    </row>
    <row r="914" customFormat="false" ht="14.25" hidden="false" customHeight="true" outlineLevel="0" collapsed="false">
      <c r="C914" s="1"/>
      <c r="D914" s="1"/>
    </row>
    <row r="915" customFormat="false" ht="14.25" hidden="false" customHeight="true" outlineLevel="0" collapsed="false">
      <c r="C915" s="1"/>
      <c r="D915" s="1"/>
    </row>
    <row r="916" customFormat="false" ht="14.25" hidden="false" customHeight="true" outlineLevel="0" collapsed="false">
      <c r="C916" s="1"/>
      <c r="D916" s="1"/>
    </row>
    <row r="917" customFormat="false" ht="14.25" hidden="false" customHeight="true" outlineLevel="0" collapsed="false">
      <c r="C917" s="1"/>
      <c r="D917" s="1"/>
    </row>
    <row r="918" customFormat="false" ht="14.25" hidden="false" customHeight="true" outlineLevel="0" collapsed="false">
      <c r="C918" s="1"/>
      <c r="D918" s="1"/>
    </row>
    <row r="919" customFormat="false" ht="14.25" hidden="false" customHeight="true" outlineLevel="0" collapsed="false">
      <c r="C919" s="1"/>
      <c r="D919" s="1"/>
    </row>
    <row r="920" customFormat="false" ht="14.25" hidden="false" customHeight="true" outlineLevel="0" collapsed="false">
      <c r="C920" s="1"/>
      <c r="D920" s="1"/>
    </row>
    <row r="921" customFormat="false" ht="14.25" hidden="false" customHeight="true" outlineLevel="0" collapsed="false">
      <c r="C921" s="1"/>
      <c r="D921" s="1"/>
    </row>
    <row r="922" customFormat="false" ht="14.25" hidden="false" customHeight="true" outlineLevel="0" collapsed="false">
      <c r="C922" s="1"/>
      <c r="D922" s="1"/>
    </row>
    <row r="923" customFormat="false" ht="14.25" hidden="false" customHeight="true" outlineLevel="0" collapsed="false">
      <c r="C923" s="1"/>
      <c r="D923" s="1"/>
    </row>
    <row r="924" customFormat="false" ht="14.25" hidden="false" customHeight="true" outlineLevel="0" collapsed="false">
      <c r="C924" s="1"/>
      <c r="D924" s="1"/>
    </row>
    <row r="925" customFormat="false" ht="14.25" hidden="false" customHeight="true" outlineLevel="0" collapsed="false">
      <c r="C925" s="1"/>
      <c r="D925" s="1"/>
    </row>
    <row r="926" customFormat="false" ht="14.25" hidden="false" customHeight="true" outlineLevel="0" collapsed="false">
      <c r="C926" s="1"/>
      <c r="D926" s="1"/>
    </row>
    <row r="927" customFormat="false" ht="14.25" hidden="false" customHeight="true" outlineLevel="0" collapsed="false">
      <c r="C927" s="1"/>
      <c r="D927" s="1"/>
    </row>
    <row r="928" customFormat="false" ht="14.25" hidden="false" customHeight="true" outlineLevel="0" collapsed="false">
      <c r="C928" s="1"/>
      <c r="D928" s="1"/>
    </row>
    <row r="929" customFormat="false" ht="14.25" hidden="false" customHeight="true" outlineLevel="0" collapsed="false">
      <c r="C929" s="1"/>
      <c r="D929" s="1"/>
    </row>
    <row r="930" customFormat="false" ht="14.25" hidden="false" customHeight="true" outlineLevel="0" collapsed="false">
      <c r="C930" s="1"/>
      <c r="D930" s="1"/>
    </row>
    <row r="931" customFormat="false" ht="14.25" hidden="false" customHeight="true" outlineLevel="0" collapsed="false">
      <c r="C931" s="1"/>
      <c r="D931" s="1"/>
    </row>
    <row r="932" customFormat="false" ht="14.25" hidden="false" customHeight="true" outlineLevel="0" collapsed="false">
      <c r="C932" s="1"/>
      <c r="D932" s="1"/>
    </row>
    <row r="933" customFormat="false" ht="14.25" hidden="false" customHeight="true" outlineLevel="0" collapsed="false">
      <c r="C933" s="1"/>
      <c r="D933" s="1"/>
    </row>
    <row r="934" customFormat="false" ht="14.25" hidden="false" customHeight="true" outlineLevel="0" collapsed="false">
      <c r="C934" s="1"/>
      <c r="D934" s="1"/>
    </row>
    <row r="935" customFormat="false" ht="14.25" hidden="false" customHeight="true" outlineLevel="0" collapsed="false">
      <c r="C935" s="1"/>
      <c r="D935" s="1"/>
    </row>
    <row r="936" customFormat="false" ht="14.25" hidden="false" customHeight="true" outlineLevel="0" collapsed="false">
      <c r="C936" s="1"/>
      <c r="D936" s="1"/>
    </row>
    <row r="937" customFormat="false" ht="14.25" hidden="false" customHeight="true" outlineLevel="0" collapsed="false">
      <c r="C937" s="1"/>
      <c r="D937" s="1"/>
    </row>
    <row r="938" customFormat="false" ht="14.25" hidden="false" customHeight="true" outlineLevel="0" collapsed="false">
      <c r="C938" s="1"/>
      <c r="D938" s="1"/>
    </row>
    <row r="939" customFormat="false" ht="14.25" hidden="false" customHeight="true" outlineLevel="0" collapsed="false">
      <c r="C939" s="1"/>
      <c r="D939" s="1"/>
    </row>
    <row r="940" customFormat="false" ht="14.25" hidden="false" customHeight="true" outlineLevel="0" collapsed="false">
      <c r="C940" s="1"/>
      <c r="D940" s="1"/>
    </row>
    <row r="941" customFormat="false" ht="14.25" hidden="false" customHeight="true" outlineLevel="0" collapsed="false">
      <c r="C941" s="1"/>
      <c r="D941" s="1"/>
    </row>
    <row r="942" customFormat="false" ht="14.25" hidden="false" customHeight="true" outlineLevel="0" collapsed="false">
      <c r="C942" s="1"/>
      <c r="D942" s="1"/>
    </row>
    <row r="943" customFormat="false" ht="14.25" hidden="false" customHeight="true" outlineLevel="0" collapsed="false">
      <c r="C943" s="1"/>
      <c r="D943" s="1"/>
    </row>
    <row r="944" customFormat="false" ht="14.25" hidden="false" customHeight="true" outlineLevel="0" collapsed="false">
      <c r="C944" s="1"/>
      <c r="D944" s="1"/>
    </row>
    <row r="945" customFormat="false" ht="14.25" hidden="false" customHeight="true" outlineLevel="0" collapsed="false">
      <c r="C945" s="1"/>
      <c r="D945" s="1"/>
    </row>
    <row r="946" customFormat="false" ht="14.25" hidden="false" customHeight="true" outlineLevel="0" collapsed="false">
      <c r="C946" s="1"/>
      <c r="D946" s="1"/>
    </row>
    <row r="947" customFormat="false" ht="14.25" hidden="false" customHeight="true" outlineLevel="0" collapsed="false">
      <c r="C947" s="1"/>
      <c r="D947" s="1"/>
    </row>
    <row r="948" customFormat="false" ht="14.25" hidden="false" customHeight="true" outlineLevel="0" collapsed="false">
      <c r="C948" s="1"/>
      <c r="D948" s="1"/>
    </row>
    <row r="949" customFormat="false" ht="14.25" hidden="false" customHeight="true" outlineLevel="0" collapsed="false">
      <c r="C949" s="1"/>
      <c r="D949" s="1"/>
    </row>
    <row r="950" customFormat="false" ht="14.25" hidden="false" customHeight="true" outlineLevel="0" collapsed="false">
      <c r="C950" s="1"/>
      <c r="D950" s="1"/>
    </row>
    <row r="951" customFormat="false" ht="14.25" hidden="false" customHeight="true" outlineLevel="0" collapsed="false">
      <c r="C951" s="1"/>
      <c r="D951" s="1"/>
    </row>
    <row r="952" customFormat="false" ht="14.25" hidden="false" customHeight="true" outlineLevel="0" collapsed="false">
      <c r="C952" s="1"/>
      <c r="D952" s="1"/>
    </row>
    <row r="953" customFormat="false" ht="14.25" hidden="false" customHeight="true" outlineLevel="0" collapsed="false">
      <c r="C953" s="1"/>
      <c r="D953" s="1"/>
    </row>
    <row r="954" customFormat="false" ht="14.25" hidden="false" customHeight="true" outlineLevel="0" collapsed="false">
      <c r="C954" s="1"/>
      <c r="D954" s="1"/>
    </row>
    <row r="955" customFormat="false" ht="14.25" hidden="false" customHeight="true" outlineLevel="0" collapsed="false">
      <c r="C955" s="1"/>
      <c r="D955" s="1"/>
    </row>
    <row r="956" customFormat="false" ht="14.25" hidden="false" customHeight="true" outlineLevel="0" collapsed="false">
      <c r="C956" s="1"/>
      <c r="D956" s="1"/>
    </row>
    <row r="957" customFormat="false" ht="14.25" hidden="false" customHeight="true" outlineLevel="0" collapsed="false">
      <c r="C957" s="1"/>
      <c r="D957" s="1"/>
    </row>
    <row r="958" customFormat="false" ht="14.25" hidden="false" customHeight="true" outlineLevel="0" collapsed="false">
      <c r="C958" s="1"/>
      <c r="D958" s="1"/>
    </row>
    <row r="959" customFormat="false" ht="14.25" hidden="false" customHeight="true" outlineLevel="0" collapsed="false">
      <c r="C959" s="1"/>
      <c r="D959" s="1"/>
    </row>
    <row r="960" customFormat="false" ht="14.25" hidden="false" customHeight="true" outlineLevel="0" collapsed="false">
      <c r="C960" s="1"/>
      <c r="D960" s="1"/>
    </row>
    <row r="961" customFormat="false" ht="14.25" hidden="false" customHeight="true" outlineLevel="0" collapsed="false">
      <c r="C961" s="1"/>
      <c r="D961" s="1"/>
    </row>
    <row r="962" customFormat="false" ht="14.25" hidden="false" customHeight="true" outlineLevel="0" collapsed="false">
      <c r="C962" s="1"/>
      <c r="D962" s="1"/>
    </row>
    <row r="963" customFormat="false" ht="14.25" hidden="false" customHeight="true" outlineLevel="0" collapsed="false">
      <c r="C963" s="1"/>
      <c r="D963" s="1"/>
    </row>
    <row r="964" customFormat="false" ht="14.25" hidden="false" customHeight="true" outlineLevel="0" collapsed="false">
      <c r="C964" s="1"/>
      <c r="D964" s="1"/>
    </row>
    <row r="965" customFormat="false" ht="14.25" hidden="false" customHeight="true" outlineLevel="0" collapsed="false">
      <c r="C965" s="1"/>
      <c r="D965" s="1"/>
    </row>
    <row r="966" customFormat="false" ht="14.25" hidden="false" customHeight="true" outlineLevel="0" collapsed="false">
      <c r="C966" s="1"/>
      <c r="D966" s="1"/>
    </row>
    <row r="967" customFormat="false" ht="14.25" hidden="false" customHeight="true" outlineLevel="0" collapsed="false">
      <c r="C967" s="1"/>
      <c r="D967" s="1"/>
    </row>
    <row r="968" customFormat="false" ht="14.25" hidden="false" customHeight="true" outlineLevel="0" collapsed="false">
      <c r="C968" s="1"/>
      <c r="D968" s="1"/>
    </row>
    <row r="969" customFormat="false" ht="14.25" hidden="false" customHeight="true" outlineLevel="0" collapsed="false">
      <c r="C969" s="1"/>
      <c r="D969" s="1"/>
    </row>
    <row r="970" customFormat="false" ht="14.25" hidden="false" customHeight="true" outlineLevel="0" collapsed="false">
      <c r="C970" s="1"/>
      <c r="D970" s="1"/>
    </row>
    <row r="971" customFormat="false" ht="14.25" hidden="false" customHeight="true" outlineLevel="0" collapsed="false">
      <c r="C971" s="1"/>
      <c r="D971" s="1"/>
    </row>
    <row r="972" customFormat="false" ht="14.25" hidden="false" customHeight="true" outlineLevel="0" collapsed="false">
      <c r="C972" s="1"/>
      <c r="D972" s="1"/>
    </row>
    <row r="973" customFormat="false" ht="14.25" hidden="false" customHeight="true" outlineLevel="0" collapsed="false">
      <c r="C973" s="1"/>
      <c r="D973" s="1"/>
    </row>
    <row r="974" customFormat="false" ht="14.25" hidden="false" customHeight="true" outlineLevel="0" collapsed="false">
      <c r="C974" s="1"/>
      <c r="D974" s="1"/>
    </row>
    <row r="975" customFormat="false" ht="14.25" hidden="false" customHeight="true" outlineLevel="0" collapsed="false">
      <c r="C975" s="1"/>
      <c r="D975" s="1"/>
    </row>
    <row r="976" customFormat="false" ht="14.25" hidden="false" customHeight="true" outlineLevel="0" collapsed="false">
      <c r="C976" s="1"/>
      <c r="D976" s="1"/>
    </row>
    <row r="977" customFormat="false" ht="14.25" hidden="false" customHeight="true" outlineLevel="0" collapsed="false">
      <c r="C977" s="1"/>
      <c r="D977" s="1"/>
    </row>
    <row r="978" customFormat="false" ht="14.25" hidden="false" customHeight="true" outlineLevel="0" collapsed="false">
      <c r="C978" s="1"/>
      <c r="D978" s="1"/>
    </row>
    <row r="979" customFormat="false" ht="14.25" hidden="false" customHeight="true" outlineLevel="0" collapsed="false">
      <c r="C979" s="1"/>
      <c r="D979" s="1"/>
    </row>
    <row r="980" customFormat="false" ht="14.25" hidden="false" customHeight="true" outlineLevel="0" collapsed="false">
      <c r="C980" s="1"/>
      <c r="D980" s="1"/>
    </row>
    <row r="981" customFormat="false" ht="14.25" hidden="false" customHeight="true" outlineLevel="0" collapsed="false">
      <c r="C981" s="1"/>
      <c r="D981" s="1"/>
    </row>
    <row r="982" customFormat="false" ht="14.25" hidden="false" customHeight="true" outlineLevel="0" collapsed="false">
      <c r="C982" s="1"/>
      <c r="D982" s="1"/>
    </row>
    <row r="983" customFormat="false" ht="14.25" hidden="false" customHeight="true" outlineLevel="0" collapsed="false">
      <c r="C983" s="1"/>
      <c r="D983" s="1"/>
    </row>
    <row r="984" customFormat="false" ht="14.25" hidden="false" customHeight="true" outlineLevel="0" collapsed="false">
      <c r="C984" s="1"/>
      <c r="D984" s="1"/>
    </row>
    <row r="985" customFormat="false" ht="14.25" hidden="false" customHeight="true" outlineLevel="0" collapsed="false">
      <c r="C985" s="1"/>
      <c r="D985" s="1"/>
    </row>
    <row r="986" customFormat="false" ht="14.25" hidden="false" customHeight="true" outlineLevel="0" collapsed="false">
      <c r="C986" s="1"/>
      <c r="D986" s="1"/>
    </row>
    <row r="987" customFormat="false" ht="14.25" hidden="false" customHeight="true" outlineLevel="0" collapsed="false">
      <c r="C987" s="1"/>
      <c r="D987" s="1"/>
    </row>
    <row r="988" customFormat="false" ht="14.25" hidden="false" customHeight="true" outlineLevel="0" collapsed="false">
      <c r="C988" s="1"/>
      <c r="D988" s="1"/>
    </row>
    <row r="989" customFormat="false" ht="14.25" hidden="false" customHeight="true" outlineLevel="0" collapsed="false">
      <c r="C989" s="1"/>
      <c r="D989" s="1"/>
    </row>
    <row r="990" customFormat="false" ht="14.25" hidden="false" customHeight="true" outlineLevel="0" collapsed="false">
      <c r="C990" s="1"/>
      <c r="D990" s="1"/>
    </row>
    <row r="991" customFormat="false" ht="14.25" hidden="false" customHeight="true" outlineLevel="0" collapsed="false">
      <c r="C991" s="1"/>
      <c r="D991" s="1"/>
    </row>
    <row r="992" customFormat="false" ht="14.25" hidden="false" customHeight="true" outlineLevel="0" collapsed="false">
      <c r="C992" s="1"/>
      <c r="D992" s="1"/>
    </row>
    <row r="993" customFormat="false" ht="14.25" hidden="false" customHeight="true" outlineLevel="0" collapsed="false">
      <c r="C993" s="1"/>
      <c r="D993" s="1"/>
    </row>
    <row r="994" customFormat="false" ht="14.25" hidden="false" customHeight="true" outlineLevel="0" collapsed="false">
      <c r="C994" s="1"/>
      <c r="D994" s="1"/>
    </row>
    <row r="995" customFormat="false" ht="14.25" hidden="false" customHeight="true" outlineLevel="0" collapsed="false">
      <c r="C995" s="1"/>
      <c r="D995" s="1"/>
    </row>
    <row r="996" customFormat="false" ht="14.25" hidden="false" customHeight="true" outlineLevel="0" collapsed="false">
      <c r="C996" s="1"/>
      <c r="D996" s="1"/>
    </row>
    <row r="997" customFormat="false" ht="14.25" hidden="false" customHeight="true" outlineLevel="0" collapsed="false">
      <c r="C997" s="1"/>
      <c r="D997" s="1"/>
    </row>
    <row r="998" customFormat="false" ht="14.25" hidden="false" customHeight="true" outlineLevel="0" collapsed="false">
      <c r="C998" s="1"/>
      <c r="D998" s="1"/>
    </row>
    <row r="999" customFormat="false" ht="14.25" hidden="false" customHeight="true" outlineLevel="0" collapsed="false">
      <c r="C999" s="1"/>
      <c r="D999" s="1"/>
    </row>
    <row r="1000" customFormat="false" ht="14.25" hidden="false" customHeight="true" outlineLevel="0" collapsed="false">
      <c r="C1000" s="1"/>
      <c r="D100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G3" activeCellId="0" sqref="G3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0" width="18.44"/>
    <col collapsed="false" customWidth="true" hidden="false" outlineLevel="0" max="3" min="3" style="0" width="8.67"/>
    <col collapsed="false" customWidth="true" hidden="false" outlineLevel="0" max="4" min="4" style="0" width="11"/>
    <col collapsed="false" customWidth="true" hidden="false" outlineLevel="0" max="5" min="5" style="0" width="28.44"/>
    <col collapsed="false" customWidth="true" hidden="false" outlineLevel="0" max="6" min="6" style="0" width="10.33"/>
    <col collapsed="false" customWidth="true" hidden="true" outlineLevel="0" max="7" min="7" style="0" width="9"/>
    <col collapsed="false" customWidth="true" hidden="false" outlineLevel="0" max="8" min="8" style="0" width="9.33"/>
    <col collapsed="false" customWidth="true" hidden="true" outlineLevel="0" max="9" min="9" style="0" width="5.11"/>
    <col collapsed="false" customWidth="true" hidden="true" outlineLevel="0" max="11" min="10" style="0" width="11"/>
    <col collapsed="false" customWidth="true" hidden="false" outlineLevel="0" max="12" min="12" style="0" width="11"/>
    <col collapsed="false" customWidth="true" hidden="false" outlineLevel="0" max="26" min="13" style="0" width="8.88"/>
  </cols>
  <sheetData>
    <row r="1" customFormat="false" ht="14.25" hidden="false" customHeight="true" outlineLevel="0" collapsed="false">
      <c r="A1" s="57"/>
      <c r="B1" s="58"/>
      <c r="C1" s="58"/>
      <c r="D1" s="58"/>
      <c r="E1" s="58" t="n">
        <v>0</v>
      </c>
      <c r="F1" s="59" t="n">
        <f aca="true">TODAY()-5</f>
        <v>46269</v>
      </c>
      <c r="G1" s="57" t="n">
        <v>28</v>
      </c>
      <c r="H1" s="60" t="n">
        <f aca="false">SUBTOTAL(9,H3:H241)</f>
        <v>0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customFormat="false" ht="28.5" hidden="false" customHeight="true" outlineLevel="0" collapsed="false">
      <c r="A2" s="61" t="s">
        <v>128</v>
      </c>
      <c r="B2" s="62" t="s">
        <v>3</v>
      </c>
      <c r="C2" s="62" t="s">
        <v>149</v>
      </c>
      <c r="D2" s="62" t="s">
        <v>150</v>
      </c>
      <c r="E2" s="62" t="s">
        <v>151</v>
      </c>
      <c r="F2" s="61" t="s">
        <v>152</v>
      </c>
      <c r="G2" s="61" t="s">
        <v>153</v>
      </c>
      <c r="H2" s="63" t="n">
        <v>46081</v>
      </c>
      <c r="I2" s="7" t="s">
        <v>154</v>
      </c>
      <c r="J2" s="61" t="s">
        <v>128</v>
      </c>
      <c r="K2" s="61" t="s">
        <v>128</v>
      </c>
      <c r="L2" s="6" t="s">
        <v>155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4.25" hidden="false" customHeight="true" outlineLevel="0" collapsed="false">
      <c r="A3" s="23" t="s">
        <v>133</v>
      </c>
      <c r="B3" s="64" t="s">
        <v>24</v>
      </c>
      <c r="C3" s="65" t="s">
        <v>156</v>
      </c>
      <c r="D3" s="65" t="n">
        <v>1000000671</v>
      </c>
      <c r="E3" s="66" t="s">
        <v>157</v>
      </c>
      <c r="F3" s="67" t="n">
        <v>38390</v>
      </c>
      <c r="G3" s="68" t="e">
        <f aca="false">#REF!/$G$1*($G$1-$E$1)</f>
        <v>#REF!</v>
      </c>
      <c r="H3" s="69" t="n">
        <v>0</v>
      </c>
      <c r="I3" s="24" t="n">
        <v>0</v>
      </c>
      <c r="J3" s="23"/>
      <c r="K3" s="23" t="s">
        <v>133</v>
      </c>
      <c r="L3" s="3" t="n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70" t="s">
        <v>133</v>
      </c>
      <c r="B4" s="71" t="s">
        <v>25</v>
      </c>
      <c r="C4" s="72" t="s">
        <v>158</v>
      </c>
      <c r="D4" s="72" t="n">
        <v>1000000675</v>
      </c>
      <c r="E4" s="73" t="s">
        <v>159</v>
      </c>
      <c r="F4" s="74" t="n">
        <v>42842</v>
      </c>
      <c r="G4" s="68" t="e">
        <f aca="false">#REF!/$G$1*($G$1-$E$1)</f>
        <v>#REF!</v>
      </c>
      <c r="H4" s="69" t="n">
        <v>0</v>
      </c>
      <c r="I4" s="75" t="n">
        <v>0</v>
      </c>
      <c r="J4" s="70"/>
      <c r="K4" s="70" t="s">
        <v>133</v>
      </c>
      <c r="L4" s="3" t="n">
        <v>0</v>
      </c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customFormat="false" ht="14.25" hidden="false" customHeight="true" outlineLevel="0" collapsed="false">
      <c r="A5" s="70" t="s">
        <v>133</v>
      </c>
      <c r="B5" s="71" t="s">
        <v>21</v>
      </c>
      <c r="C5" s="72" t="s">
        <v>160</v>
      </c>
      <c r="D5" s="72" t="n">
        <v>1000000659</v>
      </c>
      <c r="E5" s="73" t="s">
        <v>161</v>
      </c>
      <c r="F5" s="74" t="n">
        <v>43258</v>
      </c>
      <c r="G5" s="68" t="e">
        <f aca="false">#REF!/$G$1*($G$1-$E$1)</f>
        <v>#REF!</v>
      </c>
      <c r="H5" s="69" t="n">
        <v>0</v>
      </c>
      <c r="I5" s="75" t="n">
        <v>0</v>
      </c>
      <c r="J5" s="70"/>
      <c r="K5" s="70" t="s">
        <v>133</v>
      </c>
      <c r="L5" s="3" t="n">
        <v>0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customFormat="false" ht="14.25" hidden="false" customHeight="true" outlineLevel="0" collapsed="false">
      <c r="A6" s="70" t="s">
        <v>133</v>
      </c>
      <c r="B6" s="71" t="s">
        <v>25</v>
      </c>
      <c r="C6" s="72" t="s">
        <v>162</v>
      </c>
      <c r="D6" s="72" t="n">
        <v>1000002728</v>
      </c>
      <c r="E6" s="72" t="s">
        <v>163</v>
      </c>
      <c r="F6" s="74" t="n">
        <v>44671</v>
      </c>
      <c r="G6" s="68" t="e">
        <f aca="false">#REF!/$G$1*($G$1-$E$1)</f>
        <v>#REF!</v>
      </c>
      <c r="H6" s="69" t="n">
        <v>0</v>
      </c>
      <c r="I6" s="75" t="n">
        <v>0</v>
      </c>
      <c r="J6" s="70"/>
      <c r="K6" s="70" t="s">
        <v>133</v>
      </c>
      <c r="L6" s="3" t="n">
        <v>0</v>
      </c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customFormat="false" ht="14.25" hidden="false" customHeight="true" outlineLevel="0" collapsed="false">
      <c r="A7" s="70" t="s">
        <v>133</v>
      </c>
      <c r="B7" s="71" t="s">
        <v>24</v>
      </c>
      <c r="C7" s="72" t="s">
        <v>164</v>
      </c>
      <c r="D7" s="72" t="n">
        <v>1000003243</v>
      </c>
      <c r="E7" s="72" t="s">
        <v>165</v>
      </c>
      <c r="F7" s="74" t="n">
        <v>44937</v>
      </c>
      <c r="G7" s="68" t="e">
        <f aca="false">#REF!/$G$1*($G$1-$E$1)</f>
        <v>#REF!</v>
      </c>
      <c r="H7" s="69" t="n">
        <v>0</v>
      </c>
      <c r="I7" s="75" t="n">
        <v>0</v>
      </c>
      <c r="J7" s="70"/>
      <c r="K7" s="70" t="s">
        <v>133</v>
      </c>
      <c r="L7" s="3" t="n">
        <v>0</v>
      </c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customFormat="false" ht="14.25" hidden="false" customHeight="true" outlineLevel="0" collapsed="false">
      <c r="A8" s="70" t="s">
        <v>133</v>
      </c>
      <c r="B8" s="71" t="s">
        <v>24</v>
      </c>
      <c r="C8" s="72" t="s">
        <v>166</v>
      </c>
      <c r="D8" s="77" t="n">
        <v>1000003823</v>
      </c>
      <c r="E8" s="77" t="s">
        <v>167</v>
      </c>
      <c r="F8" s="78" t="n">
        <v>45310</v>
      </c>
      <c r="G8" s="68" t="e">
        <f aca="false">#REF!/$G$1*($G$1-$E$1)</f>
        <v>#REF!</v>
      </c>
      <c r="H8" s="69" t="n">
        <v>0</v>
      </c>
      <c r="I8" s="75" t="n">
        <v>0</v>
      </c>
      <c r="J8" s="70"/>
      <c r="K8" s="70" t="s">
        <v>133</v>
      </c>
      <c r="L8" s="3" t="n">
        <v>0</v>
      </c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customFormat="false" ht="14.25" hidden="false" customHeight="true" outlineLevel="0" collapsed="false">
      <c r="A9" s="75" t="s">
        <v>133</v>
      </c>
      <c r="B9" s="71" t="s">
        <v>24</v>
      </c>
      <c r="C9" s="79" t="s">
        <v>168</v>
      </c>
      <c r="D9" s="79" t="n">
        <v>1000003948</v>
      </c>
      <c r="E9" s="79" t="s">
        <v>169</v>
      </c>
      <c r="F9" s="74" t="n">
        <v>45422</v>
      </c>
      <c r="G9" s="68" t="e">
        <f aca="false">#REF!/$G$1*($G$1-$E$1)</f>
        <v>#REF!</v>
      </c>
      <c r="H9" s="69" t="n">
        <v>0</v>
      </c>
      <c r="I9" s="75" t="n">
        <v>0</v>
      </c>
      <c r="J9" s="70"/>
      <c r="K9" s="75" t="s">
        <v>133</v>
      </c>
      <c r="L9" s="3" t="n">
        <v>0</v>
      </c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customFormat="false" ht="14.25" hidden="false" customHeight="true" outlineLevel="0" collapsed="false">
      <c r="A10" s="70" t="s">
        <v>133</v>
      </c>
      <c r="B10" s="71" t="s">
        <v>30</v>
      </c>
      <c r="C10" s="72" t="s">
        <v>170</v>
      </c>
      <c r="D10" s="72" t="n">
        <v>1000000447</v>
      </c>
      <c r="E10" s="73" t="s">
        <v>171</v>
      </c>
      <c r="F10" s="74" t="n">
        <v>42510</v>
      </c>
      <c r="G10" s="68" t="e">
        <f aca="false">#REF!/$G$1*($G$1-$E$1)</f>
        <v>#REF!</v>
      </c>
      <c r="H10" s="69" t="n">
        <v>0</v>
      </c>
      <c r="I10" s="75" t="n">
        <v>0</v>
      </c>
      <c r="J10" s="70"/>
      <c r="K10" s="70" t="s">
        <v>133</v>
      </c>
      <c r="L10" s="3" t="n">
        <v>0</v>
      </c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customFormat="false" ht="14.25" hidden="false" customHeight="true" outlineLevel="0" collapsed="false">
      <c r="A11" s="70" t="s">
        <v>133</v>
      </c>
      <c r="B11" s="71" t="s">
        <v>30</v>
      </c>
      <c r="C11" s="72" t="s">
        <v>172</v>
      </c>
      <c r="D11" s="72" t="n">
        <v>1000003643</v>
      </c>
      <c r="E11" s="72" t="s">
        <v>173</v>
      </c>
      <c r="F11" s="74" t="n">
        <v>45126</v>
      </c>
      <c r="G11" s="68" t="e">
        <f aca="false">#REF!/$G$1*($G$1-$E$1)</f>
        <v>#REF!</v>
      </c>
      <c r="H11" s="69" t="n">
        <v>0</v>
      </c>
      <c r="I11" s="75" t="n">
        <v>1</v>
      </c>
      <c r="J11" s="70"/>
      <c r="K11" s="70" t="s">
        <v>133</v>
      </c>
      <c r="L11" s="3" t="n">
        <v>0</v>
      </c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customFormat="false" ht="14.25" hidden="false" customHeight="true" outlineLevel="0" collapsed="false">
      <c r="A12" s="75" t="s">
        <v>133</v>
      </c>
      <c r="B12" s="71" t="s">
        <v>32</v>
      </c>
      <c r="C12" s="79" t="s">
        <v>174</v>
      </c>
      <c r="D12" s="79" t="n">
        <v>1000003971</v>
      </c>
      <c r="E12" s="79" t="s">
        <v>175</v>
      </c>
      <c r="F12" s="74" t="n">
        <v>45439</v>
      </c>
      <c r="G12" s="68" t="e">
        <f aca="false">#REF!/$G$1*($G$1-$E$1)</f>
        <v>#REF!</v>
      </c>
      <c r="H12" s="69" t="n">
        <v>0</v>
      </c>
      <c r="I12" s="75" t="n">
        <v>0</v>
      </c>
      <c r="J12" s="70"/>
      <c r="K12" s="75" t="s">
        <v>133</v>
      </c>
      <c r="L12" s="3" t="n">
        <v>0</v>
      </c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customFormat="false" ht="14.25" hidden="false" customHeight="true" outlineLevel="0" collapsed="false">
      <c r="A13" s="70" t="s">
        <v>133</v>
      </c>
      <c r="B13" s="72" t="s">
        <v>141</v>
      </c>
      <c r="C13" s="72" t="s">
        <v>176</v>
      </c>
      <c r="D13" s="72" t="n">
        <v>1000000074</v>
      </c>
      <c r="E13" s="73" t="s">
        <v>177</v>
      </c>
      <c r="F13" s="74" t="n">
        <v>43171</v>
      </c>
      <c r="G13" s="68" t="e">
        <f aca="false">#REF!/$G$1*($G$1-$E$1)</f>
        <v>#REF!</v>
      </c>
      <c r="H13" s="69" t="n">
        <v>0</v>
      </c>
      <c r="I13" s="75" t="n">
        <v>0</v>
      </c>
      <c r="J13" s="70"/>
      <c r="K13" s="70" t="s">
        <v>133</v>
      </c>
      <c r="L13" s="3" t="n">
        <v>0</v>
      </c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customFormat="false" ht="14.25" hidden="false" customHeight="true" outlineLevel="0" collapsed="false">
      <c r="A14" s="70" t="s">
        <v>133</v>
      </c>
      <c r="B14" s="72" t="s">
        <v>141</v>
      </c>
      <c r="C14" s="72" t="s">
        <v>178</v>
      </c>
      <c r="D14" s="72" t="n">
        <v>1000000072</v>
      </c>
      <c r="E14" s="73" t="s">
        <v>179</v>
      </c>
      <c r="F14" s="74" t="n">
        <v>43410</v>
      </c>
      <c r="G14" s="68" t="e">
        <f aca="false">#REF!/$G$1*($G$1-$E$1)</f>
        <v>#REF!</v>
      </c>
      <c r="H14" s="69" t="n">
        <v>0</v>
      </c>
      <c r="I14" s="75" t="n">
        <v>0</v>
      </c>
      <c r="J14" s="70"/>
      <c r="K14" s="70" t="s">
        <v>133</v>
      </c>
      <c r="L14" s="3" t="n">
        <v>0</v>
      </c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customFormat="false" ht="14.25" hidden="false" customHeight="true" outlineLevel="0" collapsed="false">
      <c r="A15" s="70" t="s">
        <v>133</v>
      </c>
      <c r="B15" s="72" t="s">
        <v>141</v>
      </c>
      <c r="C15" s="72" t="s">
        <v>180</v>
      </c>
      <c r="D15" s="72" t="n">
        <v>1000000081</v>
      </c>
      <c r="E15" s="73" t="s">
        <v>181</v>
      </c>
      <c r="F15" s="74" t="n">
        <v>44163</v>
      </c>
      <c r="G15" s="68" t="e">
        <f aca="false">#REF!/$G$1*($G$1-$E$1)</f>
        <v>#REF!</v>
      </c>
      <c r="H15" s="69" t="n">
        <v>0</v>
      </c>
      <c r="I15" s="75" t="n">
        <v>0</v>
      </c>
      <c r="J15" s="70"/>
      <c r="K15" s="70" t="s">
        <v>133</v>
      </c>
      <c r="L15" s="3" t="n">
        <v>0</v>
      </c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customFormat="false" ht="14.25" hidden="false" customHeight="true" outlineLevel="0" collapsed="false">
      <c r="A16" s="70" t="s">
        <v>133</v>
      </c>
      <c r="B16" s="72" t="s">
        <v>141</v>
      </c>
      <c r="C16" s="72" t="s">
        <v>182</v>
      </c>
      <c r="D16" s="72" t="n">
        <v>1000002816</v>
      </c>
      <c r="E16" s="73" t="s">
        <v>183</v>
      </c>
      <c r="F16" s="74" t="n">
        <v>44727</v>
      </c>
      <c r="G16" s="68" t="e">
        <f aca="false">#REF!/$G$1*($G$1-$E$1)</f>
        <v>#REF!</v>
      </c>
      <c r="H16" s="69" t="n">
        <v>0</v>
      </c>
      <c r="I16" s="75" t="n">
        <v>1</v>
      </c>
      <c r="J16" s="70"/>
      <c r="K16" s="70" t="s">
        <v>133</v>
      </c>
      <c r="L16" s="3" t="n">
        <v>0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customFormat="false" ht="14.25" hidden="false" customHeight="true" outlineLevel="0" collapsed="false">
      <c r="A17" s="70" t="s">
        <v>133</v>
      </c>
      <c r="B17" s="72" t="s">
        <v>141</v>
      </c>
      <c r="C17" s="72" t="s">
        <v>184</v>
      </c>
      <c r="D17" s="72" t="n">
        <v>1000003533</v>
      </c>
      <c r="E17" s="72" t="s">
        <v>185</v>
      </c>
      <c r="F17" s="74" t="n">
        <v>45064</v>
      </c>
      <c r="G17" s="68" t="e">
        <f aca="false">#REF!/$G$1*($G$1-$E$1)</f>
        <v>#REF!</v>
      </c>
      <c r="H17" s="69" t="n">
        <v>0</v>
      </c>
      <c r="I17" s="75" t="n">
        <v>0</v>
      </c>
      <c r="J17" s="70"/>
      <c r="K17" s="70" t="s">
        <v>133</v>
      </c>
      <c r="L17" s="3" t="n">
        <v>0</v>
      </c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customFormat="false" ht="14.25" hidden="false" customHeight="true" outlineLevel="0" collapsed="false">
      <c r="A18" s="70" t="s">
        <v>133</v>
      </c>
      <c r="B18" s="72" t="s">
        <v>142</v>
      </c>
      <c r="C18" s="72" t="s">
        <v>186</v>
      </c>
      <c r="D18" s="72" t="n">
        <v>1000000094</v>
      </c>
      <c r="E18" s="73" t="s">
        <v>187</v>
      </c>
      <c r="F18" s="74" t="n">
        <v>41880</v>
      </c>
      <c r="G18" s="68" t="e">
        <f aca="false">#REF!/$G$1*($G$1-$E$1)</f>
        <v>#REF!</v>
      </c>
      <c r="H18" s="69" t="n">
        <v>0</v>
      </c>
      <c r="I18" s="75" t="n">
        <v>0</v>
      </c>
      <c r="J18" s="70"/>
      <c r="K18" s="70" t="s">
        <v>133</v>
      </c>
      <c r="L18" s="3" t="n">
        <v>0</v>
      </c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customFormat="false" ht="14.25" hidden="false" customHeight="true" outlineLevel="0" collapsed="false">
      <c r="A19" s="70" t="s">
        <v>133</v>
      </c>
      <c r="B19" s="72" t="s">
        <v>142</v>
      </c>
      <c r="C19" s="72" t="s">
        <v>188</v>
      </c>
      <c r="D19" s="72" t="n">
        <v>1000000109</v>
      </c>
      <c r="E19" s="73" t="s">
        <v>189</v>
      </c>
      <c r="F19" s="74" t="n">
        <v>42601</v>
      </c>
      <c r="G19" s="68" t="e">
        <f aca="false">#REF!/$G$1*($G$1-$E$1)</f>
        <v>#REF!</v>
      </c>
      <c r="H19" s="69" t="n">
        <v>0</v>
      </c>
      <c r="I19" s="75" t="n">
        <v>0</v>
      </c>
      <c r="J19" s="70"/>
      <c r="K19" s="70" t="s">
        <v>133</v>
      </c>
      <c r="L19" s="3" t="n">
        <v>0</v>
      </c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customFormat="false" ht="14.25" hidden="false" customHeight="true" outlineLevel="0" collapsed="false">
      <c r="A20" s="70" t="s">
        <v>133</v>
      </c>
      <c r="B20" s="72" t="s">
        <v>142</v>
      </c>
      <c r="C20" s="72" t="s">
        <v>190</v>
      </c>
      <c r="D20" s="72" t="n">
        <v>1000000097</v>
      </c>
      <c r="E20" s="73" t="s">
        <v>191</v>
      </c>
      <c r="F20" s="74" t="n">
        <v>43603</v>
      </c>
      <c r="G20" s="68" t="e">
        <f aca="false">#REF!/$G$1*($G$1-$E$1)</f>
        <v>#REF!</v>
      </c>
      <c r="H20" s="69" t="n">
        <v>0</v>
      </c>
      <c r="I20" s="75" t="n">
        <v>0</v>
      </c>
      <c r="J20" s="70"/>
      <c r="K20" s="70" t="s">
        <v>133</v>
      </c>
      <c r="L20" s="3" t="n">
        <v>0</v>
      </c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customFormat="false" ht="14.25" hidden="false" customHeight="true" outlineLevel="0" collapsed="false">
      <c r="A21" s="70" t="s">
        <v>133</v>
      </c>
      <c r="B21" s="72" t="s">
        <v>142</v>
      </c>
      <c r="C21" s="72" t="s">
        <v>192</v>
      </c>
      <c r="D21" s="72" t="n">
        <v>1000003500</v>
      </c>
      <c r="E21" s="72" t="s">
        <v>193</v>
      </c>
      <c r="F21" s="74" t="n">
        <v>45045</v>
      </c>
      <c r="G21" s="68" t="e">
        <f aca="false">#REF!/$G$1*($G$1-$E$1)</f>
        <v>#REF!</v>
      </c>
      <c r="H21" s="69" t="n">
        <v>0</v>
      </c>
      <c r="I21" s="75" t="n">
        <v>0</v>
      </c>
      <c r="J21" s="70"/>
      <c r="K21" s="70" t="s">
        <v>133</v>
      </c>
      <c r="L21" s="3" t="n">
        <v>0</v>
      </c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customFormat="false" ht="14.25" hidden="false" customHeight="true" outlineLevel="0" collapsed="false">
      <c r="A22" s="75" t="s">
        <v>133</v>
      </c>
      <c r="B22" s="79" t="s">
        <v>142</v>
      </c>
      <c r="C22" s="79" t="s">
        <v>194</v>
      </c>
      <c r="D22" s="79" t="n">
        <v>1000003893</v>
      </c>
      <c r="E22" s="79" t="s">
        <v>195</v>
      </c>
      <c r="F22" s="74" t="n">
        <v>45373</v>
      </c>
      <c r="G22" s="68" t="e">
        <f aca="false">#REF!/$G$1*($G$1-$E$1)</f>
        <v>#REF!</v>
      </c>
      <c r="H22" s="69" t="n">
        <v>0</v>
      </c>
      <c r="I22" s="75" t="n">
        <v>1</v>
      </c>
      <c r="J22" s="70"/>
      <c r="K22" s="75" t="s">
        <v>133</v>
      </c>
      <c r="L22" s="3" t="n">
        <v>0</v>
      </c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customFormat="false" ht="14.25" hidden="false" customHeight="true" outlineLevel="0" collapsed="false">
      <c r="A23" s="70" t="s">
        <v>133</v>
      </c>
      <c r="B23" s="72" t="s">
        <v>37</v>
      </c>
      <c r="C23" s="72" t="s">
        <v>196</v>
      </c>
      <c r="D23" s="72" t="n">
        <v>1000000413</v>
      </c>
      <c r="E23" s="73" t="s">
        <v>197</v>
      </c>
      <c r="F23" s="74" t="n">
        <v>38741</v>
      </c>
      <c r="G23" s="68" t="e">
        <f aca="false">#REF!/$G$1*($G$1-$E$1)</f>
        <v>#REF!</v>
      </c>
      <c r="H23" s="69" t="n">
        <v>0</v>
      </c>
      <c r="I23" s="75" t="n">
        <v>0</v>
      </c>
      <c r="J23" s="70"/>
      <c r="K23" s="70" t="s">
        <v>133</v>
      </c>
      <c r="L23" s="3" t="n">
        <v>0</v>
      </c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customFormat="false" ht="14.25" hidden="false" customHeight="true" outlineLevel="0" collapsed="false">
      <c r="A24" s="70" t="s">
        <v>133</v>
      </c>
      <c r="B24" s="72" t="s">
        <v>37</v>
      </c>
      <c r="C24" s="72" t="s">
        <v>198</v>
      </c>
      <c r="D24" s="72" t="n">
        <v>1000000389</v>
      </c>
      <c r="E24" s="73" t="s">
        <v>199</v>
      </c>
      <c r="F24" s="74" t="n">
        <v>43980</v>
      </c>
      <c r="G24" s="68" t="e">
        <f aca="false">#REF!/$G$1*($G$1-$E$1)</f>
        <v>#REF!</v>
      </c>
      <c r="H24" s="69" t="n">
        <v>0</v>
      </c>
      <c r="I24" s="75" t="n">
        <v>1</v>
      </c>
      <c r="J24" s="70"/>
      <c r="K24" s="70" t="s">
        <v>133</v>
      </c>
      <c r="L24" s="3" t="n">
        <v>0</v>
      </c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customFormat="false" ht="14.25" hidden="false" customHeight="true" outlineLevel="0" collapsed="false">
      <c r="A25" s="70" t="s">
        <v>133</v>
      </c>
      <c r="B25" s="72" t="s">
        <v>37</v>
      </c>
      <c r="C25" s="72" t="s">
        <v>200</v>
      </c>
      <c r="D25" s="72" t="n">
        <v>1000003398</v>
      </c>
      <c r="E25" s="72" t="s">
        <v>201</v>
      </c>
      <c r="F25" s="74" t="n">
        <v>44985</v>
      </c>
      <c r="G25" s="68" t="e">
        <f aca="false">#REF!/$G$1*($G$1-$E$1)</f>
        <v>#REF!</v>
      </c>
      <c r="H25" s="69" t="n">
        <v>0</v>
      </c>
      <c r="I25" s="75" t="n">
        <v>0</v>
      </c>
      <c r="J25" s="70"/>
      <c r="K25" s="70" t="s">
        <v>133</v>
      </c>
      <c r="L25" s="3" t="n">
        <v>0</v>
      </c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customFormat="false" ht="14.25" hidden="false" customHeight="true" outlineLevel="0" collapsed="false">
      <c r="A26" s="70" t="s">
        <v>133</v>
      </c>
      <c r="B26" s="72" t="s">
        <v>37</v>
      </c>
      <c r="C26" s="72" t="s">
        <v>202</v>
      </c>
      <c r="D26" s="72" t="n">
        <v>1000003493</v>
      </c>
      <c r="E26" s="72" t="s">
        <v>203</v>
      </c>
      <c r="F26" s="74" t="n">
        <v>45039</v>
      </c>
      <c r="G26" s="68" t="e">
        <f aca="false">#REF!/$G$1*($G$1-$E$1)</f>
        <v>#REF!</v>
      </c>
      <c r="H26" s="69" t="n">
        <v>0</v>
      </c>
      <c r="I26" s="75" t="n">
        <v>1</v>
      </c>
      <c r="J26" s="70"/>
      <c r="K26" s="70" t="s">
        <v>133</v>
      </c>
      <c r="L26" s="3" t="n">
        <v>0</v>
      </c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customFormat="false" ht="14.25" hidden="false" customHeight="true" outlineLevel="0" collapsed="false">
      <c r="A27" s="75" t="s">
        <v>133</v>
      </c>
      <c r="B27" s="79" t="s">
        <v>37</v>
      </c>
      <c r="C27" s="79" t="s">
        <v>204</v>
      </c>
      <c r="D27" s="79" t="n">
        <v>1000004034</v>
      </c>
      <c r="E27" s="79" t="s">
        <v>205</v>
      </c>
      <c r="F27" s="74" t="n">
        <v>45478</v>
      </c>
      <c r="G27" s="68" t="e">
        <f aca="false">#REF!/$G$1*($G$1-$E$1)</f>
        <v>#REF!</v>
      </c>
      <c r="H27" s="69" t="n">
        <v>0</v>
      </c>
      <c r="I27" s="75" t="n">
        <v>0</v>
      </c>
      <c r="J27" s="70"/>
      <c r="K27" s="75" t="s">
        <v>133</v>
      </c>
      <c r="L27" s="3" t="n">
        <v>0</v>
      </c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customFormat="false" ht="14.25" hidden="false" customHeight="true" outlineLevel="0" collapsed="false">
      <c r="A28" s="70" t="s">
        <v>133</v>
      </c>
      <c r="B28" s="72" t="s">
        <v>40</v>
      </c>
      <c r="C28" s="72" t="s">
        <v>206</v>
      </c>
      <c r="D28" s="72" t="n">
        <v>1000000262</v>
      </c>
      <c r="E28" s="73" t="s">
        <v>207</v>
      </c>
      <c r="F28" s="74" t="n">
        <v>41971</v>
      </c>
      <c r="G28" s="68" t="e">
        <f aca="false">#REF!/$G$1*($G$1-$E$1)</f>
        <v>#REF!</v>
      </c>
      <c r="H28" s="69" t="n">
        <v>0</v>
      </c>
      <c r="I28" s="75" t="n">
        <v>1</v>
      </c>
      <c r="J28" s="70"/>
      <c r="K28" s="70" t="s">
        <v>133</v>
      </c>
      <c r="L28" s="3" t="n">
        <v>0</v>
      </c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customFormat="false" ht="14.25" hidden="false" customHeight="true" outlineLevel="0" collapsed="false">
      <c r="A29" s="70" t="s">
        <v>133</v>
      </c>
      <c r="B29" s="72" t="s">
        <v>40</v>
      </c>
      <c r="C29" s="72" t="s">
        <v>208</v>
      </c>
      <c r="D29" s="72" t="n">
        <v>1000000278</v>
      </c>
      <c r="E29" s="73" t="s">
        <v>209</v>
      </c>
      <c r="F29" s="74" t="n">
        <v>44468</v>
      </c>
      <c r="G29" s="68" t="e">
        <f aca="false">#REF!/$G$1*($G$1-$E$1)</f>
        <v>#REF!</v>
      </c>
      <c r="H29" s="69" t="n">
        <v>0</v>
      </c>
      <c r="I29" s="75" t="n">
        <v>1</v>
      </c>
      <c r="J29" s="70"/>
      <c r="K29" s="70" t="s">
        <v>133</v>
      </c>
      <c r="L29" s="3" t="n">
        <v>0</v>
      </c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customFormat="false" ht="14.25" hidden="false" customHeight="true" outlineLevel="0" collapsed="false">
      <c r="A30" s="75" t="s">
        <v>133</v>
      </c>
      <c r="B30" s="79" t="s">
        <v>40</v>
      </c>
      <c r="C30" s="79" t="s">
        <v>210</v>
      </c>
      <c r="D30" s="79" t="n">
        <v>1000004054</v>
      </c>
      <c r="E30" s="79" t="s">
        <v>211</v>
      </c>
      <c r="F30" s="74" t="n">
        <v>45497</v>
      </c>
      <c r="G30" s="68" t="e">
        <f aca="false">#REF!/$G$1*($G$1-$E$1)</f>
        <v>#REF!</v>
      </c>
      <c r="H30" s="69" t="n">
        <v>0</v>
      </c>
      <c r="I30" s="75" t="n">
        <v>1</v>
      </c>
      <c r="J30" s="70"/>
      <c r="K30" s="75" t="s">
        <v>133</v>
      </c>
      <c r="L30" s="3" t="n">
        <v>0</v>
      </c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customFormat="false" ht="14.25" hidden="false" customHeight="true" outlineLevel="0" collapsed="false">
      <c r="A31" s="70" t="s">
        <v>133</v>
      </c>
      <c r="B31" s="72" t="s">
        <v>145</v>
      </c>
      <c r="C31" s="72" t="s">
        <v>212</v>
      </c>
      <c r="D31" s="72" t="n">
        <v>1000000719</v>
      </c>
      <c r="E31" s="73" t="s">
        <v>213</v>
      </c>
      <c r="F31" s="74" t="n">
        <v>40081</v>
      </c>
      <c r="G31" s="68" t="e">
        <f aca="false">#REF!/$G$1*($G$1-$E$1)</f>
        <v>#REF!</v>
      </c>
      <c r="H31" s="69" t="n">
        <v>0</v>
      </c>
      <c r="I31" s="75" t="n">
        <v>0</v>
      </c>
      <c r="J31" s="70"/>
      <c r="K31" s="70" t="s">
        <v>133</v>
      </c>
      <c r="L31" s="3" t="n">
        <v>0</v>
      </c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customFormat="false" ht="14.25" hidden="false" customHeight="true" outlineLevel="0" collapsed="false">
      <c r="A32" s="70" t="s">
        <v>133</v>
      </c>
      <c r="B32" s="72" t="s">
        <v>145</v>
      </c>
      <c r="C32" s="72" t="s">
        <v>214</v>
      </c>
      <c r="D32" s="72" t="n">
        <v>1000000717</v>
      </c>
      <c r="E32" s="73" t="s">
        <v>215</v>
      </c>
      <c r="F32" s="74" t="n">
        <v>42648</v>
      </c>
      <c r="G32" s="68" t="e">
        <f aca="false">#REF!/$G$1*($G$1-$E$1)</f>
        <v>#REF!</v>
      </c>
      <c r="H32" s="69" t="n">
        <v>0</v>
      </c>
      <c r="I32" s="75" t="n">
        <v>0</v>
      </c>
      <c r="J32" s="70"/>
      <c r="K32" s="70" t="s">
        <v>133</v>
      </c>
      <c r="L32" s="3" t="n">
        <v>0</v>
      </c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customFormat="false" ht="14.25" hidden="false" customHeight="true" outlineLevel="0" collapsed="false">
      <c r="A33" s="70" t="s">
        <v>133</v>
      </c>
      <c r="B33" s="72" t="s">
        <v>43</v>
      </c>
      <c r="C33" s="72" t="s">
        <v>216</v>
      </c>
      <c r="D33" s="72" t="n">
        <v>1000000237</v>
      </c>
      <c r="E33" s="73" t="s">
        <v>217</v>
      </c>
      <c r="F33" s="74" t="n">
        <v>38385</v>
      </c>
      <c r="G33" s="68" t="e">
        <f aca="false">#REF!/$G$1*($G$1-$E$1)</f>
        <v>#REF!</v>
      </c>
      <c r="H33" s="69" t="n">
        <v>0</v>
      </c>
      <c r="I33" s="75" t="n">
        <v>1</v>
      </c>
      <c r="J33" s="70"/>
      <c r="K33" s="70" t="s">
        <v>133</v>
      </c>
      <c r="L33" s="3" t="n">
        <v>0</v>
      </c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customFormat="false" ht="14.25" hidden="false" customHeight="true" outlineLevel="0" collapsed="false">
      <c r="A34" s="70" t="s">
        <v>133</v>
      </c>
      <c r="B34" s="72" t="s">
        <v>43</v>
      </c>
      <c r="C34" s="72" t="s">
        <v>218</v>
      </c>
      <c r="D34" s="72" t="n">
        <v>1000000245</v>
      </c>
      <c r="E34" s="73" t="s">
        <v>219</v>
      </c>
      <c r="F34" s="74" t="n">
        <v>39958</v>
      </c>
      <c r="G34" s="68" t="e">
        <f aca="false">#REF!/$G$1*($G$1-$E$1)</f>
        <v>#REF!</v>
      </c>
      <c r="H34" s="69" t="n">
        <v>0</v>
      </c>
      <c r="I34" s="75" t="n">
        <v>1</v>
      </c>
      <c r="J34" s="70"/>
      <c r="K34" s="70" t="s">
        <v>133</v>
      </c>
      <c r="L34" s="3" t="n">
        <v>0</v>
      </c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customFormat="false" ht="14.25" hidden="false" customHeight="true" outlineLevel="0" collapsed="false">
      <c r="A35" s="70" t="s">
        <v>133</v>
      </c>
      <c r="B35" s="72" t="s">
        <v>43</v>
      </c>
      <c r="C35" s="72" t="s">
        <v>220</v>
      </c>
      <c r="D35" s="72" t="n">
        <v>1000000234</v>
      </c>
      <c r="E35" s="73" t="s">
        <v>221</v>
      </c>
      <c r="F35" s="74" t="n">
        <v>43476</v>
      </c>
      <c r="G35" s="68" t="e">
        <f aca="false">#REF!/$G$1*($G$1-$E$1)</f>
        <v>#REF!</v>
      </c>
      <c r="H35" s="69" t="n">
        <v>0</v>
      </c>
      <c r="I35" s="75" t="n">
        <v>0</v>
      </c>
      <c r="J35" s="70"/>
      <c r="K35" s="70" t="s">
        <v>133</v>
      </c>
      <c r="L35" s="3" t="n">
        <v>0</v>
      </c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customFormat="false" ht="14.25" hidden="false" customHeight="true" outlineLevel="0" collapsed="false">
      <c r="A36" s="70" t="s">
        <v>133</v>
      </c>
      <c r="B36" s="72" t="s">
        <v>43</v>
      </c>
      <c r="C36" s="72" t="s">
        <v>222</v>
      </c>
      <c r="D36" s="72" t="n">
        <v>1000000252</v>
      </c>
      <c r="E36" s="73" t="s">
        <v>223</v>
      </c>
      <c r="F36" s="74" t="n">
        <v>44398</v>
      </c>
      <c r="G36" s="68" t="e">
        <f aca="false">#REF!/$G$1*($G$1-$E$1)</f>
        <v>#REF!</v>
      </c>
      <c r="H36" s="69" t="n">
        <v>0</v>
      </c>
      <c r="I36" s="75" t="n">
        <v>1</v>
      </c>
      <c r="J36" s="70"/>
      <c r="K36" s="70" t="s">
        <v>133</v>
      </c>
      <c r="L36" s="3" t="n">
        <v>0</v>
      </c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customFormat="false" ht="14.25" hidden="false" customHeight="true" outlineLevel="0" collapsed="false">
      <c r="A37" s="70" t="s">
        <v>133</v>
      </c>
      <c r="B37" s="72" t="s">
        <v>43</v>
      </c>
      <c r="C37" s="72" t="s">
        <v>224</v>
      </c>
      <c r="D37" s="72" t="n">
        <v>1000003134</v>
      </c>
      <c r="E37" s="72" t="s">
        <v>225</v>
      </c>
      <c r="F37" s="74" t="n">
        <v>44911</v>
      </c>
      <c r="G37" s="68" t="e">
        <f aca="false">#REF!/$G$1*($G$1-$E$1)</f>
        <v>#REF!</v>
      </c>
      <c r="H37" s="69" t="n">
        <v>0</v>
      </c>
      <c r="I37" s="75" t="n">
        <v>0</v>
      </c>
      <c r="J37" s="70"/>
      <c r="K37" s="70" t="s">
        <v>133</v>
      </c>
      <c r="L37" s="3" t="n">
        <v>0</v>
      </c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customFormat="false" ht="14.25" hidden="false" customHeight="true" outlineLevel="0" collapsed="false">
      <c r="A38" s="70" t="s">
        <v>133</v>
      </c>
      <c r="B38" s="72" t="s">
        <v>43</v>
      </c>
      <c r="C38" s="72" t="s">
        <v>226</v>
      </c>
      <c r="D38" s="72" t="n">
        <v>1000003308</v>
      </c>
      <c r="E38" s="72" t="s">
        <v>227</v>
      </c>
      <c r="F38" s="74" t="n">
        <v>44957</v>
      </c>
      <c r="G38" s="68" t="e">
        <f aca="false">#REF!/$G$1*($G$1-$E$1)</f>
        <v>#REF!</v>
      </c>
      <c r="H38" s="69" t="n">
        <v>0</v>
      </c>
      <c r="I38" s="75" t="n">
        <v>1</v>
      </c>
      <c r="J38" s="70"/>
      <c r="K38" s="70" t="s">
        <v>133</v>
      </c>
      <c r="L38" s="3" t="n">
        <v>0</v>
      </c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customFormat="false" ht="14.25" hidden="false" customHeight="true" outlineLevel="0" collapsed="false">
      <c r="A39" s="70" t="s">
        <v>133</v>
      </c>
      <c r="B39" s="72" t="s">
        <v>47</v>
      </c>
      <c r="C39" s="72" t="s">
        <v>228</v>
      </c>
      <c r="D39" s="72" t="n">
        <v>1000000749</v>
      </c>
      <c r="E39" s="73" t="s">
        <v>229</v>
      </c>
      <c r="F39" s="74" t="n">
        <v>42993</v>
      </c>
      <c r="G39" s="68" t="e">
        <f aca="false">#REF!/$G$1*($G$1-$E$1)</f>
        <v>#REF!</v>
      </c>
      <c r="H39" s="69" t="n">
        <v>0</v>
      </c>
      <c r="I39" s="75" t="n">
        <v>0</v>
      </c>
      <c r="J39" s="70"/>
      <c r="K39" s="70" t="s">
        <v>133</v>
      </c>
      <c r="L39" s="3" t="n">
        <v>0</v>
      </c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customFormat="false" ht="14.25" hidden="false" customHeight="true" outlineLevel="0" collapsed="false">
      <c r="A40" s="70" t="s">
        <v>133</v>
      </c>
      <c r="B40" s="72" t="s">
        <v>47</v>
      </c>
      <c r="C40" s="72" t="s">
        <v>230</v>
      </c>
      <c r="D40" s="72" t="n">
        <v>1000001082</v>
      </c>
      <c r="E40" s="73" t="s">
        <v>231</v>
      </c>
      <c r="F40" s="74" t="n">
        <v>43791</v>
      </c>
      <c r="G40" s="68" t="e">
        <f aca="false">#REF!/$G$1*($G$1-$E$1)</f>
        <v>#REF!</v>
      </c>
      <c r="H40" s="69" t="n">
        <v>0</v>
      </c>
      <c r="I40" s="75" t="n">
        <v>0</v>
      </c>
      <c r="J40" s="70"/>
      <c r="K40" s="70" t="s">
        <v>133</v>
      </c>
      <c r="L40" s="3" t="n">
        <v>0</v>
      </c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customFormat="false" ht="14.25" hidden="false" customHeight="true" outlineLevel="0" collapsed="false">
      <c r="A41" s="70" t="s">
        <v>133</v>
      </c>
      <c r="B41" s="72" t="s">
        <v>47</v>
      </c>
      <c r="C41" s="72" t="s">
        <v>232</v>
      </c>
      <c r="D41" s="72" t="n">
        <v>1000001078</v>
      </c>
      <c r="E41" s="73" t="s">
        <v>233</v>
      </c>
      <c r="F41" s="74" t="n">
        <v>43817</v>
      </c>
      <c r="G41" s="68" t="e">
        <f aca="false">#REF!/$G$1*($G$1-$E$1)</f>
        <v>#REF!</v>
      </c>
      <c r="H41" s="69" t="n">
        <v>0</v>
      </c>
      <c r="I41" s="75" t="n">
        <v>0</v>
      </c>
      <c r="J41" s="70"/>
      <c r="K41" s="70" t="s">
        <v>133</v>
      </c>
      <c r="L41" s="3" t="n">
        <v>0</v>
      </c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customFormat="false" ht="14.25" hidden="false" customHeight="true" outlineLevel="0" collapsed="false">
      <c r="A42" s="70" t="s">
        <v>133</v>
      </c>
      <c r="B42" s="72" t="s">
        <v>47</v>
      </c>
      <c r="C42" s="72" t="s">
        <v>234</v>
      </c>
      <c r="D42" s="72" t="n">
        <v>1000003477</v>
      </c>
      <c r="E42" s="72" t="s">
        <v>235</v>
      </c>
      <c r="F42" s="74" t="n">
        <v>45036</v>
      </c>
      <c r="G42" s="68" t="e">
        <f aca="false">#REF!/$G$1*($G$1-$E$1)</f>
        <v>#REF!</v>
      </c>
      <c r="H42" s="69" t="n">
        <v>0</v>
      </c>
      <c r="I42" s="75" t="n">
        <v>0</v>
      </c>
      <c r="J42" s="70"/>
      <c r="K42" s="70" t="s">
        <v>133</v>
      </c>
      <c r="L42" s="3" t="n">
        <v>0</v>
      </c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customFormat="false" ht="14.25" hidden="false" customHeight="true" outlineLevel="0" collapsed="false">
      <c r="A43" s="70" t="s">
        <v>133</v>
      </c>
      <c r="B43" s="72" t="s">
        <v>48</v>
      </c>
      <c r="C43" s="72" t="s">
        <v>236</v>
      </c>
      <c r="D43" s="72" t="n">
        <v>1000000696</v>
      </c>
      <c r="E43" s="73" t="s">
        <v>237</v>
      </c>
      <c r="F43" s="74" t="n">
        <v>40666</v>
      </c>
      <c r="G43" s="68" t="e">
        <f aca="false">#REF!/$G$1*($G$1-$E$1)</f>
        <v>#REF!</v>
      </c>
      <c r="H43" s="69" t="n">
        <v>0</v>
      </c>
      <c r="I43" s="75" t="n">
        <v>0</v>
      </c>
      <c r="J43" s="70"/>
      <c r="K43" s="70" t="s">
        <v>133</v>
      </c>
      <c r="L43" s="3" t="n">
        <v>0</v>
      </c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customFormat="false" ht="14.25" hidden="false" customHeight="true" outlineLevel="0" collapsed="false">
      <c r="A44" s="70" t="s">
        <v>133</v>
      </c>
      <c r="B44" s="72" t="s">
        <v>48</v>
      </c>
      <c r="C44" s="72" t="s">
        <v>238</v>
      </c>
      <c r="D44" s="72" t="n">
        <v>1000002613</v>
      </c>
      <c r="E44" s="73" t="s">
        <v>239</v>
      </c>
      <c r="F44" s="74" t="n">
        <v>44623</v>
      </c>
      <c r="G44" s="68" t="e">
        <f aca="false">#REF!/$G$1*($G$1-$E$1)</f>
        <v>#REF!</v>
      </c>
      <c r="H44" s="69" t="n">
        <v>0</v>
      </c>
      <c r="I44" s="75" t="n">
        <v>0</v>
      </c>
      <c r="J44" s="70"/>
      <c r="K44" s="70" t="s">
        <v>133</v>
      </c>
      <c r="L44" s="3" t="n">
        <v>0</v>
      </c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customFormat="false" ht="14.25" hidden="false" customHeight="true" outlineLevel="0" collapsed="false">
      <c r="A45" s="70" t="s">
        <v>133</v>
      </c>
      <c r="B45" s="72" t="s">
        <v>48</v>
      </c>
      <c r="C45" s="72" t="s">
        <v>240</v>
      </c>
      <c r="D45" s="72" t="n">
        <v>1000003136</v>
      </c>
      <c r="E45" s="73" t="s">
        <v>241</v>
      </c>
      <c r="F45" s="74" t="n">
        <v>44914</v>
      </c>
      <c r="G45" s="68" t="e">
        <f aca="false">#REF!/$G$1*($G$1-$E$1)</f>
        <v>#REF!</v>
      </c>
      <c r="H45" s="69" t="n">
        <v>0</v>
      </c>
      <c r="I45" s="75" t="n">
        <v>1</v>
      </c>
      <c r="J45" s="70"/>
      <c r="K45" s="70" t="s">
        <v>133</v>
      </c>
      <c r="L45" s="3" t="n">
        <v>0</v>
      </c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customFormat="false" ht="14.25" hidden="false" customHeight="true" outlineLevel="0" collapsed="false">
      <c r="A46" s="70" t="s">
        <v>133</v>
      </c>
      <c r="B46" s="72" t="s">
        <v>51</v>
      </c>
      <c r="C46" s="72" t="s">
        <v>242</v>
      </c>
      <c r="D46" s="72" t="n">
        <v>1000000388</v>
      </c>
      <c r="E46" s="73" t="s">
        <v>243</v>
      </c>
      <c r="F46" s="74" t="n">
        <v>43038</v>
      </c>
      <c r="G46" s="68" t="e">
        <f aca="false">#REF!/$G$1*($G$1-$E$1)</f>
        <v>#REF!</v>
      </c>
      <c r="H46" s="69" t="n">
        <v>0</v>
      </c>
      <c r="I46" s="75" t="n">
        <v>1</v>
      </c>
      <c r="J46" s="70"/>
      <c r="K46" s="70" t="s">
        <v>133</v>
      </c>
      <c r="L46" s="3" t="n">
        <v>0</v>
      </c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customFormat="false" ht="14.25" hidden="false" customHeight="true" outlineLevel="0" collapsed="false">
      <c r="A47" s="70" t="s">
        <v>133</v>
      </c>
      <c r="B47" s="72" t="s">
        <v>51</v>
      </c>
      <c r="C47" s="72" t="s">
        <v>244</v>
      </c>
      <c r="D47" s="72" t="n">
        <v>1000000380</v>
      </c>
      <c r="E47" s="73" t="s">
        <v>245</v>
      </c>
      <c r="F47" s="74" t="n">
        <v>43587</v>
      </c>
      <c r="G47" s="68" t="e">
        <f aca="false">#REF!/$G$1*($G$1-$E$1)</f>
        <v>#REF!</v>
      </c>
      <c r="H47" s="69" t="n">
        <v>0</v>
      </c>
      <c r="I47" s="75" t="n">
        <v>1</v>
      </c>
      <c r="J47" s="70"/>
      <c r="K47" s="70" t="s">
        <v>133</v>
      </c>
      <c r="L47" s="3" t="n">
        <v>0</v>
      </c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customFormat="false" ht="14.25" hidden="false" customHeight="true" outlineLevel="0" collapsed="false">
      <c r="A48" s="70" t="s">
        <v>133</v>
      </c>
      <c r="B48" s="72" t="s">
        <v>52</v>
      </c>
      <c r="C48" s="72" t="s">
        <v>246</v>
      </c>
      <c r="D48" s="72" t="n">
        <v>1000000577</v>
      </c>
      <c r="E48" s="73" t="s">
        <v>247</v>
      </c>
      <c r="F48" s="74" t="n">
        <v>41486</v>
      </c>
      <c r="G48" s="68" t="e">
        <f aca="false">#REF!/$G$1*($G$1-$E$1)</f>
        <v>#REF!</v>
      </c>
      <c r="H48" s="69" t="n">
        <v>0</v>
      </c>
      <c r="I48" s="75" t="n">
        <v>0</v>
      </c>
      <c r="J48" s="70"/>
      <c r="K48" s="70" t="s">
        <v>133</v>
      </c>
      <c r="L48" s="3" t="n">
        <v>0</v>
      </c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customFormat="false" ht="14.25" hidden="false" customHeight="true" outlineLevel="0" collapsed="false">
      <c r="A49" s="70" t="s">
        <v>133</v>
      </c>
      <c r="B49" s="72" t="s">
        <v>52</v>
      </c>
      <c r="C49" s="72" t="s">
        <v>248</v>
      </c>
      <c r="D49" s="72" t="n">
        <v>1000000559</v>
      </c>
      <c r="E49" s="73" t="s">
        <v>249</v>
      </c>
      <c r="F49" s="74" t="n">
        <v>43259</v>
      </c>
      <c r="G49" s="68" t="e">
        <f aca="false">#REF!/$G$1*($G$1-$E$1)</f>
        <v>#REF!</v>
      </c>
      <c r="H49" s="69" t="n">
        <v>0</v>
      </c>
      <c r="I49" s="75" t="n">
        <v>0</v>
      </c>
      <c r="J49" s="70"/>
      <c r="K49" s="70" t="s">
        <v>133</v>
      </c>
      <c r="L49" s="3" t="n">
        <v>0</v>
      </c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customFormat="false" ht="14.25" hidden="false" customHeight="true" outlineLevel="0" collapsed="false">
      <c r="A50" s="75" t="s">
        <v>133</v>
      </c>
      <c r="B50" s="79" t="s">
        <v>52</v>
      </c>
      <c r="C50" s="79" t="s">
        <v>250</v>
      </c>
      <c r="D50" s="79" t="n">
        <v>1000004017</v>
      </c>
      <c r="E50" s="79" t="s">
        <v>251</v>
      </c>
      <c r="F50" s="74" t="n">
        <v>45468</v>
      </c>
      <c r="G50" s="68" t="e">
        <f aca="false">#REF!/$G$1*($G$1-$E$1)</f>
        <v>#REF!</v>
      </c>
      <c r="H50" s="69" t="n">
        <v>0</v>
      </c>
      <c r="I50" s="75" t="n">
        <v>0</v>
      </c>
      <c r="J50" s="70"/>
      <c r="K50" s="75" t="s">
        <v>133</v>
      </c>
      <c r="L50" s="3" t="n">
        <v>0</v>
      </c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customFormat="false" ht="14.25" hidden="false" customHeight="true" outlineLevel="0" collapsed="false">
      <c r="A51" s="70" t="s">
        <v>133</v>
      </c>
      <c r="B51" s="72" t="s">
        <v>55</v>
      </c>
      <c r="C51" s="72" t="s">
        <v>252</v>
      </c>
      <c r="D51" s="72" t="n">
        <v>1000000623</v>
      </c>
      <c r="E51" s="73" t="s">
        <v>253</v>
      </c>
      <c r="F51" s="74" t="n">
        <v>43381</v>
      </c>
      <c r="G51" s="68" t="e">
        <f aca="false">#REF!/$G$1*($G$1-$E$1)</f>
        <v>#REF!</v>
      </c>
      <c r="H51" s="69" t="n">
        <v>0</v>
      </c>
      <c r="I51" s="75" t="n">
        <v>0</v>
      </c>
      <c r="J51" s="70"/>
      <c r="K51" s="70" t="s">
        <v>133</v>
      </c>
      <c r="L51" s="3" t="n">
        <v>0</v>
      </c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customFormat="false" ht="14.25" hidden="false" customHeight="true" outlineLevel="0" collapsed="false">
      <c r="A52" s="70" t="s">
        <v>133</v>
      </c>
      <c r="B52" s="72" t="s">
        <v>55</v>
      </c>
      <c r="C52" s="72" t="s">
        <v>254</v>
      </c>
      <c r="D52" s="72" t="n">
        <v>1000001020</v>
      </c>
      <c r="E52" s="73" t="s">
        <v>255</v>
      </c>
      <c r="F52" s="74" t="n">
        <v>43601</v>
      </c>
      <c r="G52" s="68" t="e">
        <f aca="false">#REF!/$G$1*($G$1-$E$1)</f>
        <v>#REF!</v>
      </c>
      <c r="H52" s="69" t="n">
        <v>0</v>
      </c>
      <c r="I52" s="75" t="n">
        <v>1</v>
      </c>
      <c r="J52" s="70"/>
      <c r="K52" s="70" t="s">
        <v>133</v>
      </c>
      <c r="L52" s="3" t="n">
        <v>0</v>
      </c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customFormat="false" ht="14.25" hidden="false" customHeight="true" outlineLevel="0" collapsed="false">
      <c r="A53" s="70" t="s">
        <v>133</v>
      </c>
      <c r="B53" s="72" t="s">
        <v>55</v>
      </c>
      <c r="C53" s="72" t="s">
        <v>256</v>
      </c>
      <c r="D53" s="72" t="n">
        <v>1000001031</v>
      </c>
      <c r="E53" s="73" t="s">
        <v>257</v>
      </c>
      <c r="F53" s="74" t="n">
        <v>44404</v>
      </c>
      <c r="G53" s="68" t="e">
        <f aca="false">#REF!/$G$1*($G$1-$E$1)</f>
        <v>#REF!</v>
      </c>
      <c r="H53" s="69" t="n">
        <v>0</v>
      </c>
      <c r="I53" s="75" t="n">
        <v>0</v>
      </c>
      <c r="J53" s="70"/>
      <c r="K53" s="70" t="s">
        <v>133</v>
      </c>
      <c r="L53" s="3" t="n">
        <v>0</v>
      </c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customFormat="false" ht="14.25" hidden="false" customHeight="true" outlineLevel="0" collapsed="false">
      <c r="A54" s="70" t="s">
        <v>133</v>
      </c>
      <c r="B54" s="72" t="s">
        <v>55</v>
      </c>
      <c r="C54" s="72" t="s">
        <v>258</v>
      </c>
      <c r="D54" s="72" t="n">
        <v>1000001018</v>
      </c>
      <c r="E54" s="73" t="s">
        <v>259</v>
      </c>
      <c r="F54" s="74" t="n">
        <v>44464</v>
      </c>
      <c r="G54" s="68" t="e">
        <f aca="false">#REF!/$G$1*($G$1-$E$1)</f>
        <v>#REF!</v>
      </c>
      <c r="H54" s="69" t="n">
        <v>0</v>
      </c>
      <c r="I54" s="75" t="n">
        <v>0</v>
      </c>
      <c r="J54" s="70"/>
      <c r="K54" s="70" t="s">
        <v>133</v>
      </c>
      <c r="L54" s="3" t="n">
        <v>0</v>
      </c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customFormat="false" ht="14.25" hidden="false" customHeight="true" outlineLevel="0" collapsed="false">
      <c r="A55" s="75" t="s">
        <v>133</v>
      </c>
      <c r="B55" s="79" t="s">
        <v>55</v>
      </c>
      <c r="C55" s="79" t="s">
        <v>260</v>
      </c>
      <c r="D55" s="79" t="n">
        <v>1000004050</v>
      </c>
      <c r="E55" s="79" t="s">
        <v>261</v>
      </c>
      <c r="F55" s="74" t="n">
        <v>45493</v>
      </c>
      <c r="G55" s="68" t="e">
        <f aca="false">#REF!/$G$1*($G$1-$E$1)</f>
        <v>#REF!</v>
      </c>
      <c r="H55" s="69" t="n">
        <v>0</v>
      </c>
      <c r="I55" s="75" t="n">
        <v>1</v>
      </c>
      <c r="J55" s="70"/>
      <c r="K55" s="75" t="s">
        <v>133</v>
      </c>
      <c r="L55" s="3" t="n">
        <v>0</v>
      </c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customFormat="false" ht="14.25" hidden="false" customHeight="true" outlineLevel="0" collapsed="false">
      <c r="A56" s="70" t="s">
        <v>134</v>
      </c>
      <c r="B56" s="72" t="s">
        <v>58</v>
      </c>
      <c r="C56" s="72" t="s">
        <v>262</v>
      </c>
      <c r="D56" s="72" t="n">
        <v>1000004100</v>
      </c>
      <c r="E56" s="73" t="s">
        <v>263</v>
      </c>
      <c r="F56" s="80" t="n">
        <v>45532</v>
      </c>
      <c r="G56" s="68" t="e">
        <f aca="false">#REF!/$G$1*($G$1-$E$1)</f>
        <v>#REF!</v>
      </c>
      <c r="H56" s="69" t="n">
        <v>0</v>
      </c>
      <c r="I56" s="75" t="n">
        <v>1</v>
      </c>
      <c r="J56" s="70"/>
      <c r="K56" s="70" t="s">
        <v>134</v>
      </c>
      <c r="L56" s="3" t="n">
        <v>0</v>
      </c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customFormat="false" ht="14.25" hidden="false" customHeight="true" outlineLevel="0" collapsed="false">
      <c r="A57" s="70" t="s">
        <v>134</v>
      </c>
      <c r="B57" s="72" t="s">
        <v>61</v>
      </c>
      <c r="C57" s="72" t="s">
        <v>264</v>
      </c>
      <c r="D57" s="72" t="n">
        <v>1000003791</v>
      </c>
      <c r="E57" s="72" t="s">
        <v>265</v>
      </c>
      <c r="F57" s="74" t="n">
        <v>45280</v>
      </c>
      <c r="G57" s="68" t="e">
        <f aca="false">#REF!/$G$1*($G$1-$E$1)</f>
        <v>#REF!</v>
      </c>
      <c r="H57" s="69" t="n">
        <v>0</v>
      </c>
      <c r="I57" s="75" t="n">
        <v>1</v>
      </c>
      <c r="J57" s="70"/>
      <c r="K57" s="70" t="s">
        <v>134</v>
      </c>
      <c r="L57" s="3" t="n">
        <v>0</v>
      </c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customFormat="false" ht="14.25" hidden="false" customHeight="true" outlineLevel="0" collapsed="false">
      <c r="A58" s="70" t="s">
        <v>134</v>
      </c>
      <c r="B58" s="72" t="s">
        <v>62</v>
      </c>
      <c r="C58" s="72" t="s">
        <v>266</v>
      </c>
      <c r="D58" s="72" t="n">
        <v>1000000326</v>
      </c>
      <c r="E58" s="73" t="s">
        <v>267</v>
      </c>
      <c r="F58" s="74" t="n">
        <v>42032</v>
      </c>
      <c r="G58" s="68" t="e">
        <f aca="false">#REF!/$G$1*($G$1-$E$1)</f>
        <v>#REF!</v>
      </c>
      <c r="H58" s="69" t="n">
        <v>0</v>
      </c>
      <c r="I58" s="75" t="n">
        <v>1</v>
      </c>
      <c r="J58" s="70"/>
      <c r="K58" s="70" t="s">
        <v>134</v>
      </c>
      <c r="L58" s="3" t="n">
        <v>0</v>
      </c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customFormat="false" ht="14.25" hidden="false" customHeight="true" outlineLevel="0" collapsed="false">
      <c r="A59" s="70" t="s">
        <v>134</v>
      </c>
      <c r="B59" s="72" t="s">
        <v>62</v>
      </c>
      <c r="C59" s="72" t="s">
        <v>268</v>
      </c>
      <c r="D59" s="72" t="n">
        <v>1000000315</v>
      </c>
      <c r="E59" s="73" t="s">
        <v>269</v>
      </c>
      <c r="F59" s="74" t="n">
        <v>43112</v>
      </c>
      <c r="G59" s="68" t="e">
        <f aca="false">#REF!/$G$1*($G$1-$E$1)</f>
        <v>#REF!</v>
      </c>
      <c r="H59" s="69" t="n">
        <v>0</v>
      </c>
      <c r="I59" s="75" t="n">
        <v>1</v>
      </c>
      <c r="J59" s="70"/>
      <c r="K59" s="70" t="s">
        <v>134</v>
      </c>
      <c r="L59" s="3" t="n">
        <v>0</v>
      </c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customFormat="false" ht="14.25" hidden="false" customHeight="true" outlineLevel="0" collapsed="false">
      <c r="A60" s="70" t="s">
        <v>134</v>
      </c>
      <c r="B60" s="72" t="s">
        <v>62</v>
      </c>
      <c r="C60" s="72" t="s">
        <v>270</v>
      </c>
      <c r="D60" s="72" t="n">
        <v>1000000350</v>
      </c>
      <c r="E60" s="73" t="s">
        <v>271</v>
      </c>
      <c r="F60" s="74" t="n">
        <v>43209</v>
      </c>
      <c r="G60" s="68" t="e">
        <f aca="false">#REF!/$G$1*($G$1-$E$1)</f>
        <v>#REF!</v>
      </c>
      <c r="H60" s="69" t="n">
        <v>0</v>
      </c>
      <c r="I60" s="75" t="n">
        <v>1</v>
      </c>
      <c r="J60" s="70"/>
      <c r="K60" s="70" t="s">
        <v>134</v>
      </c>
      <c r="L60" s="3" t="n">
        <v>0</v>
      </c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customFormat="false" ht="14.25" hidden="false" customHeight="true" outlineLevel="0" collapsed="false">
      <c r="A61" s="70" t="s">
        <v>134</v>
      </c>
      <c r="B61" s="72" t="s">
        <v>62</v>
      </c>
      <c r="C61" s="72" t="s">
        <v>272</v>
      </c>
      <c r="D61" s="72" t="n">
        <v>1000000365</v>
      </c>
      <c r="E61" s="73" t="s">
        <v>273</v>
      </c>
      <c r="F61" s="74" t="n">
        <v>43256</v>
      </c>
      <c r="G61" s="68" t="e">
        <f aca="false">#REF!/$G$1*($G$1-$E$1)</f>
        <v>#REF!</v>
      </c>
      <c r="H61" s="69" t="n">
        <v>0</v>
      </c>
      <c r="I61" s="75" t="n">
        <v>0</v>
      </c>
      <c r="J61" s="70"/>
      <c r="K61" s="70" t="s">
        <v>134</v>
      </c>
      <c r="L61" s="3" t="n">
        <v>0</v>
      </c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customFormat="false" ht="14.25" hidden="false" customHeight="true" outlineLevel="0" collapsed="false">
      <c r="A62" s="70" t="s">
        <v>134</v>
      </c>
      <c r="B62" s="72" t="s">
        <v>62</v>
      </c>
      <c r="C62" s="72" t="s">
        <v>274</v>
      </c>
      <c r="D62" s="72" t="n">
        <v>1000003062</v>
      </c>
      <c r="E62" s="72" t="s">
        <v>275</v>
      </c>
      <c r="F62" s="74" t="n">
        <v>44865</v>
      </c>
      <c r="G62" s="68" t="e">
        <f aca="false">#REF!/$G$1*($G$1-$E$1)</f>
        <v>#REF!</v>
      </c>
      <c r="H62" s="69" t="n">
        <v>0</v>
      </c>
      <c r="I62" s="75" t="n">
        <v>1</v>
      </c>
      <c r="J62" s="70"/>
      <c r="K62" s="70" t="s">
        <v>134</v>
      </c>
      <c r="L62" s="3" t="n">
        <v>0</v>
      </c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customFormat="false" ht="14.25" hidden="false" customHeight="true" outlineLevel="0" collapsed="false">
      <c r="A63" s="75" t="s">
        <v>134</v>
      </c>
      <c r="B63" s="79" t="s">
        <v>62</v>
      </c>
      <c r="C63" s="79" t="s">
        <v>276</v>
      </c>
      <c r="D63" s="79" t="n">
        <v>1000004073</v>
      </c>
      <c r="E63" s="79" t="s">
        <v>277</v>
      </c>
      <c r="F63" s="74" t="n">
        <v>45504</v>
      </c>
      <c r="G63" s="68" t="e">
        <f aca="false">#REF!/$G$1*($G$1-$E$1)</f>
        <v>#REF!</v>
      </c>
      <c r="H63" s="69" t="n">
        <v>0</v>
      </c>
      <c r="I63" s="75" t="n">
        <v>1</v>
      </c>
      <c r="J63" s="70"/>
      <c r="K63" s="75" t="s">
        <v>134</v>
      </c>
      <c r="L63" s="3" t="n">
        <v>0</v>
      </c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customFormat="false" ht="14.25" hidden="false" customHeight="true" outlineLevel="0" collapsed="false">
      <c r="A64" s="70" t="s">
        <v>134</v>
      </c>
      <c r="B64" s="71" t="s">
        <v>65</v>
      </c>
      <c r="C64" s="72" t="s">
        <v>278</v>
      </c>
      <c r="D64" s="72" t="n">
        <v>1000000489</v>
      </c>
      <c r="E64" s="73" t="s">
        <v>279</v>
      </c>
      <c r="F64" s="74" t="n">
        <v>43351</v>
      </c>
      <c r="G64" s="68" t="e">
        <f aca="false">#REF!/$G$1*($G$1-$E$1)</f>
        <v>#REF!</v>
      </c>
      <c r="H64" s="69" t="n">
        <v>0</v>
      </c>
      <c r="I64" s="75" t="n">
        <v>1</v>
      </c>
      <c r="J64" s="70"/>
      <c r="K64" s="70" t="s">
        <v>134</v>
      </c>
      <c r="L64" s="3" t="n">
        <v>0</v>
      </c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customFormat="false" ht="14.25" hidden="false" customHeight="true" outlineLevel="0" collapsed="false">
      <c r="A65" s="70" t="s">
        <v>134</v>
      </c>
      <c r="B65" s="71" t="s">
        <v>65</v>
      </c>
      <c r="C65" s="72" t="s">
        <v>280</v>
      </c>
      <c r="D65" s="72" t="n">
        <v>1000000949</v>
      </c>
      <c r="E65" s="73" t="s">
        <v>281</v>
      </c>
      <c r="F65" s="74" t="n">
        <v>44117</v>
      </c>
      <c r="G65" s="68" t="e">
        <f aca="false">#REF!/$G$1*($G$1-$E$1)</f>
        <v>#REF!</v>
      </c>
      <c r="H65" s="69" t="n">
        <v>0</v>
      </c>
      <c r="I65" s="75" t="n">
        <v>0</v>
      </c>
      <c r="J65" s="70"/>
      <c r="K65" s="70" t="s">
        <v>134</v>
      </c>
      <c r="L65" s="3" t="n">
        <v>0</v>
      </c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customFormat="false" ht="14.25" hidden="false" customHeight="true" outlineLevel="0" collapsed="false">
      <c r="A66" s="70" t="s">
        <v>134</v>
      </c>
      <c r="B66" s="71" t="s">
        <v>69</v>
      </c>
      <c r="C66" s="72" t="s">
        <v>282</v>
      </c>
      <c r="D66" s="72" t="n">
        <v>1000003637</v>
      </c>
      <c r="E66" s="72" t="s">
        <v>283</v>
      </c>
      <c r="F66" s="74" t="n">
        <v>45133</v>
      </c>
      <c r="G66" s="68" t="e">
        <f aca="false">#REF!/$G$1*($G$1-$E$1)</f>
        <v>#REF!</v>
      </c>
      <c r="H66" s="69" t="n">
        <v>0</v>
      </c>
      <c r="I66" s="75" t="n">
        <v>1</v>
      </c>
      <c r="J66" s="70"/>
      <c r="K66" s="70" t="s">
        <v>134</v>
      </c>
      <c r="L66" s="3" t="n">
        <v>0</v>
      </c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customFormat="false" ht="14.25" hidden="false" customHeight="true" outlineLevel="0" collapsed="false">
      <c r="A67" s="70" t="s">
        <v>134</v>
      </c>
      <c r="B67" s="72" t="s">
        <v>74</v>
      </c>
      <c r="C67" s="72" t="s">
        <v>284</v>
      </c>
      <c r="D67" s="72" t="n">
        <v>1000000053</v>
      </c>
      <c r="E67" s="73" t="s">
        <v>285</v>
      </c>
      <c r="F67" s="74" t="n">
        <v>43642</v>
      </c>
      <c r="G67" s="68" t="e">
        <f aca="false">#REF!/$G$1*($G$1-$E$1)</f>
        <v>#REF!</v>
      </c>
      <c r="H67" s="69" t="n">
        <v>0</v>
      </c>
      <c r="I67" s="75" t="n">
        <v>0</v>
      </c>
      <c r="J67" s="70"/>
      <c r="K67" s="70" t="s">
        <v>134</v>
      </c>
      <c r="L67" s="3" t="n">
        <v>0</v>
      </c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customFormat="false" ht="14.25" hidden="false" customHeight="true" outlineLevel="0" collapsed="false">
      <c r="A68" s="70" t="s">
        <v>134</v>
      </c>
      <c r="B68" s="72" t="s">
        <v>74</v>
      </c>
      <c r="C68" s="72" t="s">
        <v>286</v>
      </c>
      <c r="D68" s="72" t="n">
        <v>1000000823</v>
      </c>
      <c r="E68" s="73" t="s">
        <v>287</v>
      </c>
      <c r="F68" s="74" t="n">
        <v>44202</v>
      </c>
      <c r="G68" s="68" t="e">
        <f aca="false">#REF!/$G$1*($G$1-$E$1)</f>
        <v>#REF!</v>
      </c>
      <c r="H68" s="69" t="n">
        <v>0</v>
      </c>
      <c r="I68" s="75" t="n">
        <v>1</v>
      </c>
      <c r="J68" s="70"/>
      <c r="K68" s="70" t="s">
        <v>134</v>
      </c>
      <c r="L68" s="3" t="n">
        <v>0</v>
      </c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customFormat="false" ht="14.25" hidden="false" customHeight="true" outlineLevel="0" collapsed="false">
      <c r="A69" s="70" t="s">
        <v>134</v>
      </c>
      <c r="B69" s="72" t="s">
        <v>74</v>
      </c>
      <c r="C69" s="72" t="s">
        <v>288</v>
      </c>
      <c r="D69" s="72" t="n">
        <v>1000000025</v>
      </c>
      <c r="E69" s="73" t="s">
        <v>289</v>
      </c>
      <c r="F69" s="74" t="n">
        <v>44335</v>
      </c>
      <c r="G69" s="68" t="e">
        <f aca="false">#REF!/$G$1*($G$1-$E$1)</f>
        <v>#REF!</v>
      </c>
      <c r="H69" s="69" t="n">
        <v>0</v>
      </c>
      <c r="I69" s="75" t="n">
        <v>0</v>
      </c>
      <c r="J69" s="70"/>
      <c r="K69" s="70" t="s">
        <v>134</v>
      </c>
      <c r="L69" s="3" t="n">
        <v>0</v>
      </c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customFormat="false" ht="14.25" hidden="false" customHeight="true" outlineLevel="0" collapsed="false">
      <c r="A70" s="75" t="s">
        <v>134</v>
      </c>
      <c r="B70" s="79" t="s">
        <v>74</v>
      </c>
      <c r="C70" s="79" t="s">
        <v>290</v>
      </c>
      <c r="D70" s="79" t="n">
        <v>1000004087</v>
      </c>
      <c r="E70" s="79" t="s">
        <v>291</v>
      </c>
      <c r="F70" s="74" t="n">
        <v>45519</v>
      </c>
      <c r="G70" s="68" t="e">
        <f aca="false">#REF!/$G$1*($G$1-$E$1)</f>
        <v>#REF!</v>
      </c>
      <c r="H70" s="69" t="n">
        <v>0</v>
      </c>
      <c r="I70" s="75" t="n">
        <v>0</v>
      </c>
      <c r="J70" s="70"/>
      <c r="K70" s="75" t="s">
        <v>134</v>
      </c>
      <c r="L70" s="3" t="n">
        <v>0</v>
      </c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customFormat="false" ht="14.25" hidden="false" customHeight="true" outlineLevel="0" collapsed="false">
      <c r="A71" s="70" t="s">
        <v>134</v>
      </c>
      <c r="B71" s="72" t="s">
        <v>78</v>
      </c>
      <c r="C71" s="72" t="s">
        <v>292</v>
      </c>
      <c r="D71" s="72" t="n">
        <v>1000000227</v>
      </c>
      <c r="E71" s="73" t="s">
        <v>293</v>
      </c>
      <c r="F71" s="74" t="n">
        <v>42028</v>
      </c>
      <c r="G71" s="68" t="e">
        <f aca="false">#REF!/$G$1*($G$1-$E$1)</f>
        <v>#REF!</v>
      </c>
      <c r="H71" s="69" t="n">
        <v>0</v>
      </c>
      <c r="I71" s="75" t="n">
        <v>1</v>
      </c>
      <c r="J71" s="70"/>
      <c r="K71" s="70" t="s">
        <v>134</v>
      </c>
      <c r="L71" s="3" t="n">
        <v>0</v>
      </c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customFormat="false" ht="14.25" hidden="false" customHeight="true" outlineLevel="0" collapsed="false">
      <c r="A72" s="70" t="s">
        <v>134</v>
      </c>
      <c r="B72" s="72" t="s">
        <v>78</v>
      </c>
      <c r="C72" s="72" t="s">
        <v>294</v>
      </c>
      <c r="D72" s="72" t="n">
        <v>1000003125</v>
      </c>
      <c r="E72" s="73" t="s">
        <v>295</v>
      </c>
      <c r="F72" s="74" t="n">
        <v>44907</v>
      </c>
      <c r="G72" s="68" t="e">
        <f aca="false">#REF!/$G$1*($G$1-$E$1)</f>
        <v>#REF!</v>
      </c>
      <c r="H72" s="69" t="n">
        <v>0</v>
      </c>
      <c r="I72" s="75" t="n">
        <v>0</v>
      </c>
      <c r="J72" s="70"/>
      <c r="K72" s="70" t="s">
        <v>134</v>
      </c>
      <c r="L72" s="3" t="n">
        <v>0</v>
      </c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customFormat="false" ht="14.25" hidden="false" customHeight="true" outlineLevel="0" collapsed="false">
      <c r="A73" s="70" t="s">
        <v>134</v>
      </c>
      <c r="B73" s="72" t="s">
        <v>83</v>
      </c>
      <c r="C73" s="72" t="s">
        <v>296</v>
      </c>
      <c r="D73" s="72" t="n">
        <v>1000003211</v>
      </c>
      <c r="E73" s="72" t="s">
        <v>297</v>
      </c>
      <c r="F73" s="74" t="n">
        <v>44930</v>
      </c>
      <c r="G73" s="68" t="e">
        <f aca="false">#REF!/$G$1*($G$1-$E$1)</f>
        <v>#REF!</v>
      </c>
      <c r="H73" s="69" t="n">
        <v>0</v>
      </c>
      <c r="I73" s="75" t="n">
        <v>1</v>
      </c>
      <c r="J73" s="70"/>
      <c r="K73" s="70" t="s">
        <v>134</v>
      </c>
      <c r="L73" s="3" t="n">
        <v>0</v>
      </c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customFormat="false" ht="14.25" hidden="false" customHeight="true" outlineLevel="0" collapsed="false">
      <c r="A74" s="75" t="s">
        <v>134</v>
      </c>
      <c r="B74" s="79" t="s">
        <v>83</v>
      </c>
      <c r="C74" s="79" t="s">
        <v>298</v>
      </c>
      <c r="D74" s="79" t="n">
        <v>1000003895</v>
      </c>
      <c r="E74" s="79" t="s">
        <v>299</v>
      </c>
      <c r="F74" s="74" t="n">
        <v>45377</v>
      </c>
      <c r="G74" s="68" t="e">
        <f aca="false">#REF!/$G$1*($G$1-$E$1)</f>
        <v>#REF!</v>
      </c>
      <c r="H74" s="69" t="n">
        <v>0</v>
      </c>
      <c r="I74" s="75" t="n">
        <v>1</v>
      </c>
      <c r="J74" s="70"/>
      <c r="K74" s="75" t="s">
        <v>134</v>
      </c>
      <c r="L74" s="3" t="n">
        <v>0</v>
      </c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customFormat="false" ht="14.25" hidden="false" customHeight="true" outlineLevel="0" collapsed="false">
      <c r="A75" s="70" t="s">
        <v>134</v>
      </c>
      <c r="B75" s="72" t="s">
        <v>84</v>
      </c>
      <c r="C75" s="72" t="s">
        <v>300</v>
      </c>
      <c r="D75" s="72" t="n">
        <v>1000000431</v>
      </c>
      <c r="E75" s="73" t="s">
        <v>301</v>
      </c>
      <c r="F75" s="74" t="n">
        <v>42884</v>
      </c>
      <c r="G75" s="68" t="e">
        <f aca="false">#REF!/$G$1*($G$1-$E$1)</f>
        <v>#REF!</v>
      </c>
      <c r="H75" s="69" t="n">
        <v>0</v>
      </c>
      <c r="I75" s="75" t="n">
        <v>0</v>
      </c>
      <c r="J75" s="70"/>
      <c r="K75" s="70" t="s">
        <v>134</v>
      </c>
      <c r="L75" s="3" t="n">
        <v>0</v>
      </c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customFormat="false" ht="14.25" hidden="false" customHeight="true" outlineLevel="0" collapsed="false">
      <c r="A76" s="75" t="s">
        <v>134</v>
      </c>
      <c r="B76" s="79" t="s">
        <v>84</v>
      </c>
      <c r="C76" s="79" t="s">
        <v>302</v>
      </c>
      <c r="D76" s="79" t="n">
        <v>1000003871</v>
      </c>
      <c r="E76" s="79" t="s">
        <v>303</v>
      </c>
      <c r="F76" s="74" t="n">
        <v>45349</v>
      </c>
      <c r="G76" s="68" t="e">
        <f aca="false">#REF!/$G$1*($G$1-$E$1)</f>
        <v>#REF!</v>
      </c>
      <c r="H76" s="69" t="n">
        <v>0</v>
      </c>
      <c r="I76" s="75" t="n">
        <v>1</v>
      </c>
      <c r="J76" s="70"/>
      <c r="K76" s="75" t="s">
        <v>134</v>
      </c>
      <c r="L76" s="3" t="n">
        <v>0</v>
      </c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customFormat="false" ht="14.25" hidden="false" customHeight="true" outlineLevel="0" collapsed="false">
      <c r="A77" s="75" t="s">
        <v>134</v>
      </c>
      <c r="B77" s="79" t="s">
        <v>84</v>
      </c>
      <c r="C77" s="79" t="s">
        <v>304</v>
      </c>
      <c r="D77" s="79" t="n">
        <v>1000003915</v>
      </c>
      <c r="E77" s="79" t="s">
        <v>305</v>
      </c>
      <c r="F77" s="74" t="n">
        <v>45404</v>
      </c>
      <c r="G77" s="68" t="e">
        <f aca="false">#REF!/$G$1*($G$1-$E$1)</f>
        <v>#REF!</v>
      </c>
      <c r="H77" s="69" t="n">
        <v>0</v>
      </c>
      <c r="I77" s="75" t="n">
        <v>0</v>
      </c>
      <c r="J77" s="70"/>
      <c r="K77" s="75" t="s">
        <v>134</v>
      </c>
      <c r="L77" s="3" t="n">
        <v>0</v>
      </c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customFormat="false" ht="14.25" hidden="false" customHeight="true" outlineLevel="0" collapsed="false">
      <c r="A78" s="70" t="s">
        <v>134</v>
      </c>
      <c r="B78" s="72" t="s">
        <v>79</v>
      </c>
      <c r="C78" s="72" t="s">
        <v>306</v>
      </c>
      <c r="D78" s="72" t="n">
        <v>1000000588</v>
      </c>
      <c r="E78" s="73" t="s">
        <v>307</v>
      </c>
      <c r="F78" s="74" t="n">
        <v>42180</v>
      </c>
      <c r="G78" s="68" t="e">
        <f aca="false">#REF!/$G$1*($G$1-$E$1)</f>
        <v>#REF!</v>
      </c>
      <c r="H78" s="69" t="n">
        <v>0</v>
      </c>
      <c r="I78" s="75" t="n">
        <v>0</v>
      </c>
      <c r="J78" s="70"/>
      <c r="K78" s="70" t="s">
        <v>134</v>
      </c>
      <c r="L78" s="3" t="n">
        <v>0</v>
      </c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customFormat="false" ht="14.25" hidden="false" customHeight="true" outlineLevel="0" collapsed="false">
      <c r="A79" s="70" t="s">
        <v>134</v>
      </c>
      <c r="B79" s="72" t="s">
        <v>79</v>
      </c>
      <c r="C79" s="72" t="s">
        <v>308</v>
      </c>
      <c r="D79" s="72" t="n">
        <v>1000000583</v>
      </c>
      <c r="E79" s="73" t="s">
        <v>309</v>
      </c>
      <c r="F79" s="74" t="n">
        <v>43014</v>
      </c>
      <c r="G79" s="68" t="e">
        <f aca="false">#REF!/$G$1*($G$1-$E$1)</f>
        <v>#REF!</v>
      </c>
      <c r="H79" s="69" t="n">
        <v>0</v>
      </c>
      <c r="I79" s="75" t="n">
        <v>1</v>
      </c>
      <c r="J79" s="70"/>
      <c r="K79" s="70" t="s">
        <v>134</v>
      </c>
      <c r="L79" s="3" t="n">
        <v>0</v>
      </c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customFormat="false" ht="14.25" hidden="false" customHeight="true" outlineLevel="0" collapsed="false">
      <c r="A80" s="70" t="s">
        <v>134</v>
      </c>
      <c r="B80" s="72" t="s">
        <v>79</v>
      </c>
      <c r="C80" s="72" t="s">
        <v>310</v>
      </c>
      <c r="D80" s="72" t="n">
        <v>1000003114</v>
      </c>
      <c r="E80" s="72" t="s">
        <v>311</v>
      </c>
      <c r="F80" s="74" t="n">
        <v>44893</v>
      </c>
      <c r="G80" s="68" t="e">
        <f aca="false">#REF!/$G$1*($G$1-$E$1)</f>
        <v>#REF!</v>
      </c>
      <c r="H80" s="69" t="n">
        <v>0</v>
      </c>
      <c r="I80" s="75" t="n">
        <v>0</v>
      </c>
      <c r="J80" s="70"/>
      <c r="K80" s="70" t="s">
        <v>134</v>
      </c>
      <c r="L80" s="3" t="n">
        <v>0</v>
      </c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customFormat="false" ht="14.25" hidden="false" customHeight="true" outlineLevel="0" collapsed="false">
      <c r="A81" s="70" t="s">
        <v>134</v>
      </c>
      <c r="B81" s="72" t="s">
        <v>79</v>
      </c>
      <c r="C81" s="72" t="s">
        <v>312</v>
      </c>
      <c r="D81" s="72" t="n">
        <v>1000003326</v>
      </c>
      <c r="E81" s="72" t="s">
        <v>313</v>
      </c>
      <c r="F81" s="74" t="n">
        <v>44966</v>
      </c>
      <c r="G81" s="68" t="e">
        <f aca="false">#REF!/$G$1*($G$1-$E$1)</f>
        <v>#REF!</v>
      </c>
      <c r="H81" s="69" t="n">
        <v>0</v>
      </c>
      <c r="I81" s="75" t="n">
        <v>0</v>
      </c>
      <c r="J81" s="70"/>
      <c r="K81" s="70" t="s">
        <v>134</v>
      </c>
      <c r="L81" s="3" t="n">
        <v>0</v>
      </c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customFormat="false" ht="14.25" hidden="false" customHeight="true" outlineLevel="0" collapsed="false">
      <c r="A82" s="70" t="s">
        <v>134</v>
      </c>
      <c r="B82" s="72" t="s">
        <v>79</v>
      </c>
      <c r="C82" s="72" t="s">
        <v>314</v>
      </c>
      <c r="D82" s="72" t="n">
        <v>1000003554</v>
      </c>
      <c r="E82" s="72" t="s">
        <v>315</v>
      </c>
      <c r="F82" s="74" t="n">
        <v>45072</v>
      </c>
      <c r="G82" s="68" t="e">
        <f aca="false">#REF!/$G$1*($G$1-$E$1)</f>
        <v>#REF!</v>
      </c>
      <c r="H82" s="69" t="n">
        <v>0</v>
      </c>
      <c r="I82" s="75" t="n">
        <v>0</v>
      </c>
      <c r="J82" s="70"/>
      <c r="K82" s="70" t="s">
        <v>134</v>
      </c>
      <c r="L82" s="3" t="n">
        <v>0</v>
      </c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customFormat="false" ht="14.25" hidden="false" customHeight="true" outlineLevel="0" collapsed="false">
      <c r="A83" s="75" t="s">
        <v>134</v>
      </c>
      <c r="B83" s="72" t="s">
        <v>79</v>
      </c>
      <c r="C83" s="79" t="s">
        <v>316</v>
      </c>
      <c r="D83" s="79" t="n">
        <v>1000003867</v>
      </c>
      <c r="E83" s="79" t="s">
        <v>317</v>
      </c>
      <c r="F83" s="74" t="n">
        <v>45342</v>
      </c>
      <c r="G83" s="68" t="e">
        <f aca="false">#REF!/$G$1*($G$1-$E$1)</f>
        <v>#REF!</v>
      </c>
      <c r="H83" s="69" t="n">
        <v>0</v>
      </c>
      <c r="I83" s="75" t="n">
        <v>0</v>
      </c>
      <c r="J83" s="70"/>
      <c r="K83" s="75" t="s">
        <v>134</v>
      </c>
      <c r="L83" s="3" t="n">
        <v>0</v>
      </c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customFormat="false" ht="14.25" hidden="false" customHeight="true" outlineLevel="0" collapsed="false">
      <c r="A84" s="70" t="s">
        <v>134</v>
      </c>
      <c r="B84" s="72" t="s">
        <v>71</v>
      </c>
      <c r="C84" s="72" t="s">
        <v>318</v>
      </c>
      <c r="D84" s="72" t="n">
        <v>1000000772</v>
      </c>
      <c r="E84" s="73" t="s">
        <v>319</v>
      </c>
      <c r="F84" s="74" t="n">
        <v>40640</v>
      </c>
      <c r="G84" s="68" t="e">
        <f aca="false">#REF!/$G$1*($G$1-$E$1)</f>
        <v>#REF!</v>
      </c>
      <c r="H84" s="69" t="n">
        <v>0</v>
      </c>
      <c r="I84" s="75" t="n">
        <v>0</v>
      </c>
      <c r="J84" s="70"/>
      <c r="K84" s="70" t="s">
        <v>134</v>
      </c>
      <c r="L84" s="3" t="n">
        <v>0</v>
      </c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customFormat="false" ht="14.25" hidden="false" customHeight="true" outlineLevel="0" collapsed="false">
      <c r="A85" s="70" t="s">
        <v>134</v>
      </c>
      <c r="B85" s="72" t="s">
        <v>71</v>
      </c>
      <c r="C85" s="72" t="s">
        <v>320</v>
      </c>
      <c r="D85" s="72" t="n">
        <v>1000000768</v>
      </c>
      <c r="E85" s="73" t="s">
        <v>321</v>
      </c>
      <c r="F85" s="74" t="n">
        <v>41816</v>
      </c>
      <c r="G85" s="68" t="e">
        <f aca="false">#REF!/$G$1*($G$1-$E$1)</f>
        <v>#REF!</v>
      </c>
      <c r="H85" s="69" t="n">
        <v>0</v>
      </c>
      <c r="I85" s="75" t="n">
        <v>0</v>
      </c>
      <c r="J85" s="70"/>
      <c r="K85" s="70" t="s">
        <v>134</v>
      </c>
      <c r="L85" s="3" t="n">
        <v>0</v>
      </c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customFormat="false" ht="14.25" hidden="false" customHeight="true" outlineLevel="0" collapsed="false">
      <c r="A86" s="70" t="s">
        <v>134</v>
      </c>
      <c r="B86" s="72" t="s">
        <v>71</v>
      </c>
      <c r="C86" s="72" t="s">
        <v>322</v>
      </c>
      <c r="D86" s="72" t="n">
        <v>1000001085</v>
      </c>
      <c r="E86" s="73" t="s">
        <v>323</v>
      </c>
      <c r="F86" s="74" t="n">
        <v>43582</v>
      </c>
      <c r="G86" s="68" t="e">
        <f aca="false">#REF!/$G$1*($G$1-$E$1)</f>
        <v>#REF!</v>
      </c>
      <c r="H86" s="69" t="n">
        <v>0</v>
      </c>
      <c r="I86" s="75" t="n">
        <v>0</v>
      </c>
      <c r="J86" s="70"/>
      <c r="K86" s="70" t="s">
        <v>134</v>
      </c>
      <c r="L86" s="3" t="n">
        <v>0</v>
      </c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customFormat="false" ht="14.25" hidden="false" customHeight="true" outlineLevel="0" collapsed="false">
      <c r="A87" s="75" t="s">
        <v>134</v>
      </c>
      <c r="B87" s="79" t="s">
        <v>71</v>
      </c>
      <c r="C87" s="79" t="s">
        <v>324</v>
      </c>
      <c r="D87" s="79" t="n">
        <v>1000004072</v>
      </c>
      <c r="E87" s="79" t="s">
        <v>325</v>
      </c>
      <c r="F87" s="74" t="n">
        <v>45504</v>
      </c>
      <c r="G87" s="68" t="e">
        <f aca="false">#REF!/$G$1*($G$1-$E$1)</f>
        <v>#REF!</v>
      </c>
      <c r="H87" s="69" t="n">
        <v>0</v>
      </c>
      <c r="I87" s="75" t="n">
        <v>0</v>
      </c>
      <c r="J87" s="70"/>
      <c r="K87" s="75" t="s">
        <v>134</v>
      </c>
      <c r="L87" s="3" t="n">
        <v>0</v>
      </c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customFormat="false" ht="14.25" hidden="false" customHeight="true" outlineLevel="0" collapsed="false">
      <c r="A88" s="70" t="s">
        <v>134</v>
      </c>
      <c r="B88" s="72" t="s">
        <v>73</v>
      </c>
      <c r="C88" s="72" t="s">
        <v>326</v>
      </c>
      <c r="D88" s="72" t="n">
        <v>1000000786</v>
      </c>
      <c r="E88" s="73" t="s">
        <v>327</v>
      </c>
      <c r="F88" s="74" t="n">
        <v>41233</v>
      </c>
      <c r="G88" s="68" t="e">
        <f aca="false">#REF!/$G$1*($G$1-$E$1)</f>
        <v>#REF!</v>
      </c>
      <c r="H88" s="69" t="n">
        <v>0</v>
      </c>
      <c r="I88" s="75" t="n">
        <v>1</v>
      </c>
      <c r="J88" s="70"/>
      <c r="K88" s="70" t="s">
        <v>134</v>
      </c>
      <c r="L88" s="3" t="n">
        <v>0</v>
      </c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customFormat="false" ht="14.25" hidden="false" customHeight="true" outlineLevel="0" collapsed="false">
      <c r="A89" s="70" t="s">
        <v>131</v>
      </c>
      <c r="B89" s="72" t="s">
        <v>140</v>
      </c>
      <c r="C89" s="72" t="s">
        <v>328</v>
      </c>
      <c r="D89" s="72" t="n">
        <v>1000001998</v>
      </c>
      <c r="E89" s="73" t="s">
        <v>329</v>
      </c>
      <c r="F89" s="74" t="n">
        <v>44468</v>
      </c>
      <c r="G89" s="68" t="e">
        <f aca="false">#REF!/$G$1*($G$1-$E$1)</f>
        <v>#REF!</v>
      </c>
      <c r="H89" s="69" t="n">
        <v>0</v>
      </c>
      <c r="I89" s="75" t="n">
        <v>0</v>
      </c>
      <c r="J89" s="70"/>
      <c r="K89" s="70" t="s">
        <v>131</v>
      </c>
      <c r="L89" s="3" t="n">
        <v>0</v>
      </c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customFormat="false" ht="14.25" hidden="false" customHeight="true" outlineLevel="0" collapsed="false">
      <c r="A90" s="70" t="s">
        <v>131</v>
      </c>
      <c r="B90" s="79" t="s">
        <v>91</v>
      </c>
      <c r="C90" s="79" t="s">
        <v>330</v>
      </c>
      <c r="D90" s="79" t="n">
        <v>1000004035</v>
      </c>
      <c r="E90" s="79" t="s">
        <v>331</v>
      </c>
      <c r="F90" s="74" t="n">
        <v>45478</v>
      </c>
      <c r="G90" s="68" t="e">
        <f aca="false">#REF!/$G$1*($G$1-$E$1)</f>
        <v>#REF!</v>
      </c>
      <c r="H90" s="69" t="n">
        <v>0</v>
      </c>
      <c r="I90" s="75" t="n">
        <v>0</v>
      </c>
      <c r="J90" s="70"/>
      <c r="K90" s="70" t="s">
        <v>131</v>
      </c>
      <c r="L90" s="3" t="n">
        <v>0</v>
      </c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customFormat="false" ht="14.25" hidden="false" customHeight="true" outlineLevel="0" collapsed="false">
      <c r="A91" s="70" t="s">
        <v>131</v>
      </c>
      <c r="B91" s="72" t="s">
        <v>93</v>
      </c>
      <c r="C91" s="72" t="s">
        <v>332</v>
      </c>
      <c r="D91" s="72" t="n">
        <v>1000001406</v>
      </c>
      <c r="E91" s="73" t="s">
        <v>333</v>
      </c>
      <c r="F91" s="74" t="n">
        <v>41479</v>
      </c>
      <c r="G91" s="68" t="e">
        <f aca="false">#REF!/$G$1*($G$1-$E$1)</f>
        <v>#REF!</v>
      </c>
      <c r="H91" s="69" t="n">
        <v>0</v>
      </c>
      <c r="I91" s="75" t="n">
        <v>0</v>
      </c>
      <c r="J91" s="70"/>
      <c r="K91" s="70" t="s">
        <v>131</v>
      </c>
      <c r="L91" s="3" t="n">
        <v>0</v>
      </c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customFormat="false" ht="14.25" hidden="false" customHeight="true" outlineLevel="0" collapsed="false">
      <c r="A92" s="70" t="s">
        <v>131</v>
      </c>
      <c r="B92" s="72" t="s">
        <v>93</v>
      </c>
      <c r="C92" s="72" t="s">
        <v>334</v>
      </c>
      <c r="D92" s="72" t="n">
        <v>1000001415</v>
      </c>
      <c r="E92" s="73" t="s">
        <v>335</v>
      </c>
      <c r="F92" s="74" t="n">
        <v>41543</v>
      </c>
      <c r="G92" s="68" t="e">
        <f aca="false">#REF!/$G$1*($G$1-$E$1)</f>
        <v>#REF!</v>
      </c>
      <c r="H92" s="69" t="n">
        <v>0</v>
      </c>
      <c r="I92" s="75" t="n">
        <v>0</v>
      </c>
      <c r="J92" s="70"/>
      <c r="K92" s="70" t="s">
        <v>131</v>
      </c>
      <c r="L92" s="3" t="n">
        <v>0</v>
      </c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customFormat="false" ht="14.25" hidden="false" customHeight="true" outlineLevel="0" collapsed="false">
      <c r="A93" s="70" t="s">
        <v>131</v>
      </c>
      <c r="B93" s="72" t="s">
        <v>93</v>
      </c>
      <c r="C93" s="72" t="s">
        <v>336</v>
      </c>
      <c r="D93" s="72" t="n">
        <v>1000001419</v>
      </c>
      <c r="E93" s="73" t="s">
        <v>337</v>
      </c>
      <c r="F93" s="74" t="n">
        <v>42671</v>
      </c>
      <c r="G93" s="68" t="e">
        <f aca="false">#REF!/$G$1*($G$1-$E$1)</f>
        <v>#REF!</v>
      </c>
      <c r="H93" s="69" t="n">
        <v>0</v>
      </c>
      <c r="I93" s="75" t="n">
        <v>0</v>
      </c>
      <c r="J93" s="70"/>
      <c r="K93" s="70" t="s">
        <v>131</v>
      </c>
      <c r="L93" s="3" t="n">
        <v>0</v>
      </c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customFormat="false" ht="14.25" hidden="false" customHeight="true" outlineLevel="0" collapsed="false">
      <c r="A94" s="70" t="s">
        <v>131</v>
      </c>
      <c r="B94" s="72" t="s">
        <v>93</v>
      </c>
      <c r="C94" s="72" t="s">
        <v>338</v>
      </c>
      <c r="D94" s="72" t="n">
        <v>1000001446</v>
      </c>
      <c r="E94" s="73" t="s">
        <v>339</v>
      </c>
      <c r="F94" s="74" t="n">
        <v>43239</v>
      </c>
      <c r="G94" s="68" t="e">
        <f aca="false">#REF!/$G$1*($G$1-$E$1)</f>
        <v>#REF!</v>
      </c>
      <c r="H94" s="69" t="n">
        <v>0</v>
      </c>
      <c r="I94" s="75" t="n">
        <v>0</v>
      </c>
      <c r="J94" s="70"/>
      <c r="K94" s="70" t="s">
        <v>131</v>
      </c>
      <c r="L94" s="3" t="n">
        <v>0</v>
      </c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customFormat="false" ht="14.25" hidden="false" customHeight="true" outlineLevel="0" collapsed="false">
      <c r="A95" s="70" t="s">
        <v>131</v>
      </c>
      <c r="B95" s="72" t="s">
        <v>93</v>
      </c>
      <c r="C95" s="72" t="s">
        <v>340</v>
      </c>
      <c r="D95" s="72" t="n">
        <v>1000001450</v>
      </c>
      <c r="E95" s="73" t="s">
        <v>341</v>
      </c>
      <c r="F95" s="74" t="n">
        <v>43460</v>
      </c>
      <c r="G95" s="68" t="e">
        <f aca="false">#REF!/$G$1*($G$1-$E$1)</f>
        <v>#REF!</v>
      </c>
      <c r="H95" s="69" t="n">
        <v>0</v>
      </c>
      <c r="I95" s="75" t="n">
        <v>0</v>
      </c>
      <c r="J95" s="70"/>
      <c r="K95" s="70" t="s">
        <v>131</v>
      </c>
      <c r="L95" s="3" t="n">
        <v>0</v>
      </c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customFormat="false" ht="14.25" hidden="false" customHeight="true" outlineLevel="0" collapsed="false">
      <c r="A96" s="70" t="s">
        <v>131</v>
      </c>
      <c r="B96" s="72" t="s">
        <v>93</v>
      </c>
      <c r="C96" s="72" t="s">
        <v>342</v>
      </c>
      <c r="D96" s="72" t="n">
        <v>1000001441</v>
      </c>
      <c r="E96" s="73" t="s">
        <v>343</v>
      </c>
      <c r="F96" s="74" t="n">
        <v>43581</v>
      </c>
      <c r="G96" s="68" t="e">
        <f aca="false">#REF!/$G$1*($G$1-$E$1)</f>
        <v>#REF!</v>
      </c>
      <c r="H96" s="69" t="n">
        <v>0</v>
      </c>
      <c r="I96" s="75" t="n">
        <v>0</v>
      </c>
      <c r="J96" s="70"/>
      <c r="K96" s="70" t="s">
        <v>131</v>
      </c>
      <c r="L96" s="3" t="n">
        <v>0</v>
      </c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customFormat="false" ht="14.25" hidden="false" customHeight="true" outlineLevel="0" collapsed="false">
      <c r="A97" s="70" t="s">
        <v>131</v>
      </c>
      <c r="B97" s="72" t="s">
        <v>93</v>
      </c>
      <c r="C97" s="72" t="s">
        <v>344</v>
      </c>
      <c r="D97" s="72" t="n">
        <v>1000001455</v>
      </c>
      <c r="E97" s="73" t="s">
        <v>345</v>
      </c>
      <c r="F97" s="74" t="n">
        <v>44049</v>
      </c>
      <c r="G97" s="68" t="e">
        <f aca="false">#REF!/$G$1*($G$1-$E$1)</f>
        <v>#REF!</v>
      </c>
      <c r="H97" s="69" t="n">
        <v>0</v>
      </c>
      <c r="I97" s="75" t="n">
        <v>1</v>
      </c>
      <c r="J97" s="70"/>
      <c r="K97" s="70" t="s">
        <v>131</v>
      </c>
      <c r="L97" s="3" t="n">
        <v>0</v>
      </c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customFormat="false" ht="14.25" hidden="false" customHeight="true" outlineLevel="0" collapsed="false">
      <c r="A98" s="70" t="s">
        <v>131</v>
      </c>
      <c r="B98" s="72" t="s">
        <v>93</v>
      </c>
      <c r="C98" s="72" t="s">
        <v>346</v>
      </c>
      <c r="D98" s="72" t="n">
        <v>1000002031</v>
      </c>
      <c r="E98" s="73" t="s">
        <v>347</v>
      </c>
      <c r="F98" s="74" t="n">
        <v>44501</v>
      </c>
      <c r="G98" s="68" t="e">
        <f aca="false">#REF!/$G$1*($G$1-$E$1)</f>
        <v>#REF!</v>
      </c>
      <c r="H98" s="69" t="n">
        <v>0</v>
      </c>
      <c r="I98" s="75" t="n">
        <v>0</v>
      </c>
      <c r="J98" s="70"/>
      <c r="K98" s="70" t="s">
        <v>131</v>
      </c>
      <c r="L98" s="3" t="n">
        <v>0</v>
      </c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customFormat="false" ht="14.25" hidden="false" customHeight="true" outlineLevel="0" collapsed="false">
      <c r="A99" s="70" t="s">
        <v>131</v>
      </c>
      <c r="B99" s="72" t="s">
        <v>93</v>
      </c>
      <c r="C99" s="72" t="s">
        <v>348</v>
      </c>
      <c r="D99" s="72" t="n">
        <v>1000003387</v>
      </c>
      <c r="E99" s="72" t="s">
        <v>349</v>
      </c>
      <c r="F99" s="74" t="n">
        <v>44984</v>
      </c>
      <c r="G99" s="68" t="e">
        <f aca="false">#REF!/$G$1*($G$1-$E$1)</f>
        <v>#REF!</v>
      </c>
      <c r="H99" s="69" t="n">
        <v>0</v>
      </c>
      <c r="I99" s="75" t="n">
        <v>1</v>
      </c>
      <c r="J99" s="70"/>
      <c r="K99" s="70" t="s">
        <v>131</v>
      </c>
      <c r="L99" s="3" t="n">
        <v>0</v>
      </c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customFormat="false" ht="14.25" hidden="false" customHeight="true" outlineLevel="0" collapsed="false">
      <c r="A100" s="75" t="s">
        <v>132</v>
      </c>
      <c r="B100" s="72" t="s">
        <v>101</v>
      </c>
      <c r="C100" s="72" t="s">
        <v>350</v>
      </c>
      <c r="D100" s="72" t="n">
        <v>1000001917</v>
      </c>
      <c r="E100" s="73" t="s">
        <v>351</v>
      </c>
      <c r="F100" s="74" t="n">
        <v>42506</v>
      </c>
      <c r="G100" s="68" t="e">
        <f aca="false">#REF!/$G$1*($G$1-$E$1)</f>
        <v>#REF!</v>
      </c>
      <c r="H100" s="69" t="n">
        <v>0</v>
      </c>
      <c r="I100" s="75" t="n">
        <v>1</v>
      </c>
      <c r="J100" s="75"/>
      <c r="K100" s="75" t="s">
        <v>132</v>
      </c>
      <c r="L100" s="3" t="n">
        <v>0</v>
      </c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customFormat="false" ht="14.25" hidden="false" customHeight="true" outlineLevel="0" collapsed="false">
      <c r="A101" s="75" t="s">
        <v>132</v>
      </c>
      <c r="B101" s="72" t="s">
        <v>101</v>
      </c>
      <c r="C101" s="72" t="s">
        <v>352</v>
      </c>
      <c r="D101" s="72" t="n">
        <v>1000001924</v>
      </c>
      <c r="E101" s="73" t="s">
        <v>353</v>
      </c>
      <c r="F101" s="74" t="n">
        <v>43088</v>
      </c>
      <c r="G101" s="68" t="e">
        <f aca="false">#REF!/$G$1*($G$1-$E$1)</f>
        <v>#REF!</v>
      </c>
      <c r="H101" s="69" t="n">
        <v>0</v>
      </c>
      <c r="I101" s="75" t="n">
        <v>0</v>
      </c>
      <c r="J101" s="75"/>
      <c r="K101" s="75" t="s">
        <v>132</v>
      </c>
      <c r="L101" s="3" t="n">
        <v>0</v>
      </c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customFormat="false" ht="14.25" hidden="false" customHeight="true" outlineLevel="0" collapsed="false">
      <c r="A102" s="75" t="s">
        <v>132</v>
      </c>
      <c r="B102" s="72" t="s">
        <v>101</v>
      </c>
      <c r="C102" s="72" t="s">
        <v>354</v>
      </c>
      <c r="D102" s="72" t="n">
        <v>1000001950</v>
      </c>
      <c r="E102" s="73" t="s">
        <v>355</v>
      </c>
      <c r="F102" s="74" t="n">
        <v>43774</v>
      </c>
      <c r="G102" s="68" t="e">
        <f aca="false">#REF!/$G$1*($G$1-$E$1)</f>
        <v>#REF!</v>
      </c>
      <c r="H102" s="69" t="n">
        <v>0</v>
      </c>
      <c r="I102" s="75" t="n">
        <v>0</v>
      </c>
      <c r="J102" s="75"/>
      <c r="K102" s="75" t="s">
        <v>132</v>
      </c>
      <c r="L102" s="3" t="n">
        <v>0</v>
      </c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customFormat="false" ht="14.25" hidden="false" customHeight="true" outlineLevel="0" collapsed="false">
      <c r="A103" s="75" t="s">
        <v>132</v>
      </c>
      <c r="B103" s="72" t="s">
        <v>101</v>
      </c>
      <c r="C103" s="72" t="s">
        <v>356</v>
      </c>
      <c r="D103" s="72" t="n">
        <v>1000002024</v>
      </c>
      <c r="E103" s="73" t="s">
        <v>357</v>
      </c>
      <c r="F103" s="74" t="n">
        <v>44501</v>
      </c>
      <c r="G103" s="68" t="e">
        <f aca="false">#REF!/$G$1*($G$1-$E$1)</f>
        <v>#REF!</v>
      </c>
      <c r="H103" s="69" t="n">
        <v>0</v>
      </c>
      <c r="I103" s="75" t="n">
        <v>1</v>
      </c>
      <c r="J103" s="75"/>
      <c r="K103" s="75" t="s">
        <v>132</v>
      </c>
      <c r="L103" s="3" t="n">
        <v>0</v>
      </c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customFormat="false" ht="14.25" hidden="false" customHeight="true" outlineLevel="0" collapsed="false">
      <c r="A104" s="75" t="s">
        <v>132</v>
      </c>
      <c r="B104" s="79" t="s">
        <v>101</v>
      </c>
      <c r="C104" s="79" t="s">
        <v>358</v>
      </c>
      <c r="D104" s="79" t="n">
        <v>1000004009</v>
      </c>
      <c r="E104" s="79" t="s">
        <v>359</v>
      </c>
      <c r="F104" s="74" t="n">
        <v>45457</v>
      </c>
      <c r="G104" s="68" t="e">
        <f aca="false">#REF!/$G$1*($G$1-$E$1)</f>
        <v>#REF!</v>
      </c>
      <c r="H104" s="69" t="n">
        <v>0</v>
      </c>
      <c r="I104" s="75" t="n">
        <v>0</v>
      </c>
      <c r="J104" s="75"/>
      <c r="K104" s="75" t="s">
        <v>132</v>
      </c>
      <c r="L104" s="3" t="n">
        <v>0</v>
      </c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customFormat="false" ht="14.25" hidden="false" customHeight="true" outlineLevel="0" collapsed="false">
      <c r="A105" s="75" t="s">
        <v>132</v>
      </c>
      <c r="B105" s="72" t="s">
        <v>101</v>
      </c>
      <c r="C105" s="79" t="s">
        <v>360</v>
      </c>
      <c r="D105" s="79" t="n">
        <v>1000004033</v>
      </c>
      <c r="E105" s="79" t="s">
        <v>361</v>
      </c>
      <c r="F105" s="74" t="n">
        <v>45477</v>
      </c>
      <c r="G105" s="68" t="e">
        <f aca="false">#REF!/$G$1*($G$1-$E$1)</f>
        <v>#REF!</v>
      </c>
      <c r="H105" s="69" t="n">
        <v>0</v>
      </c>
      <c r="I105" s="75" t="n">
        <v>0</v>
      </c>
      <c r="J105" s="75"/>
      <c r="K105" s="75" t="s">
        <v>132</v>
      </c>
      <c r="L105" s="3" t="n">
        <v>0</v>
      </c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customFormat="false" ht="14.25" hidden="false" customHeight="true" outlineLevel="0" collapsed="false">
      <c r="A106" s="75" t="s">
        <v>132</v>
      </c>
      <c r="B106" s="79" t="s">
        <v>101</v>
      </c>
      <c r="C106" s="79" t="s">
        <v>362</v>
      </c>
      <c r="D106" s="79" t="n">
        <v>1000004077</v>
      </c>
      <c r="E106" s="79" t="s">
        <v>363</v>
      </c>
      <c r="F106" s="74" t="n">
        <v>45509</v>
      </c>
      <c r="G106" s="68" t="e">
        <f aca="false">#REF!/$G$1*($G$1-$E$1)</f>
        <v>#REF!</v>
      </c>
      <c r="H106" s="69" t="n">
        <v>0</v>
      </c>
      <c r="I106" s="75" t="n">
        <v>0</v>
      </c>
      <c r="J106" s="75"/>
      <c r="K106" s="75" t="s">
        <v>132</v>
      </c>
      <c r="L106" s="3" t="n">
        <v>0</v>
      </c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customFormat="false" ht="14.25" hidden="false" customHeight="true" outlineLevel="0" collapsed="false">
      <c r="A107" s="75" t="s">
        <v>132</v>
      </c>
      <c r="B107" s="72" t="s">
        <v>105</v>
      </c>
      <c r="C107" s="72" t="s">
        <v>364</v>
      </c>
      <c r="D107" s="72" t="n">
        <v>1000002679</v>
      </c>
      <c r="E107" s="72" t="s">
        <v>365</v>
      </c>
      <c r="F107" s="74" t="n">
        <v>44739</v>
      </c>
      <c r="G107" s="68" t="e">
        <f aca="false">#REF!/$G$1*($G$1-$E$1)</f>
        <v>#REF!</v>
      </c>
      <c r="H107" s="69" t="n">
        <v>0</v>
      </c>
      <c r="I107" s="75" t="n">
        <v>0</v>
      </c>
      <c r="J107" s="75"/>
      <c r="K107" s="75" t="s">
        <v>132</v>
      </c>
      <c r="L107" s="3" t="n">
        <v>0</v>
      </c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customFormat="false" ht="14.25" hidden="false" customHeight="true" outlineLevel="0" collapsed="false">
      <c r="A108" s="75" t="s">
        <v>132</v>
      </c>
      <c r="B108" s="79" t="s">
        <v>105</v>
      </c>
      <c r="C108" s="79" t="s">
        <v>366</v>
      </c>
      <c r="D108" s="79" t="n">
        <v>1000001581</v>
      </c>
      <c r="E108" s="79" t="s">
        <v>367</v>
      </c>
      <c r="F108" s="74" t="n">
        <v>41719</v>
      </c>
      <c r="G108" s="68" t="e">
        <f aca="false">#REF!/$G$1*($G$1-$E$1)</f>
        <v>#REF!</v>
      </c>
      <c r="H108" s="69" t="n">
        <v>0</v>
      </c>
      <c r="I108" s="75" t="n">
        <v>1</v>
      </c>
      <c r="J108" s="75"/>
      <c r="K108" s="75" t="s">
        <v>132</v>
      </c>
      <c r="L108" s="3" t="n">
        <v>0</v>
      </c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customFormat="false" ht="14.25" hidden="false" customHeight="true" outlineLevel="0" collapsed="false">
      <c r="A109" s="75" t="s">
        <v>132</v>
      </c>
      <c r="B109" s="79" t="s">
        <v>105</v>
      </c>
      <c r="C109" s="79" t="s">
        <v>368</v>
      </c>
      <c r="D109" s="79" t="n">
        <v>1000004095</v>
      </c>
      <c r="E109" s="79" t="s">
        <v>369</v>
      </c>
      <c r="F109" s="74" t="n">
        <v>45527</v>
      </c>
      <c r="G109" s="68" t="e">
        <f aca="false">#REF!/$G$1*($G$1-$E$1)</f>
        <v>#REF!</v>
      </c>
      <c r="H109" s="69" t="n">
        <v>0</v>
      </c>
      <c r="I109" s="75" t="n">
        <v>0</v>
      </c>
      <c r="J109" s="75"/>
      <c r="K109" s="75" t="s">
        <v>132</v>
      </c>
      <c r="L109" s="3" t="n">
        <v>0</v>
      </c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customFormat="false" ht="14.25" hidden="false" customHeight="true" outlineLevel="0" collapsed="false">
      <c r="A110" s="70" t="s">
        <v>131</v>
      </c>
      <c r="B110" s="72" t="s">
        <v>95</v>
      </c>
      <c r="C110" s="72" t="s">
        <v>370</v>
      </c>
      <c r="D110" s="72" t="n">
        <v>1000001354</v>
      </c>
      <c r="E110" s="73" t="s">
        <v>371</v>
      </c>
      <c r="F110" s="74" t="n">
        <v>40802</v>
      </c>
      <c r="G110" s="68" t="e">
        <f aca="false">#REF!/$G$1*($G$1-$E$1)</f>
        <v>#REF!</v>
      </c>
      <c r="H110" s="69" t="n">
        <v>0</v>
      </c>
      <c r="I110" s="75" t="n">
        <v>0</v>
      </c>
      <c r="J110" s="70"/>
      <c r="K110" s="70" t="s">
        <v>131</v>
      </c>
      <c r="L110" s="3" t="n">
        <v>0</v>
      </c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customFormat="false" ht="14.25" hidden="false" customHeight="true" outlineLevel="0" collapsed="false">
      <c r="A111" s="70" t="s">
        <v>130</v>
      </c>
      <c r="B111" s="72" t="s">
        <v>108</v>
      </c>
      <c r="C111" s="72" t="s">
        <v>372</v>
      </c>
      <c r="D111" s="72" t="n">
        <v>1000001509</v>
      </c>
      <c r="E111" s="73" t="s">
        <v>373</v>
      </c>
      <c r="F111" s="74" t="n">
        <v>43276</v>
      </c>
      <c r="G111" s="68" t="e">
        <f aca="false">#REF!/$G$1*($G$1-$E$1)</f>
        <v>#REF!</v>
      </c>
      <c r="H111" s="69" t="n">
        <v>0</v>
      </c>
      <c r="I111" s="75" t="n">
        <v>1</v>
      </c>
      <c r="J111" s="70"/>
      <c r="K111" s="70" t="s">
        <v>130</v>
      </c>
      <c r="L111" s="3" t="n">
        <v>0</v>
      </c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customFormat="false" ht="14.25" hidden="false" customHeight="true" outlineLevel="0" collapsed="false">
      <c r="A112" s="70" t="s">
        <v>130</v>
      </c>
      <c r="B112" s="72" t="s">
        <v>108</v>
      </c>
      <c r="C112" s="72" t="s">
        <v>374</v>
      </c>
      <c r="D112" s="72" t="n">
        <v>1000001494</v>
      </c>
      <c r="E112" s="73" t="s">
        <v>375</v>
      </c>
      <c r="F112" s="74" t="n">
        <v>43875</v>
      </c>
      <c r="G112" s="68" t="e">
        <f aca="false">#REF!/$G$1*($G$1-$E$1)</f>
        <v>#REF!</v>
      </c>
      <c r="H112" s="69" t="n">
        <v>0</v>
      </c>
      <c r="I112" s="75" t="n">
        <v>0</v>
      </c>
      <c r="J112" s="70"/>
      <c r="K112" s="70" t="s">
        <v>130</v>
      </c>
      <c r="L112" s="3" t="n">
        <v>0</v>
      </c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customFormat="false" ht="14.25" hidden="false" customHeight="true" outlineLevel="0" collapsed="false">
      <c r="A113" s="70" t="s">
        <v>130</v>
      </c>
      <c r="B113" s="72" t="s">
        <v>108</v>
      </c>
      <c r="C113" s="72" t="s">
        <v>376</v>
      </c>
      <c r="D113" s="72" t="n">
        <v>1000002772</v>
      </c>
      <c r="E113" s="73" t="s">
        <v>377</v>
      </c>
      <c r="F113" s="74" t="n">
        <v>44692</v>
      </c>
      <c r="G113" s="68" t="e">
        <f aca="false">#REF!/$G$1*($G$1-$E$1)</f>
        <v>#REF!</v>
      </c>
      <c r="H113" s="69" t="n">
        <v>0</v>
      </c>
      <c r="I113" s="75" t="n">
        <v>1</v>
      </c>
      <c r="J113" s="70"/>
      <c r="K113" s="70" t="s">
        <v>130</v>
      </c>
      <c r="L113" s="3" t="n">
        <v>0</v>
      </c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customFormat="false" ht="14.25" hidden="false" customHeight="true" outlineLevel="0" collapsed="false">
      <c r="A114" s="70" t="s">
        <v>130</v>
      </c>
      <c r="B114" s="72" t="s">
        <v>108</v>
      </c>
      <c r="C114" s="72" t="s">
        <v>378</v>
      </c>
      <c r="D114" s="72" t="n">
        <v>1000003373</v>
      </c>
      <c r="E114" s="72" t="s">
        <v>379</v>
      </c>
      <c r="F114" s="74" t="n">
        <v>44977</v>
      </c>
      <c r="G114" s="68" t="e">
        <f aca="false">#REF!/$G$1*($G$1-$E$1)</f>
        <v>#REF!</v>
      </c>
      <c r="H114" s="69" t="n">
        <v>0</v>
      </c>
      <c r="I114" s="75" t="n">
        <v>0</v>
      </c>
      <c r="J114" s="70"/>
      <c r="K114" s="70" t="s">
        <v>130</v>
      </c>
      <c r="L114" s="3" t="n">
        <v>0</v>
      </c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customFormat="false" ht="14.25" hidden="false" customHeight="true" outlineLevel="0" collapsed="false">
      <c r="A115" s="75" t="s">
        <v>130</v>
      </c>
      <c r="B115" s="79" t="s">
        <v>108</v>
      </c>
      <c r="C115" s="79" t="s">
        <v>380</v>
      </c>
      <c r="D115" s="79" t="n">
        <v>1000003972</v>
      </c>
      <c r="E115" s="79" t="s">
        <v>381</v>
      </c>
      <c r="F115" s="74" t="n">
        <v>45430</v>
      </c>
      <c r="G115" s="68" t="e">
        <f aca="false">#REF!/$G$1*($G$1-$E$1)</f>
        <v>#REF!</v>
      </c>
      <c r="H115" s="69" t="n">
        <v>0</v>
      </c>
      <c r="I115" s="75" t="n">
        <v>0</v>
      </c>
      <c r="J115" s="75"/>
      <c r="K115" s="75" t="s">
        <v>130</v>
      </c>
      <c r="L115" s="3" t="n">
        <v>0</v>
      </c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customFormat="false" ht="14.25" hidden="false" customHeight="true" outlineLevel="0" collapsed="false">
      <c r="A116" s="70" t="s">
        <v>130</v>
      </c>
      <c r="B116" s="72" t="s">
        <v>139</v>
      </c>
      <c r="C116" s="72" t="s">
        <v>382</v>
      </c>
      <c r="D116" s="72" t="n">
        <v>1000001820</v>
      </c>
      <c r="E116" s="73" t="s">
        <v>383</v>
      </c>
      <c r="F116" s="74" t="n">
        <v>42243</v>
      </c>
      <c r="G116" s="68" t="e">
        <f aca="false">#REF!/$G$1*($G$1-$E$1)</f>
        <v>#REF!</v>
      </c>
      <c r="H116" s="69" t="n">
        <v>0</v>
      </c>
      <c r="I116" s="75" t="n">
        <v>1</v>
      </c>
      <c r="J116" s="70"/>
      <c r="K116" s="70" t="s">
        <v>130</v>
      </c>
      <c r="L116" s="3" t="n">
        <v>0</v>
      </c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customFormat="false" ht="14.25" hidden="false" customHeight="true" outlineLevel="0" collapsed="false">
      <c r="A117" s="70" t="s">
        <v>130</v>
      </c>
      <c r="B117" s="72" t="s">
        <v>139</v>
      </c>
      <c r="C117" s="72" t="s">
        <v>384</v>
      </c>
      <c r="D117" s="72" t="n">
        <v>1000001813</v>
      </c>
      <c r="E117" s="73" t="s">
        <v>385</v>
      </c>
      <c r="F117" s="74" t="n">
        <v>42574</v>
      </c>
      <c r="G117" s="68" t="e">
        <f aca="false">#REF!/$G$1*($G$1-$E$1)</f>
        <v>#REF!</v>
      </c>
      <c r="H117" s="69" t="n">
        <v>0</v>
      </c>
      <c r="I117" s="75" t="n">
        <v>1</v>
      </c>
      <c r="J117" s="70"/>
      <c r="K117" s="70" t="s">
        <v>130</v>
      </c>
      <c r="L117" s="3" t="n">
        <v>0</v>
      </c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customFormat="false" ht="14.25" hidden="false" customHeight="true" outlineLevel="0" collapsed="false">
      <c r="A118" s="70" t="s">
        <v>130</v>
      </c>
      <c r="B118" s="72" t="s">
        <v>139</v>
      </c>
      <c r="C118" s="72" t="s">
        <v>386</v>
      </c>
      <c r="D118" s="72" t="n">
        <v>1000002074</v>
      </c>
      <c r="E118" s="73" t="s">
        <v>387</v>
      </c>
      <c r="F118" s="74" t="n">
        <v>44531</v>
      </c>
      <c r="G118" s="68" t="e">
        <f aca="false">#REF!/$G$1*($G$1-$E$1)</f>
        <v>#REF!</v>
      </c>
      <c r="H118" s="69" t="n">
        <v>0</v>
      </c>
      <c r="I118" s="75" t="n">
        <v>0</v>
      </c>
      <c r="J118" s="70"/>
      <c r="K118" s="70" t="s">
        <v>130</v>
      </c>
      <c r="L118" s="3" t="n">
        <v>0</v>
      </c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customFormat="false" ht="14.25" hidden="false" customHeight="true" outlineLevel="0" collapsed="false">
      <c r="A119" s="70" t="s">
        <v>130</v>
      </c>
      <c r="B119" s="72" t="s">
        <v>139</v>
      </c>
      <c r="C119" s="72" t="s">
        <v>388</v>
      </c>
      <c r="D119" s="72" t="n">
        <v>1000002638</v>
      </c>
      <c r="E119" s="73" t="s">
        <v>389</v>
      </c>
      <c r="F119" s="74" t="n">
        <v>44634</v>
      </c>
      <c r="G119" s="68" t="e">
        <f aca="false">#REF!/$G$1*($G$1-$E$1)</f>
        <v>#REF!</v>
      </c>
      <c r="H119" s="69" t="n">
        <v>0</v>
      </c>
      <c r="I119" s="75" t="n">
        <v>0</v>
      </c>
      <c r="J119" s="70"/>
      <c r="K119" s="70" t="s">
        <v>130</v>
      </c>
      <c r="L119" s="3" t="n">
        <v>0</v>
      </c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customFormat="false" ht="14.25" hidden="false" customHeight="true" outlineLevel="0" collapsed="false">
      <c r="A120" s="70" t="s">
        <v>130</v>
      </c>
      <c r="B120" s="72" t="s">
        <v>118</v>
      </c>
      <c r="C120" s="72" t="s">
        <v>390</v>
      </c>
      <c r="D120" s="72" t="n">
        <v>1000001190</v>
      </c>
      <c r="E120" s="73" t="s">
        <v>391</v>
      </c>
      <c r="F120" s="74" t="n">
        <v>41995</v>
      </c>
      <c r="G120" s="68" t="e">
        <f aca="false">#REF!/$G$1*($G$1-$E$1)</f>
        <v>#REF!</v>
      </c>
      <c r="H120" s="69" t="n">
        <v>0</v>
      </c>
      <c r="I120" s="75" t="n">
        <v>0</v>
      </c>
      <c r="J120" s="70"/>
      <c r="K120" s="70" t="s">
        <v>130</v>
      </c>
      <c r="L120" s="3" t="n">
        <v>0</v>
      </c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customFormat="false" ht="14.25" hidden="false" customHeight="true" outlineLevel="0" collapsed="false">
      <c r="A121" s="70" t="s">
        <v>130</v>
      </c>
      <c r="B121" s="72" t="s">
        <v>118</v>
      </c>
      <c r="C121" s="72" t="s">
        <v>392</v>
      </c>
      <c r="D121" s="72" t="n">
        <v>1000001200</v>
      </c>
      <c r="E121" s="73" t="s">
        <v>393</v>
      </c>
      <c r="F121" s="74" t="n">
        <v>42539</v>
      </c>
      <c r="G121" s="68" t="e">
        <f aca="false">#REF!/$G$1*($G$1-$E$1)</f>
        <v>#REF!</v>
      </c>
      <c r="H121" s="69" t="n">
        <v>0</v>
      </c>
      <c r="I121" s="75" t="n">
        <v>0</v>
      </c>
      <c r="J121" s="70"/>
      <c r="K121" s="70" t="s">
        <v>130</v>
      </c>
      <c r="L121" s="3" t="n">
        <v>0</v>
      </c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customFormat="false" ht="14.25" hidden="false" customHeight="true" outlineLevel="0" collapsed="false">
      <c r="A122" s="70" t="s">
        <v>130</v>
      </c>
      <c r="B122" s="72" t="s">
        <v>120</v>
      </c>
      <c r="C122" s="72" t="s">
        <v>394</v>
      </c>
      <c r="D122" s="72" t="n">
        <v>1000002559</v>
      </c>
      <c r="E122" s="73" t="s">
        <v>395</v>
      </c>
      <c r="F122" s="74" t="n">
        <v>44739</v>
      </c>
      <c r="G122" s="68" t="e">
        <f aca="false">#REF!/$G$1*($G$1-$E$1)</f>
        <v>#REF!</v>
      </c>
      <c r="H122" s="69" t="n">
        <v>0</v>
      </c>
      <c r="I122" s="75" t="n">
        <v>0</v>
      </c>
      <c r="J122" s="70"/>
      <c r="K122" s="70" t="s">
        <v>130</v>
      </c>
      <c r="L122" s="3" t="n">
        <v>0</v>
      </c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customFormat="false" ht="14.25" hidden="false" customHeight="true" outlineLevel="0" collapsed="false">
      <c r="A123" s="70" t="s">
        <v>130</v>
      </c>
      <c r="B123" s="72" t="s">
        <v>120</v>
      </c>
      <c r="C123" s="72" t="s">
        <v>396</v>
      </c>
      <c r="D123" s="72" t="n">
        <v>1000001177</v>
      </c>
      <c r="E123" s="73" t="s">
        <v>397</v>
      </c>
      <c r="F123" s="74" t="n">
        <v>41573</v>
      </c>
      <c r="G123" s="68" t="e">
        <f aca="false">#REF!/$G$1*($G$1-$E$1)</f>
        <v>#REF!</v>
      </c>
      <c r="H123" s="69" t="n">
        <v>0</v>
      </c>
      <c r="I123" s="75" t="n">
        <v>0</v>
      </c>
      <c r="J123" s="70"/>
      <c r="K123" s="70" t="s">
        <v>130</v>
      </c>
      <c r="L123" s="3" t="n">
        <v>0</v>
      </c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customFormat="false" ht="14.25" hidden="false" customHeight="true" outlineLevel="0" collapsed="false">
      <c r="A124" s="70" t="s">
        <v>130</v>
      </c>
      <c r="B124" s="72" t="s">
        <v>120</v>
      </c>
      <c r="C124" s="72" t="s">
        <v>398</v>
      </c>
      <c r="D124" s="72" t="n">
        <v>1000001827</v>
      </c>
      <c r="E124" s="73" t="s">
        <v>399</v>
      </c>
      <c r="F124" s="74" t="n">
        <v>44232</v>
      </c>
      <c r="G124" s="68" t="e">
        <f aca="false">#REF!/$G$1*($G$1-$E$1)</f>
        <v>#REF!</v>
      </c>
      <c r="H124" s="69" t="n">
        <v>0</v>
      </c>
      <c r="I124" s="75" t="n">
        <v>1</v>
      </c>
      <c r="J124" s="70"/>
      <c r="K124" s="70" t="s">
        <v>130</v>
      </c>
      <c r="L124" s="3" t="n">
        <v>0</v>
      </c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customFormat="false" ht="14.25" hidden="false" customHeight="true" outlineLevel="0" collapsed="false">
      <c r="A125" s="70" t="s">
        <v>130</v>
      </c>
      <c r="B125" s="72" t="s">
        <v>120</v>
      </c>
      <c r="C125" s="72" t="s">
        <v>400</v>
      </c>
      <c r="D125" s="72" t="n">
        <v>1000002013</v>
      </c>
      <c r="E125" s="73" t="s">
        <v>401</v>
      </c>
      <c r="F125" s="74" t="n">
        <v>44494</v>
      </c>
      <c r="G125" s="68" t="e">
        <f aca="false">#REF!/$G$1*($G$1-$E$1)</f>
        <v>#REF!</v>
      </c>
      <c r="H125" s="69" t="n">
        <v>0</v>
      </c>
      <c r="I125" s="75" t="n">
        <v>0</v>
      </c>
      <c r="J125" s="70"/>
      <c r="K125" s="70" t="s">
        <v>130</v>
      </c>
      <c r="L125" s="3" t="n">
        <v>0</v>
      </c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customFormat="false" ht="14.25" hidden="false" customHeight="true" outlineLevel="0" collapsed="false">
      <c r="A126" s="70" t="s">
        <v>130</v>
      </c>
      <c r="B126" s="72" t="s">
        <v>120</v>
      </c>
      <c r="C126" s="72" t="s">
        <v>402</v>
      </c>
      <c r="D126" s="72" t="n">
        <v>1000002774</v>
      </c>
      <c r="E126" s="81" t="s">
        <v>403</v>
      </c>
      <c r="F126" s="74" t="n">
        <v>44692</v>
      </c>
      <c r="G126" s="68" t="e">
        <f aca="false">#REF!/$G$1*($G$1-$E$1)</f>
        <v>#REF!</v>
      </c>
      <c r="H126" s="69" t="n">
        <v>0</v>
      </c>
      <c r="I126" s="75" t="n">
        <v>0</v>
      </c>
      <c r="J126" s="70"/>
      <c r="K126" s="70" t="s">
        <v>130</v>
      </c>
      <c r="L126" s="3" t="n">
        <v>0</v>
      </c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customFormat="false" ht="14.25" hidden="false" customHeight="true" outlineLevel="0" collapsed="false">
      <c r="A127" s="70" t="s">
        <v>130</v>
      </c>
      <c r="B127" s="72" t="s">
        <v>120</v>
      </c>
      <c r="C127" s="72" t="s">
        <v>404</v>
      </c>
      <c r="D127" s="72" t="n">
        <v>1000003323</v>
      </c>
      <c r="E127" s="72" t="s">
        <v>405</v>
      </c>
      <c r="F127" s="74" t="n">
        <v>44959</v>
      </c>
      <c r="G127" s="68" t="e">
        <f aca="false">#REF!/$G$1*($G$1-$E$1)</f>
        <v>#REF!</v>
      </c>
      <c r="H127" s="69" t="n">
        <v>0</v>
      </c>
      <c r="I127" s="75" t="n">
        <v>0</v>
      </c>
      <c r="J127" s="70"/>
      <c r="K127" s="70" t="s">
        <v>130</v>
      </c>
      <c r="L127" s="3" t="n">
        <v>0</v>
      </c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customFormat="false" ht="14.25" hidden="false" customHeight="true" outlineLevel="0" collapsed="false">
      <c r="A128" s="70" t="s">
        <v>130</v>
      </c>
      <c r="B128" s="72" t="s">
        <v>120</v>
      </c>
      <c r="C128" s="72" t="s">
        <v>406</v>
      </c>
      <c r="D128" s="72" t="n">
        <v>1000003772</v>
      </c>
      <c r="E128" s="72" t="s">
        <v>407</v>
      </c>
      <c r="F128" s="74" t="n">
        <v>45266</v>
      </c>
      <c r="G128" s="68" t="e">
        <f aca="false">#REF!/$G$1*($G$1-$E$1)</f>
        <v>#REF!</v>
      </c>
      <c r="H128" s="69" t="n">
        <v>0</v>
      </c>
      <c r="I128" s="75" t="n">
        <v>1</v>
      </c>
      <c r="J128" s="70"/>
      <c r="K128" s="70" t="s">
        <v>130</v>
      </c>
      <c r="L128" s="3" t="n">
        <v>0</v>
      </c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customFormat="false" ht="14.25" hidden="false" customHeight="true" outlineLevel="0" collapsed="false">
      <c r="A129" s="75" t="s">
        <v>130</v>
      </c>
      <c r="B129" s="79" t="s">
        <v>120</v>
      </c>
      <c r="C129" s="79" t="s">
        <v>408</v>
      </c>
      <c r="D129" s="79" t="n">
        <v>1000003833</v>
      </c>
      <c r="E129" s="79" t="s">
        <v>409</v>
      </c>
      <c r="F129" s="78" t="n">
        <v>45311</v>
      </c>
      <c r="G129" s="68" t="e">
        <f aca="false">#REF!/$G$1*($G$1-$E$1)</f>
        <v>#REF!</v>
      </c>
      <c r="H129" s="69" t="n">
        <v>0</v>
      </c>
      <c r="I129" s="75" t="n">
        <v>0</v>
      </c>
      <c r="J129" s="75"/>
      <c r="K129" s="75" t="s">
        <v>130</v>
      </c>
      <c r="L129" s="3" t="n">
        <v>0</v>
      </c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customFormat="false" ht="14.25" hidden="false" customHeight="true" outlineLevel="0" collapsed="false">
      <c r="A130" s="70" t="s">
        <v>130</v>
      </c>
      <c r="B130" s="72" t="s">
        <v>122</v>
      </c>
      <c r="C130" s="72" t="s">
        <v>410</v>
      </c>
      <c r="D130" s="72" t="n">
        <v>1000001642</v>
      </c>
      <c r="E130" s="73" t="s">
        <v>411</v>
      </c>
      <c r="F130" s="74" t="n">
        <v>42185</v>
      </c>
      <c r="G130" s="68" t="e">
        <f aca="false">#REF!/$G$1*($G$1-$E$1)</f>
        <v>#REF!</v>
      </c>
      <c r="H130" s="69" t="n">
        <v>0</v>
      </c>
      <c r="I130" s="75" t="n">
        <v>1</v>
      </c>
      <c r="J130" s="70"/>
      <c r="K130" s="70" t="s">
        <v>130</v>
      </c>
      <c r="L130" s="3" t="n">
        <v>0</v>
      </c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customFormat="false" ht="14.25" hidden="false" customHeight="true" outlineLevel="0" collapsed="false">
      <c r="A131" s="70" t="s">
        <v>130</v>
      </c>
      <c r="B131" s="72" t="s">
        <v>122</v>
      </c>
      <c r="C131" s="72" t="s">
        <v>412</v>
      </c>
      <c r="D131" s="72" t="n">
        <v>1000001647</v>
      </c>
      <c r="E131" s="73" t="s">
        <v>413</v>
      </c>
      <c r="F131" s="74" t="n">
        <v>44204</v>
      </c>
      <c r="G131" s="68" t="e">
        <f aca="false">#REF!/$G$1*($G$1-$E$1)</f>
        <v>#REF!</v>
      </c>
      <c r="H131" s="69" t="n">
        <v>0</v>
      </c>
      <c r="I131" s="75" t="n">
        <v>1</v>
      </c>
      <c r="J131" s="70"/>
      <c r="K131" s="70" t="s">
        <v>130</v>
      </c>
      <c r="L131" s="3" t="n">
        <v>0</v>
      </c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customFormat="false" ht="14.25" hidden="false" customHeight="true" outlineLevel="0" collapsed="false">
      <c r="A132" s="70" t="s">
        <v>130</v>
      </c>
      <c r="B132" s="72" t="s">
        <v>122</v>
      </c>
      <c r="C132" s="72" t="s">
        <v>414</v>
      </c>
      <c r="D132" s="72" t="n">
        <v>1000001675</v>
      </c>
      <c r="E132" s="73" t="s">
        <v>415</v>
      </c>
      <c r="F132" s="74" t="n">
        <v>44247</v>
      </c>
      <c r="G132" s="68" t="e">
        <f aca="false">#REF!/$G$1*($G$1-$E$1)</f>
        <v>#REF!</v>
      </c>
      <c r="H132" s="69" t="n">
        <v>0</v>
      </c>
      <c r="I132" s="75" t="n">
        <v>0</v>
      </c>
      <c r="J132" s="70"/>
      <c r="K132" s="70" t="s">
        <v>130</v>
      </c>
      <c r="L132" s="3" t="n">
        <v>0</v>
      </c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customFormat="false" ht="14.25" hidden="false" customHeight="true" outlineLevel="0" collapsed="false">
      <c r="A133" s="70" t="s">
        <v>130</v>
      </c>
      <c r="B133" s="72" t="s">
        <v>122</v>
      </c>
      <c r="C133" s="72" t="s">
        <v>416</v>
      </c>
      <c r="D133" s="72" t="n">
        <v>1000002000</v>
      </c>
      <c r="E133" s="73" t="s">
        <v>417</v>
      </c>
      <c r="F133" s="74" t="n">
        <v>44473</v>
      </c>
      <c r="G133" s="68" t="e">
        <f aca="false">#REF!/$G$1*($G$1-$E$1)</f>
        <v>#REF!</v>
      </c>
      <c r="H133" s="69" t="n">
        <v>0</v>
      </c>
      <c r="I133" s="75" t="n">
        <v>0</v>
      </c>
      <c r="J133" s="70"/>
      <c r="K133" s="70" t="s">
        <v>130</v>
      </c>
      <c r="L133" s="3" t="n">
        <v>0</v>
      </c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customFormat="false" ht="14.25" hidden="false" customHeight="true" outlineLevel="0" collapsed="false">
      <c r="A134" s="70" t="s">
        <v>130</v>
      </c>
      <c r="B134" s="72" t="s">
        <v>122</v>
      </c>
      <c r="C134" s="72" t="s">
        <v>418</v>
      </c>
      <c r="D134" s="72" t="n">
        <v>1000002005</v>
      </c>
      <c r="E134" s="73" t="s">
        <v>419</v>
      </c>
      <c r="F134" s="74" t="n">
        <v>44478</v>
      </c>
      <c r="G134" s="68" t="e">
        <f aca="false">#REF!/$G$1*($G$1-$E$1)</f>
        <v>#REF!</v>
      </c>
      <c r="H134" s="69" t="n">
        <v>0</v>
      </c>
      <c r="I134" s="75" t="n">
        <v>1</v>
      </c>
      <c r="J134" s="70"/>
      <c r="K134" s="70" t="s">
        <v>130</v>
      </c>
      <c r="L134" s="3" t="n">
        <v>0</v>
      </c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customFormat="false" ht="14.25" hidden="false" customHeight="true" outlineLevel="0" collapsed="false">
      <c r="A135" s="70" t="s">
        <v>130</v>
      </c>
      <c r="B135" s="72" t="s">
        <v>111</v>
      </c>
      <c r="C135" s="72" t="s">
        <v>420</v>
      </c>
      <c r="D135" s="72" t="n">
        <v>1000003462</v>
      </c>
      <c r="E135" s="72" t="s">
        <v>421</v>
      </c>
      <c r="F135" s="74" t="n">
        <v>45013</v>
      </c>
      <c r="G135" s="68" t="e">
        <f aca="false">#REF!/$G$1*($G$1-$E$1)</f>
        <v>#REF!</v>
      </c>
      <c r="H135" s="69" t="n">
        <v>0</v>
      </c>
      <c r="I135" s="75" t="n">
        <v>1</v>
      </c>
      <c r="J135" s="70"/>
      <c r="K135" s="70" t="s">
        <v>130</v>
      </c>
      <c r="L135" s="3" t="n">
        <v>0</v>
      </c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customFormat="false" ht="14.25" hidden="false" customHeight="true" outlineLevel="0" collapsed="false">
      <c r="A136" s="70" t="s">
        <v>130</v>
      </c>
      <c r="B136" s="72" t="s">
        <v>113</v>
      </c>
      <c r="C136" s="72" t="s">
        <v>422</v>
      </c>
      <c r="D136" s="72" t="n">
        <v>1000001718</v>
      </c>
      <c r="E136" s="73" t="s">
        <v>423</v>
      </c>
      <c r="F136" s="74" t="n">
        <v>42124</v>
      </c>
      <c r="G136" s="68" t="e">
        <f aca="false">#REF!/$G$1*($G$1-$E$1)</f>
        <v>#REF!</v>
      </c>
      <c r="H136" s="69" t="n">
        <v>0</v>
      </c>
      <c r="I136" s="75" t="n">
        <v>0</v>
      </c>
      <c r="J136" s="70"/>
      <c r="K136" s="70" t="s">
        <v>130</v>
      </c>
      <c r="L136" s="3" t="n">
        <v>0</v>
      </c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customFormat="false" ht="14.25" hidden="false" customHeight="true" outlineLevel="0" collapsed="false">
      <c r="A137" s="70" t="s">
        <v>130</v>
      </c>
      <c r="B137" s="72" t="s">
        <v>113</v>
      </c>
      <c r="C137" s="72" t="s">
        <v>424</v>
      </c>
      <c r="D137" s="72" t="n">
        <v>1000001727</v>
      </c>
      <c r="E137" s="73" t="s">
        <v>425</v>
      </c>
      <c r="F137" s="74" t="n">
        <v>42756</v>
      </c>
      <c r="G137" s="68" t="e">
        <f aca="false">#REF!/$G$1*($G$1-$E$1)</f>
        <v>#REF!</v>
      </c>
      <c r="H137" s="69" t="n">
        <v>0</v>
      </c>
      <c r="I137" s="75" t="n">
        <v>0</v>
      </c>
      <c r="J137" s="70"/>
      <c r="K137" s="70" t="s">
        <v>130</v>
      </c>
      <c r="L137" s="3" t="n">
        <v>0</v>
      </c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customFormat="false" ht="14.25" hidden="false" customHeight="true" outlineLevel="0" collapsed="false">
      <c r="A138" s="70" t="s">
        <v>130</v>
      </c>
      <c r="B138" s="72" t="s">
        <v>113</v>
      </c>
      <c r="C138" s="72" t="s">
        <v>426</v>
      </c>
      <c r="D138" s="72" t="n">
        <v>1000001731</v>
      </c>
      <c r="E138" s="73" t="s">
        <v>427</v>
      </c>
      <c r="F138" s="74" t="n">
        <v>44305</v>
      </c>
      <c r="G138" s="68" t="e">
        <f aca="false">#REF!/$G$1*($G$1-$E$1)</f>
        <v>#REF!</v>
      </c>
      <c r="H138" s="69" t="n">
        <v>0</v>
      </c>
      <c r="I138" s="75" t="n">
        <v>0</v>
      </c>
      <c r="J138" s="70"/>
      <c r="K138" s="70" t="s">
        <v>130</v>
      </c>
      <c r="L138" s="3" t="n">
        <v>0</v>
      </c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customFormat="false" ht="14.25" hidden="false" customHeight="true" outlineLevel="0" collapsed="false">
      <c r="A139" s="70" t="s">
        <v>130</v>
      </c>
      <c r="B139" s="72" t="s">
        <v>113</v>
      </c>
      <c r="C139" s="72" t="s">
        <v>428</v>
      </c>
      <c r="D139" s="72" t="n">
        <v>1000001732</v>
      </c>
      <c r="E139" s="73" t="s">
        <v>429</v>
      </c>
      <c r="F139" s="74" t="n">
        <v>44343</v>
      </c>
      <c r="G139" s="68" t="e">
        <f aca="false">#REF!/$G$1*($G$1-$E$1)</f>
        <v>#REF!</v>
      </c>
      <c r="H139" s="69" t="n">
        <v>0</v>
      </c>
      <c r="I139" s="75" t="n">
        <v>1</v>
      </c>
      <c r="J139" s="70"/>
      <c r="K139" s="70" t="s">
        <v>130</v>
      </c>
      <c r="L139" s="3" t="n">
        <v>0</v>
      </c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customFormat="false" ht="14.25" hidden="false" customHeight="true" outlineLevel="0" collapsed="false">
      <c r="A140" s="70" t="s">
        <v>130</v>
      </c>
      <c r="B140" s="72" t="s">
        <v>113</v>
      </c>
      <c r="C140" s="72" t="s">
        <v>430</v>
      </c>
      <c r="D140" s="72" t="n">
        <v>1000003080</v>
      </c>
      <c r="E140" s="72" t="s">
        <v>431</v>
      </c>
      <c r="F140" s="74" t="n">
        <v>44868</v>
      </c>
      <c r="G140" s="68" t="e">
        <f aca="false">#REF!/$G$1*($G$1-$E$1)</f>
        <v>#REF!</v>
      </c>
      <c r="H140" s="69" t="n">
        <v>0</v>
      </c>
      <c r="I140" s="75" t="n">
        <v>0</v>
      </c>
      <c r="J140" s="70"/>
      <c r="K140" s="70" t="s">
        <v>130</v>
      </c>
      <c r="L140" s="3" t="n">
        <v>0</v>
      </c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customFormat="false" ht="14.25" hidden="false" customHeight="true" outlineLevel="0" collapsed="false">
      <c r="A141" s="70" t="s">
        <v>130</v>
      </c>
      <c r="B141" s="72" t="s">
        <v>113</v>
      </c>
      <c r="C141" s="72" t="s">
        <v>432</v>
      </c>
      <c r="D141" s="72" t="n">
        <v>1000003551</v>
      </c>
      <c r="E141" s="72" t="s">
        <v>433</v>
      </c>
      <c r="F141" s="74" t="n">
        <v>45071</v>
      </c>
      <c r="G141" s="68" t="e">
        <f aca="false">#REF!/$G$1*($G$1-$E$1)</f>
        <v>#REF!</v>
      </c>
      <c r="H141" s="69" t="n">
        <v>0</v>
      </c>
      <c r="I141" s="75" t="n">
        <v>0</v>
      </c>
      <c r="J141" s="70"/>
      <c r="K141" s="70" t="s">
        <v>130</v>
      </c>
      <c r="L141" s="3" t="n">
        <v>0</v>
      </c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customFormat="false" ht="14.25" hidden="false" customHeight="true" outlineLevel="0" collapsed="false">
      <c r="A142" s="75" t="s">
        <v>133</v>
      </c>
      <c r="B142" s="79" t="s">
        <v>142</v>
      </c>
      <c r="C142" s="79" t="s">
        <v>434</v>
      </c>
      <c r="D142" s="79" t="n">
        <v>1000004111</v>
      </c>
      <c r="E142" s="79" t="s">
        <v>435</v>
      </c>
      <c r="F142" s="74" t="n">
        <v>45540</v>
      </c>
      <c r="G142" s="68" t="e">
        <f aca="false">#REF!/$G$1*($G$1-$E$1)</f>
        <v>#REF!</v>
      </c>
      <c r="H142" s="69" t="n">
        <v>0</v>
      </c>
      <c r="I142" s="75" t="n">
        <v>0</v>
      </c>
      <c r="J142" s="70"/>
      <c r="K142" s="75" t="s">
        <v>133</v>
      </c>
      <c r="L142" s="3" t="n">
        <v>0</v>
      </c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customFormat="false" ht="14.25" hidden="false" customHeight="true" outlineLevel="0" collapsed="false">
      <c r="A143" s="70" t="s">
        <v>133</v>
      </c>
      <c r="B143" s="72" t="s">
        <v>55</v>
      </c>
      <c r="C143" s="72" t="s">
        <v>436</v>
      </c>
      <c r="D143" s="72" t="n">
        <v>1000001029</v>
      </c>
      <c r="E143" s="73" t="s">
        <v>437</v>
      </c>
      <c r="F143" s="74" t="n">
        <v>44305</v>
      </c>
      <c r="G143" s="68" t="e">
        <f aca="false">#REF!/$G$1*($G$1-$E$1)</f>
        <v>#REF!</v>
      </c>
      <c r="H143" s="69" t="n">
        <v>0</v>
      </c>
      <c r="I143" s="75" t="n">
        <v>1</v>
      </c>
      <c r="J143" s="70"/>
      <c r="K143" s="70" t="s">
        <v>133</v>
      </c>
      <c r="L143" s="3" t="n">
        <v>0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customFormat="false" ht="14.25" hidden="false" customHeight="true" outlineLevel="0" collapsed="false">
      <c r="A144" s="75" t="s">
        <v>134</v>
      </c>
      <c r="B144" s="79" t="s">
        <v>83</v>
      </c>
      <c r="C144" s="79" t="s">
        <v>438</v>
      </c>
      <c r="D144" s="79" t="n">
        <v>1000004124</v>
      </c>
      <c r="E144" s="79" t="s">
        <v>439</v>
      </c>
      <c r="F144" s="74" t="n">
        <v>45556</v>
      </c>
      <c r="G144" s="68" t="e">
        <f aca="false">#REF!/$G$1*($G$1-$E$1)</f>
        <v>#REF!</v>
      </c>
      <c r="H144" s="69" t="n">
        <v>0</v>
      </c>
      <c r="I144" s="75" t="n">
        <v>0</v>
      </c>
      <c r="J144" s="70"/>
      <c r="K144" s="75" t="s">
        <v>134</v>
      </c>
      <c r="L144" s="3" t="n">
        <v>0</v>
      </c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customFormat="false" ht="14.25" hidden="false" customHeight="true" outlineLevel="0" collapsed="false">
      <c r="A145" s="75" t="s">
        <v>134</v>
      </c>
      <c r="B145" s="79" t="s">
        <v>79</v>
      </c>
      <c r="C145" s="79" t="s">
        <v>440</v>
      </c>
      <c r="D145" s="79" t="n">
        <v>1000004134</v>
      </c>
      <c r="E145" s="79" t="s">
        <v>441</v>
      </c>
      <c r="F145" s="74" t="n">
        <v>45558</v>
      </c>
      <c r="G145" s="68" t="e">
        <f aca="false">#REF!/$G$1*($G$1-$E$1)</f>
        <v>#REF!</v>
      </c>
      <c r="H145" s="69" t="n">
        <v>0</v>
      </c>
      <c r="I145" s="75" t="n">
        <v>0</v>
      </c>
      <c r="J145" s="70"/>
      <c r="K145" s="75" t="s">
        <v>134</v>
      </c>
      <c r="L145" s="3" t="n">
        <v>0</v>
      </c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customFormat="false" ht="14.25" hidden="false" customHeight="true" outlineLevel="0" collapsed="false">
      <c r="A146" s="75" t="s">
        <v>134</v>
      </c>
      <c r="B146" s="79" t="s">
        <v>61</v>
      </c>
      <c r="C146" s="79" t="s">
        <v>442</v>
      </c>
      <c r="D146" s="79" t="n">
        <v>1000004139</v>
      </c>
      <c r="E146" s="79" t="s">
        <v>443</v>
      </c>
      <c r="F146" s="74" t="n">
        <v>45562</v>
      </c>
      <c r="G146" s="68" t="e">
        <f aca="false">#REF!/$G$1*($G$1-$E$1)</f>
        <v>#REF!</v>
      </c>
      <c r="H146" s="69" t="n">
        <v>0</v>
      </c>
      <c r="I146" s="75" t="n">
        <v>0</v>
      </c>
      <c r="J146" s="70"/>
      <c r="K146" s="75" t="s">
        <v>134</v>
      </c>
      <c r="L146" s="3" t="n">
        <v>0</v>
      </c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customFormat="false" ht="14.25" hidden="false" customHeight="true" outlineLevel="0" collapsed="false">
      <c r="A147" s="75" t="s">
        <v>130</v>
      </c>
      <c r="B147" s="79" t="s">
        <v>115</v>
      </c>
      <c r="C147" s="79" t="s">
        <v>444</v>
      </c>
      <c r="D147" s="79" t="n">
        <v>1000004145</v>
      </c>
      <c r="E147" s="79" t="s">
        <v>445</v>
      </c>
      <c r="F147" s="74" t="n">
        <v>45569</v>
      </c>
      <c r="G147" s="68" t="e">
        <f aca="false">#REF!/$G$1*($G$1-$E$1)</f>
        <v>#REF!</v>
      </c>
      <c r="H147" s="69" t="n">
        <v>0</v>
      </c>
      <c r="I147" s="75" t="n">
        <v>0</v>
      </c>
      <c r="J147" s="75"/>
      <c r="K147" s="75" t="s">
        <v>130</v>
      </c>
      <c r="L147" s="3" t="n">
        <v>0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customFormat="false" ht="14.25" hidden="false" customHeight="true" outlineLevel="0" collapsed="false">
      <c r="A148" s="75" t="s">
        <v>132</v>
      </c>
      <c r="B148" s="72" t="s">
        <v>103</v>
      </c>
      <c r="C148" s="72" t="s">
        <v>446</v>
      </c>
      <c r="D148" s="72" t="n">
        <v>1000004150</v>
      </c>
      <c r="E148" s="73" t="s">
        <v>447</v>
      </c>
      <c r="F148" s="74" t="n">
        <v>45581</v>
      </c>
      <c r="G148" s="68" t="e">
        <f aca="false">#REF!/$G$1*($G$1-$E$1)</f>
        <v>#REF!</v>
      </c>
      <c r="H148" s="69" t="n">
        <v>0</v>
      </c>
      <c r="I148" s="75" t="n">
        <v>0</v>
      </c>
      <c r="J148" s="75"/>
      <c r="K148" s="75" t="s">
        <v>132</v>
      </c>
      <c r="L148" s="3" t="n">
        <v>0</v>
      </c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customFormat="false" ht="14.25" hidden="false" customHeight="true" outlineLevel="0" collapsed="false">
      <c r="A149" s="70" t="s">
        <v>130</v>
      </c>
      <c r="B149" s="72" t="s">
        <v>122</v>
      </c>
      <c r="C149" s="72" t="s">
        <v>448</v>
      </c>
      <c r="D149" s="72" t="n">
        <v>1000001683</v>
      </c>
      <c r="E149" s="73" t="s">
        <v>449</v>
      </c>
      <c r="F149" s="80" t="n">
        <v>41303</v>
      </c>
      <c r="G149" s="68" t="e">
        <f aca="false">#REF!/$G$1*($G$1-$E$1)</f>
        <v>#REF!</v>
      </c>
      <c r="H149" s="69" t="n">
        <v>0</v>
      </c>
      <c r="I149" s="75" t="n">
        <v>1</v>
      </c>
      <c r="J149" s="70"/>
      <c r="K149" s="70" t="s">
        <v>130</v>
      </c>
      <c r="L149" s="3" t="n">
        <v>0</v>
      </c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customFormat="false" ht="14.25" hidden="false" customHeight="true" outlineLevel="0" collapsed="false">
      <c r="A150" s="70" t="s">
        <v>133</v>
      </c>
      <c r="B150" s="72" t="s">
        <v>143</v>
      </c>
      <c r="C150" s="72" t="s">
        <v>450</v>
      </c>
      <c r="D150" s="72" t="n">
        <v>1000004183</v>
      </c>
      <c r="E150" s="73" t="s">
        <v>451</v>
      </c>
      <c r="F150" s="80" t="n">
        <v>45621</v>
      </c>
      <c r="G150" s="68" t="e">
        <f aca="false">#REF!/$G$1*($G$1-$E$1)</f>
        <v>#REF!</v>
      </c>
      <c r="H150" s="69" t="n">
        <v>0</v>
      </c>
      <c r="I150" s="75" t="n">
        <v>0</v>
      </c>
      <c r="J150" s="70"/>
      <c r="K150" s="70" t="s">
        <v>133</v>
      </c>
      <c r="L150" s="3" t="n">
        <v>0</v>
      </c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customFormat="false" ht="14.25" hidden="false" customHeight="true" outlineLevel="0" collapsed="false">
      <c r="A151" s="70" t="s">
        <v>133</v>
      </c>
      <c r="B151" s="72" t="s">
        <v>52</v>
      </c>
      <c r="C151" s="72" t="s">
        <v>452</v>
      </c>
      <c r="D151" s="72" t="n">
        <v>1000004171</v>
      </c>
      <c r="E151" s="73" t="s">
        <v>453</v>
      </c>
      <c r="F151" s="80" t="n">
        <v>45611</v>
      </c>
      <c r="G151" s="68" t="e">
        <f aca="false">#REF!/$G$1*($G$1-$E$1)</f>
        <v>#REF!</v>
      </c>
      <c r="H151" s="69" t="n">
        <v>0</v>
      </c>
      <c r="I151" s="75" t="n">
        <v>0</v>
      </c>
      <c r="J151" s="70"/>
      <c r="K151" s="70" t="s">
        <v>133</v>
      </c>
      <c r="L151" s="3" t="n">
        <v>0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customFormat="false" ht="14.25" hidden="false" customHeight="true" outlineLevel="0" collapsed="false">
      <c r="A152" s="70" t="s">
        <v>130</v>
      </c>
      <c r="B152" s="72" t="s">
        <v>108</v>
      </c>
      <c r="C152" s="72" t="s">
        <v>454</v>
      </c>
      <c r="D152" s="72" t="n">
        <v>1000001491</v>
      </c>
      <c r="E152" s="73" t="s">
        <v>455</v>
      </c>
      <c r="F152" s="80" t="n">
        <v>44739</v>
      </c>
      <c r="G152" s="68" t="e">
        <f aca="false">#REF!/$G$1*($G$1-$E$1)</f>
        <v>#REF!</v>
      </c>
      <c r="H152" s="69" t="n">
        <v>0</v>
      </c>
      <c r="I152" s="75" t="n">
        <v>1</v>
      </c>
      <c r="J152" s="70"/>
      <c r="K152" s="70" t="s">
        <v>130</v>
      </c>
      <c r="L152" s="3" t="n">
        <v>0</v>
      </c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</row>
    <row r="153" customFormat="false" ht="14.25" hidden="false" customHeight="true" outlineLevel="0" collapsed="false">
      <c r="A153" s="70" t="s">
        <v>134</v>
      </c>
      <c r="B153" s="72" t="s">
        <v>78</v>
      </c>
      <c r="C153" s="72" t="s">
        <v>456</v>
      </c>
      <c r="D153" s="72" t="n">
        <v>1000002400</v>
      </c>
      <c r="E153" s="73" t="s">
        <v>457</v>
      </c>
      <c r="F153" s="80" t="n">
        <v>44738</v>
      </c>
      <c r="G153" s="68" t="e">
        <f aca="false">#REF!/$G$1*($G$1-$E$1)</f>
        <v>#REF!</v>
      </c>
      <c r="H153" s="69" t="n">
        <v>0</v>
      </c>
      <c r="I153" s="75" t="n">
        <v>0</v>
      </c>
      <c r="J153" s="70"/>
      <c r="K153" s="70" t="s">
        <v>134</v>
      </c>
      <c r="L153" s="3" t="n">
        <v>0</v>
      </c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</row>
    <row r="154" customFormat="false" ht="14.25" hidden="false" customHeight="true" outlineLevel="0" collapsed="false">
      <c r="A154" s="70" t="s">
        <v>130</v>
      </c>
      <c r="B154" s="72" t="s">
        <v>120</v>
      </c>
      <c r="C154" s="72" t="s">
        <v>458</v>
      </c>
      <c r="D154" s="72" t="n">
        <v>1000001184</v>
      </c>
      <c r="E154" s="73" t="s">
        <v>459</v>
      </c>
      <c r="F154" s="80" t="n">
        <v>44739</v>
      </c>
      <c r="G154" s="68" t="e">
        <f aca="false">#REF!/$G$1*($G$1-$E$1)</f>
        <v>#REF!</v>
      </c>
      <c r="H154" s="69" t="n">
        <v>0</v>
      </c>
      <c r="I154" s="75" t="n">
        <v>0</v>
      </c>
      <c r="J154" s="70"/>
      <c r="K154" s="70" t="s">
        <v>130</v>
      </c>
      <c r="L154" s="3" t="n">
        <v>0</v>
      </c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</row>
    <row r="155" customFormat="false" ht="14.25" hidden="false" customHeight="true" outlineLevel="0" collapsed="false">
      <c r="A155" s="70" t="s">
        <v>130</v>
      </c>
      <c r="B155" s="72" t="s">
        <v>122</v>
      </c>
      <c r="C155" s="72" t="s">
        <v>460</v>
      </c>
      <c r="D155" s="72" t="n">
        <v>1000001660</v>
      </c>
      <c r="E155" s="73" t="s">
        <v>461</v>
      </c>
      <c r="F155" s="80" t="n">
        <v>44739</v>
      </c>
      <c r="G155" s="68" t="e">
        <f aca="false">#REF!/$G$1*($G$1-$E$1)</f>
        <v>#REF!</v>
      </c>
      <c r="H155" s="69" t="n">
        <v>0</v>
      </c>
      <c r="I155" s="75" t="n">
        <v>1</v>
      </c>
      <c r="J155" s="70"/>
      <c r="K155" s="70" t="s">
        <v>130</v>
      </c>
      <c r="L155" s="3" t="n">
        <v>0</v>
      </c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</row>
    <row r="156" customFormat="false" ht="14.25" hidden="false" customHeight="true" outlineLevel="0" collapsed="false">
      <c r="A156" s="70" t="s">
        <v>133</v>
      </c>
      <c r="B156" s="72" t="s">
        <v>52</v>
      </c>
      <c r="C156" s="80" t="s">
        <v>462</v>
      </c>
      <c r="D156" s="72" t="n">
        <v>1000004202</v>
      </c>
      <c r="E156" s="73" t="s">
        <v>463</v>
      </c>
      <c r="F156" s="80" t="n">
        <v>45645</v>
      </c>
      <c r="G156" s="68" t="e">
        <f aca="false">#REF!/$G$1*($G$1-$E$1)</f>
        <v>#REF!</v>
      </c>
      <c r="H156" s="69" t="n">
        <v>0</v>
      </c>
      <c r="I156" s="75" t="n">
        <v>1</v>
      </c>
      <c r="J156" s="70"/>
      <c r="K156" s="70" t="s">
        <v>133</v>
      </c>
      <c r="L156" s="3" t="n">
        <v>0</v>
      </c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</row>
    <row r="157" customFormat="false" ht="14.25" hidden="false" customHeight="true" outlineLevel="0" collapsed="false">
      <c r="A157" s="70" t="s">
        <v>130</v>
      </c>
      <c r="B157" s="83" t="s">
        <v>113</v>
      </c>
      <c r="C157" s="83" t="s">
        <v>464</v>
      </c>
      <c r="D157" s="83" t="n">
        <v>1000001726</v>
      </c>
      <c r="E157" s="83" t="s">
        <v>465</v>
      </c>
      <c r="F157" s="84" t="n">
        <v>44739</v>
      </c>
      <c r="G157" s="68" t="e">
        <f aca="false">#REF!/$G$1*($G$1-$E$1)</f>
        <v>#REF!</v>
      </c>
      <c r="H157" s="69" t="n">
        <v>0</v>
      </c>
      <c r="I157" s="75" t="n">
        <v>0</v>
      </c>
      <c r="J157" s="70"/>
      <c r="K157" s="70" t="s">
        <v>130</v>
      </c>
      <c r="L157" s="3" t="n">
        <v>0</v>
      </c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</row>
    <row r="158" customFormat="false" ht="14.25" hidden="false" customHeight="true" outlineLevel="0" collapsed="false">
      <c r="A158" s="70" t="s">
        <v>130</v>
      </c>
      <c r="B158" s="83" t="s">
        <v>120</v>
      </c>
      <c r="C158" s="83" t="s">
        <v>466</v>
      </c>
      <c r="D158" s="83" t="n">
        <v>1000004206</v>
      </c>
      <c r="E158" s="83" t="s">
        <v>467</v>
      </c>
      <c r="F158" s="84" t="n">
        <v>45657</v>
      </c>
      <c r="G158" s="68" t="e">
        <f aca="false">#REF!/$G$1*($G$1-$E$1)</f>
        <v>#REF!</v>
      </c>
      <c r="H158" s="69" t="n">
        <v>0</v>
      </c>
      <c r="I158" s="75" t="n">
        <v>0</v>
      </c>
      <c r="J158" s="70"/>
      <c r="K158" s="70" t="s">
        <v>130</v>
      </c>
      <c r="L158" s="3" t="n">
        <v>0</v>
      </c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</row>
    <row r="159" customFormat="false" ht="14.25" hidden="false" customHeight="true" outlineLevel="0" collapsed="false">
      <c r="A159" s="70" t="s">
        <v>133</v>
      </c>
      <c r="B159" s="83" t="s">
        <v>47</v>
      </c>
      <c r="C159" s="83" t="s">
        <v>468</v>
      </c>
      <c r="D159" s="83" t="n">
        <v>1000004198</v>
      </c>
      <c r="E159" s="83" t="s">
        <v>469</v>
      </c>
      <c r="F159" s="84" t="n">
        <v>45653</v>
      </c>
      <c r="G159" s="68" t="e">
        <f aca="false">#REF!/$G$1*($G$1-$E$1)</f>
        <v>#REF!</v>
      </c>
      <c r="H159" s="69" t="n">
        <v>0</v>
      </c>
      <c r="I159" s="75" t="n">
        <v>1</v>
      </c>
      <c r="J159" s="70"/>
      <c r="K159" s="70" t="s">
        <v>133</v>
      </c>
      <c r="L159" s="3" t="n">
        <v>0</v>
      </c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</row>
    <row r="160" customFormat="false" ht="14.25" hidden="false" customHeight="true" outlineLevel="0" collapsed="false">
      <c r="A160" s="85" t="s">
        <v>134</v>
      </c>
      <c r="B160" s="83" t="s">
        <v>84</v>
      </c>
      <c r="C160" s="83" t="s">
        <v>470</v>
      </c>
      <c r="D160" s="83" t="n">
        <v>1000004262</v>
      </c>
      <c r="E160" s="83" t="s">
        <v>471</v>
      </c>
      <c r="F160" s="84" t="n">
        <v>45689</v>
      </c>
      <c r="G160" s="68" t="e">
        <f aca="false">#REF!/$G$1*($G$1-$E$1)</f>
        <v>#REF!</v>
      </c>
      <c r="H160" s="69" t="n">
        <v>0</v>
      </c>
      <c r="I160" s="75" t="n">
        <v>0</v>
      </c>
      <c r="J160" s="70"/>
      <c r="K160" s="85" t="s">
        <v>134</v>
      </c>
      <c r="L160" s="3" t="n">
        <v>0</v>
      </c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</row>
    <row r="161" customFormat="false" ht="14.25" hidden="false" customHeight="true" outlineLevel="0" collapsed="false">
      <c r="A161" s="85" t="s">
        <v>134</v>
      </c>
      <c r="B161" s="83" t="s">
        <v>62</v>
      </c>
      <c r="C161" s="83" t="s">
        <v>472</v>
      </c>
      <c r="D161" s="83" t="n">
        <v>1000004213</v>
      </c>
      <c r="E161" s="83" t="s">
        <v>473</v>
      </c>
      <c r="F161" s="84" t="n">
        <v>45667</v>
      </c>
      <c r="G161" s="68" t="e">
        <f aca="false">#REF!/$G$1*($G$1-$E$1)</f>
        <v>#REF!</v>
      </c>
      <c r="H161" s="69" t="n">
        <v>0</v>
      </c>
      <c r="I161" s="75" t="n">
        <v>1</v>
      </c>
      <c r="J161" s="70"/>
      <c r="K161" s="85" t="s">
        <v>134</v>
      </c>
      <c r="L161" s="3" t="n">
        <v>0</v>
      </c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</row>
    <row r="162" customFormat="false" ht="14.25" hidden="false" customHeight="true" outlineLevel="0" collapsed="false">
      <c r="A162" s="85" t="s">
        <v>133</v>
      </c>
      <c r="B162" s="83" t="s">
        <v>37</v>
      </c>
      <c r="C162" s="83" t="s">
        <v>474</v>
      </c>
      <c r="D162" s="83" t="n">
        <v>1000000412</v>
      </c>
      <c r="E162" s="83" t="s">
        <v>475</v>
      </c>
      <c r="F162" s="84" t="n">
        <v>44738</v>
      </c>
      <c r="G162" s="68" t="e">
        <f aca="false">#REF!/$G$1*($G$1-$E$1)</f>
        <v>#REF!</v>
      </c>
      <c r="H162" s="69" t="n">
        <v>0</v>
      </c>
      <c r="I162" s="75" t="n">
        <v>1</v>
      </c>
      <c r="J162" s="70"/>
      <c r="K162" s="85" t="s">
        <v>133</v>
      </c>
      <c r="L162" s="3" t="n">
        <v>0</v>
      </c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</row>
    <row r="163" customFormat="false" ht="14.25" hidden="false" customHeight="true" outlineLevel="0" collapsed="false">
      <c r="A163" s="85" t="s">
        <v>133</v>
      </c>
      <c r="B163" s="71" t="s">
        <v>32</v>
      </c>
      <c r="C163" s="83" t="s">
        <v>476</v>
      </c>
      <c r="D163" s="83" t="n">
        <v>1000004021</v>
      </c>
      <c r="E163" s="83" t="s">
        <v>477</v>
      </c>
      <c r="F163" s="84" t="n">
        <v>45469</v>
      </c>
      <c r="G163" s="68" t="e">
        <f aca="false">#REF!/$G$1*($G$1-$E$1)</f>
        <v>#REF!</v>
      </c>
      <c r="H163" s="69" t="n">
        <v>0</v>
      </c>
      <c r="I163" s="75" t="n">
        <v>1</v>
      </c>
      <c r="J163" s="70"/>
      <c r="K163" s="85" t="s">
        <v>133</v>
      </c>
      <c r="L163" s="3" t="n">
        <v>0</v>
      </c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</row>
    <row r="164" customFormat="false" ht="14.25" hidden="false" customHeight="true" outlineLevel="0" collapsed="false">
      <c r="A164" s="85" t="s">
        <v>134</v>
      </c>
      <c r="B164" s="83" t="s">
        <v>79</v>
      </c>
      <c r="C164" s="83" t="s">
        <v>478</v>
      </c>
      <c r="D164" s="83" t="n">
        <v>1000003442</v>
      </c>
      <c r="E164" s="83" t="s">
        <v>479</v>
      </c>
      <c r="F164" s="84" t="n">
        <v>45008</v>
      </c>
      <c r="G164" s="68" t="e">
        <f aca="false">#REF!/$G$1*($G$1-$E$1)</f>
        <v>#REF!</v>
      </c>
      <c r="H164" s="69" t="n">
        <v>0</v>
      </c>
      <c r="I164" s="75" t="n">
        <v>1</v>
      </c>
      <c r="J164" s="70"/>
      <c r="K164" s="85" t="s">
        <v>134</v>
      </c>
      <c r="L164" s="3" t="n">
        <v>0</v>
      </c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</row>
    <row r="165" customFormat="false" ht="14.25" hidden="false" customHeight="true" outlineLevel="0" collapsed="false">
      <c r="A165" s="75" t="s">
        <v>132</v>
      </c>
      <c r="B165" s="83" t="s">
        <v>101</v>
      </c>
      <c r="C165" s="83" t="s">
        <v>480</v>
      </c>
      <c r="D165" s="83" t="n">
        <v>1000003824</v>
      </c>
      <c r="E165" s="83" t="s">
        <v>481</v>
      </c>
      <c r="F165" s="84" t="s">
        <v>482</v>
      </c>
      <c r="G165" s="68" t="e">
        <f aca="false">#REF!/$G$1*($G$1-$E$1)</f>
        <v>#REF!</v>
      </c>
      <c r="H165" s="69" t="n">
        <v>0</v>
      </c>
      <c r="I165" s="75" t="n">
        <v>1</v>
      </c>
      <c r="J165" s="75"/>
      <c r="K165" s="75" t="s">
        <v>132</v>
      </c>
      <c r="L165" s="3" t="n">
        <v>0</v>
      </c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</row>
    <row r="166" customFormat="false" ht="14.25" hidden="false" customHeight="true" outlineLevel="0" collapsed="false">
      <c r="A166" s="85" t="s">
        <v>133</v>
      </c>
      <c r="B166" s="71" t="s">
        <v>30</v>
      </c>
      <c r="C166" s="83" t="s">
        <v>483</v>
      </c>
      <c r="D166" s="83" t="n">
        <v>1000004285</v>
      </c>
      <c r="E166" s="83" t="s">
        <v>484</v>
      </c>
      <c r="F166" s="84" t="n">
        <v>45736</v>
      </c>
      <c r="G166" s="68" t="e">
        <f aca="false">#REF!/$G$1*($G$1-$E$1)</f>
        <v>#REF!</v>
      </c>
      <c r="H166" s="69" t="n">
        <v>0</v>
      </c>
      <c r="I166" s="75" t="n">
        <v>0</v>
      </c>
      <c r="J166" s="70"/>
      <c r="K166" s="85" t="s">
        <v>133</v>
      </c>
      <c r="L166" s="3" t="n">
        <v>0</v>
      </c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</row>
    <row r="167" customFormat="false" ht="14.25" hidden="false" customHeight="true" outlineLevel="0" collapsed="false">
      <c r="A167" s="85" t="s">
        <v>133</v>
      </c>
      <c r="B167" s="83" t="s">
        <v>47</v>
      </c>
      <c r="C167" s="83" t="s">
        <v>485</v>
      </c>
      <c r="D167" s="83" t="n">
        <v>1000004293</v>
      </c>
      <c r="E167" s="83" t="s">
        <v>486</v>
      </c>
      <c r="F167" s="84" t="n">
        <v>45737</v>
      </c>
      <c r="G167" s="68" t="e">
        <f aca="false">#REF!/$G$1*($G$1-$E$1)</f>
        <v>#REF!</v>
      </c>
      <c r="H167" s="69" t="n">
        <v>0</v>
      </c>
      <c r="I167" s="75" t="n">
        <v>0</v>
      </c>
      <c r="J167" s="70"/>
      <c r="K167" s="85" t="s">
        <v>133</v>
      </c>
      <c r="L167" s="3" t="n">
        <v>0</v>
      </c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</row>
    <row r="168" customFormat="false" ht="14.25" hidden="false" customHeight="true" outlineLevel="0" collapsed="false">
      <c r="A168" s="85" t="s">
        <v>130</v>
      </c>
      <c r="B168" s="83" t="s">
        <v>120</v>
      </c>
      <c r="C168" s="83" t="s">
        <v>487</v>
      </c>
      <c r="D168" s="83" t="n">
        <v>1000004271</v>
      </c>
      <c r="E168" s="83" t="s">
        <v>488</v>
      </c>
      <c r="F168" s="84" t="n">
        <v>45716</v>
      </c>
      <c r="G168" s="68" t="e">
        <f aca="false">#REF!/$G$1*($G$1-$E$1)</f>
        <v>#REF!</v>
      </c>
      <c r="H168" s="69" t="n">
        <v>0</v>
      </c>
      <c r="I168" s="75" t="n">
        <v>0</v>
      </c>
      <c r="J168" s="85"/>
      <c r="K168" s="85" t="s">
        <v>130</v>
      </c>
      <c r="L168" s="3" t="n">
        <v>0</v>
      </c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</row>
    <row r="169" customFormat="false" ht="14.25" hidden="false" customHeight="true" outlineLevel="0" collapsed="false">
      <c r="A169" s="85" t="s">
        <v>130</v>
      </c>
      <c r="B169" s="83" t="s">
        <v>115</v>
      </c>
      <c r="C169" s="83" t="s">
        <v>489</v>
      </c>
      <c r="D169" s="83" t="n">
        <v>1000004303</v>
      </c>
      <c r="E169" s="83" t="s">
        <v>490</v>
      </c>
      <c r="F169" s="84" t="n">
        <v>45741</v>
      </c>
      <c r="G169" s="68" t="e">
        <f aca="false">#REF!/$G$1*($G$1-$E$1)</f>
        <v>#REF!</v>
      </c>
      <c r="H169" s="69" t="n">
        <v>0</v>
      </c>
      <c r="I169" s="75" t="n">
        <v>1</v>
      </c>
      <c r="J169" s="85"/>
      <c r="K169" s="85" t="s">
        <v>130</v>
      </c>
      <c r="L169" s="3" t="n">
        <v>0</v>
      </c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</row>
    <row r="170" customFormat="false" ht="14.25" hidden="false" customHeight="true" outlineLevel="0" collapsed="false">
      <c r="A170" s="85" t="s">
        <v>132</v>
      </c>
      <c r="B170" s="83" t="s">
        <v>103</v>
      </c>
      <c r="C170" s="83" t="s">
        <v>491</v>
      </c>
      <c r="D170" s="83" t="n">
        <v>1000004319</v>
      </c>
      <c r="E170" s="83" t="s">
        <v>492</v>
      </c>
      <c r="F170" s="84" t="n">
        <v>44670</v>
      </c>
      <c r="G170" s="68" t="e">
        <f aca="false">#REF!/$G$1*($G$1-$E$1)</f>
        <v>#REF!</v>
      </c>
      <c r="H170" s="69" t="n">
        <v>0</v>
      </c>
      <c r="I170" s="75" t="n">
        <v>1</v>
      </c>
      <c r="J170" s="85"/>
      <c r="K170" s="85" t="s">
        <v>132</v>
      </c>
      <c r="L170" s="3" t="n">
        <v>0</v>
      </c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</row>
    <row r="171" customFormat="false" ht="14.25" hidden="false" customHeight="true" outlineLevel="0" collapsed="false">
      <c r="A171" s="85" t="s">
        <v>130</v>
      </c>
      <c r="B171" s="83" t="s">
        <v>111</v>
      </c>
      <c r="C171" s="83" t="s">
        <v>493</v>
      </c>
      <c r="D171" s="83" t="n">
        <v>1000001982</v>
      </c>
      <c r="E171" s="83" t="s">
        <v>494</v>
      </c>
      <c r="F171" s="84" t="n">
        <v>44739</v>
      </c>
      <c r="G171" s="68" t="e">
        <f aca="false">#REF!/$G$1*($G$1-$E$1)</f>
        <v>#REF!</v>
      </c>
      <c r="H171" s="69" t="n">
        <v>0</v>
      </c>
      <c r="I171" s="75" t="n">
        <v>0</v>
      </c>
      <c r="J171" s="85"/>
      <c r="K171" s="85" t="s">
        <v>130</v>
      </c>
      <c r="L171" s="3" t="n">
        <v>0</v>
      </c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</row>
    <row r="172" customFormat="false" ht="14.25" hidden="false" customHeight="true" outlineLevel="0" collapsed="false">
      <c r="A172" s="85" t="s">
        <v>132</v>
      </c>
      <c r="B172" s="83" t="s">
        <v>101</v>
      </c>
      <c r="C172" s="83" t="s">
        <v>495</v>
      </c>
      <c r="D172" s="83" t="n">
        <v>1000004320</v>
      </c>
      <c r="E172" s="83" t="s">
        <v>496</v>
      </c>
      <c r="F172" s="84" t="n">
        <v>45768</v>
      </c>
      <c r="G172" s="68" t="e">
        <f aca="false">#REF!/$G$1*($G$1-$E$1)</f>
        <v>#REF!</v>
      </c>
      <c r="H172" s="69" t="n">
        <v>0</v>
      </c>
      <c r="I172" s="75" t="n">
        <v>1</v>
      </c>
      <c r="J172" s="85"/>
      <c r="K172" s="85" t="s">
        <v>132</v>
      </c>
      <c r="L172" s="3" t="n">
        <v>0</v>
      </c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</row>
    <row r="173" customFormat="false" ht="14.25" hidden="false" customHeight="true" outlineLevel="0" collapsed="false">
      <c r="A173" s="85" t="s">
        <v>132</v>
      </c>
      <c r="B173" s="83" t="s">
        <v>103</v>
      </c>
      <c r="C173" s="83" t="s">
        <v>497</v>
      </c>
      <c r="D173" s="83" t="n">
        <v>1000004332</v>
      </c>
      <c r="E173" s="83" t="s">
        <v>498</v>
      </c>
      <c r="F173" s="84" t="n">
        <v>45772</v>
      </c>
      <c r="G173" s="68" t="e">
        <f aca="false">#REF!/$G$1*($G$1-$E$1)</f>
        <v>#REF!</v>
      </c>
      <c r="H173" s="69" t="n">
        <v>0</v>
      </c>
      <c r="I173" s="75" t="n">
        <v>0</v>
      </c>
      <c r="J173" s="85"/>
      <c r="K173" s="85" t="s">
        <v>132</v>
      </c>
      <c r="L173" s="3" t="n">
        <v>0</v>
      </c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</row>
    <row r="174" customFormat="false" ht="14.25" hidden="false" customHeight="true" outlineLevel="0" collapsed="false">
      <c r="A174" s="85" t="s">
        <v>133</v>
      </c>
      <c r="B174" s="83" t="s">
        <v>40</v>
      </c>
      <c r="C174" s="83" t="s">
        <v>499</v>
      </c>
      <c r="D174" s="83" t="n">
        <v>1000004336</v>
      </c>
      <c r="E174" s="83" t="s">
        <v>500</v>
      </c>
      <c r="F174" s="84" t="n">
        <v>45776</v>
      </c>
      <c r="G174" s="68" t="e">
        <f aca="false">#REF!/$G$1*($G$1-$E$1)</f>
        <v>#REF!</v>
      </c>
      <c r="H174" s="69" t="n">
        <v>0</v>
      </c>
      <c r="I174" s="75" t="n">
        <v>0</v>
      </c>
      <c r="J174" s="70"/>
      <c r="K174" s="85" t="s">
        <v>133</v>
      </c>
      <c r="L174" s="3" t="n">
        <v>0</v>
      </c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</row>
    <row r="175" customFormat="false" ht="14.25" hidden="false" customHeight="true" outlineLevel="0" collapsed="false">
      <c r="A175" s="85" t="s">
        <v>133</v>
      </c>
      <c r="B175" s="83" t="s">
        <v>32</v>
      </c>
      <c r="C175" s="83" t="s">
        <v>501</v>
      </c>
      <c r="D175" s="83" t="n">
        <v>1000000923</v>
      </c>
      <c r="E175" s="83" t="s">
        <v>502</v>
      </c>
      <c r="F175" s="84" t="n">
        <v>44180</v>
      </c>
      <c r="G175" s="68" t="e">
        <f aca="false">#REF!/$G$1*($G$1-$E$1)</f>
        <v>#REF!</v>
      </c>
      <c r="H175" s="69" t="n">
        <v>0</v>
      </c>
      <c r="I175" s="75" t="n">
        <v>0</v>
      </c>
      <c r="J175" s="70"/>
      <c r="K175" s="85" t="s">
        <v>133</v>
      </c>
      <c r="L175" s="3" t="n">
        <v>0</v>
      </c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</row>
    <row r="176" customFormat="false" ht="14.25" hidden="false" customHeight="true" outlineLevel="0" collapsed="false">
      <c r="A176" s="85" t="s">
        <v>133</v>
      </c>
      <c r="B176" s="83" t="s">
        <v>55</v>
      </c>
      <c r="C176" s="83" t="s">
        <v>503</v>
      </c>
      <c r="D176" s="83" t="n">
        <v>1000004283</v>
      </c>
      <c r="E176" s="83" t="s">
        <v>504</v>
      </c>
      <c r="F176" s="84" t="n">
        <v>45735</v>
      </c>
      <c r="G176" s="68" t="e">
        <f aca="false">#REF!/$G$1*($G$1-$E$1)</f>
        <v>#REF!</v>
      </c>
      <c r="H176" s="69" t="n">
        <v>0</v>
      </c>
      <c r="I176" s="75" t="n">
        <v>0</v>
      </c>
      <c r="J176" s="70"/>
      <c r="K176" s="85" t="s">
        <v>133</v>
      </c>
      <c r="L176" s="3" t="n">
        <v>0</v>
      </c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</row>
    <row r="177" customFormat="false" ht="14.25" hidden="false" customHeight="true" outlineLevel="0" collapsed="false">
      <c r="A177" s="85" t="s">
        <v>132</v>
      </c>
      <c r="B177" s="83" t="s">
        <v>105</v>
      </c>
      <c r="C177" s="83" t="s">
        <v>505</v>
      </c>
      <c r="D177" s="83" t="n">
        <v>1000004360</v>
      </c>
      <c r="E177" s="83" t="s">
        <v>506</v>
      </c>
      <c r="F177" s="84" t="n">
        <v>45798</v>
      </c>
      <c r="G177" s="68" t="e">
        <f aca="false">#REF!/$G$1*($G$1-$E$1)</f>
        <v>#REF!</v>
      </c>
      <c r="H177" s="69" t="n">
        <v>0</v>
      </c>
      <c r="I177" s="75" t="n">
        <v>0</v>
      </c>
      <c r="J177" s="85"/>
      <c r="K177" s="85" t="s">
        <v>132</v>
      </c>
      <c r="L177" s="3" t="n">
        <v>0</v>
      </c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</row>
    <row r="178" customFormat="false" ht="14.25" hidden="false" customHeight="true" outlineLevel="0" collapsed="false">
      <c r="A178" s="85" t="s">
        <v>131</v>
      </c>
      <c r="B178" s="83" t="s">
        <v>91</v>
      </c>
      <c r="C178" s="83" t="s">
        <v>507</v>
      </c>
      <c r="D178" s="83" t="n">
        <v>1000004383</v>
      </c>
      <c r="E178" s="83" t="s">
        <v>508</v>
      </c>
      <c r="F178" s="84" t="n">
        <v>45814</v>
      </c>
      <c r="G178" s="68" t="e">
        <f aca="false">#REF!/$G$1*($G$1-$E$1)</f>
        <v>#REF!</v>
      </c>
      <c r="H178" s="69" t="n">
        <v>0</v>
      </c>
      <c r="I178" s="75" t="n">
        <v>0</v>
      </c>
      <c r="J178" s="85"/>
      <c r="K178" s="85" t="s">
        <v>131</v>
      </c>
      <c r="L178" s="3" t="n">
        <v>0</v>
      </c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</row>
    <row r="179" customFormat="false" ht="14.25" hidden="false" customHeight="true" outlineLevel="0" collapsed="false">
      <c r="A179" s="85" t="s">
        <v>133</v>
      </c>
      <c r="B179" s="83" t="s">
        <v>40</v>
      </c>
      <c r="C179" s="83" t="s">
        <v>509</v>
      </c>
      <c r="D179" s="83" t="n">
        <v>1000000271</v>
      </c>
      <c r="E179" s="83" t="s">
        <v>510</v>
      </c>
      <c r="F179" s="84" t="n">
        <v>44738</v>
      </c>
      <c r="G179" s="68" t="e">
        <f aca="false">#REF!/$G$1*($G$1-$E$1)</f>
        <v>#REF!</v>
      </c>
      <c r="H179" s="69" t="n">
        <v>0</v>
      </c>
      <c r="I179" s="75" t="n">
        <v>0</v>
      </c>
      <c r="J179" s="70"/>
      <c r="K179" s="85" t="s">
        <v>133</v>
      </c>
      <c r="L179" s="3" t="n">
        <v>0</v>
      </c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customFormat="false" ht="14.25" hidden="false" customHeight="true" outlineLevel="0" collapsed="false">
      <c r="A180" s="85" t="s">
        <v>131</v>
      </c>
      <c r="B180" s="83" t="s">
        <v>98</v>
      </c>
      <c r="C180" s="83" t="s">
        <v>511</v>
      </c>
      <c r="D180" s="83" t="n">
        <v>1000001900</v>
      </c>
      <c r="E180" s="83" t="s">
        <v>512</v>
      </c>
      <c r="F180" s="84" t="n">
        <v>44739</v>
      </c>
      <c r="G180" s="68" t="e">
        <f aca="false">#REF!/$G$1*($G$1-$E$1)</f>
        <v>#REF!</v>
      </c>
      <c r="H180" s="69" t="n">
        <v>0</v>
      </c>
      <c r="I180" s="75" t="n">
        <v>0</v>
      </c>
      <c r="J180" s="85"/>
      <c r="K180" s="85" t="s">
        <v>131</v>
      </c>
      <c r="L180" s="3" t="n">
        <v>0</v>
      </c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customFormat="false" ht="14.25" hidden="false" customHeight="true" outlineLevel="0" collapsed="false">
      <c r="A181" s="85" t="s">
        <v>134</v>
      </c>
      <c r="B181" s="83" t="s">
        <v>69</v>
      </c>
      <c r="C181" s="83" t="s">
        <v>513</v>
      </c>
      <c r="D181" s="83" t="n">
        <v>1000004400</v>
      </c>
      <c r="E181" s="83" t="s">
        <v>514</v>
      </c>
      <c r="F181" s="84" t="n">
        <v>45838</v>
      </c>
      <c r="G181" s="68" t="e">
        <f aca="false">#REF!/$G$1*($G$1-$E$1)</f>
        <v>#REF!</v>
      </c>
      <c r="H181" s="69" t="n">
        <v>0</v>
      </c>
      <c r="I181" s="75" t="n">
        <v>0</v>
      </c>
      <c r="J181" s="70"/>
      <c r="K181" s="85" t="s">
        <v>134</v>
      </c>
      <c r="L181" s="3" t="n">
        <v>0</v>
      </c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</row>
    <row r="182" customFormat="false" ht="14.25" hidden="false" customHeight="true" outlineLevel="0" collapsed="false">
      <c r="A182" s="70" t="s">
        <v>131</v>
      </c>
      <c r="B182" s="83" t="s">
        <v>98</v>
      </c>
      <c r="C182" s="83" t="s">
        <v>515</v>
      </c>
      <c r="D182" s="83" t="n">
        <v>1000004394</v>
      </c>
      <c r="E182" s="83" t="s">
        <v>516</v>
      </c>
      <c r="F182" s="84" t="n">
        <v>45827</v>
      </c>
      <c r="G182" s="68" t="e">
        <f aca="false">#REF!/$G$1*($G$1-$E$1)</f>
        <v>#REF!</v>
      </c>
      <c r="H182" s="69" t="n">
        <v>0</v>
      </c>
      <c r="I182" s="75" t="n">
        <v>0</v>
      </c>
      <c r="J182" s="70"/>
      <c r="K182" s="70" t="s">
        <v>131</v>
      </c>
      <c r="L182" s="3" t="n">
        <v>0</v>
      </c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</row>
    <row r="183" customFormat="false" ht="14.25" hidden="false" customHeight="true" outlineLevel="0" collapsed="false">
      <c r="A183" s="85" t="s">
        <v>134</v>
      </c>
      <c r="B183" s="83" t="s">
        <v>84</v>
      </c>
      <c r="C183" s="83" t="s">
        <v>517</v>
      </c>
      <c r="D183" s="83" t="n">
        <v>1000004417</v>
      </c>
      <c r="E183" s="83" t="s">
        <v>518</v>
      </c>
      <c r="F183" s="84" t="n">
        <v>45843</v>
      </c>
      <c r="G183" s="68" t="e">
        <f aca="false">#REF!/$G$1*($G$1-$E$1)</f>
        <v>#REF!</v>
      </c>
      <c r="H183" s="69" t="n">
        <v>0</v>
      </c>
      <c r="I183" s="75" t="n">
        <v>0</v>
      </c>
      <c r="J183" s="70"/>
      <c r="K183" s="85" t="s">
        <v>134</v>
      </c>
      <c r="L183" s="3" t="n">
        <v>0</v>
      </c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</row>
    <row r="184" customFormat="false" ht="14.25" hidden="false" customHeight="true" outlineLevel="0" collapsed="false">
      <c r="A184" s="75" t="s">
        <v>132</v>
      </c>
      <c r="B184" s="83" t="s">
        <v>101</v>
      </c>
      <c r="C184" s="83" t="s">
        <v>519</v>
      </c>
      <c r="D184" s="83" t="n">
        <v>1000004396</v>
      </c>
      <c r="E184" s="83" t="s">
        <v>520</v>
      </c>
      <c r="F184" s="84" t="n">
        <v>45832</v>
      </c>
      <c r="G184" s="68" t="e">
        <f aca="false">#REF!/$G$1*($G$1-$E$1)</f>
        <v>#REF!</v>
      </c>
      <c r="H184" s="69" t="n">
        <v>0</v>
      </c>
      <c r="I184" s="75" t="n">
        <v>0</v>
      </c>
      <c r="J184" s="75"/>
      <c r="K184" s="75" t="s">
        <v>132</v>
      </c>
      <c r="L184" s="3" t="n">
        <v>0</v>
      </c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</row>
    <row r="185" customFormat="false" ht="14.25" hidden="false" customHeight="true" outlineLevel="0" collapsed="false">
      <c r="A185" s="85" t="s">
        <v>130</v>
      </c>
      <c r="B185" s="83" t="s">
        <v>521</v>
      </c>
      <c r="C185" s="83" t="s">
        <v>522</v>
      </c>
      <c r="D185" s="83" t="n">
        <v>1000004409</v>
      </c>
      <c r="E185" s="83" t="s">
        <v>523</v>
      </c>
      <c r="F185" s="84" t="n">
        <v>45848</v>
      </c>
      <c r="G185" s="68" t="e">
        <f aca="false">#REF!/$G$1*($G$1-$E$1)</f>
        <v>#REF!</v>
      </c>
      <c r="H185" s="69" t="n">
        <v>0</v>
      </c>
      <c r="I185" s="75" t="n">
        <v>1</v>
      </c>
      <c r="J185" s="85"/>
      <c r="K185" s="85" t="s">
        <v>130</v>
      </c>
      <c r="L185" s="3" t="n">
        <v>0</v>
      </c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</row>
    <row r="186" customFormat="false" ht="14.25" hidden="false" customHeight="true" outlineLevel="0" collapsed="false">
      <c r="A186" s="85" t="s">
        <v>130</v>
      </c>
      <c r="B186" s="83" t="s">
        <v>122</v>
      </c>
      <c r="C186" s="83" t="s">
        <v>524</v>
      </c>
      <c r="D186" s="83" t="n">
        <v>1000004416</v>
      </c>
      <c r="E186" s="83" t="s">
        <v>525</v>
      </c>
      <c r="F186" s="84" t="n">
        <v>45843</v>
      </c>
      <c r="G186" s="68" t="e">
        <f aca="false">#REF!/$G$1*($G$1-$E$1)</f>
        <v>#REF!</v>
      </c>
      <c r="H186" s="69" t="n">
        <v>0</v>
      </c>
      <c r="I186" s="75" t="n">
        <v>1</v>
      </c>
      <c r="J186" s="85"/>
      <c r="K186" s="85" t="s">
        <v>130</v>
      </c>
      <c r="L186" s="3" t="n">
        <v>0</v>
      </c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</row>
    <row r="187" customFormat="false" ht="14.25" hidden="false" customHeight="true" outlineLevel="0" collapsed="false">
      <c r="A187" s="75" t="s">
        <v>132</v>
      </c>
      <c r="B187" s="83" t="s">
        <v>101</v>
      </c>
      <c r="C187" s="83" t="s">
        <v>526</v>
      </c>
      <c r="D187" s="83" t="n">
        <v>1000004421</v>
      </c>
      <c r="E187" s="83" t="s">
        <v>527</v>
      </c>
      <c r="F187" s="84" t="n">
        <v>45856</v>
      </c>
      <c r="G187" s="68" t="e">
        <f aca="false">#REF!/$G$1*($G$1-$E$1)</f>
        <v>#REF!</v>
      </c>
      <c r="H187" s="69" t="n">
        <v>0</v>
      </c>
      <c r="I187" s="75" t="n">
        <v>0</v>
      </c>
      <c r="J187" s="75"/>
      <c r="K187" s="75" t="s">
        <v>132</v>
      </c>
      <c r="L187" s="3" t="n">
        <v>0</v>
      </c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</row>
    <row r="188" customFormat="false" ht="14.25" hidden="false" customHeight="true" outlineLevel="0" collapsed="false">
      <c r="A188" s="85" t="s">
        <v>130</v>
      </c>
      <c r="B188" s="83" t="s">
        <v>521</v>
      </c>
      <c r="C188" s="83" t="s">
        <v>528</v>
      </c>
      <c r="D188" s="83" t="n">
        <v>1000004413</v>
      </c>
      <c r="E188" s="83" t="s">
        <v>529</v>
      </c>
      <c r="F188" s="84" t="n">
        <v>45841</v>
      </c>
      <c r="G188" s="68" t="e">
        <f aca="false">#REF!/$G$1*($G$1-$E$1)</f>
        <v>#REF!</v>
      </c>
      <c r="H188" s="69" t="n">
        <v>0</v>
      </c>
      <c r="I188" s="75" t="n">
        <v>1</v>
      </c>
      <c r="J188" s="85"/>
      <c r="K188" s="85" t="s">
        <v>130</v>
      </c>
      <c r="L188" s="3" t="n">
        <v>0</v>
      </c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</row>
    <row r="189" customFormat="false" ht="14.25" hidden="false" customHeight="true" outlineLevel="0" collapsed="false">
      <c r="A189" s="85" t="s">
        <v>130</v>
      </c>
      <c r="B189" s="83" t="s">
        <v>118</v>
      </c>
      <c r="C189" s="83" t="s">
        <v>530</v>
      </c>
      <c r="D189" s="83" t="n">
        <v>1000003194</v>
      </c>
      <c r="E189" s="83" t="s">
        <v>531</v>
      </c>
      <c r="F189" s="84" t="n">
        <v>44924</v>
      </c>
      <c r="G189" s="68" t="e">
        <f aca="false">#REF!/$G$1*($G$1-$E$1)</f>
        <v>#REF!</v>
      </c>
      <c r="H189" s="69" t="n">
        <v>0</v>
      </c>
      <c r="I189" s="75" t="n">
        <v>1</v>
      </c>
      <c r="J189" s="85"/>
      <c r="K189" s="85" t="s">
        <v>130</v>
      </c>
      <c r="L189" s="3" t="n">
        <v>0</v>
      </c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</row>
    <row r="190" customFormat="false" ht="14.25" hidden="false" customHeight="true" outlineLevel="0" collapsed="false">
      <c r="A190" s="85" t="s">
        <v>130</v>
      </c>
      <c r="B190" s="83" t="s">
        <v>84</v>
      </c>
      <c r="C190" s="83" t="s">
        <v>532</v>
      </c>
      <c r="D190" s="83" t="n">
        <v>1000004423</v>
      </c>
      <c r="E190" s="83" t="s">
        <v>533</v>
      </c>
      <c r="F190" s="84" t="n">
        <v>45850</v>
      </c>
      <c r="G190" s="68" t="e">
        <f aca="false">#REF!/$G$1*($G$1-$E$1)</f>
        <v>#REF!</v>
      </c>
      <c r="H190" s="69" t="n">
        <v>0</v>
      </c>
      <c r="I190" s="75" t="n">
        <v>0</v>
      </c>
      <c r="J190" s="85"/>
      <c r="K190" s="85" t="s">
        <v>130</v>
      </c>
      <c r="L190" s="3" t="n">
        <v>0</v>
      </c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</row>
    <row r="191" customFormat="false" ht="14.25" hidden="false" customHeight="true" outlineLevel="0" collapsed="false">
      <c r="A191" s="85" t="s">
        <v>133</v>
      </c>
      <c r="B191" s="83" t="s">
        <v>21</v>
      </c>
      <c r="C191" s="83" t="s">
        <v>534</v>
      </c>
      <c r="D191" s="83" t="n">
        <v>1000004443</v>
      </c>
      <c r="E191" s="83" t="s">
        <v>535</v>
      </c>
      <c r="F191" s="84" t="n">
        <v>45876</v>
      </c>
      <c r="G191" s="68" t="e">
        <f aca="false">#REF!/$G$1*($G$1-$E$1)</f>
        <v>#REF!</v>
      </c>
      <c r="H191" s="69" t="n">
        <v>0</v>
      </c>
      <c r="I191" s="75" t="n">
        <v>0</v>
      </c>
      <c r="J191" s="70"/>
      <c r="K191" s="85" t="s">
        <v>133</v>
      </c>
      <c r="L191" s="3" t="n">
        <v>0</v>
      </c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</row>
    <row r="192" customFormat="false" ht="14.25" hidden="false" customHeight="true" outlineLevel="0" collapsed="false">
      <c r="A192" s="70" t="s">
        <v>131</v>
      </c>
      <c r="B192" s="83" t="s">
        <v>98</v>
      </c>
      <c r="C192" s="83" t="s">
        <v>536</v>
      </c>
      <c r="D192" s="83" t="n">
        <v>1000004441</v>
      </c>
      <c r="E192" s="83" t="s">
        <v>537</v>
      </c>
      <c r="F192" s="84" t="n">
        <v>45875</v>
      </c>
      <c r="G192" s="68" t="e">
        <f aca="false">#REF!/$G$1*($G$1-$E$1)</f>
        <v>#REF!</v>
      </c>
      <c r="H192" s="69" t="n">
        <v>0</v>
      </c>
      <c r="I192" s="75" t="n">
        <v>0</v>
      </c>
      <c r="J192" s="70"/>
      <c r="K192" s="70" t="s">
        <v>131</v>
      </c>
      <c r="L192" s="3" t="n">
        <v>0</v>
      </c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</row>
    <row r="193" customFormat="false" ht="14.25" hidden="false" customHeight="true" outlineLevel="0" collapsed="false">
      <c r="A193" s="85" t="s">
        <v>133</v>
      </c>
      <c r="B193" s="83" t="s">
        <v>47</v>
      </c>
      <c r="C193" s="83" t="s">
        <v>538</v>
      </c>
      <c r="D193" s="83" t="n">
        <v>1000004397</v>
      </c>
      <c r="E193" s="83" t="s">
        <v>539</v>
      </c>
      <c r="F193" s="84" t="n">
        <v>45832</v>
      </c>
      <c r="G193" s="68" t="e">
        <f aca="false">#REF!/$G$1*($G$1-$E$1)</f>
        <v>#REF!</v>
      </c>
      <c r="H193" s="69" t="n">
        <v>0</v>
      </c>
      <c r="I193" s="75" t="n">
        <v>0</v>
      </c>
      <c r="J193" s="70"/>
      <c r="K193" s="85" t="s">
        <v>133</v>
      </c>
      <c r="L193" s="3" t="n">
        <v>0</v>
      </c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customFormat="false" ht="14.25" hidden="false" customHeight="true" outlineLevel="0" collapsed="false">
      <c r="A194" s="85" t="s">
        <v>134</v>
      </c>
      <c r="B194" s="83" t="s">
        <v>62</v>
      </c>
      <c r="C194" s="83" t="s">
        <v>540</v>
      </c>
      <c r="D194" s="83" t="n">
        <v>1000004452</v>
      </c>
      <c r="E194" s="83" t="s">
        <v>541</v>
      </c>
      <c r="F194" s="84" t="n">
        <v>45887</v>
      </c>
      <c r="G194" s="68" t="e">
        <f aca="false">#REF!/$G$1*($G$1-$E$1)</f>
        <v>#REF!</v>
      </c>
      <c r="H194" s="69" t="n">
        <v>0</v>
      </c>
      <c r="I194" s="75" t="n">
        <v>0</v>
      </c>
      <c r="J194" s="70"/>
      <c r="K194" s="85" t="s">
        <v>134</v>
      </c>
      <c r="L194" s="3" t="n">
        <v>0</v>
      </c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customFormat="false" ht="14.25" hidden="false" customHeight="true" outlineLevel="0" collapsed="false">
      <c r="A195" s="85" t="s">
        <v>134</v>
      </c>
      <c r="B195" s="83" t="s">
        <v>58</v>
      </c>
      <c r="C195" s="83" t="s">
        <v>542</v>
      </c>
      <c r="D195" s="83" t="n">
        <v>1000004463</v>
      </c>
      <c r="E195" s="83" t="s">
        <v>543</v>
      </c>
      <c r="F195" s="84" t="n">
        <v>45895</v>
      </c>
      <c r="G195" s="68" t="e">
        <f aca="false">#REF!/$G$1*($G$1-$E$1)</f>
        <v>#REF!</v>
      </c>
      <c r="H195" s="69" t="n">
        <v>0</v>
      </c>
      <c r="I195" s="75" t="n">
        <v>0</v>
      </c>
      <c r="J195" s="70"/>
      <c r="K195" s="85" t="s">
        <v>134</v>
      </c>
      <c r="L195" s="3" t="n">
        <v>0</v>
      </c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customFormat="false" ht="14.25" hidden="false" customHeight="true" outlineLevel="0" collapsed="false">
      <c r="A196" s="85" t="s">
        <v>131</v>
      </c>
      <c r="B196" s="83" t="s">
        <v>98</v>
      </c>
      <c r="C196" s="83" t="s">
        <v>544</v>
      </c>
      <c r="D196" s="83" t="n">
        <v>1000004435</v>
      </c>
      <c r="E196" s="83" t="s">
        <v>545</v>
      </c>
      <c r="F196" s="84" t="n">
        <v>45863</v>
      </c>
      <c r="G196" s="68" t="e">
        <f aca="false">#REF!/$G$1*($G$1-$E$1)</f>
        <v>#REF!</v>
      </c>
      <c r="H196" s="69" t="n">
        <v>0</v>
      </c>
      <c r="I196" s="75" t="n">
        <v>0</v>
      </c>
      <c r="J196" s="85"/>
      <c r="K196" s="85" t="s">
        <v>131</v>
      </c>
      <c r="L196" s="3" t="n">
        <v>0</v>
      </c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customFormat="false" ht="14.25" hidden="false" customHeight="true" outlineLevel="0" collapsed="false">
      <c r="A197" s="85" t="s">
        <v>134</v>
      </c>
      <c r="B197" s="83" t="s">
        <v>71</v>
      </c>
      <c r="C197" s="83" t="s">
        <v>546</v>
      </c>
      <c r="D197" s="83" t="n">
        <v>1000004462</v>
      </c>
      <c r="E197" s="83" t="s">
        <v>547</v>
      </c>
      <c r="F197" s="84" t="n">
        <v>45891</v>
      </c>
      <c r="G197" s="68" t="e">
        <f aca="false">#REF!/$G$1*($G$1-$E$1)</f>
        <v>#REF!</v>
      </c>
      <c r="H197" s="69" t="n">
        <v>0</v>
      </c>
      <c r="I197" s="75" t="n">
        <v>0</v>
      </c>
      <c r="J197" s="70"/>
      <c r="K197" s="85" t="s">
        <v>134</v>
      </c>
      <c r="L197" s="3" t="n">
        <v>0</v>
      </c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customFormat="false" ht="14.25" hidden="false" customHeight="true" outlineLevel="0" collapsed="false">
      <c r="A198" s="85" t="s">
        <v>133</v>
      </c>
      <c r="B198" s="83" t="s">
        <v>142</v>
      </c>
      <c r="C198" s="83" t="s">
        <v>548</v>
      </c>
      <c r="D198" s="83" t="n">
        <v>1000000105</v>
      </c>
      <c r="E198" s="83" t="s">
        <v>549</v>
      </c>
      <c r="F198" s="84" t="n">
        <v>44738</v>
      </c>
      <c r="G198" s="68" t="e">
        <f aca="false">#REF!/$G$1*($G$1-$E$1)</f>
        <v>#REF!</v>
      </c>
      <c r="H198" s="69" t="n">
        <v>0</v>
      </c>
      <c r="I198" s="75" t="n">
        <v>0</v>
      </c>
      <c r="J198" s="70"/>
      <c r="K198" s="85" t="s">
        <v>133</v>
      </c>
      <c r="L198" s="3" t="n">
        <v>0</v>
      </c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customFormat="false" ht="14.25" hidden="false" customHeight="true" outlineLevel="0" collapsed="false">
      <c r="A199" s="85" t="s">
        <v>133</v>
      </c>
      <c r="B199" s="83" t="s">
        <v>142</v>
      </c>
      <c r="C199" s="83" t="s">
        <v>550</v>
      </c>
      <c r="D199" s="83" t="n">
        <v>1000004470</v>
      </c>
      <c r="E199" s="83" t="s">
        <v>551</v>
      </c>
      <c r="F199" s="84" t="n">
        <v>45916</v>
      </c>
      <c r="G199" s="68" t="e">
        <f aca="false">#REF!/$G$1*($G$1-$E$1)</f>
        <v>#REF!</v>
      </c>
      <c r="H199" s="69" t="n">
        <v>0</v>
      </c>
      <c r="I199" s="85"/>
      <c r="J199" s="70"/>
      <c r="K199" s="85" t="s">
        <v>133</v>
      </c>
      <c r="L199" s="3" t="n">
        <v>0</v>
      </c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</row>
    <row r="200" customFormat="false" ht="14.25" hidden="false" customHeight="true" outlineLevel="0" collapsed="false">
      <c r="A200" s="85" t="s">
        <v>130</v>
      </c>
      <c r="B200" s="83" t="s">
        <v>120</v>
      </c>
      <c r="C200" s="83" t="s">
        <v>552</v>
      </c>
      <c r="D200" s="83" t="n">
        <v>1000002521</v>
      </c>
      <c r="E200" s="83" t="s">
        <v>553</v>
      </c>
      <c r="F200" s="84" t="n">
        <v>44739</v>
      </c>
      <c r="G200" s="68" t="e">
        <f aca="false">#REF!/$G$1*($G$1-$E$1)</f>
        <v>#REF!</v>
      </c>
      <c r="H200" s="69" t="n">
        <v>0</v>
      </c>
      <c r="I200" s="85"/>
      <c r="J200" s="85"/>
      <c r="K200" s="85" t="s">
        <v>130</v>
      </c>
      <c r="L200" s="3" t="n">
        <v>0</v>
      </c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</row>
    <row r="201" customFormat="false" ht="14.25" hidden="false" customHeight="true" outlineLevel="0" collapsed="false">
      <c r="A201" s="85" t="s">
        <v>130</v>
      </c>
      <c r="B201" s="83" t="s">
        <v>113</v>
      </c>
      <c r="C201" s="83" t="s">
        <v>554</v>
      </c>
      <c r="D201" s="83" t="n">
        <v>1000004461</v>
      </c>
      <c r="E201" s="83" t="s">
        <v>555</v>
      </c>
      <c r="F201" s="84" t="n">
        <v>45920</v>
      </c>
      <c r="G201" s="68" t="e">
        <f aca="false">#REF!/$G$1*($G$1-$E$1)</f>
        <v>#REF!</v>
      </c>
      <c r="H201" s="69" t="n">
        <v>0</v>
      </c>
      <c r="I201" s="85"/>
      <c r="J201" s="85"/>
      <c r="K201" s="85" t="s">
        <v>130</v>
      </c>
      <c r="L201" s="3" t="n">
        <v>0</v>
      </c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</row>
    <row r="202" customFormat="false" ht="14.25" hidden="false" customHeight="true" outlineLevel="0" collapsed="false">
      <c r="A202" s="85" t="s">
        <v>134</v>
      </c>
      <c r="B202" s="83" t="s">
        <v>71</v>
      </c>
      <c r="C202" s="83" t="s">
        <v>556</v>
      </c>
      <c r="D202" s="83" t="n">
        <v>1000004469</v>
      </c>
      <c r="E202" s="83" t="s">
        <v>557</v>
      </c>
      <c r="F202" s="84" t="n">
        <v>45915</v>
      </c>
      <c r="G202" s="68" t="e">
        <f aca="false">#REF!/$G$1*($G$1-$E$1)</f>
        <v>#REF!</v>
      </c>
      <c r="H202" s="69" t="n">
        <v>0</v>
      </c>
      <c r="I202" s="85"/>
      <c r="J202" s="70"/>
      <c r="K202" s="85" t="s">
        <v>134</v>
      </c>
      <c r="L202" s="3" t="n">
        <v>0</v>
      </c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</row>
    <row r="203" customFormat="false" ht="14.25" hidden="false" customHeight="true" outlineLevel="0" collapsed="false">
      <c r="A203" s="85" t="s">
        <v>130</v>
      </c>
      <c r="B203" s="83" t="s">
        <v>120</v>
      </c>
      <c r="C203" s="83" t="s">
        <v>558</v>
      </c>
      <c r="D203" s="83" t="n">
        <v>1000001984</v>
      </c>
      <c r="E203" s="83" t="s">
        <v>559</v>
      </c>
      <c r="F203" s="84" t="n">
        <v>44739</v>
      </c>
      <c r="G203" s="68" t="e">
        <f aca="false">#REF!/$G$1*($G$1-$E$1)</f>
        <v>#REF!</v>
      </c>
      <c r="H203" s="69" t="n">
        <v>0</v>
      </c>
      <c r="I203" s="85"/>
      <c r="J203" s="85"/>
      <c r="K203" s="85" t="s">
        <v>130</v>
      </c>
      <c r="L203" s="3" t="n">
        <v>0</v>
      </c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</row>
    <row r="204" customFormat="false" ht="14.25" hidden="false" customHeight="true" outlineLevel="0" collapsed="false">
      <c r="A204" s="85" t="s">
        <v>130</v>
      </c>
      <c r="B204" s="83" t="s">
        <v>108</v>
      </c>
      <c r="C204" s="83" t="s">
        <v>560</v>
      </c>
      <c r="D204" s="83" t="n">
        <v>1000004499</v>
      </c>
      <c r="E204" s="83" t="s">
        <v>561</v>
      </c>
      <c r="F204" s="84" t="n">
        <v>45947</v>
      </c>
      <c r="G204" s="68" t="e">
        <f aca="false">#REF!/$G$1*($G$1-$E$1)</f>
        <v>#REF!</v>
      </c>
      <c r="H204" s="69" t="n">
        <v>0</v>
      </c>
      <c r="I204" s="85"/>
      <c r="J204" s="85"/>
      <c r="K204" s="85" t="s">
        <v>130</v>
      </c>
      <c r="L204" s="3" t="n">
        <v>0</v>
      </c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</row>
    <row r="205" customFormat="false" ht="14.25" hidden="false" customHeight="true" outlineLevel="0" collapsed="false">
      <c r="A205" s="85" t="s">
        <v>130</v>
      </c>
      <c r="B205" s="83" t="s">
        <v>122</v>
      </c>
      <c r="C205" s="83" t="s">
        <v>562</v>
      </c>
      <c r="D205" s="83" t="n">
        <v>1000004286</v>
      </c>
      <c r="E205" s="83" t="s">
        <v>563</v>
      </c>
      <c r="F205" s="84" t="n">
        <v>45737</v>
      </c>
      <c r="G205" s="68" t="e">
        <f aca="false">#REF!/$G$1*($G$1-$E$1)</f>
        <v>#REF!</v>
      </c>
      <c r="H205" s="69" t="n">
        <v>0</v>
      </c>
      <c r="I205" s="85"/>
      <c r="J205" s="85"/>
      <c r="K205" s="85" t="s">
        <v>130</v>
      </c>
      <c r="L205" s="3" t="n">
        <v>0</v>
      </c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</row>
    <row r="206" customFormat="false" ht="14.25" hidden="false" customHeight="true" outlineLevel="0" collapsed="false">
      <c r="A206" s="85" t="s">
        <v>131</v>
      </c>
      <c r="B206" s="83" t="s">
        <v>140</v>
      </c>
      <c r="C206" s="83" t="s">
        <v>564</v>
      </c>
      <c r="D206" s="83" t="n">
        <v>1000001235</v>
      </c>
      <c r="E206" s="83" t="s">
        <v>565</v>
      </c>
      <c r="F206" s="84" t="n">
        <v>44739</v>
      </c>
      <c r="G206" s="68" t="e">
        <f aca="false">#REF!/$G$1*($G$1-$E$1)</f>
        <v>#REF!</v>
      </c>
      <c r="H206" s="69" t="n">
        <v>0</v>
      </c>
      <c r="I206" s="85"/>
      <c r="J206" s="85"/>
      <c r="K206" s="85" t="s">
        <v>131</v>
      </c>
      <c r="L206" s="3" t="n">
        <v>0</v>
      </c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</row>
    <row r="207" customFormat="false" ht="14.25" hidden="false" customHeight="true" outlineLevel="0" collapsed="false">
      <c r="A207" s="85" t="s">
        <v>133</v>
      </c>
      <c r="B207" s="83" t="s">
        <v>40</v>
      </c>
      <c r="C207" s="83" t="s">
        <v>566</v>
      </c>
      <c r="D207" s="83" t="n">
        <v>1000000840</v>
      </c>
      <c r="E207" s="83" t="s">
        <v>567</v>
      </c>
      <c r="F207" s="84" t="n">
        <v>44738</v>
      </c>
      <c r="G207" s="68" t="e">
        <f aca="false">#REF!/$G$1*($G$1-$E$1)</f>
        <v>#REF!</v>
      </c>
      <c r="H207" s="69" t="n">
        <v>0</v>
      </c>
      <c r="I207" s="85"/>
      <c r="J207" s="70"/>
      <c r="K207" s="85" t="s">
        <v>133</v>
      </c>
      <c r="L207" s="3" t="n">
        <v>0</v>
      </c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</row>
    <row r="208" customFormat="false" ht="14.25" hidden="false" customHeight="true" outlineLevel="0" collapsed="false">
      <c r="A208" s="85" t="s">
        <v>133</v>
      </c>
      <c r="B208" s="83" t="s">
        <v>24</v>
      </c>
      <c r="C208" s="83" t="s">
        <v>568</v>
      </c>
      <c r="D208" s="83" t="n">
        <v>1000004495</v>
      </c>
      <c r="E208" s="83" t="s">
        <v>569</v>
      </c>
      <c r="F208" s="84" t="n">
        <v>45936</v>
      </c>
      <c r="G208" s="68" t="e">
        <f aca="false">#REF!/$G$1*($G$1-$E$1)</f>
        <v>#REF!</v>
      </c>
      <c r="H208" s="69" t="n">
        <v>0</v>
      </c>
      <c r="I208" s="85"/>
      <c r="J208" s="70"/>
      <c r="K208" s="85" t="s">
        <v>133</v>
      </c>
      <c r="L208" s="3" t="n">
        <v>0</v>
      </c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</row>
    <row r="209" customFormat="false" ht="14.25" hidden="false" customHeight="true" outlineLevel="0" collapsed="false">
      <c r="A209" s="85" t="s">
        <v>133</v>
      </c>
      <c r="B209" s="83" t="s">
        <v>37</v>
      </c>
      <c r="C209" s="83" t="s">
        <v>570</v>
      </c>
      <c r="D209" s="83" t="n">
        <v>1000004500</v>
      </c>
      <c r="E209" s="83" t="s">
        <v>571</v>
      </c>
      <c r="F209" s="84" t="n">
        <v>45948</v>
      </c>
      <c r="G209" s="68" t="e">
        <f aca="false">#REF!/$G$1*($G$1-$E$1)</f>
        <v>#REF!</v>
      </c>
      <c r="H209" s="69" t="n">
        <v>0</v>
      </c>
      <c r="I209" s="85"/>
      <c r="J209" s="70"/>
      <c r="K209" s="85" t="s">
        <v>133</v>
      </c>
      <c r="L209" s="3" t="n">
        <v>0</v>
      </c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</row>
    <row r="210" customFormat="false" ht="14.25" hidden="false" customHeight="true" outlineLevel="0" collapsed="false">
      <c r="A210" s="85" t="s">
        <v>133</v>
      </c>
      <c r="B210" s="83" t="s">
        <v>55</v>
      </c>
      <c r="C210" s="83" t="s">
        <v>572</v>
      </c>
      <c r="D210" s="83" t="n">
        <v>1000003494</v>
      </c>
      <c r="E210" s="83" t="s">
        <v>573</v>
      </c>
      <c r="F210" s="84" t="n">
        <v>45039</v>
      </c>
      <c r="G210" s="68" t="e">
        <f aca="false">#REF!/$G$1*($G$1-$E$1)</f>
        <v>#REF!</v>
      </c>
      <c r="H210" s="69" t="n">
        <v>0</v>
      </c>
      <c r="I210" s="85"/>
      <c r="J210" s="70"/>
      <c r="K210" s="85" t="s">
        <v>133</v>
      </c>
      <c r="L210" s="3" t="n">
        <v>0</v>
      </c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</row>
    <row r="211" customFormat="false" ht="14.25" hidden="false" customHeight="true" outlineLevel="0" collapsed="false">
      <c r="A211" s="85" t="s">
        <v>133</v>
      </c>
      <c r="B211" s="83" t="s">
        <v>48</v>
      </c>
      <c r="C211" s="83" t="s">
        <v>574</v>
      </c>
      <c r="D211" s="83" t="n">
        <v>1000004482</v>
      </c>
      <c r="E211" s="83" t="s">
        <v>575</v>
      </c>
      <c r="F211" s="84" t="n">
        <v>45924</v>
      </c>
      <c r="G211" s="68" t="e">
        <f aca="false">#REF!/$G$1*($G$1-$E$1)</f>
        <v>#REF!</v>
      </c>
      <c r="H211" s="69" t="n">
        <v>0</v>
      </c>
      <c r="I211" s="85"/>
      <c r="J211" s="70"/>
      <c r="K211" s="85" t="s">
        <v>133</v>
      </c>
      <c r="L211" s="3" t="n">
        <v>0</v>
      </c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</row>
    <row r="212" customFormat="false" ht="14.25" hidden="false" customHeight="true" outlineLevel="0" collapsed="false">
      <c r="A212" s="85" t="s">
        <v>134</v>
      </c>
      <c r="B212" s="83" t="s">
        <v>58</v>
      </c>
      <c r="C212" s="83" t="s">
        <v>576</v>
      </c>
      <c r="D212" s="83" t="n">
        <v>1000004428</v>
      </c>
      <c r="E212" s="83" t="s">
        <v>577</v>
      </c>
      <c r="F212" s="84" t="n">
        <v>45869</v>
      </c>
      <c r="G212" s="68" t="e">
        <f aca="false">#REF!/$G$1*($G$1-$E$1)</f>
        <v>#REF!</v>
      </c>
      <c r="H212" s="69" t="n">
        <v>0</v>
      </c>
      <c r="I212" s="85"/>
      <c r="J212" s="70"/>
      <c r="K212" s="85" t="s">
        <v>134</v>
      </c>
      <c r="L212" s="3" t="n">
        <v>0</v>
      </c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</row>
    <row r="213" customFormat="false" ht="14.25" hidden="false" customHeight="true" outlineLevel="0" collapsed="false">
      <c r="A213" s="85" t="s">
        <v>134</v>
      </c>
      <c r="B213" s="83" t="s">
        <v>62</v>
      </c>
      <c r="C213" s="83" t="s">
        <v>578</v>
      </c>
      <c r="D213" s="83" t="n">
        <v>1000000362</v>
      </c>
      <c r="E213" s="83" t="s">
        <v>579</v>
      </c>
      <c r="F213" s="84" t="n">
        <v>44738</v>
      </c>
      <c r="G213" s="68" t="e">
        <f aca="false">#REF!/$G$1*($G$1-$E$1)</f>
        <v>#REF!</v>
      </c>
      <c r="H213" s="69" t="n">
        <v>0</v>
      </c>
      <c r="I213" s="85"/>
      <c r="J213" s="70"/>
      <c r="K213" s="85" t="s">
        <v>134</v>
      </c>
      <c r="L213" s="3" t="n">
        <v>0</v>
      </c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</row>
    <row r="214" customFormat="false" ht="14.25" hidden="false" customHeight="true" outlineLevel="0" collapsed="false">
      <c r="A214" s="85" t="s">
        <v>134</v>
      </c>
      <c r="B214" s="83" t="s">
        <v>67</v>
      </c>
      <c r="C214" s="83" t="s">
        <v>580</v>
      </c>
      <c r="D214" s="83" t="n">
        <v>1000004503</v>
      </c>
      <c r="E214" s="83" t="s">
        <v>581</v>
      </c>
      <c r="F214" s="84" t="n">
        <v>45952</v>
      </c>
      <c r="G214" s="68" t="e">
        <f aca="false">#REF!/$G$1*($G$1-$E$1)</f>
        <v>#REF!</v>
      </c>
      <c r="H214" s="69" t="n">
        <v>0</v>
      </c>
      <c r="I214" s="85"/>
      <c r="J214" s="70"/>
      <c r="K214" s="85" t="s">
        <v>134</v>
      </c>
      <c r="L214" s="3" t="n">
        <v>0</v>
      </c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</row>
    <row r="215" customFormat="false" ht="14.25" hidden="false" customHeight="true" outlineLevel="0" collapsed="false">
      <c r="A215" s="85" t="s">
        <v>134</v>
      </c>
      <c r="B215" s="83" t="s">
        <v>79</v>
      </c>
      <c r="C215" s="83" t="s">
        <v>582</v>
      </c>
      <c r="D215" s="83" t="n">
        <v>1000004492</v>
      </c>
      <c r="E215" s="83" t="s">
        <v>583</v>
      </c>
      <c r="F215" s="84" t="n">
        <v>45926</v>
      </c>
      <c r="G215" s="68" t="e">
        <f aca="false">#REF!/$G$1*($G$1-$E$1)</f>
        <v>#REF!</v>
      </c>
      <c r="H215" s="69" t="n">
        <v>0</v>
      </c>
      <c r="I215" s="85"/>
      <c r="J215" s="70"/>
      <c r="K215" s="85" t="s">
        <v>134</v>
      </c>
      <c r="L215" s="3" t="n">
        <v>0</v>
      </c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</row>
    <row r="216" customFormat="false" ht="14.25" hidden="false" customHeight="true" outlineLevel="0" collapsed="false">
      <c r="A216" s="85" t="s">
        <v>134</v>
      </c>
      <c r="B216" s="83" t="s">
        <v>71</v>
      </c>
      <c r="C216" s="83" t="s">
        <v>584</v>
      </c>
      <c r="D216" s="83" t="n">
        <v>1000004484</v>
      </c>
      <c r="E216" s="83" t="s">
        <v>585</v>
      </c>
      <c r="F216" s="84" t="n">
        <v>45936</v>
      </c>
      <c r="G216" s="68" t="e">
        <f aca="false">#REF!/$G$1*($G$1-$E$1)</f>
        <v>#REF!</v>
      </c>
      <c r="H216" s="69" t="n">
        <v>0</v>
      </c>
      <c r="I216" s="85"/>
      <c r="J216" s="70"/>
      <c r="K216" s="85" t="s">
        <v>134</v>
      </c>
      <c r="L216" s="3" t="n">
        <v>0</v>
      </c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</row>
    <row r="217" customFormat="false" ht="14.25" hidden="false" customHeight="true" outlineLevel="0" collapsed="false">
      <c r="A217" s="85" t="s">
        <v>133</v>
      </c>
      <c r="B217" s="83" t="s">
        <v>48</v>
      </c>
      <c r="C217" s="83" t="s">
        <v>586</v>
      </c>
      <c r="D217" s="83" t="n">
        <v>1000003662</v>
      </c>
      <c r="E217" s="83" t="s">
        <v>587</v>
      </c>
      <c r="F217" s="84" t="n">
        <v>45135</v>
      </c>
      <c r="G217" s="68" t="e">
        <f aca="false">#REF!/$G$1*($G$1-$E$1)</f>
        <v>#REF!</v>
      </c>
      <c r="H217" s="69" t="n">
        <v>0</v>
      </c>
      <c r="I217" s="85"/>
      <c r="J217" s="70"/>
      <c r="K217" s="85" t="s">
        <v>133</v>
      </c>
      <c r="L217" s="3" t="n">
        <v>0</v>
      </c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</row>
    <row r="218" customFormat="false" ht="14.25" hidden="false" customHeight="true" outlineLevel="0" collapsed="false">
      <c r="A218" s="85" t="s">
        <v>133</v>
      </c>
      <c r="B218" s="83" t="s">
        <v>47</v>
      </c>
      <c r="C218" s="83" t="s">
        <v>588</v>
      </c>
      <c r="D218" s="83" t="n">
        <v>1000004427</v>
      </c>
      <c r="E218" s="83" t="s">
        <v>589</v>
      </c>
      <c r="F218" s="84" t="n">
        <v>45867</v>
      </c>
      <c r="G218" s="68" t="e">
        <f aca="false">#REF!/$G$1*($G$1-$E$1)</f>
        <v>#REF!</v>
      </c>
      <c r="H218" s="69" t="n">
        <v>0</v>
      </c>
      <c r="I218" s="85"/>
      <c r="J218" s="70"/>
      <c r="K218" s="85" t="s">
        <v>133</v>
      </c>
      <c r="L218" s="3" t="n">
        <v>0</v>
      </c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</row>
    <row r="219" customFormat="false" ht="14.25" hidden="false" customHeight="true" outlineLevel="0" collapsed="false">
      <c r="A219" s="85" t="s">
        <v>134</v>
      </c>
      <c r="B219" s="83" t="s">
        <v>81</v>
      </c>
      <c r="C219" s="83" t="s">
        <v>590</v>
      </c>
      <c r="D219" s="83" t="n">
        <v>1000000156</v>
      </c>
      <c r="E219" s="83" t="s">
        <v>591</v>
      </c>
      <c r="F219" s="84" t="n">
        <v>44738</v>
      </c>
      <c r="G219" s="68" t="e">
        <f aca="false">#REF!/$G$1*($G$1-$E$1)</f>
        <v>#REF!</v>
      </c>
      <c r="H219" s="69" t="n">
        <v>0</v>
      </c>
      <c r="I219" s="85"/>
      <c r="J219" s="70"/>
      <c r="K219" s="85" t="s">
        <v>134</v>
      </c>
      <c r="L219" s="3" t="n">
        <v>0</v>
      </c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</row>
    <row r="220" customFormat="false" ht="14.25" hidden="false" customHeight="true" outlineLevel="0" collapsed="false">
      <c r="A220" s="85" t="s">
        <v>134</v>
      </c>
      <c r="B220" s="83" t="s">
        <v>67</v>
      </c>
      <c r="C220" s="83" t="s">
        <v>592</v>
      </c>
      <c r="D220" s="83" t="n">
        <v>1000000531</v>
      </c>
      <c r="E220" s="83" t="s">
        <v>593</v>
      </c>
      <c r="F220" s="84" t="n">
        <v>44738</v>
      </c>
      <c r="G220" s="68" t="e">
        <f aca="false">#REF!/$G$1*($G$1-$E$1)</f>
        <v>#REF!</v>
      </c>
      <c r="H220" s="69" t="n">
        <v>0</v>
      </c>
      <c r="I220" s="85"/>
      <c r="J220" s="70"/>
      <c r="K220" s="85" t="s">
        <v>134</v>
      </c>
      <c r="L220" s="3" t="n">
        <v>0</v>
      </c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</row>
    <row r="221" customFormat="false" ht="14.25" hidden="false" customHeight="true" outlineLevel="0" collapsed="false">
      <c r="A221" s="85" t="s">
        <v>130</v>
      </c>
      <c r="B221" s="86" t="s">
        <v>120</v>
      </c>
      <c r="C221" s="83" t="s">
        <v>594</v>
      </c>
      <c r="D221" s="75" t="n">
        <v>1000002085</v>
      </c>
      <c r="E221" s="86" t="s">
        <v>595</v>
      </c>
      <c r="F221" s="84" t="n">
        <v>44739</v>
      </c>
      <c r="G221" s="68" t="e">
        <f aca="false">#REF!/$G$1*($G$1-$E$1)</f>
        <v>#REF!</v>
      </c>
      <c r="H221" s="69" t="n">
        <v>0</v>
      </c>
      <c r="I221" s="85"/>
      <c r="J221" s="70"/>
      <c r="K221" s="75" t="n">
        <v>1000002085</v>
      </c>
      <c r="L221" s="3" t="n">
        <v>0</v>
      </c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</row>
    <row r="222" customFormat="false" ht="14.25" hidden="false" customHeight="true" outlineLevel="0" collapsed="false">
      <c r="A222" s="85" t="s">
        <v>130</v>
      </c>
      <c r="B222" s="86" t="s">
        <v>118</v>
      </c>
      <c r="C222" s="83" t="s">
        <v>596</v>
      </c>
      <c r="D222" s="75" t="n">
        <v>1000001993</v>
      </c>
      <c r="E222" s="86" t="s">
        <v>597</v>
      </c>
      <c r="F222" s="84" t="n">
        <v>44739</v>
      </c>
      <c r="G222" s="68" t="e">
        <f aca="false">#REF!/$G$1*($G$1-$E$1)</f>
        <v>#REF!</v>
      </c>
      <c r="H222" s="69" t="n">
        <v>0</v>
      </c>
      <c r="I222" s="85"/>
      <c r="J222" s="70"/>
      <c r="K222" s="75" t="n">
        <v>1000001993</v>
      </c>
      <c r="L222" s="3" t="n">
        <v>0</v>
      </c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</row>
    <row r="223" customFormat="false" ht="14.25" hidden="false" customHeight="true" outlineLevel="0" collapsed="false">
      <c r="A223" s="85" t="s">
        <v>133</v>
      </c>
      <c r="B223" s="86" t="s">
        <v>37</v>
      </c>
      <c r="C223" s="83" t="s">
        <v>598</v>
      </c>
      <c r="D223" s="75" t="n">
        <v>1000000399</v>
      </c>
      <c r="E223" s="86" t="s">
        <v>599</v>
      </c>
      <c r="F223" s="84" t="n">
        <v>44772</v>
      </c>
      <c r="G223" s="68" t="e">
        <f aca="false">#REF!/$G$1*($G$1-$E$1)</f>
        <v>#REF!</v>
      </c>
      <c r="H223" s="69" t="n">
        <v>0</v>
      </c>
      <c r="I223" s="85"/>
      <c r="J223" s="70"/>
      <c r="K223" s="75" t="n">
        <v>1000000399</v>
      </c>
      <c r="L223" s="3" t="n">
        <v>0</v>
      </c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</row>
    <row r="224" customFormat="false" ht="14.25" hidden="false" customHeight="true" outlineLevel="0" collapsed="false">
      <c r="A224" s="85" t="s">
        <v>130</v>
      </c>
      <c r="B224" s="86" t="s">
        <v>108</v>
      </c>
      <c r="C224" s="83" t="s">
        <v>600</v>
      </c>
      <c r="D224" s="75" t="n">
        <v>1000004160</v>
      </c>
      <c r="E224" s="86" t="s">
        <v>601</v>
      </c>
      <c r="F224" s="84" t="n">
        <v>45597</v>
      </c>
      <c r="G224" s="68" t="e">
        <f aca="false">#REF!/$G$1*($G$1-$E$1)</f>
        <v>#REF!</v>
      </c>
      <c r="H224" s="69" t="n">
        <v>0</v>
      </c>
      <c r="I224" s="85"/>
      <c r="J224" s="70"/>
      <c r="K224" s="75" t="n">
        <v>1000004160</v>
      </c>
      <c r="L224" s="3" t="n">
        <v>0</v>
      </c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customFormat="false" ht="14.25" hidden="false" customHeight="true" outlineLevel="0" collapsed="false">
      <c r="A225" s="85" t="s">
        <v>134</v>
      </c>
      <c r="B225" s="86" t="s">
        <v>69</v>
      </c>
      <c r="C225" s="83" t="s">
        <v>602</v>
      </c>
      <c r="D225" s="75" t="n">
        <v>1000003476</v>
      </c>
      <c r="E225" s="86" t="s">
        <v>603</v>
      </c>
      <c r="F225" s="84" t="n">
        <v>45036</v>
      </c>
      <c r="G225" s="68" t="e">
        <f aca="false">#REF!/$G$1*($G$1-$E$1)</f>
        <v>#REF!</v>
      </c>
      <c r="H225" s="69" t="n">
        <v>0</v>
      </c>
      <c r="I225" s="85"/>
      <c r="J225" s="70"/>
      <c r="K225" s="75" t="n">
        <v>1000003476</v>
      </c>
      <c r="L225" s="3" t="n">
        <v>0</v>
      </c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</row>
    <row r="226" customFormat="false" ht="14.25" hidden="false" customHeight="true" outlineLevel="0" collapsed="false">
      <c r="A226" s="85" t="s">
        <v>134</v>
      </c>
      <c r="B226" s="86" t="s">
        <v>79</v>
      </c>
      <c r="C226" s="83" t="s">
        <v>604</v>
      </c>
      <c r="D226" s="75" t="n">
        <v>1000000989</v>
      </c>
      <c r="E226" s="86" t="s">
        <v>605</v>
      </c>
      <c r="F226" s="84" t="n">
        <v>44738</v>
      </c>
      <c r="G226" s="68" t="e">
        <f aca="false">#REF!/$G$1*($G$1-$E$1)</f>
        <v>#REF!</v>
      </c>
      <c r="H226" s="69" t="n">
        <v>0</v>
      </c>
      <c r="I226" s="85"/>
      <c r="J226" s="70"/>
      <c r="K226" s="75" t="n">
        <v>1000000989</v>
      </c>
      <c r="L226" s="3" t="n">
        <v>0</v>
      </c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</row>
    <row r="227" customFormat="false" ht="14.25" hidden="false" customHeight="true" outlineLevel="0" collapsed="false">
      <c r="A227" s="85" t="s">
        <v>133</v>
      </c>
      <c r="B227" s="86" t="s">
        <v>48</v>
      </c>
      <c r="C227" s="83" t="s">
        <v>606</v>
      </c>
      <c r="D227" s="75" t="n">
        <v>1000003195</v>
      </c>
      <c r="E227" s="86" t="s">
        <v>607</v>
      </c>
      <c r="F227" s="84" t="n">
        <v>44925</v>
      </c>
      <c r="G227" s="68" t="e">
        <f aca="false">#REF!/$G$1*($G$1-$E$1)</f>
        <v>#REF!</v>
      </c>
      <c r="H227" s="69" t="n">
        <v>0</v>
      </c>
      <c r="I227" s="85"/>
      <c r="J227" s="70"/>
      <c r="K227" s="75" t="n">
        <v>1000003195</v>
      </c>
      <c r="L227" s="3" t="n">
        <v>0</v>
      </c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</row>
    <row r="228" customFormat="false" ht="14.25" hidden="false" customHeight="true" outlineLevel="0" collapsed="false">
      <c r="A228" s="85" t="s">
        <v>133</v>
      </c>
      <c r="B228" s="86" t="s">
        <v>47</v>
      </c>
      <c r="C228" s="83" t="s">
        <v>608</v>
      </c>
      <c r="D228" s="75" t="n">
        <v>1000003993</v>
      </c>
      <c r="E228" s="86" t="s">
        <v>609</v>
      </c>
      <c r="F228" s="84" t="n">
        <v>45443</v>
      </c>
      <c r="G228" s="68" t="e">
        <f aca="false">#REF!/$G$1*($G$1-$E$1)</f>
        <v>#REF!</v>
      </c>
      <c r="H228" s="69" t="n">
        <v>0</v>
      </c>
      <c r="I228" s="85"/>
      <c r="J228" s="70"/>
      <c r="K228" s="75" t="n">
        <v>1000003993</v>
      </c>
      <c r="L228" s="3" t="n">
        <v>0</v>
      </c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</row>
    <row r="229" customFormat="false" ht="14.25" hidden="false" customHeight="true" outlineLevel="0" collapsed="false">
      <c r="A229" s="85" t="s">
        <v>134</v>
      </c>
      <c r="B229" s="86" t="s">
        <v>61</v>
      </c>
      <c r="C229" s="83" t="s">
        <v>610</v>
      </c>
      <c r="D229" s="75" t="n">
        <v>1000000180</v>
      </c>
      <c r="E229" s="86" t="s">
        <v>611</v>
      </c>
      <c r="F229" s="84" t="n">
        <v>44738</v>
      </c>
      <c r="G229" s="68" t="e">
        <f aca="false">#REF!/$G$1*($G$1-$E$1)</f>
        <v>#REF!</v>
      </c>
      <c r="H229" s="69" t="n">
        <v>0</v>
      </c>
      <c r="I229" s="85"/>
      <c r="J229" s="70"/>
      <c r="K229" s="75" t="n">
        <v>1000004545</v>
      </c>
      <c r="L229" s="3" t="n">
        <v>0</v>
      </c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</row>
    <row r="230" customFormat="false" ht="14.25" hidden="false" customHeight="true" outlineLevel="0" collapsed="false">
      <c r="A230" s="85" t="s">
        <v>133</v>
      </c>
      <c r="B230" s="86" t="s">
        <v>37</v>
      </c>
      <c r="C230" s="83" t="s">
        <v>612</v>
      </c>
      <c r="D230" s="75" t="n">
        <v>1000004536</v>
      </c>
      <c r="E230" s="86" t="s">
        <v>613</v>
      </c>
      <c r="F230" s="84" t="n">
        <v>45978</v>
      </c>
      <c r="G230" s="68" t="e">
        <f aca="false">#REF!/$G$1*($G$1-$E$1)</f>
        <v>#REF!</v>
      </c>
      <c r="H230" s="69" t="n">
        <v>0</v>
      </c>
      <c r="I230" s="85"/>
      <c r="J230" s="70"/>
      <c r="K230" s="75" t="n">
        <v>1000004545</v>
      </c>
      <c r="L230" s="3" t="n">
        <v>0</v>
      </c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</row>
    <row r="231" customFormat="false" ht="14.25" hidden="false" customHeight="true" outlineLevel="0" collapsed="false">
      <c r="A231" s="85" t="s">
        <v>130</v>
      </c>
      <c r="B231" s="86" t="s">
        <v>111</v>
      </c>
      <c r="C231" s="83" t="s">
        <v>614</v>
      </c>
      <c r="D231" s="75" t="n">
        <v>1000001474</v>
      </c>
      <c r="E231" s="86" t="s">
        <v>615</v>
      </c>
      <c r="F231" s="84" t="n">
        <v>44739</v>
      </c>
      <c r="G231" s="68" t="e">
        <f aca="false">#REF!/$G$1*($G$1-$E$1)</f>
        <v>#REF!</v>
      </c>
      <c r="H231" s="69" t="n">
        <v>0</v>
      </c>
      <c r="I231" s="85"/>
      <c r="J231" s="70"/>
      <c r="K231" s="75" t="n">
        <v>1000004545</v>
      </c>
      <c r="L231" s="3" t="n">
        <v>0</v>
      </c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</row>
    <row r="232" customFormat="false" ht="14.25" hidden="false" customHeight="true" outlineLevel="0" collapsed="false">
      <c r="A232" s="85" t="s">
        <v>133</v>
      </c>
      <c r="B232" s="86" t="s">
        <v>21</v>
      </c>
      <c r="C232" s="83" t="s">
        <v>616</v>
      </c>
      <c r="D232" s="75" t="n">
        <v>1000004566</v>
      </c>
      <c r="E232" s="86" t="s">
        <v>617</v>
      </c>
      <c r="F232" s="84" t="n">
        <v>46009</v>
      </c>
      <c r="G232" s="68" t="e">
        <f aca="false">#REF!/$G$1*($G$1-$E$1)</f>
        <v>#REF!</v>
      </c>
      <c r="H232" s="69" t="n">
        <v>0</v>
      </c>
      <c r="I232" s="85"/>
      <c r="J232" s="70"/>
      <c r="K232" s="75" t="n">
        <v>1000004545</v>
      </c>
      <c r="L232" s="3" t="n">
        <v>0</v>
      </c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</row>
    <row r="233" customFormat="false" ht="14.25" hidden="false" customHeight="true" outlineLevel="0" collapsed="false">
      <c r="A233" s="85" t="s">
        <v>130</v>
      </c>
      <c r="B233" s="86" t="s">
        <v>521</v>
      </c>
      <c r="C233" s="83" t="s">
        <v>618</v>
      </c>
      <c r="D233" s="75" t="n">
        <v>1000003883</v>
      </c>
      <c r="E233" s="86" t="s">
        <v>619</v>
      </c>
      <c r="F233" s="84" t="n">
        <v>45357</v>
      </c>
      <c r="G233" s="68" t="e">
        <f aca="false">#REF!/$G$1*($G$1-$E$1)</f>
        <v>#REF!</v>
      </c>
      <c r="H233" s="69" t="n">
        <v>0</v>
      </c>
      <c r="I233" s="85"/>
      <c r="J233" s="70"/>
      <c r="K233" s="75" t="n">
        <v>1000004545</v>
      </c>
      <c r="L233" s="3" t="n">
        <v>0</v>
      </c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</row>
    <row r="234" customFormat="false" ht="14.25" hidden="false" customHeight="true" outlineLevel="0" collapsed="false">
      <c r="A234" s="85" t="s">
        <v>133</v>
      </c>
      <c r="B234" s="86" t="s">
        <v>48</v>
      </c>
      <c r="C234" s="83" t="s">
        <v>620</v>
      </c>
      <c r="D234" s="75" t="n">
        <v>1000004587</v>
      </c>
      <c r="E234" s="86" t="s">
        <v>621</v>
      </c>
      <c r="F234" s="84" t="n">
        <v>46020</v>
      </c>
      <c r="G234" s="68" t="e">
        <f aca="false">#REF!/$G$1*($G$1-$E$1)</f>
        <v>#REF!</v>
      </c>
      <c r="H234" s="69" t="n">
        <v>0</v>
      </c>
      <c r="I234" s="85"/>
      <c r="J234" s="70"/>
      <c r="K234" s="75" t="n">
        <v>1000004545</v>
      </c>
      <c r="L234" s="3" t="n">
        <v>0</v>
      </c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</row>
    <row r="235" customFormat="false" ht="14.25" hidden="false" customHeight="true" outlineLevel="0" collapsed="false">
      <c r="A235" s="85" t="s">
        <v>133</v>
      </c>
      <c r="B235" s="86" t="s">
        <v>47</v>
      </c>
      <c r="C235" s="83" t="s">
        <v>622</v>
      </c>
      <c r="D235" s="75" t="n">
        <v>1000003967</v>
      </c>
      <c r="E235" s="86" t="s">
        <v>623</v>
      </c>
      <c r="F235" s="84" t="n">
        <v>45433</v>
      </c>
      <c r="G235" s="68" t="e">
        <f aca="false">#REF!/$G$1*($G$1-$E$1)</f>
        <v>#REF!</v>
      </c>
      <c r="H235" s="69" t="n">
        <v>0</v>
      </c>
      <c r="I235" s="85"/>
      <c r="J235" s="70"/>
      <c r="K235" s="75" t="n">
        <v>1000004545</v>
      </c>
      <c r="L235" s="3" t="n">
        <v>0</v>
      </c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</row>
    <row r="236" customFormat="false" ht="14.25" hidden="false" customHeight="true" outlineLevel="0" collapsed="false">
      <c r="A236" s="85" t="s">
        <v>134</v>
      </c>
      <c r="B236" s="86" t="s">
        <v>71</v>
      </c>
      <c r="C236" s="83" t="s">
        <v>624</v>
      </c>
      <c r="D236" s="75" t="n">
        <v>1000002732</v>
      </c>
      <c r="E236" s="86" t="s">
        <v>625</v>
      </c>
      <c r="F236" s="84" t="n">
        <v>44739</v>
      </c>
      <c r="G236" s="68" t="e">
        <f aca="false">#REF!/$G$1*($G$1-$E$1)</f>
        <v>#REF!</v>
      </c>
      <c r="H236" s="69" t="n">
        <v>0</v>
      </c>
      <c r="I236" s="85"/>
      <c r="J236" s="70"/>
      <c r="K236" s="75" t="n">
        <v>1000004545</v>
      </c>
      <c r="L236" s="3" t="n">
        <v>0</v>
      </c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</row>
    <row r="237" customFormat="false" ht="14.25" hidden="false" customHeight="true" outlineLevel="0" collapsed="false">
      <c r="A237" s="87"/>
      <c r="B237" s="88"/>
      <c r="C237" s="88"/>
      <c r="D237" s="88"/>
      <c r="E237" s="88"/>
      <c r="F237" s="87"/>
      <c r="G237" s="89"/>
      <c r="H237" s="90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customFormat="false" ht="14.25" hidden="false" customHeight="true" outlineLevel="0" collapsed="false">
      <c r="A238" s="87"/>
      <c r="B238" s="88"/>
      <c r="C238" s="88"/>
      <c r="D238" s="88"/>
      <c r="E238" s="88"/>
      <c r="F238" s="87"/>
      <c r="G238" s="89"/>
      <c r="H238" s="90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customFormat="false" ht="14.25" hidden="false" customHeight="true" outlineLevel="0" collapsed="false">
      <c r="A239" s="87"/>
      <c r="B239" s="88"/>
      <c r="C239" s="88"/>
      <c r="D239" s="88"/>
      <c r="E239" s="88"/>
      <c r="F239" s="87"/>
      <c r="G239" s="89"/>
      <c r="H239" s="90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customFormat="false" ht="14.25" hidden="false" customHeight="true" outlineLevel="0" collapsed="false">
      <c r="A240" s="87"/>
      <c r="B240" s="88"/>
      <c r="C240" s="88"/>
      <c r="D240" s="88"/>
      <c r="E240" s="88"/>
      <c r="F240" s="87"/>
      <c r="G240" s="89"/>
      <c r="H240" s="90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customFormat="false" ht="14.25" hidden="false" customHeight="true" outlineLevel="0" collapsed="false">
      <c r="A241" s="87"/>
      <c r="B241" s="88"/>
      <c r="C241" s="88"/>
      <c r="D241" s="88"/>
      <c r="E241" s="88"/>
      <c r="F241" s="87"/>
      <c r="G241" s="89"/>
      <c r="H241" s="90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customFormat="false" ht="14.25" hidden="false" customHeight="true" outlineLevel="0" collapsed="false">
      <c r="A242" s="87"/>
      <c r="B242" s="88"/>
      <c r="C242" s="88"/>
      <c r="D242" s="88"/>
      <c r="E242" s="88"/>
      <c r="F242" s="87"/>
      <c r="G242" s="89"/>
      <c r="H242" s="90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customFormat="false" ht="14.25" hidden="false" customHeight="true" outlineLevel="0" collapsed="false">
      <c r="A243" s="87"/>
      <c r="B243" s="88"/>
      <c r="C243" s="88"/>
      <c r="D243" s="88"/>
      <c r="E243" s="88"/>
      <c r="F243" s="87"/>
      <c r="G243" s="89"/>
      <c r="H243" s="90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customFormat="false" ht="14.25" hidden="false" customHeight="true" outlineLevel="0" collapsed="false">
      <c r="A244" s="87"/>
      <c r="B244" s="88"/>
      <c r="C244" s="88"/>
      <c r="D244" s="88"/>
      <c r="E244" s="88"/>
      <c r="F244" s="87"/>
      <c r="G244" s="89"/>
      <c r="H244" s="90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customFormat="false" ht="14.25" hidden="false" customHeight="true" outlineLevel="0" collapsed="false">
      <c r="A245" s="87"/>
      <c r="B245" s="88"/>
      <c r="C245" s="88"/>
      <c r="D245" s="88"/>
      <c r="E245" s="88"/>
      <c r="F245" s="87"/>
      <c r="G245" s="89"/>
      <c r="H245" s="90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customFormat="false" ht="14.25" hidden="false" customHeight="true" outlineLevel="0" collapsed="false">
      <c r="A246" s="87"/>
      <c r="B246" s="88"/>
      <c r="C246" s="88"/>
      <c r="D246" s="88"/>
      <c r="E246" s="88"/>
      <c r="F246" s="87"/>
      <c r="G246" s="89"/>
      <c r="H246" s="90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customFormat="false" ht="14.25" hidden="false" customHeight="true" outlineLevel="0" collapsed="false">
      <c r="A247" s="87"/>
      <c r="B247" s="88"/>
      <c r="C247" s="88"/>
      <c r="D247" s="88"/>
      <c r="E247" s="88"/>
      <c r="F247" s="87"/>
      <c r="G247" s="89"/>
      <c r="H247" s="90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customFormat="false" ht="14.25" hidden="false" customHeight="true" outlineLevel="0" collapsed="false">
      <c r="A248" s="87"/>
      <c r="B248" s="88"/>
      <c r="C248" s="88"/>
      <c r="D248" s="88"/>
      <c r="E248" s="88"/>
      <c r="F248" s="87"/>
      <c r="G248" s="89"/>
      <c r="H248" s="90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customFormat="false" ht="14.25" hidden="false" customHeight="true" outlineLevel="0" collapsed="false">
      <c r="A249" s="87"/>
      <c r="B249" s="88"/>
      <c r="C249" s="88"/>
      <c r="D249" s="88"/>
      <c r="E249" s="88"/>
      <c r="F249" s="87"/>
      <c r="G249" s="89"/>
      <c r="H249" s="90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customFormat="false" ht="14.25" hidden="false" customHeight="true" outlineLevel="0" collapsed="false">
      <c r="A250" s="87"/>
      <c r="B250" s="88"/>
      <c r="C250" s="88"/>
      <c r="D250" s="88"/>
      <c r="E250" s="88"/>
      <c r="F250" s="87"/>
      <c r="G250" s="89"/>
      <c r="H250" s="90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customFormat="false" ht="14.25" hidden="false" customHeight="true" outlineLevel="0" collapsed="false">
      <c r="A251" s="87"/>
      <c r="B251" s="88"/>
      <c r="C251" s="88"/>
      <c r="D251" s="88"/>
      <c r="E251" s="88"/>
      <c r="F251" s="87"/>
      <c r="G251" s="89"/>
      <c r="H251" s="90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customFormat="false" ht="14.25" hidden="false" customHeight="true" outlineLevel="0" collapsed="false">
      <c r="A252" s="87"/>
      <c r="B252" s="88"/>
      <c r="C252" s="88"/>
      <c r="D252" s="88"/>
      <c r="E252" s="88"/>
      <c r="F252" s="87"/>
      <c r="G252" s="89"/>
      <c r="H252" s="90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customFormat="false" ht="14.25" hidden="false" customHeight="true" outlineLevel="0" collapsed="false">
      <c r="A253" s="87"/>
      <c r="B253" s="88"/>
      <c r="C253" s="88"/>
      <c r="D253" s="88"/>
      <c r="E253" s="88"/>
      <c r="F253" s="87"/>
      <c r="G253" s="89"/>
      <c r="H253" s="90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customFormat="false" ht="14.25" hidden="false" customHeight="true" outlineLevel="0" collapsed="false">
      <c r="A254" s="87"/>
      <c r="B254" s="88"/>
      <c r="C254" s="88"/>
      <c r="D254" s="88"/>
      <c r="E254" s="88"/>
      <c r="F254" s="87"/>
      <c r="G254" s="89"/>
      <c r="H254" s="90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customFormat="false" ht="14.25" hidden="false" customHeight="true" outlineLevel="0" collapsed="false">
      <c r="A255" s="87"/>
      <c r="B255" s="88"/>
      <c r="C255" s="88"/>
      <c r="D255" s="88"/>
      <c r="E255" s="88"/>
      <c r="F255" s="87"/>
      <c r="G255" s="89"/>
      <c r="H255" s="90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customFormat="false" ht="14.25" hidden="false" customHeight="true" outlineLevel="0" collapsed="false">
      <c r="A256" s="87"/>
      <c r="B256" s="88"/>
      <c r="C256" s="88"/>
      <c r="D256" s="88"/>
      <c r="E256" s="88"/>
      <c r="F256" s="87"/>
      <c r="G256" s="89"/>
      <c r="H256" s="90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customFormat="false" ht="14.25" hidden="false" customHeight="true" outlineLevel="0" collapsed="false">
      <c r="A257" s="87"/>
      <c r="B257" s="88"/>
      <c r="C257" s="88"/>
      <c r="D257" s="88"/>
      <c r="E257" s="88"/>
      <c r="F257" s="87"/>
      <c r="G257" s="89"/>
      <c r="H257" s="90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customFormat="false" ht="14.25" hidden="false" customHeight="true" outlineLevel="0" collapsed="false">
      <c r="A258" s="87"/>
      <c r="B258" s="88"/>
      <c r="C258" s="88"/>
      <c r="D258" s="88"/>
      <c r="E258" s="88"/>
      <c r="F258" s="87"/>
      <c r="G258" s="89"/>
      <c r="H258" s="90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customFormat="false" ht="14.25" hidden="false" customHeight="true" outlineLevel="0" collapsed="false">
      <c r="A259" s="87"/>
      <c r="B259" s="88"/>
      <c r="C259" s="88"/>
      <c r="D259" s="88"/>
      <c r="E259" s="88"/>
      <c r="F259" s="87"/>
      <c r="G259" s="89"/>
      <c r="H259" s="90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customFormat="false" ht="14.25" hidden="false" customHeight="true" outlineLevel="0" collapsed="false">
      <c r="A260" s="87"/>
      <c r="B260" s="88"/>
      <c r="C260" s="88"/>
      <c r="D260" s="88"/>
      <c r="E260" s="88"/>
      <c r="F260" s="87"/>
      <c r="G260" s="89"/>
      <c r="H260" s="90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customFormat="false" ht="14.25" hidden="false" customHeight="true" outlineLevel="0" collapsed="false">
      <c r="A261" s="87"/>
      <c r="B261" s="88"/>
      <c r="C261" s="88"/>
      <c r="D261" s="88"/>
      <c r="E261" s="88"/>
      <c r="F261" s="87"/>
      <c r="G261" s="89"/>
      <c r="H261" s="90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customFormat="false" ht="14.25" hidden="false" customHeight="true" outlineLevel="0" collapsed="false">
      <c r="A262" s="87"/>
      <c r="B262" s="88"/>
      <c r="C262" s="88"/>
      <c r="D262" s="88"/>
      <c r="E262" s="88"/>
      <c r="F262" s="87"/>
      <c r="G262" s="89"/>
      <c r="H262" s="90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customFormat="false" ht="14.25" hidden="false" customHeight="true" outlineLevel="0" collapsed="false">
      <c r="A263" s="87"/>
      <c r="B263" s="88"/>
      <c r="C263" s="88"/>
      <c r="D263" s="88"/>
      <c r="E263" s="88"/>
      <c r="F263" s="87"/>
      <c r="G263" s="89"/>
      <c r="H263" s="90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customFormat="false" ht="14.25" hidden="false" customHeight="true" outlineLevel="0" collapsed="false">
      <c r="A264" s="87"/>
      <c r="B264" s="88"/>
      <c r="C264" s="88"/>
      <c r="D264" s="88"/>
      <c r="E264" s="88"/>
      <c r="F264" s="87"/>
      <c r="G264" s="89"/>
      <c r="H264" s="90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customFormat="false" ht="14.25" hidden="false" customHeight="true" outlineLevel="0" collapsed="false">
      <c r="A265" s="87"/>
      <c r="B265" s="88"/>
      <c r="C265" s="88"/>
      <c r="D265" s="88"/>
      <c r="E265" s="88"/>
      <c r="F265" s="87"/>
      <c r="G265" s="89"/>
      <c r="H265" s="90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customFormat="false" ht="14.25" hidden="false" customHeight="true" outlineLevel="0" collapsed="false">
      <c r="A266" s="87"/>
      <c r="B266" s="88"/>
      <c r="C266" s="88"/>
      <c r="D266" s="88"/>
      <c r="E266" s="88"/>
      <c r="F266" s="87"/>
      <c r="G266" s="89"/>
      <c r="H266" s="90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customFormat="false" ht="14.25" hidden="false" customHeight="true" outlineLevel="0" collapsed="false">
      <c r="A267" s="87"/>
      <c r="B267" s="88"/>
      <c r="C267" s="88"/>
      <c r="D267" s="88"/>
      <c r="E267" s="88"/>
      <c r="F267" s="87"/>
      <c r="G267" s="89"/>
      <c r="H267" s="90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customFormat="false" ht="14.25" hidden="false" customHeight="true" outlineLevel="0" collapsed="false">
      <c r="A268" s="87"/>
      <c r="B268" s="88"/>
      <c r="C268" s="88"/>
      <c r="D268" s="88"/>
      <c r="E268" s="88"/>
      <c r="F268" s="87"/>
      <c r="G268" s="89"/>
      <c r="H268" s="90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customFormat="false" ht="14.25" hidden="false" customHeight="true" outlineLevel="0" collapsed="false">
      <c r="A269" s="87"/>
      <c r="B269" s="88"/>
      <c r="C269" s="88"/>
      <c r="D269" s="88"/>
      <c r="E269" s="88"/>
      <c r="F269" s="87"/>
      <c r="G269" s="89"/>
      <c r="H269" s="90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customFormat="false" ht="14.25" hidden="false" customHeight="true" outlineLevel="0" collapsed="false">
      <c r="A270" s="87"/>
      <c r="B270" s="88"/>
      <c r="C270" s="88"/>
      <c r="D270" s="88"/>
      <c r="E270" s="88"/>
      <c r="F270" s="87"/>
      <c r="G270" s="89"/>
      <c r="H270" s="90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customFormat="false" ht="14.25" hidden="false" customHeight="true" outlineLevel="0" collapsed="false">
      <c r="A271" s="87"/>
      <c r="B271" s="88"/>
      <c r="C271" s="88"/>
      <c r="D271" s="88"/>
      <c r="E271" s="88"/>
      <c r="F271" s="87"/>
      <c r="G271" s="89"/>
      <c r="H271" s="90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customFormat="false" ht="14.25" hidden="false" customHeight="true" outlineLevel="0" collapsed="false">
      <c r="A272" s="87"/>
      <c r="B272" s="88"/>
      <c r="C272" s="88"/>
      <c r="D272" s="88"/>
      <c r="E272" s="88"/>
      <c r="F272" s="87"/>
      <c r="G272" s="89"/>
      <c r="H272" s="90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customFormat="false" ht="14.25" hidden="false" customHeight="true" outlineLevel="0" collapsed="false">
      <c r="A273" s="87"/>
      <c r="B273" s="88"/>
      <c r="C273" s="88"/>
      <c r="D273" s="88"/>
      <c r="E273" s="88"/>
      <c r="F273" s="87"/>
      <c r="G273" s="89"/>
      <c r="H273" s="90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customFormat="false" ht="14.25" hidden="false" customHeight="true" outlineLevel="0" collapsed="false">
      <c r="A274" s="87"/>
      <c r="B274" s="88"/>
      <c r="C274" s="88"/>
      <c r="D274" s="88"/>
      <c r="E274" s="88"/>
      <c r="F274" s="87"/>
      <c r="G274" s="89"/>
      <c r="H274" s="90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customFormat="false" ht="14.25" hidden="false" customHeight="true" outlineLevel="0" collapsed="false">
      <c r="A275" s="87"/>
      <c r="B275" s="88"/>
      <c r="C275" s="88"/>
      <c r="D275" s="88"/>
      <c r="E275" s="88"/>
      <c r="F275" s="87"/>
      <c r="G275" s="89"/>
      <c r="H275" s="90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customFormat="false" ht="14.25" hidden="false" customHeight="true" outlineLevel="0" collapsed="false">
      <c r="A276" s="87"/>
      <c r="B276" s="88"/>
      <c r="C276" s="88"/>
      <c r="D276" s="88"/>
      <c r="E276" s="88"/>
      <c r="F276" s="87"/>
      <c r="G276" s="89"/>
      <c r="H276" s="90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customFormat="false" ht="14.25" hidden="false" customHeight="true" outlineLevel="0" collapsed="false">
      <c r="A277" s="87"/>
      <c r="B277" s="88"/>
      <c r="C277" s="88"/>
      <c r="D277" s="88"/>
      <c r="E277" s="88"/>
      <c r="F277" s="87"/>
      <c r="G277" s="89"/>
      <c r="H277" s="90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customFormat="false" ht="14.25" hidden="false" customHeight="true" outlineLevel="0" collapsed="false">
      <c r="A278" s="87"/>
      <c r="B278" s="88"/>
      <c r="C278" s="88"/>
      <c r="D278" s="88"/>
      <c r="E278" s="88"/>
      <c r="F278" s="87"/>
      <c r="G278" s="89"/>
      <c r="H278" s="90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customFormat="false" ht="14.25" hidden="false" customHeight="true" outlineLevel="0" collapsed="false">
      <c r="A279" s="87"/>
      <c r="B279" s="88"/>
      <c r="C279" s="88"/>
      <c r="D279" s="88"/>
      <c r="E279" s="88"/>
      <c r="F279" s="87"/>
      <c r="G279" s="89"/>
      <c r="H279" s="90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customFormat="false" ht="14.25" hidden="false" customHeight="true" outlineLevel="0" collapsed="false">
      <c r="A280" s="87"/>
      <c r="B280" s="88"/>
      <c r="C280" s="88"/>
      <c r="D280" s="88"/>
      <c r="E280" s="88"/>
      <c r="F280" s="87"/>
      <c r="G280" s="89"/>
      <c r="H280" s="90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customFormat="false" ht="14.25" hidden="false" customHeight="true" outlineLevel="0" collapsed="false">
      <c r="A281" s="87"/>
      <c r="B281" s="88"/>
      <c r="C281" s="88"/>
      <c r="D281" s="88"/>
      <c r="E281" s="88"/>
      <c r="F281" s="87"/>
      <c r="G281" s="89"/>
      <c r="H281" s="90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customFormat="false" ht="14.25" hidden="false" customHeight="true" outlineLevel="0" collapsed="false">
      <c r="A282" s="87"/>
      <c r="B282" s="88"/>
      <c r="C282" s="88"/>
      <c r="D282" s="88"/>
      <c r="E282" s="88"/>
      <c r="F282" s="87"/>
      <c r="G282" s="89"/>
      <c r="H282" s="90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customFormat="false" ht="14.25" hidden="false" customHeight="true" outlineLevel="0" collapsed="false">
      <c r="A283" s="87"/>
      <c r="B283" s="88"/>
      <c r="C283" s="88"/>
      <c r="D283" s="88"/>
      <c r="E283" s="88"/>
      <c r="F283" s="87"/>
      <c r="G283" s="89"/>
      <c r="H283" s="90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customFormat="false" ht="14.25" hidden="false" customHeight="true" outlineLevel="0" collapsed="false">
      <c r="A284" s="87"/>
      <c r="B284" s="88"/>
      <c r="C284" s="88"/>
      <c r="D284" s="88"/>
      <c r="E284" s="88"/>
      <c r="F284" s="87"/>
      <c r="G284" s="89"/>
      <c r="H284" s="90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customFormat="false" ht="14.25" hidden="false" customHeight="true" outlineLevel="0" collapsed="false">
      <c r="A285" s="87"/>
      <c r="B285" s="88"/>
      <c r="C285" s="88"/>
      <c r="D285" s="88"/>
      <c r="E285" s="88"/>
      <c r="F285" s="87"/>
      <c r="G285" s="89"/>
      <c r="H285" s="90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customFormat="false" ht="14.25" hidden="false" customHeight="true" outlineLevel="0" collapsed="false">
      <c r="A286" s="87"/>
      <c r="B286" s="88"/>
      <c r="C286" s="88"/>
      <c r="D286" s="88"/>
      <c r="E286" s="88"/>
      <c r="F286" s="87"/>
      <c r="G286" s="89"/>
      <c r="H286" s="90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customFormat="false" ht="14.25" hidden="false" customHeight="true" outlineLevel="0" collapsed="false">
      <c r="A287" s="87"/>
      <c r="B287" s="88"/>
      <c r="C287" s="88"/>
      <c r="D287" s="88"/>
      <c r="E287" s="88"/>
      <c r="F287" s="87"/>
      <c r="G287" s="89"/>
      <c r="H287" s="90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customFormat="false" ht="14.25" hidden="false" customHeight="true" outlineLevel="0" collapsed="false">
      <c r="A288" s="87"/>
      <c r="B288" s="88"/>
      <c r="C288" s="88"/>
      <c r="D288" s="88"/>
      <c r="E288" s="88"/>
      <c r="F288" s="87"/>
      <c r="G288" s="89"/>
      <c r="H288" s="90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customFormat="false" ht="14.25" hidden="false" customHeight="true" outlineLevel="0" collapsed="false">
      <c r="A289" s="87"/>
      <c r="B289" s="88"/>
      <c r="C289" s="88"/>
      <c r="D289" s="88"/>
      <c r="E289" s="88"/>
      <c r="F289" s="87"/>
      <c r="G289" s="89"/>
      <c r="H289" s="90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customFormat="false" ht="14.25" hidden="false" customHeight="true" outlineLevel="0" collapsed="false">
      <c r="A290" s="87"/>
      <c r="B290" s="88"/>
      <c r="C290" s="88"/>
      <c r="D290" s="88"/>
      <c r="E290" s="88"/>
      <c r="F290" s="87"/>
      <c r="G290" s="89"/>
      <c r="H290" s="90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customFormat="false" ht="14.25" hidden="false" customHeight="true" outlineLevel="0" collapsed="false">
      <c r="A291" s="87"/>
      <c r="B291" s="88"/>
      <c r="C291" s="88"/>
      <c r="D291" s="88"/>
      <c r="E291" s="88"/>
      <c r="F291" s="87"/>
      <c r="G291" s="89"/>
      <c r="H291" s="90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customFormat="false" ht="14.25" hidden="false" customHeight="true" outlineLevel="0" collapsed="false">
      <c r="A292" s="87"/>
      <c r="B292" s="88"/>
      <c r="C292" s="88"/>
      <c r="D292" s="88"/>
      <c r="E292" s="88"/>
      <c r="F292" s="87"/>
      <c r="G292" s="89"/>
      <c r="H292" s="90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customFormat="false" ht="14.25" hidden="false" customHeight="true" outlineLevel="0" collapsed="false">
      <c r="A293" s="87"/>
      <c r="B293" s="88"/>
      <c r="C293" s="88"/>
      <c r="D293" s="88"/>
      <c r="E293" s="88"/>
      <c r="F293" s="87"/>
      <c r="G293" s="89"/>
      <c r="H293" s="90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customFormat="false" ht="14.25" hidden="false" customHeight="true" outlineLevel="0" collapsed="false">
      <c r="A294" s="87"/>
      <c r="B294" s="88"/>
      <c r="C294" s="88"/>
      <c r="D294" s="88"/>
      <c r="E294" s="88"/>
      <c r="F294" s="87"/>
      <c r="G294" s="89"/>
      <c r="H294" s="90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customFormat="false" ht="14.25" hidden="false" customHeight="true" outlineLevel="0" collapsed="false">
      <c r="A295" s="87"/>
      <c r="B295" s="88"/>
      <c r="C295" s="88"/>
      <c r="D295" s="88"/>
      <c r="E295" s="88"/>
      <c r="F295" s="87"/>
      <c r="G295" s="89"/>
      <c r="H295" s="90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customFormat="false" ht="14.25" hidden="false" customHeight="true" outlineLevel="0" collapsed="false">
      <c r="A296" s="87"/>
      <c r="B296" s="88"/>
      <c r="C296" s="88"/>
      <c r="D296" s="88"/>
      <c r="E296" s="88"/>
      <c r="F296" s="87"/>
      <c r="G296" s="89"/>
      <c r="H296" s="90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customFormat="false" ht="14.25" hidden="false" customHeight="true" outlineLevel="0" collapsed="false">
      <c r="A297" s="87"/>
      <c r="B297" s="88"/>
      <c r="C297" s="88"/>
      <c r="D297" s="88"/>
      <c r="E297" s="88"/>
      <c r="F297" s="87"/>
      <c r="G297" s="89"/>
      <c r="H297" s="90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customFormat="false" ht="14.25" hidden="false" customHeight="true" outlineLevel="0" collapsed="false">
      <c r="A298" s="87"/>
      <c r="B298" s="88"/>
      <c r="C298" s="88"/>
      <c r="D298" s="88"/>
      <c r="E298" s="88"/>
      <c r="F298" s="87"/>
      <c r="G298" s="89"/>
      <c r="H298" s="90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customFormat="false" ht="14.25" hidden="false" customHeight="true" outlineLevel="0" collapsed="false">
      <c r="A299" s="87"/>
      <c r="B299" s="88"/>
      <c r="C299" s="88"/>
      <c r="D299" s="88"/>
      <c r="E299" s="88"/>
      <c r="F299" s="87"/>
      <c r="G299" s="89"/>
      <c r="H299" s="90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customFormat="false" ht="14.25" hidden="false" customHeight="true" outlineLevel="0" collapsed="false">
      <c r="A300" s="87"/>
      <c r="B300" s="88"/>
      <c r="C300" s="88"/>
      <c r="D300" s="88"/>
      <c r="E300" s="88"/>
      <c r="F300" s="87"/>
      <c r="G300" s="89"/>
      <c r="H300" s="90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customFormat="false" ht="14.25" hidden="false" customHeight="true" outlineLevel="0" collapsed="false">
      <c r="A301" s="87"/>
      <c r="B301" s="88"/>
      <c r="C301" s="88"/>
      <c r="D301" s="88"/>
      <c r="E301" s="88"/>
      <c r="F301" s="87"/>
      <c r="G301" s="89"/>
      <c r="H301" s="90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customFormat="false" ht="14.25" hidden="false" customHeight="true" outlineLevel="0" collapsed="false">
      <c r="A302" s="87"/>
      <c r="B302" s="88"/>
      <c r="C302" s="88"/>
      <c r="D302" s="88"/>
      <c r="E302" s="88"/>
      <c r="F302" s="87"/>
      <c r="G302" s="89"/>
      <c r="H302" s="90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customFormat="false" ht="14.25" hidden="false" customHeight="true" outlineLevel="0" collapsed="false">
      <c r="A303" s="87"/>
      <c r="B303" s="88"/>
      <c r="C303" s="88"/>
      <c r="D303" s="88"/>
      <c r="E303" s="88"/>
      <c r="F303" s="87"/>
      <c r="G303" s="89"/>
      <c r="H303" s="90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customFormat="false" ht="14.25" hidden="false" customHeight="true" outlineLevel="0" collapsed="false">
      <c r="A304" s="87"/>
      <c r="B304" s="88"/>
      <c r="C304" s="88"/>
      <c r="D304" s="88"/>
      <c r="E304" s="88"/>
      <c r="F304" s="87"/>
      <c r="G304" s="89"/>
      <c r="H304" s="90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customFormat="false" ht="14.25" hidden="false" customHeight="true" outlineLevel="0" collapsed="false">
      <c r="A305" s="87"/>
      <c r="B305" s="88"/>
      <c r="C305" s="88"/>
      <c r="D305" s="88"/>
      <c r="E305" s="88"/>
      <c r="F305" s="87"/>
      <c r="G305" s="89"/>
      <c r="H305" s="90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customFormat="false" ht="14.25" hidden="false" customHeight="true" outlineLevel="0" collapsed="false">
      <c r="A306" s="87"/>
      <c r="B306" s="88"/>
      <c r="C306" s="88"/>
      <c r="D306" s="88"/>
      <c r="E306" s="88"/>
      <c r="F306" s="87"/>
      <c r="G306" s="89"/>
      <c r="H306" s="90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customFormat="false" ht="14.25" hidden="false" customHeight="true" outlineLevel="0" collapsed="false">
      <c r="A307" s="87"/>
      <c r="B307" s="88"/>
      <c r="C307" s="88"/>
      <c r="D307" s="88"/>
      <c r="E307" s="88"/>
      <c r="F307" s="87"/>
      <c r="G307" s="89"/>
      <c r="H307" s="90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customFormat="false" ht="14.25" hidden="false" customHeight="true" outlineLevel="0" collapsed="false">
      <c r="A308" s="87"/>
      <c r="B308" s="88"/>
      <c r="C308" s="88"/>
      <c r="D308" s="88"/>
      <c r="E308" s="88"/>
      <c r="F308" s="87"/>
      <c r="G308" s="89"/>
      <c r="H308" s="90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customFormat="false" ht="14.25" hidden="false" customHeight="true" outlineLevel="0" collapsed="false">
      <c r="A309" s="87"/>
      <c r="B309" s="88"/>
      <c r="C309" s="88"/>
      <c r="D309" s="88"/>
      <c r="E309" s="88"/>
      <c r="F309" s="87"/>
      <c r="G309" s="89"/>
      <c r="H309" s="90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customFormat="false" ht="14.25" hidden="false" customHeight="true" outlineLevel="0" collapsed="false">
      <c r="A310" s="87"/>
      <c r="B310" s="88"/>
      <c r="C310" s="88"/>
      <c r="D310" s="88"/>
      <c r="E310" s="88"/>
      <c r="F310" s="87"/>
      <c r="G310" s="89"/>
      <c r="H310" s="90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customFormat="false" ht="14.25" hidden="false" customHeight="true" outlineLevel="0" collapsed="false">
      <c r="A311" s="87"/>
      <c r="B311" s="88"/>
      <c r="C311" s="88"/>
      <c r="D311" s="88"/>
      <c r="E311" s="88"/>
      <c r="F311" s="87"/>
      <c r="G311" s="89"/>
      <c r="H311" s="90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customFormat="false" ht="14.25" hidden="false" customHeight="true" outlineLevel="0" collapsed="false">
      <c r="A312" s="87"/>
      <c r="B312" s="88"/>
      <c r="C312" s="88"/>
      <c r="D312" s="88"/>
      <c r="E312" s="88"/>
      <c r="F312" s="87"/>
      <c r="G312" s="89"/>
      <c r="H312" s="90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customFormat="false" ht="14.25" hidden="false" customHeight="true" outlineLevel="0" collapsed="false">
      <c r="A313" s="87"/>
      <c r="B313" s="88"/>
      <c r="C313" s="88"/>
      <c r="D313" s="88"/>
      <c r="E313" s="88"/>
      <c r="F313" s="87"/>
      <c r="G313" s="89"/>
      <c r="H313" s="90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customFormat="false" ht="14.25" hidden="false" customHeight="true" outlineLevel="0" collapsed="false">
      <c r="A314" s="87"/>
      <c r="B314" s="88"/>
      <c r="C314" s="88"/>
      <c r="D314" s="88"/>
      <c r="E314" s="88"/>
      <c r="F314" s="87"/>
      <c r="G314" s="89"/>
      <c r="H314" s="90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customFormat="false" ht="14.25" hidden="false" customHeight="true" outlineLevel="0" collapsed="false">
      <c r="A315" s="87"/>
      <c r="B315" s="88"/>
      <c r="C315" s="88"/>
      <c r="D315" s="88"/>
      <c r="E315" s="88"/>
      <c r="F315" s="87"/>
      <c r="G315" s="89"/>
      <c r="H315" s="90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customFormat="false" ht="14.25" hidden="false" customHeight="true" outlineLevel="0" collapsed="false">
      <c r="A316" s="87"/>
      <c r="B316" s="88"/>
      <c r="C316" s="88"/>
      <c r="D316" s="88"/>
      <c r="E316" s="88"/>
      <c r="F316" s="87"/>
      <c r="G316" s="89"/>
      <c r="H316" s="90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customFormat="false" ht="14.25" hidden="false" customHeight="true" outlineLevel="0" collapsed="false">
      <c r="A317" s="87"/>
      <c r="B317" s="88"/>
      <c r="C317" s="88"/>
      <c r="D317" s="88"/>
      <c r="E317" s="88"/>
      <c r="F317" s="87"/>
      <c r="G317" s="89"/>
      <c r="H317" s="90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customFormat="false" ht="14.25" hidden="false" customHeight="true" outlineLevel="0" collapsed="false">
      <c r="A318" s="87"/>
      <c r="B318" s="88"/>
      <c r="C318" s="88"/>
      <c r="D318" s="88"/>
      <c r="E318" s="88"/>
      <c r="F318" s="87"/>
      <c r="G318" s="89"/>
      <c r="H318" s="90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customFormat="false" ht="14.25" hidden="false" customHeight="true" outlineLevel="0" collapsed="false">
      <c r="A319" s="87"/>
      <c r="B319" s="88"/>
      <c r="C319" s="88"/>
      <c r="D319" s="88"/>
      <c r="E319" s="88"/>
      <c r="F319" s="87"/>
      <c r="G319" s="89"/>
      <c r="H319" s="90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customFormat="false" ht="14.25" hidden="false" customHeight="true" outlineLevel="0" collapsed="false">
      <c r="A320" s="87"/>
      <c r="B320" s="88"/>
      <c r="C320" s="88"/>
      <c r="D320" s="88"/>
      <c r="E320" s="88"/>
      <c r="F320" s="87"/>
      <c r="G320" s="89"/>
      <c r="H320" s="90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customFormat="false" ht="14.25" hidden="false" customHeight="true" outlineLevel="0" collapsed="false">
      <c r="A321" s="87"/>
      <c r="B321" s="88"/>
      <c r="C321" s="88"/>
      <c r="D321" s="88"/>
      <c r="E321" s="88"/>
      <c r="F321" s="87"/>
      <c r="G321" s="89"/>
      <c r="H321" s="90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customFormat="false" ht="14.25" hidden="false" customHeight="true" outlineLevel="0" collapsed="false">
      <c r="A322" s="87"/>
      <c r="B322" s="88"/>
      <c r="C322" s="88"/>
      <c r="D322" s="88"/>
      <c r="E322" s="88"/>
      <c r="F322" s="87"/>
      <c r="G322" s="89"/>
      <c r="H322" s="90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customFormat="false" ht="14.25" hidden="false" customHeight="true" outlineLevel="0" collapsed="false">
      <c r="A323" s="87"/>
      <c r="B323" s="88"/>
      <c r="C323" s="88"/>
      <c r="D323" s="88"/>
      <c r="E323" s="88"/>
      <c r="F323" s="87"/>
      <c r="G323" s="89"/>
      <c r="H323" s="90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customFormat="false" ht="14.25" hidden="false" customHeight="true" outlineLevel="0" collapsed="false">
      <c r="A324" s="87"/>
      <c r="B324" s="88"/>
      <c r="C324" s="88"/>
      <c r="D324" s="88"/>
      <c r="E324" s="88"/>
      <c r="F324" s="87"/>
      <c r="G324" s="89"/>
      <c r="H324" s="90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customFormat="false" ht="14.25" hidden="false" customHeight="true" outlineLevel="0" collapsed="false">
      <c r="A325" s="87"/>
      <c r="B325" s="88"/>
      <c r="C325" s="88"/>
      <c r="D325" s="88"/>
      <c r="E325" s="88"/>
      <c r="F325" s="87"/>
      <c r="G325" s="89"/>
      <c r="H325" s="90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customFormat="false" ht="14.25" hidden="false" customHeight="true" outlineLevel="0" collapsed="false">
      <c r="A326" s="87"/>
      <c r="B326" s="88"/>
      <c r="C326" s="88"/>
      <c r="D326" s="88"/>
      <c r="E326" s="88"/>
      <c r="F326" s="87"/>
      <c r="G326" s="89"/>
      <c r="H326" s="90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customFormat="false" ht="14.25" hidden="false" customHeight="true" outlineLevel="0" collapsed="false">
      <c r="A327" s="87"/>
      <c r="B327" s="88"/>
      <c r="C327" s="88"/>
      <c r="D327" s="88"/>
      <c r="E327" s="88"/>
      <c r="F327" s="87"/>
      <c r="G327" s="89"/>
      <c r="H327" s="90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customFormat="false" ht="14.25" hidden="false" customHeight="true" outlineLevel="0" collapsed="false">
      <c r="A328" s="87"/>
      <c r="B328" s="88"/>
      <c r="C328" s="88"/>
      <c r="D328" s="88"/>
      <c r="E328" s="88"/>
      <c r="F328" s="87"/>
      <c r="G328" s="89"/>
      <c r="H328" s="90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customFormat="false" ht="14.25" hidden="false" customHeight="true" outlineLevel="0" collapsed="false">
      <c r="A329" s="87"/>
      <c r="B329" s="88"/>
      <c r="C329" s="88"/>
      <c r="D329" s="88"/>
      <c r="E329" s="88"/>
      <c r="F329" s="87"/>
      <c r="G329" s="89"/>
      <c r="H329" s="90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customFormat="false" ht="14.25" hidden="false" customHeight="true" outlineLevel="0" collapsed="false">
      <c r="A330" s="87"/>
      <c r="B330" s="88"/>
      <c r="C330" s="88"/>
      <c r="D330" s="88"/>
      <c r="E330" s="88"/>
      <c r="F330" s="87"/>
      <c r="G330" s="89"/>
      <c r="H330" s="90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customFormat="false" ht="14.25" hidden="false" customHeight="true" outlineLevel="0" collapsed="false">
      <c r="A331" s="87"/>
      <c r="B331" s="88"/>
      <c r="C331" s="88"/>
      <c r="D331" s="88"/>
      <c r="E331" s="88"/>
      <c r="F331" s="87"/>
      <c r="G331" s="89"/>
      <c r="H331" s="90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customFormat="false" ht="14.25" hidden="false" customHeight="true" outlineLevel="0" collapsed="false">
      <c r="A332" s="87"/>
      <c r="B332" s="88"/>
      <c r="C332" s="88"/>
      <c r="D332" s="88"/>
      <c r="E332" s="88"/>
      <c r="F332" s="87"/>
      <c r="G332" s="89"/>
      <c r="H332" s="90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customFormat="false" ht="14.25" hidden="false" customHeight="true" outlineLevel="0" collapsed="false">
      <c r="A333" s="87"/>
      <c r="B333" s="88"/>
      <c r="C333" s="88"/>
      <c r="D333" s="88"/>
      <c r="E333" s="88"/>
      <c r="F333" s="87"/>
      <c r="G333" s="89"/>
      <c r="H333" s="90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customFormat="false" ht="14.25" hidden="false" customHeight="true" outlineLevel="0" collapsed="false">
      <c r="A334" s="87"/>
      <c r="B334" s="88"/>
      <c r="C334" s="88"/>
      <c r="D334" s="88"/>
      <c r="E334" s="88"/>
      <c r="F334" s="87"/>
      <c r="G334" s="89"/>
      <c r="H334" s="90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customFormat="false" ht="14.25" hidden="false" customHeight="true" outlineLevel="0" collapsed="false">
      <c r="A335" s="87"/>
      <c r="B335" s="88"/>
      <c r="C335" s="88"/>
      <c r="D335" s="88"/>
      <c r="E335" s="88"/>
      <c r="F335" s="87"/>
      <c r="G335" s="89"/>
      <c r="H335" s="90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customFormat="false" ht="14.25" hidden="false" customHeight="true" outlineLevel="0" collapsed="false">
      <c r="A336" s="87"/>
      <c r="B336" s="88"/>
      <c r="C336" s="88"/>
      <c r="D336" s="88"/>
      <c r="E336" s="88"/>
      <c r="F336" s="87"/>
      <c r="G336" s="89"/>
      <c r="H336" s="90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customFormat="false" ht="14.25" hidden="false" customHeight="true" outlineLevel="0" collapsed="false">
      <c r="A337" s="87"/>
      <c r="B337" s="88"/>
      <c r="C337" s="88"/>
      <c r="D337" s="88"/>
      <c r="E337" s="88"/>
      <c r="F337" s="87"/>
      <c r="G337" s="89"/>
      <c r="H337" s="90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customFormat="false" ht="14.25" hidden="false" customHeight="true" outlineLevel="0" collapsed="false">
      <c r="A338" s="87"/>
      <c r="B338" s="88"/>
      <c r="C338" s="88"/>
      <c r="D338" s="88"/>
      <c r="E338" s="88"/>
      <c r="F338" s="87"/>
      <c r="G338" s="89"/>
      <c r="H338" s="90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customFormat="false" ht="14.25" hidden="false" customHeight="true" outlineLevel="0" collapsed="false">
      <c r="A339" s="87"/>
      <c r="B339" s="88"/>
      <c r="C339" s="88"/>
      <c r="D339" s="88"/>
      <c r="E339" s="88"/>
      <c r="F339" s="87"/>
      <c r="G339" s="89"/>
      <c r="H339" s="90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customFormat="false" ht="14.25" hidden="false" customHeight="true" outlineLevel="0" collapsed="false">
      <c r="A340" s="87"/>
      <c r="B340" s="88"/>
      <c r="C340" s="88"/>
      <c r="D340" s="88"/>
      <c r="E340" s="88"/>
      <c r="F340" s="87"/>
      <c r="G340" s="89"/>
      <c r="H340" s="90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customFormat="false" ht="14.25" hidden="false" customHeight="true" outlineLevel="0" collapsed="false">
      <c r="A341" s="87"/>
      <c r="B341" s="88"/>
      <c r="C341" s="88"/>
      <c r="D341" s="88"/>
      <c r="E341" s="88"/>
      <c r="F341" s="87"/>
      <c r="G341" s="89"/>
      <c r="H341" s="90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customFormat="false" ht="14.25" hidden="false" customHeight="true" outlineLevel="0" collapsed="false">
      <c r="A342" s="87"/>
      <c r="B342" s="88"/>
      <c r="C342" s="88"/>
      <c r="D342" s="88"/>
      <c r="E342" s="88"/>
      <c r="F342" s="87"/>
      <c r="G342" s="89"/>
      <c r="H342" s="90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customFormat="false" ht="14.25" hidden="false" customHeight="true" outlineLevel="0" collapsed="false">
      <c r="A343" s="87"/>
      <c r="B343" s="88"/>
      <c r="C343" s="88"/>
      <c r="D343" s="88"/>
      <c r="E343" s="88"/>
      <c r="F343" s="87"/>
      <c r="G343" s="89"/>
      <c r="H343" s="90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customFormat="false" ht="14.25" hidden="false" customHeight="true" outlineLevel="0" collapsed="false">
      <c r="A344" s="87"/>
      <c r="B344" s="88"/>
      <c r="C344" s="88"/>
      <c r="D344" s="88"/>
      <c r="E344" s="88"/>
      <c r="F344" s="87"/>
      <c r="G344" s="89"/>
      <c r="H344" s="90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customFormat="false" ht="14.25" hidden="false" customHeight="true" outlineLevel="0" collapsed="false">
      <c r="A345" s="87"/>
      <c r="B345" s="88"/>
      <c r="C345" s="88"/>
      <c r="D345" s="88"/>
      <c r="E345" s="88"/>
      <c r="F345" s="87"/>
      <c r="G345" s="89"/>
      <c r="H345" s="90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customFormat="false" ht="14.25" hidden="false" customHeight="true" outlineLevel="0" collapsed="false">
      <c r="A346" s="87"/>
      <c r="B346" s="88"/>
      <c r="C346" s="88"/>
      <c r="D346" s="88"/>
      <c r="E346" s="88"/>
      <c r="F346" s="87"/>
      <c r="G346" s="89"/>
      <c r="H346" s="90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customFormat="false" ht="14.25" hidden="false" customHeight="true" outlineLevel="0" collapsed="false">
      <c r="A347" s="87"/>
      <c r="B347" s="88"/>
      <c r="C347" s="88"/>
      <c r="D347" s="88"/>
      <c r="E347" s="88"/>
      <c r="F347" s="87"/>
      <c r="G347" s="89"/>
      <c r="H347" s="90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customFormat="false" ht="14.25" hidden="false" customHeight="true" outlineLevel="0" collapsed="false">
      <c r="A348" s="87"/>
      <c r="B348" s="88"/>
      <c r="C348" s="88"/>
      <c r="D348" s="88"/>
      <c r="E348" s="88"/>
      <c r="F348" s="87"/>
      <c r="G348" s="89"/>
      <c r="H348" s="90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customFormat="false" ht="14.25" hidden="false" customHeight="true" outlineLevel="0" collapsed="false">
      <c r="A349" s="87"/>
      <c r="B349" s="88"/>
      <c r="C349" s="88"/>
      <c r="D349" s="88"/>
      <c r="E349" s="88"/>
      <c r="F349" s="87"/>
      <c r="G349" s="89"/>
      <c r="H349" s="90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customFormat="false" ht="14.25" hidden="false" customHeight="true" outlineLevel="0" collapsed="false">
      <c r="A350" s="87"/>
      <c r="B350" s="88"/>
      <c r="C350" s="88"/>
      <c r="D350" s="88"/>
      <c r="E350" s="88"/>
      <c r="F350" s="87"/>
      <c r="G350" s="89"/>
      <c r="H350" s="90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customFormat="false" ht="14.25" hidden="false" customHeight="true" outlineLevel="0" collapsed="false">
      <c r="A351" s="87"/>
      <c r="B351" s="88"/>
      <c r="C351" s="88"/>
      <c r="D351" s="88"/>
      <c r="E351" s="88"/>
      <c r="F351" s="87"/>
      <c r="G351" s="89"/>
      <c r="H351" s="90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customFormat="false" ht="14.25" hidden="false" customHeight="true" outlineLevel="0" collapsed="false">
      <c r="A352" s="87"/>
      <c r="B352" s="88"/>
      <c r="C352" s="88"/>
      <c r="D352" s="88"/>
      <c r="E352" s="88"/>
      <c r="F352" s="87"/>
      <c r="G352" s="89"/>
      <c r="H352" s="90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customFormat="false" ht="14.25" hidden="false" customHeight="true" outlineLevel="0" collapsed="false">
      <c r="A353" s="87"/>
      <c r="B353" s="88"/>
      <c r="C353" s="88"/>
      <c r="D353" s="88"/>
      <c r="E353" s="88"/>
      <c r="F353" s="87"/>
      <c r="G353" s="89"/>
      <c r="H353" s="90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customFormat="false" ht="14.25" hidden="false" customHeight="true" outlineLevel="0" collapsed="false">
      <c r="A354" s="87"/>
      <c r="B354" s="88"/>
      <c r="C354" s="88"/>
      <c r="D354" s="88"/>
      <c r="E354" s="88"/>
      <c r="F354" s="87"/>
      <c r="G354" s="89"/>
      <c r="H354" s="90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customFormat="false" ht="14.25" hidden="false" customHeight="true" outlineLevel="0" collapsed="false">
      <c r="A355" s="87"/>
      <c r="B355" s="88"/>
      <c r="C355" s="88"/>
      <c r="D355" s="88"/>
      <c r="E355" s="88"/>
      <c r="F355" s="87"/>
      <c r="G355" s="89"/>
      <c r="H355" s="90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customFormat="false" ht="14.25" hidden="false" customHeight="true" outlineLevel="0" collapsed="false">
      <c r="A356" s="87"/>
      <c r="B356" s="88"/>
      <c r="C356" s="88"/>
      <c r="D356" s="88"/>
      <c r="E356" s="88"/>
      <c r="F356" s="87"/>
      <c r="G356" s="89"/>
      <c r="H356" s="90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customFormat="false" ht="14.25" hidden="false" customHeight="true" outlineLevel="0" collapsed="false">
      <c r="A357" s="87"/>
      <c r="B357" s="88"/>
      <c r="C357" s="88"/>
      <c r="D357" s="88"/>
      <c r="E357" s="88"/>
      <c r="F357" s="87"/>
      <c r="G357" s="89"/>
      <c r="H357" s="90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customFormat="false" ht="14.25" hidden="false" customHeight="true" outlineLevel="0" collapsed="false">
      <c r="A358" s="87"/>
      <c r="B358" s="88"/>
      <c r="C358" s="88"/>
      <c r="D358" s="88"/>
      <c r="E358" s="88"/>
      <c r="F358" s="87"/>
      <c r="G358" s="89"/>
      <c r="H358" s="90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customFormat="false" ht="14.25" hidden="false" customHeight="true" outlineLevel="0" collapsed="false">
      <c r="A359" s="87"/>
      <c r="B359" s="88"/>
      <c r="C359" s="88"/>
      <c r="D359" s="88"/>
      <c r="E359" s="88"/>
      <c r="F359" s="87"/>
      <c r="G359" s="89"/>
      <c r="H359" s="90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customFormat="false" ht="14.25" hidden="false" customHeight="true" outlineLevel="0" collapsed="false">
      <c r="A360" s="87"/>
      <c r="B360" s="88"/>
      <c r="C360" s="88"/>
      <c r="D360" s="88"/>
      <c r="E360" s="88"/>
      <c r="F360" s="87"/>
      <c r="G360" s="89"/>
      <c r="H360" s="90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customFormat="false" ht="14.25" hidden="false" customHeight="true" outlineLevel="0" collapsed="false">
      <c r="A361" s="87"/>
      <c r="B361" s="88"/>
      <c r="C361" s="88"/>
      <c r="D361" s="88"/>
      <c r="E361" s="88"/>
      <c r="F361" s="87"/>
      <c r="G361" s="89"/>
      <c r="H361" s="90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customFormat="false" ht="14.25" hidden="false" customHeight="true" outlineLevel="0" collapsed="false">
      <c r="A362" s="87"/>
      <c r="B362" s="88"/>
      <c r="C362" s="88"/>
      <c r="D362" s="88"/>
      <c r="E362" s="88"/>
      <c r="F362" s="87"/>
      <c r="G362" s="89"/>
      <c r="H362" s="90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customFormat="false" ht="14.25" hidden="false" customHeight="true" outlineLevel="0" collapsed="false">
      <c r="A363" s="87"/>
      <c r="B363" s="88"/>
      <c r="C363" s="88"/>
      <c r="D363" s="88"/>
      <c r="E363" s="88"/>
      <c r="F363" s="87"/>
      <c r="G363" s="89"/>
      <c r="H363" s="90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customFormat="false" ht="14.25" hidden="false" customHeight="true" outlineLevel="0" collapsed="false">
      <c r="A364" s="87"/>
      <c r="B364" s="88"/>
      <c r="C364" s="88"/>
      <c r="D364" s="88"/>
      <c r="E364" s="88"/>
      <c r="F364" s="87"/>
      <c r="G364" s="89"/>
      <c r="H364" s="90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customFormat="false" ht="14.25" hidden="false" customHeight="true" outlineLevel="0" collapsed="false">
      <c r="A365" s="87"/>
      <c r="B365" s="88"/>
      <c r="C365" s="88"/>
      <c r="D365" s="88"/>
      <c r="E365" s="88"/>
      <c r="F365" s="87"/>
      <c r="G365" s="89"/>
      <c r="H365" s="90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customFormat="false" ht="14.25" hidden="false" customHeight="true" outlineLevel="0" collapsed="false">
      <c r="A366" s="87"/>
      <c r="B366" s="88"/>
      <c r="C366" s="88"/>
      <c r="D366" s="88"/>
      <c r="E366" s="88"/>
      <c r="F366" s="87"/>
      <c r="G366" s="89"/>
      <c r="H366" s="90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customFormat="false" ht="14.25" hidden="false" customHeight="true" outlineLevel="0" collapsed="false">
      <c r="A367" s="87"/>
      <c r="B367" s="88"/>
      <c r="C367" s="88"/>
      <c r="D367" s="88"/>
      <c r="E367" s="88"/>
      <c r="F367" s="87"/>
      <c r="G367" s="89"/>
      <c r="H367" s="90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customFormat="false" ht="14.25" hidden="false" customHeight="true" outlineLevel="0" collapsed="false">
      <c r="A368" s="87"/>
      <c r="B368" s="88"/>
      <c r="C368" s="88"/>
      <c r="D368" s="88"/>
      <c r="E368" s="88"/>
      <c r="F368" s="87"/>
      <c r="G368" s="89"/>
      <c r="H368" s="90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customFormat="false" ht="14.25" hidden="false" customHeight="true" outlineLevel="0" collapsed="false">
      <c r="A369" s="87"/>
      <c r="B369" s="88"/>
      <c r="C369" s="88"/>
      <c r="D369" s="88"/>
      <c r="E369" s="88"/>
      <c r="F369" s="87"/>
      <c r="G369" s="89"/>
      <c r="H369" s="90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customFormat="false" ht="14.25" hidden="false" customHeight="true" outlineLevel="0" collapsed="false">
      <c r="A370" s="87"/>
      <c r="B370" s="88"/>
      <c r="C370" s="88"/>
      <c r="D370" s="88"/>
      <c r="E370" s="88"/>
      <c r="F370" s="87"/>
      <c r="G370" s="89"/>
      <c r="H370" s="90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customFormat="false" ht="14.25" hidden="false" customHeight="true" outlineLevel="0" collapsed="false">
      <c r="A371" s="87"/>
      <c r="B371" s="88"/>
      <c r="C371" s="88"/>
      <c r="D371" s="88"/>
      <c r="E371" s="88"/>
      <c r="F371" s="87"/>
      <c r="G371" s="89"/>
      <c r="H371" s="90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customFormat="false" ht="14.25" hidden="false" customHeight="true" outlineLevel="0" collapsed="false">
      <c r="A372" s="87"/>
      <c r="B372" s="88"/>
      <c r="C372" s="88"/>
      <c r="D372" s="88"/>
      <c r="E372" s="88"/>
      <c r="F372" s="87"/>
      <c r="G372" s="89"/>
      <c r="H372" s="90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customFormat="false" ht="14.25" hidden="false" customHeight="true" outlineLevel="0" collapsed="false">
      <c r="A373" s="87"/>
      <c r="B373" s="88"/>
      <c r="C373" s="88"/>
      <c r="D373" s="88"/>
      <c r="E373" s="88"/>
      <c r="F373" s="87"/>
      <c r="G373" s="89"/>
      <c r="H373" s="90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customFormat="false" ht="14.25" hidden="false" customHeight="true" outlineLevel="0" collapsed="false">
      <c r="A374" s="87"/>
      <c r="B374" s="88"/>
      <c r="C374" s="88"/>
      <c r="D374" s="88"/>
      <c r="E374" s="88"/>
      <c r="F374" s="87"/>
      <c r="G374" s="89"/>
      <c r="H374" s="90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customFormat="false" ht="14.25" hidden="false" customHeight="true" outlineLevel="0" collapsed="false">
      <c r="A375" s="87"/>
      <c r="B375" s="88"/>
      <c r="C375" s="88"/>
      <c r="D375" s="88"/>
      <c r="E375" s="88"/>
      <c r="F375" s="87"/>
      <c r="G375" s="89"/>
      <c r="H375" s="90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customFormat="false" ht="14.25" hidden="false" customHeight="true" outlineLevel="0" collapsed="false">
      <c r="A376" s="87"/>
      <c r="B376" s="88"/>
      <c r="C376" s="88"/>
      <c r="D376" s="88"/>
      <c r="E376" s="88"/>
      <c r="F376" s="87"/>
      <c r="G376" s="89"/>
      <c r="H376" s="90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customFormat="false" ht="14.25" hidden="false" customHeight="true" outlineLevel="0" collapsed="false">
      <c r="A377" s="87"/>
      <c r="B377" s="88"/>
      <c r="C377" s="88"/>
      <c r="D377" s="88"/>
      <c r="E377" s="88"/>
      <c r="F377" s="87"/>
      <c r="G377" s="89"/>
      <c r="H377" s="90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customFormat="false" ht="14.25" hidden="false" customHeight="true" outlineLevel="0" collapsed="false">
      <c r="A378" s="87"/>
      <c r="B378" s="88"/>
      <c r="C378" s="88"/>
      <c r="D378" s="88"/>
      <c r="E378" s="88"/>
      <c r="F378" s="87"/>
      <c r="G378" s="89"/>
      <c r="H378" s="90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customFormat="false" ht="14.25" hidden="false" customHeight="true" outlineLevel="0" collapsed="false">
      <c r="A379" s="87"/>
      <c r="B379" s="88"/>
      <c r="C379" s="88"/>
      <c r="D379" s="88"/>
      <c r="E379" s="88"/>
      <c r="F379" s="87"/>
      <c r="G379" s="89"/>
      <c r="H379" s="90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customFormat="false" ht="14.25" hidden="false" customHeight="true" outlineLevel="0" collapsed="false">
      <c r="A380" s="87"/>
      <c r="B380" s="88"/>
      <c r="C380" s="88"/>
      <c r="D380" s="88"/>
      <c r="E380" s="88"/>
      <c r="F380" s="87"/>
      <c r="G380" s="89"/>
      <c r="H380" s="90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customFormat="false" ht="14.25" hidden="false" customHeight="true" outlineLevel="0" collapsed="false">
      <c r="A381" s="87"/>
      <c r="B381" s="88"/>
      <c r="C381" s="88"/>
      <c r="D381" s="88"/>
      <c r="E381" s="88"/>
      <c r="F381" s="87"/>
      <c r="G381" s="89"/>
      <c r="H381" s="90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customFormat="false" ht="14.25" hidden="false" customHeight="true" outlineLevel="0" collapsed="false">
      <c r="A382" s="87"/>
      <c r="B382" s="88"/>
      <c r="C382" s="88"/>
      <c r="D382" s="88"/>
      <c r="E382" s="88"/>
      <c r="F382" s="87"/>
      <c r="G382" s="89"/>
      <c r="H382" s="90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customFormat="false" ht="14.25" hidden="false" customHeight="true" outlineLevel="0" collapsed="false">
      <c r="A383" s="87"/>
      <c r="B383" s="88"/>
      <c r="C383" s="88"/>
      <c r="D383" s="88"/>
      <c r="E383" s="88"/>
      <c r="F383" s="87"/>
      <c r="G383" s="89"/>
      <c r="H383" s="90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customFormat="false" ht="14.25" hidden="false" customHeight="true" outlineLevel="0" collapsed="false">
      <c r="A384" s="87"/>
      <c r="B384" s="88"/>
      <c r="C384" s="88"/>
      <c r="D384" s="88"/>
      <c r="E384" s="88"/>
      <c r="F384" s="87"/>
      <c r="G384" s="89"/>
      <c r="H384" s="90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customFormat="false" ht="14.25" hidden="false" customHeight="true" outlineLevel="0" collapsed="false">
      <c r="A385" s="87"/>
      <c r="B385" s="88"/>
      <c r="C385" s="88"/>
      <c r="D385" s="88"/>
      <c r="E385" s="88"/>
      <c r="F385" s="87"/>
      <c r="G385" s="89"/>
      <c r="H385" s="90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customFormat="false" ht="14.25" hidden="false" customHeight="true" outlineLevel="0" collapsed="false">
      <c r="A386" s="87"/>
      <c r="B386" s="88"/>
      <c r="C386" s="88"/>
      <c r="D386" s="88"/>
      <c r="E386" s="88"/>
      <c r="F386" s="87"/>
      <c r="G386" s="89"/>
      <c r="H386" s="90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customFormat="false" ht="14.25" hidden="false" customHeight="true" outlineLevel="0" collapsed="false">
      <c r="A387" s="87"/>
      <c r="B387" s="88"/>
      <c r="C387" s="88"/>
      <c r="D387" s="88"/>
      <c r="E387" s="88"/>
      <c r="F387" s="87"/>
      <c r="G387" s="89"/>
      <c r="H387" s="90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customFormat="false" ht="14.25" hidden="false" customHeight="true" outlineLevel="0" collapsed="false">
      <c r="A388" s="87"/>
      <c r="B388" s="88"/>
      <c r="C388" s="88"/>
      <c r="D388" s="88"/>
      <c r="E388" s="88"/>
      <c r="F388" s="87"/>
      <c r="G388" s="89"/>
      <c r="H388" s="90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customFormat="false" ht="14.25" hidden="false" customHeight="true" outlineLevel="0" collapsed="false">
      <c r="A389" s="87"/>
      <c r="B389" s="88"/>
      <c r="C389" s="88"/>
      <c r="D389" s="88"/>
      <c r="E389" s="88"/>
      <c r="F389" s="87"/>
      <c r="G389" s="89"/>
      <c r="H389" s="90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customFormat="false" ht="14.25" hidden="false" customHeight="true" outlineLevel="0" collapsed="false">
      <c r="A390" s="87"/>
      <c r="B390" s="88"/>
      <c r="C390" s="88"/>
      <c r="D390" s="88"/>
      <c r="E390" s="88"/>
      <c r="F390" s="87"/>
      <c r="G390" s="89"/>
      <c r="H390" s="90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customFormat="false" ht="14.25" hidden="false" customHeight="true" outlineLevel="0" collapsed="false">
      <c r="A391" s="87"/>
      <c r="B391" s="88"/>
      <c r="C391" s="88"/>
      <c r="D391" s="88"/>
      <c r="E391" s="88"/>
      <c r="F391" s="87"/>
      <c r="G391" s="89"/>
      <c r="H391" s="90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customFormat="false" ht="14.25" hidden="false" customHeight="true" outlineLevel="0" collapsed="false">
      <c r="A392" s="87"/>
      <c r="B392" s="88"/>
      <c r="C392" s="88"/>
      <c r="D392" s="88"/>
      <c r="E392" s="88"/>
      <c r="F392" s="87"/>
      <c r="G392" s="89"/>
      <c r="H392" s="90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customFormat="false" ht="14.25" hidden="false" customHeight="true" outlineLevel="0" collapsed="false">
      <c r="A393" s="87"/>
      <c r="B393" s="88"/>
      <c r="C393" s="88"/>
      <c r="D393" s="88"/>
      <c r="E393" s="88"/>
      <c r="F393" s="87"/>
      <c r="G393" s="89"/>
      <c r="H393" s="90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customFormat="false" ht="14.25" hidden="false" customHeight="true" outlineLevel="0" collapsed="false">
      <c r="A394" s="87"/>
      <c r="B394" s="88"/>
      <c r="C394" s="88"/>
      <c r="D394" s="88"/>
      <c r="E394" s="88"/>
      <c r="F394" s="87"/>
      <c r="G394" s="89"/>
      <c r="H394" s="90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customFormat="false" ht="14.25" hidden="false" customHeight="true" outlineLevel="0" collapsed="false">
      <c r="A395" s="87"/>
      <c r="B395" s="88"/>
      <c r="C395" s="88"/>
      <c r="D395" s="88"/>
      <c r="E395" s="88"/>
      <c r="F395" s="87"/>
      <c r="G395" s="89"/>
      <c r="H395" s="90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customFormat="false" ht="14.25" hidden="false" customHeight="true" outlineLevel="0" collapsed="false">
      <c r="A396" s="87"/>
      <c r="B396" s="88"/>
      <c r="C396" s="88"/>
      <c r="D396" s="88"/>
      <c r="E396" s="88"/>
      <c r="F396" s="87"/>
      <c r="G396" s="89"/>
      <c r="H396" s="90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customFormat="false" ht="14.25" hidden="false" customHeight="true" outlineLevel="0" collapsed="false">
      <c r="A397" s="87"/>
      <c r="B397" s="88"/>
      <c r="C397" s="88"/>
      <c r="D397" s="88"/>
      <c r="E397" s="88"/>
      <c r="F397" s="87"/>
      <c r="G397" s="89"/>
      <c r="H397" s="90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customFormat="false" ht="14.25" hidden="false" customHeight="true" outlineLevel="0" collapsed="false">
      <c r="A398" s="87"/>
      <c r="B398" s="88"/>
      <c r="C398" s="88"/>
      <c r="D398" s="88"/>
      <c r="E398" s="88"/>
      <c r="F398" s="87"/>
      <c r="G398" s="89"/>
      <c r="H398" s="90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customFormat="false" ht="14.25" hidden="false" customHeight="true" outlineLevel="0" collapsed="false">
      <c r="A399" s="87"/>
      <c r="B399" s="88"/>
      <c r="C399" s="88"/>
      <c r="D399" s="88"/>
      <c r="E399" s="88"/>
      <c r="F399" s="87"/>
      <c r="G399" s="89"/>
      <c r="H399" s="90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customFormat="false" ht="14.25" hidden="false" customHeight="true" outlineLevel="0" collapsed="false">
      <c r="A400" s="87"/>
      <c r="B400" s="88"/>
      <c r="C400" s="88"/>
      <c r="D400" s="88"/>
      <c r="E400" s="88"/>
      <c r="F400" s="87"/>
      <c r="G400" s="89"/>
      <c r="H400" s="90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customFormat="false" ht="14.25" hidden="false" customHeight="true" outlineLevel="0" collapsed="false">
      <c r="A401" s="87"/>
      <c r="B401" s="88"/>
      <c r="C401" s="88"/>
      <c r="D401" s="88"/>
      <c r="E401" s="88"/>
      <c r="F401" s="87"/>
      <c r="G401" s="89"/>
      <c r="H401" s="90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customFormat="false" ht="14.25" hidden="false" customHeight="true" outlineLevel="0" collapsed="false">
      <c r="A402" s="87"/>
      <c r="B402" s="88"/>
      <c r="C402" s="88"/>
      <c r="D402" s="88"/>
      <c r="E402" s="88"/>
      <c r="F402" s="87"/>
      <c r="G402" s="89"/>
      <c r="H402" s="90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customFormat="false" ht="14.25" hidden="false" customHeight="true" outlineLevel="0" collapsed="false">
      <c r="A403" s="87"/>
      <c r="B403" s="88"/>
      <c r="C403" s="88"/>
      <c r="D403" s="88"/>
      <c r="E403" s="88"/>
      <c r="F403" s="87"/>
      <c r="G403" s="89"/>
      <c r="H403" s="90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customFormat="false" ht="14.25" hidden="false" customHeight="true" outlineLevel="0" collapsed="false">
      <c r="A404" s="87"/>
      <c r="B404" s="88"/>
      <c r="C404" s="88"/>
      <c r="D404" s="88"/>
      <c r="E404" s="88"/>
      <c r="F404" s="87"/>
      <c r="G404" s="89"/>
      <c r="H404" s="90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customFormat="false" ht="14.25" hidden="false" customHeight="true" outlineLevel="0" collapsed="false">
      <c r="A405" s="87"/>
      <c r="B405" s="88"/>
      <c r="C405" s="88"/>
      <c r="D405" s="88"/>
      <c r="E405" s="88"/>
      <c r="F405" s="87"/>
      <c r="G405" s="89"/>
      <c r="H405" s="90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customFormat="false" ht="14.25" hidden="false" customHeight="true" outlineLevel="0" collapsed="false">
      <c r="A406" s="87"/>
      <c r="B406" s="88"/>
      <c r="C406" s="88"/>
      <c r="D406" s="88"/>
      <c r="E406" s="88"/>
      <c r="F406" s="87"/>
      <c r="G406" s="89"/>
      <c r="H406" s="90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customFormat="false" ht="14.25" hidden="false" customHeight="true" outlineLevel="0" collapsed="false">
      <c r="A407" s="87"/>
      <c r="B407" s="88"/>
      <c r="C407" s="88"/>
      <c r="D407" s="88"/>
      <c r="E407" s="88"/>
      <c r="F407" s="87"/>
      <c r="G407" s="89"/>
      <c r="H407" s="90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customFormat="false" ht="14.25" hidden="false" customHeight="true" outlineLevel="0" collapsed="false">
      <c r="A408" s="87"/>
      <c r="B408" s="88"/>
      <c r="C408" s="88"/>
      <c r="D408" s="88"/>
      <c r="E408" s="88"/>
      <c r="F408" s="87"/>
      <c r="G408" s="89"/>
      <c r="H408" s="90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customFormat="false" ht="14.25" hidden="false" customHeight="true" outlineLevel="0" collapsed="false">
      <c r="A409" s="87"/>
      <c r="B409" s="88"/>
      <c r="C409" s="88"/>
      <c r="D409" s="88"/>
      <c r="E409" s="88"/>
      <c r="F409" s="87"/>
      <c r="G409" s="89"/>
      <c r="H409" s="90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customFormat="false" ht="14.25" hidden="false" customHeight="true" outlineLevel="0" collapsed="false">
      <c r="A410" s="87"/>
      <c r="B410" s="88"/>
      <c r="C410" s="88"/>
      <c r="D410" s="88"/>
      <c r="E410" s="88"/>
      <c r="F410" s="87"/>
      <c r="G410" s="89"/>
      <c r="H410" s="90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customFormat="false" ht="14.25" hidden="false" customHeight="true" outlineLevel="0" collapsed="false">
      <c r="A411" s="87"/>
      <c r="B411" s="88"/>
      <c r="C411" s="88"/>
      <c r="D411" s="88"/>
      <c r="E411" s="88"/>
      <c r="F411" s="87"/>
      <c r="G411" s="89"/>
      <c r="H411" s="90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customFormat="false" ht="14.25" hidden="false" customHeight="true" outlineLevel="0" collapsed="false">
      <c r="A412" s="87"/>
      <c r="B412" s="88"/>
      <c r="C412" s="88"/>
      <c r="D412" s="88"/>
      <c r="E412" s="88"/>
      <c r="F412" s="87"/>
      <c r="G412" s="89"/>
      <c r="H412" s="90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customFormat="false" ht="14.25" hidden="false" customHeight="true" outlineLevel="0" collapsed="false">
      <c r="A413" s="87"/>
      <c r="B413" s="88"/>
      <c r="C413" s="88"/>
      <c r="D413" s="88"/>
      <c r="E413" s="88"/>
      <c r="F413" s="87"/>
      <c r="G413" s="89"/>
      <c r="H413" s="90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customFormat="false" ht="14.25" hidden="false" customHeight="true" outlineLevel="0" collapsed="false">
      <c r="A414" s="87"/>
      <c r="B414" s="88"/>
      <c r="C414" s="88"/>
      <c r="D414" s="88"/>
      <c r="E414" s="88"/>
      <c r="F414" s="87"/>
      <c r="G414" s="89"/>
      <c r="H414" s="90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customFormat="false" ht="14.25" hidden="false" customHeight="true" outlineLevel="0" collapsed="false">
      <c r="A415" s="87"/>
      <c r="B415" s="88"/>
      <c r="C415" s="88"/>
      <c r="D415" s="88"/>
      <c r="E415" s="88"/>
      <c r="F415" s="87"/>
      <c r="G415" s="89"/>
      <c r="H415" s="90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customFormat="false" ht="14.25" hidden="false" customHeight="true" outlineLevel="0" collapsed="false">
      <c r="A416" s="87"/>
      <c r="B416" s="88"/>
      <c r="C416" s="88"/>
      <c r="D416" s="88"/>
      <c r="E416" s="88"/>
      <c r="F416" s="87"/>
      <c r="G416" s="89"/>
      <c r="H416" s="90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customFormat="false" ht="14.25" hidden="false" customHeight="true" outlineLevel="0" collapsed="false">
      <c r="A417" s="87"/>
      <c r="B417" s="88"/>
      <c r="C417" s="88"/>
      <c r="D417" s="88"/>
      <c r="E417" s="88"/>
      <c r="F417" s="87"/>
      <c r="G417" s="89"/>
      <c r="H417" s="90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customFormat="false" ht="14.25" hidden="false" customHeight="true" outlineLevel="0" collapsed="false">
      <c r="A418" s="87"/>
      <c r="B418" s="88"/>
      <c r="C418" s="88"/>
      <c r="D418" s="88"/>
      <c r="E418" s="88"/>
      <c r="F418" s="87"/>
      <c r="G418" s="89"/>
      <c r="H418" s="90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customFormat="false" ht="14.25" hidden="false" customHeight="true" outlineLevel="0" collapsed="false">
      <c r="A419" s="87"/>
      <c r="B419" s="88"/>
      <c r="C419" s="88"/>
      <c r="D419" s="88"/>
      <c r="E419" s="88"/>
      <c r="F419" s="87"/>
      <c r="G419" s="89"/>
      <c r="H419" s="90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customFormat="false" ht="14.25" hidden="false" customHeight="true" outlineLevel="0" collapsed="false">
      <c r="A420" s="87"/>
      <c r="B420" s="88"/>
      <c r="C420" s="88"/>
      <c r="D420" s="88"/>
      <c r="E420" s="88"/>
      <c r="F420" s="87"/>
      <c r="G420" s="89"/>
      <c r="H420" s="90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customFormat="false" ht="14.25" hidden="false" customHeight="true" outlineLevel="0" collapsed="false">
      <c r="A421" s="87"/>
      <c r="B421" s="88"/>
      <c r="C421" s="88"/>
      <c r="D421" s="88"/>
      <c r="E421" s="88"/>
      <c r="F421" s="87"/>
      <c r="G421" s="89"/>
      <c r="H421" s="90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customFormat="false" ht="14.25" hidden="false" customHeight="true" outlineLevel="0" collapsed="false">
      <c r="A422" s="87"/>
      <c r="B422" s="88"/>
      <c r="C422" s="88"/>
      <c r="D422" s="88"/>
      <c r="E422" s="88"/>
      <c r="F422" s="87"/>
      <c r="G422" s="89"/>
      <c r="H422" s="90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customFormat="false" ht="14.25" hidden="false" customHeight="true" outlineLevel="0" collapsed="false">
      <c r="A423" s="87"/>
      <c r="B423" s="88"/>
      <c r="C423" s="88"/>
      <c r="D423" s="88"/>
      <c r="E423" s="88"/>
      <c r="F423" s="87"/>
      <c r="G423" s="89"/>
      <c r="H423" s="90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customFormat="false" ht="14.25" hidden="false" customHeight="true" outlineLevel="0" collapsed="false">
      <c r="A424" s="87"/>
      <c r="B424" s="88"/>
      <c r="C424" s="88"/>
      <c r="D424" s="88"/>
      <c r="E424" s="88"/>
      <c r="F424" s="87"/>
      <c r="G424" s="89"/>
      <c r="H424" s="90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customFormat="false" ht="14.25" hidden="false" customHeight="true" outlineLevel="0" collapsed="false">
      <c r="A425" s="87"/>
      <c r="B425" s="88"/>
      <c r="C425" s="88"/>
      <c r="D425" s="88"/>
      <c r="E425" s="88"/>
      <c r="F425" s="87"/>
      <c r="G425" s="89"/>
      <c r="H425" s="90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customFormat="false" ht="14.25" hidden="false" customHeight="true" outlineLevel="0" collapsed="false">
      <c r="A426" s="87"/>
      <c r="B426" s="88"/>
      <c r="C426" s="88"/>
      <c r="D426" s="88"/>
      <c r="E426" s="88"/>
      <c r="F426" s="87"/>
      <c r="G426" s="89"/>
      <c r="H426" s="90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customFormat="false" ht="14.25" hidden="false" customHeight="true" outlineLevel="0" collapsed="false">
      <c r="A427" s="87"/>
      <c r="B427" s="88"/>
      <c r="C427" s="88"/>
      <c r="D427" s="88"/>
      <c r="E427" s="88"/>
      <c r="F427" s="87"/>
      <c r="G427" s="89"/>
      <c r="H427" s="90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customFormat="false" ht="14.25" hidden="false" customHeight="true" outlineLevel="0" collapsed="false">
      <c r="A428" s="87"/>
      <c r="B428" s="88"/>
      <c r="C428" s="88"/>
      <c r="D428" s="88"/>
      <c r="E428" s="88"/>
      <c r="F428" s="87"/>
      <c r="G428" s="89"/>
      <c r="H428" s="90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customFormat="false" ht="14.25" hidden="false" customHeight="true" outlineLevel="0" collapsed="false">
      <c r="A429" s="87"/>
      <c r="B429" s="88"/>
      <c r="C429" s="88"/>
      <c r="D429" s="88"/>
      <c r="E429" s="88"/>
      <c r="F429" s="87"/>
      <c r="G429" s="89"/>
      <c r="H429" s="90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customFormat="false" ht="14.25" hidden="false" customHeight="true" outlineLevel="0" collapsed="false">
      <c r="A430" s="87"/>
      <c r="B430" s="88"/>
      <c r="C430" s="88"/>
      <c r="D430" s="88"/>
      <c r="E430" s="88"/>
      <c r="F430" s="87"/>
      <c r="G430" s="89"/>
      <c r="H430" s="90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customFormat="false" ht="14.25" hidden="false" customHeight="true" outlineLevel="0" collapsed="false">
      <c r="A431" s="87"/>
      <c r="B431" s="88"/>
      <c r="C431" s="88"/>
      <c r="D431" s="88"/>
      <c r="E431" s="88"/>
      <c r="F431" s="87"/>
      <c r="G431" s="89"/>
      <c r="H431" s="90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customFormat="false" ht="14.25" hidden="false" customHeight="true" outlineLevel="0" collapsed="false">
      <c r="A432" s="87"/>
      <c r="B432" s="88"/>
      <c r="C432" s="88"/>
      <c r="D432" s="88"/>
      <c r="E432" s="88"/>
      <c r="F432" s="87"/>
      <c r="G432" s="89"/>
      <c r="H432" s="90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customFormat="false" ht="14.25" hidden="false" customHeight="true" outlineLevel="0" collapsed="false">
      <c r="A433" s="87"/>
      <c r="B433" s="88"/>
      <c r="C433" s="88"/>
      <c r="D433" s="88"/>
      <c r="E433" s="88"/>
      <c r="F433" s="87"/>
      <c r="G433" s="89"/>
      <c r="H433" s="90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customFormat="false" ht="14.25" hidden="false" customHeight="true" outlineLevel="0" collapsed="false">
      <c r="A434" s="87"/>
      <c r="B434" s="88"/>
      <c r="C434" s="88"/>
      <c r="D434" s="88"/>
      <c r="E434" s="88"/>
      <c r="F434" s="87"/>
      <c r="G434" s="89"/>
      <c r="H434" s="90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customFormat="false" ht="14.25" hidden="false" customHeight="true" outlineLevel="0" collapsed="false">
      <c r="A435" s="87"/>
      <c r="B435" s="88"/>
      <c r="C435" s="88"/>
      <c r="D435" s="88"/>
      <c r="E435" s="88"/>
      <c r="F435" s="87"/>
      <c r="G435" s="89"/>
      <c r="H435" s="90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customFormat="false" ht="14.25" hidden="false" customHeight="true" outlineLevel="0" collapsed="false">
      <c r="A436" s="87"/>
      <c r="B436" s="88"/>
      <c r="C436" s="88"/>
      <c r="D436" s="88"/>
      <c r="E436" s="88"/>
      <c r="F436" s="87"/>
      <c r="G436" s="89"/>
      <c r="H436" s="90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customFormat="false" ht="14.25" hidden="false" customHeight="true" outlineLevel="0" collapsed="false">
      <c r="A437" s="87"/>
      <c r="B437" s="88"/>
      <c r="C437" s="88"/>
      <c r="D437" s="88"/>
      <c r="E437" s="88"/>
      <c r="F437" s="87"/>
      <c r="G437" s="89"/>
      <c r="H437" s="90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customFormat="false" ht="14.25" hidden="false" customHeight="true" outlineLevel="0" collapsed="false">
      <c r="A438" s="87"/>
      <c r="B438" s="88"/>
      <c r="C438" s="88"/>
      <c r="D438" s="88"/>
      <c r="E438" s="88"/>
      <c r="F438" s="87"/>
      <c r="G438" s="89"/>
      <c r="H438" s="90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customFormat="false" ht="14.25" hidden="false" customHeight="true" outlineLevel="0" collapsed="false">
      <c r="A439" s="87"/>
      <c r="B439" s="88"/>
      <c r="C439" s="88"/>
      <c r="D439" s="88"/>
      <c r="E439" s="88"/>
      <c r="F439" s="87"/>
      <c r="G439" s="89"/>
      <c r="H439" s="90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customFormat="false" ht="14.25" hidden="false" customHeight="true" outlineLevel="0" collapsed="false">
      <c r="A440" s="87"/>
      <c r="B440" s="88"/>
      <c r="C440" s="88"/>
      <c r="D440" s="88"/>
      <c r="E440" s="88"/>
      <c r="F440" s="87"/>
      <c r="G440" s="89"/>
      <c r="H440" s="90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customFormat="false" ht="14.25" hidden="false" customHeight="true" outlineLevel="0" collapsed="false">
      <c r="A441" s="87"/>
      <c r="B441" s="88"/>
      <c r="C441" s="88"/>
      <c r="D441" s="88"/>
      <c r="E441" s="88"/>
      <c r="F441" s="87"/>
      <c r="G441" s="89"/>
      <c r="H441" s="90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customFormat="false" ht="14.25" hidden="false" customHeight="true" outlineLevel="0" collapsed="false">
      <c r="A442" s="87"/>
      <c r="B442" s="88"/>
      <c r="C442" s="88"/>
      <c r="D442" s="88"/>
      <c r="E442" s="88"/>
      <c r="F442" s="87"/>
      <c r="G442" s="89"/>
      <c r="H442" s="90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customFormat="false" ht="14.25" hidden="false" customHeight="true" outlineLevel="0" collapsed="false">
      <c r="A443" s="87"/>
      <c r="B443" s="88"/>
      <c r="C443" s="88"/>
      <c r="D443" s="88"/>
      <c r="E443" s="88"/>
      <c r="F443" s="87"/>
      <c r="G443" s="89"/>
      <c r="H443" s="90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customFormat="false" ht="14.25" hidden="false" customHeight="true" outlineLevel="0" collapsed="false">
      <c r="A444" s="87"/>
      <c r="B444" s="88"/>
      <c r="C444" s="88"/>
      <c r="D444" s="88"/>
      <c r="E444" s="88"/>
      <c r="F444" s="87"/>
      <c r="G444" s="89"/>
      <c r="H444" s="90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customFormat="false" ht="14.25" hidden="false" customHeight="true" outlineLevel="0" collapsed="false">
      <c r="A445" s="87"/>
      <c r="B445" s="88"/>
      <c r="C445" s="88"/>
      <c r="D445" s="88"/>
      <c r="E445" s="88"/>
      <c r="F445" s="87"/>
      <c r="G445" s="89"/>
      <c r="H445" s="90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customFormat="false" ht="14.25" hidden="false" customHeight="true" outlineLevel="0" collapsed="false">
      <c r="A446" s="87"/>
      <c r="B446" s="88"/>
      <c r="C446" s="88"/>
      <c r="D446" s="88"/>
      <c r="E446" s="88"/>
      <c r="F446" s="87"/>
      <c r="G446" s="89"/>
      <c r="H446" s="90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customFormat="false" ht="14.25" hidden="false" customHeight="true" outlineLevel="0" collapsed="false">
      <c r="A447" s="87"/>
      <c r="B447" s="88"/>
      <c r="C447" s="88"/>
      <c r="D447" s="88"/>
      <c r="E447" s="88"/>
      <c r="F447" s="87"/>
      <c r="G447" s="89"/>
      <c r="H447" s="90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customFormat="false" ht="14.25" hidden="false" customHeight="true" outlineLevel="0" collapsed="false">
      <c r="A448" s="87"/>
      <c r="B448" s="88"/>
      <c r="C448" s="88"/>
      <c r="D448" s="88"/>
      <c r="E448" s="88"/>
      <c r="F448" s="87"/>
      <c r="G448" s="89"/>
      <c r="H448" s="90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customFormat="false" ht="14.25" hidden="false" customHeight="true" outlineLevel="0" collapsed="false">
      <c r="A449" s="87"/>
      <c r="B449" s="88"/>
      <c r="C449" s="88"/>
      <c r="D449" s="88"/>
      <c r="E449" s="88"/>
      <c r="F449" s="87"/>
      <c r="G449" s="89"/>
      <c r="H449" s="90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customFormat="false" ht="14.25" hidden="false" customHeight="true" outlineLevel="0" collapsed="false">
      <c r="A450" s="87"/>
      <c r="B450" s="88"/>
      <c r="C450" s="88"/>
      <c r="D450" s="88"/>
      <c r="E450" s="88"/>
      <c r="F450" s="87"/>
      <c r="G450" s="89"/>
      <c r="H450" s="90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customFormat="false" ht="14.25" hidden="false" customHeight="true" outlineLevel="0" collapsed="false">
      <c r="A451" s="87"/>
      <c r="B451" s="88"/>
      <c r="C451" s="88"/>
      <c r="D451" s="88"/>
      <c r="E451" s="88"/>
      <c r="F451" s="87"/>
      <c r="G451" s="89"/>
      <c r="H451" s="90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customFormat="false" ht="14.25" hidden="false" customHeight="true" outlineLevel="0" collapsed="false">
      <c r="A452" s="87"/>
      <c r="B452" s="88"/>
      <c r="C452" s="88"/>
      <c r="D452" s="88"/>
      <c r="E452" s="88"/>
      <c r="F452" s="87"/>
      <c r="G452" s="89"/>
      <c r="H452" s="90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customFormat="false" ht="14.25" hidden="false" customHeight="true" outlineLevel="0" collapsed="false">
      <c r="A453" s="87"/>
      <c r="B453" s="88"/>
      <c r="C453" s="88"/>
      <c r="D453" s="88"/>
      <c r="E453" s="88"/>
      <c r="F453" s="87"/>
      <c r="G453" s="89"/>
      <c r="H453" s="90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customFormat="false" ht="14.25" hidden="false" customHeight="true" outlineLevel="0" collapsed="false">
      <c r="A454" s="87"/>
      <c r="B454" s="88"/>
      <c r="C454" s="88"/>
      <c r="D454" s="88"/>
      <c r="E454" s="88"/>
      <c r="F454" s="87"/>
      <c r="G454" s="89"/>
      <c r="H454" s="90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customFormat="false" ht="14.25" hidden="false" customHeight="true" outlineLevel="0" collapsed="false">
      <c r="A455" s="87"/>
      <c r="B455" s="88"/>
      <c r="C455" s="88"/>
      <c r="D455" s="88"/>
      <c r="E455" s="88"/>
      <c r="F455" s="87"/>
      <c r="G455" s="89"/>
      <c r="H455" s="90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customFormat="false" ht="14.25" hidden="false" customHeight="true" outlineLevel="0" collapsed="false">
      <c r="A456" s="87"/>
      <c r="B456" s="88"/>
      <c r="C456" s="88"/>
      <c r="D456" s="88"/>
      <c r="E456" s="88"/>
      <c r="F456" s="87"/>
      <c r="G456" s="89"/>
      <c r="H456" s="90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customFormat="false" ht="14.25" hidden="false" customHeight="true" outlineLevel="0" collapsed="false">
      <c r="A457" s="87"/>
      <c r="B457" s="88"/>
      <c r="C457" s="88"/>
      <c r="D457" s="88"/>
      <c r="E457" s="88"/>
      <c r="F457" s="87"/>
      <c r="G457" s="89"/>
      <c r="H457" s="90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customFormat="false" ht="14.25" hidden="false" customHeight="true" outlineLevel="0" collapsed="false">
      <c r="A458" s="87"/>
      <c r="B458" s="88"/>
      <c r="C458" s="88"/>
      <c r="D458" s="88"/>
      <c r="E458" s="88"/>
      <c r="F458" s="87"/>
      <c r="G458" s="89"/>
      <c r="H458" s="90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customFormat="false" ht="14.25" hidden="false" customHeight="true" outlineLevel="0" collapsed="false">
      <c r="A459" s="87"/>
      <c r="B459" s="88"/>
      <c r="C459" s="88"/>
      <c r="D459" s="88"/>
      <c r="E459" s="88"/>
      <c r="F459" s="87"/>
      <c r="G459" s="89"/>
      <c r="H459" s="90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customFormat="false" ht="14.25" hidden="false" customHeight="true" outlineLevel="0" collapsed="false">
      <c r="A460" s="87"/>
      <c r="B460" s="88"/>
      <c r="C460" s="88"/>
      <c r="D460" s="88"/>
      <c r="E460" s="88"/>
      <c r="F460" s="87"/>
      <c r="G460" s="89"/>
      <c r="H460" s="90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customFormat="false" ht="14.25" hidden="false" customHeight="true" outlineLevel="0" collapsed="false">
      <c r="A461" s="87"/>
      <c r="B461" s="88"/>
      <c r="C461" s="88"/>
      <c r="D461" s="88"/>
      <c r="E461" s="88"/>
      <c r="F461" s="87"/>
      <c r="G461" s="89"/>
      <c r="H461" s="90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customFormat="false" ht="14.25" hidden="false" customHeight="true" outlineLevel="0" collapsed="false">
      <c r="A462" s="87"/>
      <c r="B462" s="88"/>
      <c r="C462" s="88"/>
      <c r="D462" s="88"/>
      <c r="E462" s="88"/>
      <c r="F462" s="87"/>
      <c r="G462" s="89"/>
      <c r="H462" s="90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customFormat="false" ht="14.25" hidden="false" customHeight="true" outlineLevel="0" collapsed="false">
      <c r="A463" s="87"/>
      <c r="B463" s="88"/>
      <c r="C463" s="88"/>
      <c r="D463" s="88"/>
      <c r="E463" s="88"/>
      <c r="F463" s="87"/>
      <c r="G463" s="89"/>
      <c r="H463" s="90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customFormat="false" ht="14.25" hidden="false" customHeight="true" outlineLevel="0" collapsed="false">
      <c r="A464" s="87"/>
      <c r="B464" s="88"/>
      <c r="C464" s="88"/>
      <c r="D464" s="88"/>
      <c r="E464" s="88"/>
      <c r="F464" s="87"/>
      <c r="G464" s="89"/>
      <c r="H464" s="90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customFormat="false" ht="14.25" hidden="false" customHeight="true" outlineLevel="0" collapsed="false">
      <c r="A465" s="87"/>
      <c r="B465" s="88"/>
      <c r="C465" s="88"/>
      <c r="D465" s="88"/>
      <c r="E465" s="88"/>
      <c r="F465" s="87"/>
      <c r="G465" s="89"/>
      <c r="H465" s="90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customFormat="false" ht="14.25" hidden="false" customHeight="true" outlineLevel="0" collapsed="false">
      <c r="A466" s="87"/>
      <c r="B466" s="88"/>
      <c r="C466" s="88"/>
      <c r="D466" s="88"/>
      <c r="E466" s="88"/>
      <c r="F466" s="87"/>
      <c r="G466" s="89"/>
      <c r="H466" s="90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customFormat="false" ht="14.25" hidden="false" customHeight="true" outlineLevel="0" collapsed="false">
      <c r="A467" s="87"/>
      <c r="B467" s="88"/>
      <c r="C467" s="88"/>
      <c r="D467" s="88"/>
      <c r="E467" s="88"/>
      <c r="F467" s="87"/>
      <c r="G467" s="89"/>
      <c r="H467" s="90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customFormat="false" ht="14.25" hidden="false" customHeight="true" outlineLevel="0" collapsed="false">
      <c r="A468" s="87"/>
      <c r="B468" s="88"/>
      <c r="C468" s="88"/>
      <c r="D468" s="88"/>
      <c r="E468" s="88"/>
      <c r="F468" s="87"/>
      <c r="G468" s="89"/>
      <c r="H468" s="90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customFormat="false" ht="14.25" hidden="false" customHeight="true" outlineLevel="0" collapsed="false">
      <c r="A469" s="87"/>
      <c r="B469" s="88"/>
      <c r="C469" s="88"/>
      <c r="D469" s="88"/>
      <c r="E469" s="88"/>
      <c r="F469" s="87"/>
      <c r="G469" s="89"/>
      <c r="H469" s="90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customFormat="false" ht="14.25" hidden="false" customHeight="true" outlineLevel="0" collapsed="false">
      <c r="A470" s="87"/>
      <c r="B470" s="88"/>
      <c r="C470" s="88"/>
      <c r="D470" s="88"/>
      <c r="E470" s="88"/>
      <c r="F470" s="87"/>
      <c r="G470" s="89"/>
      <c r="H470" s="90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customFormat="false" ht="14.25" hidden="false" customHeight="true" outlineLevel="0" collapsed="false">
      <c r="A471" s="87"/>
      <c r="B471" s="88"/>
      <c r="C471" s="88"/>
      <c r="D471" s="88"/>
      <c r="E471" s="88"/>
      <c r="F471" s="87"/>
      <c r="G471" s="89"/>
      <c r="H471" s="90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customFormat="false" ht="14.25" hidden="false" customHeight="true" outlineLevel="0" collapsed="false">
      <c r="A472" s="87"/>
      <c r="B472" s="88"/>
      <c r="C472" s="88"/>
      <c r="D472" s="88"/>
      <c r="E472" s="88"/>
      <c r="F472" s="87"/>
      <c r="G472" s="89"/>
      <c r="H472" s="90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customFormat="false" ht="14.25" hidden="false" customHeight="true" outlineLevel="0" collapsed="false">
      <c r="A473" s="87"/>
      <c r="B473" s="88"/>
      <c r="C473" s="88"/>
      <c r="D473" s="88"/>
      <c r="E473" s="88"/>
      <c r="F473" s="87"/>
      <c r="G473" s="89"/>
      <c r="H473" s="90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customFormat="false" ht="14.25" hidden="false" customHeight="true" outlineLevel="0" collapsed="false">
      <c r="A474" s="87"/>
      <c r="B474" s="88"/>
      <c r="C474" s="88"/>
      <c r="D474" s="88"/>
      <c r="E474" s="88"/>
      <c r="F474" s="87"/>
      <c r="G474" s="89"/>
      <c r="H474" s="90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customFormat="false" ht="14.25" hidden="false" customHeight="true" outlineLevel="0" collapsed="false">
      <c r="A475" s="87"/>
      <c r="B475" s="88"/>
      <c r="C475" s="88"/>
      <c r="D475" s="88"/>
      <c r="E475" s="88"/>
      <c r="F475" s="87"/>
      <c r="G475" s="89"/>
      <c r="H475" s="90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customFormat="false" ht="14.25" hidden="false" customHeight="true" outlineLevel="0" collapsed="false">
      <c r="A476" s="87"/>
      <c r="B476" s="88"/>
      <c r="C476" s="88"/>
      <c r="D476" s="88"/>
      <c r="E476" s="88"/>
      <c r="F476" s="87"/>
      <c r="G476" s="89"/>
      <c r="H476" s="90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customFormat="false" ht="14.25" hidden="false" customHeight="true" outlineLevel="0" collapsed="false">
      <c r="A477" s="87"/>
      <c r="B477" s="88"/>
      <c r="C477" s="88"/>
      <c r="D477" s="88"/>
      <c r="E477" s="88"/>
      <c r="F477" s="87"/>
      <c r="G477" s="89"/>
      <c r="H477" s="90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customFormat="false" ht="14.25" hidden="false" customHeight="true" outlineLevel="0" collapsed="false">
      <c r="A478" s="87"/>
      <c r="B478" s="88"/>
      <c r="C478" s="88"/>
      <c r="D478" s="88"/>
      <c r="E478" s="88"/>
      <c r="F478" s="87"/>
      <c r="G478" s="89"/>
      <c r="H478" s="90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customFormat="false" ht="14.25" hidden="false" customHeight="true" outlineLevel="0" collapsed="false">
      <c r="A479" s="87"/>
      <c r="B479" s="88"/>
      <c r="C479" s="88"/>
      <c r="D479" s="88"/>
      <c r="E479" s="88"/>
      <c r="F479" s="87"/>
      <c r="G479" s="89"/>
      <c r="H479" s="90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customFormat="false" ht="14.25" hidden="false" customHeight="true" outlineLevel="0" collapsed="false">
      <c r="A480" s="87"/>
      <c r="B480" s="88"/>
      <c r="C480" s="88"/>
      <c r="D480" s="88"/>
      <c r="E480" s="88"/>
      <c r="F480" s="87"/>
      <c r="G480" s="89"/>
      <c r="H480" s="90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customFormat="false" ht="14.25" hidden="false" customHeight="true" outlineLevel="0" collapsed="false">
      <c r="A481" s="87"/>
      <c r="B481" s="88"/>
      <c r="C481" s="88"/>
      <c r="D481" s="88"/>
      <c r="E481" s="88"/>
      <c r="F481" s="87"/>
      <c r="G481" s="89"/>
      <c r="H481" s="90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customFormat="false" ht="14.25" hidden="false" customHeight="true" outlineLevel="0" collapsed="false">
      <c r="A482" s="87"/>
      <c r="B482" s="88"/>
      <c r="C482" s="88"/>
      <c r="D482" s="88"/>
      <c r="E482" s="88"/>
      <c r="F482" s="87"/>
      <c r="G482" s="89"/>
      <c r="H482" s="90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customFormat="false" ht="14.25" hidden="false" customHeight="true" outlineLevel="0" collapsed="false">
      <c r="A483" s="87"/>
      <c r="B483" s="88"/>
      <c r="C483" s="88"/>
      <c r="D483" s="88"/>
      <c r="E483" s="88"/>
      <c r="F483" s="87"/>
      <c r="G483" s="89"/>
      <c r="H483" s="90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customFormat="false" ht="14.25" hidden="false" customHeight="true" outlineLevel="0" collapsed="false">
      <c r="A484" s="87"/>
      <c r="B484" s="88"/>
      <c r="C484" s="88"/>
      <c r="D484" s="88"/>
      <c r="E484" s="88"/>
      <c r="F484" s="87"/>
      <c r="G484" s="89"/>
      <c r="H484" s="90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customFormat="false" ht="14.25" hidden="false" customHeight="true" outlineLevel="0" collapsed="false">
      <c r="A485" s="87"/>
      <c r="B485" s="88"/>
      <c r="C485" s="88"/>
      <c r="D485" s="88"/>
      <c r="E485" s="88"/>
      <c r="F485" s="87"/>
      <c r="G485" s="89"/>
      <c r="H485" s="90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customFormat="false" ht="14.25" hidden="false" customHeight="true" outlineLevel="0" collapsed="false">
      <c r="A486" s="87"/>
      <c r="B486" s="88"/>
      <c r="C486" s="88"/>
      <c r="D486" s="88"/>
      <c r="E486" s="88"/>
      <c r="F486" s="87"/>
      <c r="G486" s="89"/>
      <c r="H486" s="90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customFormat="false" ht="14.25" hidden="false" customHeight="true" outlineLevel="0" collapsed="false">
      <c r="A487" s="87"/>
      <c r="B487" s="88"/>
      <c r="C487" s="88"/>
      <c r="D487" s="88"/>
      <c r="E487" s="88"/>
      <c r="F487" s="87"/>
      <c r="G487" s="89"/>
      <c r="H487" s="90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customFormat="false" ht="14.25" hidden="false" customHeight="true" outlineLevel="0" collapsed="false">
      <c r="A488" s="87"/>
      <c r="B488" s="88"/>
      <c r="C488" s="88"/>
      <c r="D488" s="88"/>
      <c r="E488" s="88"/>
      <c r="F488" s="87"/>
      <c r="G488" s="89"/>
      <c r="H488" s="90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customFormat="false" ht="14.25" hidden="false" customHeight="true" outlineLevel="0" collapsed="false">
      <c r="A489" s="87"/>
      <c r="B489" s="88"/>
      <c r="C489" s="88"/>
      <c r="D489" s="88"/>
      <c r="E489" s="88"/>
      <c r="F489" s="87"/>
      <c r="G489" s="89"/>
      <c r="H489" s="90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customFormat="false" ht="14.25" hidden="false" customHeight="true" outlineLevel="0" collapsed="false">
      <c r="A490" s="87"/>
      <c r="B490" s="88"/>
      <c r="C490" s="88"/>
      <c r="D490" s="88"/>
      <c r="E490" s="88"/>
      <c r="F490" s="87"/>
      <c r="G490" s="89"/>
      <c r="H490" s="90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customFormat="false" ht="14.25" hidden="false" customHeight="true" outlineLevel="0" collapsed="false">
      <c r="A491" s="87"/>
      <c r="B491" s="88"/>
      <c r="C491" s="88"/>
      <c r="D491" s="88"/>
      <c r="E491" s="88"/>
      <c r="F491" s="87"/>
      <c r="G491" s="89"/>
      <c r="H491" s="90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customFormat="false" ht="14.25" hidden="false" customHeight="true" outlineLevel="0" collapsed="false">
      <c r="A492" s="87"/>
      <c r="B492" s="88"/>
      <c r="C492" s="88"/>
      <c r="D492" s="88"/>
      <c r="E492" s="88"/>
      <c r="F492" s="87"/>
      <c r="G492" s="89"/>
      <c r="H492" s="90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customFormat="false" ht="14.25" hidden="false" customHeight="true" outlineLevel="0" collapsed="false">
      <c r="A493" s="87"/>
      <c r="B493" s="88"/>
      <c r="C493" s="88"/>
      <c r="D493" s="88"/>
      <c r="E493" s="88"/>
      <c r="F493" s="87"/>
      <c r="G493" s="89"/>
      <c r="H493" s="90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customFormat="false" ht="14.25" hidden="false" customHeight="true" outlineLevel="0" collapsed="false">
      <c r="A494" s="87"/>
      <c r="B494" s="88"/>
      <c r="C494" s="88"/>
      <c r="D494" s="88"/>
      <c r="E494" s="88"/>
      <c r="F494" s="87"/>
      <c r="G494" s="89"/>
      <c r="H494" s="90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customFormat="false" ht="14.25" hidden="false" customHeight="true" outlineLevel="0" collapsed="false">
      <c r="A495" s="87"/>
      <c r="B495" s="88"/>
      <c r="C495" s="88"/>
      <c r="D495" s="88"/>
      <c r="E495" s="88"/>
      <c r="F495" s="87"/>
      <c r="G495" s="89"/>
      <c r="H495" s="90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customFormat="false" ht="14.25" hidden="false" customHeight="true" outlineLevel="0" collapsed="false">
      <c r="A496" s="87"/>
      <c r="B496" s="88"/>
      <c r="C496" s="88"/>
      <c r="D496" s="88"/>
      <c r="E496" s="88"/>
      <c r="F496" s="87"/>
      <c r="G496" s="89"/>
      <c r="H496" s="90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customFormat="false" ht="14.25" hidden="false" customHeight="true" outlineLevel="0" collapsed="false">
      <c r="A497" s="87"/>
      <c r="B497" s="88"/>
      <c r="C497" s="88"/>
      <c r="D497" s="88"/>
      <c r="E497" s="88"/>
      <c r="F497" s="87"/>
      <c r="G497" s="89"/>
      <c r="H497" s="90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customFormat="false" ht="14.25" hidden="false" customHeight="true" outlineLevel="0" collapsed="false">
      <c r="A498" s="87"/>
      <c r="B498" s="88"/>
      <c r="C498" s="88"/>
      <c r="D498" s="88"/>
      <c r="E498" s="88"/>
      <c r="F498" s="87"/>
      <c r="G498" s="89"/>
      <c r="H498" s="90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customFormat="false" ht="14.25" hidden="false" customHeight="true" outlineLevel="0" collapsed="false">
      <c r="A499" s="87"/>
      <c r="B499" s="88"/>
      <c r="C499" s="88"/>
      <c r="D499" s="88"/>
      <c r="E499" s="88"/>
      <c r="F499" s="87"/>
      <c r="G499" s="89"/>
      <c r="H499" s="90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customFormat="false" ht="14.25" hidden="false" customHeight="true" outlineLevel="0" collapsed="false">
      <c r="A500" s="87"/>
      <c r="B500" s="88"/>
      <c r="C500" s="88"/>
      <c r="D500" s="88"/>
      <c r="E500" s="88"/>
      <c r="F500" s="87"/>
      <c r="G500" s="89"/>
      <c r="H500" s="90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customFormat="false" ht="14.25" hidden="false" customHeight="true" outlineLevel="0" collapsed="false">
      <c r="A501" s="87"/>
      <c r="B501" s="88"/>
      <c r="C501" s="88"/>
      <c r="D501" s="88"/>
      <c r="E501" s="88"/>
      <c r="F501" s="87"/>
      <c r="G501" s="89"/>
      <c r="H501" s="90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customFormat="false" ht="14.25" hidden="false" customHeight="true" outlineLevel="0" collapsed="false">
      <c r="A502" s="87"/>
      <c r="B502" s="88"/>
      <c r="C502" s="88"/>
      <c r="D502" s="88"/>
      <c r="E502" s="88"/>
      <c r="F502" s="87"/>
      <c r="G502" s="89"/>
      <c r="H502" s="90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customFormat="false" ht="14.25" hidden="false" customHeight="true" outlineLevel="0" collapsed="false">
      <c r="A503" s="87"/>
      <c r="B503" s="88"/>
      <c r="C503" s="88"/>
      <c r="D503" s="88"/>
      <c r="E503" s="88"/>
      <c r="F503" s="87"/>
      <c r="G503" s="89"/>
      <c r="H503" s="90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customFormat="false" ht="14.25" hidden="false" customHeight="true" outlineLevel="0" collapsed="false">
      <c r="A504" s="87"/>
      <c r="B504" s="88"/>
      <c r="C504" s="88"/>
      <c r="D504" s="88"/>
      <c r="E504" s="88"/>
      <c r="F504" s="87"/>
      <c r="G504" s="89"/>
      <c r="H504" s="90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customFormat="false" ht="14.25" hidden="false" customHeight="true" outlineLevel="0" collapsed="false">
      <c r="A505" s="87"/>
      <c r="B505" s="88"/>
      <c r="C505" s="88"/>
      <c r="D505" s="88"/>
      <c r="E505" s="88"/>
      <c r="F505" s="87"/>
      <c r="G505" s="89"/>
      <c r="H505" s="90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customFormat="false" ht="14.25" hidden="false" customHeight="true" outlineLevel="0" collapsed="false">
      <c r="A506" s="87"/>
      <c r="B506" s="88"/>
      <c r="C506" s="88"/>
      <c r="D506" s="88"/>
      <c r="E506" s="88"/>
      <c r="F506" s="87"/>
      <c r="G506" s="89"/>
      <c r="H506" s="90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customFormat="false" ht="14.25" hidden="false" customHeight="true" outlineLevel="0" collapsed="false">
      <c r="A507" s="87"/>
      <c r="B507" s="88"/>
      <c r="C507" s="88"/>
      <c r="D507" s="88"/>
      <c r="E507" s="88"/>
      <c r="F507" s="87"/>
      <c r="G507" s="89"/>
      <c r="H507" s="90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customFormat="false" ht="14.25" hidden="false" customHeight="true" outlineLevel="0" collapsed="false">
      <c r="A508" s="87"/>
      <c r="B508" s="88"/>
      <c r="C508" s="88"/>
      <c r="D508" s="88"/>
      <c r="E508" s="88"/>
      <c r="F508" s="87"/>
      <c r="G508" s="89"/>
      <c r="H508" s="90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customFormat="false" ht="14.25" hidden="false" customHeight="true" outlineLevel="0" collapsed="false">
      <c r="A509" s="87"/>
      <c r="B509" s="88"/>
      <c r="C509" s="88"/>
      <c r="D509" s="88"/>
      <c r="E509" s="88"/>
      <c r="F509" s="87"/>
      <c r="G509" s="89"/>
      <c r="H509" s="90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customFormat="false" ht="14.25" hidden="false" customHeight="true" outlineLevel="0" collapsed="false">
      <c r="A510" s="87"/>
      <c r="B510" s="88"/>
      <c r="C510" s="88"/>
      <c r="D510" s="88"/>
      <c r="E510" s="88"/>
      <c r="F510" s="87"/>
      <c r="G510" s="89"/>
      <c r="H510" s="90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customFormat="false" ht="14.25" hidden="false" customHeight="true" outlineLevel="0" collapsed="false">
      <c r="A511" s="87"/>
      <c r="B511" s="88"/>
      <c r="C511" s="88"/>
      <c r="D511" s="88"/>
      <c r="E511" s="88"/>
      <c r="F511" s="87"/>
      <c r="G511" s="89"/>
      <c r="H511" s="90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customFormat="false" ht="14.25" hidden="false" customHeight="true" outlineLevel="0" collapsed="false">
      <c r="A512" s="87"/>
      <c r="B512" s="88"/>
      <c r="C512" s="88"/>
      <c r="D512" s="88"/>
      <c r="E512" s="88"/>
      <c r="F512" s="87"/>
      <c r="G512" s="89"/>
      <c r="H512" s="90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customFormat="false" ht="14.25" hidden="false" customHeight="true" outlineLevel="0" collapsed="false">
      <c r="A513" s="87"/>
      <c r="B513" s="88"/>
      <c r="C513" s="88"/>
      <c r="D513" s="88"/>
      <c r="E513" s="88"/>
      <c r="F513" s="87"/>
      <c r="G513" s="89"/>
      <c r="H513" s="90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customFormat="false" ht="14.25" hidden="false" customHeight="true" outlineLevel="0" collapsed="false">
      <c r="A514" s="87"/>
      <c r="B514" s="88"/>
      <c r="C514" s="88"/>
      <c r="D514" s="88"/>
      <c r="E514" s="88"/>
      <c r="F514" s="87"/>
      <c r="G514" s="89"/>
      <c r="H514" s="90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customFormat="false" ht="14.25" hidden="false" customHeight="true" outlineLevel="0" collapsed="false">
      <c r="A515" s="87"/>
      <c r="B515" s="88"/>
      <c r="C515" s="88"/>
      <c r="D515" s="88"/>
      <c r="E515" s="88"/>
      <c r="F515" s="87"/>
      <c r="G515" s="89"/>
      <c r="H515" s="90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customFormat="false" ht="14.25" hidden="false" customHeight="true" outlineLevel="0" collapsed="false">
      <c r="A516" s="87"/>
      <c r="B516" s="88"/>
      <c r="C516" s="88"/>
      <c r="D516" s="88"/>
      <c r="E516" s="88"/>
      <c r="F516" s="87"/>
      <c r="G516" s="89"/>
      <c r="H516" s="90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customFormat="false" ht="14.25" hidden="false" customHeight="true" outlineLevel="0" collapsed="false">
      <c r="A517" s="87"/>
      <c r="B517" s="88"/>
      <c r="C517" s="88"/>
      <c r="D517" s="88"/>
      <c r="E517" s="88"/>
      <c r="F517" s="87"/>
      <c r="G517" s="89"/>
      <c r="H517" s="90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customFormat="false" ht="14.25" hidden="false" customHeight="true" outlineLevel="0" collapsed="false">
      <c r="A518" s="87"/>
      <c r="B518" s="88"/>
      <c r="C518" s="88"/>
      <c r="D518" s="88"/>
      <c r="E518" s="88"/>
      <c r="F518" s="87"/>
      <c r="G518" s="89"/>
      <c r="H518" s="90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customFormat="false" ht="14.25" hidden="false" customHeight="true" outlineLevel="0" collapsed="false">
      <c r="A519" s="87"/>
      <c r="B519" s="88"/>
      <c r="C519" s="88"/>
      <c r="D519" s="88"/>
      <c r="E519" s="88"/>
      <c r="F519" s="87"/>
      <c r="G519" s="89"/>
      <c r="H519" s="90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customFormat="false" ht="14.25" hidden="false" customHeight="true" outlineLevel="0" collapsed="false">
      <c r="A520" s="87"/>
      <c r="B520" s="88"/>
      <c r="C520" s="88"/>
      <c r="D520" s="88"/>
      <c r="E520" s="88"/>
      <c r="F520" s="87"/>
      <c r="G520" s="89"/>
      <c r="H520" s="90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customFormat="false" ht="14.25" hidden="false" customHeight="true" outlineLevel="0" collapsed="false">
      <c r="A521" s="87"/>
      <c r="B521" s="88"/>
      <c r="C521" s="88"/>
      <c r="D521" s="88"/>
      <c r="E521" s="88"/>
      <c r="F521" s="87"/>
      <c r="G521" s="89"/>
      <c r="H521" s="90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customFormat="false" ht="14.25" hidden="false" customHeight="true" outlineLevel="0" collapsed="false">
      <c r="A522" s="87"/>
      <c r="B522" s="88"/>
      <c r="C522" s="88"/>
      <c r="D522" s="88"/>
      <c r="E522" s="88"/>
      <c r="F522" s="87"/>
      <c r="G522" s="89"/>
      <c r="H522" s="90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customFormat="false" ht="14.25" hidden="false" customHeight="true" outlineLevel="0" collapsed="false">
      <c r="A523" s="87"/>
      <c r="B523" s="88"/>
      <c r="C523" s="88"/>
      <c r="D523" s="88"/>
      <c r="E523" s="88"/>
      <c r="F523" s="87"/>
      <c r="G523" s="89"/>
      <c r="H523" s="90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customFormat="false" ht="14.25" hidden="false" customHeight="true" outlineLevel="0" collapsed="false">
      <c r="A524" s="87"/>
      <c r="B524" s="88"/>
      <c r="C524" s="88"/>
      <c r="D524" s="88"/>
      <c r="E524" s="88"/>
      <c r="F524" s="87"/>
      <c r="G524" s="89"/>
      <c r="H524" s="90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customFormat="false" ht="14.25" hidden="false" customHeight="true" outlineLevel="0" collapsed="false">
      <c r="A525" s="87"/>
      <c r="B525" s="88"/>
      <c r="C525" s="88"/>
      <c r="D525" s="88"/>
      <c r="E525" s="88"/>
      <c r="F525" s="87"/>
      <c r="G525" s="89"/>
      <c r="H525" s="90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customFormat="false" ht="14.25" hidden="false" customHeight="true" outlineLevel="0" collapsed="false">
      <c r="A526" s="87"/>
      <c r="B526" s="88"/>
      <c r="C526" s="88"/>
      <c r="D526" s="88"/>
      <c r="E526" s="88"/>
      <c r="F526" s="87"/>
      <c r="G526" s="89"/>
      <c r="H526" s="90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customFormat="false" ht="14.25" hidden="false" customHeight="true" outlineLevel="0" collapsed="false">
      <c r="A527" s="87"/>
      <c r="B527" s="88"/>
      <c r="C527" s="88"/>
      <c r="D527" s="88"/>
      <c r="E527" s="88"/>
      <c r="F527" s="87"/>
      <c r="G527" s="89"/>
      <c r="H527" s="90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customFormat="false" ht="14.25" hidden="false" customHeight="true" outlineLevel="0" collapsed="false">
      <c r="A528" s="87"/>
      <c r="B528" s="88"/>
      <c r="C528" s="88"/>
      <c r="D528" s="88"/>
      <c r="E528" s="88"/>
      <c r="F528" s="87"/>
      <c r="G528" s="89"/>
      <c r="H528" s="90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customFormat="false" ht="14.25" hidden="false" customHeight="true" outlineLevel="0" collapsed="false">
      <c r="A529" s="87"/>
      <c r="B529" s="88"/>
      <c r="C529" s="88"/>
      <c r="D529" s="88"/>
      <c r="E529" s="88"/>
      <c r="F529" s="87"/>
      <c r="G529" s="89"/>
      <c r="H529" s="90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customFormat="false" ht="14.25" hidden="false" customHeight="true" outlineLevel="0" collapsed="false">
      <c r="A530" s="87"/>
      <c r="B530" s="88"/>
      <c r="C530" s="88"/>
      <c r="D530" s="88"/>
      <c r="E530" s="88"/>
      <c r="F530" s="87"/>
      <c r="G530" s="89"/>
      <c r="H530" s="90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customFormat="false" ht="14.25" hidden="false" customHeight="true" outlineLevel="0" collapsed="false">
      <c r="A531" s="87"/>
      <c r="B531" s="88"/>
      <c r="C531" s="88"/>
      <c r="D531" s="88"/>
      <c r="E531" s="88"/>
      <c r="F531" s="87"/>
      <c r="G531" s="89"/>
      <c r="H531" s="90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customFormat="false" ht="14.25" hidden="false" customHeight="true" outlineLevel="0" collapsed="false">
      <c r="A532" s="87"/>
      <c r="B532" s="88"/>
      <c r="C532" s="88"/>
      <c r="D532" s="88"/>
      <c r="E532" s="88"/>
      <c r="F532" s="87"/>
      <c r="G532" s="89"/>
      <c r="H532" s="90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customFormat="false" ht="14.25" hidden="false" customHeight="true" outlineLevel="0" collapsed="false">
      <c r="A533" s="87"/>
      <c r="B533" s="88"/>
      <c r="C533" s="88"/>
      <c r="D533" s="88"/>
      <c r="E533" s="88"/>
      <c r="F533" s="87"/>
      <c r="G533" s="89"/>
      <c r="H533" s="90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customFormat="false" ht="14.25" hidden="false" customHeight="true" outlineLevel="0" collapsed="false">
      <c r="A534" s="87"/>
      <c r="B534" s="88"/>
      <c r="C534" s="88"/>
      <c r="D534" s="88"/>
      <c r="E534" s="88"/>
      <c r="F534" s="87"/>
      <c r="G534" s="89"/>
      <c r="H534" s="90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customFormat="false" ht="14.25" hidden="false" customHeight="true" outlineLevel="0" collapsed="false">
      <c r="A535" s="87"/>
      <c r="B535" s="88"/>
      <c r="C535" s="88"/>
      <c r="D535" s="88"/>
      <c r="E535" s="88"/>
      <c r="F535" s="87"/>
      <c r="G535" s="89"/>
      <c r="H535" s="90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customFormat="false" ht="14.25" hidden="false" customHeight="true" outlineLevel="0" collapsed="false">
      <c r="A536" s="87"/>
      <c r="B536" s="88"/>
      <c r="C536" s="88"/>
      <c r="D536" s="88"/>
      <c r="E536" s="88"/>
      <c r="F536" s="87"/>
      <c r="G536" s="89"/>
      <c r="H536" s="90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customFormat="false" ht="14.25" hidden="false" customHeight="true" outlineLevel="0" collapsed="false">
      <c r="A537" s="87"/>
      <c r="B537" s="88"/>
      <c r="C537" s="88"/>
      <c r="D537" s="88"/>
      <c r="E537" s="88"/>
      <c r="F537" s="87"/>
      <c r="G537" s="89"/>
      <c r="H537" s="90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customFormat="false" ht="14.25" hidden="false" customHeight="true" outlineLevel="0" collapsed="false">
      <c r="A538" s="87"/>
      <c r="B538" s="88"/>
      <c r="C538" s="88"/>
      <c r="D538" s="88"/>
      <c r="E538" s="88"/>
      <c r="F538" s="87"/>
      <c r="G538" s="89"/>
      <c r="H538" s="90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customFormat="false" ht="14.25" hidden="false" customHeight="true" outlineLevel="0" collapsed="false">
      <c r="A539" s="87"/>
      <c r="B539" s="88"/>
      <c r="C539" s="88"/>
      <c r="D539" s="88"/>
      <c r="E539" s="88"/>
      <c r="F539" s="87"/>
      <c r="G539" s="89"/>
      <c r="H539" s="90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customFormat="false" ht="14.25" hidden="false" customHeight="true" outlineLevel="0" collapsed="false">
      <c r="A540" s="87"/>
      <c r="B540" s="88"/>
      <c r="C540" s="88"/>
      <c r="D540" s="88"/>
      <c r="E540" s="88"/>
      <c r="F540" s="87"/>
      <c r="G540" s="89"/>
      <c r="H540" s="90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customFormat="false" ht="14.25" hidden="false" customHeight="true" outlineLevel="0" collapsed="false">
      <c r="A541" s="87"/>
      <c r="B541" s="88"/>
      <c r="C541" s="88"/>
      <c r="D541" s="88"/>
      <c r="E541" s="88"/>
      <c r="F541" s="87"/>
      <c r="G541" s="89"/>
      <c r="H541" s="90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customFormat="false" ht="14.25" hidden="false" customHeight="true" outlineLevel="0" collapsed="false">
      <c r="A542" s="87"/>
      <c r="B542" s="88"/>
      <c r="C542" s="88"/>
      <c r="D542" s="88"/>
      <c r="E542" s="88"/>
      <c r="F542" s="87"/>
      <c r="G542" s="89"/>
      <c r="H542" s="90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customFormat="false" ht="14.25" hidden="false" customHeight="true" outlineLevel="0" collapsed="false">
      <c r="A543" s="87"/>
      <c r="B543" s="88"/>
      <c r="C543" s="88"/>
      <c r="D543" s="88"/>
      <c r="E543" s="88"/>
      <c r="F543" s="87"/>
      <c r="G543" s="89"/>
      <c r="H543" s="90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customFormat="false" ht="14.25" hidden="false" customHeight="true" outlineLevel="0" collapsed="false">
      <c r="A544" s="87"/>
      <c r="B544" s="88"/>
      <c r="C544" s="88"/>
      <c r="D544" s="88"/>
      <c r="E544" s="88"/>
      <c r="F544" s="87"/>
      <c r="G544" s="89"/>
      <c r="H544" s="90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customFormat="false" ht="14.25" hidden="false" customHeight="true" outlineLevel="0" collapsed="false">
      <c r="A545" s="87"/>
      <c r="B545" s="88"/>
      <c r="C545" s="88"/>
      <c r="D545" s="88"/>
      <c r="E545" s="88"/>
      <c r="F545" s="87"/>
      <c r="G545" s="89"/>
      <c r="H545" s="90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customFormat="false" ht="14.25" hidden="false" customHeight="true" outlineLevel="0" collapsed="false">
      <c r="A546" s="87"/>
      <c r="B546" s="88"/>
      <c r="C546" s="88"/>
      <c r="D546" s="88"/>
      <c r="E546" s="88"/>
      <c r="F546" s="87"/>
      <c r="G546" s="89"/>
      <c r="H546" s="90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customFormat="false" ht="14.25" hidden="false" customHeight="true" outlineLevel="0" collapsed="false">
      <c r="A547" s="87"/>
      <c r="B547" s="88"/>
      <c r="C547" s="88"/>
      <c r="D547" s="88"/>
      <c r="E547" s="88"/>
      <c r="F547" s="87"/>
      <c r="G547" s="89"/>
      <c r="H547" s="90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customFormat="false" ht="14.25" hidden="false" customHeight="true" outlineLevel="0" collapsed="false">
      <c r="A548" s="87"/>
      <c r="B548" s="88"/>
      <c r="C548" s="88"/>
      <c r="D548" s="88"/>
      <c r="E548" s="88"/>
      <c r="F548" s="87"/>
      <c r="G548" s="89"/>
      <c r="H548" s="90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customFormat="false" ht="14.25" hidden="false" customHeight="true" outlineLevel="0" collapsed="false">
      <c r="A549" s="87"/>
      <c r="B549" s="88"/>
      <c r="C549" s="88"/>
      <c r="D549" s="88"/>
      <c r="E549" s="88"/>
      <c r="F549" s="87"/>
      <c r="G549" s="89"/>
      <c r="H549" s="90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customFormat="false" ht="14.25" hidden="false" customHeight="true" outlineLevel="0" collapsed="false">
      <c r="A550" s="87"/>
      <c r="B550" s="88"/>
      <c r="C550" s="88"/>
      <c r="D550" s="88"/>
      <c r="E550" s="88"/>
      <c r="F550" s="87"/>
      <c r="G550" s="89"/>
      <c r="H550" s="90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customFormat="false" ht="14.25" hidden="false" customHeight="true" outlineLevel="0" collapsed="false">
      <c r="A551" s="87"/>
      <c r="B551" s="88"/>
      <c r="C551" s="88"/>
      <c r="D551" s="88"/>
      <c r="E551" s="88"/>
      <c r="F551" s="87"/>
      <c r="G551" s="89"/>
      <c r="H551" s="90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customFormat="false" ht="14.25" hidden="false" customHeight="true" outlineLevel="0" collapsed="false">
      <c r="A552" s="87"/>
      <c r="B552" s="88"/>
      <c r="C552" s="88"/>
      <c r="D552" s="88"/>
      <c r="E552" s="88"/>
      <c r="F552" s="87"/>
      <c r="G552" s="89"/>
      <c r="H552" s="90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customFormat="false" ht="14.25" hidden="false" customHeight="true" outlineLevel="0" collapsed="false">
      <c r="A553" s="87"/>
      <c r="B553" s="88"/>
      <c r="C553" s="88"/>
      <c r="D553" s="88"/>
      <c r="E553" s="88"/>
      <c r="F553" s="87"/>
      <c r="G553" s="89"/>
      <c r="H553" s="90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customFormat="false" ht="14.25" hidden="false" customHeight="true" outlineLevel="0" collapsed="false">
      <c r="A554" s="87"/>
      <c r="B554" s="88"/>
      <c r="C554" s="88"/>
      <c r="D554" s="88"/>
      <c r="E554" s="88"/>
      <c r="F554" s="87"/>
      <c r="G554" s="89"/>
      <c r="H554" s="90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customFormat="false" ht="14.25" hidden="false" customHeight="true" outlineLevel="0" collapsed="false">
      <c r="A555" s="87"/>
      <c r="B555" s="88"/>
      <c r="C555" s="88"/>
      <c r="D555" s="88"/>
      <c r="E555" s="88"/>
      <c r="F555" s="87"/>
      <c r="G555" s="89"/>
      <c r="H555" s="90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customFormat="false" ht="14.25" hidden="false" customHeight="true" outlineLevel="0" collapsed="false">
      <c r="A556" s="87"/>
      <c r="B556" s="88"/>
      <c r="C556" s="88"/>
      <c r="D556" s="88"/>
      <c r="E556" s="88"/>
      <c r="F556" s="87"/>
      <c r="G556" s="89"/>
      <c r="H556" s="90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customFormat="false" ht="14.25" hidden="false" customHeight="true" outlineLevel="0" collapsed="false">
      <c r="A557" s="87"/>
      <c r="B557" s="88"/>
      <c r="C557" s="88"/>
      <c r="D557" s="88"/>
      <c r="E557" s="88"/>
      <c r="F557" s="87"/>
      <c r="G557" s="89"/>
      <c r="H557" s="90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customFormat="false" ht="14.25" hidden="false" customHeight="true" outlineLevel="0" collapsed="false">
      <c r="A558" s="87"/>
      <c r="B558" s="88"/>
      <c r="C558" s="88"/>
      <c r="D558" s="88"/>
      <c r="E558" s="88"/>
      <c r="F558" s="87"/>
      <c r="G558" s="89"/>
      <c r="H558" s="90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customFormat="false" ht="14.25" hidden="false" customHeight="true" outlineLevel="0" collapsed="false">
      <c r="A559" s="87"/>
      <c r="B559" s="88"/>
      <c r="C559" s="88"/>
      <c r="D559" s="88"/>
      <c r="E559" s="88"/>
      <c r="F559" s="87"/>
      <c r="G559" s="89"/>
      <c r="H559" s="90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customFormat="false" ht="14.25" hidden="false" customHeight="true" outlineLevel="0" collapsed="false">
      <c r="A560" s="87"/>
      <c r="B560" s="88"/>
      <c r="C560" s="88"/>
      <c r="D560" s="88"/>
      <c r="E560" s="88"/>
      <c r="F560" s="87"/>
      <c r="G560" s="89"/>
      <c r="H560" s="90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customFormat="false" ht="14.25" hidden="false" customHeight="true" outlineLevel="0" collapsed="false">
      <c r="A561" s="87"/>
      <c r="B561" s="88"/>
      <c r="C561" s="88"/>
      <c r="D561" s="88"/>
      <c r="E561" s="88"/>
      <c r="F561" s="87"/>
      <c r="G561" s="89"/>
      <c r="H561" s="90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customFormat="false" ht="14.25" hidden="false" customHeight="true" outlineLevel="0" collapsed="false">
      <c r="A562" s="87"/>
      <c r="B562" s="88"/>
      <c r="C562" s="88"/>
      <c r="D562" s="88"/>
      <c r="E562" s="88"/>
      <c r="F562" s="87"/>
      <c r="G562" s="89"/>
      <c r="H562" s="90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customFormat="false" ht="14.25" hidden="false" customHeight="true" outlineLevel="0" collapsed="false">
      <c r="A563" s="87"/>
      <c r="B563" s="88"/>
      <c r="C563" s="88"/>
      <c r="D563" s="88"/>
      <c r="E563" s="88"/>
      <c r="F563" s="87"/>
      <c r="G563" s="89"/>
      <c r="H563" s="90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customFormat="false" ht="14.25" hidden="false" customHeight="true" outlineLevel="0" collapsed="false">
      <c r="A564" s="87"/>
      <c r="B564" s="88"/>
      <c r="C564" s="88"/>
      <c r="D564" s="88"/>
      <c r="E564" s="88"/>
      <c r="F564" s="87"/>
      <c r="G564" s="89"/>
      <c r="H564" s="90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customFormat="false" ht="14.25" hidden="false" customHeight="true" outlineLevel="0" collapsed="false">
      <c r="A565" s="87"/>
      <c r="B565" s="88"/>
      <c r="C565" s="88"/>
      <c r="D565" s="88"/>
      <c r="E565" s="88"/>
      <c r="F565" s="87"/>
      <c r="G565" s="89"/>
      <c r="H565" s="90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customFormat="false" ht="14.25" hidden="false" customHeight="true" outlineLevel="0" collapsed="false">
      <c r="A566" s="87"/>
      <c r="B566" s="88"/>
      <c r="C566" s="88"/>
      <c r="D566" s="88"/>
      <c r="E566" s="88"/>
      <c r="F566" s="87"/>
      <c r="G566" s="89"/>
      <c r="H566" s="90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customFormat="false" ht="14.25" hidden="false" customHeight="true" outlineLevel="0" collapsed="false">
      <c r="A567" s="87"/>
      <c r="B567" s="88"/>
      <c r="C567" s="88"/>
      <c r="D567" s="88"/>
      <c r="E567" s="88"/>
      <c r="F567" s="87"/>
      <c r="G567" s="89"/>
      <c r="H567" s="90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customFormat="false" ht="14.25" hidden="false" customHeight="true" outlineLevel="0" collapsed="false">
      <c r="A568" s="87"/>
      <c r="B568" s="88"/>
      <c r="C568" s="88"/>
      <c r="D568" s="88"/>
      <c r="E568" s="88"/>
      <c r="F568" s="87"/>
      <c r="G568" s="89"/>
      <c r="H568" s="90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customFormat="false" ht="14.25" hidden="false" customHeight="true" outlineLevel="0" collapsed="false">
      <c r="A569" s="87"/>
      <c r="B569" s="88"/>
      <c r="C569" s="88"/>
      <c r="D569" s="88"/>
      <c r="E569" s="88"/>
      <c r="F569" s="87"/>
      <c r="G569" s="89"/>
      <c r="H569" s="90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customFormat="false" ht="14.25" hidden="false" customHeight="true" outlineLevel="0" collapsed="false">
      <c r="A570" s="87"/>
      <c r="B570" s="88"/>
      <c r="C570" s="88"/>
      <c r="D570" s="88"/>
      <c r="E570" s="88"/>
      <c r="F570" s="87"/>
      <c r="G570" s="89"/>
      <c r="H570" s="90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customFormat="false" ht="14.25" hidden="false" customHeight="true" outlineLevel="0" collapsed="false">
      <c r="A571" s="87"/>
      <c r="B571" s="88"/>
      <c r="C571" s="88"/>
      <c r="D571" s="88"/>
      <c r="E571" s="88"/>
      <c r="F571" s="87"/>
      <c r="G571" s="89"/>
      <c r="H571" s="90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customFormat="false" ht="14.25" hidden="false" customHeight="true" outlineLevel="0" collapsed="false">
      <c r="A572" s="87"/>
      <c r="B572" s="88"/>
      <c r="C572" s="88"/>
      <c r="D572" s="88"/>
      <c r="E572" s="88"/>
      <c r="F572" s="87"/>
      <c r="G572" s="89"/>
      <c r="H572" s="90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customFormat="false" ht="14.25" hidden="false" customHeight="true" outlineLevel="0" collapsed="false">
      <c r="A573" s="87"/>
      <c r="B573" s="88"/>
      <c r="C573" s="88"/>
      <c r="D573" s="88"/>
      <c r="E573" s="88"/>
      <c r="F573" s="87"/>
      <c r="G573" s="89"/>
      <c r="H573" s="90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customFormat="false" ht="14.25" hidden="false" customHeight="true" outlineLevel="0" collapsed="false">
      <c r="A574" s="87"/>
      <c r="B574" s="88"/>
      <c r="C574" s="88"/>
      <c r="D574" s="88"/>
      <c r="E574" s="88"/>
      <c r="F574" s="87"/>
      <c r="G574" s="89"/>
      <c r="H574" s="90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customFormat="false" ht="14.25" hidden="false" customHeight="true" outlineLevel="0" collapsed="false">
      <c r="A575" s="87"/>
      <c r="B575" s="88"/>
      <c r="C575" s="88"/>
      <c r="D575" s="88"/>
      <c r="E575" s="88"/>
      <c r="F575" s="87"/>
      <c r="G575" s="89"/>
      <c r="H575" s="90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customFormat="false" ht="14.25" hidden="false" customHeight="true" outlineLevel="0" collapsed="false">
      <c r="A576" s="87"/>
      <c r="B576" s="88"/>
      <c r="C576" s="88"/>
      <c r="D576" s="88"/>
      <c r="E576" s="88"/>
      <c r="F576" s="87"/>
      <c r="G576" s="89"/>
      <c r="H576" s="90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customFormat="false" ht="14.25" hidden="false" customHeight="true" outlineLevel="0" collapsed="false">
      <c r="A577" s="87"/>
      <c r="B577" s="88"/>
      <c r="C577" s="88"/>
      <c r="D577" s="88"/>
      <c r="E577" s="88"/>
      <c r="F577" s="87"/>
      <c r="G577" s="89"/>
      <c r="H577" s="90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customFormat="false" ht="14.25" hidden="false" customHeight="true" outlineLevel="0" collapsed="false">
      <c r="A578" s="87"/>
      <c r="B578" s="88"/>
      <c r="C578" s="88"/>
      <c r="D578" s="88"/>
      <c r="E578" s="88"/>
      <c r="F578" s="87"/>
      <c r="G578" s="89"/>
      <c r="H578" s="90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customFormat="false" ht="14.25" hidden="false" customHeight="true" outlineLevel="0" collapsed="false">
      <c r="A579" s="87"/>
      <c r="B579" s="88"/>
      <c r="C579" s="88"/>
      <c r="D579" s="88"/>
      <c r="E579" s="88"/>
      <c r="F579" s="87"/>
      <c r="G579" s="89"/>
      <c r="H579" s="90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customFormat="false" ht="14.25" hidden="false" customHeight="true" outlineLevel="0" collapsed="false">
      <c r="A580" s="87"/>
      <c r="B580" s="88"/>
      <c r="C580" s="88"/>
      <c r="D580" s="88"/>
      <c r="E580" s="88"/>
      <c r="F580" s="87"/>
      <c r="G580" s="89"/>
      <c r="H580" s="90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customFormat="false" ht="14.25" hidden="false" customHeight="true" outlineLevel="0" collapsed="false">
      <c r="A581" s="87"/>
      <c r="B581" s="88"/>
      <c r="C581" s="88"/>
      <c r="D581" s="88"/>
      <c r="E581" s="88"/>
      <c r="F581" s="87"/>
      <c r="G581" s="89"/>
      <c r="H581" s="90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customFormat="false" ht="14.25" hidden="false" customHeight="true" outlineLevel="0" collapsed="false">
      <c r="A582" s="87"/>
      <c r="B582" s="88"/>
      <c r="C582" s="88"/>
      <c r="D582" s="88"/>
      <c r="E582" s="88"/>
      <c r="F582" s="87"/>
      <c r="G582" s="89"/>
      <c r="H582" s="90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customFormat="false" ht="14.25" hidden="false" customHeight="true" outlineLevel="0" collapsed="false">
      <c r="A583" s="87"/>
      <c r="B583" s="88"/>
      <c r="C583" s="88"/>
      <c r="D583" s="88"/>
      <c r="E583" s="88"/>
      <c r="F583" s="87"/>
      <c r="G583" s="89"/>
      <c r="H583" s="90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customFormat="false" ht="14.25" hidden="false" customHeight="true" outlineLevel="0" collapsed="false">
      <c r="A584" s="87"/>
      <c r="B584" s="88"/>
      <c r="C584" s="88"/>
      <c r="D584" s="88"/>
      <c r="E584" s="88"/>
      <c r="F584" s="87"/>
      <c r="G584" s="89"/>
      <c r="H584" s="90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customFormat="false" ht="14.25" hidden="false" customHeight="true" outlineLevel="0" collapsed="false">
      <c r="A585" s="87"/>
      <c r="B585" s="88"/>
      <c r="C585" s="88"/>
      <c r="D585" s="88"/>
      <c r="E585" s="88"/>
      <c r="F585" s="87"/>
      <c r="G585" s="89"/>
      <c r="H585" s="90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customFormat="false" ht="14.25" hidden="false" customHeight="true" outlineLevel="0" collapsed="false">
      <c r="A586" s="87"/>
      <c r="B586" s="88"/>
      <c r="C586" s="88"/>
      <c r="D586" s="88"/>
      <c r="E586" s="88"/>
      <c r="F586" s="87"/>
      <c r="G586" s="89"/>
      <c r="H586" s="90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customFormat="false" ht="14.25" hidden="false" customHeight="true" outlineLevel="0" collapsed="false">
      <c r="A587" s="87"/>
      <c r="B587" s="88"/>
      <c r="C587" s="88"/>
      <c r="D587" s="88"/>
      <c r="E587" s="88"/>
      <c r="F587" s="87"/>
      <c r="G587" s="89"/>
      <c r="H587" s="90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customFormat="false" ht="14.25" hidden="false" customHeight="true" outlineLevel="0" collapsed="false">
      <c r="A588" s="87"/>
      <c r="B588" s="88"/>
      <c r="C588" s="88"/>
      <c r="D588" s="88"/>
      <c r="E588" s="88"/>
      <c r="F588" s="87"/>
      <c r="G588" s="89"/>
      <c r="H588" s="90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customFormat="false" ht="14.25" hidden="false" customHeight="true" outlineLevel="0" collapsed="false">
      <c r="A589" s="87"/>
      <c r="B589" s="88"/>
      <c r="C589" s="88"/>
      <c r="D589" s="88"/>
      <c r="E589" s="88"/>
      <c r="F589" s="87"/>
      <c r="G589" s="89"/>
      <c r="H589" s="90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customFormat="false" ht="14.25" hidden="false" customHeight="true" outlineLevel="0" collapsed="false">
      <c r="A590" s="87"/>
      <c r="B590" s="88"/>
      <c r="C590" s="88"/>
      <c r="D590" s="88"/>
      <c r="E590" s="88"/>
      <c r="F590" s="87"/>
      <c r="G590" s="89"/>
      <c r="H590" s="90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customFormat="false" ht="14.25" hidden="false" customHeight="true" outlineLevel="0" collapsed="false">
      <c r="A591" s="87"/>
      <c r="B591" s="88"/>
      <c r="C591" s="88"/>
      <c r="D591" s="88"/>
      <c r="E591" s="88"/>
      <c r="F591" s="87"/>
      <c r="G591" s="89"/>
      <c r="H591" s="90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customFormat="false" ht="14.25" hidden="false" customHeight="true" outlineLevel="0" collapsed="false">
      <c r="A592" s="87"/>
      <c r="B592" s="88"/>
      <c r="C592" s="88"/>
      <c r="D592" s="88"/>
      <c r="E592" s="88"/>
      <c r="F592" s="87"/>
      <c r="G592" s="89"/>
      <c r="H592" s="90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customFormat="false" ht="14.25" hidden="false" customHeight="true" outlineLevel="0" collapsed="false">
      <c r="A593" s="87"/>
      <c r="B593" s="88"/>
      <c r="C593" s="88"/>
      <c r="D593" s="88"/>
      <c r="E593" s="88"/>
      <c r="F593" s="87"/>
      <c r="G593" s="89"/>
      <c r="H593" s="90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customFormat="false" ht="14.25" hidden="false" customHeight="true" outlineLevel="0" collapsed="false">
      <c r="A594" s="87"/>
      <c r="B594" s="88"/>
      <c r="C594" s="88"/>
      <c r="D594" s="88"/>
      <c r="E594" s="88"/>
      <c r="F594" s="87"/>
      <c r="G594" s="89"/>
      <c r="H594" s="90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customFormat="false" ht="14.25" hidden="false" customHeight="true" outlineLevel="0" collapsed="false">
      <c r="A595" s="87"/>
      <c r="B595" s="88"/>
      <c r="C595" s="88"/>
      <c r="D595" s="88"/>
      <c r="E595" s="88"/>
      <c r="F595" s="87"/>
      <c r="G595" s="89"/>
      <c r="H595" s="90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customFormat="false" ht="14.25" hidden="false" customHeight="true" outlineLevel="0" collapsed="false">
      <c r="A596" s="87"/>
      <c r="B596" s="88"/>
      <c r="C596" s="88"/>
      <c r="D596" s="88"/>
      <c r="E596" s="88"/>
      <c r="F596" s="87"/>
      <c r="G596" s="89"/>
      <c r="H596" s="90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customFormat="false" ht="14.25" hidden="false" customHeight="true" outlineLevel="0" collapsed="false">
      <c r="A597" s="87"/>
      <c r="B597" s="88"/>
      <c r="C597" s="88"/>
      <c r="D597" s="88"/>
      <c r="E597" s="88"/>
      <c r="F597" s="87"/>
      <c r="G597" s="89"/>
      <c r="H597" s="90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customFormat="false" ht="14.25" hidden="false" customHeight="true" outlineLevel="0" collapsed="false">
      <c r="A598" s="87"/>
      <c r="B598" s="88"/>
      <c r="C598" s="88"/>
      <c r="D598" s="88"/>
      <c r="E598" s="88"/>
      <c r="F598" s="87"/>
      <c r="G598" s="89"/>
      <c r="H598" s="90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customFormat="false" ht="14.25" hidden="false" customHeight="true" outlineLevel="0" collapsed="false">
      <c r="A599" s="87"/>
      <c r="B599" s="88"/>
      <c r="C599" s="88"/>
      <c r="D599" s="88"/>
      <c r="E599" s="88"/>
      <c r="F599" s="87"/>
      <c r="G599" s="89"/>
      <c r="H599" s="90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customFormat="false" ht="14.25" hidden="false" customHeight="true" outlineLevel="0" collapsed="false">
      <c r="A600" s="87"/>
      <c r="B600" s="88"/>
      <c r="C600" s="88"/>
      <c r="D600" s="88"/>
      <c r="E600" s="88"/>
      <c r="F600" s="87"/>
      <c r="G600" s="89"/>
      <c r="H600" s="90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customFormat="false" ht="14.25" hidden="false" customHeight="true" outlineLevel="0" collapsed="false">
      <c r="A601" s="87"/>
      <c r="B601" s="88"/>
      <c r="C601" s="88"/>
      <c r="D601" s="88"/>
      <c r="E601" s="88"/>
      <c r="F601" s="87"/>
      <c r="G601" s="89"/>
      <c r="H601" s="90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customFormat="false" ht="14.25" hidden="false" customHeight="true" outlineLevel="0" collapsed="false">
      <c r="A602" s="87"/>
      <c r="B602" s="88"/>
      <c r="C602" s="88"/>
      <c r="D602" s="88"/>
      <c r="E602" s="88"/>
      <c r="F602" s="87"/>
      <c r="G602" s="89"/>
      <c r="H602" s="90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customFormat="false" ht="14.25" hidden="false" customHeight="true" outlineLevel="0" collapsed="false">
      <c r="A603" s="87"/>
      <c r="B603" s="88"/>
      <c r="C603" s="88"/>
      <c r="D603" s="88"/>
      <c r="E603" s="88"/>
      <c r="F603" s="87"/>
      <c r="G603" s="89"/>
      <c r="H603" s="90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customFormat="false" ht="14.25" hidden="false" customHeight="true" outlineLevel="0" collapsed="false">
      <c r="A604" s="87"/>
      <c r="B604" s="88"/>
      <c r="C604" s="88"/>
      <c r="D604" s="88"/>
      <c r="E604" s="88"/>
      <c r="F604" s="87"/>
      <c r="G604" s="89"/>
      <c r="H604" s="90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customFormat="false" ht="14.25" hidden="false" customHeight="true" outlineLevel="0" collapsed="false">
      <c r="A605" s="87"/>
      <c r="B605" s="88"/>
      <c r="C605" s="88"/>
      <c r="D605" s="88"/>
      <c r="E605" s="88"/>
      <c r="F605" s="87"/>
      <c r="G605" s="89"/>
      <c r="H605" s="90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customFormat="false" ht="14.25" hidden="false" customHeight="true" outlineLevel="0" collapsed="false">
      <c r="A606" s="87"/>
      <c r="B606" s="88"/>
      <c r="C606" s="88"/>
      <c r="D606" s="88"/>
      <c r="E606" s="88"/>
      <c r="F606" s="87"/>
      <c r="G606" s="89"/>
      <c r="H606" s="90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customFormat="false" ht="14.25" hidden="false" customHeight="true" outlineLevel="0" collapsed="false">
      <c r="A607" s="87"/>
      <c r="B607" s="88"/>
      <c r="C607" s="88"/>
      <c r="D607" s="88"/>
      <c r="E607" s="88"/>
      <c r="F607" s="87"/>
      <c r="G607" s="89"/>
      <c r="H607" s="90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customFormat="false" ht="14.25" hidden="false" customHeight="true" outlineLevel="0" collapsed="false">
      <c r="A608" s="87"/>
      <c r="B608" s="88"/>
      <c r="C608" s="88"/>
      <c r="D608" s="88"/>
      <c r="E608" s="88"/>
      <c r="F608" s="87"/>
      <c r="G608" s="89"/>
      <c r="H608" s="90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customFormat="false" ht="14.25" hidden="false" customHeight="true" outlineLevel="0" collapsed="false">
      <c r="A609" s="87"/>
      <c r="B609" s="88"/>
      <c r="C609" s="88"/>
      <c r="D609" s="88"/>
      <c r="E609" s="88"/>
      <c r="F609" s="87"/>
      <c r="G609" s="89"/>
      <c r="H609" s="90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customFormat="false" ht="14.25" hidden="false" customHeight="true" outlineLevel="0" collapsed="false">
      <c r="A610" s="87"/>
      <c r="B610" s="88"/>
      <c r="C610" s="88"/>
      <c r="D610" s="88"/>
      <c r="E610" s="88"/>
      <c r="F610" s="87"/>
      <c r="G610" s="89"/>
      <c r="H610" s="90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customFormat="false" ht="14.25" hidden="false" customHeight="true" outlineLevel="0" collapsed="false">
      <c r="A611" s="87"/>
      <c r="B611" s="88"/>
      <c r="C611" s="88"/>
      <c r="D611" s="88"/>
      <c r="E611" s="88"/>
      <c r="F611" s="87"/>
      <c r="G611" s="89"/>
      <c r="H611" s="90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customFormat="false" ht="14.25" hidden="false" customHeight="true" outlineLevel="0" collapsed="false">
      <c r="A612" s="87"/>
      <c r="B612" s="88"/>
      <c r="C612" s="88"/>
      <c r="D612" s="88"/>
      <c r="E612" s="88"/>
      <c r="F612" s="87"/>
      <c r="G612" s="89"/>
      <c r="H612" s="90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customFormat="false" ht="14.25" hidden="false" customHeight="true" outlineLevel="0" collapsed="false">
      <c r="A613" s="87"/>
      <c r="B613" s="88"/>
      <c r="C613" s="88"/>
      <c r="D613" s="88"/>
      <c r="E613" s="88"/>
      <c r="F613" s="87"/>
      <c r="G613" s="89"/>
      <c r="H613" s="90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customFormat="false" ht="14.25" hidden="false" customHeight="true" outlineLevel="0" collapsed="false">
      <c r="A614" s="87"/>
      <c r="B614" s="88"/>
      <c r="C614" s="88"/>
      <c r="D614" s="88"/>
      <c r="E614" s="88"/>
      <c r="F614" s="87"/>
      <c r="G614" s="89"/>
      <c r="H614" s="90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customFormat="false" ht="14.25" hidden="false" customHeight="true" outlineLevel="0" collapsed="false">
      <c r="A615" s="87"/>
      <c r="B615" s="88"/>
      <c r="C615" s="88"/>
      <c r="D615" s="88"/>
      <c r="E615" s="88"/>
      <c r="F615" s="87"/>
      <c r="G615" s="89"/>
      <c r="H615" s="90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customFormat="false" ht="14.25" hidden="false" customHeight="true" outlineLevel="0" collapsed="false">
      <c r="A616" s="87"/>
      <c r="B616" s="88"/>
      <c r="C616" s="88"/>
      <c r="D616" s="88"/>
      <c r="E616" s="88"/>
      <c r="F616" s="87"/>
      <c r="G616" s="89"/>
      <c r="H616" s="90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customFormat="false" ht="14.25" hidden="false" customHeight="true" outlineLevel="0" collapsed="false">
      <c r="A617" s="87"/>
      <c r="B617" s="88"/>
      <c r="C617" s="88"/>
      <c r="D617" s="88"/>
      <c r="E617" s="88"/>
      <c r="F617" s="87"/>
      <c r="G617" s="89"/>
      <c r="H617" s="90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customFormat="false" ht="14.25" hidden="false" customHeight="true" outlineLevel="0" collapsed="false">
      <c r="A618" s="87"/>
      <c r="B618" s="88"/>
      <c r="C618" s="88"/>
      <c r="D618" s="88"/>
      <c r="E618" s="88"/>
      <c r="F618" s="87"/>
      <c r="G618" s="89"/>
      <c r="H618" s="90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customFormat="false" ht="14.25" hidden="false" customHeight="true" outlineLevel="0" collapsed="false">
      <c r="A619" s="87"/>
      <c r="B619" s="88"/>
      <c r="C619" s="88"/>
      <c r="D619" s="88"/>
      <c r="E619" s="88"/>
      <c r="F619" s="87"/>
      <c r="G619" s="89"/>
      <c r="H619" s="90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customFormat="false" ht="14.25" hidden="false" customHeight="true" outlineLevel="0" collapsed="false">
      <c r="A620" s="87"/>
      <c r="B620" s="88"/>
      <c r="C620" s="88"/>
      <c r="D620" s="88"/>
      <c r="E620" s="88"/>
      <c r="F620" s="87"/>
      <c r="G620" s="89"/>
      <c r="H620" s="90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customFormat="false" ht="14.25" hidden="false" customHeight="true" outlineLevel="0" collapsed="false">
      <c r="A621" s="87"/>
      <c r="B621" s="88"/>
      <c r="C621" s="88"/>
      <c r="D621" s="88"/>
      <c r="E621" s="88"/>
      <c r="F621" s="87"/>
      <c r="G621" s="89"/>
      <c r="H621" s="90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customFormat="false" ht="14.25" hidden="false" customHeight="true" outlineLevel="0" collapsed="false">
      <c r="A622" s="87"/>
      <c r="B622" s="88"/>
      <c r="C622" s="88"/>
      <c r="D622" s="88"/>
      <c r="E622" s="88"/>
      <c r="F622" s="87"/>
      <c r="G622" s="89"/>
      <c r="H622" s="90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customFormat="false" ht="14.25" hidden="false" customHeight="true" outlineLevel="0" collapsed="false">
      <c r="A623" s="87"/>
      <c r="B623" s="88"/>
      <c r="C623" s="88"/>
      <c r="D623" s="88"/>
      <c r="E623" s="88"/>
      <c r="F623" s="87"/>
      <c r="G623" s="89"/>
      <c r="H623" s="90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customFormat="false" ht="14.25" hidden="false" customHeight="true" outlineLevel="0" collapsed="false">
      <c r="A624" s="87"/>
      <c r="B624" s="88"/>
      <c r="C624" s="88"/>
      <c r="D624" s="88"/>
      <c r="E624" s="88"/>
      <c r="F624" s="87"/>
      <c r="G624" s="89"/>
      <c r="H624" s="90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customFormat="false" ht="14.25" hidden="false" customHeight="true" outlineLevel="0" collapsed="false">
      <c r="A625" s="87"/>
      <c r="B625" s="88"/>
      <c r="C625" s="88"/>
      <c r="D625" s="88"/>
      <c r="E625" s="88"/>
      <c r="F625" s="87"/>
      <c r="G625" s="89"/>
      <c r="H625" s="90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customFormat="false" ht="14.25" hidden="false" customHeight="true" outlineLevel="0" collapsed="false">
      <c r="A626" s="87"/>
      <c r="B626" s="88"/>
      <c r="C626" s="88"/>
      <c r="D626" s="88"/>
      <c r="E626" s="88"/>
      <c r="F626" s="87"/>
      <c r="G626" s="89"/>
      <c r="H626" s="90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customFormat="false" ht="14.25" hidden="false" customHeight="true" outlineLevel="0" collapsed="false">
      <c r="A627" s="87"/>
      <c r="B627" s="88"/>
      <c r="C627" s="88"/>
      <c r="D627" s="88"/>
      <c r="E627" s="88"/>
      <c r="F627" s="87"/>
      <c r="G627" s="89"/>
      <c r="H627" s="90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customFormat="false" ht="14.25" hidden="false" customHeight="true" outlineLevel="0" collapsed="false">
      <c r="A628" s="87"/>
      <c r="B628" s="88"/>
      <c r="C628" s="88"/>
      <c r="D628" s="88"/>
      <c r="E628" s="88"/>
      <c r="F628" s="87"/>
      <c r="G628" s="89"/>
      <c r="H628" s="90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customFormat="false" ht="14.25" hidden="false" customHeight="true" outlineLevel="0" collapsed="false">
      <c r="A629" s="87"/>
      <c r="B629" s="88"/>
      <c r="C629" s="88"/>
      <c r="D629" s="88"/>
      <c r="E629" s="88"/>
      <c r="F629" s="87"/>
      <c r="G629" s="89"/>
      <c r="H629" s="90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customFormat="false" ht="14.25" hidden="false" customHeight="true" outlineLevel="0" collapsed="false">
      <c r="A630" s="87"/>
      <c r="B630" s="88"/>
      <c r="C630" s="88"/>
      <c r="D630" s="88"/>
      <c r="E630" s="88"/>
      <c r="F630" s="87"/>
      <c r="G630" s="89"/>
      <c r="H630" s="90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customFormat="false" ht="14.25" hidden="false" customHeight="true" outlineLevel="0" collapsed="false">
      <c r="A631" s="87"/>
      <c r="B631" s="88"/>
      <c r="C631" s="88"/>
      <c r="D631" s="88"/>
      <c r="E631" s="88"/>
      <c r="F631" s="87"/>
      <c r="G631" s="89"/>
      <c r="H631" s="90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customFormat="false" ht="14.25" hidden="false" customHeight="true" outlineLevel="0" collapsed="false">
      <c r="A632" s="87"/>
      <c r="B632" s="88"/>
      <c r="C632" s="88"/>
      <c r="D632" s="88"/>
      <c r="E632" s="88"/>
      <c r="F632" s="87"/>
      <c r="G632" s="89"/>
      <c r="H632" s="90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customFormat="false" ht="14.25" hidden="false" customHeight="true" outlineLevel="0" collapsed="false">
      <c r="A633" s="87"/>
      <c r="B633" s="88"/>
      <c r="C633" s="88"/>
      <c r="D633" s="88"/>
      <c r="E633" s="88"/>
      <c r="F633" s="87"/>
      <c r="G633" s="89"/>
      <c r="H633" s="90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customFormat="false" ht="14.25" hidden="false" customHeight="true" outlineLevel="0" collapsed="false">
      <c r="A634" s="87"/>
      <c r="B634" s="88"/>
      <c r="C634" s="88"/>
      <c r="D634" s="88"/>
      <c r="E634" s="88"/>
      <c r="F634" s="87"/>
      <c r="G634" s="89"/>
      <c r="H634" s="90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customFormat="false" ht="14.25" hidden="false" customHeight="true" outlineLevel="0" collapsed="false">
      <c r="A635" s="87"/>
      <c r="B635" s="88"/>
      <c r="C635" s="88"/>
      <c r="D635" s="88"/>
      <c r="E635" s="88"/>
      <c r="F635" s="87"/>
      <c r="G635" s="89"/>
      <c r="H635" s="90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customFormat="false" ht="14.25" hidden="false" customHeight="true" outlineLevel="0" collapsed="false">
      <c r="A636" s="87"/>
      <c r="B636" s="88"/>
      <c r="C636" s="88"/>
      <c r="D636" s="88"/>
      <c r="E636" s="88"/>
      <c r="F636" s="87"/>
      <c r="G636" s="89"/>
      <c r="H636" s="90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customFormat="false" ht="14.25" hidden="false" customHeight="true" outlineLevel="0" collapsed="false">
      <c r="A637" s="87"/>
      <c r="B637" s="88"/>
      <c r="C637" s="88"/>
      <c r="D637" s="88"/>
      <c r="E637" s="88"/>
      <c r="F637" s="87"/>
      <c r="G637" s="89"/>
      <c r="H637" s="90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customFormat="false" ht="14.25" hidden="false" customHeight="true" outlineLevel="0" collapsed="false">
      <c r="A638" s="87"/>
      <c r="B638" s="88"/>
      <c r="C638" s="88"/>
      <c r="D638" s="88"/>
      <c r="E638" s="88"/>
      <c r="F638" s="87"/>
      <c r="G638" s="89"/>
      <c r="H638" s="90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customFormat="false" ht="14.25" hidden="false" customHeight="true" outlineLevel="0" collapsed="false">
      <c r="A639" s="87"/>
      <c r="B639" s="88"/>
      <c r="C639" s="88"/>
      <c r="D639" s="88"/>
      <c r="E639" s="88"/>
      <c r="F639" s="87"/>
      <c r="G639" s="89"/>
      <c r="H639" s="90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customFormat="false" ht="14.25" hidden="false" customHeight="true" outlineLevel="0" collapsed="false">
      <c r="A640" s="87"/>
      <c r="B640" s="88"/>
      <c r="C640" s="88"/>
      <c r="D640" s="88"/>
      <c r="E640" s="88"/>
      <c r="F640" s="87"/>
      <c r="G640" s="89"/>
      <c r="H640" s="90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customFormat="false" ht="14.25" hidden="false" customHeight="true" outlineLevel="0" collapsed="false">
      <c r="A641" s="87"/>
      <c r="B641" s="88"/>
      <c r="C641" s="88"/>
      <c r="D641" s="88"/>
      <c r="E641" s="88"/>
      <c r="F641" s="87"/>
      <c r="G641" s="89"/>
      <c r="H641" s="90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customFormat="false" ht="14.25" hidden="false" customHeight="true" outlineLevel="0" collapsed="false">
      <c r="A642" s="87"/>
      <c r="B642" s="88"/>
      <c r="C642" s="88"/>
      <c r="D642" s="88"/>
      <c r="E642" s="88"/>
      <c r="F642" s="87"/>
      <c r="G642" s="89"/>
      <c r="H642" s="90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customFormat="false" ht="14.25" hidden="false" customHeight="true" outlineLevel="0" collapsed="false">
      <c r="A643" s="87"/>
      <c r="B643" s="88"/>
      <c r="C643" s="88"/>
      <c r="D643" s="88"/>
      <c r="E643" s="88"/>
      <c r="F643" s="87"/>
      <c r="G643" s="89"/>
      <c r="H643" s="90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customFormat="false" ht="14.25" hidden="false" customHeight="true" outlineLevel="0" collapsed="false">
      <c r="A644" s="87"/>
      <c r="B644" s="88"/>
      <c r="C644" s="88"/>
      <c r="D644" s="88"/>
      <c r="E644" s="88"/>
      <c r="F644" s="87"/>
      <c r="G644" s="89"/>
      <c r="H644" s="90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customFormat="false" ht="14.25" hidden="false" customHeight="true" outlineLevel="0" collapsed="false">
      <c r="A645" s="87"/>
      <c r="B645" s="88"/>
      <c r="C645" s="88"/>
      <c r="D645" s="88"/>
      <c r="E645" s="88"/>
      <c r="F645" s="87"/>
      <c r="G645" s="89"/>
      <c r="H645" s="90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customFormat="false" ht="14.25" hidden="false" customHeight="true" outlineLevel="0" collapsed="false">
      <c r="A646" s="87"/>
      <c r="B646" s="88"/>
      <c r="C646" s="88"/>
      <c r="D646" s="88"/>
      <c r="E646" s="88"/>
      <c r="F646" s="87"/>
      <c r="G646" s="89"/>
      <c r="H646" s="90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customFormat="false" ht="14.25" hidden="false" customHeight="true" outlineLevel="0" collapsed="false">
      <c r="A647" s="87"/>
      <c r="B647" s="88"/>
      <c r="C647" s="88"/>
      <c r="D647" s="88"/>
      <c r="E647" s="88"/>
      <c r="F647" s="87"/>
      <c r="G647" s="89"/>
      <c r="H647" s="90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customFormat="false" ht="14.25" hidden="false" customHeight="true" outlineLevel="0" collapsed="false">
      <c r="A648" s="87"/>
      <c r="B648" s="88"/>
      <c r="C648" s="88"/>
      <c r="D648" s="88"/>
      <c r="E648" s="88"/>
      <c r="F648" s="87"/>
      <c r="G648" s="89"/>
      <c r="H648" s="90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customFormat="false" ht="14.25" hidden="false" customHeight="true" outlineLevel="0" collapsed="false">
      <c r="A649" s="87"/>
      <c r="B649" s="88"/>
      <c r="C649" s="88"/>
      <c r="D649" s="88"/>
      <c r="E649" s="88"/>
      <c r="F649" s="87"/>
      <c r="G649" s="89"/>
      <c r="H649" s="90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customFormat="false" ht="14.25" hidden="false" customHeight="true" outlineLevel="0" collapsed="false">
      <c r="A650" s="87"/>
      <c r="B650" s="88"/>
      <c r="C650" s="88"/>
      <c r="D650" s="88"/>
      <c r="E650" s="88"/>
      <c r="F650" s="87"/>
      <c r="G650" s="89"/>
      <c r="H650" s="90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customFormat="false" ht="14.25" hidden="false" customHeight="true" outlineLevel="0" collapsed="false">
      <c r="A651" s="87"/>
      <c r="B651" s="88"/>
      <c r="C651" s="88"/>
      <c r="D651" s="88"/>
      <c r="E651" s="88"/>
      <c r="F651" s="87"/>
      <c r="G651" s="89"/>
      <c r="H651" s="90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customFormat="false" ht="14.25" hidden="false" customHeight="true" outlineLevel="0" collapsed="false">
      <c r="A652" s="87"/>
      <c r="B652" s="88"/>
      <c r="C652" s="88"/>
      <c r="D652" s="88"/>
      <c r="E652" s="88"/>
      <c r="F652" s="87"/>
      <c r="G652" s="89"/>
      <c r="H652" s="90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customFormat="false" ht="14.25" hidden="false" customHeight="true" outlineLevel="0" collapsed="false">
      <c r="A653" s="87"/>
      <c r="B653" s="88"/>
      <c r="C653" s="88"/>
      <c r="D653" s="88"/>
      <c r="E653" s="88"/>
      <c r="F653" s="87"/>
      <c r="G653" s="89"/>
      <c r="H653" s="90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customFormat="false" ht="14.25" hidden="false" customHeight="true" outlineLevel="0" collapsed="false">
      <c r="A654" s="87"/>
      <c r="B654" s="88"/>
      <c r="C654" s="88"/>
      <c r="D654" s="88"/>
      <c r="E654" s="88"/>
      <c r="F654" s="87"/>
      <c r="G654" s="89"/>
      <c r="H654" s="90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customFormat="false" ht="14.25" hidden="false" customHeight="true" outlineLevel="0" collapsed="false">
      <c r="A655" s="87"/>
      <c r="B655" s="88"/>
      <c r="C655" s="88"/>
      <c r="D655" s="88"/>
      <c r="E655" s="88"/>
      <c r="F655" s="87"/>
      <c r="G655" s="89"/>
      <c r="H655" s="90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customFormat="false" ht="14.25" hidden="false" customHeight="true" outlineLevel="0" collapsed="false">
      <c r="A656" s="87"/>
      <c r="B656" s="88"/>
      <c r="C656" s="88"/>
      <c r="D656" s="88"/>
      <c r="E656" s="88"/>
      <c r="F656" s="87"/>
      <c r="G656" s="89"/>
      <c r="H656" s="90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customFormat="false" ht="14.25" hidden="false" customHeight="true" outlineLevel="0" collapsed="false">
      <c r="A657" s="87"/>
      <c r="B657" s="88"/>
      <c r="C657" s="88"/>
      <c r="D657" s="88"/>
      <c r="E657" s="88"/>
      <c r="F657" s="87"/>
      <c r="G657" s="89"/>
      <c r="H657" s="90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customFormat="false" ht="14.25" hidden="false" customHeight="true" outlineLevel="0" collapsed="false">
      <c r="A658" s="87"/>
      <c r="B658" s="88"/>
      <c r="C658" s="88"/>
      <c r="D658" s="88"/>
      <c r="E658" s="88"/>
      <c r="F658" s="87"/>
      <c r="G658" s="89"/>
      <c r="H658" s="90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customFormat="false" ht="14.25" hidden="false" customHeight="true" outlineLevel="0" collapsed="false">
      <c r="A659" s="87"/>
      <c r="B659" s="88"/>
      <c r="C659" s="88"/>
      <c r="D659" s="88"/>
      <c r="E659" s="88"/>
      <c r="F659" s="87"/>
      <c r="G659" s="89"/>
      <c r="H659" s="90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customFormat="false" ht="14.25" hidden="false" customHeight="true" outlineLevel="0" collapsed="false">
      <c r="A660" s="87"/>
      <c r="B660" s="88"/>
      <c r="C660" s="88"/>
      <c r="D660" s="88"/>
      <c r="E660" s="88"/>
      <c r="F660" s="87"/>
      <c r="G660" s="89"/>
      <c r="H660" s="90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customFormat="false" ht="14.25" hidden="false" customHeight="true" outlineLevel="0" collapsed="false">
      <c r="A661" s="87"/>
      <c r="B661" s="88"/>
      <c r="C661" s="88"/>
      <c r="D661" s="88"/>
      <c r="E661" s="88"/>
      <c r="F661" s="87"/>
      <c r="G661" s="89"/>
      <c r="H661" s="90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customFormat="false" ht="14.25" hidden="false" customHeight="true" outlineLevel="0" collapsed="false">
      <c r="A662" s="87"/>
      <c r="B662" s="88"/>
      <c r="C662" s="88"/>
      <c r="D662" s="88"/>
      <c r="E662" s="88"/>
      <c r="F662" s="87"/>
      <c r="G662" s="89"/>
      <c r="H662" s="90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customFormat="false" ht="14.25" hidden="false" customHeight="true" outlineLevel="0" collapsed="false">
      <c r="A663" s="87"/>
      <c r="B663" s="88"/>
      <c r="C663" s="88"/>
      <c r="D663" s="88"/>
      <c r="E663" s="88"/>
      <c r="F663" s="87"/>
      <c r="G663" s="89"/>
      <c r="H663" s="90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customFormat="false" ht="14.25" hidden="false" customHeight="true" outlineLevel="0" collapsed="false">
      <c r="A664" s="87"/>
      <c r="B664" s="88"/>
      <c r="C664" s="88"/>
      <c r="D664" s="88"/>
      <c r="E664" s="88"/>
      <c r="F664" s="87"/>
      <c r="G664" s="89"/>
      <c r="H664" s="90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customFormat="false" ht="14.25" hidden="false" customHeight="true" outlineLevel="0" collapsed="false">
      <c r="A665" s="87"/>
      <c r="B665" s="88"/>
      <c r="C665" s="88"/>
      <c r="D665" s="88"/>
      <c r="E665" s="88"/>
      <c r="F665" s="87"/>
      <c r="G665" s="89"/>
      <c r="H665" s="90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customFormat="false" ht="14.25" hidden="false" customHeight="true" outlineLevel="0" collapsed="false">
      <c r="A666" s="87"/>
      <c r="B666" s="88"/>
      <c r="C666" s="88"/>
      <c r="D666" s="88"/>
      <c r="E666" s="88"/>
      <c r="F666" s="87"/>
      <c r="G666" s="89"/>
      <c r="H666" s="90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customFormat="false" ht="14.25" hidden="false" customHeight="true" outlineLevel="0" collapsed="false">
      <c r="A667" s="87"/>
      <c r="B667" s="88"/>
      <c r="C667" s="88"/>
      <c r="D667" s="88"/>
      <c r="E667" s="88"/>
      <c r="F667" s="87"/>
      <c r="G667" s="89"/>
      <c r="H667" s="90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customFormat="false" ht="14.25" hidden="false" customHeight="true" outlineLevel="0" collapsed="false">
      <c r="A668" s="87"/>
      <c r="B668" s="88"/>
      <c r="C668" s="88"/>
      <c r="D668" s="88"/>
      <c r="E668" s="88"/>
      <c r="F668" s="87"/>
      <c r="G668" s="89"/>
      <c r="H668" s="90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customFormat="false" ht="14.25" hidden="false" customHeight="true" outlineLevel="0" collapsed="false">
      <c r="A669" s="87"/>
      <c r="B669" s="88"/>
      <c r="C669" s="88"/>
      <c r="D669" s="88"/>
      <c r="E669" s="88"/>
      <c r="F669" s="87"/>
      <c r="G669" s="89"/>
      <c r="H669" s="90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customFormat="false" ht="14.25" hidden="false" customHeight="true" outlineLevel="0" collapsed="false">
      <c r="A670" s="87"/>
      <c r="B670" s="88"/>
      <c r="C670" s="88"/>
      <c r="D670" s="88"/>
      <c r="E670" s="88"/>
      <c r="F670" s="87"/>
      <c r="G670" s="89"/>
      <c r="H670" s="90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customFormat="false" ht="14.25" hidden="false" customHeight="true" outlineLevel="0" collapsed="false">
      <c r="A671" s="87"/>
      <c r="B671" s="88"/>
      <c r="C671" s="88"/>
      <c r="D671" s="88"/>
      <c r="E671" s="88"/>
      <c r="F671" s="87"/>
      <c r="G671" s="89"/>
      <c r="H671" s="90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customFormat="false" ht="14.25" hidden="false" customHeight="true" outlineLevel="0" collapsed="false">
      <c r="A672" s="87"/>
      <c r="B672" s="88"/>
      <c r="C672" s="88"/>
      <c r="D672" s="88"/>
      <c r="E672" s="88"/>
      <c r="F672" s="87"/>
      <c r="G672" s="89"/>
      <c r="H672" s="90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customFormat="false" ht="14.25" hidden="false" customHeight="true" outlineLevel="0" collapsed="false">
      <c r="A673" s="87"/>
      <c r="B673" s="88"/>
      <c r="C673" s="88"/>
      <c r="D673" s="88"/>
      <c r="E673" s="88"/>
      <c r="F673" s="87"/>
      <c r="G673" s="89"/>
      <c r="H673" s="90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customFormat="false" ht="14.25" hidden="false" customHeight="true" outlineLevel="0" collapsed="false">
      <c r="A674" s="87"/>
      <c r="B674" s="88"/>
      <c r="C674" s="88"/>
      <c r="D674" s="88"/>
      <c r="E674" s="88"/>
      <c r="F674" s="87"/>
      <c r="G674" s="89"/>
      <c r="H674" s="90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customFormat="false" ht="14.25" hidden="false" customHeight="true" outlineLevel="0" collapsed="false">
      <c r="A675" s="87"/>
      <c r="B675" s="88"/>
      <c r="C675" s="88"/>
      <c r="D675" s="88"/>
      <c r="E675" s="88"/>
      <c r="F675" s="87"/>
      <c r="G675" s="89"/>
      <c r="H675" s="90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customFormat="false" ht="14.25" hidden="false" customHeight="true" outlineLevel="0" collapsed="false">
      <c r="A676" s="87"/>
      <c r="B676" s="88"/>
      <c r="C676" s="88"/>
      <c r="D676" s="88"/>
      <c r="E676" s="88"/>
      <c r="F676" s="87"/>
      <c r="G676" s="89"/>
      <c r="H676" s="90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customFormat="false" ht="14.25" hidden="false" customHeight="true" outlineLevel="0" collapsed="false">
      <c r="A677" s="87"/>
      <c r="B677" s="88"/>
      <c r="C677" s="88"/>
      <c r="D677" s="88"/>
      <c r="E677" s="88"/>
      <c r="F677" s="87"/>
      <c r="G677" s="89"/>
      <c r="H677" s="90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customFormat="false" ht="14.25" hidden="false" customHeight="true" outlineLevel="0" collapsed="false">
      <c r="A678" s="87"/>
      <c r="B678" s="88"/>
      <c r="C678" s="88"/>
      <c r="D678" s="88"/>
      <c r="E678" s="88"/>
      <c r="F678" s="87"/>
      <c r="G678" s="89"/>
      <c r="H678" s="90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customFormat="false" ht="14.25" hidden="false" customHeight="true" outlineLevel="0" collapsed="false">
      <c r="A679" s="87"/>
      <c r="B679" s="88"/>
      <c r="C679" s="88"/>
      <c r="D679" s="88"/>
      <c r="E679" s="88"/>
      <c r="F679" s="87"/>
      <c r="G679" s="89"/>
      <c r="H679" s="90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customFormat="false" ht="14.25" hidden="false" customHeight="true" outlineLevel="0" collapsed="false">
      <c r="A680" s="87"/>
      <c r="B680" s="88"/>
      <c r="C680" s="88"/>
      <c r="D680" s="88"/>
      <c r="E680" s="88"/>
      <c r="F680" s="87"/>
      <c r="G680" s="89"/>
      <c r="H680" s="90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customFormat="false" ht="14.25" hidden="false" customHeight="true" outlineLevel="0" collapsed="false">
      <c r="A681" s="87"/>
      <c r="B681" s="88"/>
      <c r="C681" s="88"/>
      <c r="D681" s="88"/>
      <c r="E681" s="88"/>
      <c r="F681" s="87"/>
      <c r="G681" s="89"/>
      <c r="H681" s="90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customFormat="false" ht="14.25" hidden="false" customHeight="true" outlineLevel="0" collapsed="false">
      <c r="A682" s="87"/>
      <c r="B682" s="88"/>
      <c r="C682" s="88"/>
      <c r="D682" s="88"/>
      <c r="E682" s="88"/>
      <c r="F682" s="87"/>
      <c r="G682" s="89"/>
      <c r="H682" s="90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customFormat="false" ht="14.25" hidden="false" customHeight="true" outlineLevel="0" collapsed="false">
      <c r="A683" s="87"/>
      <c r="B683" s="88"/>
      <c r="C683" s="88"/>
      <c r="D683" s="88"/>
      <c r="E683" s="88"/>
      <c r="F683" s="87"/>
      <c r="G683" s="89"/>
      <c r="H683" s="90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customFormat="false" ht="14.25" hidden="false" customHeight="true" outlineLevel="0" collapsed="false">
      <c r="A684" s="87"/>
      <c r="B684" s="88"/>
      <c r="C684" s="88"/>
      <c r="D684" s="88"/>
      <c r="E684" s="88"/>
      <c r="F684" s="87"/>
      <c r="G684" s="89"/>
      <c r="H684" s="90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customFormat="false" ht="14.25" hidden="false" customHeight="true" outlineLevel="0" collapsed="false">
      <c r="A685" s="87"/>
      <c r="B685" s="88"/>
      <c r="C685" s="88"/>
      <c r="D685" s="88"/>
      <c r="E685" s="88"/>
      <c r="F685" s="87"/>
      <c r="G685" s="89"/>
      <c r="H685" s="90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customFormat="false" ht="14.25" hidden="false" customHeight="true" outlineLevel="0" collapsed="false">
      <c r="A686" s="87"/>
      <c r="B686" s="88"/>
      <c r="C686" s="88"/>
      <c r="D686" s="88"/>
      <c r="E686" s="88"/>
      <c r="F686" s="87"/>
      <c r="G686" s="89"/>
      <c r="H686" s="90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customFormat="false" ht="14.25" hidden="false" customHeight="true" outlineLevel="0" collapsed="false">
      <c r="A687" s="87"/>
      <c r="B687" s="88"/>
      <c r="C687" s="88"/>
      <c r="D687" s="88"/>
      <c r="E687" s="88"/>
      <c r="F687" s="87"/>
      <c r="G687" s="89"/>
      <c r="H687" s="90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customFormat="false" ht="14.25" hidden="false" customHeight="true" outlineLevel="0" collapsed="false">
      <c r="A688" s="87"/>
      <c r="B688" s="88"/>
      <c r="C688" s="88"/>
      <c r="D688" s="88"/>
      <c r="E688" s="88"/>
      <c r="F688" s="87"/>
      <c r="G688" s="89"/>
      <c r="H688" s="90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customFormat="false" ht="14.25" hidden="false" customHeight="true" outlineLevel="0" collapsed="false">
      <c r="A689" s="87"/>
      <c r="B689" s="88"/>
      <c r="C689" s="88"/>
      <c r="D689" s="88"/>
      <c r="E689" s="88"/>
      <c r="F689" s="87"/>
      <c r="G689" s="89"/>
      <c r="H689" s="90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customFormat="false" ht="14.25" hidden="false" customHeight="true" outlineLevel="0" collapsed="false">
      <c r="A690" s="87"/>
      <c r="B690" s="88"/>
      <c r="C690" s="88"/>
      <c r="D690" s="88"/>
      <c r="E690" s="88"/>
      <c r="F690" s="87"/>
      <c r="G690" s="89"/>
      <c r="H690" s="90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customFormat="false" ht="14.25" hidden="false" customHeight="true" outlineLevel="0" collapsed="false">
      <c r="A691" s="87"/>
      <c r="B691" s="88"/>
      <c r="C691" s="88"/>
      <c r="D691" s="88"/>
      <c r="E691" s="88"/>
      <c r="F691" s="87"/>
      <c r="G691" s="89"/>
      <c r="H691" s="90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customFormat="false" ht="14.25" hidden="false" customHeight="true" outlineLevel="0" collapsed="false">
      <c r="A692" s="87"/>
      <c r="B692" s="88"/>
      <c r="C692" s="88"/>
      <c r="D692" s="88"/>
      <c r="E692" s="88"/>
      <c r="F692" s="87"/>
      <c r="G692" s="89"/>
      <c r="H692" s="90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customFormat="false" ht="14.25" hidden="false" customHeight="true" outlineLevel="0" collapsed="false">
      <c r="A693" s="87"/>
      <c r="B693" s="88"/>
      <c r="C693" s="88"/>
      <c r="D693" s="88"/>
      <c r="E693" s="88"/>
      <c r="F693" s="87"/>
      <c r="G693" s="89"/>
      <c r="H693" s="90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customFormat="false" ht="14.25" hidden="false" customHeight="true" outlineLevel="0" collapsed="false">
      <c r="A694" s="87"/>
      <c r="B694" s="88"/>
      <c r="C694" s="88"/>
      <c r="D694" s="88"/>
      <c r="E694" s="88"/>
      <c r="F694" s="87"/>
      <c r="G694" s="89"/>
      <c r="H694" s="90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customFormat="false" ht="14.25" hidden="false" customHeight="true" outlineLevel="0" collapsed="false">
      <c r="A695" s="87"/>
      <c r="B695" s="88"/>
      <c r="C695" s="88"/>
      <c r="D695" s="88"/>
      <c r="E695" s="88"/>
      <c r="F695" s="87"/>
      <c r="G695" s="89"/>
      <c r="H695" s="90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customFormat="false" ht="14.25" hidden="false" customHeight="true" outlineLevel="0" collapsed="false">
      <c r="A696" s="87"/>
      <c r="B696" s="88"/>
      <c r="C696" s="88"/>
      <c r="D696" s="88"/>
      <c r="E696" s="88"/>
      <c r="F696" s="87"/>
      <c r="G696" s="89"/>
      <c r="H696" s="90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customFormat="false" ht="14.25" hidden="false" customHeight="true" outlineLevel="0" collapsed="false">
      <c r="A697" s="87"/>
      <c r="B697" s="88"/>
      <c r="C697" s="88"/>
      <c r="D697" s="88"/>
      <c r="E697" s="88"/>
      <c r="F697" s="87"/>
      <c r="G697" s="89"/>
      <c r="H697" s="90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customFormat="false" ht="14.25" hidden="false" customHeight="true" outlineLevel="0" collapsed="false">
      <c r="A698" s="87"/>
      <c r="B698" s="88"/>
      <c r="C698" s="88"/>
      <c r="D698" s="88"/>
      <c r="E698" s="88"/>
      <c r="F698" s="87"/>
      <c r="G698" s="89"/>
      <c r="H698" s="90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customFormat="false" ht="14.25" hidden="false" customHeight="true" outlineLevel="0" collapsed="false">
      <c r="A699" s="87"/>
      <c r="B699" s="88"/>
      <c r="C699" s="88"/>
      <c r="D699" s="88"/>
      <c r="E699" s="88"/>
      <c r="F699" s="87"/>
      <c r="G699" s="89"/>
      <c r="H699" s="90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customFormat="false" ht="14.25" hidden="false" customHeight="true" outlineLevel="0" collapsed="false">
      <c r="A700" s="87"/>
      <c r="B700" s="88"/>
      <c r="C700" s="88"/>
      <c r="D700" s="88"/>
      <c r="E700" s="88"/>
      <c r="F700" s="87"/>
      <c r="G700" s="89"/>
      <c r="H700" s="90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customFormat="false" ht="14.25" hidden="false" customHeight="true" outlineLevel="0" collapsed="false">
      <c r="A701" s="87"/>
      <c r="B701" s="88"/>
      <c r="C701" s="88"/>
      <c r="D701" s="88"/>
      <c r="E701" s="88"/>
      <c r="F701" s="87"/>
      <c r="G701" s="89"/>
      <c r="H701" s="90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customFormat="false" ht="14.25" hidden="false" customHeight="true" outlineLevel="0" collapsed="false">
      <c r="A702" s="87"/>
      <c r="B702" s="88"/>
      <c r="C702" s="88"/>
      <c r="D702" s="88"/>
      <c r="E702" s="88"/>
      <c r="F702" s="87"/>
      <c r="G702" s="89"/>
      <c r="H702" s="90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customFormat="false" ht="14.25" hidden="false" customHeight="true" outlineLevel="0" collapsed="false">
      <c r="A703" s="87"/>
      <c r="B703" s="88"/>
      <c r="C703" s="88"/>
      <c r="D703" s="88"/>
      <c r="E703" s="88"/>
      <c r="F703" s="87"/>
      <c r="G703" s="89"/>
      <c r="H703" s="90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customFormat="false" ht="14.25" hidden="false" customHeight="true" outlineLevel="0" collapsed="false">
      <c r="A704" s="87"/>
      <c r="B704" s="88"/>
      <c r="C704" s="88"/>
      <c r="D704" s="88"/>
      <c r="E704" s="88"/>
      <c r="F704" s="87"/>
      <c r="G704" s="89"/>
      <c r="H704" s="90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customFormat="false" ht="14.25" hidden="false" customHeight="true" outlineLevel="0" collapsed="false">
      <c r="A705" s="87"/>
      <c r="B705" s="88"/>
      <c r="C705" s="88"/>
      <c r="D705" s="88"/>
      <c r="E705" s="88"/>
      <c r="F705" s="87"/>
      <c r="G705" s="89"/>
      <c r="H705" s="90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customFormat="false" ht="14.25" hidden="false" customHeight="true" outlineLevel="0" collapsed="false">
      <c r="A706" s="87"/>
      <c r="B706" s="88"/>
      <c r="C706" s="88"/>
      <c r="D706" s="88"/>
      <c r="E706" s="88"/>
      <c r="F706" s="87"/>
      <c r="G706" s="89"/>
      <c r="H706" s="90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customFormat="false" ht="14.25" hidden="false" customHeight="true" outlineLevel="0" collapsed="false">
      <c r="A707" s="87"/>
      <c r="B707" s="88"/>
      <c r="C707" s="88"/>
      <c r="D707" s="88"/>
      <c r="E707" s="88"/>
      <c r="F707" s="87"/>
      <c r="G707" s="89"/>
      <c r="H707" s="90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customFormat="false" ht="14.25" hidden="false" customHeight="true" outlineLevel="0" collapsed="false">
      <c r="A708" s="87"/>
      <c r="B708" s="88"/>
      <c r="C708" s="88"/>
      <c r="D708" s="88"/>
      <c r="E708" s="88"/>
      <c r="F708" s="87"/>
      <c r="G708" s="89"/>
      <c r="H708" s="90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customFormat="false" ht="14.25" hidden="false" customHeight="true" outlineLevel="0" collapsed="false">
      <c r="A709" s="87"/>
      <c r="B709" s="88"/>
      <c r="C709" s="88"/>
      <c r="D709" s="88"/>
      <c r="E709" s="88"/>
      <c r="F709" s="87"/>
      <c r="G709" s="89"/>
      <c r="H709" s="90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customFormat="false" ht="14.25" hidden="false" customHeight="true" outlineLevel="0" collapsed="false">
      <c r="A710" s="87"/>
      <c r="B710" s="88"/>
      <c r="C710" s="88"/>
      <c r="D710" s="88"/>
      <c r="E710" s="88"/>
      <c r="F710" s="87"/>
      <c r="G710" s="89"/>
      <c r="H710" s="90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customFormat="false" ht="14.25" hidden="false" customHeight="true" outlineLevel="0" collapsed="false">
      <c r="A711" s="87"/>
      <c r="B711" s="88"/>
      <c r="C711" s="88"/>
      <c r="D711" s="88"/>
      <c r="E711" s="88"/>
      <c r="F711" s="87"/>
      <c r="G711" s="89"/>
      <c r="H711" s="90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customFormat="false" ht="14.25" hidden="false" customHeight="true" outlineLevel="0" collapsed="false">
      <c r="A712" s="87"/>
      <c r="B712" s="88"/>
      <c r="C712" s="88"/>
      <c r="D712" s="88"/>
      <c r="E712" s="88"/>
      <c r="F712" s="87"/>
      <c r="G712" s="89"/>
      <c r="H712" s="90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customFormat="false" ht="14.25" hidden="false" customHeight="true" outlineLevel="0" collapsed="false">
      <c r="A713" s="87"/>
      <c r="B713" s="88"/>
      <c r="C713" s="88"/>
      <c r="D713" s="88"/>
      <c r="E713" s="88"/>
      <c r="F713" s="87"/>
      <c r="G713" s="89"/>
      <c r="H713" s="90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customFormat="false" ht="14.25" hidden="false" customHeight="true" outlineLevel="0" collapsed="false">
      <c r="A714" s="87"/>
      <c r="B714" s="88"/>
      <c r="C714" s="88"/>
      <c r="D714" s="88"/>
      <c r="E714" s="88"/>
      <c r="F714" s="87"/>
      <c r="G714" s="89"/>
      <c r="H714" s="90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customFormat="false" ht="14.25" hidden="false" customHeight="true" outlineLevel="0" collapsed="false">
      <c r="A715" s="87"/>
      <c r="B715" s="88"/>
      <c r="C715" s="88"/>
      <c r="D715" s="88"/>
      <c r="E715" s="88"/>
      <c r="F715" s="87"/>
      <c r="G715" s="89"/>
      <c r="H715" s="90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customFormat="false" ht="14.25" hidden="false" customHeight="true" outlineLevel="0" collapsed="false">
      <c r="A716" s="87"/>
      <c r="B716" s="88"/>
      <c r="C716" s="88"/>
      <c r="D716" s="88"/>
      <c r="E716" s="88"/>
      <c r="F716" s="87"/>
      <c r="G716" s="89"/>
      <c r="H716" s="90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customFormat="false" ht="14.25" hidden="false" customHeight="true" outlineLevel="0" collapsed="false">
      <c r="A717" s="87"/>
      <c r="B717" s="88"/>
      <c r="C717" s="88"/>
      <c r="D717" s="88"/>
      <c r="E717" s="88"/>
      <c r="F717" s="87"/>
      <c r="G717" s="89"/>
      <c r="H717" s="90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customFormat="false" ht="14.25" hidden="false" customHeight="true" outlineLevel="0" collapsed="false">
      <c r="A718" s="87"/>
      <c r="B718" s="88"/>
      <c r="C718" s="88"/>
      <c r="D718" s="88"/>
      <c r="E718" s="88"/>
      <c r="F718" s="87"/>
      <c r="G718" s="89"/>
      <c r="H718" s="90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customFormat="false" ht="14.25" hidden="false" customHeight="true" outlineLevel="0" collapsed="false">
      <c r="A719" s="87"/>
      <c r="B719" s="88"/>
      <c r="C719" s="88"/>
      <c r="D719" s="88"/>
      <c r="E719" s="88"/>
      <c r="F719" s="87"/>
      <c r="G719" s="89"/>
      <c r="H719" s="90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customFormat="false" ht="14.25" hidden="false" customHeight="true" outlineLevel="0" collapsed="false">
      <c r="A720" s="87"/>
      <c r="B720" s="88"/>
      <c r="C720" s="88"/>
      <c r="D720" s="88"/>
      <c r="E720" s="88"/>
      <c r="F720" s="87"/>
      <c r="G720" s="89"/>
      <c r="H720" s="90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customFormat="false" ht="14.25" hidden="false" customHeight="true" outlineLevel="0" collapsed="false">
      <c r="A721" s="87"/>
      <c r="B721" s="88"/>
      <c r="C721" s="88"/>
      <c r="D721" s="88"/>
      <c r="E721" s="88"/>
      <c r="F721" s="87"/>
      <c r="G721" s="89"/>
      <c r="H721" s="90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customFormat="false" ht="14.25" hidden="false" customHeight="true" outlineLevel="0" collapsed="false">
      <c r="A722" s="87"/>
      <c r="B722" s="88"/>
      <c r="C722" s="88"/>
      <c r="D722" s="88"/>
      <c r="E722" s="88"/>
      <c r="F722" s="87"/>
      <c r="G722" s="89"/>
      <c r="H722" s="90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customFormat="false" ht="14.25" hidden="false" customHeight="true" outlineLevel="0" collapsed="false">
      <c r="A723" s="87"/>
      <c r="B723" s="88"/>
      <c r="C723" s="88"/>
      <c r="D723" s="88"/>
      <c r="E723" s="88"/>
      <c r="F723" s="87"/>
      <c r="G723" s="89"/>
      <c r="H723" s="90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customFormat="false" ht="14.25" hidden="false" customHeight="true" outlineLevel="0" collapsed="false">
      <c r="A724" s="87"/>
      <c r="B724" s="88"/>
      <c r="C724" s="88"/>
      <c r="D724" s="88"/>
      <c r="E724" s="88"/>
      <c r="F724" s="87"/>
      <c r="G724" s="89"/>
      <c r="H724" s="90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customFormat="false" ht="14.25" hidden="false" customHeight="true" outlineLevel="0" collapsed="false">
      <c r="A725" s="87"/>
      <c r="B725" s="88"/>
      <c r="C725" s="88"/>
      <c r="D725" s="88"/>
      <c r="E725" s="88"/>
      <c r="F725" s="87"/>
      <c r="G725" s="89"/>
      <c r="H725" s="90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customFormat="false" ht="14.25" hidden="false" customHeight="true" outlineLevel="0" collapsed="false">
      <c r="A726" s="87"/>
      <c r="B726" s="88"/>
      <c r="C726" s="88"/>
      <c r="D726" s="88"/>
      <c r="E726" s="88"/>
      <c r="F726" s="87"/>
      <c r="G726" s="89"/>
      <c r="H726" s="90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customFormat="false" ht="14.25" hidden="false" customHeight="true" outlineLevel="0" collapsed="false">
      <c r="A727" s="87"/>
      <c r="B727" s="88"/>
      <c r="C727" s="88"/>
      <c r="D727" s="88"/>
      <c r="E727" s="88"/>
      <c r="F727" s="87"/>
      <c r="G727" s="89"/>
      <c r="H727" s="90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customFormat="false" ht="14.25" hidden="false" customHeight="true" outlineLevel="0" collapsed="false">
      <c r="A728" s="87"/>
      <c r="B728" s="88"/>
      <c r="C728" s="88"/>
      <c r="D728" s="88"/>
      <c r="E728" s="88"/>
      <c r="F728" s="87"/>
      <c r="G728" s="89"/>
      <c r="H728" s="90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customFormat="false" ht="14.25" hidden="false" customHeight="true" outlineLevel="0" collapsed="false">
      <c r="A729" s="87"/>
      <c r="B729" s="88"/>
      <c r="C729" s="88"/>
      <c r="D729" s="88"/>
      <c r="E729" s="88"/>
      <c r="F729" s="87"/>
      <c r="G729" s="89"/>
      <c r="H729" s="90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customFormat="false" ht="14.25" hidden="false" customHeight="true" outlineLevel="0" collapsed="false">
      <c r="A730" s="87"/>
      <c r="B730" s="88"/>
      <c r="C730" s="88"/>
      <c r="D730" s="88"/>
      <c r="E730" s="88"/>
      <c r="F730" s="87"/>
      <c r="G730" s="89"/>
      <c r="H730" s="90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customFormat="false" ht="14.25" hidden="false" customHeight="true" outlineLevel="0" collapsed="false">
      <c r="A731" s="87"/>
      <c r="B731" s="88"/>
      <c r="C731" s="88"/>
      <c r="D731" s="88"/>
      <c r="E731" s="88"/>
      <c r="F731" s="87"/>
      <c r="G731" s="89"/>
      <c r="H731" s="90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customFormat="false" ht="14.25" hidden="false" customHeight="true" outlineLevel="0" collapsed="false">
      <c r="A732" s="87"/>
      <c r="B732" s="88"/>
      <c r="C732" s="88"/>
      <c r="D732" s="88"/>
      <c r="E732" s="88"/>
      <c r="F732" s="87"/>
      <c r="G732" s="89"/>
      <c r="H732" s="90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customFormat="false" ht="14.25" hidden="false" customHeight="true" outlineLevel="0" collapsed="false">
      <c r="A733" s="87"/>
      <c r="B733" s="88"/>
      <c r="C733" s="88"/>
      <c r="D733" s="88"/>
      <c r="E733" s="88"/>
      <c r="F733" s="87"/>
      <c r="G733" s="89"/>
      <c r="H733" s="90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customFormat="false" ht="14.25" hidden="false" customHeight="true" outlineLevel="0" collapsed="false">
      <c r="A734" s="87"/>
      <c r="B734" s="88"/>
      <c r="C734" s="88"/>
      <c r="D734" s="88"/>
      <c r="E734" s="88"/>
      <c r="F734" s="87"/>
      <c r="G734" s="89"/>
      <c r="H734" s="90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customFormat="false" ht="14.25" hidden="false" customHeight="true" outlineLevel="0" collapsed="false">
      <c r="A735" s="87"/>
      <c r="B735" s="88"/>
      <c r="C735" s="88"/>
      <c r="D735" s="88"/>
      <c r="E735" s="88"/>
      <c r="F735" s="87"/>
      <c r="G735" s="89"/>
      <c r="H735" s="90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customFormat="false" ht="14.25" hidden="false" customHeight="true" outlineLevel="0" collapsed="false">
      <c r="A736" s="87"/>
      <c r="B736" s="88"/>
      <c r="C736" s="88"/>
      <c r="D736" s="88"/>
      <c r="E736" s="88"/>
      <c r="F736" s="87"/>
      <c r="G736" s="89"/>
      <c r="H736" s="90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customFormat="false" ht="14.25" hidden="false" customHeight="true" outlineLevel="0" collapsed="false">
      <c r="A737" s="87"/>
      <c r="B737" s="88"/>
      <c r="C737" s="88"/>
      <c r="D737" s="88"/>
      <c r="E737" s="88"/>
      <c r="F737" s="87"/>
      <c r="G737" s="89"/>
      <c r="H737" s="90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customFormat="false" ht="14.25" hidden="false" customHeight="true" outlineLevel="0" collapsed="false">
      <c r="A738" s="87"/>
      <c r="B738" s="88"/>
      <c r="C738" s="88"/>
      <c r="D738" s="88"/>
      <c r="E738" s="88"/>
      <c r="F738" s="87"/>
      <c r="G738" s="89"/>
      <c r="H738" s="90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customFormat="false" ht="14.25" hidden="false" customHeight="true" outlineLevel="0" collapsed="false">
      <c r="A739" s="87"/>
      <c r="B739" s="88"/>
      <c r="C739" s="88"/>
      <c r="D739" s="88"/>
      <c r="E739" s="88"/>
      <c r="F739" s="87"/>
      <c r="G739" s="89"/>
      <c r="H739" s="90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customFormat="false" ht="14.25" hidden="false" customHeight="true" outlineLevel="0" collapsed="false">
      <c r="A740" s="87"/>
      <c r="B740" s="88"/>
      <c r="C740" s="88"/>
      <c r="D740" s="88"/>
      <c r="E740" s="88"/>
      <c r="F740" s="87"/>
      <c r="G740" s="89"/>
      <c r="H740" s="90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customFormat="false" ht="14.25" hidden="false" customHeight="true" outlineLevel="0" collapsed="false">
      <c r="A741" s="87"/>
      <c r="B741" s="88"/>
      <c r="C741" s="88"/>
      <c r="D741" s="88"/>
      <c r="E741" s="88"/>
      <c r="F741" s="87"/>
      <c r="G741" s="89"/>
      <c r="H741" s="90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customFormat="false" ht="14.25" hidden="false" customHeight="true" outlineLevel="0" collapsed="false">
      <c r="A742" s="87"/>
      <c r="B742" s="88"/>
      <c r="C742" s="88"/>
      <c r="D742" s="88"/>
      <c r="E742" s="88"/>
      <c r="F742" s="87"/>
      <c r="G742" s="89"/>
      <c r="H742" s="90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customFormat="false" ht="14.25" hidden="false" customHeight="true" outlineLevel="0" collapsed="false">
      <c r="A743" s="87"/>
      <c r="B743" s="88"/>
      <c r="C743" s="88"/>
      <c r="D743" s="88"/>
      <c r="E743" s="88"/>
      <c r="F743" s="87"/>
      <c r="G743" s="89"/>
      <c r="H743" s="90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customFormat="false" ht="14.25" hidden="false" customHeight="true" outlineLevel="0" collapsed="false">
      <c r="A744" s="87"/>
      <c r="B744" s="88"/>
      <c r="C744" s="88"/>
      <c r="D744" s="88"/>
      <c r="E744" s="88"/>
      <c r="F744" s="87"/>
      <c r="G744" s="89"/>
      <c r="H744" s="90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customFormat="false" ht="14.25" hidden="false" customHeight="true" outlineLevel="0" collapsed="false">
      <c r="A745" s="87"/>
      <c r="B745" s="88"/>
      <c r="C745" s="88"/>
      <c r="D745" s="88"/>
      <c r="E745" s="88"/>
      <c r="F745" s="87"/>
      <c r="G745" s="89"/>
      <c r="H745" s="90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customFormat="false" ht="14.25" hidden="false" customHeight="true" outlineLevel="0" collapsed="false">
      <c r="A746" s="87"/>
      <c r="B746" s="88"/>
      <c r="C746" s="88"/>
      <c r="D746" s="88"/>
      <c r="E746" s="88"/>
      <c r="F746" s="87"/>
      <c r="G746" s="89"/>
      <c r="H746" s="90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customFormat="false" ht="14.25" hidden="false" customHeight="true" outlineLevel="0" collapsed="false">
      <c r="A747" s="87"/>
      <c r="B747" s="88"/>
      <c r="C747" s="88"/>
      <c r="D747" s="88"/>
      <c r="E747" s="88"/>
      <c r="F747" s="87"/>
      <c r="G747" s="89"/>
      <c r="H747" s="90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customFormat="false" ht="14.25" hidden="false" customHeight="true" outlineLevel="0" collapsed="false">
      <c r="A748" s="87"/>
      <c r="B748" s="88"/>
      <c r="C748" s="88"/>
      <c r="D748" s="88"/>
      <c r="E748" s="88"/>
      <c r="F748" s="87"/>
      <c r="G748" s="89"/>
      <c r="H748" s="90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customFormat="false" ht="14.25" hidden="false" customHeight="true" outlineLevel="0" collapsed="false">
      <c r="A749" s="87"/>
      <c r="B749" s="88"/>
      <c r="C749" s="88"/>
      <c r="D749" s="88"/>
      <c r="E749" s="88"/>
      <c r="F749" s="87"/>
      <c r="G749" s="89"/>
      <c r="H749" s="90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customFormat="false" ht="14.25" hidden="false" customHeight="true" outlineLevel="0" collapsed="false">
      <c r="A750" s="87"/>
      <c r="B750" s="88"/>
      <c r="C750" s="88"/>
      <c r="D750" s="88"/>
      <c r="E750" s="88"/>
      <c r="F750" s="87"/>
      <c r="G750" s="89"/>
      <c r="H750" s="90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customFormat="false" ht="14.25" hidden="false" customHeight="true" outlineLevel="0" collapsed="false">
      <c r="A751" s="87"/>
      <c r="B751" s="88"/>
      <c r="C751" s="88"/>
      <c r="D751" s="88"/>
      <c r="E751" s="88"/>
      <c r="F751" s="87"/>
      <c r="G751" s="89"/>
      <c r="H751" s="90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customFormat="false" ht="14.25" hidden="false" customHeight="true" outlineLevel="0" collapsed="false">
      <c r="A752" s="87"/>
      <c r="B752" s="88"/>
      <c r="C752" s="88"/>
      <c r="D752" s="88"/>
      <c r="E752" s="88"/>
      <c r="F752" s="87"/>
      <c r="G752" s="89"/>
      <c r="H752" s="90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customFormat="false" ht="14.25" hidden="false" customHeight="true" outlineLevel="0" collapsed="false">
      <c r="A753" s="87"/>
      <c r="B753" s="88"/>
      <c r="C753" s="88"/>
      <c r="D753" s="88"/>
      <c r="E753" s="88"/>
      <c r="F753" s="87"/>
      <c r="G753" s="89"/>
      <c r="H753" s="90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customFormat="false" ht="14.25" hidden="false" customHeight="true" outlineLevel="0" collapsed="false">
      <c r="A754" s="87"/>
      <c r="B754" s="88"/>
      <c r="C754" s="88"/>
      <c r="D754" s="88"/>
      <c r="E754" s="88"/>
      <c r="F754" s="87"/>
      <c r="G754" s="89"/>
      <c r="H754" s="90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customFormat="false" ht="14.25" hidden="false" customHeight="true" outlineLevel="0" collapsed="false">
      <c r="A755" s="87"/>
      <c r="B755" s="88"/>
      <c r="C755" s="88"/>
      <c r="D755" s="88"/>
      <c r="E755" s="88"/>
      <c r="F755" s="87"/>
      <c r="G755" s="89"/>
      <c r="H755" s="90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customFormat="false" ht="14.25" hidden="false" customHeight="true" outlineLevel="0" collapsed="false">
      <c r="A756" s="87"/>
      <c r="B756" s="88"/>
      <c r="C756" s="88"/>
      <c r="D756" s="88"/>
      <c r="E756" s="88"/>
      <c r="F756" s="87"/>
      <c r="G756" s="89"/>
      <c r="H756" s="90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customFormat="false" ht="14.25" hidden="false" customHeight="true" outlineLevel="0" collapsed="false">
      <c r="A757" s="87"/>
      <c r="B757" s="88"/>
      <c r="C757" s="88"/>
      <c r="D757" s="88"/>
      <c r="E757" s="88"/>
      <c r="F757" s="87"/>
      <c r="G757" s="89"/>
      <c r="H757" s="90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customFormat="false" ht="14.25" hidden="false" customHeight="true" outlineLevel="0" collapsed="false">
      <c r="A758" s="87"/>
      <c r="B758" s="88"/>
      <c r="C758" s="88"/>
      <c r="D758" s="88"/>
      <c r="E758" s="88"/>
      <c r="F758" s="87"/>
      <c r="G758" s="89"/>
      <c r="H758" s="90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customFormat="false" ht="14.25" hidden="false" customHeight="true" outlineLevel="0" collapsed="false">
      <c r="A759" s="87"/>
      <c r="B759" s="88"/>
      <c r="C759" s="88"/>
      <c r="D759" s="88"/>
      <c r="E759" s="88"/>
      <c r="F759" s="87"/>
      <c r="G759" s="89"/>
      <c r="H759" s="90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customFormat="false" ht="14.25" hidden="false" customHeight="true" outlineLevel="0" collapsed="false">
      <c r="A760" s="87"/>
      <c r="B760" s="88"/>
      <c r="C760" s="88"/>
      <c r="D760" s="88"/>
      <c r="E760" s="88"/>
      <c r="F760" s="87"/>
      <c r="G760" s="89"/>
      <c r="H760" s="90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customFormat="false" ht="14.25" hidden="false" customHeight="true" outlineLevel="0" collapsed="false">
      <c r="A761" s="87"/>
      <c r="B761" s="88"/>
      <c r="C761" s="88"/>
      <c r="D761" s="88"/>
      <c r="E761" s="88"/>
      <c r="F761" s="87"/>
      <c r="G761" s="89"/>
      <c r="H761" s="90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customFormat="false" ht="14.25" hidden="false" customHeight="true" outlineLevel="0" collapsed="false">
      <c r="A762" s="87"/>
      <c r="B762" s="88"/>
      <c r="C762" s="88"/>
      <c r="D762" s="88"/>
      <c r="E762" s="88"/>
      <c r="F762" s="87"/>
      <c r="G762" s="89"/>
      <c r="H762" s="90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customFormat="false" ht="14.25" hidden="false" customHeight="true" outlineLevel="0" collapsed="false">
      <c r="A763" s="87"/>
      <c r="B763" s="88"/>
      <c r="C763" s="88"/>
      <c r="D763" s="88"/>
      <c r="E763" s="88"/>
      <c r="F763" s="87"/>
      <c r="G763" s="89"/>
      <c r="H763" s="90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customFormat="false" ht="14.25" hidden="false" customHeight="true" outlineLevel="0" collapsed="false">
      <c r="A764" s="87"/>
      <c r="B764" s="88"/>
      <c r="C764" s="88"/>
      <c r="D764" s="88"/>
      <c r="E764" s="88"/>
      <c r="F764" s="87"/>
      <c r="G764" s="89"/>
      <c r="H764" s="90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customFormat="false" ht="14.25" hidden="false" customHeight="true" outlineLevel="0" collapsed="false">
      <c r="A765" s="87"/>
      <c r="B765" s="88"/>
      <c r="C765" s="88"/>
      <c r="D765" s="88"/>
      <c r="E765" s="88"/>
      <c r="F765" s="87"/>
      <c r="G765" s="89"/>
      <c r="H765" s="90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customFormat="false" ht="14.25" hidden="false" customHeight="true" outlineLevel="0" collapsed="false">
      <c r="A766" s="87"/>
      <c r="B766" s="88"/>
      <c r="C766" s="88"/>
      <c r="D766" s="88"/>
      <c r="E766" s="88"/>
      <c r="F766" s="87"/>
      <c r="G766" s="89"/>
      <c r="H766" s="90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customFormat="false" ht="14.25" hidden="false" customHeight="true" outlineLevel="0" collapsed="false">
      <c r="A767" s="87"/>
      <c r="B767" s="88"/>
      <c r="C767" s="88"/>
      <c r="D767" s="88"/>
      <c r="E767" s="88"/>
      <c r="F767" s="87"/>
      <c r="G767" s="89"/>
      <c r="H767" s="90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customFormat="false" ht="14.25" hidden="false" customHeight="true" outlineLevel="0" collapsed="false">
      <c r="A768" s="87"/>
      <c r="B768" s="88"/>
      <c r="C768" s="88"/>
      <c r="D768" s="88"/>
      <c r="E768" s="88"/>
      <c r="F768" s="87"/>
      <c r="G768" s="89"/>
      <c r="H768" s="90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customFormat="false" ht="14.25" hidden="false" customHeight="true" outlineLevel="0" collapsed="false">
      <c r="A769" s="87"/>
      <c r="B769" s="88"/>
      <c r="C769" s="88"/>
      <c r="D769" s="88"/>
      <c r="E769" s="88"/>
      <c r="F769" s="87"/>
      <c r="G769" s="89"/>
      <c r="H769" s="90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customFormat="false" ht="14.25" hidden="false" customHeight="true" outlineLevel="0" collapsed="false">
      <c r="A770" s="87"/>
      <c r="B770" s="88"/>
      <c r="C770" s="88"/>
      <c r="D770" s="88"/>
      <c r="E770" s="88"/>
      <c r="F770" s="87"/>
      <c r="G770" s="89"/>
      <c r="H770" s="90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customFormat="false" ht="14.25" hidden="false" customHeight="true" outlineLevel="0" collapsed="false">
      <c r="A771" s="87"/>
      <c r="B771" s="88"/>
      <c r="C771" s="88"/>
      <c r="D771" s="88"/>
      <c r="E771" s="88"/>
      <c r="F771" s="87"/>
      <c r="G771" s="89"/>
      <c r="H771" s="90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customFormat="false" ht="14.25" hidden="false" customHeight="true" outlineLevel="0" collapsed="false">
      <c r="A772" s="87"/>
      <c r="B772" s="88"/>
      <c r="C772" s="88"/>
      <c r="D772" s="88"/>
      <c r="E772" s="88"/>
      <c r="F772" s="87"/>
      <c r="G772" s="89"/>
      <c r="H772" s="90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customFormat="false" ht="14.25" hidden="false" customHeight="true" outlineLevel="0" collapsed="false">
      <c r="A773" s="87"/>
      <c r="B773" s="88"/>
      <c r="C773" s="88"/>
      <c r="D773" s="88"/>
      <c r="E773" s="88"/>
      <c r="F773" s="87"/>
      <c r="G773" s="89"/>
      <c r="H773" s="90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customFormat="false" ht="14.25" hidden="false" customHeight="true" outlineLevel="0" collapsed="false">
      <c r="A774" s="87"/>
      <c r="B774" s="88"/>
      <c r="C774" s="88"/>
      <c r="D774" s="88"/>
      <c r="E774" s="88"/>
      <c r="F774" s="87"/>
      <c r="G774" s="89"/>
      <c r="H774" s="90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customFormat="false" ht="14.25" hidden="false" customHeight="true" outlineLevel="0" collapsed="false">
      <c r="A775" s="87"/>
      <c r="B775" s="88"/>
      <c r="C775" s="88"/>
      <c r="D775" s="88"/>
      <c r="E775" s="88"/>
      <c r="F775" s="87"/>
      <c r="G775" s="89"/>
      <c r="H775" s="90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customFormat="false" ht="14.25" hidden="false" customHeight="true" outlineLevel="0" collapsed="false">
      <c r="A776" s="87"/>
      <c r="B776" s="88"/>
      <c r="C776" s="88"/>
      <c r="D776" s="88"/>
      <c r="E776" s="88"/>
      <c r="F776" s="87"/>
      <c r="G776" s="89"/>
      <c r="H776" s="90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customFormat="false" ht="14.25" hidden="false" customHeight="true" outlineLevel="0" collapsed="false">
      <c r="A777" s="87"/>
      <c r="B777" s="88"/>
      <c r="C777" s="88"/>
      <c r="D777" s="88"/>
      <c r="E777" s="88"/>
      <c r="F777" s="87"/>
      <c r="G777" s="89"/>
      <c r="H777" s="90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customFormat="false" ht="14.25" hidden="false" customHeight="true" outlineLevel="0" collapsed="false">
      <c r="A778" s="87"/>
      <c r="B778" s="88"/>
      <c r="C778" s="88"/>
      <c r="D778" s="88"/>
      <c r="E778" s="88"/>
      <c r="F778" s="87"/>
      <c r="G778" s="89"/>
      <c r="H778" s="90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customFormat="false" ht="14.25" hidden="false" customHeight="true" outlineLevel="0" collapsed="false">
      <c r="A779" s="87"/>
      <c r="B779" s="88"/>
      <c r="C779" s="88"/>
      <c r="D779" s="88"/>
      <c r="E779" s="88"/>
      <c r="F779" s="87"/>
      <c r="G779" s="89"/>
      <c r="H779" s="90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customFormat="false" ht="14.25" hidden="false" customHeight="true" outlineLevel="0" collapsed="false">
      <c r="A780" s="87"/>
      <c r="B780" s="88"/>
      <c r="C780" s="88"/>
      <c r="D780" s="88"/>
      <c r="E780" s="88"/>
      <c r="F780" s="87"/>
      <c r="G780" s="89"/>
      <c r="H780" s="90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customFormat="false" ht="14.25" hidden="false" customHeight="true" outlineLevel="0" collapsed="false">
      <c r="A781" s="87"/>
      <c r="B781" s="88"/>
      <c r="C781" s="88"/>
      <c r="D781" s="88"/>
      <c r="E781" s="88"/>
      <c r="F781" s="87"/>
      <c r="G781" s="89"/>
      <c r="H781" s="90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customFormat="false" ht="14.25" hidden="false" customHeight="true" outlineLevel="0" collapsed="false">
      <c r="A782" s="87"/>
      <c r="B782" s="88"/>
      <c r="C782" s="88"/>
      <c r="D782" s="88"/>
      <c r="E782" s="88"/>
      <c r="F782" s="87"/>
      <c r="G782" s="89"/>
      <c r="H782" s="90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customFormat="false" ht="14.25" hidden="false" customHeight="true" outlineLevel="0" collapsed="false">
      <c r="A783" s="87"/>
      <c r="B783" s="88"/>
      <c r="C783" s="88"/>
      <c r="D783" s="88"/>
      <c r="E783" s="88"/>
      <c r="F783" s="87"/>
      <c r="G783" s="89"/>
      <c r="H783" s="90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customFormat="false" ht="14.25" hidden="false" customHeight="true" outlineLevel="0" collapsed="false">
      <c r="A784" s="87"/>
      <c r="B784" s="88"/>
      <c r="C784" s="88"/>
      <c r="D784" s="88"/>
      <c r="E784" s="88"/>
      <c r="F784" s="87"/>
      <c r="G784" s="89"/>
      <c r="H784" s="90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customFormat="false" ht="14.25" hidden="false" customHeight="true" outlineLevel="0" collapsed="false">
      <c r="A785" s="87"/>
      <c r="B785" s="88"/>
      <c r="C785" s="88"/>
      <c r="D785" s="88"/>
      <c r="E785" s="88"/>
      <c r="F785" s="87"/>
      <c r="G785" s="89"/>
      <c r="H785" s="90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customFormat="false" ht="14.25" hidden="false" customHeight="true" outlineLevel="0" collapsed="false">
      <c r="A786" s="87"/>
      <c r="B786" s="88"/>
      <c r="C786" s="88"/>
      <c r="D786" s="88"/>
      <c r="E786" s="88"/>
      <c r="F786" s="87"/>
      <c r="G786" s="89"/>
      <c r="H786" s="90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customFormat="false" ht="14.25" hidden="false" customHeight="true" outlineLevel="0" collapsed="false">
      <c r="A787" s="87"/>
      <c r="B787" s="88"/>
      <c r="C787" s="88"/>
      <c r="D787" s="88"/>
      <c r="E787" s="88"/>
      <c r="F787" s="87"/>
      <c r="G787" s="89"/>
      <c r="H787" s="90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customFormat="false" ht="14.25" hidden="false" customHeight="true" outlineLevel="0" collapsed="false">
      <c r="A788" s="87"/>
      <c r="B788" s="88"/>
      <c r="C788" s="88"/>
      <c r="D788" s="88"/>
      <c r="E788" s="88"/>
      <c r="F788" s="87"/>
      <c r="G788" s="89"/>
      <c r="H788" s="90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customFormat="false" ht="14.25" hidden="false" customHeight="true" outlineLevel="0" collapsed="false">
      <c r="A789" s="87"/>
      <c r="B789" s="88"/>
      <c r="C789" s="88"/>
      <c r="D789" s="88"/>
      <c r="E789" s="88"/>
      <c r="F789" s="87"/>
      <c r="G789" s="89"/>
      <c r="H789" s="90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customFormat="false" ht="14.25" hidden="false" customHeight="true" outlineLevel="0" collapsed="false">
      <c r="A790" s="87"/>
      <c r="B790" s="88"/>
      <c r="C790" s="88"/>
      <c r="D790" s="88"/>
      <c r="E790" s="88"/>
      <c r="F790" s="87"/>
      <c r="G790" s="89"/>
      <c r="H790" s="90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customFormat="false" ht="14.25" hidden="false" customHeight="true" outlineLevel="0" collapsed="false">
      <c r="A791" s="87"/>
      <c r="B791" s="88"/>
      <c r="C791" s="88"/>
      <c r="D791" s="88"/>
      <c r="E791" s="88"/>
      <c r="F791" s="87"/>
      <c r="G791" s="89"/>
      <c r="H791" s="90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customFormat="false" ht="14.25" hidden="false" customHeight="true" outlineLevel="0" collapsed="false">
      <c r="A792" s="87"/>
      <c r="B792" s="88"/>
      <c r="C792" s="88"/>
      <c r="D792" s="88"/>
      <c r="E792" s="88"/>
      <c r="F792" s="87"/>
      <c r="G792" s="89"/>
      <c r="H792" s="90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customFormat="false" ht="14.25" hidden="false" customHeight="true" outlineLevel="0" collapsed="false">
      <c r="A793" s="87"/>
      <c r="B793" s="88"/>
      <c r="C793" s="88"/>
      <c r="D793" s="88"/>
      <c r="E793" s="88"/>
      <c r="F793" s="87"/>
      <c r="G793" s="89"/>
      <c r="H793" s="90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customFormat="false" ht="14.25" hidden="false" customHeight="true" outlineLevel="0" collapsed="false">
      <c r="A794" s="87"/>
      <c r="B794" s="88"/>
      <c r="C794" s="88"/>
      <c r="D794" s="88"/>
      <c r="E794" s="88"/>
      <c r="F794" s="87"/>
      <c r="G794" s="89"/>
      <c r="H794" s="90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customFormat="false" ht="14.25" hidden="false" customHeight="true" outlineLevel="0" collapsed="false">
      <c r="A795" s="87"/>
      <c r="B795" s="88"/>
      <c r="C795" s="88"/>
      <c r="D795" s="88"/>
      <c r="E795" s="88"/>
      <c r="F795" s="87"/>
      <c r="G795" s="89"/>
      <c r="H795" s="90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customFormat="false" ht="14.25" hidden="false" customHeight="true" outlineLevel="0" collapsed="false">
      <c r="A796" s="87"/>
      <c r="B796" s="88"/>
      <c r="C796" s="88"/>
      <c r="D796" s="88"/>
      <c r="E796" s="88"/>
      <c r="F796" s="87"/>
      <c r="G796" s="89"/>
      <c r="H796" s="90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customFormat="false" ht="14.25" hidden="false" customHeight="true" outlineLevel="0" collapsed="false">
      <c r="A797" s="87"/>
      <c r="B797" s="88"/>
      <c r="C797" s="88"/>
      <c r="D797" s="88"/>
      <c r="E797" s="88"/>
      <c r="F797" s="87"/>
      <c r="G797" s="89"/>
      <c r="H797" s="90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customFormat="false" ht="14.25" hidden="false" customHeight="true" outlineLevel="0" collapsed="false">
      <c r="A798" s="87"/>
      <c r="B798" s="88"/>
      <c r="C798" s="88"/>
      <c r="D798" s="88"/>
      <c r="E798" s="88"/>
      <c r="F798" s="87"/>
      <c r="G798" s="89"/>
      <c r="H798" s="90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customFormat="false" ht="14.25" hidden="false" customHeight="true" outlineLevel="0" collapsed="false">
      <c r="A799" s="87"/>
      <c r="B799" s="88"/>
      <c r="C799" s="88"/>
      <c r="D799" s="88"/>
      <c r="E799" s="88"/>
      <c r="F799" s="87"/>
      <c r="G799" s="89"/>
      <c r="H799" s="90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customFormat="false" ht="14.25" hidden="false" customHeight="true" outlineLevel="0" collapsed="false">
      <c r="A800" s="87"/>
      <c r="B800" s="88"/>
      <c r="C800" s="88"/>
      <c r="D800" s="88"/>
      <c r="E800" s="88"/>
      <c r="F800" s="87"/>
      <c r="G800" s="89"/>
      <c r="H800" s="90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customFormat="false" ht="14.25" hidden="false" customHeight="true" outlineLevel="0" collapsed="false">
      <c r="A801" s="87"/>
      <c r="B801" s="88"/>
      <c r="C801" s="88"/>
      <c r="D801" s="88"/>
      <c r="E801" s="88"/>
      <c r="F801" s="87"/>
      <c r="G801" s="89"/>
      <c r="H801" s="90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customFormat="false" ht="14.25" hidden="false" customHeight="true" outlineLevel="0" collapsed="false">
      <c r="A802" s="87"/>
      <c r="B802" s="88"/>
      <c r="C802" s="88"/>
      <c r="D802" s="88"/>
      <c r="E802" s="88"/>
      <c r="F802" s="87"/>
      <c r="G802" s="89"/>
      <c r="H802" s="90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customFormat="false" ht="14.25" hidden="false" customHeight="true" outlineLevel="0" collapsed="false">
      <c r="A803" s="87"/>
      <c r="B803" s="88"/>
      <c r="C803" s="88"/>
      <c r="D803" s="88"/>
      <c r="E803" s="88"/>
      <c r="F803" s="87"/>
      <c r="G803" s="89"/>
      <c r="H803" s="90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customFormat="false" ht="14.25" hidden="false" customHeight="true" outlineLevel="0" collapsed="false">
      <c r="A804" s="87"/>
      <c r="B804" s="88"/>
      <c r="C804" s="88"/>
      <c r="D804" s="88"/>
      <c r="E804" s="88"/>
      <c r="F804" s="87"/>
      <c r="G804" s="89"/>
      <c r="H804" s="90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customFormat="false" ht="14.25" hidden="false" customHeight="true" outlineLevel="0" collapsed="false">
      <c r="A805" s="87"/>
      <c r="B805" s="88"/>
      <c r="C805" s="88"/>
      <c r="D805" s="88"/>
      <c r="E805" s="88"/>
      <c r="F805" s="87"/>
      <c r="G805" s="89"/>
      <c r="H805" s="90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customFormat="false" ht="14.25" hidden="false" customHeight="true" outlineLevel="0" collapsed="false">
      <c r="A806" s="87"/>
      <c r="B806" s="88"/>
      <c r="C806" s="88"/>
      <c r="D806" s="88"/>
      <c r="E806" s="88"/>
      <c r="F806" s="87"/>
      <c r="G806" s="89"/>
      <c r="H806" s="90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customFormat="false" ht="14.25" hidden="false" customHeight="true" outlineLevel="0" collapsed="false">
      <c r="A807" s="87"/>
      <c r="B807" s="88"/>
      <c r="C807" s="88"/>
      <c r="D807" s="88"/>
      <c r="E807" s="88"/>
      <c r="F807" s="87"/>
      <c r="G807" s="89"/>
      <c r="H807" s="90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customFormat="false" ht="14.25" hidden="false" customHeight="true" outlineLevel="0" collapsed="false">
      <c r="A808" s="87"/>
      <c r="B808" s="88"/>
      <c r="C808" s="88"/>
      <c r="D808" s="88"/>
      <c r="E808" s="88"/>
      <c r="F808" s="87"/>
      <c r="G808" s="89"/>
      <c r="H808" s="90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customFormat="false" ht="14.25" hidden="false" customHeight="true" outlineLevel="0" collapsed="false">
      <c r="A809" s="87"/>
      <c r="B809" s="88"/>
      <c r="C809" s="88"/>
      <c r="D809" s="88"/>
      <c r="E809" s="88"/>
      <c r="F809" s="87"/>
      <c r="G809" s="89"/>
      <c r="H809" s="90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customFormat="false" ht="14.25" hidden="false" customHeight="true" outlineLevel="0" collapsed="false">
      <c r="A810" s="87"/>
      <c r="B810" s="88"/>
      <c r="C810" s="88"/>
      <c r="D810" s="88"/>
      <c r="E810" s="88"/>
      <c r="F810" s="87"/>
      <c r="G810" s="89"/>
      <c r="H810" s="90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customFormat="false" ht="14.25" hidden="false" customHeight="true" outlineLevel="0" collapsed="false">
      <c r="A811" s="87"/>
      <c r="B811" s="88"/>
      <c r="C811" s="88"/>
      <c r="D811" s="88"/>
      <c r="E811" s="88"/>
      <c r="F811" s="87"/>
      <c r="G811" s="89"/>
      <c r="H811" s="90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customFormat="false" ht="14.25" hidden="false" customHeight="true" outlineLevel="0" collapsed="false">
      <c r="A812" s="87"/>
      <c r="B812" s="88"/>
      <c r="C812" s="88"/>
      <c r="D812" s="88"/>
      <c r="E812" s="88"/>
      <c r="F812" s="87"/>
      <c r="G812" s="89"/>
      <c r="H812" s="90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customFormat="false" ht="14.25" hidden="false" customHeight="true" outlineLevel="0" collapsed="false">
      <c r="A813" s="87"/>
      <c r="B813" s="88"/>
      <c r="C813" s="88"/>
      <c r="D813" s="88"/>
      <c r="E813" s="88"/>
      <c r="F813" s="87"/>
      <c r="G813" s="89"/>
      <c r="H813" s="90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customFormat="false" ht="14.25" hidden="false" customHeight="true" outlineLevel="0" collapsed="false">
      <c r="A814" s="87"/>
      <c r="B814" s="88"/>
      <c r="C814" s="88"/>
      <c r="D814" s="88"/>
      <c r="E814" s="88"/>
      <c r="F814" s="87"/>
      <c r="G814" s="89"/>
      <c r="H814" s="90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customFormat="false" ht="14.25" hidden="false" customHeight="true" outlineLevel="0" collapsed="false">
      <c r="A815" s="87"/>
      <c r="B815" s="88"/>
      <c r="C815" s="88"/>
      <c r="D815" s="88"/>
      <c r="E815" s="88"/>
      <c r="F815" s="87"/>
      <c r="G815" s="89"/>
      <c r="H815" s="90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customFormat="false" ht="14.25" hidden="false" customHeight="true" outlineLevel="0" collapsed="false">
      <c r="A816" s="87"/>
      <c r="B816" s="88"/>
      <c r="C816" s="88"/>
      <c r="D816" s="88"/>
      <c r="E816" s="88"/>
      <c r="F816" s="87"/>
      <c r="G816" s="89"/>
      <c r="H816" s="90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customFormat="false" ht="14.25" hidden="false" customHeight="true" outlineLevel="0" collapsed="false">
      <c r="A817" s="87"/>
      <c r="B817" s="88"/>
      <c r="C817" s="88"/>
      <c r="D817" s="88"/>
      <c r="E817" s="88"/>
      <c r="F817" s="87"/>
      <c r="G817" s="89"/>
      <c r="H817" s="90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customFormat="false" ht="14.25" hidden="false" customHeight="true" outlineLevel="0" collapsed="false">
      <c r="A818" s="87"/>
      <c r="B818" s="88"/>
      <c r="C818" s="88"/>
      <c r="D818" s="88"/>
      <c r="E818" s="88"/>
      <c r="F818" s="87"/>
      <c r="G818" s="89"/>
      <c r="H818" s="90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customFormat="false" ht="14.25" hidden="false" customHeight="true" outlineLevel="0" collapsed="false">
      <c r="A819" s="87"/>
      <c r="B819" s="88"/>
      <c r="C819" s="88"/>
      <c r="D819" s="88"/>
      <c r="E819" s="88"/>
      <c r="F819" s="87"/>
      <c r="G819" s="89"/>
      <c r="H819" s="90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customFormat="false" ht="14.25" hidden="false" customHeight="true" outlineLevel="0" collapsed="false">
      <c r="A820" s="87"/>
      <c r="B820" s="88"/>
      <c r="C820" s="88"/>
      <c r="D820" s="88"/>
      <c r="E820" s="88"/>
      <c r="F820" s="87"/>
      <c r="G820" s="89"/>
      <c r="H820" s="90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customFormat="false" ht="14.25" hidden="false" customHeight="true" outlineLevel="0" collapsed="false">
      <c r="A821" s="87"/>
      <c r="B821" s="88"/>
      <c r="C821" s="88"/>
      <c r="D821" s="88"/>
      <c r="E821" s="88"/>
      <c r="F821" s="87"/>
      <c r="G821" s="89"/>
      <c r="H821" s="90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customFormat="false" ht="14.25" hidden="false" customHeight="true" outlineLevel="0" collapsed="false">
      <c r="A822" s="87"/>
      <c r="B822" s="88"/>
      <c r="C822" s="88"/>
      <c r="D822" s="88"/>
      <c r="E822" s="88"/>
      <c r="F822" s="87"/>
      <c r="G822" s="89"/>
      <c r="H822" s="90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customFormat="false" ht="14.25" hidden="false" customHeight="true" outlineLevel="0" collapsed="false">
      <c r="A823" s="87"/>
      <c r="B823" s="88"/>
      <c r="C823" s="88"/>
      <c r="D823" s="88"/>
      <c r="E823" s="88"/>
      <c r="F823" s="87"/>
      <c r="G823" s="89"/>
      <c r="H823" s="90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customFormat="false" ht="14.25" hidden="false" customHeight="true" outlineLevel="0" collapsed="false">
      <c r="A824" s="87"/>
      <c r="B824" s="88"/>
      <c r="C824" s="88"/>
      <c r="D824" s="88"/>
      <c r="E824" s="88"/>
      <c r="F824" s="87"/>
      <c r="G824" s="89"/>
      <c r="H824" s="90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customFormat="false" ht="14.25" hidden="false" customHeight="true" outlineLevel="0" collapsed="false">
      <c r="A825" s="87"/>
      <c r="B825" s="88"/>
      <c r="C825" s="88"/>
      <c r="D825" s="88"/>
      <c r="E825" s="88"/>
      <c r="F825" s="87"/>
      <c r="G825" s="89"/>
      <c r="H825" s="90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customFormat="false" ht="14.25" hidden="false" customHeight="true" outlineLevel="0" collapsed="false">
      <c r="A826" s="87"/>
      <c r="B826" s="88"/>
      <c r="C826" s="88"/>
      <c r="D826" s="88"/>
      <c r="E826" s="88"/>
      <c r="F826" s="87"/>
      <c r="G826" s="89"/>
      <c r="H826" s="90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customFormat="false" ht="14.25" hidden="false" customHeight="true" outlineLevel="0" collapsed="false">
      <c r="A827" s="87"/>
      <c r="B827" s="88"/>
      <c r="C827" s="88"/>
      <c r="D827" s="88"/>
      <c r="E827" s="88"/>
      <c r="F827" s="87"/>
      <c r="G827" s="89"/>
      <c r="H827" s="90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customFormat="false" ht="14.25" hidden="false" customHeight="true" outlineLevel="0" collapsed="false">
      <c r="A828" s="87"/>
      <c r="B828" s="88"/>
      <c r="C828" s="88"/>
      <c r="D828" s="88"/>
      <c r="E828" s="88"/>
      <c r="F828" s="87"/>
      <c r="G828" s="89"/>
      <c r="H828" s="90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customFormat="false" ht="14.25" hidden="false" customHeight="true" outlineLevel="0" collapsed="false">
      <c r="A829" s="87"/>
      <c r="B829" s="88"/>
      <c r="C829" s="88"/>
      <c r="D829" s="88"/>
      <c r="E829" s="88"/>
      <c r="F829" s="87"/>
      <c r="G829" s="89"/>
      <c r="H829" s="90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customFormat="false" ht="14.25" hidden="false" customHeight="true" outlineLevel="0" collapsed="false">
      <c r="A830" s="87"/>
      <c r="B830" s="88"/>
      <c r="C830" s="88"/>
      <c r="D830" s="88"/>
      <c r="E830" s="88"/>
      <c r="F830" s="87"/>
      <c r="G830" s="89"/>
      <c r="H830" s="90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customFormat="false" ht="14.25" hidden="false" customHeight="true" outlineLevel="0" collapsed="false">
      <c r="A831" s="87"/>
      <c r="B831" s="88"/>
      <c r="C831" s="88"/>
      <c r="D831" s="88"/>
      <c r="E831" s="88"/>
      <c r="F831" s="87"/>
      <c r="G831" s="89"/>
      <c r="H831" s="90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customFormat="false" ht="14.25" hidden="false" customHeight="true" outlineLevel="0" collapsed="false">
      <c r="A832" s="87"/>
      <c r="B832" s="88"/>
      <c r="C832" s="88"/>
      <c r="D832" s="88"/>
      <c r="E832" s="88"/>
      <c r="F832" s="87"/>
      <c r="G832" s="89"/>
      <c r="H832" s="90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customFormat="false" ht="14.25" hidden="false" customHeight="true" outlineLevel="0" collapsed="false">
      <c r="A833" s="87"/>
      <c r="B833" s="88"/>
      <c r="C833" s="88"/>
      <c r="D833" s="88"/>
      <c r="E833" s="88"/>
      <c r="F833" s="87"/>
      <c r="G833" s="89"/>
      <c r="H833" s="90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customFormat="false" ht="14.25" hidden="false" customHeight="true" outlineLevel="0" collapsed="false">
      <c r="A834" s="87"/>
      <c r="B834" s="88"/>
      <c r="C834" s="88"/>
      <c r="D834" s="88"/>
      <c r="E834" s="88"/>
      <c r="F834" s="87"/>
      <c r="G834" s="89"/>
      <c r="H834" s="90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customFormat="false" ht="14.25" hidden="false" customHeight="true" outlineLevel="0" collapsed="false">
      <c r="A835" s="87"/>
      <c r="B835" s="88"/>
      <c r="C835" s="88"/>
      <c r="D835" s="88"/>
      <c r="E835" s="88"/>
      <c r="F835" s="87"/>
      <c r="G835" s="89"/>
      <c r="H835" s="90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customFormat="false" ht="14.25" hidden="false" customHeight="true" outlineLevel="0" collapsed="false">
      <c r="A836" s="87"/>
      <c r="B836" s="88"/>
      <c r="C836" s="88"/>
      <c r="D836" s="88"/>
      <c r="E836" s="88"/>
      <c r="F836" s="87"/>
      <c r="G836" s="89"/>
      <c r="H836" s="90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customFormat="false" ht="14.25" hidden="false" customHeight="true" outlineLevel="0" collapsed="false">
      <c r="A837" s="87"/>
      <c r="B837" s="88"/>
      <c r="C837" s="88"/>
      <c r="D837" s="88"/>
      <c r="E837" s="88"/>
      <c r="F837" s="87"/>
      <c r="G837" s="89"/>
      <c r="H837" s="90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customFormat="false" ht="14.25" hidden="false" customHeight="true" outlineLevel="0" collapsed="false">
      <c r="A838" s="87"/>
      <c r="B838" s="88"/>
      <c r="C838" s="88"/>
      <c r="D838" s="88"/>
      <c r="E838" s="88"/>
      <c r="F838" s="87"/>
      <c r="G838" s="89"/>
      <c r="H838" s="90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customFormat="false" ht="14.25" hidden="false" customHeight="true" outlineLevel="0" collapsed="false">
      <c r="A839" s="87"/>
      <c r="B839" s="88"/>
      <c r="C839" s="88"/>
      <c r="D839" s="88"/>
      <c r="E839" s="88"/>
      <c r="F839" s="87"/>
      <c r="G839" s="89"/>
      <c r="H839" s="90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customFormat="false" ht="14.25" hidden="false" customHeight="true" outlineLevel="0" collapsed="false">
      <c r="A840" s="87"/>
      <c r="B840" s="88"/>
      <c r="C840" s="88"/>
      <c r="D840" s="88"/>
      <c r="E840" s="88"/>
      <c r="F840" s="87"/>
      <c r="G840" s="89"/>
      <c r="H840" s="90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customFormat="false" ht="14.25" hidden="false" customHeight="true" outlineLevel="0" collapsed="false">
      <c r="A841" s="87"/>
      <c r="B841" s="88"/>
      <c r="C841" s="88"/>
      <c r="D841" s="88"/>
      <c r="E841" s="88"/>
      <c r="F841" s="87"/>
      <c r="G841" s="89"/>
      <c r="H841" s="90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customFormat="false" ht="14.25" hidden="false" customHeight="true" outlineLevel="0" collapsed="false">
      <c r="A842" s="87"/>
      <c r="B842" s="88"/>
      <c r="C842" s="88"/>
      <c r="D842" s="88"/>
      <c r="E842" s="88"/>
      <c r="F842" s="87"/>
      <c r="G842" s="89"/>
      <c r="H842" s="90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customFormat="false" ht="14.25" hidden="false" customHeight="true" outlineLevel="0" collapsed="false">
      <c r="A843" s="87"/>
      <c r="B843" s="88"/>
      <c r="C843" s="88"/>
      <c r="D843" s="88"/>
      <c r="E843" s="88"/>
      <c r="F843" s="87"/>
      <c r="G843" s="89"/>
      <c r="H843" s="90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customFormat="false" ht="14.25" hidden="false" customHeight="true" outlineLevel="0" collapsed="false">
      <c r="A844" s="87"/>
      <c r="B844" s="88"/>
      <c r="C844" s="88"/>
      <c r="D844" s="88"/>
      <c r="E844" s="88"/>
      <c r="F844" s="87"/>
      <c r="G844" s="89"/>
      <c r="H844" s="90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customFormat="false" ht="14.25" hidden="false" customHeight="true" outlineLevel="0" collapsed="false">
      <c r="A845" s="87"/>
      <c r="B845" s="88"/>
      <c r="C845" s="88"/>
      <c r="D845" s="88"/>
      <c r="E845" s="88"/>
      <c r="F845" s="87"/>
      <c r="G845" s="89"/>
      <c r="H845" s="90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customFormat="false" ht="14.25" hidden="false" customHeight="true" outlineLevel="0" collapsed="false">
      <c r="A846" s="87"/>
      <c r="B846" s="88"/>
      <c r="C846" s="88"/>
      <c r="D846" s="88"/>
      <c r="E846" s="88"/>
      <c r="F846" s="87"/>
      <c r="G846" s="89"/>
      <c r="H846" s="90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customFormat="false" ht="14.25" hidden="false" customHeight="true" outlineLevel="0" collapsed="false">
      <c r="A847" s="87"/>
      <c r="B847" s="88"/>
      <c r="C847" s="88"/>
      <c r="D847" s="88"/>
      <c r="E847" s="88"/>
      <c r="F847" s="87"/>
      <c r="G847" s="89"/>
      <c r="H847" s="90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customFormat="false" ht="14.25" hidden="false" customHeight="true" outlineLevel="0" collapsed="false">
      <c r="A848" s="87"/>
      <c r="B848" s="88"/>
      <c r="C848" s="88"/>
      <c r="D848" s="88"/>
      <c r="E848" s="88"/>
      <c r="F848" s="87"/>
      <c r="G848" s="89"/>
      <c r="H848" s="90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customFormat="false" ht="14.25" hidden="false" customHeight="true" outlineLevel="0" collapsed="false">
      <c r="A849" s="87"/>
      <c r="B849" s="88"/>
      <c r="C849" s="88"/>
      <c r="D849" s="88"/>
      <c r="E849" s="88"/>
      <c r="F849" s="87"/>
      <c r="G849" s="89"/>
      <c r="H849" s="90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customFormat="false" ht="14.25" hidden="false" customHeight="true" outlineLevel="0" collapsed="false">
      <c r="A850" s="87"/>
      <c r="B850" s="88"/>
      <c r="C850" s="88"/>
      <c r="D850" s="88"/>
      <c r="E850" s="88"/>
      <c r="F850" s="87"/>
      <c r="G850" s="89"/>
      <c r="H850" s="90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customFormat="false" ht="14.25" hidden="false" customHeight="true" outlineLevel="0" collapsed="false">
      <c r="A851" s="87"/>
      <c r="B851" s="88"/>
      <c r="C851" s="88"/>
      <c r="D851" s="88"/>
      <c r="E851" s="88"/>
      <c r="F851" s="87"/>
      <c r="G851" s="89"/>
      <c r="H851" s="90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customFormat="false" ht="14.25" hidden="false" customHeight="true" outlineLevel="0" collapsed="false">
      <c r="A852" s="87"/>
      <c r="B852" s="88"/>
      <c r="C852" s="88"/>
      <c r="D852" s="88"/>
      <c r="E852" s="88"/>
      <c r="F852" s="87"/>
      <c r="G852" s="89"/>
      <c r="H852" s="90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customFormat="false" ht="14.25" hidden="false" customHeight="true" outlineLevel="0" collapsed="false">
      <c r="A853" s="87"/>
      <c r="B853" s="88"/>
      <c r="C853" s="88"/>
      <c r="D853" s="88"/>
      <c r="E853" s="88"/>
      <c r="F853" s="87"/>
      <c r="G853" s="89"/>
      <c r="H853" s="90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customFormat="false" ht="14.25" hidden="false" customHeight="true" outlineLevel="0" collapsed="false">
      <c r="A854" s="87"/>
      <c r="B854" s="88"/>
      <c r="C854" s="88"/>
      <c r="D854" s="88"/>
      <c r="E854" s="88"/>
      <c r="F854" s="87"/>
      <c r="G854" s="89"/>
      <c r="H854" s="90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customFormat="false" ht="14.25" hidden="false" customHeight="true" outlineLevel="0" collapsed="false">
      <c r="A855" s="87"/>
      <c r="B855" s="88"/>
      <c r="C855" s="88"/>
      <c r="D855" s="88"/>
      <c r="E855" s="88"/>
      <c r="F855" s="87"/>
      <c r="G855" s="89"/>
      <c r="H855" s="90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customFormat="false" ht="14.25" hidden="false" customHeight="true" outlineLevel="0" collapsed="false">
      <c r="A856" s="87"/>
      <c r="B856" s="88"/>
      <c r="C856" s="88"/>
      <c r="D856" s="88"/>
      <c r="E856" s="88"/>
      <c r="F856" s="87"/>
      <c r="G856" s="89"/>
      <c r="H856" s="90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customFormat="false" ht="14.25" hidden="false" customHeight="true" outlineLevel="0" collapsed="false">
      <c r="A857" s="87"/>
      <c r="B857" s="88"/>
      <c r="C857" s="88"/>
      <c r="D857" s="88"/>
      <c r="E857" s="88"/>
      <c r="F857" s="87"/>
      <c r="G857" s="89"/>
      <c r="H857" s="90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customFormat="false" ht="14.25" hidden="false" customHeight="true" outlineLevel="0" collapsed="false">
      <c r="A858" s="87"/>
      <c r="B858" s="88"/>
      <c r="C858" s="88"/>
      <c r="D858" s="88"/>
      <c r="E858" s="88"/>
      <c r="F858" s="87"/>
      <c r="G858" s="89"/>
      <c r="H858" s="90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customFormat="false" ht="14.25" hidden="false" customHeight="true" outlineLevel="0" collapsed="false">
      <c r="A859" s="87"/>
      <c r="B859" s="88"/>
      <c r="C859" s="88"/>
      <c r="D859" s="88"/>
      <c r="E859" s="88"/>
      <c r="F859" s="87"/>
      <c r="G859" s="89"/>
      <c r="H859" s="90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customFormat="false" ht="14.25" hidden="false" customHeight="true" outlineLevel="0" collapsed="false">
      <c r="A860" s="87"/>
      <c r="B860" s="88"/>
      <c r="C860" s="88"/>
      <c r="D860" s="88"/>
      <c r="E860" s="88"/>
      <c r="F860" s="87"/>
      <c r="G860" s="89"/>
      <c r="H860" s="90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customFormat="false" ht="14.25" hidden="false" customHeight="true" outlineLevel="0" collapsed="false">
      <c r="A861" s="87"/>
      <c r="B861" s="88"/>
      <c r="C861" s="88"/>
      <c r="D861" s="88"/>
      <c r="E861" s="88"/>
      <c r="F861" s="87"/>
      <c r="G861" s="89"/>
      <c r="H861" s="90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customFormat="false" ht="14.25" hidden="false" customHeight="true" outlineLevel="0" collapsed="false">
      <c r="A862" s="87"/>
      <c r="B862" s="88"/>
      <c r="C862" s="88"/>
      <c r="D862" s="88"/>
      <c r="E862" s="88"/>
      <c r="F862" s="87"/>
      <c r="G862" s="89"/>
      <c r="H862" s="90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customFormat="false" ht="14.25" hidden="false" customHeight="true" outlineLevel="0" collapsed="false">
      <c r="A863" s="87"/>
      <c r="B863" s="88"/>
      <c r="C863" s="88"/>
      <c r="D863" s="88"/>
      <c r="E863" s="88"/>
      <c r="F863" s="87"/>
      <c r="G863" s="89"/>
      <c r="H863" s="90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customFormat="false" ht="14.25" hidden="false" customHeight="true" outlineLevel="0" collapsed="false">
      <c r="A864" s="87"/>
      <c r="B864" s="88"/>
      <c r="C864" s="88"/>
      <c r="D864" s="88"/>
      <c r="E864" s="88"/>
      <c r="F864" s="87"/>
      <c r="G864" s="89"/>
      <c r="H864" s="90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customFormat="false" ht="14.25" hidden="false" customHeight="true" outlineLevel="0" collapsed="false">
      <c r="A865" s="87"/>
      <c r="B865" s="88"/>
      <c r="C865" s="88"/>
      <c r="D865" s="88"/>
      <c r="E865" s="88"/>
      <c r="F865" s="87"/>
      <c r="G865" s="89"/>
      <c r="H865" s="90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customFormat="false" ht="14.25" hidden="false" customHeight="true" outlineLevel="0" collapsed="false">
      <c r="A866" s="87"/>
      <c r="B866" s="88"/>
      <c r="C866" s="88"/>
      <c r="D866" s="88"/>
      <c r="E866" s="88"/>
      <c r="F866" s="87"/>
      <c r="G866" s="89"/>
      <c r="H866" s="90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customFormat="false" ht="14.25" hidden="false" customHeight="true" outlineLevel="0" collapsed="false">
      <c r="A867" s="87"/>
      <c r="B867" s="88"/>
      <c r="C867" s="88"/>
      <c r="D867" s="88"/>
      <c r="E867" s="88"/>
      <c r="F867" s="87"/>
      <c r="G867" s="89"/>
      <c r="H867" s="90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customFormat="false" ht="14.25" hidden="false" customHeight="true" outlineLevel="0" collapsed="false">
      <c r="A868" s="87"/>
      <c r="B868" s="88"/>
      <c r="C868" s="88"/>
      <c r="D868" s="88"/>
      <c r="E868" s="88"/>
      <c r="F868" s="87"/>
      <c r="G868" s="89"/>
      <c r="H868" s="90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customFormat="false" ht="14.25" hidden="false" customHeight="true" outlineLevel="0" collapsed="false">
      <c r="A869" s="87"/>
      <c r="B869" s="88"/>
      <c r="C869" s="88"/>
      <c r="D869" s="88"/>
      <c r="E869" s="88"/>
      <c r="F869" s="87"/>
      <c r="G869" s="89"/>
      <c r="H869" s="90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customFormat="false" ht="14.25" hidden="false" customHeight="true" outlineLevel="0" collapsed="false">
      <c r="A870" s="87"/>
      <c r="B870" s="88"/>
      <c r="C870" s="88"/>
      <c r="D870" s="88"/>
      <c r="E870" s="88"/>
      <c r="F870" s="87"/>
      <c r="G870" s="89"/>
      <c r="H870" s="90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customFormat="false" ht="14.25" hidden="false" customHeight="true" outlineLevel="0" collapsed="false">
      <c r="A871" s="87"/>
      <c r="B871" s="88"/>
      <c r="C871" s="88"/>
      <c r="D871" s="88"/>
      <c r="E871" s="88"/>
      <c r="F871" s="87"/>
      <c r="G871" s="89"/>
      <c r="H871" s="90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customFormat="false" ht="14.25" hidden="false" customHeight="true" outlineLevel="0" collapsed="false">
      <c r="A872" s="87"/>
      <c r="B872" s="88"/>
      <c r="C872" s="88"/>
      <c r="D872" s="88"/>
      <c r="E872" s="88"/>
      <c r="F872" s="87"/>
      <c r="G872" s="89"/>
      <c r="H872" s="90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customFormat="false" ht="14.25" hidden="false" customHeight="true" outlineLevel="0" collapsed="false">
      <c r="A873" s="87"/>
      <c r="B873" s="88"/>
      <c r="C873" s="88"/>
      <c r="D873" s="88"/>
      <c r="E873" s="88"/>
      <c r="F873" s="87"/>
      <c r="G873" s="89"/>
      <c r="H873" s="90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customFormat="false" ht="14.25" hidden="false" customHeight="true" outlineLevel="0" collapsed="false">
      <c r="A874" s="87"/>
      <c r="B874" s="88"/>
      <c r="C874" s="88"/>
      <c r="D874" s="88"/>
      <c r="E874" s="88"/>
      <c r="F874" s="87"/>
      <c r="G874" s="89"/>
      <c r="H874" s="90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customFormat="false" ht="14.25" hidden="false" customHeight="true" outlineLevel="0" collapsed="false">
      <c r="A875" s="87"/>
      <c r="B875" s="88"/>
      <c r="C875" s="88"/>
      <c r="D875" s="88"/>
      <c r="E875" s="88"/>
      <c r="F875" s="87"/>
      <c r="G875" s="89"/>
      <c r="H875" s="90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customFormat="false" ht="14.25" hidden="false" customHeight="true" outlineLevel="0" collapsed="false">
      <c r="A876" s="87"/>
      <c r="B876" s="88"/>
      <c r="C876" s="88"/>
      <c r="D876" s="88"/>
      <c r="E876" s="88"/>
      <c r="F876" s="87"/>
      <c r="G876" s="89"/>
      <c r="H876" s="90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customFormat="false" ht="14.25" hidden="false" customHeight="true" outlineLevel="0" collapsed="false">
      <c r="A877" s="87"/>
      <c r="B877" s="88"/>
      <c r="C877" s="88"/>
      <c r="D877" s="88"/>
      <c r="E877" s="88"/>
      <c r="F877" s="87"/>
      <c r="G877" s="89"/>
      <c r="H877" s="90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customFormat="false" ht="14.25" hidden="false" customHeight="true" outlineLevel="0" collapsed="false">
      <c r="A878" s="87"/>
      <c r="B878" s="88"/>
      <c r="C878" s="88"/>
      <c r="D878" s="88"/>
      <c r="E878" s="88"/>
      <c r="F878" s="87"/>
      <c r="G878" s="89"/>
      <c r="H878" s="90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customFormat="false" ht="14.25" hidden="false" customHeight="true" outlineLevel="0" collapsed="false">
      <c r="A879" s="87"/>
      <c r="B879" s="88"/>
      <c r="C879" s="88"/>
      <c r="D879" s="88"/>
      <c r="E879" s="88"/>
      <c r="F879" s="87"/>
      <c r="G879" s="89"/>
      <c r="H879" s="90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customFormat="false" ht="14.25" hidden="false" customHeight="true" outlineLevel="0" collapsed="false">
      <c r="A880" s="87"/>
      <c r="B880" s="88"/>
      <c r="C880" s="88"/>
      <c r="D880" s="88"/>
      <c r="E880" s="88"/>
      <c r="F880" s="87"/>
      <c r="G880" s="89"/>
      <c r="H880" s="90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customFormat="false" ht="14.25" hidden="false" customHeight="true" outlineLevel="0" collapsed="false">
      <c r="A881" s="87"/>
      <c r="B881" s="88"/>
      <c r="C881" s="88"/>
      <c r="D881" s="88"/>
      <c r="E881" s="88"/>
      <c r="F881" s="87"/>
      <c r="G881" s="89"/>
      <c r="H881" s="90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customFormat="false" ht="14.25" hidden="false" customHeight="true" outlineLevel="0" collapsed="false">
      <c r="A882" s="87"/>
      <c r="B882" s="88"/>
      <c r="C882" s="88"/>
      <c r="D882" s="88"/>
      <c r="E882" s="88"/>
      <c r="F882" s="87"/>
      <c r="G882" s="89"/>
      <c r="H882" s="90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customFormat="false" ht="14.25" hidden="false" customHeight="true" outlineLevel="0" collapsed="false">
      <c r="A883" s="87"/>
      <c r="B883" s="88"/>
      <c r="C883" s="88"/>
      <c r="D883" s="88"/>
      <c r="E883" s="88"/>
      <c r="F883" s="87"/>
      <c r="G883" s="89"/>
      <c r="H883" s="90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customFormat="false" ht="14.25" hidden="false" customHeight="true" outlineLevel="0" collapsed="false">
      <c r="A884" s="87"/>
      <c r="B884" s="88"/>
      <c r="C884" s="88"/>
      <c r="D884" s="88"/>
      <c r="E884" s="88"/>
      <c r="F884" s="87"/>
      <c r="G884" s="89"/>
      <c r="H884" s="90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customFormat="false" ht="14.25" hidden="false" customHeight="true" outlineLevel="0" collapsed="false">
      <c r="A885" s="87"/>
      <c r="B885" s="88"/>
      <c r="C885" s="88"/>
      <c r="D885" s="88"/>
      <c r="E885" s="88"/>
      <c r="F885" s="87"/>
      <c r="G885" s="89"/>
      <c r="H885" s="90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customFormat="false" ht="14.25" hidden="false" customHeight="true" outlineLevel="0" collapsed="false">
      <c r="A886" s="87"/>
      <c r="B886" s="88"/>
      <c r="C886" s="88"/>
      <c r="D886" s="88"/>
      <c r="E886" s="88"/>
      <c r="F886" s="87"/>
      <c r="G886" s="89"/>
      <c r="H886" s="90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customFormat="false" ht="14.25" hidden="false" customHeight="true" outlineLevel="0" collapsed="false">
      <c r="A887" s="87"/>
      <c r="B887" s="88"/>
      <c r="C887" s="88"/>
      <c r="D887" s="88"/>
      <c r="E887" s="88"/>
      <c r="F887" s="87"/>
      <c r="G887" s="89"/>
      <c r="H887" s="90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customFormat="false" ht="14.25" hidden="false" customHeight="true" outlineLevel="0" collapsed="false">
      <c r="A888" s="87"/>
      <c r="B888" s="88"/>
      <c r="C888" s="88"/>
      <c r="D888" s="88"/>
      <c r="E888" s="88"/>
      <c r="F888" s="87"/>
      <c r="G888" s="89"/>
      <c r="H888" s="90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customFormat="false" ht="14.25" hidden="false" customHeight="true" outlineLevel="0" collapsed="false">
      <c r="A889" s="87"/>
      <c r="B889" s="88"/>
      <c r="C889" s="88"/>
      <c r="D889" s="88"/>
      <c r="E889" s="88"/>
      <c r="F889" s="87"/>
      <c r="G889" s="89"/>
      <c r="H889" s="90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customFormat="false" ht="14.25" hidden="false" customHeight="true" outlineLevel="0" collapsed="false">
      <c r="A890" s="87"/>
      <c r="B890" s="88"/>
      <c r="C890" s="88"/>
      <c r="D890" s="88"/>
      <c r="E890" s="88"/>
      <c r="F890" s="87"/>
      <c r="G890" s="89"/>
      <c r="H890" s="90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customFormat="false" ht="14.25" hidden="false" customHeight="true" outlineLevel="0" collapsed="false">
      <c r="A891" s="87"/>
      <c r="B891" s="88"/>
      <c r="C891" s="88"/>
      <c r="D891" s="88"/>
      <c r="E891" s="88"/>
      <c r="F891" s="87"/>
      <c r="G891" s="89"/>
      <c r="H891" s="90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customFormat="false" ht="14.25" hidden="false" customHeight="true" outlineLevel="0" collapsed="false">
      <c r="A892" s="87"/>
      <c r="B892" s="88"/>
      <c r="C892" s="88"/>
      <c r="D892" s="88"/>
      <c r="E892" s="88"/>
      <c r="F892" s="87"/>
      <c r="G892" s="89"/>
      <c r="H892" s="90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customFormat="false" ht="14.25" hidden="false" customHeight="true" outlineLevel="0" collapsed="false">
      <c r="A893" s="87"/>
      <c r="B893" s="88"/>
      <c r="C893" s="88"/>
      <c r="D893" s="88"/>
      <c r="E893" s="88"/>
      <c r="F893" s="87"/>
      <c r="G893" s="89"/>
      <c r="H893" s="90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customFormat="false" ht="14.25" hidden="false" customHeight="true" outlineLevel="0" collapsed="false">
      <c r="A894" s="87"/>
      <c r="B894" s="88"/>
      <c r="C894" s="88"/>
      <c r="D894" s="88"/>
      <c r="E894" s="88"/>
      <c r="F894" s="87"/>
      <c r="G894" s="89"/>
      <c r="H894" s="90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customFormat="false" ht="14.25" hidden="false" customHeight="true" outlineLevel="0" collapsed="false">
      <c r="A895" s="87"/>
      <c r="B895" s="88"/>
      <c r="C895" s="88"/>
      <c r="D895" s="88"/>
      <c r="E895" s="88"/>
      <c r="F895" s="87"/>
      <c r="G895" s="89"/>
      <c r="H895" s="90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customFormat="false" ht="14.25" hidden="false" customHeight="true" outlineLevel="0" collapsed="false">
      <c r="A896" s="87"/>
      <c r="B896" s="88"/>
      <c r="C896" s="88"/>
      <c r="D896" s="88"/>
      <c r="E896" s="88"/>
      <c r="F896" s="87"/>
      <c r="G896" s="89"/>
      <c r="H896" s="90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customFormat="false" ht="14.25" hidden="false" customHeight="true" outlineLevel="0" collapsed="false">
      <c r="A897" s="87"/>
      <c r="B897" s="88"/>
      <c r="C897" s="88"/>
      <c r="D897" s="88"/>
      <c r="E897" s="88"/>
      <c r="F897" s="87"/>
      <c r="G897" s="89"/>
      <c r="H897" s="90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customFormat="false" ht="14.25" hidden="false" customHeight="true" outlineLevel="0" collapsed="false">
      <c r="A898" s="87"/>
      <c r="B898" s="88"/>
      <c r="C898" s="88"/>
      <c r="D898" s="88"/>
      <c r="E898" s="88"/>
      <c r="F898" s="87"/>
      <c r="G898" s="89"/>
      <c r="H898" s="90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customFormat="false" ht="14.25" hidden="false" customHeight="true" outlineLevel="0" collapsed="false">
      <c r="A899" s="87"/>
      <c r="B899" s="88"/>
      <c r="C899" s="88"/>
      <c r="D899" s="88"/>
      <c r="E899" s="88"/>
      <c r="F899" s="87"/>
      <c r="G899" s="89"/>
      <c r="H899" s="90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customFormat="false" ht="14.25" hidden="false" customHeight="true" outlineLevel="0" collapsed="false">
      <c r="A900" s="87"/>
      <c r="B900" s="88"/>
      <c r="C900" s="88"/>
      <c r="D900" s="88"/>
      <c r="E900" s="88"/>
      <c r="F900" s="87"/>
      <c r="G900" s="89"/>
      <c r="H900" s="90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customFormat="false" ht="14.25" hidden="false" customHeight="true" outlineLevel="0" collapsed="false">
      <c r="A901" s="87"/>
      <c r="B901" s="88"/>
      <c r="C901" s="88"/>
      <c r="D901" s="88"/>
      <c r="E901" s="88"/>
      <c r="F901" s="87"/>
      <c r="G901" s="89"/>
      <c r="H901" s="90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customFormat="false" ht="14.25" hidden="false" customHeight="true" outlineLevel="0" collapsed="false">
      <c r="A902" s="87"/>
      <c r="B902" s="88"/>
      <c r="C902" s="88"/>
      <c r="D902" s="88"/>
      <c r="E902" s="88"/>
      <c r="F902" s="87"/>
      <c r="G902" s="89"/>
      <c r="H902" s="90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customFormat="false" ht="14.25" hidden="false" customHeight="true" outlineLevel="0" collapsed="false">
      <c r="A903" s="87"/>
      <c r="B903" s="88"/>
      <c r="C903" s="88"/>
      <c r="D903" s="88"/>
      <c r="E903" s="88"/>
      <c r="F903" s="87"/>
      <c r="G903" s="89"/>
      <c r="H903" s="90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customFormat="false" ht="14.25" hidden="false" customHeight="true" outlineLevel="0" collapsed="false">
      <c r="A904" s="87"/>
      <c r="B904" s="88"/>
      <c r="C904" s="88"/>
      <c r="D904" s="88"/>
      <c r="E904" s="88"/>
      <c r="F904" s="87"/>
      <c r="G904" s="89"/>
      <c r="H904" s="90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customFormat="false" ht="14.25" hidden="false" customHeight="true" outlineLevel="0" collapsed="false">
      <c r="A905" s="87"/>
      <c r="B905" s="88"/>
      <c r="C905" s="88"/>
      <c r="D905" s="88"/>
      <c r="E905" s="88"/>
      <c r="F905" s="87"/>
      <c r="G905" s="89"/>
      <c r="H905" s="90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customFormat="false" ht="14.25" hidden="false" customHeight="true" outlineLevel="0" collapsed="false">
      <c r="A906" s="87"/>
      <c r="B906" s="88"/>
      <c r="C906" s="88"/>
      <c r="D906" s="88"/>
      <c r="E906" s="88"/>
      <c r="F906" s="87"/>
      <c r="G906" s="89"/>
      <c r="H906" s="90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customFormat="false" ht="14.25" hidden="false" customHeight="true" outlineLevel="0" collapsed="false">
      <c r="A907" s="87"/>
      <c r="B907" s="88"/>
      <c r="C907" s="88"/>
      <c r="D907" s="88"/>
      <c r="E907" s="88"/>
      <c r="F907" s="87"/>
      <c r="G907" s="89"/>
      <c r="H907" s="90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customFormat="false" ht="14.25" hidden="false" customHeight="true" outlineLevel="0" collapsed="false">
      <c r="A908" s="87"/>
      <c r="B908" s="88"/>
      <c r="C908" s="88"/>
      <c r="D908" s="88"/>
      <c r="E908" s="88"/>
      <c r="F908" s="87"/>
      <c r="G908" s="89"/>
      <c r="H908" s="90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customFormat="false" ht="14.25" hidden="false" customHeight="true" outlineLevel="0" collapsed="false">
      <c r="A909" s="87"/>
      <c r="B909" s="88"/>
      <c r="C909" s="88"/>
      <c r="D909" s="88"/>
      <c r="E909" s="88"/>
      <c r="F909" s="87"/>
      <c r="G909" s="89"/>
      <c r="H909" s="90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customFormat="false" ht="14.25" hidden="false" customHeight="true" outlineLevel="0" collapsed="false">
      <c r="A910" s="87"/>
      <c r="B910" s="88"/>
      <c r="C910" s="88"/>
      <c r="D910" s="88"/>
      <c r="E910" s="88"/>
      <c r="F910" s="87"/>
      <c r="G910" s="89"/>
      <c r="H910" s="90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customFormat="false" ht="14.25" hidden="false" customHeight="true" outlineLevel="0" collapsed="false">
      <c r="A911" s="87"/>
      <c r="B911" s="88"/>
      <c r="C911" s="88"/>
      <c r="D911" s="88"/>
      <c r="E911" s="88"/>
      <c r="F911" s="87"/>
      <c r="G911" s="89"/>
      <c r="H911" s="90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customFormat="false" ht="14.25" hidden="false" customHeight="true" outlineLevel="0" collapsed="false">
      <c r="A912" s="87"/>
      <c r="B912" s="88"/>
      <c r="C912" s="88"/>
      <c r="D912" s="88"/>
      <c r="E912" s="88"/>
      <c r="F912" s="87"/>
      <c r="G912" s="89"/>
      <c r="H912" s="90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customFormat="false" ht="14.25" hidden="false" customHeight="true" outlineLevel="0" collapsed="false">
      <c r="A913" s="87"/>
      <c r="B913" s="88"/>
      <c r="C913" s="88"/>
      <c r="D913" s="88"/>
      <c r="E913" s="88"/>
      <c r="F913" s="87"/>
      <c r="G913" s="89"/>
      <c r="H913" s="90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customFormat="false" ht="14.25" hidden="false" customHeight="true" outlineLevel="0" collapsed="false">
      <c r="A914" s="87"/>
      <c r="B914" s="88"/>
      <c r="C914" s="88"/>
      <c r="D914" s="88"/>
      <c r="E914" s="88"/>
      <c r="F914" s="87"/>
      <c r="G914" s="89"/>
      <c r="H914" s="90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customFormat="false" ht="14.25" hidden="false" customHeight="true" outlineLevel="0" collapsed="false">
      <c r="A915" s="87"/>
      <c r="B915" s="88"/>
      <c r="C915" s="88"/>
      <c r="D915" s="88"/>
      <c r="E915" s="88"/>
      <c r="F915" s="87"/>
      <c r="G915" s="89"/>
      <c r="H915" s="90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customFormat="false" ht="14.25" hidden="false" customHeight="true" outlineLevel="0" collapsed="false">
      <c r="A916" s="87"/>
      <c r="B916" s="88"/>
      <c r="C916" s="88"/>
      <c r="D916" s="88"/>
      <c r="E916" s="88"/>
      <c r="F916" s="87"/>
      <c r="G916" s="89"/>
      <c r="H916" s="90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customFormat="false" ht="14.25" hidden="false" customHeight="true" outlineLevel="0" collapsed="false">
      <c r="A917" s="87"/>
      <c r="B917" s="88"/>
      <c r="C917" s="88"/>
      <c r="D917" s="88"/>
      <c r="E917" s="88"/>
      <c r="F917" s="87"/>
      <c r="G917" s="89"/>
      <c r="H917" s="90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customFormat="false" ht="14.25" hidden="false" customHeight="true" outlineLevel="0" collapsed="false">
      <c r="A918" s="87"/>
      <c r="B918" s="88"/>
      <c r="C918" s="88"/>
      <c r="D918" s="88"/>
      <c r="E918" s="88"/>
      <c r="F918" s="87"/>
      <c r="G918" s="89"/>
      <c r="H918" s="90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customFormat="false" ht="14.25" hidden="false" customHeight="true" outlineLevel="0" collapsed="false">
      <c r="A919" s="87"/>
      <c r="B919" s="88"/>
      <c r="C919" s="88"/>
      <c r="D919" s="88"/>
      <c r="E919" s="88"/>
      <c r="F919" s="87"/>
      <c r="G919" s="89"/>
      <c r="H919" s="90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customFormat="false" ht="14.25" hidden="false" customHeight="true" outlineLevel="0" collapsed="false">
      <c r="A920" s="87"/>
      <c r="B920" s="88"/>
      <c r="C920" s="88"/>
      <c r="D920" s="88"/>
      <c r="E920" s="88"/>
      <c r="F920" s="87"/>
      <c r="G920" s="89"/>
      <c r="H920" s="90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customFormat="false" ht="14.25" hidden="false" customHeight="true" outlineLevel="0" collapsed="false">
      <c r="A921" s="87"/>
      <c r="B921" s="88"/>
      <c r="C921" s="88"/>
      <c r="D921" s="88"/>
      <c r="E921" s="88"/>
      <c r="F921" s="87"/>
      <c r="G921" s="89"/>
      <c r="H921" s="90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customFormat="false" ht="14.25" hidden="false" customHeight="true" outlineLevel="0" collapsed="false">
      <c r="A922" s="87"/>
      <c r="B922" s="88"/>
      <c r="C922" s="88"/>
      <c r="D922" s="88"/>
      <c r="E922" s="88"/>
      <c r="F922" s="87"/>
      <c r="G922" s="89"/>
      <c r="H922" s="90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customFormat="false" ht="14.25" hidden="false" customHeight="true" outlineLevel="0" collapsed="false">
      <c r="A923" s="87"/>
      <c r="B923" s="88"/>
      <c r="C923" s="88"/>
      <c r="D923" s="88"/>
      <c r="E923" s="88"/>
      <c r="F923" s="87"/>
      <c r="G923" s="89"/>
      <c r="H923" s="90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customFormat="false" ht="14.25" hidden="false" customHeight="true" outlineLevel="0" collapsed="false">
      <c r="A924" s="87"/>
      <c r="B924" s="88"/>
      <c r="C924" s="88"/>
      <c r="D924" s="88"/>
      <c r="E924" s="88"/>
      <c r="F924" s="87"/>
      <c r="G924" s="89"/>
      <c r="H924" s="90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customFormat="false" ht="14.25" hidden="false" customHeight="true" outlineLevel="0" collapsed="false">
      <c r="A925" s="87"/>
      <c r="B925" s="88"/>
      <c r="C925" s="88"/>
      <c r="D925" s="88"/>
      <c r="E925" s="88"/>
      <c r="F925" s="87"/>
      <c r="G925" s="89"/>
      <c r="H925" s="90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customFormat="false" ht="14.25" hidden="false" customHeight="true" outlineLevel="0" collapsed="false">
      <c r="A926" s="87"/>
      <c r="B926" s="88"/>
      <c r="C926" s="88"/>
      <c r="D926" s="88"/>
      <c r="E926" s="88"/>
      <c r="F926" s="87"/>
      <c r="G926" s="89"/>
      <c r="H926" s="90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customFormat="false" ht="14.25" hidden="false" customHeight="true" outlineLevel="0" collapsed="false">
      <c r="A927" s="87"/>
      <c r="B927" s="88"/>
      <c r="C927" s="88"/>
      <c r="D927" s="88"/>
      <c r="E927" s="88"/>
      <c r="F927" s="87"/>
      <c r="G927" s="89"/>
      <c r="H927" s="90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customFormat="false" ht="14.25" hidden="false" customHeight="true" outlineLevel="0" collapsed="false">
      <c r="A928" s="87"/>
      <c r="B928" s="88"/>
      <c r="C928" s="88"/>
      <c r="D928" s="88"/>
      <c r="E928" s="88"/>
      <c r="F928" s="87"/>
      <c r="G928" s="89"/>
      <c r="H928" s="90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customFormat="false" ht="14.25" hidden="false" customHeight="true" outlineLevel="0" collapsed="false">
      <c r="A929" s="87"/>
      <c r="B929" s="88"/>
      <c r="C929" s="88"/>
      <c r="D929" s="88"/>
      <c r="E929" s="88"/>
      <c r="F929" s="87"/>
      <c r="G929" s="89"/>
      <c r="H929" s="90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customFormat="false" ht="14.25" hidden="false" customHeight="true" outlineLevel="0" collapsed="false">
      <c r="A930" s="87"/>
      <c r="B930" s="88"/>
      <c r="C930" s="88"/>
      <c r="D930" s="88"/>
      <c r="E930" s="88"/>
      <c r="F930" s="87"/>
      <c r="G930" s="89"/>
      <c r="H930" s="90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customFormat="false" ht="14.25" hidden="false" customHeight="true" outlineLevel="0" collapsed="false">
      <c r="A931" s="87"/>
      <c r="B931" s="88"/>
      <c r="C931" s="88"/>
      <c r="D931" s="88"/>
      <c r="E931" s="88"/>
      <c r="F931" s="87"/>
      <c r="G931" s="89"/>
      <c r="H931" s="90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customFormat="false" ht="14.25" hidden="false" customHeight="true" outlineLevel="0" collapsed="false">
      <c r="A932" s="87"/>
      <c r="B932" s="88"/>
      <c r="C932" s="88"/>
      <c r="D932" s="88"/>
      <c r="E932" s="88"/>
      <c r="F932" s="87"/>
      <c r="G932" s="89"/>
      <c r="H932" s="90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customFormat="false" ht="14.25" hidden="false" customHeight="true" outlineLevel="0" collapsed="false">
      <c r="A933" s="87"/>
      <c r="B933" s="88"/>
      <c r="C933" s="88"/>
      <c r="D933" s="88"/>
      <c r="E933" s="88"/>
      <c r="F933" s="87"/>
      <c r="G933" s="89"/>
      <c r="H933" s="90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customFormat="false" ht="14.25" hidden="false" customHeight="true" outlineLevel="0" collapsed="false">
      <c r="A934" s="87"/>
      <c r="B934" s="88"/>
      <c r="C934" s="88"/>
      <c r="D934" s="88"/>
      <c r="E934" s="88"/>
      <c r="F934" s="87"/>
      <c r="G934" s="89"/>
      <c r="H934" s="90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customFormat="false" ht="14.25" hidden="false" customHeight="true" outlineLevel="0" collapsed="false">
      <c r="A935" s="87"/>
      <c r="B935" s="88"/>
      <c r="C935" s="88"/>
      <c r="D935" s="88"/>
      <c r="E935" s="88"/>
      <c r="F935" s="87"/>
      <c r="G935" s="89"/>
      <c r="H935" s="90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customFormat="false" ht="14.25" hidden="false" customHeight="true" outlineLevel="0" collapsed="false">
      <c r="A936" s="87"/>
      <c r="B936" s="88"/>
      <c r="C936" s="88"/>
      <c r="D936" s="88"/>
      <c r="E936" s="88"/>
      <c r="F936" s="87"/>
      <c r="G936" s="89"/>
      <c r="H936" s="90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customFormat="false" ht="14.25" hidden="false" customHeight="true" outlineLevel="0" collapsed="false">
      <c r="A937" s="87"/>
      <c r="B937" s="88"/>
      <c r="C937" s="88"/>
      <c r="D937" s="88"/>
      <c r="E937" s="88"/>
      <c r="F937" s="87"/>
      <c r="G937" s="89"/>
      <c r="H937" s="90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customFormat="false" ht="14.25" hidden="false" customHeight="true" outlineLevel="0" collapsed="false">
      <c r="A938" s="87"/>
      <c r="B938" s="88"/>
      <c r="C938" s="88"/>
      <c r="D938" s="88"/>
      <c r="E938" s="88"/>
      <c r="F938" s="87"/>
      <c r="G938" s="89"/>
      <c r="H938" s="90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customFormat="false" ht="14.25" hidden="false" customHeight="true" outlineLevel="0" collapsed="false">
      <c r="A939" s="87"/>
      <c r="B939" s="88"/>
      <c r="C939" s="88"/>
      <c r="D939" s="88"/>
      <c r="E939" s="88"/>
      <c r="F939" s="87"/>
      <c r="G939" s="89"/>
      <c r="H939" s="90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customFormat="false" ht="14.25" hidden="false" customHeight="true" outlineLevel="0" collapsed="false">
      <c r="A940" s="87"/>
      <c r="B940" s="88"/>
      <c r="C940" s="88"/>
      <c r="D940" s="88"/>
      <c r="E940" s="88"/>
      <c r="F940" s="87"/>
      <c r="G940" s="89"/>
      <c r="H940" s="90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customFormat="false" ht="14.25" hidden="false" customHeight="true" outlineLevel="0" collapsed="false">
      <c r="A941" s="87"/>
      <c r="B941" s="88"/>
      <c r="C941" s="88"/>
      <c r="D941" s="88"/>
      <c r="E941" s="88"/>
      <c r="F941" s="87"/>
      <c r="G941" s="89"/>
      <c r="H941" s="90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customFormat="false" ht="14.25" hidden="false" customHeight="true" outlineLevel="0" collapsed="false">
      <c r="A942" s="87"/>
      <c r="B942" s="88"/>
      <c r="C942" s="88"/>
      <c r="D942" s="88"/>
      <c r="E942" s="88"/>
      <c r="F942" s="87"/>
      <c r="G942" s="89"/>
      <c r="H942" s="90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customFormat="false" ht="14.25" hidden="false" customHeight="true" outlineLevel="0" collapsed="false">
      <c r="A943" s="87"/>
      <c r="B943" s="88"/>
      <c r="C943" s="88"/>
      <c r="D943" s="88"/>
      <c r="E943" s="88"/>
      <c r="F943" s="87"/>
      <c r="G943" s="89"/>
      <c r="H943" s="90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customFormat="false" ht="14.25" hidden="false" customHeight="true" outlineLevel="0" collapsed="false">
      <c r="A944" s="87"/>
      <c r="B944" s="88"/>
      <c r="C944" s="88"/>
      <c r="D944" s="88"/>
      <c r="E944" s="88"/>
      <c r="F944" s="87"/>
      <c r="G944" s="89"/>
      <c r="H944" s="90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customFormat="false" ht="14.25" hidden="false" customHeight="true" outlineLevel="0" collapsed="false">
      <c r="A945" s="87"/>
      <c r="B945" s="88"/>
      <c r="C945" s="88"/>
      <c r="D945" s="88"/>
      <c r="E945" s="88"/>
      <c r="F945" s="87"/>
      <c r="G945" s="89"/>
      <c r="H945" s="90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customFormat="false" ht="14.25" hidden="false" customHeight="true" outlineLevel="0" collapsed="false">
      <c r="A946" s="87"/>
      <c r="B946" s="88"/>
      <c r="C946" s="88"/>
      <c r="D946" s="88"/>
      <c r="E946" s="88"/>
      <c r="F946" s="87"/>
      <c r="G946" s="89"/>
      <c r="H946" s="90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customFormat="false" ht="14.25" hidden="false" customHeight="true" outlineLevel="0" collapsed="false">
      <c r="A947" s="87"/>
      <c r="B947" s="88"/>
      <c r="C947" s="88"/>
      <c r="D947" s="88"/>
      <c r="E947" s="88"/>
      <c r="F947" s="87"/>
      <c r="G947" s="89"/>
      <c r="H947" s="90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customFormat="false" ht="14.25" hidden="false" customHeight="true" outlineLevel="0" collapsed="false">
      <c r="A948" s="87"/>
      <c r="B948" s="88"/>
      <c r="C948" s="88"/>
      <c r="D948" s="88"/>
      <c r="E948" s="88"/>
      <c r="F948" s="87"/>
      <c r="G948" s="89"/>
      <c r="H948" s="90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customFormat="false" ht="14.25" hidden="false" customHeight="true" outlineLevel="0" collapsed="false">
      <c r="A949" s="87"/>
      <c r="B949" s="88"/>
      <c r="C949" s="88"/>
      <c r="D949" s="88"/>
      <c r="E949" s="88"/>
      <c r="F949" s="87"/>
      <c r="G949" s="89"/>
      <c r="H949" s="90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customFormat="false" ht="14.25" hidden="false" customHeight="true" outlineLevel="0" collapsed="false">
      <c r="A950" s="87"/>
      <c r="B950" s="88"/>
      <c r="C950" s="88"/>
      <c r="D950" s="88"/>
      <c r="E950" s="88"/>
      <c r="F950" s="87"/>
      <c r="G950" s="89"/>
      <c r="H950" s="90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customFormat="false" ht="14.25" hidden="false" customHeight="true" outlineLevel="0" collapsed="false">
      <c r="A951" s="87"/>
      <c r="B951" s="88"/>
      <c r="C951" s="88"/>
      <c r="D951" s="88"/>
      <c r="E951" s="88"/>
      <c r="F951" s="87"/>
      <c r="G951" s="89"/>
      <c r="H951" s="90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customFormat="false" ht="14.25" hidden="false" customHeight="true" outlineLevel="0" collapsed="false">
      <c r="A952" s="87"/>
      <c r="B952" s="88"/>
      <c r="C952" s="88"/>
      <c r="D952" s="88"/>
      <c r="E952" s="88"/>
      <c r="F952" s="87"/>
      <c r="G952" s="89"/>
      <c r="H952" s="90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customFormat="false" ht="14.25" hidden="false" customHeight="true" outlineLevel="0" collapsed="false">
      <c r="A953" s="87"/>
      <c r="B953" s="88"/>
      <c r="C953" s="88"/>
      <c r="D953" s="88"/>
      <c r="E953" s="88"/>
      <c r="F953" s="87"/>
      <c r="G953" s="89"/>
      <c r="H953" s="90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customFormat="false" ht="14.25" hidden="false" customHeight="true" outlineLevel="0" collapsed="false">
      <c r="A954" s="87"/>
      <c r="B954" s="88"/>
      <c r="C954" s="88"/>
      <c r="D954" s="88"/>
      <c r="E954" s="88"/>
      <c r="F954" s="87"/>
      <c r="G954" s="89"/>
      <c r="H954" s="90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customFormat="false" ht="14.25" hidden="false" customHeight="true" outlineLevel="0" collapsed="false">
      <c r="A955" s="87"/>
      <c r="B955" s="88"/>
      <c r="C955" s="88"/>
      <c r="D955" s="88"/>
      <c r="E955" s="88"/>
      <c r="F955" s="87"/>
      <c r="G955" s="89"/>
      <c r="H955" s="90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customFormat="false" ht="14.25" hidden="false" customHeight="true" outlineLevel="0" collapsed="false">
      <c r="A956" s="87"/>
      <c r="B956" s="88"/>
      <c r="C956" s="88"/>
      <c r="D956" s="88"/>
      <c r="E956" s="88"/>
      <c r="F956" s="87"/>
      <c r="G956" s="89"/>
      <c r="H956" s="90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customFormat="false" ht="14.25" hidden="false" customHeight="true" outlineLevel="0" collapsed="false">
      <c r="A957" s="87"/>
      <c r="B957" s="88"/>
      <c r="C957" s="88"/>
      <c r="D957" s="88"/>
      <c r="E957" s="88"/>
      <c r="F957" s="87"/>
      <c r="G957" s="89"/>
      <c r="H957" s="90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customFormat="false" ht="14.25" hidden="false" customHeight="true" outlineLevel="0" collapsed="false">
      <c r="A958" s="87"/>
      <c r="B958" s="88"/>
      <c r="C958" s="88"/>
      <c r="D958" s="88"/>
      <c r="E958" s="88"/>
      <c r="F958" s="87"/>
      <c r="G958" s="89"/>
      <c r="H958" s="90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customFormat="false" ht="14.25" hidden="false" customHeight="true" outlineLevel="0" collapsed="false">
      <c r="A959" s="87"/>
      <c r="B959" s="88"/>
      <c r="C959" s="88"/>
      <c r="D959" s="88"/>
      <c r="E959" s="88"/>
      <c r="F959" s="87"/>
      <c r="G959" s="89"/>
      <c r="H959" s="90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customFormat="false" ht="14.25" hidden="false" customHeight="true" outlineLevel="0" collapsed="false">
      <c r="A960" s="87"/>
      <c r="B960" s="88"/>
      <c r="C960" s="88"/>
      <c r="D960" s="88"/>
      <c r="E960" s="88"/>
      <c r="F960" s="87"/>
      <c r="G960" s="89"/>
      <c r="H960" s="90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customFormat="false" ht="14.25" hidden="false" customHeight="true" outlineLevel="0" collapsed="false">
      <c r="A961" s="87"/>
      <c r="B961" s="88"/>
      <c r="C961" s="88"/>
      <c r="D961" s="88"/>
      <c r="E961" s="88"/>
      <c r="F961" s="87"/>
      <c r="G961" s="89"/>
      <c r="H961" s="90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customFormat="false" ht="14.25" hidden="false" customHeight="true" outlineLevel="0" collapsed="false">
      <c r="A962" s="87"/>
      <c r="B962" s="88"/>
      <c r="C962" s="88"/>
      <c r="D962" s="88"/>
      <c r="E962" s="88"/>
      <c r="F962" s="87"/>
      <c r="G962" s="89"/>
      <c r="H962" s="90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customFormat="false" ht="14.25" hidden="false" customHeight="true" outlineLevel="0" collapsed="false">
      <c r="A963" s="87"/>
      <c r="B963" s="88"/>
      <c r="C963" s="88"/>
      <c r="D963" s="88"/>
      <c r="E963" s="88"/>
      <c r="F963" s="87"/>
      <c r="G963" s="89"/>
      <c r="H963" s="90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customFormat="false" ht="14.25" hidden="false" customHeight="true" outlineLevel="0" collapsed="false">
      <c r="A964" s="87"/>
      <c r="B964" s="88"/>
      <c r="C964" s="88"/>
      <c r="D964" s="88"/>
      <c r="E964" s="88"/>
      <c r="F964" s="87"/>
      <c r="G964" s="89"/>
      <c r="H964" s="90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customFormat="false" ht="14.25" hidden="false" customHeight="true" outlineLevel="0" collapsed="false">
      <c r="A965" s="87"/>
      <c r="B965" s="88"/>
      <c r="C965" s="88"/>
      <c r="D965" s="88"/>
      <c r="E965" s="88"/>
      <c r="F965" s="87"/>
      <c r="G965" s="89"/>
      <c r="H965" s="90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customFormat="false" ht="14.25" hidden="false" customHeight="true" outlineLevel="0" collapsed="false">
      <c r="A966" s="87"/>
      <c r="B966" s="88"/>
      <c r="C966" s="88"/>
      <c r="D966" s="88"/>
      <c r="E966" s="88"/>
      <c r="F966" s="87"/>
      <c r="G966" s="89"/>
      <c r="H966" s="90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customFormat="false" ht="14.25" hidden="false" customHeight="true" outlineLevel="0" collapsed="false">
      <c r="A967" s="87"/>
      <c r="B967" s="88"/>
      <c r="C967" s="88"/>
      <c r="D967" s="88"/>
      <c r="E967" s="88"/>
      <c r="F967" s="87"/>
      <c r="G967" s="89"/>
      <c r="H967" s="90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customFormat="false" ht="14.25" hidden="false" customHeight="true" outlineLevel="0" collapsed="false">
      <c r="A968" s="87"/>
      <c r="B968" s="88"/>
      <c r="C968" s="88"/>
      <c r="D968" s="88"/>
      <c r="E968" s="88"/>
      <c r="F968" s="87"/>
      <c r="G968" s="89"/>
      <c r="H968" s="90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customFormat="false" ht="14.25" hidden="false" customHeight="true" outlineLevel="0" collapsed="false">
      <c r="A969" s="87"/>
      <c r="B969" s="88"/>
      <c r="C969" s="88"/>
      <c r="D969" s="88"/>
      <c r="E969" s="88"/>
      <c r="F969" s="87"/>
      <c r="G969" s="89"/>
      <c r="H969" s="90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customFormat="false" ht="14.25" hidden="false" customHeight="true" outlineLevel="0" collapsed="false">
      <c r="A970" s="87"/>
      <c r="B970" s="88"/>
      <c r="C970" s="88"/>
      <c r="D970" s="88"/>
      <c r="E970" s="88"/>
      <c r="F970" s="87"/>
      <c r="G970" s="89"/>
      <c r="H970" s="90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customFormat="false" ht="14.25" hidden="false" customHeight="true" outlineLevel="0" collapsed="false">
      <c r="A971" s="87"/>
      <c r="B971" s="88"/>
      <c r="C971" s="88"/>
      <c r="D971" s="88"/>
      <c r="E971" s="88"/>
      <c r="F971" s="87"/>
      <c r="G971" s="89"/>
      <c r="H971" s="90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customFormat="false" ht="14.25" hidden="false" customHeight="true" outlineLevel="0" collapsed="false">
      <c r="A972" s="87"/>
      <c r="B972" s="88"/>
      <c r="C972" s="88"/>
      <c r="D972" s="88"/>
      <c r="E972" s="88"/>
      <c r="F972" s="87"/>
      <c r="G972" s="89"/>
      <c r="H972" s="90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customFormat="false" ht="14.25" hidden="false" customHeight="true" outlineLevel="0" collapsed="false">
      <c r="A973" s="87"/>
      <c r="B973" s="88"/>
      <c r="C973" s="88"/>
      <c r="D973" s="88"/>
      <c r="E973" s="88"/>
      <c r="F973" s="87"/>
      <c r="G973" s="89"/>
      <c r="H973" s="90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customFormat="false" ht="14.25" hidden="false" customHeight="true" outlineLevel="0" collapsed="false">
      <c r="A974" s="87"/>
      <c r="B974" s="88"/>
      <c r="C974" s="88"/>
      <c r="D974" s="88"/>
      <c r="E974" s="88"/>
      <c r="F974" s="87"/>
      <c r="G974" s="89"/>
      <c r="H974" s="90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customFormat="false" ht="14.25" hidden="false" customHeight="true" outlineLevel="0" collapsed="false">
      <c r="A975" s="87"/>
      <c r="B975" s="88"/>
      <c r="C975" s="88"/>
      <c r="D975" s="88"/>
      <c r="E975" s="88"/>
      <c r="F975" s="87"/>
      <c r="G975" s="89"/>
      <c r="H975" s="90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customFormat="false" ht="14.25" hidden="false" customHeight="true" outlineLevel="0" collapsed="false">
      <c r="A976" s="87"/>
      <c r="B976" s="88"/>
      <c r="C976" s="88"/>
      <c r="D976" s="88"/>
      <c r="E976" s="88"/>
      <c r="F976" s="87"/>
      <c r="G976" s="89"/>
      <c r="H976" s="90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customFormat="false" ht="14.25" hidden="false" customHeight="true" outlineLevel="0" collapsed="false">
      <c r="A977" s="87"/>
      <c r="B977" s="88"/>
      <c r="C977" s="88"/>
      <c r="D977" s="88"/>
      <c r="E977" s="88"/>
      <c r="F977" s="87"/>
      <c r="G977" s="89"/>
      <c r="H977" s="90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customFormat="false" ht="14.25" hidden="false" customHeight="true" outlineLevel="0" collapsed="false">
      <c r="A978" s="87"/>
      <c r="B978" s="88"/>
      <c r="C978" s="88"/>
      <c r="D978" s="88"/>
      <c r="E978" s="88"/>
      <c r="F978" s="87"/>
      <c r="G978" s="89"/>
      <c r="H978" s="90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customFormat="false" ht="14.25" hidden="false" customHeight="true" outlineLevel="0" collapsed="false">
      <c r="A979" s="87"/>
      <c r="B979" s="88"/>
      <c r="C979" s="88"/>
      <c r="D979" s="88"/>
      <c r="E979" s="88"/>
      <c r="F979" s="87"/>
      <c r="G979" s="89"/>
      <c r="H979" s="90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customFormat="false" ht="14.25" hidden="false" customHeight="true" outlineLevel="0" collapsed="false">
      <c r="A980" s="87"/>
      <c r="B980" s="88"/>
      <c r="C980" s="88"/>
      <c r="D980" s="88"/>
      <c r="E980" s="88"/>
      <c r="F980" s="87"/>
      <c r="G980" s="89"/>
      <c r="H980" s="90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customFormat="false" ht="14.25" hidden="false" customHeight="true" outlineLevel="0" collapsed="false">
      <c r="A981" s="87"/>
      <c r="B981" s="88"/>
      <c r="C981" s="88"/>
      <c r="D981" s="88"/>
      <c r="E981" s="88"/>
      <c r="F981" s="87"/>
      <c r="G981" s="89"/>
      <c r="H981" s="90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customFormat="false" ht="14.25" hidden="false" customHeight="true" outlineLevel="0" collapsed="false">
      <c r="A982" s="87"/>
      <c r="B982" s="88"/>
      <c r="C982" s="88"/>
      <c r="D982" s="88"/>
      <c r="E982" s="88"/>
      <c r="F982" s="87"/>
      <c r="G982" s="89"/>
      <c r="H982" s="90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customFormat="false" ht="14.25" hidden="false" customHeight="true" outlineLevel="0" collapsed="false">
      <c r="A983" s="87"/>
      <c r="B983" s="88"/>
      <c r="C983" s="88"/>
      <c r="D983" s="88"/>
      <c r="E983" s="88"/>
      <c r="F983" s="87"/>
      <c r="G983" s="89"/>
      <c r="H983" s="90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customFormat="false" ht="14.25" hidden="false" customHeight="true" outlineLevel="0" collapsed="false">
      <c r="A984" s="87"/>
      <c r="B984" s="88"/>
      <c r="C984" s="88"/>
      <c r="D984" s="88"/>
      <c r="E984" s="88"/>
      <c r="F984" s="87"/>
      <c r="G984" s="89"/>
      <c r="H984" s="90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customFormat="false" ht="14.25" hidden="false" customHeight="true" outlineLevel="0" collapsed="false">
      <c r="A985" s="87"/>
      <c r="B985" s="88"/>
      <c r="C985" s="88"/>
      <c r="D985" s="88"/>
      <c r="E985" s="88"/>
      <c r="F985" s="87"/>
      <c r="G985" s="89"/>
      <c r="H985" s="90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customFormat="false" ht="14.25" hidden="false" customHeight="true" outlineLevel="0" collapsed="false">
      <c r="A986" s="87"/>
      <c r="B986" s="88"/>
      <c r="C986" s="88"/>
      <c r="D986" s="88"/>
      <c r="E986" s="88"/>
      <c r="F986" s="87"/>
      <c r="G986" s="89"/>
      <c r="H986" s="90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customFormat="false" ht="14.25" hidden="false" customHeight="true" outlineLevel="0" collapsed="false">
      <c r="A987" s="87"/>
      <c r="B987" s="88"/>
      <c r="C987" s="88"/>
      <c r="D987" s="88"/>
      <c r="E987" s="88"/>
      <c r="F987" s="87"/>
      <c r="G987" s="89"/>
      <c r="H987" s="90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customFormat="false" ht="14.25" hidden="false" customHeight="true" outlineLevel="0" collapsed="false">
      <c r="A988" s="87"/>
      <c r="B988" s="88"/>
      <c r="C988" s="88"/>
      <c r="D988" s="88"/>
      <c r="E988" s="88"/>
      <c r="F988" s="87"/>
      <c r="G988" s="89"/>
      <c r="H988" s="90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customFormat="false" ht="14.25" hidden="false" customHeight="true" outlineLevel="0" collapsed="false">
      <c r="A989" s="87"/>
      <c r="B989" s="88"/>
      <c r="C989" s="88"/>
      <c r="D989" s="88"/>
      <c r="E989" s="88"/>
      <c r="F989" s="87"/>
      <c r="G989" s="89"/>
      <c r="H989" s="90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customFormat="false" ht="14.25" hidden="false" customHeight="true" outlineLevel="0" collapsed="false">
      <c r="A990" s="87"/>
      <c r="B990" s="88"/>
      <c r="C990" s="88"/>
      <c r="D990" s="88"/>
      <c r="E990" s="88"/>
      <c r="F990" s="87"/>
      <c r="G990" s="89"/>
      <c r="H990" s="90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customFormat="false" ht="14.25" hidden="false" customHeight="true" outlineLevel="0" collapsed="false">
      <c r="A991" s="87"/>
      <c r="B991" s="88"/>
      <c r="C991" s="88"/>
      <c r="D991" s="88"/>
      <c r="E991" s="88"/>
      <c r="F991" s="87"/>
      <c r="G991" s="89"/>
      <c r="H991" s="90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customFormat="false" ht="14.25" hidden="false" customHeight="true" outlineLevel="0" collapsed="false">
      <c r="A992" s="87"/>
      <c r="B992" s="88"/>
      <c r="C992" s="88"/>
      <c r="D992" s="88"/>
      <c r="E992" s="88"/>
      <c r="F992" s="87"/>
      <c r="G992" s="89"/>
      <c r="H992" s="90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customFormat="false" ht="14.25" hidden="false" customHeight="true" outlineLevel="0" collapsed="false">
      <c r="A993" s="87"/>
      <c r="B993" s="88"/>
      <c r="C993" s="88"/>
      <c r="D993" s="88"/>
      <c r="E993" s="88"/>
      <c r="F993" s="87"/>
      <c r="G993" s="89"/>
      <c r="H993" s="90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customFormat="false" ht="14.25" hidden="false" customHeight="true" outlineLevel="0" collapsed="false">
      <c r="A994" s="87"/>
      <c r="B994" s="88"/>
      <c r="C994" s="88"/>
      <c r="D994" s="88"/>
      <c r="E994" s="88"/>
      <c r="F994" s="87"/>
      <c r="G994" s="89"/>
      <c r="H994" s="90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customFormat="false" ht="14.25" hidden="false" customHeight="true" outlineLevel="0" collapsed="false">
      <c r="A995" s="87"/>
      <c r="B995" s="88"/>
      <c r="C995" s="88"/>
      <c r="D995" s="88"/>
      <c r="E995" s="88"/>
      <c r="F995" s="87"/>
      <c r="G995" s="89"/>
      <c r="H995" s="90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customFormat="false" ht="14.25" hidden="false" customHeight="true" outlineLevel="0" collapsed="false">
      <c r="A996" s="87"/>
      <c r="B996" s="88"/>
      <c r="C996" s="88"/>
      <c r="D996" s="88"/>
      <c r="E996" s="88"/>
      <c r="F996" s="87"/>
      <c r="G996" s="89"/>
      <c r="H996" s="90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customFormat="false" ht="14.25" hidden="false" customHeight="true" outlineLevel="0" collapsed="false">
      <c r="A997" s="87"/>
      <c r="B997" s="88"/>
      <c r="C997" s="88"/>
      <c r="D997" s="88"/>
      <c r="E997" s="88"/>
      <c r="F997" s="87"/>
      <c r="G997" s="89"/>
      <c r="H997" s="90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customFormat="false" ht="14.25" hidden="false" customHeight="true" outlineLevel="0" collapsed="false">
      <c r="A998" s="87"/>
      <c r="B998" s="88"/>
      <c r="C998" s="88"/>
      <c r="D998" s="88"/>
      <c r="E998" s="88"/>
      <c r="F998" s="87"/>
      <c r="G998" s="89"/>
      <c r="H998" s="90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customFormat="false" ht="14.25" hidden="false" customHeight="true" outlineLevel="0" collapsed="false">
      <c r="A999" s="87"/>
      <c r="B999" s="88"/>
      <c r="C999" s="88"/>
      <c r="D999" s="88"/>
      <c r="E999" s="88"/>
      <c r="F999" s="87"/>
      <c r="G999" s="89"/>
      <c r="H999" s="90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customFormat="false" ht="14.25" hidden="false" customHeight="true" outlineLevel="0" collapsed="false">
      <c r="A1000" s="87"/>
      <c r="B1000" s="88"/>
      <c r="C1000" s="88"/>
      <c r="D1000" s="88"/>
      <c r="E1000" s="88"/>
      <c r="F1000" s="87"/>
      <c r="G1000" s="89"/>
      <c r="H1000" s="90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7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J3" activeCellId="0" sqref="J3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0" width="18.44"/>
    <col collapsed="false" customWidth="true" hidden="false" outlineLevel="0" max="3" min="3" style="0" width="8.67"/>
    <col collapsed="false" customWidth="true" hidden="false" outlineLevel="0" max="4" min="4" style="0" width="11"/>
    <col collapsed="false" customWidth="true" hidden="false" outlineLevel="0" max="5" min="5" style="0" width="28.44"/>
    <col collapsed="false" customWidth="true" hidden="false" outlineLevel="0" max="6" min="6" style="0" width="10.33"/>
    <col collapsed="false" customWidth="true" hidden="false" outlineLevel="0" max="7" min="7" style="0" width="13.11"/>
    <col collapsed="false" customWidth="true" hidden="true" outlineLevel="0" max="8" min="8" style="0" width="16"/>
    <col collapsed="false" customWidth="true" hidden="false" outlineLevel="0" max="9" min="9" style="0" width="10.33"/>
    <col collapsed="false" customWidth="true" hidden="false" outlineLevel="0" max="10" min="10" style="0" width="9"/>
    <col collapsed="false" customWidth="true" hidden="false" outlineLevel="0" max="11" min="11" style="0" width="9.33"/>
    <col collapsed="false" customWidth="true" hidden="false" outlineLevel="0" max="12" min="12" style="0" width="8.67"/>
    <col collapsed="false" customWidth="true" hidden="false" outlineLevel="0" max="13" min="13" style="0" width="11.11"/>
    <col collapsed="false" customWidth="true" hidden="false" outlineLevel="0" max="14" min="14" style="0" width="8"/>
    <col collapsed="false" customWidth="true" hidden="false" outlineLevel="0" max="15" min="15" style="0" width="9.88"/>
    <col collapsed="false" customWidth="true" hidden="false" outlineLevel="0" max="16" min="16" style="0" width="9.33"/>
    <col collapsed="false" customWidth="true" hidden="false" outlineLevel="0" max="17" min="17" style="0" width="8.88"/>
    <col collapsed="false" customWidth="true" hidden="false" outlineLevel="0" max="18" min="18" style="0" width="10.33"/>
    <col collapsed="false" customWidth="true" hidden="false" outlineLevel="0" max="19" min="19" style="0" width="12.11"/>
    <col collapsed="false" customWidth="true" hidden="false" outlineLevel="0" max="21" min="20" style="0" width="8.33"/>
    <col collapsed="false" customWidth="true" hidden="false" outlineLevel="0" max="23" min="22" style="0" width="9.11"/>
    <col collapsed="false" customWidth="true" hidden="false" outlineLevel="0" max="24" min="24" style="0" width="10.33"/>
    <col collapsed="false" customWidth="true" hidden="false" outlineLevel="0" max="25" min="25" style="0" width="10.11"/>
    <col collapsed="false" customWidth="true" hidden="true" outlineLevel="0" max="26" min="26" style="0" width="5.11"/>
    <col collapsed="false" customWidth="true" hidden="true" outlineLevel="0" max="28" min="27" style="0" width="11"/>
    <col collapsed="false" customWidth="true" hidden="false" outlineLevel="0" max="29" min="29" style="0" width="7.11"/>
    <col collapsed="false" customWidth="true" hidden="false" outlineLevel="0" max="30" min="30" style="0" width="11"/>
    <col collapsed="false" customWidth="true" hidden="false" outlineLevel="0" max="31" min="31" style="0" width="8.88"/>
  </cols>
  <sheetData>
    <row r="1" customFormat="false" ht="14.25" hidden="false" customHeight="true" outlineLevel="0" collapsed="false">
      <c r="A1" s="57"/>
      <c r="B1" s="58"/>
      <c r="C1" s="58"/>
      <c r="D1" s="58"/>
      <c r="E1" s="58" t="n">
        <v>2</v>
      </c>
      <c r="F1" s="59" t="n">
        <f aca="true">TODAY()-5</f>
        <v>46269</v>
      </c>
      <c r="G1" s="91"/>
      <c r="H1" s="91"/>
      <c r="I1" s="59" t="n">
        <v>46112</v>
      </c>
      <c r="J1" s="57" t="n">
        <v>30</v>
      </c>
      <c r="K1" s="60" t="n">
        <f aca="false">SUBTOTAL(9,K3:K1790)</f>
        <v>375595.15</v>
      </c>
      <c r="L1" s="92"/>
      <c r="M1" s="60"/>
      <c r="N1" s="60" t="n">
        <f aca="false">SUBTOTAL(9,N3:N1661)</f>
        <v>404486.5</v>
      </c>
      <c r="O1" s="60"/>
      <c r="P1" s="60" t="n">
        <f aca="false">SUBTOTAL(9,P3:P1790)</f>
        <v>406376.5</v>
      </c>
      <c r="Q1" s="91"/>
      <c r="R1" s="93"/>
      <c r="S1" s="57"/>
      <c r="T1" s="60" t="n">
        <f aca="false">SUBTOTAL(9,T3:T1661)</f>
        <v>313779</v>
      </c>
      <c r="U1" s="60"/>
      <c r="V1" s="60" t="n">
        <f aca="false">SUBTOTAL(9,V3:V1790)</f>
        <v>314266.75</v>
      </c>
      <c r="W1" s="94"/>
      <c r="X1" s="94"/>
      <c r="Y1" s="94"/>
      <c r="Z1" s="14"/>
      <c r="AA1" s="14"/>
      <c r="AB1" s="14"/>
      <c r="AC1" s="57"/>
      <c r="AD1" s="14"/>
      <c r="AE1" s="14"/>
    </row>
    <row r="2" customFormat="false" ht="28.5" hidden="false" customHeight="true" outlineLevel="0" collapsed="false">
      <c r="A2" s="61" t="s">
        <v>128</v>
      </c>
      <c r="B2" s="62" t="s">
        <v>3</v>
      </c>
      <c r="C2" s="62" t="s">
        <v>149</v>
      </c>
      <c r="D2" s="62" t="s">
        <v>150</v>
      </c>
      <c r="E2" s="62" t="s">
        <v>151</v>
      </c>
      <c r="F2" s="61" t="s">
        <v>152</v>
      </c>
      <c r="G2" s="61" t="s">
        <v>626</v>
      </c>
      <c r="H2" s="61" t="s">
        <v>627</v>
      </c>
      <c r="I2" s="61" t="s">
        <v>628</v>
      </c>
      <c r="J2" s="61" t="s">
        <v>153</v>
      </c>
      <c r="K2" s="63" t="n">
        <v>46142</v>
      </c>
      <c r="L2" s="95" t="s">
        <v>629</v>
      </c>
      <c r="M2" s="95" t="s">
        <v>630</v>
      </c>
      <c r="N2" s="61" t="s">
        <v>631</v>
      </c>
      <c r="O2" s="63" t="s">
        <v>632</v>
      </c>
      <c r="P2" s="61" t="s">
        <v>631</v>
      </c>
      <c r="Q2" s="63" t="s">
        <v>633</v>
      </c>
      <c r="R2" s="13" t="s">
        <v>634</v>
      </c>
      <c r="S2" s="61" t="s">
        <v>635</v>
      </c>
      <c r="T2" s="12" t="s">
        <v>636</v>
      </c>
      <c r="U2" s="12" t="s">
        <v>637</v>
      </c>
      <c r="V2" s="12" t="s">
        <v>636</v>
      </c>
      <c r="W2" s="61" t="s">
        <v>638</v>
      </c>
      <c r="X2" s="61" t="s">
        <v>639</v>
      </c>
      <c r="Y2" s="12" t="s">
        <v>636</v>
      </c>
      <c r="Z2" s="7" t="s">
        <v>154</v>
      </c>
      <c r="AA2" s="61" t="s">
        <v>128</v>
      </c>
      <c r="AB2" s="61" t="s">
        <v>128</v>
      </c>
      <c r="AC2" s="61" t="s">
        <v>128</v>
      </c>
      <c r="AD2" s="96" t="s">
        <v>640</v>
      </c>
      <c r="AE2" s="96"/>
    </row>
    <row r="3" customFormat="false" ht="14.25" hidden="false" customHeight="true" outlineLevel="0" collapsed="false">
      <c r="A3" s="23" t="s">
        <v>133</v>
      </c>
      <c r="B3" s="64" t="s">
        <v>21</v>
      </c>
      <c r="C3" s="65" t="s">
        <v>641</v>
      </c>
      <c r="D3" s="65" t="n">
        <v>1000000638</v>
      </c>
      <c r="E3" s="66" t="s">
        <v>642</v>
      </c>
      <c r="F3" s="67" t="n">
        <v>38384</v>
      </c>
      <c r="G3" s="67" t="str">
        <f aca="false">IF(I3&gt;0,"Targeted Dealer","-")</f>
        <v>Targeted Dealer</v>
      </c>
      <c r="H3" s="67"/>
      <c r="I3" s="68" t="n">
        <v>100</v>
      </c>
      <c r="J3" s="68" t="n">
        <f aca="false">I3/$J$1*($J$1-$E$1)</f>
        <v>93.3333333333333</v>
      </c>
      <c r="K3" s="69" t="n">
        <v>60</v>
      </c>
      <c r="L3" s="69" t="n">
        <f aca="false">I3-K3</f>
        <v>40</v>
      </c>
      <c r="M3" s="69" t="n">
        <f aca="false">IFERROR((K3/J3%),"-")</f>
        <v>64.2857142857143</v>
      </c>
      <c r="N3" s="97" t="n">
        <v>222</v>
      </c>
      <c r="O3" s="98" t="str">
        <f aca="false">IF(F3&lt;=$P$2,"Mar","")</f>
        <v>Mar</v>
      </c>
      <c r="P3" s="97" t="n">
        <f aca="false">N3</f>
        <v>222</v>
      </c>
      <c r="Q3" s="99" t="n">
        <f aca="false">K3-P3</f>
        <v>-162</v>
      </c>
      <c r="R3" s="98" t="n">
        <f aca="false">IFERROR(IF(O3="Mar",(K3/P3-1))," ")</f>
        <v>-0.72972972972973</v>
      </c>
      <c r="S3" s="100" t="str">
        <f aca="false">IF(N3&gt;0,IF(O3="","-",IF(R3&lt;0%,"DEGROWTH","GROWTH")))</f>
        <v>DEGROWTH</v>
      </c>
      <c r="T3" s="69" t="n">
        <v>60</v>
      </c>
      <c r="U3" s="101" t="str">
        <f aca="false">IF(F3&lt;=$V$2,"Apr","")</f>
        <v>Apr</v>
      </c>
      <c r="V3" s="97" t="n">
        <v>60</v>
      </c>
      <c r="W3" s="102" t="n">
        <f aca="false">K3-V3</f>
        <v>0</v>
      </c>
      <c r="X3" s="103" t="n">
        <f aca="false">IFERROR(IF(U3="Apr",(K3/V3-1)),0)</f>
        <v>0</v>
      </c>
      <c r="Y3" s="104" t="str">
        <f aca="false">IF(T3&gt;0,IF(U3="","-",IF(X3&lt;0%,"DEGROWTH","GROWTH")))</f>
        <v>GROWTH</v>
      </c>
      <c r="Z3" s="24" t="n">
        <v>0</v>
      </c>
      <c r="AA3" s="23"/>
      <c r="AB3" s="23" t="s">
        <v>133</v>
      </c>
      <c r="AC3" s="23" t="s">
        <v>133</v>
      </c>
      <c r="AD3" s="3" t="n">
        <f aca="false">IF(K3=0,1,0)</f>
        <v>0</v>
      </c>
      <c r="AE3" s="3"/>
    </row>
    <row r="4" customFormat="false" ht="14.25" hidden="false" customHeight="true" outlineLevel="0" collapsed="false">
      <c r="A4" s="23" t="s">
        <v>133</v>
      </c>
      <c r="B4" s="64" t="s">
        <v>24</v>
      </c>
      <c r="C4" s="65" t="s">
        <v>156</v>
      </c>
      <c r="D4" s="65" t="n">
        <v>1000000671</v>
      </c>
      <c r="E4" s="66" t="s">
        <v>157</v>
      </c>
      <c r="F4" s="67" t="n">
        <v>38390</v>
      </c>
      <c r="G4" s="67" t="str">
        <f aca="false">IF(I4&gt;0,"Targeted Dealer","-")</f>
        <v>Targeted Dealer</v>
      </c>
      <c r="H4" s="67"/>
      <c r="I4" s="68" t="n">
        <v>10</v>
      </c>
      <c r="J4" s="68" t="n">
        <f aca="false">I4/$J$1*($J$1-$E$1)</f>
        <v>9.33333333333333</v>
      </c>
      <c r="K4" s="69" t="n">
        <v>0</v>
      </c>
      <c r="L4" s="69" t="n">
        <f aca="false">I4-K4</f>
        <v>10</v>
      </c>
      <c r="M4" s="69" t="n">
        <f aca="false">IFERROR((K4/J4%),"-")</f>
        <v>0</v>
      </c>
      <c r="N4" s="97" t="n">
        <v>0</v>
      </c>
      <c r="O4" s="98" t="str">
        <f aca="false">IF(F4&lt;=$P$2,"Mar","")</f>
        <v>Mar</v>
      </c>
      <c r="P4" s="97" t="n">
        <f aca="false">N4</f>
        <v>0</v>
      </c>
      <c r="Q4" s="99" t="n">
        <f aca="false">K4-P4</f>
        <v>0</v>
      </c>
      <c r="R4" s="98" t="str">
        <f aca="false">IFERROR(IF(O4="Mar",(K4/P4-1))," ")</f>
        <v> </v>
      </c>
      <c r="S4" s="105" t="b">
        <f aca="false">IF(N4&gt;0,IF(O4="","-",IF(R4&lt;0%,"DEGROWTH","GROWTH")))</f>
        <v>0</v>
      </c>
      <c r="T4" s="69" t="n">
        <v>20</v>
      </c>
      <c r="U4" s="101" t="str">
        <f aca="false">IF(F4&lt;=$V$2,"Apr","")</f>
        <v>Apr</v>
      </c>
      <c r="V4" s="97" t="n">
        <v>20</v>
      </c>
      <c r="W4" s="102" t="n">
        <f aca="false">K4-V4</f>
        <v>-20</v>
      </c>
      <c r="X4" s="103" t="n">
        <f aca="false">IFERROR(IF(U4="Apr",(K4/V4-1)),0)</f>
        <v>-1</v>
      </c>
      <c r="Y4" s="104" t="str">
        <f aca="false">IF(T4&gt;0,IF(U4="","-",IF(X4&lt;0%,"DEGROWTH","GROWTH")))</f>
        <v>DEGROWTH</v>
      </c>
      <c r="Z4" s="24" t="n">
        <v>0</v>
      </c>
      <c r="AA4" s="23"/>
      <c r="AB4" s="23" t="s">
        <v>133</v>
      </c>
      <c r="AC4" s="23" t="s">
        <v>133</v>
      </c>
      <c r="AD4" s="3" t="n">
        <f aca="false">IF(K4=0,1,0)</f>
        <v>1</v>
      </c>
      <c r="AE4" s="3"/>
    </row>
    <row r="5" customFormat="false" ht="14.25" hidden="false" customHeight="true" outlineLevel="0" collapsed="false">
      <c r="A5" s="70" t="s">
        <v>133</v>
      </c>
      <c r="B5" s="71" t="s">
        <v>24</v>
      </c>
      <c r="C5" s="72" t="s">
        <v>643</v>
      </c>
      <c r="D5" s="72" t="n">
        <v>1000000673</v>
      </c>
      <c r="E5" s="73" t="s">
        <v>644</v>
      </c>
      <c r="F5" s="74" t="n">
        <v>38490</v>
      </c>
      <c r="G5" s="67" t="str">
        <f aca="false">IF(I5&gt;0,"Targeted Dealer","-")</f>
        <v>Targeted Dealer</v>
      </c>
      <c r="H5" s="67"/>
      <c r="I5" s="68" t="n">
        <v>2060</v>
      </c>
      <c r="J5" s="68" t="n">
        <f aca="false">I5/$J$1*($J$1-$E$1)</f>
        <v>1922.66666666667</v>
      </c>
      <c r="K5" s="69" t="n">
        <v>1680</v>
      </c>
      <c r="L5" s="69" t="n">
        <f aca="false">I5-K5</f>
        <v>380</v>
      </c>
      <c r="M5" s="69" t="n">
        <f aca="false">IFERROR((K5/J5%),"-")</f>
        <v>87.378640776699</v>
      </c>
      <c r="N5" s="97" t="n">
        <v>1609</v>
      </c>
      <c r="O5" s="98" t="str">
        <f aca="false">IF(F5&lt;=$P$2,"Mar","")</f>
        <v>Mar</v>
      </c>
      <c r="P5" s="97" t="n">
        <f aca="false">N5</f>
        <v>1609</v>
      </c>
      <c r="Q5" s="99" t="n">
        <f aca="false">K5-P5</f>
        <v>71</v>
      </c>
      <c r="R5" s="98" t="n">
        <f aca="false">IFERROR(IF(O5="Mar",(K5/P5-1))," ")</f>
        <v>0.0441267868241144</v>
      </c>
      <c r="S5" s="100" t="str">
        <f aca="false">IF(N5&gt;0,IF(O5="","-",IF(R5&lt;0%,"DEGROWTH","GROWTH")))</f>
        <v>GROWTH</v>
      </c>
      <c r="T5" s="69" t="n">
        <v>1869.5</v>
      </c>
      <c r="U5" s="101" t="str">
        <f aca="false">IF(F5&lt;=$V$2,"Apr","")</f>
        <v>Apr</v>
      </c>
      <c r="V5" s="97" t="n">
        <v>1869.5</v>
      </c>
      <c r="W5" s="102" t="n">
        <f aca="false">K5-V5</f>
        <v>-189.5</v>
      </c>
      <c r="X5" s="103" t="n">
        <f aca="false">IFERROR(IF(U5="Apr",(K5/V5-1)),0)</f>
        <v>-0.101364001069805</v>
      </c>
      <c r="Y5" s="104" t="str">
        <f aca="false">IF(T5&gt;0,IF(U5="","-",IF(X5&lt;0%,"DEGROWTH","GROWTH")))</f>
        <v>DEGROWTH</v>
      </c>
      <c r="Z5" s="75" t="n">
        <v>0</v>
      </c>
      <c r="AA5" s="70"/>
      <c r="AB5" s="70" t="s">
        <v>133</v>
      </c>
      <c r="AC5" s="70" t="s">
        <v>133</v>
      </c>
      <c r="AD5" s="3" t="n">
        <f aca="false">IF(K5=0,1,0)</f>
        <v>0</v>
      </c>
      <c r="AE5" s="76"/>
    </row>
    <row r="6" customFormat="false" ht="14.25" hidden="false" customHeight="true" outlineLevel="0" collapsed="false">
      <c r="A6" s="70" t="s">
        <v>133</v>
      </c>
      <c r="B6" s="71" t="s">
        <v>21</v>
      </c>
      <c r="C6" s="72" t="s">
        <v>645</v>
      </c>
      <c r="D6" s="72" t="n">
        <v>1000000669</v>
      </c>
      <c r="E6" s="73" t="s">
        <v>646</v>
      </c>
      <c r="F6" s="74" t="n">
        <v>39093</v>
      </c>
      <c r="G6" s="67" t="str">
        <f aca="false">IF(I6&gt;0,"Targeted Dealer","-")</f>
        <v>Targeted Dealer</v>
      </c>
      <c r="H6" s="67"/>
      <c r="I6" s="68" t="n">
        <v>40</v>
      </c>
      <c r="J6" s="68" t="n">
        <f aca="false">I6/$J$1*($J$1-$E$1)</f>
        <v>37.3333333333333</v>
      </c>
      <c r="K6" s="69" t="n">
        <v>39</v>
      </c>
      <c r="L6" s="69" t="n">
        <f aca="false">I6-K6</f>
        <v>1</v>
      </c>
      <c r="M6" s="69" t="n">
        <f aca="false">IFERROR((K6/J6%),"-")</f>
        <v>104.464285714286</v>
      </c>
      <c r="N6" s="97" t="n">
        <v>26</v>
      </c>
      <c r="O6" s="98" t="str">
        <f aca="false">IF(F6&lt;=$P$2,"Mar","")</f>
        <v>Mar</v>
      </c>
      <c r="P6" s="97" t="n">
        <f aca="false">N6</f>
        <v>26</v>
      </c>
      <c r="Q6" s="99" t="n">
        <f aca="false">K6-P6</f>
        <v>13</v>
      </c>
      <c r="R6" s="98" t="n">
        <f aca="false">IFERROR(IF(O6="Mar",(K6/P6-1))," ")</f>
        <v>0.5</v>
      </c>
      <c r="S6" s="100" t="str">
        <f aca="false">IF(N6&gt;0,IF(O6="","-",IF(R6&lt;0%,"DEGROWTH","GROWTH")))</f>
        <v>GROWTH</v>
      </c>
      <c r="T6" s="69" t="n">
        <v>0</v>
      </c>
      <c r="U6" s="101" t="str">
        <f aca="false">IF(F6&lt;=$V$2,"Apr","")</f>
        <v>Apr</v>
      </c>
      <c r="V6" s="97" t="n">
        <v>0</v>
      </c>
      <c r="W6" s="102" t="n">
        <f aca="false">K6-V6</f>
        <v>39</v>
      </c>
      <c r="X6" s="103" t="n">
        <f aca="false">IFERROR(IF(U6="Apr",(K6/V6-1)),0)</f>
        <v>0</v>
      </c>
      <c r="Y6" s="106" t="b">
        <f aca="false">IF(T6&gt;0,IF(U6="","-",IF(X6&lt;0%,"DEGROWTH","GROWTH")))</f>
        <v>0</v>
      </c>
      <c r="Z6" s="75" t="n">
        <v>0</v>
      </c>
      <c r="AA6" s="70"/>
      <c r="AB6" s="70" t="s">
        <v>133</v>
      </c>
      <c r="AC6" s="70" t="s">
        <v>133</v>
      </c>
      <c r="AD6" s="3" t="n">
        <f aca="false">IF(K6=0,1,0)</f>
        <v>0</v>
      </c>
      <c r="AE6" s="76"/>
    </row>
    <row r="7" customFormat="false" ht="14.25" hidden="false" customHeight="true" outlineLevel="0" collapsed="false">
      <c r="A7" s="70" t="s">
        <v>133</v>
      </c>
      <c r="B7" s="71" t="s">
        <v>21</v>
      </c>
      <c r="C7" s="72" t="s">
        <v>647</v>
      </c>
      <c r="D7" s="72" t="n">
        <v>1000000668</v>
      </c>
      <c r="E7" s="73" t="s">
        <v>648</v>
      </c>
      <c r="F7" s="74" t="n">
        <v>39257</v>
      </c>
      <c r="G7" s="67" t="str">
        <f aca="false">IF(I7&gt;0,"Targeted Dealer","-")</f>
        <v>Targeted Dealer</v>
      </c>
      <c r="H7" s="67"/>
      <c r="I7" s="68" t="n">
        <v>36</v>
      </c>
      <c r="J7" s="68" t="n">
        <f aca="false">I7/$J$1*($J$1-$E$1)</f>
        <v>33.6</v>
      </c>
      <c r="K7" s="69" t="n">
        <v>13</v>
      </c>
      <c r="L7" s="69" t="n">
        <f aca="false">I7-K7</f>
        <v>23</v>
      </c>
      <c r="M7" s="69" t="n">
        <f aca="false">IFERROR((K7/J7%),"-")</f>
        <v>38.6904761904762</v>
      </c>
      <c r="N7" s="97" t="n">
        <v>13</v>
      </c>
      <c r="O7" s="98" t="str">
        <f aca="false">IF(F7&lt;=$P$2,"Mar","")</f>
        <v>Mar</v>
      </c>
      <c r="P7" s="97" t="n">
        <f aca="false">N7</f>
        <v>13</v>
      </c>
      <c r="Q7" s="99" t="n">
        <f aca="false">K7-P7</f>
        <v>0</v>
      </c>
      <c r="R7" s="98" t="n">
        <f aca="false">IFERROR(IF(O7="Mar",(K7/P7-1))," ")</f>
        <v>0</v>
      </c>
      <c r="S7" s="100" t="str">
        <f aca="false">IF(N7&gt;0,IF(O7="","-",IF(R7&lt;0%,"DEGROWTH","GROWTH")))</f>
        <v>GROWTH</v>
      </c>
      <c r="T7" s="69" t="n">
        <v>13</v>
      </c>
      <c r="U7" s="101" t="str">
        <f aca="false">IF(F7&lt;=$V$2,"Apr","")</f>
        <v>Apr</v>
      </c>
      <c r="V7" s="97" t="n">
        <v>13</v>
      </c>
      <c r="W7" s="102" t="n">
        <f aca="false">K7-V7</f>
        <v>0</v>
      </c>
      <c r="X7" s="103" t="n">
        <f aca="false">IFERROR(IF(U7="Apr",(K7/V7-1)),0)</f>
        <v>0</v>
      </c>
      <c r="Y7" s="104" t="str">
        <f aca="false">IF(T7&gt;0,IF(U7="","-",IF(X7&lt;0%,"DEGROWTH","GROWTH")))</f>
        <v>GROWTH</v>
      </c>
      <c r="Z7" s="75" t="n">
        <v>0</v>
      </c>
      <c r="AA7" s="70"/>
      <c r="AB7" s="70" t="s">
        <v>133</v>
      </c>
      <c r="AC7" s="70" t="s">
        <v>133</v>
      </c>
      <c r="AD7" s="3" t="n">
        <f aca="false">IF(K7=0,1,0)</f>
        <v>0</v>
      </c>
      <c r="AE7" s="76"/>
    </row>
    <row r="8" customFormat="false" ht="14.25" hidden="false" customHeight="true" outlineLevel="0" collapsed="false">
      <c r="A8" s="70" t="s">
        <v>133</v>
      </c>
      <c r="B8" s="71" t="s">
        <v>24</v>
      </c>
      <c r="C8" s="72" t="s">
        <v>649</v>
      </c>
      <c r="D8" s="72" t="n">
        <v>1000000665</v>
      </c>
      <c r="E8" s="73" t="s">
        <v>650</v>
      </c>
      <c r="F8" s="74" t="n">
        <v>40672</v>
      </c>
      <c r="G8" s="67" t="str">
        <f aca="false">IF(I8&gt;0,"Targeted Dealer","-")</f>
        <v>Targeted Dealer</v>
      </c>
      <c r="H8" s="67"/>
      <c r="I8" s="68" t="n">
        <v>300</v>
      </c>
      <c r="J8" s="68" t="n">
        <f aca="false">I8/$J$1*($J$1-$E$1)</f>
        <v>280</v>
      </c>
      <c r="K8" s="69" t="n">
        <v>380</v>
      </c>
      <c r="L8" s="69" t="n">
        <f aca="false">I8-K8</f>
        <v>-80</v>
      </c>
      <c r="M8" s="69" t="n">
        <f aca="false">IFERROR((K8/J8%),"-")</f>
        <v>135.714285714286</v>
      </c>
      <c r="N8" s="97" t="n">
        <v>280</v>
      </c>
      <c r="O8" s="98" t="str">
        <f aca="false">IF(F8&lt;=$P$2,"Mar","")</f>
        <v>Mar</v>
      </c>
      <c r="P8" s="97" t="n">
        <f aca="false">N8</f>
        <v>280</v>
      </c>
      <c r="Q8" s="99" t="n">
        <f aca="false">K8-P8</f>
        <v>100</v>
      </c>
      <c r="R8" s="98" t="n">
        <f aca="false">IFERROR(IF(O8="Mar",(K8/P8-1))," ")</f>
        <v>0.357142857142857</v>
      </c>
      <c r="S8" s="100" t="str">
        <f aca="false">IF(N8&gt;0,IF(O8="","-",IF(R8&lt;0%,"DEGROWTH","GROWTH")))</f>
        <v>GROWTH</v>
      </c>
      <c r="T8" s="69" t="n">
        <v>300</v>
      </c>
      <c r="U8" s="101" t="str">
        <f aca="false">IF(F8&lt;=$V$2,"Apr","")</f>
        <v>Apr</v>
      </c>
      <c r="V8" s="97" t="n">
        <v>300</v>
      </c>
      <c r="W8" s="102" t="n">
        <f aca="false">K8-V8</f>
        <v>80</v>
      </c>
      <c r="X8" s="103" t="n">
        <f aca="false">IFERROR(IF(U8="Apr",(K8/V8-1)),0)</f>
        <v>0.266666666666667</v>
      </c>
      <c r="Y8" s="104" t="str">
        <f aca="false">IF(T8&gt;0,IF(U8="","-",IF(X8&lt;0%,"DEGROWTH","GROWTH")))</f>
        <v>GROWTH</v>
      </c>
      <c r="Z8" s="75" t="n">
        <v>0</v>
      </c>
      <c r="AA8" s="70"/>
      <c r="AB8" s="70" t="s">
        <v>133</v>
      </c>
      <c r="AC8" s="70" t="s">
        <v>133</v>
      </c>
      <c r="AD8" s="3" t="n">
        <f aca="false">IF(K8=0,1,0)</f>
        <v>0</v>
      </c>
      <c r="AE8" s="76"/>
    </row>
    <row r="9" customFormat="false" ht="14.25" hidden="false" customHeight="true" outlineLevel="0" collapsed="false">
      <c r="A9" s="70" t="s">
        <v>133</v>
      </c>
      <c r="B9" s="71" t="s">
        <v>21</v>
      </c>
      <c r="C9" s="72" t="s">
        <v>651</v>
      </c>
      <c r="D9" s="72" t="n">
        <v>1000000653</v>
      </c>
      <c r="E9" s="73" t="s">
        <v>652</v>
      </c>
      <c r="F9" s="74" t="n">
        <v>41186</v>
      </c>
      <c r="G9" s="67" t="str">
        <f aca="false">IF(I9&gt;0,"Targeted Dealer","-")</f>
        <v>Targeted Dealer</v>
      </c>
      <c r="H9" s="67"/>
      <c r="I9" s="68" t="n">
        <v>100</v>
      </c>
      <c r="J9" s="68" t="n">
        <f aca="false">I9/$J$1*($J$1-$E$1)</f>
        <v>93.3333333333333</v>
      </c>
      <c r="K9" s="69" t="n">
        <v>40</v>
      </c>
      <c r="L9" s="69" t="n">
        <f aca="false">I9-K9</f>
        <v>60</v>
      </c>
      <c r="M9" s="69" t="n">
        <f aca="false">IFERROR((K9/J9%),"-")</f>
        <v>42.8571428571429</v>
      </c>
      <c r="N9" s="97" t="n">
        <v>40</v>
      </c>
      <c r="O9" s="98" t="str">
        <f aca="false">IF(F9&lt;=$P$2,"Mar","")</f>
        <v>Mar</v>
      </c>
      <c r="P9" s="97" t="n">
        <f aca="false">N9</f>
        <v>40</v>
      </c>
      <c r="Q9" s="99" t="n">
        <f aca="false">K9-P9</f>
        <v>0</v>
      </c>
      <c r="R9" s="98" t="n">
        <f aca="false">IFERROR(IF(O9="Mar",(K9/P9-1))," ")</f>
        <v>0</v>
      </c>
      <c r="S9" s="100" t="str">
        <f aca="false">IF(N9&gt;0,IF(O9="","-",IF(R9&lt;0%,"DEGROWTH","GROWTH")))</f>
        <v>GROWTH</v>
      </c>
      <c r="T9" s="69" t="n">
        <v>90</v>
      </c>
      <c r="U9" s="101" t="str">
        <f aca="false">IF(F9&lt;=$V$2,"Apr","")</f>
        <v>Apr</v>
      </c>
      <c r="V9" s="97" t="n">
        <v>90</v>
      </c>
      <c r="W9" s="102" t="n">
        <f aca="false">K9-V9</f>
        <v>-50</v>
      </c>
      <c r="X9" s="103" t="n">
        <f aca="false">IFERROR(IF(U9="Apr",(K9/V9-1)),0)</f>
        <v>-0.555555555555556</v>
      </c>
      <c r="Y9" s="104" t="str">
        <f aca="false">IF(T9&gt;0,IF(U9="","-",IF(X9&lt;0%,"DEGROWTH","GROWTH")))</f>
        <v>DEGROWTH</v>
      </c>
      <c r="Z9" s="75" t="n">
        <v>0</v>
      </c>
      <c r="AA9" s="70"/>
      <c r="AB9" s="70" t="s">
        <v>133</v>
      </c>
      <c r="AC9" s="70" t="s">
        <v>133</v>
      </c>
      <c r="AD9" s="3" t="n">
        <f aca="false">IF(K9=0,1,0)</f>
        <v>0</v>
      </c>
      <c r="AE9" s="76"/>
    </row>
    <row r="10" customFormat="false" ht="14.25" hidden="false" customHeight="true" outlineLevel="0" collapsed="false">
      <c r="A10" s="70" t="s">
        <v>133</v>
      </c>
      <c r="B10" s="71" t="s">
        <v>24</v>
      </c>
      <c r="C10" s="72" t="s">
        <v>653</v>
      </c>
      <c r="D10" s="72" t="n">
        <v>1000000634</v>
      </c>
      <c r="E10" s="73" t="s">
        <v>654</v>
      </c>
      <c r="F10" s="74" t="n">
        <v>41397</v>
      </c>
      <c r="G10" s="67" t="str">
        <f aca="false">IF(I10&gt;0,"Targeted Dealer","-")</f>
        <v>Targeted Dealer</v>
      </c>
      <c r="H10" s="67"/>
      <c r="I10" s="68" t="n">
        <v>136</v>
      </c>
      <c r="J10" s="68" t="n">
        <f aca="false">I10/$J$1*($J$1-$E$1)</f>
        <v>126.933333333333</v>
      </c>
      <c r="K10" s="69" t="n">
        <v>190</v>
      </c>
      <c r="L10" s="69" t="n">
        <f aca="false">I10-K10</f>
        <v>-54</v>
      </c>
      <c r="M10" s="69" t="n">
        <f aca="false">IFERROR((K10/J10%),"-")</f>
        <v>149.68487394958</v>
      </c>
      <c r="N10" s="97" t="n">
        <v>140</v>
      </c>
      <c r="O10" s="98" t="str">
        <f aca="false">IF(F10&lt;=$P$2,"Mar","")</f>
        <v>Mar</v>
      </c>
      <c r="P10" s="97" t="n">
        <f aca="false">N10</f>
        <v>140</v>
      </c>
      <c r="Q10" s="99" t="n">
        <f aca="false">K10-P10</f>
        <v>50</v>
      </c>
      <c r="R10" s="98" t="n">
        <f aca="false">IFERROR(IF(O10="Mar",(K10/P10-1))," ")</f>
        <v>0.357142857142857</v>
      </c>
      <c r="S10" s="100" t="str">
        <f aca="false">IF(N10&gt;0,IF(O10="","-",IF(R10&lt;0%,"DEGROWTH","GROWTH")))</f>
        <v>GROWTH</v>
      </c>
      <c r="T10" s="69" t="n">
        <v>100</v>
      </c>
      <c r="U10" s="101" t="str">
        <f aca="false">IF(F10&lt;=$V$2,"Apr","")</f>
        <v>Apr</v>
      </c>
      <c r="V10" s="97" t="n">
        <v>100</v>
      </c>
      <c r="W10" s="102" t="n">
        <f aca="false">K10-V10</f>
        <v>90</v>
      </c>
      <c r="X10" s="103" t="n">
        <f aca="false">IFERROR(IF(U10="Apr",(K10/V10-1)),0)</f>
        <v>0.9</v>
      </c>
      <c r="Y10" s="104" t="str">
        <f aca="false">IF(T10&gt;0,IF(U10="","-",IF(X10&lt;0%,"DEGROWTH","GROWTH")))</f>
        <v>GROWTH</v>
      </c>
      <c r="Z10" s="75" t="n">
        <v>0</v>
      </c>
      <c r="AA10" s="70"/>
      <c r="AB10" s="70" t="s">
        <v>133</v>
      </c>
      <c r="AC10" s="70" t="s">
        <v>133</v>
      </c>
      <c r="AD10" s="3" t="n">
        <f aca="false">IF(K10=0,1,0)</f>
        <v>0</v>
      </c>
      <c r="AE10" s="76"/>
    </row>
    <row r="11" customFormat="false" ht="14.25" hidden="false" customHeight="true" outlineLevel="0" collapsed="false">
      <c r="A11" s="70" t="s">
        <v>133</v>
      </c>
      <c r="B11" s="71" t="s">
        <v>24</v>
      </c>
      <c r="C11" s="72" t="s">
        <v>655</v>
      </c>
      <c r="D11" s="72" t="n">
        <v>1000000654</v>
      </c>
      <c r="E11" s="73" t="s">
        <v>656</v>
      </c>
      <c r="F11" s="74" t="n">
        <v>41791</v>
      </c>
      <c r="G11" s="67" t="str">
        <f aca="false">IF(I11&gt;0,"Targeted Dealer","-")</f>
        <v>Targeted Dealer</v>
      </c>
      <c r="H11" s="67"/>
      <c r="I11" s="68" t="n">
        <v>203</v>
      </c>
      <c r="J11" s="68" t="n">
        <f aca="false">I11/$J$1*($J$1-$E$1)</f>
        <v>189.466666666667</v>
      </c>
      <c r="K11" s="69" t="n">
        <v>141</v>
      </c>
      <c r="L11" s="69" t="n">
        <f aca="false">I11-K11</f>
        <v>62</v>
      </c>
      <c r="M11" s="69" t="n">
        <f aca="false">IFERROR((K11/J11%),"-")</f>
        <v>74.4194229415904</v>
      </c>
      <c r="N11" s="97" t="n">
        <v>81</v>
      </c>
      <c r="O11" s="98" t="str">
        <f aca="false">IF(F11&lt;=$P$2,"Mar","")</f>
        <v>Mar</v>
      </c>
      <c r="P11" s="97" t="n">
        <f aca="false">N11</f>
        <v>81</v>
      </c>
      <c r="Q11" s="99" t="n">
        <f aca="false">K11-P11</f>
        <v>60</v>
      </c>
      <c r="R11" s="98" t="n">
        <f aca="false">IFERROR(IF(O11="Mar",(K11/P11-1))," ")</f>
        <v>0.740740740740741</v>
      </c>
      <c r="S11" s="100" t="str">
        <f aca="false">IF(N11&gt;0,IF(O11="","-",IF(R11&lt;0%,"DEGROWTH","GROWTH")))</f>
        <v>GROWTH</v>
      </c>
      <c r="T11" s="69" t="n">
        <v>180</v>
      </c>
      <c r="U11" s="101" t="str">
        <f aca="false">IF(F11&lt;=$V$2,"Apr","")</f>
        <v>Apr</v>
      </c>
      <c r="V11" s="97" t="n">
        <v>180</v>
      </c>
      <c r="W11" s="102" t="n">
        <f aca="false">K11-V11</f>
        <v>-39</v>
      </c>
      <c r="X11" s="103" t="n">
        <f aca="false">IFERROR(IF(U11="Apr",(K11/V11-1)),0)</f>
        <v>-0.216666666666667</v>
      </c>
      <c r="Y11" s="104" t="str">
        <f aca="false">IF(T11&gt;0,IF(U11="","-",IF(X11&lt;0%,"DEGROWTH","GROWTH")))</f>
        <v>DEGROWTH</v>
      </c>
      <c r="Z11" s="75" t="n">
        <v>0</v>
      </c>
      <c r="AA11" s="70"/>
      <c r="AB11" s="70" t="s">
        <v>133</v>
      </c>
      <c r="AC11" s="70" t="s">
        <v>133</v>
      </c>
      <c r="AD11" s="3" t="n">
        <f aca="false">IF(K11=0,1,0)</f>
        <v>0</v>
      </c>
      <c r="AE11" s="76"/>
    </row>
    <row r="12" customFormat="false" ht="14.25" hidden="false" customHeight="true" outlineLevel="0" collapsed="false">
      <c r="A12" s="70" t="s">
        <v>133</v>
      </c>
      <c r="B12" s="71" t="s">
        <v>21</v>
      </c>
      <c r="C12" s="72" t="s">
        <v>657</v>
      </c>
      <c r="D12" s="72" t="n">
        <v>1000000655</v>
      </c>
      <c r="E12" s="73" t="s">
        <v>658</v>
      </c>
      <c r="F12" s="74" t="n">
        <v>41927</v>
      </c>
      <c r="G12" s="67" t="str">
        <f aca="false">IF(I12&gt;0,"Targeted Dealer","-")</f>
        <v>Targeted Dealer</v>
      </c>
      <c r="H12" s="67"/>
      <c r="I12" s="68" t="n">
        <v>41</v>
      </c>
      <c r="J12" s="68" t="n">
        <f aca="false">I12/$J$1*($J$1-$E$1)</f>
        <v>38.2666666666667</v>
      </c>
      <c r="K12" s="69" t="n">
        <v>20</v>
      </c>
      <c r="L12" s="69" t="n">
        <f aca="false">I12-K12</f>
        <v>21</v>
      </c>
      <c r="M12" s="69" t="n">
        <f aca="false">IFERROR((K12/J12%),"-")</f>
        <v>52.2648083623693</v>
      </c>
      <c r="N12" s="97" t="n">
        <v>20</v>
      </c>
      <c r="O12" s="98" t="str">
        <f aca="false">IF(F12&lt;=$P$2,"Mar","")</f>
        <v>Mar</v>
      </c>
      <c r="P12" s="97" t="n">
        <f aca="false">N12</f>
        <v>20</v>
      </c>
      <c r="Q12" s="99" t="n">
        <f aca="false">K12-P12</f>
        <v>0</v>
      </c>
      <c r="R12" s="98" t="n">
        <f aca="false">IFERROR(IF(O12="Mar",(K12/P12-1))," ")</f>
        <v>0</v>
      </c>
      <c r="S12" s="100" t="str">
        <f aca="false">IF(N12&gt;0,IF(O12="","-",IF(R12&lt;0%,"DEGROWTH","GROWTH")))</f>
        <v>GROWTH</v>
      </c>
      <c r="T12" s="69" t="n">
        <v>20</v>
      </c>
      <c r="U12" s="101" t="str">
        <f aca="false">IF(F12&lt;=$V$2,"Apr","")</f>
        <v>Apr</v>
      </c>
      <c r="V12" s="97" t="n">
        <v>20</v>
      </c>
      <c r="W12" s="102" t="n">
        <f aca="false">K12-V12</f>
        <v>0</v>
      </c>
      <c r="X12" s="103" t="n">
        <f aca="false">IFERROR(IF(U12="Apr",(K12/V12-1)),0)</f>
        <v>0</v>
      </c>
      <c r="Y12" s="104" t="str">
        <f aca="false">IF(T12&gt;0,IF(U12="","-",IF(X12&lt;0%,"DEGROWTH","GROWTH")))</f>
        <v>GROWTH</v>
      </c>
      <c r="Z12" s="75" t="n">
        <v>0</v>
      </c>
      <c r="AA12" s="70"/>
      <c r="AB12" s="70" t="s">
        <v>133</v>
      </c>
      <c r="AC12" s="70" t="s">
        <v>133</v>
      </c>
      <c r="AD12" s="3" t="n">
        <f aca="false">IF(K12=0,1,0)</f>
        <v>0</v>
      </c>
      <c r="AE12" s="76"/>
    </row>
    <row r="13" customFormat="false" ht="14.25" hidden="false" customHeight="true" outlineLevel="0" collapsed="false">
      <c r="A13" s="70" t="s">
        <v>133</v>
      </c>
      <c r="B13" s="71" t="s">
        <v>24</v>
      </c>
      <c r="C13" s="72" t="s">
        <v>659</v>
      </c>
      <c r="D13" s="72" t="n">
        <v>1000000633</v>
      </c>
      <c r="E13" s="73" t="s">
        <v>660</v>
      </c>
      <c r="F13" s="74" t="n">
        <v>42048</v>
      </c>
      <c r="G13" s="67" t="str">
        <f aca="false">IF(I13&gt;0,"Targeted Dealer","-")</f>
        <v>Targeted Dealer</v>
      </c>
      <c r="H13" s="67"/>
      <c r="I13" s="68" t="n">
        <v>181</v>
      </c>
      <c r="J13" s="68" t="n">
        <f aca="false">I13/$J$1*($J$1-$E$1)</f>
        <v>168.933333333333</v>
      </c>
      <c r="K13" s="69" t="n">
        <v>153</v>
      </c>
      <c r="L13" s="69" t="n">
        <f aca="false">I13-K13</f>
        <v>28</v>
      </c>
      <c r="M13" s="69" t="n">
        <f aca="false">IFERROR((K13/J13%),"-")</f>
        <v>90.568271507498</v>
      </c>
      <c r="N13" s="97" t="n">
        <v>120</v>
      </c>
      <c r="O13" s="98" t="str">
        <f aca="false">IF(F13&lt;=$P$2,"Mar","")</f>
        <v>Mar</v>
      </c>
      <c r="P13" s="97" t="n">
        <f aca="false">N13</f>
        <v>120</v>
      </c>
      <c r="Q13" s="99" t="n">
        <f aca="false">K13-P13</f>
        <v>33</v>
      </c>
      <c r="R13" s="98" t="n">
        <f aca="false">IFERROR(IF(O13="Mar",(K13/P13-1))," ")</f>
        <v>0.275</v>
      </c>
      <c r="S13" s="100" t="str">
        <f aca="false">IF(N13&gt;0,IF(O13="","-",IF(R13&lt;0%,"DEGROWTH","GROWTH")))</f>
        <v>GROWTH</v>
      </c>
      <c r="T13" s="69" t="n">
        <v>180</v>
      </c>
      <c r="U13" s="101" t="str">
        <f aca="false">IF(F13&lt;=$V$2,"Apr","")</f>
        <v>Apr</v>
      </c>
      <c r="V13" s="97" t="n">
        <v>180</v>
      </c>
      <c r="W13" s="102" t="n">
        <f aca="false">K13-V13</f>
        <v>-27</v>
      </c>
      <c r="X13" s="103" t="n">
        <f aca="false">IFERROR(IF(U13="Apr",(K13/V13-1)),0)</f>
        <v>-0.15</v>
      </c>
      <c r="Y13" s="104" t="str">
        <f aca="false">IF(T13&gt;0,IF(U13="","-",IF(X13&lt;0%,"DEGROWTH","GROWTH")))</f>
        <v>DEGROWTH</v>
      </c>
      <c r="Z13" s="75" t="n">
        <v>0</v>
      </c>
      <c r="AA13" s="70"/>
      <c r="AB13" s="70" t="s">
        <v>133</v>
      </c>
      <c r="AC13" s="70" t="s">
        <v>133</v>
      </c>
      <c r="AD13" s="3" t="n">
        <f aca="false">IF(K13=0,1,0)</f>
        <v>0</v>
      </c>
      <c r="AE13" s="76"/>
    </row>
    <row r="14" customFormat="false" ht="14.25" hidden="false" customHeight="true" outlineLevel="0" collapsed="false">
      <c r="A14" s="70" t="s">
        <v>133</v>
      </c>
      <c r="B14" s="71" t="s">
        <v>24</v>
      </c>
      <c r="C14" s="72" t="s">
        <v>661</v>
      </c>
      <c r="D14" s="72" t="n">
        <v>1000000672</v>
      </c>
      <c r="E14" s="73" t="s">
        <v>662</v>
      </c>
      <c r="F14" s="74" t="n">
        <v>42448</v>
      </c>
      <c r="G14" s="67" t="str">
        <f aca="false">IF(I14&gt;0,"Targeted Dealer","-")</f>
        <v>Targeted Dealer</v>
      </c>
      <c r="H14" s="67"/>
      <c r="I14" s="68" t="n">
        <v>70</v>
      </c>
      <c r="J14" s="68" t="n">
        <f aca="false">I14/$J$1*($J$1-$E$1)</f>
        <v>65.3333333333333</v>
      </c>
      <c r="K14" s="69" t="n">
        <v>18</v>
      </c>
      <c r="L14" s="69" t="n">
        <f aca="false">I14-K14</f>
        <v>52</v>
      </c>
      <c r="M14" s="69" t="n">
        <f aca="false">IFERROR((K14/J14%),"-")</f>
        <v>27.5510204081633</v>
      </c>
      <c r="N14" s="97" t="n">
        <v>46</v>
      </c>
      <c r="O14" s="98" t="str">
        <f aca="false">IF(F14&lt;=$P$2,"Mar","")</f>
        <v>Mar</v>
      </c>
      <c r="P14" s="97" t="n">
        <f aca="false">N14</f>
        <v>46</v>
      </c>
      <c r="Q14" s="99" t="n">
        <f aca="false">K14-P14</f>
        <v>-28</v>
      </c>
      <c r="R14" s="98" t="n">
        <f aca="false">IFERROR(IF(O14="Mar",(K14/P14-1))," ")</f>
        <v>-0.608695652173913</v>
      </c>
      <c r="S14" s="100" t="str">
        <f aca="false">IF(N14&gt;0,IF(O14="","-",IF(R14&lt;0%,"DEGROWTH","GROWTH")))</f>
        <v>DEGROWTH</v>
      </c>
      <c r="T14" s="69" t="n">
        <v>40</v>
      </c>
      <c r="U14" s="101" t="str">
        <f aca="false">IF(F14&lt;=$V$2,"Apr","")</f>
        <v>Apr</v>
      </c>
      <c r="V14" s="97" t="n">
        <v>40</v>
      </c>
      <c r="W14" s="102" t="n">
        <f aca="false">K14-V14</f>
        <v>-22</v>
      </c>
      <c r="X14" s="103" t="n">
        <f aca="false">IFERROR(IF(U14="Apr",(K14/V14-1)),0)</f>
        <v>-0.55</v>
      </c>
      <c r="Y14" s="104" t="str">
        <f aca="false">IF(T14&gt;0,IF(U14="","-",IF(X14&lt;0%,"DEGROWTH","GROWTH")))</f>
        <v>DEGROWTH</v>
      </c>
      <c r="Z14" s="75" t="n">
        <v>0</v>
      </c>
      <c r="AA14" s="70"/>
      <c r="AB14" s="70" t="s">
        <v>133</v>
      </c>
      <c r="AC14" s="70" t="s">
        <v>133</v>
      </c>
      <c r="AD14" s="3" t="n">
        <f aca="false">IF(K14=0,1,0)</f>
        <v>0</v>
      </c>
      <c r="AE14" s="76"/>
    </row>
    <row r="15" customFormat="false" ht="14.25" hidden="false" customHeight="true" outlineLevel="0" collapsed="false">
      <c r="A15" s="70" t="s">
        <v>133</v>
      </c>
      <c r="B15" s="71" t="s">
        <v>21</v>
      </c>
      <c r="C15" s="72" t="s">
        <v>663</v>
      </c>
      <c r="D15" s="72" t="n">
        <v>1000000657</v>
      </c>
      <c r="E15" s="73" t="s">
        <v>664</v>
      </c>
      <c r="F15" s="74" t="n">
        <v>42822</v>
      </c>
      <c r="G15" s="67" t="str">
        <f aca="false">IF(I15&gt;0,"Targeted Dealer","-")</f>
        <v>-</v>
      </c>
      <c r="H15" s="67"/>
      <c r="I15" s="68" t="n">
        <v>0</v>
      </c>
      <c r="J15" s="68" t="n">
        <f aca="false">I15/$J$1*($J$1-$E$1)</f>
        <v>0</v>
      </c>
      <c r="K15" s="69" t="n">
        <v>0</v>
      </c>
      <c r="L15" s="69" t="n">
        <f aca="false">I15-K15</f>
        <v>0</v>
      </c>
      <c r="M15" s="69" t="str">
        <f aca="false">IFERROR((K15/J15%),"-")</f>
        <v>-</v>
      </c>
      <c r="N15" s="97" t="n">
        <v>0</v>
      </c>
      <c r="O15" s="98" t="str">
        <f aca="false">IF(F15&lt;=$P$2,"Mar","")</f>
        <v>Mar</v>
      </c>
      <c r="P15" s="97" t="n">
        <f aca="false">N15</f>
        <v>0</v>
      </c>
      <c r="Q15" s="99" t="n">
        <f aca="false">K15-P15</f>
        <v>0</v>
      </c>
      <c r="R15" s="98" t="str">
        <f aca="false">IFERROR(IF(O15="Mar",(K15/P15-1))," ")</f>
        <v> </v>
      </c>
      <c r="S15" s="105" t="b">
        <f aca="false">IF(N15&gt;0,IF(O15="","-",IF(R15&lt;0%,"DEGROWTH","GROWTH")))</f>
        <v>0</v>
      </c>
      <c r="T15" s="69" t="n">
        <v>60</v>
      </c>
      <c r="U15" s="101" t="str">
        <f aca="false">IF(F15&lt;=$V$2,"Apr","")</f>
        <v>Apr</v>
      </c>
      <c r="V15" s="97" t="n">
        <v>60</v>
      </c>
      <c r="W15" s="102" t="n">
        <f aca="false">K15-V15</f>
        <v>-60</v>
      </c>
      <c r="X15" s="103" t="n">
        <f aca="false">IFERROR(IF(U15="Apr",(K15/V15-1)),0)</f>
        <v>-1</v>
      </c>
      <c r="Y15" s="104" t="str">
        <f aca="false">IF(T15&gt;0,IF(U15="","-",IF(X15&lt;0%,"DEGROWTH","GROWTH")))</f>
        <v>DEGROWTH</v>
      </c>
      <c r="Z15" s="75" t="n">
        <v>0</v>
      </c>
      <c r="AA15" s="70"/>
      <c r="AB15" s="70" t="s">
        <v>133</v>
      </c>
      <c r="AC15" s="70" t="s">
        <v>133</v>
      </c>
      <c r="AD15" s="3" t="n">
        <f aca="false">IF(K15=0,1,0)</f>
        <v>1</v>
      </c>
      <c r="AE15" s="76"/>
    </row>
    <row r="16" customFormat="false" ht="14.25" hidden="false" customHeight="true" outlineLevel="0" collapsed="false">
      <c r="A16" s="70" t="s">
        <v>133</v>
      </c>
      <c r="B16" s="71" t="s">
        <v>21</v>
      </c>
      <c r="C16" s="72" t="s">
        <v>665</v>
      </c>
      <c r="D16" s="72" t="n">
        <v>1000000647</v>
      </c>
      <c r="E16" s="73" t="s">
        <v>666</v>
      </c>
      <c r="F16" s="74" t="n">
        <v>42842</v>
      </c>
      <c r="G16" s="67" t="str">
        <f aca="false">IF(I16&gt;0,"Targeted Dealer","-")</f>
        <v>-</v>
      </c>
      <c r="H16" s="67"/>
      <c r="I16" s="68" t="n">
        <v>0</v>
      </c>
      <c r="J16" s="68" t="n">
        <f aca="false">I16/$J$1*($J$1-$E$1)</f>
        <v>0</v>
      </c>
      <c r="K16" s="69" t="n">
        <v>40</v>
      </c>
      <c r="L16" s="69" t="n">
        <f aca="false">I16-K16</f>
        <v>-40</v>
      </c>
      <c r="M16" s="69" t="str">
        <f aca="false">IFERROR((K16/J16%),"-")</f>
        <v>-</v>
      </c>
      <c r="N16" s="97" t="n">
        <v>20</v>
      </c>
      <c r="O16" s="98" t="str">
        <f aca="false">IF(F16&lt;=$P$2,"Mar","")</f>
        <v>Mar</v>
      </c>
      <c r="P16" s="97" t="n">
        <f aca="false">N16</f>
        <v>20</v>
      </c>
      <c r="Q16" s="99" t="n">
        <f aca="false">K16-P16</f>
        <v>20</v>
      </c>
      <c r="R16" s="98" t="n">
        <f aca="false">IFERROR(IF(O16="Mar",(K16/P16-1))," ")</f>
        <v>1</v>
      </c>
      <c r="S16" s="100" t="str">
        <f aca="false">IF(N16&gt;0,IF(O16="","-",IF(R16&lt;0%,"DEGROWTH","GROWTH")))</f>
        <v>GROWTH</v>
      </c>
      <c r="T16" s="69" t="n">
        <v>100</v>
      </c>
      <c r="U16" s="101" t="str">
        <f aca="false">IF(F16&lt;=$V$2,"Apr","")</f>
        <v>Apr</v>
      </c>
      <c r="V16" s="97" t="n">
        <v>100</v>
      </c>
      <c r="W16" s="102" t="n">
        <f aca="false">K16-V16</f>
        <v>-60</v>
      </c>
      <c r="X16" s="103" t="n">
        <f aca="false">IFERROR(IF(U16="Apr",(K16/V16-1)),0)</f>
        <v>-0.6</v>
      </c>
      <c r="Y16" s="104" t="str">
        <f aca="false">IF(T16&gt;0,IF(U16="","-",IF(X16&lt;0%,"DEGROWTH","GROWTH")))</f>
        <v>DEGROWTH</v>
      </c>
      <c r="Z16" s="75" t="n">
        <v>0</v>
      </c>
      <c r="AA16" s="70"/>
      <c r="AB16" s="70" t="s">
        <v>133</v>
      </c>
      <c r="AC16" s="70" t="s">
        <v>133</v>
      </c>
      <c r="AD16" s="3" t="n">
        <f aca="false">IF(K16=0,1,0)</f>
        <v>0</v>
      </c>
      <c r="AE16" s="76"/>
    </row>
    <row r="17" customFormat="false" ht="14.25" hidden="false" customHeight="true" outlineLevel="0" collapsed="false">
      <c r="A17" s="70" t="s">
        <v>133</v>
      </c>
      <c r="B17" s="71" t="s">
        <v>24</v>
      </c>
      <c r="C17" s="72" t="s">
        <v>667</v>
      </c>
      <c r="D17" s="72" t="n">
        <v>1000000667</v>
      </c>
      <c r="E17" s="73" t="s">
        <v>668</v>
      </c>
      <c r="F17" s="74" t="n">
        <v>42849</v>
      </c>
      <c r="G17" s="67" t="str">
        <f aca="false">IF(I17&gt;0,"Targeted Dealer","-")</f>
        <v>Targeted Dealer</v>
      </c>
      <c r="H17" s="67"/>
      <c r="I17" s="68" t="n">
        <v>180</v>
      </c>
      <c r="J17" s="68" t="n">
        <f aca="false">I17/$J$1*($J$1-$E$1)</f>
        <v>168</v>
      </c>
      <c r="K17" s="69" t="n">
        <v>120</v>
      </c>
      <c r="L17" s="69" t="n">
        <f aca="false">I17-K17</f>
        <v>60</v>
      </c>
      <c r="M17" s="69" t="n">
        <f aca="false">IFERROR((K17/J17%),"-")</f>
        <v>71.4285714285714</v>
      </c>
      <c r="N17" s="97" t="n">
        <v>100</v>
      </c>
      <c r="O17" s="98" t="str">
        <f aca="false">IF(F17&lt;=$P$2,"Mar","")</f>
        <v>Mar</v>
      </c>
      <c r="P17" s="97" t="n">
        <f aca="false">N17</f>
        <v>100</v>
      </c>
      <c r="Q17" s="99" t="n">
        <f aca="false">K17-P17</f>
        <v>20</v>
      </c>
      <c r="R17" s="98" t="n">
        <f aca="false">IFERROR(IF(O17="Mar",(K17/P17-1))," ")</f>
        <v>0.2</v>
      </c>
      <c r="S17" s="100" t="str">
        <f aca="false">IF(N17&gt;0,IF(O17="","-",IF(R17&lt;0%,"DEGROWTH","GROWTH")))</f>
        <v>GROWTH</v>
      </c>
      <c r="T17" s="69" t="n">
        <v>140</v>
      </c>
      <c r="U17" s="101" t="str">
        <f aca="false">IF(F17&lt;=$V$2,"Apr","")</f>
        <v>Apr</v>
      </c>
      <c r="V17" s="97" t="n">
        <v>140</v>
      </c>
      <c r="W17" s="102" t="n">
        <f aca="false">K17-V17</f>
        <v>-20</v>
      </c>
      <c r="X17" s="103" t="n">
        <f aca="false">IFERROR(IF(U17="Apr",(K17/V17-1)),0)</f>
        <v>-0.142857142857143</v>
      </c>
      <c r="Y17" s="104" t="str">
        <f aca="false">IF(T17&gt;0,IF(U17="","-",IF(X17&lt;0%,"DEGROWTH","GROWTH")))</f>
        <v>DEGROWTH</v>
      </c>
      <c r="Z17" s="75" t="n">
        <v>0</v>
      </c>
      <c r="AA17" s="70"/>
      <c r="AB17" s="70" t="s">
        <v>133</v>
      </c>
      <c r="AC17" s="70" t="s">
        <v>133</v>
      </c>
      <c r="AD17" s="3" t="n">
        <f aca="false">IF(K17=0,1,0)</f>
        <v>0</v>
      </c>
      <c r="AE17" s="76"/>
    </row>
    <row r="18" customFormat="false" ht="14.25" hidden="false" customHeight="true" outlineLevel="0" collapsed="false">
      <c r="A18" s="70" t="s">
        <v>133</v>
      </c>
      <c r="B18" s="71" t="s">
        <v>21</v>
      </c>
      <c r="C18" s="72" t="s">
        <v>669</v>
      </c>
      <c r="D18" s="72" t="n">
        <v>1000000661</v>
      </c>
      <c r="E18" s="73" t="s">
        <v>670</v>
      </c>
      <c r="F18" s="74" t="n">
        <v>42914</v>
      </c>
      <c r="G18" s="67" t="str">
        <f aca="false">IF(I18&gt;0,"Targeted Dealer","-")</f>
        <v>Targeted Dealer</v>
      </c>
      <c r="H18" s="67"/>
      <c r="I18" s="68" t="n">
        <v>260</v>
      </c>
      <c r="J18" s="68" t="n">
        <f aca="false">I18/$J$1*($J$1-$E$1)</f>
        <v>242.666666666667</v>
      </c>
      <c r="K18" s="69" t="n">
        <v>248</v>
      </c>
      <c r="L18" s="69" t="n">
        <f aca="false">I18-K18</f>
        <v>12</v>
      </c>
      <c r="M18" s="69" t="n">
        <f aca="false">IFERROR((K18/J18%),"-")</f>
        <v>102.197802197802</v>
      </c>
      <c r="N18" s="97" t="n">
        <v>241.5</v>
      </c>
      <c r="O18" s="98" t="str">
        <f aca="false">IF(F18&lt;=$P$2,"Mar","")</f>
        <v>Mar</v>
      </c>
      <c r="P18" s="97" t="n">
        <f aca="false">N18</f>
        <v>241.5</v>
      </c>
      <c r="Q18" s="99" t="n">
        <f aca="false">K18-P18</f>
        <v>6.5</v>
      </c>
      <c r="R18" s="98" t="n">
        <f aca="false">IFERROR(IF(O18="Mar",(K18/P18-1))," ")</f>
        <v>0.0269151138716357</v>
      </c>
      <c r="S18" s="100" t="str">
        <f aca="false">IF(N18&gt;0,IF(O18="","-",IF(R18&lt;0%,"DEGROWTH","GROWTH")))</f>
        <v>GROWTH</v>
      </c>
      <c r="T18" s="69" t="n">
        <v>261</v>
      </c>
      <c r="U18" s="101" t="str">
        <f aca="false">IF(F18&lt;=$V$2,"Apr","")</f>
        <v>Apr</v>
      </c>
      <c r="V18" s="97" t="n">
        <v>261</v>
      </c>
      <c r="W18" s="102" t="n">
        <f aca="false">K18-V18</f>
        <v>-13</v>
      </c>
      <c r="X18" s="103" t="n">
        <f aca="false">IFERROR(IF(U18="Apr",(K18/V18-1)),0)</f>
        <v>-0.0498084291187739</v>
      </c>
      <c r="Y18" s="104" t="str">
        <f aca="false">IF(T18&gt;0,IF(U18="","-",IF(X18&lt;0%,"DEGROWTH","GROWTH")))</f>
        <v>DEGROWTH</v>
      </c>
      <c r="Z18" s="75" t="n">
        <v>0</v>
      </c>
      <c r="AA18" s="70"/>
      <c r="AB18" s="70" t="s">
        <v>133</v>
      </c>
      <c r="AC18" s="70" t="s">
        <v>133</v>
      </c>
      <c r="AD18" s="3" t="n">
        <f aca="false">IF(K18=0,1,0)</f>
        <v>0</v>
      </c>
      <c r="AE18" s="76"/>
    </row>
    <row r="19" customFormat="false" ht="14.25" hidden="false" customHeight="true" outlineLevel="0" collapsed="false">
      <c r="A19" s="70" t="s">
        <v>133</v>
      </c>
      <c r="B19" s="71" t="s">
        <v>25</v>
      </c>
      <c r="C19" s="72" t="s">
        <v>671</v>
      </c>
      <c r="D19" s="72" t="n">
        <v>1000000646</v>
      </c>
      <c r="E19" s="73" t="s">
        <v>672</v>
      </c>
      <c r="F19" s="74" t="n">
        <v>43132</v>
      </c>
      <c r="G19" s="67" t="str">
        <f aca="false">IF(I19&gt;0,"Targeted Dealer","-")</f>
        <v>Targeted Dealer</v>
      </c>
      <c r="H19" s="67"/>
      <c r="I19" s="68" t="n">
        <v>120</v>
      </c>
      <c r="J19" s="68" t="n">
        <f aca="false">I19/$J$1*($J$1-$E$1)</f>
        <v>112</v>
      </c>
      <c r="K19" s="69" t="n">
        <v>170</v>
      </c>
      <c r="L19" s="69" t="n">
        <f aca="false">I19-K19</f>
        <v>-50</v>
      </c>
      <c r="M19" s="69" t="n">
        <f aca="false">IFERROR((K19/J19%),"-")</f>
        <v>151.785714285714</v>
      </c>
      <c r="N19" s="97" t="n">
        <v>115</v>
      </c>
      <c r="O19" s="98" t="str">
        <f aca="false">IF(F19&lt;=$P$2,"Mar","")</f>
        <v>Mar</v>
      </c>
      <c r="P19" s="97" t="n">
        <f aca="false">N19</f>
        <v>115</v>
      </c>
      <c r="Q19" s="99" t="n">
        <f aca="false">K19-P19</f>
        <v>55</v>
      </c>
      <c r="R19" s="98" t="n">
        <f aca="false">IFERROR(IF(O19="Mar",(K19/P19-1))," ")</f>
        <v>0.478260869565217</v>
      </c>
      <c r="S19" s="100" t="str">
        <f aca="false">IF(N19&gt;0,IF(O19="","-",IF(R19&lt;0%,"DEGROWTH","GROWTH")))</f>
        <v>GROWTH</v>
      </c>
      <c r="T19" s="69" t="n">
        <v>220</v>
      </c>
      <c r="U19" s="101" t="str">
        <f aca="false">IF(F19&lt;=$V$2,"Apr","")</f>
        <v>Apr</v>
      </c>
      <c r="V19" s="97" t="n">
        <v>220</v>
      </c>
      <c r="W19" s="102" t="n">
        <f aca="false">K19-V19</f>
        <v>-50</v>
      </c>
      <c r="X19" s="103" t="n">
        <f aca="false">IFERROR(IF(U19="Apr",(K19/V19-1)),0)</f>
        <v>-0.227272727272727</v>
      </c>
      <c r="Y19" s="104" t="str">
        <f aca="false">IF(T19&gt;0,IF(U19="","-",IF(X19&lt;0%,"DEGROWTH","GROWTH")))</f>
        <v>DEGROWTH</v>
      </c>
      <c r="Z19" s="75" t="n">
        <v>0</v>
      </c>
      <c r="AA19" s="70"/>
      <c r="AB19" s="70" t="s">
        <v>133</v>
      </c>
      <c r="AC19" s="70" t="s">
        <v>133</v>
      </c>
      <c r="AD19" s="3" t="n">
        <f aca="false">IF(K19=0,1,0)</f>
        <v>0</v>
      </c>
      <c r="AE19" s="76"/>
    </row>
    <row r="20" customFormat="false" ht="14.25" hidden="false" customHeight="true" outlineLevel="0" collapsed="false">
      <c r="A20" s="70" t="s">
        <v>133</v>
      </c>
      <c r="B20" s="71" t="s">
        <v>21</v>
      </c>
      <c r="C20" s="72" t="s">
        <v>673</v>
      </c>
      <c r="D20" s="72" t="n">
        <v>1000000670</v>
      </c>
      <c r="E20" s="73" t="s">
        <v>674</v>
      </c>
      <c r="F20" s="74" t="n">
        <v>43154</v>
      </c>
      <c r="G20" s="67" t="str">
        <f aca="false">IF(I20&gt;0,"Targeted Dealer","-")</f>
        <v>Targeted Dealer</v>
      </c>
      <c r="H20" s="67"/>
      <c r="I20" s="68" t="n">
        <v>500</v>
      </c>
      <c r="J20" s="68" t="n">
        <f aca="false">I20/$J$1*($J$1-$E$1)</f>
        <v>466.666666666667</v>
      </c>
      <c r="K20" s="69" t="n">
        <v>251</v>
      </c>
      <c r="L20" s="69" t="n">
        <f aca="false">I20-K20</f>
        <v>249</v>
      </c>
      <c r="M20" s="69" t="n">
        <f aca="false">IFERROR((K20/J20%),"-")</f>
        <v>53.7857142857143</v>
      </c>
      <c r="N20" s="97" t="n">
        <v>470</v>
      </c>
      <c r="O20" s="98" t="str">
        <f aca="false">IF(F20&lt;=$P$2,"Mar","")</f>
        <v>Mar</v>
      </c>
      <c r="P20" s="97" t="n">
        <f aca="false">N20</f>
        <v>470</v>
      </c>
      <c r="Q20" s="99" t="n">
        <f aca="false">K20-P20</f>
        <v>-219</v>
      </c>
      <c r="R20" s="98" t="n">
        <f aca="false">IFERROR(IF(O20="Mar",(K20/P20-1))," ")</f>
        <v>-0.465957446808511</v>
      </c>
      <c r="S20" s="100" t="str">
        <f aca="false">IF(N20&gt;0,IF(O20="","-",IF(R20&lt;0%,"DEGROWTH","GROWTH")))</f>
        <v>DEGROWTH</v>
      </c>
      <c r="T20" s="69" t="n">
        <v>641</v>
      </c>
      <c r="U20" s="101" t="str">
        <f aca="false">IF(F20&lt;=$V$2,"Apr","")</f>
        <v>Apr</v>
      </c>
      <c r="V20" s="97" t="n">
        <v>641</v>
      </c>
      <c r="W20" s="102" t="n">
        <f aca="false">K20-V20</f>
        <v>-390</v>
      </c>
      <c r="X20" s="103" t="n">
        <f aca="false">IFERROR(IF(U20="Apr",(K20/V20-1)),0)</f>
        <v>-0.608424336973479</v>
      </c>
      <c r="Y20" s="104" t="str">
        <f aca="false">IF(T20&gt;0,IF(U20="","-",IF(X20&lt;0%,"DEGROWTH","GROWTH")))</f>
        <v>DEGROWTH</v>
      </c>
      <c r="Z20" s="75" t="n">
        <v>0</v>
      </c>
      <c r="AA20" s="70"/>
      <c r="AB20" s="70" t="s">
        <v>133</v>
      </c>
      <c r="AC20" s="70" t="s">
        <v>133</v>
      </c>
      <c r="AD20" s="3" t="n">
        <f aca="false">IF(K20=0,1,0)</f>
        <v>0</v>
      </c>
      <c r="AE20" s="76"/>
    </row>
    <row r="21" customFormat="false" ht="14.25" hidden="false" customHeight="true" outlineLevel="0" collapsed="false">
      <c r="A21" s="70" t="s">
        <v>133</v>
      </c>
      <c r="B21" s="71" t="s">
        <v>21</v>
      </c>
      <c r="C21" s="72" t="s">
        <v>160</v>
      </c>
      <c r="D21" s="72" t="n">
        <v>1000000659</v>
      </c>
      <c r="E21" s="73" t="s">
        <v>161</v>
      </c>
      <c r="F21" s="74" t="n">
        <v>43258</v>
      </c>
      <c r="G21" s="67" t="str">
        <f aca="false">IF(I21&gt;0,"Targeted Dealer","-")</f>
        <v>Targeted Dealer</v>
      </c>
      <c r="H21" s="67"/>
      <c r="I21" s="68" t="n">
        <v>59</v>
      </c>
      <c r="J21" s="68" t="n">
        <f aca="false">I21/$J$1*($J$1-$E$1)</f>
        <v>55.0666666666667</v>
      </c>
      <c r="K21" s="69" t="n">
        <v>0</v>
      </c>
      <c r="L21" s="69" t="n">
        <f aca="false">I21-K21</f>
        <v>59</v>
      </c>
      <c r="M21" s="69" t="n">
        <f aca="false">IFERROR((K21/J21%),"-")</f>
        <v>0</v>
      </c>
      <c r="N21" s="97" t="n">
        <v>13</v>
      </c>
      <c r="O21" s="98" t="str">
        <f aca="false">IF(F21&lt;=$P$2,"Mar","")</f>
        <v>Mar</v>
      </c>
      <c r="P21" s="97" t="n">
        <f aca="false">N21</f>
        <v>13</v>
      </c>
      <c r="Q21" s="99" t="n">
        <f aca="false">K21-P21</f>
        <v>-13</v>
      </c>
      <c r="R21" s="98" t="n">
        <f aca="false">IFERROR(IF(O21="Mar",(K21/P21-1))," ")</f>
        <v>-1</v>
      </c>
      <c r="S21" s="100" t="str">
        <f aca="false">IF(N21&gt;0,IF(O21="","-",IF(R21&lt;0%,"DEGROWTH","GROWTH")))</f>
        <v>DEGROWTH</v>
      </c>
      <c r="T21" s="69" t="n">
        <v>52</v>
      </c>
      <c r="U21" s="101" t="str">
        <f aca="false">IF(F21&lt;=$V$2,"Apr","")</f>
        <v>Apr</v>
      </c>
      <c r="V21" s="97" t="n">
        <v>52</v>
      </c>
      <c r="W21" s="102" t="n">
        <f aca="false">K21-V21</f>
        <v>-52</v>
      </c>
      <c r="X21" s="103" t="n">
        <f aca="false">IFERROR(IF(U21="Apr",(K21/V21-1)),0)</f>
        <v>-1</v>
      </c>
      <c r="Y21" s="104" t="str">
        <f aca="false">IF(T21&gt;0,IF(U21="","-",IF(X21&lt;0%,"DEGROWTH","GROWTH")))</f>
        <v>DEGROWTH</v>
      </c>
      <c r="Z21" s="75" t="n">
        <v>0</v>
      </c>
      <c r="AA21" s="70"/>
      <c r="AB21" s="70" t="s">
        <v>133</v>
      </c>
      <c r="AC21" s="70" t="s">
        <v>133</v>
      </c>
      <c r="AD21" s="3" t="n">
        <f aca="false">IF(K21=0,1,0)</f>
        <v>1</v>
      </c>
      <c r="AE21" s="76"/>
    </row>
    <row r="22" customFormat="false" ht="14.25" hidden="false" customHeight="true" outlineLevel="0" collapsed="false">
      <c r="A22" s="70" t="s">
        <v>133</v>
      </c>
      <c r="B22" s="71" t="s">
        <v>24</v>
      </c>
      <c r="C22" s="72" t="s">
        <v>675</v>
      </c>
      <c r="D22" s="72" t="n">
        <v>1000000637</v>
      </c>
      <c r="E22" s="73" t="s">
        <v>676</v>
      </c>
      <c r="F22" s="74" t="n">
        <v>43294</v>
      </c>
      <c r="G22" s="67" t="str">
        <f aca="false">IF(I22&gt;0,"Targeted Dealer","-")</f>
        <v>Targeted Dealer</v>
      </c>
      <c r="H22" s="67"/>
      <c r="I22" s="68" t="n">
        <v>115</v>
      </c>
      <c r="J22" s="68" t="n">
        <f aca="false">I22/$J$1*($J$1-$E$1)</f>
        <v>107.333333333333</v>
      </c>
      <c r="K22" s="69" t="n">
        <v>90</v>
      </c>
      <c r="L22" s="69" t="n">
        <f aca="false">I22-K22</f>
        <v>25</v>
      </c>
      <c r="M22" s="69" t="n">
        <f aca="false">IFERROR((K22/J22%),"-")</f>
        <v>83.8509316770186</v>
      </c>
      <c r="N22" s="97" t="n">
        <v>80</v>
      </c>
      <c r="O22" s="98" t="str">
        <f aca="false">IF(F22&lt;=$P$2,"Mar","")</f>
        <v>Mar</v>
      </c>
      <c r="P22" s="97" t="n">
        <f aca="false">N22</f>
        <v>80</v>
      </c>
      <c r="Q22" s="99" t="n">
        <f aca="false">K22-P22</f>
        <v>10</v>
      </c>
      <c r="R22" s="98" t="n">
        <f aca="false">IFERROR(IF(O22="Mar",(K22/P22-1))," ")</f>
        <v>0.125</v>
      </c>
      <c r="S22" s="100" t="str">
        <f aca="false">IF(N22&gt;0,IF(O22="","-",IF(R22&lt;0%,"DEGROWTH","GROWTH")))</f>
        <v>GROWTH</v>
      </c>
      <c r="T22" s="69" t="n">
        <v>110</v>
      </c>
      <c r="U22" s="101" t="str">
        <f aca="false">IF(F22&lt;=$V$2,"Apr","")</f>
        <v>Apr</v>
      </c>
      <c r="V22" s="97" t="n">
        <v>110</v>
      </c>
      <c r="W22" s="102" t="n">
        <f aca="false">K22-V22</f>
        <v>-20</v>
      </c>
      <c r="X22" s="103" t="n">
        <f aca="false">IFERROR(IF(U22="Apr",(K22/V22-1)),0)</f>
        <v>-0.181818181818182</v>
      </c>
      <c r="Y22" s="104" t="str">
        <f aca="false">IF(T22&gt;0,IF(U22="","-",IF(X22&lt;0%,"DEGROWTH","GROWTH")))</f>
        <v>DEGROWTH</v>
      </c>
      <c r="Z22" s="75" t="n">
        <v>0</v>
      </c>
      <c r="AA22" s="70"/>
      <c r="AB22" s="70" t="s">
        <v>133</v>
      </c>
      <c r="AC22" s="70" t="s">
        <v>133</v>
      </c>
      <c r="AD22" s="3" t="n">
        <f aca="false">IF(K22=0,1,0)</f>
        <v>0</v>
      </c>
      <c r="AE22" s="76"/>
    </row>
    <row r="23" customFormat="false" ht="14.25" hidden="false" customHeight="true" outlineLevel="0" collapsed="false">
      <c r="A23" s="70" t="s">
        <v>133</v>
      </c>
      <c r="B23" s="71" t="s">
        <v>24</v>
      </c>
      <c r="C23" s="72" t="s">
        <v>677</v>
      </c>
      <c r="D23" s="72" t="n">
        <v>1000000666</v>
      </c>
      <c r="E23" s="73" t="s">
        <v>678</v>
      </c>
      <c r="F23" s="74" t="n">
        <v>43328</v>
      </c>
      <c r="G23" s="67" t="str">
        <f aca="false">IF(I23&gt;0,"Targeted Dealer","-")</f>
        <v>Targeted Dealer</v>
      </c>
      <c r="H23" s="67"/>
      <c r="I23" s="68" t="n">
        <v>270</v>
      </c>
      <c r="J23" s="68" t="n">
        <f aca="false">I23/$J$1*($J$1-$E$1)</f>
        <v>252</v>
      </c>
      <c r="K23" s="69" t="n">
        <v>473</v>
      </c>
      <c r="L23" s="69" t="n">
        <f aca="false">I23-K23</f>
        <v>-203</v>
      </c>
      <c r="M23" s="69" t="n">
        <f aca="false">IFERROR((K23/J23%),"-")</f>
        <v>187.698412698413</v>
      </c>
      <c r="N23" s="97" t="n">
        <v>275</v>
      </c>
      <c r="O23" s="98" t="str">
        <f aca="false">IF(F23&lt;=$P$2,"Mar","")</f>
        <v>Mar</v>
      </c>
      <c r="P23" s="97" t="n">
        <f aca="false">N23</f>
        <v>275</v>
      </c>
      <c r="Q23" s="99" t="n">
        <f aca="false">K23-P23</f>
        <v>198</v>
      </c>
      <c r="R23" s="98" t="n">
        <f aca="false">IFERROR(IF(O23="Mar",(K23/P23-1))," ")</f>
        <v>0.72</v>
      </c>
      <c r="S23" s="100" t="str">
        <f aca="false">IF(N23&gt;0,IF(O23="","-",IF(R23&lt;0%,"DEGROWTH","GROWTH")))</f>
        <v>GROWTH</v>
      </c>
      <c r="T23" s="69" t="n">
        <v>540</v>
      </c>
      <c r="U23" s="101" t="str">
        <f aca="false">IF(F23&lt;=$V$2,"Apr","")</f>
        <v>Apr</v>
      </c>
      <c r="V23" s="97" t="n">
        <v>540</v>
      </c>
      <c r="W23" s="102" t="n">
        <f aca="false">K23-V23</f>
        <v>-67</v>
      </c>
      <c r="X23" s="103" t="n">
        <f aca="false">IFERROR(IF(U23="Apr",(K23/V23-1)),0)</f>
        <v>-0.124074074074074</v>
      </c>
      <c r="Y23" s="104" t="str">
        <f aca="false">IF(T23&gt;0,IF(U23="","-",IF(X23&lt;0%,"DEGROWTH","GROWTH")))</f>
        <v>DEGROWTH</v>
      </c>
      <c r="Z23" s="75" t="n">
        <v>0</v>
      </c>
      <c r="AA23" s="70"/>
      <c r="AB23" s="70" t="s">
        <v>133</v>
      </c>
      <c r="AC23" s="70" t="s">
        <v>133</v>
      </c>
      <c r="AD23" s="3" t="n">
        <f aca="false">IF(K23=0,1,0)</f>
        <v>0</v>
      </c>
      <c r="AE23" s="76"/>
    </row>
    <row r="24" customFormat="false" ht="14.25" hidden="false" customHeight="true" outlineLevel="0" collapsed="false">
      <c r="A24" s="70" t="s">
        <v>133</v>
      </c>
      <c r="B24" s="71" t="s">
        <v>25</v>
      </c>
      <c r="C24" s="72" t="s">
        <v>679</v>
      </c>
      <c r="D24" s="72" t="n">
        <v>1000000658</v>
      </c>
      <c r="E24" s="73" t="s">
        <v>680</v>
      </c>
      <c r="F24" s="74" t="n">
        <v>43495</v>
      </c>
      <c r="G24" s="67" t="str">
        <f aca="false">IF(I24&gt;0,"Targeted Dealer","-")</f>
        <v>Targeted Dealer</v>
      </c>
      <c r="H24" s="67"/>
      <c r="I24" s="68" t="n">
        <v>800</v>
      </c>
      <c r="J24" s="68" t="n">
        <f aca="false">I24/$J$1*($J$1-$E$1)</f>
        <v>746.666666666667</v>
      </c>
      <c r="K24" s="69" t="n">
        <v>765</v>
      </c>
      <c r="L24" s="69" t="n">
        <f aca="false">I24-K24</f>
        <v>35</v>
      </c>
      <c r="M24" s="69" t="n">
        <f aca="false">IFERROR((K24/J24%),"-")</f>
        <v>102.455357142857</v>
      </c>
      <c r="N24" s="97" t="n">
        <v>838</v>
      </c>
      <c r="O24" s="98" t="str">
        <f aca="false">IF(F24&lt;=$P$2,"Mar","")</f>
        <v>Mar</v>
      </c>
      <c r="P24" s="97" t="n">
        <f aca="false">N24</f>
        <v>838</v>
      </c>
      <c r="Q24" s="99" t="n">
        <f aca="false">K24-P24</f>
        <v>-73</v>
      </c>
      <c r="R24" s="98" t="n">
        <f aca="false">IFERROR(IF(O24="Mar",(K24/P24-1))," ")</f>
        <v>-0.0871121718377088</v>
      </c>
      <c r="S24" s="100" t="str">
        <f aca="false">IF(N24&gt;0,IF(O24="","-",IF(R24&lt;0%,"DEGROWTH","GROWTH")))</f>
        <v>DEGROWTH</v>
      </c>
      <c r="T24" s="69" t="n">
        <v>840</v>
      </c>
      <c r="U24" s="101" t="str">
        <f aca="false">IF(F24&lt;=$V$2,"Apr","")</f>
        <v>Apr</v>
      </c>
      <c r="V24" s="97" t="n">
        <v>840</v>
      </c>
      <c r="W24" s="102" t="n">
        <f aca="false">K24-V24</f>
        <v>-75</v>
      </c>
      <c r="X24" s="103" t="n">
        <f aca="false">IFERROR(IF(U24="Apr",(K24/V24-1)),0)</f>
        <v>-0.0892857142857143</v>
      </c>
      <c r="Y24" s="104" t="str">
        <f aca="false">IF(T24&gt;0,IF(U24="","-",IF(X24&lt;0%,"DEGROWTH","GROWTH")))</f>
        <v>DEGROWTH</v>
      </c>
      <c r="Z24" s="75" t="n">
        <v>0</v>
      </c>
      <c r="AA24" s="70"/>
      <c r="AB24" s="70" t="s">
        <v>133</v>
      </c>
      <c r="AC24" s="70" t="s">
        <v>133</v>
      </c>
      <c r="AD24" s="3" t="n">
        <f aca="false">IF(K24=0,1,0)</f>
        <v>0</v>
      </c>
      <c r="AE24" s="76"/>
    </row>
    <row r="25" customFormat="false" ht="14.25" hidden="false" customHeight="true" outlineLevel="0" collapsed="false">
      <c r="A25" s="70" t="s">
        <v>133</v>
      </c>
      <c r="B25" s="71" t="s">
        <v>25</v>
      </c>
      <c r="C25" s="72" t="s">
        <v>681</v>
      </c>
      <c r="D25" s="72" t="n">
        <v>1000001037</v>
      </c>
      <c r="E25" s="73" t="s">
        <v>682</v>
      </c>
      <c r="F25" s="74" t="n">
        <v>43623</v>
      </c>
      <c r="G25" s="67" t="str">
        <f aca="false">IF(I25&gt;0,"Targeted Dealer","-")</f>
        <v>Targeted Dealer</v>
      </c>
      <c r="H25" s="67"/>
      <c r="I25" s="68" t="n">
        <v>2650</v>
      </c>
      <c r="J25" s="68" t="n">
        <f aca="false">I25/$J$1*($J$1-$E$1)</f>
        <v>2473.33333333333</v>
      </c>
      <c r="K25" s="69" t="n">
        <v>2990</v>
      </c>
      <c r="L25" s="69" t="n">
        <f aca="false">I25-K25</f>
        <v>-340</v>
      </c>
      <c r="M25" s="69" t="n">
        <f aca="false">IFERROR((K25/J25%),"-")</f>
        <v>120.88948787062</v>
      </c>
      <c r="N25" s="97" t="n">
        <v>4181</v>
      </c>
      <c r="O25" s="98" t="str">
        <f aca="false">IF(F25&lt;=$P$2,"Mar","")</f>
        <v>Mar</v>
      </c>
      <c r="P25" s="97" t="n">
        <f aca="false">N25</f>
        <v>4181</v>
      </c>
      <c r="Q25" s="99" t="n">
        <f aca="false">K25-P25</f>
        <v>-1191</v>
      </c>
      <c r="R25" s="98" t="n">
        <f aca="false">IFERROR(IF(O25="Mar",(K25/P25-1))," ")</f>
        <v>-0.284860081320258</v>
      </c>
      <c r="S25" s="100" t="str">
        <f aca="false">IF(N25&gt;0,IF(O25="","-",IF(R25&lt;0%,"DEGROWTH","GROWTH")))</f>
        <v>DEGROWTH</v>
      </c>
      <c r="T25" s="69" t="n">
        <v>2258</v>
      </c>
      <c r="U25" s="101" t="str">
        <f aca="false">IF(F25&lt;=$V$2,"Apr","")</f>
        <v>Apr</v>
      </c>
      <c r="V25" s="97" t="n">
        <v>2258</v>
      </c>
      <c r="W25" s="102" t="n">
        <f aca="false">K25-V25</f>
        <v>732</v>
      </c>
      <c r="X25" s="103" t="n">
        <f aca="false">IFERROR(IF(U25="Apr",(K25/V25-1)),0)</f>
        <v>0.324180690876882</v>
      </c>
      <c r="Y25" s="104" t="str">
        <f aca="false">IF(T25&gt;0,IF(U25="","-",IF(X25&lt;0%,"DEGROWTH","GROWTH")))</f>
        <v>GROWTH</v>
      </c>
      <c r="Z25" s="75" t="n">
        <v>0</v>
      </c>
      <c r="AA25" s="70"/>
      <c r="AB25" s="70" t="s">
        <v>133</v>
      </c>
      <c r="AC25" s="70" t="s">
        <v>133</v>
      </c>
      <c r="AD25" s="3" t="n">
        <f aca="false">IF(K25=0,1,0)</f>
        <v>0</v>
      </c>
      <c r="AE25" s="76"/>
    </row>
    <row r="26" customFormat="false" ht="14.25" hidden="false" customHeight="true" outlineLevel="0" collapsed="false">
      <c r="A26" s="70" t="s">
        <v>133</v>
      </c>
      <c r="B26" s="71" t="s">
        <v>21</v>
      </c>
      <c r="C26" s="72" t="s">
        <v>683</v>
      </c>
      <c r="D26" s="72" t="n">
        <v>1000001042</v>
      </c>
      <c r="E26" s="73" t="s">
        <v>684</v>
      </c>
      <c r="F26" s="74" t="n">
        <v>43642</v>
      </c>
      <c r="G26" s="67" t="str">
        <f aca="false">IF(I26&gt;0,"Targeted Dealer","-")</f>
        <v>-</v>
      </c>
      <c r="H26" s="67"/>
      <c r="I26" s="68" t="n">
        <v>0</v>
      </c>
      <c r="J26" s="68" t="n">
        <f aca="false">I26/$J$1*($J$1-$E$1)</f>
        <v>0</v>
      </c>
      <c r="K26" s="69" t="n">
        <v>0</v>
      </c>
      <c r="L26" s="69" t="n">
        <f aca="false">I26-K26</f>
        <v>0</v>
      </c>
      <c r="M26" s="69" t="str">
        <f aca="false">IFERROR((K26/J26%),"-")</f>
        <v>-</v>
      </c>
      <c r="N26" s="97" t="n">
        <v>0</v>
      </c>
      <c r="O26" s="98" t="str">
        <f aca="false">IF(F26&lt;=$P$2,"Mar","")</f>
        <v>Mar</v>
      </c>
      <c r="P26" s="97" t="n">
        <f aca="false">N26</f>
        <v>0</v>
      </c>
      <c r="Q26" s="99" t="n">
        <f aca="false">K26-P26</f>
        <v>0</v>
      </c>
      <c r="R26" s="98" t="str">
        <f aca="false">IFERROR(IF(O26="Mar",(K26/P26-1))," ")</f>
        <v> </v>
      </c>
      <c r="S26" s="105" t="b">
        <f aca="false">IF(N26&gt;0,IF(O26="","-",IF(R26&lt;0%,"DEGROWTH","GROWTH")))</f>
        <v>0</v>
      </c>
      <c r="T26" s="69" t="n">
        <v>39</v>
      </c>
      <c r="U26" s="101" t="str">
        <f aca="false">IF(F26&lt;=$V$2,"Apr","")</f>
        <v>Apr</v>
      </c>
      <c r="V26" s="97" t="n">
        <v>39</v>
      </c>
      <c r="W26" s="102" t="n">
        <f aca="false">K26-V26</f>
        <v>-39</v>
      </c>
      <c r="X26" s="103" t="n">
        <f aca="false">IFERROR(IF(U26="Apr",(K26/V26-1)),0)</f>
        <v>-1</v>
      </c>
      <c r="Y26" s="104" t="str">
        <f aca="false">IF(T26&gt;0,IF(U26="","-",IF(X26&lt;0%,"DEGROWTH","GROWTH")))</f>
        <v>DEGROWTH</v>
      </c>
      <c r="Z26" s="75" t="n">
        <v>0</v>
      </c>
      <c r="AA26" s="70"/>
      <c r="AB26" s="70" t="s">
        <v>133</v>
      </c>
      <c r="AC26" s="70" t="s">
        <v>133</v>
      </c>
      <c r="AD26" s="3" t="n">
        <f aca="false">IF(K26=0,1,0)</f>
        <v>1</v>
      </c>
      <c r="AE26" s="76"/>
    </row>
    <row r="27" customFormat="false" ht="14.25" hidden="false" customHeight="true" outlineLevel="0" collapsed="false">
      <c r="A27" s="70" t="s">
        <v>133</v>
      </c>
      <c r="B27" s="71" t="s">
        <v>25</v>
      </c>
      <c r="C27" s="72" t="s">
        <v>685</v>
      </c>
      <c r="D27" s="72" t="n">
        <v>1000001032</v>
      </c>
      <c r="E27" s="73" t="s">
        <v>686</v>
      </c>
      <c r="F27" s="74" t="n">
        <v>43647</v>
      </c>
      <c r="G27" s="67" t="str">
        <f aca="false">IF(I27&gt;0,"Targeted Dealer","-")</f>
        <v>Targeted Dealer</v>
      </c>
      <c r="H27" s="67"/>
      <c r="I27" s="68" t="n">
        <v>42</v>
      </c>
      <c r="J27" s="68" t="n">
        <f aca="false">I27/$J$1*($J$1-$E$1)</f>
        <v>39.2</v>
      </c>
      <c r="K27" s="69" t="n">
        <v>22</v>
      </c>
      <c r="L27" s="69" t="n">
        <f aca="false">I27-K27</f>
        <v>20</v>
      </c>
      <c r="M27" s="69" t="n">
        <f aca="false">IFERROR((K27/J27%),"-")</f>
        <v>56.1224489795918</v>
      </c>
      <c r="N27" s="97" t="n">
        <v>20</v>
      </c>
      <c r="O27" s="98" t="str">
        <f aca="false">IF(F27&lt;=$P$2,"Mar","")</f>
        <v>Mar</v>
      </c>
      <c r="P27" s="97" t="n">
        <f aca="false">N27</f>
        <v>20</v>
      </c>
      <c r="Q27" s="99" t="n">
        <f aca="false">K27-P27</f>
        <v>2</v>
      </c>
      <c r="R27" s="98" t="n">
        <f aca="false">IFERROR(IF(O27="Mar",(K27/P27-1))," ")</f>
        <v>0.1</v>
      </c>
      <c r="S27" s="100" t="str">
        <f aca="false">IF(N27&gt;0,IF(O27="","-",IF(R27&lt;0%,"DEGROWTH","GROWTH")))</f>
        <v>GROWTH</v>
      </c>
      <c r="T27" s="69" t="n">
        <v>42</v>
      </c>
      <c r="U27" s="101" t="str">
        <f aca="false">IF(F27&lt;=$V$2,"Apr","")</f>
        <v>Apr</v>
      </c>
      <c r="V27" s="97" t="n">
        <v>42</v>
      </c>
      <c r="W27" s="102" t="n">
        <f aca="false">K27-V27</f>
        <v>-20</v>
      </c>
      <c r="X27" s="103" t="n">
        <f aca="false">IFERROR(IF(U27="Apr",(K27/V27-1)),0)</f>
        <v>-0.476190476190476</v>
      </c>
      <c r="Y27" s="104" t="str">
        <f aca="false">IF(T27&gt;0,IF(U27="","-",IF(X27&lt;0%,"DEGROWTH","GROWTH")))</f>
        <v>DEGROWTH</v>
      </c>
      <c r="Z27" s="75" t="n">
        <v>0</v>
      </c>
      <c r="AA27" s="70"/>
      <c r="AB27" s="70" t="s">
        <v>133</v>
      </c>
      <c r="AC27" s="70" t="s">
        <v>133</v>
      </c>
      <c r="AD27" s="3" t="n">
        <f aca="false">IF(K27=0,1,0)</f>
        <v>0</v>
      </c>
      <c r="AE27" s="76"/>
    </row>
    <row r="28" customFormat="false" ht="14.25" hidden="false" customHeight="true" outlineLevel="0" collapsed="false">
      <c r="A28" s="70" t="s">
        <v>133</v>
      </c>
      <c r="B28" s="71" t="s">
        <v>24</v>
      </c>
      <c r="C28" s="72" t="s">
        <v>687</v>
      </c>
      <c r="D28" s="72" t="n">
        <v>1000001035</v>
      </c>
      <c r="E28" s="73" t="s">
        <v>688</v>
      </c>
      <c r="F28" s="74" t="n">
        <v>43795</v>
      </c>
      <c r="G28" s="67" t="str">
        <f aca="false">IF(I28&gt;0,"Targeted Dealer","-")</f>
        <v>Targeted Dealer</v>
      </c>
      <c r="H28" s="67"/>
      <c r="I28" s="68" t="n">
        <v>150</v>
      </c>
      <c r="J28" s="68" t="n">
        <f aca="false">I28/$J$1*($J$1-$E$1)</f>
        <v>140</v>
      </c>
      <c r="K28" s="69" t="n">
        <v>120</v>
      </c>
      <c r="L28" s="69" t="n">
        <f aca="false">I28-K28</f>
        <v>30</v>
      </c>
      <c r="M28" s="69" t="n">
        <f aca="false">IFERROR((K28/J28%),"-")</f>
        <v>85.7142857142857</v>
      </c>
      <c r="N28" s="97" t="n">
        <v>70</v>
      </c>
      <c r="O28" s="98" t="str">
        <f aca="false">IF(F28&lt;=$P$2,"Mar","")</f>
        <v>Mar</v>
      </c>
      <c r="P28" s="97" t="n">
        <f aca="false">N28</f>
        <v>70</v>
      </c>
      <c r="Q28" s="99" t="n">
        <f aca="false">K28-P28</f>
        <v>50</v>
      </c>
      <c r="R28" s="98" t="n">
        <f aca="false">IFERROR(IF(O28="Mar",(K28/P28-1))," ")</f>
        <v>0.714285714285714</v>
      </c>
      <c r="S28" s="100" t="str">
        <f aca="false">IF(N28&gt;0,IF(O28="","-",IF(R28&lt;0%,"DEGROWTH","GROWTH")))</f>
        <v>GROWTH</v>
      </c>
      <c r="T28" s="69" t="n">
        <v>110</v>
      </c>
      <c r="U28" s="101" t="str">
        <f aca="false">IF(F28&lt;=$V$2,"Apr","")</f>
        <v>Apr</v>
      </c>
      <c r="V28" s="97" t="n">
        <v>110</v>
      </c>
      <c r="W28" s="102" t="n">
        <f aca="false">K28-V28</f>
        <v>10</v>
      </c>
      <c r="X28" s="103" t="n">
        <f aca="false">IFERROR(IF(U28="Apr",(K28/V28-1)),0)</f>
        <v>0.0909090909090908</v>
      </c>
      <c r="Y28" s="104" t="str">
        <f aca="false">IF(T28&gt;0,IF(U28="","-",IF(X28&lt;0%,"DEGROWTH","GROWTH")))</f>
        <v>GROWTH</v>
      </c>
      <c r="Z28" s="75" t="n">
        <v>0</v>
      </c>
      <c r="AA28" s="70"/>
      <c r="AB28" s="70" t="s">
        <v>133</v>
      </c>
      <c r="AC28" s="70" t="s">
        <v>133</v>
      </c>
      <c r="AD28" s="3" t="n">
        <f aca="false">IF(K28=0,1,0)</f>
        <v>0</v>
      </c>
      <c r="AE28" s="76"/>
    </row>
    <row r="29" customFormat="false" ht="14.25" hidden="false" customHeight="true" outlineLevel="0" collapsed="false">
      <c r="A29" s="70" t="s">
        <v>133</v>
      </c>
      <c r="B29" s="71" t="s">
        <v>24</v>
      </c>
      <c r="C29" s="72" t="s">
        <v>689</v>
      </c>
      <c r="D29" s="72" t="n">
        <v>1000001033</v>
      </c>
      <c r="E29" s="73" t="s">
        <v>690</v>
      </c>
      <c r="F29" s="74" t="n">
        <v>44006</v>
      </c>
      <c r="G29" s="67" t="str">
        <f aca="false">IF(I29&gt;0,"Targeted Dealer","-")</f>
        <v>Targeted Dealer</v>
      </c>
      <c r="H29" s="67"/>
      <c r="I29" s="68" t="n">
        <v>200</v>
      </c>
      <c r="J29" s="68" t="n">
        <f aca="false">I29/$J$1*($J$1-$E$1)</f>
        <v>186.666666666667</v>
      </c>
      <c r="K29" s="69" t="n">
        <v>243</v>
      </c>
      <c r="L29" s="69" t="n">
        <f aca="false">I29-K29</f>
        <v>-43</v>
      </c>
      <c r="M29" s="69" t="n">
        <f aca="false">IFERROR((K29/J29%),"-")</f>
        <v>130.178571428571</v>
      </c>
      <c r="N29" s="97" t="n">
        <v>149</v>
      </c>
      <c r="O29" s="98" t="str">
        <f aca="false">IF(F29&lt;=$P$2,"Mar","")</f>
        <v>Mar</v>
      </c>
      <c r="P29" s="97" t="n">
        <f aca="false">N29</f>
        <v>149</v>
      </c>
      <c r="Q29" s="99" t="n">
        <f aca="false">K29-P29</f>
        <v>94</v>
      </c>
      <c r="R29" s="98" t="n">
        <f aca="false">IFERROR(IF(O29="Mar",(K29/P29-1))," ")</f>
        <v>0.630872483221477</v>
      </c>
      <c r="S29" s="100" t="str">
        <f aca="false">IF(N29&gt;0,IF(O29="","-",IF(R29&lt;0%,"DEGROWTH","GROWTH")))</f>
        <v>GROWTH</v>
      </c>
      <c r="T29" s="69" t="n">
        <v>155</v>
      </c>
      <c r="U29" s="101" t="str">
        <f aca="false">IF(F29&lt;=$V$2,"Apr","")</f>
        <v>Apr</v>
      </c>
      <c r="V29" s="97" t="n">
        <v>155</v>
      </c>
      <c r="W29" s="102" t="n">
        <f aca="false">K29-V29</f>
        <v>88</v>
      </c>
      <c r="X29" s="103" t="n">
        <f aca="false">IFERROR(IF(U29="Apr",(K29/V29-1)),0)</f>
        <v>0.567741935483871</v>
      </c>
      <c r="Y29" s="104" t="str">
        <f aca="false">IF(T29&gt;0,IF(U29="","-",IF(X29&lt;0%,"DEGROWTH","GROWTH")))</f>
        <v>GROWTH</v>
      </c>
      <c r="Z29" s="75" t="n">
        <v>0</v>
      </c>
      <c r="AA29" s="70"/>
      <c r="AB29" s="70" t="s">
        <v>133</v>
      </c>
      <c r="AC29" s="70" t="s">
        <v>133</v>
      </c>
      <c r="AD29" s="3" t="n">
        <f aca="false">IF(K29=0,1,0)</f>
        <v>0</v>
      </c>
      <c r="AE29" s="76"/>
    </row>
    <row r="30" customFormat="false" ht="14.25" hidden="false" customHeight="true" outlineLevel="0" collapsed="false">
      <c r="A30" s="70" t="s">
        <v>133</v>
      </c>
      <c r="B30" s="71" t="s">
        <v>21</v>
      </c>
      <c r="C30" s="72" t="s">
        <v>691</v>
      </c>
      <c r="D30" s="72" t="n">
        <v>1000001043</v>
      </c>
      <c r="E30" s="73" t="s">
        <v>692</v>
      </c>
      <c r="F30" s="74" t="n">
        <v>44036</v>
      </c>
      <c r="G30" s="67" t="str">
        <f aca="false">IF(I30&gt;0,"Targeted Dealer","-")</f>
        <v>Targeted Dealer</v>
      </c>
      <c r="H30" s="67"/>
      <c r="I30" s="68" t="n">
        <v>200</v>
      </c>
      <c r="J30" s="68" t="n">
        <f aca="false">I30/$J$1*($J$1-$E$1)</f>
        <v>186.666666666667</v>
      </c>
      <c r="K30" s="69" t="n">
        <v>300</v>
      </c>
      <c r="L30" s="69" t="n">
        <f aca="false">I30-K30</f>
        <v>-100</v>
      </c>
      <c r="M30" s="69" t="n">
        <f aca="false">IFERROR((K30/J30%),"-")</f>
        <v>160.714285714286</v>
      </c>
      <c r="N30" s="97" t="n">
        <v>350</v>
      </c>
      <c r="O30" s="98" t="str">
        <f aca="false">IF(F30&lt;=$P$2,"Mar","")</f>
        <v>Mar</v>
      </c>
      <c r="P30" s="97" t="n">
        <f aca="false">N30</f>
        <v>350</v>
      </c>
      <c r="Q30" s="99" t="n">
        <f aca="false">K30-P30</f>
        <v>-50</v>
      </c>
      <c r="R30" s="98" t="n">
        <f aca="false">IFERROR(IF(O30="Mar",(K30/P30-1))," ")</f>
        <v>-0.142857142857143</v>
      </c>
      <c r="S30" s="100" t="str">
        <f aca="false">IF(N30&gt;0,IF(O30="","-",IF(R30&lt;0%,"DEGROWTH","GROWTH")))</f>
        <v>DEGROWTH</v>
      </c>
      <c r="T30" s="69" t="n">
        <v>200</v>
      </c>
      <c r="U30" s="101" t="str">
        <f aca="false">IF(F30&lt;=$V$2,"Apr","")</f>
        <v>Apr</v>
      </c>
      <c r="V30" s="97" t="n">
        <v>200</v>
      </c>
      <c r="W30" s="102" t="n">
        <f aca="false">K30-V30</f>
        <v>100</v>
      </c>
      <c r="X30" s="103" t="n">
        <f aca="false">IFERROR(IF(U30="Apr",(K30/V30-1)),0)</f>
        <v>0.5</v>
      </c>
      <c r="Y30" s="104" t="str">
        <f aca="false">IF(T30&gt;0,IF(U30="","-",IF(X30&lt;0%,"DEGROWTH","GROWTH")))</f>
        <v>GROWTH</v>
      </c>
      <c r="Z30" s="75" t="n">
        <v>0</v>
      </c>
      <c r="AA30" s="70"/>
      <c r="AB30" s="70" t="s">
        <v>133</v>
      </c>
      <c r="AC30" s="70" t="s">
        <v>133</v>
      </c>
      <c r="AD30" s="3" t="n">
        <f aca="false">IF(K30=0,1,0)</f>
        <v>0</v>
      </c>
      <c r="AE30" s="76"/>
    </row>
    <row r="31" customFormat="false" ht="14.25" hidden="false" customHeight="true" outlineLevel="0" collapsed="false">
      <c r="A31" s="70" t="s">
        <v>133</v>
      </c>
      <c r="B31" s="71" t="s">
        <v>21</v>
      </c>
      <c r="C31" s="72" t="s">
        <v>693</v>
      </c>
      <c r="D31" s="72" t="n">
        <v>1000001036</v>
      </c>
      <c r="E31" s="73" t="s">
        <v>694</v>
      </c>
      <c r="F31" s="74" t="n">
        <v>44104</v>
      </c>
      <c r="G31" s="67" t="str">
        <f aca="false">IF(I31&gt;0,"Targeted Dealer","-")</f>
        <v>Targeted Dealer</v>
      </c>
      <c r="H31" s="67"/>
      <c r="I31" s="68" t="n">
        <v>60</v>
      </c>
      <c r="J31" s="68" t="n">
        <f aca="false">I31/$J$1*($J$1-$E$1)</f>
        <v>56</v>
      </c>
      <c r="K31" s="69" t="n">
        <v>26</v>
      </c>
      <c r="L31" s="69" t="n">
        <f aca="false">I31-K31</f>
        <v>34</v>
      </c>
      <c r="M31" s="69" t="n">
        <f aca="false">IFERROR((K31/J31%),"-")</f>
        <v>46.4285714285714</v>
      </c>
      <c r="N31" s="97" t="n">
        <v>65</v>
      </c>
      <c r="O31" s="98" t="str">
        <f aca="false">IF(F31&lt;=$P$2,"Mar","")</f>
        <v>Mar</v>
      </c>
      <c r="P31" s="97" t="n">
        <f aca="false">N31</f>
        <v>65</v>
      </c>
      <c r="Q31" s="99" t="n">
        <f aca="false">K31-P31</f>
        <v>-39</v>
      </c>
      <c r="R31" s="98" t="n">
        <f aca="false">IFERROR(IF(O31="Mar",(K31/P31-1))," ")</f>
        <v>-0.6</v>
      </c>
      <c r="S31" s="100" t="str">
        <f aca="false">IF(N31&gt;0,IF(O31="","-",IF(R31&lt;0%,"DEGROWTH","GROWTH")))</f>
        <v>DEGROWTH</v>
      </c>
      <c r="T31" s="69" t="n">
        <v>0</v>
      </c>
      <c r="U31" s="101" t="str">
        <f aca="false">IF(F31&lt;=$V$2,"Apr","")</f>
        <v>Apr</v>
      </c>
      <c r="V31" s="97" t="n">
        <v>0</v>
      </c>
      <c r="W31" s="102" t="n">
        <f aca="false">K31-V31</f>
        <v>26</v>
      </c>
      <c r="X31" s="103" t="n">
        <f aca="false">IFERROR(IF(U31="Apr",(K31/V31-1)),0)</f>
        <v>0</v>
      </c>
      <c r="Y31" s="106" t="b">
        <f aca="false">IF(T31&gt;0,IF(U31="","-",IF(X31&lt;0%,"DEGROWTH","GROWTH")))</f>
        <v>0</v>
      </c>
      <c r="Z31" s="75" t="n">
        <v>0</v>
      </c>
      <c r="AA31" s="70"/>
      <c r="AB31" s="70" t="s">
        <v>133</v>
      </c>
      <c r="AC31" s="70" t="s">
        <v>133</v>
      </c>
      <c r="AD31" s="3" t="n">
        <f aca="false">IF(K31=0,1,0)</f>
        <v>0</v>
      </c>
      <c r="AE31" s="76"/>
    </row>
    <row r="32" customFormat="false" ht="14.25" hidden="false" customHeight="true" outlineLevel="0" collapsed="false">
      <c r="A32" s="70" t="s">
        <v>133</v>
      </c>
      <c r="B32" s="71" t="s">
        <v>21</v>
      </c>
      <c r="C32" s="72" t="s">
        <v>695</v>
      </c>
      <c r="D32" s="72" t="n">
        <v>1000001041</v>
      </c>
      <c r="E32" s="73" t="s">
        <v>696</v>
      </c>
      <c r="F32" s="74" t="n">
        <v>44188</v>
      </c>
      <c r="G32" s="67" t="str">
        <f aca="false">IF(I32&gt;0,"Targeted Dealer","-")</f>
        <v>Targeted Dealer</v>
      </c>
      <c r="H32" s="67"/>
      <c r="I32" s="68" t="n">
        <v>50</v>
      </c>
      <c r="J32" s="68" t="n">
        <f aca="false">I32/$J$1*($J$1-$E$1)</f>
        <v>46.6666666666667</v>
      </c>
      <c r="K32" s="69" t="n">
        <v>60</v>
      </c>
      <c r="L32" s="69" t="n">
        <f aca="false">I32-K32</f>
        <v>-10</v>
      </c>
      <c r="M32" s="69" t="n">
        <f aca="false">IFERROR((K32/J32%),"-")</f>
        <v>128.571428571429</v>
      </c>
      <c r="N32" s="97" t="n">
        <v>40</v>
      </c>
      <c r="O32" s="98" t="str">
        <f aca="false">IF(F32&lt;=$P$2,"Mar","")</f>
        <v>Mar</v>
      </c>
      <c r="P32" s="97" t="n">
        <f aca="false">N32</f>
        <v>40</v>
      </c>
      <c r="Q32" s="99" t="n">
        <f aca="false">K32-P32</f>
        <v>20</v>
      </c>
      <c r="R32" s="98" t="n">
        <f aca="false">IFERROR(IF(O32="Mar",(K32/P32-1))," ")</f>
        <v>0.5</v>
      </c>
      <c r="S32" s="100" t="str">
        <f aca="false">IF(N32&gt;0,IF(O32="","-",IF(R32&lt;0%,"DEGROWTH","GROWTH")))</f>
        <v>GROWTH</v>
      </c>
      <c r="T32" s="69" t="n">
        <v>39</v>
      </c>
      <c r="U32" s="101" t="str">
        <f aca="false">IF(F32&lt;=$V$2,"Apr","")</f>
        <v>Apr</v>
      </c>
      <c r="V32" s="97" t="n">
        <v>39</v>
      </c>
      <c r="W32" s="102" t="n">
        <f aca="false">K32-V32</f>
        <v>21</v>
      </c>
      <c r="X32" s="103" t="n">
        <f aca="false">IFERROR(IF(U32="Apr",(K32/V32-1)),0)</f>
        <v>0.538461538461539</v>
      </c>
      <c r="Y32" s="104" t="str">
        <f aca="false">IF(T32&gt;0,IF(U32="","-",IF(X32&lt;0%,"DEGROWTH","GROWTH")))</f>
        <v>GROWTH</v>
      </c>
      <c r="Z32" s="75" t="n">
        <v>0</v>
      </c>
      <c r="AA32" s="70"/>
      <c r="AB32" s="70" t="s">
        <v>133</v>
      </c>
      <c r="AC32" s="70" t="s">
        <v>133</v>
      </c>
      <c r="AD32" s="3" t="n">
        <f aca="false">IF(K32=0,1,0)</f>
        <v>0</v>
      </c>
      <c r="AE32" s="76"/>
    </row>
    <row r="33" customFormat="false" ht="14.25" hidden="false" customHeight="true" outlineLevel="0" collapsed="false">
      <c r="A33" s="70" t="s">
        <v>133</v>
      </c>
      <c r="B33" s="71" t="s">
        <v>24</v>
      </c>
      <c r="C33" s="72" t="s">
        <v>697</v>
      </c>
      <c r="D33" s="72" t="n">
        <v>1000001034</v>
      </c>
      <c r="E33" s="73" t="s">
        <v>698</v>
      </c>
      <c r="F33" s="74" t="n">
        <v>44191</v>
      </c>
      <c r="G33" s="67" t="str">
        <f aca="false">IF(I33&gt;0,"Targeted Dealer","-")</f>
        <v>Targeted Dealer</v>
      </c>
      <c r="H33" s="67"/>
      <c r="I33" s="68" t="n">
        <v>140</v>
      </c>
      <c r="J33" s="68" t="n">
        <f aca="false">I33/$J$1*($J$1-$E$1)</f>
        <v>130.666666666667</v>
      </c>
      <c r="K33" s="69" t="n">
        <v>160</v>
      </c>
      <c r="L33" s="69" t="n">
        <f aca="false">I33-K33</f>
        <v>-20</v>
      </c>
      <c r="M33" s="69" t="n">
        <f aca="false">IFERROR((K33/J33%),"-")</f>
        <v>122.448979591837</v>
      </c>
      <c r="N33" s="97" t="n">
        <v>200</v>
      </c>
      <c r="O33" s="98" t="str">
        <f aca="false">IF(F33&lt;=$P$2,"Mar","")</f>
        <v>Mar</v>
      </c>
      <c r="P33" s="97" t="n">
        <f aca="false">N33</f>
        <v>200</v>
      </c>
      <c r="Q33" s="99" t="n">
        <f aca="false">K33-P33</f>
        <v>-40</v>
      </c>
      <c r="R33" s="98" t="n">
        <f aca="false">IFERROR(IF(O33="Mar",(K33/P33-1))," ")</f>
        <v>-0.2</v>
      </c>
      <c r="S33" s="100" t="str">
        <f aca="false">IF(N33&gt;0,IF(O33="","-",IF(R33&lt;0%,"DEGROWTH","GROWTH")))</f>
        <v>DEGROWTH</v>
      </c>
      <c r="T33" s="69" t="n">
        <v>140</v>
      </c>
      <c r="U33" s="101" t="str">
        <f aca="false">IF(F33&lt;=$V$2,"Apr","")</f>
        <v>Apr</v>
      </c>
      <c r="V33" s="97" t="n">
        <v>140</v>
      </c>
      <c r="W33" s="102" t="n">
        <f aca="false">K33-V33</f>
        <v>20</v>
      </c>
      <c r="X33" s="103" t="n">
        <f aca="false">IFERROR(IF(U33="Apr",(K33/V33-1)),0)</f>
        <v>0.142857142857143</v>
      </c>
      <c r="Y33" s="104" t="str">
        <f aca="false">IF(T33&gt;0,IF(U33="","-",IF(X33&lt;0%,"DEGROWTH","GROWTH")))</f>
        <v>GROWTH</v>
      </c>
      <c r="Z33" s="75" t="n">
        <v>0</v>
      </c>
      <c r="AA33" s="70"/>
      <c r="AB33" s="70" t="s">
        <v>133</v>
      </c>
      <c r="AC33" s="70" t="s">
        <v>133</v>
      </c>
      <c r="AD33" s="3" t="n">
        <f aca="false">IF(K33=0,1,0)</f>
        <v>0</v>
      </c>
      <c r="AE33" s="76"/>
    </row>
    <row r="34" customFormat="false" ht="14.25" hidden="false" customHeight="true" outlineLevel="0" collapsed="false">
      <c r="A34" s="70" t="s">
        <v>133</v>
      </c>
      <c r="B34" s="71" t="s">
        <v>21</v>
      </c>
      <c r="C34" s="72" t="s">
        <v>699</v>
      </c>
      <c r="D34" s="72" t="n">
        <v>1000001038</v>
      </c>
      <c r="E34" s="73" t="s">
        <v>700</v>
      </c>
      <c r="F34" s="74" t="n">
        <v>44495</v>
      </c>
      <c r="G34" s="67" t="str">
        <f aca="false">IF(I34&gt;0,"Targeted Dealer","-")</f>
        <v>Targeted Dealer</v>
      </c>
      <c r="H34" s="67"/>
      <c r="I34" s="68" t="n">
        <v>60</v>
      </c>
      <c r="J34" s="68" t="n">
        <f aca="false">I34/$J$1*($J$1-$E$1)</f>
        <v>56</v>
      </c>
      <c r="K34" s="69" t="n">
        <v>83</v>
      </c>
      <c r="L34" s="69" t="n">
        <f aca="false">I34-K34</f>
        <v>-23</v>
      </c>
      <c r="M34" s="69" t="n">
        <f aca="false">IFERROR((K34/J34%),"-")</f>
        <v>148.214285714286</v>
      </c>
      <c r="N34" s="97" t="n">
        <v>23</v>
      </c>
      <c r="O34" s="98" t="str">
        <f aca="false">IF(F34&lt;=$P$2,"Mar","")</f>
        <v>Mar</v>
      </c>
      <c r="P34" s="97" t="n">
        <f aca="false">N34</f>
        <v>23</v>
      </c>
      <c r="Q34" s="99" t="n">
        <f aca="false">K34-P34</f>
        <v>60</v>
      </c>
      <c r="R34" s="98" t="n">
        <f aca="false">IFERROR(IF(O34="Mar",(K34/P34-1))," ")</f>
        <v>2.60869565217391</v>
      </c>
      <c r="S34" s="100" t="str">
        <f aca="false">IF(N34&gt;0,IF(O34="","-",IF(R34&lt;0%,"DEGROWTH","GROWTH")))</f>
        <v>GROWTH</v>
      </c>
      <c r="T34" s="69" t="n">
        <v>39</v>
      </c>
      <c r="U34" s="101" t="str">
        <f aca="false">IF(F34&lt;=$V$2,"Apr","")</f>
        <v>Apr</v>
      </c>
      <c r="V34" s="97" t="n">
        <v>39</v>
      </c>
      <c r="W34" s="102" t="n">
        <f aca="false">K34-V34</f>
        <v>44</v>
      </c>
      <c r="X34" s="103" t="n">
        <f aca="false">IFERROR(IF(U34="Apr",(K34/V34-1)),0)</f>
        <v>1.12820512820513</v>
      </c>
      <c r="Y34" s="104" t="str">
        <f aca="false">IF(T34&gt;0,IF(U34="","-",IF(X34&lt;0%,"DEGROWTH","GROWTH")))</f>
        <v>GROWTH</v>
      </c>
      <c r="Z34" s="75" t="n">
        <v>0</v>
      </c>
      <c r="AA34" s="70"/>
      <c r="AB34" s="70" t="s">
        <v>133</v>
      </c>
      <c r="AC34" s="70" t="s">
        <v>133</v>
      </c>
      <c r="AD34" s="3" t="n">
        <f aca="false">IF(K34=0,1,0)</f>
        <v>0</v>
      </c>
      <c r="AE34" s="76"/>
    </row>
    <row r="35" customFormat="false" ht="14.25" hidden="false" customHeight="true" outlineLevel="0" collapsed="false">
      <c r="A35" s="70" t="s">
        <v>133</v>
      </c>
      <c r="B35" s="71" t="s">
        <v>24</v>
      </c>
      <c r="C35" s="72" t="s">
        <v>701</v>
      </c>
      <c r="D35" s="72" t="n">
        <v>1000002624</v>
      </c>
      <c r="E35" s="73" t="s">
        <v>702</v>
      </c>
      <c r="F35" s="74" t="n">
        <v>44636</v>
      </c>
      <c r="G35" s="67" t="str">
        <f aca="false">IF(I35&gt;0,"Targeted Dealer","-")</f>
        <v>Targeted Dealer</v>
      </c>
      <c r="H35" s="67"/>
      <c r="I35" s="68" t="n">
        <v>50</v>
      </c>
      <c r="J35" s="68" t="n">
        <f aca="false">I35/$J$1*($J$1-$E$1)</f>
        <v>46.6666666666667</v>
      </c>
      <c r="K35" s="69" t="n">
        <v>20</v>
      </c>
      <c r="L35" s="69" t="n">
        <f aca="false">I35-K35</f>
        <v>30</v>
      </c>
      <c r="M35" s="69" t="n">
        <f aca="false">IFERROR((K35/J35%),"-")</f>
        <v>42.8571428571429</v>
      </c>
      <c r="N35" s="97" t="n">
        <v>40</v>
      </c>
      <c r="O35" s="98" t="str">
        <f aca="false">IF(F35&lt;=$P$2,"Mar","")</f>
        <v>Mar</v>
      </c>
      <c r="P35" s="97" t="n">
        <f aca="false">N35</f>
        <v>40</v>
      </c>
      <c r="Q35" s="99" t="n">
        <f aca="false">K35-P35</f>
        <v>-20</v>
      </c>
      <c r="R35" s="98" t="n">
        <f aca="false">IFERROR(IF(O35="Mar",(K35/P35-1))," ")</f>
        <v>-0.5</v>
      </c>
      <c r="S35" s="100" t="str">
        <f aca="false">IF(N35&gt;0,IF(O35="","-",IF(R35&lt;0%,"DEGROWTH","GROWTH")))</f>
        <v>DEGROWTH</v>
      </c>
      <c r="T35" s="69" t="n">
        <v>20</v>
      </c>
      <c r="U35" s="101" t="str">
        <f aca="false">IF(F35&lt;=$V$2,"Apr","")</f>
        <v>Apr</v>
      </c>
      <c r="V35" s="97" t="n">
        <v>20</v>
      </c>
      <c r="W35" s="102" t="n">
        <f aca="false">K35-V35</f>
        <v>0</v>
      </c>
      <c r="X35" s="103" t="n">
        <f aca="false">IFERROR(IF(U35="Apr",(K35/V35-1)),0)</f>
        <v>0</v>
      </c>
      <c r="Y35" s="104" t="str">
        <f aca="false">IF(T35&gt;0,IF(U35="","-",IF(X35&lt;0%,"DEGROWTH","GROWTH")))</f>
        <v>GROWTH</v>
      </c>
      <c r="Z35" s="75" t="n">
        <v>0</v>
      </c>
      <c r="AA35" s="70"/>
      <c r="AB35" s="70" t="s">
        <v>133</v>
      </c>
      <c r="AC35" s="70" t="s">
        <v>133</v>
      </c>
      <c r="AD35" s="3" t="n">
        <f aca="false">IF(K35=0,1,0)</f>
        <v>0</v>
      </c>
      <c r="AE35" s="76"/>
    </row>
    <row r="36" customFormat="false" ht="14.25" hidden="false" customHeight="true" outlineLevel="0" collapsed="false">
      <c r="A36" s="70" t="s">
        <v>133</v>
      </c>
      <c r="B36" s="71" t="s">
        <v>25</v>
      </c>
      <c r="C36" s="72" t="s">
        <v>162</v>
      </c>
      <c r="D36" s="72" t="n">
        <v>1000002728</v>
      </c>
      <c r="E36" s="72" t="s">
        <v>163</v>
      </c>
      <c r="F36" s="74" t="n">
        <v>44671</v>
      </c>
      <c r="G36" s="67" t="str">
        <f aca="false">IF(I36&gt;0,"Targeted Dealer","-")</f>
        <v>Targeted Dealer</v>
      </c>
      <c r="H36" s="67"/>
      <c r="I36" s="68" t="n">
        <v>10</v>
      </c>
      <c r="J36" s="68" t="n">
        <f aca="false">I36/$J$1*($J$1-$E$1)</f>
        <v>9.33333333333333</v>
      </c>
      <c r="K36" s="69" t="n">
        <v>0</v>
      </c>
      <c r="L36" s="69" t="n">
        <f aca="false">I36-K36</f>
        <v>10</v>
      </c>
      <c r="M36" s="69" t="n">
        <f aca="false">IFERROR((K36/J36%),"-")</f>
        <v>0</v>
      </c>
      <c r="N36" s="97" t="n">
        <v>0</v>
      </c>
      <c r="O36" s="98" t="str">
        <f aca="false">IF(F36&lt;=$P$2,"Mar","")</f>
        <v>Mar</v>
      </c>
      <c r="P36" s="97" t="n">
        <f aca="false">N36</f>
        <v>0</v>
      </c>
      <c r="Q36" s="99" t="n">
        <f aca="false">K36-P36</f>
        <v>0</v>
      </c>
      <c r="R36" s="98" t="str">
        <f aca="false">IFERROR(IF(O36="Mar",(K36/P36-1))," ")</f>
        <v> </v>
      </c>
      <c r="S36" s="105" t="b">
        <f aca="false">IF(N36&gt;0,IF(O36="","-",IF(R36&lt;0%,"DEGROWTH","GROWTH")))</f>
        <v>0</v>
      </c>
      <c r="T36" s="69" t="n">
        <v>0</v>
      </c>
      <c r="U36" s="101" t="str">
        <f aca="false">IF(F36&lt;=$V$2,"Apr","")</f>
        <v>Apr</v>
      </c>
      <c r="V36" s="97" t="n">
        <v>0</v>
      </c>
      <c r="W36" s="102" t="n">
        <f aca="false">K36-V36</f>
        <v>0</v>
      </c>
      <c r="X36" s="103" t="n">
        <f aca="false">IFERROR(IF(U36="Apr",(K36/V36-1)),0)</f>
        <v>0</v>
      </c>
      <c r="Y36" s="106" t="b">
        <f aca="false">IF(T36&gt;0,IF(U36="","-",IF(X36&lt;0%,"DEGROWTH","GROWTH")))</f>
        <v>0</v>
      </c>
      <c r="Z36" s="75" t="n">
        <v>0</v>
      </c>
      <c r="AA36" s="70"/>
      <c r="AB36" s="70" t="s">
        <v>133</v>
      </c>
      <c r="AC36" s="70" t="s">
        <v>133</v>
      </c>
      <c r="AD36" s="3" t="n">
        <f aca="false">IF(K36=0,1,0)</f>
        <v>1</v>
      </c>
      <c r="AE36" s="76"/>
    </row>
    <row r="37" customFormat="false" ht="14.25" hidden="false" customHeight="true" outlineLevel="0" collapsed="false">
      <c r="A37" s="70" t="s">
        <v>133</v>
      </c>
      <c r="B37" s="71" t="s">
        <v>24</v>
      </c>
      <c r="C37" s="72" t="s">
        <v>703</v>
      </c>
      <c r="D37" s="72" t="n">
        <v>1000002750</v>
      </c>
      <c r="E37" s="72" t="s">
        <v>704</v>
      </c>
      <c r="F37" s="74" t="n">
        <v>44700</v>
      </c>
      <c r="G37" s="67" t="str">
        <f aca="false">IF(I37&gt;0,"Targeted Dealer","-")</f>
        <v>Targeted Dealer</v>
      </c>
      <c r="H37" s="67"/>
      <c r="I37" s="68" t="n">
        <v>120</v>
      </c>
      <c r="J37" s="68" t="n">
        <f aca="false">I37/$J$1*($J$1-$E$1)</f>
        <v>112</v>
      </c>
      <c r="K37" s="69" t="n">
        <v>40</v>
      </c>
      <c r="L37" s="69" t="n">
        <f aca="false">I37-K37</f>
        <v>80</v>
      </c>
      <c r="M37" s="69" t="n">
        <f aca="false">IFERROR((K37/J37%),"-")</f>
        <v>35.7142857142857</v>
      </c>
      <c r="N37" s="97" t="n">
        <v>120</v>
      </c>
      <c r="O37" s="98" t="str">
        <f aca="false">IF(F37&lt;=$P$2,"Mar","")</f>
        <v>Mar</v>
      </c>
      <c r="P37" s="97" t="n">
        <f aca="false">N37</f>
        <v>120</v>
      </c>
      <c r="Q37" s="99" t="n">
        <f aca="false">K37-P37</f>
        <v>-80</v>
      </c>
      <c r="R37" s="98" t="n">
        <f aca="false">IFERROR(IF(O37="Mar",(K37/P37-1))," ")</f>
        <v>-0.666666666666667</v>
      </c>
      <c r="S37" s="100" t="str">
        <f aca="false">IF(N37&gt;0,IF(O37="","-",IF(R37&lt;0%,"DEGROWTH","GROWTH")))</f>
        <v>DEGROWTH</v>
      </c>
      <c r="T37" s="69" t="n">
        <v>120</v>
      </c>
      <c r="U37" s="101" t="str">
        <f aca="false">IF(F37&lt;=$V$2,"Apr","")</f>
        <v>Apr</v>
      </c>
      <c r="V37" s="97" t="n">
        <v>120</v>
      </c>
      <c r="W37" s="102" t="n">
        <f aca="false">K37-V37</f>
        <v>-80</v>
      </c>
      <c r="X37" s="103" t="n">
        <f aca="false">IFERROR(IF(U37="Apr",(K37/V37-1)),0)</f>
        <v>-0.666666666666667</v>
      </c>
      <c r="Y37" s="104" t="str">
        <f aca="false">IF(T37&gt;0,IF(U37="","-",IF(X37&lt;0%,"DEGROWTH","GROWTH")))</f>
        <v>DEGROWTH</v>
      </c>
      <c r="Z37" s="75" t="n">
        <v>0</v>
      </c>
      <c r="AA37" s="70"/>
      <c r="AB37" s="70" t="s">
        <v>133</v>
      </c>
      <c r="AC37" s="70" t="s">
        <v>133</v>
      </c>
      <c r="AD37" s="3" t="n">
        <f aca="false">IF(K37=0,1,0)</f>
        <v>0</v>
      </c>
      <c r="AE37" s="76"/>
    </row>
    <row r="38" customFormat="false" ht="14.25" hidden="false" customHeight="true" outlineLevel="0" collapsed="false">
      <c r="A38" s="70" t="s">
        <v>133</v>
      </c>
      <c r="B38" s="71" t="s">
        <v>24</v>
      </c>
      <c r="C38" s="72" t="s">
        <v>705</v>
      </c>
      <c r="D38" s="72" t="n">
        <v>1000002818</v>
      </c>
      <c r="E38" s="72" t="s">
        <v>706</v>
      </c>
      <c r="F38" s="74" t="n">
        <v>44732</v>
      </c>
      <c r="G38" s="67" t="str">
        <f aca="false">IF(I38&gt;0,"Targeted Dealer","-")</f>
        <v>Targeted Dealer</v>
      </c>
      <c r="H38" s="67"/>
      <c r="I38" s="68" t="n">
        <v>77.5</v>
      </c>
      <c r="J38" s="68" t="n">
        <f aca="false">I38/$J$1*($J$1-$E$1)</f>
        <v>72.3333333333333</v>
      </c>
      <c r="K38" s="69" t="n">
        <v>0</v>
      </c>
      <c r="L38" s="69" t="n">
        <f aca="false">I38-K38</f>
        <v>77.5</v>
      </c>
      <c r="M38" s="69" t="n">
        <f aca="false">IFERROR((K38/J38%),"-")</f>
        <v>0</v>
      </c>
      <c r="N38" s="97" t="n">
        <v>25</v>
      </c>
      <c r="O38" s="98" t="str">
        <f aca="false">IF(F38&lt;=$P$2,"Mar","")</f>
        <v>Mar</v>
      </c>
      <c r="P38" s="97" t="n">
        <f aca="false">N38</f>
        <v>25</v>
      </c>
      <c r="Q38" s="99" t="n">
        <f aca="false">K38-P38</f>
        <v>-25</v>
      </c>
      <c r="R38" s="98" t="n">
        <f aca="false">IFERROR(IF(O38="Mar",(K38/P38-1))," ")</f>
        <v>-1</v>
      </c>
      <c r="S38" s="100" t="str">
        <f aca="false">IF(N38&gt;0,IF(O38="","-",IF(R38&lt;0%,"DEGROWTH","GROWTH")))</f>
        <v>DEGROWTH</v>
      </c>
      <c r="T38" s="69" t="n">
        <v>60</v>
      </c>
      <c r="U38" s="101" t="str">
        <f aca="false">IF(F38&lt;=$V$2,"Apr","")</f>
        <v>Apr</v>
      </c>
      <c r="V38" s="97" t="n">
        <v>60</v>
      </c>
      <c r="W38" s="102" t="n">
        <f aca="false">K38-V38</f>
        <v>-60</v>
      </c>
      <c r="X38" s="103" t="n">
        <f aca="false">IFERROR(IF(U38="Apr",(K38/V38-1)),0)</f>
        <v>-1</v>
      </c>
      <c r="Y38" s="104" t="str">
        <f aca="false">IF(T38&gt;0,IF(U38="","-",IF(X38&lt;0%,"DEGROWTH","GROWTH")))</f>
        <v>DEGROWTH</v>
      </c>
      <c r="Z38" s="75" t="n">
        <v>0</v>
      </c>
      <c r="AA38" s="70"/>
      <c r="AB38" s="70" t="s">
        <v>133</v>
      </c>
      <c r="AC38" s="70" t="s">
        <v>133</v>
      </c>
      <c r="AD38" s="3" t="n">
        <f aca="false">IF(K38=0,1,0)</f>
        <v>1</v>
      </c>
      <c r="AE38" s="76"/>
    </row>
    <row r="39" customFormat="false" ht="14.25" hidden="false" customHeight="true" outlineLevel="0" collapsed="false">
      <c r="A39" s="70" t="s">
        <v>133</v>
      </c>
      <c r="B39" s="71" t="s">
        <v>21</v>
      </c>
      <c r="C39" s="72" t="s">
        <v>707</v>
      </c>
      <c r="D39" s="72" t="n">
        <v>1000002960</v>
      </c>
      <c r="E39" s="72" t="s">
        <v>708</v>
      </c>
      <c r="F39" s="74" t="n">
        <v>44818</v>
      </c>
      <c r="G39" s="67" t="str">
        <f aca="false">IF(I39&gt;0,"Targeted Dealer","-")</f>
        <v>Targeted Dealer</v>
      </c>
      <c r="H39" s="67"/>
      <c r="I39" s="68" t="n">
        <v>200</v>
      </c>
      <c r="J39" s="68" t="n">
        <f aca="false">I39/$J$1*($J$1-$E$1)</f>
        <v>186.666666666667</v>
      </c>
      <c r="K39" s="69" t="n">
        <v>300</v>
      </c>
      <c r="L39" s="69" t="n">
        <f aca="false">I39-K39</f>
        <v>-100</v>
      </c>
      <c r="M39" s="69" t="n">
        <f aca="false">IFERROR((K39/J39%),"-")</f>
        <v>160.714285714286</v>
      </c>
      <c r="N39" s="97" t="n">
        <v>300</v>
      </c>
      <c r="O39" s="98" t="str">
        <f aca="false">IF(F39&lt;=$P$2,"Mar","")</f>
        <v>Mar</v>
      </c>
      <c r="P39" s="97" t="n">
        <f aca="false">N39</f>
        <v>300</v>
      </c>
      <c r="Q39" s="99" t="n">
        <f aca="false">K39-P39</f>
        <v>0</v>
      </c>
      <c r="R39" s="98" t="n">
        <f aca="false">IFERROR(IF(O39="Mar",(K39/P39-1))," ")</f>
        <v>0</v>
      </c>
      <c r="S39" s="100" t="str">
        <f aca="false">IF(N39&gt;0,IF(O39="","-",IF(R39&lt;0%,"DEGROWTH","GROWTH")))</f>
        <v>GROWTH</v>
      </c>
      <c r="T39" s="69" t="n">
        <v>200</v>
      </c>
      <c r="U39" s="101" t="str">
        <f aca="false">IF(F39&lt;=$V$2,"Apr","")</f>
        <v>Apr</v>
      </c>
      <c r="V39" s="97" t="n">
        <v>200</v>
      </c>
      <c r="W39" s="102" t="n">
        <f aca="false">K39-V39</f>
        <v>100</v>
      </c>
      <c r="X39" s="103" t="n">
        <f aca="false">IFERROR(IF(U39="Apr",(K39/V39-1)),0)</f>
        <v>0.5</v>
      </c>
      <c r="Y39" s="104" t="str">
        <f aca="false">IF(T39&gt;0,IF(U39="","-",IF(X39&lt;0%,"DEGROWTH","GROWTH")))</f>
        <v>GROWTH</v>
      </c>
      <c r="Z39" s="75" t="n">
        <v>0</v>
      </c>
      <c r="AA39" s="70"/>
      <c r="AB39" s="70" t="s">
        <v>133</v>
      </c>
      <c r="AC39" s="70" t="s">
        <v>133</v>
      </c>
      <c r="AD39" s="3" t="n">
        <f aca="false">IF(K39=0,1,0)</f>
        <v>0</v>
      </c>
      <c r="AE39" s="76"/>
    </row>
    <row r="40" customFormat="false" ht="14.25" hidden="false" customHeight="true" outlineLevel="0" collapsed="false">
      <c r="A40" s="70" t="s">
        <v>133</v>
      </c>
      <c r="B40" s="71" t="s">
        <v>21</v>
      </c>
      <c r="C40" s="72" t="s">
        <v>709</v>
      </c>
      <c r="D40" s="72" t="n">
        <v>1000003133</v>
      </c>
      <c r="E40" s="72" t="s">
        <v>710</v>
      </c>
      <c r="F40" s="74" t="n">
        <v>44911</v>
      </c>
      <c r="G40" s="67" t="str">
        <f aca="false">IF(I40&gt;0,"Targeted Dealer","-")</f>
        <v>Targeted Dealer</v>
      </c>
      <c r="H40" s="67"/>
      <c r="I40" s="68" t="n">
        <v>40</v>
      </c>
      <c r="J40" s="68" t="n">
        <f aca="false">I40/$J$1*($J$1-$E$1)</f>
        <v>37.3333333333333</v>
      </c>
      <c r="K40" s="69" t="n">
        <v>40</v>
      </c>
      <c r="L40" s="69" t="n">
        <f aca="false">I40-K40</f>
        <v>0</v>
      </c>
      <c r="M40" s="69" t="n">
        <f aca="false">IFERROR((K40/J40%),"-")</f>
        <v>107.142857142857</v>
      </c>
      <c r="N40" s="97" t="n">
        <v>40</v>
      </c>
      <c r="O40" s="98" t="str">
        <f aca="false">IF(F40&lt;=$P$2,"Mar","")</f>
        <v>Mar</v>
      </c>
      <c r="P40" s="97" t="n">
        <f aca="false">N40</f>
        <v>40</v>
      </c>
      <c r="Q40" s="99" t="n">
        <f aca="false">K40-P40</f>
        <v>0</v>
      </c>
      <c r="R40" s="98" t="n">
        <f aca="false">IFERROR(IF(O40="Mar",(K40/P40-1))," ")</f>
        <v>0</v>
      </c>
      <c r="S40" s="100" t="str">
        <f aca="false">IF(N40&gt;0,IF(O40="","-",IF(R40&lt;0%,"DEGROWTH","GROWTH")))</f>
        <v>GROWTH</v>
      </c>
      <c r="T40" s="69" t="n">
        <v>26</v>
      </c>
      <c r="U40" s="101" t="str">
        <f aca="false">IF(F40&lt;=$V$2,"Apr","")</f>
        <v>Apr</v>
      </c>
      <c r="V40" s="97" t="n">
        <v>26</v>
      </c>
      <c r="W40" s="102" t="n">
        <f aca="false">K40-V40</f>
        <v>14</v>
      </c>
      <c r="X40" s="103" t="n">
        <f aca="false">IFERROR(IF(U40="Apr",(K40/V40-1)),0)</f>
        <v>0.538461538461539</v>
      </c>
      <c r="Y40" s="104" t="str">
        <f aca="false">IF(T40&gt;0,IF(U40="","-",IF(X40&lt;0%,"DEGROWTH","GROWTH")))</f>
        <v>GROWTH</v>
      </c>
      <c r="Z40" s="75" t="n">
        <v>0</v>
      </c>
      <c r="AA40" s="70"/>
      <c r="AB40" s="70" t="s">
        <v>133</v>
      </c>
      <c r="AC40" s="70" t="s">
        <v>133</v>
      </c>
      <c r="AD40" s="3" t="n">
        <f aca="false">IF(K40=0,1,0)</f>
        <v>0</v>
      </c>
      <c r="AE40" s="76"/>
    </row>
    <row r="41" customFormat="false" ht="14.25" hidden="false" customHeight="true" outlineLevel="0" collapsed="false">
      <c r="A41" s="70" t="s">
        <v>133</v>
      </c>
      <c r="B41" s="71" t="s">
        <v>24</v>
      </c>
      <c r="C41" s="72" t="s">
        <v>711</v>
      </c>
      <c r="D41" s="72" t="n">
        <v>1000003202</v>
      </c>
      <c r="E41" s="72" t="s">
        <v>712</v>
      </c>
      <c r="F41" s="74" t="n">
        <v>44926</v>
      </c>
      <c r="G41" s="67" t="str">
        <f aca="false">IF(I41&gt;0,"Targeted Dealer","-")</f>
        <v>Targeted Dealer</v>
      </c>
      <c r="H41" s="67"/>
      <c r="I41" s="68" t="n">
        <v>60.5</v>
      </c>
      <c r="J41" s="68" t="n">
        <f aca="false">I41/$J$1*($J$1-$E$1)</f>
        <v>56.4666666666667</v>
      </c>
      <c r="K41" s="69" t="n">
        <v>30</v>
      </c>
      <c r="L41" s="69" t="n">
        <f aca="false">I41-K41</f>
        <v>30.5</v>
      </c>
      <c r="M41" s="69" t="n">
        <f aca="false">IFERROR((K41/J41%),"-")</f>
        <v>53.1286894923259</v>
      </c>
      <c r="N41" s="97" t="n">
        <v>20</v>
      </c>
      <c r="O41" s="98" t="str">
        <f aca="false">IF(F41&lt;=$P$2,"Mar","")</f>
        <v>Mar</v>
      </c>
      <c r="P41" s="97" t="n">
        <f aca="false">N41</f>
        <v>20</v>
      </c>
      <c r="Q41" s="99" t="n">
        <f aca="false">K41-P41</f>
        <v>10</v>
      </c>
      <c r="R41" s="98" t="n">
        <f aca="false">IFERROR(IF(O41="Mar",(K41/P41-1))," ")</f>
        <v>0.5</v>
      </c>
      <c r="S41" s="100" t="str">
        <f aca="false">IF(N41&gt;0,IF(O41="","-",IF(R41&lt;0%,"DEGROWTH","GROWTH")))</f>
        <v>GROWTH</v>
      </c>
      <c r="T41" s="69" t="n">
        <v>60</v>
      </c>
      <c r="U41" s="101" t="str">
        <f aca="false">IF(F41&lt;=$V$2,"Apr","")</f>
        <v>Apr</v>
      </c>
      <c r="V41" s="97" t="n">
        <v>60</v>
      </c>
      <c r="W41" s="102" t="n">
        <f aca="false">K41-V41</f>
        <v>-30</v>
      </c>
      <c r="X41" s="103" t="n">
        <f aca="false">IFERROR(IF(U41="Apr",(K41/V41-1)),0)</f>
        <v>-0.5</v>
      </c>
      <c r="Y41" s="104" t="str">
        <f aca="false">IF(T41&gt;0,IF(U41="","-",IF(X41&lt;0%,"DEGROWTH","GROWTH")))</f>
        <v>DEGROWTH</v>
      </c>
      <c r="Z41" s="75" t="n">
        <v>0</v>
      </c>
      <c r="AA41" s="70"/>
      <c r="AB41" s="70" t="s">
        <v>133</v>
      </c>
      <c r="AC41" s="70" t="s">
        <v>133</v>
      </c>
      <c r="AD41" s="3" t="n">
        <f aca="false">IF(K41=0,1,0)</f>
        <v>0</v>
      </c>
      <c r="AE41" s="76"/>
    </row>
    <row r="42" customFormat="false" ht="14.25" hidden="false" customHeight="true" outlineLevel="0" collapsed="false">
      <c r="A42" s="70" t="s">
        <v>133</v>
      </c>
      <c r="B42" s="71" t="s">
        <v>24</v>
      </c>
      <c r="C42" s="72" t="s">
        <v>713</v>
      </c>
      <c r="D42" s="72" t="n">
        <v>1000003200</v>
      </c>
      <c r="E42" s="72" t="s">
        <v>714</v>
      </c>
      <c r="F42" s="74" t="n">
        <v>44926</v>
      </c>
      <c r="G42" s="67" t="str">
        <f aca="false">IF(I42&gt;0,"Targeted Dealer","-")</f>
        <v>Targeted Dealer</v>
      </c>
      <c r="H42" s="67"/>
      <c r="I42" s="68" t="n">
        <v>90</v>
      </c>
      <c r="J42" s="68" t="n">
        <f aca="false">I42/$J$1*($J$1-$E$1)</f>
        <v>84</v>
      </c>
      <c r="K42" s="69" t="n">
        <v>55</v>
      </c>
      <c r="L42" s="69" t="n">
        <f aca="false">I42-K42</f>
        <v>35</v>
      </c>
      <c r="M42" s="69" t="n">
        <f aca="false">IFERROR((K42/J42%),"-")</f>
        <v>65.4761904761905</v>
      </c>
      <c r="N42" s="97" t="n">
        <v>85</v>
      </c>
      <c r="O42" s="98" t="str">
        <f aca="false">IF(F42&lt;=$P$2,"Mar","")</f>
        <v>Mar</v>
      </c>
      <c r="P42" s="97" t="n">
        <f aca="false">N42</f>
        <v>85</v>
      </c>
      <c r="Q42" s="99" t="n">
        <f aca="false">K42-P42</f>
        <v>-30</v>
      </c>
      <c r="R42" s="98" t="n">
        <f aca="false">IFERROR(IF(O42="Mar",(K42/P42-1))," ")</f>
        <v>-0.352941176470588</v>
      </c>
      <c r="S42" s="100" t="str">
        <f aca="false">IF(N42&gt;0,IF(O42="","-",IF(R42&lt;0%,"DEGROWTH","GROWTH")))</f>
        <v>DEGROWTH</v>
      </c>
      <c r="T42" s="69" t="n">
        <v>40</v>
      </c>
      <c r="U42" s="101" t="str">
        <f aca="false">IF(F42&lt;=$V$2,"Apr","")</f>
        <v>Apr</v>
      </c>
      <c r="V42" s="97" t="n">
        <v>40</v>
      </c>
      <c r="W42" s="102" t="n">
        <f aca="false">K42-V42</f>
        <v>15</v>
      </c>
      <c r="X42" s="103" t="n">
        <f aca="false">IFERROR(IF(U42="Apr",(K42/V42-1)),0)</f>
        <v>0.375</v>
      </c>
      <c r="Y42" s="104" t="str">
        <f aca="false">IF(T42&gt;0,IF(U42="","-",IF(X42&lt;0%,"DEGROWTH","GROWTH")))</f>
        <v>GROWTH</v>
      </c>
      <c r="Z42" s="75" t="n">
        <v>0</v>
      </c>
      <c r="AA42" s="70"/>
      <c r="AB42" s="70" t="s">
        <v>133</v>
      </c>
      <c r="AC42" s="70" t="s">
        <v>133</v>
      </c>
      <c r="AD42" s="3" t="n">
        <f aca="false">IF(K42=0,1,0)</f>
        <v>0</v>
      </c>
      <c r="AE42" s="76"/>
    </row>
    <row r="43" customFormat="false" ht="14.25" hidden="false" customHeight="true" outlineLevel="0" collapsed="false">
      <c r="A43" s="70" t="s">
        <v>133</v>
      </c>
      <c r="B43" s="71" t="s">
        <v>24</v>
      </c>
      <c r="C43" s="72" t="s">
        <v>164</v>
      </c>
      <c r="D43" s="72" t="n">
        <v>1000003243</v>
      </c>
      <c r="E43" s="72" t="s">
        <v>165</v>
      </c>
      <c r="F43" s="74" t="n">
        <v>44937</v>
      </c>
      <c r="G43" s="67" t="str">
        <f aca="false">IF(I43&gt;0,"Targeted Dealer","-")</f>
        <v>Targeted Dealer</v>
      </c>
      <c r="H43" s="67"/>
      <c r="I43" s="68" t="n">
        <v>37</v>
      </c>
      <c r="J43" s="68" t="n">
        <f aca="false">I43/$J$1*($J$1-$E$1)</f>
        <v>34.5333333333333</v>
      </c>
      <c r="K43" s="69" t="n">
        <v>20</v>
      </c>
      <c r="L43" s="69" t="n">
        <f aca="false">I43-K43</f>
        <v>17</v>
      </c>
      <c r="M43" s="69" t="n">
        <f aca="false">IFERROR((K43/J43%),"-")</f>
        <v>57.9150579150579</v>
      </c>
      <c r="N43" s="97" t="n">
        <v>20</v>
      </c>
      <c r="O43" s="98" t="str">
        <f aca="false">IF(F43&lt;=$P$2,"Mar","")</f>
        <v>Mar</v>
      </c>
      <c r="P43" s="97" t="n">
        <f aca="false">N43</f>
        <v>20</v>
      </c>
      <c r="Q43" s="99" t="n">
        <f aca="false">K43-P43</f>
        <v>0</v>
      </c>
      <c r="R43" s="98" t="n">
        <f aca="false">IFERROR(IF(O43="Mar",(K43/P43-1))," ")</f>
        <v>0</v>
      </c>
      <c r="S43" s="100" t="str">
        <f aca="false">IF(N43&gt;0,IF(O43="","-",IF(R43&lt;0%,"DEGROWTH","GROWTH")))</f>
        <v>GROWTH</v>
      </c>
      <c r="T43" s="69" t="n">
        <v>10</v>
      </c>
      <c r="U43" s="101" t="str">
        <f aca="false">IF(F43&lt;=$V$2,"Apr","")</f>
        <v>Apr</v>
      </c>
      <c r="V43" s="97" t="n">
        <v>10</v>
      </c>
      <c r="W43" s="102" t="n">
        <f aca="false">K43-V43</f>
        <v>10</v>
      </c>
      <c r="X43" s="103" t="n">
        <f aca="false">IFERROR(IF(U43="Apr",(K43/V43-1)),0)</f>
        <v>1</v>
      </c>
      <c r="Y43" s="104" t="str">
        <f aca="false">IF(T43&gt;0,IF(U43="","-",IF(X43&lt;0%,"DEGROWTH","GROWTH")))</f>
        <v>GROWTH</v>
      </c>
      <c r="Z43" s="75" t="n">
        <v>0</v>
      </c>
      <c r="AA43" s="70"/>
      <c r="AB43" s="70" t="s">
        <v>133</v>
      </c>
      <c r="AC43" s="70" t="s">
        <v>133</v>
      </c>
      <c r="AD43" s="3" t="n">
        <f aca="false">IF(K43=0,1,0)</f>
        <v>0</v>
      </c>
      <c r="AE43" s="76"/>
    </row>
    <row r="44" customFormat="false" ht="14.25" hidden="false" customHeight="true" outlineLevel="0" collapsed="false">
      <c r="A44" s="70" t="s">
        <v>133</v>
      </c>
      <c r="B44" s="71" t="s">
        <v>24</v>
      </c>
      <c r="C44" s="72" t="s">
        <v>715</v>
      </c>
      <c r="D44" s="72" t="n">
        <v>1000003314</v>
      </c>
      <c r="E44" s="72" t="s">
        <v>716</v>
      </c>
      <c r="F44" s="74" t="n">
        <v>44957</v>
      </c>
      <c r="G44" s="67" t="str">
        <f aca="false">IF(I44&gt;0,"Targeted Dealer","-")</f>
        <v>Targeted Dealer</v>
      </c>
      <c r="H44" s="67"/>
      <c r="I44" s="68" t="n">
        <v>50</v>
      </c>
      <c r="J44" s="68" t="n">
        <f aca="false">I44/$J$1*($J$1-$E$1)</f>
        <v>46.6666666666667</v>
      </c>
      <c r="K44" s="69" t="n">
        <v>40</v>
      </c>
      <c r="L44" s="69" t="n">
        <f aca="false">I44-K44</f>
        <v>10</v>
      </c>
      <c r="M44" s="69" t="n">
        <f aca="false">IFERROR((K44/J44%),"-")</f>
        <v>85.7142857142857</v>
      </c>
      <c r="N44" s="97" t="n">
        <v>0</v>
      </c>
      <c r="O44" s="98" t="str">
        <f aca="false">IF(F44&lt;=$P$2,"Mar","")</f>
        <v>Mar</v>
      </c>
      <c r="P44" s="97" t="n">
        <f aca="false">N44</f>
        <v>0</v>
      </c>
      <c r="Q44" s="99" t="n">
        <f aca="false">K44-P44</f>
        <v>40</v>
      </c>
      <c r="R44" s="98" t="str">
        <f aca="false">IFERROR(IF(O44="Mar",(K44/P44-1))," ")</f>
        <v> </v>
      </c>
      <c r="S44" s="105" t="b">
        <f aca="false">IF(N44&gt;0,IF(O44="","-",IF(R44&lt;0%,"DEGROWTH","GROWTH")))</f>
        <v>0</v>
      </c>
      <c r="T44" s="69" t="n">
        <v>40</v>
      </c>
      <c r="U44" s="101" t="str">
        <f aca="false">IF(F44&lt;=$V$2,"Apr","")</f>
        <v>Apr</v>
      </c>
      <c r="V44" s="97" t="n">
        <v>40</v>
      </c>
      <c r="W44" s="102" t="n">
        <f aca="false">K44-V44</f>
        <v>0</v>
      </c>
      <c r="X44" s="103" t="n">
        <f aca="false">IFERROR(IF(U44="Apr",(K44/V44-1)),0)</f>
        <v>0</v>
      </c>
      <c r="Y44" s="104" t="str">
        <f aca="false">IF(T44&gt;0,IF(U44="","-",IF(X44&lt;0%,"DEGROWTH","GROWTH")))</f>
        <v>GROWTH</v>
      </c>
      <c r="Z44" s="75" t="n">
        <v>0</v>
      </c>
      <c r="AA44" s="70"/>
      <c r="AB44" s="70" t="s">
        <v>133</v>
      </c>
      <c r="AC44" s="70" t="s">
        <v>133</v>
      </c>
      <c r="AD44" s="3" t="n">
        <f aca="false">IF(K44=0,1,0)</f>
        <v>0</v>
      </c>
      <c r="AE44" s="76"/>
    </row>
    <row r="45" customFormat="false" ht="14.25" hidden="false" customHeight="true" outlineLevel="0" collapsed="false">
      <c r="A45" s="70" t="s">
        <v>133</v>
      </c>
      <c r="B45" s="71" t="s">
        <v>25</v>
      </c>
      <c r="C45" s="72" t="s">
        <v>717</v>
      </c>
      <c r="D45" s="72" t="n">
        <v>1000003488</v>
      </c>
      <c r="E45" s="72" t="s">
        <v>718</v>
      </c>
      <c r="F45" s="74" t="n">
        <v>45042</v>
      </c>
      <c r="G45" s="67" t="str">
        <f aca="false">IF(I45&gt;0,"Targeted Dealer","-")</f>
        <v>Targeted Dealer</v>
      </c>
      <c r="H45" s="67"/>
      <c r="I45" s="68" t="n">
        <v>300</v>
      </c>
      <c r="J45" s="68" t="n">
        <f aca="false">I45/$J$1*($J$1-$E$1)</f>
        <v>280</v>
      </c>
      <c r="K45" s="69" t="n">
        <v>800</v>
      </c>
      <c r="L45" s="69" t="n">
        <f aca="false">I45-K45</f>
        <v>-500</v>
      </c>
      <c r="M45" s="69" t="n">
        <f aca="false">IFERROR((K45/J45%),"-")</f>
        <v>285.714285714286</v>
      </c>
      <c r="N45" s="97" t="n">
        <v>920</v>
      </c>
      <c r="O45" s="98" t="str">
        <f aca="false">IF(F45&lt;=$P$2,"Mar","")</f>
        <v>Mar</v>
      </c>
      <c r="P45" s="97" t="n">
        <f aca="false">N45</f>
        <v>920</v>
      </c>
      <c r="Q45" s="99" t="n">
        <f aca="false">K45-P45</f>
        <v>-120</v>
      </c>
      <c r="R45" s="98" t="n">
        <f aca="false">IFERROR(IF(O45="Mar",(K45/P45-1))," ")</f>
        <v>-0.130434782608696</v>
      </c>
      <c r="S45" s="100" t="str">
        <f aca="false">IF(N45&gt;0,IF(O45="","-",IF(R45&lt;0%,"DEGROWTH","GROWTH")))</f>
        <v>DEGROWTH</v>
      </c>
      <c r="T45" s="69" t="n">
        <v>200</v>
      </c>
      <c r="U45" s="101" t="str">
        <f aca="false">IF(F45&lt;=$V$2,"Apr","")</f>
        <v>Apr</v>
      </c>
      <c r="V45" s="97" t="n">
        <v>200</v>
      </c>
      <c r="W45" s="102" t="n">
        <f aca="false">K45-V45</f>
        <v>600</v>
      </c>
      <c r="X45" s="103" t="n">
        <f aca="false">IFERROR(IF(U45="Apr",(K45/V45-1)),0)</f>
        <v>3</v>
      </c>
      <c r="Y45" s="104" t="str">
        <f aca="false">IF(T45&gt;0,IF(U45="","-",IF(X45&lt;0%,"DEGROWTH","GROWTH")))</f>
        <v>GROWTH</v>
      </c>
      <c r="Z45" s="75" t="n">
        <v>0</v>
      </c>
      <c r="AA45" s="70"/>
      <c r="AB45" s="70" t="s">
        <v>133</v>
      </c>
      <c r="AC45" s="70" t="s">
        <v>133</v>
      </c>
      <c r="AD45" s="3" t="n">
        <f aca="false">IF(K45=0,1,0)</f>
        <v>0</v>
      </c>
      <c r="AE45" s="76"/>
    </row>
    <row r="46" customFormat="false" ht="14.25" hidden="false" customHeight="true" outlineLevel="0" collapsed="false">
      <c r="A46" s="70" t="s">
        <v>133</v>
      </c>
      <c r="B46" s="71" t="s">
        <v>25</v>
      </c>
      <c r="C46" s="72" t="s">
        <v>719</v>
      </c>
      <c r="D46" s="72" t="n">
        <v>1000003532</v>
      </c>
      <c r="E46" s="72" t="s">
        <v>720</v>
      </c>
      <c r="F46" s="74" t="n">
        <v>45064</v>
      </c>
      <c r="G46" s="67" t="str">
        <f aca="false">IF(I46&gt;0,"Targeted Dealer","-")</f>
        <v>Targeted Dealer</v>
      </c>
      <c r="H46" s="67"/>
      <c r="I46" s="68" t="n">
        <v>20</v>
      </c>
      <c r="J46" s="68" t="n">
        <f aca="false">I46/$J$1*($J$1-$E$1)</f>
        <v>18.6666666666667</v>
      </c>
      <c r="K46" s="69" t="n">
        <v>0</v>
      </c>
      <c r="L46" s="69" t="n">
        <f aca="false">I46-K46</f>
        <v>20</v>
      </c>
      <c r="M46" s="69" t="n">
        <f aca="false">IFERROR((K46/J46%),"-")</f>
        <v>0</v>
      </c>
      <c r="N46" s="97" t="n">
        <v>0</v>
      </c>
      <c r="O46" s="98" t="str">
        <f aca="false">IF(F46&lt;=$P$2,"Mar","")</f>
        <v>Mar</v>
      </c>
      <c r="P46" s="97" t="n">
        <f aca="false">N46</f>
        <v>0</v>
      </c>
      <c r="Q46" s="99" t="n">
        <f aca="false">K46-P46</f>
        <v>0</v>
      </c>
      <c r="R46" s="98" t="str">
        <f aca="false">IFERROR(IF(O46="Mar",(K46/P46-1))," ")</f>
        <v> </v>
      </c>
      <c r="S46" s="105" t="b">
        <f aca="false">IF(N46&gt;0,IF(O46="","-",IF(R46&lt;0%,"DEGROWTH","GROWTH")))</f>
        <v>0</v>
      </c>
      <c r="T46" s="69" t="n">
        <v>20</v>
      </c>
      <c r="U46" s="101" t="str">
        <f aca="false">IF(F46&lt;=$V$2,"Apr","")</f>
        <v>Apr</v>
      </c>
      <c r="V46" s="97" t="n">
        <v>20</v>
      </c>
      <c r="W46" s="102" t="n">
        <f aca="false">K46-V46</f>
        <v>-20</v>
      </c>
      <c r="X46" s="103" t="n">
        <f aca="false">IFERROR(IF(U46="Apr",(K46/V46-1)),0)</f>
        <v>-1</v>
      </c>
      <c r="Y46" s="104" t="str">
        <f aca="false">IF(T46&gt;0,IF(U46="","-",IF(X46&lt;0%,"DEGROWTH","GROWTH")))</f>
        <v>DEGROWTH</v>
      </c>
      <c r="Z46" s="75" t="n">
        <v>0</v>
      </c>
      <c r="AA46" s="70"/>
      <c r="AB46" s="70" t="s">
        <v>133</v>
      </c>
      <c r="AC46" s="70" t="s">
        <v>133</v>
      </c>
      <c r="AD46" s="3" t="n">
        <f aca="false">IF(K46=0,1,0)</f>
        <v>1</v>
      </c>
      <c r="AE46" s="76"/>
    </row>
    <row r="47" customFormat="false" ht="14.25" hidden="false" customHeight="true" outlineLevel="0" collapsed="false">
      <c r="A47" s="70" t="s">
        <v>133</v>
      </c>
      <c r="B47" s="71" t="s">
        <v>25</v>
      </c>
      <c r="C47" s="72" t="s">
        <v>721</v>
      </c>
      <c r="D47" s="72" t="n">
        <v>1000003527</v>
      </c>
      <c r="E47" s="72" t="s">
        <v>722</v>
      </c>
      <c r="F47" s="74" t="n">
        <v>45065</v>
      </c>
      <c r="G47" s="67" t="str">
        <f aca="false">IF(I47&gt;0,"Targeted Dealer","-")</f>
        <v>Targeted Dealer</v>
      </c>
      <c r="H47" s="67"/>
      <c r="I47" s="68" t="n">
        <v>60</v>
      </c>
      <c r="J47" s="68" t="n">
        <f aca="false">I47/$J$1*($J$1-$E$1)</f>
        <v>56</v>
      </c>
      <c r="K47" s="69" t="n">
        <v>20</v>
      </c>
      <c r="L47" s="69" t="n">
        <f aca="false">I47-K47</f>
        <v>40</v>
      </c>
      <c r="M47" s="69" t="n">
        <f aca="false">IFERROR((K47/J47%),"-")</f>
        <v>35.7142857142857</v>
      </c>
      <c r="N47" s="97" t="n">
        <v>20</v>
      </c>
      <c r="O47" s="98" t="str">
        <f aca="false">IF(F47&lt;=$P$2,"Mar","")</f>
        <v>Mar</v>
      </c>
      <c r="P47" s="97" t="n">
        <f aca="false">N47</f>
        <v>20</v>
      </c>
      <c r="Q47" s="99" t="n">
        <f aca="false">K47-P47</f>
        <v>0</v>
      </c>
      <c r="R47" s="98" t="n">
        <f aca="false">IFERROR(IF(O47="Mar",(K47/P47-1))," ")</f>
        <v>0</v>
      </c>
      <c r="S47" s="100" t="str">
        <f aca="false">IF(N47&gt;0,IF(O47="","-",IF(R47&lt;0%,"DEGROWTH","GROWTH")))</f>
        <v>GROWTH</v>
      </c>
      <c r="T47" s="69" t="n">
        <v>60</v>
      </c>
      <c r="U47" s="101" t="str">
        <f aca="false">IF(F47&lt;=$V$2,"Apr","")</f>
        <v>Apr</v>
      </c>
      <c r="V47" s="97" t="n">
        <v>60</v>
      </c>
      <c r="W47" s="102" t="n">
        <f aca="false">K47-V47</f>
        <v>-40</v>
      </c>
      <c r="X47" s="103" t="n">
        <f aca="false">IFERROR(IF(U47="Apr",(K47/V47-1)),0)</f>
        <v>-0.666666666666667</v>
      </c>
      <c r="Y47" s="104" t="str">
        <f aca="false">IF(T47&gt;0,IF(U47="","-",IF(X47&lt;0%,"DEGROWTH","GROWTH")))</f>
        <v>DEGROWTH</v>
      </c>
      <c r="Z47" s="75" t="n">
        <v>0</v>
      </c>
      <c r="AA47" s="70"/>
      <c r="AB47" s="70" t="s">
        <v>133</v>
      </c>
      <c r="AC47" s="70" t="s">
        <v>133</v>
      </c>
      <c r="AD47" s="3" t="n">
        <f aca="false">IF(K47=0,1,0)</f>
        <v>0</v>
      </c>
      <c r="AE47" s="76"/>
    </row>
    <row r="48" customFormat="false" ht="14.25" hidden="false" customHeight="true" outlineLevel="0" collapsed="false">
      <c r="A48" s="70" t="s">
        <v>133</v>
      </c>
      <c r="B48" s="71" t="s">
        <v>25</v>
      </c>
      <c r="C48" s="72" t="s">
        <v>723</v>
      </c>
      <c r="D48" s="72" t="n">
        <v>1000003545</v>
      </c>
      <c r="E48" s="72" t="s">
        <v>724</v>
      </c>
      <c r="F48" s="74" t="n">
        <v>45070</v>
      </c>
      <c r="G48" s="67" t="str">
        <f aca="false">IF(I48&gt;0,"Targeted Dealer","-")</f>
        <v>Targeted Dealer</v>
      </c>
      <c r="H48" s="67"/>
      <c r="I48" s="68" t="n">
        <v>20</v>
      </c>
      <c r="J48" s="68" t="n">
        <f aca="false">I48/$J$1*($J$1-$E$1)</f>
        <v>18.6666666666667</v>
      </c>
      <c r="K48" s="69" t="n">
        <v>40</v>
      </c>
      <c r="L48" s="69" t="n">
        <f aca="false">I48-K48</f>
        <v>-20</v>
      </c>
      <c r="M48" s="69" t="n">
        <f aca="false">IFERROR((K48/J48%),"-")</f>
        <v>214.285714285714</v>
      </c>
      <c r="N48" s="97" t="n">
        <v>0</v>
      </c>
      <c r="O48" s="98" t="str">
        <f aca="false">IF(F48&lt;=$P$2,"Mar","")</f>
        <v>Mar</v>
      </c>
      <c r="P48" s="97" t="n">
        <f aca="false">N48</f>
        <v>0</v>
      </c>
      <c r="Q48" s="99" t="n">
        <f aca="false">K48-P48</f>
        <v>40</v>
      </c>
      <c r="R48" s="98" t="str">
        <f aca="false">IFERROR(IF(O48="Mar",(K48/P48-1))," ")</f>
        <v> </v>
      </c>
      <c r="S48" s="105" t="b">
        <f aca="false">IF(N48&gt;0,IF(O48="","-",IF(R48&lt;0%,"DEGROWTH","GROWTH")))</f>
        <v>0</v>
      </c>
      <c r="T48" s="69" t="n">
        <v>20</v>
      </c>
      <c r="U48" s="101" t="str">
        <f aca="false">IF(F48&lt;=$V$2,"Apr","")</f>
        <v>Apr</v>
      </c>
      <c r="V48" s="97" t="n">
        <v>20</v>
      </c>
      <c r="W48" s="102" t="n">
        <f aca="false">K48-V48</f>
        <v>20</v>
      </c>
      <c r="X48" s="103" t="n">
        <f aca="false">IFERROR(IF(U48="Apr",(K48/V48-1)),0)</f>
        <v>1</v>
      </c>
      <c r="Y48" s="104" t="str">
        <f aca="false">IF(T48&gt;0,IF(U48="","-",IF(X48&lt;0%,"DEGROWTH","GROWTH")))</f>
        <v>GROWTH</v>
      </c>
      <c r="Z48" s="75" t="n">
        <v>0</v>
      </c>
      <c r="AA48" s="70"/>
      <c r="AB48" s="70" t="s">
        <v>133</v>
      </c>
      <c r="AC48" s="70" t="s">
        <v>133</v>
      </c>
      <c r="AD48" s="3" t="n">
        <f aca="false">IF(K48=0,1,0)</f>
        <v>0</v>
      </c>
      <c r="AE48" s="76"/>
    </row>
    <row r="49" customFormat="false" ht="14.25" hidden="false" customHeight="true" outlineLevel="0" collapsed="false">
      <c r="A49" s="70" t="s">
        <v>133</v>
      </c>
      <c r="B49" s="71" t="s">
        <v>25</v>
      </c>
      <c r="C49" s="72" t="s">
        <v>725</v>
      </c>
      <c r="D49" s="72" t="n">
        <v>1000003549</v>
      </c>
      <c r="E49" s="72" t="s">
        <v>726</v>
      </c>
      <c r="F49" s="74" t="n">
        <v>45071</v>
      </c>
      <c r="G49" s="67" t="str">
        <f aca="false">IF(I49&gt;0,"Targeted Dealer","-")</f>
        <v>Targeted Dealer</v>
      </c>
      <c r="H49" s="67"/>
      <c r="I49" s="68" t="n">
        <v>20</v>
      </c>
      <c r="J49" s="68" t="n">
        <f aca="false">I49/$J$1*($J$1-$E$1)</f>
        <v>18.6666666666667</v>
      </c>
      <c r="K49" s="69" t="n">
        <v>20</v>
      </c>
      <c r="L49" s="69" t="n">
        <f aca="false">I49-K49</f>
        <v>0</v>
      </c>
      <c r="M49" s="69" t="n">
        <f aca="false">IFERROR((K49/J49%),"-")</f>
        <v>107.142857142857</v>
      </c>
      <c r="N49" s="97" t="n">
        <v>40</v>
      </c>
      <c r="O49" s="98" t="str">
        <f aca="false">IF(F49&lt;=$P$2,"Mar","")</f>
        <v>Mar</v>
      </c>
      <c r="P49" s="97" t="n">
        <f aca="false">N49</f>
        <v>40</v>
      </c>
      <c r="Q49" s="99" t="n">
        <f aca="false">K49-P49</f>
        <v>-20</v>
      </c>
      <c r="R49" s="98" t="n">
        <f aca="false">IFERROR(IF(O49="Mar",(K49/P49-1))," ")</f>
        <v>-0.5</v>
      </c>
      <c r="S49" s="100" t="str">
        <f aca="false">IF(N49&gt;0,IF(O49="","-",IF(R49&lt;0%,"DEGROWTH","GROWTH")))</f>
        <v>DEGROWTH</v>
      </c>
      <c r="T49" s="69" t="n">
        <v>20</v>
      </c>
      <c r="U49" s="101" t="str">
        <f aca="false">IF(F49&lt;=$V$2,"Apr","")</f>
        <v>Apr</v>
      </c>
      <c r="V49" s="97" t="n">
        <v>20</v>
      </c>
      <c r="W49" s="102" t="n">
        <f aca="false">K49-V49</f>
        <v>0</v>
      </c>
      <c r="X49" s="103" t="n">
        <f aca="false">IFERROR(IF(U49="Apr",(K49/V49-1)),0)</f>
        <v>0</v>
      </c>
      <c r="Y49" s="104" t="str">
        <f aca="false">IF(T49&gt;0,IF(U49="","-",IF(X49&lt;0%,"DEGROWTH","GROWTH")))</f>
        <v>GROWTH</v>
      </c>
      <c r="Z49" s="75" t="n">
        <v>0</v>
      </c>
      <c r="AA49" s="70"/>
      <c r="AB49" s="70" t="s">
        <v>133</v>
      </c>
      <c r="AC49" s="70" t="s">
        <v>133</v>
      </c>
      <c r="AD49" s="3" t="n">
        <f aca="false">IF(K49=0,1,0)</f>
        <v>0</v>
      </c>
      <c r="AE49" s="76"/>
    </row>
    <row r="50" customFormat="false" ht="14.25" hidden="false" customHeight="true" outlineLevel="0" collapsed="false">
      <c r="A50" s="70" t="s">
        <v>133</v>
      </c>
      <c r="B50" s="71" t="s">
        <v>25</v>
      </c>
      <c r="C50" s="72" t="s">
        <v>727</v>
      </c>
      <c r="D50" s="72" t="n">
        <v>1000003596</v>
      </c>
      <c r="E50" s="72" t="s">
        <v>728</v>
      </c>
      <c r="F50" s="74" t="n">
        <v>45093</v>
      </c>
      <c r="G50" s="67" t="str">
        <f aca="false">IF(I50&gt;0,"Targeted Dealer","-")</f>
        <v>Targeted Dealer</v>
      </c>
      <c r="H50" s="67"/>
      <c r="I50" s="68" t="n">
        <v>30</v>
      </c>
      <c r="J50" s="68" t="n">
        <f aca="false">I50/$J$1*($J$1-$E$1)</f>
        <v>28</v>
      </c>
      <c r="K50" s="69" t="n">
        <v>10</v>
      </c>
      <c r="L50" s="69" t="n">
        <f aca="false">I50-K50</f>
        <v>20</v>
      </c>
      <c r="M50" s="69" t="n">
        <f aca="false">IFERROR((K50/J50%),"-")</f>
        <v>35.7142857142857</v>
      </c>
      <c r="N50" s="97" t="n">
        <v>20</v>
      </c>
      <c r="O50" s="98" t="str">
        <f aca="false">IF(F50&lt;=$P$2,"Mar","")</f>
        <v>Mar</v>
      </c>
      <c r="P50" s="97" t="n">
        <f aca="false">N50</f>
        <v>20</v>
      </c>
      <c r="Q50" s="99" t="n">
        <f aca="false">K50-P50</f>
        <v>-10</v>
      </c>
      <c r="R50" s="98" t="n">
        <f aca="false">IFERROR(IF(O50="Mar",(K50/P50-1))," ")</f>
        <v>-0.5</v>
      </c>
      <c r="S50" s="100" t="str">
        <f aca="false">IF(N50&gt;0,IF(O50="","-",IF(R50&lt;0%,"DEGROWTH","GROWTH")))</f>
        <v>DEGROWTH</v>
      </c>
      <c r="T50" s="69" t="n">
        <v>31</v>
      </c>
      <c r="U50" s="101" t="str">
        <f aca="false">IF(F50&lt;=$V$2,"Apr","")</f>
        <v>Apr</v>
      </c>
      <c r="V50" s="97" t="n">
        <v>31</v>
      </c>
      <c r="W50" s="102" t="n">
        <f aca="false">K50-V50</f>
        <v>-21</v>
      </c>
      <c r="X50" s="103" t="n">
        <f aca="false">IFERROR(IF(U50="Apr",(K50/V50-1)),0)</f>
        <v>-0.67741935483871</v>
      </c>
      <c r="Y50" s="104" t="str">
        <f aca="false">IF(T50&gt;0,IF(U50="","-",IF(X50&lt;0%,"DEGROWTH","GROWTH")))</f>
        <v>DEGROWTH</v>
      </c>
      <c r="Z50" s="75" t="n">
        <v>0</v>
      </c>
      <c r="AA50" s="70"/>
      <c r="AB50" s="70" t="s">
        <v>133</v>
      </c>
      <c r="AC50" s="70" t="s">
        <v>133</v>
      </c>
      <c r="AD50" s="3" t="n">
        <f aca="false">IF(K50=0,1,0)</f>
        <v>0</v>
      </c>
      <c r="AE50" s="76"/>
    </row>
    <row r="51" customFormat="false" ht="14.25" hidden="false" customHeight="true" outlineLevel="0" collapsed="false">
      <c r="A51" s="70" t="s">
        <v>133</v>
      </c>
      <c r="B51" s="71" t="s">
        <v>24</v>
      </c>
      <c r="C51" s="72" t="s">
        <v>729</v>
      </c>
      <c r="D51" s="72" t="n">
        <v>1000003607</v>
      </c>
      <c r="E51" s="72" t="s">
        <v>730</v>
      </c>
      <c r="F51" s="74" t="n">
        <v>45097</v>
      </c>
      <c r="G51" s="67" t="str">
        <f aca="false">IF(I51&gt;0,"Targeted Dealer","-")</f>
        <v>Targeted Dealer</v>
      </c>
      <c r="H51" s="67"/>
      <c r="I51" s="68" t="n">
        <v>20</v>
      </c>
      <c r="J51" s="68" t="n">
        <f aca="false">I51/$J$1*($J$1-$E$1)</f>
        <v>18.6666666666667</v>
      </c>
      <c r="K51" s="69" t="n">
        <v>19</v>
      </c>
      <c r="L51" s="69" t="n">
        <f aca="false">I51-K51</f>
        <v>1</v>
      </c>
      <c r="M51" s="69" t="n">
        <f aca="false">IFERROR((K51/J51%),"-")</f>
        <v>101.785714285714</v>
      </c>
      <c r="N51" s="97" t="n">
        <v>9.5</v>
      </c>
      <c r="O51" s="98" t="str">
        <f aca="false">IF(F51&lt;=$P$2,"Mar","")</f>
        <v>Mar</v>
      </c>
      <c r="P51" s="97" t="n">
        <f aca="false">N51</f>
        <v>9.5</v>
      </c>
      <c r="Q51" s="99" t="n">
        <f aca="false">K51-P51</f>
        <v>9.5</v>
      </c>
      <c r="R51" s="98" t="n">
        <f aca="false">IFERROR(IF(O51="Mar",(K51/P51-1))," ")</f>
        <v>1</v>
      </c>
      <c r="S51" s="100" t="str">
        <f aca="false">IF(N51&gt;0,IF(O51="","-",IF(R51&lt;0%,"DEGROWTH","GROWTH")))</f>
        <v>GROWTH</v>
      </c>
      <c r="T51" s="69" t="n">
        <v>20</v>
      </c>
      <c r="U51" s="101" t="str">
        <f aca="false">IF(F51&lt;=$V$2,"Apr","")</f>
        <v>Apr</v>
      </c>
      <c r="V51" s="97" t="n">
        <v>20</v>
      </c>
      <c r="W51" s="102" t="n">
        <f aca="false">K51-V51</f>
        <v>-1</v>
      </c>
      <c r="X51" s="103" t="n">
        <f aca="false">IFERROR(IF(U51="Apr",(K51/V51-1)),0)</f>
        <v>-0.05</v>
      </c>
      <c r="Y51" s="104" t="str">
        <f aca="false">IF(T51&gt;0,IF(U51="","-",IF(X51&lt;0%,"DEGROWTH","GROWTH")))</f>
        <v>DEGROWTH</v>
      </c>
      <c r="Z51" s="75" t="n">
        <v>0</v>
      </c>
      <c r="AA51" s="70"/>
      <c r="AB51" s="70" t="s">
        <v>133</v>
      </c>
      <c r="AC51" s="70" t="s">
        <v>133</v>
      </c>
      <c r="AD51" s="3" t="n">
        <f aca="false">IF(K51=0,1,0)</f>
        <v>0</v>
      </c>
      <c r="AE51" s="76"/>
    </row>
    <row r="52" customFormat="false" ht="14.25" hidden="false" customHeight="true" outlineLevel="0" collapsed="false">
      <c r="A52" s="70" t="s">
        <v>133</v>
      </c>
      <c r="B52" s="71" t="s">
        <v>24</v>
      </c>
      <c r="C52" s="72" t="s">
        <v>731</v>
      </c>
      <c r="D52" s="72" t="n">
        <v>1000003789</v>
      </c>
      <c r="E52" s="72" t="s">
        <v>732</v>
      </c>
      <c r="F52" s="74" t="n">
        <v>45278</v>
      </c>
      <c r="G52" s="67" t="str">
        <f aca="false">IF(I52&gt;0,"Targeted Dealer","-")</f>
        <v>Targeted Dealer</v>
      </c>
      <c r="H52" s="67"/>
      <c r="I52" s="68" t="n">
        <v>40</v>
      </c>
      <c r="J52" s="68" t="n">
        <f aca="false">I52/$J$1*($J$1-$E$1)</f>
        <v>37.3333333333333</v>
      </c>
      <c r="K52" s="69" t="n">
        <v>0</v>
      </c>
      <c r="L52" s="69" t="n">
        <f aca="false">I52-K52</f>
        <v>40</v>
      </c>
      <c r="M52" s="69" t="n">
        <f aca="false">IFERROR((K52/J52%),"-")</f>
        <v>0</v>
      </c>
      <c r="N52" s="97" t="n">
        <v>10</v>
      </c>
      <c r="O52" s="98" t="str">
        <f aca="false">IF(F52&lt;=$P$2,"Mar","")</f>
        <v>Mar</v>
      </c>
      <c r="P52" s="97" t="n">
        <f aca="false">N52</f>
        <v>10</v>
      </c>
      <c r="Q52" s="99" t="n">
        <f aca="false">K52-P52</f>
        <v>-10</v>
      </c>
      <c r="R52" s="98" t="n">
        <f aca="false">IFERROR(IF(O52="Mar",(K52/P52-1))," ")</f>
        <v>-1</v>
      </c>
      <c r="S52" s="100" t="str">
        <f aca="false">IF(N52&gt;0,IF(O52="","-",IF(R52&lt;0%,"DEGROWTH","GROWTH")))</f>
        <v>DEGROWTH</v>
      </c>
      <c r="T52" s="69" t="n">
        <v>20</v>
      </c>
      <c r="U52" s="101" t="str">
        <f aca="false">IF(F52&lt;=$V$2,"Apr","")</f>
        <v>Apr</v>
      </c>
      <c r="V52" s="97" t="n">
        <v>20</v>
      </c>
      <c r="W52" s="102" t="n">
        <f aca="false">K52-V52</f>
        <v>-20</v>
      </c>
      <c r="X52" s="103" t="n">
        <f aca="false">IFERROR(IF(U52="Apr",(K52/V52-1)),0)</f>
        <v>-1</v>
      </c>
      <c r="Y52" s="104" t="str">
        <f aca="false">IF(T52&gt;0,IF(U52="","-",IF(X52&lt;0%,"DEGROWTH","GROWTH")))</f>
        <v>DEGROWTH</v>
      </c>
      <c r="Z52" s="75" t="n">
        <v>0</v>
      </c>
      <c r="AA52" s="70"/>
      <c r="AB52" s="70" t="s">
        <v>133</v>
      </c>
      <c r="AC52" s="70" t="s">
        <v>133</v>
      </c>
      <c r="AD52" s="3" t="n">
        <f aca="false">IF(K52=0,1,0)</f>
        <v>1</v>
      </c>
      <c r="AE52" s="76"/>
    </row>
    <row r="53" customFormat="false" ht="14.25" hidden="false" customHeight="true" outlineLevel="0" collapsed="false">
      <c r="A53" s="70" t="s">
        <v>133</v>
      </c>
      <c r="B53" s="71" t="s">
        <v>24</v>
      </c>
      <c r="C53" s="72" t="s">
        <v>166</v>
      </c>
      <c r="D53" s="77" t="n">
        <v>1000003823</v>
      </c>
      <c r="E53" s="77" t="s">
        <v>167</v>
      </c>
      <c r="F53" s="78" t="n">
        <v>45310</v>
      </c>
      <c r="G53" s="67" t="str">
        <f aca="false">IF(I53&gt;0,"Targeted Dealer","-")</f>
        <v>Targeted Dealer</v>
      </c>
      <c r="H53" s="67"/>
      <c r="I53" s="68" t="n">
        <v>27.5</v>
      </c>
      <c r="J53" s="68" t="n">
        <f aca="false">I53/$J$1*($J$1-$E$1)</f>
        <v>25.6666666666667</v>
      </c>
      <c r="K53" s="69" t="n">
        <v>0</v>
      </c>
      <c r="L53" s="69" t="n">
        <f aca="false">I53-K53</f>
        <v>27.5</v>
      </c>
      <c r="M53" s="69" t="n">
        <f aca="false">IFERROR((K53/J53%),"-")</f>
        <v>0</v>
      </c>
      <c r="N53" s="97" t="n">
        <v>0</v>
      </c>
      <c r="O53" s="98" t="str">
        <f aca="false">IF(F53&lt;=$P$2,"Mar","")</f>
        <v>Mar</v>
      </c>
      <c r="P53" s="97" t="n">
        <f aca="false">N53</f>
        <v>0</v>
      </c>
      <c r="Q53" s="99" t="n">
        <f aca="false">K53-P53</f>
        <v>0</v>
      </c>
      <c r="R53" s="98" t="str">
        <f aca="false">IFERROR(IF(O53="Mar",(K53/P53-1))," ")</f>
        <v> </v>
      </c>
      <c r="S53" s="105" t="b">
        <f aca="false">IF(N53&gt;0,IF(O53="","-",IF(R53&lt;0%,"DEGROWTH","GROWTH")))</f>
        <v>0</v>
      </c>
      <c r="T53" s="69" t="n">
        <v>15</v>
      </c>
      <c r="U53" s="101" t="str">
        <f aca="false">IF(F53&lt;=$V$2,"Apr","")</f>
        <v>Apr</v>
      </c>
      <c r="V53" s="97" t="n">
        <v>15</v>
      </c>
      <c r="W53" s="102" t="n">
        <f aca="false">K53-V53</f>
        <v>-15</v>
      </c>
      <c r="X53" s="103" t="n">
        <f aca="false">IFERROR(IF(U53="Apr",(K53/V53-1)),0)</f>
        <v>-1</v>
      </c>
      <c r="Y53" s="104" t="str">
        <f aca="false">IF(T53&gt;0,IF(U53="","-",IF(X53&lt;0%,"DEGROWTH","GROWTH")))</f>
        <v>DEGROWTH</v>
      </c>
      <c r="Z53" s="75" t="n">
        <v>0</v>
      </c>
      <c r="AA53" s="70"/>
      <c r="AB53" s="70" t="s">
        <v>133</v>
      </c>
      <c r="AC53" s="70" t="s">
        <v>133</v>
      </c>
      <c r="AD53" s="3" t="n">
        <f aca="false">IF(K53=0,1,0)</f>
        <v>1</v>
      </c>
      <c r="AE53" s="76"/>
    </row>
    <row r="54" customFormat="false" ht="14.25" hidden="false" customHeight="true" outlineLevel="0" collapsed="false">
      <c r="A54" s="75" t="s">
        <v>133</v>
      </c>
      <c r="B54" s="71" t="s">
        <v>21</v>
      </c>
      <c r="C54" s="79" t="s">
        <v>733</v>
      </c>
      <c r="D54" s="79" t="n">
        <v>1000003840</v>
      </c>
      <c r="E54" s="79" t="s">
        <v>734</v>
      </c>
      <c r="F54" s="107" t="n">
        <v>45315</v>
      </c>
      <c r="G54" s="67" t="str">
        <f aca="false">IF(I54&gt;0,"Targeted Dealer","-")</f>
        <v>Targeted Dealer</v>
      </c>
      <c r="H54" s="67"/>
      <c r="I54" s="68" t="n">
        <v>110</v>
      </c>
      <c r="J54" s="68" t="n">
        <f aca="false">I54/$J$1*($J$1-$E$1)</f>
        <v>102.666666666667</v>
      </c>
      <c r="K54" s="69" t="n">
        <v>39</v>
      </c>
      <c r="L54" s="69" t="n">
        <f aca="false">I54-K54</f>
        <v>71</v>
      </c>
      <c r="M54" s="69" t="n">
        <f aca="false">IFERROR((K54/J54%),"-")</f>
        <v>37.987012987013</v>
      </c>
      <c r="N54" s="97" t="n">
        <v>13</v>
      </c>
      <c r="O54" s="98" t="str">
        <f aca="false">IF(F54&lt;=$P$2,"Mar","")</f>
        <v>Mar</v>
      </c>
      <c r="P54" s="97" t="n">
        <f aca="false">N54</f>
        <v>13</v>
      </c>
      <c r="Q54" s="99" t="n">
        <f aca="false">K54-P54</f>
        <v>26</v>
      </c>
      <c r="R54" s="98" t="n">
        <f aca="false">IFERROR(IF(O54="Mar",(K54/P54-1))," ")</f>
        <v>2</v>
      </c>
      <c r="S54" s="100" t="str">
        <f aca="false">IF(N54&gt;0,IF(O54="","-",IF(R54&lt;0%,"DEGROWTH","GROWTH")))</f>
        <v>GROWTH</v>
      </c>
      <c r="T54" s="69" t="n">
        <v>66</v>
      </c>
      <c r="U54" s="101" t="str">
        <f aca="false">IF(F54&lt;=$V$2,"Apr","")</f>
        <v>Apr</v>
      </c>
      <c r="V54" s="97" t="n">
        <v>66</v>
      </c>
      <c r="W54" s="102" t="n">
        <f aca="false">K54-V54</f>
        <v>-27</v>
      </c>
      <c r="X54" s="103" t="n">
        <f aca="false">IFERROR(IF(U54="Apr",(K54/V54-1)),0)</f>
        <v>-0.409090909090909</v>
      </c>
      <c r="Y54" s="104" t="str">
        <f aca="false">IF(T54&gt;0,IF(U54="","-",IF(X54&lt;0%,"DEGROWTH","GROWTH")))</f>
        <v>DEGROWTH</v>
      </c>
      <c r="Z54" s="75" t="n">
        <v>0</v>
      </c>
      <c r="AA54" s="70"/>
      <c r="AB54" s="70" t="s">
        <v>133</v>
      </c>
      <c r="AC54" s="75" t="s">
        <v>133</v>
      </c>
      <c r="AD54" s="3" t="n">
        <f aca="false">IF(K54=0,1,0)</f>
        <v>0</v>
      </c>
      <c r="AE54" s="76"/>
    </row>
    <row r="55" customFormat="false" ht="14.25" hidden="false" customHeight="true" outlineLevel="0" collapsed="false">
      <c r="A55" s="75" t="s">
        <v>133</v>
      </c>
      <c r="B55" s="71" t="s">
        <v>24</v>
      </c>
      <c r="C55" s="79" t="s">
        <v>735</v>
      </c>
      <c r="D55" s="79" t="n">
        <v>1000003892</v>
      </c>
      <c r="E55" s="79" t="s">
        <v>736</v>
      </c>
      <c r="F55" s="74" t="n">
        <v>45373</v>
      </c>
      <c r="G55" s="67" t="str">
        <f aca="false">IF(I55&gt;0,"Targeted Dealer","-")</f>
        <v>Targeted Dealer</v>
      </c>
      <c r="H55" s="67"/>
      <c r="I55" s="68" t="n">
        <v>70</v>
      </c>
      <c r="J55" s="68" t="n">
        <f aca="false">I55/$J$1*($J$1-$E$1)</f>
        <v>65.3333333333333</v>
      </c>
      <c r="K55" s="69" t="n">
        <v>33</v>
      </c>
      <c r="L55" s="69" t="n">
        <f aca="false">I55-K55</f>
        <v>37</v>
      </c>
      <c r="M55" s="69" t="n">
        <f aca="false">IFERROR((K55/J55%),"-")</f>
        <v>50.5102040816326</v>
      </c>
      <c r="N55" s="97" t="n">
        <v>13</v>
      </c>
      <c r="O55" s="98" t="str">
        <f aca="false">IF(F55&lt;=$P$2,"Mar","")</f>
        <v>Mar</v>
      </c>
      <c r="P55" s="97" t="n">
        <f aca="false">N55</f>
        <v>13</v>
      </c>
      <c r="Q55" s="99" t="n">
        <f aca="false">K55-P55</f>
        <v>20</v>
      </c>
      <c r="R55" s="98" t="n">
        <f aca="false">IFERROR(IF(O55="Mar",(K55/P55-1))," ")</f>
        <v>1.53846153846154</v>
      </c>
      <c r="S55" s="100" t="str">
        <f aca="false">IF(N55&gt;0,IF(O55="","-",IF(R55&lt;0%,"DEGROWTH","GROWTH")))</f>
        <v>GROWTH</v>
      </c>
      <c r="T55" s="69" t="n">
        <v>80</v>
      </c>
      <c r="U55" s="101" t="str">
        <f aca="false">IF(F55&lt;=$V$2,"Apr","")</f>
        <v>Apr</v>
      </c>
      <c r="V55" s="97" t="n">
        <v>80</v>
      </c>
      <c r="W55" s="102" t="n">
        <f aca="false">K55-V55</f>
        <v>-47</v>
      </c>
      <c r="X55" s="103" t="n">
        <f aca="false">IFERROR(IF(U55="Apr",(K55/V55-1)),0)</f>
        <v>-0.5875</v>
      </c>
      <c r="Y55" s="104" t="str">
        <f aca="false">IF(T55&gt;0,IF(U55="","-",IF(X55&lt;0%,"DEGROWTH","GROWTH")))</f>
        <v>DEGROWTH</v>
      </c>
      <c r="Z55" s="75" t="n">
        <v>0</v>
      </c>
      <c r="AA55" s="70"/>
      <c r="AB55" s="70" t="s">
        <v>133</v>
      </c>
      <c r="AC55" s="75" t="s">
        <v>133</v>
      </c>
      <c r="AD55" s="3" t="n">
        <f aca="false">IF(K55=0,1,0)</f>
        <v>0</v>
      </c>
      <c r="AE55" s="76"/>
    </row>
    <row r="56" customFormat="false" ht="14.25" hidden="false" customHeight="true" outlineLevel="0" collapsed="false">
      <c r="A56" s="75" t="s">
        <v>133</v>
      </c>
      <c r="B56" s="71" t="s">
        <v>25</v>
      </c>
      <c r="C56" s="79" t="s">
        <v>737</v>
      </c>
      <c r="D56" s="79" t="n">
        <v>1000003942</v>
      </c>
      <c r="E56" s="79" t="s">
        <v>738</v>
      </c>
      <c r="F56" s="74" t="n">
        <v>45421</v>
      </c>
      <c r="G56" s="67" t="str">
        <f aca="false">IF(I56&gt;0,"Targeted Dealer","-")</f>
        <v>Targeted Dealer</v>
      </c>
      <c r="H56" s="67"/>
      <c r="I56" s="68" t="n">
        <v>128</v>
      </c>
      <c r="J56" s="68" t="n">
        <f aca="false">I56/$J$1*($J$1-$E$1)</f>
        <v>119.466666666667</v>
      </c>
      <c r="K56" s="69" t="n">
        <v>100</v>
      </c>
      <c r="L56" s="69" t="n">
        <f aca="false">I56-K56</f>
        <v>28</v>
      </c>
      <c r="M56" s="69" t="n">
        <f aca="false">IFERROR((K56/J56%),"-")</f>
        <v>83.7053571428571</v>
      </c>
      <c r="N56" s="97" t="n">
        <v>120</v>
      </c>
      <c r="O56" s="98" t="str">
        <f aca="false">IF(F56&lt;=$P$2,"Mar","")</f>
        <v>Mar</v>
      </c>
      <c r="P56" s="97" t="n">
        <f aca="false">N56</f>
        <v>120</v>
      </c>
      <c r="Q56" s="99" t="n">
        <f aca="false">K56-P56</f>
        <v>-20</v>
      </c>
      <c r="R56" s="98" t="n">
        <f aca="false">IFERROR(IF(O56="Mar",(K56/P56-1))," ")</f>
        <v>-0.166666666666667</v>
      </c>
      <c r="S56" s="100" t="str">
        <f aca="false">IF(N56&gt;0,IF(O56="","-",IF(R56&lt;0%,"DEGROWTH","GROWTH")))</f>
        <v>DEGROWTH</v>
      </c>
      <c r="T56" s="69" t="n">
        <v>129</v>
      </c>
      <c r="U56" s="101" t="str">
        <f aca="false">IF(F56&lt;=$V$2,"Apr","")</f>
        <v>Apr</v>
      </c>
      <c r="V56" s="97" t="n">
        <v>129</v>
      </c>
      <c r="W56" s="102" t="n">
        <f aca="false">K56-V56</f>
        <v>-29</v>
      </c>
      <c r="X56" s="103" t="n">
        <f aca="false">IFERROR(IF(U56="Apr",(K56/V56-1)),0)</f>
        <v>-0.224806201550388</v>
      </c>
      <c r="Y56" s="104" t="str">
        <f aca="false">IF(T56&gt;0,IF(U56="","-",IF(X56&lt;0%,"DEGROWTH","GROWTH")))</f>
        <v>DEGROWTH</v>
      </c>
      <c r="Z56" s="75" t="n">
        <v>0</v>
      </c>
      <c r="AA56" s="70"/>
      <c r="AB56" s="70" t="s">
        <v>133</v>
      </c>
      <c r="AC56" s="75" t="s">
        <v>133</v>
      </c>
      <c r="AD56" s="3" t="n">
        <f aca="false">IF(K56=0,1,0)</f>
        <v>0</v>
      </c>
      <c r="AE56" s="76"/>
    </row>
    <row r="57" customFormat="false" ht="14.25" hidden="false" customHeight="true" outlineLevel="0" collapsed="false">
      <c r="A57" s="75" t="s">
        <v>133</v>
      </c>
      <c r="B57" s="71" t="s">
        <v>24</v>
      </c>
      <c r="C57" s="79" t="s">
        <v>168</v>
      </c>
      <c r="D57" s="79" t="n">
        <v>1000003948</v>
      </c>
      <c r="E57" s="79" t="s">
        <v>169</v>
      </c>
      <c r="F57" s="74" t="n">
        <v>45422</v>
      </c>
      <c r="G57" s="67" t="str">
        <f aca="false">IF(I57&gt;0,"Targeted Dealer","-")</f>
        <v>Targeted Dealer</v>
      </c>
      <c r="H57" s="67"/>
      <c r="I57" s="68" t="n">
        <v>80</v>
      </c>
      <c r="J57" s="68" t="n">
        <f aca="false">I57/$J$1*($J$1-$E$1)</f>
        <v>74.6666666666667</v>
      </c>
      <c r="K57" s="69" t="n">
        <v>10</v>
      </c>
      <c r="L57" s="69" t="n">
        <f aca="false">I57-K57</f>
        <v>70</v>
      </c>
      <c r="M57" s="69" t="n">
        <f aca="false">IFERROR((K57/J57%),"-")</f>
        <v>13.3928571428571</v>
      </c>
      <c r="N57" s="97" t="n">
        <v>0</v>
      </c>
      <c r="O57" s="98" t="str">
        <f aca="false">IF(F57&lt;=$P$2,"Mar","")</f>
        <v>Mar</v>
      </c>
      <c r="P57" s="97" t="n">
        <f aca="false">N57</f>
        <v>0</v>
      </c>
      <c r="Q57" s="99" t="n">
        <f aca="false">K57-P57</f>
        <v>10</v>
      </c>
      <c r="R57" s="98" t="str">
        <f aca="false">IFERROR(IF(O57="Mar",(K57/P57-1))," ")</f>
        <v> </v>
      </c>
      <c r="S57" s="105" t="b">
        <f aca="false">IF(N57&gt;0,IF(O57="","-",IF(R57&lt;0%,"DEGROWTH","GROWTH")))</f>
        <v>0</v>
      </c>
      <c r="T57" s="69" t="n">
        <v>187.5</v>
      </c>
      <c r="U57" s="101" t="str">
        <f aca="false">IF(F57&lt;=$V$2,"Apr","")</f>
        <v>Apr</v>
      </c>
      <c r="V57" s="97" t="n">
        <v>187.5</v>
      </c>
      <c r="W57" s="102" t="n">
        <f aca="false">K57-V57</f>
        <v>-177.5</v>
      </c>
      <c r="X57" s="103" t="n">
        <f aca="false">IFERROR(IF(U57="Apr",(K57/V57-1)),0)</f>
        <v>-0.946666666666667</v>
      </c>
      <c r="Y57" s="104" t="str">
        <f aca="false">IF(T57&gt;0,IF(U57="","-",IF(X57&lt;0%,"DEGROWTH","GROWTH")))</f>
        <v>DEGROWTH</v>
      </c>
      <c r="Z57" s="75" t="n">
        <v>0</v>
      </c>
      <c r="AA57" s="70"/>
      <c r="AB57" s="70" t="s">
        <v>133</v>
      </c>
      <c r="AC57" s="75" t="s">
        <v>133</v>
      </c>
      <c r="AD57" s="3" t="n">
        <f aca="false">IF(K57=0,1,0)</f>
        <v>0</v>
      </c>
      <c r="AE57" s="76"/>
    </row>
    <row r="58" customFormat="false" ht="14.25" hidden="false" customHeight="true" outlineLevel="0" collapsed="false">
      <c r="A58" s="75" t="s">
        <v>133</v>
      </c>
      <c r="B58" s="71" t="s">
        <v>24</v>
      </c>
      <c r="C58" s="79" t="s">
        <v>739</v>
      </c>
      <c r="D58" s="79" t="n">
        <v>1000003973</v>
      </c>
      <c r="E58" s="79" t="s">
        <v>740</v>
      </c>
      <c r="F58" s="74" t="n">
        <v>45430</v>
      </c>
      <c r="G58" s="67" t="str">
        <f aca="false">IF(I58&gt;0,"Targeted Dealer","-")</f>
        <v>Targeted Dealer</v>
      </c>
      <c r="H58" s="67"/>
      <c r="I58" s="68" t="n">
        <v>202.5</v>
      </c>
      <c r="J58" s="68" t="n">
        <f aca="false">I58/$J$1*($J$1-$E$1)</f>
        <v>189</v>
      </c>
      <c r="K58" s="69" t="n">
        <v>65</v>
      </c>
      <c r="L58" s="69" t="n">
        <f aca="false">I58-K58</f>
        <v>137.5</v>
      </c>
      <c r="M58" s="69" t="n">
        <f aca="false">IFERROR((K58/J58%),"-")</f>
        <v>34.3915343915344</v>
      </c>
      <c r="N58" s="97" t="n">
        <v>20</v>
      </c>
      <c r="O58" s="98" t="str">
        <f aca="false">IF(F58&lt;=$P$2,"Mar","")</f>
        <v>Mar</v>
      </c>
      <c r="P58" s="97" t="n">
        <f aca="false">N58</f>
        <v>20</v>
      </c>
      <c r="Q58" s="99" t="n">
        <f aca="false">K58-P58</f>
        <v>45</v>
      </c>
      <c r="R58" s="98" t="n">
        <f aca="false">IFERROR(IF(O58="Mar",(K58/P58-1))," ")</f>
        <v>2.25</v>
      </c>
      <c r="S58" s="100" t="str">
        <f aca="false">IF(N58&gt;0,IF(O58="","-",IF(R58&lt;0%,"DEGROWTH","GROWTH")))</f>
        <v>GROWTH</v>
      </c>
      <c r="T58" s="69" t="n">
        <v>180</v>
      </c>
      <c r="U58" s="101" t="str">
        <f aca="false">IF(F58&lt;=$V$2,"Apr","")</f>
        <v>Apr</v>
      </c>
      <c r="V58" s="97" t="n">
        <v>180</v>
      </c>
      <c r="W58" s="102" t="n">
        <f aca="false">K58-V58</f>
        <v>-115</v>
      </c>
      <c r="X58" s="103" t="n">
        <f aca="false">IFERROR(IF(U58="Apr",(K58/V58-1)),0)</f>
        <v>-0.638888888888889</v>
      </c>
      <c r="Y58" s="104" t="str">
        <f aca="false">IF(T58&gt;0,IF(U58="","-",IF(X58&lt;0%,"DEGROWTH","GROWTH")))</f>
        <v>DEGROWTH</v>
      </c>
      <c r="Z58" s="75" t="n">
        <v>0</v>
      </c>
      <c r="AA58" s="70"/>
      <c r="AB58" s="70" t="s">
        <v>133</v>
      </c>
      <c r="AC58" s="75" t="s">
        <v>133</v>
      </c>
      <c r="AD58" s="3" t="n">
        <f aca="false">IF(K58=0,1,0)</f>
        <v>0</v>
      </c>
      <c r="AE58" s="76"/>
    </row>
    <row r="59" customFormat="false" ht="14.25" hidden="false" customHeight="true" outlineLevel="0" collapsed="false">
      <c r="A59" s="75" t="s">
        <v>133</v>
      </c>
      <c r="B59" s="71" t="s">
        <v>24</v>
      </c>
      <c r="C59" s="79" t="s">
        <v>741</v>
      </c>
      <c r="D59" s="79" t="n">
        <v>1000003966</v>
      </c>
      <c r="E59" s="79" t="s">
        <v>742</v>
      </c>
      <c r="F59" s="74" t="n">
        <v>45433</v>
      </c>
      <c r="G59" s="67" t="str">
        <f aca="false">IF(I59&gt;0,"Targeted Dealer","-")</f>
        <v>Targeted Dealer</v>
      </c>
      <c r="H59" s="67"/>
      <c r="I59" s="68" t="n">
        <v>60</v>
      </c>
      <c r="J59" s="68" t="n">
        <f aca="false">I59/$J$1*($J$1-$E$1)</f>
        <v>56</v>
      </c>
      <c r="K59" s="69" t="n">
        <v>20</v>
      </c>
      <c r="L59" s="69" t="n">
        <f aca="false">I59-K59</f>
        <v>40</v>
      </c>
      <c r="M59" s="69" t="n">
        <f aca="false">IFERROR((K59/J59%),"-")</f>
        <v>35.7142857142857</v>
      </c>
      <c r="N59" s="97" t="n">
        <v>35</v>
      </c>
      <c r="O59" s="98" t="str">
        <f aca="false">IF(F59&lt;=$P$2,"Mar","")</f>
        <v>Mar</v>
      </c>
      <c r="P59" s="97" t="n">
        <f aca="false">N59</f>
        <v>35</v>
      </c>
      <c r="Q59" s="99" t="n">
        <f aca="false">K59-P59</f>
        <v>-15</v>
      </c>
      <c r="R59" s="98" t="n">
        <f aca="false">IFERROR(IF(O59="Mar",(K59/P59-1))," ")</f>
        <v>-0.428571428571429</v>
      </c>
      <c r="S59" s="100" t="str">
        <f aca="false">IF(N59&gt;0,IF(O59="","-",IF(R59&lt;0%,"DEGROWTH","GROWTH")))</f>
        <v>DEGROWTH</v>
      </c>
      <c r="T59" s="69" t="n">
        <v>45</v>
      </c>
      <c r="U59" s="101" t="str">
        <f aca="false">IF(F59&lt;=$V$2,"Apr","")</f>
        <v>Apr</v>
      </c>
      <c r="V59" s="97" t="n">
        <v>45</v>
      </c>
      <c r="W59" s="102" t="n">
        <f aca="false">K59-V59</f>
        <v>-25</v>
      </c>
      <c r="X59" s="103" t="n">
        <f aca="false">IFERROR(IF(U59="Apr",(K59/V59-1)),0)</f>
        <v>-0.555555555555556</v>
      </c>
      <c r="Y59" s="104" t="str">
        <f aca="false">IF(T59&gt;0,IF(U59="","-",IF(X59&lt;0%,"DEGROWTH","GROWTH")))</f>
        <v>DEGROWTH</v>
      </c>
      <c r="Z59" s="75" t="n">
        <v>0</v>
      </c>
      <c r="AA59" s="70"/>
      <c r="AB59" s="70" t="s">
        <v>133</v>
      </c>
      <c r="AC59" s="75" t="s">
        <v>133</v>
      </c>
      <c r="AD59" s="3" t="n">
        <f aca="false">IF(K59=0,1,0)</f>
        <v>0</v>
      </c>
      <c r="AE59" s="76"/>
    </row>
    <row r="60" customFormat="false" ht="14.25" hidden="false" customHeight="true" outlineLevel="0" collapsed="false">
      <c r="A60" s="75" t="s">
        <v>133</v>
      </c>
      <c r="B60" s="71" t="s">
        <v>24</v>
      </c>
      <c r="C60" s="79" t="s">
        <v>743</v>
      </c>
      <c r="D60" s="79" t="n">
        <v>1000004002</v>
      </c>
      <c r="E60" s="79" t="s">
        <v>744</v>
      </c>
      <c r="F60" s="74" t="n">
        <v>45450</v>
      </c>
      <c r="G60" s="67" t="str">
        <f aca="false">IF(I60&gt;0,"Targeted Dealer","-")</f>
        <v>Targeted Dealer</v>
      </c>
      <c r="H60" s="67"/>
      <c r="I60" s="68" t="n">
        <v>70</v>
      </c>
      <c r="J60" s="68" t="n">
        <f aca="false">I60/$J$1*($J$1-$E$1)</f>
        <v>65.3333333333333</v>
      </c>
      <c r="K60" s="69" t="n">
        <v>111</v>
      </c>
      <c r="L60" s="69" t="n">
        <f aca="false">I60-K60</f>
        <v>-41</v>
      </c>
      <c r="M60" s="69" t="n">
        <f aca="false">IFERROR((K60/J60%),"-")</f>
        <v>169.897959183673</v>
      </c>
      <c r="N60" s="97" t="n">
        <v>64</v>
      </c>
      <c r="O60" s="98" t="str">
        <f aca="false">IF(F60&lt;=$P$2,"Mar","")</f>
        <v>Mar</v>
      </c>
      <c r="P60" s="97" t="n">
        <f aca="false">N60</f>
        <v>64</v>
      </c>
      <c r="Q60" s="99" t="n">
        <f aca="false">K60-P60</f>
        <v>47</v>
      </c>
      <c r="R60" s="98" t="n">
        <f aca="false">IFERROR(IF(O60="Mar",(K60/P60-1))," ")</f>
        <v>0.734375</v>
      </c>
      <c r="S60" s="100" t="str">
        <f aca="false">IF(N60&gt;0,IF(O60="","-",IF(R60&lt;0%,"DEGROWTH","GROWTH")))</f>
        <v>GROWTH</v>
      </c>
      <c r="T60" s="69" t="n">
        <v>62.5</v>
      </c>
      <c r="U60" s="101" t="str">
        <f aca="false">IF(F60&lt;=$V$2,"Apr","")</f>
        <v>Apr</v>
      </c>
      <c r="V60" s="97" t="n">
        <v>62.5</v>
      </c>
      <c r="W60" s="102" t="n">
        <f aca="false">K60-V60</f>
        <v>48.5</v>
      </c>
      <c r="X60" s="103" t="n">
        <f aca="false">IFERROR(IF(U60="Apr",(K60/V60-1)),0)</f>
        <v>0.776</v>
      </c>
      <c r="Y60" s="104" t="str">
        <f aca="false">IF(T60&gt;0,IF(U60="","-",IF(X60&lt;0%,"DEGROWTH","GROWTH")))</f>
        <v>GROWTH</v>
      </c>
      <c r="Z60" s="75" t="n">
        <v>0</v>
      </c>
      <c r="AA60" s="70"/>
      <c r="AB60" s="70" t="s">
        <v>133</v>
      </c>
      <c r="AC60" s="75" t="s">
        <v>133</v>
      </c>
      <c r="AD60" s="3" t="n">
        <f aca="false">IF(K60=0,1,0)</f>
        <v>0</v>
      </c>
      <c r="AE60" s="76"/>
    </row>
    <row r="61" customFormat="false" ht="14.25" hidden="false" customHeight="true" outlineLevel="0" collapsed="false">
      <c r="A61" s="75" t="s">
        <v>133</v>
      </c>
      <c r="B61" s="71" t="s">
        <v>21</v>
      </c>
      <c r="C61" s="79" t="s">
        <v>745</v>
      </c>
      <c r="D61" s="79" t="n">
        <v>1000004044</v>
      </c>
      <c r="E61" s="79" t="s">
        <v>746</v>
      </c>
      <c r="F61" s="74" t="n">
        <v>45490</v>
      </c>
      <c r="G61" s="67" t="str">
        <f aca="false">IF(I61&gt;0,"Targeted Dealer","-")</f>
        <v>Targeted Dealer</v>
      </c>
      <c r="H61" s="67"/>
      <c r="I61" s="68" t="n">
        <v>40</v>
      </c>
      <c r="J61" s="68" t="n">
        <f aca="false">I61/$J$1*($J$1-$E$1)</f>
        <v>37.3333333333333</v>
      </c>
      <c r="K61" s="69" t="n">
        <v>20</v>
      </c>
      <c r="L61" s="69" t="n">
        <f aca="false">I61-K61</f>
        <v>20</v>
      </c>
      <c r="M61" s="69" t="n">
        <f aca="false">IFERROR((K61/J61%),"-")</f>
        <v>53.5714285714286</v>
      </c>
      <c r="N61" s="97" t="n">
        <v>20</v>
      </c>
      <c r="O61" s="98" t="str">
        <f aca="false">IF(F61&lt;=$P$2,"Mar","")</f>
        <v>Mar</v>
      </c>
      <c r="P61" s="97" t="n">
        <f aca="false">N61</f>
        <v>20</v>
      </c>
      <c r="Q61" s="99" t="n">
        <f aca="false">K61-P61</f>
        <v>0</v>
      </c>
      <c r="R61" s="98" t="n">
        <f aca="false">IFERROR(IF(O61="Mar",(K61/P61-1))," ")</f>
        <v>0</v>
      </c>
      <c r="S61" s="100" t="str">
        <f aca="false">IF(N61&gt;0,IF(O61="","-",IF(R61&lt;0%,"DEGROWTH","GROWTH")))</f>
        <v>GROWTH</v>
      </c>
      <c r="T61" s="69" t="n">
        <v>53</v>
      </c>
      <c r="U61" s="101" t="str">
        <f aca="false">IF(F61&lt;=$V$2,"Apr","")</f>
        <v>Apr</v>
      </c>
      <c r="V61" s="97" t="n">
        <v>53</v>
      </c>
      <c r="W61" s="102" t="n">
        <f aca="false">K61-V61</f>
        <v>-33</v>
      </c>
      <c r="X61" s="103" t="n">
        <f aca="false">IFERROR(IF(U61="Apr",(K61/V61-1)),0)</f>
        <v>-0.622641509433962</v>
      </c>
      <c r="Y61" s="104" t="str">
        <f aca="false">IF(T61&gt;0,IF(U61="","-",IF(X61&lt;0%,"DEGROWTH","GROWTH")))</f>
        <v>DEGROWTH</v>
      </c>
      <c r="Z61" s="75" t="n">
        <v>0</v>
      </c>
      <c r="AA61" s="70"/>
      <c r="AB61" s="70" t="s">
        <v>133</v>
      </c>
      <c r="AC61" s="75" t="s">
        <v>133</v>
      </c>
      <c r="AD61" s="3" t="n">
        <f aca="false">IF(K61=0,1,0)</f>
        <v>0</v>
      </c>
      <c r="AE61" s="76"/>
    </row>
    <row r="62" customFormat="false" ht="14.25" hidden="false" customHeight="true" outlineLevel="0" collapsed="false">
      <c r="A62" s="75" t="s">
        <v>133</v>
      </c>
      <c r="B62" s="71" t="s">
        <v>21</v>
      </c>
      <c r="C62" s="79" t="s">
        <v>747</v>
      </c>
      <c r="D62" s="79" t="n">
        <v>1000004043</v>
      </c>
      <c r="E62" s="79" t="s">
        <v>748</v>
      </c>
      <c r="F62" s="74" t="n">
        <v>45490</v>
      </c>
      <c r="G62" s="67" t="str">
        <f aca="false">IF(I62&gt;0,"Targeted Dealer","-")</f>
        <v>Targeted Dealer</v>
      </c>
      <c r="H62" s="67"/>
      <c r="I62" s="68" t="n">
        <v>40</v>
      </c>
      <c r="J62" s="68" t="n">
        <f aca="false">I62/$J$1*($J$1-$E$1)</f>
        <v>37.3333333333333</v>
      </c>
      <c r="K62" s="69" t="n">
        <v>40</v>
      </c>
      <c r="L62" s="69" t="n">
        <f aca="false">I62-K62</f>
        <v>0</v>
      </c>
      <c r="M62" s="69" t="n">
        <f aca="false">IFERROR((K62/J62%),"-")</f>
        <v>107.142857142857</v>
      </c>
      <c r="N62" s="97" t="n">
        <v>20</v>
      </c>
      <c r="O62" s="98" t="str">
        <f aca="false">IF(F62&lt;=$P$2,"Mar","")</f>
        <v>Mar</v>
      </c>
      <c r="P62" s="97" t="n">
        <f aca="false">N62</f>
        <v>20</v>
      </c>
      <c r="Q62" s="99" t="n">
        <f aca="false">K62-P62</f>
        <v>20</v>
      </c>
      <c r="R62" s="98" t="n">
        <f aca="false">IFERROR(IF(O62="Mar",(K62/P62-1))," ")</f>
        <v>1</v>
      </c>
      <c r="S62" s="100" t="str">
        <f aca="false">IF(N62&gt;0,IF(O62="","-",IF(R62&lt;0%,"DEGROWTH","GROWTH")))</f>
        <v>GROWTH</v>
      </c>
      <c r="T62" s="69" t="n">
        <v>13</v>
      </c>
      <c r="U62" s="101" t="str">
        <f aca="false">IF(F62&lt;=$V$2,"Apr","")</f>
        <v>Apr</v>
      </c>
      <c r="V62" s="97" t="n">
        <v>13</v>
      </c>
      <c r="W62" s="102" t="n">
        <f aca="false">K62-V62</f>
        <v>27</v>
      </c>
      <c r="X62" s="103" t="n">
        <f aca="false">IFERROR(IF(U62="Apr",(K62/V62-1)),0)</f>
        <v>2.07692307692308</v>
      </c>
      <c r="Y62" s="104" t="str">
        <f aca="false">IF(T62&gt;0,IF(U62="","-",IF(X62&lt;0%,"DEGROWTH","GROWTH")))</f>
        <v>GROWTH</v>
      </c>
      <c r="Z62" s="75" t="n">
        <v>0</v>
      </c>
      <c r="AA62" s="70"/>
      <c r="AB62" s="70" t="s">
        <v>133</v>
      </c>
      <c r="AC62" s="75" t="s">
        <v>133</v>
      </c>
      <c r="AD62" s="3" t="n">
        <f aca="false">IF(K62=0,1,0)</f>
        <v>0</v>
      </c>
      <c r="AE62" s="76"/>
    </row>
    <row r="63" customFormat="false" ht="14.25" hidden="false" customHeight="true" outlineLevel="0" collapsed="false">
      <c r="A63" s="75" t="s">
        <v>133</v>
      </c>
      <c r="B63" s="71" t="s">
        <v>24</v>
      </c>
      <c r="C63" s="79" t="s">
        <v>749</v>
      </c>
      <c r="D63" s="79" t="n">
        <v>1000004099</v>
      </c>
      <c r="E63" s="79" t="s">
        <v>750</v>
      </c>
      <c r="F63" s="74" t="n">
        <v>45532</v>
      </c>
      <c r="G63" s="67" t="str">
        <f aca="false">IF(I63&gt;0,"Targeted Dealer","-")</f>
        <v>Targeted Dealer</v>
      </c>
      <c r="H63" s="67"/>
      <c r="I63" s="68" t="n">
        <v>30</v>
      </c>
      <c r="J63" s="68" t="n">
        <f aca="false">I63/$J$1*($J$1-$E$1)</f>
        <v>28</v>
      </c>
      <c r="K63" s="69" t="n">
        <v>20</v>
      </c>
      <c r="L63" s="69" t="n">
        <f aca="false">I63-K63</f>
        <v>10</v>
      </c>
      <c r="M63" s="69" t="n">
        <f aca="false">IFERROR((K63/J63%),"-")</f>
        <v>71.4285714285714</v>
      </c>
      <c r="N63" s="97" t="n">
        <v>0</v>
      </c>
      <c r="O63" s="98" t="str">
        <f aca="false">IF(F63&lt;=$P$2,"Mar","")</f>
        <v>Mar</v>
      </c>
      <c r="P63" s="97" t="n">
        <f aca="false">N63</f>
        <v>0</v>
      </c>
      <c r="Q63" s="99" t="n">
        <f aca="false">K63-P63</f>
        <v>20</v>
      </c>
      <c r="R63" s="98" t="str">
        <f aca="false">IFERROR(IF(O63="Mar",(K63/P63-1))," ")</f>
        <v> </v>
      </c>
      <c r="S63" s="105" t="b">
        <f aca="false">IF(N63&gt;0,IF(O63="","-",IF(R63&lt;0%,"DEGROWTH","GROWTH")))</f>
        <v>0</v>
      </c>
      <c r="T63" s="69" t="n">
        <v>20</v>
      </c>
      <c r="U63" s="101" t="str">
        <f aca="false">IF(F63&lt;=$V$2,"Apr","")</f>
        <v>Apr</v>
      </c>
      <c r="V63" s="97" t="n">
        <v>20</v>
      </c>
      <c r="W63" s="102" t="n">
        <f aca="false">K63-V63</f>
        <v>0</v>
      </c>
      <c r="X63" s="103" t="n">
        <f aca="false">IFERROR(IF(U63="Apr",(K63/V63-1)),0)</f>
        <v>0</v>
      </c>
      <c r="Y63" s="104" t="str">
        <f aca="false">IF(T63&gt;0,IF(U63="","-",IF(X63&lt;0%,"DEGROWTH","GROWTH")))</f>
        <v>GROWTH</v>
      </c>
      <c r="Z63" s="75" t="n">
        <v>0</v>
      </c>
      <c r="AA63" s="70"/>
      <c r="AB63" s="70" t="s">
        <v>133</v>
      </c>
      <c r="AC63" s="75" t="s">
        <v>133</v>
      </c>
      <c r="AD63" s="3" t="n">
        <f aca="false">IF(K63=0,1,0)</f>
        <v>0</v>
      </c>
      <c r="AE63" s="76"/>
    </row>
    <row r="64" customFormat="false" ht="14.25" hidden="false" customHeight="true" outlineLevel="0" collapsed="false">
      <c r="A64" s="70" t="s">
        <v>133</v>
      </c>
      <c r="B64" s="72" t="s">
        <v>144</v>
      </c>
      <c r="C64" s="72" t="s">
        <v>751</v>
      </c>
      <c r="D64" s="72" t="n">
        <v>1000000618</v>
      </c>
      <c r="E64" s="73" t="s">
        <v>752</v>
      </c>
      <c r="F64" s="74" t="n">
        <v>41135</v>
      </c>
      <c r="G64" s="67" t="str">
        <f aca="false">IF(I64&gt;0,"Targeted Dealer","-")</f>
        <v>Targeted Dealer</v>
      </c>
      <c r="H64" s="67"/>
      <c r="I64" s="68" t="n">
        <v>640</v>
      </c>
      <c r="J64" s="68" t="n">
        <f aca="false">I64/$J$1*($J$1-$E$1)</f>
        <v>597.333333333333</v>
      </c>
      <c r="K64" s="69" t="n">
        <v>460</v>
      </c>
      <c r="L64" s="69" t="n">
        <f aca="false">I64-K64</f>
        <v>180</v>
      </c>
      <c r="M64" s="69" t="n">
        <f aca="false">IFERROR((K64/J64%),"-")</f>
        <v>77.0089285714286</v>
      </c>
      <c r="N64" s="97" t="n">
        <v>740</v>
      </c>
      <c r="O64" s="98" t="str">
        <f aca="false">IF(F64&lt;=$P$2,"Mar","")</f>
        <v>Mar</v>
      </c>
      <c r="P64" s="97" t="n">
        <f aca="false">N64</f>
        <v>740</v>
      </c>
      <c r="Q64" s="99" t="n">
        <f aca="false">K64-P64</f>
        <v>-280</v>
      </c>
      <c r="R64" s="98" t="n">
        <f aca="false">IFERROR(IF(O64="Mar",(K64/P64-1))," ")</f>
        <v>-0.378378378378378</v>
      </c>
      <c r="S64" s="100" t="str">
        <f aca="false">IF(N64&gt;0,IF(O64="","-",IF(R64&lt;0%,"DEGROWTH","GROWTH")))</f>
        <v>DEGROWTH</v>
      </c>
      <c r="T64" s="69" t="n">
        <v>620</v>
      </c>
      <c r="U64" s="101" t="str">
        <f aca="false">IF(F64&lt;=$V$2,"Apr","")</f>
        <v>Apr</v>
      </c>
      <c r="V64" s="97" t="n">
        <v>620</v>
      </c>
      <c r="W64" s="102" t="n">
        <f aca="false">K64-V64</f>
        <v>-160</v>
      </c>
      <c r="X64" s="103" t="n">
        <f aca="false">IFERROR(IF(U64="Apr",(K64/V64-1)),0)</f>
        <v>-0.258064516129032</v>
      </c>
      <c r="Y64" s="104" t="str">
        <f aca="false">IF(T64&gt;0,IF(U64="","-",IF(X64&lt;0%,"DEGROWTH","GROWTH")))</f>
        <v>DEGROWTH</v>
      </c>
      <c r="Z64" s="75" t="n">
        <v>0</v>
      </c>
      <c r="AA64" s="70"/>
      <c r="AB64" s="70" t="s">
        <v>133</v>
      </c>
      <c r="AC64" s="70" t="s">
        <v>133</v>
      </c>
      <c r="AD64" s="3" t="n">
        <f aca="false">IF(K64=0,1,0)</f>
        <v>0</v>
      </c>
      <c r="AE64" s="76"/>
    </row>
    <row r="65" customFormat="false" ht="14.25" hidden="false" customHeight="true" outlineLevel="0" collapsed="false">
      <c r="A65" s="70" t="s">
        <v>133</v>
      </c>
      <c r="B65" s="72" t="s">
        <v>144</v>
      </c>
      <c r="C65" s="72" t="s">
        <v>753</v>
      </c>
      <c r="D65" s="72" t="n">
        <v>1000000615</v>
      </c>
      <c r="E65" s="73" t="s">
        <v>754</v>
      </c>
      <c r="F65" s="74" t="n">
        <v>42044</v>
      </c>
      <c r="G65" s="67" t="str">
        <f aca="false">IF(I65&gt;0,"Targeted Dealer","-")</f>
        <v>Targeted Dealer</v>
      </c>
      <c r="H65" s="67"/>
      <c r="I65" s="68" t="n">
        <v>80</v>
      </c>
      <c r="J65" s="68" t="n">
        <f aca="false">I65/$J$1*($J$1-$E$1)</f>
        <v>74.6666666666667</v>
      </c>
      <c r="K65" s="69" t="n">
        <v>20</v>
      </c>
      <c r="L65" s="69" t="n">
        <f aca="false">I65-K65</f>
        <v>60</v>
      </c>
      <c r="M65" s="69" t="n">
        <f aca="false">IFERROR((K65/J65%),"-")</f>
        <v>26.7857142857143</v>
      </c>
      <c r="N65" s="97" t="n">
        <v>20</v>
      </c>
      <c r="O65" s="98" t="str">
        <f aca="false">IF(F65&lt;=$P$2,"Mar","")</f>
        <v>Mar</v>
      </c>
      <c r="P65" s="97" t="n">
        <f aca="false">N65</f>
        <v>20</v>
      </c>
      <c r="Q65" s="99" t="n">
        <f aca="false">K65-P65</f>
        <v>0</v>
      </c>
      <c r="R65" s="98" t="n">
        <f aca="false">IFERROR(IF(O65="Mar",(K65/P65-1))," ")</f>
        <v>0</v>
      </c>
      <c r="S65" s="100" t="str">
        <f aca="false">IF(N65&gt;0,IF(O65="","-",IF(R65&lt;0%,"DEGROWTH","GROWTH")))</f>
        <v>GROWTH</v>
      </c>
      <c r="T65" s="69" t="n">
        <v>40</v>
      </c>
      <c r="U65" s="101" t="str">
        <f aca="false">IF(F65&lt;=$V$2,"Apr","")</f>
        <v>Apr</v>
      </c>
      <c r="V65" s="97" t="n">
        <v>40</v>
      </c>
      <c r="W65" s="102" t="n">
        <f aca="false">K65-V65</f>
        <v>-20</v>
      </c>
      <c r="X65" s="103" t="n">
        <f aca="false">IFERROR(IF(U65="Apr",(K65/V65-1)),0)</f>
        <v>-0.5</v>
      </c>
      <c r="Y65" s="104" t="str">
        <f aca="false">IF(T65&gt;0,IF(U65="","-",IF(X65&lt;0%,"DEGROWTH","GROWTH")))</f>
        <v>DEGROWTH</v>
      </c>
      <c r="Z65" s="75" t="n">
        <v>0</v>
      </c>
      <c r="AA65" s="70"/>
      <c r="AB65" s="70" t="s">
        <v>133</v>
      </c>
      <c r="AC65" s="70" t="s">
        <v>133</v>
      </c>
      <c r="AD65" s="3" t="n">
        <f aca="false">IF(K65=0,1,0)</f>
        <v>0</v>
      </c>
      <c r="AE65" s="76"/>
    </row>
    <row r="66" customFormat="false" ht="14.25" hidden="false" customHeight="true" outlineLevel="0" collapsed="false">
      <c r="A66" s="70" t="s">
        <v>133</v>
      </c>
      <c r="B66" s="72" t="s">
        <v>144</v>
      </c>
      <c r="C66" s="72" t="s">
        <v>755</v>
      </c>
      <c r="D66" s="72" t="n">
        <v>1000000616</v>
      </c>
      <c r="E66" s="73" t="s">
        <v>756</v>
      </c>
      <c r="F66" s="74" t="n">
        <v>42254</v>
      </c>
      <c r="G66" s="67" t="str">
        <f aca="false">IF(I66&gt;0,"Targeted Dealer","-")</f>
        <v>Targeted Dealer</v>
      </c>
      <c r="H66" s="67"/>
      <c r="I66" s="68" t="n">
        <v>80</v>
      </c>
      <c r="J66" s="68" t="n">
        <f aca="false">I66/$J$1*($J$1-$E$1)</f>
        <v>74.6666666666667</v>
      </c>
      <c r="K66" s="69" t="n">
        <v>20</v>
      </c>
      <c r="L66" s="69" t="n">
        <f aca="false">I66-K66</f>
        <v>60</v>
      </c>
      <c r="M66" s="69" t="n">
        <f aca="false">IFERROR((K66/J66%),"-")</f>
        <v>26.7857142857143</v>
      </c>
      <c r="N66" s="97" t="n">
        <v>40</v>
      </c>
      <c r="O66" s="98" t="str">
        <f aca="false">IF(F66&lt;=$P$2,"Mar","")</f>
        <v>Mar</v>
      </c>
      <c r="P66" s="97" t="n">
        <f aca="false">N66</f>
        <v>40</v>
      </c>
      <c r="Q66" s="99" t="n">
        <f aca="false">K66-P66</f>
        <v>-20</v>
      </c>
      <c r="R66" s="98" t="n">
        <f aca="false">IFERROR(IF(O66="Mar",(K66/P66-1))," ")</f>
        <v>-0.5</v>
      </c>
      <c r="S66" s="100" t="str">
        <f aca="false">IF(N66&gt;0,IF(O66="","-",IF(R66&lt;0%,"DEGROWTH","GROWTH")))</f>
        <v>DEGROWTH</v>
      </c>
      <c r="T66" s="69" t="n">
        <v>60</v>
      </c>
      <c r="U66" s="101" t="str">
        <f aca="false">IF(F66&lt;=$V$2,"Apr","")</f>
        <v>Apr</v>
      </c>
      <c r="V66" s="97" t="n">
        <v>60</v>
      </c>
      <c r="W66" s="102" t="n">
        <f aca="false">K66-V66</f>
        <v>-40</v>
      </c>
      <c r="X66" s="103" t="n">
        <f aca="false">IFERROR(IF(U66="Apr",(K66/V66-1)),0)</f>
        <v>-0.666666666666667</v>
      </c>
      <c r="Y66" s="104" t="str">
        <f aca="false">IF(T66&gt;0,IF(U66="","-",IF(X66&lt;0%,"DEGROWTH","GROWTH")))</f>
        <v>DEGROWTH</v>
      </c>
      <c r="Z66" s="75" t="n">
        <v>0</v>
      </c>
      <c r="AA66" s="70"/>
      <c r="AB66" s="70" t="s">
        <v>133</v>
      </c>
      <c r="AC66" s="70" t="s">
        <v>133</v>
      </c>
      <c r="AD66" s="3" t="n">
        <f aca="false">IF(K66=0,1,0)</f>
        <v>0</v>
      </c>
      <c r="AE66" s="76"/>
    </row>
    <row r="67" customFormat="false" ht="14.25" hidden="false" customHeight="true" outlineLevel="0" collapsed="false">
      <c r="A67" s="70" t="s">
        <v>133</v>
      </c>
      <c r="B67" s="72" t="s">
        <v>144</v>
      </c>
      <c r="C67" s="72" t="s">
        <v>757</v>
      </c>
      <c r="D67" s="72" t="n">
        <v>1000001007</v>
      </c>
      <c r="E67" s="73" t="s">
        <v>758</v>
      </c>
      <c r="F67" s="74" t="n">
        <v>43832</v>
      </c>
      <c r="G67" s="67" t="str">
        <f aca="false">IF(I67&gt;0,"Targeted Dealer","-")</f>
        <v>Targeted Dealer</v>
      </c>
      <c r="H67" s="67"/>
      <c r="I67" s="68" t="n">
        <v>280</v>
      </c>
      <c r="J67" s="68" t="n">
        <f aca="false">I67/$J$1*($J$1-$E$1)</f>
        <v>261.333333333333</v>
      </c>
      <c r="K67" s="69" t="n">
        <v>170</v>
      </c>
      <c r="L67" s="69" t="n">
        <f aca="false">I67-K67</f>
        <v>110</v>
      </c>
      <c r="M67" s="69" t="n">
        <f aca="false">IFERROR((K67/J67%),"-")</f>
        <v>65.0510204081633</v>
      </c>
      <c r="N67" s="97" t="n">
        <v>180</v>
      </c>
      <c r="O67" s="98" t="str">
        <f aca="false">IF(F67&lt;=$P$2,"Mar","")</f>
        <v>Mar</v>
      </c>
      <c r="P67" s="97" t="n">
        <f aca="false">N67</f>
        <v>180</v>
      </c>
      <c r="Q67" s="99" t="n">
        <f aca="false">K67-P67</f>
        <v>-10</v>
      </c>
      <c r="R67" s="98" t="n">
        <f aca="false">IFERROR(IF(O67="Mar",(K67/P67-1))," ")</f>
        <v>-0.0555555555555556</v>
      </c>
      <c r="S67" s="100" t="str">
        <f aca="false">IF(N67&gt;0,IF(O67="","-",IF(R67&lt;0%,"DEGROWTH","GROWTH")))</f>
        <v>DEGROWTH</v>
      </c>
      <c r="T67" s="69" t="n">
        <v>280</v>
      </c>
      <c r="U67" s="101" t="str">
        <f aca="false">IF(F67&lt;=$V$2,"Apr","")</f>
        <v>Apr</v>
      </c>
      <c r="V67" s="97" t="n">
        <v>280</v>
      </c>
      <c r="W67" s="102" t="n">
        <f aca="false">K67-V67</f>
        <v>-110</v>
      </c>
      <c r="X67" s="103" t="n">
        <f aca="false">IFERROR(IF(U67="Apr",(K67/V67-1)),0)</f>
        <v>-0.392857142857143</v>
      </c>
      <c r="Y67" s="104" t="str">
        <f aca="false">IF(T67&gt;0,IF(U67="","-",IF(X67&lt;0%,"DEGROWTH","GROWTH")))</f>
        <v>DEGROWTH</v>
      </c>
      <c r="Z67" s="75" t="n">
        <v>0</v>
      </c>
      <c r="AA67" s="70"/>
      <c r="AB67" s="70" t="s">
        <v>133</v>
      </c>
      <c r="AC67" s="70" t="s">
        <v>133</v>
      </c>
      <c r="AD67" s="3" t="n">
        <f aca="false">IF(K67=0,1,0)</f>
        <v>0</v>
      </c>
      <c r="AE67" s="76"/>
    </row>
    <row r="68" customFormat="false" ht="14.25" hidden="false" customHeight="true" outlineLevel="0" collapsed="false">
      <c r="A68" s="70" t="s">
        <v>133</v>
      </c>
      <c r="B68" s="72" t="s">
        <v>144</v>
      </c>
      <c r="C68" s="72" t="s">
        <v>759</v>
      </c>
      <c r="D68" s="72" t="n">
        <v>1000001008</v>
      </c>
      <c r="E68" s="73" t="s">
        <v>760</v>
      </c>
      <c r="F68" s="74" t="n">
        <v>43832</v>
      </c>
      <c r="G68" s="67" t="str">
        <f aca="false">IF(I68&gt;0,"Targeted Dealer","-")</f>
        <v>Targeted Dealer</v>
      </c>
      <c r="H68" s="67"/>
      <c r="I68" s="68" t="n">
        <v>310</v>
      </c>
      <c r="J68" s="68" t="n">
        <f aca="false">I68/$J$1*($J$1-$E$1)</f>
        <v>289.333333333333</v>
      </c>
      <c r="K68" s="69" t="n">
        <v>300</v>
      </c>
      <c r="L68" s="69" t="n">
        <f aca="false">I68-K68</f>
        <v>10</v>
      </c>
      <c r="M68" s="69" t="n">
        <f aca="false">IFERROR((K68/J68%),"-")</f>
        <v>103.6866359447</v>
      </c>
      <c r="N68" s="97" t="n">
        <v>320</v>
      </c>
      <c r="O68" s="98" t="str">
        <f aca="false">IF(F68&lt;=$P$2,"Mar","")</f>
        <v>Mar</v>
      </c>
      <c r="P68" s="97" t="n">
        <f aca="false">N68</f>
        <v>320</v>
      </c>
      <c r="Q68" s="99" t="n">
        <f aca="false">K68-P68</f>
        <v>-20</v>
      </c>
      <c r="R68" s="98" t="n">
        <f aca="false">IFERROR(IF(O68="Mar",(K68/P68-1))," ")</f>
        <v>-0.0625</v>
      </c>
      <c r="S68" s="100" t="str">
        <f aca="false">IF(N68&gt;0,IF(O68="","-",IF(R68&lt;0%,"DEGROWTH","GROWTH")))</f>
        <v>DEGROWTH</v>
      </c>
      <c r="T68" s="69" t="n">
        <v>282.5</v>
      </c>
      <c r="U68" s="101" t="str">
        <f aca="false">IF(F68&lt;=$V$2,"Apr","")</f>
        <v>Apr</v>
      </c>
      <c r="V68" s="97" t="n">
        <v>282.5</v>
      </c>
      <c r="W68" s="102" t="n">
        <f aca="false">K68-V68</f>
        <v>17.5</v>
      </c>
      <c r="X68" s="103" t="n">
        <f aca="false">IFERROR(IF(U68="Apr",(K68/V68-1)),0)</f>
        <v>0.0619469026548674</v>
      </c>
      <c r="Y68" s="104" t="str">
        <f aca="false">IF(T68&gt;0,IF(U68="","-",IF(X68&lt;0%,"DEGROWTH","GROWTH")))</f>
        <v>GROWTH</v>
      </c>
      <c r="Z68" s="75" t="n">
        <v>0</v>
      </c>
      <c r="AA68" s="70"/>
      <c r="AB68" s="70" t="s">
        <v>133</v>
      </c>
      <c r="AC68" s="70" t="s">
        <v>133</v>
      </c>
      <c r="AD68" s="3" t="n">
        <f aca="false">IF(K68=0,1,0)</f>
        <v>0</v>
      </c>
      <c r="AE68" s="76"/>
    </row>
    <row r="69" customFormat="false" ht="14.25" hidden="false" customHeight="true" outlineLevel="0" collapsed="false">
      <c r="A69" s="70" t="s">
        <v>133</v>
      </c>
      <c r="B69" s="72" t="s">
        <v>144</v>
      </c>
      <c r="C69" s="72" t="s">
        <v>761</v>
      </c>
      <c r="D69" s="72" t="n">
        <v>1000000652</v>
      </c>
      <c r="E69" s="73" t="s">
        <v>762</v>
      </c>
      <c r="F69" s="74" t="n">
        <v>43906</v>
      </c>
      <c r="G69" s="67" t="str">
        <f aca="false">IF(I69&gt;0,"Targeted Dealer","-")</f>
        <v>Targeted Dealer</v>
      </c>
      <c r="H69" s="67"/>
      <c r="I69" s="68" t="n">
        <v>40</v>
      </c>
      <c r="J69" s="68" t="n">
        <f aca="false">I69/$J$1*($J$1-$E$1)</f>
        <v>37.3333333333333</v>
      </c>
      <c r="K69" s="69" t="n">
        <v>0</v>
      </c>
      <c r="L69" s="69" t="n">
        <f aca="false">I69-K69</f>
        <v>40</v>
      </c>
      <c r="M69" s="69" t="n">
        <f aca="false">IFERROR((K69/J69%),"-")</f>
        <v>0</v>
      </c>
      <c r="N69" s="97" t="n">
        <v>20</v>
      </c>
      <c r="O69" s="98" t="str">
        <f aca="false">IF(F69&lt;=$P$2,"Mar","")</f>
        <v>Mar</v>
      </c>
      <c r="P69" s="97" t="n">
        <f aca="false">N69</f>
        <v>20</v>
      </c>
      <c r="Q69" s="99" t="n">
        <f aca="false">K69-P69</f>
        <v>-20</v>
      </c>
      <c r="R69" s="98" t="n">
        <f aca="false">IFERROR(IF(O69="Mar",(K69/P69-1))," ")</f>
        <v>-1</v>
      </c>
      <c r="S69" s="100" t="str">
        <f aca="false">IF(N69&gt;0,IF(O69="","-",IF(R69&lt;0%,"DEGROWTH","GROWTH")))</f>
        <v>DEGROWTH</v>
      </c>
      <c r="T69" s="69" t="n">
        <v>20</v>
      </c>
      <c r="U69" s="101" t="str">
        <f aca="false">IF(F69&lt;=$V$2,"Apr","")</f>
        <v>Apr</v>
      </c>
      <c r="V69" s="97" t="n">
        <v>20</v>
      </c>
      <c r="W69" s="102" t="n">
        <f aca="false">K69-V69</f>
        <v>-20</v>
      </c>
      <c r="X69" s="103" t="n">
        <f aca="false">IFERROR(IF(U69="Apr",(K69/V69-1)),0)</f>
        <v>-1</v>
      </c>
      <c r="Y69" s="104" t="str">
        <f aca="false">IF(T69&gt;0,IF(U69="","-",IF(X69&lt;0%,"DEGROWTH","GROWTH")))</f>
        <v>DEGROWTH</v>
      </c>
      <c r="Z69" s="75" t="n">
        <v>0</v>
      </c>
      <c r="AA69" s="70"/>
      <c r="AB69" s="70" t="s">
        <v>133</v>
      </c>
      <c r="AC69" s="70" t="s">
        <v>133</v>
      </c>
      <c r="AD69" s="3" t="n">
        <f aca="false">IF(K69=0,1,0)</f>
        <v>1</v>
      </c>
      <c r="AE69" s="76"/>
    </row>
    <row r="70" customFormat="false" ht="14.25" hidden="false" customHeight="true" outlineLevel="0" collapsed="false">
      <c r="A70" s="70" t="s">
        <v>133</v>
      </c>
      <c r="B70" s="72" t="s">
        <v>144</v>
      </c>
      <c r="C70" s="72" t="s">
        <v>763</v>
      </c>
      <c r="D70" s="72" t="n">
        <v>1000001006</v>
      </c>
      <c r="E70" s="73" t="s">
        <v>764</v>
      </c>
      <c r="F70" s="74" t="n">
        <v>44459</v>
      </c>
      <c r="G70" s="67" t="str">
        <f aca="false">IF(I70&gt;0,"Targeted Dealer","-")</f>
        <v>Targeted Dealer</v>
      </c>
      <c r="H70" s="67"/>
      <c r="I70" s="68" t="n">
        <v>64</v>
      </c>
      <c r="J70" s="68" t="n">
        <f aca="false">I70/$J$1*($J$1-$E$1)</f>
        <v>59.7333333333333</v>
      </c>
      <c r="K70" s="69" t="n">
        <v>0</v>
      </c>
      <c r="L70" s="69" t="n">
        <f aca="false">I70-K70</f>
        <v>64</v>
      </c>
      <c r="M70" s="69" t="n">
        <f aca="false">IFERROR((K70/J70%),"-")</f>
        <v>0</v>
      </c>
      <c r="N70" s="97" t="n">
        <v>60</v>
      </c>
      <c r="O70" s="98" t="str">
        <f aca="false">IF(F70&lt;=$P$2,"Mar","")</f>
        <v>Mar</v>
      </c>
      <c r="P70" s="97" t="n">
        <f aca="false">N70</f>
        <v>60</v>
      </c>
      <c r="Q70" s="99" t="n">
        <f aca="false">K70-P70</f>
        <v>-60</v>
      </c>
      <c r="R70" s="98" t="n">
        <f aca="false">IFERROR(IF(O70="Mar",(K70/P70-1))," ")</f>
        <v>-1</v>
      </c>
      <c r="S70" s="100" t="str">
        <f aca="false">IF(N70&gt;0,IF(O70="","-",IF(R70&lt;0%,"DEGROWTH","GROWTH")))</f>
        <v>DEGROWTH</v>
      </c>
      <c r="T70" s="69" t="n">
        <v>22</v>
      </c>
      <c r="U70" s="101" t="str">
        <f aca="false">IF(F70&lt;=$V$2,"Apr","")</f>
        <v>Apr</v>
      </c>
      <c r="V70" s="97" t="n">
        <v>22</v>
      </c>
      <c r="W70" s="102" t="n">
        <f aca="false">K70-V70</f>
        <v>-22</v>
      </c>
      <c r="X70" s="103" t="n">
        <f aca="false">IFERROR(IF(U70="Apr",(K70/V70-1)),0)</f>
        <v>-1</v>
      </c>
      <c r="Y70" s="104" t="str">
        <f aca="false">IF(T70&gt;0,IF(U70="","-",IF(X70&lt;0%,"DEGROWTH","GROWTH")))</f>
        <v>DEGROWTH</v>
      </c>
      <c r="Z70" s="75" t="n">
        <v>0</v>
      </c>
      <c r="AA70" s="70"/>
      <c r="AB70" s="70" t="s">
        <v>133</v>
      </c>
      <c r="AC70" s="70" t="s">
        <v>133</v>
      </c>
      <c r="AD70" s="3" t="n">
        <f aca="false">IF(K70=0,1,0)</f>
        <v>1</v>
      </c>
      <c r="AE70" s="76"/>
    </row>
    <row r="71" customFormat="false" ht="14.25" hidden="false" customHeight="true" outlineLevel="0" collapsed="false">
      <c r="A71" s="70" t="s">
        <v>133</v>
      </c>
      <c r="B71" s="72" t="s">
        <v>144</v>
      </c>
      <c r="C71" s="72" t="s">
        <v>765</v>
      </c>
      <c r="D71" s="72" t="n">
        <v>1000002620</v>
      </c>
      <c r="E71" s="73" t="s">
        <v>766</v>
      </c>
      <c r="F71" s="74" t="n">
        <v>44628</v>
      </c>
      <c r="G71" s="67" t="str">
        <f aca="false">IF(I71&gt;0,"Targeted Dealer","-")</f>
        <v>Targeted Dealer</v>
      </c>
      <c r="H71" s="67"/>
      <c r="I71" s="68" t="n">
        <v>136</v>
      </c>
      <c r="J71" s="68" t="n">
        <f aca="false">I71/$J$1*($J$1-$E$1)</f>
        <v>126.933333333333</v>
      </c>
      <c r="K71" s="69" t="n">
        <v>75</v>
      </c>
      <c r="L71" s="69" t="n">
        <f aca="false">I71-K71</f>
        <v>61</v>
      </c>
      <c r="M71" s="69" t="n">
        <f aca="false">IFERROR((K71/J71%),"-")</f>
        <v>59.0861344537815</v>
      </c>
      <c r="N71" s="97" t="n">
        <v>125</v>
      </c>
      <c r="O71" s="98" t="str">
        <f aca="false">IF(F71&lt;=$P$2,"Mar","")</f>
        <v>Mar</v>
      </c>
      <c r="P71" s="97" t="n">
        <f aca="false">N71</f>
        <v>125</v>
      </c>
      <c r="Q71" s="99" t="n">
        <f aca="false">K71-P71</f>
        <v>-50</v>
      </c>
      <c r="R71" s="98" t="n">
        <f aca="false">IFERROR(IF(O71="Mar",(K71/P71-1))," ")</f>
        <v>-0.4</v>
      </c>
      <c r="S71" s="100" t="str">
        <f aca="false">IF(N71&gt;0,IF(O71="","-",IF(R71&lt;0%,"DEGROWTH","GROWTH")))</f>
        <v>DEGROWTH</v>
      </c>
      <c r="T71" s="69" t="n">
        <v>124</v>
      </c>
      <c r="U71" s="101" t="str">
        <f aca="false">IF(F71&lt;=$V$2,"Apr","")</f>
        <v>Apr</v>
      </c>
      <c r="V71" s="97" t="n">
        <v>124</v>
      </c>
      <c r="W71" s="102" t="n">
        <f aca="false">K71-V71</f>
        <v>-49</v>
      </c>
      <c r="X71" s="103" t="n">
        <f aca="false">IFERROR(IF(U71="Apr",(K71/V71-1)),0)</f>
        <v>-0.395161290322581</v>
      </c>
      <c r="Y71" s="104" t="str">
        <f aca="false">IF(T71&gt;0,IF(U71="","-",IF(X71&lt;0%,"DEGROWTH","GROWTH")))</f>
        <v>DEGROWTH</v>
      </c>
      <c r="Z71" s="75" t="n">
        <v>0</v>
      </c>
      <c r="AA71" s="70"/>
      <c r="AB71" s="70" t="s">
        <v>133</v>
      </c>
      <c r="AC71" s="70" t="s">
        <v>133</v>
      </c>
      <c r="AD71" s="3" t="n">
        <f aca="false">IF(K71=0,1,0)</f>
        <v>0</v>
      </c>
      <c r="AE71" s="76"/>
    </row>
    <row r="72" customFormat="false" ht="14.25" hidden="false" customHeight="true" outlineLevel="0" collapsed="false">
      <c r="A72" s="70" t="s">
        <v>133</v>
      </c>
      <c r="B72" s="72" t="s">
        <v>144</v>
      </c>
      <c r="C72" s="72" t="s">
        <v>767</v>
      </c>
      <c r="D72" s="72" t="n">
        <v>1000003164</v>
      </c>
      <c r="E72" s="72" t="s">
        <v>768</v>
      </c>
      <c r="F72" s="74" t="n">
        <v>44916</v>
      </c>
      <c r="G72" s="67" t="str">
        <f aca="false">IF(I72&gt;0,"Targeted Dealer","-")</f>
        <v>Targeted Dealer</v>
      </c>
      <c r="H72" s="67"/>
      <c r="I72" s="68" t="n">
        <v>158</v>
      </c>
      <c r="J72" s="68" t="n">
        <f aca="false">I72/$J$1*($J$1-$E$1)</f>
        <v>147.466666666667</v>
      </c>
      <c r="K72" s="69" t="n">
        <v>128</v>
      </c>
      <c r="L72" s="69" t="n">
        <f aca="false">I72-K72</f>
        <v>30</v>
      </c>
      <c r="M72" s="69" t="n">
        <f aca="false">IFERROR((K72/J72%),"-")</f>
        <v>86.7992766726944</v>
      </c>
      <c r="N72" s="97" t="n">
        <v>130</v>
      </c>
      <c r="O72" s="98" t="str">
        <f aca="false">IF(F72&lt;=$P$2,"Mar","")</f>
        <v>Mar</v>
      </c>
      <c r="P72" s="97" t="n">
        <f aca="false">N72</f>
        <v>130</v>
      </c>
      <c r="Q72" s="99" t="n">
        <f aca="false">K72-P72</f>
        <v>-2</v>
      </c>
      <c r="R72" s="98" t="n">
        <f aca="false">IFERROR(IF(O72="Mar",(K72/P72-1))," ")</f>
        <v>-0.0153846153846153</v>
      </c>
      <c r="S72" s="100" t="str">
        <f aca="false">IF(N72&gt;0,IF(O72="","-",IF(R72&lt;0%,"DEGROWTH","GROWTH")))</f>
        <v>DEGROWTH</v>
      </c>
      <c r="T72" s="69" t="n">
        <v>124</v>
      </c>
      <c r="U72" s="101" t="str">
        <f aca="false">IF(F72&lt;=$V$2,"Apr","")</f>
        <v>Apr</v>
      </c>
      <c r="V72" s="97" t="n">
        <v>124</v>
      </c>
      <c r="W72" s="102" t="n">
        <f aca="false">K72-V72</f>
        <v>4</v>
      </c>
      <c r="X72" s="103" t="n">
        <f aca="false">IFERROR(IF(U72="Apr",(K72/V72-1)),0)</f>
        <v>0.032258064516129</v>
      </c>
      <c r="Y72" s="104" t="str">
        <f aca="false">IF(T72&gt;0,IF(U72="","-",IF(X72&lt;0%,"DEGROWTH","GROWTH")))</f>
        <v>GROWTH</v>
      </c>
      <c r="Z72" s="75" t="n">
        <v>0</v>
      </c>
      <c r="AA72" s="70"/>
      <c r="AB72" s="70" t="s">
        <v>133</v>
      </c>
      <c r="AC72" s="70" t="s">
        <v>133</v>
      </c>
      <c r="AD72" s="3" t="n">
        <f aca="false">IF(K72=0,1,0)</f>
        <v>0</v>
      </c>
      <c r="AE72" s="76"/>
    </row>
    <row r="73" customFormat="false" ht="14.25" hidden="false" customHeight="true" outlineLevel="0" collapsed="false">
      <c r="A73" s="75" t="s">
        <v>133</v>
      </c>
      <c r="B73" s="79" t="s">
        <v>26</v>
      </c>
      <c r="C73" s="79" t="s">
        <v>769</v>
      </c>
      <c r="D73" s="79" t="n">
        <v>1000004006</v>
      </c>
      <c r="E73" s="79" t="s">
        <v>770</v>
      </c>
      <c r="F73" s="74" t="n">
        <v>45456</v>
      </c>
      <c r="G73" s="67" t="str">
        <f aca="false">IF(I73&gt;0,"Targeted Dealer","-")</f>
        <v>Targeted Dealer</v>
      </c>
      <c r="H73" s="67"/>
      <c r="I73" s="68" t="n">
        <v>80</v>
      </c>
      <c r="J73" s="68" t="n">
        <f aca="false">I73/$J$1*($J$1-$E$1)</f>
        <v>74.6666666666667</v>
      </c>
      <c r="K73" s="69" t="n">
        <v>40</v>
      </c>
      <c r="L73" s="69" t="n">
        <f aca="false">I73-K73</f>
        <v>40</v>
      </c>
      <c r="M73" s="69" t="n">
        <f aca="false">IFERROR((K73/J73%),"-")</f>
        <v>53.5714285714286</v>
      </c>
      <c r="N73" s="97" t="n">
        <v>20</v>
      </c>
      <c r="O73" s="98" t="str">
        <f aca="false">IF(F73&lt;=$P$2,"Mar","")</f>
        <v>Mar</v>
      </c>
      <c r="P73" s="97" t="n">
        <f aca="false">N73</f>
        <v>20</v>
      </c>
      <c r="Q73" s="99" t="n">
        <f aca="false">K73-P73</f>
        <v>20</v>
      </c>
      <c r="R73" s="98" t="n">
        <f aca="false">IFERROR(IF(O73="Mar",(K73/P73-1))," ")</f>
        <v>1</v>
      </c>
      <c r="S73" s="100" t="str">
        <f aca="false">IF(N73&gt;0,IF(O73="","-",IF(R73&lt;0%,"DEGROWTH","GROWTH")))</f>
        <v>GROWTH</v>
      </c>
      <c r="T73" s="69" t="n">
        <v>40</v>
      </c>
      <c r="U73" s="101" t="str">
        <f aca="false">IF(F73&lt;=$V$2,"Apr","")</f>
        <v>Apr</v>
      </c>
      <c r="V73" s="97" t="n">
        <v>40</v>
      </c>
      <c r="W73" s="102" t="n">
        <f aca="false">K73-V73</f>
        <v>0</v>
      </c>
      <c r="X73" s="103" t="n">
        <f aca="false">IFERROR(IF(U73="Apr",(K73/V73-1)),0)</f>
        <v>0</v>
      </c>
      <c r="Y73" s="104" t="str">
        <f aca="false">IF(T73&gt;0,IF(U73="","-",IF(X73&lt;0%,"DEGROWTH","GROWTH")))</f>
        <v>GROWTH</v>
      </c>
      <c r="Z73" s="75" t="n">
        <v>0</v>
      </c>
      <c r="AA73" s="70"/>
      <c r="AB73" s="70" t="s">
        <v>133</v>
      </c>
      <c r="AC73" s="75" t="s">
        <v>133</v>
      </c>
      <c r="AD73" s="3" t="n">
        <f aca="false">IF(K73=0,1,0)</f>
        <v>0</v>
      </c>
      <c r="AE73" s="76"/>
    </row>
    <row r="74" customFormat="false" ht="14.25" hidden="false" customHeight="true" outlineLevel="0" collapsed="false">
      <c r="A74" s="75" t="s">
        <v>133</v>
      </c>
      <c r="B74" s="79" t="s">
        <v>26</v>
      </c>
      <c r="C74" s="79" t="s">
        <v>771</v>
      </c>
      <c r="D74" s="108" t="n">
        <v>1000004090</v>
      </c>
      <c r="E74" s="108" t="s">
        <v>772</v>
      </c>
      <c r="F74" s="74" t="n">
        <v>45524</v>
      </c>
      <c r="G74" s="67" t="str">
        <f aca="false">IF(I74&gt;0,"Targeted Dealer","-")</f>
        <v>Targeted Dealer</v>
      </c>
      <c r="H74" s="67"/>
      <c r="I74" s="68" t="n">
        <v>33</v>
      </c>
      <c r="J74" s="68" t="n">
        <f aca="false">I74/$J$1*($J$1-$E$1)</f>
        <v>30.8</v>
      </c>
      <c r="K74" s="69" t="n">
        <v>40</v>
      </c>
      <c r="L74" s="69" t="n">
        <f aca="false">I74-K74</f>
        <v>-7</v>
      </c>
      <c r="M74" s="69" t="n">
        <f aca="false">IFERROR((K74/J74%),"-")</f>
        <v>129.87012987013</v>
      </c>
      <c r="N74" s="97" t="n">
        <v>40</v>
      </c>
      <c r="O74" s="98" t="str">
        <f aca="false">IF(F74&lt;=$P$2,"Mar","")</f>
        <v>Mar</v>
      </c>
      <c r="P74" s="97" t="n">
        <f aca="false">N74</f>
        <v>40</v>
      </c>
      <c r="Q74" s="99" t="n">
        <f aca="false">K74-P74</f>
        <v>0</v>
      </c>
      <c r="R74" s="98" t="n">
        <f aca="false">IFERROR(IF(O74="Mar",(K74/P74-1))," ")</f>
        <v>0</v>
      </c>
      <c r="S74" s="100" t="str">
        <f aca="false">IF(N74&gt;0,IF(O74="","-",IF(R74&lt;0%,"DEGROWTH","GROWTH")))</f>
        <v>GROWTH</v>
      </c>
      <c r="T74" s="69" t="n">
        <v>23</v>
      </c>
      <c r="U74" s="101" t="str">
        <f aca="false">IF(F74&lt;=$V$2,"Apr","")</f>
        <v>Apr</v>
      </c>
      <c r="V74" s="97" t="n">
        <v>23</v>
      </c>
      <c r="W74" s="102" t="n">
        <f aca="false">K74-V74</f>
        <v>17</v>
      </c>
      <c r="X74" s="103" t="n">
        <f aca="false">IFERROR(IF(U74="Apr",(K74/V74-1)),0)</f>
        <v>0.739130434782609</v>
      </c>
      <c r="Y74" s="104" t="str">
        <f aca="false">IF(T74&gt;0,IF(U74="","-",IF(X74&lt;0%,"DEGROWTH","GROWTH")))</f>
        <v>GROWTH</v>
      </c>
      <c r="Z74" s="75" t="n">
        <v>0</v>
      </c>
      <c r="AA74" s="70"/>
      <c r="AB74" s="70" t="s">
        <v>133</v>
      </c>
      <c r="AC74" s="75" t="s">
        <v>133</v>
      </c>
      <c r="AD74" s="3" t="n">
        <f aca="false">IF(K74=0,1,0)</f>
        <v>0</v>
      </c>
      <c r="AE74" s="76"/>
    </row>
    <row r="75" customFormat="false" ht="14.25" hidden="false" customHeight="true" outlineLevel="0" collapsed="false">
      <c r="A75" s="70" t="s">
        <v>133</v>
      </c>
      <c r="B75" s="71" t="s">
        <v>27</v>
      </c>
      <c r="C75" s="72" t="s">
        <v>773</v>
      </c>
      <c r="D75" s="72" t="n">
        <v>1000000744</v>
      </c>
      <c r="E75" s="73" t="s">
        <v>774</v>
      </c>
      <c r="F75" s="74" t="n">
        <v>38939</v>
      </c>
      <c r="G75" s="67" t="str">
        <f aca="false">IF(I75&gt;0,"Targeted Dealer","-")</f>
        <v>Targeted Dealer</v>
      </c>
      <c r="H75" s="67"/>
      <c r="I75" s="68" t="n">
        <v>330</v>
      </c>
      <c r="J75" s="68" t="n">
        <f aca="false">I75/$J$1*($J$1-$E$1)</f>
        <v>308</v>
      </c>
      <c r="K75" s="69" t="n">
        <v>200</v>
      </c>
      <c r="L75" s="69" t="n">
        <f aca="false">I75-K75</f>
        <v>130</v>
      </c>
      <c r="M75" s="69" t="n">
        <f aca="false">IFERROR((K75/J75%),"-")</f>
        <v>64.9350649350649</v>
      </c>
      <c r="N75" s="97" t="n">
        <v>240</v>
      </c>
      <c r="O75" s="98" t="str">
        <f aca="false">IF(F75&lt;=$P$2,"Mar","")</f>
        <v>Mar</v>
      </c>
      <c r="P75" s="97" t="n">
        <f aca="false">N75</f>
        <v>240</v>
      </c>
      <c r="Q75" s="99" t="n">
        <f aca="false">K75-P75</f>
        <v>-40</v>
      </c>
      <c r="R75" s="98" t="n">
        <f aca="false">IFERROR(IF(O75="Mar",(K75/P75-1))," ")</f>
        <v>-0.166666666666667</v>
      </c>
      <c r="S75" s="100" t="str">
        <f aca="false">IF(N75&gt;0,IF(O75="","-",IF(R75&lt;0%,"DEGROWTH","GROWTH")))</f>
        <v>DEGROWTH</v>
      </c>
      <c r="T75" s="69" t="n">
        <v>289.5</v>
      </c>
      <c r="U75" s="101" t="str">
        <f aca="false">IF(F75&lt;=$V$2,"Apr","")</f>
        <v>Apr</v>
      </c>
      <c r="V75" s="97" t="n">
        <v>289.5</v>
      </c>
      <c r="W75" s="102" t="n">
        <f aca="false">K75-V75</f>
        <v>-89.5</v>
      </c>
      <c r="X75" s="103" t="n">
        <f aca="false">IFERROR(IF(U75="Apr",(K75/V75-1)),0)</f>
        <v>-0.309153713298791</v>
      </c>
      <c r="Y75" s="104" t="str">
        <f aca="false">IF(T75&gt;0,IF(U75="","-",IF(X75&lt;0%,"DEGROWTH","GROWTH")))</f>
        <v>DEGROWTH</v>
      </c>
      <c r="Z75" s="75" t="n">
        <v>0</v>
      </c>
      <c r="AA75" s="70"/>
      <c r="AB75" s="70" t="s">
        <v>133</v>
      </c>
      <c r="AC75" s="70" t="s">
        <v>133</v>
      </c>
      <c r="AD75" s="3" t="n">
        <f aca="false">IF(K75=0,1,0)</f>
        <v>0</v>
      </c>
      <c r="AE75" s="76"/>
    </row>
    <row r="76" customFormat="false" ht="14.25" hidden="false" customHeight="true" outlineLevel="0" collapsed="false">
      <c r="A76" s="70" t="s">
        <v>133</v>
      </c>
      <c r="B76" s="71" t="s">
        <v>29</v>
      </c>
      <c r="C76" s="72" t="s">
        <v>775</v>
      </c>
      <c r="D76" s="72" t="n">
        <v>1000000732</v>
      </c>
      <c r="E76" s="73" t="s">
        <v>776</v>
      </c>
      <c r="F76" s="74" t="n">
        <v>39057</v>
      </c>
      <c r="G76" s="67" t="str">
        <f aca="false">IF(I76&gt;0,"Targeted Dealer","-")</f>
        <v>Targeted Dealer</v>
      </c>
      <c r="H76" s="67"/>
      <c r="I76" s="68" t="n">
        <v>5490</v>
      </c>
      <c r="J76" s="68" t="n">
        <f aca="false">I76/$J$1*($J$1-$E$1)</f>
        <v>5124</v>
      </c>
      <c r="K76" s="69" t="n">
        <v>5630.5</v>
      </c>
      <c r="L76" s="69" t="n">
        <f aca="false">I76-K76</f>
        <v>-140.5</v>
      </c>
      <c r="M76" s="69" t="n">
        <f aca="false">IFERROR((K76/J76%),"-")</f>
        <v>109.884855581577</v>
      </c>
      <c r="N76" s="97" t="n">
        <v>5253</v>
      </c>
      <c r="O76" s="98" t="str">
        <f aca="false">IF(F76&lt;=$P$2,"Mar","")</f>
        <v>Mar</v>
      </c>
      <c r="P76" s="97" t="n">
        <f aca="false">N76</f>
        <v>5253</v>
      </c>
      <c r="Q76" s="99" t="n">
        <f aca="false">K76-P76</f>
        <v>377.5</v>
      </c>
      <c r="R76" s="98" t="n">
        <f aca="false">IFERROR(IF(O76="Mar",(K76/P76-1))," ")</f>
        <v>0.0718636969350848</v>
      </c>
      <c r="S76" s="100" t="str">
        <f aca="false">IF(N76&gt;0,IF(O76="","-",IF(R76&lt;0%,"DEGROWTH","GROWTH")))</f>
        <v>GROWTH</v>
      </c>
      <c r="T76" s="69" t="n">
        <v>5412.3</v>
      </c>
      <c r="U76" s="101" t="str">
        <f aca="false">IF(F76&lt;=$V$2,"Apr","")</f>
        <v>Apr</v>
      </c>
      <c r="V76" s="97" t="n">
        <v>5412.3</v>
      </c>
      <c r="W76" s="102" t="n">
        <f aca="false">K76-V76</f>
        <v>218.2</v>
      </c>
      <c r="X76" s="103" t="n">
        <f aca="false">IFERROR(IF(U76="Apr",(K76/V76-1)),0)</f>
        <v>0.040315577480923</v>
      </c>
      <c r="Y76" s="104" t="str">
        <f aca="false">IF(T76&gt;0,IF(U76="","-",IF(X76&lt;0%,"DEGROWTH","GROWTH")))</f>
        <v>GROWTH</v>
      </c>
      <c r="Z76" s="75" t="n">
        <v>0</v>
      </c>
      <c r="AA76" s="70"/>
      <c r="AB76" s="70" t="s">
        <v>133</v>
      </c>
      <c r="AC76" s="70" t="s">
        <v>133</v>
      </c>
      <c r="AD76" s="3" t="n">
        <f aca="false">IF(K76=0,1,0)</f>
        <v>0</v>
      </c>
      <c r="AE76" s="76"/>
    </row>
    <row r="77" customFormat="false" ht="14.25" hidden="false" customHeight="true" outlineLevel="0" collapsed="false">
      <c r="A77" s="70" t="s">
        <v>133</v>
      </c>
      <c r="B77" s="71" t="s">
        <v>27</v>
      </c>
      <c r="C77" s="72" t="s">
        <v>777</v>
      </c>
      <c r="D77" s="72" t="n">
        <v>1000000729</v>
      </c>
      <c r="E77" s="73" t="s">
        <v>778</v>
      </c>
      <c r="F77" s="74" t="n">
        <v>39283</v>
      </c>
      <c r="G77" s="67" t="str">
        <f aca="false">IF(I77&gt;0,"Targeted Dealer","-")</f>
        <v>Targeted Dealer</v>
      </c>
      <c r="H77" s="67"/>
      <c r="I77" s="68" t="n">
        <v>20</v>
      </c>
      <c r="J77" s="68" t="n">
        <f aca="false">I77/$J$1*($J$1-$E$1)</f>
        <v>18.6666666666667</v>
      </c>
      <c r="K77" s="69" t="n">
        <v>7.5</v>
      </c>
      <c r="L77" s="69" t="n">
        <f aca="false">I77-K77</f>
        <v>12.5</v>
      </c>
      <c r="M77" s="69" t="n">
        <f aca="false">IFERROR((K77/J77%),"-")</f>
        <v>40.1785714285714</v>
      </c>
      <c r="N77" s="97" t="n">
        <v>8</v>
      </c>
      <c r="O77" s="98" t="str">
        <f aca="false">IF(F77&lt;=$P$2,"Mar","")</f>
        <v>Mar</v>
      </c>
      <c r="P77" s="97" t="n">
        <f aca="false">N77</f>
        <v>8</v>
      </c>
      <c r="Q77" s="99" t="n">
        <f aca="false">K77-P77</f>
        <v>-0.5</v>
      </c>
      <c r="R77" s="98" t="n">
        <f aca="false">IFERROR(IF(O77="Mar",(K77/P77-1))," ")</f>
        <v>-0.0625</v>
      </c>
      <c r="S77" s="100" t="str">
        <f aca="false">IF(N77&gt;0,IF(O77="","-",IF(R77&lt;0%,"DEGROWTH","GROWTH")))</f>
        <v>DEGROWTH</v>
      </c>
      <c r="T77" s="69" t="n">
        <v>4</v>
      </c>
      <c r="U77" s="101" t="str">
        <f aca="false">IF(F77&lt;=$V$2,"Apr","")</f>
        <v>Apr</v>
      </c>
      <c r="V77" s="97" t="n">
        <v>4</v>
      </c>
      <c r="W77" s="102" t="n">
        <f aca="false">K77-V77</f>
        <v>3.5</v>
      </c>
      <c r="X77" s="103" t="n">
        <f aca="false">IFERROR(IF(U77="Apr",(K77/V77-1)),0)</f>
        <v>0.875</v>
      </c>
      <c r="Y77" s="104" t="str">
        <f aca="false">IF(T77&gt;0,IF(U77="","-",IF(X77&lt;0%,"DEGROWTH","GROWTH")))</f>
        <v>GROWTH</v>
      </c>
      <c r="Z77" s="75" t="n">
        <v>0</v>
      </c>
      <c r="AA77" s="70"/>
      <c r="AB77" s="70" t="s">
        <v>133</v>
      </c>
      <c r="AC77" s="70" t="s">
        <v>133</v>
      </c>
      <c r="AD77" s="3" t="n">
        <f aca="false">IF(K77=0,1,0)</f>
        <v>0</v>
      </c>
      <c r="AE77" s="76"/>
    </row>
    <row r="78" customFormat="false" ht="14.25" hidden="false" customHeight="true" outlineLevel="0" collapsed="false">
      <c r="A78" s="70" t="s">
        <v>133</v>
      </c>
      <c r="B78" s="71" t="s">
        <v>29</v>
      </c>
      <c r="C78" s="72" t="s">
        <v>779</v>
      </c>
      <c r="D78" s="72" t="n">
        <v>1000000737</v>
      </c>
      <c r="E78" s="73" t="s">
        <v>780</v>
      </c>
      <c r="F78" s="74" t="n">
        <v>39746</v>
      </c>
      <c r="G78" s="67" t="str">
        <f aca="false">IF(I78&gt;0,"Targeted Dealer","-")</f>
        <v>Targeted Dealer</v>
      </c>
      <c r="H78" s="67"/>
      <c r="I78" s="68" t="n">
        <v>1100</v>
      </c>
      <c r="J78" s="68" t="n">
        <f aca="false">I78/$J$1*($J$1-$E$1)</f>
        <v>1026.66666666667</v>
      </c>
      <c r="K78" s="69" t="n">
        <v>1056.8</v>
      </c>
      <c r="L78" s="69" t="n">
        <f aca="false">I78-K78</f>
        <v>43.2</v>
      </c>
      <c r="M78" s="69" t="n">
        <f aca="false">IFERROR((K78/J78%),"-")</f>
        <v>102.935064935065</v>
      </c>
      <c r="N78" s="97" t="n">
        <v>1280</v>
      </c>
      <c r="O78" s="98" t="str">
        <f aca="false">IF(F78&lt;=$P$2,"Mar","")</f>
        <v>Mar</v>
      </c>
      <c r="P78" s="97" t="n">
        <f aca="false">N78</f>
        <v>1280</v>
      </c>
      <c r="Q78" s="99" t="n">
        <f aca="false">K78-P78</f>
        <v>-223.2</v>
      </c>
      <c r="R78" s="98" t="n">
        <f aca="false">IFERROR(IF(O78="Mar",(K78/P78-1))," ")</f>
        <v>-0.174375</v>
      </c>
      <c r="S78" s="100" t="str">
        <f aca="false">IF(N78&gt;0,IF(O78="","-",IF(R78&lt;0%,"DEGROWTH","GROWTH")))</f>
        <v>DEGROWTH</v>
      </c>
      <c r="T78" s="69" t="n">
        <v>969</v>
      </c>
      <c r="U78" s="101" t="str">
        <f aca="false">IF(F78&lt;=$V$2,"Apr","")</f>
        <v>Apr</v>
      </c>
      <c r="V78" s="97" t="n">
        <v>969</v>
      </c>
      <c r="W78" s="102" t="n">
        <f aca="false">K78-V78</f>
        <v>87.8</v>
      </c>
      <c r="X78" s="103" t="n">
        <f aca="false">IFERROR(IF(U78="Apr",(K78/V78-1)),0)</f>
        <v>0.0906088751289988</v>
      </c>
      <c r="Y78" s="104" t="str">
        <f aca="false">IF(T78&gt;0,IF(U78="","-",IF(X78&lt;0%,"DEGROWTH","GROWTH")))</f>
        <v>GROWTH</v>
      </c>
      <c r="Z78" s="75" t="n">
        <v>0</v>
      </c>
      <c r="AA78" s="70"/>
      <c r="AB78" s="70" t="s">
        <v>133</v>
      </c>
      <c r="AC78" s="70" t="s">
        <v>133</v>
      </c>
      <c r="AD78" s="3" t="n">
        <f aca="false">IF(K78=0,1,0)</f>
        <v>0</v>
      </c>
      <c r="AE78" s="76"/>
    </row>
    <row r="79" customFormat="false" ht="14.25" hidden="false" customHeight="true" outlineLevel="0" collapsed="false">
      <c r="A79" s="70" t="s">
        <v>133</v>
      </c>
      <c r="B79" s="71" t="s">
        <v>27</v>
      </c>
      <c r="C79" s="72" t="s">
        <v>781</v>
      </c>
      <c r="D79" s="72" t="n">
        <v>1000000733</v>
      </c>
      <c r="E79" s="73" t="s">
        <v>782</v>
      </c>
      <c r="F79" s="74" t="n">
        <v>39996</v>
      </c>
      <c r="G79" s="67" t="str">
        <f aca="false">IF(I79&gt;0,"Targeted Dealer","-")</f>
        <v>Targeted Dealer</v>
      </c>
      <c r="H79" s="67"/>
      <c r="I79" s="68" t="n">
        <v>170</v>
      </c>
      <c r="J79" s="68" t="n">
        <f aca="false">I79/$J$1*($J$1-$E$1)</f>
        <v>158.666666666667</v>
      </c>
      <c r="K79" s="69" t="n">
        <v>93</v>
      </c>
      <c r="L79" s="69" t="n">
        <f aca="false">I79-K79</f>
        <v>77</v>
      </c>
      <c r="M79" s="69" t="n">
        <f aca="false">IFERROR((K79/J79%),"-")</f>
        <v>58.6134453781513</v>
      </c>
      <c r="N79" s="97" t="n">
        <v>88</v>
      </c>
      <c r="O79" s="98" t="str">
        <f aca="false">IF(F79&lt;=$P$2,"Mar","")</f>
        <v>Mar</v>
      </c>
      <c r="P79" s="97" t="n">
        <f aca="false">N79</f>
        <v>88</v>
      </c>
      <c r="Q79" s="99" t="n">
        <f aca="false">K79-P79</f>
        <v>5</v>
      </c>
      <c r="R79" s="98" t="n">
        <f aca="false">IFERROR(IF(O79="Mar",(K79/P79-1))," ")</f>
        <v>0.0568181818181819</v>
      </c>
      <c r="S79" s="100" t="str">
        <f aca="false">IF(N79&gt;0,IF(O79="","-",IF(R79&lt;0%,"DEGROWTH","GROWTH")))</f>
        <v>GROWTH</v>
      </c>
      <c r="T79" s="69" t="n">
        <v>166</v>
      </c>
      <c r="U79" s="101" t="str">
        <f aca="false">IF(F79&lt;=$V$2,"Apr","")</f>
        <v>Apr</v>
      </c>
      <c r="V79" s="97" t="n">
        <v>166</v>
      </c>
      <c r="W79" s="102" t="n">
        <f aca="false">K79-V79</f>
        <v>-73</v>
      </c>
      <c r="X79" s="103" t="n">
        <f aca="false">IFERROR(IF(U79="Apr",(K79/V79-1)),0)</f>
        <v>-0.439759036144578</v>
      </c>
      <c r="Y79" s="104" t="str">
        <f aca="false">IF(T79&gt;0,IF(U79="","-",IF(X79&lt;0%,"DEGROWTH","GROWTH")))</f>
        <v>DEGROWTH</v>
      </c>
      <c r="Z79" s="75" t="n">
        <v>0</v>
      </c>
      <c r="AA79" s="70"/>
      <c r="AB79" s="70" t="s">
        <v>133</v>
      </c>
      <c r="AC79" s="70" t="s">
        <v>133</v>
      </c>
      <c r="AD79" s="3" t="n">
        <f aca="false">IF(K79=0,1,0)</f>
        <v>0</v>
      </c>
      <c r="AE79" s="76"/>
    </row>
    <row r="80" customFormat="false" ht="14.25" hidden="false" customHeight="true" outlineLevel="0" collapsed="false">
      <c r="A80" s="70" t="s">
        <v>133</v>
      </c>
      <c r="B80" s="71" t="s">
        <v>27</v>
      </c>
      <c r="C80" s="72" t="s">
        <v>783</v>
      </c>
      <c r="D80" s="72" t="n">
        <v>1000000745</v>
      </c>
      <c r="E80" s="73" t="s">
        <v>784</v>
      </c>
      <c r="F80" s="74" t="n">
        <v>40655</v>
      </c>
      <c r="G80" s="67" t="str">
        <f aca="false">IF(I80&gt;0,"Targeted Dealer","-")</f>
        <v>Targeted Dealer</v>
      </c>
      <c r="H80" s="67"/>
      <c r="I80" s="68" t="n">
        <v>40</v>
      </c>
      <c r="J80" s="68" t="n">
        <f aca="false">I80/$J$1*($J$1-$E$1)</f>
        <v>37.3333333333333</v>
      </c>
      <c r="K80" s="69" t="n">
        <v>42</v>
      </c>
      <c r="L80" s="69" t="n">
        <f aca="false">I80-K80</f>
        <v>-2</v>
      </c>
      <c r="M80" s="69" t="n">
        <f aca="false">IFERROR((K80/J80%),"-")</f>
        <v>112.5</v>
      </c>
      <c r="N80" s="97" t="n">
        <v>13</v>
      </c>
      <c r="O80" s="98" t="str">
        <f aca="false">IF(F80&lt;=$P$2,"Mar","")</f>
        <v>Mar</v>
      </c>
      <c r="P80" s="97" t="n">
        <f aca="false">N80</f>
        <v>13</v>
      </c>
      <c r="Q80" s="99" t="n">
        <f aca="false">K80-P80</f>
        <v>29</v>
      </c>
      <c r="R80" s="98" t="n">
        <f aca="false">IFERROR(IF(O80="Mar",(K80/P80-1))," ")</f>
        <v>2.23076923076923</v>
      </c>
      <c r="S80" s="100" t="str">
        <f aca="false">IF(N80&gt;0,IF(O80="","-",IF(R80&lt;0%,"DEGROWTH","GROWTH")))</f>
        <v>GROWTH</v>
      </c>
      <c r="T80" s="69" t="n">
        <v>65.2</v>
      </c>
      <c r="U80" s="101" t="str">
        <f aca="false">IF(F80&lt;=$V$2,"Apr","")</f>
        <v>Apr</v>
      </c>
      <c r="V80" s="97" t="n">
        <v>65.2</v>
      </c>
      <c r="W80" s="102" t="n">
        <f aca="false">K80-V80</f>
        <v>-23.2</v>
      </c>
      <c r="X80" s="103" t="n">
        <f aca="false">IFERROR(IF(U80="Apr",(K80/V80-1)),0)</f>
        <v>-0.355828220858896</v>
      </c>
      <c r="Y80" s="104" t="str">
        <f aca="false">IF(T80&gt;0,IF(U80="","-",IF(X80&lt;0%,"DEGROWTH","GROWTH")))</f>
        <v>DEGROWTH</v>
      </c>
      <c r="Z80" s="75" t="n">
        <v>0</v>
      </c>
      <c r="AA80" s="70"/>
      <c r="AB80" s="70" t="s">
        <v>133</v>
      </c>
      <c r="AC80" s="70" t="s">
        <v>133</v>
      </c>
      <c r="AD80" s="3" t="n">
        <f aca="false">IF(K80=0,1,0)</f>
        <v>0</v>
      </c>
      <c r="AE80" s="76"/>
    </row>
    <row r="81" customFormat="false" ht="14.25" hidden="false" customHeight="true" outlineLevel="0" collapsed="false">
      <c r="A81" s="70" t="s">
        <v>133</v>
      </c>
      <c r="B81" s="71" t="s">
        <v>27</v>
      </c>
      <c r="C81" s="72" t="s">
        <v>785</v>
      </c>
      <c r="D81" s="72" t="n">
        <v>1000000740</v>
      </c>
      <c r="E81" s="73" t="s">
        <v>786</v>
      </c>
      <c r="F81" s="74" t="n">
        <v>40669</v>
      </c>
      <c r="G81" s="67" t="str">
        <f aca="false">IF(I81&gt;0,"Targeted Dealer","-")</f>
        <v>Targeted Dealer</v>
      </c>
      <c r="H81" s="67"/>
      <c r="I81" s="68" t="n">
        <v>80</v>
      </c>
      <c r="J81" s="68" t="n">
        <f aca="false">I81/$J$1*($J$1-$E$1)</f>
        <v>74.6666666666667</v>
      </c>
      <c r="K81" s="69" t="n">
        <v>56.5</v>
      </c>
      <c r="L81" s="69" t="n">
        <f aca="false">I81-K81</f>
        <v>23.5</v>
      </c>
      <c r="M81" s="69" t="n">
        <f aca="false">IFERROR((K81/J81%),"-")</f>
        <v>75.6696428571429</v>
      </c>
      <c r="N81" s="97" t="n">
        <v>54</v>
      </c>
      <c r="O81" s="98" t="str">
        <f aca="false">IF(F81&lt;=$P$2,"Mar","")</f>
        <v>Mar</v>
      </c>
      <c r="P81" s="97" t="n">
        <f aca="false">N81</f>
        <v>54</v>
      </c>
      <c r="Q81" s="99" t="n">
        <f aca="false">K81-P81</f>
        <v>2.5</v>
      </c>
      <c r="R81" s="98" t="n">
        <f aca="false">IFERROR(IF(O81="Mar",(K81/P81-1))," ")</f>
        <v>0.0462962962962963</v>
      </c>
      <c r="S81" s="100" t="str">
        <f aca="false">IF(N81&gt;0,IF(O81="","-",IF(R81&lt;0%,"DEGROWTH","GROWTH")))</f>
        <v>GROWTH</v>
      </c>
      <c r="T81" s="69" t="n">
        <v>137.25</v>
      </c>
      <c r="U81" s="101" t="str">
        <f aca="false">IF(F81&lt;=$V$2,"Apr","")</f>
        <v>Apr</v>
      </c>
      <c r="V81" s="97" t="n">
        <v>137.25</v>
      </c>
      <c r="W81" s="102" t="n">
        <f aca="false">K81-V81</f>
        <v>-80.75</v>
      </c>
      <c r="X81" s="103" t="n">
        <f aca="false">IFERROR(IF(U81="Apr",(K81/V81-1)),0)</f>
        <v>-0.588342440801457</v>
      </c>
      <c r="Y81" s="104" t="str">
        <f aca="false">IF(T81&gt;0,IF(U81="","-",IF(X81&lt;0%,"DEGROWTH","GROWTH")))</f>
        <v>DEGROWTH</v>
      </c>
      <c r="Z81" s="75" t="n">
        <v>0</v>
      </c>
      <c r="AA81" s="70"/>
      <c r="AB81" s="70" t="s">
        <v>133</v>
      </c>
      <c r="AC81" s="70" t="s">
        <v>133</v>
      </c>
      <c r="AD81" s="3" t="n">
        <f aca="false">IF(K81=0,1,0)</f>
        <v>0</v>
      </c>
      <c r="AE81" s="76"/>
    </row>
    <row r="82" customFormat="false" ht="14.25" hidden="false" customHeight="true" outlineLevel="0" collapsed="false">
      <c r="A82" s="70" t="s">
        <v>133</v>
      </c>
      <c r="B82" s="71" t="s">
        <v>29</v>
      </c>
      <c r="C82" s="72" t="s">
        <v>787</v>
      </c>
      <c r="D82" s="72" t="n">
        <v>1000000722</v>
      </c>
      <c r="E82" s="73" t="s">
        <v>788</v>
      </c>
      <c r="F82" s="74" t="n">
        <v>41212</v>
      </c>
      <c r="G82" s="67" t="str">
        <f aca="false">IF(I82&gt;0,"Targeted Dealer","-")</f>
        <v>Targeted Dealer</v>
      </c>
      <c r="H82" s="67"/>
      <c r="I82" s="68" t="n">
        <v>160</v>
      </c>
      <c r="J82" s="68" t="n">
        <f aca="false">I82/$J$1*($J$1-$E$1)</f>
        <v>149.333333333333</v>
      </c>
      <c r="K82" s="69" t="n">
        <v>100</v>
      </c>
      <c r="L82" s="69" t="n">
        <f aca="false">I82-K82</f>
        <v>60</v>
      </c>
      <c r="M82" s="69" t="n">
        <f aca="false">IFERROR((K82/J82%),"-")</f>
        <v>66.9642857142857</v>
      </c>
      <c r="N82" s="97" t="n">
        <v>185</v>
      </c>
      <c r="O82" s="98" t="str">
        <f aca="false">IF(F82&lt;=$P$2,"Mar","")</f>
        <v>Mar</v>
      </c>
      <c r="P82" s="97" t="n">
        <f aca="false">N82</f>
        <v>185</v>
      </c>
      <c r="Q82" s="99" t="n">
        <f aca="false">K82-P82</f>
        <v>-85</v>
      </c>
      <c r="R82" s="98" t="n">
        <f aca="false">IFERROR(IF(O82="Mar",(K82/P82-1))," ")</f>
        <v>-0.459459459459459</v>
      </c>
      <c r="S82" s="100" t="str">
        <f aca="false">IF(N82&gt;0,IF(O82="","-",IF(R82&lt;0%,"DEGROWTH","GROWTH")))</f>
        <v>DEGROWTH</v>
      </c>
      <c r="T82" s="69" t="n">
        <v>160</v>
      </c>
      <c r="U82" s="101" t="str">
        <f aca="false">IF(F82&lt;=$V$2,"Apr","")</f>
        <v>Apr</v>
      </c>
      <c r="V82" s="97" t="n">
        <v>160</v>
      </c>
      <c r="W82" s="102" t="n">
        <f aca="false">K82-V82</f>
        <v>-60</v>
      </c>
      <c r="X82" s="103" t="n">
        <f aca="false">IFERROR(IF(U82="Apr",(K82/V82-1)),0)</f>
        <v>-0.375</v>
      </c>
      <c r="Y82" s="104" t="str">
        <f aca="false">IF(T82&gt;0,IF(U82="","-",IF(X82&lt;0%,"DEGROWTH","GROWTH")))</f>
        <v>DEGROWTH</v>
      </c>
      <c r="Z82" s="75" t="n">
        <v>0</v>
      </c>
      <c r="AA82" s="70"/>
      <c r="AB82" s="70" t="s">
        <v>133</v>
      </c>
      <c r="AC82" s="70" t="s">
        <v>133</v>
      </c>
      <c r="AD82" s="3" t="n">
        <f aca="false">IF(K82=0,1,0)</f>
        <v>0</v>
      </c>
      <c r="AE82" s="76"/>
    </row>
    <row r="83" customFormat="false" ht="14.25" hidden="false" customHeight="true" outlineLevel="0" collapsed="false">
      <c r="A83" s="70" t="s">
        <v>133</v>
      </c>
      <c r="B83" s="71" t="s">
        <v>27</v>
      </c>
      <c r="C83" s="72" t="s">
        <v>789</v>
      </c>
      <c r="D83" s="72" t="n">
        <v>1000000735</v>
      </c>
      <c r="E83" s="73" t="s">
        <v>790</v>
      </c>
      <c r="F83" s="74" t="n">
        <v>41372</v>
      </c>
      <c r="G83" s="67" t="str">
        <f aca="false">IF(I83&gt;0,"Targeted Dealer","-")</f>
        <v>Targeted Dealer</v>
      </c>
      <c r="H83" s="67"/>
      <c r="I83" s="68" t="n">
        <v>525</v>
      </c>
      <c r="J83" s="68" t="n">
        <f aca="false">I83/$J$1*($J$1-$E$1)</f>
        <v>490</v>
      </c>
      <c r="K83" s="69" t="n">
        <v>565</v>
      </c>
      <c r="L83" s="69" t="n">
        <f aca="false">I83-K83</f>
        <v>-40</v>
      </c>
      <c r="M83" s="69" t="n">
        <f aca="false">IFERROR((K83/J83%),"-")</f>
        <v>115.30612244898</v>
      </c>
      <c r="N83" s="97" t="n">
        <v>520</v>
      </c>
      <c r="O83" s="98" t="str">
        <f aca="false">IF(F83&lt;=$P$2,"Mar","")</f>
        <v>Mar</v>
      </c>
      <c r="P83" s="97" t="n">
        <f aca="false">N83</f>
        <v>520</v>
      </c>
      <c r="Q83" s="99" t="n">
        <f aca="false">K83-P83</f>
        <v>45</v>
      </c>
      <c r="R83" s="98" t="n">
        <f aca="false">IFERROR(IF(O83="Mar",(K83/P83-1))," ")</f>
        <v>0.0865384615384615</v>
      </c>
      <c r="S83" s="100" t="str">
        <f aca="false">IF(N83&gt;0,IF(O83="","-",IF(R83&lt;0%,"DEGROWTH","GROWTH")))</f>
        <v>GROWTH</v>
      </c>
      <c r="T83" s="69" t="n">
        <v>482</v>
      </c>
      <c r="U83" s="101" t="str">
        <f aca="false">IF(F83&lt;=$V$2,"Apr","")</f>
        <v>Apr</v>
      </c>
      <c r="V83" s="97" t="n">
        <v>482</v>
      </c>
      <c r="W83" s="102" t="n">
        <f aca="false">K83-V83</f>
        <v>83</v>
      </c>
      <c r="X83" s="103" t="n">
        <f aca="false">IFERROR(IF(U83="Apr",(K83/V83-1)),0)</f>
        <v>0.172199170124481</v>
      </c>
      <c r="Y83" s="104" t="str">
        <f aca="false">IF(T83&gt;0,IF(U83="","-",IF(X83&lt;0%,"DEGROWTH","GROWTH")))</f>
        <v>GROWTH</v>
      </c>
      <c r="Z83" s="75" t="n">
        <v>0</v>
      </c>
      <c r="AA83" s="70"/>
      <c r="AB83" s="70" t="s">
        <v>133</v>
      </c>
      <c r="AC83" s="70" t="s">
        <v>133</v>
      </c>
      <c r="AD83" s="3" t="n">
        <f aca="false">IF(K83=0,1,0)</f>
        <v>0</v>
      </c>
      <c r="AE83" s="76"/>
    </row>
    <row r="84" customFormat="false" ht="14.25" hidden="false" customHeight="true" outlineLevel="0" collapsed="false">
      <c r="A84" s="70" t="s">
        <v>133</v>
      </c>
      <c r="B84" s="71" t="s">
        <v>29</v>
      </c>
      <c r="C84" s="72" t="s">
        <v>791</v>
      </c>
      <c r="D84" s="72" t="n">
        <v>1000000728</v>
      </c>
      <c r="E84" s="73" t="s">
        <v>792</v>
      </c>
      <c r="F84" s="74" t="n">
        <v>41470</v>
      </c>
      <c r="G84" s="67" t="str">
        <f aca="false">IF(I84&gt;0,"Targeted Dealer","-")</f>
        <v>Targeted Dealer</v>
      </c>
      <c r="H84" s="67"/>
      <c r="I84" s="68" t="n">
        <v>40</v>
      </c>
      <c r="J84" s="68" t="n">
        <f aca="false">I84/$J$1*($J$1-$E$1)</f>
        <v>37.3333333333333</v>
      </c>
      <c r="K84" s="69" t="n">
        <v>20</v>
      </c>
      <c r="L84" s="69" t="n">
        <f aca="false">I84-K84</f>
        <v>20</v>
      </c>
      <c r="M84" s="69" t="n">
        <f aca="false">IFERROR((K84/J84%),"-")</f>
        <v>53.5714285714286</v>
      </c>
      <c r="N84" s="97" t="n">
        <v>40</v>
      </c>
      <c r="O84" s="98" t="str">
        <f aca="false">IF(F84&lt;=$P$2,"Mar","")</f>
        <v>Mar</v>
      </c>
      <c r="P84" s="97" t="n">
        <f aca="false">N84</f>
        <v>40</v>
      </c>
      <c r="Q84" s="99" t="n">
        <f aca="false">K84-P84</f>
        <v>-20</v>
      </c>
      <c r="R84" s="98" t="n">
        <f aca="false">IFERROR(IF(O84="Mar",(K84/P84-1))," ")</f>
        <v>-0.5</v>
      </c>
      <c r="S84" s="100" t="str">
        <f aca="false">IF(N84&gt;0,IF(O84="","-",IF(R84&lt;0%,"DEGROWTH","GROWTH")))</f>
        <v>DEGROWTH</v>
      </c>
      <c r="T84" s="69" t="n">
        <v>0</v>
      </c>
      <c r="U84" s="101" t="str">
        <f aca="false">IF(F84&lt;=$V$2,"Apr","")</f>
        <v>Apr</v>
      </c>
      <c r="V84" s="97" t="n">
        <v>0</v>
      </c>
      <c r="W84" s="102" t="n">
        <f aca="false">K84-V84</f>
        <v>20</v>
      </c>
      <c r="X84" s="103" t="n">
        <f aca="false">IFERROR(IF(U84="Apr",(K84/V84-1)),0)</f>
        <v>0</v>
      </c>
      <c r="Y84" s="106" t="b">
        <f aca="false">IF(T84&gt;0,IF(U84="","-",IF(X84&lt;0%,"DEGROWTH","GROWTH")))</f>
        <v>0</v>
      </c>
      <c r="Z84" s="75" t="n">
        <v>0</v>
      </c>
      <c r="AA84" s="70"/>
      <c r="AB84" s="70" t="s">
        <v>133</v>
      </c>
      <c r="AC84" s="70" t="s">
        <v>133</v>
      </c>
      <c r="AD84" s="3" t="n">
        <f aca="false">IF(K84=0,1,0)</f>
        <v>0</v>
      </c>
      <c r="AE84" s="76"/>
    </row>
    <row r="85" customFormat="false" ht="14.25" hidden="false" customHeight="true" outlineLevel="0" collapsed="false">
      <c r="A85" s="70" t="s">
        <v>133</v>
      </c>
      <c r="B85" s="71" t="s">
        <v>27</v>
      </c>
      <c r="C85" s="72" t="s">
        <v>793</v>
      </c>
      <c r="D85" s="72" t="n">
        <v>1000000742</v>
      </c>
      <c r="E85" s="73" t="s">
        <v>794</v>
      </c>
      <c r="F85" s="74" t="n">
        <v>41505</v>
      </c>
      <c r="G85" s="67" t="str">
        <f aca="false">IF(I85&gt;0,"Targeted Dealer","-")</f>
        <v>Targeted Dealer</v>
      </c>
      <c r="H85" s="67"/>
      <c r="I85" s="68" t="n">
        <v>820</v>
      </c>
      <c r="J85" s="68" t="n">
        <f aca="false">I85/$J$1*($J$1-$E$1)</f>
        <v>765.333333333333</v>
      </c>
      <c r="K85" s="69" t="n">
        <v>802.1</v>
      </c>
      <c r="L85" s="69" t="n">
        <f aca="false">I85-K85</f>
        <v>17.9</v>
      </c>
      <c r="M85" s="69" t="n">
        <f aca="false">IFERROR((K85/J85%),"-")</f>
        <v>104.804006968641</v>
      </c>
      <c r="N85" s="97" t="n">
        <v>787</v>
      </c>
      <c r="O85" s="98" t="str">
        <f aca="false">IF(F85&lt;=$P$2,"Mar","")</f>
        <v>Mar</v>
      </c>
      <c r="P85" s="97" t="n">
        <f aca="false">N85</f>
        <v>787</v>
      </c>
      <c r="Q85" s="99" t="n">
        <f aca="false">K85-P85</f>
        <v>15.1</v>
      </c>
      <c r="R85" s="98" t="n">
        <f aca="false">IFERROR(IF(O85="Mar",(K85/P85-1))," ")</f>
        <v>0.0191867852604828</v>
      </c>
      <c r="S85" s="100" t="str">
        <f aca="false">IF(N85&gt;0,IF(O85="","-",IF(R85&lt;0%,"DEGROWTH","GROWTH")))</f>
        <v>GROWTH</v>
      </c>
      <c r="T85" s="69" t="n">
        <v>732</v>
      </c>
      <c r="U85" s="101" t="str">
        <f aca="false">IF(F85&lt;=$V$2,"Apr","")</f>
        <v>Apr</v>
      </c>
      <c r="V85" s="97" t="n">
        <v>732</v>
      </c>
      <c r="W85" s="102" t="n">
        <f aca="false">K85-V85</f>
        <v>70.1</v>
      </c>
      <c r="X85" s="103" t="n">
        <f aca="false">IFERROR(IF(U85="Apr",(K85/V85-1)),0)</f>
        <v>0.0957650273224044</v>
      </c>
      <c r="Y85" s="104" t="str">
        <f aca="false">IF(T85&gt;0,IF(U85="","-",IF(X85&lt;0%,"DEGROWTH","GROWTH")))</f>
        <v>GROWTH</v>
      </c>
      <c r="Z85" s="75" t="n">
        <v>0</v>
      </c>
      <c r="AA85" s="70"/>
      <c r="AB85" s="70" t="s">
        <v>133</v>
      </c>
      <c r="AC85" s="70" t="s">
        <v>133</v>
      </c>
      <c r="AD85" s="3" t="n">
        <f aca="false">IF(K85=0,1,0)</f>
        <v>0</v>
      </c>
      <c r="AE85" s="76"/>
    </row>
    <row r="86" customFormat="false" ht="14.25" hidden="false" customHeight="true" outlineLevel="0" collapsed="false">
      <c r="A86" s="70" t="s">
        <v>133</v>
      </c>
      <c r="B86" s="71" t="s">
        <v>29</v>
      </c>
      <c r="C86" s="72" t="s">
        <v>795</v>
      </c>
      <c r="D86" s="72" t="n">
        <v>1000000726</v>
      </c>
      <c r="E86" s="73" t="s">
        <v>796</v>
      </c>
      <c r="F86" s="74" t="n">
        <v>41701</v>
      </c>
      <c r="G86" s="67" t="str">
        <f aca="false">IF(I86&gt;0,"Targeted Dealer","-")</f>
        <v>Targeted Dealer</v>
      </c>
      <c r="H86" s="67"/>
      <c r="I86" s="68" t="n">
        <v>120</v>
      </c>
      <c r="J86" s="68" t="n">
        <f aca="false">I86/$J$1*($J$1-$E$1)</f>
        <v>112</v>
      </c>
      <c r="K86" s="69" t="n">
        <v>120</v>
      </c>
      <c r="L86" s="69" t="n">
        <f aca="false">I86-K86</f>
        <v>0</v>
      </c>
      <c r="M86" s="69" t="n">
        <f aca="false">IFERROR((K86/J86%),"-")</f>
        <v>107.142857142857</v>
      </c>
      <c r="N86" s="97" t="n">
        <v>100</v>
      </c>
      <c r="O86" s="98" t="str">
        <f aca="false">IF(F86&lt;=$P$2,"Mar","")</f>
        <v>Mar</v>
      </c>
      <c r="P86" s="97" t="n">
        <f aca="false">N86</f>
        <v>100</v>
      </c>
      <c r="Q86" s="99" t="n">
        <f aca="false">K86-P86</f>
        <v>20</v>
      </c>
      <c r="R86" s="98" t="n">
        <f aca="false">IFERROR(IF(O86="Mar",(K86/P86-1))," ")</f>
        <v>0.2</v>
      </c>
      <c r="S86" s="100" t="str">
        <f aca="false">IF(N86&gt;0,IF(O86="","-",IF(R86&lt;0%,"DEGROWTH","GROWTH")))</f>
        <v>GROWTH</v>
      </c>
      <c r="T86" s="69" t="n">
        <v>160</v>
      </c>
      <c r="U86" s="101" t="str">
        <f aca="false">IF(F86&lt;=$V$2,"Apr","")</f>
        <v>Apr</v>
      </c>
      <c r="V86" s="97" t="n">
        <v>160</v>
      </c>
      <c r="W86" s="102" t="n">
        <f aca="false">K86-V86</f>
        <v>-40</v>
      </c>
      <c r="X86" s="103" t="n">
        <f aca="false">IFERROR(IF(U86="Apr",(K86/V86-1)),0)</f>
        <v>-0.25</v>
      </c>
      <c r="Y86" s="104" t="str">
        <f aca="false">IF(T86&gt;0,IF(U86="","-",IF(X86&lt;0%,"DEGROWTH","GROWTH")))</f>
        <v>DEGROWTH</v>
      </c>
      <c r="Z86" s="75" t="n">
        <v>0</v>
      </c>
      <c r="AA86" s="70"/>
      <c r="AB86" s="70" t="s">
        <v>133</v>
      </c>
      <c r="AC86" s="70" t="s">
        <v>133</v>
      </c>
      <c r="AD86" s="3" t="n">
        <f aca="false">IF(K86=0,1,0)</f>
        <v>0</v>
      </c>
      <c r="AE86" s="76"/>
    </row>
    <row r="87" customFormat="false" ht="14.25" hidden="false" customHeight="true" outlineLevel="0" collapsed="false">
      <c r="A87" s="70" t="s">
        <v>133</v>
      </c>
      <c r="B87" s="71" t="s">
        <v>27</v>
      </c>
      <c r="C87" s="72" t="s">
        <v>797</v>
      </c>
      <c r="D87" s="72" t="n">
        <v>1000000746</v>
      </c>
      <c r="E87" s="73" t="s">
        <v>798</v>
      </c>
      <c r="F87" s="74" t="n">
        <v>42216</v>
      </c>
      <c r="G87" s="67" t="str">
        <f aca="false">IF(I87&gt;0,"Targeted Dealer","-")</f>
        <v>Targeted Dealer</v>
      </c>
      <c r="H87" s="67"/>
      <c r="I87" s="68" t="n">
        <v>190</v>
      </c>
      <c r="J87" s="68" t="n">
        <f aca="false">I87/$J$1*($J$1-$E$1)</f>
        <v>177.333333333333</v>
      </c>
      <c r="K87" s="69" t="n">
        <v>169</v>
      </c>
      <c r="L87" s="69" t="n">
        <f aca="false">I87-K87</f>
        <v>21</v>
      </c>
      <c r="M87" s="69" t="n">
        <f aca="false">IFERROR((K87/J87%),"-")</f>
        <v>95.3007518796993</v>
      </c>
      <c r="N87" s="97" t="n">
        <v>177.5</v>
      </c>
      <c r="O87" s="98" t="str">
        <f aca="false">IF(F87&lt;=$P$2,"Mar","")</f>
        <v>Mar</v>
      </c>
      <c r="P87" s="97" t="n">
        <f aca="false">N87</f>
        <v>177.5</v>
      </c>
      <c r="Q87" s="99" t="n">
        <f aca="false">K87-P87</f>
        <v>-8.5</v>
      </c>
      <c r="R87" s="98" t="n">
        <f aca="false">IFERROR(IF(O87="Mar",(K87/P87-1))," ")</f>
        <v>-0.047887323943662</v>
      </c>
      <c r="S87" s="100" t="str">
        <f aca="false">IF(N87&gt;0,IF(O87="","-",IF(R87&lt;0%,"DEGROWTH","GROWTH")))</f>
        <v>DEGROWTH</v>
      </c>
      <c r="T87" s="69" t="n">
        <v>115</v>
      </c>
      <c r="U87" s="101" t="str">
        <f aca="false">IF(F87&lt;=$V$2,"Apr","")</f>
        <v>Apr</v>
      </c>
      <c r="V87" s="97" t="n">
        <v>115</v>
      </c>
      <c r="W87" s="102" t="n">
        <f aca="false">K87-V87</f>
        <v>54</v>
      </c>
      <c r="X87" s="103" t="n">
        <f aca="false">IFERROR(IF(U87="Apr",(K87/V87-1)),0)</f>
        <v>0.469565217391304</v>
      </c>
      <c r="Y87" s="104" t="str">
        <f aca="false">IF(T87&gt;0,IF(U87="","-",IF(X87&lt;0%,"DEGROWTH","GROWTH")))</f>
        <v>GROWTH</v>
      </c>
      <c r="Z87" s="75" t="n">
        <v>0</v>
      </c>
      <c r="AA87" s="70"/>
      <c r="AB87" s="70" t="s">
        <v>133</v>
      </c>
      <c r="AC87" s="70" t="s">
        <v>133</v>
      </c>
      <c r="AD87" s="3" t="n">
        <f aca="false">IF(K87=0,1,0)</f>
        <v>0</v>
      </c>
      <c r="AE87" s="76"/>
    </row>
    <row r="88" customFormat="false" ht="14.25" hidden="false" customHeight="true" outlineLevel="0" collapsed="false">
      <c r="A88" s="70" t="s">
        <v>133</v>
      </c>
      <c r="B88" s="71" t="s">
        <v>29</v>
      </c>
      <c r="C88" s="72" t="s">
        <v>799</v>
      </c>
      <c r="D88" s="72" t="n">
        <v>1000000741</v>
      </c>
      <c r="E88" s="73" t="s">
        <v>800</v>
      </c>
      <c r="F88" s="74" t="n">
        <v>42889</v>
      </c>
      <c r="G88" s="67" t="str">
        <f aca="false">IF(I88&gt;0,"Targeted Dealer","-")</f>
        <v>Targeted Dealer</v>
      </c>
      <c r="H88" s="67"/>
      <c r="I88" s="68" t="n">
        <v>160</v>
      </c>
      <c r="J88" s="68" t="n">
        <f aca="false">I88/$J$1*($J$1-$E$1)</f>
        <v>149.333333333333</v>
      </c>
      <c r="K88" s="69" t="n">
        <v>180</v>
      </c>
      <c r="L88" s="69" t="n">
        <f aca="false">I88-K88</f>
        <v>-20</v>
      </c>
      <c r="M88" s="69" t="n">
        <f aca="false">IFERROR((K88/J88%),"-")</f>
        <v>120.535714285714</v>
      </c>
      <c r="N88" s="97" t="n">
        <v>120</v>
      </c>
      <c r="O88" s="98" t="str">
        <f aca="false">IF(F88&lt;=$P$2,"Mar","")</f>
        <v>Mar</v>
      </c>
      <c r="P88" s="97" t="n">
        <f aca="false">N88</f>
        <v>120</v>
      </c>
      <c r="Q88" s="99" t="n">
        <f aca="false">K88-P88</f>
        <v>60</v>
      </c>
      <c r="R88" s="98" t="n">
        <f aca="false">IFERROR(IF(O88="Mar",(K88/P88-1))," ")</f>
        <v>0.5</v>
      </c>
      <c r="S88" s="100" t="str">
        <f aca="false">IF(N88&gt;0,IF(O88="","-",IF(R88&lt;0%,"DEGROWTH","GROWTH")))</f>
        <v>GROWTH</v>
      </c>
      <c r="T88" s="69" t="n">
        <v>160</v>
      </c>
      <c r="U88" s="101" t="str">
        <f aca="false">IF(F88&lt;=$V$2,"Apr","")</f>
        <v>Apr</v>
      </c>
      <c r="V88" s="97" t="n">
        <v>160</v>
      </c>
      <c r="W88" s="102" t="n">
        <f aca="false">K88-V88</f>
        <v>20</v>
      </c>
      <c r="X88" s="103" t="n">
        <f aca="false">IFERROR(IF(U88="Apr",(K88/V88-1)),0)</f>
        <v>0.125</v>
      </c>
      <c r="Y88" s="104" t="str">
        <f aca="false">IF(T88&gt;0,IF(U88="","-",IF(X88&lt;0%,"DEGROWTH","GROWTH")))</f>
        <v>GROWTH</v>
      </c>
      <c r="Z88" s="75" t="n">
        <v>0</v>
      </c>
      <c r="AA88" s="70"/>
      <c r="AB88" s="70" t="s">
        <v>133</v>
      </c>
      <c r="AC88" s="70" t="s">
        <v>133</v>
      </c>
      <c r="AD88" s="3" t="n">
        <f aca="false">IF(K88=0,1,0)</f>
        <v>0</v>
      </c>
      <c r="AE88" s="76"/>
    </row>
    <row r="89" customFormat="false" ht="14.25" hidden="false" customHeight="true" outlineLevel="0" collapsed="false">
      <c r="A89" s="70" t="s">
        <v>133</v>
      </c>
      <c r="B89" s="71" t="s">
        <v>27</v>
      </c>
      <c r="C89" s="72" t="s">
        <v>801</v>
      </c>
      <c r="D89" s="72" t="n">
        <v>1000000736</v>
      </c>
      <c r="E89" s="73" t="s">
        <v>802</v>
      </c>
      <c r="F89" s="74" t="n">
        <v>42929</v>
      </c>
      <c r="G89" s="67" t="str">
        <f aca="false">IF(I89&gt;0,"Targeted Dealer","-")</f>
        <v>Targeted Dealer</v>
      </c>
      <c r="H89" s="67"/>
      <c r="I89" s="68" t="n">
        <v>610</v>
      </c>
      <c r="J89" s="68" t="n">
        <f aca="false">I89/$J$1*($J$1-$E$1)</f>
        <v>569.333333333333</v>
      </c>
      <c r="K89" s="69" t="n">
        <v>850.5</v>
      </c>
      <c r="L89" s="69" t="n">
        <f aca="false">I89-K89</f>
        <v>-240.5</v>
      </c>
      <c r="M89" s="69" t="n">
        <f aca="false">IFERROR((K89/J89%),"-")</f>
        <v>149.385245901639</v>
      </c>
      <c r="N89" s="97" t="n">
        <v>818.85</v>
      </c>
      <c r="O89" s="98" t="str">
        <f aca="false">IF(F89&lt;=$P$2,"Mar","")</f>
        <v>Mar</v>
      </c>
      <c r="P89" s="97" t="n">
        <f aca="false">N89</f>
        <v>818.85</v>
      </c>
      <c r="Q89" s="99" t="n">
        <f aca="false">K89-P89</f>
        <v>31.65</v>
      </c>
      <c r="R89" s="98" t="n">
        <f aca="false">IFERROR(IF(O89="Mar",(K89/P89-1))," ")</f>
        <v>0.0386517677230263</v>
      </c>
      <c r="S89" s="100" t="str">
        <f aca="false">IF(N89&gt;0,IF(O89="","-",IF(R89&lt;0%,"DEGROWTH","GROWTH")))</f>
        <v>GROWTH</v>
      </c>
      <c r="T89" s="69" t="n">
        <v>567.5</v>
      </c>
      <c r="U89" s="101" t="str">
        <f aca="false">IF(F89&lt;=$V$2,"Apr","")</f>
        <v>Apr</v>
      </c>
      <c r="V89" s="97" t="n">
        <v>567.5</v>
      </c>
      <c r="W89" s="102" t="n">
        <f aca="false">K89-V89</f>
        <v>283</v>
      </c>
      <c r="X89" s="103" t="n">
        <f aca="false">IFERROR(IF(U89="Apr",(K89/V89-1)),0)</f>
        <v>0.498678414096916</v>
      </c>
      <c r="Y89" s="104" t="str">
        <f aca="false">IF(T89&gt;0,IF(U89="","-",IF(X89&lt;0%,"DEGROWTH","GROWTH")))</f>
        <v>GROWTH</v>
      </c>
      <c r="Z89" s="75" t="n">
        <v>0</v>
      </c>
      <c r="AA89" s="70"/>
      <c r="AB89" s="70" t="s">
        <v>133</v>
      </c>
      <c r="AC89" s="70" t="s">
        <v>133</v>
      </c>
      <c r="AD89" s="3" t="n">
        <f aca="false">IF(K89=0,1,0)</f>
        <v>0</v>
      </c>
      <c r="AE89" s="76"/>
    </row>
    <row r="90" customFormat="false" ht="14.25" hidden="false" customHeight="true" outlineLevel="0" collapsed="false">
      <c r="A90" s="70" t="s">
        <v>133</v>
      </c>
      <c r="B90" s="71" t="s">
        <v>29</v>
      </c>
      <c r="C90" s="72" t="s">
        <v>803</v>
      </c>
      <c r="D90" s="72" t="n">
        <v>1000000725</v>
      </c>
      <c r="E90" s="73" t="s">
        <v>804</v>
      </c>
      <c r="F90" s="74" t="n">
        <v>43252</v>
      </c>
      <c r="G90" s="67" t="str">
        <f aca="false">IF(I90&gt;0,"Targeted Dealer","-")</f>
        <v>Targeted Dealer</v>
      </c>
      <c r="H90" s="67"/>
      <c r="I90" s="68" t="n">
        <v>280</v>
      </c>
      <c r="J90" s="68" t="n">
        <f aca="false">I90/$J$1*($J$1-$E$1)</f>
        <v>261.333333333333</v>
      </c>
      <c r="K90" s="69" t="n">
        <v>277.5</v>
      </c>
      <c r="L90" s="69" t="n">
        <f aca="false">I90-K90</f>
        <v>2.5</v>
      </c>
      <c r="M90" s="69" t="n">
        <f aca="false">IFERROR((K90/J90%),"-")</f>
        <v>106.186224489796</v>
      </c>
      <c r="N90" s="97" t="n">
        <v>380</v>
      </c>
      <c r="O90" s="98" t="str">
        <f aca="false">IF(F90&lt;=$P$2,"Mar","")</f>
        <v>Mar</v>
      </c>
      <c r="P90" s="97" t="n">
        <f aca="false">N90</f>
        <v>380</v>
      </c>
      <c r="Q90" s="99" t="n">
        <f aca="false">K90-P90</f>
        <v>-102.5</v>
      </c>
      <c r="R90" s="98" t="n">
        <f aca="false">IFERROR(IF(O90="Mar",(K90/P90-1))," ")</f>
        <v>-0.269736842105263</v>
      </c>
      <c r="S90" s="100" t="str">
        <f aca="false">IF(N90&gt;0,IF(O90="","-",IF(R90&lt;0%,"DEGROWTH","GROWTH")))</f>
        <v>DEGROWTH</v>
      </c>
      <c r="T90" s="69" t="n">
        <v>280.5</v>
      </c>
      <c r="U90" s="101" t="str">
        <f aca="false">IF(F90&lt;=$V$2,"Apr","")</f>
        <v>Apr</v>
      </c>
      <c r="V90" s="97" t="n">
        <v>280.5</v>
      </c>
      <c r="W90" s="102" t="n">
        <f aca="false">K90-V90</f>
        <v>-3</v>
      </c>
      <c r="X90" s="103" t="n">
        <f aca="false">IFERROR(IF(U90="Apr",(K90/V90-1)),0)</f>
        <v>-0.0106951871657754</v>
      </c>
      <c r="Y90" s="104" t="str">
        <f aca="false">IF(T90&gt;0,IF(U90="","-",IF(X90&lt;0%,"DEGROWTH","GROWTH")))</f>
        <v>DEGROWTH</v>
      </c>
      <c r="Z90" s="75" t="n">
        <v>0</v>
      </c>
      <c r="AA90" s="70"/>
      <c r="AB90" s="70" t="s">
        <v>133</v>
      </c>
      <c r="AC90" s="70" t="s">
        <v>133</v>
      </c>
      <c r="AD90" s="3" t="n">
        <f aca="false">IF(K90=0,1,0)</f>
        <v>0</v>
      </c>
      <c r="AE90" s="76"/>
    </row>
    <row r="91" customFormat="false" ht="14.25" hidden="false" customHeight="true" outlineLevel="0" collapsed="false">
      <c r="A91" s="70" t="s">
        <v>133</v>
      </c>
      <c r="B91" s="71" t="s">
        <v>27</v>
      </c>
      <c r="C91" s="72" t="s">
        <v>805</v>
      </c>
      <c r="D91" s="72" t="n">
        <v>1000000738</v>
      </c>
      <c r="E91" s="73" t="s">
        <v>806</v>
      </c>
      <c r="F91" s="74" t="n">
        <v>43326</v>
      </c>
      <c r="G91" s="67" t="str">
        <f aca="false">IF(I91&gt;0,"Targeted Dealer","-")</f>
        <v>Targeted Dealer</v>
      </c>
      <c r="H91" s="67"/>
      <c r="I91" s="68" t="n">
        <v>280</v>
      </c>
      <c r="J91" s="68" t="n">
        <f aca="false">I91/$J$1*($J$1-$E$1)</f>
        <v>261.333333333333</v>
      </c>
      <c r="K91" s="69" t="n">
        <v>280</v>
      </c>
      <c r="L91" s="69" t="n">
        <f aca="false">I91-K91</f>
        <v>0</v>
      </c>
      <c r="M91" s="69" t="n">
        <f aca="false">IFERROR((K91/J91%),"-")</f>
        <v>107.142857142857</v>
      </c>
      <c r="N91" s="97" t="n">
        <v>230</v>
      </c>
      <c r="O91" s="98" t="str">
        <f aca="false">IF(F91&lt;=$P$2,"Mar","")</f>
        <v>Mar</v>
      </c>
      <c r="P91" s="97" t="n">
        <f aca="false">N91</f>
        <v>230</v>
      </c>
      <c r="Q91" s="99" t="n">
        <f aca="false">K91-P91</f>
        <v>50</v>
      </c>
      <c r="R91" s="98" t="n">
        <f aca="false">IFERROR(IF(O91="Mar",(K91/P91-1))," ")</f>
        <v>0.217391304347826</v>
      </c>
      <c r="S91" s="100" t="str">
        <f aca="false">IF(N91&gt;0,IF(O91="","-",IF(R91&lt;0%,"DEGROWTH","GROWTH")))</f>
        <v>GROWTH</v>
      </c>
      <c r="T91" s="69" t="n">
        <v>240</v>
      </c>
      <c r="U91" s="101" t="str">
        <f aca="false">IF(F91&lt;=$V$2,"Apr","")</f>
        <v>Apr</v>
      </c>
      <c r="V91" s="97" t="n">
        <v>240</v>
      </c>
      <c r="W91" s="102" t="n">
        <f aca="false">K91-V91</f>
        <v>40</v>
      </c>
      <c r="X91" s="103" t="n">
        <f aca="false">IFERROR(IF(U91="Apr",(K91/V91-1)),0)</f>
        <v>0.166666666666667</v>
      </c>
      <c r="Y91" s="104" t="str">
        <f aca="false">IF(T91&gt;0,IF(U91="","-",IF(X91&lt;0%,"DEGROWTH","GROWTH")))</f>
        <v>GROWTH</v>
      </c>
      <c r="Z91" s="75" t="n">
        <v>0</v>
      </c>
      <c r="AA91" s="70"/>
      <c r="AB91" s="70" t="s">
        <v>133</v>
      </c>
      <c r="AC91" s="70" t="s">
        <v>133</v>
      </c>
      <c r="AD91" s="3" t="n">
        <f aca="false">IF(K91=0,1,0)</f>
        <v>0</v>
      </c>
      <c r="AE91" s="76"/>
    </row>
    <row r="92" customFormat="false" ht="14.25" hidden="false" customHeight="true" outlineLevel="0" collapsed="false">
      <c r="A92" s="70" t="s">
        <v>133</v>
      </c>
      <c r="B92" s="71" t="s">
        <v>29</v>
      </c>
      <c r="C92" s="72" t="s">
        <v>807</v>
      </c>
      <c r="D92" s="72" t="n">
        <v>1000000731</v>
      </c>
      <c r="E92" s="73" t="s">
        <v>808</v>
      </c>
      <c r="F92" s="74" t="n">
        <v>43426</v>
      </c>
      <c r="G92" s="67" t="str">
        <f aca="false">IF(I92&gt;0,"Targeted Dealer","-")</f>
        <v>Targeted Dealer</v>
      </c>
      <c r="H92" s="67"/>
      <c r="I92" s="68" t="n">
        <v>260</v>
      </c>
      <c r="J92" s="68" t="n">
        <f aca="false">I92/$J$1*($J$1-$E$1)</f>
        <v>242.666666666667</v>
      </c>
      <c r="K92" s="69" t="n">
        <v>247</v>
      </c>
      <c r="L92" s="69" t="n">
        <f aca="false">I92-K92</f>
        <v>13</v>
      </c>
      <c r="M92" s="69" t="n">
        <f aca="false">IFERROR((K92/J92%),"-")</f>
        <v>101.785714285714</v>
      </c>
      <c r="N92" s="97" t="n">
        <v>282.5</v>
      </c>
      <c r="O92" s="98" t="str">
        <f aca="false">IF(F92&lt;=$P$2,"Mar","")</f>
        <v>Mar</v>
      </c>
      <c r="P92" s="97" t="n">
        <f aca="false">N92</f>
        <v>282.5</v>
      </c>
      <c r="Q92" s="99" t="n">
        <f aca="false">K92-P92</f>
        <v>-35.5</v>
      </c>
      <c r="R92" s="98" t="n">
        <f aca="false">IFERROR(IF(O92="Mar",(K92/P92-1))," ")</f>
        <v>-0.125663716814159</v>
      </c>
      <c r="S92" s="100" t="str">
        <f aca="false">IF(N92&gt;0,IF(O92="","-",IF(R92&lt;0%,"DEGROWTH","GROWTH")))</f>
        <v>DEGROWTH</v>
      </c>
      <c r="T92" s="69" t="n">
        <v>304</v>
      </c>
      <c r="U92" s="101" t="str">
        <f aca="false">IF(F92&lt;=$V$2,"Apr","")</f>
        <v>Apr</v>
      </c>
      <c r="V92" s="97" t="n">
        <v>304</v>
      </c>
      <c r="W92" s="102" t="n">
        <f aca="false">K92-V92</f>
        <v>-57</v>
      </c>
      <c r="X92" s="103" t="n">
        <f aca="false">IFERROR(IF(U92="Apr",(K92/V92-1)),0)</f>
        <v>-0.1875</v>
      </c>
      <c r="Y92" s="104" t="str">
        <f aca="false">IF(T92&gt;0,IF(U92="","-",IF(X92&lt;0%,"DEGROWTH","GROWTH")))</f>
        <v>DEGROWTH</v>
      </c>
      <c r="Z92" s="75" t="n">
        <v>0</v>
      </c>
      <c r="AA92" s="70"/>
      <c r="AB92" s="70" t="s">
        <v>133</v>
      </c>
      <c r="AC92" s="70" t="s">
        <v>133</v>
      </c>
      <c r="AD92" s="3" t="n">
        <f aca="false">IF(K92=0,1,0)</f>
        <v>0</v>
      </c>
      <c r="AE92" s="76"/>
    </row>
    <row r="93" customFormat="false" ht="14.25" hidden="false" customHeight="true" outlineLevel="0" collapsed="false">
      <c r="A93" s="70" t="s">
        <v>133</v>
      </c>
      <c r="B93" s="71" t="s">
        <v>27</v>
      </c>
      <c r="C93" s="72" t="s">
        <v>809</v>
      </c>
      <c r="D93" s="72" t="n">
        <v>1000001067</v>
      </c>
      <c r="E93" s="73" t="s">
        <v>810</v>
      </c>
      <c r="F93" s="74" t="n">
        <v>43647</v>
      </c>
      <c r="G93" s="67" t="str">
        <f aca="false">IF(I93&gt;0,"Targeted Dealer","-")</f>
        <v>Targeted Dealer</v>
      </c>
      <c r="H93" s="67"/>
      <c r="I93" s="68" t="n">
        <v>20</v>
      </c>
      <c r="J93" s="68" t="n">
        <f aca="false">I93/$J$1*($J$1-$E$1)</f>
        <v>18.6666666666667</v>
      </c>
      <c r="K93" s="69" t="n">
        <v>20.75</v>
      </c>
      <c r="L93" s="69" t="n">
        <f aca="false">I93-K93</f>
        <v>-0.75</v>
      </c>
      <c r="M93" s="69" t="n">
        <f aca="false">IFERROR((K93/J93%),"-")</f>
        <v>111.160714285714</v>
      </c>
      <c r="N93" s="97" t="n">
        <v>4.5</v>
      </c>
      <c r="O93" s="98" t="str">
        <f aca="false">IF(F93&lt;=$P$2,"Mar","")</f>
        <v>Mar</v>
      </c>
      <c r="P93" s="97" t="n">
        <f aca="false">N93</f>
        <v>4.5</v>
      </c>
      <c r="Q93" s="99" t="n">
        <f aca="false">K93-P93</f>
        <v>16.25</v>
      </c>
      <c r="R93" s="98" t="n">
        <f aca="false">IFERROR(IF(O93="Mar",(K93/P93-1))," ")</f>
        <v>3.61111111111111</v>
      </c>
      <c r="S93" s="100" t="str">
        <f aca="false">IF(N93&gt;0,IF(O93="","-",IF(R93&lt;0%,"DEGROWTH","GROWTH")))</f>
        <v>GROWTH</v>
      </c>
      <c r="T93" s="69" t="n">
        <v>1.75</v>
      </c>
      <c r="U93" s="101" t="str">
        <f aca="false">IF(F93&lt;=$V$2,"Apr","")</f>
        <v>Apr</v>
      </c>
      <c r="V93" s="97" t="n">
        <v>1.75</v>
      </c>
      <c r="W93" s="102" t="n">
        <f aca="false">K93-V93</f>
        <v>19</v>
      </c>
      <c r="X93" s="103" t="n">
        <f aca="false">IFERROR(IF(U93="Apr",(K93/V93-1)),0)</f>
        <v>10.8571428571429</v>
      </c>
      <c r="Y93" s="104" t="str">
        <f aca="false">IF(T93&gt;0,IF(U93="","-",IF(X93&lt;0%,"DEGROWTH","GROWTH")))</f>
        <v>GROWTH</v>
      </c>
      <c r="Z93" s="75" t="n">
        <v>0</v>
      </c>
      <c r="AA93" s="70"/>
      <c r="AB93" s="70" t="s">
        <v>133</v>
      </c>
      <c r="AC93" s="70" t="s">
        <v>133</v>
      </c>
      <c r="AD93" s="3" t="n">
        <f aca="false">IF(K93=0,1,0)</f>
        <v>0</v>
      </c>
      <c r="AE93" s="76"/>
    </row>
    <row r="94" customFormat="false" ht="14.25" hidden="false" customHeight="true" outlineLevel="0" collapsed="false">
      <c r="A94" s="70" t="s">
        <v>133</v>
      </c>
      <c r="B94" s="71" t="s">
        <v>27</v>
      </c>
      <c r="C94" s="72" t="s">
        <v>811</v>
      </c>
      <c r="D94" s="72" t="n">
        <v>1000001066</v>
      </c>
      <c r="E94" s="73" t="s">
        <v>812</v>
      </c>
      <c r="F94" s="74" t="n">
        <v>43843</v>
      </c>
      <c r="G94" s="67" t="str">
        <f aca="false">IF(I94&gt;0,"Targeted Dealer","-")</f>
        <v>Targeted Dealer</v>
      </c>
      <c r="H94" s="67"/>
      <c r="I94" s="68" t="n">
        <v>295</v>
      </c>
      <c r="J94" s="68" t="n">
        <f aca="false">I94/$J$1*($J$1-$E$1)</f>
        <v>275.333333333333</v>
      </c>
      <c r="K94" s="69" t="n">
        <v>240</v>
      </c>
      <c r="L94" s="69" t="n">
        <f aca="false">I94-K94</f>
        <v>55</v>
      </c>
      <c r="M94" s="69" t="n">
        <f aca="false">IFERROR((K94/J94%),"-")</f>
        <v>87.1670702179177</v>
      </c>
      <c r="N94" s="97" t="n">
        <v>350</v>
      </c>
      <c r="O94" s="98" t="str">
        <f aca="false">IF(F94&lt;=$P$2,"Mar","")</f>
        <v>Mar</v>
      </c>
      <c r="P94" s="97" t="n">
        <f aca="false">N94</f>
        <v>350</v>
      </c>
      <c r="Q94" s="99" t="n">
        <f aca="false">K94-P94</f>
        <v>-110</v>
      </c>
      <c r="R94" s="98" t="n">
        <f aca="false">IFERROR(IF(O94="Mar",(K94/P94-1))," ")</f>
        <v>-0.314285714285714</v>
      </c>
      <c r="S94" s="100" t="str">
        <f aca="false">IF(N94&gt;0,IF(O94="","-",IF(R94&lt;0%,"DEGROWTH","GROWTH")))</f>
        <v>DEGROWTH</v>
      </c>
      <c r="T94" s="69" t="n">
        <v>267.1</v>
      </c>
      <c r="U94" s="101" t="str">
        <f aca="false">IF(F94&lt;=$V$2,"Apr","")</f>
        <v>Apr</v>
      </c>
      <c r="V94" s="97" t="n">
        <v>267.1</v>
      </c>
      <c r="W94" s="102" t="n">
        <f aca="false">K94-V94</f>
        <v>-27.1</v>
      </c>
      <c r="X94" s="103" t="n">
        <f aca="false">IFERROR(IF(U94="Apr",(K94/V94-1)),0)</f>
        <v>-0.101460127293149</v>
      </c>
      <c r="Y94" s="104" t="str">
        <f aca="false">IF(T94&gt;0,IF(U94="","-",IF(X94&lt;0%,"DEGROWTH","GROWTH")))</f>
        <v>DEGROWTH</v>
      </c>
      <c r="Z94" s="75" t="n">
        <v>0</v>
      </c>
      <c r="AA94" s="70"/>
      <c r="AB94" s="70" t="s">
        <v>133</v>
      </c>
      <c r="AC94" s="70" t="s">
        <v>133</v>
      </c>
      <c r="AD94" s="3" t="n">
        <f aca="false">IF(K94=0,1,0)</f>
        <v>0</v>
      </c>
      <c r="AE94" s="76"/>
    </row>
    <row r="95" customFormat="false" ht="14.25" hidden="false" customHeight="true" outlineLevel="0" collapsed="false">
      <c r="A95" s="70" t="s">
        <v>133</v>
      </c>
      <c r="B95" s="71" t="s">
        <v>29</v>
      </c>
      <c r="C95" s="72" t="s">
        <v>813</v>
      </c>
      <c r="D95" s="72" t="n">
        <v>1000000734</v>
      </c>
      <c r="E95" s="73" t="s">
        <v>814</v>
      </c>
      <c r="F95" s="74" t="n">
        <v>43899</v>
      </c>
      <c r="G95" s="67" t="str">
        <f aca="false">IF(I95&gt;0,"Targeted Dealer","-")</f>
        <v>Targeted Dealer</v>
      </c>
      <c r="H95" s="67"/>
      <c r="I95" s="68" t="n">
        <v>120</v>
      </c>
      <c r="J95" s="68" t="n">
        <f aca="false">I95/$J$1*($J$1-$E$1)</f>
        <v>112</v>
      </c>
      <c r="K95" s="69" t="n">
        <v>50</v>
      </c>
      <c r="L95" s="69" t="n">
        <f aca="false">I95-K95</f>
        <v>70</v>
      </c>
      <c r="M95" s="69" t="n">
        <f aca="false">IFERROR((K95/J95%),"-")</f>
        <v>44.6428571428571</v>
      </c>
      <c r="N95" s="97" t="n">
        <v>75</v>
      </c>
      <c r="O95" s="98" t="str">
        <f aca="false">IF(F95&lt;=$P$2,"Mar","")</f>
        <v>Mar</v>
      </c>
      <c r="P95" s="97" t="n">
        <f aca="false">N95</f>
        <v>75</v>
      </c>
      <c r="Q95" s="99" t="n">
        <f aca="false">K95-P95</f>
        <v>-25</v>
      </c>
      <c r="R95" s="98" t="n">
        <f aca="false">IFERROR(IF(O95="Mar",(K95/P95-1))," ")</f>
        <v>-0.333333333333333</v>
      </c>
      <c r="S95" s="100" t="str">
        <f aca="false">IF(N95&gt;0,IF(O95="","-",IF(R95&lt;0%,"DEGROWTH","GROWTH")))</f>
        <v>DEGROWTH</v>
      </c>
      <c r="T95" s="69" t="n">
        <v>160</v>
      </c>
      <c r="U95" s="101" t="str">
        <f aca="false">IF(F95&lt;=$V$2,"Apr","")</f>
        <v>Apr</v>
      </c>
      <c r="V95" s="97" t="n">
        <v>160</v>
      </c>
      <c r="W95" s="102" t="n">
        <f aca="false">K95-V95</f>
        <v>-110</v>
      </c>
      <c r="X95" s="103" t="n">
        <f aca="false">IFERROR(IF(U95="Apr",(K95/V95-1)),0)</f>
        <v>-0.6875</v>
      </c>
      <c r="Y95" s="104" t="str">
        <f aca="false">IF(T95&gt;0,IF(U95="","-",IF(X95&lt;0%,"DEGROWTH","GROWTH")))</f>
        <v>DEGROWTH</v>
      </c>
      <c r="Z95" s="75" t="n">
        <v>0</v>
      </c>
      <c r="AA95" s="70"/>
      <c r="AB95" s="70" t="s">
        <v>133</v>
      </c>
      <c r="AC95" s="70" t="s">
        <v>133</v>
      </c>
      <c r="AD95" s="3" t="n">
        <f aca="false">IF(K95=0,1,0)</f>
        <v>0</v>
      </c>
      <c r="AE95" s="76"/>
    </row>
    <row r="96" customFormat="false" ht="14.25" hidden="false" customHeight="true" outlineLevel="0" collapsed="false">
      <c r="A96" s="70" t="s">
        <v>133</v>
      </c>
      <c r="B96" s="71" t="s">
        <v>27</v>
      </c>
      <c r="C96" s="72" t="s">
        <v>815</v>
      </c>
      <c r="D96" s="72" t="n">
        <v>1000001068</v>
      </c>
      <c r="E96" s="73" t="s">
        <v>816</v>
      </c>
      <c r="F96" s="74" t="n">
        <v>44050</v>
      </c>
      <c r="G96" s="67" t="str">
        <f aca="false">IF(I96&gt;0,"Targeted Dealer","-")</f>
        <v>Targeted Dealer</v>
      </c>
      <c r="H96" s="67"/>
      <c r="I96" s="68" t="n">
        <v>50</v>
      </c>
      <c r="J96" s="68" t="n">
        <f aca="false">I96/$J$1*($J$1-$E$1)</f>
        <v>46.6666666666667</v>
      </c>
      <c r="K96" s="69" t="n">
        <v>72.25</v>
      </c>
      <c r="L96" s="69" t="n">
        <f aca="false">I96-K96</f>
        <v>-22.25</v>
      </c>
      <c r="M96" s="69" t="n">
        <f aca="false">IFERROR((K96/J96%),"-")</f>
        <v>154.821428571429</v>
      </c>
      <c r="N96" s="97" t="n">
        <v>101.5</v>
      </c>
      <c r="O96" s="98" t="str">
        <f aca="false">IF(F96&lt;=$P$2,"Mar","")</f>
        <v>Mar</v>
      </c>
      <c r="P96" s="97" t="n">
        <f aca="false">N96</f>
        <v>101.5</v>
      </c>
      <c r="Q96" s="99" t="n">
        <f aca="false">K96-P96</f>
        <v>-29.25</v>
      </c>
      <c r="R96" s="98" t="n">
        <f aca="false">IFERROR(IF(O96="Mar",(K96/P96-1))," ")</f>
        <v>-0.288177339901478</v>
      </c>
      <c r="S96" s="100" t="str">
        <f aca="false">IF(N96&gt;0,IF(O96="","-",IF(R96&lt;0%,"DEGROWTH","GROWTH")))</f>
        <v>DEGROWTH</v>
      </c>
      <c r="T96" s="69" t="n">
        <v>40</v>
      </c>
      <c r="U96" s="101" t="str">
        <f aca="false">IF(F96&lt;=$V$2,"Apr","")</f>
        <v>Apr</v>
      </c>
      <c r="V96" s="97" t="n">
        <v>40</v>
      </c>
      <c r="W96" s="102" t="n">
        <f aca="false">K96-V96</f>
        <v>32.25</v>
      </c>
      <c r="X96" s="103" t="n">
        <f aca="false">IFERROR(IF(U96="Apr",(K96/V96-1)),0)</f>
        <v>0.80625</v>
      </c>
      <c r="Y96" s="104" t="str">
        <f aca="false">IF(T96&gt;0,IF(U96="","-",IF(X96&lt;0%,"DEGROWTH","GROWTH")))</f>
        <v>GROWTH</v>
      </c>
      <c r="Z96" s="75" t="n">
        <v>0</v>
      </c>
      <c r="AA96" s="70"/>
      <c r="AB96" s="70" t="s">
        <v>133</v>
      </c>
      <c r="AC96" s="70" t="s">
        <v>133</v>
      </c>
      <c r="AD96" s="3" t="n">
        <f aca="false">IF(K96=0,1,0)</f>
        <v>0</v>
      </c>
      <c r="AE96" s="76"/>
    </row>
    <row r="97" customFormat="false" ht="14.25" hidden="false" customHeight="true" outlineLevel="0" collapsed="false">
      <c r="A97" s="70" t="s">
        <v>133</v>
      </c>
      <c r="B97" s="71" t="s">
        <v>29</v>
      </c>
      <c r="C97" s="72" t="s">
        <v>817</v>
      </c>
      <c r="D97" s="72" t="n">
        <v>1000001069</v>
      </c>
      <c r="E97" s="73" t="s">
        <v>818</v>
      </c>
      <c r="F97" s="74" t="n">
        <v>44256</v>
      </c>
      <c r="G97" s="67" t="str">
        <f aca="false">IF(I97&gt;0,"Targeted Dealer","-")</f>
        <v>Targeted Dealer</v>
      </c>
      <c r="H97" s="67"/>
      <c r="I97" s="68" t="n">
        <v>100</v>
      </c>
      <c r="J97" s="68" t="n">
        <f aca="false">I97/$J$1*($J$1-$E$1)</f>
        <v>93.3333333333333</v>
      </c>
      <c r="K97" s="69" t="n">
        <v>120</v>
      </c>
      <c r="L97" s="69" t="n">
        <f aca="false">I97-K97</f>
        <v>-20</v>
      </c>
      <c r="M97" s="69" t="n">
        <f aca="false">IFERROR((K97/J97%),"-")</f>
        <v>128.571428571429</v>
      </c>
      <c r="N97" s="97" t="n">
        <v>120</v>
      </c>
      <c r="O97" s="98" t="str">
        <f aca="false">IF(F97&lt;=$P$2,"Mar","")</f>
        <v>Mar</v>
      </c>
      <c r="P97" s="97" t="n">
        <f aca="false">N97</f>
        <v>120</v>
      </c>
      <c r="Q97" s="99" t="n">
        <f aca="false">K97-P97</f>
        <v>0</v>
      </c>
      <c r="R97" s="98" t="n">
        <f aca="false">IFERROR(IF(O97="Mar",(K97/P97-1))," ")</f>
        <v>0</v>
      </c>
      <c r="S97" s="100" t="str">
        <f aca="false">IF(N97&gt;0,IF(O97="","-",IF(R97&lt;0%,"DEGROWTH","GROWTH")))</f>
        <v>GROWTH</v>
      </c>
      <c r="T97" s="69" t="n">
        <v>64.5</v>
      </c>
      <c r="U97" s="101" t="str">
        <f aca="false">IF(F97&lt;=$V$2,"Apr","")</f>
        <v>Apr</v>
      </c>
      <c r="V97" s="97" t="n">
        <v>64.5</v>
      </c>
      <c r="W97" s="102" t="n">
        <f aca="false">K97-V97</f>
        <v>55.5</v>
      </c>
      <c r="X97" s="103" t="n">
        <f aca="false">IFERROR(IF(U97="Apr",(K97/V97-1)),0)</f>
        <v>0.86046511627907</v>
      </c>
      <c r="Y97" s="104" t="str">
        <f aca="false">IF(T97&gt;0,IF(U97="","-",IF(X97&lt;0%,"DEGROWTH","GROWTH")))</f>
        <v>GROWTH</v>
      </c>
      <c r="Z97" s="75" t="n">
        <v>0</v>
      </c>
      <c r="AA97" s="70"/>
      <c r="AB97" s="70" t="s">
        <v>133</v>
      </c>
      <c r="AC97" s="70" t="s">
        <v>133</v>
      </c>
      <c r="AD97" s="3" t="n">
        <f aca="false">IF(K97=0,1,0)</f>
        <v>0</v>
      </c>
      <c r="AE97" s="76"/>
    </row>
    <row r="98" customFormat="false" ht="14.25" hidden="false" customHeight="true" outlineLevel="0" collapsed="false">
      <c r="A98" s="70" t="s">
        <v>133</v>
      </c>
      <c r="B98" s="71" t="s">
        <v>29</v>
      </c>
      <c r="C98" s="72" t="s">
        <v>819</v>
      </c>
      <c r="D98" s="72" t="n">
        <v>1000001065</v>
      </c>
      <c r="E98" s="73" t="s">
        <v>820</v>
      </c>
      <c r="F98" s="74" t="n">
        <v>44296</v>
      </c>
      <c r="G98" s="67" t="str">
        <f aca="false">IF(I98&gt;0,"Targeted Dealer","-")</f>
        <v>Targeted Dealer</v>
      </c>
      <c r="H98" s="67"/>
      <c r="I98" s="68" t="n">
        <v>360</v>
      </c>
      <c r="J98" s="68" t="n">
        <f aca="false">I98/$J$1*($J$1-$E$1)</f>
        <v>336</v>
      </c>
      <c r="K98" s="69" t="n">
        <v>255</v>
      </c>
      <c r="L98" s="69" t="n">
        <f aca="false">I98-K98</f>
        <v>105</v>
      </c>
      <c r="M98" s="69" t="n">
        <f aca="false">IFERROR((K98/J98%),"-")</f>
        <v>75.8928571428571</v>
      </c>
      <c r="N98" s="97" t="n">
        <v>280</v>
      </c>
      <c r="O98" s="98" t="str">
        <f aca="false">IF(F98&lt;=$P$2,"Mar","")</f>
        <v>Mar</v>
      </c>
      <c r="P98" s="97" t="n">
        <f aca="false">N98</f>
        <v>280</v>
      </c>
      <c r="Q98" s="99" t="n">
        <f aca="false">K98-P98</f>
        <v>-25</v>
      </c>
      <c r="R98" s="98" t="n">
        <f aca="false">IFERROR(IF(O98="Mar",(K98/P98-1))," ")</f>
        <v>-0.0892857142857143</v>
      </c>
      <c r="S98" s="100" t="str">
        <f aca="false">IF(N98&gt;0,IF(O98="","-",IF(R98&lt;0%,"DEGROWTH","GROWTH")))</f>
        <v>DEGROWTH</v>
      </c>
      <c r="T98" s="69" t="n">
        <v>260</v>
      </c>
      <c r="U98" s="101" t="str">
        <f aca="false">IF(F98&lt;=$V$2,"Apr","")</f>
        <v>Apr</v>
      </c>
      <c r="V98" s="97" t="n">
        <v>260</v>
      </c>
      <c r="W98" s="102" t="n">
        <f aca="false">K98-V98</f>
        <v>-5</v>
      </c>
      <c r="X98" s="103" t="n">
        <f aca="false">IFERROR(IF(U98="Apr",(K98/V98-1)),0)</f>
        <v>-0.0192307692307693</v>
      </c>
      <c r="Y98" s="104" t="str">
        <f aca="false">IF(T98&gt;0,IF(U98="","-",IF(X98&lt;0%,"DEGROWTH","GROWTH")))</f>
        <v>DEGROWTH</v>
      </c>
      <c r="Z98" s="75" t="n">
        <v>0</v>
      </c>
      <c r="AA98" s="70"/>
      <c r="AB98" s="70" t="s">
        <v>133</v>
      </c>
      <c r="AC98" s="70" t="s">
        <v>133</v>
      </c>
      <c r="AD98" s="3" t="n">
        <f aca="false">IF(K98=0,1,0)</f>
        <v>0</v>
      </c>
      <c r="AE98" s="76"/>
    </row>
    <row r="99" customFormat="false" ht="14.25" hidden="false" customHeight="true" outlineLevel="0" collapsed="false">
      <c r="A99" s="70" t="s">
        <v>133</v>
      </c>
      <c r="B99" s="71" t="s">
        <v>27</v>
      </c>
      <c r="C99" s="72" t="s">
        <v>821</v>
      </c>
      <c r="D99" s="72" t="n">
        <v>1000002403</v>
      </c>
      <c r="E99" s="73" t="s">
        <v>822</v>
      </c>
      <c r="F99" s="74" t="n">
        <v>44560</v>
      </c>
      <c r="G99" s="67" t="str">
        <f aca="false">IF(I99&gt;0,"Targeted Dealer","-")</f>
        <v>Targeted Dealer</v>
      </c>
      <c r="H99" s="67"/>
      <c r="I99" s="68" t="n">
        <v>35</v>
      </c>
      <c r="J99" s="68" t="n">
        <f aca="false">I99/$J$1*($J$1-$E$1)</f>
        <v>32.6666666666667</v>
      </c>
      <c r="K99" s="69" t="n">
        <v>20</v>
      </c>
      <c r="L99" s="69" t="n">
        <f aca="false">I99-K99</f>
        <v>15</v>
      </c>
      <c r="M99" s="69" t="n">
        <f aca="false">IFERROR((K99/J99%),"-")</f>
        <v>61.2244897959184</v>
      </c>
      <c r="N99" s="97" t="n">
        <v>18.5</v>
      </c>
      <c r="O99" s="98" t="str">
        <f aca="false">IF(F99&lt;=$P$2,"Mar","")</f>
        <v>Mar</v>
      </c>
      <c r="P99" s="97" t="n">
        <f aca="false">N99</f>
        <v>18.5</v>
      </c>
      <c r="Q99" s="99" t="n">
        <f aca="false">K99-P99</f>
        <v>1.5</v>
      </c>
      <c r="R99" s="98" t="n">
        <f aca="false">IFERROR(IF(O99="Mar",(K99/P99-1))," ")</f>
        <v>0.0810810810810811</v>
      </c>
      <c r="S99" s="100" t="str">
        <f aca="false">IF(N99&gt;0,IF(O99="","-",IF(R99&lt;0%,"DEGROWTH","GROWTH")))</f>
        <v>GROWTH</v>
      </c>
      <c r="T99" s="69" t="n">
        <v>22</v>
      </c>
      <c r="U99" s="101" t="str">
        <f aca="false">IF(F99&lt;=$V$2,"Apr","")</f>
        <v>Apr</v>
      </c>
      <c r="V99" s="97" t="n">
        <v>22</v>
      </c>
      <c r="W99" s="102" t="n">
        <f aca="false">K99-V99</f>
        <v>-2</v>
      </c>
      <c r="X99" s="103" t="n">
        <f aca="false">IFERROR(IF(U99="Apr",(K99/V99-1)),0)</f>
        <v>-0.0909090909090909</v>
      </c>
      <c r="Y99" s="104" t="str">
        <f aca="false">IF(T99&gt;0,IF(U99="","-",IF(X99&lt;0%,"DEGROWTH","GROWTH")))</f>
        <v>DEGROWTH</v>
      </c>
      <c r="Z99" s="75" t="n">
        <v>0</v>
      </c>
      <c r="AA99" s="70"/>
      <c r="AB99" s="70" t="s">
        <v>133</v>
      </c>
      <c r="AC99" s="70" t="s">
        <v>133</v>
      </c>
      <c r="AD99" s="3" t="n">
        <f aca="false">IF(K99=0,1,0)</f>
        <v>0</v>
      </c>
      <c r="AE99" s="76"/>
    </row>
    <row r="100" customFormat="false" ht="14.25" hidden="false" customHeight="true" outlineLevel="0" collapsed="false">
      <c r="A100" s="70" t="s">
        <v>133</v>
      </c>
      <c r="B100" s="71" t="s">
        <v>27</v>
      </c>
      <c r="C100" s="72" t="s">
        <v>823</v>
      </c>
      <c r="D100" s="72" t="n">
        <v>1000002406</v>
      </c>
      <c r="E100" s="73" t="s">
        <v>824</v>
      </c>
      <c r="F100" s="74" t="n">
        <v>44574</v>
      </c>
      <c r="G100" s="67" t="str">
        <f aca="false">IF(I100&gt;0,"Targeted Dealer","-")</f>
        <v>Targeted Dealer</v>
      </c>
      <c r="H100" s="67"/>
      <c r="I100" s="68" t="n">
        <v>80</v>
      </c>
      <c r="J100" s="68" t="n">
        <f aca="false">I100/$J$1*($J$1-$E$1)</f>
        <v>74.6666666666667</v>
      </c>
      <c r="K100" s="69" t="n">
        <v>92</v>
      </c>
      <c r="L100" s="69" t="n">
        <f aca="false">I100-K100</f>
        <v>-12</v>
      </c>
      <c r="M100" s="69" t="n">
        <f aca="false">IFERROR((K100/J100%),"-")</f>
        <v>123.214285714286</v>
      </c>
      <c r="N100" s="97" t="n">
        <v>70</v>
      </c>
      <c r="O100" s="98" t="str">
        <f aca="false">IF(F100&lt;=$P$2,"Mar","")</f>
        <v>Mar</v>
      </c>
      <c r="P100" s="97" t="n">
        <f aca="false">N100</f>
        <v>70</v>
      </c>
      <c r="Q100" s="99" t="n">
        <f aca="false">K100-P100</f>
        <v>22</v>
      </c>
      <c r="R100" s="98" t="n">
        <f aca="false">IFERROR(IF(O100="Mar",(K100/P100-1))," ")</f>
        <v>0.314285714285714</v>
      </c>
      <c r="S100" s="100" t="str">
        <f aca="false">IF(N100&gt;0,IF(O100="","-",IF(R100&lt;0%,"DEGROWTH","GROWTH")))</f>
        <v>GROWTH</v>
      </c>
      <c r="T100" s="69" t="n">
        <v>78</v>
      </c>
      <c r="U100" s="101" t="str">
        <f aca="false">IF(F100&lt;=$V$2,"Apr","")</f>
        <v>Apr</v>
      </c>
      <c r="V100" s="97" t="n">
        <v>78</v>
      </c>
      <c r="W100" s="102" t="n">
        <f aca="false">K100-V100</f>
        <v>14</v>
      </c>
      <c r="X100" s="103" t="n">
        <f aca="false">IFERROR(IF(U100="Apr",(K100/V100-1)),0)</f>
        <v>0.17948717948718</v>
      </c>
      <c r="Y100" s="104" t="str">
        <f aca="false">IF(T100&gt;0,IF(U100="","-",IF(X100&lt;0%,"DEGROWTH","GROWTH")))</f>
        <v>GROWTH</v>
      </c>
      <c r="Z100" s="75" t="n">
        <v>0</v>
      </c>
      <c r="AA100" s="70"/>
      <c r="AB100" s="70" t="s">
        <v>133</v>
      </c>
      <c r="AC100" s="70" t="s">
        <v>133</v>
      </c>
      <c r="AD100" s="3" t="n">
        <f aca="false">IF(K100=0,1,0)</f>
        <v>0</v>
      </c>
      <c r="AE100" s="76"/>
    </row>
    <row r="101" customFormat="false" ht="14.25" hidden="false" customHeight="true" outlineLevel="0" collapsed="false">
      <c r="A101" s="70" t="s">
        <v>133</v>
      </c>
      <c r="B101" s="71" t="s">
        <v>29</v>
      </c>
      <c r="C101" s="72" t="s">
        <v>825</v>
      </c>
      <c r="D101" s="72" t="n">
        <v>1000002619</v>
      </c>
      <c r="E101" s="73" t="s">
        <v>826</v>
      </c>
      <c r="F101" s="74" t="n">
        <v>44628</v>
      </c>
      <c r="G101" s="67" t="str">
        <f aca="false">IF(I101&gt;0,"Targeted Dealer","-")</f>
        <v>Targeted Dealer</v>
      </c>
      <c r="H101" s="67"/>
      <c r="I101" s="68" t="n">
        <v>40</v>
      </c>
      <c r="J101" s="68" t="n">
        <f aca="false">I101/$J$1*($J$1-$E$1)</f>
        <v>37.3333333333333</v>
      </c>
      <c r="K101" s="69" t="n">
        <v>76</v>
      </c>
      <c r="L101" s="69" t="n">
        <f aca="false">I101-K101</f>
        <v>-36</v>
      </c>
      <c r="M101" s="69" t="n">
        <f aca="false">IFERROR((K101/J101%),"-")</f>
        <v>203.571428571429</v>
      </c>
      <c r="N101" s="97" t="n">
        <v>120</v>
      </c>
      <c r="O101" s="98" t="str">
        <f aca="false">IF(F101&lt;=$P$2,"Mar","")</f>
        <v>Mar</v>
      </c>
      <c r="P101" s="97" t="n">
        <f aca="false">N101</f>
        <v>120</v>
      </c>
      <c r="Q101" s="99" t="n">
        <f aca="false">K101-P101</f>
        <v>-44</v>
      </c>
      <c r="R101" s="98" t="n">
        <f aca="false">IFERROR(IF(O101="Mar",(K101/P101-1))," ")</f>
        <v>-0.366666666666667</v>
      </c>
      <c r="S101" s="100" t="str">
        <f aca="false">IF(N101&gt;0,IF(O101="","-",IF(R101&lt;0%,"DEGROWTH","GROWTH")))</f>
        <v>DEGROWTH</v>
      </c>
      <c r="T101" s="69" t="n">
        <v>20</v>
      </c>
      <c r="U101" s="101" t="str">
        <f aca="false">IF(F101&lt;=$V$2,"Apr","")</f>
        <v>Apr</v>
      </c>
      <c r="V101" s="97" t="n">
        <v>20</v>
      </c>
      <c r="W101" s="102" t="n">
        <f aca="false">K101-V101</f>
        <v>56</v>
      </c>
      <c r="X101" s="103" t="n">
        <f aca="false">IFERROR(IF(U101="Apr",(K101/V101-1)),0)</f>
        <v>2.8</v>
      </c>
      <c r="Y101" s="104" t="str">
        <f aca="false">IF(T101&gt;0,IF(U101="","-",IF(X101&lt;0%,"DEGROWTH","GROWTH")))</f>
        <v>GROWTH</v>
      </c>
      <c r="Z101" s="75" t="n">
        <v>0</v>
      </c>
      <c r="AA101" s="70"/>
      <c r="AB101" s="70" t="s">
        <v>133</v>
      </c>
      <c r="AC101" s="70" t="s">
        <v>133</v>
      </c>
      <c r="AD101" s="3" t="n">
        <f aca="false">IF(K101=0,1,0)</f>
        <v>0</v>
      </c>
      <c r="AE101" s="76"/>
    </row>
    <row r="102" customFormat="false" ht="14.25" hidden="false" customHeight="true" outlineLevel="0" collapsed="false">
      <c r="A102" s="70" t="s">
        <v>133</v>
      </c>
      <c r="B102" s="71" t="s">
        <v>29</v>
      </c>
      <c r="C102" s="72" t="s">
        <v>827</v>
      </c>
      <c r="D102" s="72" t="n">
        <v>1000002761</v>
      </c>
      <c r="E102" s="73" t="s">
        <v>828</v>
      </c>
      <c r="F102" s="74" t="n">
        <v>44706</v>
      </c>
      <c r="G102" s="67" t="str">
        <f aca="false">IF(I102&gt;0,"Targeted Dealer","-")</f>
        <v>Targeted Dealer</v>
      </c>
      <c r="H102" s="67"/>
      <c r="I102" s="68" t="n">
        <v>100</v>
      </c>
      <c r="J102" s="68" t="n">
        <f aca="false">I102/$J$1*($J$1-$E$1)</f>
        <v>93.3333333333333</v>
      </c>
      <c r="K102" s="69" t="n">
        <v>95</v>
      </c>
      <c r="L102" s="69" t="n">
        <f aca="false">I102-K102</f>
        <v>5</v>
      </c>
      <c r="M102" s="69" t="n">
        <f aca="false">IFERROR((K102/J102%),"-")</f>
        <v>101.785714285714</v>
      </c>
      <c r="N102" s="97" t="n">
        <v>80</v>
      </c>
      <c r="O102" s="98" t="str">
        <f aca="false">IF(F102&lt;=$P$2,"Mar","")</f>
        <v>Mar</v>
      </c>
      <c r="P102" s="97" t="n">
        <f aca="false">N102</f>
        <v>80</v>
      </c>
      <c r="Q102" s="99" t="n">
        <f aca="false">K102-P102</f>
        <v>15</v>
      </c>
      <c r="R102" s="98" t="n">
        <f aca="false">IFERROR(IF(O102="Mar",(K102/P102-1))," ")</f>
        <v>0.1875</v>
      </c>
      <c r="S102" s="100" t="str">
        <f aca="false">IF(N102&gt;0,IF(O102="","-",IF(R102&lt;0%,"DEGROWTH","GROWTH")))</f>
        <v>GROWTH</v>
      </c>
      <c r="T102" s="69" t="n">
        <v>65</v>
      </c>
      <c r="U102" s="101" t="str">
        <f aca="false">IF(F102&lt;=$V$2,"Apr","")</f>
        <v>Apr</v>
      </c>
      <c r="V102" s="97" t="n">
        <v>65</v>
      </c>
      <c r="W102" s="102" t="n">
        <f aca="false">K102-V102</f>
        <v>30</v>
      </c>
      <c r="X102" s="103" t="n">
        <f aca="false">IFERROR(IF(U102="Apr",(K102/V102-1)),0)</f>
        <v>0.461538461538461</v>
      </c>
      <c r="Y102" s="104" t="str">
        <f aca="false">IF(T102&gt;0,IF(U102="","-",IF(X102&lt;0%,"DEGROWTH","GROWTH")))</f>
        <v>GROWTH</v>
      </c>
      <c r="Z102" s="75" t="n">
        <v>0</v>
      </c>
      <c r="AA102" s="70"/>
      <c r="AB102" s="70" t="s">
        <v>133</v>
      </c>
      <c r="AC102" s="70" t="s">
        <v>133</v>
      </c>
      <c r="AD102" s="3" t="n">
        <f aca="false">IF(K102=0,1,0)</f>
        <v>0</v>
      </c>
      <c r="AE102" s="76"/>
    </row>
    <row r="103" customFormat="false" ht="14.25" hidden="false" customHeight="true" outlineLevel="0" collapsed="false">
      <c r="A103" s="70" t="s">
        <v>133</v>
      </c>
      <c r="B103" s="71" t="s">
        <v>27</v>
      </c>
      <c r="C103" s="72" t="s">
        <v>829</v>
      </c>
      <c r="D103" s="72" t="n">
        <v>1000003193</v>
      </c>
      <c r="E103" s="73" t="s">
        <v>830</v>
      </c>
      <c r="F103" s="74" t="n">
        <v>44924</v>
      </c>
      <c r="G103" s="67" t="str">
        <f aca="false">IF(I103&gt;0,"Targeted Dealer","-")</f>
        <v>Targeted Dealer</v>
      </c>
      <c r="H103" s="67"/>
      <c r="I103" s="68" t="n">
        <v>40</v>
      </c>
      <c r="J103" s="68" t="n">
        <f aca="false">I103/$J$1*($J$1-$E$1)</f>
        <v>37.3333333333333</v>
      </c>
      <c r="K103" s="69" t="n">
        <v>31.5</v>
      </c>
      <c r="L103" s="69" t="n">
        <f aca="false">I103-K103</f>
        <v>8.5</v>
      </c>
      <c r="M103" s="69" t="n">
        <f aca="false">IFERROR((K103/J103%),"-")</f>
        <v>84.375</v>
      </c>
      <c r="N103" s="97" t="n">
        <v>35</v>
      </c>
      <c r="O103" s="98" t="str">
        <f aca="false">IF(F103&lt;=$P$2,"Mar","")</f>
        <v>Mar</v>
      </c>
      <c r="P103" s="97" t="n">
        <f aca="false">N103</f>
        <v>35</v>
      </c>
      <c r="Q103" s="99" t="n">
        <f aca="false">K103-P103</f>
        <v>-3.5</v>
      </c>
      <c r="R103" s="98" t="n">
        <f aca="false">IFERROR(IF(O103="Mar",(K103/P103-1))," ")</f>
        <v>-0.1</v>
      </c>
      <c r="S103" s="100" t="str">
        <f aca="false">IF(N103&gt;0,IF(O103="","-",IF(R103&lt;0%,"DEGROWTH","GROWTH")))</f>
        <v>DEGROWTH</v>
      </c>
      <c r="T103" s="69" t="n">
        <v>0</v>
      </c>
      <c r="U103" s="101" t="str">
        <f aca="false">IF(F103&lt;=$V$2,"Apr","")</f>
        <v>Apr</v>
      </c>
      <c r="V103" s="97" t="n">
        <v>0</v>
      </c>
      <c r="W103" s="102" t="n">
        <f aca="false">K103-V103</f>
        <v>31.5</v>
      </c>
      <c r="X103" s="103" t="n">
        <f aca="false">IFERROR(IF(U103="Apr",(K103/V103-1)),0)</f>
        <v>0</v>
      </c>
      <c r="Y103" s="106" t="b">
        <f aca="false">IF(T103&gt;0,IF(U103="","-",IF(X103&lt;0%,"DEGROWTH","GROWTH")))</f>
        <v>0</v>
      </c>
      <c r="Z103" s="75" t="n">
        <v>0</v>
      </c>
      <c r="AA103" s="70"/>
      <c r="AB103" s="70" t="s">
        <v>133</v>
      </c>
      <c r="AC103" s="70" t="s">
        <v>133</v>
      </c>
      <c r="AD103" s="3" t="n">
        <f aca="false">IF(K103=0,1,0)</f>
        <v>0</v>
      </c>
      <c r="AE103" s="76"/>
    </row>
    <row r="104" customFormat="false" ht="14.25" hidden="false" customHeight="true" outlineLevel="0" collapsed="false">
      <c r="A104" s="70" t="s">
        <v>133</v>
      </c>
      <c r="B104" s="71" t="s">
        <v>29</v>
      </c>
      <c r="C104" s="72" t="s">
        <v>831</v>
      </c>
      <c r="D104" s="72" t="n">
        <v>1000003508</v>
      </c>
      <c r="E104" s="72" t="s">
        <v>832</v>
      </c>
      <c r="F104" s="74" t="n">
        <v>45046</v>
      </c>
      <c r="G104" s="67" t="str">
        <f aca="false">IF(I104&gt;0,"Targeted Dealer","-")</f>
        <v>Targeted Dealer</v>
      </c>
      <c r="H104" s="67"/>
      <c r="I104" s="68" t="n">
        <v>240</v>
      </c>
      <c r="J104" s="68" t="n">
        <f aca="false">I104/$J$1*($J$1-$E$1)</f>
        <v>224</v>
      </c>
      <c r="K104" s="69" t="n">
        <v>248</v>
      </c>
      <c r="L104" s="69" t="n">
        <f aca="false">I104-K104</f>
        <v>-8</v>
      </c>
      <c r="M104" s="69" t="n">
        <f aca="false">IFERROR((K104/J104%),"-")</f>
        <v>110.714285714286</v>
      </c>
      <c r="N104" s="97" t="n">
        <v>167.5</v>
      </c>
      <c r="O104" s="98" t="str">
        <f aca="false">IF(F104&lt;=$P$2,"Mar","")</f>
        <v>Mar</v>
      </c>
      <c r="P104" s="97" t="n">
        <f aca="false">N104</f>
        <v>167.5</v>
      </c>
      <c r="Q104" s="99" t="n">
        <f aca="false">K104-P104</f>
        <v>80.5</v>
      </c>
      <c r="R104" s="98" t="n">
        <f aca="false">IFERROR(IF(O104="Mar",(K104/P104-1))," ")</f>
        <v>0.480597014925373</v>
      </c>
      <c r="S104" s="100" t="str">
        <f aca="false">IF(N104&gt;0,IF(O104="","-",IF(R104&lt;0%,"DEGROWTH","GROWTH")))</f>
        <v>GROWTH</v>
      </c>
      <c r="T104" s="69" t="n">
        <v>220</v>
      </c>
      <c r="U104" s="101" t="str">
        <f aca="false">IF(F104&lt;=$V$2,"Apr","")</f>
        <v>Apr</v>
      </c>
      <c r="V104" s="97" t="n">
        <v>220</v>
      </c>
      <c r="W104" s="102" t="n">
        <f aca="false">K104-V104</f>
        <v>28</v>
      </c>
      <c r="X104" s="103" t="n">
        <f aca="false">IFERROR(IF(U104="Apr",(K104/V104-1)),0)</f>
        <v>0.127272727272727</v>
      </c>
      <c r="Y104" s="104" t="str">
        <f aca="false">IF(T104&gt;0,IF(U104="","-",IF(X104&lt;0%,"DEGROWTH","GROWTH")))</f>
        <v>GROWTH</v>
      </c>
      <c r="Z104" s="75" t="n">
        <v>0</v>
      </c>
      <c r="AA104" s="70"/>
      <c r="AB104" s="70" t="s">
        <v>133</v>
      </c>
      <c r="AC104" s="70" t="s">
        <v>133</v>
      </c>
      <c r="AD104" s="3" t="n">
        <f aca="false">IF(K104=0,1,0)</f>
        <v>0</v>
      </c>
      <c r="AE104" s="76"/>
    </row>
    <row r="105" customFormat="false" ht="14.25" hidden="false" customHeight="true" outlineLevel="0" collapsed="false">
      <c r="A105" s="70" t="s">
        <v>133</v>
      </c>
      <c r="B105" s="71" t="s">
        <v>27</v>
      </c>
      <c r="C105" s="72" t="s">
        <v>833</v>
      </c>
      <c r="D105" s="72" t="n">
        <v>1000003525</v>
      </c>
      <c r="E105" s="72" t="s">
        <v>834</v>
      </c>
      <c r="F105" s="74" t="n">
        <v>45065</v>
      </c>
      <c r="G105" s="67" t="str">
        <f aca="false">IF(I105&gt;0,"Targeted Dealer","-")</f>
        <v>Targeted Dealer</v>
      </c>
      <c r="H105" s="67"/>
      <c r="I105" s="68" t="n">
        <v>100</v>
      </c>
      <c r="J105" s="68" t="n">
        <f aca="false">I105/$J$1*($J$1-$E$1)</f>
        <v>93.3333333333333</v>
      </c>
      <c r="K105" s="69" t="n">
        <v>133.65</v>
      </c>
      <c r="L105" s="69" t="n">
        <f aca="false">I105-K105</f>
        <v>-33.65</v>
      </c>
      <c r="M105" s="69" t="n">
        <f aca="false">IFERROR((K105/J105%),"-")</f>
        <v>143.196428571429</v>
      </c>
      <c r="N105" s="97" t="n">
        <v>133.5</v>
      </c>
      <c r="O105" s="98" t="str">
        <f aca="false">IF(F105&lt;=$P$2,"Mar","")</f>
        <v>Mar</v>
      </c>
      <c r="P105" s="97" t="n">
        <f aca="false">N105</f>
        <v>133.5</v>
      </c>
      <c r="Q105" s="99" t="n">
        <f aca="false">K105-P105</f>
        <v>0.150000000000006</v>
      </c>
      <c r="R105" s="98" t="n">
        <f aca="false">IFERROR(IF(O105="Mar",(K105/P105-1))," ")</f>
        <v>0.00112359550561791</v>
      </c>
      <c r="S105" s="100" t="str">
        <f aca="false">IF(N105&gt;0,IF(O105="","-",IF(R105&lt;0%,"DEGROWTH","GROWTH")))</f>
        <v>GROWTH</v>
      </c>
      <c r="T105" s="69" t="n">
        <v>79.2</v>
      </c>
      <c r="U105" s="101" t="str">
        <f aca="false">IF(F105&lt;=$V$2,"Apr","")</f>
        <v>Apr</v>
      </c>
      <c r="V105" s="97" t="n">
        <v>79.2</v>
      </c>
      <c r="W105" s="102" t="n">
        <f aca="false">K105-V105</f>
        <v>54.45</v>
      </c>
      <c r="X105" s="103" t="n">
        <f aca="false">IFERROR(IF(U105="Apr",(K105/V105-1)),0)</f>
        <v>0.6875</v>
      </c>
      <c r="Y105" s="104" t="str">
        <f aca="false">IF(T105&gt;0,IF(U105="","-",IF(X105&lt;0%,"DEGROWTH","GROWTH")))</f>
        <v>GROWTH</v>
      </c>
      <c r="Z105" s="75" t="n">
        <v>0</v>
      </c>
      <c r="AA105" s="70"/>
      <c r="AB105" s="70" t="s">
        <v>133</v>
      </c>
      <c r="AC105" s="70" t="s">
        <v>133</v>
      </c>
      <c r="AD105" s="3" t="n">
        <f aca="false">IF(K105=0,1,0)</f>
        <v>0</v>
      </c>
      <c r="AE105" s="76"/>
    </row>
    <row r="106" customFormat="false" ht="14.25" hidden="false" customHeight="true" outlineLevel="0" collapsed="false">
      <c r="A106" s="70" t="s">
        <v>133</v>
      </c>
      <c r="B106" s="71" t="s">
        <v>27</v>
      </c>
      <c r="C106" s="72" t="s">
        <v>835</v>
      </c>
      <c r="D106" s="72" t="n">
        <v>1000003589</v>
      </c>
      <c r="E106" s="72" t="s">
        <v>836</v>
      </c>
      <c r="F106" s="74" t="n">
        <v>45084</v>
      </c>
      <c r="G106" s="67" t="str">
        <f aca="false">IF(I106&gt;0,"Targeted Dealer","-")</f>
        <v>Targeted Dealer</v>
      </c>
      <c r="H106" s="67"/>
      <c r="I106" s="68" t="n">
        <v>80</v>
      </c>
      <c r="J106" s="68" t="n">
        <f aca="false">I106/$J$1*($J$1-$E$1)</f>
        <v>74.6666666666667</v>
      </c>
      <c r="K106" s="69" t="n">
        <v>125</v>
      </c>
      <c r="L106" s="69" t="n">
        <f aca="false">I106-K106</f>
        <v>-45</v>
      </c>
      <c r="M106" s="69" t="n">
        <f aca="false">IFERROR((K106/J106%),"-")</f>
        <v>167.410714285714</v>
      </c>
      <c r="N106" s="97" t="n">
        <v>120</v>
      </c>
      <c r="O106" s="98" t="str">
        <f aca="false">IF(F106&lt;=$P$2,"Mar","")</f>
        <v>Mar</v>
      </c>
      <c r="P106" s="97" t="n">
        <f aca="false">N106</f>
        <v>120</v>
      </c>
      <c r="Q106" s="99" t="n">
        <f aca="false">K106-P106</f>
        <v>5</v>
      </c>
      <c r="R106" s="98" t="n">
        <f aca="false">IFERROR(IF(O106="Mar",(K106/P106-1))," ")</f>
        <v>0.0416666666666667</v>
      </c>
      <c r="S106" s="100" t="str">
        <f aca="false">IF(N106&gt;0,IF(O106="","-",IF(R106&lt;0%,"DEGROWTH","GROWTH")))</f>
        <v>GROWTH</v>
      </c>
      <c r="T106" s="69" t="n">
        <v>59.15</v>
      </c>
      <c r="U106" s="101" t="str">
        <f aca="false">IF(F106&lt;=$V$2,"Apr","")</f>
        <v>Apr</v>
      </c>
      <c r="V106" s="97" t="n">
        <v>59.15</v>
      </c>
      <c r="W106" s="102" t="n">
        <f aca="false">K106-V106</f>
        <v>65.85</v>
      </c>
      <c r="X106" s="103" t="n">
        <f aca="false">IFERROR(IF(U106="Apr",(K106/V106-1)),0)</f>
        <v>1.11327134404057</v>
      </c>
      <c r="Y106" s="104" t="str">
        <f aca="false">IF(T106&gt;0,IF(U106="","-",IF(X106&lt;0%,"DEGROWTH","GROWTH")))</f>
        <v>GROWTH</v>
      </c>
      <c r="Z106" s="75" t="n">
        <v>0</v>
      </c>
      <c r="AA106" s="70"/>
      <c r="AB106" s="70" t="s">
        <v>133</v>
      </c>
      <c r="AC106" s="70" t="s">
        <v>133</v>
      </c>
      <c r="AD106" s="3" t="n">
        <f aca="false">IF(K106=0,1,0)</f>
        <v>0</v>
      </c>
      <c r="AE106" s="76"/>
    </row>
    <row r="107" customFormat="false" ht="14.25" hidden="false" customHeight="true" outlineLevel="0" collapsed="false">
      <c r="A107" s="70" t="s">
        <v>133</v>
      </c>
      <c r="B107" s="71" t="s">
        <v>29</v>
      </c>
      <c r="C107" s="72" t="s">
        <v>837</v>
      </c>
      <c r="D107" s="72" t="n">
        <v>1000003599</v>
      </c>
      <c r="E107" s="72" t="s">
        <v>838</v>
      </c>
      <c r="F107" s="74" t="n">
        <v>45100</v>
      </c>
      <c r="G107" s="67" t="str">
        <f aca="false">IF(I107&gt;0,"Targeted Dealer","-")</f>
        <v>Targeted Dealer</v>
      </c>
      <c r="H107" s="67"/>
      <c r="I107" s="68" t="n">
        <v>80</v>
      </c>
      <c r="J107" s="68" t="n">
        <f aca="false">I107/$J$1*($J$1-$E$1)</f>
        <v>74.6666666666667</v>
      </c>
      <c r="K107" s="69" t="n">
        <v>40</v>
      </c>
      <c r="L107" s="69" t="n">
        <f aca="false">I107-K107</f>
        <v>40</v>
      </c>
      <c r="M107" s="69" t="n">
        <f aca="false">IFERROR((K107/J107%),"-")</f>
        <v>53.5714285714286</v>
      </c>
      <c r="N107" s="97" t="n">
        <v>60</v>
      </c>
      <c r="O107" s="98" t="str">
        <f aca="false">IF(F107&lt;=$P$2,"Mar","")</f>
        <v>Mar</v>
      </c>
      <c r="P107" s="97" t="n">
        <f aca="false">N107</f>
        <v>60</v>
      </c>
      <c r="Q107" s="99" t="n">
        <f aca="false">K107-P107</f>
        <v>-20</v>
      </c>
      <c r="R107" s="98" t="n">
        <f aca="false">IFERROR(IF(O107="Mar",(K107/P107-1))," ")</f>
        <v>-0.333333333333333</v>
      </c>
      <c r="S107" s="100" t="str">
        <f aca="false">IF(N107&gt;0,IF(O107="","-",IF(R107&lt;0%,"DEGROWTH","GROWTH")))</f>
        <v>DEGROWTH</v>
      </c>
      <c r="T107" s="69" t="n">
        <v>100</v>
      </c>
      <c r="U107" s="101" t="str">
        <f aca="false">IF(F107&lt;=$V$2,"Apr","")</f>
        <v>Apr</v>
      </c>
      <c r="V107" s="97" t="n">
        <v>100</v>
      </c>
      <c r="W107" s="102" t="n">
        <f aca="false">K107-V107</f>
        <v>-60</v>
      </c>
      <c r="X107" s="103" t="n">
        <f aca="false">IFERROR(IF(U107="Apr",(K107/V107-1)),0)</f>
        <v>-0.6</v>
      </c>
      <c r="Y107" s="104" t="str">
        <f aca="false">IF(T107&gt;0,IF(U107="","-",IF(X107&lt;0%,"DEGROWTH","GROWTH")))</f>
        <v>DEGROWTH</v>
      </c>
      <c r="Z107" s="75" t="n">
        <v>0</v>
      </c>
      <c r="AA107" s="70"/>
      <c r="AB107" s="70" t="s">
        <v>133</v>
      </c>
      <c r="AC107" s="70" t="s">
        <v>133</v>
      </c>
      <c r="AD107" s="3" t="n">
        <f aca="false">IF(K107=0,1,0)</f>
        <v>0</v>
      </c>
      <c r="AE107" s="76"/>
    </row>
    <row r="108" customFormat="false" ht="14.25" hidden="false" customHeight="true" outlineLevel="0" collapsed="false">
      <c r="A108" s="70" t="s">
        <v>133</v>
      </c>
      <c r="B108" s="71" t="s">
        <v>27</v>
      </c>
      <c r="C108" s="72" t="s">
        <v>839</v>
      </c>
      <c r="D108" s="72" t="n">
        <v>1000003635</v>
      </c>
      <c r="E108" s="72" t="s">
        <v>840</v>
      </c>
      <c r="F108" s="74" t="n">
        <v>45127</v>
      </c>
      <c r="G108" s="67" t="str">
        <f aca="false">IF(I108&gt;0,"Targeted Dealer","-")</f>
        <v>Targeted Dealer</v>
      </c>
      <c r="H108" s="67"/>
      <c r="I108" s="68" t="n">
        <v>50</v>
      </c>
      <c r="J108" s="68" t="n">
        <f aca="false">I108/$J$1*($J$1-$E$1)</f>
        <v>46.6666666666667</v>
      </c>
      <c r="K108" s="69" t="n">
        <v>44</v>
      </c>
      <c r="L108" s="69" t="n">
        <f aca="false">I108-K108</f>
        <v>6</v>
      </c>
      <c r="M108" s="69" t="n">
        <f aca="false">IFERROR((K108/J108%),"-")</f>
        <v>94.2857142857143</v>
      </c>
      <c r="N108" s="97" t="n">
        <v>91</v>
      </c>
      <c r="O108" s="98" t="str">
        <f aca="false">IF(F108&lt;=$P$2,"Mar","")</f>
        <v>Mar</v>
      </c>
      <c r="P108" s="97" t="n">
        <f aca="false">N108</f>
        <v>91</v>
      </c>
      <c r="Q108" s="99" t="n">
        <f aca="false">K108-P108</f>
        <v>-47</v>
      </c>
      <c r="R108" s="98" t="n">
        <f aca="false">IFERROR(IF(O108="Mar",(K108/P108-1))," ")</f>
        <v>-0.516483516483516</v>
      </c>
      <c r="S108" s="100" t="str">
        <f aca="false">IF(N108&gt;0,IF(O108="","-",IF(R108&lt;0%,"DEGROWTH","GROWTH")))</f>
        <v>DEGROWTH</v>
      </c>
      <c r="T108" s="69" t="n">
        <v>44</v>
      </c>
      <c r="U108" s="101" t="str">
        <f aca="false">IF(F108&lt;=$V$2,"Apr","")</f>
        <v>Apr</v>
      </c>
      <c r="V108" s="97" t="n">
        <v>44</v>
      </c>
      <c r="W108" s="102" t="n">
        <f aca="false">K108-V108</f>
        <v>0</v>
      </c>
      <c r="X108" s="103" t="n">
        <f aca="false">IFERROR(IF(U108="Apr",(K108/V108-1)),0)</f>
        <v>0</v>
      </c>
      <c r="Y108" s="104" t="str">
        <f aca="false">IF(T108&gt;0,IF(U108="","-",IF(X108&lt;0%,"DEGROWTH","GROWTH")))</f>
        <v>GROWTH</v>
      </c>
      <c r="Z108" s="75" t="n">
        <v>0</v>
      </c>
      <c r="AA108" s="70"/>
      <c r="AB108" s="70" t="s">
        <v>133</v>
      </c>
      <c r="AC108" s="70" t="s">
        <v>133</v>
      </c>
      <c r="AD108" s="3" t="n">
        <f aca="false">IF(K108=0,1,0)</f>
        <v>0</v>
      </c>
      <c r="AE108" s="76"/>
    </row>
    <row r="109" customFormat="false" ht="14.25" hidden="false" customHeight="true" outlineLevel="0" collapsed="false">
      <c r="A109" s="70" t="s">
        <v>133</v>
      </c>
      <c r="B109" s="71" t="s">
        <v>27</v>
      </c>
      <c r="C109" s="72" t="s">
        <v>841</v>
      </c>
      <c r="D109" s="72" t="n">
        <v>1000003663</v>
      </c>
      <c r="E109" s="72" t="s">
        <v>842</v>
      </c>
      <c r="F109" s="74" t="n">
        <v>45135</v>
      </c>
      <c r="G109" s="67" t="str">
        <f aca="false">IF(I109&gt;0,"Targeted Dealer","-")</f>
        <v>Targeted Dealer</v>
      </c>
      <c r="H109" s="67"/>
      <c r="I109" s="68" t="n">
        <v>110</v>
      </c>
      <c r="J109" s="68" t="n">
        <f aca="false">I109/$J$1*($J$1-$E$1)</f>
        <v>102.666666666667</v>
      </c>
      <c r="K109" s="69" t="n">
        <v>42.25</v>
      </c>
      <c r="L109" s="69" t="n">
        <f aca="false">I109-K109</f>
        <v>67.75</v>
      </c>
      <c r="M109" s="69" t="n">
        <f aca="false">IFERROR((K109/J109%),"-")</f>
        <v>41.1525974025974</v>
      </c>
      <c r="N109" s="97" t="n">
        <v>97.5</v>
      </c>
      <c r="O109" s="98" t="str">
        <f aca="false">IF(F109&lt;=$P$2,"Mar","")</f>
        <v>Mar</v>
      </c>
      <c r="P109" s="97" t="n">
        <f aca="false">N109</f>
        <v>97.5</v>
      </c>
      <c r="Q109" s="99" t="n">
        <f aca="false">K109-P109</f>
        <v>-55.25</v>
      </c>
      <c r="R109" s="98" t="n">
        <f aca="false">IFERROR(IF(O109="Mar",(K109/P109-1))," ")</f>
        <v>-0.566666666666667</v>
      </c>
      <c r="S109" s="100" t="str">
        <f aca="false">IF(N109&gt;0,IF(O109="","-",IF(R109&lt;0%,"DEGROWTH","GROWTH")))</f>
        <v>DEGROWTH</v>
      </c>
      <c r="T109" s="69" t="n">
        <v>96</v>
      </c>
      <c r="U109" s="101" t="str">
        <f aca="false">IF(F109&lt;=$V$2,"Apr","")</f>
        <v>Apr</v>
      </c>
      <c r="V109" s="97" t="n">
        <v>96</v>
      </c>
      <c r="W109" s="102" t="n">
        <f aca="false">K109-V109</f>
        <v>-53.75</v>
      </c>
      <c r="X109" s="103" t="n">
        <f aca="false">IFERROR(IF(U109="Apr",(K109/V109-1)),0)</f>
        <v>-0.559895833333333</v>
      </c>
      <c r="Y109" s="104" t="str">
        <f aca="false">IF(T109&gt;0,IF(U109="","-",IF(X109&lt;0%,"DEGROWTH","GROWTH")))</f>
        <v>DEGROWTH</v>
      </c>
      <c r="Z109" s="75" t="n">
        <v>0</v>
      </c>
      <c r="AA109" s="70"/>
      <c r="AB109" s="70" t="s">
        <v>133</v>
      </c>
      <c r="AC109" s="70" t="s">
        <v>133</v>
      </c>
      <c r="AD109" s="3" t="n">
        <f aca="false">IF(K109=0,1,0)</f>
        <v>0</v>
      </c>
      <c r="AE109" s="76"/>
    </row>
    <row r="110" customFormat="false" ht="14.25" hidden="false" customHeight="true" outlineLevel="0" collapsed="false">
      <c r="A110" s="70" t="s">
        <v>133</v>
      </c>
      <c r="B110" s="71" t="s">
        <v>27</v>
      </c>
      <c r="C110" s="72" t="s">
        <v>843</v>
      </c>
      <c r="D110" s="72" t="n">
        <v>1000003702</v>
      </c>
      <c r="E110" s="72" t="s">
        <v>844</v>
      </c>
      <c r="F110" s="74" t="n">
        <v>45171</v>
      </c>
      <c r="G110" s="67" t="str">
        <f aca="false">IF(I110&gt;0,"Targeted Dealer","-")</f>
        <v>Targeted Dealer</v>
      </c>
      <c r="H110" s="67"/>
      <c r="I110" s="68" t="n">
        <v>145</v>
      </c>
      <c r="J110" s="68" t="n">
        <f aca="false">I110/$J$1*($J$1-$E$1)</f>
        <v>135.333333333333</v>
      </c>
      <c r="K110" s="69" t="n">
        <v>67.25</v>
      </c>
      <c r="L110" s="69" t="n">
        <f aca="false">I110-K110</f>
        <v>77.75</v>
      </c>
      <c r="M110" s="69" t="n">
        <f aca="false">IFERROR((K110/J110%),"-")</f>
        <v>49.692118226601</v>
      </c>
      <c r="N110" s="97" t="n">
        <v>243</v>
      </c>
      <c r="O110" s="98" t="str">
        <f aca="false">IF(F110&lt;=$P$2,"Mar","")</f>
        <v>Mar</v>
      </c>
      <c r="P110" s="97" t="n">
        <f aca="false">N110</f>
        <v>243</v>
      </c>
      <c r="Q110" s="99" t="n">
        <f aca="false">K110-P110</f>
        <v>-175.75</v>
      </c>
      <c r="R110" s="98" t="n">
        <f aca="false">IFERROR(IF(O110="Mar",(K110/P110-1))," ")</f>
        <v>-0.723251028806584</v>
      </c>
      <c r="S110" s="100" t="str">
        <f aca="false">IF(N110&gt;0,IF(O110="","-",IF(R110&lt;0%,"DEGROWTH","GROWTH")))</f>
        <v>DEGROWTH</v>
      </c>
      <c r="T110" s="69" t="n">
        <v>126.5</v>
      </c>
      <c r="U110" s="101" t="str">
        <f aca="false">IF(F110&lt;=$V$2,"Apr","")</f>
        <v>Apr</v>
      </c>
      <c r="V110" s="97" t="n">
        <v>126.5</v>
      </c>
      <c r="W110" s="102" t="n">
        <f aca="false">K110-V110</f>
        <v>-59.25</v>
      </c>
      <c r="X110" s="103" t="n">
        <f aca="false">IFERROR(IF(U110="Apr",(K110/V110-1)),0)</f>
        <v>-0.468379446640316</v>
      </c>
      <c r="Y110" s="104" t="str">
        <f aca="false">IF(T110&gt;0,IF(U110="","-",IF(X110&lt;0%,"DEGROWTH","GROWTH")))</f>
        <v>DEGROWTH</v>
      </c>
      <c r="Z110" s="75" t="n">
        <v>0</v>
      </c>
      <c r="AA110" s="70"/>
      <c r="AB110" s="70" t="s">
        <v>133</v>
      </c>
      <c r="AC110" s="70" t="s">
        <v>133</v>
      </c>
      <c r="AD110" s="3" t="n">
        <f aca="false">IF(K110=0,1,0)</f>
        <v>0</v>
      </c>
      <c r="AE110" s="76"/>
    </row>
    <row r="111" customFormat="false" ht="14.25" hidden="false" customHeight="true" outlineLevel="0" collapsed="false">
      <c r="A111" s="75" t="s">
        <v>133</v>
      </c>
      <c r="B111" s="71" t="s">
        <v>29</v>
      </c>
      <c r="C111" s="79" t="s">
        <v>845</v>
      </c>
      <c r="D111" s="79" t="n">
        <v>1000003841</v>
      </c>
      <c r="E111" s="79" t="s">
        <v>846</v>
      </c>
      <c r="F111" s="107" t="n">
        <v>45321</v>
      </c>
      <c r="G111" s="67" t="str">
        <f aca="false">IF(I111&gt;0,"Targeted Dealer","-")</f>
        <v>Targeted Dealer</v>
      </c>
      <c r="H111" s="67"/>
      <c r="I111" s="68" t="n">
        <v>120</v>
      </c>
      <c r="J111" s="68" t="n">
        <f aca="false">I111/$J$1*($J$1-$E$1)</f>
        <v>112</v>
      </c>
      <c r="K111" s="69" t="n">
        <v>60</v>
      </c>
      <c r="L111" s="69" t="n">
        <f aca="false">I111-K111</f>
        <v>60</v>
      </c>
      <c r="M111" s="69" t="n">
        <f aca="false">IFERROR((K111/J111%),"-")</f>
        <v>53.5714285714286</v>
      </c>
      <c r="N111" s="97" t="n">
        <v>170</v>
      </c>
      <c r="O111" s="98" t="str">
        <f aca="false">IF(F111&lt;=$P$2,"Mar","")</f>
        <v>Mar</v>
      </c>
      <c r="P111" s="97" t="n">
        <f aca="false">N111</f>
        <v>170</v>
      </c>
      <c r="Q111" s="99" t="n">
        <f aca="false">K111-P111</f>
        <v>-110</v>
      </c>
      <c r="R111" s="98" t="n">
        <f aca="false">IFERROR(IF(O111="Mar",(K111/P111-1))," ")</f>
        <v>-0.647058823529412</v>
      </c>
      <c r="S111" s="100" t="str">
        <f aca="false">IF(N111&gt;0,IF(O111="","-",IF(R111&lt;0%,"DEGROWTH","GROWTH")))</f>
        <v>DEGROWTH</v>
      </c>
      <c r="T111" s="69" t="n">
        <v>120</v>
      </c>
      <c r="U111" s="101" t="str">
        <f aca="false">IF(F111&lt;=$V$2,"Apr","")</f>
        <v>Apr</v>
      </c>
      <c r="V111" s="97" t="n">
        <v>120</v>
      </c>
      <c r="W111" s="102" t="n">
        <f aca="false">K111-V111</f>
        <v>-60</v>
      </c>
      <c r="X111" s="103" t="n">
        <f aca="false">IFERROR(IF(U111="Apr",(K111/V111-1)),0)</f>
        <v>-0.5</v>
      </c>
      <c r="Y111" s="104" t="str">
        <f aca="false">IF(T111&gt;0,IF(U111="","-",IF(X111&lt;0%,"DEGROWTH","GROWTH")))</f>
        <v>DEGROWTH</v>
      </c>
      <c r="Z111" s="75" t="n">
        <v>0</v>
      </c>
      <c r="AA111" s="70"/>
      <c r="AB111" s="70" t="s">
        <v>133</v>
      </c>
      <c r="AC111" s="75" t="s">
        <v>133</v>
      </c>
      <c r="AD111" s="3" t="n">
        <f aca="false">IF(K111=0,1,0)</f>
        <v>0</v>
      </c>
      <c r="AE111" s="76"/>
    </row>
    <row r="112" customFormat="false" ht="14.25" hidden="false" customHeight="true" outlineLevel="0" collapsed="false">
      <c r="A112" s="75" t="s">
        <v>133</v>
      </c>
      <c r="B112" s="71" t="s">
        <v>27</v>
      </c>
      <c r="C112" s="79" t="s">
        <v>847</v>
      </c>
      <c r="D112" s="79" t="n">
        <v>1000003864</v>
      </c>
      <c r="E112" s="79" t="s">
        <v>848</v>
      </c>
      <c r="F112" s="74" t="n">
        <v>45338</v>
      </c>
      <c r="G112" s="67" t="str">
        <f aca="false">IF(I112&gt;0,"Targeted Dealer","-")</f>
        <v>Targeted Dealer</v>
      </c>
      <c r="H112" s="67"/>
      <c r="I112" s="68" t="n">
        <v>90</v>
      </c>
      <c r="J112" s="68" t="n">
        <f aca="false">I112/$J$1*($J$1-$E$1)</f>
        <v>84</v>
      </c>
      <c r="K112" s="69" t="n">
        <v>91.75</v>
      </c>
      <c r="L112" s="69" t="n">
        <f aca="false">I112-K112</f>
        <v>-1.75</v>
      </c>
      <c r="M112" s="69" t="n">
        <f aca="false">IFERROR((K112/J112%),"-")</f>
        <v>109.22619047619</v>
      </c>
      <c r="N112" s="97" t="n">
        <v>50.55</v>
      </c>
      <c r="O112" s="98" t="str">
        <f aca="false">IF(F112&lt;=$P$2,"Mar","")</f>
        <v>Mar</v>
      </c>
      <c r="P112" s="97" t="n">
        <f aca="false">N112</f>
        <v>50.55</v>
      </c>
      <c r="Q112" s="99" t="n">
        <f aca="false">K112-P112</f>
        <v>41.2</v>
      </c>
      <c r="R112" s="98" t="n">
        <f aca="false">IFERROR(IF(O112="Mar",(K112/P112-1))," ")</f>
        <v>0.815034619188922</v>
      </c>
      <c r="S112" s="100" t="str">
        <f aca="false">IF(N112&gt;0,IF(O112="","-",IF(R112&lt;0%,"DEGROWTH","GROWTH")))</f>
        <v>GROWTH</v>
      </c>
      <c r="T112" s="69" t="n">
        <v>83.2</v>
      </c>
      <c r="U112" s="101" t="str">
        <f aca="false">IF(F112&lt;=$V$2,"Apr","")</f>
        <v>Apr</v>
      </c>
      <c r="V112" s="97" t="n">
        <v>83.2</v>
      </c>
      <c r="W112" s="102" t="n">
        <f aca="false">K112-V112</f>
        <v>8.55000000000001</v>
      </c>
      <c r="X112" s="103" t="n">
        <f aca="false">IFERROR(IF(U112="Apr",(K112/V112-1)),0)</f>
        <v>0.102764423076923</v>
      </c>
      <c r="Y112" s="104" t="str">
        <f aca="false">IF(T112&gt;0,IF(U112="","-",IF(X112&lt;0%,"DEGROWTH","GROWTH")))</f>
        <v>GROWTH</v>
      </c>
      <c r="Z112" s="75" t="n">
        <v>0</v>
      </c>
      <c r="AA112" s="70"/>
      <c r="AB112" s="70" t="s">
        <v>133</v>
      </c>
      <c r="AC112" s="75" t="s">
        <v>133</v>
      </c>
      <c r="AD112" s="3" t="n">
        <f aca="false">IF(K112=0,1,0)</f>
        <v>0</v>
      </c>
      <c r="AE112" s="76"/>
    </row>
    <row r="113" customFormat="false" ht="14.25" hidden="false" customHeight="true" outlineLevel="0" collapsed="false">
      <c r="A113" s="75" t="s">
        <v>133</v>
      </c>
      <c r="B113" s="71" t="s">
        <v>29</v>
      </c>
      <c r="C113" s="79" t="s">
        <v>849</v>
      </c>
      <c r="D113" s="79" t="n">
        <v>1000003885</v>
      </c>
      <c r="E113" s="79" t="s">
        <v>850</v>
      </c>
      <c r="F113" s="74" t="n">
        <v>45359</v>
      </c>
      <c r="G113" s="67" t="str">
        <f aca="false">IF(I113&gt;0,"Targeted Dealer","-")</f>
        <v>Targeted Dealer</v>
      </c>
      <c r="H113" s="67"/>
      <c r="I113" s="68" t="n">
        <v>240</v>
      </c>
      <c r="J113" s="68" t="n">
        <f aca="false">I113/$J$1*($J$1-$E$1)</f>
        <v>224</v>
      </c>
      <c r="K113" s="69" t="n">
        <v>240</v>
      </c>
      <c r="L113" s="69" t="n">
        <f aca="false">I113-K113</f>
        <v>0</v>
      </c>
      <c r="M113" s="69" t="n">
        <f aca="false">IFERROR((K113/J113%),"-")</f>
        <v>107.142857142857</v>
      </c>
      <c r="N113" s="97" t="n">
        <v>320</v>
      </c>
      <c r="O113" s="98" t="str">
        <f aca="false">IF(F113&lt;=$P$2,"Mar","")</f>
        <v>Mar</v>
      </c>
      <c r="P113" s="97" t="n">
        <f aca="false">N113</f>
        <v>320</v>
      </c>
      <c r="Q113" s="99" t="n">
        <f aca="false">K113-P113</f>
        <v>-80</v>
      </c>
      <c r="R113" s="98" t="n">
        <f aca="false">IFERROR(IF(O113="Mar",(K113/P113-1))," ")</f>
        <v>-0.25</v>
      </c>
      <c r="S113" s="100" t="str">
        <f aca="false">IF(N113&gt;0,IF(O113="","-",IF(R113&lt;0%,"DEGROWTH","GROWTH")))</f>
        <v>DEGROWTH</v>
      </c>
      <c r="T113" s="69" t="n">
        <v>200</v>
      </c>
      <c r="U113" s="101" t="str">
        <f aca="false">IF(F113&lt;=$V$2,"Apr","")</f>
        <v>Apr</v>
      </c>
      <c r="V113" s="97" t="n">
        <v>200</v>
      </c>
      <c r="W113" s="102" t="n">
        <f aca="false">K113-V113</f>
        <v>40</v>
      </c>
      <c r="X113" s="103" t="n">
        <f aca="false">IFERROR(IF(U113="Apr",(K113/V113-1)),0)</f>
        <v>0.2</v>
      </c>
      <c r="Y113" s="104" t="str">
        <f aca="false">IF(T113&gt;0,IF(U113="","-",IF(X113&lt;0%,"DEGROWTH","GROWTH")))</f>
        <v>GROWTH</v>
      </c>
      <c r="Z113" s="75" t="n">
        <v>0</v>
      </c>
      <c r="AA113" s="70"/>
      <c r="AB113" s="70" t="s">
        <v>133</v>
      </c>
      <c r="AC113" s="75" t="s">
        <v>133</v>
      </c>
      <c r="AD113" s="3" t="n">
        <f aca="false">IF(K113=0,1,0)</f>
        <v>0</v>
      </c>
      <c r="AE113" s="76"/>
    </row>
    <row r="114" customFormat="false" ht="14.25" hidden="false" customHeight="true" outlineLevel="0" collapsed="false">
      <c r="A114" s="75" t="s">
        <v>133</v>
      </c>
      <c r="B114" s="71" t="s">
        <v>27</v>
      </c>
      <c r="C114" s="79" t="s">
        <v>851</v>
      </c>
      <c r="D114" s="79" t="n">
        <v>1000003900</v>
      </c>
      <c r="E114" s="79" t="s">
        <v>852</v>
      </c>
      <c r="F114" s="74" t="n">
        <v>45381</v>
      </c>
      <c r="G114" s="67" t="str">
        <f aca="false">IF(I114&gt;0,"Targeted Dealer","-")</f>
        <v>Targeted Dealer</v>
      </c>
      <c r="H114" s="67"/>
      <c r="I114" s="68" t="n">
        <v>110</v>
      </c>
      <c r="J114" s="68" t="n">
        <f aca="false">I114/$J$1*($J$1-$E$1)</f>
        <v>102.666666666667</v>
      </c>
      <c r="K114" s="69" t="n">
        <v>109</v>
      </c>
      <c r="L114" s="69" t="n">
        <f aca="false">I114-K114</f>
        <v>1</v>
      </c>
      <c r="M114" s="69" t="n">
        <f aca="false">IFERROR((K114/J114%),"-")</f>
        <v>106.168831168831</v>
      </c>
      <c r="N114" s="97" t="n">
        <v>140</v>
      </c>
      <c r="O114" s="98" t="str">
        <f aca="false">IF(F114&lt;=$P$2,"Mar","")</f>
        <v>Mar</v>
      </c>
      <c r="P114" s="97" t="n">
        <f aca="false">N114</f>
        <v>140</v>
      </c>
      <c r="Q114" s="99" t="n">
        <f aca="false">K114-P114</f>
        <v>-31</v>
      </c>
      <c r="R114" s="98" t="n">
        <f aca="false">IFERROR(IF(O114="Mar",(K114/P114-1))," ")</f>
        <v>-0.221428571428571</v>
      </c>
      <c r="S114" s="100" t="str">
        <f aca="false">IF(N114&gt;0,IF(O114="","-",IF(R114&lt;0%,"DEGROWTH","GROWTH")))</f>
        <v>DEGROWTH</v>
      </c>
      <c r="T114" s="69" t="n">
        <v>84</v>
      </c>
      <c r="U114" s="101" t="str">
        <f aca="false">IF(F114&lt;=$V$2,"Apr","")</f>
        <v>Apr</v>
      </c>
      <c r="V114" s="97" t="n">
        <v>84</v>
      </c>
      <c r="W114" s="102" t="n">
        <f aca="false">K114-V114</f>
        <v>25</v>
      </c>
      <c r="X114" s="103" t="n">
        <f aca="false">IFERROR(IF(U114="Apr",(K114/V114-1)),0)</f>
        <v>0.297619047619048</v>
      </c>
      <c r="Y114" s="104" t="str">
        <f aca="false">IF(T114&gt;0,IF(U114="","-",IF(X114&lt;0%,"DEGROWTH","GROWTH")))</f>
        <v>GROWTH</v>
      </c>
      <c r="Z114" s="75" t="n">
        <v>0</v>
      </c>
      <c r="AA114" s="70"/>
      <c r="AB114" s="70" t="s">
        <v>133</v>
      </c>
      <c r="AC114" s="75" t="s">
        <v>133</v>
      </c>
      <c r="AD114" s="3" t="n">
        <f aca="false">IF(K114=0,1,0)</f>
        <v>0</v>
      </c>
      <c r="AE114" s="76"/>
    </row>
    <row r="115" customFormat="false" ht="14.25" hidden="false" customHeight="true" outlineLevel="0" collapsed="false">
      <c r="A115" s="75" t="s">
        <v>133</v>
      </c>
      <c r="B115" s="71" t="s">
        <v>27</v>
      </c>
      <c r="C115" s="79" t="s">
        <v>853</v>
      </c>
      <c r="D115" s="79" t="n">
        <v>1000003910</v>
      </c>
      <c r="E115" s="79" t="s">
        <v>854</v>
      </c>
      <c r="F115" s="74" t="n">
        <v>45400</v>
      </c>
      <c r="G115" s="67" t="str">
        <f aca="false">IF(I115&gt;0,"Targeted Dealer","-")</f>
        <v>Targeted Dealer</v>
      </c>
      <c r="H115" s="67"/>
      <c r="I115" s="68" t="n">
        <v>30</v>
      </c>
      <c r="J115" s="68" t="n">
        <f aca="false">I115/$J$1*($J$1-$E$1)</f>
        <v>28</v>
      </c>
      <c r="K115" s="69" t="n">
        <v>36.5</v>
      </c>
      <c r="L115" s="69" t="n">
        <f aca="false">I115-K115</f>
        <v>-6.5</v>
      </c>
      <c r="M115" s="69" t="n">
        <f aca="false">IFERROR((K115/J115%),"-")</f>
        <v>130.357142857143</v>
      </c>
      <c r="N115" s="97" t="n">
        <v>19.75</v>
      </c>
      <c r="O115" s="98" t="str">
        <f aca="false">IF(F115&lt;=$P$2,"Mar","")</f>
        <v>Mar</v>
      </c>
      <c r="P115" s="97" t="n">
        <f aca="false">N115</f>
        <v>19.75</v>
      </c>
      <c r="Q115" s="99" t="n">
        <f aca="false">K115-P115</f>
        <v>16.75</v>
      </c>
      <c r="R115" s="98" t="n">
        <f aca="false">IFERROR(IF(O115="Mar",(K115/P115-1))," ")</f>
        <v>0.848101265822785</v>
      </c>
      <c r="S115" s="100" t="str">
        <f aca="false">IF(N115&gt;0,IF(O115="","-",IF(R115&lt;0%,"DEGROWTH","GROWTH")))</f>
        <v>GROWTH</v>
      </c>
      <c r="T115" s="69" t="n">
        <v>24.65</v>
      </c>
      <c r="U115" s="101" t="str">
        <f aca="false">IF(F115&lt;=$V$2,"Apr","")</f>
        <v>Apr</v>
      </c>
      <c r="V115" s="97" t="n">
        <v>24.65</v>
      </c>
      <c r="W115" s="102" t="n">
        <f aca="false">K115-V115</f>
        <v>11.85</v>
      </c>
      <c r="X115" s="103" t="n">
        <f aca="false">IFERROR(IF(U115="Apr",(K115/V115-1)),0)</f>
        <v>0.480730223123732</v>
      </c>
      <c r="Y115" s="104" t="str">
        <f aca="false">IF(T115&gt;0,IF(U115="","-",IF(X115&lt;0%,"DEGROWTH","GROWTH")))</f>
        <v>GROWTH</v>
      </c>
      <c r="Z115" s="75" t="n">
        <v>0</v>
      </c>
      <c r="AA115" s="70"/>
      <c r="AB115" s="70" t="s">
        <v>133</v>
      </c>
      <c r="AC115" s="75" t="s">
        <v>133</v>
      </c>
      <c r="AD115" s="3" t="n">
        <f aca="false">IF(K115=0,1,0)</f>
        <v>0</v>
      </c>
      <c r="AE115" s="76"/>
    </row>
    <row r="116" customFormat="false" ht="14.25" hidden="false" customHeight="true" outlineLevel="0" collapsed="false">
      <c r="A116" s="75" t="s">
        <v>133</v>
      </c>
      <c r="B116" s="71" t="s">
        <v>27</v>
      </c>
      <c r="C116" s="79" t="s">
        <v>855</v>
      </c>
      <c r="D116" s="79" t="n">
        <v>1000003932</v>
      </c>
      <c r="E116" s="79" t="s">
        <v>856</v>
      </c>
      <c r="F116" s="74" t="n">
        <v>45412</v>
      </c>
      <c r="G116" s="67" t="str">
        <f aca="false">IF(I116&gt;0,"Targeted Dealer","-")</f>
        <v>Targeted Dealer</v>
      </c>
      <c r="H116" s="67"/>
      <c r="I116" s="68" t="n">
        <v>100</v>
      </c>
      <c r="J116" s="68" t="n">
        <f aca="false">I116/$J$1*($J$1-$E$1)</f>
        <v>93.3333333333333</v>
      </c>
      <c r="K116" s="69" t="n">
        <v>26.5</v>
      </c>
      <c r="L116" s="69" t="n">
        <f aca="false">I116-K116</f>
        <v>73.5</v>
      </c>
      <c r="M116" s="69" t="n">
        <f aca="false">IFERROR((K116/J116%),"-")</f>
        <v>28.3928571428571</v>
      </c>
      <c r="N116" s="97" t="n">
        <v>77.5</v>
      </c>
      <c r="O116" s="98" t="str">
        <f aca="false">IF(F116&lt;=$P$2,"Mar","")</f>
        <v>Mar</v>
      </c>
      <c r="P116" s="97" t="n">
        <f aca="false">N116</f>
        <v>77.5</v>
      </c>
      <c r="Q116" s="99" t="n">
        <f aca="false">K116-P116</f>
        <v>-51</v>
      </c>
      <c r="R116" s="98" t="n">
        <f aca="false">IFERROR(IF(O116="Mar",(K116/P116-1))," ")</f>
        <v>-0.658064516129032</v>
      </c>
      <c r="S116" s="100" t="str">
        <f aca="false">IF(N116&gt;0,IF(O116="","-",IF(R116&lt;0%,"DEGROWTH","GROWTH")))</f>
        <v>DEGROWTH</v>
      </c>
      <c r="T116" s="69" t="n">
        <v>118.5</v>
      </c>
      <c r="U116" s="101" t="str">
        <f aca="false">IF(F116&lt;=$V$2,"Apr","")</f>
        <v>Apr</v>
      </c>
      <c r="V116" s="97" t="n">
        <v>118.5</v>
      </c>
      <c r="W116" s="102" t="n">
        <f aca="false">K116-V116</f>
        <v>-92</v>
      </c>
      <c r="X116" s="103" t="n">
        <f aca="false">IFERROR(IF(U116="Apr",(K116/V116-1)),0)</f>
        <v>-0.776371308016878</v>
      </c>
      <c r="Y116" s="104" t="str">
        <f aca="false">IF(T116&gt;0,IF(U116="","-",IF(X116&lt;0%,"DEGROWTH","GROWTH")))</f>
        <v>DEGROWTH</v>
      </c>
      <c r="Z116" s="75" t="n">
        <v>0</v>
      </c>
      <c r="AA116" s="70"/>
      <c r="AB116" s="70" t="s">
        <v>133</v>
      </c>
      <c r="AC116" s="75" t="s">
        <v>133</v>
      </c>
      <c r="AD116" s="3" t="n">
        <f aca="false">IF(K116=0,1,0)</f>
        <v>0</v>
      </c>
      <c r="AE116" s="76"/>
    </row>
    <row r="117" customFormat="false" ht="14.25" hidden="false" customHeight="true" outlineLevel="0" collapsed="false">
      <c r="A117" s="75" t="s">
        <v>133</v>
      </c>
      <c r="B117" s="71" t="s">
        <v>29</v>
      </c>
      <c r="C117" s="79" t="s">
        <v>857</v>
      </c>
      <c r="D117" s="79" t="n">
        <v>1000003995</v>
      </c>
      <c r="E117" s="79" t="s">
        <v>858</v>
      </c>
      <c r="F117" s="74" t="n">
        <v>45446</v>
      </c>
      <c r="G117" s="67" t="str">
        <f aca="false">IF(I117&gt;0,"Targeted Dealer","-")</f>
        <v>Targeted Dealer</v>
      </c>
      <c r="H117" s="67"/>
      <c r="I117" s="68" t="n">
        <v>160</v>
      </c>
      <c r="J117" s="68" t="n">
        <f aca="false">I117/$J$1*($J$1-$E$1)</f>
        <v>149.333333333333</v>
      </c>
      <c r="K117" s="69" t="n">
        <v>200</v>
      </c>
      <c r="L117" s="69" t="n">
        <f aca="false">I117-K117</f>
        <v>-40</v>
      </c>
      <c r="M117" s="69" t="n">
        <f aca="false">IFERROR((K117/J117%),"-")</f>
        <v>133.928571428571</v>
      </c>
      <c r="N117" s="97" t="n">
        <v>197</v>
      </c>
      <c r="O117" s="98" t="str">
        <f aca="false">IF(F117&lt;=$P$2,"Mar","")</f>
        <v>Mar</v>
      </c>
      <c r="P117" s="97" t="n">
        <f aca="false">N117</f>
        <v>197</v>
      </c>
      <c r="Q117" s="99" t="n">
        <f aca="false">K117-P117</f>
        <v>3</v>
      </c>
      <c r="R117" s="98" t="n">
        <f aca="false">IFERROR(IF(O117="Mar",(K117/P117-1))," ")</f>
        <v>0.015228426395939</v>
      </c>
      <c r="S117" s="100" t="str">
        <f aca="false">IF(N117&gt;0,IF(O117="","-",IF(R117&lt;0%,"DEGROWTH","GROWTH")))</f>
        <v>GROWTH</v>
      </c>
      <c r="T117" s="69" t="n">
        <v>80</v>
      </c>
      <c r="U117" s="101" t="str">
        <f aca="false">IF(F117&lt;=$V$2,"Apr","")</f>
        <v>Apr</v>
      </c>
      <c r="V117" s="97" t="n">
        <v>80</v>
      </c>
      <c r="W117" s="102" t="n">
        <f aca="false">K117-V117</f>
        <v>120</v>
      </c>
      <c r="X117" s="103" t="n">
        <f aca="false">IFERROR(IF(U117="Apr",(K117/V117-1)),0)</f>
        <v>1.5</v>
      </c>
      <c r="Y117" s="104" t="str">
        <f aca="false">IF(T117&gt;0,IF(U117="","-",IF(X117&lt;0%,"DEGROWTH","GROWTH")))</f>
        <v>GROWTH</v>
      </c>
      <c r="Z117" s="75" t="n">
        <v>0</v>
      </c>
      <c r="AA117" s="70"/>
      <c r="AB117" s="70" t="s">
        <v>133</v>
      </c>
      <c r="AC117" s="75" t="s">
        <v>133</v>
      </c>
      <c r="AD117" s="3" t="n">
        <f aca="false">IF(K117=0,1,0)</f>
        <v>0</v>
      </c>
      <c r="AE117" s="76"/>
    </row>
    <row r="118" customFormat="false" ht="14.25" hidden="false" customHeight="true" outlineLevel="0" collapsed="false">
      <c r="A118" s="75" t="s">
        <v>133</v>
      </c>
      <c r="B118" s="71" t="s">
        <v>27</v>
      </c>
      <c r="C118" s="79" t="s">
        <v>859</v>
      </c>
      <c r="D118" s="79" t="n">
        <v>1000004005</v>
      </c>
      <c r="E118" s="79" t="s">
        <v>860</v>
      </c>
      <c r="F118" s="74" t="n">
        <v>45454</v>
      </c>
      <c r="G118" s="67" t="str">
        <f aca="false">IF(I118&gt;0,"Targeted Dealer","-")</f>
        <v>Targeted Dealer</v>
      </c>
      <c r="H118" s="67"/>
      <c r="I118" s="68" t="n">
        <v>150</v>
      </c>
      <c r="J118" s="68" t="n">
        <f aca="false">I118/$J$1*($J$1-$E$1)</f>
        <v>140</v>
      </c>
      <c r="K118" s="69" t="n">
        <v>106.5</v>
      </c>
      <c r="L118" s="69" t="n">
        <f aca="false">I118-K118</f>
        <v>43.5</v>
      </c>
      <c r="M118" s="69" t="n">
        <f aca="false">IFERROR((K118/J118%),"-")</f>
        <v>76.0714285714286</v>
      </c>
      <c r="N118" s="97" t="n">
        <v>74.5</v>
      </c>
      <c r="O118" s="98" t="str">
        <f aca="false">IF(F118&lt;=$P$2,"Mar","")</f>
        <v>Mar</v>
      </c>
      <c r="P118" s="97" t="n">
        <f aca="false">N118</f>
        <v>74.5</v>
      </c>
      <c r="Q118" s="99" t="n">
        <f aca="false">K118-P118</f>
        <v>32</v>
      </c>
      <c r="R118" s="98" t="n">
        <f aca="false">IFERROR(IF(O118="Mar",(K118/P118-1))," ")</f>
        <v>0.429530201342282</v>
      </c>
      <c r="S118" s="100" t="str">
        <f aca="false">IF(N118&gt;0,IF(O118="","-",IF(R118&lt;0%,"DEGROWTH","GROWTH")))</f>
        <v>GROWTH</v>
      </c>
      <c r="T118" s="69" t="n">
        <v>127</v>
      </c>
      <c r="U118" s="101" t="str">
        <f aca="false">IF(F118&lt;=$V$2,"Apr","")</f>
        <v>Apr</v>
      </c>
      <c r="V118" s="97" t="n">
        <v>127</v>
      </c>
      <c r="W118" s="102" t="n">
        <f aca="false">K118-V118</f>
        <v>-20.5</v>
      </c>
      <c r="X118" s="103" t="n">
        <f aca="false">IFERROR(IF(U118="Apr",(K118/V118-1)),0)</f>
        <v>-0.161417322834646</v>
      </c>
      <c r="Y118" s="104" t="str">
        <f aca="false">IF(T118&gt;0,IF(U118="","-",IF(X118&lt;0%,"DEGROWTH","GROWTH")))</f>
        <v>DEGROWTH</v>
      </c>
      <c r="Z118" s="75" t="n">
        <v>0</v>
      </c>
      <c r="AA118" s="70"/>
      <c r="AB118" s="70" t="s">
        <v>133</v>
      </c>
      <c r="AC118" s="75" t="s">
        <v>133</v>
      </c>
      <c r="AD118" s="3" t="n">
        <f aca="false">IF(K118=0,1,0)</f>
        <v>0</v>
      </c>
      <c r="AE118" s="76"/>
    </row>
    <row r="119" customFormat="false" ht="14.25" hidden="false" customHeight="true" outlineLevel="0" collapsed="false">
      <c r="A119" s="70" t="s">
        <v>133</v>
      </c>
      <c r="B119" s="71" t="s">
        <v>30</v>
      </c>
      <c r="C119" s="72" t="s">
        <v>861</v>
      </c>
      <c r="D119" s="72" t="n">
        <v>1000000476</v>
      </c>
      <c r="E119" s="73" t="s">
        <v>862</v>
      </c>
      <c r="F119" s="74" t="n">
        <v>38768</v>
      </c>
      <c r="G119" s="67" t="str">
        <f aca="false">IF(I119&gt;0,"Targeted Dealer","-")</f>
        <v>Targeted Dealer</v>
      </c>
      <c r="H119" s="67"/>
      <c r="I119" s="68" t="n">
        <v>5135</v>
      </c>
      <c r="J119" s="68" t="n">
        <f aca="false">I119/$J$1*($J$1-$E$1)</f>
        <v>4792.66666666667</v>
      </c>
      <c r="K119" s="69" t="n">
        <v>5801.75</v>
      </c>
      <c r="L119" s="69" t="n">
        <f aca="false">I119-K119</f>
        <v>-666.75</v>
      </c>
      <c r="M119" s="69" t="n">
        <f aca="false">IFERROR((K119/J119%),"-")</f>
        <v>121.054736402838</v>
      </c>
      <c r="N119" s="97" t="n">
        <v>6839.15</v>
      </c>
      <c r="O119" s="98" t="str">
        <f aca="false">IF(F119&lt;=$P$2,"Mar","")</f>
        <v>Mar</v>
      </c>
      <c r="P119" s="97" t="n">
        <f aca="false">N119</f>
        <v>6839.15</v>
      </c>
      <c r="Q119" s="99" t="n">
        <f aca="false">K119-P119</f>
        <v>-1037.4</v>
      </c>
      <c r="R119" s="98" t="n">
        <f aca="false">IFERROR(IF(O119="Mar",(K119/P119-1))," ")</f>
        <v>-0.151685516475001</v>
      </c>
      <c r="S119" s="100" t="str">
        <f aca="false">IF(N119&gt;0,IF(O119="","-",IF(R119&lt;0%,"DEGROWTH","GROWTH")))</f>
        <v>DEGROWTH</v>
      </c>
      <c r="T119" s="69" t="n">
        <v>4985.35</v>
      </c>
      <c r="U119" s="101" t="str">
        <f aca="false">IF(F119&lt;=$V$2,"Apr","")</f>
        <v>Apr</v>
      </c>
      <c r="V119" s="97" t="n">
        <v>4985.35</v>
      </c>
      <c r="W119" s="102" t="n">
        <f aca="false">K119-V119</f>
        <v>816.4</v>
      </c>
      <c r="X119" s="103" t="n">
        <f aca="false">IFERROR(IF(U119="Apr",(K119/V119-1)),0)</f>
        <v>0.163759816261646</v>
      </c>
      <c r="Y119" s="104" t="str">
        <f aca="false">IF(T119&gt;0,IF(U119="","-",IF(X119&lt;0%,"DEGROWTH","GROWTH")))</f>
        <v>GROWTH</v>
      </c>
      <c r="Z119" s="75" t="n">
        <v>0</v>
      </c>
      <c r="AA119" s="70"/>
      <c r="AB119" s="70" t="s">
        <v>133</v>
      </c>
      <c r="AC119" s="70" t="s">
        <v>133</v>
      </c>
      <c r="AD119" s="3" t="n">
        <f aca="false">IF(K119=0,1,0)</f>
        <v>0</v>
      </c>
      <c r="AE119" s="76"/>
    </row>
    <row r="120" customFormat="false" ht="14.25" hidden="false" customHeight="true" outlineLevel="0" collapsed="false">
      <c r="A120" s="70" t="s">
        <v>133</v>
      </c>
      <c r="B120" s="71" t="s">
        <v>30</v>
      </c>
      <c r="C120" s="72" t="s">
        <v>863</v>
      </c>
      <c r="D120" s="72" t="n">
        <v>1000000468</v>
      </c>
      <c r="E120" s="73" t="s">
        <v>864</v>
      </c>
      <c r="F120" s="74" t="n">
        <v>38904</v>
      </c>
      <c r="G120" s="67" t="str">
        <f aca="false">IF(I120&gt;0,"Targeted Dealer","-")</f>
        <v>Targeted Dealer</v>
      </c>
      <c r="H120" s="67"/>
      <c r="I120" s="68" t="n">
        <v>30</v>
      </c>
      <c r="J120" s="68" t="n">
        <f aca="false">I120/$J$1*($J$1-$E$1)</f>
        <v>28</v>
      </c>
      <c r="K120" s="69" t="n">
        <v>50</v>
      </c>
      <c r="L120" s="69" t="n">
        <f aca="false">I120-K120</f>
        <v>-20</v>
      </c>
      <c r="M120" s="69" t="n">
        <f aca="false">IFERROR((K120/J120%),"-")</f>
        <v>178.571428571429</v>
      </c>
      <c r="N120" s="97" t="n">
        <v>0</v>
      </c>
      <c r="O120" s="98" t="str">
        <f aca="false">IF(F120&lt;=$P$2,"Mar","")</f>
        <v>Mar</v>
      </c>
      <c r="P120" s="97" t="n">
        <f aca="false">N120</f>
        <v>0</v>
      </c>
      <c r="Q120" s="99" t="n">
        <f aca="false">K120-P120</f>
        <v>50</v>
      </c>
      <c r="R120" s="98" t="str">
        <f aca="false">IFERROR(IF(O120="Mar",(K120/P120-1))," ")</f>
        <v> </v>
      </c>
      <c r="S120" s="105" t="b">
        <f aca="false">IF(N120&gt;0,IF(O120="","-",IF(R120&lt;0%,"DEGROWTH","GROWTH")))</f>
        <v>0</v>
      </c>
      <c r="T120" s="69" t="n">
        <v>30</v>
      </c>
      <c r="U120" s="101" t="str">
        <f aca="false">IF(F120&lt;=$V$2,"Apr","")</f>
        <v>Apr</v>
      </c>
      <c r="V120" s="97" t="n">
        <v>30</v>
      </c>
      <c r="W120" s="102" t="n">
        <f aca="false">K120-V120</f>
        <v>20</v>
      </c>
      <c r="X120" s="103" t="n">
        <f aca="false">IFERROR(IF(U120="Apr",(K120/V120-1)),0)</f>
        <v>0.666666666666667</v>
      </c>
      <c r="Y120" s="104" t="str">
        <f aca="false">IF(T120&gt;0,IF(U120="","-",IF(X120&lt;0%,"DEGROWTH","GROWTH")))</f>
        <v>GROWTH</v>
      </c>
      <c r="Z120" s="75" t="n">
        <v>0</v>
      </c>
      <c r="AA120" s="70"/>
      <c r="AB120" s="70" t="s">
        <v>133</v>
      </c>
      <c r="AC120" s="70" t="s">
        <v>133</v>
      </c>
      <c r="AD120" s="3" t="n">
        <f aca="false">IF(K120=0,1,0)</f>
        <v>0</v>
      </c>
      <c r="AE120" s="76"/>
    </row>
    <row r="121" customFormat="false" ht="14.25" hidden="false" customHeight="true" outlineLevel="0" collapsed="false">
      <c r="A121" s="70" t="s">
        <v>133</v>
      </c>
      <c r="B121" s="71" t="s">
        <v>32</v>
      </c>
      <c r="C121" s="72" t="s">
        <v>865</v>
      </c>
      <c r="D121" s="72" t="n">
        <v>1000000445</v>
      </c>
      <c r="E121" s="73" t="s">
        <v>866</v>
      </c>
      <c r="F121" s="74" t="n">
        <v>38923</v>
      </c>
      <c r="G121" s="67" t="str">
        <f aca="false">IF(I121&gt;0,"Targeted Dealer","-")</f>
        <v>Targeted Dealer</v>
      </c>
      <c r="H121" s="67"/>
      <c r="I121" s="68" t="n">
        <v>80</v>
      </c>
      <c r="J121" s="68" t="n">
        <f aca="false">I121/$J$1*($J$1-$E$1)</f>
        <v>74.6666666666667</v>
      </c>
      <c r="K121" s="69" t="n">
        <v>59.95</v>
      </c>
      <c r="L121" s="69" t="n">
        <f aca="false">I121-K121</f>
        <v>20.05</v>
      </c>
      <c r="M121" s="69" t="n">
        <f aca="false">IFERROR((K121/J121%),"-")</f>
        <v>80.2901785714286</v>
      </c>
      <c r="N121" s="97" t="n">
        <v>40</v>
      </c>
      <c r="O121" s="98" t="str">
        <f aca="false">IF(F121&lt;=$P$2,"Mar","")</f>
        <v>Mar</v>
      </c>
      <c r="P121" s="97" t="n">
        <f aca="false">N121</f>
        <v>40</v>
      </c>
      <c r="Q121" s="99" t="n">
        <f aca="false">K121-P121</f>
        <v>19.95</v>
      </c>
      <c r="R121" s="98" t="n">
        <f aca="false">IFERROR(IF(O121="Mar",(K121/P121-1))," ")</f>
        <v>0.49875</v>
      </c>
      <c r="S121" s="100" t="str">
        <f aca="false">IF(N121&gt;0,IF(O121="","-",IF(R121&lt;0%,"DEGROWTH","GROWTH")))</f>
        <v>GROWTH</v>
      </c>
      <c r="T121" s="69" t="n">
        <v>0</v>
      </c>
      <c r="U121" s="101" t="str">
        <f aca="false">IF(F121&lt;=$V$2,"Apr","")</f>
        <v>Apr</v>
      </c>
      <c r="V121" s="97" t="n">
        <v>0</v>
      </c>
      <c r="W121" s="102" t="n">
        <f aca="false">K121-V121</f>
        <v>59.95</v>
      </c>
      <c r="X121" s="103" t="n">
        <f aca="false">IFERROR(IF(U121="Apr",(K121/V121-1)),0)</f>
        <v>0</v>
      </c>
      <c r="Y121" s="106" t="b">
        <f aca="false">IF(T121&gt;0,IF(U121="","-",IF(X121&lt;0%,"DEGROWTH","GROWTH")))</f>
        <v>0</v>
      </c>
      <c r="Z121" s="75" t="n">
        <v>0</v>
      </c>
      <c r="AA121" s="70"/>
      <c r="AB121" s="70" t="s">
        <v>133</v>
      </c>
      <c r="AC121" s="70" t="s">
        <v>133</v>
      </c>
      <c r="AD121" s="3" t="n">
        <f aca="false">IF(K121=0,1,0)</f>
        <v>0</v>
      </c>
      <c r="AE121" s="76"/>
    </row>
    <row r="122" customFormat="false" ht="14.25" hidden="false" customHeight="true" outlineLevel="0" collapsed="false">
      <c r="A122" s="70" t="s">
        <v>133</v>
      </c>
      <c r="B122" s="71" t="s">
        <v>32</v>
      </c>
      <c r="C122" s="72" t="s">
        <v>867</v>
      </c>
      <c r="D122" s="72" t="n">
        <v>1000000443</v>
      </c>
      <c r="E122" s="73" t="s">
        <v>868</v>
      </c>
      <c r="F122" s="74" t="n">
        <v>40054</v>
      </c>
      <c r="G122" s="67" t="str">
        <f aca="false">IF(I122&gt;0,"Targeted Dealer","-")</f>
        <v>Targeted Dealer</v>
      </c>
      <c r="H122" s="67"/>
      <c r="I122" s="68" t="n">
        <v>1800</v>
      </c>
      <c r="J122" s="68" t="n">
        <f aca="false">I122/$J$1*($J$1-$E$1)</f>
        <v>1680</v>
      </c>
      <c r="K122" s="69" t="n">
        <v>1855.95</v>
      </c>
      <c r="L122" s="69" t="n">
        <f aca="false">I122-K122</f>
        <v>-55.95</v>
      </c>
      <c r="M122" s="69" t="n">
        <f aca="false">IFERROR((K122/J122%),"-")</f>
        <v>110.473214285714</v>
      </c>
      <c r="N122" s="97" t="n">
        <v>3984.4</v>
      </c>
      <c r="O122" s="98" t="str">
        <f aca="false">IF(F122&lt;=$P$2,"Mar","")</f>
        <v>Mar</v>
      </c>
      <c r="P122" s="97" t="n">
        <f aca="false">N122</f>
        <v>3984.4</v>
      </c>
      <c r="Q122" s="99" t="n">
        <f aca="false">K122-P122</f>
        <v>-2128.45</v>
      </c>
      <c r="R122" s="98" t="n">
        <f aca="false">IFERROR(IF(O122="Mar",(K122/P122-1))," ")</f>
        <v>-0.53419586386909</v>
      </c>
      <c r="S122" s="100" t="str">
        <f aca="false">IF(N122&gt;0,IF(O122="","-",IF(R122&lt;0%,"DEGROWTH","GROWTH")))</f>
        <v>DEGROWTH</v>
      </c>
      <c r="T122" s="69" t="n">
        <v>1459.5</v>
      </c>
      <c r="U122" s="101" t="str">
        <f aca="false">IF(F122&lt;=$V$2,"Apr","")</f>
        <v>Apr</v>
      </c>
      <c r="V122" s="97" t="n">
        <v>1459.5</v>
      </c>
      <c r="W122" s="102" t="n">
        <f aca="false">K122-V122</f>
        <v>396.45</v>
      </c>
      <c r="X122" s="103" t="n">
        <f aca="false">IFERROR(IF(U122="Apr",(K122/V122-1)),0)</f>
        <v>0.271634121274409</v>
      </c>
      <c r="Y122" s="104" t="str">
        <f aca="false">IF(T122&gt;0,IF(U122="","-",IF(X122&lt;0%,"DEGROWTH","GROWTH")))</f>
        <v>GROWTH</v>
      </c>
      <c r="Z122" s="75" t="n">
        <v>0</v>
      </c>
      <c r="AA122" s="70"/>
      <c r="AB122" s="70" t="s">
        <v>133</v>
      </c>
      <c r="AC122" s="70" t="s">
        <v>133</v>
      </c>
      <c r="AD122" s="3" t="n">
        <f aca="false">IF(K122=0,1,0)</f>
        <v>0</v>
      </c>
      <c r="AE122" s="76"/>
    </row>
    <row r="123" customFormat="false" ht="14.25" hidden="false" customHeight="true" outlineLevel="0" collapsed="false">
      <c r="A123" s="70" t="s">
        <v>133</v>
      </c>
      <c r="B123" s="71" t="s">
        <v>30</v>
      </c>
      <c r="C123" s="72" t="s">
        <v>869</v>
      </c>
      <c r="D123" s="72" t="n">
        <v>1000000462</v>
      </c>
      <c r="E123" s="73" t="s">
        <v>870</v>
      </c>
      <c r="F123" s="74" t="n">
        <v>40054</v>
      </c>
      <c r="G123" s="67" t="str">
        <f aca="false">IF(I123&gt;0,"Targeted Dealer","-")</f>
        <v>Targeted Dealer</v>
      </c>
      <c r="H123" s="67"/>
      <c r="I123" s="68" t="n">
        <v>400</v>
      </c>
      <c r="J123" s="68" t="n">
        <f aca="false">I123/$J$1*($J$1-$E$1)</f>
        <v>373.333333333333</v>
      </c>
      <c r="K123" s="69" t="n">
        <v>320</v>
      </c>
      <c r="L123" s="69" t="n">
        <f aca="false">I123-K123</f>
        <v>80</v>
      </c>
      <c r="M123" s="69" t="n">
        <f aca="false">IFERROR((K123/J123%),"-")</f>
        <v>85.7142857142857</v>
      </c>
      <c r="N123" s="97" t="n">
        <v>360</v>
      </c>
      <c r="O123" s="98" t="str">
        <f aca="false">IF(F123&lt;=$P$2,"Mar","")</f>
        <v>Mar</v>
      </c>
      <c r="P123" s="97" t="n">
        <f aca="false">N123</f>
        <v>360</v>
      </c>
      <c r="Q123" s="99" t="n">
        <f aca="false">K123-P123</f>
        <v>-40</v>
      </c>
      <c r="R123" s="98" t="n">
        <f aca="false">IFERROR(IF(O123="Mar",(K123/P123-1))," ")</f>
        <v>-0.111111111111111</v>
      </c>
      <c r="S123" s="100" t="str">
        <f aca="false">IF(N123&gt;0,IF(O123="","-",IF(R123&lt;0%,"DEGROWTH","GROWTH")))</f>
        <v>DEGROWTH</v>
      </c>
      <c r="T123" s="69" t="n">
        <v>440</v>
      </c>
      <c r="U123" s="101" t="str">
        <f aca="false">IF(F123&lt;=$V$2,"Apr","")</f>
        <v>Apr</v>
      </c>
      <c r="V123" s="97" t="n">
        <v>440</v>
      </c>
      <c r="W123" s="102" t="n">
        <f aca="false">K123-V123</f>
        <v>-120</v>
      </c>
      <c r="X123" s="103" t="n">
        <f aca="false">IFERROR(IF(U123="Apr",(K123/V123-1)),0)</f>
        <v>-0.272727272727273</v>
      </c>
      <c r="Y123" s="104" t="str">
        <f aca="false">IF(T123&gt;0,IF(U123="","-",IF(X123&lt;0%,"DEGROWTH","GROWTH")))</f>
        <v>DEGROWTH</v>
      </c>
      <c r="Z123" s="75" t="n">
        <v>0</v>
      </c>
      <c r="AA123" s="70"/>
      <c r="AB123" s="70" t="s">
        <v>133</v>
      </c>
      <c r="AC123" s="70" t="s">
        <v>133</v>
      </c>
      <c r="AD123" s="3" t="n">
        <f aca="false">IF(K123=0,1,0)</f>
        <v>0</v>
      </c>
      <c r="AE123" s="76"/>
    </row>
    <row r="124" customFormat="false" ht="14.25" hidden="false" customHeight="true" outlineLevel="0" collapsed="false">
      <c r="A124" s="70" t="s">
        <v>133</v>
      </c>
      <c r="B124" s="71" t="s">
        <v>32</v>
      </c>
      <c r="C124" s="72" t="s">
        <v>871</v>
      </c>
      <c r="D124" s="72" t="n">
        <v>1000000461</v>
      </c>
      <c r="E124" s="73" t="s">
        <v>872</v>
      </c>
      <c r="F124" s="74" t="n">
        <v>40814</v>
      </c>
      <c r="G124" s="67" t="str">
        <f aca="false">IF(I124&gt;0,"Targeted Dealer","-")</f>
        <v>Targeted Dealer</v>
      </c>
      <c r="H124" s="67"/>
      <c r="I124" s="68" t="n">
        <v>160</v>
      </c>
      <c r="J124" s="68" t="n">
        <f aca="false">I124/$J$1*($J$1-$E$1)</f>
        <v>149.333333333333</v>
      </c>
      <c r="K124" s="69" t="n">
        <v>90</v>
      </c>
      <c r="L124" s="69" t="n">
        <f aca="false">I124-K124</f>
        <v>70</v>
      </c>
      <c r="M124" s="69" t="n">
        <f aca="false">IFERROR((K124/J124%),"-")</f>
        <v>60.2678571428571</v>
      </c>
      <c r="N124" s="97" t="n">
        <v>160</v>
      </c>
      <c r="O124" s="98" t="str">
        <f aca="false">IF(F124&lt;=$P$2,"Mar","")</f>
        <v>Mar</v>
      </c>
      <c r="P124" s="97" t="n">
        <f aca="false">N124</f>
        <v>160</v>
      </c>
      <c r="Q124" s="99" t="n">
        <f aca="false">K124-P124</f>
        <v>-70</v>
      </c>
      <c r="R124" s="98" t="n">
        <f aca="false">IFERROR(IF(O124="Mar",(K124/P124-1))," ")</f>
        <v>-0.4375</v>
      </c>
      <c r="S124" s="100" t="str">
        <f aca="false">IF(N124&gt;0,IF(O124="","-",IF(R124&lt;0%,"DEGROWTH","GROWTH")))</f>
        <v>DEGROWTH</v>
      </c>
      <c r="T124" s="69" t="n">
        <v>160</v>
      </c>
      <c r="U124" s="101" t="str">
        <f aca="false">IF(F124&lt;=$V$2,"Apr","")</f>
        <v>Apr</v>
      </c>
      <c r="V124" s="97" t="n">
        <v>160</v>
      </c>
      <c r="W124" s="102" t="n">
        <f aca="false">K124-V124</f>
        <v>-70</v>
      </c>
      <c r="X124" s="103" t="n">
        <f aca="false">IFERROR(IF(U124="Apr",(K124/V124-1)),0)</f>
        <v>-0.4375</v>
      </c>
      <c r="Y124" s="104" t="str">
        <f aca="false">IF(T124&gt;0,IF(U124="","-",IF(X124&lt;0%,"DEGROWTH","GROWTH")))</f>
        <v>DEGROWTH</v>
      </c>
      <c r="Z124" s="75" t="n">
        <v>0</v>
      </c>
      <c r="AA124" s="70"/>
      <c r="AB124" s="70" t="s">
        <v>133</v>
      </c>
      <c r="AC124" s="70" t="s">
        <v>133</v>
      </c>
      <c r="AD124" s="3" t="n">
        <f aca="false">IF(K124=0,1,0)</f>
        <v>0</v>
      </c>
      <c r="AE124" s="76"/>
    </row>
    <row r="125" customFormat="false" ht="14.25" hidden="false" customHeight="true" outlineLevel="0" collapsed="false">
      <c r="A125" s="70" t="s">
        <v>133</v>
      </c>
      <c r="B125" s="71" t="s">
        <v>30</v>
      </c>
      <c r="C125" s="72" t="s">
        <v>873</v>
      </c>
      <c r="D125" s="72" t="n">
        <v>1000000477</v>
      </c>
      <c r="E125" s="73" t="s">
        <v>874</v>
      </c>
      <c r="F125" s="74" t="n">
        <v>40906</v>
      </c>
      <c r="G125" s="67" t="str">
        <f aca="false">IF(I125&gt;0,"Targeted Dealer","-")</f>
        <v>Targeted Dealer</v>
      </c>
      <c r="H125" s="67"/>
      <c r="I125" s="68" t="n">
        <v>20</v>
      </c>
      <c r="J125" s="68" t="n">
        <f aca="false">I125/$J$1*($J$1-$E$1)</f>
        <v>18.6666666666667</v>
      </c>
      <c r="K125" s="69" t="n">
        <v>20</v>
      </c>
      <c r="L125" s="69" t="n">
        <f aca="false">I125-K125</f>
        <v>0</v>
      </c>
      <c r="M125" s="69" t="n">
        <f aca="false">IFERROR((K125/J125%),"-")</f>
        <v>107.142857142857</v>
      </c>
      <c r="N125" s="97" t="n">
        <v>20</v>
      </c>
      <c r="O125" s="98" t="str">
        <f aca="false">IF(F125&lt;=$P$2,"Mar","")</f>
        <v>Mar</v>
      </c>
      <c r="P125" s="97" t="n">
        <f aca="false">N125</f>
        <v>20</v>
      </c>
      <c r="Q125" s="99" t="n">
        <f aca="false">K125-P125</f>
        <v>0</v>
      </c>
      <c r="R125" s="98" t="n">
        <f aca="false">IFERROR(IF(O125="Mar",(K125/P125-1))," ")</f>
        <v>0</v>
      </c>
      <c r="S125" s="100" t="str">
        <f aca="false">IF(N125&gt;0,IF(O125="","-",IF(R125&lt;0%,"DEGROWTH","GROWTH")))</f>
        <v>GROWTH</v>
      </c>
      <c r="T125" s="69" t="n">
        <v>0</v>
      </c>
      <c r="U125" s="101" t="str">
        <f aca="false">IF(F125&lt;=$V$2,"Apr","")</f>
        <v>Apr</v>
      </c>
      <c r="V125" s="97" t="n">
        <v>0</v>
      </c>
      <c r="W125" s="102" t="n">
        <f aca="false">K125-V125</f>
        <v>20</v>
      </c>
      <c r="X125" s="103" t="n">
        <f aca="false">IFERROR(IF(U125="Apr",(K125/V125-1)),0)</f>
        <v>0</v>
      </c>
      <c r="Y125" s="106" t="b">
        <f aca="false">IF(T125&gt;0,IF(U125="","-",IF(X125&lt;0%,"DEGROWTH","GROWTH")))</f>
        <v>0</v>
      </c>
      <c r="Z125" s="75" t="n">
        <v>0</v>
      </c>
      <c r="AA125" s="70"/>
      <c r="AB125" s="70" t="s">
        <v>133</v>
      </c>
      <c r="AC125" s="70" t="s">
        <v>133</v>
      </c>
      <c r="AD125" s="3" t="n">
        <f aca="false">IF(K125=0,1,0)</f>
        <v>0</v>
      </c>
      <c r="AE125" s="76"/>
    </row>
    <row r="126" customFormat="false" ht="14.25" hidden="false" customHeight="true" outlineLevel="0" collapsed="false">
      <c r="A126" s="70" t="s">
        <v>133</v>
      </c>
      <c r="B126" s="71" t="s">
        <v>30</v>
      </c>
      <c r="C126" s="72" t="s">
        <v>875</v>
      </c>
      <c r="D126" s="72" t="n">
        <v>1000000448</v>
      </c>
      <c r="E126" s="73" t="s">
        <v>876</v>
      </c>
      <c r="F126" s="74" t="n">
        <v>41212</v>
      </c>
      <c r="G126" s="67" t="str">
        <f aca="false">IF(I126&gt;0,"Targeted Dealer","-")</f>
        <v>Targeted Dealer</v>
      </c>
      <c r="H126" s="67"/>
      <c r="I126" s="68" t="n">
        <v>160</v>
      </c>
      <c r="J126" s="68" t="n">
        <f aca="false">I126/$J$1*($J$1-$E$1)</f>
        <v>149.333333333333</v>
      </c>
      <c r="K126" s="69" t="n">
        <v>215</v>
      </c>
      <c r="L126" s="69" t="n">
        <f aca="false">I126-K126</f>
        <v>-55</v>
      </c>
      <c r="M126" s="69" t="n">
        <f aca="false">IFERROR((K126/J126%),"-")</f>
        <v>143.973214285714</v>
      </c>
      <c r="N126" s="97" t="n">
        <v>210</v>
      </c>
      <c r="O126" s="98" t="str">
        <f aca="false">IF(F126&lt;=$P$2,"Mar","")</f>
        <v>Mar</v>
      </c>
      <c r="P126" s="97" t="n">
        <f aca="false">N126</f>
        <v>210</v>
      </c>
      <c r="Q126" s="99" t="n">
        <f aca="false">K126-P126</f>
        <v>5</v>
      </c>
      <c r="R126" s="98" t="n">
        <f aca="false">IFERROR(IF(O126="Mar",(K126/P126-1))," ")</f>
        <v>0.0238095238095237</v>
      </c>
      <c r="S126" s="100" t="str">
        <f aca="false">IF(N126&gt;0,IF(O126="","-",IF(R126&lt;0%,"DEGROWTH","GROWTH")))</f>
        <v>GROWTH</v>
      </c>
      <c r="T126" s="69" t="n">
        <v>150</v>
      </c>
      <c r="U126" s="101" t="str">
        <f aca="false">IF(F126&lt;=$V$2,"Apr","")</f>
        <v>Apr</v>
      </c>
      <c r="V126" s="97" t="n">
        <v>150</v>
      </c>
      <c r="W126" s="102" t="n">
        <f aca="false">K126-V126</f>
        <v>65</v>
      </c>
      <c r="X126" s="103" t="n">
        <f aca="false">IFERROR(IF(U126="Apr",(K126/V126-1)),0)</f>
        <v>0.433333333333333</v>
      </c>
      <c r="Y126" s="104" t="str">
        <f aca="false">IF(T126&gt;0,IF(U126="","-",IF(X126&lt;0%,"DEGROWTH","GROWTH")))</f>
        <v>GROWTH</v>
      </c>
      <c r="Z126" s="75" t="n">
        <v>0</v>
      </c>
      <c r="AA126" s="70"/>
      <c r="AB126" s="70" t="s">
        <v>133</v>
      </c>
      <c r="AC126" s="70" t="s">
        <v>133</v>
      </c>
      <c r="AD126" s="3" t="n">
        <f aca="false">IF(K126=0,1,0)</f>
        <v>0</v>
      </c>
      <c r="AE126" s="76"/>
    </row>
    <row r="127" customFormat="false" ht="14.25" hidden="false" customHeight="true" outlineLevel="0" collapsed="false">
      <c r="A127" s="70" t="s">
        <v>133</v>
      </c>
      <c r="B127" s="71" t="s">
        <v>30</v>
      </c>
      <c r="C127" s="72" t="s">
        <v>877</v>
      </c>
      <c r="D127" s="72" t="n">
        <v>1000000446</v>
      </c>
      <c r="E127" s="73" t="s">
        <v>878</v>
      </c>
      <c r="F127" s="74" t="n">
        <v>41438</v>
      </c>
      <c r="G127" s="67" t="str">
        <f aca="false">IF(I127&gt;0,"Targeted Dealer","-")</f>
        <v>Targeted Dealer</v>
      </c>
      <c r="H127" s="67"/>
      <c r="I127" s="68" t="n">
        <v>500</v>
      </c>
      <c r="J127" s="68" t="n">
        <f aca="false">I127/$J$1*($J$1-$E$1)</f>
        <v>466.666666666667</v>
      </c>
      <c r="K127" s="69" t="n">
        <v>676.05</v>
      </c>
      <c r="L127" s="69" t="n">
        <f aca="false">I127-K127</f>
        <v>-176.05</v>
      </c>
      <c r="M127" s="69" t="n">
        <f aca="false">IFERROR((K127/J127%),"-")</f>
        <v>144.867857142857</v>
      </c>
      <c r="N127" s="97" t="n">
        <v>450</v>
      </c>
      <c r="O127" s="98" t="str">
        <f aca="false">IF(F127&lt;=$P$2,"Mar","")</f>
        <v>Mar</v>
      </c>
      <c r="P127" s="97" t="n">
        <f aca="false">N127</f>
        <v>450</v>
      </c>
      <c r="Q127" s="99" t="n">
        <f aca="false">K127-P127</f>
        <v>226.05</v>
      </c>
      <c r="R127" s="98" t="n">
        <f aca="false">IFERROR(IF(O127="Mar",(K127/P127-1))," ")</f>
        <v>0.502333333333333</v>
      </c>
      <c r="S127" s="100" t="str">
        <f aca="false">IF(N127&gt;0,IF(O127="","-",IF(R127&lt;0%,"DEGROWTH","GROWTH")))</f>
        <v>GROWTH</v>
      </c>
      <c r="T127" s="69" t="n">
        <v>530</v>
      </c>
      <c r="U127" s="101" t="str">
        <f aca="false">IF(F127&lt;=$V$2,"Apr","")</f>
        <v>Apr</v>
      </c>
      <c r="V127" s="97" t="n">
        <v>530</v>
      </c>
      <c r="W127" s="102" t="n">
        <f aca="false">K127-V127</f>
        <v>146.05</v>
      </c>
      <c r="X127" s="103" t="n">
        <f aca="false">IFERROR(IF(U127="Apr",(K127/V127-1)),0)</f>
        <v>0.275566037735849</v>
      </c>
      <c r="Y127" s="104" t="str">
        <f aca="false">IF(T127&gt;0,IF(U127="","-",IF(X127&lt;0%,"DEGROWTH","GROWTH")))</f>
        <v>GROWTH</v>
      </c>
      <c r="Z127" s="75" t="n">
        <v>0</v>
      </c>
      <c r="AA127" s="70"/>
      <c r="AB127" s="70" t="s">
        <v>133</v>
      </c>
      <c r="AC127" s="70" t="s">
        <v>133</v>
      </c>
      <c r="AD127" s="3" t="n">
        <f aca="false">IF(K127=0,1,0)</f>
        <v>0</v>
      </c>
      <c r="AE127" s="76"/>
    </row>
    <row r="128" customFormat="false" ht="14.25" hidden="false" customHeight="true" outlineLevel="0" collapsed="false">
      <c r="A128" s="70" t="s">
        <v>133</v>
      </c>
      <c r="B128" s="71" t="s">
        <v>30</v>
      </c>
      <c r="C128" s="72" t="s">
        <v>879</v>
      </c>
      <c r="D128" s="72" t="n">
        <v>1000000465</v>
      </c>
      <c r="E128" s="73" t="s">
        <v>880</v>
      </c>
      <c r="F128" s="74" t="n">
        <v>41934</v>
      </c>
      <c r="G128" s="67" t="str">
        <f aca="false">IF(I128&gt;0,"Targeted Dealer","-")</f>
        <v>Targeted Dealer</v>
      </c>
      <c r="H128" s="67"/>
      <c r="I128" s="68" t="n">
        <v>80</v>
      </c>
      <c r="J128" s="68" t="n">
        <f aca="false">I128/$J$1*($J$1-$E$1)</f>
        <v>74.6666666666667</v>
      </c>
      <c r="K128" s="69" t="n">
        <v>60</v>
      </c>
      <c r="L128" s="69" t="n">
        <f aca="false">I128-K128</f>
        <v>20</v>
      </c>
      <c r="M128" s="69" t="n">
        <f aca="false">IFERROR((K128/J128%),"-")</f>
        <v>80.3571428571429</v>
      </c>
      <c r="N128" s="97" t="n">
        <v>40</v>
      </c>
      <c r="O128" s="98" t="str">
        <f aca="false">IF(F128&lt;=$P$2,"Mar","")</f>
        <v>Mar</v>
      </c>
      <c r="P128" s="97" t="n">
        <f aca="false">N128</f>
        <v>40</v>
      </c>
      <c r="Q128" s="99" t="n">
        <f aca="false">K128-P128</f>
        <v>20</v>
      </c>
      <c r="R128" s="98" t="n">
        <f aca="false">IFERROR(IF(O128="Mar",(K128/P128-1))," ")</f>
        <v>0.5</v>
      </c>
      <c r="S128" s="100" t="str">
        <f aca="false">IF(N128&gt;0,IF(O128="","-",IF(R128&lt;0%,"DEGROWTH","GROWTH")))</f>
        <v>GROWTH</v>
      </c>
      <c r="T128" s="69" t="n">
        <v>40</v>
      </c>
      <c r="U128" s="101" t="str">
        <f aca="false">IF(F128&lt;=$V$2,"Apr","")</f>
        <v>Apr</v>
      </c>
      <c r="V128" s="97" t="n">
        <v>40</v>
      </c>
      <c r="W128" s="102" t="n">
        <f aca="false">K128-V128</f>
        <v>20</v>
      </c>
      <c r="X128" s="103" t="n">
        <f aca="false">IFERROR(IF(U128="Apr",(K128/V128-1)),0)</f>
        <v>0.5</v>
      </c>
      <c r="Y128" s="104" t="str">
        <f aca="false">IF(T128&gt;0,IF(U128="","-",IF(X128&lt;0%,"DEGROWTH","GROWTH")))</f>
        <v>GROWTH</v>
      </c>
      <c r="Z128" s="75" t="n">
        <v>0</v>
      </c>
      <c r="AA128" s="70"/>
      <c r="AB128" s="70" t="s">
        <v>133</v>
      </c>
      <c r="AC128" s="70" t="s">
        <v>133</v>
      </c>
      <c r="AD128" s="3" t="n">
        <f aca="false">IF(K128=0,1,0)</f>
        <v>0</v>
      </c>
      <c r="AE128" s="76"/>
    </row>
    <row r="129" customFormat="false" ht="14.25" hidden="false" customHeight="true" outlineLevel="0" collapsed="false">
      <c r="A129" s="70" t="s">
        <v>133</v>
      </c>
      <c r="B129" s="71" t="s">
        <v>30</v>
      </c>
      <c r="C129" s="72" t="s">
        <v>170</v>
      </c>
      <c r="D129" s="72" t="n">
        <v>1000000447</v>
      </c>
      <c r="E129" s="73" t="s">
        <v>171</v>
      </c>
      <c r="F129" s="74" t="n">
        <v>42510</v>
      </c>
      <c r="G129" s="67" t="str">
        <f aca="false">IF(I129&gt;0,"Targeted Dealer","-")</f>
        <v>Targeted Dealer</v>
      </c>
      <c r="H129" s="67"/>
      <c r="I129" s="68" t="n">
        <v>120</v>
      </c>
      <c r="J129" s="68" t="n">
        <f aca="false">I129/$J$1*($J$1-$E$1)</f>
        <v>112</v>
      </c>
      <c r="K129" s="69" t="n">
        <v>0</v>
      </c>
      <c r="L129" s="69" t="n">
        <f aca="false">I129-K129</f>
        <v>120</v>
      </c>
      <c r="M129" s="69" t="n">
        <f aca="false">IFERROR((K129/J129%),"-")</f>
        <v>0</v>
      </c>
      <c r="N129" s="97" t="n">
        <v>0</v>
      </c>
      <c r="O129" s="98" t="str">
        <f aca="false">IF(F129&lt;=$P$2,"Mar","")</f>
        <v>Mar</v>
      </c>
      <c r="P129" s="97" t="n">
        <f aca="false">N129</f>
        <v>0</v>
      </c>
      <c r="Q129" s="99" t="n">
        <f aca="false">K129-P129</f>
        <v>0</v>
      </c>
      <c r="R129" s="98" t="str">
        <f aca="false">IFERROR(IF(O129="Mar",(K129/P129-1))," ")</f>
        <v> </v>
      </c>
      <c r="S129" s="105" t="b">
        <f aca="false">IF(N129&gt;0,IF(O129="","-",IF(R129&lt;0%,"DEGROWTH","GROWTH")))</f>
        <v>0</v>
      </c>
      <c r="T129" s="69" t="n">
        <v>120</v>
      </c>
      <c r="U129" s="101" t="str">
        <f aca="false">IF(F129&lt;=$V$2,"Apr","")</f>
        <v>Apr</v>
      </c>
      <c r="V129" s="97" t="n">
        <v>120</v>
      </c>
      <c r="W129" s="102" t="n">
        <f aca="false">K129-V129</f>
        <v>-120</v>
      </c>
      <c r="X129" s="103" t="n">
        <f aca="false">IFERROR(IF(U129="Apr",(K129/V129-1)),0)</f>
        <v>-1</v>
      </c>
      <c r="Y129" s="104" t="str">
        <f aca="false">IF(T129&gt;0,IF(U129="","-",IF(X129&lt;0%,"DEGROWTH","GROWTH")))</f>
        <v>DEGROWTH</v>
      </c>
      <c r="Z129" s="75" t="n">
        <v>0</v>
      </c>
      <c r="AA129" s="70"/>
      <c r="AB129" s="70" t="s">
        <v>133</v>
      </c>
      <c r="AC129" s="70" t="s">
        <v>133</v>
      </c>
      <c r="AD129" s="3" t="n">
        <f aca="false">IF(K129=0,1,0)</f>
        <v>1</v>
      </c>
      <c r="AE129" s="76"/>
    </row>
    <row r="130" customFormat="false" ht="14.25" hidden="false" customHeight="true" outlineLevel="0" collapsed="false">
      <c r="A130" s="70" t="s">
        <v>133</v>
      </c>
      <c r="B130" s="71" t="s">
        <v>32</v>
      </c>
      <c r="C130" s="72" t="s">
        <v>881</v>
      </c>
      <c r="D130" s="72" t="n">
        <v>1000000455</v>
      </c>
      <c r="E130" s="73" t="s">
        <v>882</v>
      </c>
      <c r="F130" s="74" t="n">
        <v>42573</v>
      </c>
      <c r="G130" s="67" t="str">
        <f aca="false">IF(I130&gt;0,"Targeted Dealer","-")</f>
        <v>Targeted Dealer</v>
      </c>
      <c r="H130" s="67"/>
      <c r="I130" s="68" t="n">
        <v>80</v>
      </c>
      <c r="J130" s="68" t="n">
        <f aca="false">I130/$J$1*($J$1-$E$1)</f>
        <v>74.6666666666667</v>
      </c>
      <c r="K130" s="69" t="n">
        <v>0</v>
      </c>
      <c r="L130" s="69" t="n">
        <f aca="false">I130-K130</f>
        <v>80</v>
      </c>
      <c r="M130" s="69" t="n">
        <f aca="false">IFERROR((K130/J130%),"-")</f>
        <v>0</v>
      </c>
      <c r="N130" s="97" t="n">
        <v>90</v>
      </c>
      <c r="O130" s="98" t="str">
        <f aca="false">IF(F130&lt;=$P$2,"Mar","")</f>
        <v>Mar</v>
      </c>
      <c r="P130" s="97" t="n">
        <f aca="false">N130</f>
        <v>90</v>
      </c>
      <c r="Q130" s="99" t="n">
        <f aca="false">K130-P130</f>
        <v>-90</v>
      </c>
      <c r="R130" s="98" t="n">
        <f aca="false">IFERROR(IF(O130="Mar",(K130/P130-1))," ")</f>
        <v>-1</v>
      </c>
      <c r="S130" s="100" t="str">
        <f aca="false">IF(N130&gt;0,IF(O130="","-",IF(R130&lt;0%,"DEGROWTH","GROWTH")))</f>
        <v>DEGROWTH</v>
      </c>
      <c r="T130" s="69" t="n">
        <v>0</v>
      </c>
      <c r="U130" s="101" t="str">
        <f aca="false">IF(F130&lt;=$V$2,"Apr","")</f>
        <v>Apr</v>
      </c>
      <c r="V130" s="97" t="n">
        <v>0</v>
      </c>
      <c r="W130" s="102" t="n">
        <f aca="false">K130-V130</f>
        <v>0</v>
      </c>
      <c r="X130" s="103" t="n">
        <f aca="false">IFERROR(IF(U130="Apr",(K130/V130-1)),0)</f>
        <v>0</v>
      </c>
      <c r="Y130" s="106" t="b">
        <f aca="false">IF(T130&gt;0,IF(U130="","-",IF(X130&lt;0%,"DEGROWTH","GROWTH")))</f>
        <v>0</v>
      </c>
      <c r="Z130" s="75" t="n">
        <v>0</v>
      </c>
      <c r="AA130" s="70"/>
      <c r="AB130" s="70" t="s">
        <v>133</v>
      </c>
      <c r="AC130" s="70" t="s">
        <v>133</v>
      </c>
      <c r="AD130" s="3" t="n">
        <f aca="false">IF(K130=0,1,0)</f>
        <v>1</v>
      </c>
      <c r="AE130" s="76"/>
    </row>
    <row r="131" customFormat="false" ht="14.25" hidden="false" customHeight="true" outlineLevel="0" collapsed="false">
      <c r="A131" s="70" t="s">
        <v>133</v>
      </c>
      <c r="B131" s="71" t="s">
        <v>30</v>
      </c>
      <c r="C131" s="72" t="s">
        <v>883</v>
      </c>
      <c r="D131" s="72" t="n">
        <v>1000000457</v>
      </c>
      <c r="E131" s="73" t="s">
        <v>884</v>
      </c>
      <c r="F131" s="74" t="n">
        <v>42814</v>
      </c>
      <c r="G131" s="67" t="str">
        <f aca="false">IF(I131&gt;0,"Targeted Dealer","-")</f>
        <v>Targeted Dealer</v>
      </c>
      <c r="H131" s="67"/>
      <c r="I131" s="68" t="n">
        <v>80</v>
      </c>
      <c r="J131" s="68" t="n">
        <f aca="false">I131/$J$1*($J$1-$E$1)</f>
        <v>74.6666666666667</v>
      </c>
      <c r="K131" s="69" t="n">
        <v>80</v>
      </c>
      <c r="L131" s="69" t="n">
        <f aca="false">I131-K131</f>
        <v>0</v>
      </c>
      <c r="M131" s="69" t="n">
        <f aca="false">IFERROR((K131/J131%),"-")</f>
        <v>107.142857142857</v>
      </c>
      <c r="N131" s="97" t="n">
        <v>90</v>
      </c>
      <c r="O131" s="98" t="str">
        <f aca="false">IF(F131&lt;=$P$2,"Mar","")</f>
        <v>Mar</v>
      </c>
      <c r="P131" s="97" t="n">
        <f aca="false">N131</f>
        <v>90</v>
      </c>
      <c r="Q131" s="99" t="n">
        <f aca="false">K131-P131</f>
        <v>-10</v>
      </c>
      <c r="R131" s="98" t="n">
        <f aca="false">IFERROR(IF(O131="Mar",(K131/P131-1))," ")</f>
        <v>-0.111111111111111</v>
      </c>
      <c r="S131" s="100" t="str">
        <f aca="false">IF(N131&gt;0,IF(O131="","-",IF(R131&lt;0%,"DEGROWTH","GROWTH")))</f>
        <v>DEGROWTH</v>
      </c>
      <c r="T131" s="69" t="n">
        <v>80</v>
      </c>
      <c r="U131" s="101" t="str">
        <f aca="false">IF(F131&lt;=$V$2,"Apr","")</f>
        <v>Apr</v>
      </c>
      <c r="V131" s="97" t="n">
        <v>80</v>
      </c>
      <c r="W131" s="102" t="n">
        <f aca="false">K131-V131</f>
        <v>0</v>
      </c>
      <c r="X131" s="103" t="n">
        <f aca="false">IFERROR(IF(U131="Apr",(K131/V131-1)),0)</f>
        <v>0</v>
      </c>
      <c r="Y131" s="104" t="str">
        <f aca="false">IF(T131&gt;0,IF(U131="","-",IF(X131&lt;0%,"DEGROWTH","GROWTH")))</f>
        <v>GROWTH</v>
      </c>
      <c r="Z131" s="75" t="n">
        <v>0</v>
      </c>
      <c r="AA131" s="70"/>
      <c r="AB131" s="70" t="s">
        <v>133</v>
      </c>
      <c r="AC131" s="70" t="s">
        <v>133</v>
      </c>
      <c r="AD131" s="3" t="n">
        <f aca="false">IF(K131=0,1,0)</f>
        <v>0</v>
      </c>
      <c r="AE131" s="76"/>
    </row>
    <row r="132" customFormat="false" ht="14.25" hidden="false" customHeight="true" outlineLevel="0" collapsed="false">
      <c r="A132" s="70" t="s">
        <v>133</v>
      </c>
      <c r="B132" s="71" t="s">
        <v>30</v>
      </c>
      <c r="C132" s="72" t="s">
        <v>885</v>
      </c>
      <c r="D132" s="72" t="n">
        <v>1000000473</v>
      </c>
      <c r="E132" s="73" t="s">
        <v>886</v>
      </c>
      <c r="F132" s="74" t="n">
        <v>42844</v>
      </c>
      <c r="G132" s="67" t="str">
        <f aca="false">IF(I132&gt;0,"Targeted Dealer","-")</f>
        <v>Targeted Dealer</v>
      </c>
      <c r="H132" s="67"/>
      <c r="I132" s="68" t="n">
        <v>160</v>
      </c>
      <c r="J132" s="68" t="n">
        <f aca="false">I132/$J$1*($J$1-$E$1)</f>
        <v>149.333333333333</v>
      </c>
      <c r="K132" s="69" t="n">
        <v>120</v>
      </c>
      <c r="L132" s="69" t="n">
        <f aca="false">I132-K132</f>
        <v>40</v>
      </c>
      <c r="M132" s="69" t="n">
        <f aca="false">IFERROR((K132/J132%),"-")</f>
        <v>80.3571428571429</v>
      </c>
      <c r="N132" s="97" t="n">
        <v>120</v>
      </c>
      <c r="O132" s="98" t="str">
        <f aca="false">IF(F132&lt;=$P$2,"Mar","")</f>
        <v>Mar</v>
      </c>
      <c r="P132" s="97" t="n">
        <f aca="false">N132</f>
        <v>120</v>
      </c>
      <c r="Q132" s="99" t="n">
        <f aca="false">K132-P132</f>
        <v>0</v>
      </c>
      <c r="R132" s="98" t="n">
        <f aca="false">IFERROR(IF(O132="Mar",(K132/P132-1))," ")</f>
        <v>0</v>
      </c>
      <c r="S132" s="100" t="str">
        <f aca="false">IF(N132&gt;0,IF(O132="","-",IF(R132&lt;0%,"DEGROWTH","GROWTH")))</f>
        <v>GROWTH</v>
      </c>
      <c r="T132" s="69" t="n">
        <v>170</v>
      </c>
      <c r="U132" s="101" t="str">
        <f aca="false">IF(F132&lt;=$V$2,"Apr","")</f>
        <v>Apr</v>
      </c>
      <c r="V132" s="97" t="n">
        <v>170</v>
      </c>
      <c r="W132" s="102" t="n">
        <f aca="false">K132-V132</f>
        <v>-50</v>
      </c>
      <c r="X132" s="103" t="n">
        <f aca="false">IFERROR(IF(U132="Apr",(K132/V132-1)),0)</f>
        <v>-0.294117647058824</v>
      </c>
      <c r="Y132" s="104" t="str">
        <f aca="false">IF(T132&gt;0,IF(U132="","-",IF(X132&lt;0%,"DEGROWTH","GROWTH")))</f>
        <v>DEGROWTH</v>
      </c>
      <c r="Z132" s="75" t="n">
        <v>0</v>
      </c>
      <c r="AA132" s="70"/>
      <c r="AB132" s="70" t="s">
        <v>133</v>
      </c>
      <c r="AC132" s="70" t="s">
        <v>133</v>
      </c>
      <c r="AD132" s="3" t="n">
        <f aca="false">IF(K132=0,1,0)</f>
        <v>0</v>
      </c>
      <c r="AE132" s="76"/>
    </row>
    <row r="133" customFormat="false" ht="14.25" hidden="false" customHeight="true" outlineLevel="0" collapsed="false">
      <c r="A133" s="70" t="s">
        <v>133</v>
      </c>
      <c r="B133" s="71" t="s">
        <v>32</v>
      </c>
      <c r="C133" s="72" t="s">
        <v>887</v>
      </c>
      <c r="D133" s="72" t="n">
        <v>1000000470</v>
      </c>
      <c r="E133" s="73" t="s">
        <v>888</v>
      </c>
      <c r="F133" s="74" t="n">
        <v>42845</v>
      </c>
      <c r="G133" s="67" t="str">
        <f aca="false">IF(I133&gt;0,"Targeted Dealer","-")</f>
        <v>Targeted Dealer</v>
      </c>
      <c r="H133" s="67"/>
      <c r="I133" s="68" t="n">
        <v>1550</v>
      </c>
      <c r="J133" s="68" t="n">
        <f aca="false">I133/$J$1*($J$1-$E$1)</f>
        <v>1446.66666666667</v>
      </c>
      <c r="K133" s="69" t="n">
        <v>1510</v>
      </c>
      <c r="L133" s="69" t="n">
        <f aca="false">I133-K133</f>
        <v>40</v>
      </c>
      <c r="M133" s="69" t="n">
        <f aca="false">IFERROR((K133/J133%),"-")</f>
        <v>104.377880184332</v>
      </c>
      <c r="N133" s="97" t="n">
        <v>1127.7</v>
      </c>
      <c r="O133" s="98" t="str">
        <f aca="false">IF(F133&lt;=$P$2,"Mar","")</f>
        <v>Mar</v>
      </c>
      <c r="P133" s="97" t="n">
        <f aca="false">N133</f>
        <v>1127.7</v>
      </c>
      <c r="Q133" s="99" t="n">
        <f aca="false">K133-P133</f>
        <v>382.3</v>
      </c>
      <c r="R133" s="98" t="n">
        <f aca="false">IFERROR(IF(O133="Mar",(K133/P133-1))," ")</f>
        <v>0.339008601578434</v>
      </c>
      <c r="S133" s="100" t="str">
        <f aca="false">IF(N133&gt;0,IF(O133="","-",IF(R133&lt;0%,"DEGROWTH","GROWTH")))</f>
        <v>GROWTH</v>
      </c>
      <c r="T133" s="69" t="n">
        <v>1453.45</v>
      </c>
      <c r="U133" s="101" t="str">
        <f aca="false">IF(F133&lt;=$V$2,"Apr","")</f>
        <v>Apr</v>
      </c>
      <c r="V133" s="97" t="n">
        <v>1453.45</v>
      </c>
      <c r="W133" s="102" t="n">
        <f aca="false">K133-V133</f>
        <v>56.55</v>
      </c>
      <c r="X133" s="103" t="n">
        <f aca="false">IFERROR(IF(U133="Apr",(K133/V133-1)),0)</f>
        <v>0.038907427156077</v>
      </c>
      <c r="Y133" s="104" t="str">
        <f aca="false">IF(T133&gt;0,IF(U133="","-",IF(X133&lt;0%,"DEGROWTH","GROWTH")))</f>
        <v>GROWTH</v>
      </c>
      <c r="Z133" s="75" t="n">
        <v>0</v>
      </c>
      <c r="AA133" s="70"/>
      <c r="AB133" s="70" t="s">
        <v>133</v>
      </c>
      <c r="AC133" s="70" t="s">
        <v>133</v>
      </c>
      <c r="AD133" s="3" t="n">
        <f aca="false">IF(K133=0,1,0)</f>
        <v>0</v>
      </c>
      <c r="AE133" s="76"/>
    </row>
    <row r="134" customFormat="false" ht="14.25" hidden="false" customHeight="true" outlineLevel="0" collapsed="false">
      <c r="A134" s="70" t="s">
        <v>133</v>
      </c>
      <c r="B134" s="71" t="s">
        <v>32</v>
      </c>
      <c r="C134" s="72" t="s">
        <v>889</v>
      </c>
      <c r="D134" s="72" t="n">
        <v>1000000478</v>
      </c>
      <c r="E134" s="73" t="s">
        <v>890</v>
      </c>
      <c r="F134" s="74" t="n">
        <v>42970</v>
      </c>
      <c r="G134" s="67" t="str">
        <f aca="false">IF(I134&gt;0,"Targeted Dealer","-")</f>
        <v>Targeted Dealer</v>
      </c>
      <c r="H134" s="67"/>
      <c r="I134" s="68" t="n">
        <v>80</v>
      </c>
      <c r="J134" s="68" t="n">
        <f aca="false">I134/$J$1*($J$1-$E$1)</f>
        <v>74.6666666666667</v>
      </c>
      <c r="K134" s="69" t="n">
        <v>80</v>
      </c>
      <c r="L134" s="69" t="n">
        <f aca="false">I134-K134</f>
        <v>0</v>
      </c>
      <c r="M134" s="69" t="n">
        <f aca="false">IFERROR((K134/J134%),"-")</f>
        <v>107.142857142857</v>
      </c>
      <c r="N134" s="97" t="n">
        <v>205</v>
      </c>
      <c r="O134" s="98" t="str">
        <f aca="false">IF(F134&lt;=$P$2,"Mar","")</f>
        <v>Mar</v>
      </c>
      <c r="P134" s="97" t="n">
        <f aca="false">N134</f>
        <v>205</v>
      </c>
      <c r="Q134" s="99" t="n">
        <f aca="false">K134-P134</f>
        <v>-125</v>
      </c>
      <c r="R134" s="98" t="n">
        <f aca="false">IFERROR(IF(O134="Mar",(K134/P134-1))," ")</f>
        <v>-0.609756097560976</v>
      </c>
      <c r="S134" s="100" t="str">
        <f aca="false">IF(N134&gt;0,IF(O134="","-",IF(R134&lt;0%,"DEGROWTH","GROWTH")))</f>
        <v>DEGROWTH</v>
      </c>
      <c r="T134" s="69" t="n">
        <v>40</v>
      </c>
      <c r="U134" s="101" t="str">
        <f aca="false">IF(F134&lt;=$V$2,"Apr","")</f>
        <v>Apr</v>
      </c>
      <c r="V134" s="97" t="n">
        <v>40</v>
      </c>
      <c r="W134" s="102" t="n">
        <f aca="false">K134-V134</f>
        <v>40</v>
      </c>
      <c r="X134" s="103" t="n">
        <f aca="false">IFERROR(IF(U134="Apr",(K134/V134-1)),0)</f>
        <v>1</v>
      </c>
      <c r="Y134" s="104" t="str">
        <f aca="false">IF(T134&gt;0,IF(U134="","-",IF(X134&lt;0%,"DEGROWTH","GROWTH")))</f>
        <v>GROWTH</v>
      </c>
      <c r="Z134" s="75" t="n">
        <v>0</v>
      </c>
      <c r="AA134" s="70"/>
      <c r="AB134" s="70" t="s">
        <v>133</v>
      </c>
      <c r="AC134" s="70" t="s">
        <v>133</v>
      </c>
      <c r="AD134" s="3" t="n">
        <f aca="false">IF(K134=0,1,0)</f>
        <v>0</v>
      </c>
      <c r="AE134" s="76"/>
    </row>
    <row r="135" customFormat="false" ht="14.25" hidden="false" customHeight="true" outlineLevel="0" collapsed="false">
      <c r="A135" s="70" t="s">
        <v>133</v>
      </c>
      <c r="B135" s="71" t="s">
        <v>32</v>
      </c>
      <c r="C135" s="72" t="s">
        <v>891</v>
      </c>
      <c r="D135" s="72" t="n">
        <v>1000000444</v>
      </c>
      <c r="E135" s="73" t="s">
        <v>892</v>
      </c>
      <c r="F135" s="74" t="n">
        <v>43061</v>
      </c>
      <c r="G135" s="67" t="str">
        <f aca="false">IF(I135&gt;0,"Targeted Dealer","-")</f>
        <v>Targeted Dealer</v>
      </c>
      <c r="H135" s="67"/>
      <c r="I135" s="68" t="n">
        <v>300</v>
      </c>
      <c r="J135" s="68" t="n">
        <f aca="false">I135/$J$1*($J$1-$E$1)</f>
        <v>280</v>
      </c>
      <c r="K135" s="69" t="n">
        <v>300</v>
      </c>
      <c r="L135" s="69" t="n">
        <f aca="false">I135-K135</f>
        <v>0</v>
      </c>
      <c r="M135" s="69" t="n">
        <f aca="false">IFERROR((K135/J135%),"-")</f>
        <v>107.142857142857</v>
      </c>
      <c r="N135" s="97" t="n">
        <v>539.7</v>
      </c>
      <c r="O135" s="98" t="str">
        <f aca="false">IF(F135&lt;=$P$2,"Mar","")</f>
        <v>Mar</v>
      </c>
      <c r="P135" s="97" t="n">
        <f aca="false">N135</f>
        <v>539.7</v>
      </c>
      <c r="Q135" s="99" t="n">
        <f aca="false">K135-P135</f>
        <v>-239.7</v>
      </c>
      <c r="R135" s="98" t="n">
        <f aca="false">IFERROR(IF(O135="Mar",(K135/P135-1))," ")</f>
        <v>-0.444135630906059</v>
      </c>
      <c r="S135" s="100" t="str">
        <f aca="false">IF(N135&gt;0,IF(O135="","-",IF(R135&lt;0%,"DEGROWTH","GROWTH")))</f>
        <v>DEGROWTH</v>
      </c>
      <c r="T135" s="69" t="n">
        <v>445</v>
      </c>
      <c r="U135" s="101" t="str">
        <f aca="false">IF(F135&lt;=$V$2,"Apr","")</f>
        <v>Apr</v>
      </c>
      <c r="V135" s="97" t="n">
        <v>445</v>
      </c>
      <c r="W135" s="102" t="n">
        <f aca="false">K135-V135</f>
        <v>-145</v>
      </c>
      <c r="X135" s="103" t="n">
        <f aca="false">IFERROR(IF(U135="Apr",(K135/V135-1)),0)</f>
        <v>-0.325842696629214</v>
      </c>
      <c r="Y135" s="104" t="str">
        <f aca="false">IF(T135&gt;0,IF(U135="","-",IF(X135&lt;0%,"DEGROWTH","GROWTH")))</f>
        <v>DEGROWTH</v>
      </c>
      <c r="Z135" s="75" t="n">
        <v>0</v>
      </c>
      <c r="AA135" s="70"/>
      <c r="AB135" s="70" t="s">
        <v>133</v>
      </c>
      <c r="AC135" s="70" t="s">
        <v>133</v>
      </c>
      <c r="AD135" s="3" t="n">
        <f aca="false">IF(K135=0,1,0)</f>
        <v>0</v>
      </c>
      <c r="AE135" s="76"/>
    </row>
    <row r="136" customFormat="false" ht="14.25" hidden="false" customHeight="true" outlineLevel="0" collapsed="false">
      <c r="A136" s="70" t="s">
        <v>133</v>
      </c>
      <c r="B136" s="71" t="s">
        <v>32</v>
      </c>
      <c r="C136" s="72" t="s">
        <v>893</v>
      </c>
      <c r="D136" s="72" t="n">
        <v>1000000458</v>
      </c>
      <c r="E136" s="73" t="s">
        <v>894</v>
      </c>
      <c r="F136" s="74" t="n">
        <v>43061</v>
      </c>
      <c r="G136" s="67" t="str">
        <f aca="false">IF(I136&gt;0,"Targeted Dealer","-")</f>
        <v>Targeted Dealer</v>
      </c>
      <c r="H136" s="67"/>
      <c r="I136" s="68" t="n">
        <v>100</v>
      </c>
      <c r="J136" s="68" t="n">
        <f aca="false">I136/$J$1*($J$1-$E$1)</f>
        <v>93.3333333333333</v>
      </c>
      <c r="K136" s="69" t="n">
        <v>60</v>
      </c>
      <c r="L136" s="69" t="n">
        <f aca="false">I136-K136</f>
        <v>40</v>
      </c>
      <c r="M136" s="69" t="n">
        <f aca="false">IFERROR((K136/J136%),"-")</f>
        <v>64.2857142857143</v>
      </c>
      <c r="N136" s="97" t="n">
        <v>186.05</v>
      </c>
      <c r="O136" s="98" t="str">
        <f aca="false">IF(F136&lt;=$P$2,"Mar","")</f>
        <v>Mar</v>
      </c>
      <c r="P136" s="97" t="n">
        <f aca="false">N136</f>
        <v>186.05</v>
      </c>
      <c r="Q136" s="99" t="n">
        <f aca="false">K136-P136</f>
        <v>-126.05</v>
      </c>
      <c r="R136" s="98" t="n">
        <f aca="false">IFERROR(IF(O136="Mar",(K136/P136-1))," ")</f>
        <v>-0.677506046761623</v>
      </c>
      <c r="S136" s="100" t="str">
        <f aca="false">IF(N136&gt;0,IF(O136="","-",IF(R136&lt;0%,"DEGROWTH","GROWTH")))</f>
        <v>DEGROWTH</v>
      </c>
      <c r="T136" s="69" t="n">
        <v>90</v>
      </c>
      <c r="U136" s="101" t="str">
        <f aca="false">IF(F136&lt;=$V$2,"Apr","")</f>
        <v>Apr</v>
      </c>
      <c r="V136" s="97" t="n">
        <v>90</v>
      </c>
      <c r="W136" s="102" t="n">
        <f aca="false">K136-V136</f>
        <v>-30</v>
      </c>
      <c r="X136" s="103" t="n">
        <f aca="false">IFERROR(IF(U136="Apr",(K136/V136-1)),0)</f>
        <v>-0.333333333333333</v>
      </c>
      <c r="Y136" s="104" t="str">
        <f aca="false">IF(T136&gt;0,IF(U136="","-",IF(X136&lt;0%,"DEGROWTH","GROWTH")))</f>
        <v>DEGROWTH</v>
      </c>
      <c r="Z136" s="75" t="n">
        <v>0</v>
      </c>
      <c r="AA136" s="70"/>
      <c r="AB136" s="70" t="s">
        <v>133</v>
      </c>
      <c r="AC136" s="70" t="s">
        <v>133</v>
      </c>
      <c r="AD136" s="3" t="n">
        <f aca="false">IF(K136=0,1,0)</f>
        <v>0</v>
      </c>
      <c r="AE136" s="76"/>
    </row>
    <row r="137" customFormat="false" ht="14.25" hidden="false" customHeight="true" outlineLevel="0" collapsed="false">
      <c r="A137" s="70" t="s">
        <v>133</v>
      </c>
      <c r="B137" s="71" t="s">
        <v>32</v>
      </c>
      <c r="C137" s="72" t="s">
        <v>895</v>
      </c>
      <c r="D137" s="72" t="n">
        <v>1000000471</v>
      </c>
      <c r="E137" s="73" t="s">
        <v>896</v>
      </c>
      <c r="F137" s="74" t="n">
        <v>43061</v>
      </c>
      <c r="G137" s="67" t="str">
        <f aca="false">IF(I137&gt;0,"Targeted Dealer","-")</f>
        <v>Targeted Dealer</v>
      </c>
      <c r="H137" s="67"/>
      <c r="I137" s="68" t="n">
        <v>80</v>
      </c>
      <c r="J137" s="68" t="n">
        <f aca="false">I137/$J$1*($J$1-$E$1)</f>
        <v>74.6666666666667</v>
      </c>
      <c r="K137" s="69" t="n">
        <v>40</v>
      </c>
      <c r="L137" s="69" t="n">
        <f aca="false">I137-K137</f>
        <v>40</v>
      </c>
      <c r="M137" s="69" t="n">
        <f aca="false">IFERROR((K137/J137%),"-")</f>
        <v>53.5714285714286</v>
      </c>
      <c r="N137" s="97" t="n">
        <v>140</v>
      </c>
      <c r="O137" s="98" t="str">
        <f aca="false">IF(F137&lt;=$P$2,"Mar","")</f>
        <v>Mar</v>
      </c>
      <c r="P137" s="97" t="n">
        <f aca="false">N137</f>
        <v>140</v>
      </c>
      <c r="Q137" s="99" t="n">
        <f aca="false">K137-P137</f>
        <v>-100</v>
      </c>
      <c r="R137" s="98" t="n">
        <f aca="false">IFERROR(IF(O137="Mar",(K137/P137-1))," ")</f>
        <v>-0.714285714285714</v>
      </c>
      <c r="S137" s="100" t="str">
        <f aca="false">IF(N137&gt;0,IF(O137="","-",IF(R137&lt;0%,"DEGROWTH","GROWTH")))</f>
        <v>DEGROWTH</v>
      </c>
      <c r="T137" s="69" t="n">
        <v>80</v>
      </c>
      <c r="U137" s="101" t="str">
        <f aca="false">IF(F137&lt;=$V$2,"Apr","")</f>
        <v>Apr</v>
      </c>
      <c r="V137" s="97" t="n">
        <v>80</v>
      </c>
      <c r="W137" s="102" t="n">
        <f aca="false">K137-V137</f>
        <v>-40</v>
      </c>
      <c r="X137" s="103" t="n">
        <f aca="false">IFERROR(IF(U137="Apr",(K137/V137-1)),0)</f>
        <v>-0.5</v>
      </c>
      <c r="Y137" s="104" t="str">
        <f aca="false">IF(T137&gt;0,IF(U137="","-",IF(X137&lt;0%,"DEGROWTH","GROWTH")))</f>
        <v>DEGROWTH</v>
      </c>
      <c r="Z137" s="75" t="n">
        <v>0</v>
      </c>
      <c r="AA137" s="70"/>
      <c r="AB137" s="70" t="s">
        <v>133</v>
      </c>
      <c r="AC137" s="70" t="s">
        <v>133</v>
      </c>
      <c r="AD137" s="3" t="n">
        <f aca="false">IF(K137=0,1,0)</f>
        <v>0</v>
      </c>
      <c r="AE137" s="76"/>
    </row>
    <row r="138" customFormat="false" ht="14.25" hidden="false" customHeight="true" outlineLevel="0" collapsed="false">
      <c r="A138" s="70" t="s">
        <v>133</v>
      </c>
      <c r="B138" s="71" t="s">
        <v>32</v>
      </c>
      <c r="C138" s="72" t="s">
        <v>897</v>
      </c>
      <c r="D138" s="72" t="n">
        <v>1000000474</v>
      </c>
      <c r="E138" s="73" t="s">
        <v>898</v>
      </c>
      <c r="F138" s="74" t="n">
        <v>43241</v>
      </c>
      <c r="G138" s="67" t="str">
        <f aca="false">IF(I138&gt;0,"Targeted Dealer","-")</f>
        <v>Targeted Dealer</v>
      </c>
      <c r="H138" s="67"/>
      <c r="I138" s="68" t="n">
        <v>60</v>
      </c>
      <c r="J138" s="68" t="n">
        <f aca="false">I138/$J$1*($J$1-$E$1)</f>
        <v>56</v>
      </c>
      <c r="K138" s="69" t="n">
        <v>80</v>
      </c>
      <c r="L138" s="69" t="n">
        <f aca="false">I138-K138</f>
        <v>-20</v>
      </c>
      <c r="M138" s="69" t="n">
        <f aca="false">IFERROR((K138/J138%),"-")</f>
        <v>142.857142857143</v>
      </c>
      <c r="N138" s="97" t="n">
        <v>50</v>
      </c>
      <c r="O138" s="98" t="str">
        <f aca="false">IF(F138&lt;=$P$2,"Mar","")</f>
        <v>Mar</v>
      </c>
      <c r="P138" s="97" t="n">
        <f aca="false">N138</f>
        <v>50</v>
      </c>
      <c r="Q138" s="99" t="n">
        <f aca="false">K138-P138</f>
        <v>30</v>
      </c>
      <c r="R138" s="98" t="n">
        <f aca="false">IFERROR(IF(O138="Mar",(K138/P138-1))," ")</f>
        <v>0.6</v>
      </c>
      <c r="S138" s="100" t="str">
        <f aca="false">IF(N138&gt;0,IF(O138="","-",IF(R138&lt;0%,"DEGROWTH","GROWTH")))</f>
        <v>GROWTH</v>
      </c>
      <c r="T138" s="69" t="n">
        <v>40</v>
      </c>
      <c r="U138" s="101" t="str">
        <f aca="false">IF(F138&lt;=$V$2,"Apr","")</f>
        <v>Apr</v>
      </c>
      <c r="V138" s="97" t="n">
        <v>40</v>
      </c>
      <c r="W138" s="102" t="n">
        <f aca="false">K138-V138</f>
        <v>40</v>
      </c>
      <c r="X138" s="103" t="n">
        <f aca="false">IFERROR(IF(U138="Apr",(K138/V138-1)),0)</f>
        <v>1</v>
      </c>
      <c r="Y138" s="104" t="str">
        <f aca="false">IF(T138&gt;0,IF(U138="","-",IF(X138&lt;0%,"DEGROWTH","GROWTH")))</f>
        <v>GROWTH</v>
      </c>
      <c r="Z138" s="75" t="n">
        <v>0</v>
      </c>
      <c r="AA138" s="70"/>
      <c r="AB138" s="70" t="s">
        <v>133</v>
      </c>
      <c r="AC138" s="70" t="s">
        <v>133</v>
      </c>
      <c r="AD138" s="3" t="n">
        <f aca="false">IF(K138=0,1,0)</f>
        <v>0</v>
      </c>
      <c r="AE138" s="76"/>
    </row>
    <row r="139" customFormat="false" ht="14.25" hidden="false" customHeight="true" outlineLevel="0" collapsed="false">
      <c r="A139" s="70" t="s">
        <v>133</v>
      </c>
      <c r="B139" s="71" t="s">
        <v>30</v>
      </c>
      <c r="C139" s="72" t="s">
        <v>899</v>
      </c>
      <c r="D139" s="72" t="n">
        <v>1000000464</v>
      </c>
      <c r="E139" s="73" t="s">
        <v>900</v>
      </c>
      <c r="F139" s="74" t="n">
        <v>43333</v>
      </c>
      <c r="G139" s="67" t="str">
        <f aca="false">IF(I139&gt;0,"Targeted Dealer","-")</f>
        <v>Targeted Dealer</v>
      </c>
      <c r="H139" s="67"/>
      <c r="I139" s="68" t="n">
        <v>40</v>
      </c>
      <c r="J139" s="68" t="n">
        <f aca="false">I139/$J$1*($J$1-$E$1)</f>
        <v>37.3333333333333</v>
      </c>
      <c r="K139" s="69" t="n">
        <v>20</v>
      </c>
      <c r="L139" s="69" t="n">
        <f aca="false">I139-K139</f>
        <v>20</v>
      </c>
      <c r="M139" s="69" t="n">
        <f aca="false">IFERROR((K139/J139%),"-")</f>
        <v>53.5714285714286</v>
      </c>
      <c r="N139" s="97" t="n">
        <v>20</v>
      </c>
      <c r="O139" s="98" t="str">
        <f aca="false">IF(F139&lt;=$P$2,"Mar","")</f>
        <v>Mar</v>
      </c>
      <c r="P139" s="97" t="n">
        <f aca="false">N139</f>
        <v>20</v>
      </c>
      <c r="Q139" s="99" t="n">
        <f aca="false">K139-P139</f>
        <v>0</v>
      </c>
      <c r="R139" s="98" t="n">
        <f aca="false">IFERROR(IF(O139="Mar",(K139/P139-1))," ")</f>
        <v>0</v>
      </c>
      <c r="S139" s="100" t="str">
        <f aca="false">IF(N139&gt;0,IF(O139="","-",IF(R139&lt;0%,"DEGROWTH","GROWTH")))</f>
        <v>GROWTH</v>
      </c>
      <c r="T139" s="69" t="n">
        <v>40</v>
      </c>
      <c r="U139" s="101" t="str">
        <f aca="false">IF(F139&lt;=$V$2,"Apr","")</f>
        <v>Apr</v>
      </c>
      <c r="V139" s="97" t="n">
        <v>40</v>
      </c>
      <c r="W139" s="102" t="n">
        <f aca="false">K139-V139</f>
        <v>-20</v>
      </c>
      <c r="X139" s="103" t="n">
        <f aca="false">IFERROR(IF(U139="Apr",(K139/V139-1)),0)</f>
        <v>-0.5</v>
      </c>
      <c r="Y139" s="104" t="str">
        <f aca="false">IF(T139&gt;0,IF(U139="","-",IF(X139&lt;0%,"DEGROWTH","GROWTH")))</f>
        <v>DEGROWTH</v>
      </c>
      <c r="Z139" s="75" t="n">
        <v>0</v>
      </c>
      <c r="AA139" s="70"/>
      <c r="AB139" s="70" t="s">
        <v>133</v>
      </c>
      <c r="AC139" s="70" t="s">
        <v>133</v>
      </c>
      <c r="AD139" s="3" t="n">
        <f aca="false">IF(K139=0,1,0)</f>
        <v>0</v>
      </c>
      <c r="AE139" s="76"/>
    </row>
    <row r="140" customFormat="false" ht="14.25" hidden="false" customHeight="true" outlineLevel="0" collapsed="false">
      <c r="A140" s="70" t="s">
        <v>133</v>
      </c>
      <c r="B140" s="71" t="s">
        <v>30</v>
      </c>
      <c r="C140" s="72" t="s">
        <v>901</v>
      </c>
      <c r="D140" s="72" t="n">
        <v>1000000467</v>
      </c>
      <c r="E140" s="73" t="s">
        <v>902</v>
      </c>
      <c r="F140" s="74" t="n">
        <v>43360</v>
      </c>
      <c r="G140" s="67" t="str">
        <f aca="false">IF(I140&gt;0,"Targeted Dealer","-")</f>
        <v>Targeted Dealer</v>
      </c>
      <c r="H140" s="67"/>
      <c r="I140" s="68" t="n">
        <v>50</v>
      </c>
      <c r="J140" s="68" t="n">
        <f aca="false">I140/$J$1*($J$1-$E$1)</f>
        <v>46.6666666666667</v>
      </c>
      <c r="K140" s="69" t="n">
        <v>20</v>
      </c>
      <c r="L140" s="69" t="n">
        <f aca="false">I140-K140</f>
        <v>30</v>
      </c>
      <c r="M140" s="69" t="n">
        <f aca="false">IFERROR((K140/J140%),"-")</f>
        <v>42.8571428571429</v>
      </c>
      <c r="N140" s="97" t="n">
        <v>20</v>
      </c>
      <c r="O140" s="98" t="str">
        <f aca="false">IF(F140&lt;=$P$2,"Mar","")</f>
        <v>Mar</v>
      </c>
      <c r="P140" s="97" t="n">
        <f aca="false">N140</f>
        <v>20</v>
      </c>
      <c r="Q140" s="99" t="n">
        <f aca="false">K140-P140</f>
        <v>0</v>
      </c>
      <c r="R140" s="98" t="n">
        <f aca="false">IFERROR(IF(O140="Mar",(K140/P140-1))," ")</f>
        <v>0</v>
      </c>
      <c r="S140" s="100" t="str">
        <f aca="false">IF(N140&gt;0,IF(O140="","-",IF(R140&lt;0%,"DEGROWTH","GROWTH")))</f>
        <v>GROWTH</v>
      </c>
      <c r="T140" s="69" t="n">
        <v>0</v>
      </c>
      <c r="U140" s="101" t="str">
        <f aca="false">IF(F140&lt;=$V$2,"Apr","")</f>
        <v>Apr</v>
      </c>
      <c r="V140" s="97" t="n">
        <v>0</v>
      </c>
      <c r="W140" s="102" t="n">
        <f aca="false">K140-V140</f>
        <v>20</v>
      </c>
      <c r="X140" s="103" t="n">
        <f aca="false">IFERROR(IF(U140="Apr",(K140/V140-1)),0)</f>
        <v>0</v>
      </c>
      <c r="Y140" s="106" t="b">
        <f aca="false">IF(T140&gt;0,IF(U140="","-",IF(X140&lt;0%,"DEGROWTH","GROWTH")))</f>
        <v>0</v>
      </c>
      <c r="Z140" s="75" t="n">
        <v>0</v>
      </c>
      <c r="AA140" s="70"/>
      <c r="AB140" s="70" t="s">
        <v>133</v>
      </c>
      <c r="AC140" s="70" t="s">
        <v>133</v>
      </c>
      <c r="AD140" s="3" t="n">
        <f aca="false">IF(K140=0,1,0)</f>
        <v>0</v>
      </c>
      <c r="AE140" s="76"/>
    </row>
    <row r="141" customFormat="false" ht="14.25" hidden="false" customHeight="true" outlineLevel="0" collapsed="false">
      <c r="A141" s="70" t="s">
        <v>133</v>
      </c>
      <c r="B141" s="71" t="s">
        <v>32</v>
      </c>
      <c r="C141" s="72" t="s">
        <v>903</v>
      </c>
      <c r="D141" s="72" t="n">
        <v>1000000472</v>
      </c>
      <c r="E141" s="73" t="s">
        <v>904</v>
      </c>
      <c r="F141" s="74" t="n">
        <v>43514</v>
      </c>
      <c r="G141" s="67" t="str">
        <f aca="false">IF(I141&gt;0,"Targeted Dealer","-")</f>
        <v>Targeted Dealer</v>
      </c>
      <c r="H141" s="67"/>
      <c r="I141" s="68" t="n">
        <v>120</v>
      </c>
      <c r="J141" s="68" t="n">
        <f aca="false">I141/$J$1*($J$1-$E$1)</f>
        <v>112</v>
      </c>
      <c r="K141" s="69" t="n">
        <v>0</v>
      </c>
      <c r="L141" s="69" t="n">
        <f aca="false">I141-K141</f>
        <v>120</v>
      </c>
      <c r="M141" s="69" t="n">
        <f aca="false">IFERROR((K141/J141%),"-")</f>
        <v>0</v>
      </c>
      <c r="N141" s="97" t="n">
        <v>220</v>
      </c>
      <c r="O141" s="98" t="str">
        <f aca="false">IF(F141&lt;=$P$2,"Mar","")</f>
        <v>Mar</v>
      </c>
      <c r="P141" s="97" t="n">
        <f aca="false">N141</f>
        <v>220</v>
      </c>
      <c r="Q141" s="99" t="n">
        <f aca="false">K141-P141</f>
        <v>-220</v>
      </c>
      <c r="R141" s="98" t="n">
        <f aca="false">IFERROR(IF(O141="Mar",(K141/P141-1))," ")</f>
        <v>-1</v>
      </c>
      <c r="S141" s="100" t="str">
        <f aca="false">IF(N141&gt;0,IF(O141="","-",IF(R141&lt;0%,"DEGROWTH","GROWTH")))</f>
        <v>DEGROWTH</v>
      </c>
      <c r="T141" s="69" t="n">
        <v>79.15</v>
      </c>
      <c r="U141" s="101" t="str">
        <f aca="false">IF(F141&lt;=$V$2,"Apr","")</f>
        <v>Apr</v>
      </c>
      <c r="V141" s="97" t="n">
        <v>79.15</v>
      </c>
      <c r="W141" s="102" t="n">
        <f aca="false">K141-V141</f>
        <v>-79.15</v>
      </c>
      <c r="X141" s="103" t="n">
        <f aca="false">IFERROR(IF(U141="Apr",(K141/V141-1)),0)</f>
        <v>-1</v>
      </c>
      <c r="Y141" s="104" t="str">
        <f aca="false">IF(T141&gt;0,IF(U141="","-",IF(X141&lt;0%,"DEGROWTH","GROWTH")))</f>
        <v>DEGROWTH</v>
      </c>
      <c r="Z141" s="75" t="n">
        <v>0</v>
      </c>
      <c r="AA141" s="70"/>
      <c r="AB141" s="70" t="s">
        <v>133</v>
      </c>
      <c r="AC141" s="70" t="s">
        <v>133</v>
      </c>
      <c r="AD141" s="3" t="n">
        <f aca="false">IF(K141=0,1,0)</f>
        <v>1</v>
      </c>
      <c r="AE141" s="76"/>
    </row>
    <row r="142" customFormat="false" ht="14.25" hidden="false" customHeight="true" outlineLevel="0" collapsed="false">
      <c r="A142" s="70" t="s">
        <v>133</v>
      </c>
      <c r="B142" s="71" t="s">
        <v>32</v>
      </c>
      <c r="C142" s="72" t="s">
        <v>905</v>
      </c>
      <c r="D142" s="72" t="n">
        <v>1000000915</v>
      </c>
      <c r="E142" s="73" t="s">
        <v>906</v>
      </c>
      <c r="F142" s="74" t="n">
        <v>43561</v>
      </c>
      <c r="G142" s="67" t="str">
        <f aca="false">IF(I142&gt;0,"Targeted Dealer","-")</f>
        <v>Targeted Dealer</v>
      </c>
      <c r="H142" s="67"/>
      <c r="I142" s="68" t="n">
        <v>80</v>
      </c>
      <c r="J142" s="68" t="n">
        <f aca="false">I142/$J$1*($J$1-$E$1)</f>
        <v>74.6666666666667</v>
      </c>
      <c r="K142" s="69" t="n">
        <v>80</v>
      </c>
      <c r="L142" s="69" t="n">
        <f aca="false">I142-K142</f>
        <v>0</v>
      </c>
      <c r="M142" s="69" t="n">
        <f aca="false">IFERROR((K142/J142%),"-")</f>
        <v>107.142857142857</v>
      </c>
      <c r="N142" s="97" t="n">
        <v>60</v>
      </c>
      <c r="O142" s="98" t="str">
        <f aca="false">IF(F142&lt;=$P$2,"Mar","")</f>
        <v>Mar</v>
      </c>
      <c r="P142" s="97" t="n">
        <f aca="false">N142</f>
        <v>60</v>
      </c>
      <c r="Q142" s="99" t="n">
        <f aca="false">K142-P142</f>
        <v>20</v>
      </c>
      <c r="R142" s="98" t="n">
        <f aca="false">IFERROR(IF(O142="Mar",(K142/P142-1))," ")</f>
        <v>0.333333333333333</v>
      </c>
      <c r="S142" s="100" t="str">
        <f aca="false">IF(N142&gt;0,IF(O142="","-",IF(R142&lt;0%,"DEGROWTH","GROWTH")))</f>
        <v>GROWTH</v>
      </c>
      <c r="T142" s="69" t="n">
        <v>85</v>
      </c>
      <c r="U142" s="101" t="str">
        <f aca="false">IF(F142&lt;=$V$2,"Apr","")</f>
        <v>Apr</v>
      </c>
      <c r="V142" s="97" t="n">
        <v>85</v>
      </c>
      <c r="W142" s="102" t="n">
        <f aca="false">K142-V142</f>
        <v>-5</v>
      </c>
      <c r="X142" s="103" t="n">
        <f aca="false">IFERROR(IF(U142="Apr",(K142/V142-1)),0)</f>
        <v>-0.0588235294117647</v>
      </c>
      <c r="Y142" s="104" t="str">
        <f aca="false">IF(T142&gt;0,IF(U142="","-",IF(X142&lt;0%,"DEGROWTH","GROWTH")))</f>
        <v>DEGROWTH</v>
      </c>
      <c r="Z142" s="75" t="n">
        <v>0</v>
      </c>
      <c r="AA142" s="70"/>
      <c r="AB142" s="70" t="s">
        <v>133</v>
      </c>
      <c r="AC142" s="70" t="s">
        <v>133</v>
      </c>
      <c r="AD142" s="3" t="n">
        <f aca="false">IF(K142=0,1,0)</f>
        <v>0</v>
      </c>
      <c r="AE142" s="76"/>
    </row>
    <row r="143" customFormat="false" ht="14.25" hidden="false" customHeight="true" outlineLevel="0" collapsed="false">
      <c r="A143" s="70" t="s">
        <v>133</v>
      </c>
      <c r="B143" s="71" t="s">
        <v>30</v>
      </c>
      <c r="C143" s="72" t="s">
        <v>907</v>
      </c>
      <c r="D143" s="72" t="n">
        <v>1000000931</v>
      </c>
      <c r="E143" s="73" t="s">
        <v>908</v>
      </c>
      <c r="F143" s="74" t="n">
        <v>43612</v>
      </c>
      <c r="G143" s="67" t="str">
        <f aca="false">IF(I143&gt;0,"Targeted Dealer","-")</f>
        <v>Targeted Dealer</v>
      </c>
      <c r="H143" s="67"/>
      <c r="I143" s="68" t="n">
        <v>20</v>
      </c>
      <c r="J143" s="68" t="n">
        <f aca="false">I143/$J$1*($J$1-$E$1)</f>
        <v>18.6666666666667</v>
      </c>
      <c r="K143" s="69" t="n">
        <v>20</v>
      </c>
      <c r="L143" s="69" t="n">
        <f aca="false">I143-K143</f>
        <v>0</v>
      </c>
      <c r="M143" s="69" t="n">
        <f aca="false">IFERROR((K143/J143%),"-")</f>
        <v>107.142857142857</v>
      </c>
      <c r="N143" s="97" t="n">
        <v>20</v>
      </c>
      <c r="O143" s="98" t="str">
        <f aca="false">IF(F143&lt;=$P$2,"Mar","")</f>
        <v>Mar</v>
      </c>
      <c r="P143" s="97" t="n">
        <f aca="false">N143</f>
        <v>20</v>
      </c>
      <c r="Q143" s="99" t="n">
        <f aca="false">K143-P143</f>
        <v>0</v>
      </c>
      <c r="R143" s="98" t="n">
        <f aca="false">IFERROR(IF(O143="Mar",(K143/P143-1))," ")</f>
        <v>0</v>
      </c>
      <c r="S143" s="100" t="str">
        <f aca="false">IF(N143&gt;0,IF(O143="","-",IF(R143&lt;0%,"DEGROWTH","GROWTH")))</f>
        <v>GROWTH</v>
      </c>
      <c r="T143" s="69" t="n">
        <v>0</v>
      </c>
      <c r="U143" s="101" t="str">
        <f aca="false">IF(F143&lt;=$V$2,"Apr","")</f>
        <v>Apr</v>
      </c>
      <c r="V143" s="97" t="n">
        <v>0</v>
      </c>
      <c r="W143" s="102" t="n">
        <f aca="false">K143-V143</f>
        <v>20</v>
      </c>
      <c r="X143" s="103" t="n">
        <f aca="false">IFERROR(IF(U143="Apr",(K143/V143-1)),0)</f>
        <v>0</v>
      </c>
      <c r="Y143" s="106" t="b">
        <f aca="false">IF(T143&gt;0,IF(U143="","-",IF(X143&lt;0%,"DEGROWTH","GROWTH")))</f>
        <v>0</v>
      </c>
      <c r="Z143" s="75" t="n">
        <v>0</v>
      </c>
      <c r="AA143" s="70"/>
      <c r="AB143" s="70" t="s">
        <v>133</v>
      </c>
      <c r="AC143" s="70" t="s">
        <v>133</v>
      </c>
      <c r="AD143" s="3" t="n">
        <f aca="false">IF(K143=0,1,0)</f>
        <v>0</v>
      </c>
      <c r="AE143" s="76"/>
    </row>
    <row r="144" customFormat="false" ht="14.25" hidden="false" customHeight="true" outlineLevel="0" collapsed="false">
      <c r="A144" s="70" t="s">
        <v>133</v>
      </c>
      <c r="B144" s="71" t="s">
        <v>30</v>
      </c>
      <c r="C144" s="72" t="s">
        <v>909</v>
      </c>
      <c r="D144" s="72" t="n">
        <v>1000000934</v>
      </c>
      <c r="E144" s="73" t="s">
        <v>910</v>
      </c>
      <c r="F144" s="74" t="n">
        <v>43638</v>
      </c>
      <c r="G144" s="67" t="str">
        <f aca="false">IF(I144&gt;0,"Targeted Dealer","-")</f>
        <v>Targeted Dealer</v>
      </c>
      <c r="H144" s="67"/>
      <c r="I144" s="68" t="n">
        <v>25</v>
      </c>
      <c r="J144" s="68" t="n">
        <f aca="false">I144/$J$1*($J$1-$E$1)</f>
        <v>23.3333333333333</v>
      </c>
      <c r="K144" s="69" t="n">
        <v>20</v>
      </c>
      <c r="L144" s="69" t="n">
        <f aca="false">I144-K144</f>
        <v>5</v>
      </c>
      <c r="M144" s="69" t="n">
        <f aca="false">IFERROR((K144/J144%),"-")</f>
        <v>85.7142857142857</v>
      </c>
      <c r="N144" s="97" t="n">
        <v>20</v>
      </c>
      <c r="O144" s="98" t="str">
        <f aca="false">IF(F144&lt;=$P$2,"Mar","")</f>
        <v>Mar</v>
      </c>
      <c r="P144" s="97" t="n">
        <f aca="false">N144</f>
        <v>20</v>
      </c>
      <c r="Q144" s="99" t="n">
        <f aca="false">K144-P144</f>
        <v>0</v>
      </c>
      <c r="R144" s="98" t="n">
        <f aca="false">IFERROR(IF(O144="Mar",(K144/P144-1))," ")</f>
        <v>0</v>
      </c>
      <c r="S144" s="100" t="str">
        <f aca="false">IF(N144&gt;0,IF(O144="","-",IF(R144&lt;0%,"DEGROWTH","GROWTH")))</f>
        <v>GROWTH</v>
      </c>
      <c r="T144" s="69" t="n">
        <v>0</v>
      </c>
      <c r="U144" s="101" t="str">
        <f aca="false">IF(F144&lt;=$V$2,"Apr","")</f>
        <v>Apr</v>
      </c>
      <c r="V144" s="97" t="n">
        <v>0</v>
      </c>
      <c r="W144" s="102" t="n">
        <f aca="false">K144-V144</f>
        <v>20</v>
      </c>
      <c r="X144" s="103" t="n">
        <f aca="false">IFERROR(IF(U144="Apr",(K144/V144-1)),0)</f>
        <v>0</v>
      </c>
      <c r="Y144" s="106" t="b">
        <f aca="false">IF(T144&gt;0,IF(U144="","-",IF(X144&lt;0%,"DEGROWTH","GROWTH")))</f>
        <v>0</v>
      </c>
      <c r="Z144" s="75" t="n">
        <v>0</v>
      </c>
      <c r="AA144" s="70"/>
      <c r="AB144" s="70" t="s">
        <v>133</v>
      </c>
      <c r="AC144" s="70" t="s">
        <v>133</v>
      </c>
      <c r="AD144" s="3" t="n">
        <f aca="false">IF(K144=0,1,0)</f>
        <v>0</v>
      </c>
      <c r="AE144" s="76"/>
    </row>
    <row r="145" customFormat="false" ht="14.25" hidden="false" customHeight="true" outlineLevel="0" collapsed="false">
      <c r="A145" s="70" t="s">
        <v>133</v>
      </c>
      <c r="B145" s="71" t="s">
        <v>30</v>
      </c>
      <c r="C145" s="72" t="s">
        <v>911</v>
      </c>
      <c r="D145" s="72" t="n">
        <v>1000000914</v>
      </c>
      <c r="E145" s="73" t="s">
        <v>912</v>
      </c>
      <c r="F145" s="74" t="n">
        <v>44060</v>
      </c>
      <c r="G145" s="67" t="str">
        <f aca="false">IF(I145&gt;0,"Targeted Dealer","-")</f>
        <v>Targeted Dealer</v>
      </c>
      <c r="H145" s="67"/>
      <c r="I145" s="68" t="n">
        <v>200</v>
      </c>
      <c r="J145" s="68" t="n">
        <f aca="false">I145/$J$1*($J$1-$E$1)</f>
        <v>186.666666666667</v>
      </c>
      <c r="K145" s="69" t="n">
        <v>200</v>
      </c>
      <c r="L145" s="69" t="n">
        <f aca="false">I145-K145</f>
        <v>0</v>
      </c>
      <c r="M145" s="69" t="n">
        <f aca="false">IFERROR((K145/J145%),"-")</f>
        <v>107.142857142857</v>
      </c>
      <c r="N145" s="97" t="n">
        <v>120</v>
      </c>
      <c r="O145" s="98" t="str">
        <f aca="false">IF(F145&lt;=$P$2,"Mar","")</f>
        <v>Mar</v>
      </c>
      <c r="P145" s="97" t="n">
        <f aca="false">N145</f>
        <v>120</v>
      </c>
      <c r="Q145" s="99" t="n">
        <f aca="false">K145-P145</f>
        <v>80</v>
      </c>
      <c r="R145" s="98" t="n">
        <f aca="false">IFERROR(IF(O145="Mar",(K145/P145-1))," ")</f>
        <v>0.666666666666667</v>
      </c>
      <c r="S145" s="100" t="str">
        <f aca="false">IF(N145&gt;0,IF(O145="","-",IF(R145&lt;0%,"DEGROWTH","GROWTH")))</f>
        <v>GROWTH</v>
      </c>
      <c r="T145" s="69" t="n">
        <v>170</v>
      </c>
      <c r="U145" s="101" t="str">
        <f aca="false">IF(F145&lt;=$V$2,"Apr","")</f>
        <v>Apr</v>
      </c>
      <c r="V145" s="97" t="n">
        <v>170</v>
      </c>
      <c r="W145" s="102" t="n">
        <f aca="false">K145-V145</f>
        <v>30</v>
      </c>
      <c r="X145" s="103" t="n">
        <f aca="false">IFERROR(IF(U145="Apr",(K145/V145-1)),0)</f>
        <v>0.176470588235294</v>
      </c>
      <c r="Y145" s="104" t="str">
        <f aca="false">IF(T145&gt;0,IF(U145="","-",IF(X145&lt;0%,"DEGROWTH","GROWTH")))</f>
        <v>GROWTH</v>
      </c>
      <c r="Z145" s="75" t="n">
        <v>0</v>
      </c>
      <c r="AA145" s="70"/>
      <c r="AB145" s="70" t="s">
        <v>133</v>
      </c>
      <c r="AC145" s="70" t="s">
        <v>133</v>
      </c>
      <c r="AD145" s="3" t="n">
        <f aca="false">IF(K145=0,1,0)</f>
        <v>0</v>
      </c>
      <c r="AE145" s="76"/>
    </row>
    <row r="146" customFormat="false" ht="14.25" hidden="false" customHeight="true" outlineLevel="0" collapsed="false">
      <c r="A146" s="70" t="s">
        <v>133</v>
      </c>
      <c r="B146" s="71" t="s">
        <v>30</v>
      </c>
      <c r="C146" s="72" t="s">
        <v>913</v>
      </c>
      <c r="D146" s="72" t="n">
        <v>1000000930</v>
      </c>
      <c r="E146" s="73" t="s">
        <v>914</v>
      </c>
      <c r="F146" s="74" t="n">
        <v>44067</v>
      </c>
      <c r="G146" s="67" t="str">
        <f aca="false">IF(I146&gt;0,"Targeted Dealer","-")</f>
        <v>Targeted Dealer</v>
      </c>
      <c r="H146" s="67"/>
      <c r="I146" s="68" t="n">
        <v>160</v>
      </c>
      <c r="J146" s="68" t="n">
        <f aca="false">I146/$J$1*($J$1-$E$1)</f>
        <v>149.333333333333</v>
      </c>
      <c r="K146" s="69" t="n">
        <v>90</v>
      </c>
      <c r="L146" s="69" t="n">
        <f aca="false">I146-K146</f>
        <v>70</v>
      </c>
      <c r="M146" s="69" t="n">
        <f aca="false">IFERROR((K146/J146%),"-")</f>
        <v>60.2678571428571</v>
      </c>
      <c r="N146" s="97" t="n">
        <v>90</v>
      </c>
      <c r="O146" s="98" t="str">
        <f aca="false">IF(F146&lt;=$P$2,"Mar","")</f>
        <v>Mar</v>
      </c>
      <c r="P146" s="97" t="n">
        <f aca="false">N146</f>
        <v>90</v>
      </c>
      <c r="Q146" s="99" t="n">
        <f aca="false">K146-P146</f>
        <v>0</v>
      </c>
      <c r="R146" s="98" t="n">
        <f aca="false">IFERROR(IF(O146="Mar",(K146/P146-1))," ")</f>
        <v>0</v>
      </c>
      <c r="S146" s="100" t="str">
        <f aca="false">IF(N146&gt;0,IF(O146="","-",IF(R146&lt;0%,"DEGROWTH","GROWTH")))</f>
        <v>GROWTH</v>
      </c>
      <c r="T146" s="69" t="n">
        <v>120</v>
      </c>
      <c r="U146" s="101" t="str">
        <f aca="false">IF(F146&lt;=$V$2,"Apr","")</f>
        <v>Apr</v>
      </c>
      <c r="V146" s="97" t="n">
        <v>120</v>
      </c>
      <c r="W146" s="102" t="n">
        <f aca="false">K146-V146</f>
        <v>-30</v>
      </c>
      <c r="X146" s="103" t="n">
        <f aca="false">IFERROR(IF(U146="Apr",(K146/V146-1)),0)</f>
        <v>-0.25</v>
      </c>
      <c r="Y146" s="104" t="str">
        <f aca="false">IF(T146&gt;0,IF(U146="","-",IF(X146&lt;0%,"DEGROWTH","GROWTH")))</f>
        <v>DEGROWTH</v>
      </c>
      <c r="Z146" s="75" t="n">
        <v>0</v>
      </c>
      <c r="AA146" s="70"/>
      <c r="AB146" s="70" t="s">
        <v>133</v>
      </c>
      <c r="AC146" s="70" t="s">
        <v>133</v>
      </c>
      <c r="AD146" s="3" t="n">
        <f aca="false">IF(K146=0,1,0)</f>
        <v>0</v>
      </c>
      <c r="AE146" s="76"/>
    </row>
    <row r="147" customFormat="false" ht="14.25" hidden="false" customHeight="true" outlineLevel="0" collapsed="false">
      <c r="A147" s="70" t="s">
        <v>133</v>
      </c>
      <c r="B147" s="71" t="s">
        <v>30</v>
      </c>
      <c r="C147" s="72" t="s">
        <v>915</v>
      </c>
      <c r="D147" s="72" t="n">
        <v>1000000922</v>
      </c>
      <c r="E147" s="73" t="s">
        <v>916</v>
      </c>
      <c r="F147" s="74" t="n">
        <v>44107</v>
      </c>
      <c r="G147" s="67" t="str">
        <f aca="false">IF(I147&gt;0,"Targeted Dealer","-")</f>
        <v>Targeted Dealer</v>
      </c>
      <c r="H147" s="67"/>
      <c r="I147" s="68" t="n">
        <v>120</v>
      </c>
      <c r="J147" s="68" t="n">
        <f aca="false">I147/$J$1*($J$1-$E$1)</f>
        <v>112</v>
      </c>
      <c r="K147" s="69" t="n">
        <v>130</v>
      </c>
      <c r="L147" s="69" t="n">
        <f aca="false">I147-K147</f>
        <v>-10</v>
      </c>
      <c r="M147" s="69" t="n">
        <f aca="false">IFERROR((K147/J147%),"-")</f>
        <v>116.071428571429</v>
      </c>
      <c r="N147" s="97" t="n">
        <v>130</v>
      </c>
      <c r="O147" s="98" t="str">
        <f aca="false">IF(F147&lt;=$P$2,"Mar","")</f>
        <v>Mar</v>
      </c>
      <c r="P147" s="97" t="n">
        <f aca="false">N147</f>
        <v>130</v>
      </c>
      <c r="Q147" s="99" t="n">
        <f aca="false">K147-P147</f>
        <v>0</v>
      </c>
      <c r="R147" s="98" t="n">
        <f aca="false">IFERROR(IF(O147="Mar",(K147/P147-1))," ")</f>
        <v>0</v>
      </c>
      <c r="S147" s="100" t="str">
        <f aca="false">IF(N147&gt;0,IF(O147="","-",IF(R147&lt;0%,"DEGROWTH","GROWTH")))</f>
        <v>GROWTH</v>
      </c>
      <c r="T147" s="69" t="n">
        <v>40</v>
      </c>
      <c r="U147" s="101" t="str">
        <f aca="false">IF(F147&lt;=$V$2,"Apr","")</f>
        <v>Apr</v>
      </c>
      <c r="V147" s="97" t="n">
        <v>40</v>
      </c>
      <c r="W147" s="102" t="n">
        <f aca="false">K147-V147</f>
        <v>90</v>
      </c>
      <c r="X147" s="103" t="n">
        <f aca="false">IFERROR(IF(U147="Apr",(K147/V147-1)),0)</f>
        <v>2.25</v>
      </c>
      <c r="Y147" s="104" t="str">
        <f aca="false">IF(T147&gt;0,IF(U147="","-",IF(X147&lt;0%,"DEGROWTH","GROWTH")))</f>
        <v>GROWTH</v>
      </c>
      <c r="Z147" s="75" t="n">
        <v>0</v>
      </c>
      <c r="AA147" s="70"/>
      <c r="AB147" s="70" t="s">
        <v>133</v>
      </c>
      <c r="AC147" s="70" t="s">
        <v>133</v>
      </c>
      <c r="AD147" s="3" t="n">
        <f aca="false">IF(K147=0,1,0)</f>
        <v>0</v>
      </c>
      <c r="AE147" s="76"/>
    </row>
    <row r="148" customFormat="false" ht="14.25" hidden="false" customHeight="true" outlineLevel="0" collapsed="false">
      <c r="A148" s="70" t="s">
        <v>133</v>
      </c>
      <c r="B148" s="71" t="s">
        <v>32</v>
      </c>
      <c r="C148" s="72" t="s">
        <v>917</v>
      </c>
      <c r="D148" s="72" t="n">
        <v>1000000918</v>
      </c>
      <c r="E148" s="73" t="s">
        <v>918</v>
      </c>
      <c r="F148" s="74" t="n">
        <v>44144</v>
      </c>
      <c r="G148" s="67" t="str">
        <f aca="false">IF(I148&gt;0,"Targeted Dealer","-")</f>
        <v>Targeted Dealer</v>
      </c>
      <c r="H148" s="67"/>
      <c r="I148" s="68" t="n">
        <v>200</v>
      </c>
      <c r="J148" s="68" t="n">
        <f aca="false">I148/$J$1*($J$1-$E$1)</f>
        <v>186.666666666667</v>
      </c>
      <c r="K148" s="69" t="n">
        <v>249.5</v>
      </c>
      <c r="L148" s="69" t="n">
        <f aca="false">I148-K148</f>
        <v>-49.5</v>
      </c>
      <c r="M148" s="69" t="n">
        <f aca="false">IFERROR((K148/J148%),"-")</f>
        <v>133.660714285714</v>
      </c>
      <c r="N148" s="97" t="n">
        <v>309.9</v>
      </c>
      <c r="O148" s="98" t="str">
        <f aca="false">IF(F148&lt;=$P$2,"Mar","")</f>
        <v>Mar</v>
      </c>
      <c r="P148" s="97" t="n">
        <f aca="false">N148</f>
        <v>309.9</v>
      </c>
      <c r="Q148" s="99" t="n">
        <f aca="false">K148-P148</f>
        <v>-60.4</v>
      </c>
      <c r="R148" s="98" t="n">
        <f aca="false">IFERROR(IF(O148="Mar",(K148/P148-1))," ")</f>
        <v>-0.194901581155211</v>
      </c>
      <c r="S148" s="100" t="str">
        <f aca="false">IF(N148&gt;0,IF(O148="","-",IF(R148&lt;0%,"DEGROWTH","GROWTH")))</f>
        <v>DEGROWTH</v>
      </c>
      <c r="T148" s="69" t="n">
        <v>210</v>
      </c>
      <c r="U148" s="101" t="str">
        <f aca="false">IF(F148&lt;=$V$2,"Apr","")</f>
        <v>Apr</v>
      </c>
      <c r="V148" s="97" t="n">
        <v>210</v>
      </c>
      <c r="W148" s="102" t="n">
        <f aca="false">K148-V148</f>
        <v>39.5</v>
      </c>
      <c r="X148" s="103" t="n">
        <f aca="false">IFERROR(IF(U148="Apr",(K148/V148-1)),0)</f>
        <v>0.188095238095238</v>
      </c>
      <c r="Y148" s="104" t="str">
        <f aca="false">IF(T148&gt;0,IF(U148="","-",IF(X148&lt;0%,"DEGROWTH","GROWTH")))</f>
        <v>GROWTH</v>
      </c>
      <c r="Z148" s="75" t="n">
        <v>0</v>
      </c>
      <c r="AA148" s="70"/>
      <c r="AB148" s="70" t="s">
        <v>133</v>
      </c>
      <c r="AC148" s="70" t="s">
        <v>133</v>
      </c>
      <c r="AD148" s="3" t="n">
        <f aca="false">IF(K148=0,1,0)</f>
        <v>0</v>
      </c>
      <c r="AE148" s="76"/>
    </row>
    <row r="149" customFormat="false" ht="14.25" hidden="false" customHeight="true" outlineLevel="0" collapsed="false">
      <c r="A149" s="70" t="s">
        <v>133</v>
      </c>
      <c r="B149" s="71" t="s">
        <v>30</v>
      </c>
      <c r="C149" s="72" t="s">
        <v>919</v>
      </c>
      <c r="D149" s="72" t="n">
        <v>1000000916</v>
      </c>
      <c r="E149" s="73" t="s">
        <v>920</v>
      </c>
      <c r="F149" s="74" t="n">
        <v>44270</v>
      </c>
      <c r="G149" s="67" t="str">
        <f aca="false">IF(I149&gt;0,"Targeted Dealer","-")</f>
        <v>Targeted Dealer</v>
      </c>
      <c r="H149" s="67"/>
      <c r="I149" s="68" t="n">
        <v>160</v>
      </c>
      <c r="J149" s="68" t="n">
        <f aca="false">I149/$J$1*($J$1-$E$1)</f>
        <v>149.333333333333</v>
      </c>
      <c r="K149" s="69" t="n">
        <v>160</v>
      </c>
      <c r="L149" s="69" t="n">
        <f aca="false">I149-K149</f>
        <v>0</v>
      </c>
      <c r="M149" s="69" t="n">
        <f aca="false">IFERROR((K149/J149%),"-")</f>
        <v>107.142857142857</v>
      </c>
      <c r="N149" s="97" t="n">
        <v>190</v>
      </c>
      <c r="O149" s="98" t="str">
        <f aca="false">IF(F149&lt;=$P$2,"Mar","")</f>
        <v>Mar</v>
      </c>
      <c r="P149" s="97" t="n">
        <f aca="false">N149</f>
        <v>190</v>
      </c>
      <c r="Q149" s="99" t="n">
        <f aca="false">K149-P149</f>
        <v>-30</v>
      </c>
      <c r="R149" s="98" t="n">
        <f aca="false">IFERROR(IF(O149="Mar",(K149/P149-1))," ")</f>
        <v>-0.157894736842105</v>
      </c>
      <c r="S149" s="100" t="str">
        <f aca="false">IF(N149&gt;0,IF(O149="","-",IF(R149&lt;0%,"DEGROWTH","GROWTH")))</f>
        <v>DEGROWTH</v>
      </c>
      <c r="T149" s="69" t="n">
        <v>40</v>
      </c>
      <c r="U149" s="101" t="str">
        <f aca="false">IF(F149&lt;=$V$2,"Apr","")</f>
        <v>Apr</v>
      </c>
      <c r="V149" s="97" t="n">
        <v>40</v>
      </c>
      <c r="W149" s="102" t="n">
        <f aca="false">K149-V149</f>
        <v>120</v>
      </c>
      <c r="X149" s="103" t="n">
        <f aca="false">IFERROR(IF(U149="Apr",(K149/V149-1)),0)</f>
        <v>3</v>
      </c>
      <c r="Y149" s="104" t="str">
        <f aca="false">IF(T149&gt;0,IF(U149="","-",IF(X149&lt;0%,"DEGROWTH","GROWTH")))</f>
        <v>GROWTH</v>
      </c>
      <c r="Z149" s="75" t="n">
        <v>0</v>
      </c>
      <c r="AA149" s="70"/>
      <c r="AB149" s="70" t="s">
        <v>133</v>
      </c>
      <c r="AC149" s="70" t="s">
        <v>133</v>
      </c>
      <c r="AD149" s="3" t="n">
        <f aca="false">IF(K149=0,1,0)</f>
        <v>0</v>
      </c>
      <c r="AE149" s="76"/>
    </row>
    <row r="150" customFormat="false" ht="14.25" hidden="false" customHeight="true" outlineLevel="0" collapsed="false">
      <c r="A150" s="70" t="s">
        <v>133</v>
      </c>
      <c r="B150" s="71" t="s">
        <v>32</v>
      </c>
      <c r="C150" s="72" t="s">
        <v>921</v>
      </c>
      <c r="D150" s="72" t="n">
        <v>1000000929</v>
      </c>
      <c r="E150" s="73" t="s">
        <v>922</v>
      </c>
      <c r="F150" s="74" t="n">
        <v>44387</v>
      </c>
      <c r="G150" s="67" t="str">
        <f aca="false">IF(I150&gt;0,"Targeted Dealer","-")</f>
        <v>Targeted Dealer</v>
      </c>
      <c r="H150" s="67"/>
      <c r="I150" s="68" t="n">
        <v>80</v>
      </c>
      <c r="J150" s="68" t="n">
        <f aca="false">I150/$J$1*($J$1-$E$1)</f>
        <v>74.6666666666667</v>
      </c>
      <c r="K150" s="69" t="n">
        <v>125</v>
      </c>
      <c r="L150" s="69" t="n">
        <f aca="false">I150-K150</f>
        <v>-45</v>
      </c>
      <c r="M150" s="69" t="n">
        <f aca="false">IFERROR((K150/J150%),"-")</f>
        <v>167.410714285714</v>
      </c>
      <c r="N150" s="97" t="n">
        <v>150</v>
      </c>
      <c r="O150" s="98" t="str">
        <f aca="false">IF(F150&lt;=$P$2,"Mar","")</f>
        <v>Mar</v>
      </c>
      <c r="P150" s="97" t="n">
        <f aca="false">N150</f>
        <v>150</v>
      </c>
      <c r="Q150" s="99" t="n">
        <f aca="false">K150-P150</f>
        <v>-25</v>
      </c>
      <c r="R150" s="98" t="n">
        <f aca="false">IFERROR(IF(O150="Mar",(K150/P150-1))," ")</f>
        <v>-0.166666666666667</v>
      </c>
      <c r="S150" s="100" t="str">
        <f aca="false">IF(N150&gt;0,IF(O150="","-",IF(R150&lt;0%,"DEGROWTH","GROWTH")))</f>
        <v>DEGROWTH</v>
      </c>
      <c r="T150" s="69" t="n">
        <v>40</v>
      </c>
      <c r="U150" s="101" t="str">
        <f aca="false">IF(F150&lt;=$V$2,"Apr","")</f>
        <v>Apr</v>
      </c>
      <c r="V150" s="97" t="n">
        <v>40</v>
      </c>
      <c r="W150" s="102" t="n">
        <f aca="false">K150-V150</f>
        <v>85</v>
      </c>
      <c r="X150" s="103" t="n">
        <f aca="false">IFERROR(IF(U150="Apr",(K150/V150-1)),0)</f>
        <v>2.125</v>
      </c>
      <c r="Y150" s="104" t="str">
        <f aca="false">IF(T150&gt;0,IF(U150="","-",IF(X150&lt;0%,"DEGROWTH","GROWTH")))</f>
        <v>GROWTH</v>
      </c>
      <c r="Z150" s="75" t="n">
        <v>0</v>
      </c>
      <c r="AA150" s="70"/>
      <c r="AB150" s="70" t="s">
        <v>133</v>
      </c>
      <c r="AC150" s="70" t="s">
        <v>133</v>
      </c>
      <c r="AD150" s="3" t="n">
        <f aca="false">IF(K150=0,1,0)</f>
        <v>0</v>
      </c>
      <c r="AE150" s="76"/>
    </row>
    <row r="151" customFormat="false" ht="14.25" hidden="false" customHeight="true" outlineLevel="0" collapsed="false">
      <c r="A151" s="70" t="s">
        <v>133</v>
      </c>
      <c r="B151" s="71" t="s">
        <v>30</v>
      </c>
      <c r="C151" s="72" t="s">
        <v>923</v>
      </c>
      <c r="D151" s="72" t="n">
        <v>1000000919</v>
      </c>
      <c r="E151" s="73" t="s">
        <v>924</v>
      </c>
      <c r="F151" s="74" t="n">
        <v>44459</v>
      </c>
      <c r="G151" s="67" t="str">
        <f aca="false">IF(I151&gt;0,"Targeted Dealer","-")</f>
        <v>Targeted Dealer</v>
      </c>
      <c r="H151" s="67"/>
      <c r="I151" s="68" t="n">
        <v>80</v>
      </c>
      <c r="J151" s="68" t="n">
        <f aca="false">I151/$J$1*($J$1-$E$1)</f>
        <v>74.6666666666667</v>
      </c>
      <c r="K151" s="69" t="n">
        <v>40</v>
      </c>
      <c r="L151" s="69" t="n">
        <f aca="false">I151-K151</f>
        <v>40</v>
      </c>
      <c r="M151" s="69" t="n">
        <f aca="false">IFERROR((K151/J151%),"-")</f>
        <v>53.5714285714286</v>
      </c>
      <c r="N151" s="97" t="n">
        <v>0</v>
      </c>
      <c r="O151" s="98" t="str">
        <f aca="false">IF(F151&lt;=$P$2,"Mar","")</f>
        <v>Mar</v>
      </c>
      <c r="P151" s="97" t="n">
        <f aca="false">N151</f>
        <v>0</v>
      </c>
      <c r="Q151" s="99" t="n">
        <f aca="false">K151-P151</f>
        <v>40</v>
      </c>
      <c r="R151" s="98" t="str">
        <f aca="false">IFERROR(IF(O151="Mar",(K151/P151-1))," ")</f>
        <v> </v>
      </c>
      <c r="S151" s="105" t="b">
        <f aca="false">IF(N151&gt;0,IF(O151="","-",IF(R151&lt;0%,"DEGROWTH","GROWTH")))</f>
        <v>0</v>
      </c>
      <c r="T151" s="69" t="n">
        <v>70</v>
      </c>
      <c r="U151" s="101" t="str">
        <f aca="false">IF(F151&lt;=$V$2,"Apr","")</f>
        <v>Apr</v>
      </c>
      <c r="V151" s="97" t="n">
        <v>70</v>
      </c>
      <c r="W151" s="102" t="n">
        <f aca="false">K151-V151</f>
        <v>-30</v>
      </c>
      <c r="X151" s="103" t="n">
        <f aca="false">IFERROR(IF(U151="Apr",(K151/V151-1)),0)</f>
        <v>-0.428571428571429</v>
      </c>
      <c r="Y151" s="104" t="str">
        <f aca="false">IF(T151&gt;0,IF(U151="","-",IF(X151&lt;0%,"DEGROWTH","GROWTH")))</f>
        <v>DEGROWTH</v>
      </c>
      <c r="Z151" s="75" t="n">
        <v>0</v>
      </c>
      <c r="AA151" s="70"/>
      <c r="AB151" s="70" t="s">
        <v>133</v>
      </c>
      <c r="AC151" s="70" t="s">
        <v>133</v>
      </c>
      <c r="AD151" s="3" t="n">
        <f aca="false">IF(K151=0,1,0)</f>
        <v>0</v>
      </c>
      <c r="AE151" s="76"/>
    </row>
    <row r="152" customFormat="false" ht="14.25" hidden="false" customHeight="true" outlineLevel="0" collapsed="false">
      <c r="A152" s="70" t="s">
        <v>133</v>
      </c>
      <c r="B152" s="71" t="s">
        <v>32</v>
      </c>
      <c r="C152" s="72" t="s">
        <v>925</v>
      </c>
      <c r="D152" s="72" t="n">
        <v>1000000925</v>
      </c>
      <c r="E152" s="73" t="s">
        <v>926</v>
      </c>
      <c r="F152" s="74" t="n">
        <v>44533</v>
      </c>
      <c r="G152" s="67" t="str">
        <f aca="false">IF(I152&gt;0,"Targeted Dealer","-")</f>
        <v>Targeted Dealer</v>
      </c>
      <c r="H152" s="67"/>
      <c r="I152" s="68" t="n">
        <v>160</v>
      </c>
      <c r="J152" s="68" t="n">
        <f aca="false">I152/$J$1*($J$1-$E$1)</f>
        <v>149.333333333333</v>
      </c>
      <c r="K152" s="69" t="n">
        <v>160</v>
      </c>
      <c r="L152" s="69" t="n">
        <f aca="false">I152-K152</f>
        <v>0</v>
      </c>
      <c r="M152" s="69" t="n">
        <f aca="false">IFERROR((K152/J152%),"-")</f>
        <v>107.142857142857</v>
      </c>
      <c r="N152" s="97" t="n">
        <v>170</v>
      </c>
      <c r="O152" s="98" t="str">
        <f aca="false">IF(F152&lt;=$P$2,"Mar","")</f>
        <v>Mar</v>
      </c>
      <c r="P152" s="97" t="n">
        <f aca="false">N152</f>
        <v>170</v>
      </c>
      <c r="Q152" s="99" t="n">
        <f aca="false">K152-P152</f>
        <v>-10</v>
      </c>
      <c r="R152" s="98" t="n">
        <f aca="false">IFERROR(IF(O152="Mar",(K152/P152-1))," ")</f>
        <v>-0.0588235294117647</v>
      </c>
      <c r="S152" s="100" t="str">
        <f aca="false">IF(N152&gt;0,IF(O152="","-",IF(R152&lt;0%,"DEGROWTH","GROWTH")))</f>
        <v>DEGROWTH</v>
      </c>
      <c r="T152" s="69" t="n">
        <v>130</v>
      </c>
      <c r="U152" s="101" t="str">
        <f aca="false">IF(F152&lt;=$V$2,"Apr","")</f>
        <v>Apr</v>
      </c>
      <c r="V152" s="97" t="n">
        <v>130</v>
      </c>
      <c r="W152" s="102" t="n">
        <f aca="false">K152-V152</f>
        <v>30</v>
      </c>
      <c r="X152" s="103" t="n">
        <f aca="false">IFERROR(IF(U152="Apr",(K152/V152-1)),0)</f>
        <v>0.230769230769231</v>
      </c>
      <c r="Y152" s="104" t="str">
        <f aca="false">IF(T152&gt;0,IF(U152="","-",IF(X152&lt;0%,"DEGROWTH","GROWTH")))</f>
        <v>GROWTH</v>
      </c>
      <c r="Z152" s="75" t="n">
        <v>0</v>
      </c>
      <c r="AA152" s="70"/>
      <c r="AB152" s="70" t="s">
        <v>133</v>
      </c>
      <c r="AC152" s="70" t="s">
        <v>133</v>
      </c>
      <c r="AD152" s="3" t="n">
        <f aca="false">IF(K152=0,1,0)</f>
        <v>0</v>
      </c>
      <c r="AE152" s="76"/>
    </row>
    <row r="153" customFormat="false" ht="14.25" hidden="false" customHeight="true" outlineLevel="0" collapsed="false">
      <c r="A153" s="70" t="s">
        <v>133</v>
      </c>
      <c r="B153" s="71" t="s">
        <v>32</v>
      </c>
      <c r="C153" s="72" t="s">
        <v>927</v>
      </c>
      <c r="D153" s="72" t="n">
        <v>1000000927</v>
      </c>
      <c r="E153" s="73" t="s">
        <v>928</v>
      </c>
      <c r="F153" s="74" t="n">
        <v>44537</v>
      </c>
      <c r="G153" s="67" t="str">
        <f aca="false">IF(I153&gt;0,"Targeted Dealer","-")</f>
        <v>Targeted Dealer</v>
      </c>
      <c r="H153" s="67"/>
      <c r="I153" s="68" t="n">
        <v>60</v>
      </c>
      <c r="J153" s="68" t="n">
        <f aca="false">I153/$J$1*($J$1-$E$1)</f>
        <v>56</v>
      </c>
      <c r="K153" s="69" t="n">
        <v>25</v>
      </c>
      <c r="L153" s="69" t="n">
        <f aca="false">I153-K153</f>
        <v>35</v>
      </c>
      <c r="M153" s="69" t="n">
        <f aca="false">IFERROR((K153/J153%),"-")</f>
        <v>44.6428571428571</v>
      </c>
      <c r="N153" s="97" t="n">
        <v>60</v>
      </c>
      <c r="O153" s="98" t="str">
        <f aca="false">IF(F153&lt;=$P$2,"Mar","")</f>
        <v>Mar</v>
      </c>
      <c r="P153" s="97" t="n">
        <f aca="false">N153</f>
        <v>60</v>
      </c>
      <c r="Q153" s="99" t="n">
        <f aca="false">K153-P153</f>
        <v>-35</v>
      </c>
      <c r="R153" s="98" t="n">
        <f aca="false">IFERROR(IF(O153="Mar",(K153/P153-1))," ")</f>
        <v>-0.583333333333333</v>
      </c>
      <c r="S153" s="100" t="str">
        <f aca="false">IF(N153&gt;0,IF(O153="","-",IF(R153&lt;0%,"DEGROWTH","GROWTH")))</f>
        <v>DEGROWTH</v>
      </c>
      <c r="T153" s="69" t="n">
        <v>40</v>
      </c>
      <c r="U153" s="101" t="str">
        <f aca="false">IF(F153&lt;=$V$2,"Apr","")</f>
        <v>Apr</v>
      </c>
      <c r="V153" s="97" t="n">
        <v>40</v>
      </c>
      <c r="W153" s="102" t="n">
        <f aca="false">K153-V153</f>
        <v>-15</v>
      </c>
      <c r="X153" s="103" t="n">
        <f aca="false">IFERROR(IF(U153="Apr",(K153/V153-1)),0)</f>
        <v>-0.375</v>
      </c>
      <c r="Y153" s="104" t="str">
        <f aca="false">IF(T153&gt;0,IF(U153="","-",IF(X153&lt;0%,"DEGROWTH","GROWTH")))</f>
        <v>DEGROWTH</v>
      </c>
      <c r="Z153" s="75" t="n">
        <v>0</v>
      </c>
      <c r="AA153" s="70"/>
      <c r="AB153" s="70" t="s">
        <v>133</v>
      </c>
      <c r="AC153" s="70" t="s">
        <v>133</v>
      </c>
      <c r="AD153" s="3" t="n">
        <f aca="false">IF(K153=0,1,0)</f>
        <v>0</v>
      </c>
      <c r="AE153" s="76"/>
    </row>
    <row r="154" customFormat="false" ht="14.25" hidden="false" customHeight="true" outlineLevel="0" collapsed="false">
      <c r="A154" s="70" t="s">
        <v>133</v>
      </c>
      <c r="B154" s="71" t="s">
        <v>30</v>
      </c>
      <c r="C154" s="72" t="s">
        <v>929</v>
      </c>
      <c r="D154" s="72" t="n">
        <v>1000002404</v>
      </c>
      <c r="E154" s="73" t="s">
        <v>930</v>
      </c>
      <c r="F154" s="74" t="n">
        <v>44565</v>
      </c>
      <c r="G154" s="67" t="str">
        <f aca="false">IF(I154&gt;0,"Targeted Dealer","-")</f>
        <v>Targeted Dealer</v>
      </c>
      <c r="H154" s="67"/>
      <c r="I154" s="68" t="n">
        <v>20</v>
      </c>
      <c r="J154" s="68" t="n">
        <f aca="false">I154/$J$1*($J$1-$E$1)</f>
        <v>18.6666666666667</v>
      </c>
      <c r="K154" s="69" t="n">
        <v>10</v>
      </c>
      <c r="L154" s="69" t="n">
        <f aca="false">I154-K154</f>
        <v>10</v>
      </c>
      <c r="M154" s="69" t="n">
        <f aca="false">IFERROR((K154/J154%),"-")</f>
        <v>53.5714285714286</v>
      </c>
      <c r="N154" s="97" t="n">
        <v>0</v>
      </c>
      <c r="O154" s="98" t="str">
        <f aca="false">IF(F154&lt;=$P$2,"Mar","")</f>
        <v>Mar</v>
      </c>
      <c r="P154" s="97" t="n">
        <f aca="false">N154</f>
        <v>0</v>
      </c>
      <c r="Q154" s="99" t="n">
        <f aca="false">K154-P154</f>
        <v>10</v>
      </c>
      <c r="R154" s="98" t="str">
        <f aca="false">IFERROR(IF(O154="Mar",(K154/P154-1))," ")</f>
        <v> </v>
      </c>
      <c r="S154" s="105" t="b">
        <f aca="false">IF(N154&gt;0,IF(O154="","-",IF(R154&lt;0%,"DEGROWTH","GROWTH")))</f>
        <v>0</v>
      </c>
      <c r="T154" s="69" t="n">
        <v>0</v>
      </c>
      <c r="U154" s="101" t="str">
        <f aca="false">IF(F154&lt;=$V$2,"Apr","")</f>
        <v>Apr</v>
      </c>
      <c r="V154" s="97" t="n">
        <v>0</v>
      </c>
      <c r="W154" s="102" t="n">
        <f aca="false">K154-V154</f>
        <v>10</v>
      </c>
      <c r="X154" s="103" t="n">
        <f aca="false">IFERROR(IF(U154="Apr",(K154/V154-1)),0)</f>
        <v>0</v>
      </c>
      <c r="Y154" s="106" t="b">
        <f aca="false">IF(T154&gt;0,IF(U154="","-",IF(X154&lt;0%,"DEGROWTH","GROWTH")))</f>
        <v>0</v>
      </c>
      <c r="Z154" s="75" t="n">
        <v>0</v>
      </c>
      <c r="AA154" s="70"/>
      <c r="AB154" s="70" t="s">
        <v>133</v>
      </c>
      <c r="AC154" s="70" t="s">
        <v>133</v>
      </c>
      <c r="AD154" s="3" t="n">
        <f aca="false">IF(K154=0,1,0)</f>
        <v>0</v>
      </c>
      <c r="AE154" s="76"/>
    </row>
    <row r="155" customFormat="false" ht="14.25" hidden="false" customHeight="true" outlineLevel="0" collapsed="false">
      <c r="A155" s="70" t="s">
        <v>133</v>
      </c>
      <c r="B155" s="71" t="s">
        <v>30</v>
      </c>
      <c r="C155" s="72" t="s">
        <v>931</v>
      </c>
      <c r="D155" s="72" t="n">
        <v>1000002409</v>
      </c>
      <c r="E155" s="73" t="s">
        <v>932</v>
      </c>
      <c r="F155" s="74" t="n">
        <v>44579</v>
      </c>
      <c r="G155" s="67" t="str">
        <f aca="false">IF(I155&gt;0,"Targeted Dealer","-")</f>
        <v>Targeted Dealer</v>
      </c>
      <c r="H155" s="67"/>
      <c r="I155" s="68" t="n">
        <v>100</v>
      </c>
      <c r="J155" s="68" t="n">
        <f aca="false">I155/$J$1*($J$1-$E$1)</f>
        <v>93.3333333333333</v>
      </c>
      <c r="K155" s="69" t="n">
        <v>100</v>
      </c>
      <c r="L155" s="69" t="n">
        <f aca="false">I155-K155</f>
        <v>0</v>
      </c>
      <c r="M155" s="69" t="n">
        <f aca="false">IFERROR((K155/J155%),"-")</f>
        <v>107.142857142857</v>
      </c>
      <c r="N155" s="97" t="n">
        <v>80</v>
      </c>
      <c r="O155" s="98" t="str">
        <f aca="false">IF(F155&lt;=$P$2,"Mar","")</f>
        <v>Mar</v>
      </c>
      <c r="P155" s="97" t="n">
        <f aca="false">N155</f>
        <v>80</v>
      </c>
      <c r="Q155" s="99" t="n">
        <f aca="false">K155-P155</f>
        <v>20</v>
      </c>
      <c r="R155" s="98" t="n">
        <f aca="false">IFERROR(IF(O155="Mar",(K155/P155-1))," ")</f>
        <v>0.25</v>
      </c>
      <c r="S155" s="100" t="str">
        <f aca="false">IF(N155&gt;0,IF(O155="","-",IF(R155&lt;0%,"DEGROWTH","GROWTH")))</f>
        <v>GROWTH</v>
      </c>
      <c r="T155" s="69" t="n">
        <v>80</v>
      </c>
      <c r="U155" s="101" t="str">
        <f aca="false">IF(F155&lt;=$V$2,"Apr","")</f>
        <v>Apr</v>
      </c>
      <c r="V155" s="97" t="n">
        <v>80</v>
      </c>
      <c r="W155" s="102" t="n">
        <f aca="false">K155-V155</f>
        <v>20</v>
      </c>
      <c r="X155" s="103" t="n">
        <f aca="false">IFERROR(IF(U155="Apr",(K155/V155-1)),0)</f>
        <v>0.25</v>
      </c>
      <c r="Y155" s="104" t="str">
        <f aca="false">IF(T155&gt;0,IF(U155="","-",IF(X155&lt;0%,"DEGROWTH","GROWTH")))</f>
        <v>GROWTH</v>
      </c>
      <c r="Z155" s="75" t="n">
        <v>0</v>
      </c>
      <c r="AA155" s="70"/>
      <c r="AB155" s="70" t="s">
        <v>133</v>
      </c>
      <c r="AC155" s="70" t="s">
        <v>133</v>
      </c>
      <c r="AD155" s="3" t="n">
        <f aca="false">IF(K155=0,1,0)</f>
        <v>0</v>
      </c>
      <c r="AE155" s="76"/>
    </row>
    <row r="156" customFormat="false" ht="14.25" hidden="false" customHeight="true" outlineLevel="0" collapsed="false">
      <c r="A156" s="70" t="s">
        <v>133</v>
      </c>
      <c r="B156" s="71" t="s">
        <v>32</v>
      </c>
      <c r="C156" s="72" t="s">
        <v>933</v>
      </c>
      <c r="D156" s="72" t="n">
        <v>1000002727</v>
      </c>
      <c r="E156" s="72" t="s">
        <v>934</v>
      </c>
      <c r="F156" s="74" t="n">
        <v>44671</v>
      </c>
      <c r="G156" s="67" t="str">
        <f aca="false">IF(I156&gt;0,"Targeted Dealer","-")</f>
        <v>Targeted Dealer</v>
      </c>
      <c r="H156" s="67"/>
      <c r="I156" s="68" t="n">
        <v>80</v>
      </c>
      <c r="J156" s="68" t="n">
        <f aca="false">I156/$J$1*($J$1-$E$1)</f>
        <v>74.6666666666667</v>
      </c>
      <c r="K156" s="69" t="n">
        <v>65</v>
      </c>
      <c r="L156" s="69" t="n">
        <f aca="false">I156-K156</f>
        <v>15</v>
      </c>
      <c r="M156" s="69" t="n">
        <f aca="false">IFERROR((K156/J156%),"-")</f>
        <v>87.0535714285714</v>
      </c>
      <c r="N156" s="97" t="n">
        <v>80</v>
      </c>
      <c r="O156" s="98" t="str">
        <f aca="false">IF(F156&lt;=$P$2,"Mar","")</f>
        <v>Mar</v>
      </c>
      <c r="P156" s="97" t="n">
        <f aca="false">N156</f>
        <v>80</v>
      </c>
      <c r="Q156" s="99" t="n">
        <f aca="false">K156-P156</f>
        <v>-15</v>
      </c>
      <c r="R156" s="98" t="n">
        <f aca="false">IFERROR(IF(O156="Mar",(K156/P156-1))," ")</f>
        <v>-0.1875</v>
      </c>
      <c r="S156" s="100" t="str">
        <f aca="false">IF(N156&gt;0,IF(O156="","-",IF(R156&lt;0%,"DEGROWTH","GROWTH")))</f>
        <v>DEGROWTH</v>
      </c>
      <c r="T156" s="69" t="n">
        <v>40</v>
      </c>
      <c r="U156" s="101" t="str">
        <f aca="false">IF(F156&lt;=$V$2,"Apr","")</f>
        <v>Apr</v>
      </c>
      <c r="V156" s="97" t="n">
        <v>40</v>
      </c>
      <c r="W156" s="102" t="n">
        <f aca="false">K156-V156</f>
        <v>25</v>
      </c>
      <c r="X156" s="103" t="n">
        <f aca="false">IFERROR(IF(U156="Apr",(K156/V156-1)),0)</f>
        <v>0.625</v>
      </c>
      <c r="Y156" s="104" t="str">
        <f aca="false">IF(T156&gt;0,IF(U156="","-",IF(X156&lt;0%,"DEGROWTH","GROWTH")))</f>
        <v>GROWTH</v>
      </c>
      <c r="Z156" s="75" t="n">
        <v>0</v>
      </c>
      <c r="AA156" s="70"/>
      <c r="AB156" s="70" t="s">
        <v>133</v>
      </c>
      <c r="AC156" s="70" t="s">
        <v>133</v>
      </c>
      <c r="AD156" s="3" t="n">
        <f aca="false">IF(K156=0,1,0)</f>
        <v>0</v>
      </c>
      <c r="AE156" s="76"/>
    </row>
    <row r="157" customFormat="false" ht="14.25" hidden="false" customHeight="true" outlineLevel="0" collapsed="false">
      <c r="A157" s="70" t="s">
        <v>133</v>
      </c>
      <c r="B157" s="71" t="s">
        <v>32</v>
      </c>
      <c r="C157" s="72" t="s">
        <v>935</v>
      </c>
      <c r="D157" s="72" t="n">
        <v>1000003010</v>
      </c>
      <c r="E157" s="72" t="s">
        <v>936</v>
      </c>
      <c r="F157" s="74" t="n">
        <v>44834</v>
      </c>
      <c r="G157" s="67" t="str">
        <f aca="false">IF(I157&gt;0,"Targeted Dealer","-")</f>
        <v>Targeted Dealer</v>
      </c>
      <c r="H157" s="67"/>
      <c r="I157" s="68" t="n">
        <v>500</v>
      </c>
      <c r="J157" s="68" t="n">
        <f aca="false">I157/$J$1*($J$1-$E$1)</f>
        <v>466.666666666667</v>
      </c>
      <c r="K157" s="69" t="n">
        <v>700</v>
      </c>
      <c r="L157" s="69" t="n">
        <f aca="false">I157-K157</f>
        <v>-200</v>
      </c>
      <c r="M157" s="69" t="n">
        <f aca="false">IFERROR((K157/J157%),"-")</f>
        <v>150</v>
      </c>
      <c r="N157" s="97" t="n">
        <v>828.75</v>
      </c>
      <c r="O157" s="98" t="str">
        <f aca="false">IF(F157&lt;=$P$2,"Mar","")</f>
        <v>Mar</v>
      </c>
      <c r="P157" s="97" t="n">
        <f aca="false">N157</f>
        <v>828.75</v>
      </c>
      <c r="Q157" s="99" t="n">
        <f aca="false">K157-P157</f>
        <v>-128.75</v>
      </c>
      <c r="R157" s="98" t="n">
        <f aca="false">IFERROR(IF(O157="Mar",(K157/P157-1))," ")</f>
        <v>-0.155354449472097</v>
      </c>
      <c r="S157" s="100" t="str">
        <f aca="false">IF(N157&gt;0,IF(O157="","-",IF(R157&lt;0%,"DEGROWTH","GROWTH")))</f>
        <v>DEGROWTH</v>
      </c>
      <c r="T157" s="69" t="n">
        <v>550</v>
      </c>
      <c r="U157" s="101" t="str">
        <f aca="false">IF(F157&lt;=$V$2,"Apr","")</f>
        <v>Apr</v>
      </c>
      <c r="V157" s="97" t="n">
        <v>550</v>
      </c>
      <c r="W157" s="102" t="n">
        <f aca="false">K157-V157</f>
        <v>150</v>
      </c>
      <c r="X157" s="103" t="n">
        <f aca="false">IFERROR(IF(U157="Apr",(K157/V157-1)),0)</f>
        <v>0.272727272727273</v>
      </c>
      <c r="Y157" s="104" t="str">
        <f aca="false">IF(T157&gt;0,IF(U157="","-",IF(X157&lt;0%,"DEGROWTH","GROWTH")))</f>
        <v>GROWTH</v>
      </c>
      <c r="Z157" s="75" t="n">
        <v>0</v>
      </c>
      <c r="AA157" s="70"/>
      <c r="AB157" s="70" t="s">
        <v>133</v>
      </c>
      <c r="AC157" s="70" t="s">
        <v>133</v>
      </c>
      <c r="AD157" s="3" t="n">
        <f aca="false">IF(K157=0,1,0)</f>
        <v>0</v>
      </c>
      <c r="AE157" s="76"/>
    </row>
    <row r="158" customFormat="false" ht="14.25" hidden="false" customHeight="true" outlineLevel="0" collapsed="false">
      <c r="A158" s="70" t="s">
        <v>133</v>
      </c>
      <c r="B158" s="71" t="s">
        <v>30</v>
      </c>
      <c r="C158" s="72" t="s">
        <v>937</v>
      </c>
      <c r="D158" s="72" t="n">
        <v>1000003122</v>
      </c>
      <c r="E158" s="72" t="s">
        <v>938</v>
      </c>
      <c r="F158" s="74" t="n">
        <v>44903</v>
      </c>
      <c r="G158" s="67" t="str">
        <f aca="false">IF(I158&gt;0,"Targeted Dealer","-")</f>
        <v>Targeted Dealer</v>
      </c>
      <c r="H158" s="67"/>
      <c r="I158" s="68" t="n">
        <v>500</v>
      </c>
      <c r="J158" s="68" t="n">
        <f aca="false">I158/$J$1*($J$1-$E$1)</f>
        <v>466.666666666667</v>
      </c>
      <c r="K158" s="69" t="n">
        <v>577.45</v>
      </c>
      <c r="L158" s="69" t="n">
        <f aca="false">I158-K158</f>
        <v>-77.4500000000001</v>
      </c>
      <c r="M158" s="69" t="n">
        <f aca="false">IFERROR((K158/J158%),"-")</f>
        <v>123.739285714286</v>
      </c>
      <c r="N158" s="97" t="n">
        <v>765</v>
      </c>
      <c r="O158" s="98" t="str">
        <f aca="false">IF(F158&lt;=$P$2,"Mar","")</f>
        <v>Mar</v>
      </c>
      <c r="P158" s="97" t="n">
        <f aca="false">N158</f>
        <v>765</v>
      </c>
      <c r="Q158" s="99" t="n">
        <f aca="false">K158-P158</f>
        <v>-187.55</v>
      </c>
      <c r="R158" s="98" t="n">
        <f aca="false">IFERROR(IF(O158="Mar",(K158/P158-1))," ")</f>
        <v>-0.24516339869281</v>
      </c>
      <c r="S158" s="100" t="str">
        <f aca="false">IF(N158&gt;0,IF(O158="","-",IF(R158&lt;0%,"DEGROWTH","GROWTH")))</f>
        <v>DEGROWTH</v>
      </c>
      <c r="T158" s="69" t="n">
        <v>410</v>
      </c>
      <c r="U158" s="101" t="str">
        <f aca="false">IF(F158&lt;=$V$2,"Apr","")</f>
        <v>Apr</v>
      </c>
      <c r="V158" s="97" t="n">
        <v>410</v>
      </c>
      <c r="W158" s="102" t="n">
        <f aca="false">K158-V158</f>
        <v>167.45</v>
      </c>
      <c r="X158" s="103" t="n">
        <f aca="false">IFERROR(IF(U158="Apr",(K158/V158-1)),0)</f>
        <v>0.408414634146342</v>
      </c>
      <c r="Y158" s="104" t="str">
        <f aca="false">IF(T158&gt;0,IF(U158="","-",IF(X158&lt;0%,"DEGROWTH","GROWTH")))</f>
        <v>GROWTH</v>
      </c>
      <c r="Z158" s="75" t="n">
        <v>0</v>
      </c>
      <c r="AA158" s="70"/>
      <c r="AB158" s="70" t="s">
        <v>133</v>
      </c>
      <c r="AC158" s="70" t="s">
        <v>133</v>
      </c>
      <c r="AD158" s="3" t="n">
        <f aca="false">IF(K158=0,1,0)</f>
        <v>0</v>
      </c>
      <c r="AE158" s="76"/>
    </row>
    <row r="159" customFormat="false" ht="14.25" hidden="false" customHeight="true" outlineLevel="0" collapsed="false">
      <c r="A159" s="70" t="s">
        <v>133</v>
      </c>
      <c r="B159" s="71" t="s">
        <v>30</v>
      </c>
      <c r="C159" s="72" t="s">
        <v>939</v>
      </c>
      <c r="D159" s="72" t="n">
        <v>1000003332</v>
      </c>
      <c r="E159" s="72" t="s">
        <v>940</v>
      </c>
      <c r="F159" s="74" t="n">
        <v>44961</v>
      </c>
      <c r="G159" s="67" t="str">
        <f aca="false">IF(I159&gt;0,"Targeted Dealer","-")</f>
        <v>Targeted Dealer</v>
      </c>
      <c r="H159" s="67"/>
      <c r="I159" s="68" t="n">
        <v>160</v>
      </c>
      <c r="J159" s="68" t="n">
        <f aca="false">I159/$J$1*($J$1-$E$1)</f>
        <v>149.333333333333</v>
      </c>
      <c r="K159" s="69" t="n">
        <v>150</v>
      </c>
      <c r="L159" s="69" t="n">
        <f aca="false">I159-K159</f>
        <v>10</v>
      </c>
      <c r="M159" s="69" t="n">
        <f aca="false">IFERROR((K159/J159%),"-")</f>
        <v>100.446428571429</v>
      </c>
      <c r="N159" s="97" t="n">
        <v>0</v>
      </c>
      <c r="O159" s="98" t="str">
        <f aca="false">IF(F159&lt;=$P$2,"Mar","")</f>
        <v>Mar</v>
      </c>
      <c r="P159" s="97" t="n">
        <f aca="false">N159</f>
        <v>0</v>
      </c>
      <c r="Q159" s="99" t="n">
        <f aca="false">K159-P159</f>
        <v>150</v>
      </c>
      <c r="R159" s="98" t="str">
        <f aca="false">IFERROR(IF(O159="Mar",(K159/P159-1))," ")</f>
        <v> </v>
      </c>
      <c r="S159" s="105" t="b">
        <f aca="false">IF(N159&gt;0,IF(O159="","-",IF(R159&lt;0%,"DEGROWTH","GROWTH")))</f>
        <v>0</v>
      </c>
      <c r="T159" s="69" t="n">
        <v>120</v>
      </c>
      <c r="U159" s="101" t="str">
        <f aca="false">IF(F159&lt;=$V$2,"Apr","")</f>
        <v>Apr</v>
      </c>
      <c r="V159" s="97" t="n">
        <v>120</v>
      </c>
      <c r="W159" s="102" t="n">
        <f aca="false">K159-V159</f>
        <v>30</v>
      </c>
      <c r="X159" s="103" t="n">
        <f aca="false">IFERROR(IF(U159="Apr",(K159/V159-1)),0)</f>
        <v>0.25</v>
      </c>
      <c r="Y159" s="104" t="str">
        <f aca="false">IF(T159&gt;0,IF(U159="","-",IF(X159&lt;0%,"DEGROWTH","GROWTH")))</f>
        <v>GROWTH</v>
      </c>
      <c r="Z159" s="75" t="n">
        <v>0</v>
      </c>
      <c r="AA159" s="70"/>
      <c r="AB159" s="70" t="s">
        <v>133</v>
      </c>
      <c r="AC159" s="70" t="s">
        <v>133</v>
      </c>
      <c r="AD159" s="3" t="n">
        <f aca="false">IF(K159=0,1,0)</f>
        <v>0</v>
      </c>
      <c r="AE159" s="76"/>
    </row>
    <row r="160" customFormat="false" ht="14.25" hidden="false" customHeight="true" outlineLevel="0" collapsed="false">
      <c r="A160" s="70" t="s">
        <v>133</v>
      </c>
      <c r="B160" s="71" t="s">
        <v>30</v>
      </c>
      <c r="C160" s="72" t="s">
        <v>941</v>
      </c>
      <c r="D160" s="72" t="n">
        <v>1000003479</v>
      </c>
      <c r="E160" s="72" t="s">
        <v>942</v>
      </c>
      <c r="F160" s="74" t="n">
        <v>45036</v>
      </c>
      <c r="G160" s="67" t="str">
        <f aca="false">IF(I160&gt;0,"Targeted Dealer","-")</f>
        <v>Targeted Dealer</v>
      </c>
      <c r="H160" s="67"/>
      <c r="I160" s="68" t="n">
        <v>40</v>
      </c>
      <c r="J160" s="68" t="n">
        <f aca="false">I160/$J$1*($J$1-$E$1)</f>
        <v>37.3333333333333</v>
      </c>
      <c r="K160" s="69" t="n">
        <v>0</v>
      </c>
      <c r="L160" s="69" t="n">
        <f aca="false">I160-K160</f>
        <v>40</v>
      </c>
      <c r="M160" s="69" t="n">
        <f aca="false">IFERROR((K160/J160%),"-")</f>
        <v>0</v>
      </c>
      <c r="N160" s="97" t="n">
        <v>40</v>
      </c>
      <c r="O160" s="98" t="str">
        <f aca="false">IF(F160&lt;=$P$2,"Mar","")</f>
        <v>Mar</v>
      </c>
      <c r="P160" s="97" t="n">
        <f aca="false">N160</f>
        <v>40</v>
      </c>
      <c r="Q160" s="99" t="n">
        <f aca="false">K160-P160</f>
        <v>-40</v>
      </c>
      <c r="R160" s="98" t="n">
        <f aca="false">IFERROR(IF(O160="Mar",(K160/P160-1))," ")</f>
        <v>-1</v>
      </c>
      <c r="S160" s="100" t="str">
        <f aca="false">IF(N160&gt;0,IF(O160="","-",IF(R160&lt;0%,"DEGROWTH","GROWTH")))</f>
        <v>DEGROWTH</v>
      </c>
      <c r="T160" s="69" t="n">
        <v>40</v>
      </c>
      <c r="U160" s="101" t="str">
        <f aca="false">IF(F160&lt;=$V$2,"Apr","")</f>
        <v>Apr</v>
      </c>
      <c r="V160" s="97" t="n">
        <v>40</v>
      </c>
      <c r="W160" s="102" t="n">
        <f aca="false">K160-V160</f>
        <v>-40</v>
      </c>
      <c r="X160" s="103" t="n">
        <f aca="false">IFERROR(IF(U160="Apr",(K160/V160-1)),0)</f>
        <v>-1</v>
      </c>
      <c r="Y160" s="104" t="str">
        <f aca="false">IF(T160&gt;0,IF(U160="","-",IF(X160&lt;0%,"DEGROWTH","GROWTH")))</f>
        <v>DEGROWTH</v>
      </c>
      <c r="Z160" s="75" t="n">
        <v>0</v>
      </c>
      <c r="AA160" s="70"/>
      <c r="AB160" s="70" t="s">
        <v>133</v>
      </c>
      <c r="AC160" s="70" t="s">
        <v>133</v>
      </c>
      <c r="AD160" s="3" t="n">
        <f aca="false">IF(K160=0,1,0)</f>
        <v>1</v>
      </c>
      <c r="AE160" s="76"/>
    </row>
    <row r="161" customFormat="false" ht="14.25" hidden="false" customHeight="true" outlineLevel="0" collapsed="false">
      <c r="A161" s="70" t="s">
        <v>133</v>
      </c>
      <c r="B161" s="71" t="s">
        <v>30</v>
      </c>
      <c r="C161" s="72" t="s">
        <v>943</v>
      </c>
      <c r="D161" s="72" t="n">
        <v>1000003553</v>
      </c>
      <c r="E161" s="72" t="s">
        <v>944</v>
      </c>
      <c r="F161" s="74" t="n">
        <v>45072</v>
      </c>
      <c r="G161" s="67" t="str">
        <f aca="false">IF(I161&gt;0,"Targeted Dealer","-")</f>
        <v>Targeted Dealer</v>
      </c>
      <c r="H161" s="67"/>
      <c r="I161" s="68" t="n">
        <v>200</v>
      </c>
      <c r="J161" s="68" t="n">
        <f aca="false">I161/$J$1*($J$1-$E$1)</f>
        <v>186.666666666667</v>
      </c>
      <c r="K161" s="69" t="n">
        <v>140</v>
      </c>
      <c r="L161" s="69" t="n">
        <f aca="false">I161-K161</f>
        <v>60</v>
      </c>
      <c r="M161" s="69" t="n">
        <f aca="false">IFERROR((K161/J161%),"-")</f>
        <v>75</v>
      </c>
      <c r="N161" s="97" t="n">
        <v>169.6</v>
      </c>
      <c r="O161" s="98" t="str">
        <f aca="false">IF(F161&lt;=$P$2,"Mar","")</f>
        <v>Mar</v>
      </c>
      <c r="P161" s="97" t="n">
        <f aca="false">N161</f>
        <v>169.6</v>
      </c>
      <c r="Q161" s="99" t="n">
        <f aca="false">K161-P161</f>
        <v>-29.6</v>
      </c>
      <c r="R161" s="98" t="n">
        <f aca="false">IFERROR(IF(O161="Mar",(K161/P161-1))," ")</f>
        <v>-0.174528301886792</v>
      </c>
      <c r="S161" s="100" t="str">
        <f aca="false">IF(N161&gt;0,IF(O161="","-",IF(R161&lt;0%,"DEGROWTH","GROWTH")))</f>
        <v>DEGROWTH</v>
      </c>
      <c r="T161" s="69" t="n">
        <v>120</v>
      </c>
      <c r="U161" s="101" t="str">
        <f aca="false">IF(F161&lt;=$V$2,"Apr","")</f>
        <v>Apr</v>
      </c>
      <c r="V161" s="97" t="n">
        <v>120</v>
      </c>
      <c r="W161" s="102" t="n">
        <f aca="false">K161-V161</f>
        <v>20</v>
      </c>
      <c r="X161" s="103" t="n">
        <f aca="false">IFERROR(IF(U161="Apr",(K161/V161-1)),0)</f>
        <v>0.166666666666667</v>
      </c>
      <c r="Y161" s="104" t="str">
        <f aca="false">IF(T161&gt;0,IF(U161="","-",IF(X161&lt;0%,"DEGROWTH","GROWTH")))</f>
        <v>GROWTH</v>
      </c>
      <c r="Z161" s="75" t="n">
        <v>0</v>
      </c>
      <c r="AA161" s="70"/>
      <c r="AB161" s="70" t="s">
        <v>133</v>
      </c>
      <c r="AC161" s="70" t="s">
        <v>133</v>
      </c>
      <c r="AD161" s="3" t="n">
        <f aca="false">IF(K161=0,1,0)</f>
        <v>0</v>
      </c>
      <c r="AE161" s="76"/>
    </row>
    <row r="162" customFormat="false" ht="14.25" hidden="false" customHeight="true" outlineLevel="0" collapsed="false">
      <c r="A162" s="70" t="s">
        <v>133</v>
      </c>
      <c r="B162" s="71" t="s">
        <v>32</v>
      </c>
      <c r="C162" s="72" t="s">
        <v>945</v>
      </c>
      <c r="D162" s="72" t="n">
        <v>1000003763</v>
      </c>
      <c r="E162" s="72" t="s">
        <v>946</v>
      </c>
      <c r="F162" s="74" t="n">
        <v>45252</v>
      </c>
      <c r="G162" s="67" t="str">
        <f aca="false">IF(I162&gt;0,"Targeted Dealer","-")</f>
        <v>Targeted Dealer</v>
      </c>
      <c r="H162" s="67"/>
      <c r="I162" s="68" t="n">
        <v>120</v>
      </c>
      <c r="J162" s="68" t="n">
        <f aca="false">I162/$J$1*($J$1-$E$1)</f>
        <v>112</v>
      </c>
      <c r="K162" s="69" t="n">
        <v>120</v>
      </c>
      <c r="L162" s="69" t="n">
        <f aca="false">I162-K162</f>
        <v>0</v>
      </c>
      <c r="M162" s="69" t="n">
        <f aca="false">IFERROR((K162/J162%),"-")</f>
        <v>107.142857142857</v>
      </c>
      <c r="N162" s="97" t="n">
        <v>126.8</v>
      </c>
      <c r="O162" s="98" t="str">
        <f aca="false">IF(F162&lt;=$P$2,"Mar","")</f>
        <v>Mar</v>
      </c>
      <c r="P162" s="97" t="n">
        <f aca="false">N162</f>
        <v>126.8</v>
      </c>
      <c r="Q162" s="99" t="n">
        <f aca="false">K162-P162</f>
        <v>-6.8</v>
      </c>
      <c r="R162" s="98" t="n">
        <f aca="false">IFERROR(IF(O162="Mar",(K162/P162-1))," ")</f>
        <v>-0.0536277602523659</v>
      </c>
      <c r="S162" s="100" t="str">
        <f aca="false">IF(N162&gt;0,IF(O162="","-",IF(R162&lt;0%,"DEGROWTH","GROWTH")))</f>
        <v>DEGROWTH</v>
      </c>
      <c r="T162" s="69" t="n">
        <v>85</v>
      </c>
      <c r="U162" s="101" t="str">
        <f aca="false">IF(F162&lt;=$V$2,"Apr","")</f>
        <v>Apr</v>
      </c>
      <c r="V162" s="97" t="n">
        <v>85</v>
      </c>
      <c r="W162" s="102" t="n">
        <f aca="false">K162-V162</f>
        <v>35</v>
      </c>
      <c r="X162" s="103" t="n">
        <f aca="false">IFERROR(IF(U162="Apr",(K162/V162-1)),0)</f>
        <v>0.411764705882353</v>
      </c>
      <c r="Y162" s="104" t="str">
        <f aca="false">IF(T162&gt;0,IF(U162="","-",IF(X162&lt;0%,"DEGROWTH","GROWTH")))</f>
        <v>GROWTH</v>
      </c>
      <c r="Z162" s="75" t="n">
        <v>0</v>
      </c>
      <c r="AA162" s="70"/>
      <c r="AB162" s="70" t="s">
        <v>133</v>
      </c>
      <c r="AC162" s="70" t="s">
        <v>133</v>
      </c>
      <c r="AD162" s="3" t="n">
        <f aca="false">IF(K162=0,1,0)</f>
        <v>0</v>
      </c>
      <c r="AE162" s="76"/>
    </row>
    <row r="163" customFormat="false" ht="14.25" hidden="false" customHeight="true" outlineLevel="0" collapsed="false">
      <c r="A163" s="75" t="s">
        <v>133</v>
      </c>
      <c r="B163" s="71" t="s">
        <v>32</v>
      </c>
      <c r="C163" s="79" t="s">
        <v>947</v>
      </c>
      <c r="D163" s="79" t="n">
        <v>1000003844</v>
      </c>
      <c r="E163" s="79" t="s">
        <v>948</v>
      </c>
      <c r="F163" s="107" t="n">
        <v>45322</v>
      </c>
      <c r="G163" s="67" t="str">
        <f aca="false">IF(I163&gt;0,"Targeted Dealer","-")</f>
        <v>Targeted Dealer</v>
      </c>
      <c r="H163" s="67"/>
      <c r="I163" s="68" t="n">
        <v>250</v>
      </c>
      <c r="J163" s="68" t="n">
        <f aca="false">I163/$J$1*($J$1-$E$1)</f>
        <v>233.333333333333</v>
      </c>
      <c r="K163" s="69" t="n">
        <v>400</v>
      </c>
      <c r="L163" s="69" t="n">
        <f aca="false">I163-K163</f>
        <v>-150</v>
      </c>
      <c r="M163" s="69" t="n">
        <f aca="false">IFERROR((K163/J163%),"-")</f>
        <v>171.428571428571</v>
      </c>
      <c r="N163" s="97" t="n">
        <v>694.5</v>
      </c>
      <c r="O163" s="98" t="str">
        <f aca="false">IF(F163&lt;=$P$2,"Mar","")</f>
        <v>Mar</v>
      </c>
      <c r="P163" s="97" t="n">
        <f aca="false">N163</f>
        <v>694.5</v>
      </c>
      <c r="Q163" s="99" t="n">
        <f aca="false">K163-P163</f>
        <v>-294.5</v>
      </c>
      <c r="R163" s="98" t="n">
        <f aca="false">IFERROR(IF(O163="Mar",(K163/P163-1))," ")</f>
        <v>-0.424046076313895</v>
      </c>
      <c r="S163" s="100" t="str">
        <f aca="false">IF(N163&gt;0,IF(O163="","-",IF(R163&lt;0%,"DEGROWTH","GROWTH")))</f>
        <v>DEGROWTH</v>
      </c>
      <c r="T163" s="69" t="n">
        <v>530</v>
      </c>
      <c r="U163" s="101" t="str">
        <f aca="false">IF(F163&lt;=$V$2,"Apr","")</f>
        <v>Apr</v>
      </c>
      <c r="V163" s="97" t="n">
        <v>530</v>
      </c>
      <c r="W163" s="102" t="n">
        <f aca="false">K163-V163</f>
        <v>-130</v>
      </c>
      <c r="X163" s="103" t="n">
        <f aca="false">IFERROR(IF(U163="Apr",(K163/V163-1)),0)</f>
        <v>-0.245283018867924</v>
      </c>
      <c r="Y163" s="104" t="str">
        <f aca="false">IF(T163&gt;0,IF(U163="","-",IF(X163&lt;0%,"DEGROWTH","GROWTH")))</f>
        <v>DEGROWTH</v>
      </c>
      <c r="Z163" s="75" t="n">
        <v>0</v>
      </c>
      <c r="AA163" s="70"/>
      <c r="AB163" s="70" t="s">
        <v>133</v>
      </c>
      <c r="AC163" s="75" t="s">
        <v>133</v>
      </c>
      <c r="AD163" s="3" t="n">
        <f aca="false">IF(K163=0,1,0)</f>
        <v>0</v>
      </c>
      <c r="AE163" s="76"/>
    </row>
    <row r="164" customFormat="false" ht="14.25" hidden="false" customHeight="true" outlineLevel="0" collapsed="false">
      <c r="A164" s="75" t="s">
        <v>133</v>
      </c>
      <c r="B164" s="71" t="s">
        <v>32</v>
      </c>
      <c r="C164" s="79" t="s">
        <v>174</v>
      </c>
      <c r="D164" s="79" t="n">
        <v>1000003971</v>
      </c>
      <c r="E164" s="79" t="s">
        <v>175</v>
      </c>
      <c r="F164" s="74" t="n">
        <v>45439</v>
      </c>
      <c r="G164" s="67" t="str">
        <f aca="false">IF(I164&gt;0,"Targeted Dealer","-")</f>
        <v>Targeted Dealer</v>
      </c>
      <c r="H164" s="67"/>
      <c r="I164" s="68" t="n">
        <v>40</v>
      </c>
      <c r="J164" s="68" t="n">
        <f aca="false">I164/$J$1*($J$1-$E$1)</f>
        <v>37.3333333333333</v>
      </c>
      <c r="K164" s="69" t="n">
        <v>0</v>
      </c>
      <c r="L164" s="69" t="n">
        <f aca="false">I164-K164</f>
        <v>40</v>
      </c>
      <c r="M164" s="69" t="n">
        <f aca="false">IFERROR((K164/J164%),"-")</f>
        <v>0</v>
      </c>
      <c r="N164" s="97" t="n">
        <v>0</v>
      </c>
      <c r="O164" s="98" t="str">
        <f aca="false">IF(F164&lt;=$P$2,"Mar","")</f>
        <v>Mar</v>
      </c>
      <c r="P164" s="97" t="n">
        <f aca="false">N164</f>
        <v>0</v>
      </c>
      <c r="Q164" s="99" t="n">
        <f aca="false">K164-P164</f>
        <v>0</v>
      </c>
      <c r="R164" s="98" t="str">
        <f aca="false">IFERROR(IF(O164="Mar",(K164/P164-1))," ")</f>
        <v> </v>
      </c>
      <c r="S164" s="105" t="b">
        <f aca="false">IF(N164&gt;0,IF(O164="","-",IF(R164&lt;0%,"DEGROWTH","GROWTH")))</f>
        <v>0</v>
      </c>
      <c r="T164" s="69" t="n">
        <v>0</v>
      </c>
      <c r="U164" s="101" t="str">
        <f aca="false">IF(F164&lt;=$V$2,"Apr","")</f>
        <v>Apr</v>
      </c>
      <c r="V164" s="97" t="n">
        <v>0</v>
      </c>
      <c r="W164" s="102" t="n">
        <f aca="false">K164-V164</f>
        <v>0</v>
      </c>
      <c r="X164" s="103" t="n">
        <f aca="false">IFERROR(IF(U164="Apr",(K164/V164-1)),0)</f>
        <v>0</v>
      </c>
      <c r="Y164" s="106" t="b">
        <f aca="false">IF(T164&gt;0,IF(U164="","-",IF(X164&lt;0%,"DEGROWTH","GROWTH")))</f>
        <v>0</v>
      </c>
      <c r="Z164" s="75" t="n">
        <v>0</v>
      </c>
      <c r="AA164" s="70"/>
      <c r="AB164" s="70" t="s">
        <v>133</v>
      </c>
      <c r="AC164" s="75" t="s">
        <v>133</v>
      </c>
      <c r="AD164" s="3" t="n">
        <f aca="false">IF(K164=0,1,0)</f>
        <v>1</v>
      </c>
      <c r="AE164" s="76"/>
    </row>
    <row r="165" customFormat="false" ht="14.25" hidden="false" customHeight="true" outlineLevel="0" collapsed="false">
      <c r="A165" s="75" t="s">
        <v>133</v>
      </c>
      <c r="B165" s="71" t="s">
        <v>32</v>
      </c>
      <c r="C165" s="79" t="s">
        <v>949</v>
      </c>
      <c r="D165" s="79" t="n">
        <v>1000004014</v>
      </c>
      <c r="E165" s="79" t="s">
        <v>950</v>
      </c>
      <c r="F165" s="74" t="n">
        <v>45464</v>
      </c>
      <c r="G165" s="67" t="str">
        <f aca="false">IF(I165&gt;0,"Targeted Dealer","-")</f>
        <v>Targeted Dealer</v>
      </c>
      <c r="H165" s="67"/>
      <c r="I165" s="68" t="n">
        <v>20</v>
      </c>
      <c r="J165" s="68" t="n">
        <f aca="false">I165/$J$1*($J$1-$E$1)</f>
        <v>18.6666666666667</v>
      </c>
      <c r="K165" s="69" t="n">
        <v>0</v>
      </c>
      <c r="L165" s="69" t="n">
        <f aca="false">I165-K165</f>
        <v>20</v>
      </c>
      <c r="M165" s="69" t="n">
        <f aca="false">IFERROR((K165/J165%),"-")</f>
        <v>0</v>
      </c>
      <c r="N165" s="97" t="n">
        <v>0</v>
      </c>
      <c r="O165" s="98" t="str">
        <f aca="false">IF(F165&lt;=$P$2,"Mar","")</f>
        <v>Mar</v>
      </c>
      <c r="P165" s="97" t="n">
        <f aca="false">N165</f>
        <v>0</v>
      </c>
      <c r="Q165" s="99" t="n">
        <f aca="false">K165-P165</f>
        <v>0</v>
      </c>
      <c r="R165" s="98" t="str">
        <f aca="false">IFERROR(IF(O165="Mar",(K165/P165-1))," ")</f>
        <v> </v>
      </c>
      <c r="S165" s="105" t="b">
        <f aca="false">IF(N165&gt;0,IF(O165="","-",IF(R165&lt;0%,"DEGROWTH","GROWTH")))</f>
        <v>0</v>
      </c>
      <c r="T165" s="69" t="n">
        <v>40</v>
      </c>
      <c r="U165" s="101" t="str">
        <f aca="false">IF(F165&lt;=$V$2,"Apr","")</f>
        <v>Apr</v>
      </c>
      <c r="V165" s="97" t="n">
        <v>40</v>
      </c>
      <c r="W165" s="102" t="n">
        <f aca="false">K165-V165</f>
        <v>-40</v>
      </c>
      <c r="X165" s="103" t="n">
        <f aca="false">IFERROR(IF(U165="Apr",(K165/V165-1)),0)</f>
        <v>-1</v>
      </c>
      <c r="Y165" s="104" t="str">
        <f aca="false">IF(T165&gt;0,IF(U165="","-",IF(X165&lt;0%,"DEGROWTH","GROWTH")))</f>
        <v>DEGROWTH</v>
      </c>
      <c r="Z165" s="75" t="n">
        <v>0</v>
      </c>
      <c r="AA165" s="70"/>
      <c r="AB165" s="70" t="s">
        <v>133</v>
      </c>
      <c r="AC165" s="75" t="s">
        <v>133</v>
      </c>
      <c r="AD165" s="3" t="n">
        <f aca="false">IF(K165=0,1,0)</f>
        <v>1</v>
      </c>
      <c r="AE165" s="76"/>
    </row>
    <row r="166" customFormat="false" ht="14.25" hidden="false" customHeight="true" outlineLevel="0" collapsed="false">
      <c r="A166" s="75" t="s">
        <v>133</v>
      </c>
      <c r="B166" s="71" t="s">
        <v>32</v>
      </c>
      <c r="C166" s="79" t="s">
        <v>951</v>
      </c>
      <c r="D166" s="79" t="n">
        <v>1000004083</v>
      </c>
      <c r="E166" s="79" t="s">
        <v>952</v>
      </c>
      <c r="F166" s="74" t="n">
        <v>45516</v>
      </c>
      <c r="G166" s="67" t="str">
        <f aca="false">IF(I166&gt;0,"Targeted Dealer","-")</f>
        <v>Targeted Dealer</v>
      </c>
      <c r="H166" s="67"/>
      <c r="I166" s="68" t="n">
        <v>200</v>
      </c>
      <c r="J166" s="68" t="n">
        <f aca="false">I166/$J$1*($J$1-$E$1)</f>
        <v>186.666666666667</v>
      </c>
      <c r="K166" s="69" t="n">
        <v>200</v>
      </c>
      <c r="L166" s="69" t="n">
        <f aca="false">I166-K166</f>
        <v>0</v>
      </c>
      <c r="M166" s="69" t="n">
        <f aca="false">IFERROR((K166/J166%),"-")</f>
        <v>107.142857142857</v>
      </c>
      <c r="N166" s="97" t="n">
        <v>272.8</v>
      </c>
      <c r="O166" s="98" t="str">
        <f aca="false">IF(F166&lt;=$P$2,"Mar","")</f>
        <v>Mar</v>
      </c>
      <c r="P166" s="97" t="n">
        <f aca="false">N166</f>
        <v>272.8</v>
      </c>
      <c r="Q166" s="99" t="n">
        <f aca="false">K166-P166</f>
        <v>-72.8</v>
      </c>
      <c r="R166" s="98" t="n">
        <f aca="false">IFERROR(IF(O166="Mar",(K166/P166-1))," ")</f>
        <v>-0.266862170087977</v>
      </c>
      <c r="S166" s="100" t="str">
        <f aca="false">IF(N166&gt;0,IF(O166="","-",IF(R166&lt;0%,"DEGROWTH","GROWTH")))</f>
        <v>DEGROWTH</v>
      </c>
      <c r="T166" s="69" t="n">
        <v>130</v>
      </c>
      <c r="U166" s="101" t="str">
        <f aca="false">IF(F166&lt;=$V$2,"Apr","")</f>
        <v>Apr</v>
      </c>
      <c r="V166" s="97" t="n">
        <v>130</v>
      </c>
      <c r="W166" s="102" t="n">
        <f aca="false">K166-V166</f>
        <v>70</v>
      </c>
      <c r="X166" s="103" t="n">
        <f aca="false">IFERROR(IF(U166="Apr",(K166/V166-1)),0)</f>
        <v>0.538461538461539</v>
      </c>
      <c r="Y166" s="104" t="str">
        <f aca="false">IF(T166&gt;0,IF(U166="","-",IF(X166&lt;0%,"DEGROWTH","GROWTH")))</f>
        <v>GROWTH</v>
      </c>
      <c r="Z166" s="75" t="n">
        <v>0</v>
      </c>
      <c r="AA166" s="70"/>
      <c r="AB166" s="70" t="s">
        <v>133</v>
      </c>
      <c r="AC166" s="75" t="s">
        <v>133</v>
      </c>
      <c r="AD166" s="3" t="n">
        <f aca="false">IF(K166=0,1,0)</f>
        <v>0</v>
      </c>
      <c r="AE166" s="76"/>
    </row>
    <row r="167" customFormat="false" ht="14.25" hidden="false" customHeight="true" outlineLevel="0" collapsed="false">
      <c r="A167" s="70" t="s">
        <v>133</v>
      </c>
      <c r="B167" s="72" t="s">
        <v>141</v>
      </c>
      <c r="C167" s="72" t="s">
        <v>953</v>
      </c>
      <c r="D167" s="72" t="n">
        <v>1000000086</v>
      </c>
      <c r="E167" s="73" t="s">
        <v>954</v>
      </c>
      <c r="F167" s="74" t="n">
        <v>42431</v>
      </c>
      <c r="G167" s="67" t="str">
        <f aca="false">IF(I167&gt;0,"Targeted Dealer","-")</f>
        <v>Targeted Dealer</v>
      </c>
      <c r="H167" s="67"/>
      <c r="I167" s="68" t="n">
        <v>40</v>
      </c>
      <c r="J167" s="68" t="n">
        <f aca="false">I167/$J$1*($J$1-$E$1)</f>
        <v>37.3333333333333</v>
      </c>
      <c r="K167" s="69" t="n">
        <v>40</v>
      </c>
      <c r="L167" s="69" t="n">
        <f aca="false">I167-K167</f>
        <v>0</v>
      </c>
      <c r="M167" s="69" t="n">
        <f aca="false">IFERROR((K167/J167%),"-")</f>
        <v>107.142857142857</v>
      </c>
      <c r="N167" s="97" t="n">
        <v>40</v>
      </c>
      <c r="O167" s="98" t="str">
        <f aca="false">IF(F167&lt;=$P$2,"Mar","")</f>
        <v>Mar</v>
      </c>
      <c r="P167" s="97" t="n">
        <f aca="false">N167</f>
        <v>40</v>
      </c>
      <c r="Q167" s="99" t="n">
        <f aca="false">K167-P167</f>
        <v>0</v>
      </c>
      <c r="R167" s="98" t="n">
        <f aca="false">IFERROR(IF(O167="Mar",(K167/P167-1))," ")</f>
        <v>0</v>
      </c>
      <c r="S167" s="100" t="str">
        <f aca="false">IF(N167&gt;0,IF(O167="","-",IF(R167&lt;0%,"DEGROWTH","GROWTH")))</f>
        <v>GROWTH</v>
      </c>
      <c r="T167" s="69" t="n">
        <v>40</v>
      </c>
      <c r="U167" s="101" t="str">
        <f aca="false">IF(F167&lt;=$V$2,"Apr","")</f>
        <v>Apr</v>
      </c>
      <c r="V167" s="97" t="n">
        <v>40</v>
      </c>
      <c r="W167" s="102" t="n">
        <f aca="false">K167-V167</f>
        <v>0</v>
      </c>
      <c r="X167" s="103" t="n">
        <f aca="false">IFERROR(IF(U167="Apr",(K167/V167-1)),0)</f>
        <v>0</v>
      </c>
      <c r="Y167" s="104" t="str">
        <f aca="false">IF(T167&gt;0,IF(U167="","-",IF(X167&lt;0%,"DEGROWTH","GROWTH")))</f>
        <v>GROWTH</v>
      </c>
      <c r="Z167" s="75" t="n">
        <v>0</v>
      </c>
      <c r="AA167" s="70"/>
      <c r="AB167" s="70" t="s">
        <v>133</v>
      </c>
      <c r="AC167" s="70" t="s">
        <v>133</v>
      </c>
      <c r="AD167" s="3" t="n">
        <f aca="false">IF(K167=0,1,0)</f>
        <v>0</v>
      </c>
      <c r="AE167" s="76"/>
    </row>
    <row r="168" customFormat="false" ht="14.25" hidden="false" customHeight="true" outlineLevel="0" collapsed="false">
      <c r="A168" s="70" t="s">
        <v>133</v>
      </c>
      <c r="B168" s="72" t="s">
        <v>141</v>
      </c>
      <c r="C168" s="72" t="s">
        <v>955</v>
      </c>
      <c r="D168" s="72" t="n">
        <v>1000000067</v>
      </c>
      <c r="E168" s="73" t="s">
        <v>956</v>
      </c>
      <c r="F168" s="74" t="n">
        <v>42739</v>
      </c>
      <c r="G168" s="67" t="str">
        <f aca="false">IF(I168&gt;0,"Targeted Dealer","-")</f>
        <v>Targeted Dealer</v>
      </c>
      <c r="H168" s="67"/>
      <c r="I168" s="68" t="n">
        <v>80</v>
      </c>
      <c r="J168" s="68" t="n">
        <f aca="false">I168/$J$1*($J$1-$E$1)</f>
        <v>74.6666666666667</v>
      </c>
      <c r="K168" s="69" t="n">
        <v>80</v>
      </c>
      <c r="L168" s="69" t="n">
        <f aca="false">I168-K168</f>
        <v>0</v>
      </c>
      <c r="M168" s="69" t="n">
        <f aca="false">IFERROR((K168/J168%),"-")</f>
        <v>107.142857142857</v>
      </c>
      <c r="N168" s="97" t="n">
        <v>40</v>
      </c>
      <c r="O168" s="98" t="str">
        <f aca="false">IF(F168&lt;=$P$2,"Mar","")</f>
        <v>Mar</v>
      </c>
      <c r="P168" s="97" t="n">
        <f aca="false">N168</f>
        <v>40</v>
      </c>
      <c r="Q168" s="99" t="n">
        <f aca="false">K168-P168</f>
        <v>40</v>
      </c>
      <c r="R168" s="98" t="n">
        <f aca="false">IFERROR(IF(O168="Mar",(K168/P168-1))," ")</f>
        <v>1</v>
      </c>
      <c r="S168" s="100" t="str">
        <f aca="false">IF(N168&gt;0,IF(O168="","-",IF(R168&lt;0%,"DEGROWTH","GROWTH")))</f>
        <v>GROWTH</v>
      </c>
      <c r="T168" s="69" t="n">
        <v>160</v>
      </c>
      <c r="U168" s="101" t="str">
        <f aca="false">IF(F168&lt;=$V$2,"Apr","")</f>
        <v>Apr</v>
      </c>
      <c r="V168" s="97" t="n">
        <v>160</v>
      </c>
      <c r="W168" s="102" t="n">
        <f aca="false">K168-V168</f>
        <v>-80</v>
      </c>
      <c r="X168" s="103" t="n">
        <f aca="false">IFERROR(IF(U168="Apr",(K168/V168-1)),0)</f>
        <v>-0.5</v>
      </c>
      <c r="Y168" s="104" t="str">
        <f aca="false">IF(T168&gt;0,IF(U168="","-",IF(X168&lt;0%,"DEGROWTH","GROWTH")))</f>
        <v>DEGROWTH</v>
      </c>
      <c r="Z168" s="75" t="n">
        <v>0</v>
      </c>
      <c r="AA168" s="70"/>
      <c r="AB168" s="70" t="s">
        <v>133</v>
      </c>
      <c r="AC168" s="70" t="s">
        <v>133</v>
      </c>
      <c r="AD168" s="3" t="n">
        <f aca="false">IF(K168=0,1,0)</f>
        <v>0</v>
      </c>
      <c r="AE168" s="76"/>
    </row>
    <row r="169" customFormat="false" ht="14.25" hidden="false" customHeight="true" outlineLevel="0" collapsed="false">
      <c r="A169" s="70" t="s">
        <v>133</v>
      </c>
      <c r="B169" s="72" t="s">
        <v>141</v>
      </c>
      <c r="C169" s="72" t="s">
        <v>176</v>
      </c>
      <c r="D169" s="72" t="n">
        <v>1000000074</v>
      </c>
      <c r="E169" s="73" t="s">
        <v>177</v>
      </c>
      <c r="F169" s="74" t="n">
        <v>43171</v>
      </c>
      <c r="G169" s="67" t="str">
        <f aca="false">IF(I169&gt;0,"Targeted Dealer","-")</f>
        <v>Targeted Dealer</v>
      </c>
      <c r="H169" s="67"/>
      <c r="I169" s="68" t="n">
        <v>40</v>
      </c>
      <c r="J169" s="68" t="n">
        <f aca="false">I169/$J$1*($J$1-$E$1)</f>
        <v>37.3333333333333</v>
      </c>
      <c r="K169" s="69" t="n">
        <v>0</v>
      </c>
      <c r="L169" s="69" t="n">
        <f aca="false">I169-K169</f>
        <v>40</v>
      </c>
      <c r="M169" s="69" t="n">
        <f aca="false">IFERROR((K169/J169%),"-")</f>
        <v>0</v>
      </c>
      <c r="N169" s="97" t="n">
        <v>0</v>
      </c>
      <c r="O169" s="98" t="str">
        <f aca="false">IF(F169&lt;=$P$2,"Mar","")</f>
        <v>Mar</v>
      </c>
      <c r="P169" s="97" t="n">
        <f aca="false">N169</f>
        <v>0</v>
      </c>
      <c r="Q169" s="99" t="n">
        <f aca="false">K169-P169</f>
        <v>0</v>
      </c>
      <c r="R169" s="98" t="str">
        <f aca="false">IFERROR(IF(O169="Mar",(K169/P169-1))," ")</f>
        <v> </v>
      </c>
      <c r="S169" s="105" t="b">
        <f aca="false">IF(N169&gt;0,IF(O169="","-",IF(R169&lt;0%,"DEGROWTH","GROWTH")))</f>
        <v>0</v>
      </c>
      <c r="T169" s="69" t="n">
        <v>40</v>
      </c>
      <c r="U169" s="101" t="str">
        <f aca="false">IF(F169&lt;=$V$2,"Apr","")</f>
        <v>Apr</v>
      </c>
      <c r="V169" s="97" t="n">
        <v>40</v>
      </c>
      <c r="W169" s="102" t="n">
        <f aca="false">K169-V169</f>
        <v>-40</v>
      </c>
      <c r="X169" s="103" t="n">
        <f aca="false">IFERROR(IF(U169="Apr",(K169/V169-1)),0)</f>
        <v>-1</v>
      </c>
      <c r="Y169" s="104" t="str">
        <f aca="false">IF(T169&gt;0,IF(U169="","-",IF(X169&lt;0%,"DEGROWTH","GROWTH")))</f>
        <v>DEGROWTH</v>
      </c>
      <c r="Z169" s="75" t="n">
        <v>0</v>
      </c>
      <c r="AA169" s="70"/>
      <c r="AB169" s="70" t="s">
        <v>133</v>
      </c>
      <c r="AC169" s="70" t="s">
        <v>133</v>
      </c>
      <c r="AD169" s="3" t="n">
        <f aca="false">IF(K169=0,1,0)</f>
        <v>1</v>
      </c>
      <c r="AE169" s="76"/>
    </row>
    <row r="170" customFormat="false" ht="14.25" hidden="false" customHeight="true" outlineLevel="0" collapsed="false">
      <c r="A170" s="70" t="s">
        <v>133</v>
      </c>
      <c r="B170" s="72" t="s">
        <v>141</v>
      </c>
      <c r="C170" s="72" t="s">
        <v>178</v>
      </c>
      <c r="D170" s="72" t="n">
        <v>1000000072</v>
      </c>
      <c r="E170" s="73" t="s">
        <v>179</v>
      </c>
      <c r="F170" s="74" t="n">
        <v>43410</v>
      </c>
      <c r="G170" s="67" t="str">
        <f aca="false">IF(I170&gt;0,"Targeted Dealer","-")</f>
        <v>-</v>
      </c>
      <c r="H170" s="67"/>
      <c r="I170" s="68" t="n">
        <v>0</v>
      </c>
      <c r="J170" s="68" t="n">
        <f aca="false">I170/$J$1*($J$1-$E$1)</f>
        <v>0</v>
      </c>
      <c r="K170" s="69" t="n">
        <v>0</v>
      </c>
      <c r="L170" s="69" t="n">
        <f aca="false">I170-K170</f>
        <v>0</v>
      </c>
      <c r="M170" s="69" t="str">
        <f aca="false">IFERROR((K170/J170%),"-")</f>
        <v>-</v>
      </c>
      <c r="N170" s="97" t="n">
        <v>0</v>
      </c>
      <c r="O170" s="98" t="str">
        <f aca="false">IF(F170&lt;=$P$2,"Mar","")</f>
        <v>Mar</v>
      </c>
      <c r="P170" s="97" t="n">
        <f aca="false">N170</f>
        <v>0</v>
      </c>
      <c r="Q170" s="99" t="n">
        <f aca="false">K170-P170</f>
        <v>0</v>
      </c>
      <c r="R170" s="98" t="str">
        <f aca="false">IFERROR(IF(O170="Mar",(K170/P170-1))," ")</f>
        <v> </v>
      </c>
      <c r="S170" s="105" t="b">
        <f aca="false">IF(N170&gt;0,IF(O170="","-",IF(R170&lt;0%,"DEGROWTH","GROWTH")))</f>
        <v>0</v>
      </c>
      <c r="T170" s="69" t="n">
        <v>58</v>
      </c>
      <c r="U170" s="101" t="str">
        <f aca="false">IF(F170&lt;=$V$2,"Apr","")</f>
        <v>Apr</v>
      </c>
      <c r="V170" s="97" t="n">
        <v>58</v>
      </c>
      <c r="W170" s="102" t="n">
        <f aca="false">K170-V170</f>
        <v>-58</v>
      </c>
      <c r="X170" s="103" t="n">
        <f aca="false">IFERROR(IF(U170="Apr",(K170/V170-1)),0)</f>
        <v>-1</v>
      </c>
      <c r="Y170" s="104" t="str">
        <f aca="false">IF(T170&gt;0,IF(U170="","-",IF(X170&lt;0%,"DEGROWTH","GROWTH")))</f>
        <v>DEGROWTH</v>
      </c>
      <c r="Z170" s="75" t="n">
        <v>0</v>
      </c>
      <c r="AA170" s="70"/>
      <c r="AB170" s="70" t="s">
        <v>133</v>
      </c>
      <c r="AC170" s="70" t="s">
        <v>133</v>
      </c>
      <c r="AD170" s="3" t="n">
        <f aca="false">IF(K170=0,1,0)</f>
        <v>1</v>
      </c>
      <c r="AE170" s="76"/>
    </row>
    <row r="171" customFormat="false" ht="14.25" hidden="false" customHeight="true" outlineLevel="0" collapsed="false">
      <c r="A171" s="70" t="s">
        <v>133</v>
      </c>
      <c r="B171" s="72" t="s">
        <v>141</v>
      </c>
      <c r="C171" s="72" t="s">
        <v>957</v>
      </c>
      <c r="D171" s="72" t="n">
        <v>1000000070</v>
      </c>
      <c r="E171" s="73" t="s">
        <v>958</v>
      </c>
      <c r="F171" s="74" t="n">
        <v>43703</v>
      </c>
      <c r="G171" s="67" t="str">
        <f aca="false">IF(I171&gt;0,"Targeted Dealer","-")</f>
        <v>Targeted Dealer</v>
      </c>
      <c r="H171" s="67"/>
      <c r="I171" s="68" t="n">
        <v>100</v>
      </c>
      <c r="J171" s="68" t="n">
        <f aca="false">I171/$J$1*($J$1-$E$1)</f>
        <v>93.3333333333333</v>
      </c>
      <c r="K171" s="69" t="n">
        <v>40</v>
      </c>
      <c r="L171" s="69" t="n">
        <f aca="false">I171-K171</f>
        <v>60</v>
      </c>
      <c r="M171" s="69" t="n">
        <f aca="false">IFERROR((K171/J171%),"-")</f>
        <v>42.8571428571429</v>
      </c>
      <c r="N171" s="97" t="n">
        <v>82.5</v>
      </c>
      <c r="O171" s="98" t="str">
        <f aca="false">IF(F171&lt;=$P$2,"Mar","")</f>
        <v>Mar</v>
      </c>
      <c r="P171" s="97" t="n">
        <f aca="false">N171</f>
        <v>82.5</v>
      </c>
      <c r="Q171" s="99" t="n">
        <f aca="false">K171-P171</f>
        <v>-42.5</v>
      </c>
      <c r="R171" s="98" t="n">
        <f aca="false">IFERROR(IF(O171="Mar",(K171/P171-1))," ")</f>
        <v>-0.515151515151515</v>
      </c>
      <c r="S171" s="100" t="str">
        <f aca="false">IF(N171&gt;0,IF(O171="","-",IF(R171&lt;0%,"DEGROWTH","GROWTH")))</f>
        <v>DEGROWTH</v>
      </c>
      <c r="T171" s="69" t="n">
        <v>100</v>
      </c>
      <c r="U171" s="101" t="str">
        <f aca="false">IF(F171&lt;=$V$2,"Apr","")</f>
        <v>Apr</v>
      </c>
      <c r="V171" s="97" t="n">
        <v>100</v>
      </c>
      <c r="W171" s="102" t="n">
        <f aca="false">K171-V171</f>
        <v>-60</v>
      </c>
      <c r="X171" s="103" t="n">
        <f aca="false">IFERROR(IF(U171="Apr",(K171/V171-1)),0)</f>
        <v>-0.6</v>
      </c>
      <c r="Y171" s="104" t="str">
        <f aca="false">IF(T171&gt;0,IF(U171="","-",IF(X171&lt;0%,"DEGROWTH","GROWTH")))</f>
        <v>DEGROWTH</v>
      </c>
      <c r="Z171" s="75" t="n">
        <v>0</v>
      </c>
      <c r="AA171" s="70"/>
      <c r="AB171" s="70" t="s">
        <v>133</v>
      </c>
      <c r="AC171" s="70" t="s">
        <v>133</v>
      </c>
      <c r="AD171" s="3" t="n">
        <f aca="false">IF(K171=0,1,0)</f>
        <v>0</v>
      </c>
      <c r="AE171" s="76"/>
    </row>
    <row r="172" customFormat="false" ht="14.25" hidden="false" customHeight="true" outlineLevel="0" collapsed="false">
      <c r="A172" s="70" t="s">
        <v>133</v>
      </c>
      <c r="B172" s="72" t="s">
        <v>141</v>
      </c>
      <c r="C172" s="72" t="s">
        <v>959</v>
      </c>
      <c r="D172" s="72" t="n">
        <v>1000000087</v>
      </c>
      <c r="E172" s="73" t="s">
        <v>960</v>
      </c>
      <c r="F172" s="74" t="n">
        <v>43960</v>
      </c>
      <c r="G172" s="67" t="str">
        <f aca="false">IF(I172&gt;0,"Targeted Dealer","-")</f>
        <v>Targeted Dealer</v>
      </c>
      <c r="H172" s="67"/>
      <c r="I172" s="68" t="n">
        <v>120</v>
      </c>
      <c r="J172" s="68" t="n">
        <f aca="false">I172/$J$1*($J$1-$E$1)</f>
        <v>112</v>
      </c>
      <c r="K172" s="69" t="n">
        <v>80</v>
      </c>
      <c r="L172" s="69" t="n">
        <f aca="false">I172-K172</f>
        <v>40</v>
      </c>
      <c r="M172" s="69" t="n">
        <f aca="false">IFERROR((K172/J172%),"-")</f>
        <v>71.4285714285714</v>
      </c>
      <c r="N172" s="97" t="n">
        <v>80</v>
      </c>
      <c r="O172" s="98" t="str">
        <f aca="false">IF(F172&lt;=$P$2,"Mar","")</f>
        <v>Mar</v>
      </c>
      <c r="P172" s="97" t="n">
        <f aca="false">N172</f>
        <v>80</v>
      </c>
      <c r="Q172" s="99" t="n">
        <f aca="false">K172-P172</f>
        <v>0</v>
      </c>
      <c r="R172" s="98" t="n">
        <f aca="false">IFERROR(IF(O172="Mar",(K172/P172-1))," ")</f>
        <v>0</v>
      </c>
      <c r="S172" s="100" t="str">
        <f aca="false">IF(N172&gt;0,IF(O172="","-",IF(R172&lt;0%,"DEGROWTH","GROWTH")))</f>
        <v>GROWTH</v>
      </c>
      <c r="T172" s="69" t="n">
        <v>40</v>
      </c>
      <c r="U172" s="101" t="str">
        <f aca="false">IF(F172&lt;=$V$2,"Apr","")</f>
        <v>Apr</v>
      </c>
      <c r="V172" s="97" t="n">
        <v>40</v>
      </c>
      <c r="W172" s="102" t="n">
        <f aca="false">K172-V172</f>
        <v>40</v>
      </c>
      <c r="X172" s="103" t="n">
        <f aca="false">IFERROR(IF(U172="Apr",(K172/V172-1)),0)</f>
        <v>1</v>
      </c>
      <c r="Y172" s="104" t="str">
        <f aca="false">IF(T172&gt;0,IF(U172="","-",IF(X172&lt;0%,"DEGROWTH","GROWTH")))</f>
        <v>GROWTH</v>
      </c>
      <c r="Z172" s="75" t="n">
        <v>0</v>
      </c>
      <c r="AA172" s="70"/>
      <c r="AB172" s="70" t="s">
        <v>133</v>
      </c>
      <c r="AC172" s="70" t="s">
        <v>133</v>
      </c>
      <c r="AD172" s="3" t="n">
        <f aca="false">IF(K172=0,1,0)</f>
        <v>0</v>
      </c>
      <c r="AE172" s="76"/>
    </row>
    <row r="173" customFormat="false" ht="14.25" hidden="false" customHeight="true" outlineLevel="0" collapsed="false">
      <c r="A173" s="70" t="s">
        <v>133</v>
      </c>
      <c r="B173" s="72" t="s">
        <v>141</v>
      </c>
      <c r="C173" s="72" t="s">
        <v>180</v>
      </c>
      <c r="D173" s="72" t="n">
        <v>1000000081</v>
      </c>
      <c r="E173" s="73" t="s">
        <v>181</v>
      </c>
      <c r="F173" s="74" t="n">
        <v>44163</v>
      </c>
      <c r="G173" s="67" t="str">
        <f aca="false">IF(I173&gt;0,"Targeted Dealer","-")</f>
        <v>-</v>
      </c>
      <c r="H173" s="67"/>
      <c r="I173" s="68" t="n">
        <v>0</v>
      </c>
      <c r="J173" s="68" t="n">
        <f aca="false">I173/$J$1*($J$1-$E$1)</f>
        <v>0</v>
      </c>
      <c r="K173" s="69" t="n">
        <v>0</v>
      </c>
      <c r="L173" s="69" t="n">
        <f aca="false">I173-K173</f>
        <v>0</v>
      </c>
      <c r="M173" s="69" t="str">
        <f aca="false">IFERROR((K173/J173%),"-")</f>
        <v>-</v>
      </c>
      <c r="N173" s="97" t="n">
        <v>0</v>
      </c>
      <c r="O173" s="98" t="str">
        <f aca="false">IF(F173&lt;=$P$2,"Mar","")</f>
        <v>Mar</v>
      </c>
      <c r="P173" s="97" t="n">
        <f aca="false">N173</f>
        <v>0</v>
      </c>
      <c r="Q173" s="99" t="n">
        <f aca="false">K173-P173</f>
        <v>0</v>
      </c>
      <c r="R173" s="98" t="str">
        <f aca="false">IFERROR(IF(O173="Mar",(K173/P173-1))," ")</f>
        <v> </v>
      </c>
      <c r="S173" s="105" t="b">
        <f aca="false">IF(N173&gt;0,IF(O173="","-",IF(R173&lt;0%,"DEGROWTH","GROWTH")))</f>
        <v>0</v>
      </c>
      <c r="T173" s="69" t="n">
        <v>20</v>
      </c>
      <c r="U173" s="101" t="str">
        <f aca="false">IF(F173&lt;=$V$2,"Apr","")</f>
        <v>Apr</v>
      </c>
      <c r="V173" s="97" t="n">
        <v>20</v>
      </c>
      <c r="W173" s="102" t="n">
        <f aca="false">K173-V173</f>
        <v>-20</v>
      </c>
      <c r="X173" s="103" t="n">
        <f aca="false">IFERROR(IF(U173="Apr",(K173/V173-1)),0)</f>
        <v>-1</v>
      </c>
      <c r="Y173" s="104" t="str">
        <f aca="false">IF(T173&gt;0,IF(U173="","-",IF(X173&lt;0%,"DEGROWTH","GROWTH")))</f>
        <v>DEGROWTH</v>
      </c>
      <c r="Z173" s="75" t="n">
        <v>0</v>
      </c>
      <c r="AA173" s="70"/>
      <c r="AB173" s="70" t="s">
        <v>133</v>
      </c>
      <c r="AC173" s="70" t="s">
        <v>133</v>
      </c>
      <c r="AD173" s="3" t="n">
        <f aca="false">IF(K173=0,1,0)</f>
        <v>1</v>
      </c>
      <c r="AE173" s="76"/>
    </row>
    <row r="174" customFormat="false" ht="14.25" hidden="false" customHeight="true" outlineLevel="0" collapsed="false">
      <c r="A174" s="70" t="s">
        <v>133</v>
      </c>
      <c r="B174" s="72" t="s">
        <v>141</v>
      </c>
      <c r="C174" s="72" t="s">
        <v>961</v>
      </c>
      <c r="D174" s="72" t="n">
        <v>1000000076</v>
      </c>
      <c r="E174" s="73" t="s">
        <v>962</v>
      </c>
      <c r="F174" s="74" t="n">
        <v>44308</v>
      </c>
      <c r="G174" s="67" t="str">
        <f aca="false">IF(I174&gt;0,"Targeted Dealer","-")</f>
        <v>Targeted Dealer</v>
      </c>
      <c r="H174" s="67"/>
      <c r="I174" s="68" t="n">
        <v>120</v>
      </c>
      <c r="J174" s="68" t="n">
        <f aca="false">I174/$J$1*($J$1-$E$1)</f>
        <v>112</v>
      </c>
      <c r="K174" s="69" t="n">
        <v>40</v>
      </c>
      <c r="L174" s="69" t="n">
        <f aca="false">I174-K174</f>
        <v>80</v>
      </c>
      <c r="M174" s="69" t="n">
        <f aca="false">IFERROR((K174/J174%),"-")</f>
        <v>35.7142857142857</v>
      </c>
      <c r="N174" s="97" t="n">
        <v>80</v>
      </c>
      <c r="O174" s="98" t="str">
        <f aca="false">IF(F174&lt;=$P$2,"Mar","")</f>
        <v>Mar</v>
      </c>
      <c r="P174" s="97" t="n">
        <f aca="false">N174</f>
        <v>80</v>
      </c>
      <c r="Q174" s="99" t="n">
        <f aca="false">K174-P174</f>
        <v>-40</v>
      </c>
      <c r="R174" s="98" t="n">
        <f aca="false">IFERROR(IF(O174="Mar",(K174/P174-1))," ")</f>
        <v>-0.5</v>
      </c>
      <c r="S174" s="100" t="str">
        <f aca="false">IF(N174&gt;0,IF(O174="","-",IF(R174&lt;0%,"DEGROWTH","GROWTH")))</f>
        <v>DEGROWTH</v>
      </c>
      <c r="T174" s="69" t="n">
        <v>120</v>
      </c>
      <c r="U174" s="101" t="str">
        <f aca="false">IF(F174&lt;=$V$2,"Apr","")</f>
        <v>Apr</v>
      </c>
      <c r="V174" s="97" t="n">
        <v>120</v>
      </c>
      <c r="W174" s="102" t="n">
        <f aca="false">K174-V174</f>
        <v>-80</v>
      </c>
      <c r="X174" s="103" t="n">
        <f aca="false">IFERROR(IF(U174="Apr",(K174/V174-1)),0)</f>
        <v>-0.666666666666667</v>
      </c>
      <c r="Y174" s="104" t="str">
        <f aca="false">IF(T174&gt;0,IF(U174="","-",IF(X174&lt;0%,"DEGROWTH","GROWTH")))</f>
        <v>DEGROWTH</v>
      </c>
      <c r="Z174" s="75" t="n">
        <v>0</v>
      </c>
      <c r="AA174" s="70"/>
      <c r="AB174" s="70" t="s">
        <v>133</v>
      </c>
      <c r="AC174" s="70" t="s">
        <v>133</v>
      </c>
      <c r="AD174" s="3" t="n">
        <f aca="false">IF(K174=0,1,0)</f>
        <v>0</v>
      </c>
      <c r="AE174" s="76"/>
    </row>
    <row r="175" customFormat="false" ht="14.25" hidden="false" customHeight="true" outlineLevel="0" collapsed="false">
      <c r="A175" s="70" t="s">
        <v>133</v>
      </c>
      <c r="B175" s="72" t="s">
        <v>141</v>
      </c>
      <c r="C175" s="72" t="s">
        <v>963</v>
      </c>
      <c r="D175" s="72" t="n">
        <v>1000000075</v>
      </c>
      <c r="E175" s="73" t="s">
        <v>964</v>
      </c>
      <c r="F175" s="74" t="n">
        <v>44376</v>
      </c>
      <c r="G175" s="67" t="str">
        <f aca="false">IF(I175&gt;0,"Targeted Dealer","-")</f>
        <v>Targeted Dealer</v>
      </c>
      <c r="H175" s="67"/>
      <c r="I175" s="68" t="n">
        <v>200</v>
      </c>
      <c r="J175" s="68" t="n">
        <f aca="false">I175/$J$1*($J$1-$E$1)</f>
        <v>186.666666666667</v>
      </c>
      <c r="K175" s="69" t="n">
        <v>200</v>
      </c>
      <c r="L175" s="69" t="n">
        <f aca="false">I175-K175</f>
        <v>0</v>
      </c>
      <c r="M175" s="69" t="n">
        <f aca="false">IFERROR((K175/J175%),"-")</f>
        <v>107.142857142857</v>
      </c>
      <c r="N175" s="97" t="n">
        <v>200</v>
      </c>
      <c r="O175" s="98" t="str">
        <f aca="false">IF(F175&lt;=$P$2,"Mar","")</f>
        <v>Mar</v>
      </c>
      <c r="P175" s="97" t="n">
        <f aca="false">N175</f>
        <v>200</v>
      </c>
      <c r="Q175" s="99" t="n">
        <f aca="false">K175-P175</f>
        <v>0</v>
      </c>
      <c r="R175" s="98" t="n">
        <f aca="false">IFERROR(IF(O175="Mar",(K175/P175-1))," ")</f>
        <v>0</v>
      </c>
      <c r="S175" s="100" t="str">
        <f aca="false">IF(N175&gt;0,IF(O175="","-",IF(R175&lt;0%,"DEGROWTH","GROWTH")))</f>
        <v>GROWTH</v>
      </c>
      <c r="T175" s="69" t="n">
        <v>240</v>
      </c>
      <c r="U175" s="101" t="str">
        <f aca="false">IF(F175&lt;=$V$2,"Apr","")</f>
        <v>Apr</v>
      </c>
      <c r="V175" s="97" t="n">
        <v>240</v>
      </c>
      <c r="W175" s="102" t="n">
        <f aca="false">K175-V175</f>
        <v>-40</v>
      </c>
      <c r="X175" s="103" t="n">
        <f aca="false">IFERROR(IF(U175="Apr",(K175/V175-1)),0)</f>
        <v>-0.166666666666667</v>
      </c>
      <c r="Y175" s="104" t="str">
        <f aca="false">IF(T175&gt;0,IF(U175="","-",IF(X175&lt;0%,"DEGROWTH","GROWTH")))</f>
        <v>DEGROWTH</v>
      </c>
      <c r="Z175" s="75" t="n">
        <v>0</v>
      </c>
      <c r="AA175" s="70"/>
      <c r="AB175" s="70" t="s">
        <v>133</v>
      </c>
      <c r="AC175" s="70" t="s">
        <v>133</v>
      </c>
      <c r="AD175" s="3" t="n">
        <f aca="false">IF(K175=0,1,0)</f>
        <v>0</v>
      </c>
      <c r="AE175" s="76"/>
    </row>
    <row r="176" customFormat="false" ht="14.25" hidden="false" customHeight="true" outlineLevel="0" collapsed="false">
      <c r="A176" s="70" t="s">
        <v>133</v>
      </c>
      <c r="B176" s="72" t="s">
        <v>141</v>
      </c>
      <c r="C176" s="72" t="s">
        <v>965</v>
      </c>
      <c r="D176" s="72" t="n">
        <v>1000000088</v>
      </c>
      <c r="E176" s="73" t="s">
        <v>966</v>
      </c>
      <c r="F176" s="74" t="n">
        <v>44452</v>
      </c>
      <c r="G176" s="67" t="str">
        <f aca="false">IF(I176&gt;0,"Targeted Dealer","-")</f>
        <v>Targeted Dealer</v>
      </c>
      <c r="H176" s="67"/>
      <c r="I176" s="68" t="n">
        <v>240</v>
      </c>
      <c r="J176" s="68" t="n">
        <f aca="false">I176/$J$1*($J$1-$E$1)</f>
        <v>224</v>
      </c>
      <c r="K176" s="69" t="n">
        <v>200</v>
      </c>
      <c r="L176" s="69" t="n">
        <f aca="false">I176-K176</f>
        <v>40</v>
      </c>
      <c r="M176" s="69" t="n">
        <f aca="false">IFERROR((K176/J176%),"-")</f>
        <v>89.2857142857143</v>
      </c>
      <c r="N176" s="97" t="n">
        <v>200</v>
      </c>
      <c r="O176" s="98" t="str">
        <f aca="false">IF(F176&lt;=$P$2,"Mar","")</f>
        <v>Mar</v>
      </c>
      <c r="P176" s="97" t="n">
        <f aca="false">N176</f>
        <v>200</v>
      </c>
      <c r="Q176" s="99" t="n">
        <f aca="false">K176-P176</f>
        <v>0</v>
      </c>
      <c r="R176" s="98" t="n">
        <f aca="false">IFERROR(IF(O176="Mar",(K176/P176-1))," ")</f>
        <v>0</v>
      </c>
      <c r="S176" s="100" t="str">
        <f aca="false">IF(N176&gt;0,IF(O176="","-",IF(R176&lt;0%,"DEGROWTH","GROWTH")))</f>
        <v>GROWTH</v>
      </c>
      <c r="T176" s="69" t="n">
        <v>280</v>
      </c>
      <c r="U176" s="101" t="str">
        <f aca="false">IF(F176&lt;=$V$2,"Apr","")</f>
        <v>Apr</v>
      </c>
      <c r="V176" s="97" t="n">
        <v>280</v>
      </c>
      <c r="W176" s="102" t="n">
        <f aca="false">K176-V176</f>
        <v>-80</v>
      </c>
      <c r="X176" s="103" t="n">
        <f aca="false">IFERROR(IF(U176="Apr",(K176/V176-1)),0)</f>
        <v>-0.285714285714286</v>
      </c>
      <c r="Y176" s="104" t="str">
        <f aca="false">IF(T176&gt;0,IF(U176="","-",IF(X176&lt;0%,"DEGROWTH","GROWTH")))</f>
        <v>DEGROWTH</v>
      </c>
      <c r="Z176" s="75" t="n">
        <v>0</v>
      </c>
      <c r="AA176" s="70"/>
      <c r="AB176" s="70" t="s">
        <v>133</v>
      </c>
      <c r="AC176" s="70" t="s">
        <v>133</v>
      </c>
      <c r="AD176" s="3" t="n">
        <f aca="false">IF(K176=0,1,0)</f>
        <v>0</v>
      </c>
      <c r="AE176" s="76"/>
    </row>
    <row r="177" customFormat="false" ht="14.25" hidden="false" customHeight="true" outlineLevel="0" collapsed="false">
      <c r="A177" s="70" t="s">
        <v>133</v>
      </c>
      <c r="B177" s="72" t="s">
        <v>141</v>
      </c>
      <c r="C177" s="72" t="s">
        <v>967</v>
      </c>
      <c r="D177" s="72" t="n">
        <v>1000002392</v>
      </c>
      <c r="E177" s="73" t="s">
        <v>968</v>
      </c>
      <c r="F177" s="74" t="n">
        <v>44539</v>
      </c>
      <c r="G177" s="67" t="str">
        <f aca="false">IF(I177&gt;0,"Targeted Dealer","-")</f>
        <v>Targeted Dealer</v>
      </c>
      <c r="H177" s="67"/>
      <c r="I177" s="68" t="n">
        <v>200</v>
      </c>
      <c r="J177" s="68" t="n">
        <f aca="false">I177/$J$1*($J$1-$E$1)</f>
        <v>186.666666666667</v>
      </c>
      <c r="K177" s="69" t="n">
        <v>160</v>
      </c>
      <c r="L177" s="69" t="n">
        <f aca="false">I177-K177</f>
        <v>40</v>
      </c>
      <c r="M177" s="69" t="n">
        <f aca="false">IFERROR((K177/J177%),"-")</f>
        <v>85.7142857142857</v>
      </c>
      <c r="N177" s="97" t="n">
        <v>160</v>
      </c>
      <c r="O177" s="98" t="str">
        <f aca="false">IF(F177&lt;=$P$2,"Mar","")</f>
        <v>Mar</v>
      </c>
      <c r="P177" s="97" t="n">
        <f aca="false">N177</f>
        <v>160</v>
      </c>
      <c r="Q177" s="99" t="n">
        <f aca="false">K177-P177</f>
        <v>0</v>
      </c>
      <c r="R177" s="98" t="n">
        <f aca="false">IFERROR(IF(O177="Mar",(K177/P177-1))," ")</f>
        <v>0</v>
      </c>
      <c r="S177" s="100" t="str">
        <f aca="false">IF(N177&gt;0,IF(O177="","-",IF(R177&lt;0%,"DEGROWTH","GROWTH")))</f>
        <v>GROWTH</v>
      </c>
      <c r="T177" s="69" t="n">
        <v>120</v>
      </c>
      <c r="U177" s="101" t="str">
        <f aca="false">IF(F177&lt;=$V$2,"Apr","")</f>
        <v>Apr</v>
      </c>
      <c r="V177" s="97" t="n">
        <v>120</v>
      </c>
      <c r="W177" s="102" t="n">
        <f aca="false">K177-V177</f>
        <v>40</v>
      </c>
      <c r="X177" s="103" t="n">
        <f aca="false">IFERROR(IF(U177="Apr",(K177/V177-1)),0)</f>
        <v>0.333333333333333</v>
      </c>
      <c r="Y177" s="104" t="str">
        <f aca="false">IF(T177&gt;0,IF(U177="","-",IF(X177&lt;0%,"DEGROWTH","GROWTH")))</f>
        <v>GROWTH</v>
      </c>
      <c r="Z177" s="75" t="n">
        <v>0</v>
      </c>
      <c r="AA177" s="70"/>
      <c r="AB177" s="70" t="s">
        <v>133</v>
      </c>
      <c r="AC177" s="70" t="s">
        <v>133</v>
      </c>
      <c r="AD177" s="3" t="n">
        <f aca="false">IF(K177=0,1,0)</f>
        <v>0</v>
      </c>
      <c r="AE177" s="76"/>
    </row>
    <row r="178" customFormat="false" ht="14.25" hidden="false" customHeight="true" outlineLevel="0" collapsed="false">
      <c r="A178" s="70" t="s">
        <v>133</v>
      </c>
      <c r="B178" s="72" t="s">
        <v>141</v>
      </c>
      <c r="C178" s="72" t="s">
        <v>182</v>
      </c>
      <c r="D178" s="72" t="n">
        <v>1000002816</v>
      </c>
      <c r="E178" s="73" t="s">
        <v>183</v>
      </c>
      <c r="F178" s="74" t="n">
        <v>44727</v>
      </c>
      <c r="G178" s="67" t="str">
        <f aca="false">IF(I178&gt;0,"Targeted Dealer","-")</f>
        <v>Targeted Dealer</v>
      </c>
      <c r="H178" s="67"/>
      <c r="I178" s="68" t="n">
        <v>40</v>
      </c>
      <c r="J178" s="68" t="n">
        <f aca="false">I178/$J$1*($J$1-$E$1)</f>
        <v>37.3333333333333</v>
      </c>
      <c r="K178" s="69" t="n">
        <v>0</v>
      </c>
      <c r="L178" s="69" t="n">
        <f aca="false">I178-K178</f>
        <v>40</v>
      </c>
      <c r="M178" s="69" t="n">
        <f aca="false">IFERROR((K178/J178%),"-")</f>
        <v>0</v>
      </c>
      <c r="N178" s="97" t="n">
        <v>0</v>
      </c>
      <c r="O178" s="98" t="str">
        <f aca="false">IF(F178&lt;=$P$2,"Mar","")</f>
        <v>Mar</v>
      </c>
      <c r="P178" s="97" t="n">
        <f aca="false">N178</f>
        <v>0</v>
      </c>
      <c r="Q178" s="99" t="n">
        <f aca="false">K178-P178</f>
        <v>0</v>
      </c>
      <c r="R178" s="98" t="str">
        <f aca="false">IFERROR(IF(O178="Mar",(K178/P178-1))," ")</f>
        <v> </v>
      </c>
      <c r="S178" s="105" t="b">
        <f aca="false">IF(N178&gt;0,IF(O178="","-",IF(R178&lt;0%,"DEGROWTH","GROWTH")))</f>
        <v>0</v>
      </c>
      <c r="T178" s="69" t="n">
        <v>40</v>
      </c>
      <c r="U178" s="101" t="str">
        <f aca="false">IF(F178&lt;=$V$2,"Apr","")</f>
        <v>Apr</v>
      </c>
      <c r="V178" s="97" t="n">
        <v>40</v>
      </c>
      <c r="W178" s="102" t="n">
        <f aca="false">K178-V178</f>
        <v>-40</v>
      </c>
      <c r="X178" s="103" t="n">
        <f aca="false">IFERROR(IF(U178="Apr",(K178/V178-1)),0)</f>
        <v>-1</v>
      </c>
      <c r="Y178" s="104" t="str">
        <f aca="false">IF(T178&gt;0,IF(U178="","-",IF(X178&lt;0%,"DEGROWTH","GROWTH")))</f>
        <v>DEGROWTH</v>
      </c>
      <c r="Z178" s="75" t="n">
        <v>0</v>
      </c>
      <c r="AA178" s="70"/>
      <c r="AB178" s="70" t="s">
        <v>133</v>
      </c>
      <c r="AC178" s="70" t="s">
        <v>133</v>
      </c>
      <c r="AD178" s="3" t="n">
        <f aca="false">IF(K178=0,1,0)</f>
        <v>1</v>
      </c>
      <c r="AE178" s="76"/>
    </row>
    <row r="179" customFormat="false" ht="14.25" hidden="false" customHeight="true" outlineLevel="0" collapsed="false">
      <c r="A179" s="70" t="s">
        <v>133</v>
      </c>
      <c r="B179" s="72" t="s">
        <v>141</v>
      </c>
      <c r="C179" s="72" t="s">
        <v>969</v>
      </c>
      <c r="D179" s="72" t="n">
        <v>1000003166</v>
      </c>
      <c r="E179" s="73" t="s">
        <v>970</v>
      </c>
      <c r="F179" s="74" t="n">
        <v>44916</v>
      </c>
      <c r="G179" s="67" t="str">
        <f aca="false">IF(I179&gt;0,"Targeted Dealer","-")</f>
        <v>Targeted Dealer</v>
      </c>
      <c r="H179" s="67"/>
      <c r="I179" s="68" t="n">
        <v>80</v>
      </c>
      <c r="J179" s="68" t="n">
        <f aca="false">I179/$J$1*($J$1-$E$1)</f>
        <v>74.6666666666667</v>
      </c>
      <c r="K179" s="69" t="n">
        <v>160</v>
      </c>
      <c r="L179" s="69" t="n">
        <f aca="false">I179-K179</f>
        <v>-80</v>
      </c>
      <c r="M179" s="69" t="n">
        <f aca="false">IFERROR((K179/J179%),"-")</f>
        <v>214.285714285714</v>
      </c>
      <c r="N179" s="97" t="n">
        <v>160</v>
      </c>
      <c r="O179" s="98" t="str">
        <f aca="false">IF(F179&lt;=$P$2,"Mar","")</f>
        <v>Mar</v>
      </c>
      <c r="P179" s="97" t="n">
        <f aca="false">N179</f>
        <v>160</v>
      </c>
      <c r="Q179" s="99" t="n">
        <f aca="false">K179-P179</f>
        <v>0</v>
      </c>
      <c r="R179" s="98" t="n">
        <f aca="false">IFERROR(IF(O179="Mar",(K179/P179-1))," ")</f>
        <v>0</v>
      </c>
      <c r="S179" s="100" t="str">
        <f aca="false">IF(N179&gt;0,IF(O179="","-",IF(R179&lt;0%,"DEGROWTH","GROWTH")))</f>
        <v>GROWTH</v>
      </c>
      <c r="T179" s="69" t="n">
        <v>80</v>
      </c>
      <c r="U179" s="101" t="str">
        <f aca="false">IF(F179&lt;=$V$2,"Apr","")</f>
        <v>Apr</v>
      </c>
      <c r="V179" s="97" t="n">
        <v>80</v>
      </c>
      <c r="W179" s="102" t="n">
        <f aca="false">K179-V179</f>
        <v>80</v>
      </c>
      <c r="X179" s="103" t="n">
        <f aca="false">IFERROR(IF(U179="Apr",(K179/V179-1)),0)</f>
        <v>1</v>
      </c>
      <c r="Y179" s="104" t="str">
        <f aca="false">IF(T179&gt;0,IF(U179="","-",IF(X179&lt;0%,"DEGROWTH","GROWTH")))</f>
        <v>GROWTH</v>
      </c>
      <c r="Z179" s="75" t="n">
        <v>0</v>
      </c>
      <c r="AA179" s="70"/>
      <c r="AB179" s="70" t="s">
        <v>133</v>
      </c>
      <c r="AC179" s="70" t="s">
        <v>133</v>
      </c>
      <c r="AD179" s="3" t="n">
        <f aca="false">IF(K179=0,1,0)</f>
        <v>0</v>
      </c>
      <c r="AE179" s="76"/>
    </row>
    <row r="180" customFormat="false" ht="14.25" hidden="false" customHeight="true" outlineLevel="0" collapsed="false">
      <c r="A180" s="70" t="s">
        <v>133</v>
      </c>
      <c r="B180" s="72" t="s">
        <v>141</v>
      </c>
      <c r="C180" s="72" t="s">
        <v>971</v>
      </c>
      <c r="D180" s="72" t="n">
        <v>1000003273</v>
      </c>
      <c r="E180" s="72" t="s">
        <v>972</v>
      </c>
      <c r="F180" s="74" t="n">
        <v>44949</v>
      </c>
      <c r="G180" s="67" t="str">
        <f aca="false">IF(I180&gt;0,"Targeted Dealer","-")</f>
        <v>Targeted Dealer</v>
      </c>
      <c r="H180" s="67"/>
      <c r="I180" s="68" t="n">
        <v>80</v>
      </c>
      <c r="J180" s="68" t="n">
        <f aca="false">I180/$J$1*($J$1-$E$1)</f>
        <v>74.6666666666667</v>
      </c>
      <c r="K180" s="69" t="n">
        <v>0</v>
      </c>
      <c r="L180" s="69" t="n">
        <f aca="false">I180-K180</f>
        <v>80</v>
      </c>
      <c r="M180" s="69" t="n">
        <f aca="false">IFERROR((K180/J180%),"-")</f>
        <v>0</v>
      </c>
      <c r="N180" s="97" t="n">
        <v>80</v>
      </c>
      <c r="O180" s="98" t="str">
        <f aca="false">IF(F180&lt;=$P$2,"Mar","")</f>
        <v>Mar</v>
      </c>
      <c r="P180" s="97" t="n">
        <f aca="false">N180</f>
        <v>80</v>
      </c>
      <c r="Q180" s="99" t="n">
        <f aca="false">K180-P180</f>
        <v>-80</v>
      </c>
      <c r="R180" s="98" t="n">
        <f aca="false">IFERROR(IF(O180="Mar",(K180/P180-1))," ")</f>
        <v>-1</v>
      </c>
      <c r="S180" s="100" t="str">
        <f aca="false">IF(N180&gt;0,IF(O180="","-",IF(R180&lt;0%,"DEGROWTH","GROWTH")))</f>
        <v>DEGROWTH</v>
      </c>
      <c r="T180" s="69" t="n">
        <v>80</v>
      </c>
      <c r="U180" s="101" t="str">
        <f aca="false">IF(F180&lt;=$V$2,"Apr","")</f>
        <v>Apr</v>
      </c>
      <c r="V180" s="97" t="n">
        <v>80</v>
      </c>
      <c r="W180" s="102" t="n">
        <f aca="false">K180-V180</f>
        <v>-80</v>
      </c>
      <c r="X180" s="103" t="n">
        <f aca="false">IFERROR(IF(U180="Apr",(K180/V180-1)),0)</f>
        <v>-1</v>
      </c>
      <c r="Y180" s="104" t="str">
        <f aca="false">IF(T180&gt;0,IF(U180="","-",IF(X180&lt;0%,"DEGROWTH","GROWTH")))</f>
        <v>DEGROWTH</v>
      </c>
      <c r="Z180" s="75" t="n">
        <v>0</v>
      </c>
      <c r="AA180" s="70"/>
      <c r="AB180" s="70" t="s">
        <v>133</v>
      </c>
      <c r="AC180" s="70" t="s">
        <v>133</v>
      </c>
      <c r="AD180" s="3" t="n">
        <f aca="false">IF(K180=0,1,0)</f>
        <v>1</v>
      </c>
      <c r="AE180" s="76"/>
    </row>
    <row r="181" customFormat="false" ht="14.25" hidden="false" customHeight="true" outlineLevel="0" collapsed="false">
      <c r="A181" s="70" t="s">
        <v>133</v>
      </c>
      <c r="B181" s="72" t="s">
        <v>141</v>
      </c>
      <c r="C181" s="72" t="s">
        <v>973</v>
      </c>
      <c r="D181" s="72" t="n">
        <v>1000003424</v>
      </c>
      <c r="E181" s="72" t="s">
        <v>974</v>
      </c>
      <c r="F181" s="74" t="n">
        <v>44999</v>
      </c>
      <c r="G181" s="67" t="str">
        <f aca="false">IF(I181&gt;0,"Targeted Dealer","-")</f>
        <v>Targeted Dealer</v>
      </c>
      <c r="H181" s="67"/>
      <c r="I181" s="68" t="n">
        <v>200</v>
      </c>
      <c r="J181" s="68" t="n">
        <f aca="false">I181/$J$1*($J$1-$E$1)</f>
        <v>186.666666666667</v>
      </c>
      <c r="K181" s="69" t="n">
        <v>280</v>
      </c>
      <c r="L181" s="69" t="n">
        <f aca="false">I181-K181</f>
        <v>-80</v>
      </c>
      <c r="M181" s="69" t="n">
        <f aca="false">IFERROR((K181/J181%),"-")</f>
        <v>150</v>
      </c>
      <c r="N181" s="97" t="n">
        <v>160</v>
      </c>
      <c r="O181" s="98" t="str">
        <f aca="false">IF(F181&lt;=$P$2,"Mar","")</f>
        <v>Mar</v>
      </c>
      <c r="P181" s="97" t="n">
        <f aca="false">N181</f>
        <v>160</v>
      </c>
      <c r="Q181" s="99" t="n">
        <f aca="false">K181-P181</f>
        <v>120</v>
      </c>
      <c r="R181" s="98" t="n">
        <f aca="false">IFERROR(IF(O181="Mar",(K181/P181-1))," ")</f>
        <v>0.75</v>
      </c>
      <c r="S181" s="100" t="str">
        <f aca="false">IF(N181&gt;0,IF(O181="","-",IF(R181&lt;0%,"DEGROWTH","GROWTH")))</f>
        <v>GROWTH</v>
      </c>
      <c r="T181" s="69" t="n">
        <v>200</v>
      </c>
      <c r="U181" s="101" t="str">
        <f aca="false">IF(F181&lt;=$V$2,"Apr","")</f>
        <v>Apr</v>
      </c>
      <c r="V181" s="97" t="n">
        <v>200</v>
      </c>
      <c r="W181" s="102" t="n">
        <f aca="false">K181-V181</f>
        <v>80</v>
      </c>
      <c r="X181" s="103" t="n">
        <f aca="false">IFERROR(IF(U181="Apr",(K181/V181-1)),0)</f>
        <v>0.4</v>
      </c>
      <c r="Y181" s="104" t="str">
        <f aca="false">IF(T181&gt;0,IF(U181="","-",IF(X181&lt;0%,"DEGROWTH","GROWTH")))</f>
        <v>GROWTH</v>
      </c>
      <c r="Z181" s="75" t="n">
        <v>0</v>
      </c>
      <c r="AA181" s="70"/>
      <c r="AB181" s="70" t="s">
        <v>133</v>
      </c>
      <c r="AC181" s="70" t="s">
        <v>133</v>
      </c>
      <c r="AD181" s="3" t="n">
        <f aca="false">IF(K181=0,1,0)</f>
        <v>0</v>
      </c>
      <c r="AE181" s="76"/>
    </row>
    <row r="182" customFormat="false" ht="14.25" hidden="false" customHeight="true" outlineLevel="0" collapsed="false">
      <c r="A182" s="70" t="s">
        <v>133</v>
      </c>
      <c r="B182" s="72" t="s">
        <v>141</v>
      </c>
      <c r="C182" s="72" t="s">
        <v>975</v>
      </c>
      <c r="D182" s="72" t="n">
        <v>1000003452</v>
      </c>
      <c r="E182" s="72" t="s">
        <v>976</v>
      </c>
      <c r="F182" s="74" t="n">
        <v>45012</v>
      </c>
      <c r="G182" s="67" t="str">
        <f aca="false">IF(I182&gt;0,"Targeted Dealer","-")</f>
        <v>Targeted Dealer</v>
      </c>
      <c r="H182" s="67"/>
      <c r="I182" s="68" t="n">
        <v>250</v>
      </c>
      <c r="J182" s="68" t="n">
        <f aca="false">I182/$J$1*($J$1-$E$1)</f>
        <v>233.333333333333</v>
      </c>
      <c r="K182" s="69" t="n">
        <v>240</v>
      </c>
      <c r="L182" s="69" t="n">
        <f aca="false">I182-K182</f>
        <v>10</v>
      </c>
      <c r="M182" s="69" t="n">
        <f aca="false">IFERROR((K182/J182%),"-")</f>
        <v>102.857142857143</v>
      </c>
      <c r="N182" s="97" t="n">
        <v>280</v>
      </c>
      <c r="O182" s="98" t="str">
        <f aca="false">IF(F182&lt;=$P$2,"Mar","")</f>
        <v>Mar</v>
      </c>
      <c r="P182" s="97" t="n">
        <f aca="false">N182</f>
        <v>280</v>
      </c>
      <c r="Q182" s="99" t="n">
        <f aca="false">K182-P182</f>
        <v>-40</v>
      </c>
      <c r="R182" s="98" t="n">
        <f aca="false">IFERROR(IF(O182="Mar",(K182/P182-1))," ")</f>
        <v>-0.142857142857143</v>
      </c>
      <c r="S182" s="100" t="str">
        <f aca="false">IF(N182&gt;0,IF(O182="","-",IF(R182&lt;0%,"DEGROWTH","GROWTH")))</f>
        <v>DEGROWTH</v>
      </c>
      <c r="T182" s="69" t="n">
        <v>417.5</v>
      </c>
      <c r="U182" s="101" t="str">
        <f aca="false">IF(F182&lt;=$V$2,"Apr","")</f>
        <v>Apr</v>
      </c>
      <c r="V182" s="97" t="n">
        <v>417.5</v>
      </c>
      <c r="W182" s="102" t="n">
        <f aca="false">K182-V182</f>
        <v>-177.5</v>
      </c>
      <c r="X182" s="103" t="n">
        <f aca="false">IFERROR(IF(U182="Apr",(K182/V182-1)),0)</f>
        <v>-0.425149700598802</v>
      </c>
      <c r="Y182" s="104" t="str">
        <f aca="false">IF(T182&gt;0,IF(U182="","-",IF(X182&lt;0%,"DEGROWTH","GROWTH")))</f>
        <v>DEGROWTH</v>
      </c>
      <c r="Z182" s="75" t="n">
        <v>0</v>
      </c>
      <c r="AA182" s="70"/>
      <c r="AB182" s="70" t="s">
        <v>133</v>
      </c>
      <c r="AC182" s="70" t="s">
        <v>133</v>
      </c>
      <c r="AD182" s="3" t="n">
        <f aca="false">IF(K182=0,1,0)</f>
        <v>0</v>
      </c>
      <c r="AE182" s="76"/>
    </row>
    <row r="183" customFormat="false" ht="14.25" hidden="false" customHeight="true" outlineLevel="0" collapsed="false">
      <c r="A183" s="70" t="s">
        <v>133</v>
      </c>
      <c r="B183" s="72" t="s">
        <v>141</v>
      </c>
      <c r="C183" s="72" t="s">
        <v>184</v>
      </c>
      <c r="D183" s="72" t="n">
        <v>1000003533</v>
      </c>
      <c r="E183" s="72" t="s">
        <v>185</v>
      </c>
      <c r="F183" s="74" t="n">
        <v>45064</v>
      </c>
      <c r="G183" s="67" t="str">
        <f aca="false">IF(I183&gt;0,"Targeted Dealer","-")</f>
        <v>Targeted Dealer</v>
      </c>
      <c r="H183" s="67"/>
      <c r="I183" s="68" t="n">
        <v>80</v>
      </c>
      <c r="J183" s="68" t="n">
        <f aca="false">I183/$J$1*($J$1-$E$1)</f>
        <v>74.6666666666667</v>
      </c>
      <c r="K183" s="69" t="n">
        <v>40</v>
      </c>
      <c r="L183" s="69" t="n">
        <f aca="false">I183-K183</f>
        <v>40</v>
      </c>
      <c r="M183" s="69" t="n">
        <f aca="false">IFERROR((K183/J183%),"-")</f>
        <v>53.5714285714286</v>
      </c>
      <c r="N183" s="97" t="n">
        <v>0</v>
      </c>
      <c r="O183" s="98" t="str">
        <f aca="false">IF(F183&lt;=$P$2,"Mar","")</f>
        <v>Mar</v>
      </c>
      <c r="P183" s="97" t="n">
        <f aca="false">N183</f>
        <v>0</v>
      </c>
      <c r="Q183" s="99" t="n">
        <f aca="false">K183-P183</f>
        <v>40</v>
      </c>
      <c r="R183" s="98" t="str">
        <f aca="false">IFERROR(IF(O183="Mar",(K183/P183-1))," ")</f>
        <v> </v>
      </c>
      <c r="S183" s="105" t="b">
        <f aca="false">IF(N183&gt;0,IF(O183="","-",IF(R183&lt;0%,"DEGROWTH","GROWTH")))</f>
        <v>0</v>
      </c>
      <c r="T183" s="69" t="n">
        <v>40</v>
      </c>
      <c r="U183" s="101" t="str">
        <f aca="false">IF(F183&lt;=$V$2,"Apr","")</f>
        <v>Apr</v>
      </c>
      <c r="V183" s="97" t="n">
        <v>40</v>
      </c>
      <c r="W183" s="102" t="n">
        <f aca="false">K183-V183</f>
        <v>0</v>
      </c>
      <c r="X183" s="103" t="n">
        <f aca="false">IFERROR(IF(U183="Apr",(K183/V183-1)),0)</f>
        <v>0</v>
      </c>
      <c r="Y183" s="104" t="str">
        <f aca="false">IF(T183&gt;0,IF(U183="","-",IF(X183&lt;0%,"DEGROWTH","GROWTH")))</f>
        <v>GROWTH</v>
      </c>
      <c r="Z183" s="75" t="n">
        <v>0</v>
      </c>
      <c r="AA183" s="70"/>
      <c r="AB183" s="70" t="s">
        <v>133</v>
      </c>
      <c r="AC183" s="70" t="s">
        <v>133</v>
      </c>
      <c r="AD183" s="3" t="n">
        <f aca="false">IF(K183=0,1,0)</f>
        <v>0</v>
      </c>
      <c r="AE183" s="76"/>
    </row>
    <row r="184" customFormat="false" ht="14.25" hidden="false" customHeight="true" outlineLevel="0" collapsed="false">
      <c r="A184" s="70" t="s">
        <v>133</v>
      </c>
      <c r="B184" s="72" t="s">
        <v>141</v>
      </c>
      <c r="C184" s="72" t="s">
        <v>977</v>
      </c>
      <c r="D184" s="72" t="n">
        <v>1000003653</v>
      </c>
      <c r="E184" s="72" t="s">
        <v>187</v>
      </c>
      <c r="F184" s="74" t="n">
        <v>45134</v>
      </c>
      <c r="G184" s="67" t="str">
        <f aca="false">IF(I184&gt;0,"Targeted Dealer","-")</f>
        <v>Targeted Dealer</v>
      </c>
      <c r="H184" s="67"/>
      <c r="I184" s="68" t="n">
        <v>30</v>
      </c>
      <c r="J184" s="68" t="n">
        <f aca="false">I184/$J$1*($J$1-$E$1)</f>
        <v>28</v>
      </c>
      <c r="K184" s="69" t="n">
        <v>11</v>
      </c>
      <c r="L184" s="69" t="n">
        <f aca="false">I184-K184</f>
        <v>19</v>
      </c>
      <c r="M184" s="69" t="n">
        <f aca="false">IFERROR((K184/J184%),"-")</f>
        <v>39.2857142857143</v>
      </c>
      <c r="N184" s="97" t="n">
        <v>32</v>
      </c>
      <c r="O184" s="98" t="str">
        <f aca="false">IF(F184&lt;=$P$2,"Mar","")</f>
        <v>Mar</v>
      </c>
      <c r="P184" s="97" t="n">
        <f aca="false">N184</f>
        <v>32</v>
      </c>
      <c r="Q184" s="99" t="n">
        <f aca="false">K184-P184</f>
        <v>-21</v>
      </c>
      <c r="R184" s="98" t="n">
        <f aca="false">IFERROR(IF(O184="Mar",(K184/P184-1))," ")</f>
        <v>-0.65625</v>
      </c>
      <c r="S184" s="100" t="str">
        <f aca="false">IF(N184&gt;0,IF(O184="","-",IF(R184&lt;0%,"DEGROWTH","GROWTH")))</f>
        <v>DEGROWTH</v>
      </c>
      <c r="T184" s="69" t="n">
        <v>50</v>
      </c>
      <c r="U184" s="101" t="str">
        <f aca="false">IF(F184&lt;=$V$2,"Apr","")</f>
        <v>Apr</v>
      </c>
      <c r="V184" s="97" t="n">
        <v>50</v>
      </c>
      <c r="W184" s="102" t="n">
        <f aca="false">K184-V184</f>
        <v>-39</v>
      </c>
      <c r="X184" s="103" t="n">
        <f aca="false">IFERROR(IF(U184="Apr",(K184/V184-1)),0)</f>
        <v>-0.78</v>
      </c>
      <c r="Y184" s="104" t="str">
        <f aca="false">IF(T184&gt;0,IF(U184="","-",IF(X184&lt;0%,"DEGROWTH","GROWTH")))</f>
        <v>DEGROWTH</v>
      </c>
      <c r="Z184" s="75" t="n">
        <v>0</v>
      </c>
      <c r="AA184" s="70"/>
      <c r="AB184" s="70" t="s">
        <v>133</v>
      </c>
      <c r="AC184" s="70" t="s">
        <v>133</v>
      </c>
      <c r="AD184" s="3" t="n">
        <f aca="false">IF(K184=0,1,0)</f>
        <v>0</v>
      </c>
      <c r="AE184" s="76"/>
    </row>
    <row r="185" customFormat="false" ht="14.25" hidden="false" customHeight="true" outlineLevel="0" collapsed="false">
      <c r="A185" s="70" t="s">
        <v>133</v>
      </c>
      <c r="B185" s="72" t="s">
        <v>141</v>
      </c>
      <c r="C185" s="72" t="s">
        <v>978</v>
      </c>
      <c r="D185" s="72" t="n">
        <v>1000003727</v>
      </c>
      <c r="E185" s="72" t="s">
        <v>979</v>
      </c>
      <c r="F185" s="74" t="n">
        <v>45215</v>
      </c>
      <c r="G185" s="67" t="str">
        <f aca="false">IF(I185&gt;0,"Targeted Dealer","-")</f>
        <v>Targeted Dealer</v>
      </c>
      <c r="H185" s="67"/>
      <c r="I185" s="68" t="n">
        <v>80</v>
      </c>
      <c r="J185" s="68" t="n">
        <f aca="false">I185/$J$1*($J$1-$E$1)</f>
        <v>74.6666666666667</v>
      </c>
      <c r="K185" s="69" t="n">
        <v>5</v>
      </c>
      <c r="L185" s="69" t="n">
        <f aca="false">I185-K185</f>
        <v>75</v>
      </c>
      <c r="M185" s="69" t="n">
        <f aca="false">IFERROR((K185/J185%),"-")</f>
        <v>6.69642857142857</v>
      </c>
      <c r="N185" s="97" t="n">
        <v>80</v>
      </c>
      <c r="O185" s="98" t="str">
        <f aca="false">IF(F185&lt;=$P$2,"Mar","")</f>
        <v>Mar</v>
      </c>
      <c r="P185" s="97" t="n">
        <f aca="false">N185</f>
        <v>80</v>
      </c>
      <c r="Q185" s="99" t="n">
        <f aca="false">K185-P185</f>
        <v>-75</v>
      </c>
      <c r="R185" s="98" t="n">
        <f aca="false">IFERROR(IF(O185="Mar",(K185/P185-1))," ")</f>
        <v>-0.9375</v>
      </c>
      <c r="S185" s="100" t="str">
        <f aca="false">IF(N185&gt;0,IF(O185="","-",IF(R185&lt;0%,"DEGROWTH","GROWTH")))</f>
        <v>DEGROWTH</v>
      </c>
      <c r="T185" s="69" t="n">
        <v>0</v>
      </c>
      <c r="U185" s="101" t="str">
        <f aca="false">IF(F185&lt;=$V$2,"Apr","")</f>
        <v>Apr</v>
      </c>
      <c r="V185" s="97" t="n">
        <v>0</v>
      </c>
      <c r="W185" s="102" t="n">
        <f aca="false">K185-V185</f>
        <v>5</v>
      </c>
      <c r="X185" s="103" t="n">
        <f aca="false">IFERROR(IF(U185="Apr",(K185/V185-1)),0)</f>
        <v>0</v>
      </c>
      <c r="Y185" s="106" t="b">
        <f aca="false">IF(T185&gt;0,IF(U185="","-",IF(X185&lt;0%,"DEGROWTH","GROWTH")))</f>
        <v>0</v>
      </c>
      <c r="Z185" s="75" t="n">
        <v>0</v>
      </c>
      <c r="AA185" s="70"/>
      <c r="AB185" s="70" t="s">
        <v>133</v>
      </c>
      <c r="AC185" s="70" t="s">
        <v>133</v>
      </c>
      <c r="AD185" s="3" t="n">
        <f aca="false">IF(K185=0,1,0)</f>
        <v>0</v>
      </c>
      <c r="AE185" s="76"/>
    </row>
    <row r="186" customFormat="false" ht="14.25" hidden="false" customHeight="true" outlineLevel="0" collapsed="false">
      <c r="A186" s="70" t="s">
        <v>133</v>
      </c>
      <c r="B186" s="72" t="s">
        <v>141</v>
      </c>
      <c r="C186" s="72" t="s">
        <v>980</v>
      </c>
      <c r="D186" s="72" t="n">
        <v>1000003782</v>
      </c>
      <c r="E186" s="72" t="s">
        <v>981</v>
      </c>
      <c r="F186" s="74" t="n">
        <v>45271</v>
      </c>
      <c r="G186" s="67" t="str">
        <f aca="false">IF(I186&gt;0,"Targeted Dealer","-")</f>
        <v>Targeted Dealer</v>
      </c>
      <c r="H186" s="67"/>
      <c r="I186" s="68" t="n">
        <v>20</v>
      </c>
      <c r="J186" s="68" t="n">
        <f aca="false">I186/$J$1*($J$1-$E$1)</f>
        <v>18.6666666666667</v>
      </c>
      <c r="K186" s="69" t="n">
        <v>13</v>
      </c>
      <c r="L186" s="69" t="n">
        <f aca="false">I186-K186</f>
        <v>7</v>
      </c>
      <c r="M186" s="69" t="n">
        <f aca="false">IFERROR((K186/J186%),"-")</f>
        <v>69.6428571428572</v>
      </c>
      <c r="N186" s="97" t="n">
        <v>0</v>
      </c>
      <c r="O186" s="98" t="str">
        <f aca="false">IF(F186&lt;=$P$2,"Mar","")</f>
        <v>Mar</v>
      </c>
      <c r="P186" s="97" t="n">
        <f aca="false">N186</f>
        <v>0</v>
      </c>
      <c r="Q186" s="99" t="n">
        <f aca="false">K186-P186</f>
        <v>13</v>
      </c>
      <c r="R186" s="98" t="str">
        <f aca="false">IFERROR(IF(O186="Mar",(K186/P186-1))," ")</f>
        <v> </v>
      </c>
      <c r="S186" s="105" t="b">
        <f aca="false">IF(N186&gt;0,IF(O186="","-",IF(R186&lt;0%,"DEGROWTH","GROWTH")))</f>
        <v>0</v>
      </c>
      <c r="T186" s="69" t="n">
        <v>32</v>
      </c>
      <c r="U186" s="101" t="str">
        <f aca="false">IF(F186&lt;=$V$2,"Apr","")</f>
        <v>Apr</v>
      </c>
      <c r="V186" s="97" t="n">
        <v>32</v>
      </c>
      <c r="W186" s="102" t="n">
        <f aca="false">K186-V186</f>
        <v>-19</v>
      </c>
      <c r="X186" s="103" t="n">
        <f aca="false">IFERROR(IF(U186="Apr",(K186/V186-1)),0)</f>
        <v>-0.59375</v>
      </c>
      <c r="Y186" s="104" t="str">
        <f aca="false">IF(T186&gt;0,IF(U186="","-",IF(X186&lt;0%,"DEGROWTH","GROWTH")))</f>
        <v>DEGROWTH</v>
      </c>
      <c r="Z186" s="75" t="n">
        <v>0</v>
      </c>
      <c r="AA186" s="70"/>
      <c r="AB186" s="70" t="s">
        <v>133</v>
      </c>
      <c r="AC186" s="70" t="s">
        <v>133</v>
      </c>
      <c r="AD186" s="3" t="n">
        <f aca="false">IF(K186=0,1,0)</f>
        <v>0</v>
      </c>
      <c r="AE186" s="76"/>
    </row>
    <row r="187" customFormat="false" ht="14.25" hidden="false" customHeight="true" outlineLevel="0" collapsed="false">
      <c r="A187" s="70" t="s">
        <v>133</v>
      </c>
      <c r="B187" s="72" t="s">
        <v>141</v>
      </c>
      <c r="C187" s="72" t="s">
        <v>982</v>
      </c>
      <c r="D187" s="72" t="n">
        <v>1000003816</v>
      </c>
      <c r="E187" s="72" t="s">
        <v>983</v>
      </c>
      <c r="F187" s="78" t="n">
        <v>45301</v>
      </c>
      <c r="G187" s="67" t="str">
        <f aca="false">IF(I187&gt;0,"Targeted Dealer","-")</f>
        <v>Targeted Dealer</v>
      </c>
      <c r="H187" s="67"/>
      <c r="I187" s="68" t="n">
        <v>20</v>
      </c>
      <c r="J187" s="68" t="n">
        <f aca="false">I187/$J$1*($J$1-$E$1)</f>
        <v>18.6666666666667</v>
      </c>
      <c r="K187" s="69" t="n">
        <v>0</v>
      </c>
      <c r="L187" s="69" t="n">
        <f aca="false">I187-K187</f>
        <v>20</v>
      </c>
      <c r="M187" s="69" t="n">
        <f aca="false">IFERROR((K187/J187%),"-")</f>
        <v>0</v>
      </c>
      <c r="N187" s="97" t="n">
        <v>10</v>
      </c>
      <c r="O187" s="98" t="str">
        <f aca="false">IF(F187&lt;=$P$2,"Mar","")</f>
        <v>Mar</v>
      </c>
      <c r="P187" s="97" t="n">
        <f aca="false">N187</f>
        <v>10</v>
      </c>
      <c r="Q187" s="99" t="n">
        <f aca="false">K187-P187</f>
        <v>-10</v>
      </c>
      <c r="R187" s="98" t="n">
        <f aca="false">IFERROR(IF(O187="Mar",(K187/P187-1))," ")</f>
        <v>-1</v>
      </c>
      <c r="S187" s="100" t="str">
        <f aca="false">IF(N187&gt;0,IF(O187="","-",IF(R187&lt;0%,"DEGROWTH","GROWTH")))</f>
        <v>DEGROWTH</v>
      </c>
      <c r="T187" s="69" t="n">
        <v>15</v>
      </c>
      <c r="U187" s="101" t="str">
        <f aca="false">IF(F187&lt;=$V$2,"Apr","")</f>
        <v>Apr</v>
      </c>
      <c r="V187" s="97" t="n">
        <v>15</v>
      </c>
      <c r="W187" s="102" t="n">
        <f aca="false">K187-V187</f>
        <v>-15</v>
      </c>
      <c r="X187" s="103" t="n">
        <f aca="false">IFERROR(IF(U187="Apr",(K187/V187-1)),0)</f>
        <v>-1</v>
      </c>
      <c r="Y187" s="104" t="str">
        <f aca="false">IF(T187&gt;0,IF(U187="","-",IF(X187&lt;0%,"DEGROWTH","GROWTH")))</f>
        <v>DEGROWTH</v>
      </c>
      <c r="Z187" s="75" t="n">
        <v>0</v>
      </c>
      <c r="AA187" s="70"/>
      <c r="AB187" s="70" t="s">
        <v>133</v>
      </c>
      <c r="AC187" s="70" t="s">
        <v>133</v>
      </c>
      <c r="AD187" s="3" t="n">
        <f aca="false">IF(K187=0,1,0)</f>
        <v>1</v>
      </c>
      <c r="AE187" s="76"/>
    </row>
    <row r="188" customFormat="false" ht="14.25" hidden="false" customHeight="true" outlineLevel="0" collapsed="false">
      <c r="A188" s="75" t="s">
        <v>133</v>
      </c>
      <c r="B188" s="79" t="s">
        <v>141</v>
      </c>
      <c r="C188" s="79" t="s">
        <v>984</v>
      </c>
      <c r="D188" s="79" t="n">
        <v>1000004010</v>
      </c>
      <c r="E188" s="79" t="s">
        <v>985</v>
      </c>
      <c r="F188" s="74" t="n">
        <v>45458</v>
      </c>
      <c r="G188" s="67" t="str">
        <f aca="false">IF(I188&gt;0,"Targeted Dealer","-")</f>
        <v>Targeted Dealer</v>
      </c>
      <c r="H188" s="67"/>
      <c r="I188" s="68" t="n">
        <v>80</v>
      </c>
      <c r="J188" s="68" t="n">
        <f aca="false">I188/$J$1*($J$1-$E$1)</f>
        <v>74.6666666666667</v>
      </c>
      <c r="K188" s="69" t="n">
        <v>80</v>
      </c>
      <c r="L188" s="69" t="n">
        <f aca="false">I188-K188</f>
        <v>0</v>
      </c>
      <c r="M188" s="69" t="n">
        <f aca="false">IFERROR((K188/J188%),"-")</f>
        <v>107.142857142857</v>
      </c>
      <c r="N188" s="97" t="n">
        <v>40</v>
      </c>
      <c r="O188" s="98" t="str">
        <f aca="false">IF(F188&lt;=$P$2,"Mar","")</f>
        <v>Mar</v>
      </c>
      <c r="P188" s="97" t="n">
        <f aca="false">N188</f>
        <v>40</v>
      </c>
      <c r="Q188" s="99" t="n">
        <f aca="false">K188-P188</f>
        <v>40</v>
      </c>
      <c r="R188" s="98" t="n">
        <f aca="false">IFERROR(IF(O188="Mar",(K188/P188-1))," ")</f>
        <v>1</v>
      </c>
      <c r="S188" s="100" t="str">
        <f aca="false">IF(N188&gt;0,IF(O188="","-",IF(R188&lt;0%,"DEGROWTH","GROWTH")))</f>
        <v>GROWTH</v>
      </c>
      <c r="T188" s="69" t="n">
        <v>160</v>
      </c>
      <c r="U188" s="101" t="str">
        <f aca="false">IF(F188&lt;=$V$2,"Apr","")</f>
        <v>Apr</v>
      </c>
      <c r="V188" s="97" t="n">
        <v>160</v>
      </c>
      <c r="W188" s="102" t="n">
        <f aca="false">K188-V188</f>
        <v>-80</v>
      </c>
      <c r="X188" s="103" t="n">
        <f aca="false">IFERROR(IF(U188="Apr",(K188/V188-1)),0)</f>
        <v>-0.5</v>
      </c>
      <c r="Y188" s="104" t="str">
        <f aca="false">IF(T188&gt;0,IF(U188="","-",IF(X188&lt;0%,"DEGROWTH","GROWTH")))</f>
        <v>DEGROWTH</v>
      </c>
      <c r="Z188" s="75" t="n">
        <v>0</v>
      </c>
      <c r="AA188" s="70"/>
      <c r="AB188" s="70" t="s">
        <v>133</v>
      </c>
      <c r="AC188" s="75" t="s">
        <v>133</v>
      </c>
      <c r="AD188" s="3" t="n">
        <f aca="false">IF(K188=0,1,0)</f>
        <v>0</v>
      </c>
      <c r="AE188" s="76"/>
    </row>
    <row r="189" customFormat="false" ht="14.25" hidden="false" customHeight="true" outlineLevel="0" collapsed="false">
      <c r="A189" s="75" t="s">
        <v>133</v>
      </c>
      <c r="B189" s="79" t="s">
        <v>141</v>
      </c>
      <c r="C189" s="79" t="s">
        <v>986</v>
      </c>
      <c r="D189" s="79" t="n">
        <v>1000004084</v>
      </c>
      <c r="E189" s="79" t="s">
        <v>987</v>
      </c>
      <c r="F189" s="74" t="n">
        <v>45518</v>
      </c>
      <c r="G189" s="67" t="str">
        <f aca="false">IF(I189&gt;0,"Targeted Dealer","-")</f>
        <v>Targeted Dealer</v>
      </c>
      <c r="H189" s="67"/>
      <c r="I189" s="68" t="n">
        <v>240</v>
      </c>
      <c r="J189" s="68" t="n">
        <f aca="false">I189/$J$1*($J$1-$E$1)</f>
        <v>224</v>
      </c>
      <c r="K189" s="69" t="n">
        <v>40</v>
      </c>
      <c r="L189" s="69" t="n">
        <f aca="false">I189-K189</f>
        <v>200</v>
      </c>
      <c r="M189" s="69" t="n">
        <f aca="false">IFERROR((K189/J189%),"-")</f>
        <v>17.8571428571429</v>
      </c>
      <c r="N189" s="97" t="n">
        <v>290</v>
      </c>
      <c r="O189" s="98" t="str">
        <f aca="false">IF(F189&lt;=$P$2,"Mar","")</f>
        <v>Mar</v>
      </c>
      <c r="P189" s="97" t="n">
        <f aca="false">N189</f>
        <v>290</v>
      </c>
      <c r="Q189" s="99" t="n">
        <f aca="false">K189-P189</f>
        <v>-250</v>
      </c>
      <c r="R189" s="98" t="n">
        <f aca="false">IFERROR(IF(O189="Mar",(K189/P189-1))," ")</f>
        <v>-0.862068965517241</v>
      </c>
      <c r="S189" s="100" t="str">
        <f aca="false">IF(N189&gt;0,IF(O189="","-",IF(R189&lt;0%,"DEGROWTH","GROWTH")))</f>
        <v>DEGROWTH</v>
      </c>
      <c r="T189" s="69" t="n">
        <v>334</v>
      </c>
      <c r="U189" s="101" t="str">
        <f aca="false">IF(F189&lt;=$V$2,"Apr","")</f>
        <v>Apr</v>
      </c>
      <c r="V189" s="97" t="n">
        <v>334</v>
      </c>
      <c r="W189" s="102" t="n">
        <f aca="false">K189-V189</f>
        <v>-294</v>
      </c>
      <c r="X189" s="103" t="n">
        <f aca="false">IFERROR(IF(U189="Apr",(K189/V189-1)),0)</f>
        <v>-0.880239520958084</v>
      </c>
      <c r="Y189" s="104" t="str">
        <f aca="false">IF(T189&gt;0,IF(U189="","-",IF(X189&lt;0%,"DEGROWTH","GROWTH")))</f>
        <v>DEGROWTH</v>
      </c>
      <c r="Z189" s="75" t="n">
        <v>0</v>
      </c>
      <c r="AA189" s="70"/>
      <c r="AB189" s="70" t="s">
        <v>133</v>
      </c>
      <c r="AC189" s="75" t="s">
        <v>133</v>
      </c>
      <c r="AD189" s="3" t="n">
        <f aca="false">IF(K189=0,1,0)</f>
        <v>0</v>
      </c>
      <c r="AE189" s="76"/>
    </row>
    <row r="190" customFormat="false" ht="14.25" hidden="false" customHeight="true" outlineLevel="0" collapsed="false">
      <c r="A190" s="70" t="s">
        <v>133</v>
      </c>
      <c r="B190" s="72" t="s">
        <v>142</v>
      </c>
      <c r="C190" s="72" t="s">
        <v>988</v>
      </c>
      <c r="D190" s="72" t="n">
        <v>1000000103</v>
      </c>
      <c r="E190" s="73" t="s">
        <v>989</v>
      </c>
      <c r="F190" s="74" t="n">
        <v>41870</v>
      </c>
      <c r="G190" s="67" t="str">
        <f aca="false">IF(I190&gt;0,"Targeted Dealer","-")</f>
        <v>Targeted Dealer</v>
      </c>
      <c r="H190" s="67"/>
      <c r="I190" s="68" t="n">
        <v>210</v>
      </c>
      <c r="J190" s="68" t="n">
        <f aca="false">I190/$J$1*($J$1-$E$1)</f>
        <v>196</v>
      </c>
      <c r="K190" s="69" t="n">
        <v>175</v>
      </c>
      <c r="L190" s="69" t="n">
        <f aca="false">I190-K190</f>
        <v>35</v>
      </c>
      <c r="M190" s="69" t="n">
        <f aca="false">IFERROR((K190/J190%),"-")</f>
        <v>89.2857142857143</v>
      </c>
      <c r="N190" s="97" t="n">
        <v>253</v>
      </c>
      <c r="O190" s="98" t="str">
        <f aca="false">IF(F190&lt;=$P$2,"Mar","")</f>
        <v>Mar</v>
      </c>
      <c r="P190" s="97" t="n">
        <f aca="false">N190</f>
        <v>253</v>
      </c>
      <c r="Q190" s="99" t="n">
        <f aca="false">K190-P190</f>
        <v>-78</v>
      </c>
      <c r="R190" s="98" t="n">
        <f aca="false">IFERROR(IF(O190="Mar",(K190/P190-1))," ")</f>
        <v>-0.308300395256917</v>
      </c>
      <c r="S190" s="100" t="str">
        <f aca="false">IF(N190&gt;0,IF(O190="","-",IF(R190&lt;0%,"DEGROWTH","GROWTH")))</f>
        <v>DEGROWTH</v>
      </c>
      <c r="T190" s="69" t="n">
        <v>125.5</v>
      </c>
      <c r="U190" s="101" t="str">
        <f aca="false">IF(F190&lt;=$V$2,"Apr","")</f>
        <v>Apr</v>
      </c>
      <c r="V190" s="97" t="n">
        <v>125.5</v>
      </c>
      <c r="W190" s="102" t="n">
        <f aca="false">K190-V190</f>
        <v>49.5</v>
      </c>
      <c r="X190" s="103" t="n">
        <f aca="false">IFERROR(IF(U190="Apr",(K190/V190-1)),0)</f>
        <v>0.394422310756972</v>
      </c>
      <c r="Y190" s="104" t="str">
        <f aca="false">IF(T190&gt;0,IF(U190="","-",IF(X190&lt;0%,"DEGROWTH","GROWTH")))</f>
        <v>GROWTH</v>
      </c>
      <c r="Z190" s="75" t="n">
        <v>0</v>
      </c>
      <c r="AA190" s="70"/>
      <c r="AB190" s="70" t="s">
        <v>133</v>
      </c>
      <c r="AC190" s="70" t="s">
        <v>133</v>
      </c>
      <c r="AD190" s="3" t="n">
        <f aca="false">IF(K190=0,1,0)</f>
        <v>0</v>
      </c>
      <c r="AE190" s="76"/>
    </row>
    <row r="191" customFormat="false" ht="14.25" hidden="false" customHeight="true" outlineLevel="0" collapsed="false">
      <c r="A191" s="70" t="s">
        <v>133</v>
      </c>
      <c r="B191" s="72" t="s">
        <v>142</v>
      </c>
      <c r="C191" s="72" t="s">
        <v>186</v>
      </c>
      <c r="D191" s="72" t="n">
        <v>1000000094</v>
      </c>
      <c r="E191" s="73" t="s">
        <v>187</v>
      </c>
      <c r="F191" s="74" t="n">
        <v>41880</v>
      </c>
      <c r="G191" s="67" t="str">
        <f aca="false">IF(I191&gt;0,"Targeted Dealer","-")</f>
        <v>Targeted Dealer</v>
      </c>
      <c r="H191" s="67"/>
      <c r="I191" s="68" t="n">
        <v>40</v>
      </c>
      <c r="J191" s="68" t="n">
        <f aca="false">I191/$J$1*($J$1-$E$1)</f>
        <v>37.3333333333333</v>
      </c>
      <c r="K191" s="69" t="n">
        <v>28</v>
      </c>
      <c r="L191" s="69" t="n">
        <f aca="false">I191-K191</f>
        <v>12</v>
      </c>
      <c r="M191" s="69" t="n">
        <f aca="false">IFERROR((K191/J191%),"-")</f>
        <v>75</v>
      </c>
      <c r="N191" s="97" t="n">
        <v>24</v>
      </c>
      <c r="O191" s="98" t="str">
        <f aca="false">IF(F191&lt;=$P$2,"Mar","")</f>
        <v>Mar</v>
      </c>
      <c r="P191" s="97" t="n">
        <f aca="false">N191</f>
        <v>24</v>
      </c>
      <c r="Q191" s="99" t="n">
        <f aca="false">K191-P191</f>
        <v>4</v>
      </c>
      <c r="R191" s="98" t="n">
        <f aca="false">IFERROR(IF(O191="Mar",(K191/P191-1))," ")</f>
        <v>0.166666666666667</v>
      </c>
      <c r="S191" s="100" t="str">
        <f aca="false">IF(N191&gt;0,IF(O191="","-",IF(R191&lt;0%,"DEGROWTH","GROWTH")))</f>
        <v>GROWTH</v>
      </c>
      <c r="T191" s="69" t="n">
        <v>55.2</v>
      </c>
      <c r="U191" s="101" t="str">
        <f aca="false">IF(F191&lt;=$V$2,"Apr","")</f>
        <v>Apr</v>
      </c>
      <c r="V191" s="97" t="n">
        <v>55.2</v>
      </c>
      <c r="W191" s="102" t="n">
        <f aca="false">K191-V191</f>
        <v>-27.2</v>
      </c>
      <c r="X191" s="103" t="n">
        <f aca="false">IFERROR(IF(U191="Apr",(K191/V191-1)),0)</f>
        <v>-0.492753623188406</v>
      </c>
      <c r="Y191" s="104" t="str">
        <f aca="false">IF(T191&gt;0,IF(U191="","-",IF(X191&lt;0%,"DEGROWTH","GROWTH")))</f>
        <v>DEGROWTH</v>
      </c>
      <c r="Z191" s="75" t="n">
        <v>0</v>
      </c>
      <c r="AA191" s="70"/>
      <c r="AB191" s="70" t="s">
        <v>133</v>
      </c>
      <c r="AC191" s="70" t="s">
        <v>133</v>
      </c>
      <c r="AD191" s="3" t="n">
        <f aca="false">IF(K191=0,1,0)</f>
        <v>0</v>
      </c>
      <c r="AE191" s="76"/>
    </row>
    <row r="192" customFormat="false" ht="14.25" hidden="false" customHeight="true" outlineLevel="0" collapsed="false">
      <c r="A192" s="70" t="s">
        <v>133</v>
      </c>
      <c r="B192" s="72" t="s">
        <v>142</v>
      </c>
      <c r="C192" s="72" t="s">
        <v>990</v>
      </c>
      <c r="D192" s="72" t="n">
        <v>1000000096</v>
      </c>
      <c r="E192" s="73" t="s">
        <v>991</v>
      </c>
      <c r="F192" s="74" t="n">
        <v>43052</v>
      </c>
      <c r="G192" s="67" t="str">
        <f aca="false">IF(I192&gt;0,"Targeted Dealer","-")</f>
        <v>Targeted Dealer</v>
      </c>
      <c r="H192" s="67"/>
      <c r="I192" s="68" t="n">
        <v>100</v>
      </c>
      <c r="J192" s="68" t="n">
        <f aca="false">I192/$J$1*($J$1-$E$1)</f>
        <v>93.3333333333333</v>
      </c>
      <c r="K192" s="69" t="n">
        <v>15</v>
      </c>
      <c r="L192" s="69" t="n">
        <f aca="false">I192-K192</f>
        <v>85</v>
      </c>
      <c r="M192" s="69" t="n">
        <f aca="false">IFERROR((K192/J192%),"-")</f>
        <v>16.0714285714286</v>
      </c>
      <c r="N192" s="97" t="n">
        <v>57</v>
      </c>
      <c r="O192" s="98" t="str">
        <f aca="false">IF(F192&lt;=$P$2,"Mar","")</f>
        <v>Mar</v>
      </c>
      <c r="P192" s="97" t="n">
        <f aca="false">N192</f>
        <v>57</v>
      </c>
      <c r="Q192" s="99" t="n">
        <f aca="false">K192-P192</f>
        <v>-42</v>
      </c>
      <c r="R192" s="98" t="n">
        <f aca="false">IFERROR(IF(O192="Mar",(K192/P192-1))," ")</f>
        <v>-0.736842105263158</v>
      </c>
      <c r="S192" s="100" t="str">
        <f aca="false">IF(N192&gt;0,IF(O192="","-",IF(R192&lt;0%,"DEGROWTH","GROWTH")))</f>
        <v>DEGROWTH</v>
      </c>
      <c r="T192" s="69" t="n">
        <v>96.5</v>
      </c>
      <c r="U192" s="101" t="str">
        <f aca="false">IF(F192&lt;=$V$2,"Apr","")</f>
        <v>Apr</v>
      </c>
      <c r="V192" s="97" t="n">
        <v>96.5</v>
      </c>
      <c r="W192" s="102" t="n">
        <f aca="false">K192-V192</f>
        <v>-81.5</v>
      </c>
      <c r="X192" s="103" t="n">
        <f aca="false">IFERROR(IF(U192="Apr",(K192/V192-1)),0)</f>
        <v>-0.844559585492228</v>
      </c>
      <c r="Y192" s="104" t="str">
        <f aca="false">IF(T192&gt;0,IF(U192="","-",IF(X192&lt;0%,"DEGROWTH","GROWTH")))</f>
        <v>DEGROWTH</v>
      </c>
      <c r="Z192" s="75" t="n">
        <v>0</v>
      </c>
      <c r="AA192" s="70"/>
      <c r="AB192" s="70" t="s">
        <v>133</v>
      </c>
      <c r="AC192" s="70" t="s">
        <v>133</v>
      </c>
      <c r="AD192" s="3" t="n">
        <f aca="false">IF(K192=0,1,0)</f>
        <v>0</v>
      </c>
      <c r="AE192" s="76"/>
    </row>
    <row r="193" customFormat="false" ht="14.25" hidden="false" customHeight="true" outlineLevel="0" collapsed="false">
      <c r="A193" s="70" t="s">
        <v>133</v>
      </c>
      <c r="B193" s="72" t="s">
        <v>142</v>
      </c>
      <c r="C193" s="72" t="s">
        <v>992</v>
      </c>
      <c r="D193" s="72" t="n">
        <v>1000000110</v>
      </c>
      <c r="E193" s="73" t="s">
        <v>993</v>
      </c>
      <c r="F193" s="74" t="n">
        <v>43068</v>
      </c>
      <c r="G193" s="67" t="str">
        <f aca="false">IF(I193&gt;0,"Targeted Dealer","-")</f>
        <v>Targeted Dealer</v>
      </c>
      <c r="H193" s="67"/>
      <c r="I193" s="68" t="n">
        <v>20</v>
      </c>
      <c r="J193" s="68" t="n">
        <f aca="false">I193/$J$1*($J$1-$E$1)</f>
        <v>18.6666666666667</v>
      </c>
      <c r="K193" s="69" t="n">
        <v>20</v>
      </c>
      <c r="L193" s="69" t="n">
        <f aca="false">I193-K193</f>
        <v>0</v>
      </c>
      <c r="M193" s="69" t="n">
        <f aca="false">IFERROR((K193/J193%),"-")</f>
        <v>107.142857142857</v>
      </c>
      <c r="N193" s="97" t="n">
        <v>65</v>
      </c>
      <c r="O193" s="98" t="str">
        <f aca="false">IF(F193&lt;=$P$2,"Mar","")</f>
        <v>Mar</v>
      </c>
      <c r="P193" s="97" t="n">
        <f aca="false">N193</f>
        <v>65</v>
      </c>
      <c r="Q193" s="99" t="n">
        <f aca="false">K193-P193</f>
        <v>-45</v>
      </c>
      <c r="R193" s="98" t="n">
        <f aca="false">IFERROR(IF(O193="Mar",(K193/P193-1))," ")</f>
        <v>-0.692307692307692</v>
      </c>
      <c r="S193" s="100" t="str">
        <f aca="false">IF(N193&gt;0,IF(O193="","-",IF(R193&lt;0%,"DEGROWTH","GROWTH")))</f>
        <v>DEGROWTH</v>
      </c>
      <c r="T193" s="69" t="n">
        <v>20</v>
      </c>
      <c r="U193" s="101" t="str">
        <f aca="false">IF(F193&lt;=$V$2,"Apr","")</f>
        <v>Apr</v>
      </c>
      <c r="V193" s="97" t="n">
        <v>20</v>
      </c>
      <c r="W193" s="102" t="n">
        <f aca="false">K193-V193</f>
        <v>0</v>
      </c>
      <c r="X193" s="103" t="n">
        <f aca="false">IFERROR(IF(U193="Apr",(K193/V193-1)),0)</f>
        <v>0</v>
      </c>
      <c r="Y193" s="104" t="str">
        <f aca="false">IF(T193&gt;0,IF(U193="","-",IF(X193&lt;0%,"DEGROWTH","GROWTH")))</f>
        <v>GROWTH</v>
      </c>
      <c r="Z193" s="75" t="n">
        <v>0</v>
      </c>
      <c r="AA193" s="70"/>
      <c r="AB193" s="70" t="s">
        <v>133</v>
      </c>
      <c r="AC193" s="70" t="s">
        <v>133</v>
      </c>
      <c r="AD193" s="3" t="n">
        <f aca="false">IF(K193=0,1,0)</f>
        <v>0</v>
      </c>
      <c r="AE193" s="76"/>
    </row>
    <row r="194" customFormat="false" ht="14.25" hidden="false" customHeight="true" outlineLevel="0" collapsed="false">
      <c r="A194" s="70" t="s">
        <v>133</v>
      </c>
      <c r="B194" s="72" t="s">
        <v>142</v>
      </c>
      <c r="C194" s="72" t="s">
        <v>994</v>
      </c>
      <c r="D194" s="72" t="n">
        <v>1000000104</v>
      </c>
      <c r="E194" s="73" t="s">
        <v>995</v>
      </c>
      <c r="F194" s="74" t="n">
        <v>43235</v>
      </c>
      <c r="G194" s="67" t="str">
        <f aca="false">IF(I194&gt;0,"Targeted Dealer","-")</f>
        <v>Targeted Dealer</v>
      </c>
      <c r="H194" s="67"/>
      <c r="I194" s="68" t="n">
        <v>10</v>
      </c>
      <c r="J194" s="68" t="n">
        <f aca="false">I194/$J$1*($J$1-$E$1)</f>
        <v>9.33333333333333</v>
      </c>
      <c r="K194" s="69" t="n">
        <v>92</v>
      </c>
      <c r="L194" s="69" t="n">
        <f aca="false">I194-K194</f>
        <v>-82</v>
      </c>
      <c r="M194" s="69" t="n">
        <f aca="false">IFERROR((K194/J194%),"-")</f>
        <v>985.714285714286</v>
      </c>
      <c r="N194" s="97" t="n">
        <v>43</v>
      </c>
      <c r="O194" s="98" t="str">
        <f aca="false">IF(F194&lt;=$P$2,"Mar","")</f>
        <v>Mar</v>
      </c>
      <c r="P194" s="97" t="n">
        <f aca="false">N194</f>
        <v>43</v>
      </c>
      <c r="Q194" s="99" t="n">
        <f aca="false">K194-P194</f>
        <v>49</v>
      </c>
      <c r="R194" s="98" t="n">
        <f aca="false">IFERROR(IF(O194="Mar",(K194/P194-1))," ")</f>
        <v>1.13953488372093</v>
      </c>
      <c r="S194" s="100" t="str">
        <f aca="false">IF(N194&gt;0,IF(O194="","-",IF(R194&lt;0%,"DEGROWTH","GROWTH")))</f>
        <v>GROWTH</v>
      </c>
      <c r="T194" s="69" t="n">
        <v>14</v>
      </c>
      <c r="U194" s="101" t="str">
        <f aca="false">IF(F194&lt;=$V$2,"Apr","")</f>
        <v>Apr</v>
      </c>
      <c r="V194" s="97" t="n">
        <v>14</v>
      </c>
      <c r="W194" s="102" t="n">
        <f aca="false">K194-V194</f>
        <v>78</v>
      </c>
      <c r="X194" s="103" t="n">
        <f aca="false">IFERROR(IF(U194="Apr",(K194/V194-1)),0)</f>
        <v>5.57142857142857</v>
      </c>
      <c r="Y194" s="104" t="str">
        <f aca="false">IF(T194&gt;0,IF(U194="","-",IF(X194&lt;0%,"DEGROWTH","GROWTH")))</f>
        <v>GROWTH</v>
      </c>
      <c r="Z194" s="75" t="n">
        <v>0</v>
      </c>
      <c r="AA194" s="70"/>
      <c r="AB194" s="70" t="s">
        <v>133</v>
      </c>
      <c r="AC194" s="70" t="s">
        <v>133</v>
      </c>
      <c r="AD194" s="3" t="n">
        <f aca="false">IF(K194=0,1,0)</f>
        <v>0</v>
      </c>
      <c r="AE194" s="76"/>
    </row>
    <row r="195" customFormat="false" ht="14.25" hidden="false" customHeight="true" outlineLevel="0" collapsed="false">
      <c r="A195" s="70" t="s">
        <v>133</v>
      </c>
      <c r="B195" s="72" t="s">
        <v>142</v>
      </c>
      <c r="C195" s="72" t="s">
        <v>996</v>
      </c>
      <c r="D195" s="72" t="n">
        <v>1000000113</v>
      </c>
      <c r="E195" s="73" t="s">
        <v>997</v>
      </c>
      <c r="F195" s="74" t="n">
        <v>43397</v>
      </c>
      <c r="G195" s="67" t="str">
        <f aca="false">IF(I195&gt;0,"Targeted Dealer","-")</f>
        <v>Targeted Dealer</v>
      </c>
      <c r="H195" s="67"/>
      <c r="I195" s="68" t="n">
        <v>120</v>
      </c>
      <c r="J195" s="68" t="n">
        <f aca="false">I195/$J$1*($J$1-$E$1)</f>
        <v>112</v>
      </c>
      <c r="K195" s="69" t="n">
        <v>124</v>
      </c>
      <c r="L195" s="69" t="n">
        <f aca="false">I195-K195</f>
        <v>-4</v>
      </c>
      <c r="M195" s="69" t="n">
        <f aca="false">IFERROR((K195/J195%),"-")</f>
        <v>110.714285714286</v>
      </c>
      <c r="N195" s="97" t="n">
        <v>146.75</v>
      </c>
      <c r="O195" s="98" t="str">
        <f aca="false">IF(F195&lt;=$P$2,"Mar","")</f>
        <v>Mar</v>
      </c>
      <c r="P195" s="97" t="n">
        <f aca="false">N195</f>
        <v>146.75</v>
      </c>
      <c r="Q195" s="99" t="n">
        <f aca="false">K195-P195</f>
        <v>-22.75</v>
      </c>
      <c r="R195" s="98" t="n">
        <f aca="false">IFERROR(IF(O195="Mar",(K195/P195-1))," ")</f>
        <v>-0.155025553662692</v>
      </c>
      <c r="S195" s="100" t="str">
        <f aca="false">IF(N195&gt;0,IF(O195="","-",IF(R195&lt;0%,"DEGROWTH","GROWTH")))</f>
        <v>DEGROWTH</v>
      </c>
      <c r="T195" s="69" t="n">
        <v>81.5</v>
      </c>
      <c r="U195" s="101" t="str">
        <f aca="false">IF(F195&lt;=$V$2,"Apr","")</f>
        <v>Apr</v>
      </c>
      <c r="V195" s="97" t="n">
        <v>81.5</v>
      </c>
      <c r="W195" s="102" t="n">
        <f aca="false">K195-V195</f>
        <v>42.5</v>
      </c>
      <c r="X195" s="103" t="n">
        <f aca="false">IFERROR(IF(U195="Apr",(K195/V195-1)),0)</f>
        <v>0.521472392638037</v>
      </c>
      <c r="Y195" s="104" t="str">
        <f aca="false">IF(T195&gt;0,IF(U195="","-",IF(X195&lt;0%,"DEGROWTH","GROWTH")))</f>
        <v>GROWTH</v>
      </c>
      <c r="Z195" s="75" t="n">
        <v>0</v>
      </c>
      <c r="AA195" s="70"/>
      <c r="AB195" s="70" t="s">
        <v>133</v>
      </c>
      <c r="AC195" s="70" t="s">
        <v>133</v>
      </c>
      <c r="AD195" s="3" t="n">
        <f aca="false">IF(K195=0,1,0)</f>
        <v>0</v>
      </c>
      <c r="AE195" s="76"/>
    </row>
    <row r="196" customFormat="false" ht="14.25" hidden="false" customHeight="true" outlineLevel="0" collapsed="false">
      <c r="A196" s="70" t="s">
        <v>133</v>
      </c>
      <c r="B196" s="72" t="s">
        <v>142</v>
      </c>
      <c r="C196" s="72" t="s">
        <v>998</v>
      </c>
      <c r="D196" s="72" t="n">
        <v>1000000834</v>
      </c>
      <c r="E196" s="73" t="s">
        <v>999</v>
      </c>
      <c r="F196" s="74" t="n">
        <v>43687</v>
      </c>
      <c r="G196" s="67" t="str">
        <f aca="false">IF(I196&gt;0,"Targeted Dealer","-")</f>
        <v>Targeted Dealer</v>
      </c>
      <c r="H196" s="67"/>
      <c r="I196" s="68" t="n">
        <v>200</v>
      </c>
      <c r="J196" s="68" t="n">
        <f aca="false">I196/$J$1*($J$1-$E$1)</f>
        <v>186.666666666667</v>
      </c>
      <c r="K196" s="69" t="n">
        <v>160</v>
      </c>
      <c r="L196" s="69" t="n">
        <f aca="false">I196-K196</f>
        <v>40</v>
      </c>
      <c r="M196" s="69" t="n">
        <f aca="false">IFERROR((K196/J196%),"-")</f>
        <v>85.7142857142857</v>
      </c>
      <c r="N196" s="97" t="n">
        <v>147</v>
      </c>
      <c r="O196" s="98" t="str">
        <f aca="false">IF(F196&lt;=$P$2,"Mar","")</f>
        <v>Mar</v>
      </c>
      <c r="P196" s="97" t="n">
        <f aca="false">N196</f>
        <v>147</v>
      </c>
      <c r="Q196" s="99" t="n">
        <f aca="false">K196-P196</f>
        <v>13</v>
      </c>
      <c r="R196" s="98" t="n">
        <f aca="false">IFERROR(IF(O196="Mar",(K196/P196-1))," ")</f>
        <v>0.08843537414966</v>
      </c>
      <c r="S196" s="100" t="str">
        <f aca="false">IF(N196&gt;0,IF(O196="","-",IF(R196&lt;0%,"DEGROWTH","GROWTH")))</f>
        <v>GROWTH</v>
      </c>
      <c r="T196" s="69" t="n">
        <v>213.5</v>
      </c>
      <c r="U196" s="101" t="str">
        <f aca="false">IF(F196&lt;=$V$2,"Apr","")</f>
        <v>Apr</v>
      </c>
      <c r="V196" s="97" t="n">
        <v>213.5</v>
      </c>
      <c r="W196" s="102" t="n">
        <f aca="false">K196-V196</f>
        <v>-53.5</v>
      </c>
      <c r="X196" s="103" t="n">
        <f aca="false">IFERROR(IF(U196="Apr",(K196/V196-1)),0)</f>
        <v>-0.250585480093677</v>
      </c>
      <c r="Y196" s="104" t="str">
        <f aca="false">IF(T196&gt;0,IF(U196="","-",IF(X196&lt;0%,"DEGROWTH","GROWTH")))</f>
        <v>DEGROWTH</v>
      </c>
      <c r="Z196" s="75" t="n">
        <v>0</v>
      </c>
      <c r="AA196" s="70"/>
      <c r="AB196" s="70" t="s">
        <v>133</v>
      </c>
      <c r="AC196" s="70" t="s">
        <v>133</v>
      </c>
      <c r="AD196" s="3" t="n">
        <f aca="false">IF(K196=0,1,0)</f>
        <v>0</v>
      </c>
      <c r="AE196" s="76"/>
    </row>
    <row r="197" customFormat="false" ht="14.25" hidden="false" customHeight="true" outlineLevel="0" collapsed="false">
      <c r="A197" s="70" t="s">
        <v>133</v>
      </c>
      <c r="B197" s="72" t="s">
        <v>142</v>
      </c>
      <c r="C197" s="72" t="s">
        <v>1000</v>
      </c>
      <c r="D197" s="72" t="n">
        <v>1000000100</v>
      </c>
      <c r="E197" s="73" t="s">
        <v>1001</v>
      </c>
      <c r="F197" s="74" t="n">
        <v>43886</v>
      </c>
      <c r="G197" s="67" t="str">
        <f aca="false">IF(I197&gt;0,"Targeted Dealer","-")</f>
        <v>Targeted Dealer</v>
      </c>
      <c r="H197" s="67"/>
      <c r="I197" s="68" t="n">
        <v>30</v>
      </c>
      <c r="J197" s="68" t="n">
        <f aca="false">I197/$J$1*($J$1-$E$1)</f>
        <v>28</v>
      </c>
      <c r="K197" s="69" t="n">
        <v>57</v>
      </c>
      <c r="L197" s="69" t="n">
        <f aca="false">I197-K197</f>
        <v>-27</v>
      </c>
      <c r="M197" s="69" t="n">
        <f aca="false">IFERROR((K197/J197%),"-")</f>
        <v>203.571428571429</v>
      </c>
      <c r="N197" s="97" t="n">
        <v>27.1</v>
      </c>
      <c r="O197" s="98" t="str">
        <f aca="false">IF(F197&lt;=$P$2,"Mar","")</f>
        <v>Mar</v>
      </c>
      <c r="P197" s="97" t="n">
        <f aca="false">N197</f>
        <v>27.1</v>
      </c>
      <c r="Q197" s="99" t="n">
        <f aca="false">K197-P197</f>
        <v>29.9</v>
      </c>
      <c r="R197" s="98" t="n">
        <f aca="false">IFERROR(IF(O197="Mar",(K197/P197-1))," ")</f>
        <v>1.10332103321033</v>
      </c>
      <c r="S197" s="100" t="str">
        <f aca="false">IF(N197&gt;0,IF(O197="","-",IF(R197&lt;0%,"DEGROWTH","GROWTH")))</f>
        <v>GROWTH</v>
      </c>
      <c r="T197" s="69" t="n">
        <v>15</v>
      </c>
      <c r="U197" s="101" t="str">
        <f aca="false">IF(F197&lt;=$V$2,"Apr","")</f>
        <v>Apr</v>
      </c>
      <c r="V197" s="97" t="n">
        <v>15</v>
      </c>
      <c r="W197" s="102" t="n">
        <f aca="false">K197-V197</f>
        <v>42</v>
      </c>
      <c r="X197" s="103" t="n">
        <f aca="false">IFERROR(IF(U197="Apr",(K197/V197-1)),0)</f>
        <v>2.8</v>
      </c>
      <c r="Y197" s="104" t="str">
        <f aca="false">IF(T197&gt;0,IF(U197="","-",IF(X197&lt;0%,"DEGROWTH","GROWTH")))</f>
        <v>GROWTH</v>
      </c>
      <c r="Z197" s="75" t="n">
        <v>0</v>
      </c>
      <c r="AA197" s="70"/>
      <c r="AB197" s="70" t="s">
        <v>133</v>
      </c>
      <c r="AC197" s="70" t="s">
        <v>133</v>
      </c>
      <c r="AD197" s="3" t="n">
        <f aca="false">IF(K197=0,1,0)</f>
        <v>0</v>
      </c>
      <c r="AE197" s="76"/>
    </row>
    <row r="198" customFormat="false" ht="14.25" hidden="false" customHeight="true" outlineLevel="0" collapsed="false">
      <c r="A198" s="70" t="s">
        <v>133</v>
      </c>
      <c r="B198" s="72" t="s">
        <v>142</v>
      </c>
      <c r="C198" s="72" t="s">
        <v>1002</v>
      </c>
      <c r="D198" s="72" t="n">
        <v>1000002610</v>
      </c>
      <c r="E198" s="73" t="s">
        <v>1003</v>
      </c>
      <c r="F198" s="74" t="n">
        <v>44616</v>
      </c>
      <c r="G198" s="67" t="str">
        <f aca="false">IF(I198&gt;0,"Targeted Dealer","-")</f>
        <v>Targeted Dealer</v>
      </c>
      <c r="H198" s="67"/>
      <c r="I198" s="68" t="n">
        <v>10</v>
      </c>
      <c r="J198" s="68" t="n">
        <f aca="false">I198/$J$1*($J$1-$E$1)</f>
        <v>9.33333333333333</v>
      </c>
      <c r="K198" s="69" t="n">
        <v>12</v>
      </c>
      <c r="L198" s="69" t="n">
        <f aca="false">I198-K198</f>
        <v>-2</v>
      </c>
      <c r="M198" s="69" t="n">
        <f aca="false">IFERROR((K198/J198%),"-")</f>
        <v>128.571428571429</v>
      </c>
      <c r="N198" s="97" t="n">
        <v>25</v>
      </c>
      <c r="O198" s="98" t="str">
        <f aca="false">IF(F198&lt;=$P$2,"Mar","")</f>
        <v>Mar</v>
      </c>
      <c r="P198" s="97" t="n">
        <f aca="false">N198</f>
        <v>25</v>
      </c>
      <c r="Q198" s="99" t="n">
        <f aca="false">K198-P198</f>
        <v>-13</v>
      </c>
      <c r="R198" s="98" t="n">
        <f aca="false">IFERROR(IF(O198="Mar",(K198/P198-1))," ")</f>
        <v>-0.52</v>
      </c>
      <c r="S198" s="100" t="str">
        <f aca="false">IF(N198&gt;0,IF(O198="","-",IF(R198&lt;0%,"DEGROWTH","GROWTH")))</f>
        <v>DEGROWTH</v>
      </c>
      <c r="T198" s="69" t="n">
        <v>5</v>
      </c>
      <c r="U198" s="101" t="str">
        <f aca="false">IF(F198&lt;=$V$2,"Apr","")</f>
        <v>Apr</v>
      </c>
      <c r="V198" s="97" t="n">
        <v>5</v>
      </c>
      <c r="W198" s="102" t="n">
        <f aca="false">K198-V198</f>
        <v>7</v>
      </c>
      <c r="X198" s="103" t="n">
        <f aca="false">IFERROR(IF(U198="Apr",(K198/V198-1)),0)</f>
        <v>1.4</v>
      </c>
      <c r="Y198" s="104" t="str">
        <f aca="false">IF(T198&gt;0,IF(U198="","-",IF(X198&lt;0%,"DEGROWTH","GROWTH")))</f>
        <v>GROWTH</v>
      </c>
      <c r="Z198" s="75" t="n">
        <v>0</v>
      </c>
      <c r="AA198" s="70"/>
      <c r="AB198" s="70" t="s">
        <v>133</v>
      </c>
      <c r="AC198" s="70" t="s">
        <v>133</v>
      </c>
      <c r="AD198" s="3" t="n">
        <f aca="false">IF(K198=0,1,0)</f>
        <v>0</v>
      </c>
      <c r="AE198" s="76"/>
    </row>
    <row r="199" customFormat="false" ht="14.25" hidden="false" customHeight="true" outlineLevel="0" collapsed="false">
      <c r="A199" s="70" t="s">
        <v>133</v>
      </c>
      <c r="B199" s="72" t="s">
        <v>142</v>
      </c>
      <c r="C199" s="72" t="s">
        <v>1004</v>
      </c>
      <c r="D199" s="72" t="n">
        <v>1000002747</v>
      </c>
      <c r="E199" s="73" t="s">
        <v>1005</v>
      </c>
      <c r="F199" s="74" t="n">
        <v>44692</v>
      </c>
      <c r="G199" s="67" t="str">
        <f aca="false">IF(I199&gt;0,"Targeted Dealer","-")</f>
        <v>Targeted Dealer</v>
      </c>
      <c r="H199" s="67"/>
      <c r="I199" s="68" t="n">
        <v>40</v>
      </c>
      <c r="J199" s="68" t="n">
        <f aca="false">I199/$J$1*($J$1-$E$1)</f>
        <v>37.3333333333333</v>
      </c>
      <c r="K199" s="69" t="n">
        <v>40</v>
      </c>
      <c r="L199" s="69" t="n">
        <f aca="false">I199-K199</f>
        <v>0</v>
      </c>
      <c r="M199" s="69" t="n">
        <f aca="false">IFERROR((K199/J199%),"-")</f>
        <v>107.142857142857</v>
      </c>
      <c r="N199" s="97" t="n">
        <v>55</v>
      </c>
      <c r="O199" s="98" t="str">
        <f aca="false">IF(F199&lt;=$P$2,"Mar","")</f>
        <v>Mar</v>
      </c>
      <c r="P199" s="97" t="n">
        <f aca="false">N199</f>
        <v>55</v>
      </c>
      <c r="Q199" s="99" t="n">
        <f aca="false">K199-P199</f>
        <v>-15</v>
      </c>
      <c r="R199" s="98" t="n">
        <f aca="false">IFERROR(IF(O199="Mar",(K199/P199-1))," ")</f>
        <v>-0.272727272727273</v>
      </c>
      <c r="S199" s="100" t="str">
        <f aca="false">IF(N199&gt;0,IF(O199="","-",IF(R199&lt;0%,"DEGROWTH","GROWTH")))</f>
        <v>DEGROWTH</v>
      </c>
      <c r="T199" s="69" t="n">
        <v>80</v>
      </c>
      <c r="U199" s="101" t="str">
        <f aca="false">IF(F199&lt;=$V$2,"Apr","")</f>
        <v>Apr</v>
      </c>
      <c r="V199" s="97" t="n">
        <v>80</v>
      </c>
      <c r="W199" s="102" t="n">
        <f aca="false">K199-V199</f>
        <v>-40</v>
      </c>
      <c r="X199" s="103" t="n">
        <f aca="false">IFERROR(IF(U199="Apr",(K199/V199-1)),0)</f>
        <v>-0.5</v>
      </c>
      <c r="Y199" s="104" t="str">
        <f aca="false">IF(T199&gt;0,IF(U199="","-",IF(X199&lt;0%,"DEGROWTH","GROWTH")))</f>
        <v>DEGROWTH</v>
      </c>
      <c r="Z199" s="75" t="n">
        <v>0</v>
      </c>
      <c r="AA199" s="70"/>
      <c r="AB199" s="70" t="s">
        <v>133</v>
      </c>
      <c r="AC199" s="70" t="s">
        <v>133</v>
      </c>
      <c r="AD199" s="3" t="n">
        <f aca="false">IF(K199=0,1,0)</f>
        <v>0</v>
      </c>
      <c r="AE199" s="76"/>
    </row>
    <row r="200" customFormat="false" ht="14.25" hidden="false" customHeight="true" outlineLevel="0" collapsed="false">
      <c r="A200" s="70" t="s">
        <v>133</v>
      </c>
      <c r="B200" s="72" t="s">
        <v>142</v>
      </c>
      <c r="C200" s="72" t="s">
        <v>1006</v>
      </c>
      <c r="D200" s="72" t="n">
        <v>1000002757</v>
      </c>
      <c r="E200" s="73" t="s">
        <v>1007</v>
      </c>
      <c r="F200" s="74" t="n">
        <v>44704</v>
      </c>
      <c r="G200" s="67" t="str">
        <f aca="false">IF(I200&gt;0,"Targeted Dealer","-")</f>
        <v>Targeted Dealer</v>
      </c>
      <c r="H200" s="67"/>
      <c r="I200" s="68" t="n">
        <v>200</v>
      </c>
      <c r="J200" s="68" t="n">
        <f aca="false">I200/$J$1*($J$1-$E$1)</f>
        <v>186.666666666667</v>
      </c>
      <c r="K200" s="69" t="n">
        <v>140</v>
      </c>
      <c r="L200" s="69" t="n">
        <f aca="false">I200-K200</f>
        <v>60</v>
      </c>
      <c r="M200" s="69" t="n">
        <f aca="false">IFERROR((K200/J200%),"-")</f>
        <v>75</v>
      </c>
      <c r="N200" s="97" t="n">
        <v>125.5</v>
      </c>
      <c r="O200" s="98" t="str">
        <f aca="false">IF(F200&lt;=$P$2,"Mar","")</f>
        <v>Mar</v>
      </c>
      <c r="P200" s="97" t="n">
        <f aca="false">N200</f>
        <v>125.5</v>
      </c>
      <c r="Q200" s="99" t="n">
        <f aca="false">K200-P200</f>
        <v>14.5</v>
      </c>
      <c r="R200" s="98" t="n">
        <f aca="false">IFERROR(IF(O200="Mar",(K200/P200-1))," ")</f>
        <v>0.115537848605578</v>
      </c>
      <c r="S200" s="100" t="str">
        <f aca="false">IF(N200&gt;0,IF(O200="","-",IF(R200&lt;0%,"DEGROWTH","GROWTH")))</f>
        <v>GROWTH</v>
      </c>
      <c r="T200" s="69" t="n">
        <v>204.5</v>
      </c>
      <c r="U200" s="101" t="str">
        <f aca="false">IF(F200&lt;=$V$2,"Apr","")</f>
        <v>Apr</v>
      </c>
      <c r="V200" s="97" t="n">
        <v>204.5</v>
      </c>
      <c r="W200" s="102" t="n">
        <f aca="false">K200-V200</f>
        <v>-64.5</v>
      </c>
      <c r="X200" s="103" t="n">
        <f aca="false">IFERROR(IF(U200="Apr",(K200/V200-1)),0)</f>
        <v>-0.315403422982885</v>
      </c>
      <c r="Y200" s="104" t="str">
        <f aca="false">IF(T200&gt;0,IF(U200="","-",IF(X200&lt;0%,"DEGROWTH","GROWTH")))</f>
        <v>DEGROWTH</v>
      </c>
      <c r="Z200" s="75" t="n">
        <v>0</v>
      </c>
      <c r="AA200" s="70"/>
      <c r="AB200" s="70" t="s">
        <v>133</v>
      </c>
      <c r="AC200" s="70" t="s">
        <v>133</v>
      </c>
      <c r="AD200" s="3" t="n">
        <f aca="false">IF(K200=0,1,0)</f>
        <v>0</v>
      </c>
      <c r="AE200" s="76"/>
    </row>
    <row r="201" customFormat="false" ht="14.25" hidden="false" customHeight="true" outlineLevel="0" collapsed="false">
      <c r="A201" s="70" t="s">
        <v>133</v>
      </c>
      <c r="B201" s="72" t="s">
        <v>142</v>
      </c>
      <c r="C201" s="72" t="s">
        <v>1008</v>
      </c>
      <c r="D201" s="72" t="n">
        <v>1000002835</v>
      </c>
      <c r="E201" s="73" t="s">
        <v>1009</v>
      </c>
      <c r="F201" s="74" t="n">
        <v>44758</v>
      </c>
      <c r="G201" s="67" t="str">
        <f aca="false">IF(I201&gt;0,"Targeted Dealer","-")</f>
        <v>Targeted Dealer</v>
      </c>
      <c r="H201" s="67"/>
      <c r="I201" s="68" t="n">
        <v>200</v>
      </c>
      <c r="J201" s="68" t="n">
        <f aca="false">I201/$J$1*($J$1-$E$1)</f>
        <v>186.666666666667</v>
      </c>
      <c r="K201" s="69" t="n">
        <v>117.95</v>
      </c>
      <c r="L201" s="69" t="n">
        <f aca="false">I201-K201</f>
        <v>82.05</v>
      </c>
      <c r="M201" s="69" t="n">
        <f aca="false">IFERROR((K201/J201%),"-")</f>
        <v>63.1875</v>
      </c>
      <c r="N201" s="97" t="n">
        <v>219.6</v>
      </c>
      <c r="O201" s="98" t="str">
        <f aca="false">IF(F201&lt;=$P$2,"Mar","")</f>
        <v>Mar</v>
      </c>
      <c r="P201" s="97" t="n">
        <f aca="false">N201</f>
        <v>219.6</v>
      </c>
      <c r="Q201" s="99" t="n">
        <f aca="false">K201-P201</f>
        <v>-101.65</v>
      </c>
      <c r="R201" s="98" t="n">
        <f aca="false">IFERROR(IF(O201="Mar",(K201/P201-1))," ")</f>
        <v>-0.462887067395264</v>
      </c>
      <c r="S201" s="100" t="str">
        <f aca="false">IF(N201&gt;0,IF(O201="","-",IF(R201&lt;0%,"DEGROWTH","GROWTH")))</f>
        <v>DEGROWTH</v>
      </c>
      <c r="T201" s="69" t="n">
        <v>171.25</v>
      </c>
      <c r="U201" s="101" t="str">
        <f aca="false">IF(F201&lt;=$V$2,"Apr","")</f>
        <v>Apr</v>
      </c>
      <c r="V201" s="97" t="n">
        <v>171.25</v>
      </c>
      <c r="W201" s="102" t="n">
        <f aca="false">K201-V201</f>
        <v>-53.3</v>
      </c>
      <c r="X201" s="103" t="n">
        <f aca="false">IFERROR(IF(U201="Apr",(K201/V201-1)),0)</f>
        <v>-0.311240875912409</v>
      </c>
      <c r="Y201" s="104" t="str">
        <f aca="false">IF(T201&gt;0,IF(U201="","-",IF(X201&lt;0%,"DEGROWTH","GROWTH")))</f>
        <v>DEGROWTH</v>
      </c>
      <c r="Z201" s="75" t="n">
        <v>0</v>
      </c>
      <c r="AA201" s="70"/>
      <c r="AB201" s="70" t="s">
        <v>133</v>
      </c>
      <c r="AC201" s="70" t="s">
        <v>133</v>
      </c>
      <c r="AD201" s="3" t="n">
        <f aca="false">IF(K201=0,1,0)</f>
        <v>0</v>
      </c>
      <c r="AE201" s="76"/>
    </row>
    <row r="202" customFormat="false" ht="14.25" hidden="false" customHeight="true" outlineLevel="0" collapsed="false">
      <c r="A202" s="70" t="s">
        <v>133</v>
      </c>
      <c r="B202" s="72" t="s">
        <v>142</v>
      </c>
      <c r="C202" s="72" t="s">
        <v>1010</v>
      </c>
      <c r="D202" s="72" t="n">
        <v>1000003161</v>
      </c>
      <c r="E202" s="73" t="s">
        <v>1011</v>
      </c>
      <c r="F202" s="74" t="n">
        <v>44915</v>
      </c>
      <c r="G202" s="67" t="str">
        <f aca="false">IF(I202&gt;0,"Targeted Dealer","-")</f>
        <v>Targeted Dealer</v>
      </c>
      <c r="H202" s="67"/>
      <c r="I202" s="68" t="n">
        <v>20</v>
      </c>
      <c r="J202" s="68" t="n">
        <f aca="false">I202/$J$1*($J$1-$E$1)</f>
        <v>18.6666666666667</v>
      </c>
      <c r="K202" s="69" t="n">
        <v>20</v>
      </c>
      <c r="L202" s="69" t="n">
        <f aca="false">I202-K202</f>
        <v>0</v>
      </c>
      <c r="M202" s="69" t="n">
        <f aca="false">IFERROR((K202/J202%),"-")</f>
        <v>107.142857142857</v>
      </c>
      <c r="N202" s="97" t="n">
        <v>0</v>
      </c>
      <c r="O202" s="98" t="str">
        <f aca="false">IF(F202&lt;=$P$2,"Mar","")</f>
        <v>Mar</v>
      </c>
      <c r="P202" s="97" t="n">
        <f aca="false">N202</f>
        <v>0</v>
      </c>
      <c r="Q202" s="99" t="n">
        <f aca="false">K202-P202</f>
        <v>20</v>
      </c>
      <c r="R202" s="98" t="str">
        <f aca="false">IFERROR(IF(O202="Mar",(K202/P202-1))," ")</f>
        <v> </v>
      </c>
      <c r="S202" s="105" t="b">
        <f aca="false">IF(N202&gt;0,IF(O202="","-",IF(R202&lt;0%,"DEGROWTH","GROWTH")))</f>
        <v>0</v>
      </c>
      <c r="T202" s="69" t="n">
        <v>40</v>
      </c>
      <c r="U202" s="101" t="str">
        <f aca="false">IF(F202&lt;=$V$2,"Apr","")</f>
        <v>Apr</v>
      </c>
      <c r="V202" s="97" t="n">
        <v>40</v>
      </c>
      <c r="W202" s="102" t="n">
        <f aca="false">K202-V202</f>
        <v>-20</v>
      </c>
      <c r="X202" s="103" t="n">
        <f aca="false">IFERROR(IF(U202="Apr",(K202/V202-1)),0)</f>
        <v>-0.5</v>
      </c>
      <c r="Y202" s="104" t="str">
        <f aca="false">IF(T202&gt;0,IF(U202="","-",IF(X202&lt;0%,"DEGROWTH","GROWTH")))</f>
        <v>DEGROWTH</v>
      </c>
      <c r="Z202" s="75" t="n">
        <v>0</v>
      </c>
      <c r="AA202" s="70"/>
      <c r="AB202" s="70" t="s">
        <v>133</v>
      </c>
      <c r="AC202" s="70" t="s">
        <v>133</v>
      </c>
      <c r="AD202" s="3" t="n">
        <f aca="false">IF(K202=0,1,0)</f>
        <v>0</v>
      </c>
      <c r="AE202" s="76"/>
    </row>
    <row r="203" customFormat="false" ht="14.25" hidden="false" customHeight="true" outlineLevel="0" collapsed="false">
      <c r="A203" s="70" t="s">
        <v>133</v>
      </c>
      <c r="B203" s="72" t="s">
        <v>142</v>
      </c>
      <c r="C203" s="72" t="s">
        <v>192</v>
      </c>
      <c r="D203" s="72" t="n">
        <v>1000003500</v>
      </c>
      <c r="E203" s="72" t="s">
        <v>193</v>
      </c>
      <c r="F203" s="74" t="n">
        <v>45045</v>
      </c>
      <c r="G203" s="67" t="str">
        <f aca="false">IF(I203&gt;0,"Targeted Dealer","-")</f>
        <v>Targeted Dealer</v>
      </c>
      <c r="H203" s="67"/>
      <c r="I203" s="68" t="n">
        <v>20</v>
      </c>
      <c r="J203" s="68" t="n">
        <f aca="false">I203/$J$1*($J$1-$E$1)</f>
        <v>18.6666666666667</v>
      </c>
      <c r="K203" s="69" t="n">
        <v>10</v>
      </c>
      <c r="L203" s="69" t="n">
        <f aca="false">I203-K203</f>
        <v>10</v>
      </c>
      <c r="M203" s="69" t="n">
        <f aca="false">IFERROR((K203/J203%),"-")</f>
        <v>53.5714285714286</v>
      </c>
      <c r="N203" s="97" t="n">
        <v>0</v>
      </c>
      <c r="O203" s="98" t="str">
        <f aca="false">IF(F203&lt;=$P$2,"Mar","")</f>
        <v>Mar</v>
      </c>
      <c r="P203" s="97" t="n">
        <f aca="false">N203</f>
        <v>0</v>
      </c>
      <c r="Q203" s="99" t="n">
        <f aca="false">K203-P203</f>
        <v>10</v>
      </c>
      <c r="R203" s="98" t="str">
        <f aca="false">IFERROR(IF(O203="Mar",(K203/P203-1))," ")</f>
        <v> </v>
      </c>
      <c r="S203" s="105" t="b">
        <f aca="false">IF(N203&gt;0,IF(O203="","-",IF(R203&lt;0%,"DEGROWTH","GROWTH")))</f>
        <v>0</v>
      </c>
      <c r="T203" s="69" t="n">
        <v>14</v>
      </c>
      <c r="U203" s="101" t="str">
        <f aca="false">IF(F203&lt;=$V$2,"Apr","")</f>
        <v>Apr</v>
      </c>
      <c r="V203" s="97" t="n">
        <v>14</v>
      </c>
      <c r="W203" s="102" t="n">
        <f aca="false">K203-V203</f>
        <v>-4</v>
      </c>
      <c r="X203" s="103" t="n">
        <f aca="false">IFERROR(IF(U203="Apr",(K203/V203-1)),0)</f>
        <v>-0.285714285714286</v>
      </c>
      <c r="Y203" s="104" t="str">
        <f aca="false">IF(T203&gt;0,IF(U203="","-",IF(X203&lt;0%,"DEGROWTH","GROWTH")))</f>
        <v>DEGROWTH</v>
      </c>
      <c r="Z203" s="75" t="n">
        <v>0</v>
      </c>
      <c r="AA203" s="70"/>
      <c r="AB203" s="70" t="s">
        <v>133</v>
      </c>
      <c r="AC203" s="70" t="s">
        <v>133</v>
      </c>
      <c r="AD203" s="3" t="n">
        <f aca="false">IF(K203=0,1,0)</f>
        <v>0</v>
      </c>
      <c r="AE203" s="76"/>
    </row>
    <row r="204" customFormat="false" ht="14.25" hidden="false" customHeight="true" outlineLevel="0" collapsed="false">
      <c r="A204" s="70" t="s">
        <v>133</v>
      </c>
      <c r="B204" s="72" t="s">
        <v>142</v>
      </c>
      <c r="C204" s="72" t="s">
        <v>1012</v>
      </c>
      <c r="D204" s="72" t="n">
        <v>1000003513</v>
      </c>
      <c r="E204" s="72" t="s">
        <v>1013</v>
      </c>
      <c r="F204" s="74" t="n">
        <v>45054</v>
      </c>
      <c r="G204" s="67" t="str">
        <f aca="false">IF(I204&gt;0,"Targeted Dealer","-")</f>
        <v>Targeted Dealer</v>
      </c>
      <c r="H204" s="67"/>
      <c r="I204" s="68" t="n">
        <v>280</v>
      </c>
      <c r="J204" s="68" t="n">
        <f aca="false">I204/$J$1*($J$1-$E$1)</f>
        <v>261.333333333333</v>
      </c>
      <c r="K204" s="69" t="n">
        <v>119</v>
      </c>
      <c r="L204" s="69" t="n">
        <f aca="false">I204-K204</f>
        <v>161</v>
      </c>
      <c r="M204" s="69" t="n">
        <f aca="false">IFERROR((K204/J204%),"-")</f>
        <v>45.5357142857143</v>
      </c>
      <c r="N204" s="97" t="n">
        <v>532.4</v>
      </c>
      <c r="O204" s="98" t="str">
        <f aca="false">IF(F204&lt;=$P$2,"Mar","")</f>
        <v>Mar</v>
      </c>
      <c r="P204" s="97" t="n">
        <f aca="false">N204</f>
        <v>532.4</v>
      </c>
      <c r="Q204" s="99" t="n">
        <f aca="false">K204-P204</f>
        <v>-413.4</v>
      </c>
      <c r="R204" s="98" t="n">
        <f aca="false">IFERROR(IF(O204="Mar",(K204/P204-1))," ")</f>
        <v>-0.776483846731781</v>
      </c>
      <c r="S204" s="100" t="str">
        <f aca="false">IF(N204&gt;0,IF(O204="","-",IF(R204&lt;0%,"DEGROWTH","GROWTH")))</f>
        <v>DEGROWTH</v>
      </c>
      <c r="T204" s="69" t="n">
        <v>236.75</v>
      </c>
      <c r="U204" s="101" t="str">
        <f aca="false">IF(F204&lt;=$V$2,"Apr","")</f>
        <v>Apr</v>
      </c>
      <c r="V204" s="97" t="n">
        <v>236.75</v>
      </c>
      <c r="W204" s="102" t="n">
        <f aca="false">K204-V204</f>
        <v>-117.75</v>
      </c>
      <c r="X204" s="103" t="n">
        <f aca="false">IFERROR(IF(U204="Apr",(K204/V204-1)),0)</f>
        <v>-0.497360084477297</v>
      </c>
      <c r="Y204" s="104" t="str">
        <f aca="false">IF(T204&gt;0,IF(U204="","-",IF(X204&lt;0%,"DEGROWTH","GROWTH")))</f>
        <v>DEGROWTH</v>
      </c>
      <c r="Z204" s="75" t="n">
        <v>0</v>
      </c>
      <c r="AA204" s="70"/>
      <c r="AB204" s="70" t="s">
        <v>133</v>
      </c>
      <c r="AC204" s="70" t="s">
        <v>133</v>
      </c>
      <c r="AD204" s="3" t="n">
        <f aca="false">IF(K204=0,1,0)</f>
        <v>0</v>
      </c>
      <c r="AE204" s="76"/>
    </row>
    <row r="205" customFormat="false" ht="14.25" hidden="false" customHeight="true" outlineLevel="0" collapsed="false">
      <c r="A205" s="70" t="s">
        <v>133</v>
      </c>
      <c r="B205" s="72" t="s">
        <v>142</v>
      </c>
      <c r="C205" s="72" t="s">
        <v>1014</v>
      </c>
      <c r="D205" s="72" t="n">
        <v>1000003544</v>
      </c>
      <c r="E205" s="72" t="s">
        <v>1015</v>
      </c>
      <c r="F205" s="74" t="n">
        <v>45069</v>
      </c>
      <c r="G205" s="67" t="str">
        <f aca="false">IF(I205&gt;0,"Targeted Dealer","-")</f>
        <v>Targeted Dealer</v>
      </c>
      <c r="H205" s="67"/>
      <c r="I205" s="68" t="n">
        <v>20</v>
      </c>
      <c r="J205" s="68" t="n">
        <f aca="false">I205/$J$1*($J$1-$E$1)</f>
        <v>18.6666666666667</v>
      </c>
      <c r="K205" s="69" t="n">
        <v>30</v>
      </c>
      <c r="L205" s="69" t="n">
        <f aca="false">I205-K205</f>
        <v>-10</v>
      </c>
      <c r="M205" s="69" t="n">
        <f aca="false">IFERROR((K205/J205%),"-")</f>
        <v>160.714285714286</v>
      </c>
      <c r="N205" s="97" t="n">
        <v>20</v>
      </c>
      <c r="O205" s="98" t="str">
        <f aca="false">IF(F205&lt;=$P$2,"Mar","")</f>
        <v>Mar</v>
      </c>
      <c r="P205" s="97" t="n">
        <f aca="false">N205</f>
        <v>20</v>
      </c>
      <c r="Q205" s="99" t="n">
        <f aca="false">K205-P205</f>
        <v>10</v>
      </c>
      <c r="R205" s="98" t="n">
        <f aca="false">IFERROR(IF(O205="Mar",(K205/P205-1))," ")</f>
        <v>0.5</v>
      </c>
      <c r="S205" s="100" t="str">
        <f aca="false">IF(N205&gt;0,IF(O205="","-",IF(R205&lt;0%,"DEGROWTH","GROWTH")))</f>
        <v>GROWTH</v>
      </c>
      <c r="T205" s="69" t="n">
        <v>40</v>
      </c>
      <c r="U205" s="101" t="str">
        <f aca="false">IF(F205&lt;=$V$2,"Apr","")</f>
        <v>Apr</v>
      </c>
      <c r="V205" s="97" t="n">
        <v>40</v>
      </c>
      <c r="W205" s="102" t="n">
        <f aca="false">K205-V205</f>
        <v>-10</v>
      </c>
      <c r="X205" s="103" t="n">
        <f aca="false">IFERROR(IF(U205="Apr",(K205/V205-1)),0)</f>
        <v>-0.25</v>
      </c>
      <c r="Y205" s="104" t="str">
        <f aca="false">IF(T205&gt;0,IF(U205="","-",IF(X205&lt;0%,"DEGROWTH","GROWTH")))</f>
        <v>DEGROWTH</v>
      </c>
      <c r="Z205" s="75" t="n">
        <v>0</v>
      </c>
      <c r="AA205" s="70"/>
      <c r="AB205" s="70" t="s">
        <v>133</v>
      </c>
      <c r="AC205" s="70" t="s">
        <v>133</v>
      </c>
      <c r="AD205" s="3" t="n">
        <f aca="false">IF(K205=0,1,0)</f>
        <v>0</v>
      </c>
      <c r="AE205" s="76"/>
    </row>
    <row r="206" customFormat="false" ht="14.25" hidden="false" customHeight="true" outlineLevel="0" collapsed="false">
      <c r="A206" s="70" t="s">
        <v>133</v>
      </c>
      <c r="B206" s="72" t="s">
        <v>142</v>
      </c>
      <c r="C206" s="72" t="s">
        <v>1016</v>
      </c>
      <c r="D206" s="72" t="n">
        <v>1000003616</v>
      </c>
      <c r="E206" s="72" t="s">
        <v>1017</v>
      </c>
      <c r="F206" s="74" t="n">
        <v>45110</v>
      </c>
      <c r="G206" s="67" t="str">
        <f aca="false">IF(I206&gt;0,"Targeted Dealer","-")</f>
        <v>Targeted Dealer</v>
      </c>
      <c r="H206" s="67"/>
      <c r="I206" s="68" t="n">
        <v>20</v>
      </c>
      <c r="J206" s="68" t="n">
        <f aca="false">I206/$J$1*($J$1-$E$1)</f>
        <v>18.6666666666667</v>
      </c>
      <c r="K206" s="69" t="n">
        <v>20</v>
      </c>
      <c r="L206" s="69" t="n">
        <f aca="false">I206-K206</f>
        <v>0</v>
      </c>
      <c r="M206" s="69" t="n">
        <f aca="false">IFERROR((K206/J206%),"-")</f>
        <v>107.142857142857</v>
      </c>
      <c r="N206" s="97" t="n">
        <v>64.6</v>
      </c>
      <c r="O206" s="98" t="str">
        <f aca="false">IF(F206&lt;=$P$2,"Mar","")</f>
        <v>Mar</v>
      </c>
      <c r="P206" s="97" t="n">
        <f aca="false">N206</f>
        <v>64.6</v>
      </c>
      <c r="Q206" s="99" t="n">
        <f aca="false">K206-P206</f>
        <v>-44.6</v>
      </c>
      <c r="R206" s="98" t="n">
        <f aca="false">IFERROR(IF(O206="Mar",(K206/P206-1))," ")</f>
        <v>-0.690402476780186</v>
      </c>
      <c r="S206" s="100" t="str">
        <f aca="false">IF(N206&gt;0,IF(O206="","-",IF(R206&lt;0%,"DEGROWTH","GROWTH")))</f>
        <v>DEGROWTH</v>
      </c>
      <c r="T206" s="69" t="n">
        <v>20</v>
      </c>
      <c r="U206" s="101" t="str">
        <f aca="false">IF(F206&lt;=$V$2,"Apr","")</f>
        <v>Apr</v>
      </c>
      <c r="V206" s="97" t="n">
        <v>20</v>
      </c>
      <c r="W206" s="102" t="n">
        <f aca="false">K206-V206</f>
        <v>0</v>
      </c>
      <c r="X206" s="103" t="n">
        <f aca="false">IFERROR(IF(U206="Apr",(K206/V206-1)),0)</f>
        <v>0</v>
      </c>
      <c r="Y206" s="104" t="str">
        <f aca="false">IF(T206&gt;0,IF(U206="","-",IF(X206&lt;0%,"DEGROWTH","GROWTH")))</f>
        <v>GROWTH</v>
      </c>
      <c r="Z206" s="75" t="n">
        <v>0</v>
      </c>
      <c r="AA206" s="70"/>
      <c r="AB206" s="70" t="s">
        <v>133</v>
      </c>
      <c r="AC206" s="70" t="s">
        <v>133</v>
      </c>
      <c r="AD206" s="3" t="n">
        <f aca="false">IF(K206=0,1,0)</f>
        <v>0</v>
      </c>
      <c r="AE206" s="76"/>
    </row>
    <row r="207" customFormat="false" ht="14.25" hidden="false" customHeight="true" outlineLevel="0" collapsed="false">
      <c r="A207" s="70" t="s">
        <v>133</v>
      </c>
      <c r="B207" s="72" t="s">
        <v>142</v>
      </c>
      <c r="C207" s="72" t="s">
        <v>1018</v>
      </c>
      <c r="D207" s="72" t="n">
        <v>1000003655</v>
      </c>
      <c r="E207" s="72" t="s">
        <v>1019</v>
      </c>
      <c r="F207" s="74" t="n">
        <v>45136</v>
      </c>
      <c r="G207" s="67" t="str">
        <f aca="false">IF(I207&gt;0,"Targeted Dealer","-")</f>
        <v>Targeted Dealer</v>
      </c>
      <c r="H207" s="67"/>
      <c r="I207" s="68" t="n">
        <v>30</v>
      </c>
      <c r="J207" s="68" t="n">
        <f aca="false">I207/$J$1*($J$1-$E$1)</f>
        <v>28</v>
      </c>
      <c r="K207" s="69" t="n">
        <v>0</v>
      </c>
      <c r="L207" s="69" t="n">
        <f aca="false">I207-K207</f>
        <v>30</v>
      </c>
      <c r="M207" s="69" t="n">
        <f aca="false">IFERROR((K207/J207%),"-")</f>
        <v>0</v>
      </c>
      <c r="N207" s="97" t="n">
        <v>0</v>
      </c>
      <c r="O207" s="98" t="str">
        <f aca="false">IF(F207&lt;=$P$2,"Mar","")</f>
        <v>Mar</v>
      </c>
      <c r="P207" s="97" t="n">
        <f aca="false">N207</f>
        <v>0</v>
      </c>
      <c r="Q207" s="99" t="n">
        <f aca="false">K207-P207</f>
        <v>0</v>
      </c>
      <c r="R207" s="98" t="str">
        <f aca="false">IFERROR(IF(O207="Mar",(K207/P207-1))," ")</f>
        <v> </v>
      </c>
      <c r="S207" s="105" t="b">
        <f aca="false">IF(N207&gt;0,IF(O207="","-",IF(R207&lt;0%,"DEGROWTH","GROWTH")))</f>
        <v>0</v>
      </c>
      <c r="T207" s="69" t="n">
        <v>36</v>
      </c>
      <c r="U207" s="101" t="str">
        <f aca="false">IF(F207&lt;=$V$2,"Apr","")</f>
        <v>Apr</v>
      </c>
      <c r="V207" s="97" t="n">
        <v>36</v>
      </c>
      <c r="W207" s="102" t="n">
        <f aca="false">K207-V207</f>
        <v>-36</v>
      </c>
      <c r="X207" s="103" t="n">
        <f aca="false">IFERROR(IF(U207="Apr",(K207/V207-1)),0)</f>
        <v>-1</v>
      </c>
      <c r="Y207" s="104" t="str">
        <f aca="false">IF(T207&gt;0,IF(U207="","-",IF(X207&lt;0%,"DEGROWTH","GROWTH")))</f>
        <v>DEGROWTH</v>
      </c>
      <c r="Z207" s="75" t="n">
        <v>0</v>
      </c>
      <c r="AA207" s="70"/>
      <c r="AB207" s="70" t="s">
        <v>133</v>
      </c>
      <c r="AC207" s="70" t="s">
        <v>133</v>
      </c>
      <c r="AD207" s="3" t="n">
        <f aca="false">IF(K207=0,1,0)</f>
        <v>1</v>
      </c>
      <c r="AE207" s="76"/>
    </row>
    <row r="208" customFormat="false" ht="14.25" hidden="false" customHeight="true" outlineLevel="0" collapsed="false">
      <c r="A208" s="70" t="s">
        <v>133</v>
      </c>
      <c r="B208" s="72" t="s">
        <v>142</v>
      </c>
      <c r="C208" s="72" t="s">
        <v>1020</v>
      </c>
      <c r="D208" s="72" t="n">
        <v>1000003676</v>
      </c>
      <c r="E208" s="72" t="s">
        <v>1021</v>
      </c>
      <c r="F208" s="74" t="n">
        <v>45142</v>
      </c>
      <c r="G208" s="67" t="str">
        <f aca="false">IF(I208&gt;0,"Targeted Dealer","-")</f>
        <v>Targeted Dealer</v>
      </c>
      <c r="H208" s="67"/>
      <c r="I208" s="68" t="n">
        <v>80</v>
      </c>
      <c r="J208" s="68" t="n">
        <f aca="false">I208/$J$1*($J$1-$E$1)</f>
        <v>74.6666666666667</v>
      </c>
      <c r="K208" s="69" t="n">
        <v>30</v>
      </c>
      <c r="L208" s="69" t="n">
        <f aca="false">I208-K208</f>
        <v>50</v>
      </c>
      <c r="M208" s="69" t="n">
        <f aca="false">IFERROR((K208/J208%),"-")</f>
        <v>40.1785714285714</v>
      </c>
      <c r="N208" s="97" t="n">
        <v>40</v>
      </c>
      <c r="O208" s="98" t="str">
        <f aca="false">IF(F208&lt;=$P$2,"Mar","")</f>
        <v>Mar</v>
      </c>
      <c r="P208" s="97" t="n">
        <f aca="false">N208</f>
        <v>40</v>
      </c>
      <c r="Q208" s="99" t="n">
        <f aca="false">K208-P208</f>
        <v>-10</v>
      </c>
      <c r="R208" s="98" t="n">
        <f aca="false">IFERROR(IF(O208="Mar",(K208/P208-1))," ")</f>
        <v>-0.25</v>
      </c>
      <c r="S208" s="100" t="str">
        <f aca="false">IF(N208&gt;0,IF(O208="","-",IF(R208&lt;0%,"DEGROWTH","GROWTH")))</f>
        <v>DEGROWTH</v>
      </c>
      <c r="T208" s="69" t="n">
        <v>120</v>
      </c>
      <c r="U208" s="101" t="str">
        <f aca="false">IF(F208&lt;=$V$2,"Apr","")</f>
        <v>Apr</v>
      </c>
      <c r="V208" s="97" t="n">
        <v>120</v>
      </c>
      <c r="W208" s="102" t="n">
        <f aca="false">K208-V208</f>
        <v>-90</v>
      </c>
      <c r="X208" s="103" t="n">
        <f aca="false">IFERROR(IF(U208="Apr",(K208/V208-1)),0)</f>
        <v>-0.75</v>
      </c>
      <c r="Y208" s="104" t="str">
        <f aca="false">IF(T208&gt;0,IF(U208="","-",IF(X208&lt;0%,"DEGROWTH","GROWTH")))</f>
        <v>DEGROWTH</v>
      </c>
      <c r="Z208" s="75" t="n">
        <v>0</v>
      </c>
      <c r="AA208" s="70"/>
      <c r="AB208" s="70" t="s">
        <v>133</v>
      </c>
      <c r="AC208" s="70" t="s">
        <v>133</v>
      </c>
      <c r="AD208" s="3" t="n">
        <f aca="false">IF(K208=0,1,0)</f>
        <v>0</v>
      </c>
      <c r="AE208" s="76"/>
    </row>
    <row r="209" customFormat="false" ht="14.25" hidden="false" customHeight="true" outlineLevel="0" collapsed="false">
      <c r="A209" s="70" t="s">
        <v>133</v>
      </c>
      <c r="B209" s="72" t="s">
        <v>142</v>
      </c>
      <c r="C209" s="72" t="s">
        <v>1022</v>
      </c>
      <c r="D209" s="72" t="n">
        <v>1000003726</v>
      </c>
      <c r="E209" s="72" t="s">
        <v>1023</v>
      </c>
      <c r="F209" s="74" t="n">
        <v>45210</v>
      </c>
      <c r="G209" s="67" t="str">
        <f aca="false">IF(I209&gt;0,"Targeted Dealer","-")</f>
        <v>Targeted Dealer</v>
      </c>
      <c r="H209" s="67"/>
      <c r="I209" s="68" t="n">
        <v>140</v>
      </c>
      <c r="J209" s="68" t="n">
        <f aca="false">I209/$J$1*($J$1-$E$1)</f>
        <v>130.666666666667</v>
      </c>
      <c r="K209" s="69" t="n">
        <v>40</v>
      </c>
      <c r="L209" s="69" t="n">
        <f aca="false">I209-K209</f>
        <v>100</v>
      </c>
      <c r="M209" s="69" t="n">
        <f aca="false">IFERROR((K209/J209%),"-")</f>
        <v>30.6122448979592</v>
      </c>
      <c r="N209" s="97" t="n">
        <v>90.5</v>
      </c>
      <c r="O209" s="98" t="str">
        <f aca="false">IF(F209&lt;=$P$2,"Mar","")</f>
        <v>Mar</v>
      </c>
      <c r="P209" s="97" t="n">
        <f aca="false">N209</f>
        <v>90.5</v>
      </c>
      <c r="Q209" s="99" t="n">
        <f aca="false">K209-P209</f>
        <v>-50.5</v>
      </c>
      <c r="R209" s="98" t="n">
        <f aca="false">IFERROR(IF(O209="Mar",(K209/P209-1))," ")</f>
        <v>-0.558011049723757</v>
      </c>
      <c r="S209" s="100" t="str">
        <f aca="false">IF(N209&gt;0,IF(O209="","-",IF(R209&lt;0%,"DEGROWTH","GROWTH")))</f>
        <v>DEGROWTH</v>
      </c>
      <c r="T209" s="69" t="n">
        <v>140</v>
      </c>
      <c r="U209" s="101" t="str">
        <f aca="false">IF(F209&lt;=$V$2,"Apr","")</f>
        <v>Apr</v>
      </c>
      <c r="V209" s="97" t="n">
        <v>140</v>
      </c>
      <c r="W209" s="102" t="n">
        <f aca="false">K209-V209</f>
        <v>-100</v>
      </c>
      <c r="X209" s="103" t="n">
        <f aca="false">IFERROR(IF(U209="Apr",(K209/V209-1)),0)</f>
        <v>-0.714285714285714</v>
      </c>
      <c r="Y209" s="104" t="str">
        <f aca="false">IF(T209&gt;0,IF(U209="","-",IF(X209&lt;0%,"DEGROWTH","GROWTH")))</f>
        <v>DEGROWTH</v>
      </c>
      <c r="Z209" s="75" t="n">
        <v>0</v>
      </c>
      <c r="AA209" s="70"/>
      <c r="AB209" s="70" t="s">
        <v>133</v>
      </c>
      <c r="AC209" s="70" t="s">
        <v>133</v>
      </c>
      <c r="AD209" s="3" t="n">
        <f aca="false">IF(K209=0,1,0)</f>
        <v>0</v>
      </c>
      <c r="AE209" s="76"/>
    </row>
    <row r="210" customFormat="false" ht="14.25" hidden="false" customHeight="true" outlineLevel="0" collapsed="false">
      <c r="A210" s="70" t="s">
        <v>133</v>
      </c>
      <c r="B210" s="72" t="s">
        <v>142</v>
      </c>
      <c r="C210" s="72" t="s">
        <v>1024</v>
      </c>
      <c r="D210" s="72" t="n">
        <v>1000003728</v>
      </c>
      <c r="E210" s="72" t="s">
        <v>1025</v>
      </c>
      <c r="F210" s="74" t="n">
        <v>45215</v>
      </c>
      <c r="G210" s="67" t="str">
        <f aca="false">IF(I210&gt;0,"Targeted Dealer","-")</f>
        <v>Targeted Dealer</v>
      </c>
      <c r="H210" s="67"/>
      <c r="I210" s="68" t="n">
        <v>330</v>
      </c>
      <c r="J210" s="68" t="n">
        <f aca="false">I210/$J$1*($J$1-$E$1)</f>
        <v>308</v>
      </c>
      <c r="K210" s="69" t="n">
        <v>152.85</v>
      </c>
      <c r="L210" s="69" t="n">
        <f aca="false">I210-K210</f>
        <v>177.15</v>
      </c>
      <c r="M210" s="69" t="n">
        <f aca="false">IFERROR((K210/J210%),"-")</f>
        <v>49.6266233766234</v>
      </c>
      <c r="N210" s="97" t="n">
        <v>408.6</v>
      </c>
      <c r="O210" s="98" t="str">
        <f aca="false">IF(F210&lt;=$P$2,"Mar","")</f>
        <v>Mar</v>
      </c>
      <c r="P210" s="97" t="n">
        <f aca="false">N210</f>
        <v>408.6</v>
      </c>
      <c r="Q210" s="99" t="n">
        <f aca="false">K210-P210</f>
        <v>-255.75</v>
      </c>
      <c r="R210" s="98" t="n">
        <f aca="false">IFERROR(IF(O210="Mar",(K210/P210-1))," ")</f>
        <v>-0.625917767988253</v>
      </c>
      <c r="S210" s="100" t="str">
        <f aca="false">IF(N210&gt;0,IF(O210="","-",IF(R210&lt;0%,"DEGROWTH","GROWTH")))</f>
        <v>DEGROWTH</v>
      </c>
      <c r="T210" s="69" t="n">
        <v>294.85</v>
      </c>
      <c r="U210" s="101" t="str">
        <f aca="false">IF(F210&lt;=$V$2,"Apr","")</f>
        <v>Apr</v>
      </c>
      <c r="V210" s="97" t="n">
        <v>294.85</v>
      </c>
      <c r="W210" s="102" t="n">
        <f aca="false">K210-V210</f>
        <v>-142</v>
      </c>
      <c r="X210" s="103" t="n">
        <f aca="false">IFERROR(IF(U210="Apr",(K210/V210-1)),0)</f>
        <v>-0.481600813973207</v>
      </c>
      <c r="Y210" s="104" t="str">
        <f aca="false">IF(T210&gt;0,IF(U210="","-",IF(X210&lt;0%,"DEGROWTH","GROWTH")))</f>
        <v>DEGROWTH</v>
      </c>
      <c r="Z210" s="75" t="n">
        <v>0</v>
      </c>
      <c r="AA210" s="70"/>
      <c r="AB210" s="70" t="s">
        <v>133</v>
      </c>
      <c r="AC210" s="70" t="s">
        <v>133</v>
      </c>
      <c r="AD210" s="3" t="n">
        <f aca="false">IF(K210=0,1,0)</f>
        <v>0</v>
      </c>
      <c r="AE210" s="76"/>
    </row>
    <row r="211" customFormat="false" ht="14.25" hidden="false" customHeight="true" outlineLevel="0" collapsed="false">
      <c r="A211" s="75" t="s">
        <v>133</v>
      </c>
      <c r="B211" s="79" t="s">
        <v>142</v>
      </c>
      <c r="C211" s="79" t="s">
        <v>1026</v>
      </c>
      <c r="D211" s="79" t="n">
        <v>1000003873</v>
      </c>
      <c r="E211" s="79" t="s">
        <v>1027</v>
      </c>
      <c r="F211" s="74" t="n">
        <v>45350</v>
      </c>
      <c r="G211" s="67" t="str">
        <f aca="false">IF(I211&gt;0,"Targeted Dealer","-")</f>
        <v>Targeted Dealer</v>
      </c>
      <c r="H211" s="67"/>
      <c r="I211" s="68" t="n">
        <v>20</v>
      </c>
      <c r="J211" s="68" t="n">
        <f aca="false">I211/$J$1*($J$1-$E$1)</f>
        <v>18.6666666666667</v>
      </c>
      <c r="K211" s="69" t="n">
        <v>20</v>
      </c>
      <c r="L211" s="69" t="n">
        <f aca="false">I211-K211</f>
        <v>0</v>
      </c>
      <c r="M211" s="69" t="n">
        <f aca="false">IFERROR((K211/J211%),"-")</f>
        <v>107.142857142857</v>
      </c>
      <c r="N211" s="97" t="n">
        <v>20</v>
      </c>
      <c r="O211" s="98" t="str">
        <f aca="false">IF(F211&lt;=$P$2,"Mar","")</f>
        <v>Mar</v>
      </c>
      <c r="P211" s="97" t="n">
        <f aca="false">N211</f>
        <v>20</v>
      </c>
      <c r="Q211" s="99" t="n">
        <f aca="false">K211-P211</f>
        <v>0</v>
      </c>
      <c r="R211" s="98" t="n">
        <f aca="false">IFERROR(IF(O211="Mar",(K211/P211-1))," ")</f>
        <v>0</v>
      </c>
      <c r="S211" s="100" t="str">
        <f aca="false">IF(N211&gt;0,IF(O211="","-",IF(R211&lt;0%,"DEGROWTH","GROWTH")))</f>
        <v>GROWTH</v>
      </c>
      <c r="T211" s="69" t="n">
        <v>2.5</v>
      </c>
      <c r="U211" s="101" t="str">
        <f aca="false">IF(F211&lt;=$V$2,"Apr","")</f>
        <v>Apr</v>
      </c>
      <c r="V211" s="97" t="n">
        <v>2.5</v>
      </c>
      <c r="W211" s="102" t="n">
        <f aca="false">K211-V211</f>
        <v>17.5</v>
      </c>
      <c r="X211" s="103" t="n">
        <f aca="false">IFERROR(IF(U211="Apr",(K211/V211-1)),0)</f>
        <v>7</v>
      </c>
      <c r="Y211" s="104" t="str">
        <f aca="false">IF(T211&gt;0,IF(U211="","-",IF(X211&lt;0%,"DEGROWTH","GROWTH")))</f>
        <v>GROWTH</v>
      </c>
      <c r="Z211" s="75" t="n">
        <v>0</v>
      </c>
      <c r="AA211" s="70"/>
      <c r="AB211" s="70" t="s">
        <v>133</v>
      </c>
      <c r="AC211" s="75" t="s">
        <v>133</v>
      </c>
      <c r="AD211" s="3" t="n">
        <f aca="false">IF(K211=0,1,0)</f>
        <v>0</v>
      </c>
      <c r="AE211" s="76"/>
    </row>
    <row r="212" customFormat="false" ht="14.25" hidden="false" customHeight="true" outlineLevel="0" collapsed="false">
      <c r="A212" s="75" t="s">
        <v>133</v>
      </c>
      <c r="B212" s="79" t="s">
        <v>142</v>
      </c>
      <c r="C212" s="79" t="s">
        <v>1028</v>
      </c>
      <c r="D212" s="79" t="n">
        <v>1000003926</v>
      </c>
      <c r="E212" s="79" t="s">
        <v>1029</v>
      </c>
      <c r="F212" s="74" t="n">
        <v>45412</v>
      </c>
      <c r="G212" s="67" t="str">
        <f aca="false">IF(I212&gt;0,"Targeted Dealer","-")</f>
        <v>Targeted Dealer</v>
      </c>
      <c r="H212" s="67"/>
      <c r="I212" s="68" t="n">
        <v>100</v>
      </c>
      <c r="J212" s="68" t="n">
        <f aca="false">I212/$J$1*($J$1-$E$1)</f>
        <v>93.3333333333333</v>
      </c>
      <c r="K212" s="69" t="n">
        <v>108</v>
      </c>
      <c r="L212" s="69" t="n">
        <f aca="false">I212-K212</f>
        <v>-8</v>
      </c>
      <c r="M212" s="69" t="n">
        <f aca="false">IFERROR((K212/J212%),"-")</f>
        <v>115.714285714286</v>
      </c>
      <c r="N212" s="97" t="n">
        <v>184</v>
      </c>
      <c r="O212" s="98" t="str">
        <f aca="false">IF(F212&lt;=$P$2,"Mar","")</f>
        <v>Mar</v>
      </c>
      <c r="P212" s="97" t="n">
        <f aca="false">N212</f>
        <v>184</v>
      </c>
      <c r="Q212" s="99" t="n">
        <f aca="false">K212-P212</f>
        <v>-76</v>
      </c>
      <c r="R212" s="98" t="n">
        <f aca="false">IFERROR(IF(O212="Mar",(K212/P212-1))," ")</f>
        <v>-0.41304347826087</v>
      </c>
      <c r="S212" s="100" t="str">
        <f aca="false">IF(N212&gt;0,IF(O212="","-",IF(R212&lt;0%,"DEGROWTH","GROWTH")))</f>
        <v>DEGROWTH</v>
      </c>
      <c r="T212" s="69" t="n">
        <v>127.5</v>
      </c>
      <c r="U212" s="101" t="str">
        <f aca="false">IF(F212&lt;=$V$2,"Apr","")</f>
        <v>Apr</v>
      </c>
      <c r="V212" s="97" t="n">
        <v>127.5</v>
      </c>
      <c r="W212" s="102" t="n">
        <f aca="false">K212-V212</f>
        <v>-19.5</v>
      </c>
      <c r="X212" s="103" t="n">
        <f aca="false">IFERROR(IF(U212="Apr",(K212/V212-1)),0)</f>
        <v>-0.152941176470588</v>
      </c>
      <c r="Y212" s="104" t="str">
        <f aca="false">IF(T212&gt;0,IF(U212="","-",IF(X212&lt;0%,"DEGROWTH","GROWTH")))</f>
        <v>DEGROWTH</v>
      </c>
      <c r="Z212" s="75" t="n">
        <v>0</v>
      </c>
      <c r="AA212" s="70"/>
      <c r="AB212" s="70" t="s">
        <v>133</v>
      </c>
      <c r="AC212" s="75" t="s">
        <v>133</v>
      </c>
      <c r="AD212" s="3" t="n">
        <f aca="false">IF(K212=0,1,0)</f>
        <v>0</v>
      </c>
      <c r="AE212" s="76"/>
    </row>
    <row r="213" customFormat="false" ht="14.25" hidden="false" customHeight="true" outlineLevel="0" collapsed="false">
      <c r="A213" s="75" t="s">
        <v>133</v>
      </c>
      <c r="B213" s="79" t="s">
        <v>142</v>
      </c>
      <c r="C213" s="79" t="s">
        <v>1030</v>
      </c>
      <c r="D213" s="79" t="n">
        <v>1000004063</v>
      </c>
      <c r="E213" s="79" t="s">
        <v>1031</v>
      </c>
      <c r="F213" s="74" t="n">
        <v>45498</v>
      </c>
      <c r="G213" s="67" t="str">
        <f aca="false">IF(I213&gt;0,"Targeted Dealer","-")</f>
        <v>Targeted Dealer</v>
      </c>
      <c r="H213" s="67"/>
      <c r="I213" s="68" t="n">
        <v>250</v>
      </c>
      <c r="J213" s="68" t="n">
        <f aca="false">I213/$J$1*($J$1-$E$1)</f>
        <v>233.333333333333</v>
      </c>
      <c r="K213" s="69" t="n">
        <v>329</v>
      </c>
      <c r="L213" s="69" t="n">
        <f aca="false">I213-K213</f>
        <v>-79</v>
      </c>
      <c r="M213" s="69" t="n">
        <f aca="false">IFERROR((K213/J213%),"-")</f>
        <v>141</v>
      </c>
      <c r="N213" s="97" t="n">
        <v>474.75</v>
      </c>
      <c r="O213" s="98" t="str">
        <f aca="false">IF(F213&lt;=$P$2,"Mar","")</f>
        <v>Mar</v>
      </c>
      <c r="P213" s="97" t="n">
        <f aca="false">N213</f>
        <v>474.75</v>
      </c>
      <c r="Q213" s="99" t="n">
        <f aca="false">K213-P213</f>
        <v>-145.75</v>
      </c>
      <c r="R213" s="98" t="n">
        <f aca="false">IFERROR(IF(O213="Mar",(K213/P213-1))," ")</f>
        <v>-0.307003686150606</v>
      </c>
      <c r="S213" s="100" t="str">
        <f aca="false">IF(N213&gt;0,IF(O213="","-",IF(R213&lt;0%,"DEGROWTH","GROWTH")))</f>
        <v>DEGROWTH</v>
      </c>
      <c r="T213" s="69" t="n">
        <v>250</v>
      </c>
      <c r="U213" s="101" t="str">
        <f aca="false">IF(F213&lt;=$V$2,"Apr","")</f>
        <v>Apr</v>
      </c>
      <c r="V213" s="97" t="n">
        <v>250</v>
      </c>
      <c r="W213" s="102" t="n">
        <f aca="false">K213-V213</f>
        <v>79</v>
      </c>
      <c r="X213" s="103" t="n">
        <f aca="false">IFERROR(IF(U213="Apr",(K213/V213-1)),0)</f>
        <v>0.316</v>
      </c>
      <c r="Y213" s="104" t="str">
        <f aca="false">IF(T213&gt;0,IF(U213="","-",IF(X213&lt;0%,"DEGROWTH","GROWTH")))</f>
        <v>GROWTH</v>
      </c>
      <c r="Z213" s="75" t="n">
        <v>0</v>
      </c>
      <c r="AA213" s="70"/>
      <c r="AB213" s="70" t="s">
        <v>133</v>
      </c>
      <c r="AC213" s="75" t="s">
        <v>133</v>
      </c>
      <c r="AD213" s="3" t="n">
        <f aca="false">IF(K213=0,1,0)</f>
        <v>0</v>
      </c>
      <c r="AE213" s="76"/>
    </row>
    <row r="214" customFormat="false" ht="14.25" hidden="false" customHeight="true" outlineLevel="0" collapsed="false">
      <c r="A214" s="75" t="s">
        <v>133</v>
      </c>
      <c r="B214" s="79" t="s">
        <v>142</v>
      </c>
      <c r="C214" s="79" t="s">
        <v>1032</v>
      </c>
      <c r="D214" s="79" t="n">
        <v>1000004075</v>
      </c>
      <c r="E214" s="79" t="s">
        <v>1033</v>
      </c>
      <c r="F214" s="74" t="n">
        <v>45506</v>
      </c>
      <c r="G214" s="67" t="str">
        <f aca="false">IF(I214&gt;0,"Targeted Dealer","-")</f>
        <v>Targeted Dealer</v>
      </c>
      <c r="H214" s="67"/>
      <c r="I214" s="68" t="n">
        <v>20</v>
      </c>
      <c r="J214" s="68" t="n">
        <f aca="false">I214/$J$1*($J$1-$E$1)</f>
        <v>18.6666666666667</v>
      </c>
      <c r="K214" s="69" t="n">
        <v>20</v>
      </c>
      <c r="L214" s="69" t="n">
        <f aca="false">I214-K214</f>
        <v>0</v>
      </c>
      <c r="M214" s="69" t="n">
        <f aca="false">IFERROR((K214/J214%),"-")</f>
        <v>107.142857142857</v>
      </c>
      <c r="N214" s="97" t="n">
        <v>0</v>
      </c>
      <c r="O214" s="98" t="str">
        <f aca="false">IF(F214&lt;=$P$2,"Mar","")</f>
        <v>Mar</v>
      </c>
      <c r="P214" s="97" t="n">
        <f aca="false">N214</f>
        <v>0</v>
      </c>
      <c r="Q214" s="99" t="n">
        <f aca="false">K214-P214</f>
        <v>20</v>
      </c>
      <c r="R214" s="98" t="str">
        <f aca="false">IFERROR(IF(O214="Mar",(K214/P214-1))," ")</f>
        <v> </v>
      </c>
      <c r="S214" s="105" t="b">
        <f aca="false">IF(N214&gt;0,IF(O214="","-",IF(R214&lt;0%,"DEGROWTH","GROWTH")))</f>
        <v>0</v>
      </c>
      <c r="T214" s="69" t="n">
        <v>40</v>
      </c>
      <c r="U214" s="101" t="str">
        <f aca="false">IF(F214&lt;=$V$2,"Apr","")</f>
        <v>Apr</v>
      </c>
      <c r="V214" s="97" t="n">
        <v>40</v>
      </c>
      <c r="W214" s="102" t="n">
        <f aca="false">K214-V214</f>
        <v>-20</v>
      </c>
      <c r="X214" s="103" t="n">
        <f aca="false">IFERROR(IF(U214="Apr",(K214/V214-1)),0)</f>
        <v>-0.5</v>
      </c>
      <c r="Y214" s="104" t="str">
        <f aca="false">IF(T214&gt;0,IF(U214="","-",IF(X214&lt;0%,"DEGROWTH","GROWTH")))</f>
        <v>DEGROWTH</v>
      </c>
      <c r="Z214" s="75" t="n">
        <v>0</v>
      </c>
      <c r="AA214" s="70"/>
      <c r="AB214" s="70" t="s">
        <v>133</v>
      </c>
      <c r="AC214" s="75" t="s">
        <v>133</v>
      </c>
      <c r="AD214" s="3" t="n">
        <f aca="false">IF(K214=0,1,0)</f>
        <v>0</v>
      </c>
      <c r="AE214" s="76"/>
    </row>
    <row r="215" customFormat="false" ht="14.25" hidden="false" customHeight="true" outlineLevel="0" collapsed="false">
      <c r="A215" s="70" t="s">
        <v>133</v>
      </c>
      <c r="B215" s="72" t="s">
        <v>37</v>
      </c>
      <c r="C215" s="72" t="s">
        <v>196</v>
      </c>
      <c r="D215" s="72" t="n">
        <v>1000000413</v>
      </c>
      <c r="E215" s="73" t="s">
        <v>197</v>
      </c>
      <c r="F215" s="74" t="n">
        <v>38741</v>
      </c>
      <c r="G215" s="67" t="str">
        <f aca="false">IF(I215&gt;0,"Targeted Dealer","-")</f>
        <v>-</v>
      </c>
      <c r="H215" s="67"/>
      <c r="I215" s="68" t="n">
        <v>0</v>
      </c>
      <c r="J215" s="68" t="n">
        <f aca="false">I215/$J$1*($J$1-$E$1)</f>
        <v>0</v>
      </c>
      <c r="K215" s="69" t="n">
        <v>0</v>
      </c>
      <c r="L215" s="69" t="n">
        <f aca="false">I215-K215</f>
        <v>0</v>
      </c>
      <c r="M215" s="69" t="str">
        <f aca="false">IFERROR((K215/J215%),"-")</f>
        <v>-</v>
      </c>
      <c r="N215" s="97" t="n">
        <v>0</v>
      </c>
      <c r="O215" s="98" t="str">
        <f aca="false">IF(F215&lt;=$P$2,"Mar","")</f>
        <v>Mar</v>
      </c>
      <c r="P215" s="97" t="n">
        <f aca="false">N215</f>
        <v>0</v>
      </c>
      <c r="Q215" s="99" t="n">
        <f aca="false">K215-P215</f>
        <v>0</v>
      </c>
      <c r="R215" s="98" t="str">
        <f aca="false">IFERROR(IF(O215="Mar",(K215/P215-1))," ")</f>
        <v> </v>
      </c>
      <c r="S215" s="105" t="b">
        <f aca="false">IF(N215&gt;0,IF(O215="","-",IF(R215&lt;0%,"DEGROWTH","GROWTH")))</f>
        <v>0</v>
      </c>
      <c r="T215" s="69" t="n">
        <v>0</v>
      </c>
      <c r="U215" s="101" t="str">
        <f aca="false">IF(F215&lt;=$V$2,"Apr","")</f>
        <v>Apr</v>
      </c>
      <c r="V215" s="97" t="n">
        <v>0</v>
      </c>
      <c r="W215" s="102" t="n">
        <f aca="false">K215-V215</f>
        <v>0</v>
      </c>
      <c r="X215" s="103" t="n">
        <f aca="false">IFERROR(IF(U215="Apr",(K215/V215-1)),0)</f>
        <v>0</v>
      </c>
      <c r="Y215" s="106" t="b">
        <f aca="false">IF(T215&gt;0,IF(U215="","-",IF(X215&lt;0%,"DEGROWTH","GROWTH")))</f>
        <v>0</v>
      </c>
      <c r="Z215" s="75" t="n">
        <v>0</v>
      </c>
      <c r="AA215" s="70"/>
      <c r="AB215" s="70" t="s">
        <v>133</v>
      </c>
      <c r="AC215" s="70" t="s">
        <v>133</v>
      </c>
      <c r="AD215" s="3" t="n">
        <f aca="false">IF(K215=0,1,0)</f>
        <v>1</v>
      </c>
      <c r="AE215" s="76"/>
    </row>
    <row r="216" customFormat="false" ht="14.25" hidden="false" customHeight="true" outlineLevel="0" collapsed="false">
      <c r="A216" s="70" t="s">
        <v>133</v>
      </c>
      <c r="B216" s="72" t="s">
        <v>37</v>
      </c>
      <c r="C216" s="72" t="s">
        <v>1034</v>
      </c>
      <c r="D216" s="72" t="n">
        <v>1000000418</v>
      </c>
      <c r="E216" s="73" t="s">
        <v>1035</v>
      </c>
      <c r="F216" s="74" t="n">
        <v>39958</v>
      </c>
      <c r="G216" s="67" t="str">
        <f aca="false">IF(I216&gt;0,"Targeted Dealer","-")</f>
        <v>Targeted Dealer</v>
      </c>
      <c r="H216" s="67"/>
      <c r="I216" s="68" t="n">
        <v>200</v>
      </c>
      <c r="J216" s="68" t="n">
        <f aca="false">I216/$J$1*($J$1-$E$1)</f>
        <v>186.666666666667</v>
      </c>
      <c r="K216" s="69" t="n">
        <v>171.5</v>
      </c>
      <c r="L216" s="69" t="n">
        <f aca="false">I216-K216</f>
        <v>28.5</v>
      </c>
      <c r="M216" s="69" t="n">
        <f aca="false">IFERROR((K216/J216%),"-")</f>
        <v>91.875</v>
      </c>
      <c r="N216" s="97" t="n">
        <v>314</v>
      </c>
      <c r="O216" s="98" t="str">
        <f aca="false">IF(F216&lt;=$P$2,"Mar","")</f>
        <v>Mar</v>
      </c>
      <c r="P216" s="97" t="n">
        <f aca="false">N216</f>
        <v>314</v>
      </c>
      <c r="Q216" s="99" t="n">
        <f aca="false">K216-P216</f>
        <v>-142.5</v>
      </c>
      <c r="R216" s="98" t="n">
        <f aca="false">IFERROR(IF(O216="Mar",(K216/P216-1))," ")</f>
        <v>-0.453821656050955</v>
      </c>
      <c r="S216" s="100" t="str">
        <f aca="false">IF(N216&gt;0,IF(O216="","-",IF(R216&lt;0%,"DEGROWTH","GROWTH")))</f>
        <v>DEGROWTH</v>
      </c>
      <c r="T216" s="69" t="n">
        <v>140</v>
      </c>
      <c r="U216" s="101" t="str">
        <f aca="false">IF(F216&lt;=$V$2,"Apr","")</f>
        <v>Apr</v>
      </c>
      <c r="V216" s="97" t="n">
        <v>140</v>
      </c>
      <c r="W216" s="102" t="n">
        <f aca="false">K216-V216</f>
        <v>31.5</v>
      </c>
      <c r="X216" s="103" t="n">
        <f aca="false">IFERROR(IF(U216="Apr",(K216/V216-1)),0)</f>
        <v>0.225</v>
      </c>
      <c r="Y216" s="104" t="str">
        <f aca="false">IF(T216&gt;0,IF(U216="","-",IF(X216&lt;0%,"DEGROWTH","GROWTH")))</f>
        <v>GROWTH</v>
      </c>
      <c r="Z216" s="75" t="n">
        <v>0</v>
      </c>
      <c r="AA216" s="70"/>
      <c r="AB216" s="70" t="s">
        <v>133</v>
      </c>
      <c r="AC216" s="70" t="s">
        <v>133</v>
      </c>
      <c r="AD216" s="3" t="n">
        <f aca="false">IF(K216=0,1,0)</f>
        <v>0</v>
      </c>
      <c r="AE216" s="76"/>
    </row>
    <row r="217" customFormat="false" ht="14.25" hidden="false" customHeight="true" outlineLevel="0" collapsed="false">
      <c r="A217" s="70" t="s">
        <v>133</v>
      </c>
      <c r="B217" s="72" t="s">
        <v>37</v>
      </c>
      <c r="C217" s="72" t="s">
        <v>1036</v>
      </c>
      <c r="D217" s="72" t="n">
        <v>1000000404</v>
      </c>
      <c r="E217" s="73" t="s">
        <v>1037</v>
      </c>
      <c r="F217" s="74" t="n">
        <v>39963</v>
      </c>
      <c r="G217" s="67" t="str">
        <f aca="false">IF(I217&gt;0,"Targeted Dealer","-")</f>
        <v>Targeted Dealer</v>
      </c>
      <c r="H217" s="67"/>
      <c r="I217" s="68" t="n">
        <v>80</v>
      </c>
      <c r="J217" s="68" t="n">
        <f aca="false">I217/$J$1*($J$1-$E$1)</f>
        <v>74.6666666666667</v>
      </c>
      <c r="K217" s="69" t="n">
        <v>63</v>
      </c>
      <c r="L217" s="69" t="n">
        <f aca="false">I217-K217</f>
        <v>17</v>
      </c>
      <c r="M217" s="69" t="n">
        <f aca="false">IFERROR((K217/J217%),"-")</f>
        <v>84.375</v>
      </c>
      <c r="N217" s="97" t="n">
        <v>49.5</v>
      </c>
      <c r="O217" s="98" t="str">
        <f aca="false">IF(F217&lt;=$P$2,"Mar","")</f>
        <v>Mar</v>
      </c>
      <c r="P217" s="97" t="n">
        <f aca="false">N217</f>
        <v>49.5</v>
      </c>
      <c r="Q217" s="99" t="n">
        <f aca="false">K217-P217</f>
        <v>13.5</v>
      </c>
      <c r="R217" s="98" t="n">
        <f aca="false">IFERROR(IF(O217="Mar",(K217/P217-1))," ")</f>
        <v>0.272727272727273</v>
      </c>
      <c r="S217" s="100" t="str">
        <f aca="false">IF(N217&gt;0,IF(O217="","-",IF(R217&lt;0%,"DEGROWTH","GROWTH")))</f>
        <v>GROWTH</v>
      </c>
      <c r="T217" s="69" t="n">
        <v>40</v>
      </c>
      <c r="U217" s="101" t="str">
        <f aca="false">IF(F217&lt;=$V$2,"Apr","")</f>
        <v>Apr</v>
      </c>
      <c r="V217" s="97" t="n">
        <v>40</v>
      </c>
      <c r="W217" s="102" t="n">
        <f aca="false">K217-V217</f>
        <v>23</v>
      </c>
      <c r="X217" s="103" t="n">
        <f aca="false">IFERROR(IF(U217="Apr",(K217/V217-1)),0)</f>
        <v>0.575</v>
      </c>
      <c r="Y217" s="104" t="str">
        <f aca="false">IF(T217&gt;0,IF(U217="","-",IF(X217&lt;0%,"DEGROWTH","GROWTH")))</f>
        <v>GROWTH</v>
      </c>
      <c r="Z217" s="75" t="n">
        <v>0</v>
      </c>
      <c r="AA217" s="70"/>
      <c r="AB217" s="70" t="s">
        <v>133</v>
      </c>
      <c r="AC217" s="70" t="s">
        <v>133</v>
      </c>
      <c r="AD217" s="3" t="n">
        <f aca="false">IF(K217=0,1,0)</f>
        <v>0</v>
      </c>
      <c r="AE217" s="76"/>
    </row>
    <row r="218" customFormat="false" ht="14.25" hidden="false" customHeight="true" outlineLevel="0" collapsed="false">
      <c r="A218" s="70" t="s">
        <v>133</v>
      </c>
      <c r="B218" s="72" t="s">
        <v>37</v>
      </c>
      <c r="C218" s="72" t="s">
        <v>1038</v>
      </c>
      <c r="D218" s="72" t="n">
        <v>1000000401</v>
      </c>
      <c r="E218" s="73" t="s">
        <v>1039</v>
      </c>
      <c r="F218" s="74" t="n">
        <v>40011</v>
      </c>
      <c r="G218" s="67" t="str">
        <f aca="false">IF(I218&gt;0,"Targeted Dealer","-")</f>
        <v>Targeted Dealer</v>
      </c>
      <c r="H218" s="67"/>
      <c r="I218" s="68" t="n">
        <v>300</v>
      </c>
      <c r="J218" s="68" t="n">
        <f aca="false">I218/$J$1*($J$1-$E$1)</f>
        <v>280</v>
      </c>
      <c r="K218" s="69" t="n">
        <v>212.5</v>
      </c>
      <c r="L218" s="69" t="n">
        <f aca="false">I218-K218</f>
        <v>87.5</v>
      </c>
      <c r="M218" s="69" t="n">
        <f aca="false">IFERROR((K218/J218%),"-")</f>
        <v>75.8928571428572</v>
      </c>
      <c r="N218" s="97" t="n">
        <v>294.25</v>
      </c>
      <c r="O218" s="98" t="str">
        <f aca="false">IF(F218&lt;=$P$2,"Mar","")</f>
        <v>Mar</v>
      </c>
      <c r="P218" s="97" t="n">
        <f aca="false">N218</f>
        <v>294.25</v>
      </c>
      <c r="Q218" s="99" t="n">
        <f aca="false">K218-P218</f>
        <v>-81.75</v>
      </c>
      <c r="R218" s="98" t="n">
        <f aca="false">IFERROR(IF(O218="Mar",(K218/P218-1))," ")</f>
        <v>-0.277824978759558</v>
      </c>
      <c r="S218" s="100" t="str">
        <f aca="false">IF(N218&gt;0,IF(O218="","-",IF(R218&lt;0%,"DEGROWTH","GROWTH")))</f>
        <v>DEGROWTH</v>
      </c>
      <c r="T218" s="69" t="n">
        <v>239.5</v>
      </c>
      <c r="U218" s="101" t="str">
        <f aca="false">IF(F218&lt;=$V$2,"Apr","")</f>
        <v>Apr</v>
      </c>
      <c r="V218" s="97" t="n">
        <v>239.5</v>
      </c>
      <c r="W218" s="102" t="n">
        <f aca="false">K218-V218</f>
        <v>-27</v>
      </c>
      <c r="X218" s="103" t="n">
        <f aca="false">IFERROR(IF(U218="Apr",(K218/V218-1)),0)</f>
        <v>-0.112734864300626</v>
      </c>
      <c r="Y218" s="104" t="str">
        <f aca="false">IF(T218&gt;0,IF(U218="","-",IF(X218&lt;0%,"DEGROWTH","GROWTH")))</f>
        <v>DEGROWTH</v>
      </c>
      <c r="Z218" s="75" t="n">
        <v>0</v>
      </c>
      <c r="AA218" s="70"/>
      <c r="AB218" s="70" t="s">
        <v>133</v>
      </c>
      <c r="AC218" s="70" t="s">
        <v>133</v>
      </c>
      <c r="AD218" s="3" t="n">
        <f aca="false">IF(K218=0,1,0)</f>
        <v>0</v>
      </c>
      <c r="AE218" s="76"/>
    </row>
    <row r="219" customFormat="false" ht="14.25" hidden="false" customHeight="true" outlineLevel="0" collapsed="false">
      <c r="A219" s="70" t="s">
        <v>133</v>
      </c>
      <c r="B219" s="72" t="s">
        <v>37</v>
      </c>
      <c r="C219" s="72" t="s">
        <v>1040</v>
      </c>
      <c r="D219" s="72" t="n">
        <v>1000000407</v>
      </c>
      <c r="E219" s="73" t="s">
        <v>1041</v>
      </c>
      <c r="F219" s="74" t="n">
        <v>40176</v>
      </c>
      <c r="G219" s="67" t="str">
        <f aca="false">IF(I219&gt;0,"Targeted Dealer","-")</f>
        <v>Targeted Dealer</v>
      </c>
      <c r="H219" s="67"/>
      <c r="I219" s="68" t="n">
        <v>150</v>
      </c>
      <c r="J219" s="68" t="n">
        <f aca="false">I219/$J$1*($J$1-$E$1)</f>
        <v>140</v>
      </c>
      <c r="K219" s="69" t="n">
        <v>120.25</v>
      </c>
      <c r="L219" s="69" t="n">
        <f aca="false">I219-K219</f>
        <v>29.75</v>
      </c>
      <c r="M219" s="69" t="n">
        <f aca="false">IFERROR((K219/J219%),"-")</f>
        <v>85.8928571428572</v>
      </c>
      <c r="N219" s="97" t="n">
        <v>165</v>
      </c>
      <c r="O219" s="98" t="str">
        <f aca="false">IF(F219&lt;=$P$2,"Mar","")</f>
        <v>Mar</v>
      </c>
      <c r="P219" s="97" t="n">
        <f aca="false">N219</f>
        <v>165</v>
      </c>
      <c r="Q219" s="99" t="n">
        <f aca="false">K219-P219</f>
        <v>-44.75</v>
      </c>
      <c r="R219" s="98" t="n">
        <f aca="false">IFERROR(IF(O219="Mar",(K219/P219-1))," ")</f>
        <v>-0.271212121212121</v>
      </c>
      <c r="S219" s="100" t="str">
        <f aca="false">IF(N219&gt;0,IF(O219="","-",IF(R219&lt;0%,"DEGROWTH","GROWTH")))</f>
        <v>DEGROWTH</v>
      </c>
      <c r="T219" s="69" t="n">
        <v>95</v>
      </c>
      <c r="U219" s="101" t="str">
        <f aca="false">IF(F219&lt;=$V$2,"Apr","")</f>
        <v>Apr</v>
      </c>
      <c r="V219" s="97" t="n">
        <v>95</v>
      </c>
      <c r="W219" s="102" t="n">
        <f aca="false">K219-V219</f>
        <v>25.25</v>
      </c>
      <c r="X219" s="103" t="n">
        <f aca="false">IFERROR(IF(U219="Apr",(K219/V219-1)),0)</f>
        <v>0.265789473684211</v>
      </c>
      <c r="Y219" s="104" t="str">
        <f aca="false">IF(T219&gt;0,IF(U219="","-",IF(X219&lt;0%,"DEGROWTH","GROWTH")))</f>
        <v>GROWTH</v>
      </c>
      <c r="Z219" s="75" t="n">
        <v>0</v>
      </c>
      <c r="AA219" s="70"/>
      <c r="AB219" s="70" t="s">
        <v>133</v>
      </c>
      <c r="AC219" s="70" t="s">
        <v>133</v>
      </c>
      <c r="AD219" s="3" t="n">
        <f aca="false">IF(K219=0,1,0)</f>
        <v>0</v>
      </c>
      <c r="AE219" s="76"/>
    </row>
    <row r="220" customFormat="false" ht="14.25" hidden="false" customHeight="true" outlineLevel="0" collapsed="false">
      <c r="A220" s="70" t="s">
        <v>133</v>
      </c>
      <c r="B220" s="72" t="s">
        <v>37</v>
      </c>
      <c r="C220" s="72" t="s">
        <v>1042</v>
      </c>
      <c r="D220" s="72" t="n">
        <v>1000000423</v>
      </c>
      <c r="E220" s="73" t="s">
        <v>1043</v>
      </c>
      <c r="F220" s="74" t="n">
        <v>40411</v>
      </c>
      <c r="G220" s="67" t="str">
        <f aca="false">IF(I220&gt;0,"Targeted Dealer","-")</f>
        <v>Targeted Dealer</v>
      </c>
      <c r="H220" s="67"/>
      <c r="I220" s="68" t="n">
        <v>150</v>
      </c>
      <c r="J220" s="68" t="n">
        <f aca="false">I220/$J$1*($J$1-$E$1)</f>
        <v>140</v>
      </c>
      <c r="K220" s="69" t="n">
        <v>90</v>
      </c>
      <c r="L220" s="69" t="n">
        <f aca="false">I220-K220</f>
        <v>60</v>
      </c>
      <c r="M220" s="69" t="n">
        <f aca="false">IFERROR((K220/J220%),"-")</f>
        <v>64.2857142857143</v>
      </c>
      <c r="N220" s="97" t="n">
        <v>155</v>
      </c>
      <c r="O220" s="98" t="str">
        <f aca="false">IF(F220&lt;=$P$2,"Mar","")</f>
        <v>Mar</v>
      </c>
      <c r="P220" s="97" t="n">
        <f aca="false">N220</f>
        <v>155</v>
      </c>
      <c r="Q220" s="99" t="n">
        <f aca="false">K220-P220</f>
        <v>-65</v>
      </c>
      <c r="R220" s="98" t="n">
        <f aca="false">IFERROR(IF(O220="Mar",(K220/P220-1))," ")</f>
        <v>-0.419354838709677</v>
      </c>
      <c r="S220" s="100" t="str">
        <f aca="false">IF(N220&gt;0,IF(O220="","-",IF(R220&lt;0%,"DEGROWTH","GROWTH")))</f>
        <v>DEGROWTH</v>
      </c>
      <c r="T220" s="69" t="n">
        <v>80</v>
      </c>
      <c r="U220" s="101" t="str">
        <f aca="false">IF(F220&lt;=$V$2,"Apr","")</f>
        <v>Apr</v>
      </c>
      <c r="V220" s="97" t="n">
        <v>80</v>
      </c>
      <c r="W220" s="102" t="n">
        <f aca="false">K220-V220</f>
        <v>10</v>
      </c>
      <c r="X220" s="103" t="n">
        <f aca="false">IFERROR(IF(U220="Apr",(K220/V220-1)),0)</f>
        <v>0.125</v>
      </c>
      <c r="Y220" s="104" t="str">
        <f aca="false">IF(T220&gt;0,IF(U220="","-",IF(X220&lt;0%,"DEGROWTH","GROWTH")))</f>
        <v>GROWTH</v>
      </c>
      <c r="Z220" s="75" t="n">
        <v>0</v>
      </c>
      <c r="AA220" s="70"/>
      <c r="AB220" s="70" t="s">
        <v>133</v>
      </c>
      <c r="AC220" s="70" t="s">
        <v>133</v>
      </c>
      <c r="AD220" s="3" t="n">
        <f aca="false">IF(K220=0,1,0)</f>
        <v>0</v>
      </c>
      <c r="AE220" s="76"/>
    </row>
    <row r="221" customFormat="false" ht="14.25" hidden="false" customHeight="true" outlineLevel="0" collapsed="false">
      <c r="A221" s="70" t="s">
        <v>133</v>
      </c>
      <c r="B221" s="72" t="s">
        <v>37</v>
      </c>
      <c r="C221" s="72" t="s">
        <v>1044</v>
      </c>
      <c r="D221" s="72" t="n">
        <v>1000000417</v>
      </c>
      <c r="E221" s="73" t="s">
        <v>1045</v>
      </c>
      <c r="F221" s="74" t="n">
        <v>41687</v>
      </c>
      <c r="G221" s="67" t="str">
        <f aca="false">IF(I221&gt;0,"Targeted Dealer","-")</f>
        <v>Targeted Dealer</v>
      </c>
      <c r="H221" s="67"/>
      <c r="I221" s="68" t="n">
        <v>730</v>
      </c>
      <c r="J221" s="68" t="n">
        <f aca="false">I221/$J$1*($J$1-$E$1)</f>
        <v>681.333333333333</v>
      </c>
      <c r="K221" s="69" t="n">
        <v>468</v>
      </c>
      <c r="L221" s="69" t="n">
        <f aca="false">I221-K221</f>
        <v>262</v>
      </c>
      <c r="M221" s="69" t="n">
        <f aca="false">IFERROR((K221/J221%),"-")</f>
        <v>68.6888454011742</v>
      </c>
      <c r="N221" s="97" t="n">
        <v>814.5</v>
      </c>
      <c r="O221" s="98" t="str">
        <f aca="false">IF(F221&lt;=$P$2,"Mar","")</f>
        <v>Mar</v>
      </c>
      <c r="P221" s="97" t="n">
        <f aca="false">N221</f>
        <v>814.5</v>
      </c>
      <c r="Q221" s="99" t="n">
        <f aca="false">K221-P221</f>
        <v>-346.5</v>
      </c>
      <c r="R221" s="98" t="n">
        <f aca="false">IFERROR(IF(O221="Mar",(K221/P221-1))," ")</f>
        <v>-0.425414364640884</v>
      </c>
      <c r="S221" s="100" t="str">
        <f aca="false">IF(N221&gt;0,IF(O221="","-",IF(R221&lt;0%,"DEGROWTH","GROWTH")))</f>
        <v>DEGROWTH</v>
      </c>
      <c r="T221" s="69" t="n">
        <v>635</v>
      </c>
      <c r="U221" s="101" t="str">
        <f aca="false">IF(F221&lt;=$V$2,"Apr","")</f>
        <v>Apr</v>
      </c>
      <c r="V221" s="97" t="n">
        <v>635</v>
      </c>
      <c r="W221" s="102" t="n">
        <f aca="false">K221-V221</f>
        <v>-167</v>
      </c>
      <c r="X221" s="103" t="n">
        <f aca="false">IFERROR(IF(U221="Apr",(K221/V221-1)),0)</f>
        <v>-0.262992125984252</v>
      </c>
      <c r="Y221" s="104" t="str">
        <f aca="false">IF(T221&gt;0,IF(U221="","-",IF(X221&lt;0%,"DEGROWTH","GROWTH")))</f>
        <v>DEGROWTH</v>
      </c>
      <c r="Z221" s="75" t="n">
        <v>0</v>
      </c>
      <c r="AA221" s="70"/>
      <c r="AB221" s="70" t="s">
        <v>133</v>
      </c>
      <c r="AC221" s="70" t="s">
        <v>133</v>
      </c>
      <c r="AD221" s="3" t="n">
        <f aca="false">IF(K221=0,1,0)</f>
        <v>0</v>
      </c>
      <c r="AE221" s="76"/>
    </row>
    <row r="222" customFormat="false" ht="14.25" hidden="false" customHeight="true" outlineLevel="0" collapsed="false">
      <c r="A222" s="70" t="s">
        <v>133</v>
      </c>
      <c r="B222" s="72" t="s">
        <v>37</v>
      </c>
      <c r="C222" s="72" t="s">
        <v>1046</v>
      </c>
      <c r="D222" s="72" t="n">
        <v>1000000397</v>
      </c>
      <c r="E222" s="73" t="s">
        <v>1047</v>
      </c>
      <c r="F222" s="74" t="n">
        <v>42081</v>
      </c>
      <c r="G222" s="67" t="str">
        <f aca="false">IF(I222&gt;0,"Targeted Dealer","-")</f>
        <v>Targeted Dealer</v>
      </c>
      <c r="H222" s="67"/>
      <c r="I222" s="68" t="n">
        <v>100</v>
      </c>
      <c r="J222" s="68" t="n">
        <f aca="false">I222/$J$1*($J$1-$E$1)</f>
        <v>93.3333333333333</v>
      </c>
      <c r="K222" s="69" t="n">
        <v>45</v>
      </c>
      <c r="L222" s="69" t="n">
        <f aca="false">I222-K222</f>
        <v>55</v>
      </c>
      <c r="M222" s="69" t="n">
        <f aca="false">IFERROR((K222/J222%),"-")</f>
        <v>48.2142857142857</v>
      </c>
      <c r="N222" s="97" t="n">
        <v>37.5</v>
      </c>
      <c r="O222" s="98" t="str">
        <f aca="false">IF(F222&lt;=$P$2,"Mar","")</f>
        <v>Mar</v>
      </c>
      <c r="P222" s="97" t="n">
        <f aca="false">N222</f>
        <v>37.5</v>
      </c>
      <c r="Q222" s="99" t="n">
        <f aca="false">K222-P222</f>
        <v>7.5</v>
      </c>
      <c r="R222" s="98" t="n">
        <f aca="false">IFERROR(IF(O222="Mar",(K222/P222-1))," ")</f>
        <v>0.2</v>
      </c>
      <c r="S222" s="100" t="str">
        <f aca="false">IF(N222&gt;0,IF(O222="","-",IF(R222&lt;0%,"DEGROWTH","GROWTH")))</f>
        <v>GROWTH</v>
      </c>
      <c r="T222" s="69" t="n">
        <v>55</v>
      </c>
      <c r="U222" s="101" t="str">
        <f aca="false">IF(F222&lt;=$V$2,"Apr","")</f>
        <v>Apr</v>
      </c>
      <c r="V222" s="97" t="n">
        <v>55</v>
      </c>
      <c r="W222" s="102" t="n">
        <f aca="false">K222-V222</f>
        <v>-10</v>
      </c>
      <c r="X222" s="103" t="n">
        <f aca="false">IFERROR(IF(U222="Apr",(K222/V222-1)),0)</f>
        <v>-0.181818181818182</v>
      </c>
      <c r="Y222" s="104" t="str">
        <f aca="false">IF(T222&gt;0,IF(U222="","-",IF(X222&lt;0%,"DEGROWTH","GROWTH")))</f>
        <v>DEGROWTH</v>
      </c>
      <c r="Z222" s="75" t="n">
        <v>0</v>
      </c>
      <c r="AA222" s="70"/>
      <c r="AB222" s="70" t="s">
        <v>133</v>
      </c>
      <c r="AC222" s="70" t="s">
        <v>133</v>
      </c>
      <c r="AD222" s="3" t="n">
        <f aca="false">IF(K222=0,1,0)</f>
        <v>0</v>
      </c>
      <c r="AE222" s="76"/>
    </row>
    <row r="223" customFormat="false" ht="14.25" hidden="false" customHeight="true" outlineLevel="0" collapsed="false">
      <c r="A223" s="70" t="s">
        <v>133</v>
      </c>
      <c r="B223" s="72" t="s">
        <v>37</v>
      </c>
      <c r="C223" s="72" t="s">
        <v>1048</v>
      </c>
      <c r="D223" s="72" t="n">
        <v>1000000395</v>
      </c>
      <c r="E223" s="73" t="s">
        <v>1049</v>
      </c>
      <c r="F223" s="74" t="n">
        <v>42405</v>
      </c>
      <c r="G223" s="67" t="str">
        <f aca="false">IF(I223&gt;0,"Targeted Dealer","-")</f>
        <v>Targeted Dealer</v>
      </c>
      <c r="H223" s="67"/>
      <c r="I223" s="68" t="n">
        <v>400</v>
      </c>
      <c r="J223" s="68" t="n">
        <f aca="false">I223/$J$1*($J$1-$E$1)</f>
        <v>373.333333333333</v>
      </c>
      <c r="K223" s="69" t="n">
        <v>130</v>
      </c>
      <c r="L223" s="69" t="n">
        <f aca="false">I223-K223</f>
        <v>270</v>
      </c>
      <c r="M223" s="69" t="n">
        <f aca="false">IFERROR((K223/J223%),"-")</f>
        <v>34.8214285714286</v>
      </c>
      <c r="N223" s="97" t="n">
        <v>363.5</v>
      </c>
      <c r="O223" s="98" t="str">
        <f aca="false">IF(F223&lt;=$P$2,"Mar","")</f>
        <v>Mar</v>
      </c>
      <c r="P223" s="97" t="n">
        <f aca="false">N223</f>
        <v>363.5</v>
      </c>
      <c r="Q223" s="99" t="n">
        <f aca="false">K223-P223</f>
        <v>-233.5</v>
      </c>
      <c r="R223" s="98" t="n">
        <f aca="false">IFERROR(IF(O223="Mar",(K223/P223-1))," ")</f>
        <v>-0.642365887207703</v>
      </c>
      <c r="S223" s="100" t="str">
        <f aca="false">IF(N223&gt;0,IF(O223="","-",IF(R223&lt;0%,"DEGROWTH","GROWTH")))</f>
        <v>DEGROWTH</v>
      </c>
      <c r="T223" s="69" t="n">
        <v>276.5</v>
      </c>
      <c r="U223" s="101" t="str">
        <f aca="false">IF(F223&lt;=$V$2,"Apr","")</f>
        <v>Apr</v>
      </c>
      <c r="V223" s="97" t="n">
        <v>276.5</v>
      </c>
      <c r="W223" s="102" t="n">
        <f aca="false">K223-V223</f>
        <v>-146.5</v>
      </c>
      <c r="X223" s="103" t="n">
        <f aca="false">IFERROR(IF(U223="Apr",(K223/V223-1)),0)</f>
        <v>-0.529837251356239</v>
      </c>
      <c r="Y223" s="104" t="str">
        <f aca="false">IF(T223&gt;0,IF(U223="","-",IF(X223&lt;0%,"DEGROWTH","GROWTH")))</f>
        <v>DEGROWTH</v>
      </c>
      <c r="Z223" s="75" t="n">
        <v>0</v>
      </c>
      <c r="AA223" s="70"/>
      <c r="AB223" s="70" t="s">
        <v>133</v>
      </c>
      <c r="AC223" s="70" t="s">
        <v>133</v>
      </c>
      <c r="AD223" s="3" t="n">
        <f aca="false">IF(K223=0,1,0)</f>
        <v>0</v>
      </c>
      <c r="AE223" s="76"/>
    </row>
    <row r="224" customFormat="false" ht="14.25" hidden="false" customHeight="true" outlineLevel="0" collapsed="false">
      <c r="A224" s="70" t="s">
        <v>133</v>
      </c>
      <c r="B224" s="72" t="s">
        <v>37</v>
      </c>
      <c r="C224" s="72" t="s">
        <v>1050</v>
      </c>
      <c r="D224" s="72" t="n">
        <v>1000000416</v>
      </c>
      <c r="E224" s="73" t="s">
        <v>1051</v>
      </c>
      <c r="F224" s="74" t="n">
        <v>42445</v>
      </c>
      <c r="G224" s="67" t="str">
        <f aca="false">IF(I224&gt;0,"Targeted Dealer","-")</f>
        <v>Targeted Dealer</v>
      </c>
      <c r="H224" s="67"/>
      <c r="I224" s="68" t="n">
        <v>100</v>
      </c>
      <c r="J224" s="68" t="n">
        <f aca="false">I224/$J$1*($J$1-$E$1)</f>
        <v>93.3333333333333</v>
      </c>
      <c r="K224" s="69" t="n">
        <v>37</v>
      </c>
      <c r="L224" s="69" t="n">
        <f aca="false">I224-K224</f>
        <v>63</v>
      </c>
      <c r="M224" s="69" t="n">
        <f aca="false">IFERROR((K224/J224%),"-")</f>
        <v>39.6428571428571</v>
      </c>
      <c r="N224" s="97" t="n">
        <v>193</v>
      </c>
      <c r="O224" s="98" t="str">
        <f aca="false">IF(F224&lt;=$P$2,"Mar","")</f>
        <v>Mar</v>
      </c>
      <c r="P224" s="97" t="n">
        <f aca="false">N224</f>
        <v>193</v>
      </c>
      <c r="Q224" s="99" t="n">
        <f aca="false">K224-P224</f>
        <v>-156</v>
      </c>
      <c r="R224" s="98" t="n">
        <f aca="false">IFERROR(IF(O224="Mar",(K224/P224-1))," ")</f>
        <v>-0.808290155440415</v>
      </c>
      <c r="S224" s="100" t="str">
        <f aca="false">IF(N224&gt;0,IF(O224="","-",IF(R224&lt;0%,"DEGROWTH","GROWTH")))</f>
        <v>DEGROWTH</v>
      </c>
      <c r="T224" s="69" t="n">
        <v>32</v>
      </c>
      <c r="U224" s="101" t="str">
        <f aca="false">IF(F224&lt;=$V$2,"Apr","")</f>
        <v>Apr</v>
      </c>
      <c r="V224" s="97" t="n">
        <v>32</v>
      </c>
      <c r="W224" s="102" t="n">
        <f aca="false">K224-V224</f>
        <v>5</v>
      </c>
      <c r="X224" s="103" t="n">
        <f aca="false">IFERROR(IF(U224="Apr",(K224/V224-1)),0)</f>
        <v>0.15625</v>
      </c>
      <c r="Y224" s="104" t="str">
        <f aca="false">IF(T224&gt;0,IF(U224="","-",IF(X224&lt;0%,"DEGROWTH","GROWTH")))</f>
        <v>GROWTH</v>
      </c>
      <c r="Z224" s="75" t="n">
        <v>0</v>
      </c>
      <c r="AA224" s="70"/>
      <c r="AB224" s="70" t="s">
        <v>133</v>
      </c>
      <c r="AC224" s="70" t="s">
        <v>133</v>
      </c>
      <c r="AD224" s="3" t="n">
        <f aca="false">IF(K224=0,1,0)</f>
        <v>0</v>
      </c>
      <c r="AE224" s="76"/>
    </row>
    <row r="225" customFormat="false" ht="14.25" hidden="false" customHeight="true" outlineLevel="0" collapsed="false">
      <c r="A225" s="70" t="s">
        <v>133</v>
      </c>
      <c r="B225" s="72" t="s">
        <v>37</v>
      </c>
      <c r="C225" s="72" t="s">
        <v>1052</v>
      </c>
      <c r="D225" s="72" t="n">
        <v>1000000415</v>
      </c>
      <c r="E225" s="73" t="s">
        <v>1053</v>
      </c>
      <c r="F225" s="74" t="n">
        <v>42465</v>
      </c>
      <c r="G225" s="67" t="str">
        <f aca="false">IF(I225&gt;0,"Targeted Dealer","-")</f>
        <v>Targeted Dealer</v>
      </c>
      <c r="H225" s="67"/>
      <c r="I225" s="68" t="n">
        <v>550</v>
      </c>
      <c r="J225" s="68" t="n">
        <f aca="false">I225/$J$1*($J$1-$E$1)</f>
        <v>513.333333333333</v>
      </c>
      <c r="K225" s="69" t="n">
        <v>440.5</v>
      </c>
      <c r="L225" s="69" t="n">
        <f aca="false">I225-K225</f>
        <v>109.5</v>
      </c>
      <c r="M225" s="69" t="n">
        <f aca="false">IFERROR((K225/J225%),"-")</f>
        <v>85.8116883116883</v>
      </c>
      <c r="N225" s="97" t="n">
        <v>599</v>
      </c>
      <c r="O225" s="98" t="str">
        <f aca="false">IF(F225&lt;=$P$2,"Mar","")</f>
        <v>Mar</v>
      </c>
      <c r="P225" s="97" t="n">
        <f aca="false">N225</f>
        <v>599</v>
      </c>
      <c r="Q225" s="99" t="n">
        <f aca="false">K225-P225</f>
        <v>-158.5</v>
      </c>
      <c r="R225" s="98" t="n">
        <f aca="false">IFERROR(IF(O225="Mar",(K225/P225-1))," ")</f>
        <v>-0.264607679465776</v>
      </c>
      <c r="S225" s="100" t="str">
        <f aca="false">IF(N225&gt;0,IF(O225="","-",IF(R225&lt;0%,"DEGROWTH","GROWTH")))</f>
        <v>DEGROWTH</v>
      </c>
      <c r="T225" s="69" t="n">
        <v>433.5</v>
      </c>
      <c r="U225" s="101" t="str">
        <f aca="false">IF(F225&lt;=$V$2,"Apr","")</f>
        <v>Apr</v>
      </c>
      <c r="V225" s="97" t="n">
        <v>433.5</v>
      </c>
      <c r="W225" s="102" t="n">
        <f aca="false">K225-V225</f>
        <v>7</v>
      </c>
      <c r="X225" s="103" t="n">
        <f aca="false">IFERROR(IF(U225="Apr",(K225/V225-1)),0)</f>
        <v>0.0161476355247983</v>
      </c>
      <c r="Y225" s="104" t="str">
        <f aca="false">IF(T225&gt;0,IF(U225="","-",IF(X225&lt;0%,"DEGROWTH","GROWTH")))</f>
        <v>GROWTH</v>
      </c>
      <c r="Z225" s="75" t="n">
        <v>0</v>
      </c>
      <c r="AA225" s="70"/>
      <c r="AB225" s="70" t="s">
        <v>133</v>
      </c>
      <c r="AC225" s="70" t="s">
        <v>133</v>
      </c>
      <c r="AD225" s="3" t="n">
        <f aca="false">IF(K225=0,1,0)</f>
        <v>0</v>
      </c>
      <c r="AE225" s="76"/>
    </row>
    <row r="226" customFormat="false" ht="14.25" hidden="false" customHeight="true" outlineLevel="0" collapsed="false">
      <c r="A226" s="70" t="s">
        <v>133</v>
      </c>
      <c r="B226" s="72" t="s">
        <v>37</v>
      </c>
      <c r="C226" s="72" t="s">
        <v>1054</v>
      </c>
      <c r="D226" s="72" t="n">
        <v>1000000393</v>
      </c>
      <c r="E226" s="73" t="s">
        <v>1055</v>
      </c>
      <c r="F226" s="74" t="n">
        <v>42528</v>
      </c>
      <c r="G226" s="67" t="str">
        <f aca="false">IF(I226&gt;0,"Targeted Dealer","-")</f>
        <v>Targeted Dealer</v>
      </c>
      <c r="H226" s="67"/>
      <c r="I226" s="68" t="n">
        <v>120</v>
      </c>
      <c r="J226" s="68" t="n">
        <f aca="false">I226/$J$1*($J$1-$E$1)</f>
        <v>112</v>
      </c>
      <c r="K226" s="69" t="n">
        <v>40</v>
      </c>
      <c r="L226" s="69" t="n">
        <f aca="false">I226-K226</f>
        <v>80</v>
      </c>
      <c r="M226" s="69" t="n">
        <f aca="false">IFERROR((K226/J226%),"-")</f>
        <v>35.7142857142857</v>
      </c>
      <c r="N226" s="97" t="n">
        <v>100</v>
      </c>
      <c r="O226" s="98" t="str">
        <f aca="false">IF(F226&lt;=$P$2,"Mar","")</f>
        <v>Mar</v>
      </c>
      <c r="P226" s="97" t="n">
        <f aca="false">N226</f>
        <v>100</v>
      </c>
      <c r="Q226" s="99" t="n">
        <f aca="false">K226-P226</f>
        <v>-60</v>
      </c>
      <c r="R226" s="98" t="n">
        <f aca="false">IFERROR(IF(O226="Mar",(K226/P226-1))," ")</f>
        <v>-0.6</v>
      </c>
      <c r="S226" s="100" t="str">
        <f aca="false">IF(N226&gt;0,IF(O226="","-",IF(R226&lt;0%,"DEGROWTH","GROWTH")))</f>
        <v>DEGROWTH</v>
      </c>
      <c r="T226" s="69" t="n">
        <v>55</v>
      </c>
      <c r="U226" s="101" t="str">
        <f aca="false">IF(F226&lt;=$V$2,"Apr","")</f>
        <v>Apr</v>
      </c>
      <c r="V226" s="97" t="n">
        <v>55</v>
      </c>
      <c r="W226" s="102" t="n">
        <f aca="false">K226-V226</f>
        <v>-15</v>
      </c>
      <c r="X226" s="103" t="n">
        <f aca="false">IFERROR(IF(U226="Apr",(K226/V226-1)),0)</f>
        <v>-0.272727272727273</v>
      </c>
      <c r="Y226" s="104" t="str">
        <f aca="false">IF(T226&gt;0,IF(U226="","-",IF(X226&lt;0%,"DEGROWTH","GROWTH")))</f>
        <v>DEGROWTH</v>
      </c>
      <c r="Z226" s="75" t="n">
        <v>0</v>
      </c>
      <c r="AA226" s="70"/>
      <c r="AB226" s="70" t="s">
        <v>133</v>
      </c>
      <c r="AC226" s="70" t="s">
        <v>133</v>
      </c>
      <c r="AD226" s="3" t="n">
        <f aca="false">IF(K226=0,1,0)</f>
        <v>0</v>
      </c>
      <c r="AE226" s="76"/>
    </row>
    <row r="227" customFormat="false" ht="14.25" hidden="false" customHeight="true" outlineLevel="0" collapsed="false">
      <c r="A227" s="70" t="s">
        <v>133</v>
      </c>
      <c r="B227" s="72" t="s">
        <v>37</v>
      </c>
      <c r="C227" s="72" t="s">
        <v>1056</v>
      </c>
      <c r="D227" s="72" t="n">
        <v>1000000414</v>
      </c>
      <c r="E227" s="73" t="s">
        <v>1057</v>
      </c>
      <c r="F227" s="74" t="n">
        <v>42606</v>
      </c>
      <c r="G227" s="67" t="str">
        <f aca="false">IF(I227&gt;0,"Targeted Dealer","-")</f>
        <v>-</v>
      </c>
      <c r="H227" s="67"/>
      <c r="I227" s="68" t="n">
        <v>0</v>
      </c>
      <c r="J227" s="68" t="n">
        <f aca="false">I227/$J$1*($J$1-$E$1)</f>
        <v>0</v>
      </c>
      <c r="K227" s="69" t="n">
        <v>0</v>
      </c>
      <c r="L227" s="69" t="n">
        <f aca="false">I227-K227</f>
        <v>0</v>
      </c>
      <c r="M227" s="69" t="str">
        <f aca="false">IFERROR((K227/J227%),"-")</f>
        <v>-</v>
      </c>
      <c r="N227" s="97" t="n">
        <v>0</v>
      </c>
      <c r="O227" s="98" t="str">
        <f aca="false">IF(F227&lt;=$P$2,"Mar","")</f>
        <v>Mar</v>
      </c>
      <c r="P227" s="97" t="n">
        <f aca="false">N227</f>
        <v>0</v>
      </c>
      <c r="Q227" s="99" t="n">
        <f aca="false">K227-P227</f>
        <v>0</v>
      </c>
      <c r="R227" s="98" t="str">
        <f aca="false">IFERROR(IF(O227="Mar",(K227/P227-1))," ")</f>
        <v> </v>
      </c>
      <c r="S227" s="105" t="b">
        <f aca="false">IF(N227&gt;0,IF(O227="","-",IF(R227&lt;0%,"DEGROWTH","GROWTH")))</f>
        <v>0</v>
      </c>
      <c r="T227" s="69" t="n">
        <v>5</v>
      </c>
      <c r="U227" s="101" t="str">
        <f aca="false">IF(F227&lt;=$V$2,"Apr","")</f>
        <v>Apr</v>
      </c>
      <c r="V227" s="97" t="n">
        <v>5</v>
      </c>
      <c r="W227" s="102" t="n">
        <f aca="false">K227-V227</f>
        <v>-5</v>
      </c>
      <c r="X227" s="103" t="n">
        <f aca="false">IFERROR(IF(U227="Apr",(K227/V227-1)),0)</f>
        <v>-1</v>
      </c>
      <c r="Y227" s="104" t="str">
        <f aca="false">IF(T227&gt;0,IF(U227="","-",IF(X227&lt;0%,"DEGROWTH","GROWTH")))</f>
        <v>DEGROWTH</v>
      </c>
      <c r="Z227" s="75" t="n">
        <v>0</v>
      </c>
      <c r="AA227" s="70"/>
      <c r="AB227" s="70" t="s">
        <v>133</v>
      </c>
      <c r="AC227" s="70" t="s">
        <v>133</v>
      </c>
      <c r="AD227" s="3" t="n">
        <f aca="false">IF(K227=0,1,0)</f>
        <v>1</v>
      </c>
      <c r="AE227" s="76"/>
    </row>
    <row r="228" customFormat="false" ht="14.25" hidden="false" customHeight="true" outlineLevel="0" collapsed="false">
      <c r="A228" s="70" t="s">
        <v>133</v>
      </c>
      <c r="B228" s="72" t="s">
        <v>37</v>
      </c>
      <c r="C228" s="72" t="s">
        <v>1058</v>
      </c>
      <c r="D228" s="72" t="n">
        <v>1000000422</v>
      </c>
      <c r="E228" s="73" t="s">
        <v>1059</v>
      </c>
      <c r="F228" s="74" t="n">
        <v>42725</v>
      </c>
      <c r="G228" s="67" t="str">
        <f aca="false">IF(I228&gt;0,"Targeted Dealer","-")</f>
        <v>Targeted Dealer</v>
      </c>
      <c r="H228" s="67"/>
      <c r="I228" s="68" t="n">
        <v>650</v>
      </c>
      <c r="J228" s="68" t="n">
        <f aca="false">I228/$J$1*($J$1-$E$1)</f>
        <v>606.666666666667</v>
      </c>
      <c r="K228" s="69" t="n">
        <v>577.5</v>
      </c>
      <c r="L228" s="69" t="n">
        <f aca="false">I228-K228</f>
        <v>72.5</v>
      </c>
      <c r="M228" s="69" t="n">
        <f aca="false">IFERROR((K228/J228%),"-")</f>
        <v>95.1923076923077</v>
      </c>
      <c r="N228" s="97" t="n">
        <v>330</v>
      </c>
      <c r="O228" s="98" t="str">
        <f aca="false">IF(F228&lt;=$P$2,"Mar","")</f>
        <v>Mar</v>
      </c>
      <c r="P228" s="97" t="n">
        <f aca="false">N228</f>
        <v>330</v>
      </c>
      <c r="Q228" s="99" t="n">
        <f aca="false">K228-P228</f>
        <v>247.5</v>
      </c>
      <c r="R228" s="98" t="n">
        <f aca="false">IFERROR(IF(O228="Mar",(K228/P228-1))," ")</f>
        <v>0.75</v>
      </c>
      <c r="S228" s="100" t="str">
        <f aca="false">IF(N228&gt;0,IF(O228="","-",IF(R228&lt;0%,"DEGROWTH","GROWTH")))</f>
        <v>GROWTH</v>
      </c>
      <c r="T228" s="69" t="n">
        <v>1055.05</v>
      </c>
      <c r="U228" s="101" t="str">
        <f aca="false">IF(F228&lt;=$V$2,"Apr","")</f>
        <v>Apr</v>
      </c>
      <c r="V228" s="97" t="n">
        <v>1055.05</v>
      </c>
      <c r="W228" s="102" t="n">
        <f aca="false">K228-V228</f>
        <v>-477.55</v>
      </c>
      <c r="X228" s="103" t="n">
        <f aca="false">IFERROR(IF(U228="Apr",(K228/V228-1)),0)</f>
        <v>-0.452632576655135</v>
      </c>
      <c r="Y228" s="104" t="str">
        <f aca="false">IF(T228&gt;0,IF(U228="","-",IF(X228&lt;0%,"DEGROWTH","GROWTH")))</f>
        <v>DEGROWTH</v>
      </c>
      <c r="Z228" s="75" t="n">
        <v>0</v>
      </c>
      <c r="AA228" s="70"/>
      <c r="AB228" s="70" t="s">
        <v>133</v>
      </c>
      <c r="AC228" s="70" t="s">
        <v>133</v>
      </c>
      <c r="AD228" s="3" t="n">
        <f aca="false">IF(K228=0,1,0)</f>
        <v>0</v>
      </c>
      <c r="AE228" s="76"/>
    </row>
    <row r="229" customFormat="false" ht="14.25" hidden="false" customHeight="true" outlineLevel="0" collapsed="false">
      <c r="A229" s="70" t="s">
        <v>133</v>
      </c>
      <c r="B229" s="72" t="s">
        <v>37</v>
      </c>
      <c r="C229" s="72" t="s">
        <v>1060</v>
      </c>
      <c r="D229" s="72" t="n">
        <v>1000000400</v>
      </c>
      <c r="E229" s="73" t="s">
        <v>1061</v>
      </c>
      <c r="F229" s="74" t="n">
        <v>43216</v>
      </c>
      <c r="G229" s="67" t="str">
        <f aca="false">IF(I229&gt;0,"Targeted Dealer","-")</f>
        <v>Targeted Dealer</v>
      </c>
      <c r="H229" s="67"/>
      <c r="I229" s="68" t="n">
        <v>50</v>
      </c>
      <c r="J229" s="68" t="n">
        <f aca="false">I229/$J$1*($J$1-$E$1)</f>
        <v>46.6666666666667</v>
      </c>
      <c r="K229" s="69" t="n">
        <v>20</v>
      </c>
      <c r="L229" s="69" t="n">
        <f aca="false">I229-K229</f>
        <v>30</v>
      </c>
      <c r="M229" s="69" t="n">
        <f aca="false">IFERROR((K229/J229%),"-")</f>
        <v>42.8571428571429</v>
      </c>
      <c r="N229" s="97" t="n">
        <v>65</v>
      </c>
      <c r="O229" s="98" t="str">
        <f aca="false">IF(F229&lt;=$P$2,"Mar","")</f>
        <v>Mar</v>
      </c>
      <c r="P229" s="97" t="n">
        <f aca="false">N229</f>
        <v>65</v>
      </c>
      <c r="Q229" s="99" t="n">
        <f aca="false">K229-P229</f>
        <v>-45</v>
      </c>
      <c r="R229" s="98" t="n">
        <f aca="false">IFERROR(IF(O229="Mar",(K229/P229-1))," ")</f>
        <v>-0.692307692307692</v>
      </c>
      <c r="S229" s="100" t="str">
        <f aca="false">IF(N229&gt;0,IF(O229="","-",IF(R229&lt;0%,"DEGROWTH","GROWTH")))</f>
        <v>DEGROWTH</v>
      </c>
      <c r="T229" s="69" t="n">
        <v>20</v>
      </c>
      <c r="U229" s="101" t="str">
        <f aca="false">IF(F229&lt;=$V$2,"Apr","")</f>
        <v>Apr</v>
      </c>
      <c r="V229" s="97" t="n">
        <v>20</v>
      </c>
      <c r="W229" s="102" t="n">
        <f aca="false">K229-V229</f>
        <v>0</v>
      </c>
      <c r="X229" s="103" t="n">
        <f aca="false">IFERROR(IF(U229="Apr",(K229/V229-1)),0)</f>
        <v>0</v>
      </c>
      <c r="Y229" s="104" t="str">
        <f aca="false">IF(T229&gt;0,IF(U229="","-",IF(X229&lt;0%,"DEGROWTH","GROWTH")))</f>
        <v>GROWTH</v>
      </c>
      <c r="Z229" s="75" t="n">
        <v>0</v>
      </c>
      <c r="AA229" s="70"/>
      <c r="AB229" s="70" t="s">
        <v>133</v>
      </c>
      <c r="AC229" s="70" t="s">
        <v>133</v>
      </c>
      <c r="AD229" s="3" t="n">
        <f aca="false">IF(K229=0,1,0)</f>
        <v>0</v>
      </c>
      <c r="AE229" s="76"/>
    </row>
    <row r="230" customFormat="false" ht="14.25" hidden="false" customHeight="true" outlineLevel="0" collapsed="false">
      <c r="A230" s="70" t="s">
        <v>133</v>
      </c>
      <c r="B230" s="72" t="s">
        <v>37</v>
      </c>
      <c r="C230" s="72" t="s">
        <v>1062</v>
      </c>
      <c r="D230" s="72" t="n">
        <v>1000000398</v>
      </c>
      <c r="E230" s="73" t="s">
        <v>1063</v>
      </c>
      <c r="F230" s="74" t="n">
        <v>43389</v>
      </c>
      <c r="G230" s="67" t="str">
        <f aca="false">IF(I230&gt;0,"Targeted Dealer","-")</f>
        <v>Targeted Dealer</v>
      </c>
      <c r="H230" s="67"/>
      <c r="I230" s="68" t="n">
        <v>440</v>
      </c>
      <c r="J230" s="68" t="n">
        <f aca="false">I230/$J$1*($J$1-$E$1)</f>
        <v>410.666666666667</v>
      </c>
      <c r="K230" s="69" t="n">
        <v>400</v>
      </c>
      <c r="L230" s="69" t="n">
        <f aca="false">I230-K230</f>
        <v>40</v>
      </c>
      <c r="M230" s="69" t="n">
        <f aca="false">IFERROR((K230/J230%),"-")</f>
        <v>97.4025974025974</v>
      </c>
      <c r="N230" s="97" t="n">
        <v>520</v>
      </c>
      <c r="O230" s="98" t="str">
        <f aca="false">IF(F230&lt;=$P$2,"Mar","")</f>
        <v>Mar</v>
      </c>
      <c r="P230" s="97" t="n">
        <f aca="false">N230</f>
        <v>520</v>
      </c>
      <c r="Q230" s="99" t="n">
        <f aca="false">K230-P230</f>
        <v>-120</v>
      </c>
      <c r="R230" s="98" t="n">
        <f aca="false">IFERROR(IF(O230="Mar",(K230/P230-1))," ")</f>
        <v>-0.230769230769231</v>
      </c>
      <c r="S230" s="100" t="str">
        <f aca="false">IF(N230&gt;0,IF(O230="","-",IF(R230&lt;0%,"DEGROWTH","GROWTH")))</f>
        <v>DEGROWTH</v>
      </c>
      <c r="T230" s="69" t="n">
        <v>400</v>
      </c>
      <c r="U230" s="101" t="str">
        <f aca="false">IF(F230&lt;=$V$2,"Apr","")</f>
        <v>Apr</v>
      </c>
      <c r="V230" s="97" t="n">
        <v>400</v>
      </c>
      <c r="W230" s="102" t="n">
        <f aca="false">K230-V230</f>
        <v>0</v>
      </c>
      <c r="X230" s="103" t="n">
        <f aca="false">IFERROR(IF(U230="Apr",(K230/V230-1)),0)</f>
        <v>0</v>
      </c>
      <c r="Y230" s="104" t="str">
        <f aca="false">IF(T230&gt;0,IF(U230="","-",IF(X230&lt;0%,"DEGROWTH","GROWTH")))</f>
        <v>GROWTH</v>
      </c>
      <c r="Z230" s="75" t="n">
        <v>0</v>
      </c>
      <c r="AA230" s="70"/>
      <c r="AB230" s="70" t="s">
        <v>133</v>
      </c>
      <c r="AC230" s="70" t="s">
        <v>133</v>
      </c>
      <c r="AD230" s="3" t="n">
        <f aca="false">IF(K230=0,1,0)</f>
        <v>0</v>
      </c>
      <c r="AE230" s="76"/>
    </row>
    <row r="231" customFormat="false" ht="14.25" hidden="false" customHeight="true" outlineLevel="0" collapsed="false">
      <c r="A231" s="70" t="s">
        <v>133</v>
      </c>
      <c r="B231" s="72" t="s">
        <v>37</v>
      </c>
      <c r="C231" s="72" t="s">
        <v>1064</v>
      </c>
      <c r="D231" s="72" t="n">
        <v>1000000901</v>
      </c>
      <c r="E231" s="73" t="s">
        <v>1065</v>
      </c>
      <c r="F231" s="74" t="n">
        <v>43776</v>
      </c>
      <c r="G231" s="67" t="str">
        <f aca="false">IF(I231&gt;0,"Targeted Dealer","-")</f>
        <v>Targeted Dealer</v>
      </c>
      <c r="H231" s="67"/>
      <c r="I231" s="68" t="n">
        <v>710</v>
      </c>
      <c r="J231" s="68" t="n">
        <f aca="false">I231/$J$1*($J$1-$E$1)</f>
        <v>662.666666666667</v>
      </c>
      <c r="K231" s="69" t="n">
        <v>710.65</v>
      </c>
      <c r="L231" s="69" t="n">
        <f aca="false">I231-K231</f>
        <v>-0.649999999999977</v>
      </c>
      <c r="M231" s="69" t="n">
        <f aca="false">IFERROR((K231/J231%),"-")</f>
        <v>107.240945674044</v>
      </c>
      <c r="N231" s="97" t="n">
        <v>643</v>
      </c>
      <c r="O231" s="98" t="str">
        <f aca="false">IF(F231&lt;=$P$2,"Mar","")</f>
        <v>Mar</v>
      </c>
      <c r="P231" s="97" t="n">
        <f aca="false">N231</f>
        <v>643</v>
      </c>
      <c r="Q231" s="99" t="n">
        <f aca="false">K231-P231</f>
        <v>67.65</v>
      </c>
      <c r="R231" s="98" t="n">
        <f aca="false">IFERROR(IF(O231="Mar",(K231/P231-1))," ")</f>
        <v>0.105209953343701</v>
      </c>
      <c r="S231" s="100" t="str">
        <f aca="false">IF(N231&gt;0,IF(O231="","-",IF(R231&lt;0%,"DEGROWTH","GROWTH")))</f>
        <v>GROWTH</v>
      </c>
      <c r="T231" s="69" t="n">
        <v>586.75</v>
      </c>
      <c r="U231" s="101" t="str">
        <f aca="false">IF(F231&lt;=$V$2,"Apr","")</f>
        <v>Apr</v>
      </c>
      <c r="V231" s="97" t="n">
        <v>586.75</v>
      </c>
      <c r="W231" s="102" t="n">
        <f aca="false">K231-V231</f>
        <v>123.9</v>
      </c>
      <c r="X231" s="103" t="n">
        <f aca="false">IFERROR(IF(U231="Apr",(K231/V231-1)),0)</f>
        <v>0.211163187047294</v>
      </c>
      <c r="Y231" s="104" t="str">
        <f aca="false">IF(T231&gt;0,IF(U231="","-",IF(X231&lt;0%,"DEGROWTH","GROWTH")))</f>
        <v>GROWTH</v>
      </c>
      <c r="Z231" s="75" t="n">
        <v>0</v>
      </c>
      <c r="AA231" s="70"/>
      <c r="AB231" s="70" t="s">
        <v>133</v>
      </c>
      <c r="AC231" s="70" t="s">
        <v>133</v>
      </c>
      <c r="AD231" s="3" t="n">
        <f aca="false">IF(K231=0,1,0)</f>
        <v>0</v>
      </c>
      <c r="AE231" s="76"/>
    </row>
    <row r="232" customFormat="false" ht="14.25" hidden="false" customHeight="true" outlineLevel="0" collapsed="false">
      <c r="A232" s="70" t="s">
        <v>133</v>
      </c>
      <c r="B232" s="72" t="s">
        <v>37</v>
      </c>
      <c r="C232" s="72" t="s">
        <v>1066</v>
      </c>
      <c r="D232" s="72" t="n">
        <v>1000000894</v>
      </c>
      <c r="E232" s="73" t="s">
        <v>1067</v>
      </c>
      <c r="F232" s="74" t="n">
        <v>43788</v>
      </c>
      <c r="G232" s="67" t="str">
        <f aca="false">IF(I232&gt;0,"Targeted Dealer","-")</f>
        <v>Targeted Dealer</v>
      </c>
      <c r="H232" s="67"/>
      <c r="I232" s="68" t="n">
        <v>50</v>
      </c>
      <c r="J232" s="68" t="n">
        <f aca="false">I232/$J$1*($J$1-$E$1)</f>
        <v>46.6666666666667</v>
      </c>
      <c r="K232" s="69" t="n">
        <v>15</v>
      </c>
      <c r="L232" s="69" t="n">
        <f aca="false">I232-K232</f>
        <v>35</v>
      </c>
      <c r="M232" s="69" t="n">
        <f aca="false">IFERROR((K232/J232%),"-")</f>
        <v>32.1428571428571</v>
      </c>
      <c r="N232" s="97" t="n">
        <v>31.5</v>
      </c>
      <c r="O232" s="98" t="str">
        <f aca="false">IF(F232&lt;=$P$2,"Mar","")</f>
        <v>Mar</v>
      </c>
      <c r="P232" s="97" t="n">
        <f aca="false">N232</f>
        <v>31.5</v>
      </c>
      <c r="Q232" s="99" t="n">
        <f aca="false">K232-P232</f>
        <v>-16.5</v>
      </c>
      <c r="R232" s="98" t="n">
        <f aca="false">IFERROR(IF(O232="Mar",(K232/P232-1))," ")</f>
        <v>-0.523809523809524</v>
      </c>
      <c r="S232" s="100" t="str">
        <f aca="false">IF(N232&gt;0,IF(O232="","-",IF(R232&lt;0%,"DEGROWTH","GROWTH")))</f>
        <v>DEGROWTH</v>
      </c>
      <c r="T232" s="69" t="n">
        <v>38.5</v>
      </c>
      <c r="U232" s="101" t="str">
        <f aca="false">IF(F232&lt;=$V$2,"Apr","")</f>
        <v>Apr</v>
      </c>
      <c r="V232" s="97" t="n">
        <v>38.5</v>
      </c>
      <c r="W232" s="102" t="n">
        <f aca="false">K232-V232</f>
        <v>-23.5</v>
      </c>
      <c r="X232" s="103" t="n">
        <f aca="false">IFERROR(IF(U232="Apr",(K232/V232-1)),0)</f>
        <v>-0.61038961038961</v>
      </c>
      <c r="Y232" s="104" t="str">
        <f aca="false">IF(T232&gt;0,IF(U232="","-",IF(X232&lt;0%,"DEGROWTH","GROWTH")))</f>
        <v>DEGROWTH</v>
      </c>
      <c r="Z232" s="75" t="n">
        <v>0</v>
      </c>
      <c r="AA232" s="70"/>
      <c r="AB232" s="70" t="s">
        <v>133</v>
      </c>
      <c r="AC232" s="70" t="s">
        <v>133</v>
      </c>
      <c r="AD232" s="3" t="n">
        <f aca="false">IF(K232=0,1,0)</f>
        <v>0</v>
      </c>
      <c r="AE232" s="76"/>
    </row>
    <row r="233" customFormat="false" ht="14.25" hidden="false" customHeight="true" outlineLevel="0" collapsed="false">
      <c r="A233" s="70" t="s">
        <v>133</v>
      </c>
      <c r="B233" s="72" t="s">
        <v>37</v>
      </c>
      <c r="C233" s="72" t="s">
        <v>1068</v>
      </c>
      <c r="D233" s="72" t="n">
        <v>1000000893</v>
      </c>
      <c r="E233" s="73" t="s">
        <v>1069</v>
      </c>
      <c r="F233" s="74" t="n">
        <v>43987</v>
      </c>
      <c r="G233" s="67" t="str">
        <f aca="false">IF(I233&gt;0,"Targeted Dealer","-")</f>
        <v>Targeted Dealer</v>
      </c>
      <c r="H233" s="67"/>
      <c r="I233" s="68" t="n">
        <v>50</v>
      </c>
      <c r="J233" s="68" t="n">
        <f aca="false">I233/$J$1*($J$1-$E$1)</f>
        <v>46.6666666666667</v>
      </c>
      <c r="K233" s="69" t="n">
        <v>25</v>
      </c>
      <c r="L233" s="69" t="n">
        <f aca="false">I233-K233</f>
        <v>25</v>
      </c>
      <c r="M233" s="69" t="n">
        <f aca="false">IFERROR((K233/J233%),"-")</f>
        <v>53.5714285714286</v>
      </c>
      <c r="N233" s="97" t="n">
        <v>25</v>
      </c>
      <c r="O233" s="98" t="str">
        <f aca="false">IF(F233&lt;=$P$2,"Mar","")</f>
        <v>Mar</v>
      </c>
      <c r="P233" s="97" t="n">
        <f aca="false">N233</f>
        <v>25</v>
      </c>
      <c r="Q233" s="99" t="n">
        <f aca="false">K233-P233</f>
        <v>0</v>
      </c>
      <c r="R233" s="98" t="n">
        <f aca="false">IFERROR(IF(O233="Mar",(K233/P233-1))," ")</f>
        <v>0</v>
      </c>
      <c r="S233" s="100" t="str">
        <f aca="false">IF(N233&gt;0,IF(O233="","-",IF(R233&lt;0%,"DEGROWTH","GROWTH")))</f>
        <v>GROWTH</v>
      </c>
      <c r="T233" s="69" t="n">
        <v>65</v>
      </c>
      <c r="U233" s="101" t="str">
        <f aca="false">IF(F233&lt;=$V$2,"Apr","")</f>
        <v>Apr</v>
      </c>
      <c r="V233" s="97" t="n">
        <v>65</v>
      </c>
      <c r="W233" s="102" t="n">
        <f aca="false">K233-V233</f>
        <v>-40</v>
      </c>
      <c r="X233" s="103" t="n">
        <f aca="false">IFERROR(IF(U233="Apr",(K233/V233-1)),0)</f>
        <v>-0.615384615384615</v>
      </c>
      <c r="Y233" s="104" t="str">
        <f aca="false">IF(T233&gt;0,IF(U233="","-",IF(X233&lt;0%,"DEGROWTH","GROWTH")))</f>
        <v>DEGROWTH</v>
      </c>
      <c r="Z233" s="75" t="n">
        <v>0</v>
      </c>
      <c r="AA233" s="70"/>
      <c r="AB233" s="70" t="s">
        <v>133</v>
      </c>
      <c r="AC233" s="70" t="s">
        <v>133</v>
      </c>
      <c r="AD233" s="3" t="n">
        <f aca="false">IF(K233=0,1,0)</f>
        <v>0</v>
      </c>
      <c r="AE233" s="76"/>
    </row>
    <row r="234" customFormat="false" ht="14.25" hidden="false" customHeight="true" outlineLevel="0" collapsed="false">
      <c r="A234" s="70" t="s">
        <v>133</v>
      </c>
      <c r="B234" s="72" t="s">
        <v>37</v>
      </c>
      <c r="C234" s="72" t="s">
        <v>1070</v>
      </c>
      <c r="D234" s="72" t="n">
        <v>1000000890</v>
      </c>
      <c r="E234" s="73" t="s">
        <v>1071</v>
      </c>
      <c r="F234" s="74" t="n">
        <v>44068</v>
      </c>
      <c r="G234" s="67" t="str">
        <f aca="false">IF(I234&gt;0,"Targeted Dealer","-")</f>
        <v>Targeted Dealer</v>
      </c>
      <c r="H234" s="67"/>
      <c r="I234" s="68" t="n">
        <v>50</v>
      </c>
      <c r="J234" s="68" t="n">
        <f aca="false">I234/$J$1*($J$1-$E$1)</f>
        <v>46.6666666666667</v>
      </c>
      <c r="K234" s="69" t="n">
        <v>0</v>
      </c>
      <c r="L234" s="69" t="n">
        <f aca="false">I234-K234</f>
        <v>50</v>
      </c>
      <c r="M234" s="69" t="n">
        <f aca="false">IFERROR((K234/J234%),"-")</f>
        <v>0</v>
      </c>
      <c r="N234" s="97" t="n">
        <v>20</v>
      </c>
      <c r="O234" s="98" t="str">
        <f aca="false">IF(F234&lt;=$P$2,"Mar","")</f>
        <v>Mar</v>
      </c>
      <c r="P234" s="97" t="n">
        <f aca="false">N234</f>
        <v>20</v>
      </c>
      <c r="Q234" s="99" t="n">
        <f aca="false">K234-P234</f>
        <v>-20</v>
      </c>
      <c r="R234" s="98" t="n">
        <f aca="false">IFERROR(IF(O234="Mar",(K234/P234-1))," ")</f>
        <v>-1</v>
      </c>
      <c r="S234" s="100" t="str">
        <f aca="false">IF(N234&gt;0,IF(O234="","-",IF(R234&lt;0%,"DEGROWTH","GROWTH")))</f>
        <v>DEGROWTH</v>
      </c>
      <c r="T234" s="69" t="n">
        <v>40</v>
      </c>
      <c r="U234" s="101" t="str">
        <f aca="false">IF(F234&lt;=$V$2,"Apr","")</f>
        <v>Apr</v>
      </c>
      <c r="V234" s="97" t="n">
        <v>40</v>
      </c>
      <c r="W234" s="102" t="n">
        <f aca="false">K234-V234</f>
        <v>-40</v>
      </c>
      <c r="X234" s="103" t="n">
        <f aca="false">IFERROR(IF(U234="Apr",(K234/V234-1)),0)</f>
        <v>-1</v>
      </c>
      <c r="Y234" s="104" t="str">
        <f aca="false">IF(T234&gt;0,IF(U234="","-",IF(X234&lt;0%,"DEGROWTH","GROWTH")))</f>
        <v>DEGROWTH</v>
      </c>
      <c r="Z234" s="75" t="n">
        <v>0</v>
      </c>
      <c r="AA234" s="70"/>
      <c r="AB234" s="70" t="s">
        <v>133</v>
      </c>
      <c r="AC234" s="70" t="s">
        <v>133</v>
      </c>
      <c r="AD234" s="3" t="n">
        <f aca="false">IF(K234=0,1,0)</f>
        <v>1</v>
      </c>
      <c r="AE234" s="76"/>
    </row>
    <row r="235" customFormat="false" ht="14.25" hidden="false" customHeight="true" outlineLevel="0" collapsed="false">
      <c r="A235" s="70" t="s">
        <v>133</v>
      </c>
      <c r="B235" s="72" t="s">
        <v>37</v>
      </c>
      <c r="C235" s="72" t="s">
        <v>1072</v>
      </c>
      <c r="D235" s="72" t="n">
        <v>1000000895</v>
      </c>
      <c r="E235" s="73" t="s">
        <v>1073</v>
      </c>
      <c r="F235" s="74" t="n">
        <v>44110</v>
      </c>
      <c r="G235" s="67" t="str">
        <f aca="false">IF(I235&gt;0,"Targeted Dealer","-")</f>
        <v>Targeted Dealer</v>
      </c>
      <c r="H235" s="67"/>
      <c r="I235" s="68" t="n">
        <v>45</v>
      </c>
      <c r="J235" s="68" t="n">
        <f aca="false">I235/$J$1*($J$1-$E$1)</f>
        <v>42</v>
      </c>
      <c r="K235" s="69" t="n">
        <v>40</v>
      </c>
      <c r="L235" s="69" t="n">
        <f aca="false">I235-K235</f>
        <v>5</v>
      </c>
      <c r="M235" s="69" t="n">
        <f aca="false">IFERROR((K235/J235%),"-")</f>
        <v>95.2380952380952</v>
      </c>
      <c r="N235" s="97" t="n">
        <v>0</v>
      </c>
      <c r="O235" s="98" t="str">
        <f aca="false">IF(F235&lt;=$P$2,"Mar","")</f>
        <v>Mar</v>
      </c>
      <c r="P235" s="97" t="n">
        <f aca="false">N235</f>
        <v>0</v>
      </c>
      <c r="Q235" s="99" t="n">
        <f aca="false">K235-P235</f>
        <v>40</v>
      </c>
      <c r="R235" s="98" t="str">
        <f aca="false">IFERROR(IF(O235="Mar",(K235/P235-1))," ")</f>
        <v> </v>
      </c>
      <c r="S235" s="105" t="b">
        <f aca="false">IF(N235&gt;0,IF(O235="","-",IF(R235&lt;0%,"DEGROWTH","GROWTH")))</f>
        <v>0</v>
      </c>
      <c r="T235" s="69" t="n">
        <v>55</v>
      </c>
      <c r="U235" s="101" t="str">
        <f aca="false">IF(F235&lt;=$V$2,"Apr","")</f>
        <v>Apr</v>
      </c>
      <c r="V235" s="97" t="n">
        <v>55</v>
      </c>
      <c r="W235" s="102" t="n">
        <f aca="false">K235-V235</f>
        <v>-15</v>
      </c>
      <c r="X235" s="103" t="n">
        <f aca="false">IFERROR(IF(U235="Apr",(K235/V235-1)),0)</f>
        <v>-0.272727272727273</v>
      </c>
      <c r="Y235" s="104" t="str">
        <f aca="false">IF(T235&gt;0,IF(U235="","-",IF(X235&lt;0%,"DEGROWTH","GROWTH")))</f>
        <v>DEGROWTH</v>
      </c>
      <c r="Z235" s="75" t="n">
        <v>0</v>
      </c>
      <c r="AA235" s="70"/>
      <c r="AB235" s="70" t="s">
        <v>133</v>
      </c>
      <c r="AC235" s="70" t="s">
        <v>133</v>
      </c>
      <c r="AD235" s="3" t="n">
        <f aca="false">IF(K235=0,1,0)</f>
        <v>0</v>
      </c>
      <c r="AE235" s="76"/>
    </row>
    <row r="236" customFormat="false" ht="14.25" hidden="false" customHeight="true" outlineLevel="0" collapsed="false">
      <c r="A236" s="70" t="s">
        <v>133</v>
      </c>
      <c r="B236" s="72" t="s">
        <v>37</v>
      </c>
      <c r="C236" s="72" t="s">
        <v>1074</v>
      </c>
      <c r="D236" s="72" t="n">
        <v>1000002846</v>
      </c>
      <c r="E236" s="72" t="s">
        <v>1075</v>
      </c>
      <c r="F236" s="74" t="n">
        <v>44767</v>
      </c>
      <c r="G236" s="67" t="str">
        <f aca="false">IF(I236&gt;0,"Targeted Dealer","-")</f>
        <v>Targeted Dealer</v>
      </c>
      <c r="H236" s="67"/>
      <c r="I236" s="68" t="n">
        <v>50</v>
      </c>
      <c r="J236" s="68" t="n">
        <f aca="false">I236/$J$1*($J$1-$E$1)</f>
        <v>46.6666666666667</v>
      </c>
      <c r="K236" s="69" t="n">
        <v>20</v>
      </c>
      <c r="L236" s="69" t="n">
        <f aca="false">I236-K236</f>
        <v>30</v>
      </c>
      <c r="M236" s="69" t="n">
        <f aca="false">IFERROR((K236/J236%),"-")</f>
        <v>42.8571428571429</v>
      </c>
      <c r="N236" s="97" t="n">
        <v>37</v>
      </c>
      <c r="O236" s="98" t="str">
        <f aca="false">IF(F236&lt;=$P$2,"Mar","")</f>
        <v>Mar</v>
      </c>
      <c r="P236" s="97" t="n">
        <f aca="false">N236</f>
        <v>37</v>
      </c>
      <c r="Q236" s="99" t="n">
        <f aca="false">K236-P236</f>
        <v>-17</v>
      </c>
      <c r="R236" s="98" t="n">
        <f aca="false">IFERROR(IF(O236="Mar",(K236/P236-1))," ")</f>
        <v>-0.459459459459459</v>
      </c>
      <c r="S236" s="100" t="str">
        <f aca="false">IF(N236&gt;0,IF(O236="","-",IF(R236&lt;0%,"DEGROWTH","GROWTH")))</f>
        <v>DEGROWTH</v>
      </c>
      <c r="T236" s="69" t="n">
        <v>25</v>
      </c>
      <c r="U236" s="101" t="str">
        <f aca="false">IF(F236&lt;=$V$2,"Apr","")</f>
        <v>Apr</v>
      </c>
      <c r="V236" s="97" t="n">
        <v>25</v>
      </c>
      <c r="W236" s="102" t="n">
        <f aca="false">K236-V236</f>
        <v>-5</v>
      </c>
      <c r="X236" s="103" t="n">
        <f aca="false">IFERROR(IF(U236="Apr",(K236/V236-1)),0)</f>
        <v>-0.2</v>
      </c>
      <c r="Y236" s="104" t="str">
        <f aca="false">IF(T236&gt;0,IF(U236="","-",IF(X236&lt;0%,"DEGROWTH","GROWTH")))</f>
        <v>DEGROWTH</v>
      </c>
      <c r="Z236" s="75" t="n">
        <v>0</v>
      </c>
      <c r="AA236" s="70"/>
      <c r="AB236" s="70" t="s">
        <v>133</v>
      </c>
      <c r="AC236" s="70" t="s">
        <v>133</v>
      </c>
      <c r="AD236" s="3" t="n">
        <f aca="false">IF(K236=0,1,0)</f>
        <v>0</v>
      </c>
      <c r="AE236" s="76"/>
    </row>
    <row r="237" customFormat="false" ht="14.25" hidden="false" customHeight="true" outlineLevel="0" collapsed="false">
      <c r="A237" s="70" t="s">
        <v>133</v>
      </c>
      <c r="B237" s="72" t="s">
        <v>37</v>
      </c>
      <c r="C237" s="72" t="s">
        <v>1076</v>
      </c>
      <c r="D237" s="72" t="n">
        <v>1000002980</v>
      </c>
      <c r="E237" s="72" t="s">
        <v>1077</v>
      </c>
      <c r="F237" s="74" t="n">
        <v>44830</v>
      </c>
      <c r="G237" s="67" t="str">
        <f aca="false">IF(I237&gt;0,"Targeted Dealer","-")</f>
        <v>Targeted Dealer</v>
      </c>
      <c r="H237" s="67"/>
      <c r="I237" s="68" t="n">
        <v>50</v>
      </c>
      <c r="J237" s="68" t="n">
        <f aca="false">I237/$J$1*($J$1-$E$1)</f>
        <v>46.6666666666667</v>
      </c>
      <c r="K237" s="69" t="n">
        <v>53.75</v>
      </c>
      <c r="L237" s="69" t="n">
        <f aca="false">I237-K237</f>
        <v>-3.75</v>
      </c>
      <c r="M237" s="69" t="n">
        <f aca="false">IFERROR((K237/J237%),"-")</f>
        <v>115.178571428571</v>
      </c>
      <c r="N237" s="97" t="n">
        <v>50</v>
      </c>
      <c r="O237" s="98" t="str">
        <f aca="false">IF(F237&lt;=$P$2,"Mar","")</f>
        <v>Mar</v>
      </c>
      <c r="P237" s="97" t="n">
        <f aca="false">N237</f>
        <v>50</v>
      </c>
      <c r="Q237" s="99" t="n">
        <f aca="false">K237-P237</f>
        <v>3.75</v>
      </c>
      <c r="R237" s="98" t="n">
        <f aca="false">IFERROR(IF(O237="Mar",(K237/P237-1))," ")</f>
        <v>0.075</v>
      </c>
      <c r="S237" s="100" t="str">
        <f aca="false">IF(N237&gt;0,IF(O237="","-",IF(R237&lt;0%,"DEGROWTH","GROWTH")))</f>
        <v>GROWTH</v>
      </c>
      <c r="T237" s="69" t="n">
        <v>15</v>
      </c>
      <c r="U237" s="101" t="str">
        <f aca="false">IF(F237&lt;=$V$2,"Apr","")</f>
        <v>Apr</v>
      </c>
      <c r="V237" s="97" t="n">
        <v>15</v>
      </c>
      <c r="W237" s="102" t="n">
        <f aca="false">K237-V237</f>
        <v>38.75</v>
      </c>
      <c r="X237" s="103" t="n">
        <f aca="false">IFERROR(IF(U237="Apr",(K237/V237-1)),0)</f>
        <v>2.58333333333333</v>
      </c>
      <c r="Y237" s="104" t="str">
        <f aca="false">IF(T237&gt;0,IF(U237="","-",IF(X237&lt;0%,"DEGROWTH","GROWTH")))</f>
        <v>GROWTH</v>
      </c>
      <c r="Z237" s="75" t="n">
        <v>0</v>
      </c>
      <c r="AA237" s="70"/>
      <c r="AB237" s="70" t="s">
        <v>133</v>
      </c>
      <c r="AC237" s="70" t="s">
        <v>133</v>
      </c>
      <c r="AD237" s="3" t="n">
        <f aca="false">IF(K237=0,1,0)</f>
        <v>0</v>
      </c>
      <c r="AE237" s="76"/>
    </row>
    <row r="238" customFormat="false" ht="14.25" hidden="false" customHeight="true" outlineLevel="0" collapsed="false">
      <c r="A238" s="70" t="s">
        <v>133</v>
      </c>
      <c r="B238" s="72" t="s">
        <v>37</v>
      </c>
      <c r="C238" s="72" t="s">
        <v>1078</v>
      </c>
      <c r="D238" s="72" t="n">
        <v>1000003186</v>
      </c>
      <c r="E238" s="72" t="s">
        <v>1079</v>
      </c>
      <c r="F238" s="74" t="n">
        <v>44923</v>
      </c>
      <c r="G238" s="67" t="str">
        <f aca="false">IF(I238&gt;0,"Targeted Dealer","-")</f>
        <v>Targeted Dealer</v>
      </c>
      <c r="H238" s="67"/>
      <c r="I238" s="68" t="n">
        <v>130</v>
      </c>
      <c r="J238" s="68" t="n">
        <f aca="false">I238/$J$1*($J$1-$E$1)</f>
        <v>121.333333333333</v>
      </c>
      <c r="K238" s="69" t="n">
        <v>55</v>
      </c>
      <c r="L238" s="69" t="n">
        <f aca="false">I238-K238</f>
        <v>75</v>
      </c>
      <c r="M238" s="69" t="n">
        <f aca="false">IFERROR((K238/J238%),"-")</f>
        <v>45.3296703296703</v>
      </c>
      <c r="N238" s="97" t="n">
        <v>111</v>
      </c>
      <c r="O238" s="98" t="str">
        <f aca="false">IF(F238&lt;=$P$2,"Mar","")</f>
        <v>Mar</v>
      </c>
      <c r="P238" s="97" t="n">
        <f aca="false">N238</f>
        <v>111</v>
      </c>
      <c r="Q238" s="99" t="n">
        <f aca="false">K238-P238</f>
        <v>-56</v>
      </c>
      <c r="R238" s="98" t="n">
        <f aca="false">IFERROR(IF(O238="Mar",(K238/P238-1))," ")</f>
        <v>-0.504504504504505</v>
      </c>
      <c r="S238" s="100" t="str">
        <f aca="false">IF(N238&gt;0,IF(O238="","-",IF(R238&lt;0%,"DEGROWTH","GROWTH")))</f>
        <v>DEGROWTH</v>
      </c>
      <c r="T238" s="69" t="n">
        <v>110</v>
      </c>
      <c r="U238" s="101" t="str">
        <f aca="false">IF(F238&lt;=$V$2,"Apr","")</f>
        <v>Apr</v>
      </c>
      <c r="V238" s="97" t="n">
        <v>110</v>
      </c>
      <c r="W238" s="102" t="n">
        <f aca="false">K238-V238</f>
        <v>-55</v>
      </c>
      <c r="X238" s="103" t="n">
        <f aca="false">IFERROR(IF(U238="Apr",(K238/V238-1)),0)</f>
        <v>-0.5</v>
      </c>
      <c r="Y238" s="104" t="str">
        <f aca="false">IF(T238&gt;0,IF(U238="","-",IF(X238&lt;0%,"DEGROWTH","GROWTH")))</f>
        <v>DEGROWTH</v>
      </c>
      <c r="Z238" s="75" t="n">
        <v>0</v>
      </c>
      <c r="AA238" s="70"/>
      <c r="AB238" s="70" t="s">
        <v>133</v>
      </c>
      <c r="AC238" s="70" t="s">
        <v>133</v>
      </c>
      <c r="AD238" s="3" t="n">
        <f aca="false">IF(K238=0,1,0)</f>
        <v>0</v>
      </c>
      <c r="AE238" s="76"/>
    </row>
    <row r="239" customFormat="false" ht="14.25" hidden="false" customHeight="true" outlineLevel="0" collapsed="false">
      <c r="A239" s="70" t="s">
        <v>133</v>
      </c>
      <c r="B239" s="72" t="s">
        <v>37</v>
      </c>
      <c r="C239" s="72" t="s">
        <v>200</v>
      </c>
      <c r="D239" s="72" t="n">
        <v>1000003398</v>
      </c>
      <c r="E239" s="72" t="s">
        <v>201</v>
      </c>
      <c r="F239" s="74" t="n">
        <v>44985</v>
      </c>
      <c r="G239" s="67" t="str">
        <f aca="false">IF(I239&gt;0,"Targeted Dealer","-")</f>
        <v>Targeted Dealer</v>
      </c>
      <c r="H239" s="67"/>
      <c r="I239" s="68" t="n">
        <v>50</v>
      </c>
      <c r="J239" s="68" t="n">
        <f aca="false">I239/$J$1*($J$1-$E$1)</f>
        <v>46.6666666666667</v>
      </c>
      <c r="K239" s="69" t="n">
        <v>25</v>
      </c>
      <c r="L239" s="69" t="n">
        <f aca="false">I239-K239</f>
        <v>25</v>
      </c>
      <c r="M239" s="69" t="n">
        <f aca="false">IFERROR((K239/J239%),"-")</f>
        <v>53.5714285714286</v>
      </c>
      <c r="N239" s="97" t="n">
        <v>25</v>
      </c>
      <c r="O239" s="98" t="str">
        <f aca="false">IF(F239&lt;=$P$2,"Mar","")</f>
        <v>Mar</v>
      </c>
      <c r="P239" s="97" t="n">
        <f aca="false">N239</f>
        <v>25</v>
      </c>
      <c r="Q239" s="99" t="n">
        <f aca="false">K239-P239</f>
        <v>0</v>
      </c>
      <c r="R239" s="98" t="n">
        <f aca="false">IFERROR(IF(O239="Mar",(K239/P239-1))," ")</f>
        <v>0</v>
      </c>
      <c r="S239" s="100" t="str">
        <f aca="false">IF(N239&gt;0,IF(O239="","-",IF(R239&lt;0%,"DEGROWTH","GROWTH")))</f>
        <v>GROWTH</v>
      </c>
      <c r="T239" s="69" t="n">
        <v>80</v>
      </c>
      <c r="U239" s="101" t="str">
        <f aca="false">IF(F239&lt;=$V$2,"Apr","")</f>
        <v>Apr</v>
      </c>
      <c r="V239" s="97" t="n">
        <v>80</v>
      </c>
      <c r="W239" s="102" t="n">
        <f aca="false">K239-V239</f>
        <v>-55</v>
      </c>
      <c r="X239" s="103" t="n">
        <f aca="false">IFERROR(IF(U239="Apr",(K239/V239-1)),0)</f>
        <v>-0.6875</v>
      </c>
      <c r="Y239" s="104" t="str">
        <f aca="false">IF(T239&gt;0,IF(U239="","-",IF(X239&lt;0%,"DEGROWTH","GROWTH")))</f>
        <v>DEGROWTH</v>
      </c>
      <c r="Z239" s="75" t="n">
        <v>0</v>
      </c>
      <c r="AA239" s="70"/>
      <c r="AB239" s="70" t="s">
        <v>133</v>
      </c>
      <c r="AC239" s="70" t="s">
        <v>133</v>
      </c>
      <c r="AD239" s="3" t="n">
        <f aca="false">IF(K239=0,1,0)</f>
        <v>0</v>
      </c>
      <c r="AE239" s="76"/>
    </row>
    <row r="240" customFormat="false" ht="14.25" hidden="false" customHeight="true" outlineLevel="0" collapsed="false">
      <c r="A240" s="70" t="s">
        <v>133</v>
      </c>
      <c r="B240" s="72" t="s">
        <v>37</v>
      </c>
      <c r="C240" s="72" t="s">
        <v>1080</v>
      </c>
      <c r="D240" s="72" t="n">
        <v>1000003447</v>
      </c>
      <c r="E240" s="72" t="s">
        <v>1081</v>
      </c>
      <c r="F240" s="74" t="n">
        <v>45008</v>
      </c>
      <c r="G240" s="67" t="str">
        <f aca="false">IF(I240&gt;0,"Targeted Dealer","-")</f>
        <v>Targeted Dealer</v>
      </c>
      <c r="H240" s="67"/>
      <c r="I240" s="68" t="n">
        <v>25</v>
      </c>
      <c r="J240" s="68" t="n">
        <f aca="false">I240/$J$1*($J$1-$E$1)</f>
        <v>23.3333333333333</v>
      </c>
      <c r="K240" s="69" t="n">
        <v>50</v>
      </c>
      <c r="L240" s="69" t="n">
        <f aca="false">I240-K240</f>
        <v>-25</v>
      </c>
      <c r="M240" s="69" t="n">
        <f aca="false">IFERROR((K240/J240%),"-")</f>
        <v>214.285714285714</v>
      </c>
      <c r="N240" s="97" t="n">
        <v>25</v>
      </c>
      <c r="O240" s="98" t="str">
        <f aca="false">IF(F240&lt;=$P$2,"Mar","")</f>
        <v>Mar</v>
      </c>
      <c r="P240" s="97" t="n">
        <f aca="false">N240</f>
        <v>25</v>
      </c>
      <c r="Q240" s="99" t="n">
        <f aca="false">K240-P240</f>
        <v>25</v>
      </c>
      <c r="R240" s="98" t="n">
        <f aca="false">IFERROR(IF(O240="Mar",(K240/P240-1))," ")</f>
        <v>1</v>
      </c>
      <c r="S240" s="100" t="str">
        <f aca="false">IF(N240&gt;0,IF(O240="","-",IF(R240&lt;0%,"DEGROWTH","GROWTH")))</f>
        <v>GROWTH</v>
      </c>
      <c r="T240" s="69" t="n">
        <v>40</v>
      </c>
      <c r="U240" s="101" t="str">
        <f aca="false">IF(F240&lt;=$V$2,"Apr","")</f>
        <v>Apr</v>
      </c>
      <c r="V240" s="97" t="n">
        <v>40</v>
      </c>
      <c r="W240" s="102" t="n">
        <f aca="false">K240-V240</f>
        <v>10</v>
      </c>
      <c r="X240" s="103" t="n">
        <f aca="false">IFERROR(IF(U240="Apr",(K240/V240-1)),0)</f>
        <v>0.25</v>
      </c>
      <c r="Y240" s="104" t="str">
        <f aca="false">IF(T240&gt;0,IF(U240="","-",IF(X240&lt;0%,"DEGROWTH","GROWTH")))</f>
        <v>GROWTH</v>
      </c>
      <c r="Z240" s="75" t="n">
        <v>0</v>
      </c>
      <c r="AA240" s="70"/>
      <c r="AB240" s="70" t="s">
        <v>133</v>
      </c>
      <c r="AC240" s="70" t="s">
        <v>133</v>
      </c>
      <c r="AD240" s="3" t="n">
        <f aca="false">IF(K240=0,1,0)</f>
        <v>0</v>
      </c>
      <c r="AE240" s="76"/>
    </row>
    <row r="241" customFormat="false" ht="14.25" hidden="false" customHeight="true" outlineLevel="0" collapsed="false">
      <c r="A241" s="70" t="s">
        <v>133</v>
      </c>
      <c r="B241" s="72" t="s">
        <v>37</v>
      </c>
      <c r="C241" s="72" t="s">
        <v>202</v>
      </c>
      <c r="D241" s="72" t="n">
        <v>1000003493</v>
      </c>
      <c r="E241" s="72" t="s">
        <v>203</v>
      </c>
      <c r="F241" s="74" t="n">
        <v>45039</v>
      </c>
      <c r="G241" s="67" t="str">
        <f aca="false">IF(I241&gt;0,"Targeted Dealer","-")</f>
        <v>Targeted Dealer</v>
      </c>
      <c r="H241" s="67"/>
      <c r="I241" s="68" t="n">
        <v>30</v>
      </c>
      <c r="J241" s="68" t="n">
        <f aca="false">I241/$J$1*($J$1-$E$1)</f>
        <v>28</v>
      </c>
      <c r="K241" s="69" t="n">
        <v>0</v>
      </c>
      <c r="L241" s="69" t="n">
        <f aca="false">I241-K241</f>
        <v>30</v>
      </c>
      <c r="M241" s="69" t="n">
        <f aca="false">IFERROR((K241/J241%),"-")</f>
        <v>0</v>
      </c>
      <c r="N241" s="97" t="n">
        <v>5</v>
      </c>
      <c r="O241" s="98" t="str">
        <f aca="false">IF(F241&lt;=$P$2,"Mar","")</f>
        <v>Mar</v>
      </c>
      <c r="P241" s="97" t="n">
        <f aca="false">N241</f>
        <v>5</v>
      </c>
      <c r="Q241" s="99" t="n">
        <f aca="false">K241-P241</f>
        <v>-5</v>
      </c>
      <c r="R241" s="98" t="n">
        <f aca="false">IFERROR(IF(O241="Mar",(K241/P241-1))," ")</f>
        <v>-1</v>
      </c>
      <c r="S241" s="100" t="str">
        <f aca="false">IF(N241&gt;0,IF(O241="","-",IF(R241&lt;0%,"DEGROWTH","GROWTH")))</f>
        <v>DEGROWTH</v>
      </c>
      <c r="T241" s="69" t="n">
        <v>6.5</v>
      </c>
      <c r="U241" s="101" t="str">
        <f aca="false">IF(F241&lt;=$V$2,"Apr","")</f>
        <v>Apr</v>
      </c>
      <c r="V241" s="97" t="n">
        <v>6.5</v>
      </c>
      <c r="W241" s="102" t="n">
        <f aca="false">K241-V241</f>
        <v>-6.5</v>
      </c>
      <c r="X241" s="103" t="n">
        <f aca="false">IFERROR(IF(U241="Apr",(K241/V241-1)),0)</f>
        <v>-1</v>
      </c>
      <c r="Y241" s="104" t="str">
        <f aca="false">IF(T241&gt;0,IF(U241="","-",IF(X241&lt;0%,"DEGROWTH","GROWTH")))</f>
        <v>DEGROWTH</v>
      </c>
      <c r="Z241" s="75" t="n">
        <v>0</v>
      </c>
      <c r="AA241" s="70"/>
      <c r="AB241" s="70" t="s">
        <v>133</v>
      </c>
      <c r="AC241" s="70" t="s">
        <v>133</v>
      </c>
      <c r="AD241" s="3" t="n">
        <f aca="false">IF(K241=0,1,0)</f>
        <v>1</v>
      </c>
      <c r="AE241" s="76"/>
    </row>
    <row r="242" customFormat="false" ht="14.25" hidden="false" customHeight="true" outlineLevel="0" collapsed="false">
      <c r="A242" s="75" t="s">
        <v>133</v>
      </c>
      <c r="B242" s="79" t="s">
        <v>37</v>
      </c>
      <c r="C242" s="79" t="s">
        <v>204</v>
      </c>
      <c r="D242" s="79" t="n">
        <v>1000004034</v>
      </c>
      <c r="E242" s="79" t="s">
        <v>205</v>
      </c>
      <c r="F242" s="74" t="n">
        <v>45478</v>
      </c>
      <c r="G242" s="67" t="str">
        <f aca="false">IF(I242&gt;0,"Targeted Dealer","-")</f>
        <v>Targeted Dealer</v>
      </c>
      <c r="H242" s="67"/>
      <c r="I242" s="68" t="n">
        <v>30</v>
      </c>
      <c r="J242" s="68" t="n">
        <f aca="false">I242/$J$1*($J$1-$E$1)</f>
        <v>28</v>
      </c>
      <c r="K242" s="69" t="n">
        <v>10</v>
      </c>
      <c r="L242" s="69" t="n">
        <f aca="false">I242-K242</f>
        <v>20</v>
      </c>
      <c r="M242" s="69" t="n">
        <f aca="false">IFERROR((K242/J242%),"-")</f>
        <v>35.7142857142857</v>
      </c>
      <c r="N242" s="97" t="n">
        <v>0</v>
      </c>
      <c r="O242" s="98" t="str">
        <f aca="false">IF(F242&lt;=$P$2,"Mar","")</f>
        <v>Mar</v>
      </c>
      <c r="P242" s="97" t="n">
        <f aca="false">N242</f>
        <v>0</v>
      </c>
      <c r="Q242" s="99" t="n">
        <f aca="false">K242-P242</f>
        <v>10</v>
      </c>
      <c r="R242" s="98" t="str">
        <f aca="false">IFERROR(IF(O242="Mar",(K242/P242-1))," ")</f>
        <v> </v>
      </c>
      <c r="S242" s="105" t="b">
        <f aca="false">IF(N242&gt;0,IF(O242="","-",IF(R242&lt;0%,"DEGROWTH","GROWTH")))</f>
        <v>0</v>
      </c>
      <c r="T242" s="69" t="n">
        <v>3.9</v>
      </c>
      <c r="U242" s="101" t="str">
        <f aca="false">IF(F242&lt;=$V$2,"Apr","")</f>
        <v>Apr</v>
      </c>
      <c r="V242" s="97" t="n">
        <v>3.9</v>
      </c>
      <c r="W242" s="102" t="n">
        <f aca="false">K242-V242</f>
        <v>6.1</v>
      </c>
      <c r="X242" s="103" t="n">
        <f aca="false">IFERROR(IF(U242="Apr",(K242/V242-1)),0)</f>
        <v>1.56410256410256</v>
      </c>
      <c r="Y242" s="104" t="str">
        <f aca="false">IF(T242&gt;0,IF(U242="","-",IF(X242&lt;0%,"DEGROWTH","GROWTH")))</f>
        <v>GROWTH</v>
      </c>
      <c r="Z242" s="75" t="n">
        <v>0</v>
      </c>
      <c r="AA242" s="70"/>
      <c r="AB242" s="70" t="s">
        <v>133</v>
      </c>
      <c r="AC242" s="75" t="s">
        <v>133</v>
      </c>
      <c r="AD242" s="3" t="n">
        <f aca="false">IF(K242=0,1,0)</f>
        <v>0</v>
      </c>
      <c r="AE242" s="76"/>
    </row>
    <row r="243" customFormat="false" ht="14.25" hidden="false" customHeight="true" outlineLevel="0" collapsed="false">
      <c r="A243" s="70" t="s">
        <v>133</v>
      </c>
      <c r="B243" s="72" t="s">
        <v>40</v>
      </c>
      <c r="C243" s="72" t="s">
        <v>1082</v>
      </c>
      <c r="D243" s="72" t="n">
        <v>1000000268</v>
      </c>
      <c r="E243" s="73" t="s">
        <v>1083</v>
      </c>
      <c r="F243" s="74" t="n">
        <v>38384</v>
      </c>
      <c r="G243" s="67" t="str">
        <f aca="false">IF(I243&gt;0,"Targeted Dealer","-")</f>
        <v>Targeted Dealer</v>
      </c>
      <c r="H243" s="67"/>
      <c r="I243" s="68" t="n">
        <v>40</v>
      </c>
      <c r="J243" s="68" t="n">
        <f aca="false">I243/$J$1*($J$1-$E$1)</f>
        <v>37.3333333333333</v>
      </c>
      <c r="K243" s="69" t="n">
        <v>0</v>
      </c>
      <c r="L243" s="69" t="n">
        <f aca="false">I243-K243</f>
        <v>40</v>
      </c>
      <c r="M243" s="69" t="n">
        <f aca="false">IFERROR((K243/J243%),"-")</f>
        <v>0</v>
      </c>
      <c r="N243" s="97" t="n">
        <v>0</v>
      </c>
      <c r="O243" s="98" t="str">
        <f aca="false">IF(F243&lt;=$P$2,"Mar","")</f>
        <v>Mar</v>
      </c>
      <c r="P243" s="97" t="n">
        <f aca="false">N243</f>
        <v>0</v>
      </c>
      <c r="Q243" s="99" t="n">
        <f aca="false">K243-P243</f>
        <v>0</v>
      </c>
      <c r="R243" s="98" t="str">
        <f aca="false">IFERROR(IF(O243="Mar",(K243/P243-1))," ")</f>
        <v> </v>
      </c>
      <c r="S243" s="105" t="b">
        <f aca="false">IF(N243&gt;0,IF(O243="","-",IF(R243&lt;0%,"DEGROWTH","GROWTH")))</f>
        <v>0</v>
      </c>
      <c r="T243" s="69" t="n">
        <v>30</v>
      </c>
      <c r="U243" s="101" t="str">
        <f aca="false">IF(F243&lt;=$V$2,"Apr","")</f>
        <v>Apr</v>
      </c>
      <c r="V243" s="97" t="n">
        <v>30</v>
      </c>
      <c r="W243" s="102" t="n">
        <f aca="false">K243-V243</f>
        <v>-30</v>
      </c>
      <c r="X243" s="103" t="n">
        <f aca="false">IFERROR(IF(U243="Apr",(K243/V243-1)),0)</f>
        <v>-1</v>
      </c>
      <c r="Y243" s="104" t="str">
        <f aca="false">IF(T243&gt;0,IF(U243="","-",IF(X243&lt;0%,"DEGROWTH","GROWTH")))</f>
        <v>DEGROWTH</v>
      </c>
      <c r="Z243" s="75" t="n">
        <v>0</v>
      </c>
      <c r="AA243" s="70"/>
      <c r="AB243" s="70" t="s">
        <v>133</v>
      </c>
      <c r="AC243" s="70" t="s">
        <v>133</v>
      </c>
      <c r="AD243" s="3" t="n">
        <f aca="false">IF(K243=0,1,0)</f>
        <v>1</v>
      </c>
      <c r="AE243" s="76"/>
    </row>
    <row r="244" customFormat="false" ht="14.25" hidden="false" customHeight="true" outlineLevel="0" collapsed="false">
      <c r="A244" s="70" t="s">
        <v>133</v>
      </c>
      <c r="B244" s="72" t="s">
        <v>40</v>
      </c>
      <c r="C244" s="72" t="s">
        <v>1084</v>
      </c>
      <c r="D244" s="72" t="n">
        <v>1000000263</v>
      </c>
      <c r="E244" s="73" t="s">
        <v>1085</v>
      </c>
      <c r="F244" s="74" t="n">
        <v>39562</v>
      </c>
      <c r="G244" s="67" t="str">
        <f aca="false">IF(I244&gt;0,"Targeted Dealer","-")</f>
        <v>Targeted Dealer</v>
      </c>
      <c r="H244" s="67"/>
      <c r="I244" s="68" t="n">
        <v>40</v>
      </c>
      <c r="J244" s="68" t="n">
        <f aca="false">I244/$J$1*($J$1-$E$1)</f>
        <v>37.3333333333333</v>
      </c>
      <c r="K244" s="69" t="n">
        <v>0</v>
      </c>
      <c r="L244" s="69" t="n">
        <f aca="false">I244-K244</f>
        <v>40</v>
      </c>
      <c r="M244" s="69" t="n">
        <f aca="false">IFERROR((K244/J244%),"-")</f>
        <v>0</v>
      </c>
      <c r="N244" s="97" t="n">
        <v>15</v>
      </c>
      <c r="O244" s="98" t="str">
        <f aca="false">IF(F244&lt;=$P$2,"Mar","")</f>
        <v>Mar</v>
      </c>
      <c r="P244" s="97" t="n">
        <f aca="false">N244</f>
        <v>15</v>
      </c>
      <c r="Q244" s="99" t="n">
        <f aca="false">K244-P244</f>
        <v>-15</v>
      </c>
      <c r="R244" s="98" t="n">
        <f aca="false">IFERROR(IF(O244="Mar",(K244/P244-1))," ")</f>
        <v>-1</v>
      </c>
      <c r="S244" s="100" t="str">
        <f aca="false">IF(N244&gt;0,IF(O244="","-",IF(R244&lt;0%,"DEGROWTH","GROWTH")))</f>
        <v>DEGROWTH</v>
      </c>
      <c r="T244" s="69" t="n">
        <v>20</v>
      </c>
      <c r="U244" s="101" t="str">
        <f aca="false">IF(F244&lt;=$V$2,"Apr","")</f>
        <v>Apr</v>
      </c>
      <c r="V244" s="97" t="n">
        <v>20</v>
      </c>
      <c r="W244" s="102" t="n">
        <f aca="false">K244-V244</f>
        <v>-20</v>
      </c>
      <c r="X244" s="103" t="n">
        <f aca="false">IFERROR(IF(U244="Apr",(K244/V244-1)),0)</f>
        <v>-1</v>
      </c>
      <c r="Y244" s="104" t="str">
        <f aca="false">IF(T244&gt;0,IF(U244="","-",IF(X244&lt;0%,"DEGROWTH","GROWTH")))</f>
        <v>DEGROWTH</v>
      </c>
      <c r="Z244" s="75" t="n">
        <v>0</v>
      </c>
      <c r="AA244" s="70"/>
      <c r="AB244" s="70" t="s">
        <v>133</v>
      </c>
      <c r="AC244" s="70" t="s">
        <v>133</v>
      </c>
      <c r="AD244" s="3" t="n">
        <f aca="false">IF(K244=0,1,0)</f>
        <v>1</v>
      </c>
      <c r="AE244" s="76"/>
    </row>
    <row r="245" customFormat="false" ht="14.25" hidden="false" customHeight="true" outlineLevel="0" collapsed="false">
      <c r="A245" s="70" t="s">
        <v>133</v>
      </c>
      <c r="B245" s="72" t="s">
        <v>40</v>
      </c>
      <c r="C245" s="72" t="s">
        <v>1086</v>
      </c>
      <c r="D245" s="72" t="n">
        <v>1000000277</v>
      </c>
      <c r="E245" s="73" t="s">
        <v>1087</v>
      </c>
      <c r="F245" s="74" t="n">
        <v>40101</v>
      </c>
      <c r="G245" s="67" t="str">
        <f aca="false">IF(I245&gt;0,"Targeted Dealer","-")</f>
        <v>Targeted Dealer</v>
      </c>
      <c r="H245" s="67"/>
      <c r="I245" s="68" t="n">
        <v>1000</v>
      </c>
      <c r="J245" s="68" t="n">
        <f aca="false">I245/$J$1*($J$1-$E$1)</f>
        <v>933.333333333333</v>
      </c>
      <c r="K245" s="69" t="n">
        <v>743</v>
      </c>
      <c r="L245" s="69" t="n">
        <f aca="false">I245-K245</f>
        <v>257</v>
      </c>
      <c r="M245" s="69" t="n">
        <f aca="false">IFERROR((K245/J245%),"-")</f>
        <v>79.6071428571429</v>
      </c>
      <c r="N245" s="97" t="n">
        <v>944</v>
      </c>
      <c r="O245" s="98" t="str">
        <f aca="false">IF(F245&lt;=$P$2,"Mar","")</f>
        <v>Mar</v>
      </c>
      <c r="P245" s="97" t="n">
        <f aca="false">N245</f>
        <v>944</v>
      </c>
      <c r="Q245" s="99" t="n">
        <f aca="false">K245-P245</f>
        <v>-201</v>
      </c>
      <c r="R245" s="98" t="n">
        <f aca="false">IFERROR(IF(O245="Mar",(K245/P245-1))," ")</f>
        <v>-0.212923728813559</v>
      </c>
      <c r="S245" s="100" t="str">
        <f aca="false">IF(N245&gt;0,IF(O245="","-",IF(R245&lt;0%,"DEGROWTH","GROWTH")))</f>
        <v>DEGROWTH</v>
      </c>
      <c r="T245" s="69" t="n">
        <v>670</v>
      </c>
      <c r="U245" s="101" t="str">
        <f aca="false">IF(F245&lt;=$V$2,"Apr","")</f>
        <v>Apr</v>
      </c>
      <c r="V245" s="97" t="n">
        <v>670</v>
      </c>
      <c r="W245" s="102" t="n">
        <f aca="false">K245-V245</f>
        <v>73</v>
      </c>
      <c r="X245" s="103" t="n">
        <f aca="false">IFERROR(IF(U245="Apr",(K245/V245-1)),0)</f>
        <v>0.108955223880597</v>
      </c>
      <c r="Y245" s="104" t="str">
        <f aca="false">IF(T245&gt;0,IF(U245="","-",IF(X245&lt;0%,"DEGROWTH","GROWTH")))</f>
        <v>GROWTH</v>
      </c>
      <c r="Z245" s="75" t="n">
        <v>0</v>
      </c>
      <c r="AA245" s="70"/>
      <c r="AB245" s="70" t="s">
        <v>133</v>
      </c>
      <c r="AC245" s="70" t="s">
        <v>133</v>
      </c>
      <c r="AD245" s="3" t="n">
        <f aca="false">IF(K245=0,1,0)</f>
        <v>0</v>
      </c>
      <c r="AE245" s="76"/>
    </row>
    <row r="246" customFormat="false" ht="14.25" hidden="false" customHeight="true" outlineLevel="0" collapsed="false">
      <c r="A246" s="70" t="s">
        <v>133</v>
      </c>
      <c r="B246" s="72" t="s">
        <v>40</v>
      </c>
      <c r="C246" s="72" t="s">
        <v>1088</v>
      </c>
      <c r="D246" s="72" t="n">
        <v>1000000261</v>
      </c>
      <c r="E246" s="73" t="s">
        <v>1089</v>
      </c>
      <c r="F246" s="74" t="n">
        <v>41482</v>
      </c>
      <c r="G246" s="67" t="str">
        <f aca="false">IF(I246&gt;0,"Targeted Dealer","-")</f>
        <v>-</v>
      </c>
      <c r="H246" s="67"/>
      <c r="I246" s="68" t="n">
        <v>0</v>
      </c>
      <c r="J246" s="68" t="n">
        <f aca="false">I246/$J$1*($J$1-$E$1)</f>
        <v>0</v>
      </c>
      <c r="K246" s="69" t="n">
        <v>0</v>
      </c>
      <c r="L246" s="69" t="n">
        <f aca="false">I246-K246</f>
        <v>0</v>
      </c>
      <c r="M246" s="69" t="str">
        <f aca="false">IFERROR((K246/J246%),"-")</f>
        <v>-</v>
      </c>
      <c r="N246" s="97" t="n">
        <v>0</v>
      </c>
      <c r="O246" s="98" t="str">
        <f aca="false">IF(F246&lt;=$P$2,"Mar","")</f>
        <v>Mar</v>
      </c>
      <c r="P246" s="97" t="n">
        <f aca="false">N246</f>
        <v>0</v>
      </c>
      <c r="Q246" s="99" t="n">
        <f aca="false">K246-P246</f>
        <v>0</v>
      </c>
      <c r="R246" s="98" t="str">
        <f aca="false">IFERROR(IF(O246="Mar",(K246/P246-1))," ")</f>
        <v> </v>
      </c>
      <c r="S246" s="105" t="b">
        <f aca="false">IF(N246&gt;0,IF(O246="","-",IF(R246&lt;0%,"DEGROWTH","GROWTH")))</f>
        <v>0</v>
      </c>
      <c r="T246" s="69" t="n">
        <v>0</v>
      </c>
      <c r="U246" s="101" t="str">
        <f aca="false">IF(F246&lt;=$V$2,"Apr","")</f>
        <v>Apr</v>
      </c>
      <c r="V246" s="97" t="n">
        <v>0</v>
      </c>
      <c r="W246" s="102" t="n">
        <f aca="false">K246-V246</f>
        <v>0</v>
      </c>
      <c r="X246" s="103" t="n">
        <f aca="false">IFERROR(IF(U246="Apr",(K246/V246-1)),0)</f>
        <v>0</v>
      </c>
      <c r="Y246" s="106" t="b">
        <f aca="false">IF(T246&gt;0,IF(U246="","-",IF(X246&lt;0%,"DEGROWTH","GROWTH")))</f>
        <v>0</v>
      </c>
      <c r="Z246" s="75" t="n">
        <v>0</v>
      </c>
      <c r="AA246" s="70"/>
      <c r="AB246" s="70" t="s">
        <v>133</v>
      </c>
      <c r="AC246" s="70" t="s">
        <v>133</v>
      </c>
      <c r="AD246" s="3" t="n">
        <f aca="false">IF(K246=0,1,0)</f>
        <v>1</v>
      </c>
      <c r="AE246" s="76"/>
    </row>
    <row r="247" customFormat="false" ht="14.25" hidden="false" customHeight="true" outlineLevel="0" collapsed="false">
      <c r="A247" s="70" t="s">
        <v>133</v>
      </c>
      <c r="B247" s="72" t="s">
        <v>40</v>
      </c>
      <c r="C247" s="72" t="s">
        <v>206</v>
      </c>
      <c r="D247" s="72" t="n">
        <v>1000000262</v>
      </c>
      <c r="E247" s="73" t="s">
        <v>207</v>
      </c>
      <c r="F247" s="74" t="n">
        <v>41971</v>
      </c>
      <c r="G247" s="67" t="str">
        <f aca="false">IF(I247&gt;0,"Targeted Dealer","-")</f>
        <v>Targeted Dealer</v>
      </c>
      <c r="H247" s="67"/>
      <c r="I247" s="68" t="n">
        <v>40</v>
      </c>
      <c r="J247" s="68" t="n">
        <f aca="false">I247/$J$1*($J$1-$E$1)</f>
        <v>37.3333333333333</v>
      </c>
      <c r="K247" s="69" t="n">
        <v>0</v>
      </c>
      <c r="L247" s="69" t="n">
        <f aca="false">I247-K247</f>
        <v>40</v>
      </c>
      <c r="M247" s="69" t="n">
        <f aca="false">IFERROR((K247/J247%),"-")</f>
        <v>0</v>
      </c>
      <c r="N247" s="97" t="n">
        <v>0</v>
      </c>
      <c r="O247" s="98" t="str">
        <f aca="false">IF(F247&lt;=$P$2,"Mar","")</f>
        <v>Mar</v>
      </c>
      <c r="P247" s="97" t="n">
        <f aca="false">N247</f>
        <v>0</v>
      </c>
      <c r="Q247" s="99" t="n">
        <f aca="false">K247-P247</f>
        <v>0</v>
      </c>
      <c r="R247" s="98" t="str">
        <f aca="false">IFERROR(IF(O247="Mar",(K247/P247-1))," ")</f>
        <v> </v>
      </c>
      <c r="S247" s="105" t="b">
        <f aca="false">IF(N247&gt;0,IF(O247="","-",IF(R247&lt;0%,"DEGROWTH","GROWTH")))</f>
        <v>0</v>
      </c>
      <c r="T247" s="69" t="n">
        <v>40</v>
      </c>
      <c r="U247" s="101" t="str">
        <f aca="false">IF(F247&lt;=$V$2,"Apr","")</f>
        <v>Apr</v>
      </c>
      <c r="V247" s="97" t="n">
        <v>40</v>
      </c>
      <c r="W247" s="102" t="n">
        <f aca="false">K247-V247</f>
        <v>-40</v>
      </c>
      <c r="X247" s="103" t="n">
        <f aca="false">IFERROR(IF(U247="Apr",(K247/V247-1)),0)</f>
        <v>-1</v>
      </c>
      <c r="Y247" s="104" t="str">
        <f aca="false">IF(T247&gt;0,IF(U247="","-",IF(X247&lt;0%,"DEGROWTH","GROWTH")))</f>
        <v>DEGROWTH</v>
      </c>
      <c r="Z247" s="75" t="n">
        <v>0</v>
      </c>
      <c r="AA247" s="70"/>
      <c r="AB247" s="70" t="s">
        <v>133</v>
      </c>
      <c r="AC247" s="70" t="s">
        <v>133</v>
      </c>
      <c r="AD247" s="3" t="n">
        <f aca="false">IF(K247=0,1,0)</f>
        <v>1</v>
      </c>
      <c r="AE247" s="76"/>
    </row>
    <row r="248" customFormat="false" ht="14.25" hidden="false" customHeight="true" outlineLevel="0" collapsed="false">
      <c r="A248" s="70" t="s">
        <v>133</v>
      </c>
      <c r="B248" s="72" t="s">
        <v>40</v>
      </c>
      <c r="C248" s="72" t="s">
        <v>1090</v>
      </c>
      <c r="D248" s="72" t="n">
        <v>1000000266</v>
      </c>
      <c r="E248" s="73" t="s">
        <v>1091</v>
      </c>
      <c r="F248" s="74" t="n">
        <v>42522</v>
      </c>
      <c r="G248" s="67" t="str">
        <f aca="false">IF(I248&gt;0,"Targeted Dealer","-")</f>
        <v>Targeted Dealer</v>
      </c>
      <c r="H248" s="67"/>
      <c r="I248" s="68" t="n">
        <v>390</v>
      </c>
      <c r="J248" s="68" t="n">
        <f aca="false">I248/$J$1*($J$1-$E$1)</f>
        <v>364</v>
      </c>
      <c r="K248" s="69" t="n">
        <v>460</v>
      </c>
      <c r="L248" s="69" t="n">
        <f aca="false">I248-K248</f>
        <v>-70</v>
      </c>
      <c r="M248" s="69" t="n">
        <f aca="false">IFERROR((K248/J248%),"-")</f>
        <v>126.373626373626</v>
      </c>
      <c r="N248" s="97" t="n">
        <v>543</v>
      </c>
      <c r="O248" s="98" t="str">
        <f aca="false">IF(F248&lt;=$P$2,"Mar","")</f>
        <v>Mar</v>
      </c>
      <c r="P248" s="97" t="n">
        <f aca="false">N248</f>
        <v>543</v>
      </c>
      <c r="Q248" s="99" t="n">
        <f aca="false">K248-P248</f>
        <v>-83</v>
      </c>
      <c r="R248" s="98" t="n">
        <f aca="false">IFERROR(IF(O248="Mar",(K248/P248-1))," ")</f>
        <v>-0.152854511970534</v>
      </c>
      <c r="S248" s="100" t="str">
        <f aca="false">IF(N248&gt;0,IF(O248="","-",IF(R248&lt;0%,"DEGROWTH","GROWTH")))</f>
        <v>DEGROWTH</v>
      </c>
      <c r="T248" s="69" t="n">
        <v>297.5</v>
      </c>
      <c r="U248" s="101" t="str">
        <f aca="false">IF(F248&lt;=$V$2,"Apr","")</f>
        <v>Apr</v>
      </c>
      <c r="V248" s="97" t="n">
        <v>297.5</v>
      </c>
      <c r="W248" s="102" t="n">
        <f aca="false">K248-V248</f>
        <v>162.5</v>
      </c>
      <c r="X248" s="103" t="n">
        <f aca="false">IFERROR(IF(U248="Apr",(K248/V248-1)),0)</f>
        <v>0.546218487394958</v>
      </c>
      <c r="Y248" s="104" t="str">
        <f aca="false">IF(T248&gt;0,IF(U248="","-",IF(X248&lt;0%,"DEGROWTH","GROWTH")))</f>
        <v>GROWTH</v>
      </c>
      <c r="Z248" s="75" t="n">
        <v>0</v>
      </c>
      <c r="AA248" s="70"/>
      <c r="AB248" s="70" t="s">
        <v>133</v>
      </c>
      <c r="AC248" s="70" t="s">
        <v>133</v>
      </c>
      <c r="AD248" s="3" t="n">
        <f aca="false">IF(K248=0,1,0)</f>
        <v>0</v>
      </c>
      <c r="AE248" s="76"/>
    </row>
    <row r="249" customFormat="false" ht="14.25" hidden="false" customHeight="true" outlineLevel="0" collapsed="false">
      <c r="A249" s="70" t="s">
        <v>133</v>
      </c>
      <c r="B249" s="72" t="s">
        <v>40</v>
      </c>
      <c r="C249" s="72" t="s">
        <v>1092</v>
      </c>
      <c r="D249" s="72" t="n">
        <v>1000000260</v>
      </c>
      <c r="E249" s="73" t="s">
        <v>1093</v>
      </c>
      <c r="F249" s="74" t="n">
        <v>43021</v>
      </c>
      <c r="G249" s="67" t="str">
        <f aca="false">IF(I249&gt;0,"Targeted Dealer","-")</f>
        <v>Targeted Dealer</v>
      </c>
      <c r="H249" s="67"/>
      <c r="I249" s="68" t="n">
        <v>80</v>
      </c>
      <c r="J249" s="68" t="n">
        <f aca="false">I249/$J$1*($J$1-$E$1)</f>
        <v>74.6666666666667</v>
      </c>
      <c r="K249" s="69" t="n">
        <v>70</v>
      </c>
      <c r="L249" s="69" t="n">
        <f aca="false">I249-K249</f>
        <v>10</v>
      </c>
      <c r="M249" s="69" t="n">
        <f aca="false">IFERROR((K249/J249%),"-")</f>
        <v>93.75</v>
      </c>
      <c r="N249" s="97" t="n">
        <v>92</v>
      </c>
      <c r="O249" s="98" t="str">
        <f aca="false">IF(F249&lt;=$P$2,"Mar","")</f>
        <v>Mar</v>
      </c>
      <c r="P249" s="97" t="n">
        <f aca="false">N249</f>
        <v>92</v>
      </c>
      <c r="Q249" s="99" t="n">
        <f aca="false">K249-P249</f>
        <v>-22</v>
      </c>
      <c r="R249" s="98" t="n">
        <f aca="false">IFERROR(IF(O249="Mar",(K249/P249-1))," ")</f>
        <v>-0.239130434782609</v>
      </c>
      <c r="S249" s="100" t="str">
        <f aca="false">IF(N249&gt;0,IF(O249="","-",IF(R249&lt;0%,"DEGROWTH","GROWTH")))</f>
        <v>DEGROWTH</v>
      </c>
      <c r="T249" s="69" t="n">
        <v>37</v>
      </c>
      <c r="U249" s="101" t="str">
        <f aca="false">IF(F249&lt;=$V$2,"Apr","")</f>
        <v>Apr</v>
      </c>
      <c r="V249" s="97" t="n">
        <v>37</v>
      </c>
      <c r="W249" s="102" t="n">
        <f aca="false">K249-V249</f>
        <v>33</v>
      </c>
      <c r="X249" s="103" t="n">
        <f aca="false">IFERROR(IF(U249="Apr",(K249/V249-1)),0)</f>
        <v>0.891891891891892</v>
      </c>
      <c r="Y249" s="104" t="str">
        <f aca="false">IF(T249&gt;0,IF(U249="","-",IF(X249&lt;0%,"DEGROWTH","GROWTH")))</f>
        <v>GROWTH</v>
      </c>
      <c r="Z249" s="75" t="n">
        <v>0</v>
      </c>
      <c r="AA249" s="70"/>
      <c r="AB249" s="70" t="s">
        <v>133</v>
      </c>
      <c r="AC249" s="70" t="s">
        <v>133</v>
      </c>
      <c r="AD249" s="3" t="n">
        <f aca="false">IF(K249=0,1,0)</f>
        <v>0</v>
      </c>
      <c r="AE249" s="76"/>
    </row>
    <row r="250" customFormat="false" ht="14.25" hidden="false" customHeight="true" outlineLevel="0" collapsed="false">
      <c r="A250" s="70" t="s">
        <v>133</v>
      </c>
      <c r="B250" s="72" t="s">
        <v>40</v>
      </c>
      <c r="C250" s="72" t="s">
        <v>1094</v>
      </c>
      <c r="D250" s="72" t="n">
        <v>1000000839</v>
      </c>
      <c r="E250" s="73" t="s">
        <v>1095</v>
      </c>
      <c r="F250" s="74" t="n">
        <v>43623</v>
      </c>
      <c r="G250" s="67" t="str">
        <f aca="false">IF(I250&gt;0,"Targeted Dealer","-")</f>
        <v>Targeted Dealer</v>
      </c>
      <c r="H250" s="67"/>
      <c r="I250" s="68" t="n">
        <v>50</v>
      </c>
      <c r="J250" s="68" t="n">
        <f aca="false">I250/$J$1*($J$1-$E$1)</f>
        <v>46.6666666666667</v>
      </c>
      <c r="K250" s="69" t="n">
        <v>30</v>
      </c>
      <c r="L250" s="69" t="n">
        <f aca="false">I250-K250</f>
        <v>20</v>
      </c>
      <c r="M250" s="69" t="n">
        <f aca="false">IFERROR((K250/J250%),"-")</f>
        <v>64.2857142857143</v>
      </c>
      <c r="N250" s="97" t="n">
        <v>10</v>
      </c>
      <c r="O250" s="98" t="str">
        <f aca="false">IF(F250&lt;=$P$2,"Mar","")</f>
        <v>Mar</v>
      </c>
      <c r="P250" s="97" t="n">
        <f aca="false">N250</f>
        <v>10</v>
      </c>
      <c r="Q250" s="99" t="n">
        <f aca="false">K250-P250</f>
        <v>20</v>
      </c>
      <c r="R250" s="98" t="n">
        <f aca="false">IFERROR(IF(O250="Mar",(K250/P250-1))," ")</f>
        <v>2</v>
      </c>
      <c r="S250" s="100" t="str">
        <f aca="false">IF(N250&gt;0,IF(O250="","-",IF(R250&lt;0%,"DEGROWTH","GROWTH")))</f>
        <v>GROWTH</v>
      </c>
      <c r="T250" s="69" t="n">
        <v>25</v>
      </c>
      <c r="U250" s="101" t="str">
        <f aca="false">IF(F250&lt;=$V$2,"Apr","")</f>
        <v>Apr</v>
      </c>
      <c r="V250" s="97" t="n">
        <v>25</v>
      </c>
      <c r="W250" s="102" t="n">
        <f aca="false">K250-V250</f>
        <v>5</v>
      </c>
      <c r="X250" s="103" t="n">
        <f aca="false">IFERROR(IF(U250="Apr",(K250/V250-1)),0)</f>
        <v>0.2</v>
      </c>
      <c r="Y250" s="104" t="str">
        <f aca="false">IF(T250&gt;0,IF(U250="","-",IF(X250&lt;0%,"DEGROWTH","GROWTH")))</f>
        <v>GROWTH</v>
      </c>
      <c r="Z250" s="75" t="n">
        <v>0</v>
      </c>
      <c r="AA250" s="70"/>
      <c r="AB250" s="70" t="s">
        <v>133</v>
      </c>
      <c r="AC250" s="70" t="s">
        <v>133</v>
      </c>
      <c r="AD250" s="3" t="n">
        <f aca="false">IF(K250=0,1,0)</f>
        <v>0</v>
      </c>
      <c r="AE250" s="76"/>
    </row>
    <row r="251" customFormat="false" ht="14.25" hidden="false" customHeight="true" outlineLevel="0" collapsed="false">
      <c r="A251" s="70" t="s">
        <v>133</v>
      </c>
      <c r="B251" s="72" t="s">
        <v>40</v>
      </c>
      <c r="C251" s="72" t="s">
        <v>1096</v>
      </c>
      <c r="D251" s="72" t="n">
        <v>1000000256</v>
      </c>
      <c r="E251" s="73" t="s">
        <v>1097</v>
      </c>
      <c r="F251" s="74" t="n">
        <v>43754</v>
      </c>
      <c r="G251" s="67" t="str">
        <f aca="false">IF(I251&gt;0,"Targeted Dealer","-")</f>
        <v>Targeted Dealer</v>
      </c>
      <c r="H251" s="67"/>
      <c r="I251" s="68" t="n">
        <v>60</v>
      </c>
      <c r="J251" s="68" t="n">
        <f aca="false">I251/$J$1*($J$1-$E$1)</f>
        <v>56</v>
      </c>
      <c r="K251" s="69" t="n">
        <v>25</v>
      </c>
      <c r="L251" s="69" t="n">
        <f aca="false">I251-K251</f>
        <v>35</v>
      </c>
      <c r="M251" s="69" t="n">
        <f aca="false">IFERROR((K251/J251%),"-")</f>
        <v>44.6428571428571</v>
      </c>
      <c r="N251" s="97" t="n">
        <v>30</v>
      </c>
      <c r="O251" s="98" t="str">
        <f aca="false">IF(F251&lt;=$P$2,"Mar","")</f>
        <v>Mar</v>
      </c>
      <c r="P251" s="97" t="n">
        <f aca="false">N251</f>
        <v>30</v>
      </c>
      <c r="Q251" s="99" t="n">
        <f aca="false">K251-P251</f>
        <v>-5</v>
      </c>
      <c r="R251" s="98" t="n">
        <f aca="false">IFERROR(IF(O251="Mar",(K251/P251-1))," ")</f>
        <v>-0.166666666666667</v>
      </c>
      <c r="S251" s="100" t="str">
        <f aca="false">IF(N251&gt;0,IF(O251="","-",IF(R251&lt;0%,"DEGROWTH","GROWTH")))</f>
        <v>DEGROWTH</v>
      </c>
      <c r="T251" s="69" t="n">
        <v>50</v>
      </c>
      <c r="U251" s="101" t="str">
        <f aca="false">IF(F251&lt;=$V$2,"Apr","")</f>
        <v>Apr</v>
      </c>
      <c r="V251" s="97" t="n">
        <v>50</v>
      </c>
      <c r="W251" s="102" t="n">
        <f aca="false">K251-V251</f>
        <v>-25</v>
      </c>
      <c r="X251" s="103" t="n">
        <f aca="false">IFERROR(IF(U251="Apr",(K251/V251-1)),0)</f>
        <v>-0.5</v>
      </c>
      <c r="Y251" s="104" t="str">
        <f aca="false">IF(T251&gt;0,IF(U251="","-",IF(X251&lt;0%,"DEGROWTH","GROWTH")))</f>
        <v>DEGROWTH</v>
      </c>
      <c r="Z251" s="75" t="n">
        <v>0</v>
      </c>
      <c r="AA251" s="70"/>
      <c r="AB251" s="70" t="s">
        <v>133</v>
      </c>
      <c r="AC251" s="70" t="s">
        <v>133</v>
      </c>
      <c r="AD251" s="3" t="n">
        <f aca="false">IF(K251=0,1,0)</f>
        <v>0</v>
      </c>
      <c r="AE251" s="76"/>
    </row>
    <row r="252" customFormat="false" ht="14.25" hidden="false" customHeight="true" outlineLevel="0" collapsed="false">
      <c r="A252" s="70" t="s">
        <v>133</v>
      </c>
      <c r="B252" s="72" t="s">
        <v>40</v>
      </c>
      <c r="C252" s="72" t="s">
        <v>1098</v>
      </c>
      <c r="D252" s="72" t="n">
        <v>1000000265</v>
      </c>
      <c r="E252" s="73" t="s">
        <v>1099</v>
      </c>
      <c r="F252" s="74" t="n">
        <v>43893</v>
      </c>
      <c r="G252" s="67" t="str">
        <f aca="false">IF(I252&gt;0,"Targeted Dealer","-")</f>
        <v>Targeted Dealer</v>
      </c>
      <c r="H252" s="67"/>
      <c r="I252" s="68" t="n">
        <v>50</v>
      </c>
      <c r="J252" s="68" t="n">
        <f aca="false">I252/$J$1*($J$1-$E$1)</f>
        <v>46.6666666666667</v>
      </c>
      <c r="K252" s="69" t="n">
        <v>15</v>
      </c>
      <c r="L252" s="69" t="n">
        <f aca="false">I252-K252</f>
        <v>35</v>
      </c>
      <c r="M252" s="69" t="n">
        <f aca="false">IFERROR((K252/J252%),"-")</f>
        <v>32.1428571428571</v>
      </c>
      <c r="N252" s="97" t="n">
        <v>0</v>
      </c>
      <c r="O252" s="98" t="str">
        <f aca="false">IF(F252&lt;=$P$2,"Mar","")</f>
        <v>Mar</v>
      </c>
      <c r="P252" s="97" t="n">
        <f aca="false">N252</f>
        <v>0</v>
      </c>
      <c r="Q252" s="99" t="n">
        <f aca="false">K252-P252</f>
        <v>15</v>
      </c>
      <c r="R252" s="98" t="str">
        <f aca="false">IFERROR(IF(O252="Mar",(K252/P252-1))," ")</f>
        <v> </v>
      </c>
      <c r="S252" s="105" t="b">
        <f aca="false">IF(N252&gt;0,IF(O252="","-",IF(R252&lt;0%,"DEGROWTH","GROWTH")))</f>
        <v>0</v>
      </c>
      <c r="T252" s="69" t="n">
        <v>25</v>
      </c>
      <c r="U252" s="101" t="str">
        <f aca="false">IF(F252&lt;=$V$2,"Apr","")</f>
        <v>Apr</v>
      </c>
      <c r="V252" s="97" t="n">
        <v>25</v>
      </c>
      <c r="W252" s="102" t="n">
        <f aca="false">K252-V252</f>
        <v>-10</v>
      </c>
      <c r="X252" s="103" t="n">
        <f aca="false">IFERROR(IF(U252="Apr",(K252/V252-1)),0)</f>
        <v>-0.4</v>
      </c>
      <c r="Y252" s="104" t="str">
        <f aca="false">IF(T252&gt;0,IF(U252="","-",IF(X252&lt;0%,"DEGROWTH","GROWTH")))</f>
        <v>DEGROWTH</v>
      </c>
      <c r="Z252" s="75" t="n">
        <v>0</v>
      </c>
      <c r="AA252" s="70"/>
      <c r="AB252" s="70" t="s">
        <v>133</v>
      </c>
      <c r="AC252" s="70" t="s">
        <v>133</v>
      </c>
      <c r="AD252" s="3" t="n">
        <f aca="false">IF(K252=0,1,0)</f>
        <v>0</v>
      </c>
      <c r="AE252" s="76"/>
    </row>
    <row r="253" customFormat="false" ht="14.25" hidden="false" customHeight="true" outlineLevel="0" collapsed="false">
      <c r="A253" s="70" t="s">
        <v>133</v>
      </c>
      <c r="B253" s="72" t="s">
        <v>40</v>
      </c>
      <c r="C253" s="72" t="s">
        <v>1100</v>
      </c>
      <c r="D253" s="72" t="n">
        <v>1000000258</v>
      </c>
      <c r="E253" s="73" t="s">
        <v>1101</v>
      </c>
      <c r="F253" s="74" t="n">
        <v>44001</v>
      </c>
      <c r="G253" s="67" t="str">
        <f aca="false">IF(I253&gt;0,"Targeted Dealer","-")</f>
        <v>Targeted Dealer</v>
      </c>
      <c r="H253" s="67"/>
      <c r="I253" s="68" t="n">
        <v>100</v>
      </c>
      <c r="J253" s="68" t="n">
        <f aca="false">I253/$J$1*($J$1-$E$1)</f>
        <v>93.3333333333333</v>
      </c>
      <c r="K253" s="69" t="n">
        <v>80</v>
      </c>
      <c r="L253" s="69" t="n">
        <f aca="false">I253-K253</f>
        <v>20</v>
      </c>
      <c r="M253" s="69" t="n">
        <f aca="false">IFERROR((K253/J253%),"-")</f>
        <v>85.7142857142857</v>
      </c>
      <c r="N253" s="97" t="n">
        <v>90</v>
      </c>
      <c r="O253" s="98" t="str">
        <f aca="false">IF(F253&lt;=$P$2,"Mar","")</f>
        <v>Mar</v>
      </c>
      <c r="P253" s="97" t="n">
        <f aca="false">N253</f>
        <v>90</v>
      </c>
      <c r="Q253" s="99" t="n">
        <f aca="false">K253-P253</f>
        <v>-10</v>
      </c>
      <c r="R253" s="98" t="n">
        <f aca="false">IFERROR(IF(O253="Mar",(K253/P253-1))," ")</f>
        <v>-0.111111111111111</v>
      </c>
      <c r="S253" s="100" t="str">
        <f aca="false">IF(N253&gt;0,IF(O253="","-",IF(R253&lt;0%,"DEGROWTH","GROWTH")))</f>
        <v>DEGROWTH</v>
      </c>
      <c r="T253" s="69" t="n">
        <v>65</v>
      </c>
      <c r="U253" s="101" t="str">
        <f aca="false">IF(F253&lt;=$V$2,"Apr","")</f>
        <v>Apr</v>
      </c>
      <c r="V253" s="97" t="n">
        <v>65</v>
      </c>
      <c r="W253" s="102" t="n">
        <f aca="false">K253-V253</f>
        <v>15</v>
      </c>
      <c r="X253" s="103" t="n">
        <f aca="false">IFERROR(IF(U253="Apr",(K253/V253-1)),0)</f>
        <v>0.230769230769231</v>
      </c>
      <c r="Y253" s="104" t="str">
        <f aca="false">IF(T253&gt;0,IF(U253="","-",IF(X253&lt;0%,"DEGROWTH","GROWTH")))</f>
        <v>GROWTH</v>
      </c>
      <c r="Z253" s="75" t="n">
        <v>0</v>
      </c>
      <c r="AA253" s="70"/>
      <c r="AB253" s="70" t="s">
        <v>133</v>
      </c>
      <c r="AC253" s="70" t="s">
        <v>133</v>
      </c>
      <c r="AD253" s="3" t="n">
        <f aca="false">IF(K253=0,1,0)</f>
        <v>0</v>
      </c>
      <c r="AE253" s="76"/>
    </row>
    <row r="254" customFormat="false" ht="14.25" hidden="false" customHeight="true" outlineLevel="0" collapsed="false">
      <c r="A254" s="70" t="s">
        <v>133</v>
      </c>
      <c r="B254" s="72" t="s">
        <v>40</v>
      </c>
      <c r="C254" s="72" t="s">
        <v>1102</v>
      </c>
      <c r="D254" s="72" t="n">
        <v>1000000279</v>
      </c>
      <c r="E254" s="73" t="s">
        <v>1103</v>
      </c>
      <c r="F254" s="74" t="n">
        <v>44144</v>
      </c>
      <c r="G254" s="67" t="str">
        <f aca="false">IF(I254&gt;0,"Targeted Dealer","-")</f>
        <v>Targeted Dealer</v>
      </c>
      <c r="H254" s="67"/>
      <c r="I254" s="68" t="n">
        <v>50</v>
      </c>
      <c r="J254" s="68" t="n">
        <f aca="false">I254/$J$1*($J$1-$E$1)</f>
        <v>46.6666666666667</v>
      </c>
      <c r="K254" s="69" t="n">
        <v>20</v>
      </c>
      <c r="L254" s="69" t="n">
        <f aca="false">I254-K254</f>
        <v>30</v>
      </c>
      <c r="M254" s="69" t="n">
        <f aca="false">IFERROR((K254/J254%),"-")</f>
        <v>42.8571428571429</v>
      </c>
      <c r="N254" s="97" t="n">
        <v>55</v>
      </c>
      <c r="O254" s="98" t="str">
        <f aca="false">IF(F254&lt;=$P$2,"Mar","")</f>
        <v>Mar</v>
      </c>
      <c r="P254" s="97" t="n">
        <f aca="false">N254</f>
        <v>55</v>
      </c>
      <c r="Q254" s="99" t="n">
        <f aca="false">K254-P254</f>
        <v>-35</v>
      </c>
      <c r="R254" s="98" t="n">
        <f aca="false">IFERROR(IF(O254="Mar",(K254/P254-1))," ")</f>
        <v>-0.636363636363636</v>
      </c>
      <c r="S254" s="100" t="str">
        <f aca="false">IF(N254&gt;0,IF(O254="","-",IF(R254&lt;0%,"DEGROWTH","GROWTH")))</f>
        <v>DEGROWTH</v>
      </c>
      <c r="T254" s="69" t="n">
        <v>40</v>
      </c>
      <c r="U254" s="101" t="str">
        <f aca="false">IF(F254&lt;=$V$2,"Apr","")</f>
        <v>Apr</v>
      </c>
      <c r="V254" s="97" t="n">
        <v>40</v>
      </c>
      <c r="W254" s="102" t="n">
        <f aca="false">K254-V254</f>
        <v>-20</v>
      </c>
      <c r="X254" s="103" t="n">
        <f aca="false">IFERROR(IF(U254="Apr",(K254/V254-1)),0)</f>
        <v>-0.5</v>
      </c>
      <c r="Y254" s="104" t="str">
        <f aca="false">IF(T254&gt;0,IF(U254="","-",IF(X254&lt;0%,"DEGROWTH","GROWTH")))</f>
        <v>DEGROWTH</v>
      </c>
      <c r="Z254" s="75" t="n">
        <v>0</v>
      </c>
      <c r="AA254" s="70"/>
      <c r="AB254" s="70" t="s">
        <v>133</v>
      </c>
      <c r="AC254" s="70" t="s">
        <v>133</v>
      </c>
      <c r="AD254" s="3" t="n">
        <f aca="false">IF(K254=0,1,0)</f>
        <v>0</v>
      </c>
      <c r="AE254" s="76"/>
    </row>
    <row r="255" customFormat="false" ht="14.25" hidden="false" customHeight="true" outlineLevel="0" collapsed="false">
      <c r="A255" s="70" t="s">
        <v>133</v>
      </c>
      <c r="B255" s="72" t="s">
        <v>40</v>
      </c>
      <c r="C255" s="72" t="s">
        <v>1104</v>
      </c>
      <c r="D255" s="72" t="n">
        <v>1000000272</v>
      </c>
      <c r="E255" s="73" t="s">
        <v>1105</v>
      </c>
      <c r="F255" s="74" t="n">
        <v>44321</v>
      </c>
      <c r="G255" s="67" t="str">
        <f aca="false">IF(I255&gt;0,"Targeted Dealer","-")</f>
        <v>Targeted Dealer</v>
      </c>
      <c r="H255" s="67"/>
      <c r="I255" s="68" t="n">
        <v>200</v>
      </c>
      <c r="J255" s="68" t="n">
        <f aca="false">I255/$J$1*($J$1-$E$1)</f>
        <v>186.666666666667</v>
      </c>
      <c r="K255" s="69" t="n">
        <v>70</v>
      </c>
      <c r="L255" s="69" t="n">
        <f aca="false">I255-K255</f>
        <v>130</v>
      </c>
      <c r="M255" s="69" t="n">
        <f aca="false">IFERROR((K255/J255%),"-")</f>
        <v>37.5</v>
      </c>
      <c r="N255" s="97" t="n">
        <v>140</v>
      </c>
      <c r="O255" s="98" t="str">
        <f aca="false">IF(F255&lt;=$P$2,"Mar","")</f>
        <v>Mar</v>
      </c>
      <c r="P255" s="97" t="n">
        <f aca="false">N255</f>
        <v>140</v>
      </c>
      <c r="Q255" s="99" t="n">
        <f aca="false">K255-P255</f>
        <v>-70</v>
      </c>
      <c r="R255" s="98" t="n">
        <f aca="false">IFERROR(IF(O255="Mar",(K255/P255-1))," ")</f>
        <v>-0.5</v>
      </c>
      <c r="S255" s="100" t="str">
        <f aca="false">IF(N255&gt;0,IF(O255="","-",IF(R255&lt;0%,"DEGROWTH","GROWTH")))</f>
        <v>DEGROWTH</v>
      </c>
      <c r="T255" s="69" t="n">
        <v>200</v>
      </c>
      <c r="U255" s="101" t="str">
        <f aca="false">IF(F255&lt;=$V$2,"Apr","")</f>
        <v>Apr</v>
      </c>
      <c r="V255" s="97" t="n">
        <v>200</v>
      </c>
      <c r="W255" s="102" t="n">
        <f aca="false">K255-V255</f>
        <v>-130</v>
      </c>
      <c r="X255" s="103" t="n">
        <f aca="false">IFERROR(IF(U255="Apr",(K255/V255-1)),0)</f>
        <v>-0.65</v>
      </c>
      <c r="Y255" s="104" t="str">
        <f aca="false">IF(T255&gt;0,IF(U255="","-",IF(X255&lt;0%,"DEGROWTH","GROWTH")))</f>
        <v>DEGROWTH</v>
      </c>
      <c r="Z255" s="75" t="n">
        <v>0</v>
      </c>
      <c r="AA255" s="70"/>
      <c r="AB255" s="70" t="s">
        <v>133</v>
      </c>
      <c r="AC255" s="70" t="s">
        <v>133</v>
      </c>
      <c r="AD255" s="3" t="n">
        <f aca="false">IF(K255=0,1,0)</f>
        <v>0</v>
      </c>
      <c r="AE255" s="76"/>
    </row>
    <row r="256" customFormat="false" ht="14.25" hidden="false" customHeight="true" outlineLevel="0" collapsed="false">
      <c r="A256" s="70" t="s">
        <v>133</v>
      </c>
      <c r="B256" s="72" t="s">
        <v>40</v>
      </c>
      <c r="C256" s="72" t="s">
        <v>208</v>
      </c>
      <c r="D256" s="72" t="n">
        <v>1000000278</v>
      </c>
      <c r="E256" s="73" t="s">
        <v>209</v>
      </c>
      <c r="F256" s="74" t="n">
        <v>44468</v>
      </c>
      <c r="G256" s="67" t="str">
        <f aca="false">IF(I256&gt;0,"Targeted Dealer","-")</f>
        <v>Targeted Dealer</v>
      </c>
      <c r="H256" s="67"/>
      <c r="I256" s="68" t="n">
        <v>30</v>
      </c>
      <c r="J256" s="68" t="n">
        <f aca="false">I256/$J$1*($J$1-$E$1)</f>
        <v>28</v>
      </c>
      <c r="K256" s="69" t="n">
        <v>0</v>
      </c>
      <c r="L256" s="69" t="n">
        <f aca="false">I256-K256</f>
        <v>30</v>
      </c>
      <c r="M256" s="69" t="n">
        <f aca="false">IFERROR((K256/J256%),"-")</f>
        <v>0</v>
      </c>
      <c r="N256" s="97" t="n">
        <v>0</v>
      </c>
      <c r="O256" s="98" t="str">
        <f aca="false">IF(F256&lt;=$P$2,"Mar","")</f>
        <v>Mar</v>
      </c>
      <c r="P256" s="97" t="n">
        <f aca="false">N256</f>
        <v>0</v>
      </c>
      <c r="Q256" s="99" t="n">
        <f aca="false">K256-P256</f>
        <v>0</v>
      </c>
      <c r="R256" s="98" t="str">
        <f aca="false">IFERROR(IF(O256="Mar",(K256/P256-1))," ")</f>
        <v> </v>
      </c>
      <c r="S256" s="105" t="b">
        <f aca="false">IF(N256&gt;0,IF(O256="","-",IF(R256&lt;0%,"DEGROWTH","GROWTH")))</f>
        <v>0</v>
      </c>
      <c r="T256" s="69" t="n">
        <v>20</v>
      </c>
      <c r="U256" s="101" t="str">
        <f aca="false">IF(F256&lt;=$V$2,"Apr","")</f>
        <v>Apr</v>
      </c>
      <c r="V256" s="97" t="n">
        <v>20</v>
      </c>
      <c r="W256" s="102" t="n">
        <f aca="false">K256-V256</f>
        <v>-20</v>
      </c>
      <c r="X256" s="103" t="n">
        <f aca="false">IFERROR(IF(U256="Apr",(K256/V256-1)),0)</f>
        <v>-1</v>
      </c>
      <c r="Y256" s="104" t="str">
        <f aca="false">IF(T256&gt;0,IF(U256="","-",IF(X256&lt;0%,"DEGROWTH","GROWTH")))</f>
        <v>DEGROWTH</v>
      </c>
      <c r="Z256" s="75" t="n">
        <v>0</v>
      </c>
      <c r="AA256" s="70"/>
      <c r="AB256" s="70" t="s">
        <v>133</v>
      </c>
      <c r="AC256" s="70" t="s">
        <v>133</v>
      </c>
      <c r="AD256" s="3" t="n">
        <f aca="false">IF(K256=0,1,0)</f>
        <v>1</v>
      </c>
      <c r="AE256" s="76"/>
    </row>
    <row r="257" customFormat="false" ht="14.25" hidden="false" customHeight="true" outlineLevel="0" collapsed="false">
      <c r="A257" s="70" t="s">
        <v>133</v>
      </c>
      <c r="B257" s="72" t="s">
        <v>40</v>
      </c>
      <c r="C257" s="72" t="s">
        <v>1106</v>
      </c>
      <c r="D257" s="72" t="n">
        <v>1000000270</v>
      </c>
      <c r="E257" s="73" t="s">
        <v>1107</v>
      </c>
      <c r="F257" s="74" t="n">
        <v>44494</v>
      </c>
      <c r="G257" s="67" t="str">
        <f aca="false">IF(I257&gt;0,"Targeted Dealer","-")</f>
        <v>Targeted Dealer</v>
      </c>
      <c r="H257" s="67"/>
      <c r="I257" s="68" t="n">
        <v>170</v>
      </c>
      <c r="J257" s="68" t="n">
        <f aca="false">I257/$J$1*($J$1-$E$1)</f>
        <v>158.666666666667</v>
      </c>
      <c r="K257" s="69" t="n">
        <v>180</v>
      </c>
      <c r="L257" s="69" t="n">
        <f aca="false">I257-K257</f>
        <v>-10</v>
      </c>
      <c r="M257" s="69" t="n">
        <f aca="false">IFERROR((K257/J257%),"-")</f>
        <v>113.44537815126</v>
      </c>
      <c r="N257" s="97" t="n">
        <v>175</v>
      </c>
      <c r="O257" s="98" t="str">
        <f aca="false">IF(F257&lt;=$P$2,"Mar","")</f>
        <v>Mar</v>
      </c>
      <c r="P257" s="97" t="n">
        <f aca="false">N257</f>
        <v>175</v>
      </c>
      <c r="Q257" s="99" t="n">
        <f aca="false">K257-P257</f>
        <v>5</v>
      </c>
      <c r="R257" s="98" t="n">
        <f aca="false">IFERROR(IF(O257="Mar",(K257/P257-1))," ")</f>
        <v>0.0285714285714285</v>
      </c>
      <c r="S257" s="100" t="str">
        <f aca="false">IF(N257&gt;0,IF(O257="","-",IF(R257&lt;0%,"DEGROWTH","GROWTH")))</f>
        <v>GROWTH</v>
      </c>
      <c r="T257" s="69" t="n">
        <v>130</v>
      </c>
      <c r="U257" s="101" t="str">
        <f aca="false">IF(F257&lt;=$V$2,"Apr","")</f>
        <v>Apr</v>
      </c>
      <c r="V257" s="97" t="n">
        <v>130</v>
      </c>
      <c r="W257" s="102" t="n">
        <f aca="false">K257-V257</f>
        <v>50</v>
      </c>
      <c r="X257" s="103" t="n">
        <f aca="false">IFERROR(IF(U257="Apr",(K257/V257-1)),0)</f>
        <v>0.384615384615385</v>
      </c>
      <c r="Y257" s="104" t="str">
        <f aca="false">IF(T257&gt;0,IF(U257="","-",IF(X257&lt;0%,"DEGROWTH","GROWTH")))</f>
        <v>GROWTH</v>
      </c>
      <c r="Z257" s="75" t="n">
        <v>0</v>
      </c>
      <c r="AA257" s="70"/>
      <c r="AB257" s="70" t="s">
        <v>133</v>
      </c>
      <c r="AC257" s="70" t="s">
        <v>133</v>
      </c>
      <c r="AD257" s="3" t="n">
        <f aca="false">IF(K257=0,1,0)</f>
        <v>0</v>
      </c>
      <c r="AE257" s="76"/>
    </row>
    <row r="258" customFormat="false" ht="14.25" hidden="false" customHeight="true" outlineLevel="0" collapsed="false">
      <c r="A258" s="70" t="s">
        <v>133</v>
      </c>
      <c r="B258" s="72" t="s">
        <v>145</v>
      </c>
      <c r="C258" s="72" t="s">
        <v>1108</v>
      </c>
      <c r="D258" s="72" t="n">
        <v>1000000718</v>
      </c>
      <c r="E258" s="73" t="s">
        <v>1109</v>
      </c>
      <c r="F258" s="74" t="n">
        <v>38642</v>
      </c>
      <c r="G258" s="67" t="str">
        <f aca="false">IF(I258&gt;0,"Targeted Dealer","-")</f>
        <v>Targeted Dealer</v>
      </c>
      <c r="H258" s="67"/>
      <c r="I258" s="68" t="n">
        <v>1270</v>
      </c>
      <c r="J258" s="68" t="n">
        <f aca="false">I258/$J$1*($J$1-$E$1)</f>
        <v>1185.33333333333</v>
      </c>
      <c r="K258" s="69" t="n">
        <v>580</v>
      </c>
      <c r="L258" s="69" t="n">
        <f aca="false">I258-K258</f>
        <v>690</v>
      </c>
      <c r="M258" s="69" t="n">
        <f aca="false">IFERROR((K258/J258%),"-")</f>
        <v>48.9313835770529</v>
      </c>
      <c r="N258" s="97" t="n">
        <v>1440</v>
      </c>
      <c r="O258" s="98" t="str">
        <f aca="false">IF(F258&lt;=$P$2,"Mar","")</f>
        <v>Mar</v>
      </c>
      <c r="P258" s="97" t="n">
        <f aca="false">N258</f>
        <v>1440</v>
      </c>
      <c r="Q258" s="99" t="n">
        <f aca="false">K258-P258</f>
        <v>-860</v>
      </c>
      <c r="R258" s="98" t="n">
        <f aca="false">IFERROR(IF(O258="Mar",(K258/P258-1))," ")</f>
        <v>-0.597222222222222</v>
      </c>
      <c r="S258" s="100" t="str">
        <f aca="false">IF(N258&gt;0,IF(O258="","-",IF(R258&lt;0%,"DEGROWTH","GROWTH")))</f>
        <v>DEGROWTH</v>
      </c>
      <c r="T258" s="69" t="n">
        <v>410.5</v>
      </c>
      <c r="U258" s="101" t="str">
        <f aca="false">IF(F258&lt;=$V$2,"Apr","")</f>
        <v>Apr</v>
      </c>
      <c r="V258" s="97" t="n">
        <v>410.5</v>
      </c>
      <c r="W258" s="102" t="n">
        <f aca="false">K258-V258</f>
        <v>169.5</v>
      </c>
      <c r="X258" s="103" t="n">
        <f aca="false">IFERROR(IF(U258="Apr",(K258/V258-1)),0)</f>
        <v>0.412911084043849</v>
      </c>
      <c r="Y258" s="104" t="str">
        <f aca="false">IF(T258&gt;0,IF(U258="","-",IF(X258&lt;0%,"DEGROWTH","GROWTH")))</f>
        <v>GROWTH</v>
      </c>
      <c r="Z258" s="75" t="n">
        <v>0</v>
      </c>
      <c r="AA258" s="70"/>
      <c r="AB258" s="70" t="s">
        <v>133</v>
      </c>
      <c r="AC258" s="70" t="s">
        <v>133</v>
      </c>
      <c r="AD258" s="3" t="n">
        <f aca="false">IF(K258=0,1,0)</f>
        <v>0</v>
      </c>
      <c r="AE258" s="76"/>
    </row>
    <row r="259" customFormat="false" ht="14.25" hidden="false" customHeight="true" outlineLevel="0" collapsed="false">
      <c r="A259" s="70" t="s">
        <v>133</v>
      </c>
      <c r="B259" s="72" t="s">
        <v>145</v>
      </c>
      <c r="C259" s="72" t="s">
        <v>1110</v>
      </c>
      <c r="D259" s="72" t="n">
        <v>1000000707</v>
      </c>
      <c r="E259" s="73" t="s">
        <v>1111</v>
      </c>
      <c r="F259" s="74" t="n">
        <v>38687</v>
      </c>
      <c r="G259" s="67" t="str">
        <f aca="false">IF(I259&gt;0,"Targeted Dealer","-")</f>
        <v>Targeted Dealer</v>
      </c>
      <c r="H259" s="67"/>
      <c r="I259" s="68" t="n">
        <v>1515</v>
      </c>
      <c r="J259" s="68" t="n">
        <f aca="false">I259/$J$1*($J$1-$E$1)</f>
        <v>1414</v>
      </c>
      <c r="K259" s="69" t="n">
        <v>1938</v>
      </c>
      <c r="L259" s="69" t="n">
        <f aca="false">I259-K259</f>
        <v>-423</v>
      </c>
      <c r="M259" s="69" t="n">
        <f aca="false">IFERROR((K259/J259%),"-")</f>
        <v>137.057991513437</v>
      </c>
      <c r="N259" s="97" t="n">
        <v>2579.25</v>
      </c>
      <c r="O259" s="98" t="str">
        <f aca="false">IF(F259&lt;=$P$2,"Mar","")</f>
        <v>Mar</v>
      </c>
      <c r="P259" s="97" t="n">
        <f aca="false">N259</f>
        <v>2579.25</v>
      </c>
      <c r="Q259" s="99" t="n">
        <f aca="false">K259-P259</f>
        <v>-641.25</v>
      </c>
      <c r="R259" s="98" t="n">
        <f aca="false">IFERROR(IF(O259="Mar",(K259/P259-1))," ")</f>
        <v>-0.248618784530387</v>
      </c>
      <c r="S259" s="100" t="str">
        <f aca="false">IF(N259&gt;0,IF(O259="","-",IF(R259&lt;0%,"DEGROWTH","GROWTH")))</f>
        <v>DEGROWTH</v>
      </c>
      <c r="T259" s="69" t="n">
        <v>1293.5</v>
      </c>
      <c r="U259" s="101" t="str">
        <f aca="false">IF(F259&lt;=$V$2,"Apr","")</f>
        <v>Apr</v>
      </c>
      <c r="V259" s="97" t="n">
        <v>1293.5</v>
      </c>
      <c r="W259" s="102" t="n">
        <f aca="false">K259-V259</f>
        <v>644.5</v>
      </c>
      <c r="X259" s="103" t="n">
        <f aca="false">IFERROR(IF(U259="Apr",(K259/V259-1)),0)</f>
        <v>0.498260533436413</v>
      </c>
      <c r="Y259" s="104" t="str">
        <f aca="false">IF(T259&gt;0,IF(U259="","-",IF(X259&lt;0%,"DEGROWTH","GROWTH")))</f>
        <v>GROWTH</v>
      </c>
      <c r="Z259" s="75" t="n">
        <v>0</v>
      </c>
      <c r="AA259" s="70"/>
      <c r="AB259" s="70" t="s">
        <v>133</v>
      </c>
      <c r="AC259" s="70" t="s">
        <v>133</v>
      </c>
      <c r="AD259" s="3" t="n">
        <f aca="false">IF(K259=0,1,0)</f>
        <v>0</v>
      </c>
      <c r="AE259" s="76"/>
    </row>
    <row r="260" customFormat="false" ht="14.25" hidden="false" customHeight="true" outlineLevel="0" collapsed="false">
      <c r="A260" s="70" t="s">
        <v>133</v>
      </c>
      <c r="B260" s="72" t="s">
        <v>145</v>
      </c>
      <c r="C260" s="72" t="s">
        <v>212</v>
      </c>
      <c r="D260" s="72" t="n">
        <v>1000000719</v>
      </c>
      <c r="E260" s="73" t="s">
        <v>213</v>
      </c>
      <c r="F260" s="74" t="n">
        <v>40081</v>
      </c>
      <c r="G260" s="67" t="str">
        <f aca="false">IF(I260&gt;0,"Targeted Dealer","-")</f>
        <v>Targeted Dealer</v>
      </c>
      <c r="H260" s="67"/>
      <c r="I260" s="68" t="n">
        <v>120</v>
      </c>
      <c r="J260" s="68" t="n">
        <f aca="false">I260/$J$1*($J$1-$E$1)</f>
        <v>112</v>
      </c>
      <c r="K260" s="69" t="n">
        <v>40</v>
      </c>
      <c r="L260" s="69" t="n">
        <f aca="false">I260-K260</f>
        <v>80</v>
      </c>
      <c r="M260" s="69" t="n">
        <f aca="false">IFERROR((K260/J260%),"-")</f>
        <v>35.7142857142857</v>
      </c>
      <c r="N260" s="97" t="n">
        <v>0</v>
      </c>
      <c r="O260" s="98" t="str">
        <f aca="false">IF(F260&lt;=$P$2,"Mar","")</f>
        <v>Mar</v>
      </c>
      <c r="P260" s="97" t="n">
        <f aca="false">N260</f>
        <v>0</v>
      </c>
      <c r="Q260" s="99" t="n">
        <f aca="false">K260-P260</f>
        <v>40</v>
      </c>
      <c r="R260" s="98" t="str">
        <f aca="false">IFERROR(IF(O260="Mar",(K260/P260-1))," ")</f>
        <v> </v>
      </c>
      <c r="S260" s="105" t="b">
        <f aca="false">IF(N260&gt;0,IF(O260="","-",IF(R260&lt;0%,"DEGROWTH","GROWTH")))</f>
        <v>0</v>
      </c>
      <c r="T260" s="69" t="n">
        <v>0</v>
      </c>
      <c r="U260" s="101" t="str">
        <f aca="false">IF(F260&lt;=$V$2,"Apr","")</f>
        <v>Apr</v>
      </c>
      <c r="V260" s="97" t="n">
        <v>0</v>
      </c>
      <c r="W260" s="102" t="n">
        <f aca="false">K260-V260</f>
        <v>40</v>
      </c>
      <c r="X260" s="103" t="n">
        <f aca="false">IFERROR(IF(U260="Apr",(K260/V260-1)),0)</f>
        <v>0</v>
      </c>
      <c r="Y260" s="106" t="b">
        <f aca="false">IF(T260&gt;0,IF(U260="","-",IF(X260&lt;0%,"DEGROWTH","GROWTH")))</f>
        <v>0</v>
      </c>
      <c r="Z260" s="75" t="n">
        <v>0</v>
      </c>
      <c r="AA260" s="70"/>
      <c r="AB260" s="70" t="s">
        <v>133</v>
      </c>
      <c r="AC260" s="70" t="s">
        <v>133</v>
      </c>
      <c r="AD260" s="3" t="n">
        <f aca="false">IF(K260=0,1,0)</f>
        <v>0</v>
      </c>
      <c r="AE260" s="76"/>
    </row>
    <row r="261" customFormat="false" ht="14.25" hidden="false" customHeight="true" outlineLevel="0" collapsed="false">
      <c r="A261" s="70" t="s">
        <v>133</v>
      </c>
      <c r="B261" s="72" t="s">
        <v>145</v>
      </c>
      <c r="C261" s="72" t="s">
        <v>1112</v>
      </c>
      <c r="D261" s="72" t="n">
        <v>1000000720</v>
      </c>
      <c r="E261" s="73" t="s">
        <v>1113</v>
      </c>
      <c r="F261" s="74" t="n">
        <v>41537</v>
      </c>
      <c r="G261" s="67" t="str">
        <f aca="false">IF(I261&gt;0,"Targeted Dealer","-")</f>
        <v>Targeted Dealer</v>
      </c>
      <c r="H261" s="67"/>
      <c r="I261" s="68" t="n">
        <v>180</v>
      </c>
      <c r="J261" s="68" t="n">
        <f aca="false">I261/$J$1*($J$1-$E$1)</f>
        <v>168</v>
      </c>
      <c r="K261" s="69" t="n">
        <v>92.5</v>
      </c>
      <c r="L261" s="69" t="n">
        <f aca="false">I261-K261</f>
        <v>87.5</v>
      </c>
      <c r="M261" s="69" t="n">
        <f aca="false">IFERROR((K261/J261%),"-")</f>
        <v>55.0595238095238</v>
      </c>
      <c r="N261" s="97" t="n">
        <v>237</v>
      </c>
      <c r="O261" s="98" t="str">
        <f aca="false">IF(F261&lt;=$P$2,"Mar","")</f>
        <v>Mar</v>
      </c>
      <c r="P261" s="97" t="n">
        <f aca="false">N261</f>
        <v>237</v>
      </c>
      <c r="Q261" s="99" t="n">
        <f aca="false">K261-P261</f>
        <v>-144.5</v>
      </c>
      <c r="R261" s="98" t="n">
        <f aca="false">IFERROR(IF(O261="Mar",(K261/P261-1))," ")</f>
        <v>-0.609704641350211</v>
      </c>
      <c r="S261" s="100" t="str">
        <f aca="false">IF(N261&gt;0,IF(O261="","-",IF(R261&lt;0%,"DEGROWTH","GROWTH")))</f>
        <v>DEGROWTH</v>
      </c>
      <c r="T261" s="69" t="n">
        <v>160</v>
      </c>
      <c r="U261" s="101" t="str">
        <f aca="false">IF(F261&lt;=$V$2,"Apr","")</f>
        <v>Apr</v>
      </c>
      <c r="V261" s="97" t="n">
        <v>160</v>
      </c>
      <c r="W261" s="102" t="n">
        <f aca="false">K261-V261</f>
        <v>-67.5</v>
      </c>
      <c r="X261" s="103" t="n">
        <f aca="false">IFERROR(IF(U261="Apr",(K261/V261-1)),0)</f>
        <v>-0.421875</v>
      </c>
      <c r="Y261" s="104" t="str">
        <f aca="false">IF(T261&gt;0,IF(U261="","-",IF(X261&lt;0%,"DEGROWTH","GROWTH")))</f>
        <v>DEGROWTH</v>
      </c>
      <c r="Z261" s="75" t="n">
        <v>0</v>
      </c>
      <c r="AA261" s="70"/>
      <c r="AB261" s="70" t="s">
        <v>133</v>
      </c>
      <c r="AC261" s="70" t="s">
        <v>133</v>
      </c>
      <c r="AD261" s="3" t="n">
        <f aca="false">IF(K261=0,1,0)</f>
        <v>0</v>
      </c>
      <c r="AE261" s="76"/>
    </row>
    <row r="262" customFormat="false" ht="14.25" hidden="false" customHeight="true" outlineLevel="0" collapsed="false">
      <c r="A262" s="70" t="s">
        <v>133</v>
      </c>
      <c r="B262" s="72" t="s">
        <v>145</v>
      </c>
      <c r="C262" s="72" t="s">
        <v>1114</v>
      </c>
      <c r="D262" s="72" t="n">
        <v>1000000716</v>
      </c>
      <c r="E262" s="73" t="s">
        <v>1115</v>
      </c>
      <c r="F262" s="74" t="n">
        <v>42580</v>
      </c>
      <c r="G262" s="67" t="str">
        <f aca="false">IF(I262&gt;0,"Targeted Dealer","-")</f>
        <v>Targeted Dealer</v>
      </c>
      <c r="H262" s="67"/>
      <c r="I262" s="68" t="n">
        <v>1235</v>
      </c>
      <c r="J262" s="68" t="n">
        <f aca="false">I262/$J$1*($J$1-$E$1)</f>
        <v>1152.66666666667</v>
      </c>
      <c r="K262" s="69" t="n">
        <v>701.75</v>
      </c>
      <c r="L262" s="69" t="n">
        <f aca="false">I262-K262</f>
        <v>533.25</v>
      </c>
      <c r="M262" s="69" t="n">
        <f aca="false">IFERROR((K262/J262%),"-")</f>
        <v>60.8805668016194</v>
      </c>
      <c r="N262" s="97" t="n">
        <v>1240</v>
      </c>
      <c r="O262" s="98" t="str">
        <f aca="false">IF(F262&lt;=$P$2,"Mar","")</f>
        <v>Mar</v>
      </c>
      <c r="P262" s="97" t="n">
        <f aca="false">N262</f>
        <v>1240</v>
      </c>
      <c r="Q262" s="99" t="n">
        <f aca="false">K262-P262</f>
        <v>-538.25</v>
      </c>
      <c r="R262" s="98" t="n">
        <f aca="false">IFERROR(IF(O262="Mar",(K262/P262-1))," ")</f>
        <v>-0.434072580645161</v>
      </c>
      <c r="S262" s="100" t="str">
        <f aca="false">IF(N262&gt;0,IF(O262="","-",IF(R262&lt;0%,"DEGROWTH","GROWTH")))</f>
        <v>DEGROWTH</v>
      </c>
      <c r="T262" s="69" t="n">
        <v>820</v>
      </c>
      <c r="U262" s="101" t="str">
        <f aca="false">IF(F262&lt;=$V$2,"Apr","")</f>
        <v>Apr</v>
      </c>
      <c r="V262" s="97" t="n">
        <v>820</v>
      </c>
      <c r="W262" s="102" t="n">
        <f aca="false">K262-V262</f>
        <v>-118.25</v>
      </c>
      <c r="X262" s="103" t="n">
        <f aca="false">IFERROR(IF(U262="Apr",(K262/V262-1)),0)</f>
        <v>-0.144207317073171</v>
      </c>
      <c r="Y262" s="104" t="str">
        <f aca="false">IF(T262&gt;0,IF(U262="","-",IF(X262&lt;0%,"DEGROWTH","GROWTH")))</f>
        <v>DEGROWTH</v>
      </c>
      <c r="Z262" s="75" t="n">
        <v>0</v>
      </c>
      <c r="AA262" s="70"/>
      <c r="AB262" s="70" t="s">
        <v>133</v>
      </c>
      <c r="AC262" s="70" t="s">
        <v>133</v>
      </c>
      <c r="AD262" s="3" t="n">
        <f aca="false">IF(K262=0,1,0)</f>
        <v>0</v>
      </c>
      <c r="AE262" s="76"/>
    </row>
    <row r="263" customFormat="false" ht="14.25" hidden="false" customHeight="true" outlineLevel="0" collapsed="false">
      <c r="A263" s="70" t="s">
        <v>133</v>
      </c>
      <c r="B263" s="72" t="s">
        <v>145</v>
      </c>
      <c r="C263" s="72" t="s">
        <v>214</v>
      </c>
      <c r="D263" s="72" t="n">
        <v>1000000717</v>
      </c>
      <c r="E263" s="73" t="s">
        <v>215</v>
      </c>
      <c r="F263" s="74" t="n">
        <v>42648</v>
      </c>
      <c r="G263" s="67" t="str">
        <f aca="false">IF(I263&gt;0,"Targeted Dealer","-")</f>
        <v>Targeted Dealer</v>
      </c>
      <c r="H263" s="67"/>
      <c r="I263" s="68" t="n">
        <v>160</v>
      </c>
      <c r="J263" s="68" t="n">
        <f aca="false">I263/$J$1*($J$1-$E$1)</f>
        <v>149.333333333333</v>
      </c>
      <c r="K263" s="69" t="n">
        <v>0</v>
      </c>
      <c r="L263" s="69" t="n">
        <f aca="false">I263-K263</f>
        <v>160</v>
      </c>
      <c r="M263" s="69" t="n">
        <f aca="false">IFERROR((K263/J263%),"-")</f>
        <v>0</v>
      </c>
      <c r="N263" s="97" t="n">
        <v>27.5</v>
      </c>
      <c r="O263" s="98" t="str">
        <f aca="false">IF(F263&lt;=$P$2,"Mar","")</f>
        <v>Mar</v>
      </c>
      <c r="P263" s="97" t="n">
        <f aca="false">N263</f>
        <v>27.5</v>
      </c>
      <c r="Q263" s="99" t="n">
        <f aca="false">K263-P263</f>
        <v>-27.5</v>
      </c>
      <c r="R263" s="98" t="n">
        <f aca="false">IFERROR(IF(O263="Mar",(K263/P263-1))," ")</f>
        <v>-1</v>
      </c>
      <c r="S263" s="100" t="str">
        <f aca="false">IF(N263&gt;0,IF(O263="","-",IF(R263&lt;0%,"DEGROWTH","GROWTH")))</f>
        <v>DEGROWTH</v>
      </c>
      <c r="T263" s="69" t="n">
        <v>80</v>
      </c>
      <c r="U263" s="101" t="str">
        <f aca="false">IF(F263&lt;=$V$2,"Apr","")</f>
        <v>Apr</v>
      </c>
      <c r="V263" s="97" t="n">
        <v>80</v>
      </c>
      <c r="W263" s="102" t="n">
        <f aca="false">K263-V263</f>
        <v>-80</v>
      </c>
      <c r="X263" s="103" t="n">
        <f aca="false">IFERROR(IF(U263="Apr",(K263/V263-1)),0)</f>
        <v>-1</v>
      </c>
      <c r="Y263" s="104" t="str">
        <f aca="false">IF(T263&gt;0,IF(U263="","-",IF(X263&lt;0%,"DEGROWTH","GROWTH")))</f>
        <v>DEGROWTH</v>
      </c>
      <c r="Z263" s="75" t="n">
        <v>0</v>
      </c>
      <c r="AA263" s="70"/>
      <c r="AB263" s="70" t="s">
        <v>133</v>
      </c>
      <c r="AC263" s="70" t="s">
        <v>133</v>
      </c>
      <c r="AD263" s="3" t="n">
        <f aca="false">IF(K263=0,1,0)</f>
        <v>1</v>
      </c>
      <c r="AE263" s="76"/>
    </row>
    <row r="264" customFormat="false" ht="14.25" hidden="false" customHeight="true" outlineLevel="0" collapsed="false">
      <c r="A264" s="70" t="s">
        <v>133</v>
      </c>
      <c r="B264" s="72" t="s">
        <v>145</v>
      </c>
      <c r="C264" s="72" t="s">
        <v>1116</v>
      </c>
      <c r="D264" s="72" t="n">
        <v>1000001057</v>
      </c>
      <c r="E264" s="73" t="s">
        <v>1117</v>
      </c>
      <c r="F264" s="74" t="n">
        <v>43848</v>
      </c>
      <c r="G264" s="67" t="str">
        <f aca="false">IF(I264&gt;0,"Targeted Dealer","-")</f>
        <v>Targeted Dealer</v>
      </c>
      <c r="H264" s="67"/>
      <c r="I264" s="68" t="n">
        <v>80</v>
      </c>
      <c r="J264" s="68" t="n">
        <f aca="false">I264/$J$1*($J$1-$E$1)</f>
        <v>74.6666666666667</v>
      </c>
      <c r="K264" s="69" t="n">
        <v>0</v>
      </c>
      <c r="L264" s="69" t="n">
        <f aca="false">I264-K264</f>
        <v>80</v>
      </c>
      <c r="M264" s="69" t="n">
        <f aca="false">IFERROR((K264/J264%),"-")</f>
        <v>0</v>
      </c>
      <c r="N264" s="97" t="n">
        <v>182.5</v>
      </c>
      <c r="O264" s="98" t="str">
        <f aca="false">IF(F264&lt;=$P$2,"Mar","")</f>
        <v>Mar</v>
      </c>
      <c r="P264" s="97" t="n">
        <f aca="false">N264</f>
        <v>182.5</v>
      </c>
      <c r="Q264" s="99" t="n">
        <f aca="false">K264-P264</f>
        <v>-182.5</v>
      </c>
      <c r="R264" s="98" t="n">
        <f aca="false">IFERROR(IF(O264="Mar",(K264/P264-1))," ")</f>
        <v>-1</v>
      </c>
      <c r="S264" s="100" t="str">
        <f aca="false">IF(N264&gt;0,IF(O264="","-",IF(R264&lt;0%,"DEGROWTH","GROWTH")))</f>
        <v>DEGROWTH</v>
      </c>
      <c r="T264" s="69" t="n">
        <v>100</v>
      </c>
      <c r="U264" s="101" t="str">
        <f aca="false">IF(F264&lt;=$V$2,"Apr","")</f>
        <v>Apr</v>
      </c>
      <c r="V264" s="97" t="n">
        <v>100</v>
      </c>
      <c r="W264" s="102" t="n">
        <f aca="false">K264-V264</f>
        <v>-100</v>
      </c>
      <c r="X264" s="103" t="n">
        <f aca="false">IFERROR(IF(U264="Apr",(K264/V264-1)),0)</f>
        <v>-1</v>
      </c>
      <c r="Y264" s="104" t="str">
        <f aca="false">IF(T264&gt;0,IF(U264="","-",IF(X264&lt;0%,"DEGROWTH","GROWTH")))</f>
        <v>DEGROWTH</v>
      </c>
      <c r="Z264" s="75" t="n">
        <v>0</v>
      </c>
      <c r="AA264" s="70"/>
      <c r="AB264" s="70" t="s">
        <v>133</v>
      </c>
      <c r="AC264" s="70" t="s">
        <v>133</v>
      </c>
      <c r="AD264" s="3" t="n">
        <f aca="false">IF(K264=0,1,0)</f>
        <v>1</v>
      </c>
      <c r="AE264" s="76"/>
    </row>
    <row r="265" customFormat="false" ht="14.25" hidden="false" customHeight="true" outlineLevel="0" collapsed="false">
      <c r="A265" s="70" t="s">
        <v>133</v>
      </c>
      <c r="B265" s="72" t="s">
        <v>145</v>
      </c>
      <c r="C265" s="72" t="s">
        <v>1118</v>
      </c>
      <c r="D265" s="72" t="n">
        <v>1000001062</v>
      </c>
      <c r="E265" s="73" t="s">
        <v>1119</v>
      </c>
      <c r="F265" s="74" t="n">
        <v>44001</v>
      </c>
      <c r="G265" s="67" t="str">
        <f aca="false">IF(I265&gt;0,"Targeted Dealer","-")</f>
        <v>Targeted Dealer</v>
      </c>
      <c r="H265" s="67"/>
      <c r="I265" s="68" t="n">
        <v>225</v>
      </c>
      <c r="J265" s="68" t="n">
        <f aca="false">I265/$J$1*($J$1-$E$1)</f>
        <v>210</v>
      </c>
      <c r="K265" s="69" t="n">
        <v>60</v>
      </c>
      <c r="L265" s="69" t="n">
        <f aca="false">I265-K265</f>
        <v>165</v>
      </c>
      <c r="M265" s="69" t="n">
        <f aca="false">IFERROR((K265/J265%),"-")</f>
        <v>28.5714285714286</v>
      </c>
      <c r="N265" s="97" t="n">
        <v>284.5</v>
      </c>
      <c r="O265" s="98" t="str">
        <f aca="false">IF(F265&lt;=$P$2,"Mar","")</f>
        <v>Mar</v>
      </c>
      <c r="P265" s="97" t="n">
        <f aca="false">N265</f>
        <v>284.5</v>
      </c>
      <c r="Q265" s="99" t="n">
        <f aca="false">K265-P265</f>
        <v>-224.5</v>
      </c>
      <c r="R265" s="98" t="n">
        <f aca="false">IFERROR(IF(O265="Mar",(K265/P265-1))," ")</f>
        <v>-0.789103690685413</v>
      </c>
      <c r="S265" s="100" t="str">
        <f aca="false">IF(N265&gt;0,IF(O265="","-",IF(R265&lt;0%,"DEGROWTH","GROWTH")))</f>
        <v>DEGROWTH</v>
      </c>
      <c r="T265" s="69" t="n">
        <v>200</v>
      </c>
      <c r="U265" s="101" t="str">
        <f aca="false">IF(F265&lt;=$V$2,"Apr","")</f>
        <v>Apr</v>
      </c>
      <c r="V265" s="97" t="n">
        <v>200</v>
      </c>
      <c r="W265" s="102" t="n">
        <f aca="false">K265-V265</f>
        <v>-140</v>
      </c>
      <c r="X265" s="103" t="n">
        <f aca="false">IFERROR(IF(U265="Apr",(K265/V265-1)),0)</f>
        <v>-0.7</v>
      </c>
      <c r="Y265" s="104" t="str">
        <f aca="false">IF(T265&gt;0,IF(U265="","-",IF(X265&lt;0%,"DEGROWTH","GROWTH")))</f>
        <v>DEGROWTH</v>
      </c>
      <c r="Z265" s="75" t="n">
        <v>0</v>
      </c>
      <c r="AA265" s="70"/>
      <c r="AB265" s="70" t="s">
        <v>133</v>
      </c>
      <c r="AC265" s="70" t="s">
        <v>133</v>
      </c>
      <c r="AD265" s="3" t="n">
        <f aca="false">IF(K265=0,1,0)</f>
        <v>0</v>
      </c>
      <c r="AE265" s="76"/>
    </row>
    <row r="266" customFormat="false" ht="14.25" hidden="false" customHeight="true" outlineLevel="0" collapsed="false">
      <c r="A266" s="70" t="s">
        <v>133</v>
      </c>
      <c r="B266" s="72" t="s">
        <v>145</v>
      </c>
      <c r="C266" s="72" t="s">
        <v>1120</v>
      </c>
      <c r="D266" s="72" t="n">
        <v>1000002618</v>
      </c>
      <c r="E266" s="73" t="s">
        <v>1121</v>
      </c>
      <c r="F266" s="74" t="n">
        <v>44627</v>
      </c>
      <c r="G266" s="67" t="str">
        <f aca="false">IF(I266&gt;0,"Targeted Dealer","-")</f>
        <v>Targeted Dealer</v>
      </c>
      <c r="H266" s="67"/>
      <c r="I266" s="68" t="n">
        <v>165</v>
      </c>
      <c r="J266" s="68" t="n">
        <f aca="false">I266/$J$1*($J$1-$E$1)</f>
        <v>154</v>
      </c>
      <c r="K266" s="69" t="n">
        <v>135</v>
      </c>
      <c r="L266" s="69" t="n">
        <f aca="false">I266-K266</f>
        <v>30</v>
      </c>
      <c r="M266" s="69" t="n">
        <f aca="false">IFERROR((K266/J266%),"-")</f>
        <v>87.6623376623377</v>
      </c>
      <c r="N266" s="97" t="n">
        <v>157</v>
      </c>
      <c r="O266" s="98" t="str">
        <f aca="false">IF(F266&lt;=$P$2,"Mar","")</f>
        <v>Mar</v>
      </c>
      <c r="P266" s="97" t="n">
        <f aca="false">N266</f>
        <v>157</v>
      </c>
      <c r="Q266" s="99" t="n">
        <f aca="false">K266-P266</f>
        <v>-22</v>
      </c>
      <c r="R266" s="98" t="n">
        <f aca="false">IFERROR(IF(O266="Mar",(K266/P266-1))," ")</f>
        <v>-0.140127388535032</v>
      </c>
      <c r="S266" s="100" t="str">
        <f aca="false">IF(N266&gt;0,IF(O266="","-",IF(R266&lt;0%,"DEGROWTH","GROWTH")))</f>
        <v>DEGROWTH</v>
      </c>
      <c r="T266" s="69" t="n">
        <v>160</v>
      </c>
      <c r="U266" s="101" t="str">
        <f aca="false">IF(F266&lt;=$V$2,"Apr","")</f>
        <v>Apr</v>
      </c>
      <c r="V266" s="97" t="n">
        <v>160</v>
      </c>
      <c r="W266" s="102" t="n">
        <f aca="false">K266-V266</f>
        <v>-25</v>
      </c>
      <c r="X266" s="103" t="n">
        <f aca="false">IFERROR(IF(U266="Apr",(K266/V266-1)),0)</f>
        <v>-0.15625</v>
      </c>
      <c r="Y266" s="104" t="str">
        <f aca="false">IF(T266&gt;0,IF(U266="","-",IF(X266&lt;0%,"DEGROWTH","GROWTH")))</f>
        <v>DEGROWTH</v>
      </c>
      <c r="Z266" s="75" t="n">
        <v>0</v>
      </c>
      <c r="AA266" s="70"/>
      <c r="AB266" s="70" t="s">
        <v>133</v>
      </c>
      <c r="AC266" s="70" t="s">
        <v>133</v>
      </c>
      <c r="AD266" s="3" t="n">
        <f aca="false">IF(K266=0,1,0)</f>
        <v>0</v>
      </c>
      <c r="AE266" s="76"/>
    </row>
    <row r="267" customFormat="false" ht="14.25" hidden="false" customHeight="true" outlineLevel="0" collapsed="false">
      <c r="A267" s="70" t="s">
        <v>133</v>
      </c>
      <c r="B267" s="72" t="s">
        <v>145</v>
      </c>
      <c r="C267" s="72" t="s">
        <v>1122</v>
      </c>
      <c r="D267" s="72" t="n">
        <v>1000002758</v>
      </c>
      <c r="E267" s="73" t="s">
        <v>1123</v>
      </c>
      <c r="F267" s="74" t="n">
        <v>44704</v>
      </c>
      <c r="G267" s="67" t="str">
        <f aca="false">IF(I267&gt;0,"Targeted Dealer","-")</f>
        <v>Targeted Dealer</v>
      </c>
      <c r="H267" s="67"/>
      <c r="I267" s="68" t="n">
        <v>45</v>
      </c>
      <c r="J267" s="68" t="n">
        <f aca="false">I267/$J$1*($J$1-$E$1)</f>
        <v>42</v>
      </c>
      <c r="K267" s="69" t="n">
        <v>15</v>
      </c>
      <c r="L267" s="69" t="n">
        <f aca="false">I267-K267</f>
        <v>30</v>
      </c>
      <c r="M267" s="69" t="n">
        <f aca="false">IFERROR((K267/J267%),"-")</f>
        <v>35.7142857142857</v>
      </c>
      <c r="N267" s="97" t="n">
        <v>15</v>
      </c>
      <c r="O267" s="98" t="str">
        <f aca="false">IF(F267&lt;=$P$2,"Mar","")</f>
        <v>Mar</v>
      </c>
      <c r="P267" s="97" t="n">
        <f aca="false">N267</f>
        <v>15</v>
      </c>
      <c r="Q267" s="99" t="n">
        <f aca="false">K267-P267</f>
        <v>0</v>
      </c>
      <c r="R267" s="98" t="n">
        <f aca="false">IFERROR(IF(O267="Mar",(K267/P267-1))," ")</f>
        <v>0</v>
      </c>
      <c r="S267" s="100" t="str">
        <f aca="false">IF(N267&gt;0,IF(O267="","-",IF(R267&lt;0%,"DEGROWTH","GROWTH")))</f>
        <v>GROWTH</v>
      </c>
      <c r="T267" s="69" t="n">
        <v>0</v>
      </c>
      <c r="U267" s="101" t="str">
        <f aca="false">IF(F267&lt;=$V$2,"Apr","")</f>
        <v>Apr</v>
      </c>
      <c r="V267" s="97" t="n">
        <v>0</v>
      </c>
      <c r="W267" s="102" t="n">
        <f aca="false">K267-V267</f>
        <v>15</v>
      </c>
      <c r="X267" s="103" t="n">
        <f aca="false">IFERROR(IF(U267="Apr",(K267/V267-1)),0)</f>
        <v>0</v>
      </c>
      <c r="Y267" s="106" t="b">
        <f aca="false">IF(T267&gt;0,IF(U267="","-",IF(X267&lt;0%,"DEGROWTH","GROWTH")))</f>
        <v>0</v>
      </c>
      <c r="Z267" s="75" t="n">
        <v>0</v>
      </c>
      <c r="AA267" s="70"/>
      <c r="AB267" s="70" t="s">
        <v>133</v>
      </c>
      <c r="AC267" s="70" t="s">
        <v>133</v>
      </c>
      <c r="AD267" s="3" t="n">
        <f aca="false">IF(K267=0,1,0)</f>
        <v>0</v>
      </c>
      <c r="AE267" s="76"/>
    </row>
    <row r="268" customFormat="false" ht="14.25" hidden="false" customHeight="true" outlineLevel="0" collapsed="false">
      <c r="A268" s="70" t="s">
        <v>133</v>
      </c>
      <c r="B268" s="72" t="s">
        <v>145</v>
      </c>
      <c r="C268" s="72" t="s">
        <v>1124</v>
      </c>
      <c r="D268" s="72" t="n">
        <v>1000002759</v>
      </c>
      <c r="E268" s="73" t="s">
        <v>1125</v>
      </c>
      <c r="F268" s="74" t="n">
        <v>44704</v>
      </c>
      <c r="G268" s="67" t="str">
        <f aca="false">IF(I268&gt;0,"Targeted Dealer","-")</f>
        <v>Targeted Dealer</v>
      </c>
      <c r="H268" s="67"/>
      <c r="I268" s="68" t="n">
        <v>140</v>
      </c>
      <c r="J268" s="68" t="n">
        <f aca="false">I268/$J$1*($J$1-$E$1)</f>
        <v>130.666666666667</v>
      </c>
      <c r="K268" s="69" t="n">
        <v>120</v>
      </c>
      <c r="L268" s="69" t="n">
        <f aca="false">I268-K268</f>
        <v>20</v>
      </c>
      <c r="M268" s="69" t="n">
        <f aca="false">IFERROR((K268/J268%),"-")</f>
        <v>91.8367346938775</v>
      </c>
      <c r="N268" s="97" t="n">
        <v>97.5</v>
      </c>
      <c r="O268" s="98" t="str">
        <f aca="false">IF(F268&lt;=$P$2,"Mar","")</f>
        <v>Mar</v>
      </c>
      <c r="P268" s="97" t="n">
        <f aca="false">N268</f>
        <v>97.5</v>
      </c>
      <c r="Q268" s="99" t="n">
        <f aca="false">K268-P268</f>
        <v>22.5</v>
      </c>
      <c r="R268" s="98" t="n">
        <f aca="false">IFERROR(IF(O268="Mar",(K268/P268-1))," ")</f>
        <v>0.230769230769231</v>
      </c>
      <c r="S268" s="100" t="str">
        <f aca="false">IF(N268&gt;0,IF(O268="","-",IF(R268&lt;0%,"DEGROWTH","GROWTH")))</f>
        <v>GROWTH</v>
      </c>
      <c r="T268" s="69" t="n">
        <v>80</v>
      </c>
      <c r="U268" s="101" t="str">
        <f aca="false">IF(F268&lt;=$V$2,"Apr","")</f>
        <v>Apr</v>
      </c>
      <c r="V268" s="97" t="n">
        <v>80</v>
      </c>
      <c r="W268" s="102" t="n">
        <f aca="false">K268-V268</f>
        <v>40</v>
      </c>
      <c r="X268" s="103" t="n">
        <f aca="false">IFERROR(IF(U268="Apr",(K268/V268-1)),0)</f>
        <v>0.5</v>
      </c>
      <c r="Y268" s="104" t="str">
        <f aca="false">IF(T268&gt;0,IF(U268="","-",IF(X268&lt;0%,"DEGROWTH","GROWTH")))</f>
        <v>GROWTH</v>
      </c>
      <c r="Z268" s="75" t="n">
        <v>0</v>
      </c>
      <c r="AA268" s="70"/>
      <c r="AB268" s="70" t="s">
        <v>133</v>
      </c>
      <c r="AC268" s="70" t="s">
        <v>133</v>
      </c>
      <c r="AD268" s="3" t="n">
        <f aca="false">IF(K268=0,1,0)</f>
        <v>0</v>
      </c>
      <c r="AE268" s="76"/>
    </row>
    <row r="269" customFormat="false" ht="14.25" hidden="false" customHeight="true" outlineLevel="0" collapsed="false">
      <c r="A269" s="70" t="s">
        <v>133</v>
      </c>
      <c r="B269" s="72" t="s">
        <v>145</v>
      </c>
      <c r="C269" s="72" t="s">
        <v>1126</v>
      </c>
      <c r="D269" s="72" t="n">
        <v>1000002760</v>
      </c>
      <c r="E269" s="73" t="s">
        <v>1127</v>
      </c>
      <c r="F269" s="74" t="n">
        <v>44704</v>
      </c>
      <c r="G269" s="67" t="str">
        <f aca="false">IF(I269&gt;0,"Targeted Dealer","-")</f>
        <v>Targeted Dealer</v>
      </c>
      <c r="H269" s="67"/>
      <c r="I269" s="68" t="n">
        <v>45</v>
      </c>
      <c r="J269" s="68" t="n">
        <f aca="false">I269/$J$1*($J$1-$E$1)</f>
        <v>42</v>
      </c>
      <c r="K269" s="69" t="n">
        <v>0</v>
      </c>
      <c r="L269" s="69" t="n">
        <f aca="false">I269-K269</f>
        <v>45</v>
      </c>
      <c r="M269" s="69" t="n">
        <f aca="false">IFERROR((K269/J269%),"-")</f>
        <v>0</v>
      </c>
      <c r="N269" s="97" t="n">
        <v>69</v>
      </c>
      <c r="O269" s="98" t="str">
        <f aca="false">IF(F269&lt;=$P$2,"Mar","")</f>
        <v>Mar</v>
      </c>
      <c r="P269" s="97" t="n">
        <f aca="false">N269</f>
        <v>69</v>
      </c>
      <c r="Q269" s="99" t="n">
        <f aca="false">K269-P269</f>
        <v>-69</v>
      </c>
      <c r="R269" s="98" t="n">
        <f aca="false">IFERROR(IF(O269="Mar",(K269/P269-1))," ")</f>
        <v>-1</v>
      </c>
      <c r="S269" s="100" t="str">
        <f aca="false">IF(N269&gt;0,IF(O269="","-",IF(R269&lt;0%,"DEGROWTH","GROWTH")))</f>
        <v>DEGROWTH</v>
      </c>
      <c r="T269" s="69" t="n">
        <v>55</v>
      </c>
      <c r="U269" s="101" t="str">
        <f aca="false">IF(F269&lt;=$V$2,"Apr","")</f>
        <v>Apr</v>
      </c>
      <c r="V269" s="97" t="n">
        <v>55</v>
      </c>
      <c r="W269" s="102" t="n">
        <f aca="false">K269-V269</f>
        <v>-55</v>
      </c>
      <c r="X269" s="103" t="n">
        <f aca="false">IFERROR(IF(U269="Apr",(K269/V269-1)),0)</f>
        <v>-1</v>
      </c>
      <c r="Y269" s="104" t="str">
        <f aca="false">IF(T269&gt;0,IF(U269="","-",IF(X269&lt;0%,"DEGROWTH","GROWTH")))</f>
        <v>DEGROWTH</v>
      </c>
      <c r="Z269" s="75" t="n">
        <v>0</v>
      </c>
      <c r="AA269" s="70"/>
      <c r="AB269" s="70" t="s">
        <v>133</v>
      </c>
      <c r="AC269" s="70" t="s">
        <v>133</v>
      </c>
      <c r="AD269" s="3" t="n">
        <f aca="false">IF(K269=0,1,0)</f>
        <v>1</v>
      </c>
      <c r="AE269" s="76"/>
    </row>
    <row r="270" customFormat="false" ht="14.25" hidden="false" customHeight="true" outlineLevel="0" collapsed="false">
      <c r="A270" s="70" t="s">
        <v>133</v>
      </c>
      <c r="B270" s="72" t="s">
        <v>145</v>
      </c>
      <c r="C270" s="72" t="s">
        <v>1128</v>
      </c>
      <c r="D270" s="72" t="n">
        <v>1000002764</v>
      </c>
      <c r="E270" s="73" t="s">
        <v>1129</v>
      </c>
      <c r="F270" s="74" t="n">
        <v>44711</v>
      </c>
      <c r="G270" s="67" t="str">
        <f aca="false">IF(I270&gt;0,"Targeted Dealer","-")</f>
        <v>Targeted Dealer</v>
      </c>
      <c r="H270" s="67"/>
      <c r="I270" s="68" t="n">
        <v>50</v>
      </c>
      <c r="J270" s="68" t="n">
        <f aca="false">I270/$J$1*($J$1-$E$1)</f>
        <v>46.6666666666667</v>
      </c>
      <c r="K270" s="69" t="n">
        <v>0</v>
      </c>
      <c r="L270" s="69" t="n">
        <f aca="false">I270-K270</f>
        <v>50</v>
      </c>
      <c r="M270" s="69" t="n">
        <f aca="false">IFERROR((K270/J270%),"-")</f>
        <v>0</v>
      </c>
      <c r="N270" s="97" t="n">
        <v>45</v>
      </c>
      <c r="O270" s="98" t="str">
        <f aca="false">IF(F270&lt;=$P$2,"Mar","")</f>
        <v>Mar</v>
      </c>
      <c r="P270" s="97" t="n">
        <f aca="false">N270</f>
        <v>45</v>
      </c>
      <c r="Q270" s="99" t="n">
        <f aca="false">K270-P270</f>
        <v>-45</v>
      </c>
      <c r="R270" s="98" t="n">
        <f aca="false">IFERROR(IF(O270="Mar",(K270/P270-1))," ")</f>
        <v>-1</v>
      </c>
      <c r="S270" s="100" t="str">
        <f aca="false">IF(N270&gt;0,IF(O270="","-",IF(R270&lt;0%,"DEGROWTH","GROWTH")))</f>
        <v>DEGROWTH</v>
      </c>
      <c r="T270" s="69" t="n">
        <v>0</v>
      </c>
      <c r="U270" s="101" t="str">
        <f aca="false">IF(F270&lt;=$V$2,"Apr","")</f>
        <v>Apr</v>
      </c>
      <c r="V270" s="97" t="n">
        <v>0</v>
      </c>
      <c r="W270" s="102" t="n">
        <f aca="false">K270-V270</f>
        <v>0</v>
      </c>
      <c r="X270" s="103" t="n">
        <f aca="false">IFERROR(IF(U270="Apr",(K270/V270-1)),0)</f>
        <v>0</v>
      </c>
      <c r="Y270" s="106" t="b">
        <f aca="false">IF(T270&gt;0,IF(U270="","-",IF(X270&lt;0%,"DEGROWTH","GROWTH")))</f>
        <v>0</v>
      </c>
      <c r="Z270" s="75" t="n">
        <v>0</v>
      </c>
      <c r="AA270" s="70"/>
      <c r="AB270" s="70" t="s">
        <v>133</v>
      </c>
      <c r="AC270" s="70" t="s">
        <v>133</v>
      </c>
      <c r="AD270" s="3" t="n">
        <f aca="false">IF(K270=0,1,0)</f>
        <v>1</v>
      </c>
      <c r="AE270" s="76"/>
    </row>
    <row r="271" customFormat="false" ht="14.25" hidden="false" customHeight="true" outlineLevel="0" collapsed="false">
      <c r="A271" s="70" t="s">
        <v>133</v>
      </c>
      <c r="B271" s="72" t="s">
        <v>145</v>
      </c>
      <c r="C271" s="72" t="s">
        <v>1130</v>
      </c>
      <c r="D271" s="72" t="n">
        <v>1000003503</v>
      </c>
      <c r="E271" s="72" t="s">
        <v>1131</v>
      </c>
      <c r="F271" s="74" t="n">
        <v>45042</v>
      </c>
      <c r="G271" s="67" t="str">
        <f aca="false">IF(I271&gt;0,"Targeted Dealer","-")</f>
        <v>Targeted Dealer</v>
      </c>
      <c r="H271" s="67"/>
      <c r="I271" s="68" t="n">
        <v>60</v>
      </c>
      <c r="J271" s="68" t="n">
        <f aca="false">I271/$J$1*($J$1-$E$1)</f>
        <v>56</v>
      </c>
      <c r="K271" s="69" t="n">
        <v>20</v>
      </c>
      <c r="L271" s="69" t="n">
        <f aca="false">I271-K271</f>
        <v>40</v>
      </c>
      <c r="M271" s="69" t="n">
        <f aca="false">IFERROR((K271/J271%),"-")</f>
        <v>35.7142857142857</v>
      </c>
      <c r="N271" s="97" t="n">
        <v>20</v>
      </c>
      <c r="O271" s="98" t="str">
        <f aca="false">IF(F271&lt;=$P$2,"Mar","")</f>
        <v>Mar</v>
      </c>
      <c r="P271" s="97" t="n">
        <f aca="false">N271</f>
        <v>20</v>
      </c>
      <c r="Q271" s="99" t="n">
        <f aca="false">K271-P271</f>
        <v>0</v>
      </c>
      <c r="R271" s="98" t="n">
        <f aca="false">IFERROR(IF(O271="Mar",(K271/P271-1))," ")</f>
        <v>0</v>
      </c>
      <c r="S271" s="100" t="str">
        <f aca="false">IF(N271&gt;0,IF(O271="","-",IF(R271&lt;0%,"DEGROWTH","GROWTH")))</f>
        <v>GROWTH</v>
      </c>
      <c r="T271" s="69" t="n">
        <v>19.5</v>
      </c>
      <c r="U271" s="101" t="str">
        <f aca="false">IF(F271&lt;=$V$2,"Apr","")</f>
        <v>Apr</v>
      </c>
      <c r="V271" s="97" t="n">
        <v>19.5</v>
      </c>
      <c r="W271" s="102" t="n">
        <f aca="false">K271-V271</f>
        <v>0.5</v>
      </c>
      <c r="X271" s="103" t="n">
        <f aca="false">IFERROR(IF(U271="Apr",(K271/V271-1)),0)</f>
        <v>0.0256410256410256</v>
      </c>
      <c r="Y271" s="104" t="str">
        <f aca="false">IF(T271&gt;0,IF(U271="","-",IF(X271&lt;0%,"DEGROWTH","GROWTH")))</f>
        <v>GROWTH</v>
      </c>
      <c r="Z271" s="75" t="n">
        <v>0</v>
      </c>
      <c r="AA271" s="70"/>
      <c r="AB271" s="70" t="s">
        <v>133</v>
      </c>
      <c r="AC271" s="70" t="s">
        <v>133</v>
      </c>
      <c r="AD271" s="3" t="n">
        <f aca="false">IF(K271=0,1,0)</f>
        <v>0</v>
      </c>
      <c r="AE271" s="76"/>
    </row>
    <row r="272" customFormat="false" ht="14.25" hidden="false" customHeight="true" outlineLevel="0" collapsed="false">
      <c r="A272" s="70" t="s">
        <v>133</v>
      </c>
      <c r="B272" s="72" t="s">
        <v>145</v>
      </c>
      <c r="C272" s="72" t="s">
        <v>1132</v>
      </c>
      <c r="D272" s="72" t="n">
        <v>1000003511</v>
      </c>
      <c r="E272" s="72" t="s">
        <v>1133</v>
      </c>
      <c r="F272" s="74" t="n">
        <v>45056</v>
      </c>
      <c r="G272" s="67" t="str">
        <f aca="false">IF(I272&gt;0,"Targeted Dealer","-")</f>
        <v>Targeted Dealer</v>
      </c>
      <c r="H272" s="67"/>
      <c r="I272" s="68" t="n">
        <v>80</v>
      </c>
      <c r="J272" s="68" t="n">
        <f aca="false">I272/$J$1*($J$1-$E$1)</f>
        <v>74.6666666666667</v>
      </c>
      <c r="K272" s="69" t="n">
        <v>50</v>
      </c>
      <c r="L272" s="69" t="n">
        <f aca="false">I272-K272</f>
        <v>30</v>
      </c>
      <c r="M272" s="69" t="n">
        <f aca="false">IFERROR((K272/J272%),"-")</f>
        <v>66.9642857142857</v>
      </c>
      <c r="N272" s="97" t="n">
        <v>97.5</v>
      </c>
      <c r="O272" s="98" t="str">
        <f aca="false">IF(F272&lt;=$P$2,"Mar","")</f>
        <v>Mar</v>
      </c>
      <c r="P272" s="97" t="n">
        <f aca="false">N272</f>
        <v>97.5</v>
      </c>
      <c r="Q272" s="99" t="n">
        <f aca="false">K272-P272</f>
        <v>-47.5</v>
      </c>
      <c r="R272" s="98" t="n">
        <f aca="false">IFERROR(IF(O272="Mar",(K272/P272-1))," ")</f>
        <v>-0.487179487179487</v>
      </c>
      <c r="S272" s="100" t="str">
        <f aca="false">IF(N272&gt;0,IF(O272="","-",IF(R272&lt;0%,"DEGROWTH","GROWTH")))</f>
        <v>DEGROWTH</v>
      </c>
      <c r="T272" s="69" t="n">
        <v>40</v>
      </c>
      <c r="U272" s="101" t="str">
        <f aca="false">IF(F272&lt;=$V$2,"Apr","")</f>
        <v>Apr</v>
      </c>
      <c r="V272" s="97" t="n">
        <v>40</v>
      </c>
      <c r="W272" s="102" t="n">
        <f aca="false">K272-V272</f>
        <v>10</v>
      </c>
      <c r="X272" s="103" t="n">
        <f aca="false">IFERROR(IF(U272="Apr",(K272/V272-1)),0)</f>
        <v>0.25</v>
      </c>
      <c r="Y272" s="104" t="str">
        <f aca="false">IF(T272&gt;0,IF(U272="","-",IF(X272&lt;0%,"DEGROWTH","GROWTH")))</f>
        <v>GROWTH</v>
      </c>
      <c r="Z272" s="75" t="n">
        <v>0</v>
      </c>
      <c r="AA272" s="70"/>
      <c r="AB272" s="70" t="s">
        <v>133</v>
      </c>
      <c r="AC272" s="70" t="s">
        <v>133</v>
      </c>
      <c r="AD272" s="3" t="n">
        <f aca="false">IF(K272=0,1,0)</f>
        <v>0</v>
      </c>
      <c r="AE272" s="76"/>
    </row>
    <row r="273" customFormat="false" ht="14.25" hidden="false" customHeight="true" outlineLevel="0" collapsed="false">
      <c r="A273" s="70" t="s">
        <v>133</v>
      </c>
      <c r="B273" s="72" t="s">
        <v>145</v>
      </c>
      <c r="C273" s="72" t="s">
        <v>1134</v>
      </c>
      <c r="D273" s="72" t="n">
        <v>1000003519</v>
      </c>
      <c r="E273" s="72" t="s">
        <v>1135</v>
      </c>
      <c r="F273" s="74" t="n">
        <v>45058</v>
      </c>
      <c r="G273" s="67" t="str">
        <f aca="false">IF(I273&gt;0,"Targeted Dealer","-")</f>
        <v>Targeted Dealer</v>
      </c>
      <c r="H273" s="67"/>
      <c r="I273" s="68" t="n">
        <v>195</v>
      </c>
      <c r="J273" s="68" t="n">
        <f aca="false">I273/$J$1*($J$1-$E$1)</f>
        <v>182</v>
      </c>
      <c r="K273" s="69" t="n">
        <v>222.5</v>
      </c>
      <c r="L273" s="69" t="n">
        <f aca="false">I273-K273</f>
        <v>-27.5</v>
      </c>
      <c r="M273" s="69" t="n">
        <f aca="false">IFERROR((K273/J273%),"-")</f>
        <v>122.252747252747</v>
      </c>
      <c r="N273" s="97" t="n">
        <v>264</v>
      </c>
      <c r="O273" s="98" t="str">
        <f aca="false">IF(F273&lt;=$P$2,"Mar","")</f>
        <v>Mar</v>
      </c>
      <c r="P273" s="97" t="n">
        <f aca="false">N273</f>
        <v>264</v>
      </c>
      <c r="Q273" s="99" t="n">
        <f aca="false">K273-P273</f>
        <v>-41.5</v>
      </c>
      <c r="R273" s="98" t="n">
        <f aca="false">IFERROR(IF(O273="Mar",(K273/P273-1))," ")</f>
        <v>-0.15719696969697</v>
      </c>
      <c r="S273" s="100" t="str">
        <f aca="false">IF(N273&gt;0,IF(O273="","-",IF(R273&lt;0%,"DEGROWTH","GROWTH")))</f>
        <v>DEGROWTH</v>
      </c>
      <c r="T273" s="69" t="n">
        <v>182.5</v>
      </c>
      <c r="U273" s="101" t="str">
        <f aca="false">IF(F273&lt;=$V$2,"Apr","")</f>
        <v>Apr</v>
      </c>
      <c r="V273" s="97" t="n">
        <v>182.5</v>
      </c>
      <c r="W273" s="102" t="n">
        <f aca="false">K273-V273</f>
        <v>40</v>
      </c>
      <c r="X273" s="103" t="n">
        <f aca="false">IFERROR(IF(U273="Apr",(K273/V273-1)),0)</f>
        <v>0.219178082191781</v>
      </c>
      <c r="Y273" s="104" t="str">
        <f aca="false">IF(T273&gt;0,IF(U273="","-",IF(X273&lt;0%,"DEGROWTH","GROWTH")))</f>
        <v>GROWTH</v>
      </c>
      <c r="Z273" s="75" t="n">
        <v>0</v>
      </c>
      <c r="AA273" s="70"/>
      <c r="AB273" s="70" t="s">
        <v>133</v>
      </c>
      <c r="AC273" s="70" t="s">
        <v>133</v>
      </c>
      <c r="AD273" s="3" t="n">
        <f aca="false">IF(K273=0,1,0)</f>
        <v>0</v>
      </c>
      <c r="AE273" s="76"/>
    </row>
    <row r="274" customFormat="false" ht="14.25" hidden="false" customHeight="true" outlineLevel="0" collapsed="false">
      <c r="A274" s="70" t="s">
        <v>133</v>
      </c>
      <c r="B274" s="72" t="s">
        <v>145</v>
      </c>
      <c r="C274" s="72" t="s">
        <v>1136</v>
      </c>
      <c r="D274" s="72" t="n">
        <v>1000003809</v>
      </c>
      <c r="E274" s="72" t="s">
        <v>1137</v>
      </c>
      <c r="F274" s="74" t="n">
        <v>45289</v>
      </c>
      <c r="G274" s="67" t="str">
        <f aca="false">IF(I274&gt;0,"Targeted Dealer","-")</f>
        <v>Targeted Dealer</v>
      </c>
      <c r="H274" s="67"/>
      <c r="I274" s="68" t="n">
        <v>45</v>
      </c>
      <c r="J274" s="68" t="n">
        <f aca="false">I274/$J$1*($J$1-$E$1)</f>
        <v>42</v>
      </c>
      <c r="K274" s="69" t="n">
        <v>40</v>
      </c>
      <c r="L274" s="69" t="n">
        <f aca="false">I274-K274</f>
        <v>5</v>
      </c>
      <c r="M274" s="69" t="n">
        <f aca="false">IFERROR((K274/J274%),"-")</f>
        <v>95.2380952380952</v>
      </c>
      <c r="N274" s="97" t="n">
        <v>80</v>
      </c>
      <c r="O274" s="98" t="str">
        <f aca="false">IF(F274&lt;=$P$2,"Mar","")</f>
        <v>Mar</v>
      </c>
      <c r="P274" s="97" t="n">
        <f aca="false">N274</f>
        <v>80</v>
      </c>
      <c r="Q274" s="99" t="n">
        <f aca="false">K274-P274</f>
        <v>-40</v>
      </c>
      <c r="R274" s="98" t="n">
        <f aca="false">IFERROR(IF(O274="Mar",(K274/P274-1))," ")</f>
        <v>-0.5</v>
      </c>
      <c r="S274" s="100" t="str">
        <f aca="false">IF(N274&gt;0,IF(O274="","-",IF(R274&lt;0%,"DEGROWTH","GROWTH")))</f>
        <v>DEGROWTH</v>
      </c>
      <c r="T274" s="69" t="n">
        <v>20</v>
      </c>
      <c r="U274" s="101" t="str">
        <f aca="false">IF(F274&lt;=$V$2,"Apr","")</f>
        <v>Apr</v>
      </c>
      <c r="V274" s="97" t="n">
        <v>20</v>
      </c>
      <c r="W274" s="102" t="n">
        <f aca="false">K274-V274</f>
        <v>20</v>
      </c>
      <c r="X274" s="103" t="n">
        <f aca="false">IFERROR(IF(U274="Apr",(K274/V274-1)),0)</f>
        <v>1</v>
      </c>
      <c r="Y274" s="104" t="str">
        <f aca="false">IF(T274&gt;0,IF(U274="","-",IF(X274&lt;0%,"DEGROWTH","GROWTH")))</f>
        <v>GROWTH</v>
      </c>
      <c r="Z274" s="75" t="n">
        <v>0</v>
      </c>
      <c r="AA274" s="70"/>
      <c r="AB274" s="70" t="s">
        <v>133</v>
      </c>
      <c r="AC274" s="70" t="s">
        <v>133</v>
      </c>
      <c r="AD274" s="3" t="n">
        <f aca="false">IF(K274=0,1,0)</f>
        <v>0</v>
      </c>
      <c r="AE274" s="76"/>
    </row>
    <row r="275" customFormat="false" ht="14.25" hidden="false" customHeight="true" outlineLevel="0" collapsed="false">
      <c r="A275" s="70" t="s">
        <v>133</v>
      </c>
      <c r="B275" s="72" t="s">
        <v>43</v>
      </c>
      <c r="C275" s="72" t="s">
        <v>216</v>
      </c>
      <c r="D275" s="72" t="n">
        <v>1000000237</v>
      </c>
      <c r="E275" s="73" t="s">
        <v>217</v>
      </c>
      <c r="F275" s="74" t="n">
        <v>38385</v>
      </c>
      <c r="G275" s="67" t="str">
        <f aca="false">IF(I275&gt;0,"Targeted Dealer","-")</f>
        <v>Targeted Dealer</v>
      </c>
      <c r="H275" s="67"/>
      <c r="I275" s="68" t="n">
        <v>20</v>
      </c>
      <c r="J275" s="68" t="n">
        <f aca="false">I275/$J$1*($J$1-$E$1)</f>
        <v>18.6666666666667</v>
      </c>
      <c r="K275" s="69" t="n">
        <v>0</v>
      </c>
      <c r="L275" s="69" t="n">
        <f aca="false">I275-K275</f>
        <v>20</v>
      </c>
      <c r="M275" s="69" t="n">
        <f aca="false">IFERROR((K275/J275%),"-")</f>
        <v>0</v>
      </c>
      <c r="N275" s="97" t="n">
        <v>0</v>
      </c>
      <c r="O275" s="98" t="str">
        <f aca="false">IF(F275&lt;=$P$2,"Mar","")</f>
        <v>Mar</v>
      </c>
      <c r="P275" s="97" t="n">
        <f aca="false">N275</f>
        <v>0</v>
      </c>
      <c r="Q275" s="99" t="n">
        <f aca="false">K275-P275</f>
        <v>0</v>
      </c>
      <c r="R275" s="98" t="str">
        <f aca="false">IFERROR(IF(O275="Mar",(K275/P275-1))," ")</f>
        <v> </v>
      </c>
      <c r="S275" s="105" t="b">
        <f aca="false">IF(N275&gt;0,IF(O275="","-",IF(R275&lt;0%,"DEGROWTH","GROWTH")))</f>
        <v>0</v>
      </c>
      <c r="T275" s="69" t="n">
        <v>6</v>
      </c>
      <c r="U275" s="101" t="str">
        <f aca="false">IF(F275&lt;=$V$2,"Apr","")</f>
        <v>Apr</v>
      </c>
      <c r="V275" s="97" t="n">
        <v>6</v>
      </c>
      <c r="W275" s="102" t="n">
        <f aca="false">K275-V275</f>
        <v>-6</v>
      </c>
      <c r="X275" s="103" t="n">
        <f aca="false">IFERROR(IF(U275="Apr",(K275/V275-1)),0)</f>
        <v>-1</v>
      </c>
      <c r="Y275" s="104" t="str">
        <f aca="false">IF(T275&gt;0,IF(U275="","-",IF(X275&lt;0%,"DEGROWTH","GROWTH")))</f>
        <v>DEGROWTH</v>
      </c>
      <c r="Z275" s="75" t="n">
        <v>0</v>
      </c>
      <c r="AA275" s="70"/>
      <c r="AB275" s="70" t="s">
        <v>133</v>
      </c>
      <c r="AC275" s="70" t="s">
        <v>133</v>
      </c>
      <c r="AD275" s="3" t="n">
        <f aca="false">IF(K275=0,1,0)</f>
        <v>1</v>
      </c>
      <c r="AE275" s="76"/>
    </row>
    <row r="276" customFormat="false" ht="14.25" hidden="false" customHeight="true" outlineLevel="0" collapsed="false">
      <c r="A276" s="70" t="s">
        <v>133</v>
      </c>
      <c r="B276" s="72" t="s">
        <v>43</v>
      </c>
      <c r="C276" s="72" t="s">
        <v>1138</v>
      </c>
      <c r="D276" s="72" t="n">
        <v>1000000810</v>
      </c>
      <c r="E276" s="73" t="s">
        <v>1139</v>
      </c>
      <c r="F276" s="74" t="n">
        <v>38385</v>
      </c>
      <c r="G276" s="67" t="str">
        <f aca="false">IF(I276&gt;0,"Targeted Dealer","-")</f>
        <v>Targeted Dealer</v>
      </c>
      <c r="H276" s="67"/>
      <c r="I276" s="68" t="n">
        <v>80</v>
      </c>
      <c r="J276" s="68" t="n">
        <f aca="false">I276/$J$1*($J$1-$E$1)</f>
        <v>74.6666666666667</v>
      </c>
      <c r="K276" s="69" t="n">
        <v>45</v>
      </c>
      <c r="L276" s="69" t="n">
        <f aca="false">I276-K276</f>
        <v>35</v>
      </c>
      <c r="M276" s="69" t="n">
        <f aca="false">IFERROR((K276/J276%),"-")</f>
        <v>60.2678571428571</v>
      </c>
      <c r="N276" s="97" t="n">
        <v>20</v>
      </c>
      <c r="O276" s="98" t="str">
        <f aca="false">IF(F276&lt;=$P$2,"Mar","")</f>
        <v>Mar</v>
      </c>
      <c r="P276" s="97" t="n">
        <f aca="false">N276</f>
        <v>20</v>
      </c>
      <c r="Q276" s="99" t="n">
        <f aca="false">K276-P276</f>
        <v>25</v>
      </c>
      <c r="R276" s="98" t="n">
        <f aca="false">IFERROR(IF(O276="Mar",(K276/P276-1))," ")</f>
        <v>1.25</v>
      </c>
      <c r="S276" s="100" t="str">
        <f aca="false">IF(N276&gt;0,IF(O276="","-",IF(R276&lt;0%,"DEGROWTH","GROWTH")))</f>
        <v>GROWTH</v>
      </c>
      <c r="T276" s="69" t="n">
        <v>75</v>
      </c>
      <c r="U276" s="101" t="str">
        <f aca="false">IF(F276&lt;=$V$2,"Apr","")</f>
        <v>Apr</v>
      </c>
      <c r="V276" s="97" t="n">
        <v>75</v>
      </c>
      <c r="W276" s="102" t="n">
        <f aca="false">K276-V276</f>
        <v>-30</v>
      </c>
      <c r="X276" s="103" t="n">
        <f aca="false">IFERROR(IF(U276="Apr",(K276/V276-1)),0)</f>
        <v>-0.4</v>
      </c>
      <c r="Y276" s="104" t="str">
        <f aca="false">IF(T276&gt;0,IF(U276="","-",IF(X276&lt;0%,"DEGROWTH","GROWTH")))</f>
        <v>DEGROWTH</v>
      </c>
      <c r="Z276" s="75" t="n">
        <v>0</v>
      </c>
      <c r="AA276" s="70"/>
      <c r="AB276" s="70" t="s">
        <v>133</v>
      </c>
      <c r="AC276" s="70" t="s">
        <v>133</v>
      </c>
      <c r="AD276" s="3" t="n">
        <f aca="false">IF(K276=0,1,0)</f>
        <v>0</v>
      </c>
      <c r="AE276" s="76"/>
    </row>
    <row r="277" customFormat="false" ht="14.25" hidden="false" customHeight="true" outlineLevel="0" collapsed="false">
      <c r="A277" s="70" t="s">
        <v>133</v>
      </c>
      <c r="B277" s="72" t="s">
        <v>43</v>
      </c>
      <c r="C277" s="72" t="s">
        <v>1140</v>
      </c>
      <c r="D277" s="72" t="n">
        <v>1000000816</v>
      </c>
      <c r="E277" s="73" t="s">
        <v>1141</v>
      </c>
      <c r="F277" s="74" t="n">
        <v>38385</v>
      </c>
      <c r="G277" s="67" t="str">
        <f aca="false">IF(I277&gt;0,"Targeted Dealer","-")</f>
        <v>Targeted Dealer</v>
      </c>
      <c r="H277" s="67"/>
      <c r="I277" s="68" t="n">
        <v>500</v>
      </c>
      <c r="J277" s="68" t="n">
        <f aca="false">I277/$J$1*($J$1-$E$1)</f>
        <v>466.666666666667</v>
      </c>
      <c r="K277" s="69" t="n">
        <v>410</v>
      </c>
      <c r="L277" s="69" t="n">
        <f aca="false">I277-K277</f>
        <v>90</v>
      </c>
      <c r="M277" s="69" t="n">
        <f aca="false">IFERROR((K277/J277%),"-")</f>
        <v>87.8571428571429</v>
      </c>
      <c r="N277" s="97" t="n">
        <v>617.5</v>
      </c>
      <c r="O277" s="98" t="str">
        <f aca="false">IF(F277&lt;=$P$2,"Mar","")</f>
        <v>Mar</v>
      </c>
      <c r="P277" s="97" t="n">
        <f aca="false">N277</f>
        <v>617.5</v>
      </c>
      <c r="Q277" s="99" t="n">
        <f aca="false">K277-P277</f>
        <v>-207.5</v>
      </c>
      <c r="R277" s="98" t="n">
        <f aca="false">IFERROR(IF(O277="Mar",(K277/P277-1))," ")</f>
        <v>-0.336032388663968</v>
      </c>
      <c r="S277" s="100" t="str">
        <f aca="false">IF(N277&gt;0,IF(O277="","-",IF(R277&lt;0%,"DEGROWTH","GROWTH")))</f>
        <v>DEGROWTH</v>
      </c>
      <c r="T277" s="69" t="n">
        <v>442.5</v>
      </c>
      <c r="U277" s="101" t="str">
        <f aca="false">IF(F277&lt;=$V$2,"Apr","")</f>
        <v>Apr</v>
      </c>
      <c r="V277" s="97" t="n">
        <v>442.5</v>
      </c>
      <c r="W277" s="102" t="n">
        <f aca="false">K277-V277</f>
        <v>-32.5</v>
      </c>
      <c r="X277" s="103" t="n">
        <f aca="false">IFERROR(IF(U277="Apr",(K277/V277-1)),0)</f>
        <v>-0.0734463276836158</v>
      </c>
      <c r="Y277" s="104" t="str">
        <f aca="false">IF(T277&gt;0,IF(U277="","-",IF(X277&lt;0%,"DEGROWTH","GROWTH")))</f>
        <v>DEGROWTH</v>
      </c>
      <c r="Z277" s="75" t="n">
        <v>0</v>
      </c>
      <c r="AA277" s="70"/>
      <c r="AB277" s="70" t="s">
        <v>133</v>
      </c>
      <c r="AC277" s="70" t="s">
        <v>133</v>
      </c>
      <c r="AD277" s="3" t="n">
        <f aca="false">IF(K277=0,1,0)</f>
        <v>0</v>
      </c>
      <c r="AE277" s="76"/>
    </row>
    <row r="278" customFormat="false" ht="14.25" hidden="false" customHeight="true" outlineLevel="0" collapsed="false">
      <c r="A278" s="70" t="s">
        <v>133</v>
      </c>
      <c r="B278" s="72" t="s">
        <v>43</v>
      </c>
      <c r="C278" s="72" t="s">
        <v>1142</v>
      </c>
      <c r="D278" s="72" t="n">
        <v>1000000235</v>
      </c>
      <c r="E278" s="73" t="s">
        <v>1143</v>
      </c>
      <c r="F278" s="74" t="n">
        <v>39212</v>
      </c>
      <c r="G278" s="67" t="str">
        <f aca="false">IF(I278&gt;0,"Targeted Dealer","-")</f>
        <v>Targeted Dealer</v>
      </c>
      <c r="H278" s="67"/>
      <c r="I278" s="68" t="n">
        <v>1100</v>
      </c>
      <c r="J278" s="68" t="n">
        <f aca="false">I278/$J$1*($J$1-$E$1)</f>
        <v>1026.66666666667</v>
      </c>
      <c r="K278" s="69" t="n">
        <v>755.65</v>
      </c>
      <c r="L278" s="69" t="n">
        <f aca="false">I278-K278</f>
        <v>344.35</v>
      </c>
      <c r="M278" s="69" t="n">
        <f aca="false">IFERROR((K278/J278%),"-")</f>
        <v>73.6022727272727</v>
      </c>
      <c r="N278" s="97" t="n">
        <v>1408.15</v>
      </c>
      <c r="O278" s="98" t="str">
        <f aca="false">IF(F278&lt;=$P$2,"Mar","")</f>
        <v>Mar</v>
      </c>
      <c r="P278" s="97" t="n">
        <f aca="false">N278</f>
        <v>1408.15</v>
      </c>
      <c r="Q278" s="99" t="n">
        <f aca="false">K278-P278</f>
        <v>-652.5</v>
      </c>
      <c r="R278" s="98" t="n">
        <f aca="false">IFERROR(IF(O278="Mar",(K278/P278-1))," ")</f>
        <v>-0.463373930334126</v>
      </c>
      <c r="S278" s="100" t="str">
        <f aca="false">IF(N278&gt;0,IF(O278="","-",IF(R278&lt;0%,"DEGROWTH","GROWTH")))</f>
        <v>DEGROWTH</v>
      </c>
      <c r="T278" s="69" t="n">
        <v>1076.65</v>
      </c>
      <c r="U278" s="101" t="str">
        <f aca="false">IF(F278&lt;=$V$2,"Apr","")</f>
        <v>Apr</v>
      </c>
      <c r="V278" s="97" t="n">
        <v>1076.65</v>
      </c>
      <c r="W278" s="102" t="n">
        <f aca="false">K278-V278</f>
        <v>-321</v>
      </c>
      <c r="X278" s="103" t="n">
        <f aca="false">IFERROR(IF(U278="Apr",(K278/V278-1)),0)</f>
        <v>-0.298147030139786</v>
      </c>
      <c r="Y278" s="104" t="str">
        <f aca="false">IF(T278&gt;0,IF(U278="","-",IF(X278&lt;0%,"DEGROWTH","GROWTH")))</f>
        <v>DEGROWTH</v>
      </c>
      <c r="Z278" s="75" t="n">
        <v>0</v>
      </c>
      <c r="AA278" s="70"/>
      <c r="AB278" s="70" t="s">
        <v>133</v>
      </c>
      <c r="AC278" s="70" t="s">
        <v>133</v>
      </c>
      <c r="AD278" s="3" t="n">
        <f aca="false">IF(K278=0,1,0)</f>
        <v>0</v>
      </c>
      <c r="AE278" s="76"/>
    </row>
    <row r="279" customFormat="false" ht="14.25" hidden="false" customHeight="true" outlineLevel="0" collapsed="false">
      <c r="A279" s="70" t="s">
        <v>133</v>
      </c>
      <c r="B279" s="72" t="s">
        <v>43</v>
      </c>
      <c r="C279" s="72" t="s">
        <v>218</v>
      </c>
      <c r="D279" s="72" t="n">
        <v>1000000245</v>
      </c>
      <c r="E279" s="73" t="s">
        <v>219</v>
      </c>
      <c r="F279" s="74" t="n">
        <v>39958</v>
      </c>
      <c r="G279" s="67" t="str">
        <f aca="false">IF(I279&gt;0,"Targeted Dealer","-")</f>
        <v>Targeted Dealer</v>
      </c>
      <c r="H279" s="67"/>
      <c r="I279" s="68" t="n">
        <v>20</v>
      </c>
      <c r="J279" s="68" t="n">
        <f aca="false">I279/$J$1*($J$1-$E$1)</f>
        <v>18.6666666666667</v>
      </c>
      <c r="K279" s="69" t="n">
        <v>0</v>
      </c>
      <c r="L279" s="69" t="n">
        <f aca="false">I279-K279</f>
        <v>20</v>
      </c>
      <c r="M279" s="69" t="n">
        <f aca="false">IFERROR((K279/J279%),"-")</f>
        <v>0</v>
      </c>
      <c r="N279" s="97" t="n">
        <v>0</v>
      </c>
      <c r="O279" s="98" t="str">
        <f aca="false">IF(F279&lt;=$P$2,"Mar","")</f>
        <v>Mar</v>
      </c>
      <c r="P279" s="97" t="n">
        <f aca="false">N279</f>
        <v>0</v>
      </c>
      <c r="Q279" s="99" t="n">
        <f aca="false">K279-P279</f>
        <v>0</v>
      </c>
      <c r="R279" s="98" t="str">
        <f aca="false">IFERROR(IF(O279="Mar",(K279/P279-1))," ")</f>
        <v> </v>
      </c>
      <c r="S279" s="105" t="b">
        <f aca="false">IF(N279&gt;0,IF(O279="","-",IF(R279&lt;0%,"DEGROWTH","GROWTH")))</f>
        <v>0</v>
      </c>
      <c r="T279" s="69" t="n">
        <v>0</v>
      </c>
      <c r="U279" s="101" t="str">
        <f aca="false">IF(F279&lt;=$V$2,"Apr","")</f>
        <v>Apr</v>
      </c>
      <c r="V279" s="97" t="n">
        <v>0</v>
      </c>
      <c r="W279" s="102" t="n">
        <f aca="false">K279-V279</f>
        <v>0</v>
      </c>
      <c r="X279" s="103" t="n">
        <f aca="false">IFERROR(IF(U279="Apr",(K279/V279-1)),0)</f>
        <v>0</v>
      </c>
      <c r="Y279" s="106" t="b">
        <f aca="false">IF(T279&gt;0,IF(U279="","-",IF(X279&lt;0%,"DEGROWTH","GROWTH")))</f>
        <v>0</v>
      </c>
      <c r="Z279" s="75" t="n">
        <v>0</v>
      </c>
      <c r="AA279" s="70"/>
      <c r="AB279" s="70" t="s">
        <v>133</v>
      </c>
      <c r="AC279" s="70" t="s">
        <v>133</v>
      </c>
      <c r="AD279" s="3" t="n">
        <f aca="false">IF(K279=0,1,0)</f>
        <v>1</v>
      </c>
      <c r="AE279" s="76"/>
    </row>
    <row r="280" customFormat="false" ht="14.25" hidden="false" customHeight="true" outlineLevel="0" collapsed="false">
      <c r="A280" s="70" t="s">
        <v>133</v>
      </c>
      <c r="B280" s="72" t="s">
        <v>43</v>
      </c>
      <c r="C280" s="72" t="s">
        <v>1144</v>
      </c>
      <c r="D280" s="72" t="n">
        <v>1000000248</v>
      </c>
      <c r="E280" s="73" t="s">
        <v>1145</v>
      </c>
      <c r="F280" s="74" t="n">
        <v>39958</v>
      </c>
      <c r="G280" s="67" t="str">
        <f aca="false">IF(I280&gt;0,"Targeted Dealer","-")</f>
        <v>Targeted Dealer</v>
      </c>
      <c r="H280" s="67"/>
      <c r="I280" s="68" t="n">
        <v>150</v>
      </c>
      <c r="J280" s="68" t="n">
        <f aca="false">I280/$J$1*($J$1-$E$1)</f>
        <v>140</v>
      </c>
      <c r="K280" s="69" t="n">
        <v>244.4</v>
      </c>
      <c r="L280" s="69" t="n">
        <f aca="false">I280-K280</f>
        <v>-94.4</v>
      </c>
      <c r="M280" s="69" t="n">
        <f aca="false">IFERROR((K280/J280%),"-")</f>
        <v>174.571428571429</v>
      </c>
      <c r="N280" s="97" t="n">
        <v>225</v>
      </c>
      <c r="O280" s="98" t="str">
        <f aca="false">IF(F280&lt;=$P$2,"Mar","")</f>
        <v>Mar</v>
      </c>
      <c r="P280" s="97" t="n">
        <f aca="false">N280</f>
        <v>225</v>
      </c>
      <c r="Q280" s="99" t="n">
        <f aca="false">K280-P280</f>
        <v>19.4</v>
      </c>
      <c r="R280" s="98" t="n">
        <f aca="false">IFERROR(IF(O280="Mar",(K280/P280-1))," ")</f>
        <v>0.0862222222222222</v>
      </c>
      <c r="S280" s="100" t="str">
        <f aca="false">IF(N280&gt;0,IF(O280="","-",IF(R280&lt;0%,"DEGROWTH","GROWTH")))</f>
        <v>GROWTH</v>
      </c>
      <c r="T280" s="69" t="n">
        <v>145</v>
      </c>
      <c r="U280" s="101" t="str">
        <f aca="false">IF(F280&lt;=$V$2,"Apr","")</f>
        <v>Apr</v>
      </c>
      <c r="V280" s="97" t="n">
        <v>145</v>
      </c>
      <c r="W280" s="102" t="n">
        <f aca="false">K280-V280</f>
        <v>99.4</v>
      </c>
      <c r="X280" s="103" t="n">
        <f aca="false">IFERROR(IF(U280="Apr",(K280/V280-1)),0)</f>
        <v>0.685517241379311</v>
      </c>
      <c r="Y280" s="104" t="str">
        <f aca="false">IF(T280&gt;0,IF(U280="","-",IF(X280&lt;0%,"DEGROWTH","GROWTH")))</f>
        <v>GROWTH</v>
      </c>
      <c r="Z280" s="75" t="n">
        <v>0</v>
      </c>
      <c r="AA280" s="70"/>
      <c r="AB280" s="70" t="s">
        <v>133</v>
      </c>
      <c r="AC280" s="70" t="s">
        <v>133</v>
      </c>
      <c r="AD280" s="3" t="n">
        <f aca="false">IF(K280=0,1,0)</f>
        <v>0</v>
      </c>
      <c r="AE280" s="76"/>
    </row>
    <row r="281" customFormat="false" ht="14.25" hidden="false" customHeight="true" outlineLevel="0" collapsed="false">
      <c r="A281" s="70" t="s">
        <v>133</v>
      </c>
      <c r="B281" s="72" t="s">
        <v>43</v>
      </c>
      <c r="C281" s="72" t="s">
        <v>1146</v>
      </c>
      <c r="D281" s="72" t="n">
        <v>1000000341</v>
      </c>
      <c r="E281" s="73" t="s">
        <v>1147</v>
      </c>
      <c r="F281" s="74" t="n">
        <v>40030</v>
      </c>
      <c r="G281" s="67" t="str">
        <f aca="false">IF(I281&gt;0,"Targeted Dealer","-")</f>
        <v>Targeted Dealer</v>
      </c>
      <c r="H281" s="67"/>
      <c r="I281" s="68" t="n">
        <v>450</v>
      </c>
      <c r="J281" s="68" t="n">
        <f aca="false">I281/$J$1*($J$1-$E$1)</f>
        <v>420</v>
      </c>
      <c r="K281" s="69" t="n">
        <v>186</v>
      </c>
      <c r="L281" s="69" t="n">
        <f aca="false">I281-K281</f>
        <v>264</v>
      </c>
      <c r="M281" s="69" t="n">
        <f aca="false">IFERROR((K281/J281%),"-")</f>
        <v>44.2857142857143</v>
      </c>
      <c r="N281" s="97" t="n">
        <v>480.75</v>
      </c>
      <c r="O281" s="98" t="str">
        <f aca="false">IF(F281&lt;=$P$2,"Mar","")</f>
        <v>Mar</v>
      </c>
      <c r="P281" s="97" t="n">
        <f aca="false">N281</f>
        <v>480.75</v>
      </c>
      <c r="Q281" s="99" t="n">
        <f aca="false">K281-P281</f>
        <v>-294.75</v>
      </c>
      <c r="R281" s="98" t="n">
        <f aca="false">IFERROR(IF(O281="Mar",(K281/P281-1))," ")</f>
        <v>-0.613104524180967</v>
      </c>
      <c r="S281" s="100" t="str">
        <f aca="false">IF(N281&gt;0,IF(O281="","-",IF(R281&lt;0%,"DEGROWTH","GROWTH")))</f>
        <v>DEGROWTH</v>
      </c>
      <c r="T281" s="69" t="n">
        <v>290.75</v>
      </c>
      <c r="U281" s="101" t="str">
        <f aca="false">IF(F281&lt;=$V$2,"Apr","")</f>
        <v>Apr</v>
      </c>
      <c r="V281" s="97" t="n">
        <v>290.75</v>
      </c>
      <c r="W281" s="102" t="n">
        <f aca="false">K281-V281</f>
        <v>-104.75</v>
      </c>
      <c r="X281" s="103" t="n">
        <f aca="false">IFERROR(IF(U281="Apr",(K281/V281-1)),0)</f>
        <v>-0.360275150472915</v>
      </c>
      <c r="Y281" s="104" t="str">
        <f aca="false">IF(T281&gt;0,IF(U281="","-",IF(X281&lt;0%,"DEGROWTH","GROWTH")))</f>
        <v>DEGROWTH</v>
      </c>
      <c r="Z281" s="75" t="n">
        <v>0</v>
      </c>
      <c r="AA281" s="70"/>
      <c r="AB281" s="70" t="s">
        <v>133</v>
      </c>
      <c r="AC281" s="70" t="s">
        <v>133</v>
      </c>
      <c r="AD281" s="3" t="n">
        <f aca="false">IF(K281=0,1,0)</f>
        <v>0</v>
      </c>
      <c r="AE281" s="76"/>
    </row>
    <row r="282" customFormat="false" ht="14.25" hidden="false" customHeight="true" outlineLevel="0" collapsed="false">
      <c r="A282" s="70" t="s">
        <v>133</v>
      </c>
      <c r="B282" s="72" t="s">
        <v>43</v>
      </c>
      <c r="C282" s="72" t="s">
        <v>1148</v>
      </c>
      <c r="D282" s="72" t="n">
        <v>1000000236</v>
      </c>
      <c r="E282" s="73" t="s">
        <v>1149</v>
      </c>
      <c r="F282" s="74" t="n">
        <v>41146</v>
      </c>
      <c r="G282" s="67" t="str">
        <f aca="false">IF(I282&gt;0,"Targeted Dealer","-")</f>
        <v>Targeted Dealer</v>
      </c>
      <c r="H282" s="67"/>
      <c r="I282" s="68" t="n">
        <v>40</v>
      </c>
      <c r="J282" s="68" t="n">
        <f aca="false">I282/$J$1*($J$1-$E$1)</f>
        <v>37.3333333333333</v>
      </c>
      <c r="K282" s="69" t="n">
        <v>20</v>
      </c>
      <c r="L282" s="69" t="n">
        <f aca="false">I282-K282</f>
        <v>20</v>
      </c>
      <c r="M282" s="69" t="n">
        <f aca="false">IFERROR((K282/J282%),"-")</f>
        <v>53.5714285714286</v>
      </c>
      <c r="N282" s="97" t="n">
        <v>20</v>
      </c>
      <c r="O282" s="98" t="str">
        <f aca="false">IF(F282&lt;=$P$2,"Mar","")</f>
        <v>Mar</v>
      </c>
      <c r="P282" s="97" t="n">
        <f aca="false">N282</f>
        <v>20</v>
      </c>
      <c r="Q282" s="99" t="n">
        <f aca="false">K282-P282</f>
        <v>0</v>
      </c>
      <c r="R282" s="98" t="n">
        <f aca="false">IFERROR(IF(O282="Mar",(K282/P282-1))," ")</f>
        <v>0</v>
      </c>
      <c r="S282" s="100" t="str">
        <f aca="false">IF(N282&gt;0,IF(O282="","-",IF(R282&lt;0%,"DEGROWTH","GROWTH")))</f>
        <v>GROWTH</v>
      </c>
      <c r="T282" s="69" t="n">
        <v>30</v>
      </c>
      <c r="U282" s="101" t="str">
        <f aca="false">IF(F282&lt;=$V$2,"Apr","")</f>
        <v>Apr</v>
      </c>
      <c r="V282" s="97" t="n">
        <v>30</v>
      </c>
      <c r="W282" s="102" t="n">
        <f aca="false">K282-V282</f>
        <v>-10</v>
      </c>
      <c r="X282" s="103" t="n">
        <f aca="false">IFERROR(IF(U282="Apr",(K282/V282-1)),0)</f>
        <v>-0.333333333333333</v>
      </c>
      <c r="Y282" s="104" t="str">
        <f aca="false">IF(T282&gt;0,IF(U282="","-",IF(X282&lt;0%,"DEGROWTH","GROWTH")))</f>
        <v>DEGROWTH</v>
      </c>
      <c r="Z282" s="75" t="n">
        <v>0</v>
      </c>
      <c r="AA282" s="70"/>
      <c r="AB282" s="70" t="s">
        <v>133</v>
      </c>
      <c r="AC282" s="70" t="s">
        <v>133</v>
      </c>
      <c r="AD282" s="3" t="n">
        <f aca="false">IF(K282=0,1,0)</f>
        <v>0</v>
      </c>
      <c r="AE282" s="76"/>
    </row>
    <row r="283" customFormat="false" ht="14.25" hidden="false" customHeight="true" outlineLevel="0" collapsed="false">
      <c r="A283" s="70" t="s">
        <v>133</v>
      </c>
      <c r="B283" s="72" t="s">
        <v>43</v>
      </c>
      <c r="C283" s="72" t="s">
        <v>1150</v>
      </c>
      <c r="D283" s="72" t="n">
        <v>1000000233</v>
      </c>
      <c r="E283" s="73" t="s">
        <v>1151</v>
      </c>
      <c r="F283" s="74" t="n">
        <v>41243</v>
      </c>
      <c r="G283" s="67" t="str">
        <f aca="false">IF(I283&gt;0,"Targeted Dealer","-")</f>
        <v>Targeted Dealer</v>
      </c>
      <c r="H283" s="67"/>
      <c r="I283" s="68" t="n">
        <v>450</v>
      </c>
      <c r="J283" s="68" t="n">
        <f aca="false">I283/$J$1*($J$1-$E$1)</f>
        <v>420</v>
      </c>
      <c r="K283" s="69" t="n">
        <v>282.5</v>
      </c>
      <c r="L283" s="69" t="n">
        <f aca="false">I283-K283</f>
        <v>167.5</v>
      </c>
      <c r="M283" s="69" t="n">
        <f aca="false">IFERROR((K283/J283%),"-")</f>
        <v>67.2619047619048</v>
      </c>
      <c r="N283" s="97" t="n">
        <v>550</v>
      </c>
      <c r="O283" s="98" t="str">
        <f aca="false">IF(F283&lt;=$P$2,"Mar","")</f>
        <v>Mar</v>
      </c>
      <c r="P283" s="97" t="n">
        <f aca="false">N283</f>
        <v>550</v>
      </c>
      <c r="Q283" s="99" t="n">
        <f aca="false">K283-P283</f>
        <v>-267.5</v>
      </c>
      <c r="R283" s="98" t="n">
        <f aca="false">IFERROR(IF(O283="Mar",(K283/P283-1))," ")</f>
        <v>-0.486363636363636</v>
      </c>
      <c r="S283" s="100" t="str">
        <f aca="false">IF(N283&gt;0,IF(O283="","-",IF(R283&lt;0%,"DEGROWTH","GROWTH")))</f>
        <v>DEGROWTH</v>
      </c>
      <c r="T283" s="69" t="n">
        <v>416</v>
      </c>
      <c r="U283" s="101" t="str">
        <f aca="false">IF(F283&lt;=$V$2,"Apr","")</f>
        <v>Apr</v>
      </c>
      <c r="V283" s="97" t="n">
        <v>416</v>
      </c>
      <c r="W283" s="102" t="n">
        <f aca="false">K283-V283</f>
        <v>-133.5</v>
      </c>
      <c r="X283" s="103" t="n">
        <f aca="false">IFERROR(IF(U283="Apr",(K283/V283-1)),0)</f>
        <v>-0.320913461538462</v>
      </c>
      <c r="Y283" s="104" t="str">
        <f aca="false">IF(T283&gt;0,IF(U283="","-",IF(X283&lt;0%,"DEGROWTH","GROWTH")))</f>
        <v>DEGROWTH</v>
      </c>
      <c r="Z283" s="75" t="n">
        <v>0</v>
      </c>
      <c r="AA283" s="70"/>
      <c r="AB283" s="70" t="s">
        <v>133</v>
      </c>
      <c r="AC283" s="70" t="s">
        <v>133</v>
      </c>
      <c r="AD283" s="3" t="n">
        <f aca="false">IF(K283=0,1,0)</f>
        <v>0</v>
      </c>
      <c r="AE283" s="76"/>
    </row>
    <row r="284" customFormat="false" ht="14.25" hidden="false" customHeight="true" outlineLevel="0" collapsed="false">
      <c r="A284" s="70" t="s">
        <v>133</v>
      </c>
      <c r="B284" s="72" t="s">
        <v>43</v>
      </c>
      <c r="C284" s="72" t="s">
        <v>1152</v>
      </c>
      <c r="D284" s="72" t="n">
        <v>1000000247</v>
      </c>
      <c r="E284" s="73" t="s">
        <v>1153</v>
      </c>
      <c r="F284" s="74" t="n">
        <v>41243</v>
      </c>
      <c r="G284" s="67" t="str">
        <f aca="false">IF(I284&gt;0,"Targeted Dealer","-")</f>
        <v>Targeted Dealer</v>
      </c>
      <c r="H284" s="67"/>
      <c r="I284" s="68" t="n">
        <v>120</v>
      </c>
      <c r="J284" s="68" t="n">
        <f aca="false">I284/$J$1*($J$1-$E$1)</f>
        <v>112</v>
      </c>
      <c r="K284" s="69" t="n">
        <v>40</v>
      </c>
      <c r="L284" s="69" t="n">
        <f aca="false">I284-K284</f>
        <v>80</v>
      </c>
      <c r="M284" s="69" t="n">
        <f aca="false">IFERROR((K284/J284%),"-")</f>
        <v>35.7142857142857</v>
      </c>
      <c r="N284" s="97" t="n">
        <v>40</v>
      </c>
      <c r="O284" s="98" t="str">
        <f aca="false">IF(F284&lt;=$P$2,"Mar","")</f>
        <v>Mar</v>
      </c>
      <c r="P284" s="97" t="n">
        <f aca="false">N284</f>
        <v>40</v>
      </c>
      <c r="Q284" s="99" t="n">
        <f aca="false">K284-P284</f>
        <v>0</v>
      </c>
      <c r="R284" s="98" t="n">
        <f aca="false">IFERROR(IF(O284="Mar",(K284/P284-1))," ")</f>
        <v>0</v>
      </c>
      <c r="S284" s="100" t="str">
        <f aca="false">IF(N284&gt;0,IF(O284="","-",IF(R284&lt;0%,"DEGROWTH","GROWTH")))</f>
        <v>GROWTH</v>
      </c>
      <c r="T284" s="69" t="n">
        <v>108</v>
      </c>
      <c r="U284" s="101" t="str">
        <f aca="false">IF(F284&lt;=$V$2,"Apr","")</f>
        <v>Apr</v>
      </c>
      <c r="V284" s="97" t="n">
        <v>108</v>
      </c>
      <c r="W284" s="102" t="n">
        <f aca="false">K284-V284</f>
        <v>-68</v>
      </c>
      <c r="X284" s="103" t="n">
        <f aca="false">IFERROR(IF(U284="Apr",(K284/V284-1)),0)</f>
        <v>-0.62962962962963</v>
      </c>
      <c r="Y284" s="104" t="str">
        <f aca="false">IF(T284&gt;0,IF(U284="","-",IF(X284&lt;0%,"DEGROWTH","GROWTH")))</f>
        <v>DEGROWTH</v>
      </c>
      <c r="Z284" s="75" t="n">
        <v>0</v>
      </c>
      <c r="AA284" s="70"/>
      <c r="AB284" s="70" t="s">
        <v>133</v>
      </c>
      <c r="AC284" s="70" t="s">
        <v>133</v>
      </c>
      <c r="AD284" s="3" t="n">
        <f aca="false">IF(K284=0,1,0)</f>
        <v>0</v>
      </c>
      <c r="AE284" s="76"/>
    </row>
    <row r="285" customFormat="false" ht="14.25" hidden="false" customHeight="true" outlineLevel="0" collapsed="false">
      <c r="A285" s="70" t="s">
        <v>133</v>
      </c>
      <c r="B285" s="72" t="s">
        <v>43</v>
      </c>
      <c r="C285" s="72" t="s">
        <v>1154</v>
      </c>
      <c r="D285" s="72" t="n">
        <v>1000000246</v>
      </c>
      <c r="E285" s="73" t="s">
        <v>1155</v>
      </c>
      <c r="F285" s="74" t="n">
        <v>41386</v>
      </c>
      <c r="G285" s="67" t="str">
        <f aca="false">IF(I285&gt;0,"Targeted Dealer","-")</f>
        <v>Targeted Dealer</v>
      </c>
      <c r="H285" s="67"/>
      <c r="I285" s="68" t="n">
        <v>20</v>
      </c>
      <c r="J285" s="68" t="n">
        <f aca="false">I285/$J$1*($J$1-$E$1)</f>
        <v>18.6666666666667</v>
      </c>
      <c r="K285" s="69" t="n">
        <v>0</v>
      </c>
      <c r="L285" s="69" t="n">
        <f aca="false">I285-K285</f>
        <v>20</v>
      </c>
      <c r="M285" s="69" t="n">
        <f aca="false">IFERROR((K285/J285%),"-")</f>
        <v>0</v>
      </c>
      <c r="N285" s="97" t="n">
        <v>9</v>
      </c>
      <c r="O285" s="98" t="str">
        <f aca="false">IF(F285&lt;=$P$2,"Mar","")</f>
        <v>Mar</v>
      </c>
      <c r="P285" s="97" t="n">
        <f aca="false">N285</f>
        <v>9</v>
      </c>
      <c r="Q285" s="99" t="n">
        <f aca="false">K285-P285</f>
        <v>-9</v>
      </c>
      <c r="R285" s="98" t="n">
        <f aca="false">IFERROR(IF(O285="Mar",(K285/P285-1))," ")</f>
        <v>-1</v>
      </c>
      <c r="S285" s="100" t="str">
        <f aca="false">IF(N285&gt;0,IF(O285="","-",IF(R285&lt;0%,"DEGROWTH","GROWTH")))</f>
        <v>DEGROWTH</v>
      </c>
      <c r="T285" s="69" t="n">
        <v>11.5</v>
      </c>
      <c r="U285" s="101" t="str">
        <f aca="false">IF(F285&lt;=$V$2,"Apr","")</f>
        <v>Apr</v>
      </c>
      <c r="V285" s="97" t="n">
        <v>11.5</v>
      </c>
      <c r="W285" s="102" t="n">
        <f aca="false">K285-V285</f>
        <v>-11.5</v>
      </c>
      <c r="X285" s="103" t="n">
        <f aca="false">IFERROR(IF(U285="Apr",(K285/V285-1)),0)</f>
        <v>-1</v>
      </c>
      <c r="Y285" s="104" t="str">
        <f aca="false">IF(T285&gt;0,IF(U285="","-",IF(X285&lt;0%,"DEGROWTH","GROWTH")))</f>
        <v>DEGROWTH</v>
      </c>
      <c r="Z285" s="75" t="n">
        <v>0</v>
      </c>
      <c r="AA285" s="70"/>
      <c r="AB285" s="70" t="s">
        <v>133</v>
      </c>
      <c r="AC285" s="70" t="s">
        <v>133</v>
      </c>
      <c r="AD285" s="3" t="n">
        <f aca="false">IF(K285=0,1,0)</f>
        <v>1</v>
      </c>
      <c r="AE285" s="76"/>
    </row>
    <row r="286" customFormat="false" ht="14.25" hidden="false" customHeight="true" outlineLevel="0" collapsed="false">
      <c r="A286" s="70" t="s">
        <v>133</v>
      </c>
      <c r="B286" s="72" t="s">
        <v>43</v>
      </c>
      <c r="C286" s="72" t="s">
        <v>1156</v>
      </c>
      <c r="D286" s="72" t="n">
        <v>1000000811</v>
      </c>
      <c r="E286" s="73" t="s">
        <v>1157</v>
      </c>
      <c r="F286" s="74" t="n">
        <v>42097</v>
      </c>
      <c r="G286" s="67" t="str">
        <f aca="false">IF(I286&gt;0,"Targeted Dealer","-")</f>
        <v>Targeted Dealer</v>
      </c>
      <c r="H286" s="67"/>
      <c r="I286" s="68" t="n">
        <v>20</v>
      </c>
      <c r="J286" s="68" t="n">
        <f aca="false">I286/$J$1*($J$1-$E$1)</f>
        <v>18.6666666666667</v>
      </c>
      <c r="K286" s="69" t="n">
        <v>20</v>
      </c>
      <c r="L286" s="69" t="n">
        <f aca="false">I286-K286</f>
        <v>0</v>
      </c>
      <c r="M286" s="69" t="n">
        <f aca="false">IFERROR((K286/J286%),"-")</f>
        <v>107.142857142857</v>
      </c>
      <c r="N286" s="97" t="n">
        <v>20</v>
      </c>
      <c r="O286" s="98" t="str">
        <f aca="false">IF(F286&lt;=$P$2,"Mar","")</f>
        <v>Mar</v>
      </c>
      <c r="P286" s="97" t="n">
        <f aca="false">N286</f>
        <v>20</v>
      </c>
      <c r="Q286" s="99" t="n">
        <f aca="false">K286-P286</f>
        <v>0</v>
      </c>
      <c r="R286" s="98" t="n">
        <f aca="false">IFERROR(IF(O286="Mar",(K286/P286-1))," ")</f>
        <v>0</v>
      </c>
      <c r="S286" s="100" t="str">
        <f aca="false">IF(N286&gt;0,IF(O286="","-",IF(R286&lt;0%,"DEGROWTH","GROWTH")))</f>
        <v>GROWTH</v>
      </c>
      <c r="T286" s="69" t="n">
        <v>0</v>
      </c>
      <c r="U286" s="101" t="str">
        <f aca="false">IF(F286&lt;=$V$2,"Apr","")</f>
        <v>Apr</v>
      </c>
      <c r="V286" s="97" t="n">
        <v>0</v>
      </c>
      <c r="W286" s="102" t="n">
        <f aca="false">K286-V286</f>
        <v>20</v>
      </c>
      <c r="X286" s="103" t="n">
        <f aca="false">IFERROR(IF(U286="Apr",(K286/V286-1)),0)</f>
        <v>0</v>
      </c>
      <c r="Y286" s="106" t="b">
        <f aca="false">IF(T286&gt;0,IF(U286="","-",IF(X286&lt;0%,"DEGROWTH","GROWTH")))</f>
        <v>0</v>
      </c>
      <c r="Z286" s="75" t="n">
        <v>0</v>
      </c>
      <c r="AA286" s="70"/>
      <c r="AB286" s="70" t="s">
        <v>133</v>
      </c>
      <c r="AC286" s="70" t="s">
        <v>133</v>
      </c>
      <c r="AD286" s="3" t="n">
        <f aca="false">IF(K286=0,1,0)</f>
        <v>0</v>
      </c>
      <c r="AE286" s="76"/>
    </row>
    <row r="287" customFormat="false" ht="14.25" hidden="false" customHeight="true" outlineLevel="0" collapsed="false">
      <c r="A287" s="70" t="s">
        <v>133</v>
      </c>
      <c r="B287" s="72" t="s">
        <v>43</v>
      </c>
      <c r="C287" s="72" t="s">
        <v>1158</v>
      </c>
      <c r="D287" s="72" t="n">
        <v>1000000239</v>
      </c>
      <c r="E287" s="73" t="s">
        <v>1159</v>
      </c>
      <c r="F287" s="74" t="n">
        <v>42123</v>
      </c>
      <c r="G287" s="67" t="str">
        <f aca="false">IF(I287&gt;0,"Targeted Dealer","-")</f>
        <v>Targeted Dealer</v>
      </c>
      <c r="H287" s="67"/>
      <c r="I287" s="68" t="n">
        <v>130</v>
      </c>
      <c r="J287" s="68" t="n">
        <f aca="false">I287/$J$1*($J$1-$E$1)</f>
        <v>121.333333333333</v>
      </c>
      <c r="K287" s="69" t="n">
        <v>64</v>
      </c>
      <c r="L287" s="69" t="n">
        <f aca="false">I287-K287</f>
        <v>66</v>
      </c>
      <c r="M287" s="69" t="n">
        <f aca="false">IFERROR((K287/J287%),"-")</f>
        <v>52.7472527472527</v>
      </c>
      <c r="N287" s="97" t="n">
        <v>113.75</v>
      </c>
      <c r="O287" s="98" t="str">
        <f aca="false">IF(F287&lt;=$P$2,"Mar","")</f>
        <v>Mar</v>
      </c>
      <c r="P287" s="97" t="n">
        <f aca="false">N287</f>
        <v>113.75</v>
      </c>
      <c r="Q287" s="99" t="n">
        <f aca="false">K287-P287</f>
        <v>-49.75</v>
      </c>
      <c r="R287" s="98" t="n">
        <f aca="false">IFERROR(IF(O287="Mar",(K287/P287-1))," ")</f>
        <v>-0.437362637362637</v>
      </c>
      <c r="S287" s="100" t="str">
        <f aca="false">IF(N287&gt;0,IF(O287="","-",IF(R287&lt;0%,"DEGROWTH","GROWTH")))</f>
        <v>DEGROWTH</v>
      </c>
      <c r="T287" s="69" t="n">
        <v>108.5</v>
      </c>
      <c r="U287" s="101" t="str">
        <f aca="false">IF(F287&lt;=$V$2,"Apr","")</f>
        <v>Apr</v>
      </c>
      <c r="V287" s="97" t="n">
        <v>108.5</v>
      </c>
      <c r="W287" s="102" t="n">
        <f aca="false">K287-V287</f>
        <v>-44.5</v>
      </c>
      <c r="X287" s="103" t="n">
        <f aca="false">IFERROR(IF(U287="Apr",(K287/V287-1)),0)</f>
        <v>-0.410138248847926</v>
      </c>
      <c r="Y287" s="104" t="str">
        <f aca="false">IF(T287&gt;0,IF(U287="","-",IF(X287&lt;0%,"DEGROWTH","GROWTH")))</f>
        <v>DEGROWTH</v>
      </c>
      <c r="Z287" s="75" t="n">
        <v>0</v>
      </c>
      <c r="AA287" s="70"/>
      <c r="AB287" s="70" t="s">
        <v>133</v>
      </c>
      <c r="AC287" s="70" t="s">
        <v>133</v>
      </c>
      <c r="AD287" s="3" t="n">
        <f aca="false">IF(K287=0,1,0)</f>
        <v>0</v>
      </c>
      <c r="AE287" s="76"/>
    </row>
    <row r="288" customFormat="false" ht="14.25" hidden="false" customHeight="true" outlineLevel="0" collapsed="false">
      <c r="A288" s="70" t="s">
        <v>133</v>
      </c>
      <c r="B288" s="72" t="s">
        <v>43</v>
      </c>
      <c r="C288" s="72" t="s">
        <v>1160</v>
      </c>
      <c r="D288" s="72" t="n">
        <v>1000000820</v>
      </c>
      <c r="E288" s="73" t="s">
        <v>1161</v>
      </c>
      <c r="F288" s="74" t="n">
        <v>42634</v>
      </c>
      <c r="G288" s="67" t="str">
        <f aca="false">IF(I288&gt;0,"Targeted Dealer","-")</f>
        <v>Targeted Dealer</v>
      </c>
      <c r="H288" s="67"/>
      <c r="I288" s="68" t="n">
        <v>80</v>
      </c>
      <c r="J288" s="68" t="n">
        <f aca="false">I288/$J$1*($J$1-$E$1)</f>
        <v>74.6666666666667</v>
      </c>
      <c r="K288" s="69" t="n">
        <v>101.5</v>
      </c>
      <c r="L288" s="69" t="n">
        <f aca="false">I288-K288</f>
        <v>-21.5</v>
      </c>
      <c r="M288" s="69" t="n">
        <f aca="false">IFERROR((K288/J288%),"-")</f>
        <v>135.9375</v>
      </c>
      <c r="N288" s="97" t="n">
        <v>95.5</v>
      </c>
      <c r="O288" s="98" t="str">
        <f aca="false">IF(F288&lt;=$P$2,"Mar","")</f>
        <v>Mar</v>
      </c>
      <c r="P288" s="97" t="n">
        <f aca="false">N288</f>
        <v>95.5</v>
      </c>
      <c r="Q288" s="99" t="n">
        <f aca="false">K288-P288</f>
        <v>6</v>
      </c>
      <c r="R288" s="98" t="n">
        <f aca="false">IFERROR(IF(O288="Mar",(K288/P288-1))," ")</f>
        <v>0.0628272251308901</v>
      </c>
      <c r="S288" s="100" t="str">
        <f aca="false">IF(N288&gt;0,IF(O288="","-",IF(R288&lt;0%,"DEGROWTH","GROWTH")))</f>
        <v>GROWTH</v>
      </c>
      <c r="T288" s="69" t="n">
        <v>42.5</v>
      </c>
      <c r="U288" s="101" t="str">
        <f aca="false">IF(F288&lt;=$V$2,"Apr","")</f>
        <v>Apr</v>
      </c>
      <c r="V288" s="97" t="n">
        <v>42.5</v>
      </c>
      <c r="W288" s="102" t="n">
        <f aca="false">K288-V288</f>
        <v>59</v>
      </c>
      <c r="X288" s="103" t="n">
        <f aca="false">IFERROR(IF(U288="Apr",(K288/V288-1)),0)</f>
        <v>1.38823529411765</v>
      </c>
      <c r="Y288" s="104" t="str">
        <f aca="false">IF(T288&gt;0,IF(U288="","-",IF(X288&lt;0%,"DEGROWTH","GROWTH")))</f>
        <v>GROWTH</v>
      </c>
      <c r="Z288" s="75" t="n">
        <v>0</v>
      </c>
      <c r="AA288" s="70"/>
      <c r="AB288" s="70" t="s">
        <v>133</v>
      </c>
      <c r="AC288" s="70" t="s">
        <v>133</v>
      </c>
      <c r="AD288" s="3" t="n">
        <f aca="false">IF(K288=0,1,0)</f>
        <v>0</v>
      </c>
      <c r="AE288" s="76"/>
    </row>
    <row r="289" customFormat="false" ht="14.25" hidden="false" customHeight="true" outlineLevel="0" collapsed="false">
      <c r="A289" s="70" t="s">
        <v>133</v>
      </c>
      <c r="B289" s="72" t="s">
        <v>43</v>
      </c>
      <c r="C289" s="72" t="s">
        <v>1162</v>
      </c>
      <c r="D289" s="72" t="n">
        <v>1000000821</v>
      </c>
      <c r="E289" s="73" t="s">
        <v>1163</v>
      </c>
      <c r="F289" s="74" t="n">
        <v>42731</v>
      </c>
      <c r="G289" s="67" t="str">
        <f aca="false">IF(I289&gt;0,"Targeted Dealer","-")</f>
        <v>Targeted Dealer</v>
      </c>
      <c r="H289" s="67"/>
      <c r="I289" s="68" t="n">
        <v>40</v>
      </c>
      <c r="J289" s="68" t="n">
        <f aca="false">I289/$J$1*($J$1-$E$1)</f>
        <v>37.3333333333333</v>
      </c>
      <c r="K289" s="69" t="n">
        <v>0</v>
      </c>
      <c r="L289" s="69" t="n">
        <f aca="false">I289-K289</f>
        <v>40</v>
      </c>
      <c r="M289" s="69" t="n">
        <f aca="false">IFERROR((K289/J289%),"-")</f>
        <v>0</v>
      </c>
      <c r="N289" s="97" t="n">
        <v>0</v>
      </c>
      <c r="O289" s="98" t="str">
        <f aca="false">IF(F289&lt;=$P$2,"Mar","")</f>
        <v>Mar</v>
      </c>
      <c r="P289" s="97" t="n">
        <f aca="false">N289</f>
        <v>0</v>
      </c>
      <c r="Q289" s="99" t="n">
        <f aca="false">K289-P289</f>
        <v>0</v>
      </c>
      <c r="R289" s="98" t="str">
        <f aca="false">IFERROR(IF(O289="Mar",(K289/P289-1))," ")</f>
        <v> </v>
      </c>
      <c r="S289" s="105" t="b">
        <f aca="false">IF(N289&gt;0,IF(O289="","-",IF(R289&lt;0%,"DEGROWTH","GROWTH")))</f>
        <v>0</v>
      </c>
      <c r="T289" s="69" t="n">
        <v>4</v>
      </c>
      <c r="U289" s="101" t="str">
        <f aca="false">IF(F289&lt;=$V$2,"Apr","")</f>
        <v>Apr</v>
      </c>
      <c r="V289" s="97" t="n">
        <v>4</v>
      </c>
      <c r="W289" s="102" t="n">
        <f aca="false">K289-V289</f>
        <v>-4</v>
      </c>
      <c r="X289" s="103" t="n">
        <f aca="false">IFERROR(IF(U289="Apr",(K289/V289-1)),0)</f>
        <v>-1</v>
      </c>
      <c r="Y289" s="104" t="str">
        <f aca="false">IF(T289&gt;0,IF(U289="","-",IF(X289&lt;0%,"DEGROWTH","GROWTH")))</f>
        <v>DEGROWTH</v>
      </c>
      <c r="Z289" s="75" t="n">
        <v>0</v>
      </c>
      <c r="AA289" s="70"/>
      <c r="AB289" s="70" t="s">
        <v>133</v>
      </c>
      <c r="AC289" s="70" t="s">
        <v>133</v>
      </c>
      <c r="AD289" s="3" t="n">
        <f aca="false">IF(K289=0,1,0)</f>
        <v>1</v>
      </c>
      <c r="AE289" s="76"/>
    </row>
    <row r="290" customFormat="false" ht="14.25" hidden="false" customHeight="true" outlineLevel="0" collapsed="false">
      <c r="A290" s="70" t="s">
        <v>133</v>
      </c>
      <c r="B290" s="72" t="s">
        <v>43</v>
      </c>
      <c r="C290" s="72" t="s">
        <v>1164</v>
      </c>
      <c r="D290" s="72" t="n">
        <v>1000000249</v>
      </c>
      <c r="E290" s="73" t="s">
        <v>1165</v>
      </c>
      <c r="F290" s="74" t="n">
        <v>43217</v>
      </c>
      <c r="G290" s="67" t="str">
        <f aca="false">IF(I290&gt;0,"Targeted Dealer","-")</f>
        <v>Targeted Dealer</v>
      </c>
      <c r="H290" s="67"/>
      <c r="I290" s="68" t="n">
        <v>40</v>
      </c>
      <c r="J290" s="68" t="n">
        <f aca="false">I290/$J$1*($J$1-$E$1)</f>
        <v>37.3333333333333</v>
      </c>
      <c r="K290" s="69" t="n">
        <v>12.5</v>
      </c>
      <c r="L290" s="69" t="n">
        <f aca="false">I290-K290</f>
        <v>27.5</v>
      </c>
      <c r="M290" s="69" t="n">
        <f aca="false">IFERROR((K290/J290%),"-")</f>
        <v>33.4821428571429</v>
      </c>
      <c r="N290" s="97" t="n">
        <v>23.75</v>
      </c>
      <c r="O290" s="98" t="str">
        <f aca="false">IF(F290&lt;=$P$2,"Mar","")</f>
        <v>Mar</v>
      </c>
      <c r="P290" s="97" t="n">
        <f aca="false">N290</f>
        <v>23.75</v>
      </c>
      <c r="Q290" s="99" t="n">
        <f aca="false">K290-P290</f>
        <v>-11.25</v>
      </c>
      <c r="R290" s="98" t="n">
        <f aca="false">IFERROR(IF(O290="Mar",(K290/P290-1))," ")</f>
        <v>-0.473684210526316</v>
      </c>
      <c r="S290" s="100" t="str">
        <f aca="false">IF(N290&gt;0,IF(O290="","-",IF(R290&lt;0%,"DEGROWTH","GROWTH")))</f>
        <v>DEGROWTH</v>
      </c>
      <c r="T290" s="69" t="n">
        <v>15.5</v>
      </c>
      <c r="U290" s="101" t="str">
        <f aca="false">IF(F290&lt;=$V$2,"Apr","")</f>
        <v>Apr</v>
      </c>
      <c r="V290" s="97" t="n">
        <v>15.5</v>
      </c>
      <c r="W290" s="102" t="n">
        <f aca="false">K290-V290</f>
        <v>-3</v>
      </c>
      <c r="X290" s="103" t="n">
        <f aca="false">IFERROR(IF(U290="Apr",(K290/V290-1)),0)</f>
        <v>-0.193548387096774</v>
      </c>
      <c r="Y290" s="104" t="str">
        <f aca="false">IF(T290&gt;0,IF(U290="","-",IF(X290&lt;0%,"DEGROWTH","GROWTH")))</f>
        <v>DEGROWTH</v>
      </c>
      <c r="Z290" s="75" t="n">
        <v>0</v>
      </c>
      <c r="AA290" s="70"/>
      <c r="AB290" s="70" t="s">
        <v>133</v>
      </c>
      <c r="AC290" s="70" t="s">
        <v>133</v>
      </c>
      <c r="AD290" s="3" t="n">
        <f aca="false">IF(K290=0,1,0)</f>
        <v>0</v>
      </c>
      <c r="AE290" s="76"/>
    </row>
    <row r="291" customFormat="false" ht="14.25" hidden="false" customHeight="true" outlineLevel="0" collapsed="false">
      <c r="A291" s="70" t="s">
        <v>133</v>
      </c>
      <c r="B291" s="72" t="s">
        <v>43</v>
      </c>
      <c r="C291" s="72" t="s">
        <v>1166</v>
      </c>
      <c r="D291" s="72" t="n">
        <v>1000000238</v>
      </c>
      <c r="E291" s="73" t="s">
        <v>1167</v>
      </c>
      <c r="F291" s="74" t="n">
        <v>43315</v>
      </c>
      <c r="G291" s="67" t="str">
        <f aca="false">IF(I291&gt;0,"Targeted Dealer","-")</f>
        <v>Targeted Dealer</v>
      </c>
      <c r="H291" s="67"/>
      <c r="I291" s="68" t="n">
        <v>60</v>
      </c>
      <c r="J291" s="68" t="n">
        <f aca="false">I291/$J$1*($J$1-$E$1)</f>
        <v>56</v>
      </c>
      <c r="K291" s="69" t="n">
        <v>21.25</v>
      </c>
      <c r="L291" s="69" t="n">
        <f aca="false">I291-K291</f>
        <v>38.75</v>
      </c>
      <c r="M291" s="69" t="n">
        <f aca="false">IFERROR((K291/J291%),"-")</f>
        <v>37.9464285714286</v>
      </c>
      <c r="N291" s="97" t="n">
        <v>31</v>
      </c>
      <c r="O291" s="98" t="str">
        <f aca="false">IF(F291&lt;=$P$2,"Mar","")</f>
        <v>Mar</v>
      </c>
      <c r="P291" s="97" t="n">
        <f aca="false">N291</f>
        <v>31</v>
      </c>
      <c r="Q291" s="99" t="n">
        <f aca="false">K291-P291</f>
        <v>-9.75</v>
      </c>
      <c r="R291" s="98" t="n">
        <f aca="false">IFERROR(IF(O291="Mar",(K291/P291-1))," ")</f>
        <v>-0.314516129032258</v>
      </c>
      <c r="S291" s="100" t="str">
        <f aca="false">IF(N291&gt;0,IF(O291="","-",IF(R291&lt;0%,"DEGROWTH","GROWTH")))</f>
        <v>DEGROWTH</v>
      </c>
      <c r="T291" s="69" t="n">
        <v>53</v>
      </c>
      <c r="U291" s="101" t="str">
        <f aca="false">IF(F291&lt;=$V$2,"Apr","")</f>
        <v>Apr</v>
      </c>
      <c r="V291" s="97" t="n">
        <v>53</v>
      </c>
      <c r="W291" s="102" t="n">
        <f aca="false">K291-V291</f>
        <v>-31.75</v>
      </c>
      <c r="X291" s="103" t="n">
        <f aca="false">IFERROR(IF(U291="Apr",(K291/V291-1)),0)</f>
        <v>-0.599056603773585</v>
      </c>
      <c r="Y291" s="104" t="str">
        <f aca="false">IF(T291&gt;0,IF(U291="","-",IF(X291&lt;0%,"DEGROWTH","GROWTH")))</f>
        <v>DEGROWTH</v>
      </c>
      <c r="Z291" s="75" t="n">
        <v>0</v>
      </c>
      <c r="AA291" s="70"/>
      <c r="AB291" s="70" t="s">
        <v>133</v>
      </c>
      <c r="AC291" s="70" t="s">
        <v>133</v>
      </c>
      <c r="AD291" s="3" t="n">
        <f aca="false">IF(K291=0,1,0)</f>
        <v>0</v>
      </c>
      <c r="AE291" s="76"/>
    </row>
    <row r="292" customFormat="false" ht="14.25" hidden="false" customHeight="true" outlineLevel="0" collapsed="false">
      <c r="A292" s="70" t="s">
        <v>133</v>
      </c>
      <c r="B292" s="72" t="s">
        <v>43</v>
      </c>
      <c r="C292" s="72" t="s">
        <v>220</v>
      </c>
      <c r="D292" s="72" t="n">
        <v>1000000234</v>
      </c>
      <c r="E292" s="73" t="s">
        <v>221</v>
      </c>
      <c r="F292" s="74" t="n">
        <v>43476</v>
      </c>
      <c r="G292" s="67" t="str">
        <f aca="false">IF(I292&gt;0,"Targeted Dealer","-")</f>
        <v>-</v>
      </c>
      <c r="H292" s="67"/>
      <c r="I292" s="68" t="n">
        <v>0</v>
      </c>
      <c r="J292" s="68" t="n">
        <f aca="false">I292/$J$1*($J$1-$E$1)</f>
        <v>0</v>
      </c>
      <c r="K292" s="69" t="n">
        <v>0</v>
      </c>
      <c r="L292" s="69" t="n">
        <f aca="false">I292-K292</f>
        <v>0</v>
      </c>
      <c r="M292" s="69" t="str">
        <f aca="false">IFERROR((K292/J292%),"-")</f>
        <v>-</v>
      </c>
      <c r="N292" s="97" t="n">
        <v>0</v>
      </c>
      <c r="O292" s="98" t="str">
        <f aca="false">IF(F292&lt;=$P$2,"Mar","")</f>
        <v>Mar</v>
      </c>
      <c r="P292" s="97" t="n">
        <f aca="false">N292</f>
        <v>0</v>
      </c>
      <c r="Q292" s="99" t="n">
        <f aca="false">K292-P292</f>
        <v>0</v>
      </c>
      <c r="R292" s="98" t="str">
        <f aca="false">IFERROR(IF(O292="Mar",(K292/P292-1))," ")</f>
        <v> </v>
      </c>
      <c r="S292" s="105" t="b">
        <f aca="false">IF(N292&gt;0,IF(O292="","-",IF(R292&lt;0%,"DEGROWTH","GROWTH")))</f>
        <v>0</v>
      </c>
      <c r="T292" s="69" t="n">
        <v>16</v>
      </c>
      <c r="U292" s="101" t="str">
        <f aca="false">IF(F292&lt;=$V$2,"Apr","")</f>
        <v>Apr</v>
      </c>
      <c r="V292" s="97" t="n">
        <v>16</v>
      </c>
      <c r="W292" s="102" t="n">
        <f aca="false">K292-V292</f>
        <v>-16</v>
      </c>
      <c r="X292" s="103" t="n">
        <f aca="false">IFERROR(IF(U292="Apr",(K292/V292-1)),0)</f>
        <v>-1</v>
      </c>
      <c r="Y292" s="104" t="str">
        <f aca="false">IF(T292&gt;0,IF(U292="","-",IF(X292&lt;0%,"DEGROWTH","GROWTH")))</f>
        <v>DEGROWTH</v>
      </c>
      <c r="Z292" s="75" t="n">
        <v>0</v>
      </c>
      <c r="AA292" s="70"/>
      <c r="AB292" s="70" t="s">
        <v>133</v>
      </c>
      <c r="AC292" s="70" t="s">
        <v>133</v>
      </c>
      <c r="AD292" s="3" t="n">
        <f aca="false">IF(K292=0,1,0)</f>
        <v>1</v>
      </c>
      <c r="AE292" s="76"/>
    </row>
    <row r="293" customFormat="false" ht="14.25" hidden="false" customHeight="true" outlineLevel="0" collapsed="false">
      <c r="A293" s="70" t="s">
        <v>133</v>
      </c>
      <c r="B293" s="72" t="s">
        <v>43</v>
      </c>
      <c r="C293" s="72" t="s">
        <v>1168</v>
      </c>
      <c r="D293" s="72" t="n">
        <v>1000000250</v>
      </c>
      <c r="E293" s="73" t="s">
        <v>1169</v>
      </c>
      <c r="F293" s="74" t="n">
        <v>43525</v>
      </c>
      <c r="G293" s="67" t="str">
        <f aca="false">IF(I293&gt;0,"Targeted Dealer","-")</f>
        <v>Targeted Dealer</v>
      </c>
      <c r="H293" s="67"/>
      <c r="I293" s="68" t="n">
        <v>20</v>
      </c>
      <c r="J293" s="68" t="n">
        <f aca="false">I293/$J$1*($J$1-$E$1)</f>
        <v>18.6666666666667</v>
      </c>
      <c r="K293" s="69" t="n">
        <v>27.5</v>
      </c>
      <c r="L293" s="69" t="n">
        <f aca="false">I293-K293</f>
        <v>-7.5</v>
      </c>
      <c r="M293" s="69" t="n">
        <f aca="false">IFERROR((K293/J293%),"-")</f>
        <v>147.321428571429</v>
      </c>
      <c r="N293" s="97" t="n">
        <v>17.5</v>
      </c>
      <c r="O293" s="98" t="str">
        <f aca="false">IF(F293&lt;=$P$2,"Mar","")</f>
        <v>Mar</v>
      </c>
      <c r="P293" s="97" t="n">
        <f aca="false">N293</f>
        <v>17.5</v>
      </c>
      <c r="Q293" s="99" t="n">
        <f aca="false">K293-P293</f>
        <v>10</v>
      </c>
      <c r="R293" s="98" t="n">
        <f aca="false">IFERROR(IF(O293="Mar",(K293/P293-1))," ")</f>
        <v>0.571428571428571</v>
      </c>
      <c r="S293" s="100" t="str">
        <f aca="false">IF(N293&gt;0,IF(O293="","-",IF(R293&lt;0%,"DEGROWTH","GROWTH")))</f>
        <v>GROWTH</v>
      </c>
      <c r="T293" s="69" t="n">
        <v>35</v>
      </c>
      <c r="U293" s="101" t="str">
        <f aca="false">IF(F293&lt;=$V$2,"Apr","")</f>
        <v>Apr</v>
      </c>
      <c r="V293" s="97" t="n">
        <v>35</v>
      </c>
      <c r="W293" s="102" t="n">
        <f aca="false">K293-V293</f>
        <v>-7.5</v>
      </c>
      <c r="X293" s="103" t="n">
        <f aca="false">IFERROR(IF(U293="Apr",(K293/V293-1)),0)</f>
        <v>-0.214285714285714</v>
      </c>
      <c r="Y293" s="104" t="str">
        <f aca="false">IF(T293&gt;0,IF(U293="","-",IF(X293&lt;0%,"DEGROWTH","GROWTH")))</f>
        <v>DEGROWTH</v>
      </c>
      <c r="Z293" s="75" t="n">
        <v>0</v>
      </c>
      <c r="AA293" s="70"/>
      <c r="AB293" s="70" t="s">
        <v>133</v>
      </c>
      <c r="AC293" s="70" t="s">
        <v>133</v>
      </c>
      <c r="AD293" s="3" t="n">
        <f aca="false">IF(K293=0,1,0)</f>
        <v>0</v>
      </c>
      <c r="AE293" s="76"/>
    </row>
    <row r="294" customFormat="false" ht="14.25" hidden="false" customHeight="true" outlineLevel="0" collapsed="false">
      <c r="A294" s="70" t="s">
        <v>133</v>
      </c>
      <c r="B294" s="72" t="s">
        <v>43</v>
      </c>
      <c r="C294" s="72" t="s">
        <v>1170</v>
      </c>
      <c r="D294" s="72" t="n">
        <v>1000000339</v>
      </c>
      <c r="E294" s="73" t="s">
        <v>1171</v>
      </c>
      <c r="F294" s="74" t="n">
        <v>43648</v>
      </c>
      <c r="G294" s="67" t="str">
        <f aca="false">IF(I294&gt;0,"Targeted Dealer","-")</f>
        <v>Targeted Dealer</v>
      </c>
      <c r="H294" s="67"/>
      <c r="I294" s="68" t="n">
        <v>150</v>
      </c>
      <c r="J294" s="68" t="n">
        <f aca="false">I294/$J$1*($J$1-$E$1)</f>
        <v>140</v>
      </c>
      <c r="K294" s="69" t="n">
        <v>0</v>
      </c>
      <c r="L294" s="69" t="n">
        <f aca="false">I294-K294</f>
        <v>150</v>
      </c>
      <c r="M294" s="69" t="n">
        <f aca="false">IFERROR((K294/J294%),"-")</f>
        <v>0</v>
      </c>
      <c r="N294" s="97" t="n">
        <v>100</v>
      </c>
      <c r="O294" s="98" t="str">
        <f aca="false">IF(F294&lt;=$P$2,"Mar","")</f>
        <v>Mar</v>
      </c>
      <c r="P294" s="97" t="n">
        <f aca="false">N294</f>
        <v>100</v>
      </c>
      <c r="Q294" s="99" t="n">
        <f aca="false">K294-P294</f>
        <v>-100</v>
      </c>
      <c r="R294" s="98" t="n">
        <f aca="false">IFERROR(IF(O294="Mar",(K294/P294-1))," ")</f>
        <v>-1</v>
      </c>
      <c r="S294" s="100" t="str">
        <f aca="false">IF(N294&gt;0,IF(O294="","-",IF(R294&lt;0%,"DEGROWTH","GROWTH")))</f>
        <v>DEGROWTH</v>
      </c>
      <c r="T294" s="69" t="n">
        <v>135</v>
      </c>
      <c r="U294" s="101" t="str">
        <f aca="false">IF(F294&lt;=$V$2,"Apr","")</f>
        <v>Apr</v>
      </c>
      <c r="V294" s="97" t="n">
        <v>135</v>
      </c>
      <c r="W294" s="102" t="n">
        <f aca="false">K294-V294</f>
        <v>-135</v>
      </c>
      <c r="X294" s="103" t="n">
        <f aca="false">IFERROR(IF(U294="Apr",(K294/V294-1)),0)</f>
        <v>-1</v>
      </c>
      <c r="Y294" s="104" t="str">
        <f aca="false">IF(T294&gt;0,IF(U294="","-",IF(X294&lt;0%,"DEGROWTH","GROWTH")))</f>
        <v>DEGROWTH</v>
      </c>
      <c r="Z294" s="75" t="n">
        <v>0</v>
      </c>
      <c r="AA294" s="70"/>
      <c r="AB294" s="70" t="s">
        <v>133</v>
      </c>
      <c r="AC294" s="70" t="s">
        <v>133</v>
      </c>
      <c r="AD294" s="3" t="n">
        <f aca="false">IF(K294=0,1,0)</f>
        <v>1</v>
      </c>
      <c r="AE294" s="76"/>
    </row>
    <row r="295" customFormat="false" ht="14.25" hidden="false" customHeight="true" outlineLevel="0" collapsed="false">
      <c r="A295" s="70" t="s">
        <v>133</v>
      </c>
      <c r="B295" s="72" t="s">
        <v>43</v>
      </c>
      <c r="C295" s="72" t="s">
        <v>1172</v>
      </c>
      <c r="D295" s="72" t="n">
        <v>1000000815</v>
      </c>
      <c r="E295" s="73" t="s">
        <v>1173</v>
      </c>
      <c r="F295" s="74" t="n">
        <v>43700</v>
      </c>
      <c r="G295" s="67" t="str">
        <f aca="false">IF(I295&gt;0,"Targeted Dealer","-")</f>
        <v>Targeted Dealer</v>
      </c>
      <c r="H295" s="67"/>
      <c r="I295" s="68" t="n">
        <v>350</v>
      </c>
      <c r="J295" s="68" t="n">
        <f aca="false">I295/$J$1*($J$1-$E$1)</f>
        <v>326.666666666667</v>
      </c>
      <c r="K295" s="69" t="n">
        <v>401.8</v>
      </c>
      <c r="L295" s="69" t="n">
        <f aca="false">I295-K295</f>
        <v>-51.8</v>
      </c>
      <c r="M295" s="69" t="n">
        <f aca="false">IFERROR((K295/J295%),"-")</f>
        <v>123</v>
      </c>
      <c r="N295" s="97" t="n">
        <v>666.95</v>
      </c>
      <c r="O295" s="98" t="str">
        <f aca="false">IF(F295&lt;=$P$2,"Mar","")</f>
        <v>Mar</v>
      </c>
      <c r="P295" s="97" t="n">
        <f aca="false">N295</f>
        <v>666.95</v>
      </c>
      <c r="Q295" s="99" t="n">
        <f aca="false">K295-P295</f>
        <v>-265.15</v>
      </c>
      <c r="R295" s="98" t="n">
        <f aca="false">IFERROR(IF(O295="Mar",(K295/P295-1))," ")</f>
        <v>-0.39755603868356</v>
      </c>
      <c r="S295" s="100" t="str">
        <f aca="false">IF(N295&gt;0,IF(O295="","-",IF(R295&lt;0%,"DEGROWTH","GROWTH")))</f>
        <v>DEGROWTH</v>
      </c>
      <c r="T295" s="69" t="n">
        <v>254.75</v>
      </c>
      <c r="U295" s="101" t="str">
        <f aca="false">IF(F295&lt;=$V$2,"Apr","")</f>
        <v>Apr</v>
      </c>
      <c r="V295" s="97" t="n">
        <v>254.75</v>
      </c>
      <c r="W295" s="102" t="n">
        <f aca="false">K295-V295</f>
        <v>147.05</v>
      </c>
      <c r="X295" s="103" t="n">
        <f aca="false">IFERROR(IF(U295="Apr",(K295/V295-1)),0)</f>
        <v>0.577232580961727</v>
      </c>
      <c r="Y295" s="104" t="str">
        <f aca="false">IF(T295&gt;0,IF(U295="","-",IF(X295&lt;0%,"DEGROWTH","GROWTH")))</f>
        <v>GROWTH</v>
      </c>
      <c r="Z295" s="75" t="n">
        <v>0</v>
      </c>
      <c r="AA295" s="70"/>
      <c r="AB295" s="70" t="s">
        <v>133</v>
      </c>
      <c r="AC295" s="70" t="s">
        <v>133</v>
      </c>
      <c r="AD295" s="3" t="n">
        <f aca="false">IF(K295=0,1,0)</f>
        <v>0</v>
      </c>
      <c r="AE295" s="76"/>
    </row>
    <row r="296" customFormat="false" ht="14.25" hidden="false" customHeight="true" outlineLevel="0" collapsed="false">
      <c r="A296" s="70" t="s">
        <v>133</v>
      </c>
      <c r="B296" s="72" t="s">
        <v>43</v>
      </c>
      <c r="C296" s="72" t="s">
        <v>1174</v>
      </c>
      <c r="D296" s="72" t="n">
        <v>1000000340</v>
      </c>
      <c r="E296" s="73" t="s">
        <v>1175</v>
      </c>
      <c r="F296" s="74" t="n">
        <v>44006</v>
      </c>
      <c r="G296" s="67" t="str">
        <f aca="false">IF(I296&gt;0,"Targeted Dealer","-")</f>
        <v>Targeted Dealer</v>
      </c>
      <c r="H296" s="67"/>
      <c r="I296" s="68" t="n">
        <v>40</v>
      </c>
      <c r="J296" s="68" t="n">
        <f aca="false">I296/$J$1*($J$1-$E$1)</f>
        <v>37.3333333333333</v>
      </c>
      <c r="K296" s="69" t="n">
        <v>22.5</v>
      </c>
      <c r="L296" s="69" t="n">
        <f aca="false">I296-K296</f>
        <v>17.5</v>
      </c>
      <c r="M296" s="69" t="n">
        <f aca="false">IFERROR((K296/J296%),"-")</f>
        <v>60.2678571428571</v>
      </c>
      <c r="N296" s="97" t="n">
        <v>42.5</v>
      </c>
      <c r="O296" s="98" t="str">
        <f aca="false">IF(F296&lt;=$P$2,"Mar","")</f>
        <v>Mar</v>
      </c>
      <c r="P296" s="97" t="n">
        <f aca="false">N296</f>
        <v>42.5</v>
      </c>
      <c r="Q296" s="99" t="n">
        <f aca="false">K296-P296</f>
        <v>-20</v>
      </c>
      <c r="R296" s="98" t="n">
        <f aca="false">IFERROR(IF(O296="Mar",(K296/P296-1))," ")</f>
        <v>-0.470588235294118</v>
      </c>
      <c r="S296" s="100" t="str">
        <f aca="false">IF(N296&gt;0,IF(O296="","-",IF(R296&lt;0%,"DEGROWTH","GROWTH")))</f>
        <v>DEGROWTH</v>
      </c>
      <c r="T296" s="69" t="n">
        <v>68</v>
      </c>
      <c r="U296" s="101" t="str">
        <f aca="false">IF(F296&lt;=$V$2,"Apr","")</f>
        <v>Apr</v>
      </c>
      <c r="V296" s="97" t="n">
        <v>68</v>
      </c>
      <c r="W296" s="102" t="n">
        <f aca="false">K296-V296</f>
        <v>-45.5</v>
      </c>
      <c r="X296" s="103" t="n">
        <f aca="false">IFERROR(IF(U296="Apr",(K296/V296-1)),0)</f>
        <v>-0.669117647058824</v>
      </c>
      <c r="Y296" s="104" t="str">
        <f aca="false">IF(T296&gt;0,IF(U296="","-",IF(X296&lt;0%,"DEGROWTH","GROWTH")))</f>
        <v>DEGROWTH</v>
      </c>
      <c r="Z296" s="75" t="n">
        <v>0</v>
      </c>
      <c r="AA296" s="70"/>
      <c r="AB296" s="70" t="s">
        <v>133</v>
      </c>
      <c r="AC296" s="70" t="s">
        <v>133</v>
      </c>
      <c r="AD296" s="3" t="n">
        <f aca="false">IF(K296=0,1,0)</f>
        <v>0</v>
      </c>
      <c r="AE296" s="76"/>
    </row>
    <row r="297" customFormat="false" ht="14.25" hidden="false" customHeight="true" outlineLevel="0" collapsed="false">
      <c r="A297" s="70" t="s">
        <v>133</v>
      </c>
      <c r="B297" s="72" t="s">
        <v>43</v>
      </c>
      <c r="C297" s="72" t="s">
        <v>1176</v>
      </c>
      <c r="D297" s="72" t="n">
        <v>1000000817</v>
      </c>
      <c r="E297" s="73" t="s">
        <v>1177</v>
      </c>
      <c r="F297" s="74" t="n">
        <v>44134</v>
      </c>
      <c r="G297" s="67" t="str">
        <f aca="false">IF(I297&gt;0,"Targeted Dealer","-")</f>
        <v>Targeted Dealer</v>
      </c>
      <c r="H297" s="67"/>
      <c r="I297" s="68" t="n">
        <v>70</v>
      </c>
      <c r="J297" s="68" t="n">
        <f aca="false">I297/$J$1*($J$1-$E$1)</f>
        <v>65.3333333333333</v>
      </c>
      <c r="K297" s="69" t="n">
        <v>95</v>
      </c>
      <c r="L297" s="69" t="n">
        <f aca="false">I297-K297</f>
        <v>-25</v>
      </c>
      <c r="M297" s="69" t="n">
        <f aca="false">IFERROR((K297/J297%),"-")</f>
        <v>145.408163265306</v>
      </c>
      <c r="N297" s="97" t="n">
        <v>122.25</v>
      </c>
      <c r="O297" s="98" t="str">
        <f aca="false">IF(F297&lt;=$P$2,"Mar","")</f>
        <v>Mar</v>
      </c>
      <c r="P297" s="97" t="n">
        <f aca="false">N297</f>
        <v>122.25</v>
      </c>
      <c r="Q297" s="99" t="n">
        <f aca="false">K297-P297</f>
        <v>-27.25</v>
      </c>
      <c r="R297" s="98" t="n">
        <f aca="false">IFERROR(IF(O297="Mar",(K297/P297-1))," ")</f>
        <v>-0.222903885480573</v>
      </c>
      <c r="S297" s="100" t="str">
        <f aca="false">IF(N297&gt;0,IF(O297="","-",IF(R297&lt;0%,"DEGROWTH","GROWTH")))</f>
        <v>DEGROWTH</v>
      </c>
      <c r="T297" s="69" t="n">
        <v>45</v>
      </c>
      <c r="U297" s="101" t="str">
        <f aca="false">IF(F297&lt;=$V$2,"Apr","")</f>
        <v>Apr</v>
      </c>
      <c r="V297" s="97" t="n">
        <v>45</v>
      </c>
      <c r="W297" s="102" t="n">
        <f aca="false">K297-V297</f>
        <v>50</v>
      </c>
      <c r="X297" s="103" t="n">
        <f aca="false">IFERROR(IF(U297="Apr",(K297/V297-1)),0)</f>
        <v>1.11111111111111</v>
      </c>
      <c r="Y297" s="104" t="str">
        <f aca="false">IF(T297&gt;0,IF(U297="","-",IF(X297&lt;0%,"DEGROWTH","GROWTH")))</f>
        <v>GROWTH</v>
      </c>
      <c r="Z297" s="75" t="n">
        <v>0</v>
      </c>
      <c r="AA297" s="70"/>
      <c r="AB297" s="70" t="s">
        <v>133</v>
      </c>
      <c r="AC297" s="70" t="s">
        <v>133</v>
      </c>
      <c r="AD297" s="3" t="n">
        <f aca="false">IF(K297=0,1,0)</f>
        <v>0</v>
      </c>
      <c r="AE297" s="76"/>
    </row>
    <row r="298" customFormat="false" ht="14.25" hidden="false" customHeight="true" outlineLevel="0" collapsed="false">
      <c r="A298" s="70" t="s">
        <v>133</v>
      </c>
      <c r="B298" s="72" t="s">
        <v>43</v>
      </c>
      <c r="C298" s="72" t="s">
        <v>1178</v>
      </c>
      <c r="D298" s="72" t="n">
        <v>1000000818</v>
      </c>
      <c r="E298" s="73" t="s">
        <v>1179</v>
      </c>
      <c r="F298" s="74" t="n">
        <v>44139</v>
      </c>
      <c r="G298" s="67" t="str">
        <f aca="false">IF(I298&gt;0,"Targeted Dealer","-")</f>
        <v>Targeted Dealer</v>
      </c>
      <c r="H298" s="67"/>
      <c r="I298" s="68" t="n">
        <v>50</v>
      </c>
      <c r="J298" s="68" t="n">
        <f aca="false">I298/$J$1*($J$1-$E$1)</f>
        <v>46.6666666666667</v>
      </c>
      <c r="K298" s="69" t="n">
        <v>50.5</v>
      </c>
      <c r="L298" s="69" t="n">
        <f aca="false">I298-K298</f>
        <v>-0.5</v>
      </c>
      <c r="M298" s="69" t="n">
        <f aca="false">IFERROR((K298/J298%),"-")</f>
        <v>108.214285714286</v>
      </c>
      <c r="N298" s="97" t="n">
        <v>108.45</v>
      </c>
      <c r="O298" s="98" t="str">
        <f aca="false">IF(F298&lt;=$P$2,"Mar","")</f>
        <v>Mar</v>
      </c>
      <c r="P298" s="97" t="n">
        <f aca="false">N298</f>
        <v>108.45</v>
      </c>
      <c r="Q298" s="99" t="n">
        <f aca="false">K298-P298</f>
        <v>-57.95</v>
      </c>
      <c r="R298" s="98" t="n">
        <f aca="false">IFERROR(IF(O298="Mar",(K298/P298-1))," ")</f>
        <v>-0.534347625633933</v>
      </c>
      <c r="S298" s="100" t="str">
        <f aca="false">IF(N298&gt;0,IF(O298="","-",IF(R298&lt;0%,"DEGROWTH","GROWTH")))</f>
        <v>DEGROWTH</v>
      </c>
      <c r="T298" s="69" t="n">
        <v>0</v>
      </c>
      <c r="U298" s="101" t="str">
        <f aca="false">IF(F298&lt;=$V$2,"Apr","")</f>
        <v>Apr</v>
      </c>
      <c r="V298" s="97" t="n">
        <v>0</v>
      </c>
      <c r="W298" s="102" t="n">
        <f aca="false">K298-V298</f>
        <v>50.5</v>
      </c>
      <c r="X298" s="103" t="n">
        <f aca="false">IFERROR(IF(U298="Apr",(K298/V298-1)),0)</f>
        <v>0</v>
      </c>
      <c r="Y298" s="106" t="b">
        <f aca="false">IF(T298&gt;0,IF(U298="","-",IF(X298&lt;0%,"DEGROWTH","GROWTH")))</f>
        <v>0</v>
      </c>
      <c r="Z298" s="75" t="n">
        <v>0</v>
      </c>
      <c r="AA298" s="70"/>
      <c r="AB298" s="70" t="s">
        <v>133</v>
      </c>
      <c r="AC298" s="70" t="s">
        <v>133</v>
      </c>
      <c r="AD298" s="3" t="n">
        <f aca="false">IF(K298=0,1,0)</f>
        <v>0</v>
      </c>
      <c r="AE298" s="76"/>
    </row>
    <row r="299" customFormat="false" ht="14.25" hidden="false" customHeight="true" outlineLevel="0" collapsed="false">
      <c r="A299" s="70" t="s">
        <v>133</v>
      </c>
      <c r="B299" s="72" t="s">
        <v>43</v>
      </c>
      <c r="C299" s="72" t="s">
        <v>1180</v>
      </c>
      <c r="D299" s="72" t="n">
        <v>1000000812</v>
      </c>
      <c r="E299" s="73" t="s">
        <v>1181</v>
      </c>
      <c r="F299" s="74" t="n">
        <v>44291</v>
      </c>
      <c r="G299" s="67" t="str">
        <f aca="false">IF(I299&gt;0,"Targeted Dealer","-")</f>
        <v>Targeted Dealer</v>
      </c>
      <c r="H299" s="67"/>
      <c r="I299" s="68" t="n">
        <v>1200</v>
      </c>
      <c r="J299" s="68" t="n">
        <f aca="false">I299/$J$1*($J$1-$E$1)</f>
        <v>1120</v>
      </c>
      <c r="K299" s="69" t="n">
        <v>760</v>
      </c>
      <c r="L299" s="69" t="n">
        <f aca="false">I299-K299</f>
        <v>440</v>
      </c>
      <c r="M299" s="69" t="n">
        <f aca="false">IFERROR((K299/J299%),"-")</f>
        <v>67.8571428571429</v>
      </c>
      <c r="N299" s="97" t="n">
        <v>1349</v>
      </c>
      <c r="O299" s="98" t="str">
        <f aca="false">IF(F299&lt;=$P$2,"Mar","")</f>
        <v>Mar</v>
      </c>
      <c r="P299" s="97" t="n">
        <f aca="false">N299</f>
        <v>1349</v>
      </c>
      <c r="Q299" s="99" t="n">
        <f aca="false">K299-P299</f>
        <v>-589</v>
      </c>
      <c r="R299" s="98" t="n">
        <f aca="false">IFERROR(IF(O299="Mar",(K299/P299-1))," ")</f>
        <v>-0.436619718309859</v>
      </c>
      <c r="S299" s="100" t="str">
        <f aca="false">IF(N299&gt;0,IF(O299="","-",IF(R299&lt;0%,"DEGROWTH","GROWTH")))</f>
        <v>DEGROWTH</v>
      </c>
      <c r="T299" s="69" t="n">
        <v>995</v>
      </c>
      <c r="U299" s="101" t="str">
        <f aca="false">IF(F299&lt;=$V$2,"Apr","")</f>
        <v>Apr</v>
      </c>
      <c r="V299" s="97" t="n">
        <v>995</v>
      </c>
      <c r="W299" s="102" t="n">
        <f aca="false">K299-V299</f>
        <v>-235</v>
      </c>
      <c r="X299" s="103" t="n">
        <f aca="false">IFERROR(IF(U299="Apr",(K299/V299-1)),0)</f>
        <v>-0.236180904522613</v>
      </c>
      <c r="Y299" s="104" t="str">
        <f aca="false">IF(T299&gt;0,IF(U299="","-",IF(X299&lt;0%,"DEGROWTH","GROWTH")))</f>
        <v>DEGROWTH</v>
      </c>
      <c r="Z299" s="75" t="n">
        <v>0</v>
      </c>
      <c r="AA299" s="70"/>
      <c r="AB299" s="70" t="s">
        <v>133</v>
      </c>
      <c r="AC299" s="70" t="s">
        <v>133</v>
      </c>
      <c r="AD299" s="3" t="n">
        <f aca="false">IF(K299=0,1,0)</f>
        <v>0</v>
      </c>
      <c r="AE299" s="76"/>
    </row>
    <row r="300" customFormat="false" ht="14.25" hidden="false" customHeight="true" outlineLevel="0" collapsed="false">
      <c r="A300" s="70" t="s">
        <v>133</v>
      </c>
      <c r="B300" s="72" t="s">
        <v>43</v>
      </c>
      <c r="C300" s="72" t="s">
        <v>1182</v>
      </c>
      <c r="D300" s="72" t="n">
        <v>1000000819</v>
      </c>
      <c r="E300" s="73" t="s">
        <v>1183</v>
      </c>
      <c r="F300" s="74" t="n">
        <v>44321</v>
      </c>
      <c r="G300" s="67" t="str">
        <f aca="false">IF(I300&gt;0,"Targeted Dealer","-")</f>
        <v>Targeted Dealer</v>
      </c>
      <c r="H300" s="67"/>
      <c r="I300" s="68" t="n">
        <v>200</v>
      </c>
      <c r="J300" s="68" t="n">
        <f aca="false">I300/$J$1*($J$1-$E$1)</f>
        <v>186.666666666667</v>
      </c>
      <c r="K300" s="69" t="n">
        <v>110</v>
      </c>
      <c r="L300" s="69" t="n">
        <f aca="false">I300-K300</f>
        <v>90</v>
      </c>
      <c r="M300" s="69" t="n">
        <f aca="false">IFERROR((K300/J300%),"-")</f>
        <v>58.9285714285714</v>
      </c>
      <c r="N300" s="97" t="n">
        <v>200</v>
      </c>
      <c r="O300" s="98" t="str">
        <f aca="false">IF(F300&lt;=$P$2,"Mar","")</f>
        <v>Mar</v>
      </c>
      <c r="P300" s="97" t="n">
        <f aca="false">N300</f>
        <v>200</v>
      </c>
      <c r="Q300" s="99" t="n">
        <f aca="false">K300-P300</f>
        <v>-90</v>
      </c>
      <c r="R300" s="98" t="n">
        <f aca="false">IFERROR(IF(O300="Mar",(K300/P300-1))," ")</f>
        <v>-0.45</v>
      </c>
      <c r="S300" s="100" t="str">
        <f aca="false">IF(N300&gt;0,IF(O300="","-",IF(R300&lt;0%,"DEGROWTH","GROWTH")))</f>
        <v>DEGROWTH</v>
      </c>
      <c r="T300" s="69" t="n">
        <v>342.5</v>
      </c>
      <c r="U300" s="101" t="str">
        <f aca="false">IF(F300&lt;=$V$2,"Apr","")</f>
        <v>Apr</v>
      </c>
      <c r="V300" s="97" t="n">
        <v>342.5</v>
      </c>
      <c r="W300" s="102" t="n">
        <f aca="false">K300-V300</f>
        <v>-232.5</v>
      </c>
      <c r="X300" s="103" t="n">
        <f aca="false">IFERROR(IF(U300="Apr",(K300/V300-1)),0)</f>
        <v>-0.678832116788321</v>
      </c>
      <c r="Y300" s="104" t="str">
        <f aca="false">IF(T300&gt;0,IF(U300="","-",IF(X300&lt;0%,"DEGROWTH","GROWTH")))</f>
        <v>DEGROWTH</v>
      </c>
      <c r="Z300" s="75" t="n">
        <v>0</v>
      </c>
      <c r="AA300" s="70"/>
      <c r="AB300" s="70" t="s">
        <v>133</v>
      </c>
      <c r="AC300" s="70" t="s">
        <v>133</v>
      </c>
      <c r="AD300" s="3" t="n">
        <f aca="false">IF(K300=0,1,0)</f>
        <v>0</v>
      </c>
      <c r="AE300" s="76"/>
    </row>
    <row r="301" customFormat="false" ht="14.25" hidden="false" customHeight="true" outlineLevel="0" collapsed="false">
      <c r="A301" s="70" t="s">
        <v>133</v>
      </c>
      <c r="B301" s="72" t="s">
        <v>43</v>
      </c>
      <c r="C301" s="72" t="s">
        <v>224</v>
      </c>
      <c r="D301" s="72" t="n">
        <v>1000003134</v>
      </c>
      <c r="E301" s="72" t="s">
        <v>225</v>
      </c>
      <c r="F301" s="74" t="n">
        <v>44911</v>
      </c>
      <c r="G301" s="67" t="str">
        <f aca="false">IF(I301&gt;0,"Targeted Dealer","-")</f>
        <v>Targeted Dealer</v>
      </c>
      <c r="H301" s="67"/>
      <c r="I301" s="68" t="n">
        <v>120</v>
      </c>
      <c r="J301" s="68" t="n">
        <f aca="false">I301/$J$1*($J$1-$E$1)</f>
        <v>112</v>
      </c>
      <c r="K301" s="69" t="n">
        <v>53.25</v>
      </c>
      <c r="L301" s="69" t="n">
        <f aca="false">I301-K301</f>
        <v>66.75</v>
      </c>
      <c r="M301" s="69" t="n">
        <f aca="false">IFERROR((K301/J301%),"-")</f>
        <v>47.5446428571429</v>
      </c>
      <c r="N301" s="97" t="n">
        <v>65</v>
      </c>
      <c r="O301" s="98" t="str">
        <f aca="false">IF(F301&lt;=$P$2,"Mar","")</f>
        <v>Mar</v>
      </c>
      <c r="P301" s="97" t="n">
        <f aca="false">N301</f>
        <v>65</v>
      </c>
      <c r="Q301" s="99" t="n">
        <f aca="false">K301-P301</f>
        <v>-11.75</v>
      </c>
      <c r="R301" s="98" t="n">
        <f aca="false">IFERROR(IF(O301="Mar",(K301/P301-1))," ")</f>
        <v>-0.180769230769231</v>
      </c>
      <c r="S301" s="100" t="str">
        <f aca="false">IF(N301&gt;0,IF(O301="","-",IF(R301&lt;0%,"DEGROWTH","GROWTH")))</f>
        <v>DEGROWTH</v>
      </c>
      <c r="T301" s="69" t="n">
        <v>93.75</v>
      </c>
      <c r="U301" s="101" t="str">
        <f aca="false">IF(F301&lt;=$V$2,"Apr","")</f>
        <v>Apr</v>
      </c>
      <c r="V301" s="97" t="n">
        <v>93.75</v>
      </c>
      <c r="W301" s="102" t="n">
        <f aca="false">K301-V301</f>
        <v>-40.5</v>
      </c>
      <c r="X301" s="103" t="n">
        <f aca="false">IFERROR(IF(U301="Apr",(K301/V301-1)),0)</f>
        <v>-0.432</v>
      </c>
      <c r="Y301" s="104" t="str">
        <f aca="false">IF(T301&gt;0,IF(U301="","-",IF(X301&lt;0%,"DEGROWTH","GROWTH")))</f>
        <v>DEGROWTH</v>
      </c>
      <c r="Z301" s="75" t="n">
        <v>0</v>
      </c>
      <c r="AA301" s="70"/>
      <c r="AB301" s="70" t="s">
        <v>133</v>
      </c>
      <c r="AC301" s="70" t="s">
        <v>133</v>
      </c>
      <c r="AD301" s="3" t="n">
        <f aca="false">IF(K301=0,1,0)</f>
        <v>0</v>
      </c>
      <c r="AE301" s="76"/>
    </row>
    <row r="302" customFormat="false" ht="14.25" hidden="false" customHeight="true" outlineLevel="0" collapsed="false">
      <c r="A302" s="70" t="s">
        <v>133</v>
      </c>
      <c r="B302" s="72" t="s">
        <v>43</v>
      </c>
      <c r="C302" s="72" t="s">
        <v>226</v>
      </c>
      <c r="D302" s="72" t="n">
        <v>1000003308</v>
      </c>
      <c r="E302" s="72" t="s">
        <v>227</v>
      </c>
      <c r="F302" s="74" t="n">
        <v>44957</v>
      </c>
      <c r="G302" s="67" t="str">
        <f aca="false">IF(I302&gt;0,"Targeted Dealer","-")</f>
        <v>-</v>
      </c>
      <c r="H302" s="67"/>
      <c r="I302" s="68" t="n">
        <v>0</v>
      </c>
      <c r="J302" s="68" t="n">
        <f aca="false">I302/$J$1*($J$1-$E$1)</f>
        <v>0</v>
      </c>
      <c r="K302" s="69" t="n">
        <v>0</v>
      </c>
      <c r="L302" s="69" t="n">
        <f aca="false">I302-K302</f>
        <v>0</v>
      </c>
      <c r="M302" s="69" t="str">
        <f aca="false">IFERROR((K302/J302%),"-")</f>
        <v>-</v>
      </c>
      <c r="N302" s="97" t="n">
        <v>0</v>
      </c>
      <c r="O302" s="98" t="str">
        <f aca="false">IF(F302&lt;=$P$2,"Mar","")</f>
        <v>Mar</v>
      </c>
      <c r="P302" s="97" t="n">
        <f aca="false">N302</f>
        <v>0</v>
      </c>
      <c r="Q302" s="99" t="n">
        <f aca="false">K302-P302</f>
        <v>0</v>
      </c>
      <c r="R302" s="98" t="str">
        <f aca="false">IFERROR(IF(O302="Mar",(K302/P302-1))," ")</f>
        <v> </v>
      </c>
      <c r="S302" s="105" t="b">
        <f aca="false">IF(N302&gt;0,IF(O302="","-",IF(R302&lt;0%,"DEGROWTH","GROWTH")))</f>
        <v>0</v>
      </c>
      <c r="T302" s="69" t="n">
        <v>5</v>
      </c>
      <c r="U302" s="101" t="str">
        <f aca="false">IF(F302&lt;=$V$2,"Apr","")</f>
        <v>Apr</v>
      </c>
      <c r="V302" s="97" t="n">
        <v>5</v>
      </c>
      <c r="W302" s="102" t="n">
        <f aca="false">K302-V302</f>
        <v>-5</v>
      </c>
      <c r="X302" s="103" t="n">
        <f aca="false">IFERROR(IF(U302="Apr",(K302/V302-1)),0)</f>
        <v>-1</v>
      </c>
      <c r="Y302" s="104" t="str">
        <f aca="false">IF(T302&gt;0,IF(U302="","-",IF(X302&lt;0%,"DEGROWTH","GROWTH")))</f>
        <v>DEGROWTH</v>
      </c>
      <c r="Z302" s="75" t="n">
        <v>0</v>
      </c>
      <c r="AA302" s="70"/>
      <c r="AB302" s="70" t="s">
        <v>133</v>
      </c>
      <c r="AC302" s="70" t="s">
        <v>133</v>
      </c>
      <c r="AD302" s="3" t="n">
        <f aca="false">IF(K302=0,1,0)</f>
        <v>1</v>
      </c>
      <c r="AE302" s="76"/>
    </row>
    <row r="303" customFormat="false" ht="14.25" hidden="false" customHeight="true" outlineLevel="0" collapsed="false">
      <c r="A303" s="70" t="s">
        <v>133</v>
      </c>
      <c r="B303" s="72" t="s">
        <v>43</v>
      </c>
      <c r="C303" s="72" t="s">
        <v>1184</v>
      </c>
      <c r="D303" s="72" t="n">
        <v>1000003473</v>
      </c>
      <c r="E303" s="72" t="s">
        <v>1185</v>
      </c>
      <c r="F303" s="74" t="n">
        <v>45021</v>
      </c>
      <c r="G303" s="67" t="str">
        <f aca="false">IF(I303&gt;0,"Targeted Dealer","-")</f>
        <v>Targeted Dealer</v>
      </c>
      <c r="H303" s="67"/>
      <c r="I303" s="68" t="n">
        <v>50</v>
      </c>
      <c r="J303" s="68" t="n">
        <f aca="false">I303/$J$1*($J$1-$E$1)</f>
        <v>46.6666666666667</v>
      </c>
      <c r="K303" s="69" t="n">
        <v>15</v>
      </c>
      <c r="L303" s="69" t="n">
        <f aca="false">I303-K303</f>
        <v>35</v>
      </c>
      <c r="M303" s="69" t="n">
        <f aca="false">IFERROR((K303/J303%),"-")</f>
        <v>32.1428571428571</v>
      </c>
      <c r="N303" s="97" t="n">
        <v>50</v>
      </c>
      <c r="O303" s="98" t="str">
        <f aca="false">IF(F303&lt;=$P$2,"Mar","")</f>
        <v>Mar</v>
      </c>
      <c r="P303" s="97" t="n">
        <f aca="false">N303</f>
        <v>50</v>
      </c>
      <c r="Q303" s="99" t="n">
        <f aca="false">K303-P303</f>
        <v>-35</v>
      </c>
      <c r="R303" s="98" t="n">
        <f aca="false">IFERROR(IF(O303="Mar",(K303/P303-1))," ")</f>
        <v>-0.7</v>
      </c>
      <c r="S303" s="100" t="str">
        <f aca="false">IF(N303&gt;0,IF(O303="","-",IF(R303&lt;0%,"DEGROWTH","GROWTH")))</f>
        <v>DEGROWTH</v>
      </c>
      <c r="T303" s="69" t="n">
        <v>104.5</v>
      </c>
      <c r="U303" s="101" t="str">
        <f aca="false">IF(F303&lt;=$V$2,"Apr","")</f>
        <v>Apr</v>
      </c>
      <c r="V303" s="97" t="n">
        <v>104.5</v>
      </c>
      <c r="W303" s="102" t="n">
        <f aca="false">K303-V303</f>
        <v>-89.5</v>
      </c>
      <c r="X303" s="103" t="n">
        <f aca="false">IFERROR(IF(U303="Apr",(K303/V303-1)),0)</f>
        <v>-0.856459330143541</v>
      </c>
      <c r="Y303" s="104" t="str">
        <f aca="false">IF(T303&gt;0,IF(U303="","-",IF(X303&lt;0%,"DEGROWTH","GROWTH")))</f>
        <v>DEGROWTH</v>
      </c>
      <c r="Z303" s="75" t="n">
        <v>0</v>
      </c>
      <c r="AA303" s="70"/>
      <c r="AB303" s="70" t="s">
        <v>133</v>
      </c>
      <c r="AC303" s="70" t="s">
        <v>133</v>
      </c>
      <c r="AD303" s="3" t="n">
        <f aca="false">IF(K303=0,1,0)</f>
        <v>0</v>
      </c>
      <c r="AE303" s="76"/>
    </row>
    <row r="304" customFormat="false" ht="14.25" hidden="false" customHeight="true" outlineLevel="0" collapsed="false">
      <c r="A304" s="70" t="s">
        <v>133</v>
      </c>
      <c r="B304" s="72" t="s">
        <v>43</v>
      </c>
      <c r="C304" s="72" t="s">
        <v>1186</v>
      </c>
      <c r="D304" s="72" t="n">
        <v>1000003502</v>
      </c>
      <c r="E304" s="72" t="s">
        <v>1187</v>
      </c>
      <c r="F304" s="74" t="n">
        <v>45042</v>
      </c>
      <c r="G304" s="67" t="str">
        <f aca="false">IF(I304&gt;0,"Targeted Dealer","-")</f>
        <v>Targeted Dealer</v>
      </c>
      <c r="H304" s="67"/>
      <c r="I304" s="68" t="n">
        <v>200</v>
      </c>
      <c r="J304" s="68" t="n">
        <f aca="false">I304/$J$1*($J$1-$E$1)</f>
        <v>186.666666666667</v>
      </c>
      <c r="K304" s="69" t="n">
        <v>132.85</v>
      </c>
      <c r="L304" s="69" t="n">
        <f aca="false">I304-K304</f>
        <v>67.15</v>
      </c>
      <c r="M304" s="69" t="n">
        <f aca="false">IFERROR((K304/J304%),"-")</f>
        <v>71.1696428571429</v>
      </c>
      <c r="N304" s="97" t="n">
        <v>226</v>
      </c>
      <c r="O304" s="98" t="str">
        <f aca="false">IF(F304&lt;=$P$2,"Mar","")</f>
        <v>Mar</v>
      </c>
      <c r="P304" s="97" t="n">
        <f aca="false">N304</f>
        <v>226</v>
      </c>
      <c r="Q304" s="99" t="n">
        <f aca="false">K304-P304</f>
        <v>-93.15</v>
      </c>
      <c r="R304" s="98" t="n">
        <f aca="false">IFERROR(IF(O304="Mar",(K304/P304-1))," ")</f>
        <v>-0.41216814159292</v>
      </c>
      <c r="S304" s="100" t="str">
        <f aca="false">IF(N304&gt;0,IF(O304="","-",IF(R304&lt;0%,"DEGROWTH","GROWTH")))</f>
        <v>DEGROWTH</v>
      </c>
      <c r="T304" s="69" t="n">
        <v>143.5</v>
      </c>
      <c r="U304" s="101" t="str">
        <f aca="false">IF(F304&lt;=$V$2,"Apr","")</f>
        <v>Apr</v>
      </c>
      <c r="V304" s="97" t="n">
        <v>143.5</v>
      </c>
      <c r="W304" s="102" t="n">
        <f aca="false">K304-V304</f>
        <v>-10.65</v>
      </c>
      <c r="X304" s="103" t="n">
        <f aca="false">IFERROR(IF(U304="Apr",(K304/V304-1)),0)</f>
        <v>-0.0742160278745645</v>
      </c>
      <c r="Y304" s="104" t="str">
        <f aca="false">IF(T304&gt;0,IF(U304="","-",IF(X304&lt;0%,"DEGROWTH","GROWTH")))</f>
        <v>DEGROWTH</v>
      </c>
      <c r="Z304" s="75" t="n">
        <v>0</v>
      </c>
      <c r="AA304" s="70"/>
      <c r="AB304" s="70" t="s">
        <v>133</v>
      </c>
      <c r="AC304" s="70" t="s">
        <v>133</v>
      </c>
      <c r="AD304" s="3" t="n">
        <f aca="false">IF(K304=0,1,0)</f>
        <v>0</v>
      </c>
      <c r="AE304" s="76"/>
    </row>
    <row r="305" customFormat="false" ht="14.25" hidden="false" customHeight="true" outlineLevel="0" collapsed="false">
      <c r="A305" s="70" t="s">
        <v>133</v>
      </c>
      <c r="B305" s="72" t="s">
        <v>43</v>
      </c>
      <c r="C305" s="72" t="s">
        <v>1188</v>
      </c>
      <c r="D305" s="72" t="n">
        <v>1000003566</v>
      </c>
      <c r="E305" s="72" t="s">
        <v>1189</v>
      </c>
      <c r="F305" s="74" t="n">
        <v>45078</v>
      </c>
      <c r="G305" s="67" t="str">
        <f aca="false">IF(I305&gt;0,"Targeted Dealer","-")</f>
        <v>Targeted Dealer</v>
      </c>
      <c r="H305" s="67"/>
      <c r="I305" s="68" t="n">
        <v>60</v>
      </c>
      <c r="J305" s="68" t="n">
        <f aca="false">I305/$J$1*($J$1-$E$1)</f>
        <v>56</v>
      </c>
      <c r="K305" s="69" t="n">
        <v>40</v>
      </c>
      <c r="L305" s="69" t="n">
        <f aca="false">I305-K305</f>
        <v>20</v>
      </c>
      <c r="M305" s="69" t="n">
        <f aca="false">IFERROR((K305/J305%),"-")</f>
        <v>71.4285714285714</v>
      </c>
      <c r="N305" s="97" t="n">
        <v>20</v>
      </c>
      <c r="O305" s="98" t="str">
        <f aca="false">IF(F305&lt;=$P$2,"Mar","")</f>
        <v>Mar</v>
      </c>
      <c r="P305" s="97" t="n">
        <f aca="false">N305</f>
        <v>20</v>
      </c>
      <c r="Q305" s="99" t="n">
        <f aca="false">K305-P305</f>
        <v>20</v>
      </c>
      <c r="R305" s="98" t="n">
        <f aca="false">IFERROR(IF(O305="Mar",(K305/P305-1))," ")</f>
        <v>1</v>
      </c>
      <c r="S305" s="100" t="str">
        <f aca="false">IF(N305&gt;0,IF(O305="","-",IF(R305&lt;0%,"DEGROWTH","GROWTH")))</f>
        <v>GROWTH</v>
      </c>
      <c r="T305" s="69" t="n">
        <v>60</v>
      </c>
      <c r="U305" s="101" t="str">
        <f aca="false">IF(F305&lt;=$V$2,"Apr","")</f>
        <v>Apr</v>
      </c>
      <c r="V305" s="97" t="n">
        <v>60</v>
      </c>
      <c r="W305" s="102" t="n">
        <f aca="false">K305-V305</f>
        <v>-20</v>
      </c>
      <c r="X305" s="103" t="n">
        <f aca="false">IFERROR(IF(U305="Apr",(K305/V305-1)),0)</f>
        <v>-0.333333333333333</v>
      </c>
      <c r="Y305" s="104" t="str">
        <f aca="false">IF(T305&gt;0,IF(U305="","-",IF(X305&lt;0%,"DEGROWTH","GROWTH")))</f>
        <v>DEGROWTH</v>
      </c>
      <c r="Z305" s="75" t="n">
        <v>0</v>
      </c>
      <c r="AA305" s="70"/>
      <c r="AB305" s="70" t="s">
        <v>133</v>
      </c>
      <c r="AC305" s="70" t="s">
        <v>133</v>
      </c>
      <c r="AD305" s="3" t="n">
        <f aca="false">IF(K305=0,1,0)</f>
        <v>0</v>
      </c>
      <c r="AE305" s="76"/>
    </row>
    <row r="306" customFormat="false" ht="14.25" hidden="false" customHeight="true" outlineLevel="0" collapsed="false">
      <c r="A306" s="70" t="s">
        <v>133</v>
      </c>
      <c r="B306" s="72" t="s">
        <v>43</v>
      </c>
      <c r="C306" s="72" t="s">
        <v>1190</v>
      </c>
      <c r="D306" s="72" t="n">
        <v>1000003732</v>
      </c>
      <c r="E306" s="72" t="s">
        <v>1191</v>
      </c>
      <c r="F306" s="74" t="n">
        <v>45219</v>
      </c>
      <c r="G306" s="67" t="str">
        <f aca="false">IF(I306&gt;0,"Targeted Dealer","-")</f>
        <v>Targeted Dealer</v>
      </c>
      <c r="H306" s="67"/>
      <c r="I306" s="68" t="n">
        <v>870</v>
      </c>
      <c r="J306" s="68" t="n">
        <f aca="false">I306/$J$1*($J$1-$E$1)</f>
        <v>812</v>
      </c>
      <c r="K306" s="69" t="n">
        <v>433</v>
      </c>
      <c r="L306" s="69" t="n">
        <f aca="false">I306-K306</f>
        <v>437</v>
      </c>
      <c r="M306" s="69" t="n">
        <f aca="false">IFERROR((K306/J306%),"-")</f>
        <v>53.3251231527094</v>
      </c>
      <c r="N306" s="97" t="n">
        <v>918.75</v>
      </c>
      <c r="O306" s="98" t="str">
        <f aca="false">IF(F306&lt;=$P$2,"Mar","")</f>
        <v>Mar</v>
      </c>
      <c r="P306" s="97" t="n">
        <f aca="false">N306</f>
        <v>918.75</v>
      </c>
      <c r="Q306" s="99" t="n">
        <f aca="false">K306-P306</f>
        <v>-485.75</v>
      </c>
      <c r="R306" s="98" t="n">
        <f aca="false">IFERROR(IF(O306="Mar",(K306/P306-1))," ")</f>
        <v>-0.528707482993197</v>
      </c>
      <c r="S306" s="100" t="str">
        <f aca="false">IF(N306&gt;0,IF(O306="","-",IF(R306&lt;0%,"DEGROWTH","GROWTH")))</f>
        <v>DEGROWTH</v>
      </c>
      <c r="T306" s="69" t="n">
        <v>496.6</v>
      </c>
      <c r="U306" s="101" t="str">
        <f aca="false">IF(F306&lt;=$V$2,"Apr","")</f>
        <v>Apr</v>
      </c>
      <c r="V306" s="97" t="n">
        <v>496.6</v>
      </c>
      <c r="W306" s="102" t="n">
        <f aca="false">K306-V306</f>
        <v>-63.6</v>
      </c>
      <c r="X306" s="103" t="n">
        <f aca="false">IFERROR(IF(U306="Apr",(K306/V306-1)),0)</f>
        <v>-0.128070881997584</v>
      </c>
      <c r="Y306" s="104" t="str">
        <f aca="false">IF(T306&gt;0,IF(U306="","-",IF(X306&lt;0%,"DEGROWTH","GROWTH")))</f>
        <v>DEGROWTH</v>
      </c>
      <c r="Z306" s="75" t="n">
        <v>0</v>
      </c>
      <c r="AA306" s="70"/>
      <c r="AB306" s="70" t="s">
        <v>133</v>
      </c>
      <c r="AC306" s="70" t="s">
        <v>133</v>
      </c>
      <c r="AD306" s="3" t="n">
        <f aca="false">IF(K306=0,1,0)</f>
        <v>0</v>
      </c>
      <c r="AE306" s="76"/>
    </row>
    <row r="307" customFormat="false" ht="14.25" hidden="false" customHeight="true" outlineLevel="0" collapsed="false">
      <c r="A307" s="70" t="s">
        <v>133</v>
      </c>
      <c r="B307" s="72" t="s">
        <v>43</v>
      </c>
      <c r="C307" s="72" t="s">
        <v>1192</v>
      </c>
      <c r="D307" s="72" t="n">
        <v>1000003794</v>
      </c>
      <c r="E307" s="72" t="s">
        <v>1193</v>
      </c>
      <c r="F307" s="74" t="n">
        <v>45281</v>
      </c>
      <c r="G307" s="67" t="str">
        <f aca="false">IF(I307&gt;0,"Targeted Dealer","-")</f>
        <v>Targeted Dealer</v>
      </c>
      <c r="H307" s="67"/>
      <c r="I307" s="68" t="n">
        <v>110</v>
      </c>
      <c r="J307" s="68" t="n">
        <f aca="false">I307/$J$1*($J$1-$E$1)</f>
        <v>102.666666666667</v>
      </c>
      <c r="K307" s="69" t="n">
        <v>125</v>
      </c>
      <c r="L307" s="69" t="n">
        <f aca="false">I307-K307</f>
        <v>-15</v>
      </c>
      <c r="M307" s="69" t="n">
        <f aca="false">IFERROR((K307/J307%),"-")</f>
        <v>121.753246753247</v>
      </c>
      <c r="N307" s="97" t="n">
        <v>130</v>
      </c>
      <c r="O307" s="98" t="str">
        <f aca="false">IF(F307&lt;=$P$2,"Mar","")</f>
        <v>Mar</v>
      </c>
      <c r="P307" s="97" t="n">
        <f aca="false">N307</f>
        <v>130</v>
      </c>
      <c r="Q307" s="99" t="n">
        <f aca="false">K307-P307</f>
        <v>-5</v>
      </c>
      <c r="R307" s="98" t="n">
        <f aca="false">IFERROR(IF(O307="Mar",(K307/P307-1))," ")</f>
        <v>-0.0384615384615384</v>
      </c>
      <c r="S307" s="100" t="str">
        <f aca="false">IF(N307&gt;0,IF(O307="","-",IF(R307&lt;0%,"DEGROWTH","GROWTH")))</f>
        <v>DEGROWTH</v>
      </c>
      <c r="T307" s="69" t="n">
        <v>105</v>
      </c>
      <c r="U307" s="101" t="str">
        <f aca="false">IF(F307&lt;=$V$2,"Apr","")</f>
        <v>Apr</v>
      </c>
      <c r="V307" s="97" t="n">
        <v>105</v>
      </c>
      <c r="W307" s="102" t="n">
        <f aca="false">K307-V307</f>
        <v>20</v>
      </c>
      <c r="X307" s="103" t="n">
        <f aca="false">IFERROR(IF(U307="Apr",(K307/V307-1)),0)</f>
        <v>0.19047619047619</v>
      </c>
      <c r="Y307" s="104" t="str">
        <f aca="false">IF(T307&gt;0,IF(U307="","-",IF(X307&lt;0%,"DEGROWTH","GROWTH")))</f>
        <v>GROWTH</v>
      </c>
      <c r="Z307" s="75" t="n">
        <v>0</v>
      </c>
      <c r="AA307" s="70"/>
      <c r="AB307" s="70" t="s">
        <v>133</v>
      </c>
      <c r="AC307" s="70" t="s">
        <v>133</v>
      </c>
      <c r="AD307" s="3" t="n">
        <f aca="false">IF(K307=0,1,0)</f>
        <v>0</v>
      </c>
      <c r="AE307" s="76"/>
    </row>
    <row r="308" customFormat="false" ht="14.25" hidden="false" customHeight="true" outlineLevel="0" collapsed="false">
      <c r="A308" s="70" t="s">
        <v>133</v>
      </c>
      <c r="B308" s="72" t="s">
        <v>43</v>
      </c>
      <c r="C308" s="72" t="s">
        <v>1194</v>
      </c>
      <c r="D308" s="72" t="n">
        <v>1000003817</v>
      </c>
      <c r="E308" s="72" t="s">
        <v>1195</v>
      </c>
      <c r="F308" s="78" t="n">
        <v>45301</v>
      </c>
      <c r="G308" s="67" t="str">
        <f aca="false">IF(I308&gt;0,"Targeted Dealer","-")</f>
        <v>Targeted Dealer</v>
      </c>
      <c r="H308" s="67"/>
      <c r="I308" s="68" t="n">
        <v>90</v>
      </c>
      <c r="J308" s="68" t="n">
        <f aca="false">I308/$J$1*($J$1-$E$1)</f>
        <v>84</v>
      </c>
      <c r="K308" s="69" t="n">
        <v>85</v>
      </c>
      <c r="L308" s="69" t="n">
        <f aca="false">I308-K308</f>
        <v>5</v>
      </c>
      <c r="M308" s="69" t="n">
        <f aca="false">IFERROR((K308/J308%),"-")</f>
        <v>101.190476190476</v>
      </c>
      <c r="N308" s="97" t="n">
        <v>40</v>
      </c>
      <c r="O308" s="98" t="str">
        <f aca="false">IF(F308&lt;=$P$2,"Mar","")</f>
        <v>Mar</v>
      </c>
      <c r="P308" s="97" t="n">
        <f aca="false">N308</f>
        <v>40</v>
      </c>
      <c r="Q308" s="99" t="n">
        <f aca="false">K308-P308</f>
        <v>45</v>
      </c>
      <c r="R308" s="98" t="n">
        <f aca="false">IFERROR(IF(O308="Mar",(K308/P308-1))," ")</f>
        <v>1.125</v>
      </c>
      <c r="S308" s="100" t="str">
        <f aca="false">IF(N308&gt;0,IF(O308="","-",IF(R308&lt;0%,"DEGROWTH","GROWTH")))</f>
        <v>GROWTH</v>
      </c>
      <c r="T308" s="69" t="n">
        <v>80</v>
      </c>
      <c r="U308" s="101" t="str">
        <f aca="false">IF(F308&lt;=$V$2,"Apr","")</f>
        <v>Apr</v>
      </c>
      <c r="V308" s="97" t="n">
        <v>80</v>
      </c>
      <c r="W308" s="102" t="n">
        <f aca="false">K308-V308</f>
        <v>5</v>
      </c>
      <c r="X308" s="103" t="n">
        <f aca="false">IFERROR(IF(U308="Apr",(K308/V308-1)),0)</f>
        <v>0.0625</v>
      </c>
      <c r="Y308" s="104" t="str">
        <f aca="false">IF(T308&gt;0,IF(U308="","-",IF(X308&lt;0%,"DEGROWTH","GROWTH")))</f>
        <v>GROWTH</v>
      </c>
      <c r="Z308" s="75" t="n">
        <v>0</v>
      </c>
      <c r="AA308" s="70"/>
      <c r="AB308" s="70" t="s">
        <v>133</v>
      </c>
      <c r="AC308" s="70" t="s">
        <v>133</v>
      </c>
      <c r="AD308" s="3" t="n">
        <f aca="false">IF(K308=0,1,0)</f>
        <v>0</v>
      </c>
      <c r="AE308" s="76"/>
    </row>
    <row r="309" customFormat="false" ht="14.25" hidden="false" customHeight="true" outlineLevel="0" collapsed="false">
      <c r="A309" s="75" t="s">
        <v>133</v>
      </c>
      <c r="B309" s="79" t="s">
        <v>43</v>
      </c>
      <c r="C309" s="79" t="s">
        <v>1196</v>
      </c>
      <c r="D309" s="79" t="n">
        <v>1000003953</v>
      </c>
      <c r="E309" s="79" t="s">
        <v>1197</v>
      </c>
      <c r="F309" s="74" t="n">
        <v>45427</v>
      </c>
      <c r="G309" s="67" t="str">
        <f aca="false">IF(I309&gt;0,"Targeted Dealer","-")</f>
        <v>Targeted Dealer</v>
      </c>
      <c r="H309" s="67"/>
      <c r="I309" s="68" t="n">
        <v>250</v>
      </c>
      <c r="J309" s="68" t="n">
        <f aca="false">I309/$J$1*($J$1-$E$1)</f>
        <v>233.333333333333</v>
      </c>
      <c r="K309" s="69" t="n">
        <v>361.2</v>
      </c>
      <c r="L309" s="69" t="n">
        <f aca="false">I309-K309</f>
        <v>-111.2</v>
      </c>
      <c r="M309" s="69" t="n">
        <f aca="false">IFERROR((K309/J309%),"-")</f>
        <v>154.8</v>
      </c>
      <c r="N309" s="97" t="n">
        <v>606</v>
      </c>
      <c r="O309" s="98" t="str">
        <f aca="false">IF(F309&lt;=$P$2,"Mar","")</f>
        <v>Mar</v>
      </c>
      <c r="P309" s="97" t="n">
        <f aca="false">N309</f>
        <v>606</v>
      </c>
      <c r="Q309" s="99" t="n">
        <f aca="false">K309-P309</f>
        <v>-244.8</v>
      </c>
      <c r="R309" s="98" t="n">
        <f aca="false">IFERROR(IF(O309="Mar",(K309/P309-1))," ")</f>
        <v>-0.403960396039604</v>
      </c>
      <c r="S309" s="100" t="str">
        <f aca="false">IF(N309&gt;0,IF(O309="","-",IF(R309&lt;0%,"DEGROWTH","GROWTH")))</f>
        <v>DEGROWTH</v>
      </c>
      <c r="T309" s="69" t="n">
        <v>202.5</v>
      </c>
      <c r="U309" s="101" t="str">
        <f aca="false">IF(F309&lt;=$V$2,"Apr","")</f>
        <v>Apr</v>
      </c>
      <c r="V309" s="97" t="n">
        <v>202.5</v>
      </c>
      <c r="W309" s="102" t="n">
        <f aca="false">K309-V309</f>
        <v>158.7</v>
      </c>
      <c r="X309" s="103" t="n">
        <f aca="false">IFERROR(IF(U309="Apr",(K309/V309-1)),0)</f>
        <v>0.783703703703704</v>
      </c>
      <c r="Y309" s="104" t="str">
        <f aca="false">IF(T309&gt;0,IF(U309="","-",IF(X309&lt;0%,"DEGROWTH","GROWTH")))</f>
        <v>GROWTH</v>
      </c>
      <c r="Z309" s="75" t="n">
        <v>0</v>
      </c>
      <c r="AA309" s="70"/>
      <c r="AB309" s="70" t="s">
        <v>133</v>
      </c>
      <c r="AC309" s="75" t="s">
        <v>133</v>
      </c>
      <c r="AD309" s="3" t="n">
        <f aca="false">IF(K309=0,1,0)</f>
        <v>0</v>
      </c>
      <c r="AE309" s="76"/>
    </row>
    <row r="310" customFormat="false" ht="14.25" hidden="false" customHeight="true" outlineLevel="0" collapsed="false">
      <c r="A310" s="75" t="s">
        <v>133</v>
      </c>
      <c r="B310" s="79" t="s">
        <v>43</v>
      </c>
      <c r="C310" s="79" t="s">
        <v>1198</v>
      </c>
      <c r="D310" s="79" t="n">
        <v>1000003996</v>
      </c>
      <c r="E310" s="79" t="s">
        <v>1199</v>
      </c>
      <c r="F310" s="74" t="n">
        <v>45446</v>
      </c>
      <c r="G310" s="67" t="str">
        <f aca="false">IF(I310&gt;0,"Targeted Dealer","-")</f>
        <v>Targeted Dealer</v>
      </c>
      <c r="H310" s="67"/>
      <c r="I310" s="68" t="n">
        <v>80</v>
      </c>
      <c r="J310" s="68" t="n">
        <f aca="false">I310/$J$1*($J$1-$E$1)</f>
        <v>74.6666666666667</v>
      </c>
      <c r="K310" s="69" t="n">
        <v>65</v>
      </c>
      <c r="L310" s="69" t="n">
        <f aca="false">I310-K310</f>
        <v>15</v>
      </c>
      <c r="M310" s="69" t="n">
        <f aca="false">IFERROR((K310/J310%),"-")</f>
        <v>87.0535714285714</v>
      </c>
      <c r="N310" s="97" t="n">
        <v>117.5</v>
      </c>
      <c r="O310" s="98" t="str">
        <f aca="false">IF(F310&lt;=$P$2,"Mar","")</f>
        <v>Mar</v>
      </c>
      <c r="P310" s="97" t="n">
        <f aca="false">N310</f>
        <v>117.5</v>
      </c>
      <c r="Q310" s="99" t="n">
        <f aca="false">K310-P310</f>
        <v>-52.5</v>
      </c>
      <c r="R310" s="98" t="n">
        <f aca="false">IFERROR(IF(O310="Mar",(K310/P310-1))," ")</f>
        <v>-0.446808510638298</v>
      </c>
      <c r="S310" s="100" t="str">
        <f aca="false">IF(N310&gt;0,IF(O310="","-",IF(R310&lt;0%,"DEGROWTH","GROWTH")))</f>
        <v>DEGROWTH</v>
      </c>
      <c r="T310" s="69" t="n">
        <v>40</v>
      </c>
      <c r="U310" s="101" t="str">
        <f aca="false">IF(F310&lt;=$V$2,"Apr","")</f>
        <v>Apr</v>
      </c>
      <c r="V310" s="97" t="n">
        <v>40</v>
      </c>
      <c r="W310" s="102" t="n">
        <f aca="false">K310-V310</f>
        <v>25</v>
      </c>
      <c r="X310" s="103" t="n">
        <f aca="false">IFERROR(IF(U310="Apr",(K310/V310-1)),0)</f>
        <v>0.625</v>
      </c>
      <c r="Y310" s="104" t="str">
        <f aca="false">IF(T310&gt;0,IF(U310="","-",IF(X310&lt;0%,"DEGROWTH","GROWTH")))</f>
        <v>GROWTH</v>
      </c>
      <c r="Z310" s="75" t="n">
        <v>0</v>
      </c>
      <c r="AA310" s="70"/>
      <c r="AB310" s="70" t="s">
        <v>133</v>
      </c>
      <c r="AC310" s="75" t="s">
        <v>133</v>
      </c>
      <c r="AD310" s="3" t="n">
        <f aca="false">IF(K310=0,1,0)</f>
        <v>0</v>
      </c>
      <c r="AE310" s="76"/>
    </row>
    <row r="311" customFormat="false" ht="14.25" hidden="false" customHeight="true" outlineLevel="0" collapsed="false">
      <c r="A311" s="75" t="s">
        <v>133</v>
      </c>
      <c r="B311" s="79" t="s">
        <v>43</v>
      </c>
      <c r="C311" s="79" t="s">
        <v>1200</v>
      </c>
      <c r="D311" s="79" t="n">
        <v>1000004000</v>
      </c>
      <c r="E311" s="79" t="s">
        <v>1201</v>
      </c>
      <c r="F311" s="74" t="n">
        <v>45449</v>
      </c>
      <c r="G311" s="67" t="str">
        <f aca="false">IF(I311&gt;0,"Targeted Dealer","-")</f>
        <v>Targeted Dealer</v>
      </c>
      <c r="H311" s="67"/>
      <c r="I311" s="68" t="n">
        <v>100</v>
      </c>
      <c r="J311" s="68" t="n">
        <f aca="false">I311/$J$1*($J$1-$E$1)</f>
        <v>93.3333333333333</v>
      </c>
      <c r="K311" s="69" t="n">
        <v>40</v>
      </c>
      <c r="L311" s="69" t="n">
        <f aca="false">I311-K311</f>
        <v>60</v>
      </c>
      <c r="M311" s="69" t="n">
        <f aca="false">IFERROR((K311/J311%),"-")</f>
        <v>42.8571428571429</v>
      </c>
      <c r="N311" s="97" t="n">
        <v>70</v>
      </c>
      <c r="O311" s="98" t="str">
        <f aca="false">IF(F311&lt;=$P$2,"Mar","")</f>
        <v>Mar</v>
      </c>
      <c r="P311" s="97" t="n">
        <f aca="false">N311</f>
        <v>70</v>
      </c>
      <c r="Q311" s="99" t="n">
        <f aca="false">K311-P311</f>
        <v>-30</v>
      </c>
      <c r="R311" s="98" t="n">
        <f aca="false">IFERROR(IF(O311="Mar",(K311/P311-1))," ")</f>
        <v>-0.428571428571429</v>
      </c>
      <c r="S311" s="100" t="str">
        <f aca="false">IF(N311&gt;0,IF(O311="","-",IF(R311&lt;0%,"DEGROWTH","GROWTH")))</f>
        <v>DEGROWTH</v>
      </c>
      <c r="T311" s="69" t="n">
        <v>80</v>
      </c>
      <c r="U311" s="101" t="str">
        <f aca="false">IF(F311&lt;=$V$2,"Apr","")</f>
        <v>Apr</v>
      </c>
      <c r="V311" s="97" t="n">
        <v>80</v>
      </c>
      <c r="W311" s="102" t="n">
        <f aca="false">K311-V311</f>
        <v>-40</v>
      </c>
      <c r="X311" s="103" t="n">
        <f aca="false">IFERROR(IF(U311="Apr",(K311/V311-1)),0)</f>
        <v>-0.5</v>
      </c>
      <c r="Y311" s="104" t="str">
        <f aca="false">IF(T311&gt;0,IF(U311="","-",IF(X311&lt;0%,"DEGROWTH","GROWTH")))</f>
        <v>DEGROWTH</v>
      </c>
      <c r="Z311" s="75" t="n">
        <v>0</v>
      </c>
      <c r="AA311" s="70"/>
      <c r="AB311" s="70" t="s">
        <v>133</v>
      </c>
      <c r="AC311" s="75" t="s">
        <v>133</v>
      </c>
      <c r="AD311" s="3" t="n">
        <f aca="false">IF(K311=0,1,0)</f>
        <v>0</v>
      </c>
      <c r="AE311" s="76"/>
    </row>
    <row r="312" customFormat="false" ht="14.25" hidden="false" customHeight="true" outlineLevel="0" collapsed="false">
      <c r="A312" s="75" t="s">
        <v>133</v>
      </c>
      <c r="B312" s="79" t="s">
        <v>43</v>
      </c>
      <c r="C312" s="79" t="s">
        <v>1202</v>
      </c>
      <c r="D312" s="79" t="n">
        <v>1000004008</v>
      </c>
      <c r="E312" s="79" t="s">
        <v>1203</v>
      </c>
      <c r="F312" s="74" t="n">
        <v>45457</v>
      </c>
      <c r="G312" s="67" t="str">
        <f aca="false">IF(I312&gt;0,"Targeted Dealer","-")</f>
        <v>Targeted Dealer</v>
      </c>
      <c r="H312" s="67"/>
      <c r="I312" s="68" t="n">
        <v>100</v>
      </c>
      <c r="J312" s="68" t="n">
        <f aca="false">I312/$J$1*($J$1-$E$1)</f>
        <v>93.3333333333333</v>
      </c>
      <c r="K312" s="69" t="n">
        <v>40</v>
      </c>
      <c r="L312" s="69" t="n">
        <f aca="false">I312-K312</f>
        <v>60</v>
      </c>
      <c r="M312" s="69" t="n">
        <f aca="false">IFERROR((K312/J312%),"-")</f>
        <v>42.8571428571429</v>
      </c>
      <c r="N312" s="97" t="n">
        <v>67.5</v>
      </c>
      <c r="O312" s="98" t="str">
        <f aca="false">IF(F312&lt;=$P$2,"Mar","")</f>
        <v>Mar</v>
      </c>
      <c r="P312" s="97" t="n">
        <f aca="false">N312</f>
        <v>67.5</v>
      </c>
      <c r="Q312" s="99" t="n">
        <f aca="false">K312-P312</f>
        <v>-27.5</v>
      </c>
      <c r="R312" s="98" t="n">
        <f aca="false">IFERROR(IF(O312="Mar",(K312/P312-1))," ")</f>
        <v>-0.407407407407407</v>
      </c>
      <c r="S312" s="100" t="str">
        <f aca="false">IF(N312&gt;0,IF(O312="","-",IF(R312&lt;0%,"DEGROWTH","GROWTH")))</f>
        <v>DEGROWTH</v>
      </c>
      <c r="T312" s="69" t="n">
        <v>90</v>
      </c>
      <c r="U312" s="101" t="str">
        <f aca="false">IF(F312&lt;=$V$2,"Apr","")</f>
        <v>Apr</v>
      </c>
      <c r="V312" s="97" t="n">
        <v>90</v>
      </c>
      <c r="W312" s="102" t="n">
        <f aca="false">K312-V312</f>
        <v>-50</v>
      </c>
      <c r="X312" s="103" t="n">
        <f aca="false">IFERROR(IF(U312="Apr",(K312/V312-1)),0)</f>
        <v>-0.555555555555556</v>
      </c>
      <c r="Y312" s="104" t="str">
        <f aca="false">IF(T312&gt;0,IF(U312="","-",IF(X312&lt;0%,"DEGROWTH","GROWTH")))</f>
        <v>DEGROWTH</v>
      </c>
      <c r="Z312" s="75" t="n">
        <v>0</v>
      </c>
      <c r="AA312" s="70"/>
      <c r="AB312" s="70" t="s">
        <v>133</v>
      </c>
      <c r="AC312" s="75" t="s">
        <v>133</v>
      </c>
      <c r="AD312" s="3" t="n">
        <f aca="false">IF(K312=0,1,0)</f>
        <v>0</v>
      </c>
      <c r="AE312" s="76"/>
    </row>
    <row r="313" customFormat="false" ht="14.25" hidden="false" customHeight="true" outlineLevel="0" collapsed="false">
      <c r="A313" s="75" t="s">
        <v>133</v>
      </c>
      <c r="B313" s="79" t="s">
        <v>43</v>
      </c>
      <c r="C313" s="79" t="s">
        <v>1204</v>
      </c>
      <c r="D313" s="79" t="n">
        <v>1000004074</v>
      </c>
      <c r="E313" s="79" t="s">
        <v>1205</v>
      </c>
      <c r="F313" s="74" t="n">
        <v>45506</v>
      </c>
      <c r="G313" s="67" t="str">
        <f aca="false">IF(I313&gt;0,"Targeted Dealer","-")</f>
        <v>Targeted Dealer</v>
      </c>
      <c r="H313" s="67"/>
      <c r="I313" s="68" t="n">
        <v>80</v>
      </c>
      <c r="J313" s="68" t="n">
        <f aca="false">I313/$J$1*($J$1-$E$1)</f>
        <v>74.6666666666667</v>
      </c>
      <c r="K313" s="69" t="n">
        <v>60</v>
      </c>
      <c r="L313" s="69" t="n">
        <f aca="false">I313-K313</f>
        <v>20</v>
      </c>
      <c r="M313" s="69" t="n">
        <f aca="false">IFERROR((K313/J313%),"-")</f>
        <v>80.3571428571429</v>
      </c>
      <c r="N313" s="97" t="n">
        <v>120</v>
      </c>
      <c r="O313" s="98" t="str">
        <f aca="false">IF(F313&lt;=$P$2,"Mar","")</f>
        <v>Mar</v>
      </c>
      <c r="P313" s="97" t="n">
        <f aca="false">N313</f>
        <v>120</v>
      </c>
      <c r="Q313" s="99" t="n">
        <f aca="false">K313-P313</f>
        <v>-60</v>
      </c>
      <c r="R313" s="98" t="n">
        <f aca="false">IFERROR(IF(O313="Mar",(K313/P313-1))," ")</f>
        <v>-0.5</v>
      </c>
      <c r="S313" s="100" t="str">
        <f aca="false">IF(N313&gt;0,IF(O313="","-",IF(R313&lt;0%,"DEGROWTH","GROWTH")))</f>
        <v>DEGROWTH</v>
      </c>
      <c r="T313" s="69" t="n">
        <v>61.5</v>
      </c>
      <c r="U313" s="101" t="str">
        <f aca="false">IF(F313&lt;=$V$2,"Apr","")</f>
        <v>Apr</v>
      </c>
      <c r="V313" s="97" t="n">
        <v>61.5</v>
      </c>
      <c r="W313" s="102" t="n">
        <f aca="false">K313-V313</f>
        <v>-1.5</v>
      </c>
      <c r="X313" s="103" t="n">
        <f aca="false">IFERROR(IF(U313="Apr",(K313/V313-1)),0)</f>
        <v>-0.024390243902439</v>
      </c>
      <c r="Y313" s="104" t="str">
        <f aca="false">IF(T313&gt;0,IF(U313="","-",IF(X313&lt;0%,"DEGROWTH","GROWTH")))</f>
        <v>DEGROWTH</v>
      </c>
      <c r="Z313" s="75" t="n">
        <v>0</v>
      </c>
      <c r="AA313" s="70"/>
      <c r="AB313" s="70" t="s">
        <v>133</v>
      </c>
      <c r="AC313" s="75" t="s">
        <v>133</v>
      </c>
      <c r="AD313" s="3" t="n">
        <f aca="false">IF(K313=0,1,0)</f>
        <v>0</v>
      </c>
      <c r="AE313" s="76"/>
    </row>
    <row r="314" customFormat="false" ht="14.25" hidden="false" customHeight="true" outlineLevel="0" collapsed="false">
      <c r="A314" s="70" t="s">
        <v>133</v>
      </c>
      <c r="B314" s="72" t="s">
        <v>143</v>
      </c>
      <c r="C314" s="72" t="s">
        <v>1206</v>
      </c>
      <c r="D314" s="72" t="n">
        <v>1000000119</v>
      </c>
      <c r="E314" s="73" t="s">
        <v>1207</v>
      </c>
      <c r="F314" s="74" t="n">
        <v>40826</v>
      </c>
      <c r="G314" s="67" t="str">
        <f aca="false">IF(I314&gt;0,"Targeted Dealer","-")</f>
        <v>Targeted Dealer</v>
      </c>
      <c r="H314" s="67"/>
      <c r="I314" s="68" t="n">
        <v>120</v>
      </c>
      <c r="J314" s="68" t="n">
        <f aca="false">I314/$J$1*($J$1-$E$1)</f>
        <v>112</v>
      </c>
      <c r="K314" s="69" t="n">
        <v>0</v>
      </c>
      <c r="L314" s="69" t="n">
        <f aca="false">I314-K314</f>
        <v>120</v>
      </c>
      <c r="M314" s="69" t="n">
        <f aca="false">IFERROR((K314/J314%),"-")</f>
        <v>0</v>
      </c>
      <c r="N314" s="97" t="n">
        <v>150</v>
      </c>
      <c r="O314" s="98" t="str">
        <f aca="false">IF(F314&lt;=$P$2,"Mar","")</f>
        <v>Mar</v>
      </c>
      <c r="P314" s="97" t="n">
        <f aca="false">N314</f>
        <v>150</v>
      </c>
      <c r="Q314" s="99" t="n">
        <f aca="false">K314-P314</f>
        <v>-150</v>
      </c>
      <c r="R314" s="98" t="n">
        <f aca="false">IFERROR(IF(O314="Mar",(K314/P314-1))," ")</f>
        <v>-1</v>
      </c>
      <c r="S314" s="100" t="str">
        <f aca="false">IF(N314&gt;0,IF(O314="","-",IF(R314&lt;0%,"DEGROWTH","GROWTH")))</f>
        <v>DEGROWTH</v>
      </c>
      <c r="T314" s="69" t="n">
        <v>96</v>
      </c>
      <c r="U314" s="101" t="str">
        <f aca="false">IF(F314&lt;=$V$2,"Apr","")</f>
        <v>Apr</v>
      </c>
      <c r="V314" s="97" t="n">
        <v>96</v>
      </c>
      <c r="W314" s="102" t="n">
        <f aca="false">K314-V314</f>
        <v>-96</v>
      </c>
      <c r="X314" s="103" t="n">
        <f aca="false">IFERROR(IF(U314="Apr",(K314/V314-1)),0)</f>
        <v>-1</v>
      </c>
      <c r="Y314" s="104" t="str">
        <f aca="false">IF(T314&gt;0,IF(U314="","-",IF(X314&lt;0%,"DEGROWTH","GROWTH")))</f>
        <v>DEGROWTH</v>
      </c>
      <c r="Z314" s="75" t="n">
        <v>0</v>
      </c>
      <c r="AA314" s="70"/>
      <c r="AB314" s="70" t="s">
        <v>133</v>
      </c>
      <c r="AC314" s="70" t="s">
        <v>133</v>
      </c>
      <c r="AD314" s="3" t="n">
        <f aca="false">IF(K314=0,1,0)</f>
        <v>1</v>
      </c>
      <c r="AE314" s="76"/>
    </row>
    <row r="315" customFormat="false" ht="14.25" hidden="false" customHeight="true" outlineLevel="0" collapsed="false">
      <c r="A315" s="70" t="s">
        <v>133</v>
      </c>
      <c r="B315" s="72" t="s">
        <v>143</v>
      </c>
      <c r="C315" s="72" t="s">
        <v>1208</v>
      </c>
      <c r="D315" s="72" t="n">
        <v>1000000114</v>
      </c>
      <c r="E315" s="73" t="s">
        <v>1209</v>
      </c>
      <c r="F315" s="74" t="n">
        <v>41289</v>
      </c>
      <c r="G315" s="67" t="str">
        <f aca="false">IF(I315&gt;0,"Targeted Dealer","-")</f>
        <v>Targeted Dealer</v>
      </c>
      <c r="H315" s="67"/>
      <c r="I315" s="68" t="n">
        <v>200</v>
      </c>
      <c r="J315" s="68" t="n">
        <f aca="false">I315/$J$1*($J$1-$E$1)</f>
        <v>186.666666666667</v>
      </c>
      <c r="K315" s="69" t="n">
        <v>150</v>
      </c>
      <c r="L315" s="69" t="n">
        <f aca="false">I315-K315</f>
        <v>50</v>
      </c>
      <c r="M315" s="69" t="n">
        <f aca="false">IFERROR((K315/J315%),"-")</f>
        <v>80.3571428571429</v>
      </c>
      <c r="N315" s="97" t="n">
        <v>310</v>
      </c>
      <c r="O315" s="98" t="str">
        <f aca="false">IF(F315&lt;=$P$2,"Mar","")</f>
        <v>Mar</v>
      </c>
      <c r="P315" s="97" t="n">
        <f aca="false">N315</f>
        <v>310</v>
      </c>
      <c r="Q315" s="99" t="n">
        <f aca="false">K315-P315</f>
        <v>-160</v>
      </c>
      <c r="R315" s="98" t="n">
        <f aca="false">IFERROR(IF(O315="Mar",(K315/P315-1))," ")</f>
        <v>-0.516129032258065</v>
      </c>
      <c r="S315" s="100" t="str">
        <f aca="false">IF(N315&gt;0,IF(O315="","-",IF(R315&lt;0%,"DEGROWTH","GROWTH")))</f>
        <v>DEGROWTH</v>
      </c>
      <c r="T315" s="69" t="n">
        <v>50</v>
      </c>
      <c r="U315" s="101" t="str">
        <f aca="false">IF(F315&lt;=$V$2,"Apr","")</f>
        <v>Apr</v>
      </c>
      <c r="V315" s="97" t="n">
        <v>50</v>
      </c>
      <c r="W315" s="102" t="n">
        <f aca="false">K315-V315</f>
        <v>100</v>
      </c>
      <c r="X315" s="103" t="n">
        <f aca="false">IFERROR(IF(U315="Apr",(K315/V315-1)),0)</f>
        <v>2</v>
      </c>
      <c r="Y315" s="104" t="str">
        <f aca="false">IF(T315&gt;0,IF(U315="","-",IF(X315&lt;0%,"DEGROWTH","GROWTH")))</f>
        <v>GROWTH</v>
      </c>
      <c r="Z315" s="75" t="n">
        <v>0</v>
      </c>
      <c r="AA315" s="70"/>
      <c r="AB315" s="70" t="s">
        <v>133</v>
      </c>
      <c r="AC315" s="70" t="s">
        <v>133</v>
      </c>
      <c r="AD315" s="3" t="n">
        <f aca="false">IF(K315=0,1,0)</f>
        <v>0</v>
      </c>
      <c r="AE315" s="76"/>
    </row>
    <row r="316" customFormat="false" ht="14.25" hidden="false" customHeight="true" outlineLevel="0" collapsed="false">
      <c r="A316" s="70" t="s">
        <v>133</v>
      </c>
      <c r="B316" s="72" t="s">
        <v>143</v>
      </c>
      <c r="C316" s="72" t="s">
        <v>1210</v>
      </c>
      <c r="D316" s="72" t="n">
        <v>1000003611</v>
      </c>
      <c r="E316" s="72" t="s">
        <v>1211</v>
      </c>
      <c r="F316" s="74" t="n">
        <v>45103</v>
      </c>
      <c r="G316" s="67" t="str">
        <f aca="false">IF(I316&gt;0,"Targeted Dealer","-")</f>
        <v>Targeted Dealer</v>
      </c>
      <c r="H316" s="67"/>
      <c r="I316" s="68" t="n">
        <v>30</v>
      </c>
      <c r="J316" s="68" t="n">
        <f aca="false">I316/$J$1*($J$1-$E$1)</f>
        <v>28</v>
      </c>
      <c r="K316" s="69" t="n">
        <v>0</v>
      </c>
      <c r="L316" s="69" t="n">
        <f aca="false">I316-K316</f>
        <v>30</v>
      </c>
      <c r="M316" s="69" t="n">
        <f aca="false">IFERROR((K316/J316%),"-")</f>
        <v>0</v>
      </c>
      <c r="N316" s="97" t="n">
        <v>0</v>
      </c>
      <c r="O316" s="98" t="str">
        <f aca="false">IF(F316&lt;=$P$2,"Mar","")</f>
        <v>Mar</v>
      </c>
      <c r="P316" s="97" t="n">
        <f aca="false">N316</f>
        <v>0</v>
      </c>
      <c r="Q316" s="99" t="n">
        <f aca="false">K316-P316</f>
        <v>0</v>
      </c>
      <c r="R316" s="98" t="str">
        <f aca="false">IFERROR(IF(O316="Mar",(K316/P316-1))," ")</f>
        <v> </v>
      </c>
      <c r="S316" s="105" t="b">
        <f aca="false">IF(N316&gt;0,IF(O316="","-",IF(R316&lt;0%,"DEGROWTH","GROWTH")))</f>
        <v>0</v>
      </c>
      <c r="T316" s="69" t="n">
        <v>30</v>
      </c>
      <c r="U316" s="101" t="str">
        <f aca="false">IF(F316&lt;=$V$2,"Apr","")</f>
        <v>Apr</v>
      </c>
      <c r="V316" s="97" t="n">
        <v>30</v>
      </c>
      <c r="W316" s="102" t="n">
        <f aca="false">K316-V316</f>
        <v>-30</v>
      </c>
      <c r="X316" s="103" t="n">
        <f aca="false">IFERROR(IF(U316="Apr",(K316/V316-1)),0)</f>
        <v>-1</v>
      </c>
      <c r="Y316" s="104" t="str">
        <f aca="false">IF(T316&gt;0,IF(U316="","-",IF(X316&lt;0%,"DEGROWTH","GROWTH")))</f>
        <v>DEGROWTH</v>
      </c>
      <c r="Z316" s="75" t="n">
        <v>0</v>
      </c>
      <c r="AA316" s="70"/>
      <c r="AB316" s="70" t="s">
        <v>133</v>
      </c>
      <c r="AC316" s="70" t="s">
        <v>133</v>
      </c>
      <c r="AD316" s="3" t="n">
        <f aca="false">IF(K316=0,1,0)</f>
        <v>1</v>
      </c>
      <c r="AE316" s="76"/>
    </row>
    <row r="317" customFormat="false" ht="14.25" hidden="false" customHeight="true" outlineLevel="0" collapsed="false">
      <c r="A317" s="75" t="s">
        <v>133</v>
      </c>
      <c r="B317" s="79" t="s">
        <v>143</v>
      </c>
      <c r="C317" s="79" t="s">
        <v>1212</v>
      </c>
      <c r="D317" s="79" t="n">
        <v>1000003876</v>
      </c>
      <c r="E317" s="79" t="s">
        <v>1213</v>
      </c>
      <c r="F317" s="74" t="n">
        <v>45351</v>
      </c>
      <c r="G317" s="67" t="str">
        <f aca="false">IF(I317&gt;0,"Targeted Dealer","-")</f>
        <v>Targeted Dealer</v>
      </c>
      <c r="H317" s="67"/>
      <c r="I317" s="68" t="n">
        <v>190</v>
      </c>
      <c r="J317" s="68" t="n">
        <f aca="false">I317/$J$1*($J$1-$E$1)</f>
        <v>177.333333333333</v>
      </c>
      <c r="K317" s="69" t="n">
        <v>115</v>
      </c>
      <c r="L317" s="69" t="n">
        <f aca="false">I317-K317</f>
        <v>75</v>
      </c>
      <c r="M317" s="69" t="n">
        <f aca="false">IFERROR((K317/J317%),"-")</f>
        <v>64.8496240601504</v>
      </c>
      <c r="N317" s="97" t="n">
        <v>277.5</v>
      </c>
      <c r="O317" s="98" t="str">
        <f aca="false">IF(F317&lt;=$P$2,"Mar","")</f>
        <v>Mar</v>
      </c>
      <c r="P317" s="97" t="n">
        <f aca="false">N317</f>
        <v>277.5</v>
      </c>
      <c r="Q317" s="99" t="n">
        <f aca="false">K317-P317</f>
        <v>-162.5</v>
      </c>
      <c r="R317" s="98" t="n">
        <f aca="false">IFERROR(IF(O317="Mar",(K317/P317-1))," ")</f>
        <v>-0.585585585585586</v>
      </c>
      <c r="S317" s="100" t="str">
        <f aca="false">IF(N317&gt;0,IF(O317="","-",IF(R317&lt;0%,"DEGROWTH","GROWTH")))</f>
        <v>DEGROWTH</v>
      </c>
      <c r="T317" s="69" t="n">
        <v>160</v>
      </c>
      <c r="U317" s="101" t="str">
        <f aca="false">IF(F317&lt;=$V$2,"Apr","")</f>
        <v>Apr</v>
      </c>
      <c r="V317" s="97" t="n">
        <v>160</v>
      </c>
      <c r="W317" s="102" t="n">
        <f aca="false">K317-V317</f>
        <v>-45</v>
      </c>
      <c r="X317" s="103" t="n">
        <f aca="false">IFERROR(IF(U317="Apr",(K317/V317-1)),0)</f>
        <v>-0.28125</v>
      </c>
      <c r="Y317" s="104" t="str">
        <f aca="false">IF(T317&gt;0,IF(U317="","-",IF(X317&lt;0%,"DEGROWTH","GROWTH")))</f>
        <v>DEGROWTH</v>
      </c>
      <c r="Z317" s="75" t="n">
        <v>0</v>
      </c>
      <c r="AA317" s="70"/>
      <c r="AB317" s="70" t="s">
        <v>133</v>
      </c>
      <c r="AC317" s="75" t="s">
        <v>133</v>
      </c>
      <c r="AD317" s="3" t="n">
        <f aca="false">IF(K317=0,1,0)</f>
        <v>0</v>
      </c>
      <c r="AE317" s="76"/>
    </row>
    <row r="318" customFormat="false" ht="14.25" hidden="false" customHeight="true" outlineLevel="0" collapsed="false">
      <c r="A318" s="75" t="s">
        <v>133</v>
      </c>
      <c r="B318" s="79" t="s">
        <v>143</v>
      </c>
      <c r="C318" s="79" t="s">
        <v>1214</v>
      </c>
      <c r="D318" s="79" t="n">
        <v>1000004016</v>
      </c>
      <c r="E318" s="79" t="s">
        <v>1215</v>
      </c>
      <c r="F318" s="74" t="n">
        <v>45468</v>
      </c>
      <c r="G318" s="67" t="str">
        <f aca="false">IF(I318&gt;0,"Targeted Dealer","-")</f>
        <v>Targeted Dealer</v>
      </c>
      <c r="H318" s="67"/>
      <c r="I318" s="68" t="n">
        <v>120</v>
      </c>
      <c r="J318" s="68" t="n">
        <f aca="false">I318/$J$1*($J$1-$E$1)</f>
        <v>112</v>
      </c>
      <c r="K318" s="69" t="n">
        <v>20</v>
      </c>
      <c r="L318" s="69" t="n">
        <f aca="false">I318-K318</f>
        <v>100</v>
      </c>
      <c r="M318" s="69" t="n">
        <f aca="false">IFERROR((K318/J318%),"-")</f>
        <v>17.8571428571429</v>
      </c>
      <c r="N318" s="97" t="n">
        <v>100</v>
      </c>
      <c r="O318" s="98" t="str">
        <f aca="false">IF(F318&lt;=$P$2,"Mar","")</f>
        <v>Mar</v>
      </c>
      <c r="P318" s="97" t="n">
        <f aca="false">N318</f>
        <v>100</v>
      </c>
      <c r="Q318" s="99" t="n">
        <f aca="false">K318-P318</f>
        <v>-80</v>
      </c>
      <c r="R318" s="98" t="n">
        <f aca="false">IFERROR(IF(O318="Mar",(K318/P318-1))," ")</f>
        <v>-0.8</v>
      </c>
      <c r="S318" s="100" t="str">
        <f aca="false">IF(N318&gt;0,IF(O318="","-",IF(R318&lt;0%,"DEGROWTH","GROWTH")))</f>
        <v>DEGROWTH</v>
      </c>
      <c r="T318" s="69" t="n">
        <v>70</v>
      </c>
      <c r="U318" s="101" t="str">
        <f aca="false">IF(F318&lt;=$V$2,"Apr","")</f>
        <v>Apr</v>
      </c>
      <c r="V318" s="97" t="n">
        <v>70</v>
      </c>
      <c r="W318" s="102" t="n">
        <f aca="false">K318-V318</f>
        <v>-50</v>
      </c>
      <c r="X318" s="103" t="n">
        <f aca="false">IFERROR(IF(U318="Apr",(K318/V318-1)),0)</f>
        <v>-0.714285714285714</v>
      </c>
      <c r="Y318" s="104" t="str">
        <f aca="false">IF(T318&gt;0,IF(U318="","-",IF(X318&lt;0%,"DEGROWTH","GROWTH")))</f>
        <v>DEGROWTH</v>
      </c>
      <c r="Z318" s="75" t="n">
        <v>0</v>
      </c>
      <c r="AA318" s="70"/>
      <c r="AB318" s="70" t="s">
        <v>133</v>
      </c>
      <c r="AC318" s="75" t="s">
        <v>133</v>
      </c>
      <c r="AD318" s="3" t="n">
        <f aca="false">IF(K318=0,1,0)</f>
        <v>0</v>
      </c>
      <c r="AE318" s="76"/>
    </row>
    <row r="319" customFormat="false" ht="14.25" hidden="false" customHeight="true" outlineLevel="0" collapsed="false">
      <c r="A319" s="70" t="s">
        <v>133</v>
      </c>
      <c r="B319" s="72" t="s">
        <v>47</v>
      </c>
      <c r="C319" s="72" t="s">
        <v>1216</v>
      </c>
      <c r="D319" s="72" t="n">
        <v>1000000751</v>
      </c>
      <c r="E319" s="73" t="s">
        <v>1217</v>
      </c>
      <c r="F319" s="74" t="n">
        <v>38387</v>
      </c>
      <c r="G319" s="67" t="str">
        <f aca="false">IF(I319&gt;0,"Targeted Dealer","-")</f>
        <v>Targeted Dealer</v>
      </c>
      <c r="H319" s="67"/>
      <c r="I319" s="68" t="n">
        <v>60</v>
      </c>
      <c r="J319" s="68" t="n">
        <f aca="false">I319/$J$1*($J$1-$E$1)</f>
        <v>56</v>
      </c>
      <c r="K319" s="69" t="n">
        <v>10</v>
      </c>
      <c r="L319" s="69" t="n">
        <f aca="false">I319-K319</f>
        <v>50</v>
      </c>
      <c r="M319" s="69" t="n">
        <f aca="false">IFERROR((K319/J319%),"-")</f>
        <v>17.8571428571429</v>
      </c>
      <c r="N319" s="97" t="n">
        <v>30</v>
      </c>
      <c r="O319" s="98" t="str">
        <f aca="false">IF(F319&lt;=$P$2,"Mar","")</f>
        <v>Mar</v>
      </c>
      <c r="P319" s="97" t="n">
        <f aca="false">N319</f>
        <v>30</v>
      </c>
      <c r="Q319" s="99" t="n">
        <f aca="false">K319-P319</f>
        <v>-20</v>
      </c>
      <c r="R319" s="98" t="n">
        <f aca="false">IFERROR(IF(O319="Mar",(K319/P319-1))," ")</f>
        <v>-0.666666666666667</v>
      </c>
      <c r="S319" s="100" t="str">
        <f aca="false">IF(N319&gt;0,IF(O319="","-",IF(R319&lt;0%,"DEGROWTH","GROWTH")))</f>
        <v>DEGROWTH</v>
      </c>
      <c r="T319" s="69" t="n">
        <v>5</v>
      </c>
      <c r="U319" s="101" t="str">
        <f aca="false">IF(F319&lt;=$V$2,"Apr","")</f>
        <v>Apr</v>
      </c>
      <c r="V319" s="97" t="n">
        <v>5</v>
      </c>
      <c r="W319" s="102" t="n">
        <f aca="false">K319-V319</f>
        <v>5</v>
      </c>
      <c r="X319" s="103" t="n">
        <f aca="false">IFERROR(IF(U319="Apr",(K319/V319-1)),0)</f>
        <v>1</v>
      </c>
      <c r="Y319" s="104" t="str">
        <f aca="false">IF(T319&gt;0,IF(U319="","-",IF(X319&lt;0%,"DEGROWTH","GROWTH")))</f>
        <v>GROWTH</v>
      </c>
      <c r="Z319" s="75" t="n">
        <v>0</v>
      </c>
      <c r="AA319" s="70"/>
      <c r="AB319" s="70" t="s">
        <v>133</v>
      </c>
      <c r="AC319" s="70" t="s">
        <v>133</v>
      </c>
      <c r="AD319" s="3" t="n">
        <f aca="false">IF(K319=0,1,0)</f>
        <v>0</v>
      </c>
      <c r="AE319" s="76"/>
    </row>
    <row r="320" customFormat="false" ht="14.25" hidden="false" customHeight="true" outlineLevel="0" collapsed="false">
      <c r="A320" s="70" t="s">
        <v>133</v>
      </c>
      <c r="B320" s="72" t="s">
        <v>47</v>
      </c>
      <c r="C320" s="72" t="s">
        <v>1218</v>
      </c>
      <c r="D320" s="72" t="n">
        <v>1000000752</v>
      </c>
      <c r="E320" s="73" t="s">
        <v>1219</v>
      </c>
      <c r="F320" s="74" t="n">
        <v>38416</v>
      </c>
      <c r="G320" s="67" t="str">
        <f aca="false">IF(I320&gt;0,"Targeted Dealer","-")</f>
        <v>Targeted Dealer</v>
      </c>
      <c r="H320" s="67"/>
      <c r="I320" s="68" t="n">
        <v>810</v>
      </c>
      <c r="J320" s="68" t="n">
        <f aca="false">I320/$J$1*($J$1-$E$1)</f>
        <v>756</v>
      </c>
      <c r="K320" s="69" t="n">
        <v>559</v>
      </c>
      <c r="L320" s="69" t="n">
        <f aca="false">I320-K320</f>
        <v>251</v>
      </c>
      <c r="M320" s="69" t="n">
        <f aca="false">IFERROR((K320/J320%),"-")</f>
        <v>73.941798941799</v>
      </c>
      <c r="N320" s="97" t="n">
        <v>775.5</v>
      </c>
      <c r="O320" s="98" t="str">
        <f aca="false">IF(F320&lt;=$P$2,"Mar","")</f>
        <v>Mar</v>
      </c>
      <c r="P320" s="97" t="n">
        <f aca="false">N320</f>
        <v>775.5</v>
      </c>
      <c r="Q320" s="99" t="n">
        <f aca="false">K320-P320</f>
        <v>-216.5</v>
      </c>
      <c r="R320" s="98" t="n">
        <f aca="false">IFERROR(IF(O320="Mar",(K320/P320-1))," ")</f>
        <v>-0.279174725983237</v>
      </c>
      <c r="S320" s="100" t="str">
        <f aca="false">IF(N320&gt;0,IF(O320="","-",IF(R320&lt;0%,"DEGROWTH","GROWTH")))</f>
        <v>DEGROWTH</v>
      </c>
      <c r="T320" s="69" t="n">
        <v>973</v>
      </c>
      <c r="U320" s="101" t="str">
        <f aca="false">IF(F320&lt;=$V$2,"Apr","")</f>
        <v>Apr</v>
      </c>
      <c r="V320" s="97" t="n">
        <v>973</v>
      </c>
      <c r="W320" s="102" t="n">
        <f aca="false">K320-V320</f>
        <v>-414</v>
      </c>
      <c r="X320" s="103" t="n">
        <f aca="false">IFERROR(IF(U320="Apr",(K320/V320-1)),0)</f>
        <v>-0.425488180883864</v>
      </c>
      <c r="Y320" s="104" t="str">
        <f aca="false">IF(T320&gt;0,IF(U320="","-",IF(X320&lt;0%,"DEGROWTH","GROWTH")))</f>
        <v>DEGROWTH</v>
      </c>
      <c r="Z320" s="75" t="n">
        <v>0</v>
      </c>
      <c r="AA320" s="70"/>
      <c r="AB320" s="70" t="s">
        <v>133</v>
      </c>
      <c r="AC320" s="70" t="s">
        <v>133</v>
      </c>
      <c r="AD320" s="3" t="n">
        <f aca="false">IF(K320=0,1,0)</f>
        <v>0</v>
      </c>
      <c r="AE320" s="76"/>
    </row>
    <row r="321" customFormat="false" ht="14.25" hidden="false" customHeight="true" outlineLevel="0" collapsed="false">
      <c r="A321" s="70" t="s">
        <v>133</v>
      </c>
      <c r="B321" s="72" t="s">
        <v>47</v>
      </c>
      <c r="C321" s="72" t="s">
        <v>1220</v>
      </c>
      <c r="D321" s="72" t="n">
        <v>1000000761</v>
      </c>
      <c r="E321" s="73" t="s">
        <v>1221</v>
      </c>
      <c r="F321" s="74" t="n">
        <v>39324</v>
      </c>
      <c r="G321" s="67" t="str">
        <f aca="false">IF(I321&gt;0,"Targeted Dealer","-")</f>
        <v>Targeted Dealer</v>
      </c>
      <c r="H321" s="67"/>
      <c r="I321" s="68" t="n">
        <v>100</v>
      </c>
      <c r="J321" s="68" t="n">
        <f aca="false">I321/$J$1*($J$1-$E$1)</f>
        <v>93.3333333333333</v>
      </c>
      <c r="K321" s="69" t="n">
        <v>0</v>
      </c>
      <c r="L321" s="69" t="n">
        <f aca="false">I321-K321</f>
        <v>100</v>
      </c>
      <c r="M321" s="69" t="n">
        <f aca="false">IFERROR((K321/J321%),"-")</f>
        <v>0</v>
      </c>
      <c r="N321" s="97" t="n">
        <v>10</v>
      </c>
      <c r="O321" s="98" t="str">
        <f aca="false">IF(F321&lt;=$P$2,"Mar","")</f>
        <v>Mar</v>
      </c>
      <c r="P321" s="97" t="n">
        <f aca="false">N321</f>
        <v>10</v>
      </c>
      <c r="Q321" s="99" t="n">
        <f aca="false">K321-P321</f>
        <v>-10</v>
      </c>
      <c r="R321" s="98" t="n">
        <f aca="false">IFERROR(IF(O321="Mar",(K321/P321-1))," ")</f>
        <v>-1</v>
      </c>
      <c r="S321" s="100" t="str">
        <f aca="false">IF(N321&gt;0,IF(O321="","-",IF(R321&lt;0%,"DEGROWTH","GROWTH")))</f>
        <v>DEGROWTH</v>
      </c>
      <c r="T321" s="69" t="n">
        <v>218.5</v>
      </c>
      <c r="U321" s="101" t="str">
        <f aca="false">IF(F321&lt;=$V$2,"Apr","")</f>
        <v>Apr</v>
      </c>
      <c r="V321" s="97" t="n">
        <v>218.5</v>
      </c>
      <c r="W321" s="102" t="n">
        <f aca="false">K321-V321</f>
        <v>-218.5</v>
      </c>
      <c r="X321" s="103" t="n">
        <f aca="false">IFERROR(IF(U321="Apr",(K321/V321-1)),0)</f>
        <v>-1</v>
      </c>
      <c r="Y321" s="104" t="str">
        <f aca="false">IF(T321&gt;0,IF(U321="","-",IF(X321&lt;0%,"DEGROWTH","GROWTH")))</f>
        <v>DEGROWTH</v>
      </c>
      <c r="Z321" s="75" t="n">
        <v>0</v>
      </c>
      <c r="AA321" s="70"/>
      <c r="AB321" s="70" t="s">
        <v>133</v>
      </c>
      <c r="AC321" s="70" t="s">
        <v>133</v>
      </c>
      <c r="AD321" s="3" t="n">
        <f aca="false">IF(K321=0,1,0)</f>
        <v>1</v>
      </c>
      <c r="AE321" s="76"/>
    </row>
    <row r="322" customFormat="false" ht="14.25" hidden="false" customHeight="true" outlineLevel="0" collapsed="false">
      <c r="A322" s="70" t="s">
        <v>133</v>
      </c>
      <c r="B322" s="72" t="s">
        <v>47</v>
      </c>
      <c r="C322" s="72" t="s">
        <v>1222</v>
      </c>
      <c r="D322" s="72" t="n">
        <v>1000000753</v>
      </c>
      <c r="E322" s="73" t="s">
        <v>1075</v>
      </c>
      <c r="F322" s="74" t="n">
        <v>40807</v>
      </c>
      <c r="G322" s="67" t="str">
        <f aca="false">IF(I322&gt;0,"Targeted Dealer","-")</f>
        <v>Targeted Dealer</v>
      </c>
      <c r="H322" s="67"/>
      <c r="I322" s="68" t="n">
        <v>40</v>
      </c>
      <c r="J322" s="68" t="n">
        <f aca="false">I322/$J$1*($J$1-$E$1)</f>
        <v>37.3333333333333</v>
      </c>
      <c r="K322" s="69" t="n">
        <v>20</v>
      </c>
      <c r="L322" s="69" t="n">
        <f aca="false">I322-K322</f>
        <v>20</v>
      </c>
      <c r="M322" s="69" t="n">
        <f aca="false">IFERROR((K322/J322%),"-")</f>
        <v>53.5714285714286</v>
      </c>
      <c r="N322" s="97" t="n">
        <v>25</v>
      </c>
      <c r="O322" s="98" t="str">
        <f aca="false">IF(F322&lt;=$P$2,"Mar","")</f>
        <v>Mar</v>
      </c>
      <c r="P322" s="97" t="n">
        <f aca="false">N322</f>
        <v>25</v>
      </c>
      <c r="Q322" s="99" t="n">
        <f aca="false">K322-P322</f>
        <v>-5</v>
      </c>
      <c r="R322" s="98" t="n">
        <f aca="false">IFERROR(IF(O322="Mar",(K322/P322-1))," ")</f>
        <v>-0.2</v>
      </c>
      <c r="S322" s="100" t="str">
        <f aca="false">IF(N322&gt;0,IF(O322="","-",IF(R322&lt;0%,"DEGROWTH","GROWTH")))</f>
        <v>DEGROWTH</v>
      </c>
      <c r="T322" s="69" t="n">
        <v>40</v>
      </c>
      <c r="U322" s="101" t="str">
        <f aca="false">IF(F322&lt;=$V$2,"Apr","")</f>
        <v>Apr</v>
      </c>
      <c r="V322" s="97" t="n">
        <v>40</v>
      </c>
      <c r="W322" s="102" t="n">
        <f aca="false">K322-V322</f>
        <v>-20</v>
      </c>
      <c r="X322" s="103" t="n">
        <f aca="false">IFERROR(IF(U322="Apr",(K322/V322-1)),0)</f>
        <v>-0.5</v>
      </c>
      <c r="Y322" s="104" t="str">
        <f aca="false">IF(T322&gt;0,IF(U322="","-",IF(X322&lt;0%,"DEGROWTH","GROWTH")))</f>
        <v>DEGROWTH</v>
      </c>
      <c r="Z322" s="75" t="n">
        <v>0</v>
      </c>
      <c r="AA322" s="70"/>
      <c r="AB322" s="70" t="s">
        <v>133</v>
      </c>
      <c r="AC322" s="70" t="s">
        <v>133</v>
      </c>
      <c r="AD322" s="3" t="n">
        <f aca="false">IF(K322=0,1,0)</f>
        <v>0</v>
      </c>
      <c r="AE322" s="76"/>
    </row>
    <row r="323" customFormat="false" ht="14.25" hidden="false" customHeight="true" outlineLevel="0" collapsed="false">
      <c r="A323" s="70" t="s">
        <v>133</v>
      </c>
      <c r="B323" s="72" t="s">
        <v>47</v>
      </c>
      <c r="C323" s="72" t="s">
        <v>1223</v>
      </c>
      <c r="D323" s="72" t="n">
        <v>1000000760</v>
      </c>
      <c r="E323" s="73" t="s">
        <v>1224</v>
      </c>
      <c r="F323" s="74" t="n">
        <v>42866</v>
      </c>
      <c r="G323" s="67" t="str">
        <f aca="false">IF(I323&gt;0,"Targeted Dealer","-")</f>
        <v>Targeted Dealer</v>
      </c>
      <c r="H323" s="67"/>
      <c r="I323" s="68" t="n">
        <v>40</v>
      </c>
      <c r="J323" s="68" t="n">
        <f aca="false">I323/$J$1*($J$1-$E$1)</f>
        <v>37.3333333333333</v>
      </c>
      <c r="K323" s="69" t="n">
        <v>40</v>
      </c>
      <c r="L323" s="69" t="n">
        <f aca="false">I323-K323</f>
        <v>0</v>
      </c>
      <c r="M323" s="69" t="n">
        <f aca="false">IFERROR((K323/J323%),"-")</f>
        <v>107.142857142857</v>
      </c>
      <c r="N323" s="97" t="n">
        <v>20</v>
      </c>
      <c r="O323" s="98" t="str">
        <f aca="false">IF(F323&lt;=$P$2,"Mar","")</f>
        <v>Mar</v>
      </c>
      <c r="P323" s="97" t="n">
        <f aca="false">N323</f>
        <v>20</v>
      </c>
      <c r="Q323" s="99" t="n">
        <f aca="false">K323-P323</f>
        <v>20</v>
      </c>
      <c r="R323" s="98" t="n">
        <f aca="false">IFERROR(IF(O323="Mar",(K323/P323-1))," ")</f>
        <v>1</v>
      </c>
      <c r="S323" s="100" t="str">
        <f aca="false">IF(N323&gt;0,IF(O323="","-",IF(R323&lt;0%,"DEGROWTH","GROWTH")))</f>
        <v>GROWTH</v>
      </c>
      <c r="T323" s="69" t="n">
        <v>20</v>
      </c>
      <c r="U323" s="101" t="str">
        <f aca="false">IF(F323&lt;=$V$2,"Apr","")</f>
        <v>Apr</v>
      </c>
      <c r="V323" s="97" t="n">
        <v>20</v>
      </c>
      <c r="W323" s="102" t="n">
        <f aca="false">K323-V323</f>
        <v>20</v>
      </c>
      <c r="X323" s="103" t="n">
        <f aca="false">IFERROR(IF(U323="Apr",(K323/V323-1)),0)</f>
        <v>1</v>
      </c>
      <c r="Y323" s="104" t="str">
        <f aca="false">IF(T323&gt;0,IF(U323="","-",IF(X323&lt;0%,"DEGROWTH","GROWTH")))</f>
        <v>GROWTH</v>
      </c>
      <c r="Z323" s="75" t="n">
        <v>0</v>
      </c>
      <c r="AA323" s="70"/>
      <c r="AB323" s="70" t="s">
        <v>133</v>
      </c>
      <c r="AC323" s="70" t="s">
        <v>133</v>
      </c>
      <c r="AD323" s="3" t="n">
        <f aca="false">IF(K323=0,1,0)</f>
        <v>0</v>
      </c>
      <c r="AE323" s="76"/>
    </row>
    <row r="324" customFormat="false" ht="14.25" hidden="false" customHeight="true" outlineLevel="0" collapsed="false">
      <c r="A324" s="70" t="s">
        <v>133</v>
      </c>
      <c r="B324" s="72" t="s">
        <v>47</v>
      </c>
      <c r="C324" s="72" t="s">
        <v>228</v>
      </c>
      <c r="D324" s="72" t="n">
        <v>1000000749</v>
      </c>
      <c r="E324" s="73" t="s">
        <v>229</v>
      </c>
      <c r="F324" s="74" t="n">
        <v>42993</v>
      </c>
      <c r="G324" s="67" t="str">
        <f aca="false">IF(I324&gt;0,"Targeted Dealer","-")</f>
        <v>-</v>
      </c>
      <c r="H324" s="67"/>
      <c r="I324" s="68" t="n">
        <v>0</v>
      </c>
      <c r="J324" s="68" t="n">
        <f aca="false">I324/$J$1*($J$1-$E$1)</f>
        <v>0</v>
      </c>
      <c r="K324" s="69" t="n">
        <v>0</v>
      </c>
      <c r="L324" s="69" t="n">
        <f aca="false">I324-K324</f>
        <v>0</v>
      </c>
      <c r="M324" s="69" t="str">
        <f aca="false">IFERROR((K324/J324%),"-")</f>
        <v>-</v>
      </c>
      <c r="N324" s="97" t="n">
        <v>0</v>
      </c>
      <c r="O324" s="98" t="str">
        <f aca="false">IF(F324&lt;=$P$2,"Mar","")</f>
        <v>Mar</v>
      </c>
      <c r="P324" s="97" t="n">
        <f aca="false">N324</f>
        <v>0</v>
      </c>
      <c r="Q324" s="99" t="n">
        <f aca="false">K324-P324</f>
        <v>0</v>
      </c>
      <c r="R324" s="98" t="str">
        <f aca="false">IFERROR(IF(O324="Mar",(K324/P324-1))," ")</f>
        <v> </v>
      </c>
      <c r="S324" s="105" t="b">
        <f aca="false">IF(N324&gt;0,IF(O324="","-",IF(R324&lt;0%,"DEGROWTH","GROWTH")))</f>
        <v>0</v>
      </c>
      <c r="T324" s="69" t="n">
        <v>45.5</v>
      </c>
      <c r="U324" s="101" t="str">
        <f aca="false">IF(F324&lt;=$V$2,"Apr","")</f>
        <v>Apr</v>
      </c>
      <c r="V324" s="97" t="n">
        <v>45.5</v>
      </c>
      <c r="W324" s="102" t="n">
        <f aca="false">K324-V324</f>
        <v>-45.5</v>
      </c>
      <c r="X324" s="103" t="n">
        <f aca="false">IFERROR(IF(U324="Apr",(K324/V324-1)),0)</f>
        <v>-1</v>
      </c>
      <c r="Y324" s="104" t="str">
        <f aca="false">IF(T324&gt;0,IF(U324="","-",IF(X324&lt;0%,"DEGROWTH","GROWTH")))</f>
        <v>DEGROWTH</v>
      </c>
      <c r="Z324" s="75" t="n">
        <v>0</v>
      </c>
      <c r="AA324" s="70"/>
      <c r="AB324" s="70" t="s">
        <v>133</v>
      </c>
      <c r="AC324" s="70" t="s">
        <v>133</v>
      </c>
      <c r="AD324" s="3" t="n">
        <f aca="false">IF(K324=0,1,0)</f>
        <v>1</v>
      </c>
      <c r="AE324" s="76"/>
    </row>
    <row r="325" customFormat="false" ht="14.25" hidden="false" customHeight="true" outlineLevel="0" collapsed="false">
      <c r="A325" s="70" t="s">
        <v>133</v>
      </c>
      <c r="B325" s="72" t="s">
        <v>47</v>
      </c>
      <c r="C325" s="72" t="s">
        <v>1225</v>
      </c>
      <c r="D325" s="72" t="n">
        <v>1000000757</v>
      </c>
      <c r="E325" s="73" t="s">
        <v>1226</v>
      </c>
      <c r="F325" s="74" t="n">
        <v>43169</v>
      </c>
      <c r="G325" s="67" t="str">
        <f aca="false">IF(I325&gt;0,"Targeted Dealer","-")</f>
        <v>Targeted Dealer</v>
      </c>
      <c r="H325" s="67"/>
      <c r="I325" s="68" t="n">
        <v>200</v>
      </c>
      <c r="J325" s="68" t="n">
        <f aca="false">I325/$J$1*($J$1-$E$1)</f>
        <v>186.666666666667</v>
      </c>
      <c r="K325" s="69" t="n">
        <v>100</v>
      </c>
      <c r="L325" s="69" t="n">
        <f aca="false">I325-K325</f>
        <v>100</v>
      </c>
      <c r="M325" s="69" t="n">
        <f aca="false">IFERROR((K325/J325%),"-")</f>
        <v>53.5714285714286</v>
      </c>
      <c r="N325" s="97" t="n">
        <v>240</v>
      </c>
      <c r="O325" s="98" t="str">
        <f aca="false">IF(F325&lt;=$P$2,"Mar","")</f>
        <v>Mar</v>
      </c>
      <c r="P325" s="97" t="n">
        <f aca="false">N325</f>
        <v>240</v>
      </c>
      <c r="Q325" s="99" t="n">
        <f aca="false">K325-P325</f>
        <v>-140</v>
      </c>
      <c r="R325" s="98" t="n">
        <f aca="false">IFERROR(IF(O325="Mar",(K325/P325-1))," ")</f>
        <v>-0.583333333333333</v>
      </c>
      <c r="S325" s="100" t="str">
        <f aca="false">IF(N325&gt;0,IF(O325="","-",IF(R325&lt;0%,"DEGROWTH","GROWTH")))</f>
        <v>DEGROWTH</v>
      </c>
      <c r="T325" s="69" t="n">
        <v>192.5</v>
      </c>
      <c r="U325" s="101" t="str">
        <f aca="false">IF(F325&lt;=$V$2,"Apr","")</f>
        <v>Apr</v>
      </c>
      <c r="V325" s="97" t="n">
        <v>192.5</v>
      </c>
      <c r="W325" s="102" t="n">
        <f aca="false">K325-V325</f>
        <v>-92.5</v>
      </c>
      <c r="X325" s="103" t="n">
        <f aca="false">IFERROR(IF(U325="Apr",(K325/V325-1)),0)</f>
        <v>-0.480519480519481</v>
      </c>
      <c r="Y325" s="104" t="str">
        <f aca="false">IF(T325&gt;0,IF(U325="","-",IF(X325&lt;0%,"DEGROWTH","GROWTH")))</f>
        <v>DEGROWTH</v>
      </c>
      <c r="Z325" s="75" t="n">
        <v>0</v>
      </c>
      <c r="AA325" s="70"/>
      <c r="AB325" s="70" t="s">
        <v>133</v>
      </c>
      <c r="AC325" s="70" t="s">
        <v>133</v>
      </c>
      <c r="AD325" s="3" t="n">
        <f aca="false">IF(K325=0,1,0)</f>
        <v>0</v>
      </c>
      <c r="AE325" s="76"/>
    </row>
    <row r="326" customFormat="false" ht="14.25" hidden="false" customHeight="true" outlineLevel="0" collapsed="false">
      <c r="A326" s="70" t="s">
        <v>133</v>
      </c>
      <c r="B326" s="72" t="s">
        <v>47</v>
      </c>
      <c r="C326" s="72" t="s">
        <v>230</v>
      </c>
      <c r="D326" s="72" t="n">
        <v>1000001082</v>
      </c>
      <c r="E326" s="73" t="s">
        <v>231</v>
      </c>
      <c r="F326" s="74" t="n">
        <v>43791</v>
      </c>
      <c r="G326" s="67" t="str">
        <f aca="false">IF(I326&gt;0,"Targeted Dealer","-")</f>
        <v>Targeted Dealer</v>
      </c>
      <c r="H326" s="67"/>
      <c r="I326" s="68" t="n">
        <v>30</v>
      </c>
      <c r="J326" s="68" t="n">
        <f aca="false">I326/$J$1*($J$1-$E$1)</f>
        <v>28</v>
      </c>
      <c r="K326" s="69" t="n">
        <v>20</v>
      </c>
      <c r="L326" s="69" t="n">
        <f aca="false">I326-K326</f>
        <v>10</v>
      </c>
      <c r="M326" s="69" t="n">
        <f aca="false">IFERROR((K326/J326%),"-")</f>
        <v>71.4285714285714</v>
      </c>
      <c r="N326" s="97" t="n">
        <v>15</v>
      </c>
      <c r="O326" s="98" t="str">
        <f aca="false">IF(F326&lt;=$P$2,"Mar","")</f>
        <v>Mar</v>
      </c>
      <c r="P326" s="97" t="n">
        <f aca="false">N326</f>
        <v>15</v>
      </c>
      <c r="Q326" s="99" t="n">
        <f aca="false">K326-P326</f>
        <v>5</v>
      </c>
      <c r="R326" s="98" t="n">
        <f aca="false">IFERROR(IF(O326="Mar",(K326/P326-1))," ")</f>
        <v>0.333333333333333</v>
      </c>
      <c r="S326" s="100" t="str">
        <f aca="false">IF(N326&gt;0,IF(O326="","-",IF(R326&lt;0%,"DEGROWTH","GROWTH")))</f>
        <v>GROWTH</v>
      </c>
      <c r="T326" s="69" t="n">
        <v>20</v>
      </c>
      <c r="U326" s="101" t="str">
        <f aca="false">IF(F326&lt;=$V$2,"Apr","")</f>
        <v>Apr</v>
      </c>
      <c r="V326" s="97" t="n">
        <v>20</v>
      </c>
      <c r="W326" s="102" t="n">
        <f aca="false">K326-V326</f>
        <v>0</v>
      </c>
      <c r="X326" s="103" t="n">
        <f aca="false">IFERROR(IF(U326="Apr",(K326/V326-1)),0)</f>
        <v>0</v>
      </c>
      <c r="Y326" s="104" t="str">
        <f aca="false">IF(T326&gt;0,IF(U326="","-",IF(X326&lt;0%,"DEGROWTH","GROWTH")))</f>
        <v>GROWTH</v>
      </c>
      <c r="Z326" s="75" t="n">
        <v>0</v>
      </c>
      <c r="AA326" s="70"/>
      <c r="AB326" s="70" t="s">
        <v>133</v>
      </c>
      <c r="AC326" s="70" t="s">
        <v>133</v>
      </c>
      <c r="AD326" s="3" t="n">
        <f aca="false">IF(K326=0,1,0)</f>
        <v>0</v>
      </c>
      <c r="AE326" s="76"/>
    </row>
    <row r="327" customFormat="false" ht="14.25" hidden="false" customHeight="true" outlineLevel="0" collapsed="false">
      <c r="A327" s="70" t="s">
        <v>133</v>
      </c>
      <c r="B327" s="72" t="s">
        <v>47</v>
      </c>
      <c r="C327" s="72" t="s">
        <v>232</v>
      </c>
      <c r="D327" s="72" t="n">
        <v>1000001078</v>
      </c>
      <c r="E327" s="73" t="s">
        <v>233</v>
      </c>
      <c r="F327" s="74" t="n">
        <v>43817</v>
      </c>
      <c r="G327" s="67" t="str">
        <f aca="false">IF(I327&gt;0,"Targeted Dealer","-")</f>
        <v>Targeted Dealer</v>
      </c>
      <c r="H327" s="67"/>
      <c r="I327" s="68" t="n">
        <v>30</v>
      </c>
      <c r="J327" s="68" t="n">
        <f aca="false">I327/$J$1*($J$1-$E$1)</f>
        <v>28</v>
      </c>
      <c r="K327" s="69" t="n">
        <v>0</v>
      </c>
      <c r="L327" s="69" t="n">
        <f aca="false">I327-K327</f>
        <v>30</v>
      </c>
      <c r="M327" s="69" t="n">
        <f aca="false">IFERROR((K327/J327%),"-")</f>
        <v>0</v>
      </c>
      <c r="N327" s="97" t="n">
        <v>0</v>
      </c>
      <c r="O327" s="98" t="str">
        <f aca="false">IF(F327&lt;=$P$2,"Mar","")</f>
        <v>Mar</v>
      </c>
      <c r="P327" s="97" t="n">
        <f aca="false">N327</f>
        <v>0</v>
      </c>
      <c r="Q327" s="99" t="n">
        <f aca="false">K327-P327</f>
        <v>0</v>
      </c>
      <c r="R327" s="98" t="str">
        <f aca="false">IFERROR(IF(O327="Mar",(K327/P327-1))," ")</f>
        <v> </v>
      </c>
      <c r="S327" s="105" t="b">
        <f aca="false">IF(N327&gt;0,IF(O327="","-",IF(R327&lt;0%,"DEGROWTH","GROWTH")))</f>
        <v>0</v>
      </c>
      <c r="T327" s="69" t="n">
        <v>16</v>
      </c>
      <c r="U327" s="101" t="str">
        <f aca="false">IF(F327&lt;=$V$2,"Apr","")</f>
        <v>Apr</v>
      </c>
      <c r="V327" s="97" t="n">
        <v>16</v>
      </c>
      <c r="W327" s="102" t="n">
        <f aca="false">K327-V327</f>
        <v>-16</v>
      </c>
      <c r="X327" s="103" t="n">
        <f aca="false">IFERROR(IF(U327="Apr",(K327/V327-1)),0)</f>
        <v>-1</v>
      </c>
      <c r="Y327" s="104" t="str">
        <f aca="false">IF(T327&gt;0,IF(U327="","-",IF(X327&lt;0%,"DEGROWTH","GROWTH")))</f>
        <v>DEGROWTH</v>
      </c>
      <c r="Z327" s="75" t="n">
        <v>0</v>
      </c>
      <c r="AA327" s="70"/>
      <c r="AB327" s="70" t="s">
        <v>133</v>
      </c>
      <c r="AC327" s="70" t="s">
        <v>133</v>
      </c>
      <c r="AD327" s="3" t="n">
        <f aca="false">IF(K327=0,1,0)</f>
        <v>1</v>
      </c>
      <c r="AE327" s="76"/>
    </row>
    <row r="328" customFormat="false" ht="14.25" hidden="false" customHeight="true" outlineLevel="0" collapsed="false">
      <c r="A328" s="70" t="s">
        <v>133</v>
      </c>
      <c r="B328" s="72" t="s">
        <v>47</v>
      </c>
      <c r="C328" s="72" t="s">
        <v>1227</v>
      </c>
      <c r="D328" s="72" t="n">
        <v>1000000763</v>
      </c>
      <c r="E328" s="73" t="s">
        <v>1228</v>
      </c>
      <c r="F328" s="74" t="n">
        <v>43894</v>
      </c>
      <c r="G328" s="67" t="str">
        <f aca="false">IF(I328&gt;0,"Targeted Dealer","-")</f>
        <v>Targeted Dealer</v>
      </c>
      <c r="H328" s="67"/>
      <c r="I328" s="68" t="n">
        <v>410</v>
      </c>
      <c r="J328" s="68" t="n">
        <f aca="false">I328/$J$1*($J$1-$E$1)</f>
        <v>382.666666666667</v>
      </c>
      <c r="K328" s="69" t="n">
        <v>305</v>
      </c>
      <c r="L328" s="69" t="n">
        <f aca="false">I328-K328</f>
        <v>105</v>
      </c>
      <c r="M328" s="69" t="n">
        <f aca="false">IFERROR((K328/J328%),"-")</f>
        <v>79.7038327526133</v>
      </c>
      <c r="N328" s="97" t="n">
        <v>484.5</v>
      </c>
      <c r="O328" s="98" t="str">
        <f aca="false">IF(F328&lt;=$P$2,"Mar","")</f>
        <v>Mar</v>
      </c>
      <c r="P328" s="97" t="n">
        <f aca="false">N328</f>
        <v>484.5</v>
      </c>
      <c r="Q328" s="99" t="n">
        <f aca="false">K328-P328</f>
        <v>-179.5</v>
      </c>
      <c r="R328" s="98" t="n">
        <f aca="false">IFERROR(IF(O328="Mar",(K328/P328-1))," ")</f>
        <v>-0.370485036119711</v>
      </c>
      <c r="S328" s="100" t="str">
        <f aca="false">IF(N328&gt;0,IF(O328="","-",IF(R328&lt;0%,"DEGROWTH","GROWTH")))</f>
        <v>DEGROWTH</v>
      </c>
      <c r="T328" s="69" t="n">
        <v>160</v>
      </c>
      <c r="U328" s="101" t="str">
        <f aca="false">IF(F328&lt;=$V$2,"Apr","")</f>
        <v>Apr</v>
      </c>
      <c r="V328" s="97" t="n">
        <v>160</v>
      </c>
      <c r="W328" s="102" t="n">
        <f aca="false">K328-V328</f>
        <v>145</v>
      </c>
      <c r="X328" s="103" t="n">
        <f aca="false">IFERROR(IF(U328="Apr",(K328/V328-1)),0)</f>
        <v>0.90625</v>
      </c>
      <c r="Y328" s="104" t="str">
        <f aca="false">IF(T328&gt;0,IF(U328="","-",IF(X328&lt;0%,"DEGROWTH","GROWTH")))</f>
        <v>GROWTH</v>
      </c>
      <c r="Z328" s="75" t="n">
        <v>0</v>
      </c>
      <c r="AA328" s="70"/>
      <c r="AB328" s="70" t="s">
        <v>133</v>
      </c>
      <c r="AC328" s="70" t="s">
        <v>133</v>
      </c>
      <c r="AD328" s="3" t="n">
        <f aca="false">IF(K328=0,1,0)</f>
        <v>0</v>
      </c>
      <c r="AE328" s="76"/>
    </row>
    <row r="329" customFormat="false" ht="14.25" hidden="false" customHeight="true" outlineLevel="0" collapsed="false">
      <c r="A329" s="70" t="s">
        <v>133</v>
      </c>
      <c r="B329" s="72" t="s">
        <v>47</v>
      </c>
      <c r="C329" s="72" t="s">
        <v>1229</v>
      </c>
      <c r="D329" s="72" t="n">
        <v>1000001077</v>
      </c>
      <c r="E329" s="73" t="s">
        <v>1230</v>
      </c>
      <c r="F329" s="74" t="n">
        <v>43959</v>
      </c>
      <c r="G329" s="67" t="str">
        <f aca="false">IF(I329&gt;0,"Targeted Dealer","-")</f>
        <v>Targeted Dealer</v>
      </c>
      <c r="H329" s="67"/>
      <c r="I329" s="68" t="n">
        <v>60</v>
      </c>
      <c r="J329" s="68" t="n">
        <f aca="false">I329/$J$1*($J$1-$E$1)</f>
        <v>56</v>
      </c>
      <c r="K329" s="69" t="n">
        <v>35</v>
      </c>
      <c r="L329" s="69" t="n">
        <f aca="false">I329-K329</f>
        <v>25</v>
      </c>
      <c r="M329" s="69" t="n">
        <f aca="false">IFERROR((K329/J329%),"-")</f>
        <v>62.5</v>
      </c>
      <c r="N329" s="97" t="n">
        <v>20</v>
      </c>
      <c r="O329" s="98" t="str">
        <f aca="false">IF(F329&lt;=$P$2,"Mar","")</f>
        <v>Mar</v>
      </c>
      <c r="P329" s="97" t="n">
        <f aca="false">N329</f>
        <v>20</v>
      </c>
      <c r="Q329" s="99" t="n">
        <f aca="false">K329-P329</f>
        <v>15</v>
      </c>
      <c r="R329" s="98" t="n">
        <f aca="false">IFERROR(IF(O329="Mar",(K329/P329-1))," ")</f>
        <v>0.75</v>
      </c>
      <c r="S329" s="100" t="str">
        <f aca="false">IF(N329&gt;0,IF(O329="","-",IF(R329&lt;0%,"DEGROWTH","GROWTH")))</f>
        <v>GROWTH</v>
      </c>
      <c r="T329" s="69" t="n">
        <v>241.5</v>
      </c>
      <c r="U329" s="101" t="str">
        <f aca="false">IF(F329&lt;=$V$2,"Apr","")</f>
        <v>Apr</v>
      </c>
      <c r="V329" s="97" t="n">
        <v>241.5</v>
      </c>
      <c r="W329" s="102" t="n">
        <f aca="false">K329-V329</f>
        <v>-206.5</v>
      </c>
      <c r="X329" s="103" t="n">
        <f aca="false">IFERROR(IF(U329="Apr",(K329/V329-1)),0)</f>
        <v>-0.855072463768116</v>
      </c>
      <c r="Y329" s="104" t="str">
        <f aca="false">IF(T329&gt;0,IF(U329="","-",IF(X329&lt;0%,"DEGROWTH","GROWTH")))</f>
        <v>DEGROWTH</v>
      </c>
      <c r="Z329" s="75" t="n">
        <v>0</v>
      </c>
      <c r="AA329" s="70"/>
      <c r="AB329" s="70" t="s">
        <v>133</v>
      </c>
      <c r="AC329" s="70" t="s">
        <v>133</v>
      </c>
      <c r="AD329" s="3" t="n">
        <f aca="false">IF(K329=0,1,0)</f>
        <v>0</v>
      </c>
      <c r="AE329" s="76"/>
    </row>
    <row r="330" customFormat="false" ht="14.25" hidden="false" customHeight="true" outlineLevel="0" collapsed="false">
      <c r="A330" s="70" t="s">
        <v>133</v>
      </c>
      <c r="B330" s="72" t="s">
        <v>47</v>
      </c>
      <c r="C330" s="72" t="s">
        <v>1231</v>
      </c>
      <c r="D330" s="72" t="n">
        <v>1000001070</v>
      </c>
      <c r="E330" s="73" t="s">
        <v>1232</v>
      </c>
      <c r="F330" s="74" t="n">
        <v>44405</v>
      </c>
      <c r="G330" s="67" t="str">
        <f aca="false">IF(I330&gt;0,"Targeted Dealer","-")</f>
        <v>Targeted Dealer</v>
      </c>
      <c r="H330" s="67"/>
      <c r="I330" s="68" t="n">
        <v>30</v>
      </c>
      <c r="J330" s="68" t="n">
        <f aca="false">I330/$J$1*($J$1-$E$1)</f>
        <v>28</v>
      </c>
      <c r="K330" s="69" t="n">
        <v>40</v>
      </c>
      <c r="L330" s="69" t="n">
        <f aca="false">I330-K330</f>
        <v>-10</v>
      </c>
      <c r="M330" s="69" t="n">
        <f aca="false">IFERROR((K330/J330%),"-")</f>
        <v>142.857142857143</v>
      </c>
      <c r="N330" s="97" t="n">
        <v>15</v>
      </c>
      <c r="O330" s="98" t="str">
        <f aca="false">IF(F330&lt;=$P$2,"Mar","")</f>
        <v>Mar</v>
      </c>
      <c r="P330" s="97" t="n">
        <f aca="false">N330</f>
        <v>15</v>
      </c>
      <c r="Q330" s="99" t="n">
        <f aca="false">K330-P330</f>
        <v>25</v>
      </c>
      <c r="R330" s="98" t="n">
        <f aca="false">IFERROR(IF(O330="Mar",(K330/P330-1))," ")</f>
        <v>1.66666666666667</v>
      </c>
      <c r="S330" s="100" t="str">
        <f aca="false">IF(N330&gt;0,IF(O330="","-",IF(R330&lt;0%,"DEGROWTH","GROWTH")))</f>
        <v>GROWTH</v>
      </c>
      <c r="T330" s="69" t="n">
        <v>0</v>
      </c>
      <c r="U330" s="101" t="str">
        <f aca="false">IF(F330&lt;=$V$2,"Apr","")</f>
        <v>Apr</v>
      </c>
      <c r="V330" s="97" t="n">
        <v>0</v>
      </c>
      <c r="W330" s="102" t="n">
        <f aca="false">K330-V330</f>
        <v>40</v>
      </c>
      <c r="X330" s="103" t="n">
        <f aca="false">IFERROR(IF(U330="Apr",(K330/V330-1)),0)</f>
        <v>0</v>
      </c>
      <c r="Y330" s="106" t="b">
        <f aca="false">IF(T330&gt;0,IF(U330="","-",IF(X330&lt;0%,"DEGROWTH","GROWTH")))</f>
        <v>0</v>
      </c>
      <c r="Z330" s="75" t="n">
        <v>0</v>
      </c>
      <c r="AA330" s="70"/>
      <c r="AB330" s="70" t="s">
        <v>133</v>
      </c>
      <c r="AC330" s="70" t="s">
        <v>133</v>
      </c>
      <c r="AD330" s="3" t="n">
        <f aca="false">IF(K330=0,1,0)</f>
        <v>0</v>
      </c>
      <c r="AE330" s="76"/>
    </row>
    <row r="331" customFormat="false" ht="14.25" hidden="false" customHeight="true" outlineLevel="0" collapsed="false">
      <c r="A331" s="70" t="s">
        <v>133</v>
      </c>
      <c r="B331" s="72" t="s">
        <v>47</v>
      </c>
      <c r="C331" s="72" t="s">
        <v>1233</v>
      </c>
      <c r="D331" s="72" t="n">
        <v>1000002605</v>
      </c>
      <c r="E331" s="73" t="s">
        <v>1234</v>
      </c>
      <c r="F331" s="74" t="n">
        <v>44601</v>
      </c>
      <c r="G331" s="67" t="str">
        <f aca="false">IF(I331&gt;0,"Targeted Dealer","-")</f>
        <v>Targeted Dealer</v>
      </c>
      <c r="H331" s="67"/>
      <c r="I331" s="68" t="n">
        <v>60</v>
      </c>
      <c r="J331" s="68" t="n">
        <f aca="false">I331/$J$1*($J$1-$E$1)</f>
        <v>56</v>
      </c>
      <c r="K331" s="69" t="n">
        <v>45</v>
      </c>
      <c r="L331" s="69" t="n">
        <f aca="false">I331-K331</f>
        <v>15</v>
      </c>
      <c r="M331" s="69" t="n">
        <f aca="false">IFERROR((K331/J331%),"-")</f>
        <v>80.3571428571429</v>
      </c>
      <c r="N331" s="97" t="n">
        <v>45</v>
      </c>
      <c r="O331" s="98" t="str">
        <f aca="false">IF(F331&lt;=$P$2,"Mar","")</f>
        <v>Mar</v>
      </c>
      <c r="P331" s="97" t="n">
        <f aca="false">N331</f>
        <v>45</v>
      </c>
      <c r="Q331" s="99" t="n">
        <f aca="false">K331-P331</f>
        <v>0</v>
      </c>
      <c r="R331" s="98" t="n">
        <f aca="false">IFERROR(IF(O331="Mar",(K331/P331-1))," ")</f>
        <v>0</v>
      </c>
      <c r="S331" s="100" t="str">
        <f aca="false">IF(N331&gt;0,IF(O331="","-",IF(R331&lt;0%,"DEGROWTH","GROWTH")))</f>
        <v>GROWTH</v>
      </c>
      <c r="T331" s="69" t="n">
        <v>30</v>
      </c>
      <c r="U331" s="101" t="str">
        <f aca="false">IF(F331&lt;=$V$2,"Apr","")</f>
        <v>Apr</v>
      </c>
      <c r="V331" s="97" t="n">
        <v>30</v>
      </c>
      <c r="W331" s="102" t="n">
        <f aca="false">K331-V331</f>
        <v>15</v>
      </c>
      <c r="X331" s="103" t="n">
        <f aca="false">IFERROR(IF(U331="Apr",(K331/V331-1)),0)</f>
        <v>0.5</v>
      </c>
      <c r="Y331" s="104" t="str">
        <f aca="false">IF(T331&gt;0,IF(U331="","-",IF(X331&lt;0%,"DEGROWTH","GROWTH")))</f>
        <v>GROWTH</v>
      </c>
      <c r="Z331" s="75" t="n">
        <v>0</v>
      </c>
      <c r="AA331" s="70"/>
      <c r="AB331" s="70" t="s">
        <v>133</v>
      </c>
      <c r="AC331" s="70" t="s">
        <v>133</v>
      </c>
      <c r="AD331" s="3" t="n">
        <f aca="false">IF(K331=0,1,0)</f>
        <v>0</v>
      </c>
      <c r="AE331" s="76"/>
    </row>
    <row r="332" customFormat="false" ht="14.25" hidden="false" customHeight="true" outlineLevel="0" collapsed="false">
      <c r="A332" s="70" t="s">
        <v>133</v>
      </c>
      <c r="B332" s="72" t="s">
        <v>47</v>
      </c>
      <c r="C332" s="72" t="s">
        <v>1235</v>
      </c>
      <c r="D332" s="72" t="n">
        <v>1000002617</v>
      </c>
      <c r="E332" s="73" t="s">
        <v>1236</v>
      </c>
      <c r="F332" s="74" t="n">
        <v>44625</v>
      </c>
      <c r="G332" s="67" t="str">
        <f aca="false">IF(I332&gt;0,"Targeted Dealer","-")</f>
        <v>Targeted Dealer</v>
      </c>
      <c r="H332" s="67"/>
      <c r="I332" s="68" t="n">
        <v>60</v>
      </c>
      <c r="J332" s="68" t="n">
        <f aca="false">I332/$J$1*($J$1-$E$1)</f>
        <v>56</v>
      </c>
      <c r="K332" s="69" t="n">
        <v>0</v>
      </c>
      <c r="L332" s="69" t="n">
        <f aca="false">I332-K332</f>
        <v>60</v>
      </c>
      <c r="M332" s="69" t="n">
        <f aca="false">IFERROR((K332/J332%),"-")</f>
        <v>0</v>
      </c>
      <c r="N332" s="97" t="n">
        <v>34</v>
      </c>
      <c r="O332" s="98" t="str">
        <f aca="false">IF(F332&lt;=$P$2,"Mar","")</f>
        <v>Mar</v>
      </c>
      <c r="P332" s="97" t="n">
        <f aca="false">N332</f>
        <v>34</v>
      </c>
      <c r="Q332" s="99" t="n">
        <f aca="false">K332-P332</f>
        <v>-34</v>
      </c>
      <c r="R332" s="98" t="n">
        <f aca="false">IFERROR(IF(O332="Mar",(K332/P332-1))," ")</f>
        <v>-1</v>
      </c>
      <c r="S332" s="100" t="str">
        <f aca="false">IF(N332&gt;0,IF(O332="","-",IF(R332&lt;0%,"DEGROWTH","GROWTH")))</f>
        <v>DEGROWTH</v>
      </c>
      <c r="T332" s="69" t="n">
        <v>75</v>
      </c>
      <c r="U332" s="101" t="str">
        <f aca="false">IF(F332&lt;=$V$2,"Apr","")</f>
        <v>Apr</v>
      </c>
      <c r="V332" s="97" t="n">
        <v>75</v>
      </c>
      <c r="W332" s="102" t="n">
        <f aca="false">K332-V332</f>
        <v>-75</v>
      </c>
      <c r="X332" s="103" t="n">
        <f aca="false">IFERROR(IF(U332="Apr",(K332/V332-1)),0)</f>
        <v>-1</v>
      </c>
      <c r="Y332" s="104" t="str">
        <f aca="false">IF(T332&gt;0,IF(U332="","-",IF(X332&lt;0%,"DEGROWTH","GROWTH")))</f>
        <v>DEGROWTH</v>
      </c>
      <c r="Z332" s="75" t="n">
        <v>0</v>
      </c>
      <c r="AA332" s="70"/>
      <c r="AB332" s="70" t="s">
        <v>133</v>
      </c>
      <c r="AC332" s="70" t="s">
        <v>133</v>
      </c>
      <c r="AD332" s="3" t="n">
        <f aca="false">IF(K332=0,1,0)</f>
        <v>1</v>
      </c>
      <c r="AE332" s="76"/>
    </row>
    <row r="333" customFormat="false" ht="14.25" hidden="false" customHeight="true" outlineLevel="0" collapsed="false">
      <c r="A333" s="70" t="s">
        <v>133</v>
      </c>
      <c r="B333" s="72" t="s">
        <v>47</v>
      </c>
      <c r="C333" s="72" t="s">
        <v>1237</v>
      </c>
      <c r="D333" s="72" t="n">
        <v>1000002726</v>
      </c>
      <c r="E333" s="72" t="s">
        <v>1238</v>
      </c>
      <c r="F333" s="74" t="n">
        <v>44671</v>
      </c>
      <c r="G333" s="67" t="str">
        <f aca="false">IF(I333&gt;0,"Targeted Dealer","-")</f>
        <v>Targeted Dealer</v>
      </c>
      <c r="H333" s="67"/>
      <c r="I333" s="68" t="n">
        <v>30</v>
      </c>
      <c r="J333" s="68" t="n">
        <f aca="false">I333/$J$1*($J$1-$E$1)</f>
        <v>28</v>
      </c>
      <c r="K333" s="69" t="n">
        <v>35</v>
      </c>
      <c r="L333" s="69" t="n">
        <f aca="false">I333-K333</f>
        <v>-5</v>
      </c>
      <c r="M333" s="69" t="n">
        <f aca="false">IFERROR((K333/J333%),"-")</f>
        <v>125</v>
      </c>
      <c r="N333" s="97" t="n">
        <v>15</v>
      </c>
      <c r="O333" s="98" t="str">
        <f aca="false">IF(F333&lt;=$P$2,"Mar","")</f>
        <v>Mar</v>
      </c>
      <c r="P333" s="97" t="n">
        <f aca="false">N333</f>
        <v>15</v>
      </c>
      <c r="Q333" s="99" t="n">
        <f aca="false">K333-P333</f>
        <v>20</v>
      </c>
      <c r="R333" s="98" t="n">
        <f aca="false">IFERROR(IF(O333="Mar",(K333/P333-1))," ")</f>
        <v>1.33333333333333</v>
      </c>
      <c r="S333" s="100" t="str">
        <f aca="false">IF(N333&gt;0,IF(O333="","-",IF(R333&lt;0%,"DEGROWTH","GROWTH")))</f>
        <v>GROWTH</v>
      </c>
      <c r="T333" s="69" t="n">
        <v>20</v>
      </c>
      <c r="U333" s="101" t="str">
        <f aca="false">IF(F333&lt;=$V$2,"Apr","")</f>
        <v>Apr</v>
      </c>
      <c r="V333" s="97" t="n">
        <v>20</v>
      </c>
      <c r="W333" s="102" t="n">
        <f aca="false">K333-V333</f>
        <v>15</v>
      </c>
      <c r="X333" s="103" t="n">
        <f aca="false">IFERROR(IF(U333="Apr",(K333/V333-1)),0)</f>
        <v>0.75</v>
      </c>
      <c r="Y333" s="104" t="str">
        <f aca="false">IF(T333&gt;0,IF(U333="","-",IF(X333&lt;0%,"DEGROWTH","GROWTH")))</f>
        <v>GROWTH</v>
      </c>
      <c r="Z333" s="75" t="n">
        <v>0</v>
      </c>
      <c r="AA333" s="70"/>
      <c r="AB333" s="70" t="s">
        <v>133</v>
      </c>
      <c r="AC333" s="70" t="s">
        <v>133</v>
      </c>
      <c r="AD333" s="3" t="n">
        <f aca="false">IF(K333=0,1,0)</f>
        <v>0</v>
      </c>
      <c r="AE333" s="76"/>
    </row>
    <row r="334" customFormat="false" ht="14.25" hidden="false" customHeight="true" outlineLevel="0" collapsed="false">
      <c r="A334" s="70" t="s">
        <v>133</v>
      </c>
      <c r="B334" s="72" t="s">
        <v>47</v>
      </c>
      <c r="C334" s="72" t="s">
        <v>1239</v>
      </c>
      <c r="D334" s="72" t="n">
        <v>1000002748</v>
      </c>
      <c r="E334" s="72" t="s">
        <v>1240</v>
      </c>
      <c r="F334" s="74" t="n">
        <v>44694</v>
      </c>
      <c r="G334" s="67" t="str">
        <f aca="false">IF(I334&gt;0,"Targeted Dealer","-")</f>
        <v>Targeted Dealer</v>
      </c>
      <c r="H334" s="67"/>
      <c r="I334" s="68" t="n">
        <v>130</v>
      </c>
      <c r="J334" s="68" t="n">
        <f aca="false">I334/$J$1*($J$1-$E$1)</f>
        <v>121.333333333333</v>
      </c>
      <c r="K334" s="69" t="n">
        <v>100</v>
      </c>
      <c r="L334" s="69" t="n">
        <f aca="false">I334-K334</f>
        <v>30</v>
      </c>
      <c r="M334" s="69" t="n">
        <f aca="false">IFERROR((K334/J334%),"-")</f>
        <v>82.4175824175824</v>
      </c>
      <c r="N334" s="97" t="n">
        <v>180</v>
      </c>
      <c r="O334" s="98" t="str">
        <f aca="false">IF(F334&lt;=$P$2,"Mar","")</f>
        <v>Mar</v>
      </c>
      <c r="P334" s="97" t="n">
        <f aca="false">N334</f>
        <v>180</v>
      </c>
      <c r="Q334" s="99" t="n">
        <f aca="false">K334-P334</f>
        <v>-80</v>
      </c>
      <c r="R334" s="98" t="n">
        <f aca="false">IFERROR(IF(O334="Mar",(K334/P334-1))," ")</f>
        <v>-0.444444444444444</v>
      </c>
      <c r="S334" s="100" t="str">
        <f aca="false">IF(N334&gt;0,IF(O334="","-",IF(R334&lt;0%,"DEGROWTH","GROWTH")))</f>
        <v>DEGROWTH</v>
      </c>
      <c r="T334" s="69" t="n">
        <v>55</v>
      </c>
      <c r="U334" s="101" t="str">
        <f aca="false">IF(F334&lt;=$V$2,"Apr","")</f>
        <v>Apr</v>
      </c>
      <c r="V334" s="97" t="n">
        <v>55</v>
      </c>
      <c r="W334" s="102" t="n">
        <f aca="false">K334-V334</f>
        <v>45</v>
      </c>
      <c r="X334" s="103" t="n">
        <f aca="false">IFERROR(IF(U334="Apr",(K334/V334-1)),0)</f>
        <v>0.818181818181818</v>
      </c>
      <c r="Y334" s="104" t="str">
        <f aca="false">IF(T334&gt;0,IF(U334="","-",IF(X334&lt;0%,"DEGROWTH","GROWTH")))</f>
        <v>GROWTH</v>
      </c>
      <c r="Z334" s="75" t="n">
        <v>0</v>
      </c>
      <c r="AA334" s="70"/>
      <c r="AB334" s="70" t="s">
        <v>133</v>
      </c>
      <c r="AC334" s="70" t="s">
        <v>133</v>
      </c>
      <c r="AD334" s="3" t="n">
        <f aca="false">IF(K334=0,1,0)</f>
        <v>0</v>
      </c>
      <c r="AE334" s="76"/>
    </row>
    <row r="335" customFormat="false" ht="14.25" hidden="false" customHeight="true" outlineLevel="0" collapsed="false">
      <c r="A335" s="70" t="s">
        <v>133</v>
      </c>
      <c r="B335" s="72" t="s">
        <v>47</v>
      </c>
      <c r="C335" s="72" t="s">
        <v>1241</v>
      </c>
      <c r="D335" s="72" t="n">
        <v>1000002811</v>
      </c>
      <c r="E335" s="72" t="s">
        <v>1242</v>
      </c>
      <c r="F335" s="74" t="n">
        <v>44719</v>
      </c>
      <c r="G335" s="67" t="str">
        <f aca="false">IF(I335&gt;0,"Targeted Dealer","-")</f>
        <v>Targeted Dealer</v>
      </c>
      <c r="H335" s="67"/>
      <c r="I335" s="68" t="n">
        <v>50</v>
      </c>
      <c r="J335" s="68" t="n">
        <f aca="false">I335/$J$1*($J$1-$E$1)</f>
        <v>46.6666666666667</v>
      </c>
      <c r="K335" s="69" t="n">
        <v>20</v>
      </c>
      <c r="L335" s="69" t="n">
        <f aca="false">I335-K335</f>
        <v>30</v>
      </c>
      <c r="M335" s="69" t="n">
        <f aca="false">IFERROR((K335/J335%),"-")</f>
        <v>42.8571428571429</v>
      </c>
      <c r="N335" s="97" t="n">
        <v>20</v>
      </c>
      <c r="O335" s="98" t="str">
        <f aca="false">IF(F335&lt;=$P$2,"Mar","")</f>
        <v>Mar</v>
      </c>
      <c r="P335" s="97" t="n">
        <f aca="false">N335</f>
        <v>20</v>
      </c>
      <c r="Q335" s="99" t="n">
        <f aca="false">K335-P335</f>
        <v>0</v>
      </c>
      <c r="R335" s="98" t="n">
        <f aca="false">IFERROR(IF(O335="Mar",(K335/P335-1))," ")</f>
        <v>0</v>
      </c>
      <c r="S335" s="100" t="str">
        <f aca="false">IF(N335&gt;0,IF(O335="","-",IF(R335&lt;0%,"DEGROWTH","GROWTH")))</f>
        <v>GROWTH</v>
      </c>
      <c r="T335" s="69" t="n">
        <v>59.4</v>
      </c>
      <c r="U335" s="101" t="str">
        <f aca="false">IF(F335&lt;=$V$2,"Apr","")</f>
        <v>Apr</v>
      </c>
      <c r="V335" s="97" t="n">
        <v>59.4</v>
      </c>
      <c r="W335" s="102" t="n">
        <f aca="false">K335-V335</f>
        <v>-39.4</v>
      </c>
      <c r="X335" s="103" t="n">
        <f aca="false">IFERROR(IF(U335="Apr",(K335/V335-1)),0)</f>
        <v>-0.663299663299663</v>
      </c>
      <c r="Y335" s="104" t="str">
        <f aca="false">IF(T335&gt;0,IF(U335="","-",IF(X335&lt;0%,"DEGROWTH","GROWTH")))</f>
        <v>DEGROWTH</v>
      </c>
      <c r="Z335" s="75" t="n">
        <v>0</v>
      </c>
      <c r="AA335" s="70"/>
      <c r="AB335" s="70" t="s">
        <v>133</v>
      </c>
      <c r="AC335" s="70" t="s">
        <v>133</v>
      </c>
      <c r="AD335" s="3" t="n">
        <f aca="false">IF(K335=0,1,0)</f>
        <v>0</v>
      </c>
      <c r="AE335" s="76"/>
    </row>
    <row r="336" customFormat="false" ht="14.25" hidden="false" customHeight="true" outlineLevel="0" collapsed="false">
      <c r="A336" s="70" t="s">
        <v>133</v>
      </c>
      <c r="B336" s="72" t="s">
        <v>47</v>
      </c>
      <c r="C336" s="72" t="s">
        <v>234</v>
      </c>
      <c r="D336" s="72" t="n">
        <v>1000003477</v>
      </c>
      <c r="E336" s="72" t="s">
        <v>235</v>
      </c>
      <c r="F336" s="74" t="n">
        <v>45036</v>
      </c>
      <c r="G336" s="67" t="str">
        <f aca="false">IF(I336&gt;0,"Targeted Dealer","-")</f>
        <v>Targeted Dealer</v>
      </c>
      <c r="H336" s="67"/>
      <c r="I336" s="68" t="n">
        <v>20</v>
      </c>
      <c r="J336" s="68" t="n">
        <f aca="false">I336/$J$1*($J$1-$E$1)</f>
        <v>18.6666666666667</v>
      </c>
      <c r="K336" s="69" t="n">
        <v>10</v>
      </c>
      <c r="L336" s="69" t="n">
        <f aca="false">I336-K336</f>
        <v>10</v>
      </c>
      <c r="M336" s="69" t="n">
        <f aca="false">IFERROR((K336/J336%),"-")</f>
        <v>53.5714285714286</v>
      </c>
      <c r="N336" s="97" t="n">
        <v>10</v>
      </c>
      <c r="O336" s="98" t="str">
        <f aca="false">IF(F336&lt;=$P$2,"Mar","")</f>
        <v>Mar</v>
      </c>
      <c r="P336" s="97" t="n">
        <f aca="false">N336</f>
        <v>10</v>
      </c>
      <c r="Q336" s="99" t="n">
        <f aca="false">K336-P336</f>
        <v>0</v>
      </c>
      <c r="R336" s="98" t="n">
        <f aca="false">IFERROR(IF(O336="Mar",(K336/P336-1))," ")</f>
        <v>0</v>
      </c>
      <c r="S336" s="100" t="str">
        <f aca="false">IF(N336&gt;0,IF(O336="","-",IF(R336&lt;0%,"DEGROWTH","GROWTH")))</f>
        <v>GROWTH</v>
      </c>
      <c r="T336" s="69" t="n">
        <v>15</v>
      </c>
      <c r="U336" s="101" t="str">
        <f aca="false">IF(F336&lt;=$V$2,"Apr","")</f>
        <v>Apr</v>
      </c>
      <c r="V336" s="97" t="n">
        <v>15</v>
      </c>
      <c r="W336" s="102" t="n">
        <f aca="false">K336-V336</f>
        <v>-5</v>
      </c>
      <c r="X336" s="103" t="n">
        <f aca="false">IFERROR(IF(U336="Apr",(K336/V336-1)),0)</f>
        <v>-0.333333333333333</v>
      </c>
      <c r="Y336" s="104" t="str">
        <f aca="false">IF(T336&gt;0,IF(U336="","-",IF(X336&lt;0%,"DEGROWTH","GROWTH")))</f>
        <v>DEGROWTH</v>
      </c>
      <c r="Z336" s="75" t="n">
        <v>0</v>
      </c>
      <c r="AA336" s="70"/>
      <c r="AB336" s="70" t="s">
        <v>133</v>
      </c>
      <c r="AC336" s="70" t="s">
        <v>133</v>
      </c>
      <c r="AD336" s="3" t="n">
        <f aca="false">IF(K336=0,1,0)</f>
        <v>0</v>
      </c>
      <c r="AE336" s="76"/>
    </row>
    <row r="337" customFormat="false" ht="14.25" hidden="false" customHeight="true" outlineLevel="0" collapsed="false">
      <c r="A337" s="70" t="s">
        <v>133</v>
      </c>
      <c r="B337" s="72" t="s">
        <v>47</v>
      </c>
      <c r="C337" s="72" t="s">
        <v>1243</v>
      </c>
      <c r="D337" s="72" t="n">
        <v>1000003521</v>
      </c>
      <c r="E337" s="72" t="s">
        <v>1244</v>
      </c>
      <c r="F337" s="74" t="n">
        <v>45062</v>
      </c>
      <c r="G337" s="67" t="str">
        <f aca="false">IF(I337&gt;0,"Targeted Dealer","-")</f>
        <v>Targeted Dealer</v>
      </c>
      <c r="H337" s="67"/>
      <c r="I337" s="68" t="n">
        <v>80</v>
      </c>
      <c r="J337" s="68" t="n">
        <f aca="false">I337/$J$1*($J$1-$E$1)</f>
        <v>74.6666666666667</v>
      </c>
      <c r="K337" s="69" t="n">
        <v>27.5</v>
      </c>
      <c r="L337" s="69" t="n">
        <f aca="false">I337-K337</f>
        <v>52.5</v>
      </c>
      <c r="M337" s="69" t="n">
        <f aca="false">IFERROR((K337/J337%),"-")</f>
        <v>36.8303571428571</v>
      </c>
      <c r="N337" s="97" t="n">
        <v>20</v>
      </c>
      <c r="O337" s="98" t="str">
        <f aca="false">IF(F337&lt;=$P$2,"Mar","")</f>
        <v>Mar</v>
      </c>
      <c r="P337" s="97" t="n">
        <f aca="false">N337</f>
        <v>20</v>
      </c>
      <c r="Q337" s="99" t="n">
        <f aca="false">K337-P337</f>
        <v>7.5</v>
      </c>
      <c r="R337" s="98" t="n">
        <f aca="false">IFERROR(IF(O337="Mar",(K337/P337-1))," ")</f>
        <v>0.375</v>
      </c>
      <c r="S337" s="100" t="str">
        <f aca="false">IF(N337&gt;0,IF(O337="","-",IF(R337&lt;0%,"DEGROWTH","GROWTH")))</f>
        <v>GROWTH</v>
      </c>
      <c r="T337" s="69" t="n">
        <v>95</v>
      </c>
      <c r="U337" s="101" t="str">
        <f aca="false">IF(F337&lt;=$V$2,"Apr","")</f>
        <v>Apr</v>
      </c>
      <c r="V337" s="97" t="n">
        <v>95</v>
      </c>
      <c r="W337" s="102" t="n">
        <f aca="false">K337-V337</f>
        <v>-67.5</v>
      </c>
      <c r="X337" s="103" t="n">
        <f aca="false">IFERROR(IF(U337="Apr",(K337/V337-1)),0)</f>
        <v>-0.710526315789474</v>
      </c>
      <c r="Y337" s="104" t="str">
        <f aca="false">IF(T337&gt;0,IF(U337="","-",IF(X337&lt;0%,"DEGROWTH","GROWTH")))</f>
        <v>DEGROWTH</v>
      </c>
      <c r="Z337" s="75" t="n">
        <v>0</v>
      </c>
      <c r="AA337" s="70"/>
      <c r="AB337" s="70" t="s">
        <v>133</v>
      </c>
      <c r="AC337" s="70" t="s">
        <v>133</v>
      </c>
      <c r="AD337" s="3" t="n">
        <f aca="false">IF(K337=0,1,0)</f>
        <v>0</v>
      </c>
      <c r="AE337" s="76"/>
    </row>
    <row r="338" customFormat="false" ht="14.25" hidden="false" customHeight="true" outlineLevel="0" collapsed="false">
      <c r="A338" s="75" t="s">
        <v>133</v>
      </c>
      <c r="B338" s="79" t="s">
        <v>47</v>
      </c>
      <c r="C338" s="79" t="s">
        <v>1245</v>
      </c>
      <c r="D338" s="79" t="n">
        <v>1000003931</v>
      </c>
      <c r="E338" s="79" t="s">
        <v>1246</v>
      </c>
      <c r="F338" s="74" t="n">
        <v>45412</v>
      </c>
      <c r="G338" s="67" t="str">
        <f aca="false">IF(I338&gt;0,"Targeted Dealer","-")</f>
        <v>Targeted Dealer</v>
      </c>
      <c r="H338" s="67"/>
      <c r="I338" s="68" t="n">
        <v>30</v>
      </c>
      <c r="J338" s="68" t="n">
        <f aca="false">I338/$J$1*($J$1-$E$1)</f>
        <v>28</v>
      </c>
      <c r="K338" s="69" t="n">
        <v>0</v>
      </c>
      <c r="L338" s="69" t="n">
        <f aca="false">I338-K338</f>
        <v>30</v>
      </c>
      <c r="M338" s="69" t="n">
        <f aca="false">IFERROR((K338/J338%),"-")</f>
        <v>0</v>
      </c>
      <c r="N338" s="97" t="n">
        <v>20</v>
      </c>
      <c r="O338" s="98" t="str">
        <f aca="false">IF(F338&lt;=$P$2,"Mar","")</f>
        <v>Mar</v>
      </c>
      <c r="P338" s="97" t="n">
        <f aca="false">N338</f>
        <v>20</v>
      </c>
      <c r="Q338" s="99" t="n">
        <f aca="false">K338-P338</f>
        <v>-20</v>
      </c>
      <c r="R338" s="98" t="n">
        <f aca="false">IFERROR(IF(O338="Mar",(K338/P338-1))," ")</f>
        <v>-1</v>
      </c>
      <c r="S338" s="100" t="str">
        <f aca="false">IF(N338&gt;0,IF(O338="","-",IF(R338&lt;0%,"DEGROWTH","GROWTH")))</f>
        <v>DEGROWTH</v>
      </c>
      <c r="T338" s="69" t="n">
        <v>12</v>
      </c>
      <c r="U338" s="101" t="str">
        <f aca="false">IF(F338&lt;=$V$2,"Apr","")</f>
        <v>Apr</v>
      </c>
      <c r="V338" s="97" t="n">
        <v>12</v>
      </c>
      <c r="W338" s="102" t="n">
        <f aca="false">K338-V338</f>
        <v>-12</v>
      </c>
      <c r="X338" s="103" t="n">
        <f aca="false">IFERROR(IF(U338="Apr",(K338/V338-1)),0)</f>
        <v>-1</v>
      </c>
      <c r="Y338" s="104" t="str">
        <f aca="false">IF(T338&gt;0,IF(U338="","-",IF(X338&lt;0%,"DEGROWTH","GROWTH")))</f>
        <v>DEGROWTH</v>
      </c>
      <c r="Z338" s="75" t="n">
        <v>0</v>
      </c>
      <c r="AA338" s="70"/>
      <c r="AB338" s="70" t="s">
        <v>133</v>
      </c>
      <c r="AC338" s="75" t="s">
        <v>133</v>
      </c>
      <c r="AD338" s="3" t="n">
        <f aca="false">IF(K338=0,1,0)</f>
        <v>1</v>
      </c>
      <c r="AE338" s="76"/>
    </row>
    <row r="339" customFormat="false" ht="14.25" hidden="false" customHeight="true" outlineLevel="0" collapsed="false">
      <c r="A339" s="75" t="s">
        <v>133</v>
      </c>
      <c r="B339" s="79" t="s">
        <v>47</v>
      </c>
      <c r="C339" s="79" t="s">
        <v>1247</v>
      </c>
      <c r="D339" s="79" t="n">
        <v>1000004065</v>
      </c>
      <c r="E339" s="79" t="s">
        <v>1248</v>
      </c>
      <c r="F339" s="74" t="n">
        <v>45503</v>
      </c>
      <c r="G339" s="67" t="str">
        <f aca="false">IF(I339&gt;0,"Targeted Dealer","-")</f>
        <v>Targeted Dealer</v>
      </c>
      <c r="H339" s="67"/>
      <c r="I339" s="68" t="n">
        <v>60</v>
      </c>
      <c r="J339" s="68" t="n">
        <f aca="false">I339/$J$1*($J$1-$E$1)</f>
        <v>56</v>
      </c>
      <c r="K339" s="69" t="n">
        <v>0</v>
      </c>
      <c r="L339" s="69" t="n">
        <f aca="false">I339-K339</f>
        <v>60</v>
      </c>
      <c r="M339" s="69" t="n">
        <f aca="false">IFERROR((K339/J339%),"-")</f>
        <v>0</v>
      </c>
      <c r="N339" s="97" t="n">
        <v>67.5</v>
      </c>
      <c r="O339" s="98" t="str">
        <f aca="false">IF(F339&lt;=$P$2,"Mar","")</f>
        <v>Mar</v>
      </c>
      <c r="P339" s="97" t="n">
        <f aca="false">N339</f>
        <v>67.5</v>
      </c>
      <c r="Q339" s="99" t="n">
        <f aca="false">K339-P339</f>
        <v>-67.5</v>
      </c>
      <c r="R339" s="98" t="n">
        <f aca="false">IFERROR(IF(O339="Mar",(K339/P339-1))," ")</f>
        <v>-1</v>
      </c>
      <c r="S339" s="100" t="str">
        <f aca="false">IF(N339&gt;0,IF(O339="","-",IF(R339&lt;0%,"DEGROWTH","GROWTH")))</f>
        <v>DEGROWTH</v>
      </c>
      <c r="T339" s="69" t="n">
        <v>23.25</v>
      </c>
      <c r="U339" s="101" t="str">
        <f aca="false">IF(F339&lt;=$V$2,"Apr","")</f>
        <v>Apr</v>
      </c>
      <c r="V339" s="97" t="n">
        <v>23.25</v>
      </c>
      <c r="W339" s="102" t="n">
        <f aca="false">K339-V339</f>
        <v>-23.25</v>
      </c>
      <c r="X339" s="103" t="n">
        <f aca="false">IFERROR(IF(U339="Apr",(K339/V339-1)),0)</f>
        <v>-1</v>
      </c>
      <c r="Y339" s="104" t="str">
        <f aca="false">IF(T339&gt;0,IF(U339="","-",IF(X339&lt;0%,"DEGROWTH","GROWTH")))</f>
        <v>DEGROWTH</v>
      </c>
      <c r="Z339" s="75" t="n">
        <v>0</v>
      </c>
      <c r="AA339" s="70"/>
      <c r="AB339" s="70" t="s">
        <v>133</v>
      </c>
      <c r="AC339" s="75" t="s">
        <v>133</v>
      </c>
      <c r="AD339" s="3" t="n">
        <f aca="false">IF(K339=0,1,0)</f>
        <v>1</v>
      </c>
      <c r="AE339" s="76"/>
    </row>
    <row r="340" customFormat="false" ht="14.25" hidden="false" customHeight="true" outlineLevel="0" collapsed="false">
      <c r="A340" s="75" t="s">
        <v>133</v>
      </c>
      <c r="B340" s="79" t="s">
        <v>47</v>
      </c>
      <c r="C340" s="79" t="s">
        <v>1249</v>
      </c>
      <c r="D340" s="79" t="n">
        <v>1000004097</v>
      </c>
      <c r="E340" s="79" t="s">
        <v>1250</v>
      </c>
      <c r="F340" s="74" t="n">
        <v>45532</v>
      </c>
      <c r="G340" s="67" t="str">
        <f aca="false">IF(I340&gt;0,"Targeted Dealer","-")</f>
        <v>Targeted Dealer</v>
      </c>
      <c r="H340" s="67"/>
      <c r="I340" s="68" t="n">
        <v>60</v>
      </c>
      <c r="J340" s="68" t="n">
        <f aca="false">I340/$J$1*($J$1-$E$1)</f>
        <v>56</v>
      </c>
      <c r="K340" s="69" t="n">
        <v>50</v>
      </c>
      <c r="L340" s="69" t="n">
        <f aca="false">I340-K340</f>
        <v>10</v>
      </c>
      <c r="M340" s="69" t="n">
        <f aca="false">IFERROR((K340/J340%),"-")</f>
        <v>89.2857142857143</v>
      </c>
      <c r="N340" s="97" t="n">
        <v>70</v>
      </c>
      <c r="O340" s="98" t="str">
        <f aca="false">IF(F340&lt;=$P$2,"Mar","")</f>
        <v>Mar</v>
      </c>
      <c r="P340" s="97" t="n">
        <f aca="false">N340</f>
        <v>70</v>
      </c>
      <c r="Q340" s="99" t="n">
        <f aca="false">K340-P340</f>
        <v>-20</v>
      </c>
      <c r="R340" s="98" t="n">
        <f aca="false">IFERROR(IF(O340="Mar",(K340/P340-1))," ")</f>
        <v>-0.285714285714286</v>
      </c>
      <c r="S340" s="100" t="str">
        <f aca="false">IF(N340&gt;0,IF(O340="","-",IF(R340&lt;0%,"DEGROWTH","GROWTH")))</f>
        <v>DEGROWTH</v>
      </c>
      <c r="T340" s="69" t="n">
        <v>15</v>
      </c>
      <c r="U340" s="101" t="str">
        <f aca="false">IF(F340&lt;=$V$2,"Apr","")</f>
        <v>Apr</v>
      </c>
      <c r="V340" s="97" t="n">
        <v>15</v>
      </c>
      <c r="W340" s="102" t="n">
        <f aca="false">K340-V340</f>
        <v>35</v>
      </c>
      <c r="X340" s="103" t="n">
        <f aca="false">IFERROR(IF(U340="Apr",(K340/V340-1)),0)</f>
        <v>2.33333333333333</v>
      </c>
      <c r="Y340" s="104" t="str">
        <f aca="false">IF(T340&gt;0,IF(U340="","-",IF(X340&lt;0%,"DEGROWTH","GROWTH")))</f>
        <v>GROWTH</v>
      </c>
      <c r="Z340" s="75" t="n">
        <v>0</v>
      </c>
      <c r="AA340" s="70"/>
      <c r="AB340" s="70" t="s">
        <v>133</v>
      </c>
      <c r="AC340" s="75" t="s">
        <v>133</v>
      </c>
      <c r="AD340" s="3" t="n">
        <f aca="false">IF(K340=0,1,0)</f>
        <v>0</v>
      </c>
      <c r="AE340" s="76"/>
    </row>
    <row r="341" customFormat="false" ht="14.25" hidden="false" customHeight="true" outlineLevel="0" collapsed="false">
      <c r="A341" s="70" t="s">
        <v>133</v>
      </c>
      <c r="B341" s="72" t="s">
        <v>48</v>
      </c>
      <c r="C341" s="72" t="s">
        <v>1251</v>
      </c>
      <c r="D341" s="72" t="n">
        <v>1000000702</v>
      </c>
      <c r="E341" s="73" t="s">
        <v>1252</v>
      </c>
      <c r="F341" s="74" t="n">
        <v>39855</v>
      </c>
      <c r="G341" s="67" t="str">
        <f aca="false">IF(I341&gt;0,"Targeted Dealer","-")</f>
        <v>Targeted Dealer</v>
      </c>
      <c r="H341" s="67"/>
      <c r="I341" s="68" t="n">
        <v>200</v>
      </c>
      <c r="J341" s="68" t="n">
        <f aca="false">I341/$J$1*($J$1-$E$1)</f>
        <v>186.666666666667</v>
      </c>
      <c r="K341" s="69" t="n">
        <v>275</v>
      </c>
      <c r="L341" s="69" t="n">
        <f aca="false">I341-K341</f>
        <v>-75</v>
      </c>
      <c r="M341" s="69" t="n">
        <f aca="false">IFERROR((K341/J341%),"-")</f>
        <v>147.321428571429</v>
      </c>
      <c r="N341" s="97" t="n">
        <v>127</v>
      </c>
      <c r="O341" s="98" t="str">
        <f aca="false">IF(F341&lt;=$P$2,"Mar","")</f>
        <v>Mar</v>
      </c>
      <c r="P341" s="97" t="n">
        <f aca="false">N341</f>
        <v>127</v>
      </c>
      <c r="Q341" s="99" t="n">
        <f aca="false">K341-P341</f>
        <v>148</v>
      </c>
      <c r="R341" s="98" t="n">
        <f aca="false">IFERROR(IF(O341="Mar",(K341/P341-1))," ")</f>
        <v>1.16535433070866</v>
      </c>
      <c r="S341" s="100" t="str">
        <f aca="false">IF(N341&gt;0,IF(O341="","-",IF(R341&lt;0%,"DEGROWTH","GROWTH")))</f>
        <v>GROWTH</v>
      </c>
      <c r="T341" s="69" t="n">
        <v>285</v>
      </c>
      <c r="U341" s="101" t="str">
        <f aca="false">IF(F341&lt;=$V$2,"Apr","")</f>
        <v>Apr</v>
      </c>
      <c r="V341" s="97" t="n">
        <v>285</v>
      </c>
      <c r="W341" s="102" t="n">
        <f aca="false">K341-V341</f>
        <v>-10</v>
      </c>
      <c r="X341" s="103" t="n">
        <f aca="false">IFERROR(IF(U341="Apr",(K341/V341-1)),0)</f>
        <v>-0.0350877192982456</v>
      </c>
      <c r="Y341" s="104" t="str">
        <f aca="false">IF(T341&gt;0,IF(U341="","-",IF(X341&lt;0%,"DEGROWTH","GROWTH")))</f>
        <v>DEGROWTH</v>
      </c>
      <c r="Z341" s="75" t="n">
        <v>0</v>
      </c>
      <c r="AA341" s="70"/>
      <c r="AB341" s="70" t="s">
        <v>133</v>
      </c>
      <c r="AC341" s="70" t="s">
        <v>133</v>
      </c>
      <c r="AD341" s="3" t="n">
        <f aca="false">IF(K341=0,1,0)</f>
        <v>0</v>
      </c>
      <c r="AE341" s="76"/>
    </row>
    <row r="342" customFormat="false" ht="14.25" hidden="false" customHeight="true" outlineLevel="0" collapsed="false">
      <c r="A342" s="70" t="s">
        <v>133</v>
      </c>
      <c r="B342" s="72" t="s">
        <v>48</v>
      </c>
      <c r="C342" s="72" t="s">
        <v>1253</v>
      </c>
      <c r="D342" s="72" t="n">
        <v>1000000694</v>
      </c>
      <c r="E342" s="73" t="s">
        <v>1254</v>
      </c>
      <c r="F342" s="74" t="n">
        <v>40275</v>
      </c>
      <c r="G342" s="67" t="str">
        <f aca="false">IF(I342&gt;0,"Targeted Dealer","-")</f>
        <v>Targeted Dealer</v>
      </c>
      <c r="H342" s="67"/>
      <c r="I342" s="68" t="n">
        <v>23</v>
      </c>
      <c r="J342" s="68" t="n">
        <f aca="false">I342/$J$1*($J$1-$E$1)</f>
        <v>21.4666666666667</v>
      </c>
      <c r="K342" s="69" t="n">
        <v>23</v>
      </c>
      <c r="L342" s="69" t="n">
        <f aca="false">I342-K342</f>
        <v>0</v>
      </c>
      <c r="M342" s="69" t="n">
        <f aca="false">IFERROR((K342/J342%),"-")</f>
        <v>107.142857142857</v>
      </c>
      <c r="N342" s="97" t="n">
        <v>23</v>
      </c>
      <c r="O342" s="98" t="str">
        <f aca="false">IF(F342&lt;=$P$2,"Mar","")</f>
        <v>Mar</v>
      </c>
      <c r="P342" s="97" t="n">
        <f aca="false">N342</f>
        <v>23</v>
      </c>
      <c r="Q342" s="99" t="n">
        <f aca="false">K342-P342</f>
        <v>0</v>
      </c>
      <c r="R342" s="98" t="n">
        <f aca="false">IFERROR(IF(O342="Mar",(K342/P342-1))," ")</f>
        <v>0</v>
      </c>
      <c r="S342" s="100" t="str">
        <f aca="false">IF(N342&gt;0,IF(O342="","-",IF(R342&lt;0%,"DEGROWTH","GROWTH")))</f>
        <v>GROWTH</v>
      </c>
      <c r="T342" s="69" t="n">
        <v>23</v>
      </c>
      <c r="U342" s="101" t="str">
        <f aca="false">IF(F342&lt;=$V$2,"Apr","")</f>
        <v>Apr</v>
      </c>
      <c r="V342" s="97" t="n">
        <v>23</v>
      </c>
      <c r="W342" s="102" t="n">
        <f aca="false">K342-V342</f>
        <v>0</v>
      </c>
      <c r="X342" s="103" t="n">
        <f aca="false">IFERROR(IF(U342="Apr",(K342/V342-1)),0)</f>
        <v>0</v>
      </c>
      <c r="Y342" s="104" t="str">
        <f aca="false">IF(T342&gt;0,IF(U342="","-",IF(X342&lt;0%,"DEGROWTH","GROWTH")))</f>
        <v>GROWTH</v>
      </c>
      <c r="Z342" s="75" t="n">
        <v>0</v>
      </c>
      <c r="AA342" s="70"/>
      <c r="AB342" s="70" t="s">
        <v>133</v>
      </c>
      <c r="AC342" s="70" t="s">
        <v>133</v>
      </c>
      <c r="AD342" s="3" t="n">
        <f aca="false">IF(K342=0,1,0)</f>
        <v>0</v>
      </c>
      <c r="AE342" s="76"/>
    </row>
    <row r="343" customFormat="false" ht="14.25" hidden="false" customHeight="true" outlineLevel="0" collapsed="false">
      <c r="A343" s="70" t="s">
        <v>133</v>
      </c>
      <c r="B343" s="72" t="s">
        <v>48</v>
      </c>
      <c r="C343" s="72" t="s">
        <v>1255</v>
      </c>
      <c r="D343" s="72" t="n">
        <v>1000000697</v>
      </c>
      <c r="E343" s="73" t="s">
        <v>1256</v>
      </c>
      <c r="F343" s="74" t="n">
        <v>40388</v>
      </c>
      <c r="G343" s="67" t="str">
        <f aca="false">IF(I343&gt;0,"Targeted Dealer","-")</f>
        <v>Targeted Dealer</v>
      </c>
      <c r="H343" s="67"/>
      <c r="I343" s="68" t="n">
        <v>100</v>
      </c>
      <c r="J343" s="68" t="n">
        <f aca="false">I343/$J$1*($J$1-$E$1)</f>
        <v>93.3333333333333</v>
      </c>
      <c r="K343" s="69" t="n">
        <v>120</v>
      </c>
      <c r="L343" s="69" t="n">
        <f aca="false">I343-K343</f>
        <v>-20</v>
      </c>
      <c r="M343" s="69" t="n">
        <f aca="false">IFERROR((K343/J343%),"-")</f>
        <v>128.571428571429</v>
      </c>
      <c r="N343" s="97" t="n">
        <v>150</v>
      </c>
      <c r="O343" s="98" t="str">
        <f aca="false">IF(F343&lt;=$P$2,"Mar","")</f>
        <v>Mar</v>
      </c>
      <c r="P343" s="97" t="n">
        <f aca="false">N343</f>
        <v>150</v>
      </c>
      <c r="Q343" s="99" t="n">
        <f aca="false">K343-P343</f>
        <v>-30</v>
      </c>
      <c r="R343" s="98" t="n">
        <f aca="false">IFERROR(IF(O343="Mar",(K343/P343-1))," ")</f>
        <v>-0.2</v>
      </c>
      <c r="S343" s="100" t="str">
        <f aca="false">IF(N343&gt;0,IF(O343="","-",IF(R343&lt;0%,"DEGROWTH","GROWTH")))</f>
        <v>DEGROWTH</v>
      </c>
      <c r="T343" s="69" t="n">
        <v>30</v>
      </c>
      <c r="U343" s="101" t="str">
        <f aca="false">IF(F343&lt;=$V$2,"Apr","")</f>
        <v>Apr</v>
      </c>
      <c r="V343" s="97" t="n">
        <v>30</v>
      </c>
      <c r="W343" s="102" t="n">
        <f aca="false">K343-V343</f>
        <v>90</v>
      </c>
      <c r="X343" s="103" t="n">
        <f aca="false">IFERROR(IF(U343="Apr",(K343/V343-1)),0)</f>
        <v>3</v>
      </c>
      <c r="Y343" s="104" t="str">
        <f aca="false">IF(T343&gt;0,IF(U343="","-",IF(X343&lt;0%,"DEGROWTH","GROWTH")))</f>
        <v>GROWTH</v>
      </c>
      <c r="Z343" s="75" t="n">
        <v>0</v>
      </c>
      <c r="AA343" s="70"/>
      <c r="AB343" s="70" t="s">
        <v>133</v>
      </c>
      <c r="AC343" s="70" t="s">
        <v>133</v>
      </c>
      <c r="AD343" s="3" t="n">
        <f aca="false">IF(K343=0,1,0)</f>
        <v>0</v>
      </c>
      <c r="AE343" s="76"/>
    </row>
    <row r="344" customFormat="false" ht="14.25" hidden="false" customHeight="true" outlineLevel="0" collapsed="false">
      <c r="A344" s="70" t="s">
        <v>133</v>
      </c>
      <c r="B344" s="72" t="s">
        <v>48</v>
      </c>
      <c r="C344" s="72" t="s">
        <v>236</v>
      </c>
      <c r="D344" s="72" t="n">
        <v>1000000696</v>
      </c>
      <c r="E344" s="73" t="s">
        <v>237</v>
      </c>
      <c r="F344" s="74" t="n">
        <v>40666</v>
      </c>
      <c r="G344" s="67" t="str">
        <f aca="false">IF(I344&gt;0,"Targeted Dealer","-")</f>
        <v>Targeted Dealer</v>
      </c>
      <c r="H344" s="67"/>
      <c r="I344" s="68" t="n">
        <v>65</v>
      </c>
      <c r="J344" s="68" t="n">
        <f aca="false">I344/$J$1*($J$1-$E$1)</f>
        <v>60.6666666666667</v>
      </c>
      <c r="K344" s="69" t="n">
        <v>35</v>
      </c>
      <c r="L344" s="69" t="n">
        <f aca="false">I344-K344</f>
        <v>30</v>
      </c>
      <c r="M344" s="69" t="n">
        <f aca="false">IFERROR((K344/J344%),"-")</f>
        <v>57.6923076923077</v>
      </c>
      <c r="N344" s="97" t="n">
        <v>0</v>
      </c>
      <c r="O344" s="98" t="str">
        <f aca="false">IF(F344&lt;=$P$2,"Mar","")</f>
        <v>Mar</v>
      </c>
      <c r="P344" s="97" t="n">
        <f aca="false">N344</f>
        <v>0</v>
      </c>
      <c r="Q344" s="99" t="n">
        <f aca="false">K344-P344</f>
        <v>35</v>
      </c>
      <c r="R344" s="98" t="str">
        <f aca="false">IFERROR(IF(O344="Mar",(K344/P344-1))," ")</f>
        <v> </v>
      </c>
      <c r="S344" s="105" t="b">
        <f aca="false">IF(N344&gt;0,IF(O344="","-",IF(R344&lt;0%,"DEGROWTH","GROWTH")))</f>
        <v>0</v>
      </c>
      <c r="T344" s="69" t="n">
        <v>35</v>
      </c>
      <c r="U344" s="101" t="str">
        <f aca="false">IF(F344&lt;=$V$2,"Apr","")</f>
        <v>Apr</v>
      </c>
      <c r="V344" s="97" t="n">
        <v>35</v>
      </c>
      <c r="W344" s="102" t="n">
        <f aca="false">K344-V344</f>
        <v>0</v>
      </c>
      <c r="X344" s="103" t="n">
        <f aca="false">IFERROR(IF(U344="Apr",(K344/V344-1)),0)</f>
        <v>0</v>
      </c>
      <c r="Y344" s="104" t="str">
        <f aca="false">IF(T344&gt;0,IF(U344="","-",IF(X344&lt;0%,"DEGROWTH","GROWTH")))</f>
        <v>GROWTH</v>
      </c>
      <c r="Z344" s="75" t="n">
        <v>0</v>
      </c>
      <c r="AA344" s="70"/>
      <c r="AB344" s="70" t="s">
        <v>133</v>
      </c>
      <c r="AC344" s="70" t="s">
        <v>133</v>
      </c>
      <c r="AD344" s="3" t="n">
        <f aca="false">IF(K344=0,1,0)</f>
        <v>0</v>
      </c>
      <c r="AE344" s="76"/>
    </row>
    <row r="345" customFormat="false" ht="14.25" hidden="false" customHeight="true" outlineLevel="0" collapsed="false">
      <c r="A345" s="70" t="s">
        <v>133</v>
      </c>
      <c r="B345" s="72" t="s">
        <v>48</v>
      </c>
      <c r="C345" s="72" t="s">
        <v>1257</v>
      </c>
      <c r="D345" s="72" t="n">
        <v>1000000692</v>
      </c>
      <c r="E345" s="73" t="s">
        <v>1258</v>
      </c>
      <c r="F345" s="74" t="n">
        <v>40732</v>
      </c>
      <c r="G345" s="67" t="str">
        <f aca="false">IF(I345&gt;0,"Targeted Dealer","-")</f>
        <v>Targeted Dealer</v>
      </c>
      <c r="H345" s="67"/>
      <c r="I345" s="68" t="n">
        <v>100</v>
      </c>
      <c r="J345" s="68" t="n">
        <f aca="false">I345/$J$1*($J$1-$E$1)</f>
        <v>93.3333333333333</v>
      </c>
      <c r="K345" s="69" t="n">
        <v>107</v>
      </c>
      <c r="L345" s="69" t="n">
        <f aca="false">I345-K345</f>
        <v>-7</v>
      </c>
      <c r="M345" s="69" t="n">
        <f aca="false">IFERROR((K345/J345%),"-")</f>
        <v>114.642857142857</v>
      </c>
      <c r="N345" s="97" t="n">
        <v>89</v>
      </c>
      <c r="O345" s="98" t="str">
        <f aca="false">IF(F345&lt;=$P$2,"Mar","")</f>
        <v>Mar</v>
      </c>
      <c r="P345" s="97" t="n">
        <f aca="false">N345</f>
        <v>89</v>
      </c>
      <c r="Q345" s="99" t="n">
        <f aca="false">K345-P345</f>
        <v>18</v>
      </c>
      <c r="R345" s="98" t="n">
        <f aca="false">IFERROR(IF(O345="Mar",(K345/P345-1))," ")</f>
        <v>0.202247191011236</v>
      </c>
      <c r="S345" s="100" t="str">
        <f aca="false">IF(N345&gt;0,IF(O345="","-",IF(R345&lt;0%,"DEGROWTH","GROWTH")))</f>
        <v>GROWTH</v>
      </c>
      <c r="T345" s="69" t="n">
        <v>130</v>
      </c>
      <c r="U345" s="101" t="str">
        <f aca="false">IF(F345&lt;=$V$2,"Apr","")</f>
        <v>Apr</v>
      </c>
      <c r="V345" s="97" t="n">
        <v>130</v>
      </c>
      <c r="W345" s="102" t="n">
        <f aca="false">K345-V345</f>
        <v>-23</v>
      </c>
      <c r="X345" s="103" t="n">
        <f aca="false">IFERROR(IF(U345="Apr",(K345/V345-1)),0)</f>
        <v>-0.176923076923077</v>
      </c>
      <c r="Y345" s="104" t="str">
        <f aca="false">IF(T345&gt;0,IF(U345="","-",IF(X345&lt;0%,"DEGROWTH","GROWTH")))</f>
        <v>DEGROWTH</v>
      </c>
      <c r="Z345" s="75" t="n">
        <v>0</v>
      </c>
      <c r="AA345" s="70"/>
      <c r="AB345" s="70" t="s">
        <v>133</v>
      </c>
      <c r="AC345" s="70" t="s">
        <v>133</v>
      </c>
      <c r="AD345" s="3" t="n">
        <f aca="false">IF(K345=0,1,0)</f>
        <v>0</v>
      </c>
      <c r="AE345" s="76"/>
    </row>
    <row r="346" customFormat="false" ht="14.25" hidden="false" customHeight="true" outlineLevel="0" collapsed="false">
      <c r="A346" s="70" t="s">
        <v>133</v>
      </c>
      <c r="B346" s="72" t="s">
        <v>48</v>
      </c>
      <c r="C346" s="72" t="s">
        <v>1259</v>
      </c>
      <c r="D346" s="72" t="n">
        <v>1000000699</v>
      </c>
      <c r="E346" s="73" t="s">
        <v>1260</v>
      </c>
      <c r="F346" s="74" t="n">
        <v>40799</v>
      </c>
      <c r="G346" s="67" t="str">
        <f aca="false">IF(I346&gt;0,"Targeted Dealer","-")</f>
        <v>Targeted Dealer</v>
      </c>
      <c r="H346" s="67"/>
      <c r="I346" s="68" t="n">
        <v>130</v>
      </c>
      <c r="J346" s="68" t="n">
        <f aca="false">I346/$J$1*($J$1-$E$1)</f>
        <v>121.333333333333</v>
      </c>
      <c r="K346" s="69" t="n">
        <v>154</v>
      </c>
      <c r="L346" s="69" t="n">
        <f aca="false">I346-K346</f>
        <v>-24</v>
      </c>
      <c r="M346" s="69" t="n">
        <f aca="false">IFERROR((K346/J346%),"-")</f>
        <v>126.923076923077</v>
      </c>
      <c r="N346" s="97" t="n">
        <v>132</v>
      </c>
      <c r="O346" s="98" t="str">
        <f aca="false">IF(F346&lt;=$P$2,"Mar","")</f>
        <v>Mar</v>
      </c>
      <c r="P346" s="97" t="n">
        <f aca="false">N346</f>
        <v>132</v>
      </c>
      <c r="Q346" s="99" t="n">
        <f aca="false">K346-P346</f>
        <v>22</v>
      </c>
      <c r="R346" s="98" t="n">
        <f aca="false">IFERROR(IF(O346="Mar",(K346/P346-1))," ")</f>
        <v>0.166666666666667</v>
      </c>
      <c r="S346" s="100" t="str">
        <f aca="false">IF(N346&gt;0,IF(O346="","-",IF(R346&lt;0%,"DEGROWTH","GROWTH")))</f>
        <v>GROWTH</v>
      </c>
      <c r="T346" s="69" t="n">
        <v>132</v>
      </c>
      <c r="U346" s="101" t="str">
        <f aca="false">IF(F346&lt;=$V$2,"Apr","")</f>
        <v>Apr</v>
      </c>
      <c r="V346" s="97" t="n">
        <v>132</v>
      </c>
      <c r="W346" s="102" t="n">
        <f aca="false">K346-V346</f>
        <v>22</v>
      </c>
      <c r="X346" s="103" t="n">
        <f aca="false">IFERROR(IF(U346="Apr",(K346/V346-1)),0)</f>
        <v>0.166666666666667</v>
      </c>
      <c r="Y346" s="104" t="str">
        <f aca="false">IF(T346&gt;0,IF(U346="","-",IF(X346&lt;0%,"DEGROWTH","GROWTH")))</f>
        <v>GROWTH</v>
      </c>
      <c r="Z346" s="75" t="n">
        <v>0</v>
      </c>
      <c r="AA346" s="70"/>
      <c r="AB346" s="70" t="s">
        <v>133</v>
      </c>
      <c r="AC346" s="70" t="s">
        <v>133</v>
      </c>
      <c r="AD346" s="3" t="n">
        <f aca="false">IF(K346=0,1,0)</f>
        <v>0</v>
      </c>
      <c r="AE346" s="76"/>
    </row>
    <row r="347" customFormat="false" ht="14.25" hidden="false" customHeight="true" outlineLevel="0" collapsed="false">
      <c r="A347" s="70" t="s">
        <v>133</v>
      </c>
      <c r="B347" s="72" t="s">
        <v>48</v>
      </c>
      <c r="C347" s="72" t="s">
        <v>1261</v>
      </c>
      <c r="D347" s="72" t="n">
        <v>1000000683</v>
      </c>
      <c r="E347" s="73" t="s">
        <v>1262</v>
      </c>
      <c r="F347" s="74" t="n">
        <v>40982</v>
      </c>
      <c r="G347" s="67" t="str">
        <f aca="false">IF(I347&gt;0,"Targeted Dealer","-")</f>
        <v>Targeted Dealer</v>
      </c>
      <c r="H347" s="67"/>
      <c r="I347" s="68" t="n">
        <v>300</v>
      </c>
      <c r="J347" s="68" t="n">
        <f aca="false">I347/$J$1*($J$1-$E$1)</f>
        <v>280</v>
      </c>
      <c r="K347" s="69" t="n">
        <v>375</v>
      </c>
      <c r="L347" s="69" t="n">
        <f aca="false">I347-K347</f>
        <v>-75</v>
      </c>
      <c r="M347" s="69" t="n">
        <f aca="false">IFERROR((K347/J347%),"-")</f>
        <v>133.928571428571</v>
      </c>
      <c r="N347" s="97" t="n">
        <v>450</v>
      </c>
      <c r="O347" s="98" t="str">
        <f aca="false">IF(F347&lt;=$P$2,"Mar","")</f>
        <v>Mar</v>
      </c>
      <c r="P347" s="97" t="n">
        <f aca="false">N347</f>
        <v>450</v>
      </c>
      <c r="Q347" s="99" t="n">
        <f aca="false">K347-P347</f>
        <v>-75</v>
      </c>
      <c r="R347" s="98" t="n">
        <f aca="false">IFERROR(IF(O347="Mar",(K347/P347-1))," ")</f>
        <v>-0.166666666666667</v>
      </c>
      <c r="S347" s="100" t="str">
        <f aca="false">IF(N347&gt;0,IF(O347="","-",IF(R347&lt;0%,"DEGROWTH","GROWTH")))</f>
        <v>DEGROWTH</v>
      </c>
      <c r="T347" s="69" t="n">
        <v>408</v>
      </c>
      <c r="U347" s="101" t="str">
        <f aca="false">IF(F347&lt;=$V$2,"Apr","")</f>
        <v>Apr</v>
      </c>
      <c r="V347" s="97" t="n">
        <v>408</v>
      </c>
      <c r="W347" s="102" t="n">
        <f aca="false">K347-V347</f>
        <v>-33</v>
      </c>
      <c r="X347" s="103" t="n">
        <f aca="false">IFERROR(IF(U347="Apr",(K347/V347-1)),0)</f>
        <v>-0.0808823529411765</v>
      </c>
      <c r="Y347" s="104" t="str">
        <f aca="false">IF(T347&gt;0,IF(U347="","-",IF(X347&lt;0%,"DEGROWTH","GROWTH")))</f>
        <v>DEGROWTH</v>
      </c>
      <c r="Z347" s="75" t="n">
        <v>0</v>
      </c>
      <c r="AA347" s="70"/>
      <c r="AB347" s="70" t="s">
        <v>133</v>
      </c>
      <c r="AC347" s="70" t="s">
        <v>133</v>
      </c>
      <c r="AD347" s="3" t="n">
        <f aca="false">IF(K347=0,1,0)</f>
        <v>0</v>
      </c>
      <c r="AE347" s="76"/>
    </row>
    <row r="348" customFormat="false" ht="14.25" hidden="false" customHeight="true" outlineLevel="0" collapsed="false">
      <c r="A348" s="70" t="s">
        <v>133</v>
      </c>
      <c r="B348" s="72" t="s">
        <v>48</v>
      </c>
      <c r="C348" s="72" t="s">
        <v>1263</v>
      </c>
      <c r="D348" s="72" t="n">
        <v>1000000679</v>
      </c>
      <c r="E348" s="73" t="s">
        <v>1264</v>
      </c>
      <c r="F348" s="74" t="n">
        <v>42857</v>
      </c>
      <c r="G348" s="67" t="str">
        <f aca="false">IF(I348&gt;0,"Targeted Dealer","-")</f>
        <v>Targeted Dealer</v>
      </c>
      <c r="H348" s="67"/>
      <c r="I348" s="68" t="n">
        <v>200</v>
      </c>
      <c r="J348" s="68" t="n">
        <f aca="false">I348/$J$1*($J$1-$E$1)</f>
        <v>186.666666666667</v>
      </c>
      <c r="K348" s="69" t="n">
        <v>213</v>
      </c>
      <c r="L348" s="69" t="n">
        <f aca="false">I348-K348</f>
        <v>-13</v>
      </c>
      <c r="M348" s="69" t="n">
        <f aca="false">IFERROR((K348/J348%),"-")</f>
        <v>114.107142857143</v>
      </c>
      <c r="N348" s="97" t="n">
        <v>162</v>
      </c>
      <c r="O348" s="98" t="str">
        <f aca="false">IF(F348&lt;=$P$2,"Mar","")</f>
        <v>Mar</v>
      </c>
      <c r="P348" s="97" t="n">
        <f aca="false">N348</f>
        <v>162</v>
      </c>
      <c r="Q348" s="99" t="n">
        <f aca="false">K348-P348</f>
        <v>51</v>
      </c>
      <c r="R348" s="98" t="n">
        <f aca="false">IFERROR(IF(O348="Mar",(K348/P348-1))," ")</f>
        <v>0.314814814814815</v>
      </c>
      <c r="S348" s="100" t="str">
        <f aca="false">IF(N348&gt;0,IF(O348="","-",IF(R348&lt;0%,"DEGROWTH","GROWTH")))</f>
        <v>GROWTH</v>
      </c>
      <c r="T348" s="69" t="n">
        <v>480</v>
      </c>
      <c r="U348" s="101" t="str">
        <f aca="false">IF(F348&lt;=$V$2,"Apr","")</f>
        <v>Apr</v>
      </c>
      <c r="V348" s="97" t="n">
        <v>480</v>
      </c>
      <c r="W348" s="102" t="n">
        <f aca="false">K348-V348</f>
        <v>-267</v>
      </c>
      <c r="X348" s="103" t="n">
        <f aca="false">IFERROR(IF(U348="Apr",(K348/V348-1)),0)</f>
        <v>-0.55625</v>
      </c>
      <c r="Y348" s="104" t="str">
        <f aca="false">IF(T348&gt;0,IF(U348="","-",IF(X348&lt;0%,"DEGROWTH","GROWTH")))</f>
        <v>DEGROWTH</v>
      </c>
      <c r="Z348" s="75" t="n">
        <v>0</v>
      </c>
      <c r="AA348" s="70"/>
      <c r="AB348" s="70" t="s">
        <v>133</v>
      </c>
      <c r="AC348" s="70" t="s">
        <v>133</v>
      </c>
      <c r="AD348" s="3" t="n">
        <f aca="false">IF(K348=0,1,0)</f>
        <v>0</v>
      </c>
      <c r="AE348" s="76"/>
    </row>
    <row r="349" customFormat="false" ht="14.25" hidden="false" customHeight="true" outlineLevel="0" collapsed="false">
      <c r="A349" s="70" t="s">
        <v>133</v>
      </c>
      <c r="B349" s="72" t="s">
        <v>48</v>
      </c>
      <c r="C349" s="72" t="s">
        <v>1265</v>
      </c>
      <c r="D349" s="72" t="n">
        <v>1000000695</v>
      </c>
      <c r="E349" s="73" t="s">
        <v>1266</v>
      </c>
      <c r="F349" s="74" t="n">
        <v>42928</v>
      </c>
      <c r="G349" s="67" t="str">
        <f aca="false">IF(I349&gt;0,"Targeted Dealer","-")</f>
        <v>Targeted Dealer</v>
      </c>
      <c r="H349" s="67"/>
      <c r="I349" s="68" t="n">
        <v>150</v>
      </c>
      <c r="J349" s="68" t="n">
        <f aca="false">I349/$J$1*($J$1-$E$1)</f>
        <v>140</v>
      </c>
      <c r="K349" s="69" t="n">
        <v>120</v>
      </c>
      <c r="L349" s="69" t="n">
        <f aca="false">I349-K349</f>
        <v>30</v>
      </c>
      <c r="M349" s="69" t="n">
        <f aca="false">IFERROR((K349/J349%),"-")</f>
        <v>85.7142857142857</v>
      </c>
      <c r="N349" s="97" t="n">
        <v>60</v>
      </c>
      <c r="O349" s="98" t="str">
        <f aca="false">IF(F349&lt;=$P$2,"Mar","")</f>
        <v>Mar</v>
      </c>
      <c r="P349" s="97" t="n">
        <f aca="false">N349</f>
        <v>60</v>
      </c>
      <c r="Q349" s="99" t="n">
        <f aca="false">K349-P349</f>
        <v>60</v>
      </c>
      <c r="R349" s="98" t="n">
        <f aca="false">IFERROR(IF(O349="Mar",(K349/P349-1))," ")</f>
        <v>1</v>
      </c>
      <c r="S349" s="100" t="str">
        <f aca="false">IF(N349&gt;0,IF(O349="","-",IF(R349&lt;0%,"DEGROWTH","GROWTH")))</f>
        <v>GROWTH</v>
      </c>
      <c r="T349" s="69" t="n">
        <v>120</v>
      </c>
      <c r="U349" s="101" t="str">
        <f aca="false">IF(F349&lt;=$V$2,"Apr","")</f>
        <v>Apr</v>
      </c>
      <c r="V349" s="97" t="n">
        <v>120</v>
      </c>
      <c r="W349" s="102" t="n">
        <f aca="false">K349-V349</f>
        <v>0</v>
      </c>
      <c r="X349" s="103" t="n">
        <f aca="false">IFERROR(IF(U349="Apr",(K349/V349-1)),0)</f>
        <v>0</v>
      </c>
      <c r="Y349" s="104" t="str">
        <f aca="false">IF(T349&gt;0,IF(U349="","-",IF(X349&lt;0%,"DEGROWTH","GROWTH")))</f>
        <v>GROWTH</v>
      </c>
      <c r="Z349" s="75" t="n">
        <v>0</v>
      </c>
      <c r="AA349" s="70"/>
      <c r="AB349" s="70" t="s">
        <v>133</v>
      </c>
      <c r="AC349" s="70" t="s">
        <v>133</v>
      </c>
      <c r="AD349" s="3" t="n">
        <f aca="false">IF(K349=0,1,0)</f>
        <v>0</v>
      </c>
      <c r="AE349" s="76"/>
    </row>
    <row r="350" customFormat="false" ht="14.25" hidden="false" customHeight="true" outlineLevel="0" collapsed="false">
      <c r="A350" s="70" t="s">
        <v>133</v>
      </c>
      <c r="B350" s="72" t="s">
        <v>48</v>
      </c>
      <c r="C350" s="72" t="s">
        <v>1267</v>
      </c>
      <c r="D350" s="72" t="n">
        <v>1000000701</v>
      </c>
      <c r="E350" s="73" t="s">
        <v>1268</v>
      </c>
      <c r="F350" s="74" t="n">
        <v>43334</v>
      </c>
      <c r="G350" s="67" t="str">
        <f aca="false">IF(I350&gt;0,"Targeted Dealer","-")</f>
        <v>Targeted Dealer</v>
      </c>
      <c r="H350" s="67"/>
      <c r="I350" s="68" t="n">
        <v>3030</v>
      </c>
      <c r="J350" s="68" t="n">
        <f aca="false">I350/$J$1*($J$1-$E$1)</f>
        <v>2828</v>
      </c>
      <c r="K350" s="69" t="n">
        <v>2851.5</v>
      </c>
      <c r="L350" s="69" t="n">
        <f aca="false">I350-K350</f>
        <v>178.5</v>
      </c>
      <c r="M350" s="69" t="n">
        <f aca="false">IFERROR((K350/J350%),"-")</f>
        <v>100.830975954738</v>
      </c>
      <c r="N350" s="97" t="n">
        <v>4128</v>
      </c>
      <c r="O350" s="98" t="str">
        <f aca="false">IF(F350&lt;=$P$2,"Mar","")</f>
        <v>Mar</v>
      </c>
      <c r="P350" s="97" t="n">
        <f aca="false">N350</f>
        <v>4128</v>
      </c>
      <c r="Q350" s="99" t="n">
        <f aca="false">K350-P350</f>
        <v>-1276.5</v>
      </c>
      <c r="R350" s="98" t="n">
        <f aca="false">IFERROR(IF(O350="Mar",(K350/P350-1))," ")</f>
        <v>-0.309229651162791</v>
      </c>
      <c r="S350" s="100" t="str">
        <f aca="false">IF(N350&gt;0,IF(O350="","-",IF(R350&lt;0%,"DEGROWTH","GROWTH")))</f>
        <v>DEGROWTH</v>
      </c>
      <c r="T350" s="69" t="n">
        <v>3168</v>
      </c>
      <c r="U350" s="101" t="str">
        <f aca="false">IF(F350&lt;=$V$2,"Apr","")</f>
        <v>Apr</v>
      </c>
      <c r="V350" s="97" t="n">
        <v>3168</v>
      </c>
      <c r="W350" s="102" t="n">
        <f aca="false">K350-V350</f>
        <v>-316.5</v>
      </c>
      <c r="X350" s="103" t="n">
        <f aca="false">IFERROR(IF(U350="Apr",(K350/V350-1)),0)</f>
        <v>-0.099905303030303</v>
      </c>
      <c r="Y350" s="104" t="str">
        <f aca="false">IF(T350&gt;0,IF(U350="","-",IF(X350&lt;0%,"DEGROWTH","GROWTH")))</f>
        <v>DEGROWTH</v>
      </c>
      <c r="Z350" s="75" t="n">
        <v>0</v>
      </c>
      <c r="AA350" s="70"/>
      <c r="AB350" s="70" t="s">
        <v>133</v>
      </c>
      <c r="AC350" s="70" t="s">
        <v>133</v>
      </c>
      <c r="AD350" s="3" t="n">
        <f aca="false">IF(K350=0,1,0)</f>
        <v>0</v>
      </c>
      <c r="AE350" s="76"/>
    </row>
    <row r="351" customFormat="false" ht="14.25" hidden="false" customHeight="true" outlineLevel="0" collapsed="false">
      <c r="A351" s="70" t="s">
        <v>133</v>
      </c>
      <c r="B351" s="72" t="s">
        <v>48</v>
      </c>
      <c r="C351" s="72" t="s">
        <v>1269</v>
      </c>
      <c r="D351" s="72" t="n">
        <v>1000001055</v>
      </c>
      <c r="E351" s="73" t="s">
        <v>1270</v>
      </c>
      <c r="F351" s="74" t="n">
        <v>43734</v>
      </c>
      <c r="G351" s="67" t="str">
        <f aca="false">IF(I351&gt;0,"Targeted Dealer","-")</f>
        <v>Targeted Dealer</v>
      </c>
      <c r="H351" s="67"/>
      <c r="I351" s="68" t="n">
        <v>65</v>
      </c>
      <c r="J351" s="68" t="n">
        <f aca="false">I351/$J$1*($J$1-$E$1)</f>
        <v>60.6666666666667</v>
      </c>
      <c r="K351" s="69" t="n">
        <v>76</v>
      </c>
      <c r="L351" s="69" t="n">
        <f aca="false">I351-K351</f>
        <v>-11</v>
      </c>
      <c r="M351" s="69" t="n">
        <f aca="false">IFERROR((K351/J351%),"-")</f>
        <v>125.274725274725</v>
      </c>
      <c r="N351" s="97" t="n">
        <v>26</v>
      </c>
      <c r="O351" s="98" t="str">
        <f aca="false">IF(F351&lt;=$P$2,"Mar","")</f>
        <v>Mar</v>
      </c>
      <c r="P351" s="97" t="n">
        <f aca="false">N351</f>
        <v>26</v>
      </c>
      <c r="Q351" s="99" t="n">
        <f aca="false">K351-P351</f>
        <v>50</v>
      </c>
      <c r="R351" s="98" t="n">
        <f aca="false">IFERROR(IF(O351="Mar",(K351/P351-1))," ")</f>
        <v>1.92307692307692</v>
      </c>
      <c r="S351" s="100" t="str">
        <f aca="false">IF(N351&gt;0,IF(O351="","-",IF(R351&lt;0%,"DEGROWTH","GROWTH")))</f>
        <v>GROWTH</v>
      </c>
      <c r="T351" s="69" t="n">
        <v>70</v>
      </c>
      <c r="U351" s="101" t="str">
        <f aca="false">IF(F351&lt;=$V$2,"Apr","")</f>
        <v>Apr</v>
      </c>
      <c r="V351" s="97" t="n">
        <v>70</v>
      </c>
      <c r="W351" s="102" t="n">
        <f aca="false">K351-V351</f>
        <v>6</v>
      </c>
      <c r="X351" s="103" t="n">
        <f aca="false">IFERROR(IF(U351="Apr",(K351/V351-1)),0)</f>
        <v>0.0857142857142856</v>
      </c>
      <c r="Y351" s="104" t="str">
        <f aca="false">IF(T351&gt;0,IF(U351="","-",IF(X351&lt;0%,"DEGROWTH","GROWTH")))</f>
        <v>GROWTH</v>
      </c>
      <c r="Z351" s="75" t="n">
        <v>0</v>
      </c>
      <c r="AA351" s="70"/>
      <c r="AB351" s="70" t="s">
        <v>133</v>
      </c>
      <c r="AC351" s="70" t="s">
        <v>133</v>
      </c>
      <c r="AD351" s="3" t="n">
        <f aca="false">IF(K351=0,1,0)</f>
        <v>0</v>
      </c>
      <c r="AE351" s="76"/>
    </row>
    <row r="352" customFormat="false" ht="14.25" hidden="false" customHeight="true" outlineLevel="0" collapsed="false">
      <c r="A352" s="70" t="s">
        <v>133</v>
      </c>
      <c r="B352" s="72" t="s">
        <v>48</v>
      </c>
      <c r="C352" s="72" t="s">
        <v>1271</v>
      </c>
      <c r="D352" s="72" t="n">
        <v>1000001052</v>
      </c>
      <c r="E352" s="73" t="s">
        <v>1272</v>
      </c>
      <c r="F352" s="74" t="n">
        <v>44004</v>
      </c>
      <c r="G352" s="67" t="str">
        <f aca="false">IF(I352&gt;0,"Targeted Dealer","-")</f>
        <v>Targeted Dealer</v>
      </c>
      <c r="H352" s="67"/>
      <c r="I352" s="68" t="n">
        <v>630</v>
      </c>
      <c r="J352" s="68" t="n">
        <f aca="false">I352/$J$1*($J$1-$E$1)</f>
        <v>588</v>
      </c>
      <c r="K352" s="69" t="n">
        <v>504</v>
      </c>
      <c r="L352" s="69" t="n">
        <f aca="false">I352-K352</f>
        <v>126</v>
      </c>
      <c r="M352" s="69" t="n">
        <f aca="false">IFERROR((K352/J352%),"-")</f>
        <v>85.7142857142857</v>
      </c>
      <c r="N352" s="97" t="n">
        <v>917.5</v>
      </c>
      <c r="O352" s="98" t="str">
        <f aca="false">IF(F352&lt;=$P$2,"Mar","")</f>
        <v>Mar</v>
      </c>
      <c r="P352" s="97" t="n">
        <f aca="false">N352</f>
        <v>917.5</v>
      </c>
      <c r="Q352" s="99" t="n">
        <f aca="false">K352-P352</f>
        <v>-413.5</v>
      </c>
      <c r="R352" s="98" t="n">
        <f aca="false">IFERROR(IF(O352="Mar",(K352/P352-1))," ")</f>
        <v>-0.450681198910082</v>
      </c>
      <c r="S352" s="100" t="str">
        <f aca="false">IF(N352&gt;0,IF(O352="","-",IF(R352&lt;0%,"DEGROWTH","GROWTH")))</f>
        <v>DEGROWTH</v>
      </c>
      <c r="T352" s="69" t="n">
        <v>597</v>
      </c>
      <c r="U352" s="101" t="str">
        <f aca="false">IF(F352&lt;=$V$2,"Apr","")</f>
        <v>Apr</v>
      </c>
      <c r="V352" s="97" t="n">
        <v>597</v>
      </c>
      <c r="W352" s="102" t="n">
        <f aca="false">K352-V352</f>
        <v>-93</v>
      </c>
      <c r="X352" s="103" t="n">
        <f aca="false">IFERROR(IF(U352="Apr",(K352/V352-1)),0)</f>
        <v>-0.155778894472362</v>
      </c>
      <c r="Y352" s="104" t="str">
        <f aca="false">IF(T352&gt;0,IF(U352="","-",IF(X352&lt;0%,"DEGROWTH","GROWTH")))</f>
        <v>DEGROWTH</v>
      </c>
      <c r="Z352" s="75" t="n">
        <v>0</v>
      </c>
      <c r="AA352" s="70"/>
      <c r="AB352" s="70" t="s">
        <v>133</v>
      </c>
      <c r="AC352" s="70" t="s">
        <v>133</v>
      </c>
      <c r="AD352" s="3" t="n">
        <f aca="false">IF(K352=0,1,0)</f>
        <v>0</v>
      </c>
      <c r="AE352" s="76"/>
    </row>
    <row r="353" customFormat="false" ht="14.25" hidden="false" customHeight="true" outlineLevel="0" collapsed="false">
      <c r="A353" s="70" t="s">
        <v>133</v>
      </c>
      <c r="B353" s="72" t="s">
        <v>48</v>
      </c>
      <c r="C353" s="72" t="s">
        <v>1273</v>
      </c>
      <c r="D353" s="72" t="n">
        <v>1000001051</v>
      </c>
      <c r="E353" s="73" t="s">
        <v>1274</v>
      </c>
      <c r="F353" s="74" t="n">
        <v>44413</v>
      </c>
      <c r="G353" s="67" t="str">
        <f aca="false">IF(I353&gt;0,"Targeted Dealer","-")</f>
        <v>Targeted Dealer</v>
      </c>
      <c r="H353" s="67"/>
      <c r="I353" s="68" t="n">
        <v>175</v>
      </c>
      <c r="J353" s="68" t="n">
        <f aca="false">I353/$J$1*($J$1-$E$1)</f>
        <v>163.333333333333</v>
      </c>
      <c r="K353" s="69" t="n">
        <v>202</v>
      </c>
      <c r="L353" s="69" t="n">
        <f aca="false">I353-K353</f>
        <v>-27</v>
      </c>
      <c r="M353" s="69" t="n">
        <f aca="false">IFERROR((K353/J353%),"-")</f>
        <v>123.673469387755</v>
      </c>
      <c r="N353" s="97" t="n">
        <v>221</v>
      </c>
      <c r="O353" s="98" t="str">
        <f aca="false">IF(F353&lt;=$P$2,"Mar","")</f>
        <v>Mar</v>
      </c>
      <c r="P353" s="97" t="n">
        <f aca="false">N353</f>
        <v>221</v>
      </c>
      <c r="Q353" s="99" t="n">
        <f aca="false">K353-P353</f>
        <v>-19</v>
      </c>
      <c r="R353" s="98" t="n">
        <f aca="false">IFERROR(IF(O353="Mar",(K353/P353-1))," ")</f>
        <v>-0.0859728506787331</v>
      </c>
      <c r="S353" s="100" t="str">
        <f aca="false">IF(N353&gt;0,IF(O353="","-",IF(R353&lt;0%,"DEGROWTH","GROWTH")))</f>
        <v>DEGROWTH</v>
      </c>
      <c r="T353" s="69" t="n">
        <v>129</v>
      </c>
      <c r="U353" s="101" t="str">
        <f aca="false">IF(F353&lt;=$V$2,"Apr","")</f>
        <v>Apr</v>
      </c>
      <c r="V353" s="97" t="n">
        <v>129</v>
      </c>
      <c r="W353" s="102" t="n">
        <f aca="false">K353-V353</f>
        <v>73</v>
      </c>
      <c r="X353" s="103" t="n">
        <f aca="false">IFERROR(IF(U353="Apr",(K353/V353-1)),0)</f>
        <v>0.565891472868217</v>
      </c>
      <c r="Y353" s="104" t="str">
        <f aca="false">IF(T353&gt;0,IF(U353="","-",IF(X353&lt;0%,"DEGROWTH","GROWTH")))</f>
        <v>GROWTH</v>
      </c>
      <c r="Z353" s="75" t="n">
        <v>0</v>
      </c>
      <c r="AA353" s="70"/>
      <c r="AB353" s="70" t="s">
        <v>133</v>
      </c>
      <c r="AC353" s="70" t="s">
        <v>133</v>
      </c>
      <c r="AD353" s="3" t="n">
        <f aca="false">IF(K353=0,1,0)</f>
        <v>0</v>
      </c>
      <c r="AE353" s="76"/>
    </row>
    <row r="354" customFormat="false" ht="14.25" hidden="false" customHeight="true" outlineLevel="0" collapsed="false">
      <c r="A354" s="70" t="s">
        <v>133</v>
      </c>
      <c r="B354" s="72" t="s">
        <v>48</v>
      </c>
      <c r="C354" s="72" t="s">
        <v>1275</v>
      </c>
      <c r="D354" s="72" t="n">
        <v>1000001047</v>
      </c>
      <c r="E354" s="73" t="s">
        <v>1276</v>
      </c>
      <c r="F354" s="74" t="n">
        <v>44415</v>
      </c>
      <c r="G354" s="67" t="str">
        <f aca="false">IF(I354&gt;0,"Targeted Dealer","-")</f>
        <v>Targeted Dealer</v>
      </c>
      <c r="H354" s="67"/>
      <c r="I354" s="68" t="n">
        <v>120</v>
      </c>
      <c r="J354" s="68" t="n">
        <f aca="false">I354/$J$1*($J$1-$E$1)</f>
        <v>112</v>
      </c>
      <c r="K354" s="69" t="n">
        <v>30</v>
      </c>
      <c r="L354" s="69" t="n">
        <f aca="false">I354-K354</f>
        <v>90</v>
      </c>
      <c r="M354" s="69" t="n">
        <f aca="false">IFERROR((K354/J354%),"-")</f>
        <v>26.7857142857143</v>
      </c>
      <c r="N354" s="97" t="n">
        <v>90</v>
      </c>
      <c r="O354" s="98" t="str">
        <f aca="false">IF(F354&lt;=$P$2,"Mar","")</f>
        <v>Mar</v>
      </c>
      <c r="P354" s="97" t="n">
        <f aca="false">N354</f>
        <v>90</v>
      </c>
      <c r="Q354" s="99" t="n">
        <f aca="false">K354-P354</f>
        <v>-60</v>
      </c>
      <c r="R354" s="98" t="n">
        <f aca="false">IFERROR(IF(O354="Mar",(K354/P354-1))," ")</f>
        <v>-0.666666666666667</v>
      </c>
      <c r="S354" s="100" t="str">
        <f aca="false">IF(N354&gt;0,IF(O354="","-",IF(R354&lt;0%,"DEGROWTH","GROWTH")))</f>
        <v>DEGROWTH</v>
      </c>
      <c r="T354" s="69" t="n">
        <v>120</v>
      </c>
      <c r="U354" s="101" t="str">
        <f aca="false">IF(F354&lt;=$V$2,"Apr","")</f>
        <v>Apr</v>
      </c>
      <c r="V354" s="97" t="n">
        <v>120</v>
      </c>
      <c r="W354" s="102" t="n">
        <f aca="false">K354-V354</f>
        <v>-90</v>
      </c>
      <c r="X354" s="103" t="n">
        <f aca="false">IFERROR(IF(U354="Apr",(K354/V354-1)),0)</f>
        <v>-0.75</v>
      </c>
      <c r="Y354" s="104" t="str">
        <f aca="false">IF(T354&gt;0,IF(U354="","-",IF(X354&lt;0%,"DEGROWTH","GROWTH")))</f>
        <v>DEGROWTH</v>
      </c>
      <c r="Z354" s="75" t="n">
        <v>0</v>
      </c>
      <c r="AA354" s="70"/>
      <c r="AB354" s="70" t="s">
        <v>133</v>
      </c>
      <c r="AC354" s="70" t="s">
        <v>133</v>
      </c>
      <c r="AD354" s="3" t="n">
        <f aca="false">IF(K354=0,1,0)</f>
        <v>0</v>
      </c>
      <c r="AE354" s="76"/>
    </row>
    <row r="355" customFormat="false" ht="14.25" hidden="false" customHeight="true" outlineLevel="0" collapsed="false">
      <c r="A355" s="70" t="s">
        <v>133</v>
      </c>
      <c r="B355" s="72" t="s">
        <v>48</v>
      </c>
      <c r="C355" s="72" t="s">
        <v>238</v>
      </c>
      <c r="D355" s="72" t="n">
        <v>1000002613</v>
      </c>
      <c r="E355" s="73" t="s">
        <v>239</v>
      </c>
      <c r="F355" s="74" t="n">
        <v>44623</v>
      </c>
      <c r="G355" s="67" t="str">
        <f aca="false">IF(I355&gt;0,"Targeted Dealer","-")</f>
        <v>Targeted Dealer</v>
      </c>
      <c r="H355" s="67"/>
      <c r="I355" s="68" t="n">
        <v>50</v>
      </c>
      <c r="J355" s="68" t="n">
        <f aca="false">I355/$J$1*($J$1-$E$1)</f>
        <v>46.6666666666667</v>
      </c>
      <c r="K355" s="69" t="n">
        <v>0</v>
      </c>
      <c r="L355" s="69" t="n">
        <f aca="false">I355-K355</f>
        <v>50</v>
      </c>
      <c r="M355" s="69" t="n">
        <f aca="false">IFERROR((K355/J355%),"-")</f>
        <v>0</v>
      </c>
      <c r="N355" s="97" t="n">
        <v>24</v>
      </c>
      <c r="O355" s="98" t="str">
        <f aca="false">IF(F355&lt;=$P$2,"Mar","")</f>
        <v>Mar</v>
      </c>
      <c r="P355" s="97" t="n">
        <f aca="false">N355</f>
        <v>24</v>
      </c>
      <c r="Q355" s="99" t="n">
        <f aca="false">K355-P355</f>
        <v>-24</v>
      </c>
      <c r="R355" s="98" t="n">
        <f aca="false">IFERROR(IF(O355="Mar",(K355/P355-1))," ")</f>
        <v>-1</v>
      </c>
      <c r="S355" s="100" t="str">
        <f aca="false">IF(N355&gt;0,IF(O355="","-",IF(R355&lt;0%,"DEGROWTH","GROWTH")))</f>
        <v>DEGROWTH</v>
      </c>
      <c r="T355" s="69" t="n">
        <v>20</v>
      </c>
      <c r="U355" s="101" t="str">
        <f aca="false">IF(F355&lt;=$V$2,"Apr","")</f>
        <v>Apr</v>
      </c>
      <c r="V355" s="97" t="n">
        <v>20</v>
      </c>
      <c r="W355" s="102" t="n">
        <f aca="false">K355-V355</f>
        <v>-20</v>
      </c>
      <c r="X355" s="103" t="n">
        <f aca="false">IFERROR(IF(U355="Apr",(K355/V355-1)),0)</f>
        <v>-1</v>
      </c>
      <c r="Y355" s="104" t="str">
        <f aca="false">IF(T355&gt;0,IF(U355="","-",IF(X355&lt;0%,"DEGROWTH","GROWTH")))</f>
        <v>DEGROWTH</v>
      </c>
      <c r="Z355" s="75" t="n">
        <v>0</v>
      </c>
      <c r="AA355" s="70"/>
      <c r="AB355" s="70" t="s">
        <v>133</v>
      </c>
      <c r="AC355" s="70" t="s">
        <v>133</v>
      </c>
      <c r="AD355" s="3" t="n">
        <f aca="false">IF(K355=0,1,0)</f>
        <v>1</v>
      </c>
      <c r="AE355" s="76"/>
    </row>
    <row r="356" customFormat="false" ht="14.25" hidden="false" customHeight="true" outlineLevel="0" collapsed="false">
      <c r="A356" s="70" t="s">
        <v>133</v>
      </c>
      <c r="B356" s="72" t="s">
        <v>48</v>
      </c>
      <c r="C356" s="72" t="s">
        <v>1277</v>
      </c>
      <c r="D356" s="72" t="n">
        <v>1000002812</v>
      </c>
      <c r="E356" s="73" t="s">
        <v>1278</v>
      </c>
      <c r="F356" s="74" t="n">
        <v>44719</v>
      </c>
      <c r="G356" s="67" t="str">
        <f aca="false">IF(I356&gt;0,"Targeted Dealer","-")</f>
        <v>Targeted Dealer</v>
      </c>
      <c r="H356" s="67"/>
      <c r="I356" s="68" t="n">
        <v>50</v>
      </c>
      <c r="J356" s="68" t="n">
        <f aca="false">I356/$J$1*($J$1-$E$1)</f>
        <v>46.6666666666667</v>
      </c>
      <c r="K356" s="69" t="n">
        <v>66</v>
      </c>
      <c r="L356" s="69" t="n">
        <f aca="false">I356-K356</f>
        <v>-16</v>
      </c>
      <c r="M356" s="69" t="n">
        <f aca="false">IFERROR((K356/J356%),"-")</f>
        <v>141.428571428571</v>
      </c>
      <c r="N356" s="97" t="n">
        <v>69</v>
      </c>
      <c r="O356" s="98" t="str">
        <f aca="false">IF(F356&lt;=$P$2,"Mar","")</f>
        <v>Mar</v>
      </c>
      <c r="P356" s="97" t="n">
        <f aca="false">N356</f>
        <v>69</v>
      </c>
      <c r="Q356" s="99" t="n">
        <f aca="false">K356-P356</f>
        <v>-3</v>
      </c>
      <c r="R356" s="98" t="n">
        <f aca="false">IFERROR(IF(O356="Mar",(K356/P356-1))," ")</f>
        <v>-0.0434782608695652</v>
      </c>
      <c r="S356" s="100" t="str">
        <f aca="false">IF(N356&gt;0,IF(O356="","-",IF(R356&lt;0%,"DEGROWTH","GROWTH")))</f>
        <v>DEGROWTH</v>
      </c>
      <c r="T356" s="69" t="n">
        <v>52</v>
      </c>
      <c r="U356" s="101" t="str">
        <f aca="false">IF(F356&lt;=$V$2,"Apr","")</f>
        <v>Apr</v>
      </c>
      <c r="V356" s="97" t="n">
        <v>52</v>
      </c>
      <c r="W356" s="102" t="n">
        <f aca="false">K356-V356</f>
        <v>14</v>
      </c>
      <c r="X356" s="103" t="n">
        <f aca="false">IFERROR(IF(U356="Apr",(K356/V356-1)),0)</f>
        <v>0.269230769230769</v>
      </c>
      <c r="Y356" s="104" t="str">
        <f aca="false">IF(T356&gt;0,IF(U356="","-",IF(X356&lt;0%,"DEGROWTH","GROWTH")))</f>
        <v>GROWTH</v>
      </c>
      <c r="Z356" s="75" t="n">
        <v>0</v>
      </c>
      <c r="AA356" s="70"/>
      <c r="AB356" s="70" t="s">
        <v>133</v>
      </c>
      <c r="AC356" s="70" t="s">
        <v>133</v>
      </c>
      <c r="AD356" s="3" t="n">
        <f aca="false">IF(K356=0,1,0)</f>
        <v>0</v>
      </c>
      <c r="AE356" s="76"/>
    </row>
    <row r="357" customFormat="false" ht="14.25" hidden="false" customHeight="true" outlineLevel="0" collapsed="false">
      <c r="A357" s="70" t="s">
        <v>133</v>
      </c>
      <c r="B357" s="72" t="s">
        <v>48</v>
      </c>
      <c r="C357" s="72" t="s">
        <v>1279</v>
      </c>
      <c r="D357" s="72" t="n">
        <v>1000002844</v>
      </c>
      <c r="E357" s="73" t="s">
        <v>1280</v>
      </c>
      <c r="F357" s="74" t="n">
        <v>44763</v>
      </c>
      <c r="G357" s="67" t="str">
        <f aca="false">IF(I357&gt;0,"Targeted Dealer","-")</f>
        <v>Targeted Dealer</v>
      </c>
      <c r="H357" s="67"/>
      <c r="I357" s="68" t="n">
        <v>1650</v>
      </c>
      <c r="J357" s="68" t="n">
        <f aca="false">I357/$J$1*($J$1-$E$1)</f>
        <v>1540</v>
      </c>
      <c r="K357" s="69" t="n">
        <v>1486</v>
      </c>
      <c r="L357" s="69" t="n">
        <f aca="false">I357-K357</f>
        <v>164</v>
      </c>
      <c r="M357" s="69" t="n">
        <f aca="false">IFERROR((K357/J357%),"-")</f>
        <v>96.4935064935065</v>
      </c>
      <c r="N357" s="97" t="n">
        <v>1368.5</v>
      </c>
      <c r="O357" s="98" t="str">
        <f aca="false">IF(F357&lt;=$P$2,"Mar","")</f>
        <v>Mar</v>
      </c>
      <c r="P357" s="97" t="n">
        <f aca="false">N357</f>
        <v>1368.5</v>
      </c>
      <c r="Q357" s="99" t="n">
        <f aca="false">K357-P357</f>
        <v>117.5</v>
      </c>
      <c r="R357" s="98" t="n">
        <f aca="false">IFERROR(IF(O357="Mar",(K357/P357-1))," ")</f>
        <v>0.0858604311289732</v>
      </c>
      <c r="S357" s="100" t="str">
        <f aca="false">IF(N357&gt;0,IF(O357="","-",IF(R357&lt;0%,"DEGROWTH","GROWTH")))</f>
        <v>GROWTH</v>
      </c>
      <c r="T357" s="69" t="n">
        <v>1643</v>
      </c>
      <c r="U357" s="101" t="str">
        <f aca="false">IF(F357&lt;=$V$2,"Apr","")</f>
        <v>Apr</v>
      </c>
      <c r="V357" s="97" t="n">
        <v>1643</v>
      </c>
      <c r="W357" s="102" t="n">
        <f aca="false">K357-V357</f>
        <v>-157</v>
      </c>
      <c r="X357" s="103" t="n">
        <f aca="false">IFERROR(IF(U357="Apr",(K357/V357-1)),0)</f>
        <v>-0.0955569080949482</v>
      </c>
      <c r="Y357" s="104" t="str">
        <f aca="false">IF(T357&gt;0,IF(U357="","-",IF(X357&lt;0%,"DEGROWTH","GROWTH")))</f>
        <v>DEGROWTH</v>
      </c>
      <c r="Z357" s="75" t="n">
        <v>0</v>
      </c>
      <c r="AA357" s="70"/>
      <c r="AB357" s="70" t="s">
        <v>133</v>
      </c>
      <c r="AC357" s="70" t="s">
        <v>133</v>
      </c>
      <c r="AD357" s="3" t="n">
        <f aca="false">IF(K357=0,1,0)</f>
        <v>0</v>
      </c>
      <c r="AE357" s="76"/>
    </row>
    <row r="358" customFormat="false" ht="14.25" hidden="false" customHeight="true" outlineLevel="0" collapsed="false">
      <c r="A358" s="70" t="s">
        <v>133</v>
      </c>
      <c r="B358" s="72" t="s">
        <v>48</v>
      </c>
      <c r="C358" s="72" t="s">
        <v>240</v>
      </c>
      <c r="D358" s="72" t="n">
        <v>1000003136</v>
      </c>
      <c r="E358" s="73" t="s">
        <v>241</v>
      </c>
      <c r="F358" s="74" t="n">
        <v>44914</v>
      </c>
      <c r="G358" s="67" t="str">
        <f aca="false">IF(I358&gt;0,"Targeted Dealer","-")</f>
        <v>Targeted Dealer</v>
      </c>
      <c r="H358" s="67"/>
      <c r="I358" s="68" t="n">
        <v>26</v>
      </c>
      <c r="J358" s="68" t="n">
        <f aca="false">I358/$J$1*($J$1-$E$1)</f>
        <v>24.2666666666667</v>
      </c>
      <c r="K358" s="69" t="n">
        <v>0</v>
      </c>
      <c r="L358" s="69" t="n">
        <f aca="false">I358-K358</f>
        <v>26</v>
      </c>
      <c r="M358" s="69" t="n">
        <f aca="false">IFERROR((K358/J358%),"-")</f>
        <v>0</v>
      </c>
      <c r="N358" s="97" t="n">
        <v>26</v>
      </c>
      <c r="O358" s="98" t="str">
        <f aca="false">IF(F358&lt;=$P$2,"Mar","")</f>
        <v>Mar</v>
      </c>
      <c r="P358" s="97" t="n">
        <f aca="false">N358</f>
        <v>26</v>
      </c>
      <c r="Q358" s="99" t="n">
        <f aca="false">K358-P358</f>
        <v>-26</v>
      </c>
      <c r="R358" s="98" t="n">
        <f aca="false">IFERROR(IF(O358="Mar",(K358/P358-1))," ")</f>
        <v>-1</v>
      </c>
      <c r="S358" s="100" t="str">
        <f aca="false">IF(N358&gt;0,IF(O358="","-",IF(R358&lt;0%,"DEGROWTH","GROWTH")))</f>
        <v>DEGROWTH</v>
      </c>
      <c r="T358" s="69" t="n">
        <v>27</v>
      </c>
      <c r="U358" s="101" t="str">
        <f aca="false">IF(F358&lt;=$V$2,"Apr","")</f>
        <v>Apr</v>
      </c>
      <c r="V358" s="97" t="n">
        <v>27</v>
      </c>
      <c r="W358" s="102" t="n">
        <f aca="false">K358-V358</f>
        <v>-27</v>
      </c>
      <c r="X358" s="103" t="n">
        <f aca="false">IFERROR(IF(U358="Apr",(K358/V358-1)),0)</f>
        <v>-1</v>
      </c>
      <c r="Y358" s="104" t="str">
        <f aca="false">IF(T358&gt;0,IF(U358="","-",IF(X358&lt;0%,"DEGROWTH","GROWTH")))</f>
        <v>DEGROWTH</v>
      </c>
      <c r="Z358" s="75" t="n">
        <v>0</v>
      </c>
      <c r="AA358" s="70"/>
      <c r="AB358" s="70" t="s">
        <v>133</v>
      </c>
      <c r="AC358" s="70" t="s">
        <v>133</v>
      </c>
      <c r="AD358" s="3" t="n">
        <f aca="false">IF(K358=0,1,0)</f>
        <v>1</v>
      </c>
      <c r="AE358" s="76"/>
    </row>
    <row r="359" customFormat="false" ht="14.25" hidden="false" customHeight="true" outlineLevel="0" collapsed="false">
      <c r="A359" s="70" t="s">
        <v>133</v>
      </c>
      <c r="B359" s="72" t="s">
        <v>48</v>
      </c>
      <c r="C359" s="72" t="s">
        <v>1281</v>
      </c>
      <c r="D359" s="72" t="n">
        <v>1000003612</v>
      </c>
      <c r="E359" s="73" t="s">
        <v>1282</v>
      </c>
      <c r="F359" s="74" t="n">
        <v>45106</v>
      </c>
      <c r="G359" s="67" t="str">
        <f aca="false">IF(I359&gt;0,"Targeted Dealer","-")</f>
        <v>Targeted Dealer</v>
      </c>
      <c r="H359" s="67"/>
      <c r="I359" s="68" t="n">
        <v>275</v>
      </c>
      <c r="J359" s="68" t="n">
        <f aca="false">I359/$J$1*($J$1-$E$1)</f>
        <v>256.666666666667</v>
      </c>
      <c r="K359" s="69" t="n">
        <v>299</v>
      </c>
      <c r="L359" s="69" t="n">
        <f aca="false">I359-K359</f>
        <v>-24</v>
      </c>
      <c r="M359" s="69" t="n">
        <f aca="false">IFERROR((K359/J359%),"-")</f>
        <v>116.493506493507</v>
      </c>
      <c r="N359" s="97" t="n">
        <v>311</v>
      </c>
      <c r="O359" s="98" t="str">
        <f aca="false">IF(F359&lt;=$P$2,"Mar","")</f>
        <v>Mar</v>
      </c>
      <c r="P359" s="97" t="n">
        <f aca="false">N359</f>
        <v>311</v>
      </c>
      <c r="Q359" s="99" t="n">
        <f aca="false">K359-P359</f>
        <v>-12</v>
      </c>
      <c r="R359" s="98" t="n">
        <f aca="false">IFERROR(IF(O359="Mar",(K359/P359-1))," ")</f>
        <v>-0.0385852090032154</v>
      </c>
      <c r="S359" s="100" t="str">
        <f aca="false">IF(N359&gt;0,IF(O359="","-",IF(R359&lt;0%,"DEGROWTH","GROWTH")))</f>
        <v>DEGROWTH</v>
      </c>
      <c r="T359" s="69" t="n">
        <v>216</v>
      </c>
      <c r="U359" s="101" t="str">
        <f aca="false">IF(F359&lt;=$V$2,"Apr","")</f>
        <v>Apr</v>
      </c>
      <c r="V359" s="97" t="n">
        <v>216</v>
      </c>
      <c r="W359" s="102" t="n">
        <f aca="false">K359-V359</f>
        <v>83</v>
      </c>
      <c r="X359" s="103" t="n">
        <f aca="false">IFERROR(IF(U359="Apr",(K359/V359-1)),0)</f>
        <v>0.384259259259259</v>
      </c>
      <c r="Y359" s="104" t="str">
        <f aca="false">IF(T359&gt;0,IF(U359="","-",IF(X359&lt;0%,"DEGROWTH","GROWTH")))</f>
        <v>GROWTH</v>
      </c>
      <c r="Z359" s="75" t="n">
        <v>0</v>
      </c>
      <c r="AA359" s="70"/>
      <c r="AB359" s="70" t="s">
        <v>133</v>
      </c>
      <c r="AC359" s="70" t="s">
        <v>133</v>
      </c>
      <c r="AD359" s="3" t="n">
        <f aca="false">IF(K359=0,1,0)</f>
        <v>0</v>
      </c>
      <c r="AE359" s="76"/>
    </row>
    <row r="360" customFormat="false" ht="14.25" hidden="false" customHeight="true" outlineLevel="0" collapsed="false">
      <c r="A360" s="70" t="s">
        <v>133</v>
      </c>
      <c r="B360" s="72" t="s">
        <v>48</v>
      </c>
      <c r="C360" s="72" t="s">
        <v>1283</v>
      </c>
      <c r="D360" s="72" t="n">
        <v>1000003675</v>
      </c>
      <c r="E360" s="73" t="s">
        <v>1284</v>
      </c>
      <c r="F360" s="74" t="n">
        <v>45142</v>
      </c>
      <c r="G360" s="67" t="str">
        <f aca="false">IF(I360&gt;0,"Targeted Dealer","-")</f>
        <v>Targeted Dealer</v>
      </c>
      <c r="H360" s="67"/>
      <c r="I360" s="68" t="n">
        <v>26</v>
      </c>
      <c r="J360" s="68" t="n">
        <f aca="false">I360/$J$1*($J$1-$E$1)</f>
        <v>24.2666666666667</v>
      </c>
      <c r="K360" s="69" t="n">
        <v>27</v>
      </c>
      <c r="L360" s="69" t="n">
        <f aca="false">I360-K360</f>
        <v>-1</v>
      </c>
      <c r="M360" s="69" t="n">
        <f aca="false">IFERROR((K360/J360%),"-")</f>
        <v>111.263736263736</v>
      </c>
      <c r="N360" s="97" t="n">
        <v>0</v>
      </c>
      <c r="O360" s="98" t="str">
        <f aca="false">IF(F360&lt;=$P$2,"Mar","")</f>
        <v>Mar</v>
      </c>
      <c r="P360" s="97" t="n">
        <f aca="false">N360</f>
        <v>0</v>
      </c>
      <c r="Q360" s="99" t="n">
        <f aca="false">K360-P360</f>
        <v>27</v>
      </c>
      <c r="R360" s="98" t="str">
        <f aca="false">IFERROR(IF(O360="Mar",(K360/P360-1))," ")</f>
        <v> </v>
      </c>
      <c r="S360" s="105" t="b">
        <f aca="false">IF(N360&gt;0,IF(O360="","-",IF(R360&lt;0%,"DEGROWTH","GROWTH")))</f>
        <v>0</v>
      </c>
      <c r="T360" s="69" t="n">
        <v>52</v>
      </c>
      <c r="U360" s="101" t="str">
        <f aca="false">IF(F360&lt;=$V$2,"Apr","")</f>
        <v>Apr</v>
      </c>
      <c r="V360" s="97" t="n">
        <v>52</v>
      </c>
      <c r="W360" s="102" t="n">
        <f aca="false">K360-V360</f>
        <v>-25</v>
      </c>
      <c r="X360" s="103" t="n">
        <f aca="false">IFERROR(IF(U360="Apr",(K360/V360-1)),0)</f>
        <v>-0.480769230769231</v>
      </c>
      <c r="Y360" s="104" t="str">
        <f aca="false">IF(T360&gt;0,IF(U360="","-",IF(X360&lt;0%,"DEGROWTH","GROWTH")))</f>
        <v>DEGROWTH</v>
      </c>
      <c r="Z360" s="75" t="n">
        <v>0</v>
      </c>
      <c r="AA360" s="70"/>
      <c r="AB360" s="70" t="s">
        <v>133</v>
      </c>
      <c r="AC360" s="70" t="s">
        <v>133</v>
      </c>
      <c r="AD360" s="3" t="n">
        <f aca="false">IF(K360=0,1,0)</f>
        <v>0</v>
      </c>
      <c r="AE360" s="76"/>
    </row>
    <row r="361" customFormat="false" ht="14.25" hidden="false" customHeight="true" outlineLevel="0" collapsed="false">
      <c r="A361" s="75" t="s">
        <v>133</v>
      </c>
      <c r="B361" s="79" t="s">
        <v>48</v>
      </c>
      <c r="C361" s="79" t="s">
        <v>1285</v>
      </c>
      <c r="D361" s="79" t="n">
        <v>1000004038</v>
      </c>
      <c r="E361" s="79" t="s">
        <v>1286</v>
      </c>
      <c r="F361" s="74" t="n">
        <v>45484</v>
      </c>
      <c r="G361" s="67" t="str">
        <f aca="false">IF(I361&gt;0,"Targeted Dealer","-")</f>
        <v>Targeted Dealer</v>
      </c>
      <c r="H361" s="67"/>
      <c r="I361" s="68" t="n">
        <v>23</v>
      </c>
      <c r="J361" s="68" t="n">
        <f aca="false">I361/$J$1*($J$1-$E$1)</f>
        <v>21.4666666666667</v>
      </c>
      <c r="K361" s="69" t="n">
        <v>26</v>
      </c>
      <c r="L361" s="69" t="n">
        <f aca="false">I361-K361</f>
        <v>-3</v>
      </c>
      <c r="M361" s="69" t="n">
        <f aca="false">IFERROR((K361/J361%),"-")</f>
        <v>121.11801242236</v>
      </c>
      <c r="N361" s="97" t="n">
        <v>44</v>
      </c>
      <c r="O361" s="98" t="str">
        <f aca="false">IF(F361&lt;=$P$2,"Mar","")</f>
        <v>Mar</v>
      </c>
      <c r="P361" s="97" t="n">
        <f aca="false">N361</f>
        <v>44</v>
      </c>
      <c r="Q361" s="99" t="n">
        <f aca="false">K361-P361</f>
        <v>-18</v>
      </c>
      <c r="R361" s="98" t="n">
        <f aca="false">IFERROR(IF(O361="Mar",(K361/P361-1))," ")</f>
        <v>-0.409090909090909</v>
      </c>
      <c r="S361" s="100" t="str">
        <f aca="false">IF(N361&gt;0,IF(O361="","-",IF(R361&lt;0%,"DEGROWTH","GROWTH")))</f>
        <v>DEGROWTH</v>
      </c>
      <c r="T361" s="69" t="n">
        <v>23</v>
      </c>
      <c r="U361" s="101" t="str">
        <f aca="false">IF(F361&lt;=$V$2,"Apr","")</f>
        <v>Apr</v>
      </c>
      <c r="V361" s="97" t="n">
        <v>23</v>
      </c>
      <c r="W361" s="102" t="n">
        <f aca="false">K361-V361</f>
        <v>3</v>
      </c>
      <c r="X361" s="103" t="n">
        <f aca="false">IFERROR(IF(U361="Apr",(K361/V361-1)),0)</f>
        <v>0.130434782608696</v>
      </c>
      <c r="Y361" s="104" t="str">
        <f aca="false">IF(T361&gt;0,IF(U361="","-",IF(X361&lt;0%,"DEGROWTH","GROWTH")))</f>
        <v>GROWTH</v>
      </c>
      <c r="Z361" s="75" t="n">
        <v>0</v>
      </c>
      <c r="AA361" s="70"/>
      <c r="AB361" s="70" t="s">
        <v>133</v>
      </c>
      <c r="AC361" s="75" t="s">
        <v>133</v>
      </c>
      <c r="AD361" s="3" t="n">
        <f aca="false">IF(K361=0,1,0)</f>
        <v>0</v>
      </c>
      <c r="AE361" s="76"/>
    </row>
    <row r="362" customFormat="false" ht="14.25" hidden="false" customHeight="true" outlineLevel="0" collapsed="false">
      <c r="A362" s="70" t="s">
        <v>133</v>
      </c>
      <c r="B362" s="72" t="s">
        <v>51</v>
      </c>
      <c r="C362" s="72" t="s">
        <v>1287</v>
      </c>
      <c r="D362" s="72" t="n">
        <v>1000000385</v>
      </c>
      <c r="E362" s="73" t="s">
        <v>1288</v>
      </c>
      <c r="F362" s="74" t="n">
        <v>40115</v>
      </c>
      <c r="G362" s="67" t="str">
        <f aca="false">IF(I362&gt;0,"Targeted Dealer","-")</f>
        <v>Targeted Dealer</v>
      </c>
      <c r="H362" s="67"/>
      <c r="I362" s="68" t="n">
        <v>23</v>
      </c>
      <c r="J362" s="68" t="n">
        <f aca="false">I362/$J$1*($J$1-$E$1)</f>
        <v>21.4666666666667</v>
      </c>
      <c r="K362" s="69" t="n">
        <v>23</v>
      </c>
      <c r="L362" s="69" t="n">
        <f aca="false">I362-K362</f>
        <v>0</v>
      </c>
      <c r="M362" s="69" t="n">
        <f aca="false">IFERROR((K362/J362%),"-")</f>
        <v>107.142857142857</v>
      </c>
      <c r="N362" s="97" t="n">
        <v>0</v>
      </c>
      <c r="O362" s="98" t="str">
        <f aca="false">IF(F362&lt;=$P$2,"Mar","")</f>
        <v>Mar</v>
      </c>
      <c r="P362" s="97" t="n">
        <f aca="false">N362</f>
        <v>0</v>
      </c>
      <c r="Q362" s="99" t="n">
        <f aca="false">K362-P362</f>
        <v>23</v>
      </c>
      <c r="R362" s="98" t="str">
        <f aca="false">IFERROR(IF(O362="Mar",(K362/P362-1))," ")</f>
        <v> </v>
      </c>
      <c r="S362" s="105" t="b">
        <f aca="false">IF(N362&gt;0,IF(O362="","-",IF(R362&lt;0%,"DEGROWTH","GROWTH")))</f>
        <v>0</v>
      </c>
      <c r="T362" s="69" t="n">
        <v>0</v>
      </c>
      <c r="U362" s="101" t="str">
        <f aca="false">IF(F362&lt;=$V$2,"Apr","")</f>
        <v>Apr</v>
      </c>
      <c r="V362" s="97" t="n">
        <v>0</v>
      </c>
      <c r="W362" s="102" t="n">
        <f aca="false">K362-V362</f>
        <v>23</v>
      </c>
      <c r="X362" s="103" t="n">
        <f aca="false">IFERROR(IF(U362="Apr",(K362/V362-1)),0)</f>
        <v>0</v>
      </c>
      <c r="Y362" s="106" t="b">
        <f aca="false">IF(T362&gt;0,IF(U362="","-",IF(X362&lt;0%,"DEGROWTH","GROWTH")))</f>
        <v>0</v>
      </c>
      <c r="Z362" s="75" t="n">
        <v>0</v>
      </c>
      <c r="AA362" s="70"/>
      <c r="AB362" s="70" t="s">
        <v>133</v>
      </c>
      <c r="AC362" s="70" t="s">
        <v>133</v>
      </c>
      <c r="AD362" s="3" t="n">
        <f aca="false">IF(K362=0,1,0)</f>
        <v>0</v>
      </c>
      <c r="AE362" s="76"/>
    </row>
    <row r="363" customFormat="false" ht="14.25" hidden="false" customHeight="true" outlineLevel="0" collapsed="false">
      <c r="A363" s="70" t="s">
        <v>133</v>
      </c>
      <c r="B363" s="72" t="s">
        <v>51</v>
      </c>
      <c r="C363" s="72" t="s">
        <v>242</v>
      </c>
      <c r="D363" s="72" t="n">
        <v>1000000388</v>
      </c>
      <c r="E363" s="73" t="s">
        <v>243</v>
      </c>
      <c r="F363" s="74" t="n">
        <v>43038</v>
      </c>
      <c r="G363" s="67" t="str">
        <f aca="false">IF(I363&gt;0,"Targeted Dealer","-")</f>
        <v>-</v>
      </c>
      <c r="H363" s="67"/>
      <c r="I363" s="68" t="n">
        <v>0</v>
      </c>
      <c r="J363" s="68" t="n">
        <f aca="false">I363/$J$1*($J$1-$E$1)</f>
        <v>0</v>
      </c>
      <c r="K363" s="69" t="n">
        <v>0</v>
      </c>
      <c r="L363" s="69" t="n">
        <f aca="false">I363-K363</f>
        <v>0</v>
      </c>
      <c r="M363" s="69" t="str">
        <f aca="false">IFERROR((K363/J363%),"-")</f>
        <v>-</v>
      </c>
      <c r="N363" s="97" t="n">
        <v>0</v>
      </c>
      <c r="O363" s="98" t="str">
        <f aca="false">IF(F363&lt;=$P$2,"Mar","")</f>
        <v>Mar</v>
      </c>
      <c r="P363" s="97" t="n">
        <f aca="false">N363</f>
        <v>0</v>
      </c>
      <c r="Q363" s="99" t="n">
        <f aca="false">K363-P363</f>
        <v>0</v>
      </c>
      <c r="R363" s="98" t="str">
        <f aca="false">IFERROR(IF(O363="Mar",(K363/P363-1))," ")</f>
        <v> </v>
      </c>
      <c r="S363" s="105" t="b">
        <f aca="false">IF(N363&gt;0,IF(O363="","-",IF(R363&lt;0%,"DEGROWTH","GROWTH")))</f>
        <v>0</v>
      </c>
      <c r="T363" s="69" t="n">
        <v>0</v>
      </c>
      <c r="U363" s="101" t="str">
        <f aca="false">IF(F363&lt;=$V$2,"Apr","")</f>
        <v>Apr</v>
      </c>
      <c r="V363" s="97" t="n">
        <v>0</v>
      </c>
      <c r="W363" s="102" t="n">
        <f aca="false">K363-V363</f>
        <v>0</v>
      </c>
      <c r="X363" s="103" t="n">
        <f aca="false">IFERROR(IF(U363="Apr",(K363/V363-1)),0)</f>
        <v>0</v>
      </c>
      <c r="Y363" s="106" t="b">
        <f aca="false">IF(T363&gt;0,IF(U363="","-",IF(X363&lt;0%,"DEGROWTH","GROWTH")))</f>
        <v>0</v>
      </c>
      <c r="Z363" s="75" t="n">
        <v>0</v>
      </c>
      <c r="AA363" s="70"/>
      <c r="AB363" s="70" t="s">
        <v>133</v>
      </c>
      <c r="AC363" s="70" t="s">
        <v>133</v>
      </c>
      <c r="AD363" s="3" t="n">
        <f aca="false">IF(K363=0,1,0)</f>
        <v>1</v>
      </c>
      <c r="AE363" s="76"/>
    </row>
    <row r="364" customFormat="false" ht="14.25" hidden="false" customHeight="true" outlineLevel="0" collapsed="false">
      <c r="A364" s="70" t="s">
        <v>133</v>
      </c>
      <c r="B364" s="72" t="s">
        <v>51</v>
      </c>
      <c r="C364" s="72" t="s">
        <v>1289</v>
      </c>
      <c r="D364" s="72" t="n">
        <v>1000000383</v>
      </c>
      <c r="E364" s="73" t="s">
        <v>1290</v>
      </c>
      <c r="F364" s="74" t="n">
        <v>43061</v>
      </c>
      <c r="G364" s="67" t="str">
        <f aca="false">IF(I364&gt;0,"Targeted Dealer","-")</f>
        <v>Targeted Dealer</v>
      </c>
      <c r="H364" s="67"/>
      <c r="I364" s="68" t="n">
        <v>200</v>
      </c>
      <c r="J364" s="68" t="n">
        <f aca="false">I364/$J$1*($J$1-$E$1)</f>
        <v>186.666666666667</v>
      </c>
      <c r="K364" s="69" t="n">
        <v>215</v>
      </c>
      <c r="L364" s="69" t="n">
        <f aca="false">I364-K364</f>
        <v>-15</v>
      </c>
      <c r="M364" s="69" t="n">
        <f aca="false">IFERROR((K364/J364%),"-")</f>
        <v>115.178571428571</v>
      </c>
      <c r="N364" s="97" t="n">
        <v>346</v>
      </c>
      <c r="O364" s="98" t="str">
        <f aca="false">IF(F364&lt;=$P$2,"Mar","")</f>
        <v>Mar</v>
      </c>
      <c r="P364" s="97" t="n">
        <f aca="false">N364</f>
        <v>346</v>
      </c>
      <c r="Q364" s="99" t="n">
        <f aca="false">K364-P364</f>
        <v>-131</v>
      </c>
      <c r="R364" s="98" t="n">
        <f aca="false">IFERROR(IF(O364="Mar",(K364/P364-1))," ")</f>
        <v>-0.378612716763006</v>
      </c>
      <c r="S364" s="100" t="str">
        <f aca="false">IF(N364&gt;0,IF(O364="","-",IF(R364&lt;0%,"DEGROWTH","GROWTH")))</f>
        <v>DEGROWTH</v>
      </c>
      <c r="T364" s="69" t="n">
        <v>180</v>
      </c>
      <c r="U364" s="101" t="str">
        <f aca="false">IF(F364&lt;=$V$2,"Apr","")</f>
        <v>Apr</v>
      </c>
      <c r="V364" s="97" t="n">
        <v>180</v>
      </c>
      <c r="W364" s="102" t="n">
        <f aca="false">K364-V364</f>
        <v>35</v>
      </c>
      <c r="X364" s="103" t="n">
        <f aca="false">IFERROR(IF(U364="Apr",(K364/V364-1)),0)</f>
        <v>0.194444444444444</v>
      </c>
      <c r="Y364" s="104" t="str">
        <f aca="false">IF(T364&gt;0,IF(U364="","-",IF(X364&lt;0%,"DEGROWTH","GROWTH")))</f>
        <v>GROWTH</v>
      </c>
      <c r="Z364" s="75" t="n">
        <v>0</v>
      </c>
      <c r="AA364" s="70"/>
      <c r="AB364" s="70" t="s">
        <v>133</v>
      </c>
      <c r="AC364" s="70" t="s">
        <v>133</v>
      </c>
      <c r="AD364" s="3" t="n">
        <f aca="false">IF(K364=0,1,0)</f>
        <v>0</v>
      </c>
      <c r="AE364" s="76"/>
    </row>
    <row r="365" customFormat="false" ht="14.25" hidden="false" customHeight="true" outlineLevel="0" collapsed="false">
      <c r="A365" s="70" t="s">
        <v>133</v>
      </c>
      <c r="B365" s="72" t="s">
        <v>51</v>
      </c>
      <c r="C365" s="72" t="s">
        <v>244</v>
      </c>
      <c r="D365" s="72" t="n">
        <v>1000000380</v>
      </c>
      <c r="E365" s="73" t="s">
        <v>245</v>
      </c>
      <c r="F365" s="74" t="n">
        <v>43587</v>
      </c>
      <c r="G365" s="67" t="str">
        <f aca="false">IF(I365&gt;0,"Targeted Dealer","-")</f>
        <v>Targeted Dealer</v>
      </c>
      <c r="H365" s="67"/>
      <c r="I365" s="68" t="n">
        <v>23</v>
      </c>
      <c r="J365" s="68" t="n">
        <f aca="false">I365/$J$1*($J$1-$E$1)</f>
        <v>21.4666666666667</v>
      </c>
      <c r="K365" s="69" t="n">
        <v>0</v>
      </c>
      <c r="L365" s="69" t="n">
        <f aca="false">I365-K365</f>
        <v>23</v>
      </c>
      <c r="M365" s="69" t="n">
        <f aca="false">IFERROR((K365/J365%),"-")</f>
        <v>0</v>
      </c>
      <c r="N365" s="97" t="n">
        <v>0</v>
      </c>
      <c r="O365" s="98" t="str">
        <f aca="false">IF(F365&lt;=$P$2,"Mar","")</f>
        <v>Mar</v>
      </c>
      <c r="P365" s="97" t="n">
        <f aca="false">N365</f>
        <v>0</v>
      </c>
      <c r="Q365" s="99" t="n">
        <f aca="false">K365-P365</f>
        <v>0</v>
      </c>
      <c r="R365" s="98" t="str">
        <f aca="false">IFERROR(IF(O365="Mar",(K365/P365-1))," ")</f>
        <v> </v>
      </c>
      <c r="S365" s="105" t="b">
        <f aca="false">IF(N365&gt;0,IF(O365="","-",IF(R365&lt;0%,"DEGROWTH","GROWTH")))</f>
        <v>0</v>
      </c>
      <c r="T365" s="69" t="n">
        <v>23</v>
      </c>
      <c r="U365" s="101" t="str">
        <f aca="false">IF(F365&lt;=$V$2,"Apr","")</f>
        <v>Apr</v>
      </c>
      <c r="V365" s="97" t="n">
        <v>23</v>
      </c>
      <c r="W365" s="102" t="n">
        <f aca="false">K365-V365</f>
        <v>-23</v>
      </c>
      <c r="X365" s="103" t="n">
        <f aca="false">IFERROR(IF(U365="Apr",(K365/V365-1)),0)</f>
        <v>-1</v>
      </c>
      <c r="Y365" s="104" t="str">
        <f aca="false">IF(T365&gt;0,IF(U365="","-",IF(X365&lt;0%,"DEGROWTH","GROWTH")))</f>
        <v>DEGROWTH</v>
      </c>
      <c r="Z365" s="75" t="n">
        <v>0</v>
      </c>
      <c r="AA365" s="70"/>
      <c r="AB365" s="70" t="s">
        <v>133</v>
      </c>
      <c r="AC365" s="70" t="s">
        <v>133</v>
      </c>
      <c r="AD365" s="3" t="n">
        <f aca="false">IF(K365=0,1,0)</f>
        <v>1</v>
      </c>
      <c r="AE365" s="76"/>
    </row>
    <row r="366" customFormat="false" ht="14.25" hidden="false" customHeight="true" outlineLevel="0" collapsed="false">
      <c r="A366" s="70" t="s">
        <v>133</v>
      </c>
      <c r="B366" s="72" t="s">
        <v>51</v>
      </c>
      <c r="C366" s="72" t="s">
        <v>1291</v>
      </c>
      <c r="D366" s="72" t="n">
        <v>1000000384</v>
      </c>
      <c r="E366" s="73" t="s">
        <v>1292</v>
      </c>
      <c r="F366" s="74" t="n">
        <v>44392</v>
      </c>
      <c r="G366" s="67" t="str">
        <f aca="false">IF(I366&gt;0,"Targeted Dealer","-")</f>
        <v>Targeted Dealer</v>
      </c>
      <c r="H366" s="67"/>
      <c r="I366" s="68" t="n">
        <v>1000</v>
      </c>
      <c r="J366" s="68" t="n">
        <f aca="false">I366/$J$1*($J$1-$E$1)</f>
        <v>933.333333333333</v>
      </c>
      <c r="K366" s="69" t="n">
        <v>971</v>
      </c>
      <c r="L366" s="69" t="n">
        <f aca="false">I366-K366</f>
        <v>29</v>
      </c>
      <c r="M366" s="69" t="n">
        <f aca="false">IFERROR((K366/J366%),"-")</f>
        <v>104.035714285714</v>
      </c>
      <c r="N366" s="97" t="n">
        <v>1090</v>
      </c>
      <c r="O366" s="98" t="str">
        <f aca="false">IF(F366&lt;=$P$2,"Mar","")</f>
        <v>Mar</v>
      </c>
      <c r="P366" s="97" t="n">
        <f aca="false">N366</f>
        <v>1090</v>
      </c>
      <c r="Q366" s="99" t="n">
        <f aca="false">K366-P366</f>
        <v>-119</v>
      </c>
      <c r="R366" s="98" t="n">
        <f aca="false">IFERROR(IF(O366="Mar",(K366/P366-1))," ")</f>
        <v>-0.109174311926606</v>
      </c>
      <c r="S366" s="100" t="str">
        <f aca="false">IF(N366&gt;0,IF(O366="","-",IF(R366&lt;0%,"DEGROWTH","GROWTH")))</f>
        <v>DEGROWTH</v>
      </c>
      <c r="T366" s="69" t="n">
        <v>1189</v>
      </c>
      <c r="U366" s="101" t="str">
        <f aca="false">IF(F366&lt;=$V$2,"Apr","")</f>
        <v>Apr</v>
      </c>
      <c r="V366" s="97" t="n">
        <v>1189</v>
      </c>
      <c r="W366" s="102" t="n">
        <f aca="false">K366-V366</f>
        <v>-218</v>
      </c>
      <c r="X366" s="103" t="n">
        <f aca="false">IFERROR(IF(U366="Apr",(K366/V366-1)),0)</f>
        <v>-0.183347350714887</v>
      </c>
      <c r="Y366" s="104" t="str">
        <f aca="false">IF(T366&gt;0,IF(U366="","-",IF(X366&lt;0%,"DEGROWTH","GROWTH")))</f>
        <v>DEGROWTH</v>
      </c>
      <c r="Z366" s="75" t="n">
        <v>0</v>
      </c>
      <c r="AA366" s="70"/>
      <c r="AB366" s="70" t="s">
        <v>133</v>
      </c>
      <c r="AC366" s="70" t="s">
        <v>133</v>
      </c>
      <c r="AD366" s="3" t="n">
        <f aca="false">IF(K366=0,1,0)</f>
        <v>0</v>
      </c>
      <c r="AE366" s="76"/>
    </row>
    <row r="367" customFormat="false" ht="14.25" hidden="false" customHeight="true" outlineLevel="0" collapsed="false">
      <c r="A367" s="70" t="s">
        <v>133</v>
      </c>
      <c r="B367" s="72" t="s">
        <v>51</v>
      </c>
      <c r="C367" s="72" t="s">
        <v>1293</v>
      </c>
      <c r="D367" s="72" t="n">
        <v>1000003773</v>
      </c>
      <c r="E367" s="72" t="s">
        <v>1294</v>
      </c>
      <c r="F367" s="74" t="n">
        <v>45267</v>
      </c>
      <c r="G367" s="67" t="str">
        <f aca="false">IF(I367&gt;0,"Targeted Dealer","-")</f>
        <v>Targeted Dealer</v>
      </c>
      <c r="H367" s="67"/>
      <c r="I367" s="68" t="n">
        <v>45</v>
      </c>
      <c r="J367" s="68" t="n">
        <f aca="false">I367/$J$1*($J$1-$E$1)</f>
        <v>42</v>
      </c>
      <c r="K367" s="69" t="n">
        <v>99</v>
      </c>
      <c r="L367" s="69" t="n">
        <f aca="false">I367-K367</f>
        <v>-54</v>
      </c>
      <c r="M367" s="69" t="n">
        <f aca="false">IFERROR((K367/J367%),"-")</f>
        <v>235.714285714286</v>
      </c>
      <c r="N367" s="97" t="n">
        <v>129</v>
      </c>
      <c r="O367" s="98" t="str">
        <f aca="false">IF(F367&lt;=$P$2,"Mar","")</f>
        <v>Mar</v>
      </c>
      <c r="P367" s="97" t="n">
        <f aca="false">N367</f>
        <v>129</v>
      </c>
      <c r="Q367" s="99" t="n">
        <f aca="false">K367-P367</f>
        <v>-30</v>
      </c>
      <c r="R367" s="98" t="n">
        <f aca="false">IFERROR(IF(O367="Mar",(K367/P367-1))," ")</f>
        <v>-0.232558139534884</v>
      </c>
      <c r="S367" s="100" t="str">
        <f aca="false">IF(N367&gt;0,IF(O367="","-",IF(R367&lt;0%,"DEGROWTH","GROWTH")))</f>
        <v>DEGROWTH</v>
      </c>
      <c r="T367" s="69" t="n">
        <v>10</v>
      </c>
      <c r="U367" s="101" t="str">
        <f aca="false">IF(F367&lt;=$V$2,"Apr","")</f>
        <v>Apr</v>
      </c>
      <c r="V367" s="97" t="n">
        <v>10</v>
      </c>
      <c r="W367" s="102" t="n">
        <f aca="false">K367-V367</f>
        <v>89</v>
      </c>
      <c r="X367" s="103" t="n">
        <f aca="false">IFERROR(IF(U367="Apr",(K367/V367-1)),0)</f>
        <v>8.9</v>
      </c>
      <c r="Y367" s="104" t="str">
        <f aca="false">IF(T367&gt;0,IF(U367="","-",IF(X367&lt;0%,"DEGROWTH","GROWTH")))</f>
        <v>GROWTH</v>
      </c>
      <c r="Z367" s="75" t="n">
        <v>0</v>
      </c>
      <c r="AA367" s="70"/>
      <c r="AB367" s="70" t="s">
        <v>133</v>
      </c>
      <c r="AC367" s="70" t="s">
        <v>133</v>
      </c>
      <c r="AD367" s="3" t="n">
        <f aca="false">IF(K367=0,1,0)</f>
        <v>0</v>
      </c>
      <c r="AE367" s="76"/>
    </row>
    <row r="368" customFormat="false" ht="14.25" hidden="false" customHeight="true" outlineLevel="0" collapsed="false">
      <c r="A368" s="70" t="s">
        <v>133</v>
      </c>
      <c r="B368" s="72" t="s">
        <v>52</v>
      </c>
      <c r="C368" s="72" t="s">
        <v>246</v>
      </c>
      <c r="D368" s="72" t="n">
        <v>1000000577</v>
      </c>
      <c r="E368" s="73" t="s">
        <v>247</v>
      </c>
      <c r="F368" s="74" t="n">
        <v>41486</v>
      </c>
      <c r="G368" s="67" t="str">
        <f aca="false">IF(I368&gt;0,"Targeted Dealer","-")</f>
        <v>Targeted Dealer</v>
      </c>
      <c r="H368" s="67"/>
      <c r="I368" s="68" t="n">
        <v>105</v>
      </c>
      <c r="J368" s="68" t="n">
        <f aca="false">I368/$J$1*($J$1-$E$1)</f>
        <v>98</v>
      </c>
      <c r="K368" s="69" t="n">
        <v>0</v>
      </c>
      <c r="L368" s="69" t="n">
        <f aca="false">I368-K368</f>
        <v>105</v>
      </c>
      <c r="M368" s="69" t="n">
        <f aca="false">IFERROR((K368/J368%),"-")</f>
        <v>0</v>
      </c>
      <c r="N368" s="97" t="n">
        <v>315</v>
      </c>
      <c r="O368" s="98" t="str">
        <f aca="false">IF(F368&lt;=$P$2,"Mar","")</f>
        <v>Mar</v>
      </c>
      <c r="P368" s="97" t="n">
        <f aca="false">N368</f>
        <v>315</v>
      </c>
      <c r="Q368" s="99" t="n">
        <f aca="false">K368-P368</f>
        <v>-315</v>
      </c>
      <c r="R368" s="98" t="n">
        <f aca="false">IFERROR(IF(O368="Mar",(K368/P368-1))," ")</f>
        <v>-1</v>
      </c>
      <c r="S368" s="100" t="str">
        <f aca="false">IF(N368&gt;0,IF(O368="","-",IF(R368&lt;0%,"DEGROWTH","GROWTH")))</f>
        <v>DEGROWTH</v>
      </c>
      <c r="T368" s="69" t="n">
        <v>25</v>
      </c>
      <c r="U368" s="101" t="str">
        <f aca="false">IF(F368&lt;=$V$2,"Apr","")</f>
        <v>Apr</v>
      </c>
      <c r="V368" s="97" t="n">
        <v>25</v>
      </c>
      <c r="W368" s="102" t="n">
        <f aca="false">K368-V368</f>
        <v>-25</v>
      </c>
      <c r="X368" s="103" t="n">
        <f aca="false">IFERROR(IF(U368="Apr",(K368/V368-1)),0)</f>
        <v>-1</v>
      </c>
      <c r="Y368" s="104" t="str">
        <f aca="false">IF(T368&gt;0,IF(U368="","-",IF(X368&lt;0%,"DEGROWTH","GROWTH")))</f>
        <v>DEGROWTH</v>
      </c>
      <c r="Z368" s="75" t="n">
        <v>0</v>
      </c>
      <c r="AA368" s="70"/>
      <c r="AB368" s="70" t="s">
        <v>133</v>
      </c>
      <c r="AC368" s="70" t="s">
        <v>133</v>
      </c>
      <c r="AD368" s="3" t="n">
        <f aca="false">IF(K368=0,1,0)</f>
        <v>1</v>
      </c>
      <c r="AE368" s="76"/>
    </row>
    <row r="369" customFormat="false" ht="14.25" hidden="false" customHeight="true" outlineLevel="0" collapsed="false">
      <c r="A369" s="70" t="s">
        <v>133</v>
      </c>
      <c r="B369" s="72" t="s">
        <v>52</v>
      </c>
      <c r="C369" s="72" t="s">
        <v>1295</v>
      </c>
      <c r="D369" s="72" t="n">
        <v>1000000562</v>
      </c>
      <c r="E369" s="73" t="s">
        <v>1296</v>
      </c>
      <c r="F369" s="74" t="n">
        <v>41556</v>
      </c>
      <c r="G369" s="67" t="str">
        <f aca="false">IF(I369&gt;0,"Targeted Dealer","-")</f>
        <v>Targeted Dealer</v>
      </c>
      <c r="H369" s="67"/>
      <c r="I369" s="68" t="n">
        <v>55</v>
      </c>
      <c r="J369" s="68" t="n">
        <f aca="false">I369/$J$1*($J$1-$E$1)</f>
        <v>51.3333333333333</v>
      </c>
      <c r="K369" s="69" t="n">
        <v>27</v>
      </c>
      <c r="L369" s="69" t="n">
        <f aca="false">I369-K369</f>
        <v>28</v>
      </c>
      <c r="M369" s="69" t="n">
        <f aca="false">IFERROR((K369/J369%),"-")</f>
        <v>52.5974025974026</v>
      </c>
      <c r="N369" s="97" t="n">
        <v>0</v>
      </c>
      <c r="O369" s="98" t="str">
        <f aca="false">IF(F369&lt;=$P$2,"Mar","")</f>
        <v>Mar</v>
      </c>
      <c r="P369" s="97" t="n">
        <f aca="false">N369</f>
        <v>0</v>
      </c>
      <c r="Q369" s="99" t="n">
        <f aca="false">K369-P369</f>
        <v>27</v>
      </c>
      <c r="R369" s="98" t="str">
        <f aca="false">IFERROR(IF(O369="Mar",(K369/P369-1))," ")</f>
        <v> </v>
      </c>
      <c r="S369" s="105" t="b">
        <f aca="false">IF(N369&gt;0,IF(O369="","-",IF(R369&lt;0%,"DEGROWTH","GROWTH")))</f>
        <v>0</v>
      </c>
      <c r="T369" s="69" t="n">
        <v>52.5</v>
      </c>
      <c r="U369" s="101" t="str">
        <f aca="false">IF(F369&lt;=$V$2,"Apr","")</f>
        <v>Apr</v>
      </c>
      <c r="V369" s="97" t="n">
        <v>52.5</v>
      </c>
      <c r="W369" s="102" t="n">
        <f aca="false">K369-V369</f>
        <v>-25.5</v>
      </c>
      <c r="X369" s="103" t="n">
        <f aca="false">IFERROR(IF(U369="Apr",(K369/V369-1)),0)</f>
        <v>-0.485714285714286</v>
      </c>
      <c r="Y369" s="104" t="str">
        <f aca="false">IF(T369&gt;0,IF(U369="","-",IF(X369&lt;0%,"DEGROWTH","GROWTH")))</f>
        <v>DEGROWTH</v>
      </c>
      <c r="Z369" s="75" t="n">
        <v>0</v>
      </c>
      <c r="AA369" s="70"/>
      <c r="AB369" s="70" t="s">
        <v>133</v>
      </c>
      <c r="AC369" s="70" t="s">
        <v>133</v>
      </c>
      <c r="AD369" s="3" t="n">
        <f aca="false">IF(K369=0,1,0)</f>
        <v>0</v>
      </c>
      <c r="AE369" s="76"/>
    </row>
    <row r="370" customFormat="false" ht="14.25" hidden="false" customHeight="true" outlineLevel="0" collapsed="false">
      <c r="A370" s="70" t="s">
        <v>133</v>
      </c>
      <c r="B370" s="72" t="s">
        <v>52</v>
      </c>
      <c r="C370" s="72" t="s">
        <v>1297</v>
      </c>
      <c r="D370" s="72" t="n">
        <v>1000000579</v>
      </c>
      <c r="E370" s="73" t="s">
        <v>1298</v>
      </c>
      <c r="F370" s="74" t="n">
        <v>41899</v>
      </c>
      <c r="G370" s="67" t="str">
        <f aca="false">IF(I370&gt;0,"Targeted Dealer","-")</f>
        <v>Targeted Dealer</v>
      </c>
      <c r="H370" s="67"/>
      <c r="I370" s="68" t="n">
        <v>5380</v>
      </c>
      <c r="J370" s="68" t="n">
        <f aca="false">I370/$J$1*($J$1-$E$1)</f>
        <v>5021.33333333333</v>
      </c>
      <c r="K370" s="69" t="n">
        <v>2286.5</v>
      </c>
      <c r="L370" s="69" t="n">
        <f aca="false">I370-K370</f>
        <v>3093.5</v>
      </c>
      <c r="M370" s="69" t="n">
        <f aca="false">IFERROR((K370/J370%),"-")</f>
        <v>45.5357142857143</v>
      </c>
      <c r="N370" s="97" t="n">
        <v>7387</v>
      </c>
      <c r="O370" s="98" t="str">
        <f aca="false">IF(F370&lt;=$P$2,"Mar","")</f>
        <v>Mar</v>
      </c>
      <c r="P370" s="97" t="n">
        <f aca="false">N370</f>
        <v>7387</v>
      </c>
      <c r="Q370" s="99" t="n">
        <f aca="false">K370-P370</f>
        <v>-5100.5</v>
      </c>
      <c r="R370" s="98" t="n">
        <f aca="false">IFERROR(IF(O370="Mar",(K370/P370-1))," ")</f>
        <v>-0.69046974414512</v>
      </c>
      <c r="S370" s="100" t="str">
        <f aca="false">IF(N370&gt;0,IF(O370="","-",IF(R370&lt;0%,"DEGROWTH","GROWTH")))</f>
        <v>DEGROWTH</v>
      </c>
      <c r="T370" s="69" t="n">
        <v>4873.4</v>
      </c>
      <c r="U370" s="101" t="str">
        <f aca="false">IF(F370&lt;=$V$2,"Apr","")</f>
        <v>Apr</v>
      </c>
      <c r="V370" s="97" t="n">
        <v>4873.4</v>
      </c>
      <c r="W370" s="102" t="n">
        <f aca="false">K370-V370</f>
        <v>-2586.9</v>
      </c>
      <c r="X370" s="103" t="n">
        <f aca="false">IFERROR(IF(U370="Apr",(K370/V370-1)),0)</f>
        <v>-0.530820371814339</v>
      </c>
      <c r="Y370" s="104" t="str">
        <f aca="false">IF(T370&gt;0,IF(U370="","-",IF(X370&lt;0%,"DEGROWTH","GROWTH")))</f>
        <v>DEGROWTH</v>
      </c>
      <c r="Z370" s="75" t="n">
        <v>0</v>
      </c>
      <c r="AA370" s="70"/>
      <c r="AB370" s="70" t="s">
        <v>133</v>
      </c>
      <c r="AC370" s="70" t="s">
        <v>133</v>
      </c>
      <c r="AD370" s="3" t="n">
        <f aca="false">IF(K370=0,1,0)</f>
        <v>0</v>
      </c>
      <c r="AE370" s="76"/>
    </row>
    <row r="371" customFormat="false" ht="14.25" hidden="false" customHeight="true" outlineLevel="0" collapsed="false">
      <c r="A371" s="70" t="s">
        <v>133</v>
      </c>
      <c r="B371" s="72" t="s">
        <v>52</v>
      </c>
      <c r="C371" s="72" t="s">
        <v>1299</v>
      </c>
      <c r="D371" s="72" t="n">
        <v>1000000558</v>
      </c>
      <c r="E371" s="73" t="s">
        <v>1300</v>
      </c>
      <c r="F371" s="74" t="n">
        <v>42966</v>
      </c>
      <c r="G371" s="67" t="str">
        <f aca="false">IF(I371&gt;0,"Targeted Dealer","-")</f>
        <v>Targeted Dealer</v>
      </c>
      <c r="H371" s="67"/>
      <c r="I371" s="68" t="n">
        <v>1050</v>
      </c>
      <c r="J371" s="68" t="n">
        <f aca="false">I371/$J$1*($J$1-$E$1)</f>
        <v>980</v>
      </c>
      <c r="K371" s="69" t="n">
        <v>891</v>
      </c>
      <c r="L371" s="69" t="n">
        <f aca="false">I371-K371</f>
        <v>159</v>
      </c>
      <c r="M371" s="69" t="n">
        <f aca="false">IFERROR((K371/J371%),"-")</f>
        <v>90.9183673469388</v>
      </c>
      <c r="N371" s="97" t="n">
        <v>1029</v>
      </c>
      <c r="O371" s="98" t="str">
        <f aca="false">IF(F371&lt;=$P$2,"Mar","")</f>
        <v>Mar</v>
      </c>
      <c r="P371" s="97" t="n">
        <f aca="false">N371</f>
        <v>1029</v>
      </c>
      <c r="Q371" s="99" t="n">
        <f aca="false">K371-P371</f>
        <v>-138</v>
      </c>
      <c r="R371" s="98" t="n">
        <f aca="false">IFERROR(IF(O371="Mar",(K371/P371-1))," ")</f>
        <v>-0.134110787172012</v>
      </c>
      <c r="S371" s="100" t="str">
        <f aca="false">IF(N371&gt;0,IF(O371="","-",IF(R371&lt;0%,"DEGROWTH","GROWTH")))</f>
        <v>DEGROWTH</v>
      </c>
      <c r="T371" s="69" t="n">
        <v>699</v>
      </c>
      <c r="U371" s="101" t="str">
        <f aca="false">IF(F371&lt;=$V$2,"Apr","")</f>
        <v>Apr</v>
      </c>
      <c r="V371" s="97" t="n">
        <v>699</v>
      </c>
      <c r="W371" s="102" t="n">
        <f aca="false">K371-V371</f>
        <v>192</v>
      </c>
      <c r="X371" s="103" t="n">
        <f aca="false">IFERROR(IF(U371="Apr",(K371/V371-1)),0)</f>
        <v>0.274678111587983</v>
      </c>
      <c r="Y371" s="104" t="str">
        <f aca="false">IF(T371&gt;0,IF(U371="","-",IF(X371&lt;0%,"DEGROWTH","GROWTH")))</f>
        <v>GROWTH</v>
      </c>
      <c r="Z371" s="75" t="n">
        <v>0</v>
      </c>
      <c r="AA371" s="70"/>
      <c r="AB371" s="70" t="s">
        <v>133</v>
      </c>
      <c r="AC371" s="70" t="s">
        <v>133</v>
      </c>
      <c r="AD371" s="3" t="n">
        <f aca="false">IF(K371=0,1,0)</f>
        <v>0</v>
      </c>
      <c r="AE371" s="76"/>
    </row>
    <row r="372" customFormat="false" ht="14.25" hidden="false" customHeight="true" outlineLevel="0" collapsed="false">
      <c r="A372" s="70" t="s">
        <v>133</v>
      </c>
      <c r="B372" s="72" t="s">
        <v>52</v>
      </c>
      <c r="C372" s="72" t="s">
        <v>1301</v>
      </c>
      <c r="D372" s="72" t="n">
        <v>1000000569</v>
      </c>
      <c r="E372" s="73" t="s">
        <v>1302</v>
      </c>
      <c r="F372" s="74" t="n">
        <v>43208</v>
      </c>
      <c r="G372" s="67" t="str">
        <f aca="false">IF(I372&gt;0,"Targeted Dealer","-")</f>
        <v>Targeted Dealer</v>
      </c>
      <c r="H372" s="67"/>
      <c r="I372" s="68" t="n">
        <v>105</v>
      </c>
      <c r="J372" s="68" t="n">
        <f aca="false">I372/$J$1*($J$1-$E$1)</f>
        <v>98</v>
      </c>
      <c r="K372" s="69" t="n">
        <v>0</v>
      </c>
      <c r="L372" s="69" t="n">
        <f aca="false">I372-K372</f>
        <v>105</v>
      </c>
      <c r="M372" s="69" t="n">
        <f aca="false">IFERROR((K372/J372%),"-")</f>
        <v>0</v>
      </c>
      <c r="N372" s="97" t="n">
        <v>102</v>
      </c>
      <c r="O372" s="98" t="str">
        <f aca="false">IF(F372&lt;=$P$2,"Mar","")</f>
        <v>Mar</v>
      </c>
      <c r="P372" s="97" t="n">
        <f aca="false">N372</f>
        <v>102</v>
      </c>
      <c r="Q372" s="99" t="n">
        <f aca="false">K372-P372</f>
        <v>-102</v>
      </c>
      <c r="R372" s="98" t="n">
        <f aca="false">IFERROR(IF(O372="Mar",(K372/P372-1))," ")</f>
        <v>-1</v>
      </c>
      <c r="S372" s="100" t="str">
        <f aca="false">IF(N372&gt;0,IF(O372="","-",IF(R372&lt;0%,"DEGROWTH","GROWTH")))</f>
        <v>DEGROWTH</v>
      </c>
      <c r="T372" s="69" t="n">
        <v>0</v>
      </c>
      <c r="U372" s="101" t="str">
        <f aca="false">IF(F372&lt;=$V$2,"Apr","")</f>
        <v>Apr</v>
      </c>
      <c r="V372" s="97" t="n">
        <v>0</v>
      </c>
      <c r="W372" s="102" t="n">
        <f aca="false">K372-V372</f>
        <v>0</v>
      </c>
      <c r="X372" s="103" t="n">
        <f aca="false">IFERROR(IF(U372="Apr",(K372/V372-1)),0)</f>
        <v>0</v>
      </c>
      <c r="Y372" s="106" t="b">
        <f aca="false">IF(T372&gt;0,IF(U372="","-",IF(X372&lt;0%,"DEGROWTH","GROWTH")))</f>
        <v>0</v>
      </c>
      <c r="Z372" s="75" t="n">
        <v>0</v>
      </c>
      <c r="AA372" s="70"/>
      <c r="AB372" s="70" t="s">
        <v>133</v>
      </c>
      <c r="AC372" s="70" t="s">
        <v>133</v>
      </c>
      <c r="AD372" s="3" t="n">
        <f aca="false">IF(K372=0,1,0)</f>
        <v>1</v>
      </c>
      <c r="AE372" s="76"/>
    </row>
    <row r="373" customFormat="false" ht="14.25" hidden="false" customHeight="true" outlineLevel="0" collapsed="false">
      <c r="A373" s="70" t="s">
        <v>133</v>
      </c>
      <c r="B373" s="72" t="s">
        <v>52</v>
      </c>
      <c r="C373" s="72" t="s">
        <v>1303</v>
      </c>
      <c r="D373" s="72" t="n">
        <v>1000000578</v>
      </c>
      <c r="E373" s="73" t="s">
        <v>1304</v>
      </c>
      <c r="F373" s="74" t="n">
        <v>43263</v>
      </c>
      <c r="G373" s="67" t="str">
        <f aca="false">IF(I373&gt;0,"Targeted Dealer","-")</f>
        <v>Targeted Dealer</v>
      </c>
      <c r="H373" s="67"/>
      <c r="I373" s="68" t="n">
        <v>105</v>
      </c>
      <c r="J373" s="68" t="n">
        <f aca="false">I373/$J$1*($J$1-$E$1)</f>
        <v>98</v>
      </c>
      <c r="K373" s="69" t="n">
        <v>154</v>
      </c>
      <c r="L373" s="69" t="n">
        <f aca="false">I373-K373</f>
        <v>-49</v>
      </c>
      <c r="M373" s="69" t="n">
        <f aca="false">IFERROR((K373/J373%),"-")</f>
        <v>157.142857142857</v>
      </c>
      <c r="N373" s="97" t="n">
        <v>315</v>
      </c>
      <c r="O373" s="98" t="str">
        <f aca="false">IF(F373&lt;=$P$2,"Mar","")</f>
        <v>Mar</v>
      </c>
      <c r="P373" s="97" t="n">
        <f aca="false">N373</f>
        <v>315</v>
      </c>
      <c r="Q373" s="99" t="n">
        <f aca="false">K373-P373</f>
        <v>-161</v>
      </c>
      <c r="R373" s="98" t="n">
        <f aca="false">IFERROR(IF(O373="Mar",(K373/P373-1))," ")</f>
        <v>-0.511111111111111</v>
      </c>
      <c r="S373" s="100" t="str">
        <f aca="false">IF(N373&gt;0,IF(O373="","-",IF(R373&lt;0%,"DEGROWTH","GROWTH")))</f>
        <v>DEGROWTH</v>
      </c>
      <c r="T373" s="69" t="n">
        <v>0</v>
      </c>
      <c r="U373" s="101" t="str">
        <f aca="false">IF(F373&lt;=$V$2,"Apr","")</f>
        <v>Apr</v>
      </c>
      <c r="V373" s="97" t="n">
        <v>0</v>
      </c>
      <c r="W373" s="102" t="n">
        <f aca="false">K373-V373</f>
        <v>154</v>
      </c>
      <c r="X373" s="103" t="n">
        <f aca="false">IFERROR(IF(U373="Apr",(K373/V373-1)),0)</f>
        <v>0</v>
      </c>
      <c r="Y373" s="106" t="b">
        <f aca="false">IF(T373&gt;0,IF(U373="","-",IF(X373&lt;0%,"DEGROWTH","GROWTH")))</f>
        <v>0</v>
      </c>
      <c r="Z373" s="75" t="n">
        <v>0</v>
      </c>
      <c r="AA373" s="70"/>
      <c r="AB373" s="70" t="s">
        <v>133</v>
      </c>
      <c r="AC373" s="70" t="s">
        <v>133</v>
      </c>
      <c r="AD373" s="3" t="n">
        <f aca="false">IF(K373=0,1,0)</f>
        <v>0</v>
      </c>
      <c r="AE373" s="76"/>
    </row>
    <row r="374" customFormat="false" ht="14.25" hidden="false" customHeight="true" outlineLevel="0" collapsed="false">
      <c r="A374" s="70" t="s">
        <v>133</v>
      </c>
      <c r="B374" s="72" t="s">
        <v>52</v>
      </c>
      <c r="C374" s="72" t="s">
        <v>1305</v>
      </c>
      <c r="D374" s="72" t="n">
        <v>1000000561</v>
      </c>
      <c r="E374" s="73" t="s">
        <v>1306</v>
      </c>
      <c r="F374" s="74" t="n">
        <v>43357</v>
      </c>
      <c r="G374" s="67" t="str">
        <f aca="false">IF(I374&gt;0,"Targeted Dealer","-")</f>
        <v>Targeted Dealer</v>
      </c>
      <c r="H374" s="67"/>
      <c r="I374" s="68" t="n">
        <v>105</v>
      </c>
      <c r="J374" s="68" t="n">
        <f aca="false">I374/$J$1*($J$1-$E$1)</f>
        <v>98</v>
      </c>
      <c r="K374" s="69" t="n">
        <v>102</v>
      </c>
      <c r="L374" s="69" t="n">
        <f aca="false">I374-K374</f>
        <v>3</v>
      </c>
      <c r="M374" s="69" t="n">
        <f aca="false">IFERROR((K374/J374%),"-")</f>
        <v>104.081632653061</v>
      </c>
      <c r="N374" s="97" t="n">
        <v>77</v>
      </c>
      <c r="O374" s="98" t="str">
        <f aca="false">IF(F374&lt;=$P$2,"Mar","")</f>
        <v>Mar</v>
      </c>
      <c r="P374" s="97" t="n">
        <f aca="false">N374</f>
        <v>77</v>
      </c>
      <c r="Q374" s="99" t="n">
        <f aca="false">K374-P374</f>
        <v>25</v>
      </c>
      <c r="R374" s="98" t="n">
        <f aca="false">IFERROR(IF(O374="Mar",(K374/P374-1))," ")</f>
        <v>0.324675324675325</v>
      </c>
      <c r="S374" s="100" t="str">
        <f aca="false">IF(N374&gt;0,IF(O374="","-",IF(R374&lt;0%,"DEGROWTH","GROWTH")))</f>
        <v>GROWTH</v>
      </c>
      <c r="T374" s="69" t="n">
        <v>50</v>
      </c>
      <c r="U374" s="101" t="str">
        <f aca="false">IF(F374&lt;=$V$2,"Apr","")</f>
        <v>Apr</v>
      </c>
      <c r="V374" s="97" t="n">
        <v>50</v>
      </c>
      <c r="W374" s="102" t="n">
        <f aca="false">K374-V374</f>
        <v>52</v>
      </c>
      <c r="X374" s="103" t="n">
        <f aca="false">IFERROR(IF(U374="Apr",(K374/V374-1)),0)</f>
        <v>1.04</v>
      </c>
      <c r="Y374" s="104" t="str">
        <f aca="false">IF(T374&gt;0,IF(U374="","-",IF(X374&lt;0%,"DEGROWTH","GROWTH")))</f>
        <v>GROWTH</v>
      </c>
      <c r="Z374" s="75" t="n">
        <v>0</v>
      </c>
      <c r="AA374" s="70"/>
      <c r="AB374" s="70" t="s">
        <v>133</v>
      </c>
      <c r="AC374" s="70" t="s">
        <v>133</v>
      </c>
      <c r="AD374" s="3" t="n">
        <f aca="false">IF(K374=0,1,0)</f>
        <v>0</v>
      </c>
      <c r="AE374" s="76"/>
    </row>
    <row r="375" customFormat="false" ht="14.25" hidden="false" customHeight="true" outlineLevel="0" collapsed="false">
      <c r="A375" s="70" t="s">
        <v>133</v>
      </c>
      <c r="B375" s="72" t="s">
        <v>52</v>
      </c>
      <c r="C375" s="72" t="s">
        <v>1307</v>
      </c>
      <c r="D375" s="72" t="n">
        <v>1000000573</v>
      </c>
      <c r="E375" s="73" t="s">
        <v>1308</v>
      </c>
      <c r="F375" s="74" t="n">
        <v>43357</v>
      </c>
      <c r="G375" s="67" t="str">
        <f aca="false">IF(I375&gt;0,"Targeted Dealer","-")</f>
        <v>Targeted Dealer</v>
      </c>
      <c r="H375" s="67"/>
      <c r="I375" s="68" t="n">
        <v>3650</v>
      </c>
      <c r="J375" s="68" t="n">
        <f aca="false">I375/$J$1*($J$1-$E$1)</f>
        <v>3406.66666666667</v>
      </c>
      <c r="K375" s="69" t="n">
        <v>2873.5</v>
      </c>
      <c r="L375" s="69" t="n">
        <f aca="false">I375-K375</f>
        <v>776.5</v>
      </c>
      <c r="M375" s="69" t="n">
        <f aca="false">IFERROR((K375/J375%),"-")</f>
        <v>84.3493150684931</v>
      </c>
      <c r="N375" s="97" t="n">
        <v>3747</v>
      </c>
      <c r="O375" s="98" t="str">
        <f aca="false">IF(F375&lt;=$P$2,"Mar","")</f>
        <v>Mar</v>
      </c>
      <c r="P375" s="97" t="n">
        <f aca="false">N375</f>
        <v>3747</v>
      </c>
      <c r="Q375" s="99" t="n">
        <f aca="false">K375-P375</f>
        <v>-873.5</v>
      </c>
      <c r="R375" s="98" t="n">
        <f aca="false">IFERROR(IF(O375="Mar",(K375/P375-1))," ")</f>
        <v>-0.233119829196691</v>
      </c>
      <c r="S375" s="100" t="str">
        <f aca="false">IF(N375&gt;0,IF(O375="","-",IF(R375&lt;0%,"DEGROWTH","GROWTH")))</f>
        <v>DEGROWTH</v>
      </c>
      <c r="T375" s="69" t="n">
        <v>3421.3</v>
      </c>
      <c r="U375" s="101" t="str">
        <f aca="false">IF(F375&lt;=$V$2,"Apr","")</f>
        <v>Apr</v>
      </c>
      <c r="V375" s="97" t="n">
        <v>3421.3</v>
      </c>
      <c r="W375" s="102" t="n">
        <f aca="false">K375-V375</f>
        <v>-547.8</v>
      </c>
      <c r="X375" s="103" t="n">
        <f aca="false">IFERROR(IF(U375="Apr",(K375/V375-1)),0)</f>
        <v>-0.160114576330635</v>
      </c>
      <c r="Y375" s="104" t="str">
        <f aca="false">IF(T375&gt;0,IF(U375="","-",IF(X375&lt;0%,"DEGROWTH","GROWTH")))</f>
        <v>DEGROWTH</v>
      </c>
      <c r="Z375" s="75" t="n">
        <v>0</v>
      </c>
      <c r="AA375" s="70"/>
      <c r="AB375" s="70" t="s">
        <v>133</v>
      </c>
      <c r="AC375" s="70" t="s">
        <v>133</v>
      </c>
      <c r="AD375" s="3" t="n">
        <f aca="false">IF(K375=0,1,0)</f>
        <v>0</v>
      </c>
      <c r="AE375" s="76"/>
    </row>
    <row r="376" customFormat="false" ht="14.25" hidden="false" customHeight="true" outlineLevel="0" collapsed="false">
      <c r="A376" s="70" t="s">
        <v>133</v>
      </c>
      <c r="B376" s="72" t="s">
        <v>52</v>
      </c>
      <c r="C376" s="72" t="s">
        <v>1309</v>
      </c>
      <c r="D376" s="72" t="n">
        <v>1000000983</v>
      </c>
      <c r="E376" s="73" t="s">
        <v>1310</v>
      </c>
      <c r="F376" s="74" t="n">
        <v>43711</v>
      </c>
      <c r="G376" s="67" t="str">
        <f aca="false">IF(I376&gt;0,"Targeted Dealer","-")</f>
        <v>Targeted Dealer</v>
      </c>
      <c r="H376" s="67"/>
      <c r="I376" s="68" t="n">
        <v>270</v>
      </c>
      <c r="J376" s="68" t="n">
        <f aca="false">I376/$J$1*($J$1-$E$1)</f>
        <v>252</v>
      </c>
      <c r="K376" s="69" t="n">
        <v>123</v>
      </c>
      <c r="L376" s="69" t="n">
        <f aca="false">I376-K376</f>
        <v>147</v>
      </c>
      <c r="M376" s="69" t="n">
        <f aca="false">IFERROR((K376/J376%),"-")</f>
        <v>48.8095238095238</v>
      </c>
      <c r="N376" s="97" t="n">
        <v>212</v>
      </c>
      <c r="O376" s="98" t="str">
        <f aca="false">IF(F376&lt;=$P$2,"Mar","")</f>
        <v>Mar</v>
      </c>
      <c r="P376" s="97" t="n">
        <f aca="false">N376</f>
        <v>212</v>
      </c>
      <c r="Q376" s="99" t="n">
        <f aca="false">K376-P376</f>
        <v>-89</v>
      </c>
      <c r="R376" s="98" t="n">
        <f aca="false">IFERROR(IF(O376="Mar",(K376/P376-1))," ")</f>
        <v>-0.419811320754717</v>
      </c>
      <c r="S376" s="100" t="str">
        <f aca="false">IF(N376&gt;0,IF(O376="","-",IF(R376&lt;0%,"DEGROWTH","GROWTH")))</f>
        <v>DEGROWTH</v>
      </c>
      <c r="T376" s="69" t="n">
        <v>257</v>
      </c>
      <c r="U376" s="101" t="str">
        <f aca="false">IF(F376&lt;=$V$2,"Apr","")</f>
        <v>Apr</v>
      </c>
      <c r="V376" s="97" t="n">
        <v>257</v>
      </c>
      <c r="W376" s="102" t="n">
        <f aca="false">K376-V376</f>
        <v>-134</v>
      </c>
      <c r="X376" s="103" t="n">
        <f aca="false">IFERROR(IF(U376="Apr",(K376/V376-1)),0)</f>
        <v>-0.521400778210117</v>
      </c>
      <c r="Y376" s="104" t="str">
        <f aca="false">IF(T376&gt;0,IF(U376="","-",IF(X376&lt;0%,"DEGROWTH","GROWTH")))</f>
        <v>DEGROWTH</v>
      </c>
      <c r="Z376" s="75" t="n">
        <v>0</v>
      </c>
      <c r="AA376" s="70"/>
      <c r="AB376" s="70" t="s">
        <v>133</v>
      </c>
      <c r="AC376" s="70" t="s">
        <v>133</v>
      </c>
      <c r="AD376" s="3" t="n">
        <f aca="false">IF(K376=0,1,0)</f>
        <v>0</v>
      </c>
      <c r="AE376" s="76"/>
    </row>
    <row r="377" customFormat="false" ht="14.25" hidden="false" customHeight="true" outlineLevel="0" collapsed="false">
      <c r="A377" s="70" t="s">
        <v>133</v>
      </c>
      <c r="B377" s="72" t="s">
        <v>52</v>
      </c>
      <c r="C377" s="72" t="s">
        <v>1311</v>
      </c>
      <c r="D377" s="72" t="n">
        <v>1000000969</v>
      </c>
      <c r="E377" s="73" t="s">
        <v>1312</v>
      </c>
      <c r="F377" s="74" t="n">
        <v>43819</v>
      </c>
      <c r="G377" s="67" t="str">
        <f aca="false">IF(I377&gt;0,"Targeted Dealer","-")</f>
        <v>Targeted Dealer</v>
      </c>
      <c r="H377" s="67"/>
      <c r="I377" s="68" t="n">
        <v>220</v>
      </c>
      <c r="J377" s="68" t="n">
        <f aca="false">I377/$J$1*($J$1-$E$1)</f>
        <v>205.333333333333</v>
      </c>
      <c r="K377" s="69" t="n">
        <v>0</v>
      </c>
      <c r="L377" s="69" t="n">
        <f aca="false">I377-K377</f>
        <v>220</v>
      </c>
      <c r="M377" s="69" t="n">
        <f aca="false">IFERROR((K377/J377%),"-")</f>
        <v>0</v>
      </c>
      <c r="N377" s="97" t="n">
        <v>207</v>
      </c>
      <c r="O377" s="98" t="str">
        <f aca="false">IF(F377&lt;=$P$2,"Mar","")</f>
        <v>Mar</v>
      </c>
      <c r="P377" s="97" t="n">
        <f aca="false">N377</f>
        <v>207</v>
      </c>
      <c r="Q377" s="99" t="n">
        <f aca="false">K377-P377</f>
        <v>-207</v>
      </c>
      <c r="R377" s="98" t="n">
        <f aca="false">IFERROR(IF(O377="Mar",(K377/P377-1))," ")</f>
        <v>-1</v>
      </c>
      <c r="S377" s="100" t="str">
        <f aca="false">IF(N377&gt;0,IF(O377="","-",IF(R377&lt;0%,"DEGROWTH","GROWTH")))</f>
        <v>DEGROWTH</v>
      </c>
      <c r="T377" s="69" t="n">
        <v>264</v>
      </c>
      <c r="U377" s="101" t="str">
        <f aca="false">IF(F377&lt;=$V$2,"Apr","")</f>
        <v>Apr</v>
      </c>
      <c r="V377" s="97" t="n">
        <v>264</v>
      </c>
      <c r="W377" s="102" t="n">
        <f aca="false">K377-V377</f>
        <v>-264</v>
      </c>
      <c r="X377" s="103" t="n">
        <f aca="false">IFERROR(IF(U377="Apr",(K377/V377-1)),0)</f>
        <v>-1</v>
      </c>
      <c r="Y377" s="104" t="str">
        <f aca="false">IF(T377&gt;0,IF(U377="","-",IF(X377&lt;0%,"DEGROWTH","GROWTH")))</f>
        <v>DEGROWTH</v>
      </c>
      <c r="Z377" s="75" t="n">
        <v>0</v>
      </c>
      <c r="AA377" s="70"/>
      <c r="AB377" s="70" t="s">
        <v>133</v>
      </c>
      <c r="AC377" s="70" t="s">
        <v>133</v>
      </c>
      <c r="AD377" s="3" t="n">
        <f aca="false">IF(K377=0,1,0)</f>
        <v>1</v>
      </c>
      <c r="AE377" s="76"/>
    </row>
    <row r="378" customFormat="false" ht="14.25" hidden="false" customHeight="true" outlineLevel="0" collapsed="false">
      <c r="A378" s="70" t="s">
        <v>133</v>
      </c>
      <c r="B378" s="72" t="s">
        <v>52</v>
      </c>
      <c r="C378" s="72" t="s">
        <v>1313</v>
      </c>
      <c r="D378" s="72" t="n">
        <v>1000000976</v>
      </c>
      <c r="E378" s="73" t="s">
        <v>1314</v>
      </c>
      <c r="F378" s="74" t="n">
        <v>44002</v>
      </c>
      <c r="G378" s="67" t="str">
        <f aca="false">IF(I378&gt;0,"Targeted Dealer","-")</f>
        <v>Targeted Dealer</v>
      </c>
      <c r="H378" s="67"/>
      <c r="I378" s="68" t="n">
        <v>160</v>
      </c>
      <c r="J378" s="68" t="n">
        <f aca="false">I378/$J$1*($J$1-$E$1)</f>
        <v>149.333333333333</v>
      </c>
      <c r="K378" s="69" t="n">
        <v>27.5</v>
      </c>
      <c r="L378" s="69" t="n">
        <f aca="false">I378-K378</f>
        <v>132.5</v>
      </c>
      <c r="M378" s="69" t="n">
        <f aca="false">IFERROR((K378/J378%),"-")</f>
        <v>18.4151785714286</v>
      </c>
      <c r="N378" s="97" t="n">
        <v>62.5</v>
      </c>
      <c r="O378" s="98" t="str">
        <f aca="false">IF(F378&lt;=$P$2,"Mar","")</f>
        <v>Mar</v>
      </c>
      <c r="P378" s="97" t="n">
        <f aca="false">N378</f>
        <v>62.5</v>
      </c>
      <c r="Q378" s="99" t="n">
        <f aca="false">K378-P378</f>
        <v>-35</v>
      </c>
      <c r="R378" s="98" t="n">
        <f aca="false">IFERROR(IF(O378="Mar",(K378/P378-1))," ")</f>
        <v>-0.56</v>
      </c>
      <c r="S378" s="100" t="str">
        <f aca="false">IF(N378&gt;0,IF(O378="","-",IF(R378&lt;0%,"DEGROWTH","GROWTH")))</f>
        <v>DEGROWTH</v>
      </c>
      <c r="T378" s="69" t="n">
        <v>192.5</v>
      </c>
      <c r="U378" s="101" t="str">
        <f aca="false">IF(F378&lt;=$V$2,"Apr","")</f>
        <v>Apr</v>
      </c>
      <c r="V378" s="97" t="n">
        <v>192.5</v>
      </c>
      <c r="W378" s="102" t="n">
        <f aca="false">K378-V378</f>
        <v>-165</v>
      </c>
      <c r="X378" s="103" t="n">
        <f aca="false">IFERROR(IF(U378="Apr",(K378/V378-1)),0)</f>
        <v>-0.857142857142857</v>
      </c>
      <c r="Y378" s="104" t="str">
        <f aca="false">IF(T378&gt;0,IF(U378="","-",IF(X378&lt;0%,"DEGROWTH","GROWTH")))</f>
        <v>DEGROWTH</v>
      </c>
      <c r="Z378" s="75" t="n">
        <v>0</v>
      </c>
      <c r="AA378" s="70"/>
      <c r="AB378" s="70" t="s">
        <v>133</v>
      </c>
      <c r="AC378" s="70" t="s">
        <v>133</v>
      </c>
      <c r="AD378" s="3" t="n">
        <f aca="false">IF(K378=0,1,0)</f>
        <v>0</v>
      </c>
      <c r="AE378" s="76"/>
    </row>
    <row r="379" customFormat="false" ht="14.25" hidden="false" customHeight="true" outlineLevel="0" collapsed="false">
      <c r="A379" s="70" t="s">
        <v>133</v>
      </c>
      <c r="B379" s="72" t="s">
        <v>52</v>
      </c>
      <c r="C379" s="72" t="s">
        <v>1315</v>
      </c>
      <c r="D379" s="72" t="n">
        <v>1000000972</v>
      </c>
      <c r="E379" s="73" t="s">
        <v>1316</v>
      </c>
      <c r="F379" s="74" t="n">
        <v>44008</v>
      </c>
      <c r="G379" s="67" t="str">
        <f aca="false">IF(I379&gt;0,"Targeted Dealer","-")</f>
        <v>Targeted Dealer</v>
      </c>
      <c r="H379" s="67"/>
      <c r="I379" s="68" t="n">
        <v>105</v>
      </c>
      <c r="J379" s="68" t="n">
        <f aca="false">I379/$J$1*($J$1-$E$1)</f>
        <v>98</v>
      </c>
      <c r="K379" s="69" t="n">
        <v>52</v>
      </c>
      <c r="L379" s="69" t="n">
        <f aca="false">I379-K379</f>
        <v>53</v>
      </c>
      <c r="M379" s="69" t="n">
        <f aca="false">IFERROR((K379/J379%),"-")</f>
        <v>53.0612244897959</v>
      </c>
      <c r="N379" s="97" t="n">
        <v>52</v>
      </c>
      <c r="O379" s="98" t="str">
        <f aca="false">IF(F379&lt;=$P$2,"Mar","")</f>
        <v>Mar</v>
      </c>
      <c r="P379" s="97" t="n">
        <f aca="false">N379</f>
        <v>52</v>
      </c>
      <c r="Q379" s="99" t="n">
        <f aca="false">K379-P379</f>
        <v>0</v>
      </c>
      <c r="R379" s="98" t="n">
        <f aca="false">IFERROR(IF(O379="Mar",(K379/P379-1))," ")</f>
        <v>0</v>
      </c>
      <c r="S379" s="100" t="str">
        <f aca="false">IF(N379&gt;0,IF(O379="","-",IF(R379&lt;0%,"DEGROWTH","GROWTH")))</f>
        <v>GROWTH</v>
      </c>
      <c r="T379" s="69" t="n">
        <v>53</v>
      </c>
      <c r="U379" s="101" t="str">
        <f aca="false">IF(F379&lt;=$V$2,"Apr","")</f>
        <v>Apr</v>
      </c>
      <c r="V379" s="97" t="n">
        <v>53</v>
      </c>
      <c r="W379" s="102" t="n">
        <f aca="false">K379-V379</f>
        <v>-1</v>
      </c>
      <c r="X379" s="103" t="n">
        <f aca="false">IFERROR(IF(U379="Apr",(K379/V379-1)),0)</f>
        <v>-0.0188679245283019</v>
      </c>
      <c r="Y379" s="104" t="str">
        <f aca="false">IF(T379&gt;0,IF(U379="","-",IF(X379&lt;0%,"DEGROWTH","GROWTH")))</f>
        <v>DEGROWTH</v>
      </c>
      <c r="Z379" s="75" t="n">
        <v>0</v>
      </c>
      <c r="AA379" s="70"/>
      <c r="AB379" s="70" t="s">
        <v>133</v>
      </c>
      <c r="AC379" s="70" t="s">
        <v>133</v>
      </c>
      <c r="AD379" s="3" t="n">
        <f aca="false">IF(K379=0,1,0)</f>
        <v>0</v>
      </c>
      <c r="AE379" s="76"/>
    </row>
    <row r="380" customFormat="false" ht="14.25" hidden="false" customHeight="true" outlineLevel="0" collapsed="false">
      <c r="A380" s="70" t="s">
        <v>133</v>
      </c>
      <c r="B380" s="72" t="s">
        <v>52</v>
      </c>
      <c r="C380" s="72" t="s">
        <v>1317</v>
      </c>
      <c r="D380" s="72" t="n">
        <v>1000000970</v>
      </c>
      <c r="E380" s="73" t="s">
        <v>1318</v>
      </c>
      <c r="F380" s="74" t="n">
        <v>44309</v>
      </c>
      <c r="G380" s="67" t="str">
        <f aca="false">IF(I380&gt;0,"Targeted Dealer","-")</f>
        <v>Targeted Dealer</v>
      </c>
      <c r="H380" s="67"/>
      <c r="I380" s="68" t="n">
        <v>1705</v>
      </c>
      <c r="J380" s="68" t="n">
        <f aca="false">I380/$J$1*($J$1-$E$1)</f>
        <v>1591.33333333333</v>
      </c>
      <c r="K380" s="69" t="n">
        <v>107.65</v>
      </c>
      <c r="L380" s="69" t="n">
        <f aca="false">I380-K380</f>
        <v>1597.35</v>
      </c>
      <c r="M380" s="69" t="n">
        <f aca="false">IFERROR((K380/J380%),"-")</f>
        <v>6.76476749057394</v>
      </c>
      <c r="N380" s="97" t="n">
        <v>2074</v>
      </c>
      <c r="O380" s="98" t="str">
        <f aca="false">IF(F380&lt;=$P$2,"Mar","")</f>
        <v>Mar</v>
      </c>
      <c r="P380" s="97" t="n">
        <f aca="false">N380</f>
        <v>2074</v>
      </c>
      <c r="Q380" s="99" t="n">
        <f aca="false">K380-P380</f>
        <v>-1966.35</v>
      </c>
      <c r="R380" s="98" t="n">
        <f aca="false">IFERROR(IF(O380="Mar",(K380/P380-1))," ")</f>
        <v>-0.948095467695275</v>
      </c>
      <c r="S380" s="100" t="str">
        <f aca="false">IF(N380&gt;0,IF(O380="","-",IF(R380&lt;0%,"DEGROWTH","GROWTH")))</f>
        <v>DEGROWTH</v>
      </c>
      <c r="T380" s="69" t="n">
        <v>1511.5</v>
      </c>
      <c r="U380" s="101" t="str">
        <f aca="false">IF(F380&lt;=$V$2,"Apr","")</f>
        <v>Apr</v>
      </c>
      <c r="V380" s="97" t="n">
        <v>1511.5</v>
      </c>
      <c r="W380" s="102" t="n">
        <f aca="false">K380-V380</f>
        <v>-1403.85</v>
      </c>
      <c r="X380" s="103" t="n">
        <f aca="false">IFERROR(IF(U380="Apr",(K380/V380-1)),0)</f>
        <v>-0.928779358253391</v>
      </c>
      <c r="Y380" s="104" t="str">
        <f aca="false">IF(T380&gt;0,IF(U380="","-",IF(X380&lt;0%,"DEGROWTH","GROWTH")))</f>
        <v>DEGROWTH</v>
      </c>
      <c r="Z380" s="75" t="n">
        <v>0</v>
      </c>
      <c r="AA380" s="70"/>
      <c r="AB380" s="70" t="s">
        <v>133</v>
      </c>
      <c r="AC380" s="70" t="s">
        <v>133</v>
      </c>
      <c r="AD380" s="3" t="n">
        <f aca="false">IF(K380=0,1,0)</f>
        <v>0</v>
      </c>
      <c r="AE380" s="76"/>
    </row>
    <row r="381" customFormat="false" ht="14.25" hidden="false" customHeight="true" outlineLevel="0" collapsed="false">
      <c r="A381" s="70" t="s">
        <v>133</v>
      </c>
      <c r="B381" s="72" t="s">
        <v>52</v>
      </c>
      <c r="C381" s="72" t="s">
        <v>1319</v>
      </c>
      <c r="D381" s="72" t="n">
        <v>1000000975</v>
      </c>
      <c r="E381" s="73" t="s">
        <v>1320</v>
      </c>
      <c r="F381" s="74" t="n">
        <v>44474</v>
      </c>
      <c r="G381" s="67" t="str">
        <f aca="false">IF(I381&gt;0,"Targeted Dealer","-")</f>
        <v>Targeted Dealer</v>
      </c>
      <c r="H381" s="67"/>
      <c r="I381" s="68" t="n">
        <v>105</v>
      </c>
      <c r="J381" s="68" t="n">
        <f aca="false">I381/$J$1*($J$1-$E$1)</f>
        <v>98</v>
      </c>
      <c r="K381" s="69" t="n">
        <v>209</v>
      </c>
      <c r="L381" s="69" t="n">
        <f aca="false">I381-K381</f>
        <v>-104</v>
      </c>
      <c r="M381" s="69" t="n">
        <f aca="false">IFERROR((K381/J381%),"-")</f>
        <v>213.265306122449</v>
      </c>
      <c r="N381" s="97" t="n">
        <v>158</v>
      </c>
      <c r="O381" s="98" t="str">
        <f aca="false">IF(F381&lt;=$P$2,"Mar","")</f>
        <v>Mar</v>
      </c>
      <c r="P381" s="97" t="n">
        <f aca="false">N381</f>
        <v>158</v>
      </c>
      <c r="Q381" s="99" t="n">
        <f aca="false">K381-P381</f>
        <v>51</v>
      </c>
      <c r="R381" s="98" t="n">
        <f aca="false">IFERROR(IF(O381="Mar",(K381/P381-1))," ")</f>
        <v>0.322784810126582</v>
      </c>
      <c r="S381" s="100" t="str">
        <f aca="false">IF(N381&gt;0,IF(O381="","-",IF(R381&lt;0%,"DEGROWTH","GROWTH")))</f>
        <v>GROWTH</v>
      </c>
      <c r="T381" s="69" t="n">
        <v>108</v>
      </c>
      <c r="U381" s="101" t="str">
        <f aca="false">IF(F381&lt;=$V$2,"Apr","")</f>
        <v>Apr</v>
      </c>
      <c r="V381" s="97" t="n">
        <v>108</v>
      </c>
      <c r="W381" s="102" t="n">
        <f aca="false">K381-V381</f>
        <v>101</v>
      </c>
      <c r="X381" s="103" t="n">
        <f aca="false">IFERROR(IF(U381="Apr",(K381/V381-1)),0)</f>
        <v>0.935185185185185</v>
      </c>
      <c r="Y381" s="104" t="str">
        <f aca="false">IF(T381&gt;0,IF(U381="","-",IF(X381&lt;0%,"DEGROWTH","GROWTH")))</f>
        <v>GROWTH</v>
      </c>
      <c r="Z381" s="75" t="n">
        <v>0</v>
      </c>
      <c r="AA381" s="70"/>
      <c r="AB381" s="70" t="s">
        <v>133</v>
      </c>
      <c r="AC381" s="70" t="s">
        <v>133</v>
      </c>
      <c r="AD381" s="3" t="n">
        <f aca="false">IF(K381=0,1,0)</f>
        <v>0</v>
      </c>
      <c r="AE381" s="76"/>
    </row>
    <row r="382" customFormat="false" ht="14.25" hidden="false" customHeight="true" outlineLevel="0" collapsed="false">
      <c r="A382" s="70" t="s">
        <v>133</v>
      </c>
      <c r="B382" s="72" t="s">
        <v>52</v>
      </c>
      <c r="C382" s="72" t="s">
        <v>1321</v>
      </c>
      <c r="D382" s="72" t="n">
        <v>1000002823</v>
      </c>
      <c r="E382" s="73" t="s">
        <v>1322</v>
      </c>
      <c r="F382" s="74" t="n">
        <v>44740</v>
      </c>
      <c r="G382" s="67" t="str">
        <f aca="false">IF(I382&gt;0,"Targeted Dealer","-")</f>
        <v>Targeted Dealer</v>
      </c>
      <c r="H382" s="67"/>
      <c r="I382" s="68" t="n">
        <v>155</v>
      </c>
      <c r="J382" s="68" t="n">
        <f aca="false">I382/$J$1*($J$1-$E$1)</f>
        <v>144.666666666667</v>
      </c>
      <c r="K382" s="69" t="n">
        <v>0</v>
      </c>
      <c r="L382" s="69" t="n">
        <f aca="false">I382-K382</f>
        <v>155</v>
      </c>
      <c r="M382" s="69" t="n">
        <f aca="false">IFERROR((K382/J382%),"-")</f>
        <v>0</v>
      </c>
      <c r="N382" s="97" t="n">
        <v>70</v>
      </c>
      <c r="O382" s="98" t="str">
        <f aca="false">IF(F382&lt;=$P$2,"Mar","")</f>
        <v>Mar</v>
      </c>
      <c r="P382" s="97" t="n">
        <f aca="false">N382</f>
        <v>70</v>
      </c>
      <c r="Q382" s="99" t="n">
        <f aca="false">K382-P382</f>
        <v>-70</v>
      </c>
      <c r="R382" s="98" t="n">
        <f aca="false">IFERROR(IF(O382="Mar",(K382/P382-1))," ")</f>
        <v>-1</v>
      </c>
      <c r="S382" s="100" t="str">
        <f aca="false">IF(N382&gt;0,IF(O382="","-",IF(R382&lt;0%,"DEGROWTH","GROWTH")))</f>
        <v>DEGROWTH</v>
      </c>
      <c r="T382" s="69" t="n">
        <v>310</v>
      </c>
      <c r="U382" s="101" t="str">
        <f aca="false">IF(F382&lt;=$V$2,"Apr","")</f>
        <v>Apr</v>
      </c>
      <c r="V382" s="97" t="n">
        <v>310</v>
      </c>
      <c r="W382" s="102" t="n">
        <f aca="false">K382-V382</f>
        <v>-310</v>
      </c>
      <c r="X382" s="103" t="n">
        <f aca="false">IFERROR(IF(U382="Apr",(K382/V382-1)),0)</f>
        <v>-1</v>
      </c>
      <c r="Y382" s="104" t="str">
        <f aca="false">IF(T382&gt;0,IF(U382="","-",IF(X382&lt;0%,"DEGROWTH","GROWTH")))</f>
        <v>DEGROWTH</v>
      </c>
      <c r="Z382" s="75" t="n">
        <v>0</v>
      </c>
      <c r="AA382" s="70"/>
      <c r="AB382" s="70" t="s">
        <v>133</v>
      </c>
      <c r="AC382" s="70" t="s">
        <v>133</v>
      </c>
      <c r="AD382" s="3" t="n">
        <f aca="false">IF(K382=0,1,0)</f>
        <v>1</v>
      </c>
      <c r="AE382" s="76"/>
    </row>
    <row r="383" customFormat="false" ht="14.25" hidden="false" customHeight="true" outlineLevel="0" collapsed="false">
      <c r="A383" s="70" t="s">
        <v>133</v>
      </c>
      <c r="B383" s="72" t="s">
        <v>52</v>
      </c>
      <c r="C383" s="72" t="s">
        <v>1323</v>
      </c>
      <c r="D383" s="72" t="n">
        <v>1000003188</v>
      </c>
      <c r="E383" s="72" t="s">
        <v>1324</v>
      </c>
      <c r="F383" s="74" t="n">
        <v>44923</v>
      </c>
      <c r="G383" s="67" t="str">
        <f aca="false">IF(I383&gt;0,"Targeted Dealer","-")</f>
        <v>Targeted Dealer</v>
      </c>
      <c r="H383" s="67"/>
      <c r="I383" s="68" t="n">
        <v>105</v>
      </c>
      <c r="J383" s="68" t="n">
        <f aca="false">I383/$J$1*($J$1-$E$1)</f>
        <v>98</v>
      </c>
      <c r="K383" s="69" t="n">
        <v>34</v>
      </c>
      <c r="L383" s="69" t="n">
        <f aca="false">I383-K383</f>
        <v>71</v>
      </c>
      <c r="M383" s="69" t="n">
        <f aca="false">IFERROR((K383/J383%),"-")</f>
        <v>34.6938775510204</v>
      </c>
      <c r="N383" s="97" t="n">
        <v>0</v>
      </c>
      <c r="O383" s="98" t="str">
        <f aca="false">IF(F383&lt;=$P$2,"Mar","")</f>
        <v>Mar</v>
      </c>
      <c r="P383" s="97" t="n">
        <f aca="false">N383</f>
        <v>0</v>
      </c>
      <c r="Q383" s="99" t="n">
        <f aca="false">K383-P383</f>
        <v>34</v>
      </c>
      <c r="R383" s="98" t="str">
        <f aca="false">IFERROR(IF(O383="Mar",(K383/P383-1))," ")</f>
        <v> </v>
      </c>
      <c r="S383" s="105" t="b">
        <f aca="false">IF(N383&gt;0,IF(O383="","-",IF(R383&lt;0%,"DEGROWTH","GROWTH")))</f>
        <v>0</v>
      </c>
      <c r="T383" s="69" t="n">
        <v>50</v>
      </c>
      <c r="U383" s="101" t="str">
        <f aca="false">IF(F383&lt;=$V$2,"Apr","")</f>
        <v>Apr</v>
      </c>
      <c r="V383" s="97" t="n">
        <v>50</v>
      </c>
      <c r="W383" s="102" t="n">
        <f aca="false">K383-V383</f>
        <v>-16</v>
      </c>
      <c r="X383" s="103" t="n">
        <f aca="false">IFERROR(IF(U383="Apr",(K383/V383-1)),0)</f>
        <v>-0.32</v>
      </c>
      <c r="Y383" s="104" t="str">
        <f aca="false">IF(T383&gt;0,IF(U383="","-",IF(X383&lt;0%,"DEGROWTH","GROWTH")))</f>
        <v>DEGROWTH</v>
      </c>
      <c r="Z383" s="75" t="n">
        <v>0</v>
      </c>
      <c r="AA383" s="70"/>
      <c r="AB383" s="70" t="s">
        <v>133</v>
      </c>
      <c r="AC383" s="70" t="s">
        <v>133</v>
      </c>
      <c r="AD383" s="3" t="n">
        <f aca="false">IF(K383=0,1,0)</f>
        <v>0</v>
      </c>
      <c r="AE383" s="76"/>
    </row>
    <row r="384" customFormat="false" ht="14.25" hidden="false" customHeight="true" outlineLevel="0" collapsed="false">
      <c r="A384" s="70" t="s">
        <v>133</v>
      </c>
      <c r="B384" s="72" t="s">
        <v>52</v>
      </c>
      <c r="C384" s="72" t="s">
        <v>1325</v>
      </c>
      <c r="D384" s="72" t="n">
        <v>1000003192</v>
      </c>
      <c r="E384" s="72" t="s">
        <v>1326</v>
      </c>
      <c r="F384" s="74" t="n">
        <v>44924</v>
      </c>
      <c r="G384" s="67" t="str">
        <f aca="false">IF(I384&gt;0,"Targeted Dealer","-")</f>
        <v>Targeted Dealer</v>
      </c>
      <c r="H384" s="67"/>
      <c r="I384" s="68" t="n">
        <v>160</v>
      </c>
      <c r="J384" s="68" t="n">
        <f aca="false">I384/$J$1*($J$1-$E$1)</f>
        <v>149.333333333333</v>
      </c>
      <c r="K384" s="69" t="n">
        <v>120</v>
      </c>
      <c r="L384" s="69" t="n">
        <f aca="false">I384-K384</f>
        <v>40</v>
      </c>
      <c r="M384" s="69" t="n">
        <f aca="false">IFERROR((K384/J384%),"-")</f>
        <v>80.3571428571429</v>
      </c>
      <c r="N384" s="97" t="n">
        <v>145</v>
      </c>
      <c r="O384" s="98" t="str">
        <f aca="false">IF(F384&lt;=$P$2,"Mar","")</f>
        <v>Mar</v>
      </c>
      <c r="P384" s="97" t="n">
        <f aca="false">N384</f>
        <v>145</v>
      </c>
      <c r="Q384" s="99" t="n">
        <f aca="false">K384-P384</f>
        <v>-25</v>
      </c>
      <c r="R384" s="98" t="n">
        <f aca="false">IFERROR(IF(O384="Mar",(K384/P384-1))," ")</f>
        <v>-0.172413793103448</v>
      </c>
      <c r="S384" s="100" t="str">
        <f aca="false">IF(N384&gt;0,IF(O384="","-",IF(R384&lt;0%,"DEGROWTH","GROWTH")))</f>
        <v>DEGROWTH</v>
      </c>
      <c r="T384" s="69" t="n">
        <v>247.5</v>
      </c>
      <c r="U384" s="101" t="str">
        <f aca="false">IF(F384&lt;=$V$2,"Apr","")</f>
        <v>Apr</v>
      </c>
      <c r="V384" s="97" t="n">
        <v>247.5</v>
      </c>
      <c r="W384" s="102" t="n">
        <f aca="false">K384-V384</f>
        <v>-127.5</v>
      </c>
      <c r="X384" s="103" t="n">
        <f aca="false">IFERROR(IF(U384="Apr",(K384/V384-1)),0)</f>
        <v>-0.515151515151515</v>
      </c>
      <c r="Y384" s="104" t="str">
        <f aca="false">IF(T384&gt;0,IF(U384="","-",IF(X384&lt;0%,"DEGROWTH","GROWTH")))</f>
        <v>DEGROWTH</v>
      </c>
      <c r="Z384" s="75" t="n">
        <v>0</v>
      </c>
      <c r="AA384" s="70"/>
      <c r="AB384" s="70" t="s">
        <v>133</v>
      </c>
      <c r="AC384" s="70" t="s">
        <v>133</v>
      </c>
      <c r="AD384" s="3" t="n">
        <f aca="false">IF(K384=0,1,0)</f>
        <v>0</v>
      </c>
      <c r="AE384" s="76"/>
    </row>
    <row r="385" customFormat="false" ht="14.25" hidden="false" customHeight="true" outlineLevel="0" collapsed="false">
      <c r="A385" s="70" t="s">
        <v>133</v>
      </c>
      <c r="B385" s="72" t="s">
        <v>52</v>
      </c>
      <c r="C385" s="72" t="s">
        <v>1327</v>
      </c>
      <c r="D385" s="72" t="n">
        <v>1000003203</v>
      </c>
      <c r="E385" s="72" t="s">
        <v>1328</v>
      </c>
      <c r="F385" s="74" t="n">
        <v>44926</v>
      </c>
      <c r="G385" s="67" t="str">
        <f aca="false">IF(I385&gt;0,"Targeted Dealer","-")</f>
        <v>Targeted Dealer</v>
      </c>
      <c r="H385" s="67"/>
      <c r="I385" s="68" t="n">
        <v>360</v>
      </c>
      <c r="J385" s="68" t="n">
        <f aca="false">I385/$J$1*($J$1-$E$1)</f>
        <v>336</v>
      </c>
      <c r="K385" s="69" t="n">
        <v>140</v>
      </c>
      <c r="L385" s="69" t="n">
        <f aca="false">I385-K385</f>
        <v>220</v>
      </c>
      <c r="M385" s="69" t="n">
        <f aca="false">IFERROR((K385/J385%),"-")</f>
        <v>41.6666666666667</v>
      </c>
      <c r="N385" s="97" t="n">
        <v>250</v>
      </c>
      <c r="O385" s="98" t="str">
        <f aca="false">IF(F385&lt;=$P$2,"Mar","")</f>
        <v>Mar</v>
      </c>
      <c r="P385" s="97" t="n">
        <f aca="false">N385</f>
        <v>250</v>
      </c>
      <c r="Q385" s="99" t="n">
        <f aca="false">K385-P385</f>
        <v>-110</v>
      </c>
      <c r="R385" s="98" t="n">
        <f aca="false">IFERROR(IF(O385="Mar",(K385/P385-1))," ")</f>
        <v>-0.44</v>
      </c>
      <c r="S385" s="100" t="str">
        <f aca="false">IF(N385&gt;0,IF(O385="","-",IF(R385&lt;0%,"DEGROWTH","GROWTH")))</f>
        <v>DEGROWTH</v>
      </c>
      <c r="T385" s="69" t="n">
        <v>377</v>
      </c>
      <c r="U385" s="101" t="str">
        <f aca="false">IF(F385&lt;=$V$2,"Apr","")</f>
        <v>Apr</v>
      </c>
      <c r="V385" s="97" t="n">
        <v>377</v>
      </c>
      <c r="W385" s="102" t="n">
        <f aca="false">K385-V385</f>
        <v>-237</v>
      </c>
      <c r="X385" s="103" t="n">
        <f aca="false">IFERROR(IF(U385="Apr",(K385/V385-1)),0)</f>
        <v>-0.628647214854111</v>
      </c>
      <c r="Y385" s="104" t="str">
        <f aca="false">IF(T385&gt;0,IF(U385="","-",IF(X385&lt;0%,"DEGROWTH","GROWTH")))</f>
        <v>DEGROWTH</v>
      </c>
      <c r="Z385" s="75" t="n">
        <v>0</v>
      </c>
      <c r="AA385" s="70"/>
      <c r="AB385" s="70" t="s">
        <v>133</v>
      </c>
      <c r="AC385" s="70" t="s">
        <v>133</v>
      </c>
      <c r="AD385" s="3" t="n">
        <f aca="false">IF(K385=0,1,0)</f>
        <v>0</v>
      </c>
      <c r="AE385" s="76"/>
    </row>
    <row r="386" customFormat="false" ht="14.25" hidden="false" customHeight="true" outlineLevel="0" collapsed="false">
      <c r="A386" s="70" t="s">
        <v>133</v>
      </c>
      <c r="B386" s="72" t="s">
        <v>52</v>
      </c>
      <c r="C386" s="72" t="s">
        <v>1329</v>
      </c>
      <c r="D386" s="72" t="n">
        <v>1000003386</v>
      </c>
      <c r="E386" s="72" t="s">
        <v>1330</v>
      </c>
      <c r="F386" s="74" t="n">
        <v>44983</v>
      </c>
      <c r="G386" s="67" t="str">
        <f aca="false">IF(I386&gt;0,"Targeted Dealer","-")</f>
        <v>Targeted Dealer</v>
      </c>
      <c r="H386" s="67"/>
      <c r="I386" s="68" t="n">
        <v>105</v>
      </c>
      <c r="J386" s="68" t="n">
        <f aca="false">I386/$J$1*($J$1-$E$1)</f>
        <v>98</v>
      </c>
      <c r="K386" s="69" t="n">
        <v>52</v>
      </c>
      <c r="L386" s="69" t="n">
        <f aca="false">I386-K386</f>
        <v>53</v>
      </c>
      <c r="M386" s="69" t="n">
        <f aca="false">IFERROR((K386/J386%),"-")</f>
        <v>53.0612244897959</v>
      </c>
      <c r="N386" s="97" t="n">
        <v>0</v>
      </c>
      <c r="O386" s="98" t="str">
        <f aca="false">IF(F386&lt;=$P$2,"Mar","")</f>
        <v>Mar</v>
      </c>
      <c r="P386" s="97" t="n">
        <f aca="false">N386</f>
        <v>0</v>
      </c>
      <c r="Q386" s="99" t="n">
        <f aca="false">K386-P386</f>
        <v>52</v>
      </c>
      <c r="R386" s="98" t="str">
        <f aca="false">IFERROR(IF(O386="Mar",(K386/P386-1))," ")</f>
        <v> </v>
      </c>
      <c r="S386" s="105" t="b">
        <f aca="false">IF(N386&gt;0,IF(O386="","-",IF(R386&lt;0%,"DEGROWTH","GROWTH")))</f>
        <v>0</v>
      </c>
      <c r="T386" s="69" t="n">
        <v>103</v>
      </c>
      <c r="U386" s="101" t="str">
        <f aca="false">IF(F386&lt;=$V$2,"Apr","")</f>
        <v>Apr</v>
      </c>
      <c r="V386" s="97" t="n">
        <v>103</v>
      </c>
      <c r="W386" s="102" t="n">
        <f aca="false">K386-V386</f>
        <v>-51</v>
      </c>
      <c r="X386" s="103" t="n">
        <f aca="false">IFERROR(IF(U386="Apr",(K386/V386-1)),0)</f>
        <v>-0.495145631067961</v>
      </c>
      <c r="Y386" s="104" t="str">
        <f aca="false">IF(T386&gt;0,IF(U386="","-",IF(X386&lt;0%,"DEGROWTH","GROWTH")))</f>
        <v>DEGROWTH</v>
      </c>
      <c r="Z386" s="75" t="n">
        <v>0</v>
      </c>
      <c r="AA386" s="70"/>
      <c r="AB386" s="70" t="s">
        <v>133</v>
      </c>
      <c r="AC386" s="70" t="s">
        <v>133</v>
      </c>
      <c r="AD386" s="3" t="n">
        <f aca="false">IF(K386=0,1,0)</f>
        <v>0</v>
      </c>
      <c r="AE386" s="76"/>
    </row>
    <row r="387" customFormat="false" ht="14.25" hidden="false" customHeight="true" outlineLevel="0" collapsed="false">
      <c r="A387" s="70" t="s">
        <v>133</v>
      </c>
      <c r="B387" s="72" t="s">
        <v>52</v>
      </c>
      <c r="C387" s="72" t="s">
        <v>1331</v>
      </c>
      <c r="D387" s="72" t="n">
        <v>1000003785</v>
      </c>
      <c r="E387" s="72" t="s">
        <v>1332</v>
      </c>
      <c r="F387" s="74" t="n">
        <v>45273</v>
      </c>
      <c r="G387" s="67" t="str">
        <f aca="false">IF(I387&gt;0,"Targeted Dealer","-")</f>
        <v>Targeted Dealer</v>
      </c>
      <c r="H387" s="67"/>
      <c r="I387" s="68" t="n">
        <v>1490</v>
      </c>
      <c r="J387" s="68" t="n">
        <f aca="false">I387/$J$1*($J$1-$E$1)</f>
        <v>1390.66666666667</v>
      </c>
      <c r="K387" s="69" t="n">
        <v>544</v>
      </c>
      <c r="L387" s="69" t="n">
        <f aca="false">I387-K387</f>
        <v>946</v>
      </c>
      <c r="M387" s="69" t="n">
        <f aca="false">IFERROR((K387/J387%),"-")</f>
        <v>39.117929050815</v>
      </c>
      <c r="N387" s="97" t="n">
        <v>1230.4</v>
      </c>
      <c r="O387" s="98" t="str">
        <f aca="false">IF(F387&lt;=$P$2,"Mar","")</f>
        <v>Mar</v>
      </c>
      <c r="P387" s="97" t="n">
        <f aca="false">N387</f>
        <v>1230.4</v>
      </c>
      <c r="Q387" s="99" t="n">
        <f aca="false">K387-P387</f>
        <v>-686.4</v>
      </c>
      <c r="R387" s="98" t="n">
        <f aca="false">IFERROR(IF(O387="Mar",(K387/P387-1))," ")</f>
        <v>-0.557867360208062</v>
      </c>
      <c r="S387" s="100" t="str">
        <f aca="false">IF(N387&gt;0,IF(O387="","-",IF(R387&lt;0%,"DEGROWTH","GROWTH")))</f>
        <v>DEGROWTH</v>
      </c>
      <c r="T387" s="69" t="n">
        <v>1710</v>
      </c>
      <c r="U387" s="101" t="str">
        <f aca="false">IF(F387&lt;=$V$2,"Apr","")</f>
        <v>Apr</v>
      </c>
      <c r="V387" s="97" t="n">
        <v>1710</v>
      </c>
      <c r="W387" s="102" t="n">
        <f aca="false">K387-V387</f>
        <v>-1166</v>
      </c>
      <c r="X387" s="103" t="n">
        <f aca="false">IFERROR(IF(U387="Apr",(K387/V387-1)),0)</f>
        <v>-0.68187134502924</v>
      </c>
      <c r="Y387" s="104" t="str">
        <f aca="false">IF(T387&gt;0,IF(U387="","-",IF(X387&lt;0%,"DEGROWTH","GROWTH")))</f>
        <v>DEGROWTH</v>
      </c>
      <c r="Z387" s="75" t="n">
        <v>0</v>
      </c>
      <c r="AA387" s="70"/>
      <c r="AB387" s="70" t="s">
        <v>133</v>
      </c>
      <c r="AC387" s="70" t="s">
        <v>133</v>
      </c>
      <c r="AD387" s="3" t="n">
        <f aca="false">IF(K387=0,1,0)</f>
        <v>0</v>
      </c>
      <c r="AE387" s="76"/>
    </row>
    <row r="388" customFormat="false" ht="14.25" hidden="false" customHeight="true" outlineLevel="0" collapsed="false">
      <c r="A388" s="70" t="s">
        <v>133</v>
      </c>
      <c r="B388" s="72" t="s">
        <v>52</v>
      </c>
      <c r="C388" s="72" t="s">
        <v>1333</v>
      </c>
      <c r="D388" s="77" t="n">
        <v>1000003822</v>
      </c>
      <c r="E388" s="77" t="s">
        <v>1334</v>
      </c>
      <c r="F388" s="78" t="n">
        <v>45310</v>
      </c>
      <c r="G388" s="67" t="str">
        <f aca="false">IF(I388&gt;0,"Targeted Dealer","-")</f>
        <v>Targeted Dealer</v>
      </c>
      <c r="H388" s="67"/>
      <c r="I388" s="68" t="n">
        <v>105</v>
      </c>
      <c r="J388" s="68" t="n">
        <f aca="false">I388/$J$1*($J$1-$E$1)</f>
        <v>98</v>
      </c>
      <c r="K388" s="69" t="n">
        <v>30</v>
      </c>
      <c r="L388" s="69" t="n">
        <f aca="false">I388-K388</f>
        <v>75</v>
      </c>
      <c r="M388" s="69" t="n">
        <f aca="false">IFERROR((K388/J388%),"-")</f>
        <v>30.6122448979592</v>
      </c>
      <c r="N388" s="97" t="n">
        <v>56</v>
      </c>
      <c r="O388" s="98" t="str">
        <f aca="false">IF(F388&lt;=$P$2,"Mar","")</f>
        <v>Mar</v>
      </c>
      <c r="P388" s="97" t="n">
        <f aca="false">N388</f>
        <v>56</v>
      </c>
      <c r="Q388" s="99" t="n">
        <f aca="false">K388-P388</f>
        <v>-26</v>
      </c>
      <c r="R388" s="98" t="n">
        <f aca="false">IFERROR(IF(O388="Mar",(K388/P388-1))," ")</f>
        <v>-0.464285714285714</v>
      </c>
      <c r="S388" s="100" t="str">
        <f aca="false">IF(N388&gt;0,IF(O388="","-",IF(R388&lt;0%,"DEGROWTH","GROWTH")))</f>
        <v>DEGROWTH</v>
      </c>
      <c r="T388" s="69" t="n">
        <v>55</v>
      </c>
      <c r="U388" s="101" t="str">
        <f aca="false">IF(F388&lt;=$V$2,"Apr","")</f>
        <v>Apr</v>
      </c>
      <c r="V388" s="97" t="n">
        <v>55</v>
      </c>
      <c r="W388" s="102" t="n">
        <f aca="false">K388-V388</f>
        <v>-25</v>
      </c>
      <c r="X388" s="103" t="n">
        <f aca="false">IFERROR(IF(U388="Apr",(K388/V388-1)),0)</f>
        <v>-0.454545454545455</v>
      </c>
      <c r="Y388" s="104" t="str">
        <f aca="false">IF(T388&gt;0,IF(U388="","-",IF(X388&lt;0%,"DEGROWTH","GROWTH")))</f>
        <v>DEGROWTH</v>
      </c>
      <c r="Z388" s="75" t="n">
        <v>0</v>
      </c>
      <c r="AA388" s="70"/>
      <c r="AB388" s="70" t="s">
        <v>133</v>
      </c>
      <c r="AC388" s="70" t="s">
        <v>133</v>
      </c>
      <c r="AD388" s="3" t="n">
        <f aca="false">IF(K388=0,1,0)</f>
        <v>0</v>
      </c>
      <c r="AE388" s="76"/>
    </row>
    <row r="389" customFormat="false" ht="14.25" hidden="false" customHeight="true" outlineLevel="0" collapsed="false">
      <c r="A389" s="75" t="s">
        <v>133</v>
      </c>
      <c r="B389" s="79" t="s">
        <v>52</v>
      </c>
      <c r="C389" s="79" t="s">
        <v>1335</v>
      </c>
      <c r="D389" s="79" t="n">
        <v>1000003908</v>
      </c>
      <c r="E389" s="79" t="s">
        <v>1336</v>
      </c>
      <c r="F389" s="74" t="n">
        <v>45392</v>
      </c>
      <c r="G389" s="67" t="str">
        <f aca="false">IF(I389&gt;0,"Targeted Dealer","-")</f>
        <v>Targeted Dealer</v>
      </c>
      <c r="H389" s="67"/>
      <c r="I389" s="68" t="n">
        <v>530</v>
      </c>
      <c r="J389" s="68" t="n">
        <f aca="false">I389/$J$1*($J$1-$E$1)</f>
        <v>494.666666666667</v>
      </c>
      <c r="K389" s="69" t="n">
        <v>333</v>
      </c>
      <c r="L389" s="69" t="n">
        <f aca="false">I389-K389</f>
        <v>197</v>
      </c>
      <c r="M389" s="69" t="n">
        <f aca="false">IFERROR((K389/J389%),"-")</f>
        <v>67.3180592991914</v>
      </c>
      <c r="N389" s="97" t="n">
        <v>518</v>
      </c>
      <c r="O389" s="98" t="str">
        <f aca="false">IF(F389&lt;=$P$2,"Mar","")</f>
        <v>Mar</v>
      </c>
      <c r="P389" s="97" t="n">
        <f aca="false">N389</f>
        <v>518</v>
      </c>
      <c r="Q389" s="99" t="n">
        <f aca="false">K389-P389</f>
        <v>-185</v>
      </c>
      <c r="R389" s="98" t="n">
        <f aca="false">IFERROR(IF(O389="Mar",(K389/P389-1))," ")</f>
        <v>-0.357142857142857</v>
      </c>
      <c r="S389" s="100" t="str">
        <f aca="false">IF(N389&gt;0,IF(O389="","-",IF(R389&lt;0%,"DEGROWTH","GROWTH")))</f>
        <v>DEGROWTH</v>
      </c>
      <c r="T389" s="69" t="n">
        <v>405</v>
      </c>
      <c r="U389" s="101" t="str">
        <f aca="false">IF(F389&lt;=$V$2,"Apr","")</f>
        <v>Apr</v>
      </c>
      <c r="V389" s="97" t="n">
        <v>405</v>
      </c>
      <c r="W389" s="102" t="n">
        <f aca="false">K389-V389</f>
        <v>-72</v>
      </c>
      <c r="X389" s="103" t="n">
        <f aca="false">IFERROR(IF(U389="Apr",(K389/V389-1)),0)</f>
        <v>-0.177777777777778</v>
      </c>
      <c r="Y389" s="104" t="str">
        <f aca="false">IF(T389&gt;0,IF(U389="","-",IF(X389&lt;0%,"DEGROWTH","GROWTH")))</f>
        <v>DEGROWTH</v>
      </c>
      <c r="Z389" s="75" t="n">
        <v>0</v>
      </c>
      <c r="AA389" s="70"/>
      <c r="AB389" s="70" t="s">
        <v>133</v>
      </c>
      <c r="AC389" s="75" t="s">
        <v>133</v>
      </c>
      <c r="AD389" s="3" t="n">
        <f aca="false">IF(K389=0,1,0)</f>
        <v>0</v>
      </c>
      <c r="AE389" s="76"/>
    </row>
    <row r="390" customFormat="false" ht="14.25" hidden="false" customHeight="true" outlineLevel="0" collapsed="false">
      <c r="A390" s="75" t="s">
        <v>133</v>
      </c>
      <c r="B390" s="79" t="s">
        <v>52</v>
      </c>
      <c r="C390" s="79" t="s">
        <v>1337</v>
      </c>
      <c r="D390" s="79" t="n">
        <v>1000003935</v>
      </c>
      <c r="E390" s="79" t="s">
        <v>1338</v>
      </c>
      <c r="F390" s="74" t="n">
        <v>45412</v>
      </c>
      <c r="G390" s="67" t="str">
        <f aca="false">IF(I390&gt;0,"Targeted Dealer","-")</f>
        <v>Targeted Dealer</v>
      </c>
      <c r="H390" s="67"/>
      <c r="I390" s="68" t="n">
        <v>270</v>
      </c>
      <c r="J390" s="68" t="n">
        <f aca="false">I390/$J$1*($J$1-$E$1)</f>
        <v>252</v>
      </c>
      <c r="K390" s="69" t="n">
        <v>118</v>
      </c>
      <c r="L390" s="69" t="n">
        <f aca="false">I390-K390</f>
        <v>152</v>
      </c>
      <c r="M390" s="69" t="n">
        <f aca="false">IFERROR((K390/J390%),"-")</f>
        <v>46.8253968253968</v>
      </c>
      <c r="N390" s="97" t="n">
        <v>274.6</v>
      </c>
      <c r="O390" s="98" t="str">
        <f aca="false">IF(F390&lt;=$P$2,"Mar","")</f>
        <v>Mar</v>
      </c>
      <c r="P390" s="97" t="n">
        <f aca="false">N390</f>
        <v>274.6</v>
      </c>
      <c r="Q390" s="99" t="n">
        <f aca="false">K390-P390</f>
        <v>-156.6</v>
      </c>
      <c r="R390" s="98" t="n">
        <f aca="false">IFERROR(IF(O390="Mar",(K390/P390-1))," ")</f>
        <v>-0.570284049526584</v>
      </c>
      <c r="S390" s="100" t="str">
        <f aca="false">IF(N390&gt;0,IF(O390="","-",IF(R390&lt;0%,"DEGROWTH","GROWTH")))</f>
        <v>DEGROWTH</v>
      </c>
      <c r="T390" s="69" t="n">
        <v>283</v>
      </c>
      <c r="U390" s="101" t="str">
        <f aca="false">IF(F390&lt;=$V$2,"Apr","")</f>
        <v>Apr</v>
      </c>
      <c r="V390" s="97" t="n">
        <v>283</v>
      </c>
      <c r="W390" s="102" t="n">
        <f aca="false">K390-V390</f>
        <v>-165</v>
      </c>
      <c r="X390" s="103" t="n">
        <f aca="false">IFERROR(IF(U390="Apr",(K390/V390-1)),0)</f>
        <v>-0.583038869257951</v>
      </c>
      <c r="Y390" s="104" t="str">
        <f aca="false">IF(T390&gt;0,IF(U390="","-",IF(X390&lt;0%,"DEGROWTH","GROWTH")))</f>
        <v>DEGROWTH</v>
      </c>
      <c r="Z390" s="75" t="n">
        <v>0</v>
      </c>
      <c r="AA390" s="70"/>
      <c r="AB390" s="70" t="s">
        <v>133</v>
      </c>
      <c r="AC390" s="75" t="s">
        <v>133</v>
      </c>
      <c r="AD390" s="3" t="n">
        <f aca="false">IF(K390=0,1,0)</f>
        <v>0</v>
      </c>
      <c r="AE390" s="76"/>
    </row>
    <row r="391" customFormat="false" ht="14.25" hidden="false" customHeight="true" outlineLevel="0" collapsed="false">
      <c r="A391" s="75" t="s">
        <v>133</v>
      </c>
      <c r="B391" s="79" t="s">
        <v>52</v>
      </c>
      <c r="C391" s="79" t="s">
        <v>250</v>
      </c>
      <c r="D391" s="79" t="n">
        <v>1000004017</v>
      </c>
      <c r="E391" s="79" t="s">
        <v>251</v>
      </c>
      <c r="F391" s="74" t="n">
        <v>45468</v>
      </c>
      <c r="G391" s="67" t="str">
        <f aca="false">IF(I391&gt;0,"Targeted Dealer","-")</f>
        <v>-</v>
      </c>
      <c r="H391" s="67"/>
      <c r="I391" s="68" t="n">
        <v>0</v>
      </c>
      <c r="J391" s="68" t="n">
        <f aca="false">I391/$J$1*($J$1-$E$1)</f>
        <v>0</v>
      </c>
      <c r="K391" s="69" t="n">
        <v>0</v>
      </c>
      <c r="L391" s="69" t="n">
        <f aca="false">I391-K391</f>
        <v>0</v>
      </c>
      <c r="M391" s="69" t="str">
        <f aca="false">IFERROR((K391/J391%),"-")</f>
        <v>-</v>
      </c>
      <c r="N391" s="97" t="n">
        <v>0</v>
      </c>
      <c r="O391" s="98" t="str">
        <f aca="false">IF(F391&lt;=$P$2,"Mar","")</f>
        <v>Mar</v>
      </c>
      <c r="P391" s="97" t="n">
        <f aca="false">N391</f>
        <v>0</v>
      </c>
      <c r="Q391" s="99" t="n">
        <f aca="false">K391-P391</f>
        <v>0</v>
      </c>
      <c r="R391" s="98" t="str">
        <f aca="false">IFERROR(IF(O391="Mar",(K391/P391-1))," ")</f>
        <v> </v>
      </c>
      <c r="S391" s="105" t="b">
        <f aca="false">IF(N391&gt;0,IF(O391="","-",IF(R391&lt;0%,"DEGROWTH","GROWTH")))</f>
        <v>0</v>
      </c>
      <c r="T391" s="69" t="n">
        <v>0</v>
      </c>
      <c r="U391" s="101" t="str">
        <f aca="false">IF(F391&lt;=$V$2,"Apr","")</f>
        <v>Apr</v>
      </c>
      <c r="V391" s="97" t="n">
        <v>0</v>
      </c>
      <c r="W391" s="102" t="n">
        <f aca="false">K391-V391</f>
        <v>0</v>
      </c>
      <c r="X391" s="103" t="n">
        <f aca="false">IFERROR(IF(U391="Apr",(K391/V391-1)),0)</f>
        <v>0</v>
      </c>
      <c r="Y391" s="106" t="b">
        <f aca="false">IF(T391&gt;0,IF(U391="","-",IF(X391&lt;0%,"DEGROWTH","GROWTH")))</f>
        <v>0</v>
      </c>
      <c r="Z391" s="75" t="n">
        <v>0</v>
      </c>
      <c r="AA391" s="70"/>
      <c r="AB391" s="70" t="s">
        <v>133</v>
      </c>
      <c r="AC391" s="75" t="s">
        <v>133</v>
      </c>
      <c r="AD391" s="3" t="n">
        <f aca="false">IF(K391=0,1,0)</f>
        <v>1</v>
      </c>
      <c r="AE391" s="76"/>
    </row>
    <row r="392" customFormat="false" ht="14.25" hidden="false" customHeight="true" outlineLevel="0" collapsed="false">
      <c r="A392" s="75" t="s">
        <v>133</v>
      </c>
      <c r="B392" s="79" t="s">
        <v>52</v>
      </c>
      <c r="C392" s="79" t="s">
        <v>1339</v>
      </c>
      <c r="D392" s="79" t="n">
        <v>1000004104</v>
      </c>
      <c r="E392" s="79" t="s">
        <v>1340</v>
      </c>
      <c r="F392" s="74" t="n">
        <v>45534</v>
      </c>
      <c r="G392" s="67" t="str">
        <f aca="false">IF(I392&gt;0,"Targeted Dealer","-")</f>
        <v>Targeted Dealer</v>
      </c>
      <c r="H392" s="67"/>
      <c r="I392" s="68" t="n">
        <v>40</v>
      </c>
      <c r="J392" s="68" t="n">
        <f aca="false">I392/$J$1*($J$1-$E$1)</f>
        <v>37.3333333333333</v>
      </c>
      <c r="K392" s="69" t="n">
        <v>0</v>
      </c>
      <c r="L392" s="69" t="n">
        <f aca="false">I392-K392</f>
        <v>40</v>
      </c>
      <c r="M392" s="69" t="n">
        <f aca="false">IFERROR((K392/J392%),"-")</f>
        <v>0</v>
      </c>
      <c r="N392" s="97" t="n">
        <v>0</v>
      </c>
      <c r="O392" s="98" t="str">
        <f aca="false">IF(F392&lt;=$P$2,"Mar","")</f>
        <v>Mar</v>
      </c>
      <c r="P392" s="97" t="n">
        <f aca="false">N392</f>
        <v>0</v>
      </c>
      <c r="Q392" s="99" t="n">
        <f aca="false">K392-P392</f>
        <v>0</v>
      </c>
      <c r="R392" s="98" t="str">
        <f aca="false">IFERROR(IF(O392="Mar",(K392/P392-1))," ")</f>
        <v> </v>
      </c>
      <c r="S392" s="105" t="b">
        <f aca="false">IF(N392&gt;0,IF(O392="","-",IF(R392&lt;0%,"DEGROWTH","GROWTH")))</f>
        <v>0</v>
      </c>
      <c r="T392" s="69" t="n">
        <v>0</v>
      </c>
      <c r="U392" s="101" t="str">
        <f aca="false">IF(F392&lt;=$V$2,"Apr","")</f>
        <v>Apr</v>
      </c>
      <c r="V392" s="97" t="n">
        <v>0</v>
      </c>
      <c r="W392" s="102" t="n">
        <f aca="false">K392-V392</f>
        <v>0</v>
      </c>
      <c r="X392" s="103" t="n">
        <f aca="false">IFERROR(IF(U392="Apr",(K392/V392-1)),0)</f>
        <v>0</v>
      </c>
      <c r="Y392" s="106" t="b">
        <f aca="false">IF(T392&gt;0,IF(U392="","-",IF(X392&lt;0%,"DEGROWTH","GROWTH")))</f>
        <v>0</v>
      </c>
      <c r="Z392" s="75" t="n">
        <v>0</v>
      </c>
      <c r="AA392" s="70"/>
      <c r="AB392" s="70" t="s">
        <v>133</v>
      </c>
      <c r="AC392" s="75" t="s">
        <v>133</v>
      </c>
      <c r="AD392" s="3" t="n">
        <f aca="false">IF(K392=0,1,0)</f>
        <v>1</v>
      </c>
      <c r="AE392" s="76"/>
    </row>
    <row r="393" customFormat="false" ht="14.25" hidden="false" customHeight="true" outlineLevel="0" collapsed="false">
      <c r="A393" s="70" t="s">
        <v>133</v>
      </c>
      <c r="B393" s="72" t="s">
        <v>55</v>
      </c>
      <c r="C393" s="72" t="s">
        <v>1341</v>
      </c>
      <c r="D393" s="72" t="n">
        <v>1000000630</v>
      </c>
      <c r="E393" s="73" t="s">
        <v>1342</v>
      </c>
      <c r="F393" s="74" t="n">
        <v>41479</v>
      </c>
      <c r="G393" s="67" t="str">
        <f aca="false">IF(I393&gt;0,"Targeted Dealer","-")</f>
        <v>Targeted Dealer</v>
      </c>
      <c r="H393" s="67"/>
      <c r="I393" s="68" t="n">
        <v>35</v>
      </c>
      <c r="J393" s="68" t="n">
        <f aca="false">I393/$J$1*($J$1-$E$1)</f>
        <v>32.6666666666667</v>
      </c>
      <c r="K393" s="69" t="n">
        <v>35</v>
      </c>
      <c r="L393" s="69" t="n">
        <f aca="false">I393-K393</f>
        <v>0</v>
      </c>
      <c r="M393" s="69" t="n">
        <f aca="false">IFERROR((K393/J393%),"-")</f>
        <v>107.142857142857</v>
      </c>
      <c r="N393" s="97" t="n">
        <v>0</v>
      </c>
      <c r="O393" s="98" t="str">
        <f aca="false">IF(F393&lt;=$P$2,"Mar","")</f>
        <v>Mar</v>
      </c>
      <c r="P393" s="97" t="n">
        <f aca="false">N393</f>
        <v>0</v>
      </c>
      <c r="Q393" s="99" t="n">
        <f aca="false">K393-P393</f>
        <v>35</v>
      </c>
      <c r="R393" s="98" t="str">
        <f aca="false">IFERROR(IF(O393="Mar",(K393/P393-1))," ")</f>
        <v> </v>
      </c>
      <c r="S393" s="105" t="b">
        <f aca="false">IF(N393&gt;0,IF(O393="","-",IF(R393&lt;0%,"DEGROWTH","GROWTH")))</f>
        <v>0</v>
      </c>
      <c r="T393" s="69" t="n">
        <v>35</v>
      </c>
      <c r="U393" s="101" t="str">
        <f aca="false">IF(F393&lt;=$V$2,"Apr","")</f>
        <v>Apr</v>
      </c>
      <c r="V393" s="97" t="n">
        <v>35</v>
      </c>
      <c r="W393" s="102" t="n">
        <f aca="false">K393-V393</f>
        <v>0</v>
      </c>
      <c r="X393" s="103" t="n">
        <f aca="false">IFERROR(IF(U393="Apr",(K393/V393-1)),0)</f>
        <v>0</v>
      </c>
      <c r="Y393" s="104" t="str">
        <f aca="false">IF(T393&gt;0,IF(U393="","-",IF(X393&lt;0%,"DEGROWTH","GROWTH")))</f>
        <v>GROWTH</v>
      </c>
      <c r="Z393" s="75" t="n">
        <v>0</v>
      </c>
      <c r="AA393" s="70"/>
      <c r="AB393" s="70" t="s">
        <v>133</v>
      </c>
      <c r="AC393" s="70" t="s">
        <v>133</v>
      </c>
      <c r="AD393" s="3" t="n">
        <f aca="false">IF(K393=0,1,0)</f>
        <v>0</v>
      </c>
      <c r="AE393" s="76"/>
    </row>
    <row r="394" customFormat="false" ht="14.25" hidden="false" customHeight="true" outlineLevel="0" collapsed="false">
      <c r="A394" s="70" t="s">
        <v>133</v>
      </c>
      <c r="B394" s="72" t="s">
        <v>55</v>
      </c>
      <c r="C394" s="72" t="s">
        <v>1343</v>
      </c>
      <c r="D394" s="72" t="n">
        <v>1000000620</v>
      </c>
      <c r="E394" s="73" t="s">
        <v>1344</v>
      </c>
      <c r="F394" s="74" t="n">
        <v>41645</v>
      </c>
      <c r="G394" s="67" t="str">
        <f aca="false">IF(I394&gt;0,"Targeted Dealer","-")</f>
        <v>Targeted Dealer</v>
      </c>
      <c r="H394" s="67"/>
      <c r="I394" s="68" t="n">
        <v>480</v>
      </c>
      <c r="J394" s="68" t="n">
        <f aca="false">I394/$J$1*($J$1-$E$1)</f>
        <v>448</v>
      </c>
      <c r="K394" s="69" t="n">
        <v>320</v>
      </c>
      <c r="L394" s="69" t="n">
        <f aca="false">I394-K394</f>
        <v>160</v>
      </c>
      <c r="M394" s="69" t="n">
        <f aca="false">IFERROR((K394/J394%),"-")</f>
        <v>71.4285714285714</v>
      </c>
      <c r="N394" s="97" t="n">
        <v>520</v>
      </c>
      <c r="O394" s="98" t="str">
        <f aca="false">IF(F394&lt;=$P$2,"Mar","")</f>
        <v>Mar</v>
      </c>
      <c r="P394" s="97" t="n">
        <f aca="false">N394</f>
        <v>520</v>
      </c>
      <c r="Q394" s="99" t="n">
        <f aca="false">K394-P394</f>
        <v>-200</v>
      </c>
      <c r="R394" s="98" t="n">
        <f aca="false">IFERROR(IF(O394="Mar",(K394/P394-1))," ")</f>
        <v>-0.384615384615385</v>
      </c>
      <c r="S394" s="100" t="str">
        <f aca="false">IF(N394&gt;0,IF(O394="","-",IF(R394&lt;0%,"DEGROWTH","GROWTH")))</f>
        <v>DEGROWTH</v>
      </c>
      <c r="T394" s="69" t="n">
        <v>470</v>
      </c>
      <c r="U394" s="101" t="str">
        <f aca="false">IF(F394&lt;=$V$2,"Apr","")</f>
        <v>Apr</v>
      </c>
      <c r="V394" s="97" t="n">
        <v>470</v>
      </c>
      <c r="W394" s="102" t="n">
        <f aca="false">K394-V394</f>
        <v>-150</v>
      </c>
      <c r="X394" s="103" t="n">
        <f aca="false">IFERROR(IF(U394="Apr",(K394/V394-1)),0)</f>
        <v>-0.319148936170213</v>
      </c>
      <c r="Y394" s="104" t="str">
        <f aca="false">IF(T394&gt;0,IF(U394="","-",IF(X394&lt;0%,"DEGROWTH","GROWTH")))</f>
        <v>DEGROWTH</v>
      </c>
      <c r="Z394" s="75" t="n">
        <v>0</v>
      </c>
      <c r="AA394" s="70"/>
      <c r="AB394" s="70" t="s">
        <v>133</v>
      </c>
      <c r="AC394" s="70" t="s">
        <v>133</v>
      </c>
      <c r="AD394" s="3" t="n">
        <f aca="false">IF(K394=0,1,0)</f>
        <v>0</v>
      </c>
      <c r="AE394" s="76"/>
    </row>
    <row r="395" customFormat="false" ht="14.25" hidden="false" customHeight="true" outlineLevel="0" collapsed="false">
      <c r="A395" s="70" t="s">
        <v>133</v>
      </c>
      <c r="B395" s="72" t="s">
        <v>55</v>
      </c>
      <c r="C395" s="72" t="s">
        <v>1345</v>
      </c>
      <c r="D395" s="72" t="n">
        <v>1000000624</v>
      </c>
      <c r="E395" s="73" t="s">
        <v>1346</v>
      </c>
      <c r="F395" s="74" t="n">
        <v>41766</v>
      </c>
      <c r="G395" s="67" t="str">
        <f aca="false">IF(I395&gt;0,"Targeted Dealer","-")</f>
        <v>Targeted Dealer</v>
      </c>
      <c r="H395" s="67"/>
      <c r="I395" s="68" t="n">
        <v>1350</v>
      </c>
      <c r="J395" s="68" t="n">
        <f aca="false">I395/$J$1*($J$1-$E$1)</f>
        <v>1260</v>
      </c>
      <c r="K395" s="69" t="n">
        <v>0</v>
      </c>
      <c r="L395" s="69" t="n">
        <f aca="false">I395-K395</f>
        <v>1350</v>
      </c>
      <c r="M395" s="69" t="n">
        <f aca="false">IFERROR((K395/J395%),"-")</f>
        <v>0</v>
      </c>
      <c r="N395" s="97" t="n">
        <v>800</v>
      </c>
      <c r="O395" s="98" t="str">
        <f aca="false">IF(F395&lt;=$P$2,"Mar","")</f>
        <v>Mar</v>
      </c>
      <c r="P395" s="97" t="n">
        <f aca="false">N395</f>
        <v>800</v>
      </c>
      <c r="Q395" s="99" t="n">
        <f aca="false">K395-P395</f>
        <v>-800</v>
      </c>
      <c r="R395" s="98" t="n">
        <f aca="false">IFERROR(IF(O395="Mar",(K395/P395-1))," ")</f>
        <v>-1</v>
      </c>
      <c r="S395" s="100" t="str">
        <f aca="false">IF(N395&gt;0,IF(O395="","-",IF(R395&lt;0%,"DEGROWTH","GROWTH")))</f>
        <v>DEGROWTH</v>
      </c>
      <c r="T395" s="69" t="n">
        <v>735</v>
      </c>
      <c r="U395" s="101" t="str">
        <f aca="false">IF(F395&lt;=$V$2,"Apr","")</f>
        <v>Apr</v>
      </c>
      <c r="V395" s="97" t="n">
        <v>735</v>
      </c>
      <c r="W395" s="102" t="n">
        <f aca="false">K395-V395</f>
        <v>-735</v>
      </c>
      <c r="X395" s="103" t="n">
        <f aca="false">IFERROR(IF(U395="Apr",(K395/V395-1)),0)</f>
        <v>-1</v>
      </c>
      <c r="Y395" s="104" t="str">
        <f aca="false">IF(T395&gt;0,IF(U395="","-",IF(X395&lt;0%,"DEGROWTH","GROWTH")))</f>
        <v>DEGROWTH</v>
      </c>
      <c r="Z395" s="75" t="n">
        <v>0</v>
      </c>
      <c r="AA395" s="70"/>
      <c r="AB395" s="70" t="s">
        <v>133</v>
      </c>
      <c r="AC395" s="70" t="s">
        <v>133</v>
      </c>
      <c r="AD395" s="3" t="n">
        <f aca="false">IF(K395=0,1,0)</f>
        <v>1</v>
      </c>
      <c r="AE395" s="76"/>
    </row>
    <row r="396" customFormat="false" ht="14.25" hidden="false" customHeight="true" outlineLevel="0" collapsed="false">
      <c r="A396" s="70" t="s">
        <v>133</v>
      </c>
      <c r="B396" s="72" t="s">
        <v>55</v>
      </c>
      <c r="C396" s="72" t="s">
        <v>1347</v>
      </c>
      <c r="D396" s="72" t="n">
        <v>1000000631</v>
      </c>
      <c r="E396" s="73" t="s">
        <v>1348</v>
      </c>
      <c r="F396" s="74" t="n">
        <v>41892</v>
      </c>
      <c r="G396" s="67" t="str">
        <f aca="false">IF(I396&gt;0,"Targeted Dealer","-")</f>
        <v>Targeted Dealer</v>
      </c>
      <c r="H396" s="67"/>
      <c r="I396" s="68" t="n">
        <v>1265</v>
      </c>
      <c r="J396" s="68" t="n">
        <f aca="false">I396/$J$1*($J$1-$E$1)</f>
        <v>1180.66666666667</v>
      </c>
      <c r="K396" s="69" t="n">
        <v>350</v>
      </c>
      <c r="L396" s="69" t="n">
        <f aca="false">I396-K396</f>
        <v>915</v>
      </c>
      <c r="M396" s="69" t="n">
        <f aca="false">IFERROR((K396/J396%),"-")</f>
        <v>29.6442687747036</v>
      </c>
      <c r="N396" s="97" t="n">
        <v>1115</v>
      </c>
      <c r="O396" s="98" t="str">
        <f aca="false">IF(F396&lt;=$P$2,"Mar","")</f>
        <v>Mar</v>
      </c>
      <c r="P396" s="97" t="n">
        <f aca="false">N396</f>
        <v>1115</v>
      </c>
      <c r="Q396" s="99" t="n">
        <f aca="false">K396-P396</f>
        <v>-765</v>
      </c>
      <c r="R396" s="98" t="n">
        <f aca="false">IFERROR(IF(O396="Mar",(K396/P396-1))," ")</f>
        <v>-0.68609865470852</v>
      </c>
      <c r="S396" s="100" t="str">
        <f aca="false">IF(N396&gt;0,IF(O396="","-",IF(R396&lt;0%,"DEGROWTH","GROWTH")))</f>
        <v>DEGROWTH</v>
      </c>
      <c r="T396" s="69" t="n">
        <v>1085</v>
      </c>
      <c r="U396" s="101" t="str">
        <f aca="false">IF(F396&lt;=$V$2,"Apr","")</f>
        <v>Apr</v>
      </c>
      <c r="V396" s="97" t="n">
        <v>1085</v>
      </c>
      <c r="W396" s="102" t="n">
        <f aca="false">K396-V396</f>
        <v>-735</v>
      </c>
      <c r="X396" s="103" t="n">
        <f aca="false">IFERROR(IF(U396="Apr",(K396/V396-1)),0)</f>
        <v>-0.67741935483871</v>
      </c>
      <c r="Y396" s="104" t="str">
        <f aca="false">IF(T396&gt;0,IF(U396="","-",IF(X396&lt;0%,"DEGROWTH","GROWTH")))</f>
        <v>DEGROWTH</v>
      </c>
      <c r="Z396" s="75" t="n">
        <v>0</v>
      </c>
      <c r="AA396" s="70"/>
      <c r="AB396" s="70" t="s">
        <v>133</v>
      </c>
      <c r="AC396" s="70" t="s">
        <v>133</v>
      </c>
      <c r="AD396" s="3" t="n">
        <f aca="false">IF(K396=0,1,0)</f>
        <v>0</v>
      </c>
      <c r="AE396" s="76"/>
    </row>
    <row r="397" customFormat="false" ht="14.25" hidden="false" customHeight="true" outlineLevel="0" collapsed="false">
      <c r="A397" s="70" t="s">
        <v>133</v>
      </c>
      <c r="B397" s="72" t="s">
        <v>55</v>
      </c>
      <c r="C397" s="72" t="s">
        <v>1349</v>
      </c>
      <c r="D397" s="72" t="n">
        <v>1000000621</v>
      </c>
      <c r="E397" s="73" t="s">
        <v>1350</v>
      </c>
      <c r="F397" s="74" t="n">
        <v>41913</v>
      </c>
      <c r="G397" s="67" t="str">
        <f aca="false">IF(I397&gt;0,"Targeted Dealer","-")</f>
        <v>Targeted Dealer</v>
      </c>
      <c r="H397" s="67"/>
      <c r="I397" s="68" t="n">
        <v>2765</v>
      </c>
      <c r="J397" s="68" t="n">
        <f aca="false">I397/$J$1*($J$1-$E$1)</f>
        <v>2580.66666666667</v>
      </c>
      <c r="K397" s="69" t="n">
        <v>2539.75</v>
      </c>
      <c r="L397" s="69" t="n">
        <f aca="false">I397-K397</f>
        <v>225.25</v>
      </c>
      <c r="M397" s="69" t="n">
        <f aca="false">IFERROR((K397/J397%),"-")</f>
        <v>98.4144923792302</v>
      </c>
      <c r="N397" s="97" t="n">
        <v>3672.45</v>
      </c>
      <c r="O397" s="98" t="str">
        <f aca="false">IF(F397&lt;=$P$2,"Mar","")</f>
        <v>Mar</v>
      </c>
      <c r="P397" s="97" t="n">
        <f aca="false">N397</f>
        <v>3672.45</v>
      </c>
      <c r="Q397" s="99" t="n">
        <f aca="false">K397-P397</f>
        <v>-1132.7</v>
      </c>
      <c r="R397" s="98" t="n">
        <f aca="false">IFERROR(IF(O397="Mar",(K397/P397-1))," ")</f>
        <v>-0.308431700908113</v>
      </c>
      <c r="S397" s="100" t="str">
        <f aca="false">IF(N397&gt;0,IF(O397="","-",IF(R397&lt;0%,"DEGROWTH","GROWTH")))</f>
        <v>DEGROWTH</v>
      </c>
      <c r="T397" s="69" t="n">
        <v>2065</v>
      </c>
      <c r="U397" s="101" t="str">
        <f aca="false">IF(F397&lt;=$V$2,"Apr","")</f>
        <v>Apr</v>
      </c>
      <c r="V397" s="97" t="n">
        <v>2065</v>
      </c>
      <c r="W397" s="102" t="n">
        <f aca="false">K397-V397</f>
        <v>474.75</v>
      </c>
      <c r="X397" s="103" t="n">
        <f aca="false">IFERROR(IF(U397="Apr",(K397/V397-1)),0)</f>
        <v>0.229903147699758</v>
      </c>
      <c r="Y397" s="104" t="str">
        <f aca="false">IF(T397&gt;0,IF(U397="","-",IF(X397&lt;0%,"DEGROWTH","GROWTH")))</f>
        <v>GROWTH</v>
      </c>
      <c r="Z397" s="75" t="n">
        <v>0</v>
      </c>
      <c r="AA397" s="70"/>
      <c r="AB397" s="70" t="s">
        <v>133</v>
      </c>
      <c r="AC397" s="70" t="s">
        <v>133</v>
      </c>
      <c r="AD397" s="3" t="n">
        <f aca="false">IF(K397=0,1,0)</f>
        <v>0</v>
      </c>
      <c r="AE397" s="76"/>
    </row>
    <row r="398" customFormat="false" ht="14.25" hidden="false" customHeight="true" outlineLevel="0" collapsed="false">
      <c r="A398" s="70" t="s">
        <v>133</v>
      </c>
      <c r="B398" s="72" t="s">
        <v>55</v>
      </c>
      <c r="C398" s="72" t="s">
        <v>1351</v>
      </c>
      <c r="D398" s="72" t="n">
        <v>1000000629</v>
      </c>
      <c r="E398" s="73" t="s">
        <v>1352</v>
      </c>
      <c r="F398" s="74" t="n">
        <v>42487</v>
      </c>
      <c r="G398" s="67" t="str">
        <f aca="false">IF(I398&gt;0,"Targeted Dealer","-")</f>
        <v>Targeted Dealer</v>
      </c>
      <c r="H398" s="67"/>
      <c r="I398" s="68" t="n">
        <v>1320</v>
      </c>
      <c r="J398" s="68" t="n">
        <f aca="false">I398/$J$1*($J$1-$E$1)</f>
        <v>1232</v>
      </c>
      <c r="K398" s="69" t="n">
        <v>625</v>
      </c>
      <c r="L398" s="69" t="n">
        <f aca="false">I398-K398</f>
        <v>695</v>
      </c>
      <c r="M398" s="69" t="n">
        <f aca="false">IFERROR((K398/J398%),"-")</f>
        <v>50.7305194805195</v>
      </c>
      <c r="N398" s="97" t="n">
        <v>1290</v>
      </c>
      <c r="O398" s="98" t="str">
        <f aca="false">IF(F398&lt;=$P$2,"Mar","")</f>
        <v>Mar</v>
      </c>
      <c r="P398" s="97" t="n">
        <f aca="false">N398</f>
        <v>1290</v>
      </c>
      <c r="Q398" s="99" t="n">
        <f aca="false">K398-P398</f>
        <v>-665</v>
      </c>
      <c r="R398" s="98" t="n">
        <f aca="false">IFERROR(IF(O398="Mar",(K398/P398-1))," ")</f>
        <v>-0.515503875968992</v>
      </c>
      <c r="S398" s="100" t="str">
        <f aca="false">IF(N398&gt;0,IF(O398="","-",IF(R398&lt;0%,"DEGROWTH","GROWTH")))</f>
        <v>DEGROWTH</v>
      </c>
      <c r="T398" s="69" t="n">
        <v>1015</v>
      </c>
      <c r="U398" s="101" t="str">
        <f aca="false">IF(F398&lt;=$V$2,"Apr","")</f>
        <v>Apr</v>
      </c>
      <c r="V398" s="97" t="n">
        <v>1015</v>
      </c>
      <c r="W398" s="102" t="n">
        <f aca="false">K398-V398</f>
        <v>-390</v>
      </c>
      <c r="X398" s="103" t="n">
        <f aca="false">IFERROR(IF(U398="Apr",(K398/V398-1)),0)</f>
        <v>-0.38423645320197</v>
      </c>
      <c r="Y398" s="104" t="str">
        <f aca="false">IF(T398&gt;0,IF(U398="","-",IF(X398&lt;0%,"DEGROWTH","GROWTH")))</f>
        <v>DEGROWTH</v>
      </c>
      <c r="Z398" s="75" t="n">
        <v>0</v>
      </c>
      <c r="AA398" s="70"/>
      <c r="AB398" s="70" t="s">
        <v>133</v>
      </c>
      <c r="AC398" s="70" t="s">
        <v>133</v>
      </c>
      <c r="AD398" s="3" t="n">
        <f aca="false">IF(K398=0,1,0)</f>
        <v>0</v>
      </c>
      <c r="AE398" s="76"/>
    </row>
    <row r="399" customFormat="false" ht="14.25" hidden="false" customHeight="true" outlineLevel="0" collapsed="false">
      <c r="A399" s="70" t="s">
        <v>133</v>
      </c>
      <c r="B399" s="72" t="s">
        <v>55</v>
      </c>
      <c r="C399" s="72" t="s">
        <v>1353</v>
      </c>
      <c r="D399" s="72" t="n">
        <v>1000000627</v>
      </c>
      <c r="E399" s="73" t="s">
        <v>1354</v>
      </c>
      <c r="F399" s="74" t="n">
        <v>43294</v>
      </c>
      <c r="G399" s="67" t="str">
        <f aca="false">IF(I399&gt;0,"Targeted Dealer","-")</f>
        <v>Targeted Dealer</v>
      </c>
      <c r="H399" s="67"/>
      <c r="I399" s="68" t="n">
        <v>1170</v>
      </c>
      <c r="J399" s="68" t="n">
        <f aca="false">I399/$J$1*($J$1-$E$1)</f>
        <v>1092</v>
      </c>
      <c r="K399" s="69" t="n">
        <v>1265</v>
      </c>
      <c r="L399" s="69" t="n">
        <f aca="false">I399-K399</f>
        <v>-95</v>
      </c>
      <c r="M399" s="69" t="n">
        <f aca="false">IFERROR((K399/J399%),"-")</f>
        <v>115.842490842491</v>
      </c>
      <c r="N399" s="97" t="n">
        <v>1535</v>
      </c>
      <c r="O399" s="98" t="str">
        <f aca="false">IF(F399&lt;=$P$2,"Mar","")</f>
        <v>Mar</v>
      </c>
      <c r="P399" s="97" t="n">
        <f aca="false">N399</f>
        <v>1535</v>
      </c>
      <c r="Q399" s="99" t="n">
        <f aca="false">K399-P399</f>
        <v>-270</v>
      </c>
      <c r="R399" s="98" t="n">
        <f aca="false">IFERROR(IF(O399="Mar",(K399/P399-1))," ")</f>
        <v>-0.175895765472313</v>
      </c>
      <c r="S399" s="100" t="str">
        <f aca="false">IF(N399&gt;0,IF(O399="","-",IF(R399&lt;0%,"DEGROWTH","GROWTH")))</f>
        <v>DEGROWTH</v>
      </c>
      <c r="T399" s="69" t="n">
        <v>1065</v>
      </c>
      <c r="U399" s="101" t="str">
        <f aca="false">IF(F399&lt;=$V$2,"Apr","")</f>
        <v>Apr</v>
      </c>
      <c r="V399" s="97" t="n">
        <v>1065</v>
      </c>
      <c r="W399" s="102" t="n">
        <f aca="false">K399-V399</f>
        <v>200</v>
      </c>
      <c r="X399" s="103" t="n">
        <f aca="false">IFERROR(IF(U399="Apr",(K399/V399-1)),0)</f>
        <v>0.187793427230047</v>
      </c>
      <c r="Y399" s="104" t="str">
        <f aca="false">IF(T399&gt;0,IF(U399="","-",IF(X399&lt;0%,"DEGROWTH","GROWTH")))</f>
        <v>GROWTH</v>
      </c>
      <c r="Z399" s="75" t="n">
        <v>0</v>
      </c>
      <c r="AA399" s="70"/>
      <c r="AB399" s="70" t="s">
        <v>133</v>
      </c>
      <c r="AC399" s="70" t="s">
        <v>133</v>
      </c>
      <c r="AD399" s="3" t="n">
        <f aca="false">IF(K399=0,1,0)</f>
        <v>0</v>
      </c>
      <c r="AE399" s="76"/>
    </row>
    <row r="400" customFormat="false" ht="14.25" hidden="false" customHeight="true" outlineLevel="0" collapsed="false">
      <c r="A400" s="70" t="s">
        <v>133</v>
      </c>
      <c r="B400" s="72" t="s">
        <v>55</v>
      </c>
      <c r="C400" s="72" t="s">
        <v>252</v>
      </c>
      <c r="D400" s="72" t="n">
        <v>1000000623</v>
      </c>
      <c r="E400" s="73" t="s">
        <v>253</v>
      </c>
      <c r="F400" s="74" t="n">
        <v>43381</v>
      </c>
      <c r="G400" s="67" t="str">
        <f aca="false">IF(I400&gt;0,"Targeted Dealer","-")</f>
        <v>Targeted Dealer</v>
      </c>
      <c r="H400" s="67"/>
      <c r="I400" s="68" t="n">
        <v>250</v>
      </c>
      <c r="J400" s="68" t="n">
        <f aca="false">I400/$J$1*($J$1-$E$1)</f>
        <v>233.333333333333</v>
      </c>
      <c r="K400" s="69" t="n">
        <v>0</v>
      </c>
      <c r="L400" s="69" t="n">
        <f aca="false">I400-K400</f>
        <v>250</v>
      </c>
      <c r="M400" s="69" t="n">
        <f aca="false">IFERROR((K400/J400%),"-")</f>
        <v>0</v>
      </c>
      <c r="N400" s="97" t="n">
        <v>0</v>
      </c>
      <c r="O400" s="98" t="str">
        <f aca="false">IF(F400&lt;=$P$2,"Mar","")</f>
        <v>Mar</v>
      </c>
      <c r="P400" s="97" t="n">
        <f aca="false">N400</f>
        <v>0</v>
      </c>
      <c r="Q400" s="99" t="n">
        <f aca="false">K400-P400</f>
        <v>0</v>
      </c>
      <c r="R400" s="98" t="str">
        <f aca="false">IFERROR(IF(O400="Mar",(K400/P400-1))," ")</f>
        <v> </v>
      </c>
      <c r="S400" s="105" t="b">
        <f aca="false">IF(N400&gt;0,IF(O400="","-",IF(R400&lt;0%,"DEGROWTH","GROWTH")))</f>
        <v>0</v>
      </c>
      <c r="T400" s="69" t="n">
        <v>455</v>
      </c>
      <c r="U400" s="101" t="str">
        <f aca="false">IF(F400&lt;=$V$2,"Apr","")</f>
        <v>Apr</v>
      </c>
      <c r="V400" s="97" t="n">
        <v>455</v>
      </c>
      <c r="W400" s="102" t="n">
        <f aca="false">K400-V400</f>
        <v>-455</v>
      </c>
      <c r="X400" s="103" t="n">
        <f aca="false">IFERROR(IF(U400="Apr",(K400/V400-1)),0)</f>
        <v>-1</v>
      </c>
      <c r="Y400" s="104" t="str">
        <f aca="false">IF(T400&gt;0,IF(U400="","-",IF(X400&lt;0%,"DEGROWTH","GROWTH")))</f>
        <v>DEGROWTH</v>
      </c>
      <c r="Z400" s="75" t="n">
        <v>0</v>
      </c>
      <c r="AA400" s="70"/>
      <c r="AB400" s="70" t="s">
        <v>133</v>
      </c>
      <c r="AC400" s="70" t="s">
        <v>133</v>
      </c>
      <c r="AD400" s="3" t="n">
        <f aca="false">IF(K400=0,1,0)</f>
        <v>1</v>
      </c>
      <c r="AE400" s="76"/>
    </row>
    <row r="401" customFormat="false" ht="14.25" hidden="false" customHeight="true" outlineLevel="0" collapsed="false">
      <c r="A401" s="70" t="s">
        <v>133</v>
      </c>
      <c r="B401" s="72" t="s">
        <v>55</v>
      </c>
      <c r="C401" s="72" t="s">
        <v>254</v>
      </c>
      <c r="D401" s="72" t="n">
        <v>1000001020</v>
      </c>
      <c r="E401" s="73" t="s">
        <v>255</v>
      </c>
      <c r="F401" s="74" t="n">
        <v>43601</v>
      </c>
      <c r="G401" s="67" t="str">
        <f aca="false">IF(I401&gt;0,"Targeted Dealer","-")</f>
        <v>Targeted Dealer</v>
      </c>
      <c r="H401" s="67"/>
      <c r="I401" s="68" t="n">
        <v>140</v>
      </c>
      <c r="J401" s="68" t="n">
        <f aca="false">I401/$J$1*($J$1-$E$1)</f>
        <v>130.666666666667</v>
      </c>
      <c r="K401" s="69" t="n">
        <v>0</v>
      </c>
      <c r="L401" s="69" t="n">
        <f aca="false">I401-K401</f>
        <v>140</v>
      </c>
      <c r="M401" s="69" t="n">
        <f aca="false">IFERROR((K401/J401%),"-")</f>
        <v>0</v>
      </c>
      <c r="N401" s="97" t="n">
        <v>15</v>
      </c>
      <c r="O401" s="98" t="str">
        <f aca="false">IF(F401&lt;=$P$2,"Mar","")</f>
        <v>Mar</v>
      </c>
      <c r="P401" s="97" t="n">
        <f aca="false">N401</f>
        <v>15</v>
      </c>
      <c r="Q401" s="99" t="n">
        <f aca="false">K401-P401</f>
        <v>-15</v>
      </c>
      <c r="R401" s="98" t="n">
        <f aca="false">IFERROR(IF(O401="Mar",(K401/P401-1))," ")</f>
        <v>-1</v>
      </c>
      <c r="S401" s="100" t="str">
        <f aca="false">IF(N401&gt;0,IF(O401="","-",IF(R401&lt;0%,"DEGROWTH","GROWTH")))</f>
        <v>DEGROWTH</v>
      </c>
      <c r="T401" s="69" t="n">
        <v>280</v>
      </c>
      <c r="U401" s="101" t="str">
        <f aca="false">IF(F401&lt;=$V$2,"Apr","")</f>
        <v>Apr</v>
      </c>
      <c r="V401" s="97" t="n">
        <v>280</v>
      </c>
      <c r="W401" s="102" t="n">
        <f aca="false">K401-V401</f>
        <v>-280</v>
      </c>
      <c r="X401" s="103" t="n">
        <f aca="false">IFERROR(IF(U401="Apr",(K401/V401-1)),0)</f>
        <v>-1</v>
      </c>
      <c r="Y401" s="104" t="str">
        <f aca="false">IF(T401&gt;0,IF(U401="","-",IF(X401&lt;0%,"DEGROWTH","GROWTH")))</f>
        <v>DEGROWTH</v>
      </c>
      <c r="Z401" s="75" t="n">
        <v>0</v>
      </c>
      <c r="AA401" s="70"/>
      <c r="AB401" s="70" t="s">
        <v>133</v>
      </c>
      <c r="AC401" s="70" t="s">
        <v>133</v>
      </c>
      <c r="AD401" s="3" t="n">
        <f aca="false">IF(K401=0,1,0)</f>
        <v>1</v>
      </c>
      <c r="AE401" s="76"/>
    </row>
    <row r="402" customFormat="false" ht="14.25" hidden="false" customHeight="true" outlineLevel="0" collapsed="false">
      <c r="A402" s="70" t="s">
        <v>133</v>
      </c>
      <c r="B402" s="72" t="s">
        <v>55</v>
      </c>
      <c r="C402" s="72" t="s">
        <v>1355</v>
      </c>
      <c r="D402" s="72" t="n">
        <v>1000001017</v>
      </c>
      <c r="E402" s="73" t="s">
        <v>1356</v>
      </c>
      <c r="F402" s="74" t="n">
        <v>43629</v>
      </c>
      <c r="G402" s="67" t="str">
        <f aca="false">IF(I402&gt;0,"Targeted Dealer","-")</f>
        <v>Targeted Dealer</v>
      </c>
      <c r="H402" s="67"/>
      <c r="I402" s="68" t="n">
        <v>2515</v>
      </c>
      <c r="J402" s="68" t="n">
        <f aca="false">I402/$J$1*($J$1-$E$1)</f>
        <v>2347.33333333333</v>
      </c>
      <c r="K402" s="69" t="n">
        <v>816.3</v>
      </c>
      <c r="L402" s="69" t="n">
        <f aca="false">I402-K402</f>
        <v>1698.7</v>
      </c>
      <c r="M402" s="69" t="n">
        <f aca="false">IFERROR((K402/J402%),"-")</f>
        <v>34.7756319227492</v>
      </c>
      <c r="N402" s="97" t="n">
        <v>3118.3</v>
      </c>
      <c r="O402" s="98" t="str">
        <f aca="false">IF(F402&lt;=$P$2,"Mar","")</f>
        <v>Mar</v>
      </c>
      <c r="P402" s="97" t="n">
        <f aca="false">N402</f>
        <v>3118.3</v>
      </c>
      <c r="Q402" s="99" t="n">
        <f aca="false">K402-P402</f>
        <v>-2302</v>
      </c>
      <c r="R402" s="98" t="n">
        <f aca="false">IFERROR(IF(O402="Mar",(K402/P402-1))," ")</f>
        <v>-0.738222749575089</v>
      </c>
      <c r="S402" s="100" t="str">
        <f aca="false">IF(N402&gt;0,IF(O402="","-",IF(R402&lt;0%,"DEGROWTH","GROWTH")))</f>
        <v>DEGROWTH</v>
      </c>
      <c r="T402" s="69" t="n">
        <v>2450</v>
      </c>
      <c r="U402" s="101" t="str">
        <f aca="false">IF(F402&lt;=$V$2,"Apr","")</f>
        <v>Apr</v>
      </c>
      <c r="V402" s="97" t="n">
        <v>2450</v>
      </c>
      <c r="W402" s="102" t="n">
        <f aca="false">K402-V402</f>
        <v>-1633.7</v>
      </c>
      <c r="X402" s="103" t="n">
        <f aca="false">IFERROR(IF(U402="Apr",(K402/V402-1)),0)</f>
        <v>-0.666816326530612</v>
      </c>
      <c r="Y402" s="104" t="str">
        <f aca="false">IF(T402&gt;0,IF(U402="","-",IF(X402&lt;0%,"DEGROWTH","GROWTH")))</f>
        <v>DEGROWTH</v>
      </c>
      <c r="Z402" s="75" t="n">
        <v>0</v>
      </c>
      <c r="AA402" s="70"/>
      <c r="AB402" s="70" t="s">
        <v>133</v>
      </c>
      <c r="AC402" s="70" t="s">
        <v>133</v>
      </c>
      <c r="AD402" s="3" t="n">
        <f aca="false">IF(K402=0,1,0)</f>
        <v>0</v>
      </c>
      <c r="AE402" s="76"/>
    </row>
    <row r="403" customFormat="false" ht="14.25" hidden="false" customHeight="true" outlineLevel="0" collapsed="false">
      <c r="A403" s="70" t="s">
        <v>133</v>
      </c>
      <c r="B403" s="72" t="s">
        <v>55</v>
      </c>
      <c r="C403" s="72" t="s">
        <v>1357</v>
      </c>
      <c r="D403" s="72" t="n">
        <v>1000001016</v>
      </c>
      <c r="E403" s="73" t="s">
        <v>1358</v>
      </c>
      <c r="F403" s="74" t="n">
        <v>43715</v>
      </c>
      <c r="G403" s="67" t="str">
        <f aca="false">IF(I403&gt;0,"Targeted Dealer","-")</f>
        <v>Targeted Dealer</v>
      </c>
      <c r="H403" s="67"/>
      <c r="I403" s="68" t="n">
        <v>440</v>
      </c>
      <c r="J403" s="68" t="n">
        <f aca="false">I403/$J$1*($J$1-$E$1)</f>
        <v>410.666666666667</v>
      </c>
      <c r="K403" s="69" t="n">
        <v>120</v>
      </c>
      <c r="L403" s="69" t="n">
        <f aca="false">I403-K403</f>
        <v>320</v>
      </c>
      <c r="M403" s="69" t="n">
        <f aca="false">IFERROR((K403/J403%),"-")</f>
        <v>29.2207792207792</v>
      </c>
      <c r="N403" s="97" t="n">
        <v>320</v>
      </c>
      <c r="O403" s="98" t="str">
        <f aca="false">IF(F403&lt;=$P$2,"Mar","")</f>
        <v>Mar</v>
      </c>
      <c r="P403" s="97" t="n">
        <f aca="false">N403</f>
        <v>320</v>
      </c>
      <c r="Q403" s="99" t="n">
        <f aca="false">K403-P403</f>
        <v>-200</v>
      </c>
      <c r="R403" s="98" t="n">
        <f aca="false">IFERROR(IF(O403="Mar",(K403/P403-1))," ")</f>
        <v>-0.625</v>
      </c>
      <c r="S403" s="100" t="str">
        <f aca="false">IF(N403&gt;0,IF(O403="","-",IF(R403&lt;0%,"DEGROWTH","GROWTH")))</f>
        <v>DEGROWTH</v>
      </c>
      <c r="T403" s="69" t="n">
        <v>200</v>
      </c>
      <c r="U403" s="101" t="str">
        <f aca="false">IF(F403&lt;=$V$2,"Apr","")</f>
        <v>Apr</v>
      </c>
      <c r="V403" s="97" t="n">
        <v>200</v>
      </c>
      <c r="W403" s="102" t="n">
        <f aca="false">K403-V403</f>
        <v>-80</v>
      </c>
      <c r="X403" s="103" t="n">
        <f aca="false">IFERROR(IF(U403="Apr",(K403/V403-1)),0)</f>
        <v>-0.4</v>
      </c>
      <c r="Y403" s="104" t="str">
        <f aca="false">IF(T403&gt;0,IF(U403="","-",IF(X403&lt;0%,"DEGROWTH","GROWTH")))</f>
        <v>DEGROWTH</v>
      </c>
      <c r="Z403" s="75" t="n">
        <v>0</v>
      </c>
      <c r="AA403" s="70"/>
      <c r="AB403" s="70" t="s">
        <v>133</v>
      </c>
      <c r="AC403" s="70" t="s">
        <v>133</v>
      </c>
      <c r="AD403" s="3" t="n">
        <f aca="false">IF(K403=0,1,0)</f>
        <v>0</v>
      </c>
      <c r="AE403" s="76"/>
    </row>
    <row r="404" customFormat="false" ht="14.25" hidden="false" customHeight="true" outlineLevel="0" collapsed="false">
      <c r="A404" s="70" t="s">
        <v>133</v>
      </c>
      <c r="B404" s="72" t="s">
        <v>55</v>
      </c>
      <c r="C404" s="72" t="s">
        <v>1359</v>
      </c>
      <c r="D404" s="72" t="n">
        <v>1000001014</v>
      </c>
      <c r="E404" s="73" t="s">
        <v>1360</v>
      </c>
      <c r="F404" s="74" t="n">
        <v>43806</v>
      </c>
      <c r="G404" s="67" t="str">
        <f aca="false">IF(I404&gt;0,"Targeted Dealer","-")</f>
        <v>Targeted Dealer</v>
      </c>
      <c r="H404" s="67"/>
      <c r="I404" s="68" t="n">
        <v>1700</v>
      </c>
      <c r="J404" s="68" t="n">
        <f aca="false">I404/$J$1*($J$1-$E$1)</f>
        <v>1586.66666666667</v>
      </c>
      <c r="K404" s="69" t="n">
        <v>1075</v>
      </c>
      <c r="L404" s="69" t="n">
        <f aca="false">I404-K404</f>
        <v>625</v>
      </c>
      <c r="M404" s="69" t="n">
        <f aca="false">IFERROR((K404/J404%),"-")</f>
        <v>67.7521008403361</v>
      </c>
      <c r="N404" s="97" t="n">
        <v>1414.85</v>
      </c>
      <c r="O404" s="98" t="str">
        <f aca="false">IF(F404&lt;=$P$2,"Mar","")</f>
        <v>Mar</v>
      </c>
      <c r="P404" s="97" t="n">
        <f aca="false">N404</f>
        <v>1414.85</v>
      </c>
      <c r="Q404" s="99" t="n">
        <f aca="false">K404-P404</f>
        <v>-339.85</v>
      </c>
      <c r="R404" s="98" t="n">
        <f aca="false">IFERROR(IF(O404="Mar",(K404/P404-1))," ")</f>
        <v>-0.240202141569778</v>
      </c>
      <c r="S404" s="100" t="str">
        <f aca="false">IF(N404&gt;0,IF(O404="","-",IF(R404&lt;0%,"DEGROWTH","GROWTH")))</f>
        <v>DEGROWTH</v>
      </c>
      <c r="T404" s="69" t="n">
        <v>1645</v>
      </c>
      <c r="U404" s="101" t="str">
        <f aca="false">IF(F404&lt;=$V$2,"Apr","")</f>
        <v>Apr</v>
      </c>
      <c r="V404" s="97" t="n">
        <v>1645</v>
      </c>
      <c r="W404" s="102" t="n">
        <f aca="false">K404-V404</f>
        <v>-570</v>
      </c>
      <c r="X404" s="103" t="n">
        <f aca="false">IFERROR(IF(U404="Apr",(K404/V404-1)),0)</f>
        <v>-0.346504559270517</v>
      </c>
      <c r="Y404" s="104" t="str">
        <f aca="false">IF(T404&gt;0,IF(U404="","-",IF(X404&lt;0%,"DEGROWTH","GROWTH")))</f>
        <v>DEGROWTH</v>
      </c>
      <c r="Z404" s="75" t="n">
        <v>0</v>
      </c>
      <c r="AA404" s="70"/>
      <c r="AB404" s="70" t="s">
        <v>133</v>
      </c>
      <c r="AC404" s="70" t="s">
        <v>133</v>
      </c>
      <c r="AD404" s="3" t="n">
        <f aca="false">IF(K404=0,1,0)</f>
        <v>0</v>
      </c>
      <c r="AE404" s="76"/>
    </row>
    <row r="405" customFormat="false" ht="14.25" hidden="false" customHeight="true" outlineLevel="0" collapsed="false">
      <c r="A405" s="70" t="s">
        <v>133</v>
      </c>
      <c r="B405" s="72" t="s">
        <v>55</v>
      </c>
      <c r="C405" s="72" t="s">
        <v>1361</v>
      </c>
      <c r="D405" s="72" t="n">
        <v>1000001025</v>
      </c>
      <c r="E405" s="73" t="s">
        <v>1362</v>
      </c>
      <c r="F405" s="74" t="n">
        <v>44092</v>
      </c>
      <c r="G405" s="67" t="str">
        <f aca="false">IF(I405&gt;0,"Targeted Dealer","-")</f>
        <v>Targeted Dealer</v>
      </c>
      <c r="H405" s="67"/>
      <c r="I405" s="68" t="n">
        <v>1050</v>
      </c>
      <c r="J405" s="68" t="n">
        <f aca="false">I405/$J$1*($J$1-$E$1)</f>
        <v>980</v>
      </c>
      <c r="K405" s="69" t="n">
        <v>1215.5</v>
      </c>
      <c r="L405" s="69" t="n">
        <f aca="false">I405-K405</f>
        <v>-165.5</v>
      </c>
      <c r="M405" s="69" t="n">
        <f aca="false">IFERROR((K405/J405%),"-")</f>
        <v>124.030612244898</v>
      </c>
      <c r="N405" s="97" t="n">
        <v>742.95</v>
      </c>
      <c r="O405" s="98" t="str">
        <f aca="false">IF(F405&lt;=$P$2,"Mar","")</f>
        <v>Mar</v>
      </c>
      <c r="P405" s="97" t="n">
        <f aca="false">N405</f>
        <v>742.95</v>
      </c>
      <c r="Q405" s="99" t="n">
        <f aca="false">K405-P405</f>
        <v>472.55</v>
      </c>
      <c r="R405" s="98" t="n">
        <f aca="false">IFERROR(IF(O405="Mar",(K405/P405-1))," ")</f>
        <v>0.636045494313211</v>
      </c>
      <c r="S405" s="100" t="str">
        <f aca="false">IF(N405&gt;0,IF(O405="","-",IF(R405&lt;0%,"DEGROWTH","GROWTH")))</f>
        <v>GROWTH</v>
      </c>
      <c r="T405" s="69" t="n">
        <v>910</v>
      </c>
      <c r="U405" s="101" t="str">
        <f aca="false">IF(F405&lt;=$V$2,"Apr","")</f>
        <v>Apr</v>
      </c>
      <c r="V405" s="97" t="n">
        <v>910</v>
      </c>
      <c r="W405" s="102" t="n">
        <f aca="false">K405-V405</f>
        <v>305.5</v>
      </c>
      <c r="X405" s="103" t="n">
        <f aca="false">IFERROR(IF(U405="Apr",(K405/V405-1)),0)</f>
        <v>0.335714285714286</v>
      </c>
      <c r="Y405" s="104" t="str">
        <f aca="false">IF(T405&gt;0,IF(U405="","-",IF(X405&lt;0%,"DEGROWTH","GROWTH")))</f>
        <v>GROWTH</v>
      </c>
      <c r="Z405" s="75" t="n">
        <v>0</v>
      </c>
      <c r="AA405" s="70"/>
      <c r="AB405" s="70" t="s">
        <v>133</v>
      </c>
      <c r="AC405" s="70" t="s">
        <v>133</v>
      </c>
      <c r="AD405" s="3" t="n">
        <f aca="false">IF(K405=0,1,0)</f>
        <v>0</v>
      </c>
      <c r="AE405" s="76"/>
    </row>
    <row r="406" customFormat="false" ht="14.25" hidden="false" customHeight="true" outlineLevel="0" collapsed="false">
      <c r="A406" s="70" t="s">
        <v>133</v>
      </c>
      <c r="B406" s="72" t="s">
        <v>55</v>
      </c>
      <c r="C406" s="72" t="s">
        <v>256</v>
      </c>
      <c r="D406" s="72" t="n">
        <v>1000001031</v>
      </c>
      <c r="E406" s="73" t="s">
        <v>257</v>
      </c>
      <c r="F406" s="74" t="n">
        <v>44404</v>
      </c>
      <c r="G406" s="67" t="str">
        <f aca="false">IF(I406&gt;0,"Targeted Dealer","-")</f>
        <v>Targeted Dealer</v>
      </c>
      <c r="H406" s="67"/>
      <c r="I406" s="68" t="n">
        <v>160</v>
      </c>
      <c r="J406" s="68" t="n">
        <f aca="false">I406/$J$1*($J$1-$E$1)</f>
        <v>149.333333333333</v>
      </c>
      <c r="K406" s="69" t="n">
        <v>0</v>
      </c>
      <c r="L406" s="69" t="n">
        <f aca="false">I406-K406</f>
        <v>160</v>
      </c>
      <c r="M406" s="69" t="n">
        <f aca="false">IFERROR((K406/J406%),"-")</f>
        <v>0</v>
      </c>
      <c r="N406" s="97" t="n">
        <v>0</v>
      </c>
      <c r="O406" s="98" t="str">
        <f aca="false">IF(F406&lt;=$P$2,"Mar","")</f>
        <v>Mar</v>
      </c>
      <c r="P406" s="97" t="n">
        <f aca="false">N406</f>
        <v>0</v>
      </c>
      <c r="Q406" s="99" t="n">
        <f aca="false">K406-P406</f>
        <v>0</v>
      </c>
      <c r="R406" s="98" t="str">
        <f aca="false">IFERROR(IF(O406="Mar",(K406/P406-1))," ")</f>
        <v> </v>
      </c>
      <c r="S406" s="105" t="b">
        <f aca="false">IF(N406&gt;0,IF(O406="","-",IF(R406&lt;0%,"DEGROWTH","GROWTH")))</f>
        <v>0</v>
      </c>
      <c r="T406" s="69" t="n">
        <v>160</v>
      </c>
      <c r="U406" s="101" t="str">
        <f aca="false">IF(F406&lt;=$V$2,"Apr","")</f>
        <v>Apr</v>
      </c>
      <c r="V406" s="97" t="n">
        <v>160</v>
      </c>
      <c r="W406" s="102" t="n">
        <f aca="false">K406-V406</f>
        <v>-160</v>
      </c>
      <c r="X406" s="103" t="n">
        <f aca="false">IFERROR(IF(U406="Apr",(K406/V406-1)),0)</f>
        <v>-1</v>
      </c>
      <c r="Y406" s="104" t="str">
        <f aca="false">IF(T406&gt;0,IF(U406="","-",IF(X406&lt;0%,"DEGROWTH","GROWTH")))</f>
        <v>DEGROWTH</v>
      </c>
      <c r="Z406" s="75" t="n">
        <v>0</v>
      </c>
      <c r="AA406" s="70"/>
      <c r="AB406" s="70" t="s">
        <v>133</v>
      </c>
      <c r="AC406" s="70" t="s">
        <v>133</v>
      </c>
      <c r="AD406" s="3" t="n">
        <f aca="false">IF(K406=0,1,0)</f>
        <v>1</v>
      </c>
      <c r="AE406" s="76"/>
    </row>
    <row r="407" customFormat="false" ht="14.25" hidden="false" customHeight="true" outlineLevel="0" collapsed="false">
      <c r="A407" s="70" t="s">
        <v>133</v>
      </c>
      <c r="B407" s="72" t="s">
        <v>55</v>
      </c>
      <c r="C407" s="72" t="s">
        <v>1363</v>
      </c>
      <c r="D407" s="72" t="n">
        <v>1000001027</v>
      </c>
      <c r="E407" s="73" t="s">
        <v>1364</v>
      </c>
      <c r="F407" s="74" t="n">
        <v>44459</v>
      </c>
      <c r="G407" s="67" t="str">
        <f aca="false">IF(I407&gt;0,"Targeted Dealer","-")</f>
        <v>Targeted Dealer</v>
      </c>
      <c r="H407" s="67"/>
      <c r="I407" s="68" t="n">
        <v>250</v>
      </c>
      <c r="J407" s="68" t="n">
        <f aca="false">I407/$J$1*($J$1-$E$1)</f>
        <v>233.333333333333</v>
      </c>
      <c r="K407" s="69" t="n">
        <v>105</v>
      </c>
      <c r="L407" s="69" t="n">
        <f aca="false">I407-K407</f>
        <v>145</v>
      </c>
      <c r="M407" s="69" t="n">
        <f aca="false">IFERROR((K407/J407%),"-")</f>
        <v>45</v>
      </c>
      <c r="N407" s="97" t="n">
        <v>105</v>
      </c>
      <c r="O407" s="98" t="str">
        <f aca="false">IF(F407&lt;=$P$2,"Mar","")</f>
        <v>Mar</v>
      </c>
      <c r="P407" s="97" t="n">
        <f aca="false">N407</f>
        <v>105</v>
      </c>
      <c r="Q407" s="99" t="n">
        <f aca="false">K407-P407</f>
        <v>0</v>
      </c>
      <c r="R407" s="98" t="n">
        <f aca="false">IFERROR(IF(O407="Mar",(K407/P407-1))," ")</f>
        <v>0</v>
      </c>
      <c r="S407" s="100" t="str">
        <f aca="false">IF(N407&gt;0,IF(O407="","-",IF(R407&lt;0%,"DEGROWTH","GROWTH")))</f>
        <v>GROWTH</v>
      </c>
      <c r="T407" s="69" t="n">
        <v>245</v>
      </c>
      <c r="U407" s="101" t="str">
        <f aca="false">IF(F407&lt;=$V$2,"Apr","")</f>
        <v>Apr</v>
      </c>
      <c r="V407" s="97" t="n">
        <v>245</v>
      </c>
      <c r="W407" s="102" t="n">
        <f aca="false">K407-V407</f>
        <v>-140</v>
      </c>
      <c r="X407" s="103" t="n">
        <f aca="false">IFERROR(IF(U407="Apr",(K407/V407-1)),0)</f>
        <v>-0.571428571428571</v>
      </c>
      <c r="Y407" s="104" t="str">
        <f aca="false">IF(T407&gt;0,IF(U407="","-",IF(X407&lt;0%,"DEGROWTH","GROWTH")))</f>
        <v>DEGROWTH</v>
      </c>
      <c r="Z407" s="75" t="n">
        <v>0</v>
      </c>
      <c r="AA407" s="70"/>
      <c r="AB407" s="70" t="s">
        <v>133</v>
      </c>
      <c r="AC407" s="70" t="s">
        <v>133</v>
      </c>
      <c r="AD407" s="3" t="n">
        <f aca="false">IF(K407=0,1,0)</f>
        <v>0</v>
      </c>
      <c r="AE407" s="76"/>
    </row>
    <row r="408" customFormat="false" ht="14.25" hidden="false" customHeight="true" outlineLevel="0" collapsed="false">
      <c r="A408" s="70" t="s">
        <v>133</v>
      </c>
      <c r="B408" s="72" t="s">
        <v>55</v>
      </c>
      <c r="C408" s="72" t="s">
        <v>258</v>
      </c>
      <c r="D408" s="72" t="n">
        <v>1000001018</v>
      </c>
      <c r="E408" s="73" t="s">
        <v>259</v>
      </c>
      <c r="F408" s="74" t="n">
        <v>44464</v>
      </c>
      <c r="G408" s="67" t="str">
        <f aca="false">IF(I408&gt;0,"Targeted Dealer","-")</f>
        <v>Targeted Dealer</v>
      </c>
      <c r="H408" s="67"/>
      <c r="I408" s="68" t="n">
        <v>70</v>
      </c>
      <c r="J408" s="68" t="n">
        <f aca="false">I408/$J$1*($J$1-$E$1)</f>
        <v>65.3333333333333</v>
      </c>
      <c r="K408" s="69" t="n">
        <v>0</v>
      </c>
      <c r="L408" s="69" t="n">
        <f aca="false">I408-K408</f>
        <v>70</v>
      </c>
      <c r="M408" s="69" t="n">
        <f aca="false">IFERROR((K408/J408%),"-")</f>
        <v>0</v>
      </c>
      <c r="N408" s="97" t="n">
        <v>50</v>
      </c>
      <c r="O408" s="98" t="str">
        <f aca="false">IF(F408&lt;=$P$2,"Mar","")</f>
        <v>Mar</v>
      </c>
      <c r="P408" s="97" t="n">
        <f aca="false">N408</f>
        <v>50</v>
      </c>
      <c r="Q408" s="99" t="n">
        <f aca="false">K408-P408</f>
        <v>-50</v>
      </c>
      <c r="R408" s="98" t="n">
        <f aca="false">IFERROR(IF(O408="Mar",(K408/P408-1))," ")</f>
        <v>-1</v>
      </c>
      <c r="S408" s="100" t="str">
        <f aca="false">IF(N408&gt;0,IF(O408="","-",IF(R408&lt;0%,"DEGROWTH","GROWTH")))</f>
        <v>DEGROWTH</v>
      </c>
      <c r="T408" s="69" t="n">
        <v>105</v>
      </c>
      <c r="U408" s="101" t="str">
        <f aca="false">IF(F408&lt;=$V$2,"Apr","")</f>
        <v>Apr</v>
      </c>
      <c r="V408" s="97" t="n">
        <v>105</v>
      </c>
      <c r="W408" s="102" t="n">
        <f aca="false">K408-V408</f>
        <v>-105</v>
      </c>
      <c r="X408" s="103" t="n">
        <f aca="false">IFERROR(IF(U408="Apr",(K408/V408-1)),0)</f>
        <v>-1</v>
      </c>
      <c r="Y408" s="104" t="str">
        <f aca="false">IF(T408&gt;0,IF(U408="","-",IF(X408&lt;0%,"DEGROWTH","GROWTH")))</f>
        <v>DEGROWTH</v>
      </c>
      <c r="Z408" s="75" t="n">
        <v>0</v>
      </c>
      <c r="AA408" s="70"/>
      <c r="AB408" s="70" t="s">
        <v>133</v>
      </c>
      <c r="AC408" s="70" t="s">
        <v>133</v>
      </c>
      <c r="AD408" s="3" t="n">
        <f aca="false">IF(K408=0,1,0)</f>
        <v>1</v>
      </c>
      <c r="AE408" s="76"/>
    </row>
    <row r="409" customFormat="false" ht="14.25" hidden="false" customHeight="true" outlineLevel="0" collapsed="false">
      <c r="A409" s="70" t="s">
        <v>133</v>
      </c>
      <c r="B409" s="72" t="s">
        <v>55</v>
      </c>
      <c r="C409" s="72" t="s">
        <v>1365</v>
      </c>
      <c r="D409" s="72" t="n">
        <v>1000001024</v>
      </c>
      <c r="E409" s="73" t="s">
        <v>1366</v>
      </c>
      <c r="F409" s="74" t="n">
        <v>44467</v>
      </c>
      <c r="G409" s="67" t="str">
        <f aca="false">IF(I409&gt;0,"Targeted Dealer","-")</f>
        <v>Targeted Dealer</v>
      </c>
      <c r="H409" s="67"/>
      <c r="I409" s="68" t="n">
        <v>460</v>
      </c>
      <c r="J409" s="68" t="n">
        <f aca="false">I409/$J$1*($J$1-$E$1)</f>
        <v>429.333333333333</v>
      </c>
      <c r="K409" s="69" t="n">
        <v>0</v>
      </c>
      <c r="L409" s="69" t="n">
        <f aca="false">I409-K409</f>
        <v>460</v>
      </c>
      <c r="M409" s="69" t="n">
        <f aca="false">IFERROR((K409/J409%),"-")</f>
        <v>0</v>
      </c>
      <c r="N409" s="97" t="n">
        <v>70</v>
      </c>
      <c r="O409" s="98" t="str">
        <f aca="false">IF(F409&lt;=$P$2,"Mar","")</f>
        <v>Mar</v>
      </c>
      <c r="P409" s="97" t="n">
        <f aca="false">N409</f>
        <v>70</v>
      </c>
      <c r="Q409" s="99" t="n">
        <f aca="false">K409-P409</f>
        <v>-70</v>
      </c>
      <c r="R409" s="98" t="n">
        <f aca="false">IFERROR(IF(O409="Mar",(K409/P409-1))," ")</f>
        <v>-1</v>
      </c>
      <c r="S409" s="100" t="str">
        <f aca="false">IF(N409&gt;0,IF(O409="","-",IF(R409&lt;0%,"DEGROWTH","GROWTH")))</f>
        <v>DEGROWTH</v>
      </c>
      <c r="T409" s="69" t="n">
        <v>385</v>
      </c>
      <c r="U409" s="101" t="str">
        <f aca="false">IF(F409&lt;=$V$2,"Apr","")</f>
        <v>Apr</v>
      </c>
      <c r="V409" s="97" t="n">
        <v>385</v>
      </c>
      <c r="W409" s="102" t="n">
        <f aca="false">K409-V409</f>
        <v>-385</v>
      </c>
      <c r="X409" s="103" t="n">
        <f aca="false">IFERROR(IF(U409="Apr",(K409/V409-1)),0)</f>
        <v>-1</v>
      </c>
      <c r="Y409" s="104" t="str">
        <f aca="false">IF(T409&gt;0,IF(U409="","-",IF(X409&lt;0%,"DEGROWTH","GROWTH")))</f>
        <v>DEGROWTH</v>
      </c>
      <c r="Z409" s="75" t="n">
        <v>0</v>
      </c>
      <c r="AA409" s="70"/>
      <c r="AB409" s="70" t="s">
        <v>133</v>
      </c>
      <c r="AC409" s="70" t="s">
        <v>133</v>
      </c>
      <c r="AD409" s="3" t="n">
        <f aca="false">IF(K409=0,1,0)</f>
        <v>1</v>
      </c>
      <c r="AE409" s="76"/>
    </row>
    <row r="410" customFormat="false" ht="14.25" hidden="false" customHeight="true" outlineLevel="0" collapsed="false">
      <c r="A410" s="70" t="s">
        <v>133</v>
      </c>
      <c r="B410" s="72" t="s">
        <v>55</v>
      </c>
      <c r="C410" s="72" t="s">
        <v>1367</v>
      </c>
      <c r="D410" s="72" t="n">
        <v>1000003100</v>
      </c>
      <c r="E410" s="72" t="s">
        <v>1368</v>
      </c>
      <c r="F410" s="74" t="n">
        <v>44873</v>
      </c>
      <c r="G410" s="67" t="str">
        <f aca="false">IF(I410&gt;0,"Targeted Dealer","-")</f>
        <v>Targeted Dealer</v>
      </c>
      <c r="H410" s="67"/>
      <c r="I410" s="68" t="n">
        <v>650</v>
      </c>
      <c r="J410" s="68" t="n">
        <f aca="false">I410/$J$1*($J$1-$E$1)</f>
        <v>606.666666666667</v>
      </c>
      <c r="K410" s="69" t="n">
        <v>324.5</v>
      </c>
      <c r="L410" s="69" t="n">
        <f aca="false">I410-K410</f>
        <v>325.5</v>
      </c>
      <c r="M410" s="69" t="n">
        <f aca="false">IFERROR((K410/J410%),"-")</f>
        <v>53.489010989011</v>
      </c>
      <c r="N410" s="97" t="n">
        <v>869.65</v>
      </c>
      <c r="O410" s="98" t="str">
        <f aca="false">IF(F410&lt;=$P$2,"Mar","")</f>
        <v>Mar</v>
      </c>
      <c r="P410" s="97" t="n">
        <f aca="false">N410</f>
        <v>869.65</v>
      </c>
      <c r="Q410" s="99" t="n">
        <f aca="false">K410-P410</f>
        <v>-545.15</v>
      </c>
      <c r="R410" s="98" t="n">
        <f aca="false">IFERROR(IF(O410="Mar",(K410/P410-1))," ")</f>
        <v>-0.626861381015351</v>
      </c>
      <c r="S410" s="100" t="str">
        <f aca="false">IF(N410&gt;0,IF(O410="","-",IF(R410&lt;0%,"DEGROWTH","GROWTH")))</f>
        <v>DEGROWTH</v>
      </c>
      <c r="T410" s="69" t="n">
        <v>630</v>
      </c>
      <c r="U410" s="101" t="str">
        <f aca="false">IF(F410&lt;=$V$2,"Apr","")</f>
        <v>Apr</v>
      </c>
      <c r="V410" s="97" t="n">
        <v>630</v>
      </c>
      <c r="W410" s="102" t="n">
        <f aca="false">K410-V410</f>
        <v>-305.5</v>
      </c>
      <c r="X410" s="103" t="n">
        <f aca="false">IFERROR(IF(U410="Apr",(K410/V410-1)),0)</f>
        <v>-0.484920634920635</v>
      </c>
      <c r="Y410" s="104" t="str">
        <f aca="false">IF(T410&gt;0,IF(U410="","-",IF(X410&lt;0%,"DEGROWTH","GROWTH")))</f>
        <v>DEGROWTH</v>
      </c>
      <c r="Z410" s="75" t="n">
        <v>0</v>
      </c>
      <c r="AA410" s="70"/>
      <c r="AB410" s="70" t="s">
        <v>133</v>
      </c>
      <c r="AC410" s="70" t="s">
        <v>133</v>
      </c>
      <c r="AD410" s="3" t="n">
        <f aca="false">IF(K410=0,1,0)</f>
        <v>0</v>
      </c>
      <c r="AE410" s="76"/>
    </row>
    <row r="411" customFormat="false" ht="14.25" hidden="false" customHeight="true" outlineLevel="0" collapsed="false">
      <c r="A411" s="70" t="s">
        <v>133</v>
      </c>
      <c r="B411" s="72" t="s">
        <v>55</v>
      </c>
      <c r="C411" s="72" t="s">
        <v>1369</v>
      </c>
      <c r="D411" s="72" t="n">
        <v>1000003445</v>
      </c>
      <c r="E411" s="72" t="s">
        <v>1370</v>
      </c>
      <c r="F411" s="74" t="n">
        <v>45008</v>
      </c>
      <c r="G411" s="67" t="str">
        <f aca="false">IF(I411&gt;0,"Targeted Dealer","-")</f>
        <v>Targeted Dealer</v>
      </c>
      <c r="H411" s="67"/>
      <c r="I411" s="68" t="n">
        <v>550</v>
      </c>
      <c r="J411" s="68" t="n">
        <f aca="false">I411/$J$1*($J$1-$E$1)</f>
        <v>513.333333333333</v>
      </c>
      <c r="K411" s="69" t="n">
        <v>280</v>
      </c>
      <c r="L411" s="69" t="n">
        <f aca="false">I411-K411</f>
        <v>270</v>
      </c>
      <c r="M411" s="69" t="n">
        <f aca="false">IFERROR((K411/J411%),"-")</f>
        <v>54.5454545454546</v>
      </c>
      <c r="N411" s="97" t="n">
        <v>540</v>
      </c>
      <c r="O411" s="98" t="str">
        <f aca="false">IF(F411&lt;=$P$2,"Mar","")</f>
        <v>Mar</v>
      </c>
      <c r="P411" s="97" t="n">
        <f aca="false">N411</f>
        <v>540</v>
      </c>
      <c r="Q411" s="99" t="n">
        <f aca="false">K411-P411</f>
        <v>-260</v>
      </c>
      <c r="R411" s="98" t="n">
        <f aca="false">IFERROR(IF(O411="Mar",(K411/P411-1))," ")</f>
        <v>-0.481481481481482</v>
      </c>
      <c r="S411" s="100" t="str">
        <f aca="false">IF(N411&gt;0,IF(O411="","-",IF(R411&lt;0%,"DEGROWTH","GROWTH")))</f>
        <v>DEGROWTH</v>
      </c>
      <c r="T411" s="69" t="n">
        <v>280</v>
      </c>
      <c r="U411" s="101" t="str">
        <f aca="false">IF(F411&lt;=$V$2,"Apr","")</f>
        <v>Apr</v>
      </c>
      <c r="V411" s="97" t="n">
        <v>280</v>
      </c>
      <c r="W411" s="102" t="n">
        <f aca="false">K411-V411</f>
        <v>0</v>
      </c>
      <c r="X411" s="103" t="n">
        <f aca="false">IFERROR(IF(U411="Apr",(K411/V411-1)),0)</f>
        <v>0</v>
      </c>
      <c r="Y411" s="104" t="str">
        <f aca="false">IF(T411&gt;0,IF(U411="","-",IF(X411&lt;0%,"DEGROWTH","GROWTH")))</f>
        <v>GROWTH</v>
      </c>
      <c r="Z411" s="75" t="n">
        <v>0</v>
      </c>
      <c r="AA411" s="70"/>
      <c r="AB411" s="70" t="s">
        <v>133</v>
      </c>
      <c r="AC411" s="70" t="s">
        <v>133</v>
      </c>
      <c r="AD411" s="3" t="n">
        <f aca="false">IF(K411=0,1,0)</f>
        <v>0</v>
      </c>
      <c r="AE411" s="76"/>
    </row>
    <row r="412" customFormat="false" ht="14.25" hidden="false" customHeight="true" outlineLevel="0" collapsed="false">
      <c r="A412" s="70" t="s">
        <v>133</v>
      </c>
      <c r="B412" s="72" t="s">
        <v>55</v>
      </c>
      <c r="C412" s="72" t="s">
        <v>1371</v>
      </c>
      <c r="D412" s="72" t="n">
        <v>1000003489</v>
      </c>
      <c r="E412" s="72" t="s">
        <v>1372</v>
      </c>
      <c r="F412" s="74" t="n">
        <v>45042</v>
      </c>
      <c r="G412" s="67" t="str">
        <f aca="false">IF(I412&gt;0,"Targeted Dealer","-")</f>
        <v>Targeted Dealer</v>
      </c>
      <c r="H412" s="67"/>
      <c r="I412" s="68" t="n">
        <v>145</v>
      </c>
      <c r="J412" s="68" t="n">
        <f aca="false">I412/$J$1*($J$1-$E$1)</f>
        <v>135.333333333333</v>
      </c>
      <c r="K412" s="69" t="n">
        <v>105</v>
      </c>
      <c r="L412" s="69" t="n">
        <f aca="false">I412-K412</f>
        <v>40</v>
      </c>
      <c r="M412" s="69" t="n">
        <f aca="false">IFERROR((K412/J412%),"-")</f>
        <v>77.5862068965517</v>
      </c>
      <c r="N412" s="97" t="n">
        <v>110</v>
      </c>
      <c r="O412" s="98" t="str">
        <f aca="false">IF(F412&lt;=$P$2,"Mar","")</f>
        <v>Mar</v>
      </c>
      <c r="P412" s="97" t="n">
        <f aca="false">N412</f>
        <v>110</v>
      </c>
      <c r="Q412" s="99" t="n">
        <f aca="false">K412-P412</f>
        <v>-5</v>
      </c>
      <c r="R412" s="98" t="n">
        <f aca="false">IFERROR(IF(O412="Mar",(K412/P412-1))," ")</f>
        <v>-0.0454545454545454</v>
      </c>
      <c r="S412" s="100" t="str">
        <f aca="false">IF(N412&gt;0,IF(O412="","-",IF(R412&lt;0%,"DEGROWTH","GROWTH")))</f>
        <v>DEGROWTH</v>
      </c>
      <c r="T412" s="69" t="n">
        <v>140</v>
      </c>
      <c r="U412" s="101" t="str">
        <f aca="false">IF(F412&lt;=$V$2,"Apr","")</f>
        <v>Apr</v>
      </c>
      <c r="V412" s="97" t="n">
        <v>140</v>
      </c>
      <c r="W412" s="102" t="n">
        <f aca="false">K412-V412</f>
        <v>-35</v>
      </c>
      <c r="X412" s="103" t="n">
        <f aca="false">IFERROR(IF(U412="Apr",(K412/V412-1)),0)</f>
        <v>-0.25</v>
      </c>
      <c r="Y412" s="104" t="str">
        <f aca="false">IF(T412&gt;0,IF(U412="","-",IF(X412&lt;0%,"DEGROWTH","GROWTH")))</f>
        <v>DEGROWTH</v>
      </c>
      <c r="Z412" s="75" t="n">
        <v>0</v>
      </c>
      <c r="AA412" s="70"/>
      <c r="AB412" s="70" t="s">
        <v>133</v>
      </c>
      <c r="AC412" s="70" t="s">
        <v>133</v>
      </c>
      <c r="AD412" s="3" t="n">
        <f aca="false">IF(K412=0,1,0)</f>
        <v>0</v>
      </c>
      <c r="AE412" s="76"/>
    </row>
    <row r="413" customFormat="false" ht="14.25" hidden="false" customHeight="true" outlineLevel="0" collapsed="false">
      <c r="A413" s="70" t="s">
        <v>133</v>
      </c>
      <c r="B413" s="72" t="s">
        <v>55</v>
      </c>
      <c r="C413" s="72" t="s">
        <v>1373</v>
      </c>
      <c r="D413" s="72" t="n">
        <v>1000003698</v>
      </c>
      <c r="E413" s="72" t="s">
        <v>1374</v>
      </c>
      <c r="F413" s="74" t="n">
        <v>45162</v>
      </c>
      <c r="G413" s="67" t="str">
        <f aca="false">IF(I413&gt;0,"Targeted Dealer","-")</f>
        <v>Targeted Dealer</v>
      </c>
      <c r="H413" s="67"/>
      <c r="I413" s="68" t="n">
        <v>500</v>
      </c>
      <c r="J413" s="68" t="n">
        <f aca="false">I413/$J$1*($J$1-$E$1)</f>
        <v>466.666666666667</v>
      </c>
      <c r="K413" s="69" t="n">
        <v>322.5</v>
      </c>
      <c r="L413" s="69" t="n">
        <f aca="false">I413-K413</f>
        <v>177.5</v>
      </c>
      <c r="M413" s="69" t="n">
        <f aca="false">IFERROR((K413/J413%),"-")</f>
        <v>69.1071428571429</v>
      </c>
      <c r="N413" s="97" t="n">
        <v>388.7</v>
      </c>
      <c r="O413" s="98" t="str">
        <f aca="false">IF(F413&lt;=$P$2,"Mar","")</f>
        <v>Mar</v>
      </c>
      <c r="P413" s="97" t="n">
        <f aca="false">N413</f>
        <v>388.7</v>
      </c>
      <c r="Q413" s="99" t="n">
        <f aca="false">K413-P413</f>
        <v>-66.2</v>
      </c>
      <c r="R413" s="98" t="n">
        <f aca="false">IFERROR(IF(O413="Mar",(K413/P413-1))," ")</f>
        <v>-0.170311294057113</v>
      </c>
      <c r="S413" s="100" t="str">
        <f aca="false">IF(N413&gt;0,IF(O413="","-",IF(R413&lt;0%,"DEGROWTH","GROWTH")))</f>
        <v>DEGROWTH</v>
      </c>
      <c r="T413" s="69" t="n">
        <v>420</v>
      </c>
      <c r="U413" s="101" t="str">
        <f aca="false">IF(F413&lt;=$V$2,"Apr","")</f>
        <v>Apr</v>
      </c>
      <c r="V413" s="97" t="n">
        <v>420</v>
      </c>
      <c r="W413" s="102" t="n">
        <f aca="false">K413-V413</f>
        <v>-97.5</v>
      </c>
      <c r="X413" s="103" t="n">
        <f aca="false">IFERROR(IF(U413="Apr",(K413/V413-1)),0)</f>
        <v>-0.232142857142857</v>
      </c>
      <c r="Y413" s="104" t="str">
        <f aca="false">IF(T413&gt;0,IF(U413="","-",IF(X413&lt;0%,"DEGROWTH","GROWTH")))</f>
        <v>DEGROWTH</v>
      </c>
      <c r="Z413" s="75" t="n">
        <v>0</v>
      </c>
      <c r="AA413" s="70"/>
      <c r="AB413" s="70" t="s">
        <v>133</v>
      </c>
      <c r="AC413" s="70" t="s">
        <v>133</v>
      </c>
      <c r="AD413" s="3" t="n">
        <f aca="false">IF(K413=0,1,0)</f>
        <v>0</v>
      </c>
      <c r="AE413" s="76"/>
    </row>
    <row r="414" customFormat="false" ht="14.25" hidden="false" customHeight="true" outlineLevel="0" collapsed="false">
      <c r="A414" s="70" t="s">
        <v>133</v>
      </c>
      <c r="B414" s="72" t="s">
        <v>55</v>
      </c>
      <c r="C414" s="72" t="s">
        <v>1375</v>
      </c>
      <c r="D414" s="72" t="n">
        <v>1000003762</v>
      </c>
      <c r="E414" s="72" t="s">
        <v>1376</v>
      </c>
      <c r="F414" s="74" t="n">
        <v>45252</v>
      </c>
      <c r="G414" s="67" t="str">
        <f aca="false">IF(I414&gt;0,"Targeted Dealer","-")</f>
        <v>Targeted Dealer</v>
      </c>
      <c r="H414" s="67"/>
      <c r="I414" s="68" t="n">
        <v>35</v>
      </c>
      <c r="J414" s="68" t="n">
        <f aca="false">I414/$J$1*($J$1-$E$1)</f>
        <v>32.6666666666667</v>
      </c>
      <c r="K414" s="69" t="n">
        <v>0</v>
      </c>
      <c r="L414" s="69" t="n">
        <f aca="false">I414-K414</f>
        <v>35</v>
      </c>
      <c r="M414" s="69" t="n">
        <f aca="false">IFERROR((K414/J414%),"-")</f>
        <v>0</v>
      </c>
      <c r="N414" s="97" t="n">
        <v>35</v>
      </c>
      <c r="O414" s="98" t="str">
        <f aca="false">IF(F414&lt;=$P$2,"Mar","")</f>
        <v>Mar</v>
      </c>
      <c r="P414" s="97" t="n">
        <f aca="false">N414</f>
        <v>35</v>
      </c>
      <c r="Q414" s="99" t="n">
        <f aca="false">K414-P414</f>
        <v>-35</v>
      </c>
      <c r="R414" s="98" t="n">
        <f aca="false">IFERROR(IF(O414="Mar",(K414/P414-1))," ")</f>
        <v>-1</v>
      </c>
      <c r="S414" s="100" t="str">
        <f aca="false">IF(N414&gt;0,IF(O414="","-",IF(R414&lt;0%,"DEGROWTH","GROWTH")))</f>
        <v>DEGROWTH</v>
      </c>
      <c r="T414" s="69" t="n">
        <v>35</v>
      </c>
      <c r="U414" s="101" t="str">
        <f aca="false">IF(F414&lt;=$V$2,"Apr","")</f>
        <v>Apr</v>
      </c>
      <c r="V414" s="97" t="n">
        <v>35</v>
      </c>
      <c r="W414" s="102" t="n">
        <f aca="false">K414-V414</f>
        <v>-35</v>
      </c>
      <c r="X414" s="103" t="n">
        <f aca="false">IFERROR(IF(U414="Apr",(K414/V414-1)),0)</f>
        <v>-1</v>
      </c>
      <c r="Y414" s="104" t="str">
        <f aca="false">IF(T414&gt;0,IF(U414="","-",IF(X414&lt;0%,"DEGROWTH","GROWTH")))</f>
        <v>DEGROWTH</v>
      </c>
      <c r="Z414" s="75" t="n">
        <v>0</v>
      </c>
      <c r="AA414" s="70"/>
      <c r="AB414" s="70" t="s">
        <v>133</v>
      </c>
      <c r="AC414" s="70" t="s">
        <v>133</v>
      </c>
      <c r="AD414" s="3" t="n">
        <f aca="false">IF(K414=0,1,0)</f>
        <v>1</v>
      </c>
      <c r="AE414" s="76"/>
    </row>
    <row r="415" customFormat="false" ht="14.25" hidden="false" customHeight="true" outlineLevel="0" collapsed="false">
      <c r="A415" s="75" t="s">
        <v>133</v>
      </c>
      <c r="B415" s="79" t="s">
        <v>55</v>
      </c>
      <c r="C415" s="79" t="s">
        <v>1377</v>
      </c>
      <c r="D415" s="79" t="n">
        <v>1000003924</v>
      </c>
      <c r="E415" s="79" t="s">
        <v>1378</v>
      </c>
      <c r="F415" s="74" t="n">
        <v>45412</v>
      </c>
      <c r="G415" s="67" t="str">
        <f aca="false">IF(I415&gt;0,"Targeted Dealer","-")</f>
        <v>Targeted Dealer</v>
      </c>
      <c r="H415" s="67"/>
      <c r="I415" s="68" t="n">
        <v>680</v>
      </c>
      <c r="J415" s="68" t="n">
        <f aca="false">I415/$J$1*($J$1-$E$1)</f>
        <v>634.666666666667</v>
      </c>
      <c r="K415" s="69" t="n">
        <v>629</v>
      </c>
      <c r="L415" s="69" t="n">
        <f aca="false">I415-K415</f>
        <v>51</v>
      </c>
      <c r="M415" s="69" t="n">
        <f aca="false">IFERROR((K415/J415%),"-")</f>
        <v>99.1071428571429</v>
      </c>
      <c r="N415" s="97" t="n">
        <v>914</v>
      </c>
      <c r="O415" s="98" t="str">
        <f aca="false">IF(F415&lt;=$P$2,"Mar","")</f>
        <v>Mar</v>
      </c>
      <c r="P415" s="97" t="n">
        <f aca="false">N415</f>
        <v>914</v>
      </c>
      <c r="Q415" s="99" t="n">
        <f aca="false">K415-P415</f>
        <v>-285</v>
      </c>
      <c r="R415" s="98" t="n">
        <f aca="false">IFERROR(IF(O415="Mar",(K415/P415-1))," ")</f>
        <v>-0.311816192560175</v>
      </c>
      <c r="S415" s="100" t="str">
        <f aca="false">IF(N415&gt;0,IF(O415="","-",IF(R415&lt;0%,"DEGROWTH","GROWTH")))</f>
        <v>DEGROWTH</v>
      </c>
      <c r="T415" s="69" t="n">
        <v>595</v>
      </c>
      <c r="U415" s="101" t="str">
        <f aca="false">IF(F415&lt;=$V$2,"Apr","")</f>
        <v>Apr</v>
      </c>
      <c r="V415" s="97" t="n">
        <v>595</v>
      </c>
      <c r="W415" s="102" t="n">
        <f aca="false">K415-V415</f>
        <v>34</v>
      </c>
      <c r="X415" s="103" t="n">
        <f aca="false">IFERROR(IF(U415="Apr",(K415/V415-1)),0)</f>
        <v>0.0571428571428572</v>
      </c>
      <c r="Y415" s="104" t="str">
        <f aca="false">IF(T415&gt;0,IF(U415="","-",IF(X415&lt;0%,"DEGROWTH","GROWTH")))</f>
        <v>GROWTH</v>
      </c>
      <c r="Z415" s="75" t="n">
        <v>0</v>
      </c>
      <c r="AA415" s="70"/>
      <c r="AB415" s="70" t="s">
        <v>133</v>
      </c>
      <c r="AC415" s="75" t="s">
        <v>133</v>
      </c>
      <c r="AD415" s="3" t="n">
        <f aca="false">IF(K415=0,1,0)</f>
        <v>0</v>
      </c>
      <c r="AE415" s="76"/>
    </row>
    <row r="416" customFormat="false" ht="14.25" hidden="false" customHeight="true" outlineLevel="0" collapsed="false">
      <c r="A416" s="75" t="s">
        <v>133</v>
      </c>
      <c r="B416" s="79" t="s">
        <v>55</v>
      </c>
      <c r="C416" s="79" t="s">
        <v>1379</v>
      </c>
      <c r="D416" s="79" t="n">
        <v>1000003997</v>
      </c>
      <c r="E416" s="79" t="s">
        <v>1380</v>
      </c>
      <c r="F416" s="74" t="n">
        <v>45448</v>
      </c>
      <c r="G416" s="67" t="str">
        <f aca="false">IF(I416&gt;0,"Targeted Dealer","-")</f>
        <v>Targeted Dealer</v>
      </c>
      <c r="H416" s="67"/>
      <c r="I416" s="68" t="n">
        <v>300</v>
      </c>
      <c r="J416" s="68" t="n">
        <f aca="false">I416/$J$1*($J$1-$E$1)</f>
        <v>280</v>
      </c>
      <c r="K416" s="69" t="n">
        <v>0</v>
      </c>
      <c r="L416" s="69" t="n">
        <f aca="false">I416-K416</f>
        <v>300</v>
      </c>
      <c r="M416" s="69" t="n">
        <f aca="false">IFERROR((K416/J416%),"-")</f>
        <v>0</v>
      </c>
      <c r="N416" s="97" t="n">
        <v>108.3</v>
      </c>
      <c r="O416" s="98" t="str">
        <f aca="false">IF(F416&lt;=$P$2,"Mar","")</f>
        <v>Mar</v>
      </c>
      <c r="P416" s="97" t="n">
        <f aca="false">N416</f>
        <v>108.3</v>
      </c>
      <c r="Q416" s="99" t="n">
        <f aca="false">K416-P416</f>
        <v>-108.3</v>
      </c>
      <c r="R416" s="98" t="n">
        <f aca="false">IFERROR(IF(O416="Mar",(K416/P416-1))," ")</f>
        <v>-1</v>
      </c>
      <c r="S416" s="100" t="str">
        <f aca="false">IF(N416&gt;0,IF(O416="","-",IF(R416&lt;0%,"DEGROWTH","GROWTH")))</f>
        <v>DEGROWTH</v>
      </c>
      <c r="T416" s="69" t="n">
        <v>665</v>
      </c>
      <c r="U416" s="101" t="str">
        <f aca="false">IF(F416&lt;=$V$2,"Apr","")</f>
        <v>Apr</v>
      </c>
      <c r="V416" s="97" t="n">
        <v>665</v>
      </c>
      <c r="W416" s="102" t="n">
        <f aca="false">K416-V416</f>
        <v>-665</v>
      </c>
      <c r="X416" s="103" t="n">
        <f aca="false">IFERROR(IF(U416="Apr",(K416/V416-1)),0)</f>
        <v>-1</v>
      </c>
      <c r="Y416" s="104" t="str">
        <f aca="false">IF(T416&gt;0,IF(U416="","-",IF(X416&lt;0%,"DEGROWTH","GROWTH")))</f>
        <v>DEGROWTH</v>
      </c>
      <c r="Z416" s="75" t="n">
        <v>0</v>
      </c>
      <c r="AA416" s="70"/>
      <c r="AB416" s="70" t="s">
        <v>133</v>
      </c>
      <c r="AC416" s="75" t="s">
        <v>133</v>
      </c>
      <c r="AD416" s="3" t="n">
        <f aca="false">IF(K416=0,1,0)</f>
        <v>1</v>
      </c>
      <c r="AE416" s="76"/>
    </row>
    <row r="417" customFormat="false" ht="14.25" hidden="false" customHeight="true" outlineLevel="0" collapsed="false">
      <c r="A417" s="75" t="s">
        <v>133</v>
      </c>
      <c r="B417" s="79" t="s">
        <v>55</v>
      </c>
      <c r="C417" s="79" t="s">
        <v>1381</v>
      </c>
      <c r="D417" s="79" t="n">
        <v>1000004020</v>
      </c>
      <c r="E417" s="79" t="s">
        <v>1382</v>
      </c>
      <c r="F417" s="74" t="n">
        <v>45469</v>
      </c>
      <c r="G417" s="67" t="str">
        <f aca="false">IF(I417&gt;0,"Targeted Dealer","-")</f>
        <v>Targeted Dealer</v>
      </c>
      <c r="H417" s="67"/>
      <c r="I417" s="68" t="n">
        <v>1280</v>
      </c>
      <c r="J417" s="68" t="n">
        <f aca="false">I417/$J$1*($J$1-$E$1)</f>
        <v>1194.66666666667</v>
      </c>
      <c r="K417" s="69" t="n">
        <v>1398.35</v>
      </c>
      <c r="L417" s="69" t="n">
        <f aca="false">I417-K417</f>
        <v>-118.35</v>
      </c>
      <c r="M417" s="69" t="n">
        <f aca="false">IFERROR((K417/J417%),"-")</f>
        <v>117.049386160714</v>
      </c>
      <c r="N417" s="97" t="n">
        <v>2165</v>
      </c>
      <c r="O417" s="98" t="str">
        <f aca="false">IF(F417&lt;=$P$2,"Mar","")</f>
        <v>Mar</v>
      </c>
      <c r="P417" s="97" t="n">
        <f aca="false">N417</f>
        <v>2165</v>
      </c>
      <c r="Q417" s="99" t="n">
        <f aca="false">K417-P417</f>
        <v>-766.65</v>
      </c>
      <c r="R417" s="98" t="n">
        <f aca="false">IFERROR(IF(O417="Mar",(K417/P417-1))," ")</f>
        <v>-0.354110854503464</v>
      </c>
      <c r="S417" s="100" t="str">
        <f aca="false">IF(N417&gt;0,IF(O417="","-",IF(R417&lt;0%,"DEGROWTH","GROWTH")))</f>
        <v>DEGROWTH</v>
      </c>
      <c r="T417" s="69" t="n">
        <v>1160</v>
      </c>
      <c r="U417" s="101" t="str">
        <f aca="false">IF(F417&lt;=$V$2,"Apr","")</f>
        <v>Apr</v>
      </c>
      <c r="V417" s="97" t="n">
        <v>1160</v>
      </c>
      <c r="W417" s="102" t="n">
        <f aca="false">K417-V417</f>
        <v>238.35</v>
      </c>
      <c r="X417" s="103" t="n">
        <f aca="false">IFERROR(IF(U417="Apr",(K417/V417-1)),0)</f>
        <v>0.205474137931034</v>
      </c>
      <c r="Y417" s="104" t="str">
        <f aca="false">IF(T417&gt;0,IF(U417="","-",IF(X417&lt;0%,"DEGROWTH","GROWTH")))</f>
        <v>GROWTH</v>
      </c>
      <c r="Z417" s="75" t="n">
        <v>0</v>
      </c>
      <c r="AA417" s="70"/>
      <c r="AB417" s="70" t="s">
        <v>133</v>
      </c>
      <c r="AC417" s="75" t="s">
        <v>133</v>
      </c>
      <c r="AD417" s="3" t="n">
        <f aca="false">IF(K417=0,1,0)</f>
        <v>0</v>
      </c>
      <c r="AE417" s="76"/>
    </row>
    <row r="418" customFormat="false" ht="14.25" hidden="false" customHeight="true" outlineLevel="0" collapsed="false">
      <c r="A418" s="75" t="s">
        <v>133</v>
      </c>
      <c r="B418" s="79" t="s">
        <v>55</v>
      </c>
      <c r="C418" s="79" t="s">
        <v>260</v>
      </c>
      <c r="D418" s="79" t="n">
        <v>1000004050</v>
      </c>
      <c r="E418" s="79" t="s">
        <v>261</v>
      </c>
      <c r="F418" s="74" t="n">
        <v>45493</v>
      </c>
      <c r="G418" s="67" t="str">
        <f aca="false">IF(I418&gt;0,"Targeted Dealer","-")</f>
        <v>Targeted Dealer</v>
      </c>
      <c r="H418" s="67"/>
      <c r="I418" s="68" t="n">
        <v>35</v>
      </c>
      <c r="J418" s="68" t="n">
        <f aca="false">I418/$J$1*($J$1-$E$1)</f>
        <v>32.6666666666667</v>
      </c>
      <c r="K418" s="69" t="n">
        <v>0</v>
      </c>
      <c r="L418" s="69" t="n">
        <f aca="false">I418-K418</f>
        <v>35</v>
      </c>
      <c r="M418" s="69" t="n">
        <f aca="false">IFERROR((K418/J418%),"-")</f>
        <v>0</v>
      </c>
      <c r="N418" s="97" t="n">
        <v>0</v>
      </c>
      <c r="O418" s="98" t="str">
        <f aca="false">IF(F418&lt;=$P$2,"Mar","")</f>
        <v>Mar</v>
      </c>
      <c r="P418" s="97" t="n">
        <f aca="false">N418</f>
        <v>0</v>
      </c>
      <c r="Q418" s="99" t="n">
        <f aca="false">K418-P418</f>
        <v>0</v>
      </c>
      <c r="R418" s="98" t="str">
        <f aca="false">IFERROR(IF(O418="Mar",(K418/P418-1))," ")</f>
        <v> </v>
      </c>
      <c r="S418" s="105" t="b">
        <f aca="false">IF(N418&gt;0,IF(O418="","-",IF(R418&lt;0%,"DEGROWTH","GROWTH")))</f>
        <v>0</v>
      </c>
      <c r="T418" s="69" t="n">
        <v>35</v>
      </c>
      <c r="U418" s="101" t="str">
        <f aca="false">IF(F418&lt;=$V$2,"Apr","")</f>
        <v>Apr</v>
      </c>
      <c r="V418" s="97" t="n">
        <v>35</v>
      </c>
      <c r="W418" s="102" t="n">
        <f aca="false">K418-V418</f>
        <v>-35</v>
      </c>
      <c r="X418" s="103" t="n">
        <f aca="false">IFERROR(IF(U418="Apr",(K418/V418-1)),0)</f>
        <v>-1</v>
      </c>
      <c r="Y418" s="104" t="str">
        <f aca="false">IF(T418&gt;0,IF(U418="","-",IF(X418&lt;0%,"DEGROWTH","GROWTH")))</f>
        <v>DEGROWTH</v>
      </c>
      <c r="Z418" s="75" t="n">
        <v>0</v>
      </c>
      <c r="AA418" s="70"/>
      <c r="AB418" s="70" t="s">
        <v>133</v>
      </c>
      <c r="AC418" s="75" t="s">
        <v>133</v>
      </c>
      <c r="AD418" s="3" t="n">
        <f aca="false">IF(K418=0,1,0)</f>
        <v>1</v>
      </c>
      <c r="AE418" s="76"/>
    </row>
    <row r="419" customFormat="false" ht="14.25" hidden="false" customHeight="true" outlineLevel="0" collapsed="false">
      <c r="A419" s="70" t="s">
        <v>134</v>
      </c>
      <c r="B419" s="72" t="s">
        <v>58</v>
      </c>
      <c r="C419" s="72" t="s">
        <v>1383</v>
      </c>
      <c r="D419" s="72" t="n">
        <v>1000000281</v>
      </c>
      <c r="E419" s="73" t="s">
        <v>1384</v>
      </c>
      <c r="F419" s="74" t="n">
        <v>38435</v>
      </c>
      <c r="G419" s="67" t="str">
        <f aca="false">IF(I419&gt;0,"Targeted Dealer","-")</f>
        <v>Targeted Dealer</v>
      </c>
      <c r="H419" s="67"/>
      <c r="I419" s="68" t="n">
        <v>3050</v>
      </c>
      <c r="J419" s="68" t="n">
        <f aca="false">I419/$J$1*($J$1-$E$1)</f>
        <v>2846.66666666667</v>
      </c>
      <c r="K419" s="69" t="n">
        <v>3396.5</v>
      </c>
      <c r="L419" s="69" t="n">
        <f aca="false">I419-K419</f>
        <v>-346.5</v>
      </c>
      <c r="M419" s="69" t="n">
        <f aca="false">IFERROR((K419/J419%),"-")</f>
        <v>119.314988290398</v>
      </c>
      <c r="N419" s="97" t="n">
        <v>3026.5</v>
      </c>
      <c r="O419" s="98" t="str">
        <f aca="false">IF(F419&lt;=$P$2,"Mar","")</f>
        <v>Mar</v>
      </c>
      <c r="P419" s="97" t="n">
        <f aca="false">N419</f>
        <v>3026.5</v>
      </c>
      <c r="Q419" s="99" t="n">
        <f aca="false">K419-P419</f>
        <v>370</v>
      </c>
      <c r="R419" s="98" t="n">
        <f aca="false">IFERROR(IF(O419="Mar",(K419/P419-1))," ")</f>
        <v>0.122253428052206</v>
      </c>
      <c r="S419" s="100" t="str">
        <f aca="false">IF(N419&gt;0,IF(O419="","-",IF(R419&lt;0%,"DEGROWTH","GROWTH")))</f>
        <v>GROWTH</v>
      </c>
      <c r="T419" s="69" t="n">
        <v>3000.25</v>
      </c>
      <c r="U419" s="101" t="str">
        <f aca="false">IF(F419&lt;=$V$2,"Apr","")</f>
        <v>Apr</v>
      </c>
      <c r="V419" s="97" t="n">
        <v>3000.25</v>
      </c>
      <c r="W419" s="102" t="n">
        <f aca="false">K419-V419</f>
        <v>396.25</v>
      </c>
      <c r="X419" s="103" t="n">
        <f aca="false">IFERROR(IF(U419="Apr",(K419/V419-1)),0)</f>
        <v>0.132072327306058</v>
      </c>
      <c r="Y419" s="104" t="str">
        <f aca="false">IF(T419&gt;0,IF(U419="","-",IF(X419&lt;0%,"DEGROWTH","GROWTH")))</f>
        <v>GROWTH</v>
      </c>
      <c r="Z419" s="75" t="n">
        <v>0</v>
      </c>
      <c r="AA419" s="70"/>
      <c r="AB419" s="70" t="s">
        <v>133</v>
      </c>
      <c r="AC419" s="70" t="s">
        <v>134</v>
      </c>
      <c r="AD419" s="3" t="n">
        <f aca="false">IF(K419=0,1,0)</f>
        <v>0</v>
      </c>
      <c r="AE419" s="76"/>
    </row>
    <row r="420" customFormat="false" ht="14.25" hidden="false" customHeight="true" outlineLevel="0" collapsed="false">
      <c r="A420" s="75" t="s">
        <v>134</v>
      </c>
      <c r="B420" s="79" t="s">
        <v>58</v>
      </c>
      <c r="C420" s="79" t="s">
        <v>1385</v>
      </c>
      <c r="D420" s="79" t="n">
        <v>1000003989</v>
      </c>
      <c r="E420" s="79" t="s">
        <v>1386</v>
      </c>
      <c r="F420" s="74" t="n">
        <v>45443</v>
      </c>
      <c r="G420" s="67" t="str">
        <f aca="false">IF(I420&gt;0,"Targeted Dealer","-")</f>
        <v>Targeted Dealer</v>
      </c>
      <c r="H420" s="67"/>
      <c r="I420" s="68" t="n">
        <v>30</v>
      </c>
      <c r="J420" s="68" t="n">
        <f aca="false">I420/$J$1*($J$1-$E$1)</f>
        <v>28</v>
      </c>
      <c r="K420" s="69" t="n">
        <v>40</v>
      </c>
      <c r="L420" s="69" t="n">
        <f aca="false">I420-K420</f>
        <v>-10</v>
      </c>
      <c r="M420" s="69" t="n">
        <f aca="false">IFERROR((K420/J420%),"-")</f>
        <v>142.857142857143</v>
      </c>
      <c r="N420" s="97" t="n">
        <v>30</v>
      </c>
      <c r="O420" s="98" t="str">
        <f aca="false">IF(F420&lt;=$P$2,"Mar","")</f>
        <v>Mar</v>
      </c>
      <c r="P420" s="97" t="n">
        <f aca="false">N420</f>
        <v>30</v>
      </c>
      <c r="Q420" s="99" t="n">
        <f aca="false">K420-P420</f>
        <v>10</v>
      </c>
      <c r="R420" s="98" t="n">
        <f aca="false">IFERROR(IF(O420="Mar",(K420/P420-1))," ")</f>
        <v>0.333333333333333</v>
      </c>
      <c r="S420" s="100" t="str">
        <f aca="false">IF(N420&gt;0,IF(O420="","-",IF(R420&lt;0%,"DEGROWTH","GROWTH")))</f>
        <v>GROWTH</v>
      </c>
      <c r="T420" s="69" t="n">
        <v>20</v>
      </c>
      <c r="U420" s="101" t="str">
        <f aca="false">IF(F420&lt;=$V$2,"Apr","")</f>
        <v>Apr</v>
      </c>
      <c r="V420" s="97" t="n">
        <v>20</v>
      </c>
      <c r="W420" s="102" t="n">
        <f aca="false">K420-V420</f>
        <v>20</v>
      </c>
      <c r="X420" s="103" t="n">
        <f aca="false">IFERROR(IF(U420="Apr",(K420/V420-1)),0)</f>
        <v>1</v>
      </c>
      <c r="Y420" s="104" t="str">
        <f aca="false">IF(T420&gt;0,IF(U420="","-",IF(X420&lt;0%,"DEGROWTH","GROWTH")))</f>
        <v>GROWTH</v>
      </c>
      <c r="Z420" s="75" t="n">
        <v>0</v>
      </c>
      <c r="AA420" s="70"/>
      <c r="AB420" s="70" t="s">
        <v>133</v>
      </c>
      <c r="AC420" s="75" t="s">
        <v>134</v>
      </c>
      <c r="AD420" s="3" t="n">
        <f aca="false">IF(K420=0,1,0)</f>
        <v>0</v>
      </c>
      <c r="AE420" s="76"/>
    </row>
    <row r="421" customFormat="false" ht="14.25" hidden="false" customHeight="true" outlineLevel="0" collapsed="false">
      <c r="A421" s="70" t="s">
        <v>134</v>
      </c>
      <c r="B421" s="72" t="s">
        <v>58</v>
      </c>
      <c r="C421" s="72" t="s">
        <v>1387</v>
      </c>
      <c r="D421" s="72" t="n">
        <v>1000000283</v>
      </c>
      <c r="E421" s="73" t="s">
        <v>1388</v>
      </c>
      <c r="F421" s="74" t="n">
        <v>41541</v>
      </c>
      <c r="G421" s="67" t="str">
        <f aca="false">IF(I421&gt;0,"Targeted Dealer","-")</f>
        <v>Targeted Dealer</v>
      </c>
      <c r="H421" s="67"/>
      <c r="I421" s="68" t="n">
        <v>950</v>
      </c>
      <c r="J421" s="68" t="n">
        <f aca="false">I421/$J$1*($J$1-$E$1)</f>
        <v>886.666666666667</v>
      </c>
      <c r="K421" s="69" t="n">
        <v>1006.5</v>
      </c>
      <c r="L421" s="69" t="n">
        <f aca="false">I421-K421</f>
        <v>-56.5</v>
      </c>
      <c r="M421" s="69" t="n">
        <f aca="false">IFERROR((K421/J421%),"-")</f>
        <v>113.515037593985</v>
      </c>
      <c r="N421" s="97" t="n">
        <v>966.8</v>
      </c>
      <c r="O421" s="98" t="str">
        <f aca="false">IF(F421&lt;=$P$2,"Mar","")</f>
        <v>Mar</v>
      </c>
      <c r="P421" s="97" t="n">
        <f aca="false">N421</f>
        <v>966.8</v>
      </c>
      <c r="Q421" s="99" t="n">
        <f aca="false">K421-P421</f>
        <v>39.7</v>
      </c>
      <c r="R421" s="98" t="n">
        <f aca="false">IFERROR(IF(O421="Mar",(K421/P421-1))," ")</f>
        <v>0.0410633016135706</v>
      </c>
      <c r="S421" s="100" t="str">
        <f aca="false">IF(N421&gt;0,IF(O421="","-",IF(R421&lt;0%,"DEGROWTH","GROWTH")))</f>
        <v>GROWTH</v>
      </c>
      <c r="T421" s="69" t="n">
        <v>819.5</v>
      </c>
      <c r="U421" s="101" t="str">
        <f aca="false">IF(F421&lt;=$V$2,"Apr","")</f>
        <v>Apr</v>
      </c>
      <c r="V421" s="97" t="n">
        <v>819.5</v>
      </c>
      <c r="W421" s="102" t="n">
        <f aca="false">K421-V421</f>
        <v>187</v>
      </c>
      <c r="X421" s="103" t="n">
        <f aca="false">IFERROR(IF(U421="Apr",(K421/V421-1)),0)</f>
        <v>0.228187919463087</v>
      </c>
      <c r="Y421" s="104" t="str">
        <f aca="false">IF(T421&gt;0,IF(U421="","-",IF(X421&lt;0%,"DEGROWTH","GROWTH")))</f>
        <v>GROWTH</v>
      </c>
      <c r="Z421" s="75" t="n">
        <v>0</v>
      </c>
      <c r="AA421" s="70"/>
      <c r="AB421" s="70" t="s">
        <v>133</v>
      </c>
      <c r="AC421" s="70" t="s">
        <v>134</v>
      </c>
      <c r="AD421" s="3" t="n">
        <f aca="false">IF(K421=0,1,0)</f>
        <v>0</v>
      </c>
      <c r="AE421" s="76"/>
    </row>
    <row r="422" customFormat="false" ht="14.25" hidden="false" customHeight="true" outlineLevel="0" collapsed="false">
      <c r="A422" s="70" t="s">
        <v>134</v>
      </c>
      <c r="B422" s="72" t="s">
        <v>58</v>
      </c>
      <c r="C422" s="72" t="s">
        <v>1389</v>
      </c>
      <c r="D422" s="72" t="n">
        <v>1000000284</v>
      </c>
      <c r="E422" s="73" t="s">
        <v>1390</v>
      </c>
      <c r="F422" s="74" t="n">
        <v>42795</v>
      </c>
      <c r="G422" s="67" t="str">
        <f aca="false">IF(I422&gt;0,"Targeted Dealer","-")</f>
        <v>Targeted Dealer</v>
      </c>
      <c r="H422" s="67"/>
      <c r="I422" s="68" t="n">
        <v>75</v>
      </c>
      <c r="J422" s="68" t="n">
        <f aca="false">I422/$J$1*($J$1-$E$1)</f>
        <v>70</v>
      </c>
      <c r="K422" s="69" t="n">
        <v>103.5</v>
      </c>
      <c r="L422" s="69" t="n">
        <f aca="false">I422-K422</f>
        <v>-28.5</v>
      </c>
      <c r="M422" s="69" t="n">
        <f aca="false">IFERROR((K422/J422%),"-")</f>
        <v>147.857142857143</v>
      </c>
      <c r="N422" s="97" t="n">
        <v>183.5</v>
      </c>
      <c r="O422" s="98" t="str">
        <f aca="false">IF(F422&lt;=$P$2,"Mar","")</f>
        <v>Mar</v>
      </c>
      <c r="P422" s="97" t="n">
        <f aca="false">N422</f>
        <v>183.5</v>
      </c>
      <c r="Q422" s="99" t="n">
        <f aca="false">K422-P422</f>
        <v>-80</v>
      </c>
      <c r="R422" s="98" t="n">
        <f aca="false">IFERROR(IF(O422="Mar",(K422/P422-1))," ")</f>
        <v>-0.435967302452316</v>
      </c>
      <c r="S422" s="100" t="str">
        <f aca="false">IF(N422&gt;0,IF(O422="","-",IF(R422&lt;0%,"DEGROWTH","GROWTH")))</f>
        <v>DEGROWTH</v>
      </c>
      <c r="T422" s="69" t="n">
        <v>98</v>
      </c>
      <c r="U422" s="101" t="str">
        <f aca="false">IF(F422&lt;=$V$2,"Apr","")</f>
        <v>Apr</v>
      </c>
      <c r="V422" s="97" t="n">
        <v>98</v>
      </c>
      <c r="W422" s="102" t="n">
        <f aca="false">K422-V422</f>
        <v>5.5</v>
      </c>
      <c r="X422" s="103" t="n">
        <f aca="false">IFERROR(IF(U422="Apr",(K422/V422-1)),0)</f>
        <v>0.0561224489795917</v>
      </c>
      <c r="Y422" s="104" t="str">
        <f aca="false">IF(T422&gt;0,IF(U422="","-",IF(X422&lt;0%,"DEGROWTH","GROWTH")))</f>
        <v>GROWTH</v>
      </c>
      <c r="Z422" s="75" t="n">
        <v>0</v>
      </c>
      <c r="AA422" s="70"/>
      <c r="AB422" s="70" t="s">
        <v>133</v>
      </c>
      <c r="AC422" s="70" t="s">
        <v>134</v>
      </c>
      <c r="AD422" s="3" t="n">
        <f aca="false">IF(K422=0,1,0)</f>
        <v>0</v>
      </c>
      <c r="AE422" s="76"/>
    </row>
    <row r="423" customFormat="false" ht="14.25" hidden="false" customHeight="true" outlineLevel="0" collapsed="false">
      <c r="A423" s="70" t="s">
        <v>134</v>
      </c>
      <c r="B423" s="72" t="s">
        <v>58</v>
      </c>
      <c r="C423" s="72" t="s">
        <v>1391</v>
      </c>
      <c r="D423" s="72" t="n">
        <v>1000000285</v>
      </c>
      <c r="E423" s="73" t="s">
        <v>1392</v>
      </c>
      <c r="F423" s="74" t="n">
        <v>39226</v>
      </c>
      <c r="G423" s="67" t="str">
        <f aca="false">IF(I423&gt;0,"Targeted Dealer","-")</f>
        <v>Targeted Dealer</v>
      </c>
      <c r="H423" s="67"/>
      <c r="I423" s="68" t="n">
        <v>130</v>
      </c>
      <c r="J423" s="68" t="n">
        <f aca="false">I423/$J$1*($J$1-$E$1)</f>
        <v>121.333333333333</v>
      </c>
      <c r="K423" s="69" t="n">
        <v>142.5</v>
      </c>
      <c r="L423" s="69" t="n">
        <f aca="false">I423-K423</f>
        <v>-12.5</v>
      </c>
      <c r="M423" s="69" t="n">
        <f aca="false">IFERROR((K423/J423%),"-")</f>
        <v>117.445054945055</v>
      </c>
      <c r="N423" s="97" t="n">
        <v>135</v>
      </c>
      <c r="O423" s="98" t="str">
        <f aca="false">IF(F423&lt;=$P$2,"Mar","")</f>
        <v>Mar</v>
      </c>
      <c r="P423" s="97" t="n">
        <f aca="false">N423</f>
        <v>135</v>
      </c>
      <c r="Q423" s="99" t="n">
        <f aca="false">K423-P423</f>
        <v>7.5</v>
      </c>
      <c r="R423" s="98" t="n">
        <f aca="false">IFERROR(IF(O423="Mar",(K423/P423-1))," ")</f>
        <v>0.0555555555555556</v>
      </c>
      <c r="S423" s="100" t="str">
        <f aca="false">IF(N423&gt;0,IF(O423="","-",IF(R423&lt;0%,"DEGROWTH","GROWTH")))</f>
        <v>GROWTH</v>
      </c>
      <c r="T423" s="69" t="n">
        <v>208</v>
      </c>
      <c r="U423" s="101" t="str">
        <f aca="false">IF(F423&lt;=$V$2,"Apr","")</f>
        <v>Apr</v>
      </c>
      <c r="V423" s="97" t="n">
        <v>208</v>
      </c>
      <c r="W423" s="102" t="n">
        <f aca="false">K423-V423</f>
        <v>-65.5</v>
      </c>
      <c r="X423" s="103" t="n">
        <f aca="false">IFERROR(IF(U423="Apr",(K423/V423-1)),0)</f>
        <v>-0.314903846153846</v>
      </c>
      <c r="Y423" s="104" t="str">
        <f aca="false">IF(T423&gt;0,IF(U423="","-",IF(X423&lt;0%,"DEGROWTH","GROWTH")))</f>
        <v>DEGROWTH</v>
      </c>
      <c r="Z423" s="75" t="n">
        <v>0</v>
      </c>
      <c r="AA423" s="70"/>
      <c r="AB423" s="70" t="s">
        <v>133</v>
      </c>
      <c r="AC423" s="70" t="s">
        <v>134</v>
      </c>
      <c r="AD423" s="3" t="n">
        <f aca="false">IF(K423=0,1,0)</f>
        <v>0</v>
      </c>
      <c r="AE423" s="76"/>
    </row>
    <row r="424" customFormat="false" ht="14.25" hidden="false" customHeight="true" outlineLevel="0" collapsed="false">
      <c r="A424" s="70" t="s">
        <v>134</v>
      </c>
      <c r="B424" s="72" t="s">
        <v>58</v>
      </c>
      <c r="C424" s="72" t="s">
        <v>1393</v>
      </c>
      <c r="D424" s="72" t="n">
        <v>1000003402</v>
      </c>
      <c r="E424" s="72" t="s">
        <v>1394</v>
      </c>
      <c r="F424" s="74" t="n">
        <v>44985</v>
      </c>
      <c r="G424" s="67" t="str">
        <f aca="false">IF(I424&gt;0,"Targeted Dealer","-")</f>
        <v>Targeted Dealer</v>
      </c>
      <c r="H424" s="67"/>
      <c r="I424" s="68" t="n">
        <v>13</v>
      </c>
      <c r="J424" s="68" t="n">
        <f aca="false">I424/$J$1*($J$1-$E$1)</f>
        <v>12.1333333333333</v>
      </c>
      <c r="K424" s="69" t="n">
        <v>26</v>
      </c>
      <c r="L424" s="69" t="n">
        <f aca="false">I424-K424</f>
        <v>-13</v>
      </c>
      <c r="M424" s="69" t="n">
        <f aca="false">IFERROR((K424/J424%),"-")</f>
        <v>214.285714285714</v>
      </c>
      <c r="N424" s="97" t="n">
        <v>13</v>
      </c>
      <c r="O424" s="98" t="str">
        <f aca="false">IF(F424&lt;=$P$2,"Mar","")</f>
        <v>Mar</v>
      </c>
      <c r="P424" s="97" t="n">
        <f aca="false">N424</f>
        <v>13</v>
      </c>
      <c r="Q424" s="99" t="n">
        <f aca="false">K424-P424</f>
        <v>13</v>
      </c>
      <c r="R424" s="98" t="n">
        <f aca="false">IFERROR(IF(O424="Mar",(K424/P424-1))," ")</f>
        <v>1</v>
      </c>
      <c r="S424" s="100" t="str">
        <f aca="false">IF(N424&gt;0,IF(O424="","-",IF(R424&lt;0%,"DEGROWTH","GROWTH")))</f>
        <v>GROWTH</v>
      </c>
      <c r="T424" s="69" t="n">
        <v>0</v>
      </c>
      <c r="U424" s="101" t="str">
        <f aca="false">IF(F424&lt;=$V$2,"Apr","")</f>
        <v>Apr</v>
      </c>
      <c r="V424" s="97" t="n">
        <v>0</v>
      </c>
      <c r="W424" s="102" t="n">
        <f aca="false">K424-V424</f>
        <v>26</v>
      </c>
      <c r="X424" s="103" t="n">
        <f aca="false">IFERROR(IF(U424="Apr",(K424/V424-1)),0)</f>
        <v>0</v>
      </c>
      <c r="Y424" s="106" t="b">
        <f aca="false">IF(T424&gt;0,IF(U424="","-",IF(X424&lt;0%,"DEGROWTH","GROWTH")))</f>
        <v>0</v>
      </c>
      <c r="Z424" s="75" t="n">
        <v>0</v>
      </c>
      <c r="AA424" s="70"/>
      <c r="AB424" s="70" t="s">
        <v>133</v>
      </c>
      <c r="AC424" s="70" t="s">
        <v>134</v>
      </c>
      <c r="AD424" s="3" t="n">
        <f aca="false">IF(K424=0,1,0)</f>
        <v>0</v>
      </c>
      <c r="AE424" s="76"/>
    </row>
    <row r="425" customFormat="false" ht="14.25" hidden="false" customHeight="true" outlineLevel="0" collapsed="false">
      <c r="A425" s="70" t="s">
        <v>134</v>
      </c>
      <c r="B425" s="72" t="s">
        <v>58</v>
      </c>
      <c r="C425" s="72" t="s">
        <v>1395</v>
      </c>
      <c r="D425" s="72" t="n">
        <v>1000003805</v>
      </c>
      <c r="E425" s="72" t="s">
        <v>1394</v>
      </c>
      <c r="F425" s="74" t="n">
        <v>45288</v>
      </c>
      <c r="G425" s="67" t="str">
        <f aca="false">IF(I425&gt;0,"Targeted Dealer","-")</f>
        <v>Targeted Dealer</v>
      </c>
      <c r="H425" s="67"/>
      <c r="I425" s="68" t="n">
        <v>13</v>
      </c>
      <c r="J425" s="68" t="n">
        <f aca="false">I425/$J$1*($J$1-$E$1)</f>
        <v>12.1333333333333</v>
      </c>
      <c r="K425" s="69" t="n">
        <v>13</v>
      </c>
      <c r="L425" s="69" t="n">
        <f aca="false">I425-K425</f>
        <v>0</v>
      </c>
      <c r="M425" s="69" t="n">
        <f aca="false">IFERROR((K425/J425%),"-")</f>
        <v>107.142857142857</v>
      </c>
      <c r="N425" s="97" t="n">
        <v>12.5</v>
      </c>
      <c r="O425" s="98" t="str">
        <f aca="false">IF(F425&lt;=$P$2,"Mar","")</f>
        <v>Mar</v>
      </c>
      <c r="P425" s="97" t="n">
        <f aca="false">N425</f>
        <v>12.5</v>
      </c>
      <c r="Q425" s="99" t="n">
        <f aca="false">K425-P425</f>
        <v>0.5</v>
      </c>
      <c r="R425" s="98" t="n">
        <f aca="false">IFERROR(IF(O425="Mar",(K425/P425-1))," ")</f>
        <v>0.04</v>
      </c>
      <c r="S425" s="100" t="str">
        <f aca="false">IF(N425&gt;0,IF(O425="","-",IF(R425&lt;0%,"DEGROWTH","GROWTH")))</f>
        <v>GROWTH</v>
      </c>
      <c r="T425" s="69" t="n">
        <v>25</v>
      </c>
      <c r="U425" s="101" t="str">
        <f aca="false">IF(F425&lt;=$V$2,"Apr","")</f>
        <v>Apr</v>
      </c>
      <c r="V425" s="97" t="n">
        <v>25</v>
      </c>
      <c r="W425" s="102" t="n">
        <f aca="false">K425-V425</f>
        <v>-12</v>
      </c>
      <c r="X425" s="103" t="n">
        <f aca="false">IFERROR(IF(U425="Apr",(K425/V425-1)),0)</f>
        <v>-0.48</v>
      </c>
      <c r="Y425" s="104" t="str">
        <f aca="false">IF(T425&gt;0,IF(U425="","-",IF(X425&lt;0%,"DEGROWTH","GROWTH")))</f>
        <v>DEGROWTH</v>
      </c>
      <c r="Z425" s="75" t="n">
        <v>0</v>
      </c>
      <c r="AA425" s="70"/>
      <c r="AB425" s="70" t="s">
        <v>133</v>
      </c>
      <c r="AC425" s="70" t="s">
        <v>134</v>
      </c>
      <c r="AD425" s="3" t="n">
        <f aca="false">IF(K425=0,1,0)</f>
        <v>0</v>
      </c>
      <c r="AE425" s="76"/>
    </row>
    <row r="426" customFormat="false" ht="14.25" hidden="false" customHeight="true" outlineLevel="0" collapsed="false">
      <c r="A426" s="70" t="s">
        <v>134</v>
      </c>
      <c r="B426" s="72" t="s">
        <v>58</v>
      </c>
      <c r="C426" s="72" t="s">
        <v>1396</v>
      </c>
      <c r="D426" s="72" t="n">
        <v>1000000286</v>
      </c>
      <c r="E426" s="73" t="s">
        <v>1397</v>
      </c>
      <c r="F426" s="74" t="n">
        <v>43173</v>
      </c>
      <c r="G426" s="67" t="str">
        <f aca="false">IF(I426&gt;0,"Targeted Dealer","-")</f>
        <v>Targeted Dealer</v>
      </c>
      <c r="H426" s="67"/>
      <c r="I426" s="68" t="n">
        <v>130</v>
      </c>
      <c r="J426" s="68" t="n">
        <f aca="false">I426/$J$1*($J$1-$E$1)</f>
        <v>121.333333333333</v>
      </c>
      <c r="K426" s="69" t="n">
        <v>212.5</v>
      </c>
      <c r="L426" s="69" t="n">
        <f aca="false">I426-K426</f>
        <v>-82.5</v>
      </c>
      <c r="M426" s="69" t="n">
        <f aca="false">IFERROR((K426/J426%),"-")</f>
        <v>175.137362637363</v>
      </c>
      <c r="N426" s="97" t="n">
        <v>148</v>
      </c>
      <c r="O426" s="98" t="str">
        <f aca="false">IF(F426&lt;=$P$2,"Mar","")</f>
        <v>Mar</v>
      </c>
      <c r="P426" s="97" t="n">
        <f aca="false">N426</f>
        <v>148</v>
      </c>
      <c r="Q426" s="99" t="n">
        <f aca="false">K426-P426</f>
        <v>64.5</v>
      </c>
      <c r="R426" s="98" t="n">
        <f aca="false">IFERROR(IF(O426="Mar",(K426/P426-1))," ")</f>
        <v>0.435810810810811</v>
      </c>
      <c r="S426" s="100" t="str">
        <f aca="false">IF(N426&gt;0,IF(O426="","-",IF(R426&lt;0%,"DEGROWTH","GROWTH")))</f>
        <v>GROWTH</v>
      </c>
      <c r="T426" s="69" t="n">
        <v>134</v>
      </c>
      <c r="U426" s="101" t="str">
        <f aca="false">IF(F426&lt;=$V$2,"Apr","")</f>
        <v>Apr</v>
      </c>
      <c r="V426" s="97" t="n">
        <v>134</v>
      </c>
      <c r="W426" s="102" t="n">
        <f aca="false">K426-V426</f>
        <v>78.5</v>
      </c>
      <c r="X426" s="103" t="n">
        <f aca="false">IFERROR(IF(U426="Apr",(K426/V426-1)),0)</f>
        <v>0.585820895522388</v>
      </c>
      <c r="Y426" s="104" t="str">
        <f aca="false">IF(T426&gt;0,IF(U426="","-",IF(X426&lt;0%,"DEGROWTH","GROWTH")))</f>
        <v>GROWTH</v>
      </c>
      <c r="Z426" s="75" t="n">
        <v>0</v>
      </c>
      <c r="AA426" s="70"/>
      <c r="AB426" s="70" t="s">
        <v>133</v>
      </c>
      <c r="AC426" s="70" t="s">
        <v>134</v>
      </c>
      <c r="AD426" s="3" t="n">
        <f aca="false">IF(K426=0,1,0)</f>
        <v>0</v>
      </c>
      <c r="AE426" s="76"/>
    </row>
    <row r="427" customFormat="false" ht="14.25" hidden="false" customHeight="true" outlineLevel="0" collapsed="false">
      <c r="A427" s="70" t="s">
        <v>134</v>
      </c>
      <c r="B427" s="72" t="s">
        <v>58</v>
      </c>
      <c r="C427" s="72" t="s">
        <v>1398</v>
      </c>
      <c r="D427" s="72" t="n">
        <v>1000000287</v>
      </c>
      <c r="E427" s="73" t="s">
        <v>1399</v>
      </c>
      <c r="F427" s="74" t="n">
        <v>41802</v>
      </c>
      <c r="G427" s="67" t="str">
        <f aca="false">IF(I427&gt;0,"Targeted Dealer","-")</f>
        <v>Targeted Dealer</v>
      </c>
      <c r="H427" s="67"/>
      <c r="I427" s="68" t="n">
        <v>145</v>
      </c>
      <c r="J427" s="68" t="n">
        <f aca="false">I427/$J$1*($J$1-$E$1)</f>
        <v>135.333333333333</v>
      </c>
      <c r="K427" s="69" t="n">
        <v>221</v>
      </c>
      <c r="L427" s="69" t="n">
        <f aca="false">I427-K427</f>
        <v>-76</v>
      </c>
      <c r="M427" s="69" t="n">
        <f aca="false">IFERROR((K427/J427%),"-")</f>
        <v>163.300492610837</v>
      </c>
      <c r="N427" s="97" t="n">
        <v>208</v>
      </c>
      <c r="O427" s="98" t="str">
        <f aca="false">IF(F427&lt;=$P$2,"Mar","")</f>
        <v>Mar</v>
      </c>
      <c r="P427" s="97" t="n">
        <f aca="false">N427</f>
        <v>208</v>
      </c>
      <c r="Q427" s="99" t="n">
        <f aca="false">K427-P427</f>
        <v>13</v>
      </c>
      <c r="R427" s="98" t="n">
        <f aca="false">IFERROR(IF(O427="Mar",(K427/P427-1))," ")</f>
        <v>0.0625</v>
      </c>
      <c r="S427" s="100" t="str">
        <f aca="false">IF(N427&gt;0,IF(O427="","-",IF(R427&lt;0%,"DEGROWTH","GROWTH")))</f>
        <v>GROWTH</v>
      </c>
      <c r="T427" s="69" t="n">
        <v>169</v>
      </c>
      <c r="U427" s="101" t="str">
        <f aca="false">IF(F427&lt;=$V$2,"Apr","")</f>
        <v>Apr</v>
      </c>
      <c r="V427" s="97" t="n">
        <v>169</v>
      </c>
      <c r="W427" s="102" t="n">
        <f aca="false">K427-V427</f>
        <v>52</v>
      </c>
      <c r="X427" s="103" t="n">
        <f aca="false">IFERROR(IF(U427="Apr",(K427/V427-1)),0)</f>
        <v>0.307692307692308</v>
      </c>
      <c r="Y427" s="104" t="str">
        <f aca="false">IF(T427&gt;0,IF(U427="","-",IF(X427&lt;0%,"DEGROWTH","GROWTH")))</f>
        <v>GROWTH</v>
      </c>
      <c r="Z427" s="75" t="n">
        <v>0</v>
      </c>
      <c r="AA427" s="70"/>
      <c r="AB427" s="70" t="s">
        <v>133</v>
      </c>
      <c r="AC427" s="70" t="s">
        <v>134</v>
      </c>
      <c r="AD427" s="3" t="n">
        <f aca="false">IF(K427=0,1,0)</f>
        <v>0</v>
      </c>
      <c r="AE427" s="76"/>
    </row>
    <row r="428" customFormat="false" ht="14.25" hidden="false" customHeight="true" outlineLevel="0" collapsed="false">
      <c r="A428" s="70" t="s">
        <v>134</v>
      </c>
      <c r="B428" s="72" t="s">
        <v>58</v>
      </c>
      <c r="C428" s="72" t="s">
        <v>1400</v>
      </c>
      <c r="D428" s="72" t="n">
        <v>1000003483</v>
      </c>
      <c r="E428" s="72" t="s">
        <v>1401</v>
      </c>
      <c r="F428" s="74" t="n">
        <v>45021</v>
      </c>
      <c r="G428" s="67" t="str">
        <f aca="false">IF(I428&gt;0,"Targeted Dealer","-")</f>
        <v>Targeted Dealer</v>
      </c>
      <c r="H428" s="67"/>
      <c r="I428" s="68" t="n">
        <v>34</v>
      </c>
      <c r="J428" s="68" t="n">
        <f aca="false">I428/$J$1*($J$1-$E$1)</f>
        <v>31.7333333333333</v>
      </c>
      <c r="K428" s="69" t="n">
        <v>54.5</v>
      </c>
      <c r="L428" s="69" t="n">
        <f aca="false">I428-K428</f>
        <v>-20.5</v>
      </c>
      <c r="M428" s="69" t="n">
        <f aca="false">IFERROR((K428/J428%),"-")</f>
        <v>171.743697478992</v>
      </c>
      <c r="N428" s="97" t="n">
        <v>34</v>
      </c>
      <c r="O428" s="98" t="str">
        <f aca="false">IF(F428&lt;=$P$2,"Mar","")</f>
        <v>Mar</v>
      </c>
      <c r="P428" s="97" t="n">
        <f aca="false">N428</f>
        <v>34</v>
      </c>
      <c r="Q428" s="99" t="n">
        <f aca="false">K428-P428</f>
        <v>20.5</v>
      </c>
      <c r="R428" s="98" t="n">
        <f aca="false">IFERROR(IF(O428="Mar",(K428/P428-1))," ")</f>
        <v>0.602941176470588</v>
      </c>
      <c r="S428" s="100" t="str">
        <f aca="false">IF(N428&gt;0,IF(O428="","-",IF(R428&lt;0%,"DEGROWTH","GROWTH")))</f>
        <v>GROWTH</v>
      </c>
      <c r="T428" s="69" t="n">
        <v>12</v>
      </c>
      <c r="U428" s="101" t="str">
        <f aca="false">IF(F428&lt;=$V$2,"Apr","")</f>
        <v>Apr</v>
      </c>
      <c r="V428" s="97" t="n">
        <v>12</v>
      </c>
      <c r="W428" s="102" t="n">
        <f aca="false">K428-V428</f>
        <v>42.5</v>
      </c>
      <c r="X428" s="103" t="n">
        <f aca="false">IFERROR(IF(U428="Apr",(K428/V428-1)),0)</f>
        <v>3.54166666666667</v>
      </c>
      <c r="Y428" s="104" t="str">
        <f aca="false">IF(T428&gt;0,IF(U428="","-",IF(X428&lt;0%,"DEGROWTH","GROWTH")))</f>
        <v>GROWTH</v>
      </c>
      <c r="Z428" s="75" t="n">
        <v>0</v>
      </c>
      <c r="AA428" s="70"/>
      <c r="AB428" s="70" t="s">
        <v>133</v>
      </c>
      <c r="AC428" s="70" t="s">
        <v>134</v>
      </c>
      <c r="AD428" s="3" t="n">
        <f aca="false">IF(K428=0,1,0)</f>
        <v>0</v>
      </c>
      <c r="AE428" s="76"/>
    </row>
    <row r="429" customFormat="false" ht="14.25" hidden="false" customHeight="true" outlineLevel="0" collapsed="false">
      <c r="A429" s="70" t="s">
        <v>134</v>
      </c>
      <c r="B429" s="72" t="s">
        <v>58</v>
      </c>
      <c r="C429" s="72" t="s">
        <v>1402</v>
      </c>
      <c r="D429" s="72" t="n">
        <v>1000002621</v>
      </c>
      <c r="E429" s="73" t="s">
        <v>1403</v>
      </c>
      <c r="F429" s="74" t="n">
        <v>44628</v>
      </c>
      <c r="G429" s="67" t="str">
        <f aca="false">IF(I429&gt;0,"Targeted Dealer","-")</f>
        <v>Targeted Dealer</v>
      </c>
      <c r="H429" s="67"/>
      <c r="I429" s="68" t="n">
        <v>180</v>
      </c>
      <c r="J429" s="68" t="n">
        <f aca="false">I429/$J$1*($J$1-$E$1)</f>
        <v>168</v>
      </c>
      <c r="K429" s="69" t="n">
        <v>130</v>
      </c>
      <c r="L429" s="69" t="n">
        <f aca="false">I429-K429</f>
        <v>50</v>
      </c>
      <c r="M429" s="69" t="n">
        <f aca="false">IFERROR((K429/J429%),"-")</f>
        <v>77.3809523809524</v>
      </c>
      <c r="N429" s="97" t="n">
        <v>163.6</v>
      </c>
      <c r="O429" s="98" t="str">
        <f aca="false">IF(F429&lt;=$P$2,"Mar","")</f>
        <v>Mar</v>
      </c>
      <c r="P429" s="97" t="n">
        <f aca="false">N429</f>
        <v>163.6</v>
      </c>
      <c r="Q429" s="99" t="n">
        <f aca="false">K429-P429</f>
        <v>-33.6</v>
      </c>
      <c r="R429" s="98" t="n">
        <f aca="false">IFERROR(IF(O429="Mar",(K429/P429-1))," ")</f>
        <v>-0.205378973105134</v>
      </c>
      <c r="S429" s="100" t="str">
        <f aca="false">IF(N429&gt;0,IF(O429="","-",IF(R429&lt;0%,"DEGROWTH","GROWTH")))</f>
        <v>DEGROWTH</v>
      </c>
      <c r="T429" s="69" t="n">
        <v>108.5</v>
      </c>
      <c r="U429" s="101" t="str">
        <f aca="false">IF(F429&lt;=$V$2,"Apr","")</f>
        <v>Apr</v>
      </c>
      <c r="V429" s="97" t="n">
        <v>108.5</v>
      </c>
      <c r="W429" s="102" t="n">
        <f aca="false">K429-V429</f>
        <v>21.5</v>
      </c>
      <c r="X429" s="103" t="n">
        <f aca="false">IFERROR(IF(U429="Apr",(K429/V429-1)),0)</f>
        <v>0.19815668202765</v>
      </c>
      <c r="Y429" s="104" t="str">
        <f aca="false">IF(T429&gt;0,IF(U429="","-",IF(X429&lt;0%,"DEGROWTH","GROWTH")))</f>
        <v>GROWTH</v>
      </c>
      <c r="Z429" s="75" t="n">
        <v>0</v>
      </c>
      <c r="AA429" s="70"/>
      <c r="AB429" s="70" t="s">
        <v>133</v>
      </c>
      <c r="AC429" s="70" t="s">
        <v>134</v>
      </c>
      <c r="AD429" s="3" t="n">
        <f aca="false">IF(K429=0,1,0)</f>
        <v>0</v>
      </c>
      <c r="AE429" s="76"/>
    </row>
    <row r="430" customFormat="false" ht="14.25" hidden="false" customHeight="true" outlineLevel="0" collapsed="false">
      <c r="A430" s="70" t="s">
        <v>134</v>
      </c>
      <c r="B430" s="72" t="s">
        <v>58</v>
      </c>
      <c r="C430" s="72" t="s">
        <v>1404</v>
      </c>
      <c r="D430" s="72" t="n">
        <v>1000003615</v>
      </c>
      <c r="E430" s="72" t="s">
        <v>1405</v>
      </c>
      <c r="F430" s="74" t="n">
        <v>45107</v>
      </c>
      <c r="G430" s="67" t="str">
        <f aca="false">IF(I430&gt;0,"Targeted Dealer","-")</f>
        <v>Targeted Dealer</v>
      </c>
      <c r="H430" s="67"/>
      <c r="I430" s="68" t="n">
        <v>26</v>
      </c>
      <c r="J430" s="68" t="n">
        <f aca="false">I430/$J$1*($J$1-$E$1)</f>
        <v>24.2666666666667</v>
      </c>
      <c r="K430" s="69" t="n">
        <v>25.5</v>
      </c>
      <c r="L430" s="69" t="n">
        <f aca="false">I430-K430</f>
        <v>0.5</v>
      </c>
      <c r="M430" s="69" t="n">
        <f aca="false">IFERROR((K430/J430%),"-")</f>
        <v>105.082417582418</v>
      </c>
      <c r="N430" s="97" t="n">
        <v>26</v>
      </c>
      <c r="O430" s="98" t="str">
        <f aca="false">IF(F430&lt;=$P$2,"Mar","")</f>
        <v>Mar</v>
      </c>
      <c r="P430" s="97" t="n">
        <f aca="false">N430</f>
        <v>26</v>
      </c>
      <c r="Q430" s="99" t="n">
        <f aca="false">K430-P430</f>
        <v>-0.5</v>
      </c>
      <c r="R430" s="98" t="n">
        <f aca="false">IFERROR(IF(O430="Mar",(K430/P430-1))," ")</f>
        <v>-0.0192307692307693</v>
      </c>
      <c r="S430" s="100" t="str">
        <f aca="false">IF(N430&gt;0,IF(O430="","-",IF(R430&lt;0%,"DEGROWTH","GROWTH")))</f>
        <v>DEGROWTH</v>
      </c>
      <c r="T430" s="69" t="n">
        <v>24.5</v>
      </c>
      <c r="U430" s="101" t="str">
        <f aca="false">IF(F430&lt;=$V$2,"Apr","")</f>
        <v>Apr</v>
      </c>
      <c r="V430" s="97" t="n">
        <v>24.5</v>
      </c>
      <c r="W430" s="102" t="n">
        <f aca="false">K430-V430</f>
        <v>1</v>
      </c>
      <c r="X430" s="103" t="n">
        <f aca="false">IFERROR(IF(U430="Apr",(K430/V430-1)),0)</f>
        <v>0.0408163265306123</v>
      </c>
      <c r="Y430" s="104" t="str">
        <f aca="false">IF(T430&gt;0,IF(U430="","-",IF(X430&lt;0%,"DEGROWTH","GROWTH")))</f>
        <v>GROWTH</v>
      </c>
      <c r="Z430" s="75" t="n">
        <v>0</v>
      </c>
      <c r="AA430" s="70"/>
      <c r="AB430" s="70" t="s">
        <v>133</v>
      </c>
      <c r="AC430" s="70" t="s">
        <v>134</v>
      </c>
      <c r="AD430" s="3" t="n">
        <f aca="false">IF(K430=0,1,0)</f>
        <v>0</v>
      </c>
      <c r="AE430" s="76"/>
    </row>
    <row r="431" customFormat="false" ht="14.25" hidden="false" customHeight="true" outlineLevel="0" collapsed="false">
      <c r="A431" s="70" t="s">
        <v>134</v>
      </c>
      <c r="B431" s="72" t="s">
        <v>58</v>
      </c>
      <c r="C431" s="72" t="s">
        <v>1406</v>
      </c>
      <c r="D431" s="72" t="n">
        <v>1000003799</v>
      </c>
      <c r="E431" s="72" t="s">
        <v>1407</v>
      </c>
      <c r="F431" s="74" t="n">
        <v>45283</v>
      </c>
      <c r="G431" s="67" t="str">
        <f aca="false">IF(I431&gt;0,"Targeted Dealer","-")</f>
        <v>Targeted Dealer</v>
      </c>
      <c r="H431" s="67"/>
      <c r="I431" s="68" t="n">
        <v>50</v>
      </c>
      <c r="J431" s="68" t="n">
        <f aca="false">I431/$J$1*($J$1-$E$1)</f>
        <v>46.6666666666667</v>
      </c>
      <c r="K431" s="69" t="n">
        <v>91</v>
      </c>
      <c r="L431" s="69" t="n">
        <f aca="false">I431-K431</f>
        <v>-41</v>
      </c>
      <c r="M431" s="69" t="n">
        <f aca="false">IFERROR((K431/J431%),"-")</f>
        <v>195</v>
      </c>
      <c r="N431" s="97" t="n">
        <v>65</v>
      </c>
      <c r="O431" s="98" t="str">
        <f aca="false">IF(F431&lt;=$P$2,"Mar","")</f>
        <v>Mar</v>
      </c>
      <c r="P431" s="97" t="n">
        <f aca="false">N431</f>
        <v>65</v>
      </c>
      <c r="Q431" s="99" t="n">
        <f aca="false">K431-P431</f>
        <v>26</v>
      </c>
      <c r="R431" s="98" t="n">
        <f aca="false">IFERROR(IF(O431="Mar",(K431/P431-1))," ")</f>
        <v>0.4</v>
      </c>
      <c r="S431" s="100" t="str">
        <f aca="false">IF(N431&gt;0,IF(O431="","-",IF(R431&lt;0%,"DEGROWTH","GROWTH")))</f>
        <v>GROWTH</v>
      </c>
      <c r="T431" s="69" t="n">
        <v>129</v>
      </c>
      <c r="U431" s="101" t="str">
        <f aca="false">IF(F431&lt;=$V$2,"Apr","")</f>
        <v>Apr</v>
      </c>
      <c r="V431" s="97" t="n">
        <v>129</v>
      </c>
      <c r="W431" s="102" t="n">
        <f aca="false">K431-V431</f>
        <v>-38</v>
      </c>
      <c r="X431" s="103" t="n">
        <f aca="false">IFERROR(IF(U431="Apr",(K431/V431-1)),0)</f>
        <v>-0.294573643410853</v>
      </c>
      <c r="Y431" s="104" t="str">
        <f aca="false">IF(T431&gt;0,IF(U431="","-",IF(X431&lt;0%,"DEGROWTH","GROWTH")))</f>
        <v>DEGROWTH</v>
      </c>
      <c r="Z431" s="75" t="n">
        <v>0</v>
      </c>
      <c r="AA431" s="70"/>
      <c r="AB431" s="70" t="s">
        <v>133</v>
      </c>
      <c r="AC431" s="70" t="s">
        <v>134</v>
      </c>
      <c r="AD431" s="3" t="n">
        <f aca="false">IF(K431=0,1,0)</f>
        <v>0</v>
      </c>
      <c r="AE431" s="76"/>
    </row>
    <row r="432" customFormat="false" ht="14.25" hidden="false" customHeight="true" outlineLevel="0" collapsed="false">
      <c r="A432" s="75" t="s">
        <v>134</v>
      </c>
      <c r="B432" s="79" t="s">
        <v>58</v>
      </c>
      <c r="C432" s="79" t="s">
        <v>1408</v>
      </c>
      <c r="D432" s="79" t="n">
        <v>1000003846</v>
      </c>
      <c r="E432" s="79" t="s">
        <v>1409</v>
      </c>
      <c r="F432" s="107" t="n">
        <v>45322</v>
      </c>
      <c r="G432" s="67" t="str">
        <f aca="false">IF(I432&gt;0,"Targeted Dealer","-")</f>
        <v>Targeted Dealer</v>
      </c>
      <c r="H432" s="67"/>
      <c r="I432" s="68" t="n">
        <v>400</v>
      </c>
      <c r="J432" s="68" t="n">
        <f aca="false">I432/$J$1*($J$1-$E$1)</f>
        <v>373.333333333333</v>
      </c>
      <c r="K432" s="69" t="n">
        <v>415.5</v>
      </c>
      <c r="L432" s="69" t="n">
        <f aca="false">I432-K432</f>
        <v>-15.5</v>
      </c>
      <c r="M432" s="69" t="n">
        <f aca="false">IFERROR((K432/J432%),"-")</f>
        <v>111.294642857143</v>
      </c>
      <c r="N432" s="97" t="n">
        <v>412.5</v>
      </c>
      <c r="O432" s="98" t="str">
        <f aca="false">IF(F432&lt;=$P$2,"Mar","")</f>
        <v>Mar</v>
      </c>
      <c r="P432" s="97" t="n">
        <f aca="false">N432</f>
        <v>412.5</v>
      </c>
      <c r="Q432" s="99" t="n">
        <f aca="false">K432-P432</f>
        <v>3</v>
      </c>
      <c r="R432" s="98" t="n">
        <f aca="false">IFERROR(IF(O432="Mar",(K432/P432-1))," ")</f>
        <v>0.00727272727272732</v>
      </c>
      <c r="S432" s="100" t="str">
        <f aca="false">IF(N432&gt;0,IF(O432="","-",IF(R432&lt;0%,"DEGROWTH","GROWTH")))</f>
        <v>GROWTH</v>
      </c>
      <c r="T432" s="69" t="n">
        <v>221</v>
      </c>
      <c r="U432" s="101" t="str">
        <f aca="false">IF(F432&lt;=$V$2,"Apr","")</f>
        <v>Apr</v>
      </c>
      <c r="V432" s="97" t="n">
        <v>221</v>
      </c>
      <c r="W432" s="102" t="n">
        <f aca="false">K432-V432</f>
        <v>194.5</v>
      </c>
      <c r="X432" s="103" t="n">
        <f aca="false">IFERROR(IF(U432="Apr",(K432/V432-1)),0)</f>
        <v>0.880090497737557</v>
      </c>
      <c r="Y432" s="104" t="str">
        <f aca="false">IF(T432&gt;0,IF(U432="","-",IF(X432&lt;0%,"DEGROWTH","GROWTH")))</f>
        <v>GROWTH</v>
      </c>
      <c r="Z432" s="75" t="n">
        <v>0</v>
      </c>
      <c r="AA432" s="70"/>
      <c r="AB432" s="70" t="s">
        <v>133</v>
      </c>
      <c r="AC432" s="75" t="s">
        <v>134</v>
      </c>
      <c r="AD432" s="3" t="n">
        <f aca="false">IF(K432=0,1,0)</f>
        <v>0</v>
      </c>
      <c r="AE432" s="76"/>
    </row>
    <row r="433" customFormat="false" ht="14.25" hidden="false" customHeight="true" outlineLevel="0" collapsed="false">
      <c r="A433" s="70" t="s">
        <v>134</v>
      </c>
      <c r="B433" s="72" t="s">
        <v>58</v>
      </c>
      <c r="C433" s="72" t="s">
        <v>1410</v>
      </c>
      <c r="D433" s="72" t="n">
        <v>1000000288</v>
      </c>
      <c r="E433" s="73" t="s">
        <v>1411</v>
      </c>
      <c r="F433" s="74" t="n">
        <v>39398</v>
      </c>
      <c r="G433" s="67" t="str">
        <f aca="false">IF(I433&gt;0,"Targeted Dealer","-")</f>
        <v>Targeted Dealer</v>
      </c>
      <c r="H433" s="67"/>
      <c r="I433" s="68" t="n">
        <v>110</v>
      </c>
      <c r="J433" s="68" t="n">
        <f aca="false">I433/$J$1*($J$1-$E$1)</f>
        <v>102.666666666667</v>
      </c>
      <c r="K433" s="69" t="n">
        <v>129.5</v>
      </c>
      <c r="L433" s="69" t="n">
        <f aca="false">I433-K433</f>
        <v>-19.5</v>
      </c>
      <c r="M433" s="69" t="n">
        <f aca="false">IFERROR((K433/J433%),"-")</f>
        <v>126.136363636364</v>
      </c>
      <c r="N433" s="97" t="n">
        <v>103.5</v>
      </c>
      <c r="O433" s="98" t="str">
        <f aca="false">IF(F433&lt;=$P$2,"Mar","")</f>
        <v>Mar</v>
      </c>
      <c r="P433" s="97" t="n">
        <f aca="false">N433</f>
        <v>103.5</v>
      </c>
      <c r="Q433" s="99" t="n">
        <f aca="false">K433-P433</f>
        <v>26</v>
      </c>
      <c r="R433" s="98" t="n">
        <f aca="false">IFERROR(IF(O433="Mar",(K433/P433-1))," ")</f>
        <v>0.251207729468599</v>
      </c>
      <c r="S433" s="100" t="str">
        <f aca="false">IF(N433&gt;0,IF(O433="","-",IF(R433&lt;0%,"DEGROWTH","GROWTH")))</f>
        <v>GROWTH</v>
      </c>
      <c r="T433" s="69" t="n">
        <v>78</v>
      </c>
      <c r="U433" s="101" t="str">
        <f aca="false">IF(F433&lt;=$V$2,"Apr","")</f>
        <v>Apr</v>
      </c>
      <c r="V433" s="97" t="n">
        <v>78</v>
      </c>
      <c r="W433" s="102" t="n">
        <f aca="false">K433-V433</f>
        <v>51.5</v>
      </c>
      <c r="X433" s="103" t="n">
        <f aca="false">IFERROR(IF(U433="Apr",(K433/V433-1)),0)</f>
        <v>0.66025641025641</v>
      </c>
      <c r="Y433" s="104" t="str">
        <f aca="false">IF(T433&gt;0,IF(U433="","-",IF(X433&lt;0%,"DEGROWTH","GROWTH")))</f>
        <v>GROWTH</v>
      </c>
      <c r="Z433" s="75" t="n">
        <v>0</v>
      </c>
      <c r="AA433" s="70"/>
      <c r="AB433" s="70" t="s">
        <v>133</v>
      </c>
      <c r="AC433" s="70" t="s">
        <v>134</v>
      </c>
      <c r="AD433" s="3" t="n">
        <f aca="false">IF(K433=0,1,0)</f>
        <v>0</v>
      </c>
      <c r="AE433" s="76"/>
    </row>
    <row r="434" customFormat="false" ht="14.25" hidden="false" customHeight="true" outlineLevel="0" collapsed="false">
      <c r="A434" s="70" t="s">
        <v>134</v>
      </c>
      <c r="B434" s="72" t="s">
        <v>58</v>
      </c>
      <c r="C434" s="72" t="s">
        <v>1412</v>
      </c>
      <c r="D434" s="72" t="n">
        <v>1000000290</v>
      </c>
      <c r="E434" s="73" t="s">
        <v>1413</v>
      </c>
      <c r="F434" s="74" t="n">
        <v>43540</v>
      </c>
      <c r="G434" s="67" t="str">
        <f aca="false">IF(I434&gt;0,"Targeted Dealer","-")</f>
        <v>Targeted Dealer</v>
      </c>
      <c r="H434" s="67"/>
      <c r="I434" s="68" t="n">
        <v>5</v>
      </c>
      <c r="J434" s="68" t="n">
        <f aca="false">I434/$J$1*($J$1-$E$1)</f>
        <v>4.66666666666667</v>
      </c>
      <c r="K434" s="69" t="n">
        <v>0</v>
      </c>
      <c r="L434" s="69" t="n">
        <f aca="false">I434-K434</f>
        <v>5</v>
      </c>
      <c r="M434" s="69" t="n">
        <f aca="false">IFERROR((K434/J434%),"-")</f>
        <v>0</v>
      </c>
      <c r="N434" s="97" t="n">
        <v>5.25</v>
      </c>
      <c r="O434" s="98" t="str">
        <f aca="false">IF(F434&lt;=$P$2,"Mar","")</f>
        <v>Mar</v>
      </c>
      <c r="P434" s="97" t="n">
        <f aca="false">N434</f>
        <v>5.25</v>
      </c>
      <c r="Q434" s="99" t="n">
        <f aca="false">K434-P434</f>
        <v>-5.25</v>
      </c>
      <c r="R434" s="98" t="n">
        <f aca="false">IFERROR(IF(O434="Mar",(K434/P434-1))," ")</f>
        <v>-1</v>
      </c>
      <c r="S434" s="100" t="str">
        <f aca="false">IF(N434&gt;0,IF(O434="","-",IF(R434&lt;0%,"DEGROWTH","GROWTH")))</f>
        <v>DEGROWTH</v>
      </c>
      <c r="T434" s="69" t="n">
        <v>10.5</v>
      </c>
      <c r="U434" s="101" t="str">
        <f aca="false">IF(F434&lt;=$V$2,"Apr","")</f>
        <v>Apr</v>
      </c>
      <c r="V434" s="97" t="n">
        <v>10.5</v>
      </c>
      <c r="W434" s="102" t="n">
        <f aca="false">K434-V434</f>
        <v>-10.5</v>
      </c>
      <c r="X434" s="103" t="n">
        <f aca="false">IFERROR(IF(U434="Apr",(K434/V434-1)),0)</f>
        <v>-1</v>
      </c>
      <c r="Y434" s="104" t="str">
        <f aca="false">IF(T434&gt;0,IF(U434="","-",IF(X434&lt;0%,"DEGROWTH","GROWTH")))</f>
        <v>DEGROWTH</v>
      </c>
      <c r="Z434" s="75" t="n">
        <v>0</v>
      </c>
      <c r="AA434" s="70"/>
      <c r="AB434" s="70" t="s">
        <v>133</v>
      </c>
      <c r="AC434" s="70" t="s">
        <v>134</v>
      </c>
      <c r="AD434" s="3" t="n">
        <f aca="false">IF(K434=0,1,0)</f>
        <v>1</v>
      </c>
      <c r="AE434" s="76"/>
    </row>
    <row r="435" customFormat="false" ht="14.25" hidden="false" customHeight="true" outlineLevel="0" collapsed="false">
      <c r="A435" s="70" t="s">
        <v>134</v>
      </c>
      <c r="B435" s="72" t="s">
        <v>58</v>
      </c>
      <c r="C435" s="72" t="s">
        <v>1414</v>
      </c>
      <c r="D435" s="72" t="n">
        <v>1000003815</v>
      </c>
      <c r="E435" s="72" t="s">
        <v>1415</v>
      </c>
      <c r="F435" s="78" t="n">
        <v>45291</v>
      </c>
      <c r="G435" s="67" t="str">
        <f aca="false">IF(I435&gt;0,"Targeted Dealer","-")</f>
        <v>Targeted Dealer</v>
      </c>
      <c r="H435" s="67"/>
      <c r="I435" s="68" t="n">
        <v>450</v>
      </c>
      <c r="J435" s="68" t="n">
        <f aca="false">I435/$J$1*($J$1-$E$1)</f>
        <v>420</v>
      </c>
      <c r="K435" s="69" t="n">
        <v>710</v>
      </c>
      <c r="L435" s="69" t="n">
        <f aca="false">I435-K435</f>
        <v>-260</v>
      </c>
      <c r="M435" s="69" t="n">
        <f aca="false">IFERROR((K435/J435%),"-")</f>
        <v>169.047619047619</v>
      </c>
      <c r="N435" s="97" t="n">
        <v>494</v>
      </c>
      <c r="O435" s="98" t="str">
        <f aca="false">IF(F435&lt;=$P$2,"Mar","")</f>
        <v>Mar</v>
      </c>
      <c r="P435" s="97" t="n">
        <f aca="false">N435</f>
        <v>494</v>
      </c>
      <c r="Q435" s="99" t="n">
        <f aca="false">K435-P435</f>
        <v>216</v>
      </c>
      <c r="R435" s="98" t="n">
        <f aca="false">IFERROR(IF(O435="Mar",(K435/P435-1))," ")</f>
        <v>0.437246963562753</v>
      </c>
      <c r="S435" s="100" t="str">
        <f aca="false">IF(N435&gt;0,IF(O435="","-",IF(R435&lt;0%,"DEGROWTH","GROWTH")))</f>
        <v>GROWTH</v>
      </c>
      <c r="T435" s="69" t="n">
        <v>415.5</v>
      </c>
      <c r="U435" s="101" t="str">
        <f aca="false">IF(F435&lt;=$V$2,"Apr","")</f>
        <v>Apr</v>
      </c>
      <c r="V435" s="97" t="n">
        <v>415.5</v>
      </c>
      <c r="W435" s="102" t="n">
        <f aca="false">K435-V435</f>
        <v>294.5</v>
      </c>
      <c r="X435" s="103" t="n">
        <f aca="false">IFERROR(IF(U435="Apr",(K435/V435-1)),0)</f>
        <v>0.708784596871239</v>
      </c>
      <c r="Y435" s="104" t="str">
        <f aca="false">IF(T435&gt;0,IF(U435="","-",IF(X435&lt;0%,"DEGROWTH","GROWTH")))</f>
        <v>GROWTH</v>
      </c>
      <c r="Z435" s="75" t="n">
        <v>0</v>
      </c>
      <c r="AA435" s="70"/>
      <c r="AB435" s="70" t="s">
        <v>133</v>
      </c>
      <c r="AC435" s="70" t="s">
        <v>134</v>
      </c>
      <c r="AD435" s="3" t="n">
        <f aca="false">IF(K435=0,1,0)</f>
        <v>0</v>
      </c>
      <c r="AE435" s="76"/>
    </row>
    <row r="436" customFormat="false" ht="14.25" hidden="false" customHeight="true" outlineLevel="0" collapsed="false">
      <c r="A436" s="70" t="s">
        <v>134</v>
      </c>
      <c r="B436" s="72" t="s">
        <v>58</v>
      </c>
      <c r="C436" s="72" t="s">
        <v>1416</v>
      </c>
      <c r="D436" s="72" t="n">
        <v>1000000291</v>
      </c>
      <c r="E436" s="73" t="s">
        <v>1417</v>
      </c>
      <c r="F436" s="74" t="n">
        <v>41097</v>
      </c>
      <c r="G436" s="67" t="str">
        <f aca="false">IF(I436&gt;0,"Targeted Dealer","-")</f>
        <v>-</v>
      </c>
      <c r="H436" s="67"/>
      <c r="I436" s="68" t="n">
        <v>0</v>
      </c>
      <c r="J436" s="68" t="n">
        <f aca="false">I436/$J$1*($J$1-$E$1)</f>
        <v>0</v>
      </c>
      <c r="K436" s="69" t="n">
        <v>3.5</v>
      </c>
      <c r="L436" s="69" t="n">
        <f aca="false">I436-K436</f>
        <v>-3.5</v>
      </c>
      <c r="M436" s="69" t="str">
        <f aca="false">IFERROR((K436/J436%),"-")</f>
        <v>-</v>
      </c>
      <c r="N436" s="97" t="n">
        <v>0</v>
      </c>
      <c r="O436" s="98" t="str">
        <f aca="false">IF(F436&lt;=$P$2,"Mar","")</f>
        <v>Mar</v>
      </c>
      <c r="P436" s="97" t="n">
        <f aca="false">N436</f>
        <v>0</v>
      </c>
      <c r="Q436" s="99" t="n">
        <f aca="false">K436-P436</f>
        <v>3.5</v>
      </c>
      <c r="R436" s="98" t="str">
        <f aca="false">IFERROR(IF(O436="Mar",(K436/P436-1))," ")</f>
        <v> </v>
      </c>
      <c r="S436" s="105" t="b">
        <f aca="false">IF(N436&gt;0,IF(O436="","-",IF(R436&lt;0%,"DEGROWTH","GROWTH")))</f>
        <v>0</v>
      </c>
      <c r="T436" s="69" t="n">
        <v>0</v>
      </c>
      <c r="U436" s="101" t="str">
        <f aca="false">IF(F436&lt;=$V$2,"Apr","")</f>
        <v>Apr</v>
      </c>
      <c r="V436" s="97" t="n">
        <v>0</v>
      </c>
      <c r="W436" s="102" t="n">
        <f aca="false">K436-V436</f>
        <v>3.5</v>
      </c>
      <c r="X436" s="103" t="n">
        <f aca="false">IFERROR(IF(U436="Apr",(K436/V436-1)),0)</f>
        <v>0</v>
      </c>
      <c r="Y436" s="106" t="b">
        <f aca="false">IF(T436&gt;0,IF(U436="","-",IF(X436&lt;0%,"DEGROWTH","GROWTH")))</f>
        <v>0</v>
      </c>
      <c r="Z436" s="75" t="n">
        <v>0</v>
      </c>
      <c r="AA436" s="70"/>
      <c r="AB436" s="70" t="s">
        <v>133</v>
      </c>
      <c r="AC436" s="70" t="s">
        <v>134</v>
      </c>
      <c r="AD436" s="3" t="n">
        <f aca="false">IF(K436=0,1,0)</f>
        <v>0</v>
      </c>
      <c r="AE436" s="76"/>
    </row>
    <row r="437" customFormat="false" ht="14.25" hidden="false" customHeight="true" outlineLevel="0" collapsed="false">
      <c r="A437" s="70" t="s">
        <v>134</v>
      </c>
      <c r="B437" s="72" t="s">
        <v>58</v>
      </c>
      <c r="C437" s="72" t="s">
        <v>1418</v>
      </c>
      <c r="D437" s="72" t="n">
        <v>1000002763</v>
      </c>
      <c r="E437" s="73" t="s">
        <v>1419</v>
      </c>
      <c r="F437" s="74" t="n">
        <v>44711</v>
      </c>
      <c r="G437" s="67" t="str">
        <f aca="false">IF(I437&gt;0,"Targeted Dealer","-")</f>
        <v>Targeted Dealer</v>
      </c>
      <c r="H437" s="67"/>
      <c r="I437" s="68" t="n">
        <v>46</v>
      </c>
      <c r="J437" s="68" t="n">
        <f aca="false">I437/$J$1*($J$1-$E$1)</f>
        <v>42.9333333333333</v>
      </c>
      <c r="K437" s="69" t="n">
        <v>20</v>
      </c>
      <c r="L437" s="69" t="n">
        <f aca="false">I437-K437</f>
        <v>26</v>
      </c>
      <c r="M437" s="69" t="n">
        <f aca="false">IFERROR((K437/J437%),"-")</f>
        <v>46.583850931677</v>
      </c>
      <c r="N437" s="97" t="n">
        <v>0</v>
      </c>
      <c r="O437" s="98" t="str">
        <f aca="false">IF(F437&lt;=$P$2,"Mar","")</f>
        <v>Mar</v>
      </c>
      <c r="P437" s="97" t="n">
        <f aca="false">N437</f>
        <v>0</v>
      </c>
      <c r="Q437" s="99" t="n">
        <f aca="false">K437-P437</f>
        <v>20</v>
      </c>
      <c r="R437" s="98" t="str">
        <f aca="false">IFERROR(IF(O437="Mar",(K437/P437-1))," ")</f>
        <v> </v>
      </c>
      <c r="S437" s="105" t="b">
        <f aca="false">IF(N437&gt;0,IF(O437="","-",IF(R437&lt;0%,"DEGROWTH","GROWTH")))</f>
        <v>0</v>
      </c>
      <c r="T437" s="69" t="n">
        <v>108</v>
      </c>
      <c r="U437" s="101" t="str">
        <f aca="false">IF(F437&lt;=$V$2,"Apr","")</f>
        <v>Apr</v>
      </c>
      <c r="V437" s="97" t="n">
        <v>108</v>
      </c>
      <c r="W437" s="102" t="n">
        <f aca="false">K437-V437</f>
        <v>-88</v>
      </c>
      <c r="X437" s="103" t="n">
        <f aca="false">IFERROR(IF(U437="Apr",(K437/V437-1)),0)</f>
        <v>-0.814814814814815</v>
      </c>
      <c r="Y437" s="104" t="str">
        <f aca="false">IF(T437&gt;0,IF(U437="","-",IF(X437&lt;0%,"DEGROWTH","GROWTH")))</f>
        <v>DEGROWTH</v>
      </c>
      <c r="Z437" s="75" t="n">
        <v>0</v>
      </c>
      <c r="AA437" s="70"/>
      <c r="AB437" s="70" t="s">
        <v>133</v>
      </c>
      <c r="AC437" s="70" t="s">
        <v>134</v>
      </c>
      <c r="AD437" s="3" t="n">
        <f aca="false">IF(K437=0,1,0)</f>
        <v>0</v>
      </c>
      <c r="AE437" s="76"/>
    </row>
    <row r="438" customFormat="false" ht="14.25" hidden="false" customHeight="true" outlineLevel="0" collapsed="false">
      <c r="A438" s="75" t="s">
        <v>134</v>
      </c>
      <c r="B438" s="79" t="s">
        <v>58</v>
      </c>
      <c r="C438" s="79" t="s">
        <v>1420</v>
      </c>
      <c r="D438" s="79" t="n">
        <v>1000003975</v>
      </c>
      <c r="E438" s="79" t="s">
        <v>1421</v>
      </c>
      <c r="F438" s="74" t="n">
        <v>45430</v>
      </c>
      <c r="G438" s="67" t="str">
        <f aca="false">IF(I438&gt;0,"Targeted Dealer","-")</f>
        <v>Targeted Dealer</v>
      </c>
      <c r="H438" s="67"/>
      <c r="I438" s="68" t="n">
        <v>50</v>
      </c>
      <c r="J438" s="68" t="n">
        <f aca="false">I438/$J$1*($J$1-$E$1)</f>
        <v>46.6666666666667</v>
      </c>
      <c r="K438" s="69" t="n">
        <v>26</v>
      </c>
      <c r="L438" s="69" t="n">
        <f aca="false">I438-K438</f>
        <v>24</v>
      </c>
      <c r="M438" s="69" t="n">
        <f aca="false">IFERROR((K438/J438%),"-")</f>
        <v>55.7142857142857</v>
      </c>
      <c r="N438" s="97" t="n">
        <v>52</v>
      </c>
      <c r="O438" s="98" t="str">
        <f aca="false">IF(F438&lt;=$P$2,"Mar","")</f>
        <v>Mar</v>
      </c>
      <c r="P438" s="97" t="n">
        <f aca="false">N438</f>
        <v>52</v>
      </c>
      <c r="Q438" s="99" t="n">
        <f aca="false">K438-P438</f>
        <v>-26</v>
      </c>
      <c r="R438" s="98" t="n">
        <f aca="false">IFERROR(IF(O438="Mar",(K438/P438-1))," ")</f>
        <v>-0.5</v>
      </c>
      <c r="S438" s="100" t="str">
        <f aca="false">IF(N438&gt;0,IF(O438="","-",IF(R438&lt;0%,"DEGROWTH","GROWTH")))</f>
        <v>DEGROWTH</v>
      </c>
      <c r="T438" s="69" t="n">
        <v>38.5</v>
      </c>
      <c r="U438" s="101" t="str">
        <f aca="false">IF(F438&lt;=$V$2,"Apr","")</f>
        <v>Apr</v>
      </c>
      <c r="V438" s="97" t="n">
        <v>38.5</v>
      </c>
      <c r="W438" s="102" t="n">
        <f aca="false">K438-V438</f>
        <v>-12.5</v>
      </c>
      <c r="X438" s="103" t="n">
        <f aca="false">IFERROR(IF(U438="Apr",(K438/V438-1)),0)</f>
        <v>-0.324675324675325</v>
      </c>
      <c r="Y438" s="104" t="str">
        <f aca="false">IF(T438&gt;0,IF(U438="","-",IF(X438&lt;0%,"DEGROWTH","GROWTH")))</f>
        <v>DEGROWTH</v>
      </c>
      <c r="Z438" s="75" t="n">
        <v>0</v>
      </c>
      <c r="AA438" s="70"/>
      <c r="AB438" s="70" t="s">
        <v>133</v>
      </c>
      <c r="AC438" s="75" t="s">
        <v>134</v>
      </c>
      <c r="AD438" s="3" t="n">
        <f aca="false">IF(K438=0,1,0)</f>
        <v>0</v>
      </c>
      <c r="AE438" s="76"/>
    </row>
    <row r="439" customFormat="false" ht="14.25" hidden="false" customHeight="true" outlineLevel="0" collapsed="false">
      <c r="A439" s="70" t="s">
        <v>134</v>
      </c>
      <c r="B439" s="72" t="s">
        <v>58</v>
      </c>
      <c r="C439" s="72" t="s">
        <v>1422</v>
      </c>
      <c r="D439" s="72" t="n">
        <v>1000003642</v>
      </c>
      <c r="E439" s="72" t="s">
        <v>1423</v>
      </c>
      <c r="F439" s="74" t="n">
        <v>45118</v>
      </c>
      <c r="G439" s="67" t="str">
        <f aca="false">IF(I439&gt;0,"Targeted Dealer","-")</f>
        <v>Targeted Dealer</v>
      </c>
      <c r="H439" s="67"/>
      <c r="I439" s="68" t="n">
        <v>240</v>
      </c>
      <c r="J439" s="68" t="n">
        <f aca="false">I439/$J$1*($J$1-$E$1)</f>
        <v>224</v>
      </c>
      <c r="K439" s="69" t="n">
        <v>234</v>
      </c>
      <c r="L439" s="69" t="n">
        <f aca="false">I439-K439</f>
        <v>6</v>
      </c>
      <c r="M439" s="69" t="n">
        <f aca="false">IFERROR((K439/J439%),"-")</f>
        <v>104.464285714286</v>
      </c>
      <c r="N439" s="97" t="n">
        <v>273</v>
      </c>
      <c r="O439" s="98" t="str">
        <f aca="false">IF(F439&lt;=$P$2,"Mar","")</f>
        <v>Mar</v>
      </c>
      <c r="P439" s="97" t="n">
        <f aca="false">N439</f>
        <v>273</v>
      </c>
      <c r="Q439" s="99" t="n">
        <f aca="false">K439-P439</f>
        <v>-39</v>
      </c>
      <c r="R439" s="98" t="n">
        <f aca="false">IFERROR(IF(O439="Mar",(K439/P439-1))," ")</f>
        <v>-0.142857142857143</v>
      </c>
      <c r="S439" s="100" t="str">
        <f aca="false">IF(N439&gt;0,IF(O439="","-",IF(R439&lt;0%,"DEGROWTH","GROWTH")))</f>
        <v>DEGROWTH</v>
      </c>
      <c r="T439" s="69" t="n">
        <v>139.5</v>
      </c>
      <c r="U439" s="101" t="str">
        <f aca="false">IF(F439&lt;=$V$2,"Apr","")</f>
        <v>Apr</v>
      </c>
      <c r="V439" s="97" t="n">
        <v>139.5</v>
      </c>
      <c r="W439" s="102" t="n">
        <f aca="false">K439-V439</f>
        <v>94.5</v>
      </c>
      <c r="X439" s="103" t="n">
        <f aca="false">IFERROR(IF(U439="Apr",(K439/V439-1)),0)</f>
        <v>0.67741935483871</v>
      </c>
      <c r="Y439" s="104" t="str">
        <f aca="false">IF(T439&gt;0,IF(U439="","-",IF(X439&lt;0%,"DEGROWTH","GROWTH")))</f>
        <v>GROWTH</v>
      </c>
      <c r="Z439" s="75" t="n">
        <v>0</v>
      </c>
      <c r="AA439" s="70"/>
      <c r="AB439" s="70" t="s">
        <v>133</v>
      </c>
      <c r="AC439" s="70" t="s">
        <v>134</v>
      </c>
      <c r="AD439" s="3" t="n">
        <f aca="false">IF(K439=0,1,0)</f>
        <v>0</v>
      </c>
      <c r="AE439" s="76"/>
    </row>
    <row r="440" customFormat="false" ht="14.25" hidden="false" customHeight="true" outlineLevel="0" collapsed="false">
      <c r="A440" s="70" t="s">
        <v>134</v>
      </c>
      <c r="B440" s="72" t="s">
        <v>58</v>
      </c>
      <c r="C440" s="72" t="s">
        <v>1424</v>
      </c>
      <c r="D440" s="72" t="n">
        <v>1000000292</v>
      </c>
      <c r="E440" s="73" t="s">
        <v>1425</v>
      </c>
      <c r="F440" s="74" t="n">
        <v>38941</v>
      </c>
      <c r="G440" s="67" t="str">
        <f aca="false">IF(I440&gt;0,"Targeted Dealer","-")</f>
        <v>Targeted Dealer</v>
      </c>
      <c r="H440" s="67"/>
      <c r="I440" s="68" t="n">
        <v>950</v>
      </c>
      <c r="J440" s="68" t="n">
        <f aca="false">I440/$J$1*($J$1-$E$1)</f>
        <v>886.666666666667</v>
      </c>
      <c r="K440" s="69" t="n">
        <v>737</v>
      </c>
      <c r="L440" s="69" t="n">
        <f aca="false">I440-K440</f>
        <v>213</v>
      </c>
      <c r="M440" s="69" t="n">
        <f aca="false">IFERROR((K440/J440%),"-")</f>
        <v>83.1203007518797</v>
      </c>
      <c r="N440" s="97" t="n">
        <v>849</v>
      </c>
      <c r="O440" s="98" t="str">
        <f aca="false">IF(F440&lt;=$P$2,"Mar","")</f>
        <v>Mar</v>
      </c>
      <c r="P440" s="97" t="n">
        <f aca="false">N440</f>
        <v>849</v>
      </c>
      <c r="Q440" s="99" t="n">
        <f aca="false">K440-P440</f>
        <v>-112</v>
      </c>
      <c r="R440" s="98" t="n">
        <f aca="false">IFERROR(IF(O440="Mar",(K440/P440-1))," ")</f>
        <v>-0.131919905771496</v>
      </c>
      <c r="S440" s="100" t="str">
        <f aca="false">IF(N440&gt;0,IF(O440="","-",IF(R440&lt;0%,"DEGROWTH","GROWTH")))</f>
        <v>DEGROWTH</v>
      </c>
      <c r="T440" s="69" t="n">
        <v>753.5</v>
      </c>
      <c r="U440" s="101" t="str">
        <f aca="false">IF(F440&lt;=$V$2,"Apr","")</f>
        <v>Apr</v>
      </c>
      <c r="V440" s="97" t="n">
        <v>753.5</v>
      </c>
      <c r="W440" s="102" t="n">
        <f aca="false">K440-V440</f>
        <v>-16.5</v>
      </c>
      <c r="X440" s="103" t="n">
        <f aca="false">IFERROR(IF(U440="Apr",(K440/V440-1)),0)</f>
        <v>-0.0218978102189781</v>
      </c>
      <c r="Y440" s="104" t="str">
        <f aca="false">IF(T440&gt;0,IF(U440="","-",IF(X440&lt;0%,"DEGROWTH","GROWTH")))</f>
        <v>DEGROWTH</v>
      </c>
      <c r="Z440" s="75" t="n">
        <v>0</v>
      </c>
      <c r="AA440" s="70"/>
      <c r="AB440" s="70" t="s">
        <v>133</v>
      </c>
      <c r="AC440" s="70" t="s">
        <v>134</v>
      </c>
      <c r="AD440" s="3" t="n">
        <f aca="false">IF(K440=0,1,0)</f>
        <v>0</v>
      </c>
      <c r="AE440" s="76"/>
    </row>
    <row r="441" customFormat="false" ht="14.25" hidden="false" customHeight="true" outlineLevel="0" collapsed="false">
      <c r="A441" s="70" t="s">
        <v>134</v>
      </c>
      <c r="B441" s="72" t="s">
        <v>58</v>
      </c>
      <c r="C441" s="72" t="s">
        <v>1426</v>
      </c>
      <c r="D441" s="72" t="n">
        <v>1000003294</v>
      </c>
      <c r="E441" s="72" t="s">
        <v>1427</v>
      </c>
      <c r="F441" s="74" t="n">
        <v>44953</v>
      </c>
      <c r="G441" s="67" t="str">
        <f aca="false">IF(I441&gt;0,"Targeted Dealer","-")</f>
        <v>Targeted Dealer</v>
      </c>
      <c r="H441" s="67"/>
      <c r="I441" s="68" t="n">
        <v>160</v>
      </c>
      <c r="J441" s="68" t="n">
        <f aca="false">I441/$J$1*($J$1-$E$1)</f>
        <v>149.333333333333</v>
      </c>
      <c r="K441" s="69" t="n">
        <v>167</v>
      </c>
      <c r="L441" s="69" t="n">
        <f aca="false">I441-K441</f>
        <v>-7</v>
      </c>
      <c r="M441" s="69" t="n">
        <f aca="false">IFERROR((K441/J441%),"-")</f>
        <v>111.830357142857</v>
      </c>
      <c r="N441" s="97" t="n">
        <v>193</v>
      </c>
      <c r="O441" s="98" t="str">
        <f aca="false">IF(F441&lt;=$P$2,"Mar","")</f>
        <v>Mar</v>
      </c>
      <c r="P441" s="97" t="n">
        <f aca="false">N441</f>
        <v>193</v>
      </c>
      <c r="Q441" s="99" t="n">
        <f aca="false">K441-P441</f>
        <v>-26</v>
      </c>
      <c r="R441" s="98" t="n">
        <f aca="false">IFERROR(IF(O441="Mar",(K441/P441-1))," ")</f>
        <v>-0.134715025906736</v>
      </c>
      <c r="S441" s="100" t="str">
        <f aca="false">IF(N441&gt;0,IF(O441="","-",IF(R441&lt;0%,"DEGROWTH","GROWTH")))</f>
        <v>DEGROWTH</v>
      </c>
      <c r="T441" s="69" t="n">
        <v>130</v>
      </c>
      <c r="U441" s="101" t="str">
        <f aca="false">IF(F441&lt;=$V$2,"Apr","")</f>
        <v>Apr</v>
      </c>
      <c r="V441" s="97" t="n">
        <v>130</v>
      </c>
      <c r="W441" s="102" t="n">
        <f aca="false">K441-V441</f>
        <v>37</v>
      </c>
      <c r="X441" s="103" t="n">
        <f aca="false">IFERROR(IF(U441="Apr",(K441/V441-1)),0)</f>
        <v>0.284615384615385</v>
      </c>
      <c r="Y441" s="104" t="str">
        <f aca="false">IF(T441&gt;0,IF(U441="","-",IF(X441&lt;0%,"DEGROWTH","GROWTH")))</f>
        <v>GROWTH</v>
      </c>
      <c r="Z441" s="75" t="n">
        <v>0</v>
      </c>
      <c r="AA441" s="70"/>
      <c r="AB441" s="70" t="s">
        <v>133</v>
      </c>
      <c r="AC441" s="70" t="s">
        <v>134</v>
      </c>
      <c r="AD441" s="3" t="n">
        <f aca="false">IF(K441=0,1,0)</f>
        <v>0</v>
      </c>
      <c r="AE441" s="76"/>
    </row>
    <row r="442" customFormat="false" ht="14.25" hidden="false" customHeight="true" outlineLevel="0" collapsed="false">
      <c r="A442" s="70" t="s">
        <v>134</v>
      </c>
      <c r="B442" s="72" t="s">
        <v>58</v>
      </c>
      <c r="C442" s="72" t="s">
        <v>1428</v>
      </c>
      <c r="D442" s="72" t="n">
        <v>1000003802</v>
      </c>
      <c r="E442" s="72" t="s">
        <v>1429</v>
      </c>
      <c r="F442" s="74" t="n">
        <v>45283</v>
      </c>
      <c r="G442" s="67" t="str">
        <f aca="false">IF(I442&gt;0,"Targeted Dealer","-")</f>
        <v>Targeted Dealer</v>
      </c>
      <c r="H442" s="67"/>
      <c r="I442" s="68" t="n">
        <v>300</v>
      </c>
      <c r="J442" s="68" t="n">
        <f aca="false">I442/$J$1*($J$1-$E$1)</f>
        <v>280</v>
      </c>
      <c r="K442" s="69" t="n">
        <v>234</v>
      </c>
      <c r="L442" s="69" t="n">
        <f aca="false">I442-K442</f>
        <v>66</v>
      </c>
      <c r="M442" s="69" t="n">
        <f aca="false">IFERROR((K442/J442%),"-")</f>
        <v>83.5714285714286</v>
      </c>
      <c r="N442" s="97" t="n">
        <v>300</v>
      </c>
      <c r="O442" s="98" t="str">
        <f aca="false">IF(F442&lt;=$P$2,"Mar","")</f>
        <v>Mar</v>
      </c>
      <c r="P442" s="97" t="n">
        <f aca="false">N442</f>
        <v>300</v>
      </c>
      <c r="Q442" s="99" t="n">
        <f aca="false">K442-P442</f>
        <v>-66</v>
      </c>
      <c r="R442" s="98" t="n">
        <f aca="false">IFERROR(IF(O442="Mar",(K442/P442-1))," ")</f>
        <v>-0.22</v>
      </c>
      <c r="S442" s="100" t="str">
        <f aca="false">IF(N442&gt;0,IF(O442="","-",IF(R442&lt;0%,"DEGROWTH","GROWTH")))</f>
        <v>DEGROWTH</v>
      </c>
      <c r="T442" s="69" t="n">
        <v>155.5</v>
      </c>
      <c r="U442" s="101" t="str">
        <f aca="false">IF(F442&lt;=$V$2,"Apr","")</f>
        <v>Apr</v>
      </c>
      <c r="V442" s="97" t="n">
        <v>155.5</v>
      </c>
      <c r="W442" s="102" t="n">
        <f aca="false">K442-V442</f>
        <v>78.5</v>
      </c>
      <c r="X442" s="103" t="n">
        <f aca="false">IFERROR(IF(U442="Apr",(K442/V442-1)),0)</f>
        <v>0.504823151125402</v>
      </c>
      <c r="Y442" s="104" t="str">
        <f aca="false">IF(T442&gt;0,IF(U442="","-",IF(X442&lt;0%,"DEGROWTH","GROWTH")))</f>
        <v>GROWTH</v>
      </c>
      <c r="Z442" s="75" t="n">
        <v>0</v>
      </c>
      <c r="AA442" s="70"/>
      <c r="AB442" s="70" t="s">
        <v>133</v>
      </c>
      <c r="AC442" s="70" t="s">
        <v>134</v>
      </c>
      <c r="AD442" s="3" t="n">
        <f aca="false">IF(K442=0,1,0)</f>
        <v>0</v>
      </c>
      <c r="AE442" s="76"/>
    </row>
    <row r="443" customFormat="false" ht="14.25" hidden="false" customHeight="true" outlineLevel="0" collapsed="false">
      <c r="A443" s="70" t="s">
        <v>134</v>
      </c>
      <c r="B443" s="72" t="s">
        <v>58</v>
      </c>
      <c r="C443" s="72" t="s">
        <v>1430</v>
      </c>
      <c r="D443" s="72" t="n">
        <v>1000000295</v>
      </c>
      <c r="E443" s="73" t="s">
        <v>1431</v>
      </c>
      <c r="F443" s="74" t="n">
        <v>41092</v>
      </c>
      <c r="G443" s="67" t="str">
        <f aca="false">IF(I443&gt;0,"Targeted Dealer","-")</f>
        <v>Targeted Dealer</v>
      </c>
      <c r="H443" s="67"/>
      <c r="I443" s="68" t="n">
        <v>50</v>
      </c>
      <c r="J443" s="68" t="n">
        <f aca="false">I443/$J$1*($J$1-$E$1)</f>
        <v>46.6666666666667</v>
      </c>
      <c r="K443" s="69" t="n">
        <v>40</v>
      </c>
      <c r="L443" s="69" t="n">
        <f aca="false">I443-K443</f>
        <v>10</v>
      </c>
      <c r="M443" s="69" t="n">
        <f aca="false">IFERROR((K443/J443%),"-")</f>
        <v>85.7142857142857</v>
      </c>
      <c r="N443" s="97" t="n">
        <v>64.5</v>
      </c>
      <c r="O443" s="98" t="str">
        <f aca="false">IF(F443&lt;=$P$2,"Mar","")</f>
        <v>Mar</v>
      </c>
      <c r="P443" s="97" t="n">
        <f aca="false">N443</f>
        <v>64.5</v>
      </c>
      <c r="Q443" s="99" t="n">
        <f aca="false">K443-P443</f>
        <v>-24.5</v>
      </c>
      <c r="R443" s="98" t="n">
        <f aca="false">IFERROR(IF(O443="Mar",(K443/P443-1))," ")</f>
        <v>-0.37984496124031</v>
      </c>
      <c r="S443" s="100" t="str">
        <f aca="false">IF(N443&gt;0,IF(O443="","-",IF(R443&lt;0%,"DEGROWTH","GROWTH")))</f>
        <v>DEGROWTH</v>
      </c>
      <c r="T443" s="69" t="n">
        <v>53.5</v>
      </c>
      <c r="U443" s="101" t="str">
        <f aca="false">IF(F443&lt;=$V$2,"Apr","")</f>
        <v>Apr</v>
      </c>
      <c r="V443" s="97" t="n">
        <v>53.5</v>
      </c>
      <c r="W443" s="102" t="n">
        <f aca="false">K443-V443</f>
        <v>-13.5</v>
      </c>
      <c r="X443" s="103" t="n">
        <f aca="false">IFERROR(IF(U443="Apr",(K443/V443-1)),0)</f>
        <v>-0.252336448598131</v>
      </c>
      <c r="Y443" s="104" t="str">
        <f aca="false">IF(T443&gt;0,IF(U443="","-",IF(X443&lt;0%,"DEGROWTH","GROWTH")))</f>
        <v>DEGROWTH</v>
      </c>
      <c r="Z443" s="75" t="n">
        <v>0</v>
      </c>
      <c r="AA443" s="70"/>
      <c r="AB443" s="70" t="s">
        <v>133</v>
      </c>
      <c r="AC443" s="70" t="s">
        <v>134</v>
      </c>
      <c r="AD443" s="3" t="n">
        <f aca="false">IF(K443=0,1,0)</f>
        <v>0</v>
      </c>
      <c r="AE443" s="76"/>
    </row>
    <row r="444" customFormat="false" ht="14.25" hidden="false" customHeight="true" outlineLevel="0" collapsed="false">
      <c r="A444" s="70" t="s">
        <v>134</v>
      </c>
      <c r="B444" s="72" t="s">
        <v>58</v>
      </c>
      <c r="C444" s="72" t="s">
        <v>1432</v>
      </c>
      <c r="D444" s="72" t="n">
        <v>1000000297</v>
      </c>
      <c r="E444" s="73" t="s">
        <v>1433</v>
      </c>
      <c r="F444" s="74" t="n">
        <v>43805</v>
      </c>
      <c r="G444" s="67" t="str">
        <f aca="false">IF(I444&gt;0,"Targeted Dealer","-")</f>
        <v>Targeted Dealer</v>
      </c>
      <c r="H444" s="67"/>
      <c r="I444" s="68" t="n">
        <v>80</v>
      </c>
      <c r="J444" s="68" t="n">
        <f aca="false">I444/$J$1*($J$1-$E$1)</f>
        <v>74.6666666666667</v>
      </c>
      <c r="K444" s="69" t="n">
        <v>80.5</v>
      </c>
      <c r="L444" s="69" t="n">
        <f aca="false">I444-K444</f>
        <v>-0.5</v>
      </c>
      <c r="M444" s="69" t="n">
        <f aca="false">IFERROR((K444/J444%),"-")</f>
        <v>107.8125</v>
      </c>
      <c r="N444" s="97" t="n">
        <v>83.5</v>
      </c>
      <c r="O444" s="98" t="str">
        <f aca="false">IF(F444&lt;=$P$2,"Mar","")</f>
        <v>Mar</v>
      </c>
      <c r="P444" s="97" t="n">
        <f aca="false">N444</f>
        <v>83.5</v>
      </c>
      <c r="Q444" s="99" t="n">
        <f aca="false">K444-P444</f>
        <v>-3</v>
      </c>
      <c r="R444" s="98" t="n">
        <f aca="false">IFERROR(IF(O444="Mar",(K444/P444-1))," ")</f>
        <v>-0.0359281437125748</v>
      </c>
      <c r="S444" s="100" t="str">
        <f aca="false">IF(N444&gt;0,IF(O444="","-",IF(R444&lt;0%,"DEGROWTH","GROWTH")))</f>
        <v>DEGROWTH</v>
      </c>
      <c r="T444" s="69" t="n">
        <v>0</v>
      </c>
      <c r="U444" s="101" t="str">
        <f aca="false">IF(F444&lt;=$V$2,"Apr","")</f>
        <v>Apr</v>
      </c>
      <c r="V444" s="97" t="n">
        <v>0</v>
      </c>
      <c r="W444" s="102" t="n">
        <f aca="false">K444-V444</f>
        <v>80.5</v>
      </c>
      <c r="X444" s="103" t="n">
        <f aca="false">IFERROR(IF(U444="Apr",(K444/V444-1)),0)</f>
        <v>0</v>
      </c>
      <c r="Y444" s="106" t="b">
        <f aca="false">IF(T444&gt;0,IF(U444="","-",IF(X444&lt;0%,"DEGROWTH","GROWTH")))</f>
        <v>0</v>
      </c>
      <c r="Z444" s="75" t="n">
        <v>0</v>
      </c>
      <c r="AA444" s="70"/>
      <c r="AB444" s="70" t="s">
        <v>133</v>
      </c>
      <c r="AC444" s="70" t="s">
        <v>134</v>
      </c>
      <c r="AD444" s="3" t="n">
        <f aca="false">IF(K444=0,1,0)</f>
        <v>0</v>
      </c>
      <c r="AE444" s="76"/>
    </row>
    <row r="445" customFormat="false" ht="14.25" hidden="false" customHeight="true" outlineLevel="0" collapsed="false">
      <c r="A445" s="70" t="s">
        <v>134</v>
      </c>
      <c r="B445" s="72" t="s">
        <v>58</v>
      </c>
      <c r="C445" s="72" t="s">
        <v>1434</v>
      </c>
      <c r="D445" s="72" t="n">
        <v>1000000298</v>
      </c>
      <c r="E445" s="73" t="s">
        <v>1435</v>
      </c>
      <c r="F445" s="74" t="n">
        <v>42826</v>
      </c>
      <c r="G445" s="67" t="str">
        <f aca="false">IF(I445&gt;0,"Targeted Dealer","-")</f>
        <v>Targeted Dealer</v>
      </c>
      <c r="H445" s="67"/>
      <c r="I445" s="68" t="n">
        <v>1150</v>
      </c>
      <c r="J445" s="68" t="n">
        <f aca="false">I445/$J$1*($J$1-$E$1)</f>
        <v>1073.33333333333</v>
      </c>
      <c r="K445" s="69" t="n">
        <v>991.5</v>
      </c>
      <c r="L445" s="69" t="n">
        <f aca="false">I445-K445</f>
        <v>158.5</v>
      </c>
      <c r="M445" s="69" t="n">
        <f aca="false">IFERROR((K445/J445%),"-")</f>
        <v>92.3757763975155</v>
      </c>
      <c r="N445" s="97" t="n">
        <v>1088.5</v>
      </c>
      <c r="O445" s="98" t="str">
        <f aca="false">IF(F445&lt;=$P$2,"Mar","")</f>
        <v>Mar</v>
      </c>
      <c r="P445" s="97" t="n">
        <f aca="false">N445</f>
        <v>1088.5</v>
      </c>
      <c r="Q445" s="99" t="n">
        <f aca="false">K445-P445</f>
        <v>-97</v>
      </c>
      <c r="R445" s="98" t="n">
        <f aca="false">IFERROR(IF(O445="Mar",(K445/P445-1))," ")</f>
        <v>-0.0891134588883785</v>
      </c>
      <c r="S445" s="100" t="str">
        <f aca="false">IF(N445&gt;0,IF(O445="","-",IF(R445&lt;0%,"DEGROWTH","GROWTH")))</f>
        <v>DEGROWTH</v>
      </c>
      <c r="T445" s="69" t="n">
        <v>891</v>
      </c>
      <c r="U445" s="101" t="str">
        <f aca="false">IF(F445&lt;=$V$2,"Apr","")</f>
        <v>Apr</v>
      </c>
      <c r="V445" s="97" t="n">
        <v>891</v>
      </c>
      <c r="W445" s="102" t="n">
        <f aca="false">K445-V445</f>
        <v>100.5</v>
      </c>
      <c r="X445" s="103" t="n">
        <f aca="false">IFERROR(IF(U445="Apr",(K445/V445-1)),0)</f>
        <v>0.112794612794613</v>
      </c>
      <c r="Y445" s="104" t="str">
        <f aca="false">IF(T445&gt;0,IF(U445="","-",IF(X445&lt;0%,"DEGROWTH","GROWTH")))</f>
        <v>GROWTH</v>
      </c>
      <c r="Z445" s="75" t="n">
        <v>0</v>
      </c>
      <c r="AA445" s="70"/>
      <c r="AB445" s="70" t="s">
        <v>133</v>
      </c>
      <c r="AC445" s="70" t="s">
        <v>134</v>
      </c>
      <c r="AD445" s="3" t="n">
        <f aca="false">IF(K445=0,1,0)</f>
        <v>0</v>
      </c>
      <c r="AE445" s="76"/>
    </row>
    <row r="446" customFormat="false" ht="14.25" hidden="false" customHeight="true" outlineLevel="0" collapsed="false">
      <c r="A446" s="70" t="s">
        <v>134</v>
      </c>
      <c r="B446" s="72" t="s">
        <v>58</v>
      </c>
      <c r="C446" s="72" t="s">
        <v>1436</v>
      </c>
      <c r="D446" s="72" t="n">
        <v>1000000299</v>
      </c>
      <c r="E446" s="73" t="s">
        <v>1437</v>
      </c>
      <c r="F446" s="74" t="n">
        <v>42693</v>
      </c>
      <c r="G446" s="67" t="str">
        <f aca="false">IF(I446&gt;0,"Targeted Dealer","-")</f>
        <v>Targeted Dealer</v>
      </c>
      <c r="H446" s="67"/>
      <c r="I446" s="68" t="n">
        <v>450</v>
      </c>
      <c r="J446" s="68" t="n">
        <f aca="false">I446/$J$1*($J$1-$E$1)</f>
        <v>420</v>
      </c>
      <c r="K446" s="69" t="n">
        <v>499.5</v>
      </c>
      <c r="L446" s="69" t="n">
        <f aca="false">I446-K446</f>
        <v>-49.5</v>
      </c>
      <c r="M446" s="69" t="n">
        <f aca="false">IFERROR((K446/J446%),"-")</f>
        <v>118.928571428571</v>
      </c>
      <c r="N446" s="97" t="n">
        <v>444</v>
      </c>
      <c r="O446" s="98" t="str">
        <f aca="false">IF(F446&lt;=$P$2,"Mar","")</f>
        <v>Mar</v>
      </c>
      <c r="P446" s="97" t="n">
        <f aca="false">N446</f>
        <v>444</v>
      </c>
      <c r="Q446" s="99" t="n">
        <f aca="false">K446-P446</f>
        <v>55.5</v>
      </c>
      <c r="R446" s="98" t="n">
        <f aca="false">IFERROR(IF(O446="Mar",(K446/P446-1))," ")</f>
        <v>0.125</v>
      </c>
      <c r="S446" s="100" t="str">
        <f aca="false">IF(N446&gt;0,IF(O446="","-",IF(R446&lt;0%,"DEGROWTH","GROWTH")))</f>
        <v>GROWTH</v>
      </c>
      <c r="T446" s="69" t="n">
        <v>490</v>
      </c>
      <c r="U446" s="101" t="str">
        <f aca="false">IF(F446&lt;=$V$2,"Apr","")</f>
        <v>Apr</v>
      </c>
      <c r="V446" s="97" t="n">
        <v>490</v>
      </c>
      <c r="W446" s="102" t="n">
        <f aca="false">K446-V446</f>
        <v>9.5</v>
      </c>
      <c r="X446" s="103" t="n">
        <f aca="false">IFERROR(IF(U446="Apr",(K446/V446-1)),0)</f>
        <v>0.0193877551020407</v>
      </c>
      <c r="Y446" s="104" t="str">
        <f aca="false">IF(T446&gt;0,IF(U446="","-",IF(X446&lt;0%,"DEGROWTH","GROWTH")))</f>
        <v>GROWTH</v>
      </c>
      <c r="Z446" s="75" t="n">
        <v>0</v>
      </c>
      <c r="AA446" s="70"/>
      <c r="AB446" s="70" t="s">
        <v>133</v>
      </c>
      <c r="AC446" s="70" t="s">
        <v>134</v>
      </c>
      <c r="AD446" s="3" t="n">
        <f aca="false">IF(K446=0,1,0)</f>
        <v>0</v>
      </c>
      <c r="AE446" s="76"/>
    </row>
    <row r="447" customFormat="false" ht="14.25" hidden="false" customHeight="true" outlineLevel="0" collapsed="false">
      <c r="A447" s="70" t="s">
        <v>134</v>
      </c>
      <c r="B447" s="72" t="s">
        <v>58</v>
      </c>
      <c r="C447" s="72" t="s">
        <v>1438</v>
      </c>
      <c r="D447" s="72" t="n">
        <v>1000003162</v>
      </c>
      <c r="E447" s="72" t="s">
        <v>1439</v>
      </c>
      <c r="F447" s="74" t="n">
        <v>44916</v>
      </c>
      <c r="G447" s="67" t="str">
        <f aca="false">IF(I447&gt;0,"Targeted Dealer","-")</f>
        <v>Targeted Dealer</v>
      </c>
      <c r="H447" s="67"/>
      <c r="I447" s="68" t="n">
        <v>140</v>
      </c>
      <c r="J447" s="68" t="n">
        <f aca="false">I447/$J$1*($J$1-$E$1)</f>
        <v>130.666666666667</v>
      </c>
      <c r="K447" s="69" t="n">
        <v>125</v>
      </c>
      <c r="L447" s="69" t="n">
        <f aca="false">I447-K447</f>
        <v>15</v>
      </c>
      <c r="M447" s="69" t="n">
        <f aca="false">IFERROR((K447/J447%),"-")</f>
        <v>95.6632653061224</v>
      </c>
      <c r="N447" s="97" t="n">
        <v>156</v>
      </c>
      <c r="O447" s="98" t="str">
        <f aca="false">IF(F447&lt;=$P$2,"Mar","")</f>
        <v>Mar</v>
      </c>
      <c r="P447" s="97" t="n">
        <f aca="false">N447</f>
        <v>156</v>
      </c>
      <c r="Q447" s="99" t="n">
        <f aca="false">K447-P447</f>
        <v>-31</v>
      </c>
      <c r="R447" s="98" t="n">
        <f aca="false">IFERROR(IF(O447="Mar",(K447/P447-1))," ")</f>
        <v>-0.198717948717949</v>
      </c>
      <c r="S447" s="100" t="str">
        <f aca="false">IF(N447&gt;0,IF(O447="","-",IF(R447&lt;0%,"DEGROWTH","GROWTH")))</f>
        <v>DEGROWTH</v>
      </c>
      <c r="T447" s="69" t="n">
        <v>123</v>
      </c>
      <c r="U447" s="101" t="str">
        <f aca="false">IF(F447&lt;=$V$2,"Apr","")</f>
        <v>Apr</v>
      </c>
      <c r="V447" s="97" t="n">
        <v>123</v>
      </c>
      <c r="W447" s="102" t="n">
        <f aca="false">K447-V447</f>
        <v>2</v>
      </c>
      <c r="X447" s="103" t="n">
        <f aca="false">IFERROR(IF(U447="Apr",(K447/V447-1)),0)</f>
        <v>0.0162601626016261</v>
      </c>
      <c r="Y447" s="104" t="str">
        <f aca="false">IF(T447&gt;0,IF(U447="","-",IF(X447&lt;0%,"DEGROWTH","GROWTH")))</f>
        <v>GROWTH</v>
      </c>
      <c r="Z447" s="75" t="n">
        <v>0</v>
      </c>
      <c r="AA447" s="70"/>
      <c r="AB447" s="70" t="s">
        <v>133</v>
      </c>
      <c r="AC447" s="70" t="s">
        <v>134</v>
      </c>
      <c r="AD447" s="3" t="n">
        <f aca="false">IF(K447=0,1,0)</f>
        <v>0</v>
      </c>
      <c r="AE447" s="76"/>
    </row>
    <row r="448" customFormat="false" ht="14.25" hidden="false" customHeight="true" outlineLevel="0" collapsed="false">
      <c r="A448" s="70" t="s">
        <v>134</v>
      </c>
      <c r="B448" s="72" t="s">
        <v>58</v>
      </c>
      <c r="C448" s="72" t="s">
        <v>1440</v>
      </c>
      <c r="D448" s="72" t="n">
        <v>1000000301</v>
      </c>
      <c r="E448" s="73" t="s">
        <v>1441</v>
      </c>
      <c r="F448" s="74" t="n">
        <v>41248</v>
      </c>
      <c r="G448" s="67" t="str">
        <f aca="false">IF(I448&gt;0,"Targeted Dealer","-")</f>
        <v>Targeted Dealer</v>
      </c>
      <c r="H448" s="67"/>
      <c r="I448" s="68" t="n">
        <v>2300</v>
      </c>
      <c r="J448" s="68" t="n">
        <f aca="false">I448/$J$1*($J$1-$E$1)</f>
        <v>2146.66666666667</v>
      </c>
      <c r="K448" s="69" t="n">
        <v>2331.5</v>
      </c>
      <c r="L448" s="69" t="n">
        <f aca="false">I448-K448</f>
        <v>-31.5</v>
      </c>
      <c r="M448" s="69" t="n">
        <f aca="false">IFERROR((K448/J448%),"-")</f>
        <v>108.610248447205</v>
      </c>
      <c r="N448" s="97" t="n">
        <v>2089</v>
      </c>
      <c r="O448" s="98" t="str">
        <f aca="false">IF(F448&lt;=$P$2,"Mar","")</f>
        <v>Mar</v>
      </c>
      <c r="P448" s="97" t="n">
        <f aca="false">N448</f>
        <v>2089</v>
      </c>
      <c r="Q448" s="99" t="n">
        <f aca="false">K448-P448</f>
        <v>242.5</v>
      </c>
      <c r="R448" s="98" t="n">
        <f aca="false">IFERROR(IF(O448="Mar",(K448/P448-1))," ")</f>
        <v>0.116084250837721</v>
      </c>
      <c r="S448" s="100" t="str">
        <f aca="false">IF(N448&gt;0,IF(O448="","-",IF(R448&lt;0%,"DEGROWTH","GROWTH")))</f>
        <v>GROWTH</v>
      </c>
      <c r="T448" s="69" t="n">
        <v>1996.5</v>
      </c>
      <c r="U448" s="101" t="str">
        <f aca="false">IF(F448&lt;=$V$2,"Apr","")</f>
        <v>Apr</v>
      </c>
      <c r="V448" s="97" t="n">
        <v>1996.5</v>
      </c>
      <c r="W448" s="102" t="n">
        <f aca="false">K448-V448</f>
        <v>335</v>
      </c>
      <c r="X448" s="103" t="n">
        <f aca="false">IFERROR(IF(U448="Apr",(K448/V448-1)),0)</f>
        <v>0.167793638868019</v>
      </c>
      <c r="Y448" s="104" t="str">
        <f aca="false">IF(T448&gt;0,IF(U448="","-",IF(X448&lt;0%,"DEGROWTH","GROWTH")))</f>
        <v>GROWTH</v>
      </c>
      <c r="Z448" s="75" t="n">
        <v>0</v>
      </c>
      <c r="AA448" s="70"/>
      <c r="AB448" s="70" t="s">
        <v>133</v>
      </c>
      <c r="AC448" s="70" t="s">
        <v>134</v>
      </c>
      <c r="AD448" s="3" t="n">
        <f aca="false">IF(K448=0,1,0)</f>
        <v>0</v>
      </c>
      <c r="AE448" s="76"/>
    </row>
    <row r="449" customFormat="false" ht="14.25" hidden="false" customHeight="true" outlineLevel="0" collapsed="false">
      <c r="A449" s="70" t="s">
        <v>134</v>
      </c>
      <c r="B449" s="72" t="s">
        <v>58</v>
      </c>
      <c r="C449" s="72" t="s">
        <v>1442</v>
      </c>
      <c r="D449" s="72" t="n">
        <v>1000000302</v>
      </c>
      <c r="E449" s="73" t="s">
        <v>1443</v>
      </c>
      <c r="F449" s="74" t="n">
        <v>41488</v>
      </c>
      <c r="G449" s="67" t="str">
        <f aca="false">IF(I449&gt;0,"Targeted Dealer","-")</f>
        <v>Targeted Dealer</v>
      </c>
      <c r="H449" s="67"/>
      <c r="I449" s="68" t="n">
        <v>450</v>
      </c>
      <c r="J449" s="68" t="n">
        <f aca="false">I449/$J$1*($J$1-$E$1)</f>
        <v>420</v>
      </c>
      <c r="K449" s="69" t="n">
        <v>482.5</v>
      </c>
      <c r="L449" s="69" t="n">
        <f aca="false">I449-K449</f>
        <v>-32.5</v>
      </c>
      <c r="M449" s="69" t="n">
        <f aca="false">IFERROR((K449/J449%),"-")</f>
        <v>114.880952380952</v>
      </c>
      <c r="N449" s="97" t="n">
        <v>356</v>
      </c>
      <c r="O449" s="98" t="str">
        <f aca="false">IF(F449&lt;=$P$2,"Mar","")</f>
        <v>Mar</v>
      </c>
      <c r="P449" s="97" t="n">
        <f aca="false">N449</f>
        <v>356</v>
      </c>
      <c r="Q449" s="99" t="n">
        <f aca="false">K449-P449</f>
        <v>126.5</v>
      </c>
      <c r="R449" s="98" t="n">
        <f aca="false">IFERROR(IF(O449="Mar",(K449/P449-1))," ")</f>
        <v>0.355337078651685</v>
      </c>
      <c r="S449" s="100" t="str">
        <f aca="false">IF(N449&gt;0,IF(O449="","-",IF(R449&lt;0%,"DEGROWTH","GROWTH")))</f>
        <v>GROWTH</v>
      </c>
      <c r="T449" s="69" t="n">
        <v>430.5</v>
      </c>
      <c r="U449" s="101" t="str">
        <f aca="false">IF(F449&lt;=$V$2,"Apr","")</f>
        <v>Apr</v>
      </c>
      <c r="V449" s="97" t="n">
        <v>430.5</v>
      </c>
      <c r="W449" s="102" t="n">
        <f aca="false">K449-V449</f>
        <v>52</v>
      </c>
      <c r="X449" s="103" t="n">
        <f aca="false">IFERROR(IF(U449="Apr",(K449/V449-1)),0)</f>
        <v>0.120789779326365</v>
      </c>
      <c r="Y449" s="104" t="str">
        <f aca="false">IF(T449&gt;0,IF(U449="","-",IF(X449&lt;0%,"DEGROWTH","GROWTH")))</f>
        <v>GROWTH</v>
      </c>
      <c r="Z449" s="75" t="n">
        <v>0</v>
      </c>
      <c r="AA449" s="70"/>
      <c r="AB449" s="70" t="s">
        <v>133</v>
      </c>
      <c r="AC449" s="70" t="s">
        <v>134</v>
      </c>
      <c r="AD449" s="3" t="n">
        <f aca="false">IF(K449=0,1,0)</f>
        <v>0</v>
      </c>
      <c r="AE449" s="76"/>
    </row>
    <row r="450" customFormat="false" ht="14.25" hidden="false" customHeight="true" outlineLevel="0" collapsed="false">
      <c r="A450" s="70" t="s">
        <v>134</v>
      </c>
      <c r="B450" s="72" t="s">
        <v>58</v>
      </c>
      <c r="C450" s="72" t="s">
        <v>1444</v>
      </c>
      <c r="D450" s="72" t="n">
        <v>1000000303</v>
      </c>
      <c r="E450" s="73" t="s">
        <v>1445</v>
      </c>
      <c r="F450" s="74" t="n">
        <v>38465</v>
      </c>
      <c r="G450" s="67" t="str">
        <f aca="false">IF(I450&gt;0,"Targeted Dealer","-")</f>
        <v>Targeted Dealer</v>
      </c>
      <c r="H450" s="67"/>
      <c r="I450" s="68" t="n">
        <v>7</v>
      </c>
      <c r="J450" s="68" t="n">
        <f aca="false">I450/$J$1*($J$1-$E$1)</f>
        <v>6.53333333333333</v>
      </c>
      <c r="K450" s="69" t="n">
        <v>3.5</v>
      </c>
      <c r="L450" s="69" t="n">
        <f aca="false">I450-K450</f>
        <v>3.5</v>
      </c>
      <c r="M450" s="69" t="n">
        <f aca="false">IFERROR((K450/J450%),"-")</f>
        <v>53.5714285714286</v>
      </c>
      <c r="N450" s="97" t="n">
        <v>7</v>
      </c>
      <c r="O450" s="98" t="str">
        <f aca="false">IF(F450&lt;=$P$2,"Mar","")</f>
        <v>Mar</v>
      </c>
      <c r="P450" s="97" t="n">
        <f aca="false">N450</f>
        <v>7</v>
      </c>
      <c r="Q450" s="99" t="n">
        <f aca="false">K450-P450</f>
        <v>-3.5</v>
      </c>
      <c r="R450" s="98" t="n">
        <f aca="false">IFERROR(IF(O450="Mar",(K450/P450-1))," ")</f>
        <v>-0.5</v>
      </c>
      <c r="S450" s="100" t="str">
        <f aca="false">IF(N450&gt;0,IF(O450="","-",IF(R450&lt;0%,"DEGROWTH","GROWTH")))</f>
        <v>DEGROWTH</v>
      </c>
      <c r="T450" s="69" t="n">
        <v>0</v>
      </c>
      <c r="U450" s="101" t="str">
        <f aca="false">IF(F450&lt;=$V$2,"Apr","")</f>
        <v>Apr</v>
      </c>
      <c r="V450" s="97" t="n">
        <v>0</v>
      </c>
      <c r="W450" s="102" t="n">
        <f aca="false">K450-V450</f>
        <v>3.5</v>
      </c>
      <c r="X450" s="103" t="n">
        <f aca="false">IFERROR(IF(U450="Apr",(K450/V450-1)),0)</f>
        <v>0</v>
      </c>
      <c r="Y450" s="106" t="b">
        <f aca="false">IF(T450&gt;0,IF(U450="","-",IF(X450&lt;0%,"DEGROWTH","GROWTH")))</f>
        <v>0</v>
      </c>
      <c r="Z450" s="75" t="n">
        <v>0</v>
      </c>
      <c r="AA450" s="70"/>
      <c r="AB450" s="70" t="s">
        <v>133</v>
      </c>
      <c r="AC450" s="70" t="s">
        <v>134</v>
      </c>
      <c r="AD450" s="3" t="n">
        <f aca="false">IF(K450=0,1,0)</f>
        <v>0</v>
      </c>
      <c r="AE450" s="76"/>
    </row>
    <row r="451" customFormat="false" ht="14.25" hidden="false" customHeight="true" outlineLevel="0" collapsed="false">
      <c r="A451" s="70" t="s">
        <v>134</v>
      </c>
      <c r="B451" s="72" t="s">
        <v>58</v>
      </c>
      <c r="C451" s="72" t="s">
        <v>1446</v>
      </c>
      <c r="D451" s="72" t="n">
        <v>1000000305</v>
      </c>
      <c r="E451" s="73" t="s">
        <v>1447</v>
      </c>
      <c r="F451" s="74" t="n">
        <v>41870</v>
      </c>
      <c r="G451" s="67" t="str">
        <f aca="false">IF(I451&gt;0,"Targeted Dealer","-")</f>
        <v>Targeted Dealer</v>
      </c>
      <c r="H451" s="67"/>
      <c r="I451" s="68" t="n">
        <v>450</v>
      </c>
      <c r="J451" s="68" t="n">
        <f aca="false">I451/$J$1*($J$1-$E$1)</f>
        <v>420</v>
      </c>
      <c r="K451" s="69" t="n">
        <v>452.5</v>
      </c>
      <c r="L451" s="69" t="n">
        <f aca="false">I451-K451</f>
        <v>-2.5</v>
      </c>
      <c r="M451" s="69" t="n">
        <f aca="false">IFERROR((K451/J451%),"-")</f>
        <v>107.738095238095</v>
      </c>
      <c r="N451" s="97" t="n">
        <v>437</v>
      </c>
      <c r="O451" s="98" t="str">
        <f aca="false">IF(F451&lt;=$P$2,"Mar","")</f>
        <v>Mar</v>
      </c>
      <c r="P451" s="97" t="n">
        <f aca="false">N451</f>
        <v>437</v>
      </c>
      <c r="Q451" s="99" t="n">
        <f aca="false">K451-P451</f>
        <v>15.5</v>
      </c>
      <c r="R451" s="98" t="n">
        <f aca="false">IFERROR(IF(O451="Mar",(K451/P451-1))," ")</f>
        <v>0.0354691075514875</v>
      </c>
      <c r="S451" s="100" t="str">
        <f aca="false">IF(N451&gt;0,IF(O451="","-",IF(R451&lt;0%,"DEGROWTH","GROWTH")))</f>
        <v>GROWTH</v>
      </c>
      <c r="T451" s="69" t="n">
        <v>466</v>
      </c>
      <c r="U451" s="101" t="str">
        <f aca="false">IF(F451&lt;=$V$2,"Apr","")</f>
        <v>Apr</v>
      </c>
      <c r="V451" s="97" t="n">
        <v>466</v>
      </c>
      <c r="W451" s="102" t="n">
        <f aca="false">K451-V451</f>
        <v>-13.5</v>
      </c>
      <c r="X451" s="103" t="n">
        <f aca="false">IFERROR(IF(U451="Apr",(K451/V451-1)),0)</f>
        <v>-0.028969957081545</v>
      </c>
      <c r="Y451" s="104" t="str">
        <f aca="false">IF(T451&gt;0,IF(U451="","-",IF(X451&lt;0%,"DEGROWTH","GROWTH")))</f>
        <v>DEGROWTH</v>
      </c>
      <c r="Z451" s="75" t="n">
        <v>0</v>
      </c>
      <c r="AA451" s="70"/>
      <c r="AB451" s="70" t="s">
        <v>133</v>
      </c>
      <c r="AC451" s="70" t="s">
        <v>134</v>
      </c>
      <c r="AD451" s="3" t="n">
        <f aca="false">IF(K451=0,1,0)</f>
        <v>0</v>
      </c>
      <c r="AE451" s="76"/>
    </row>
    <row r="452" customFormat="false" ht="14.25" hidden="false" customHeight="true" outlineLevel="0" collapsed="false">
      <c r="A452" s="70" t="s">
        <v>134</v>
      </c>
      <c r="B452" s="72" t="s">
        <v>61</v>
      </c>
      <c r="C452" s="72" t="s">
        <v>1448</v>
      </c>
      <c r="D452" s="72" t="n">
        <v>1000000182</v>
      </c>
      <c r="E452" s="73" t="s">
        <v>1449</v>
      </c>
      <c r="F452" s="74" t="n">
        <v>38408</v>
      </c>
      <c r="G452" s="67" t="str">
        <f aca="false">IF(I452&gt;0,"Targeted Dealer","-")</f>
        <v>Targeted Dealer</v>
      </c>
      <c r="H452" s="67"/>
      <c r="I452" s="68" t="n">
        <v>60</v>
      </c>
      <c r="J452" s="68" t="n">
        <f aca="false">I452/$J$1*($J$1-$E$1)</f>
        <v>56</v>
      </c>
      <c r="K452" s="69" t="n">
        <v>60</v>
      </c>
      <c r="L452" s="69" t="n">
        <f aca="false">I452-K452</f>
        <v>0</v>
      </c>
      <c r="M452" s="69" t="n">
        <f aca="false">IFERROR((K452/J452%),"-")</f>
        <v>107.142857142857</v>
      </c>
      <c r="N452" s="97" t="n">
        <v>45</v>
      </c>
      <c r="O452" s="98" t="str">
        <f aca="false">IF(F452&lt;=$P$2,"Mar","")</f>
        <v>Mar</v>
      </c>
      <c r="P452" s="97" t="n">
        <f aca="false">N452</f>
        <v>45</v>
      </c>
      <c r="Q452" s="99" t="n">
        <f aca="false">K452-P452</f>
        <v>15</v>
      </c>
      <c r="R452" s="98" t="n">
        <f aca="false">IFERROR(IF(O452="Mar",(K452/P452-1))," ")</f>
        <v>0.333333333333333</v>
      </c>
      <c r="S452" s="100" t="str">
        <f aca="false">IF(N452&gt;0,IF(O452="","-",IF(R452&lt;0%,"DEGROWTH","GROWTH")))</f>
        <v>GROWTH</v>
      </c>
      <c r="T452" s="69" t="n">
        <v>90</v>
      </c>
      <c r="U452" s="101" t="str">
        <f aca="false">IF(F452&lt;=$V$2,"Apr","")</f>
        <v>Apr</v>
      </c>
      <c r="V452" s="97" t="n">
        <v>90</v>
      </c>
      <c r="W452" s="102" t="n">
        <f aca="false">K452-V452</f>
        <v>-30</v>
      </c>
      <c r="X452" s="103" t="n">
        <f aca="false">IFERROR(IF(U452="Apr",(K452/V452-1)),0)</f>
        <v>-0.333333333333333</v>
      </c>
      <c r="Y452" s="104" t="str">
        <f aca="false">IF(T452&gt;0,IF(U452="","-",IF(X452&lt;0%,"DEGROWTH","GROWTH")))</f>
        <v>DEGROWTH</v>
      </c>
      <c r="Z452" s="75" t="n">
        <v>0</v>
      </c>
      <c r="AA452" s="70"/>
      <c r="AB452" s="70" t="s">
        <v>133</v>
      </c>
      <c r="AC452" s="70" t="s">
        <v>134</v>
      </c>
      <c r="AD452" s="3" t="n">
        <f aca="false">IF(K452=0,1,0)</f>
        <v>0</v>
      </c>
      <c r="AE452" s="76"/>
    </row>
    <row r="453" customFormat="false" ht="14.25" hidden="false" customHeight="true" outlineLevel="0" collapsed="false">
      <c r="A453" s="70" t="s">
        <v>134</v>
      </c>
      <c r="B453" s="72" t="s">
        <v>61</v>
      </c>
      <c r="C453" s="72" t="s">
        <v>1450</v>
      </c>
      <c r="D453" s="72" t="n">
        <v>1000000184</v>
      </c>
      <c r="E453" s="73" t="s">
        <v>1451</v>
      </c>
      <c r="F453" s="74" t="n">
        <v>38408</v>
      </c>
      <c r="G453" s="67" t="str">
        <f aca="false">IF(I453&gt;0,"Targeted Dealer","-")</f>
        <v>Targeted Dealer</v>
      </c>
      <c r="H453" s="67"/>
      <c r="I453" s="68" t="n">
        <v>1200</v>
      </c>
      <c r="J453" s="68" t="n">
        <f aca="false">I453/$J$1*($J$1-$E$1)</f>
        <v>1120</v>
      </c>
      <c r="K453" s="69" t="n">
        <v>1229.5</v>
      </c>
      <c r="L453" s="69" t="n">
        <f aca="false">I453-K453</f>
        <v>-29.5</v>
      </c>
      <c r="M453" s="69" t="n">
        <f aca="false">IFERROR((K453/J453%),"-")</f>
        <v>109.776785714286</v>
      </c>
      <c r="N453" s="97" t="n">
        <v>1227</v>
      </c>
      <c r="O453" s="98" t="str">
        <f aca="false">IF(F453&lt;=$P$2,"Mar","")</f>
        <v>Mar</v>
      </c>
      <c r="P453" s="97" t="n">
        <f aca="false">N453</f>
        <v>1227</v>
      </c>
      <c r="Q453" s="99" t="n">
        <f aca="false">K453-P453</f>
        <v>2.5</v>
      </c>
      <c r="R453" s="98" t="n">
        <f aca="false">IFERROR(IF(O453="Mar",(K453/P453-1))," ")</f>
        <v>0.00203748981255103</v>
      </c>
      <c r="S453" s="100" t="str">
        <f aca="false">IF(N453&gt;0,IF(O453="","-",IF(R453&lt;0%,"DEGROWTH","GROWTH")))</f>
        <v>GROWTH</v>
      </c>
      <c r="T453" s="69" t="n">
        <v>986</v>
      </c>
      <c r="U453" s="101" t="str">
        <f aca="false">IF(F453&lt;=$V$2,"Apr","")</f>
        <v>Apr</v>
      </c>
      <c r="V453" s="97" t="n">
        <v>986</v>
      </c>
      <c r="W453" s="102" t="n">
        <f aca="false">K453-V453</f>
        <v>243.5</v>
      </c>
      <c r="X453" s="103" t="n">
        <f aca="false">IFERROR(IF(U453="Apr",(K453/V453-1)),0)</f>
        <v>0.246957403651116</v>
      </c>
      <c r="Y453" s="104" t="str">
        <f aca="false">IF(T453&gt;0,IF(U453="","-",IF(X453&lt;0%,"DEGROWTH","GROWTH")))</f>
        <v>GROWTH</v>
      </c>
      <c r="Z453" s="75" t="n">
        <v>0</v>
      </c>
      <c r="AA453" s="70"/>
      <c r="AB453" s="70" t="s">
        <v>133</v>
      </c>
      <c r="AC453" s="70" t="s">
        <v>134</v>
      </c>
      <c r="AD453" s="3" t="n">
        <f aca="false">IF(K453=0,1,0)</f>
        <v>0</v>
      </c>
      <c r="AE453" s="76"/>
    </row>
    <row r="454" customFormat="false" ht="14.25" hidden="false" customHeight="true" outlineLevel="0" collapsed="false">
      <c r="A454" s="70" t="s">
        <v>134</v>
      </c>
      <c r="B454" s="72" t="s">
        <v>61</v>
      </c>
      <c r="C454" s="72" t="s">
        <v>1452</v>
      </c>
      <c r="D454" s="72" t="n">
        <v>1000000171</v>
      </c>
      <c r="E454" s="73" t="s">
        <v>1453</v>
      </c>
      <c r="F454" s="74" t="n">
        <v>38750</v>
      </c>
      <c r="G454" s="67" t="str">
        <f aca="false">IF(I454&gt;0,"Targeted Dealer","-")</f>
        <v>Targeted Dealer</v>
      </c>
      <c r="H454" s="67"/>
      <c r="I454" s="68" t="n">
        <v>100</v>
      </c>
      <c r="J454" s="68" t="n">
        <f aca="false">I454/$J$1*($J$1-$E$1)</f>
        <v>93.3333333333333</v>
      </c>
      <c r="K454" s="69" t="n">
        <v>105.5</v>
      </c>
      <c r="L454" s="69" t="n">
        <f aca="false">I454-K454</f>
        <v>-5.5</v>
      </c>
      <c r="M454" s="69" t="n">
        <f aca="false">IFERROR((K454/J454%),"-")</f>
        <v>113.035714285714</v>
      </c>
      <c r="N454" s="97" t="n">
        <v>85</v>
      </c>
      <c r="O454" s="98" t="str">
        <f aca="false">IF(F454&lt;=$P$2,"Mar","")</f>
        <v>Mar</v>
      </c>
      <c r="P454" s="97" t="n">
        <f aca="false">N454</f>
        <v>85</v>
      </c>
      <c r="Q454" s="99" t="n">
        <f aca="false">K454-P454</f>
        <v>20.5</v>
      </c>
      <c r="R454" s="98" t="n">
        <f aca="false">IFERROR(IF(O454="Mar",(K454/P454-1))," ")</f>
        <v>0.241176470588235</v>
      </c>
      <c r="S454" s="100" t="str">
        <f aca="false">IF(N454&gt;0,IF(O454="","-",IF(R454&lt;0%,"DEGROWTH","GROWTH")))</f>
        <v>GROWTH</v>
      </c>
      <c r="T454" s="69" t="n">
        <v>103</v>
      </c>
      <c r="U454" s="101" t="str">
        <f aca="false">IF(F454&lt;=$V$2,"Apr","")</f>
        <v>Apr</v>
      </c>
      <c r="V454" s="97" t="n">
        <v>103</v>
      </c>
      <c r="W454" s="102" t="n">
        <f aca="false">K454-V454</f>
        <v>2.5</v>
      </c>
      <c r="X454" s="103" t="n">
        <f aca="false">IFERROR(IF(U454="Apr",(K454/V454-1)),0)</f>
        <v>0.0242718446601942</v>
      </c>
      <c r="Y454" s="104" t="str">
        <f aca="false">IF(T454&gt;0,IF(U454="","-",IF(X454&lt;0%,"DEGROWTH","GROWTH")))</f>
        <v>GROWTH</v>
      </c>
      <c r="Z454" s="75" t="n">
        <v>0</v>
      </c>
      <c r="AA454" s="70"/>
      <c r="AB454" s="70" t="s">
        <v>133</v>
      </c>
      <c r="AC454" s="70" t="s">
        <v>134</v>
      </c>
      <c r="AD454" s="3" t="n">
        <f aca="false">IF(K454=0,1,0)</f>
        <v>0</v>
      </c>
      <c r="AE454" s="76"/>
    </row>
    <row r="455" customFormat="false" ht="14.25" hidden="false" customHeight="true" outlineLevel="0" collapsed="false">
      <c r="A455" s="70" t="s">
        <v>134</v>
      </c>
      <c r="B455" s="72" t="s">
        <v>61</v>
      </c>
      <c r="C455" s="72" t="s">
        <v>1454</v>
      </c>
      <c r="D455" s="72" t="n">
        <v>1000000176</v>
      </c>
      <c r="E455" s="73" t="s">
        <v>1455</v>
      </c>
      <c r="F455" s="74" t="n">
        <v>38750</v>
      </c>
      <c r="G455" s="67" t="str">
        <f aca="false">IF(I455&gt;0,"Targeted Dealer","-")</f>
        <v>Targeted Dealer</v>
      </c>
      <c r="H455" s="67"/>
      <c r="I455" s="68" t="n">
        <v>13</v>
      </c>
      <c r="J455" s="68" t="n">
        <f aca="false">I455/$J$1*($J$1-$E$1)</f>
        <v>12.1333333333333</v>
      </c>
      <c r="K455" s="69" t="n">
        <v>12.5</v>
      </c>
      <c r="L455" s="69" t="n">
        <f aca="false">I455-K455</f>
        <v>0.5</v>
      </c>
      <c r="M455" s="69" t="n">
        <f aca="false">IFERROR((K455/J455%),"-")</f>
        <v>103.021978021978</v>
      </c>
      <c r="N455" s="97" t="n">
        <v>20</v>
      </c>
      <c r="O455" s="98" t="str">
        <f aca="false">IF(F455&lt;=$P$2,"Mar","")</f>
        <v>Mar</v>
      </c>
      <c r="P455" s="97" t="n">
        <f aca="false">N455</f>
        <v>20</v>
      </c>
      <c r="Q455" s="99" t="n">
        <f aca="false">K455-P455</f>
        <v>-7.5</v>
      </c>
      <c r="R455" s="98" t="n">
        <f aca="false">IFERROR(IF(O455="Mar",(K455/P455-1))," ")</f>
        <v>-0.375</v>
      </c>
      <c r="S455" s="100" t="str">
        <f aca="false">IF(N455&gt;0,IF(O455="","-",IF(R455&lt;0%,"DEGROWTH","GROWTH")))</f>
        <v>DEGROWTH</v>
      </c>
      <c r="T455" s="69" t="n">
        <v>12.5</v>
      </c>
      <c r="U455" s="101" t="str">
        <f aca="false">IF(F455&lt;=$V$2,"Apr","")</f>
        <v>Apr</v>
      </c>
      <c r="V455" s="97" t="n">
        <v>12.5</v>
      </c>
      <c r="W455" s="102" t="n">
        <f aca="false">K455-V455</f>
        <v>0</v>
      </c>
      <c r="X455" s="103" t="n">
        <f aca="false">IFERROR(IF(U455="Apr",(K455/V455-1)),0)</f>
        <v>0</v>
      </c>
      <c r="Y455" s="104" t="str">
        <f aca="false">IF(T455&gt;0,IF(U455="","-",IF(X455&lt;0%,"DEGROWTH","GROWTH")))</f>
        <v>GROWTH</v>
      </c>
      <c r="Z455" s="75" t="n">
        <v>0</v>
      </c>
      <c r="AA455" s="70"/>
      <c r="AB455" s="70" t="s">
        <v>133</v>
      </c>
      <c r="AC455" s="70" t="s">
        <v>134</v>
      </c>
      <c r="AD455" s="3" t="n">
        <f aca="false">IF(K455=0,1,0)</f>
        <v>0</v>
      </c>
      <c r="AE455" s="76"/>
    </row>
    <row r="456" customFormat="false" ht="14.25" hidden="false" customHeight="true" outlineLevel="0" collapsed="false">
      <c r="A456" s="70" t="s">
        <v>134</v>
      </c>
      <c r="B456" s="72" t="s">
        <v>61</v>
      </c>
      <c r="C456" s="72" t="s">
        <v>1456</v>
      </c>
      <c r="D456" s="72" t="n">
        <v>1000000185</v>
      </c>
      <c r="E456" s="73" t="s">
        <v>1457</v>
      </c>
      <c r="F456" s="74" t="n">
        <v>41758</v>
      </c>
      <c r="G456" s="67" t="str">
        <f aca="false">IF(I456&gt;0,"Targeted Dealer","-")</f>
        <v>Targeted Dealer</v>
      </c>
      <c r="H456" s="67"/>
      <c r="I456" s="68" t="n">
        <v>25</v>
      </c>
      <c r="J456" s="68" t="n">
        <f aca="false">I456/$J$1*($J$1-$E$1)</f>
        <v>23.3333333333333</v>
      </c>
      <c r="K456" s="69" t="n">
        <v>25.5</v>
      </c>
      <c r="L456" s="69" t="n">
        <f aca="false">I456-K456</f>
        <v>-0.5</v>
      </c>
      <c r="M456" s="69" t="n">
        <f aca="false">IFERROR((K456/J456%),"-")</f>
        <v>109.285714285714</v>
      </c>
      <c r="N456" s="97" t="n">
        <v>40</v>
      </c>
      <c r="O456" s="98" t="str">
        <f aca="false">IF(F456&lt;=$P$2,"Mar","")</f>
        <v>Mar</v>
      </c>
      <c r="P456" s="97" t="n">
        <f aca="false">N456</f>
        <v>40</v>
      </c>
      <c r="Q456" s="99" t="n">
        <f aca="false">K456-P456</f>
        <v>-14.5</v>
      </c>
      <c r="R456" s="98" t="n">
        <f aca="false">IFERROR(IF(O456="Mar",(K456/P456-1))," ")</f>
        <v>-0.3625</v>
      </c>
      <c r="S456" s="100" t="str">
        <f aca="false">IF(N456&gt;0,IF(O456="","-",IF(R456&lt;0%,"DEGROWTH","GROWTH")))</f>
        <v>DEGROWTH</v>
      </c>
      <c r="T456" s="69" t="n">
        <v>25</v>
      </c>
      <c r="U456" s="101" t="str">
        <f aca="false">IF(F456&lt;=$V$2,"Apr","")</f>
        <v>Apr</v>
      </c>
      <c r="V456" s="97" t="n">
        <v>25</v>
      </c>
      <c r="W456" s="102" t="n">
        <f aca="false">K456-V456</f>
        <v>0.5</v>
      </c>
      <c r="X456" s="103" t="n">
        <f aca="false">IFERROR(IF(U456="Apr",(K456/V456-1)),0)</f>
        <v>0.02</v>
      </c>
      <c r="Y456" s="104" t="str">
        <f aca="false">IF(T456&gt;0,IF(U456="","-",IF(X456&lt;0%,"DEGROWTH","GROWTH")))</f>
        <v>GROWTH</v>
      </c>
      <c r="Z456" s="75" t="n">
        <v>0</v>
      </c>
      <c r="AA456" s="70"/>
      <c r="AB456" s="70" t="s">
        <v>133</v>
      </c>
      <c r="AC456" s="70" t="s">
        <v>134</v>
      </c>
      <c r="AD456" s="3" t="n">
        <f aca="false">IF(K456=0,1,0)</f>
        <v>0</v>
      </c>
      <c r="AE456" s="76"/>
    </row>
    <row r="457" customFormat="false" ht="14.25" hidden="false" customHeight="true" outlineLevel="0" collapsed="false">
      <c r="A457" s="70" t="s">
        <v>134</v>
      </c>
      <c r="B457" s="72" t="s">
        <v>61</v>
      </c>
      <c r="C457" s="72" t="s">
        <v>1458</v>
      </c>
      <c r="D457" s="72" t="n">
        <v>1000000196</v>
      </c>
      <c r="E457" s="73" t="s">
        <v>1459</v>
      </c>
      <c r="F457" s="74" t="n">
        <v>41768</v>
      </c>
      <c r="G457" s="67" t="str">
        <f aca="false">IF(I457&gt;0,"Targeted Dealer","-")</f>
        <v>Targeted Dealer</v>
      </c>
      <c r="H457" s="67"/>
      <c r="I457" s="68" t="n">
        <v>25</v>
      </c>
      <c r="J457" s="68" t="n">
        <f aca="false">I457/$J$1*($J$1-$E$1)</f>
        <v>23.3333333333333</v>
      </c>
      <c r="K457" s="69" t="n">
        <v>13</v>
      </c>
      <c r="L457" s="69" t="n">
        <f aca="false">I457-K457</f>
        <v>12</v>
      </c>
      <c r="M457" s="69" t="n">
        <f aca="false">IFERROR((K457/J457%),"-")</f>
        <v>55.7142857142857</v>
      </c>
      <c r="N457" s="97" t="n">
        <v>13</v>
      </c>
      <c r="O457" s="98" t="str">
        <f aca="false">IF(F457&lt;=$P$2,"Mar","")</f>
        <v>Mar</v>
      </c>
      <c r="P457" s="97" t="n">
        <f aca="false">N457</f>
        <v>13</v>
      </c>
      <c r="Q457" s="99" t="n">
        <f aca="false">K457-P457</f>
        <v>0</v>
      </c>
      <c r="R457" s="98" t="n">
        <f aca="false">IFERROR(IF(O457="Mar",(K457/P457-1))," ")</f>
        <v>0</v>
      </c>
      <c r="S457" s="100" t="str">
        <f aca="false">IF(N457&gt;0,IF(O457="","-",IF(R457&lt;0%,"DEGROWTH","GROWTH")))</f>
        <v>GROWTH</v>
      </c>
      <c r="T457" s="69" t="n">
        <v>12.5</v>
      </c>
      <c r="U457" s="101" t="str">
        <f aca="false">IF(F457&lt;=$V$2,"Apr","")</f>
        <v>Apr</v>
      </c>
      <c r="V457" s="97" t="n">
        <v>12.5</v>
      </c>
      <c r="W457" s="102" t="n">
        <f aca="false">K457-V457</f>
        <v>0.5</v>
      </c>
      <c r="X457" s="103" t="n">
        <f aca="false">IFERROR(IF(U457="Apr",(K457/V457-1)),0)</f>
        <v>0.04</v>
      </c>
      <c r="Y457" s="104" t="str">
        <f aca="false">IF(T457&gt;0,IF(U457="","-",IF(X457&lt;0%,"DEGROWTH","GROWTH")))</f>
        <v>GROWTH</v>
      </c>
      <c r="Z457" s="75" t="n">
        <v>0</v>
      </c>
      <c r="AA457" s="70"/>
      <c r="AB457" s="70" t="s">
        <v>133</v>
      </c>
      <c r="AC457" s="70" t="s">
        <v>134</v>
      </c>
      <c r="AD457" s="3" t="n">
        <f aca="false">IF(K457=0,1,0)</f>
        <v>0</v>
      </c>
      <c r="AE457" s="76"/>
    </row>
    <row r="458" customFormat="false" ht="14.25" hidden="false" customHeight="true" outlineLevel="0" collapsed="false">
      <c r="A458" s="70" t="s">
        <v>134</v>
      </c>
      <c r="B458" s="72" t="s">
        <v>61</v>
      </c>
      <c r="C458" s="72" t="s">
        <v>1460</v>
      </c>
      <c r="D458" s="72" t="n">
        <v>1000000177</v>
      </c>
      <c r="E458" s="73" t="s">
        <v>1461</v>
      </c>
      <c r="F458" s="74" t="n">
        <v>41912</v>
      </c>
      <c r="G458" s="67" t="str">
        <f aca="false">IF(I458&gt;0,"Targeted Dealer","-")</f>
        <v>Targeted Dealer</v>
      </c>
      <c r="H458" s="67"/>
      <c r="I458" s="68" t="n">
        <v>350</v>
      </c>
      <c r="J458" s="68" t="n">
        <f aca="false">I458/$J$1*($J$1-$E$1)</f>
        <v>326.666666666667</v>
      </c>
      <c r="K458" s="69" t="n">
        <v>449.2</v>
      </c>
      <c r="L458" s="69" t="n">
        <f aca="false">I458-K458</f>
        <v>-99.2</v>
      </c>
      <c r="M458" s="69" t="n">
        <f aca="false">IFERROR((K458/J458%),"-")</f>
        <v>137.510204081633</v>
      </c>
      <c r="N458" s="97" t="n">
        <v>423</v>
      </c>
      <c r="O458" s="98" t="str">
        <f aca="false">IF(F458&lt;=$P$2,"Mar","")</f>
        <v>Mar</v>
      </c>
      <c r="P458" s="97" t="n">
        <f aca="false">N458</f>
        <v>423</v>
      </c>
      <c r="Q458" s="99" t="n">
        <f aca="false">K458-P458</f>
        <v>26.2</v>
      </c>
      <c r="R458" s="98" t="n">
        <f aca="false">IFERROR(IF(O458="Mar",(K458/P458-1))," ")</f>
        <v>0.0619385342789598</v>
      </c>
      <c r="S458" s="100" t="str">
        <f aca="false">IF(N458&gt;0,IF(O458="","-",IF(R458&lt;0%,"DEGROWTH","GROWTH")))</f>
        <v>GROWTH</v>
      </c>
      <c r="T458" s="69" t="n">
        <v>560</v>
      </c>
      <c r="U458" s="101" t="str">
        <f aca="false">IF(F458&lt;=$V$2,"Apr","")</f>
        <v>Apr</v>
      </c>
      <c r="V458" s="97" t="n">
        <v>560</v>
      </c>
      <c r="W458" s="102" t="n">
        <f aca="false">K458-V458</f>
        <v>-110.8</v>
      </c>
      <c r="X458" s="103" t="n">
        <f aca="false">IFERROR(IF(U458="Apr",(K458/V458-1)),0)</f>
        <v>-0.197857142857143</v>
      </c>
      <c r="Y458" s="104" t="str">
        <f aca="false">IF(T458&gt;0,IF(U458="","-",IF(X458&lt;0%,"DEGROWTH","GROWTH")))</f>
        <v>DEGROWTH</v>
      </c>
      <c r="Z458" s="75" t="n">
        <v>0</v>
      </c>
      <c r="AA458" s="70"/>
      <c r="AB458" s="70" t="s">
        <v>133</v>
      </c>
      <c r="AC458" s="70" t="s">
        <v>134</v>
      </c>
      <c r="AD458" s="3" t="n">
        <f aca="false">IF(K458=0,1,0)</f>
        <v>0</v>
      </c>
      <c r="AE458" s="76"/>
    </row>
    <row r="459" customFormat="false" ht="14.25" hidden="false" customHeight="true" outlineLevel="0" collapsed="false">
      <c r="A459" s="70" t="s">
        <v>134</v>
      </c>
      <c r="B459" s="72" t="s">
        <v>61</v>
      </c>
      <c r="C459" s="72" t="s">
        <v>1462</v>
      </c>
      <c r="D459" s="72" t="n">
        <v>1000000194</v>
      </c>
      <c r="E459" s="73" t="s">
        <v>1463</v>
      </c>
      <c r="F459" s="74" t="n">
        <v>42228</v>
      </c>
      <c r="G459" s="67" t="str">
        <f aca="false">IF(I459&gt;0,"Targeted Dealer","-")</f>
        <v>Targeted Dealer</v>
      </c>
      <c r="H459" s="67"/>
      <c r="I459" s="68" t="n">
        <v>300</v>
      </c>
      <c r="J459" s="68" t="n">
        <f aca="false">I459/$J$1*($J$1-$E$1)</f>
        <v>280</v>
      </c>
      <c r="K459" s="69" t="n">
        <v>398.5</v>
      </c>
      <c r="L459" s="69" t="n">
        <f aca="false">I459-K459</f>
        <v>-98.5</v>
      </c>
      <c r="M459" s="69" t="n">
        <f aca="false">IFERROR((K459/J459%),"-")</f>
        <v>142.321428571429</v>
      </c>
      <c r="N459" s="97" t="n">
        <v>308</v>
      </c>
      <c r="O459" s="98" t="str">
        <f aca="false">IF(F459&lt;=$P$2,"Mar","")</f>
        <v>Mar</v>
      </c>
      <c r="P459" s="97" t="n">
        <f aca="false">N459</f>
        <v>308</v>
      </c>
      <c r="Q459" s="99" t="n">
        <f aca="false">K459-P459</f>
        <v>90.5</v>
      </c>
      <c r="R459" s="98" t="n">
        <f aca="false">IFERROR(IF(O459="Mar",(K459/P459-1))," ")</f>
        <v>0.293831168831169</v>
      </c>
      <c r="S459" s="100" t="str">
        <f aca="false">IF(N459&gt;0,IF(O459="","-",IF(R459&lt;0%,"DEGROWTH","GROWTH")))</f>
        <v>GROWTH</v>
      </c>
      <c r="T459" s="69" t="n">
        <v>333.5</v>
      </c>
      <c r="U459" s="101" t="str">
        <f aca="false">IF(F459&lt;=$V$2,"Apr","")</f>
        <v>Apr</v>
      </c>
      <c r="V459" s="97" t="n">
        <v>333.5</v>
      </c>
      <c r="W459" s="102" t="n">
        <f aca="false">K459-V459</f>
        <v>65</v>
      </c>
      <c r="X459" s="103" t="n">
        <f aca="false">IFERROR(IF(U459="Apr",(K459/V459-1)),0)</f>
        <v>0.194902548725637</v>
      </c>
      <c r="Y459" s="104" t="str">
        <f aca="false">IF(T459&gt;0,IF(U459="","-",IF(X459&lt;0%,"DEGROWTH","GROWTH")))</f>
        <v>GROWTH</v>
      </c>
      <c r="Z459" s="75" t="n">
        <v>0</v>
      </c>
      <c r="AA459" s="70"/>
      <c r="AB459" s="70" t="s">
        <v>133</v>
      </c>
      <c r="AC459" s="70" t="s">
        <v>134</v>
      </c>
      <c r="AD459" s="3" t="n">
        <f aca="false">IF(K459=0,1,0)</f>
        <v>0</v>
      </c>
      <c r="AE459" s="76"/>
    </row>
    <row r="460" customFormat="false" ht="14.25" hidden="false" customHeight="true" outlineLevel="0" collapsed="false">
      <c r="A460" s="70" t="s">
        <v>134</v>
      </c>
      <c r="B460" s="72" t="s">
        <v>61</v>
      </c>
      <c r="C460" s="72" t="s">
        <v>1464</v>
      </c>
      <c r="D460" s="72" t="n">
        <v>1000000189</v>
      </c>
      <c r="E460" s="73" t="s">
        <v>1465</v>
      </c>
      <c r="F460" s="74" t="n">
        <v>42280</v>
      </c>
      <c r="G460" s="67" t="str">
        <f aca="false">IF(I460&gt;0,"Targeted Dealer","-")</f>
        <v>Targeted Dealer</v>
      </c>
      <c r="H460" s="67"/>
      <c r="I460" s="68" t="n">
        <v>25</v>
      </c>
      <c r="J460" s="68" t="n">
        <f aca="false">I460/$J$1*($J$1-$E$1)</f>
        <v>23.3333333333333</v>
      </c>
      <c r="K460" s="69" t="n">
        <v>27.5</v>
      </c>
      <c r="L460" s="69" t="n">
        <f aca="false">I460-K460</f>
        <v>-2.5</v>
      </c>
      <c r="M460" s="69" t="n">
        <f aca="false">IFERROR((K460/J460%),"-")</f>
        <v>117.857142857143</v>
      </c>
      <c r="N460" s="97" t="n">
        <v>7.5</v>
      </c>
      <c r="O460" s="98" t="str">
        <f aca="false">IF(F460&lt;=$P$2,"Mar","")</f>
        <v>Mar</v>
      </c>
      <c r="P460" s="97" t="n">
        <f aca="false">N460</f>
        <v>7.5</v>
      </c>
      <c r="Q460" s="99" t="n">
        <f aca="false">K460-P460</f>
        <v>20</v>
      </c>
      <c r="R460" s="98" t="n">
        <f aca="false">IFERROR(IF(O460="Mar",(K460/P460-1))," ")</f>
        <v>2.66666666666667</v>
      </c>
      <c r="S460" s="100" t="str">
        <f aca="false">IF(N460&gt;0,IF(O460="","-",IF(R460&lt;0%,"DEGROWTH","GROWTH")))</f>
        <v>GROWTH</v>
      </c>
      <c r="T460" s="69" t="n">
        <v>62.5</v>
      </c>
      <c r="U460" s="101" t="str">
        <f aca="false">IF(F460&lt;=$V$2,"Apr","")</f>
        <v>Apr</v>
      </c>
      <c r="V460" s="97" t="n">
        <v>62.5</v>
      </c>
      <c r="W460" s="102" t="n">
        <f aca="false">K460-V460</f>
        <v>-35</v>
      </c>
      <c r="X460" s="103" t="n">
        <f aca="false">IFERROR(IF(U460="Apr",(K460/V460-1)),0)</f>
        <v>-0.56</v>
      </c>
      <c r="Y460" s="104" t="str">
        <f aca="false">IF(T460&gt;0,IF(U460="","-",IF(X460&lt;0%,"DEGROWTH","GROWTH")))</f>
        <v>DEGROWTH</v>
      </c>
      <c r="Z460" s="75" t="n">
        <v>0</v>
      </c>
      <c r="AA460" s="70"/>
      <c r="AB460" s="70" t="s">
        <v>133</v>
      </c>
      <c r="AC460" s="70" t="s">
        <v>134</v>
      </c>
      <c r="AD460" s="3" t="n">
        <f aca="false">IF(K460=0,1,0)</f>
        <v>0</v>
      </c>
      <c r="AE460" s="76"/>
    </row>
    <row r="461" customFormat="false" ht="14.25" hidden="false" customHeight="true" outlineLevel="0" collapsed="false">
      <c r="A461" s="70" t="s">
        <v>134</v>
      </c>
      <c r="B461" s="72" t="s">
        <v>61</v>
      </c>
      <c r="C461" s="72" t="s">
        <v>1466</v>
      </c>
      <c r="D461" s="72" t="n">
        <v>1000000181</v>
      </c>
      <c r="E461" s="73" t="s">
        <v>1467</v>
      </c>
      <c r="F461" s="74" t="n">
        <v>42889</v>
      </c>
      <c r="G461" s="67" t="str">
        <f aca="false">IF(I461&gt;0,"Targeted Dealer","-")</f>
        <v>Targeted Dealer</v>
      </c>
      <c r="H461" s="67"/>
      <c r="I461" s="68" t="n">
        <v>90</v>
      </c>
      <c r="J461" s="68" t="n">
        <f aca="false">I461/$J$1*($J$1-$E$1)</f>
        <v>84</v>
      </c>
      <c r="K461" s="69" t="n">
        <v>52</v>
      </c>
      <c r="L461" s="69" t="n">
        <f aca="false">I461-K461</f>
        <v>38</v>
      </c>
      <c r="M461" s="69" t="n">
        <f aca="false">IFERROR((K461/J461%),"-")</f>
        <v>61.9047619047619</v>
      </c>
      <c r="N461" s="97" t="n">
        <v>100.5</v>
      </c>
      <c r="O461" s="98" t="str">
        <f aca="false">IF(F461&lt;=$P$2,"Mar","")</f>
        <v>Mar</v>
      </c>
      <c r="P461" s="97" t="n">
        <f aca="false">N461</f>
        <v>100.5</v>
      </c>
      <c r="Q461" s="99" t="n">
        <f aca="false">K461-P461</f>
        <v>-48.5</v>
      </c>
      <c r="R461" s="98" t="n">
        <f aca="false">IFERROR(IF(O461="Mar",(K461/P461-1))," ")</f>
        <v>-0.482587064676617</v>
      </c>
      <c r="S461" s="100" t="str">
        <f aca="false">IF(N461&gt;0,IF(O461="","-",IF(R461&lt;0%,"DEGROWTH","GROWTH")))</f>
        <v>DEGROWTH</v>
      </c>
      <c r="T461" s="69" t="n">
        <v>100</v>
      </c>
      <c r="U461" s="101" t="str">
        <f aca="false">IF(F461&lt;=$V$2,"Apr","")</f>
        <v>Apr</v>
      </c>
      <c r="V461" s="97" t="n">
        <v>100</v>
      </c>
      <c r="W461" s="102" t="n">
        <f aca="false">K461-V461</f>
        <v>-48</v>
      </c>
      <c r="X461" s="103" t="n">
        <f aca="false">IFERROR(IF(U461="Apr",(K461/V461-1)),0)</f>
        <v>-0.48</v>
      </c>
      <c r="Y461" s="104" t="str">
        <f aca="false">IF(T461&gt;0,IF(U461="","-",IF(X461&lt;0%,"DEGROWTH","GROWTH")))</f>
        <v>DEGROWTH</v>
      </c>
      <c r="Z461" s="75" t="n">
        <v>0</v>
      </c>
      <c r="AA461" s="70"/>
      <c r="AB461" s="70" t="s">
        <v>133</v>
      </c>
      <c r="AC461" s="70" t="s">
        <v>134</v>
      </c>
      <c r="AD461" s="3" t="n">
        <f aca="false">IF(K461=0,1,0)</f>
        <v>0</v>
      </c>
      <c r="AE461" s="76"/>
    </row>
    <row r="462" customFormat="false" ht="14.25" hidden="false" customHeight="true" outlineLevel="0" collapsed="false">
      <c r="A462" s="70" t="s">
        <v>134</v>
      </c>
      <c r="B462" s="72" t="s">
        <v>61</v>
      </c>
      <c r="C462" s="72" t="s">
        <v>1468</v>
      </c>
      <c r="D462" s="72" t="n">
        <v>1000000178</v>
      </c>
      <c r="E462" s="73" t="s">
        <v>1469</v>
      </c>
      <c r="F462" s="74" t="n">
        <v>42921</v>
      </c>
      <c r="G462" s="67" t="str">
        <f aca="false">IF(I462&gt;0,"Targeted Dealer","-")</f>
        <v>Targeted Dealer</v>
      </c>
      <c r="H462" s="67"/>
      <c r="I462" s="68" t="n">
        <v>25</v>
      </c>
      <c r="J462" s="68" t="n">
        <f aca="false">I462/$J$1*($J$1-$E$1)</f>
        <v>23.3333333333333</v>
      </c>
      <c r="K462" s="69" t="n">
        <v>25.5</v>
      </c>
      <c r="L462" s="69" t="n">
        <f aca="false">I462-K462</f>
        <v>-0.5</v>
      </c>
      <c r="M462" s="69" t="n">
        <f aca="false">IFERROR((K462/J462%),"-")</f>
        <v>109.285714285714</v>
      </c>
      <c r="N462" s="97" t="n">
        <v>26</v>
      </c>
      <c r="O462" s="98" t="str">
        <f aca="false">IF(F462&lt;=$P$2,"Mar","")</f>
        <v>Mar</v>
      </c>
      <c r="P462" s="97" t="n">
        <f aca="false">N462</f>
        <v>26</v>
      </c>
      <c r="Q462" s="99" t="n">
        <f aca="false">K462-P462</f>
        <v>-0.5</v>
      </c>
      <c r="R462" s="98" t="n">
        <f aca="false">IFERROR(IF(O462="Mar",(K462/P462-1))," ")</f>
        <v>-0.0192307692307693</v>
      </c>
      <c r="S462" s="100" t="str">
        <f aca="false">IF(N462&gt;0,IF(O462="","-",IF(R462&lt;0%,"DEGROWTH","GROWTH")))</f>
        <v>DEGROWTH</v>
      </c>
      <c r="T462" s="69" t="n">
        <v>50</v>
      </c>
      <c r="U462" s="101" t="str">
        <f aca="false">IF(F462&lt;=$V$2,"Apr","")</f>
        <v>Apr</v>
      </c>
      <c r="V462" s="97" t="n">
        <v>50</v>
      </c>
      <c r="W462" s="102" t="n">
        <f aca="false">K462-V462</f>
        <v>-24.5</v>
      </c>
      <c r="X462" s="103" t="n">
        <f aca="false">IFERROR(IF(U462="Apr",(K462/V462-1)),0)</f>
        <v>-0.49</v>
      </c>
      <c r="Y462" s="104" t="str">
        <f aca="false">IF(T462&gt;0,IF(U462="","-",IF(X462&lt;0%,"DEGROWTH","GROWTH")))</f>
        <v>DEGROWTH</v>
      </c>
      <c r="Z462" s="75" t="n">
        <v>0</v>
      </c>
      <c r="AA462" s="70"/>
      <c r="AB462" s="70" t="s">
        <v>133</v>
      </c>
      <c r="AC462" s="70" t="s">
        <v>134</v>
      </c>
      <c r="AD462" s="3" t="n">
        <f aca="false">IF(K462=0,1,0)</f>
        <v>0</v>
      </c>
      <c r="AE462" s="76"/>
    </row>
    <row r="463" customFormat="false" ht="14.25" hidden="false" customHeight="true" outlineLevel="0" collapsed="false">
      <c r="A463" s="70" t="s">
        <v>134</v>
      </c>
      <c r="B463" s="72" t="s">
        <v>61</v>
      </c>
      <c r="C463" s="72" t="s">
        <v>1470</v>
      </c>
      <c r="D463" s="72" t="n">
        <v>1000000190</v>
      </c>
      <c r="E463" s="73" t="s">
        <v>1471</v>
      </c>
      <c r="F463" s="74" t="n">
        <v>43066</v>
      </c>
      <c r="G463" s="67" t="str">
        <f aca="false">IF(I463&gt;0,"Targeted Dealer","-")</f>
        <v>Targeted Dealer</v>
      </c>
      <c r="H463" s="67"/>
      <c r="I463" s="68" t="n">
        <v>80</v>
      </c>
      <c r="J463" s="68" t="n">
        <f aca="false">I463/$J$1*($J$1-$E$1)</f>
        <v>74.6666666666667</v>
      </c>
      <c r="K463" s="69" t="n">
        <v>104.5</v>
      </c>
      <c r="L463" s="69" t="n">
        <f aca="false">I463-K463</f>
        <v>-24.5</v>
      </c>
      <c r="M463" s="69" t="n">
        <f aca="false">IFERROR((K463/J463%),"-")</f>
        <v>139.955357142857</v>
      </c>
      <c r="N463" s="97" t="n">
        <v>77.5</v>
      </c>
      <c r="O463" s="98" t="str">
        <f aca="false">IF(F463&lt;=$P$2,"Mar","")</f>
        <v>Mar</v>
      </c>
      <c r="P463" s="97" t="n">
        <f aca="false">N463</f>
        <v>77.5</v>
      </c>
      <c r="Q463" s="99" t="n">
        <f aca="false">K463-P463</f>
        <v>27</v>
      </c>
      <c r="R463" s="98" t="n">
        <f aca="false">IFERROR(IF(O463="Mar",(K463/P463-1))," ")</f>
        <v>0.348387096774194</v>
      </c>
      <c r="S463" s="100" t="str">
        <f aca="false">IF(N463&gt;0,IF(O463="","-",IF(R463&lt;0%,"DEGROWTH","GROWTH")))</f>
        <v>GROWTH</v>
      </c>
      <c r="T463" s="69" t="n">
        <v>59.5</v>
      </c>
      <c r="U463" s="101" t="str">
        <f aca="false">IF(F463&lt;=$V$2,"Apr","")</f>
        <v>Apr</v>
      </c>
      <c r="V463" s="97" t="n">
        <v>59.5</v>
      </c>
      <c r="W463" s="102" t="n">
        <f aca="false">K463-V463</f>
        <v>45</v>
      </c>
      <c r="X463" s="103" t="n">
        <f aca="false">IFERROR(IF(U463="Apr",(K463/V463-1)),0)</f>
        <v>0.756302521008403</v>
      </c>
      <c r="Y463" s="104" t="str">
        <f aca="false">IF(T463&gt;0,IF(U463="","-",IF(X463&lt;0%,"DEGROWTH","GROWTH")))</f>
        <v>GROWTH</v>
      </c>
      <c r="Z463" s="75" t="n">
        <v>0</v>
      </c>
      <c r="AA463" s="70"/>
      <c r="AB463" s="70" t="s">
        <v>133</v>
      </c>
      <c r="AC463" s="70" t="s">
        <v>134</v>
      </c>
      <c r="AD463" s="3" t="n">
        <f aca="false">IF(K463=0,1,0)</f>
        <v>0</v>
      </c>
      <c r="AE463" s="76"/>
    </row>
    <row r="464" customFormat="false" ht="14.25" hidden="false" customHeight="true" outlineLevel="0" collapsed="false">
      <c r="A464" s="70" t="s">
        <v>134</v>
      </c>
      <c r="B464" s="72" t="s">
        <v>61</v>
      </c>
      <c r="C464" s="72" t="s">
        <v>1472</v>
      </c>
      <c r="D464" s="72" t="n">
        <v>1000000168</v>
      </c>
      <c r="E464" s="73" t="s">
        <v>1473</v>
      </c>
      <c r="F464" s="74" t="n">
        <v>43147</v>
      </c>
      <c r="G464" s="67" t="str">
        <f aca="false">IF(I464&gt;0,"Targeted Dealer","-")</f>
        <v>Targeted Dealer</v>
      </c>
      <c r="H464" s="67"/>
      <c r="I464" s="68" t="n">
        <v>200</v>
      </c>
      <c r="J464" s="68" t="n">
        <f aca="false">I464/$J$1*($J$1-$E$1)</f>
        <v>186.666666666667</v>
      </c>
      <c r="K464" s="69" t="n">
        <v>244.5</v>
      </c>
      <c r="L464" s="69" t="n">
        <f aca="false">I464-K464</f>
        <v>-44.5</v>
      </c>
      <c r="M464" s="69" t="n">
        <f aca="false">IFERROR((K464/J464%),"-")</f>
        <v>130.982142857143</v>
      </c>
      <c r="N464" s="97" t="n">
        <v>231.5</v>
      </c>
      <c r="O464" s="98" t="str">
        <f aca="false">IF(F464&lt;=$P$2,"Mar","")</f>
        <v>Mar</v>
      </c>
      <c r="P464" s="97" t="n">
        <f aca="false">N464</f>
        <v>231.5</v>
      </c>
      <c r="Q464" s="99" t="n">
        <f aca="false">K464-P464</f>
        <v>13</v>
      </c>
      <c r="R464" s="98" t="n">
        <f aca="false">IFERROR(IF(O464="Mar",(K464/P464-1))," ")</f>
        <v>0.0561555075593954</v>
      </c>
      <c r="S464" s="100" t="str">
        <f aca="false">IF(N464&gt;0,IF(O464="","-",IF(R464&lt;0%,"DEGROWTH","GROWTH")))</f>
        <v>GROWTH</v>
      </c>
      <c r="T464" s="69" t="n">
        <v>296</v>
      </c>
      <c r="U464" s="101" t="str">
        <f aca="false">IF(F464&lt;=$V$2,"Apr","")</f>
        <v>Apr</v>
      </c>
      <c r="V464" s="97" t="n">
        <v>296</v>
      </c>
      <c r="W464" s="102" t="n">
        <f aca="false">K464-V464</f>
        <v>-51.5</v>
      </c>
      <c r="X464" s="103" t="n">
        <f aca="false">IFERROR(IF(U464="Apr",(K464/V464-1)),0)</f>
        <v>-0.173986486486487</v>
      </c>
      <c r="Y464" s="104" t="str">
        <f aca="false">IF(T464&gt;0,IF(U464="","-",IF(X464&lt;0%,"DEGROWTH","GROWTH")))</f>
        <v>DEGROWTH</v>
      </c>
      <c r="Z464" s="75" t="n">
        <v>0</v>
      </c>
      <c r="AA464" s="70"/>
      <c r="AB464" s="70" t="s">
        <v>133</v>
      </c>
      <c r="AC464" s="70" t="s">
        <v>134</v>
      </c>
      <c r="AD464" s="3" t="n">
        <f aca="false">IF(K464=0,1,0)</f>
        <v>0</v>
      </c>
      <c r="AE464" s="76"/>
    </row>
    <row r="465" customFormat="false" ht="14.25" hidden="false" customHeight="true" outlineLevel="0" collapsed="false">
      <c r="A465" s="70" t="s">
        <v>134</v>
      </c>
      <c r="B465" s="72" t="s">
        <v>61</v>
      </c>
      <c r="C465" s="72" t="s">
        <v>1474</v>
      </c>
      <c r="D465" s="72" t="n">
        <v>1000000172</v>
      </c>
      <c r="E465" s="73" t="s">
        <v>1475</v>
      </c>
      <c r="F465" s="74" t="n">
        <v>43282</v>
      </c>
      <c r="G465" s="67" t="str">
        <f aca="false">IF(I465&gt;0,"Targeted Dealer","-")</f>
        <v>Targeted Dealer</v>
      </c>
      <c r="H465" s="67"/>
      <c r="I465" s="68" t="n">
        <v>650</v>
      </c>
      <c r="J465" s="68" t="n">
        <f aca="false">I465/$J$1*($J$1-$E$1)</f>
        <v>606.666666666667</v>
      </c>
      <c r="K465" s="69" t="n">
        <v>512</v>
      </c>
      <c r="L465" s="69" t="n">
        <f aca="false">I465-K465</f>
        <v>138</v>
      </c>
      <c r="M465" s="69" t="n">
        <f aca="false">IFERROR((K465/J465%),"-")</f>
        <v>84.3956043956044</v>
      </c>
      <c r="N465" s="97" t="n">
        <v>613.5</v>
      </c>
      <c r="O465" s="98" t="str">
        <f aca="false">IF(F465&lt;=$P$2,"Mar","")</f>
        <v>Mar</v>
      </c>
      <c r="P465" s="97" t="n">
        <f aca="false">N465</f>
        <v>613.5</v>
      </c>
      <c r="Q465" s="99" t="n">
        <f aca="false">K465-P465</f>
        <v>-101.5</v>
      </c>
      <c r="R465" s="98" t="n">
        <f aca="false">IFERROR(IF(O465="Mar",(K465/P465-1))," ")</f>
        <v>-0.165444172779136</v>
      </c>
      <c r="S465" s="100" t="str">
        <f aca="false">IF(N465&gt;0,IF(O465="","-",IF(R465&lt;0%,"DEGROWTH","GROWTH")))</f>
        <v>DEGROWTH</v>
      </c>
      <c r="T465" s="69" t="n">
        <v>642.5</v>
      </c>
      <c r="U465" s="101" t="str">
        <f aca="false">IF(F465&lt;=$V$2,"Apr","")</f>
        <v>Apr</v>
      </c>
      <c r="V465" s="97" t="n">
        <v>642.5</v>
      </c>
      <c r="W465" s="102" t="n">
        <f aca="false">K465-V465</f>
        <v>-130.5</v>
      </c>
      <c r="X465" s="103" t="n">
        <f aca="false">IFERROR(IF(U465="Apr",(K465/V465-1)),0)</f>
        <v>-0.203112840466926</v>
      </c>
      <c r="Y465" s="104" t="str">
        <f aca="false">IF(T465&gt;0,IF(U465="","-",IF(X465&lt;0%,"DEGROWTH","GROWTH")))</f>
        <v>DEGROWTH</v>
      </c>
      <c r="Z465" s="75" t="n">
        <v>0</v>
      </c>
      <c r="AA465" s="70"/>
      <c r="AB465" s="70" t="s">
        <v>133</v>
      </c>
      <c r="AC465" s="70" t="s">
        <v>134</v>
      </c>
      <c r="AD465" s="3" t="n">
        <f aca="false">IF(K465=0,1,0)</f>
        <v>0</v>
      </c>
      <c r="AE465" s="76"/>
    </row>
    <row r="466" customFormat="false" ht="14.25" hidden="false" customHeight="true" outlineLevel="0" collapsed="false">
      <c r="A466" s="70" t="s">
        <v>134</v>
      </c>
      <c r="B466" s="72" t="s">
        <v>61</v>
      </c>
      <c r="C466" s="72" t="s">
        <v>1476</v>
      </c>
      <c r="D466" s="72" t="n">
        <v>1000000195</v>
      </c>
      <c r="E466" s="73" t="s">
        <v>1477</v>
      </c>
      <c r="F466" s="74" t="n">
        <v>43282</v>
      </c>
      <c r="G466" s="67" t="str">
        <f aca="false">IF(I466&gt;0,"Targeted Dealer","-")</f>
        <v>Targeted Dealer</v>
      </c>
      <c r="H466" s="67"/>
      <c r="I466" s="68" t="n">
        <v>150</v>
      </c>
      <c r="J466" s="68" t="n">
        <f aca="false">I466/$J$1*($J$1-$E$1)</f>
        <v>140</v>
      </c>
      <c r="K466" s="69" t="n">
        <v>145.5</v>
      </c>
      <c r="L466" s="69" t="n">
        <f aca="false">I466-K466</f>
        <v>4.5</v>
      </c>
      <c r="M466" s="69" t="n">
        <f aca="false">IFERROR((K466/J466%),"-")</f>
        <v>103.928571428571</v>
      </c>
      <c r="N466" s="97" t="n">
        <v>157</v>
      </c>
      <c r="O466" s="98" t="str">
        <f aca="false">IF(F466&lt;=$P$2,"Mar","")</f>
        <v>Mar</v>
      </c>
      <c r="P466" s="97" t="n">
        <f aca="false">N466</f>
        <v>157</v>
      </c>
      <c r="Q466" s="99" t="n">
        <f aca="false">K466-P466</f>
        <v>-11.5</v>
      </c>
      <c r="R466" s="98" t="n">
        <f aca="false">IFERROR(IF(O466="Mar",(K466/P466-1))," ")</f>
        <v>-0.0732484076433121</v>
      </c>
      <c r="S466" s="100" t="str">
        <f aca="false">IF(N466&gt;0,IF(O466="","-",IF(R466&lt;0%,"DEGROWTH","GROWTH")))</f>
        <v>DEGROWTH</v>
      </c>
      <c r="T466" s="69" t="n">
        <v>148</v>
      </c>
      <c r="U466" s="101" t="str">
        <f aca="false">IF(F466&lt;=$V$2,"Apr","")</f>
        <v>Apr</v>
      </c>
      <c r="V466" s="97" t="n">
        <v>148</v>
      </c>
      <c r="W466" s="102" t="n">
        <f aca="false">K466-V466</f>
        <v>-2.5</v>
      </c>
      <c r="X466" s="103" t="n">
        <f aca="false">IFERROR(IF(U466="Apr",(K466/V466-1)),0)</f>
        <v>-0.0168918918918919</v>
      </c>
      <c r="Y466" s="104" t="str">
        <f aca="false">IF(T466&gt;0,IF(U466="","-",IF(X466&lt;0%,"DEGROWTH","GROWTH")))</f>
        <v>DEGROWTH</v>
      </c>
      <c r="Z466" s="75" t="n">
        <v>0</v>
      </c>
      <c r="AA466" s="70"/>
      <c r="AB466" s="70" t="s">
        <v>133</v>
      </c>
      <c r="AC466" s="70" t="s">
        <v>134</v>
      </c>
      <c r="AD466" s="3" t="n">
        <f aca="false">IF(K466=0,1,0)</f>
        <v>0</v>
      </c>
      <c r="AE466" s="76"/>
    </row>
    <row r="467" customFormat="false" ht="14.25" hidden="false" customHeight="true" outlineLevel="0" collapsed="false">
      <c r="A467" s="70" t="s">
        <v>134</v>
      </c>
      <c r="B467" s="72" t="s">
        <v>61</v>
      </c>
      <c r="C467" s="72" t="s">
        <v>1478</v>
      </c>
      <c r="D467" s="72" t="n">
        <v>1000000170</v>
      </c>
      <c r="E467" s="73" t="s">
        <v>1479</v>
      </c>
      <c r="F467" s="74" t="n">
        <v>43295</v>
      </c>
      <c r="G467" s="67" t="str">
        <f aca="false">IF(I467&gt;0,"Targeted Dealer","-")</f>
        <v>Targeted Dealer</v>
      </c>
      <c r="H467" s="67"/>
      <c r="I467" s="68" t="n">
        <v>150</v>
      </c>
      <c r="J467" s="68" t="n">
        <f aca="false">I467/$J$1*($J$1-$E$1)</f>
        <v>140</v>
      </c>
      <c r="K467" s="69" t="n">
        <v>152</v>
      </c>
      <c r="L467" s="69" t="n">
        <f aca="false">I467-K467</f>
        <v>-2</v>
      </c>
      <c r="M467" s="69" t="n">
        <f aca="false">IFERROR((K467/J467%),"-")</f>
        <v>108.571428571429</v>
      </c>
      <c r="N467" s="97" t="n">
        <v>177</v>
      </c>
      <c r="O467" s="98" t="str">
        <f aca="false">IF(F467&lt;=$P$2,"Mar","")</f>
        <v>Mar</v>
      </c>
      <c r="P467" s="97" t="n">
        <f aca="false">N467</f>
        <v>177</v>
      </c>
      <c r="Q467" s="99" t="n">
        <f aca="false">K467-P467</f>
        <v>-25</v>
      </c>
      <c r="R467" s="98" t="n">
        <f aca="false">IFERROR(IF(O467="Mar",(K467/P467-1))," ")</f>
        <v>-0.141242937853107</v>
      </c>
      <c r="S467" s="100" t="str">
        <f aca="false">IF(N467&gt;0,IF(O467="","-",IF(R467&lt;0%,"DEGROWTH","GROWTH")))</f>
        <v>DEGROWTH</v>
      </c>
      <c r="T467" s="69" t="n">
        <v>71</v>
      </c>
      <c r="U467" s="101" t="str">
        <f aca="false">IF(F467&lt;=$V$2,"Apr","")</f>
        <v>Apr</v>
      </c>
      <c r="V467" s="97" t="n">
        <v>71</v>
      </c>
      <c r="W467" s="102" t="n">
        <f aca="false">K467-V467</f>
        <v>81</v>
      </c>
      <c r="X467" s="103" t="n">
        <f aca="false">IFERROR(IF(U467="Apr",(K467/V467-1)),0)</f>
        <v>1.14084507042254</v>
      </c>
      <c r="Y467" s="104" t="str">
        <f aca="false">IF(T467&gt;0,IF(U467="","-",IF(X467&lt;0%,"DEGROWTH","GROWTH")))</f>
        <v>GROWTH</v>
      </c>
      <c r="Z467" s="75" t="n">
        <v>0</v>
      </c>
      <c r="AA467" s="70"/>
      <c r="AB467" s="70" t="s">
        <v>133</v>
      </c>
      <c r="AC467" s="70" t="s">
        <v>134</v>
      </c>
      <c r="AD467" s="3" t="n">
        <f aca="false">IF(K467=0,1,0)</f>
        <v>0</v>
      </c>
      <c r="AE467" s="76"/>
    </row>
    <row r="468" customFormat="false" ht="14.25" hidden="false" customHeight="true" outlineLevel="0" collapsed="false">
      <c r="A468" s="70" t="s">
        <v>134</v>
      </c>
      <c r="B468" s="72" t="s">
        <v>61</v>
      </c>
      <c r="C468" s="72" t="s">
        <v>1480</v>
      </c>
      <c r="D468" s="72" t="n">
        <v>1000000179</v>
      </c>
      <c r="E468" s="73" t="s">
        <v>1481</v>
      </c>
      <c r="F468" s="74" t="n">
        <v>44208</v>
      </c>
      <c r="G468" s="67" t="str">
        <f aca="false">IF(I468&gt;0,"Targeted Dealer","-")</f>
        <v>Targeted Dealer</v>
      </c>
      <c r="H468" s="67"/>
      <c r="I468" s="68" t="n">
        <v>120</v>
      </c>
      <c r="J468" s="68" t="n">
        <f aca="false">I468/$J$1*($J$1-$E$1)</f>
        <v>112</v>
      </c>
      <c r="K468" s="69" t="n">
        <v>140</v>
      </c>
      <c r="L468" s="69" t="n">
        <f aca="false">I468-K468</f>
        <v>-20</v>
      </c>
      <c r="M468" s="69" t="n">
        <f aca="false">IFERROR((K468/J468%),"-")</f>
        <v>125</v>
      </c>
      <c r="N468" s="97" t="n">
        <v>260.5</v>
      </c>
      <c r="O468" s="98" t="str">
        <f aca="false">IF(F468&lt;=$P$2,"Mar","")</f>
        <v>Mar</v>
      </c>
      <c r="P468" s="97" t="n">
        <f aca="false">N468</f>
        <v>260.5</v>
      </c>
      <c r="Q468" s="99" t="n">
        <f aca="false">K468-P468</f>
        <v>-120.5</v>
      </c>
      <c r="R468" s="98" t="n">
        <f aca="false">IFERROR(IF(O468="Mar",(K468/P468-1))," ")</f>
        <v>-0.46257197696737</v>
      </c>
      <c r="S468" s="100" t="str">
        <f aca="false">IF(N468&gt;0,IF(O468="","-",IF(R468&lt;0%,"DEGROWTH","GROWTH")))</f>
        <v>DEGROWTH</v>
      </c>
      <c r="T468" s="69" t="n">
        <v>87.5</v>
      </c>
      <c r="U468" s="101" t="str">
        <f aca="false">IF(F468&lt;=$V$2,"Apr","")</f>
        <v>Apr</v>
      </c>
      <c r="V468" s="97" t="n">
        <v>87.5</v>
      </c>
      <c r="W468" s="102" t="n">
        <f aca="false">K468-V468</f>
        <v>52.5</v>
      </c>
      <c r="X468" s="103" t="n">
        <f aca="false">IFERROR(IF(U468="Apr",(K468/V468-1)),0)</f>
        <v>0.6</v>
      </c>
      <c r="Y468" s="104" t="str">
        <f aca="false">IF(T468&gt;0,IF(U468="","-",IF(X468&lt;0%,"DEGROWTH","GROWTH")))</f>
        <v>GROWTH</v>
      </c>
      <c r="Z468" s="75" t="n">
        <v>0</v>
      </c>
      <c r="AA468" s="70"/>
      <c r="AB468" s="70" t="s">
        <v>133</v>
      </c>
      <c r="AC468" s="70" t="s">
        <v>134</v>
      </c>
      <c r="AD468" s="3" t="n">
        <f aca="false">IF(K468=0,1,0)</f>
        <v>0</v>
      </c>
      <c r="AE468" s="76"/>
    </row>
    <row r="469" customFormat="false" ht="14.25" hidden="false" customHeight="true" outlineLevel="0" collapsed="false">
      <c r="A469" s="70" t="s">
        <v>134</v>
      </c>
      <c r="B469" s="72" t="s">
        <v>61</v>
      </c>
      <c r="C469" s="72" t="s">
        <v>1482</v>
      </c>
      <c r="D469" s="72" t="n">
        <v>1000000183</v>
      </c>
      <c r="E469" s="73" t="s">
        <v>1483</v>
      </c>
      <c r="F469" s="74" t="n">
        <v>44240</v>
      </c>
      <c r="G469" s="67" t="str">
        <f aca="false">IF(I469&gt;0,"Targeted Dealer","-")</f>
        <v>Targeted Dealer</v>
      </c>
      <c r="H469" s="67"/>
      <c r="I469" s="68" t="n">
        <v>37</v>
      </c>
      <c r="J469" s="68" t="n">
        <f aca="false">I469/$J$1*($J$1-$E$1)</f>
        <v>34.5333333333333</v>
      </c>
      <c r="K469" s="69" t="n">
        <v>12.5</v>
      </c>
      <c r="L469" s="69" t="n">
        <f aca="false">I469-K469</f>
        <v>24.5</v>
      </c>
      <c r="M469" s="69" t="n">
        <f aca="false">IFERROR((K469/J469%),"-")</f>
        <v>36.1969111969112</v>
      </c>
      <c r="N469" s="97" t="n">
        <v>8</v>
      </c>
      <c r="O469" s="98" t="str">
        <f aca="false">IF(F469&lt;=$P$2,"Mar","")</f>
        <v>Mar</v>
      </c>
      <c r="P469" s="97" t="n">
        <f aca="false">N469</f>
        <v>8</v>
      </c>
      <c r="Q469" s="99" t="n">
        <f aca="false">K469-P469</f>
        <v>4.5</v>
      </c>
      <c r="R469" s="98" t="n">
        <f aca="false">IFERROR(IF(O469="Mar",(K469/P469-1))," ")</f>
        <v>0.5625</v>
      </c>
      <c r="S469" s="100" t="str">
        <f aca="false">IF(N469&gt;0,IF(O469="","-",IF(R469&lt;0%,"DEGROWTH","GROWTH")))</f>
        <v>GROWTH</v>
      </c>
      <c r="T469" s="69" t="n">
        <v>12.5</v>
      </c>
      <c r="U469" s="101" t="str">
        <f aca="false">IF(F469&lt;=$V$2,"Apr","")</f>
        <v>Apr</v>
      </c>
      <c r="V469" s="97" t="n">
        <v>12.5</v>
      </c>
      <c r="W469" s="102" t="n">
        <f aca="false">K469-V469</f>
        <v>0</v>
      </c>
      <c r="X469" s="103" t="n">
        <f aca="false">IFERROR(IF(U469="Apr",(K469/V469-1)),0)</f>
        <v>0</v>
      </c>
      <c r="Y469" s="104" t="str">
        <f aca="false">IF(T469&gt;0,IF(U469="","-",IF(X469&lt;0%,"DEGROWTH","GROWTH")))</f>
        <v>GROWTH</v>
      </c>
      <c r="Z469" s="75" t="n">
        <v>0</v>
      </c>
      <c r="AA469" s="70"/>
      <c r="AB469" s="70" t="s">
        <v>133</v>
      </c>
      <c r="AC469" s="70" t="s">
        <v>134</v>
      </c>
      <c r="AD469" s="3" t="n">
        <f aca="false">IF(K469=0,1,0)</f>
        <v>0</v>
      </c>
      <c r="AE469" s="76"/>
    </row>
    <row r="470" customFormat="false" ht="14.25" hidden="false" customHeight="true" outlineLevel="0" collapsed="false">
      <c r="A470" s="70" t="s">
        <v>134</v>
      </c>
      <c r="B470" s="72" t="s">
        <v>61</v>
      </c>
      <c r="C470" s="72" t="s">
        <v>1484</v>
      </c>
      <c r="D470" s="72" t="n">
        <v>1000000174</v>
      </c>
      <c r="E470" s="73" t="s">
        <v>1485</v>
      </c>
      <c r="F470" s="74" t="n">
        <v>44441</v>
      </c>
      <c r="G470" s="67" t="str">
        <f aca="false">IF(I470&gt;0,"Targeted Dealer","-")</f>
        <v>Targeted Dealer</v>
      </c>
      <c r="H470" s="67"/>
      <c r="I470" s="68" t="n">
        <v>63</v>
      </c>
      <c r="J470" s="68" t="n">
        <f aca="false">I470/$J$1*($J$1-$E$1)</f>
        <v>58.8</v>
      </c>
      <c r="K470" s="69" t="n">
        <v>26</v>
      </c>
      <c r="L470" s="69" t="n">
        <f aca="false">I470-K470</f>
        <v>37</v>
      </c>
      <c r="M470" s="69" t="n">
        <f aca="false">IFERROR((K470/J470%),"-")</f>
        <v>44.2176870748299</v>
      </c>
      <c r="N470" s="97" t="n">
        <v>51.5</v>
      </c>
      <c r="O470" s="98" t="str">
        <f aca="false">IF(F470&lt;=$P$2,"Mar","")</f>
        <v>Mar</v>
      </c>
      <c r="P470" s="97" t="n">
        <f aca="false">N470</f>
        <v>51.5</v>
      </c>
      <c r="Q470" s="99" t="n">
        <f aca="false">K470-P470</f>
        <v>-25.5</v>
      </c>
      <c r="R470" s="98" t="n">
        <f aca="false">IFERROR(IF(O470="Mar",(K470/P470-1))," ")</f>
        <v>-0.495145631067961</v>
      </c>
      <c r="S470" s="100" t="str">
        <f aca="false">IF(N470&gt;0,IF(O470="","-",IF(R470&lt;0%,"DEGROWTH","GROWTH")))</f>
        <v>DEGROWTH</v>
      </c>
      <c r="T470" s="69" t="n">
        <v>62</v>
      </c>
      <c r="U470" s="101" t="str">
        <f aca="false">IF(F470&lt;=$V$2,"Apr","")</f>
        <v>Apr</v>
      </c>
      <c r="V470" s="97" t="n">
        <v>62</v>
      </c>
      <c r="W470" s="102" t="n">
        <f aca="false">K470-V470</f>
        <v>-36</v>
      </c>
      <c r="X470" s="103" t="n">
        <f aca="false">IFERROR(IF(U470="Apr",(K470/V470-1)),0)</f>
        <v>-0.580645161290323</v>
      </c>
      <c r="Y470" s="104" t="str">
        <f aca="false">IF(T470&gt;0,IF(U470="","-",IF(X470&lt;0%,"DEGROWTH","GROWTH")))</f>
        <v>DEGROWTH</v>
      </c>
      <c r="Z470" s="75" t="n">
        <v>0</v>
      </c>
      <c r="AA470" s="70"/>
      <c r="AB470" s="70" t="s">
        <v>133</v>
      </c>
      <c r="AC470" s="70" t="s">
        <v>134</v>
      </c>
      <c r="AD470" s="3" t="n">
        <f aca="false">IF(K470=0,1,0)</f>
        <v>0</v>
      </c>
      <c r="AE470" s="76"/>
    </row>
    <row r="471" customFormat="false" ht="14.25" hidden="false" customHeight="true" outlineLevel="0" collapsed="false">
      <c r="A471" s="70" t="s">
        <v>134</v>
      </c>
      <c r="B471" s="72" t="s">
        <v>61</v>
      </c>
      <c r="C471" s="72" t="s">
        <v>1486</v>
      </c>
      <c r="D471" s="72" t="n">
        <v>1000002402</v>
      </c>
      <c r="E471" s="73" t="s">
        <v>1487</v>
      </c>
      <c r="F471" s="74" t="n">
        <v>44559</v>
      </c>
      <c r="G471" s="67" t="str">
        <f aca="false">IF(I471&gt;0,"Targeted Dealer","-")</f>
        <v>Targeted Dealer</v>
      </c>
      <c r="H471" s="67"/>
      <c r="I471" s="68" t="n">
        <v>76</v>
      </c>
      <c r="J471" s="68" t="n">
        <f aca="false">I471/$J$1*($J$1-$E$1)</f>
        <v>70.9333333333333</v>
      </c>
      <c r="K471" s="69" t="n">
        <v>62</v>
      </c>
      <c r="L471" s="69" t="n">
        <f aca="false">I471-K471</f>
        <v>14</v>
      </c>
      <c r="M471" s="69" t="n">
        <f aca="false">IFERROR((K471/J471%),"-")</f>
        <v>87.406015037594</v>
      </c>
      <c r="N471" s="97" t="n">
        <v>66</v>
      </c>
      <c r="O471" s="98" t="str">
        <f aca="false">IF(F471&lt;=$P$2,"Mar","")</f>
        <v>Mar</v>
      </c>
      <c r="P471" s="97" t="n">
        <f aca="false">N471</f>
        <v>66</v>
      </c>
      <c r="Q471" s="99" t="n">
        <f aca="false">K471-P471</f>
        <v>-4</v>
      </c>
      <c r="R471" s="98" t="n">
        <f aca="false">IFERROR(IF(O471="Mar",(K471/P471-1))," ")</f>
        <v>-0.0606060606060606</v>
      </c>
      <c r="S471" s="100" t="str">
        <f aca="false">IF(N471&gt;0,IF(O471="","-",IF(R471&lt;0%,"DEGROWTH","GROWTH")))</f>
        <v>DEGROWTH</v>
      </c>
      <c r="T471" s="69" t="n">
        <v>50</v>
      </c>
      <c r="U471" s="101" t="str">
        <f aca="false">IF(F471&lt;=$V$2,"Apr","")</f>
        <v>Apr</v>
      </c>
      <c r="V471" s="97" t="n">
        <v>50</v>
      </c>
      <c r="W471" s="102" t="n">
        <f aca="false">K471-V471</f>
        <v>12</v>
      </c>
      <c r="X471" s="103" t="n">
        <f aca="false">IFERROR(IF(U471="Apr",(K471/V471-1)),0)</f>
        <v>0.24</v>
      </c>
      <c r="Y471" s="104" t="str">
        <f aca="false">IF(T471&gt;0,IF(U471="","-",IF(X471&lt;0%,"DEGROWTH","GROWTH")))</f>
        <v>GROWTH</v>
      </c>
      <c r="Z471" s="75" t="n">
        <v>0</v>
      </c>
      <c r="AA471" s="70"/>
      <c r="AB471" s="70" t="s">
        <v>133</v>
      </c>
      <c r="AC471" s="70" t="s">
        <v>134</v>
      </c>
      <c r="AD471" s="3" t="n">
        <f aca="false">IF(K471=0,1,0)</f>
        <v>0</v>
      </c>
      <c r="AE471" s="76"/>
    </row>
    <row r="472" customFormat="false" ht="14.25" hidden="false" customHeight="true" outlineLevel="0" collapsed="false">
      <c r="A472" s="70" t="s">
        <v>134</v>
      </c>
      <c r="B472" s="72" t="s">
        <v>61</v>
      </c>
      <c r="C472" s="72" t="s">
        <v>1488</v>
      </c>
      <c r="D472" s="72" t="n">
        <v>1000002740</v>
      </c>
      <c r="E472" s="73" t="s">
        <v>1489</v>
      </c>
      <c r="F472" s="74" t="n">
        <v>44685</v>
      </c>
      <c r="G472" s="67" t="str">
        <f aca="false">IF(I472&gt;0,"Targeted Dealer","-")</f>
        <v>Targeted Dealer</v>
      </c>
      <c r="H472" s="67"/>
      <c r="I472" s="68" t="n">
        <v>250</v>
      </c>
      <c r="J472" s="68" t="n">
        <f aca="false">I472/$J$1*($J$1-$E$1)</f>
        <v>233.333333333333</v>
      </c>
      <c r="K472" s="69" t="n">
        <v>287.5</v>
      </c>
      <c r="L472" s="69" t="n">
        <f aca="false">I472-K472</f>
        <v>-37.5</v>
      </c>
      <c r="M472" s="69" t="n">
        <f aca="false">IFERROR((K472/J472%),"-")</f>
        <v>123.214285714286</v>
      </c>
      <c r="N472" s="97" t="n">
        <v>277</v>
      </c>
      <c r="O472" s="98" t="str">
        <f aca="false">IF(F472&lt;=$P$2,"Mar","")</f>
        <v>Mar</v>
      </c>
      <c r="P472" s="97" t="n">
        <f aca="false">N472</f>
        <v>277</v>
      </c>
      <c r="Q472" s="99" t="n">
        <f aca="false">K472-P472</f>
        <v>10.5</v>
      </c>
      <c r="R472" s="98" t="n">
        <f aca="false">IFERROR(IF(O472="Mar",(K472/P472-1))," ")</f>
        <v>0.0379061371841156</v>
      </c>
      <c r="S472" s="100" t="str">
        <f aca="false">IF(N472&gt;0,IF(O472="","-",IF(R472&lt;0%,"DEGROWTH","GROWTH")))</f>
        <v>GROWTH</v>
      </c>
      <c r="T472" s="69" t="n">
        <v>276.5</v>
      </c>
      <c r="U472" s="101" t="str">
        <f aca="false">IF(F472&lt;=$V$2,"Apr","")</f>
        <v>Apr</v>
      </c>
      <c r="V472" s="97" t="n">
        <v>276.5</v>
      </c>
      <c r="W472" s="102" t="n">
        <f aca="false">K472-V472</f>
        <v>11</v>
      </c>
      <c r="X472" s="103" t="n">
        <f aca="false">IFERROR(IF(U472="Apr",(K472/V472-1)),0)</f>
        <v>0.0397830018083183</v>
      </c>
      <c r="Y472" s="104" t="str">
        <f aca="false">IF(T472&gt;0,IF(U472="","-",IF(X472&lt;0%,"DEGROWTH","GROWTH")))</f>
        <v>GROWTH</v>
      </c>
      <c r="Z472" s="75" t="n">
        <v>0</v>
      </c>
      <c r="AA472" s="70"/>
      <c r="AB472" s="70" t="s">
        <v>133</v>
      </c>
      <c r="AC472" s="70" t="s">
        <v>134</v>
      </c>
      <c r="AD472" s="3" t="n">
        <f aca="false">IF(K472=0,1,0)</f>
        <v>0</v>
      </c>
      <c r="AE472" s="76"/>
    </row>
    <row r="473" customFormat="false" ht="14.25" hidden="false" customHeight="true" outlineLevel="0" collapsed="false">
      <c r="A473" s="70" t="s">
        <v>134</v>
      </c>
      <c r="B473" s="72" t="s">
        <v>61</v>
      </c>
      <c r="C473" s="72" t="s">
        <v>1490</v>
      </c>
      <c r="D473" s="72" t="n">
        <v>1000002820</v>
      </c>
      <c r="E473" s="73" t="s">
        <v>1491</v>
      </c>
      <c r="F473" s="74" t="n">
        <v>44737</v>
      </c>
      <c r="G473" s="67" t="str">
        <f aca="false">IF(I473&gt;0,"Targeted Dealer","-")</f>
        <v>Targeted Dealer</v>
      </c>
      <c r="H473" s="67"/>
      <c r="I473" s="68" t="n">
        <v>120</v>
      </c>
      <c r="J473" s="68" t="n">
        <f aca="false">I473/$J$1*($J$1-$E$1)</f>
        <v>112</v>
      </c>
      <c r="K473" s="69" t="n">
        <v>154.5</v>
      </c>
      <c r="L473" s="69" t="n">
        <f aca="false">I473-K473</f>
        <v>-34.5</v>
      </c>
      <c r="M473" s="69" t="n">
        <f aca="false">IFERROR((K473/J473%),"-")</f>
        <v>137.946428571429</v>
      </c>
      <c r="N473" s="97" t="n">
        <v>149.5</v>
      </c>
      <c r="O473" s="98" t="str">
        <f aca="false">IF(F473&lt;=$P$2,"Mar","")</f>
        <v>Mar</v>
      </c>
      <c r="P473" s="97" t="n">
        <f aca="false">N473</f>
        <v>149.5</v>
      </c>
      <c r="Q473" s="99" t="n">
        <f aca="false">K473-P473</f>
        <v>5</v>
      </c>
      <c r="R473" s="98" t="n">
        <f aca="false">IFERROR(IF(O473="Mar",(K473/P473-1))," ")</f>
        <v>0.0334448160535117</v>
      </c>
      <c r="S473" s="100" t="str">
        <f aca="false">IF(N473&gt;0,IF(O473="","-",IF(R473&lt;0%,"DEGROWTH","GROWTH")))</f>
        <v>GROWTH</v>
      </c>
      <c r="T473" s="69" t="n">
        <v>213.5</v>
      </c>
      <c r="U473" s="101" t="str">
        <f aca="false">IF(F473&lt;=$V$2,"Apr","")</f>
        <v>Apr</v>
      </c>
      <c r="V473" s="97" t="n">
        <v>213.5</v>
      </c>
      <c r="W473" s="102" t="n">
        <f aca="false">K473-V473</f>
        <v>-59</v>
      </c>
      <c r="X473" s="103" t="n">
        <f aca="false">IFERROR(IF(U473="Apr",(K473/V473-1)),0)</f>
        <v>-0.276346604215457</v>
      </c>
      <c r="Y473" s="104" t="str">
        <f aca="false">IF(T473&gt;0,IF(U473="","-",IF(X473&lt;0%,"DEGROWTH","GROWTH")))</f>
        <v>DEGROWTH</v>
      </c>
      <c r="Z473" s="75" t="n">
        <v>0</v>
      </c>
      <c r="AA473" s="70"/>
      <c r="AB473" s="70" t="s">
        <v>133</v>
      </c>
      <c r="AC473" s="70" t="s">
        <v>134</v>
      </c>
      <c r="AD473" s="3" t="n">
        <f aca="false">IF(K473=0,1,0)</f>
        <v>0</v>
      </c>
      <c r="AE473" s="76"/>
    </row>
    <row r="474" customFormat="false" ht="14.25" hidden="false" customHeight="true" outlineLevel="0" collapsed="false">
      <c r="A474" s="70" t="s">
        <v>134</v>
      </c>
      <c r="B474" s="72" t="s">
        <v>61</v>
      </c>
      <c r="C474" s="72" t="s">
        <v>1492</v>
      </c>
      <c r="D474" s="72" t="n">
        <v>1000003497</v>
      </c>
      <c r="E474" s="72" t="s">
        <v>1493</v>
      </c>
      <c r="F474" s="74" t="n">
        <v>44804</v>
      </c>
      <c r="G474" s="67" t="str">
        <f aca="false">IF(I474&gt;0,"Targeted Dealer","-")</f>
        <v>Targeted Dealer</v>
      </c>
      <c r="H474" s="67"/>
      <c r="I474" s="68" t="n">
        <v>25</v>
      </c>
      <c r="J474" s="68" t="n">
        <f aca="false">I474/$J$1*($J$1-$E$1)</f>
        <v>23.3333333333333</v>
      </c>
      <c r="K474" s="69" t="n">
        <v>26</v>
      </c>
      <c r="L474" s="69" t="n">
        <f aca="false">I474-K474</f>
        <v>-1</v>
      </c>
      <c r="M474" s="69" t="n">
        <f aca="false">IFERROR((K474/J474%),"-")</f>
        <v>111.428571428571</v>
      </c>
      <c r="N474" s="97" t="n">
        <v>12.5</v>
      </c>
      <c r="O474" s="98" t="str">
        <f aca="false">IF(F474&lt;=$P$2,"Mar","")</f>
        <v>Mar</v>
      </c>
      <c r="P474" s="97" t="n">
        <f aca="false">N474</f>
        <v>12.5</v>
      </c>
      <c r="Q474" s="99" t="n">
        <f aca="false">K474-P474</f>
        <v>13.5</v>
      </c>
      <c r="R474" s="98" t="n">
        <f aca="false">IFERROR(IF(O474="Mar",(K474/P474-1))," ")</f>
        <v>1.08</v>
      </c>
      <c r="S474" s="100" t="str">
        <f aca="false">IF(N474&gt;0,IF(O474="","-",IF(R474&lt;0%,"DEGROWTH","GROWTH")))</f>
        <v>GROWTH</v>
      </c>
      <c r="T474" s="69" t="n">
        <v>20</v>
      </c>
      <c r="U474" s="101" t="str">
        <f aca="false">IF(F474&lt;=$V$2,"Apr","")</f>
        <v>Apr</v>
      </c>
      <c r="V474" s="97" t="n">
        <v>20</v>
      </c>
      <c r="W474" s="102" t="n">
        <f aca="false">K474-V474</f>
        <v>6</v>
      </c>
      <c r="X474" s="103" t="n">
        <f aca="false">IFERROR(IF(U474="Apr",(K474/V474-1)),0)</f>
        <v>0.3</v>
      </c>
      <c r="Y474" s="104" t="str">
        <f aca="false">IF(T474&gt;0,IF(U474="","-",IF(X474&lt;0%,"DEGROWTH","GROWTH")))</f>
        <v>GROWTH</v>
      </c>
      <c r="Z474" s="75" t="n">
        <v>0</v>
      </c>
      <c r="AA474" s="70"/>
      <c r="AB474" s="70" t="s">
        <v>133</v>
      </c>
      <c r="AC474" s="70" t="s">
        <v>134</v>
      </c>
      <c r="AD474" s="3" t="n">
        <f aca="false">IF(K474=0,1,0)</f>
        <v>0</v>
      </c>
      <c r="AE474" s="76"/>
    </row>
    <row r="475" customFormat="false" ht="14.25" hidden="false" customHeight="true" outlineLevel="0" collapsed="false">
      <c r="A475" s="70" t="s">
        <v>134</v>
      </c>
      <c r="B475" s="72" t="s">
        <v>61</v>
      </c>
      <c r="C475" s="72" t="s">
        <v>1494</v>
      </c>
      <c r="D475" s="72" t="n">
        <v>1000003116</v>
      </c>
      <c r="E475" s="72" t="s">
        <v>1495</v>
      </c>
      <c r="F475" s="74" t="n">
        <v>44893</v>
      </c>
      <c r="G475" s="67" t="str">
        <f aca="false">IF(I475&gt;0,"Targeted Dealer","-")</f>
        <v>Targeted Dealer</v>
      </c>
      <c r="H475" s="67"/>
      <c r="I475" s="68" t="n">
        <v>40</v>
      </c>
      <c r="J475" s="68" t="n">
        <f aca="false">I475/$J$1*($J$1-$E$1)</f>
        <v>37.3333333333333</v>
      </c>
      <c r="K475" s="69" t="n">
        <v>0</v>
      </c>
      <c r="L475" s="69" t="n">
        <f aca="false">I475-K475</f>
        <v>40</v>
      </c>
      <c r="M475" s="69" t="n">
        <f aca="false">IFERROR((K475/J475%),"-")</f>
        <v>0</v>
      </c>
      <c r="N475" s="97" t="n">
        <v>12.5</v>
      </c>
      <c r="O475" s="98" t="str">
        <f aca="false">IF(F475&lt;=$P$2,"Mar","")</f>
        <v>Mar</v>
      </c>
      <c r="P475" s="97" t="n">
        <f aca="false">N475</f>
        <v>12.5</v>
      </c>
      <c r="Q475" s="99" t="n">
        <f aca="false">K475-P475</f>
        <v>-12.5</v>
      </c>
      <c r="R475" s="98" t="n">
        <f aca="false">IFERROR(IF(O475="Mar",(K475/P475-1))," ")</f>
        <v>-1</v>
      </c>
      <c r="S475" s="100" t="str">
        <f aca="false">IF(N475&gt;0,IF(O475="","-",IF(R475&lt;0%,"DEGROWTH","GROWTH")))</f>
        <v>DEGROWTH</v>
      </c>
      <c r="T475" s="69" t="n">
        <v>38</v>
      </c>
      <c r="U475" s="101" t="str">
        <f aca="false">IF(F475&lt;=$V$2,"Apr","")</f>
        <v>Apr</v>
      </c>
      <c r="V475" s="97" t="n">
        <v>38</v>
      </c>
      <c r="W475" s="102" t="n">
        <f aca="false">K475-V475</f>
        <v>-38</v>
      </c>
      <c r="X475" s="103" t="n">
        <f aca="false">IFERROR(IF(U475="Apr",(K475/V475-1)),0)</f>
        <v>-1</v>
      </c>
      <c r="Y475" s="104" t="str">
        <f aca="false">IF(T475&gt;0,IF(U475="","-",IF(X475&lt;0%,"DEGROWTH","GROWTH")))</f>
        <v>DEGROWTH</v>
      </c>
      <c r="Z475" s="75" t="n">
        <v>0</v>
      </c>
      <c r="AA475" s="70"/>
      <c r="AB475" s="70" t="s">
        <v>133</v>
      </c>
      <c r="AC475" s="70" t="s">
        <v>134</v>
      </c>
      <c r="AD475" s="3" t="n">
        <f aca="false">IF(K475=0,1,0)</f>
        <v>1</v>
      </c>
      <c r="AE475" s="76"/>
    </row>
    <row r="476" customFormat="false" ht="14.25" hidden="false" customHeight="true" outlineLevel="0" collapsed="false">
      <c r="A476" s="70" t="s">
        <v>134</v>
      </c>
      <c r="B476" s="72" t="s">
        <v>61</v>
      </c>
      <c r="C476" s="72" t="s">
        <v>1496</v>
      </c>
      <c r="D476" s="72" t="n">
        <v>1000003191</v>
      </c>
      <c r="E476" s="72" t="s">
        <v>1497</v>
      </c>
      <c r="F476" s="74" t="n">
        <v>44924</v>
      </c>
      <c r="G476" s="67" t="str">
        <f aca="false">IF(I476&gt;0,"Targeted Dealer","-")</f>
        <v>Targeted Dealer</v>
      </c>
      <c r="H476" s="67"/>
      <c r="I476" s="68" t="n">
        <v>25</v>
      </c>
      <c r="J476" s="68" t="n">
        <f aca="false">I476/$J$1*($J$1-$E$1)</f>
        <v>23.3333333333333</v>
      </c>
      <c r="K476" s="69" t="n">
        <v>26</v>
      </c>
      <c r="L476" s="69" t="n">
        <f aca="false">I476-K476</f>
        <v>-1</v>
      </c>
      <c r="M476" s="69" t="n">
        <f aca="false">IFERROR((K476/J476%),"-")</f>
        <v>111.428571428571</v>
      </c>
      <c r="N476" s="97" t="n">
        <v>13</v>
      </c>
      <c r="O476" s="98" t="str">
        <f aca="false">IF(F476&lt;=$P$2,"Mar","")</f>
        <v>Mar</v>
      </c>
      <c r="P476" s="97" t="n">
        <f aca="false">N476</f>
        <v>13</v>
      </c>
      <c r="Q476" s="99" t="n">
        <f aca="false">K476-P476</f>
        <v>13</v>
      </c>
      <c r="R476" s="98" t="n">
        <f aca="false">IFERROR(IF(O476="Mar",(K476/P476-1))," ")</f>
        <v>1</v>
      </c>
      <c r="S476" s="100" t="str">
        <f aca="false">IF(N476&gt;0,IF(O476="","-",IF(R476&lt;0%,"DEGROWTH","GROWTH")))</f>
        <v>GROWTH</v>
      </c>
      <c r="T476" s="69" t="n">
        <v>25</v>
      </c>
      <c r="U476" s="101" t="str">
        <f aca="false">IF(F476&lt;=$V$2,"Apr","")</f>
        <v>Apr</v>
      </c>
      <c r="V476" s="97" t="n">
        <v>25</v>
      </c>
      <c r="W476" s="102" t="n">
        <f aca="false">K476-V476</f>
        <v>1</v>
      </c>
      <c r="X476" s="103" t="n">
        <f aca="false">IFERROR(IF(U476="Apr",(K476/V476-1)),0)</f>
        <v>0.04</v>
      </c>
      <c r="Y476" s="104" t="str">
        <f aca="false">IF(T476&gt;0,IF(U476="","-",IF(X476&lt;0%,"DEGROWTH","GROWTH")))</f>
        <v>GROWTH</v>
      </c>
      <c r="Z476" s="75" t="n">
        <v>0</v>
      </c>
      <c r="AA476" s="70"/>
      <c r="AB476" s="70" t="s">
        <v>133</v>
      </c>
      <c r="AC476" s="70" t="s">
        <v>134</v>
      </c>
      <c r="AD476" s="3" t="n">
        <f aca="false">IF(K476=0,1,0)</f>
        <v>0</v>
      </c>
      <c r="AE476" s="76"/>
    </row>
    <row r="477" customFormat="false" ht="14.25" hidden="false" customHeight="true" outlineLevel="0" collapsed="false">
      <c r="A477" s="70" t="s">
        <v>134</v>
      </c>
      <c r="B477" s="72" t="s">
        <v>61</v>
      </c>
      <c r="C477" s="72" t="s">
        <v>1498</v>
      </c>
      <c r="D477" s="72" t="n">
        <v>1000003325</v>
      </c>
      <c r="E477" s="72" t="s">
        <v>1499</v>
      </c>
      <c r="F477" s="74" t="n">
        <v>44966</v>
      </c>
      <c r="G477" s="67" t="str">
        <f aca="false">IF(I477&gt;0,"Targeted Dealer","-")</f>
        <v>Targeted Dealer</v>
      </c>
      <c r="H477" s="67"/>
      <c r="I477" s="68" t="n">
        <v>80</v>
      </c>
      <c r="J477" s="68" t="n">
        <f aca="false">I477/$J$1*($J$1-$E$1)</f>
        <v>74.6666666666667</v>
      </c>
      <c r="K477" s="69" t="n">
        <v>60</v>
      </c>
      <c r="L477" s="69" t="n">
        <f aca="false">I477-K477</f>
        <v>20</v>
      </c>
      <c r="M477" s="69" t="n">
        <f aca="false">IFERROR((K477/J477%),"-")</f>
        <v>80.3571428571429</v>
      </c>
      <c r="N477" s="97" t="n">
        <v>127.5</v>
      </c>
      <c r="O477" s="98" t="str">
        <f aca="false">IF(F477&lt;=$P$2,"Mar","")</f>
        <v>Mar</v>
      </c>
      <c r="P477" s="97" t="n">
        <f aca="false">N477</f>
        <v>127.5</v>
      </c>
      <c r="Q477" s="99" t="n">
        <f aca="false">K477-P477</f>
        <v>-67.5</v>
      </c>
      <c r="R477" s="98" t="n">
        <f aca="false">IFERROR(IF(O477="Mar",(K477/P477-1))," ")</f>
        <v>-0.529411764705882</v>
      </c>
      <c r="S477" s="100" t="str">
        <f aca="false">IF(N477&gt;0,IF(O477="","-",IF(R477&lt;0%,"DEGROWTH","GROWTH")))</f>
        <v>DEGROWTH</v>
      </c>
      <c r="T477" s="69" t="n">
        <v>80</v>
      </c>
      <c r="U477" s="101" t="str">
        <f aca="false">IF(F477&lt;=$V$2,"Apr","")</f>
        <v>Apr</v>
      </c>
      <c r="V477" s="97" t="n">
        <v>80</v>
      </c>
      <c r="W477" s="102" t="n">
        <f aca="false">K477-V477</f>
        <v>-20</v>
      </c>
      <c r="X477" s="103" t="n">
        <f aca="false">IFERROR(IF(U477="Apr",(K477/V477-1)),0)</f>
        <v>-0.25</v>
      </c>
      <c r="Y477" s="104" t="str">
        <f aca="false">IF(T477&gt;0,IF(U477="","-",IF(X477&lt;0%,"DEGROWTH","GROWTH")))</f>
        <v>DEGROWTH</v>
      </c>
      <c r="Z477" s="75" t="n">
        <v>0</v>
      </c>
      <c r="AA477" s="70"/>
      <c r="AB477" s="70" t="s">
        <v>133</v>
      </c>
      <c r="AC477" s="70" t="s">
        <v>134</v>
      </c>
      <c r="AD477" s="3" t="n">
        <f aca="false">IF(K477=0,1,0)</f>
        <v>0</v>
      </c>
      <c r="AE477" s="76"/>
    </row>
    <row r="478" customFormat="false" ht="14.25" hidden="false" customHeight="true" outlineLevel="0" collapsed="false">
      <c r="A478" s="70" t="s">
        <v>134</v>
      </c>
      <c r="B478" s="72" t="s">
        <v>61</v>
      </c>
      <c r="C478" s="72" t="s">
        <v>1500</v>
      </c>
      <c r="D478" s="72" t="n">
        <v>1000003407</v>
      </c>
      <c r="E478" s="72" t="s">
        <v>1501</v>
      </c>
      <c r="F478" s="74" t="n">
        <v>44991</v>
      </c>
      <c r="G478" s="67" t="str">
        <f aca="false">IF(I478&gt;0,"Targeted Dealer","-")</f>
        <v>Targeted Dealer</v>
      </c>
      <c r="H478" s="67"/>
      <c r="I478" s="68" t="n">
        <v>120</v>
      </c>
      <c r="J478" s="68" t="n">
        <f aca="false">I478/$J$1*($J$1-$E$1)</f>
        <v>112</v>
      </c>
      <c r="K478" s="69" t="n">
        <v>145</v>
      </c>
      <c r="L478" s="69" t="n">
        <f aca="false">I478-K478</f>
        <v>-25</v>
      </c>
      <c r="M478" s="69" t="n">
        <f aca="false">IFERROR((K478/J478%),"-")</f>
        <v>129.464285714286</v>
      </c>
      <c r="N478" s="97" t="n">
        <v>77</v>
      </c>
      <c r="O478" s="98" t="str">
        <f aca="false">IF(F478&lt;=$P$2,"Mar","")</f>
        <v>Mar</v>
      </c>
      <c r="P478" s="97" t="n">
        <f aca="false">N478</f>
        <v>77</v>
      </c>
      <c r="Q478" s="99" t="n">
        <f aca="false">K478-P478</f>
        <v>68</v>
      </c>
      <c r="R478" s="98" t="n">
        <f aca="false">IFERROR(IF(O478="Mar",(K478/P478-1))," ")</f>
        <v>0.883116883116883</v>
      </c>
      <c r="S478" s="100" t="str">
        <f aca="false">IF(N478&gt;0,IF(O478="","-",IF(R478&lt;0%,"DEGROWTH","GROWTH")))</f>
        <v>GROWTH</v>
      </c>
      <c r="T478" s="69" t="n">
        <v>153.5</v>
      </c>
      <c r="U478" s="101" t="str">
        <f aca="false">IF(F478&lt;=$V$2,"Apr","")</f>
        <v>Apr</v>
      </c>
      <c r="V478" s="97" t="n">
        <v>153.5</v>
      </c>
      <c r="W478" s="102" t="n">
        <f aca="false">K478-V478</f>
        <v>-8.5</v>
      </c>
      <c r="X478" s="103" t="n">
        <f aca="false">IFERROR(IF(U478="Apr",(K478/V478-1)),0)</f>
        <v>-0.0553745928338762</v>
      </c>
      <c r="Y478" s="104" t="str">
        <f aca="false">IF(T478&gt;0,IF(U478="","-",IF(X478&lt;0%,"DEGROWTH","GROWTH")))</f>
        <v>DEGROWTH</v>
      </c>
      <c r="Z478" s="75" t="n">
        <v>0</v>
      </c>
      <c r="AA478" s="70"/>
      <c r="AB478" s="70" t="s">
        <v>133</v>
      </c>
      <c r="AC478" s="70" t="s">
        <v>134</v>
      </c>
      <c r="AD478" s="3" t="n">
        <f aca="false">IF(K478=0,1,0)</f>
        <v>0</v>
      </c>
      <c r="AE478" s="76"/>
    </row>
    <row r="479" customFormat="false" ht="14.25" hidden="false" customHeight="true" outlineLevel="0" collapsed="false">
      <c r="A479" s="70" t="s">
        <v>134</v>
      </c>
      <c r="B479" s="72" t="s">
        <v>61</v>
      </c>
      <c r="C479" s="72" t="s">
        <v>1502</v>
      </c>
      <c r="D479" s="72" t="n">
        <v>1000003598</v>
      </c>
      <c r="E479" s="72" t="s">
        <v>1503</v>
      </c>
      <c r="F479" s="74" t="n">
        <v>45100</v>
      </c>
      <c r="G479" s="67" t="str">
        <f aca="false">IF(I479&gt;0,"Targeted Dealer","-")</f>
        <v>Targeted Dealer</v>
      </c>
      <c r="H479" s="67"/>
      <c r="I479" s="68" t="n">
        <v>130</v>
      </c>
      <c r="J479" s="68" t="n">
        <f aca="false">I479/$J$1*($J$1-$E$1)</f>
        <v>121.333333333333</v>
      </c>
      <c r="K479" s="69" t="n">
        <v>127</v>
      </c>
      <c r="L479" s="69" t="n">
        <f aca="false">I479-K479</f>
        <v>3</v>
      </c>
      <c r="M479" s="69" t="n">
        <f aca="false">IFERROR((K479/J479%),"-")</f>
        <v>104.67032967033</v>
      </c>
      <c r="N479" s="97" t="n">
        <v>102</v>
      </c>
      <c r="O479" s="98" t="str">
        <f aca="false">IF(F479&lt;=$P$2,"Mar","")</f>
        <v>Mar</v>
      </c>
      <c r="P479" s="97" t="n">
        <f aca="false">N479</f>
        <v>102</v>
      </c>
      <c r="Q479" s="99" t="n">
        <f aca="false">K479-P479</f>
        <v>25</v>
      </c>
      <c r="R479" s="98" t="n">
        <f aca="false">IFERROR(IF(O479="Mar",(K479/P479-1))," ")</f>
        <v>0.245098039215686</v>
      </c>
      <c r="S479" s="100" t="str">
        <f aca="false">IF(N479&gt;0,IF(O479="","-",IF(R479&lt;0%,"DEGROWTH","GROWTH")))</f>
        <v>GROWTH</v>
      </c>
      <c r="T479" s="69" t="n">
        <v>120</v>
      </c>
      <c r="U479" s="101" t="str">
        <f aca="false">IF(F479&lt;=$V$2,"Apr","")</f>
        <v>Apr</v>
      </c>
      <c r="V479" s="97" t="n">
        <v>120</v>
      </c>
      <c r="W479" s="102" t="n">
        <f aca="false">K479-V479</f>
        <v>7</v>
      </c>
      <c r="X479" s="103" t="n">
        <f aca="false">IFERROR(IF(U479="Apr",(K479/V479-1)),0)</f>
        <v>0.0583333333333334</v>
      </c>
      <c r="Y479" s="104" t="str">
        <f aca="false">IF(T479&gt;0,IF(U479="","-",IF(X479&lt;0%,"DEGROWTH","GROWTH")))</f>
        <v>GROWTH</v>
      </c>
      <c r="Z479" s="75" t="n">
        <v>0</v>
      </c>
      <c r="AA479" s="70"/>
      <c r="AB479" s="70" t="s">
        <v>133</v>
      </c>
      <c r="AC479" s="70" t="s">
        <v>134</v>
      </c>
      <c r="AD479" s="3" t="n">
        <f aca="false">IF(K479=0,1,0)</f>
        <v>0</v>
      </c>
      <c r="AE479" s="76"/>
    </row>
    <row r="480" customFormat="false" ht="14.25" hidden="false" customHeight="true" outlineLevel="0" collapsed="false">
      <c r="A480" s="70" t="s">
        <v>134</v>
      </c>
      <c r="B480" s="72" t="s">
        <v>61</v>
      </c>
      <c r="C480" s="72" t="s">
        <v>264</v>
      </c>
      <c r="D480" s="72" t="n">
        <v>1000003791</v>
      </c>
      <c r="E480" s="72" t="s">
        <v>265</v>
      </c>
      <c r="F480" s="74" t="n">
        <v>45280</v>
      </c>
      <c r="G480" s="67" t="str">
        <f aca="false">IF(I480&gt;0,"Targeted Dealer","-")</f>
        <v>-</v>
      </c>
      <c r="H480" s="67"/>
      <c r="I480" s="68" t="n">
        <v>0</v>
      </c>
      <c r="J480" s="68" t="n">
        <f aca="false">I480/$J$1*($J$1-$E$1)</f>
        <v>0</v>
      </c>
      <c r="K480" s="69" t="n">
        <v>0</v>
      </c>
      <c r="L480" s="69" t="n">
        <f aca="false">I480-K480</f>
        <v>0</v>
      </c>
      <c r="M480" s="69" t="str">
        <f aca="false">IFERROR((K480/J480%),"-")</f>
        <v>-</v>
      </c>
      <c r="N480" s="97" t="n">
        <v>0</v>
      </c>
      <c r="O480" s="98" t="str">
        <f aca="false">IF(F480&lt;=$P$2,"Mar","")</f>
        <v>Mar</v>
      </c>
      <c r="P480" s="97" t="n">
        <f aca="false">N480</f>
        <v>0</v>
      </c>
      <c r="Q480" s="99" t="n">
        <f aca="false">K480-P480</f>
        <v>0</v>
      </c>
      <c r="R480" s="98" t="str">
        <f aca="false">IFERROR(IF(O480="Mar",(K480/P480-1))," ")</f>
        <v> </v>
      </c>
      <c r="S480" s="105" t="b">
        <f aca="false">IF(N480&gt;0,IF(O480="","-",IF(R480&lt;0%,"DEGROWTH","GROWTH")))</f>
        <v>0</v>
      </c>
      <c r="T480" s="69" t="n">
        <v>20</v>
      </c>
      <c r="U480" s="101" t="str">
        <f aca="false">IF(F480&lt;=$V$2,"Apr","")</f>
        <v>Apr</v>
      </c>
      <c r="V480" s="97" t="n">
        <v>20</v>
      </c>
      <c r="W480" s="102" t="n">
        <f aca="false">K480-V480</f>
        <v>-20</v>
      </c>
      <c r="X480" s="103" t="n">
        <f aca="false">IFERROR(IF(U480="Apr",(K480/V480-1)),0)</f>
        <v>-1</v>
      </c>
      <c r="Y480" s="104" t="str">
        <f aca="false">IF(T480&gt;0,IF(U480="","-",IF(X480&lt;0%,"DEGROWTH","GROWTH")))</f>
        <v>DEGROWTH</v>
      </c>
      <c r="Z480" s="75" t="n">
        <v>0</v>
      </c>
      <c r="AA480" s="70"/>
      <c r="AB480" s="70" t="s">
        <v>133</v>
      </c>
      <c r="AC480" s="70" t="s">
        <v>134</v>
      </c>
      <c r="AD480" s="3" t="n">
        <f aca="false">IF(K480=0,1,0)</f>
        <v>1</v>
      </c>
      <c r="AE480" s="76"/>
    </row>
    <row r="481" customFormat="false" ht="14.25" hidden="false" customHeight="true" outlineLevel="0" collapsed="false">
      <c r="A481" s="70" t="s">
        <v>134</v>
      </c>
      <c r="B481" s="72" t="s">
        <v>61</v>
      </c>
      <c r="C481" s="72" t="s">
        <v>1504</v>
      </c>
      <c r="D481" s="72" t="n">
        <v>1000003806</v>
      </c>
      <c r="E481" s="72" t="s">
        <v>1429</v>
      </c>
      <c r="F481" s="74" t="n">
        <v>45288</v>
      </c>
      <c r="G481" s="67" t="str">
        <f aca="false">IF(I481&gt;0,"Targeted Dealer","-")</f>
        <v>Targeted Dealer</v>
      </c>
      <c r="H481" s="67"/>
      <c r="I481" s="68" t="n">
        <v>37</v>
      </c>
      <c r="J481" s="68" t="n">
        <f aca="false">I481/$J$1*($J$1-$E$1)</f>
        <v>34.5333333333333</v>
      </c>
      <c r="K481" s="69" t="n">
        <v>70</v>
      </c>
      <c r="L481" s="69" t="n">
        <f aca="false">I481-K481</f>
        <v>-33</v>
      </c>
      <c r="M481" s="69" t="n">
        <f aca="false">IFERROR((K481/J481%),"-")</f>
        <v>202.702702702703</v>
      </c>
      <c r="N481" s="97" t="n">
        <v>63</v>
      </c>
      <c r="O481" s="98" t="str">
        <f aca="false">IF(F481&lt;=$P$2,"Mar","")</f>
        <v>Mar</v>
      </c>
      <c r="P481" s="97" t="n">
        <f aca="false">N481</f>
        <v>63</v>
      </c>
      <c r="Q481" s="99" t="n">
        <f aca="false">K481-P481</f>
        <v>7</v>
      </c>
      <c r="R481" s="98" t="n">
        <f aca="false">IFERROR(IF(O481="Mar",(K481/P481-1))," ")</f>
        <v>0.111111111111111</v>
      </c>
      <c r="S481" s="100" t="str">
        <f aca="false">IF(N481&gt;0,IF(O481="","-",IF(R481&lt;0%,"DEGROWTH","GROWTH")))</f>
        <v>GROWTH</v>
      </c>
      <c r="T481" s="69" t="n">
        <v>15</v>
      </c>
      <c r="U481" s="101" t="str">
        <f aca="false">IF(F481&lt;=$V$2,"Apr","")</f>
        <v>Apr</v>
      </c>
      <c r="V481" s="97" t="n">
        <v>15</v>
      </c>
      <c r="W481" s="102" t="n">
        <f aca="false">K481-V481</f>
        <v>55</v>
      </c>
      <c r="X481" s="103" t="n">
        <f aca="false">IFERROR(IF(U481="Apr",(K481/V481-1)),0)</f>
        <v>3.66666666666667</v>
      </c>
      <c r="Y481" s="104" t="str">
        <f aca="false">IF(T481&gt;0,IF(U481="","-",IF(X481&lt;0%,"DEGROWTH","GROWTH")))</f>
        <v>GROWTH</v>
      </c>
      <c r="Z481" s="75" t="n">
        <v>0</v>
      </c>
      <c r="AA481" s="70"/>
      <c r="AB481" s="70" t="s">
        <v>133</v>
      </c>
      <c r="AC481" s="70" t="s">
        <v>134</v>
      </c>
      <c r="AD481" s="3" t="n">
        <f aca="false">IF(K481=0,1,0)</f>
        <v>0</v>
      </c>
      <c r="AE481" s="76"/>
    </row>
    <row r="482" customFormat="false" ht="14.25" hidden="false" customHeight="true" outlineLevel="0" collapsed="false">
      <c r="A482" s="75" t="s">
        <v>134</v>
      </c>
      <c r="B482" s="79" t="s">
        <v>61</v>
      </c>
      <c r="C482" s="79" t="s">
        <v>1505</v>
      </c>
      <c r="D482" s="79" t="n">
        <v>1000003845</v>
      </c>
      <c r="E482" s="79" t="s">
        <v>1506</v>
      </c>
      <c r="F482" s="107" t="n">
        <v>45322</v>
      </c>
      <c r="G482" s="67" t="str">
        <f aca="false">IF(I482&gt;0,"Targeted Dealer","-")</f>
        <v>Targeted Dealer</v>
      </c>
      <c r="H482" s="67"/>
      <c r="I482" s="68" t="n">
        <v>100</v>
      </c>
      <c r="J482" s="68" t="n">
        <f aca="false">I482/$J$1*($J$1-$E$1)</f>
        <v>93.3333333333333</v>
      </c>
      <c r="K482" s="69" t="n">
        <v>117.5</v>
      </c>
      <c r="L482" s="69" t="n">
        <f aca="false">I482-K482</f>
        <v>-17.5</v>
      </c>
      <c r="M482" s="69" t="n">
        <f aca="false">IFERROR((K482/J482%),"-")</f>
        <v>125.892857142857</v>
      </c>
      <c r="N482" s="97" t="n">
        <v>164</v>
      </c>
      <c r="O482" s="98" t="str">
        <f aca="false">IF(F482&lt;=$P$2,"Mar","")</f>
        <v>Mar</v>
      </c>
      <c r="P482" s="97" t="n">
        <f aca="false">N482</f>
        <v>164</v>
      </c>
      <c r="Q482" s="99" t="n">
        <f aca="false">K482-P482</f>
        <v>-46.5</v>
      </c>
      <c r="R482" s="98" t="n">
        <f aca="false">IFERROR(IF(O482="Mar",(K482/P482-1))," ")</f>
        <v>-0.283536585365854</v>
      </c>
      <c r="S482" s="100" t="str">
        <f aca="false">IF(N482&gt;0,IF(O482="","-",IF(R482&lt;0%,"DEGROWTH","GROWTH")))</f>
        <v>DEGROWTH</v>
      </c>
      <c r="T482" s="69" t="n">
        <v>77</v>
      </c>
      <c r="U482" s="101" t="str">
        <f aca="false">IF(F482&lt;=$V$2,"Apr","")</f>
        <v>Apr</v>
      </c>
      <c r="V482" s="97" t="n">
        <v>77</v>
      </c>
      <c r="W482" s="102" t="n">
        <f aca="false">K482-V482</f>
        <v>40.5</v>
      </c>
      <c r="X482" s="103" t="n">
        <f aca="false">IFERROR(IF(U482="Apr",(K482/V482-1)),0)</f>
        <v>0.525974025974026</v>
      </c>
      <c r="Y482" s="104" t="str">
        <f aca="false">IF(T482&gt;0,IF(U482="","-",IF(X482&lt;0%,"DEGROWTH","GROWTH")))</f>
        <v>GROWTH</v>
      </c>
      <c r="Z482" s="75" t="n">
        <v>0</v>
      </c>
      <c r="AA482" s="70"/>
      <c r="AB482" s="70" t="s">
        <v>133</v>
      </c>
      <c r="AC482" s="75" t="s">
        <v>134</v>
      </c>
      <c r="AD482" s="3" t="n">
        <f aca="false">IF(K482=0,1,0)</f>
        <v>0</v>
      </c>
      <c r="AE482" s="76"/>
    </row>
    <row r="483" customFormat="false" ht="14.25" hidden="false" customHeight="true" outlineLevel="0" collapsed="false">
      <c r="A483" s="75" t="s">
        <v>134</v>
      </c>
      <c r="B483" s="79" t="s">
        <v>61</v>
      </c>
      <c r="C483" s="79" t="s">
        <v>1507</v>
      </c>
      <c r="D483" s="79" t="n">
        <v>1000003852</v>
      </c>
      <c r="E483" s="79" t="s">
        <v>1508</v>
      </c>
      <c r="F483" s="74" t="n">
        <v>45335</v>
      </c>
      <c r="G483" s="67" t="str">
        <f aca="false">IF(I483&gt;0,"Targeted Dealer","-")</f>
        <v>Targeted Dealer</v>
      </c>
      <c r="H483" s="67"/>
      <c r="I483" s="68" t="n">
        <v>250</v>
      </c>
      <c r="J483" s="68" t="n">
        <f aca="false">I483/$J$1*($J$1-$E$1)</f>
        <v>233.333333333333</v>
      </c>
      <c r="K483" s="69" t="n">
        <v>215</v>
      </c>
      <c r="L483" s="69" t="n">
        <f aca="false">I483-K483</f>
        <v>35</v>
      </c>
      <c r="M483" s="69" t="n">
        <f aca="false">IFERROR((K483/J483%),"-")</f>
        <v>92.1428571428571</v>
      </c>
      <c r="N483" s="97" t="n">
        <v>230</v>
      </c>
      <c r="O483" s="98" t="str">
        <f aca="false">IF(F483&lt;=$P$2,"Mar","")</f>
        <v>Mar</v>
      </c>
      <c r="P483" s="97" t="n">
        <f aca="false">N483</f>
        <v>230</v>
      </c>
      <c r="Q483" s="99" t="n">
        <f aca="false">K483-P483</f>
        <v>-15</v>
      </c>
      <c r="R483" s="98" t="n">
        <f aca="false">IFERROR(IF(O483="Mar",(K483/P483-1))," ")</f>
        <v>-0.0652173913043478</v>
      </c>
      <c r="S483" s="100" t="str">
        <f aca="false">IF(N483&gt;0,IF(O483="","-",IF(R483&lt;0%,"DEGROWTH","GROWTH")))</f>
        <v>DEGROWTH</v>
      </c>
      <c r="T483" s="69" t="n">
        <v>283.5</v>
      </c>
      <c r="U483" s="101" t="str">
        <f aca="false">IF(F483&lt;=$V$2,"Apr","")</f>
        <v>Apr</v>
      </c>
      <c r="V483" s="97" t="n">
        <v>283.5</v>
      </c>
      <c r="W483" s="102" t="n">
        <f aca="false">K483-V483</f>
        <v>-68.5</v>
      </c>
      <c r="X483" s="103" t="n">
        <f aca="false">IFERROR(IF(U483="Apr",(K483/V483-1)),0)</f>
        <v>-0.241622574955908</v>
      </c>
      <c r="Y483" s="104" t="str">
        <f aca="false">IF(T483&gt;0,IF(U483="","-",IF(X483&lt;0%,"DEGROWTH","GROWTH")))</f>
        <v>DEGROWTH</v>
      </c>
      <c r="Z483" s="75" t="n">
        <v>0</v>
      </c>
      <c r="AA483" s="70"/>
      <c r="AB483" s="70" t="s">
        <v>133</v>
      </c>
      <c r="AC483" s="75" t="s">
        <v>134</v>
      </c>
      <c r="AD483" s="3" t="n">
        <f aca="false">IF(K483=0,1,0)</f>
        <v>0</v>
      </c>
      <c r="AE483" s="76"/>
    </row>
    <row r="484" customFormat="false" ht="14.25" hidden="false" customHeight="true" outlineLevel="0" collapsed="false">
      <c r="A484" s="75" t="s">
        <v>134</v>
      </c>
      <c r="B484" s="79" t="s">
        <v>61</v>
      </c>
      <c r="C484" s="79" t="s">
        <v>1509</v>
      </c>
      <c r="D484" s="79" t="n">
        <v>1000003854</v>
      </c>
      <c r="E484" s="79" t="s">
        <v>1510</v>
      </c>
      <c r="F484" s="74" t="n">
        <v>45339</v>
      </c>
      <c r="G484" s="67" t="str">
        <f aca="false">IF(I484&gt;0,"Targeted Dealer","-")</f>
        <v>Targeted Dealer</v>
      </c>
      <c r="H484" s="67"/>
      <c r="I484" s="68" t="n">
        <v>150</v>
      </c>
      <c r="J484" s="68" t="n">
        <f aca="false">I484/$J$1*($J$1-$E$1)</f>
        <v>140</v>
      </c>
      <c r="K484" s="69" t="n">
        <v>349.5</v>
      </c>
      <c r="L484" s="69" t="n">
        <f aca="false">I484-K484</f>
        <v>-199.5</v>
      </c>
      <c r="M484" s="69" t="n">
        <f aca="false">IFERROR((K484/J484%),"-")</f>
        <v>249.642857142857</v>
      </c>
      <c r="N484" s="97" t="n">
        <v>199.5</v>
      </c>
      <c r="O484" s="98" t="str">
        <f aca="false">IF(F484&lt;=$P$2,"Mar","")</f>
        <v>Mar</v>
      </c>
      <c r="P484" s="97" t="n">
        <f aca="false">N484</f>
        <v>199.5</v>
      </c>
      <c r="Q484" s="99" t="n">
        <f aca="false">K484-P484</f>
        <v>150</v>
      </c>
      <c r="R484" s="98" t="n">
        <f aca="false">IFERROR(IF(O484="Mar",(K484/P484-1))," ")</f>
        <v>0.75187969924812</v>
      </c>
      <c r="S484" s="100" t="str">
        <f aca="false">IF(N484&gt;0,IF(O484="","-",IF(R484&lt;0%,"DEGROWTH","GROWTH")))</f>
        <v>GROWTH</v>
      </c>
      <c r="T484" s="69" t="n">
        <v>125</v>
      </c>
      <c r="U484" s="101" t="str">
        <f aca="false">IF(F484&lt;=$V$2,"Apr","")</f>
        <v>Apr</v>
      </c>
      <c r="V484" s="97" t="n">
        <v>125</v>
      </c>
      <c r="W484" s="102" t="n">
        <f aca="false">K484-V484</f>
        <v>224.5</v>
      </c>
      <c r="X484" s="103" t="n">
        <f aca="false">IFERROR(IF(U484="Apr",(K484/V484-1)),0)</f>
        <v>1.796</v>
      </c>
      <c r="Y484" s="104" t="str">
        <f aca="false">IF(T484&gt;0,IF(U484="","-",IF(X484&lt;0%,"DEGROWTH","GROWTH")))</f>
        <v>GROWTH</v>
      </c>
      <c r="Z484" s="75" t="n">
        <v>0</v>
      </c>
      <c r="AA484" s="70"/>
      <c r="AB484" s="70" t="s">
        <v>133</v>
      </c>
      <c r="AC484" s="75" t="s">
        <v>134</v>
      </c>
      <c r="AD484" s="3" t="n">
        <f aca="false">IF(K484=0,1,0)</f>
        <v>0</v>
      </c>
      <c r="AE484" s="76"/>
    </row>
    <row r="485" customFormat="false" ht="14.25" hidden="false" customHeight="true" outlineLevel="0" collapsed="false">
      <c r="A485" s="75" t="s">
        <v>134</v>
      </c>
      <c r="B485" s="79" t="s">
        <v>61</v>
      </c>
      <c r="C485" s="79" t="s">
        <v>1511</v>
      </c>
      <c r="D485" s="79" t="n">
        <v>1000003855</v>
      </c>
      <c r="E485" s="79" t="s">
        <v>1512</v>
      </c>
      <c r="F485" s="74" t="n">
        <v>45339</v>
      </c>
      <c r="G485" s="67" t="str">
        <f aca="false">IF(I485&gt;0,"Targeted Dealer","-")</f>
        <v>Targeted Dealer</v>
      </c>
      <c r="H485" s="67"/>
      <c r="I485" s="68" t="n">
        <v>100</v>
      </c>
      <c r="J485" s="68" t="n">
        <f aca="false">I485/$J$1*($J$1-$E$1)</f>
        <v>93.3333333333333</v>
      </c>
      <c r="K485" s="69" t="n">
        <v>100.5</v>
      </c>
      <c r="L485" s="69" t="n">
        <f aca="false">I485-K485</f>
        <v>-0.5</v>
      </c>
      <c r="M485" s="69" t="n">
        <f aca="false">IFERROR((K485/J485%),"-")</f>
        <v>107.678571428571</v>
      </c>
      <c r="N485" s="97" t="n">
        <v>134.5</v>
      </c>
      <c r="O485" s="98" t="str">
        <f aca="false">IF(F485&lt;=$P$2,"Mar","")</f>
        <v>Mar</v>
      </c>
      <c r="P485" s="97" t="n">
        <f aca="false">N485</f>
        <v>134.5</v>
      </c>
      <c r="Q485" s="99" t="n">
        <f aca="false">K485-P485</f>
        <v>-34</v>
      </c>
      <c r="R485" s="98" t="n">
        <f aca="false">IFERROR(IF(O485="Mar",(K485/P485-1))," ")</f>
        <v>-0.252788104089219</v>
      </c>
      <c r="S485" s="100" t="str">
        <f aca="false">IF(N485&gt;0,IF(O485="","-",IF(R485&lt;0%,"DEGROWTH","GROWTH")))</f>
        <v>DEGROWTH</v>
      </c>
      <c r="T485" s="69" t="n">
        <v>119</v>
      </c>
      <c r="U485" s="101" t="str">
        <f aca="false">IF(F485&lt;=$V$2,"Apr","")</f>
        <v>Apr</v>
      </c>
      <c r="V485" s="97" t="n">
        <v>119</v>
      </c>
      <c r="W485" s="102" t="n">
        <f aca="false">K485-V485</f>
        <v>-18.5</v>
      </c>
      <c r="X485" s="103" t="n">
        <f aca="false">IFERROR(IF(U485="Apr",(K485/V485-1)),0)</f>
        <v>-0.15546218487395</v>
      </c>
      <c r="Y485" s="104" t="str">
        <f aca="false">IF(T485&gt;0,IF(U485="","-",IF(X485&lt;0%,"DEGROWTH","GROWTH")))</f>
        <v>DEGROWTH</v>
      </c>
      <c r="Z485" s="75" t="n">
        <v>0</v>
      </c>
      <c r="AA485" s="70"/>
      <c r="AB485" s="70" t="s">
        <v>133</v>
      </c>
      <c r="AC485" s="75" t="s">
        <v>134</v>
      </c>
      <c r="AD485" s="3" t="n">
        <f aca="false">IF(K485=0,1,0)</f>
        <v>0</v>
      </c>
      <c r="AE485" s="76"/>
    </row>
    <row r="486" customFormat="false" ht="14.25" hidden="false" customHeight="true" outlineLevel="0" collapsed="false">
      <c r="A486" s="75" t="s">
        <v>134</v>
      </c>
      <c r="B486" s="79" t="s">
        <v>61</v>
      </c>
      <c r="C486" s="79" t="s">
        <v>1513</v>
      </c>
      <c r="D486" s="79" t="n">
        <v>1000003890</v>
      </c>
      <c r="E486" s="79" t="s">
        <v>1514</v>
      </c>
      <c r="F486" s="74" t="n">
        <v>45371</v>
      </c>
      <c r="G486" s="67" t="str">
        <f aca="false">IF(I486&gt;0,"Targeted Dealer","-")</f>
        <v>Targeted Dealer</v>
      </c>
      <c r="H486" s="67"/>
      <c r="I486" s="68" t="n">
        <v>1200</v>
      </c>
      <c r="J486" s="68" t="n">
        <f aca="false">I486/$J$1*($J$1-$E$1)</f>
        <v>1120</v>
      </c>
      <c r="K486" s="69" t="n">
        <v>1159.5</v>
      </c>
      <c r="L486" s="69" t="n">
        <f aca="false">I486-K486</f>
        <v>40.5</v>
      </c>
      <c r="M486" s="69" t="n">
        <f aca="false">IFERROR((K486/J486%),"-")</f>
        <v>103.526785714286</v>
      </c>
      <c r="N486" s="97" t="n">
        <v>1267</v>
      </c>
      <c r="O486" s="98" t="str">
        <f aca="false">IF(F486&lt;=$P$2,"Mar","")</f>
        <v>Mar</v>
      </c>
      <c r="P486" s="97" t="n">
        <f aca="false">N486</f>
        <v>1267</v>
      </c>
      <c r="Q486" s="99" t="n">
        <f aca="false">K486-P486</f>
        <v>-107.5</v>
      </c>
      <c r="R486" s="98" t="n">
        <f aca="false">IFERROR(IF(O486="Mar",(K486/P486-1))," ")</f>
        <v>-0.084846093133386</v>
      </c>
      <c r="S486" s="100" t="str">
        <f aca="false">IF(N486&gt;0,IF(O486="","-",IF(R486&lt;0%,"DEGROWTH","GROWTH")))</f>
        <v>DEGROWTH</v>
      </c>
      <c r="T486" s="69" t="n">
        <v>669</v>
      </c>
      <c r="U486" s="101" t="str">
        <f aca="false">IF(F486&lt;=$V$2,"Apr","")</f>
        <v>Apr</v>
      </c>
      <c r="V486" s="97" t="n">
        <v>669</v>
      </c>
      <c r="W486" s="102" t="n">
        <f aca="false">K486-V486</f>
        <v>490.5</v>
      </c>
      <c r="X486" s="103" t="n">
        <f aca="false">IFERROR(IF(U486="Apr",(K486/V486-1)),0)</f>
        <v>0.733183856502242</v>
      </c>
      <c r="Y486" s="104" t="str">
        <f aca="false">IF(T486&gt;0,IF(U486="","-",IF(X486&lt;0%,"DEGROWTH","GROWTH")))</f>
        <v>GROWTH</v>
      </c>
      <c r="Z486" s="75" t="n">
        <v>0</v>
      </c>
      <c r="AA486" s="70"/>
      <c r="AB486" s="70" t="s">
        <v>133</v>
      </c>
      <c r="AC486" s="75" t="s">
        <v>134</v>
      </c>
      <c r="AD486" s="3" t="n">
        <f aca="false">IF(K486=0,1,0)</f>
        <v>0</v>
      </c>
      <c r="AE486" s="76"/>
    </row>
    <row r="487" customFormat="false" ht="14.25" hidden="false" customHeight="true" outlineLevel="0" collapsed="false">
      <c r="A487" s="75" t="s">
        <v>134</v>
      </c>
      <c r="B487" s="79" t="s">
        <v>61</v>
      </c>
      <c r="C487" s="79" t="s">
        <v>1515</v>
      </c>
      <c r="D487" s="79" t="n">
        <v>1000003968</v>
      </c>
      <c r="E487" s="79" t="s">
        <v>1516</v>
      </c>
      <c r="F487" s="74" t="n">
        <v>45439</v>
      </c>
      <c r="G487" s="67" t="str">
        <f aca="false">IF(I487&gt;0,"Targeted Dealer","-")</f>
        <v>Targeted Dealer</v>
      </c>
      <c r="H487" s="67"/>
      <c r="I487" s="68" t="n">
        <v>50</v>
      </c>
      <c r="J487" s="68" t="n">
        <f aca="false">I487/$J$1*($J$1-$E$1)</f>
        <v>46.6666666666667</v>
      </c>
      <c r="K487" s="69" t="n">
        <v>145</v>
      </c>
      <c r="L487" s="69" t="n">
        <f aca="false">I487-K487</f>
        <v>-95</v>
      </c>
      <c r="M487" s="69" t="n">
        <f aca="false">IFERROR((K487/J487%),"-")</f>
        <v>310.714285714286</v>
      </c>
      <c r="N487" s="97" t="n">
        <v>90.5</v>
      </c>
      <c r="O487" s="98" t="str">
        <f aca="false">IF(F487&lt;=$P$2,"Mar","")</f>
        <v>Mar</v>
      </c>
      <c r="P487" s="97" t="n">
        <f aca="false">N487</f>
        <v>90.5</v>
      </c>
      <c r="Q487" s="99" t="n">
        <f aca="false">K487-P487</f>
        <v>54.5</v>
      </c>
      <c r="R487" s="98" t="n">
        <f aca="false">IFERROR(IF(O487="Mar",(K487/P487-1))," ")</f>
        <v>0.602209944751381</v>
      </c>
      <c r="S487" s="100" t="str">
        <f aca="false">IF(N487&gt;0,IF(O487="","-",IF(R487&lt;0%,"DEGROWTH","GROWTH")))</f>
        <v>GROWTH</v>
      </c>
      <c r="T487" s="69" t="n">
        <v>72</v>
      </c>
      <c r="U487" s="101" t="str">
        <f aca="false">IF(F487&lt;=$V$2,"Apr","")</f>
        <v>Apr</v>
      </c>
      <c r="V487" s="97" t="n">
        <v>72</v>
      </c>
      <c r="W487" s="102" t="n">
        <f aca="false">K487-V487</f>
        <v>73</v>
      </c>
      <c r="X487" s="103" t="n">
        <f aca="false">IFERROR(IF(U487="Apr",(K487/V487-1)),0)</f>
        <v>1.01388888888889</v>
      </c>
      <c r="Y487" s="104" t="str">
        <f aca="false">IF(T487&gt;0,IF(U487="","-",IF(X487&lt;0%,"DEGROWTH","GROWTH")))</f>
        <v>GROWTH</v>
      </c>
      <c r="Z487" s="75" t="n">
        <v>0</v>
      </c>
      <c r="AA487" s="70"/>
      <c r="AB487" s="70" t="s">
        <v>133</v>
      </c>
      <c r="AC487" s="75" t="s">
        <v>134</v>
      </c>
      <c r="AD487" s="3" t="n">
        <f aca="false">IF(K487=0,1,0)</f>
        <v>0</v>
      </c>
      <c r="AE487" s="76"/>
    </row>
    <row r="488" customFormat="false" ht="14.25" hidden="false" customHeight="true" outlineLevel="0" collapsed="false">
      <c r="A488" s="75" t="s">
        <v>134</v>
      </c>
      <c r="B488" s="79" t="s">
        <v>61</v>
      </c>
      <c r="C488" s="79" t="s">
        <v>1517</v>
      </c>
      <c r="D488" s="79" t="n">
        <v>1000003969</v>
      </c>
      <c r="E488" s="79" t="s">
        <v>1501</v>
      </c>
      <c r="F488" s="74" t="n">
        <v>45439</v>
      </c>
      <c r="G488" s="67" t="str">
        <f aca="false">IF(I488&gt;0,"Targeted Dealer","-")</f>
        <v>Targeted Dealer</v>
      </c>
      <c r="H488" s="67"/>
      <c r="I488" s="68" t="n">
        <v>48</v>
      </c>
      <c r="J488" s="68" t="n">
        <f aca="false">I488/$J$1*($J$1-$E$1)</f>
        <v>44.8</v>
      </c>
      <c r="K488" s="69" t="n">
        <v>138</v>
      </c>
      <c r="L488" s="69" t="n">
        <f aca="false">I488-K488</f>
        <v>-90</v>
      </c>
      <c r="M488" s="69" t="n">
        <f aca="false">IFERROR((K488/J488%),"-")</f>
        <v>308.035714285714</v>
      </c>
      <c r="N488" s="97" t="n">
        <v>62.5</v>
      </c>
      <c r="O488" s="98" t="str">
        <f aca="false">IF(F488&lt;=$P$2,"Mar","")</f>
        <v>Mar</v>
      </c>
      <c r="P488" s="97" t="n">
        <f aca="false">N488</f>
        <v>62.5</v>
      </c>
      <c r="Q488" s="99" t="n">
        <f aca="false">K488-P488</f>
        <v>75.5</v>
      </c>
      <c r="R488" s="98" t="n">
        <f aca="false">IFERROR(IF(O488="Mar",(K488/P488-1))," ")</f>
        <v>1.208</v>
      </c>
      <c r="S488" s="100" t="str">
        <f aca="false">IF(N488&gt;0,IF(O488="","-",IF(R488&lt;0%,"DEGROWTH","GROWTH")))</f>
        <v>GROWTH</v>
      </c>
      <c r="T488" s="69" t="n">
        <v>37</v>
      </c>
      <c r="U488" s="101" t="str">
        <f aca="false">IF(F488&lt;=$V$2,"Apr","")</f>
        <v>Apr</v>
      </c>
      <c r="V488" s="97" t="n">
        <v>37</v>
      </c>
      <c r="W488" s="102" t="n">
        <f aca="false">K488-V488</f>
        <v>101</v>
      </c>
      <c r="X488" s="103" t="n">
        <f aca="false">IFERROR(IF(U488="Apr",(K488/V488-1)),0)</f>
        <v>2.72972972972973</v>
      </c>
      <c r="Y488" s="104" t="str">
        <f aca="false">IF(T488&gt;0,IF(U488="","-",IF(X488&lt;0%,"DEGROWTH","GROWTH")))</f>
        <v>GROWTH</v>
      </c>
      <c r="Z488" s="75" t="n">
        <v>0</v>
      </c>
      <c r="AA488" s="70"/>
      <c r="AB488" s="70" t="s">
        <v>133</v>
      </c>
      <c r="AC488" s="75" t="s">
        <v>134</v>
      </c>
      <c r="AD488" s="3" t="n">
        <f aca="false">IF(K488=0,1,0)</f>
        <v>0</v>
      </c>
      <c r="AE488" s="76"/>
    </row>
    <row r="489" customFormat="false" ht="14.25" hidden="false" customHeight="true" outlineLevel="0" collapsed="false">
      <c r="A489" s="75" t="s">
        <v>134</v>
      </c>
      <c r="B489" s="79" t="s">
        <v>61</v>
      </c>
      <c r="C489" s="79" t="s">
        <v>1518</v>
      </c>
      <c r="D489" s="79" t="n">
        <v>1000003999</v>
      </c>
      <c r="E489" s="79" t="s">
        <v>1519</v>
      </c>
      <c r="F489" s="74" t="n">
        <v>45449</v>
      </c>
      <c r="G489" s="67" t="str">
        <f aca="false">IF(I489&gt;0,"Targeted Dealer","-")</f>
        <v>Targeted Dealer</v>
      </c>
      <c r="H489" s="67"/>
      <c r="I489" s="68" t="n">
        <v>35</v>
      </c>
      <c r="J489" s="68" t="n">
        <f aca="false">I489/$J$1*($J$1-$E$1)</f>
        <v>32.6666666666667</v>
      </c>
      <c r="K489" s="69" t="n">
        <v>62.5</v>
      </c>
      <c r="L489" s="69" t="n">
        <f aca="false">I489-K489</f>
        <v>-27.5</v>
      </c>
      <c r="M489" s="69" t="n">
        <f aca="false">IFERROR((K489/J489%),"-")</f>
        <v>191.326530612245</v>
      </c>
      <c r="N489" s="97" t="n">
        <v>33</v>
      </c>
      <c r="O489" s="98" t="str">
        <f aca="false">IF(F489&lt;=$P$2,"Mar","")</f>
        <v>Mar</v>
      </c>
      <c r="P489" s="97" t="n">
        <f aca="false">N489</f>
        <v>33</v>
      </c>
      <c r="Q489" s="99" t="n">
        <f aca="false">K489-P489</f>
        <v>29.5</v>
      </c>
      <c r="R489" s="98" t="n">
        <f aca="false">IFERROR(IF(O489="Mar",(K489/P489-1))," ")</f>
        <v>0.893939393939394</v>
      </c>
      <c r="S489" s="100" t="str">
        <f aca="false">IF(N489&gt;0,IF(O489="","-",IF(R489&lt;0%,"DEGROWTH","GROWTH")))</f>
        <v>GROWTH</v>
      </c>
      <c r="T489" s="69" t="n">
        <v>24.5</v>
      </c>
      <c r="U489" s="101" t="str">
        <f aca="false">IF(F489&lt;=$V$2,"Apr","")</f>
        <v>Apr</v>
      </c>
      <c r="V489" s="97" t="n">
        <v>24.5</v>
      </c>
      <c r="W489" s="102" t="n">
        <f aca="false">K489-V489</f>
        <v>38</v>
      </c>
      <c r="X489" s="103" t="n">
        <f aca="false">IFERROR(IF(U489="Apr",(K489/V489-1)),0)</f>
        <v>1.55102040816327</v>
      </c>
      <c r="Y489" s="104" t="str">
        <f aca="false">IF(T489&gt;0,IF(U489="","-",IF(X489&lt;0%,"DEGROWTH","GROWTH")))</f>
        <v>GROWTH</v>
      </c>
      <c r="Z489" s="75" t="n">
        <v>0</v>
      </c>
      <c r="AA489" s="70"/>
      <c r="AB489" s="70" t="s">
        <v>133</v>
      </c>
      <c r="AC489" s="75" t="s">
        <v>134</v>
      </c>
      <c r="AD489" s="3" t="n">
        <f aca="false">IF(K489=0,1,0)</f>
        <v>0</v>
      </c>
      <c r="AE489" s="76"/>
    </row>
    <row r="490" customFormat="false" ht="14.25" hidden="false" customHeight="true" outlineLevel="0" collapsed="false">
      <c r="A490" s="75" t="s">
        <v>134</v>
      </c>
      <c r="B490" s="79" t="s">
        <v>61</v>
      </c>
      <c r="C490" s="79" t="s">
        <v>1520</v>
      </c>
      <c r="D490" s="79" t="n">
        <v>1000004022</v>
      </c>
      <c r="E490" s="79" t="s">
        <v>1521</v>
      </c>
      <c r="F490" s="74" t="n">
        <v>45472</v>
      </c>
      <c r="G490" s="67" t="str">
        <f aca="false">IF(I490&gt;0,"Targeted Dealer","-")</f>
        <v>Targeted Dealer</v>
      </c>
      <c r="H490" s="67"/>
      <c r="I490" s="68" t="n">
        <v>25</v>
      </c>
      <c r="J490" s="68" t="n">
        <f aca="false">I490/$J$1*($J$1-$E$1)</f>
        <v>23.3333333333333</v>
      </c>
      <c r="K490" s="69" t="n">
        <v>12.5</v>
      </c>
      <c r="L490" s="69" t="n">
        <f aca="false">I490-K490</f>
        <v>12.5</v>
      </c>
      <c r="M490" s="69" t="n">
        <f aca="false">IFERROR((K490/J490%),"-")</f>
        <v>53.5714285714286</v>
      </c>
      <c r="N490" s="97" t="n">
        <v>12.5</v>
      </c>
      <c r="O490" s="98" t="str">
        <f aca="false">IF(F490&lt;=$P$2,"Mar","")</f>
        <v>Mar</v>
      </c>
      <c r="P490" s="97" t="n">
        <f aca="false">N490</f>
        <v>12.5</v>
      </c>
      <c r="Q490" s="99" t="n">
        <f aca="false">K490-P490</f>
        <v>0</v>
      </c>
      <c r="R490" s="98" t="n">
        <f aca="false">IFERROR(IF(O490="Mar",(K490/P490-1))," ")</f>
        <v>0</v>
      </c>
      <c r="S490" s="100" t="str">
        <f aca="false">IF(N490&gt;0,IF(O490="","-",IF(R490&lt;0%,"DEGROWTH","GROWTH")))</f>
        <v>GROWTH</v>
      </c>
      <c r="T490" s="69" t="n">
        <v>49.5</v>
      </c>
      <c r="U490" s="101" t="str">
        <f aca="false">IF(F490&lt;=$V$2,"Apr","")</f>
        <v>Apr</v>
      </c>
      <c r="V490" s="97" t="n">
        <v>49.5</v>
      </c>
      <c r="W490" s="102" t="n">
        <f aca="false">K490-V490</f>
        <v>-37</v>
      </c>
      <c r="X490" s="103" t="n">
        <f aca="false">IFERROR(IF(U490="Apr",(K490/V490-1)),0)</f>
        <v>-0.747474747474747</v>
      </c>
      <c r="Y490" s="104" t="str">
        <f aca="false">IF(T490&gt;0,IF(U490="","-",IF(X490&lt;0%,"DEGROWTH","GROWTH")))</f>
        <v>DEGROWTH</v>
      </c>
      <c r="Z490" s="75" t="n">
        <v>0</v>
      </c>
      <c r="AA490" s="70"/>
      <c r="AB490" s="70" t="s">
        <v>133</v>
      </c>
      <c r="AC490" s="75" t="s">
        <v>134</v>
      </c>
      <c r="AD490" s="3" t="n">
        <f aca="false">IF(K490=0,1,0)</f>
        <v>0</v>
      </c>
      <c r="AE490" s="76"/>
    </row>
    <row r="491" customFormat="false" ht="14.25" hidden="false" customHeight="true" outlineLevel="0" collapsed="false">
      <c r="A491" s="75" t="s">
        <v>134</v>
      </c>
      <c r="B491" s="79" t="s">
        <v>61</v>
      </c>
      <c r="C491" s="79" t="s">
        <v>1522</v>
      </c>
      <c r="D491" s="79" t="n">
        <v>1000004052</v>
      </c>
      <c r="E491" s="79" t="s">
        <v>1523</v>
      </c>
      <c r="F491" s="74" t="n">
        <v>45497</v>
      </c>
      <c r="G491" s="67" t="str">
        <f aca="false">IF(I491&gt;0,"Targeted Dealer","-")</f>
        <v>Targeted Dealer</v>
      </c>
      <c r="H491" s="67"/>
      <c r="I491" s="68" t="n">
        <v>37</v>
      </c>
      <c r="J491" s="68" t="n">
        <f aca="false">I491/$J$1*($J$1-$E$1)</f>
        <v>34.5333333333333</v>
      </c>
      <c r="K491" s="69" t="n">
        <v>108.5</v>
      </c>
      <c r="L491" s="69" t="n">
        <f aca="false">I491-K491</f>
        <v>-71.5</v>
      </c>
      <c r="M491" s="69" t="n">
        <f aca="false">IFERROR((K491/J491%),"-")</f>
        <v>314.189189189189</v>
      </c>
      <c r="N491" s="97" t="n">
        <v>49.5</v>
      </c>
      <c r="O491" s="98" t="str">
        <f aca="false">IF(F491&lt;=$P$2,"Mar","")</f>
        <v>Mar</v>
      </c>
      <c r="P491" s="97" t="n">
        <f aca="false">N491</f>
        <v>49.5</v>
      </c>
      <c r="Q491" s="99" t="n">
        <f aca="false">K491-P491</f>
        <v>59</v>
      </c>
      <c r="R491" s="98" t="n">
        <f aca="false">IFERROR(IF(O491="Mar",(K491/P491-1))," ")</f>
        <v>1.19191919191919</v>
      </c>
      <c r="S491" s="100" t="str">
        <f aca="false">IF(N491&gt;0,IF(O491="","-",IF(R491&lt;0%,"DEGROWTH","GROWTH")))</f>
        <v>GROWTH</v>
      </c>
      <c r="T491" s="69" t="n">
        <v>37.5</v>
      </c>
      <c r="U491" s="101" t="str">
        <f aca="false">IF(F491&lt;=$V$2,"Apr","")</f>
        <v>Apr</v>
      </c>
      <c r="V491" s="97" t="n">
        <v>37.5</v>
      </c>
      <c r="W491" s="102" t="n">
        <f aca="false">K491-V491</f>
        <v>71</v>
      </c>
      <c r="X491" s="103" t="n">
        <f aca="false">IFERROR(IF(U491="Apr",(K491/V491-1)),0)</f>
        <v>1.89333333333333</v>
      </c>
      <c r="Y491" s="104" t="str">
        <f aca="false">IF(T491&gt;0,IF(U491="","-",IF(X491&lt;0%,"DEGROWTH","GROWTH")))</f>
        <v>GROWTH</v>
      </c>
      <c r="Z491" s="75" t="n">
        <v>0</v>
      </c>
      <c r="AA491" s="70"/>
      <c r="AB491" s="70" t="s">
        <v>133</v>
      </c>
      <c r="AC491" s="75" t="s">
        <v>134</v>
      </c>
      <c r="AD491" s="3" t="n">
        <f aca="false">IF(K491=0,1,0)</f>
        <v>0</v>
      </c>
      <c r="AE491" s="76"/>
    </row>
    <row r="492" customFormat="false" ht="14.25" hidden="false" customHeight="true" outlineLevel="0" collapsed="false">
      <c r="A492" s="75" t="s">
        <v>134</v>
      </c>
      <c r="B492" s="79" t="s">
        <v>61</v>
      </c>
      <c r="C492" s="79" t="s">
        <v>1524</v>
      </c>
      <c r="D492" s="79" t="n">
        <v>1000004105</v>
      </c>
      <c r="E492" s="79" t="s">
        <v>1525</v>
      </c>
      <c r="F492" s="109" t="n">
        <v>45535</v>
      </c>
      <c r="G492" s="67" t="str">
        <f aca="false">IF(I492&gt;0,"Targeted Dealer","-")</f>
        <v>Targeted Dealer</v>
      </c>
      <c r="H492" s="67"/>
      <c r="I492" s="68" t="n">
        <v>37</v>
      </c>
      <c r="J492" s="68" t="n">
        <f aca="false">I492/$J$1*($J$1-$E$1)</f>
        <v>34.5333333333333</v>
      </c>
      <c r="K492" s="69" t="n">
        <v>26</v>
      </c>
      <c r="L492" s="69" t="n">
        <f aca="false">I492-K492</f>
        <v>11</v>
      </c>
      <c r="M492" s="69" t="n">
        <f aca="false">IFERROR((K492/J492%),"-")</f>
        <v>75.2895752895753</v>
      </c>
      <c r="N492" s="97" t="n">
        <v>37.5</v>
      </c>
      <c r="O492" s="98" t="str">
        <f aca="false">IF(F492&lt;=$P$2,"Mar","")</f>
        <v>Mar</v>
      </c>
      <c r="P492" s="97" t="n">
        <f aca="false">N492</f>
        <v>37.5</v>
      </c>
      <c r="Q492" s="99" t="n">
        <f aca="false">K492-P492</f>
        <v>-11.5</v>
      </c>
      <c r="R492" s="98" t="n">
        <f aca="false">IFERROR(IF(O492="Mar",(K492/P492-1))," ")</f>
        <v>-0.306666666666667</v>
      </c>
      <c r="S492" s="100" t="str">
        <f aca="false">IF(N492&gt;0,IF(O492="","-",IF(R492&lt;0%,"DEGROWTH","GROWTH")))</f>
        <v>DEGROWTH</v>
      </c>
      <c r="T492" s="69" t="n">
        <v>12.5</v>
      </c>
      <c r="U492" s="101" t="str">
        <f aca="false">IF(F492&lt;=$V$2,"Apr","")</f>
        <v>Apr</v>
      </c>
      <c r="V492" s="97" t="n">
        <v>12.5</v>
      </c>
      <c r="W492" s="102" t="n">
        <f aca="false">K492-V492</f>
        <v>13.5</v>
      </c>
      <c r="X492" s="103" t="n">
        <f aca="false">IFERROR(IF(U492="Apr",(K492/V492-1)),0)</f>
        <v>1.08</v>
      </c>
      <c r="Y492" s="104" t="str">
        <f aca="false">IF(T492&gt;0,IF(U492="","-",IF(X492&lt;0%,"DEGROWTH","GROWTH")))</f>
        <v>GROWTH</v>
      </c>
      <c r="Z492" s="75" t="n">
        <v>0</v>
      </c>
      <c r="AA492" s="70"/>
      <c r="AB492" s="70" t="s">
        <v>133</v>
      </c>
      <c r="AC492" s="75" t="s">
        <v>134</v>
      </c>
      <c r="AD492" s="3" t="n">
        <f aca="false">IF(K492=0,1,0)</f>
        <v>0</v>
      </c>
      <c r="AE492" s="76"/>
    </row>
    <row r="493" customFormat="false" ht="14.25" hidden="false" customHeight="true" outlineLevel="0" collapsed="false">
      <c r="A493" s="70" t="s">
        <v>134</v>
      </c>
      <c r="B493" s="72" t="s">
        <v>62</v>
      </c>
      <c r="C493" s="72" t="s">
        <v>1526</v>
      </c>
      <c r="D493" s="72" t="n">
        <v>1000000368</v>
      </c>
      <c r="E493" s="73" t="s">
        <v>1527</v>
      </c>
      <c r="F493" s="74" t="n">
        <v>38386</v>
      </c>
      <c r="G493" s="67" t="str">
        <f aca="false">IF(I493&gt;0,"Targeted Dealer","-")</f>
        <v>Targeted Dealer</v>
      </c>
      <c r="H493" s="67"/>
      <c r="I493" s="68" t="n">
        <v>100</v>
      </c>
      <c r="J493" s="68" t="n">
        <f aca="false">I493/$J$1*($J$1-$E$1)</f>
        <v>93.3333333333333</v>
      </c>
      <c r="K493" s="69" t="n">
        <v>134</v>
      </c>
      <c r="L493" s="69" t="n">
        <f aca="false">I493-K493</f>
        <v>-34</v>
      </c>
      <c r="M493" s="69" t="n">
        <f aca="false">IFERROR((K493/J493%),"-")</f>
        <v>143.571428571429</v>
      </c>
      <c r="N493" s="97" t="n">
        <v>124</v>
      </c>
      <c r="O493" s="98" t="str">
        <f aca="false">IF(F493&lt;=$P$2,"Mar","")</f>
        <v>Mar</v>
      </c>
      <c r="P493" s="97" t="n">
        <f aca="false">N493</f>
        <v>124</v>
      </c>
      <c r="Q493" s="99" t="n">
        <f aca="false">K493-P493</f>
        <v>10</v>
      </c>
      <c r="R493" s="98" t="n">
        <f aca="false">IFERROR(IF(O493="Mar",(K493/P493-1))," ")</f>
        <v>0.0806451612903225</v>
      </c>
      <c r="S493" s="100" t="str">
        <f aca="false">IF(N493&gt;0,IF(O493="","-",IF(R493&lt;0%,"DEGROWTH","GROWTH")))</f>
        <v>GROWTH</v>
      </c>
      <c r="T493" s="69" t="n">
        <v>173.5</v>
      </c>
      <c r="U493" s="101" t="str">
        <f aca="false">IF(F493&lt;=$V$2,"Apr","")</f>
        <v>Apr</v>
      </c>
      <c r="V493" s="97" t="n">
        <v>173.5</v>
      </c>
      <c r="W493" s="102" t="n">
        <f aca="false">K493-V493</f>
        <v>-39.5</v>
      </c>
      <c r="X493" s="103" t="n">
        <f aca="false">IFERROR(IF(U493="Apr",(K493/V493-1)),0)</f>
        <v>-0.227665706051873</v>
      </c>
      <c r="Y493" s="104" t="str">
        <f aca="false">IF(T493&gt;0,IF(U493="","-",IF(X493&lt;0%,"DEGROWTH","GROWTH")))</f>
        <v>DEGROWTH</v>
      </c>
      <c r="Z493" s="75" t="n">
        <v>0</v>
      </c>
      <c r="AA493" s="70"/>
      <c r="AB493" s="70" t="s">
        <v>133</v>
      </c>
      <c r="AC493" s="70" t="s">
        <v>134</v>
      </c>
      <c r="AD493" s="3" t="n">
        <f aca="false">IF(K493=0,1,0)</f>
        <v>0</v>
      </c>
      <c r="AE493" s="76"/>
    </row>
    <row r="494" customFormat="false" ht="14.25" hidden="false" customHeight="true" outlineLevel="0" collapsed="false">
      <c r="A494" s="70" t="s">
        <v>134</v>
      </c>
      <c r="B494" s="72" t="s">
        <v>62</v>
      </c>
      <c r="C494" s="72" t="s">
        <v>1528</v>
      </c>
      <c r="D494" s="72" t="n">
        <v>1000000370</v>
      </c>
      <c r="E494" s="73" t="s">
        <v>1529</v>
      </c>
      <c r="F494" s="74" t="n">
        <v>39073</v>
      </c>
      <c r="G494" s="67" t="str">
        <f aca="false">IF(I494&gt;0,"Targeted Dealer","-")</f>
        <v>Targeted Dealer</v>
      </c>
      <c r="H494" s="67"/>
      <c r="I494" s="68" t="n">
        <v>20</v>
      </c>
      <c r="J494" s="68" t="n">
        <f aca="false">I494/$J$1*($J$1-$E$1)</f>
        <v>18.6666666666667</v>
      </c>
      <c r="K494" s="69" t="n">
        <v>10.5</v>
      </c>
      <c r="L494" s="69" t="n">
        <f aca="false">I494-K494</f>
        <v>9.5</v>
      </c>
      <c r="M494" s="69" t="n">
        <f aca="false">IFERROR((K494/J494%),"-")</f>
        <v>56.25</v>
      </c>
      <c r="N494" s="97" t="n">
        <v>3.5</v>
      </c>
      <c r="O494" s="98" t="str">
        <f aca="false">IF(F494&lt;=$P$2,"Mar","")</f>
        <v>Mar</v>
      </c>
      <c r="P494" s="97" t="n">
        <f aca="false">N494</f>
        <v>3.5</v>
      </c>
      <c r="Q494" s="99" t="n">
        <f aca="false">K494-P494</f>
        <v>7</v>
      </c>
      <c r="R494" s="98" t="n">
        <f aca="false">IFERROR(IF(O494="Mar",(K494/P494-1))," ")</f>
        <v>2</v>
      </c>
      <c r="S494" s="100" t="str">
        <f aca="false">IF(N494&gt;0,IF(O494="","-",IF(R494&lt;0%,"DEGROWTH","GROWTH")))</f>
        <v>GROWTH</v>
      </c>
      <c r="T494" s="69" t="n">
        <v>13</v>
      </c>
      <c r="U494" s="101" t="str">
        <f aca="false">IF(F494&lt;=$V$2,"Apr","")</f>
        <v>Apr</v>
      </c>
      <c r="V494" s="97" t="n">
        <v>13</v>
      </c>
      <c r="W494" s="102" t="n">
        <f aca="false">K494-V494</f>
        <v>-2.5</v>
      </c>
      <c r="X494" s="103" t="n">
        <f aca="false">IFERROR(IF(U494="Apr",(K494/V494-1)),0)</f>
        <v>-0.192307692307692</v>
      </c>
      <c r="Y494" s="104" t="str">
        <f aca="false">IF(T494&gt;0,IF(U494="","-",IF(X494&lt;0%,"DEGROWTH","GROWTH")))</f>
        <v>DEGROWTH</v>
      </c>
      <c r="Z494" s="75" t="n">
        <v>0</v>
      </c>
      <c r="AA494" s="70"/>
      <c r="AB494" s="70" t="s">
        <v>133</v>
      </c>
      <c r="AC494" s="70" t="s">
        <v>134</v>
      </c>
      <c r="AD494" s="3" t="n">
        <f aca="false">IF(K494=0,1,0)</f>
        <v>0</v>
      </c>
      <c r="AE494" s="76"/>
    </row>
    <row r="495" customFormat="false" ht="14.25" hidden="false" customHeight="true" outlineLevel="0" collapsed="false">
      <c r="A495" s="70" t="s">
        <v>134</v>
      </c>
      <c r="B495" s="72" t="s">
        <v>62</v>
      </c>
      <c r="C495" s="72" t="s">
        <v>1530</v>
      </c>
      <c r="D495" s="72" t="n">
        <v>1000000364</v>
      </c>
      <c r="E495" s="73" t="s">
        <v>1531</v>
      </c>
      <c r="F495" s="74" t="n">
        <v>39312</v>
      </c>
      <c r="G495" s="67" t="str">
        <f aca="false">IF(I495&gt;0,"Targeted Dealer","-")</f>
        <v>-</v>
      </c>
      <c r="H495" s="67"/>
      <c r="I495" s="68" t="n">
        <v>0</v>
      </c>
      <c r="J495" s="68" t="n">
        <f aca="false">I495/$J$1*($J$1-$E$1)</f>
        <v>0</v>
      </c>
      <c r="K495" s="69" t="n">
        <v>0</v>
      </c>
      <c r="L495" s="69" t="n">
        <f aca="false">I495-K495</f>
        <v>0</v>
      </c>
      <c r="M495" s="69" t="str">
        <f aca="false">IFERROR((K495/J495%),"-")</f>
        <v>-</v>
      </c>
      <c r="N495" s="97" t="n">
        <v>0</v>
      </c>
      <c r="O495" s="98" t="str">
        <f aca="false">IF(F495&lt;=$P$2,"Mar","")</f>
        <v>Mar</v>
      </c>
      <c r="P495" s="97" t="n">
        <f aca="false">N495</f>
        <v>0</v>
      </c>
      <c r="Q495" s="99" t="n">
        <f aca="false">K495-P495</f>
        <v>0</v>
      </c>
      <c r="R495" s="98" t="str">
        <f aca="false">IFERROR(IF(O495="Mar",(K495/P495-1))," ")</f>
        <v> </v>
      </c>
      <c r="S495" s="105" t="b">
        <f aca="false">IF(N495&gt;0,IF(O495="","-",IF(R495&lt;0%,"DEGROWTH","GROWTH")))</f>
        <v>0</v>
      </c>
      <c r="T495" s="69" t="n">
        <v>3.5</v>
      </c>
      <c r="U495" s="101" t="str">
        <f aca="false">IF(F495&lt;=$V$2,"Apr","")</f>
        <v>Apr</v>
      </c>
      <c r="V495" s="97" t="n">
        <v>3.5</v>
      </c>
      <c r="W495" s="102" t="n">
        <f aca="false">K495-V495</f>
        <v>-3.5</v>
      </c>
      <c r="X495" s="103" t="n">
        <f aca="false">IFERROR(IF(U495="Apr",(K495/V495-1)),0)</f>
        <v>-1</v>
      </c>
      <c r="Y495" s="104" t="str">
        <f aca="false">IF(T495&gt;0,IF(U495="","-",IF(X495&lt;0%,"DEGROWTH","GROWTH")))</f>
        <v>DEGROWTH</v>
      </c>
      <c r="Z495" s="75" t="n">
        <v>0</v>
      </c>
      <c r="AA495" s="70"/>
      <c r="AB495" s="70" t="s">
        <v>133</v>
      </c>
      <c r="AC495" s="70" t="s">
        <v>134</v>
      </c>
      <c r="AD495" s="3" t="n">
        <f aca="false">IF(K495=0,1,0)</f>
        <v>1</v>
      </c>
      <c r="AE495" s="76"/>
    </row>
    <row r="496" customFormat="false" ht="14.25" hidden="false" customHeight="true" outlineLevel="0" collapsed="false">
      <c r="A496" s="70" t="s">
        <v>134</v>
      </c>
      <c r="B496" s="72" t="s">
        <v>62</v>
      </c>
      <c r="C496" s="72" t="s">
        <v>1532</v>
      </c>
      <c r="D496" s="72" t="n">
        <v>1000000337</v>
      </c>
      <c r="E496" s="73" t="s">
        <v>1533</v>
      </c>
      <c r="F496" s="74" t="n">
        <v>39402</v>
      </c>
      <c r="G496" s="67" t="str">
        <f aca="false">IF(I496&gt;0,"Targeted Dealer","-")</f>
        <v>Targeted Dealer</v>
      </c>
      <c r="H496" s="67"/>
      <c r="I496" s="68" t="n">
        <v>60</v>
      </c>
      <c r="J496" s="68" t="n">
        <f aca="false">I496/$J$1*($J$1-$E$1)</f>
        <v>56</v>
      </c>
      <c r="K496" s="69" t="n">
        <v>62</v>
      </c>
      <c r="L496" s="69" t="n">
        <f aca="false">I496-K496</f>
        <v>-2</v>
      </c>
      <c r="M496" s="69" t="n">
        <f aca="false">IFERROR((K496/J496%),"-")</f>
        <v>110.714285714286</v>
      </c>
      <c r="N496" s="97" t="n">
        <v>43.5</v>
      </c>
      <c r="O496" s="98" t="str">
        <f aca="false">IF(F496&lt;=$P$2,"Mar","")</f>
        <v>Mar</v>
      </c>
      <c r="P496" s="97" t="n">
        <f aca="false">N496</f>
        <v>43.5</v>
      </c>
      <c r="Q496" s="99" t="n">
        <f aca="false">K496-P496</f>
        <v>18.5</v>
      </c>
      <c r="R496" s="98" t="n">
        <f aca="false">IFERROR(IF(O496="Mar",(K496/P496-1))," ")</f>
        <v>0.425287356321839</v>
      </c>
      <c r="S496" s="100" t="str">
        <f aca="false">IF(N496&gt;0,IF(O496="","-",IF(R496&lt;0%,"DEGROWTH","GROWTH")))</f>
        <v>GROWTH</v>
      </c>
      <c r="T496" s="69" t="n">
        <v>72</v>
      </c>
      <c r="U496" s="101" t="str">
        <f aca="false">IF(F496&lt;=$V$2,"Apr","")</f>
        <v>Apr</v>
      </c>
      <c r="V496" s="97" t="n">
        <v>72</v>
      </c>
      <c r="W496" s="102" t="n">
        <f aca="false">K496-V496</f>
        <v>-10</v>
      </c>
      <c r="X496" s="103" t="n">
        <f aca="false">IFERROR(IF(U496="Apr",(K496/V496-1)),0)</f>
        <v>-0.138888888888889</v>
      </c>
      <c r="Y496" s="104" t="str">
        <f aca="false">IF(T496&gt;0,IF(U496="","-",IF(X496&lt;0%,"DEGROWTH","GROWTH")))</f>
        <v>DEGROWTH</v>
      </c>
      <c r="Z496" s="75" t="n">
        <v>0</v>
      </c>
      <c r="AA496" s="70"/>
      <c r="AB496" s="70" t="s">
        <v>133</v>
      </c>
      <c r="AC496" s="70" t="s">
        <v>134</v>
      </c>
      <c r="AD496" s="3" t="n">
        <f aca="false">IF(K496=0,1,0)</f>
        <v>0</v>
      </c>
      <c r="AE496" s="76"/>
    </row>
    <row r="497" customFormat="false" ht="14.25" hidden="false" customHeight="true" outlineLevel="0" collapsed="false">
      <c r="A497" s="70" t="s">
        <v>134</v>
      </c>
      <c r="B497" s="72" t="s">
        <v>62</v>
      </c>
      <c r="C497" s="72" t="s">
        <v>1534</v>
      </c>
      <c r="D497" s="72" t="n">
        <v>1000000360</v>
      </c>
      <c r="E497" s="73" t="s">
        <v>1535</v>
      </c>
      <c r="F497" s="74" t="n">
        <v>39743</v>
      </c>
      <c r="G497" s="67" t="str">
        <f aca="false">IF(I497&gt;0,"Targeted Dealer","-")</f>
        <v>Targeted Dealer</v>
      </c>
      <c r="H497" s="67"/>
      <c r="I497" s="68" t="n">
        <v>1250</v>
      </c>
      <c r="J497" s="68" t="n">
        <f aca="false">I497/$J$1*($J$1-$E$1)</f>
        <v>1166.66666666667</v>
      </c>
      <c r="K497" s="69" t="n">
        <v>1386.25</v>
      </c>
      <c r="L497" s="69" t="n">
        <f aca="false">I497-K497</f>
        <v>-136.25</v>
      </c>
      <c r="M497" s="69" t="n">
        <f aca="false">IFERROR((K497/J497%),"-")</f>
        <v>118.821428571429</v>
      </c>
      <c r="N497" s="97" t="n">
        <v>1127.75</v>
      </c>
      <c r="O497" s="98" t="str">
        <f aca="false">IF(F497&lt;=$P$2,"Mar","")</f>
        <v>Mar</v>
      </c>
      <c r="P497" s="97" t="n">
        <f aca="false">N497</f>
        <v>1127.75</v>
      </c>
      <c r="Q497" s="99" t="n">
        <f aca="false">K497-P497</f>
        <v>258.5</v>
      </c>
      <c r="R497" s="98" t="n">
        <f aca="false">IFERROR(IF(O497="Mar",(K497/P497-1))," ")</f>
        <v>0.229217468410552</v>
      </c>
      <c r="S497" s="100" t="str">
        <f aca="false">IF(N497&gt;0,IF(O497="","-",IF(R497&lt;0%,"DEGROWTH","GROWTH")))</f>
        <v>GROWTH</v>
      </c>
      <c r="T497" s="69" t="n">
        <v>1750.5</v>
      </c>
      <c r="U497" s="101" t="str">
        <f aca="false">IF(F497&lt;=$V$2,"Apr","")</f>
        <v>Apr</v>
      </c>
      <c r="V497" s="97" t="n">
        <v>1750.5</v>
      </c>
      <c r="W497" s="102" t="n">
        <f aca="false">K497-V497</f>
        <v>-364.25</v>
      </c>
      <c r="X497" s="103" t="n">
        <f aca="false">IFERROR(IF(U497="Apr",(K497/V497-1)),0)</f>
        <v>-0.208083404741502</v>
      </c>
      <c r="Y497" s="104" t="str">
        <f aca="false">IF(T497&gt;0,IF(U497="","-",IF(X497&lt;0%,"DEGROWTH","GROWTH")))</f>
        <v>DEGROWTH</v>
      </c>
      <c r="Z497" s="75" t="n">
        <v>0</v>
      </c>
      <c r="AA497" s="70"/>
      <c r="AB497" s="70" t="s">
        <v>133</v>
      </c>
      <c r="AC497" s="70" t="s">
        <v>134</v>
      </c>
      <c r="AD497" s="3" t="n">
        <f aca="false">IF(K497=0,1,0)</f>
        <v>0</v>
      </c>
      <c r="AE497" s="76"/>
    </row>
    <row r="498" customFormat="false" ht="14.25" hidden="false" customHeight="true" outlineLevel="0" collapsed="false">
      <c r="A498" s="70" t="s">
        <v>134</v>
      </c>
      <c r="B498" s="72" t="s">
        <v>62</v>
      </c>
      <c r="C498" s="72" t="s">
        <v>1536</v>
      </c>
      <c r="D498" s="72" t="n">
        <v>1000000358</v>
      </c>
      <c r="E498" s="73" t="s">
        <v>1537</v>
      </c>
      <c r="F498" s="74" t="n">
        <v>39933</v>
      </c>
      <c r="G498" s="67" t="str">
        <f aca="false">IF(I498&gt;0,"Targeted Dealer","-")</f>
        <v>Targeted Dealer</v>
      </c>
      <c r="H498" s="67"/>
      <c r="I498" s="68" t="n">
        <v>150</v>
      </c>
      <c r="J498" s="68" t="n">
        <f aca="false">I498/$J$1*($J$1-$E$1)</f>
        <v>140</v>
      </c>
      <c r="K498" s="69" t="n">
        <v>138.5</v>
      </c>
      <c r="L498" s="69" t="n">
        <f aca="false">I498-K498</f>
        <v>11.5</v>
      </c>
      <c r="M498" s="69" t="n">
        <f aca="false">IFERROR((K498/J498%),"-")</f>
        <v>98.9285714285714</v>
      </c>
      <c r="N498" s="97" t="n">
        <v>70.5</v>
      </c>
      <c r="O498" s="98" t="str">
        <f aca="false">IF(F498&lt;=$P$2,"Mar","")</f>
        <v>Mar</v>
      </c>
      <c r="P498" s="97" t="n">
        <f aca="false">N498</f>
        <v>70.5</v>
      </c>
      <c r="Q498" s="99" t="n">
        <f aca="false">K498-P498</f>
        <v>68</v>
      </c>
      <c r="R498" s="98" t="n">
        <f aca="false">IFERROR(IF(O498="Mar",(K498/P498-1))," ")</f>
        <v>0.964539007092199</v>
      </c>
      <c r="S498" s="100" t="str">
        <f aca="false">IF(N498&gt;0,IF(O498="","-",IF(R498&lt;0%,"DEGROWTH","GROWTH")))</f>
        <v>GROWTH</v>
      </c>
      <c r="T498" s="69" t="n">
        <v>138.25</v>
      </c>
      <c r="U498" s="101" t="str">
        <f aca="false">IF(F498&lt;=$V$2,"Apr","")</f>
        <v>Apr</v>
      </c>
      <c r="V498" s="97" t="n">
        <v>138.25</v>
      </c>
      <c r="W498" s="102" t="n">
        <f aca="false">K498-V498</f>
        <v>0.25</v>
      </c>
      <c r="X498" s="103" t="n">
        <f aca="false">IFERROR(IF(U498="Apr",(K498/V498-1)),0)</f>
        <v>0.00180831826401451</v>
      </c>
      <c r="Y498" s="104" t="str">
        <f aca="false">IF(T498&gt;0,IF(U498="","-",IF(X498&lt;0%,"DEGROWTH","GROWTH")))</f>
        <v>GROWTH</v>
      </c>
      <c r="Z498" s="75" t="n">
        <v>0</v>
      </c>
      <c r="AA498" s="70"/>
      <c r="AB498" s="70" t="s">
        <v>133</v>
      </c>
      <c r="AC498" s="70" t="s">
        <v>134</v>
      </c>
      <c r="AD498" s="3" t="n">
        <f aca="false">IF(K498=0,1,0)</f>
        <v>0</v>
      </c>
      <c r="AE498" s="76"/>
    </row>
    <row r="499" customFormat="false" ht="14.25" hidden="false" customHeight="true" outlineLevel="0" collapsed="false">
      <c r="A499" s="70" t="s">
        <v>134</v>
      </c>
      <c r="B499" s="72" t="s">
        <v>62</v>
      </c>
      <c r="C499" s="72" t="s">
        <v>1538</v>
      </c>
      <c r="D499" s="72" t="n">
        <v>1000000351</v>
      </c>
      <c r="E499" s="73" t="s">
        <v>1539</v>
      </c>
      <c r="F499" s="74" t="n">
        <v>40371</v>
      </c>
      <c r="G499" s="67" t="str">
        <f aca="false">IF(I499&gt;0,"Targeted Dealer","-")</f>
        <v>Targeted Dealer</v>
      </c>
      <c r="H499" s="67"/>
      <c r="I499" s="68" t="n">
        <v>20</v>
      </c>
      <c r="J499" s="68" t="n">
        <f aca="false">I499/$J$1*($J$1-$E$1)</f>
        <v>18.6666666666667</v>
      </c>
      <c r="K499" s="69" t="n">
        <v>25.5</v>
      </c>
      <c r="L499" s="69" t="n">
        <f aca="false">I499-K499</f>
        <v>-5.5</v>
      </c>
      <c r="M499" s="69" t="n">
        <f aca="false">IFERROR((K499/J499%),"-")</f>
        <v>136.607142857143</v>
      </c>
      <c r="N499" s="97" t="n">
        <v>7.5</v>
      </c>
      <c r="O499" s="98" t="str">
        <f aca="false">IF(F499&lt;=$P$2,"Mar","")</f>
        <v>Mar</v>
      </c>
      <c r="P499" s="97" t="n">
        <f aca="false">N499</f>
        <v>7.5</v>
      </c>
      <c r="Q499" s="99" t="n">
        <f aca="false">K499-P499</f>
        <v>18</v>
      </c>
      <c r="R499" s="98" t="n">
        <f aca="false">IFERROR(IF(O499="Mar",(K499/P499-1))," ")</f>
        <v>2.4</v>
      </c>
      <c r="S499" s="100" t="str">
        <f aca="false">IF(N499&gt;0,IF(O499="","-",IF(R499&lt;0%,"DEGROWTH","GROWTH")))</f>
        <v>GROWTH</v>
      </c>
      <c r="T499" s="69" t="n">
        <v>10.5</v>
      </c>
      <c r="U499" s="101" t="str">
        <f aca="false">IF(F499&lt;=$V$2,"Apr","")</f>
        <v>Apr</v>
      </c>
      <c r="V499" s="97" t="n">
        <v>10.5</v>
      </c>
      <c r="W499" s="102" t="n">
        <f aca="false">K499-V499</f>
        <v>15</v>
      </c>
      <c r="X499" s="103" t="n">
        <f aca="false">IFERROR(IF(U499="Apr",(K499/V499-1)),0)</f>
        <v>1.42857142857143</v>
      </c>
      <c r="Y499" s="104" t="str">
        <f aca="false">IF(T499&gt;0,IF(U499="","-",IF(X499&lt;0%,"DEGROWTH","GROWTH")))</f>
        <v>GROWTH</v>
      </c>
      <c r="Z499" s="75" t="n">
        <v>0</v>
      </c>
      <c r="AA499" s="70"/>
      <c r="AB499" s="70" t="s">
        <v>133</v>
      </c>
      <c r="AC499" s="70" t="s">
        <v>134</v>
      </c>
      <c r="AD499" s="3" t="n">
        <f aca="false">IF(K499=0,1,0)</f>
        <v>0</v>
      </c>
      <c r="AE499" s="76"/>
    </row>
    <row r="500" customFormat="false" ht="14.25" hidden="false" customHeight="true" outlineLevel="0" collapsed="false">
      <c r="A500" s="70" t="s">
        <v>134</v>
      </c>
      <c r="B500" s="72" t="s">
        <v>62</v>
      </c>
      <c r="C500" s="72" t="s">
        <v>1540</v>
      </c>
      <c r="D500" s="72" t="n">
        <v>1000000328</v>
      </c>
      <c r="E500" s="73" t="s">
        <v>1541</v>
      </c>
      <c r="F500" s="74" t="n">
        <v>40408</v>
      </c>
      <c r="G500" s="67" t="str">
        <f aca="false">IF(I500&gt;0,"Targeted Dealer","-")</f>
        <v>Targeted Dealer</v>
      </c>
      <c r="H500" s="67"/>
      <c r="I500" s="68" t="n">
        <v>20</v>
      </c>
      <c r="J500" s="68" t="n">
        <f aca="false">I500/$J$1*($J$1-$E$1)</f>
        <v>18.6666666666667</v>
      </c>
      <c r="K500" s="69" t="n">
        <v>0</v>
      </c>
      <c r="L500" s="69" t="n">
        <f aca="false">I500-K500</f>
        <v>20</v>
      </c>
      <c r="M500" s="69" t="n">
        <f aca="false">IFERROR((K500/J500%),"-")</f>
        <v>0</v>
      </c>
      <c r="N500" s="97" t="n">
        <v>6</v>
      </c>
      <c r="O500" s="98" t="str">
        <f aca="false">IF(F500&lt;=$P$2,"Mar","")</f>
        <v>Mar</v>
      </c>
      <c r="P500" s="97" t="n">
        <f aca="false">N500</f>
        <v>6</v>
      </c>
      <c r="Q500" s="99" t="n">
        <f aca="false">K500-P500</f>
        <v>-6</v>
      </c>
      <c r="R500" s="98" t="n">
        <f aca="false">IFERROR(IF(O500="Mar",(K500/P500-1))," ")</f>
        <v>-1</v>
      </c>
      <c r="S500" s="100" t="str">
        <f aca="false">IF(N500&gt;0,IF(O500="","-",IF(R500&lt;0%,"DEGROWTH","GROWTH")))</f>
        <v>DEGROWTH</v>
      </c>
      <c r="T500" s="69" t="n">
        <v>10</v>
      </c>
      <c r="U500" s="101" t="str">
        <f aca="false">IF(F500&lt;=$V$2,"Apr","")</f>
        <v>Apr</v>
      </c>
      <c r="V500" s="97" t="n">
        <v>10</v>
      </c>
      <c r="W500" s="102" t="n">
        <f aca="false">K500-V500</f>
        <v>-10</v>
      </c>
      <c r="X500" s="103" t="n">
        <f aca="false">IFERROR(IF(U500="Apr",(K500/V500-1)),0)</f>
        <v>-1</v>
      </c>
      <c r="Y500" s="104" t="str">
        <f aca="false">IF(T500&gt;0,IF(U500="","-",IF(X500&lt;0%,"DEGROWTH","GROWTH")))</f>
        <v>DEGROWTH</v>
      </c>
      <c r="Z500" s="75" t="n">
        <v>0</v>
      </c>
      <c r="AA500" s="70"/>
      <c r="AB500" s="70" t="s">
        <v>133</v>
      </c>
      <c r="AC500" s="70" t="s">
        <v>134</v>
      </c>
      <c r="AD500" s="3" t="n">
        <f aca="false">IF(K500=0,1,0)</f>
        <v>1</v>
      </c>
      <c r="AE500" s="76"/>
    </row>
    <row r="501" customFormat="false" ht="14.25" hidden="false" customHeight="true" outlineLevel="0" collapsed="false">
      <c r="A501" s="70" t="s">
        <v>134</v>
      </c>
      <c r="B501" s="72" t="s">
        <v>62</v>
      </c>
      <c r="C501" s="72" t="s">
        <v>1542</v>
      </c>
      <c r="D501" s="72" t="n">
        <v>1000000312</v>
      </c>
      <c r="E501" s="73" t="s">
        <v>1543</v>
      </c>
      <c r="F501" s="74" t="n">
        <v>40560</v>
      </c>
      <c r="G501" s="67" t="str">
        <f aca="false">IF(I501&gt;0,"Targeted Dealer","-")</f>
        <v>Targeted Dealer</v>
      </c>
      <c r="H501" s="67"/>
      <c r="I501" s="68" t="n">
        <v>40</v>
      </c>
      <c r="J501" s="68" t="n">
        <f aca="false">I501/$J$1*($J$1-$E$1)</f>
        <v>37.3333333333333</v>
      </c>
      <c r="K501" s="69" t="n">
        <v>40</v>
      </c>
      <c r="L501" s="69" t="n">
        <f aca="false">I501-K501</f>
        <v>0</v>
      </c>
      <c r="M501" s="69" t="n">
        <f aca="false">IFERROR((K501/J501%),"-")</f>
        <v>107.142857142857</v>
      </c>
      <c r="N501" s="97" t="n">
        <v>24.5</v>
      </c>
      <c r="O501" s="98" t="str">
        <f aca="false">IF(F501&lt;=$P$2,"Mar","")</f>
        <v>Mar</v>
      </c>
      <c r="P501" s="97" t="n">
        <f aca="false">N501</f>
        <v>24.5</v>
      </c>
      <c r="Q501" s="99" t="n">
        <f aca="false">K501-P501</f>
        <v>15.5</v>
      </c>
      <c r="R501" s="98" t="n">
        <f aca="false">IFERROR(IF(O501="Mar",(K501/P501-1))," ")</f>
        <v>0.63265306122449</v>
      </c>
      <c r="S501" s="100" t="str">
        <f aca="false">IF(N501&gt;0,IF(O501="","-",IF(R501&lt;0%,"DEGROWTH","GROWTH")))</f>
        <v>GROWTH</v>
      </c>
      <c r="T501" s="69" t="n">
        <v>25.5</v>
      </c>
      <c r="U501" s="101" t="str">
        <f aca="false">IF(F501&lt;=$V$2,"Apr","")</f>
        <v>Apr</v>
      </c>
      <c r="V501" s="97" t="n">
        <v>25.5</v>
      </c>
      <c r="W501" s="102" t="n">
        <f aca="false">K501-V501</f>
        <v>14.5</v>
      </c>
      <c r="X501" s="103" t="n">
        <f aca="false">IFERROR(IF(U501="Apr",(K501/V501-1)),0)</f>
        <v>0.568627450980392</v>
      </c>
      <c r="Y501" s="104" t="str">
        <f aca="false">IF(T501&gt;0,IF(U501="","-",IF(X501&lt;0%,"DEGROWTH","GROWTH")))</f>
        <v>GROWTH</v>
      </c>
      <c r="Z501" s="75" t="n">
        <v>0</v>
      </c>
      <c r="AA501" s="70"/>
      <c r="AB501" s="70" t="s">
        <v>133</v>
      </c>
      <c r="AC501" s="70" t="s">
        <v>134</v>
      </c>
      <c r="AD501" s="3" t="n">
        <f aca="false">IF(K501=0,1,0)</f>
        <v>0</v>
      </c>
      <c r="AE501" s="76"/>
    </row>
    <row r="502" customFormat="false" ht="14.25" hidden="false" customHeight="true" outlineLevel="0" collapsed="false">
      <c r="A502" s="70" t="s">
        <v>134</v>
      </c>
      <c r="B502" s="72" t="s">
        <v>62</v>
      </c>
      <c r="C502" s="72" t="s">
        <v>1544</v>
      </c>
      <c r="D502" s="72" t="n">
        <v>1000000359</v>
      </c>
      <c r="E502" s="73" t="s">
        <v>1545</v>
      </c>
      <c r="F502" s="74" t="n">
        <v>40740</v>
      </c>
      <c r="G502" s="67" t="str">
        <f aca="false">IF(I502&gt;0,"Targeted Dealer","-")</f>
        <v>Targeted Dealer</v>
      </c>
      <c r="H502" s="67"/>
      <c r="I502" s="68" t="n">
        <v>30</v>
      </c>
      <c r="J502" s="68" t="n">
        <f aca="false">I502/$J$1*($J$1-$E$1)</f>
        <v>28</v>
      </c>
      <c r="K502" s="69" t="n">
        <v>55</v>
      </c>
      <c r="L502" s="69" t="n">
        <f aca="false">I502-K502</f>
        <v>-25</v>
      </c>
      <c r="M502" s="69" t="n">
        <f aca="false">IFERROR((K502/J502%),"-")</f>
        <v>196.428571428571</v>
      </c>
      <c r="N502" s="97" t="n">
        <v>148</v>
      </c>
      <c r="O502" s="98" t="str">
        <f aca="false">IF(F502&lt;=$P$2,"Mar","")</f>
        <v>Mar</v>
      </c>
      <c r="P502" s="97" t="n">
        <f aca="false">N502</f>
        <v>148</v>
      </c>
      <c r="Q502" s="99" t="n">
        <f aca="false">K502-P502</f>
        <v>-93</v>
      </c>
      <c r="R502" s="98" t="n">
        <f aca="false">IFERROR(IF(O502="Mar",(K502/P502-1))," ")</f>
        <v>-0.628378378378378</v>
      </c>
      <c r="S502" s="100" t="str">
        <f aca="false">IF(N502&gt;0,IF(O502="","-",IF(R502&lt;0%,"DEGROWTH","GROWTH")))</f>
        <v>DEGROWTH</v>
      </c>
      <c r="T502" s="69" t="n">
        <v>81</v>
      </c>
      <c r="U502" s="101" t="str">
        <f aca="false">IF(F502&lt;=$V$2,"Apr","")</f>
        <v>Apr</v>
      </c>
      <c r="V502" s="97" t="n">
        <v>81</v>
      </c>
      <c r="W502" s="102" t="n">
        <f aca="false">K502-V502</f>
        <v>-26</v>
      </c>
      <c r="X502" s="103" t="n">
        <f aca="false">IFERROR(IF(U502="Apr",(K502/V502-1)),0)</f>
        <v>-0.320987654320988</v>
      </c>
      <c r="Y502" s="104" t="str">
        <f aca="false">IF(T502&gt;0,IF(U502="","-",IF(X502&lt;0%,"DEGROWTH","GROWTH")))</f>
        <v>DEGROWTH</v>
      </c>
      <c r="Z502" s="75" t="n">
        <v>0</v>
      </c>
      <c r="AA502" s="70"/>
      <c r="AB502" s="70" t="s">
        <v>133</v>
      </c>
      <c r="AC502" s="70" t="s">
        <v>134</v>
      </c>
      <c r="AD502" s="3" t="n">
        <f aca="false">IF(K502=0,1,0)</f>
        <v>0</v>
      </c>
      <c r="AE502" s="76"/>
    </row>
    <row r="503" customFormat="false" ht="14.25" hidden="false" customHeight="true" outlineLevel="0" collapsed="false">
      <c r="A503" s="70" t="s">
        <v>134</v>
      </c>
      <c r="B503" s="72" t="s">
        <v>62</v>
      </c>
      <c r="C503" s="72" t="s">
        <v>1546</v>
      </c>
      <c r="D503" s="72" t="n">
        <v>1000000336</v>
      </c>
      <c r="E503" s="73" t="s">
        <v>1547</v>
      </c>
      <c r="F503" s="74" t="n">
        <v>41018</v>
      </c>
      <c r="G503" s="67" t="str">
        <f aca="false">IF(I503&gt;0,"Targeted Dealer","-")</f>
        <v>Targeted Dealer</v>
      </c>
      <c r="H503" s="67"/>
      <c r="I503" s="68" t="n">
        <v>20</v>
      </c>
      <c r="J503" s="68" t="n">
        <f aca="false">I503/$J$1*($J$1-$E$1)</f>
        <v>18.6666666666667</v>
      </c>
      <c r="K503" s="69" t="n">
        <v>0</v>
      </c>
      <c r="L503" s="69" t="n">
        <f aca="false">I503-K503</f>
        <v>20</v>
      </c>
      <c r="M503" s="69" t="n">
        <f aca="false">IFERROR((K503/J503%),"-")</f>
        <v>0</v>
      </c>
      <c r="N503" s="97" t="n">
        <v>0</v>
      </c>
      <c r="O503" s="98" t="str">
        <f aca="false">IF(F503&lt;=$P$2,"Mar","")</f>
        <v>Mar</v>
      </c>
      <c r="P503" s="97" t="n">
        <f aca="false">N503</f>
        <v>0</v>
      </c>
      <c r="Q503" s="99" t="n">
        <f aca="false">K503-P503</f>
        <v>0</v>
      </c>
      <c r="R503" s="98" t="str">
        <f aca="false">IFERROR(IF(O503="Mar",(K503/P503-1))," ")</f>
        <v> </v>
      </c>
      <c r="S503" s="105" t="b">
        <f aca="false">IF(N503&gt;0,IF(O503="","-",IF(R503&lt;0%,"DEGROWTH","GROWTH")))</f>
        <v>0</v>
      </c>
      <c r="T503" s="69" t="n">
        <v>3.5</v>
      </c>
      <c r="U503" s="101" t="str">
        <f aca="false">IF(F503&lt;=$V$2,"Apr","")</f>
        <v>Apr</v>
      </c>
      <c r="V503" s="97" t="n">
        <v>3.5</v>
      </c>
      <c r="W503" s="102" t="n">
        <f aca="false">K503-V503</f>
        <v>-3.5</v>
      </c>
      <c r="X503" s="103" t="n">
        <f aca="false">IFERROR(IF(U503="Apr",(K503/V503-1)),0)</f>
        <v>-1</v>
      </c>
      <c r="Y503" s="104" t="str">
        <f aca="false">IF(T503&gt;0,IF(U503="","-",IF(X503&lt;0%,"DEGROWTH","GROWTH")))</f>
        <v>DEGROWTH</v>
      </c>
      <c r="Z503" s="75" t="n">
        <v>0</v>
      </c>
      <c r="AA503" s="70"/>
      <c r="AB503" s="70" t="s">
        <v>133</v>
      </c>
      <c r="AC503" s="70" t="s">
        <v>134</v>
      </c>
      <c r="AD503" s="3" t="n">
        <f aca="false">IF(K503=0,1,0)</f>
        <v>1</v>
      </c>
      <c r="AE503" s="76"/>
    </row>
    <row r="504" customFormat="false" ht="14.25" hidden="false" customHeight="true" outlineLevel="0" collapsed="false">
      <c r="A504" s="70" t="s">
        <v>134</v>
      </c>
      <c r="B504" s="72" t="s">
        <v>62</v>
      </c>
      <c r="C504" s="72" t="s">
        <v>266</v>
      </c>
      <c r="D504" s="72" t="n">
        <v>1000000326</v>
      </c>
      <c r="E504" s="73" t="s">
        <v>267</v>
      </c>
      <c r="F504" s="74" t="n">
        <v>42032</v>
      </c>
      <c r="G504" s="67" t="str">
        <f aca="false">IF(I504&gt;0,"Targeted Dealer","-")</f>
        <v>-</v>
      </c>
      <c r="H504" s="67"/>
      <c r="I504" s="68" t="n">
        <v>0</v>
      </c>
      <c r="J504" s="68" t="n">
        <f aca="false">I504/$J$1*($J$1-$E$1)</f>
        <v>0</v>
      </c>
      <c r="K504" s="69" t="n">
        <v>10.5</v>
      </c>
      <c r="L504" s="69" t="n">
        <f aca="false">I504-K504</f>
        <v>-10.5</v>
      </c>
      <c r="M504" s="69" t="str">
        <f aca="false">IFERROR((K504/J504%),"-")</f>
        <v>-</v>
      </c>
      <c r="N504" s="97" t="n">
        <v>0</v>
      </c>
      <c r="O504" s="98" t="str">
        <f aca="false">IF(F504&lt;=$P$2,"Mar","")</f>
        <v>Mar</v>
      </c>
      <c r="P504" s="97" t="n">
        <f aca="false">N504</f>
        <v>0</v>
      </c>
      <c r="Q504" s="99" t="n">
        <f aca="false">K504-P504</f>
        <v>10.5</v>
      </c>
      <c r="R504" s="98" t="str">
        <f aca="false">IFERROR(IF(O504="Mar",(K504/P504-1))," ")</f>
        <v> </v>
      </c>
      <c r="S504" s="105" t="b">
        <f aca="false">IF(N504&gt;0,IF(O504="","-",IF(R504&lt;0%,"DEGROWTH","GROWTH")))</f>
        <v>0</v>
      </c>
      <c r="T504" s="69" t="n">
        <v>15.5</v>
      </c>
      <c r="U504" s="101" t="str">
        <f aca="false">IF(F504&lt;=$V$2,"Apr","")</f>
        <v>Apr</v>
      </c>
      <c r="V504" s="97" t="n">
        <v>15.5</v>
      </c>
      <c r="W504" s="102" t="n">
        <f aca="false">K504-V504</f>
        <v>-5</v>
      </c>
      <c r="X504" s="103" t="n">
        <f aca="false">IFERROR(IF(U504="Apr",(K504/V504-1)),0)</f>
        <v>-0.32258064516129</v>
      </c>
      <c r="Y504" s="104" t="str">
        <f aca="false">IF(T504&gt;0,IF(U504="","-",IF(X504&lt;0%,"DEGROWTH","GROWTH")))</f>
        <v>DEGROWTH</v>
      </c>
      <c r="Z504" s="75" t="n">
        <v>0</v>
      </c>
      <c r="AA504" s="70"/>
      <c r="AB504" s="70" t="s">
        <v>133</v>
      </c>
      <c r="AC504" s="70" t="s">
        <v>134</v>
      </c>
      <c r="AD504" s="3" t="n">
        <f aca="false">IF(K504=0,1,0)</f>
        <v>0</v>
      </c>
      <c r="AE504" s="76"/>
    </row>
    <row r="505" customFormat="false" ht="14.25" hidden="false" customHeight="true" outlineLevel="0" collapsed="false">
      <c r="A505" s="70" t="s">
        <v>134</v>
      </c>
      <c r="B505" s="72" t="s">
        <v>62</v>
      </c>
      <c r="C505" s="72" t="s">
        <v>1548</v>
      </c>
      <c r="D505" s="72" t="n">
        <v>1000000311</v>
      </c>
      <c r="E505" s="73" t="s">
        <v>1549</v>
      </c>
      <c r="F505" s="74" t="n">
        <v>42135</v>
      </c>
      <c r="G505" s="67" t="str">
        <f aca="false">IF(I505&gt;0,"Targeted Dealer","-")</f>
        <v>Targeted Dealer</v>
      </c>
      <c r="H505" s="67"/>
      <c r="I505" s="68" t="n">
        <v>620</v>
      </c>
      <c r="J505" s="68" t="n">
        <f aca="false">I505/$J$1*($J$1-$E$1)</f>
        <v>578.666666666667</v>
      </c>
      <c r="K505" s="69" t="n">
        <v>923.5</v>
      </c>
      <c r="L505" s="69" t="n">
        <f aca="false">I505-K505</f>
        <v>-303.5</v>
      </c>
      <c r="M505" s="69" t="n">
        <f aca="false">IFERROR((K505/J505%),"-")</f>
        <v>159.591013824885</v>
      </c>
      <c r="N505" s="97" t="n">
        <v>783.35</v>
      </c>
      <c r="O505" s="98" t="str">
        <f aca="false">IF(F505&lt;=$P$2,"Mar","")</f>
        <v>Mar</v>
      </c>
      <c r="P505" s="97" t="n">
        <f aca="false">N505</f>
        <v>783.35</v>
      </c>
      <c r="Q505" s="99" t="n">
        <f aca="false">K505-P505</f>
        <v>140.15</v>
      </c>
      <c r="R505" s="98" t="n">
        <f aca="false">IFERROR(IF(O505="Mar",(K505/P505-1))," ")</f>
        <v>0.178911086998149</v>
      </c>
      <c r="S505" s="100" t="str">
        <f aca="false">IF(N505&gt;0,IF(O505="","-",IF(R505&lt;0%,"DEGROWTH","GROWTH")))</f>
        <v>GROWTH</v>
      </c>
      <c r="T505" s="69" t="n">
        <v>414.5</v>
      </c>
      <c r="U505" s="101" t="str">
        <f aca="false">IF(F505&lt;=$V$2,"Apr","")</f>
        <v>Apr</v>
      </c>
      <c r="V505" s="97" t="n">
        <v>414.5</v>
      </c>
      <c r="W505" s="102" t="n">
        <f aca="false">K505-V505</f>
        <v>509</v>
      </c>
      <c r="X505" s="103" t="n">
        <f aca="false">IFERROR(IF(U505="Apr",(K505/V505-1)),0)</f>
        <v>1.22798552472859</v>
      </c>
      <c r="Y505" s="104" t="str">
        <f aca="false">IF(T505&gt;0,IF(U505="","-",IF(X505&lt;0%,"DEGROWTH","GROWTH")))</f>
        <v>GROWTH</v>
      </c>
      <c r="Z505" s="75" t="n">
        <v>0</v>
      </c>
      <c r="AA505" s="70"/>
      <c r="AB505" s="70" t="s">
        <v>133</v>
      </c>
      <c r="AC505" s="70" t="s">
        <v>134</v>
      </c>
      <c r="AD505" s="3" t="n">
        <f aca="false">IF(K505=0,1,0)</f>
        <v>0</v>
      </c>
      <c r="AE505" s="76"/>
    </row>
    <row r="506" customFormat="false" ht="14.25" hidden="false" customHeight="true" outlineLevel="0" collapsed="false">
      <c r="A506" s="70" t="s">
        <v>134</v>
      </c>
      <c r="B506" s="72" t="s">
        <v>62</v>
      </c>
      <c r="C506" s="72" t="s">
        <v>1550</v>
      </c>
      <c r="D506" s="72" t="n">
        <v>1000000313</v>
      </c>
      <c r="E506" s="73" t="s">
        <v>1551</v>
      </c>
      <c r="F506" s="74" t="n">
        <v>42759</v>
      </c>
      <c r="G506" s="67" t="str">
        <f aca="false">IF(I506&gt;0,"Targeted Dealer","-")</f>
        <v>Targeted Dealer</v>
      </c>
      <c r="H506" s="67"/>
      <c r="I506" s="68" t="n">
        <v>80</v>
      </c>
      <c r="J506" s="68" t="n">
        <f aca="false">I506/$J$1*($J$1-$E$1)</f>
        <v>74.6666666666667</v>
      </c>
      <c r="K506" s="69" t="n">
        <v>91</v>
      </c>
      <c r="L506" s="69" t="n">
        <f aca="false">I506-K506</f>
        <v>-11</v>
      </c>
      <c r="M506" s="69" t="n">
        <f aca="false">IFERROR((K506/J506%),"-")</f>
        <v>121.875</v>
      </c>
      <c r="N506" s="97" t="n">
        <v>107</v>
      </c>
      <c r="O506" s="98" t="str">
        <f aca="false">IF(F506&lt;=$P$2,"Mar","")</f>
        <v>Mar</v>
      </c>
      <c r="P506" s="97" t="n">
        <f aca="false">N506</f>
        <v>107</v>
      </c>
      <c r="Q506" s="99" t="n">
        <f aca="false">K506-P506</f>
        <v>-16</v>
      </c>
      <c r="R506" s="98" t="n">
        <f aca="false">IFERROR(IF(O506="Mar",(K506/P506-1))," ")</f>
        <v>-0.149532710280374</v>
      </c>
      <c r="S506" s="100" t="str">
        <f aca="false">IF(N506&gt;0,IF(O506="","-",IF(R506&lt;0%,"DEGROWTH","GROWTH")))</f>
        <v>DEGROWTH</v>
      </c>
      <c r="T506" s="69" t="n">
        <v>63</v>
      </c>
      <c r="U506" s="101" t="str">
        <f aca="false">IF(F506&lt;=$V$2,"Apr","")</f>
        <v>Apr</v>
      </c>
      <c r="V506" s="97" t="n">
        <v>63</v>
      </c>
      <c r="W506" s="102" t="n">
        <f aca="false">K506-V506</f>
        <v>28</v>
      </c>
      <c r="X506" s="103" t="n">
        <f aca="false">IFERROR(IF(U506="Apr",(K506/V506-1)),0)</f>
        <v>0.444444444444444</v>
      </c>
      <c r="Y506" s="104" t="str">
        <f aca="false">IF(T506&gt;0,IF(U506="","-",IF(X506&lt;0%,"DEGROWTH","GROWTH")))</f>
        <v>GROWTH</v>
      </c>
      <c r="Z506" s="75" t="n">
        <v>0</v>
      </c>
      <c r="AA506" s="70"/>
      <c r="AB506" s="70" t="s">
        <v>133</v>
      </c>
      <c r="AC506" s="70" t="s">
        <v>134</v>
      </c>
      <c r="AD506" s="3" t="n">
        <f aca="false">IF(K506=0,1,0)</f>
        <v>0</v>
      </c>
      <c r="AE506" s="76"/>
    </row>
    <row r="507" customFormat="false" ht="14.25" hidden="false" customHeight="true" outlineLevel="0" collapsed="false">
      <c r="A507" s="70" t="s">
        <v>134</v>
      </c>
      <c r="B507" s="72" t="s">
        <v>62</v>
      </c>
      <c r="C507" s="72" t="s">
        <v>1552</v>
      </c>
      <c r="D507" s="72" t="n">
        <v>1000000355</v>
      </c>
      <c r="E507" s="73" t="s">
        <v>1553</v>
      </c>
      <c r="F507" s="74" t="n">
        <v>42908</v>
      </c>
      <c r="G507" s="67" t="str">
        <f aca="false">IF(I507&gt;0,"Targeted Dealer","-")</f>
        <v>Targeted Dealer</v>
      </c>
      <c r="H507" s="67"/>
      <c r="I507" s="68" t="n">
        <v>75</v>
      </c>
      <c r="J507" s="68" t="n">
        <f aca="false">I507/$J$1*($J$1-$E$1)</f>
        <v>70</v>
      </c>
      <c r="K507" s="69" t="n">
        <v>77.5</v>
      </c>
      <c r="L507" s="69" t="n">
        <f aca="false">I507-K507</f>
        <v>-2.5</v>
      </c>
      <c r="M507" s="69" t="n">
        <f aca="false">IFERROR((K507/J507%),"-")</f>
        <v>110.714285714286</v>
      </c>
      <c r="N507" s="97" t="n">
        <v>102.5</v>
      </c>
      <c r="O507" s="98" t="str">
        <f aca="false">IF(F507&lt;=$P$2,"Mar","")</f>
        <v>Mar</v>
      </c>
      <c r="P507" s="97" t="n">
        <f aca="false">N507</f>
        <v>102.5</v>
      </c>
      <c r="Q507" s="99" t="n">
        <f aca="false">K507-P507</f>
        <v>-25</v>
      </c>
      <c r="R507" s="98" t="n">
        <f aca="false">IFERROR(IF(O507="Mar",(K507/P507-1))," ")</f>
        <v>-0.24390243902439</v>
      </c>
      <c r="S507" s="100" t="str">
        <f aca="false">IF(N507&gt;0,IF(O507="","-",IF(R507&lt;0%,"DEGROWTH","GROWTH")))</f>
        <v>DEGROWTH</v>
      </c>
      <c r="T507" s="69" t="n">
        <v>25.5</v>
      </c>
      <c r="U507" s="101" t="str">
        <f aca="false">IF(F507&lt;=$V$2,"Apr","")</f>
        <v>Apr</v>
      </c>
      <c r="V507" s="97" t="n">
        <v>25.5</v>
      </c>
      <c r="W507" s="102" t="n">
        <f aca="false">K507-V507</f>
        <v>52</v>
      </c>
      <c r="X507" s="103" t="n">
        <f aca="false">IFERROR(IF(U507="Apr",(K507/V507-1)),0)</f>
        <v>2.03921568627451</v>
      </c>
      <c r="Y507" s="104" t="str">
        <f aca="false">IF(T507&gt;0,IF(U507="","-",IF(X507&lt;0%,"DEGROWTH","GROWTH")))</f>
        <v>GROWTH</v>
      </c>
      <c r="Z507" s="75" t="n">
        <v>0</v>
      </c>
      <c r="AA507" s="70"/>
      <c r="AB507" s="70" t="s">
        <v>133</v>
      </c>
      <c r="AC507" s="70" t="s">
        <v>134</v>
      </c>
      <c r="AD507" s="3" t="n">
        <f aca="false">IF(K507=0,1,0)</f>
        <v>0</v>
      </c>
      <c r="AE507" s="76"/>
    </row>
    <row r="508" customFormat="false" ht="14.25" hidden="false" customHeight="true" outlineLevel="0" collapsed="false">
      <c r="A508" s="70" t="s">
        <v>134</v>
      </c>
      <c r="B508" s="72" t="s">
        <v>62</v>
      </c>
      <c r="C508" s="72" t="s">
        <v>268</v>
      </c>
      <c r="D508" s="72" t="n">
        <v>1000000315</v>
      </c>
      <c r="E508" s="73" t="s">
        <v>269</v>
      </c>
      <c r="F508" s="74" t="n">
        <v>43112</v>
      </c>
      <c r="G508" s="67" t="str">
        <f aca="false">IF(I508&gt;0,"Targeted Dealer","-")</f>
        <v>Targeted Dealer</v>
      </c>
      <c r="H508" s="67"/>
      <c r="I508" s="68" t="n">
        <v>50</v>
      </c>
      <c r="J508" s="68" t="n">
        <f aca="false">I508/$J$1*($J$1-$E$1)</f>
        <v>46.6666666666667</v>
      </c>
      <c r="K508" s="69" t="n">
        <v>60</v>
      </c>
      <c r="L508" s="69" t="n">
        <f aca="false">I508-K508</f>
        <v>-10</v>
      </c>
      <c r="M508" s="69" t="n">
        <f aca="false">IFERROR((K508/J508%),"-")</f>
        <v>128.571428571429</v>
      </c>
      <c r="N508" s="97" t="n">
        <v>0</v>
      </c>
      <c r="O508" s="98" t="str">
        <f aca="false">IF(F508&lt;=$P$2,"Mar","")</f>
        <v>Mar</v>
      </c>
      <c r="P508" s="97" t="n">
        <f aca="false">N508</f>
        <v>0</v>
      </c>
      <c r="Q508" s="99" t="n">
        <f aca="false">K508-P508</f>
        <v>60</v>
      </c>
      <c r="R508" s="98" t="str">
        <f aca="false">IFERROR(IF(O508="Mar",(K508/P508-1))," ")</f>
        <v> </v>
      </c>
      <c r="S508" s="105" t="b">
        <f aca="false">IF(N508&gt;0,IF(O508="","-",IF(R508&lt;0%,"DEGROWTH","GROWTH")))</f>
        <v>0</v>
      </c>
      <c r="T508" s="69" t="n">
        <v>54</v>
      </c>
      <c r="U508" s="101" t="str">
        <f aca="false">IF(F508&lt;=$V$2,"Apr","")</f>
        <v>Apr</v>
      </c>
      <c r="V508" s="97" t="n">
        <v>54</v>
      </c>
      <c r="W508" s="102" t="n">
        <f aca="false">K508-V508</f>
        <v>6</v>
      </c>
      <c r="X508" s="103" t="n">
        <f aca="false">IFERROR(IF(U508="Apr",(K508/V508-1)),0)</f>
        <v>0.111111111111111</v>
      </c>
      <c r="Y508" s="104" t="str">
        <f aca="false">IF(T508&gt;0,IF(U508="","-",IF(X508&lt;0%,"DEGROWTH","GROWTH")))</f>
        <v>GROWTH</v>
      </c>
      <c r="Z508" s="75" t="n">
        <v>0</v>
      </c>
      <c r="AA508" s="70"/>
      <c r="AB508" s="70" t="s">
        <v>133</v>
      </c>
      <c r="AC508" s="70" t="s">
        <v>134</v>
      </c>
      <c r="AD508" s="3" t="n">
        <f aca="false">IF(K508=0,1,0)</f>
        <v>0</v>
      </c>
      <c r="AE508" s="76"/>
    </row>
    <row r="509" customFormat="false" ht="14.25" hidden="false" customHeight="true" outlineLevel="0" collapsed="false">
      <c r="A509" s="70" t="s">
        <v>134</v>
      </c>
      <c r="B509" s="72" t="s">
        <v>62</v>
      </c>
      <c r="C509" s="72" t="s">
        <v>270</v>
      </c>
      <c r="D509" s="72" t="n">
        <v>1000000350</v>
      </c>
      <c r="E509" s="73" t="s">
        <v>271</v>
      </c>
      <c r="F509" s="74" t="n">
        <v>43209</v>
      </c>
      <c r="G509" s="67" t="str">
        <f aca="false">IF(I509&gt;0,"Targeted Dealer","-")</f>
        <v>Targeted Dealer</v>
      </c>
      <c r="H509" s="67"/>
      <c r="I509" s="68" t="n">
        <v>20</v>
      </c>
      <c r="J509" s="68" t="n">
        <f aca="false">I509/$J$1*($J$1-$E$1)</f>
        <v>18.6666666666667</v>
      </c>
      <c r="K509" s="69" t="n">
        <v>0</v>
      </c>
      <c r="L509" s="69" t="n">
        <f aca="false">I509-K509</f>
        <v>20</v>
      </c>
      <c r="M509" s="69" t="n">
        <f aca="false">IFERROR((K509/J509%),"-")</f>
        <v>0</v>
      </c>
      <c r="N509" s="97" t="n">
        <v>0</v>
      </c>
      <c r="O509" s="98" t="str">
        <f aca="false">IF(F509&lt;=$P$2,"Mar","")</f>
        <v>Mar</v>
      </c>
      <c r="P509" s="97" t="n">
        <f aca="false">N509</f>
        <v>0</v>
      </c>
      <c r="Q509" s="99" t="n">
        <f aca="false">K509-P509</f>
        <v>0</v>
      </c>
      <c r="R509" s="98" t="str">
        <f aca="false">IFERROR(IF(O509="Mar",(K509/P509-1))," ")</f>
        <v> </v>
      </c>
      <c r="S509" s="105" t="b">
        <f aca="false">IF(N509&gt;0,IF(O509="","-",IF(R509&lt;0%,"DEGROWTH","GROWTH")))</f>
        <v>0</v>
      </c>
      <c r="T509" s="69" t="n">
        <v>0</v>
      </c>
      <c r="U509" s="101" t="str">
        <f aca="false">IF(F509&lt;=$V$2,"Apr","")</f>
        <v>Apr</v>
      </c>
      <c r="V509" s="97" t="n">
        <v>0</v>
      </c>
      <c r="W509" s="102" t="n">
        <f aca="false">K509-V509</f>
        <v>0</v>
      </c>
      <c r="X509" s="103" t="n">
        <f aca="false">IFERROR(IF(U509="Apr",(K509/V509-1)),0)</f>
        <v>0</v>
      </c>
      <c r="Y509" s="106" t="b">
        <f aca="false">IF(T509&gt;0,IF(U509="","-",IF(X509&lt;0%,"DEGROWTH","GROWTH")))</f>
        <v>0</v>
      </c>
      <c r="Z509" s="75" t="n">
        <v>0</v>
      </c>
      <c r="AA509" s="70"/>
      <c r="AB509" s="70" t="s">
        <v>133</v>
      </c>
      <c r="AC509" s="70" t="s">
        <v>134</v>
      </c>
      <c r="AD509" s="3" t="n">
        <f aca="false">IF(K509=0,1,0)</f>
        <v>1</v>
      </c>
      <c r="AE509" s="76"/>
    </row>
    <row r="510" customFormat="false" ht="14.25" hidden="false" customHeight="true" outlineLevel="0" collapsed="false">
      <c r="A510" s="70" t="s">
        <v>134</v>
      </c>
      <c r="B510" s="72" t="s">
        <v>62</v>
      </c>
      <c r="C510" s="72" t="s">
        <v>1554</v>
      </c>
      <c r="D510" s="72" t="n">
        <v>1000000346</v>
      </c>
      <c r="E510" s="73" t="s">
        <v>1555</v>
      </c>
      <c r="F510" s="74" t="n">
        <v>43237</v>
      </c>
      <c r="G510" s="67" t="str">
        <f aca="false">IF(I510&gt;0,"Targeted Dealer","-")</f>
        <v>Targeted Dealer</v>
      </c>
      <c r="H510" s="67"/>
      <c r="I510" s="68" t="n">
        <v>20</v>
      </c>
      <c r="J510" s="68" t="n">
        <f aca="false">I510/$J$1*($J$1-$E$1)</f>
        <v>18.6666666666667</v>
      </c>
      <c r="K510" s="69" t="n">
        <v>0</v>
      </c>
      <c r="L510" s="69" t="n">
        <f aca="false">I510-K510</f>
        <v>20</v>
      </c>
      <c r="M510" s="69" t="n">
        <f aca="false">IFERROR((K510/J510%),"-")</f>
        <v>0</v>
      </c>
      <c r="N510" s="97" t="n">
        <v>7</v>
      </c>
      <c r="O510" s="98" t="str">
        <f aca="false">IF(F510&lt;=$P$2,"Mar","")</f>
        <v>Mar</v>
      </c>
      <c r="P510" s="97" t="n">
        <f aca="false">N510</f>
        <v>7</v>
      </c>
      <c r="Q510" s="99" t="n">
        <f aca="false">K510-P510</f>
        <v>-7</v>
      </c>
      <c r="R510" s="98" t="n">
        <f aca="false">IFERROR(IF(O510="Mar",(K510/P510-1))," ")</f>
        <v>-1</v>
      </c>
      <c r="S510" s="100" t="str">
        <f aca="false">IF(N510&gt;0,IF(O510="","-",IF(R510&lt;0%,"DEGROWTH","GROWTH")))</f>
        <v>DEGROWTH</v>
      </c>
      <c r="T510" s="69" t="n">
        <v>0</v>
      </c>
      <c r="U510" s="101" t="str">
        <f aca="false">IF(F510&lt;=$V$2,"Apr","")</f>
        <v>Apr</v>
      </c>
      <c r="V510" s="97" t="n">
        <v>0</v>
      </c>
      <c r="W510" s="102" t="n">
        <f aca="false">K510-V510</f>
        <v>0</v>
      </c>
      <c r="X510" s="103" t="n">
        <f aca="false">IFERROR(IF(U510="Apr",(K510/V510-1)),0)</f>
        <v>0</v>
      </c>
      <c r="Y510" s="106" t="b">
        <f aca="false">IF(T510&gt;0,IF(U510="","-",IF(X510&lt;0%,"DEGROWTH","GROWTH")))</f>
        <v>0</v>
      </c>
      <c r="Z510" s="75" t="n">
        <v>0</v>
      </c>
      <c r="AA510" s="70"/>
      <c r="AB510" s="70" t="s">
        <v>133</v>
      </c>
      <c r="AC510" s="70" t="s">
        <v>134</v>
      </c>
      <c r="AD510" s="3" t="n">
        <f aca="false">IF(K510=0,1,0)</f>
        <v>1</v>
      </c>
      <c r="AE510" s="76"/>
    </row>
    <row r="511" customFormat="false" ht="14.25" hidden="false" customHeight="true" outlineLevel="0" collapsed="false">
      <c r="A511" s="70" t="s">
        <v>134</v>
      </c>
      <c r="B511" s="72" t="s">
        <v>62</v>
      </c>
      <c r="C511" s="72" t="s">
        <v>272</v>
      </c>
      <c r="D511" s="72" t="n">
        <v>1000000365</v>
      </c>
      <c r="E511" s="73" t="s">
        <v>273</v>
      </c>
      <c r="F511" s="74" t="n">
        <v>43256</v>
      </c>
      <c r="G511" s="67" t="str">
        <f aca="false">IF(I511&gt;0,"Targeted Dealer","-")</f>
        <v>Targeted Dealer</v>
      </c>
      <c r="H511" s="67"/>
      <c r="I511" s="68" t="n">
        <v>20</v>
      </c>
      <c r="J511" s="68" t="n">
        <f aca="false">I511/$J$1*($J$1-$E$1)</f>
        <v>18.6666666666667</v>
      </c>
      <c r="K511" s="69" t="n">
        <v>21</v>
      </c>
      <c r="L511" s="69" t="n">
        <f aca="false">I511-K511</f>
        <v>-1</v>
      </c>
      <c r="M511" s="69" t="n">
        <f aca="false">IFERROR((K511/J511%),"-")</f>
        <v>112.5</v>
      </c>
      <c r="N511" s="97" t="n">
        <v>11.5</v>
      </c>
      <c r="O511" s="98" t="str">
        <f aca="false">IF(F511&lt;=$P$2,"Mar","")</f>
        <v>Mar</v>
      </c>
      <c r="P511" s="97" t="n">
        <f aca="false">N511</f>
        <v>11.5</v>
      </c>
      <c r="Q511" s="99" t="n">
        <f aca="false">K511-P511</f>
        <v>9.5</v>
      </c>
      <c r="R511" s="98" t="n">
        <f aca="false">IFERROR(IF(O511="Mar",(K511/P511-1))," ")</f>
        <v>0.826086956521739</v>
      </c>
      <c r="S511" s="100" t="str">
        <f aca="false">IF(N511&gt;0,IF(O511="","-",IF(R511&lt;0%,"DEGROWTH","GROWTH")))</f>
        <v>GROWTH</v>
      </c>
      <c r="T511" s="69" t="n">
        <v>3.5</v>
      </c>
      <c r="U511" s="101" t="str">
        <f aca="false">IF(F511&lt;=$V$2,"Apr","")</f>
        <v>Apr</v>
      </c>
      <c r="V511" s="97" t="n">
        <v>3.5</v>
      </c>
      <c r="W511" s="102" t="n">
        <f aca="false">K511-V511</f>
        <v>17.5</v>
      </c>
      <c r="X511" s="103" t="n">
        <f aca="false">IFERROR(IF(U511="Apr",(K511/V511-1)),0)</f>
        <v>5</v>
      </c>
      <c r="Y511" s="104" t="str">
        <f aca="false">IF(T511&gt;0,IF(U511="","-",IF(X511&lt;0%,"DEGROWTH","GROWTH")))</f>
        <v>GROWTH</v>
      </c>
      <c r="Z511" s="75" t="n">
        <v>0</v>
      </c>
      <c r="AA511" s="70"/>
      <c r="AB511" s="70" t="s">
        <v>133</v>
      </c>
      <c r="AC511" s="70" t="s">
        <v>134</v>
      </c>
      <c r="AD511" s="3" t="n">
        <f aca="false">IF(K511=0,1,0)</f>
        <v>0</v>
      </c>
      <c r="AE511" s="76"/>
    </row>
    <row r="512" customFormat="false" ht="14.25" hidden="false" customHeight="true" outlineLevel="0" collapsed="false">
      <c r="A512" s="70" t="s">
        <v>134</v>
      </c>
      <c r="B512" s="72" t="s">
        <v>62</v>
      </c>
      <c r="C512" s="72" t="s">
        <v>1556</v>
      </c>
      <c r="D512" s="72" t="n">
        <v>1000000331</v>
      </c>
      <c r="E512" s="73" t="s">
        <v>1557</v>
      </c>
      <c r="F512" s="74" t="n">
        <v>43333</v>
      </c>
      <c r="G512" s="67" t="str">
        <f aca="false">IF(I512&gt;0,"Targeted Dealer","-")</f>
        <v>Targeted Dealer</v>
      </c>
      <c r="H512" s="67"/>
      <c r="I512" s="68" t="n">
        <v>20</v>
      </c>
      <c r="J512" s="68" t="n">
        <f aca="false">I512/$J$1*($J$1-$E$1)</f>
        <v>18.6666666666667</v>
      </c>
      <c r="K512" s="69" t="n">
        <v>20</v>
      </c>
      <c r="L512" s="69" t="n">
        <f aca="false">I512-K512</f>
        <v>0</v>
      </c>
      <c r="M512" s="69" t="n">
        <f aca="false">IFERROR((K512/J512%),"-")</f>
        <v>107.142857142857</v>
      </c>
      <c r="N512" s="97" t="n">
        <v>12</v>
      </c>
      <c r="O512" s="98" t="str">
        <f aca="false">IF(F512&lt;=$P$2,"Mar","")</f>
        <v>Mar</v>
      </c>
      <c r="P512" s="97" t="n">
        <f aca="false">N512</f>
        <v>12</v>
      </c>
      <c r="Q512" s="99" t="n">
        <f aca="false">K512-P512</f>
        <v>8</v>
      </c>
      <c r="R512" s="98" t="n">
        <f aca="false">IFERROR(IF(O512="Mar",(K512/P512-1))," ")</f>
        <v>0.666666666666667</v>
      </c>
      <c r="S512" s="100" t="str">
        <f aca="false">IF(N512&gt;0,IF(O512="","-",IF(R512&lt;0%,"DEGROWTH","GROWTH")))</f>
        <v>GROWTH</v>
      </c>
      <c r="T512" s="69" t="n">
        <v>17.5</v>
      </c>
      <c r="U512" s="101" t="str">
        <f aca="false">IF(F512&lt;=$V$2,"Apr","")</f>
        <v>Apr</v>
      </c>
      <c r="V512" s="97" t="n">
        <v>17.5</v>
      </c>
      <c r="W512" s="102" t="n">
        <f aca="false">K512-V512</f>
        <v>2.5</v>
      </c>
      <c r="X512" s="103" t="n">
        <f aca="false">IFERROR(IF(U512="Apr",(K512/V512-1)),0)</f>
        <v>0.142857142857143</v>
      </c>
      <c r="Y512" s="104" t="str">
        <f aca="false">IF(T512&gt;0,IF(U512="","-",IF(X512&lt;0%,"DEGROWTH","GROWTH")))</f>
        <v>GROWTH</v>
      </c>
      <c r="Z512" s="75" t="n">
        <v>0</v>
      </c>
      <c r="AA512" s="70"/>
      <c r="AB512" s="70" t="s">
        <v>133</v>
      </c>
      <c r="AC512" s="70" t="s">
        <v>134</v>
      </c>
      <c r="AD512" s="3" t="n">
        <f aca="false">IF(K512=0,1,0)</f>
        <v>0</v>
      </c>
      <c r="AE512" s="76"/>
    </row>
    <row r="513" customFormat="false" ht="14.25" hidden="false" customHeight="true" outlineLevel="0" collapsed="false">
      <c r="A513" s="70" t="s">
        <v>134</v>
      </c>
      <c r="B513" s="72" t="s">
        <v>62</v>
      </c>
      <c r="C513" s="72" t="s">
        <v>1558</v>
      </c>
      <c r="D513" s="72" t="n">
        <v>1000000338</v>
      </c>
      <c r="E513" s="73" t="s">
        <v>1559</v>
      </c>
      <c r="F513" s="74" t="n">
        <v>43556</v>
      </c>
      <c r="G513" s="67" t="str">
        <f aca="false">IF(I513&gt;0,"Targeted Dealer","-")</f>
        <v>Targeted Dealer</v>
      </c>
      <c r="H513" s="67"/>
      <c r="I513" s="68" t="n">
        <v>450</v>
      </c>
      <c r="J513" s="68" t="n">
        <f aca="false">I513/$J$1*($J$1-$E$1)</f>
        <v>420</v>
      </c>
      <c r="K513" s="69" t="n">
        <v>499.25</v>
      </c>
      <c r="L513" s="69" t="n">
        <f aca="false">I513-K513</f>
        <v>-49.25</v>
      </c>
      <c r="M513" s="69" t="n">
        <f aca="false">IFERROR((K513/J513%),"-")</f>
        <v>118.869047619048</v>
      </c>
      <c r="N513" s="97" t="n">
        <v>527</v>
      </c>
      <c r="O513" s="98" t="str">
        <f aca="false">IF(F513&lt;=$P$2,"Mar","")</f>
        <v>Mar</v>
      </c>
      <c r="P513" s="97" t="n">
        <f aca="false">N513</f>
        <v>527</v>
      </c>
      <c r="Q513" s="99" t="n">
        <f aca="false">K513-P513</f>
        <v>-27.75</v>
      </c>
      <c r="R513" s="98" t="n">
        <f aca="false">IFERROR(IF(O513="Mar",(K513/P513-1))," ")</f>
        <v>-0.0526565464895635</v>
      </c>
      <c r="S513" s="100" t="str">
        <f aca="false">IF(N513&gt;0,IF(O513="","-",IF(R513&lt;0%,"DEGROWTH","GROWTH")))</f>
        <v>DEGROWTH</v>
      </c>
      <c r="T513" s="69" t="n">
        <v>378.5</v>
      </c>
      <c r="U513" s="101" t="str">
        <f aca="false">IF(F513&lt;=$V$2,"Apr","")</f>
        <v>Apr</v>
      </c>
      <c r="V513" s="97" t="n">
        <v>378.5</v>
      </c>
      <c r="W513" s="102" t="n">
        <f aca="false">K513-V513</f>
        <v>120.75</v>
      </c>
      <c r="X513" s="103" t="n">
        <f aca="false">IFERROR(IF(U513="Apr",(K513/V513-1)),0)</f>
        <v>0.319022457067371</v>
      </c>
      <c r="Y513" s="104" t="str">
        <f aca="false">IF(T513&gt;0,IF(U513="","-",IF(X513&lt;0%,"DEGROWTH","GROWTH")))</f>
        <v>GROWTH</v>
      </c>
      <c r="Z513" s="75" t="n">
        <v>0</v>
      </c>
      <c r="AA513" s="70"/>
      <c r="AB513" s="70" t="s">
        <v>133</v>
      </c>
      <c r="AC513" s="70" t="s">
        <v>134</v>
      </c>
      <c r="AD513" s="3" t="n">
        <f aca="false">IF(K513=0,1,0)</f>
        <v>0</v>
      </c>
      <c r="AE513" s="76"/>
    </row>
    <row r="514" customFormat="false" ht="14.25" hidden="false" customHeight="true" outlineLevel="0" collapsed="false">
      <c r="A514" s="70" t="s">
        <v>134</v>
      </c>
      <c r="B514" s="72" t="s">
        <v>62</v>
      </c>
      <c r="C514" s="72" t="s">
        <v>1560</v>
      </c>
      <c r="D514" s="72" t="n">
        <v>1000000843</v>
      </c>
      <c r="E514" s="73" t="s">
        <v>1561</v>
      </c>
      <c r="F514" s="74" t="n">
        <v>43586</v>
      </c>
      <c r="G514" s="67" t="str">
        <f aca="false">IF(I514&gt;0,"Targeted Dealer","-")</f>
        <v>Targeted Dealer</v>
      </c>
      <c r="H514" s="67"/>
      <c r="I514" s="68" t="n">
        <v>850</v>
      </c>
      <c r="J514" s="68" t="n">
        <f aca="false">I514/$J$1*($J$1-$E$1)</f>
        <v>793.333333333333</v>
      </c>
      <c r="K514" s="69" t="n">
        <v>693.75</v>
      </c>
      <c r="L514" s="69" t="n">
        <f aca="false">I514-K514</f>
        <v>156.25</v>
      </c>
      <c r="M514" s="69" t="n">
        <f aca="false">IFERROR((K514/J514%),"-")</f>
        <v>87.4474789915966</v>
      </c>
      <c r="N514" s="97" t="n">
        <v>827.5</v>
      </c>
      <c r="O514" s="98" t="str">
        <f aca="false">IF(F514&lt;=$P$2,"Mar","")</f>
        <v>Mar</v>
      </c>
      <c r="P514" s="97" t="n">
        <f aca="false">N514</f>
        <v>827.5</v>
      </c>
      <c r="Q514" s="99" t="n">
        <f aca="false">K514-P514</f>
        <v>-133.75</v>
      </c>
      <c r="R514" s="98" t="n">
        <f aca="false">IFERROR(IF(O514="Mar",(K514/P514-1))," ")</f>
        <v>-0.161631419939577</v>
      </c>
      <c r="S514" s="100" t="str">
        <f aca="false">IF(N514&gt;0,IF(O514="","-",IF(R514&lt;0%,"DEGROWTH","GROWTH")))</f>
        <v>DEGROWTH</v>
      </c>
      <c r="T514" s="69" t="n">
        <v>546.5</v>
      </c>
      <c r="U514" s="101" t="str">
        <f aca="false">IF(F514&lt;=$V$2,"Apr","")</f>
        <v>Apr</v>
      </c>
      <c r="V514" s="97" t="n">
        <v>546.5</v>
      </c>
      <c r="W514" s="102" t="n">
        <f aca="false">K514-V514</f>
        <v>147.25</v>
      </c>
      <c r="X514" s="103" t="n">
        <f aca="false">IFERROR(IF(U514="Apr",(K514/V514-1)),0)</f>
        <v>0.269441903019213</v>
      </c>
      <c r="Y514" s="104" t="str">
        <f aca="false">IF(T514&gt;0,IF(U514="","-",IF(X514&lt;0%,"DEGROWTH","GROWTH")))</f>
        <v>GROWTH</v>
      </c>
      <c r="Z514" s="75" t="n">
        <v>0</v>
      </c>
      <c r="AA514" s="70"/>
      <c r="AB514" s="70" t="s">
        <v>133</v>
      </c>
      <c r="AC514" s="70" t="s">
        <v>134</v>
      </c>
      <c r="AD514" s="3" t="n">
        <f aca="false">IF(K514=0,1,0)</f>
        <v>0</v>
      </c>
      <c r="AE514" s="76"/>
    </row>
    <row r="515" customFormat="false" ht="14.25" hidden="false" customHeight="true" outlineLevel="0" collapsed="false">
      <c r="A515" s="70" t="s">
        <v>134</v>
      </c>
      <c r="B515" s="72" t="s">
        <v>62</v>
      </c>
      <c r="C515" s="72" t="s">
        <v>1562</v>
      </c>
      <c r="D515" s="72" t="n">
        <v>1000000333</v>
      </c>
      <c r="E515" s="73" t="s">
        <v>1563</v>
      </c>
      <c r="F515" s="74" t="n">
        <v>43654</v>
      </c>
      <c r="G515" s="67" t="str">
        <f aca="false">IF(I515&gt;0,"Targeted Dealer","-")</f>
        <v>Targeted Dealer</v>
      </c>
      <c r="H515" s="67"/>
      <c r="I515" s="68" t="n">
        <v>100</v>
      </c>
      <c r="J515" s="68" t="n">
        <f aca="false">I515/$J$1*($J$1-$E$1)</f>
        <v>93.3333333333333</v>
      </c>
      <c r="K515" s="69" t="n">
        <v>144</v>
      </c>
      <c r="L515" s="69" t="n">
        <f aca="false">I515-K515</f>
        <v>-44</v>
      </c>
      <c r="M515" s="69" t="n">
        <f aca="false">IFERROR((K515/J515%),"-")</f>
        <v>154.285714285714</v>
      </c>
      <c r="N515" s="97" t="n">
        <v>134</v>
      </c>
      <c r="O515" s="98" t="str">
        <f aca="false">IF(F515&lt;=$P$2,"Mar","")</f>
        <v>Mar</v>
      </c>
      <c r="P515" s="97" t="n">
        <f aca="false">N515</f>
        <v>134</v>
      </c>
      <c r="Q515" s="99" t="n">
        <f aca="false">K515-P515</f>
        <v>10</v>
      </c>
      <c r="R515" s="98" t="n">
        <f aca="false">IFERROR(IF(O515="Mar",(K515/P515-1))," ")</f>
        <v>0.0746268656716418</v>
      </c>
      <c r="S515" s="100" t="str">
        <f aca="false">IF(N515&gt;0,IF(O515="","-",IF(R515&lt;0%,"DEGROWTH","GROWTH")))</f>
        <v>GROWTH</v>
      </c>
      <c r="T515" s="69" t="n">
        <v>262.5</v>
      </c>
      <c r="U515" s="101" t="str">
        <f aca="false">IF(F515&lt;=$V$2,"Apr","")</f>
        <v>Apr</v>
      </c>
      <c r="V515" s="97" t="n">
        <v>262.5</v>
      </c>
      <c r="W515" s="102" t="n">
        <f aca="false">K515-V515</f>
        <v>-118.5</v>
      </c>
      <c r="X515" s="103" t="n">
        <f aca="false">IFERROR(IF(U515="Apr",(K515/V515-1)),0)</f>
        <v>-0.451428571428571</v>
      </c>
      <c r="Y515" s="104" t="str">
        <f aca="false">IF(T515&gt;0,IF(U515="","-",IF(X515&lt;0%,"DEGROWTH","GROWTH")))</f>
        <v>DEGROWTH</v>
      </c>
      <c r="Z515" s="75" t="n">
        <v>0</v>
      </c>
      <c r="AA515" s="70"/>
      <c r="AB515" s="70" t="s">
        <v>133</v>
      </c>
      <c r="AC515" s="70" t="s">
        <v>134</v>
      </c>
      <c r="AD515" s="3" t="n">
        <f aca="false">IF(K515=0,1,0)</f>
        <v>0</v>
      </c>
      <c r="AE515" s="76"/>
    </row>
    <row r="516" customFormat="false" ht="14.25" hidden="false" customHeight="true" outlineLevel="0" collapsed="false">
      <c r="A516" s="70" t="s">
        <v>134</v>
      </c>
      <c r="B516" s="72" t="s">
        <v>62</v>
      </c>
      <c r="C516" s="72" t="s">
        <v>1564</v>
      </c>
      <c r="D516" s="72" t="n">
        <v>1000000332</v>
      </c>
      <c r="E516" s="73" t="s">
        <v>1565</v>
      </c>
      <c r="F516" s="74" t="n">
        <v>44271</v>
      </c>
      <c r="G516" s="67" t="str">
        <f aca="false">IF(I516&gt;0,"Targeted Dealer","-")</f>
        <v>Targeted Dealer</v>
      </c>
      <c r="H516" s="67"/>
      <c r="I516" s="68" t="n">
        <v>125</v>
      </c>
      <c r="J516" s="68" t="n">
        <f aca="false">I516/$J$1*($J$1-$E$1)</f>
        <v>116.666666666667</v>
      </c>
      <c r="K516" s="69" t="n">
        <v>129</v>
      </c>
      <c r="L516" s="69" t="n">
        <f aca="false">I516-K516</f>
        <v>-4</v>
      </c>
      <c r="M516" s="69" t="n">
        <f aca="false">IFERROR((K516/J516%),"-")</f>
        <v>110.571428571429</v>
      </c>
      <c r="N516" s="97" t="n">
        <v>126.5</v>
      </c>
      <c r="O516" s="98" t="str">
        <f aca="false">IF(F516&lt;=$P$2,"Mar","")</f>
        <v>Mar</v>
      </c>
      <c r="P516" s="97" t="n">
        <f aca="false">N516</f>
        <v>126.5</v>
      </c>
      <c r="Q516" s="99" t="n">
        <f aca="false">K516-P516</f>
        <v>2.5</v>
      </c>
      <c r="R516" s="98" t="n">
        <f aca="false">IFERROR(IF(O516="Mar",(K516/P516-1))," ")</f>
        <v>0.0197628458498025</v>
      </c>
      <c r="S516" s="100" t="str">
        <f aca="false">IF(N516&gt;0,IF(O516="","-",IF(R516&lt;0%,"DEGROWTH","GROWTH")))</f>
        <v>GROWTH</v>
      </c>
      <c r="T516" s="69" t="n">
        <v>114</v>
      </c>
      <c r="U516" s="101" t="str">
        <f aca="false">IF(F516&lt;=$V$2,"Apr","")</f>
        <v>Apr</v>
      </c>
      <c r="V516" s="97" t="n">
        <v>114</v>
      </c>
      <c r="W516" s="102" t="n">
        <f aca="false">K516-V516</f>
        <v>15</v>
      </c>
      <c r="X516" s="103" t="n">
        <f aca="false">IFERROR(IF(U516="Apr",(K516/V516-1)),0)</f>
        <v>0.131578947368421</v>
      </c>
      <c r="Y516" s="104" t="str">
        <f aca="false">IF(T516&gt;0,IF(U516="","-",IF(X516&lt;0%,"DEGROWTH","GROWTH")))</f>
        <v>GROWTH</v>
      </c>
      <c r="Z516" s="75" t="n">
        <v>0</v>
      </c>
      <c r="AA516" s="70"/>
      <c r="AB516" s="70" t="s">
        <v>133</v>
      </c>
      <c r="AC516" s="70" t="s">
        <v>134</v>
      </c>
      <c r="AD516" s="3" t="n">
        <f aca="false">IF(K516=0,1,0)</f>
        <v>0</v>
      </c>
      <c r="AE516" s="76"/>
    </row>
    <row r="517" customFormat="false" ht="14.25" hidden="false" customHeight="true" outlineLevel="0" collapsed="false">
      <c r="A517" s="70" t="s">
        <v>134</v>
      </c>
      <c r="B517" s="72" t="s">
        <v>62</v>
      </c>
      <c r="C517" s="72" t="s">
        <v>1566</v>
      </c>
      <c r="D517" s="72" t="n">
        <v>1000000842</v>
      </c>
      <c r="E517" s="73" t="s">
        <v>1567</v>
      </c>
      <c r="F517" s="74" t="n">
        <v>44419</v>
      </c>
      <c r="G517" s="67" t="str">
        <f aca="false">IF(I517&gt;0,"Targeted Dealer","-")</f>
        <v>Targeted Dealer</v>
      </c>
      <c r="H517" s="67"/>
      <c r="I517" s="68" t="n">
        <v>100</v>
      </c>
      <c r="J517" s="68" t="n">
        <f aca="false">I517/$J$1*($J$1-$E$1)</f>
        <v>93.3333333333333</v>
      </c>
      <c r="K517" s="69" t="n">
        <v>158.5</v>
      </c>
      <c r="L517" s="69" t="n">
        <f aca="false">I517-K517</f>
        <v>-58.5</v>
      </c>
      <c r="M517" s="69" t="n">
        <f aca="false">IFERROR((K517/J517%),"-")</f>
        <v>169.821428571429</v>
      </c>
      <c r="N517" s="97" t="n">
        <v>125.5</v>
      </c>
      <c r="O517" s="98" t="str">
        <f aca="false">IF(F517&lt;=$P$2,"Mar","")</f>
        <v>Mar</v>
      </c>
      <c r="P517" s="97" t="n">
        <f aca="false">N517</f>
        <v>125.5</v>
      </c>
      <c r="Q517" s="99" t="n">
        <f aca="false">K517-P517</f>
        <v>33</v>
      </c>
      <c r="R517" s="98" t="n">
        <f aca="false">IFERROR(IF(O517="Mar",(K517/P517-1))," ")</f>
        <v>0.262948207171315</v>
      </c>
      <c r="S517" s="100" t="str">
        <f aca="false">IF(N517&gt;0,IF(O517="","-",IF(R517&lt;0%,"DEGROWTH","GROWTH")))</f>
        <v>GROWTH</v>
      </c>
      <c r="T517" s="69" t="n">
        <v>86</v>
      </c>
      <c r="U517" s="101" t="str">
        <f aca="false">IF(F517&lt;=$V$2,"Apr","")</f>
        <v>Apr</v>
      </c>
      <c r="V517" s="97" t="n">
        <v>86</v>
      </c>
      <c r="W517" s="102" t="n">
        <f aca="false">K517-V517</f>
        <v>72.5</v>
      </c>
      <c r="X517" s="103" t="n">
        <f aca="false">IFERROR(IF(U517="Apr",(K517/V517-1)),0)</f>
        <v>0.843023255813953</v>
      </c>
      <c r="Y517" s="104" t="str">
        <f aca="false">IF(T517&gt;0,IF(U517="","-",IF(X517&lt;0%,"DEGROWTH","GROWTH")))</f>
        <v>GROWTH</v>
      </c>
      <c r="Z517" s="75" t="n">
        <v>0</v>
      </c>
      <c r="AA517" s="70"/>
      <c r="AB517" s="70" t="s">
        <v>133</v>
      </c>
      <c r="AC517" s="70" t="s">
        <v>134</v>
      </c>
      <c r="AD517" s="3" t="n">
        <f aca="false">IF(K517=0,1,0)</f>
        <v>0</v>
      </c>
      <c r="AE517" s="76"/>
    </row>
    <row r="518" customFormat="false" ht="14.25" hidden="false" customHeight="true" outlineLevel="0" collapsed="false">
      <c r="A518" s="70" t="s">
        <v>134</v>
      </c>
      <c r="B518" s="72" t="s">
        <v>62</v>
      </c>
      <c r="C518" s="72" t="s">
        <v>1568</v>
      </c>
      <c r="D518" s="72" t="n">
        <v>1000002847</v>
      </c>
      <c r="E518" s="73" t="s">
        <v>1569</v>
      </c>
      <c r="F518" s="74" t="n">
        <v>44772</v>
      </c>
      <c r="G518" s="67" t="str">
        <f aca="false">IF(I518&gt;0,"Targeted Dealer","-")</f>
        <v>Targeted Dealer</v>
      </c>
      <c r="H518" s="67"/>
      <c r="I518" s="68" t="n">
        <v>850</v>
      </c>
      <c r="J518" s="68" t="n">
        <f aca="false">I518/$J$1*($J$1-$E$1)</f>
        <v>793.333333333333</v>
      </c>
      <c r="K518" s="69" t="n">
        <v>1076.75</v>
      </c>
      <c r="L518" s="69" t="n">
        <f aca="false">I518-K518</f>
        <v>-226.75</v>
      </c>
      <c r="M518" s="69" t="n">
        <f aca="false">IFERROR((K518/J518%),"-")</f>
        <v>135.724789915966</v>
      </c>
      <c r="N518" s="97" t="n">
        <v>1078.6</v>
      </c>
      <c r="O518" s="98" t="str">
        <f aca="false">IF(F518&lt;=$P$2,"Mar","")</f>
        <v>Mar</v>
      </c>
      <c r="P518" s="97" t="n">
        <f aca="false">N518</f>
        <v>1078.6</v>
      </c>
      <c r="Q518" s="99" t="n">
        <f aca="false">K518-P518</f>
        <v>-1.84999999999991</v>
      </c>
      <c r="R518" s="98" t="n">
        <f aca="false">IFERROR(IF(O518="Mar",(K518/P518-1))," ")</f>
        <v>-0.00171518635267931</v>
      </c>
      <c r="S518" s="100" t="str">
        <f aca="false">IF(N518&gt;0,IF(O518="","-",IF(R518&lt;0%,"DEGROWTH","GROWTH")))</f>
        <v>DEGROWTH</v>
      </c>
      <c r="T518" s="69" t="n">
        <v>681.5</v>
      </c>
      <c r="U518" s="101" t="str">
        <f aca="false">IF(F518&lt;=$V$2,"Apr","")</f>
        <v>Apr</v>
      </c>
      <c r="V518" s="97" t="n">
        <v>681.5</v>
      </c>
      <c r="W518" s="102" t="n">
        <f aca="false">K518-V518</f>
        <v>395.25</v>
      </c>
      <c r="X518" s="103" t="n">
        <f aca="false">IFERROR(IF(U518="Apr",(K518/V518-1)),0)</f>
        <v>0.579970652971387</v>
      </c>
      <c r="Y518" s="104" t="str">
        <f aca="false">IF(T518&gt;0,IF(U518="","-",IF(X518&lt;0%,"DEGROWTH","GROWTH")))</f>
        <v>GROWTH</v>
      </c>
      <c r="Z518" s="75" t="n">
        <v>0</v>
      </c>
      <c r="AA518" s="70"/>
      <c r="AB518" s="70" t="s">
        <v>133</v>
      </c>
      <c r="AC518" s="70" t="s">
        <v>134</v>
      </c>
      <c r="AD518" s="3" t="n">
        <f aca="false">IF(K518=0,1,0)</f>
        <v>0</v>
      </c>
      <c r="AE518" s="76"/>
    </row>
    <row r="519" customFormat="false" ht="14.25" hidden="false" customHeight="true" outlineLevel="0" collapsed="false">
      <c r="A519" s="70" t="s">
        <v>134</v>
      </c>
      <c r="B519" s="72" t="s">
        <v>62</v>
      </c>
      <c r="C519" s="72" t="s">
        <v>1570</v>
      </c>
      <c r="D519" s="72" t="n">
        <v>1000002990</v>
      </c>
      <c r="E519" s="72" t="s">
        <v>1571</v>
      </c>
      <c r="F519" s="74" t="n">
        <v>44832</v>
      </c>
      <c r="G519" s="67" t="str">
        <f aca="false">IF(I519&gt;0,"Targeted Dealer","-")</f>
        <v>Targeted Dealer</v>
      </c>
      <c r="H519" s="67"/>
      <c r="I519" s="68" t="n">
        <v>50</v>
      </c>
      <c r="J519" s="68" t="n">
        <f aca="false">I519/$J$1*($J$1-$E$1)</f>
        <v>46.6666666666667</v>
      </c>
      <c r="K519" s="69" t="n">
        <v>20</v>
      </c>
      <c r="L519" s="69" t="n">
        <f aca="false">I519-K519</f>
        <v>30</v>
      </c>
      <c r="M519" s="69" t="n">
        <f aca="false">IFERROR((K519/J519%),"-")</f>
        <v>42.8571428571429</v>
      </c>
      <c r="N519" s="97" t="n">
        <v>28</v>
      </c>
      <c r="O519" s="98" t="str">
        <f aca="false">IF(F519&lt;=$P$2,"Mar","")</f>
        <v>Mar</v>
      </c>
      <c r="P519" s="97" t="n">
        <f aca="false">N519</f>
        <v>28</v>
      </c>
      <c r="Q519" s="99" t="n">
        <f aca="false">K519-P519</f>
        <v>-8</v>
      </c>
      <c r="R519" s="98" t="n">
        <f aca="false">IFERROR(IF(O519="Mar",(K519/P519-1))," ")</f>
        <v>-0.285714285714286</v>
      </c>
      <c r="S519" s="100" t="str">
        <f aca="false">IF(N519&gt;0,IF(O519="","-",IF(R519&lt;0%,"DEGROWTH","GROWTH")))</f>
        <v>DEGROWTH</v>
      </c>
      <c r="T519" s="69" t="n">
        <v>188.5</v>
      </c>
      <c r="U519" s="101" t="str">
        <f aca="false">IF(F519&lt;=$V$2,"Apr","")</f>
        <v>Apr</v>
      </c>
      <c r="V519" s="97" t="n">
        <v>188.5</v>
      </c>
      <c r="W519" s="102" t="n">
        <f aca="false">K519-V519</f>
        <v>-168.5</v>
      </c>
      <c r="X519" s="103" t="n">
        <f aca="false">IFERROR(IF(U519="Apr",(K519/V519-1)),0)</f>
        <v>-0.893899204244032</v>
      </c>
      <c r="Y519" s="104" t="str">
        <f aca="false">IF(T519&gt;0,IF(U519="","-",IF(X519&lt;0%,"DEGROWTH","GROWTH")))</f>
        <v>DEGROWTH</v>
      </c>
      <c r="Z519" s="75" t="n">
        <v>0</v>
      </c>
      <c r="AA519" s="70"/>
      <c r="AB519" s="70" t="s">
        <v>133</v>
      </c>
      <c r="AC519" s="70" t="s">
        <v>134</v>
      </c>
      <c r="AD519" s="3" t="n">
        <f aca="false">IF(K519=0,1,0)</f>
        <v>0</v>
      </c>
      <c r="AE519" s="76"/>
    </row>
    <row r="520" customFormat="false" ht="14.25" hidden="false" customHeight="true" outlineLevel="0" collapsed="false">
      <c r="A520" s="70" t="s">
        <v>134</v>
      </c>
      <c r="B520" s="72" t="s">
        <v>62</v>
      </c>
      <c r="C520" s="72" t="s">
        <v>274</v>
      </c>
      <c r="D520" s="72" t="n">
        <v>1000003062</v>
      </c>
      <c r="E520" s="72" t="s">
        <v>275</v>
      </c>
      <c r="F520" s="74" t="n">
        <v>44865</v>
      </c>
      <c r="G520" s="67" t="str">
        <f aca="false">IF(I520&gt;0,"Targeted Dealer","-")</f>
        <v>-</v>
      </c>
      <c r="H520" s="67"/>
      <c r="I520" s="68" t="n">
        <v>0</v>
      </c>
      <c r="J520" s="68" t="n">
        <f aca="false">I520/$J$1*($J$1-$E$1)</f>
        <v>0</v>
      </c>
      <c r="K520" s="69" t="n">
        <v>0</v>
      </c>
      <c r="L520" s="69" t="n">
        <f aca="false">I520-K520</f>
        <v>0</v>
      </c>
      <c r="M520" s="69" t="str">
        <f aca="false">IFERROR((K520/J520%),"-")</f>
        <v>-</v>
      </c>
      <c r="N520" s="97" t="n">
        <v>0</v>
      </c>
      <c r="O520" s="98" t="str">
        <f aca="false">IF(F520&lt;=$P$2,"Mar","")</f>
        <v>Mar</v>
      </c>
      <c r="P520" s="97" t="n">
        <f aca="false">N520</f>
        <v>0</v>
      </c>
      <c r="Q520" s="99" t="n">
        <f aca="false">K520-P520</f>
        <v>0</v>
      </c>
      <c r="R520" s="98" t="str">
        <f aca="false">IFERROR(IF(O520="Mar",(K520/P520-1))," ")</f>
        <v> </v>
      </c>
      <c r="S520" s="105" t="b">
        <f aca="false">IF(N520&gt;0,IF(O520="","-",IF(R520&lt;0%,"DEGROWTH","GROWTH")))</f>
        <v>0</v>
      </c>
      <c r="T520" s="69" t="n">
        <v>0</v>
      </c>
      <c r="U520" s="101" t="str">
        <f aca="false">IF(F520&lt;=$V$2,"Apr","")</f>
        <v>Apr</v>
      </c>
      <c r="V520" s="97" t="n">
        <v>0</v>
      </c>
      <c r="W520" s="102" t="n">
        <f aca="false">K520-V520</f>
        <v>0</v>
      </c>
      <c r="X520" s="103" t="n">
        <f aca="false">IFERROR(IF(U520="Apr",(K520/V520-1)),0)</f>
        <v>0</v>
      </c>
      <c r="Y520" s="106" t="b">
        <f aca="false">IF(T520&gt;0,IF(U520="","-",IF(X520&lt;0%,"DEGROWTH","GROWTH")))</f>
        <v>0</v>
      </c>
      <c r="Z520" s="75" t="n">
        <v>0</v>
      </c>
      <c r="AA520" s="70"/>
      <c r="AB520" s="70" t="s">
        <v>133</v>
      </c>
      <c r="AC520" s="70" t="s">
        <v>134</v>
      </c>
      <c r="AD520" s="3" t="n">
        <f aca="false">IF(K520=0,1,0)</f>
        <v>1</v>
      </c>
      <c r="AE520" s="76"/>
    </row>
    <row r="521" customFormat="false" ht="14.25" hidden="false" customHeight="true" outlineLevel="0" collapsed="false">
      <c r="A521" s="70" t="s">
        <v>134</v>
      </c>
      <c r="B521" s="72" t="s">
        <v>62</v>
      </c>
      <c r="C521" s="72" t="s">
        <v>1572</v>
      </c>
      <c r="D521" s="72" t="n">
        <v>1000003250</v>
      </c>
      <c r="E521" s="72" t="s">
        <v>1573</v>
      </c>
      <c r="F521" s="74" t="n">
        <v>44945</v>
      </c>
      <c r="G521" s="67" t="str">
        <f aca="false">IF(I521&gt;0,"Targeted Dealer","-")</f>
        <v>Targeted Dealer</v>
      </c>
      <c r="H521" s="67"/>
      <c r="I521" s="68" t="n">
        <v>20</v>
      </c>
      <c r="J521" s="68" t="n">
        <f aca="false">I521/$J$1*($J$1-$E$1)</f>
        <v>18.6666666666667</v>
      </c>
      <c r="K521" s="69" t="n">
        <v>20</v>
      </c>
      <c r="L521" s="69" t="n">
        <f aca="false">I521-K521</f>
        <v>0</v>
      </c>
      <c r="M521" s="69" t="n">
        <f aca="false">IFERROR((K521/J521%),"-")</f>
        <v>107.142857142857</v>
      </c>
      <c r="N521" s="97" t="n">
        <v>3.5</v>
      </c>
      <c r="O521" s="98" t="str">
        <f aca="false">IF(F521&lt;=$P$2,"Mar","")</f>
        <v>Mar</v>
      </c>
      <c r="P521" s="97" t="n">
        <f aca="false">N521</f>
        <v>3.5</v>
      </c>
      <c r="Q521" s="99" t="n">
        <f aca="false">K521-P521</f>
        <v>16.5</v>
      </c>
      <c r="R521" s="98" t="n">
        <f aca="false">IFERROR(IF(O521="Mar",(K521/P521-1))," ")</f>
        <v>4.71428571428571</v>
      </c>
      <c r="S521" s="100" t="str">
        <f aca="false">IF(N521&gt;0,IF(O521="","-",IF(R521&lt;0%,"DEGROWTH","GROWTH")))</f>
        <v>GROWTH</v>
      </c>
      <c r="T521" s="69" t="n">
        <v>0</v>
      </c>
      <c r="U521" s="101" t="str">
        <f aca="false">IF(F521&lt;=$V$2,"Apr","")</f>
        <v>Apr</v>
      </c>
      <c r="V521" s="97" t="n">
        <v>0</v>
      </c>
      <c r="W521" s="102" t="n">
        <f aca="false">K521-V521</f>
        <v>20</v>
      </c>
      <c r="X521" s="103" t="n">
        <f aca="false">IFERROR(IF(U521="Apr",(K521/V521-1)),0)</f>
        <v>0</v>
      </c>
      <c r="Y521" s="106" t="b">
        <f aca="false">IF(T521&gt;0,IF(U521="","-",IF(X521&lt;0%,"DEGROWTH","GROWTH")))</f>
        <v>0</v>
      </c>
      <c r="Z521" s="75" t="n">
        <v>0</v>
      </c>
      <c r="AA521" s="70"/>
      <c r="AB521" s="70" t="s">
        <v>133</v>
      </c>
      <c r="AC521" s="70" t="s">
        <v>134</v>
      </c>
      <c r="AD521" s="3" t="n">
        <f aca="false">IF(K521=0,1,0)</f>
        <v>0</v>
      </c>
      <c r="AE521" s="76"/>
    </row>
    <row r="522" customFormat="false" ht="14.25" hidden="false" customHeight="true" outlineLevel="0" collapsed="false">
      <c r="A522" s="70" t="s">
        <v>134</v>
      </c>
      <c r="B522" s="72" t="s">
        <v>62</v>
      </c>
      <c r="C522" s="72" t="s">
        <v>1574</v>
      </c>
      <c r="D522" s="72" t="n">
        <v>1000003515</v>
      </c>
      <c r="E522" s="72" t="s">
        <v>1575</v>
      </c>
      <c r="F522" s="74" t="n">
        <v>45054</v>
      </c>
      <c r="G522" s="67" t="str">
        <f aca="false">IF(I522&gt;0,"Targeted Dealer","-")</f>
        <v>Targeted Dealer</v>
      </c>
      <c r="H522" s="67"/>
      <c r="I522" s="68" t="n">
        <v>110</v>
      </c>
      <c r="J522" s="68" t="n">
        <f aca="false">I522/$J$1*($J$1-$E$1)</f>
        <v>102.666666666667</v>
      </c>
      <c r="K522" s="69" t="n">
        <v>123.5</v>
      </c>
      <c r="L522" s="69" t="n">
        <f aca="false">I522-K522</f>
        <v>-13.5</v>
      </c>
      <c r="M522" s="69" t="n">
        <f aca="false">IFERROR((K522/J522%),"-")</f>
        <v>120.292207792208</v>
      </c>
      <c r="N522" s="97" t="n">
        <v>103</v>
      </c>
      <c r="O522" s="98" t="str">
        <f aca="false">IF(F522&lt;=$P$2,"Mar","")</f>
        <v>Mar</v>
      </c>
      <c r="P522" s="97" t="n">
        <f aca="false">N522</f>
        <v>103</v>
      </c>
      <c r="Q522" s="99" t="n">
        <f aca="false">K522-P522</f>
        <v>20.5</v>
      </c>
      <c r="R522" s="98" t="n">
        <f aca="false">IFERROR(IF(O522="Mar",(K522/P522-1))," ")</f>
        <v>0.199029126213592</v>
      </c>
      <c r="S522" s="100" t="str">
        <f aca="false">IF(N522&gt;0,IF(O522="","-",IF(R522&lt;0%,"DEGROWTH","GROWTH")))</f>
        <v>GROWTH</v>
      </c>
      <c r="T522" s="69" t="n">
        <v>88.5</v>
      </c>
      <c r="U522" s="101" t="str">
        <f aca="false">IF(F522&lt;=$V$2,"Apr","")</f>
        <v>Apr</v>
      </c>
      <c r="V522" s="97" t="n">
        <v>88.5</v>
      </c>
      <c r="W522" s="102" t="n">
        <f aca="false">K522-V522</f>
        <v>35</v>
      </c>
      <c r="X522" s="103" t="n">
        <f aca="false">IFERROR(IF(U522="Apr",(K522/V522-1)),0)</f>
        <v>0.395480225988701</v>
      </c>
      <c r="Y522" s="104" t="str">
        <f aca="false">IF(T522&gt;0,IF(U522="","-",IF(X522&lt;0%,"DEGROWTH","GROWTH")))</f>
        <v>GROWTH</v>
      </c>
      <c r="Z522" s="75" t="n">
        <v>0</v>
      </c>
      <c r="AA522" s="70"/>
      <c r="AB522" s="70" t="s">
        <v>133</v>
      </c>
      <c r="AC522" s="70" t="s">
        <v>134</v>
      </c>
      <c r="AD522" s="3" t="n">
        <f aca="false">IF(K522=0,1,0)</f>
        <v>0</v>
      </c>
      <c r="AE522" s="76"/>
    </row>
    <row r="523" customFormat="false" ht="14.25" hidden="false" customHeight="true" outlineLevel="0" collapsed="false">
      <c r="A523" s="70" t="s">
        <v>134</v>
      </c>
      <c r="B523" s="72" t="s">
        <v>62</v>
      </c>
      <c r="C523" s="72" t="s">
        <v>1576</v>
      </c>
      <c r="D523" s="72" t="n">
        <v>1000003592</v>
      </c>
      <c r="E523" s="72" t="s">
        <v>1577</v>
      </c>
      <c r="F523" s="74" t="n">
        <v>45080</v>
      </c>
      <c r="G523" s="67" t="str">
        <f aca="false">IF(I523&gt;0,"Targeted Dealer","-")</f>
        <v>Targeted Dealer</v>
      </c>
      <c r="H523" s="67"/>
      <c r="I523" s="68" t="n">
        <v>20</v>
      </c>
      <c r="J523" s="68" t="n">
        <f aca="false">I523/$J$1*($J$1-$E$1)</f>
        <v>18.6666666666667</v>
      </c>
      <c r="K523" s="69" t="n">
        <v>9.5</v>
      </c>
      <c r="L523" s="69" t="n">
        <f aca="false">I523-K523</f>
        <v>10.5</v>
      </c>
      <c r="M523" s="69" t="n">
        <f aca="false">IFERROR((K523/J523%),"-")</f>
        <v>50.8928571428571</v>
      </c>
      <c r="N523" s="97" t="n">
        <v>27.75</v>
      </c>
      <c r="O523" s="98" t="str">
        <f aca="false">IF(F523&lt;=$P$2,"Mar","")</f>
        <v>Mar</v>
      </c>
      <c r="P523" s="97" t="n">
        <f aca="false">N523</f>
        <v>27.75</v>
      </c>
      <c r="Q523" s="99" t="n">
        <f aca="false">K523-P523</f>
        <v>-18.25</v>
      </c>
      <c r="R523" s="98" t="n">
        <f aca="false">IFERROR(IF(O523="Mar",(K523/P523-1))," ")</f>
        <v>-0.657657657657658</v>
      </c>
      <c r="S523" s="100" t="str">
        <f aca="false">IF(N523&gt;0,IF(O523="","-",IF(R523&lt;0%,"DEGROWTH","GROWTH")))</f>
        <v>DEGROWTH</v>
      </c>
      <c r="T523" s="69" t="n">
        <v>34</v>
      </c>
      <c r="U523" s="101" t="str">
        <f aca="false">IF(F523&lt;=$V$2,"Apr","")</f>
        <v>Apr</v>
      </c>
      <c r="V523" s="97" t="n">
        <v>34</v>
      </c>
      <c r="W523" s="102" t="n">
        <f aca="false">K523-V523</f>
        <v>-24.5</v>
      </c>
      <c r="X523" s="103" t="n">
        <f aca="false">IFERROR(IF(U523="Apr",(K523/V523-1)),0)</f>
        <v>-0.720588235294118</v>
      </c>
      <c r="Y523" s="104" t="str">
        <f aca="false">IF(T523&gt;0,IF(U523="","-",IF(X523&lt;0%,"DEGROWTH","GROWTH")))</f>
        <v>DEGROWTH</v>
      </c>
      <c r="Z523" s="75" t="n">
        <v>0</v>
      </c>
      <c r="AA523" s="70"/>
      <c r="AB523" s="70" t="s">
        <v>133</v>
      </c>
      <c r="AC523" s="70" t="s">
        <v>134</v>
      </c>
      <c r="AD523" s="3" t="n">
        <f aca="false">IF(K523=0,1,0)</f>
        <v>0</v>
      </c>
      <c r="AE523" s="76"/>
    </row>
    <row r="524" customFormat="false" ht="14.25" hidden="false" customHeight="true" outlineLevel="0" collapsed="false">
      <c r="A524" s="70" t="s">
        <v>134</v>
      </c>
      <c r="B524" s="72" t="s">
        <v>62</v>
      </c>
      <c r="C524" s="72" t="s">
        <v>1578</v>
      </c>
      <c r="D524" s="72" t="n">
        <v>1000003744</v>
      </c>
      <c r="E524" s="72" t="s">
        <v>1579</v>
      </c>
      <c r="F524" s="74" t="n">
        <v>45233</v>
      </c>
      <c r="G524" s="67" t="str">
        <f aca="false">IF(I524&gt;0,"Targeted Dealer","-")</f>
        <v>Targeted Dealer</v>
      </c>
      <c r="H524" s="67"/>
      <c r="I524" s="68" t="n">
        <v>90</v>
      </c>
      <c r="J524" s="68" t="n">
        <f aca="false">I524/$J$1*($J$1-$E$1)</f>
        <v>84</v>
      </c>
      <c r="K524" s="69" t="n">
        <v>40</v>
      </c>
      <c r="L524" s="69" t="n">
        <f aca="false">I524-K524</f>
        <v>50</v>
      </c>
      <c r="M524" s="69" t="n">
        <f aca="false">IFERROR((K524/J524%),"-")</f>
        <v>47.6190476190476</v>
      </c>
      <c r="N524" s="97" t="n">
        <v>40</v>
      </c>
      <c r="O524" s="98" t="str">
        <f aca="false">IF(F524&lt;=$P$2,"Mar","")</f>
        <v>Mar</v>
      </c>
      <c r="P524" s="97" t="n">
        <f aca="false">N524</f>
        <v>40</v>
      </c>
      <c r="Q524" s="99" t="n">
        <f aca="false">K524-P524</f>
        <v>0</v>
      </c>
      <c r="R524" s="98" t="n">
        <f aca="false">IFERROR(IF(O524="Mar",(K524/P524-1))," ")</f>
        <v>0</v>
      </c>
      <c r="S524" s="100" t="str">
        <f aca="false">IF(N524&gt;0,IF(O524="","-",IF(R524&lt;0%,"DEGROWTH","GROWTH")))</f>
        <v>GROWTH</v>
      </c>
      <c r="T524" s="69" t="n">
        <v>80</v>
      </c>
      <c r="U524" s="101" t="str">
        <f aca="false">IF(F524&lt;=$V$2,"Apr","")</f>
        <v>Apr</v>
      </c>
      <c r="V524" s="97" t="n">
        <v>80</v>
      </c>
      <c r="W524" s="102" t="n">
        <f aca="false">K524-V524</f>
        <v>-40</v>
      </c>
      <c r="X524" s="103" t="n">
        <f aca="false">IFERROR(IF(U524="Apr",(K524/V524-1)),0)</f>
        <v>-0.5</v>
      </c>
      <c r="Y524" s="104" t="str">
        <f aca="false">IF(T524&gt;0,IF(U524="","-",IF(X524&lt;0%,"DEGROWTH","GROWTH")))</f>
        <v>DEGROWTH</v>
      </c>
      <c r="Z524" s="75" t="n">
        <v>0</v>
      </c>
      <c r="AA524" s="70"/>
      <c r="AB524" s="70" t="s">
        <v>133</v>
      </c>
      <c r="AC524" s="70" t="s">
        <v>134</v>
      </c>
      <c r="AD524" s="3" t="n">
        <f aca="false">IF(K524=0,1,0)</f>
        <v>0</v>
      </c>
      <c r="AE524" s="76"/>
    </row>
    <row r="525" customFormat="false" ht="14.25" hidden="false" customHeight="true" outlineLevel="0" collapsed="false">
      <c r="A525" s="75" t="s">
        <v>134</v>
      </c>
      <c r="B525" s="79" t="s">
        <v>62</v>
      </c>
      <c r="C525" s="79" t="s">
        <v>1580</v>
      </c>
      <c r="D525" s="79" t="n">
        <v>1000003901</v>
      </c>
      <c r="E525" s="79" t="s">
        <v>1581</v>
      </c>
      <c r="F525" s="74" t="n">
        <v>45382</v>
      </c>
      <c r="G525" s="67" t="str">
        <f aca="false">IF(I525&gt;0,"Targeted Dealer","-")</f>
        <v>Targeted Dealer</v>
      </c>
      <c r="H525" s="67"/>
      <c r="I525" s="68" t="n">
        <v>50</v>
      </c>
      <c r="J525" s="68" t="n">
        <f aca="false">I525/$J$1*($J$1-$E$1)</f>
        <v>46.6666666666667</v>
      </c>
      <c r="K525" s="69" t="n">
        <v>55</v>
      </c>
      <c r="L525" s="69" t="n">
        <f aca="false">I525-K525</f>
        <v>-5</v>
      </c>
      <c r="M525" s="69" t="n">
        <f aca="false">IFERROR((K525/J525%),"-")</f>
        <v>117.857142857143</v>
      </c>
      <c r="N525" s="97" t="n">
        <v>62</v>
      </c>
      <c r="O525" s="98" t="str">
        <f aca="false">IF(F525&lt;=$P$2,"Mar","")</f>
        <v>Mar</v>
      </c>
      <c r="P525" s="97" t="n">
        <f aca="false">N525</f>
        <v>62</v>
      </c>
      <c r="Q525" s="99" t="n">
        <f aca="false">K525-P525</f>
        <v>-7</v>
      </c>
      <c r="R525" s="98" t="n">
        <f aca="false">IFERROR(IF(O525="Mar",(K525/P525-1))," ")</f>
        <v>-0.112903225806452</v>
      </c>
      <c r="S525" s="100" t="str">
        <f aca="false">IF(N525&gt;0,IF(O525="","-",IF(R525&lt;0%,"DEGROWTH","GROWTH")))</f>
        <v>DEGROWTH</v>
      </c>
      <c r="T525" s="69" t="n">
        <v>59.5</v>
      </c>
      <c r="U525" s="101" t="str">
        <f aca="false">IF(F525&lt;=$V$2,"Apr","")</f>
        <v>Apr</v>
      </c>
      <c r="V525" s="97" t="n">
        <v>59.5</v>
      </c>
      <c r="W525" s="102" t="n">
        <f aca="false">K525-V525</f>
        <v>-4.5</v>
      </c>
      <c r="X525" s="103" t="n">
        <f aca="false">IFERROR(IF(U525="Apr",(K525/V525-1)),0)</f>
        <v>-0.0756302521008403</v>
      </c>
      <c r="Y525" s="104" t="str">
        <f aca="false">IF(T525&gt;0,IF(U525="","-",IF(X525&lt;0%,"DEGROWTH","GROWTH")))</f>
        <v>DEGROWTH</v>
      </c>
      <c r="Z525" s="75" t="n">
        <v>0</v>
      </c>
      <c r="AA525" s="70"/>
      <c r="AB525" s="70" t="s">
        <v>133</v>
      </c>
      <c r="AC525" s="75" t="s">
        <v>134</v>
      </c>
      <c r="AD525" s="3" t="n">
        <f aca="false">IF(K525=0,1,0)</f>
        <v>0</v>
      </c>
      <c r="AE525" s="76"/>
    </row>
    <row r="526" customFormat="false" ht="14.25" hidden="false" customHeight="true" outlineLevel="0" collapsed="false">
      <c r="A526" s="75" t="s">
        <v>134</v>
      </c>
      <c r="B526" s="79" t="s">
        <v>62</v>
      </c>
      <c r="C526" s="79" t="s">
        <v>1582</v>
      </c>
      <c r="D526" s="79" t="n">
        <v>1000003983</v>
      </c>
      <c r="E526" s="79" t="s">
        <v>1583</v>
      </c>
      <c r="F526" s="74" t="n">
        <v>45440</v>
      </c>
      <c r="G526" s="67" t="str">
        <f aca="false">IF(I526&gt;0,"Targeted Dealer","-")</f>
        <v>Targeted Dealer</v>
      </c>
      <c r="H526" s="67"/>
      <c r="I526" s="68" t="n">
        <v>150</v>
      </c>
      <c r="J526" s="68" t="n">
        <f aca="false">I526/$J$1*($J$1-$E$1)</f>
        <v>140</v>
      </c>
      <c r="K526" s="69" t="n">
        <v>210</v>
      </c>
      <c r="L526" s="69" t="n">
        <f aca="false">I526-K526</f>
        <v>-60</v>
      </c>
      <c r="M526" s="69" t="n">
        <f aca="false">IFERROR((K526/J526%),"-")</f>
        <v>150</v>
      </c>
      <c r="N526" s="97" t="n">
        <v>209.75</v>
      </c>
      <c r="O526" s="98" t="str">
        <f aca="false">IF(F526&lt;=$P$2,"Mar","")</f>
        <v>Mar</v>
      </c>
      <c r="P526" s="97" t="n">
        <f aca="false">N526</f>
        <v>209.75</v>
      </c>
      <c r="Q526" s="99" t="n">
        <f aca="false">K526-P526</f>
        <v>0.25</v>
      </c>
      <c r="R526" s="98" t="n">
        <f aca="false">IFERROR(IF(O526="Mar",(K526/P526-1))," ")</f>
        <v>0.00119189511323015</v>
      </c>
      <c r="S526" s="100" t="str">
        <f aca="false">IF(N526&gt;0,IF(O526="","-",IF(R526&lt;0%,"DEGROWTH","GROWTH")))</f>
        <v>GROWTH</v>
      </c>
      <c r="T526" s="69" t="n">
        <v>118</v>
      </c>
      <c r="U526" s="101" t="str">
        <f aca="false">IF(F526&lt;=$V$2,"Apr","")</f>
        <v>Apr</v>
      </c>
      <c r="V526" s="97" t="n">
        <v>118</v>
      </c>
      <c r="W526" s="102" t="n">
        <f aca="false">K526-V526</f>
        <v>92</v>
      </c>
      <c r="X526" s="103" t="n">
        <f aca="false">IFERROR(IF(U526="Apr",(K526/V526-1)),0)</f>
        <v>0.779661016949153</v>
      </c>
      <c r="Y526" s="104" t="str">
        <f aca="false">IF(T526&gt;0,IF(U526="","-",IF(X526&lt;0%,"DEGROWTH","GROWTH")))</f>
        <v>GROWTH</v>
      </c>
      <c r="Z526" s="75" t="n">
        <v>0</v>
      </c>
      <c r="AA526" s="70"/>
      <c r="AB526" s="70" t="s">
        <v>133</v>
      </c>
      <c r="AC526" s="75" t="s">
        <v>134</v>
      </c>
      <c r="AD526" s="3" t="n">
        <f aca="false">IF(K526=0,1,0)</f>
        <v>0</v>
      </c>
      <c r="AE526" s="76"/>
    </row>
    <row r="527" customFormat="false" ht="14.25" hidden="false" customHeight="true" outlineLevel="0" collapsed="false">
      <c r="A527" s="75" t="s">
        <v>134</v>
      </c>
      <c r="B527" s="79" t="s">
        <v>62</v>
      </c>
      <c r="C527" s="79" t="s">
        <v>1584</v>
      </c>
      <c r="D527" s="79" t="n">
        <v>1000004023</v>
      </c>
      <c r="E527" s="79" t="s">
        <v>1585</v>
      </c>
      <c r="F527" s="74" t="n">
        <v>45472</v>
      </c>
      <c r="G527" s="67" t="str">
        <f aca="false">IF(I527&gt;0,"Targeted Dealer","-")</f>
        <v>Targeted Dealer</v>
      </c>
      <c r="H527" s="67"/>
      <c r="I527" s="68" t="n">
        <v>20</v>
      </c>
      <c r="J527" s="68" t="n">
        <f aca="false">I527/$J$1*($J$1-$E$1)</f>
        <v>18.6666666666667</v>
      </c>
      <c r="K527" s="69" t="n">
        <v>30.5</v>
      </c>
      <c r="L527" s="69" t="n">
        <f aca="false">I527-K527</f>
        <v>-10.5</v>
      </c>
      <c r="M527" s="69" t="n">
        <f aca="false">IFERROR((K527/J527%),"-")</f>
        <v>163.392857142857</v>
      </c>
      <c r="N527" s="97" t="n">
        <v>1</v>
      </c>
      <c r="O527" s="98" t="str">
        <f aca="false">IF(F527&lt;=$P$2,"Mar","")</f>
        <v>Mar</v>
      </c>
      <c r="P527" s="97" t="n">
        <f aca="false">N527</f>
        <v>1</v>
      </c>
      <c r="Q527" s="99" t="n">
        <f aca="false">K527-P527</f>
        <v>29.5</v>
      </c>
      <c r="R527" s="98" t="n">
        <f aca="false">IFERROR(IF(O527="Mar",(K527/P527-1))," ")</f>
        <v>29.5</v>
      </c>
      <c r="S527" s="100" t="str">
        <f aca="false">IF(N527&gt;0,IF(O527="","-",IF(R527&lt;0%,"DEGROWTH","GROWTH")))</f>
        <v>GROWTH</v>
      </c>
      <c r="T527" s="69" t="n">
        <v>5</v>
      </c>
      <c r="U527" s="101" t="str">
        <f aca="false">IF(F527&lt;=$V$2,"Apr","")</f>
        <v>Apr</v>
      </c>
      <c r="V527" s="97" t="n">
        <v>5</v>
      </c>
      <c r="W527" s="102" t="n">
        <f aca="false">K527-V527</f>
        <v>25.5</v>
      </c>
      <c r="X527" s="103" t="n">
        <f aca="false">IFERROR(IF(U527="Apr",(K527/V527-1)),0)</f>
        <v>5.1</v>
      </c>
      <c r="Y527" s="104" t="str">
        <f aca="false">IF(T527&gt;0,IF(U527="","-",IF(X527&lt;0%,"DEGROWTH","GROWTH")))</f>
        <v>GROWTH</v>
      </c>
      <c r="Z527" s="75" t="n">
        <v>0</v>
      </c>
      <c r="AA527" s="70"/>
      <c r="AB527" s="70" t="s">
        <v>133</v>
      </c>
      <c r="AC527" s="75" t="s">
        <v>134</v>
      </c>
      <c r="AD527" s="3" t="n">
        <f aca="false">IF(K527=0,1,0)</f>
        <v>0</v>
      </c>
      <c r="AE527" s="76"/>
    </row>
    <row r="528" customFormat="false" ht="14.25" hidden="false" customHeight="true" outlineLevel="0" collapsed="false">
      <c r="A528" s="75" t="s">
        <v>134</v>
      </c>
      <c r="B528" s="79" t="s">
        <v>62</v>
      </c>
      <c r="C528" s="79" t="s">
        <v>276</v>
      </c>
      <c r="D528" s="79" t="n">
        <v>1000004073</v>
      </c>
      <c r="E528" s="79" t="s">
        <v>277</v>
      </c>
      <c r="F528" s="74" t="n">
        <v>45504</v>
      </c>
      <c r="G528" s="67" t="str">
        <f aca="false">IF(I528&gt;0,"Targeted Dealer","-")</f>
        <v>Targeted Dealer</v>
      </c>
      <c r="H528" s="67"/>
      <c r="I528" s="68" t="n">
        <v>20</v>
      </c>
      <c r="J528" s="68" t="n">
        <f aca="false">I528/$J$1*($J$1-$E$1)</f>
        <v>18.6666666666667</v>
      </c>
      <c r="K528" s="69" t="n">
        <v>0</v>
      </c>
      <c r="L528" s="69" t="n">
        <f aca="false">I528-K528</f>
        <v>20</v>
      </c>
      <c r="M528" s="69" t="n">
        <f aca="false">IFERROR((K528/J528%),"-")</f>
        <v>0</v>
      </c>
      <c r="N528" s="97" t="n">
        <v>0</v>
      </c>
      <c r="O528" s="98" t="str">
        <f aca="false">IF(F528&lt;=$P$2,"Mar","")</f>
        <v>Mar</v>
      </c>
      <c r="P528" s="97" t="n">
        <f aca="false">N528</f>
        <v>0</v>
      </c>
      <c r="Q528" s="99" t="n">
        <f aca="false">K528-P528</f>
        <v>0</v>
      </c>
      <c r="R528" s="98" t="str">
        <f aca="false">IFERROR(IF(O528="Mar",(K528/P528-1))," ")</f>
        <v> </v>
      </c>
      <c r="S528" s="105" t="b">
        <f aca="false">IF(N528&gt;0,IF(O528="","-",IF(R528&lt;0%,"DEGROWTH","GROWTH")))</f>
        <v>0</v>
      </c>
      <c r="T528" s="69" t="n">
        <v>29.5</v>
      </c>
      <c r="U528" s="101" t="str">
        <f aca="false">IF(F528&lt;=$V$2,"Apr","")</f>
        <v>Apr</v>
      </c>
      <c r="V528" s="97" t="n">
        <v>29.5</v>
      </c>
      <c r="W528" s="102" t="n">
        <f aca="false">K528-V528</f>
        <v>-29.5</v>
      </c>
      <c r="X528" s="103" t="n">
        <f aca="false">IFERROR(IF(U528="Apr",(K528/V528-1)),0)</f>
        <v>-1</v>
      </c>
      <c r="Y528" s="104" t="str">
        <f aca="false">IF(T528&gt;0,IF(U528="","-",IF(X528&lt;0%,"DEGROWTH","GROWTH")))</f>
        <v>DEGROWTH</v>
      </c>
      <c r="Z528" s="75" t="n">
        <v>0</v>
      </c>
      <c r="AA528" s="70"/>
      <c r="AB528" s="70" t="s">
        <v>133</v>
      </c>
      <c r="AC528" s="75" t="s">
        <v>134</v>
      </c>
      <c r="AD528" s="3" t="n">
        <f aca="false">IF(K528=0,1,0)</f>
        <v>1</v>
      </c>
      <c r="AE528" s="76"/>
    </row>
    <row r="529" customFormat="false" ht="14.25" hidden="false" customHeight="true" outlineLevel="0" collapsed="false">
      <c r="A529" s="75" t="s">
        <v>134</v>
      </c>
      <c r="B529" s="79" t="s">
        <v>62</v>
      </c>
      <c r="C529" s="79" t="s">
        <v>1586</v>
      </c>
      <c r="D529" s="79" t="n">
        <v>1000004085</v>
      </c>
      <c r="E529" s="79" t="s">
        <v>1587</v>
      </c>
      <c r="F529" s="74" t="n">
        <v>45518</v>
      </c>
      <c r="G529" s="67" t="str">
        <f aca="false">IF(I529&gt;0,"Targeted Dealer","-")</f>
        <v>Targeted Dealer</v>
      </c>
      <c r="H529" s="67"/>
      <c r="I529" s="68" t="n">
        <v>60</v>
      </c>
      <c r="J529" s="68" t="n">
        <f aca="false">I529/$J$1*($J$1-$E$1)</f>
        <v>56</v>
      </c>
      <c r="K529" s="69" t="n">
        <v>90.5</v>
      </c>
      <c r="L529" s="69" t="n">
        <f aca="false">I529-K529</f>
        <v>-30.5</v>
      </c>
      <c r="M529" s="69" t="n">
        <f aca="false">IFERROR((K529/J529%),"-")</f>
        <v>161.607142857143</v>
      </c>
      <c r="N529" s="97" t="n">
        <v>52</v>
      </c>
      <c r="O529" s="98" t="str">
        <f aca="false">IF(F529&lt;=$P$2,"Mar","")</f>
        <v>Mar</v>
      </c>
      <c r="P529" s="97" t="n">
        <f aca="false">N529</f>
        <v>52</v>
      </c>
      <c r="Q529" s="99" t="n">
        <f aca="false">K529-P529</f>
        <v>38.5</v>
      </c>
      <c r="R529" s="98" t="n">
        <f aca="false">IFERROR(IF(O529="Mar",(K529/P529-1))," ")</f>
        <v>0.740384615384615</v>
      </c>
      <c r="S529" s="100" t="str">
        <f aca="false">IF(N529&gt;0,IF(O529="","-",IF(R529&lt;0%,"DEGROWTH","GROWTH")))</f>
        <v>GROWTH</v>
      </c>
      <c r="T529" s="69" t="n">
        <v>73.65</v>
      </c>
      <c r="U529" s="101" t="str">
        <f aca="false">IF(F529&lt;=$V$2,"Apr","")</f>
        <v>Apr</v>
      </c>
      <c r="V529" s="97" t="n">
        <v>73.65</v>
      </c>
      <c r="W529" s="102" t="n">
        <f aca="false">K529-V529</f>
        <v>16.85</v>
      </c>
      <c r="X529" s="103" t="n">
        <f aca="false">IFERROR(IF(U529="Apr",(K529/V529-1)),0)</f>
        <v>0.228784792939579</v>
      </c>
      <c r="Y529" s="104" t="str">
        <f aca="false">IF(T529&gt;0,IF(U529="","-",IF(X529&lt;0%,"DEGROWTH","GROWTH")))</f>
        <v>GROWTH</v>
      </c>
      <c r="Z529" s="75" t="n">
        <v>0</v>
      </c>
      <c r="AA529" s="70"/>
      <c r="AB529" s="70" t="s">
        <v>133</v>
      </c>
      <c r="AC529" s="75" t="s">
        <v>134</v>
      </c>
      <c r="AD529" s="3" t="n">
        <f aca="false">IF(K529=0,1,0)</f>
        <v>0</v>
      </c>
      <c r="AE529" s="76"/>
    </row>
    <row r="530" customFormat="false" ht="14.25" hidden="false" customHeight="true" outlineLevel="0" collapsed="false">
      <c r="A530" s="70" t="s">
        <v>134</v>
      </c>
      <c r="B530" s="72" t="s">
        <v>64</v>
      </c>
      <c r="C530" s="72" t="s">
        <v>1588</v>
      </c>
      <c r="D530" s="72" t="n">
        <v>1000000609</v>
      </c>
      <c r="E530" s="73" t="s">
        <v>1589</v>
      </c>
      <c r="F530" s="74" t="n">
        <v>38395</v>
      </c>
      <c r="G530" s="67" t="str">
        <f aca="false">IF(I530&gt;0,"Targeted Dealer","-")</f>
        <v>Targeted Dealer</v>
      </c>
      <c r="H530" s="67"/>
      <c r="I530" s="68" t="n">
        <v>45</v>
      </c>
      <c r="J530" s="68" t="n">
        <f aca="false">I530/$J$1*($J$1-$E$1)</f>
        <v>42</v>
      </c>
      <c r="K530" s="69" t="n">
        <v>0</v>
      </c>
      <c r="L530" s="69" t="n">
        <f aca="false">I530-K530</f>
        <v>45</v>
      </c>
      <c r="M530" s="69" t="n">
        <f aca="false">IFERROR((K530/J530%),"-")</f>
        <v>0</v>
      </c>
      <c r="N530" s="97" t="n">
        <v>20</v>
      </c>
      <c r="O530" s="98" t="str">
        <f aca="false">IF(F530&lt;=$P$2,"Mar","")</f>
        <v>Mar</v>
      </c>
      <c r="P530" s="97" t="n">
        <f aca="false">N530</f>
        <v>20</v>
      </c>
      <c r="Q530" s="99" t="n">
        <f aca="false">K530-P530</f>
        <v>-20</v>
      </c>
      <c r="R530" s="98" t="n">
        <f aca="false">IFERROR(IF(O530="Mar",(K530/P530-1))," ")</f>
        <v>-1</v>
      </c>
      <c r="S530" s="100" t="str">
        <f aca="false">IF(N530&gt;0,IF(O530="","-",IF(R530&lt;0%,"DEGROWTH","GROWTH")))</f>
        <v>DEGROWTH</v>
      </c>
      <c r="T530" s="69" t="n">
        <v>40</v>
      </c>
      <c r="U530" s="101" t="str">
        <f aca="false">IF(F530&lt;=$V$2,"Apr","")</f>
        <v>Apr</v>
      </c>
      <c r="V530" s="97" t="n">
        <v>40</v>
      </c>
      <c r="W530" s="102" t="n">
        <f aca="false">K530-V530</f>
        <v>-40</v>
      </c>
      <c r="X530" s="103" t="n">
        <f aca="false">IFERROR(IF(U530="Apr",(K530/V530-1)),0)</f>
        <v>-1</v>
      </c>
      <c r="Y530" s="104" t="str">
        <f aca="false">IF(T530&gt;0,IF(U530="","-",IF(X530&lt;0%,"DEGROWTH","GROWTH")))</f>
        <v>DEGROWTH</v>
      </c>
      <c r="Z530" s="75" t="n">
        <v>0</v>
      </c>
      <c r="AA530" s="70"/>
      <c r="AB530" s="70" t="s">
        <v>133</v>
      </c>
      <c r="AC530" s="70" t="s">
        <v>134</v>
      </c>
      <c r="AD530" s="3" t="n">
        <f aca="false">IF(K530=0,1,0)</f>
        <v>1</v>
      </c>
      <c r="AE530" s="76"/>
    </row>
    <row r="531" customFormat="false" ht="14.25" hidden="false" customHeight="true" outlineLevel="0" collapsed="false">
      <c r="A531" s="70" t="s">
        <v>134</v>
      </c>
      <c r="B531" s="72" t="s">
        <v>64</v>
      </c>
      <c r="C531" s="72" t="s">
        <v>1590</v>
      </c>
      <c r="D531" s="72" t="n">
        <v>1000000607</v>
      </c>
      <c r="E531" s="73" t="s">
        <v>1591</v>
      </c>
      <c r="F531" s="74" t="n">
        <v>41215</v>
      </c>
      <c r="G531" s="67" t="str">
        <f aca="false">IF(I531&gt;0,"Targeted Dealer","-")</f>
        <v>Targeted Dealer</v>
      </c>
      <c r="H531" s="67"/>
      <c r="I531" s="68" t="n">
        <v>1310</v>
      </c>
      <c r="J531" s="68" t="n">
        <f aca="false">I531/$J$1*($J$1-$E$1)</f>
        <v>1222.66666666667</v>
      </c>
      <c r="K531" s="69" t="n">
        <v>1515</v>
      </c>
      <c r="L531" s="69" t="n">
        <f aca="false">I531-K531</f>
        <v>-205</v>
      </c>
      <c r="M531" s="69" t="n">
        <f aca="false">IFERROR((K531/J531%),"-")</f>
        <v>123.909487459106</v>
      </c>
      <c r="N531" s="97" t="n">
        <v>1050</v>
      </c>
      <c r="O531" s="98" t="str">
        <f aca="false">IF(F531&lt;=$P$2,"Mar","")</f>
        <v>Mar</v>
      </c>
      <c r="P531" s="97" t="n">
        <f aca="false">N531</f>
        <v>1050</v>
      </c>
      <c r="Q531" s="99" t="n">
        <f aca="false">K531-P531</f>
        <v>465</v>
      </c>
      <c r="R531" s="98" t="n">
        <f aca="false">IFERROR(IF(O531="Mar",(K531/P531-1))," ")</f>
        <v>0.442857142857143</v>
      </c>
      <c r="S531" s="100" t="str">
        <f aca="false">IF(N531&gt;0,IF(O531="","-",IF(R531&lt;0%,"DEGROWTH","GROWTH")))</f>
        <v>GROWTH</v>
      </c>
      <c r="T531" s="69" t="n">
        <v>1160</v>
      </c>
      <c r="U531" s="101" t="str">
        <f aca="false">IF(F531&lt;=$V$2,"Apr","")</f>
        <v>Apr</v>
      </c>
      <c r="V531" s="97" t="n">
        <v>1160</v>
      </c>
      <c r="W531" s="102" t="n">
        <f aca="false">K531-V531</f>
        <v>355</v>
      </c>
      <c r="X531" s="103" t="n">
        <f aca="false">IFERROR(IF(U531="Apr",(K531/V531-1)),0)</f>
        <v>0.306034482758621</v>
      </c>
      <c r="Y531" s="104" t="str">
        <f aca="false">IF(T531&gt;0,IF(U531="","-",IF(X531&lt;0%,"DEGROWTH","GROWTH")))</f>
        <v>GROWTH</v>
      </c>
      <c r="Z531" s="75" t="n">
        <v>0</v>
      </c>
      <c r="AA531" s="70"/>
      <c r="AB531" s="70" t="s">
        <v>133</v>
      </c>
      <c r="AC531" s="70" t="s">
        <v>134</v>
      </c>
      <c r="AD531" s="3" t="n">
        <f aca="false">IF(K531=0,1,0)</f>
        <v>0</v>
      </c>
      <c r="AE531" s="76"/>
    </row>
    <row r="532" customFormat="false" ht="14.25" hidden="false" customHeight="true" outlineLevel="0" collapsed="false">
      <c r="A532" s="70" t="s">
        <v>134</v>
      </c>
      <c r="B532" s="72" t="s">
        <v>64</v>
      </c>
      <c r="C532" s="72" t="s">
        <v>1592</v>
      </c>
      <c r="D532" s="72" t="n">
        <v>1000000611</v>
      </c>
      <c r="E532" s="73" t="s">
        <v>1593</v>
      </c>
      <c r="F532" s="74" t="n">
        <v>41261</v>
      </c>
      <c r="G532" s="67" t="str">
        <f aca="false">IF(I532&gt;0,"Targeted Dealer","-")</f>
        <v>Targeted Dealer</v>
      </c>
      <c r="H532" s="67"/>
      <c r="I532" s="68" t="n">
        <v>245</v>
      </c>
      <c r="J532" s="68" t="n">
        <f aca="false">I532/$J$1*($J$1-$E$1)</f>
        <v>228.666666666667</v>
      </c>
      <c r="K532" s="69" t="n">
        <v>440</v>
      </c>
      <c r="L532" s="69" t="n">
        <f aca="false">I532-K532</f>
        <v>-195</v>
      </c>
      <c r="M532" s="69" t="n">
        <f aca="false">IFERROR((K532/J532%),"-")</f>
        <v>192.419825072886</v>
      </c>
      <c r="N532" s="97" t="n">
        <v>200</v>
      </c>
      <c r="O532" s="98" t="str">
        <f aca="false">IF(F532&lt;=$P$2,"Mar","")</f>
        <v>Mar</v>
      </c>
      <c r="P532" s="97" t="n">
        <f aca="false">N532</f>
        <v>200</v>
      </c>
      <c r="Q532" s="99" t="n">
        <f aca="false">K532-P532</f>
        <v>240</v>
      </c>
      <c r="R532" s="98" t="n">
        <f aca="false">IFERROR(IF(O532="Mar",(K532/P532-1))," ")</f>
        <v>1.2</v>
      </c>
      <c r="S532" s="100" t="str">
        <f aca="false">IF(N532&gt;0,IF(O532="","-",IF(R532&lt;0%,"DEGROWTH","GROWTH")))</f>
        <v>GROWTH</v>
      </c>
      <c r="T532" s="69" t="n">
        <v>400</v>
      </c>
      <c r="U532" s="101" t="str">
        <f aca="false">IF(F532&lt;=$V$2,"Apr","")</f>
        <v>Apr</v>
      </c>
      <c r="V532" s="97" t="n">
        <v>400</v>
      </c>
      <c r="W532" s="102" t="n">
        <f aca="false">K532-V532</f>
        <v>40</v>
      </c>
      <c r="X532" s="103" t="n">
        <f aca="false">IFERROR(IF(U532="Apr",(K532/V532-1)),0)</f>
        <v>0.1</v>
      </c>
      <c r="Y532" s="104" t="str">
        <f aca="false">IF(T532&gt;0,IF(U532="","-",IF(X532&lt;0%,"DEGROWTH","GROWTH")))</f>
        <v>GROWTH</v>
      </c>
      <c r="Z532" s="75" t="n">
        <v>0</v>
      </c>
      <c r="AA532" s="70"/>
      <c r="AB532" s="70" t="s">
        <v>133</v>
      </c>
      <c r="AC532" s="70" t="s">
        <v>134</v>
      </c>
      <c r="AD532" s="3" t="n">
        <f aca="false">IF(K532=0,1,0)</f>
        <v>0</v>
      </c>
      <c r="AE532" s="76"/>
    </row>
    <row r="533" customFormat="false" ht="14.25" hidden="false" customHeight="true" outlineLevel="0" collapsed="false">
      <c r="A533" s="70" t="s">
        <v>134</v>
      </c>
      <c r="B533" s="72" t="s">
        <v>64</v>
      </c>
      <c r="C533" s="72" t="s">
        <v>1594</v>
      </c>
      <c r="D533" s="72" t="n">
        <v>1000000614</v>
      </c>
      <c r="E533" s="73" t="s">
        <v>1595</v>
      </c>
      <c r="F533" s="74" t="n">
        <v>41527</v>
      </c>
      <c r="G533" s="67" t="str">
        <f aca="false">IF(I533&gt;0,"Targeted Dealer","-")</f>
        <v>Targeted Dealer</v>
      </c>
      <c r="H533" s="67"/>
      <c r="I533" s="68" t="n">
        <v>1310</v>
      </c>
      <c r="J533" s="68" t="n">
        <f aca="false">I533/$J$1*($J$1-$E$1)</f>
        <v>1222.66666666667</v>
      </c>
      <c r="K533" s="69" t="n">
        <v>1480</v>
      </c>
      <c r="L533" s="69" t="n">
        <f aca="false">I533-K533</f>
        <v>-170</v>
      </c>
      <c r="M533" s="69" t="n">
        <f aca="false">IFERROR((K533/J533%),"-")</f>
        <v>121.046892039258</v>
      </c>
      <c r="N533" s="97" t="n">
        <v>1030</v>
      </c>
      <c r="O533" s="98" t="str">
        <f aca="false">IF(F533&lt;=$P$2,"Mar","")</f>
        <v>Mar</v>
      </c>
      <c r="P533" s="97" t="n">
        <f aca="false">N533</f>
        <v>1030</v>
      </c>
      <c r="Q533" s="99" t="n">
        <f aca="false">K533-P533</f>
        <v>450</v>
      </c>
      <c r="R533" s="98" t="n">
        <f aca="false">IFERROR(IF(O533="Mar",(K533/P533-1))," ")</f>
        <v>0.436893203883495</v>
      </c>
      <c r="S533" s="100" t="str">
        <f aca="false">IF(N533&gt;0,IF(O533="","-",IF(R533&lt;0%,"DEGROWTH","GROWTH")))</f>
        <v>GROWTH</v>
      </c>
      <c r="T533" s="69" t="n">
        <v>1200</v>
      </c>
      <c r="U533" s="101" t="str">
        <f aca="false">IF(F533&lt;=$V$2,"Apr","")</f>
        <v>Apr</v>
      </c>
      <c r="V533" s="97" t="n">
        <v>1200</v>
      </c>
      <c r="W533" s="102" t="n">
        <f aca="false">K533-V533</f>
        <v>280</v>
      </c>
      <c r="X533" s="103" t="n">
        <f aca="false">IFERROR(IF(U533="Apr",(K533/V533-1)),0)</f>
        <v>0.233333333333333</v>
      </c>
      <c r="Y533" s="104" t="str">
        <f aca="false">IF(T533&gt;0,IF(U533="","-",IF(X533&lt;0%,"DEGROWTH","GROWTH")))</f>
        <v>GROWTH</v>
      </c>
      <c r="Z533" s="75" t="n">
        <v>0</v>
      </c>
      <c r="AA533" s="70"/>
      <c r="AB533" s="70" t="s">
        <v>133</v>
      </c>
      <c r="AC533" s="70" t="s">
        <v>134</v>
      </c>
      <c r="AD533" s="3" t="n">
        <f aca="false">IF(K533=0,1,0)</f>
        <v>0</v>
      </c>
      <c r="AE533" s="76"/>
    </row>
    <row r="534" customFormat="false" ht="14.25" hidden="false" customHeight="true" outlineLevel="0" collapsed="false">
      <c r="A534" s="70" t="s">
        <v>134</v>
      </c>
      <c r="B534" s="72" t="s">
        <v>64</v>
      </c>
      <c r="C534" s="72" t="s">
        <v>1596</v>
      </c>
      <c r="D534" s="72" t="n">
        <v>1000000605</v>
      </c>
      <c r="E534" s="73" t="s">
        <v>1597</v>
      </c>
      <c r="F534" s="74" t="n">
        <v>42627</v>
      </c>
      <c r="G534" s="67" t="str">
        <f aca="false">IF(I534&gt;0,"Targeted Dealer","-")</f>
        <v>Targeted Dealer</v>
      </c>
      <c r="H534" s="67"/>
      <c r="I534" s="68" t="n">
        <v>215</v>
      </c>
      <c r="J534" s="68" t="n">
        <f aca="false">I534/$J$1*($J$1-$E$1)</f>
        <v>200.666666666667</v>
      </c>
      <c r="K534" s="69" t="n">
        <v>300</v>
      </c>
      <c r="L534" s="69" t="n">
        <f aca="false">I534-K534</f>
        <v>-85</v>
      </c>
      <c r="M534" s="69" t="n">
        <f aca="false">IFERROR((K534/J534%),"-")</f>
        <v>149.501661129568</v>
      </c>
      <c r="N534" s="97" t="n">
        <v>140</v>
      </c>
      <c r="O534" s="98" t="str">
        <f aca="false">IF(F534&lt;=$P$2,"Mar","")</f>
        <v>Mar</v>
      </c>
      <c r="P534" s="97" t="n">
        <f aca="false">N534</f>
        <v>140</v>
      </c>
      <c r="Q534" s="99" t="n">
        <f aca="false">K534-P534</f>
        <v>160</v>
      </c>
      <c r="R534" s="98" t="n">
        <f aca="false">IFERROR(IF(O534="Mar",(K534/P534-1))," ")</f>
        <v>1.14285714285714</v>
      </c>
      <c r="S534" s="100" t="str">
        <f aca="false">IF(N534&gt;0,IF(O534="","-",IF(R534&lt;0%,"DEGROWTH","GROWTH")))</f>
        <v>GROWTH</v>
      </c>
      <c r="T534" s="69" t="n">
        <v>200</v>
      </c>
      <c r="U534" s="101" t="str">
        <f aca="false">IF(F534&lt;=$V$2,"Apr","")</f>
        <v>Apr</v>
      </c>
      <c r="V534" s="97" t="n">
        <v>200</v>
      </c>
      <c r="W534" s="102" t="n">
        <f aca="false">K534-V534</f>
        <v>100</v>
      </c>
      <c r="X534" s="103" t="n">
        <f aca="false">IFERROR(IF(U534="Apr",(K534/V534-1)),0)</f>
        <v>0.5</v>
      </c>
      <c r="Y534" s="104" t="str">
        <f aca="false">IF(T534&gt;0,IF(U534="","-",IF(X534&lt;0%,"DEGROWTH","GROWTH")))</f>
        <v>GROWTH</v>
      </c>
      <c r="Z534" s="75" t="n">
        <v>0</v>
      </c>
      <c r="AA534" s="70"/>
      <c r="AB534" s="70" t="s">
        <v>133</v>
      </c>
      <c r="AC534" s="70" t="s">
        <v>134</v>
      </c>
      <c r="AD534" s="3" t="n">
        <f aca="false">IF(K534=0,1,0)</f>
        <v>0</v>
      </c>
      <c r="AE534" s="76"/>
    </row>
    <row r="535" customFormat="false" ht="14.25" hidden="false" customHeight="true" outlineLevel="0" collapsed="false">
      <c r="A535" s="70" t="s">
        <v>134</v>
      </c>
      <c r="B535" s="72" t="s">
        <v>64</v>
      </c>
      <c r="C535" s="72" t="s">
        <v>1598</v>
      </c>
      <c r="D535" s="72" t="n">
        <v>1000000604</v>
      </c>
      <c r="E535" s="73" t="s">
        <v>1599</v>
      </c>
      <c r="F535" s="74" t="n">
        <v>42703</v>
      </c>
      <c r="G535" s="67" t="str">
        <f aca="false">IF(I535&gt;0,"Targeted Dealer","-")</f>
        <v>Targeted Dealer</v>
      </c>
      <c r="H535" s="67"/>
      <c r="I535" s="68" t="n">
        <v>205</v>
      </c>
      <c r="J535" s="68" t="n">
        <f aca="false">I535/$J$1*($J$1-$E$1)</f>
        <v>191.333333333333</v>
      </c>
      <c r="K535" s="69" t="n">
        <v>205</v>
      </c>
      <c r="L535" s="69" t="n">
        <f aca="false">I535-K535</f>
        <v>0</v>
      </c>
      <c r="M535" s="69" t="n">
        <f aca="false">IFERROR((K535/J535%),"-")</f>
        <v>107.142857142857</v>
      </c>
      <c r="N535" s="97" t="n">
        <v>180</v>
      </c>
      <c r="O535" s="98" t="str">
        <f aca="false">IF(F535&lt;=$P$2,"Mar","")</f>
        <v>Mar</v>
      </c>
      <c r="P535" s="97" t="n">
        <f aca="false">N535</f>
        <v>180</v>
      </c>
      <c r="Q535" s="99" t="n">
        <f aca="false">K535-P535</f>
        <v>25</v>
      </c>
      <c r="R535" s="98" t="n">
        <f aca="false">IFERROR(IF(O535="Mar",(K535/P535-1))," ")</f>
        <v>0.138888888888889</v>
      </c>
      <c r="S535" s="100" t="str">
        <f aca="false">IF(N535&gt;0,IF(O535="","-",IF(R535&lt;0%,"DEGROWTH","GROWTH")))</f>
        <v>GROWTH</v>
      </c>
      <c r="T535" s="69" t="n">
        <v>180</v>
      </c>
      <c r="U535" s="101" t="str">
        <f aca="false">IF(F535&lt;=$V$2,"Apr","")</f>
        <v>Apr</v>
      </c>
      <c r="V535" s="97" t="n">
        <v>180</v>
      </c>
      <c r="W535" s="102" t="n">
        <f aca="false">K535-V535</f>
        <v>25</v>
      </c>
      <c r="X535" s="103" t="n">
        <f aca="false">IFERROR(IF(U535="Apr",(K535/V535-1)),0)</f>
        <v>0.138888888888889</v>
      </c>
      <c r="Y535" s="104" t="str">
        <f aca="false">IF(T535&gt;0,IF(U535="","-",IF(X535&lt;0%,"DEGROWTH","GROWTH")))</f>
        <v>GROWTH</v>
      </c>
      <c r="Z535" s="75" t="n">
        <v>0</v>
      </c>
      <c r="AA535" s="70"/>
      <c r="AB535" s="70" t="s">
        <v>133</v>
      </c>
      <c r="AC535" s="70" t="s">
        <v>134</v>
      </c>
      <c r="AD535" s="3" t="n">
        <f aca="false">IF(K535=0,1,0)</f>
        <v>0</v>
      </c>
      <c r="AE535" s="76"/>
    </row>
    <row r="536" customFormat="false" ht="14.25" hidden="false" customHeight="true" outlineLevel="0" collapsed="false">
      <c r="A536" s="70" t="s">
        <v>134</v>
      </c>
      <c r="B536" s="72" t="s">
        <v>64</v>
      </c>
      <c r="C536" s="72" t="s">
        <v>1600</v>
      </c>
      <c r="D536" s="72" t="n">
        <v>1000000613</v>
      </c>
      <c r="E536" s="73" t="s">
        <v>1601</v>
      </c>
      <c r="F536" s="74" t="n">
        <v>43259</v>
      </c>
      <c r="G536" s="67" t="str">
        <f aca="false">IF(I536&gt;0,"Targeted Dealer","-")</f>
        <v>Targeted Dealer</v>
      </c>
      <c r="H536" s="67"/>
      <c r="I536" s="68" t="n">
        <v>30</v>
      </c>
      <c r="J536" s="68" t="n">
        <f aca="false">I536/$J$1*($J$1-$E$1)</f>
        <v>28</v>
      </c>
      <c r="K536" s="69" t="n">
        <v>60</v>
      </c>
      <c r="L536" s="69" t="n">
        <f aca="false">I536-K536</f>
        <v>-30</v>
      </c>
      <c r="M536" s="69" t="n">
        <f aca="false">IFERROR((K536/J536%),"-")</f>
        <v>214.285714285714</v>
      </c>
      <c r="N536" s="97" t="n">
        <v>40</v>
      </c>
      <c r="O536" s="98" t="str">
        <f aca="false">IF(F536&lt;=$P$2,"Mar","")</f>
        <v>Mar</v>
      </c>
      <c r="P536" s="97" t="n">
        <f aca="false">N536</f>
        <v>40</v>
      </c>
      <c r="Q536" s="99" t="n">
        <f aca="false">K536-P536</f>
        <v>20</v>
      </c>
      <c r="R536" s="98" t="n">
        <f aca="false">IFERROR(IF(O536="Mar",(K536/P536-1))," ")</f>
        <v>0.5</v>
      </c>
      <c r="S536" s="100" t="str">
        <f aca="false">IF(N536&gt;0,IF(O536="","-",IF(R536&lt;0%,"DEGROWTH","GROWTH")))</f>
        <v>GROWTH</v>
      </c>
      <c r="T536" s="69" t="n">
        <v>60</v>
      </c>
      <c r="U536" s="101" t="str">
        <f aca="false">IF(F536&lt;=$V$2,"Apr","")</f>
        <v>Apr</v>
      </c>
      <c r="V536" s="97" t="n">
        <v>60</v>
      </c>
      <c r="W536" s="102" t="n">
        <f aca="false">K536-V536</f>
        <v>0</v>
      </c>
      <c r="X536" s="103" t="n">
        <f aca="false">IFERROR(IF(U536="Apr",(K536/V536-1)),0)</f>
        <v>0</v>
      </c>
      <c r="Y536" s="104" t="str">
        <f aca="false">IF(T536&gt;0,IF(U536="","-",IF(X536&lt;0%,"DEGROWTH","GROWTH")))</f>
        <v>GROWTH</v>
      </c>
      <c r="Z536" s="75" t="n">
        <v>0</v>
      </c>
      <c r="AA536" s="70"/>
      <c r="AB536" s="70" t="s">
        <v>133</v>
      </c>
      <c r="AC536" s="70" t="s">
        <v>134</v>
      </c>
      <c r="AD536" s="3" t="n">
        <f aca="false">IF(K536=0,1,0)</f>
        <v>0</v>
      </c>
      <c r="AE536" s="76"/>
    </row>
    <row r="537" customFormat="false" ht="14.25" hidden="false" customHeight="true" outlineLevel="0" collapsed="false">
      <c r="A537" s="70" t="s">
        <v>134</v>
      </c>
      <c r="B537" s="72" t="s">
        <v>64</v>
      </c>
      <c r="C537" s="72" t="s">
        <v>1602</v>
      </c>
      <c r="D537" s="72" t="n">
        <v>1000002753</v>
      </c>
      <c r="E537" s="73" t="s">
        <v>1603</v>
      </c>
      <c r="F537" s="74" t="n">
        <v>44700</v>
      </c>
      <c r="G537" s="67" t="str">
        <f aca="false">IF(I537&gt;0,"Targeted Dealer","-")</f>
        <v>Targeted Dealer</v>
      </c>
      <c r="H537" s="67"/>
      <c r="I537" s="68" t="n">
        <v>75</v>
      </c>
      <c r="J537" s="68" t="n">
        <f aca="false">I537/$J$1*($J$1-$E$1)</f>
        <v>70</v>
      </c>
      <c r="K537" s="69" t="n">
        <v>210</v>
      </c>
      <c r="L537" s="69" t="n">
        <f aca="false">I537-K537</f>
        <v>-135</v>
      </c>
      <c r="M537" s="69" t="n">
        <f aca="false">IFERROR((K537/J537%),"-")</f>
        <v>300</v>
      </c>
      <c r="N537" s="97" t="n">
        <v>130</v>
      </c>
      <c r="O537" s="98" t="str">
        <f aca="false">IF(F537&lt;=$P$2,"Mar","")</f>
        <v>Mar</v>
      </c>
      <c r="P537" s="97" t="n">
        <f aca="false">N537</f>
        <v>130</v>
      </c>
      <c r="Q537" s="99" t="n">
        <f aca="false">K537-P537</f>
        <v>80</v>
      </c>
      <c r="R537" s="98" t="n">
        <f aca="false">IFERROR(IF(O537="Mar",(K537/P537-1))," ")</f>
        <v>0.615384615384615</v>
      </c>
      <c r="S537" s="100" t="str">
        <f aca="false">IF(N537&gt;0,IF(O537="","-",IF(R537&lt;0%,"DEGROWTH","GROWTH")))</f>
        <v>GROWTH</v>
      </c>
      <c r="T537" s="69" t="n">
        <v>60</v>
      </c>
      <c r="U537" s="101" t="str">
        <f aca="false">IF(F537&lt;=$V$2,"Apr","")</f>
        <v>Apr</v>
      </c>
      <c r="V537" s="97" t="n">
        <v>60</v>
      </c>
      <c r="W537" s="102" t="n">
        <f aca="false">K537-V537</f>
        <v>150</v>
      </c>
      <c r="X537" s="103" t="n">
        <f aca="false">IFERROR(IF(U537="Apr",(K537/V537-1)),0)</f>
        <v>2.5</v>
      </c>
      <c r="Y537" s="104" t="str">
        <f aca="false">IF(T537&gt;0,IF(U537="","-",IF(X537&lt;0%,"DEGROWTH","GROWTH")))</f>
        <v>GROWTH</v>
      </c>
      <c r="Z537" s="75" t="n">
        <v>0</v>
      </c>
      <c r="AA537" s="70"/>
      <c r="AB537" s="70" t="s">
        <v>133</v>
      </c>
      <c r="AC537" s="70" t="s">
        <v>134</v>
      </c>
      <c r="AD537" s="3" t="n">
        <f aca="false">IF(K537=0,1,0)</f>
        <v>0</v>
      </c>
      <c r="AE537" s="76"/>
    </row>
    <row r="538" customFormat="false" ht="14.25" hidden="false" customHeight="true" outlineLevel="0" collapsed="false">
      <c r="A538" s="70" t="s">
        <v>134</v>
      </c>
      <c r="B538" s="72" t="s">
        <v>64</v>
      </c>
      <c r="C538" s="72" t="s">
        <v>1604</v>
      </c>
      <c r="D538" s="72" t="n">
        <v>1000003246</v>
      </c>
      <c r="E538" s="73" t="s">
        <v>1605</v>
      </c>
      <c r="F538" s="74" t="n">
        <v>44939</v>
      </c>
      <c r="G538" s="67" t="str">
        <f aca="false">IF(I538&gt;0,"Targeted Dealer","-")</f>
        <v>Targeted Dealer</v>
      </c>
      <c r="H538" s="67"/>
      <c r="I538" s="68" t="n">
        <v>135</v>
      </c>
      <c r="J538" s="68" t="n">
        <f aca="false">I538/$J$1*($J$1-$E$1)</f>
        <v>126</v>
      </c>
      <c r="K538" s="69" t="n">
        <v>60</v>
      </c>
      <c r="L538" s="69" t="n">
        <f aca="false">I538-K538</f>
        <v>75</v>
      </c>
      <c r="M538" s="69" t="n">
        <f aca="false">IFERROR((K538/J538%),"-")</f>
        <v>47.6190476190476</v>
      </c>
      <c r="N538" s="97" t="n">
        <v>100</v>
      </c>
      <c r="O538" s="98" t="str">
        <f aca="false">IF(F538&lt;=$P$2,"Mar","")</f>
        <v>Mar</v>
      </c>
      <c r="P538" s="97" t="n">
        <f aca="false">N538</f>
        <v>100</v>
      </c>
      <c r="Q538" s="99" t="n">
        <f aca="false">K538-P538</f>
        <v>-40</v>
      </c>
      <c r="R538" s="98" t="n">
        <f aca="false">IFERROR(IF(O538="Mar",(K538/P538-1))," ")</f>
        <v>-0.4</v>
      </c>
      <c r="S538" s="100" t="str">
        <f aca="false">IF(N538&gt;0,IF(O538="","-",IF(R538&lt;0%,"DEGROWTH","GROWTH")))</f>
        <v>DEGROWTH</v>
      </c>
      <c r="T538" s="69" t="n">
        <v>180</v>
      </c>
      <c r="U538" s="101" t="str">
        <f aca="false">IF(F538&lt;=$V$2,"Apr","")</f>
        <v>Apr</v>
      </c>
      <c r="V538" s="97" t="n">
        <v>180</v>
      </c>
      <c r="W538" s="102" t="n">
        <f aca="false">K538-V538</f>
        <v>-120</v>
      </c>
      <c r="X538" s="103" t="n">
        <f aca="false">IFERROR(IF(U538="Apr",(K538/V538-1)),0)</f>
        <v>-0.666666666666667</v>
      </c>
      <c r="Y538" s="104" t="str">
        <f aca="false">IF(T538&gt;0,IF(U538="","-",IF(X538&lt;0%,"DEGROWTH","GROWTH")))</f>
        <v>DEGROWTH</v>
      </c>
      <c r="Z538" s="75" t="n">
        <v>0</v>
      </c>
      <c r="AA538" s="70"/>
      <c r="AB538" s="70" t="s">
        <v>133</v>
      </c>
      <c r="AC538" s="70" t="s">
        <v>134</v>
      </c>
      <c r="AD538" s="3" t="n">
        <f aca="false">IF(K538=0,1,0)</f>
        <v>0</v>
      </c>
      <c r="AE538" s="76"/>
    </row>
    <row r="539" customFormat="false" ht="14.25" hidden="false" customHeight="true" outlineLevel="0" collapsed="false">
      <c r="A539" s="70" t="s">
        <v>134</v>
      </c>
      <c r="B539" s="72" t="s">
        <v>64</v>
      </c>
      <c r="C539" s="72" t="s">
        <v>1606</v>
      </c>
      <c r="D539" s="72" t="n">
        <v>1000003274</v>
      </c>
      <c r="E539" s="73" t="s">
        <v>1607</v>
      </c>
      <c r="F539" s="74" t="n">
        <v>44950</v>
      </c>
      <c r="G539" s="67" t="str">
        <f aca="false">IF(I539&gt;0,"Targeted Dealer","-")</f>
        <v>Targeted Dealer</v>
      </c>
      <c r="H539" s="67"/>
      <c r="I539" s="68" t="n">
        <v>130</v>
      </c>
      <c r="J539" s="68" t="n">
        <f aca="false">I539/$J$1*($J$1-$E$1)</f>
        <v>121.333333333333</v>
      </c>
      <c r="K539" s="69" t="n">
        <v>140</v>
      </c>
      <c r="L539" s="69" t="n">
        <f aca="false">I539-K539</f>
        <v>-10</v>
      </c>
      <c r="M539" s="69" t="n">
        <f aca="false">IFERROR((K539/J539%),"-")</f>
        <v>115.384615384615</v>
      </c>
      <c r="N539" s="97" t="n">
        <v>140</v>
      </c>
      <c r="O539" s="98" t="str">
        <f aca="false">IF(F539&lt;=$P$2,"Mar","")</f>
        <v>Mar</v>
      </c>
      <c r="P539" s="97" t="n">
        <f aca="false">N539</f>
        <v>140</v>
      </c>
      <c r="Q539" s="99" t="n">
        <f aca="false">K539-P539</f>
        <v>0</v>
      </c>
      <c r="R539" s="98" t="n">
        <f aca="false">IFERROR(IF(O539="Mar",(K539/P539-1))," ")</f>
        <v>0</v>
      </c>
      <c r="S539" s="100" t="str">
        <f aca="false">IF(N539&gt;0,IF(O539="","-",IF(R539&lt;0%,"DEGROWTH","GROWTH")))</f>
        <v>GROWTH</v>
      </c>
      <c r="T539" s="69" t="n">
        <v>100</v>
      </c>
      <c r="U539" s="101" t="str">
        <f aca="false">IF(F539&lt;=$V$2,"Apr","")</f>
        <v>Apr</v>
      </c>
      <c r="V539" s="97" t="n">
        <v>100</v>
      </c>
      <c r="W539" s="102" t="n">
        <f aca="false">K539-V539</f>
        <v>40</v>
      </c>
      <c r="X539" s="103" t="n">
        <f aca="false">IFERROR(IF(U539="Apr",(K539/V539-1)),0)</f>
        <v>0.4</v>
      </c>
      <c r="Y539" s="104" t="str">
        <f aca="false">IF(T539&gt;0,IF(U539="","-",IF(X539&lt;0%,"DEGROWTH","GROWTH")))</f>
        <v>GROWTH</v>
      </c>
      <c r="Z539" s="75" t="n">
        <v>0</v>
      </c>
      <c r="AA539" s="70"/>
      <c r="AB539" s="70" t="s">
        <v>133</v>
      </c>
      <c r="AC539" s="70" t="s">
        <v>134</v>
      </c>
      <c r="AD539" s="3" t="n">
        <f aca="false">IF(K539=0,1,0)</f>
        <v>0</v>
      </c>
      <c r="AE539" s="76"/>
    </row>
    <row r="540" customFormat="false" ht="14.25" hidden="false" customHeight="true" outlineLevel="0" collapsed="false">
      <c r="A540" s="70" t="s">
        <v>134</v>
      </c>
      <c r="B540" s="72" t="s">
        <v>64</v>
      </c>
      <c r="C540" s="72" t="s">
        <v>1608</v>
      </c>
      <c r="D540" s="72" t="n">
        <v>1000003278</v>
      </c>
      <c r="E540" s="73" t="s">
        <v>1609</v>
      </c>
      <c r="F540" s="74" t="n">
        <v>44951</v>
      </c>
      <c r="G540" s="67" t="str">
        <f aca="false">IF(I540&gt;0,"Targeted Dealer","-")</f>
        <v>Targeted Dealer</v>
      </c>
      <c r="H540" s="67"/>
      <c r="I540" s="68" t="n">
        <v>195</v>
      </c>
      <c r="J540" s="68" t="n">
        <f aca="false">I540/$J$1*($J$1-$E$1)</f>
        <v>182</v>
      </c>
      <c r="K540" s="69" t="n">
        <v>400</v>
      </c>
      <c r="L540" s="69" t="n">
        <f aca="false">I540-K540</f>
        <v>-205</v>
      </c>
      <c r="M540" s="69" t="n">
        <f aca="false">IFERROR((K540/J540%),"-")</f>
        <v>219.78021978022</v>
      </c>
      <c r="N540" s="97" t="n">
        <v>285</v>
      </c>
      <c r="O540" s="98" t="str">
        <f aca="false">IF(F540&lt;=$P$2,"Mar","")</f>
        <v>Mar</v>
      </c>
      <c r="P540" s="97" t="n">
        <f aca="false">N540</f>
        <v>285</v>
      </c>
      <c r="Q540" s="99" t="n">
        <f aca="false">K540-P540</f>
        <v>115</v>
      </c>
      <c r="R540" s="98" t="n">
        <f aca="false">IFERROR(IF(O540="Mar",(K540/P540-1))," ")</f>
        <v>0.403508771929825</v>
      </c>
      <c r="S540" s="100" t="str">
        <f aca="false">IF(N540&gt;0,IF(O540="","-",IF(R540&lt;0%,"DEGROWTH","GROWTH")))</f>
        <v>GROWTH</v>
      </c>
      <c r="T540" s="69" t="n">
        <v>160</v>
      </c>
      <c r="U540" s="101" t="str">
        <f aca="false">IF(F540&lt;=$V$2,"Apr","")</f>
        <v>Apr</v>
      </c>
      <c r="V540" s="97" t="n">
        <v>160</v>
      </c>
      <c r="W540" s="102" t="n">
        <f aca="false">K540-V540</f>
        <v>240</v>
      </c>
      <c r="X540" s="103" t="n">
        <f aca="false">IFERROR(IF(U540="Apr",(K540/V540-1)),0)</f>
        <v>1.5</v>
      </c>
      <c r="Y540" s="104" t="str">
        <f aca="false">IF(T540&gt;0,IF(U540="","-",IF(X540&lt;0%,"DEGROWTH","GROWTH")))</f>
        <v>GROWTH</v>
      </c>
      <c r="Z540" s="75" t="n">
        <v>0</v>
      </c>
      <c r="AA540" s="70"/>
      <c r="AB540" s="70" t="s">
        <v>133</v>
      </c>
      <c r="AC540" s="70" t="s">
        <v>134</v>
      </c>
      <c r="AD540" s="3" t="n">
        <f aca="false">IF(K540=0,1,0)</f>
        <v>0</v>
      </c>
      <c r="AE540" s="76"/>
    </row>
    <row r="541" customFormat="false" ht="14.25" hidden="false" customHeight="true" outlineLevel="0" collapsed="false">
      <c r="A541" s="70" t="s">
        <v>134</v>
      </c>
      <c r="B541" s="72" t="s">
        <v>64</v>
      </c>
      <c r="C541" s="72" t="s">
        <v>1610</v>
      </c>
      <c r="D541" s="72" t="n">
        <v>1000003324</v>
      </c>
      <c r="E541" s="73" t="s">
        <v>1611</v>
      </c>
      <c r="F541" s="74" t="n">
        <v>44965</v>
      </c>
      <c r="G541" s="67" t="str">
        <f aca="false">IF(I541&gt;0,"Targeted Dealer","-")</f>
        <v>Targeted Dealer</v>
      </c>
      <c r="H541" s="67"/>
      <c r="I541" s="68" t="n">
        <v>415</v>
      </c>
      <c r="J541" s="68" t="n">
        <f aca="false">I541/$J$1*($J$1-$E$1)</f>
        <v>387.333333333333</v>
      </c>
      <c r="K541" s="69" t="n">
        <v>340</v>
      </c>
      <c r="L541" s="69" t="n">
        <f aca="false">I541-K541</f>
        <v>75</v>
      </c>
      <c r="M541" s="69" t="n">
        <f aca="false">IFERROR((K541/J541%),"-")</f>
        <v>87.7796901893287</v>
      </c>
      <c r="N541" s="97" t="n">
        <v>340</v>
      </c>
      <c r="O541" s="98" t="str">
        <f aca="false">IF(F541&lt;=$P$2,"Mar","")</f>
        <v>Mar</v>
      </c>
      <c r="P541" s="97" t="n">
        <f aca="false">N541</f>
        <v>340</v>
      </c>
      <c r="Q541" s="99" t="n">
        <f aca="false">K541-P541</f>
        <v>0</v>
      </c>
      <c r="R541" s="98" t="n">
        <f aca="false">IFERROR(IF(O541="Mar",(K541/P541-1))," ")</f>
        <v>0</v>
      </c>
      <c r="S541" s="100" t="str">
        <f aca="false">IF(N541&gt;0,IF(O541="","-",IF(R541&lt;0%,"DEGROWTH","GROWTH")))</f>
        <v>GROWTH</v>
      </c>
      <c r="T541" s="69" t="n">
        <v>400</v>
      </c>
      <c r="U541" s="101" t="str">
        <f aca="false">IF(F541&lt;=$V$2,"Apr","")</f>
        <v>Apr</v>
      </c>
      <c r="V541" s="97" t="n">
        <v>400</v>
      </c>
      <c r="W541" s="102" t="n">
        <f aca="false">K541-V541</f>
        <v>-60</v>
      </c>
      <c r="X541" s="103" t="n">
        <f aca="false">IFERROR(IF(U541="Apr",(K541/V541-1)),0)</f>
        <v>-0.15</v>
      </c>
      <c r="Y541" s="104" t="str">
        <f aca="false">IF(T541&gt;0,IF(U541="","-",IF(X541&lt;0%,"DEGROWTH","GROWTH")))</f>
        <v>DEGROWTH</v>
      </c>
      <c r="Z541" s="75" t="n">
        <v>0</v>
      </c>
      <c r="AA541" s="70"/>
      <c r="AB541" s="70" t="s">
        <v>133</v>
      </c>
      <c r="AC541" s="70" t="s">
        <v>134</v>
      </c>
      <c r="AD541" s="3" t="n">
        <f aca="false">IF(K541=0,1,0)</f>
        <v>0</v>
      </c>
      <c r="AE541" s="76"/>
    </row>
    <row r="542" customFormat="false" ht="14.25" hidden="false" customHeight="true" outlineLevel="0" collapsed="false">
      <c r="A542" s="75" t="s">
        <v>134</v>
      </c>
      <c r="B542" s="79" t="s">
        <v>64</v>
      </c>
      <c r="C542" s="79" t="s">
        <v>1612</v>
      </c>
      <c r="D542" s="79" t="n">
        <v>1000003907</v>
      </c>
      <c r="E542" s="79" t="s">
        <v>1613</v>
      </c>
      <c r="F542" s="74" t="n">
        <v>45392</v>
      </c>
      <c r="G542" s="67" t="str">
        <f aca="false">IF(I542&gt;0,"Targeted Dealer","-")</f>
        <v>Targeted Dealer</v>
      </c>
      <c r="H542" s="67"/>
      <c r="I542" s="68" t="n">
        <v>710</v>
      </c>
      <c r="J542" s="68" t="n">
        <f aca="false">I542/$J$1*($J$1-$E$1)</f>
        <v>662.666666666667</v>
      </c>
      <c r="K542" s="69" t="n">
        <v>535</v>
      </c>
      <c r="L542" s="69" t="n">
        <f aca="false">I542-K542</f>
        <v>175</v>
      </c>
      <c r="M542" s="69" t="n">
        <f aca="false">IFERROR((K542/J542%),"-")</f>
        <v>80.7344064386318</v>
      </c>
      <c r="N542" s="97" t="n">
        <v>1120</v>
      </c>
      <c r="O542" s="98" t="str">
        <f aca="false">IF(F542&lt;=$P$2,"Mar","")</f>
        <v>Mar</v>
      </c>
      <c r="P542" s="97" t="n">
        <f aca="false">N542</f>
        <v>1120</v>
      </c>
      <c r="Q542" s="99" t="n">
        <f aca="false">K542-P542</f>
        <v>-585</v>
      </c>
      <c r="R542" s="98" t="n">
        <f aca="false">IFERROR(IF(O542="Mar",(K542/P542-1))," ")</f>
        <v>-0.522321428571429</v>
      </c>
      <c r="S542" s="100" t="str">
        <f aca="false">IF(N542&gt;0,IF(O542="","-",IF(R542&lt;0%,"DEGROWTH","GROWTH")))</f>
        <v>DEGROWTH</v>
      </c>
      <c r="T542" s="69" t="n">
        <v>620</v>
      </c>
      <c r="U542" s="101" t="str">
        <f aca="false">IF(F542&lt;=$V$2,"Apr","")</f>
        <v>Apr</v>
      </c>
      <c r="V542" s="97" t="n">
        <v>620</v>
      </c>
      <c r="W542" s="102" t="n">
        <f aca="false">K542-V542</f>
        <v>-85</v>
      </c>
      <c r="X542" s="103" t="n">
        <f aca="false">IFERROR(IF(U542="Apr",(K542/V542-1)),0)</f>
        <v>-0.137096774193548</v>
      </c>
      <c r="Y542" s="104" t="str">
        <f aca="false">IF(T542&gt;0,IF(U542="","-",IF(X542&lt;0%,"DEGROWTH","GROWTH")))</f>
        <v>DEGROWTH</v>
      </c>
      <c r="Z542" s="75" t="n">
        <v>0</v>
      </c>
      <c r="AA542" s="70"/>
      <c r="AB542" s="70" t="s">
        <v>133</v>
      </c>
      <c r="AC542" s="75" t="s">
        <v>134</v>
      </c>
      <c r="AD542" s="3" t="n">
        <f aca="false">IF(K542=0,1,0)</f>
        <v>0</v>
      </c>
      <c r="AE542" s="76"/>
    </row>
    <row r="543" customFormat="false" ht="14.25" hidden="false" customHeight="true" outlineLevel="0" collapsed="false">
      <c r="A543" s="75" t="s">
        <v>134</v>
      </c>
      <c r="B543" s="79" t="s">
        <v>64</v>
      </c>
      <c r="C543" s="79" t="s">
        <v>1614</v>
      </c>
      <c r="D543" s="79" t="n">
        <v>1000004062</v>
      </c>
      <c r="E543" s="79" t="s">
        <v>1615</v>
      </c>
      <c r="F543" s="74" t="n">
        <v>45498</v>
      </c>
      <c r="G543" s="67" t="str">
        <f aca="false">IF(I543&gt;0,"Targeted Dealer","-")</f>
        <v>Targeted Dealer</v>
      </c>
      <c r="H543" s="67"/>
      <c r="I543" s="68" t="n">
        <v>45</v>
      </c>
      <c r="J543" s="68" t="n">
        <f aca="false">I543/$J$1*($J$1-$E$1)</f>
        <v>42</v>
      </c>
      <c r="K543" s="69" t="n">
        <v>40</v>
      </c>
      <c r="L543" s="69" t="n">
        <f aca="false">I543-K543</f>
        <v>5</v>
      </c>
      <c r="M543" s="69" t="n">
        <f aca="false">IFERROR((K543/J543%),"-")</f>
        <v>95.2380952380952</v>
      </c>
      <c r="N543" s="97" t="n">
        <v>40</v>
      </c>
      <c r="O543" s="98" t="str">
        <f aca="false">IF(F543&lt;=$P$2,"Mar","")</f>
        <v>Mar</v>
      </c>
      <c r="P543" s="97" t="n">
        <f aca="false">N543</f>
        <v>40</v>
      </c>
      <c r="Q543" s="99" t="n">
        <f aca="false">K543-P543</f>
        <v>0</v>
      </c>
      <c r="R543" s="98" t="n">
        <f aca="false">IFERROR(IF(O543="Mar",(K543/P543-1))," ")</f>
        <v>0</v>
      </c>
      <c r="S543" s="100" t="str">
        <f aca="false">IF(N543&gt;0,IF(O543="","-",IF(R543&lt;0%,"DEGROWTH","GROWTH")))</f>
        <v>GROWTH</v>
      </c>
      <c r="T543" s="69" t="n">
        <v>40</v>
      </c>
      <c r="U543" s="101" t="str">
        <f aca="false">IF(F543&lt;=$V$2,"Apr","")</f>
        <v>Apr</v>
      </c>
      <c r="V543" s="97" t="n">
        <v>40</v>
      </c>
      <c r="W543" s="102" t="n">
        <f aca="false">K543-V543</f>
        <v>0</v>
      </c>
      <c r="X543" s="103" t="n">
        <f aca="false">IFERROR(IF(U543="Apr",(K543/V543-1)),0)</f>
        <v>0</v>
      </c>
      <c r="Y543" s="104" t="str">
        <f aca="false">IF(T543&gt;0,IF(U543="","-",IF(X543&lt;0%,"DEGROWTH","GROWTH")))</f>
        <v>GROWTH</v>
      </c>
      <c r="Z543" s="75" t="n">
        <v>0</v>
      </c>
      <c r="AA543" s="70"/>
      <c r="AB543" s="70" t="s">
        <v>133</v>
      </c>
      <c r="AC543" s="75" t="s">
        <v>134</v>
      </c>
      <c r="AD543" s="3" t="n">
        <f aca="false">IF(K543=0,1,0)</f>
        <v>0</v>
      </c>
      <c r="AE543" s="76"/>
    </row>
    <row r="544" customFormat="false" ht="14.25" hidden="false" customHeight="true" outlineLevel="0" collapsed="false">
      <c r="A544" s="75" t="s">
        <v>134</v>
      </c>
      <c r="B544" s="79" t="s">
        <v>64</v>
      </c>
      <c r="C544" s="79" t="s">
        <v>1616</v>
      </c>
      <c r="D544" s="79" t="n">
        <v>1000004082</v>
      </c>
      <c r="E544" s="79" t="s">
        <v>1617</v>
      </c>
      <c r="F544" s="74" t="n">
        <v>45516</v>
      </c>
      <c r="G544" s="67" t="str">
        <f aca="false">IF(I544&gt;0,"Targeted Dealer","-")</f>
        <v>Targeted Dealer</v>
      </c>
      <c r="H544" s="67"/>
      <c r="I544" s="68" t="n">
        <v>85</v>
      </c>
      <c r="J544" s="68" t="n">
        <f aca="false">I544/$J$1*($J$1-$E$1)</f>
        <v>79.3333333333333</v>
      </c>
      <c r="K544" s="69" t="n">
        <v>80</v>
      </c>
      <c r="L544" s="69" t="n">
        <f aca="false">I544-K544</f>
        <v>5</v>
      </c>
      <c r="M544" s="69" t="n">
        <f aca="false">IFERROR((K544/J544%),"-")</f>
        <v>100.840336134454</v>
      </c>
      <c r="N544" s="97" t="n">
        <v>60</v>
      </c>
      <c r="O544" s="98" t="str">
        <f aca="false">IF(F544&lt;=$P$2,"Mar","")</f>
        <v>Mar</v>
      </c>
      <c r="P544" s="97" t="n">
        <f aca="false">N544</f>
        <v>60</v>
      </c>
      <c r="Q544" s="99" t="n">
        <f aca="false">K544-P544</f>
        <v>20</v>
      </c>
      <c r="R544" s="98" t="n">
        <f aca="false">IFERROR(IF(O544="Mar",(K544/P544-1))," ")</f>
        <v>0.333333333333333</v>
      </c>
      <c r="S544" s="100" t="str">
        <f aca="false">IF(N544&gt;0,IF(O544="","-",IF(R544&lt;0%,"DEGROWTH","GROWTH")))</f>
        <v>GROWTH</v>
      </c>
      <c r="T544" s="69" t="n">
        <v>80</v>
      </c>
      <c r="U544" s="101" t="str">
        <f aca="false">IF(F544&lt;=$V$2,"Apr","")</f>
        <v>Apr</v>
      </c>
      <c r="V544" s="97" t="n">
        <v>80</v>
      </c>
      <c r="W544" s="102" t="n">
        <f aca="false">K544-V544</f>
        <v>0</v>
      </c>
      <c r="X544" s="103" t="n">
        <f aca="false">IFERROR(IF(U544="Apr",(K544/V544-1)),0)</f>
        <v>0</v>
      </c>
      <c r="Y544" s="104" t="str">
        <f aca="false">IF(T544&gt;0,IF(U544="","-",IF(X544&lt;0%,"DEGROWTH","GROWTH")))</f>
        <v>GROWTH</v>
      </c>
      <c r="Z544" s="75" t="n">
        <v>0</v>
      </c>
      <c r="AA544" s="70"/>
      <c r="AB544" s="70" t="s">
        <v>133</v>
      </c>
      <c r="AC544" s="75" t="s">
        <v>134</v>
      </c>
      <c r="AD544" s="3" t="n">
        <f aca="false">IF(K544=0,1,0)</f>
        <v>0</v>
      </c>
      <c r="AE544" s="76"/>
    </row>
    <row r="545" customFormat="false" ht="14.25" hidden="false" customHeight="true" outlineLevel="0" collapsed="false">
      <c r="A545" s="75" t="s">
        <v>134</v>
      </c>
      <c r="B545" s="79" t="s">
        <v>64</v>
      </c>
      <c r="C545" s="79" t="s">
        <v>1618</v>
      </c>
      <c r="D545" s="79" t="n">
        <v>1000004086</v>
      </c>
      <c r="E545" s="79" t="s">
        <v>1619</v>
      </c>
      <c r="F545" s="74" t="n">
        <v>45518</v>
      </c>
      <c r="G545" s="67" t="str">
        <f aca="false">IF(I545&gt;0,"Targeted Dealer","-")</f>
        <v>Targeted Dealer</v>
      </c>
      <c r="H545" s="67"/>
      <c r="I545" s="68" t="n">
        <v>100</v>
      </c>
      <c r="J545" s="68" t="n">
        <f aca="false">I545/$J$1*($J$1-$E$1)</f>
        <v>93.3333333333333</v>
      </c>
      <c r="K545" s="69" t="n">
        <v>60</v>
      </c>
      <c r="L545" s="69" t="n">
        <f aca="false">I545-K545</f>
        <v>40</v>
      </c>
      <c r="M545" s="69" t="n">
        <f aca="false">IFERROR((K545/J545%),"-")</f>
        <v>64.2857142857143</v>
      </c>
      <c r="N545" s="97" t="n">
        <v>60</v>
      </c>
      <c r="O545" s="98" t="str">
        <f aca="false">IF(F545&lt;=$P$2,"Mar","")</f>
        <v>Mar</v>
      </c>
      <c r="P545" s="97" t="n">
        <f aca="false">N545</f>
        <v>60</v>
      </c>
      <c r="Q545" s="99" t="n">
        <f aca="false">K545-P545</f>
        <v>0</v>
      </c>
      <c r="R545" s="98" t="n">
        <f aca="false">IFERROR(IF(O545="Mar",(K545/P545-1))," ")</f>
        <v>0</v>
      </c>
      <c r="S545" s="100" t="str">
        <f aca="false">IF(N545&gt;0,IF(O545="","-",IF(R545&lt;0%,"DEGROWTH","GROWTH")))</f>
        <v>GROWTH</v>
      </c>
      <c r="T545" s="69" t="n">
        <v>100</v>
      </c>
      <c r="U545" s="101" t="str">
        <f aca="false">IF(F545&lt;=$V$2,"Apr","")</f>
        <v>Apr</v>
      </c>
      <c r="V545" s="97" t="n">
        <v>100</v>
      </c>
      <c r="W545" s="102" t="n">
        <f aca="false">K545-V545</f>
        <v>-40</v>
      </c>
      <c r="X545" s="103" t="n">
        <f aca="false">IFERROR(IF(U545="Apr",(K545/V545-1)),0)</f>
        <v>-0.4</v>
      </c>
      <c r="Y545" s="104" t="str">
        <f aca="false">IF(T545&gt;0,IF(U545="","-",IF(X545&lt;0%,"DEGROWTH","GROWTH")))</f>
        <v>DEGROWTH</v>
      </c>
      <c r="Z545" s="75" t="n">
        <v>0</v>
      </c>
      <c r="AA545" s="70"/>
      <c r="AB545" s="70" t="s">
        <v>133</v>
      </c>
      <c r="AC545" s="75" t="s">
        <v>134</v>
      </c>
      <c r="AD545" s="3" t="n">
        <f aca="false">IF(K545=0,1,0)</f>
        <v>0</v>
      </c>
      <c r="AE545" s="76"/>
    </row>
    <row r="546" customFormat="false" ht="14.25" hidden="false" customHeight="true" outlineLevel="0" collapsed="false">
      <c r="A546" s="70" t="s">
        <v>134</v>
      </c>
      <c r="B546" s="71" t="s">
        <v>65</v>
      </c>
      <c r="C546" s="72" t="s">
        <v>1620</v>
      </c>
      <c r="D546" s="72" t="n">
        <v>1000000481</v>
      </c>
      <c r="E546" s="73" t="s">
        <v>1621</v>
      </c>
      <c r="F546" s="74" t="n">
        <v>38789</v>
      </c>
      <c r="G546" s="67" t="str">
        <f aca="false">IF(I546&gt;0,"Targeted Dealer","-")</f>
        <v>Targeted Dealer</v>
      </c>
      <c r="H546" s="67"/>
      <c r="I546" s="68" t="n">
        <v>2600</v>
      </c>
      <c r="J546" s="68" t="n">
        <f aca="false">I546/$J$1*($J$1-$E$1)</f>
        <v>2426.66666666667</v>
      </c>
      <c r="K546" s="69" t="n">
        <v>2584.5</v>
      </c>
      <c r="L546" s="69" t="n">
        <f aca="false">I546-K546</f>
        <v>15.5</v>
      </c>
      <c r="M546" s="69" t="n">
        <f aca="false">IFERROR((K546/J546%),"-")</f>
        <v>106.504120879121</v>
      </c>
      <c r="N546" s="97" t="n">
        <v>2479</v>
      </c>
      <c r="O546" s="98" t="str">
        <f aca="false">IF(F546&lt;=$P$2,"Mar","")</f>
        <v>Mar</v>
      </c>
      <c r="P546" s="97" t="n">
        <f aca="false">N546</f>
        <v>2479</v>
      </c>
      <c r="Q546" s="99" t="n">
        <f aca="false">K546-P546</f>
        <v>105.5</v>
      </c>
      <c r="R546" s="98" t="n">
        <f aca="false">IFERROR(IF(O546="Mar",(K546/P546-1))," ")</f>
        <v>0.0425574828559903</v>
      </c>
      <c r="S546" s="100" t="str">
        <f aca="false">IF(N546&gt;0,IF(O546="","-",IF(R546&lt;0%,"DEGROWTH","GROWTH")))</f>
        <v>GROWTH</v>
      </c>
      <c r="T546" s="69" t="n">
        <v>2517.5</v>
      </c>
      <c r="U546" s="101" t="str">
        <f aca="false">IF(F546&lt;=$V$2,"Apr","")</f>
        <v>Apr</v>
      </c>
      <c r="V546" s="97" t="n">
        <v>2517.5</v>
      </c>
      <c r="W546" s="102" t="n">
        <f aca="false">K546-V546</f>
        <v>67</v>
      </c>
      <c r="X546" s="103" t="n">
        <f aca="false">IFERROR(IF(U546="Apr",(K546/V546-1)),0)</f>
        <v>0.0266137040714995</v>
      </c>
      <c r="Y546" s="104" t="str">
        <f aca="false">IF(T546&gt;0,IF(U546="","-",IF(X546&lt;0%,"DEGROWTH","GROWTH")))</f>
        <v>GROWTH</v>
      </c>
      <c r="Z546" s="75" t="n">
        <v>0</v>
      </c>
      <c r="AA546" s="70"/>
      <c r="AB546" s="70" t="s">
        <v>133</v>
      </c>
      <c r="AC546" s="70" t="s">
        <v>134</v>
      </c>
      <c r="AD546" s="3" t="n">
        <f aca="false">IF(K546=0,1,0)</f>
        <v>0</v>
      </c>
      <c r="AE546" s="76"/>
    </row>
    <row r="547" customFormat="false" ht="14.25" hidden="false" customHeight="true" outlineLevel="0" collapsed="false">
      <c r="A547" s="70" t="s">
        <v>134</v>
      </c>
      <c r="B547" s="71" t="s">
        <v>69</v>
      </c>
      <c r="C547" s="72" t="s">
        <v>1622</v>
      </c>
      <c r="D547" s="72" t="n">
        <v>1000000512</v>
      </c>
      <c r="E547" s="73" t="s">
        <v>1623</v>
      </c>
      <c r="F547" s="74" t="n">
        <v>38841</v>
      </c>
      <c r="G547" s="67" t="str">
        <f aca="false">IF(I547&gt;0,"Targeted Dealer","-")</f>
        <v>Targeted Dealer</v>
      </c>
      <c r="H547" s="67"/>
      <c r="I547" s="68" t="n">
        <v>2240</v>
      </c>
      <c r="J547" s="68" t="n">
        <f aca="false">I547/$J$1*($J$1-$E$1)</f>
        <v>2090.66666666667</v>
      </c>
      <c r="K547" s="69" t="n">
        <v>2329</v>
      </c>
      <c r="L547" s="69" t="n">
        <f aca="false">I547-K547</f>
        <v>-89</v>
      </c>
      <c r="M547" s="69" t="n">
        <f aca="false">IFERROR((K547/J547%),"-")</f>
        <v>111.39987244898</v>
      </c>
      <c r="N547" s="97" t="n">
        <v>2323.5</v>
      </c>
      <c r="O547" s="98" t="str">
        <f aca="false">IF(F547&lt;=$P$2,"Mar","")</f>
        <v>Mar</v>
      </c>
      <c r="P547" s="97" t="n">
        <f aca="false">N547</f>
        <v>2323.5</v>
      </c>
      <c r="Q547" s="99" t="n">
        <f aca="false">K547-P547</f>
        <v>5.5</v>
      </c>
      <c r="R547" s="98" t="n">
        <f aca="false">IFERROR(IF(O547="Mar",(K547/P547-1))," ")</f>
        <v>0.00236711857112115</v>
      </c>
      <c r="S547" s="100" t="str">
        <f aca="false">IF(N547&gt;0,IF(O547="","-",IF(R547&lt;0%,"DEGROWTH","GROWTH")))</f>
        <v>GROWTH</v>
      </c>
      <c r="T547" s="69" t="n">
        <v>1865.5</v>
      </c>
      <c r="U547" s="101" t="str">
        <f aca="false">IF(F547&lt;=$V$2,"Apr","")</f>
        <v>Apr</v>
      </c>
      <c r="V547" s="97" t="n">
        <v>1865.5</v>
      </c>
      <c r="W547" s="102" t="n">
        <f aca="false">K547-V547</f>
        <v>463.5</v>
      </c>
      <c r="X547" s="103" t="n">
        <f aca="false">IFERROR(IF(U547="Apr",(K547/V547-1)),0)</f>
        <v>0.248458858214956</v>
      </c>
      <c r="Y547" s="104" t="str">
        <f aca="false">IF(T547&gt;0,IF(U547="","-",IF(X547&lt;0%,"DEGROWTH","GROWTH")))</f>
        <v>GROWTH</v>
      </c>
      <c r="Z547" s="75" t="n">
        <v>0</v>
      </c>
      <c r="AA547" s="70"/>
      <c r="AB547" s="70" t="s">
        <v>133</v>
      </c>
      <c r="AC547" s="70" t="s">
        <v>134</v>
      </c>
      <c r="AD547" s="3" t="n">
        <f aca="false">IF(K547=0,1,0)</f>
        <v>0</v>
      </c>
      <c r="AE547" s="76"/>
    </row>
    <row r="548" customFormat="false" ht="14.25" hidden="false" customHeight="true" outlineLevel="0" collapsed="false">
      <c r="A548" s="70" t="s">
        <v>134</v>
      </c>
      <c r="B548" s="71" t="s">
        <v>65</v>
      </c>
      <c r="C548" s="72" t="s">
        <v>1624</v>
      </c>
      <c r="D548" s="72" t="n">
        <v>1000000514</v>
      </c>
      <c r="E548" s="73" t="s">
        <v>1625</v>
      </c>
      <c r="F548" s="74" t="n">
        <v>38856</v>
      </c>
      <c r="G548" s="67" t="str">
        <f aca="false">IF(I548&gt;0,"Targeted Dealer","-")</f>
        <v>Targeted Dealer</v>
      </c>
      <c r="H548" s="67"/>
      <c r="I548" s="68" t="n">
        <v>1500</v>
      </c>
      <c r="J548" s="68" t="n">
        <f aca="false">I548/$J$1*($J$1-$E$1)</f>
        <v>1400</v>
      </c>
      <c r="K548" s="69" t="n">
        <v>1336</v>
      </c>
      <c r="L548" s="69" t="n">
        <f aca="false">I548-K548</f>
        <v>164</v>
      </c>
      <c r="M548" s="69" t="n">
        <f aca="false">IFERROR((K548/J548%),"-")</f>
        <v>95.4285714285714</v>
      </c>
      <c r="N548" s="97" t="n">
        <v>1339</v>
      </c>
      <c r="O548" s="98" t="str">
        <f aca="false">IF(F548&lt;=$P$2,"Mar","")</f>
        <v>Mar</v>
      </c>
      <c r="P548" s="97" t="n">
        <f aca="false">N548</f>
        <v>1339</v>
      </c>
      <c r="Q548" s="99" t="n">
        <f aca="false">K548-P548</f>
        <v>-3</v>
      </c>
      <c r="R548" s="98" t="n">
        <f aca="false">IFERROR(IF(O548="Mar",(K548/P548-1))," ")</f>
        <v>-0.00224047796863336</v>
      </c>
      <c r="S548" s="100" t="str">
        <f aca="false">IF(N548&gt;0,IF(O548="","-",IF(R548&lt;0%,"DEGROWTH","GROWTH")))</f>
        <v>DEGROWTH</v>
      </c>
      <c r="T548" s="69" t="n">
        <v>1605.5</v>
      </c>
      <c r="U548" s="101" t="str">
        <f aca="false">IF(F548&lt;=$V$2,"Apr","")</f>
        <v>Apr</v>
      </c>
      <c r="V548" s="97" t="n">
        <v>1605.5</v>
      </c>
      <c r="W548" s="102" t="n">
        <f aca="false">K548-V548</f>
        <v>-269.5</v>
      </c>
      <c r="X548" s="103" t="n">
        <f aca="false">IFERROR(IF(U548="Apr",(K548/V548-1)),0)</f>
        <v>-0.16786047960137</v>
      </c>
      <c r="Y548" s="104" t="str">
        <f aca="false">IF(T548&gt;0,IF(U548="","-",IF(X548&lt;0%,"DEGROWTH","GROWTH")))</f>
        <v>DEGROWTH</v>
      </c>
      <c r="Z548" s="75" t="n">
        <v>0</v>
      </c>
      <c r="AA548" s="70"/>
      <c r="AB548" s="70" t="s">
        <v>133</v>
      </c>
      <c r="AC548" s="70" t="s">
        <v>134</v>
      </c>
      <c r="AD548" s="3" t="n">
        <f aca="false">IF(K548=0,1,0)</f>
        <v>0</v>
      </c>
      <c r="AE548" s="76"/>
    </row>
    <row r="549" customFormat="false" ht="14.25" hidden="false" customHeight="true" outlineLevel="0" collapsed="false">
      <c r="A549" s="70" t="s">
        <v>134</v>
      </c>
      <c r="B549" s="71" t="s">
        <v>65</v>
      </c>
      <c r="C549" s="72" t="s">
        <v>1626</v>
      </c>
      <c r="D549" s="72" t="n">
        <v>1000000515</v>
      </c>
      <c r="E549" s="73" t="s">
        <v>1627</v>
      </c>
      <c r="F549" s="74" t="n">
        <v>39972</v>
      </c>
      <c r="G549" s="67" t="str">
        <f aca="false">IF(I549&gt;0,"Targeted Dealer","-")</f>
        <v>Targeted Dealer</v>
      </c>
      <c r="H549" s="67"/>
      <c r="I549" s="68" t="n">
        <v>250</v>
      </c>
      <c r="J549" s="68" t="n">
        <f aca="false">I549/$J$1*($J$1-$E$1)</f>
        <v>233.333333333333</v>
      </c>
      <c r="K549" s="69" t="n">
        <v>268.45</v>
      </c>
      <c r="L549" s="69" t="n">
        <f aca="false">I549-K549</f>
        <v>-18.45</v>
      </c>
      <c r="M549" s="69" t="n">
        <f aca="false">IFERROR((K549/J549%),"-")</f>
        <v>115.05</v>
      </c>
      <c r="N549" s="97" t="n">
        <v>175</v>
      </c>
      <c r="O549" s="98" t="str">
        <f aca="false">IF(F549&lt;=$P$2,"Mar","")</f>
        <v>Mar</v>
      </c>
      <c r="P549" s="97" t="n">
        <f aca="false">N549</f>
        <v>175</v>
      </c>
      <c r="Q549" s="99" t="n">
        <f aca="false">K549-P549</f>
        <v>93.45</v>
      </c>
      <c r="R549" s="98" t="n">
        <f aca="false">IFERROR(IF(O549="Mar",(K549/P549-1))," ")</f>
        <v>0.534</v>
      </c>
      <c r="S549" s="100" t="str">
        <f aca="false">IF(N549&gt;0,IF(O549="","-",IF(R549&lt;0%,"DEGROWTH","GROWTH")))</f>
        <v>GROWTH</v>
      </c>
      <c r="T549" s="69" t="n">
        <v>350</v>
      </c>
      <c r="U549" s="101" t="str">
        <f aca="false">IF(F549&lt;=$V$2,"Apr","")</f>
        <v>Apr</v>
      </c>
      <c r="V549" s="97" t="n">
        <v>350</v>
      </c>
      <c r="W549" s="102" t="n">
        <f aca="false">K549-V549</f>
        <v>-81.55</v>
      </c>
      <c r="X549" s="103" t="n">
        <f aca="false">IFERROR(IF(U549="Apr",(K549/V549-1)),0)</f>
        <v>-0.233</v>
      </c>
      <c r="Y549" s="104" t="str">
        <f aca="false">IF(T549&gt;0,IF(U549="","-",IF(X549&lt;0%,"DEGROWTH","GROWTH")))</f>
        <v>DEGROWTH</v>
      </c>
      <c r="Z549" s="75" t="n">
        <v>0</v>
      </c>
      <c r="AA549" s="70"/>
      <c r="AB549" s="70" t="s">
        <v>133</v>
      </c>
      <c r="AC549" s="70" t="s">
        <v>134</v>
      </c>
      <c r="AD549" s="3" t="n">
        <f aca="false">IF(K549=0,1,0)</f>
        <v>0</v>
      </c>
      <c r="AE549" s="76"/>
    </row>
    <row r="550" customFormat="false" ht="14.25" hidden="false" customHeight="true" outlineLevel="0" collapsed="false">
      <c r="A550" s="70" t="s">
        <v>134</v>
      </c>
      <c r="B550" s="71" t="s">
        <v>65</v>
      </c>
      <c r="C550" s="72" t="s">
        <v>1628</v>
      </c>
      <c r="D550" s="72" t="n">
        <v>1000000519</v>
      </c>
      <c r="E550" s="73" t="s">
        <v>1629</v>
      </c>
      <c r="F550" s="74" t="n">
        <v>40275</v>
      </c>
      <c r="G550" s="67" t="str">
        <f aca="false">IF(I550&gt;0,"Targeted Dealer","-")</f>
        <v>Targeted Dealer</v>
      </c>
      <c r="H550" s="67"/>
      <c r="I550" s="68" t="n">
        <v>50</v>
      </c>
      <c r="J550" s="68" t="n">
        <f aca="false">I550/$J$1*($J$1-$E$1)</f>
        <v>46.6666666666667</v>
      </c>
      <c r="K550" s="69" t="n">
        <v>95.7</v>
      </c>
      <c r="L550" s="69" t="n">
        <f aca="false">I550-K550</f>
        <v>-45.7</v>
      </c>
      <c r="M550" s="69" t="n">
        <f aca="false">IFERROR((K550/J550%),"-")</f>
        <v>205.071428571429</v>
      </c>
      <c r="N550" s="97" t="n">
        <v>106</v>
      </c>
      <c r="O550" s="98" t="str">
        <f aca="false">IF(F550&lt;=$P$2,"Mar","")</f>
        <v>Mar</v>
      </c>
      <c r="P550" s="97" t="n">
        <f aca="false">N550</f>
        <v>106</v>
      </c>
      <c r="Q550" s="99" t="n">
        <f aca="false">K550-P550</f>
        <v>-10.3</v>
      </c>
      <c r="R550" s="98" t="n">
        <f aca="false">IFERROR(IF(O550="Mar",(K550/P550-1))," ")</f>
        <v>-0.0971698113207546</v>
      </c>
      <c r="S550" s="100" t="str">
        <f aca="false">IF(N550&gt;0,IF(O550="","-",IF(R550&lt;0%,"DEGROWTH","GROWTH")))</f>
        <v>DEGROWTH</v>
      </c>
      <c r="T550" s="69" t="n">
        <v>25</v>
      </c>
      <c r="U550" s="101" t="str">
        <f aca="false">IF(F550&lt;=$V$2,"Apr","")</f>
        <v>Apr</v>
      </c>
      <c r="V550" s="97" t="n">
        <v>25</v>
      </c>
      <c r="W550" s="102" t="n">
        <f aca="false">K550-V550</f>
        <v>70.7</v>
      </c>
      <c r="X550" s="103" t="n">
        <f aca="false">IFERROR(IF(U550="Apr",(K550/V550-1)),0)</f>
        <v>2.828</v>
      </c>
      <c r="Y550" s="104" t="str">
        <f aca="false">IF(T550&gt;0,IF(U550="","-",IF(X550&lt;0%,"DEGROWTH","GROWTH")))</f>
        <v>GROWTH</v>
      </c>
      <c r="Z550" s="75" t="n">
        <v>0</v>
      </c>
      <c r="AA550" s="70"/>
      <c r="AB550" s="70" t="s">
        <v>133</v>
      </c>
      <c r="AC550" s="70" t="s">
        <v>134</v>
      </c>
      <c r="AD550" s="3" t="n">
        <f aca="false">IF(K550=0,1,0)</f>
        <v>0</v>
      </c>
      <c r="AE550" s="76"/>
    </row>
    <row r="551" customFormat="false" ht="14.25" hidden="false" customHeight="true" outlineLevel="0" collapsed="false">
      <c r="A551" s="70" t="s">
        <v>134</v>
      </c>
      <c r="B551" s="71" t="s">
        <v>65</v>
      </c>
      <c r="C551" s="72" t="s">
        <v>1630</v>
      </c>
      <c r="D551" s="72" t="n">
        <v>1000000527</v>
      </c>
      <c r="E551" s="73" t="s">
        <v>1631</v>
      </c>
      <c r="F551" s="74" t="n">
        <v>40597</v>
      </c>
      <c r="G551" s="67" t="str">
        <f aca="false">IF(I551&gt;0,"Targeted Dealer","-")</f>
        <v>Targeted Dealer</v>
      </c>
      <c r="H551" s="67"/>
      <c r="I551" s="68" t="n">
        <v>850</v>
      </c>
      <c r="J551" s="68" t="n">
        <f aca="false">I551/$J$1*($J$1-$E$1)</f>
        <v>793.333333333333</v>
      </c>
      <c r="K551" s="69" t="n">
        <v>1032</v>
      </c>
      <c r="L551" s="69" t="n">
        <f aca="false">I551-K551</f>
        <v>-182</v>
      </c>
      <c r="M551" s="69" t="n">
        <f aca="false">IFERROR((K551/J551%),"-")</f>
        <v>130.084033613445</v>
      </c>
      <c r="N551" s="97" t="n">
        <v>722</v>
      </c>
      <c r="O551" s="98" t="str">
        <f aca="false">IF(F551&lt;=$P$2,"Mar","")</f>
        <v>Mar</v>
      </c>
      <c r="P551" s="97" t="n">
        <f aca="false">N551</f>
        <v>722</v>
      </c>
      <c r="Q551" s="99" t="n">
        <f aca="false">K551-P551</f>
        <v>310</v>
      </c>
      <c r="R551" s="98" t="n">
        <f aca="false">IFERROR(IF(O551="Mar",(K551/P551-1))," ")</f>
        <v>0.429362880886427</v>
      </c>
      <c r="S551" s="100" t="str">
        <f aca="false">IF(N551&gt;0,IF(O551="","-",IF(R551&lt;0%,"DEGROWTH","GROWTH")))</f>
        <v>GROWTH</v>
      </c>
      <c r="T551" s="69" t="n">
        <v>950</v>
      </c>
      <c r="U551" s="101" t="str">
        <f aca="false">IF(F551&lt;=$V$2,"Apr","")</f>
        <v>Apr</v>
      </c>
      <c r="V551" s="97" t="n">
        <v>950</v>
      </c>
      <c r="W551" s="102" t="n">
        <f aca="false">K551-V551</f>
        <v>82</v>
      </c>
      <c r="X551" s="103" t="n">
        <f aca="false">IFERROR(IF(U551="Apr",(K551/V551-1)),0)</f>
        <v>0.0863157894736841</v>
      </c>
      <c r="Y551" s="104" t="str">
        <f aca="false">IF(T551&gt;0,IF(U551="","-",IF(X551&lt;0%,"DEGROWTH","GROWTH")))</f>
        <v>GROWTH</v>
      </c>
      <c r="Z551" s="75" t="n">
        <v>0</v>
      </c>
      <c r="AA551" s="70"/>
      <c r="AB551" s="70" t="s">
        <v>133</v>
      </c>
      <c r="AC551" s="70" t="s">
        <v>134</v>
      </c>
      <c r="AD551" s="3" t="n">
        <f aca="false">IF(K551=0,1,0)</f>
        <v>0</v>
      </c>
      <c r="AE551" s="76"/>
    </row>
    <row r="552" customFormat="false" ht="14.25" hidden="false" customHeight="true" outlineLevel="0" collapsed="false">
      <c r="A552" s="70" t="s">
        <v>134</v>
      </c>
      <c r="B552" s="71" t="s">
        <v>65</v>
      </c>
      <c r="C552" s="72" t="s">
        <v>1632</v>
      </c>
      <c r="D552" s="72" t="n">
        <v>1000000495</v>
      </c>
      <c r="E552" s="73" t="s">
        <v>1633</v>
      </c>
      <c r="F552" s="74" t="n">
        <v>40637</v>
      </c>
      <c r="G552" s="67" t="str">
        <f aca="false">IF(I552&gt;0,"Targeted Dealer","-")</f>
        <v>Targeted Dealer</v>
      </c>
      <c r="H552" s="67"/>
      <c r="I552" s="68" t="n">
        <v>1500</v>
      </c>
      <c r="J552" s="68" t="n">
        <f aca="false">I552/$J$1*($J$1-$E$1)</f>
        <v>1400</v>
      </c>
      <c r="K552" s="69" t="n">
        <v>1215</v>
      </c>
      <c r="L552" s="69" t="n">
        <f aca="false">I552-K552</f>
        <v>285</v>
      </c>
      <c r="M552" s="69" t="n">
        <f aca="false">IFERROR((K552/J552%),"-")</f>
        <v>86.7857142857143</v>
      </c>
      <c r="N552" s="97" t="n">
        <v>992</v>
      </c>
      <c r="O552" s="98" t="str">
        <f aca="false">IF(F552&lt;=$P$2,"Mar","")</f>
        <v>Mar</v>
      </c>
      <c r="P552" s="97" t="n">
        <f aca="false">N552</f>
        <v>992</v>
      </c>
      <c r="Q552" s="99" t="n">
        <f aca="false">K552-P552</f>
        <v>223</v>
      </c>
      <c r="R552" s="98" t="n">
        <f aca="false">IFERROR(IF(O552="Mar",(K552/P552-1))," ")</f>
        <v>0.224798387096774</v>
      </c>
      <c r="S552" s="100" t="str">
        <f aca="false">IF(N552&gt;0,IF(O552="","-",IF(R552&lt;0%,"DEGROWTH","GROWTH")))</f>
        <v>GROWTH</v>
      </c>
      <c r="T552" s="69" t="n">
        <v>1425</v>
      </c>
      <c r="U552" s="101" t="str">
        <f aca="false">IF(F552&lt;=$V$2,"Apr","")</f>
        <v>Apr</v>
      </c>
      <c r="V552" s="97" t="n">
        <v>1425</v>
      </c>
      <c r="W552" s="102" t="n">
        <f aca="false">K552-V552</f>
        <v>-210</v>
      </c>
      <c r="X552" s="103" t="n">
        <f aca="false">IFERROR(IF(U552="Apr",(K552/V552-1)),0)</f>
        <v>-0.147368421052632</v>
      </c>
      <c r="Y552" s="104" t="str">
        <f aca="false">IF(T552&gt;0,IF(U552="","-",IF(X552&lt;0%,"DEGROWTH","GROWTH")))</f>
        <v>DEGROWTH</v>
      </c>
      <c r="Z552" s="75" t="n">
        <v>0</v>
      </c>
      <c r="AA552" s="70"/>
      <c r="AB552" s="70" t="s">
        <v>133</v>
      </c>
      <c r="AC552" s="70" t="s">
        <v>134</v>
      </c>
      <c r="AD552" s="3" t="n">
        <f aca="false">IF(K552=0,1,0)</f>
        <v>0</v>
      </c>
      <c r="AE552" s="76"/>
    </row>
    <row r="553" customFormat="false" ht="14.25" hidden="false" customHeight="true" outlineLevel="0" collapsed="false">
      <c r="A553" s="70" t="s">
        <v>134</v>
      </c>
      <c r="B553" s="71" t="s">
        <v>69</v>
      </c>
      <c r="C553" s="72" t="s">
        <v>1634</v>
      </c>
      <c r="D553" s="72" t="n">
        <v>1000000487</v>
      </c>
      <c r="E553" s="73" t="s">
        <v>1635</v>
      </c>
      <c r="F553" s="74" t="n">
        <v>40836</v>
      </c>
      <c r="G553" s="67" t="str">
        <f aca="false">IF(I553&gt;0,"Targeted Dealer","-")</f>
        <v>Targeted Dealer</v>
      </c>
      <c r="H553" s="67"/>
      <c r="I553" s="68" t="n">
        <v>25</v>
      </c>
      <c r="J553" s="68" t="n">
        <f aca="false">I553/$J$1*($J$1-$E$1)</f>
        <v>23.3333333333333</v>
      </c>
      <c r="K553" s="69" t="n">
        <v>0</v>
      </c>
      <c r="L553" s="69" t="n">
        <f aca="false">I553-K553</f>
        <v>25</v>
      </c>
      <c r="M553" s="69" t="n">
        <f aca="false">IFERROR((K553/J553%),"-")</f>
        <v>0</v>
      </c>
      <c r="N553" s="97" t="n">
        <v>13</v>
      </c>
      <c r="O553" s="98" t="str">
        <f aca="false">IF(F553&lt;=$P$2,"Mar","")</f>
        <v>Mar</v>
      </c>
      <c r="P553" s="97" t="n">
        <f aca="false">N553</f>
        <v>13</v>
      </c>
      <c r="Q553" s="99" t="n">
        <f aca="false">K553-P553</f>
        <v>-13</v>
      </c>
      <c r="R553" s="98" t="n">
        <f aca="false">IFERROR(IF(O553="Mar",(K553/P553-1))," ")</f>
        <v>-1</v>
      </c>
      <c r="S553" s="100" t="str">
        <f aca="false">IF(N553&gt;0,IF(O553="","-",IF(R553&lt;0%,"DEGROWTH","GROWTH")))</f>
        <v>DEGROWTH</v>
      </c>
      <c r="T553" s="69" t="n">
        <v>26</v>
      </c>
      <c r="U553" s="101" t="str">
        <f aca="false">IF(F553&lt;=$V$2,"Apr","")</f>
        <v>Apr</v>
      </c>
      <c r="V553" s="97" t="n">
        <v>26</v>
      </c>
      <c r="W553" s="102" t="n">
        <f aca="false">K553-V553</f>
        <v>-26</v>
      </c>
      <c r="X553" s="103" t="n">
        <f aca="false">IFERROR(IF(U553="Apr",(K553/V553-1)),0)</f>
        <v>-1</v>
      </c>
      <c r="Y553" s="104" t="str">
        <f aca="false">IF(T553&gt;0,IF(U553="","-",IF(X553&lt;0%,"DEGROWTH","GROWTH")))</f>
        <v>DEGROWTH</v>
      </c>
      <c r="Z553" s="75" t="n">
        <v>0</v>
      </c>
      <c r="AA553" s="70"/>
      <c r="AB553" s="70" t="s">
        <v>133</v>
      </c>
      <c r="AC553" s="70" t="s">
        <v>134</v>
      </c>
      <c r="AD553" s="3" t="n">
        <f aca="false">IF(K553=0,1,0)</f>
        <v>1</v>
      </c>
      <c r="AE553" s="76"/>
    </row>
    <row r="554" customFormat="false" ht="14.25" hidden="false" customHeight="true" outlineLevel="0" collapsed="false">
      <c r="A554" s="70" t="s">
        <v>134</v>
      </c>
      <c r="B554" s="71" t="s">
        <v>65</v>
      </c>
      <c r="C554" s="72" t="s">
        <v>1636</v>
      </c>
      <c r="D554" s="72" t="n">
        <v>1000000488</v>
      </c>
      <c r="E554" s="73" t="s">
        <v>1637</v>
      </c>
      <c r="F554" s="74" t="n">
        <v>40875</v>
      </c>
      <c r="G554" s="67" t="str">
        <f aca="false">IF(I554&gt;0,"Targeted Dealer","-")</f>
        <v>Targeted Dealer</v>
      </c>
      <c r="H554" s="67"/>
      <c r="I554" s="68" t="n">
        <v>900</v>
      </c>
      <c r="J554" s="68" t="n">
        <f aca="false">I554/$J$1*($J$1-$E$1)</f>
        <v>840</v>
      </c>
      <c r="K554" s="69" t="n">
        <v>1115</v>
      </c>
      <c r="L554" s="69" t="n">
        <f aca="false">I554-K554</f>
        <v>-215</v>
      </c>
      <c r="M554" s="69" t="n">
        <f aca="false">IFERROR((K554/J554%),"-")</f>
        <v>132.738095238095</v>
      </c>
      <c r="N554" s="97" t="n">
        <v>497.5</v>
      </c>
      <c r="O554" s="98" t="str">
        <f aca="false">IF(F554&lt;=$P$2,"Mar","")</f>
        <v>Mar</v>
      </c>
      <c r="P554" s="97" t="n">
        <f aca="false">N554</f>
        <v>497.5</v>
      </c>
      <c r="Q554" s="99" t="n">
        <f aca="false">K554-P554</f>
        <v>617.5</v>
      </c>
      <c r="R554" s="98" t="n">
        <f aca="false">IFERROR(IF(O554="Mar",(K554/P554-1))," ")</f>
        <v>1.24120603015075</v>
      </c>
      <c r="S554" s="100" t="str">
        <f aca="false">IF(N554&gt;0,IF(O554="","-",IF(R554&lt;0%,"DEGROWTH","GROWTH")))</f>
        <v>GROWTH</v>
      </c>
      <c r="T554" s="69" t="n">
        <v>835</v>
      </c>
      <c r="U554" s="101" t="str">
        <f aca="false">IF(F554&lt;=$V$2,"Apr","")</f>
        <v>Apr</v>
      </c>
      <c r="V554" s="97" t="n">
        <v>835</v>
      </c>
      <c r="W554" s="102" t="n">
        <f aca="false">K554-V554</f>
        <v>280</v>
      </c>
      <c r="X554" s="103" t="n">
        <f aca="false">IFERROR(IF(U554="Apr",(K554/V554-1)),0)</f>
        <v>0.335329341317365</v>
      </c>
      <c r="Y554" s="104" t="str">
        <f aca="false">IF(T554&gt;0,IF(U554="","-",IF(X554&lt;0%,"DEGROWTH","GROWTH")))</f>
        <v>GROWTH</v>
      </c>
      <c r="Z554" s="75" t="n">
        <v>0</v>
      </c>
      <c r="AA554" s="70"/>
      <c r="AB554" s="70" t="s">
        <v>133</v>
      </c>
      <c r="AC554" s="70" t="s">
        <v>134</v>
      </c>
      <c r="AD554" s="3" t="n">
        <f aca="false">IF(K554=0,1,0)</f>
        <v>0</v>
      </c>
      <c r="AE554" s="76"/>
    </row>
    <row r="555" customFormat="false" ht="14.25" hidden="false" customHeight="true" outlineLevel="0" collapsed="false">
      <c r="A555" s="70" t="s">
        <v>134</v>
      </c>
      <c r="B555" s="71" t="s">
        <v>65</v>
      </c>
      <c r="C555" s="72" t="s">
        <v>1638</v>
      </c>
      <c r="D555" s="72" t="n">
        <v>1000000522</v>
      </c>
      <c r="E555" s="73" t="s">
        <v>1639</v>
      </c>
      <c r="F555" s="74" t="n">
        <v>40885</v>
      </c>
      <c r="G555" s="67" t="str">
        <f aca="false">IF(I555&gt;0,"Targeted Dealer","-")</f>
        <v>Targeted Dealer</v>
      </c>
      <c r="H555" s="67"/>
      <c r="I555" s="68" t="n">
        <v>1600</v>
      </c>
      <c r="J555" s="68" t="n">
        <f aca="false">I555/$J$1*($J$1-$E$1)</f>
        <v>1493.33333333333</v>
      </c>
      <c r="K555" s="69" t="n">
        <v>1397.5</v>
      </c>
      <c r="L555" s="69" t="n">
        <f aca="false">I555-K555</f>
        <v>202.5</v>
      </c>
      <c r="M555" s="69" t="n">
        <f aca="false">IFERROR((K555/J555%),"-")</f>
        <v>93.5825892857143</v>
      </c>
      <c r="N555" s="97" t="n">
        <v>1151</v>
      </c>
      <c r="O555" s="98" t="str">
        <f aca="false">IF(F555&lt;=$P$2,"Mar","")</f>
        <v>Mar</v>
      </c>
      <c r="P555" s="97" t="n">
        <f aca="false">N555</f>
        <v>1151</v>
      </c>
      <c r="Q555" s="99" t="n">
        <f aca="false">K555-P555</f>
        <v>246.5</v>
      </c>
      <c r="R555" s="98" t="n">
        <f aca="false">IFERROR(IF(O555="Mar",(K555/P555-1))," ")</f>
        <v>0.214161598609904</v>
      </c>
      <c r="S555" s="100" t="str">
        <f aca="false">IF(N555&gt;0,IF(O555="","-",IF(R555&lt;0%,"DEGROWTH","GROWTH")))</f>
        <v>GROWTH</v>
      </c>
      <c r="T555" s="69" t="n">
        <v>1506</v>
      </c>
      <c r="U555" s="101" t="str">
        <f aca="false">IF(F555&lt;=$V$2,"Apr","")</f>
        <v>Apr</v>
      </c>
      <c r="V555" s="97" t="n">
        <v>1506</v>
      </c>
      <c r="W555" s="102" t="n">
        <f aca="false">K555-V555</f>
        <v>-108.5</v>
      </c>
      <c r="X555" s="103" t="n">
        <f aca="false">IFERROR(IF(U555="Apr",(K555/V555-1)),0)</f>
        <v>-0.0720451527224436</v>
      </c>
      <c r="Y555" s="104" t="str">
        <f aca="false">IF(T555&gt;0,IF(U555="","-",IF(X555&lt;0%,"DEGROWTH","GROWTH")))</f>
        <v>DEGROWTH</v>
      </c>
      <c r="Z555" s="75" t="n">
        <v>0</v>
      </c>
      <c r="AA555" s="70"/>
      <c r="AB555" s="70" t="s">
        <v>133</v>
      </c>
      <c r="AC555" s="70" t="s">
        <v>134</v>
      </c>
      <c r="AD555" s="3" t="n">
        <f aca="false">IF(K555=0,1,0)</f>
        <v>0</v>
      </c>
      <c r="AE555" s="76"/>
    </row>
    <row r="556" customFormat="false" ht="14.25" hidden="false" customHeight="true" outlineLevel="0" collapsed="false">
      <c r="A556" s="70" t="s">
        <v>134</v>
      </c>
      <c r="B556" s="71" t="s">
        <v>65</v>
      </c>
      <c r="C556" s="72" t="s">
        <v>1640</v>
      </c>
      <c r="D556" s="72" t="n">
        <v>1000000491</v>
      </c>
      <c r="E556" s="73" t="s">
        <v>1641</v>
      </c>
      <c r="F556" s="74" t="n">
        <v>41080</v>
      </c>
      <c r="G556" s="67" t="str">
        <f aca="false">IF(I556&gt;0,"Targeted Dealer","-")</f>
        <v>Targeted Dealer</v>
      </c>
      <c r="H556" s="67"/>
      <c r="I556" s="68" t="n">
        <v>25</v>
      </c>
      <c r="J556" s="68" t="n">
        <f aca="false">I556/$J$1*($J$1-$E$1)</f>
        <v>23.3333333333333</v>
      </c>
      <c r="K556" s="69" t="n">
        <v>40</v>
      </c>
      <c r="L556" s="69" t="n">
        <f aca="false">I556-K556</f>
        <v>-15</v>
      </c>
      <c r="M556" s="69" t="n">
        <f aca="false">IFERROR((K556/J556%),"-")</f>
        <v>171.428571428571</v>
      </c>
      <c r="N556" s="97" t="n">
        <v>50</v>
      </c>
      <c r="O556" s="98" t="str">
        <f aca="false">IF(F556&lt;=$P$2,"Mar","")</f>
        <v>Mar</v>
      </c>
      <c r="P556" s="97" t="n">
        <f aca="false">N556</f>
        <v>50</v>
      </c>
      <c r="Q556" s="99" t="n">
        <f aca="false">K556-P556</f>
        <v>-10</v>
      </c>
      <c r="R556" s="98" t="n">
        <f aca="false">IFERROR(IF(O556="Mar",(K556/P556-1))," ")</f>
        <v>-0.2</v>
      </c>
      <c r="S556" s="100" t="str">
        <f aca="false">IF(N556&gt;0,IF(O556="","-",IF(R556&lt;0%,"DEGROWTH","GROWTH")))</f>
        <v>DEGROWTH</v>
      </c>
      <c r="T556" s="69" t="n">
        <v>30</v>
      </c>
      <c r="U556" s="101" t="str">
        <f aca="false">IF(F556&lt;=$V$2,"Apr","")</f>
        <v>Apr</v>
      </c>
      <c r="V556" s="97" t="n">
        <v>30</v>
      </c>
      <c r="W556" s="102" t="n">
        <f aca="false">K556-V556</f>
        <v>10</v>
      </c>
      <c r="X556" s="103" t="n">
        <f aca="false">IFERROR(IF(U556="Apr",(K556/V556-1)),0)</f>
        <v>0.333333333333333</v>
      </c>
      <c r="Y556" s="104" t="str">
        <f aca="false">IF(T556&gt;0,IF(U556="","-",IF(X556&lt;0%,"DEGROWTH","GROWTH")))</f>
        <v>GROWTH</v>
      </c>
      <c r="Z556" s="75" t="n">
        <v>0</v>
      </c>
      <c r="AA556" s="70"/>
      <c r="AB556" s="70" t="s">
        <v>133</v>
      </c>
      <c r="AC556" s="70" t="s">
        <v>134</v>
      </c>
      <c r="AD556" s="3" t="n">
        <f aca="false">IF(K556=0,1,0)</f>
        <v>0</v>
      </c>
      <c r="AE556" s="76"/>
    </row>
    <row r="557" customFormat="false" ht="14.25" hidden="false" customHeight="true" outlineLevel="0" collapsed="false">
      <c r="A557" s="70" t="s">
        <v>134</v>
      </c>
      <c r="B557" s="71" t="s">
        <v>69</v>
      </c>
      <c r="C557" s="72" t="s">
        <v>1642</v>
      </c>
      <c r="D557" s="72" t="n">
        <v>1000000499</v>
      </c>
      <c r="E557" s="73" t="s">
        <v>1643</v>
      </c>
      <c r="F557" s="74" t="n">
        <v>41109</v>
      </c>
      <c r="G557" s="67" t="str">
        <f aca="false">IF(I557&gt;0,"Targeted Dealer","-")</f>
        <v>Targeted Dealer</v>
      </c>
      <c r="H557" s="67"/>
      <c r="I557" s="68" t="n">
        <v>1800</v>
      </c>
      <c r="J557" s="68" t="n">
        <f aca="false">I557/$J$1*($J$1-$E$1)</f>
        <v>1680</v>
      </c>
      <c r="K557" s="69" t="n">
        <v>2085</v>
      </c>
      <c r="L557" s="69" t="n">
        <f aca="false">I557-K557</f>
        <v>-285</v>
      </c>
      <c r="M557" s="69" t="n">
        <f aca="false">IFERROR((K557/J557%),"-")</f>
        <v>124.107142857143</v>
      </c>
      <c r="N557" s="97" t="n">
        <v>1748.5</v>
      </c>
      <c r="O557" s="98" t="str">
        <f aca="false">IF(F557&lt;=$P$2,"Mar","")</f>
        <v>Mar</v>
      </c>
      <c r="P557" s="97" t="n">
        <f aca="false">N557</f>
        <v>1748.5</v>
      </c>
      <c r="Q557" s="99" t="n">
        <f aca="false">K557-P557</f>
        <v>336.5</v>
      </c>
      <c r="R557" s="98" t="n">
        <f aca="false">IFERROR(IF(O557="Mar",(K557/P557-1))," ")</f>
        <v>0.192450672004575</v>
      </c>
      <c r="S557" s="100" t="str">
        <f aca="false">IF(N557&gt;0,IF(O557="","-",IF(R557&lt;0%,"DEGROWTH","GROWTH")))</f>
        <v>GROWTH</v>
      </c>
      <c r="T557" s="69" t="n">
        <v>1619.5</v>
      </c>
      <c r="U557" s="101" t="str">
        <f aca="false">IF(F557&lt;=$V$2,"Apr","")</f>
        <v>Apr</v>
      </c>
      <c r="V557" s="97" t="n">
        <v>1619.5</v>
      </c>
      <c r="W557" s="102" t="n">
        <f aca="false">K557-V557</f>
        <v>465.5</v>
      </c>
      <c r="X557" s="103" t="n">
        <f aca="false">IFERROR(IF(U557="Apr",(K557/V557-1)),0)</f>
        <v>0.287434393331275</v>
      </c>
      <c r="Y557" s="104" t="str">
        <f aca="false">IF(T557&gt;0,IF(U557="","-",IF(X557&lt;0%,"DEGROWTH","GROWTH")))</f>
        <v>GROWTH</v>
      </c>
      <c r="Z557" s="75" t="n">
        <v>0</v>
      </c>
      <c r="AA557" s="70"/>
      <c r="AB557" s="70" t="s">
        <v>133</v>
      </c>
      <c r="AC557" s="70" t="s">
        <v>134</v>
      </c>
      <c r="AD557" s="3" t="n">
        <f aca="false">IF(K557=0,1,0)</f>
        <v>0</v>
      </c>
      <c r="AE557" s="76"/>
    </row>
    <row r="558" customFormat="false" ht="14.25" hidden="false" customHeight="true" outlineLevel="0" collapsed="false">
      <c r="A558" s="70" t="s">
        <v>134</v>
      </c>
      <c r="B558" s="71" t="s">
        <v>65</v>
      </c>
      <c r="C558" s="72" t="s">
        <v>1644</v>
      </c>
      <c r="D558" s="72" t="n">
        <v>1000000490</v>
      </c>
      <c r="E558" s="73" t="s">
        <v>1645</v>
      </c>
      <c r="F558" s="74" t="n">
        <v>41234</v>
      </c>
      <c r="G558" s="67" t="str">
        <f aca="false">IF(I558&gt;0,"Targeted Dealer","-")</f>
        <v>Targeted Dealer</v>
      </c>
      <c r="H558" s="67"/>
      <c r="I558" s="68" t="n">
        <v>650</v>
      </c>
      <c r="J558" s="68" t="n">
        <f aca="false">I558/$J$1*($J$1-$E$1)</f>
        <v>606.666666666667</v>
      </c>
      <c r="K558" s="69" t="n">
        <v>727</v>
      </c>
      <c r="L558" s="69" t="n">
        <f aca="false">I558-K558</f>
        <v>-77</v>
      </c>
      <c r="M558" s="69" t="n">
        <f aca="false">IFERROR((K558/J558%),"-")</f>
        <v>119.835164835165</v>
      </c>
      <c r="N558" s="97" t="n">
        <v>599</v>
      </c>
      <c r="O558" s="98" t="str">
        <f aca="false">IF(F558&lt;=$P$2,"Mar","")</f>
        <v>Mar</v>
      </c>
      <c r="P558" s="97" t="n">
        <f aca="false">N558</f>
        <v>599</v>
      </c>
      <c r="Q558" s="99" t="n">
        <f aca="false">K558-P558</f>
        <v>128</v>
      </c>
      <c r="R558" s="98" t="n">
        <f aca="false">IFERROR(IF(O558="Mar",(K558/P558-1))," ")</f>
        <v>0.213689482470785</v>
      </c>
      <c r="S558" s="100" t="str">
        <f aca="false">IF(N558&gt;0,IF(O558="","-",IF(R558&lt;0%,"DEGROWTH","GROWTH")))</f>
        <v>GROWTH</v>
      </c>
      <c r="T558" s="69" t="n">
        <v>775</v>
      </c>
      <c r="U558" s="101" t="str">
        <f aca="false">IF(F558&lt;=$V$2,"Apr","")</f>
        <v>Apr</v>
      </c>
      <c r="V558" s="97" t="n">
        <v>775</v>
      </c>
      <c r="W558" s="102" t="n">
        <f aca="false">K558-V558</f>
        <v>-48</v>
      </c>
      <c r="X558" s="103" t="n">
        <f aca="false">IFERROR(IF(U558="Apr",(K558/V558-1)),0)</f>
        <v>-0.0619354838709677</v>
      </c>
      <c r="Y558" s="104" t="str">
        <f aca="false">IF(T558&gt;0,IF(U558="","-",IF(X558&lt;0%,"DEGROWTH","GROWTH")))</f>
        <v>DEGROWTH</v>
      </c>
      <c r="Z558" s="75" t="n">
        <v>0</v>
      </c>
      <c r="AA558" s="70"/>
      <c r="AB558" s="70" t="s">
        <v>133</v>
      </c>
      <c r="AC558" s="70" t="s">
        <v>134</v>
      </c>
      <c r="AD558" s="3" t="n">
        <f aca="false">IF(K558=0,1,0)</f>
        <v>0</v>
      </c>
      <c r="AE558" s="76"/>
    </row>
    <row r="559" customFormat="false" ht="14.25" hidden="false" customHeight="true" outlineLevel="0" collapsed="false">
      <c r="A559" s="70" t="s">
        <v>134</v>
      </c>
      <c r="B559" s="71" t="s">
        <v>69</v>
      </c>
      <c r="C559" s="72" t="s">
        <v>1646</v>
      </c>
      <c r="D559" s="72" t="n">
        <v>1000000523</v>
      </c>
      <c r="E559" s="73" t="s">
        <v>1647</v>
      </c>
      <c r="F559" s="74" t="n">
        <v>41256</v>
      </c>
      <c r="G559" s="67" t="str">
        <f aca="false">IF(I559&gt;0,"Targeted Dealer","-")</f>
        <v>Targeted Dealer</v>
      </c>
      <c r="H559" s="67"/>
      <c r="I559" s="68" t="n">
        <v>20</v>
      </c>
      <c r="J559" s="68" t="n">
        <f aca="false">I559/$J$1*($J$1-$E$1)</f>
        <v>18.6666666666667</v>
      </c>
      <c r="K559" s="69" t="n">
        <v>13</v>
      </c>
      <c r="L559" s="69" t="n">
        <f aca="false">I559-K559</f>
        <v>7</v>
      </c>
      <c r="M559" s="69" t="n">
        <f aca="false">IFERROR((K559/J559%),"-")</f>
        <v>69.6428571428572</v>
      </c>
      <c r="N559" s="97" t="n">
        <v>13.5</v>
      </c>
      <c r="O559" s="98" t="str">
        <f aca="false">IF(F559&lt;=$P$2,"Mar","")</f>
        <v>Mar</v>
      </c>
      <c r="P559" s="97" t="n">
        <f aca="false">N559</f>
        <v>13.5</v>
      </c>
      <c r="Q559" s="99" t="n">
        <f aca="false">K559-P559</f>
        <v>-0.5</v>
      </c>
      <c r="R559" s="98" t="n">
        <f aca="false">IFERROR(IF(O559="Mar",(K559/P559-1))," ")</f>
        <v>-0.0370370370370371</v>
      </c>
      <c r="S559" s="100" t="str">
        <f aca="false">IF(N559&gt;0,IF(O559="","-",IF(R559&lt;0%,"DEGROWTH","GROWTH")))</f>
        <v>DEGROWTH</v>
      </c>
      <c r="T559" s="69" t="n">
        <v>13</v>
      </c>
      <c r="U559" s="101" t="str">
        <f aca="false">IF(F559&lt;=$V$2,"Apr","")</f>
        <v>Apr</v>
      </c>
      <c r="V559" s="97" t="n">
        <v>13</v>
      </c>
      <c r="W559" s="102" t="n">
        <f aca="false">K559-V559</f>
        <v>0</v>
      </c>
      <c r="X559" s="103" t="n">
        <f aca="false">IFERROR(IF(U559="Apr",(K559/V559-1)),0)</f>
        <v>0</v>
      </c>
      <c r="Y559" s="104" t="str">
        <f aca="false">IF(T559&gt;0,IF(U559="","-",IF(X559&lt;0%,"DEGROWTH","GROWTH")))</f>
        <v>GROWTH</v>
      </c>
      <c r="Z559" s="75" t="n">
        <v>0</v>
      </c>
      <c r="AA559" s="70"/>
      <c r="AB559" s="70" t="s">
        <v>133</v>
      </c>
      <c r="AC559" s="70" t="s">
        <v>134</v>
      </c>
      <c r="AD559" s="3" t="n">
        <f aca="false">IF(K559=0,1,0)</f>
        <v>0</v>
      </c>
      <c r="AE559" s="76"/>
    </row>
    <row r="560" customFormat="false" ht="14.25" hidden="false" customHeight="true" outlineLevel="0" collapsed="false">
      <c r="A560" s="70" t="s">
        <v>134</v>
      </c>
      <c r="B560" s="71" t="s">
        <v>65</v>
      </c>
      <c r="C560" s="72" t="s">
        <v>1648</v>
      </c>
      <c r="D560" s="72" t="n">
        <v>1000000497</v>
      </c>
      <c r="E560" s="73" t="s">
        <v>1649</v>
      </c>
      <c r="F560" s="74" t="n">
        <v>41297</v>
      </c>
      <c r="G560" s="67" t="str">
        <f aca="false">IF(I560&gt;0,"Targeted Dealer","-")</f>
        <v>Targeted Dealer</v>
      </c>
      <c r="H560" s="67"/>
      <c r="I560" s="68" t="n">
        <v>100</v>
      </c>
      <c r="J560" s="68" t="n">
        <f aca="false">I560/$J$1*($J$1-$E$1)</f>
        <v>93.3333333333333</v>
      </c>
      <c r="K560" s="69" t="n">
        <v>74.5</v>
      </c>
      <c r="L560" s="69" t="n">
        <f aca="false">I560-K560</f>
        <v>25.5</v>
      </c>
      <c r="M560" s="69" t="n">
        <f aca="false">IFERROR((K560/J560%),"-")</f>
        <v>79.8214285714286</v>
      </c>
      <c r="N560" s="97" t="n">
        <v>76</v>
      </c>
      <c r="O560" s="98" t="str">
        <f aca="false">IF(F560&lt;=$P$2,"Mar","")</f>
        <v>Mar</v>
      </c>
      <c r="P560" s="97" t="n">
        <f aca="false">N560</f>
        <v>76</v>
      </c>
      <c r="Q560" s="99" t="n">
        <f aca="false">K560-P560</f>
        <v>-1.5</v>
      </c>
      <c r="R560" s="98" t="n">
        <f aca="false">IFERROR(IF(O560="Mar",(K560/P560-1))," ")</f>
        <v>-0.0197368421052632</v>
      </c>
      <c r="S560" s="100" t="str">
        <f aca="false">IF(N560&gt;0,IF(O560="","-",IF(R560&lt;0%,"DEGROWTH","GROWTH")))</f>
        <v>DEGROWTH</v>
      </c>
      <c r="T560" s="69" t="n">
        <v>164.5</v>
      </c>
      <c r="U560" s="101" t="str">
        <f aca="false">IF(F560&lt;=$V$2,"Apr","")</f>
        <v>Apr</v>
      </c>
      <c r="V560" s="97" t="n">
        <v>164.5</v>
      </c>
      <c r="W560" s="102" t="n">
        <f aca="false">K560-V560</f>
        <v>-90</v>
      </c>
      <c r="X560" s="103" t="n">
        <f aca="false">IFERROR(IF(U560="Apr",(K560/V560-1)),0)</f>
        <v>-0.547112462006079</v>
      </c>
      <c r="Y560" s="104" t="str">
        <f aca="false">IF(T560&gt;0,IF(U560="","-",IF(X560&lt;0%,"DEGROWTH","GROWTH")))</f>
        <v>DEGROWTH</v>
      </c>
      <c r="Z560" s="75" t="n">
        <v>0</v>
      </c>
      <c r="AA560" s="70"/>
      <c r="AB560" s="70" t="s">
        <v>133</v>
      </c>
      <c r="AC560" s="70" t="s">
        <v>134</v>
      </c>
      <c r="AD560" s="3" t="n">
        <f aca="false">IF(K560=0,1,0)</f>
        <v>0</v>
      </c>
      <c r="AE560" s="76"/>
    </row>
    <row r="561" customFormat="false" ht="14.25" hidden="false" customHeight="true" outlineLevel="0" collapsed="false">
      <c r="A561" s="70" t="s">
        <v>134</v>
      </c>
      <c r="B561" s="71" t="s">
        <v>69</v>
      </c>
      <c r="C561" s="72" t="s">
        <v>1650</v>
      </c>
      <c r="D561" s="72" t="n">
        <v>1000000511</v>
      </c>
      <c r="E561" s="73" t="s">
        <v>1651</v>
      </c>
      <c r="F561" s="74" t="n">
        <v>41401</v>
      </c>
      <c r="G561" s="67" t="str">
        <f aca="false">IF(I561&gt;0,"Targeted Dealer","-")</f>
        <v>Targeted Dealer</v>
      </c>
      <c r="H561" s="67"/>
      <c r="I561" s="68" t="n">
        <v>270</v>
      </c>
      <c r="J561" s="68" t="n">
        <f aca="false">I561/$J$1*($J$1-$E$1)</f>
        <v>252</v>
      </c>
      <c r="K561" s="69" t="n">
        <v>201</v>
      </c>
      <c r="L561" s="69" t="n">
        <f aca="false">I561-K561</f>
        <v>69</v>
      </c>
      <c r="M561" s="69" t="n">
        <f aca="false">IFERROR((K561/J561%),"-")</f>
        <v>79.7619047619048</v>
      </c>
      <c r="N561" s="97" t="n">
        <v>277</v>
      </c>
      <c r="O561" s="98" t="str">
        <f aca="false">IF(F561&lt;=$P$2,"Mar","")</f>
        <v>Mar</v>
      </c>
      <c r="P561" s="97" t="n">
        <f aca="false">N561</f>
        <v>277</v>
      </c>
      <c r="Q561" s="99" t="n">
        <f aca="false">K561-P561</f>
        <v>-76</v>
      </c>
      <c r="R561" s="98" t="n">
        <f aca="false">IFERROR(IF(O561="Mar",(K561/P561-1))," ")</f>
        <v>-0.274368231046931</v>
      </c>
      <c r="S561" s="100" t="str">
        <f aca="false">IF(N561&gt;0,IF(O561="","-",IF(R561&lt;0%,"DEGROWTH","GROWTH")))</f>
        <v>DEGROWTH</v>
      </c>
      <c r="T561" s="69" t="n">
        <v>176</v>
      </c>
      <c r="U561" s="101" t="str">
        <f aca="false">IF(F561&lt;=$V$2,"Apr","")</f>
        <v>Apr</v>
      </c>
      <c r="V561" s="97" t="n">
        <v>176</v>
      </c>
      <c r="W561" s="102" t="n">
        <f aca="false">K561-V561</f>
        <v>25</v>
      </c>
      <c r="X561" s="103" t="n">
        <f aca="false">IFERROR(IF(U561="Apr",(K561/V561-1)),0)</f>
        <v>0.142045454545455</v>
      </c>
      <c r="Y561" s="104" t="str">
        <f aca="false">IF(T561&gt;0,IF(U561="","-",IF(X561&lt;0%,"DEGROWTH","GROWTH")))</f>
        <v>GROWTH</v>
      </c>
      <c r="Z561" s="75" t="n">
        <v>0</v>
      </c>
      <c r="AA561" s="70"/>
      <c r="AB561" s="70" t="s">
        <v>133</v>
      </c>
      <c r="AC561" s="70" t="s">
        <v>134</v>
      </c>
      <c r="AD561" s="3" t="n">
        <f aca="false">IF(K561=0,1,0)</f>
        <v>0</v>
      </c>
      <c r="AE561" s="76"/>
    </row>
    <row r="562" customFormat="false" ht="14.25" hidden="false" customHeight="true" outlineLevel="0" collapsed="false">
      <c r="A562" s="70" t="s">
        <v>134</v>
      </c>
      <c r="B562" s="71" t="s">
        <v>65</v>
      </c>
      <c r="C562" s="72" t="s">
        <v>1652</v>
      </c>
      <c r="D562" s="72" t="n">
        <v>1000000493</v>
      </c>
      <c r="E562" s="73" t="s">
        <v>1653</v>
      </c>
      <c r="F562" s="74" t="n">
        <v>41408</v>
      </c>
      <c r="G562" s="67" t="str">
        <f aca="false">IF(I562&gt;0,"Targeted Dealer","-")</f>
        <v>Targeted Dealer</v>
      </c>
      <c r="H562" s="67"/>
      <c r="I562" s="68" t="n">
        <v>200</v>
      </c>
      <c r="J562" s="68" t="n">
        <f aca="false">I562/$J$1*($J$1-$E$1)</f>
        <v>186.666666666667</v>
      </c>
      <c r="K562" s="69" t="n">
        <v>107</v>
      </c>
      <c r="L562" s="69" t="n">
        <f aca="false">I562-K562</f>
        <v>93</v>
      </c>
      <c r="M562" s="69" t="n">
        <f aca="false">IFERROR((K562/J562%),"-")</f>
        <v>57.3214285714286</v>
      </c>
      <c r="N562" s="97" t="n">
        <v>106</v>
      </c>
      <c r="O562" s="98" t="str">
        <f aca="false">IF(F562&lt;=$P$2,"Mar","")</f>
        <v>Mar</v>
      </c>
      <c r="P562" s="97" t="n">
        <f aca="false">N562</f>
        <v>106</v>
      </c>
      <c r="Q562" s="99" t="n">
        <f aca="false">K562-P562</f>
        <v>1</v>
      </c>
      <c r="R562" s="98" t="n">
        <f aca="false">IFERROR(IF(O562="Mar",(K562/P562-1))," ")</f>
        <v>0.00943396226415105</v>
      </c>
      <c r="S562" s="100" t="str">
        <f aca="false">IF(N562&gt;0,IF(O562="","-",IF(R562&lt;0%,"DEGROWTH","GROWTH")))</f>
        <v>GROWTH</v>
      </c>
      <c r="T562" s="69" t="n">
        <v>100</v>
      </c>
      <c r="U562" s="101" t="str">
        <f aca="false">IF(F562&lt;=$V$2,"Apr","")</f>
        <v>Apr</v>
      </c>
      <c r="V562" s="97" t="n">
        <v>100</v>
      </c>
      <c r="W562" s="102" t="n">
        <f aca="false">K562-V562</f>
        <v>7</v>
      </c>
      <c r="X562" s="103" t="n">
        <f aca="false">IFERROR(IF(U562="Apr",(K562/V562-1)),0)</f>
        <v>0.0700000000000001</v>
      </c>
      <c r="Y562" s="104" t="str">
        <f aca="false">IF(T562&gt;0,IF(U562="","-",IF(X562&lt;0%,"DEGROWTH","GROWTH")))</f>
        <v>GROWTH</v>
      </c>
      <c r="Z562" s="75" t="n">
        <v>0</v>
      </c>
      <c r="AA562" s="70"/>
      <c r="AB562" s="70" t="s">
        <v>133</v>
      </c>
      <c r="AC562" s="70" t="s">
        <v>134</v>
      </c>
      <c r="AD562" s="3" t="n">
        <f aca="false">IF(K562=0,1,0)</f>
        <v>0</v>
      </c>
      <c r="AE562" s="76"/>
    </row>
    <row r="563" customFormat="false" ht="14.25" hidden="false" customHeight="true" outlineLevel="0" collapsed="false">
      <c r="A563" s="70" t="s">
        <v>134</v>
      </c>
      <c r="B563" s="71" t="s">
        <v>69</v>
      </c>
      <c r="C563" s="72" t="s">
        <v>1654</v>
      </c>
      <c r="D563" s="72" t="n">
        <v>1000000492</v>
      </c>
      <c r="E563" s="73" t="s">
        <v>1655</v>
      </c>
      <c r="F563" s="74" t="n">
        <v>41562</v>
      </c>
      <c r="G563" s="67" t="str">
        <f aca="false">IF(I563&gt;0,"Targeted Dealer","-")</f>
        <v>Targeted Dealer</v>
      </c>
      <c r="H563" s="67"/>
      <c r="I563" s="68" t="n">
        <v>185</v>
      </c>
      <c r="J563" s="68" t="n">
        <f aca="false">I563/$J$1*($J$1-$E$1)</f>
        <v>172.666666666667</v>
      </c>
      <c r="K563" s="69" t="n">
        <v>140</v>
      </c>
      <c r="L563" s="69" t="n">
        <f aca="false">I563-K563</f>
        <v>45</v>
      </c>
      <c r="M563" s="69" t="n">
        <f aca="false">IFERROR((K563/J563%),"-")</f>
        <v>81.0810810810811</v>
      </c>
      <c r="N563" s="97" t="n">
        <v>140</v>
      </c>
      <c r="O563" s="98" t="str">
        <f aca="false">IF(F563&lt;=$P$2,"Mar","")</f>
        <v>Mar</v>
      </c>
      <c r="P563" s="97" t="n">
        <f aca="false">N563</f>
        <v>140</v>
      </c>
      <c r="Q563" s="99" t="n">
        <f aca="false">K563-P563</f>
        <v>0</v>
      </c>
      <c r="R563" s="98" t="n">
        <f aca="false">IFERROR(IF(O563="Mar",(K563/P563-1))," ")</f>
        <v>0</v>
      </c>
      <c r="S563" s="100" t="str">
        <f aca="false">IF(N563&gt;0,IF(O563="","-",IF(R563&lt;0%,"DEGROWTH","GROWTH")))</f>
        <v>GROWTH</v>
      </c>
      <c r="T563" s="69" t="n">
        <v>150</v>
      </c>
      <c r="U563" s="101" t="str">
        <f aca="false">IF(F563&lt;=$V$2,"Apr","")</f>
        <v>Apr</v>
      </c>
      <c r="V563" s="97" t="n">
        <v>150</v>
      </c>
      <c r="W563" s="102" t="n">
        <f aca="false">K563-V563</f>
        <v>-10</v>
      </c>
      <c r="X563" s="103" t="n">
        <f aca="false">IFERROR(IF(U563="Apr",(K563/V563-1)),0)</f>
        <v>-0.0666666666666667</v>
      </c>
      <c r="Y563" s="104" t="str">
        <f aca="false">IF(T563&gt;0,IF(U563="","-",IF(X563&lt;0%,"DEGROWTH","GROWTH")))</f>
        <v>DEGROWTH</v>
      </c>
      <c r="Z563" s="75" t="n">
        <v>0</v>
      </c>
      <c r="AA563" s="70"/>
      <c r="AB563" s="70" t="s">
        <v>133</v>
      </c>
      <c r="AC563" s="70" t="s">
        <v>134</v>
      </c>
      <c r="AD563" s="3" t="n">
        <f aca="false">IF(K563=0,1,0)</f>
        <v>0</v>
      </c>
      <c r="AE563" s="76"/>
    </row>
    <row r="564" customFormat="false" ht="14.25" hidden="false" customHeight="true" outlineLevel="0" collapsed="false">
      <c r="A564" s="70" t="s">
        <v>134</v>
      </c>
      <c r="B564" s="71" t="s">
        <v>65</v>
      </c>
      <c r="C564" s="72" t="s">
        <v>1656</v>
      </c>
      <c r="D564" s="72" t="n">
        <v>1000000501</v>
      </c>
      <c r="E564" s="73" t="s">
        <v>1657</v>
      </c>
      <c r="F564" s="74" t="n">
        <v>41648</v>
      </c>
      <c r="G564" s="67" t="str">
        <f aca="false">IF(I564&gt;0,"Targeted Dealer","-")</f>
        <v>Targeted Dealer</v>
      </c>
      <c r="H564" s="67"/>
      <c r="I564" s="68" t="n">
        <v>50</v>
      </c>
      <c r="J564" s="68" t="n">
        <f aca="false">I564/$J$1*($J$1-$E$1)</f>
        <v>46.6666666666667</v>
      </c>
      <c r="K564" s="69" t="n">
        <v>25</v>
      </c>
      <c r="L564" s="69" t="n">
        <f aca="false">I564-K564</f>
        <v>25</v>
      </c>
      <c r="M564" s="69" t="n">
        <f aca="false">IFERROR((K564/J564%),"-")</f>
        <v>53.5714285714286</v>
      </c>
      <c r="N564" s="97" t="n">
        <v>25</v>
      </c>
      <c r="O564" s="98" t="str">
        <f aca="false">IF(F564&lt;=$P$2,"Mar","")</f>
        <v>Mar</v>
      </c>
      <c r="P564" s="97" t="n">
        <f aca="false">N564</f>
        <v>25</v>
      </c>
      <c r="Q564" s="99" t="n">
        <f aca="false">K564-P564</f>
        <v>0</v>
      </c>
      <c r="R564" s="98" t="n">
        <f aca="false">IFERROR(IF(O564="Mar",(K564/P564-1))," ")</f>
        <v>0</v>
      </c>
      <c r="S564" s="100" t="str">
        <f aca="false">IF(N564&gt;0,IF(O564="","-",IF(R564&lt;0%,"DEGROWTH","GROWTH")))</f>
        <v>GROWTH</v>
      </c>
      <c r="T564" s="69" t="n">
        <v>0</v>
      </c>
      <c r="U564" s="101" t="str">
        <f aca="false">IF(F564&lt;=$V$2,"Apr","")</f>
        <v>Apr</v>
      </c>
      <c r="V564" s="97" t="n">
        <v>0</v>
      </c>
      <c r="W564" s="102" t="n">
        <f aca="false">K564-V564</f>
        <v>25</v>
      </c>
      <c r="X564" s="103" t="n">
        <f aca="false">IFERROR(IF(U564="Apr",(K564/V564-1)),0)</f>
        <v>0</v>
      </c>
      <c r="Y564" s="106" t="b">
        <f aca="false">IF(T564&gt;0,IF(U564="","-",IF(X564&lt;0%,"DEGROWTH","GROWTH")))</f>
        <v>0</v>
      </c>
      <c r="Z564" s="75" t="n">
        <v>0</v>
      </c>
      <c r="AA564" s="70"/>
      <c r="AB564" s="70" t="s">
        <v>133</v>
      </c>
      <c r="AC564" s="70" t="s">
        <v>134</v>
      </c>
      <c r="AD564" s="3" t="n">
        <f aca="false">IF(K564=0,1,0)</f>
        <v>0</v>
      </c>
      <c r="AE564" s="76"/>
    </row>
    <row r="565" customFormat="false" ht="14.25" hidden="false" customHeight="true" outlineLevel="0" collapsed="false">
      <c r="A565" s="70" t="s">
        <v>134</v>
      </c>
      <c r="B565" s="71" t="s">
        <v>69</v>
      </c>
      <c r="C565" s="72" t="s">
        <v>1658</v>
      </c>
      <c r="D565" s="72" t="n">
        <v>1000000513</v>
      </c>
      <c r="E565" s="73" t="s">
        <v>1659</v>
      </c>
      <c r="F565" s="74" t="n">
        <v>41837</v>
      </c>
      <c r="G565" s="67" t="str">
        <f aca="false">IF(I565&gt;0,"Targeted Dealer","-")</f>
        <v>Targeted Dealer</v>
      </c>
      <c r="H565" s="67"/>
      <c r="I565" s="68" t="n">
        <v>20</v>
      </c>
      <c r="J565" s="68" t="n">
        <f aca="false">I565/$J$1*($J$1-$E$1)</f>
        <v>18.6666666666667</v>
      </c>
      <c r="K565" s="69" t="n">
        <v>27</v>
      </c>
      <c r="L565" s="69" t="n">
        <f aca="false">I565-K565</f>
        <v>-7</v>
      </c>
      <c r="M565" s="69" t="n">
        <f aca="false">IFERROR((K565/J565%),"-")</f>
        <v>144.642857142857</v>
      </c>
      <c r="N565" s="97" t="n">
        <v>13</v>
      </c>
      <c r="O565" s="98" t="str">
        <f aca="false">IF(F565&lt;=$P$2,"Mar","")</f>
        <v>Mar</v>
      </c>
      <c r="P565" s="97" t="n">
        <f aca="false">N565</f>
        <v>13</v>
      </c>
      <c r="Q565" s="99" t="n">
        <f aca="false">K565-P565</f>
        <v>14</v>
      </c>
      <c r="R565" s="98" t="n">
        <f aca="false">IFERROR(IF(O565="Mar",(K565/P565-1))," ")</f>
        <v>1.07692307692308</v>
      </c>
      <c r="S565" s="100" t="str">
        <f aca="false">IF(N565&gt;0,IF(O565="","-",IF(R565&lt;0%,"DEGROWTH","GROWTH")))</f>
        <v>GROWTH</v>
      </c>
      <c r="T565" s="69" t="n">
        <v>13</v>
      </c>
      <c r="U565" s="101" t="str">
        <f aca="false">IF(F565&lt;=$V$2,"Apr","")</f>
        <v>Apr</v>
      </c>
      <c r="V565" s="97" t="n">
        <v>13</v>
      </c>
      <c r="W565" s="102" t="n">
        <f aca="false">K565-V565</f>
        <v>14</v>
      </c>
      <c r="X565" s="103" t="n">
        <f aca="false">IFERROR(IF(U565="Apr",(K565/V565-1)),0)</f>
        <v>1.07692307692308</v>
      </c>
      <c r="Y565" s="104" t="str">
        <f aca="false">IF(T565&gt;0,IF(U565="","-",IF(X565&lt;0%,"DEGROWTH","GROWTH")))</f>
        <v>GROWTH</v>
      </c>
      <c r="Z565" s="75" t="n">
        <v>0</v>
      </c>
      <c r="AA565" s="70"/>
      <c r="AB565" s="70" t="s">
        <v>133</v>
      </c>
      <c r="AC565" s="70" t="s">
        <v>134</v>
      </c>
      <c r="AD565" s="3" t="n">
        <f aca="false">IF(K565=0,1,0)</f>
        <v>0</v>
      </c>
      <c r="AE565" s="76"/>
    </row>
    <row r="566" customFormat="false" ht="14.25" hidden="false" customHeight="true" outlineLevel="0" collapsed="false">
      <c r="A566" s="70" t="s">
        <v>134</v>
      </c>
      <c r="B566" s="71" t="s">
        <v>65</v>
      </c>
      <c r="C566" s="72" t="s">
        <v>1660</v>
      </c>
      <c r="D566" s="72" t="n">
        <v>1000000509</v>
      </c>
      <c r="E566" s="73" t="s">
        <v>1661</v>
      </c>
      <c r="F566" s="74" t="n">
        <v>42096</v>
      </c>
      <c r="G566" s="67" t="str">
        <f aca="false">IF(I566&gt;0,"Targeted Dealer","-")</f>
        <v>Targeted Dealer</v>
      </c>
      <c r="H566" s="67"/>
      <c r="I566" s="68" t="n">
        <v>1450</v>
      </c>
      <c r="J566" s="68" t="n">
        <f aca="false">I566/$J$1*($J$1-$E$1)</f>
        <v>1353.33333333333</v>
      </c>
      <c r="K566" s="69" t="n">
        <v>1387.1</v>
      </c>
      <c r="L566" s="69" t="n">
        <f aca="false">I566-K566</f>
        <v>62.9000000000001</v>
      </c>
      <c r="M566" s="69" t="n">
        <f aca="false">IFERROR((K566/J566%),"-")</f>
        <v>102.495073891626</v>
      </c>
      <c r="N566" s="97" t="n">
        <v>1352</v>
      </c>
      <c r="O566" s="98" t="str">
        <f aca="false">IF(F566&lt;=$P$2,"Mar","")</f>
        <v>Mar</v>
      </c>
      <c r="P566" s="97" t="n">
        <f aca="false">N566</f>
        <v>1352</v>
      </c>
      <c r="Q566" s="99" t="n">
        <f aca="false">K566-P566</f>
        <v>35.0999999999999</v>
      </c>
      <c r="R566" s="98" t="n">
        <f aca="false">IFERROR(IF(O566="Mar",(K566/P566-1))," ")</f>
        <v>0.0259615384615384</v>
      </c>
      <c r="S566" s="100" t="str">
        <f aca="false">IF(N566&gt;0,IF(O566="","-",IF(R566&lt;0%,"DEGROWTH","GROWTH")))</f>
        <v>GROWTH</v>
      </c>
      <c r="T566" s="69" t="n">
        <v>1275</v>
      </c>
      <c r="U566" s="101" t="str">
        <f aca="false">IF(F566&lt;=$V$2,"Apr","")</f>
        <v>Apr</v>
      </c>
      <c r="V566" s="97" t="n">
        <v>1275</v>
      </c>
      <c r="W566" s="102" t="n">
        <f aca="false">K566-V566</f>
        <v>112.1</v>
      </c>
      <c r="X566" s="103" t="n">
        <f aca="false">IFERROR(IF(U566="Apr",(K566/V566-1)),0)</f>
        <v>0.0879215686274508</v>
      </c>
      <c r="Y566" s="104" t="str">
        <f aca="false">IF(T566&gt;0,IF(U566="","-",IF(X566&lt;0%,"DEGROWTH","GROWTH")))</f>
        <v>GROWTH</v>
      </c>
      <c r="Z566" s="75" t="n">
        <v>0</v>
      </c>
      <c r="AA566" s="70"/>
      <c r="AB566" s="70" t="s">
        <v>133</v>
      </c>
      <c r="AC566" s="70" t="s">
        <v>134</v>
      </c>
      <c r="AD566" s="3" t="n">
        <f aca="false">IF(K566=0,1,0)</f>
        <v>0</v>
      </c>
      <c r="AE566" s="76"/>
    </row>
    <row r="567" customFormat="false" ht="14.25" hidden="false" customHeight="true" outlineLevel="0" collapsed="false">
      <c r="A567" s="70" t="s">
        <v>134</v>
      </c>
      <c r="B567" s="71" t="s">
        <v>69</v>
      </c>
      <c r="C567" s="72" t="s">
        <v>1662</v>
      </c>
      <c r="D567" s="72" t="n">
        <v>1000000486</v>
      </c>
      <c r="E567" s="73" t="s">
        <v>1663</v>
      </c>
      <c r="F567" s="74" t="n">
        <v>42102</v>
      </c>
      <c r="G567" s="67" t="str">
        <f aca="false">IF(I567&gt;0,"Targeted Dealer","-")</f>
        <v>Targeted Dealer</v>
      </c>
      <c r="H567" s="67"/>
      <c r="I567" s="68" t="n">
        <v>50</v>
      </c>
      <c r="J567" s="68" t="n">
        <f aca="false">I567/$J$1*($J$1-$E$1)</f>
        <v>46.6666666666667</v>
      </c>
      <c r="K567" s="69" t="n">
        <v>39</v>
      </c>
      <c r="L567" s="69" t="n">
        <f aca="false">I567-K567</f>
        <v>11</v>
      </c>
      <c r="M567" s="69" t="n">
        <f aca="false">IFERROR((K567/J567%),"-")</f>
        <v>83.5714285714286</v>
      </c>
      <c r="N567" s="97" t="n">
        <v>26</v>
      </c>
      <c r="O567" s="98" t="str">
        <f aca="false">IF(F567&lt;=$P$2,"Mar","")</f>
        <v>Mar</v>
      </c>
      <c r="P567" s="97" t="n">
        <f aca="false">N567</f>
        <v>26</v>
      </c>
      <c r="Q567" s="99" t="n">
        <f aca="false">K567-P567</f>
        <v>13</v>
      </c>
      <c r="R567" s="98" t="n">
        <f aca="false">IFERROR(IF(O567="Mar",(K567/P567-1))," ")</f>
        <v>0.5</v>
      </c>
      <c r="S567" s="100" t="str">
        <f aca="false">IF(N567&gt;0,IF(O567="","-",IF(R567&lt;0%,"DEGROWTH","GROWTH")))</f>
        <v>GROWTH</v>
      </c>
      <c r="T567" s="69" t="n">
        <v>52</v>
      </c>
      <c r="U567" s="101" t="str">
        <f aca="false">IF(F567&lt;=$V$2,"Apr","")</f>
        <v>Apr</v>
      </c>
      <c r="V567" s="97" t="n">
        <v>52</v>
      </c>
      <c r="W567" s="102" t="n">
        <f aca="false">K567-V567</f>
        <v>-13</v>
      </c>
      <c r="X567" s="103" t="n">
        <f aca="false">IFERROR(IF(U567="Apr",(K567/V567-1)),0)</f>
        <v>-0.25</v>
      </c>
      <c r="Y567" s="104" t="str">
        <f aca="false">IF(T567&gt;0,IF(U567="","-",IF(X567&lt;0%,"DEGROWTH","GROWTH")))</f>
        <v>DEGROWTH</v>
      </c>
      <c r="Z567" s="75" t="n">
        <v>0</v>
      </c>
      <c r="AA567" s="70"/>
      <c r="AB567" s="70" t="s">
        <v>133</v>
      </c>
      <c r="AC567" s="70" t="s">
        <v>134</v>
      </c>
      <c r="AD567" s="3" t="n">
        <f aca="false">IF(K567=0,1,0)</f>
        <v>0</v>
      </c>
      <c r="AE567" s="76"/>
    </row>
    <row r="568" customFormat="false" ht="14.25" hidden="false" customHeight="true" outlineLevel="0" collapsed="false">
      <c r="A568" s="70" t="s">
        <v>134</v>
      </c>
      <c r="B568" s="71" t="s">
        <v>65</v>
      </c>
      <c r="C568" s="72" t="s">
        <v>1664</v>
      </c>
      <c r="D568" s="72" t="n">
        <v>1000000503</v>
      </c>
      <c r="E568" s="73" t="s">
        <v>1665</v>
      </c>
      <c r="F568" s="74" t="n">
        <v>42174</v>
      </c>
      <c r="G568" s="67" t="str">
        <f aca="false">IF(I568&gt;0,"Targeted Dealer","-")</f>
        <v>Targeted Dealer</v>
      </c>
      <c r="H568" s="67"/>
      <c r="I568" s="68" t="n">
        <v>150</v>
      </c>
      <c r="J568" s="68" t="n">
        <f aca="false">I568/$J$1*($J$1-$E$1)</f>
        <v>140</v>
      </c>
      <c r="K568" s="69" t="n">
        <v>80</v>
      </c>
      <c r="L568" s="69" t="n">
        <f aca="false">I568-K568</f>
        <v>70</v>
      </c>
      <c r="M568" s="69" t="n">
        <f aca="false">IFERROR((K568/J568%),"-")</f>
        <v>57.1428571428571</v>
      </c>
      <c r="N568" s="97" t="n">
        <v>128.5</v>
      </c>
      <c r="O568" s="98" t="str">
        <f aca="false">IF(F568&lt;=$P$2,"Mar","")</f>
        <v>Mar</v>
      </c>
      <c r="P568" s="97" t="n">
        <f aca="false">N568</f>
        <v>128.5</v>
      </c>
      <c r="Q568" s="99" t="n">
        <f aca="false">K568-P568</f>
        <v>-48.5</v>
      </c>
      <c r="R568" s="98" t="n">
        <f aca="false">IFERROR(IF(O568="Mar",(K568/P568-1))," ")</f>
        <v>-0.377431906614786</v>
      </c>
      <c r="S568" s="100" t="str">
        <f aca="false">IF(N568&gt;0,IF(O568="","-",IF(R568&lt;0%,"DEGROWTH","GROWTH")))</f>
        <v>DEGROWTH</v>
      </c>
      <c r="T568" s="69" t="n">
        <v>140</v>
      </c>
      <c r="U568" s="101" t="str">
        <f aca="false">IF(F568&lt;=$V$2,"Apr","")</f>
        <v>Apr</v>
      </c>
      <c r="V568" s="97" t="n">
        <v>140</v>
      </c>
      <c r="W568" s="102" t="n">
        <f aca="false">K568-V568</f>
        <v>-60</v>
      </c>
      <c r="X568" s="103" t="n">
        <f aca="false">IFERROR(IF(U568="Apr",(K568/V568-1)),0)</f>
        <v>-0.428571428571429</v>
      </c>
      <c r="Y568" s="104" t="str">
        <f aca="false">IF(T568&gt;0,IF(U568="","-",IF(X568&lt;0%,"DEGROWTH","GROWTH")))</f>
        <v>DEGROWTH</v>
      </c>
      <c r="Z568" s="75" t="n">
        <v>0</v>
      </c>
      <c r="AA568" s="70"/>
      <c r="AB568" s="70" t="s">
        <v>133</v>
      </c>
      <c r="AC568" s="70" t="s">
        <v>134</v>
      </c>
      <c r="AD568" s="3" t="n">
        <f aca="false">IF(K568=0,1,0)</f>
        <v>0</v>
      </c>
      <c r="AE568" s="76"/>
    </row>
    <row r="569" customFormat="false" ht="14.25" hidden="false" customHeight="true" outlineLevel="0" collapsed="false">
      <c r="A569" s="70" t="s">
        <v>134</v>
      </c>
      <c r="B569" s="71" t="s">
        <v>65</v>
      </c>
      <c r="C569" s="72" t="s">
        <v>1666</v>
      </c>
      <c r="D569" s="72" t="n">
        <v>1000000498</v>
      </c>
      <c r="E569" s="73" t="s">
        <v>1667</v>
      </c>
      <c r="F569" s="74" t="n">
        <v>42195</v>
      </c>
      <c r="G569" s="67" t="str">
        <f aca="false">IF(I569&gt;0,"Targeted Dealer","-")</f>
        <v>Targeted Dealer</v>
      </c>
      <c r="H569" s="67"/>
      <c r="I569" s="68" t="n">
        <v>25</v>
      </c>
      <c r="J569" s="68" t="n">
        <f aca="false">I569/$J$1*($J$1-$E$1)</f>
        <v>23.3333333333333</v>
      </c>
      <c r="K569" s="69" t="n">
        <v>50</v>
      </c>
      <c r="L569" s="69" t="n">
        <f aca="false">I569-K569</f>
        <v>-25</v>
      </c>
      <c r="M569" s="69" t="n">
        <f aca="false">IFERROR((K569/J569%),"-")</f>
        <v>214.285714285714</v>
      </c>
      <c r="N569" s="97" t="n">
        <v>50</v>
      </c>
      <c r="O569" s="98" t="str">
        <f aca="false">IF(F569&lt;=$P$2,"Mar","")</f>
        <v>Mar</v>
      </c>
      <c r="P569" s="97" t="n">
        <f aca="false">N569</f>
        <v>50</v>
      </c>
      <c r="Q569" s="99" t="n">
        <f aca="false">K569-P569</f>
        <v>0</v>
      </c>
      <c r="R569" s="98" t="n">
        <f aca="false">IFERROR(IF(O569="Mar",(K569/P569-1))," ")</f>
        <v>0</v>
      </c>
      <c r="S569" s="100" t="str">
        <f aca="false">IF(N569&gt;0,IF(O569="","-",IF(R569&lt;0%,"DEGROWTH","GROWTH")))</f>
        <v>GROWTH</v>
      </c>
      <c r="T569" s="69" t="n">
        <v>30</v>
      </c>
      <c r="U569" s="101" t="str">
        <f aca="false">IF(F569&lt;=$V$2,"Apr","")</f>
        <v>Apr</v>
      </c>
      <c r="V569" s="97" t="n">
        <v>30</v>
      </c>
      <c r="W569" s="102" t="n">
        <f aca="false">K569-V569</f>
        <v>20</v>
      </c>
      <c r="X569" s="103" t="n">
        <f aca="false">IFERROR(IF(U569="Apr",(K569/V569-1)),0)</f>
        <v>0.666666666666667</v>
      </c>
      <c r="Y569" s="104" t="str">
        <f aca="false">IF(T569&gt;0,IF(U569="","-",IF(X569&lt;0%,"DEGROWTH","GROWTH")))</f>
        <v>GROWTH</v>
      </c>
      <c r="Z569" s="75" t="n">
        <v>0</v>
      </c>
      <c r="AA569" s="70"/>
      <c r="AB569" s="70" t="s">
        <v>133</v>
      </c>
      <c r="AC569" s="70" t="s">
        <v>134</v>
      </c>
      <c r="AD569" s="3" t="n">
        <f aca="false">IF(K569=0,1,0)</f>
        <v>0</v>
      </c>
      <c r="AE569" s="76"/>
    </row>
    <row r="570" customFormat="false" ht="14.25" hidden="false" customHeight="true" outlineLevel="0" collapsed="false">
      <c r="A570" s="70" t="s">
        <v>134</v>
      </c>
      <c r="B570" s="71" t="s">
        <v>69</v>
      </c>
      <c r="C570" s="72" t="s">
        <v>1668</v>
      </c>
      <c r="D570" s="72" t="n">
        <v>1000000496</v>
      </c>
      <c r="E570" s="73" t="s">
        <v>1669</v>
      </c>
      <c r="F570" s="74" t="n">
        <v>42286</v>
      </c>
      <c r="G570" s="67" t="str">
        <f aca="false">IF(I570&gt;0,"Targeted Dealer","-")</f>
        <v>Targeted Dealer</v>
      </c>
      <c r="H570" s="67"/>
      <c r="I570" s="68" t="n">
        <v>225</v>
      </c>
      <c r="J570" s="68" t="n">
        <f aca="false">I570/$J$1*($J$1-$E$1)</f>
        <v>210</v>
      </c>
      <c r="K570" s="69" t="n">
        <v>130</v>
      </c>
      <c r="L570" s="69" t="n">
        <f aca="false">I570-K570</f>
        <v>95</v>
      </c>
      <c r="M570" s="69" t="n">
        <f aca="false">IFERROR((K570/J570%),"-")</f>
        <v>61.9047619047619</v>
      </c>
      <c r="N570" s="97" t="n">
        <v>95</v>
      </c>
      <c r="O570" s="98" t="str">
        <f aca="false">IF(F570&lt;=$P$2,"Mar","")</f>
        <v>Mar</v>
      </c>
      <c r="P570" s="97" t="n">
        <f aca="false">N570</f>
        <v>95</v>
      </c>
      <c r="Q570" s="99" t="n">
        <f aca="false">K570-P570</f>
        <v>35</v>
      </c>
      <c r="R570" s="98" t="n">
        <f aca="false">IFERROR(IF(O570="Mar",(K570/P570-1))," ")</f>
        <v>0.368421052631579</v>
      </c>
      <c r="S570" s="100" t="str">
        <f aca="false">IF(N570&gt;0,IF(O570="","-",IF(R570&lt;0%,"DEGROWTH","GROWTH")))</f>
        <v>GROWTH</v>
      </c>
      <c r="T570" s="69" t="n">
        <v>205</v>
      </c>
      <c r="U570" s="101" t="str">
        <f aca="false">IF(F570&lt;=$V$2,"Apr","")</f>
        <v>Apr</v>
      </c>
      <c r="V570" s="97" t="n">
        <v>205</v>
      </c>
      <c r="W570" s="102" t="n">
        <f aca="false">K570-V570</f>
        <v>-75</v>
      </c>
      <c r="X570" s="103" t="n">
        <f aca="false">IFERROR(IF(U570="Apr",(K570/V570-1)),0)</f>
        <v>-0.365853658536585</v>
      </c>
      <c r="Y570" s="104" t="str">
        <f aca="false">IF(T570&gt;0,IF(U570="","-",IF(X570&lt;0%,"DEGROWTH","GROWTH")))</f>
        <v>DEGROWTH</v>
      </c>
      <c r="Z570" s="75" t="n">
        <v>0</v>
      </c>
      <c r="AA570" s="70"/>
      <c r="AB570" s="70" t="s">
        <v>133</v>
      </c>
      <c r="AC570" s="70" t="s">
        <v>134</v>
      </c>
      <c r="AD570" s="3" t="n">
        <f aca="false">IF(K570=0,1,0)</f>
        <v>0</v>
      </c>
      <c r="AE570" s="76"/>
    </row>
    <row r="571" customFormat="false" ht="14.25" hidden="false" customHeight="true" outlineLevel="0" collapsed="false">
      <c r="A571" s="70" t="s">
        <v>134</v>
      </c>
      <c r="B571" s="71" t="s">
        <v>69</v>
      </c>
      <c r="C571" s="72" t="s">
        <v>1670</v>
      </c>
      <c r="D571" s="72" t="n">
        <v>1000000508</v>
      </c>
      <c r="E571" s="73" t="s">
        <v>1671</v>
      </c>
      <c r="F571" s="74" t="n">
        <v>42373</v>
      </c>
      <c r="G571" s="67" t="str">
        <f aca="false">IF(I571&gt;0,"Targeted Dealer","-")</f>
        <v>Targeted Dealer</v>
      </c>
      <c r="H571" s="67"/>
      <c r="I571" s="68" t="n">
        <v>200</v>
      </c>
      <c r="J571" s="68" t="n">
        <f aca="false">I571/$J$1*($J$1-$E$1)</f>
        <v>186.666666666667</v>
      </c>
      <c r="K571" s="69" t="n">
        <v>242.5</v>
      </c>
      <c r="L571" s="69" t="n">
        <f aca="false">I571-K571</f>
        <v>-42.5</v>
      </c>
      <c r="M571" s="69" t="n">
        <f aca="false">IFERROR((K571/J571%),"-")</f>
        <v>129.910714285714</v>
      </c>
      <c r="N571" s="97" t="n">
        <v>285</v>
      </c>
      <c r="O571" s="98" t="str">
        <f aca="false">IF(F571&lt;=$P$2,"Mar","")</f>
        <v>Mar</v>
      </c>
      <c r="P571" s="97" t="n">
        <f aca="false">N571</f>
        <v>285</v>
      </c>
      <c r="Q571" s="99" t="n">
        <f aca="false">K571-P571</f>
        <v>-42.5</v>
      </c>
      <c r="R571" s="98" t="n">
        <f aca="false">IFERROR(IF(O571="Mar",(K571/P571-1))," ")</f>
        <v>-0.149122807017544</v>
      </c>
      <c r="S571" s="100" t="str">
        <f aca="false">IF(N571&gt;0,IF(O571="","-",IF(R571&lt;0%,"DEGROWTH","GROWTH")))</f>
        <v>DEGROWTH</v>
      </c>
      <c r="T571" s="69" t="n">
        <v>116.5</v>
      </c>
      <c r="U571" s="101" t="str">
        <f aca="false">IF(F571&lt;=$V$2,"Apr","")</f>
        <v>Apr</v>
      </c>
      <c r="V571" s="97" t="n">
        <v>116.5</v>
      </c>
      <c r="W571" s="102" t="n">
        <f aca="false">K571-V571</f>
        <v>126</v>
      </c>
      <c r="X571" s="103" t="n">
        <f aca="false">IFERROR(IF(U571="Apr",(K571/V571-1)),0)</f>
        <v>1.08154506437768</v>
      </c>
      <c r="Y571" s="104" t="str">
        <f aca="false">IF(T571&gt;0,IF(U571="","-",IF(X571&lt;0%,"DEGROWTH","GROWTH")))</f>
        <v>GROWTH</v>
      </c>
      <c r="Z571" s="75" t="n">
        <v>0</v>
      </c>
      <c r="AA571" s="70"/>
      <c r="AB571" s="70" t="s">
        <v>133</v>
      </c>
      <c r="AC571" s="70" t="s">
        <v>134</v>
      </c>
      <c r="AD571" s="3" t="n">
        <f aca="false">IF(K571=0,1,0)</f>
        <v>0</v>
      </c>
      <c r="AE571" s="76"/>
    </row>
    <row r="572" customFormat="false" ht="14.25" hidden="false" customHeight="true" outlineLevel="0" collapsed="false">
      <c r="A572" s="70" t="s">
        <v>134</v>
      </c>
      <c r="B572" s="71" t="s">
        <v>65</v>
      </c>
      <c r="C572" s="72" t="s">
        <v>1672</v>
      </c>
      <c r="D572" s="72" t="n">
        <v>1000000504</v>
      </c>
      <c r="E572" s="73" t="s">
        <v>1673</v>
      </c>
      <c r="F572" s="74" t="n">
        <v>42725</v>
      </c>
      <c r="G572" s="67" t="str">
        <f aca="false">IF(I572&gt;0,"Targeted Dealer","-")</f>
        <v>Targeted Dealer</v>
      </c>
      <c r="H572" s="67"/>
      <c r="I572" s="68" t="n">
        <v>250</v>
      </c>
      <c r="J572" s="68" t="n">
        <f aca="false">I572/$J$1*($J$1-$E$1)</f>
        <v>233.333333333333</v>
      </c>
      <c r="K572" s="69" t="n">
        <v>259</v>
      </c>
      <c r="L572" s="69" t="n">
        <f aca="false">I572-K572</f>
        <v>-9</v>
      </c>
      <c r="M572" s="69" t="n">
        <f aca="false">IFERROR((K572/J572%),"-")</f>
        <v>111</v>
      </c>
      <c r="N572" s="97" t="n">
        <v>241</v>
      </c>
      <c r="O572" s="98" t="str">
        <f aca="false">IF(F572&lt;=$P$2,"Mar","")</f>
        <v>Mar</v>
      </c>
      <c r="P572" s="97" t="n">
        <f aca="false">N572</f>
        <v>241</v>
      </c>
      <c r="Q572" s="99" t="n">
        <f aca="false">K572-P572</f>
        <v>18</v>
      </c>
      <c r="R572" s="98" t="n">
        <f aca="false">IFERROR(IF(O572="Mar",(K572/P572-1))," ")</f>
        <v>0.0746887966804979</v>
      </c>
      <c r="S572" s="100" t="str">
        <f aca="false">IF(N572&gt;0,IF(O572="","-",IF(R572&lt;0%,"DEGROWTH","GROWTH")))</f>
        <v>GROWTH</v>
      </c>
      <c r="T572" s="69" t="n">
        <v>324.5</v>
      </c>
      <c r="U572" s="101" t="str">
        <f aca="false">IF(F572&lt;=$V$2,"Apr","")</f>
        <v>Apr</v>
      </c>
      <c r="V572" s="97" t="n">
        <v>324.5</v>
      </c>
      <c r="W572" s="102" t="n">
        <f aca="false">K572-V572</f>
        <v>-65.5</v>
      </c>
      <c r="X572" s="103" t="n">
        <f aca="false">IFERROR(IF(U572="Apr",(K572/V572-1)),0)</f>
        <v>-0.201848998459168</v>
      </c>
      <c r="Y572" s="104" t="str">
        <f aca="false">IF(T572&gt;0,IF(U572="","-",IF(X572&lt;0%,"DEGROWTH","GROWTH")))</f>
        <v>DEGROWTH</v>
      </c>
      <c r="Z572" s="75" t="n">
        <v>0</v>
      </c>
      <c r="AA572" s="70"/>
      <c r="AB572" s="70" t="s">
        <v>133</v>
      </c>
      <c r="AC572" s="70" t="s">
        <v>134</v>
      </c>
      <c r="AD572" s="3" t="n">
        <f aca="false">IF(K572=0,1,0)</f>
        <v>0</v>
      </c>
      <c r="AE572" s="76"/>
    </row>
    <row r="573" customFormat="false" ht="14.25" hidden="false" customHeight="true" outlineLevel="0" collapsed="false">
      <c r="A573" s="70" t="s">
        <v>134</v>
      </c>
      <c r="B573" s="71" t="s">
        <v>69</v>
      </c>
      <c r="C573" s="72" t="s">
        <v>1674</v>
      </c>
      <c r="D573" s="72" t="n">
        <v>1000000510</v>
      </c>
      <c r="E573" s="73" t="s">
        <v>1675</v>
      </c>
      <c r="F573" s="74" t="n">
        <v>42732</v>
      </c>
      <c r="G573" s="67" t="str">
        <f aca="false">IF(I573&gt;0,"Targeted Dealer","-")</f>
        <v>Targeted Dealer</v>
      </c>
      <c r="H573" s="67"/>
      <c r="I573" s="68" t="n">
        <v>1330</v>
      </c>
      <c r="J573" s="68" t="n">
        <f aca="false">I573/$J$1*($J$1-$E$1)</f>
        <v>1241.33333333333</v>
      </c>
      <c r="K573" s="69" t="n">
        <v>1455</v>
      </c>
      <c r="L573" s="69" t="n">
        <f aca="false">I573-K573</f>
        <v>-125</v>
      </c>
      <c r="M573" s="69" t="n">
        <f aca="false">IFERROR((K573/J573%),"-")</f>
        <v>117.212674543502</v>
      </c>
      <c r="N573" s="97" t="n">
        <v>1035</v>
      </c>
      <c r="O573" s="98" t="str">
        <f aca="false">IF(F573&lt;=$P$2,"Mar","")</f>
        <v>Mar</v>
      </c>
      <c r="P573" s="97" t="n">
        <f aca="false">N573</f>
        <v>1035</v>
      </c>
      <c r="Q573" s="99" t="n">
        <f aca="false">K573-P573</f>
        <v>420</v>
      </c>
      <c r="R573" s="98" t="n">
        <f aca="false">IFERROR(IF(O573="Mar",(K573/P573-1))," ")</f>
        <v>0.405797101449275</v>
      </c>
      <c r="S573" s="100" t="str">
        <f aca="false">IF(N573&gt;0,IF(O573="","-",IF(R573&lt;0%,"DEGROWTH","GROWTH")))</f>
        <v>GROWTH</v>
      </c>
      <c r="T573" s="69" t="n">
        <v>1245</v>
      </c>
      <c r="U573" s="101" t="str">
        <f aca="false">IF(F573&lt;=$V$2,"Apr","")</f>
        <v>Apr</v>
      </c>
      <c r="V573" s="97" t="n">
        <v>1245</v>
      </c>
      <c r="W573" s="102" t="n">
        <f aca="false">K573-V573</f>
        <v>210</v>
      </c>
      <c r="X573" s="103" t="n">
        <f aca="false">IFERROR(IF(U573="Apr",(K573/V573-1)),0)</f>
        <v>0.168674698795181</v>
      </c>
      <c r="Y573" s="104" t="str">
        <f aca="false">IF(T573&gt;0,IF(U573="","-",IF(X573&lt;0%,"DEGROWTH","GROWTH")))</f>
        <v>GROWTH</v>
      </c>
      <c r="Z573" s="75" t="n">
        <v>0</v>
      </c>
      <c r="AA573" s="70"/>
      <c r="AB573" s="70" t="s">
        <v>133</v>
      </c>
      <c r="AC573" s="70" t="s">
        <v>134</v>
      </c>
      <c r="AD573" s="3" t="n">
        <f aca="false">IF(K573=0,1,0)</f>
        <v>0</v>
      </c>
      <c r="AE573" s="76"/>
    </row>
    <row r="574" customFormat="false" ht="14.25" hidden="false" customHeight="true" outlineLevel="0" collapsed="false">
      <c r="A574" s="70" t="s">
        <v>134</v>
      </c>
      <c r="B574" s="71" t="s">
        <v>69</v>
      </c>
      <c r="C574" s="72" t="s">
        <v>1676</v>
      </c>
      <c r="D574" s="72" t="n">
        <v>1000000528</v>
      </c>
      <c r="E574" s="73" t="s">
        <v>1677</v>
      </c>
      <c r="F574" s="74" t="n">
        <v>42745</v>
      </c>
      <c r="G574" s="67" t="str">
        <f aca="false">IF(I574&gt;0,"Targeted Dealer","-")</f>
        <v>Targeted Dealer</v>
      </c>
      <c r="H574" s="67"/>
      <c r="I574" s="68" t="n">
        <v>50</v>
      </c>
      <c r="J574" s="68" t="n">
        <f aca="false">I574/$J$1*($J$1-$E$1)</f>
        <v>46.6666666666667</v>
      </c>
      <c r="K574" s="69" t="n">
        <v>25</v>
      </c>
      <c r="L574" s="69" t="n">
        <f aca="false">I574-K574</f>
        <v>25</v>
      </c>
      <c r="M574" s="69" t="n">
        <f aca="false">IFERROR((K574/J574%),"-")</f>
        <v>53.5714285714286</v>
      </c>
      <c r="N574" s="97" t="n">
        <v>0</v>
      </c>
      <c r="O574" s="98" t="str">
        <f aca="false">IF(F574&lt;=$P$2,"Mar","")</f>
        <v>Mar</v>
      </c>
      <c r="P574" s="97" t="n">
        <f aca="false">N574</f>
        <v>0</v>
      </c>
      <c r="Q574" s="99" t="n">
        <f aca="false">K574-P574</f>
        <v>25</v>
      </c>
      <c r="R574" s="98" t="str">
        <f aca="false">IFERROR(IF(O574="Mar",(K574/P574-1))," ")</f>
        <v> </v>
      </c>
      <c r="S574" s="105" t="b">
        <f aca="false">IF(N574&gt;0,IF(O574="","-",IF(R574&lt;0%,"DEGROWTH","GROWTH")))</f>
        <v>0</v>
      </c>
      <c r="T574" s="69" t="n">
        <v>75</v>
      </c>
      <c r="U574" s="101" t="str">
        <f aca="false">IF(F574&lt;=$V$2,"Apr","")</f>
        <v>Apr</v>
      </c>
      <c r="V574" s="97" t="n">
        <v>75</v>
      </c>
      <c r="W574" s="102" t="n">
        <f aca="false">K574-V574</f>
        <v>-50</v>
      </c>
      <c r="X574" s="103" t="n">
        <f aca="false">IFERROR(IF(U574="Apr",(K574/V574-1)),0)</f>
        <v>-0.666666666666667</v>
      </c>
      <c r="Y574" s="104" t="str">
        <f aca="false">IF(T574&gt;0,IF(U574="","-",IF(X574&lt;0%,"DEGROWTH","GROWTH")))</f>
        <v>DEGROWTH</v>
      </c>
      <c r="Z574" s="75" t="n">
        <v>0</v>
      </c>
      <c r="AA574" s="70"/>
      <c r="AB574" s="70" t="s">
        <v>133</v>
      </c>
      <c r="AC574" s="70" t="s">
        <v>134</v>
      </c>
      <c r="AD574" s="3" t="n">
        <f aca="false">IF(K574=0,1,0)</f>
        <v>0</v>
      </c>
      <c r="AE574" s="76"/>
    </row>
    <row r="575" customFormat="false" ht="14.25" hidden="false" customHeight="true" outlineLevel="0" collapsed="false">
      <c r="A575" s="70" t="s">
        <v>134</v>
      </c>
      <c r="B575" s="71" t="s">
        <v>69</v>
      </c>
      <c r="C575" s="72" t="s">
        <v>1678</v>
      </c>
      <c r="D575" s="72" t="n">
        <v>1000000485</v>
      </c>
      <c r="E575" s="73" t="s">
        <v>1679</v>
      </c>
      <c r="F575" s="74" t="n">
        <v>42842</v>
      </c>
      <c r="G575" s="67" t="str">
        <f aca="false">IF(I575&gt;0,"Targeted Dealer","-")</f>
        <v>Targeted Dealer</v>
      </c>
      <c r="H575" s="67"/>
      <c r="I575" s="68" t="n">
        <v>25</v>
      </c>
      <c r="J575" s="68" t="n">
        <f aca="false">I575/$J$1*($J$1-$E$1)</f>
        <v>23.3333333333333</v>
      </c>
      <c r="K575" s="69" t="n">
        <v>0</v>
      </c>
      <c r="L575" s="69" t="n">
        <f aca="false">I575-K575</f>
        <v>25</v>
      </c>
      <c r="M575" s="69" t="n">
        <f aca="false">IFERROR((K575/J575%),"-")</f>
        <v>0</v>
      </c>
      <c r="N575" s="97" t="n">
        <v>0</v>
      </c>
      <c r="O575" s="98" t="str">
        <f aca="false">IF(F575&lt;=$P$2,"Mar","")</f>
        <v>Mar</v>
      </c>
      <c r="P575" s="97" t="n">
        <f aca="false">N575</f>
        <v>0</v>
      </c>
      <c r="Q575" s="99" t="n">
        <f aca="false">K575-P575</f>
        <v>0</v>
      </c>
      <c r="R575" s="98" t="str">
        <f aca="false">IFERROR(IF(O575="Mar",(K575/P575-1))," ")</f>
        <v> </v>
      </c>
      <c r="S575" s="105" t="b">
        <f aca="false">IF(N575&gt;0,IF(O575="","-",IF(R575&lt;0%,"DEGROWTH","GROWTH")))</f>
        <v>0</v>
      </c>
      <c r="T575" s="69" t="n">
        <v>50</v>
      </c>
      <c r="U575" s="101" t="str">
        <f aca="false">IF(F575&lt;=$V$2,"Apr","")</f>
        <v>Apr</v>
      </c>
      <c r="V575" s="97" t="n">
        <v>50</v>
      </c>
      <c r="W575" s="102" t="n">
        <f aca="false">K575-V575</f>
        <v>-50</v>
      </c>
      <c r="X575" s="103" t="n">
        <f aca="false">IFERROR(IF(U575="Apr",(K575/V575-1)),0)</f>
        <v>-1</v>
      </c>
      <c r="Y575" s="104" t="str">
        <f aca="false">IF(T575&gt;0,IF(U575="","-",IF(X575&lt;0%,"DEGROWTH","GROWTH")))</f>
        <v>DEGROWTH</v>
      </c>
      <c r="Z575" s="75" t="n">
        <v>0</v>
      </c>
      <c r="AA575" s="70"/>
      <c r="AB575" s="70" t="s">
        <v>133</v>
      </c>
      <c r="AC575" s="70" t="s">
        <v>134</v>
      </c>
      <c r="AD575" s="3" t="n">
        <f aca="false">IF(K575=0,1,0)</f>
        <v>1</v>
      </c>
      <c r="AE575" s="76"/>
    </row>
    <row r="576" customFormat="false" ht="14.25" hidden="false" customHeight="true" outlineLevel="0" collapsed="false">
      <c r="A576" s="70" t="s">
        <v>134</v>
      </c>
      <c r="B576" s="71" t="s">
        <v>65</v>
      </c>
      <c r="C576" s="72" t="s">
        <v>1680</v>
      </c>
      <c r="D576" s="72" t="n">
        <v>1000000494</v>
      </c>
      <c r="E576" s="73" t="s">
        <v>1681</v>
      </c>
      <c r="F576" s="74" t="n">
        <v>42870</v>
      </c>
      <c r="G576" s="67" t="str">
        <f aca="false">IF(I576&gt;0,"Targeted Dealer","-")</f>
        <v>Targeted Dealer</v>
      </c>
      <c r="H576" s="67"/>
      <c r="I576" s="68" t="n">
        <v>50</v>
      </c>
      <c r="J576" s="68" t="n">
        <f aca="false">I576/$J$1*($J$1-$E$1)</f>
        <v>46.6666666666667</v>
      </c>
      <c r="K576" s="69" t="n">
        <v>50</v>
      </c>
      <c r="L576" s="69" t="n">
        <f aca="false">I576-K576</f>
        <v>0</v>
      </c>
      <c r="M576" s="69" t="n">
        <f aca="false">IFERROR((K576/J576%),"-")</f>
        <v>107.142857142857</v>
      </c>
      <c r="N576" s="97" t="n">
        <v>49.45</v>
      </c>
      <c r="O576" s="98" t="str">
        <f aca="false">IF(F576&lt;=$P$2,"Mar","")</f>
        <v>Mar</v>
      </c>
      <c r="P576" s="97" t="n">
        <f aca="false">N576</f>
        <v>49.45</v>
      </c>
      <c r="Q576" s="99" t="n">
        <f aca="false">K576-P576</f>
        <v>0.549999999999997</v>
      </c>
      <c r="R576" s="98" t="n">
        <f aca="false">IFERROR(IF(O576="Mar",(K576/P576-1))," ")</f>
        <v>0.0111223458038423</v>
      </c>
      <c r="S576" s="100" t="str">
        <f aca="false">IF(N576&gt;0,IF(O576="","-",IF(R576&lt;0%,"DEGROWTH","GROWTH")))</f>
        <v>GROWTH</v>
      </c>
      <c r="T576" s="69" t="n">
        <v>50</v>
      </c>
      <c r="U576" s="101" t="str">
        <f aca="false">IF(F576&lt;=$V$2,"Apr","")</f>
        <v>Apr</v>
      </c>
      <c r="V576" s="97" t="n">
        <v>50</v>
      </c>
      <c r="W576" s="102" t="n">
        <f aca="false">K576-V576</f>
        <v>0</v>
      </c>
      <c r="X576" s="103" t="n">
        <f aca="false">IFERROR(IF(U576="Apr",(K576/V576-1)),0)</f>
        <v>0</v>
      </c>
      <c r="Y576" s="104" t="str">
        <f aca="false">IF(T576&gt;0,IF(U576="","-",IF(X576&lt;0%,"DEGROWTH","GROWTH")))</f>
        <v>GROWTH</v>
      </c>
      <c r="Z576" s="75" t="n">
        <v>0</v>
      </c>
      <c r="AA576" s="70"/>
      <c r="AB576" s="70" t="s">
        <v>133</v>
      </c>
      <c r="AC576" s="70" t="s">
        <v>134</v>
      </c>
      <c r="AD576" s="3" t="n">
        <f aca="false">IF(K576=0,1,0)</f>
        <v>0</v>
      </c>
      <c r="AE576" s="76"/>
    </row>
    <row r="577" customFormat="false" ht="14.25" hidden="false" customHeight="true" outlineLevel="0" collapsed="false">
      <c r="A577" s="70" t="s">
        <v>134</v>
      </c>
      <c r="B577" s="71" t="s">
        <v>65</v>
      </c>
      <c r="C577" s="72" t="s">
        <v>1682</v>
      </c>
      <c r="D577" s="72" t="n">
        <v>1000000506</v>
      </c>
      <c r="E577" s="73" t="s">
        <v>1683</v>
      </c>
      <c r="F577" s="74" t="n">
        <v>42980</v>
      </c>
      <c r="G577" s="67" t="str">
        <f aca="false">IF(I577&gt;0,"Targeted Dealer","-")</f>
        <v>Targeted Dealer</v>
      </c>
      <c r="H577" s="67"/>
      <c r="I577" s="68" t="n">
        <v>2200</v>
      </c>
      <c r="J577" s="68" t="n">
        <f aca="false">I577/$J$1*($J$1-$E$1)</f>
        <v>2053.33333333333</v>
      </c>
      <c r="K577" s="69" t="n">
        <v>2214</v>
      </c>
      <c r="L577" s="69" t="n">
        <f aca="false">I577-K577</f>
        <v>-14</v>
      </c>
      <c r="M577" s="69" t="n">
        <f aca="false">IFERROR((K577/J577%),"-")</f>
        <v>107.824675324675</v>
      </c>
      <c r="N577" s="97" t="n">
        <v>1791.5</v>
      </c>
      <c r="O577" s="98" t="str">
        <f aca="false">IF(F577&lt;=$P$2,"Mar","")</f>
        <v>Mar</v>
      </c>
      <c r="P577" s="97" t="n">
        <f aca="false">N577</f>
        <v>1791.5</v>
      </c>
      <c r="Q577" s="99" t="n">
        <f aca="false">K577-P577</f>
        <v>422.5</v>
      </c>
      <c r="R577" s="98" t="n">
        <f aca="false">IFERROR(IF(O577="Mar",(K577/P577-1))," ")</f>
        <v>0.235835891710857</v>
      </c>
      <c r="S577" s="100" t="str">
        <f aca="false">IF(N577&gt;0,IF(O577="","-",IF(R577&lt;0%,"DEGROWTH","GROWTH")))</f>
        <v>GROWTH</v>
      </c>
      <c r="T577" s="69" t="n">
        <v>1824</v>
      </c>
      <c r="U577" s="101" t="str">
        <f aca="false">IF(F577&lt;=$V$2,"Apr","")</f>
        <v>Apr</v>
      </c>
      <c r="V577" s="97" t="n">
        <v>1824</v>
      </c>
      <c r="W577" s="102" t="n">
        <f aca="false">K577-V577</f>
        <v>390</v>
      </c>
      <c r="X577" s="103" t="n">
        <f aca="false">IFERROR(IF(U577="Apr",(K577/V577-1)),0)</f>
        <v>0.213815789473684</v>
      </c>
      <c r="Y577" s="104" t="str">
        <f aca="false">IF(T577&gt;0,IF(U577="","-",IF(X577&lt;0%,"DEGROWTH","GROWTH")))</f>
        <v>GROWTH</v>
      </c>
      <c r="Z577" s="75" t="n">
        <v>0</v>
      </c>
      <c r="AA577" s="70"/>
      <c r="AB577" s="70" t="s">
        <v>133</v>
      </c>
      <c r="AC577" s="70" t="s">
        <v>134</v>
      </c>
      <c r="AD577" s="3" t="n">
        <f aca="false">IF(K577=0,1,0)</f>
        <v>0</v>
      </c>
      <c r="AE577" s="76"/>
    </row>
    <row r="578" customFormat="false" ht="14.25" hidden="false" customHeight="true" outlineLevel="0" collapsed="false">
      <c r="A578" s="70" t="s">
        <v>134</v>
      </c>
      <c r="B578" s="71" t="s">
        <v>65</v>
      </c>
      <c r="C578" s="72" t="s">
        <v>1684</v>
      </c>
      <c r="D578" s="72" t="n">
        <v>1000000525</v>
      </c>
      <c r="E578" s="73" t="s">
        <v>1685</v>
      </c>
      <c r="F578" s="74" t="n">
        <v>43109</v>
      </c>
      <c r="G578" s="67" t="str">
        <f aca="false">IF(I578&gt;0,"Targeted Dealer","-")</f>
        <v>Targeted Dealer</v>
      </c>
      <c r="H578" s="67"/>
      <c r="I578" s="68" t="n">
        <v>25</v>
      </c>
      <c r="J578" s="68" t="n">
        <f aca="false">I578/$J$1*($J$1-$E$1)</f>
        <v>23.3333333333333</v>
      </c>
      <c r="K578" s="69" t="n">
        <v>25</v>
      </c>
      <c r="L578" s="69" t="n">
        <f aca="false">I578-K578</f>
        <v>0</v>
      </c>
      <c r="M578" s="69" t="n">
        <f aca="false">IFERROR((K578/J578%),"-")</f>
        <v>107.142857142857</v>
      </c>
      <c r="N578" s="97" t="n">
        <v>0</v>
      </c>
      <c r="O578" s="98" t="str">
        <f aca="false">IF(F578&lt;=$P$2,"Mar","")</f>
        <v>Mar</v>
      </c>
      <c r="P578" s="97" t="n">
        <f aca="false">N578</f>
        <v>0</v>
      </c>
      <c r="Q578" s="99" t="n">
        <f aca="false">K578-P578</f>
        <v>25</v>
      </c>
      <c r="R578" s="98" t="str">
        <f aca="false">IFERROR(IF(O578="Mar",(K578/P578-1))," ")</f>
        <v> </v>
      </c>
      <c r="S578" s="105" t="b">
        <f aca="false">IF(N578&gt;0,IF(O578="","-",IF(R578&lt;0%,"DEGROWTH","GROWTH")))</f>
        <v>0</v>
      </c>
      <c r="T578" s="69" t="n">
        <v>25</v>
      </c>
      <c r="U578" s="101" t="str">
        <f aca="false">IF(F578&lt;=$V$2,"Apr","")</f>
        <v>Apr</v>
      </c>
      <c r="V578" s="97" t="n">
        <v>25</v>
      </c>
      <c r="W578" s="102" t="n">
        <f aca="false">K578-V578</f>
        <v>0</v>
      </c>
      <c r="X578" s="103" t="n">
        <f aca="false">IFERROR(IF(U578="Apr",(K578/V578-1)),0)</f>
        <v>0</v>
      </c>
      <c r="Y578" s="104" t="str">
        <f aca="false">IF(T578&gt;0,IF(U578="","-",IF(X578&lt;0%,"DEGROWTH","GROWTH")))</f>
        <v>GROWTH</v>
      </c>
      <c r="Z578" s="75" t="n">
        <v>0</v>
      </c>
      <c r="AA578" s="70"/>
      <c r="AB578" s="70" t="s">
        <v>133</v>
      </c>
      <c r="AC578" s="70" t="s">
        <v>134</v>
      </c>
      <c r="AD578" s="3" t="n">
        <f aca="false">IF(K578=0,1,0)</f>
        <v>0</v>
      </c>
      <c r="AE578" s="76"/>
    </row>
    <row r="579" customFormat="false" ht="14.25" hidden="false" customHeight="true" outlineLevel="0" collapsed="false">
      <c r="A579" s="70" t="s">
        <v>134</v>
      </c>
      <c r="B579" s="71" t="s">
        <v>65</v>
      </c>
      <c r="C579" s="72" t="s">
        <v>1686</v>
      </c>
      <c r="D579" s="72" t="n">
        <v>1000000502</v>
      </c>
      <c r="E579" s="73" t="s">
        <v>1687</v>
      </c>
      <c r="F579" s="74" t="n">
        <v>43117</v>
      </c>
      <c r="G579" s="67" t="str">
        <f aca="false">IF(I579&gt;0,"Targeted Dealer","-")</f>
        <v>Targeted Dealer</v>
      </c>
      <c r="H579" s="67"/>
      <c r="I579" s="68" t="n">
        <v>100</v>
      </c>
      <c r="J579" s="68" t="n">
        <f aca="false">I579/$J$1*($J$1-$E$1)</f>
        <v>93.3333333333333</v>
      </c>
      <c r="K579" s="69" t="n">
        <v>103</v>
      </c>
      <c r="L579" s="69" t="n">
        <f aca="false">I579-K579</f>
        <v>-3</v>
      </c>
      <c r="M579" s="69" t="n">
        <f aca="false">IFERROR((K579/J579%),"-")</f>
        <v>110.357142857143</v>
      </c>
      <c r="N579" s="97" t="n">
        <v>40</v>
      </c>
      <c r="O579" s="98" t="str">
        <f aca="false">IF(F579&lt;=$P$2,"Mar","")</f>
        <v>Mar</v>
      </c>
      <c r="P579" s="97" t="n">
        <f aca="false">N579</f>
        <v>40</v>
      </c>
      <c r="Q579" s="99" t="n">
        <f aca="false">K579-P579</f>
        <v>63</v>
      </c>
      <c r="R579" s="98" t="n">
        <f aca="false">IFERROR(IF(O579="Mar",(K579/P579-1))," ")</f>
        <v>1.575</v>
      </c>
      <c r="S579" s="100" t="str">
        <f aca="false">IF(N579&gt;0,IF(O579="","-",IF(R579&lt;0%,"DEGROWTH","GROWTH")))</f>
        <v>GROWTH</v>
      </c>
      <c r="T579" s="69" t="n">
        <v>63</v>
      </c>
      <c r="U579" s="101" t="str">
        <f aca="false">IF(F579&lt;=$V$2,"Apr","")</f>
        <v>Apr</v>
      </c>
      <c r="V579" s="97" t="n">
        <v>63</v>
      </c>
      <c r="W579" s="102" t="n">
        <f aca="false">K579-V579</f>
        <v>40</v>
      </c>
      <c r="X579" s="103" t="n">
        <f aca="false">IFERROR(IF(U579="Apr",(K579/V579-1)),0)</f>
        <v>0.634920634920635</v>
      </c>
      <c r="Y579" s="104" t="str">
        <f aca="false">IF(T579&gt;0,IF(U579="","-",IF(X579&lt;0%,"DEGROWTH","GROWTH")))</f>
        <v>GROWTH</v>
      </c>
      <c r="Z579" s="75" t="n">
        <v>0</v>
      </c>
      <c r="AA579" s="70"/>
      <c r="AB579" s="70" t="s">
        <v>133</v>
      </c>
      <c r="AC579" s="70" t="s">
        <v>134</v>
      </c>
      <c r="AD579" s="3" t="n">
        <f aca="false">IF(K579=0,1,0)</f>
        <v>0</v>
      </c>
      <c r="AE579" s="76"/>
    </row>
    <row r="580" customFormat="false" ht="14.25" hidden="false" customHeight="true" outlineLevel="0" collapsed="false">
      <c r="A580" s="70" t="s">
        <v>134</v>
      </c>
      <c r="B580" s="71" t="s">
        <v>65</v>
      </c>
      <c r="C580" s="72" t="s">
        <v>1688</v>
      </c>
      <c r="D580" s="72" t="n">
        <v>1000000521</v>
      </c>
      <c r="E580" s="73" t="s">
        <v>1689</v>
      </c>
      <c r="F580" s="74" t="n">
        <v>43193</v>
      </c>
      <c r="G580" s="67" t="str">
        <f aca="false">IF(I580&gt;0,"Targeted Dealer","-")</f>
        <v>Targeted Dealer</v>
      </c>
      <c r="H580" s="67"/>
      <c r="I580" s="68" t="n">
        <v>1300</v>
      </c>
      <c r="J580" s="68" t="n">
        <f aca="false">I580/$J$1*($J$1-$E$1)</f>
        <v>1213.33333333333</v>
      </c>
      <c r="K580" s="69" t="n">
        <v>1020</v>
      </c>
      <c r="L580" s="69" t="n">
        <f aca="false">I580-K580</f>
        <v>280</v>
      </c>
      <c r="M580" s="69" t="n">
        <f aca="false">IFERROR((K580/J580%),"-")</f>
        <v>84.0659340659341</v>
      </c>
      <c r="N580" s="97" t="n">
        <v>1033.1</v>
      </c>
      <c r="O580" s="98" t="str">
        <f aca="false">IF(F580&lt;=$P$2,"Mar","")</f>
        <v>Mar</v>
      </c>
      <c r="P580" s="97" t="n">
        <f aca="false">N580</f>
        <v>1033.1</v>
      </c>
      <c r="Q580" s="99" t="n">
        <f aca="false">K580-P580</f>
        <v>-13.0999999999999</v>
      </c>
      <c r="R580" s="98" t="n">
        <f aca="false">IFERROR(IF(O580="Mar",(K580/P580-1))," ")</f>
        <v>-0.012680282644468</v>
      </c>
      <c r="S580" s="100" t="str">
        <f aca="false">IF(N580&gt;0,IF(O580="","-",IF(R580&lt;0%,"DEGROWTH","GROWTH")))</f>
        <v>DEGROWTH</v>
      </c>
      <c r="T580" s="69" t="n">
        <v>1210</v>
      </c>
      <c r="U580" s="101" t="str">
        <f aca="false">IF(F580&lt;=$V$2,"Apr","")</f>
        <v>Apr</v>
      </c>
      <c r="V580" s="97" t="n">
        <v>1210</v>
      </c>
      <c r="W580" s="102" t="n">
        <f aca="false">K580-V580</f>
        <v>-190</v>
      </c>
      <c r="X580" s="103" t="n">
        <f aca="false">IFERROR(IF(U580="Apr",(K580/V580-1)),0)</f>
        <v>-0.15702479338843</v>
      </c>
      <c r="Y580" s="104" t="str">
        <f aca="false">IF(T580&gt;0,IF(U580="","-",IF(X580&lt;0%,"DEGROWTH","GROWTH")))</f>
        <v>DEGROWTH</v>
      </c>
      <c r="Z580" s="75" t="n">
        <v>0</v>
      </c>
      <c r="AA580" s="70"/>
      <c r="AB580" s="70" t="s">
        <v>133</v>
      </c>
      <c r="AC580" s="70" t="s">
        <v>134</v>
      </c>
      <c r="AD580" s="3" t="n">
        <f aca="false">IF(K580=0,1,0)</f>
        <v>0</v>
      </c>
      <c r="AE580" s="76"/>
    </row>
    <row r="581" customFormat="false" ht="14.25" hidden="false" customHeight="true" outlineLevel="0" collapsed="false">
      <c r="A581" s="70" t="s">
        <v>134</v>
      </c>
      <c r="B581" s="71" t="s">
        <v>65</v>
      </c>
      <c r="C581" s="72" t="s">
        <v>1690</v>
      </c>
      <c r="D581" s="72" t="n">
        <v>1000000524</v>
      </c>
      <c r="E581" s="73" t="s">
        <v>1691</v>
      </c>
      <c r="F581" s="74" t="n">
        <v>43230</v>
      </c>
      <c r="G581" s="67" t="str">
        <f aca="false">IF(I581&gt;0,"Targeted Dealer","-")</f>
        <v>Targeted Dealer</v>
      </c>
      <c r="H581" s="67"/>
      <c r="I581" s="68" t="n">
        <v>1100</v>
      </c>
      <c r="J581" s="68" t="n">
        <f aca="false">I581/$J$1*($J$1-$E$1)</f>
        <v>1026.66666666667</v>
      </c>
      <c r="K581" s="69" t="n">
        <v>1113</v>
      </c>
      <c r="L581" s="69" t="n">
        <f aca="false">I581-K581</f>
        <v>-13</v>
      </c>
      <c r="M581" s="69" t="n">
        <f aca="false">IFERROR((K581/J581%),"-")</f>
        <v>108.409090909091</v>
      </c>
      <c r="N581" s="97" t="n">
        <v>910</v>
      </c>
      <c r="O581" s="98" t="str">
        <f aca="false">IF(F581&lt;=$P$2,"Mar","")</f>
        <v>Mar</v>
      </c>
      <c r="P581" s="97" t="n">
        <f aca="false">N581</f>
        <v>910</v>
      </c>
      <c r="Q581" s="99" t="n">
        <f aca="false">K581-P581</f>
        <v>203</v>
      </c>
      <c r="R581" s="98" t="n">
        <f aca="false">IFERROR(IF(O581="Mar",(K581/P581-1))," ")</f>
        <v>0.223076923076923</v>
      </c>
      <c r="S581" s="100" t="str">
        <f aca="false">IF(N581&gt;0,IF(O581="","-",IF(R581&lt;0%,"DEGROWTH","GROWTH")))</f>
        <v>GROWTH</v>
      </c>
      <c r="T581" s="69" t="n">
        <v>1160</v>
      </c>
      <c r="U581" s="101" t="str">
        <f aca="false">IF(F581&lt;=$V$2,"Apr","")</f>
        <v>Apr</v>
      </c>
      <c r="V581" s="97" t="n">
        <v>1160</v>
      </c>
      <c r="W581" s="102" t="n">
        <f aca="false">K581-V581</f>
        <v>-47</v>
      </c>
      <c r="X581" s="103" t="n">
        <f aca="false">IFERROR(IF(U581="Apr",(K581/V581-1)),0)</f>
        <v>-0.0405172413793103</v>
      </c>
      <c r="Y581" s="104" t="str">
        <f aca="false">IF(T581&gt;0,IF(U581="","-",IF(X581&lt;0%,"DEGROWTH","GROWTH")))</f>
        <v>DEGROWTH</v>
      </c>
      <c r="Z581" s="75" t="n">
        <v>0</v>
      </c>
      <c r="AA581" s="70"/>
      <c r="AB581" s="70" t="s">
        <v>133</v>
      </c>
      <c r="AC581" s="70" t="s">
        <v>134</v>
      </c>
      <c r="AD581" s="3" t="n">
        <f aca="false">IF(K581=0,1,0)</f>
        <v>0</v>
      </c>
      <c r="AE581" s="76"/>
    </row>
    <row r="582" customFormat="false" ht="14.25" hidden="false" customHeight="true" outlineLevel="0" collapsed="false">
      <c r="A582" s="70" t="s">
        <v>134</v>
      </c>
      <c r="B582" s="71" t="s">
        <v>69</v>
      </c>
      <c r="C582" s="72" t="s">
        <v>1692</v>
      </c>
      <c r="D582" s="72" t="n">
        <v>1000000484</v>
      </c>
      <c r="E582" s="73" t="s">
        <v>1693</v>
      </c>
      <c r="F582" s="74" t="n">
        <v>43255</v>
      </c>
      <c r="G582" s="67" t="str">
        <f aca="false">IF(I582&gt;0,"Targeted Dealer","-")</f>
        <v>Targeted Dealer</v>
      </c>
      <c r="H582" s="67"/>
      <c r="I582" s="68" t="n">
        <v>250</v>
      </c>
      <c r="J582" s="68" t="n">
        <f aca="false">I582/$J$1*($J$1-$E$1)</f>
        <v>233.333333333333</v>
      </c>
      <c r="K582" s="69" t="n">
        <v>486</v>
      </c>
      <c r="L582" s="69" t="n">
        <f aca="false">I582-K582</f>
        <v>-236</v>
      </c>
      <c r="M582" s="69" t="n">
        <f aca="false">IFERROR((K582/J582%),"-")</f>
        <v>208.285714285714</v>
      </c>
      <c r="N582" s="97" t="n">
        <v>467</v>
      </c>
      <c r="O582" s="98" t="str">
        <f aca="false">IF(F582&lt;=$P$2,"Mar","")</f>
        <v>Mar</v>
      </c>
      <c r="P582" s="97" t="n">
        <f aca="false">N582</f>
        <v>467</v>
      </c>
      <c r="Q582" s="99" t="n">
        <f aca="false">K582-P582</f>
        <v>19</v>
      </c>
      <c r="R582" s="98" t="n">
        <f aca="false">IFERROR(IF(O582="Mar",(K582/P582-1))," ")</f>
        <v>0.0406852248394005</v>
      </c>
      <c r="S582" s="100" t="str">
        <f aca="false">IF(N582&gt;0,IF(O582="","-",IF(R582&lt;0%,"DEGROWTH","GROWTH")))</f>
        <v>GROWTH</v>
      </c>
      <c r="T582" s="69" t="n">
        <v>499.5</v>
      </c>
      <c r="U582" s="101" t="str">
        <f aca="false">IF(F582&lt;=$V$2,"Apr","")</f>
        <v>Apr</v>
      </c>
      <c r="V582" s="97" t="n">
        <v>499.5</v>
      </c>
      <c r="W582" s="102" t="n">
        <f aca="false">K582-V582</f>
        <v>-13.5</v>
      </c>
      <c r="X582" s="103" t="n">
        <f aca="false">IFERROR(IF(U582="Apr",(K582/V582-1)),0)</f>
        <v>-0.027027027027027</v>
      </c>
      <c r="Y582" s="104" t="str">
        <f aca="false">IF(T582&gt;0,IF(U582="","-",IF(X582&lt;0%,"DEGROWTH","GROWTH")))</f>
        <v>DEGROWTH</v>
      </c>
      <c r="Z582" s="75" t="n">
        <v>0</v>
      </c>
      <c r="AA582" s="70"/>
      <c r="AB582" s="70" t="s">
        <v>133</v>
      </c>
      <c r="AC582" s="70" t="s">
        <v>134</v>
      </c>
      <c r="AD582" s="3" t="n">
        <f aca="false">IF(K582=0,1,0)</f>
        <v>0</v>
      </c>
      <c r="AE582" s="76"/>
    </row>
    <row r="583" customFormat="false" ht="14.25" hidden="false" customHeight="true" outlineLevel="0" collapsed="false">
      <c r="A583" s="70" t="s">
        <v>134</v>
      </c>
      <c r="B583" s="71" t="s">
        <v>65</v>
      </c>
      <c r="C583" s="72" t="s">
        <v>278</v>
      </c>
      <c r="D583" s="72" t="n">
        <v>1000000489</v>
      </c>
      <c r="E583" s="73" t="s">
        <v>279</v>
      </c>
      <c r="F583" s="74" t="n">
        <v>43351</v>
      </c>
      <c r="G583" s="67" t="str">
        <f aca="false">IF(I583&gt;0,"Targeted Dealer","-")</f>
        <v>-</v>
      </c>
      <c r="H583" s="67"/>
      <c r="I583" s="68" t="n">
        <v>0</v>
      </c>
      <c r="J583" s="68" t="n">
        <f aca="false">I583/$J$1*($J$1-$E$1)</f>
        <v>0</v>
      </c>
      <c r="K583" s="69" t="n">
        <v>0</v>
      </c>
      <c r="L583" s="69" t="n">
        <f aca="false">I583-K583</f>
        <v>0</v>
      </c>
      <c r="M583" s="69" t="str">
        <f aca="false">IFERROR((K583/J583%),"-")</f>
        <v>-</v>
      </c>
      <c r="N583" s="97" t="n">
        <v>0</v>
      </c>
      <c r="O583" s="98" t="str">
        <f aca="false">IF(F583&lt;=$P$2,"Mar","")</f>
        <v>Mar</v>
      </c>
      <c r="P583" s="97" t="n">
        <f aca="false">N583</f>
        <v>0</v>
      </c>
      <c r="Q583" s="99" t="n">
        <f aca="false">K583-P583</f>
        <v>0</v>
      </c>
      <c r="R583" s="98" t="str">
        <f aca="false">IFERROR(IF(O583="Mar",(K583/P583-1))," ")</f>
        <v> </v>
      </c>
      <c r="S583" s="105" t="b">
        <f aca="false">IF(N583&gt;0,IF(O583="","-",IF(R583&lt;0%,"DEGROWTH","GROWTH")))</f>
        <v>0</v>
      </c>
      <c r="T583" s="69" t="n">
        <v>2.5</v>
      </c>
      <c r="U583" s="101" t="str">
        <f aca="false">IF(F583&lt;=$V$2,"Apr","")</f>
        <v>Apr</v>
      </c>
      <c r="V583" s="97" t="n">
        <v>2.5</v>
      </c>
      <c r="W583" s="102" t="n">
        <f aca="false">K583-V583</f>
        <v>-2.5</v>
      </c>
      <c r="X583" s="103" t="n">
        <f aca="false">IFERROR(IF(U583="Apr",(K583/V583-1)),0)</f>
        <v>-1</v>
      </c>
      <c r="Y583" s="104" t="str">
        <f aca="false">IF(T583&gt;0,IF(U583="","-",IF(X583&lt;0%,"DEGROWTH","GROWTH")))</f>
        <v>DEGROWTH</v>
      </c>
      <c r="Z583" s="75" t="n">
        <v>0</v>
      </c>
      <c r="AA583" s="70"/>
      <c r="AB583" s="70" t="s">
        <v>133</v>
      </c>
      <c r="AC583" s="70" t="s">
        <v>134</v>
      </c>
      <c r="AD583" s="3" t="n">
        <f aca="false">IF(K583=0,1,0)</f>
        <v>1</v>
      </c>
      <c r="AE583" s="76"/>
    </row>
    <row r="584" customFormat="false" ht="14.25" hidden="false" customHeight="true" outlineLevel="0" collapsed="false">
      <c r="A584" s="70" t="s">
        <v>134</v>
      </c>
      <c r="B584" s="71" t="s">
        <v>69</v>
      </c>
      <c r="C584" s="72" t="s">
        <v>1694</v>
      </c>
      <c r="D584" s="72" t="n">
        <v>1000000483</v>
      </c>
      <c r="E584" s="73" t="s">
        <v>1695</v>
      </c>
      <c r="F584" s="74" t="n">
        <v>43467</v>
      </c>
      <c r="G584" s="67" t="str">
        <f aca="false">IF(I584&gt;0,"Targeted Dealer","-")</f>
        <v>Targeted Dealer</v>
      </c>
      <c r="H584" s="67"/>
      <c r="I584" s="68" t="n">
        <v>1000</v>
      </c>
      <c r="J584" s="68" t="n">
        <f aca="false">I584/$J$1*($J$1-$E$1)</f>
        <v>933.333333333333</v>
      </c>
      <c r="K584" s="69" t="n">
        <v>920</v>
      </c>
      <c r="L584" s="69" t="n">
        <f aca="false">I584-K584</f>
        <v>80</v>
      </c>
      <c r="M584" s="69" t="n">
        <f aca="false">IFERROR((K584/J584%),"-")</f>
        <v>98.5714285714286</v>
      </c>
      <c r="N584" s="97" t="n">
        <v>861.5</v>
      </c>
      <c r="O584" s="98" t="str">
        <f aca="false">IF(F584&lt;=$P$2,"Mar","")</f>
        <v>Mar</v>
      </c>
      <c r="P584" s="97" t="n">
        <f aca="false">N584</f>
        <v>861.5</v>
      </c>
      <c r="Q584" s="99" t="n">
        <f aca="false">K584-P584</f>
        <v>58.5</v>
      </c>
      <c r="R584" s="98" t="n">
        <f aca="false">IFERROR(IF(O584="Mar",(K584/P584-1))," ")</f>
        <v>0.0679048171793384</v>
      </c>
      <c r="S584" s="100" t="str">
        <f aca="false">IF(N584&gt;0,IF(O584="","-",IF(R584&lt;0%,"DEGROWTH","GROWTH")))</f>
        <v>GROWTH</v>
      </c>
      <c r="T584" s="69" t="n">
        <v>923.5</v>
      </c>
      <c r="U584" s="101" t="str">
        <f aca="false">IF(F584&lt;=$V$2,"Apr","")</f>
        <v>Apr</v>
      </c>
      <c r="V584" s="97" t="n">
        <v>923.5</v>
      </c>
      <c r="W584" s="102" t="n">
        <f aca="false">K584-V584</f>
        <v>-3.5</v>
      </c>
      <c r="X584" s="103" t="n">
        <f aca="false">IFERROR(IF(U584="Apr",(K584/V584-1)),0)</f>
        <v>-0.00378992961559288</v>
      </c>
      <c r="Y584" s="104" t="str">
        <f aca="false">IF(T584&gt;0,IF(U584="","-",IF(X584&lt;0%,"DEGROWTH","GROWTH")))</f>
        <v>DEGROWTH</v>
      </c>
      <c r="Z584" s="75" t="n">
        <v>0</v>
      </c>
      <c r="AA584" s="70"/>
      <c r="AB584" s="70" t="s">
        <v>133</v>
      </c>
      <c r="AC584" s="70" t="s">
        <v>134</v>
      </c>
      <c r="AD584" s="3" t="n">
        <f aca="false">IF(K584=0,1,0)</f>
        <v>0</v>
      </c>
      <c r="AE584" s="76"/>
    </row>
    <row r="585" customFormat="false" ht="14.25" hidden="false" customHeight="true" outlineLevel="0" collapsed="false">
      <c r="A585" s="70" t="s">
        <v>134</v>
      </c>
      <c r="B585" s="71" t="s">
        <v>65</v>
      </c>
      <c r="C585" s="72" t="s">
        <v>1696</v>
      </c>
      <c r="D585" s="72" t="n">
        <v>1000000948</v>
      </c>
      <c r="E585" s="73" t="s">
        <v>1697</v>
      </c>
      <c r="F585" s="74" t="n">
        <v>43556</v>
      </c>
      <c r="G585" s="67" t="str">
        <f aca="false">IF(I585&gt;0,"Targeted Dealer","-")</f>
        <v>Targeted Dealer</v>
      </c>
      <c r="H585" s="67"/>
      <c r="I585" s="68" t="n">
        <v>1800</v>
      </c>
      <c r="J585" s="68" t="n">
        <f aca="false">I585/$J$1*($J$1-$E$1)</f>
        <v>1680</v>
      </c>
      <c r="K585" s="69" t="n">
        <v>2233.2</v>
      </c>
      <c r="L585" s="69" t="n">
        <f aca="false">I585-K585</f>
        <v>-433.2</v>
      </c>
      <c r="M585" s="69" t="n">
        <f aca="false">IFERROR((K585/J585%),"-")</f>
        <v>132.928571428571</v>
      </c>
      <c r="N585" s="97" t="n">
        <v>1537</v>
      </c>
      <c r="O585" s="98" t="str">
        <f aca="false">IF(F585&lt;=$P$2,"Mar","")</f>
        <v>Mar</v>
      </c>
      <c r="P585" s="97" t="n">
        <f aca="false">N585</f>
        <v>1537</v>
      </c>
      <c r="Q585" s="99" t="n">
        <f aca="false">K585-P585</f>
        <v>696.2</v>
      </c>
      <c r="R585" s="98" t="n">
        <f aca="false">IFERROR(IF(O585="Mar",(K585/P585-1))," ")</f>
        <v>0.452960312296682</v>
      </c>
      <c r="S585" s="100" t="str">
        <f aca="false">IF(N585&gt;0,IF(O585="","-",IF(R585&lt;0%,"DEGROWTH","GROWTH")))</f>
        <v>GROWTH</v>
      </c>
      <c r="T585" s="69" t="n">
        <v>1808</v>
      </c>
      <c r="U585" s="101" t="str">
        <f aca="false">IF(F585&lt;=$V$2,"Apr","")</f>
        <v>Apr</v>
      </c>
      <c r="V585" s="97" t="n">
        <v>1808</v>
      </c>
      <c r="W585" s="102" t="n">
        <f aca="false">K585-V585</f>
        <v>425.2</v>
      </c>
      <c r="X585" s="103" t="n">
        <f aca="false">IFERROR(IF(U585="Apr",(K585/V585-1)),0)</f>
        <v>0.235176991150442</v>
      </c>
      <c r="Y585" s="104" t="str">
        <f aca="false">IF(T585&gt;0,IF(U585="","-",IF(X585&lt;0%,"DEGROWTH","GROWTH")))</f>
        <v>GROWTH</v>
      </c>
      <c r="Z585" s="75" t="n">
        <v>0</v>
      </c>
      <c r="AA585" s="70"/>
      <c r="AB585" s="70" t="s">
        <v>133</v>
      </c>
      <c r="AC585" s="70" t="s">
        <v>134</v>
      </c>
      <c r="AD585" s="3" t="n">
        <f aca="false">IF(K585=0,1,0)</f>
        <v>0</v>
      </c>
      <c r="AE585" s="76"/>
    </row>
    <row r="586" customFormat="false" ht="14.25" hidden="false" customHeight="true" outlineLevel="0" collapsed="false">
      <c r="A586" s="70" t="s">
        <v>134</v>
      </c>
      <c r="B586" s="71" t="s">
        <v>65</v>
      </c>
      <c r="C586" s="72" t="s">
        <v>1698</v>
      </c>
      <c r="D586" s="72" t="n">
        <v>1000000942</v>
      </c>
      <c r="E586" s="73" t="s">
        <v>1699</v>
      </c>
      <c r="F586" s="74" t="n">
        <v>43606</v>
      </c>
      <c r="G586" s="67" t="str">
        <f aca="false">IF(I586&gt;0,"Targeted Dealer","-")</f>
        <v>Targeted Dealer</v>
      </c>
      <c r="H586" s="67"/>
      <c r="I586" s="68" t="n">
        <v>100</v>
      </c>
      <c r="J586" s="68" t="n">
        <f aca="false">I586/$J$1*($J$1-$E$1)</f>
        <v>93.3333333333333</v>
      </c>
      <c r="K586" s="69" t="n">
        <v>25</v>
      </c>
      <c r="L586" s="69" t="n">
        <f aca="false">I586-K586</f>
        <v>75</v>
      </c>
      <c r="M586" s="69" t="n">
        <f aca="false">IFERROR((K586/J586%),"-")</f>
        <v>26.7857142857143</v>
      </c>
      <c r="N586" s="97" t="n">
        <v>30</v>
      </c>
      <c r="O586" s="98" t="str">
        <f aca="false">IF(F586&lt;=$P$2,"Mar","")</f>
        <v>Mar</v>
      </c>
      <c r="P586" s="97" t="n">
        <f aca="false">N586</f>
        <v>30</v>
      </c>
      <c r="Q586" s="99" t="n">
        <f aca="false">K586-P586</f>
        <v>-5</v>
      </c>
      <c r="R586" s="98" t="n">
        <f aca="false">IFERROR(IF(O586="Mar",(K586/P586-1))," ")</f>
        <v>-0.166666666666667</v>
      </c>
      <c r="S586" s="100" t="str">
        <f aca="false">IF(N586&gt;0,IF(O586="","-",IF(R586&lt;0%,"DEGROWTH","GROWTH")))</f>
        <v>DEGROWTH</v>
      </c>
      <c r="T586" s="69" t="n">
        <v>99.5</v>
      </c>
      <c r="U586" s="101" t="str">
        <f aca="false">IF(F586&lt;=$V$2,"Apr","")</f>
        <v>Apr</v>
      </c>
      <c r="V586" s="97" t="n">
        <v>99.5</v>
      </c>
      <c r="W586" s="102" t="n">
        <f aca="false">K586-V586</f>
        <v>-74.5</v>
      </c>
      <c r="X586" s="103" t="n">
        <f aca="false">IFERROR(IF(U586="Apr",(K586/V586-1)),0)</f>
        <v>-0.748743718592965</v>
      </c>
      <c r="Y586" s="104" t="str">
        <f aca="false">IF(T586&gt;0,IF(U586="","-",IF(X586&lt;0%,"DEGROWTH","GROWTH")))</f>
        <v>DEGROWTH</v>
      </c>
      <c r="Z586" s="75" t="n">
        <v>0</v>
      </c>
      <c r="AA586" s="70"/>
      <c r="AB586" s="70" t="s">
        <v>133</v>
      </c>
      <c r="AC586" s="70" t="s">
        <v>134</v>
      </c>
      <c r="AD586" s="3" t="n">
        <f aca="false">IF(K586=0,1,0)</f>
        <v>0</v>
      </c>
      <c r="AE586" s="76"/>
    </row>
    <row r="587" customFormat="false" ht="14.25" hidden="false" customHeight="true" outlineLevel="0" collapsed="false">
      <c r="A587" s="70" t="s">
        <v>134</v>
      </c>
      <c r="B587" s="71" t="s">
        <v>65</v>
      </c>
      <c r="C587" s="72" t="s">
        <v>1700</v>
      </c>
      <c r="D587" s="72" t="n">
        <v>1000000935</v>
      </c>
      <c r="E587" s="73" t="s">
        <v>1701</v>
      </c>
      <c r="F587" s="74" t="n">
        <v>43715</v>
      </c>
      <c r="G587" s="67" t="str">
        <f aca="false">IF(I587&gt;0,"Targeted Dealer","-")</f>
        <v>Targeted Dealer</v>
      </c>
      <c r="H587" s="67"/>
      <c r="I587" s="68" t="n">
        <v>25</v>
      </c>
      <c r="J587" s="68" t="n">
        <f aca="false">I587/$J$1*($J$1-$E$1)</f>
        <v>23.3333333333333</v>
      </c>
      <c r="K587" s="69" t="n">
        <v>25</v>
      </c>
      <c r="L587" s="69" t="n">
        <f aca="false">I587-K587</f>
        <v>0</v>
      </c>
      <c r="M587" s="69" t="n">
        <f aca="false">IFERROR((K587/J587%),"-")</f>
        <v>107.142857142857</v>
      </c>
      <c r="N587" s="97" t="n">
        <v>25</v>
      </c>
      <c r="O587" s="98" t="str">
        <f aca="false">IF(F587&lt;=$P$2,"Mar","")</f>
        <v>Mar</v>
      </c>
      <c r="P587" s="97" t="n">
        <f aca="false">N587</f>
        <v>25</v>
      </c>
      <c r="Q587" s="99" t="n">
        <f aca="false">K587-P587</f>
        <v>0</v>
      </c>
      <c r="R587" s="98" t="n">
        <f aca="false">IFERROR(IF(O587="Mar",(K587/P587-1))," ")</f>
        <v>0</v>
      </c>
      <c r="S587" s="100" t="str">
        <f aca="false">IF(N587&gt;0,IF(O587="","-",IF(R587&lt;0%,"DEGROWTH","GROWTH")))</f>
        <v>GROWTH</v>
      </c>
      <c r="T587" s="69" t="n">
        <v>25</v>
      </c>
      <c r="U587" s="101" t="str">
        <f aca="false">IF(F587&lt;=$V$2,"Apr","")</f>
        <v>Apr</v>
      </c>
      <c r="V587" s="97" t="n">
        <v>25</v>
      </c>
      <c r="W587" s="102" t="n">
        <f aca="false">K587-V587</f>
        <v>0</v>
      </c>
      <c r="X587" s="103" t="n">
        <f aca="false">IFERROR(IF(U587="Apr",(K587/V587-1)),0)</f>
        <v>0</v>
      </c>
      <c r="Y587" s="104" t="str">
        <f aca="false">IF(T587&gt;0,IF(U587="","-",IF(X587&lt;0%,"DEGROWTH","GROWTH")))</f>
        <v>GROWTH</v>
      </c>
      <c r="Z587" s="75" t="n">
        <v>0</v>
      </c>
      <c r="AA587" s="70"/>
      <c r="AB587" s="70" t="s">
        <v>133</v>
      </c>
      <c r="AC587" s="70" t="s">
        <v>134</v>
      </c>
      <c r="AD587" s="3" t="n">
        <f aca="false">IF(K587=0,1,0)</f>
        <v>0</v>
      </c>
      <c r="AE587" s="76"/>
    </row>
    <row r="588" customFormat="false" ht="14.25" hidden="false" customHeight="true" outlineLevel="0" collapsed="false">
      <c r="A588" s="70" t="s">
        <v>134</v>
      </c>
      <c r="B588" s="71" t="s">
        <v>69</v>
      </c>
      <c r="C588" s="72" t="s">
        <v>1702</v>
      </c>
      <c r="D588" s="72" t="n">
        <v>1000000953</v>
      </c>
      <c r="E588" s="73" t="s">
        <v>1703</v>
      </c>
      <c r="F588" s="74" t="n">
        <v>43715</v>
      </c>
      <c r="G588" s="67" t="str">
        <f aca="false">IF(I588&gt;0,"Targeted Dealer","-")</f>
        <v>Targeted Dealer</v>
      </c>
      <c r="H588" s="67"/>
      <c r="I588" s="68" t="n">
        <v>700</v>
      </c>
      <c r="J588" s="68" t="n">
        <f aca="false">I588/$J$1*($J$1-$E$1)</f>
        <v>653.333333333333</v>
      </c>
      <c r="K588" s="69" t="n">
        <v>421</v>
      </c>
      <c r="L588" s="69" t="n">
        <f aca="false">I588-K588</f>
        <v>279</v>
      </c>
      <c r="M588" s="69" t="n">
        <f aca="false">IFERROR((K588/J588%),"-")</f>
        <v>64.4387755102041</v>
      </c>
      <c r="N588" s="97" t="n">
        <v>848.5</v>
      </c>
      <c r="O588" s="98" t="str">
        <f aca="false">IF(F588&lt;=$P$2,"Mar","")</f>
        <v>Mar</v>
      </c>
      <c r="P588" s="97" t="n">
        <f aca="false">N588</f>
        <v>848.5</v>
      </c>
      <c r="Q588" s="99" t="n">
        <f aca="false">K588-P588</f>
        <v>-427.5</v>
      </c>
      <c r="R588" s="98" t="n">
        <f aca="false">IFERROR(IF(O588="Mar",(K588/P588-1))," ")</f>
        <v>-0.503830288744844</v>
      </c>
      <c r="S588" s="100" t="str">
        <f aca="false">IF(N588&gt;0,IF(O588="","-",IF(R588&lt;0%,"DEGROWTH","GROWTH")))</f>
        <v>DEGROWTH</v>
      </c>
      <c r="T588" s="69" t="n">
        <v>549</v>
      </c>
      <c r="U588" s="101" t="str">
        <f aca="false">IF(F588&lt;=$V$2,"Apr","")</f>
        <v>Apr</v>
      </c>
      <c r="V588" s="97" t="n">
        <v>549</v>
      </c>
      <c r="W588" s="102" t="n">
        <f aca="false">K588-V588</f>
        <v>-128</v>
      </c>
      <c r="X588" s="103" t="n">
        <f aca="false">IFERROR(IF(U588="Apr",(K588/V588-1)),0)</f>
        <v>-0.233151183970856</v>
      </c>
      <c r="Y588" s="104" t="str">
        <f aca="false">IF(T588&gt;0,IF(U588="","-",IF(X588&lt;0%,"DEGROWTH","GROWTH")))</f>
        <v>DEGROWTH</v>
      </c>
      <c r="Z588" s="75" t="n">
        <v>0</v>
      </c>
      <c r="AA588" s="70"/>
      <c r="AB588" s="70" t="s">
        <v>133</v>
      </c>
      <c r="AC588" s="70" t="s">
        <v>134</v>
      </c>
      <c r="AD588" s="3" t="n">
        <f aca="false">IF(K588=0,1,0)</f>
        <v>0</v>
      </c>
      <c r="AE588" s="76"/>
    </row>
    <row r="589" customFormat="false" ht="14.25" hidden="false" customHeight="true" outlineLevel="0" collapsed="false">
      <c r="A589" s="70" t="s">
        <v>134</v>
      </c>
      <c r="B589" s="71" t="s">
        <v>69</v>
      </c>
      <c r="C589" s="72" t="s">
        <v>1704</v>
      </c>
      <c r="D589" s="72" t="n">
        <v>1000000943</v>
      </c>
      <c r="E589" s="73" t="s">
        <v>1705</v>
      </c>
      <c r="F589" s="74" t="n">
        <v>43717</v>
      </c>
      <c r="G589" s="67" t="str">
        <f aca="false">IF(I589&gt;0,"Targeted Dealer","-")</f>
        <v>Targeted Dealer</v>
      </c>
      <c r="H589" s="67"/>
      <c r="I589" s="68" t="n">
        <v>25</v>
      </c>
      <c r="J589" s="68" t="n">
        <f aca="false">I589/$J$1*($J$1-$E$1)</f>
        <v>23.3333333333333</v>
      </c>
      <c r="K589" s="69" t="n">
        <v>13</v>
      </c>
      <c r="L589" s="69" t="n">
        <f aca="false">I589-K589</f>
        <v>12</v>
      </c>
      <c r="M589" s="69" t="n">
        <f aca="false">IFERROR((K589/J589%),"-")</f>
        <v>55.7142857142857</v>
      </c>
      <c r="N589" s="97" t="n">
        <v>0</v>
      </c>
      <c r="O589" s="98" t="str">
        <f aca="false">IF(F589&lt;=$P$2,"Mar","")</f>
        <v>Mar</v>
      </c>
      <c r="P589" s="97" t="n">
        <f aca="false">N589</f>
        <v>0</v>
      </c>
      <c r="Q589" s="99" t="n">
        <f aca="false">K589-P589</f>
        <v>13</v>
      </c>
      <c r="R589" s="98" t="str">
        <f aca="false">IFERROR(IF(O589="Mar",(K589/P589-1))," ")</f>
        <v> </v>
      </c>
      <c r="S589" s="105" t="b">
        <f aca="false">IF(N589&gt;0,IF(O589="","-",IF(R589&lt;0%,"DEGROWTH","GROWTH")))</f>
        <v>0</v>
      </c>
      <c r="T589" s="69" t="n">
        <v>26</v>
      </c>
      <c r="U589" s="101" t="str">
        <f aca="false">IF(F589&lt;=$V$2,"Apr","")</f>
        <v>Apr</v>
      </c>
      <c r="V589" s="97" t="n">
        <v>26</v>
      </c>
      <c r="W589" s="102" t="n">
        <f aca="false">K589-V589</f>
        <v>-13</v>
      </c>
      <c r="X589" s="103" t="n">
        <f aca="false">IFERROR(IF(U589="Apr",(K589/V589-1)),0)</f>
        <v>-0.5</v>
      </c>
      <c r="Y589" s="104" t="str">
        <f aca="false">IF(T589&gt;0,IF(U589="","-",IF(X589&lt;0%,"DEGROWTH","GROWTH")))</f>
        <v>DEGROWTH</v>
      </c>
      <c r="Z589" s="75" t="n">
        <v>0</v>
      </c>
      <c r="AA589" s="70"/>
      <c r="AB589" s="70" t="s">
        <v>133</v>
      </c>
      <c r="AC589" s="70" t="s">
        <v>134</v>
      </c>
      <c r="AD589" s="3" t="n">
        <f aca="false">IF(K589=0,1,0)</f>
        <v>0</v>
      </c>
      <c r="AE589" s="76"/>
    </row>
    <row r="590" customFormat="false" ht="14.25" hidden="false" customHeight="true" outlineLevel="0" collapsed="false">
      <c r="A590" s="70" t="s">
        <v>134</v>
      </c>
      <c r="B590" s="71" t="s">
        <v>65</v>
      </c>
      <c r="C590" s="72" t="s">
        <v>1706</v>
      </c>
      <c r="D590" s="72" t="n">
        <v>1000000946</v>
      </c>
      <c r="E590" s="73" t="s">
        <v>1707</v>
      </c>
      <c r="F590" s="74" t="n">
        <v>43755</v>
      </c>
      <c r="G590" s="67" t="str">
        <f aca="false">IF(I590&gt;0,"Targeted Dealer","-")</f>
        <v>Targeted Dealer</v>
      </c>
      <c r="H590" s="67"/>
      <c r="I590" s="68" t="n">
        <v>25</v>
      </c>
      <c r="J590" s="68" t="n">
        <f aca="false">I590/$J$1*($J$1-$E$1)</f>
        <v>23.3333333333333</v>
      </c>
      <c r="K590" s="69" t="n">
        <v>25</v>
      </c>
      <c r="L590" s="69" t="n">
        <f aca="false">I590-K590</f>
        <v>0</v>
      </c>
      <c r="M590" s="69" t="n">
        <f aca="false">IFERROR((K590/J590%),"-")</f>
        <v>107.142857142857</v>
      </c>
      <c r="N590" s="97" t="n">
        <v>0</v>
      </c>
      <c r="O590" s="98" t="str">
        <f aca="false">IF(F590&lt;=$P$2,"Mar","")</f>
        <v>Mar</v>
      </c>
      <c r="P590" s="97" t="n">
        <f aca="false">N590</f>
        <v>0</v>
      </c>
      <c r="Q590" s="99" t="n">
        <f aca="false">K590-P590</f>
        <v>25</v>
      </c>
      <c r="R590" s="98" t="str">
        <f aca="false">IFERROR(IF(O590="Mar",(K590/P590-1))," ")</f>
        <v> </v>
      </c>
      <c r="S590" s="105" t="b">
        <f aca="false">IF(N590&gt;0,IF(O590="","-",IF(R590&lt;0%,"DEGROWTH","GROWTH")))</f>
        <v>0</v>
      </c>
      <c r="T590" s="69" t="n">
        <v>25</v>
      </c>
      <c r="U590" s="101" t="str">
        <f aca="false">IF(F590&lt;=$V$2,"Apr","")</f>
        <v>Apr</v>
      </c>
      <c r="V590" s="97" t="n">
        <v>25</v>
      </c>
      <c r="W590" s="102" t="n">
        <f aca="false">K590-V590</f>
        <v>0</v>
      </c>
      <c r="X590" s="103" t="n">
        <f aca="false">IFERROR(IF(U590="Apr",(K590/V590-1)),0)</f>
        <v>0</v>
      </c>
      <c r="Y590" s="104" t="str">
        <f aca="false">IF(T590&gt;0,IF(U590="","-",IF(X590&lt;0%,"DEGROWTH","GROWTH")))</f>
        <v>GROWTH</v>
      </c>
      <c r="Z590" s="75" t="n">
        <v>0</v>
      </c>
      <c r="AA590" s="70"/>
      <c r="AB590" s="70" t="s">
        <v>133</v>
      </c>
      <c r="AC590" s="70" t="s">
        <v>134</v>
      </c>
      <c r="AD590" s="3" t="n">
        <f aca="false">IF(K590=0,1,0)</f>
        <v>0</v>
      </c>
      <c r="AE590" s="76"/>
    </row>
    <row r="591" customFormat="false" ht="14.25" hidden="false" customHeight="true" outlineLevel="0" collapsed="false">
      <c r="A591" s="70" t="s">
        <v>134</v>
      </c>
      <c r="B591" s="71" t="s">
        <v>69</v>
      </c>
      <c r="C591" s="72" t="s">
        <v>1708</v>
      </c>
      <c r="D591" s="72" t="n">
        <v>1000000940</v>
      </c>
      <c r="E591" s="73" t="s">
        <v>1709</v>
      </c>
      <c r="F591" s="74" t="n">
        <v>43777</v>
      </c>
      <c r="G591" s="67" t="str">
        <f aca="false">IF(I591&gt;0,"Targeted Dealer","-")</f>
        <v>Targeted Dealer</v>
      </c>
      <c r="H591" s="67"/>
      <c r="I591" s="68" t="n">
        <v>760</v>
      </c>
      <c r="J591" s="68" t="n">
        <f aca="false">I591/$J$1*($J$1-$E$1)</f>
        <v>709.333333333333</v>
      </c>
      <c r="K591" s="69" t="n">
        <v>797</v>
      </c>
      <c r="L591" s="69" t="n">
        <f aca="false">I591-K591</f>
        <v>-37</v>
      </c>
      <c r="M591" s="69" t="n">
        <f aca="false">IFERROR((K591/J591%),"-")</f>
        <v>112.359022556391</v>
      </c>
      <c r="N591" s="97" t="n">
        <v>616</v>
      </c>
      <c r="O591" s="98" t="str">
        <f aca="false">IF(F591&lt;=$P$2,"Mar","")</f>
        <v>Mar</v>
      </c>
      <c r="P591" s="97" t="n">
        <f aca="false">N591</f>
        <v>616</v>
      </c>
      <c r="Q591" s="99" t="n">
        <f aca="false">K591-P591</f>
        <v>181</v>
      </c>
      <c r="R591" s="98" t="n">
        <f aca="false">IFERROR(IF(O591="Mar",(K591/P591-1))," ")</f>
        <v>0.293831168831169</v>
      </c>
      <c r="S591" s="100" t="str">
        <f aca="false">IF(N591&gt;0,IF(O591="","-",IF(R591&lt;0%,"DEGROWTH","GROWTH")))</f>
        <v>GROWTH</v>
      </c>
      <c r="T591" s="69" t="n">
        <v>870</v>
      </c>
      <c r="U591" s="101" t="str">
        <f aca="false">IF(F591&lt;=$V$2,"Apr","")</f>
        <v>Apr</v>
      </c>
      <c r="V591" s="97" t="n">
        <v>870</v>
      </c>
      <c r="W591" s="102" t="n">
        <f aca="false">K591-V591</f>
        <v>-73</v>
      </c>
      <c r="X591" s="103" t="n">
        <f aca="false">IFERROR(IF(U591="Apr",(K591/V591-1)),0)</f>
        <v>-0.0839080459770115</v>
      </c>
      <c r="Y591" s="104" t="str">
        <f aca="false">IF(T591&gt;0,IF(U591="","-",IF(X591&lt;0%,"DEGROWTH","GROWTH")))</f>
        <v>DEGROWTH</v>
      </c>
      <c r="Z591" s="75" t="n">
        <v>0</v>
      </c>
      <c r="AA591" s="70"/>
      <c r="AB591" s="70" t="s">
        <v>133</v>
      </c>
      <c r="AC591" s="70" t="s">
        <v>134</v>
      </c>
      <c r="AD591" s="3" t="n">
        <f aca="false">IF(K591=0,1,0)</f>
        <v>0</v>
      </c>
      <c r="AE591" s="76"/>
    </row>
    <row r="592" customFormat="false" ht="14.25" hidden="false" customHeight="true" outlineLevel="0" collapsed="false">
      <c r="A592" s="70" t="s">
        <v>134</v>
      </c>
      <c r="B592" s="71" t="s">
        <v>69</v>
      </c>
      <c r="C592" s="72" t="s">
        <v>1710</v>
      </c>
      <c r="D592" s="72" t="n">
        <v>1000000936</v>
      </c>
      <c r="E592" s="73" t="s">
        <v>1711</v>
      </c>
      <c r="F592" s="74" t="n">
        <v>43862</v>
      </c>
      <c r="G592" s="67" t="str">
        <f aca="false">IF(I592&gt;0,"Targeted Dealer","-")</f>
        <v>Targeted Dealer</v>
      </c>
      <c r="H592" s="67"/>
      <c r="I592" s="68" t="n">
        <v>25</v>
      </c>
      <c r="J592" s="68" t="n">
        <f aca="false">I592/$J$1*($J$1-$E$1)</f>
        <v>23.3333333333333</v>
      </c>
      <c r="K592" s="69" t="n">
        <v>25</v>
      </c>
      <c r="L592" s="69" t="n">
        <f aca="false">I592-K592</f>
        <v>0</v>
      </c>
      <c r="M592" s="69" t="n">
        <f aca="false">IFERROR((K592/J592%),"-")</f>
        <v>107.142857142857</v>
      </c>
      <c r="N592" s="97" t="n">
        <v>26</v>
      </c>
      <c r="O592" s="98" t="str">
        <f aca="false">IF(F592&lt;=$P$2,"Mar","")</f>
        <v>Mar</v>
      </c>
      <c r="P592" s="97" t="n">
        <f aca="false">N592</f>
        <v>26</v>
      </c>
      <c r="Q592" s="99" t="n">
        <f aca="false">K592-P592</f>
        <v>-1</v>
      </c>
      <c r="R592" s="98" t="n">
        <f aca="false">IFERROR(IF(O592="Mar",(K592/P592-1))," ")</f>
        <v>-0.0384615384615384</v>
      </c>
      <c r="S592" s="100" t="str">
        <f aca="false">IF(N592&gt;0,IF(O592="","-",IF(R592&lt;0%,"DEGROWTH","GROWTH")))</f>
        <v>DEGROWTH</v>
      </c>
      <c r="T592" s="69" t="n">
        <v>13</v>
      </c>
      <c r="U592" s="101" t="str">
        <f aca="false">IF(F592&lt;=$V$2,"Apr","")</f>
        <v>Apr</v>
      </c>
      <c r="V592" s="97" t="n">
        <v>13</v>
      </c>
      <c r="W592" s="102" t="n">
        <f aca="false">K592-V592</f>
        <v>12</v>
      </c>
      <c r="X592" s="103" t="n">
        <f aca="false">IFERROR(IF(U592="Apr",(K592/V592-1)),0)</f>
        <v>0.923076923076923</v>
      </c>
      <c r="Y592" s="104" t="str">
        <f aca="false">IF(T592&gt;0,IF(U592="","-",IF(X592&lt;0%,"DEGROWTH","GROWTH")))</f>
        <v>GROWTH</v>
      </c>
      <c r="Z592" s="75" t="n">
        <v>0</v>
      </c>
      <c r="AA592" s="70"/>
      <c r="AB592" s="70" t="s">
        <v>133</v>
      </c>
      <c r="AC592" s="70" t="s">
        <v>134</v>
      </c>
      <c r="AD592" s="3" t="n">
        <f aca="false">IF(K592=0,1,0)</f>
        <v>0</v>
      </c>
      <c r="AE592" s="76"/>
    </row>
    <row r="593" customFormat="false" ht="14.25" hidden="false" customHeight="true" outlineLevel="0" collapsed="false">
      <c r="A593" s="70" t="s">
        <v>134</v>
      </c>
      <c r="B593" s="71" t="s">
        <v>65</v>
      </c>
      <c r="C593" s="72" t="s">
        <v>1712</v>
      </c>
      <c r="D593" s="72" t="n">
        <v>1000000945</v>
      </c>
      <c r="E593" s="73" t="s">
        <v>1713</v>
      </c>
      <c r="F593" s="74" t="n">
        <v>44153</v>
      </c>
      <c r="G593" s="67" t="str">
        <f aca="false">IF(I593&gt;0,"Targeted Dealer","-")</f>
        <v>Targeted Dealer</v>
      </c>
      <c r="H593" s="67"/>
      <c r="I593" s="68" t="n">
        <v>25</v>
      </c>
      <c r="J593" s="68" t="n">
        <f aca="false">I593/$J$1*($J$1-$E$1)</f>
        <v>23.3333333333333</v>
      </c>
      <c r="K593" s="69" t="n">
        <v>25</v>
      </c>
      <c r="L593" s="69" t="n">
        <f aca="false">I593-K593</f>
        <v>0</v>
      </c>
      <c r="M593" s="69" t="n">
        <f aca="false">IFERROR((K593/J593%),"-")</f>
        <v>107.142857142857</v>
      </c>
      <c r="N593" s="97" t="n">
        <v>25</v>
      </c>
      <c r="O593" s="98" t="str">
        <f aca="false">IF(F593&lt;=$P$2,"Mar","")</f>
        <v>Mar</v>
      </c>
      <c r="P593" s="97" t="n">
        <f aca="false">N593</f>
        <v>25</v>
      </c>
      <c r="Q593" s="99" t="n">
        <f aca="false">K593-P593</f>
        <v>0</v>
      </c>
      <c r="R593" s="98" t="n">
        <f aca="false">IFERROR(IF(O593="Mar",(K593/P593-1))," ")</f>
        <v>0</v>
      </c>
      <c r="S593" s="100" t="str">
        <f aca="false">IF(N593&gt;0,IF(O593="","-",IF(R593&lt;0%,"DEGROWTH","GROWTH")))</f>
        <v>GROWTH</v>
      </c>
      <c r="T593" s="69" t="n">
        <v>25</v>
      </c>
      <c r="U593" s="101" t="str">
        <f aca="false">IF(F593&lt;=$V$2,"Apr","")</f>
        <v>Apr</v>
      </c>
      <c r="V593" s="97" t="n">
        <v>25</v>
      </c>
      <c r="W593" s="102" t="n">
        <f aca="false">K593-V593</f>
        <v>0</v>
      </c>
      <c r="X593" s="103" t="n">
        <f aca="false">IFERROR(IF(U593="Apr",(K593/V593-1)),0)</f>
        <v>0</v>
      </c>
      <c r="Y593" s="104" t="str">
        <f aca="false">IF(T593&gt;0,IF(U593="","-",IF(X593&lt;0%,"DEGROWTH","GROWTH")))</f>
        <v>GROWTH</v>
      </c>
      <c r="Z593" s="75" t="n">
        <v>0</v>
      </c>
      <c r="AA593" s="70"/>
      <c r="AB593" s="70" t="s">
        <v>133</v>
      </c>
      <c r="AC593" s="70" t="s">
        <v>134</v>
      </c>
      <c r="AD593" s="3" t="n">
        <f aca="false">IF(K593=0,1,0)</f>
        <v>0</v>
      </c>
      <c r="AE593" s="76"/>
    </row>
    <row r="594" customFormat="false" ht="14.25" hidden="false" customHeight="true" outlineLevel="0" collapsed="false">
      <c r="A594" s="70" t="s">
        <v>134</v>
      </c>
      <c r="B594" s="71" t="s">
        <v>69</v>
      </c>
      <c r="C594" s="72" t="s">
        <v>1714</v>
      </c>
      <c r="D594" s="72" t="n">
        <v>1000000962</v>
      </c>
      <c r="E594" s="73" t="s">
        <v>1715</v>
      </c>
      <c r="F594" s="74" t="n">
        <v>44201</v>
      </c>
      <c r="G594" s="67" t="str">
        <f aca="false">IF(I594&gt;0,"Targeted Dealer","-")</f>
        <v>Targeted Dealer</v>
      </c>
      <c r="H594" s="67"/>
      <c r="I594" s="68" t="n">
        <v>645</v>
      </c>
      <c r="J594" s="68" t="n">
        <f aca="false">I594/$J$1*($J$1-$E$1)</f>
        <v>602</v>
      </c>
      <c r="K594" s="69" t="n">
        <v>805</v>
      </c>
      <c r="L594" s="69" t="n">
        <f aca="false">I594-K594</f>
        <v>-160</v>
      </c>
      <c r="M594" s="69" t="n">
        <f aca="false">IFERROR((K594/J594%),"-")</f>
        <v>133.720930232558</v>
      </c>
      <c r="N594" s="97" t="n">
        <v>530</v>
      </c>
      <c r="O594" s="98" t="str">
        <f aca="false">IF(F594&lt;=$P$2,"Mar","")</f>
        <v>Mar</v>
      </c>
      <c r="P594" s="97" t="n">
        <f aca="false">N594</f>
        <v>530</v>
      </c>
      <c r="Q594" s="99" t="n">
        <f aca="false">K594-P594</f>
        <v>275</v>
      </c>
      <c r="R594" s="98" t="n">
        <f aca="false">IFERROR(IF(O594="Mar",(K594/P594-1))," ")</f>
        <v>0.518867924528302</v>
      </c>
      <c r="S594" s="100" t="str">
        <f aca="false">IF(N594&gt;0,IF(O594="","-",IF(R594&lt;0%,"DEGROWTH","GROWTH")))</f>
        <v>GROWTH</v>
      </c>
      <c r="T594" s="69" t="n">
        <v>545</v>
      </c>
      <c r="U594" s="101" t="str">
        <f aca="false">IF(F594&lt;=$V$2,"Apr","")</f>
        <v>Apr</v>
      </c>
      <c r="V594" s="97" t="n">
        <v>545</v>
      </c>
      <c r="W594" s="102" t="n">
        <f aca="false">K594-V594</f>
        <v>260</v>
      </c>
      <c r="X594" s="103" t="n">
        <f aca="false">IFERROR(IF(U594="Apr",(K594/V594-1)),0)</f>
        <v>0.477064220183486</v>
      </c>
      <c r="Y594" s="104" t="str">
        <f aca="false">IF(T594&gt;0,IF(U594="","-",IF(X594&lt;0%,"DEGROWTH","GROWTH")))</f>
        <v>GROWTH</v>
      </c>
      <c r="Z594" s="75" t="n">
        <v>0</v>
      </c>
      <c r="AA594" s="70"/>
      <c r="AB594" s="70" t="s">
        <v>133</v>
      </c>
      <c r="AC594" s="70" t="s">
        <v>134</v>
      </c>
      <c r="AD594" s="3" t="n">
        <f aca="false">IF(K594=0,1,0)</f>
        <v>0</v>
      </c>
      <c r="AE594" s="76"/>
    </row>
    <row r="595" customFormat="false" ht="14.25" hidden="false" customHeight="true" outlineLevel="0" collapsed="false">
      <c r="A595" s="70" t="s">
        <v>134</v>
      </c>
      <c r="B595" s="71" t="s">
        <v>65</v>
      </c>
      <c r="C595" s="72" t="s">
        <v>1716</v>
      </c>
      <c r="D595" s="72" t="n">
        <v>1000000944</v>
      </c>
      <c r="E595" s="73" t="s">
        <v>1717</v>
      </c>
      <c r="F595" s="74" t="n">
        <v>44380</v>
      </c>
      <c r="G595" s="67" t="str">
        <f aca="false">IF(I595&gt;0,"Targeted Dealer","-")</f>
        <v>Targeted Dealer</v>
      </c>
      <c r="H595" s="67"/>
      <c r="I595" s="68" t="n">
        <v>50</v>
      </c>
      <c r="J595" s="68" t="n">
        <f aca="false">I595/$J$1*($J$1-$E$1)</f>
        <v>46.6666666666667</v>
      </c>
      <c r="K595" s="69" t="n">
        <v>25</v>
      </c>
      <c r="L595" s="69" t="n">
        <f aca="false">I595-K595</f>
        <v>25</v>
      </c>
      <c r="M595" s="69" t="n">
        <f aca="false">IFERROR((K595/J595%),"-")</f>
        <v>53.5714285714286</v>
      </c>
      <c r="N595" s="97" t="n">
        <v>24.5</v>
      </c>
      <c r="O595" s="98" t="str">
        <f aca="false">IF(F595&lt;=$P$2,"Mar","")</f>
        <v>Mar</v>
      </c>
      <c r="P595" s="97" t="n">
        <f aca="false">N595</f>
        <v>24.5</v>
      </c>
      <c r="Q595" s="99" t="n">
        <f aca="false">K595-P595</f>
        <v>0.5</v>
      </c>
      <c r="R595" s="98" t="n">
        <f aca="false">IFERROR(IF(O595="Mar",(K595/P595-1))," ")</f>
        <v>0.0204081632653061</v>
      </c>
      <c r="S595" s="100" t="str">
        <f aca="false">IF(N595&gt;0,IF(O595="","-",IF(R595&lt;0%,"DEGROWTH","GROWTH")))</f>
        <v>GROWTH</v>
      </c>
      <c r="T595" s="69" t="n">
        <v>100</v>
      </c>
      <c r="U595" s="101" t="str">
        <f aca="false">IF(F595&lt;=$V$2,"Apr","")</f>
        <v>Apr</v>
      </c>
      <c r="V595" s="97" t="n">
        <v>100</v>
      </c>
      <c r="W595" s="102" t="n">
        <f aca="false">K595-V595</f>
        <v>-75</v>
      </c>
      <c r="X595" s="103" t="n">
        <f aca="false">IFERROR(IF(U595="Apr",(K595/V595-1)),0)</f>
        <v>-0.75</v>
      </c>
      <c r="Y595" s="104" t="str">
        <f aca="false">IF(T595&gt;0,IF(U595="","-",IF(X595&lt;0%,"DEGROWTH","GROWTH")))</f>
        <v>DEGROWTH</v>
      </c>
      <c r="Z595" s="75" t="n">
        <v>0</v>
      </c>
      <c r="AA595" s="70"/>
      <c r="AB595" s="70" t="s">
        <v>133</v>
      </c>
      <c r="AC595" s="70" t="s">
        <v>134</v>
      </c>
      <c r="AD595" s="3" t="n">
        <f aca="false">IF(K595=0,1,0)</f>
        <v>0</v>
      </c>
      <c r="AE595" s="76"/>
    </row>
    <row r="596" customFormat="false" ht="14.25" hidden="false" customHeight="true" outlineLevel="0" collapsed="false">
      <c r="A596" s="70" t="s">
        <v>134</v>
      </c>
      <c r="B596" s="71" t="s">
        <v>69</v>
      </c>
      <c r="C596" s="72" t="s">
        <v>1718</v>
      </c>
      <c r="D596" s="72" t="n">
        <v>1000000950</v>
      </c>
      <c r="E596" s="73" t="s">
        <v>1719</v>
      </c>
      <c r="F596" s="74" t="n">
        <v>44481</v>
      </c>
      <c r="G596" s="67" t="str">
        <f aca="false">IF(I596&gt;0,"Targeted Dealer","-")</f>
        <v>-</v>
      </c>
      <c r="H596" s="67"/>
      <c r="I596" s="68" t="n">
        <v>0</v>
      </c>
      <c r="J596" s="68" t="n">
        <f aca="false">I596/$J$1*($J$1-$E$1)</f>
        <v>0</v>
      </c>
      <c r="K596" s="69" t="n">
        <v>0</v>
      </c>
      <c r="L596" s="69" t="n">
        <f aca="false">I596-K596</f>
        <v>0</v>
      </c>
      <c r="M596" s="69" t="str">
        <f aca="false">IFERROR((K596/J596%),"-")</f>
        <v>-</v>
      </c>
      <c r="N596" s="97" t="n">
        <v>0</v>
      </c>
      <c r="O596" s="98" t="str">
        <f aca="false">IF(F596&lt;=$P$2,"Mar","")</f>
        <v>Mar</v>
      </c>
      <c r="P596" s="97" t="n">
        <f aca="false">N596</f>
        <v>0</v>
      </c>
      <c r="Q596" s="99" t="n">
        <f aca="false">K596-P596</f>
        <v>0</v>
      </c>
      <c r="R596" s="98" t="str">
        <f aca="false">IFERROR(IF(O596="Mar",(K596/P596-1))," ")</f>
        <v> </v>
      </c>
      <c r="S596" s="105" t="b">
        <f aca="false">IF(N596&gt;0,IF(O596="","-",IF(R596&lt;0%,"DEGROWTH","GROWTH")))</f>
        <v>0</v>
      </c>
      <c r="T596" s="69" t="n">
        <v>25</v>
      </c>
      <c r="U596" s="101" t="str">
        <f aca="false">IF(F596&lt;=$V$2,"Apr","")</f>
        <v>Apr</v>
      </c>
      <c r="V596" s="97" t="n">
        <v>25</v>
      </c>
      <c r="W596" s="102" t="n">
        <f aca="false">K596-V596</f>
        <v>-25</v>
      </c>
      <c r="X596" s="103" t="n">
        <f aca="false">IFERROR(IF(U596="Apr",(K596/V596-1)),0)</f>
        <v>-1</v>
      </c>
      <c r="Y596" s="104" t="str">
        <f aca="false">IF(T596&gt;0,IF(U596="","-",IF(X596&lt;0%,"DEGROWTH","GROWTH")))</f>
        <v>DEGROWTH</v>
      </c>
      <c r="Z596" s="75" t="n">
        <v>0</v>
      </c>
      <c r="AA596" s="70"/>
      <c r="AB596" s="70" t="s">
        <v>133</v>
      </c>
      <c r="AC596" s="70" t="s">
        <v>134</v>
      </c>
      <c r="AD596" s="3" t="n">
        <f aca="false">IF(K596=0,1,0)</f>
        <v>1</v>
      </c>
      <c r="AE596" s="76"/>
    </row>
    <row r="597" customFormat="false" ht="14.25" hidden="false" customHeight="true" outlineLevel="0" collapsed="false">
      <c r="A597" s="70" t="s">
        <v>134</v>
      </c>
      <c r="B597" s="71" t="s">
        <v>69</v>
      </c>
      <c r="C597" s="72" t="s">
        <v>1720</v>
      </c>
      <c r="D597" s="72" t="n">
        <v>1000002627</v>
      </c>
      <c r="E597" s="73" t="s">
        <v>1721</v>
      </c>
      <c r="F597" s="74" t="n">
        <v>44643</v>
      </c>
      <c r="G597" s="67" t="str">
        <f aca="false">IF(I597&gt;0,"Targeted Dealer","-")</f>
        <v>Targeted Dealer</v>
      </c>
      <c r="H597" s="67"/>
      <c r="I597" s="68" t="n">
        <v>270</v>
      </c>
      <c r="J597" s="68" t="n">
        <f aca="false">I597/$J$1*($J$1-$E$1)</f>
        <v>252</v>
      </c>
      <c r="K597" s="69" t="n">
        <v>335</v>
      </c>
      <c r="L597" s="69" t="n">
        <f aca="false">I597-K597</f>
        <v>-65</v>
      </c>
      <c r="M597" s="69" t="n">
        <f aca="false">IFERROR((K597/J597%),"-")</f>
        <v>132.936507936508</v>
      </c>
      <c r="N597" s="97" t="n">
        <v>270</v>
      </c>
      <c r="O597" s="98" t="str">
        <f aca="false">IF(F597&lt;=$P$2,"Mar","")</f>
        <v>Mar</v>
      </c>
      <c r="P597" s="97" t="n">
        <f aca="false">N597</f>
        <v>270</v>
      </c>
      <c r="Q597" s="99" t="n">
        <f aca="false">K597-P597</f>
        <v>65</v>
      </c>
      <c r="R597" s="98" t="n">
        <f aca="false">IFERROR(IF(O597="Mar",(K597/P597-1))," ")</f>
        <v>0.240740740740741</v>
      </c>
      <c r="S597" s="100" t="str">
        <f aca="false">IF(N597&gt;0,IF(O597="","-",IF(R597&lt;0%,"DEGROWTH","GROWTH")))</f>
        <v>GROWTH</v>
      </c>
      <c r="T597" s="69" t="n">
        <v>115</v>
      </c>
      <c r="U597" s="101" t="str">
        <f aca="false">IF(F597&lt;=$V$2,"Apr","")</f>
        <v>Apr</v>
      </c>
      <c r="V597" s="97" t="n">
        <v>115</v>
      </c>
      <c r="W597" s="102" t="n">
        <f aca="false">K597-V597</f>
        <v>220</v>
      </c>
      <c r="X597" s="103" t="n">
        <f aca="false">IFERROR(IF(U597="Apr",(K597/V597-1)),0)</f>
        <v>1.91304347826087</v>
      </c>
      <c r="Y597" s="104" t="str">
        <f aca="false">IF(T597&gt;0,IF(U597="","-",IF(X597&lt;0%,"DEGROWTH","GROWTH")))</f>
        <v>GROWTH</v>
      </c>
      <c r="Z597" s="75" t="n">
        <v>0</v>
      </c>
      <c r="AA597" s="70"/>
      <c r="AB597" s="70" t="s">
        <v>133</v>
      </c>
      <c r="AC597" s="70" t="s">
        <v>134</v>
      </c>
      <c r="AD597" s="3" t="n">
        <f aca="false">IF(K597=0,1,0)</f>
        <v>0</v>
      </c>
      <c r="AE597" s="76"/>
    </row>
    <row r="598" customFormat="false" ht="14.25" hidden="false" customHeight="true" outlineLevel="0" collapsed="false">
      <c r="A598" s="70" t="s">
        <v>134</v>
      </c>
      <c r="B598" s="71" t="s">
        <v>69</v>
      </c>
      <c r="C598" s="72" t="s">
        <v>1722</v>
      </c>
      <c r="D598" s="72" t="n">
        <v>1000002762</v>
      </c>
      <c r="E598" s="72" t="s">
        <v>1723</v>
      </c>
      <c r="F598" s="74" t="n">
        <v>44707</v>
      </c>
      <c r="G598" s="67" t="str">
        <f aca="false">IF(I598&gt;0,"Targeted Dealer","-")</f>
        <v>Targeted Dealer</v>
      </c>
      <c r="H598" s="67"/>
      <c r="I598" s="68" t="n">
        <v>30</v>
      </c>
      <c r="J598" s="68" t="n">
        <f aca="false">I598/$J$1*($J$1-$E$1)</f>
        <v>28</v>
      </c>
      <c r="K598" s="69" t="n">
        <v>0</v>
      </c>
      <c r="L598" s="69" t="n">
        <f aca="false">I598-K598</f>
        <v>30</v>
      </c>
      <c r="M598" s="69" t="n">
        <f aca="false">IFERROR((K598/J598%),"-")</f>
        <v>0</v>
      </c>
      <c r="N598" s="97" t="n">
        <v>0</v>
      </c>
      <c r="O598" s="98" t="str">
        <f aca="false">IF(F598&lt;=$P$2,"Mar","")</f>
        <v>Mar</v>
      </c>
      <c r="P598" s="97" t="n">
        <f aca="false">N598</f>
        <v>0</v>
      </c>
      <c r="Q598" s="99" t="n">
        <f aca="false">K598-P598</f>
        <v>0</v>
      </c>
      <c r="R598" s="98" t="str">
        <f aca="false">IFERROR(IF(O598="Mar",(K598/P598-1))," ")</f>
        <v> </v>
      </c>
      <c r="S598" s="105" t="b">
        <f aca="false">IF(N598&gt;0,IF(O598="","-",IF(R598&lt;0%,"DEGROWTH","GROWTH")))</f>
        <v>0</v>
      </c>
      <c r="T598" s="69" t="n">
        <v>25</v>
      </c>
      <c r="U598" s="101" t="str">
        <f aca="false">IF(F598&lt;=$V$2,"Apr","")</f>
        <v>Apr</v>
      </c>
      <c r="V598" s="97" t="n">
        <v>25</v>
      </c>
      <c r="W598" s="102" t="n">
        <f aca="false">K598-V598</f>
        <v>-25</v>
      </c>
      <c r="X598" s="103" t="n">
        <f aca="false">IFERROR(IF(U598="Apr",(K598/V598-1)),0)</f>
        <v>-1</v>
      </c>
      <c r="Y598" s="104" t="str">
        <f aca="false">IF(T598&gt;0,IF(U598="","-",IF(X598&lt;0%,"DEGROWTH","GROWTH")))</f>
        <v>DEGROWTH</v>
      </c>
      <c r="Z598" s="75" t="n">
        <v>0</v>
      </c>
      <c r="AA598" s="70"/>
      <c r="AB598" s="70" t="s">
        <v>133</v>
      </c>
      <c r="AC598" s="70" t="s">
        <v>134</v>
      </c>
      <c r="AD598" s="3" t="n">
        <f aca="false">IF(K598=0,1,0)</f>
        <v>1</v>
      </c>
      <c r="AE598" s="76"/>
    </row>
    <row r="599" customFormat="false" ht="14.25" hidden="false" customHeight="true" outlineLevel="0" collapsed="false">
      <c r="A599" s="70" t="s">
        <v>134</v>
      </c>
      <c r="B599" s="71" t="s">
        <v>65</v>
      </c>
      <c r="C599" s="72" t="s">
        <v>1724</v>
      </c>
      <c r="D599" s="72" t="n">
        <v>1000002813</v>
      </c>
      <c r="E599" s="72" t="s">
        <v>1725</v>
      </c>
      <c r="F599" s="74" t="n">
        <v>44721</v>
      </c>
      <c r="G599" s="67" t="str">
        <f aca="false">IF(I599&gt;0,"Targeted Dealer","-")</f>
        <v>Targeted Dealer</v>
      </c>
      <c r="H599" s="67"/>
      <c r="I599" s="68" t="n">
        <v>250</v>
      </c>
      <c r="J599" s="68" t="n">
        <f aca="false">I599/$J$1*($J$1-$E$1)</f>
        <v>233.333333333333</v>
      </c>
      <c r="K599" s="69" t="n">
        <v>250</v>
      </c>
      <c r="L599" s="69" t="n">
        <f aca="false">I599-K599</f>
        <v>0</v>
      </c>
      <c r="M599" s="69" t="n">
        <f aca="false">IFERROR((K599/J599%),"-")</f>
        <v>107.142857142857</v>
      </c>
      <c r="N599" s="97" t="n">
        <v>210</v>
      </c>
      <c r="O599" s="98" t="str">
        <f aca="false">IF(F599&lt;=$P$2,"Mar","")</f>
        <v>Mar</v>
      </c>
      <c r="P599" s="97" t="n">
        <f aca="false">N599</f>
        <v>210</v>
      </c>
      <c r="Q599" s="99" t="n">
        <f aca="false">K599-P599</f>
        <v>40</v>
      </c>
      <c r="R599" s="98" t="n">
        <f aca="false">IFERROR(IF(O599="Mar",(K599/P599-1))," ")</f>
        <v>0.19047619047619</v>
      </c>
      <c r="S599" s="100" t="str">
        <f aca="false">IF(N599&gt;0,IF(O599="","-",IF(R599&lt;0%,"DEGROWTH","GROWTH")))</f>
        <v>GROWTH</v>
      </c>
      <c r="T599" s="69" t="n">
        <v>250</v>
      </c>
      <c r="U599" s="101" t="str">
        <f aca="false">IF(F599&lt;=$V$2,"Apr","")</f>
        <v>Apr</v>
      </c>
      <c r="V599" s="97" t="n">
        <v>250</v>
      </c>
      <c r="W599" s="102" t="n">
        <f aca="false">K599-V599</f>
        <v>0</v>
      </c>
      <c r="X599" s="103" t="n">
        <f aca="false">IFERROR(IF(U599="Apr",(K599/V599-1)),0)</f>
        <v>0</v>
      </c>
      <c r="Y599" s="104" t="str">
        <f aca="false">IF(T599&gt;0,IF(U599="","-",IF(X599&lt;0%,"DEGROWTH","GROWTH")))</f>
        <v>GROWTH</v>
      </c>
      <c r="Z599" s="75" t="n">
        <v>0</v>
      </c>
      <c r="AA599" s="70"/>
      <c r="AB599" s="70" t="s">
        <v>133</v>
      </c>
      <c r="AC599" s="70" t="s">
        <v>134</v>
      </c>
      <c r="AD599" s="3" t="n">
        <f aca="false">IF(K599=0,1,0)</f>
        <v>0</v>
      </c>
      <c r="AE599" s="76"/>
    </row>
    <row r="600" customFormat="false" ht="14.25" hidden="false" customHeight="true" outlineLevel="0" collapsed="false">
      <c r="A600" s="70" t="s">
        <v>134</v>
      </c>
      <c r="B600" s="71" t="s">
        <v>65</v>
      </c>
      <c r="C600" s="72" t="s">
        <v>1726</v>
      </c>
      <c r="D600" s="72" t="n">
        <v>1000002833</v>
      </c>
      <c r="E600" s="72" t="s">
        <v>1727</v>
      </c>
      <c r="F600" s="74" t="n">
        <v>44755</v>
      </c>
      <c r="G600" s="67" t="str">
        <f aca="false">IF(I600&gt;0,"Targeted Dealer","-")</f>
        <v>Targeted Dealer</v>
      </c>
      <c r="H600" s="67"/>
      <c r="I600" s="68" t="n">
        <v>650</v>
      </c>
      <c r="J600" s="68" t="n">
        <f aca="false">I600/$J$1*($J$1-$E$1)</f>
        <v>606.666666666667</v>
      </c>
      <c r="K600" s="69" t="n">
        <v>564</v>
      </c>
      <c r="L600" s="69" t="n">
        <f aca="false">I600-K600</f>
        <v>86</v>
      </c>
      <c r="M600" s="69" t="n">
        <f aca="false">IFERROR((K600/J600%),"-")</f>
        <v>92.967032967033</v>
      </c>
      <c r="N600" s="97" t="n">
        <v>677</v>
      </c>
      <c r="O600" s="98" t="str">
        <f aca="false">IF(F600&lt;=$P$2,"Mar","")</f>
        <v>Mar</v>
      </c>
      <c r="P600" s="97" t="n">
        <f aca="false">N600</f>
        <v>677</v>
      </c>
      <c r="Q600" s="99" t="n">
        <f aca="false">K600-P600</f>
        <v>-113</v>
      </c>
      <c r="R600" s="98" t="n">
        <f aca="false">IFERROR(IF(O600="Mar",(K600/P600-1))," ")</f>
        <v>-0.166912850812408</v>
      </c>
      <c r="S600" s="100" t="str">
        <f aca="false">IF(N600&gt;0,IF(O600="","-",IF(R600&lt;0%,"DEGROWTH","GROWTH")))</f>
        <v>DEGROWTH</v>
      </c>
      <c r="T600" s="69" t="n">
        <v>530</v>
      </c>
      <c r="U600" s="101" t="str">
        <f aca="false">IF(F600&lt;=$V$2,"Apr","")</f>
        <v>Apr</v>
      </c>
      <c r="V600" s="97" t="n">
        <v>530</v>
      </c>
      <c r="W600" s="102" t="n">
        <f aca="false">K600-V600</f>
        <v>34</v>
      </c>
      <c r="X600" s="103" t="n">
        <f aca="false">IFERROR(IF(U600="Apr",(K600/V600-1)),0)</f>
        <v>0.0641509433962264</v>
      </c>
      <c r="Y600" s="104" t="str">
        <f aca="false">IF(T600&gt;0,IF(U600="","-",IF(X600&lt;0%,"DEGROWTH","GROWTH")))</f>
        <v>GROWTH</v>
      </c>
      <c r="Z600" s="75" t="n">
        <v>0</v>
      </c>
      <c r="AA600" s="70"/>
      <c r="AB600" s="70" t="s">
        <v>133</v>
      </c>
      <c r="AC600" s="70" t="s">
        <v>134</v>
      </c>
      <c r="AD600" s="3" t="n">
        <f aca="false">IF(K600=0,1,0)</f>
        <v>0</v>
      </c>
      <c r="AE600" s="76"/>
    </row>
    <row r="601" customFormat="false" ht="14.25" hidden="false" customHeight="true" outlineLevel="0" collapsed="false">
      <c r="A601" s="70" t="s">
        <v>134</v>
      </c>
      <c r="B601" s="71" t="s">
        <v>69</v>
      </c>
      <c r="C601" s="72" t="s">
        <v>1728</v>
      </c>
      <c r="D601" s="72" t="n">
        <v>1000003282</v>
      </c>
      <c r="E601" s="72" t="s">
        <v>1729</v>
      </c>
      <c r="F601" s="74" t="n">
        <v>44951</v>
      </c>
      <c r="G601" s="67" t="str">
        <f aca="false">IF(I601&gt;0,"Targeted Dealer","-")</f>
        <v>Targeted Dealer</v>
      </c>
      <c r="H601" s="67"/>
      <c r="I601" s="68" t="n">
        <v>185</v>
      </c>
      <c r="J601" s="68" t="n">
        <f aca="false">I601/$J$1*($J$1-$E$1)</f>
        <v>172.666666666667</v>
      </c>
      <c r="K601" s="69" t="n">
        <v>135</v>
      </c>
      <c r="L601" s="69" t="n">
        <f aca="false">I601-K601</f>
        <v>50</v>
      </c>
      <c r="M601" s="69" t="n">
        <f aca="false">IFERROR((K601/J601%),"-")</f>
        <v>78.1853281853282</v>
      </c>
      <c r="N601" s="97" t="n">
        <v>125</v>
      </c>
      <c r="O601" s="98" t="str">
        <f aca="false">IF(F601&lt;=$P$2,"Mar","")</f>
        <v>Mar</v>
      </c>
      <c r="P601" s="97" t="n">
        <f aca="false">N601</f>
        <v>125</v>
      </c>
      <c r="Q601" s="99" t="n">
        <f aca="false">K601-P601</f>
        <v>10</v>
      </c>
      <c r="R601" s="98" t="n">
        <f aca="false">IFERROR(IF(O601="Mar",(K601/P601-1))," ")</f>
        <v>0.0800000000000001</v>
      </c>
      <c r="S601" s="100" t="str">
        <f aca="false">IF(N601&gt;0,IF(O601="","-",IF(R601&lt;0%,"DEGROWTH","GROWTH")))</f>
        <v>GROWTH</v>
      </c>
      <c r="T601" s="69" t="n">
        <v>200</v>
      </c>
      <c r="U601" s="101" t="str">
        <f aca="false">IF(F601&lt;=$V$2,"Apr","")</f>
        <v>Apr</v>
      </c>
      <c r="V601" s="97" t="n">
        <v>200</v>
      </c>
      <c r="W601" s="102" t="n">
        <f aca="false">K601-V601</f>
        <v>-65</v>
      </c>
      <c r="X601" s="103" t="n">
        <f aca="false">IFERROR(IF(U601="Apr",(K601/V601-1)),0)</f>
        <v>-0.325</v>
      </c>
      <c r="Y601" s="104" t="str">
        <f aca="false">IF(T601&gt;0,IF(U601="","-",IF(X601&lt;0%,"DEGROWTH","GROWTH")))</f>
        <v>DEGROWTH</v>
      </c>
      <c r="Z601" s="75" t="n">
        <v>0</v>
      </c>
      <c r="AA601" s="70"/>
      <c r="AB601" s="70" t="s">
        <v>133</v>
      </c>
      <c r="AC601" s="70" t="s">
        <v>134</v>
      </c>
      <c r="AD601" s="3" t="n">
        <f aca="false">IF(K601=0,1,0)</f>
        <v>0</v>
      </c>
      <c r="AE601" s="76"/>
    </row>
    <row r="602" customFormat="false" ht="14.25" hidden="false" customHeight="true" outlineLevel="0" collapsed="false">
      <c r="A602" s="70" t="s">
        <v>134</v>
      </c>
      <c r="B602" s="71" t="s">
        <v>69</v>
      </c>
      <c r="C602" s="72" t="s">
        <v>1730</v>
      </c>
      <c r="D602" s="72" t="n">
        <v>1000003292</v>
      </c>
      <c r="E602" s="72" t="s">
        <v>1731</v>
      </c>
      <c r="F602" s="74" t="n">
        <v>44953</v>
      </c>
      <c r="G602" s="67" t="str">
        <f aca="false">IF(I602&gt;0,"Targeted Dealer","-")</f>
        <v>Targeted Dealer</v>
      </c>
      <c r="H602" s="67"/>
      <c r="I602" s="68" t="n">
        <v>400</v>
      </c>
      <c r="J602" s="68" t="n">
        <f aca="false">I602/$J$1*($J$1-$E$1)</f>
        <v>373.333333333333</v>
      </c>
      <c r="K602" s="69" t="n">
        <v>309</v>
      </c>
      <c r="L602" s="69" t="n">
        <f aca="false">I602-K602</f>
        <v>91</v>
      </c>
      <c r="M602" s="69" t="n">
        <f aca="false">IFERROR((K602/J602%),"-")</f>
        <v>82.7678571428571</v>
      </c>
      <c r="N602" s="97" t="n">
        <v>448.5</v>
      </c>
      <c r="O602" s="98" t="str">
        <f aca="false">IF(F602&lt;=$P$2,"Mar","")</f>
        <v>Mar</v>
      </c>
      <c r="P602" s="97" t="n">
        <f aca="false">N602</f>
        <v>448.5</v>
      </c>
      <c r="Q602" s="99" t="n">
        <f aca="false">K602-P602</f>
        <v>-139.5</v>
      </c>
      <c r="R602" s="98" t="n">
        <f aca="false">IFERROR(IF(O602="Mar",(K602/P602-1))," ")</f>
        <v>-0.311036789297659</v>
      </c>
      <c r="S602" s="100" t="str">
        <f aca="false">IF(N602&gt;0,IF(O602="","-",IF(R602&lt;0%,"DEGROWTH","GROWTH")))</f>
        <v>DEGROWTH</v>
      </c>
      <c r="T602" s="69" t="n">
        <v>336</v>
      </c>
      <c r="U602" s="101" t="str">
        <f aca="false">IF(F602&lt;=$V$2,"Apr","")</f>
        <v>Apr</v>
      </c>
      <c r="V602" s="97" t="n">
        <v>336</v>
      </c>
      <c r="W602" s="102" t="n">
        <f aca="false">K602-V602</f>
        <v>-27</v>
      </c>
      <c r="X602" s="103" t="n">
        <f aca="false">IFERROR(IF(U602="Apr",(K602/V602-1)),0)</f>
        <v>-0.0803571428571429</v>
      </c>
      <c r="Y602" s="104" t="str">
        <f aca="false">IF(T602&gt;0,IF(U602="","-",IF(X602&lt;0%,"DEGROWTH","GROWTH")))</f>
        <v>DEGROWTH</v>
      </c>
      <c r="Z602" s="75" t="n">
        <v>0</v>
      </c>
      <c r="AA602" s="70"/>
      <c r="AB602" s="70" t="s">
        <v>133</v>
      </c>
      <c r="AC602" s="70" t="s">
        <v>134</v>
      </c>
      <c r="AD602" s="3" t="n">
        <f aca="false">IF(K602=0,1,0)</f>
        <v>0</v>
      </c>
      <c r="AE602" s="76"/>
    </row>
    <row r="603" customFormat="false" ht="14.25" hidden="false" customHeight="true" outlineLevel="0" collapsed="false">
      <c r="A603" s="70" t="s">
        <v>134</v>
      </c>
      <c r="B603" s="71" t="s">
        <v>65</v>
      </c>
      <c r="C603" s="72" t="s">
        <v>1732</v>
      </c>
      <c r="D603" s="72" t="n">
        <v>1000003344</v>
      </c>
      <c r="E603" s="72" t="s">
        <v>738</v>
      </c>
      <c r="F603" s="74" t="n">
        <v>44971</v>
      </c>
      <c r="G603" s="67" t="str">
        <f aca="false">IF(I603&gt;0,"Targeted Dealer","-")</f>
        <v>Targeted Dealer</v>
      </c>
      <c r="H603" s="67"/>
      <c r="I603" s="68" t="n">
        <v>50</v>
      </c>
      <c r="J603" s="68" t="n">
        <f aca="false">I603/$J$1*($J$1-$E$1)</f>
        <v>46.6666666666667</v>
      </c>
      <c r="K603" s="69" t="n">
        <v>25</v>
      </c>
      <c r="L603" s="69" t="n">
        <f aca="false">I603-K603</f>
        <v>25</v>
      </c>
      <c r="M603" s="69" t="n">
        <f aca="false">IFERROR((K603/J603%),"-")</f>
        <v>53.5714285714286</v>
      </c>
      <c r="N603" s="97" t="n">
        <v>50</v>
      </c>
      <c r="O603" s="98" t="str">
        <f aca="false">IF(F603&lt;=$P$2,"Mar","")</f>
        <v>Mar</v>
      </c>
      <c r="P603" s="97" t="n">
        <f aca="false">N603</f>
        <v>50</v>
      </c>
      <c r="Q603" s="99" t="n">
        <f aca="false">K603-P603</f>
        <v>-25</v>
      </c>
      <c r="R603" s="98" t="n">
        <f aca="false">IFERROR(IF(O603="Mar",(K603/P603-1))," ")</f>
        <v>-0.5</v>
      </c>
      <c r="S603" s="100" t="str">
        <f aca="false">IF(N603&gt;0,IF(O603="","-",IF(R603&lt;0%,"DEGROWTH","GROWTH")))</f>
        <v>DEGROWTH</v>
      </c>
      <c r="T603" s="69" t="n">
        <v>50</v>
      </c>
      <c r="U603" s="101" t="str">
        <f aca="false">IF(F603&lt;=$V$2,"Apr","")</f>
        <v>Apr</v>
      </c>
      <c r="V603" s="97" t="n">
        <v>50</v>
      </c>
      <c r="W603" s="102" t="n">
        <f aca="false">K603-V603</f>
        <v>-25</v>
      </c>
      <c r="X603" s="103" t="n">
        <f aca="false">IFERROR(IF(U603="Apr",(K603/V603-1)),0)</f>
        <v>-0.5</v>
      </c>
      <c r="Y603" s="104" t="str">
        <f aca="false">IF(T603&gt;0,IF(U603="","-",IF(X603&lt;0%,"DEGROWTH","GROWTH")))</f>
        <v>DEGROWTH</v>
      </c>
      <c r="Z603" s="75" t="n">
        <v>0</v>
      </c>
      <c r="AA603" s="70"/>
      <c r="AB603" s="70" t="s">
        <v>133</v>
      </c>
      <c r="AC603" s="70" t="s">
        <v>134</v>
      </c>
      <c r="AD603" s="3" t="n">
        <f aca="false">IF(K603=0,1,0)</f>
        <v>0</v>
      </c>
      <c r="AE603" s="76"/>
    </row>
    <row r="604" customFormat="false" ht="14.25" hidden="false" customHeight="true" outlineLevel="0" collapsed="false">
      <c r="A604" s="70" t="s">
        <v>134</v>
      </c>
      <c r="B604" s="71" t="s">
        <v>65</v>
      </c>
      <c r="C604" s="72" t="s">
        <v>1733</v>
      </c>
      <c r="D604" s="72" t="n">
        <v>1000003366</v>
      </c>
      <c r="E604" s="72" t="s">
        <v>1734</v>
      </c>
      <c r="F604" s="74" t="n">
        <v>44975</v>
      </c>
      <c r="G604" s="67" t="str">
        <f aca="false">IF(I604&gt;0,"Targeted Dealer","-")</f>
        <v>Targeted Dealer</v>
      </c>
      <c r="H604" s="67"/>
      <c r="I604" s="68" t="n">
        <v>700</v>
      </c>
      <c r="J604" s="68" t="n">
        <f aca="false">I604/$J$1*($J$1-$E$1)</f>
        <v>653.333333333333</v>
      </c>
      <c r="K604" s="69" t="n">
        <v>560</v>
      </c>
      <c r="L604" s="69" t="n">
        <f aca="false">I604-K604</f>
        <v>140</v>
      </c>
      <c r="M604" s="69" t="n">
        <f aca="false">IFERROR((K604/J604%),"-")</f>
        <v>85.7142857142857</v>
      </c>
      <c r="N604" s="97" t="n">
        <v>586</v>
      </c>
      <c r="O604" s="98" t="str">
        <f aca="false">IF(F604&lt;=$P$2,"Mar","")</f>
        <v>Mar</v>
      </c>
      <c r="P604" s="97" t="n">
        <f aca="false">N604</f>
        <v>586</v>
      </c>
      <c r="Q604" s="99" t="n">
        <f aca="false">K604-P604</f>
        <v>-26</v>
      </c>
      <c r="R604" s="98" t="n">
        <f aca="false">IFERROR(IF(O604="Mar",(K604/P604-1))," ")</f>
        <v>-0.0443686006825939</v>
      </c>
      <c r="S604" s="100" t="str">
        <f aca="false">IF(N604&gt;0,IF(O604="","-",IF(R604&lt;0%,"DEGROWTH","GROWTH")))</f>
        <v>DEGROWTH</v>
      </c>
      <c r="T604" s="69" t="n">
        <v>665</v>
      </c>
      <c r="U604" s="101" t="str">
        <f aca="false">IF(F604&lt;=$V$2,"Apr","")</f>
        <v>Apr</v>
      </c>
      <c r="V604" s="97" t="n">
        <v>665</v>
      </c>
      <c r="W604" s="102" t="n">
        <f aca="false">K604-V604</f>
        <v>-105</v>
      </c>
      <c r="X604" s="103" t="n">
        <f aca="false">IFERROR(IF(U604="Apr",(K604/V604-1)),0)</f>
        <v>-0.157894736842105</v>
      </c>
      <c r="Y604" s="104" t="str">
        <f aca="false">IF(T604&gt;0,IF(U604="","-",IF(X604&lt;0%,"DEGROWTH","GROWTH")))</f>
        <v>DEGROWTH</v>
      </c>
      <c r="Z604" s="75" t="n">
        <v>0</v>
      </c>
      <c r="AA604" s="70"/>
      <c r="AB604" s="70" t="s">
        <v>133</v>
      </c>
      <c r="AC604" s="70" t="s">
        <v>134</v>
      </c>
      <c r="AD604" s="3" t="n">
        <f aca="false">IF(K604=0,1,0)</f>
        <v>0</v>
      </c>
      <c r="AE604" s="76"/>
    </row>
    <row r="605" customFormat="false" ht="14.25" hidden="false" customHeight="true" outlineLevel="0" collapsed="false">
      <c r="A605" s="70" t="s">
        <v>134</v>
      </c>
      <c r="B605" s="71" t="s">
        <v>65</v>
      </c>
      <c r="C605" s="72" t="s">
        <v>1735</v>
      </c>
      <c r="D605" s="72" t="n">
        <v>1000003393</v>
      </c>
      <c r="E605" s="72" t="s">
        <v>1736</v>
      </c>
      <c r="F605" s="74" t="n">
        <v>44985</v>
      </c>
      <c r="G605" s="67" t="str">
        <f aca="false">IF(I605&gt;0,"Targeted Dealer","-")</f>
        <v>Targeted Dealer</v>
      </c>
      <c r="H605" s="67"/>
      <c r="I605" s="68" t="n">
        <v>250</v>
      </c>
      <c r="J605" s="68" t="n">
        <f aca="false">I605/$J$1*($J$1-$E$1)</f>
        <v>233.333333333333</v>
      </c>
      <c r="K605" s="69" t="n">
        <v>265</v>
      </c>
      <c r="L605" s="69" t="n">
        <f aca="false">I605-K605</f>
        <v>-15</v>
      </c>
      <c r="M605" s="69" t="n">
        <f aca="false">IFERROR((K605/J605%),"-")</f>
        <v>113.571428571429</v>
      </c>
      <c r="N605" s="97" t="n">
        <v>222</v>
      </c>
      <c r="O605" s="98" t="str">
        <f aca="false">IF(F605&lt;=$P$2,"Mar","")</f>
        <v>Mar</v>
      </c>
      <c r="P605" s="97" t="n">
        <f aca="false">N605</f>
        <v>222</v>
      </c>
      <c r="Q605" s="99" t="n">
        <f aca="false">K605-P605</f>
        <v>43</v>
      </c>
      <c r="R605" s="98" t="n">
        <f aca="false">IFERROR(IF(O605="Mar",(K605/P605-1))," ")</f>
        <v>0.193693693693694</v>
      </c>
      <c r="S605" s="100" t="str">
        <f aca="false">IF(N605&gt;0,IF(O605="","-",IF(R605&lt;0%,"DEGROWTH","GROWTH")))</f>
        <v>GROWTH</v>
      </c>
      <c r="T605" s="69" t="n">
        <v>265</v>
      </c>
      <c r="U605" s="101" t="str">
        <f aca="false">IF(F605&lt;=$V$2,"Apr","")</f>
        <v>Apr</v>
      </c>
      <c r="V605" s="97" t="n">
        <v>265</v>
      </c>
      <c r="W605" s="102" t="n">
        <f aca="false">K605-V605</f>
        <v>0</v>
      </c>
      <c r="X605" s="103" t="n">
        <f aca="false">IFERROR(IF(U605="Apr",(K605/V605-1)),0)</f>
        <v>0</v>
      </c>
      <c r="Y605" s="104" t="str">
        <f aca="false">IF(T605&gt;0,IF(U605="","-",IF(X605&lt;0%,"DEGROWTH","GROWTH")))</f>
        <v>GROWTH</v>
      </c>
      <c r="Z605" s="75" t="n">
        <v>0</v>
      </c>
      <c r="AA605" s="70"/>
      <c r="AB605" s="70" t="s">
        <v>133</v>
      </c>
      <c r="AC605" s="70" t="s">
        <v>134</v>
      </c>
      <c r="AD605" s="3" t="n">
        <f aca="false">IF(K605=0,1,0)</f>
        <v>0</v>
      </c>
      <c r="AE605" s="76"/>
    </row>
    <row r="606" customFormat="false" ht="14.25" hidden="false" customHeight="true" outlineLevel="0" collapsed="false">
      <c r="A606" s="70" t="s">
        <v>134</v>
      </c>
      <c r="B606" s="71" t="s">
        <v>65</v>
      </c>
      <c r="C606" s="72" t="s">
        <v>1737</v>
      </c>
      <c r="D606" s="72" t="n">
        <v>1000003399</v>
      </c>
      <c r="E606" s="72" t="s">
        <v>1738</v>
      </c>
      <c r="F606" s="74" t="n">
        <v>44985</v>
      </c>
      <c r="G606" s="67" t="str">
        <f aca="false">IF(I606&gt;0,"Targeted Dealer","-")</f>
        <v>Targeted Dealer</v>
      </c>
      <c r="H606" s="67"/>
      <c r="I606" s="68" t="n">
        <v>350</v>
      </c>
      <c r="J606" s="68" t="n">
        <f aca="false">I606/$J$1*($J$1-$E$1)</f>
        <v>326.666666666667</v>
      </c>
      <c r="K606" s="69" t="n">
        <v>237</v>
      </c>
      <c r="L606" s="69" t="n">
        <f aca="false">I606-K606</f>
        <v>113</v>
      </c>
      <c r="M606" s="69" t="n">
        <f aca="false">IFERROR((K606/J606%),"-")</f>
        <v>72.5510204081633</v>
      </c>
      <c r="N606" s="97" t="n">
        <v>240</v>
      </c>
      <c r="O606" s="98" t="str">
        <f aca="false">IF(F606&lt;=$P$2,"Mar","")</f>
        <v>Mar</v>
      </c>
      <c r="P606" s="97" t="n">
        <f aca="false">N606</f>
        <v>240</v>
      </c>
      <c r="Q606" s="99" t="n">
        <f aca="false">K606-P606</f>
        <v>-3</v>
      </c>
      <c r="R606" s="98" t="n">
        <f aca="false">IFERROR(IF(O606="Mar",(K606/P606-1))," ")</f>
        <v>-0.0125</v>
      </c>
      <c r="S606" s="100" t="str">
        <f aca="false">IF(N606&gt;0,IF(O606="","-",IF(R606&lt;0%,"DEGROWTH","GROWTH")))</f>
        <v>DEGROWTH</v>
      </c>
      <c r="T606" s="69" t="n">
        <v>405</v>
      </c>
      <c r="U606" s="101" t="str">
        <f aca="false">IF(F606&lt;=$V$2,"Apr","")</f>
        <v>Apr</v>
      </c>
      <c r="V606" s="97" t="n">
        <v>405</v>
      </c>
      <c r="W606" s="102" t="n">
        <f aca="false">K606-V606</f>
        <v>-168</v>
      </c>
      <c r="X606" s="103" t="n">
        <f aca="false">IFERROR(IF(U606="Apr",(K606/V606-1)),0)</f>
        <v>-0.414814814814815</v>
      </c>
      <c r="Y606" s="104" t="str">
        <f aca="false">IF(T606&gt;0,IF(U606="","-",IF(X606&lt;0%,"DEGROWTH","GROWTH")))</f>
        <v>DEGROWTH</v>
      </c>
      <c r="Z606" s="75" t="n">
        <v>0</v>
      </c>
      <c r="AA606" s="70"/>
      <c r="AB606" s="70" t="s">
        <v>133</v>
      </c>
      <c r="AC606" s="70" t="s">
        <v>134</v>
      </c>
      <c r="AD606" s="3" t="n">
        <f aca="false">IF(K606=0,1,0)</f>
        <v>0</v>
      </c>
      <c r="AE606" s="76"/>
    </row>
    <row r="607" customFormat="false" ht="14.25" hidden="false" customHeight="true" outlineLevel="0" collapsed="false">
      <c r="A607" s="70" t="s">
        <v>134</v>
      </c>
      <c r="B607" s="71" t="s">
        <v>65</v>
      </c>
      <c r="C607" s="72" t="s">
        <v>1739</v>
      </c>
      <c r="D607" s="72" t="n">
        <v>1000003415</v>
      </c>
      <c r="E607" s="72" t="s">
        <v>1740</v>
      </c>
      <c r="F607" s="74" t="n">
        <v>44989</v>
      </c>
      <c r="G607" s="67" t="str">
        <f aca="false">IF(I607&gt;0,"Targeted Dealer","-")</f>
        <v>Targeted Dealer</v>
      </c>
      <c r="H607" s="67"/>
      <c r="I607" s="68" t="n">
        <v>150</v>
      </c>
      <c r="J607" s="68" t="n">
        <f aca="false">I607/$J$1*($J$1-$E$1)</f>
        <v>140</v>
      </c>
      <c r="K607" s="69" t="n">
        <v>55</v>
      </c>
      <c r="L607" s="69" t="n">
        <f aca="false">I607-K607</f>
        <v>95</v>
      </c>
      <c r="M607" s="69" t="n">
        <f aca="false">IFERROR((K607/J607%),"-")</f>
        <v>39.2857142857143</v>
      </c>
      <c r="N607" s="97" t="n">
        <v>154.5</v>
      </c>
      <c r="O607" s="98" t="str">
        <f aca="false">IF(F607&lt;=$P$2,"Mar","")</f>
        <v>Mar</v>
      </c>
      <c r="P607" s="97" t="n">
        <f aca="false">N607</f>
        <v>154.5</v>
      </c>
      <c r="Q607" s="99" t="n">
        <f aca="false">K607-P607</f>
        <v>-99.5</v>
      </c>
      <c r="R607" s="98" t="n">
        <f aca="false">IFERROR(IF(O607="Mar",(K607/P607-1))," ")</f>
        <v>-0.644012944983819</v>
      </c>
      <c r="S607" s="100" t="str">
        <f aca="false">IF(N607&gt;0,IF(O607="","-",IF(R607&lt;0%,"DEGROWTH","GROWTH")))</f>
        <v>DEGROWTH</v>
      </c>
      <c r="T607" s="69" t="n">
        <v>150</v>
      </c>
      <c r="U607" s="101" t="str">
        <f aca="false">IF(F607&lt;=$V$2,"Apr","")</f>
        <v>Apr</v>
      </c>
      <c r="V607" s="97" t="n">
        <v>150</v>
      </c>
      <c r="W607" s="102" t="n">
        <f aca="false">K607-V607</f>
        <v>-95</v>
      </c>
      <c r="X607" s="103" t="n">
        <f aca="false">IFERROR(IF(U607="Apr",(K607/V607-1)),0)</f>
        <v>-0.633333333333333</v>
      </c>
      <c r="Y607" s="104" t="str">
        <f aca="false">IF(T607&gt;0,IF(U607="","-",IF(X607&lt;0%,"DEGROWTH","GROWTH")))</f>
        <v>DEGROWTH</v>
      </c>
      <c r="Z607" s="75" t="n">
        <v>0</v>
      </c>
      <c r="AA607" s="70"/>
      <c r="AB607" s="70" t="s">
        <v>133</v>
      </c>
      <c r="AC607" s="70" t="s">
        <v>134</v>
      </c>
      <c r="AD607" s="3" t="n">
        <f aca="false">IF(K607=0,1,0)</f>
        <v>0</v>
      </c>
      <c r="AE607" s="76"/>
    </row>
    <row r="608" customFormat="false" ht="14.25" hidden="false" customHeight="true" outlineLevel="0" collapsed="false">
      <c r="A608" s="70" t="s">
        <v>134</v>
      </c>
      <c r="B608" s="71" t="s">
        <v>69</v>
      </c>
      <c r="C608" s="72" t="s">
        <v>1741</v>
      </c>
      <c r="D608" s="72" t="n">
        <v>1000003454</v>
      </c>
      <c r="E608" s="72" t="s">
        <v>1742</v>
      </c>
      <c r="F608" s="74" t="n">
        <v>45012</v>
      </c>
      <c r="G608" s="67" t="str">
        <f aca="false">IF(I608&gt;0,"Targeted Dealer","-")</f>
        <v>Targeted Dealer</v>
      </c>
      <c r="H608" s="67"/>
      <c r="I608" s="68" t="n">
        <v>100</v>
      </c>
      <c r="J608" s="68" t="n">
        <f aca="false">I608/$J$1*($J$1-$E$1)</f>
        <v>93.3333333333333</v>
      </c>
      <c r="K608" s="69" t="n">
        <v>143.5</v>
      </c>
      <c r="L608" s="69" t="n">
        <f aca="false">I608-K608</f>
        <v>-43.5</v>
      </c>
      <c r="M608" s="69" t="n">
        <f aca="false">IFERROR((K608/J608%),"-")</f>
        <v>153.75</v>
      </c>
      <c r="N608" s="97" t="n">
        <v>91.5</v>
      </c>
      <c r="O608" s="98" t="str">
        <f aca="false">IF(F608&lt;=$P$2,"Mar","")</f>
        <v>Mar</v>
      </c>
      <c r="P608" s="97" t="n">
        <f aca="false">N608</f>
        <v>91.5</v>
      </c>
      <c r="Q608" s="99" t="n">
        <f aca="false">K608-P608</f>
        <v>52</v>
      </c>
      <c r="R608" s="98" t="n">
        <f aca="false">IFERROR(IF(O608="Mar",(K608/P608-1))," ")</f>
        <v>0.568306010928962</v>
      </c>
      <c r="S608" s="100" t="str">
        <f aca="false">IF(N608&gt;0,IF(O608="","-",IF(R608&lt;0%,"DEGROWTH","GROWTH")))</f>
        <v>GROWTH</v>
      </c>
      <c r="T608" s="69" t="n">
        <v>63.5</v>
      </c>
      <c r="U608" s="101" t="str">
        <f aca="false">IF(F608&lt;=$V$2,"Apr","")</f>
        <v>Apr</v>
      </c>
      <c r="V608" s="97" t="n">
        <v>63.5</v>
      </c>
      <c r="W608" s="102" t="n">
        <f aca="false">K608-V608</f>
        <v>80</v>
      </c>
      <c r="X608" s="103" t="n">
        <f aca="false">IFERROR(IF(U608="Apr",(K608/V608-1)),0)</f>
        <v>1.25984251968504</v>
      </c>
      <c r="Y608" s="104" t="str">
        <f aca="false">IF(T608&gt;0,IF(U608="","-",IF(X608&lt;0%,"DEGROWTH","GROWTH")))</f>
        <v>GROWTH</v>
      </c>
      <c r="Z608" s="75" t="n">
        <v>0</v>
      </c>
      <c r="AA608" s="70"/>
      <c r="AB608" s="70" t="s">
        <v>133</v>
      </c>
      <c r="AC608" s="70" t="s">
        <v>134</v>
      </c>
      <c r="AD608" s="3" t="n">
        <f aca="false">IF(K608=0,1,0)</f>
        <v>0</v>
      </c>
      <c r="AE608" s="76"/>
    </row>
    <row r="609" customFormat="false" ht="14.25" hidden="false" customHeight="true" outlineLevel="0" collapsed="false">
      <c r="A609" s="70" t="s">
        <v>134</v>
      </c>
      <c r="B609" s="71" t="s">
        <v>65</v>
      </c>
      <c r="C609" s="72" t="s">
        <v>1743</v>
      </c>
      <c r="D609" s="72" t="n">
        <v>1000003586</v>
      </c>
      <c r="E609" s="72" t="s">
        <v>1744</v>
      </c>
      <c r="F609" s="74" t="n">
        <v>45084</v>
      </c>
      <c r="G609" s="67" t="str">
        <f aca="false">IF(I609&gt;0,"Targeted Dealer","-")</f>
        <v>Targeted Dealer</v>
      </c>
      <c r="H609" s="67"/>
      <c r="I609" s="68" t="n">
        <v>100</v>
      </c>
      <c r="J609" s="68" t="n">
        <f aca="false">I609/$J$1*($J$1-$E$1)</f>
        <v>93.3333333333333</v>
      </c>
      <c r="K609" s="69" t="n">
        <v>50</v>
      </c>
      <c r="L609" s="69" t="n">
        <f aca="false">I609-K609</f>
        <v>50</v>
      </c>
      <c r="M609" s="69" t="n">
        <f aca="false">IFERROR((K609/J609%),"-")</f>
        <v>53.5714285714286</v>
      </c>
      <c r="N609" s="97" t="n">
        <v>175</v>
      </c>
      <c r="O609" s="98" t="str">
        <f aca="false">IF(F609&lt;=$P$2,"Mar","")</f>
        <v>Mar</v>
      </c>
      <c r="P609" s="97" t="n">
        <f aca="false">N609</f>
        <v>175</v>
      </c>
      <c r="Q609" s="99" t="n">
        <f aca="false">K609-P609</f>
        <v>-125</v>
      </c>
      <c r="R609" s="98" t="n">
        <f aca="false">IFERROR(IF(O609="Mar",(K609/P609-1))," ")</f>
        <v>-0.714285714285714</v>
      </c>
      <c r="S609" s="100" t="str">
        <f aca="false">IF(N609&gt;0,IF(O609="","-",IF(R609&lt;0%,"DEGROWTH","GROWTH")))</f>
        <v>DEGROWTH</v>
      </c>
      <c r="T609" s="69" t="n">
        <v>130</v>
      </c>
      <c r="U609" s="101" t="str">
        <f aca="false">IF(F609&lt;=$V$2,"Apr","")</f>
        <v>Apr</v>
      </c>
      <c r="V609" s="97" t="n">
        <v>130</v>
      </c>
      <c r="W609" s="102" t="n">
        <f aca="false">K609-V609</f>
        <v>-80</v>
      </c>
      <c r="X609" s="103" t="n">
        <f aca="false">IFERROR(IF(U609="Apr",(K609/V609-1)),0)</f>
        <v>-0.615384615384615</v>
      </c>
      <c r="Y609" s="104" t="str">
        <f aca="false">IF(T609&gt;0,IF(U609="","-",IF(X609&lt;0%,"DEGROWTH","GROWTH")))</f>
        <v>DEGROWTH</v>
      </c>
      <c r="Z609" s="75" t="n">
        <v>0</v>
      </c>
      <c r="AA609" s="70"/>
      <c r="AB609" s="70" t="s">
        <v>133</v>
      </c>
      <c r="AC609" s="70" t="s">
        <v>134</v>
      </c>
      <c r="AD609" s="3" t="n">
        <f aca="false">IF(K609=0,1,0)</f>
        <v>0</v>
      </c>
      <c r="AE609" s="76"/>
    </row>
    <row r="610" customFormat="false" ht="14.25" hidden="false" customHeight="true" outlineLevel="0" collapsed="false">
      <c r="A610" s="70" t="s">
        <v>134</v>
      </c>
      <c r="B610" s="71" t="s">
        <v>69</v>
      </c>
      <c r="C610" s="72" t="s">
        <v>1745</v>
      </c>
      <c r="D610" s="72" t="n">
        <v>1000003597</v>
      </c>
      <c r="E610" s="72" t="s">
        <v>1746</v>
      </c>
      <c r="F610" s="74" t="n">
        <v>45093</v>
      </c>
      <c r="G610" s="67" t="str">
        <f aca="false">IF(I610&gt;0,"Targeted Dealer","-")</f>
        <v>Targeted Dealer</v>
      </c>
      <c r="H610" s="67"/>
      <c r="I610" s="68" t="n">
        <v>150</v>
      </c>
      <c r="J610" s="68" t="n">
        <f aca="false">I610/$J$1*($J$1-$E$1)</f>
        <v>140</v>
      </c>
      <c r="K610" s="69" t="n">
        <v>135</v>
      </c>
      <c r="L610" s="69" t="n">
        <f aca="false">I610-K610</f>
        <v>15</v>
      </c>
      <c r="M610" s="69" t="n">
        <f aca="false">IFERROR((K610/J610%),"-")</f>
        <v>96.4285714285714</v>
      </c>
      <c r="N610" s="97" t="n">
        <v>130</v>
      </c>
      <c r="O610" s="98" t="str">
        <f aca="false">IF(F610&lt;=$P$2,"Mar","")</f>
        <v>Mar</v>
      </c>
      <c r="P610" s="97" t="n">
        <f aca="false">N610</f>
        <v>130</v>
      </c>
      <c r="Q610" s="99" t="n">
        <f aca="false">K610-P610</f>
        <v>5</v>
      </c>
      <c r="R610" s="98" t="n">
        <f aca="false">IFERROR(IF(O610="Mar",(K610/P610-1))," ")</f>
        <v>0.0384615384615386</v>
      </c>
      <c r="S610" s="100" t="str">
        <f aca="false">IF(N610&gt;0,IF(O610="","-",IF(R610&lt;0%,"DEGROWTH","GROWTH")))</f>
        <v>GROWTH</v>
      </c>
      <c r="T610" s="69" t="n">
        <v>119</v>
      </c>
      <c r="U610" s="101" t="str">
        <f aca="false">IF(F610&lt;=$V$2,"Apr","")</f>
        <v>Apr</v>
      </c>
      <c r="V610" s="97" t="n">
        <v>119</v>
      </c>
      <c r="W610" s="102" t="n">
        <f aca="false">K610-V610</f>
        <v>16</v>
      </c>
      <c r="X610" s="103" t="n">
        <f aca="false">IFERROR(IF(U610="Apr",(K610/V610-1)),0)</f>
        <v>0.134453781512605</v>
      </c>
      <c r="Y610" s="104" t="str">
        <f aca="false">IF(T610&gt;0,IF(U610="","-",IF(X610&lt;0%,"DEGROWTH","GROWTH")))</f>
        <v>GROWTH</v>
      </c>
      <c r="Z610" s="75" t="n">
        <v>0</v>
      </c>
      <c r="AA610" s="70"/>
      <c r="AB610" s="70" t="s">
        <v>133</v>
      </c>
      <c r="AC610" s="70" t="s">
        <v>134</v>
      </c>
      <c r="AD610" s="3" t="n">
        <f aca="false">IF(K610=0,1,0)</f>
        <v>0</v>
      </c>
      <c r="AE610" s="76"/>
    </row>
    <row r="611" customFormat="false" ht="14.25" hidden="false" customHeight="true" outlineLevel="0" collapsed="false">
      <c r="A611" s="70" t="s">
        <v>134</v>
      </c>
      <c r="B611" s="71" t="s">
        <v>69</v>
      </c>
      <c r="C611" s="72" t="s">
        <v>282</v>
      </c>
      <c r="D611" s="72" t="n">
        <v>1000003637</v>
      </c>
      <c r="E611" s="72" t="s">
        <v>283</v>
      </c>
      <c r="F611" s="74" t="n">
        <v>45133</v>
      </c>
      <c r="G611" s="67" t="str">
        <f aca="false">IF(I611&gt;0,"Targeted Dealer","-")</f>
        <v>Targeted Dealer</v>
      </c>
      <c r="H611" s="67"/>
      <c r="I611" s="68" t="n">
        <v>25</v>
      </c>
      <c r="J611" s="68" t="n">
        <f aca="false">I611/$J$1*($J$1-$E$1)</f>
        <v>23.3333333333333</v>
      </c>
      <c r="K611" s="69" t="n">
        <v>113.5</v>
      </c>
      <c r="L611" s="69" t="n">
        <f aca="false">I611-K611</f>
        <v>-88.5</v>
      </c>
      <c r="M611" s="69" t="n">
        <f aca="false">IFERROR((K611/J611%),"-")</f>
        <v>486.428571428571</v>
      </c>
      <c r="N611" s="97" t="n">
        <v>50</v>
      </c>
      <c r="O611" s="98" t="str">
        <f aca="false">IF(F611&lt;=$P$2,"Mar","")</f>
        <v>Mar</v>
      </c>
      <c r="P611" s="97" t="n">
        <f aca="false">N611</f>
        <v>50</v>
      </c>
      <c r="Q611" s="99" t="n">
        <f aca="false">K611-P611</f>
        <v>63.5</v>
      </c>
      <c r="R611" s="98" t="n">
        <f aca="false">IFERROR(IF(O611="Mar",(K611/P611-1))," ")</f>
        <v>1.27</v>
      </c>
      <c r="S611" s="100" t="str">
        <f aca="false">IF(N611&gt;0,IF(O611="","-",IF(R611&lt;0%,"DEGROWTH","GROWTH")))</f>
        <v>GROWTH</v>
      </c>
      <c r="T611" s="69" t="n">
        <v>25</v>
      </c>
      <c r="U611" s="101" t="str">
        <f aca="false">IF(F611&lt;=$V$2,"Apr","")</f>
        <v>Apr</v>
      </c>
      <c r="V611" s="97" t="n">
        <v>25</v>
      </c>
      <c r="W611" s="102" t="n">
        <f aca="false">K611-V611</f>
        <v>88.5</v>
      </c>
      <c r="X611" s="103" t="n">
        <f aca="false">IFERROR(IF(U611="Apr",(K611/V611-1)),0)</f>
        <v>3.54</v>
      </c>
      <c r="Y611" s="104" t="str">
        <f aca="false">IF(T611&gt;0,IF(U611="","-",IF(X611&lt;0%,"DEGROWTH","GROWTH")))</f>
        <v>GROWTH</v>
      </c>
      <c r="Z611" s="75" t="n">
        <v>0</v>
      </c>
      <c r="AA611" s="70"/>
      <c r="AB611" s="70" t="s">
        <v>133</v>
      </c>
      <c r="AC611" s="70" t="s">
        <v>134</v>
      </c>
      <c r="AD611" s="3" t="n">
        <f aca="false">IF(K611=0,1,0)</f>
        <v>0</v>
      </c>
      <c r="AE611" s="76"/>
    </row>
    <row r="612" customFormat="false" ht="14.25" hidden="false" customHeight="true" outlineLevel="0" collapsed="false">
      <c r="A612" s="70" t="s">
        <v>134</v>
      </c>
      <c r="B612" s="71" t="s">
        <v>65</v>
      </c>
      <c r="C612" s="72" t="s">
        <v>1747</v>
      </c>
      <c r="D612" s="72" t="n">
        <v>1000003713</v>
      </c>
      <c r="E612" s="72" t="s">
        <v>1748</v>
      </c>
      <c r="F612" s="74" t="n">
        <v>45177</v>
      </c>
      <c r="G612" s="67" t="str">
        <f aca="false">IF(I612&gt;0,"Targeted Dealer","-")</f>
        <v>Targeted Dealer</v>
      </c>
      <c r="H612" s="67"/>
      <c r="I612" s="68" t="n">
        <v>100</v>
      </c>
      <c r="J612" s="68" t="n">
        <f aca="false">I612/$J$1*($J$1-$E$1)</f>
        <v>93.3333333333333</v>
      </c>
      <c r="K612" s="69" t="n">
        <v>25</v>
      </c>
      <c r="L612" s="69" t="n">
        <f aca="false">I612-K612</f>
        <v>75</v>
      </c>
      <c r="M612" s="69" t="n">
        <f aca="false">IFERROR((K612/J612%),"-")</f>
        <v>26.7857142857143</v>
      </c>
      <c r="N612" s="97" t="n">
        <v>25</v>
      </c>
      <c r="O612" s="98" t="str">
        <f aca="false">IF(F612&lt;=$P$2,"Mar","")</f>
        <v>Mar</v>
      </c>
      <c r="P612" s="97" t="n">
        <f aca="false">N612</f>
        <v>25</v>
      </c>
      <c r="Q612" s="99" t="n">
        <f aca="false">K612-P612</f>
        <v>0</v>
      </c>
      <c r="R612" s="98" t="n">
        <f aca="false">IFERROR(IF(O612="Mar",(K612/P612-1))," ")</f>
        <v>0</v>
      </c>
      <c r="S612" s="100" t="str">
        <f aca="false">IF(N612&gt;0,IF(O612="","-",IF(R612&lt;0%,"DEGROWTH","GROWTH")))</f>
        <v>GROWTH</v>
      </c>
      <c r="T612" s="69" t="n">
        <v>75</v>
      </c>
      <c r="U612" s="101" t="str">
        <f aca="false">IF(F612&lt;=$V$2,"Apr","")</f>
        <v>Apr</v>
      </c>
      <c r="V612" s="97" t="n">
        <v>75</v>
      </c>
      <c r="W612" s="102" t="n">
        <f aca="false">K612-V612</f>
        <v>-50</v>
      </c>
      <c r="X612" s="103" t="n">
        <f aca="false">IFERROR(IF(U612="Apr",(K612/V612-1)),0)</f>
        <v>-0.666666666666667</v>
      </c>
      <c r="Y612" s="104" t="str">
        <f aca="false">IF(T612&gt;0,IF(U612="","-",IF(X612&lt;0%,"DEGROWTH","GROWTH")))</f>
        <v>DEGROWTH</v>
      </c>
      <c r="Z612" s="75" t="n">
        <v>0</v>
      </c>
      <c r="AA612" s="70"/>
      <c r="AB612" s="70" t="s">
        <v>133</v>
      </c>
      <c r="AC612" s="70" t="s">
        <v>134</v>
      </c>
      <c r="AD612" s="3" t="n">
        <f aca="false">IF(K612=0,1,0)</f>
        <v>0</v>
      </c>
      <c r="AE612" s="76"/>
    </row>
    <row r="613" customFormat="false" ht="14.25" hidden="false" customHeight="true" outlineLevel="0" collapsed="false">
      <c r="A613" s="70" t="s">
        <v>134</v>
      </c>
      <c r="B613" s="71" t="s">
        <v>65</v>
      </c>
      <c r="C613" s="72" t="s">
        <v>1749</v>
      </c>
      <c r="D613" s="72" t="n">
        <v>1000003725</v>
      </c>
      <c r="E613" s="72" t="s">
        <v>1750</v>
      </c>
      <c r="F613" s="74" t="n">
        <v>45209</v>
      </c>
      <c r="G613" s="67" t="str">
        <f aca="false">IF(I613&gt;0,"Targeted Dealer","-")</f>
        <v>Targeted Dealer</v>
      </c>
      <c r="H613" s="67"/>
      <c r="I613" s="68" t="n">
        <v>900</v>
      </c>
      <c r="J613" s="68" t="n">
        <f aca="false">I613/$J$1*($J$1-$E$1)</f>
        <v>840</v>
      </c>
      <c r="K613" s="69" t="n">
        <v>934.5</v>
      </c>
      <c r="L613" s="69" t="n">
        <f aca="false">I613-K613</f>
        <v>-34.5</v>
      </c>
      <c r="M613" s="69" t="n">
        <f aca="false">IFERROR((K613/J613%),"-")</f>
        <v>111.25</v>
      </c>
      <c r="N613" s="97" t="n">
        <v>790</v>
      </c>
      <c r="O613" s="98" t="str">
        <f aca="false">IF(F613&lt;=$P$2,"Mar","")</f>
        <v>Mar</v>
      </c>
      <c r="P613" s="97" t="n">
        <f aca="false">N613</f>
        <v>790</v>
      </c>
      <c r="Q613" s="99" t="n">
        <f aca="false">K613-P613</f>
        <v>144.5</v>
      </c>
      <c r="R613" s="98" t="n">
        <f aca="false">IFERROR(IF(O613="Mar",(K613/P613-1))," ")</f>
        <v>0.182911392405063</v>
      </c>
      <c r="S613" s="100" t="str">
        <f aca="false">IF(N613&gt;0,IF(O613="","-",IF(R613&lt;0%,"DEGROWTH","GROWTH")))</f>
        <v>GROWTH</v>
      </c>
      <c r="T613" s="69" t="n">
        <v>715</v>
      </c>
      <c r="U613" s="101" t="str">
        <f aca="false">IF(F613&lt;=$V$2,"Apr","")</f>
        <v>Apr</v>
      </c>
      <c r="V613" s="97" t="n">
        <v>715</v>
      </c>
      <c r="W613" s="102" t="n">
        <f aca="false">K613-V613</f>
        <v>219.5</v>
      </c>
      <c r="X613" s="103" t="n">
        <f aca="false">IFERROR(IF(U613="Apr",(K613/V613-1)),0)</f>
        <v>0.306993006993007</v>
      </c>
      <c r="Y613" s="104" t="str">
        <f aca="false">IF(T613&gt;0,IF(U613="","-",IF(X613&lt;0%,"DEGROWTH","GROWTH")))</f>
        <v>GROWTH</v>
      </c>
      <c r="Z613" s="75" t="n">
        <v>0</v>
      </c>
      <c r="AA613" s="70"/>
      <c r="AB613" s="70" t="s">
        <v>133</v>
      </c>
      <c r="AC613" s="70" t="s">
        <v>134</v>
      </c>
      <c r="AD613" s="3" t="n">
        <f aca="false">IF(K613=0,1,0)</f>
        <v>0</v>
      </c>
      <c r="AE613" s="76"/>
    </row>
    <row r="614" customFormat="false" ht="14.25" hidden="false" customHeight="true" outlineLevel="0" collapsed="false">
      <c r="A614" s="70" t="s">
        <v>134</v>
      </c>
      <c r="B614" s="71" t="s">
        <v>65</v>
      </c>
      <c r="C614" s="72" t="s">
        <v>1751</v>
      </c>
      <c r="D614" s="72" t="n">
        <v>1000003747</v>
      </c>
      <c r="E614" s="72" t="s">
        <v>1752</v>
      </c>
      <c r="F614" s="74" t="n">
        <v>45238</v>
      </c>
      <c r="G614" s="67" t="str">
        <f aca="false">IF(I614&gt;0,"Targeted Dealer","-")</f>
        <v>Targeted Dealer</v>
      </c>
      <c r="H614" s="67"/>
      <c r="I614" s="68" t="n">
        <v>75</v>
      </c>
      <c r="J614" s="68" t="n">
        <f aca="false">I614/$J$1*($J$1-$E$1)</f>
        <v>70</v>
      </c>
      <c r="K614" s="69" t="n">
        <v>75</v>
      </c>
      <c r="L614" s="69" t="n">
        <f aca="false">I614-K614</f>
        <v>0</v>
      </c>
      <c r="M614" s="69" t="n">
        <f aca="false">IFERROR((K614/J614%),"-")</f>
        <v>107.142857142857</v>
      </c>
      <c r="N614" s="97" t="n">
        <v>50</v>
      </c>
      <c r="O614" s="98" t="str">
        <f aca="false">IF(F614&lt;=$P$2,"Mar","")</f>
        <v>Mar</v>
      </c>
      <c r="P614" s="97" t="n">
        <f aca="false">N614</f>
        <v>50</v>
      </c>
      <c r="Q614" s="99" t="n">
        <f aca="false">K614-P614</f>
        <v>25</v>
      </c>
      <c r="R614" s="98" t="n">
        <f aca="false">IFERROR(IF(O614="Mar",(K614/P614-1))," ")</f>
        <v>0.5</v>
      </c>
      <c r="S614" s="100" t="str">
        <f aca="false">IF(N614&gt;0,IF(O614="","-",IF(R614&lt;0%,"DEGROWTH","GROWTH")))</f>
        <v>GROWTH</v>
      </c>
      <c r="T614" s="69" t="n">
        <v>25</v>
      </c>
      <c r="U614" s="101" t="str">
        <f aca="false">IF(F614&lt;=$V$2,"Apr","")</f>
        <v>Apr</v>
      </c>
      <c r="V614" s="97" t="n">
        <v>25</v>
      </c>
      <c r="W614" s="102" t="n">
        <f aca="false">K614-V614</f>
        <v>50</v>
      </c>
      <c r="X614" s="103" t="n">
        <f aca="false">IFERROR(IF(U614="Apr",(K614/V614-1)),0)</f>
        <v>2</v>
      </c>
      <c r="Y614" s="104" t="str">
        <f aca="false">IF(T614&gt;0,IF(U614="","-",IF(X614&lt;0%,"DEGROWTH","GROWTH")))</f>
        <v>GROWTH</v>
      </c>
      <c r="Z614" s="75" t="n">
        <v>0</v>
      </c>
      <c r="AA614" s="70"/>
      <c r="AB614" s="70" t="s">
        <v>133</v>
      </c>
      <c r="AC614" s="70" t="s">
        <v>134</v>
      </c>
      <c r="AD614" s="3" t="n">
        <f aca="false">IF(K614=0,1,0)</f>
        <v>0</v>
      </c>
      <c r="AE614" s="76"/>
    </row>
    <row r="615" customFormat="false" ht="14.25" hidden="false" customHeight="true" outlineLevel="0" collapsed="false">
      <c r="A615" s="70" t="s">
        <v>134</v>
      </c>
      <c r="B615" s="71" t="s">
        <v>65</v>
      </c>
      <c r="C615" s="72" t="s">
        <v>1753</v>
      </c>
      <c r="D615" s="72" t="n">
        <v>1000003767</v>
      </c>
      <c r="E615" s="72" t="s">
        <v>1754</v>
      </c>
      <c r="F615" s="74" t="n">
        <v>45257</v>
      </c>
      <c r="G615" s="67" t="str">
        <f aca="false">IF(I615&gt;0,"Targeted Dealer","-")</f>
        <v>Targeted Dealer</v>
      </c>
      <c r="H615" s="67"/>
      <c r="I615" s="68" t="n">
        <v>50</v>
      </c>
      <c r="J615" s="68" t="n">
        <f aca="false">I615/$J$1*($J$1-$E$1)</f>
        <v>46.6666666666667</v>
      </c>
      <c r="K615" s="69" t="n">
        <v>55</v>
      </c>
      <c r="L615" s="69" t="n">
        <f aca="false">I615-K615</f>
        <v>-5</v>
      </c>
      <c r="M615" s="69" t="n">
        <f aca="false">IFERROR((K615/J615%),"-")</f>
        <v>117.857142857143</v>
      </c>
      <c r="N615" s="97" t="n">
        <v>25</v>
      </c>
      <c r="O615" s="98" t="str">
        <f aca="false">IF(F615&lt;=$P$2,"Mar","")</f>
        <v>Mar</v>
      </c>
      <c r="P615" s="97" t="n">
        <f aca="false">N615</f>
        <v>25</v>
      </c>
      <c r="Q615" s="99" t="n">
        <f aca="false">K615-P615</f>
        <v>30</v>
      </c>
      <c r="R615" s="98" t="n">
        <f aca="false">IFERROR(IF(O615="Mar",(K615/P615-1))," ")</f>
        <v>1.2</v>
      </c>
      <c r="S615" s="100" t="str">
        <f aca="false">IF(N615&gt;0,IF(O615="","-",IF(R615&lt;0%,"DEGROWTH","GROWTH")))</f>
        <v>GROWTH</v>
      </c>
      <c r="T615" s="69" t="n">
        <v>25</v>
      </c>
      <c r="U615" s="101" t="str">
        <f aca="false">IF(F615&lt;=$V$2,"Apr","")</f>
        <v>Apr</v>
      </c>
      <c r="V615" s="97" t="n">
        <v>25</v>
      </c>
      <c r="W615" s="102" t="n">
        <f aca="false">K615-V615</f>
        <v>30</v>
      </c>
      <c r="X615" s="103" t="n">
        <f aca="false">IFERROR(IF(U615="Apr",(K615/V615-1)),0)</f>
        <v>1.2</v>
      </c>
      <c r="Y615" s="104" t="str">
        <f aca="false">IF(T615&gt;0,IF(U615="","-",IF(X615&lt;0%,"DEGROWTH","GROWTH")))</f>
        <v>GROWTH</v>
      </c>
      <c r="Z615" s="75" t="n">
        <v>0</v>
      </c>
      <c r="AA615" s="70"/>
      <c r="AB615" s="70" t="s">
        <v>133</v>
      </c>
      <c r="AC615" s="70" t="s">
        <v>134</v>
      </c>
      <c r="AD615" s="3" t="n">
        <f aca="false">IF(K615=0,1,0)</f>
        <v>0</v>
      </c>
      <c r="AE615" s="76"/>
    </row>
    <row r="616" customFormat="false" ht="14.25" hidden="false" customHeight="true" outlineLevel="0" collapsed="false">
      <c r="A616" s="70" t="s">
        <v>134</v>
      </c>
      <c r="B616" s="71" t="s">
        <v>69</v>
      </c>
      <c r="C616" s="72" t="s">
        <v>1755</v>
      </c>
      <c r="D616" s="72" t="n">
        <v>1000003810</v>
      </c>
      <c r="E616" s="72" t="s">
        <v>1756</v>
      </c>
      <c r="F616" s="78" t="n">
        <v>45291</v>
      </c>
      <c r="G616" s="67" t="str">
        <f aca="false">IF(I616&gt;0,"Targeted Dealer","-")</f>
        <v>Targeted Dealer</v>
      </c>
      <c r="H616" s="67"/>
      <c r="I616" s="68" t="n">
        <v>50</v>
      </c>
      <c r="J616" s="68" t="n">
        <f aca="false">I616/$J$1*($J$1-$E$1)</f>
        <v>46.6666666666667</v>
      </c>
      <c r="K616" s="69" t="n">
        <v>38</v>
      </c>
      <c r="L616" s="69" t="n">
        <f aca="false">I616-K616</f>
        <v>12</v>
      </c>
      <c r="M616" s="69" t="n">
        <f aca="false">IFERROR((K616/J616%),"-")</f>
        <v>81.4285714285714</v>
      </c>
      <c r="N616" s="97" t="n">
        <v>52.5</v>
      </c>
      <c r="O616" s="98" t="str">
        <f aca="false">IF(F616&lt;=$P$2,"Mar","")</f>
        <v>Mar</v>
      </c>
      <c r="P616" s="97" t="n">
        <f aca="false">N616</f>
        <v>52.5</v>
      </c>
      <c r="Q616" s="99" t="n">
        <f aca="false">K616-P616</f>
        <v>-14.5</v>
      </c>
      <c r="R616" s="98" t="n">
        <f aca="false">IFERROR(IF(O616="Mar",(K616/P616-1))," ")</f>
        <v>-0.276190476190476</v>
      </c>
      <c r="S616" s="100" t="str">
        <f aca="false">IF(N616&gt;0,IF(O616="","-",IF(R616&lt;0%,"DEGROWTH","GROWTH")))</f>
        <v>DEGROWTH</v>
      </c>
      <c r="T616" s="69" t="n">
        <v>64.5</v>
      </c>
      <c r="U616" s="101" t="str">
        <f aca="false">IF(F616&lt;=$V$2,"Apr","")</f>
        <v>Apr</v>
      </c>
      <c r="V616" s="97" t="n">
        <v>64.5</v>
      </c>
      <c r="W616" s="102" t="n">
        <f aca="false">K616-V616</f>
        <v>-26.5</v>
      </c>
      <c r="X616" s="103" t="n">
        <f aca="false">IFERROR(IF(U616="Apr",(K616/V616-1)),0)</f>
        <v>-0.410852713178295</v>
      </c>
      <c r="Y616" s="104" t="str">
        <f aca="false">IF(T616&gt;0,IF(U616="","-",IF(X616&lt;0%,"DEGROWTH","GROWTH")))</f>
        <v>DEGROWTH</v>
      </c>
      <c r="Z616" s="75" t="n">
        <v>0</v>
      </c>
      <c r="AA616" s="70"/>
      <c r="AB616" s="70" t="s">
        <v>133</v>
      </c>
      <c r="AC616" s="70" t="s">
        <v>134</v>
      </c>
      <c r="AD616" s="3" t="n">
        <f aca="false">IF(K616=0,1,0)</f>
        <v>0</v>
      </c>
      <c r="AE616" s="76"/>
    </row>
    <row r="617" customFormat="false" ht="14.25" hidden="false" customHeight="true" outlineLevel="0" collapsed="false">
      <c r="A617" s="75" t="s">
        <v>134</v>
      </c>
      <c r="B617" s="71" t="s">
        <v>65</v>
      </c>
      <c r="C617" s="79" t="s">
        <v>1757</v>
      </c>
      <c r="D617" s="79" t="n">
        <v>1000003874</v>
      </c>
      <c r="E617" s="79" t="s">
        <v>1758</v>
      </c>
      <c r="F617" s="74" t="n">
        <v>45350</v>
      </c>
      <c r="G617" s="67" t="str">
        <f aca="false">IF(I617&gt;0,"Targeted Dealer","-")</f>
        <v>Targeted Dealer</v>
      </c>
      <c r="H617" s="67"/>
      <c r="I617" s="68" t="n">
        <v>25</v>
      </c>
      <c r="J617" s="68" t="n">
        <f aca="false">I617/$J$1*($J$1-$E$1)</f>
        <v>23.3333333333333</v>
      </c>
      <c r="K617" s="69" t="n">
        <v>50</v>
      </c>
      <c r="L617" s="69" t="n">
        <f aca="false">I617-K617</f>
        <v>-25</v>
      </c>
      <c r="M617" s="69" t="n">
        <f aca="false">IFERROR((K617/J617%),"-")</f>
        <v>214.285714285714</v>
      </c>
      <c r="N617" s="97" t="n">
        <v>25</v>
      </c>
      <c r="O617" s="98" t="str">
        <f aca="false">IF(F617&lt;=$P$2,"Mar","")</f>
        <v>Mar</v>
      </c>
      <c r="P617" s="97" t="n">
        <f aca="false">N617</f>
        <v>25</v>
      </c>
      <c r="Q617" s="99" t="n">
        <f aca="false">K617-P617</f>
        <v>25</v>
      </c>
      <c r="R617" s="98" t="n">
        <f aca="false">IFERROR(IF(O617="Mar",(K617/P617-1))," ")</f>
        <v>1</v>
      </c>
      <c r="S617" s="100" t="str">
        <f aca="false">IF(N617&gt;0,IF(O617="","-",IF(R617&lt;0%,"DEGROWTH","GROWTH")))</f>
        <v>GROWTH</v>
      </c>
      <c r="T617" s="69" t="n">
        <v>50</v>
      </c>
      <c r="U617" s="101" t="str">
        <f aca="false">IF(F617&lt;=$V$2,"Apr","")</f>
        <v>Apr</v>
      </c>
      <c r="V617" s="97" t="n">
        <v>50</v>
      </c>
      <c r="W617" s="102" t="n">
        <f aca="false">K617-V617</f>
        <v>0</v>
      </c>
      <c r="X617" s="103" t="n">
        <f aca="false">IFERROR(IF(U617="Apr",(K617/V617-1)),0)</f>
        <v>0</v>
      </c>
      <c r="Y617" s="104" t="str">
        <f aca="false">IF(T617&gt;0,IF(U617="","-",IF(X617&lt;0%,"DEGROWTH","GROWTH")))</f>
        <v>GROWTH</v>
      </c>
      <c r="Z617" s="75" t="n">
        <v>0</v>
      </c>
      <c r="AA617" s="70"/>
      <c r="AB617" s="70" t="s">
        <v>133</v>
      </c>
      <c r="AC617" s="75" t="s">
        <v>134</v>
      </c>
      <c r="AD617" s="3" t="n">
        <f aca="false">IF(K617=0,1,0)</f>
        <v>0</v>
      </c>
      <c r="AE617" s="76"/>
    </row>
    <row r="618" customFormat="false" ht="14.25" hidden="false" customHeight="true" outlineLevel="0" collapsed="false">
      <c r="A618" s="75" t="s">
        <v>134</v>
      </c>
      <c r="B618" s="71" t="s">
        <v>69</v>
      </c>
      <c r="C618" s="79" t="s">
        <v>1759</v>
      </c>
      <c r="D618" s="79" t="n">
        <v>1000003912</v>
      </c>
      <c r="E618" s="79" t="s">
        <v>1760</v>
      </c>
      <c r="F618" s="74" t="n">
        <v>45401</v>
      </c>
      <c r="G618" s="67" t="str">
        <f aca="false">IF(I618&gt;0,"Targeted Dealer","-")</f>
        <v>Targeted Dealer</v>
      </c>
      <c r="H618" s="67"/>
      <c r="I618" s="68" t="n">
        <v>50</v>
      </c>
      <c r="J618" s="68" t="n">
        <f aca="false">I618/$J$1*($J$1-$E$1)</f>
        <v>46.6666666666667</v>
      </c>
      <c r="K618" s="69" t="n">
        <v>65</v>
      </c>
      <c r="L618" s="69" t="n">
        <f aca="false">I618-K618</f>
        <v>-15</v>
      </c>
      <c r="M618" s="69" t="n">
        <f aca="false">IFERROR((K618/J618%),"-")</f>
        <v>139.285714285714</v>
      </c>
      <c r="N618" s="97" t="n">
        <v>78.5</v>
      </c>
      <c r="O618" s="98" t="str">
        <f aca="false">IF(F618&lt;=$P$2,"Mar","")</f>
        <v>Mar</v>
      </c>
      <c r="P618" s="97" t="n">
        <f aca="false">N618</f>
        <v>78.5</v>
      </c>
      <c r="Q618" s="99" t="n">
        <f aca="false">K618-P618</f>
        <v>-13.5</v>
      </c>
      <c r="R618" s="98" t="n">
        <f aca="false">IFERROR(IF(O618="Mar",(K618/P618-1))," ")</f>
        <v>-0.171974522292994</v>
      </c>
      <c r="S618" s="100" t="str">
        <f aca="false">IF(N618&gt;0,IF(O618="","-",IF(R618&lt;0%,"DEGROWTH","GROWTH")))</f>
        <v>DEGROWTH</v>
      </c>
      <c r="T618" s="69" t="n">
        <v>74</v>
      </c>
      <c r="U618" s="101" t="str">
        <f aca="false">IF(F618&lt;=$V$2,"Apr","")</f>
        <v>Apr</v>
      </c>
      <c r="V618" s="97" t="n">
        <v>74</v>
      </c>
      <c r="W618" s="102" t="n">
        <f aca="false">K618-V618</f>
        <v>-9</v>
      </c>
      <c r="X618" s="103" t="n">
        <f aca="false">IFERROR(IF(U618="Apr",(K618/V618-1)),0)</f>
        <v>-0.121621621621622</v>
      </c>
      <c r="Y618" s="104" t="str">
        <f aca="false">IF(T618&gt;0,IF(U618="","-",IF(X618&lt;0%,"DEGROWTH","GROWTH")))</f>
        <v>DEGROWTH</v>
      </c>
      <c r="Z618" s="75" t="n">
        <v>0</v>
      </c>
      <c r="AA618" s="70"/>
      <c r="AB618" s="70" t="s">
        <v>133</v>
      </c>
      <c r="AC618" s="75" t="s">
        <v>134</v>
      </c>
      <c r="AD618" s="3" t="n">
        <f aca="false">IF(K618=0,1,0)</f>
        <v>0</v>
      </c>
      <c r="AE618" s="76"/>
    </row>
    <row r="619" customFormat="false" ht="14.25" hidden="false" customHeight="true" outlineLevel="0" collapsed="false">
      <c r="A619" s="75" t="s">
        <v>134</v>
      </c>
      <c r="B619" s="71" t="s">
        <v>69</v>
      </c>
      <c r="C619" s="79" t="s">
        <v>1761</v>
      </c>
      <c r="D619" s="79" t="n">
        <v>1000003916</v>
      </c>
      <c r="E619" s="79" t="s">
        <v>1762</v>
      </c>
      <c r="F619" s="74" t="n">
        <v>45404</v>
      </c>
      <c r="G619" s="67" t="str">
        <f aca="false">IF(I619&gt;0,"Targeted Dealer","-")</f>
        <v>Targeted Dealer</v>
      </c>
      <c r="H619" s="67"/>
      <c r="I619" s="68" t="n">
        <v>130</v>
      </c>
      <c r="J619" s="68" t="n">
        <f aca="false">I619/$J$1*($J$1-$E$1)</f>
        <v>121.333333333333</v>
      </c>
      <c r="K619" s="69" t="n">
        <v>156</v>
      </c>
      <c r="L619" s="69" t="n">
        <f aca="false">I619-K619</f>
        <v>-26</v>
      </c>
      <c r="M619" s="69" t="n">
        <f aca="false">IFERROR((K619/J619%),"-")</f>
        <v>128.571428571429</v>
      </c>
      <c r="N619" s="97" t="n">
        <v>132.5</v>
      </c>
      <c r="O619" s="98" t="str">
        <f aca="false">IF(F619&lt;=$P$2,"Mar","")</f>
        <v>Mar</v>
      </c>
      <c r="P619" s="97" t="n">
        <f aca="false">N619</f>
        <v>132.5</v>
      </c>
      <c r="Q619" s="99" t="n">
        <f aca="false">K619-P619</f>
        <v>23.5</v>
      </c>
      <c r="R619" s="98" t="n">
        <f aca="false">IFERROR(IF(O619="Mar",(K619/P619-1))," ")</f>
        <v>0.177358490566038</v>
      </c>
      <c r="S619" s="100" t="str">
        <f aca="false">IF(N619&gt;0,IF(O619="","-",IF(R619&lt;0%,"DEGROWTH","GROWTH")))</f>
        <v>GROWTH</v>
      </c>
      <c r="T619" s="69" t="n">
        <v>103.5</v>
      </c>
      <c r="U619" s="101" t="str">
        <f aca="false">IF(F619&lt;=$V$2,"Apr","")</f>
        <v>Apr</v>
      </c>
      <c r="V619" s="97" t="n">
        <v>103.5</v>
      </c>
      <c r="W619" s="102" t="n">
        <f aca="false">K619-V619</f>
        <v>52.5</v>
      </c>
      <c r="X619" s="103" t="n">
        <f aca="false">IFERROR(IF(U619="Apr",(K619/V619-1)),0)</f>
        <v>0.507246376811594</v>
      </c>
      <c r="Y619" s="104" t="str">
        <f aca="false">IF(T619&gt;0,IF(U619="","-",IF(X619&lt;0%,"DEGROWTH","GROWTH")))</f>
        <v>GROWTH</v>
      </c>
      <c r="Z619" s="75" t="n">
        <v>0</v>
      </c>
      <c r="AA619" s="70"/>
      <c r="AB619" s="70" t="s">
        <v>133</v>
      </c>
      <c r="AC619" s="75" t="s">
        <v>134</v>
      </c>
      <c r="AD619" s="3" t="n">
        <f aca="false">IF(K619=0,1,0)</f>
        <v>0</v>
      </c>
      <c r="AE619" s="76"/>
    </row>
    <row r="620" customFormat="false" ht="14.25" hidden="false" customHeight="true" outlineLevel="0" collapsed="false">
      <c r="A620" s="75" t="s">
        <v>134</v>
      </c>
      <c r="B620" s="71" t="s">
        <v>65</v>
      </c>
      <c r="C620" s="79" t="s">
        <v>1763</v>
      </c>
      <c r="D620" s="79" t="n">
        <v>1000003927</v>
      </c>
      <c r="E620" s="79" t="s">
        <v>1764</v>
      </c>
      <c r="F620" s="74" t="n">
        <v>45412</v>
      </c>
      <c r="G620" s="67" t="str">
        <f aca="false">IF(I620&gt;0,"Targeted Dealer","-")</f>
        <v>Targeted Dealer</v>
      </c>
      <c r="H620" s="67"/>
      <c r="I620" s="68" t="n">
        <v>25</v>
      </c>
      <c r="J620" s="68" t="n">
        <f aca="false">I620/$J$1*($J$1-$E$1)</f>
        <v>23.3333333333333</v>
      </c>
      <c r="K620" s="69" t="n">
        <v>0</v>
      </c>
      <c r="L620" s="69" t="n">
        <f aca="false">I620-K620</f>
        <v>25</v>
      </c>
      <c r="M620" s="69" t="n">
        <f aca="false">IFERROR((K620/J620%),"-")</f>
        <v>0</v>
      </c>
      <c r="N620" s="97" t="n">
        <v>24.5</v>
      </c>
      <c r="O620" s="98" t="str">
        <f aca="false">IF(F620&lt;=$P$2,"Mar","")</f>
        <v>Mar</v>
      </c>
      <c r="P620" s="97" t="n">
        <f aca="false">N620</f>
        <v>24.5</v>
      </c>
      <c r="Q620" s="99" t="n">
        <f aca="false">K620-P620</f>
        <v>-24.5</v>
      </c>
      <c r="R620" s="98" t="n">
        <f aca="false">IFERROR(IF(O620="Mar",(K620/P620-1))," ")</f>
        <v>-1</v>
      </c>
      <c r="S620" s="100" t="str">
        <f aca="false">IF(N620&gt;0,IF(O620="","-",IF(R620&lt;0%,"DEGROWTH","GROWTH")))</f>
        <v>DEGROWTH</v>
      </c>
      <c r="T620" s="69" t="n">
        <v>50</v>
      </c>
      <c r="U620" s="101" t="str">
        <f aca="false">IF(F620&lt;=$V$2,"Apr","")</f>
        <v>Apr</v>
      </c>
      <c r="V620" s="97" t="n">
        <v>50</v>
      </c>
      <c r="W620" s="102" t="n">
        <f aca="false">K620-V620</f>
        <v>-50</v>
      </c>
      <c r="X620" s="103" t="n">
        <f aca="false">IFERROR(IF(U620="Apr",(K620/V620-1)),0)</f>
        <v>-1</v>
      </c>
      <c r="Y620" s="104" t="str">
        <f aca="false">IF(T620&gt;0,IF(U620="","-",IF(X620&lt;0%,"DEGROWTH","GROWTH")))</f>
        <v>DEGROWTH</v>
      </c>
      <c r="Z620" s="75" t="n">
        <v>0</v>
      </c>
      <c r="AA620" s="70"/>
      <c r="AB620" s="70" t="s">
        <v>133</v>
      </c>
      <c r="AC620" s="75" t="s">
        <v>134</v>
      </c>
      <c r="AD620" s="3" t="n">
        <f aca="false">IF(K620=0,1,0)</f>
        <v>1</v>
      </c>
      <c r="AE620" s="76"/>
    </row>
    <row r="621" customFormat="false" ht="14.25" hidden="false" customHeight="true" outlineLevel="0" collapsed="false">
      <c r="A621" s="75" t="s">
        <v>134</v>
      </c>
      <c r="B621" s="71" t="s">
        <v>69</v>
      </c>
      <c r="C621" s="79" t="s">
        <v>1765</v>
      </c>
      <c r="D621" s="79" t="n">
        <v>1000003962</v>
      </c>
      <c r="E621" s="79" t="s">
        <v>1766</v>
      </c>
      <c r="F621" s="74" t="n">
        <v>45429</v>
      </c>
      <c r="G621" s="67" t="str">
        <f aca="false">IF(I621&gt;0,"Targeted Dealer","-")</f>
        <v>Targeted Dealer</v>
      </c>
      <c r="H621" s="67"/>
      <c r="I621" s="68" t="n">
        <v>35</v>
      </c>
      <c r="J621" s="68" t="n">
        <f aca="false">I621/$J$1*($J$1-$E$1)</f>
        <v>32.6666666666667</v>
      </c>
      <c r="K621" s="69" t="n">
        <v>0</v>
      </c>
      <c r="L621" s="69" t="n">
        <f aca="false">I621-K621</f>
        <v>35</v>
      </c>
      <c r="M621" s="69" t="n">
        <f aca="false">IFERROR((K621/J621%),"-")</f>
        <v>0</v>
      </c>
      <c r="N621" s="97" t="n">
        <v>0</v>
      </c>
      <c r="O621" s="98" t="str">
        <f aca="false">IF(F621&lt;=$P$2,"Mar","")</f>
        <v>Mar</v>
      </c>
      <c r="P621" s="97" t="n">
        <f aca="false">N621</f>
        <v>0</v>
      </c>
      <c r="Q621" s="99" t="n">
        <f aca="false">K621-P621</f>
        <v>0</v>
      </c>
      <c r="R621" s="98" t="str">
        <f aca="false">IFERROR(IF(O621="Mar",(K621/P621-1))," ")</f>
        <v> </v>
      </c>
      <c r="S621" s="105" t="b">
        <f aca="false">IF(N621&gt;0,IF(O621="","-",IF(R621&lt;0%,"DEGROWTH","GROWTH")))</f>
        <v>0</v>
      </c>
      <c r="T621" s="69" t="n">
        <v>35</v>
      </c>
      <c r="U621" s="101" t="str">
        <f aca="false">IF(F621&lt;=$V$2,"Apr","")</f>
        <v>Apr</v>
      </c>
      <c r="V621" s="97" t="n">
        <v>35</v>
      </c>
      <c r="W621" s="102" t="n">
        <f aca="false">K621-V621</f>
        <v>-35</v>
      </c>
      <c r="X621" s="103" t="n">
        <f aca="false">IFERROR(IF(U621="Apr",(K621/V621-1)),0)</f>
        <v>-1</v>
      </c>
      <c r="Y621" s="104" t="str">
        <f aca="false">IF(T621&gt;0,IF(U621="","-",IF(X621&lt;0%,"DEGROWTH","GROWTH")))</f>
        <v>DEGROWTH</v>
      </c>
      <c r="Z621" s="75" t="n">
        <v>0</v>
      </c>
      <c r="AA621" s="70"/>
      <c r="AB621" s="70" t="s">
        <v>133</v>
      </c>
      <c r="AC621" s="75" t="s">
        <v>134</v>
      </c>
      <c r="AD621" s="3" t="n">
        <f aca="false">IF(K621=0,1,0)</f>
        <v>1</v>
      </c>
      <c r="AE621" s="76"/>
    </row>
    <row r="622" customFormat="false" ht="14.25" hidden="false" customHeight="true" outlineLevel="0" collapsed="false">
      <c r="A622" s="75" t="s">
        <v>134</v>
      </c>
      <c r="B622" s="71" t="s">
        <v>69</v>
      </c>
      <c r="C622" s="79" t="s">
        <v>1767</v>
      </c>
      <c r="D622" s="79" t="n">
        <v>1000003984</v>
      </c>
      <c r="E622" s="79" t="s">
        <v>1768</v>
      </c>
      <c r="F622" s="74" t="n">
        <v>45440</v>
      </c>
      <c r="G622" s="67" t="str">
        <f aca="false">IF(I622&gt;0,"Targeted Dealer","-")</f>
        <v>Targeted Dealer</v>
      </c>
      <c r="H622" s="67"/>
      <c r="I622" s="68" t="n">
        <v>40</v>
      </c>
      <c r="J622" s="68" t="n">
        <f aca="false">I622/$J$1*($J$1-$E$1)</f>
        <v>37.3333333333333</v>
      </c>
      <c r="K622" s="69" t="n">
        <v>75</v>
      </c>
      <c r="L622" s="69" t="n">
        <f aca="false">I622-K622</f>
        <v>-35</v>
      </c>
      <c r="M622" s="69" t="n">
        <f aca="false">IFERROR((K622/J622%),"-")</f>
        <v>200.892857142857</v>
      </c>
      <c r="N622" s="97" t="n">
        <v>80</v>
      </c>
      <c r="O622" s="98" t="str">
        <f aca="false">IF(F622&lt;=$P$2,"Mar","")</f>
        <v>Mar</v>
      </c>
      <c r="P622" s="97" t="n">
        <f aca="false">N622</f>
        <v>80</v>
      </c>
      <c r="Q622" s="99" t="n">
        <f aca="false">K622-P622</f>
        <v>-5</v>
      </c>
      <c r="R622" s="98" t="n">
        <f aca="false">IFERROR(IF(O622="Mar",(K622/P622-1))," ")</f>
        <v>-0.0625</v>
      </c>
      <c r="S622" s="100" t="str">
        <f aca="false">IF(N622&gt;0,IF(O622="","-",IF(R622&lt;0%,"DEGROWTH","GROWTH")))</f>
        <v>DEGROWTH</v>
      </c>
      <c r="T622" s="69" t="n">
        <v>35</v>
      </c>
      <c r="U622" s="101" t="str">
        <f aca="false">IF(F622&lt;=$V$2,"Apr","")</f>
        <v>Apr</v>
      </c>
      <c r="V622" s="97" t="n">
        <v>35</v>
      </c>
      <c r="W622" s="102" t="n">
        <f aca="false">K622-V622</f>
        <v>40</v>
      </c>
      <c r="X622" s="103" t="n">
        <f aca="false">IFERROR(IF(U622="Apr",(K622/V622-1)),0)</f>
        <v>1.14285714285714</v>
      </c>
      <c r="Y622" s="104" t="str">
        <f aca="false">IF(T622&gt;0,IF(U622="","-",IF(X622&lt;0%,"DEGROWTH","GROWTH")))</f>
        <v>GROWTH</v>
      </c>
      <c r="Z622" s="75" t="n">
        <v>0</v>
      </c>
      <c r="AA622" s="70"/>
      <c r="AB622" s="70" t="s">
        <v>133</v>
      </c>
      <c r="AC622" s="75" t="s">
        <v>134</v>
      </c>
      <c r="AD622" s="3" t="n">
        <f aca="false">IF(K622=0,1,0)</f>
        <v>0</v>
      </c>
      <c r="AE622" s="76"/>
    </row>
    <row r="623" customFormat="false" ht="14.25" hidden="false" customHeight="true" outlineLevel="0" collapsed="false">
      <c r="A623" s="75" t="s">
        <v>134</v>
      </c>
      <c r="B623" s="71" t="s">
        <v>65</v>
      </c>
      <c r="C623" s="79" t="s">
        <v>1769</v>
      </c>
      <c r="D623" s="79" t="n">
        <v>1000004046</v>
      </c>
      <c r="E623" s="79" t="s">
        <v>1770</v>
      </c>
      <c r="F623" s="74" t="n">
        <v>45490</v>
      </c>
      <c r="G623" s="67" t="str">
        <f aca="false">IF(I623&gt;0,"Targeted Dealer","-")</f>
        <v>Targeted Dealer</v>
      </c>
      <c r="H623" s="67"/>
      <c r="I623" s="68" t="n">
        <v>200</v>
      </c>
      <c r="J623" s="68" t="n">
        <f aca="false">I623/$J$1*($J$1-$E$1)</f>
        <v>186.666666666667</v>
      </c>
      <c r="K623" s="69" t="n">
        <v>51</v>
      </c>
      <c r="L623" s="69" t="n">
        <f aca="false">I623-K623</f>
        <v>149</v>
      </c>
      <c r="M623" s="69" t="n">
        <f aca="false">IFERROR((K623/J623%),"-")</f>
        <v>27.3214285714286</v>
      </c>
      <c r="N623" s="97" t="n">
        <v>50</v>
      </c>
      <c r="O623" s="98" t="str">
        <f aca="false">IF(F623&lt;=$P$2,"Mar","")</f>
        <v>Mar</v>
      </c>
      <c r="P623" s="97" t="n">
        <f aca="false">N623</f>
        <v>50</v>
      </c>
      <c r="Q623" s="99" t="n">
        <f aca="false">K623-P623</f>
        <v>1</v>
      </c>
      <c r="R623" s="98" t="n">
        <f aca="false">IFERROR(IF(O623="Mar",(K623/P623-1))," ")</f>
        <v>0.02</v>
      </c>
      <c r="S623" s="100" t="str">
        <f aca="false">IF(N623&gt;0,IF(O623="","-",IF(R623&lt;0%,"DEGROWTH","GROWTH")))</f>
        <v>GROWTH</v>
      </c>
      <c r="T623" s="69" t="n">
        <v>250</v>
      </c>
      <c r="U623" s="101" t="str">
        <f aca="false">IF(F623&lt;=$V$2,"Apr","")</f>
        <v>Apr</v>
      </c>
      <c r="V623" s="97" t="n">
        <v>250</v>
      </c>
      <c r="W623" s="102" t="n">
        <f aca="false">K623-V623</f>
        <v>-199</v>
      </c>
      <c r="X623" s="103" t="n">
        <f aca="false">IFERROR(IF(U623="Apr",(K623/V623-1)),0)</f>
        <v>-0.796</v>
      </c>
      <c r="Y623" s="104" t="str">
        <f aca="false">IF(T623&gt;0,IF(U623="","-",IF(X623&lt;0%,"DEGROWTH","GROWTH")))</f>
        <v>DEGROWTH</v>
      </c>
      <c r="Z623" s="75" t="n">
        <v>0</v>
      </c>
      <c r="AA623" s="70"/>
      <c r="AB623" s="70" t="s">
        <v>133</v>
      </c>
      <c r="AC623" s="75" t="s">
        <v>134</v>
      </c>
      <c r="AD623" s="3" t="n">
        <f aca="false">IF(K623=0,1,0)</f>
        <v>0</v>
      </c>
      <c r="AE623" s="76"/>
    </row>
    <row r="624" customFormat="false" ht="14.25" hidden="false" customHeight="true" outlineLevel="0" collapsed="false">
      <c r="A624" s="75" t="s">
        <v>134</v>
      </c>
      <c r="B624" s="71" t="s">
        <v>65</v>
      </c>
      <c r="C624" s="79" t="s">
        <v>1771</v>
      </c>
      <c r="D624" s="79" t="n">
        <v>1000004076</v>
      </c>
      <c r="E624" s="79" t="s">
        <v>1772</v>
      </c>
      <c r="F624" s="74" t="n">
        <v>45506</v>
      </c>
      <c r="G624" s="67" t="str">
        <f aca="false">IF(I624&gt;0,"Targeted Dealer","-")</f>
        <v>Targeted Dealer</v>
      </c>
      <c r="H624" s="67"/>
      <c r="I624" s="68" t="n">
        <v>25</v>
      </c>
      <c r="J624" s="68" t="n">
        <f aca="false">I624/$J$1*($J$1-$E$1)</f>
        <v>23.3333333333333</v>
      </c>
      <c r="K624" s="69" t="n">
        <v>37.25</v>
      </c>
      <c r="L624" s="69" t="n">
        <f aca="false">I624-K624</f>
        <v>-12.25</v>
      </c>
      <c r="M624" s="69" t="n">
        <f aca="false">IFERROR((K624/J624%),"-")</f>
        <v>159.642857142857</v>
      </c>
      <c r="N624" s="97" t="n">
        <v>7.5</v>
      </c>
      <c r="O624" s="98" t="str">
        <f aca="false">IF(F624&lt;=$P$2,"Mar","")</f>
        <v>Mar</v>
      </c>
      <c r="P624" s="97" t="n">
        <f aca="false">N624</f>
        <v>7.5</v>
      </c>
      <c r="Q624" s="99" t="n">
        <f aca="false">K624-P624</f>
        <v>29.75</v>
      </c>
      <c r="R624" s="98" t="n">
        <f aca="false">IFERROR(IF(O624="Mar",(K624/P624-1))," ")</f>
        <v>3.96666666666667</v>
      </c>
      <c r="S624" s="100" t="str">
        <f aca="false">IF(N624&gt;0,IF(O624="","-",IF(R624&lt;0%,"DEGROWTH","GROWTH")))</f>
        <v>GROWTH</v>
      </c>
      <c r="T624" s="69" t="n">
        <v>0</v>
      </c>
      <c r="U624" s="101" t="str">
        <f aca="false">IF(F624&lt;=$V$2,"Apr","")</f>
        <v>Apr</v>
      </c>
      <c r="V624" s="97" t="n">
        <v>0</v>
      </c>
      <c r="W624" s="102" t="n">
        <f aca="false">K624-V624</f>
        <v>37.25</v>
      </c>
      <c r="X624" s="103" t="n">
        <f aca="false">IFERROR(IF(U624="Apr",(K624/V624-1)),0)</f>
        <v>0</v>
      </c>
      <c r="Y624" s="106" t="b">
        <f aca="false">IF(T624&gt;0,IF(U624="","-",IF(X624&lt;0%,"DEGROWTH","GROWTH")))</f>
        <v>0</v>
      </c>
      <c r="Z624" s="75" t="n">
        <v>0</v>
      </c>
      <c r="AA624" s="70"/>
      <c r="AB624" s="70" t="s">
        <v>133</v>
      </c>
      <c r="AC624" s="75" t="s">
        <v>134</v>
      </c>
      <c r="AD624" s="3" t="n">
        <f aca="false">IF(K624=0,1,0)</f>
        <v>0</v>
      </c>
      <c r="AE624" s="76"/>
    </row>
    <row r="625" customFormat="false" ht="14.25" hidden="false" customHeight="true" outlineLevel="0" collapsed="false">
      <c r="A625" s="75" t="s">
        <v>134</v>
      </c>
      <c r="B625" s="71" t="s">
        <v>65</v>
      </c>
      <c r="C625" s="79" t="s">
        <v>1773</v>
      </c>
      <c r="D625" s="79" t="n">
        <v>1000004094</v>
      </c>
      <c r="E625" s="79" t="s">
        <v>1774</v>
      </c>
      <c r="F625" s="74" t="n">
        <v>45526</v>
      </c>
      <c r="G625" s="67" t="str">
        <f aca="false">IF(I625&gt;0,"Targeted Dealer","-")</f>
        <v>Targeted Dealer</v>
      </c>
      <c r="H625" s="67"/>
      <c r="I625" s="68" t="n">
        <v>25</v>
      </c>
      <c r="J625" s="68" t="n">
        <f aca="false">I625/$J$1*($J$1-$E$1)</f>
        <v>23.3333333333333</v>
      </c>
      <c r="K625" s="69" t="n">
        <v>25</v>
      </c>
      <c r="L625" s="69" t="n">
        <f aca="false">I625-K625</f>
        <v>0</v>
      </c>
      <c r="M625" s="69" t="n">
        <f aca="false">IFERROR((K625/J625%),"-")</f>
        <v>107.142857142857</v>
      </c>
      <c r="N625" s="97" t="n">
        <v>0</v>
      </c>
      <c r="O625" s="98" t="str">
        <f aca="false">IF(F625&lt;=$P$2,"Mar","")</f>
        <v>Mar</v>
      </c>
      <c r="P625" s="97" t="n">
        <f aca="false">N625</f>
        <v>0</v>
      </c>
      <c r="Q625" s="99" t="n">
        <f aca="false">K625-P625</f>
        <v>25</v>
      </c>
      <c r="R625" s="98" t="str">
        <f aca="false">IFERROR(IF(O625="Mar",(K625/P625-1))," ")</f>
        <v> </v>
      </c>
      <c r="S625" s="105" t="b">
        <f aca="false">IF(N625&gt;0,IF(O625="","-",IF(R625&lt;0%,"DEGROWTH","GROWTH")))</f>
        <v>0</v>
      </c>
      <c r="T625" s="69" t="n">
        <v>25</v>
      </c>
      <c r="U625" s="101" t="str">
        <f aca="false">IF(F625&lt;=$V$2,"Apr","")</f>
        <v>Apr</v>
      </c>
      <c r="V625" s="97" t="n">
        <v>25</v>
      </c>
      <c r="W625" s="102" t="n">
        <f aca="false">K625-V625</f>
        <v>0</v>
      </c>
      <c r="X625" s="103" t="n">
        <f aca="false">IFERROR(IF(U625="Apr",(K625/V625-1)),0)</f>
        <v>0</v>
      </c>
      <c r="Y625" s="104" t="str">
        <f aca="false">IF(T625&gt;0,IF(U625="","-",IF(X625&lt;0%,"DEGROWTH","GROWTH")))</f>
        <v>GROWTH</v>
      </c>
      <c r="Z625" s="75" t="n">
        <v>0</v>
      </c>
      <c r="AA625" s="70"/>
      <c r="AB625" s="70" t="s">
        <v>133</v>
      </c>
      <c r="AC625" s="75" t="s">
        <v>134</v>
      </c>
      <c r="AD625" s="3" t="n">
        <f aca="false">IF(K625=0,1,0)</f>
        <v>0</v>
      </c>
      <c r="AE625" s="76"/>
    </row>
    <row r="626" customFormat="false" ht="14.25" hidden="false" customHeight="true" outlineLevel="0" collapsed="false">
      <c r="A626" s="70" t="s">
        <v>134</v>
      </c>
      <c r="B626" s="72" t="s">
        <v>67</v>
      </c>
      <c r="C626" s="72" t="s">
        <v>1775</v>
      </c>
      <c r="D626" s="72" t="n">
        <v>1000000534</v>
      </c>
      <c r="E626" s="73" t="s">
        <v>1776</v>
      </c>
      <c r="F626" s="74" t="n">
        <v>38535</v>
      </c>
      <c r="G626" s="67" t="str">
        <f aca="false">IF(I626&gt;0,"Targeted Dealer","-")</f>
        <v>Targeted Dealer</v>
      </c>
      <c r="H626" s="67"/>
      <c r="I626" s="68" t="n">
        <v>410</v>
      </c>
      <c r="J626" s="68" t="n">
        <f aca="false">I626/$J$1*($J$1-$E$1)</f>
        <v>382.666666666667</v>
      </c>
      <c r="K626" s="69" t="n">
        <v>454.5</v>
      </c>
      <c r="L626" s="69" t="n">
        <f aca="false">I626-K626</f>
        <v>-44.5</v>
      </c>
      <c r="M626" s="69" t="n">
        <f aca="false">IFERROR((K626/J626%),"-")</f>
        <v>118.771777003484</v>
      </c>
      <c r="N626" s="97" t="n">
        <v>359.5</v>
      </c>
      <c r="O626" s="98" t="str">
        <f aca="false">IF(F626&lt;=$P$2,"Mar","")</f>
        <v>Mar</v>
      </c>
      <c r="P626" s="97" t="n">
        <f aca="false">N626</f>
        <v>359.5</v>
      </c>
      <c r="Q626" s="99" t="n">
        <f aca="false">K626-P626</f>
        <v>95</v>
      </c>
      <c r="R626" s="98" t="n">
        <f aca="false">IFERROR(IF(O626="Mar",(K626/P626-1))," ")</f>
        <v>0.264255910987483</v>
      </c>
      <c r="S626" s="100" t="str">
        <f aca="false">IF(N626&gt;0,IF(O626="","-",IF(R626&lt;0%,"DEGROWTH","GROWTH")))</f>
        <v>GROWTH</v>
      </c>
      <c r="T626" s="69" t="n">
        <v>359.5</v>
      </c>
      <c r="U626" s="101" t="str">
        <f aca="false">IF(F626&lt;=$V$2,"Apr","")</f>
        <v>Apr</v>
      </c>
      <c r="V626" s="97" t="n">
        <v>359.5</v>
      </c>
      <c r="W626" s="102" t="n">
        <f aca="false">K626-V626</f>
        <v>95</v>
      </c>
      <c r="X626" s="103" t="n">
        <f aca="false">IFERROR(IF(U626="Apr",(K626/V626-1)),0)</f>
        <v>0.264255910987483</v>
      </c>
      <c r="Y626" s="104" t="str">
        <f aca="false">IF(T626&gt;0,IF(U626="","-",IF(X626&lt;0%,"DEGROWTH","GROWTH")))</f>
        <v>GROWTH</v>
      </c>
      <c r="Z626" s="75" t="n">
        <v>0</v>
      </c>
      <c r="AA626" s="70"/>
      <c r="AB626" s="70" t="s">
        <v>133</v>
      </c>
      <c r="AC626" s="70" t="s">
        <v>134</v>
      </c>
      <c r="AD626" s="3" t="n">
        <f aca="false">IF(K626=0,1,0)</f>
        <v>0</v>
      </c>
      <c r="AE626" s="76"/>
    </row>
    <row r="627" customFormat="false" ht="14.25" hidden="false" customHeight="true" outlineLevel="0" collapsed="false">
      <c r="A627" s="70" t="s">
        <v>134</v>
      </c>
      <c r="B627" s="72" t="s">
        <v>67</v>
      </c>
      <c r="C627" s="72" t="s">
        <v>1777</v>
      </c>
      <c r="D627" s="72" t="n">
        <v>1000000539</v>
      </c>
      <c r="E627" s="73" t="s">
        <v>1778</v>
      </c>
      <c r="F627" s="74" t="n">
        <v>38563</v>
      </c>
      <c r="G627" s="67" t="str">
        <f aca="false">IF(I627&gt;0,"Targeted Dealer","-")</f>
        <v>Targeted Dealer</v>
      </c>
      <c r="H627" s="67"/>
      <c r="I627" s="68" t="n">
        <v>1385</v>
      </c>
      <c r="J627" s="68" t="n">
        <f aca="false">I627/$J$1*($J$1-$E$1)</f>
        <v>1292.66666666667</v>
      </c>
      <c r="K627" s="69" t="n">
        <v>1274</v>
      </c>
      <c r="L627" s="69" t="n">
        <f aca="false">I627-K627</f>
        <v>111</v>
      </c>
      <c r="M627" s="69" t="n">
        <f aca="false">IFERROR((K627/J627%),"-")</f>
        <v>98.5559566787004</v>
      </c>
      <c r="N627" s="97" t="n">
        <v>1760</v>
      </c>
      <c r="O627" s="98" t="str">
        <f aca="false">IF(F627&lt;=$P$2,"Mar","")</f>
        <v>Mar</v>
      </c>
      <c r="P627" s="97" t="n">
        <f aca="false">N627</f>
        <v>1760</v>
      </c>
      <c r="Q627" s="99" t="n">
        <f aca="false">K627-P627</f>
        <v>-486</v>
      </c>
      <c r="R627" s="98" t="n">
        <f aca="false">IFERROR(IF(O627="Mar",(K627/P627-1))," ")</f>
        <v>-0.276136363636364</v>
      </c>
      <c r="S627" s="100" t="str">
        <f aca="false">IF(N627&gt;0,IF(O627="","-",IF(R627&lt;0%,"DEGROWTH","GROWTH")))</f>
        <v>DEGROWTH</v>
      </c>
      <c r="T627" s="69" t="n">
        <v>1309.5</v>
      </c>
      <c r="U627" s="101" t="str">
        <f aca="false">IF(F627&lt;=$V$2,"Apr","")</f>
        <v>Apr</v>
      </c>
      <c r="V627" s="97" t="n">
        <v>1309.5</v>
      </c>
      <c r="W627" s="102" t="n">
        <f aca="false">K627-V627</f>
        <v>-35.5</v>
      </c>
      <c r="X627" s="103" t="n">
        <f aca="false">IFERROR(IF(U627="Apr",(K627/V627-1)),0)</f>
        <v>-0.0271095838106148</v>
      </c>
      <c r="Y627" s="104" t="str">
        <f aca="false">IF(T627&gt;0,IF(U627="","-",IF(X627&lt;0%,"DEGROWTH","GROWTH")))</f>
        <v>DEGROWTH</v>
      </c>
      <c r="Z627" s="75" t="n">
        <v>0</v>
      </c>
      <c r="AA627" s="70"/>
      <c r="AB627" s="70" t="s">
        <v>133</v>
      </c>
      <c r="AC627" s="70" t="s">
        <v>134</v>
      </c>
      <c r="AD627" s="3" t="n">
        <f aca="false">IF(K627=0,1,0)</f>
        <v>0</v>
      </c>
      <c r="AE627" s="76"/>
    </row>
    <row r="628" customFormat="false" ht="14.25" hidden="false" customHeight="true" outlineLevel="0" collapsed="false">
      <c r="A628" s="70" t="s">
        <v>134</v>
      </c>
      <c r="B628" s="72" t="s">
        <v>67</v>
      </c>
      <c r="C628" s="72" t="s">
        <v>1779</v>
      </c>
      <c r="D628" s="72" t="n">
        <v>1000000557</v>
      </c>
      <c r="E628" s="73" t="s">
        <v>1780</v>
      </c>
      <c r="F628" s="74" t="n">
        <v>39067</v>
      </c>
      <c r="G628" s="67" t="str">
        <f aca="false">IF(I628&gt;0,"Targeted Dealer","-")</f>
        <v>-</v>
      </c>
      <c r="H628" s="67"/>
      <c r="I628" s="68" t="n">
        <v>0</v>
      </c>
      <c r="J628" s="68" t="n">
        <f aca="false">I628/$J$1*($J$1-$E$1)</f>
        <v>0</v>
      </c>
      <c r="K628" s="69" t="n">
        <v>0</v>
      </c>
      <c r="L628" s="69" t="n">
        <f aca="false">I628-K628</f>
        <v>0</v>
      </c>
      <c r="M628" s="69" t="str">
        <f aca="false">IFERROR((K628/J628%),"-")</f>
        <v>-</v>
      </c>
      <c r="N628" s="97" t="n">
        <v>0</v>
      </c>
      <c r="O628" s="98" t="str">
        <f aca="false">IF(F628&lt;=$P$2,"Mar","")</f>
        <v>Mar</v>
      </c>
      <c r="P628" s="97" t="n">
        <f aca="false">N628</f>
        <v>0</v>
      </c>
      <c r="Q628" s="99" t="n">
        <f aca="false">K628-P628</f>
        <v>0</v>
      </c>
      <c r="R628" s="98" t="str">
        <f aca="false">IFERROR(IF(O628="Mar",(K628/P628-1))," ")</f>
        <v> </v>
      </c>
      <c r="S628" s="105" t="b">
        <f aca="false">IF(N628&gt;0,IF(O628="","-",IF(R628&lt;0%,"DEGROWTH","GROWTH")))</f>
        <v>0</v>
      </c>
      <c r="T628" s="69" t="n">
        <v>20</v>
      </c>
      <c r="U628" s="101" t="str">
        <f aca="false">IF(F628&lt;=$V$2,"Apr","")</f>
        <v>Apr</v>
      </c>
      <c r="V628" s="97" t="n">
        <v>20</v>
      </c>
      <c r="W628" s="102" t="n">
        <f aca="false">K628-V628</f>
        <v>-20</v>
      </c>
      <c r="X628" s="103" t="n">
        <f aca="false">IFERROR(IF(U628="Apr",(K628/V628-1)),0)</f>
        <v>-1</v>
      </c>
      <c r="Y628" s="104" t="str">
        <f aca="false">IF(T628&gt;0,IF(U628="","-",IF(X628&lt;0%,"DEGROWTH","GROWTH")))</f>
        <v>DEGROWTH</v>
      </c>
      <c r="Z628" s="75" t="n">
        <v>0</v>
      </c>
      <c r="AA628" s="70"/>
      <c r="AB628" s="70" t="s">
        <v>133</v>
      </c>
      <c r="AC628" s="70" t="s">
        <v>134</v>
      </c>
      <c r="AD628" s="3" t="n">
        <f aca="false">IF(K628=0,1,0)</f>
        <v>1</v>
      </c>
      <c r="AE628" s="76"/>
    </row>
    <row r="629" customFormat="false" ht="14.25" hidden="false" customHeight="true" outlineLevel="0" collapsed="false">
      <c r="A629" s="70" t="s">
        <v>134</v>
      </c>
      <c r="B629" s="72" t="s">
        <v>67</v>
      </c>
      <c r="C629" s="72" t="s">
        <v>1781</v>
      </c>
      <c r="D629" s="72" t="n">
        <v>1000000529</v>
      </c>
      <c r="E629" s="73" t="s">
        <v>1782</v>
      </c>
      <c r="F629" s="74" t="n">
        <v>39073</v>
      </c>
      <c r="G629" s="67" t="str">
        <f aca="false">IF(I629&gt;0,"Targeted Dealer","-")</f>
        <v>Targeted Dealer</v>
      </c>
      <c r="H629" s="67"/>
      <c r="I629" s="68" t="n">
        <v>560</v>
      </c>
      <c r="J629" s="68" t="n">
        <f aca="false">I629/$J$1*($J$1-$E$1)</f>
        <v>522.666666666667</v>
      </c>
      <c r="K629" s="69" t="n">
        <v>576</v>
      </c>
      <c r="L629" s="69" t="n">
        <f aca="false">I629-K629</f>
        <v>-16</v>
      </c>
      <c r="M629" s="69" t="n">
        <f aca="false">IFERROR((K629/J629%),"-")</f>
        <v>110.204081632653</v>
      </c>
      <c r="N629" s="97" t="n">
        <v>511.5</v>
      </c>
      <c r="O629" s="98" t="str">
        <f aca="false">IF(F629&lt;=$P$2,"Mar","")</f>
        <v>Mar</v>
      </c>
      <c r="P629" s="97" t="n">
        <f aca="false">N629</f>
        <v>511.5</v>
      </c>
      <c r="Q629" s="99" t="n">
        <f aca="false">K629-P629</f>
        <v>64.5</v>
      </c>
      <c r="R629" s="98" t="n">
        <f aca="false">IFERROR(IF(O629="Mar",(K629/P629-1))," ")</f>
        <v>0.126099706744868</v>
      </c>
      <c r="S629" s="100" t="str">
        <f aca="false">IF(N629&gt;0,IF(O629="","-",IF(R629&lt;0%,"DEGROWTH","GROWTH")))</f>
        <v>GROWTH</v>
      </c>
      <c r="T629" s="69" t="n">
        <v>534</v>
      </c>
      <c r="U629" s="101" t="str">
        <f aca="false">IF(F629&lt;=$V$2,"Apr","")</f>
        <v>Apr</v>
      </c>
      <c r="V629" s="97" t="n">
        <v>534</v>
      </c>
      <c r="W629" s="102" t="n">
        <f aca="false">K629-V629</f>
        <v>42</v>
      </c>
      <c r="X629" s="103" t="n">
        <f aca="false">IFERROR(IF(U629="Apr",(K629/V629-1)),0)</f>
        <v>0.0786516853932584</v>
      </c>
      <c r="Y629" s="104" t="str">
        <f aca="false">IF(T629&gt;0,IF(U629="","-",IF(X629&lt;0%,"DEGROWTH","GROWTH")))</f>
        <v>GROWTH</v>
      </c>
      <c r="Z629" s="75" t="n">
        <v>0</v>
      </c>
      <c r="AA629" s="70"/>
      <c r="AB629" s="70" t="s">
        <v>133</v>
      </c>
      <c r="AC629" s="70" t="s">
        <v>134</v>
      </c>
      <c r="AD629" s="3" t="n">
        <f aca="false">IF(K629=0,1,0)</f>
        <v>0</v>
      </c>
      <c r="AE629" s="76"/>
    </row>
    <row r="630" customFormat="false" ht="14.25" hidden="false" customHeight="true" outlineLevel="0" collapsed="false">
      <c r="A630" s="70" t="s">
        <v>134</v>
      </c>
      <c r="B630" s="72" t="s">
        <v>67</v>
      </c>
      <c r="C630" s="72" t="s">
        <v>1783</v>
      </c>
      <c r="D630" s="72" t="n">
        <v>1000000544</v>
      </c>
      <c r="E630" s="73" t="s">
        <v>1784</v>
      </c>
      <c r="F630" s="74" t="n">
        <v>39171</v>
      </c>
      <c r="G630" s="67" t="str">
        <f aca="false">IF(I630&gt;0,"Targeted Dealer","-")</f>
        <v>Targeted Dealer</v>
      </c>
      <c r="H630" s="67"/>
      <c r="I630" s="68" t="n">
        <v>595</v>
      </c>
      <c r="J630" s="68" t="n">
        <f aca="false">I630/$J$1*($J$1-$E$1)</f>
        <v>555.333333333333</v>
      </c>
      <c r="K630" s="69" t="n">
        <v>886</v>
      </c>
      <c r="L630" s="69" t="n">
        <f aca="false">I630-K630</f>
        <v>-291</v>
      </c>
      <c r="M630" s="69" t="n">
        <f aca="false">IFERROR((K630/J630%),"-")</f>
        <v>159.543817527011</v>
      </c>
      <c r="N630" s="97" t="n">
        <v>546</v>
      </c>
      <c r="O630" s="98" t="str">
        <f aca="false">IF(F630&lt;=$P$2,"Mar","")</f>
        <v>Mar</v>
      </c>
      <c r="P630" s="97" t="n">
        <f aca="false">N630</f>
        <v>546</v>
      </c>
      <c r="Q630" s="99" t="n">
        <f aca="false">K630-P630</f>
        <v>340</v>
      </c>
      <c r="R630" s="98" t="n">
        <f aca="false">IFERROR(IF(O630="Mar",(K630/P630-1))," ")</f>
        <v>0.622710622710623</v>
      </c>
      <c r="S630" s="100" t="str">
        <f aca="false">IF(N630&gt;0,IF(O630="","-",IF(R630&lt;0%,"DEGROWTH","GROWTH")))</f>
        <v>GROWTH</v>
      </c>
      <c r="T630" s="69" t="n">
        <v>622</v>
      </c>
      <c r="U630" s="101" t="str">
        <f aca="false">IF(F630&lt;=$V$2,"Apr","")</f>
        <v>Apr</v>
      </c>
      <c r="V630" s="97" t="n">
        <v>622</v>
      </c>
      <c r="W630" s="102" t="n">
        <f aca="false">K630-V630</f>
        <v>264</v>
      </c>
      <c r="X630" s="103" t="n">
        <f aca="false">IFERROR(IF(U630="Apr",(K630/V630-1)),0)</f>
        <v>0.42443729903537</v>
      </c>
      <c r="Y630" s="104" t="str">
        <f aca="false">IF(T630&gt;0,IF(U630="","-",IF(X630&lt;0%,"DEGROWTH","GROWTH")))</f>
        <v>GROWTH</v>
      </c>
      <c r="Z630" s="75" t="n">
        <v>0</v>
      </c>
      <c r="AA630" s="70"/>
      <c r="AB630" s="70" t="s">
        <v>133</v>
      </c>
      <c r="AC630" s="70" t="s">
        <v>134</v>
      </c>
      <c r="AD630" s="3" t="n">
        <f aca="false">IF(K630=0,1,0)</f>
        <v>0</v>
      </c>
      <c r="AE630" s="76"/>
    </row>
    <row r="631" customFormat="false" ht="14.25" hidden="false" customHeight="true" outlineLevel="0" collapsed="false">
      <c r="A631" s="70" t="s">
        <v>134</v>
      </c>
      <c r="B631" s="72" t="s">
        <v>67</v>
      </c>
      <c r="C631" s="72" t="s">
        <v>1785</v>
      </c>
      <c r="D631" s="72" t="n">
        <v>1000000541</v>
      </c>
      <c r="E631" s="73" t="s">
        <v>1786</v>
      </c>
      <c r="F631" s="74" t="n">
        <v>39184</v>
      </c>
      <c r="G631" s="67" t="str">
        <f aca="false">IF(I631&gt;0,"Targeted Dealer","-")</f>
        <v>Targeted Dealer</v>
      </c>
      <c r="H631" s="67"/>
      <c r="I631" s="68" t="n">
        <v>13</v>
      </c>
      <c r="J631" s="68" t="n">
        <f aca="false">I631/$J$1*($J$1-$E$1)</f>
        <v>12.1333333333333</v>
      </c>
      <c r="K631" s="69" t="n">
        <v>16.5</v>
      </c>
      <c r="L631" s="69" t="n">
        <f aca="false">I631-K631</f>
        <v>-3.5</v>
      </c>
      <c r="M631" s="69" t="n">
        <f aca="false">IFERROR((K631/J631%),"-")</f>
        <v>135.989010989011</v>
      </c>
      <c r="N631" s="97" t="n">
        <v>13</v>
      </c>
      <c r="O631" s="98" t="str">
        <f aca="false">IF(F631&lt;=$P$2,"Mar","")</f>
        <v>Mar</v>
      </c>
      <c r="P631" s="97" t="n">
        <f aca="false">N631</f>
        <v>13</v>
      </c>
      <c r="Q631" s="99" t="n">
        <f aca="false">K631-P631</f>
        <v>3.5</v>
      </c>
      <c r="R631" s="98" t="n">
        <f aca="false">IFERROR(IF(O631="Mar",(K631/P631-1))," ")</f>
        <v>0.269230769230769</v>
      </c>
      <c r="S631" s="100" t="str">
        <f aca="false">IF(N631&gt;0,IF(O631="","-",IF(R631&lt;0%,"DEGROWTH","GROWTH")))</f>
        <v>GROWTH</v>
      </c>
      <c r="T631" s="69" t="n">
        <v>0</v>
      </c>
      <c r="U631" s="101" t="str">
        <f aca="false">IF(F631&lt;=$V$2,"Apr","")</f>
        <v>Apr</v>
      </c>
      <c r="V631" s="97" t="n">
        <v>0</v>
      </c>
      <c r="W631" s="102" t="n">
        <f aca="false">K631-V631</f>
        <v>16.5</v>
      </c>
      <c r="X631" s="103" t="n">
        <f aca="false">IFERROR(IF(U631="Apr",(K631/V631-1)),0)</f>
        <v>0</v>
      </c>
      <c r="Y631" s="106" t="b">
        <f aca="false">IF(T631&gt;0,IF(U631="","-",IF(X631&lt;0%,"DEGROWTH","GROWTH")))</f>
        <v>0</v>
      </c>
      <c r="Z631" s="75" t="n">
        <v>0</v>
      </c>
      <c r="AA631" s="70"/>
      <c r="AB631" s="70" t="s">
        <v>133</v>
      </c>
      <c r="AC631" s="70" t="s">
        <v>134</v>
      </c>
      <c r="AD631" s="3" t="n">
        <f aca="false">IF(K631=0,1,0)</f>
        <v>0</v>
      </c>
      <c r="AE631" s="76"/>
    </row>
    <row r="632" customFormat="false" ht="14.25" hidden="false" customHeight="true" outlineLevel="0" collapsed="false">
      <c r="A632" s="70" t="s">
        <v>134</v>
      </c>
      <c r="B632" s="72" t="s">
        <v>67</v>
      </c>
      <c r="C632" s="72" t="s">
        <v>1787</v>
      </c>
      <c r="D632" s="72" t="n">
        <v>1000000530</v>
      </c>
      <c r="E632" s="73" t="s">
        <v>1788</v>
      </c>
      <c r="F632" s="74" t="n">
        <v>39547</v>
      </c>
      <c r="G632" s="67" t="str">
        <f aca="false">IF(I632&gt;0,"Targeted Dealer","-")</f>
        <v>Targeted Dealer</v>
      </c>
      <c r="H632" s="67"/>
      <c r="I632" s="68" t="n">
        <v>100</v>
      </c>
      <c r="J632" s="68" t="n">
        <f aca="false">I632/$J$1*($J$1-$E$1)</f>
        <v>93.3333333333333</v>
      </c>
      <c r="K632" s="69" t="n">
        <v>112</v>
      </c>
      <c r="L632" s="69" t="n">
        <f aca="false">I632-K632</f>
        <v>-12</v>
      </c>
      <c r="M632" s="69" t="n">
        <f aca="false">IFERROR((K632/J632%),"-")</f>
        <v>120</v>
      </c>
      <c r="N632" s="97" t="n">
        <v>104</v>
      </c>
      <c r="O632" s="98" t="str">
        <f aca="false">IF(F632&lt;=$P$2,"Mar","")</f>
        <v>Mar</v>
      </c>
      <c r="P632" s="97" t="n">
        <f aca="false">N632</f>
        <v>104</v>
      </c>
      <c r="Q632" s="99" t="n">
        <f aca="false">K632-P632</f>
        <v>8</v>
      </c>
      <c r="R632" s="98" t="n">
        <f aca="false">IFERROR(IF(O632="Mar",(K632/P632-1))," ")</f>
        <v>0.0769230769230769</v>
      </c>
      <c r="S632" s="100" t="str">
        <f aca="false">IF(N632&gt;0,IF(O632="","-",IF(R632&lt;0%,"DEGROWTH","GROWTH")))</f>
        <v>GROWTH</v>
      </c>
      <c r="T632" s="69" t="n">
        <v>82</v>
      </c>
      <c r="U632" s="101" t="str">
        <f aca="false">IF(F632&lt;=$V$2,"Apr","")</f>
        <v>Apr</v>
      </c>
      <c r="V632" s="97" t="n">
        <v>82</v>
      </c>
      <c r="W632" s="102" t="n">
        <f aca="false">K632-V632</f>
        <v>30</v>
      </c>
      <c r="X632" s="103" t="n">
        <f aca="false">IFERROR(IF(U632="Apr",(K632/V632-1)),0)</f>
        <v>0.365853658536585</v>
      </c>
      <c r="Y632" s="104" t="str">
        <f aca="false">IF(T632&gt;0,IF(U632="","-",IF(X632&lt;0%,"DEGROWTH","GROWTH")))</f>
        <v>GROWTH</v>
      </c>
      <c r="Z632" s="75" t="n">
        <v>0</v>
      </c>
      <c r="AA632" s="70"/>
      <c r="AB632" s="70" t="s">
        <v>133</v>
      </c>
      <c r="AC632" s="70" t="s">
        <v>134</v>
      </c>
      <c r="AD632" s="3" t="n">
        <f aca="false">IF(K632=0,1,0)</f>
        <v>0</v>
      </c>
      <c r="AE632" s="76"/>
    </row>
    <row r="633" customFormat="false" ht="14.25" hidden="false" customHeight="true" outlineLevel="0" collapsed="false">
      <c r="A633" s="70" t="s">
        <v>134</v>
      </c>
      <c r="B633" s="72" t="s">
        <v>67</v>
      </c>
      <c r="C633" s="72" t="s">
        <v>1789</v>
      </c>
      <c r="D633" s="72" t="n">
        <v>1000000549</v>
      </c>
      <c r="E633" s="73" t="s">
        <v>1790</v>
      </c>
      <c r="F633" s="74" t="n">
        <v>39961</v>
      </c>
      <c r="G633" s="67" t="str">
        <f aca="false">IF(I633&gt;0,"Targeted Dealer","-")</f>
        <v>Targeted Dealer</v>
      </c>
      <c r="H633" s="67"/>
      <c r="I633" s="68" t="n">
        <v>20</v>
      </c>
      <c r="J633" s="68" t="n">
        <f aca="false">I633/$J$1*($J$1-$E$1)</f>
        <v>18.6666666666667</v>
      </c>
      <c r="K633" s="69" t="n">
        <v>12.5</v>
      </c>
      <c r="L633" s="69" t="n">
        <f aca="false">I633-K633</f>
        <v>7.5</v>
      </c>
      <c r="M633" s="69" t="n">
        <f aca="false">IFERROR((K633/J633%),"-")</f>
        <v>66.9642857142857</v>
      </c>
      <c r="N633" s="97" t="n">
        <v>13</v>
      </c>
      <c r="O633" s="98" t="str">
        <f aca="false">IF(F633&lt;=$P$2,"Mar","")</f>
        <v>Mar</v>
      </c>
      <c r="P633" s="97" t="n">
        <f aca="false">N633</f>
        <v>13</v>
      </c>
      <c r="Q633" s="99" t="n">
        <f aca="false">K633-P633</f>
        <v>-0.5</v>
      </c>
      <c r="R633" s="98" t="n">
        <f aca="false">IFERROR(IF(O633="Mar",(K633/P633-1))," ")</f>
        <v>-0.0384615384615384</v>
      </c>
      <c r="S633" s="100" t="str">
        <f aca="false">IF(N633&gt;0,IF(O633="","-",IF(R633&lt;0%,"DEGROWTH","GROWTH")))</f>
        <v>DEGROWTH</v>
      </c>
      <c r="T633" s="69" t="n">
        <v>13</v>
      </c>
      <c r="U633" s="101" t="str">
        <f aca="false">IF(F633&lt;=$V$2,"Apr","")</f>
        <v>Apr</v>
      </c>
      <c r="V633" s="97" t="n">
        <v>13</v>
      </c>
      <c r="W633" s="102" t="n">
        <f aca="false">K633-V633</f>
        <v>-0.5</v>
      </c>
      <c r="X633" s="103" t="n">
        <f aca="false">IFERROR(IF(U633="Apr",(K633/V633-1)),0)</f>
        <v>-0.0384615384615384</v>
      </c>
      <c r="Y633" s="104" t="str">
        <f aca="false">IF(T633&gt;0,IF(U633="","-",IF(X633&lt;0%,"DEGROWTH","GROWTH")))</f>
        <v>DEGROWTH</v>
      </c>
      <c r="Z633" s="75" t="n">
        <v>0</v>
      </c>
      <c r="AA633" s="70"/>
      <c r="AB633" s="70" t="s">
        <v>133</v>
      </c>
      <c r="AC633" s="70" t="s">
        <v>134</v>
      </c>
      <c r="AD633" s="3" t="n">
        <f aca="false">IF(K633=0,1,0)</f>
        <v>0</v>
      </c>
      <c r="AE633" s="76"/>
    </row>
    <row r="634" customFormat="false" ht="14.25" hidden="false" customHeight="true" outlineLevel="0" collapsed="false">
      <c r="A634" s="70" t="s">
        <v>134</v>
      </c>
      <c r="B634" s="72" t="s">
        <v>67</v>
      </c>
      <c r="C634" s="72" t="s">
        <v>1791</v>
      </c>
      <c r="D634" s="72" t="n">
        <v>1000000554</v>
      </c>
      <c r="E634" s="73" t="s">
        <v>1792</v>
      </c>
      <c r="F634" s="74" t="n">
        <v>40583</v>
      </c>
      <c r="G634" s="67" t="str">
        <f aca="false">IF(I634&gt;0,"Targeted Dealer","-")</f>
        <v>Targeted Dealer</v>
      </c>
      <c r="H634" s="67"/>
      <c r="I634" s="68" t="n">
        <v>130</v>
      </c>
      <c r="J634" s="68" t="n">
        <f aca="false">I634/$J$1*($J$1-$E$1)</f>
        <v>121.333333333333</v>
      </c>
      <c r="K634" s="69" t="n">
        <v>155</v>
      </c>
      <c r="L634" s="69" t="n">
        <f aca="false">I634-K634</f>
        <v>-25</v>
      </c>
      <c r="M634" s="69" t="n">
        <f aca="false">IFERROR((K634/J634%),"-")</f>
        <v>127.747252747253</v>
      </c>
      <c r="N634" s="97" t="n">
        <v>215.5</v>
      </c>
      <c r="O634" s="98" t="str">
        <f aca="false">IF(F634&lt;=$P$2,"Mar","")</f>
        <v>Mar</v>
      </c>
      <c r="P634" s="97" t="n">
        <f aca="false">N634</f>
        <v>215.5</v>
      </c>
      <c r="Q634" s="99" t="n">
        <f aca="false">K634-P634</f>
        <v>-60.5</v>
      </c>
      <c r="R634" s="98" t="n">
        <f aca="false">IFERROR(IF(O634="Mar",(K634/P634-1))," ")</f>
        <v>-0.280742459396752</v>
      </c>
      <c r="S634" s="100" t="str">
        <f aca="false">IF(N634&gt;0,IF(O634="","-",IF(R634&lt;0%,"DEGROWTH","GROWTH")))</f>
        <v>DEGROWTH</v>
      </c>
      <c r="T634" s="69" t="n">
        <v>115</v>
      </c>
      <c r="U634" s="101" t="str">
        <f aca="false">IF(F634&lt;=$V$2,"Apr","")</f>
        <v>Apr</v>
      </c>
      <c r="V634" s="97" t="n">
        <v>115</v>
      </c>
      <c r="W634" s="102" t="n">
        <f aca="false">K634-V634</f>
        <v>40</v>
      </c>
      <c r="X634" s="103" t="n">
        <f aca="false">IFERROR(IF(U634="Apr",(K634/V634-1)),0)</f>
        <v>0.347826086956522</v>
      </c>
      <c r="Y634" s="104" t="str">
        <f aca="false">IF(T634&gt;0,IF(U634="","-",IF(X634&lt;0%,"DEGROWTH","GROWTH")))</f>
        <v>GROWTH</v>
      </c>
      <c r="Z634" s="75" t="n">
        <v>0</v>
      </c>
      <c r="AA634" s="70"/>
      <c r="AB634" s="70" t="s">
        <v>133</v>
      </c>
      <c r="AC634" s="70" t="s">
        <v>134</v>
      </c>
      <c r="AD634" s="3" t="n">
        <f aca="false">IF(K634=0,1,0)</f>
        <v>0</v>
      </c>
      <c r="AE634" s="76"/>
    </row>
    <row r="635" customFormat="false" ht="14.25" hidden="false" customHeight="true" outlineLevel="0" collapsed="false">
      <c r="A635" s="70" t="s">
        <v>134</v>
      </c>
      <c r="B635" s="72" t="s">
        <v>67</v>
      </c>
      <c r="C635" s="72" t="s">
        <v>1793</v>
      </c>
      <c r="D635" s="72" t="n">
        <v>1000000555</v>
      </c>
      <c r="E635" s="73" t="s">
        <v>1794</v>
      </c>
      <c r="F635" s="74" t="n">
        <v>40986</v>
      </c>
      <c r="G635" s="67" t="str">
        <f aca="false">IF(I635&gt;0,"Targeted Dealer","-")</f>
        <v>Targeted Dealer</v>
      </c>
      <c r="H635" s="67"/>
      <c r="I635" s="68" t="n">
        <v>52</v>
      </c>
      <c r="J635" s="68" t="n">
        <f aca="false">I635/$J$1*($J$1-$E$1)</f>
        <v>48.5333333333333</v>
      </c>
      <c r="K635" s="69" t="n">
        <v>78</v>
      </c>
      <c r="L635" s="69" t="n">
        <f aca="false">I635-K635</f>
        <v>-26</v>
      </c>
      <c r="M635" s="69" t="n">
        <f aca="false">IFERROR((K635/J635%),"-")</f>
        <v>160.714285714286</v>
      </c>
      <c r="N635" s="97" t="n">
        <v>52</v>
      </c>
      <c r="O635" s="98" t="str">
        <f aca="false">IF(F635&lt;=$P$2,"Mar","")</f>
        <v>Mar</v>
      </c>
      <c r="P635" s="97" t="n">
        <f aca="false">N635</f>
        <v>52</v>
      </c>
      <c r="Q635" s="99" t="n">
        <f aca="false">K635-P635</f>
        <v>26</v>
      </c>
      <c r="R635" s="98" t="n">
        <f aca="false">IFERROR(IF(O635="Mar",(K635/P635-1))," ")</f>
        <v>0.5</v>
      </c>
      <c r="S635" s="100" t="str">
        <f aca="false">IF(N635&gt;0,IF(O635="","-",IF(R635&lt;0%,"DEGROWTH","GROWTH")))</f>
        <v>GROWTH</v>
      </c>
      <c r="T635" s="69" t="n">
        <v>64.5</v>
      </c>
      <c r="U635" s="101" t="str">
        <f aca="false">IF(F635&lt;=$V$2,"Apr","")</f>
        <v>Apr</v>
      </c>
      <c r="V635" s="97" t="n">
        <v>64.5</v>
      </c>
      <c r="W635" s="102" t="n">
        <f aca="false">K635-V635</f>
        <v>13.5</v>
      </c>
      <c r="X635" s="103" t="n">
        <f aca="false">IFERROR(IF(U635="Apr",(K635/V635-1)),0)</f>
        <v>0.209302325581395</v>
      </c>
      <c r="Y635" s="104" t="str">
        <f aca="false">IF(T635&gt;0,IF(U635="","-",IF(X635&lt;0%,"DEGROWTH","GROWTH")))</f>
        <v>GROWTH</v>
      </c>
      <c r="Z635" s="75" t="n">
        <v>0</v>
      </c>
      <c r="AA635" s="70"/>
      <c r="AB635" s="70" t="s">
        <v>133</v>
      </c>
      <c r="AC635" s="70" t="s">
        <v>134</v>
      </c>
      <c r="AD635" s="3" t="n">
        <f aca="false">IF(K635=0,1,0)</f>
        <v>0</v>
      </c>
      <c r="AE635" s="76"/>
    </row>
    <row r="636" customFormat="false" ht="14.25" hidden="false" customHeight="true" outlineLevel="0" collapsed="false">
      <c r="A636" s="70" t="s">
        <v>134</v>
      </c>
      <c r="B636" s="72" t="s">
        <v>67</v>
      </c>
      <c r="C636" s="72" t="s">
        <v>1795</v>
      </c>
      <c r="D636" s="72" t="n">
        <v>1000000532</v>
      </c>
      <c r="E636" s="73" t="s">
        <v>1796</v>
      </c>
      <c r="F636" s="74" t="n">
        <v>41071</v>
      </c>
      <c r="G636" s="67" t="str">
        <f aca="false">IF(I636&gt;0,"Targeted Dealer","-")</f>
        <v>Targeted Dealer</v>
      </c>
      <c r="H636" s="67"/>
      <c r="I636" s="68" t="n">
        <v>160</v>
      </c>
      <c r="J636" s="68" t="n">
        <f aca="false">I636/$J$1*($J$1-$E$1)</f>
        <v>149.333333333333</v>
      </c>
      <c r="K636" s="69" t="n">
        <v>169.5</v>
      </c>
      <c r="L636" s="69" t="n">
        <f aca="false">I636-K636</f>
        <v>-9.5</v>
      </c>
      <c r="M636" s="69" t="n">
        <f aca="false">IFERROR((K636/J636%),"-")</f>
        <v>113.504464285714</v>
      </c>
      <c r="N636" s="97" t="n">
        <v>155.5</v>
      </c>
      <c r="O636" s="98" t="str">
        <f aca="false">IF(F636&lt;=$P$2,"Mar","")</f>
        <v>Mar</v>
      </c>
      <c r="P636" s="97" t="n">
        <f aca="false">N636</f>
        <v>155.5</v>
      </c>
      <c r="Q636" s="99" t="n">
        <f aca="false">K636-P636</f>
        <v>14</v>
      </c>
      <c r="R636" s="98" t="n">
        <f aca="false">IFERROR(IF(O636="Mar",(K636/P636-1))," ")</f>
        <v>0.090032154340836</v>
      </c>
      <c r="S636" s="100" t="str">
        <f aca="false">IF(N636&gt;0,IF(O636="","-",IF(R636&lt;0%,"DEGROWTH","GROWTH")))</f>
        <v>GROWTH</v>
      </c>
      <c r="T636" s="69" t="n">
        <v>143</v>
      </c>
      <c r="U636" s="101" t="str">
        <f aca="false">IF(F636&lt;=$V$2,"Apr","")</f>
        <v>Apr</v>
      </c>
      <c r="V636" s="97" t="n">
        <v>143</v>
      </c>
      <c r="W636" s="102" t="n">
        <f aca="false">K636-V636</f>
        <v>26.5</v>
      </c>
      <c r="X636" s="103" t="n">
        <f aca="false">IFERROR(IF(U636="Apr",(K636/V636-1)),0)</f>
        <v>0.185314685314685</v>
      </c>
      <c r="Y636" s="104" t="str">
        <f aca="false">IF(T636&gt;0,IF(U636="","-",IF(X636&lt;0%,"DEGROWTH","GROWTH")))</f>
        <v>GROWTH</v>
      </c>
      <c r="Z636" s="75" t="n">
        <v>0</v>
      </c>
      <c r="AA636" s="70"/>
      <c r="AB636" s="70" t="s">
        <v>133</v>
      </c>
      <c r="AC636" s="70" t="s">
        <v>134</v>
      </c>
      <c r="AD636" s="3" t="n">
        <f aca="false">IF(K636=0,1,0)</f>
        <v>0</v>
      </c>
      <c r="AE636" s="76"/>
    </row>
    <row r="637" customFormat="false" ht="14.25" hidden="false" customHeight="true" outlineLevel="0" collapsed="false">
      <c r="A637" s="70" t="s">
        <v>134</v>
      </c>
      <c r="B637" s="72" t="s">
        <v>67</v>
      </c>
      <c r="C637" s="72" t="s">
        <v>1797</v>
      </c>
      <c r="D637" s="72" t="n">
        <v>1000000552</v>
      </c>
      <c r="E637" s="73" t="s">
        <v>1798</v>
      </c>
      <c r="F637" s="74" t="n">
        <v>41157</v>
      </c>
      <c r="G637" s="67" t="str">
        <f aca="false">IF(I637&gt;0,"Targeted Dealer","-")</f>
        <v>Targeted Dealer</v>
      </c>
      <c r="H637" s="67"/>
      <c r="I637" s="68" t="n">
        <v>174</v>
      </c>
      <c r="J637" s="68" t="n">
        <f aca="false">I637/$J$1*($J$1-$E$1)</f>
        <v>162.4</v>
      </c>
      <c r="K637" s="69" t="n">
        <v>313.5</v>
      </c>
      <c r="L637" s="69" t="n">
        <f aca="false">I637-K637</f>
        <v>-139.5</v>
      </c>
      <c r="M637" s="69" t="n">
        <f aca="false">IFERROR((K637/J637%),"-")</f>
        <v>193.041871921182</v>
      </c>
      <c r="N637" s="97" t="n">
        <v>290.5</v>
      </c>
      <c r="O637" s="98" t="str">
        <f aca="false">IF(F637&lt;=$P$2,"Mar","")</f>
        <v>Mar</v>
      </c>
      <c r="P637" s="97" t="n">
        <f aca="false">N637</f>
        <v>290.5</v>
      </c>
      <c r="Q637" s="99" t="n">
        <f aca="false">K637-P637</f>
        <v>23</v>
      </c>
      <c r="R637" s="98" t="n">
        <f aca="false">IFERROR(IF(O637="Mar",(K637/P637-1))," ")</f>
        <v>0.0791738382099827</v>
      </c>
      <c r="S637" s="100" t="str">
        <f aca="false">IF(N637&gt;0,IF(O637="","-",IF(R637&lt;0%,"DEGROWTH","GROWTH")))</f>
        <v>GROWTH</v>
      </c>
      <c r="T637" s="69" t="n">
        <v>136.5</v>
      </c>
      <c r="U637" s="101" t="str">
        <f aca="false">IF(F637&lt;=$V$2,"Apr","")</f>
        <v>Apr</v>
      </c>
      <c r="V637" s="97" t="n">
        <v>136.5</v>
      </c>
      <c r="W637" s="102" t="n">
        <f aca="false">K637-V637</f>
        <v>177</v>
      </c>
      <c r="X637" s="103" t="n">
        <f aca="false">IFERROR(IF(U637="Apr",(K637/V637-1)),0)</f>
        <v>1.2967032967033</v>
      </c>
      <c r="Y637" s="104" t="str">
        <f aca="false">IF(T637&gt;0,IF(U637="","-",IF(X637&lt;0%,"DEGROWTH","GROWTH")))</f>
        <v>GROWTH</v>
      </c>
      <c r="Z637" s="75" t="n">
        <v>0</v>
      </c>
      <c r="AA637" s="70"/>
      <c r="AB637" s="70" t="s">
        <v>133</v>
      </c>
      <c r="AC637" s="70" t="s">
        <v>134</v>
      </c>
      <c r="AD637" s="3" t="n">
        <f aca="false">IF(K637=0,1,0)</f>
        <v>0</v>
      </c>
      <c r="AE637" s="76"/>
    </row>
    <row r="638" customFormat="false" ht="14.25" hidden="false" customHeight="true" outlineLevel="0" collapsed="false">
      <c r="A638" s="70" t="s">
        <v>134</v>
      </c>
      <c r="B638" s="72" t="s">
        <v>67</v>
      </c>
      <c r="C638" s="72" t="s">
        <v>1799</v>
      </c>
      <c r="D638" s="72" t="n">
        <v>1000000538</v>
      </c>
      <c r="E638" s="73" t="s">
        <v>1800</v>
      </c>
      <c r="F638" s="74" t="n">
        <v>41258</v>
      </c>
      <c r="G638" s="67" t="str">
        <f aca="false">IF(I638&gt;0,"Targeted Dealer","-")</f>
        <v>Targeted Dealer</v>
      </c>
      <c r="H638" s="67"/>
      <c r="I638" s="68" t="n">
        <v>26</v>
      </c>
      <c r="J638" s="68" t="n">
        <f aca="false">I638/$J$1*($J$1-$E$1)</f>
        <v>24.2666666666667</v>
      </c>
      <c r="K638" s="69" t="n">
        <v>13</v>
      </c>
      <c r="L638" s="69" t="n">
        <f aca="false">I638-K638</f>
        <v>13</v>
      </c>
      <c r="M638" s="69" t="n">
        <f aca="false">IFERROR((K638/J638%),"-")</f>
        <v>53.5714285714286</v>
      </c>
      <c r="N638" s="97" t="n">
        <v>13</v>
      </c>
      <c r="O638" s="98" t="str">
        <f aca="false">IF(F638&lt;=$P$2,"Mar","")</f>
        <v>Mar</v>
      </c>
      <c r="P638" s="97" t="n">
        <f aca="false">N638</f>
        <v>13</v>
      </c>
      <c r="Q638" s="99" t="n">
        <f aca="false">K638-P638</f>
        <v>0</v>
      </c>
      <c r="R638" s="98" t="n">
        <f aca="false">IFERROR(IF(O638="Mar",(K638/P638-1))," ")</f>
        <v>0</v>
      </c>
      <c r="S638" s="100" t="str">
        <f aca="false">IF(N638&gt;0,IF(O638="","-",IF(R638&lt;0%,"DEGROWTH","GROWTH")))</f>
        <v>GROWTH</v>
      </c>
      <c r="T638" s="69" t="n">
        <v>26</v>
      </c>
      <c r="U638" s="101" t="str">
        <f aca="false">IF(F638&lt;=$V$2,"Apr","")</f>
        <v>Apr</v>
      </c>
      <c r="V638" s="97" t="n">
        <v>26</v>
      </c>
      <c r="W638" s="102" t="n">
        <f aca="false">K638-V638</f>
        <v>-13</v>
      </c>
      <c r="X638" s="103" t="n">
        <f aca="false">IFERROR(IF(U638="Apr",(K638/V638-1)),0)</f>
        <v>-0.5</v>
      </c>
      <c r="Y638" s="104" t="str">
        <f aca="false">IF(T638&gt;0,IF(U638="","-",IF(X638&lt;0%,"DEGROWTH","GROWTH")))</f>
        <v>DEGROWTH</v>
      </c>
      <c r="Z638" s="75" t="n">
        <v>0</v>
      </c>
      <c r="AA638" s="70"/>
      <c r="AB638" s="70" t="s">
        <v>133</v>
      </c>
      <c r="AC638" s="70" t="s">
        <v>134</v>
      </c>
      <c r="AD638" s="3" t="n">
        <f aca="false">IF(K638=0,1,0)</f>
        <v>0</v>
      </c>
      <c r="AE638" s="76"/>
    </row>
    <row r="639" customFormat="false" ht="14.25" hidden="false" customHeight="true" outlineLevel="0" collapsed="false">
      <c r="A639" s="70" t="s">
        <v>134</v>
      </c>
      <c r="B639" s="72" t="s">
        <v>67</v>
      </c>
      <c r="C639" s="72" t="s">
        <v>1801</v>
      </c>
      <c r="D639" s="72" t="n">
        <v>1000000535</v>
      </c>
      <c r="E639" s="73" t="s">
        <v>1802</v>
      </c>
      <c r="F639" s="74" t="n">
        <v>41464</v>
      </c>
      <c r="G639" s="67" t="str">
        <f aca="false">IF(I639&gt;0,"Targeted Dealer","-")</f>
        <v>Targeted Dealer</v>
      </c>
      <c r="H639" s="67"/>
      <c r="I639" s="68" t="n">
        <v>80</v>
      </c>
      <c r="J639" s="68" t="n">
        <f aca="false">I639/$J$1*($J$1-$E$1)</f>
        <v>74.6666666666667</v>
      </c>
      <c r="K639" s="69" t="n">
        <v>63.5</v>
      </c>
      <c r="L639" s="69" t="n">
        <f aca="false">I639-K639</f>
        <v>16.5</v>
      </c>
      <c r="M639" s="69" t="n">
        <f aca="false">IFERROR((K639/J639%),"-")</f>
        <v>85.0446428571429</v>
      </c>
      <c r="N639" s="97" t="n">
        <v>51</v>
      </c>
      <c r="O639" s="98" t="str">
        <f aca="false">IF(F639&lt;=$P$2,"Mar","")</f>
        <v>Mar</v>
      </c>
      <c r="P639" s="97" t="n">
        <f aca="false">N639</f>
        <v>51</v>
      </c>
      <c r="Q639" s="99" t="n">
        <f aca="false">K639-P639</f>
        <v>12.5</v>
      </c>
      <c r="R639" s="98" t="n">
        <f aca="false">IFERROR(IF(O639="Mar",(K639/P639-1))," ")</f>
        <v>0.245098039215686</v>
      </c>
      <c r="S639" s="100" t="str">
        <f aca="false">IF(N639&gt;0,IF(O639="","-",IF(R639&lt;0%,"DEGROWTH","GROWTH")))</f>
        <v>GROWTH</v>
      </c>
      <c r="T639" s="69" t="n">
        <v>75</v>
      </c>
      <c r="U639" s="101" t="str">
        <f aca="false">IF(F639&lt;=$V$2,"Apr","")</f>
        <v>Apr</v>
      </c>
      <c r="V639" s="97" t="n">
        <v>75</v>
      </c>
      <c r="W639" s="102" t="n">
        <f aca="false">K639-V639</f>
        <v>-11.5</v>
      </c>
      <c r="X639" s="103" t="n">
        <f aca="false">IFERROR(IF(U639="Apr",(K639/V639-1)),0)</f>
        <v>-0.153333333333333</v>
      </c>
      <c r="Y639" s="104" t="str">
        <f aca="false">IF(T639&gt;0,IF(U639="","-",IF(X639&lt;0%,"DEGROWTH","GROWTH")))</f>
        <v>DEGROWTH</v>
      </c>
      <c r="Z639" s="75" t="n">
        <v>0</v>
      </c>
      <c r="AA639" s="70"/>
      <c r="AB639" s="70" t="s">
        <v>133</v>
      </c>
      <c r="AC639" s="70" t="s">
        <v>134</v>
      </c>
      <c r="AD639" s="3" t="n">
        <f aca="false">IF(K639=0,1,0)</f>
        <v>0</v>
      </c>
      <c r="AE639" s="76"/>
    </row>
    <row r="640" customFormat="false" ht="14.25" hidden="false" customHeight="true" outlineLevel="0" collapsed="false">
      <c r="A640" s="70" t="s">
        <v>134</v>
      </c>
      <c r="B640" s="72" t="s">
        <v>67</v>
      </c>
      <c r="C640" s="72" t="s">
        <v>1803</v>
      </c>
      <c r="D640" s="72" t="n">
        <v>1000000551</v>
      </c>
      <c r="E640" s="73" t="s">
        <v>1804</v>
      </c>
      <c r="F640" s="74" t="n">
        <v>41638</v>
      </c>
      <c r="G640" s="67" t="str">
        <f aca="false">IF(I640&gt;0,"Targeted Dealer","-")</f>
        <v>Targeted Dealer</v>
      </c>
      <c r="H640" s="67"/>
      <c r="I640" s="68" t="n">
        <v>44</v>
      </c>
      <c r="J640" s="68" t="n">
        <f aca="false">I640/$J$1*($J$1-$E$1)</f>
        <v>41.0666666666667</v>
      </c>
      <c r="K640" s="69" t="n">
        <v>31</v>
      </c>
      <c r="L640" s="69" t="n">
        <f aca="false">I640-K640</f>
        <v>13</v>
      </c>
      <c r="M640" s="69" t="n">
        <f aca="false">IFERROR((K640/J640%),"-")</f>
        <v>75.487012987013</v>
      </c>
      <c r="N640" s="97" t="n">
        <v>55.5</v>
      </c>
      <c r="O640" s="98" t="str">
        <f aca="false">IF(F640&lt;=$P$2,"Mar","")</f>
        <v>Mar</v>
      </c>
      <c r="P640" s="97" t="n">
        <f aca="false">N640</f>
        <v>55.5</v>
      </c>
      <c r="Q640" s="99" t="n">
        <f aca="false">K640-P640</f>
        <v>-24.5</v>
      </c>
      <c r="R640" s="98" t="n">
        <f aca="false">IFERROR(IF(O640="Mar",(K640/P640-1))," ")</f>
        <v>-0.441441441441442</v>
      </c>
      <c r="S640" s="100" t="str">
        <f aca="false">IF(N640&gt;0,IF(O640="","-",IF(R640&lt;0%,"DEGROWTH","GROWTH")))</f>
        <v>DEGROWTH</v>
      </c>
      <c r="T640" s="69" t="n">
        <v>31</v>
      </c>
      <c r="U640" s="101" t="str">
        <f aca="false">IF(F640&lt;=$V$2,"Apr","")</f>
        <v>Apr</v>
      </c>
      <c r="V640" s="97" t="n">
        <v>31</v>
      </c>
      <c r="W640" s="102" t="n">
        <f aca="false">K640-V640</f>
        <v>0</v>
      </c>
      <c r="X640" s="103" t="n">
        <f aca="false">IFERROR(IF(U640="Apr",(K640/V640-1)),0)</f>
        <v>0</v>
      </c>
      <c r="Y640" s="104" t="str">
        <f aca="false">IF(T640&gt;0,IF(U640="","-",IF(X640&lt;0%,"DEGROWTH","GROWTH")))</f>
        <v>GROWTH</v>
      </c>
      <c r="Z640" s="75" t="n">
        <v>0</v>
      </c>
      <c r="AA640" s="70"/>
      <c r="AB640" s="70" t="s">
        <v>133</v>
      </c>
      <c r="AC640" s="70" t="s">
        <v>134</v>
      </c>
      <c r="AD640" s="3" t="n">
        <f aca="false">IF(K640=0,1,0)</f>
        <v>0</v>
      </c>
      <c r="AE640" s="76"/>
    </row>
    <row r="641" customFormat="false" ht="14.25" hidden="false" customHeight="true" outlineLevel="0" collapsed="false">
      <c r="A641" s="70" t="s">
        <v>134</v>
      </c>
      <c r="B641" s="72" t="s">
        <v>67</v>
      </c>
      <c r="C641" s="72" t="s">
        <v>1805</v>
      </c>
      <c r="D641" s="72" t="n">
        <v>1000000542</v>
      </c>
      <c r="E641" s="73" t="s">
        <v>1806</v>
      </c>
      <c r="F641" s="74" t="n">
        <v>42909</v>
      </c>
      <c r="G641" s="67" t="str">
        <f aca="false">IF(I641&gt;0,"Targeted Dealer","-")</f>
        <v>Targeted Dealer</v>
      </c>
      <c r="H641" s="67"/>
      <c r="I641" s="68" t="n">
        <v>172</v>
      </c>
      <c r="J641" s="68" t="n">
        <f aca="false">I641/$J$1*($J$1-$E$1)</f>
        <v>160.533333333333</v>
      </c>
      <c r="K641" s="69" t="n">
        <v>126</v>
      </c>
      <c r="L641" s="69" t="n">
        <f aca="false">I641-K641</f>
        <v>46</v>
      </c>
      <c r="M641" s="69" t="n">
        <f aca="false">IFERROR((K641/J641%),"-")</f>
        <v>78.4883720930233</v>
      </c>
      <c r="N641" s="97" t="n">
        <v>108</v>
      </c>
      <c r="O641" s="98" t="str">
        <f aca="false">IF(F641&lt;=$P$2,"Mar","")</f>
        <v>Mar</v>
      </c>
      <c r="P641" s="97" t="n">
        <f aca="false">N641</f>
        <v>108</v>
      </c>
      <c r="Q641" s="99" t="n">
        <f aca="false">K641-P641</f>
        <v>18</v>
      </c>
      <c r="R641" s="98" t="n">
        <f aca="false">IFERROR(IF(O641="Mar",(K641/P641-1))," ")</f>
        <v>0.166666666666667</v>
      </c>
      <c r="S641" s="100" t="str">
        <f aca="false">IF(N641&gt;0,IF(O641="","-",IF(R641&lt;0%,"DEGROWTH","GROWTH")))</f>
        <v>GROWTH</v>
      </c>
      <c r="T641" s="69" t="n">
        <v>144</v>
      </c>
      <c r="U641" s="101" t="str">
        <f aca="false">IF(F641&lt;=$V$2,"Apr","")</f>
        <v>Apr</v>
      </c>
      <c r="V641" s="97" t="n">
        <v>144</v>
      </c>
      <c r="W641" s="102" t="n">
        <f aca="false">K641-V641</f>
        <v>-18</v>
      </c>
      <c r="X641" s="103" t="n">
        <f aca="false">IFERROR(IF(U641="Apr",(K641/V641-1)),0)</f>
        <v>-0.125</v>
      </c>
      <c r="Y641" s="104" t="str">
        <f aca="false">IF(T641&gt;0,IF(U641="","-",IF(X641&lt;0%,"DEGROWTH","GROWTH")))</f>
        <v>DEGROWTH</v>
      </c>
      <c r="Z641" s="75" t="n">
        <v>0</v>
      </c>
      <c r="AA641" s="70"/>
      <c r="AB641" s="70" t="s">
        <v>133</v>
      </c>
      <c r="AC641" s="70" t="s">
        <v>134</v>
      </c>
      <c r="AD641" s="3" t="n">
        <f aca="false">IF(K641=0,1,0)</f>
        <v>0</v>
      </c>
      <c r="AE641" s="76"/>
    </row>
    <row r="642" customFormat="false" ht="14.25" hidden="false" customHeight="true" outlineLevel="0" collapsed="false">
      <c r="A642" s="70" t="s">
        <v>134</v>
      </c>
      <c r="B642" s="72" t="s">
        <v>67</v>
      </c>
      <c r="C642" s="72" t="s">
        <v>1807</v>
      </c>
      <c r="D642" s="72" t="n">
        <v>1000000553</v>
      </c>
      <c r="E642" s="73" t="s">
        <v>1808</v>
      </c>
      <c r="F642" s="74" t="n">
        <v>42980</v>
      </c>
      <c r="G642" s="67" t="str">
        <f aca="false">IF(I642&gt;0,"Targeted Dealer","-")</f>
        <v>Targeted Dealer</v>
      </c>
      <c r="H642" s="67"/>
      <c r="I642" s="68" t="n">
        <v>250</v>
      </c>
      <c r="J642" s="68" t="n">
        <f aca="false">I642/$J$1*($J$1-$E$1)</f>
        <v>233.333333333333</v>
      </c>
      <c r="K642" s="69" t="n">
        <v>202</v>
      </c>
      <c r="L642" s="69" t="n">
        <f aca="false">I642-K642</f>
        <v>48</v>
      </c>
      <c r="M642" s="69" t="n">
        <f aca="false">IFERROR((K642/J642%),"-")</f>
        <v>86.5714285714286</v>
      </c>
      <c r="N642" s="97" t="n">
        <v>260</v>
      </c>
      <c r="O642" s="98" t="str">
        <f aca="false">IF(F642&lt;=$P$2,"Mar","")</f>
        <v>Mar</v>
      </c>
      <c r="P642" s="97" t="n">
        <f aca="false">N642</f>
        <v>260</v>
      </c>
      <c r="Q642" s="99" t="n">
        <f aca="false">K642-P642</f>
        <v>-58</v>
      </c>
      <c r="R642" s="98" t="n">
        <f aca="false">IFERROR(IF(O642="Mar",(K642/P642-1))," ")</f>
        <v>-0.223076923076923</v>
      </c>
      <c r="S642" s="100" t="str">
        <f aca="false">IF(N642&gt;0,IF(O642="","-",IF(R642&lt;0%,"DEGROWTH","GROWTH")))</f>
        <v>DEGROWTH</v>
      </c>
      <c r="T642" s="69" t="n">
        <v>235.5</v>
      </c>
      <c r="U642" s="101" t="str">
        <f aca="false">IF(F642&lt;=$V$2,"Apr","")</f>
        <v>Apr</v>
      </c>
      <c r="V642" s="97" t="n">
        <v>235.5</v>
      </c>
      <c r="W642" s="102" t="n">
        <f aca="false">K642-V642</f>
        <v>-33.5</v>
      </c>
      <c r="X642" s="103" t="n">
        <f aca="false">IFERROR(IF(U642="Apr",(K642/V642-1)),0)</f>
        <v>-0.142250530785563</v>
      </c>
      <c r="Y642" s="104" t="str">
        <f aca="false">IF(T642&gt;0,IF(U642="","-",IF(X642&lt;0%,"DEGROWTH","GROWTH")))</f>
        <v>DEGROWTH</v>
      </c>
      <c r="Z642" s="75" t="n">
        <v>0</v>
      </c>
      <c r="AA642" s="70"/>
      <c r="AB642" s="70" t="s">
        <v>133</v>
      </c>
      <c r="AC642" s="70" t="s">
        <v>134</v>
      </c>
      <c r="AD642" s="3" t="n">
        <f aca="false">IF(K642=0,1,0)</f>
        <v>0</v>
      </c>
      <c r="AE642" s="76"/>
    </row>
    <row r="643" customFormat="false" ht="14.25" hidden="false" customHeight="true" outlineLevel="0" collapsed="false">
      <c r="A643" s="70" t="s">
        <v>134</v>
      </c>
      <c r="B643" s="72" t="s">
        <v>67</v>
      </c>
      <c r="C643" s="72" t="s">
        <v>1809</v>
      </c>
      <c r="D643" s="72" t="n">
        <v>1000000548</v>
      </c>
      <c r="E643" s="73" t="s">
        <v>1810</v>
      </c>
      <c r="F643" s="74" t="n">
        <v>43031</v>
      </c>
      <c r="G643" s="67" t="str">
        <f aca="false">IF(I643&gt;0,"Targeted Dealer","-")</f>
        <v>Targeted Dealer</v>
      </c>
      <c r="H643" s="67"/>
      <c r="I643" s="68" t="n">
        <v>936</v>
      </c>
      <c r="J643" s="68" t="n">
        <f aca="false">I643/$J$1*($J$1-$E$1)</f>
        <v>873.6</v>
      </c>
      <c r="K643" s="69" t="n">
        <v>1120.5</v>
      </c>
      <c r="L643" s="69" t="n">
        <f aca="false">I643-K643</f>
        <v>-184.5</v>
      </c>
      <c r="M643" s="69" t="n">
        <f aca="false">IFERROR((K643/J643%),"-")</f>
        <v>128.262362637363</v>
      </c>
      <c r="N643" s="97" t="n">
        <v>1013</v>
      </c>
      <c r="O643" s="98" t="str">
        <f aca="false">IF(F643&lt;=$P$2,"Mar","")</f>
        <v>Mar</v>
      </c>
      <c r="P643" s="97" t="n">
        <f aca="false">N643</f>
        <v>1013</v>
      </c>
      <c r="Q643" s="99" t="n">
        <f aca="false">K643-P643</f>
        <v>107.5</v>
      </c>
      <c r="R643" s="98" t="n">
        <f aca="false">IFERROR(IF(O643="Mar",(K643/P643-1))," ")</f>
        <v>0.106120434353406</v>
      </c>
      <c r="S643" s="100" t="str">
        <f aca="false">IF(N643&gt;0,IF(O643="","-",IF(R643&lt;0%,"DEGROWTH","GROWTH")))</f>
        <v>GROWTH</v>
      </c>
      <c r="T643" s="69" t="n">
        <v>818</v>
      </c>
      <c r="U643" s="101" t="str">
        <f aca="false">IF(F643&lt;=$V$2,"Apr","")</f>
        <v>Apr</v>
      </c>
      <c r="V643" s="97" t="n">
        <v>818</v>
      </c>
      <c r="W643" s="102" t="n">
        <f aca="false">K643-V643</f>
        <v>302.5</v>
      </c>
      <c r="X643" s="103" t="n">
        <f aca="false">IFERROR(IF(U643="Apr",(K643/V643-1)),0)</f>
        <v>0.369804400977995</v>
      </c>
      <c r="Y643" s="104" t="str">
        <f aca="false">IF(T643&gt;0,IF(U643="","-",IF(X643&lt;0%,"DEGROWTH","GROWTH")))</f>
        <v>GROWTH</v>
      </c>
      <c r="Z643" s="75" t="n">
        <v>0</v>
      </c>
      <c r="AA643" s="70"/>
      <c r="AB643" s="70" t="s">
        <v>133</v>
      </c>
      <c r="AC643" s="70" t="s">
        <v>134</v>
      </c>
      <c r="AD643" s="3" t="n">
        <f aca="false">IF(K643=0,1,0)</f>
        <v>0</v>
      </c>
      <c r="AE643" s="76"/>
    </row>
    <row r="644" customFormat="false" ht="14.25" hidden="false" customHeight="true" outlineLevel="0" collapsed="false">
      <c r="A644" s="70" t="s">
        <v>134</v>
      </c>
      <c r="B644" s="72" t="s">
        <v>67</v>
      </c>
      <c r="C644" s="72" t="s">
        <v>1811</v>
      </c>
      <c r="D644" s="72" t="n">
        <v>1000000546</v>
      </c>
      <c r="E644" s="73" t="s">
        <v>1812</v>
      </c>
      <c r="F644" s="74" t="n">
        <v>43344</v>
      </c>
      <c r="G644" s="67" t="str">
        <f aca="false">IF(I644&gt;0,"Targeted Dealer","-")</f>
        <v>Targeted Dealer</v>
      </c>
      <c r="H644" s="67"/>
      <c r="I644" s="68" t="n">
        <v>52</v>
      </c>
      <c r="J644" s="68" t="n">
        <f aca="false">I644/$J$1*($J$1-$E$1)</f>
        <v>48.5333333333333</v>
      </c>
      <c r="K644" s="69" t="n">
        <v>65</v>
      </c>
      <c r="L644" s="69" t="n">
        <f aca="false">I644-K644</f>
        <v>-13</v>
      </c>
      <c r="M644" s="69" t="n">
        <f aca="false">IFERROR((K644/J644%),"-")</f>
        <v>133.928571428571</v>
      </c>
      <c r="N644" s="97" t="n">
        <v>51.5</v>
      </c>
      <c r="O644" s="98" t="str">
        <f aca="false">IF(F644&lt;=$P$2,"Mar","")</f>
        <v>Mar</v>
      </c>
      <c r="P644" s="97" t="n">
        <f aca="false">N644</f>
        <v>51.5</v>
      </c>
      <c r="Q644" s="99" t="n">
        <f aca="false">K644-P644</f>
        <v>13.5</v>
      </c>
      <c r="R644" s="98" t="n">
        <f aca="false">IFERROR(IF(O644="Mar",(K644/P644-1))," ")</f>
        <v>0.262135922330097</v>
      </c>
      <c r="S644" s="100" t="str">
        <f aca="false">IF(N644&gt;0,IF(O644="","-",IF(R644&lt;0%,"DEGROWTH","GROWTH")))</f>
        <v>GROWTH</v>
      </c>
      <c r="T644" s="69" t="n">
        <v>39</v>
      </c>
      <c r="U644" s="101" t="str">
        <f aca="false">IF(F644&lt;=$V$2,"Apr","")</f>
        <v>Apr</v>
      </c>
      <c r="V644" s="97" t="n">
        <v>39</v>
      </c>
      <c r="W644" s="102" t="n">
        <f aca="false">K644-V644</f>
        <v>26</v>
      </c>
      <c r="X644" s="103" t="n">
        <f aca="false">IFERROR(IF(U644="Apr",(K644/V644-1)),0)</f>
        <v>0.666666666666667</v>
      </c>
      <c r="Y644" s="104" t="str">
        <f aca="false">IF(T644&gt;0,IF(U644="","-",IF(X644&lt;0%,"DEGROWTH","GROWTH")))</f>
        <v>GROWTH</v>
      </c>
      <c r="Z644" s="75" t="n">
        <v>0</v>
      </c>
      <c r="AA644" s="70"/>
      <c r="AB644" s="70" t="s">
        <v>133</v>
      </c>
      <c r="AC644" s="70" t="s">
        <v>134</v>
      </c>
      <c r="AD644" s="3" t="n">
        <f aca="false">IF(K644=0,1,0)</f>
        <v>0</v>
      </c>
      <c r="AE644" s="76"/>
    </row>
    <row r="645" customFormat="false" ht="14.25" hidden="false" customHeight="true" outlineLevel="0" collapsed="false">
      <c r="A645" s="70" t="s">
        <v>134</v>
      </c>
      <c r="B645" s="72" t="s">
        <v>67</v>
      </c>
      <c r="C645" s="72" t="s">
        <v>1813</v>
      </c>
      <c r="D645" s="72" t="n">
        <v>1000000958</v>
      </c>
      <c r="E645" s="73" t="s">
        <v>1814</v>
      </c>
      <c r="F645" s="74" t="n">
        <v>43584</v>
      </c>
      <c r="G645" s="67" t="str">
        <f aca="false">IF(I645&gt;0,"Targeted Dealer","-")</f>
        <v>Targeted Dealer</v>
      </c>
      <c r="H645" s="67"/>
      <c r="I645" s="68" t="n">
        <v>26</v>
      </c>
      <c r="J645" s="68" t="n">
        <f aca="false">I645/$J$1*($J$1-$E$1)</f>
        <v>24.2666666666667</v>
      </c>
      <c r="K645" s="69" t="n">
        <v>26</v>
      </c>
      <c r="L645" s="69" t="n">
        <f aca="false">I645-K645</f>
        <v>0</v>
      </c>
      <c r="M645" s="69" t="n">
        <f aca="false">IFERROR((K645/J645%),"-")</f>
        <v>107.142857142857</v>
      </c>
      <c r="N645" s="97" t="n">
        <v>35</v>
      </c>
      <c r="O645" s="98" t="str">
        <f aca="false">IF(F645&lt;=$P$2,"Mar","")</f>
        <v>Mar</v>
      </c>
      <c r="P645" s="97" t="n">
        <f aca="false">N645</f>
        <v>35</v>
      </c>
      <c r="Q645" s="99" t="n">
        <f aca="false">K645-P645</f>
        <v>-9</v>
      </c>
      <c r="R645" s="98" t="n">
        <f aca="false">IFERROR(IF(O645="Mar",(K645/P645-1))," ")</f>
        <v>-0.257142857142857</v>
      </c>
      <c r="S645" s="100" t="str">
        <f aca="false">IF(N645&gt;0,IF(O645="","-",IF(R645&lt;0%,"DEGROWTH","GROWTH")))</f>
        <v>DEGROWTH</v>
      </c>
      <c r="T645" s="69" t="n">
        <v>25.5</v>
      </c>
      <c r="U645" s="101" t="str">
        <f aca="false">IF(F645&lt;=$V$2,"Apr","")</f>
        <v>Apr</v>
      </c>
      <c r="V645" s="97" t="n">
        <v>25.5</v>
      </c>
      <c r="W645" s="102" t="n">
        <f aca="false">K645-V645</f>
        <v>0.5</v>
      </c>
      <c r="X645" s="103" t="n">
        <f aca="false">IFERROR(IF(U645="Apr",(K645/V645-1)),0)</f>
        <v>0.0196078431372548</v>
      </c>
      <c r="Y645" s="104" t="str">
        <f aca="false">IF(T645&gt;0,IF(U645="","-",IF(X645&lt;0%,"DEGROWTH","GROWTH")))</f>
        <v>GROWTH</v>
      </c>
      <c r="Z645" s="75" t="n">
        <v>0</v>
      </c>
      <c r="AA645" s="70"/>
      <c r="AB645" s="70" t="s">
        <v>133</v>
      </c>
      <c r="AC645" s="70" t="s">
        <v>134</v>
      </c>
      <c r="AD645" s="3" t="n">
        <f aca="false">IF(K645=0,1,0)</f>
        <v>0</v>
      </c>
      <c r="AE645" s="76"/>
    </row>
    <row r="646" customFormat="false" ht="14.25" hidden="false" customHeight="true" outlineLevel="0" collapsed="false">
      <c r="A646" s="70" t="s">
        <v>134</v>
      </c>
      <c r="B646" s="72" t="s">
        <v>67</v>
      </c>
      <c r="C646" s="72" t="s">
        <v>1815</v>
      </c>
      <c r="D646" s="72" t="n">
        <v>1000000963</v>
      </c>
      <c r="E646" s="73" t="s">
        <v>1816</v>
      </c>
      <c r="F646" s="74" t="n">
        <v>43609</v>
      </c>
      <c r="G646" s="67" t="str">
        <f aca="false">IF(I646&gt;0,"Targeted Dealer","-")</f>
        <v>Targeted Dealer</v>
      </c>
      <c r="H646" s="67"/>
      <c r="I646" s="68" t="n">
        <v>26</v>
      </c>
      <c r="J646" s="68" t="n">
        <f aca="false">I646/$J$1*($J$1-$E$1)</f>
        <v>24.2666666666667</v>
      </c>
      <c r="K646" s="69" t="n">
        <v>13</v>
      </c>
      <c r="L646" s="69" t="n">
        <f aca="false">I646-K646</f>
        <v>13</v>
      </c>
      <c r="M646" s="69" t="n">
        <f aca="false">IFERROR((K646/J646%),"-")</f>
        <v>53.5714285714286</v>
      </c>
      <c r="N646" s="97" t="n">
        <v>26</v>
      </c>
      <c r="O646" s="98" t="str">
        <f aca="false">IF(F646&lt;=$P$2,"Mar","")</f>
        <v>Mar</v>
      </c>
      <c r="P646" s="97" t="n">
        <f aca="false">N646</f>
        <v>26</v>
      </c>
      <c r="Q646" s="99" t="n">
        <f aca="false">K646-P646</f>
        <v>-13</v>
      </c>
      <c r="R646" s="98" t="n">
        <f aca="false">IFERROR(IF(O646="Mar",(K646/P646-1))," ")</f>
        <v>-0.5</v>
      </c>
      <c r="S646" s="100" t="str">
        <f aca="false">IF(N646&gt;0,IF(O646="","-",IF(R646&lt;0%,"DEGROWTH","GROWTH")))</f>
        <v>DEGROWTH</v>
      </c>
      <c r="T646" s="69" t="n">
        <v>26</v>
      </c>
      <c r="U646" s="101" t="str">
        <f aca="false">IF(F646&lt;=$V$2,"Apr","")</f>
        <v>Apr</v>
      </c>
      <c r="V646" s="97" t="n">
        <v>26</v>
      </c>
      <c r="W646" s="102" t="n">
        <f aca="false">K646-V646</f>
        <v>-13</v>
      </c>
      <c r="X646" s="103" t="n">
        <f aca="false">IFERROR(IF(U646="Apr",(K646/V646-1)),0)</f>
        <v>-0.5</v>
      </c>
      <c r="Y646" s="104" t="str">
        <f aca="false">IF(T646&gt;0,IF(U646="","-",IF(X646&lt;0%,"DEGROWTH","GROWTH")))</f>
        <v>DEGROWTH</v>
      </c>
      <c r="Z646" s="75" t="n">
        <v>0</v>
      </c>
      <c r="AA646" s="70"/>
      <c r="AB646" s="70" t="s">
        <v>133</v>
      </c>
      <c r="AC646" s="70" t="s">
        <v>134</v>
      </c>
      <c r="AD646" s="3" t="n">
        <f aca="false">IF(K646=0,1,0)</f>
        <v>0</v>
      </c>
      <c r="AE646" s="76"/>
    </row>
    <row r="647" customFormat="false" ht="14.25" hidden="false" customHeight="true" outlineLevel="0" collapsed="false">
      <c r="A647" s="70" t="s">
        <v>134</v>
      </c>
      <c r="B647" s="72" t="s">
        <v>67</v>
      </c>
      <c r="C647" s="72" t="s">
        <v>1817</v>
      </c>
      <c r="D647" s="72" t="n">
        <v>1000000965</v>
      </c>
      <c r="E647" s="73" t="s">
        <v>1818</v>
      </c>
      <c r="F647" s="74" t="n">
        <v>43825</v>
      </c>
      <c r="G647" s="67" t="str">
        <f aca="false">IF(I647&gt;0,"Targeted Dealer","-")</f>
        <v>Targeted Dealer</v>
      </c>
      <c r="H647" s="67"/>
      <c r="I647" s="68" t="n">
        <v>33</v>
      </c>
      <c r="J647" s="68" t="n">
        <f aca="false">I647/$J$1*($J$1-$E$1)</f>
        <v>30.8</v>
      </c>
      <c r="K647" s="69" t="n">
        <v>77</v>
      </c>
      <c r="L647" s="69" t="n">
        <f aca="false">I647-K647</f>
        <v>-44</v>
      </c>
      <c r="M647" s="69" t="n">
        <f aca="false">IFERROR((K647/J647%),"-")</f>
        <v>250</v>
      </c>
      <c r="N647" s="97" t="n">
        <v>52</v>
      </c>
      <c r="O647" s="98" t="str">
        <f aca="false">IF(F647&lt;=$P$2,"Mar","")</f>
        <v>Mar</v>
      </c>
      <c r="P647" s="97" t="n">
        <f aca="false">N647</f>
        <v>52</v>
      </c>
      <c r="Q647" s="99" t="n">
        <f aca="false">K647-P647</f>
        <v>25</v>
      </c>
      <c r="R647" s="98" t="n">
        <f aca="false">IFERROR(IF(O647="Mar",(K647/P647-1))," ")</f>
        <v>0.480769230769231</v>
      </c>
      <c r="S647" s="100" t="str">
        <f aca="false">IF(N647&gt;0,IF(O647="","-",IF(R647&lt;0%,"DEGROWTH","GROWTH")))</f>
        <v>GROWTH</v>
      </c>
      <c r="T647" s="69" t="n">
        <v>46</v>
      </c>
      <c r="U647" s="101" t="str">
        <f aca="false">IF(F647&lt;=$V$2,"Apr","")</f>
        <v>Apr</v>
      </c>
      <c r="V647" s="97" t="n">
        <v>46</v>
      </c>
      <c r="W647" s="102" t="n">
        <f aca="false">K647-V647</f>
        <v>31</v>
      </c>
      <c r="X647" s="103" t="n">
        <f aca="false">IFERROR(IF(U647="Apr",(K647/V647-1)),0)</f>
        <v>0.673913043478261</v>
      </c>
      <c r="Y647" s="104" t="str">
        <f aca="false">IF(T647&gt;0,IF(U647="","-",IF(X647&lt;0%,"DEGROWTH","GROWTH")))</f>
        <v>GROWTH</v>
      </c>
      <c r="Z647" s="75" t="n">
        <v>0</v>
      </c>
      <c r="AA647" s="70"/>
      <c r="AB647" s="70" t="s">
        <v>133</v>
      </c>
      <c r="AC647" s="70" t="s">
        <v>134</v>
      </c>
      <c r="AD647" s="3" t="n">
        <f aca="false">IF(K647=0,1,0)</f>
        <v>0</v>
      </c>
      <c r="AE647" s="76"/>
    </row>
    <row r="648" customFormat="false" ht="14.25" hidden="false" customHeight="true" outlineLevel="0" collapsed="false">
      <c r="A648" s="70" t="s">
        <v>134</v>
      </c>
      <c r="B648" s="72" t="s">
        <v>67</v>
      </c>
      <c r="C648" s="72" t="s">
        <v>1819</v>
      </c>
      <c r="D648" s="72" t="n">
        <v>1000000959</v>
      </c>
      <c r="E648" s="73" t="s">
        <v>1820</v>
      </c>
      <c r="F648" s="74" t="n">
        <v>44202</v>
      </c>
      <c r="G648" s="67" t="str">
        <f aca="false">IF(I648&gt;0,"Targeted Dealer","-")</f>
        <v>-</v>
      </c>
      <c r="H648" s="67"/>
      <c r="I648" s="68" t="n">
        <v>0</v>
      </c>
      <c r="J648" s="68" t="n">
        <f aca="false">I648/$J$1*($J$1-$E$1)</f>
        <v>0</v>
      </c>
      <c r="K648" s="69" t="n">
        <v>13</v>
      </c>
      <c r="L648" s="69" t="n">
        <f aca="false">I648-K648</f>
        <v>-13</v>
      </c>
      <c r="M648" s="69" t="str">
        <f aca="false">IFERROR((K648/J648%),"-")</f>
        <v>-</v>
      </c>
      <c r="N648" s="97" t="n">
        <v>0</v>
      </c>
      <c r="O648" s="98" t="str">
        <f aca="false">IF(F648&lt;=$P$2,"Mar","")</f>
        <v>Mar</v>
      </c>
      <c r="P648" s="97" t="n">
        <f aca="false">N648</f>
        <v>0</v>
      </c>
      <c r="Q648" s="99" t="n">
        <f aca="false">K648-P648</f>
        <v>13</v>
      </c>
      <c r="R648" s="98" t="str">
        <f aca="false">IFERROR(IF(O648="Mar",(K648/P648-1))," ")</f>
        <v> </v>
      </c>
      <c r="S648" s="105" t="b">
        <f aca="false">IF(N648&gt;0,IF(O648="","-",IF(R648&lt;0%,"DEGROWTH","GROWTH")))</f>
        <v>0</v>
      </c>
      <c r="T648" s="69" t="n">
        <v>12</v>
      </c>
      <c r="U648" s="101" t="str">
        <f aca="false">IF(F648&lt;=$V$2,"Apr","")</f>
        <v>Apr</v>
      </c>
      <c r="V648" s="97" t="n">
        <v>12</v>
      </c>
      <c r="W648" s="102" t="n">
        <f aca="false">K648-V648</f>
        <v>1</v>
      </c>
      <c r="X648" s="103" t="n">
        <f aca="false">IFERROR(IF(U648="Apr",(K648/V648-1)),0)</f>
        <v>0.0833333333333333</v>
      </c>
      <c r="Y648" s="104" t="str">
        <f aca="false">IF(T648&gt;0,IF(U648="","-",IF(X648&lt;0%,"DEGROWTH","GROWTH")))</f>
        <v>GROWTH</v>
      </c>
      <c r="Z648" s="75" t="n">
        <v>0</v>
      </c>
      <c r="AA648" s="70"/>
      <c r="AB648" s="70" t="s">
        <v>133</v>
      </c>
      <c r="AC648" s="70" t="s">
        <v>134</v>
      </c>
      <c r="AD648" s="3" t="n">
        <f aca="false">IF(K648=0,1,0)</f>
        <v>0</v>
      </c>
      <c r="AE648" s="76"/>
    </row>
    <row r="649" customFormat="false" ht="14.25" hidden="false" customHeight="true" outlineLevel="0" collapsed="false">
      <c r="A649" s="70" t="s">
        <v>134</v>
      </c>
      <c r="B649" s="72" t="s">
        <v>67</v>
      </c>
      <c r="C649" s="72" t="s">
        <v>1821</v>
      </c>
      <c r="D649" s="72" t="n">
        <v>1000002405</v>
      </c>
      <c r="E649" s="73" t="s">
        <v>1822</v>
      </c>
      <c r="F649" s="74" t="n">
        <v>44565</v>
      </c>
      <c r="G649" s="67" t="str">
        <f aca="false">IF(I649&gt;0,"Targeted Dealer","-")</f>
        <v>Targeted Dealer</v>
      </c>
      <c r="H649" s="67"/>
      <c r="I649" s="68" t="n">
        <v>52</v>
      </c>
      <c r="J649" s="68" t="n">
        <f aca="false">I649/$J$1*($J$1-$E$1)</f>
        <v>48.5333333333333</v>
      </c>
      <c r="K649" s="69" t="n">
        <v>38.5</v>
      </c>
      <c r="L649" s="69" t="n">
        <f aca="false">I649-K649</f>
        <v>13.5</v>
      </c>
      <c r="M649" s="69" t="n">
        <f aca="false">IFERROR((K649/J649%),"-")</f>
        <v>79.3269230769231</v>
      </c>
      <c r="N649" s="97" t="n">
        <v>52</v>
      </c>
      <c r="O649" s="98" t="str">
        <f aca="false">IF(F649&lt;=$P$2,"Mar","")</f>
        <v>Mar</v>
      </c>
      <c r="P649" s="97" t="n">
        <f aca="false">N649</f>
        <v>52</v>
      </c>
      <c r="Q649" s="99" t="n">
        <f aca="false">K649-P649</f>
        <v>-13.5</v>
      </c>
      <c r="R649" s="98" t="n">
        <f aca="false">IFERROR(IF(O649="Mar",(K649/P649-1))," ")</f>
        <v>-0.259615384615385</v>
      </c>
      <c r="S649" s="100" t="str">
        <f aca="false">IF(N649&gt;0,IF(O649="","-",IF(R649&lt;0%,"DEGROWTH","GROWTH")))</f>
        <v>DEGROWTH</v>
      </c>
      <c r="T649" s="69" t="n">
        <v>45.5</v>
      </c>
      <c r="U649" s="101" t="str">
        <f aca="false">IF(F649&lt;=$V$2,"Apr","")</f>
        <v>Apr</v>
      </c>
      <c r="V649" s="97" t="n">
        <v>45.5</v>
      </c>
      <c r="W649" s="102" t="n">
        <f aca="false">K649-V649</f>
        <v>-7</v>
      </c>
      <c r="X649" s="103" t="n">
        <f aca="false">IFERROR(IF(U649="Apr",(K649/V649-1)),0)</f>
        <v>-0.153846153846154</v>
      </c>
      <c r="Y649" s="104" t="str">
        <f aca="false">IF(T649&gt;0,IF(U649="","-",IF(X649&lt;0%,"DEGROWTH","GROWTH")))</f>
        <v>DEGROWTH</v>
      </c>
      <c r="Z649" s="75" t="n">
        <v>0</v>
      </c>
      <c r="AA649" s="70"/>
      <c r="AB649" s="70" t="s">
        <v>133</v>
      </c>
      <c r="AC649" s="70" t="s">
        <v>134</v>
      </c>
      <c r="AD649" s="3" t="n">
        <f aca="false">IF(K649=0,1,0)</f>
        <v>0</v>
      </c>
      <c r="AE649" s="76"/>
    </row>
    <row r="650" customFormat="false" ht="14.25" hidden="false" customHeight="true" outlineLevel="0" collapsed="false">
      <c r="A650" s="70" t="s">
        <v>134</v>
      </c>
      <c r="B650" s="72" t="s">
        <v>67</v>
      </c>
      <c r="C650" s="72" t="s">
        <v>1823</v>
      </c>
      <c r="D650" s="72" t="n">
        <v>1000002607</v>
      </c>
      <c r="E650" s="73" t="s">
        <v>1824</v>
      </c>
      <c r="F650" s="74" t="n">
        <v>44614</v>
      </c>
      <c r="G650" s="67" t="str">
        <f aca="false">IF(I650&gt;0,"Targeted Dealer","-")</f>
        <v>Targeted Dealer</v>
      </c>
      <c r="H650" s="67"/>
      <c r="I650" s="68" t="n">
        <v>26</v>
      </c>
      <c r="J650" s="68" t="n">
        <f aca="false">I650/$J$1*($J$1-$E$1)</f>
        <v>24.2666666666667</v>
      </c>
      <c r="K650" s="69" t="n">
        <v>25.5</v>
      </c>
      <c r="L650" s="69" t="n">
        <f aca="false">I650-K650</f>
        <v>0.5</v>
      </c>
      <c r="M650" s="69" t="n">
        <f aca="false">IFERROR((K650/J650%),"-")</f>
        <v>105.082417582418</v>
      </c>
      <c r="N650" s="97" t="n">
        <v>26</v>
      </c>
      <c r="O650" s="98" t="str">
        <f aca="false">IF(F650&lt;=$P$2,"Mar","")</f>
        <v>Mar</v>
      </c>
      <c r="P650" s="97" t="n">
        <f aca="false">N650</f>
        <v>26</v>
      </c>
      <c r="Q650" s="99" t="n">
        <f aca="false">K650-P650</f>
        <v>-0.5</v>
      </c>
      <c r="R650" s="98" t="n">
        <f aca="false">IFERROR(IF(O650="Mar",(K650/P650-1))," ")</f>
        <v>-0.0192307692307693</v>
      </c>
      <c r="S650" s="100" t="str">
        <f aca="false">IF(N650&gt;0,IF(O650="","-",IF(R650&lt;0%,"DEGROWTH","GROWTH")))</f>
        <v>DEGROWTH</v>
      </c>
      <c r="T650" s="69" t="n">
        <v>0</v>
      </c>
      <c r="U650" s="101" t="str">
        <f aca="false">IF(F650&lt;=$V$2,"Apr","")</f>
        <v>Apr</v>
      </c>
      <c r="V650" s="97" t="n">
        <v>0</v>
      </c>
      <c r="W650" s="102" t="n">
        <f aca="false">K650-V650</f>
        <v>25.5</v>
      </c>
      <c r="X650" s="103" t="n">
        <f aca="false">IFERROR(IF(U650="Apr",(K650/V650-1)),0)</f>
        <v>0</v>
      </c>
      <c r="Y650" s="106" t="b">
        <f aca="false">IF(T650&gt;0,IF(U650="","-",IF(X650&lt;0%,"DEGROWTH","GROWTH")))</f>
        <v>0</v>
      </c>
      <c r="Z650" s="75" t="n">
        <v>0</v>
      </c>
      <c r="AA650" s="70"/>
      <c r="AB650" s="70" t="s">
        <v>133</v>
      </c>
      <c r="AC650" s="70" t="s">
        <v>134</v>
      </c>
      <c r="AD650" s="3" t="n">
        <f aca="false">IF(K650=0,1,0)</f>
        <v>0</v>
      </c>
      <c r="AE650" s="76"/>
    </row>
    <row r="651" customFormat="false" ht="14.25" hidden="false" customHeight="true" outlineLevel="0" collapsed="false">
      <c r="A651" s="70" t="s">
        <v>134</v>
      </c>
      <c r="B651" s="72" t="s">
        <v>67</v>
      </c>
      <c r="C651" s="72" t="s">
        <v>1825</v>
      </c>
      <c r="D651" s="72" t="n">
        <v>1000002723</v>
      </c>
      <c r="E651" s="72" t="s">
        <v>1826</v>
      </c>
      <c r="F651" s="74" t="n">
        <v>44664</v>
      </c>
      <c r="G651" s="67" t="str">
        <f aca="false">IF(I651&gt;0,"Targeted Dealer","-")</f>
        <v>Targeted Dealer</v>
      </c>
      <c r="H651" s="67"/>
      <c r="I651" s="68" t="n">
        <v>325</v>
      </c>
      <c r="J651" s="68" t="n">
        <f aca="false">I651/$J$1*($J$1-$E$1)</f>
        <v>303.333333333333</v>
      </c>
      <c r="K651" s="69" t="n">
        <v>259</v>
      </c>
      <c r="L651" s="69" t="n">
        <f aca="false">I651-K651</f>
        <v>66</v>
      </c>
      <c r="M651" s="69" t="n">
        <f aca="false">IFERROR((K651/J651%),"-")</f>
        <v>85.3846153846154</v>
      </c>
      <c r="N651" s="97" t="n">
        <v>182</v>
      </c>
      <c r="O651" s="98" t="str">
        <f aca="false">IF(F651&lt;=$P$2,"Mar","")</f>
        <v>Mar</v>
      </c>
      <c r="P651" s="97" t="n">
        <f aca="false">N651</f>
        <v>182</v>
      </c>
      <c r="Q651" s="99" t="n">
        <f aca="false">K651-P651</f>
        <v>77</v>
      </c>
      <c r="R651" s="98" t="n">
        <f aca="false">IFERROR(IF(O651="Mar",(K651/P651-1))," ")</f>
        <v>0.423076923076923</v>
      </c>
      <c r="S651" s="100" t="str">
        <f aca="false">IF(N651&gt;0,IF(O651="","-",IF(R651&lt;0%,"DEGROWTH","GROWTH")))</f>
        <v>GROWTH</v>
      </c>
      <c r="T651" s="69" t="n">
        <v>260</v>
      </c>
      <c r="U651" s="101" t="str">
        <f aca="false">IF(F651&lt;=$V$2,"Apr","")</f>
        <v>Apr</v>
      </c>
      <c r="V651" s="97" t="n">
        <v>260</v>
      </c>
      <c r="W651" s="102" t="n">
        <f aca="false">K651-V651</f>
        <v>-1</v>
      </c>
      <c r="X651" s="103" t="n">
        <f aca="false">IFERROR(IF(U651="Apr",(K651/V651-1)),0)</f>
        <v>-0.00384615384615383</v>
      </c>
      <c r="Y651" s="104" t="str">
        <f aca="false">IF(T651&gt;0,IF(U651="","-",IF(X651&lt;0%,"DEGROWTH","GROWTH")))</f>
        <v>DEGROWTH</v>
      </c>
      <c r="Z651" s="75" t="n">
        <v>0</v>
      </c>
      <c r="AA651" s="70"/>
      <c r="AB651" s="70" t="s">
        <v>133</v>
      </c>
      <c r="AC651" s="70" t="s">
        <v>134</v>
      </c>
      <c r="AD651" s="3" t="n">
        <f aca="false">IF(K651=0,1,0)</f>
        <v>0</v>
      </c>
      <c r="AE651" s="76"/>
    </row>
    <row r="652" customFormat="false" ht="14.25" hidden="false" customHeight="true" outlineLevel="0" collapsed="false">
      <c r="A652" s="70" t="s">
        <v>134</v>
      </c>
      <c r="B652" s="72" t="s">
        <v>67</v>
      </c>
      <c r="C652" s="72" t="s">
        <v>1827</v>
      </c>
      <c r="D652" s="72" t="n">
        <v>1000003189</v>
      </c>
      <c r="E652" s="72" t="s">
        <v>1828</v>
      </c>
      <c r="F652" s="74" t="n">
        <v>44923</v>
      </c>
      <c r="G652" s="67" t="str">
        <f aca="false">IF(I652&gt;0,"Targeted Dealer","-")</f>
        <v>Targeted Dealer</v>
      </c>
      <c r="H652" s="67"/>
      <c r="I652" s="68" t="n">
        <v>83</v>
      </c>
      <c r="J652" s="68" t="n">
        <f aca="false">I652/$J$1*($J$1-$E$1)</f>
        <v>77.4666666666667</v>
      </c>
      <c r="K652" s="69" t="n">
        <v>50.5</v>
      </c>
      <c r="L652" s="69" t="n">
        <f aca="false">I652-K652</f>
        <v>32.5</v>
      </c>
      <c r="M652" s="69" t="n">
        <f aca="false">IFERROR((K652/J652%),"-")</f>
        <v>65.1893287435456</v>
      </c>
      <c r="N652" s="97" t="n">
        <v>76</v>
      </c>
      <c r="O652" s="98" t="str">
        <f aca="false">IF(F652&lt;=$P$2,"Mar","")</f>
        <v>Mar</v>
      </c>
      <c r="P652" s="97" t="n">
        <f aca="false">N652</f>
        <v>76</v>
      </c>
      <c r="Q652" s="99" t="n">
        <f aca="false">K652-P652</f>
        <v>-25.5</v>
      </c>
      <c r="R652" s="98" t="n">
        <f aca="false">IFERROR(IF(O652="Mar",(K652/P652-1))," ")</f>
        <v>-0.335526315789474</v>
      </c>
      <c r="S652" s="100" t="str">
        <f aca="false">IF(N652&gt;0,IF(O652="","-",IF(R652&lt;0%,"DEGROWTH","GROWTH")))</f>
        <v>DEGROWTH</v>
      </c>
      <c r="T652" s="69" t="n">
        <v>68</v>
      </c>
      <c r="U652" s="101" t="str">
        <f aca="false">IF(F652&lt;=$V$2,"Apr","")</f>
        <v>Apr</v>
      </c>
      <c r="V652" s="97" t="n">
        <v>68</v>
      </c>
      <c r="W652" s="102" t="n">
        <f aca="false">K652-V652</f>
        <v>-17.5</v>
      </c>
      <c r="X652" s="103" t="n">
        <f aca="false">IFERROR(IF(U652="Apr",(K652/V652-1)),0)</f>
        <v>-0.257352941176471</v>
      </c>
      <c r="Y652" s="104" t="str">
        <f aca="false">IF(T652&gt;0,IF(U652="","-",IF(X652&lt;0%,"DEGROWTH","GROWTH")))</f>
        <v>DEGROWTH</v>
      </c>
      <c r="Z652" s="75" t="n">
        <v>0</v>
      </c>
      <c r="AA652" s="70"/>
      <c r="AB652" s="70" t="s">
        <v>133</v>
      </c>
      <c r="AC652" s="70" t="s">
        <v>134</v>
      </c>
      <c r="AD652" s="3" t="n">
        <f aca="false">IF(K652=0,1,0)</f>
        <v>0</v>
      </c>
      <c r="AE652" s="76"/>
    </row>
    <row r="653" customFormat="false" ht="14.25" hidden="false" customHeight="true" outlineLevel="0" collapsed="false">
      <c r="A653" s="70" t="s">
        <v>134</v>
      </c>
      <c r="B653" s="72" t="s">
        <v>67</v>
      </c>
      <c r="C653" s="72" t="s">
        <v>1829</v>
      </c>
      <c r="D653" s="72" t="n">
        <v>1000003304</v>
      </c>
      <c r="E653" s="72" t="s">
        <v>1501</v>
      </c>
      <c r="F653" s="74" t="n">
        <v>44957</v>
      </c>
      <c r="G653" s="67" t="str">
        <f aca="false">IF(I653&gt;0,"Targeted Dealer","-")</f>
        <v>Targeted Dealer</v>
      </c>
      <c r="H653" s="67"/>
      <c r="I653" s="68" t="n">
        <v>50</v>
      </c>
      <c r="J653" s="68" t="n">
        <f aca="false">I653/$J$1*($J$1-$E$1)</f>
        <v>46.6666666666667</v>
      </c>
      <c r="K653" s="69" t="n">
        <v>39</v>
      </c>
      <c r="L653" s="69" t="n">
        <f aca="false">I653-K653</f>
        <v>11</v>
      </c>
      <c r="M653" s="69" t="n">
        <f aca="false">IFERROR((K653/J653%),"-")</f>
        <v>83.5714285714286</v>
      </c>
      <c r="N653" s="97" t="n">
        <v>50</v>
      </c>
      <c r="O653" s="98" t="str">
        <f aca="false">IF(F653&lt;=$P$2,"Mar","")</f>
        <v>Mar</v>
      </c>
      <c r="P653" s="97" t="n">
        <f aca="false">N653</f>
        <v>50</v>
      </c>
      <c r="Q653" s="99" t="n">
        <f aca="false">K653-P653</f>
        <v>-11</v>
      </c>
      <c r="R653" s="98" t="n">
        <f aca="false">IFERROR(IF(O653="Mar",(K653/P653-1))," ")</f>
        <v>-0.22</v>
      </c>
      <c r="S653" s="100" t="str">
        <f aca="false">IF(N653&gt;0,IF(O653="","-",IF(R653&lt;0%,"DEGROWTH","GROWTH")))</f>
        <v>DEGROWTH</v>
      </c>
      <c r="T653" s="69" t="n">
        <v>46</v>
      </c>
      <c r="U653" s="101" t="str">
        <f aca="false">IF(F653&lt;=$V$2,"Apr","")</f>
        <v>Apr</v>
      </c>
      <c r="V653" s="97" t="n">
        <v>46</v>
      </c>
      <c r="W653" s="102" t="n">
        <f aca="false">K653-V653</f>
        <v>-7</v>
      </c>
      <c r="X653" s="103" t="n">
        <f aca="false">IFERROR(IF(U653="Apr",(K653/V653-1)),0)</f>
        <v>-0.152173913043478</v>
      </c>
      <c r="Y653" s="104" t="str">
        <f aca="false">IF(T653&gt;0,IF(U653="","-",IF(X653&lt;0%,"DEGROWTH","GROWTH")))</f>
        <v>DEGROWTH</v>
      </c>
      <c r="Z653" s="75" t="n">
        <v>0</v>
      </c>
      <c r="AA653" s="70"/>
      <c r="AB653" s="70" t="s">
        <v>133</v>
      </c>
      <c r="AC653" s="70" t="s">
        <v>134</v>
      </c>
      <c r="AD653" s="3" t="n">
        <f aca="false">IF(K653=0,1,0)</f>
        <v>0</v>
      </c>
      <c r="AE653" s="76"/>
    </row>
    <row r="654" customFormat="false" ht="14.25" hidden="false" customHeight="true" outlineLevel="0" collapsed="false">
      <c r="A654" s="70" t="s">
        <v>134</v>
      </c>
      <c r="B654" s="72" t="s">
        <v>67</v>
      </c>
      <c r="C654" s="72" t="s">
        <v>1830</v>
      </c>
      <c r="D654" s="72" t="n">
        <v>1000003385</v>
      </c>
      <c r="E654" s="72" t="s">
        <v>1831</v>
      </c>
      <c r="F654" s="74" t="n">
        <v>44983</v>
      </c>
      <c r="G654" s="67" t="str">
        <f aca="false">IF(I654&gt;0,"Targeted Dealer","-")</f>
        <v>Targeted Dealer</v>
      </c>
      <c r="H654" s="67"/>
      <c r="I654" s="68" t="n">
        <v>160</v>
      </c>
      <c r="J654" s="68" t="n">
        <f aca="false">I654/$J$1*($J$1-$E$1)</f>
        <v>149.333333333333</v>
      </c>
      <c r="K654" s="69" t="n">
        <v>0</v>
      </c>
      <c r="L654" s="69" t="n">
        <f aca="false">I654-K654</f>
        <v>160</v>
      </c>
      <c r="M654" s="69" t="n">
        <f aca="false">IFERROR((K654/J654%),"-")</f>
        <v>0</v>
      </c>
      <c r="N654" s="97" t="n">
        <v>130.5</v>
      </c>
      <c r="O654" s="98" t="str">
        <f aca="false">IF(F654&lt;=$P$2,"Mar","")</f>
        <v>Mar</v>
      </c>
      <c r="P654" s="97" t="n">
        <f aca="false">N654</f>
        <v>130.5</v>
      </c>
      <c r="Q654" s="99" t="n">
        <f aca="false">K654-P654</f>
        <v>-130.5</v>
      </c>
      <c r="R654" s="98" t="n">
        <f aca="false">IFERROR(IF(O654="Mar",(K654/P654-1))," ")</f>
        <v>-1</v>
      </c>
      <c r="S654" s="100" t="str">
        <f aca="false">IF(N654&gt;0,IF(O654="","-",IF(R654&lt;0%,"DEGROWTH","GROWTH")))</f>
        <v>DEGROWTH</v>
      </c>
      <c r="T654" s="69" t="n">
        <v>195</v>
      </c>
      <c r="U654" s="101" t="str">
        <f aca="false">IF(F654&lt;=$V$2,"Apr","")</f>
        <v>Apr</v>
      </c>
      <c r="V654" s="97" t="n">
        <v>195</v>
      </c>
      <c r="W654" s="102" t="n">
        <f aca="false">K654-V654</f>
        <v>-195</v>
      </c>
      <c r="X654" s="103" t="n">
        <f aca="false">IFERROR(IF(U654="Apr",(K654/V654-1)),0)</f>
        <v>-1</v>
      </c>
      <c r="Y654" s="104" t="str">
        <f aca="false">IF(T654&gt;0,IF(U654="","-",IF(X654&lt;0%,"DEGROWTH","GROWTH")))</f>
        <v>DEGROWTH</v>
      </c>
      <c r="Z654" s="75" t="n">
        <v>0</v>
      </c>
      <c r="AA654" s="70"/>
      <c r="AB654" s="70" t="s">
        <v>133</v>
      </c>
      <c r="AC654" s="70" t="s">
        <v>134</v>
      </c>
      <c r="AD654" s="3" t="n">
        <f aca="false">IF(K654=0,1,0)</f>
        <v>1</v>
      </c>
      <c r="AE654" s="76"/>
    </row>
    <row r="655" customFormat="false" ht="14.25" hidden="false" customHeight="true" outlineLevel="0" collapsed="false">
      <c r="A655" s="70" t="s">
        <v>134</v>
      </c>
      <c r="B655" s="72" t="s">
        <v>67</v>
      </c>
      <c r="C655" s="72" t="s">
        <v>1832</v>
      </c>
      <c r="D655" s="72" t="n">
        <v>1000003429</v>
      </c>
      <c r="E655" s="72" t="s">
        <v>1833</v>
      </c>
      <c r="F655" s="74" t="n">
        <v>45001</v>
      </c>
      <c r="G655" s="67" t="str">
        <f aca="false">IF(I655&gt;0,"Targeted Dealer","-")</f>
        <v>Targeted Dealer</v>
      </c>
      <c r="H655" s="67"/>
      <c r="I655" s="68" t="n">
        <v>26</v>
      </c>
      <c r="J655" s="68" t="n">
        <f aca="false">I655/$J$1*($J$1-$E$1)</f>
        <v>24.2666666666667</v>
      </c>
      <c r="K655" s="69" t="n">
        <v>13</v>
      </c>
      <c r="L655" s="69" t="n">
        <f aca="false">I655-K655</f>
        <v>13</v>
      </c>
      <c r="M655" s="69" t="n">
        <f aca="false">IFERROR((K655/J655%),"-")</f>
        <v>53.5714285714286</v>
      </c>
      <c r="N655" s="97" t="n">
        <v>26</v>
      </c>
      <c r="O655" s="98" t="str">
        <f aca="false">IF(F655&lt;=$P$2,"Mar","")</f>
        <v>Mar</v>
      </c>
      <c r="P655" s="97" t="n">
        <f aca="false">N655</f>
        <v>26</v>
      </c>
      <c r="Q655" s="99" t="n">
        <f aca="false">K655-P655</f>
        <v>-13</v>
      </c>
      <c r="R655" s="98" t="n">
        <f aca="false">IFERROR(IF(O655="Mar",(K655/P655-1))," ")</f>
        <v>-0.5</v>
      </c>
      <c r="S655" s="100" t="str">
        <f aca="false">IF(N655&gt;0,IF(O655="","-",IF(R655&lt;0%,"DEGROWTH","GROWTH")))</f>
        <v>DEGROWTH</v>
      </c>
      <c r="T655" s="69" t="n">
        <v>25</v>
      </c>
      <c r="U655" s="101" t="str">
        <f aca="false">IF(F655&lt;=$V$2,"Apr","")</f>
        <v>Apr</v>
      </c>
      <c r="V655" s="97" t="n">
        <v>25</v>
      </c>
      <c r="W655" s="102" t="n">
        <f aca="false">K655-V655</f>
        <v>-12</v>
      </c>
      <c r="X655" s="103" t="n">
        <f aca="false">IFERROR(IF(U655="Apr",(K655/V655-1)),0)</f>
        <v>-0.48</v>
      </c>
      <c r="Y655" s="104" t="str">
        <f aca="false">IF(T655&gt;0,IF(U655="","-",IF(X655&lt;0%,"DEGROWTH","GROWTH")))</f>
        <v>DEGROWTH</v>
      </c>
      <c r="Z655" s="75" t="n">
        <v>0</v>
      </c>
      <c r="AA655" s="70"/>
      <c r="AB655" s="70" t="s">
        <v>133</v>
      </c>
      <c r="AC655" s="70" t="s">
        <v>134</v>
      </c>
      <c r="AD655" s="3" t="n">
        <f aca="false">IF(K655=0,1,0)</f>
        <v>0</v>
      </c>
      <c r="AE655" s="76"/>
    </row>
    <row r="656" customFormat="false" ht="14.25" hidden="false" customHeight="true" outlineLevel="0" collapsed="false">
      <c r="A656" s="70" t="s">
        <v>134</v>
      </c>
      <c r="B656" s="72" t="s">
        <v>67</v>
      </c>
      <c r="C656" s="72" t="s">
        <v>1834</v>
      </c>
      <c r="D656" s="72" t="n">
        <v>1000003443</v>
      </c>
      <c r="E656" s="72" t="s">
        <v>1835</v>
      </c>
      <c r="F656" s="74" t="n">
        <v>45008</v>
      </c>
      <c r="G656" s="67" t="str">
        <f aca="false">IF(I656&gt;0,"Targeted Dealer","-")</f>
        <v>Targeted Dealer</v>
      </c>
      <c r="H656" s="67"/>
      <c r="I656" s="68" t="n">
        <v>100</v>
      </c>
      <c r="J656" s="68" t="n">
        <f aca="false">I656/$J$1*($J$1-$E$1)</f>
        <v>93.3333333333333</v>
      </c>
      <c r="K656" s="69" t="n">
        <v>77.5</v>
      </c>
      <c r="L656" s="69" t="n">
        <f aca="false">I656-K656</f>
        <v>22.5</v>
      </c>
      <c r="M656" s="69" t="n">
        <f aca="false">IFERROR((K656/J656%),"-")</f>
        <v>83.0357142857143</v>
      </c>
      <c r="N656" s="97" t="n">
        <v>132.5</v>
      </c>
      <c r="O656" s="98" t="str">
        <f aca="false">IF(F656&lt;=$P$2,"Mar","")</f>
        <v>Mar</v>
      </c>
      <c r="P656" s="97" t="n">
        <f aca="false">N656</f>
        <v>132.5</v>
      </c>
      <c r="Q656" s="99" t="n">
        <f aca="false">K656-P656</f>
        <v>-55</v>
      </c>
      <c r="R656" s="98" t="n">
        <f aca="false">IFERROR(IF(O656="Mar",(K656/P656-1))," ")</f>
        <v>-0.415094339622642</v>
      </c>
      <c r="S656" s="100" t="str">
        <f aca="false">IF(N656&gt;0,IF(O656="","-",IF(R656&lt;0%,"DEGROWTH","GROWTH")))</f>
        <v>DEGROWTH</v>
      </c>
      <c r="T656" s="69" t="n">
        <v>76.5</v>
      </c>
      <c r="U656" s="101" t="str">
        <f aca="false">IF(F656&lt;=$V$2,"Apr","")</f>
        <v>Apr</v>
      </c>
      <c r="V656" s="97" t="n">
        <v>76.5</v>
      </c>
      <c r="W656" s="102" t="n">
        <f aca="false">K656-V656</f>
        <v>1</v>
      </c>
      <c r="X656" s="103" t="n">
        <f aca="false">IFERROR(IF(U656="Apr",(K656/V656-1)),0)</f>
        <v>0.0130718954248366</v>
      </c>
      <c r="Y656" s="104" t="str">
        <f aca="false">IF(T656&gt;0,IF(U656="","-",IF(X656&lt;0%,"DEGROWTH","GROWTH")))</f>
        <v>GROWTH</v>
      </c>
      <c r="Z656" s="75" t="n">
        <v>0</v>
      </c>
      <c r="AA656" s="70"/>
      <c r="AB656" s="70" t="s">
        <v>133</v>
      </c>
      <c r="AC656" s="70" t="s">
        <v>134</v>
      </c>
      <c r="AD656" s="3" t="n">
        <f aca="false">IF(K656=0,1,0)</f>
        <v>0</v>
      </c>
      <c r="AE656" s="76"/>
    </row>
    <row r="657" customFormat="false" ht="14.25" hidden="false" customHeight="true" outlineLevel="0" collapsed="false">
      <c r="A657" s="70" t="s">
        <v>134</v>
      </c>
      <c r="B657" s="72" t="s">
        <v>67</v>
      </c>
      <c r="C657" s="72" t="s">
        <v>1836</v>
      </c>
      <c r="D657" s="72" t="n">
        <v>1000003745</v>
      </c>
      <c r="E657" s="72" t="s">
        <v>1837</v>
      </c>
      <c r="F657" s="74" t="n">
        <v>45234</v>
      </c>
      <c r="G657" s="67" t="str">
        <f aca="false">IF(I657&gt;0,"Targeted Dealer","-")</f>
        <v>Targeted Dealer</v>
      </c>
      <c r="H657" s="67"/>
      <c r="I657" s="68" t="n">
        <v>175</v>
      </c>
      <c r="J657" s="68" t="n">
        <f aca="false">I657/$J$1*($J$1-$E$1)</f>
        <v>163.333333333333</v>
      </c>
      <c r="K657" s="69" t="n">
        <v>156.5</v>
      </c>
      <c r="L657" s="69" t="n">
        <f aca="false">I657-K657</f>
        <v>18.5</v>
      </c>
      <c r="M657" s="69" t="n">
        <f aca="false">IFERROR((K657/J657%),"-")</f>
        <v>95.8163265306123</v>
      </c>
      <c r="N657" s="97" t="n">
        <v>143</v>
      </c>
      <c r="O657" s="98" t="str">
        <f aca="false">IF(F657&lt;=$P$2,"Mar","")</f>
        <v>Mar</v>
      </c>
      <c r="P657" s="97" t="n">
        <f aca="false">N657</f>
        <v>143</v>
      </c>
      <c r="Q657" s="99" t="n">
        <f aca="false">K657-P657</f>
        <v>13.5</v>
      </c>
      <c r="R657" s="98" t="n">
        <f aca="false">IFERROR(IF(O657="Mar",(K657/P657-1))," ")</f>
        <v>0.0944055944055944</v>
      </c>
      <c r="S657" s="100" t="str">
        <f aca="false">IF(N657&gt;0,IF(O657="","-",IF(R657&lt;0%,"DEGROWTH","GROWTH")))</f>
        <v>GROWTH</v>
      </c>
      <c r="T657" s="69" t="n">
        <v>143</v>
      </c>
      <c r="U657" s="101" t="str">
        <f aca="false">IF(F657&lt;=$V$2,"Apr","")</f>
        <v>Apr</v>
      </c>
      <c r="V657" s="97" t="n">
        <v>143</v>
      </c>
      <c r="W657" s="102" t="n">
        <f aca="false">K657-V657</f>
        <v>13.5</v>
      </c>
      <c r="X657" s="103" t="n">
        <f aca="false">IFERROR(IF(U657="Apr",(K657/V657-1)),0)</f>
        <v>0.0944055944055944</v>
      </c>
      <c r="Y657" s="104" t="str">
        <f aca="false">IF(T657&gt;0,IF(U657="","-",IF(X657&lt;0%,"DEGROWTH","GROWTH")))</f>
        <v>GROWTH</v>
      </c>
      <c r="Z657" s="75" t="n">
        <v>0</v>
      </c>
      <c r="AA657" s="70"/>
      <c r="AB657" s="70" t="s">
        <v>133</v>
      </c>
      <c r="AC657" s="70" t="s">
        <v>134</v>
      </c>
      <c r="AD657" s="3" t="n">
        <f aca="false">IF(K657=0,1,0)</f>
        <v>0</v>
      </c>
      <c r="AE657" s="76"/>
    </row>
    <row r="658" customFormat="false" ht="14.25" hidden="false" customHeight="true" outlineLevel="0" collapsed="false">
      <c r="A658" s="75" t="s">
        <v>134</v>
      </c>
      <c r="B658" s="79" t="s">
        <v>67</v>
      </c>
      <c r="C658" s="79" t="s">
        <v>1838</v>
      </c>
      <c r="D658" s="79" t="n">
        <v>1000003842</v>
      </c>
      <c r="E658" s="79" t="s">
        <v>1839</v>
      </c>
      <c r="F658" s="107" t="n">
        <v>45322</v>
      </c>
      <c r="G658" s="67" t="str">
        <f aca="false">IF(I658&gt;0,"Targeted Dealer","-")</f>
        <v>Targeted Dealer</v>
      </c>
      <c r="H658" s="67"/>
      <c r="I658" s="68" t="n">
        <v>205</v>
      </c>
      <c r="J658" s="68" t="n">
        <f aca="false">I658/$J$1*($J$1-$E$1)</f>
        <v>191.333333333333</v>
      </c>
      <c r="K658" s="69" t="n">
        <v>294</v>
      </c>
      <c r="L658" s="69" t="n">
        <f aca="false">I658-K658</f>
        <v>-89</v>
      </c>
      <c r="M658" s="69" t="n">
        <f aca="false">IFERROR((K658/J658%),"-")</f>
        <v>153.658536585366</v>
      </c>
      <c r="N658" s="97" t="n">
        <v>200.9</v>
      </c>
      <c r="O658" s="98" t="str">
        <f aca="false">IF(F658&lt;=$P$2,"Mar","")</f>
        <v>Mar</v>
      </c>
      <c r="P658" s="97" t="n">
        <f aca="false">N658</f>
        <v>200.9</v>
      </c>
      <c r="Q658" s="99" t="n">
        <f aca="false">K658-P658</f>
        <v>93.1</v>
      </c>
      <c r="R658" s="98" t="n">
        <f aca="false">IFERROR(IF(O658="Mar",(K658/P658-1))," ")</f>
        <v>0.463414634146341</v>
      </c>
      <c r="S658" s="100" t="str">
        <f aca="false">IF(N658&gt;0,IF(O658="","-",IF(R658&lt;0%,"DEGROWTH","GROWTH")))</f>
        <v>GROWTH</v>
      </c>
      <c r="T658" s="69" t="n">
        <v>179</v>
      </c>
      <c r="U658" s="101" t="str">
        <f aca="false">IF(F658&lt;=$V$2,"Apr","")</f>
        <v>Apr</v>
      </c>
      <c r="V658" s="97" t="n">
        <v>179</v>
      </c>
      <c r="W658" s="102" t="n">
        <f aca="false">K658-V658</f>
        <v>115</v>
      </c>
      <c r="X658" s="103" t="n">
        <f aca="false">IFERROR(IF(U658="Apr",(K658/V658-1)),0)</f>
        <v>0.642458100558659</v>
      </c>
      <c r="Y658" s="104" t="str">
        <f aca="false">IF(T658&gt;0,IF(U658="","-",IF(X658&lt;0%,"DEGROWTH","GROWTH")))</f>
        <v>GROWTH</v>
      </c>
      <c r="Z658" s="75" t="n">
        <v>0</v>
      </c>
      <c r="AA658" s="70"/>
      <c r="AB658" s="70" t="s">
        <v>133</v>
      </c>
      <c r="AC658" s="75" t="s">
        <v>134</v>
      </c>
      <c r="AD658" s="3" t="n">
        <f aca="false">IF(K658=0,1,0)</f>
        <v>0</v>
      </c>
      <c r="AE658" s="76"/>
    </row>
    <row r="659" customFormat="false" ht="14.25" hidden="false" customHeight="true" outlineLevel="0" collapsed="false">
      <c r="A659" s="75" t="s">
        <v>134</v>
      </c>
      <c r="B659" s="79" t="s">
        <v>67</v>
      </c>
      <c r="C659" s="79" t="s">
        <v>1840</v>
      </c>
      <c r="D659" s="79" t="n">
        <v>1000003843</v>
      </c>
      <c r="E659" s="79" t="s">
        <v>1841</v>
      </c>
      <c r="F659" s="107" t="n">
        <v>45322</v>
      </c>
      <c r="G659" s="67" t="str">
        <f aca="false">IF(I659&gt;0,"Targeted Dealer","-")</f>
        <v>Targeted Dealer</v>
      </c>
      <c r="H659" s="67"/>
      <c r="I659" s="68" t="n">
        <v>510</v>
      </c>
      <c r="J659" s="68" t="n">
        <f aca="false">I659/$J$1*($J$1-$E$1)</f>
        <v>476</v>
      </c>
      <c r="K659" s="69" t="n">
        <v>770.35</v>
      </c>
      <c r="L659" s="69" t="n">
        <f aca="false">I659-K659</f>
        <v>-260.35</v>
      </c>
      <c r="M659" s="69" t="n">
        <f aca="false">IFERROR((K659/J659%),"-")</f>
        <v>161.838235294118</v>
      </c>
      <c r="N659" s="97" t="n">
        <v>640.5</v>
      </c>
      <c r="O659" s="98" t="str">
        <f aca="false">IF(F659&lt;=$P$2,"Mar","")</f>
        <v>Mar</v>
      </c>
      <c r="P659" s="97" t="n">
        <f aca="false">N659</f>
        <v>640.5</v>
      </c>
      <c r="Q659" s="99" t="n">
        <f aca="false">K659-P659</f>
        <v>129.85</v>
      </c>
      <c r="R659" s="98" t="n">
        <f aca="false">IFERROR(IF(O659="Mar",(K659/P659-1))," ")</f>
        <v>0.202732240437159</v>
      </c>
      <c r="S659" s="100" t="str">
        <f aca="false">IF(N659&gt;0,IF(O659="","-",IF(R659&lt;0%,"DEGROWTH","GROWTH")))</f>
        <v>GROWTH</v>
      </c>
      <c r="T659" s="69" t="n">
        <v>415.5</v>
      </c>
      <c r="U659" s="101" t="str">
        <f aca="false">IF(F659&lt;=$V$2,"Apr","")</f>
        <v>Apr</v>
      </c>
      <c r="V659" s="97" t="n">
        <v>415.5</v>
      </c>
      <c r="W659" s="102" t="n">
        <f aca="false">K659-V659</f>
        <v>354.85</v>
      </c>
      <c r="X659" s="103" t="n">
        <f aca="false">IFERROR(IF(U659="Apr",(K659/V659-1)),0)</f>
        <v>0.854031287605295</v>
      </c>
      <c r="Y659" s="104" t="str">
        <f aca="false">IF(T659&gt;0,IF(U659="","-",IF(X659&lt;0%,"DEGROWTH","GROWTH")))</f>
        <v>GROWTH</v>
      </c>
      <c r="Z659" s="75" t="n">
        <v>0</v>
      </c>
      <c r="AA659" s="70"/>
      <c r="AB659" s="70" t="s">
        <v>133</v>
      </c>
      <c r="AC659" s="75" t="s">
        <v>134</v>
      </c>
      <c r="AD659" s="3" t="n">
        <f aca="false">IF(K659=0,1,0)</f>
        <v>0</v>
      </c>
      <c r="AE659" s="76"/>
    </row>
    <row r="660" customFormat="false" ht="14.25" hidden="false" customHeight="true" outlineLevel="0" collapsed="false">
      <c r="A660" s="75" t="s">
        <v>134</v>
      </c>
      <c r="B660" s="79" t="s">
        <v>67</v>
      </c>
      <c r="C660" s="79" t="s">
        <v>1842</v>
      </c>
      <c r="D660" s="79" t="n">
        <v>1000003896</v>
      </c>
      <c r="E660" s="79" t="s">
        <v>1843</v>
      </c>
      <c r="F660" s="74" t="n">
        <v>45379</v>
      </c>
      <c r="G660" s="67" t="str">
        <f aca="false">IF(I660&gt;0,"Targeted Dealer","-")</f>
        <v>Targeted Dealer</v>
      </c>
      <c r="H660" s="67"/>
      <c r="I660" s="68" t="n">
        <v>50</v>
      </c>
      <c r="J660" s="68" t="n">
        <f aca="false">I660/$J$1*($J$1-$E$1)</f>
        <v>46.6666666666667</v>
      </c>
      <c r="K660" s="69" t="n">
        <v>85</v>
      </c>
      <c r="L660" s="69" t="n">
        <f aca="false">I660-K660</f>
        <v>-35</v>
      </c>
      <c r="M660" s="69" t="n">
        <f aca="false">IFERROR((K660/J660%),"-")</f>
        <v>182.142857142857</v>
      </c>
      <c r="N660" s="97" t="n">
        <v>65</v>
      </c>
      <c r="O660" s="98" t="str">
        <f aca="false">IF(F660&lt;=$P$2,"Mar","")</f>
        <v>Mar</v>
      </c>
      <c r="P660" s="97" t="n">
        <f aca="false">N660</f>
        <v>65</v>
      </c>
      <c r="Q660" s="99" t="n">
        <f aca="false">K660-P660</f>
        <v>20</v>
      </c>
      <c r="R660" s="98" t="n">
        <f aca="false">IFERROR(IF(O660="Mar",(K660/P660-1))," ")</f>
        <v>0.307692307692308</v>
      </c>
      <c r="S660" s="100" t="str">
        <f aca="false">IF(N660&gt;0,IF(O660="","-",IF(R660&lt;0%,"DEGROWTH","GROWTH")))</f>
        <v>GROWTH</v>
      </c>
      <c r="T660" s="69" t="n">
        <v>0</v>
      </c>
      <c r="U660" s="101" t="str">
        <f aca="false">IF(F660&lt;=$V$2,"Apr","")</f>
        <v>Apr</v>
      </c>
      <c r="V660" s="97" t="n">
        <v>0</v>
      </c>
      <c r="W660" s="102" t="n">
        <f aca="false">K660-V660</f>
        <v>85</v>
      </c>
      <c r="X660" s="103" t="n">
        <f aca="false">IFERROR(IF(U660="Apr",(K660/V660-1)),0)</f>
        <v>0</v>
      </c>
      <c r="Y660" s="106" t="b">
        <f aca="false">IF(T660&gt;0,IF(U660="","-",IF(X660&lt;0%,"DEGROWTH","GROWTH")))</f>
        <v>0</v>
      </c>
      <c r="Z660" s="75" t="n">
        <v>0</v>
      </c>
      <c r="AA660" s="70"/>
      <c r="AB660" s="70" t="s">
        <v>133</v>
      </c>
      <c r="AC660" s="75" t="s">
        <v>134</v>
      </c>
      <c r="AD660" s="3" t="n">
        <f aca="false">IF(K660=0,1,0)</f>
        <v>0</v>
      </c>
      <c r="AE660" s="76"/>
    </row>
    <row r="661" customFormat="false" ht="14.25" hidden="false" customHeight="true" outlineLevel="0" collapsed="false">
      <c r="A661" s="75" t="s">
        <v>134</v>
      </c>
      <c r="B661" s="79" t="s">
        <v>67</v>
      </c>
      <c r="C661" s="79" t="s">
        <v>1844</v>
      </c>
      <c r="D661" s="79" t="n">
        <v>1000004047</v>
      </c>
      <c r="E661" s="79" t="s">
        <v>1845</v>
      </c>
      <c r="F661" s="74" t="n">
        <v>45493</v>
      </c>
      <c r="G661" s="67" t="str">
        <f aca="false">IF(I661&gt;0,"Targeted Dealer","-")</f>
        <v>Targeted Dealer</v>
      </c>
      <c r="H661" s="67"/>
      <c r="I661" s="68" t="n">
        <v>50</v>
      </c>
      <c r="J661" s="68" t="n">
        <f aca="false">I661/$J$1*($J$1-$E$1)</f>
        <v>46.6666666666667</v>
      </c>
      <c r="K661" s="69" t="n">
        <v>13</v>
      </c>
      <c r="L661" s="69" t="n">
        <f aca="false">I661-K661</f>
        <v>37</v>
      </c>
      <c r="M661" s="69" t="n">
        <f aca="false">IFERROR((K661/J661%),"-")</f>
        <v>27.8571428571429</v>
      </c>
      <c r="N661" s="97" t="n">
        <v>24.5</v>
      </c>
      <c r="O661" s="98" t="str">
        <f aca="false">IF(F661&lt;=$P$2,"Mar","")</f>
        <v>Mar</v>
      </c>
      <c r="P661" s="97" t="n">
        <f aca="false">N661</f>
        <v>24.5</v>
      </c>
      <c r="Q661" s="99" t="n">
        <f aca="false">K661-P661</f>
        <v>-11.5</v>
      </c>
      <c r="R661" s="98" t="n">
        <f aca="false">IFERROR(IF(O661="Mar",(K661/P661-1))," ")</f>
        <v>-0.469387755102041</v>
      </c>
      <c r="S661" s="100" t="str">
        <f aca="false">IF(N661&gt;0,IF(O661="","-",IF(R661&lt;0%,"DEGROWTH","GROWTH")))</f>
        <v>DEGROWTH</v>
      </c>
      <c r="T661" s="69" t="n">
        <v>49</v>
      </c>
      <c r="U661" s="101" t="str">
        <f aca="false">IF(F661&lt;=$V$2,"Apr","")</f>
        <v>Apr</v>
      </c>
      <c r="V661" s="97" t="n">
        <v>49</v>
      </c>
      <c r="W661" s="102" t="n">
        <f aca="false">K661-V661</f>
        <v>-36</v>
      </c>
      <c r="X661" s="103" t="n">
        <f aca="false">IFERROR(IF(U661="Apr",(K661/V661-1)),0)</f>
        <v>-0.73469387755102</v>
      </c>
      <c r="Y661" s="104" t="str">
        <f aca="false">IF(T661&gt;0,IF(U661="","-",IF(X661&lt;0%,"DEGROWTH","GROWTH")))</f>
        <v>DEGROWTH</v>
      </c>
      <c r="Z661" s="75" t="n">
        <v>0</v>
      </c>
      <c r="AA661" s="70"/>
      <c r="AB661" s="70" t="s">
        <v>133</v>
      </c>
      <c r="AC661" s="75" t="s">
        <v>134</v>
      </c>
      <c r="AD661" s="3" t="n">
        <f aca="false">IF(K661=0,1,0)</f>
        <v>0</v>
      </c>
      <c r="AE661" s="76"/>
    </row>
    <row r="662" customFormat="false" ht="14.25" hidden="false" customHeight="true" outlineLevel="0" collapsed="false">
      <c r="A662" s="70" t="s">
        <v>134</v>
      </c>
      <c r="B662" s="72" t="s">
        <v>74</v>
      </c>
      <c r="C662" s="72" t="s">
        <v>1846</v>
      </c>
      <c r="D662" s="72" t="n">
        <v>1000000043</v>
      </c>
      <c r="E662" s="73" t="s">
        <v>1847</v>
      </c>
      <c r="F662" s="74" t="n">
        <v>38383</v>
      </c>
      <c r="G662" s="67" t="str">
        <f aca="false">IF(I662&gt;0,"Targeted Dealer","-")</f>
        <v>Targeted Dealer</v>
      </c>
      <c r="H662" s="67"/>
      <c r="I662" s="68" t="n">
        <v>180</v>
      </c>
      <c r="J662" s="68" t="n">
        <f aca="false">I662/$J$1*($J$1-$E$1)</f>
        <v>168</v>
      </c>
      <c r="K662" s="69" t="n">
        <v>107</v>
      </c>
      <c r="L662" s="69" t="n">
        <f aca="false">I662-K662</f>
        <v>73</v>
      </c>
      <c r="M662" s="69" t="n">
        <f aca="false">IFERROR((K662/J662%),"-")</f>
        <v>63.6904761904762</v>
      </c>
      <c r="N662" s="97" t="n">
        <v>140.5</v>
      </c>
      <c r="O662" s="98" t="str">
        <f aca="false">IF(F662&lt;=$P$2,"Mar","")</f>
        <v>Mar</v>
      </c>
      <c r="P662" s="97" t="n">
        <f aca="false">N662</f>
        <v>140.5</v>
      </c>
      <c r="Q662" s="99" t="n">
        <f aca="false">K662-P662</f>
        <v>-33.5</v>
      </c>
      <c r="R662" s="98" t="n">
        <f aca="false">IFERROR(IF(O662="Mar",(K662/P662-1))," ")</f>
        <v>-0.238434163701068</v>
      </c>
      <c r="S662" s="100" t="str">
        <f aca="false">IF(N662&gt;0,IF(O662="","-",IF(R662&lt;0%,"DEGROWTH","GROWTH")))</f>
        <v>DEGROWTH</v>
      </c>
      <c r="T662" s="69" t="n">
        <v>114.5</v>
      </c>
      <c r="U662" s="101" t="str">
        <f aca="false">IF(F662&lt;=$V$2,"Apr","")</f>
        <v>Apr</v>
      </c>
      <c r="V662" s="97" t="n">
        <v>114.5</v>
      </c>
      <c r="W662" s="102" t="n">
        <f aca="false">K662-V662</f>
        <v>-7.5</v>
      </c>
      <c r="X662" s="103" t="n">
        <f aca="false">IFERROR(IF(U662="Apr",(K662/V662-1)),0)</f>
        <v>-0.0655021834061136</v>
      </c>
      <c r="Y662" s="104" t="str">
        <f aca="false">IF(T662&gt;0,IF(U662="","-",IF(X662&lt;0%,"DEGROWTH","GROWTH")))</f>
        <v>DEGROWTH</v>
      </c>
      <c r="Z662" s="75" t="n">
        <v>0</v>
      </c>
      <c r="AA662" s="70"/>
      <c r="AB662" s="70" t="s">
        <v>133</v>
      </c>
      <c r="AC662" s="70" t="s">
        <v>134</v>
      </c>
      <c r="AD662" s="3" t="n">
        <f aca="false">IF(K662=0,1,0)</f>
        <v>0</v>
      </c>
      <c r="AE662" s="76"/>
    </row>
    <row r="663" customFormat="false" ht="14.25" hidden="false" customHeight="true" outlineLevel="0" collapsed="false">
      <c r="A663" s="70" t="s">
        <v>134</v>
      </c>
      <c r="B663" s="72" t="s">
        <v>74</v>
      </c>
      <c r="C663" s="72" t="s">
        <v>1848</v>
      </c>
      <c r="D663" s="72" t="n">
        <v>1000000036</v>
      </c>
      <c r="E663" s="73" t="s">
        <v>1849</v>
      </c>
      <c r="F663" s="74" t="n">
        <v>39077</v>
      </c>
      <c r="G663" s="67" t="str">
        <f aca="false">IF(I663&gt;0,"Targeted Dealer","-")</f>
        <v>Targeted Dealer</v>
      </c>
      <c r="H663" s="67"/>
      <c r="I663" s="68" t="n">
        <v>350</v>
      </c>
      <c r="J663" s="68" t="n">
        <f aca="false">I663/$J$1*($J$1-$E$1)</f>
        <v>326.666666666667</v>
      </c>
      <c r="K663" s="69" t="n">
        <v>25</v>
      </c>
      <c r="L663" s="69" t="n">
        <f aca="false">I663-K663</f>
        <v>325</v>
      </c>
      <c r="M663" s="69" t="n">
        <f aca="false">IFERROR((K663/J663%),"-")</f>
        <v>7.6530612244898</v>
      </c>
      <c r="N663" s="97" t="n">
        <v>380</v>
      </c>
      <c r="O663" s="98" t="str">
        <f aca="false">IF(F663&lt;=$P$2,"Mar","")</f>
        <v>Mar</v>
      </c>
      <c r="P663" s="97" t="n">
        <f aca="false">N663</f>
        <v>380</v>
      </c>
      <c r="Q663" s="99" t="n">
        <f aca="false">K663-P663</f>
        <v>-355</v>
      </c>
      <c r="R663" s="98" t="n">
        <f aca="false">IFERROR(IF(O663="Mar",(K663/P663-1))," ")</f>
        <v>-0.93421052631579</v>
      </c>
      <c r="S663" s="100" t="str">
        <f aca="false">IF(N663&gt;0,IF(O663="","-",IF(R663&lt;0%,"DEGROWTH","GROWTH")))</f>
        <v>DEGROWTH</v>
      </c>
      <c r="T663" s="69" t="n">
        <v>392.5</v>
      </c>
      <c r="U663" s="101" t="str">
        <f aca="false">IF(F663&lt;=$V$2,"Apr","")</f>
        <v>Apr</v>
      </c>
      <c r="V663" s="97" t="n">
        <v>392.5</v>
      </c>
      <c r="W663" s="102" t="n">
        <f aca="false">K663-V663</f>
        <v>-367.5</v>
      </c>
      <c r="X663" s="103" t="n">
        <f aca="false">IFERROR(IF(U663="Apr",(K663/V663-1)),0)</f>
        <v>-0.936305732484076</v>
      </c>
      <c r="Y663" s="104" t="str">
        <f aca="false">IF(T663&gt;0,IF(U663="","-",IF(X663&lt;0%,"DEGROWTH","GROWTH")))</f>
        <v>DEGROWTH</v>
      </c>
      <c r="Z663" s="75" t="n">
        <v>0</v>
      </c>
      <c r="AA663" s="70"/>
      <c r="AB663" s="70" t="s">
        <v>133</v>
      </c>
      <c r="AC663" s="70" t="s">
        <v>134</v>
      </c>
      <c r="AD663" s="3" t="n">
        <f aca="false">IF(K663=0,1,0)</f>
        <v>0</v>
      </c>
      <c r="AE663" s="76"/>
    </row>
    <row r="664" customFormat="false" ht="14.25" hidden="false" customHeight="true" outlineLevel="0" collapsed="false">
      <c r="A664" s="70" t="s">
        <v>134</v>
      </c>
      <c r="B664" s="72" t="s">
        <v>74</v>
      </c>
      <c r="C664" s="72" t="s">
        <v>1850</v>
      </c>
      <c r="D664" s="72" t="n">
        <v>1000000040</v>
      </c>
      <c r="E664" s="73" t="s">
        <v>1851</v>
      </c>
      <c r="F664" s="74" t="n">
        <v>40505</v>
      </c>
      <c r="G664" s="67" t="str">
        <f aca="false">IF(I664&gt;0,"Targeted Dealer","-")</f>
        <v>Targeted Dealer</v>
      </c>
      <c r="H664" s="67"/>
      <c r="I664" s="68" t="n">
        <v>500</v>
      </c>
      <c r="J664" s="68" t="n">
        <f aca="false">I664/$J$1*($J$1-$E$1)</f>
        <v>466.666666666667</v>
      </c>
      <c r="K664" s="69" t="n">
        <v>171</v>
      </c>
      <c r="L664" s="69" t="n">
        <f aca="false">I664-K664</f>
        <v>329</v>
      </c>
      <c r="M664" s="69" t="n">
        <f aca="false">IFERROR((K664/J664%),"-")</f>
        <v>36.6428571428571</v>
      </c>
      <c r="N664" s="97" t="n">
        <v>357.1</v>
      </c>
      <c r="O664" s="98" t="str">
        <f aca="false">IF(F664&lt;=$P$2,"Mar","")</f>
        <v>Mar</v>
      </c>
      <c r="P664" s="97" t="n">
        <f aca="false">N664</f>
        <v>357.1</v>
      </c>
      <c r="Q664" s="99" t="n">
        <f aca="false">K664-P664</f>
        <v>-186.1</v>
      </c>
      <c r="R664" s="98" t="n">
        <f aca="false">IFERROR(IF(O664="Mar",(K664/P664-1))," ")</f>
        <v>-0.521142537104453</v>
      </c>
      <c r="S664" s="100" t="str">
        <f aca="false">IF(N664&gt;0,IF(O664="","-",IF(R664&lt;0%,"DEGROWTH","GROWTH")))</f>
        <v>DEGROWTH</v>
      </c>
      <c r="T664" s="69" t="n">
        <v>324</v>
      </c>
      <c r="U664" s="101" t="str">
        <f aca="false">IF(F664&lt;=$V$2,"Apr","")</f>
        <v>Apr</v>
      </c>
      <c r="V664" s="97" t="n">
        <v>324</v>
      </c>
      <c r="W664" s="102" t="n">
        <f aca="false">K664-V664</f>
        <v>-153</v>
      </c>
      <c r="X664" s="103" t="n">
        <f aca="false">IFERROR(IF(U664="Apr",(K664/V664-1)),0)</f>
        <v>-0.472222222222222</v>
      </c>
      <c r="Y664" s="104" t="str">
        <f aca="false">IF(T664&gt;0,IF(U664="","-",IF(X664&lt;0%,"DEGROWTH","GROWTH")))</f>
        <v>DEGROWTH</v>
      </c>
      <c r="Z664" s="75" t="n">
        <v>0</v>
      </c>
      <c r="AA664" s="70"/>
      <c r="AB664" s="70" t="s">
        <v>133</v>
      </c>
      <c r="AC664" s="70" t="s">
        <v>134</v>
      </c>
      <c r="AD664" s="3" t="n">
        <f aca="false">IF(K664=0,1,0)</f>
        <v>0</v>
      </c>
      <c r="AE664" s="76"/>
    </row>
    <row r="665" customFormat="false" ht="14.25" hidden="false" customHeight="true" outlineLevel="0" collapsed="false">
      <c r="A665" s="70" t="s">
        <v>134</v>
      </c>
      <c r="B665" s="72" t="s">
        <v>74</v>
      </c>
      <c r="C665" s="72" t="s">
        <v>1852</v>
      </c>
      <c r="D665" s="72" t="n">
        <v>1000000059</v>
      </c>
      <c r="E665" s="73" t="s">
        <v>1853</v>
      </c>
      <c r="F665" s="74" t="n">
        <v>41037</v>
      </c>
      <c r="G665" s="67" t="str">
        <f aca="false">IF(I665&gt;0,"Targeted Dealer","-")</f>
        <v>Targeted Dealer</v>
      </c>
      <c r="H665" s="67"/>
      <c r="I665" s="68" t="n">
        <v>30</v>
      </c>
      <c r="J665" s="68" t="n">
        <f aca="false">I665/$J$1*($J$1-$E$1)</f>
        <v>28</v>
      </c>
      <c r="K665" s="69" t="n">
        <v>0</v>
      </c>
      <c r="L665" s="69" t="n">
        <f aca="false">I665-K665</f>
        <v>30</v>
      </c>
      <c r="M665" s="69" t="n">
        <f aca="false">IFERROR((K665/J665%),"-")</f>
        <v>0</v>
      </c>
      <c r="N665" s="97" t="n">
        <v>0</v>
      </c>
      <c r="O665" s="98" t="str">
        <f aca="false">IF(F665&lt;=$P$2,"Mar","")</f>
        <v>Mar</v>
      </c>
      <c r="P665" s="97" t="n">
        <f aca="false">N665</f>
        <v>0</v>
      </c>
      <c r="Q665" s="99" t="n">
        <f aca="false">K665-P665</f>
        <v>0</v>
      </c>
      <c r="R665" s="98" t="str">
        <f aca="false">IFERROR(IF(O665="Mar",(K665/P665-1))," ")</f>
        <v> </v>
      </c>
      <c r="S665" s="105" t="b">
        <f aca="false">IF(N665&gt;0,IF(O665="","-",IF(R665&lt;0%,"DEGROWTH","GROWTH")))</f>
        <v>0</v>
      </c>
      <c r="T665" s="69" t="n">
        <v>15</v>
      </c>
      <c r="U665" s="101" t="str">
        <f aca="false">IF(F665&lt;=$V$2,"Apr","")</f>
        <v>Apr</v>
      </c>
      <c r="V665" s="97" t="n">
        <v>15</v>
      </c>
      <c r="W665" s="102" t="n">
        <f aca="false">K665-V665</f>
        <v>-15</v>
      </c>
      <c r="X665" s="103" t="n">
        <f aca="false">IFERROR(IF(U665="Apr",(K665/V665-1)),0)</f>
        <v>-1</v>
      </c>
      <c r="Y665" s="104" t="str">
        <f aca="false">IF(T665&gt;0,IF(U665="","-",IF(X665&lt;0%,"DEGROWTH","GROWTH")))</f>
        <v>DEGROWTH</v>
      </c>
      <c r="Z665" s="75" t="n">
        <v>0</v>
      </c>
      <c r="AA665" s="70"/>
      <c r="AB665" s="70" t="s">
        <v>133</v>
      </c>
      <c r="AC665" s="70" t="s">
        <v>134</v>
      </c>
      <c r="AD665" s="3" t="n">
        <f aca="false">IF(K665=0,1,0)</f>
        <v>1</v>
      </c>
      <c r="AE665" s="76"/>
    </row>
    <row r="666" customFormat="false" ht="14.25" hidden="false" customHeight="true" outlineLevel="0" collapsed="false">
      <c r="A666" s="70" t="s">
        <v>134</v>
      </c>
      <c r="B666" s="72" t="s">
        <v>74</v>
      </c>
      <c r="C666" s="72" t="s">
        <v>1854</v>
      </c>
      <c r="D666" s="72" t="n">
        <v>1000000013</v>
      </c>
      <c r="E666" s="73" t="s">
        <v>1855</v>
      </c>
      <c r="F666" s="74" t="n">
        <v>41038</v>
      </c>
      <c r="G666" s="67" t="str">
        <f aca="false">IF(I666&gt;0,"Targeted Dealer","-")</f>
        <v>Targeted Dealer</v>
      </c>
      <c r="H666" s="67"/>
      <c r="I666" s="68" t="n">
        <v>200</v>
      </c>
      <c r="J666" s="68" t="n">
        <f aca="false">I666/$J$1*($J$1-$E$1)</f>
        <v>186.666666666667</v>
      </c>
      <c r="K666" s="69" t="n">
        <v>70</v>
      </c>
      <c r="L666" s="69" t="n">
        <f aca="false">I666-K666</f>
        <v>130</v>
      </c>
      <c r="M666" s="69" t="n">
        <f aca="false">IFERROR((K666/J666%),"-")</f>
        <v>37.5</v>
      </c>
      <c r="N666" s="97" t="n">
        <v>60</v>
      </c>
      <c r="O666" s="98" t="str">
        <f aca="false">IF(F666&lt;=$P$2,"Mar","")</f>
        <v>Mar</v>
      </c>
      <c r="P666" s="97" t="n">
        <f aca="false">N666</f>
        <v>60</v>
      </c>
      <c r="Q666" s="99" t="n">
        <f aca="false">K666-P666</f>
        <v>10</v>
      </c>
      <c r="R666" s="98" t="n">
        <f aca="false">IFERROR(IF(O666="Mar",(K666/P666-1))," ")</f>
        <v>0.166666666666667</v>
      </c>
      <c r="S666" s="100" t="str">
        <f aca="false">IF(N666&gt;0,IF(O666="","-",IF(R666&lt;0%,"DEGROWTH","GROWTH")))</f>
        <v>GROWTH</v>
      </c>
      <c r="T666" s="69" t="n">
        <v>144.95</v>
      </c>
      <c r="U666" s="101" t="str">
        <f aca="false">IF(F666&lt;=$V$2,"Apr","")</f>
        <v>Apr</v>
      </c>
      <c r="V666" s="97" t="n">
        <v>144.95</v>
      </c>
      <c r="W666" s="102" t="n">
        <f aca="false">K666-V666</f>
        <v>-74.95</v>
      </c>
      <c r="X666" s="103" t="n">
        <f aca="false">IFERROR(IF(U666="Apr",(K666/V666-1)),0)</f>
        <v>-0.517074853397723</v>
      </c>
      <c r="Y666" s="104" t="str">
        <f aca="false">IF(T666&gt;0,IF(U666="","-",IF(X666&lt;0%,"DEGROWTH","GROWTH")))</f>
        <v>DEGROWTH</v>
      </c>
      <c r="Z666" s="75" t="n">
        <v>0</v>
      </c>
      <c r="AA666" s="70"/>
      <c r="AB666" s="70" t="s">
        <v>133</v>
      </c>
      <c r="AC666" s="70" t="s">
        <v>134</v>
      </c>
      <c r="AD666" s="3" t="n">
        <f aca="false">IF(K666=0,1,0)</f>
        <v>0</v>
      </c>
      <c r="AE666" s="76"/>
    </row>
    <row r="667" customFormat="false" ht="14.25" hidden="false" customHeight="true" outlineLevel="0" collapsed="false">
      <c r="A667" s="70" t="s">
        <v>134</v>
      </c>
      <c r="B667" s="72" t="s">
        <v>74</v>
      </c>
      <c r="C667" s="72" t="s">
        <v>1856</v>
      </c>
      <c r="D667" s="72" t="n">
        <v>1000000825</v>
      </c>
      <c r="E667" s="73" t="s">
        <v>1857</v>
      </c>
      <c r="F667" s="74" t="n">
        <v>41297</v>
      </c>
      <c r="G667" s="67" t="str">
        <f aca="false">IF(I667&gt;0,"Targeted Dealer","-")</f>
        <v>Targeted Dealer</v>
      </c>
      <c r="H667" s="67"/>
      <c r="I667" s="68" t="n">
        <v>110</v>
      </c>
      <c r="J667" s="68" t="n">
        <f aca="false">I667/$J$1*($J$1-$E$1)</f>
        <v>102.666666666667</v>
      </c>
      <c r="K667" s="69" t="n">
        <v>83.5</v>
      </c>
      <c r="L667" s="69" t="n">
        <f aca="false">I667-K667</f>
        <v>26.5</v>
      </c>
      <c r="M667" s="69" t="n">
        <f aca="false">IFERROR((K667/J667%),"-")</f>
        <v>81.3311688311688</v>
      </c>
      <c r="N667" s="97" t="n">
        <v>101</v>
      </c>
      <c r="O667" s="98" t="str">
        <f aca="false">IF(F667&lt;=$P$2,"Mar","")</f>
        <v>Mar</v>
      </c>
      <c r="P667" s="97" t="n">
        <f aca="false">N667</f>
        <v>101</v>
      </c>
      <c r="Q667" s="99" t="n">
        <f aca="false">K667-P667</f>
        <v>-17.5</v>
      </c>
      <c r="R667" s="98" t="n">
        <f aca="false">IFERROR(IF(O667="Mar",(K667/P667-1))," ")</f>
        <v>-0.173267326732673</v>
      </c>
      <c r="S667" s="100" t="str">
        <f aca="false">IF(N667&gt;0,IF(O667="","-",IF(R667&lt;0%,"DEGROWTH","GROWTH")))</f>
        <v>DEGROWTH</v>
      </c>
      <c r="T667" s="69" t="n">
        <v>84</v>
      </c>
      <c r="U667" s="101" t="str">
        <f aca="false">IF(F667&lt;=$V$2,"Apr","")</f>
        <v>Apr</v>
      </c>
      <c r="V667" s="97" t="n">
        <v>84</v>
      </c>
      <c r="W667" s="102" t="n">
        <f aca="false">K667-V667</f>
        <v>-0.5</v>
      </c>
      <c r="X667" s="103" t="n">
        <f aca="false">IFERROR(IF(U667="Apr",(K667/V667-1)),0)</f>
        <v>-0.00595238095238093</v>
      </c>
      <c r="Y667" s="104" t="str">
        <f aca="false">IF(T667&gt;0,IF(U667="","-",IF(X667&lt;0%,"DEGROWTH","GROWTH")))</f>
        <v>DEGROWTH</v>
      </c>
      <c r="Z667" s="75" t="n">
        <v>0</v>
      </c>
      <c r="AA667" s="70"/>
      <c r="AB667" s="70" t="s">
        <v>133</v>
      </c>
      <c r="AC667" s="70" t="s">
        <v>134</v>
      </c>
      <c r="AD667" s="3" t="n">
        <f aca="false">IF(K667=0,1,0)</f>
        <v>0</v>
      </c>
      <c r="AE667" s="76"/>
    </row>
    <row r="668" customFormat="false" ht="14.25" hidden="false" customHeight="true" outlineLevel="0" collapsed="false">
      <c r="A668" s="70" t="s">
        <v>134</v>
      </c>
      <c r="B668" s="72" t="s">
        <v>74</v>
      </c>
      <c r="C668" s="72" t="s">
        <v>1858</v>
      </c>
      <c r="D668" s="72" t="n">
        <v>1000000021</v>
      </c>
      <c r="E668" s="73" t="s">
        <v>1859</v>
      </c>
      <c r="F668" s="74" t="n">
        <v>41398</v>
      </c>
      <c r="G668" s="67" t="str">
        <f aca="false">IF(I668&gt;0,"Targeted Dealer","-")</f>
        <v>Targeted Dealer</v>
      </c>
      <c r="H668" s="67"/>
      <c r="I668" s="68" t="n">
        <v>50</v>
      </c>
      <c r="J668" s="68" t="n">
        <f aca="false">I668/$J$1*($J$1-$E$1)</f>
        <v>46.6666666666667</v>
      </c>
      <c r="K668" s="69" t="n">
        <v>7.5</v>
      </c>
      <c r="L668" s="69" t="n">
        <f aca="false">I668-K668</f>
        <v>42.5</v>
      </c>
      <c r="M668" s="69" t="n">
        <f aca="false">IFERROR((K668/J668%),"-")</f>
        <v>16.0714285714286</v>
      </c>
      <c r="N668" s="97" t="n">
        <v>25</v>
      </c>
      <c r="O668" s="98" t="str">
        <f aca="false">IF(F668&lt;=$P$2,"Mar","")</f>
        <v>Mar</v>
      </c>
      <c r="P668" s="97" t="n">
        <f aca="false">N668</f>
        <v>25</v>
      </c>
      <c r="Q668" s="99" t="n">
        <f aca="false">K668-P668</f>
        <v>-17.5</v>
      </c>
      <c r="R668" s="98" t="n">
        <f aca="false">IFERROR(IF(O668="Mar",(K668/P668-1))," ")</f>
        <v>-0.7</v>
      </c>
      <c r="S668" s="100" t="str">
        <f aca="false">IF(N668&gt;0,IF(O668="","-",IF(R668&lt;0%,"DEGROWTH","GROWTH")))</f>
        <v>DEGROWTH</v>
      </c>
      <c r="T668" s="69" t="n">
        <v>5</v>
      </c>
      <c r="U668" s="101" t="str">
        <f aca="false">IF(F668&lt;=$V$2,"Apr","")</f>
        <v>Apr</v>
      </c>
      <c r="V668" s="97" t="n">
        <v>5</v>
      </c>
      <c r="W668" s="102" t="n">
        <f aca="false">K668-V668</f>
        <v>2.5</v>
      </c>
      <c r="X668" s="103" t="n">
        <f aca="false">IFERROR(IF(U668="Apr",(K668/V668-1)),0)</f>
        <v>0.5</v>
      </c>
      <c r="Y668" s="104" t="str">
        <f aca="false">IF(T668&gt;0,IF(U668="","-",IF(X668&lt;0%,"DEGROWTH","GROWTH")))</f>
        <v>GROWTH</v>
      </c>
      <c r="Z668" s="75" t="n">
        <v>0</v>
      </c>
      <c r="AA668" s="70"/>
      <c r="AB668" s="70" t="s">
        <v>133</v>
      </c>
      <c r="AC668" s="70" t="s">
        <v>134</v>
      </c>
      <c r="AD668" s="3" t="n">
        <f aca="false">IF(K668=0,1,0)</f>
        <v>0</v>
      </c>
      <c r="AE668" s="76"/>
    </row>
    <row r="669" customFormat="false" ht="14.25" hidden="false" customHeight="true" outlineLevel="0" collapsed="false">
      <c r="A669" s="70" t="s">
        <v>134</v>
      </c>
      <c r="B669" s="72" t="s">
        <v>74</v>
      </c>
      <c r="C669" s="72" t="s">
        <v>1860</v>
      </c>
      <c r="D669" s="72" t="n">
        <v>1000000022</v>
      </c>
      <c r="E669" s="73" t="s">
        <v>1861</v>
      </c>
      <c r="F669" s="74" t="n">
        <v>41398</v>
      </c>
      <c r="G669" s="67" t="str">
        <f aca="false">IF(I669&gt;0,"Targeted Dealer","-")</f>
        <v>Targeted Dealer</v>
      </c>
      <c r="H669" s="67"/>
      <c r="I669" s="68" t="n">
        <v>2300</v>
      </c>
      <c r="J669" s="68" t="n">
        <f aca="false">I669/$J$1*($J$1-$E$1)</f>
        <v>2146.66666666667</v>
      </c>
      <c r="K669" s="69" t="n">
        <v>1440.6</v>
      </c>
      <c r="L669" s="69" t="n">
        <f aca="false">I669-K669</f>
        <v>859.4</v>
      </c>
      <c r="M669" s="69" t="n">
        <f aca="false">IFERROR((K669/J669%),"-")</f>
        <v>67.1086956521739</v>
      </c>
      <c r="N669" s="97" t="n">
        <v>1567.35</v>
      </c>
      <c r="O669" s="98" t="str">
        <f aca="false">IF(F669&lt;=$P$2,"Mar","")</f>
        <v>Mar</v>
      </c>
      <c r="P669" s="97" t="n">
        <f aca="false">N669</f>
        <v>1567.35</v>
      </c>
      <c r="Q669" s="99" t="n">
        <f aca="false">K669-P669</f>
        <v>-126.75</v>
      </c>
      <c r="R669" s="98" t="n">
        <f aca="false">IFERROR(IF(O669="Mar",(K669/P669-1))," ")</f>
        <v>-0.0808689826777682</v>
      </c>
      <c r="S669" s="100" t="str">
        <f aca="false">IF(N669&gt;0,IF(O669="","-",IF(R669&lt;0%,"DEGROWTH","GROWTH")))</f>
        <v>DEGROWTH</v>
      </c>
      <c r="T669" s="69" t="n">
        <v>2026.35</v>
      </c>
      <c r="U669" s="101" t="str">
        <f aca="false">IF(F669&lt;=$V$2,"Apr","")</f>
        <v>Apr</v>
      </c>
      <c r="V669" s="97" t="n">
        <v>2026.35</v>
      </c>
      <c r="W669" s="102" t="n">
        <f aca="false">K669-V669</f>
        <v>-585.75</v>
      </c>
      <c r="X669" s="103" t="n">
        <f aca="false">IFERROR(IF(U669="Apr",(K669/V669-1)),0)</f>
        <v>-0.289066548227108</v>
      </c>
      <c r="Y669" s="104" t="str">
        <f aca="false">IF(T669&gt;0,IF(U669="","-",IF(X669&lt;0%,"DEGROWTH","GROWTH")))</f>
        <v>DEGROWTH</v>
      </c>
      <c r="Z669" s="75" t="n">
        <v>0</v>
      </c>
      <c r="AA669" s="70"/>
      <c r="AB669" s="70" t="s">
        <v>133</v>
      </c>
      <c r="AC669" s="70" t="s">
        <v>134</v>
      </c>
      <c r="AD669" s="3" t="n">
        <f aca="false">IF(K669=0,1,0)</f>
        <v>0</v>
      </c>
      <c r="AE669" s="76"/>
    </row>
    <row r="670" customFormat="false" ht="14.25" hidden="false" customHeight="true" outlineLevel="0" collapsed="false">
      <c r="A670" s="70" t="s">
        <v>134</v>
      </c>
      <c r="B670" s="72" t="s">
        <v>74</v>
      </c>
      <c r="C670" s="72" t="s">
        <v>1862</v>
      </c>
      <c r="D670" s="72" t="n">
        <v>1000000041</v>
      </c>
      <c r="E670" s="73" t="s">
        <v>1774</v>
      </c>
      <c r="F670" s="74" t="n">
        <v>41536</v>
      </c>
      <c r="G670" s="67" t="str">
        <f aca="false">IF(I670&gt;0,"Targeted Dealer","-")</f>
        <v>Targeted Dealer</v>
      </c>
      <c r="H670" s="67"/>
      <c r="I670" s="68" t="n">
        <v>100</v>
      </c>
      <c r="J670" s="68" t="n">
        <f aca="false">I670/$J$1*($J$1-$E$1)</f>
        <v>93.3333333333333</v>
      </c>
      <c r="K670" s="69" t="n">
        <v>45</v>
      </c>
      <c r="L670" s="69" t="n">
        <f aca="false">I670-K670</f>
        <v>55</v>
      </c>
      <c r="M670" s="69" t="n">
        <f aca="false">IFERROR((K670/J670%),"-")</f>
        <v>48.2142857142857</v>
      </c>
      <c r="N670" s="97" t="n">
        <v>75</v>
      </c>
      <c r="O670" s="98" t="str">
        <f aca="false">IF(F670&lt;=$P$2,"Mar","")</f>
        <v>Mar</v>
      </c>
      <c r="P670" s="97" t="n">
        <f aca="false">N670</f>
        <v>75</v>
      </c>
      <c r="Q670" s="99" t="n">
        <f aca="false">K670-P670</f>
        <v>-30</v>
      </c>
      <c r="R670" s="98" t="n">
        <f aca="false">IFERROR(IF(O670="Mar",(K670/P670-1))," ")</f>
        <v>-0.4</v>
      </c>
      <c r="S670" s="100" t="str">
        <f aca="false">IF(N670&gt;0,IF(O670="","-",IF(R670&lt;0%,"DEGROWTH","GROWTH")))</f>
        <v>DEGROWTH</v>
      </c>
      <c r="T670" s="69" t="n">
        <v>99.55</v>
      </c>
      <c r="U670" s="101" t="str">
        <f aca="false">IF(F670&lt;=$V$2,"Apr","")</f>
        <v>Apr</v>
      </c>
      <c r="V670" s="97" t="n">
        <v>99.55</v>
      </c>
      <c r="W670" s="102" t="n">
        <f aca="false">K670-V670</f>
        <v>-54.55</v>
      </c>
      <c r="X670" s="103" t="n">
        <f aca="false">IFERROR(IF(U670="Apr",(K670/V670-1)),0)</f>
        <v>-0.547965846308388</v>
      </c>
      <c r="Y670" s="104" t="str">
        <f aca="false">IF(T670&gt;0,IF(U670="","-",IF(X670&lt;0%,"DEGROWTH","GROWTH")))</f>
        <v>DEGROWTH</v>
      </c>
      <c r="Z670" s="75" t="n">
        <v>0</v>
      </c>
      <c r="AA670" s="70"/>
      <c r="AB670" s="70" t="s">
        <v>133</v>
      </c>
      <c r="AC670" s="70" t="s">
        <v>134</v>
      </c>
      <c r="AD670" s="3" t="n">
        <f aca="false">IF(K670=0,1,0)</f>
        <v>0</v>
      </c>
      <c r="AE670" s="76"/>
    </row>
    <row r="671" customFormat="false" ht="14.25" hidden="false" customHeight="true" outlineLevel="0" collapsed="false">
      <c r="A671" s="70" t="s">
        <v>134</v>
      </c>
      <c r="B671" s="72" t="s">
        <v>74</v>
      </c>
      <c r="C671" s="72" t="s">
        <v>1863</v>
      </c>
      <c r="D671" s="72" t="n">
        <v>1000000048</v>
      </c>
      <c r="E671" s="73" t="s">
        <v>1864</v>
      </c>
      <c r="F671" s="74" t="n">
        <v>41645</v>
      </c>
      <c r="G671" s="67" t="str">
        <f aca="false">IF(I671&gt;0,"Targeted Dealer","-")</f>
        <v>Targeted Dealer</v>
      </c>
      <c r="H671" s="67"/>
      <c r="I671" s="68" t="n">
        <v>140</v>
      </c>
      <c r="J671" s="68" t="n">
        <f aca="false">I671/$J$1*($J$1-$E$1)</f>
        <v>130.666666666667</v>
      </c>
      <c r="K671" s="69" t="n">
        <v>95</v>
      </c>
      <c r="L671" s="69" t="n">
        <f aca="false">I671-K671</f>
        <v>45</v>
      </c>
      <c r="M671" s="69" t="n">
        <f aca="false">IFERROR((K671/J671%),"-")</f>
        <v>72.704081632653</v>
      </c>
      <c r="N671" s="97" t="n">
        <v>148</v>
      </c>
      <c r="O671" s="98" t="str">
        <f aca="false">IF(F671&lt;=$P$2,"Mar","")</f>
        <v>Mar</v>
      </c>
      <c r="P671" s="97" t="n">
        <f aca="false">N671</f>
        <v>148</v>
      </c>
      <c r="Q671" s="99" t="n">
        <f aca="false">K671-P671</f>
        <v>-53</v>
      </c>
      <c r="R671" s="98" t="n">
        <f aca="false">IFERROR(IF(O671="Mar",(K671/P671-1))," ")</f>
        <v>-0.358108108108108</v>
      </c>
      <c r="S671" s="100" t="str">
        <f aca="false">IF(N671&gt;0,IF(O671="","-",IF(R671&lt;0%,"DEGROWTH","GROWTH")))</f>
        <v>DEGROWTH</v>
      </c>
      <c r="T671" s="69" t="n">
        <v>105</v>
      </c>
      <c r="U671" s="101" t="str">
        <f aca="false">IF(F671&lt;=$V$2,"Apr","")</f>
        <v>Apr</v>
      </c>
      <c r="V671" s="97" t="n">
        <v>105</v>
      </c>
      <c r="W671" s="102" t="n">
        <f aca="false">K671-V671</f>
        <v>-10</v>
      </c>
      <c r="X671" s="103" t="n">
        <f aca="false">IFERROR(IF(U671="Apr",(K671/V671-1)),0)</f>
        <v>-0.0952380952380952</v>
      </c>
      <c r="Y671" s="104" t="str">
        <f aca="false">IF(T671&gt;0,IF(U671="","-",IF(X671&lt;0%,"DEGROWTH","GROWTH")))</f>
        <v>DEGROWTH</v>
      </c>
      <c r="Z671" s="75" t="n">
        <v>0</v>
      </c>
      <c r="AA671" s="70"/>
      <c r="AB671" s="70" t="s">
        <v>133</v>
      </c>
      <c r="AC671" s="70" t="s">
        <v>134</v>
      </c>
      <c r="AD671" s="3" t="n">
        <f aca="false">IF(K671=0,1,0)</f>
        <v>0</v>
      </c>
      <c r="AE671" s="76"/>
    </row>
    <row r="672" customFormat="false" ht="14.25" hidden="false" customHeight="true" outlineLevel="0" collapsed="false">
      <c r="A672" s="70" t="s">
        <v>134</v>
      </c>
      <c r="B672" s="72" t="s">
        <v>74</v>
      </c>
      <c r="C672" s="72" t="s">
        <v>1865</v>
      </c>
      <c r="D672" s="72" t="n">
        <v>1000000047</v>
      </c>
      <c r="E672" s="73" t="s">
        <v>1866</v>
      </c>
      <c r="F672" s="74" t="n">
        <v>41817</v>
      </c>
      <c r="G672" s="67" t="str">
        <f aca="false">IF(I672&gt;0,"Targeted Dealer","-")</f>
        <v>Targeted Dealer</v>
      </c>
      <c r="H672" s="67"/>
      <c r="I672" s="68" t="n">
        <v>75</v>
      </c>
      <c r="J672" s="68" t="n">
        <f aca="false">I672/$J$1*($J$1-$E$1)</f>
        <v>70</v>
      </c>
      <c r="K672" s="69" t="n">
        <v>0</v>
      </c>
      <c r="L672" s="69" t="n">
        <f aca="false">I672-K672</f>
        <v>75</v>
      </c>
      <c r="M672" s="69" t="n">
        <f aca="false">IFERROR((K672/J672%),"-")</f>
        <v>0</v>
      </c>
      <c r="N672" s="97" t="n">
        <v>50</v>
      </c>
      <c r="O672" s="98" t="str">
        <f aca="false">IF(F672&lt;=$P$2,"Mar","")</f>
        <v>Mar</v>
      </c>
      <c r="P672" s="97" t="n">
        <f aca="false">N672</f>
        <v>50</v>
      </c>
      <c r="Q672" s="99" t="n">
        <f aca="false">K672-P672</f>
        <v>-50</v>
      </c>
      <c r="R672" s="98" t="n">
        <f aca="false">IFERROR(IF(O672="Mar",(K672/P672-1))," ")</f>
        <v>-1</v>
      </c>
      <c r="S672" s="100" t="str">
        <f aca="false">IF(N672&gt;0,IF(O672="","-",IF(R672&lt;0%,"DEGROWTH","GROWTH")))</f>
        <v>DEGROWTH</v>
      </c>
      <c r="T672" s="69" t="n">
        <v>50.5</v>
      </c>
      <c r="U672" s="101" t="str">
        <f aca="false">IF(F672&lt;=$V$2,"Apr","")</f>
        <v>Apr</v>
      </c>
      <c r="V672" s="97" t="n">
        <v>50.5</v>
      </c>
      <c r="W672" s="102" t="n">
        <f aca="false">K672-V672</f>
        <v>-50.5</v>
      </c>
      <c r="X672" s="103" t="n">
        <f aca="false">IFERROR(IF(U672="Apr",(K672/V672-1)),0)</f>
        <v>-1</v>
      </c>
      <c r="Y672" s="104" t="str">
        <f aca="false">IF(T672&gt;0,IF(U672="","-",IF(X672&lt;0%,"DEGROWTH","GROWTH")))</f>
        <v>DEGROWTH</v>
      </c>
      <c r="Z672" s="75" t="n">
        <v>0</v>
      </c>
      <c r="AA672" s="70"/>
      <c r="AB672" s="70" t="s">
        <v>133</v>
      </c>
      <c r="AC672" s="70" t="s">
        <v>134</v>
      </c>
      <c r="AD672" s="3" t="n">
        <f aca="false">IF(K672=0,1,0)</f>
        <v>1</v>
      </c>
      <c r="AE672" s="76"/>
    </row>
    <row r="673" customFormat="false" ht="14.25" hidden="false" customHeight="true" outlineLevel="0" collapsed="false">
      <c r="A673" s="70" t="s">
        <v>134</v>
      </c>
      <c r="B673" s="72" t="s">
        <v>74</v>
      </c>
      <c r="C673" s="72" t="s">
        <v>1867</v>
      </c>
      <c r="D673" s="72" t="n">
        <v>1000000039</v>
      </c>
      <c r="E673" s="73" t="s">
        <v>1868</v>
      </c>
      <c r="F673" s="74" t="n">
        <v>42135</v>
      </c>
      <c r="G673" s="67" t="str">
        <f aca="false">IF(I673&gt;0,"Targeted Dealer","-")</f>
        <v>Targeted Dealer</v>
      </c>
      <c r="H673" s="67"/>
      <c r="I673" s="68" t="n">
        <v>120</v>
      </c>
      <c r="J673" s="68" t="n">
        <f aca="false">I673/$J$1*($J$1-$E$1)</f>
        <v>112</v>
      </c>
      <c r="K673" s="69" t="n">
        <v>65</v>
      </c>
      <c r="L673" s="69" t="n">
        <f aca="false">I673-K673</f>
        <v>55</v>
      </c>
      <c r="M673" s="69" t="n">
        <f aca="false">IFERROR((K673/J673%),"-")</f>
        <v>58.0357142857143</v>
      </c>
      <c r="N673" s="97" t="n">
        <v>75</v>
      </c>
      <c r="O673" s="98" t="str">
        <f aca="false">IF(F673&lt;=$P$2,"Mar","")</f>
        <v>Mar</v>
      </c>
      <c r="P673" s="97" t="n">
        <f aca="false">N673</f>
        <v>75</v>
      </c>
      <c r="Q673" s="99" t="n">
        <f aca="false">K673-P673</f>
        <v>-10</v>
      </c>
      <c r="R673" s="98" t="n">
        <f aca="false">IFERROR(IF(O673="Mar",(K673/P673-1))," ")</f>
        <v>-0.133333333333333</v>
      </c>
      <c r="S673" s="100" t="str">
        <f aca="false">IF(N673&gt;0,IF(O673="","-",IF(R673&lt;0%,"DEGROWTH","GROWTH")))</f>
        <v>DEGROWTH</v>
      </c>
      <c r="T673" s="69" t="n">
        <v>85</v>
      </c>
      <c r="U673" s="101" t="str">
        <f aca="false">IF(F673&lt;=$V$2,"Apr","")</f>
        <v>Apr</v>
      </c>
      <c r="V673" s="97" t="n">
        <v>85</v>
      </c>
      <c r="W673" s="102" t="n">
        <f aca="false">K673-V673</f>
        <v>-20</v>
      </c>
      <c r="X673" s="103" t="n">
        <f aca="false">IFERROR(IF(U673="Apr",(K673/V673-1)),0)</f>
        <v>-0.235294117647059</v>
      </c>
      <c r="Y673" s="104" t="str">
        <f aca="false">IF(T673&gt;0,IF(U673="","-",IF(X673&lt;0%,"DEGROWTH","GROWTH")))</f>
        <v>DEGROWTH</v>
      </c>
      <c r="Z673" s="75" t="n">
        <v>0</v>
      </c>
      <c r="AA673" s="70"/>
      <c r="AB673" s="70" t="s">
        <v>133</v>
      </c>
      <c r="AC673" s="70" t="s">
        <v>134</v>
      </c>
      <c r="AD673" s="3" t="n">
        <f aca="false">IF(K673=0,1,0)</f>
        <v>0</v>
      </c>
      <c r="AE673" s="76"/>
    </row>
    <row r="674" customFormat="false" ht="14.25" hidden="false" customHeight="true" outlineLevel="0" collapsed="false">
      <c r="A674" s="70" t="s">
        <v>134</v>
      </c>
      <c r="B674" s="72" t="s">
        <v>74</v>
      </c>
      <c r="C674" s="72" t="s">
        <v>1869</v>
      </c>
      <c r="D674" s="72" t="n">
        <v>1000000050</v>
      </c>
      <c r="E674" s="73" t="s">
        <v>1870</v>
      </c>
      <c r="F674" s="74" t="n">
        <v>42397</v>
      </c>
      <c r="G674" s="67" t="str">
        <f aca="false">IF(I674&gt;0,"Targeted Dealer","-")</f>
        <v>Targeted Dealer</v>
      </c>
      <c r="H674" s="67"/>
      <c r="I674" s="68" t="n">
        <v>350</v>
      </c>
      <c r="J674" s="68" t="n">
        <f aca="false">I674/$J$1*($J$1-$E$1)</f>
        <v>326.666666666667</v>
      </c>
      <c r="K674" s="69" t="n">
        <v>314.5</v>
      </c>
      <c r="L674" s="69" t="n">
        <f aca="false">I674-K674</f>
        <v>35.5</v>
      </c>
      <c r="M674" s="69" t="n">
        <f aca="false">IFERROR((K674/J674%),"-")</f>
        <v>96.2755102040816</v>
      </c>
      <c r="N674" s="97" t="n">
        <v>369</v>
      </c>
      <c r="O674" s="98" t="str">
        <f aca="false">IF(F674&lt;=$P$2,"Mar","")</f>
        <v>Mar</v>
      </c>
      <c r="P674" s="97" t="n">
        <f aca="false">N674</f>
        <v>369</v>
      </c>
      <c r="Q674" s="99" t="n">
        <f aca="false">K674-P674</f>
        <v>-54.5</v>
      </c>
      <c r="R674" s="98" t="n">
        <f aca="false">IFERROR(IF(O674="Mar",(K674/P674-1))," ")</f>
        <v>-0.14769647696477</v>
      </c>
      <c r="S674" s="100" t="str">
        <f aca="false">IF(N674&gt;0,IF(O674="","-",IF(R674&lt;0%,"DEGROWTH","GROWTH")))</f>
        <v>DEGROWTH</v>
      </c>
      <c r="T674" s="69" t="n">
        <v>226</v>
      </c>
      <c r="U674" s="101" t="str">
        <f aca="false">IF(F674&lt;=$V$2,"Apr","")</f>
        <v>Apr</v>
      </c>
      <c r="V674" s="97" t="n">
        <v>226</v>
      </c>
      <c r="W674" s="102" t="n">
        <f aca="false">K674-V674</f>
        <v>88.5</v>
      </c>
      <c r="X674" s="103" t="n">
        <f aca="false">IFERROR(IF(U674="Apr",(K674/V674-1)),0)</f>
        <v>0.391592920353982</v>
      </c>
      <c r="Y674" s="104" t="str">
        <f aca="false">IF(T674&gt;0,IF(U674="","-",IF(X674&lt;0%,"DEGROWTH","GROWTH")))</f>
        <v>GROWTH</v>
      </c>
      <c r="Z674" s="75" t="n">
        <v>0</v>
      </c>
      <c r="AA674" s="70"/>
      <c r="AB674" s="70" t="s">
        <v>133</v>
      </c>
      <c r="AC674" s="70" t="s">
        <v>134</v>
      </c>
      <c r="AD674" s="3" t="n">
        <f aca="false">IF(K674=0,1,0)</f>
        <v>0</v>
      </c>
      <c r="AE674" s="76"/>
    </row>
    <row r="675" customFormat="false" ht="14.25" hidden="false" customHeight="true" outlineLevel="0" collapsed="false">
      <c r="A675" s="70" t="s">
        <v>134</v>
      </c>
      <c r="B675" s="72" t="s">
        <v>74</v>
      </c>
      <c r="C675" s="72" t="s">
        <v>1871</v>
      </c>
      <c r="D675" s="72" t="n">
        <v>1000000822</v>
      </c>
      <c r="E675" s="73" t="s">
        <v>1872</v>
      </c>
      <c r="F675" s="74" t="n">
        <v>42472</v>
      </c>
      <c r="G675" s="67" t="str">
        <f aca="false">IF(I675&gt;0,"Targeted Dealer","-")</f>
        <v>Targeted Dealer</v>
      </c>
      <c r="H675" s="67"/>
      <c r="I675" s="68" t="n">
        <v>4800</v>
      </c>
      <c r="J675" s="68" t="n">
        <f aca="false">I675/$J$1*($J$1-$E$1)</f>
        <v>4480</v>
      </c>
      <c r="K675" s="69" t="n">
        <v>4561.25</v>
      </c>
      <c r="L675" s="69" t="n">
        <f aca="false">I675-K675</f>
        <v>238.75</v>
      </c>
      <c r="M675" s="69" t="n">
        <f aca="false">IFERROR((K675/J675%),"-")</f>
        <v>101.813616071429</v>
      </c>
      <c r="N675" s="97" t="n">
        <v>6724.3</v>
      </c>
      <c r="O675" s="98" t="str">
        <f aca="false">IF(F675&lt;=$P$2,"Mar","")</f>
        <v>Mar</v>
      </c>
      <c r="P675" s="97" t="n">
        <f aca="false">N675</f>
        <v>6724.3</v>
      </c>
      <c r="Q675" s="99" t="n">
        <f aca="false">K675-P675</f>
        <v>-2163.05</v>
      </c>
      <c r="R675" s="98" t="n">
        <f aca="false">IFERROR(IF(O675="Mar",(K675/P675-1))," ")</f>
        <v>-0.321676605743349</v>
      </c>
      <c r="S675" s="100" t="str">
        <f aca="false">IF(N675&gt;0,IF(O675="","-",IF(R675&lt;0%,"DEGROWTH","GROWTH")))</f>
        <v>DEGROWTH</v>
      </c>
      <c r="T675" s="69" t="n">
        <v>2912.75</v>
      </c>
      <c r="U675" s="101" t="str">
        <f aca="false">IF(F675&lt;=$V$2,"Apr","")</f>
        <v>Apr</v>
      </c>
      <c r="V675" s="97" t="n">
        <v>2912.75</v>
      </c>
      <c r="W675" s="102" t="n">
        <f aca="false">K675-V675</f>
        <v>1648.5</v>
      </c>
      <c r="X675" s="103" t="n">
        <f aca="false">IFERROR(IF(U675="Apr",(K675/V675-1)),0)</f>
        <v>0.565960003433182</v>
      </c>
      <c r="Y675" s="104" t="str">
        <f aca="false">IF(T675&gt;0,IF(U675="","-",IF(X675&lt;0%,"DEGROWTH","GROWTH")))</f>
        <v>GROWTH</v>
      </c>
      <c r="Z675" s="75" t="n">
        <v>0</v>
      </c>
      <c r="AA675" s="70"/>
      <c r="AB675" s="70" t="s">
        <v>133</v>
      </c>
      <c r="AC675" s="70" t="s">
        <v>134</v>
      </c>
      <c r="AD675" s="3" t="n">
        <f aca="false">IF(K675=0,1,0)</f>
        <v>0</v>
      </c>
      <c r="AE675" s="76"/>
    </row>
    <row r="676" customFormat="false" ht="14.25" hidden="false" customHeight="true" outlineLevel="0" collapsed="false">
      <c r="A676" s="70" t="s">
        <v>134</v>
      </c>
      <c r="B676" s="72" t="s">
        <v>74</v>
      </c>
      <c r="C676" s="72" t="s">
        <v>1873</v>
      </c>
      <c r="D676" s="72" t="n">
        <v>1000000044</v>
      </c>
      <c r="E676" s="73" t="s">
        <v>1874</v>
      </c>
      <c r="F676" s="74" t="n">
        <v>42472</v>
      </c>
      <c r="G676" s="67" t="str">
        <f aca="false">IF(I676&gt;0,"Targeted Dealer","-")</f>
        <v>Targeted Dealer</v>
      </c>
      <c r="H676" s="67"/>
      <c r="I676" s="68" t="n">
        <v>250</v>
      </c>
      <c r="J676" s="68" t="n">
        <f aca="false">I676/$J$1*($J$1-$E$1)</f>
        <v>233.333333333333</v>
      </c>
      <c r="K676" s="69" t="n">
        <v>184.5</v>
      </c>
      <c r="L676" s="69" t="n">
        <f aca="false">I676-K676</f>
        <v>65.5</v>
      </c>
      <c r="M676" s="69" t="n">
        <f aca="false">IFERROR((K676/J676%),"-")</f>
        <v>79.0714285714286</v>
      </c>
      <c r="N676" s="97" t="n">
        <v>205</v>
      </c>
      <c r="O676" s="98" t="str">
        <f aca="false">IF(F676&lt;=$P$2,"Mar","")</f>
        <v>Mar</v>
      </c>
      <c r="P676" s="97" t="n">
        <f aca="false">N676</f>
        <v>205</v>
      </c>
      <c r="Q676" s="99" t="n">
        <f aca="false">K676-P676</f>
        <v>-20.5</v>
      </c>
      <c r="R676" s="98" t="n">
        <f aca="false">IFERROR(IF(O676="Mar",(K676/P676-1))," ")</f>
        <v>-0.1</v>
      </c>
      <c r="S676" s="100" t="str">
        <f aca="false">IF(N676&gt;0,IF(O676="","-",IF(R676&lt;0%,"DEGROWTH","GROWTH")))</f>
        <v>DEGROWTH</v>
      </c>
      <c r="T676" s="69" t="n">
        <v>188.5</v>
      </c>
      <c r="U676" s="101" t="str">
        <f aca="false">IF(F676&lt;=$V$2,"Apr","")</f>
        <v>Apr</v>
      </c>
      <c r="V676" s="97" t="n">
        <v>188.5</v>
      </c>
      <c r="W676" s="102" t="n">
        <f aca="false">K676-V676</f>
        <v>-4</v>
      </c>
      <c r="X676" s="103" t="n">
        <f aca="false">IFERROR(IF(U676="Apr",(K676/V676-1)),0)</f>
        <v>-0.0212201591511937</v>
      </c>
      <c r="Y676" s="104" t="str">
        <f aca="false">IF(T676&gt;0,IF(U676="","-",IF(X676&lt;0%,"DEGROWTH","GROWTH")))</f>
        <v>DEGROWTH</v>
      </c>
      <c r="Z676" s="75" t="n">
        <v>0</v>
      </c>
      <c r="AA676" s="70"/>
      <c r="AB676" s="70" t="s">
        <v>133</v>
      </c>
      <c r="AC676" s="70" t="s">
        <v>134</v>
      </c>
      <c r="AD676" s="3" t="n">
        <f aca="false">IF(K676=0,1,0)</f>
        <v>0</v>
      </c>
      <c r="AE676" s="76"/>
    </row>
    <row r="677" customFormat="false" ht="14.25" hidden="false" customHeight="true" outlineLevel="0" collapsed="false">
      <c r="A677" s="70" t="s">
        <v>134</v>
      </c>
      <c r="B677" s="72" t="s">
        <v>74</v>
      </c>
      <c r="C677" s="72" t="s">
        <v>1875</v>
      </c>
      <c r="D677" s="72" t="n">
        <v>1000000051</v>
      </c>
      <c r="E677" s="73" t="s">
        <v>1876</v>
      </c>
      <c r="F677" s="74" t="n">
        <v>42472</v>
      </c>
      <c r="G677" s="67" t="str">
        <f aca="false">IF(I677&gt;0,"Targeted Dealer","-")</f>
        <v>Targeted Dealer</v>
      </c>
      <c r="H677" s="67"/>
      <c r="I677" s="68" t="n">
        <v>80</v>
      </c>
      <c r="J677" s="68" t="n">
        <f aca="false">I677/$J$1*($J$1-$E$1)</f>
        <v>74.6666666666667</v>
      </c>
      <c r="K677" s="69" t="n">
        <v>70</v>
      </c>
      <c r="L677" s="69" t="n">
        <f aca="false">I677-K677</f>
        <v>10</v>
      </c>
      <c r="M677" s="69" t="n">
        <f aca="false">IFERROR((K677/J677%),"-")</f>
        <v>93.75</v>
      </c>
      <c r="N677" s="97" t="n">
        <v>85</v>
      </c>
      <c r="O677" s="98" t="str">
        <f aca="false">IF(F677&lt;=$P$2,"Mar","")</f>
        <v>Mar</v>
      </c>
      <c r="P677" s="97" t="n">
        <f aca="false">N677</f>
        <v>85</v>
      </c>
      <c r="Q677" s="99" t="n">
        <f aca="false">K677-P677</f>
        <v>-15</v>
      </c>
      <c r="R677" s="98" t="n">
        <f aca="false">IFERROR(IF(O677="Mar",(K677/P677-1))," ")</f>
        <v>-0.176470588235294</v>
      </c>
      <c r="S677" s="100" t="str">
        <f aca="false">IF(N677&gt;0,IF(O677="","-",IF(R677&lt;0%,"DEGROWTH","GROWTH")))</f>
        <v>DEGROWTH</v>
      </c>
      <c r="T677" s="69" t="n">
        <v>80.5</v>
      </c>
      <c r="U677" s="101" t="str">
        <f aca="false">IF(F677&lt;=$V$2,"Apr","")</f>
        <v>Apr</v>
      </c>
      <c r="V677" s="97" t="n">
        <v>80.5</v>
      </c>
      <c r="W677" s="102" t="n">
        <f aca="false">K677-V677</f>
        <v>-10.5</v>
      </c>
      <c r="X677" s="103" t="n">
        <f aca="false">IFERROR(IF(U677="Apr",(K677/V677-1)),0)</f>
        <v>-0.130434782608696</v>
      </c>
      <c r="Y677" s="104" t="str">
        <f aca="false">IF(T677&gt;0,IF(U677="","-",IF(X677&lt;0%,"DEGROWTH","GROWTH")))</f>
        <v>DEGROWTH</v>
      </c>
      <c r="Z677" s="75" t="n">
        <v>0</v>
      </c>
      <c r="AA677" s="70"/>
      <c r="AB677" s="70" t="s">
        <v>133</v>
      </c>
      <c r="AC677" s="70" t="s">
        <v>134</v>
      </c>
      <c r="AD677" s="3" t="n">
        <f aca="false">IF(K677=0,1,0)</f>
        <v>0</v>
      </c>
      <c r="AE677" s="76"/>
    </row>
    <row r="678" customFormat="false" ht="14.25" hidden="false" customHeight="true" outlineLevel="0" collapsed="false">
      <c r="A678" s="70" t="s">
        <v>134</v>
      </c>
      <c r="B678" s="72" t="s">
        <v>74</v>
      </c>
      <c r="C678" s="72" t="s">
        <v>1877</v>
      </c>
      <c r="D678" s="72" t="n">
        <v>1000000027</v>
      </c>
      <c r="E678" s="73" t="s">
        <v>1878</v>
      </c>
      <c r="F678" s="74" t="n">
        <v>42485</v>
      </c>
      <c r="G678" s="67" t="str">
        <f aca="false">IF(I678&gt;0,"Targeted Dealer","-")</f>
        <v>Targeted Dealer</v>
      </c>
      <c r="H678" s="67"/>
      <c r="I678" s="68" t="n">
        <v>100</v>
      </c>
      <c r="J678" s="68" t="n">
        <f aca="false">I678/$J$1*($J$1-$E$1)</f>
        <v>93.3333333333333</v>
      </c>
      <c r="K678" s="69" t="n">
        <v>60</v>
      </c>
      <c r="L678" s="69" t="n">
        <f aca="false">I678-K678</f>
        <v>40</v>
      </c>
      <c r="M678" s="69" t="n">
        <f aca="false">IFERROR((K678/J678%),"-")</f>
        <v>64.2857142857143</v>
      </c>
      <c r="N678" s="97" t="n">
        <v>65.5</v>
      </c>
      <c r="O678" s="98" t="str">
        <f aca="false">IF(F678&lt;=$P$2,"Mar","")</f>
        <v>Mar</v>
      </c>
      <c r="P678" s="97" t="n">
        <f aca="false">N678</f>
        <v>65.5</v>
      </c>
      <c r="Q678" s="99" t="n">
        <f aca="false">K678-P678</f>
        <v>-5.5</v>
      </c>
      <c r="R678" s="98" t="n">
        <f aca="false">IFERROR(IF(O678="Mar",(K678/P678-1))," ")</f>
        <v>-0.083969465648855</v>
      </c>
      <c r="S678" s="100" t="str">
        <f aca="false">IF(N678&gt;0,IF(O678="","-",IF(R678&lt;0%,"DEGROWTH","GROWTH")))</f>
        <v>DEGROWTH</v>
      </c>
      <c r="T678" s="69" t="n">
        <v>86</v>
      </c>
      <c r="U678" s="101" t="str">
        <f aca="false">IF(F678&lt;=$V$2,"Apr","")</f>
        <v>Apr</v>
      </c>
      <c r="V678" s="97" t="n">
        <v>86</v>
      </c>
      <c r="W678" s="102" t="n">
        <f aca="false">K678-V678</f>
        <v>-26</v>
      </c>
      <c r="X678" s="103" t="n">
        <f aca="false">IFERROR(IF(U678="Apr",(K678/V678-1)),0)</f>
        <v>-0.302325581395349</v>
      </c>
      <c r="Y678" s="104" t="str">
        <f aca="false">IF(T678&gt;0,IF(U678="","-",IF(X678&lt;0%,"DEGROWTH","GROWTH")))</f>
        <v>DEGROWTH</v>
      </c>
      <c r="Z678" s="75" t="n">
        <v>0</v>
      </c>
      <c r="AA678" s="70"/>
      <c r="AB678" s="70" t="s">
        <v>133</v>
      </c>
      <c r="AC678" s="70" t="s">
        <v>134</v>
      </c>
      <c r="AD678" s="3" t="n">
        <f aca="false">IF(K678=0,1,0)</f>
        <v>0</v>
      </c>
      <c r="AE678" s="76"/>
    </row>
    <row r="679" customFormat="false" ht="14.25" hidden="false" customHeight="true" outlineLevel="0" collapsed="false">
      <c r="A679" s="70" t="s">
        <v>134</v>
      </c>
      <c r="B679" s="72" t="s">
        <v>74</v>
      </c>
      <c r="C679" s="72" t="s">
        <v>1879</v>
      </c>
      <c r="D679" s="72" t="n">
        <v>1000000827</v>
      </c>
      <c r="E679" s="73" t="s">
        <v>1880</v>
      </c>
      <c r="F679" s="74" t="n">
        <v>42713</v>
      </c>
      <c r="G679" s="67" t="str">
        <f aca="false">IF(I679&gt;0,"Targeted Dealer","-")</f>
        <v>Targeted Dealer</v>
      </c>
      <c r="H679" s="67"/>
      <c r="I679" s="68" t="n">
        <v>220</v>
      </c>
      <c r="J679" s="68" t="n">
        <f aca="false">I679/$J$1*($J$1-$E$1)</f>
        <v>205.333333333333</v>
      </c>
      <c r="K679" s="69" t="n">
        <v>142.35</v>
      </c>
      <c r="L679" s="69" t="n">
        <f aca="false">I679-K679</f>
        <v>77.65</v>
      </c>
      <c r="M679" s="69" t="n">
        <f aca="false">IFERROR((K679/J679%),"-")</f>
        <v>69.3262987012987</v>
      </c>
      <c r="N679" s="97" t="n">
        <v>177.5</v>
      </c>
      <c r="O679" s="98" t="str">
        <f aca="false">IF(F679&lt;=$P$2,"Mar","")</f>
        <v>Mar</v>
      </c>
      <c r="P679" s="97" t="n">
        <f aca="false">N679</f>
        <v>177.5</v>
      </c>
      <c r="Q679" s="99" t="n">
        <f aca="false">K679-P679</f>
        <v>-35.15</v>
      </c>
      <c r="R679" s="98" t="n">
        <f aca="false">IFERROR(IF(O679="Mar",(K679/P679-1))," ")</f>
        <v>-0.198028169014085</v>
      </c>
      <c r="S679" s="100" t="str">
        <f aca="false">IF(N679&gt;0,IF(O679="","-",IF(R679&lt;0%,"DEGROWTH","GROWTH")))</f>
        <v>DEGROWTH</v>
      </c>
      <c r="T679" s="69" t="n">
        <v>186.9</v>
      </c>
      <c r="U679" s="101" t="str">
        <f aca="false">IF(F679&lt;=$V$2,"Apr","")</f>
        <v>Apr</v>
      </c>
      <c r="V679" s="97" t="n">
        <v>186.9</v>
      </c>
      <c r="W679" s="102" t="n">
        <f aca="false">K679-V679</f>
        <v>-44.55</v>
      </c>
      <c r="X679" s="103" t="n">
        <f aca="false">IFERROR(IF(U679="Apr",(K679/V679-1)),0)</f>
        <v>-0.238362760834671</v>
      </c>
      <c r="Y679" s="104" t="str">
        <f aca="false">IF(T679&gt;0,IF(U679="","-",IF(X679&lt;0%,"DEGROWTH","GROWTH")))</f>
        <v>DEGROWTH</v>
      </c>
      <c r="Z679" s="75" t="n">
        <v>0</v>
      </c>
      <c r="AA679" s="70"/>
      <c r="AB679" s="70" t="s">
        <v>133</v>
      </c>
      <c r="AC679" s="70" t="s">
        <v>134</v>
      </c>
      <c r="AD679" s="3" t="n">
        <f aca="false">IF(K679=0,1,0)</f>
        <v>0</v>
      </c>
      <c r="AE679" s="76"/>
    </row>
    <row r="680" customFormat="false" ht="14.25" hidden="false" customHeight="true" outlineLevel="0" collapsed="false">
      <c r="A680" s="70" t="s">
        <v>134</v>
      </c>
      <c r="B680" s="72" t="s">
        <v>74</v>
      </c>
      <c r="C680" s="72" t="s">
        <v>1881</v>
      </c>
      <c r="D680" s="72" t="n">
        <v>1000000064</v>
      </c>
      <c r="E680" s="73" t="s">
        <v>1882</v>
      </c>
      <c r="F680" s="74" t="n">
        <v>42830</v>
      </c>
      <c r="G680" s="67" t="str">
        <f aca="false">IF(I680&gt;0,"Targeted Dealer","-")</f>
        <v>Targeted Dealer</v>
      </c>
      <c r="H680" s="67"/>
      <c r="I680" s="68" t="n">
        <v>40</v>
      </c>
      <c r="J680" s="68" t="n">
        <f aca="false">I680/$J$1*($J$1-$E$1)</f>
        <v>37.3333333333333</v>
      </c>
      <c r="K680" s="69" t="n">
        <v>27.95</v>
      </c>
      <c r="L680" s="69" t="n">
        <f aca="false">I680-K680</f>
        <v>12.05</v>
      </c>
      <c r="M680" s="69" t="n">
        <f aca="false">IFERROR((K680/J680%),"-")</f>
        <v>74.8660714285714</v>
      </c>
      <c r="N680" s="97" t="n">
        <v>15.05</v>
      </c>
      <c r="O680" s="98" t="str">
        <f aca="false">IF(F680&lt;=$P$2,"Mar","")</f>
        <v>Mar</v>
      </c>
      <c r="P680" s="97" t="n">
        <f aca="false">N680</f>
        <v>15.05</v>
      </c>
      <c r="Q680" s="99" t="n">
        <f aca="false">K680-P680</f>
        <v>12.9</v>
      </c>
      <c r="R680" s="98" t="n">
        <f aca="false">IFERROR(IF(O680="Mar",(K680/P680-1))," ")</f>
        <v>0.857142857142857</v>
      </c>
      <c r="S680" s="100" t="str">
        <f aca="false">IF(N680&gt;0,IF(O680="","-",IF(R680&lt;0%,"DEGROWTH","GROWTH")))</f>
        <v>GROWTH</v>
      </c>
      <c r="T680" s="69" t="n">
        <v>45</v>
      </c>
      <c r="U680" s="101" t="str">
        <f aca="false">IF(F680&lt;=$V$2,"Apr","")</f>
        <v>Apr</v>
      </c>
      <c r="V680" s="97" t="n">
        <v>45</v>
      </c>
      <c r="W680" s="102" t="n">
        <f aca="false">K680-V680</f>
        <v>-17.05</v>
      </c>
      <c r="X680" s="103" t="n">
        <f aca="false">IFERROR(IF(U680="Apr",(K680/V680-1)),0)</f>
        <v>-0.378888888888889</v>
      </c>
      <c r="Y680" s="104" t="str">
        <f aca="false">IF(T680&gt;0,IF(U680="","-",IF(X680&lt;0%,"DEGROWTH","GROWTH")))</f>
        <v>DEGROWTH</v>
      </c>
      <c r="Z680" s="75" t="n">
        <v>0</v>
      </c>
      <c r="AA680" s="70"/>
      <c r="AB680" s="70" t="s">
        <v>133</v>
      </c>
      <c r="AC680" s="70" t="s">
        <v>134</v>
      </c>
      <c r="AD680" s="3" t="n">
        <f aca="false">IF(K680=0,1,0)</f>
        <v>0</v>
      </c>
      <c r="AE680" s="76"/>
    </row>
    <row r="681" customFormat="false" ht="14.25" hidden="false" customHeight="true" outlineLevel="0" collapsed="false">
      <c r="A681" s="70" t="s">
        <v>134</v>
      </c>
      <c r="B681" s="72" t="s">
        <v>74</v>
      </c>
      <c r="C681" s="72" t="s">
        <v>1883</v>
      </c>
      <c r="D681" s="72" t="n">
        <v>1000000028</v>
      </c>
      <c r="E681" s="73" t="s">
        <v>1884</v>
      </c>
      <c r="F681" s="74" t="n">
        <v>42935</v>
      </c>
      <c r="G681" s="67" t="str">
        <f aca="false">IF(I681&gt;0,"Targeted Dealer","-")</f>
        <v>Targeted Dealer</v>
      </c>
      <c r="H681" s="67"/>
      <c r="I681" s="68" t="n">
        <v>220</v>
      </c>
      <c r="J681" s="68" t="n">
        <f aca="false">I681/$J$1*($J$1-$E$1)</f>
        <v>205.333333333333</v>
      </c>
      <c r="K681" s="69" t="n">
        <v>185</v>
      </c>
      <c r="L681" s="69" t="n">
        <f aca="false">I681-K681</f>
        <v>35</v>
      </c>
      <c r="M681" s="69" t="n">
        <f aca="false">IFERROR((K681/J681%),"-")</f>
        <v>90.0974025974026</v>
      </c>
      <c r="N681" s="97" t="n">
        <v>165</v>
      </c>
      <c r="O681" s="98" t="str">
        <f aca="false">IF(F681&lt;=$P$2,"Mar","")</f>
        <v>Mar</v>
      </c>
      <c r="P681" s="97" t="n">
        <f aca="false">N681</f>
        <v>165</v>
      </c>
      <c r="Q681" s="99" t="n">
        <f aca="false">K681-P681</f>
        <v>20</v>
      </c>
      <c r="R681" s="98" t="n">
        <f aca="false">IFERROR(IF(O681="Mar",(K681/P681-1))," ")</f>
        <v>0.121212121212121</v>
      </c>
      <c r="S681" s="100" t="str">
        <f aca="false">IF(N681&gt;0,IF(O681="","-",IF(R681&lt;0%,"DEGROWTH","GROWTH")))</f>
        <v>GROWTH</v>
      </c>
      <c r="T681" s="69" t="n">
        <v>140</v>
      </c>
      <c r="U681" s="101" t="str">
        <f aca="false">IF(F681&lt;=$V$2,"Apr","")</f>
        <v>Apr</v>
      </c>
      <c r="V681" s="97" t="n">
        <v>140</v>
      </c>
      <c r="W681" s="102" t="n">
        <f aca="false">K681-V681</f>
        <v>45</v>
      </c>
      <c r="X681" s="103" t="n">
        <f aca="false">IFERROR(IF(U681="Apr",(K681/V681-1)),0)</f>
        <v>0.321428571428571</v>
      </c>
      <c r="Y681" s="104" t="str">
        <f aca="false">IF(T681&gt;0,IF(U681="","-",IF(X681&lt;0%,"DEGROWTH","GROWTH")))</f>
        <v>GROWTH</v>
      </c>
      <c r="Z681" s="75" t="n">
        <v>0</v>
      </c>
      <c r="AA681" s="70"/>
      <c r="AB681" s="70" t="s">
        <v>133</v>
      </c>
      <c r="AC681" s="70" t="s">
        <v>134</v>
      </c>
      <c r="AD681" s="3" t="n">
        <f aca="false">IF(K681=0,1,0)</f>
        <v>0</v>
      </c>
      <c r="AE681" s="76"/>
    </row>
    <row r="682" customFormat="false" ht="14.25" hidden="false" customHeight="true" outlineLevel="0" collapsed="false">
      <c r="A682" s="70" t="s">
        <v>134</v>
      </c>
      <c r="B682" s="72" t="s">
        <v>74</v>
      </c>
      <c r="C682" s="72" t="s">
        <v>1885</v>
      </c>
      <c r="D682" s="72" t="n">
        <v>1000000060</v>
      </c>
      <c r="E682" s="73" t="s">
        <v>1886</v>
      </c>
      <c r="F682" s="74" t="n">
        <v>43131</v>
      </c>
      <c r="G682" s="67" t="str">
        <f aca="false">IF(I682&gt;0,"Targeted Dealer","-")</f>
        <v>Targeted Dealer</v>
      </c>
      <c r="H682" s="67"/>
      <c r="I682" s="68" t="n">
        <v>80</v>
      </c>
      <c r="J682" s="68" t="n">
        <f aca="false">I682/$J$1*($J$1-$E$1)</f>
        <v>74.6666666666667</v>
      </c>
      <c r="K682" s="69" t="n">
        <v>45</v>
      </c>
      <c r="L682" s="69" t="n">
        <f aca="false">I682-K682</f>
        <v>35</v>
      </c>
      <c r="M682" s="69" t="n">
        <f aca="false">IFERROR((K682/J682%),"-")</f>
        <v>60.2678571428571</v>
      </c>
      <c r="N682" s="97" t="n">
        <v>60</v>
      </c>
      <c r="O682" s="98" t="str">
        <f aca="false">IF(F682&lt;=$P$2,"Mar","")</f>
        <v>Mar</v>
      </c>
      <c r="P682" s="97" t="n">
        <f aca="false">N682</f>
        <v>60</v>
      </c>
      <c r="Q682" s="99" t="n">
        <f aca="false">K682-P682</f>
        <v>-15</v>
      </c>
      <c r="R682" s="98" t="n">
        <f aca="false">IFERROR(IF(O682="Mar",(K682/P682-1))," ")</f>
        <v>-0.25</v>
      </c>
      <c r="S682" s="100" t="str">
        <f aca="false">IF(N682&gt;0,IF(O682="","-",IF(R682&lt;0%,"DEGROWTH","GROWTH")))</f>
        <v>DEGROWTH</v>
      </c>
      <c r="T682" s="69" t="n">
        <v>77.5</v>
      </c>
      <c r="U682" s="101" t="str">
        <f aca="false">IF(F682&lt;=$V$2,"Apr","")</f>
        <v>Apr</v>
      </c>
      <c r="V682" s="97" t="n">
        <v>77.5</v>
      </c>
      <c r="W682" s="102" t="n">
        <f aca="false">K682-V682</f>
        <v>-32.5</v>
      </c>
      <c r="X682" s="103" t="n">
        <f aca="false">IFERROR(IF(U682="Apr",(K682/V682-1)),0)</f>
        <v>-0.419354838709677</v>
      </c>
      <c r="Y682" s="104" t="str">
        <f aca="false">IF(T682&gt;0,IF(U682="","-",IF(X682&lt;0%,"DEGROWTH","GROWTH")))</f>
        <v>DEGROWTH</v>
      </c>
      <c r="Z682" s="75" t="n">
        <v>0</v>
      </c>
      <c r="AA682" s="70"/>
      <c r="AB682" s="70" t="s">
        <v>133</v>
      </c>
      <c r="AC682" s="70" t="s">
        <v>134</v>
      </c>
      <c r="AD682" s="3" t="n">
        <f aca="false">IF(K682=0,1,0)</f>
        <v>0</v>
      </c>
      <c r="AE682" s="76"/>
    </row>
    <row r="683" customFormat="false" ht="14.25" hidden="false" customHeight="true" outlineLevel="0" collapsed="false">
      <c r="A683" s="70" t="s">
        <v>134</v>
      </c>
      <c r="B683" s="72" t="s">
        <v>74</v>
      </c>
      <c r="C683" s="72" t="s">
        <v>1887</v>
      </c>
      <c r="D683" s="72" t="n">
        <v>1000000024</v>
      </c>
      <c r="E683" s="73" t="s">
        <v>1888</v>
      </c>
      <c r="F683" s="74" t="n">
        <v>43134</v>
      </c>
      <c r="G683" s="67" t="str">
        <f aca="false">IF(I683&gt;0,"Targeted Dealer","-")</f>
        <v>Targeted Dealer</v>
      </c>
      <c r="H683" s="67"/>
      <c r="I683" s="68" t="n">
        <v>1500</v>
      </c>
      <c r="J683" s="68" t="n">
        <f aca="false">I683/$J$1*($J$1-$E$1)</f>
        <v>1400</v>
      </c>
      <c r="K683" s="69" t="n">
        <v>1444.25</v>
      </c>
      <c r="L683" s="69" t="n">
        <f aca="false">I683-K683</f>
        <v>55.75</v>
      </c>
      <c r="M683" s="69" t="n">
        <f aca="false">IFERROR((K683/J683%),"-")</f>
        <v>103.160714285714</v>
      </c>
      <c r="N683" s="97" t="n">
        <v>1732.05</v>
      </c>
      <c r="O683" s="98" t="str">
        <f aca="false">IF(F683&lt;=$P$2,"Mar","")</f>
        <v>Mar</v>
      </c>
      <c r="P683" s="97" t="n">
        <f aca="false">N683</f>
        <v>1732.05</v>
      </c>
      <c r="Q683" s="99" t="n">
        <f aca="false">K683-P683</f>
        <v>-287.8</v>
      </c>
      <c r="R683" s="98" t="n">
        <f aca="false">IFERROR(IF(O683="Mar",(K683/P683-1))," ")</f>
        <v>-0.166161484945585</v>
      </c>
      <c r="S683" s="100" t="str">
        <f aca="false">IF(N683&gt;0,IF(O683="","-",IF(R683&lt;0%,"DEGROWTH","GROWTH")))</f>
        <v>DEGROWTH</v>
      </c>
      <c r="T683" s="69" t="n">
        <v>944.4</v>
      </c>
      <c r="U683" s="101" t="str">
        <f aca="false">IF(F683&lt;=$V$2,"Apr","")</f>
        <v>Apr</v>
      </c>
      <c r="V683" s="97" t="n">
        <v>944.4</v>
      </c>
      <c r="W683" s="102" t="n">
        <f aca="false">K683-V683</f>
        <v>499.85</v>
      </c>
      <c r="X683" s="103" t="n">
        <f aca="false">IFERROR(IF(U683="Apr",(K683/V683-1)),0)</f>
        <v>0.529277848369335</v>
      </c>
      <c r="Y683" s="104" t="str">
        <f aca="false">IF(T683&gt;0,IF(U683="","-",IF(X683&lt;0%,"DEGROWTH","GROWTH")))</f>
        <v>GROWTH</v>
      </c>
      <c r="Z683" s="75" t="n">
        <v>0</v>
      </c>
      <c r="AA683" s="70"/>
      <c r="AB683" s="70" t="s">
        <v>133</v>
      </c>
      <c r="AC683" s="70" t="s">
        <v>134</v>
      </c>
      <c r="AD683" s="3" t="n">
        <f aca="false">IF(K683=0,1,0)</f>
        <v>0</v>
      </c>
      <c r="AE683" s="76"/>
    </row>
    <row r="684" customFormat="false" ht="14.25" hidden="false" customHeight="true" outlineLevel="0" collapsed="false">
      <c r="A684" s="70" t="s">
        <v>134</v>
      </c>
      <c r="B684" s="72" t="s">
        <v>74</v>
      </c>
      <c r="C684" s="72" t="s">
        <v>1889</v>
      </c>
      <c r="D684" s="72" t="n">
        <v>1000000058</v>
      </c>
      <c r="E684" s="73" t="s">
        <v>1890</v>
      </c>
      <c r="F684" s="74" t="n">
        <v>43313</v>
      </c>
      <c r="G684" s="67" t="str">
        <f aca="false">IF(I684&gt;0,"Targeted Dealer","-")</f>
        <v>Targeted Dealer</v>
      </c>
      <c r="H684" s="67"/>
      <c r="I684" s="68" t="n">
        <v>60</v>
      </c>
      <c r="J684" s="68" t="n">
        <f aca="false">I684/$J$1*($J$1-$E$1)</f>
        <v>56</v>
      </c>
      <c r="K684" s="69" t="n">
        <v>15</v>
      </c>
      <c r="L684" s="69" t="n">
        <f aca="false">I684-K684</f>
        <v>45</v>
      </c>
      <c r="M684" s="69" t="n">
        <f aca="false">IFERROR((K684/J684%),"-")</f>
        <v>26.7857142857143</v>
      </c>
      <c r="N684" s="97" t="n">
        <v>15</v>
      </c>
      <c r="O684" s="98" t="str">
        <f aca="false">IF(F684&lt;=$P$2,"Mar","")</f>
        <v>Mar</v>
      </c>
      <c r="P684" s="97" t="n">
        <f aca="false">N684</f>
        <v>15</v>
      </c>
      <c r="Q684" s="99" t="n">
        <f aca="false">K684-P684</f>
        <v>0</v>
      </c>
      <c r="R684" s="98" t="n">
        <f aca="false">IFERROR(IF(O684="Mar",(K684/P684-1))," ")</f>
        <v>0</v>
      </c>
      <c r="S684" s="100" t="str">
        <f aca="false">IF(N684&gt;0,IF(O684="","-",IF(R684&lt;0%,"DEGROWTH","GROWTH")))</f>
        <v>GROWTH</v>
      </c>
      <c r="T684" s="69" t="n">
        <v>10</v>
      </c>
      <c r="U684" s="101" t="str">
        <f aca="false">IF(F684&lt;=$V$2,"Apr","")</f>
        <v>Apr</v>
      </c>
      <c r="V684" s="97" t="n">
        <v>10</v>
      </c>
      <c r="W684" s="102" t="n">
        <f aca="false">K684-V684</f>
        <v>5</v>
      </c>
      <c r="X684" s="103" t="n">
        <f aca="false">IFERROR(IF(U684="Apr",(K684/V684-1)),0)</f>
        <v>0.5</v>
      </c>
      <c r="Y684" s="104" t="str">
        <f aca="false">IF(T684&gt;0,IF(U684="","-",IF(X684&lt;0%,"DEGROWTH","GROWTH")))</f>
        <v>GROWTH</v>
      </c>
      <c r="Z684" s="75" t="n">
        <v>0</v>
      </c>
      <c r="AA684" s="70"/>
      <c r="AB684" s="70" t="s">
        <v>133</v>
      </c>
      <c r="AC684" s="70" t="s">
        <v>134</v>
      </c>
      <c r="AD684" s="3" t="n">
        <f aca="false">IF(K684=0,1,0)</f>
        <v>0</v>
      </c>
      <c r="AE684" s="76"/>
    </row>
    <row r="685" customFormat="false" ht="14.25" hidden="false" customHeight="true" outlineLevel="0" collapsed="false">
      <c r="A685" s="70" t="s">
        <v>134</v>
      </c>
      <c r="B685" s="72" t="s">
        <v>74</v>
      </c>
      <c r="C685" s="72" t="s">
        <v>1891</v>
      </c>
      <c r="D685" s="72" t="n">
        <v>1000000052</v>
      </c>
      <c r="E685" s="73" t="s">
        <v>1892</v>
      </c>
      <c r="F685" s="74" t="n">
        <v>43533</v>
      </c>
      <c r="G685" s="67" t="str">
        <f aca="false">IF(I685&gt;0,"Targeted Dealer","-")</f>
        <v>Targeted Dealer</v>
      </c>
      <c r="H685" s="67"/>
      <c r="I685" s="68" t="n">
        <v>200</v>
      </c>
      <c r="J685" s="68" t="n">
        <f aca="false">I685/$J$1*($J$1-$E$1)</f>
        <v>186.666666666667</v>
      </c>
      <c r="K685" s="69" t="n">
        <v>129.45</v>
      </c>
      <c r="L685" s="69" t="n">
        <f aca="false">I685-K685</f>
        <v>70.55</v>
      </c>
      <c r="M685" s="69" t="n">
        <f aca="false">IFERROR((K685/J685%),"-")</f>
        <v>69.3482142857143</v>
      </c>
      <c r="N685" s="97" t="n">
        <v>170</v>
      </c>
      <c r="O685" s="98" t="str">
        <f aca="false">IF(F685&lt;=$P$2,"Mar","")</f>
        <v>Mar</v>
      </c>
      <c r="P685" s="97" t="n">
        <f aca="false">N685</f>
        <v>170</v>
      </c>
      <c r="Q685" s="99" t="n">
        <f aca="false">K685-P685</f>
        <v>-40.55</v>
      </c>
      <c r="R685" s="98" t="n">
        <f aca="false">IFERROR(IF(O685="Mar",(K685/P685-1))," ")</f>
        <v>-0.238529411764706</v>
      </c>
      <c r="S685" s="100" t="str">
        <f aca="false">IF(N685&gt;0,IF(O685="","-",IF(R685&lt;0%,"DEGROWTH","GROWTH")))</f>
        <v>DEGROWTH</v>
      </c>
      <c r="T685" s="69" t="n">
        <v>108.5</v>
      </c>
      <c r="U685" s="101" t="str">
        <f aca="false">IF(F685&lt;=$V$2,"Apr","")</f>
        <v>Apr</v>
      </c>
      <c r="V685" s="97" t="n">
        <v>108.5</v>
      </c>
      <c r="W685" s="102" t="n">
        <f aca="false">K685-V685</f>
        <v>20.95</v>
      </c>
      <c r="X685" s="103" t="n">
        <f aca="false">IFERROR(IF(U685="Apr",(K685/V685-1)),0)</f>
        <v>0.193087557603687</v>
      </c>
      <c r="Y685" s="104" t="str">
        <f aca="false">IF(T685&gt;0,IF(U685="","-",IF(X685&lt;0%,"DEGROWTH","GROWTH")))</f>
        <v>GROWTH</v>
      </c>
      <c r="Z685" s="75" t="n">
        <v>0</v>
      </c>
      <c r="AA685" s="70"/>
      <c r="AB685" s="70" t="s">
        <v>133</v>
      </c>
      <c r="AC685" s="70" t="s">
        <v>134</v>
      </c>
      <c r="AD685" s="3" t="n">
        <f aca="false">IF(K685=0,1,0)</f>
        <v>0</v>
      </c>
      <c r="AE685" s="76"/>
    </row>
    <row r="686" customFormat="false" ht="14.25" hidden="false" customHeight="true" outlineLevel="0" collapsed="false">
      <c r="A686" s="70" t="s">
        <v>134</v>
      </c>
      <c r="B686" s="72" t="s">
        <v>74</v>
      </c>
      <c r="C686" s="72" t="s">
        <v>1893</v>
      </c>
      <c r="D686" s="72" t="n">
        <v>1000000023</v>
      </c>
      <c r="E686" s="73" t="s">
        <v>1894</v>
      </c>
      <c r="F686" s="74" t="n">
        <v>43549</v>
      </c>
      <c r="G686" s="67" t="str">
        <f aca="false">IF(I686&gt;0,"Targeted Dealer","-")</f>
        <v>Targeted Dealer</v>
      </c>
      <c r="H686" s="67"/>
      <c r="I686" s="68" t="n">
        <v>30</v>
      </c>
      <c r="J686" s="68" t="n">
        <f aca="false">I686/$J$1*($J$1-$E$1)</f>
        <v>28</v>
      </c>
      <c r="K686" s="69" t="n">
        <v>10</v>
      </c>
      <c r="L686" s="69" t="n">
        <f aca="false">I686-K686</f>
        <v>20</v>
      </c>
      <c r="M686" s="69" t="n">
        <f aca="false">IFERROR((K686/J686%),"-")</f>
        <v>35.7142857142857</v>
      </c>
      <c r="N686" s="97" t="n">
        <v>5</v>
      </c>
      <c r="O686" s="98" t="str">
        <f aca="false">IF(F686&lt;=$P$2,"Mar","")</f>
        <v>Mar</v>
      </c>
      <c r="P686" s="97" t="n">
        <f aca="false">N686</f>
        <v>5</v>
      </c>
      <c r="Q686" s="99" t="n">
        <f aca="false">K686-P686</f>
        <v>5</v>
      </c>
      <c r="R686" s="98" t="n">
        <f aca="false">IFERROR(IF(O686="Mar",(K686/P686-1))," ")</f>
        <v>1</v>
      </c>
      <c r="S686" s="100" t="str">
        <f aca="false">IF(N686&gt;0,IF(O686="","-",IF(R686&lt;0%,"DEGROWTH","GROWTH")))</f>
        <v>GROWTH</v>
      </c>
      <c r="T686" s="69" t="n">
        <v>10</v>
      </c>
      <c r="U686" s="101" t="str">
        <f aca="false">IF(F686&lt;=$V$2,"Apr","")</f>
        <v>Apr</v>
      </c>
      <c r="V686" s="97" t="n">
        <v>10</v>
      </c>
      <c r="W686" s="102" t="n">
        <f aca="false">K686-V686</f>
        <v>0</v>
      </c>
      <c r="X686" s="103" t="n">
        <f aca="false">IFERROR(IF(U686="Apr",(K686/V686-1)),0)</f>
        <v>0</v>
      </c>
      <c r="Y686" s="104" t="str">
        <f aca="false">IF(T686&gt;0,IF(U686="","-",IF(X686&lt;0%,"DEGROWTH","GROWTH")))</f>
        <v>GROWTH</v>
      </c>
      <c r="Z686" s="75" t="n">
        <v>0</v>
      </c>
      <c r="AA686" s="70"/>
      <c r="AB686" s="70" t="s">
        <v>133</v>
      </c>
      <c r="AC686" s="70" t="s">
        <v>134</v>
      </c>
      <c r="AD686" s="3" t="n">
        <f aca="false">IF(K686=0,1,0)</f>
        <v>0</v>
      </c>
      <c r="AE686" s="76"/>
    </row>
    <row r="687" customFormat="false" ht="14.25" hidden="false" customHeight="true" outlineLevel="0" collapsed="false">
      <c r="A687" s="70" t="s">
        <v>134</v>
      </c>
      <c r="B687" s="72" t="s">
        <v>74</v>
      </c>
      <c r="C687" s="72" t="s">
        <v>1895</v>
      </c>
      <c r="D687" s="72" t="n">
        <v>1000000829</v>
      </c>
      <c r="E687" s="73" t="s">
        <v>1896</v>
      </c>
      <c r="F687" s="74" t="n">
        <v>43566</v>
      </c>
      <c r="G687" s="67" t="str">
        <f aca="false">IF(I687&gt;0,"Targeted Dealer","-")</f>
        <v>Targeted Dealer</v>
      </c>
      <c r="H687" s="67"/>
      <c r="I687" s="68" t="n">
        <v>120</v>
      </c>
      <c r="J687" s="68" t="n">
        <f aca="false">I687/$J$1*($J$1-$E$1)</f>
        <v>112</v>
      </c>
      <c r="K687" s="69" t="n">
        <v>89.5</v>
      </c>
      <c r="L687" s="69" t="n">
        <f aca="false">I687-K687</f>
        <v>30.5</v>
      </c>
      <c r="M687" s="69" t="n">
        <f aca="false">IFERROR((K687/J687%),"-")</f>
        <v>79.9107142857143</v>
      </c>
      <c r="N687" s="97" t="n">
        <v>80</v>
      </c>
      <c r="O687" s="98" t="str">
        <f aca="false">IF(F687&lt;=$P$2,"Mar","")</f>
        <v>Mar</v>
      </c>
      <c r="P687" s="97" t="n">
        <f aca="false">N687</f>
        <v>80</v>
      </c>
      <c r="Q687" s="99" t="n">
        <f aca="false">K687-P687</f>
        <v>9.5</v>
      </c>
      <c r="R687" s="98" t="n">
        <f aca="false">IFERROR(IF(O687="Mar",(K687/P687-1))," ")</f>
        <v>0.11875</v>
      </c>
      <c r="S687" s="100" t="str">
        <f aca="false">IF(N687&gt;0,IF(O687="","-",IF(R687&lt;0%,"DEGROWTH","GROWTH")))</f>
        <v>GROWTH</v>
      </c>
      <c r="T687" s="69" t="n">
        <v>90</v>
      </c>
      <c r="U687" s="101" t="str">
        <f aca="false">IF(F687&lt;=$V$2,"Apr","")</f>
        <v>Apr</v>
      </c>
      <c r="V687" s="97" t="n">
        <v>90</v>
      </c>
      <c r="W687" s="102" t="n">
        <f aca="false">K687-V687</f>
        <v>-0.5</v>
      </c>
      <c r="X687" s="103" t="n">
        <f aca="false">IFERROR(IF(U687="Apr",(K687/V687-1)),0)</f>
        <v>-0.00555555555555554</v>
      </c>
      <c r="Y687" s="104" t="str">
        <f aca="false">IF(T687&gt;0,IF(U687="","-",IF(X687&lt;0%,"DEGROWTH","GROWTH")))</f>
        <v>DEGROWTH</v>
      </c>
      <c r="Z687" s="75" t="n">
        <v>0</v>
      </c>
      <c r="AA687" s="70"/>
      <c r="AB687" s="70" t="s">
        <v>133</v>
      </c>
      <c r="AC687" s="70" t="s">
        <v>134</v>
      </c>
      <c r="AD687" s="3" t="n">
        <f aca="false">IF(K687=0,1,0)</f>
        <v>0</v>
      </c>
      <c r="AE687" s="76"/>
    </row>
    <row r="688" customFormat="false" ht="14.25" hidden="false" customHeight="true" outlineLevel="0" collapsed="false">
      <c r="A688" s="70" t="s">
        <v>134</v>
      </c>
      <c r="B688" s="72" t="s">
        <v>74</v>
      </c>
      <c r="C688" s="72" t="s">
        <v>1897</v>
      </c>
      <c r="D688" s="72" t="n">
        <v>1000000828</v>
      </c>
      <c r="E688" s="73" t="s">
        <v>1898</v>
      </c>
      <c r="F688" s="74" t="n">
        <v>43587</v>
      </c>
      <c r="G688" s="67" t="str">
        <f aca="false">IF(I688&gt;0,"Targeted Dealer","-")</f>
        <v>Targeted Dealer</v>
      </c>
      <c r="H688" s="67"/>
      <c r="I688" s="68" t="n">
        <v>50</v>
      </c>
      <c r="J688" s="68" t="n">
        <f aca="false">I688/$J$1*($J$1-$E$1)</f>
        <v>46.6666666666667</v>
      </c>
      <c r="K688" s="69" t="n">
        <v>30</v>
      </c>
      <c r="L688" s="69" t="n">
        <f aca="false">I688-K688</f>
        <v>20</v>
      </c>
      <c r="M688" s="69" t="n">
        <f aca="false">IFERROR((K688/J688%),"-")</f>
        <v>64.2857142857143</v>
      </c>
      <c r="N688" s="97" t="n">
        <v>35</v>
      </c>
      <c r="O688" s="98" t="str">
        <f aca="false">IF(F688&lt;=$P$2,"Mar","")</f>
        <v>Mar</v>
      </c>
      <c r="P688" s="97" t="n">
        <f aca="false">N688</f>
        <v>35</v>
      </c>
      <c r="Q688" s="99" t="n">
        <f aca="false">K688-P688</f>
        <v>-5</v>
      </c>
      <c r="R688" s="98" t="n">
        <f aca="false">IFERROR(IF(O688="Mar",(K688/P688-1))," ")</f>
        <v>-0.142857142857143</v>
      </c>
      <c r="S688" s="100" t="str">
        <f aca="false">IF(N688&gt;0,IF(O688="","-",IF(R688&lt;0%,"DEGROWTH","GROWTH")))</f>
        <v>DEGROWTH</v>
      </c>
      <c r="T688" s="69" t="n">
        <v>38</v>
      </c>
      <c r="U688" s="101" t="str">
        <f aca="false">IF(F688&lt;=$V$2,"Apr","")</f>
        <v>Apr</v>
      </c>
      <c r="V688" s="97" t="n">
        <v>38</v>
      </c>
      <c r="W688" s="102" t="n">
        <f aca="false">K688-V688</f>
        <v>-8</v>
      </c>
      <c r="X688" s="103" t="n">
        <f aca="false">IFERROR(IF(U688="Apr",(K688/V688-1)),0)</f>
        <v>-0.210526315789474</v>
      </c>
      <c r="Y688" s="104" t="str">
        <f aca="false">IF(T688&gt;0,IF(U688="","-",IF(X688&lt;0%,"DEGROWTH","GROWTH")))</f>
        <v>DEGROWTH</v>
      </c>
      <c r="Z688" s="75" t="n">
        <v>0</v>
      </c>
      <c r="AA688" s="70"/>
      <c r="AB688" s="70" t="s">
        <v>133</v>
      </c>
      <c r="AC688" s="70" t="s">
        <v>134</v>
      </c>
      <c r="AD688" s="3" t="n">
        <f aca="false">IF(K688=0,1,0)</f>
        <v>0</v>
      </c>
      <c r="AE688" s="76"/>
    </row>
    <row r="689" customFormat="false" ht="14.25" hidden="false" customHeight="true" outlineLevel="0" collapsed="false">
      <c r="A689" s="70" t="s">
        <v>134</v>
      </c>
      <c r="B689" s="72" t="s">
        <v>74</v>
      </c>
      <c r="C689" s="72" t="s">
        <v>284</v>
      </c>
      <c r="D689" s="72" t="n">
        <v>1000000053</v>
      </c>
      <c r="E689" s="73" t="s">
        <v>285</v>
      </c>
      <c r="F689" s="74" t="n">
        <v>43642</v>
      </c>
      <c r="G689" s="67" t="str">
        <f aca="false">IF(I689&gt;0,"Targeted Dealer","-")</f>
        <v>Targeted Dealer</v>
      </c>
      <c r="H689" s="67"/>
      <c r="I689" s="68" t="n">
        <v>30</v>
      </c>
      <c r="J689" s="68" t="n">
        <f aca="false">I689/$J$1*($J$1-$E$1)</f>
        <v>28</v>
      </c>
      <c r="K689" s="69" t="n">
        <v>0</v>
      </c>
      <c r="L689" s="69" t="n">
        <f aca="false">I689-K689</f>
        <v>30</v>
      </c>
      <c r="M689" s="69" t="n">
        <f aca="false">IFERROR((K689/J689%),"-")</f>
        <v>0</v>
      </c>
      <c r="N689" s="97" t="n">
        <v>31</v>
      </c>
      <c r="O689" s="98" t="str">
        <f aca="false">IF(F689&lt;=$P$2,"Mar","")</f>
        <v>Mar</v>
      </c>
      <c r="P689" s="97" t="n">
        <f aca="false">N689</f>
        <v>31</v>
      </c>
      <c r="Q689" s="99" t="n">
        <f aca="false">K689-P689</f>
        <v>-31</v>
      </c>
      <c r="R689" s="98" t="n">
        <f aca="false">IFERROR(IF(O689="Mar",(K689/P689-1))," ")</f>
        <v>-1</v>
      </c>
      <c r="S689" s="100" t="str">
        <f aca="false">IF(N689&gt;0,IF(O689="","-",IF(R689&lt;0%,"DEGROWTH","GROWTH")))</f>
        <v>DEGROWTH</v>
      </c>
      <c r="T689" s="69" t="n">
        <v>17</v>
      </c>
      <c r="U689" s="101" t="str">
        <f aca="false">IF(F689&lt;=$V$2,"Apr","")</f>
        <v>Apr</v>
      </c>
      <c r="V689" s="97" t="n">
        <v>17</v>
      </c>
      <c r="W689" s="102" t="n">
        <f aca="false">K689-V689</f>
        <v>-17</v>
      </c>
      <c r="X689" s="103" t="n">
        <f aca="false">IFERROR(IF(U689="Apr",(K689/V689-1)),0)</f>
        <v>-1</v>
      </c>
      <c r="Y689" s="104" t="str">
        <f aca="false">IF(T689&gt;0,IF(U689="","-",IF(X689&lt;0%,"DEGROWTH","GROWTH")))</f>
        <v>DEGROWTH</v>
      </c>
      <c r="Z689" s="75" t="n">
        <v>0</v>
      </c>
      <c r="AA689" s="70"/>
      <c r="AB689" s="70" t="s">
        <v>133</v>
      </c>
      <c r="AC689" s="70" t="s">
        <v>134</v>
      </c>
      <c r="AD689" s="3" t="n">
        <f aca="false">IF(K689=0,1,0)</f>
        <v>1</v>
      </c>
      <c r="AE689" s="76"/>
    </row>
    <row r="690" customFormat="false" ht="14.25" hidden="false" customHeight="true" outlineLevel="0" collapsed="false">
      <c r="A690" s="70" t="s">
        <v>134</v>
      </c>
      <c r="B690" s="72" t="s">
        <v>74</v>
      </c>
      <c r="C690" s="72" t="s">
        <v>1899</v>
      </c>
      <c r="D690" s="72" t="n">
        <v>1000000030</v>
      </c>
      <c r="E690" s="73" t="s">
        <v>1900</v>
      </c>
      <c r="F690" s="74" t="n">
        <v>43703</v>
      </c>
      <c r="G690" s="67" t="str">
        <f aca="false">IF(I690&gt;0,"Targeted Dealer","-")</f>
        <v>Targeted Dealer</v>
      </c>
      <c r="H690" s="67"/>
      <c r="I690" s="68" t="n">
        <v>30</v>
      </c>
      <c r="J690" s="68" t="n">
        <f aca="false">I690/$J$1*($J$1-$E$1)</f>
        <v>28</v>
      </c>
      <c r="K690" s="69" t="n">
        <v>5</v>
      </c>
      <c r="L690" s="69" t="n">
        <f aca="false">I690-K690</f>
        <v>25</v>
      </c>
      <c r="M690" s="69" t="n">
        <f aca="false">IFERROR((K690/J690%),"-")</f>
        <v>17.8571428571429</v>
      </c>
      <c r="N690" s="97" t="n">
        <v>0</v>
      </c>
      <c r="O690" s="98" t="str">
        <f aca="false">IF(F690&lt;=$P$2,"Mar","")</f>
        <v>Mar</v>
      </c>
      <c r="P690" s="97" t="n">
        <f aca="false">N690</f>
        <v>0</v>
      </c>
      <c r="Q690" s="99" t="n">
        <f aca="false">K690-P690</f>
        <v>5</v>
      </c>
      <c r="R690" s="98" t="str">
        <f aca="false">IFERROR(IF(O690="Mar",(K690/P690-1))," ")</f>
        <v> </v>
      </c>
      <c r="S690" s="105" t="b">
        <f aca="false">IF(N690&gt;0,IF(O690="","-",IF(R690&lt;0%,"DEGROWTH","GROWTH")))</f>
        <v>0</v>
      </c>
      <c r="T690" s="69" t="n">
        <v>18</v>
      </c>
      <c r="U690" s="101" t="str">
        <f aca="false">IF(F690&lt;=$V$2,"Apr","")</f>
        <v>Apr</v>
      </c>
      <c r="V690" s="97" t="n">
        <v>18</v>
      </c>
      <c r="W690" s="102" t="n">
        <f aca="false">K690-V690</f>
        <v>-13</v>
      </c>
      <c r="X690" s="103" t="n">
        <f aca="false">IFERROR(IF(U690="Apr",(K690/V690-1)),0)</f>
        <v>-0.722222222222222</v>
      </c>
      <c r="Y690" s="104" t="str">
        <f aca="false">IF(T690&gt;0,IF(U690="","-",IF(X690&lt;0%,"DEGROWTH","GROWTH")))</f>
        <v>DEGROWTH</v>
      </c>
      <c r="Z690" s="75" t="n">
        <v>0</v>
      </c>
      <c r="AA690" s="70"/>
      <c r="AB690" s="70" t="s">
        <v>133</v>
      </c>
      <c r="AC690" s="70" t="s">
        <v>134</v>
      </c>
      <c r="AD690" s="3" t="n">
        <f aca="false">IF(K690=0,1,0)</f>
        <v>0</v>
      </c>
      <c r="AE690" s="76"/>
    </row>
    <row r="691" customFormat="false" ht="14.25" hidden="false" customHeight="true" outlineLevel="0" collapsed="false">
      <c r="A691" s="70" t="s">
        <v>134</v>
      </c>
      <c r="B691" s="72" t="s">
        <v>74</v>
      </c>
      <c r="C691" s="72" t="s">
        <v>1901</v>
      </c>
      <c r="D691" s="72" t="n">
        <v>1000002391</v>
      </c>
      <c r="E691" s="73" t="s">
        <v>1902</v>
      </c>
      <c r="F691" s="74" t="n">
        <v>43876</v>
      </c>
      <c r="G691" s="67" t="str">
        <f aca="false">IF(I691&gt;0,"Targeted Dealer","-")</f>
        <v>Targeted Dealer</v>
      </c>
      <c r="H691" s="67"/>
      <c r="I691" s="68" t="n">
        <v>100</v>
      </c>
      <c r="J691" s="68" t="n">
        <f aca="false">I691/$J$1*($J$1-$E$1)</f>
        <v>93.3333333333333</v>
      </c>
      <c r="K691" s="69" t="n">
        <v>64</v>
      </c>
      <c r="L691" s="69" t="n">
        <f aca="false">I691-K691</f>
        <v>36</v>
      </c>
      <c r="M691" s="69" t="n">
        <f aca="false">IFERROR((K691/J691%),"-")</f>
        <v>68.5714285714286</v>
      </c>
      <c r="N691" s="97" t="n">
        <v>62.75</v>
      </c>
      <c r="O691" s="98" t="str">
        <f aca="false">IF(F691&lt;=$P$2,"Mar","")</f>
        <v>Mar</v>
      </c>
      <c r="P691" s="97" t="n">
        <f aca="false">N691</f>
        <v>62.75</v>
      </c>
      <c r="Q691" s="99" t="n">
        <f aca="false">K691-P691</f>
        <v>1.25</v>
      </c>
      <c r="R691" s="98" t="n">
        <f aca="false">IFERROR(IF(O691="Mar",(K691/P691-1))," ")</f>
        <v>0.0199203187250996</v>
      </c>
      <c r="S691" s="100" t="str">
        <f aca="false">IF(N691&gt;0,IF(O691="","-",IF(R691&lt;0%,"DEGROWTH","GROWTH")))</f>
        <v>GROWTH</v>
      </c>
      <c r="T691" s="69" t="n">
        <v>123</v>
      </c>
      <c r="U691" s="101" t="str">
        <f aca="false">IF(F691&lt;=$V$2,"Apr","")</f>
        <v>Apr</v>
      </c>
      <c r="V691" s="97" t="n">
        <v>123</v>
      </c>
      <c r="W691" s="102" t="n">
        <f aca="false">K691-V691</f>
        <v>-59</v>
      </c>
      <c r="X691" s="103" t="n">
        <f aca="false">IFERROR(IF(U691="Apr",(K691/V691-1)),0)</f>
        <v>-0.479674796747967</v>
      </c>
      <c r="Y691" s="104" t="str">
        <f aca="false">IF(T691&gt;0,IF(U691="","-",IF(X691&lt;0%,"DEGROWTH","GROWTH")))</f>
        <v>DEGROWTH</v>
      </c>
      <c r="Z691" s="75" t="n">
        <v>0</v>
      </c>
      <c r="AA691" s="70"/>
      <c r="AB691" s="70" t="s">
        <v>133</v>
      </c>
      <c r="AC691" s="70" t="s">
        <v>134</v>
      </c>
      <c r="AD691" s="3" t="n">
        <f aca="false">IF(K691=0,1,0)</f>
        <v>0</v>
      </c>
      <c r="AE691" s="76"/>
    </row>
    <row r="692" customFormat="false" ht="14.25" hidden="false" customHeight="true" outlineLevel="0" collapsed="false">
      <c r="A692" s="70" t="s">
        <v>134</v>
      </c>
      <c r="B692" s="72" t="s">
        <v>74</v>
      </c>
      <c r="C692" s="72" t="s">
        <v>1903</v>
      </c>
      <c r="D692" s="72" t="n">
        <v>1000000049</v>
      </c>
      <c r="E692" s="73" t="s">
        <v>1904</v>
      </c>
      <c r="F692" s="74" t="n">
        <v>43887</v>
      </c>
      <c r="G692" s="67" t="str">
        <f aca="false">IF(I692&gt;0,"Targeted Dealer","-")</f>
        <v>Targeted Dealer</v>
      </c>
      <c r="H692" s="67"/>
      <c r="I692" s="68" t="n">
        <v>30</v>
      </c>
      <c r="J692" s="68" t="n">
        <f aca="false">I692/$J$1*($J$1-$E$1)</f>
        <v>28</v>
      </c>
      <c r="K692" s="69" t="n">
        <v>0</v>
      </c>
      <c r="L692" s="69" t="n">
        <f aca="false">I692-K692</f>
        <v>30</v>
      </c>
      <c r="M692" s="69" t="n">
        <f aca="false">IFERROR((K692/J692%),"-")</f>
        <v>0</v>
      </c>
      <c r="N692" s="97" t="n">
        <v>10</v>
      </c>
      <c r="O692" s="98" t="str">
        <f aca="false">IF(F692&lt;=$P$2,"Mar","")</f>
        <v>Mar</v>
      </c>
      <c r="P692" s="97" t="n">
        <f aca="false">N692</f>
        <v>10</v>
      </c>
      <c r="Q692" s="99" t="n">
        <f aca="false">K692-P692</f>
        <v>-10</v>
      </c>
      <c r="R692" s="98" t="n">
        <f aca="false">IFERROR(IF(O692="Mar",(K692/P692-1))," ")</f>
        <v>-1</v>
      </c>
      <c r="S692" s="100" t="str">
        <f aca="false">IF(N692&gt;0,IF(O692="","-",IF(R692&lt;0%,"DEGROWTH","GROWTH")))</f>
        <v>DEGROWTH</v>
      </c>
      <c r="T692" s="69" t="n">
        <v>5</v>
      </c>
      <c r="U692" s="101" t="str">
        <f aca="false">IF(F692&lt;=$V$2,"Apr","")</f>
        <v>Apr</v>
      </c>
      <c r="V692" s="97" t="n">
        <v>5</v>
      </c>
      <c r="W692" s="102" t="n">
        <f aca="false">K692-V692</f>
        <v>-5</v>
      </c>
      <c r="X692" s="103" t="n">
        <f aca="false">IFERROR(IF(U692="Apr",(K692/V692-1)),0)</f>
        <v>-1</v>
      </c>
      <c r="Y692" s="104" t="str">
        <f aca="false">IF(T692&gt;0,IF(U692="","-",IF(X692&lt;0%,"DEGROWTH","GROWTH")))</f>
        <v>DEGROWTH</v>
      </c>
      <c r="Z692" s="75" t="n">
        <v>0</v>
      </c>
      <c r="AA692" s="70"/>
      <c r="AB692" s="70" t="s">
        <v>133</v>
      </c>
      <c r="AC692" s="70" t="s">
        <v>134</v>
      </c>
      <c r="AD692" s="3" t="n">
        <f aca="false">IF(K692=0,1,0)</f>
        <v>1</v>
      </c>
      <c r="AE692" s="76"/>
    </row>
    <row r="693" customFormat="false" ht="14.25" hidden="false" customHeight="true" outlineLevel="0" collapsed="false">
      <c r="A693" s="70" t="s">
        <v>134</v>
      </c>
      <c r="B693" s="72" t="s">
        <v>74</v>
      </c>
      <c r="C693" s="72" t="s">
        <v>1905</v>
      </c>
      <c r="D693" s="72" t="n">
        <v>1000000042</v>
      </c>
      <c r="E693" s="73" t="s">
        <v>1906</v>
      </c>
      <c r="F693" s="74" t="n">
        <v>43894</v>
      </c>
      <c r="G693" s="67" t="str">
        <f aca="false">IF(I693&gt;0,"Targeted Dealer","-")</f>
        <v>Targeted Dealer</v>
      </c>
      <c r="H693" s="67"/>
      <c r="I693" s="68" t="n">
        <v>120</v>
      </c>
      <c r="J693" s="68" t="n">
        <f aca="false">I693/$J$1*($J$1-$E$1)</f>
        <v>112</v>
      </c>
      <c r="K693" s="69" t="n">
        <v>90</v>
      </c>
      <c r="L693" s="69" t="n">
        <f aca="false">I693-K693</f>
        <v>30</v>
      </c>
      <c r="M693" s="69" t="n">
        <f aca="false">IFERROR((K693/J693%),"-")</f>
        <v>80.3571428571429</v>
      </c>
      <c r="N693" s="97" t="n">
        <v>65</v>
      </c>
      <c r="O693" s="98" t="str">
        <f aca="false">IF(F693&lt;=$P$2,"Mar","")</f>
        <v>Mar</v>
      </c>
      <c r="P693" s="97" t="n">
        <f aca="false">N693</f>
        <v>65</v>
      </c>
      <c r="Q693" s="99" t="n">
        <f aca="false">K693-P693</f>
        <v>25</v>
      </c>
      <c r="R693" s="98" t="n">
        <f aca="false">IFERROR(IF(O693="Mar",(K693/P693-1))," ")</f>
        <v>0.384615384615385</v>
      </c>
      <c r="S693" s="100" t="str">
        <f aca="false">IF(N693&gt;0,IF(O693="","-",IF(R693&lt;0%,"DEGROWTH","GROWTH")))</f>
        <v>GROWTH</v>
      </c>
      <c r="T693" s="69" t="n">
        <v>25</v>
      </c>
      <c r="U693" s="101" t="str">
        <f aca="false">IF(F693&lt;=$V$2,"Apr","")</f>
        <v>Apr</v>
      </c>
      <c r="V693" s="97" t="n">
        <v>25</v>
      </c>
      <c r="W693" s="102" t="n">
        <f aca="false">K693-V693</f>
        <v>65</v>
      </c>
      <c r="X693" s="103" t="n">
        <f aca="false">IFERROR(IF(U693="Apr",(K693/V693-1)),0)</f>
        <v>2.6</v>
      </c>
      <c r="Y693" s="104" t="str">
        <f aca="false">IF(T693&gt;0,IF(U693="","-",IF(X693&lt;0%,"DEGROWTH","GROWTH")))</f>
        <v>GROWTH</v>
      </c>
      <c r="Z693" s="75" t="n">
        <v>0</v>
      </c>
      <c r="AA693" s="70"/>
      <c r="AB693" s="70" t="s">
        <v>133</v>
      </c>
      <c r="AC693" s="70" t="s">
        <v>134</v>
      </c>
      <c r="AD693" s="3" t="n">
        <f aca="false">IF(K693=0,1,0)</f>
        <v>0</v>
      </c>
      <c r="AE693" s="76"/>
    </row>
    <row r="694" customFormat="false" ht="14.25" hidden="false" customHeight="true" outlineLevel="0" collapsed="false">
      <c r="A694" s="70" t="s">
        <v>134</v>
      </c>
      <c r="B694" s="72" t="s">
        <v>74</v>
      </c>
      <c r="C694" s="72" t="s">
        <v>1907</v>
      </c>
      <c r="D694" s="72" t="n">
        <v>1000000038</v>
      </c>
      <c r="E694" s="73" t="s">
        <v>1908</v>
      </c>
      <c r="F694" s="74" t="n">
        <v>43969</v>
      </c>
      <c r="G694" s="67" t="str">
        <f aca="false">IF(I694&gt;0,"Targeted Dealer","-")</f>
        <v>Targeted Dealer</v>
      </c>
      <c r="H694" s="67"/>
      <c r="I694" s="68" t="n">
        <v>850</v>
      </c>
      <c r="J694" s="68" t="n">
        <f aca="false">I694/$J$1*($J$1-$E$1)</f>
        <v>793.333333333333</v>
      </c>
      <c r="K694" s="69" t="n">
        <v>515.65</v>
      </c>
      <c r="L694" s="69" t="n">
        <f aca="false">I694-K694</f>
        <v>334.35</v>
      </c>
      <c r="M694" s="69" t="n">
        <f aca="false">IFERROR((K694/J694%),"-")</f>
        <v>64.9978991596639</v>
      </c>
      <c r="N694" s="97" t="n">
        <v>632.75</v>
      </c>
      <c r="O694" s="98" t="str">
        <f aca="false">IF(F694&lt;=$P$2,"Mar","")</f>
        <v>Mar</v>
      </c>
      <c r="P694" s="97" t="n">
        <f aca="false">N694</f>
        <v>632.75</v>
      </c>
      <c r="Q694" s="99" t="n">
        <f aca="false">K694-P694</f>
        <v>-117.1</v>
      </c>
      <c r="R694" s="98" t="n">
        <f aca="false">IFERROR(IF(O694="Mar",(K694/P694-1))," ")</f>
        <v>-0.185065191623864</v>
      </c>
      <c r="S694" s="100" t="str">
        <f aca="false">IF(N694&gt;0,IF(O694="","-",IF(R694&lt;0%,"DEGROWTH","GROWTH")))</f>
        <v>DEGROWTH</v>
      </c>
      <c r="T694" s="69" t="n">
        <v>642.3</v>
      </c>
      <c r="U694" s="101" t="str">
        <f aca="false">IF(F694&lt;=$V$2,"Apr","")</f>
        <v>Apr</v>
      </c>
      <c r="V694" s="97" t="n">
        <v>642.3</v>
      </c>
      <c r="W694" s="102" t="n">
        <f aca="false">K694-V694</f>
        <v>-126.65</v>
      </c>
      <c r="X694" s="103" t="n">
        <f aca="false">IFERROR(IF(U694="Apr",(K694/V694-1)),0)</f>
        <v>-0.197182002179667</v>
      </c>
      <c r="Y694" s="104" t="str">
        <f aca="false">IF(T694&gt;0,IF(U694="","-",IF(X694&lt;0%,"DEGROWTH","GROWTH")))</f>
        <v>DEGROWTH</v>
      </c>
      <c r="Z694" s="75" t="n">
        <v>0</v>
      </c>
      <c r="AA694" s="70"/>
      <c r="AB694" s="70" t="s">
        <v>133</v>
      </c>
      <c r="AC694" s="70" t="s">
        <v>134</v>
      </c>
      <c r="AD694" s="3" t="n">
        <f aca="false">IF(K694=0,1,0)</f>
        <v>0</v>
      </c>
      <c r="AE694" s="76"/>
    </row>
    <row r="695" customFormat="false" ht="14.25" hidden="false" customHeight="true" outlineLevel="0" collapsed="false">
      <c r="A695" s="70" t="s">
        <v>134</v>
      </c>
      <c r="B695" s="72" t="s">
        <v>74</v>
      </c>
      <c r="C695" s="72" t="s">
        <v>1909</v>
      </c>
      <c r="D695" s="72" t="n">
        <v>1000000062</v>
      </c>
      <c r="E695" s="73" t="s">
        <v>1910</v>
      </c>
      <c r="F695" s="74" t="n">
        <v>44197</v>
      </c>
      <c r="G695" s="67" t="str">
        <f aca="false">IF(I695&gt;0,"Targeted Dealer","-")</f>
        <v>Targeted Dealer</v>
      </c>
      <c r="H695" s="67"/>
      <c r="I695" s="68" t="n">
        <v>100</v>
      </c>
      <c r="J695" s="68" t="n">
        <f aca="false">I695/$J$1*($J$1-$E$1)</f>
        <v>93.3333333333333</v>
      </c>
      <c r="K695" s="69" t="n">
        <v>45</v>
      </c>
      <c r="L695" s="69" t="n">
        <f aca="false">I695-K695</f>
        <v>55</v>
      </c>
      <c r="M695" s="69" t="n">
        <f aca="false">IFERROR((K695/J695%),"-")</f>
        <v>48.2142857142857</v>
      </c>
      <c r="N695" s="97" t="n">
        <v>65</v>
      </c>
      <c r="O695" s="98" t="str">
        <f aca="false">IF(F695&lt;=$P$2,"Mar","")</f>
        <v>Mar</v>
      </c>
      <c r="P695" s="97" t="n">
        <f aca="false">N695</f>
        <v>65</v>
      </c>
      <c r="Q695" s="99" t="n">
        <f aca="false">K695-P695</f>
        <v>-20</v>
      </c>
      <c r="R695" s="98" t="n">
        <f aca="false">IFERROR(IF(O695="Mar",(K695/P695-1))," ")</f>
        <v>-0.307692307692308</v>
      </c>
      <c r="S695" s="100" t="str">
        <f aca="false">IF(N695&gt;0,IF(O695="","-",IF(R695&lt;0%,"DEGROWTH","GROWTH")))</f>
        <v>DEGROWTH</v>
      </c>
      <c r="T695" s="69" t="n">
        <v>61.4</v>
      </c>
      <c r="U695" s="101" t="str">
        <f aca="false">IF(F695&lt;=$V$2,"Apr","")</f>
        <v>Apr</v>
      </c>
      <c r="V695" s="97" t="n">
        <v>61.4</v>
      </c>
      <c r="W695" s="102" t="n">
        <f aca="false">K695-V695</f>
        <v>-16.4</v>
      </c>
      <c r="X695" s="103" t="n">
        <f aca="false">IFERROR(IF(U695="Apr",(K695/V695-1)),0)</f>
        <v>-0.267100977198697</v>
      </c>
      <c r="Y695" s="104" t="str">
        <f aca="false">IF(T695&gt;0,IF(U695="","-",IF(X695&lt;0%,"DEGROWTH","GROWTH")))</f>
        <v>DEGROWTH</v>
      </c>
      <c r="Z695" s="75" t="n">
        <v>0</v>
      </c>
      <c r="AA695" s="70"/>
      <c r="AB695" s="70" t="s">
        <v>133</v>
      </c>
      <c r="AC695" s="70" t="s">
        <v>134</v>
      </c>
      <c r="AD695" s="3" t="n">
        <f aca="false">IF(K695=0,1,0)</f>
        <v>0</v>
      </c>
      <c r="AE695" s="76"/>
    </row>
    <row r="696" customFormat="false" ht="14.25" hidden="false" customHeight="true" outlineLevel="0" collapsed="false">
      <c r="A696" s="70" t="s">
        <v>134</v>
      </c>
      <c r="B696" s="72" t="s">
        <v>74</v>
      </c>
      <c r="C696" s="72" t="s">
        <v>286</v>
      </c>
      <c r="D696" s="72" t="n">
        <v>1000000823</v>
      </c>
      <c r="E696" s="73" t="s">
        <v>287</v>
      </c>
      <c r="F696" s="74" t="n">
        <v>44202</v>
      </c>
      <c r="G696" s="67" t="str">
        <f aca="false">IF(I696&gt;0,"Targeted Dealer","-")</f>
        <v>Targeted Dealer</v>
      </c>
      <c r="H696" s="67"/>
      <c r="I696" s="68" t="n">
        <v>50</v>
      </c>
      <c r="J696" s="68" t="n">
        <f aca="false">I696/$J$1*($J$1-$E$1)</f>
        <v>46.6666666666667</v>
      </c>
      <c r="K696" s="69" t="n">
        <v>10</v>
      </c>
      <c r="L696" s="69" t="n">
        <f aca="false">I696-K696</f>
        <v>40</v>
      </c>
      <c r="M696" s="69" t="n">
        <f aca="false">IFERROR((K696/J696%),"-")</f>
        <v>21.4285714285714</v>
      </c>
      <c r="N696" s="97" t="n">
        <v>0</v>
      </c>
      <c r="O696" s="98" t="str">
        <f aca="false">IF(F696&lt;=$P$2,"Mar","")</f>
        <v>Mar</v>
      </c>
      <c r="P696" s="97" t="n">
        <f aca="false">N696</f>
        <v>0</v>
      </c>
      <c r="Q696" s="99" t="n">
        <f aca="false">K696-P696</f>
        <v>10</v>
      </c>
      <c r="R696" s="98" t="str">
        <f aca="false">IFERROR(IF(O696="Mar",(K696/P696-1))," ")</f>
        <v> </v>
      </c>
      <c r="S696" s="105" t="b">
        <f aca="false">IF(N696&gt;0,IF(O696="","-",IF(R696&lt;0%,"DEGROWTH","GROWTH")))</f>
        <v>0</v>
      </c>
      <c r="T696" s="69" t="n">
        <v>35</v>
      </c>
      <c r="U696" s="101" t="str">
        <f aca="false">IF(F696&lt;=$V$2,"Apr","")</f>
        <v>Apr</v>
      </c>
      <c r="V696" s="97" t="n">
        <v>35</v>
      </c>
      <c r="W696" s="102" t="n">
        <f aca="false">K696-V696</f>
        <v>-25</v>
      </c>
      <c r="X696" s="103" t="n">
        <f aca="false">IFERROR(IF(U696="Apr",(K696/V696-1)),0)</f>
        <v>-0.714285714285714</v>
      </c>
      <c r="Y696" s="104" t="str">
        <f aca="false">IF(T696&gt;0,IF(U696="","-",IF(X696&lt;0%,"DEGROWTH","GROWTH")))</f>
        <v>DEGROWTH</v>
      </c>
      <c r="Z696" s="75" t="n">
        <v>0</v>
      </c>
      <c r="AA696" s="70"/>
      <c r="AB696" s="70" t="s">
        <v>133</v>
      </c>
      <c r="AC696" s="70" t="s">
        <v>134</v>
      </c>
      <c r="AD696" s="3" t="n">
        <f aca="false">IF(K696=0,1,0)</f>
        <v>0</v>
      </c>
      <c r="AE696" s="76"/>
    </row>
    <row r="697" customFormat="false" ht="14.25" hidden="false" customHeight="true" outlineLevel="0" collapsed="false">
      <c r="A697" s="70" t="s">
        <v>134</v>
      </c>
      <c r="B697" s="72" t="s">
        <v>74</v>
      </c>
      <c r="C697" s="72" t="s">
        <v>1911</v>
      </c>
      <c r="D697" s="72" t="n">
        <v>1000000056</v>
      </c>
      <c r="E697" s="73" t="s">
        <v>1912</v>
      </c>
      <c r="F697" s="74" t="n">
        <v>44422</v>
      </c>
      <c r="G697" s="67" t="str">
        <f aca="false">IF(I697&gt;0,"Targeted Dealer","-")</f>
        <v>Targeted Dealer</v>
      </c>
      <c r="H697" s="67"/>
      <c r="I697" s="68" t="n">
        <v>500</v>
      </c>
      <c r="J697" s="68" t="n">
        <f aca="false">I697/$J$1*($J$1-$E$1)</f>
        <v>466.666666666667</v>
      </c>
      <c r="K697" s="69" t="n">
        <v>291.85</v>
      </c>
      <c r="L697" s="69" t="n">
        <f aca="false">I697-K697</f>
        <v>208.15</v>
      </c>
      <c r="M697" s="69" t="n">
        <f aca="false">IFERROR((K697/J697%),"-")</f>
        <v>62.5392857142857</v>
      </c>
      <c r="N697" s="97" t="n">
        <v>510</v>
      </c>
      <c r="O697" s="98" t="str">
        <f aca="false">IF(F697&lt;=$P$2,"Mar","")</f>
        <v>Mar</v>
      </c>
      <c r="P697" s="97" t="n">
        <f aca="false">N697</f>
        <v>510</v>
      </c>
      <c r="Q697" s="99" t="n">
        <f aca="false">K697-P697</f>
        <v>-218.15</v>
      </c>
      <c r="R697" s="98" t="n">
        <f aca="false">IFERROR(IF(O697="Mar",(K697/P697-1))," ")</f>
        <v>-0.427745098039216</v>
      </c>
      <c r="S697" s="100" t="str">
        <f aca="false">IF(N697&gt;0,IF(O697="","-",IF(R697&lt;0%,"DEGROWTH","GROWTH")))</f>
        <v>DEGROWTH</v>
      </c>
      <c r="T697" s="69" t="n">
        <v>338</v>
      </c>
      <c r="U697" s="101" t="str">
        <f aca="false">IF(F697&lt;=$V$2,"Apr","")</f>
        <v>Apr</v>
      </c>
      <c r="V697" s="97" t="n">
        <v>338</v>
      </c>
      <c r="W697" s="102" t="n">
        <f aca="false">K697-V697</f>
        <v>-46.15</v>
      </c>
      <c r="X697" s="103" t="n">
        <f aca="false">IFERROR(IF(U697="Apr",(K697/V697-1)),0)</f>
        <v>-0.136538461538462</v>
      </c>
      <c r="Y697" s="104" t="str">
        <f aca="false">IF(T697&gt;0,IF(U697="","-",IF(X697&lt;0%,"DEGROWTH","GROWTH")))</f>
        <v>DEGROWTH</v>
      </c>
      <c r="Z697" s="75" t="n">
        <v>0</v>
      </c>
      <c r="AA697" s="70"/>
      <c r="AB697" s="70" t="s">
        <v>133</v>
      </c>
      <c r="AC697" s="70" t="s">
        <v>134</v>
      </c>
      <c r="AD697" s="3" t="n">
        <f aca="false">IF(K697=0,1,0)</f>
        <v>0</v>
      </c>
      <c r="AE697" s="76"/>
    </row>
    <row r="698" customFormat="false" ht="14.25" hidden="false" customHeight="true" outlineLevel="0" collapsed="false">
      <c r="A698" s="70" t="s">
        <v>134</v>
      </c>
      <c r="B698" s="72" t="s">
        <v>74</v>
      </c>
      <c r="C698" s="72" t="s">
        <v>1913</v>
      </c>
      <c r="D698" s="72" t="n">
        <v>1000000033</v>
      </c>
      <c r="E698" s="73" t="s">
        <v>1914</v>
      </c>
      <c r="F698" s="74" t="n">
        <v>44462</v>
      </c>
      <c r="G698" s="67" t="str">
        <f aca="false">IF(I698&gt;0,"Targeted Dealer","-")</f>
        <v>Targeted Dealer</v>
      </c>
      <c r="H698" s="67"/>
      <c r="I698" s="68" t="n">
        <v>120</v>
      </c>
      <c r="J698" s="68" t="n">
        <f aca="false">I698/$J$1*($J$1-$E$1)</f>
        <v>112</v>
      </c>
      <c r="K698" s="69" t="n">
        <v>172.5</v>
      </c>
      <c r="L698" s="69" t="n">
        <f aca="false">I698-K698</f>
        <v>-52.5</v>
      </c>
      <c r="M698" s="69" t="n">
        <f aca="false">IFERROR((K698/J698%),"-")</f>
        <v>154.017857142857</v>
      </c>
      <c r="N698" s="97" t="n">
        <v>254.5</v>
      </c>
      <c r="O698" s="98" t="str">
        <f aca="false">IF(F698&lt;=$P$2,"Mar","")</f>
        <v>Mar</v>
      </c>
      <c r="P698" s="97" t="n">
        <f aca="false">N698</f>
        <v>254.5</v>
      </c>
      <c r="Q698" s="99" t="n">
        <f aca="false">K698-P698</f>
        <v>-82</v>
      </c>
      <c r="R698" s="98" t="n">
        <f aca="false">IFERROR(IF(O698="Mar",(K698/P698-1))," ")</f>
        <v>-0.322200392927308</v>
      </c>
      <c r="S698" s="100" t="str">
        <f aca="false">IF(N698&gt;0,IF(O698="","-",IF(R698&lt;0%,"DEGROWTH","GROWTH")))</f>
        <v>DEGROWTH</v>
      </c>
      <c r="T698" s="69" t="n">
        <v>77.25</v>
      </c>
      <c r="U698" s="101" t="str">
        <f aca="false">IF(F698&lt;=$V$2,"Apr","")</f>
        <v>Apr</v>
      </c>
      <c r="V698" s="97" t="n">
        <v>77.25</v>
      </c>
      <c r="W698" s="102" t="n">
        <f aca="false">K698-V698</f>
        <v>95.25</v>
      </c>
      <c r="X698" s="103" t="n">
        <f aca="false">IFERROR(IF(U698="Apr",(K698/V698-1)),0)</f>
        <v>1.23300970873786</v>
      </c>
      <c r="Y698" s="104" t="str">
        <f aca="false">IF(T698&gt;0,IF(U698="","-",IF(X698&lt;0%,"DEGROWTH","GROWTH")))</f>
        <v>GROWTH</v>
      </c>
      <c r="Z698" s="75" t="n">
        <v>0</v>
      </c>
      <c r="AA698" s="70"/>
      <c r="AB698" s="70" t="s">
        <v>133</v>
      </c>
      <c r="AC698" s="70" t="s">
        <v>134</v>
      </c>
      <c r="AD698" s="3" t="n">
        <f aca="false">IF(K698=0,1,0)</f>
        <v>0</v>
      </c>
      <c r="AE698" s="76"/>
    </row>
    <row r="699" customFormat="false" ht="14.25" hidden="false" customHeight="true" outlineLevel="0" collapsed="false">
      <c r="A699" s="70" t="s">
        <v>134</v>
      </c>
      <c r="B699" s="72" t="s">
        <v>74</v>
      </c>
      <c r="C699" s="72" t="s">
        <v>1915</v>
      </c>
      <c r="D699" s="72" t="n">
        <v>1000000826</v>
      </c>
      <c r="E699" s="73" t="s">
        <v>1916</v>
      </c>
      <c r="F699" s="74" t="n">
        <v>44462</v>
      </c>
      <c r="G699" s="67" t="str">
        <f aca="false">IF(I699&gt;0,"Targeted Dealer","-")</f>
        <v>Targeted Dealer</v>
      </c>
      <c r="H699" s="67"/>
      <c r="I699" s="68" t="n">
        <v>100</v>
      </c>
      <c r="J699" s="68" t="n">
        <f aca="false">I699/$J$1*($J$1-$E$1)</f>
        <v>93.3333333333333</v>
      </c>
      <c r="K699" s="69" t="n">
        <v>25.1</v>
      </c>
      <c r="L699" s="69" t="n">
        <f aca="false">I699-K699</f>
        <v>74.9</v>
      </c>
      <c r="M699" s="69" t="n">
        <f aca="false">IFERROR((K699/J699%),"-")</f>
        <v>26.8928571428571</v>
      </c>
      <c r="N699" s="97" t="n">
        <v>16</v>
      </c>
      <c r="O699" s="98" t="str">
        <f aca="false">IF(F699&lt;=$P$2,"Mar","")</f>
        <v>Mar</v>
      </c>
      <c r="P699" s="97" t="n">
        <f aca="false">N699</f>
        <v>16</v>
      </c>
      <c r="Q699" s="99" t="n">
        <f aca="false">K699-P699</f>
        <v>9.1</v>
      </c>
      <c r="R699" s="98" t="n">
        <f aca="false">IFERROR(IF(O699="Mar",(K699/P699-1))," ")</f>
        <v>0.56875</v>
      </c>
      <c r="S699" s="100" t="str">
        <f aca="false">IF(N699&gt;0,IF(O699="","-",IF(R699&lt;0%,"DEGROWTH","GROWTH")))</f>
        <v>GROWTH</v>
      </c>
      <c r="T699" s="69" t="n">
        <v>25</v>
      </c>
      <c r="U699" s="101" t="str">
        <f aca="false">IF(F699&lt;=$V$2,"Apr","")</f>
        <v>Apr</v>
      </c>
      <c r="V699" s="97" t="n">
        <v>25</v>
      </c>
      <c r="W699" s="102" t="n">
        <f aca="false">K699-V699</f>
        <v>0.100000000000001</v>
      </c>
      <c r="X699" s="103" t="n">
        <f aca="false">IFERROR(IF(U699="Apr",(K699/V699-1)),0)</f>
        <v>0.004</v>
      </c>
      <c r="Y699" s="104" t="str">
        <f aca="false">IF(T699&gt;0,IF(U699="","-",IF(X699&lt;0%,"DEGROWTH","GROWTH")))</f>
        <v>GROWTH</v>
      </c>
      <c r="Z699" s="75" t="n">
        <v>0</v>
      </c>
      <c r="AA699" s="70"/>
      <c r="AB699" s="70" t="s">
        <v>133</v>
      </c>
      <c r="AC699" s="70" t="s">
        <v>134</v>
      </c>
      <c r="AD699" s="3" t="n">
        <f aca="false">IF(K699=0,1,0)</f>
        <v>0</v>
      </c>
      <c r="AE699" s="76"/>
    </row>
    <row r="700" customFormat="false" ht="14.25" hidden="false" customHeight="true" outlineLevel="0" collapsed="false">
      <c r="A700" s="70" t="s">
        <v>134</v>
      </c>
      <c r="B700" s="72" t="s">
        <v>74</v>
      </c>
      <c r="C700" s="72" t="s">
        <v>1917</v>
      </c>
      <c r="D700" s="72" t="n">
        <v>1000000029</v>
      </c>
      <c r="E700" s="73" t="s">
        <v>1918</v>
      </c>
      <c r="F700" s="74" t="n">
        <v>44522</v>
      </c>
      <c r="G700" s="67" t="str">
        <f aca="false">IF(I700&gt;0,"Targeted Dealer","-")</f>
        <v>Targeted Dealer</v>
      </c>
      <c r="H700" s="67"/>
      <c r="I700" s="68" t="n">
        <v>75</v>
      </c>
      <c r="J700" s="68" t="n">
        <f aca="false">I700/$J$1*($J$1-$E$1)</f>
        <v>70</v>
      </c>
      <c r="K700" s="69" t="n">
        <v>25</v>
      </c>
      <c r="L700" s="69" t="n">
        <f aca="false">I700-K700</f>
        <v>50</v>
      </c>
      <c r="M700" s="69" t="n">
        <f aca="false">IFERROR((K700/J700%),"-")</f>
        <v>35.7142857142857</v>
      </c>
      <c r="N700" s="97" t="n">
        <v>25</v>
      </c>
      <c r="O700" s="98" t="str">
        <f aca="false">IF(F700&lt;=$P$2,"Mar","")</f>
        <v>Mar</v>
      </c>
      <c r="P700" s="97" t="n">
        <f aca="false">N700</f>
        <v>25</v>
      </c>
      <c r="Q700" s="99" t="n">
        <f aca="false">K700-P700</f>
        <v>0</v>
      </c>
      <c r="R700" s="98" t="n">
        <f aca="false">IFERROR(IF(O700="Mar",(K700/P700-1))," ")</f>
        <v>0</v>
      </c>
      <c r="S700" s="100" t="str">
        <f aca="false">IF(N700&gt;0,IF(O700="","-",IF(R700&lt;0%,"DEGROWTH","GROWTH")))</f>
        <v>GROWTH</v>
      </c>
      <c r="T700" s="69" t="n">
        <v>41</v>
      </c>
      <c r="U700" s="101" t="str">
        <f aca="false">IF(F700&lt;=$V$2,"Apr","")</f>
        <v>Apr</v>
      </c>
      <c r="V700" s="97" t="n">
        <v>41</v>
      </c>
      <c r="W700" s="102" t="n">
        <f aca="false">K700-V700</f>
        <v>-16</v>
      </c>
      <c r="X700" s="103" t="n">
        <f aca="false">IFERROR(IF(U700="Apr",(K700/V700-1)),0)</f>
        <v>-0.390243902439024</v>
      </c>
      <c r="Y700" s="104" t="str">
        <f aca="false">IF(T700&gt;0,IF(U700="","-",IF(X700&lt;0%,"DEGROWTH","GROWTH")))</f>
        <v>DEGROWTH</v>
      </c>
      <c r="Z700" s="75" t="n">
        <v>0</v>
      </c>
      <c r="AA700" s="70"/>
      <c r="AB700" s="70" t="s">
        <v>133</v>
      </c>
      <c r="AC700" s="70" t="s">
        <v>134</v>
      </c>
      <c r="AD700" s="3" t="n">
        <f aca="false">IF(K700=0,1,0)</f>
        <v>0</v>
      </c>
      <c r="AE700" s="76"/>
    </row>
    <row r="701" customFormat="false" ht="14.25" hidden="false" customHeight="true" outlineLevel="0" collapsed="false">
      <c r="A701" s="70" t="s">
        <v>134</v>
      </c>
      <c r="B701" s="72" t="s">
        <v>74</v>
      </c>
      <c r="C701" s="72" t="s">
        <v>1919</v>
      </c>
      <c r="D701" s="72" t="n">
        <v>1000002744</v>
      </c>
      <c r="E701" s="73" t="s">
        <v>1920</v>
      </c>
      <c r="F701" s="74" t="n">
        <v>44691</v>
      </c>
      <c r="G701" s="67" t="str">
        <f aca="false">IF(I701&gt;0,"Targeted Dealer","-")</f>
        <v>Targeted Dealer</v>
      </c>
      <c r="H701" s="67"/>
      <c r="I701" s="68" t="n">
        <v>30</v>
      </c>
      <c r="J701" s="68" t="n">
        <f aca="false">I701/$J$1*($J$1-$E$1)</f>
        <v>28</v>
      </c>
      <c r="K701" s="69" t="n">
        <v>25</v>
      </c>
      <c r="L701" s="69" t="n">
        <f aca="false">I701-K701</f>
        <v>5</v>
      </c>
      <c r="M701" s="69" t="n">
        <f aca="false">IFERROR((K701/J701%),"-")</f>
        <v>89.2857142857143</v>
      </c>
      <c r="N701" s="97" t="n">
        <v>40</v>
      </c>
      <c r="O701" s="98" t="str">
        <f aca="false">IF(F701&lt;=$P$2,"Mar","")</f>
        <v>Mar</v>
      </c>
      <c r="P701" s="97" t="n">
        <f aca="false">N701</f>
        <v>40</v>
      </c>
      <c r="Q701" s="99" t="n">
        <f aca="false">K701-P701</f>
        <v>-15</v>
      </c>
      <c r="R701" s="98" t="n">
        <f aca="false">IFERROR(IF(O701="Mar",(K701/P701-1))," ")</f>
        <v>-0.375</v>
      </c>
      <c r="S701" s="100" t="str">
        <f aca="false">IF(N701&gt;0,IF(O701="","-",IF(R701&lt;0%,"DEGROWTH","GROWTH")))</f>
        <v>DEGROWTH</v>
      </c>
      <c r="T701" s="69" t="n">
        <v>31.5</v>
      </c>
      <c r="U701" s="101" t="str">
        <f aca="false">IF(F701&lt;=$V$2,"Apr","")</f>
        <v>Apr</v>
      </c>
      <c r="V701" s="97" t="n">
        <v>31.5</v>
      </c>
      <c r="W701" s="102" t="n">
        <f aca="false">K701-V701</f>
        <v>-6.5</v>
      </c>
      <c r="X701" s="103" t="n">
        <f aca="false">IFERROR(IF(U701="Apr",(K701/V701-1)),0)</f>
        <v>-0.206349206349206</v>
      </c>
      <c r="Y701" s="104" t="str">
        <f aca="false">IF(T701&gt;0,IF(U701="","-",IF(X701&lt;0%,"DEGROWTH","GROWTH")))</f>
        <v>DEGROWTH</v>
      </c>
      <c r="Z701" s="75" t="n">
        <v>0</v>
      </c>
      <c r="AA701" s="70"/>
      <c r="AB701" s="70" t="s">
        <v>133</v>
      </c>
      <c r="AC701" s="70" t="s">
        <v>134</v>
      </c>
      <c r="AD701" s="3" t="n">
        <f aca="false">IF(K701=0,1,0)</f>
        <v>0</v>
      </c>
      <c r="AE701" s="76"/>
    </row>
    <row r="702" customFormat="false" ht="14.25" hidden="false" customHeight="true" outlineLevel="0" collapsed="false">
      <c r="A702" s="70" t="s">
        <v>134</v>
      </c>
      <c r="B702" s="72" t="s">
        <v>74</v>
      </c>
      <c r="C702" s="72" t="s">
        <v>1921</v>
      </c>
      <c r="D702" s="72" t="n">
        <v>1000002845</v>
      </c>
      <c r="E702" s="73" t="s">
        <v>1922</v>
      </c>
      <c r="F702" s="74" t="n">
        <v>44764</v>
      </c>
      <c r="G702" s="67" t="str">
        <f aca="false">IF(I702&gt;0,"Targeted Dealer","-")</f>
        <v>Targeted Dealer</v>
      </c>
      <c r="H702" s="67"/>
      <c r="I702" s="68" t="n">
        <v>60</v>
      </c>
      <c r="J702" s="68" t="n">
        <f aca="false">I702/$J$1*($J$1-$E$1)</f>
        <v>56</v>
      </c>
      <c r="K702" s="69" t="n">
        <v>50</v>
      </c>
      <c r="L702" s="69" t="n">
        <f aca="false">I702-K702</f>
        <v>10</v>
      </c>
      <c r="M702" s="69" t="n">
        <f aca="false">IFERROR((K702/J702%),"-")</f>
        <v>89.2857142857143</v>
      </c>
      <c r="N702" s="97" t="n">
        <v>50</v>
      </c>
      <c r="O702" s="98" t="str">
        <f aca="false">IF(F702&lt;=$P$2,"Mar","")</f>
        <v>Mar</v>
      </c>
      <c r="P702" s="97" t="n">
        <f aca="false">N702</f>
        <v>50</v>
      </c>
      <c r="Q702" s="99" t="n">
        <f aca="false">K702-P702</f>
        <v>0</v>
      </c>
      <c r="R702" s="98" t="n">
        <f aca="false">IFERROR(IF(O702="Mar",(K702/P702-1))," ")</f>
        <v>0</v>
      </c>
      <c r="S702" s="100" t="str">
        <f aca="false">IF(N702&gt;0,IF(O702="","-",IF(R702&lt;0%,"DEGROWTH","GROWTH")))</f>
        <v>GROWTH</v>
      </c>
      <c r="T702" s="69" t="n">
        <v>30</v>
      </c>
      <c r="U702" s="101" t="str">
        <f aca="false">IF(F702&lt;=$V$2,"Apr","")</f>
        <v>Apr</v>
      </c>
      <c r="V702" s="97" t="n">
        <v>30</v>
      </c>
      <c r="W702" s="102" t="n">
        <f aca="false">K702-V702</f>
        <v>20</v>
      </c>
      <c r="X702" s="103" t="n">
        <f aca="false">IFERROR(IF(U702="Apr",(K702/V702-1)),0)</f>
        <v>0.666666666666667</v>
      </c>
      <c r="Y702" s="104" t="str">
        <f aca="false">IF(T702&gt;0,IF(U702="","-",IF(X702&lt;0%,"DEGROWTH","GROWTH")))</f>
        <v>GROWTH</v>
      </c>
      <c r="Z702" s="75" t="n">
        <v>0</v>
      </c>
      <c r="AA702" s="70"/>
      <c r="AB702" s="70" t="s">
        <v>133</v>
      </c>
      <c r="AC702" s="70" t="s">
        <v>134</v>
      </c>
      <c r="AD702" s="3" t="n">
        <f aca="false">IF(K702=0,1,0)</f>
        <v>0</v>
      </c>
      <c r="AE702" s="76"/>
    </row>
    <row r="703" customFormat="false" ht="14.25" hidden="false" customHeight="true" outlineLevel="0" collapsed="false">
      <c r="A703" s="70" t="s">
        <v>134</v>
      </c>
      <c r="B703" s="72" t="s">
        <v>74</v>
      </c>
      <c r="C703" s="72" t="s">
        <v>1923</v>
      </c>
      <c r="D703" s="72" t="n">
        <v>1000002891</v>
      </c>
      <c r="E703" s="72" t="s">
        <v>1764</v>
      </c>
      <c r="F703" s="74" t="n">
        <v>44798</v>
      </c>
      <c r="G703" s="67" t="str">
        <f aca="false">IF(I703&gt;0,"Targeted Dealer","-")</f>
        <v>Targeted Dealer</v>
      </c>
      <c r="H703" s="67"/>
      <c r="I703" s="68" t="n">
        <v>160</v>
      </c>
      <c r="J703" s="68" t="n">
        <f aca="false">I703/$J$1*($J$1-$E$1)</f>
        <v>149.333333333333</v>
      </c>
      <c r="K703" s="69" t="n">
        <v>130</v>
      </c>
      <c r="L703" s="69" t="n">
        <f aca="false">I703-K703</f>
        <v>30</v>
      </c>
      <c r="M703" s="69" t="n">
        <f aca="false">IFERROR((K703/J703%),"-")</f>
        <v>87.0535714285714</v>
      </c>
      <c r="N703" s="97" t="n">
        <v>123</v>
      </c>
      <c r="O703" s="98" t="str">
        <f aca="false">IF(F703&lt;=$P$2,"Mar","")</f>
        <v>Mar</v>
      </c>
      <c r="P703" s="97" t="n">
        <f aca="false">N703</f>
        <v>123</v>
      </c>
      <c r="Q703" s="99" t="n">
        <f aca="false">K703-P703</f>
        <v>7</v>
      </c>
      <c r="R703" s="98" t="n">
        <f aca="false">IFERROR(IF(O703="Mar",(K703/P703-1))," ")</f>
        <v>0.056910569105691</v>
      </c>
      <c r="S703" s="100" t="str">
        <f aca="false">IF(N703&gt;0,IF(O703="","-",IF(R703&lt;0%,"DEGROWTH","GROWTH")))</f>
        <v>GROWTH</v>
      </c>
      <c r="T703" s="69" t="n">
        <v>141</v>
      </c>
      <c r="U703" s="101" t="str">
        <f aca="false">IF(F703&lt;=$V$2,"Apr","")</f>
        <v>Apr</v>
      </c>
      <c r="V703" s="97" t="n">
        <v>141</v>
      </c>
      <c r="W703" s="102" t="n">
        <f aca="false">K703-V703</f>
        <v>-11</v>
      </c>
      <c r="X703" s="103" t="n">
        <f aca="false">IFERROR(IF(U703="Apr",(K703/V703-1)),0)</f>
        <v>-0.0780141843971631</v>
      </c>
      <c r="Y703" s="104" t="str">
        <f aca="false">IF(T703&gt;0,IF(U703="","-",IF(X703&lt;0%,"DEGROWTH","GROWTH")))</f>
        <v>DEGROWTH</v>
      </c>
      <c r="Z703" s="75" t="n">
        <v>0</v>
      </c>
      <c r="AA703" s="70"/>
      <c r="AB703" s="70" t="s">
        <v>133</v>
      </c>
      <c r="AC703" s="70" t="s">
        <v>134</v>
      </c>
      <c r="AD703" s="3" t="n">
        <f aca="false">IF(K703=0,1,0)</f>
        <v>0</v>
      </c>
      <c r="AE703" s="76"/>
    </row>
    <row r="704" customFormat="false" ht="14.25" hidden="false" customHeight="true" outlineLevel="0" collapsed="false">
      <c r="A704" s="70" t="s">
        <v>134</v>
      </c>
      <c r="B704" s="72" t="s">
        <v>74</v>
      </c>
      <c r="C704" s="72" t="s">
        <v>1924</v>
      </c>
      <c r="D704" s="72" t="n">
        <v>1000003249</v>
      </c>
      <c r="E704" s="72" t="s">
        <v>1925</v>
      </c>
      <c r="F704" s="74" t="n">
        <v>44944</v>
      </c>
      <c r="G704" s="67" t="str">
        <f aca="false">IF(I704&gt;0,"Targeted Dealer","-")</f>
        <v>Targeted Dealer</v>
      </c>
      <c r="H704" s="67"/>
      <c r="I704" s="68" t="n">
        <v>150</v>
      </c>
      <c r="J704" s="68" t="n">
        <f aca="false">I704/$J$1*($J$1-$E$1)</f>
        <v>140</v>
      </c>
      <c r="K704" s="69" t="n">
        <v>35</v>
      </c>
      <c r="L704" s="69" t="n">
        <f aca="false">I704-K704</f>
        <v>115</v>
      </c>
      <c r="M704" s="69" t="n">
        <f aca="false">IFERROR((K704/J704%),"-")</f>
        <v>25</v>
      </c>
      <c r="N704" s="97" t="n">
        <v>180</v>
      </c>
      <c r="O704" s="98" t="str">
        <f aca="false">IF(F704&lt;=$P$2,"Mar","")</f>
        <v>Mar</v>
      </c>
      <c r="P704" s="97" t="n">
        <f aca="false">N704</f>
        <v>180</v>
      </c>
      <c r="Q704" s="99" t="n">
        <f aca="false">K704-P704</f>
        <v>-145</v>
      </c>
      <c r="R704" s="98" t="n">
        <f aca="false">IFERROR(IF(O704="Mar",(K704/P704-1))," ")</f>
        <v>-0.805555555555556</v>
      </c>
      <c r="S704" s="100" t="str">
        <f aca="false">IF(N704&gt;0,IF(O704="","-",IF(R704&lt;0%,"DEGROWTH","GROWTH")))</f>
        <v>DEGROWTH</v>
      </c>
      <c r="T704" s="69" t="n">
        <v>240</v>
      </c>
      <c r="U704" s="101" t="str">
        <f aca="false">IF(F704&lt;=$V$2,"Apr","")</f>
        <v>Apr</v>
      </c>
      <c r="V704" s="97" t="n">
        <v>240</v>
      </c>
      <c r="W704" s="102" t="n">
        <f aca="false">K704-V704</f>
        <v>-205</v>
      </c>
      <c r="X704" s="103" t="n">
        <f aca="false">IFERROR(IF(U704="Apr",(K704/V704-1)),0)</f>
        <v>-0.854166666666667</v>
      </c>
      <c r="Y704" s="104" t="str">
        <f aca="false">IF(T704&gt;0,IF(U704="","-",IF(X704&lt;0%,"DEGROWTH","GROWTH")))</f>
        <v>DEGROWTH</v>
      </c>
      <c r="Z704" s="75" t="n">
        <v>0</v>
      </c>
      <c r="AA704" s="70"/>
      <c r="AB704" s="70" t="s">
        <v>133</v>
      </c>
      <c r="AC704" s="70" t="s">
        <v>134</v>
      </c>
      <c r="AD704" s="3" t="n">
        <f aca="false">IF(K704=0,1,0)</f>
        <v>0</v>
      </c>
      <c r="AE704" s="76"/>
    </row>
    <row r="705" customFormat="false" ht="14.25" hidden="false" customHeight="true" outlineLevel="0" collapsed="false">
      <c r="A705" s="70" t="s">
        <v>134</v>
      </c>
      <c r="B705" s="72" t="s">
        <v>74</v>
      </c>
      <c r="C705" s="72" t="s">
        <v>1926</v>
      </c>
      <c r="D705" s="72" t="n">
        <v>1000003783</v>
      </c>
      <c r="E705" s="72" t="s">
        <v>1927</v>
      </c>
      <c r="F705" s="74" t="n">
        <v>45271</v>
      </c>
      <c r="G705" s="67" t="str">
        <f aca="false">IF(I705&gt;0,"Targeted Dealer","-")</f>
        <v>Targeted Dealer</v>
      </c>
      <c r="H705" s="67"/>
      <c r="I705" s="68" t="n">
        <v>30</v>
      </c>
      <c r="J705" s="68" t="n">
        <f aca="false">I705/$J$1*($J$1-$E$1)</f>
        <v>28</v>
      </c>
      <c r="K705" s="69" t="n">
        <v>5</v>
      </c>
      <c r="L705" s="69" t="n">
        <f aca="false">I705-K705</f>
        <v>25</v>
      </c>
      <c r="M705" s="69" t="n">
        <f aca="false">IFERROR((K705/J705%),"-")</f>
        <v>17.8571428571429</v>
      </c>
      <c r="N705" s="97" t="n">
        <v>0</v>
      </c>
      <c r="O705" s="98" t="str">
        <f aca="false">IF(F705&lt;=$P$2,"Mar","")</f>
        <v>Mar</v>
      </c>
      <c r="P705" s="97" t="n">
        <f aca="false">N705</f>
        <v>0</v>
      </c>
      <c r="Q705" s="99" t="n">
        <f aca="false">K705-P705</f>
        <v>5</v>
      </c>
      <c r="R705" s="98" t="str">
        <f aca="false">IFERROR(IF(O705="Mar",(K705/P705-1))," ")</f>
        <v> </v>
      </c>
      <c r="S705" s="105" t="b">
        <f aca="false">IF(N705&gt;0,IF(O705="","-",IF(R705&lt;0%,"DEGROWTH","GROWTH")))</f>
        <v>0</v>
      </c>
      <c r="T705" s="69" t="n">
        <v>5</v>
      </c>
      <c r="U705" s="101" t="str">
        <f aca="false">IF(F705&lt;=$V$2,"Apr","")</f>
        <v>Apr</v>
      </c>
      <c r="V705" s="97" t="n">
        <v>5</v>
      </c>
      <c r="W705" s="102" t="n">
        <f aca="false">K705-V705</f>
        <v>0</v>
      </c>
      <c r="X705" s="103" t="n">
        <f aca="false">IFERROR(IF(U705="Apr",(K705/V705-1)),0)</f>
        <v>0</v>
      </c>
      <c r="Y705" s="104" t="str">
        <f aca="false">IF(T705&gt;0,IF(U705="","-",IF(X705&lt;0%,"DEGROWTH","GROWTH")))</f>
        <v>GROWTH</v>
      </c>
      <c r="Z705" s="75" t="n">
        <v>0</v>
      </c>
      <c r="AA705" s="70"/>
      <c r="AB705" s="70" t="s">
        <v>133</v>
      </c>
      <c r="AC705" s="70" t="s">
        <v>134</v>
      </c>
      <c r="AD705" s="3" t="n">
        <f aca="false">IF(K705=0,1,0)</f>
        <v>0</v>
      </c>
      <c r="AE705" s="76"/>
    </row>
    <row r="706" customFormat="false" ht="14.25" hidden="false" customHeight="true" outlineLevel="0" collapsed="false">
      <c r="A706" s="75" t="s">
        <v>134</v>
      </c>
      <c r="B706" s="79" t="s">
        <v>74</v>
      </c>
      <c r="C706" s="79" t="s">
        <v>1928</v>
      </c>
      <c r="D706" s="79" t="n">
        <v>1000003963</v>
      </c>
      <c r="E706" s="79" t="s">
        <v>1929</v>
      </c>
      <c r="F706" s="74" t="n">
        <v>45429</v>
      </c>
      <c r="G706" s="67" t="str">
        <f aca="false">IF(I706&gt;0,"Targeted Dealer","-")</f>
        <v>Targeted Dealer</v>
      </c>
      <c r="H706" s="67"/>
      <c r="I706" s="68" t="n">
        <v>80</v>
      </c>
      <c r="J706" s="68" t="n">
        <f aca="false">I706/$J$1*($J$1-$E$1)</f>
        <v>74.6666666666667</v>
      </c>
      <c r="K706" s="69" t="n">
        <v>17.5</v>
      </c>
      <c r="L706" s="69" t="n">
        <f aca="false">I706-K706</f>
        <v>62.5</v>
      </c>
      <c r="M706" s="69" t="n">
        <f aca="false">IFERROR((K706/J706%),"-")</f>
        <v>23.4375</v>
      </c>
      <c r="N706" s="97" t="n">
        <v>22.5</v>
      </c>
      <c r="O706" s="98" t="str">
        <f aca="false">IF(F706&lt;=$P$2,"Mar","")</f>
        <v>Mar</v>
      </c>
      <c r="P706" s="97" t="n">
        <f aca="false">N706</f>
        <v>22.5</v>
      </c>
      <c r="Q706" s="99" t="n">
        <f aca="false">K706-P706</f>
        <v>-5</v>
      </c>
      <c r="R706" s="98" t="n">
        <f aca="false">IFERROR(IF(O706="Mar",(K706/P706-1))," ")</f>
        <v>-0.222222222222222</v>
      </c>
      <c r="S706" s="100" t="str">
        <f aca="false">IF(N706&gt;0,IF(O706="","-",IF(R706&lt;0%,"DEGROWTH","GROWTH")))</f>
        <v>DEGROWTH</v>
      </c>
      <c r="T706" s="69" t="n">
        <v>65</v>
      </c>
      <c r="U706" s="101" t="str">
        <f aca="false">IF(F706&lt;=$V$2,"Apr","")</f>
        <v>Apr</v>
      </c>
      <c r="V706" s="97" t="n">
        <v>65</v>
      </c>
      <c r="W706" s="102" t="n">
        <f aca="false">K706-V706</f>
        <v>-47.5</v>
      </c>
      <c r="X706" s="103" t="n">
        <f aca="false">IFERROR(IF(U706="Apr",(K706/V706-1)),0)</f>
        <v>-0.730769230769231</v>
      </c>
      <c r="Y706" s="104" t="str">
        <f aca="false">IF(T706&gt;0,IF(U706="","-",IF(X706&lt;0%,"DEGROWTH","GROWTH")))</f>
        <v>DEGROWTH</v>
      </c>
      <c r="Z706" s="75" t="n">
        <v>0</v>
      </c>
      <c r="AA706" s="70"/>
      <c r="AB706" s="70" t="s">
        <v>133</v>
      </c>
      <c r="AC706" s="75" t="s">
        <v>134</v>
      </c>
      <c r="AD706" s="3" t="n">
        <f aca="false">IF(K706=0,1,0)</f>
        <v>0</v>
      </c>
      <c r="AE706" s="76"/>
    </row>
    <row r="707" customFormat="false" ht="14.25" hidden="false" customHeight="true" outlineLevel="0" collapsed="false">
      <c r="A707" s="75" t="s">
        <v>134</v>
      </c>
      <c r="B707" s="79" t="s">
        <v>74</v>
      </c>
      <c r="C707" s="79" t="s">
        <v>1930</v>
      </c>
      <c r="D707" s="79" t="n">
        <v>1000003964</v>
      </c>
      <c r="E707" s="79" t="s">
        <v>1931</v>
      </c>
      <c r="F707" s="74" t="n">
        <v>45429</v>
      </c>
      <c r="G707" s="67" t="str">
        <f aca="false">IF(I707&gt;0,"Targeted Dealer","-")</f>
        <v>Targeted Dealer</v>
      </c>
      <c r="H707" s="67"/>
      <c r="I707" s="68" t="n">
        <v>60</v>
      </c>
      <c r="J707" s="68" t="n">
        <f aca="false">I707/$J$1*($J$1-$E$1)</f>
        <v>56</v>
      </c>
      <c r="K707" s="69" t="n">
        <v>31</v>
      </c>
      <c r="L707" s="69" t="n">
        <f aca="false">I707-K707</f>
        <v>29</v>
      </c>
      <c r="M707" s="69" t="n">
        <f aca="false">IFERROR((K707/J707%),"-")</f>
        <v>55.3571428571429</v>
      </c>
      <c r="N707" s="97" t="n">
        <v>53</v>
      </c>
      <c r="O707" s="98" t="str">
        <f aca="false">IF(F707&lt;=$P$2,"Mar","")</f>
        <v>Mar</v>
      </c>
      <c r="P707" s="97" t="n">
        <f aca="false">N707</f>
        <v>53</v>
      </c>
      <c r="Q707" s="99" t="n">
        <f aca="false">K707-P707</f>
        <v>-22</v>
      </c>
      <c r="R707" s="98" t="n">
        <f aca="false">IFERROR(IF(O707="Mar",(K707/P707-1))," ")</f>
        <v>-0.415094339622642</v>
      </c>
      <c r="S707" s="100" t="str">
        <f aca="false">IF(N707&gt;0,IF(O707="","-",IF(R707&lt;0%,"DEGROWTH","GROWTH")))</f>
        <v>DEGROWTH</v>
      </c>
      <c r="T707" s="69" t="n">
        <v>20</v>
      </c>
      <c r="U707" s="101" t="str">
        <f aca="false">IF(F707&lt;=$V$2,"Apr","")</f>
        <v>Apr</v>
      </c>
      <c r="V707" s="97" t="n">
        <v>20</v>
      </c>
      <c r="W707" s="102" t="n">
        <f aca="false">K707-V707</f>
        <v>11</v>
      </c>
      <c r="X707" s="103" t="n">
        <f aca="false">IFERROR(IF(U707="Apr",(K707/V707-1)),0)</f>
        <v>0.55</v>
      </c>
      <c r="Y707" s="104" t="str">
        <f aca="false">IF(T707&gt;0,IF(U707="","-",IF(X707&lt;0%,"DEGROWTH","GROWTH")))</f>
        <v>GROWTH</v>
      </c>
      <c r="Z707" s="75" t="n">
        <v>0</v>
      </c>
      <c r="AA707" s="70"/>
      <c r="AB707" s="70" t="s">
        <v>133</v>
      </c>
      <c r="AC707" s="75" t="s">
        <v>134</v>
      </c>
      <c r="AD707" s="3" t="n">
        <f aca="false">IF(K707=0,1,0)</f>
        <v>0</v>
      </c>
      <c r="AE707" s="76"/>
    </row>
    <row r="708" customFormat="false" ht="14.25" hidden="false" customHeight="true" outlineLevel="0" collapsed="false">
      <c r="A708" s="75" t="s">
        <v>134</v>
      </c>
      <c r="B708" s="79" t="s">
        <v>74</v>
      </c>
      <c r="C708" s="79" t="s">
        <v>290</v>
      </c>
      <c r="D708" s="79" t="n">
        <v>1000004087</v>
      </c>
      <c r="E708" s="79" t="s">
        <v>291</v>
      </c>
      <c r="F708" s="74" t="n">
        <v>45519</v>
      </c>
      <c r="G708" s="67" t="str">
        <f aca="false">IF(I708&gt;0,"Targeted Dealer","-")</f>
        <v>-</v>
      </c>
      <c r="H708" s="67"/>
      <c r="I708" s="68" t="n">
        <v>0</v>
      </c>
      <c r="J708" s="68" t="n">
        <f aca="false">I708/$J$1*($J$1-$E$1)</f>
        <v>0</v>
      </c>
      <c r="K708" s="69" t="n">
        <v>0</v>
      </c>
      <c r="L708" s="69" t="n">
        <f aca="false">I708-K708</f>
        <v>0</v>
      </c>
      <c r="M708" s="69" t="str">
        <f aca="false">IFERROR((K708/J708%),"-")</f>
        <v>-</v>
      </c>
      <c r="N708" s="97" t="n">
        <v>0</v>
      </c>
      <c r="O708" s="98" t="str">
        <f aca="false">IF(F708&lt;=$P$2,"Mar","")</f>
        <v>Mar</v>
      </c>
      <c r="P708" s="97" t="n">
        <f aca="false">N708</f>
        <v>0</v>
      </c>
      <c r="Q708" s="99" t="n">
        <f aca="false">K708-P708</f>
        <v>0</v>
      </c>
      <c r="R708" s="98" t="str">
        <f aca="false">IFERROR(IF(O708="Mar",(K708/P708-1))," ")</f>
        <v> </v>
      </c>
      <c r="S708" s="105" t="b">
        <f aca="false">IF(N708&gt;0,IF(O708="","-",IF(R708&lt;0%,"DEGROWTH","GROWTH")))</f>
        <v>0</v>
      </c>
      <c r="T708" s="69" t="n">
        <v>65</v>
      </c>
      <c r="U708" s="101" t="str">
        <f aca="false">IF(F708&lt;=$V$2,"Apr","")</f>
        <v>Apr</v>
      </c>
      <c r="V708" s="97" t="n">
        <v>65</v>
      </c>
      <c r="W708" s="102" t="n">
        <f aca="false">K708-V708</f>
        <v>-65</v>
      </c>
      <c r="X708" s="103" t="n">
        <f aca="false">IFERROR(IF(U708="Apr",(K708/V708-1)),0)</f>
        <v>-1</v>
      </c>
      <c r="Y708" s="104" t="str">
        <f aca="false">IF(T708&gt;0,IF(U708="","-",IF(X708&lt;0%,"DEGROWTH","GROWTH")))</f>
        <v>DEGROWTH</v>
      </c>
      <c r="Z708" s="75" t="n">
        <v>0</v>
      </c>
      <c r="AA708" s="70"/>
      <c r="AB708" s="70" t="s">
        <v>133</v>
      </c>
      <c r="AC708" s="75" t="s">
        <v>134</v>
      </c>
      <c r="AD708" s="3" t="n">
        <f aca="false">IF(K708=0,1,0)</f>
        <v>1</v>
      </c>
      <c r="AE708" s="76"/>
    </row>
    <row r="709" customFormat="false" ht="14.25" hidden="false" customHeight="true" outlineLevel="0" collapsed="false">
      <c r="A709" s="70" t="s">
        <v>134</v>
      </c>
      <c r="B709" s="72" t="s">
        <v>77</v>
      </c>
      <c r="C709" s="72" t="s">
        <v>1932</v>
      </c>
      <c r="D709" s="72" t="n">
        <v>1000000790</v>
      </c>
      <c r="E709" s="73" t="s">
        <v>1933</v>
      </c>
      <c r="F709" s="74" t="n">
        <v>38565</v>
      </c>
      <c r="G709" s="67" t="str">
        <f aca="false">IF(I709&gt;0,"Targeted Dealer","-")</f>
        <v>Targeted Dealer</v>
      </c>
      <c r="H709" s="67"/>
      <c r="I709" s="68" t="n">
        <v>1000</v>
      </c>
      <c r="J709" s="68" t="n">
        <f aca="false">I709/$J$1*($J$1-$E$1)</f>
        <v>933.333333333333</v>
      </c>
      <c r="K709" s="69" t="n">
        <v>894.25</v>
      </c>
      <c r="L709" s="69" t="n">
        <f aca="false">I709-K709</f>
        <v>105.75</v>
      </c>
      <c r="M709" s="69" t="n">
        <f aca="false">IFERROR((K709/J709%),"-")</f>
        <v>95.8125</v>
      </c>
      <c r="N709" s="97" t="n">
        <v>1062.5</v>
      </c>
      <c r="O709" s="98" t="str">
        <f aca="false">IF(F709&lt;=$P$2,"Mar","")</f>
        <v>Mar</v>
      </c>
      <c r="P709" s="97" t="n">
        <f aca="false">N709</f>
        <v>1062.5</v>
      </c>
      <c r="Q709" s="99" t="n">
        <f aca="false">K709-P709</f>
        <v>-168.25</v>
      </c>
      <c r="R709" s="98" t="n">
        <f aca="false">IFERROR(IF(O709="Mar",(K709/P709-1))," ")</f>
        <v>-0.158352941176471</v>
      </c>
      <c r="S709" s="100" t="str">
        <f aca="false">IF(N709&gt;0,IF(O709="","-",IF(R709&lt;0%,"DEGROWTH","GROWTH")))</f>
        <v>DEGROWTH</v>
      </c>
      <c r="T709" s="69" t="n">
        <v>593.85</v>
      </c>
      <c r="U709" s="101" t="str">
        <f aca="false">IF(F709&lt;=$V$2,"Apr","")</f>
        <v>Apr</v>
      </c>
      <c r="V709" s="97" t="n">
        <v>593.85</v>
      </c>
      <c r="W709" s="102" t="n">
        <f aca="false">K709-V709</f>
        <v>300.4</v>
      </c>
      <c r="X709" s="103" t="n">
        <f aca="false">IFERROR(IF(U709="Apr",(K709/V709-1)),0)</f>
        <v>0.505851646038562</v>
      </c>
      <c r="Y709" s="104" t="str">
        <f aca="false">IF(T709&gt;0,IF(U709="","-",IF(X709&lt;0%,"DEGROWTH","GROWTH")))</f>
        <v>GROWTH</v>
      </c>
      <c r="Z709" s="75" t="n">
        <v>0</v>
      </c>
      <c r="AA709" s="70"/>
      <c r="AB709" s="70" t="s">
        <v>133</v>
      </c>
      <c r="AC709" s="70" t="s">
        <v>134</v>
      </c>
      <c r="AD709" s="3" t="n">
        <f aca="false">IF(K709=0,1,0)</f>
        <v>0</v>
      </c>
      <c r="AE709" s="76"/>
    </row>
    <row r="710" customFormat="false" ht="14.25" hidden="false" customHeight="true" outlineLevel="0" collapsed="false">
      <c r="A710" s="70" t="s">
        <v>134</v>
      </c>
      <c r="B710" s="72" t="s">
        <v>77</v>
      </c>
      <c r="C710" s="72" t="s">
        <v>1934</v>
      </c>
      <c r="D710" s="72" t="n">
        <v>1000000804</v>
      </c>
      <c r="E710" s="73" t="s">
        <v>1935</v>
      </c>
      <c r="F710" s="74" t="n">
        <v>38565</v>
      </c>
      <c r="G710" s="67" t="str">
        <f aca="false">IF(I710&gt;0,"Targeted Dealer","-")</f>
        <v>Targeted Dealer</v>
      </c>
      <c r="H710" s="67"/>
      <c r="I710" s="68" t="n">
        <v>40</v>
      </c>
      <c r="J710" s="68" t="n">
        <f aca="false">I710/$J$1*($J$1-$E$1)</f>
        <v>37.3333333333333</v>
      </c>
      <c r="K710" s="69" t="n">
        <v>20</v>
      </c>
      <c r="L710" s="69" t="n">
        <f aca="false">I710-K710</f>
        <v>20</v>
      </c>
      <c r="M710" s="69" t="n">
        <f aca="false">IFERROR((K710/J710%),"-")</f>
        <v>53.5714285714286</v>
      </c>
      <c r="N710" s="97" t="n">
        <v>20</v>
      </c>
      <c r="O710" s="98" t="str">
        <f aca="false">IF(F710&lt;=$P$2,"Mar","")</f>
        <v>Mar</v>
      </c>
      <c r="P710" s="97" t="n">
        <f aca="false">N710</f>
        <v>20</v>
      </c>
      <c r="Q710" s="99" t="n">
        <f aca="false">K710-P710</f>
        <v>0</v>
      </c>
      <c r="R710" s="98" t="n">
        <f aca="false">IFERROR(IF(O710="Mar",(K710/P710-1))," ")</f>
        <v>0</v>
      </c>
      <c r="S710" s="100" t="str">
        <f aca="false">IF(N710&gt;0,IF(O710="","-",IF(R710&lt;0%,"DEGROWTH","GROWTH")))</f>
        <v>GROWTH</v>
      </c>
      <c r="T710" s="69" t="n">
        <v>5</v>
      </c>
      <c r="U710" s="101" t="str">
        <f aca="false">IF(F710&lt;=$V$2,"Apr","")</f>
        <v>Apr</v>
      </c>
      <c r="V710" s="97" t="n">
        <v>5</v>
      </c>
      <c r="W710" s="102" t="n">
        <f aca="false">K710-V710</f>
        <v>15</v>
      </c>
      <c r="X710" s="103" t="n">
        <f aca="false">IFERROR(IF(U710="Apr",(K710/V710-1)),0)</f>
        <v>3</v>
      </c>
      <c r="Y710" s="104" t="str">
        <f aca="false">IF(T710&gt;0,IF(U710="","-",IF(X710&lt;0%,"DEGROWTH","GROWTH")))</f>
        <v>GROWTH</v>
      </c>
      <c r="Z710" s="75" t="n">
        <v>0</v>
      </c>
      <c r="AA710" s="70"/>
      <c r="AB710" s="70" t="s">
        <v>133</v>
      </c>
      <c r="AC710" s="70" t="s">
        <v>134</v>
      </c>
      <c r="AD710" s="3" t="n">
        <f aca="false">IF(K710=0,1,0)</f>
        <v>0</v>
      </c>
      <c r="AE710" s="76"/>
    </row>
    <row r="711" customFormat="false" ht="14.25" hidden="false" customHeight="true" outlineLevel="0" collapsed="false">
      <c r="A711" s="70" t="s">
        <v>134</v>
      </c>
      <c r="B711" s="72" t="s">
        <v>77</v>
      </c>
      <c r="C711" s="72" t="s">
        <v>1936</v>
      </c>
      <c r="D711" s="72" t="n">
        <v>1000000794</v>
      </c>
      <c r="E711" s="73" t="s">
        <v>1937</v>
      </c>
      <c r="F711" s="74" t="n">
        <v>38654</v>
      </c>
      <c r="G711" s="67" t="str">
        <f aca="false">IF(I711&gt;0,"Targeted Dealer","-")</f>
        <v>Targeted Dealer</v>
      </c>
      <c r="H711" s="67"/>
      <c r="I711" s="68" t="n">
        <v>60</v>
      </c>
      <c r="J711" s="68" t="n">
        <f aca="false">I711/$J$1*($J$1-$E$1)</f>
        <v>56</v>
      </c>
      <c r="K711" s="69" t="n">
        <v>39.15</v>
      </c>
      <c r="L711" s="69" t="n">
        <f aca="false">I711-K711</f>
        <v>20.85</v>
      </c>
      <c r="M711" s="69" t="n">
        <f aca="false">IFERROR((K711/J711%),"-")</f>
        <v>69.9107142857143</v>
      </c>
      <c r="N711" s="97" t="n">
        <v>47.5</v>
      </c>
      <c r="O711" s="98" t="str">
        <f aca="false">IF(F711&lt;=$P$2,"Mar","")</f>
        <v>Mar</v>
      </c>
      <c r="P711" s="97" t="n">
        <f aca="false">N711</f>
        <v>47.5</v>
      </c>
      <c r="Q711" s="99" t="n">
        <f aca="false">K711-P711</f>
        <v>-8.35</v>
      </c>
      <c r="R711" s="98" t="n">
        <f aca="false">IFERROR(IF(O711="Mar",(K711/P711-1))," ")</f>
        <v>-0.175789473684211</v>
      </c>
      <c r="S711" s="100" t="str">
        <f aca="false">IF(N711&gt;0,IF(O711="","-",IF(R711&lt;0%,"DEGROWTH","GROWTH")))</f>
        <v>DEGROWTH</v>
      </c>
      <c r="T711" s="69" t="n">
        <v>20</v>
      </c>
      <c r="U711" s="101" t="str">
        <f aca="false">IF(F711&lt;=$V$2,"Apr","")</f>
        <v>Apr</v>
      </c>
      <c r="V711" s="97" t="n">
        <v>20</v>
      </c>
      <c r="W711" s="102" t="n">
        <f aca="false">K711-V711</f>
        <v>19.15</v>
      </c>
      <c r="X711" s="103" t="n">
        <f aca="false">IFERROR(IF(U711="Apr",(K711/V711-1)),0)</f>
        <v>0.9575</v>
      </c>
      <c r="Y711" s="104" t="str">
        <f aca="false">IF(T711&gt;0,IF(U711="","-",IF(X711&lt;0%,"DEGROWTH","GROWTH")))</f>
        <v>GROWTH</v>
      </c>
      <c r="Z711" s="75" t="n">
        <v>0</v>
      </c>
      <c r="AA711" s="70"/>
      <c r="AB711" s="70" t="s">
        <v>133</v>
      </c>
      <c r="AC711" s="70" t="s">
        <v>134</v>
      </c>
      <c r="AD711" s="3" t="n">
        <f aca="false">IF(K711=0,1,0)</f>
        <v>0</v>
      </c>
      <c r="AE711" s="76"/>
    </row>
    <row r="712" customFormat="false" ht="14.25" hidden="false" customHeight="true" outlineLevel="0" collapsed="false">
      <c r="A712" s="70" t="s">
        <v>134</v>
      </c>
      <c r="B712" s="72" t="s">
        <v>77</v>
      </c>
      <c r="C712" s="72" t="s">
        <v>1938</v>
      </c>
      <c r="D712" s="72" t="n">
        <v>1000000806</v>
      </c>
      <c r="E712" s="73" t="s">
        <v>1939</v>
      </c>
      <c r="F712" s="74" t="n">
        <v>40794</v>
      </c>
      <c r="G712" s="67" t="str">
        <f aca="false">IF(I712&gt;0,"Targeted Dealer","-")</f>
        <v>Targeted Dealer</v>
      </c>
      <c r="H712" s="67"/>
      <c r="I712" s="68" t="n">
        <v>350</v>
      </c>
      <c r="J712" s="68" t="n">
        <f aca="false">I712/$J$1*($J$1-$E$1)</f>
        <v>326.666666666667</v>
      </c>
      <c r="K712" s="69" t="n">
        <v>207.75</v>
      </c>
      <c r="L712" s="69" t="n">
        <f aca="false">I712-K712</f>
        <v>142.25</v>
      </c>
      <c r="M712" s="69" t="n">
        <f aca="false">IFERROR((K712/J712%),"-")</f>
        <v>63.5969387755102</v>
      </c>
      <c r="N712" s="97" t="n">
        <v>330.5</v>
      </c>
      <c r="O712" s="98" t="str">
        <f aca="false">IF(F712&lt;=$P$2,"Mar","")</f>
        <v>Mar</v>
      </c>
      <c r="P712" s="97" t="n">
        <f aca="false">N712</f>
        <v>330.5</v>
      </c>
      <c r="Q712" s="99" t="n">
        <f aca="false">K712-P712</f>
        <v>-122.75</v>
      </c>
      <c r="R712" s="98" t="n">
        <f aca="false">IFERROR(IF(O712="Mar",(K712/P712-1))," ")</f>
        <v>-0.371406959152799</v>
      </c>
      <c r="S712" s="100" t="str">
        <f aca="false">IF(N712&gt;0,IF(O712="","-",IF(R712&lt;0%,"DEGROWTH","GROWTH")))</f>
        <v>DEGROWTH</v>
      </c>
      <c r="T712" s="69" t="n">
        <v>268.5</v>
      </c>
      <c r="U712" s="101" t="str">
        <f aca="false">IF(F712&lt;=$V$2,"Apr","")</f>
        <v>Apr</v>
      </c>
      <c r="V712" s="97" t="n">
        <v>268.5</v>
      </c>
      <c r="W712" s="102" t="n">
        <f aca="false">K712-V712</f>
        <v>-60.75</v>
      </c>
      <c r="X712" s="103" t="n">
        <f aca="false">IFERROR(IF(U712="Apr",(K712/V712-1)),0)</f>
        <v>-0.226256983240223</v>
      </c>
      <c r="Y712" s="104" t="str">
        <f aca="false">IF(T712&gt;0,IF(U712="","-",IF(X712&lt;0%,"DEGROWTH","GROWTH")))</f>
        <v>DEGROWTH</v>
      </c>
      <c r="Z712" s="75" t="n">
        <v>0</v>
      </c>
      <c r="AA712" s="70"/>
      <c r="AB712" s="70" t="s">
        <v>133</v>
      </c>
      <c r="AC712" s="70" t="s">
        <v>134</v>
      </c>
      <c r="AD712" s="3" t="n">
        <f aca="false">IF(K712=0,1,0)</f>
        <v>0</v>
      </c>
      <c r="AE712" s="76"/>
    </row>
    <row r="713" customFormat="false" ht="14.25" hidden="false" customHeight="true" outlineLevel="0" collapsed="false">
      <c r="A713" s="70" t="s">
        <v>134</v>
      </c>
      <c r="B713" s="72" t="s">
        <v>77</v>
      </c>
      <c r="C713" s="72" t="s">
        <v>1940</v>
      </c>
      <c r="D713" s="72" t="n">
        <v>1000000789</v>
      </c>
      <c r="E713" s="73" t="s">
        <v>1941</v>
      </c>
      <c r="F713" s="74" t="n">
        <v>41398</v>
      </c>
      <c r="G713" s="67" t="str">
        <f aca="false">IF(I713&gt;0,"Targeted Dealer","-")</f>
        <v>Targeted Dealer</v>
      </c>
      <c r="H713" s="67"/>
      <c r="I713" s="68" t="n">
        <v>80</v>
      </c>
      <c r="J713" s="68" t="n">
        <f aca="false">I713/$J$1*($J$1-$E$1)</f>
        <v>74.6666666666667</v>
      </c>
      <c r="K713" s="69" t="n">
        <v>41.5</v>
      </c>
      <c r="L713" s="69" t="n">
        <f aca="false">I713-K713</f>
        <v>38.5</v>
      </c>
      <c r="M713" s="69" t="n">
        <f aca="false">IFERROR((K713/J713%),"-")</f>
        <v>55.5803571428571</v>
      </c>
      <c r="N713" s="97" t="n">
        <v>57.5</v>
      </c>
      <c r="O713" s="98" t="str">
        <f aca="false">IF(F713&lt;=$P$2,"Mar","")</f>
        <v>Mar</v>
      </c>
      <c r="P713" s="97" t="n">
        <f aca="false">N713</f>
        <v>57.5</v>
      </c>
      <c r="Q713" s="99" t="n">
        <f aca="false">K713-P713</f>
        <v>-16</v>
      </c>
      <c r="R713" s="98" t="n">
        <f aca="false">IFERROR(IF(O713="Mar",(K713/P713-1))," ")</f>
        <v>-0.278260869565217</v>
      </c>
      <c r="S713" s="100" t="str">
        <f aca="false">IF(N713&gt;0,IF(O713="","-",IF(R713&lt;0%,"DEGROWTH","GROWTH")))</f>
        <v>DEGROWTH</v>
      </c>
      <c r="T713" s="69" t="n">
        <v>67.5</v>
      </c>
      <c r="U713" s="101" t="str">
        <f aca="false">IF(F713&lt;=$V$2,"Apr","")</f>
        <v>Apr</v>
      </c>
      <c r="V713" s="97" t="n">
        <v>67.5</v>
      </c>
      <c r="W713" s="102" t="n">
        <f aca="false">K713-V713</f>
        <v>-26</v>
      </c>
      <c r="X713" s="103" t="n">
        <f aca="false">IFERROR(IF(U713="Apr",(K713/V713-1)),0)</f>
        <v>-0.385185185185185</v>
      </c>
      <c r="Y713" s="104" t="str">
        <f aca="false">IF(T713&gt;0,IF(U713="","-",IF(X713&lt;0%,"DEGROWTH","GROWTH")))</f>
        <v>DEGROWTH</v>
      </c>
      <c r="Z713" s="75" t="n">
        <v>0</v>
      </c>
      <c r="AA713" s="70"/>
      <c r="AB713" s="70" t="s">
        <v>133</v>
      </c>
      <c r="AC713" s="70" t="s">
        <v>134</v>
      </c>
      <c r="AD713" s="3" t="n">
        <f aca="false">IF(K713=0,1,0)</f>
        <v>0</v>
      </c>
      <c r="AE713" s="76"/>
    </row>
    <row r="714" customFormat="false" ht="14.25" hidden="false" customHeight="true" outlineLevel="0" collapsed="false">
      <c r="A714" s="70" t="s">
        <v>134</v>
      </c>
      <c r="B714" s="72" t="s">
        <v>77</v>
      </c>
      <c r="C714" s="72" t="s">
        <v>1942</v>
      </c>
      <c r="D714" s="72" t="n">
        <v>1000000805</v>
      </c>
      <c r="E714" s="73" t="s">
        <v>1943</v>
      </c>
      <c r="F714" s="74" t="n">
        <v>41403</v>
      </c>
      <c r="G714" s="67" t="str">
        <f aca="false">IF(I714&gt;0,"Targeted Dealer","-")</f>
        <v>Targeted Dealer</v>
      </c>
      <c r="H714" s="67"/>
      <c r="I714" s="68" t="n">
        <v>110</v>
      </c>
      <c r="J714" s="68" t="n">
        <f aca="false">I714/$J$1*($J$1-$E$1)</f>
        <v>102.666666666667</v>
      </c>
      <c r="K714" s="69" t="n">
        <v>127.05</v>
      </c>
      <c r="L714" s="69" t="n">
        <f aca="false">I714-K714</f>
        <v>-17.05</v>
      </c>
      <c r="M714" s="69" t="n">
        <f aca="false">IFERROR((K714/J714%),"-")</f>
        <v>123.75</v>
      </c>
      <c r="N714" s="97" t="n">
        <v>125</v>
      </c>
      <c r="O714" s="98" t="str">
        <f aca="false">IF(F714&lt;=$P$2,"Mar","")</f>
        <v>Mar</v>
      </c>
      <c r="P714" s="97" t="n">
        <f aca="false">N714</f>
        <v>125</v>
      </c>
      <c r="Q714" s="99" t="n">
        <f aca="false">K714-P714</f>
        <v>2.05</v>
      </c>
      <c r="R714" s="98" t="n">
        <f aca="false">IFERROR(IF(O714="Mar",(K714/P714-1))," ")</f>
        <v>0.0164</v>
      </c>
      <c r="S714" s="100" t="str">
        <f aca="false">IF(N714&gt;0,IF(O714="","-",IF(R714&lt;0%,"DEGROWTH","GROWTH")))</f>
        <v>GROWTH</v>
      </c>
      <c r="T714" s="69" t="n">
        <v>98.5</v>
      </c>
      <c r="U714" s="101" t="str">
        <f aca="false">IF(F714&lt;=$V$2,"Apr","")</f>
        <v>Apr</v>
      </c>
      <c r="V714" s="97" t="n">
        <v>98.5</v>
      </c>
      <c r="W714" s="102" t="n">
        <f aca="false">K714-V714</f>
        <v>28.55</v>
      </c>
      <c r="X714" s="103" t="n">
        <f aca="false">IFERROR(IF(U714="Apr",(K714/V714-1)),0)</f>
        <v>0.289847715736041</v>
      </c>
      <c r="Y714" s="104" t="str">
        <f aca="false">IF(T714&gt;0,IF(U714="","-",IF(X714&lt;0%,"DEGROWTH","GROWTH")))</f>
        <v>GROWTH</v>
      </c>
      <c r="Z714" s="75" t="n">
        <v>0</v>
      </c>
      <c r="AA714" s="70"/>
      <c r="AB714" s="70" t="s">
        <v>133</v>
      </c>
      <c r="AC714" s="70" t="s">
        <v>134</v>
      </c>
      <c r="AD714" s="3" t="n">
        <f aca="false">IF(K714=0,1,0)</f>
        <v>0</v>
      </c>
      <c r="AE714" s="76"/>
    </row>
    <row r="715" customFormat="false" ht="14.25" hidden="false" customHeight="true" outlineLevel="0" collapsed="false">
      <c r="A715" s="70" t="s">
        <v>134</v>
      </c>
      <c r="B715" s="72" t="s">
        <v>77</v>
      </c>
      <c r="C715" s="72" t="s">
        <v>1944</v>
      </c>
      <c r="D715" s="72" t="n">
        <v>1000000808</v>
      </c>
      <c r="E715" s="73" t="s">
        <v>1945</v>
      </c>
      <c r="F715" s="74" t="n">
        <v>41411</v>
      </c>
      <c r="G715" s="67" t="str">
        <f aca="false">IF(I715&gt;0,"Targeted Dealer","-")</f>
        <v>Targeted Dealer</v>
      </c>
      <c r="H715" s="67"/>
      <c r="I715" s="68" t="n">
        <v>350</v>
      </c>
      <c r="J715" s="68" t="n">
        <f aca="false">I715/$J$1*($J$1-$E$1)</f>
        <v>326.666666666667</v>
      </c>
      <c r="K715" s="69" t="n">
        <v>212.65</v>
      </c>
      <c r="L715" s="69" t="n">
        <f aca="false">I715-K715</f>
        <v>137.35</v>
      </c>
      <c r="M715" s="69" t="n">
        <f aca="false">IFERROR((K715/J715%),"-")</f>
        <v>65.0969387755102</v>
      </c>
      <c r="N715" s="97" t="n">
        <v>250</v>
      </c>
      <c r="O715" s="98" t="str">
        <f aca="false">IF(F715&lt;=$P$2,"Mar","")</f>
        <v>Mar</v>
      </c>
      <c r="P715" s="97" t="n">
        <f aca="false">N715</f>
        <v>250</v>
      </c>
      <c r="Q715" s="99" t="n">
        <f aca="false">K715-P715</f>
        <v>-37.35</v>
      </c>
      <c r="R715" s="98" t="n">
        <f aca="false">IFERROR(IF(O715="Mar",(K715/P715-1))," ")</f>
        <v>-0.1494</v>
      </c>
      <c r="S715" s="100" t="str">
        <f aca="false">IF(N715&gt;0,IF(O715="","-",IF(R715&lt;0%,"DEGROWTH","GROWTH")))</f>
        <v>DEGROWTH</v>
      </c>
      <c r="T715" s="69" t="n">
        <v>340</v>
      </c>
      <c r="U715" s="101" t="str">
        <f aca="false">IF(F715&lt;=$V$2,"Apr","")</f>
        <v>Apr</v>
      </c>
      <c r="V715" s="97" t="n">
        <v>340</v>
      </c>
      <c r="W715" s="102" t="n">
        <f aca="false">K715-V715</f>
        <v>-127.35</v>
      </c>
      <c r="X715" s="103" t="n">
        <f aca="false">IFERROR(IF(U715="Apr",(K715/V715-1)),0)</f>
        <v>-0.374558823529412</v>
      </c>
      <c r="Y715" s="104" t="str">
        <f aca="false">IF(T715&gt;0,IF(U715="","-",IF(X715&lt;0%,"DEGROWTH","GROWTH")))</f>
        <v>DEGROWTH</v>
      </c>
      <c r="Z715" s="75" t="n">
        <v>0</v>
      </c>
      <c r="AA715" s="70"/>
      <c r="AB715" s="70" t="s">
        <v>133</v>
      </c>
      <c r="AC715" s="70" t="s">
        <v>134</v>
      </c>
      <c r="AD715" s="3" t="n">
        <f aca="false">IF(K715=0,1,0)</f>
        <v>0</v>
      </c>
      <c r="AE715" s="76"/>
    </row>
    <row r="716" customFormat="false" ht="14.25" hidden="false" customHeight="true" outlineLevel="0" collapsed="false">
      <c r="A716" s="70" t="s">
        <v>134</v>
      </c>
      <c r="B716" s="72" t="s">
        <v>77</v>
      </c>
      <c r="C716" s="72" t="s">
        <v>1946</v>
      </c>
      <c r="D716" s="72" t="n">
        <v>1000000798</v>
      </c>
      <c r="E716" s="73" t="s">
        <v>1947</v>
      </c>
      <c r="F716" s="74" t="n">
        <v>41416</v>
      </c>
      <c r="G716" s="67" t="str">
        <f aca="false">IF(I716&gt;0,"Targeted Dealer","-")</f>
        <v>Targeted Dealer</v>
      </c>
      <c r="H716" s="67"/>
      <c r="I716" s="68" t="n">
        <v>70</v>
      </c>
      <c r="J716" s="68" t="n">
        <f aca="false">I716/$J$1*($J$1-$E$1)</f>
        <v>65.3333333333333</v>
      </c>
      <c r="K716" s="69" t="n">
        <v>65</v>
      </c>
      <c r="L716" s="69" t="n">
        <f aca="false">I716-K716</f>
        <v>5</v>
      </c>
      <c r="M716" s="69" t="n">
        <f aca="false">IFERROR((K716/J716%),"-")</f>
        <v>99.4897959183673</v>
      </c>
      <c r="N716" s="97" t="n">
        <v>65</v>
      </c>
      <c r="O716" s="98" t="str">
        <f aca="false">IF(F716&lt;=$P$2,"Mar","")</f>
        <v>Mar</v>
      </c>
      <c r="P716" s="97" t="n">
        <f aca="false">N716</f>
        <v>65</v>
      </c>
      <c r="Q716" s="99" t="n">
        <f aca="false">K716-P716</f>
        <v>0</v>
      </c>
      <c r="R716" s="98" t="n">
        <f aca="false">IFERROR(IF(O716="Mar",(K716/P716-1))," ")</f>
        <v>0</v>
      </c>
      <c r="S716" s="100" t="str">
        <f aca="false">IF(N716&gt;0,IF(O716="","-",IF(R716&lt;0%,"DEGROWTH","GROWTH")))</f>
        <v>GROWTH</v>
      </c>
      <c r="T716" s="69" t="n">
        <v>89.5</v>
      </c>
      <c r="U716" s="101" t="str">
        <f aca="false">IF(F716&lt;=$V$2,"Apr","")</f>
        <v>Apr</v>
      </c>
      <c r="V716" s="97" t="n">
        <v>89.5</v>
      </c>
      <c r="W716" s="102" t="n">
        <f aca="false">K716-V716</f>
        <v>-24.5</v>
      </c>
      <c r="X716" s="103" t="n">
        <f aca="false">IFERROR(IF(U716="Apr",(K716/V716-1)),0)</f>
        <v>-0.273743016759777</v>
      </c>
      <c r="Y716" s="104" t="str">
        <f aca="false">IF(T716&gt;0,IF(U716="","-",IF(X716&lt;0%,"DEGROWTH","GROWTH")))</f>
        <v>DEGROWTH</v>
      </c>
      <c r="Z716" s="75" t="n">
        <v>0</v>
      </c>
      <c r="AA716" s="70"/>
      <c r="AB716" s="70" t="s">
        <v>133</v>
      </c>
      <c r="AC716" s="70" t="s">
        <v>134</v>
      </c>
      <c r="AD716" s="3" t="n">
        <f aca="false">IF(K716=0,1,0)</f>
        <v>0</v>
      </c>
      <c r="AE716" s="76"/>
    </row>
    <row r="717" customFormat="false" ht="14.25" hidden="false" customHeight="true" outlineLevel="0" collapsed="false">
      <c r="A717" s="70" t="s">
        <v>134</v>
      </c>
      <c r="B717" s="72" t="s">
        <v>77</v>
      </c>
      <c r="C717" s="72" t="s">
        <v>1948</v>
      </c>
      <c r="D717" s="72" t="n">
        <v>1000000797</v>
      </c>
      <c r="E717" s="73" t="s">
        <v>1949</v>
      </c>
      <c r="F717" s="74" t="n">
        <v>41422</v>
      </c>
      <c r="G717" s="67" t="str">
        <f aca="false">IF(I717&gt;0,"Targeted Dealer","-")</f>
        <v>Targeted Dealer</v>
      </c>
      <c r="H717" s="67"/>
      <c r="I717" s="68" t="n">
        <v>230</v>
      </c>
      <c r="J717" s="68" t="n">
        <f aca="false">I717/$J$1*($J$1-$E$1)</f>
        <v>214.666666666667</v>
      </c>
      <c r="K717" s="69" t="n">
        <v>210.5</v>
      </c>
      <c r="L717" s="69" t="n">
        <f aca="false">I717-K717</f>
        <v>19.5</v>
      </c>
      <c r="M717" s="69" t="n">
        <f aca="false">IFERROR((K717/J717%),"-")</f>
        <v>98.0590062111801</v>
      </c>
      <c r="N717" s="97" t="n">
        <v>247</v>
      </c>
      <c r="O717" s="98" t="str">
        <f aca="false">IF(F717&lt;=$P$2,"Mar","")</f>
        <v>Mar</v>
      </c>
      <c r="P717" s="97" t="n">
        <f aca="false">N717</f>
        <v>247</v>
      </c>
      <c r="Q717" s="99" t="n">
        <f aca="false">K717-P717</f>
        <v>-36.5</v>
      </c>
      <c r="R717" s="98" t="n">
        <f aca="false">IFERROR(IF(O717="Mar",(K717/P717-1))," ")</f>
        <v>-0.147773279352227</v>
      </c>
      <c r="S717" s="100" t="str">
        <f aca="false">IF(N717&gt;0,IF(O717="","-",IF(R717&lt;0%,"DEGROWTH","GROWTH")))</f>
        <v>DEGROWTH</v>
      </c>
      <c r="T717" s="69" t="n">
        <v>175</v>
      </c>
      <c r="U717" s="101" t="str">
        <f aca="false">IF(F717&lt;=$V$2,"Apr","")</f>
        <v>Apr</v>
      </c>
      <c r="V717" s="97" t="n">
        <v>175</v>
      </c>
      <c r="W717" s="102" t="n">
        <f aca="false">K717-V717</f>
        <v>35.5</v>
      </c>
      <c r="X717" s="103" t="n">
        <f aca="false">IFERROR(IF(U717="Apr",(K717/V717-1)),0)</f>
        <v>0.202857142857143</v>
      </c>
      <c r="Y717" s="104" t="str">
        <f aca="false">IF(T717&gt;0,IF(U717="","-",IF(X717&lt;0%,"DEGROWTH","GROWTH")))</f>
        <v>GROWTH</v>
      </c>
      <c r="Z717" s="75" t="n">
        <v>0</v>
      </c>
      <c r="AA717" s="70"/>
      <c r="AB717" s="70" t="s">
        <v>133</v>
      </c>
      <c r="AC717" s="70" t="s">
        <v>134</v>
      </c>
      <c r="AD717" s="3" t="n">
        <f aca="false">IF(K717=0,1,0)</f>
        <v>0</v>
      </c>
      <c r="AE717" s="76"/>
    </row>
    <row r="718" customFormat="false" ht="14.25" hidden="false" customHeight="true" outlineLevel="0" collapsed="false">
      <c r="A718" s="70" t="s">
        <v>134</v>
      </c>
      <c r="B718" s="72" t="s">
        <v>77</v>
      </c>
      <c r="C718" s="72" t="s">
        <v>1950</v>
      </c>
      <c r="D718" s="72" t="n">
        <v>1000000803</v>
      </c>
      <c r="E718" s="73" t="s">
        <v>1951</v>
      </c>
      <c r="F718" s="74" t="n">
        <v>41523</v>
      </c>
      <c r="G718" s="67" t="str">
        <f aca="false">IF(I718&gt;0,"Targeted Dealer","-")</f>
        <v>Targeted Dealer</v>
      </c>
      <c r="H718" s="67"/>
      <c r="I718" s="68" t="n">
        <v>80</v>
      </c>
      <c r="J718" s="68" t="n">
        <f aca="false">I718/$J$1*($J$1-$E$1)</f>
        <v>74.6666666666667</v>
      </c>
      <c r="K718" s="69" t="n">
        <v>46.55</v>
      </c>
      <c r="L718" s="69" t="n">
        <f aca="false">I718-K718</f>
        <v>33.45</v>
      </c>
      <c r="M718" s="69" t="n">
        <f aca="false">IFERROR((K718/J718%),"-")</f>
        <v>62.34375</v>
      </c>
      <c r="N718" s="97" t="n">
        <v>61.5</v>
      </c>
      <c r="O718" s="98" t="str">
        <f aca="false">IF(F718&lt;=$P$2,"Mar","")</f>
        <v>Mar</v>
      </c>
      <c r="P718" s="97" t="n">
        <f aca="false">N718</f>
        <v>61.5</v>
      </c>
      <c r="Q718" s="99" t="n">
        <f aca="false">K718-P718</f>
        <v>-14.95</v>
      </c>
      <c r="R718" s="98" t="n">
        <f aca="false">IFERROR(IF(O718="Mar",(K718/P718-1))," ")</f>
        <v>-0.243089430894309</v>
      </c>
      <c r="S718" s="100" t="str">
        <f aca="false">IF(N718&gt;0,IF(O718="","-",IF(R718&lt;0%,"DEGROWTH","GROWTH")))</f>
        <v>DEGROWTH</v>
      </c>
      <c r="T718" s="69" t="n">
        <v>25</v>
      </c>
      <c r="U718" s="101" t="str">
        <f aca="false">IF(F718&lt;=$V$2,"Apr","")</f>
        <v>Apr</v>
      </c>
      <c r="V718" s="97" t="n">
        <v>25</v>
      </c>
      <c r="W718" s="102" t="n">
        <f aca="false">K718-V718</f>
        <v>21.55</v>
      </c>
      <c r="X718" s="103" t="n">
        <f aca="false">IFERROR(IF(U718="Apr",(K718/V718-1)),0)</f>
        <v>0.862</v>
      </c>
      <c r="Y718" s="104" t="str">
        <f aca="false">IF(T718&gt;0,IF(U718="","-",IF(X718&lt;0%,"DEGROWTH","GROWTH")))</f>
        <v>GROWTH</v>
      </c>
      <c r="Z718" s="75" t="n">
        <v>0</v>
      </c>
      <c r="AA718" s="70"/>
      <c r="AB718" s="70" t="s">
        <v>133</v>
      </c>
      <c r="AC718" s="70" t="s">
        <v>134</v>
      </c>
      <c r="AD718" s="3" t="n">
        <f aca="false">IF(K718=0,1,0)</f>
        <v>0</v>
      </c>
      <c r="AE718" s="76"/>
    </row>
    <row r="719" customFormat="false" ht="14.25" hidden="false" customHeight="true" outlineLevel="0" collapsed="false">
      <c r="A719" s="70" t="s">
        <v>134</v>
      </c>
      <c r="B719" s="72" t="s">
        <v>77</v>
      </c>
      <c r="C719" s="72" t="s">
        <v>1952</v>
      </c>
      <c r="D719" s="72" t="n">
        <v>1000000802</v>
      </c>
      <c r="E719" s="73" t="s">
        <v>1953</v>
      </c>
      <c r="F719" s="74" t="n">
        <v>41823</v>
      </c>
      <c r="G719" s="67" t="str">
        <f aca="false">IF(I719&gt;0,"Targeted Dealer","-")</f>
        <v>Targeted Dealer</v>
      </c>
      <c r="H719" s="67"/>
      <c r="I719" s="68" t="n">
        <v>50</v>
      </c>
      <c r="J719" s="68" t="n">
        <f aca="false">I719/$J$1*($J$1-$E$1)</f>
        <v>46.6666666666667</v>
      </c>
      <c r="K719" s="69" t="n">
        <v>32.8</v>
      </c>
      <c r="L719" s="69" t="n">
        <f aca="false">I719-K719</f>
        <v>17.2</v>
      </c>
      <c r="M719" s="69" t="n">
        <f aca="false">IFERROR((K719/J719%),"-")</f>
        <v>70.2857142857143</v>
      </c>
      <c r="N719" s="97" t="n">
        <v>32</v>
      </c>
      <c r="O719" s="98" t="str">
        <f aca="false">IF(F719&lt;=$P$2,"Mar","")</f>
        <v>Mar</v>
      </c>
      <c r="P719" s="97" t="n">
        <f aca="false">N719</f>
        <v>32</v>
      </c>
      <c r="Q719" s="99" t="n">
        <f aca="false">K719-P719</f>
        <v>0.799999999999997</v>
      </c>
      <c r="R719" s="98" t="n">
        <f aca="false">IFERROR(IF(O719="Mar",(K719/P719-1))," ")</f>
        <v>0.0249999999999999</v>
      </c>
      <c r="S719" s="100" t="str">
        <f aca="false">IF(N719&gt;0,IF(O719="","-",IF(R719&lt;0%,"DEGROWTH","GROWTH")))</f>
        <v>GROWTH</v>
      </c>
      <c r="T719" s="69" t="n">
        <v>34</v>
      </c>
      <c r="U719" s="101" t="str">
        <f aca="false">IF(F719&lt;=$V$2,"Apr","")</f>
        <v>Apr</v>
      </c>
      <c r="V719" s="97" t="n">
        <v>34</v>
      </c>
      <c r="W719" s="102" t="n">
        <f aca="false">K719-V719</f>
        <v>-1.2</v>
      </c>
      <c r="X719" s="103" t="n">
        <f aca="false">IFERROR(IF(U719="Apr",(K719/V719-1)),0)</f>
        <v>-0.0352941176470589</v>
      </c>
      <c r="Y719" s="104" t="str">
        <f aca="false">IF(T719&gt;0,IF(U719="","-",IF(X719&lt;0%,"DEGROWTH","GROWTH")))</f>
        <v>DEGROWTH</v>
      </c>
      <c r="Z719" s="75" t="n">
        <v>0</v>
      </c>
      <c r="AA719" s="70"/>
      <c r="AB719" s="70" t="s">
        <v>133</v>
      </c>
      <c r="AC719" s="70" t="s">
        <v>134</v>
      </c>
      <c r="AD719" s="3" t="n">
        <f aca="false">IF(K719=0,1,0)</f>
        <v>0</v>
      </c>
      <c r="AE719" s="76"/>
    </row>
    <row r="720" customFormat="false" ht="14.25" hidden="false" customHeight="true" outlineLevel="0" collapsed="false">
      <c r="A720" s="70" t="s">
        <v>134</v>
      </c>
      <c r="B720" s="72" t="s">
        <v>77</v>
      </c>
      <c r="C720" s="72" t="s">
        <v>1954</v>
      </c>
      <c r="D720" s="72" t="n">
        <v>1000000801</v>
      </c>
      <c r="E720" s="73" t="s">
        <v>1955</v>
      </c>
      <c r="F720" s="74" t="n">
        <v>42563</v>
      </c>
      <c r="G720" s="67" t="str">
        <f aca="false">IF(I720&gt;0,"Targeted Dealer","-")</f>
        <v>Targeted Dealer</v>
      </c>
      <c r="H720" s="67"/>
      <c r="I720" s="68" t="n">
        <v>125</v>
      </c>
      <c r="J720" s="68" t="n">
        <f aca="false">I720/$J$1*($J$1-$E$1)</f>
        <v>116.666666666667</v>
      </c>
      <c r="K720" s="69" t="n">
        <v>44.2</v>
      </c>
      <c r="L720" s="69" t="n">
        <f aca="false">I720-K720</f>
        <v>80.8</v>
      </c>
      <c r="M720" s="69" t="n">
        <f aca="false">IFERROR((K720/J720%),"-")</f>
        <v>37.8857142857143</v>
      </c>
      <c r="N720" s="97" t="n">
        <v>80</v>
      </c>
      <c r="O720" s="98" t="str">
        <f aca="false">IF(F720&lt;=$P$2,"Mar","")</f>
        <v>Mar</v>
      </c>
      <c r="P720" s="97" t="n">
        <f aca="false">N720</f>
        <v>80</v>
      </c>
      <c r="Q720" s="99" t="n">
        <f aca="false">K720-P720</f>
        <v>-35.8</v>
      </c>
      <c r="R720" s="98" t="n">
        <f aca="false">IFERROR(IF(O720="Mar",(K720/P720-1))," ")</f>
        <v>-0.4475</v>
      </c>
      <c r="S720" s="100" t="str">
        <f aca="false">IF(N720&gt;0,IF(O720="","-",IF(R720&lt;0%,"DEGROWTH","GROWTH")))</f>
        <v>DEGROWTH</v>
      </c>
      <c r="T720" s="69" t="n">
        <v>100.5</v>
      </c>
      <c r="U720" s="101" t="str">
        <f aca="false">IF(F720&lt;=$V$2,"Apr","")</f>
        <v>Apr</v>
      </c>
      <c r="V720" s="97" t="n">
        <v>100.5</v>
      </c>
      <c r="W720" s="102" t="n">
        <f aca="false">K720-V720</f>
        <v>-56.3</v>
      </c>
      <c r="X720" s="103" t="n">
        <f aca="false">IFERROR(IF(U720="Apr",(K720/V720-1)),0)</f>
        <v>-0.560199004975124</v>
      </c>
      <c r="Y720" s="104" t="str">
        <f aca="false">IF(T720&gt;0,IF(U720="","-",IF(X720&lt;0%,"DEGROWTH","GROWTH")))</f>
        <v>DEGROWTH</v>
      </c>
      <c r="Z720" s="75" t="n">
        <v>0</v>
      </c>
      <c r="AA720" s="70"/>
      <c r="AB720" s="70" t="s">
        <v>133</v>
      </c>
      <c r="AC720" s="70" t="s">
        <v>134</v>
      </c>
      <c r="AD720" s="3" t="n">
        <f aca="false">IF(K720=0,1,0)</f>
        <v>0</v>
      </c>
      <c r="AE720" s="76"/>
    </row>
    <row r="721" customFormat="false" ht="14.25" hidden="false" customHeight="true" outlineLevel="0" collapsed="false">
      <c r="A721" s="70" t="s">
        <v>134</v>
      </c>
      <c r="B721" s="72" t="s">
        <v>77</v>
      </c>
      <c r="C721" s="72" t="s">
        <v>1956</v>
      </c>
      <c r="D721" s="72" t="n">
        <v>1000000809</v>
      </c>
      <c r="E721" s="73" t="s">
        <v>1957</v>
      </c>
      <c r="F721" s="74" t="n">
        <v>42878</v>
      </c>
      <c r="G721" s="67" t="str">
        <f aca="false">IF(I721&gt;0,"Targeted Dealer","-")</f>
        <v>Targeted Dealer</v>
      </c>
      <c r="H721" s="67"/>
      <c r="I721" s="68" t="n">
        <v>260</v>
      </c>
      <c r="J721" s="68" t="n">
        <f aca="false">I721/$J$1*($J$1-$E$1)</f>
        <v>242.666666666667</v>
      </c>
      <c r="K721" s="69" t="n">
        <v>260.45</v>
      </c>
      <c r="L721" s="69" t="n">
        <f aca="false">I721-K721</f>
        <v>-0.449999999999989</v>
      </c>
      <c r="M721" s="69" t="n">
        <f aca="false">IFERROR((K721/J721%),"-")</f>
        <v>107.328296703297</v>
      </c>
      <c r="N721" s="97" t="n">
        <v>311</v>
      </c>
      <c r="O721" s="98" t="str">
        <f aca="false">IF(F721&lt;=$P$2,"Mar","")</f>
        <v>Mar</v>
      </c>
      <c r="P721" s="97" t="n">
        <f aca="false">N721</f>
        <v>311</v>
      </c>
      <c r="Q721" s="99" t="n">
        <f aca="false">K721-P721</f>
        <v>-50.55</v>
      </c>
      <c r="R721" s="98" t="n">
        <f aca="false">IFERROR(IF(O721="Mar",(K721/P721-1))," ")</f>
        <v>-0.162540192926045</v>
      </c>
      <c r="S721" s="100" t="str">
        <f aca="false">IF(N721&gt;0,IF(O721="","-",IF(R721&lt;0%,"DEGROWTH","GROWTH")))</f>
        <v>DEGROWTH</v>
      </c>
      <c r="T721" s="69" t="n">
        <v>163.5</v>
      </c>
      <c r="U721" s="101" t="str">
        <f aca="false">IF(F721&lt;=$V$2,"Apr","")</f>
        <v>Apr</v>
      </c>
      <c r="V721" s="97" t="n">
        <v>163.5</v>
      </c>
      <c r="W721" s="102" t="n">
        <f aca="false">K721-V721</f>
        <v>96.95</v>
      </c>
      <c r="X721" s="103" t="n">
        <f aca="false">IFERROR(IF(U721="Apr",(K721/V721-1)),0)</f>
        <v>0.592966360856269</v>
      </c>
      <c r="Y721" s="104" t="str">
        <f aca="false">IF(T721&gt;0,IF(U721="","-",IF(X721&lt;0%,"DEGROWTH","GROWTH")))</f>
        <v>GROWTH</v>
      </c>
      <c r="Z721" s="75" t="n">
        <v>0</v>
      </c>
      <c r="AA721" s="70"/>
      <c r="AB721" s="70" t="s">
        <v>133</v>
      </c>
      <c r="AC721" s="70" t="s">
        <v>134</v>
      </c>
      <c r="AD721" s="3" t="n">
        <f aca="false">IF(K721=0,1,0)</f>
        <v>0</v>
      </c>
      <c r="AE721" s="76"/>
    </row>
    <row r="722" customFormat="false" ht="14.25" hidden="false" customHeight="true" outlineLevel="0" collapsed="false">
      <c r="A722" s="70" t="s">
        <v>134</v>
      </c>
      <c r="B722" s="72" t="s">
        <v>77</v>
      </c>
      <c r="C722" s="72" t="s">
        <v>1958</v>
      </c>
      <c r="D722" s="72" t="n">
        <v>1000000807</v>
      </c>
      <c r="E722" s="73" t="s">
        <v>1959</v>
      </c>
      <c r="F722" s="74" t="n">
        <v>43414</v>
      </c>
      <c r="G722" s="67" t="str">
        <f aca="false">IF(I722&gt;0,"Targeted Dealer","-")</f>
        <v>Targeted Dealer</v>
      </c>
      <c r="H722" s="67"/>
      <c r="I722" s="68" t="n">
        <v>100</v>
      </c>
      <c r="J722" s="68" t="n">
        <f aca="false">I722/$J$1*($J$1-$E$1)</f>
        <v>93.3333333333333</v>
      </c>
      <c r="K722" s="69" t="n">
        <v>35</v>
      </c>
      <c r="L722" s="69" t="n">
        <f aca="false">I722-K722</f>
        <v>65</v>
      </c>
      <c r="M722" s="69" t="n">
        <f aca="false">IFERROR((K722/J722%),"-")</f>
        <v>37.5</v>
      </c>
      <c r="N722" s="97" t="n">
        <v>60</v>
      </c>
      <c r="O722" s="98" t="str">
        <f aca="false">IF(F722&lt;=$P$2,"Mar","")</f>
        <v>Mar</v>
      </c>
      <c r="P722" s="97" t="n">
        <f aca="false">N722</f>
        <v>60</v>
      </c>
      <c r="Q722" s="99" t="n">
        <f aca="false">K722-P722</f>
        <v>-25</v>
      </c>
      <c r="R722" s="98" t="n">
        <f aca="false">IFERROR(IF(O722="Mar",(K722/P722-1))," ")</f>
        <v>-0.416666666666667</v>
      </c>
      <c r="S722" s="100" t="str">
        <f aca="false">IF(N722&gt;0,IF(O722="","-",IF(R722&lt;0%,"DEGROWTH","GROWTH")))</f>
        <v>DEGROWTH</v>
      </c>
      <c r="T722" s="69" t="n">
        <v>91</v>
      </c>
      <c r="U722" s="101" t="str">
        <f aca="false">IF(F722&lt;=$V$2,"Apr","")</f>
        <v>Apr</v>
      </c>
      <c r="V722" s="97" t="n">
        <v>91</v>
      </c>
      <c r="W722" s="102" t="n">
        <f aca="false">K722-V722</f>
        <v>-56</v>
      </c>
      <c r="X722" s="103" t="n">
        <f aca="false">IFERROR(IF(U722="Apr",(K722/V722-1)),0)</f>
        <v>-0.615384615384615</v>
      </c>
      <c r="Y722" s="104" t="str">
        <f aca="false">IF(T722&gt;0,IF(U722="","-",IF(X722&lt;0%,"DEGROWTH","GROWTH")))</f>
        <v>DEGROWTH</v>
      </c>
      <c r="Z722" s="75" t="n">
        <v>0</v>
      </c>
      <c r="AA722" s="70"/>
      <c r="AB722" s="70" t="s">
        <v>133</v>
      </c>
      <c r="AC722" s="70" t="s">
        <v>134</v>
      </c>
      <c r="AD722" s="3" t="n">
        <f aca="false">IF(K722=0,1,0)</f>
        <v>0</v>
      </c>
      <c r="AE722" s="76"/>
    </row>
    <row r="723" customFormat="false" ht="14.25" hidden="false" customHeight="true" outlineLevel="0" collapsed="false">
      <c r="A723" s="70" t="s">
        <v>134</v>
      </c>
      <c r="B723" s="72" t="s">
        <v>77</v>
      </c>
      <c r="C723" s="72" t="s">
        <v>1960</v>
      </c>
      <c r="D723" s="72" t="n">
        <v>1000000799</v>
      </c>
      <c r="E723" s="73" t="s">
        <v>1961</v>
      </c>
      <c r="F723" s="74" t="n">
        <v>43419</v>
      </c>
      <c r="G723" s="67" t="str">
        <f aca="false">IF(I723&gt;0,"Targeted Dealer","-")</f>
        <v>Targeted Dealer</v>
      </c>
      <c r="H723" s="67"/>
      <c r="I723" s="68" t="n">
        <v>50</v>
      </c>
      <c r="J723" s="68" t="n">
        <f aca="false">I723/$J$1*($J$1-$E$1)</f>
        <v>46.6666666666667</v>
      </c>
      <c r="K723" s="69" t="n">
        <v>40</v>
      </c>
      <c r="L723" s="69" t="n">
        <f aca="false">I723-K723</f>
        <v>10</v>
      </c>
      <c r="M723" s="69" t="n">
        <f aca="false">IFERROR((K723/J723%),"-")</f>
        <v>85.7142857142857</v>
      </c>
      <c r="N723" s="97" t="n">
        <v>25</v>
      </c>
      <c r="O723" s="98" t="str">
        <f aca="false">IF(F723&lt;=$P$2,"Mar","")</f>
        <v>Mar</v>
      </c>
      <c r="P723" s="97" t="n">
        <f aca="false">N723</f>
        <v>25</v>
      </c>
      <c r="Q723" s="99" t="n">
        <f aca="false">K723-P723</f>
        <v>15</v>
      </c>
      <c r="R723" s="98" t="n">
        <f aca="false">IFERROR(IF(O723="Mar",(K723/P723-1))," ")</f>
        <v>0.6</v>
      </c>
      <c r="S723" s="100" t="str">
        <f aca="false">IF(N723&gt;0,IF(O723="","-",IF(R723&lt;0%,"DEGROWTH","GROWTH")))</f>
        <v>GROWTH</v>
      </c>
      <c r="T723" s="69" t="n">
        <v>25.5</v>
      </c>
      <c r="U723" s="101" t="str">
        <f aca="false">IF(F723&lt;=$V$2,"Apr","")</f>
        <v>Apr</v>
      </c>
      <c r="V723" s="97" t="n">
        <v>25.5</v>
      </c>
      <c r="W723" s="102" t="n">
        <f aca="false">K723-V723</f>
        <v>14.5</v>
      </c>
      <c r="X723" s="103" t="n">
        <f aca="false">IFERROR(IF(U723="Apr",(K723/V723-1)),0)</f>
        <v>0.568627450980392</v>
      </c>
      <c r="Y723" s="104" t="str">
        <f aca="false">IF(T723&gt;0,IF(U723="","-",IF(X723&lt;0%,"DEGROWTH","GROWTH")))</f>
        <v>GROWTH</v>
      </c>
      <c r="Z723" s="75" t="n">
        <v>0</v>
      </c>
      <c r="AA723" s="70"/>
      <c r="AB723" s="70" t="s">
        <v>133</v>
      </c>
      <c r="AC723" s="70" t="s">
        <v>134</v>
      </c>
      <c r="AD723" s="3" t="n">
        <f aca="false">IF(K723=0,1,0)</f>
        <v>0</v>
      </c>
      <c r="AE723" s="76"/>
    </row>
    <row r="724" customFormat="false" ht="14.25" hidden="false" customHeight="true" outlineLevel="0" collapsed="false">
      <c r="A724" s="70" t="s">
        <v>134</v>
      </c>
      <c r="B724" s="72" t="s">
        <v>77</v>
      </c>
      <c r="C724" s="72" t="s">
        <v>1962</v>
      </c>
      <c r="D724" s="72" t="n">
        <v>1000000792</v>
      </c>
      <c r="E724" s="73" t="s">
        <v>1963</v>
      </c>
      <c r="F724" s="74" t="n">
        <v>43430</v>
      </c>
      <c r="G724" s="67" t="str">
        <f aca="false">IF(I724&gt;0,"Targeted Dealer","-")</f>
        <v>Targeted Dealer</v>
      </c>
      <c r="H724" s="67"/>
      <c r="I724" s="68" t="n">
        <v>40</v>
      </c>
      <c r="J724" s="68" t="n">
        <f aca="false">I724/$J$1*($J$1-$E$1)</f>
        <v>37.3333333333333</v>
      </c>
      <c r="K724" s="69" t="n">
        <v>0</v>
      </c>
      <c r="L724" s="69" t="n">
        <f aca="false">I724-K724</f>
        <v>40</v>
      </c>
      <c r="M724" s="69" t="n">
        <f aca="false">IFERROR((K724/J724%),"-")</f>
        <v>0</v>
      </c>
      <c r="N724" s="97" t="n">
        <v>0</v>
      </c>
      <c r="O724" s="98" t="str">
        <f aca="false">IF(F724&lt;=$P$2,"Mar","")</f>
        <v>Mar</v>
      </c>
      <c r="P724" s="97" t="n">
        <f aca="false">N724</f>
        <v>0</v>
      </c>
      <c r="Q724" s="99" t="n">
        <f aca="false">K724-P724</f>
        <v>0</v>
      </c>
      <c r="R724" s="98" t="str">
        <f aca="false">IFERROR(IF(O724="Mar",(K724/P724-1))," ")</f>
        <v> </v>
      </c>
      <c r="S724" s="105" t="b">
        <f aca="false">IF(N724&gt;0,IF(O724="","-",IF(R724&lt;0%,"DEGROWTH","GROWTH")))</f>
        <v>0</v>
      </c>
      <c r="T724" s="69" t="n">
        <v>10</v>
      </c>
      <c r="U724" s="101" t="str">
        <f aca="false">IF(F724&lt;=$V$2,"Apr","")</f>
        <v>Apr</v>
      </c>
      <c r="V724" s="97" t="n">
        <v>10</v>
      </c>
      <c r="W724" s="102" t="n">
        <f aca="false">K724-V724</f>
        <v>-10</v>
      </c>
      <c r="X724" s="103" t="n">
        <f aca="false">IFERROR(IF(U724="Apr",(K724/V724-1)),0)</f>
        <v>-1</v>
      </c>
      <c r="Y724" s="104" t="str">
        <f aca="false">IF(T724&gt;0,IF(U724="","-",IF(X724&lt;0%,"DEGROWTH","GROWTH")))</f>
        <v>DEGROWTH</v>
      </c>
      <c r="Z724" s="75" t="n">
        <v>0</v>
      </c>
      <c r="AA724" s="70"/>
      <c r="AB724" s="70" t="s">
        <v>133</v>
      </c>
      <c r="AC724" s="70" t="s">
        <v>134</v>
      </c>
      <c r="AD724" s="3" t="n">
        <f aca="false">IF(K724=0,1,0)</f>
        <v>1</v>
      </c>
      <c r="AE724" s="76"/>
    </row>
    <row r="725" customFormat="false" ht="14.25" hidden="false" customHeight="true" outlineLevel="0" collapsed="false">
      <c r="A725" s="70" t="s">
        <v>134</v>
      </c>
      <c r="B725" s="72" t="s">
        <v>77</v>
      </c>
      <c r="C725" s="72" t="s">
        <v>1964</v>
      </c>
      <c r="D725" s="72" t="n">
        <v>1000000800</v>
      </c>
      <c r="E725" s="73" t="s">
        <v>1965</v>
      </c>
      <c r="F725" s="74" t="n">
        <v>43470</v>
      </c>
      <c r="G725" s="67" t="str">
        <f aca="false">IF(I725&gt;0,"Targeted Dealer","-")</f>
        <v>Targeted Dealer</v>
      </c>
      <c r="H725" s="67"/>
      <c r="I725" s="68" t="n">
        <v>65</v>
      </c>
      <c r="J725" s="68" t="n">
        <f aca="false">I725/$J$1*($J$1-$E$1)</f>
        <v>60.6666666666667</v>
      </c>
      <c r="K725" s="69" t="n">
        <v>55.5</v>
      </c>
      <c r="L725" s="69" t="n">
        <f aca="false">I725-K725</f>
        <v>9.5</v>
      </c>
      <c r="M725" s="69" t="n">
        <f aca="false">IFERROR((K725/J725%),"-")</f>
        <v>91.4835164835165</v>
      </c>
      <c r="N725" s="97" t="n">
        <v>74.75</v>
      </c>
      <c r="O725" s="98" t="str">
        <f aca="false">IF(F725&lt;=$P$2,"Mar","")</f>
        <v>Mar</v>
      </c>
      <c r="P725" s="97" t="n">
        <f aca="false">N725</f>
        <v>74.75</v>
      </c>
      <c r="Q725" s="99" t="n">
        <f aca="false">K725-P725</f>
        <v>-19.25</v>
      </c>
      <c r="R725" s="98" t="n">
        <f aca="false">IFERROR(IF(O725="Mar",(K725/P725-1))," ")</f>
        <v>-0.25752508361204</v>
      </c>
      <c r="S725" s="100" t="str">
        <f aca="false">IF(N725&gt;0,IF(O725="","-",IF(R725&lt;0%,"DEGROWTH","GROWTH")))</f>
        <v>DEGROWTH</v>
      </c>
      <c r="T725" s="69" t="n">
        <v>55</v>
      </c>
      <c r="U725" s="101" t="str">
        <f aca="false">IF(F725&lt;=$V$2,"Apr","")</f>
        <v>Apr</v>
      </c>
      <c r="V725" s="97" t="n">
        <v>55</v>
      </c>
      <c r="W725" s="102" t="n">
        <f aca="false">K725-V725</f>
        <v>0.5</v>
      </c>
      <c r="X725" s="103" t="n">
        <f aca="false">IFERROR(IF(U725="Apr",(K725/V725-1)),0)</f>
        <v>0.00909090909090904</v>
      </c>
      <c r="Y725" s="104" t="str">
        <f aca="false">IF(T725&gt;0,IF(U725="","-",IF(X725&lt;0%,"DEGROWTH","GROWTH")))</f>
        <v>GROWTH</v>
      </c>
      <c r="Z725" s="75" t="n">
        <v>0</v>
      </c>
      <c r="AA725" s="70"/>
      <c r="AB725" s="70" t="s">
        <v>133</v>
      </c>
      <c r="AC725" s="70" t="s">
        <v>134</v>
      </c>
      <c r="AD725" s="3" t="n">
        <f aca="false">IF(K725=0,1,0)</f>
        <v>0</v>
      </c>
      <c r="AE725" s="76"/>
    </row>
    <row r="726" customFormat="false" ht="14.25" hidden="false" customHeight="true" outlineLevel="0" collapsed="false">
      <c r="A726" s="70" t="s">
        <v>134</v>
      </c>
      <c r="B726" s="72" t="s">
        <v>77</v>
      </c>
      <c r="C726" s="72" t="s">
        <v>1966</v>
      </c>
      <c r="D726" s="72" t="n">
        <v>1000001102</v>
      </c>
      <c r="E726" s="73" t="s">
        <v>1967</v>
      </c>
      <c r="F726" s="74" t="n">
        <v>43568</v>
      </c>
      <c r="G726" s="67" t="str">
        <f aca="false">IF(I726&gt;0,"Targeted Dealer","-")</f>
        <v>Targeted Dealer</v>
      </c>
      <c r="H726" s="67"/>
      <c r="I726" s="68" t="n">
        <v>235</v>
      </c>
      <c r="J726" s="68" t="n">
        <f aca="false">I726/$J$1*($J$1-$E$1)</f>
        <v>219.333333333333</v>
      </c>
      <c r="K726" s="69" t="n">
        <v>25</v>
      </c>
      <c r="L726" s="69" t="n">
        <f aca="false">I726-K726</f>
        <v>210</v>
      </c>
      <c r="M726" s="69" t="n">
        <f aca="false">IFERROR((K726/J726%),"-")</f>
        <v>11.3981762917933</v>
      </c>
      <c r="N726" s="97" t="n">
        <v>125</v>
      </c>
      <c r="O726" s="98" t="str">
        <f aca="false">IF(F726&lt;=$P$2,"Mar","")</f>
        <v>Mar</v>
      </c>
      <c r="P726" s="97" t="n">
        <f aca="false">N726</f>
        <v>125</v>
      </c>
      <c r="Q726" s="99" t="n">
        <f aca="false">K726-P726</f>
        <v>-100</v>
      </c>
      <c r="R726" s="98" t="n">
        <f aca="false">IFERROR(IF(O726="Mar",(K726/P726-1))," ")</f>
        <v>-0.8</v>
      </c>
      <c r="S726" s="100" t="str">
        <f aca="false">IF(N726&gt;0,IF(O726="","-",IF(R726&lt;0%,"DEGROWTH","GROWTH")))</f>
        <v>DEGROWTH</v>
      </c>
      <c r="T726" s="69" t="n">
        <v>174.9</v>
      </c>
      <c r="U726" s="101" t="str">
        <f aca="false">IF(F726&lt;=$V$2,"Apr","")</f>
        <v>Apr</v>
      </c>
      <c r="V726" s="97" t="n">
        <v>174.9</v>
      </c>
      <c r="W726" s="102" t="n">
        <f aca="false">K726-V726</f>
        <v>-149.9</v>
      </c>
      <c r="X726" s="103" t="n">
        <f aca="false">IFERROR(IF(U726="Apr",(K726/V726-1)),0)</f>
        <v>-0.857061177815895</v>
      </c>
      <c r="Y726" s="104" t="str">
        <f aca="false">IF(T726&gt;0,IF(U726="","-",IF(X726&lt;0%,"DEGROWTH","GROWTH")))</f>
        <v>DEGROWTH</v>
      </c>
      <c r="Z726" s="75" t="n">
        <v>0</v>
      </c>
      <c r="AA726" s="70"/>
      <c r="AB726" s="70" t="s">
        <v>133</v>
      </c>
      <c r="AC726" s="70" t="s">
        <v>134</v>
      </c>
      <c r="AD726" s="3" t="n">
        <f aca="false">IF(K726=0,1,0)</f>
        <v>0</v>
      </c>
      <c r="AE726" s="76"/>
    </row>
    <row r="727" customFormat="false" ht="14.25" hidden="false" customHeight="true" outlineLevel="0" collapsed="false">
      <c r="A727" s="70" t="s">
        <v>134</v>
      </c>
      <c r="B727" s="72" t="s">
        <v>77</v>
      </c>
      <c r="C727" s="72" t="s">
        <v>1968</v>
      </c>
      <c r="D727" s="72" t="n">
        <v>1000001099</v>
      </c>
      <c r="E727" s="73" t="s">
        <v>1969</v>
      </c>
      <c r="F727" s="74" t="n">
        <v>43790</v>
      </c>
      <c r="G727" s="67" t="str">
        <f aca="false">IF(I727&gt;0,"Targeted Dealer","-")</f>
        <v>Targeted Dealer</v>
      </c>
      <c r="H727" s="67"/>
      <c r="I727" s="68" t="n">
        <v>150</v>
      </c>
      <c r="J727" s="68" t="n">
        <f aca="false">I727/$J$1*($J$1-$E$1)</f>
        <v>140</v>
      </c>
      <c r="K727" s="69" t="n">
        <v>132</v>
      </c>
      <c r="L727" s="69" t="n">
        <f aca="false">I727-K727</f>
        <v>18</v>
      </c>
      <c r="M727" s="69" t="n">
        <f aca="false">IFERROR((K727/J727%),"-")</f>
        <v>94.2857142857143</v>
      </c>
      <c r="N727" s="97" t="n">
        <v>175.45</v>
      </c>
      <c r="O727" s="98" t="str">
        <f aca="false">IF(F727&lt;=$P$2,"Mar","")</f>
        <v>Mar</v>
      </c>
      <c r="P727" s="97" t="n">
        <f aca="false">N727</f>
        <v>175.45</v>
      </c>
      <c r="Q727" s="99" t="n">
        <f aca="false">K727-P727</f>
        <v>-43.45</v>
      </c>
      <c r="R727" s="98" t="n">
        <f aca="false">IFERROR(IF(O727="Mar",(K727/P727-1))," ")</f>
        <v>-0.247648902821317</v>
      </c>
      <c r="S727" s="100" t="str">
        <f aca="false">IF(N727&gt;0,IF(O727="","-",IF(R727&lt;0%,"DEGROWTH","GROWTH")))</f>
        <v>DEGROWTH</v>
      </c>
      <c r="T727" s="69" t="n">
        <v>180.5</v>
      </c>
      <c r="U727" s="101" t="str">
        <f aca="false">IF(F727&lt;=$V$2,"Apr","")</f>
        <v>Apr</v>
      </c>
      <c r="V727" s="97" t="n">
        <v>180.5</v>
      </c>
      <c r="W727" s="102" t="n">
        <f aca="false">K727-V727</f>
        <v>-48.5</v>
      </c>
      <c r="X727" s="103" t="n">
        <f aca="false">IFERROR(IF(U727="Apr",(K727/V727-1)),0)</f>
        <v>-0.268698060941828</v>
      </c>
      <c r="Y727" s="104" t="str">
        <f aca="false">IF(T727&gt;0,IF(U727="","-",IF(X727&lt;0%,"DEGROWTH","GROWTH")))</f>
        <v>DEGROWTH</v>
      </c>
      <c r="Z727" s="75" t="n">
        <v>0</v>
      </c>
      <c r="AA727" s="70"/>
      <c r="AB727" s="70" t="s">
        <v>133</v>
      </c>
      <c r="AC727" s="70" t="s">
        <v>134</v>
      </c>
      <c r="AD727" s="3" t="n">
        <f aca="false">IF(K727=0,1,0)</f>
        <v>0</v>
      </c>
      <c r="AE727" s="76"/>
    </row>
    <row r="728" customFormat="false" ht="14.25" hidden="false" customHeight="true" outlineLevel="0" collapsed="false">
      <c r="A728" s="70" t="s">
        <v>134</v>
      </c>
      <c r="B728" s="72" t="s">
        <v>77</v>
      </c>
      <c r="C728" s="72" t="s">
        <v>1970</v>
      </c>
      <c r="D728" s="72" t="n">
        <v>1000001103</v>
      </c>
      <c r="E728" s="73" t="s">
        <v>1971</v>
      </c>
      <c r="F728" s="74" t="n">
        <v>43883</v>
      </c>
      <c r="G728" s="67" t="str">
        <f aca="false">IF(I728&gt;0,"Targeted Dealer","-")</f>
        <v>Targeted Dealer</v>
      </c>
      <c r="H728" s="67"/>
      <c r="I728" s="68" t="n">
        <v>100</v>
      </c>
      <c r="J728" s="68" t="n">
        <f aca="false">I728/$J$1*($J$1-$E$1)</f>
        <v>93.3333333333333</v>
      </c>
      <c r="K728" s="69" t="n">
        <v>30</v>
      </c>
      <c r="L728" s="69" t="n">
        <f aca="false">I728-K728</f>
        <v>70</v>
      </c>
      <c r="M728" s="69" t="n">
        <f aca="false">IFERROR((K728/J728%),"-")</f>
        <v>32.1428571428571</v>
      </c>
      <c r="N728" s="97" t="n">
        <v>50</v>
      </c>
      <c r="O728" s="98" t="str">
        <f aca="false">IF(F728&lt;=$P$2,"Mar","")</f>
        <v>Mar</v>
      </c>
      <c r="P728" s="97" t="n">
        <f aca="false">N728</f>
        <v>50</v>
      </c>
      <c r="Q728" s="99" t="n">
        <f aca="false">K728-P728</f>
        <v>-20</v>
      </c>
      <c r="R728" s="98" t="n">
        <f aca="false">IFERROR(IF(O728="Mar",(K728/P728-1))," ")</f>
        <v>-0.4</v>
      </c>
      <c r="S728" s="100" t="str">
        <f aca="false">IF(N728&gt;0,IF(O728="","-",IF(R728&lt;0%,"DEGROWTH","GROWTH")))</f>
        <v>DEGROWTH</v>
      </c>
      <c r="T728" s="69" t="n">
        <v>77.2</v>
      </c>
      <c r="U728" s="101" t="str">
        <f aca="false">IF(F728&lt;=$V$2,"Apr","")</f>
        <v>Apr</v>
      </c>
      <c r="V728" s="97" t="n">
        <v>77.2</v>
      </c>
      <c r="W728" s="102" t="n">
        <f aca="false">K728-V728</f>
        <v>-47.2</v>
      </c>
      <c r="X728" s="103" t="n">
        <f aca="false">IFERROR(IF(U728="Apr",(K728/V728-1)),0)</f>
        <v>-0.61139896373057</v>
      </c>
      <c r="Y728" s="104" t="str">
        <f aca="false">IF(T728&gt;0,IF(U728="","-",IF(X728&lt;0%,"DEGROWTH","GROWTH")))</f>
        <v>DEGROWTH</v>
      </c>
      <c r="Z728" s="75" t="n">
        <v>0</v>
      </c>
      <c r="AA728" s="70"/>
      <c r="AB728" s="70" t="s">
        <v>133</v>
      </c>
      <c r="AC728" s="70" t="s">
        <v>134</v>
      </c>
      <c r="AD728" s="3" t="n">
        <f aca="false">IF(K728=0,1,0)</f>
        <v>0</v>
      </c>
      <c r="AE728" s="76"/>
    </row>
    <row r="729" customFormat="false" ht="14.25" hidden="false" customHeight="true" outlineLevel="0" collapsed="false">
      <c r="A729" s="70" t="s">
        <v>134</v>
      </c>
      <c r="B729" s="72" t="s">
        <v>77</v>
      </c>
      <c r="C729" s="72" t="s">
        <v>1972</v>
      </c>
      <c r="D729" s="72" t="n">
        <v>1000001109</v>
      </c>
      <c r="E729" s="73" t="s">
        <v>1973</v>
      </c>
      <c r="F729" s="74" t="n">
        <v>43982</v>
      </c>
      <c r="G729" s="67" t="str">
        <f aca="false">IF(I729&gt;0,"Targeted Dealer","-")</f>
        <v>Targeted Dealer</v>
      </c>
      <c r="H729" s="67"/>
      <c r="I729" s="68" t="n">
        <v>110</v>
      </c>
      <c r="J729" s="68" t="n">
        <f aca="false">I729/$J$1*($J$1-$E$1)</f>
        <v>102.666666666667</v>
      </c>
      <c r="K729" s="69" t="n">
        <v>101.1</v>
      </c>
      <c r="L729" s="69" t="n">
        <f aca="false">I729-K729</f>
        <v>8.90000000000001</v>
      </c>
      <c r="M729" s="69" t="n">
        <f aca="false">IFERROR((K729/J729%),"-")</f>
        <v>98.474025974026</v>
      </c>
      <c r="N729" s="97" t="n">
        <v>95.7</v>
      </c>
      <c r="O729" s="98" t="str">
        <f aca="false">IF(F729&lt;=$P$2,"Mar","")</f>
        <v>Mar</v>
      </c>
      <c r="P729" s="97" t="n">
        <f aca="false">N729</f>
        <v>95.7</v>
      </c>
      <c r="Q729" s="99" t="n">
        <f aca="false">K729-P729</f>
        <v>5.39999999999999</v>
      </c>
      <c r="R729" s="98" t="n">
        <f aca="false">IFERROR(IF(O729="Mar",(K729/P729-1))," ")</f>
        <v>0.0564263322884011</v>
      </c>
      <c r="S729" s="100" t="str">
        <f aca="false">IF(N729&gt;0,IF(O729="","-",IF(R729&lt;0%,"DEGROWTH","GROWTH")))</f>
        <v>GROWTH</v>
      </c>
      <c r="T729" s="69" t="n">
        <v>82</v>
      </c>
      <c r="U729" s="101" t="str">
        <f aca="false">IF(F729&lt;=$V$2,"Apr","")</f>
        <v>Apr</v>
      </c>
      <c r="V729" s="97" t="n">
        <v>82</v>
      </c>
      <c r="W729" s="102" t="n">
        <f aca="false">K729-V729</f>
        <v>19.1</v>
      </c>
      <c r="X729" s="103" t="n">
        <f aca="false">IFERROR(IF(U729="Apr",(K729/V729-1)),0)</f>
        <v>0.232926829268293</v>
      </c>
      <c r="Y729" s="104" t="str">
        <f aca="false">IF(T729&gt;0,IF(U729="","-",IF(X729&lt;0%,"DEGROWTH","GROWTH")))</f>
        <v>GROWTH</v>
      </c>
      <c r="Z729" s="75" t="n">
        <v>0</v>
      </c>
      <c r="AA729" s="70"/>
      <c r="AB729" s="70" t="s">
        <v>133</v>
      </c>
      <c r="AC729" s="70" t="s">
        <v>134</v>
      </c>
      <c r="AD729" s="3" t="n">
        <f aca="false">IF(K729=0,1,0)</f>
        <v>0</v>
      </c>
      <c r="AE729" s="76"/>
    </row>
    <row r="730" customFormat="false" ht="14.25" hidden="false" customHeight="true" outlineLevel="0" collapsed="false">
      <c r="A730" s="70" t="s">
        <v>134</v>
      </c>
      <c r="B730" s="72" t="s">
        <v>77</v>
      </c>
      <c r="C730" s="72" t="s">
        <v>1974</v>
      </c>
      <c r="D730" s="72" t="n">
        <v>1000001105</v>
      </c>
      <c r="E730" s="73" t="s">
        <v>1975</v>
      </c>
      <c r="F730" s="74" t="n">
        <v>43984</v>
      </c>
      <c r="G730" s="67" t="str">
        <f aca="false">IF(I730&gt;0,"Targeted Dealer","-")</f>
        <v>Targeted Dealer</v>
      </c>
      <c r="H730" s="67"/>
      <c r="I730" s="68" t="n">
        <v>80</v>
      </c>
      <c r="J730" s="68" t="n">
        <f aca="false">I730/$J$1*($J$1-$E$1)</f>
        <v>74.6666666666667</v>
      </c>
      <c r="K730" s="69" t="n">
        <v>25</v>
      </c>
      <c r="L730" s="69" t="n">
        <f aca="false">I730-K730</f>
        <v>55</v>
      </c>
      <c r="M730" s="69" t="n">
        <f aca="false">IFERROR((K730/J730%),"-")</f>
        <v>33.4821428571429</v>
      </c>
      <c r="N730" s="97" t="n">
        <v>40</v>
      </c>
      <c r="O730" s="98" t="str">
        <f aca="false">IF(F730&lt;=$P$2,"Mar","")</f>
        <v>Mar</v>
      </c>
      <c r="P730" s="97" t="n">
        <f aca="false">N730</f>
        <v>40</v>
      </c>
      <c r="Q730" s="99" t="n">
        <f aca="false">K730-P730</f>
        <v>-15</v>
      </c>
      <c r="R730" s="98" t="n">
        <f aca="false">IFERROR(IF(O730="Mar",(K730/P730-1))," ")</f>
        <v>-0.375</v>
      </c>
      <c r="S730" s="100" t="str">
        <f aca="false">IF(N730&gt;0,IF(O730="","-",IF(R730&lt;0%,"DEGROWTH","GROWTH")))</f>
        <v>DEGROWTH</v>
      </c>
      <c r="T730" s="69" t="n">
        <v>75</v>
      </c>
      <c r="U730" s="101" t="str">
        <f aca="false">IF(F730&lt;=$V$2,"Apr","")</f>
        <v>Apr</v>
      </c>
      <c r="V730" s="97" t="n">
        <v>75</v>
      </c>
      <c r="W730" s="102" t="n">
        <f aca="false">K730-V730</f>
        <v>-50</v>
      </c>
      <c r="X730" s="103" t="n">
        <f aca="false">IFERROR(IF(U730="Apr",(K730/V730-1)),0)</f>
        <v>-0.666666666666667</v>
      </c>
      <c r="Y730" s="104" t="str">
        <f aca="false">IF(T730&gt;0,IF(U730="","-",IF(X730&lt;0%,"DEGROWTH","GROWTH")))</f>
        <v>DEGROWTH</v>
      </c>
      <c r="Z730" s="75" t="n">
        <v>0</v>
      </c>
      <c r="AA730" s="70"/>
      <c r="AB730" s="70" t="s">
        <v>133</v>
      </c>
      <c r="AC730" s="70" t="s">
        <v>134</v>
      </c>
      <c r="AD730" s="3" t="n">
        <f aca="false">IF(K730=0,1,0)</f>
        <v>0</v>
      </c>
      <c r="AE730" s="76"/>
    </row>
    <row r="731" customFormat="false" ht="14.25" hidden="false" customHeight="true" outlineLevel="0" collapsed="false">
      <c r="A731" s="70" t="s">
        <v>134</v>
      </c>
      <c r="B731" s="72" t="s">
        <v>77</v>
      </c>
      <c r="C731" s="72" t="s">
        <v>1976</v>
      </c>
      <c r="D731" s="72" t="n">
        <v>1000001107</v>
      </c>
      <c r="E731" s="73" t="s">
        <v>1977</v>
      </c>
      <c r="F731" s="74" t="n">
        <v>44002</v>
      </c>
      <c r="G731" s="67" t="str">
        <f aca="false">IF(I731&gt;0,"Targeted Dealer","-")</f>
        <v>Targeted Dealer</v>
      </c>
      <c r="H731" s="67"/>
      <c r="I731" s="68" t="n">
        <v>1100</v>
      </c>
      <c r="J731" s="68" t="n">
        <f aca="false">I731/$J$1*($J$1-$E$1)</f>
        <v>1026.66666666667</v>
      </c>
      <c r="K731" s="69" t="n">
        <v>918.85</v>
      </c>
      <c r="L731" s="69" t="n">
        <f aca="false">I731-K731</f>
        <v>181.15</v>
      </c>
      <c r="M731" s="69" t="n">
        <f aca="false">IFERROR((K731/J731%),"-")</f>
        <v>89.4983766233766</v>
      </c>
      <c r="N731" s="97" t="n">
        <v>1204</v>
      </c>
      <c r="O731" s="98" t="str">
        <f aca="false">IF(F731&lt;=$P$2,"Mar","")</f>
        <v>Mar</v>
      </c>
      <c r="P731" s="97" t="n">
        <f aca="false">N731</f>
        <v>1204</v>
      </c>
      <c r="Q731" s="99" t="n">
        <f aca="false">K731-P731</f>
        <v>-285.15</v>
      </c>
      <c r="R731" s="98" t="n">
        <f aca="false">IFERROR(IF(O731="Mar",(K731/P731-1))," ")</f>
        <v>-0.236835548172757</v>
      </c>
      <c r="S731" s="100" t="str">
        <f aca="false">IF(N731&gt;0,IF(O731="","-",IF(R731&lt;0%,"DEGROWTH","GROWTH")))</f>
        <v>DEGROWTH</v>
      </c>
      <c r="T731" s="69" t="n">
        <v>707.6</v>
      </c>
      <c r="U731" s="101" t="str">
        <f aca="false">IF(F731&lt;=$V$2,"Apr","")</f>
        <v>Apr</v>
      </c>
      <c r="V731" s="97" t="n">
        <v>707.6</v>
      </c>
      <c r="W731" s="102" t="n">
        <f aca="false">K731-V731</f>
        <v>211.25</v>
      </c>
      <c r="X731" s="103" t="n">
        <f aca="false">IFERROR(IF(U731="Apr",(K731/V731-1)),0)</f>
        <v>0.298544375353307</v>
      </c>
      <c r="Y731" s="104" t="str">
        <f aca="false">IF(T731&gt;0,IF(U731="","-",IF(X731&lt;0%,"DEGROWTH","GROWTH")))</f>
        <v>GROWTH</v>
      </c>
      <c r="Z731" s="75" t="n">
        <v>0</v>
      </c>
      <c r="AA731" s="70"/>
      <c r="AB731" s="70" t="s">
        <v>133</v>
      </c>
      <c r="AC731" s="70" t="s">
        <v>134</v>
      </c>
      <c r="AD731" s="3" t="n">
        <f aca="false">IF(K731=0,1,0)</f>
        <v>0</v>
      </c>
      <c r="AE731" s="76"/>
    </row>
    <row r="732" customFormat="false" ht="14.25" hidden="false" customHeight="true" outlineLevel="0" collapsed="false">
      <c r="A732" s="70" t="s">
        <v>134</v>
      </c>
      <c r="B732" s="72" t="s">
        <v>77</v>
      </c>
      <c r="C732" s="72" t="s">
        <v>1978</v>
      </c>
      <c r="D732" s="72" t="n">
        <v>1000001108</v>
      </c>
      <c r="E732" s="73" t="s">
        <v>1979</v>
      </c>
      <c r="F732" s="74" t="n">
        <v>44147</v>
      </c>
      <c r="G732" s="67" t="str">
        <f aca="false">IF(I732&gt;0,"Targeted Dealer","-")</f>
        <v>Targeted Dealer</v>
      </c>
      <c r="H732" s="67"/>
      <c r="I732" s="68" t="n">
        <v>40</v>
      </c>
      <c r="J732" s="68" t="n">
        <f aca="false">I732/$J$1*($J$1-$E$1)</f>
        <v>37.3333333333333</v>
      </c>
      <c r="K732" s="69" t="n">
        <v>0</v>
      </c>
      <c r="L732" s="69" t="n">
        <f aca="false">I732-K732</f>
        <v>40</v>
      </c>
      <c r="M732" s="69" t="n">
        <f aca="false">IFERROR((K732/J732%),"-")</f>
        <v>0</v>
      </c>
      <c r="N732" s="97" t="n">
        <v>20</v>
      </c>
      <c r="O732" s="98" t="str">
        <f aca="false">IF(F732&lt;=$P$2,"Mar","")</f>
        <v>Mar</v>
      </c>
      <c r="P732" s="97" t="n">
        <f aca="false">N732</f>
        <v>20</v>
      </c>
      <c r="Q732" s="99" t="n">
        <f aca="false">K732-P732</f>
        <v>-20</v>
      </c>
      <c r="R732" s="98" t="n">
        <f aca="false">IFERROR(IF(O732="Mar",(K732/P732-1))," ")</f>
        <v>-1</v>
      </c>
      <c r="S732" s="100" t="str">
        <f aca="false">IF(N732&gt;0,IF(O732="","-",IF(R732&lt;0%,"DEGROWTH","GROWTH")))</f>
        <v>DEGROWTH</v>
      </c>
      <c r="T732" s="69" t="n">
        <v>0</v>
      </c>
      <c r="U732" s="101" t="str">
        <f aca="false">IF(F732&lt;=$V$2,"Apr","")</f>
        <v>Apr</v>
      </c>
      <c r="V732" s="97" t="n">
        <v>0</v>
      </c>
      <c r="W732" s="102" t="n">
        <f aca="false">K732-V732</f>
        <v>0</v>
      </c>
      <c r="X732" s="103" t="n">
        <f aca="false">IFERROR(IF(U732="Apr",(K732/V732-1)),0)</f>
        <v>0</v>
      </c>
      <c r="Y732" s="106" t="b">
        <f aca="false">IF(T732&gt;0,IF(U732="","-",IF(X732&lt;0%,"DEGROWTH","GROWTH")))</f>
        <v>0</v>
      </c>
      <c r="Z732" s="75" t="n">
        <v>0</v>
      </c>
      <c r="AA732" s="70"/>
      <c r="AB732" s="70" t="s">
        <v>133</v>
      </c>
      <c r="AC732" s="70" t="s">
        <v>134</v>
      </c>
      <c r="AD732" s="3" t="n">
        <f aca="false">IF(K732=0,1,0)</f>
        <v>1</v>
      </c>
      <c r="AE732" s="76"/>
    </row>
    <row r="733" customFormat="false" ht="14.25" hidden="false" customHeight="true" outlineLevel="0" collapsed="false">
      <c r="A733" s="70" t="s">
        <v>134</v>
      </c>
      <c r="B733" s="72" t="s">
        <v>77</v>
      </c>
      <c r="C733" s="72" t="s">
        <v>1980</v>
      </c>
      <c r="D733" s="72" t="n">
        <v>1000001098</v>
      </c>
      <c r="E733" s="73" t="s">
        <v>1981</v>
      </c>
      <c r="F733" s="74" t="n">
        <v>44366</v>
      </c>
      <c r="G733" s="67" t="str">
        <f aca="false">IF(I733&gt;0,"Targeted Dealer","-")</f>
        <v>Targeted Dealer</v>
      </c>
      <c r="H733" s="67"/>
      <c r="I733" s="68" t="n">
        <v>75</v>
      </c>
      <c r="J733" s="68" t="n">
        <f aca="false">I733/$J$1*($J$1-$E$1)</f>
        <v>70</v>
      </c>
      <c r="K733" s="69" t="n">
        <v>0</v>
      </c>
      <c r="L733" s="69" t="n">
        <f aca="false">I733-K733</f>
        <v>75</v>
      </c>
      <c r="M733" s="69" t="n">
        <f aca="false">IFERROR((K733/J733%),"-")</f>
        <v>0</v>
      </c>
      <c r="N733" s="97" t="n">
        <v>15</v>
      </c>
      <c r="O733" s="98" t="str">
        <f aca="false">IF(F733&lt;=$P$2,"Mar","")</f>
        <v>Mar</v>
      </c>
      <c r="P733" s="97" t="n">
        <f aca="false">N733</f>
        <v>15</v>
      </c>
      <c r="Q733" s="99" t="n">
        <f aca="false">K733-P733</f>
        <v>-15</v>
      </c>
      <c r="R733" s="98" t="n">
        <f aca="false">IFERROR(IF(O733="Mar",(K733/P733-1))," ")</f>
        <v>-1</v>
      </c>
      <c r="S733" s="100" t="str">
        <f aca="false">IF(N733&gt;0,IF(O733="","-",IF(R733&lt;0%,"DEGROWTH","GROWTH")))</f>
        <v>DEGROWTH</v>
      </c>
      <c r="T733" s="69" t="n">
        <v>19.75</v>
      </c>
      <c r="U733" s="101" t="str">
        <f aca="false">IF(F733&lt;=$V$2,"Apr","")</f>
        <v>Apr</v>
      </c>
      <c r="V733" s="97" t="n">
        <v>19.75</v>
      </c>
      <c r="W733" s="102" t="n">
        <f aca="false">K733-V733</f>
        <v>-19.75</v>
      </c>
      <c r="X733" s="103" t="n">
        <f aca="false">IFERROR(IF(U733="Apr",(K733/V733-1)),0)</f>
        <v>-1</v>
      </c>
      <c r="Y733" s="104" t="str">
        <f aca="false">IF(T733&gt;0,IF(U733="","-",IF(X733&lt;0%,"DEGROWTH","GROWTH")))</f>
        <v>DEGROWTH</v>
      </c>
      <c r="Z733" s="75" t="n">
        <v>0</v>
      </c>
      <c r="AA733" s="70"/>
      <c r="AB733" s="70" t="s">
        <v>133</v>
      </c>
      <c r="AC733" s="70" t="s">
        <v>134</v>
      </c>
      <c r="AD733" s="3" t="n">
        <f aca="false">IF(K733=0,1,0)</f>
        <v>1</v>
      </c>
      <c r="AE733" s="76"/>
    </row>
    <row r="734" customFormat="false" ht="14.25" hidden="false" customHeight="true" outlineLevel="0" collapsed="false">
      <c r="A734" s="70" t="s">
        <v>134</v>
      </c>
      <c r="B734" s="72" t="s">
        <v>77</v>
      </c>
      <c r="C734" s="72" t="s">
        <v>1982</v>
      </c>
      <c r="D734" s="72" t="n">
        <v>1000002595</v>
      </c>
      <c r="E734" s="73" t="s">
        <v>1983</v>
      </c>
      <c r="F734" s="74" t="n">
        <v>44597</v>
      </c>
      <c r="G734" s="67" t="str">
        <f aca="false">IF(I734&gt;0,"Targeted Dealer","-")</f>
        <v>Targeted Dealer</v>
      </c>
      <c r="H734" s="67"/>
      <c r="I734" s="68" t="n">
        <v>55</v>
      </c>
      <c r="J734" s="68" t="n">
        <f aca="false">I734/$J$1*($J$1-$E$1)</f>
        <v>51.3333333333333</v>
      </c>
      <c r="K734" s="69" t="n">
        <v>51</v>
      </c>
      <c r="L734" s="69" t="n">
        <f aca="false">I734-K734</f>
        <v>4</v>
      </c>
      <c r="M734" s="69" t="n">
        <f aca="false">IFERROR((K734/J734%),"-")</f>
        <v>99.3506493506494</v>
      </c>
      <c r="N734" s="97" t="n">
        <v>40</v>
      </c>
      <c r="O734" s="98" t="str">
        <f aca="false">IF(F734&lt;=$P$2,"Mar","")</f>
        <v>Mar</v>
      </c>
      <c r="P734" s="97" t="n">
        <f aca="false">N734</f>
        <v>40</v>
      </c>
      <c r="Q734" s="99" t="n">
        <f aca="false">K734-P734</f>
        <v>11</v>
      </c>
      <c r="R734" s="98" t="n">
        <f aca="false">IFERROR(IF(O734="Mar",(K734/P734-1))," ")</f>
        <v>0.275</v>
      </c>
      <c r="S734" s="100" t="str">
        <f aca="false">IF(N734&gt;0,IF(O734="","-",IF(R734&lt;0%,"DEGROWTH","GROWTH")))</f>
        <v>GROWTH</v>
      </c>
      <c r="T734" s="69" t="n">
        <v>30.5</v>
      </c>
      <c r="U734" s="101" t="str">
        <f aca="false">IF(F734&lt;=$V$2,"Apr","")</f>
        <v>Apr</v>
      </c>
      <c r="V734" s="97" t="n">
        <v>30.5</v>
      </c>
      <c r="W734" s="102" t="n">
        <f aca="false">K734-V734</f>
        <v>20.5</v>
      </c>
      <c r="X734" s="103" t="n">
        <f aca="false">IFERROR(IF(U734="Apr",(K734/V734-1)),0)</f>
        <v>0.672131147540984</v>
      </c>
      <c r="Y734" s="104" t="str">
        <f aca="false">IF(T734&gt;0,IF(U734="","-",IF(X734&lt;0%,"DEGROWTH","GROWTH")))</f>
        <v>GROWTH</v>
      </c>
      <c r="Z734" s="75" t="n">
        <v>0</v>
      </c>
      <c r="AA734" s="70"/>
      <c r="AB734" s="70" t="s">
        <v>133</v>
      </c>
      <c r="AC734" s="70" t="s">
        <v>134</v>
      </c>
      <c r="AD734" s="3" t="n">
        <f aca="false">IF(K734=0,1,0)</f>
        <v>0</v>
      </c>
      <c r="AE734" s="76"/>
    </row>
    <row r="735" customFormat="false" ht="14.25" hidden="false" customHeight="true" outlineLevel="0" collapsed="false">
      <c r="A735" s="70" t="s">
        <v>134</v>
      </c>
      <c r="B735" s="72" t="s">
        <v>77</v>
      </c>
      <c r="C735" s="72" t="s">
        <v>1984</v>
      </c>
      <c r="D735" s="72" t="n">
        <v>1000003490</v>
      </c>
      <c r="E735" s="73" t="s">
        <v>1985</v>
      </c>
      <c r="F735" s="74" t="n">
        <v>45042</v>
      </c>
      <c r="G735" s="67" t="str">
        <f aca="false">IF(I735&gt;0,"Targeted Dealer","-")</f>
        <v>Targeted Dealer</v>
      </c>
      <c r="H735" s="67"/>
      <c r="I735" s="68" t="n">
        <v>40</v>
      </c>
      <c r="J735" s="68" t="n">
        <f aca="false">I735/$J$1*($J$1-$E$1)</f>
        <v>37.3333333333333</v>
      </c>
      <c r="K735" s="69" t="n">
        <v>0</v>
      </c>
      <c r="L735" s="69" t="n">
        <f aca="false">I735-K735</f>
        <v>40</v>
      </c>
      <c r="M735" s="69" t="n">
        <f aca="false">IFERROR((K735/J735%),"-")</f>
        <v>0</v>
      </c>
      <c r="N735" s="97" t="n">
        <v>0</v>
      </c>
      <c r="O735" s="98" t="str">
        <f aca="false">IF(F735&lt;=$P$2,"Mar","")</f>
        <v>Mar</v>
      </c>
      <c r="P735" s="97" t="n">
        <f aca="false">N735</f>
        <v>0</v>
      </c>
      <c r="Q735" s="99" t="n">
        <f aca="false">K735-P735</f>
        <v>0</v>
      </c>
      <c r="R735" s="98" t="str">
        <f aca="false">IFERROR(IF(O735="Mar",(K735/P735-1))," ")</f>
        <v> </v>
      </c>
      <c r="S735" s="105" t="b">
        <f aca="false">IF(N735&gt;0,IF(O735="","-",IF(R735&lt;0%,"DEGROWTH","GROWTH")))</f>
        <v>0</v>
      </c>
      <c r="T735" s="69" t="n">
        <v>20</v>
      </c>
      <c r="U735" s="101" t="str">
        <f aca="false">IF(F735&lt;=$V$2,"Apr","")</f>
        <v>Apr</v>
      </c>
      <c r="V735" s="97" t="n">
        <v>20</v>
      </c>
      <c r="W735" s="102" t="n">
        <f aca="false">K735-V735</f>
        <v>-20</v>
      </c>
      <c r="X735" s="103" t="n">
        <f aca="false">IFERROR(IF(U735="Apr",(K735/V735-1)),0)</f>
        <v>-1</v>
      </c>
      <c r="Y735" s="104" t="str">
        <f aca="false">IF(T735&gt;0,IF(U735="","-",IF(X735&lt;0%,"DEGROWTH","GROWTH")))</f>
        <v>DEGROWTH</v>
      </c>
      <c r="Z735" s="75" t="n">
        <v>0</v>
      </c>
      <c r="AA735" s="70"/>
      <c r="AB735" s="70" t="s">
        <v>133</v>
      </c>
      <c r="AC735" s="70" t="s">
        <v>134</v>
      </c>
      <c r="AD735" s="3" t="n">
        <f aca="false">IF(K735=0,1,0)</f>
        <v>1</v>
      </c>
      <c r="AE735" s="76"/>
    </row>
    <row r="736" customFormat="false" ht="14.25" hidden="false" customHeight="true" outlineLevel="0" collapsed="false">
      <c r="A736" s="70" t="s">
        <v>134</v>
      </c>
      <c r="B736" s="72" t="s">
        <v>77</v>
      </c>
      <c r="C736" s="72" t="s">
        <v>1986</v>
      </c>
      <c r="D736" s="72" t="n">
        <v>1000003496</v>
      </c>
      <c r="E736" s="73" t="s">
        <v>1987</v>
      </c>
      <c r="F736" s="74" t="n">
        <v>45044</v>
      </c>
      <c r="G736" s="67" t="str">
        <f aca="false">IF(I736&gt;0,"Targeted Dealer","-")</f>
        <v>Targeted Dealer</v>
      </c>
      <c r="H736" s="67"/>
      <c r="I736" s="68" t="n">
        <v>85</v>
      </c>
      <c r="J736" s="68" t="n">
        <f aca="false">I736/$J$1*($J$1-$E$1)</f>
        <v>79.3333333333333</v>
      </c>
      <c r="K736" s="69" t="n">
        <v>117.1</v>
      </c>
      <c r="L736" s="69" t="n">
        <f aca="false">I736-K736</f>
        <v>-32.1</v>
      </c>
      <c r="M736" s="69" t="n">
        <f aca="false">IFERROR((K736/J736%),"-")</f>
        <v>147.605042016807</v>
      </c>
      <c r="N736" s="97" t="n">
        <v>52.5</v>
      </c>
      <c r="O736" s="98" t="str">
        <f aca="false">IF(F736&lt;=$P$2,"Mar","")</f>
        <v>Mar</v>
      </c>
      <c r="P736" s="97" t="n">
        <f aca="false">N736</f>
        <v>52.5</v>
      </c>
      <c r="Q736" s="99" t="n">
        <f aca="false">K736-P736</f>
        <v>64.6</v>
      </c>
      <c r="R736" s="98" t="n">
        <f aca="false">IFERROR(IF(O736="Mar",(K736/P736-1))," ")</f>
        <v>1.23047619047619</v>
      </c>
      <c r="S736" s="100" t="str">
        <f aca="false">IF(N736&gt;0,IF(O736="","-",IF(R736&lt;0%,"DEGROWTH","GROWTH")))</f>
        <v>GROWTH</v>
      </c>
      <c r="T736" s="69" t="n">
        <v>25</v>
      </c>
      <c r="U736" s="101" t="str">
        <f aca="false">IF(F736&lt;=$V$2,"Apr","")</f>
        <v>Apr</v>
      </c>
      <c r="V736" s="97" t="n">
        <v>25</v>
      </c>
      <c r="W736" s="102" t="n">
        <f aca="false">K736-V736</f>
        <v>92.1</v>
      </c>
      <c r="X736" s="103" t="n">
        <f aca="false">IFERROR(IF(U736="Apr",(K736/V736-1)),0)</f>
        <v>3.684</v>
      </c>
      <c r="Y736" s="104" t="str">
        <f aca="false">IF(T736&gt;0,IF(U736="","-",IF(X736&lt;0%,"DEGROWTH","GROWTH")))</f>
        <v>GROWTH</v>
      </c>
      <c r="Z736" s="75" t="n">
        <v>0</v>
      </c>
      <c r="AA736" s="70"/>
      <c r="AB736" s="70" t="s">
        <v>133</v>
      </c>
      <c r="AC736" s="70" t="s">
        <v>134</v>
      </c>
      <c r="AD736" s="3" t="n">
        <f aca="false">IF(K736=0,1,0)</f>
        <v>0</v>
      </c>
      <c r="AE736" s="76"/>
    </row>
    <row r="737" customFormat="false" ht="14.25" hidden="false" customHeight="true" outlineLevel="0" collapsed="false">
      <c r="A737" s="70" t="s">
        <v>134</v>
      </c>
      <c r="B737" s="72" t="s">
        <v>77</v>
      </c>
      <c r="C737" s="72" t="s">
        <v>1988</v>
      </c>
      <c r="D737" s="72" t="n">
        <v>1000003595</v>
      </c>
      <c r="E737" s="73" t="s">
        <v>1989</v>
      </c>
      <c r="F737" s="74" t="n">
        <v>45093</v>
      </c>
      <c r="G737" s="67" t="str">
        <f aca="false">IF(I737&gt;0,"Targeted Dealer","-")</f>
        <v>Targeted Dealer</v>
      </c>
      <c r="H737" s="67"/>
      <c r="I737" s="68" t="n">
        <v>50</v>
      </c>
      <c r="J737" s="68" t="n">
        <f aca="false">I737/$J$1*($J$1-$E$1)</f>
        <v>46.6666666666667</v>
      </c>
      <c r="K737" s="69" t="n">
        <v>34.5</v>
      </c>
      <c r="L737" s="69" t="n">
        <f aca="false">I737-K737</f>
        <v>15.5</v>
      </c>
      <c r="M737" s="69" t="n">
        <f aca="false">IFERROR((K737/J737%),"-")</f>
        <v>73.9285714285714</v>
      </c>
      <c r="N737" s="97" t="n">
        <v>40</v>
      </c>
      <c r="O737" s="98" t="str">
        <f aca="false">IF(F737&lt;=$P$2,"Mar","")</f>
        <v>Mar</v>
      </c>
      <c r="P737" s="97" t="n">
        <f aca="false">N737</f>
        <v>40</v>
      </c>
      <c r="Q737" s="99" t="n">
        <f aca="false">K737-P737</f>
        <v>-5.5</v>
      </c>
      <c r="R737" s="98" t="n">
        <f aca="false">IFERROR(IF(O737="Mar",(K737/P737-1))," ")</f>
        <v>-0.1375</v>
      </c>
      <c r="S737" s="100" t="str">
        <f aca="false">IF(N737&gt;0,IF(O737="","-",IF(R737&lt;0%,"DEGROWTH","GROWTH")))</f>
        <v>DEGROWTH</v>
      </c>
      <c r="T737" s="69" t="n">
        <v>34.5</v>
      </c>
      <c r="U737" s="101" t="str">
        <f aca="false">IF(F737&lt;=$V$2,"Apr","")</f>
        <v>Apr</v>
      </c>
      <c r="V737" s="97" t="n">
        <v>34.5</v>
      </c>
      <c r="W737" s="102" t="n">
        <f aca="false">K737-V737</f>
        <v>0</v>
      </c>
      <c r="X737" s="103" t="n">
        <f aca="false">IFERROR(IF(U737="Apr",(K737/V737-1)),0)</f>
        <v>0</v>
      </c>
      <c r="Y737" s="104" t="str">
        <f aca="false">IF(T737&gt;0,IF(U737="","-",IF(X737&lt;0%,"DEGROWTH","GROWTH")))</f>
        <v>GROWTH</v>
      </c>
      <c r="Z737" s="75" t="n">
        <v>0</v>
      </c>
      <c r="AA737" s="70"/>
      <c r="AB737" s="70" t="s">
        <v>133</v>
      </c>
      <c r="AC737" s="70" t="s">
        <v>134</v>
      </c>
      <c r="AD737" s="3" t="n">
        <f aca="false">IF(K737=0,1,0)</f>
        <v>0</v>
      </c>
      <c r="AE737" s="76"/>
    </row>
    <row r="738" customFormat="false" ht="14.25" hidden="false" customHeight="true" outlineLevel="0" collapsed="false">
      <c r="A738" s="70" t="s">
        <v>134</v>
      </c>
      <c r="B738" s="72" t="s">
        <v>77</v>
      </c>
      <c r="C738" s="72" t="s">
        <v>1990</v>
      </c>
      <c r="D738" s="72" t="n">
        <v>1000003692</v>
      </c>
      <c r="E738" s="73" t="s">
        <v>1991</v>
      </c>
      <c r="F738" s="74" t="n">
        <v>45150</v>
      </c>
      <c r="G738" s="67" t="str">
        <f aca="false">IF(I738&gt;0,"Targeted Dealer","-")</f>
        <v>Targeted Dealer</v>
      </c>
      <c r="H738" s="67"/>
      <c r="I738" s="68" t="n">
        <v>30</v>
      </c>
      <c r="J738" s="68" t="n">
        <f aca="false">I738/$J$1*($J$1-$E$1)</f>
        <v>28</v>
      </c>
      <c r="K738" s="69" t="n">
        <v>20</v>
      </c>
      <c r="L738" s="69" t="n">
        <f aca="false">I738-K738</f>
        <v>10</v>
      </c>
      <c r="M738" s="69" t="n">
        <f aca="false">IFERROR((K738/J738%),"-")</f>
        <v>71.4285714285714</v>
      </c>
      <c r="N738" s="97" t="n">
        <v>15</v>
      </c>
      <c r="O738" s="98" t="str">
        <f aca="false">IF(F738&lt;=$P$2,"Mar","")</f>
        <v>Mar</v>
      </c>
      <c r="P738" s="97" t="n">
        <f aca="false">N738</f>
        <v>15</v>
      </c>
      <c r="Q738" s="99" t="n">
        <f aca="false">K738-P738</f>
        <v>5</v>
      </c>
      <c r="R738" s="98" t="n">
        <f aca="false">IFERROR(IF(O738="Mar",(K738/P738-1))," ")</f>
        <v>0.333333333333333</v>
      </c>
      <c r="S738" s="100" t="str">
        <f aca="false">IF(N738&gt;0,IF(O738="","-",IF(R738&lt;0%,"DEGROWTH","GROWTH")))</f>
        <v>GROWTH</v>
      </c>
      <c r="T738" s="69" t="n">
        <v>16</v>
      </c>
      <c r="U738" s="101" t="str">
        <f aca="false">IF(F738&lt;=$V$2,"Apr","")</f>
        <v>Apr</v>
      </c>
      <c r="V738" s="97" t="n">
        <v>16</v>
      </c>
      <c r="W738" s="102" t="n">
        <f aca="false">K738-V738</f>
        <v>4</v>
      </c>
      <c r="X738" s="103" t="n">
        <f aca="false">IFERROR(IF(U738="Apr",(K738/V738-1)),0)</f>
        <v>0.25</v>
      </c>
      <c r="Y738" s="104" t="str">
        <f aca="false">IF(T738&gt;0,IF(U738="","-",IF(X738&lt;0%,"DEGROWTH","GROWTH")))</f>
        <v>GROWTH</v>
      </c>
      <c r="Z738" s="75" t="n">
        <v>0</v>
      </c>
      <c r="AA738" s="70"/>
      <c r="AB738" s="70" t="s">
        <v>133</v>
      </c>
      <c r="AC738" s="70" t="s">
        <v>134</v>
      </c>
      <c r="AD738" s="3" t="n">
        <f aca="false">IF(K738=0,1,0)</f>
        <v>0</v>
      </c>
      <c r="AE738" s="76"/>
    </row>
    <row r="739" customFormat="false" ht="14.25" hidden="false" customHeight="true" outlineLevel="0" collapsed="false">
      <c r="A739" s="75" t="s">
        <v>134</v>
      </c>
      <c r="B739" s="79" t="s">
        <v>77</v>
      </c>
      <c r="C739" s="79" t="s">
        <v>1992</v>
      </c>
      <c r="D739" s="79" t="n">
        <v>1000003934</v>
      </c>
      <c r="E739" s="79" t="s">
        <v>1993</v>
      </c>
      <c r="F739" s="74" t="n">
        <v>45412</v>
      </c>
      <c r="G739" s="67" t="str">
        <f aca="false">IF(I739&gt;0,"Targeted Dealer","-")</f>
        <v>Targeted Dealer</v>
      </c>
      <c r="H739" s="67"/>
      <c r="I739" s="68" t="n">
        <v>50</v>
      </c>
      <c r="J739" s="68" t="n">
        <f aca="false">I739/$J$1*($J$1-$E$1)</f>
        <v>46.6666666666667</v>
      </c>
      <c r="K739" s="69" t="n">
        <v>3</v>
      </c>
      <c r="L739" s="69" t="n">
        <f aca="false">I739-K739</f>
        <v>47</v>
      </c>
      <c r="M739" s="69" t="n">
        <f aca="false">IFERROR((K739/J739%),"-")</f>
        <v>6.42857142857143</v>
      </c>
      <c r="N739" s="97" t="n">
        <v>40</v>
      </c>
      <c r="O739" s="98" t="str">
        <f aca="false">IF(F739&lt;=$P$2,"Mar","")</f>
        <v>Mar</v>
      </c>
      <c r="P739" s="97" t="n">
        <f aca="false">N739</f>
        <v>40</v>
      </c>
      <c r="Q739" s="99" t="n">
        <f aca="false">K739-P739</f>
        <v>-37</v>
      </c>
      <c r="R739" s="98" t="n">
        <f aca="false">IFERROR(IF(O739="Mar",(K739/P739-1))," ")</f>
        <v>-0.925</v>
      </c>
      <c r="S739" s="100" t="str">
        <f aca="false">IF(N739&gt;0,IF(O739="","-",IF(R739&lt;0%,"DEGROWTH","GROWTH")))</f>
        <v>DEGROWTH</v>
      </c>
      <c r="T739" s="69" t="n">
        <v>35</v>
      </c>
      <c r="U739" s="101" t="str">
        <f aca="false">IF(F739&lt;=$V$2,"Apr","")</f>
        <v>Apr</v>
      </c>
      <c r="V739" s="97" t="n">
        <v>35</v>
      </c>
      <c r="W739" s="102" t="n">
        <f aca="false">K739-V739</f>
        <v>-32</v>
      </c>
      <c r="X739" s="103" t="n">
        <f aca="false">IFERROR(IF(U739="Apr",(K739/V739-1)),0)</f>
        <v>-0.914285714285714</v>
      </c>
      <c r="Y739" s="104" t="str">
        <f aca="false">IF(T739&gt;0,IF(U739="","-",IF(X739&lt;0%,"DEGROWTH","GROWTH")))</f>
        <v>DEGROWTH</v>
      </c>
      <c r="Z739" s="75" t="n">
        <v>0</v>
      </c>
      <c r="AA739" s="70"/>
      <c r="AB739" s="70" t="s">
        <v>133</v>
      </c>
      <c r="AC739" s="75" t="s">
        <v>134</v>
      </c>
      <c r="AD739" s="3" t="n">
        <f aca="false">IF(K739=0,1,0)</f>
        <v>0</v>
      </c>
      <c r="AE739" s="76"/>
    </row>
    <row r="740" customFormat="false" ht="14.25" hidden="false" customHeight="true" outlineLevel="0" collapsed="false">
      <c r="A740" s="75" t="s">
        <v>134</v>
      </c>
      <c r="B740" s="79" t="s">
        <v>77</v>
      </c>
      <c r="C740" s="79" t="s">
        <v>1994</v>
      </c>
      <c r="D740" s="79" t="n">
        <v>1000004039</v>
      </c>
      <c r="E740" s="79" t="s">
        <v>1995</v>
      </c>
      <c r="F740" s="74" t="n">
        <v>45484</v>
      </c>
      <c r="G740" s="67" t="str">
        <f aca="false">IF(I740&gt;0,"Targeted Dealer","-")</f>
        <v>Targeted Dealer</v>
      </c>
      <c r="H740" s="67"/>
      <c r="I740" s="68" t="n">
        <v>65</v>
      </c>
      <c r="J740" s="68" t="n">
        <f aca="false">I740/$J$1*($J$1-$E$1)</f>
        <v>60.6666666666667</v>
      </c>
      <c r="K740" s="69" t="n">
        <v>28</v>
      </c>
      <c r="L740" s="69" t="n">
        <f aca="false">I740-K740</f>
        <v>37</v>
      </c>
      <c r="M740" s="69" t="n">
        <f aca="false">IFERROR((K740/J740%),"-")</f>
        <v>46.1538461538462</v>
      </c>
      <c r="N740" s="97" t="n">
        <v>65</v>
      </c>
      <c r="O740" s="98" t="str">
        <f aca="false">IF(F740&lt;=$P$2,"Mar","")</f>
        <v>Mar</v>
      </c>
      <c r="P740" s="97" t="n">
        <f aca="false">N740</f>
        <v>65</v>
      </c>
      <c r="Q740" s="99" t="n">
        <f aca="false">K740-P740</f>
        <v>-37</v>
      </c>
      <c r="R740" s="98" t="n">
        <f aca="false">IFERROR(IF(O740="Mar",(K740/P740-1))," ")</f>
        <v>-0.569230769230769</v>
      </c>
      <c r="S740" s="100" t="str">
        <f aca="false">IF(N740&gt;0,IF(O740="","-",IF(R740&lt;0%,"DEGROWTH","GROWTH")))</f>
        <v>DEGROWTH</v>
      </c>
      <c r="T740" s="69" t="n">
        <v>39</v>
      </c>
      <c r="U740" s="101" t="str">
        <f aca="false">IF(F740&lt;=$V$2,"Apr","")</f>
        <v>Apr</v>
      </c>
      <c r="V740" s="97" t="n">
        <v>39</v>
      </c>
      <c r="W740" s="102" t="n">
        <f aca="false">K740-V740</f>
        <v>-11</v>
      </c>
      <c r="X740" s="103" t="n">
        <f aca="false">IFERROR(IF(U740="Apr",(K740/V740-1)),0)</f>
        <v>-0.282051282051282</v>
      </c>
      <c r="Y740" s="104" t="str">
        <f aca="false">IF(T740&gt;0,IF(U740="","-",IF(X740&lt;0%,"DEGROWTH","GROWTH")))</f>
        <v>DEGROWTH</v>
      </c>
      <c r="Z740" s="75" t="n">
        <v>0</v>
      </c>
      <c r="AA740" s="70"/>
      <c r="AB740" s="70" t="s">
        <v>133</v>
      </c>
      <c r="AC740" s="75" t="s">
        <v>134</v>
      </c>
      <c r="AD740" s="3" t="n">
        <f aca="false">IF(K740=0,1,0)</f>
        <v>0</v>
      </c>
      <c r="AE740" s="76"/>
    </row>
    <row r="741" customFormat="false" ht="14.25" hidden="false" customHeight="true" outlineLevel="0" collapsed="false">
      <c r="A741" s="75" t="s">
        <v>134</v>
      </c>
      <c r="B741" s="79" t="s">
        <v>77</v>
      </c>
      <c r="C741" s="79" t="s">
        <v>1996</v>
      </c>
      <c r="D741" s="79" t="n">
        <v>1000004042</v>
      </c>
      <c r="E741" s="79" t="s">
        <v>1997</v>
      </c>
      <c r="F741" s="74" t="n">
        <v>45488</v>
      </c>
      <c r="G741" s="67" t="str">
        <f aca="false">IF(I741&gt;0,"Targeted Dealer","-")</f>
        <v>Targeted Dealer</v>
      </c>
      <c r="H741" s="67"/>
      <c r="I741" s="68" t="n">
        <v>75</v>
      </c>
      <c r="J741" s="68" t="n">
        <f aca="false">I741/$J$1*($J$1-$E$1)</f>
        <v>70</v>
      </c>
      <c r="K741" s="69" t="n">
        <v>19</v>
      </c>
      <c r="L741" s="69" t="n">
        <f aca="false">I741-K741</f>
        <v>56</v>
      </c>
      <c r="M741" s="69" t="n">
        <f aca="false">IFERROR((K741/J741%),"-")</f>
        <v>27.1428571428571</v>
      </c>
      <c r="N741" s="97" t="n">
        <v>60.25</v>
      </c>
      <c r="O741" s="98" t="str">
        <f aca="false">IF(F741&lt;=$P$2,"Mar","")</f>
        <v>Mar</v>
      </c>
      <c r="P741" s="97" t="n">
        <f aca="false">N741</f>
        <v>60.25</v>
      </c>
      <c r="Q741" s="99" t="n">
        <f aca="false">K741-P741</f>
        <v>-41.25</v>
      </c>
      <c r="R741" s="98" t="n">
        <f aca="false">IFERROR(IF(O741="Mar",(K741/P741-1))," ")</f>
        <v>-0.684647302904564</v>
      </c>
      <c r="S741" s="100" t="str">
        <f aca="false">IF(N741&gt;0,IF(O741="","-",IF(R741&lt;0%,"DEGROWTH","GROWTH")))</f>
        <v>DEGROWTH</v>
      </c>
      <c r="T741" s="69" t="n">
        <v>73.2</v>
      </c>
      <c r="U741" s="101" t="str">
        <f aca="false">IF(F741&lt;=$V$2,"Apr","")</f>
        <v>Apr</v>
      </c>
      <c r="V741" s="97" t="n">
        <v>73.2</v>
      </c>
      <c r="W741" s="102" t="n">
        <f aca="false">K741-V741</f>
        <v>-54.2</v>
      </c>
      <c r="X741" s="103" t="n">
        <f aca="false">IFERROR(IF(U741="Apr",(K741/V741-1)),0)</f>
        <v>-0.740437158469945</v>
      </c>
      <c r="Y741" s="104" t="str">
        <f aca="false">IF(T741&gt;0,IF(U741="","-",IF(X741&lt;0%,"DEGROWTH","GROWTH")))</f>
        <v>DEGROWTH</v>
      </c>
      <c r="Z741" s="75" t="n">
        <v>0</v>
      </c>
      <c r="AA741" s="70"/>
      <c r="AB741" s="70" t="s">
        <v>133</v>
      </c>
      <c r="AC741" s="75" t="s">
        <v>134</v>
      </c>
      <c r="AD741" s="3" t="n">
        <f aca="false">IF(K741=0,1,0)</f>
        <v>0</v>
      </c>
      <c r="AE741" s="76"/>
    </row>
    <row r="742" customFormat="false" ht="14.25" hidden="false" customHeight="true" outlineLevel="0" collapsed="false">
      <c r="A742" s="70" t="s">
        <v>134</v>
      </c>
      <c r="B742" s="72" t="s">
        <v>78</v>
      </c>
      <c r="C742" s="72" t="s">
        <v>1998</v>
      </c>
      <c r="D742" s="72" t="n">
        <v>1000000199</v>
      </c>
      <c r="E742" s="73" t="s">
        <v>1999</v>
      </c>
      <c r="F742" s="74" t="n">
        <v>38609</v>
      </c>
      <c r="G742" s="67" t="str">
        <f aca="false">IF(I742&gt;0,"Targeted Dealer","-")</f>
        <v>Targeted Dealer</v>
      </c>
      <c r="H742" s="67"/>
      <c r="I742" s="68" t="n">
        <v>160</v>
      </c>
      <c r="J742" s="68" t="n">
        <f aca="false">I742/$J$1*($J$1-$E$1)</f>
        <v>149.333333333333</v>
      </c>
      <c r="K742" s="69" t="n">
        <v>150</v>
      </c>
      <c r="L742" s="69" t="n">
        <f aca="false">I742-K742</f>
        <v>10</v>
      </c>
      <c r="M742" s="69" t="n">
        <f aca="false">IFERROR((K742/J742%),"-")</f>
        <v>100.446428571429</v>
      </c>
      <c r="N742" s="97" t="n">
        <v>120</v>
      </c>
      <c r="O742" s="98" t="str">
        <f aca="false">IF(F742&lt;=$P$2,"Mar","")</f>
        <v>Mar</v>
      </c>
      <c r="P742" s="97" t="n">
        <f aca="false">N742</f>
        <v>120</v>
      </c>
      <c r="Q742" s="99" t="n">
        <f aca="false">K742-P742</f>
        <v>30</v>
      </c>
      <c r="R742" s="98" t="n">
        <f aca="false">IFERROR(IF(O742="Mar",(K742/P742-1))," ")</f>
        <v>0.25</v>
      </c>
      <c r="S742" s="100" t="str">
        <f aca="false">IF(N742&gt;0,IF(O742="","-",IF(R742&lt;0%,"DEGROWTH","GROWTH")))</f>
        <v>GROWTH</v>
      </c>
      <c r="T742" s="69" t="n">
        <v>114.5</v>
      </c>
      <c r="U742" s="101" t="str">
        <f aca="false">IF(F742&lt;=$V$2,"Apr","")</f>
        <v>Apr</v>
      </c>
      <c r="V742" s="97" t="n">
        <v>114.5</v>
      </c>
      <c r="W742" s="102" t="n">
        <f aca="false">K742-V742</f>
        <v>35.5</v>
      </c>
      <c r="X742" s="103" t="n">
        <f aca="false">IFERROR(IF(U742="Apr",(K742/V742-1)),0)</f>
        <v>0.310043668122271</v>
      </c>
      <c r="Y742" s="104" t="str">
        <f aca="false">IF(T742&gt;0,IF(U742="","-",IF(X742&lt;0%,"DEGROWTH","GROWTH")))</f>
        <v>GROWTH</v>
      </c>
      <c r="Z742" s="75" t="n">
        <v>0</v>
      </c>
      <c r="AA742" s="70"/>
      <c r="AB742" s="70" t="s">
        <v>133</v>
      </c>
      <c r="AC742" s="70" t="s">
        <v>134</v>
      </c>
      <c r="AD742" s="3" t="n">
        <f aca="false">IF(K742=0,1,0)</f>
        <v>0</v>
      </c>
      <c r="AE742" s="76"/>
    </row>
    <row r="743" customFormat="false" ht="14.25" hidden="false" customHeight="true" outlineLevel="0" collapsed="false">
      <c r="A743" s="70" t="s">
        <v>134</v>
      </c>
      <c r="B743" s="72" t="s">
        <v>78</v>
      </c>
      <c r="C743" s="72" t="s">
        <v>2000</v>
      </c>
      <c r="D743" s="72" t="n">
        <v>1000000213</v>
      </c>
      <c r="E743" s="73" t="s">
        <v>2001</v>
      </c>
      <c r="F743" s="74" t="n">
        <v>38644</v>
      </c>
      <c r="G743" s="67" t="str">
        <f aca="false">IF(I743&gt;0,"Targeted Dealer","-")</f>
        <v>Targeted Dealer</v>
      </c>
      <c r="H743" s="67"/>
      <c r="I743" s="68" t="n">
        <v>40</v>
      </c>
      <c r="J743" s="68" t="n">
        <f aca="false">I743/$J$1*($J$1-$E$1)</f>
        <v>37.3333333333333</v>
      </c>
      <c r="K743" s="69" t="n">
        <v>24.5</v>
      </c>
      <c r="L743" s="69" t="n">
        <f aca="false">I743-K743</f>
        <v>15.5</v>
      </c>
      <c r="M743" s="69" t="n">
        <f aca="false">IFERROR((K743/J743%),"-")</f>
        <v>65.625</v>
      </c>
      <c r="N743" s="97" t="n">
        <v>41.5</v>
      </c>
      <c r="O743" s="98" t="str">
        <f aca="false">IF(F743&lt;=$P$2,"Mar","")</f>
        <v>Mar</v>
      </c>
      <c r="P743" s="97" t="n">
        <f aca="false">N743</f>
        <v>41.5</v>
      </c>
      <c r="Q743" s="99" t="n">
        <f aca="false">K743-P743</f>
        <v>-17</v>
      </c>
      <c r="R743" s="98" t="n">
        <f aca="false">IFERROR(IF(O743="Mar",(K743/P743-1))," ")</f>
        <v>-0.409638554216867</v>
      </c>
      <c r="S743" s="100" t="str">
        <f aca="false">IF(N743&gt;0,IF(O743="","-",IF(R743&lt;0%,"DEGROWTH","GROWTH")))</f>
        <v>DEGROWTH</v>
      </c>
      <c r="T743" s="69" t="n">
        <v>22.5</v>
      </c>
      <c r="U743" s="101" t="str">
        <f aca="false">IF(F743&lt;=$V$2,"Apr","")</f>
        <v>Apr</v>
      </c>
      <c r="V743" s="97" t="n">
        <v>22.5</v>
      </c>
      <c r="W743" s="102" t="n">
        <f aca="false">K743-V743</f>
        <v>2</v>
      </c>
      <c r="X743" s="103" t="n">
        <f aca="false">IFERROR(IF(U743="Apr",(K743/V743-1)),0)</f>
        <v>0.0888888888888888</v>
      </c>
      <c r="Y743" s="104" t="str">
        <f aca="false">IF(T743&gt;0,IF(U743="","-",IF(X743&lt;0%,"DEGROWTH","GROWTH")))</f>
        <v>GROWTH</v>
      </c>
      <c r="Z743" s="75" t="n">
        <v>0</v>
      </c>
      <c r="AA743" s="70"/>
      <c r="AB743" s="70" t="s">
        <v>133</v>
      </c>
      <c r="AC743" s="70" t="s">
        <v>134</v>
      </c>
      <c r="AD743" s="3" t="n">
        <f aca="false">IF(K743=0,1,0)</f>
        <v>0</v>
      </c>
      <c r="AE743" s="76"/>
    </row>
    <row r="744" customFormat="false" ht="14.25" hidden="false" customHeight="true" outlineLevel="0" collapsed="false">
      <c r="A744" s="70" t="s">
        <v>134</v>
      </c>
      <c r="B744" s="72" t="s">
        <v>78</v>
      </c>
      <c r="C744" s="72" t="s">
        <v>2002</v>
      </c>
      <c r="D744" s="72" t="n">
        <v>1000000222</v>
      </c>
      <c r="E744" s="73" t="s">
        <v>2003</v>
      </c>
      <c r="F744" s="74" t="n">
        <v>38647</v>
      </c>
      <c r="G744" s="67" t="str">
        <f aca="false">IF(I744&gt;0,"Targeted Dealer","-")</f>
        <v>Targeted Dealer</v>
      </c>
      <c r="H744" s="67"/>
      <c r="I744" s="68" t="n">
        <v>30</v>
      </c>
      <c r="J744" s="68" t="n">
        <f aca="false">I744/$J$1*($J$1-$E$1)</f>
        <v>28</v>
      </c>
      <c r="K744" s="69" t="n">
        <v>10</v>
      </c>
      <c r="L744" s="69" t="n">
        <f aca="false">I744-K744</f>
        <v>20</v>
      </c>
      <c r="M744" s="69" t="n">
        <f aca="false">IFERROR((K744/J744%),"-")</f>
        <v>35.7142857142857</v>
      </c>
      <c r="N744" s="97" t="n">
        <v>0</v>
      </c>
      <c r="O744" s="98" t="str">
        <f aca="false">IF(F744&lt;=$P$2,"Mar","")</f>
        <v>Mar</v>
      </c>
      <c r="P744" s="97" t="n">
        <f aca="false">N744</f>
        <v>0</v>
      </c>
      <c r="Q744" s="99" t="n">
        <f aca="false">K744-P744</f>
        <v>10</v>
      </c>
      <c r="R744" s="98" t="str">
        <f aca="false">IFERROR(IF(O744="Mar",(K744/P744-1))," ")</f>
        <v> </v>
      </c>
      <c r="S744" s="105" t="b">
        <f aca="false">IF(N744&gt;0,IF(O744="","-",IF(R744&lt;0%,"DEGROWTH","GROWTH")))</f>
        <v>0</v>
      </c>
      <c r="T744" s="69" t="n">
        <v>27</v>
      </c>
      <c r="U744" s="101" t="str">
        <f aca="false">IF(F744&lt;=$V$2,"Apr","")</f>
        <v>Apr</v>
      </c>
      <c r="V744" s="97" t="n">
        <v>27</v>
      </c>
      <c r="W744" s="102" t="n">
        <f aca="false">K744-V744</f>
        <v>-17</v>
      </c>
      <c r="X744" s="103" t="n">
        <f aca="false">IFERROR(IF(U744="Apr",(K744/V744-1)),0)</f>
        <v>-0.62962962962963</v>
      </c>
      <c r="Y744" s="104" t="str">
        <f aca="false">IF(T744&gt;0,IF(U744="","-",IF(X744&lt;0%,"DEGROWTH","GROWTH")))</f>
        <v>DEGROWTH</v>
      </c>
      <c r="Z744" s="75" t="n">
        <v>0</v>
      </c>
      <c r="AA744" s="70"/>
      <c r="AB744" s="70" t="s">
        <v>133</v>
      </c>
      <c r="AC744" s="70" t="s">
        <v>134</v>
      </c>
      <c r="AD744" s="3" t="n">
        <f aca="false">IF(K744=0,1,0)</f>
        <v>0</v>
      </c>
      <c r="AE744" s="76"/>
    </row>
    <row r="745" customFormat="false" ht="14.25" hidden="false" customHeight="true" outlineLevel="0" collapsed="false">
      <c r="A745" s="70" t="s">
        <v>134</v>
      </c>
      <c r="B745" s="72" t="s">
        <v>78</v>
      </c>
      <c r="C745" s="72" t="s">
        <v>2004</v>
      </c>
      <c r="D745" s="72" t="n">
        <v>1000000202</v>
      </c>
      <c r="E745" s="73" t="s">
        <v>2005</v>
      </c>
      <c r="F745" s="74" t="n">
        <v>39612</v>
      </c>
      <c r="G745" s="67" t="str">
        <f aca="false">IF(I745&gt;0,"Targeted Dealer","-")</f>
        <v>Targeted Dealer</v>
      </c>
      <c r="H745" s="67"/>
      <c r="I745" s="68" t="n">
        <v>100</v>
      </c>
      <c r="J745" s="68" t="n">
        <f aca="false">I745/$J$1*($J$1-$E$1)</f>
        <v>93.3333333333333</v>
      </c>
      <c r="K745" s="69" t="n">
        <v>100</v>
      </c>
      <c r="L745" s="69" t="n">
        <f aca="false">I745-K745</f>
        <v>0</v>
      </c>
      <c r="M745" s="69" t="n">
        <f aca="false">IFERROR((K745/J745%),"-")</f>
        <v>107.142857142857</v>
      </c>
      <c r="N745" s="97" t="n">
        <v>100</v>
      </c>
      <c r="O745" s="98" t="str">
        <f aca="false">IF(F745&lt;=$P$2,"Mar","")</f>
        <v>Mar</v>
      </c>
      <c r="P745" s="97" t="n">
        <f aca="false">N745</f>
        <v>100</v>
      </c>
      <c r="Q745" s="99" t="n">
        <f aca="false">K745-P745</f>
        <v>0</v>
      </c>
      <c r="R745" s="98" t="n">
        <f aca="false">IFERROR(IF(O745="Mar",(K745/P745-1))," ")</f>
        <v>0</v>
      </c>
      <c r="S745" s="100" t="str">
        <f aca="false">IF(N745&gt;0,IF(O745="","-",IF(R745&lt;0%,"DEGROWTH","GROWTH")))</f>
        <v>GROWTH</v>
      </c>
      <c r="T745" s="69" t="n">
        <v>125</v>
      </c>
      <c r="U745" s="101" t="str">
        <f aca="false">IF(F745&lt;=$V$2,"Apr","")</f>
        <v>Apr</v>
      </c>
      <c r="V745" s="97" t="n">
        <v>125</v>
      </c>
      <c r="W745" s="102" t="n">
        <f aca="false">K745-V745</f>
        <v>-25</v>
      </c>
      <c r="X745" s="103" t="n">
        <f aca="false">IFERROR(IF(U745="Apr",(K745/V745-1)),0)</f>
        <v>-0.2</v>
      </c>
      <c r="Y745" s="104" t="str">
        <f aca="false">IF(T745&gt;0,IF(U745="","-",IF(X745&lt;0%,"DEGROWTH","GROWTH")))</f>
        <v>DEGROWTH</v>
      </c>
      <c r="Z745" s="75" t="n">
        <v>0</v>
      </c>
      <c r="AA745" s="70"/>
      <c r="AB745" s="70" t="s">
        <v>133</v>
      </c>
      <c r="AC745" s="70" t="s">
        <v>134</v>
      </c>
      <c r="AD745" s="3" t="n">
        <f aca="false">IF(K745=0,1,0)</f>
        <v>0</v>
      </c>
      <c r="AE745" s="76"/>
    </row>
    <row r="746" customFormat="false" ht="14.25" hidden="false" customHeight="true" outlineLevel="0" collapsed="false">
      <c r="A746" s="70" t="s">
        <v>134</v>
      </c>
      <c r="B746" s="72" t="s">
        <v>78</v>
      </c>
      <c r="C746" s="72" t="s">
        <v>2006</v>
      </c>
      <c r="D746" s="72" t="n">
        <v>1000000224</v>
      </c>
      <c r="E746" s="73" t="s">
        <v>2007</v>
      </c>
      <c r="F746" s="74" t="n">
        <v>40816</v>
      </c>
      <c r="G746" s="67" t="str">
        <f aca="false">IF(I746&gt;0,"Targeted Dealer","-")</f>
        <v>Targeted Dealer</v>
      </c>
      <c r="H746" s="67"/>
      <c r="I746" s="68" t="n">
        <v>30</v>
      </c>
      <c r="J746" s="68" t="n">
        <f aca="false">I746/$J$1*($J$1-$E$1)</f>
        <v>28</v>
      </c>
      <c r="K746" s="69" t="n">
        <v>25</v>
      </c>
      <c r="L746" s="69" t="n">
        <f aca="false">I746-K746</f>
        <v>5</v>
      </c>
      <c r="M746" s="69" t="n">
        <f aca="false">IFERROR((K746/J746%),"-")</f>
        <v>89.2857142857143</v>
      </c>
      <c r="N746" s="97" t="n">
        <v>25</v>
      </c>
      <c r="O746" s="98" t="str">
        <f aca="false">IF(F746&lt;=$P$2,"Mar","")</f>
        <v>Mar</v>
      </c>
      <c r="P746" s="97" t="n">
        <f aca="false">N746</f>
        <v>25</v>
      </c>
      <c r="Q746" s="99" t="n">
        <f aca="false">K746-P746</f>
        <v>0</v>
      </c>
      <c r="R746" s="98" t="n">
        <f aca="false">IFERROR(IF(O746="Mar",(K746/P746-1))," ")</f>
        <v>0</v>
      </c>
      <c r="S746" s="100" t="str">
        <f aca="false">IF(N746&gt;0,IF(O746="","-",IF(R746&lt;0%,"DEGROWTH","GROWTH")))</f>
        <v>GROWTH</v>
      </c>
      <c r="T746" s="69" t="n">
        <v>0</v>
      </c>
      <c r="U746" s="101" t="str">
        <f aca="false">IF(F746&lt;=$V$2,"Apr","")</f>
        <v>Apr</v>
      </c>
      <c r="V746" s="97" t="n">
        <v>0</v>
      </c>
      <c r="W746" s="102" t="n">
        <f aca="false">K746-V746</f>
        <v>25</v>
      </c>
      <c r="X746" s="103" t="n">
        <f aca="false">IFERROR(IF(U746="Apr",(K746/V746-1)),0)</f>
        <v>0</v>
      </c>
      <c r="Y746" s="106" t="b">
        <f aca="false">IF(T746&gt;0,IF(U746="","-",IF(X746&lt;0%,"DEGROWTH","GROWTH")))</f>
        <v>0</v>
      </c>
      <c r="Z746" s="75" t="n">
        <v>0</v>
      </c>
      <c r="AA746" s="70"/>
      <c r="AB746" s="70" t="s">
        <v>133</v>
      </c>
      <c r="AC746" s="70" t="s">
        <v>134</v>
      </c>
      <c r="AD746" s="3" t="n">
        <f aca="false">IF(K746=0,1,0)</f>
        <v>0</v>
      </c>
      <c r="AE746" s="76"/>
    </row>
    <row r="747" customFormat="false" ht="14.25" hidden="false" customHeight="true" outlineLevel="0" collapsed="false">
      <c r="A747" s="70" t="s">
        <v>134</v>
      </c>
      <c r="B747" s="72" t="s">
        <v>78</v>
      </c>
      <c r="C747" s="72" t="s">
        <v>2008</v>
      </c>
      <c r="D747" s="72" t="n">
        <v>1000000216</v>
      </c>
      <c r="E747" s="73" t="s">
        <v>2009</v>
      </c>
      <c r="F747" s="74" t="n">
        <v>40943</v>
      </c>
      <c r="G747" s="67" t="str">
        <f aca="false">IF(I747&gt;0,"Targeted Dealer","-")</f>
        <v>Targeted Dealer</v>
      </c>
      <c r="H747" s="67"/>
      <c r="I747" s="68" t="n">
        <v>250</v>
      </c>
      <c r="J747" s="68" t="n">
        <f aca="false">I747/$J$1*($J$1-$E$1)</f>
        <v>233.333333333333</v>
      </c>
      <c r="K747" s="69" t="n">
        <v>225</v>
      </c>
      <c r="L747" s="69" t="n">
        <f aca="false">I747-K747</f>
        <v>25</v>
      </c>
      <c r="M747" s="69" t="n">
        <f aca="false">IFERROR((K747/J747%),"-")</f>
        <v>96.4285714285714</v>
      </c>
      <c r="N747" s="97" t="n">
        <v>425</v>
      </c>
      <c r="O747" s="98" t="str">
        <f aca="false">IF(F747&lt;=$P$2,"Mar","")</f>
        <v>Mar</v>
      </c>
      <c r="P747" s="97" t="n">
        <f aca="false">N747</f>
        <v>425</v>
      </c>
      <c r="Q747" s="99" t="n">
        <f aca="false">K747-P747</f>
        <v>-200</v>
      </c>
      <c r="R747" s="98" t="n">
        <f aca="false">IFERROR(IF(O747="Mar",(K747/P747-1))," ")</f>
        <v>-0.470588235294118</v>
      </c>
      <c r="S747" s="100" t="str">
        <f aca="false">IF(N747&gt;0,IF(O747="","-",IF(R747&lt;0%,"DEGROWTH","GROWTH")))</f>
        <v>DEGROWTH</v>
      </c>
      <c r="T747" s="69" t="n">
        <v>175</v>
      </c>
      <c r="U747" s="101" t="str">
        <f aca="false">IF(F747&lt;=$V$2,"Apr","")</f>
        <v>Apr</v>
      </c>
      <c r="V747" s="97" t="n">
        <v>175</v>
      </c>
      <c r="W747" s="102" t="n">
        <f aca="false">K747-V747</f>
        <v>50</v>
      </c>
      <c r="X747" s="103" t="n">
        <f aca="false">IFERROR(IF(U747="Apr",(K747/V747-1)),0)</f>
        <v>0.285714285714286</v>
      </c>
      <c r="Y747" s="104" t="str">
        <f aca="false">IF(T747&gt;0,IF(U747="","-",IF(X747&lt;0%,"DEGROWTH","GROWTH")))</f>
        <v>GROWTH</v>
      </c>
      <c r="Z747" s="75" t="n">
        <v>0</v>
      </c>
      <c r="AA747" s="70"/>
      <c r="AB747" s="70" t="s">
        <v>133</v>
      </c>
      <c r="AC747" s="70" t="s">
        <v>134</v>
      </c>
      <c r="AD747" s="3" t="n">
        <f aca="false">IF(K747=0,1,0)</f>
        <v>0</v>
      </c>
      <c r="AE747" s="76"/>
    </row>
    <row r="748" customFormat="false" ht="14.25" hidden="false" customHeight="true" outlineLevel="0" collapsed="false">
      <c r="A748" s="70" t="s">
        <v>134</v>
      </c>
      <c r="B748" s="72" t="s">
        <v>78</v>
      </c>
      <c r="C748" s="72" t="s">
        <v>2010</v>
      </c>
      <c r="D748" s="72" t="n">
        <v>1000000231</v>
      </c>
      <c r="E748" s="73" t="s">
        <v>2011</v>
      </c>
      <c r="F748" s="74" t="n">
        <v>41054</v>
      </c>
      <c r="G748" s="67" t="str">
        <f aca="false">IF(I748&gt;0,"Targeted Dealer","-")</f>
        <v>Targeted Dealer</v>
      </c>
      <c r="H748" s="67"/>
      <c r="I748" s="68" t="n">
        <v>50</v>
      </c>
      <c r="J748" s="68" t="n">
        <f aca="false">I748/$J$1*($J$1-$E$1)</f>
        <v>46.6666666666667</v>
      </c>
      <c r="K748" s="69" t="n">
        <v>50</v>
      </c>
      <c r="L748" s="69" t="n">
        <f aca="false">I748-K748</f>
        <v>0</v>
      </c>
      <c r="M748" s="69" t="n">
        <f aca="false">IFERROR((K748/J748%),"-")</f>
        <v>107.142857142857</v>
      </c>
      <c r="N748" s="97" t="n">
        <v>50</v>
      </c>
      <c r="O748" s="98" t="str">
        <f aca="false">IF(F748&lt;=$P$2,"Mar","")</f>
        <v>Mar</v>
      </c>
      <c r="P748" s="97" t="n">
        <f aca="false">N748</f>
        <v>50</v>
      </c>
      <c r="Q748" s="99" t="n">
        <f aca="false">K748-P748</f>
        <v>0</v>
      </c>
      <c r="R748" s="98" t="n">
        <f aca="false">IFERROR(IF(O748="Mar",(K748/P748-1))," ")</f>
        <v>0</v>
      </c>
      <c r="S748" s="100" t="str">
        <f aca="false">IF(N748&gt;0,IF(O748="","-",IF(R748&lt;0%,"DEGROWTH","GROWTH")))</f>
        <v>GROWTH</v>
      </c>
      <c r="T748" s="69" t="n">
        <v>50</v>
      </c>
      <c r="U748" s="101" t="str">
        <f aca="false">IF(F748&lt;=$V$2,"Apr","")</f>
        <v>Apr</v>
      </c>
      <c r="V748" s="97" t="n">
        <v>50</v>
      </c>
      <c r="W748" s="102" t="n">
        <f aca="false">K748-V748</f>
        <v>0</v>
      </c>
      <c r="X748" s="103" t="n">
        <f aca="false">IFERROR(IF(U748="Apr",(K748/V748-1)),0)</f>
        <v>0</v>
      </c>
      <c r="Y748" s="104" t="str">
        <f aca="false">IF(T748&gt;0,IF(U748="","-",IF(X748&lt;0%,"DEGROWTH","GROWTH")))</f>
        <v>GROWTH</v>
      </c>
      <c r="Z748" s="75" t="n">
        <v>0</v>
      </c>
      <c r="AA748" s="70"/>
      <c r="AB748" s="70" t="s">
        <v>133</v>
      </c>
      <c r="AC748" s="70" t="s">
        <v>134</v>
      </c>
      <c r="AD748" s="3" t="n">
        <f aca="false">IF(K748=0,1,0)</f>
        <v>0</v>
      </c>
      <c r="AE748" s="76"/>
    </row>
    <row r="749" customFormat="false" ht="14.25" hidden="false" customHeight="true" outlineLevel="0" collapsed="false">
      <c r="A749" s="70" t="s">
        <v>134</v>
      </c>
      <c r="B749" s="72" t="s">
        <v>78</v>
      </c>
      <c r="C749" s="72" t="s">
        <v>2012</v>
      </c>
      <c r="D749" s="72" t="n">
        <v>1000000208</v>
      </c>
      <c r="E749" s="73" t="s">
        <v>2013</v>
      </c>
      <c r="F749" s="74" t="n">
        <v>41207</v>
      </c>
      <c r="G749" s="67" t="str">
        <f aca="false">IF(I749&gt;0,"Targeted Dealer","-")</f>
        <v>Targeted Dealer</v>
      </c>
      <c r="H749" s="67"/>
      <c r="I749" s="68" t="n">
        <v>170</v>
      </c>
      <c r="J749" s="68" t="n">
        <f aca="false">I749/$J$1*($J$1-$E$1)</f>
        <v>158.666666666667</v>
      </c>
      <c r="K749" s="69" t="n">
        <v>142.5</v>
      </c>
      <c r="L749" s="69" t="n">
        <f aca="false">I749-K749</f>
        <v>27.5</v>
      </c>
      <c r="M749" s="69" t="n">
        <f aca="false">IFERROR((K749/J749%),"-")</f>
        <v>89.8109243697479</v>
      </c>
      <c r="N749" s="97" t="n">
        <v>145</v>
      </c>
      <c r="O749" s="98" t="str">
        <f aca="false">IF(F749&lt;=$P$2,"Mar","")</f>
        <v>Mar</v>
      </c>
      <c r="P749" s="97" t="n">
        <f aca="false">N749</f>
        <v>145</v>
      </c>
      <c r="Q749" s="99" t="n">
        <f aca="false">K749-P749</f>
        <v>-2.5</v>
      </c>
      <c r="R749" s="98" t="n">
        <f aca="false">IFERROR(IF(O749="Mar",(K749/P749-1))," ")</f>
        <v>-0.0172413793103449</v>
      </c>
      <c r="S749" s="100" t="str">
        <f aca="false">IF(N749&gt;0,IF(O749="","-",IF(R749&lt;0%,"DEGROWTH","GROWTH")))</f>
        <v>DEGROWTH</v>
      </c>
      <c r="T749" s="69" t="n">
        <v>113</v>
      </c>
      <c r="U749" s="101" t="str">
        <f aca="false">IF(F749&lt;=$V$2,"Apr","")</f>
        <v>Apr</v>
      </c>
      <c r="V749" s="97" t="n">
        <v>113</v>
      </c>
      <c r="W749" s="102" t="n">
        <f aca="false">K749-V749</f>
        <v>29.5</v>
      </c>
      <c r="X749" s="103" t="n">
        <f aca="false">IFERROR(IF(U749="Apr",(K749/V749-1)),0)</f>
        <v>0.261061946902655</v>
      </c>
      <c r="Y749" s="104" t="str">
        <f aca="false">IF(T749&gt;0,IF(U749="","-",IF(X749&lt;0%,"DEGROWTH","GROWTH")))</f>
        <v>GROWTH</v>
      </c>
      <c r="Z749" s="75" t="n">
        <v>0</v>
      </c>
      <c r="AA749" s="70"/>
      <c r="AB749" s="70" t="s">
        <v>133</v>
      </c>
      <c r="AC749" s="70" t="s">
        <v>134</v>
      </c>
      <c r="AD749" s="3" t="n">
        <f aca="false">IF(K749=0,1,0)</f>
        <v>0</v>
      </c>
      <c r="AE749" s="76"/>
    </row>
    <row r="750" customFormat="false" ht="14.25" hidden="false" customHeight="true" outlineLevel="0" collapsed="false">
      <c r="A750" s="70" t="s">
        <v>134</v>
      </c>
      <c r="B750" s="72" t="s">
        <v>78</v>
      </c>
      <c r="C750" s="72" t="s">
        <v>2014</v>
      </c>
      <c r="D750" s="72" t="n">
        <v>1000000210</v>
      </c>
      <c r="E750" s="73" t="s">
        <v>2015</v>
      </c>
      <c r="F750" s="74" t="n">
        <v>41352</v>
      </c>
      <c r="G750" s="67" t="str">
        <f aca="false">IF(I750&gt;0,"Targeted Dealer","-")</f>
        <v>Targeted Dealer</v>
      </c>
      <c r="H750" s="67"/>
      <c r="I750" s="68" t="n">
        <v>80</v>
      </c>
      <c r="J750" s="68" t="n">
        <f aca="false">I750/$J$1*($J$1-$E$1)</f>
        <v>74.6666666666667</v>
      </c>
      <c r="K750" s="69" t="n">
        <v>67.5</v>
      </c>
      <c r="L750" s="69" t="n">
        <f aca="false">I750-K750</f>
        <v>12.5</v>
      </c>
      <c r="M750" s="69" t="n">
        <f aca="false">IFERROR((K750/J750%),"-")</f>
        <v>90.4017857142857</v>
      </c>
      <c r="N750" s="97" t="n">
        <v>82.5</v>
      </c>
      <c r="O750" s="98" t="str">
        <f aca="false">IF(F750&lt;=$P$2,"Mar","")</f>
        <v>Mar</v>
      </c>
      <c r="P750" s="97" t="n">
        <f aca="false">N750</f>
        <v>82.5</v>
      </c>
      <c r="Q750" s="99" t="n">
        <f aca="false">K750-P750</f>
        <v>-15</v>
      </c>
      <c r="R750" s="98" t="n">
        <f aca="false">IFERROR(IF(O750="Mar",(K750/P750-1))," ")</f>
        <v>-0.181818181818182</v>
      </c>
      <c r="S750" s="100" t="str">
        <f aca="false">IF(N750&gt;0,IF(O750="","-",IF(R750&lt;0%,"DEGROWTH","GROWTH")))</f>
        <v>DEGROWTH</v>
      </c>
      <c r="T750" s="69" t="n">
        <v>35</v>
      </c>
      <c r="U750" s="101" t="str">
        <f aca="false">IF(F750&lt;=$V$2,"Apr","")</f>
        <v>Apr</v>
      </c>
      <c r="V750" s="97" t="n">
        <v>35</v>
      </c>
      <c r="W750" s="102" t="n">
        <f aca="false">K750-V750</f>
        <v>32.5</v>
      </c>
      <c r="X750" s="103" t="n">
        <f aca="false">IFERROR(IF(U750="Apr",(K750/V750-1)),0)</f>
        <v>0.928571428571429</v>
      </c>
      <c r="Y750" s="104" t="str">
        <f aca="false">IF(T750&gt;0,IF(U750="","-",IF(X750&lt;0%,"DEGROWTH","GROWTH")))</f>
        <v>GROWTH</v>
      </c>
      <c r="Z750" s="75" t="n">
        <v>0</v>
      </c>
      <c r="AA750" s="70"/>
      <c r="AB750" s="70" t="s">
        <v>133</v>
      </c>
      <c r="AC750" s="70" t="s">
        <v>134</v>
      </c>
      <c r="AD750" s="3" t="n">
        <f aca="false">IF(K750=0,1,0)</f>
        <v>0</v>
      </c>
      <c r="AE750" s="76"/>
    </row>
    <row r="751" customFormat="false" ht="14.25" hidden="false" customHeight="true" outlineLevel="0" collapsed="false">
      <c r="A751" s="70" t="s">
        <v>134</v>
      </c>
      <c r="B751" s="72" t="s">
        <v>78</v>
      </c>
      <c r="C751" s="72" t="s">
        <v>2016</v>
      </c>
      <c r="D751" s="72" t="n">
        <v>1000000219</v>
      </c>
      <c r="E751" s="73" t="s">
        <v>2017</v>
      </c>
      <c r="F751" s="74" t="n">
        <v>41436</v>
      </c>
      <c r="G751" s="67" t="str">
        <f aca="false">IF(I751&gt;0,"Targeted Dealer","-")</f>
        <v>Targeted Dealer</v>
      </c>
      <c r="H751" s="67"/>
      <c r="I751" s="68" t="n">
        <v>100</v>
      </c>
      <c r="J751" s="68" t="n">
        <f aca="false">I751/$J$1*($J$1-$E$1)</f>
        <v>93.3333333333333</v>
      </c>
      <c r="K751" s="69" t="n">
        <v>25</v>
      </c>
      <c r="L751" s="69" t="n">
        <f aca="false">I751-K751</f>
        <v>75</v>
      </c>
      <c r="M751" s="69" t="n">
        <f aca="false">IFERROR((K751/J751%),"-")</f>
        <v>26.7857142857143</v>
      </c>
      <c r="N751" s="97" t="n">
        <v>175</v>
      </c>
      <c r="O751" s="98" t="str">
        <f aca="false">IF(F751&lt;=$P$2,"Mar","")</f>
        <v>Mar</v>
      </c>
      <c r="P751" s="97" t="n">
        <f aca="false">N751</f>
        <v>175</v>
      </c>
      <c r="Q751" s="99" t="n">
        <f aca="false">K751-P751</f>
        <v>-150</v>
      </c>
      <c r="R751" s="98" t="n">
        <f aca="false">IFERROR(IF(O751="Mar",(K751/P751-1))," ")</f>
        <v>-0.857142857142857</v>
      </c>
      <c r="S751" s="100" t="str">
        <f aca="false">IF(N751&gt;0,IF(O751="","-",IF(R751&lt;0%,"DEGROWTH","GROWTH")))</f>
        <v>DEGROWTH</v>
      </c>
      <c r="T751" s="69" t="n">
        <v>105</v>
      </c>
      <c r="U751" s="101" t="str">
        <f aca="false">IF(F751&lt;=$V$2,"Apr","")</f>
        <v>Apr</v>
      </c>
      <c r="V751" s="97" t="n">
        <v>105</v>
      </c>
      <c r="W751" s="102" t="n">
        <f aca="false">K751-V751</f>
        <v>-80</v>
      </c>
      <c r="X751" s="103" t="n">
        <f aca="false">IFERROR(IF(U751="Apr",(K751/V751-1)),0)</f>
        <v>-0.761904761904762</v>
      </c>
      <c r="Y751" s="104" t="str">
        <f aca="false">IF(T751&gt;0,IF(U751="","-",IF(X751&lt;0%,"DEGROWTH","GROWTH")))</f>
        <v>DEGROWTH</v>
      </c>
      <c r="Z751" s="75" t="n">
        <v>0</v>
      </c>
      <c r="AA751" s="70"/>
      <c r="AB751" s="70" t="s">
        <v>133</v>
      </c>
      <c r="AC751" s="70" t="s">
        <v>134</v>
      </c>
      <c r="AD751" s="3" t="n">
        <f aca="false">IF(K751=0,1,0)</f>
        <v>0</v>
      </c>
      <c r="AE751" s="76"/>
    </row>
    <row r="752" customFormat="false" ht="14.25" hidden="false" customHeight="true" outlineLevel="0" collapsed="false">
      <c r="A752" s="70" t="s">
        <v>134</v>
      </c>
      <c r="B752" s="72" t="s">
        <v>78</v>
      </c>
      <c r="C752" s="72" t="s">
        <v>2018</v>
      </c>
      <c r="D752" s="72" t="n">
        <v>1000000207</v>
      </c>
      <c r="E752" s="73" t="s">
        <v>2019</v>
      </c>
      <c r="F752" s="74" t="n">
        <v>41848</v>
      </c>
      <c r="G752" s="67" t="str">
        <f aca="false">IF(I752&gt;0,"Targeted Dealer","-")</f>
        <v>Targeted Dealer</v>
      </c>
      <c r="H752" s="67"/>
      <c r="I752" s="68" t="n">
        <v>200</v>
      </c>
      <c r="J752" s="68" t="n">
        <f aca="false">I752/$J$1*($J$1-$E$1)</f>
        <v>186.666666666667</v>
      </c>
      <c r="K752" s="69" t="n">
        <v>152.5</v>
      </c>
      <c r="L752" s="69" t="n">
        <f aca="false">I752-K752</f>
        <v>47.5</v>
      </c>
      <c r="M752" s="69" t="n">
        <f aca="false">IFERROR((K752/J752%),"-")</f>
        <v>81.6964285714286</v>
      </c>
      <c r="N752" s="97" t="n">
        <v>205</v>
      </c>
      <c r="O752" s="98" t="str">
        <f aca="false">IF(F752&lt;=$P$2,"Mar","")</f>
        <v>Mar</v>
      </c>
      <c r="P752" s="97" t="n">
        <f aca="false">N752</f>
        <v>205</v>
      </c>
      <c r="Q752" s="99" t="n">
        <f aca="false">K752-P752</f>
        <v>-52.5</v>
      </c>
      <c r="R752" s="98" t="n">
        <f aca="false">IFERROR(IF(O752="Mar",(K752/P752-1))," ")</f>
        <v>-0.25609756097561</v>
      </c>
      <c r="S752" s="100" t="str">
        <f aca="false">IF(N752&gt;0,IF(O752="","-",IF(R752&lt;0%,"DEGROWTH","GROWTH")))</f>
        <v>DEGROWTH</v>
      </c>
      <c r="T752" s="69" t="n">
        <v>198.5</v>
      </c>
      <c r="U752" s="101" t="str">
        <f aca="false">IF(F752&lt;=$V$2,"Apr","")</f>
        <v>Apr</v>
      </c>
      <c r="V752" s="97" t="n">
        <v>198.5</v>
      </c>
      <c r="W752" s="102" t="n">
        <f aca="false">K752-V752</f>
        <v>-46</v>
      </c>
      <c r="X752" s="103" t="n">
        <f aca="false">IFERROR(IF(U752="Apr",(K752/V752-1)),0)</f>
        <v>-0.231738035264484</v>
      </c>
      <c r="Y752" s="104" t="str">
        <f aca="false">IF(T752&gt;0,IF(U752="","-",IF(X752&lt;0%,"DEGROWTH","GROWTH")))</f>
        <v>DEGROWTH</v>
      </c>
      <c r="Z752" s="75" t="n">
        <v>0</v>
      </c>
      <c r="AA752" s="70"/>
      <c r="AB752" s="70" t="s">
        <v>133</v>
      </c>
      <c r="AC752" s="70" t="s">
        <v>134</v>
      </c>
      <c r="AD752" s="3" t="n">
        <f aca="false">IF(K752=0,1,0)</f>
        <v>0</v>
      </c>
      <c r="AE752" s="76"/>
    </row>
    <row r="753" customFormat="false" ht="14.25" hidden="false" customHeight="true" outlineLevel="0" collapsed="false">
      <c r="A753" s="70" t="s">
        <v>134</v>
      </c>
      <c r="B753" s="72" t="s">
        <v>78</v>
      </c>
      <c r="C753" s="72" t="s">
        <v>2020</v>
      </c>
      <c r="D753" s="72" t="n">
        <v>1000000209</v>
      </c>
      <c r="E753" s="73" t="s">
        <v>2021</v>
      </c>
      <c r="F753" s="74" t="n">
        <v>41880</v>
      </c>
      <c r="G753" s="67" t="str">
        <f aca="false">IF(I753&gt;0,"Targeted Dealer","-")</f>
        <v>Targeted Dealer</v>
      </c>
      <c r="H753" s="67"/>
      <c r="I753" s="68" t="n">
        <v>50</v>
      </c>
      <c r="J753" s="68" t="n">
        <f aca="false">I753/$J$1*($J$1-$E$1)</f>
        <v>46.6666666666667</v>
      </c>
      <c r="K753" s="69" t="n">
        <v>0</v>
      </c>
      <c r="L753" s="69" t="n">
        <f aca="false">I753-K753</f>
        <v>50</v>
      </c>
      <c r="M753" s="69" t="n">
        <f aca="false">IFERROR((K753/J753%),"-")</f>
        <v>0</v>
      </c>
      <c r="N753" s="97" t="n">
        <v>26.5</v>
      </c>
      <c r="O753" s="98" t="str">
        <f aca="false">IF(F753&lt;=$P$2,"Mar","")</f>
        <v>Mar</v>
      </c>
      <c r="P753" s="97" t="n">
        <f aca="false">N753</f>
        <v>26.5</v>
      </c>
      <c r="Q753" s="99" t="n">
        <f aca="false">K753-P753</f>
        <v>-26.5</v>
      </c>
      <c r="R753" s="98" t="n">
        <f aca="false">IFERROR(IF(O753="Mar",(K753/P753-1))," ")</f>
        <v>-1</v>
      </c>
      <c r="S753" s="100" t="str">
        <f aca="false">IF(N753&gt;0,IF(O753="","-",IF(R753&lt;0%,"DEGROWTH","GROWTH")))</f>
        <v>DEGROWTH</v>
      </c>
      <c r="T753" s="69" t="n">
        <v>0</v>
      </c>
      <c r="U753" s="101" t="str">
        <f aca="false">IF(F753&lt;=$V$2,"Apr","")</f>
        <v>Apr</v>
      </c>
      <c r="V753" s="97" t="n">
        <v>0</v>
      </c>
      <c r="W753" s="102" t="n">
        <f aca="false">K753-V753</f>
        <v>0</v>
      </c>
      <c r="X753" s="103" t="n">
        <f aca="false">IFERROR(IF(U753="Apr",(K753/V753-1)),0)</f>
        <v>0</v>
      </c>
      <c r="Y753" s="106" t="b">
        <f aca="false">IF(T753&gt;0,IF(U753="","-",IF(X753&lt;0%,"DEGROWTH","GROWTH")))</f>
        <v>0</v>
      </c>
      <c r="Z753" s="75" t="n">
        <v>0</v>
      </c>
      <c r="AA753" s="70"/>
      <c r="AB753" s="70" t="s">
        <v>133</v>
      </c>
      <c r="AC753" s="70" t="s">
        <v>134</v>
      </c>
      <c r="AD753" s="3" t="n">
        <f aca="false">IF(K753=0,1,0)</f>
        <v>1</v>
      </c>
      <c r="AE753" s="76"/>
    </row>
    <row r="754" customFormat="false" ht="14.25" hidden="false" customHeight="true" outlineLevel="0" collapsed="false">
      <c r="A754" s="70" t="s">
        <v>134</v>
      </c>
      <c r="B754" s="72" t="s">
        <v>78</v>
      </c>
      <c r="C754" s="72" t="s">
        <v>2022</v>
      </c>
      <c r="D754" s="72" t="n">
        <v>1000000198</v>
      </c>
      <c r="E754" s="73" t="s">
        <v>2023</v>
      </c>
      <c r="F754" s="74" t="n">
        <v>42257</v>
      </c>
      <c r="G754" s="67" t="str">
        <f aca="false">IF(I754&gt;0,"Targeted Dealer","-")</f>
        <v>Targeted Dealer</v>
      </c>
      <c r="H754" s="67"/>
      <c r="I754" s="68" t="n">
        <v>550</v>
      </c>
      <c r="J754" s="68" t="n">
        <f aca="false">I754/$J$1*($J$1-$E$1)</f>
        <v>513.333333333333</v>
      </c>
      <c r="K754" s="69" t="n">
        <v>396</v>
      </c>
      <c r="L754" s="69" t="n">
        <f aca="false">I754-K754</f>
        <v>154</v>
      </c>
      <c r="M754" s="69" t="n">
        <f aca="false">IFERROR((K754/J754%),"-")</f>
        <v>77.1428571428572</v>
      </c>
      <c r="N754" s="97" t="n">
        <v>533</v>
      </c>
      <c r="O754" s="98" t="str">
        <f aca="false">IF(F754&lt;=$P$2,"Mar","")</f>
        <v>Mar</v>
      </c>
      <c r="P754" s="97" t="n">
        <f aca="false">N754</f>
        <v>533</v>
      </c>
      <c r="Q754" s="99" t="n">
        <f aca="false">K754-P754</f>
        <v>-137</v>
      </c>
      <c r="R754" s="98" t="n">
        <f aca="false">IFERROR(IF(O754="Mar",(K754/P754-1))," ")</f>
        <v>-0.25703564727955</v>
      </c>
      <c r="S754" s="100" t="str">
        <f aca="false">IF(N754&gt;0,IF(O754="","-",IF(R754&lt;0%,"DEGROWTH","GROWTH")))</f>
        <v>DEGROWTH</v>
      </c>
      <c r="T754" s="69" t="n">
        <v>451</v>
      </c>
      <c r="U754" s="101" t="str">
        <f aca="false">IF(F754&lt;=$V$2,"Apr","")</f>
        <v>Apr</v>
      </c>
      <c r="V754" s="97" t="n">
        <v>451</v>
      </c>
      <c r="W754" s="102" t="n">
        <f aca="false">K754-V754</f>
        <v>-55</v>
      </c>
      <c r="X754" s="103" t="n">
        <f aca="false">IFERROR(IF(U754="Apr",(K754/V754-1)),0)</f>
        <v>-0.121951219512195</v>
      </c>
      <c r="Y754" s="104" t="str">
        <f aca="false">IF(T754&gt;0,IF(U754="","-",IF(X754&lt;0%,"DEGROWTH","GROWTH")))</f>
        <v>DEGROWTH</v>
      </c>
      <c r="Z754" s="75" t="n">
        <v>0</v>
      </c>
      <c r="AA754" s="70"/>
      <c r="AB754" s="70" t="s">
        <v>133</v>
      </c>
      <c r="AC754" s="70" t="s">
        <v>134</v>
      </c>
      <c r="AD754" s="3" t="n">
        <f aca="false">IF(K754=0,1,0)</f>
        <v>0</v>
      </c>
      <c r="AE754" s="76"/>
    </row>
    <row r="755" customFormat="false" ht="14.25" hidden="false" customHeight="true" outlineLevel="0" collapsed="false">
      <c r="A755" s="70" t="s">
        <v>134</v>
      </c>
      <c r="B755" s="72" t="s">
        <v>78</v>
      </c>
      <c r="C755" s="72" t="s">
        <v>2024</v>
      </c>
      <c r="D755" s="72" t="n">
        <v>1000000221</v>
      </c>
      <c r="E755" s="73" t="s">
        <v>2025</v>
      </c>
      <c r="F755" s="74" t="n">
        <v>42388</v>
      </c>
      <c r="G755" s="67" t="str">
        <f aca="false">IF(I755&gt;0,"Targeted Dealer","-")</f>
        <v>Targeted Dealer</v>
      </c>
      <c r="H755" s="67"/>
      <c r="I755" s="68" t="n">
        <v>225</v>
      </c>
      <c r="J755" s="68" t="n">
        <f aca="false">I755/$J$1*($J$1-$E$1)</f>
        <v>210</v>
      </c>
      <c r="K755" s="69" t="n">
        <v>150</v>
      </c>
      <c r="L755" s="69" t="n">
        <f aca="false">I755-K755</f>
        <v>75</v>
      </c>
      <c r="M755" s="69" t="n">
        <f aca="false">IFERROR((K755/J755%),"-")</f>
        <v>71.4285714285714</v>
      </c>
      <c r="N755" s="97" t="n">
        <v>200</v>
      </c>
      <c r="O755" s="98" t="str">
        <f aca="false">IF(F755&lt;=$P$2,"Mar","")</f>
        <v>Mar</v>
      </c>
      <c r="P755" s="97" t="n">
        <f aca="false">N755</f>
        <v>200</v>
      </c>
      <c r="Q755" s="99" t="n">
        <f aca="false">K755-P755</f>
        <v>-50</v>
      </c>
      <c r="R755" s="98" t="n">
        <f aca="false">IFERROR(IF(O755="Mar",(K755/P755-1))," ")</f>
        <v>-0.25</v>
      </c>
      <c r="S755" s="100" t="str">
        <f aca="false">IF(N755&gt;0,IF(O755="","-",IF(R755&lt;0%,"DEGROWTH","GROWTH")))</f>
        <v>DEGROWTH</v>
      </c>
      <c r="T755" s="69" t="n">
        <v>150</v>
      </c>
      <c r="U755" s="101" t="str">
        <f aca="false">IF(F755&lt;=$V$2,"Apr","")</f>
        <v>Apr</v>
      </c>
      <c r="V755" s="97" t="n">
        <v>150</v>
      </c>
      <c r="W755" s="102" t="n">
        <f aca="false">K755-V755</f>
        <v>0</v>
      </c>
      <c r="X755" s="103" t="n">
        <f aca="false">IFERROR(IF(U755="Apr",(K755/V755-1)),0)</f>
        <v>0</v>
      </c>
      <c r="Y755" s="104" t="str">
        <f aca="false">IF(T755&gt;0,IF(U755="","-",IF(X755&lt;0%,"DEGROWTH","GROWTH")))</f>
        <v>GROWTH</v>
      </c>
      <c r="Z755" s="75" t="n">
        <v>0</v>
      </c>
      <c r="AA755" s="70"/>
      <c r="AB755" s="70" t="s">
        <v>133</v>
      </c>
      <c r="AC755" s="70" t="s">
        <v>134</v>
      </c>
      <c r="AD755" s="3" t="n">
        <f aca="false">IF(K755=0,1,0)</f>
        <v>0</v>
      </c>
      <c r="AE755" s="76"/>
    </row>
    <row r="756" customFormat="false" ht="14.25" hidden="false" customHeight="true" outlineLevel="0" collapsed="false">
      <c r="A756" s="70" t="s">
        <v>134</v>
      </c>
      <c r="B756" s="72" t="s">
        <v>78</v>
      </c>
      <c r="C756" s="72" t="s">
        <v>2026</v>
      </c>
      <c r="D756" s="72" t="n">
        <v>1000000218</v>
      </c>
      <c r="E756" s="73" t="s">
        <v>2027</v>
      </c>
      <c r="F756" s="74" t="n">
        <v>42522</v>
      </c>
      <c r="G756" s="67" t="str">
        <f aca="false">IF(I756&gt;0,"Targeted Dealer","-")</f>
        <v>Targeted Dealer</v>
      </c>
      <c r="H756" s="67"/>
      <c r="I756" s="68" t="n">
        <v>175</v>
      </c>
      <c r="J756" s="68" t="n">
        <f aca="false">I756/$J$1*($J$1-$E$1)</f>
        <v>163.333333333333</v>
      </c>
      <c r="K756" s="69" t="n">
        <v>150</v>
      </c>
      <c r="L756" s="69" t="n">
        <f aca="false">I756-K756</f>
        <v>25</v>
      </c>
      <c r="M756" s="69" t="n">
        <f aca="false">IFERROR((K756/J756%),"-")</f>
        <v>91.8367346938776</v>
      </c>
      <c r="N756" s="97" t="n">
        <v>200</v>
      </c>
      <c r="O756" s="98" t="str">
        <f aca="false">IF(F756&lt;=$P$2,"Mar","")</f>
        <v>Mar</v>
      </c>
      <c r="P756" s="97" t="n">
        <f aca="false">N756</f>
        <v>200</v>
      </c>
      <c r="Q756" s="99" t="n">
        <f aca="false">K756-P756</f>
        <v>-50</v>
      </c>
      <c r="R756" s="98" t="n">
        <f aca="false">IFERROR(IF(O756="Mar",(K756/P756-1))," ")</f>
        <v>-0.25</v>
      </c>
      <c r="S756" s="100" t="str">
        <f aca="false">IF(N756&gt;0,IF(O756="","-",IF(R756&lt;0%,"DEGROWTH","GROWTH")))</f>
        <v>DEGROWTH</v>
      </c>
      <c r="T756" s="69" t="n">
        <v>150</v>
      </c>
      <c r="U756" s="101" t="str">
        <f aca="false">IF(F756&lt;=$V$2,"Apr","")</f>
        <v>Apr</v>
      </c>
      <c r="V756" s="97" t="n">
        <v>150</v>
      </c>
      <c r="W756" s="102" t="n">
        <f aca="false">K756-V756</f>
        <v>0</v>
      </c>
      <c r="X756" s="103" t="n">
        <f aca="false">IFERROR(IF(U756="Apr",(K756/V756-1)),0)</f>
        <v>0</v>
      </c>
      <c r="Y756" s="104" t="str">
        <f aca="false">IF(T756&gt;0,IF(U756="","-",IF(X756&lt;0%,"DEGROWTH","GROWTH")))</f>
        <v>GROWTH</v>
      </c>
      <c r="Z756" s="75" t="n">
        <v>0</v>
      </c>
      <c r="AA756" s="70"/>
      <c r="AB756" s="70" t="s">
        <v>133</v>
      </c>
      <c r="AC756" s="70" t="s">
        <v>134</v>
      </c>
      <c r="AD756" s="3" t="n">
        <f aca="false">IF(K756=0,1,0)</f>
        <v>0</v>
      </c>
      <c r="AE756" s="76"/>
    </row>
    <row r="757" customFormat="false" ht="14.25" hidden="false" customHeight="true" outlineLevel="0" collapsed="false">
      <c r="A757" s="70" t="s">
        <v>134</v>
      </c>
      <c r="B757" s="72" t="s">
        <v>78</v>
      </c>
      <c r="C757" s="72" t="s">
        <v>2028</v>
      </c>
      <c r="D757" s="72" t="n">
        <v>1000000200</v>
      </c>
      <c r="E757" s="73" t="s">
        <v>2029</v>
      </c>
      <c r="F757" s="74" t="n">
        <v>42991</v>
      </c>
      <c r="G757" s="67" t="str">
        <f aca="false">IF(I757&gt;0,"Targeted Dealer","-")</f>
        <v>Targeted Dealer</v>
      </c>
      <c r="H757" s="67"/>
      <c r="I757" s="68" t="n">
        <v>50</v>
      </c>
      <c r="J757" s="68" t="n">
        <f aca="false">I757/$J$1*($J$1-$E$1)</f>
        <v>46.6666666666667</v>
      </c>
      <c r="K757" s="69" t="n">
        <v>15</v>
      </c>
      <c r="L757" s="69" t="n">
        <f aca="false">I757-K757</f>
        <v>35</v>
      </c>
      <c r="M757" s="69" t="n">
        <f aca="false">IFERROR((K757/J757%),"-")</f>
        <v>32.1428571428571</v>
      </c>
      <c r="N757" s="97" t="n">
        <v>60</v>
      </c>
      <c r="O757" s="98" t="str">
        <f aca="false">IF(F757&lt;=$P$2,"Mar","")</f>
        <v>Mar</v>
      </c>
      <c r="P757" s="97" t="n">
        <f aca="false">N757</f>
        <v>60</v>
      </c>
      <c r="Q757" s="99" t="n">
        <f aca="false">K757-P757</f>
        <v>-45</v>
      </c>
      <c r="R757" s="98" t="n">
        <f aca="false">IFERROR(IF(O757="Mar",(K757/P757-1))," ")</f>
        <v>-0.75</v>
      </c>
      <c r="S757" s="100" t="str">
        <f aca="false">IF(N757&gt;0,IF(O757="","-",IF(R757&lt;0%,"DEGROWTH","GROWTH")))</f>
        <v>DEGROWTH</v>
      </c>
      <c r="T757" s="69" t="n">
        <v>34</v>
      </c>
      <c r="U757" s="101" t="str">
        <f aca="false">IF(F757&lt;=$V$2,"Apr","")</f>
        <v>Apr</v>
      </c>
      <c r="V757" s="97" t="n">
        <v>34</v>
      </c>
      <c r="W757" s="102" t="n">
        <f aca="false">K757-V757</f>
        <v>-19</v>
      </c>
      <c r="X757" s="103" t="n">
        <f aca="false">IFERROR(IF(U757="Apr",(K757/V757-1)),0)</f>
        <v>-0.558823529411765</v>
      </c>
      <c r="Y757" s="104" t="str">
        <f aca="false">IF(T757&gt;0,IF(U757="","-",IF(X757&lt;0%,"DEGROWTH","GROWTH")))</f>
        <v>DEGROWTH</v>
      </c>
      <c r="Z757" s="75" t="n">
        <v>0</v>
      </c>
      <c r="AA757" s="70"/>
      <c r="AB757" s="70" t="s">
        <v>133</v>
      </c>
      <c r="AC757" s="70" t="s">
        <v>134</v>
      </c>
      <c r="AD757" s="3" t="n">
        <f aca="false">IF(K757=0,1,0)</f>
        <v>0</v>
      </c>
      <c r="AE757" s="76"/>
    </row>
    <row r="758" customFormat="false" ht="14.25" hidden="false" customHeight="true" outlineLevel="0" collapsed="false">
      <c r="A758" s="70" t="s">
        <v>134</v>
      </c>
      <c r="B758" s="72" t="s">
        <v>78</v>
      </c>
      <c r="C758" s="72" t="s">
        <v>2030</v>
      </c>
      <c r="D758" s="72" t="n">
        <v>1000000204</v>
      </c>
      <c r="E758" s="73" t="s">
        <v>2031</v>
      </c>
      <c r="F758" s="74" t="n">
        <v>43054</v>
      </c>
      <c r="G758" s="67" t="str">
        <f aca="false">IF(I758&gt;0,"Targeted Dealer","-")</f>
        <v>Targeted Dealer</v>
      </c>
      <c r="H758" s="67"/>
      <c r="I758" s="68" t="n">
        <v>240</v>
      </c>
      <c r="J758" s="68" t="n">
        <f aca="false">I758/$J$1*($J$1-$E$1)</f>
        <v>224</v>
      </c>
      <c r="K758" s="69" t="n">
        <v>298.25</v>
      </c>
      <c r="L758" s="69" t="n">
        <f aca="false">I758-K758</f>
        <v>-58.25</v>
      </c>
      <c r="M758" s="69" t="n">
        <f aca="false">IFERROR((K758/J758%),"-")</f>
        <v>133.147321428571</v>
      </c>
      <c r="N758" s="97" t="n">
        <v>294</v>
      </c>
      <c r="O758" s="98" t="str">
        <f aca="false">IF(F758&lt;=$P$2,"Mar","")</f>
        <v>Mar</v>
      </c>
      <c r="P758" s="97" t="n">
        <f aca="false">N758</f>
        <v>294</v>
      </c>
      <c r="Q758" s="99" t="n">
        <f aca="false">K758-P758</f>
        <v>4.25</v>
      </c>
      <c r="R758" s="98" t="n">
        <f aca="false">IFERROR(IF(O758="Mar",(K758/P758-1))," ")</f>
        <v>0.0144557823129252</v>
      </c>
      <c r="S758" s="100" t="str">
        <f aca="false">IF(N758&gt;0,IF(O758="","-",IF(R758&lt;0%,"DEGROWTH","GROWTH")))</f>
        <v>GROWTH</v>
      </c>
      <c r="T758" s="69" t="n">
        <v>242.5</v>
      </c>
      <c r="U758" s="101" t="str">
        <f aca="false">IF(F758&lt;=$V$2,"Apr","")</f>
        <v>Apr</v>
      </c>
      <c r="V758" s="97" t="n">
        <v>242.5</v>
      </c>
      <c r="W758" s="102" t="n">
        <f aca="false">K758-V758</f>
        <v>55.75</v>
      </c>
      <c r="X758" s="103" t="n">
        <f aca="false">IFERROR(IF(U758="Apr",(K758/V758-1)),0)</f>
        <v>0.229896907216495</v>
      </c>
      <c r="Y758" s="104" t="str">
        <f aca="false">IF(T758&gt;0,IF(U758="","-",IF(X758&lt;0%,"DEGROWTH","GROWTH")))</f>
        <v>GROWTH</v>
      </c>
      <c r="Z758" s="75" t="n">
        <v>0</v>
      </c>
      <c r="AA758" s="70"/>
      <c r="AB758" s="70" t="s">
        <v>133</v>
      </c>
      <c r="AC758" s="70" t="s">
        <v>134</v>
      </c>
      <c r="AD758" s="3" t="n">
        <f aca="false">IF(K758=0,1,0)</f>
        <v>0</v>
      </c>
      <c r="AE758" s="76"/>
    </row>
    <row r="759" customFormat="false" ht="14.25" hidden="false" customHeight="true" outlineLevel="0" collapsed="false">
      <c r="A759" s="70" t="s">
        <v>134</v>
      </c>
      <c r="B759" s="72" t="s">
        <v>78</v>
      </c>
      <c r="C759" s="72" t="s">
        <v>2032</v>
      </c>
      <c r="D759" s="72" t="n">
        <v>1000000211</v>
      </c>
      <c r="E759" s="73" t="s">
        <v>2033</v>
      </c>
      <c r="F759" s="74" t="n">
        <v>43263</v>
      </c>
      <c r="G759" s="67" t="str">
        <f aca="false">IF(I759&gt;0,"Targeted Dealer","-")</f>
        <v>Targeted Dealer</v>
      </c>
      <c r="H759" s="67"/>
      <c r="I759" s="68" t="n">
        <v>150</v>
      </c>
      <c r="J759" s="68" t="n">
        <f aca="false">I759/$J$1*($J$1-$E$1)</f>
        <v>140</v>
      </c>
      <c r="K759" s="69" t="n">
        <v>100</v>
      </c>
      <c r="L759" s="69" t="n">
        <f aca="false">I759-K759</f>
        <v>50</v>
      </c>
      <c r="M759" s="69" t="n">
        <f aca="false">IFERROR((K759/J759%),"-")</f>
        <v>71.4285714285714</v>
      </c>
      <c r="N759" s="97" t="n">
        <v>150</v>
      </c>
      <c r="O759" s="98" t="str">
        <f aca="false">IF(F759&lt;=$P$2,"Mar","")</f>
        <v>Mar</v>
      </c>
      <c r="P759" s="97" t="n">
        <f aca="false">N759</f>
        <v>150</v>
      </c>
      <c r="Q759" s="99" t="n">
        <f aca="false">K759-P759</f>
        <v>-50</v>
      </c>
      <c r="R759" s="98" t="n">
        <f aca="false">IFERROR(IF(O759="Mar",(K759/P759-1))," ")</f>
        <v>-0.333333333333333</v>
      </c>
      <c r="S759" s="100" t="str">
        <f aca="false">IF(N759&gt;0,IF(O759="","-",IF(R759&lt;0%,"DEGROWTH","GROWTH")))</f>
        <v>DEGROWTH</v>
      </c>
      <c r="T759" s="69" t="n">
        <v>125</v>
      </c>
      <c r="U759" s="101" t="str">
        <f aca="false">IF(F759&lt;=$V$2,"Apr","")</f>
        <v>Apr</v>
      </c>
      <c r="V759" s="97" t="n">
        <v>125</v>
      </c>
      <c r="W759" s="102" t="n">
        <f aca="false">K759-V759</f>
        <v>-25</v>
      </c>
      <c r="X759" s="103" t="n">
        <f aca="false">IFERROR(IF(U759="Apr",(K759/V759-1)),0)</f>
        <v>-0.2</v>
      </c>
      <c r="Y759" s="104" t="str">
        <f aca="false">IF(T759&gt;0,IF(U759="","-",IF(X759&lt;0%,"DEGROWTH","GROWTH")))</f>
        <v>DEGROWTH</v>
      </c>
      <c r="Z759" s="75" t="n">
        <v>0</v>
      </c>
      <c r="AA759" s="70"/>
      <c r="AB759" s="70" t="s">
        <v>133</v>
      </c>
      <c r="AC759" s="70" t="s">
        <v>134</v>
      </c>
      <c r="AD759" s="3" t="n">
        <f aca="false">IF(K759=0,1,0)</f>
        <v>0</v>
      </c>
      <c r="AE759" s="76"/>
    </row>
    <row r="760" customFormat="false" ht="14.25" hidden="false" customHeight="true" outlineLevel="0" collapsed="false">
      <c r="A760" s="70" t="s">
        <v>134</v>
      </c>
      <c r="B760" s="72" t="s">
        <v>78</v>
      </c>
      <c r="C760" s="72" t="s">
        <v>2034</v>
      </c>
      <c r="D760" s="72" t="n">
        <v>1000000223</v>
      </c>
      <c r="E760" s="73" t="s">
        <v>2035</v>
      </c>
      <c r="F760" s="74" t="n">
        <v>43379</v>
      </c>
      <c r="G760" s="67" t="str">
        <f aca="false">IF(I760&gt;0,"Targeted Dealer","-")</f>
        <v>Targeted Dealer</v>
      </c>
      <c r="H760" s="67"/>
      <c r="I760" s="68" t="n">
        <v>200</v>
      </c>
      <c r="J760" s="68" t="n">
        <f aca="false">I760/$J$1*($J$1-$E$1)</f>
        <v>186.666666666667</v>
      </c>
      <c r="K760" s="69" t="n">
        <v>142.5</v>
      </c>
      <c r="L760" s="69" t="n">
        <f aca="false">I760-K760</f>
        <v>57.5</v>
      </c>
      <c r="M760" s="69" t="n">
        <f aca="false">IFERROR((K760/J760%),"-")</f>
        <v>76.3392857142857</v>
      </c>
      <c r="N760" s="97" t="n">
        <v>207</v>
      </c>
      <c r="O760" s="98" t="str">
        <f aca="false">IF(F760&lt;=$P$2,"Mar","")</f>
        <v>Mar</v>
      </c>
      <c r="P760" s="97" t="n">
        <f aca="false">N760</f>
        <v>207</v>
      </c>
      <c r="Q760" s="99" t="n">
        <f aca="false">K760-P760</f>
        <v>-64.5</v>
      </c>
      <c r="R760" s="98" t="n">
        <f aca="false">IFERROR(IF(O760="Mar",(K760/P760-1))," ")</f>
        <v>-0.311594202898551</v>
      </c>
      <c r="S760" s="100" t="str">
        <f aca="false">IF(N760&gt;0,IF(O760="","-",IF(R760&lt;0%,"DEGROWTH","GROWTH")))</f>
        <v>DEGROWTH</v>
      </c>
      <c r="T760" s="69" t="n">
        <v>100</v>
      </c>
      <c r="U760" s="101" t="str">
        <f aca="false">IF(F760&lt;=$V$2,"Apr","")</f>
        <v>Apr</v>
      </c>
      <c r="V760" s="97" t="n">
        <v>100</v>
      </c>
      <c r="W760" s="102" t="n">
        <f aca="false">K760-V760</f>
        <v>42.5</v>
      </c>
      <c r="X760" s="103" t="n">
        <f aca="false">IFERROR(IF(U760="Apr",(K760/V760-1)),0)</f>
        <v>0.425</v>
      </c>
      <c r="Y760" s="104" t="str">
        <f aca="false">IF(T760&gt;0,IF(U760="","-",IF(X760&lt;0%,"DEGROWTH","GROWTH")))</f>
        <v>GROWTH</v>
      </c>
      <c r="Z760" s="75" t="n">
        <v>0</v>
      </c>
      <c r="AA760" s="70"/>
      <c r="AB760" s="70" t="s">
        <v>133</v>
      </c>
      <c r="AC760" s="70" t="s">
        <v>134</v>
      </c>
      <c r="AD760" s="3" t="n">
        <f aca="false">IF(K760=0,1,0)</f>
        <v>0</v>
      </c>
      <c r="AE760" s="76"/>
    </row>
    <row r="761" customFormat="false" ht="14.25" hidden="false" customHeight="true" outlineLevel="0" collapsed="false">
      <c r="A761" s="70" t="s">
        <v>134</v>
      </c>
      <c r="B761" s="72" t="s">
        <v>78</v>
      </c>
      <c r="C761" s="72" t="s">
        <v>2036</v>
      </c>
      <c r="D761" s="72" t="n">
        <v>1000000206</v>
      </c>
      <c r="E761" s="73" t="s">
        <v>2037</v>
      </c>
      <c r="F761" s="74" t="n">
        <v>43452</v>
      </c>
      <c r="G761" s="67" t="str">
        <f aca="false">IF(I761&gt;0,"Targeted Dealer","-")</f>
        <v>Targeted Dealer</v>
      </c>
      <c r="H761" s="67"/>
      <c r="I761" s="68" t="n">
        <v>140</v>
      </c>
      <c r="J761" s="68" t="n">
        <f aca="false">I761/$J$1*($J$1-$E$1)</f>
        <v>130.666666666667</v>
      </c>
      <c r="K761" s="69" t="n">
        <v>150</v>
      </c>
      <c r="L761" s="69" t="n">
        <f aca="false">I761-K761</f>
        <v>-10</v>
      </c>
      <c r="M761" s="69" t="n">
        <f aca="false">IFERROR((K761/J761%),"-")</f>
        <v>114.795918367347</v>
      </c>
      <c r="N761" s="97" t="n">
        <v>150</v>
      </c>
      <c r="O761" s="98" t="str">
        <f aca="false">IF(F761&lt;=$P$2,"Mar","")</f>
        <v>Mar</v>
      </c>
      <c r="P761" s="97" t="n">
        <f aca="false">N761</f>
        <v>150</v>
      </c>
      <c r="Q761" s="99" t="n">
        <f aca="false">K761-P761</f>
        <v>0</v>
      </c>
      <c r="R761" s="98" t="n">
        <f aca="false">IFERROR(IF(O761="Mar",(K761/P761-1))," ")</f>
        <v>0</v>
      </c>
      <c r="S761" s="100" t="str">
        <f aca="false">IF(N761&gt;0,IF(O761="","-",IF(R761&lt;0%,"DEGROWTH","GROWTH")))</f>
        <v>GROWTH</v>
      </c>
      <c r="T761" s="69" t="n">
        <v>69.5</v>
      </c>
      <c r="U761" s="101" t="str">
        <f aca="false">IF(F761&lt;=$V$2,"Apr","")</f>
        <v>Apr</v>
      </c>
      <c r="V761" s="97" t="n">
        <v>69.5</v>
      </c>
      <c r="W761" s="102" t="n">
        <f aca="false">K761-V761</f>
        <v>80.5</v>
      </c>
      <c r="X761" s="103" t="n">
        <f aca="false">IFERROR(IF(U761="Apr",(K761/V761-1)),0)</f>
        <v>1.15827338129496</v>
      </c>
      <c r="Y761" s="104" t="str">
        <f aca="false">IF(T761&gt;0,IF(U761="","-",IF(X761&lt;0%,"DEGROWTH","GROWTH")))</f>
        <v>GROWTH</v>
      </c>
      <c r="Z761" s="75" t="n">
        <v>0</v>
      </c>
      <c r="AA761" s="70"/>
      <c r="AB761" s="70" t="s">
        <v>133</v>
      </c>
      <c r="AC761" s="70" t="s">
        <v>134</v>
      </c>
      <c r="AD761" s="3" t="n">
        <f aca="false">IF(K761=0,1,0)</f>
        <v>0</v>
      </c>
      <c r="AE761" s="76"/>
    </row>
    <row r="762" customFormat="false" ht="14.25" hidden="false" customHeight="true" outlineLevel="0" collapsed="false">
      <c r="A762" s="70" t="s">
        <v>134</v>
      </c>
      <c r="B762" s="72" t="s">
        <v>78</v>
      </c>
      <c r="C762" s="72" t="s">
        <v>2038</v>
      </c>
      <c r="D762" s="72" t="n">
        <v>1000000229</v>
      </c>
      <c r="E762" s="73" t="s">
        <v>2039</v>
      </c>
      <c r="F762" s="74" t="n">
        <v>43817</v>
      </c>
      <c r="G762" s="67" t="str">
        <f aca="false">IF(I762&gt;0,"Targeted Dealer","-")</f>
        <v>Targeted Dealer</v>
      </c>
      <c r="H762" s="67"/>
      <c r="I762" s="68" t="n">
        <v>50</v>
      </c>
      <c r="J762" s="68" t="n">
        <f aca="false">I762/$J$1*($J$1-$E$1)</f>
        <v>46.6666666666667</v>
      </c>
      <c r="K762" s="69" t="n">
        <v>7.5</v>
      </c>
      <c r="L762" s="69" t="n">
        <f aca="false">I762-K762</f>
        <v>42.5</v>
      </c>
      <c r="M762" s="69" t="n">
        <f aca="false">IFERROR((K762/J762%),"-")</f>
        <v>16.0714285714286</v>
      </c>
      <c r="N762" s="97" t="n">
        <v>11</v>
      </c>
      <c r="O762" s="98" t="str">
        <f aca="false">IF(F762&lt;=$P$2,"Mar","")</f>
        <v>Mar</v>
      </c>
      <c r="P762" s="97" t="n">
        <f aca="false">N762</f>
        <v>11</v>
      </c>
      <c r="Q762" s="99" t="n">
        <f aca="false">K762-P762</f>
        <v>-3.5</v>
      </c>
      <c r="R762" s="98" t="n">
        <f aca="false">IFERROR(IF(O762="Mar",(K762/P762-1))," ")</f>
        <v>-0.318181818181818</v>
      </c>
      <c r="S762" s="100" t="str">
        <f aca="false">IF(N762&gt;0,IF(O762="","-",IF(R762&lt;0%,"DEGROWTH","GROWTH")))</f>
        <v>DEGROWTH</v>
      </c>
      <c r="T762" s="69" t="n">
        <v>36.5</v>
      </c>
      <c r="U762" s="101" t="str">
        <f aca="false">IF(F762&lt;=$V$2,"Apr","")</f>
        <v>Apr</v>
      </c>
      <c r="V762" s="97" t="n">
        <v>36.5</v>
      </c>
      <c r="W762" s="102" t="n">
        <f aca="false">K762-V762</f>
        <v>-29</v>
      </c>
      <c r="X762" s="103" t="n">
        <f aca="false">IFERROR(IF(U762="Apr",(K762/V762-1)),0)</f>
        <v>-0.794520547945206</v>
      </c>
      <c r="Y762" s="104" t="str">
        <f aca="false">IF(T762&gt;0,IF(U762="","-",IF(X762&lt;0%,"DEGROWTH","GROWTH")))</f>
        <v>DEGROWTH</v>
      </c>
      <c r="Z762" s="75" t="n">
        <v>0</v>
      </c>
      <c r="AA762" s="70"/>
      <c r="AB762" s="70" t="s">
        <v>133</v>
      </c>
      <c r="AC762" s="70" t="s">
        <v>134</v>
      </c>
      <c r="AD762" s="3" t="n">
        <f aca="false">IF(K762=0,1,0)</f>
        <v>0</v>
      </c>
      <c r="AE762" s="76"/>
    </row>
    <row r="763" customFormat="false" ht="14.25" hidden="false" customHeight="true" outlineLevel="0" collapsed="false">
      <c r="A763" s="70" t="s">
        <v>134</v>
      </c>
      <c r="B763" s="72" t="s">
        <v>78</v>
      </c>
      <c r="C763" s="72" t="s">
        <v>2040</v>
      </c>
      <c r="D763" s="72" t="n">
        <v>1000000214</v>
      </c>
      <c r="E763" s="73" t="s">
        <v>2041</v>
      </c>
      <c r="F763" s="74" t="n">
        <v>43992</v>
      </c>
      <c r="G763" s="67" t="str">
        <f aca="false">IF(I763&gt;0,"Targeted Dealer","-")</f>
        <v>Targeted Dealer</v>
      </c>
      <c r="H763" s="67"/>
      <c r="I763" s="68" t="n">
        <v>50</v>
      </c>
      <c r="J763" s="68" t="n">
        <f aca="false">I763/$J$1*($J$1-$E$1)</f>
        <v>46.6666666666667</v>
      </c>
      <c r="K763" s="69" t="n">
        <v>30</v>
      </c>
      <c r="L763" s="69" t="n">
        <f aca="false">I763-K763</f>
        <v>20</v>
      </c>
      <c r="M763" s="69" t="n">
        <f aca="false">IFERROR((K763/J763%),"-")</f>
        <v>64.2857142857143</v>
      </c>
      <c r="N763" s="97" t="n">
        <v>25</v>
      </c>
      <c r="O763" s="98" t="str">
        <f aca="false">IF(F763&lt;=$P$2,"Mar","")</f>
        <v>Mar</v>
      </c>
      <c r="P763" s="97" t="n">
        <f aca="false">N763</f>
        <v>25</v>
      </c>
      <c r="Q763" s="99" t="n">
        <f aca="false">K763-P763</f>
        <v>5</v>
      </c>
      <c r="R763" s="98" t="n">
        <f aca="false">IFERROR(IF(O763="Mar",(K763/P763-1))," ")</f>
        <v>0.2</v>
      </c>
      <c r="S763" s="100" t="str">
        <f aca="false">IF(N763&gt;0,IF(O763="","-",IF(R763&lt;0%,"DEGROWTH","GROWTH")))</f>
        <v>GROWTH</v>
      </c>
      <c r="T763" s="69" t="n">
        <v>14</v>
      </c>
      <c r="U763" s="101" t="str">
        <f aca="false">IF(F763&lt;=$V$2,"Apr","")</f>
        <v>Apr</v>
      </c>
      <c r="V763" s="97" t="n">
        <v>14</v>
      </c>
      <c r="W763" s="102" t="n">
        <f aca="false">K763-V763</f>
        <v>16</v>
      </c>
      <c r="X763" s="103" t="n">
        <f aca="false">IFERROR(IF(U763="Apr",(K763/V763-1)),0)</f>
        <v>1.14285714285714</v>
      </c>
      <c r="Y763" s="104" t="str">
        <f aca="false">IF(T763&gt;0,IF(U763="","-",IF(X763&lt;0%,"DEGROWTH","GROWTH")))</f>
        <v>GROWTH</v>
      </c>
      <c r="Z763" s="75" t="n">
        <v>0</v>
      </c>
      <c r="AA763" s="70"/>
      <c r="AB763" s="70" t="s">
        <v>133</v>
      </c>
      <c r="AC763" s="70" t="s">
        <v>134</v>
      </c>
      <c r="AD763" s="3" t="n">
        <f aca="false">IF(K763=0,1,0)</f>
        <v>0</v>
      </c>
      <c r="AE763" s="76"/>
    </row>
    <row r="764" customFormat="false" ht="14.25" hidden="false" customHeight="true" outlineLevel="0" collapsed="false">
      <c r="A764" s="70" t="s">
        <v>134</v>
      </c>
      <c r="B764" s="72" t="s">
        <v>78</v>
      </c>
      <c r="C764" s="72" t="s">
        <v>2042</v>
      </c>
      <c r="D764" s="72" t="n">
        <v>1000000205</v>
      </c>
      <c r="E764" s="73" t="s">
        <v>2043</v>
      </c>
      <c r="F764" s="74" t="n">
        <v>44068</v>
      </c>
      <c r="G764" s="67" t="str">
        <f aca="false">IF(I764&gt;0,"Targeted Dealer","-")</f>
        <v>Targeted Dealer</v>
      </c>
      <c r="H764" s="67"/>
      <c r="I764" s="68" t="n">
        <v>50</v>
      </c>
      <c r="J764" s="68" t="n">
        <f aca="false">I764/$J$1*($J$1-$E$1)</f>
        <v>46.6666666666667</v>
      </c>
      <c r="K764" s="69" t="n">
        <v>15</v>
      </c>
      <c r="L764" s="69" t="n">
        <f aca="false">I764-K764</f>
        <v>35</v>
      </c>
      <c r="M764" s="69" t="n">
        <f aca="false">IFERROR((K764/J764%),"-")</f>
        <v>32.1428571428571</v>
      </c>
      <c r="N764" s="97" t="n">
        <v>15</v>
      </c>
      <c r="O764" s="98" t="str">
        <f aca="false">IF(F764&lt;=$P$2,"Mar","")</f>
        <v>Mar</v>
      </c>
      <c r="P764" s="97" t="n">
        <f aca="false">N764</f>
        <v>15</v>
      </c>
      <c r="Q764" s="99" t="n">
        <f aca="false">K764-P764</f>
        <v>0</v>
      </c>
      <c r="R764" s="98" t="n">
        <f aca="false">IFERROR(IF(O764="Mar",(K764/P764-1))," ")</f>
        <v>0</v>
      </c>
      <c r="S764" s="100" t="str">
        <f aca="false">IF(N764&gt;0,IF(O764="","-",IF(R764&lt;0%,"DEGROWTH","GROWTH")))</f>
        <v>GROWTH</v>
      </c>
      <c r="T764" s="69" t="n">
        <v>50</v>
      </c>
      <c r="U764" s="101" t="str">
        <f aca="false">IF(F764&lt;=$V$2,"Apr","")</f>
        <v>Apr</v>
      </c>
      <c r="V764" s="97" t="n">
        <v>50</v>
      </c>
      <c r="W764" s="102" t="n">
        <f aca="false">K764-V764</f>
        <v>-35</v>
      </c>
      <c r="X764" s="103" t="n">
        <f aca="false">IFERROR(IF(U764="Apr",(K764/V764-1)),0)</f>
        <v>-0.7</v>
      </c>
      <c r="Y764" s="104" t="str">
        <f aca="false">IF(T764&gt;0,IF(U764="","-",IF(X764&lt;0%,"DEGROWTH","GROWTH")))</f>
        <v>DEGROWTH</v>
      </c>
      <c r="Z764" s="75" t="n">
        <v>0</v>
      </c>
      <c r="AA764" s="70"/>
      <c r="AB764" s="70" t="s">
        <v>133</v>
      </c>
      <c r="AC764" s="70" t="s">
        <v>134</v>
      </c>
      <c r="AD764" s="3" t="n">
        <f aca="false">IF(K764=0,1,0)</f>
        <v>0</v>
      </c>
      <c r="AE764" s="76"/>
    </row>
    <row r="765" customFormat="false" ht="14.25" hidden="false" customHeight="true" outlineLevel="0" collapsed="false">
      <c r="A765" s="70" t="s">
        <v>134</v>
      </c>
      <c r="B765" s="72" t="s">
        <v>78</v>
      </c>
      <c r="C765" s="72" t="s">
        <v>2044</v>
      </c>
      <c r="D765" s="72" t="n">
        <v>1000000215</v>
      </c>
      <c r="E765" s="73" t="s">
        <v>2045</v>
      </c>
      <c r="F765" s="74" t="n">
        <v>44145</v>
      </c>
      <c r="G765" s="67" t="str">
        <f aca="false">IF(I765&gt;0,"Targeted Dealer","-")</f>
        <v>Targeted Dealer</v>
      </c>
      <c r="H765" s="67"/>
      <c r="I765" s="68" t="n">
        <v>90</v>
      </c>
      <c r="J765" s="68" t="n">
        <f aca="false">I765/$J$1*($J$1-$E$1)</f>
        <v>84</v>
      </c>
      <c r="K765" s="69" t="n">
        <v>60</v>
      </c>
      <c r="L765" s="69" t="n">
        <f aca="false">I765-K765</f>
        <v>30</v>
      </c>
      <c r="M765" s="69" t="n">
        <f aca="false">IFERROR((K765/J765%),"-")</f>
        <v>71.4285714285714</v>
      </c>
      <c r="N765" s="97" t="n">
        <v>122</v>
      </c>
      <c r="O765" s="98" t="str">
        <f aca="false">IF(F765&lt;=$P$2,"Mar","")</f>
        <v>Mar</v>
      </c>
      <c r="P765" s="97" t="n">
        <f aca="false">N765</f>
        <v>122</v>
      </c>
      <c r="Q765" s="99" t="n">
        <f aca="false">K765-P765</f>
        <v>-62</v>
      </c>
      <c r="R765" s="98" t="n">
        <f aca="false">IFERROR(IF(O765="Mar",(K765/P765-1))," ")</f>
        <v>-0.508196721311475</v>
      </c>
      <c r="S765" s="100" t="str">
        <f aca="false">IF(N765&gt;0,IF(O765="","-",IF(R765&lt;0%,"DEGROWTH","GROWTH")))</f>
        <v>DEGROWTH</v>
      </c>
      <c r="T765" s="69" t="n">
        <v>135</v>
      </c>
      <c r="U765" s="101" t="str">
        <f aca="false">IF(F765&lt;=$V$2,"Apr","")</f>
        <v>Apr</v>
      </c>
      <c r="V765" s="97" t="n">
        <v>135</v>
      </c>
      <c r="W765" s="102" t="n">
        <f aca="false">K765-V765</f>
        <v>-75</v>
      </c>
      <c r="X765" s="103" t="n">
        <f aca="false">IFERROR(IF(U765="Apr",(K765/V765-1)),0)</f>
        <v>-0.555555555555556</v>
      </c>
      <c r="Y765" s="104" t="str">
        <f aca="false">IF(T765&gt;0,IF(U765="","-",IF(X765&lt;0%,"DEGROWTH","GROWTH")))</f>
        <v>DEGROWTH</v>
      </c>
      <c r="Z765" s="75" t="n">
        <v>0</v>
      </c>
      <c r="AA765" s="70"/>
      <c r="AB765" s="70" t="s">
        <v>133</v>
      </c>
      <c r="AC765" s="70" t="s">
        <v>134</v>
      </c>
      <c r="AD765" s="3" t="n">
        <f aca="false">IF(K765=0,1,0)</f>
        <v>0</v>
      </c>
      <c r="AE765" s="76"/>
    </row>
    <row r="766" customFormat="false" ht="14.25" hidden="false" customHeight="true" outlineLevel="0" collapsed="false">
      <c r="A766" s="70" t="s">
        <v>134</v>
      </c>
      <c r="B766" s="72" t="s">
        <v>78</v>
      </c>
      <c r="C766" s="72" t="s">
        <v>2046</v>
      </c>
      <c r="D766" s="72" t="n">
        <v>1000000226</v>
      </c>
      <c r="E766" s="73" t="s">
        <v>2047</v>
      </c>
      <c r="F766" s="74" t="n">
        <v>44179</v>
      </c>
      <c r="G766" s="67" t="str">
        <f aca="false">IF(I766&gt;0,"Targeted Dealer","-")</f>
        <v>Targeted Dealer</v>
      </c>
      <c r="H766" s="67"/>
      <c r="I766" s="68" t="n">
        <v>75</v>
      </c>
      <c r="J766" s="68" t="n">
        <f aca="false">I766/$J$1*($J$1-$E$1)</f>
        <v>70</v>
      </c>
      <c r="K766" s="69" t="n">
        <v>88.2</v>
      </c>
      <c r="L766" s="69" t="n">
        <f aca="false">I766-K766</f>
        <v>-13.2</v>
      </c>
      <c r="M766" s="69" t="n">
        <f aca="false">IFERROR((K766/J766%),"-")</f>
        <v>126</v>
      </c>
      <c r="N766" s="97" t="n">
        <v>125</v>
      </c>
      <c r="O766" s="98" t="str">
        <f aca="false">IF(F766&lt;=$P$2,"Mar","")</f>
        <v>Mar</v>
      </c>
      <c r="P766" s="97" t="n">
        <f aca="false">N766</f>
        <v>125</v>
      </c>
      <c r="Q766" s="99" t="n">
        <f aca="false">K766-P766</f>
        <v>-36.8</v>
      </c>
      <c r="R766" s="98" t="n">
        <f aca="false">IFERROR(IF(O766="Mar",(K766/P766-1))," ")</f>
        <v>-0.2944</v>
      </c>
      <c r="S766" s="100" t="str">
        <f aca="false">IF(N766&gt;0,IF(O766="","-",IF(R766&lt;0%,"DEGROWTH","GROWTH")))</f>
        <v>DEGROWTH</v>
      </c>
      <c r="T766" s="69" t="n">
        <v>100</v>
      </c>
      <c r="U766" s="101" t="str">
        <f aca="false">IF(F766&lt;=$V$2,"Apr","")</f>
        <v>Apr</v>
      </c>
      <c r="V766" s="97" t="n">
        <v>100</v>
      </c>
      <c r="W766" s="102" t="n">
        <f aca="false">K766-V766</f>
        <v>-11.8</v>
      </c>
      <c r="X766" s="103" t="n">
        <f aca="false">IFERROR(IF(U766="Apr",(K766/V766-1)),0)</f>
        <v>-0.118</v>
      </c>
      <c r="Y766" s="104" t="str">
        <f aca="false">IF(T766&gt;0,IF(U766="","-",IF(X766&lt;0%,"DEGROWTH","GROWTH")))</f>
        <v>DEGROWTH</v>
      </c>
      <c r="Z766" s="75" t="n">
        <v>0</v>
      </c>
      <c r="AA766" s="70"/>
      <c r="AB766" s="70" t="s">
        <v>133</v>
      </c>
      <c r="AC766" s="70" t="s">
        <v>134</v>
      </c>
      <c r="AD766" s="3" t="n">
        <f aca="false">IF(K766=0,1,0)</f>
        <v>0</v>
      </c>
      <c r="AE766" s="76"/>
    </row>
    <row r="767" customFormat="false" ht="14.25" hidden="false" customHeight="true" outlineLevel="0" collapsed="false">
      <c r="A767" s="70" t="s">
        <v>134</v>
      </c>
      <c r="B767" s="72" t="s">
        <v>78</v>
      </c>
      <c r="C767" s="72" t="s">
        <v>2048</v>
      </c>
      <c r="D767" s="72" t="n">
        <v>1000000225</v>
      </c>
      <c r="E767" s="73" t="s">
        <v>2049</v>
      </c>
      <c r="F767" s="74" t="n">
        <v>44335</v>
      </c>
      <c r="G767" s="67" t="str">
        <f aca="false">IF(I767&gt;0,"Targeted Dealer","-")</f>
        <v>Targeted Dealer</v>
      </c>
      <c r="H767" s="67"/>
      <c r="I767" s="68" t="n">
        <v>60</v>
      </c>
      <c r="J767" s="68" t="n">
        <f aca="false">I767/$J$1*($J$1-$E$1)</f>
        <v>56</v>
      </c>
      <c r="K767" s="69" t="n">
        <v>15</v>
      </c>
      <c r="L767" s="69" t="n">
        <f aca="false">I767-K767</f>
        <v>45</v>
      </c>
      <c r="M767" s="69" t="n">
        <f aca="false">IFERROR((K767/J767%),"-")</f>
        <v>26.7857142857143</v>
      </c>
      <c r="N767" s="97" t="n">
        <v>15</v>
      </c>
      <c r="O767" s="98" t="str">
        <f aca="false">IF(F767&lt;=$P$2,"Mar","")</f>
        <v>Mar</v>
      </c>
      <c r="P767" s="97" t="n">
        <f aca="false">N767</f>
        <v>15</v>
      </c>
      <c r="Q767" s="99" t="n">
        <f aca="false">K767-P767</f>
        <v>0</v>
      </c>
      <c r="R767" s="98" t="n">
        <f aca="false">IFERROR(IF(O767="Mar",(K767/P767-1))," ")</f>
        <v>0</v>
      </c>
      <c r="S767" s="100" t="str">
        <f aca="false">IF(N767&gt;0,IF(O767="","-",IF(R767&lt;0%,"DEGROWTH","GROWTH")))</f>
        <v>GROWTH</v>
      </c>
      <c r="T767" s="69" t="n">
        <v>67.5</v>
      </c>
      <c r="U767" s="101" t="str">
        <f aca="false">IF(F767&lt;=$V$2,"Apr","")</f>
        <v>Apr</v>
      </c>
      <c r="V767" s="97" t="n">
        <v>67.5</v>
      </c>
      <c r="W767" s="102" t="n">
        <f aca="false">K767-V767</f>
        <v>-52.5</v>
      </c>
      <c r="X767" s="103" t="n">
        <f aca="false">IFERROR(IF(U767="Apr",(K767/V767-1)),0)</f>
        <v>-0.777777777777778</v>
      </c>
      <c r="Y767" s="104" t="str">
        <f aca="false">IF(T767&gt;0,IF(U767="","-",IF(X767&lt;0%,"DEGROWTH","GROWTH")))</f>
        <v>DEGROWTH</v>
      </c>
      <c r="Z767" s="75" t="n">
        <v>0</v>
      </c>
      <c r="AA767" s="70"/>
      <c r="AB767" s="70" t="s">
        <v>133</v>
      </c>
      <c r="AC767" s="70" t="s">
        <v>134</v>
      </c>
      <c r="AD767" s="3" t="n">
        <f aca="false">IF(K767=0,1,0)</f>
        <v>0</v>
      </c>
      <c r="AE767" s="76"/>
    </row>
    <row r="768" customFormat="false" ht="14.25" hidden="false" customHeight="true" outlineLevel="0" collapsed="false">
      <c r="A768" s="70" t="s">
        <v>134</v>
      </c>
      <c r="B768" s="72" t="s">
        <v>78</v>
      </c>
      <c r="C768" s="72" t="s">
        <v>2050</v>
      </c>
      <c r="D768" s="72" t="n">
        <v>1000002612</v>
      </c>
      <c r="E768" s="73" t="s">
        <v>2051</v>
      </c>
      <c r="F768" s="74" t="n">
        <v>44623</v>
      </c>
      <c r="G768" s="67" t="str">
        <f aca="false">IF(I768&gt;0,"Targeted Dealer","-")</f>
        <v>Targeted Dealer</v>
      </c>
      <c r="H768" s="67"/>
      <c r="I768" s="68" t="n">
        <v>175</v>
      </c>
      <c r="J768" s="68" t="n">
        <f aca="false">I768/$J$1*($J$1-$E$1)</f>
        <v>163.333333333333</v>
      </c>
      <c r="K768" s="69" t="n">
        <v>125</v>
      </c>
      <c r="L768" s="69" t="n">
        <f aca="false">I768-K768</f>
        <v>50</v>
      </c>
      <c r="M768" s="69" t="n">
        <f aca="false">IFERROR((K768/J768%),"-")</f>
        <v>76.530612244898</v>
      </c>
      <c r="N768" s="97" t="n">
        <v>124</v>
      </c>
      <c r="O768" s="98" t="str">
        <f aca="false">IF(F768&lt;=$P$2,"Mar","")</f>
        <v>Mar</v>
      </c>
      <c r="P768" s="97" t="n">
        <f aca="false">N768</f>
        <v>124</v>
      </c>
      <c r="Q768" s="99" t="n">
        <f aca="false">K768-P768</f>
        <v>1</v>
      </c>
      <c r="R768" s="98" t="n">
        <f aca="false">IFERROR(IF(O768="Mar",(K768/P768-1))," ")</f>
        <v>0.00806451612903225</v>
      </c>
      <c r="S768" s="100" t="str">
        <f aca="false">IF(N768&gt;0,IF(O768="","-",IF(R768&lt;0%,"DEGROWTH","GROWTH")))</f>
        <v>GROWTH</v>
      </c>
      <c r="T768" s="69" t="n">
        <v>80</v>
      </c>
      <c r="U768" s="101" t="str">
        <f aca="false">IF(F768&lt;=$V$2,"Apr","")</f>
        <v>Apr</v>
      </c>
      <c r="V768" s="97" t="n">
        <v>80</v>
      </c>
      <c r="W768" s="102" t="n">
        <f aca="false">K768-V768</f>
        <v>45</v>
      </c>
      <c r="X768" s="103" t="n">
        <f aca="false">IFERROR(IF(U768="Apr",(K768/V768-1)),0)</f>
        <v>0.5625</v>
      </c>
      <c r="Y768" s="104" t="str">
        <f aca="false">IF(T768&gt;0,IF(U768="","-",IF(X768&lt;0%,"DEGROWTH","GROWTH")))</f>
        <v>GROWTH</v>
      </c>
      <c r="Z768" s="75" t="n">
        <v>0</v>
      </c>
      <c r="AA768" s="70"/>
      <c r="AB768" s="70" t="s">
        <v>133</v>
      </c>
      <c r="AC768" s="70" t="s">
        <v>134</v>
      </c>
      <c r="AD768" s="3" t="n">
        <f aca="false">IF(K768=0,1,0)</f>
        <v>0</v>
      </c>
      <c r="AE768" s="76"/>
    </row>
    <row r="769" customFormat="false" ht="14.25" hidden="false" customHeight="true" outlineLevel="0" collapsed="false">
      <c r="A769" s="70" t="s">
        <v>134</v>
      </c>
      <c r="B769" s="72" t="s">
        <v>78</v>
      </c>
      <c r="C769" s="72" t="s">
        <v>2052</v>
      </c>
      <c r="D769" s="72" t="n">
        <v>1000002751</v>
      </c>
      <c r="E769" s="73" t="s">
        <v>2053</v>
      </c>
      <c r="F769" s="74" t="n">
        <v>44700</v>
      </c>
      <c r="G769" s="67" t="str">
        <f aca="false">IF(I769&gt;0,"Targeted Dealer","-")</f>
        <v>Targeted Dealer</v>
      </c>
      <c r="H769" s="67"/>
      <c r="I769" s="68" t="n">
        <v>75</v>
      </c>
      <c r="J769" s="68" t="n">
        <f aca="false">I769/$J$1*($J$1-$E$1)</f>
        <v>70</v>
      </c>
      <c r="K769" s="69" t="n">
        <v>40</v>
      </c>
      <c r="L769" s="69" t="n">
        <f aca="false">I769-K769</f>
        <v>35</v>
      </c>
      <c r="M769" s="69" t="n">
        <f aca="false">IFERROR((K769/J769%),"-")</f>
        <v>57.1428571428571</v>
      </c>
      <c r="N769" s="97" t="n">
        <v>75</v>
      </c>
      <c r="O769" s="98" t="str">
        <f aca="false">IF(F769&lt;=$P$2,"Mar","")</f>
        <v>Mar</v>
      </c>
      <c r="P769" s="97" t="n">
        <f aca="false">N769</f>
        <v>75</v>
      </c>
      <c r="Q769" s="99" t="n">
        <f aca="false">K769-P769</f>
        <v>-35</v>
      </c>
      <c r="R769" s="98" t="n">
        <f aca="false">IFERROR(IF(O769="Mar",(K769/P769-1))," ")</f>
        <v>-0.466666666666667</v>
      </c>
      <c r="S769" s="100" t="str">
        <f aca="false">IF(N769&gt;0,IF(O769="","-",IF(R769&lt;0%,"DEGROWTH","GROWTH")))</f>
        <v>DEGROWTH</v>
      </c>
      <c r="T769" s="69" t="n">
        <v>50</v>
      </c>
      <c r="U769" s="101" t="str">
        <f aca="false">IF(F769&lt;=$V$2,"Apr","")</f>
        <v>Apr</v>
      </c>
      <c r="V769" s="97" t="n">
        <v>50</v>
      </c>
      <c r="W769" s="102" t="n">
        <f aca="false">K769-V769</f>
        <v>-10</v>
      </c>
      <c r="X769" s="103" t="n">
        <f aca="false">IFERROR(IF(U769="Apr",(K769/V769-1)),0)</f>
        <v>-0.2</v>
      </c>
      <c r="Y769" s="104" t="str">
        <f aca="false">IF(T769&gt;0,IF(U769="","-",IF(X769&lt;0%,"DEGROWTH","GROWTH")))</f>
        <v>DEGROWTH</v>
      </c>
      <c r="Z769" s="75" t="n">
        <v>0</v>
      </c>
      <c r="AA769" s="70"/>
      <c r="AB769" s="70" t="s">
        <v>133</v>
      </c>
      <c r="AC769" s="70" t="s">
        <v>134</v>
      </c>
      <c r="AD769" s="3" t="n">
        <f aca="false">IF(K769=0,1,0)</f>
        <v>0</v>
      </c>
      <c r="AE769" s="76"/>
    </row>
    <row r="770" customFormat="false" ht="14.25" hidden="false" customHeight="true" outlineLevel="0" collapsed="false">
      <c r="A770" s="70" t="s">
        <v>134</v>
      </c>
      <c r="B770" s="72" t="s">
        <v>78</v>
      </c>
      <c r="C770" s="72" t="s">
        <v>2054</v>
      </c>
      <c r="D770" s="72" t="n">
        <v>1000002837</v>
      </c>
      <c r="E770" s="73" t="s">
        <v>2055</v>
      </c>
      <c r="F770" s="74" t="n">
        <v>44760</v>
      </c>
      <c r="G770" s="67" t="str">
        <f aca="false">IF(I770&gt;0,"Targeted Dealer","-")</f>
        <v>Targeted Dealer</v>
      </c>
      <c r="H770" s="67"/>
      <c r="I770" s="68" t="n">
        <v>150</v>
      </c>
      <c r="J770" s="68" t="n">
        <f aca="false">I770/$J$1*($J$1-$E$1)</f>
        <v>140</v>
      </c>
      <c r="K770" s="69" t="n">
        <v>80</v>
      </c>
      <c r="L770" s="69" t="n">
        <f aca="false">I770-K770</f>
        <v>70</v>
      </c>
      <c r="M770" s="69" t="n">
        <f aca="false">IFERROR((K770/J770%),"-")</f>
        <v>57.1428571428571</v>
      </c>
      <c r="N770" s="97" t="n">
        <v>131.5</v>
      </c>
      <c r="O770" s="98" t="str">
        <f aca="false">IF(F770&lt;=$P$2,"Mar","")</f>
        <v>Mar</v>
      </c>
      <c r="P770" s="97" t="n">
        <f aca="false">N770</f>
        <v>131.5</v>
      </c>
      <c r="Q770" s="99" t="n">
        <f aca="false">K770-P770</f>
        <v>-51.5</v>
      </c>
      <c r="R770" s="98" t="n">
        <f aca="false">IFERROR(IF(O770="Mar",(K770/P770-1))," ")</f>
        <v>-0.391634980988593</v>
      </c>
      <c r="S770" s="100" t="str">
        <f aca="false">IF(N770&gt;0,IF(O770="","-",IF(R770&lt;0%,"DEGROWTH","GROWTH")))</f>
        <v>DEGROWTH</v>
      </c>
      <c r="T770" s="69" t="n">
        <v>225</v>
      </c>
      <c r="U770" s="101" t="str">
        <f aca="false">IF(F770&lt;=$V$2,"Apr","")</f>
        <v>Apr</v>
      </c>
      <c r="V770" s="97" t="n">
        <v>225</v>
      </c>
      <c r="W770" s="102" t="n">
        <f aca="false">K770-V770</f>
        <v>-145</v>
      </c>
      <c r="X770" s="103" t="n">
        <f aca="false">IFERROR(IF(U770="Apr",(K770/V770-1)),0)</f>
        <v>-0.644444444444444</v>
      </c>
      <c r="Y770" s="104" t="str">
        <f aca="false">IF(T770&gt;0,IF(U770="","-",IF(X770&lt;0%,"DEGROWTH","GROWTH")))</f>
        <v>DEGROWTH</v>
      </c>
      <c r="Z770" s="75" t="n">
        <v>0</v>
      </c>
      <c r="AA770" s="70"/>
      <c r="AB770" s="70" t="s">
        <v>133</v>
      </c>
      <c r="AC770" s="70" t="s">
        <v>134</v>
      </c>
      <c r="AD770" s="3" t="n">
        <f aca="false">IF(K770=0,1,0)</f>
        <v>0</v>
      </c>
      <c r="AE770" s="76"/>
    </row>
    <row r="771" customFormat="false" ht="14.25" hidden="false" customHeight="true" outlineLevel="0" collapsed="false">
      <c r="A771" s="70" t="s">
        <v>134</v>
      </c>
      <c r="B771" s="72" t="s">
        <v>78</v>
      </c>
      <c r="C771" s="72" t="s">
        <v>2056</v>
      </c>
      <c r="D771" s="72" t="n">
        <v>1000002903</v>
      </c>
      <c r="E771" s="73" t="s">
        <v>2057</v>
      </c>
      <c r="F771" s="74" t="n">
        <v>44799</v>
      </c>
      <c r="G771" s="67" t="str">
        <f aca="false">IF(I771&gt;0,"Targeted Dealer","-")</f>
        <v>Targeted Dealer</v>
      </c>
      <c r="H771" s="67"/>
      <c r="I771" s="68" t="n">
        <v>120</v>
      </c>
      <c r="J771" s="68" t="n">
        <f aca="false">I771/$J$1*($J$1-$E$1)</f>
        <v>112</v>
      </c>
      <c r="K771" s="69" t="n">
        <v>105</v>
      </c>
      <c r="L771" s="69" t="n">
        <f aca="false">I771-K771</f>
        <v>15</v>
      </c>
      <c r="M771" s="69" t="n">
        <f aca="false">IFERROR((K771/J771%),"-")</f>
        <v>93.75</v>
      </c>
      <c r="N771" s="97" t="n">
        <v>160</v>
      </c>
      <c r="O771" s="98" t="str">
        <f aca="false">IF(F771&lt;=$P$2,"Mar","")</f>
        <v>Mar</v>
      </c>
      <c r="P771" s="97" t="n">
        <f aca="false">N771</f>
        <v>160</v>
      </c>
      <c r="Q771" s="99" t="n">
        <f aca="false">K771-P771</f>
        <v>-55</v>
      </c>
      <c r="R771" s="98" t="n">
        <f aca="false">IFERROR(IF(O771="Mar",(K771/P771-1))," ")</f>
        <v>-0.34375</v>
      </c>
      <c r="S771" s="100" t="str">
        <f aca="false">IF(N771&gt;0,IF(O771="","-",IF(R771&lt;0%,"DEGROWTH","GROWTH")))</f>
        <v>DEGROWTH</v>
      </c>
      <c r="T771" s="69" t="n">
        <v>142</v>
      </c>
      <c r="U771" s="101" t="str">
        <f aca="false">IF(F771&lt;=$V$2,"Apr","")</f>
        <v>Apr</v>
      </c>
      <c r="V771" s="97" t="n">
        <v>142</v>
      </c>
      <c r="W771" s="102" t="n">
        <f aca="false">K771-V771</f>
        <v>-37</v>
      </c>
      <c r="X771" s="103" t="n">
        <f aca="false">IFERROR(IF(U771="Apr",(K771/V771-1)),0)</f>
        <v>-0.26056338028169</v>
      </c>
      <c r="Y771" s="104" t="str">
        <f aca="false">IF(T771&gt;0,IF(U771="","-",IF(X771&lt;0%,"DEGROWTH","GROWTH")))</f>
        <v>DEGROWTH</v>
      </c>
      <c r="Z771" s="75" t="n">
        <v>0</v>
      </c>
      <c r="AA771" s="70"/>
      <c r="AB771" s="70" t="s">
        <v>133</v>
      </c>
      <c r="AC771" s="70" t="s">
        <v>134</v>
      </c>
      <c r="AD771" s="3" t="n">
        <f aca="false">IF(K771=0,1,0)</f>
        <v>0</v>
      </c>
      <c r="AE771" s="76"/>
    </row>
    <row r="772" customFormat="false" ht="14.25" hidden="false" customHeight="true" outlineLevel="0" collapsed="false">
      <c r="A772" s="70" t="s">
        <v>134</v>
      </c>
      <c r="B772" s="72" t="s">
        <v>78</v>
      </c>
      <c r="C772" s="72" t="s">
        <v>2058</v>
      </c>
      <c r="D772" s="72" t="n">
        <v>1000003120</v>
      </c>
      <c r="E772" s="73" t="s">
        <v>2059</v>
      </c>
      <c r="F772" s="74" t="n">
        <v>44895</v>
      </c>
      <c r="G772" s="67" t="str">
        <f aca="false">IF(I772&gt;0,"Targeted Dealer","-")</f>
        <v>Targeted Dealer</v>
      </c>
      <c r="H772" s="67"/>
      <c r="I772" s="68" t="n">
        <v>80</v>
      </c>
      <c r="J772" s="68" t="n">
        <f aca="false">I772/$J$1*($J$1-$E$1)</f>
        <v>74.6666666666667</v>
      </c>
      <c r="K772" s="69" t="n">
        <v>109</v>
      </c>
      <c r="L772" s="69" t="n">
        <f aca="false">I772-K772</f>
        <v>-29</v>
      </c>
      <c r="M772" s="69" t="n">
        <f aca="false">IFERROR((K772/J772%),"-")</f>
        <v>145.982142857143</v>
      </c>
      <c r="N772" s="97" t="n">
        <v>69.5</v>
      </c>
      <c r="O772" s="98" t="str">
        <f aca="false">IF(F772&lt;=$P$2,"Mar","")</f>
        <v>Mar</v>
      </c>
      <c r="P772" s="97" t="n">
        <f aca="false">N772</f>
        <v>69.5</v>
      </c>
      <c r="Q772" s="99" t="n">
        <f aca="false">K772-P772</f>
        <v>39.5</v>
      </c>
      <c r="R772" s="98" t="n">
        <f aca="false">IFERROR(IF(O772="Mar",(K772/P772-1))," ")</f>
        <v>0.568345323741007</v>
      </c>
      <c r="S772" s="100" t="str">
        <f aca="false">IF(N772&gt;0,IF(O772="","-",IF(R772&lt;0%,"DEGROWTH","GROWTH")))</f>
        <v>GROWTH</v>
      </c>
      <c r="T772" s="69" t="n">
        <v>67.5</v>
      </c>
      <c r="U772" s="101" t="str">
        <f aca="false">IF(F772&lt;=$V$2,"Apr","")</f>
        <v>Apr</v>
      </c>
      <c r="V772" s="97" t="n">
        <v>67.5</v>
      </c>
      <c r="W772" s="102" t="n">
        <f aca="false">K772-V772</f>
        <v>41.5</v>
      </c>
      <c r="X772" s="103" t="n">
        <f aca="false">IFERROR(IF(U772="Apr",(K772/V772-1)),0)</f>
        <v>0.614814814814815</v>
      </c>
      <c r="Y772" s="104" t="str">
        <f aca="false">IF(T772&gt;0,IF(U772="","-",IF(X772&lt;0%,"DEGROWTH","GROWTH")))</f>
        <v>GROWTH</v>
      </c>
      <c r="Z772" s="75" t="n">
        <v>0</v>
      </c>
      <c r="AA772" s="70"/>
      <c r="AB772" s="70" t="s">
        <v>133</v>
      </c>
      <c r="AC772" s="70" t="s">
        <v>134</v>
      </c>
      <c r="AD772" s="3" t="n">
        <f aca="false">IF(K772=0,1,0)</f>
        <v>0</v>
      </c>
      <c r="AE772" s="76"/>
    </row>
    <row r="773" customFormat="false" ht="14.25" hidden="false" customHeight="true" outlineLevel="0" collapsed="false">
      <c r="A773" s="70" t="s">
        <v>134</v>
      </c>
      <c r="B773" s="72" t="s">
        <v>78</v>
      </c>
      <c r="C773" s="72" t="s">
        <v>294</v>
      </c>
      <c r="D773" s="72" t="n">
        <v>1000003125</v>
      </c>
      <c r="E773" s="73" t="s">
        <v>295</v>
      </c>
      <c r="F773" s="74" t="n">
        <v>44907</v>
      </c>
      <c r="G773" s="67" t="str">
        <f aca="false">IF(I773&gt;0,"Targeted Dealer","-")</f>
        <v>Targeted Dealer</v>
      </c>
      <c r="H773" s="67"/>
      <c r="I773" s="68" t="n">
        <v>25</v>
      </c>
      <c r="J773" s="68" t="n">
        <f aca="false">I773/$J$1*($J$1-$E$1)</f>
        <v>23.3333333333333</v>
      </c>
      <c r="K773" s="69" t="n">
        <v>0</v>
      </c>
      <c r="L773" s="69" t="n">
        <f aca="false">I773-K773</f>
        <v>25</v>
      </c>
      <c r="M773" s="69" t="n">
        <f aca="false">IFERROR((K773/J773%),"-")</f>
        <v>0</v>
      </c>
      <c r="N773" s="97" t="n">
        <v>25</v>
      </c>
      <c r="O773" s="98" t="str">
        <f aca="false">IF(F773&lt;=$P$2,"Mar","")</f>
        <v>Mar</v>
      </c>
      <c r="P773" s="97" t="n">
        <f aca="false">N773</f>
        <v>25</v>
      </c>
      <c r="Q773" s="99" t="n">
        <f aca="false">K773-P773</f>
        <v>-25</v>
      </c>
      <c r="R773" s="98" t="n">
        <f aca="false">IFERROR(IF(O773="Mar",(K773/P773-1))," ")</f>
        <v>-1</v>
      </c>
      <c r="S773" s="100" t="str">
        <f aca="false">IF(N773&gt;0,IF(O773="","-",IF(R773&lt;0%,"DEGROWTH","GROWTH")))</f>
        <v>DEGROWTH</v>
      </c>
      <c r="T773" s="69" t="n">
        <v>0</v>
      </c>
      <c r="U773" s="101" t="str">
        <f aca="false">IF(F773&lt;=$V$2,"Apr","")</f>
        <v>Apr</v>
      </c>
      <c r="V773" s="97" t="n">
        <v>0</v>
      </c>
      <c r="W773" s="102" t="n">
        <f aca="false">K773-V773</f>
        <v>0</v>
      </c>
      <c r="X773" s="103" t="n">
        <f aca="false">IFERROR(IF(U773="Apr",(K773/V773-1)),0)</f>
        <v>0</v>
      </c>
      <c r="Y773" s="106" t="b">
        <f aca="false">IF(T773&gt;0,IF(U773="","-",IF(X773&lt;0%,"DEGROWTH","GROWTH")))</f>
        <v>0</v>
      </c>
      <c r="Z773" s="75" t="n">
        <v>0</v>
      </c>
      <c r="AA773" s="70"/>
      <c r="AB773" s="70" t="s">
        <v>133</v>
      </c>
      <c r="AC773" s="70" t="s">
        <v>134</v>
      </c>
      <c r="AD773" s="3" t="n">
        <f aca="false">IF(K773=0,1,0)</f>
        <v>1</v>
      </c>
      <c r="AE773" s="76"/>
    </row>
    <row r="774" customFormat="false" ht="14.25" hidden="false" customHeight="true" outlineLevel="0" collapsed="false">
      <c r="A774" s="70" t="s">
        <v>134</v>
      </c>
      <c r="B774" s="72" t="s">
        <v>78</v>
      </c>
      <c r="C774" s="72" t="s">
        <v>2060</v>
      </c>
      <c r="D774" s="72" t="n">
        <v>1000003768</v>
      </c>
      <c r="E774" s="73" t="s">
        <v>2061</v>
      </c>
      <c r="F774" s="74" t="n">
        <v>45259</v>
      </c>
      <c r="G774" s="67" t="str">
        <f aca="false">IF(I774&gt;0,"Targeted Dealer","-")</f>
        <v>Targeted Dealer</v>
      </c>
      <c r="H774" s="67"/>
      <c r="I774" s="68" t="n">
        <v>50</v>
      </c>
      <c r="J774" s="68" t="n">
        <f aca="false">I774/$J$1*($J$1-$E$1)</f>
        <v>46.6666666666667</v>
      </c>
      <c r="K774" s="69" t="n">
        <v>25</v>
      </c>
      <c r="L774" s="69" t="n">
        <f aca="false">I774-K774</f>
        <v>25</v>
      </c>
      <c r="M774" s="69" t="n">
        <f aca="false">IFERROR((K774/J774%),"-")</f>
        <v>53.5714285714286</v>
      </c>
      <c r="N774" s="97" t="n">
        <v>86</v>
      </c>
      <c r="O774" s="98" t="str">
        <f aca="false">IF(F774&lt;=$P$2,"Mar","")</f>
        <v>Mar</v>
      </c>
      <c r="P774" s="97" t="n">
        <f aca="false">N774</f>
        <v>86</v>
      </c>
      <c r="Q774" s="99" t="n">
        <f aca="false">K774-P774</f>
        <v>-61</v>
      </c>
      <c r="R774" s="98" t="n">
        <f aca="false">IFERROR(IF(O774="Mar",(K774/P774-1))," ")</f>
        <v>-0.709302325581395</v>
      </c>
      <c r="S774" s="100" t="str">
        <f aca="false">IF(N774&gt;0,IF(O774="","-",IF(R774&lt;0%,"DEGROWTH","GROWTH")))</f>
        <v>DEGROWTH</v>
      </c>
      <c r="T774" s="69" t="n">
        <v>50</v>
      </c>
      <c r="U774" s="101" t="str">
        <f aca="false">IF(F774&lt;=$V$2,"Apr","")</f>
        <v>Apr</v>
      </c>
      <c r="V774" s="97" t="n">
        <v>50</v>
      </c>
      <c r="W774" s="102" t="n">
        <f aca="false">K774-V774</f>
        <v>-25</v>
      </c>
      <c r="X774" s="103" t="n">
        <f aca="false">IFERROR(IF(U774="Apr",(K774/V774-1)),0)</f>
        <v>-0.5</v>
      </c>
      <c r="Y774" s="104" t="str">
        <f aca="false">IF(T774&gt;0,IF(U774="","-",IF(X774&lt;0%,"DEGROWTH","GROWTH")))</f>
        <v>DEGROWTH</v>
      </c>
      <c r="Z774" s="75" t="n">
        <v>0</v>
      </c>
      <c r="AA774" s="70"/>
      <c r="AB774" s="70" t="s">
        <v>133</v>
      </c>
      <c r="AC774" s="70" t="s">
        <v>134</v>
      </c>
      <c r="AD774" s="3" t="n">
        <f aca="false">IF(K774=0,1,0)</f>
        <v>0</v>
      </c>
      <c r="AE774" s="76"/>
    </row>
    <row r="775" customFormat="false" ht="14.25" hidden="false" customHeight="true" outlineLevel="0" collapsed="false">
      <c r="A775" s="70" t="s">
        <v>134</v>
      </c>
      <c r="B775" s="72" t="s">
        <v>78</v>
      </c>
      <c r="C775" s="72" t="s">
        <v>2062</v>
      </c>
      <c r="D775" s="72" t="n">
        <v>1000003803</v>
      </c>
      <c r="E775" s="72" t="s">
        <v>2063</v>
      </c>
      <c r="F775" s="74" t="n">
        <v>45283</v>
      </c>
      <c r="G775" s="67" t="str">
        <f aca="false">IF(I775&gt;0,"Targeted Dealer","-")</f>
        <v>Targeted Dealer</v>
      </c>
      <c r="H775" s="67"/>
      <c r="I775" s="68" t="n">
        <v>80</v>
      </c>
      <c r="J775" s="68" t="n">
        <f aca="false">I775/$J$1*($J$1-$E$1)</f>
        <v>74.6666666666667</v>
      </c>
      <c r="K775" s="69" t="n">
        <v>50</v>
      </c>
      <c r="L775" s="69" t="n">
        <f aca="false">I775-K775</f>
        <v>30</v>
      </c>
      <c r="M775" s="69" t="n">
        <f aca="false">IFERROR((K775/J775%),"-")</f>
        <v>66.9642857142857</v>
      </c>
      <c r="N775" s="97" t="n">
        <v>50</v>
      </c>
      <c r="O775" s="98" t="str">
        <f aca="false">IF(F775&lt;=$P$2,"Mar","")</f>
        <v>Mar</v>
      </c>
      <c r="P775" s="97" t="n">
        <f aca="false">N775</f>
        <v>50</v>
      </c>
      <c r="Q775" s="99" t="n">
        <f aca="false">K775-P775</f>
        <v>0</v>
      </c>
      <c r="R775" s="98" t="n">
        <f aca="false">IFERROR(IF(O775="Mar",(K775/P775-1))," ")</f>
        <v>0</v>
      </c>
      <c r="S775" s="100" t="str">
        <f aca="false">IF(N775&gt;0,IF(O775="","-",IF(R775&lt;0%,"DEGROWTH","GROWTH")))</f>
        <v>GROWTH</v>
      </c>
      <c r="T775" s="69" t="n">
        <v>28</v>
      </c>
      <c r="U775" s="101" t="str">
        <f aca="false">IF(F775&lt;=$V$2,"Apr","")</f>
        <v>Apr</v>
      </c>
      <c r="V775" s="97" t="n">
        <v>28</v>
      </c>
      <c r="W775" s="102" t="n">
        <f aca="false">K775-V775</f>
        <v>22</v>
      </c>
      <c r="X775" s="103" t="n">
        <f aca="false">IFERROR(IF(U775="Apr",(K775/V775-1)),0)</f>
        <v>0.785714285714286</v>
      </c>
      <c r="Y775" s="104" t="str">
        <f aca="false">IF(T775&gt;0,IF(U775="","-",IF(X775&lt;0%,"DEGROWTH","GROWTH")))</f>
        <v>GROWTH</v>
      </c>
      <c r="Z775" s="75" t="n">
        <v>0</v>
      </c>
      <c r="AA775" s="70"/>
      <c r="AB775" s="70" t="s">
        <v>133</v>
      </c>
      <c r="AC775" s="70" t="s">
        <v>134</v>
      </c>
      <c r="AD775" s="3" t="n">
        <f aca="false">IF(K775=0,1,0)</f>
        <v>0</v>
      </c>
      <c r="AE775" s="76"/>
    </row>
    <row r="776" customFormat="false" ht="14.25" hidden="false" customHeight="true" outlineLevel="0" collapsed="false">
      <c r="A776" s="75" t="s">
        <v>134</v>
      </c>
      <c r="B776" s="79" t="s">
        <v>78</v>
      </c>
      <c r="C776" s="79" t="s">
        <v>2064</v>
      </c>
      <c r="D776" s="79" t="n">
        <v>1000004026</v>
      </c>
      <c r="E776" s="79" t="s">
        <v>2065</v>
      </c>
      <c r="F776" s="74" t="n">
        <v>45473</v>
      </c>
      <c r="G776" s="67" t="str">
        <f aca="false">IF(I776&gt;0,"Targeted Dealer","-")</f>
        <v>Targeted Dealer</v>
      </c>
      <c r="H776" s="67"/>
      <c r="I776" s="68" t="n">
        <v>40</v>
      </c>
      <c r="J776" s="68" t="n">
        <f aca="false">I776/$J$1*($J$1-$E$1)</f>
        <v>37.3333333333333</v>
      </c>
      <c r="K776" s="69" t="n">
        <v>0</v>
      </c>
      <c r="L776" s="69" t="n">
        <f aca="false">I776-K776</f>
        <v>40</v>
      </c>
      <c r="M776" s="69" t="n">
        <f aca="false">IFERROR((K776/J776%),"-")</f>
        <v>0</v>
      </c>
      <c r="N776" s="97" t="n">
        <v>15</v>
      </c>
      <c r="O776" s="98" t="str">
        <f aca="false">IF(F776&lt;=$P$2,"Mar","")</f>
        <v>Mar</v>
      </c>
      <c r="P776" s="97" t="n">
        <f aca="false">N776</f>
        <v>15</v>
      </c>
      <c r="Q776" s="99" t="n">
        <f aca="false">K776-P776</f>
        <v>-15</v>
      </c>
      <c r="R776" s="98" t="n">
        <f aca="false">IFERROR(IF(O776="Mar",(K776/P776-1))," ")</f>
        <v>-1</v>
      </c>
      <c r="S776" s="100" t="str">
        <f aca="false">IF(N776&gt;0,IF(O776="","-",IF(R776&lt;0%,"DEGROWTH","GROWTH")))</f>
        <v>DEGROWTH</v>
      </c>
      <c r="T776" s="69" t="n">
        <v>12.5</v>
      </c>
      <c r="U776" s="101" t="str">
        <f aca="false">IF(F776&lt;=$V$2,"Apr","")</f>
        <v>Apr</v>
      </c>
      <c r="V776" s="97" t="n">
        <v>12.5</v>
      </c>
      <c r="W776" s="102" t="n">
        <f aca="false">K776-V776</f>
        <v>-12.5</v>
      </c>
      <c r="X776" s="103" t="n">
        <f aca="false">IFERROR(IF(U776="Apr",(K776/V776-1)),0)</f>
        <v>-1</v>
      </c>
      <c r="Y776" s="104" t="str">
        <f aca="false">IF(T776&gt;0,IF(U776="","-",IF(X776&lt;0%,"DEGROWTH","GROWTH")))</f>
        <v>DEGROWTH</v>
      </c>
      <c r="Z776" s="75" t="n">
        <v>0</v>
      </c>
      <c r="AA776" s="70"/>
      <c r="AB776" s="70" t="s">
        <v>133</v>
      </c>
      <c r="AC776" s="75" t="s">
        <v>134</v>
      </c>
      <c r="AD776" s="3" t="n">
        <f aca="false">IF(K776=0,1,0)</f>
        <v>1</v>
      </c>
      <c r="AE776" s="76"/>
    </row>
    <row r="777" customFormat="false" ht="14.25" hidden="false" customHeight="true" outlineLevel="0" collapsed="false">
      <c r="A777" s="70" t="s">
        <v>134</v>
      </c>
      <c r="B777" s="72" t="s">
        <v>81</v>
      </c>
      <c r="C777" s="72" t="s">
        <v>2066</v>
      </c>
      <c r="D777" s="72" t="n">
        <v>1000000137</v>
      </c>
      <c r="E777" s="73" t="s">
        <v>2067</v>
      </c>
      <c r="F777" s="74" t="n">
        <v>38385</v>
      </c>
      <c r="G777" s="67" t="str">
        <f aca="false">IF(I777&gt;0,"Targeted Dealer","-")</f>
        <v>Targeted Dealer</v>
      </c>
      <c r="H777" s="67"/>
      <c r="I777" s="68" t="n">
        <v>35</v>
      </c>
      <c r="J777" s="68" t="n">
        <f aca="false">I777/$J$1*($J$1-$E$1)</f>
        <v>32.6666666666667</v>
      </c>
      <c r="K777" s="69" t="n">
        <v>27.5</v>
      </c>
      <c r="L777" s="69" t="n">
        <f aca="false">I777-K777</f>
        <v>7.5</v>
      </c>
      <c r="M777" s="69" t="n">
        <f aca="false">IFERROR((K777/J777%),"-")</f>
        <v>84.1836734693877</v>
      </c>
      <c r="N777" s="97" t="n">
        <v>15.5</v>
      </c>
      <c r="O777" s="98" t="str">
        <f aca="false">IF(F777&lt;=$P$2,"Mar","")</f>
        <v>Mar</v>
      </c>
      <c r="P777" s="97" t="n">
        <f aca="false">N777</f>
        <v>15.5</v>
      </c>
      <c r="Q777" s="99" t="n">
        <f aca="false">K777-P777</f>
        <v>12</v>
      </c>
      <c r="R777" s="98" t="n">
        <f aca="false">IFERROR(IF(O777="Mar",(K777/P777-1))," ")</f>
        <v>0.774193548387097</v>
      </c>
      <c r="S777" s="100" t="str">
        <f aca="false">IF(N777&gt;0,IF(O777="","-",IF(R777&lt;0%,"DEGROWTH","GROWTH")))</f>
        <v>GROWTH</v>
      </c>
      <c r="T777" s="69" t="n">
        <v>25</v>
      </c>
      <c r="U777" s="101" t="str">
        <f aca="false">IF(F777&lt;=$V$2,"Apr","")</f>
        <v>Apr</v>
      </c>
      <c r="V777" s="97" t="n">
        <v>25</v>
      </c>
      <c r="W777" s="102" t="n">
        <f aca="false">K777-V777</f>
        <v>2.5</v>
      </c>
      <c r="X777" s="103" t="n">
        <f aca="false">IFERROR(IF(U777="Apr",(K777/V777-1)),0)</f>
        <v>0.1</v>
      </c>
      <c r="Y777" s="104" t="str">
        <f aca="false">IF(T777&gt;0,IF(U777="","-",IF(X777&lt;0%,"DEGROWTH","GROWTH")))</f>
        <v>GROWTH</v>
      </c>
      <c r="Z777" s="75" t="n">
        <v>0</v>
      </c>
      <c r="AA777" s="70"/>
      <c r="AB777" s="70" t="s">
        <v>133</v>
      </c>
      <c r="AC777" s="70" t="s">
        <v>134</v>
      </c>
      <c r="AD777" s="3" t="n">
        <f aca="false">IF(K777=0,1,0)</f>
        <v>0</v>
      </c>
      <c r="AE777" s="76"/>
    </row>
    <row r="778" customFormat="false" ht="14.25" hidden="false" customHeight="true" outlineLevel="0" collapsed="false">
      <c r="A778" s="70" t="s">
        <v>134</v>
      </c>
      <c r="B778" s="72" t="s">
        <v>81</v>
      </c>
      <c r="C778" s="72" t="s">
        <v>2068</v>
      </c>
      <c r="D778" s="72" t="n">
        <v>1000000144</v>
      </c>
      <c r="E778" s="73" t="s">
        <v>2069</v>
      </c>
      <c r="F778" s="74" t="n">
        <v>38385</v>
      </c>
      <c r="G778" s="67" t="str">
        <f aca="false">IF(I778&gt;0,"Targeted Dealer","-")</f>
        <v>Targeted Dealer</v>
      </c>
      <c r="H778" s="67"/>
      <c r="I778" s="68" t="n">
        <v>380</v>
      </c>
      <c r="J778" s="68" t="n">
        <f aca="false">I778/$J$1*($J$1-$E$1)</f>
        <v>354.666666666667</v>
      </c>
      <c r="K778" s="69" t="n">
        <v>188.25</v>
      </c>
      <c r="L778" s="69" t="n">
        <f aca="false">I778-K778</f>
        <v>191.75</v>
      </c>
      <c r="M778" s="69" t="n">
        <f aca="false">IFERROR((K778/J778%),"-")</f>
        <v>53.078007518797</v>
      </c>
      <c r="N778" s="97" t="n">
        <v>231.65</v>
      </c>
      <c r="O778" s="98" t="str">
        <f aca="false">IF(F778&lt;=$P$2,"Mar","")</f>
        <v>Mar</v>
      </c>
      <c r="P778" s="97" t="n">
        <f aca="false">N778</f>
        <v>231.65</v>
      </c>
      <c r="Q778" s="99" t="n">
        <f aca="false">K778-P778</f>
        <v>-43.4</v>
      </c>
      <c r="R778" s="98" t="n">
        <f aca="false">IFERROR(IF(O778="Mar",(K778/P778-1))," ")</f>
        <v>-0.187351608029355</v>
      </c>
      <c r="S778" s="100" t="str">
        <f aca="false">IF(N778&gt;0,IF(O778="","-",IF(R778&lt;0%,"DEGROWTH","GROWTH")))</f>
        <v>DEGROWTH</v>
      </c>
      <c r="T778" s="69" t="n">
        <v>337.5</v>
      </c>
      <c r="U778" s="101" t="str">
        <f aca="false">IF(F778&lt;=$V$2,"Apr","")</f>
        <v>Apr</v>
      </c>
      <c r="V778" s="97" t="n">
        <v>337.5</v>
      </c>
      <c r="W778" s="102" t="n">
        <f aca="false">K778-V778</f>
        <v>-149.25</v>
      </c>
      <c r="X778" s="103" t="n">
        <f aca="false">IFERROR(IF(U778="Apr",(K778/V778-1)),0)</f>
        <v>-0.442222222222222</v>
      </c>
      <c r="Y778" s="104" t="str">
        <f aca="false">IF(T778&gt;0,IF(U778="","-",IF(X778&lt;0%,"DEGROWTH","GROWTH")))</f>
        <v>DEGROWTH</v>
      </c>
      <c r="Z778" s="75" t="n">
        <v>0</v>
      </c>
      <c r="AA778" s="70"/>
      <c r="AB778" s="70" t="s">
        <v>133</v>
      </c>
      <c r="AC778" s="70" t="s">
        <v>134</v>
      </c>
      <c r="AD778" s="3" t="n">
        <f aca="false">IF(K778=0,1,0)</f>
        <v>0</v>
      </c>
      <c r="AE778" s="76"/>
    </row>
    <row r="779" customFormat="false" ht="14.25" hidden="false" customHeight="true" outlineLevel="0" collapsed="false">
      <c r="A779" s="70" t="s">
        <v>134</v>
      </c>
      <c r="B779" s="72" t="s">
        <v>81</v>
      </c>
      <c r="C779" s="72" t="s">
        <v>2070</v>
      </c>
      <c r="D779" s="72" t="n">
        <v>1000000129</v>
      </c>
      <c r="E779" s="73" t="s">
        <v>2071</v>
      </c>
      <c r="F779" s="74" t="n">
        <v>38560</v>
      </c>
      <c r="G779" s="67" t="str">
        <f aca="false">IF(I779&gt;0,"Targeted Dealer","-")</f>
        <v>Targeted Dealer</v>
      </c>
      <c r="H779" s="67"/>
      <c r="I779" s="68" t="n">
        <v>1000</v>
      </c>
      <c r="J779" s="68" t="n">
        <f aca="false">I779/$J$1*($J$1-$E$1)</f>
        <v>933.333333333333</v>
      </c>
      <c r="K779" s="69" t="n">
        <v>312</v>
      </c>
      <c r="L779" s="69" t="n">
        <f aca="false">I779-K779</f>
        <v>688</v>
      </c>
      <c r="M779" s="69" t="n">
        <f aca="false">IFERROR((K779/J779%),"-")</f>
        <v>33.4285714285714</v>
      </c>
      <c r="N779" s="97" t="n">
        <v>1167.5</v>
      </c>
      <c r="O779" s="98" t="str">
        <f aca="false">IF(F779&lt;=$P$2,"Mar","")</f>
        <v>Mar</v>
      </c>
      <c r="P779" s="97" t="n">
        <f aca="false">N779</f>
        <v>1167.5</v>
      </c>
      <c r="Q779" s="99" t="n">
        <f aca="false">K779-P779</f>
        <v>-855.5</v>
      </c>
      <c r="R779" s="98" t="n">
        <f aca="false">IFERROR(IF(O779="Mar",(K779/P779-1))," ")</f>
        <v>-0.732762312633833</v>
      </c>
      <c r="S779" s="100" t="str">
        <f aca="false">IF(N779&gt;0,IF(O779="","-",IF(R779&lt;0%,"DEGROWTH","GROWTH")))</f>
        <v>DEGROWTH</v>
      </c>
      <c r="T779" s="69" t="n">
        <v>0</v>
      </c>
      <c r="U779" s="101" t="str">
        <f aca="false">IF(F779&lt;=$V$2,"Apr","")</f>
        <v>Apr</v>
      </c>
      <c r="V779" s="97" t="n">
        <v>0</v>
      </c>
      <c r="W779" s="102" t="n">
        <f aca="false">K779-V779</f>
        <v>312</v>
      </c>
      <c r="X779" s="103" t="n">
        <f aca="false">IFERROR(IF(U779="Apr",(K779/V779-1)),0)</f>
        <v>0</v>
      </c>
      <c r="Y779" s="106" t="b">
        <f aca="false">IF(T779&gt;0,IF(U779="","-",IF(X779&lt;0%,"DEGROWTH","GROWTH")))</f>
        <v>0</v>
      </c>
      <c r="Z779" s="75" t="n">
        <v>0</v>
      </c>
      <c r="AA779" s="70"/>
      <c r="AB779" s="70" t="s">
        <v>133</v>
      </c>
      <c r="AC779" s="70" t="s">
        <v>134</v>
      </c>
      <c r="AD779" s="3" t="n">
        <f aca="false">IF(K779=0,1,0)</f>
        <v>0</v>
      </c>
      <c r="AE779" s="76"/>
    </row>
    <row r="780" customFormat="false" ht="14.25" hidden="false" customHeight="true" outlineLevel="0" collapsed="false">
      <c r="A780" s="70" t="s">
        <v>134</v>
      </c>
      <c r="B780" s="72" t="s">
        <v>81</v>
      </c>
      <c r="C780" s="72" t="s">
        <v>2072</v>
      </c>
      <c r="D780" s="72" t="n">
        <v>1000000158</v>
      </c>
      <c r="E780" s="73" t="s">
        <v>2073</v>
      </c>
      <c r="F780" s="74" t="n">
        <v>38590</v>
      </c>
      <c r="G780" s="67" t="str">
        <f aca="false">IF(I780&gt;0,"Targeted Dealer","-")</f>
        <v>Targeted Dealer</v>
      </c>
      <c r="H780" s="67"/>
      <c r="I780" s="68" t="n">
        <v>300</v>
      </c>
      <c r="J780" s="68" t="n">
        <f aca="false">I780/$J$1*($J$1-$E$1)</f>
        <v>280</v>
      </c>
      <c r="K780" s="69" t="n">
        <v>301</v>
      </c>
      <c r="L780" s="69" t="n">
        <f aca="false">I780-K780</f>
        <v>-1</v>
      </c>
      <c r="M780" s="69" t="n">
        <f aca="false">IFERROR((K780/J780%),"-")</f>
        <v>107.5</v>
      </c>
      <c r="N780" s="97" t="n">
        <v>213.5</v>
      </c>
      <c r="O780" s="98" t="str">
        <f aca="false">IF(F780&lt;=$P$2,"Mar","")</f>
        <v>Mar</v>
      </c>
      <c r="P780" s="97" t="n">
        <f aca="false">N780</f>
        <v>213.5</v>
      </c>
      <c r="Q780" s="99" t="n">
        <f aca="false">K780-P780</f>
        <v>87.5</v>
      </c>
      <c r="R780" s="98" t="n">
        <f aca="false">IFERROR(IF(O780="Mar",(K780/P780-1))," ")</f>
        <v>0.409836065573771</v>
      </c>
      <c r="S780" s="100" t="str">
        <f aca="false">IF(N780&gt;0,IF(O780="","-",IF(R780&lt;0%,"DEGROWTH","GROWTH")))</f>
        <v>GROWTH</v>
      </c>
      <c r="T780" s="69" t="n">
        <v>135.5</v>
      </c>
      <c r="U780" s="101" t="str">
        <f aca="false">IF(F780&lt;=$V$2,"Apr","")</f>
        <v>Apr</v>
      </c>
      <c r="V780" s="97" t="n">
        <v>135.5</v>
      </c>
      <c r="W780" s="102" t="n">
        <f aca="false">K780-V780</f>
        <v>165.5</v>
      </c>
      <c r="X780" s="103" t="n">
        <f aca="false">IFERROR(IF(U780="Apr",(K780/V780-1)),0)</f>
        <v>1.22140221402214</v>
      </c>
      <c r="Y780" s="104" t="str">
        <f aca="false">IF(T780&gt;0,IF(U780="","-",IF(X780&lt;0%,"DEGROWTH","GROWTH")))</f>
        <v>GROWTH</v>
      </c>
      <c r="Z780" s="75" t="n">
        <v>0</v>
      </c>
      <c r="AA780" s="70"/>
      <c r="AB780" s="70" t="s">
        <v>133</v>
      </c>
      <c r="AC780" s="70" t="s">
        <v>134</v>
      </c>
      <c r="AD780" s="3" t="n">
        <f aca="false">IF(K780=0,1,0)</f>
        <v>0</v>
      </c>
      <c r="AE780" s="76"/>
    </row>
    <row r="781" customFormat="false" ht="14.25" hidden="false" customHeight="true" outlineLevel="0" collapsed="false">
      <c r="A781" s="70" t="s">
        <v>134</v>
      </c>
      <c r="B781" s="72" t="s">
        <v>81</v>
      </c>
      <c r="C781" s="72" t="s">
        <v>2074</v>
      </c>
      <c r="D781" s="72" t="n">
        <v>1000000120</v>
      </c>
      <c r="E781" s="73" t="s">
        <v>2075</v>
      </c>
      <c r="F781" s="74" t="n">
        <v>39000</v>
      </c>
      <c r="G781" s="67" t="str">
        <f aca="false">IF(I781&gt;0,"Targeted Dealer","-")</f>
        <v>Targeted Dealer</v>
      </c>
      <c r="H781" s="67"/>
      <c r="I781" s="68" t="n">
        <v>255</v>
      </c>
      <c r="J781" s="68" t="n">
        <f aca="false">I781/$J$1*($J$1-$E$1)</f>
        <v>238</v>
      </c>
      <c r="K781" s="69" t="n">
        <v>150</v>
      </c>
      <c r="L781" s="69" t="n">
        <f aca="false">I781-K781</f>
        <v>105</v>
      </c>
      <c r="M781" s="69" t="n">
        <f aca="false">IFERROR((K781/J781%),"-")</f>
        <v>63.0252100840336</v>
      </c>
      <c r="N781" s="97" t="n">
        <v>151</v>
      </c>
      <c r="O781" s="98" t="str">
        <f aca="false">IF(F781&lt;=$P$2,"Mar","")</f>
        <v>Mar</v>
      </c>
      <c r="P781" s="97" t="n">
        <f aca="false">N781</f>
        <v>151</v>
      </c>
      <c r="Q781" s="99" t="n">
        <f aca="false">K781-P781</f>
        <v>-1</v>
      </c>
      <c r="R781" s="98" t="n">
        <f aca="false">IFERROR(IF(O781="Mar",(K781/P781-1))," ")</f>
        <v>-0.00662251655629142</v>
      </c>
      <c r="S781" s="100" t="str">
        <f aca="false">IF(N781&gt;0,IF(O781="","-",IF(R781&lt;0%,"DEGROWTH","GROWTH")))</f>
        <v>DEGROWTH</v>
      </c>
      <c r="T781" s="69" t="n">
        <v>327.5</v>
      </c>
      <c r="U781" s="101" t="str">
        <f aca="false">IF(F781&lt;=$V$2,"Apr","")</f>
        <v>Apr</v>
      </c>
      <c r="V781" s="97" t="n">
        <v>327.5</v>
      </c>
      <c r="W781" s="102" t="n">
        <f aca="false">K781-V781</f>
        <v>-177.5</v>
      </c>
      <c r="X781" s="103" t="n">
        <f aca="false">IFERROR(IF(U781="Apr",(K781/V781-1)),0)</f>
        <v>-0.541984732824428</v>
      </c>
      <c r="Y781" s="104" t="str">
        <f aca="false">IF(T781&gt;0,IF(U781="","-",IF(X781&lt;0%,"DEGROWTH","GROWTH")))</f>
        <v>DEGROWTH</v>
      </c>
      <c r="Z781" s="75" t="n">
        <v>0</v>
      </c>
      <c r="AA781" s="70"/>
      <c r="AB781" s="70" t="s">
        <v>133</v>
      </c>
      <c r="AC781" s="70" t="s">
        <v>134</v>
      </c>
      <c r="AD781" s="3" t="n">
        <f aca="false">IF(K781=0,1,0)</f>
        <v>0</v>
      </c>
      <c r="AE781" s="76"/>
    </row>
    <row r="782" customFormat="false" ht="14.25" hidden="false" customHeight="true" outlineLevel="0" collapsed="false">
      <c r="A782" s="70" t="s">
        <v>134</v>
      </c>
      <c r="B782" s="72" t="s">
        <v>81</v>
      </c>
      <c r="C782" s="72" t="s">
        <v>2076</v>
      </c>
      <c r="D782" s="72" t="n">
        <v>1000000126</v>
      </c>
      <c r="E782" s="73" t="s">
        <v>2077</v>
      </c>
      <c r="F782" s="74" t="n">
        <v>39001</v>
      </c>
      <c r="G782" s="67" t="str">
        <f aca="false">IF(I782&gt;0,"Targeted Dealer","-")</f>
        <v>Targeted Dealer</v>
      </c>
      <c r="H782" s="67"/>
      <c r="I782" s="68" t="n">
        <v>200</v>
      </c>
      <c r="J782" s="68" t="n">
        <f aca="false">I782/$J$1*($J$1-$E$1)</f>
        <v>186.666666666667</v>
      </c>
      <c r="K782" s="69" t="n">
        <v>200</v>
      </c>
      <c r="L782" s="69" t="n">
        <f aca="false">I782-K782</f>
        <v>0</v>
      </c>
      <c r="M782" s="69" t="n">
        <f aca="false">IFERROR((K782/J782%),"-")</f>
        <v>107.142857142857</v>
      </c>
      <c r="N782" s="97" t="n">
        <v>170</v>
      </c>
      <c r="O782" s="98" t="str">
        <f aca="false">IF(F782&lt;=$P$2,"Mar","")</f>
        <v>Mar</v>
      </c>
      <c r="P782" s="97" t="n">
        <f aca="false">N782</f>
        <v>170</v>
      </c>
      <c r="Q782" s="99" t="n">
        <f aca="false">K782-P782</f>
        <v>30</v>
      </c>
      <c r="R782" s="98" t="n">
        <f aca="false">IFERROR(IF(O782="Mar",(K782/P782-1))," ")</f>
        <v>0.176470588235294</v>
      </c>
      <c r="S782" s="100" t="str">
        <f aca="false">IF(N782&gt;0,IF(O782="","-",IF(R782&lt;0%,"DEGROWTH","GROWTH")))</f>
        <v>GROWTH</v>
      </c>
      <c r="T782" s="69" t="n">
        <v>170</v>
      </c>
      <c r="U782" s="101" t="str">
        <f aca="false">IF(F782&lt;=$V$2,"Apr","")</f>
        <v>Apr</v>
      </c>
      <c r="V782" s="97" t="n">
        <v>170</v>
      </c>
      <c r="W782" s="102" t="n">
        <f aca="false">K782-V782</f>
        <v>30</v>
      </c>
      <c r="X782" s="103" t="n">
        <f aca="false">IFERROR(IF(U782="Apr",(K782/V782-1)),0)</f>
        <v>0.176470588235294</v>
      </c>
      <c r="Y782" s="104" t="str">
        <f aca="false">IF(T782&gt;0,IF(U782="","-",IF(X782&lt;0%,"DEGROWTH","GROWTH")))</f>
        <v>GROWTH</v>
      </c>
      <c r="Z782" s="75" t="n">
        <v>0</v>
      </c>
      <c r="AA782" s="70"/>
      <c r="AB782" s="70" t="s">
        <v>133</v>
      </c>
      <c r="AC782" s="70" t="s">
        <v>134</v>
      </c>
      <c r="AD782" s="3" t="n">
        <f aca="false">IF(K782=0,1,0)</f>
        <v>0</v>
      </c>
      <c r="AE782" s="76"/>
    </row>
    <row r="783" customFormat="false" ht="14.25" hidden="false" customHeight="true" outlineLevel="0" collapsed="false">
      <c r="A783" s="70" t="s">
        <v>134</v>
      </c>
      <c r="B783" s="72" t="s">
        <v>81</v>
      </c>
      <c r="C783" s="72" t="s">
        <v>2078</v>
      </c>
      <c r="D783" s="72" t="n">
        <v>1000000155</v>
      </c>
      <c r="E783" s="73" t="s">
        <v>2079</v>
      </c>
      <c r="F783" s="74" t="n">
        <v>40361</v>
      </c>
      <c r="G783" s="67" t="str">
        <f aca="false">IF(I783&gt;0,"Targeted Dealer","-")</f>
        <v>Targeted Dealer</v>
      </c>
      <c r="H783" s="67"/>
      <c r="I783" s="68" t="n">
        <v>525</v>
      </c>
      <c r="J783" s="68" t="n">
        <f aca="false">I783/$J$1*($J$1-$E$1)</f>
        <v>490</v>
      </c>
      <c r="K783" s="69" t="n">
        <v>563.1</v>
      </c>
      <c r="L783" s="69" t="n">
        <f aca="false">I783-K783</f>
        <v>-38.1</v>
      </c>
      <c r="M783" s="69" t="n">
        <f aca="false">IFERROR((K783/J783%),"-")</f>
        <v>114.918367346939</v>
      </c>
      <c r="N783" s="97" t="n">
        <v>355</v>
      </c>
      <c r="O783" s="98" t="str">
        <f aca="false">IF(F783&lt;=$P$2,"Mar","")</f>
        <v>Mar</v>
      </c>
      <c r="P783" s="97" t="n">
        <f aca="false">N783</f>
        <v>355</v>
      </c>
      <c r="Q783" s="99" t="n">
        <f aca="false">K783-P783</f>
        <v>208.1</v>
      </c>
      <c r="R783" s="98" t="n">
        <f aca="false">IFERROR(IF(O783="Mar",(K783/P783-1))," ")</f>
        <v>0.586197183098592</v>
      </c>
      <c r="S783" s="100" t="str">
        <f aca="false">IF(N783&gt;0,IF(O783="","-",IF(R783&lt;0%,"DEGROWTH","GROWTH")))</f>
        <v>GROWTH</v>
      </c>
      <c r="T783" s="69" t="n">
        <v>426.5</v>
      </c>
      <c r="U783" s="101" t="str">
        <f aca="false">IF(F783&lt;=$V$2,"Apr","")</f>
        <v>Apr</v>
      </c>
      <c r="V783" s="97" t="n">
        <v>426.5</v>
      </c>
      <c r="W783" s="102" t="n">
        <f aca="false">K783-V783</f>
        <v>136.6</v>
      </c>
      <c r="X783" s="103" t="n">
        <f aca="false">IFERROR(IF(U783="Apr",(K783/V783-1)),0)</f>
        <v>0.320281359906213</v>
      </c>
      <c r="Y783" s="104" t="str">
        <f aca="false">IF(T783&gt;0,IF(U783="","-",IF(X783&lt;0%,"DEGROWTH","GROWTH")))</f>
        <v>GROWTH</v>
      </c>
      <c r="Z783" s="75" t="n">
        <v>0</v>
      </c>
      <c r="AA783" s="70"/>
      <c r="AB783" s="70" t="s">
        <v>133</v>
      </c>
      <c r="AC783" s="70" t="s">
        <v>134</v>
      </c>
      <c r="AD783" s="3" t="n">
        <f aca="false">IF(K783=0,1,0)</f>
        <v>0</v>
      </c>
      <c r="AE783" s="76"/>
    </row>
    <row r="784" customFormat="false" ht="14.25" hidden="false" customHeight="true" outlineLevel="0" collapsed="false">
      <c r="A784" s="70" t="s">
        <v>134</v>
      </c>
      <c r="B784" s="72" t="s">
        <v>81</v>
      </c>
      <c r="C784" s="72" t="s">
        <v>2080</v>
      </c>
      <c r="D784" s="72" t="n">
        <v>1000000150</v>
      </c>
      <c r="E784" s="73" t="s">
        <v>2081</v>
      </c>
      <c r="F784" s="74" t="n">
        <v>40373</v>
      </c>
      <c r="G784" s="67" t="str">
        <f aca="false">IF(I784&gt;0,"Targeted Dealer","-")</f>
        <v>Targeted Dealer</v>
      </c>
      <c r="H784" s="67"/>
      <c r="I784" s="68" t="n">
        <v>220</v>
      </c>
      <c r="J784" s="68" t="n">
        <f aca="false">I784/$J$1*($J$1-$E$1)</f>
        <v>205.333333333333</v>
      </c>
      <c r="K784" s="69" t="n">
        <v>221.25</v>
      </c>
      <c r="L784" s="69" t="n">
        <f aca="false">I784-K784</f>
        <v>-1.25</v>
      </c>
      <c r="M784" s="69" t="n">
        <f aca="false">IFERROR((K784/J784%),"-")</f>
        <v>107.751623376623</v>
      </c>
      <c r="N784" s="97" t="n">
        <v>207.5</v>
      </c>
      <c r="O784" s="98" t="str">
        <f aca="false">IF(F784&lt;=$P$2,"Mar","")</f>
        <v>Mar</v>
      </c>
      <c r="P784" s="97" t="n">
        <f aca="false">N784</f>
        <v>207.5</v>
      </c>
      <c r="Q784" s="99" t="n">
        <f aca="false">K784-P784</f>
        <v>13.75</v>
      </c>
      <c r="R784" s="98" t="n">
        <f aca="false">IFERROR(IF(O784="Mar",(K784/P784-1))," ")</f>
        <v>0.0662650602409638</v>
      </c>
      <c r="S784" s="100" t="str">
        <f aca="false">IF(N784&gt;0,IF(O784="","-",IF(R784&lt;0%,"DEGROWTH","GROWTH")))</f>
        <v>GROWTH</v>
      </c>
      <c r="T784" s="69" t="n">
        <v>160</v>
      </c>
      <c r="U784" s="101" t="str">
        <f aca="false">IF(F784&lt;=$V$2,"Apr","")</f>
        <v>Apr</v>
      </c>
      <c r="V784" s="97" t="n">
        <v>160</v>
      </c>
      <c r="W784" s="102" t="n">
        <f aca="false">K784-V784</f>
        <v>61.25</v>
      </c>
      <c r="X784" s="103" t="n">
        <f aca="false">IFERROR(IF(U784="Apr",(K784/V784-1)),0)</f>
        <v>0.3828125</v>
      </c>
      <c r="Y784" s="104" t="str">
        <f aca="false">IF(T784&gt;0,IF(U784="","-",IF(X784&lt;0%,"DEGROWTH","GROWTH")))</f>
        <v>GROWTH</v>
      </c>
      <c r="Z784" s="75" t="n">
        <v>0</v>
      </c>
      <c r="AA784" s="70"/>
      <c r="AB784" s="70" t="s">
        <v>133</v>
      </c>
      <c r="AC784" s="70" t="s">
        <v>134</v>
      </c>
      <c r="AD784" s="3" t="n">
        <f aca="false">IF(K784=0,1,0)</f>
        <v>0</v>
      </c>
      <c r="AE784" s="76"/>
    </row>
    <row r="785" customFormat="false" ht="14.25" hidden="false" customHeight="true" outlineLevel="0" collapsed="false">
      <c r="A785" s="70" t="s">
        <v>134</v>
      </c>
      <c r="B785" s="72" t="s">
        <v>81</v>
      </c>
      <c r="C785" s="72" t="s">
        <v>2082</v>
      </c>
      <c r="D785" s="72" t="n">
        <v>1000000154</v>
      </c>
      <c r="E785" s="73" t="s">
        <v>2083</v>
      </c>
      <c r="F785" s="74" t="n">
        <v>40655</v>
      </c>
      <c r="G785" s="67" t="str">
        <f aca="false">IF(I785&gt;0,"Targeted Dealer","-")</f>
        <v>Targeted Dealer</v>
      </c>
      <c r="H785" s="67"/>
      <c r="I785" s="68" t="n">
        <v>35</v>
      </c>
      <c r="J785" s="68" t="n">
        <f aca="false">I785/$J$1*($J$1-$E$1)</f>
        <v>32.6666666666667</v>
      </c>
      <c r="K785" s="69" t="n">
        <v>21.5</v>
      </c>
      <c r="L785" s="69" t="n">
        <f aca="false">I785-K785</f>
        <v>13.5</v>
      </c>
      <c r="M785" s="69" t="n">
        <f aca="false">IFERROR((K785/J785%),"-")</f>
        <v>65.8163265306122</v>
      </c>
      <c r="N785" s="97" t="n">
        <v>12.5</v>
      </c>
      <c r="O785" s="98" t="str">
        <f aca="false">IF(F785&lt;=$P$2,"Mar","")</f>
        <v>Mar</v>
      </c>
      <c r="P785" s="97" t="n">
        <f aca="false">N785</f>
        <v>12.5</v>
      </c>
      <c r="Q785" s="99" t="n">
        <f aca="false">K785-P785</f>
        <v>9</v>
      </c>
      <c r="R785" s="98" t="n">
        <f aca="false">IFERROR(IF(O785="Mar",(K785/P785-1))," ")</f>
        <v>0.72</v>
      </c>
      <c r="S785" s="100" t="str">
        <f aca="false">IF(N785&gt;0,IF(O785="","-",IF(R785&lt;0%,"DEGROWTH","GROWTH")))</f>
        <v>GROWTH</v>
      </c>
      <c r="T785" s="69" t="n">
        <v>4.8</v>
      </c>
      <c r="U785" s="101" t="str">
        <f aca="false">IF(F785&lt;=$V$2,"Apr","")</f>
        <v>Apr</v>
      </c>
      <c r="V785" s="97" t="n">
        <v>4.8</v>
      </c>
      <c r="W785" s="102" t="n">
        <f aca="false">K785-V785</f>
        <v>16.7</v>
      </c>
      <c r="X785" s="103" t="n">
        <f aca="false">IFERROR(IF(U785="Apr",(K785/V785-1)),0)</f>
        <v>3.47916666666667</v>
      </c>
      <c r="Y785" s="104" t="str">
        <f aca="false">IF(T785&gt;0,IF(U785="","-",IF(X785&lt;0%,"DEGROWTH","GROWTH")))</f>
        <v>GROWTH</v>
      </c>
      <c r="Z785" s="75" t="n">
        <v>0</v>
      </c>
      <c r="AA785" s="70"/>
      <c r="AB785" s="70" t="s">
        <v>133</v>
      </c>
      <c r="AC785" s="70" t="s">
        <v>134</v>
      </c>
      <c r="AD785" s="3" t="n">
        <f aca="false">IF(K785=0,1,0)</f>
        <v>0</v>
      </c>
      <c r="AE785" s="76"/>
    </row>
    <row r="786" customFormat="false" ht="14.25" hidden="false" customHeight="true" outlineLevel="0" collapsed="false">
      <c r="A786" s="70" t="s">
        <v>134</v>
      </c>
      <c r="B786" s="72" t="s">
        <v>81</v>
      </c>
      <c r="C786" s="72" t="s">
        <v>2084</v>
      </c>
      <c r="D786" s="72" t="n">
        <v>1000000147</v>
      </c>
      <c r="E786" s="73" t="s">
        <v>2085</v>
      </c>
      <c r="F786" s="74" t="n">
        <v>42107</v>
      </c>
      <c r="G786" s="67" t="str">
        <f aca="false">IF(I786&gt;0,"Targeted Dealer","-")</f>
        <v>Targeted Dealer</v>
      </c>
      <c r="H786" s="67"/>
      <c r="I786" s="68" t="n">
        <v>55</v>
      </c>
      <c r="J786" s="68" t="n">
        <f aca="false">I786/$J$1*($J$1-$E$1)</f>
        <v>51.3333333333333</v>
      </c>
      <c r="K786" s="69" t="n">
        <v>5</v>
      </c>
      <c r="L786" s="69" t="n">
        <f aca="false">I786-K786</f>
        <v>50</v>
      </c>
      <c r="M786" s="69" t="n">
        <f aca="false">IFERROR((K786/J786%),"-")</f>
        <v>9.74025974025974</v>
      </c>
      <c r="N786" s="97" t="n">
        <v>0</v>
      </c>
      <c r="O786" s="98" t="str">
        <f aca="false">IF(F786&lt;=$P$2,"Mar","")</f>
        <v>Mar</v>
      </c>
      <c r="P786" s="97" t="n">
        <f aca="false">N786</f>
        <v>0</v>
      </c>
      <c r="Q786" s="99" t="n">
        <f aca="false">K786-P786</f>
        <v>5</v>
      </c>
      <c r="R786" s="98" t="str">
        <f aca="false">IFERROR(IF(O786="Mar",(K786/P786-1))," ")</f>
        <v> </v>
      </c>
      <c r="S786" s="105" t="b">
        <f aca="false">IF(N786&gt;0,IF(O786="","-",IF(R786&lt;0%,"DEGROWTH","GROWTH")))</f>
        <v>0</v>
      </c>
      <c r="T786" s="69" t="n">
        <v>20</v>
      </c>
      <c r="U786" s="101" t="str">
        <f aca="false">IF(F786&lt;=$V$2,"Apr","")</f>
        <v>Apr</v>
      </c>
      <c r="V786" s="97" t="n">
        <v>20</v>
      </c>
      <c r="W786" s="102" t="n">
        <f aca="false">K786-V786</f>
        <v>-15</v>
      </c>
      <c r="X786" s="103" t="n">
        <f aca="false">IFERROR(IF(U786="Apr",(K786/V786-1)),0)</f>
        <v>-0.75</v>
      </c>
      <c r="Y786" s="104" t="str">
        <f aca="false">IF(T786&gt;0,IF(U786="","-",IF(X786&lt;0%,"DEGROWTH","GROWTH")))</f>
        <v>DEGROWTH</v>
      </c>
      <c r="Z786" s="75" t="n">
        <v>0</v>
      </c>
      <c r="AA786" s="70"/>
      <c r="AB786" s="70" t="s">
        <v>133</v>
      </c>
      <c r="AC786" s="70" t="s">
        <v>134</v>
      </c>
      <c r="AD786" s="3" t="n">
        <f aca="false">IF(K786=0,1,0)</f>
        <v>0</v>
      </c>
      <c r="AE786" s="76"/>
    </row>
    <row r="787" customFormat="false" ht="14.25" hidden="false" customHeight="true" outlineLevel="0" collapsed="false">
      <c r="A787" s="70" t="s">
        <v>134</v>
      </c>
      <c r="B787" s="72" t="s">
        <v>81</v>
      </c>
      <c r="C787" s="72" t="s">
        <v>2086</v>
      </c>
      <c r="D787" s="72" t="n">
        <v>1000000125</v>
      </c>
      <c r="E787" s="73" t="s">
        <v>2087</v>
      </c>
      <c r="F787" s="74" t="n">
        <v>42139</v>
      </c>
      <c r="G787" s="67" t="str">
        <f aca="false">IF(I787&gt;0,"Targeted Dealer","-")</f>
        <v>Targeted Dealer</v>
      </c>
      <c r="H787" s="67"/>
      <c r="I787" s="68" t="n">
        <v>20</v>
      </c>
      <c r="J787" s="68" t="n">
        <f aca="false">I787/$J$1*($J$1-$E$1)</f>
        <v>18.6666666666667</v>
      </c>
      <c r="K787" s="69" t="n">
        <v>9</v>
      </c>
      <c r="L787" s="69" t="n">
        <f aca="false">I787-K787</f>
        <v>11</v>
      </c>
      <c r="M787" s="69" t="n">
        <f aca="false">IFERROR((K787/J787%),"-")</f>
        <v>48.2142857142857</v>
      </c>
      <c r="N787" s="97" t="n">
        <v>2.5</v>
      </c>
      <c r="O787" s="98" t="str">
        <f aca="false">IF(F787&lt;=$P$2,"Mar","")</f>
        <v>Mar</v>
      </c>
      <c r="P787" s="97" t="n">
        <f aca="false">N787</f>
        <v>2.5</v>
      </c>
      <c r="Q787" s="99" t="n">
        <f aca="false">K787-P787</f>
        <v>6.5</v>
      </c>
      <c r="R787" s="98" t="n">
        <f aca="false">IFERROR(IF(O787="Mar",(K787/P787-1))," ")</f>
        <v>2.6</v>
      </c>
      <c r="S787" s="100" t="str">
        <f aca="false">IF(N787&gt;0,IF(O787="","-",IF(R787&lt;0%,"DEGROWTH","GROWTH")))</f>
        <v>GROWTH</v>
      </c>
      <c r="T787" s="69" t="n">
        <v>5.5</v>
      </c>
      <c r="U787" s="101" t="str">
        <f aca="false">IF(F787&lt;=$V$2,"Apr","")</f>
        <v>Apr</v>
      </c>
      <c r="V787" s="97" t="n">
        <v>5.5</v>
      </c>
      <c r="W787" s="102" t="n">
        <f aca="false">K787-V787</f>
        <v>3.5</v>
      </c>
      <c r="X787" s="103" t="n">
        <f aca="false">IFERROR(IF(U787="Apr",(K787/V787-1)),0)</f>
        <v>0.636363636363637</v>
      </c>
      <c r="Y787" s="104" t="str">
        <f aca="false">IF(T787&gt;0,IF(U787="","-",IF(X787&lt;0%,"DEGROWTH","GROWTH")))</f>
        <v>GROWTH</v>
      </c>
      <c r="Z787" s="75" t="n">
        <v>0</v>
      </c>
      <c r="AA787" s="70"/>
      <c r="AB787" s="70" t="s">
        <v>133</v>
      </c>
      <c r="AC787" s="70" t="s">
        <v>134</v>
      </c>
      <c r="AD787" s="3" t="n">
        <f aca="false">IF(K787=0,1,0)</f>
        <v>0</v>
      </c>
      <c r="AE787" s="76"/>
    </row>
    <row r="788" customFormat="false" ht="14.25" hidden="false" customHeight="true" outlineLevel="0" collapsed="false">
      <c r="A788" s="70" t="s">
        <v>134</v>
      </c>
      <c r="B788" s="72" t="s">
        <v>81</v>
      </c>
      <c r="C788" s="72" t="s">
        <v>2088</v>
      </c>
      <c r="D788" s="72" t="n">
        <v>1000000142</v>
      </c>
      <c r="E788" s="73" t="s">
        <v>2089</v>
      </c>
      <c r="F788" s="74" t="n">
        <v>42864</v>
      </c>
      <c r="G788" s="67" t="str">
        <f aca="false">IF(I788&gt;0,"Targeted Dealer","-")</f>
        <v>Targeted Dealer</v>
      </c>
      <c r="H788" s="67"/>
      <c r="I788" s="68" t="n">
        <v>55</v>
      </c>
      <c r="J788" s="68" t="n">
        <f aca="false">I788/$J$1*($J$1-$E$1)</f>
        <v>51.3333333333333</v>
      </c>
      <c r="K788" s="69" t="n">
        <v>28</v>
      </c>
      <c r="L788" s="69" t="n">
        <f aca="false">I788-K788</f>
        <v>27</v>
      </c>
      <c r="M788" s="69" t="n">
        <f aca="false">IFERROR((K788/J788%),"-")</f>
        <v>54.5454545454546</v>
      </c>
      <c r="N788" s="97" t="n">
        <v>15</v>
      </c>
      <c r="O788" s="98" t="str">
        <f aca="false">IF(F788&lt;=$P$2,"Mar","")</f>
        <v>Mar</v>
      </c>
      <c r="P788" s="97" t="n">
        <f aca="false">N788</f>
        <v>15</v>
      </c>
      <c r="Q788" s="99" t="n">
        <f aca="false">K788-P788</f>
        <v>13</v>
      </c>
      <c r="R788" s="98" t="n">
        <f aca="false">IFERROR(IF(O788="Mar",(K788/P788-1))," ")</f>
        <v>0.866666666666667</v>
      </c>
      <c r="S788" s="100" t="str">
        <f aca="false">IF(N788&gt;0,IF(O788="","-",IF(R788&lt;0%,"DEGROWTH","GROWTH")))</f>
        <v>GROWTH</v>
      </c>
      <c r="T788" s="69" t="n">
        <v>40</v>
      </c>
      <c r="U788" s="101" t="str">
        <f aca="false">IF(F788&lt;=$V$2,"Apr","")</f>
        <v>Apr</v>
      </c>
      <c r="V788" s="97" t="n">
        <v>40</v>
      </c>
      <c r="W788" s="102" t="n">
        <f aca="false">K788-V788</f>
        <v>-12</v>
      </c>
      <c r="X788" s="103" t="n">
        <f aca="false">IFERROR(IF(U788="Apr",(K788/V788-1)),0)</f>
        <v>-0.3</v>
      </c>
      <c r="Y788" s="104" t="str">
        <f aca="false">IF(T788&gt;0,IF(U788="","-",IF(X788&lt;0%,"DEGROWTH","GROWTH")))</f>
        <v>DEGROWTH</v>
      </c>
      <c r="Z788" s="75" t="n">
        <v>0</v>
      </c>
      <c r="AA788" s="70"/>
      <c r="AB788" s="70" t="s">
        <v>133</v>
      </c>
      <c r="AC788" s="70" t="s">
        <v>134</v>
      </c>
      <c r="AD788" s="3" t="n">
        <f aca="false">IF(K788=0,1,0)</f>
        <v>0</v>
      </c>
      <c r="AE788" s="76"/>
    </row>
    <row r="789" customFormat="false" ht="14.25" hidden="false" customHeight="true" outlineLevel="0" collapsed="false">
      <c r="A789" s="70" t="s">
        <v>134</v>
      </c>
      <c r="B789" s="72" t="s">
        <v>81</v>
      </c>
      <c r="C789" s="72" t="s">
        <v>2090</v>
      </c>
      <c r="D789" s="72" t="n">
        <v>1000000157</v>
      </c>
      <c r="E789" s="73" t="s">
        <v>2091</v>
      </c>
      <c r="F789" s="74" t="n">
        <v>42970</v>
      </c>
      <c r="G789" s="67" t="str">
        <f aca="false">IF(I789&gt;0,"Targeted Dealer","-")</f>
        <v>Targeted Dealer</v>
      </c>
      <c r="H789" s="67"/>
      <c r="I789" s="68" t="n">
        <v>1708</v>
      </c>
      <c r="J789" s="68" t="n">
        <f aca="false">I789/$J$1*($J$1-$E$1)</f>
        <v>1594.13333333333</v>
      </c>
      <c r="K789" s="69" t="n">
        <v>1563.45</v>
      </c>
      <c r="L789" s="69" t="n">
        <f aca="false">I789-K789</f>
        <v>144.55</v>
      </c>
      <c r="M789" s="69" t="n">
        <f aca="false">IFERROR((K789/J789%),"-")</f>
        <v>98.0752341920375</v>
      </c>
      <c r="N789" s="97" t="n">
        <v>1415.05</v>
      </c>
      <c r="O789" s="98" t="str">
        <f aca="false">IF(F789&lt;=$P$2,"Mar","")</f>
        <v>Mar</v>
      </c>
      <c r="P789" s="97" t="n">
        <f aca="false">N789</f>
        <v>1415.05</v>
      </c>
      <c r="Q789" s="99" t="n">
        <f aca="false">K789-P789</f>
        <v>148.4</v>
      </c>
      <c r="R789" s="98" t="n">
        <f aca="false">IFERROR(IF(O789="Mar",(K789/P789-1))," ")</f>
        <v>0.104872619342073</v>
      </c>
      <c r="S789" s="100" t="str">
        <f aca="false">IF(N789&gt;0,IF(O789="","-",IF(R789&lt;0%,"DEGROWTH","GROWTH")))</f>
        <v>GROWTH</v>
      </c>
      <c r="T789" s="69" t="n">
        <v>1399.4</v>
      </c>
      <c r="U789" s="101" t="str">
        <f aca="false">IF(F789&lt;=$V$2,"Apr","")</f>
        <v>Apr</v>
      </c>
      <c r="V789" s="97" t="n">
        <v>1399.4</v>
      </c>
      <c r="W789" s="102" t="n">
        <f aca="false">K789-V789</f>
        <v>164.05</v>
      </c>
      <c r="X789" s="103" t="n">
        <f aca="false">IFERROR(IF(U789="Apr",(K789/V789-1)),0)</f>
        <v>0.117228812348149</v>
      </c>
      <c r="Y789" s="104" t="str">
        <f aca="false">IF(T789&gt;0,IF(U789="","-",IF(X789&lt;0%,"DEGROWTH","GROWTH")))</f>
        <v>GROWTH</v>
      </c>
      <c r="Z789" s="75" t="n">
        <v>0</v>
      </c>
      <c r="AA789" s="70"/>
      <c r="AB789" s="70" t="s">
        <v>133</v>
      </c>
      <c r="AC789" s="70" t="s">
        <v>134</v>
      </c>
      <c r="AD789" s="3" t="n">
        <f aca="false">IF(K789=0,1,0)</f>
        <v>0</v>
      </c>
      <c r="AE789" s="76"/>
    </row>
    <row r="790" customFormat="false" ht="14.25" hidden="false" customHeight="true" outlineLevel="0" collapsed="false">
      <c r="A790" s="70" t="s">
        <v>134</v>
      </c>
      <c r="B790" s="72" t="s">
        <v>81</v>
      </c>
      <c r="C790" s="72" t="s">
        <v>2092</v>
      </c>
      <c r="D790" s="72" t="n">
        <v>1000000138</v>
      </c>
      <c r="E790" s="73" t="s">
        <v>2093</v>
      </c>
      <c r="F790" s="74" t="n">
        <v>43232</v>
      </c>
      <c r="G790" s="67" t="str">
        <f aca="false">IF(I790&gt;0,"Targeted Dealer","-")</f>
        <v>Targeted Dealer</v>
      </c>
      <c r="H790" s="67"/>
      <c r="I790" s="68" t="n">
        <v>260</v>
      </c>
      <c r="J790" s="68" t="n">
        <f aca="false">I790/$J$1*($J$1-$E$1)</f>
        <v>242.666666666667</v>
      </c>
      <c r="K790" s="69" t="n">
        <v>261.5</v>
      </c>
      <c r="L790" s="69" t="n">
        <f aca="false">I790-K790</f>
        <v>-1.5</v>
      </c>
      <c r="M790" s="69" t="n">
        <f aca="false">IFERROR((K790/J790%),"-")</f>
        <v>107.760989010989</v>
      </c>
      <c r="N790" s="97" t="n">
        <v>440.5</v>
      </c>
      <c r="O790" s="98" t="str">
        <f aca="false">IF(F790&lt;=$P$2,"Mar","")</f>
        <v>Mar</v>
      </c>
      <c r="P790" s="97" t="n">
        <f aca="false">N790</f>
        <v>440.5</v>
      </c>
      <c r="Q790" s="99" t="n">
        <f aca="false">K790-P790</f>
        <v>-179</v>
      </c>
      <c r="R790" s="98" t="n">
        <f aca="false">IFERROR(IF(O790="Mar",(K790/P790-1))," ")</f>
        <v>-0.406356413166856</v>
      </c>
      <c r="S790" s="100" t="str">
        <f aca="false">IF(N790&gt;0,IF(O790="","-",IF(R790&lt;0%,"DEGROWTH","GROWTH")))</f>
        <v>DEGROWTH</v>
      </c>
      <c r="T790" s="69" t="n">
        <v>132</v>
      </c>
      <c r="U790" s="101" t="str">
        <f aca="false">IF(F790&lt;=$V$2,"Apr","")</f>
        <v>Apr</v>
      </c>
      <c r="V790" s="97" t="n">
        <v>132</v>
      </c>
      <c r="W790" s="102" t="n">
        <f aca="false">K790-V790</f>
        <v>129.5</v>
      </c>
      <c r="X790" s="103" t="n">
        <f aca="false">IFERROR(IF(U790="Apr",(K790/V790-1)),0)</f>
        <v>0.981060606060606</v>
      </c>
      <c r="Y790" s="104" t="str">
        <f aca="false">IF(T790&gt;0,IF(U790="","-",IF(X790&lt;0%,"DEGROWTH","GROWTH")))</f>
        <v>GROWTH</v>
      </c>
      <c r="Z790" s="75" t="n">
        <v>0</v>
      </c>
      <c r="AA790" s="70"/>
      <c r="AB790" s="70" t="s">
        <v>133</v>
      </c>
      <c r="AC790" s="70" t="s">
        <v>134</v>
      </c>
      <c r="AD790" s="3" t="n">
        <f aca="false">IF(K790=0,1,0)</f>
        <v>0</v>
      </c>
      <c r="AE790" s="76"/>
    </row>
    <row r="791" customFormat="false" ht="14.25" hidden="false" customHeight="true" outlineLevel="0" collapsed="false">
      <c r="A791" s="70" t="s">
        <v>134</v>
      </c>
      <c r="B791" s="72" t="s">
        <v>81</v>
      </c>
      <c r="C791" s="72" t="s">
        <v>2094</v>
      </c>
      <c r="D791" s="72" t="n">
        <v>1000000148</v>
      </c>
      <c r="E791" s="73" t="s">
        <v>2095</v>
      </c>
      <c r="F791" s="74" t="n">
        <v>43232</v>
      </c>
      <c r="G791" s="67" t="str">
        <f aca="false">IF(I791&gt;0,"Targeted Dealer","-")</f>
        <v>Targeted Dealer</v>
      </c>
      <c r="H791" s="67"/>
      <c r="I791" s="68" t="n">
        <v>100</v>
      </c>
      <c r="J791" s="68" t="n">
        <f aca="false">I791/$J$1*($J$1-$E$1)</f>
        <v>93.3333333333333</v>
      </c>
      <c r="K791" s="69" t="n">
        <v>80</v>
      </c>
      <c r="L791" s="69" t="n">
        <f aca="false">I791-K791</f>
        <v>20</v>
      </c>
      <c r="M791" s="69" t="n">
        <f aca="false">IFERROR((K791/J791%),"-")</f>
        <v>85.7142857142857</v>
      </c>
      <c r="N791" s="97" t="n">
        <v>100</v>
      </c>
      <c r="O791" s="98" t="str">
        <f aca="false">IF(F791&lt;=$P$2,"Mar","")</f>
        <v>Mar</v>
      </c>
      <c r="P791" s="97" t="n">
        <f aca="false">N791</f>
        <v>100</v>
      </c>
      <c r="Q791" s="99" t="n">
        <f aca="false">K791-P791</f>
        <v>-20</v>
      </c>
      <c r="R791" s="98" t="n">
        <f aca="false">IFERROR(IF(O791="Mar",(K791/P791-1))," ")</f>
        <v>-0.2</v>
      </c>
      <c r="S791" s="100" t="str">
        <f aca="false">IF(N791&gt;0,IF(O791="","-",IF(R791&lt;0%,"DEGROWTH","GROWTH")))</f>
        <v>DEGROWTH</v>
      </c>
      <c r="T791" s="69" t="n">
        <v>76</v>
      </c>
      <c r="U791" s="101" t="str">
        <f aca="false">IF(F791&lt;=$V$2,"Apr","")</f>
        <v>Apr</v>
      </c>
      <c r="V791" s="97" t="n">
        <v>76</v>
      </c>
      <c r="W791" s="102" t="n">
        <f aca="false">K791-V791</f>
        <v>4</v>
      </c>
      <c r="X791" s="103" t="n">
        <f aca="false">IFERROR(IF(U791="Apr",(K791/V791-1)),0)</f>
        <v>0.0526315789473684</v>
      </c>
      <c r="Y791" s="104" t="str">
        <f aca="false">IF(T791&gt;0,IF(U791="","-",IF(X791&lt;0%,"DEGROWTH","GROWTH")))</f>
        <v>GROWTH</v>
      </c>
      <c r="Z791" s="75" t="n">
        <v>0</v>
      </c>
      <c r="AA791" s="70"/>
      <c r="AB791" s="70" t="s">
        <v>133</v>
      </c>
      <c r="AC791" s="70" t="s">
        <v>134</v>
      </c>
      <c r="AD791" s="3" t="n">
        <f aca="false">IF(K791=0,1,0)</f>
        <v>0</v>
      </c>
      <c r="AE791" s="76"/>
    </row>
    <row r="792" customFormat="false" ht="14.25" hidden="false" customHeight="true" outlineLevel="0" collapsed="false">
      <c r="A792" s="70" t="s">
        <v>134</v>
      </c>
      <c r="B792" s="72" t="s">
        <v>81</v>
      </c>
      <c r="C792" s="72" t="s">
        <v>2096</v>
      </c>
      <c r="D792" s="72" t="n">
        <v>1000000152</v>
      </c>
      <c r="E792" s="73" t="s">
        <v>2097</v>
      </c>
      <c r="F792" s="74" t="n">
        <v>43246</v>
      </c>
      <c r="G792" s="67" t="str">
        <f aca="false">IF(I792&gt;0,"Targeted Dealer","-")</f>
        <v>Targeted Dealer</v>
      </c>
      <c r="H792" s="67"/>
      <c r="I792" s="68" t="n">
        <v>200</v>
      </c>
      <c r="J792" s="68" t="n">
        <f aca="false">I792/$J$1*($J$1-$E$1)</f>
        <v>186.666666666667</v>
      </c>
      <c r="K792" s="69" t="n">
        <v>150</v>
      </c>
      <c r="L792" s="69" t="n">
        <f aca="false">I792-K792</f>
        <v>50</v>
      </c>
      <c r="M792" s="69" t="n">
        <f aca="false">IFERROR((K792/J792%),"-")</f>
        <v>80.3571428571429</v>
      </c>
      <c r="N792" s="97" t="n">
        <v>150</v>
      </c>
      <c r="O792" s="98" t="str">
        <f aca="false">IF(F792&lt;=$P$2,"Mar","")</f>
        <v>Mar</v>
      </c>
      <c r="P792" s="97" t="n">
        <f aca="false">N792</f>
        <v>150</v>
      </c>
      <c r="Q792" s="99" t="n">
        <f aca="false">K792-P792</f>
        <v>0</v>
      </c>
      <c r="R792" s="98" t="n">
        <f aca="false">IFERROR(IF(O792="Mar",(K792/P792-1))," ")</f>
        <v>0</v>
      </c>
      <c r="S792" s="100" t="str">
        <f aca="false">IF(N792&gt;0,IF(O792="","-",IF(R792&lt;0%,"DEGROWTH","GROWTH")))</f>
        <v>GROWTH</v>
      </c>
      <c r="T792" s="69" t="n">
        <v>195.5</v>
      </c>
      <c r="U792" s="101" t="str">
        <f aca="false">IF(F792&lt;=$V$2,"Apr","")</f>
        <v>Apr</v>
      </c>
      <c r="V792" s="97" t="n">
        <v>195.5</v>
      </c>
      <c r="W792" s="102" t="n">
        <f aca="false">K792-V792</f>
        <v>-45.5</v>
      </c>
      <c r="X792" s="103" t="n">
        <f aca="false">IFERROR(IF(U792="Apr",(K792/V792-1)),0)</f>
        <v>-0.232736572890026</v>
      </c>
      <c r="Y792" s="104" t="str">
        <f aca="false">IF(T792&gt;0,IF(U792="","-",IF(X792&lt;0%,"DEGROWTH","GROWTH")))</f>
        <v>DEGROWTH</v>
      </c>
      <c r="Z792" s="75" t="n">
        <v>0</v>
      </c>
      <c r="AA792" s="70"/>
      <c r="AB792" s="70" t="s">
        <v>133</v>
      </c>
      <c r="AC792" s="70" t="s">
        <v>134</v>
      </c>
      <c r="AD792" s="3" t="n">
        <f aca="false">IF(K792=0,1,0)</f>
        <v>0</v>
      </c>
      <c r="AE792" s="76"/>
    </row>
    <row r="793" customFormat="false" ht="14.25" hidden="false" customHeight="true" outlineLevel="0" collapsed="false">
      <c r="A793" s="70" t="s">
        <v>134</v>
      </c>
      <c r="B793" s="72" t="s">
        <v>81</v>
      </c>
      <c r="C793" s="72" t="s">
        <v>2098</v>
      </c>
      <c r="D793" s="72" t="n">
        <v>1000000145</v>
      </c>
      <c r="E793" s="73" t="s">
        <v>2099</v>
      </c>
      <c r="F793" s="74" t="n">
        <v>43337</v>
      </c>
      <c r="G793" s="67" t="str">
        <f aca="false">IF(I793&gt;0,"Targeted Dealer","-")</f>
        <v>Targeted Dealer</v>
      </c>
      <c r="H793" s="67"/>
      <c r="I793" s="68" t="n">
        <v>70</v>
      </c>
      <c r="J793" s="68" t="n">
        <f aca="false">I793/$J$1*($J$1-$E$1)</f>
        <v>65.3333333333333</v>
      </c>
      <c r="K793" s="69" t="n">
        <v>100.5</v>
      </c>
      <c r="L793" s="69" t="n">
        <f aca="false">I793-K793</f>
        <v>-30.5</v>
      </c>
      <c r="M793" s="69" t="n">
        <f aca="false">IFERROR((K793/J793%),"-")</f>
        <v>153.826530612245</v>
      </c>
      <c r="N793" s="97" t="n">
        <v>124</v>
      </c>
      <c r="O793" s="98" t="str">
        <f aca="false">IF(F793&lt;=$P$2,"Mar","")</f>
        <v>Mar</v>
      </c>
      <c r="P793" s="97" t="n">
        <f aca="false">N793</f>
        <v>124</v>
      </c>
      <c r="Q793" s="99" t="n">
        <f aca="false">K793-P793</f>
        <v>-23.5</v>
      </c>
      <c r="R793" s="98" t="n">
        <f aca="false">IFERROR(IF(O793="Mar",(K793/P793-1))," ")</f>
        <v>-0.189516129032258</v>
      </c>
      <c r="S793" s="100" t="str">
        <f aca="false">IF(N793&gt;0,IF(O793="","-",IF(R793&lt;0%,"DEGROWTH","GROWTH")))</f>
        <v>DEGROWTH</v>
      </c>
      <c r="T793" s="69" t="n">
        <v>20</v>
      </c>
      <c r="U793" s="101" t="str">
        <f aca="false">IF(F793&lt;=$V$2,"Apr","")</f>
        <v>Apr</v>
      </c>
      <c r="V793" s="97" t="n">
        <v>20</v>
      </c>
      <c r="W793" s="102" t="n">
        <f aca="false">K793-V793</f>
        <v>80.5</v>
      </c>
      <c r="X793" s="103" t="n">
        <f aca="false">IFERROR(IF(U793="Apr",(K793/V793-1)),0)</f>
        <v>4.025</v>
      </c>
      <c r="Y793" s="104" t="str">
        <f aca="false">IF(T793&gt;0,IF(U793="","-",IF(X793&lt;0%,"DEGROWTH","GROWTH")))</f>
        <v>GROWTH</v>
      </c>
      <c r="Z793" s="75" t="n">
        <v>0</v>
      </c>
      <c r="AA793" s="70"/>
      <c r="AB793" s="70" t="s">
        <v>133</v>
      </c>
      <c r="AC793" s="70" t="s">
        <v>134</v>
      </c>
      <c r="AD793" s="3" t="n">
        <f aca="false">IF(K793=0,1,0)</f>
        <v>0</v>
      </c>
      <c r="AE793" s="76"/>
    </row>
    <row r="794" customFormat="false" ht="14.25" hidden="false" customHeight="true" outlineLevel="0" collapsed="false">
      <c r="A794" s="70" t="s">
        <v>134</v>
      </c>
      <c r="B794" s="72" t="s">
        <v>81</v>
      </c>
      <c r="C794" s="72" t="s">
        <v>2100</v>
      </c>
      <c r="D794" s="72" t="n">
        <v>1000000162</v>
      </c>
      <c r="E794" s="73" t="s">
        <v>2101</v>
      </c>
      <c r="F794" s="74" t="n">
        <v>43337</v>
      </c>
      <c r="G794" s="67" t="str">
        <f aca="false">IF(I794&gt;0,"Targeted Dealer","-")</f>
        <v>Targeted Dealer</v>
      </c>
      <c r="H794" s="67"/>
      <c r="I794" s="68" t="n">
        <v>35</v>
      </c>
      <c r="J794" s="68" t="n">
        <f aca="false">I794/$J$1*($J$1-$E$1)</f>
        <v>32.6666666666667</v>
      </c>
      <c r="K794" s="69" t="n">
        <v>40</v>
      </c>
      <c r="L794" s="69" t="n">
        <f aca="false">I794-K794</f>
        <v>-5</v>
      </c>
      <c r="M794" s="69" t="n">
        <f aca="false">IFERROR((K794/J794%),"-")</f>
        <v>122.448979591837</v>
      </c>
      <c r="N794" s="97" t="n">
        <v>29</v>
      </c>
      <c r="O794" s="98" t="str">
        <f aca="false">IF(F794&lt;=$P$2,"Mar","")</f>
        <v>Mar</v>
      </c>
      <c r="P794" s="97" t="n">
        <f aca="false">N794</f>
        <v>29</v>
      </c>
      <c r="Q794" s="99" t="n">
        <f aca="false">K794-P794</f>
        <v>11</v>
      </c>
      <c r="R794" s="98" t="n">
        <f aca="false">IFERROR(IF(O794="Mar",(K794/P794-1))," ")</f>
        <v>0.379310344827586</v>
      </c>
      <c r="S794" s="100" t="str">
        <f aca="false">IF(N794&gt;0,IF(O794="","-",IF(R794&lt;0%,"DEGROWTH","GROWTH")))</f>
        <v>GROWTH</v>
      </c>
      <c r="T794" s="69" t="n">
        <v>25</v>
      </c>
      <c r="U794" s="101" t="str">
        <f aca="false">IF(F794&lt;=$V$2,"Apr","")</f>
        <v>Apr</v>
      </c>
      <c r="V794" s="97" t="n">
        <v>25</v>
      </c>
      <c r="W794" s="102" t="n">
        <f aca="false">K794-V794</f>
        <v>15</v>
      </c>
      <c r="X794" s="103" t="n">
        <f aca="false">IFERROR(IF(U794="Apr",(K794/V794-1)),0)</f>
        <v>0.6</v>
      </c>
      <c r="Y794" s="104" t="str">
        <f aca="false">IF(T794&gt;0,IF(U794="","-",IF(X794&lt;0%,"DEGROWTH","GROWTH")))</f>
        <v>GROWTH</v>
      </c>
      <c r="Z794" s="75" t="n">
        <v>0</v>
      </c>
      <c r="AA794" s="70"/>
      <c r="AB794" s="70" t="s">
        <v>133</v>
      </c>
      <c r="AC794" s="70" t="s">
        <v>134</v>
      </c>
      <c r="AD794" s="3" t="n">
        <f aca="false">IF(K794=0,1,0)</f>
        <v>0</v>
      </c>
      <c r="AE794" s="76"/>
    </row>
    <row r="795" customFormat="false" ht="14.25" hidden="false" customHeight="true" outlineLevel="0" collapsed="false">
      <c r="A795" s="70" t="s">
        <v>134</v>
      </c>
      <c r="B795" s="72" t="s">
        <v>81</v>
      </c>
      <c r="C795" s="72" t="s">
        <v>2102</v>
      </c>
      <c r="D795" s="72" t="n">
        <v>1000000122</v>
      </c>
      <c r="E795" s="73" t="s">
        <v>2103</v>
      </c>
      <c r="F795" s="74" t="n">
        <v>43430</v>
      </c>
      <c r="G795" s="67" t="str">
        <f aca="false">IF(I795&gt;0,"Targeted Dealer","-")</f>
        <v>Targeted Dealer</v>
      </c>
      <c r="H795" s="67"/>
      <c r="I795" s="68" t="n">
        <v>60</v>
      </c>
      <c r="J795" s="68" t="n">
        <f aca="false">I795/$J$1*($J$1-$E$1)</f>
        <v>56</v>
      </c>
      <c r="K795" s="69" t="n">
        <v>10</v>
      </c>
      <c r="L795" s="69" t="n">
        <f aca="false">I795-K795</f>
        <v>50</v>
      </c>
      <c r="M795" s="69" t="n">
        <f aca="false">IFERROR((K795/J795%),"-")</f>
        <v>17.8571428571429</v>
      </c>
      <c r="N795" s="97" t="n">
        <v>7.5</v>
      </c>
      <c r="O795" s="98" t="str">
        <f aca="false">IF(F795&lt;=$P$2,"Mar","")</f>
        <v>Mar</v>
      </c>
      <c r="P795" s="97" t="n">
        <f aca="false">N795</f>
        <v>7.5</v>
      </c>
      <c r="Q795" s="99" t="n">
        <f aca="false">K795-P795</f>
        <v>2.5</v>
      </c>
      <c r="R795" s="98" t="n">
        <f aca="false">IFERROR(IF(O795="Mar",(K795/P795-1))," ")</f>
        <v>0.333333333333333</v>
      </c>
      <c r="S795" s="100" t="str">
        <f aca="false">IF(N795&gt;0,IF(O795="","-",IF(R795&lt;0%,"DEGROWTH","GROWTH")))</f>
        <v>GROWTH</v>
      </c>
      <c r="T795" s="69" t="n">
        <v>15</v>
      </c>
      <c r="U795" s="101" t="str">
        <f aca="false">IF(F795&lt;=$V$2,"Apr","")</f>
        <v>Apr</v>
      </c>
      <c r="V795" s="97" t="n">
        <v>15</v>
      </c>
      <c r="W795" s="102" t="n">
        <f aca="false">K795-V795</f>
        <v>-5</v>
      </c>
      <c r="X795" s="103" t="n">
        <f aca="false">IFERROR(IF(U795="Apr",(K795/V795-1)),0)</f>
        <v>-0.333333333333333</v>
      </c>
      <c r="Y795" s="104" t="str">
        <f aca="false">IF(T795&gt;0,IF(U795="","-",IF(X795&lt;0%,"DEGROWTH","GROWTH")))</f>
        <v>DEGROWTH</v>
      </c>
      <c r="Z795" s="75" t="n">
        <v>0</v>
      </c>
      <c r="AA795" s="70"/>
      <c r="AB795" s="70" t="s">
        <v>133</v>
      </c>
      <c r="AC795" s="70" t="s">
        <v>134</v>
      </c>
      <c r="AD795" s="3" t="n">
        <f aca="false">IF(K795=0,1,0)</f>
        <v>0</v>
      </c>
      <c r="AE795" s="76"/>
    </row>
    <row r="796" customFormat="false" ht="14.25" hidden="false" customHeight="true" outlineLevel="0" collapsed="false">
      <c r="A796" s="70" t="s">
        <v>134</v>
      </c>
      <c r="B796" s="72" t="s">
        <v>81</v>
      </c>
      <c r="C796" s="72" t="s">
        <v>2104</v>
      </c>
      <c r="D796" s="72" t="n">
        <v>1000000136</v>
      </c>
      <c r="E796" s="73" t="s">
        <v>2105</v>
      </c>
      <c r="F796" s="74" t="n">
        <v>43439</v>
      </c>
      <c r="G796" s="67" t="str">
        <f aca="false">IF(I796&gt;0,"Targeted Dealer","-")</f>
        <v>Targeted Dealer</v>
      </c>
      <c r="H796" s="67"/>
      <c r="I796" s="68" t="n">
        <v>60</v>
      </c>
      <c r="J796" s="68" t="n">
        <f aca="false">I796/$J$1*($J$1-$E$1)</f>
        <v>56</v>
      </c>
      <c r="K796" s="69" t="n">
        <v>41</v>
      </c>
      <c r="L796" s="69" t="n">
        <f aca="false">I796-K796</f>
        <v>19</v>
      </c>
      <c r="M796" s="69" t="n">
        <f aca="false">IFERROR((K796/J796%),"-")</f>
        <v>73.2142857142857</v>
      </c>
      <c r="N796" s="97" t="n">
        <v>38</v>
      </c>
      <c r="O796" s="98" t="str">
        <f aca="false">IF(F796&lt;=$P$2,"Mar","")</f>
        <v>Mar</v>
      </c>
      <c r="P796" s="97" t="n">
        <f aca="false">N796</f>
        <v>38</v>
      </c>
      <c r="Q796" s="99" t="n">
        <f aca="false">K796-P796</f>
        <v>3</v>
      </c>
      <c r="R796" s="98" t="n">
        <f aca="false">IFERROR(IF(O796="Mar",(K796/P796-1))," ")</f>
        <v>0.0789473684210527</v>
      </c>
      <c r="S796" s="100" t="str">
        <f aca="false">IF(N796&gt;0,IF(O796="","-",IF(R796&lt;0%,"DEGROWTH","GROWTH")))</f>
        <v>GROWTH</v>
      </c>
      <c r="T796" s="69" t="n">
        <v>40</v>
      </c>
      <c r="U796" s="101" t="str">
        <f aca="false">IF(F796&lt;=$V$2,"Apr","")</f>
        <v>Apr</v>
      </c>
      <c r="V796" s="97" t="n">
        <v>40</v>
      </c>
      <c r="W796" s="102" t="n">
        <f aca="false">K796-V796</f>
        <v>1</v>
      </c>
      <c r="X796" s="103" t="n">
        <f aca="false">IFERROR(IF(U796="Apr",(K796/V796-1)),0)</f>
        <v>0.0249999999999999</v>
      </c>
      <c r="Y796" s="104" t="str">
        <f aca="false">IF(T796&gt;0,IF(U796="","-",IF(X796&lt;0%,"DEGROWTH","GROWTH")))</f>
        <v>GROWTH</v>
      </c>
      <c r="Z796" s="75" t="n">
        <v>0</v>
      </c>
      <c r="AA796" s="70"/>
      <c r="AB796" s="70" t="s">
        <v>133</v>
      </c>
      <c r="AC796" s="70" t="s">
        <v>134</v>
      </c>
      <c r="AD796" s="3" t="n">
        <f aca="false">IF(K796=0,1,0)</f>
        <v>0</v>
      </c>
      <c r="AE796" s="76"/>
    </row>
    <row r="797" customFormat="false" ht="14.25" hidden="false" customHeight="true" outlineLevel="0" collapsed="false">
      <c r="A797" s="70" t="s">
        <v>134</v>
      </c>
      <c r="B797" s="72" t="s">
        <v>81</v>
      </c>
      <c r="C797" s="72" t="s">
        <v>2106</v>
      </c>
      <c r="D797" s="72" t="n">
        <v>1000000160</v>
      </c>
      <c r="E797" s="73" t="s">
        <v>2107</v>
      </c>
      <c r="F797" s="74" t="n">
        <v>43566</v>
      </c>
      <c r="G797" s="67" t="str">
        <f aca="false">IF(I797&gt;0,"Targeted Dealer","-")</f>
        <v>Targeted Dealer</v>
      </c>
      <c r="H797" s="67"/>
      <c r="I797" s="68" t="n">
        <v>50</v>
      </c>
      <c r="J797" s="68" t="n">
        <f aca="false">I797/$J$1*($J$1-$E$1)</f>
        <v>46.6666666666667</v>
      </c>
      <c r="K797" s="69" t="n">
        <v>12.5</v>
      </c>
      <c r="L797" s="69" t="n">
        <f aca="false">I797-K797</f>
        <v>37.5</v>
      </c>
      <c r="M797" s="69" t="n">
        <f aca="false">IFERROR((K797/J797%),"-")</f>
        <v>26.7857142857143</v>
      </c>
      <c r="N797" s="97" t="n">
        <v>2.5</v>
      </c>
      <c r="O797" s="98" t="str">
        <f aca="false">IF(F797&lt;=$P$2,"Mar","")</f>
        <v>Mar</v>
      </c>
      <c r="P797" s="97" t="n">
        <f aca="false">N797</f>
        <v>2.5</v>
      </c>
      <c r="Q797" s="99" t="n">
        <f aca="false">K797-P797</f>
        <v>10</v>
      </c>
      <c r="R797" s="98" t="n">
        <f aca="false">IFERROR(IF(O797="Mar",(K797/P797-1))," ")</f>
        <v>4</v>
      </c>
      <c r="S797" s="100" t="str">
        <f aca="false">IF(N797&gt;0,IF(O797="","-",IF(R797&lt;0%,"DEGROWTH","GROWTH")))</f>
        <v>GROWTH</v>
      </c>
      <c r="T797" s="69" t="n">
        <v>37.5</v>
      </c>
      <c r="U797" s="101" t="str">
        <f aca="false">IF(F797&lt;=$V$2,"Apr","")</f>
        <v>Apr</v>
      </c>
      <c r="V797" s="97" t="n">
        <v>37.5</v>
      </c>
      <c r="W797" s="102" t="n">
        <f aca="false">K797-V797</f>
        <v>-25</v>
      </c>
      <c r="X797" s="103" t="n">
        <f aca="false">IFERROR(IF(U797="Apr",(K797/V797-1)),0)</f>
        <v>-0.666666666666667</v>
      </c>
      <c r="Y797" s="104" t="str">
        <f aca="false">IF(T797&gt;0,IF(U797="","-",IF(X797&lt;0%,"DEGROWTH","GROWTH")))</f>
        <v>DEGROWTH</v>
      </c>
      <c r="Z797" s="75" t="n">
        <v>0</v>
      </c>
      <c r="AA797" s="70"/>
      <c r="AB797" s="70" t="s">
        <v>133</v>
      </c>
      <c r="AC797" s="70" t="s">
        <v>134</v>
      </c>
      <c r="AD797" s="3" t="n">
        <f aca="false">IF(K797=0,1,0)</f>
        <v>0</v>
      </c>
      <c r="AE797" s="76"/>
    </row>
    <row r="798" customFormat="false" ht="14.25" hidden="false" customHeight="true" outlineLevel="0" collapsed="false">
      <c r="A798" s="70" t="s">
        <v>134</v>
      </c>
      <c r="B798" s="72" t="s">
        <v>81</v>
      </c>
      <c r="C798" s="72" t="s">
        <v>2108</v>
      </c>
      <c r="D798" s="72" t="n">
        <v>1000000141</v>
      </c>
      <c r="E798" s="73" t="s">
        <v>2109</v>
      </c>
      <c r="F798" s="74" t="n">
        <v>43647</v>
      </c>
      <c r="G798" s="67" t="str">
        <f aca="false">IF(I798&gt;0,"Targeted Dealer","-")</f>
        <v>Targeted Dealer</v>
      </c>
      <c r="H798" s="67"/>
      <c r="I798" s="68" t="n">
        <v>90</v>
      </c>
      <c r="J798" s="68" t="n">
        <f aca="false">I798/$J$1*($J$1-$E$1)</f>
        <v>84</v>
      </c>
      <c r="K798" s="69" t="n">
        <v>17.5</v>
      </c>
      <c r="L798" s="69" t="n">
        <f aca="false">I798-K798</f>
        <v>72.5</v>
      </c>
      <c r="M798" s="69" t="n">
        <f aca="false">IFERROR((K798/J798%),"-")</f>
        <v>20.8333333333333</v>
      </c>
      <c r="N798" s="97" t="n">
        <v>30</v>
      </c>
      <c r="O798" s="98" t="str">
        <f aca="false">IF(F798&lt;=$P$2,"Mar","")</f>
        <v>Mar</v>
      </c>
      <c r="P798" s="97" t="n">
        <f aca="false">N798</f>
        <v>30</v>
      </c>
      <c r="Q798" s="99" t="n">
        <f aca="false">K798-P798</f>
        <v>-12.5</v>
      </c>
      <c r="R798" s="98" t="n">
        <f aca="false">IFERROR(IF(O798="Mar",(K798/P798-1))," ")</f>
        <v>-0.416666666666667</v>
      </c>
      <c r="S798" s="100" t="str">
        <f aca="false">IF(N798&gt;0,IF(O798="","-",IF(R798&lt;0%,"DEGROWTH","GROWTH")))</f>
        <v>DEGROWTH</v>
      </c>
      <c r="T798" s="69" t="n">
        <v>81</v>
      </c>
      <c r="U798" s="101" t="str">
        <f aca="false">IF(F798&lt;=$V$2,"Apr","")</f>
        <v>Apr</v>
      </c>
      <c r="V798" s="97" t="n">
        <v>81</v>
      </c>
      <c r="W798" s="102" t="n">
        <f aca="false">K798-V798</f>
        <v>-63.5</v>
      </c>
      <c r="X798" s="103" t="n">
        <f aca="false">IFERROR(IF(U798="Apr",(K798/V798-1)),0)</f>
        <v>-0.783950617283951</v>
      </c>
      <c r="Y798" s="104" t="str">
        <f aca="false">IF(T798&gt;0,IF(U798="","-",IF(X798&lt;0%,"DEGROWTH","GROWTH")))</f>
        <v>DEGROWTH</v>
      </c>
      <c r="Z798" s="75" t="n">
        <v>0</v>
      </c>
      <c r="AA798" s="70"/>
      <c r="AB798" s="70" t="s">
        <v>133</v>
      </c>
      <c r="AC798" s="70" t="s">
        <v>134</v>
      </c>
      <c r="AD798" s="3" t="n">
        <f aca="false">IF(K798=0,1,0)</f>
        <v>0</v>
      </c>
      <c r="AE798" s="76"/>
    </row>
    <row r="799" customFormat="false" ht="14.25" hidden="false" customHeight="true" outlineLevel="0" collapsed="false">
      <c r="A799" s="70" t="s">
        <v>134</v>
      </c>
      <c r="B799" s="72" t="s">
        <v>81</v>
      </c>
      <c r="C799" s="72" t="s">
        <v>2110</v>
      </c>
      <c r="D799" s="72" t="n">
        <v>1000000143</v>
      </c>
      <c r="E799" s="73" t="s">
        <v>2111</v>
      </c>
      <c r="F799" s="74" t="n">
        <v>43675</v>
      </c>
      <c r="G799" s="67" t="str">
        <f aca="false">IF(I799&gt;0,"Targeted Dealer","-")</f>
        <v>Targeted Dealer</v>
      </c>
      <c r="H799" s="67"/>
      <c r="I799" s="68" t="n">
        <v>50</v>
      </c>
      <c r="J799" s="68" t="n">
        <f aca="false">I799/$J$1*($J$1-$E$1)</f>
        <v>46.6666666666667</v>
      </c>
      <c r="K799" s="69" t="n">
        <v>15</v>
      </c>
      <c r="L799" s="69" t="n">
        <f aca="false">I799-K799</f>
        <v>35</v>
      </c>
      <c r="M799" s="69" t="n">
        <f aca="false">IFERROR((K799/J799%),"-")</f>
        <v>32.1428571428571</v>
      </c>
      <c r="N799" s="97" t="n">
        <v>25</v>
      </c>
      <c r="O799" s="98" t="str">
        <f aca="false">IF(F799&lt;=$P$2,"Mar","")</f>
        <v>Mar</v>
      </c>
      <c r="P799" s="97" t="n">
        <f aca="false">N799</f>
        <v>25</v>
      </c>
      <c r="Q799" s="99" t="n">
        <f aca="false">K799-P799</f>
        <v>-10</v>
      </c>
      <c r="R799" s="98" t="n">
        <f aca="false">IFERROR(IF(O799="Mar",(K799/P799-1))," ")</f>
        <v>-0.4</v>
      </c>
      <c r="S799" s="100" t="str">
        <f aca="false">IF(N799&gt;0,IF(O799="","-",IF(R799&lt;0%,"DEGROWTH","GROWTH")))</f>
        <v>DEGROWTH</v>
      </c>
      <c r="T799" s="69" t="n">
        <v>40</v>
      </c>
      <c r="U799" s="101" t="str">
        <f aca="false">IF(F799&lt;=$V$2,"Apr","")</f>
        <v>Apr</v>
      </c>
      <c r="V799" s="97" t="n">
        <v>40</v>
      </c>
      <c r="W799" s="102" t="n">
        <f aca="false">K799-V799</f>
        <v>-25</v>
      </c>
      <c r="X799" s="103" t="n">
        <f aca="false">IFERROR(IF(U799="Apr",(K799/V799-1)),0)</f>
        <v>-0.625</v>
      </c>
      <c r="Y799" s="104" t="str">
        <f aca="false">IF(T799&gt;0,IF(U799="","-",IF(X799&lt;0%,"DEGROWTH","GROWTH")))</f>
        <v>DEGROWTH</v>
      </c>
      <c r="Z799" s="75" t="n">
        <v>0</v>
      </c>
      <c r="AA799" s="70"/>
      <c r="AB799" s="70" t="s">
        <v>133</v>
      </c>
      <c r="AC799" s="70" t="s">
        <v>134</v>
      </c>
      <c r="AD799" s="3" t="n">
        <f aca="false">IF(K799=0,1,0)</f>
        <v>0</v>
      </c>
      <c r="AE799" s="76"/>
    </row>
    <row r="800" customFormat="false" ht="14.25" hidden="false" customHeight="true" outlineLevel="0" collapsed="false">
      <c r="A800" s="70" t="s">
        <v>134</v>
      </c>
      <c r="B800" s="72" t="s">
        <v>81</v>
      </c>
      <c r="C800" s="72" t="s">
        <v>2112</v>
      </c>
      <c r="D800" s="72" t="n">
        <v>1000000153</v>
      </c>
      <c r="E800" s="73" t="s">
        <v>2113</v>
      </c>
      <c r="F800" s="74" t="n">
        <v>44041</v>
      </c>
      <c r="G800" s="67" t="str">
        <f aca="false">IF(I800&gt;0,"Targeted Dealer","-")</f>
        <v>Targeted Dealer</v>
      </c>
      <c r="H800" s="67"/>
      <c r="I800" s="68" t="n">
        <v>210</v>
      </c>
      <c r="J800" s="68" t="n">
        <f aca="false">I800/$J$1*($J$1-$E$1)</f>
        <v>196</v>
      </c>
      <c r="K800" s="69" t="n">
        <v>212.5</v>
      </c>
      <c r="L800" s="69" t="n">
        <f aca="false">I800-K800</f>
        <v>-2.5</v>
      </c>
      <c r="M800" s="69" t="n">
        <f aca="false">IFERROR((K800/J800%),"-")</f>
        <v>108.418367346939</v>
      </c>
      <c r="N800" s="97" t="n">
        <v>132.5</v>
      </c>
      <c r="O800" s="98" t="str">
        <f aca="false">IF(F800&lt;=$P$2,"Mar","")</f>
        <v>Mar</v>
      </c>
      <c r="P800" s="97" t="n">
        <f aca="false">N800</f>
        <v>132.5</v>
      </c>
      <c r="Q800" s="99" t="n">
        <f aca="false">K800-P800</f>
        <v>80</v>
      </c>
      <c r="R800" s="98" t="n">
        <f aca="false">IFERROR(IF(O800="Mar",(K800/P800-1))," ")</f>
        <v>0.603773584905661</v>
      </c>
      <c r="S800" s="100" t="str">
        <f aca="false">IF(N800&gt;0,IF(O800="","-",IF(R800&lt;0%,"DEGROWTH","GROWTH")))</f>
        <v>GROWTH</v>
      </c>
      <c r="T800" s="69" t="n">
        <v>227</v>
      </c>
      <c r="U800" s="101" t="str">
        <f aca="false">IF(F800&lt;=$V$2,"Apr","")</f>
        <v>Apr</v>
      </c>
      <c r="V800" s="97" t="n">
        <v>227</v>
      </c>
      <c r="W800" s="102" t="n">
        <f aca="false">K800-V800</f>
        <v>-14.5</v>
      </c>
      <c r="X800" s="103" t="n">
        <f aca="false">IFERROR(IF(U800="Apr",(K800/V800-1)),0)</f>
        <v>-0.0638766519823789</v>
      </c>
      <c r="Y800" s="104" t="str">
        <f aca="false">IF(T800&gt;0,IF(U800="","-",IF(X800&lt;0%,"DEGROWTH","GROWTH")))</f>
        <v>DEGROWTH</v>
      </c>
      <c r="Z800" s="75" t="n">
        <v>0</v>
      </c>
      <c r="AA800" s="70"/>
      <c r="AB800" s="70" t="s">
        <v>133</v>
      </c>
      <c r="AC800" s="70" t="s">
        <v>134</v>
      </c>
      <c r="AD800" s="3" t="n">
        <f aca="false">IF(K800=0,1,0)</f>
        <v>0</v>
      </c>
      <c r="AE800" s="76"/>
    </row>
    <row r="801" customFormat="false" ht="14.25" hidden="false" customHeight="true" outlineLevel="0" collapsed="false">
      <c r="A801" s="70" t="s">
        <v>134</v>
      </c>
      <c r="B801" s="72" t="s">
        <v>81</v>
      </c>
      <c r="C801" s="72" t="s">
        <v>2114</v>
      </c>
      <c r="D801" s="72" t="n">
        <v>1000000836</v>
      </c>
      <c r="E801" s="73" t="s">
        <v>2115</v>
      </c>
      <c r="F801" s="74" t="n">
        <v>44123</v>
      </c>
      <c r="G801" s="67" t="str">
        <f aca="false">IF(I801&gt;0,"Targeted Dealer","-")</f>
        <v>Targeted Dealer</v>
      </c>
      <c r="H801" s="67"/>
      <c r="I801" s="68" t="n">
        <v>150</v>
      </c>
      <c r="J801" s="68" t="n">
        <f aca="false">I801/$J$1*($J$1-$E$1)</f>
        <v>140</v>
      </c>
      <c r="K801" s="69" t="n">
        <v>76.5</v>
      </c>
      <c r="L801" s="69" t="n">
        <f aca="false">I801-K801</f>
        <v>73.5</v>
      </c>
      <c r="M801" s="69" t="n">
        <f aca="false">IFERROR((K801/J801%),"-")</f>
        <v>54.6428571428571</v>
      </c>
      <c r="N801" s="97" t="n">
        <v>139</v>
      </c>
      <c r="O801" s="98" t="str">
        <f aca="false">IF(F801&lt;=$P$2,"Mar","")</f>
        <v>Mar</v>
      </c>
      <c r="P801" s="97" t="n">
        <f aca="false">N801</f>
        <v>139</v>
      </c>
      <c r="Q801" s="99" t="n">
        <f aca="false">K801-P801</f>
        <v>-62.5</v>
      </c>
      <c r="R801" s="98" t="n">
        <f aca="false">IFERROR(IF(O801="Mar",(K801/P801-1))," ")</f>
        <v>-0.449640287769784</v>
      </c>
      <c r="S801" s="100" t="str">
        <f aca="false">IF(N801&gt;0,IF(O801="","-",IF(R801&lt;0%,"DEGROWTH","GROWTH")))</f>
        <v>DEGROWTH</v>
      </c>
      <c r="T801" s="69" t="n">
        <v>104.5</v>
      </c>
      <c r="U801" s="101" t="str">
        <f aca="false">IF(F801&lt;=$V$2,"Apr","")</f>
        <v>Apr</v>
      </c>
      <c r="V801" s="97" t="n">
        <v>104.5</v>
      </c>
      <c r="W801" s="102" t="n">
        <f aca="false">K801-V801</f>
        <v>-28</v>
      </c>
      <c r="X801" s="103" t="n">
        <f aca="false">IFERROR(IF(U801="Apr",(K801/V801-1)),0)</f>
        <v>-0.267942583732057</v>
      </c>
      <c r="Y801" s="104" t="str">
        <f aca="false">IF(T801&gt;0,IF(U801="","-",IF(X801&lt;0%,"DEGROWTH","GROWTH")))</f>
        <v>DEGROWTH</v>
      </c>
      <c r="Z801" s="75" t="n">
        <v>0</v>
      </c>
      <c r="AA801" s="70"/>
      <c r="AB801" s="70" t="s">
        <v>133</v>
      </c>
      <c r="AC801" s="70" t="s">
        <v>134</v>
      </c>
      <c r="AD801" s="3" t="n">
        <f aca="false">IF(K801=0,1,0)</f>
        <v>0</v>
      </c>
      <c r="AE801" s="76"/>
    </row>
    <row r="802" customFormat="false" ht="14.25" hidden="false" customHeight="true" outlineLevel="0" collapsed="false">
      <c r="A802" s="70" t="s">
        <v>134</v>
      </c>
      <c r="B802" s="72" t="s">
        <v>81</v>
      </c>
      <c r="C802" s="72" t="s">
        <v>2116</v>
      </c>
      <c r="D802" s="72" t="n">
        <v>1000000159</v>
      </c>
      <c r="E802" s="73" t="s">
        <v>2117</v>
      </c>
      <c r="F802" s="74" t="n">
        <v>44140</v>
      </c>
      <c r="G802" s="67" t="str">
        <f aca="false">IF(I802&gt;0,"Targeted Dealer","-")</f>
        <v>Targeted Dealer</v>
      </c>
      <c r="H802" s="67"/>
      <c r="I802" s="68" t="n">
        <v>35</v>
      </c>
      <c r="J802" s="68" t="n">
        <f aca="false">I802/$J$1*($J$1-$E$1)</f>
        <v>32.6666666666667</v>
      </c>
      <c r="K802" s="69" t="n">
        <v>20.5</v>
      </c>
      <c r="L802" s="69" t="n">
        <f aca="false">I802-K802</f>
        <v>14.5</v>
      </c>
      <c r="M802" s="69" t="n">
        <f aca="false">IFERROR((K802/J802%),"-")</f>
        <v>62.7551020408163</v>
      </c>
      <c r="N802" s="97" t="n">
        <v>9.75</v>
      </c>
      <c r="O802" s="98" t="str">
        <f aca="false">IF(F802&lt;=$P$2,"Mar","")</f>
        <v>Mar</v>
      </c>
      <c r="P802" s="97" t="n">
        <f aca="false">N802</f>
        <v>9.75</v>
      </c>
      <c r="Q802" s="99" t="n">
        <f aca="false">K802-P802</f>
        <v>10.75</v>
      </c>
      <c r="R802" s="98" t="n">
        <f aca="false">IFERROR(IF(O802="Mar",(K802/P802-1))," ")</f>
        <v>1.1025641025641</v>
      </c>
      <c r="S802" s="100" t="str">
        <f aca="false">IF(N802&gt;0,IF(O802="","-",IF(R802&lt;0%,"DEGROWTH","GROWTH")))</f>
        <v>GROWTH</v>
      </c>
      <c r="T802" s="69" t="n">
        <v>28</v>
      </c>
      <c r="U802" s="101" t="str">
        <f aca="false">IF(F802&lt;=$V$2,"Apr","")</f>
        <v>Apr</v>
      </c>
      <c r="V802" s="97" t="n">
        <v>28</v>
      </c>
      <c r="W802" s="102" t="n">
        <f aca="false">K802-V802</f>
        <v>-7.5</v>
      </c>
      <c r="X802" s="103" t="n">
        <f aca="false">IFERROR(IF(U802="Apr",(K802/V802-1)),0)</f>
        <v>-0.267857142857143</v>
      </c>
      <c r="Y802" s="104" t="str">
        <f aca="false">IF(T802&gt;0,IF(U802="","-",IF(X802&lt;0%,"DEGROWTH","GROWTH")))</f>
        <v>DEGROWTH</v>
      </c>
      <c r="Z802" s="75" t="n">
        <v>0</v>
      </c>
      <c r="AA802" s="70"/>
      <c r="AB802" s="70" t="s">
        <v>133</v>
      </c>
      <c r="AC802" s="70" t="s">
        <v>134</v>
      </c>
      <c r="AD802" s="3" t="n">
        <f aca="false">IF(K802=0,1,0)</f>
        <v>0</v>
      </c>
      <c r="AE802" s="76"/>
    </row>
    <row r="803" customFormat="false" ht="14.25" hidden="false" customHeight="true" outlineLevel="0" collapsed="false">
      <c r="A803" s="70" t="s">
        <v>134</v>
      </c>
      <c r="B803" s="72" t="s">
        <v>81</v>
      </c>
      <c r="C803" s="72" t="s">
        <v>2118</v>
      </c>
      <c r="D803" s="72" t="n">
        <v>1000000133</v>
      </c>
      <c r="E803" s="73" t="s">
        <v>2119</v>
      </c>
      <c r="F803" s="74" t="n">
        <v>44215</v>
      </c>
      <c r="G803" s="67" t="str">
        <f aca="false">IF(I803&gt;0,"Targeted Dealer","-")</f>
        <v>Targeted Dealer</v>
      </c>
      <c r="H803" s="67"/>
      <c r="I803" s="68" t="n">
        <v>90</v>
      </c>
      <c r="J803" s="68" t="n">
        <f aca="false">I803/$J$1*($J$1-$E$1)</f>
        <v>84</v>
      </c>
      <c r="K803" s="69" t="n">
        <v>76.75</v>
      </c>
      <c r="L803" s="69" t="n">
        <f aca="false">I803-K803</f>
        <v>13.25</v>
      </c>
      <c r="M803" s="69" t="n">
        <f aca="false">IFERROR((K803/J803%),"-")</f>
        <v>91.3690476190476</v>
      </c>
      <c r="N803" s="97" t="n">
        <v>62.5</v>
      </c>
      <c r="O803" s="98" t="str">
        <f aca="false">IF(F803&lt;=$P$2,"Mar","")</f>
        <v>Mar</v>
      </c>
      <c r="P803" s="97" t="n">
        <f aca="false">N803</f>
        <v>62.5</v>
      </c>
      <c r="Q803" s="99" t="n">
        <f aca="false">K803-P803</f>
        <v>14.25</v>
      </c>
      <c r="R803" s="98" t="n">
        <f aca="false">IFERROR(IF(O803="Mar",(K803/P803-1))," ")</f>
        <v>0.228</v>
      </c>
      <c r="S803" s="100" t="str">
        <f aca="false">IF(N803&gt;0,IF(O803="","-",IF(R803&lt;0%,"DEGROWTH","GROWTH")))</f>
        <v>GROWTH</v>
      </c>
      <c r="T803" s="69" t="n">
        <v>78.75</v>
      </c>
      <c r="U803" s="101" t="str">
        <f aca="false">IF(F803&lt;=$V$2,"Apr","")</f>
        <v>Apr</v>
      </c>
      <c r="V803" s="97" t="n">
        <v>78.75</v>
      </c>
      <c r="W803" s="102" t="n">
        <f aca="false">K803-V803</f>
        <v>-2</v>
      </c>
      <c r="X803" s="103" t="n">
        <f aca="false">IFERROR(IF(U803="Apr",(K803/V803-1)),0)</f>
        <v>-0.0253968253968254</v>
      </c>
      <c r="Y803" s="104" t="str">
        <f aca="false">IF(T803&gt;0,IF(U803="","-",IF(X803&lt;0%,"DEGROWTH","GROWTH")))</f>
        <v>DEGROWTH</v>
      </c>
      <c r="Z803" s="75" t="n">
        <v>0</v>
      </c>
      <c r="AA803" s="70"/>
      <c r="AB803" s="70" t="s">
        <v>133</v>
      </c>
      <c r="AC803" s="70" t="s">
        <v>134</v>
      </c>
      <c r="AD803" s="3" t="n">
        <f aca="false">IF(K803=0,1,0)</f>
        <v>0</v>
      </c>
      <c r="AE803" s="76"/>
    </row>
    <row r="804" customFormat="false" ht="14.25" hidden="false" customHeight="true" outlineLevel="0" collapsed="false">
      <c r="A804" s="70" t="s">
        <v>134</v>
      </c>
      <c r="B804" s="72" t="s">
        <v>81</v>
      </c>
      <c r="C804" s="72" t="s">
        <v>2120</v>
      </c>
      <c r="D804" s="72" t="n">
        <v>1000000135</v>
      </c>
      <c r="E804" s="73" t="s">
        <v>2121</v>
      </c>
      <c r="F804" s="74" t="n">
        <v>44452</v>
      </c>
      <c r="G804" s="67" t="str">
        <f aca="false">IF(I804&gt;0,"Targeted Dealer","-")</f>
        <v>Targeted Dealer</v>
      </c>
      <c r="H804" s="67"/>
      <c r="I804" s="68" t="n">
        <v>40</v>
      </c>
      <c r="J804" s="68" t="n">
        <f aca="false">I804/$J$1*($J$1-$E$1)</f>
        <v>37.3333333333333</v>
      </c>
      <c r="K804" s="69" t="n">
        <v>20</v>
      </c>
      <c r="L804" s="69" t="n">
        <f aca="false">I804-K804</f>
        <v>20</v>
      </c>
      <c r="M804" s="69" t="n">
        <f aca="false">IFERROR((K804/J804%),"-")</f>
        <v>53.5714285714286</v>
      </c>
      <c r="N804" s="97" t="n">
        <v>15</v>
      </c>
      <c r="O804" s="98" t="str">
        <f aca="false">IF(F804&lt;=$P$2,"Mar","")</f>
        <v>Mar</v>
      </c>
      <c r="P804" s="97" t="n">
        <f aca="false">N804</f>
        <v>15</v>
      </c>
      <c r="Q804" s="99" t="n">
        <f aca="false">K804-P804</f>
        <v>5</v>
      </c>
      <c r="R804" s="98" t="n">
        <f aca="false">IFERROR(IF(O804="Mar",(K804/P804-1))," ")</f>
        <v>0.333333333333333</v>
      </c>
      <c r="S804" s="100" t="str">
        <f aca="false">IF(N804&gt;0,IF(O804="","-",IF(R804&lt;0%,"DEGROWTH","GROWTH")))</f>
        <v>GROWTH</v>
      </c>
      <c r="T804" s="69" t="n">
        <v>34.8</v>
      </c>
      <c r="U804" s="101" t="str">
        <f aca="false">IF(F804&lt;=$V$2,"Apr","")</f>
        <v>Apr</v>
      </c>
      <c r="V804" s="97" t="n">
        <v>34.8</v>
      </c>
      <c r="W804" s="102" t="n">
        <f aca="false">K804-V804</f>
        <v>-14.8</v>
      </c>
      <c r="X804" s="103" t="n">
        <f aca="false">IFERROR(IF(U804="Apr",(K804/V804-1)),0)</f>
        <v>-0.425287356321839</v>
      </c>
      <c r="Y804" s="104" t="str">
        <f aca="false">IF(T804&gt;0,IF(U804="","-",IF(X804&lt;0%,"DEGROWTH","GROWTH")))</f>
        <v>DEGROWTH</v>
      </c>
      <c r="Z804" s="75" t="n">
        <v>0</v>
      </c>
      <c r="AA804" s="70"/>
      <c r="AB804" s="70" t="s">
        <v>133</v>
      </c>
      <c r="AC804" s="70" t="s">
        <v>134</v>
      </c>
      <c r="AD804" s="3" t="n">
        <f aca="false">IF(K804=0,1,0)</f>
        <v>0</v>
      </c>
      <c r="AE804" s="76"/>
    </row>
    <row r="805" customFormat="false" ht="14.25" hidden="false" customHeight="true" outlineLevel="0" collapsed="false">
      <c r="A805" s="70" t="s">
        <v>134</v>
      </c>
      <c r="B805" s="72" t="s">
        <v>81</v>
      </c>
      <c r="C805" s="72" t="s">
        <v>2122</v>
      </c>
      <c r="D805" s="72" t="n">
        <v>1000002609</v>
      </c>
      <c r="E805" s="73" t="s">
        <v>2123</v>
      </c>
      <c r="F805" s="74" t="n">
        <v>44616</v>
      </c>
      <c r="G805" s="67" t="str">
        <f aca="false">IF(I805&gt;0,"Targeted Dealer","-")</f>
        <v>Targeted Dealer</v>
      </c>
      <c r="H805" s="67"/>
      <c r="I805" s="68" t="n">
        <v>60</v>
      </c>
      <c r="J805" s="68" t="n">
        <f aca="false">I805/$J$1*($J$1-$E$1)</f>
        <v>56</v>
      </c>
      <c r="K805" s="69" t="n">
        <v>19</v>
      </c>
      <c r="L805" s="69" t="n">
        <f aca="false">I805-K805</f>
        <v>41</v>
      </c>
      <c r="M805" s="69" t="n">
        <f aca="false">IFERROR((K805/J805%),"-")</f>
        <v>33.9285714285714</v>
      </c>
      <c r="N805" s="97" t="n">
        <v>19.5</v>
      </c>
      <c r="O805" s="98" t="str">
        <f aca="false">IF(F805&lt;=$P$2,"Mar","")</f>
        <v>Mar</v>
      </c>
      <c r="P805" s="97" t="n">
        <f aca="false">N805</f>
        <v>19.5</v>
      </c>
      <c r="Q805" s="99" t="n">
        <f aca="false">K805-P805</f>
        <v>-0.5</v>
      </c>
      <c r="R805" s="98" t="n">
        <f aca="false">IFERROR(IF(O805="Mar",(K805/P805-1))," ")</f>
        <v>-0.0256410256410257</v>
      </c>
      <c r="S805" s="100" t="str">
        <f aca="false">IF(N805&gt;0,IF(O805="","-",IF(R805&lt;0%,"DEGROWTH","GROWTH")))</f>
        <v>DEGROWTH</v>
      </c>
      <c r="T805" s="69" t="n">
        <v>58</v>
      </c>
      <c r="U805" s="101" t="str">
        <f aca="false">IF(F805&lt;=$V$2,"Apr","")</f>
        <v>Apr</v>
      </c>
      <c r="V805" s="97" t="n">
        <v>58</v>
      </c>
      <c r="W805" s="102" t="n">
        <f aca="false">K805-V805</f>
        <v>-39</v>
      </c>
      <c r="X805" s="103" t="n">
        <f aca="false">IFERROR(IF(U805="Apr",(K805/V805-1)),0)</f>
        <v>-0.672413793103448</v>
      </c>
      <c r="Y805" s="104" t="str">
        <f aca="false">IF(T805&gt;0,IF(U805="","-",IF(X805&lt;0%,"DEGROWTH","GROWTH")))</f>
        <v>DEGROWTH</v>
      </c>
      <c r="Z805" s="75" t="n">
        <v>0</v>
      </c>
      <c r="AA805" s="70"/>
      <c r="AB805" s="70" t="s">
        <v>133</v>
      </c>
      <c r="AC805" s="70" t="s">
        <v>134</v>
      </c>
      <c r="AD805" s="3" t="n">
        <f aca="false">IF(K805=0,1,0)</f>
        <v>0</v>
      </c>
      <c r="AE805" s="76"/>
    </row>
    <row r="806" customFormat="false" ht="14.25" hidden="false" customHeight="true" outlineLevel="0" collapsed="false">
      <c r="A806" s="70" t="s">
        <v>134</v>
      </c>
      <c r="B806" s="72" t="s">
        <v>81</v>
      </c>
      <c r="C806" s="72" t="s">
        <v>2124</v>
      </c>
      <c r="D806" s="72" t="n">
        <v>1000003168</v>
      </c>
      <c r="E806" s="72" t="s">
        <v>2125</v>
      </c>
      <c r="F806" s="74" t="n">
        <v>44918</v>
      </c>
      <c r="G806" s="67" t="str">
        <f aca="false">IF(I806&gt;0,"Targeted Dealer","-")</f>
        <v>Targeted Dealer</v>
      </c>
      <c r="H806" s="67"/>
      <c r="I806" s="68" t="n">
        <v>60</v>
      </c>
      <c r="J806" s="68" t="n">
        <f aca="false">I806/$J$1*($J$1-$E$1)</f>
        <v>56</v>
      </c>
      <c r="K806" s="69" t="n">
        <v>57.5</v>
      </c>
      <c r="L806" s="69" t="n">
        <f aca="false">I806-K806</f>
        <v>2.5</v>
      </c>
      <c r="M806" s="69" t="n">
        <f aca="false">IFERROR((K806/J806%),"-")</f>
        <v>102.678571428571</v>
      </c>
      <c r="N806" s="97" t="n">
        <v>51</v>
      </c>
      <c r="O806" s="98" t="str">
        <f aca="false">IF(F806&lt;=$P$2,"Mar","")</f>
        <v>Mar</v>
      </c>
      <c r="P806" s="97" t="n">
        <f aca="false">N806</f>
        <v>51</v>
      </c>
      <c r="Q806" s="99" t="n">
        <f aca="false">K806-P806</f>
        <v>6.5</v>
      </c>
      <c r="R806" s="98" t="n">
        <f aca="false">IFERROR(IF(O806="Mar",(K806/P806-1))," ")</f>
        <v>0.127450980392157</v>
      </c>
      <c r="S806" s="100" t="str">
        <f aca="false">IF(N806&gt;0,IF(O806="","-",IF(R806&lt;0%,"DEGROWTH","GROWTH")))</f>
        <v>GROWTH</v>
      </c>
      <c r="T806" s="69" t="n">
        <v>52.5</v>
      </c>
      <c r="U806" s="101" t="str">
        <f aca="false">IF(F806&lt;=$V$2,"Apr","")</f>
        <v>Apr</v>
      </c>
      <c r="V806" s="97" t="n">
        <v>52.5</v>
      </c>
      <c r="W806" s="102" t="n">
        <f aca="false">K806-V806</f>
        <v>5</v>
      </c>
      <c r="X806" s="103" t="n">
        <f aca="false">IFERROR(IF(U806="Apr",(K806/V806-1)),0)</f>
        <v>0.0952380952380953</v>
      </c>
      <c r="Y806" s="104" t="str">
        <f aca="false">IF(T806&gt;0,IF(U806="","-",IF(X806&lt;0%,"DEGROWTH","GROWTH")))</f>
        <v>GROWTH</v>
      </c>
      <c r="Z806" s="75" t="n">
        <v>0</v>
      </c>
      <c r="AA806" s="70"/>
      <c r="AB806" s="70" t="s">
        <v>133</v>
      </c>
      <c r="AC806" s="70" t="s">
        <v>134</v>
      </c>
      <c r="AD806" s="3" t="n">
        <f aca="false">IF(K806=0,1,0)</f>
        <v>0</v>
      </c>
      <c r="AE806" s="76"/>
    </row>
    <row r="807" customFormat="false" ht="14.25" hidden="false" customHeight="true" outlineLevel="0" collapsed="false">
      <c r="A807" s="70" t="s">
        <v>134</v>
      </c>
      <c r="B807" s="72" t="s">
        <v>81</v>
      </c>
      <c r="C807" s="72" t="s">
        <v>2126</v>
      </c>
      <c r="D807" s="72" t="n">
        <v>1000003182</v>
      </c>
      <c r="E807" s="72" t="s">
        <v>2127</v>
      </c>
      <c r="F807" s="74" t="n">
        <v>44922</v>
      </c>
      <c r="G807" s="67" t="str">
        <f aca="false">IF(I807&gt;0,"Targeted Dealer","-")</f>
        <v>Targeted Dealer</v>
      </c>
      <c r="H807" s="67"/>
      <c r="I807" s="68" t="n">
        <v>20</v>
      </c>
      <c r="J807" s="68" t="n">
        <f aca="false">I807/$J$1*($J$1-$E$1)</f>
        <v>18.6666666666667</v>
      </c>
      <c r="K807" s="69" t="n">
        <v>0</v>
      </c>
      <c r="L807" s="69" t="n">
        <f aca="false">I807-K807</f>
        <v>20</v>
      </c>
      <c r="M807" s="69" t="n">
        <f aca="false">IFERROR((K807/J807%),"-")</f>
        <v>0</v>
      </c>
      <c r="N807" s="97" t="n">
        <v>5</v>
      </c>
      <c r="O807" s="98" t="str">
        <f aca="false">IF(F807&lt;=$P$2,"Mar","")</f>
        <v>Mar</v>
      </c>
      <c r="P807" s="97" t="n">
        <f aca="false">N807</f>
        <v>5</v>
      </c>
      <c r="Q807" s="99" t="n">
        <f aca="false">K807-P807</f>
        <v>-5</v>
      </c>
      <c r="R807" s="98" t="n">
        <f aca="false">IFERROR(IF(O807="Mar",(K807/P807-1))," ")</f>
        <v>-1</v>
      </c>
      <c r="S807" s="100" t="str">
        <f aca="false">IF(N807&gt;0,IF(O807="","-",IF(R807&lt;0%,"DEGROWTH","GROWTH")))</f>
        <v>DEGROWTH</v>
      </c>
      <c r="T807" s="69" t="n">
        <v>10</v>
      </c>
      <c r="U807" s="101" t="str">
        <f aca="false">IF(F807&lt;=$V$2,"Apr","")</f>
        <v>Apr</v>
      </c>
      <c r="V807" s="97" t="n">
        <v>10</v>
      </c>
      <c r="W807" s="102" t="n">
        <f aca="false">K807-V807</f>
        <v>-10</v>
      </c>
      <c r="X807" s="103" t="n">
        <f aca="false">IFERROR(IF(U807="Apr",(K807/V807-1)),0)</f>
        <v>-1</v>
      </c>
      <c r="Y807" s="104" t="str">
        <f aca="false">IF(T807&gt;0,IF(U807="","-",IF(X807&lt;0%,"DEGROWTH","GROWTH")))</f>
        <v>DEGROWTH</v>
      </c>
      <c r="Z807" s="75" t="n">
        <v>0</v>
      </c>
      <c r="AA807" s="70"/>
      <c r="AB807" s="70" t="s">
        <v>133</v>
      </c>
      <c r="AC807" s="70" t="s">
        <v>134</v>
      </c>
      <c r="AD807" s="3" t="n">
        <f aca="false">IF(K807=0,1,0)</f>
        <v>1</v>
      </c>
      <c r="AE807" s="76"/>
    </row>
    <row r="808" customFormat="false" ht="14.25" hidden="false" customHeight="true" outlineLevel="0" collapsed="false">
      <c r="A808" s="70" t="s">
        <v>134</v>
      </c>
      <c r="B808" s="72" t="s">
        <v>81</v>
      </c>
      <c r="C808" s="72" t="s">
        <v>2128</v>
      </c>
      <c r="D808" s="72" t="n">
        <v>1000003184</v>
      </c>
      <c r="E808" s="72" t="s">
        <v>2129</v>
      </c>
      <c r="F808" s="74" t="n">
        <v>44923</v>
      </c>
      <c r="G808" s="67" t="str">
        <f aca="false">IF(I808&gt;0,"Targeted Dealer","-")</f>
        <v>Targeted Dealer</v>
      </c>
      <c r="H808" s="67"/>
      <c r="I808" s="68" t="n">
        <v>35</v>
      </c>
      <c r="J808" s="68" t="n">
        <f aca="false">I808/$J$1*($J$1-$E$1)</f>
        <v>32.6666666666667</v>
      </c>
      <c r="K808" s="69" t="n">
        <v>7.5</v>
      </c>
      <c r="L808" s="69" t="n">
        <f aca="false">I808-K808</f>
        <v>27.5</v>
      </c>
      <c r="M808" s="69" t="n">
        <f aca="false">IFERROR((K808/J808%),"-")</f>
        <v>22.9591836734694</v>
      </c>
      <c r="N808" s="97" t="n">
        <v>2.5</v>
      </c>
      <c r="O808" s="98" t="str">
        <f aca="false">IF(F808&lt;=$P$2,"Mar","")</f>
        <v>Mar</v>
      </c>
      <c r="P808" s="97" t="n">
        <f aca="false">N808</f>
        <v>2.5</v>
      </c>
      <c r="Q808" s="99" t="n">
        <f aca="false">K808-P808</f>
        <v>5</v>
      </c>
      <c r="R808" s="98" t="n">
        <f aca="false">IFERROR(IF(O808="Mar",(K808/P808-1))," ")</f>
        <v>2</v>
      </c>
      <c r="S808" s="100" t="str">
        <f aca="false">IF(N808&gt;0,IF(O808="","-",IF(R808&lt;0%,"DEGROWTH","GROWTH")))</f>
        <v>GROWTH</v>
      </c>
      <c r="T808" s="69" t="n">
        <v>12.5</v>
      </c>
      <c r="U808" s="101" t="str">
        <f aca="false">IF(F808&lt;=$V$2,"Apr","")</f>
        <v>Apr</v>
      </c>
      <c r="V808" s="97" t="n">
        <v>12.5</v>
      </c>
      <c r="W808" s="102" t="n">
        <f aca="false">K808-V808</f>
        <v>-5</v>
      </c>
      <c r="X808" s="103" t="n">
        <f aca="false">IFERROR(IF(U808="Apr",(K808/V808-1)),0)</f>
        <v>-0.4</v>
      </c>
      <c r="Y808" s="104" t="str">
        <f aca="false">IF(T808&gt;0,IF(U808="","-",IF(X808&lt;0%,"DEGROWTH","GROWTH")))</f>
        <v>DEGROWTH</v>
      </c>
      <c r="Z808" s="75" t="n">
        <v>0</v>
      </c>
      <c r="AA808" s="70"/>
      <c r="AB808" s="70" t="s">
        <v>133</v>
      </c>
      <c r="AC808" s="70" t="s">
        <v>134</v>
      </c>
      <c r="AD808" s="3" t="n">
        <f aca="false">IF(K808=0,1,0)</f>
        <v>0</v>
      </c>
      <c r="AE808" s="76"/>
    </row>
    <row r="809" customFormat="false" ht="14.25" hidden="false" customHeight="true" outlineLevel="0" collapsed="false">
      <c r="A809" s="70" t="s">
        <v>134</v>
      </c>
      <c r="B809" s="72" t="s">
        <v>81</v>
      </c>
      <c r="C809" s="72" t="s">
        <v>2130</v>
      </c>
      <c r="D809" s="72" t="n">
        <v>1000003208</v>
      </c>
      <c r="E809" s="72" t="s">
        <v>2131</v>
      </c>
      <c r="F809" s="74" t="n">
        <v>44926</v>
      </c>
      <c r="G809" s="67" t="str">
        <f aca="false">IF(I809&gt;0,"Targeted Dealer","-")</f>
        <v>Targeted Dealer</v>
      </c>
      <c r="H809" s="67"/>
      <c r="I809" s="68" t="n">
        <v>575</v>
      </c>
      <c r="J809" s="68" t="n">
        <f aca="false">I809/$J$1*($J$1-$E$1)</f>
        <v>536.666666666667</v>
      </c>
      <c r="K809" s="69" t="n">
        <v>500</v>
      </c>
      <c r="L809" s="69" t="n">
        <f aca="false">I809-K809</f>
        <v>75</v>
      </c>
      <c r="M809" s="69" t="n">
        <f aca="false">IFERROR((K809/J809%),"-")</f>
        <v>93.167701863354</v>
      </c>
      <c r="N809" s="97" t="n">
        <v>420</v>
      </c>
      <c r="O809" s="98" t="str">
        <f aca="false">IF(F809&lt;=$P$2,"Mar","")</f>
        <v>Mar</v>
      </c>
      <c r="P809" s="97" t="n">
        <f aca="false">N809</f>
        <v>420</v>
      </c>
      <c r="Q809" s="99" t="n">
        <f aca="false">K809-P809</f>
        <v>80</v>
      </c>
      <c r="R809" s="98" t="n">
        <f aca="false">IFERROR(IF(O809="Mar",(K809/P809-1))," ")</f>
        <v>0.19047619047619</v>
      </c>
      <c r="S809" s="100" t="str">
        <f aca="false">IF(N809&gt;0,IF(O809="","-",IF(R809&lt;0%,"DEGROWTH","GROWTH")))</f>
        <v>GROWTH</v>
      </c>
      <c r="T809" s="69" t="n">
        <v>460</v>
      </c>
      <c r="U809" s="101" t="str">
        <f aca="false">IF(F809&lt;=$V$2,"Apr","")</f>
        <v>Apr</v>
      </c>
      <c r="V809" s="97" t="n">
        <v>460</v>
      </c>
      <c r="W809" s="102" t="n">
        <f aca="false">K809-V809</f>
        <v>40</v>
      </c>
      <c r="X809" s="103" t="n">
        <f aca="false">IFERROR(IF(U809="Apr",(K809/V809-1)),0)</f>
        <v>0.0869565217391304</v>
      </c>
      <c r="Y809" s="104" t="str">
        <f aca="false">IF(T809&gt;0,IF(U809="","-",IF(X809&lt;0%,"DEGROWTH","GROWTH")))</f>
        <v>GROWTH</v>
      </c>
      <c r="Z809" s="75" t="n">
        <v>0</v>
      </c>
      <c r="AA809" s="70"/>
      <c r="AB809" s="70" t="s">
        <v>133</v>
      </c>
      <c r="AC809" s="70" t="s">
        <v>134</v>
      </c>
      <c r="AD809" s="3" t="n">
        <f aca="false">IF(K809=0,1,0)</f>
        <v>0</v>
      </c>
      <c r="AE809" s="76"/>
    </row>
    <row r="810" customFormat="false" ht="14.25" hidden="false" customHeight="true" outlineLevel="0" collapsed="false">
      <c r="A810" s="70" t="s">
        <v>134</v>
      </c>
      <c r="B810" s="72" t="s">
        <v>81</v>
      </c>
      <c r="C810" s="72" t="s">
        <v>2132</v>
      </c>
      <c r="D810" s="72" t="n">
        <v>1000003382</v>
      </c>
      <c r="E810" s="72" t="s">
        <v>2133</v>
      </c>
      <c r="F810" s="74" t="n">
        <v>44978</v>
      </c>
      <c r="G810" s="67" t="str">
        <f aca="false">IF(I810&gt;0,"Targeted Dealer","-")</f>
        <v>Targeted Dealer</v>
      </c>
      <c r="H810" s="67"/>
      <c r="I810" s="68" t="n">
        <v>80</v>
      </c>
      <c r="J810" s="68" t="n">
        <f aca="false">I810/$J$1*($J$1-$E$1)</f>
        <v>74.6666666666667</v>
      </c>
      <c r="K810" s="69" t="n">
        <v>114</v>
      </c>
      <c r="L810" s="69" t="n">
        <f aca="false">I810-K810</f>
        <v>-34</v>
      </c>
      <c r="M810" s="69" t="n">
        <f aca="false">IFERROR((K810/J810%),"-")</f>
        <v>152.678571428571</v>
      </c>
      <c r="N810" s="97" t="n">
        <v>45.5</v>
      </c>
      <c r="O810" s="98" t="str">
        <f aca="false">IF(F810&lt;=$P$2,"Mar","")</f>
        <v>Mar</v>
      </c>
      <c r="P810" s="97" t="n">
        <f aca="false">N810</f>
        <v>45.5</v>
      </c>
      <c r="Q810" s="99" t="n">
        <f aca="false">K810-P810</f>
        <v>68.5</v>
      </c>
      <c r="R810" s="98" t="n">
        <f aca="false">IFERROR(IF(O810="Mar",(K810/P810-1))," ")</f>
        <v>1.50549450549451</v>
      </c>
      <c r="S810" s="100" t="str">
        <f aca="false">IF(N810&gt;0,IF(O810="","-",IF(R810&lt;0%,"DEGROWTH","GROWTH")))</f>
        <v>GROWTH</v>
      </c>
      <c r="T810" s="69" t="n">
        <v>66.5</v>
      </c>
      <c r="U810" s="101" t="str">
        <f aca="false">IF(F810&lt;=$V$2,"Apr","")</f>
        <v>Apr</v>
      </c>
      <c r="V810" s="97" t="n">
        <v>66.5</v>
      </c>
      <c r="W810" s="102" t="n">
        <f aca="false">K810-V810</f>
        <v>47.5</v>
      </c>
      <c r="X810" s="103" t="n">
        <f aca="false">IFERROR(IF(U810="Apr",(K810/V810-1)),0)</f>
        <v>0.714285714285714</v>
      </c>
      <c r="Y810" s="104" t="str">
        <f aca="false">IF(T810&gt;0,IF(U810="","-",IF(X810&lt;0%,"DEGROWTH","GROWTH")))</f>
        <v>GROWTH</v>
      </c>
      <c r="Z810" s="75" t="n">
        <v>0</v>
      </c>
      <c r="AA810" s="70"/>
      <c r="AB810" s="70" t="s">
        <v>133</v>
      </c>
      <c r="AC810" s="70" t="s">
        <v>134</v>
      </c>
      <c r="AD810" s="3" t="n">
        <f aca="false">IF(K810=0,1,0)</f>
        <v>0</v>
      </c>
      <c r="AE810" s="76"/>
    </row>
    <row r="811" customFormat="false" ht="14.25" hidden="false" customHeight="true" outlineLevel="0" collapsed="false">
      <c r="A811" s="70" t="s">
        <v>134</v>
      </c>
      <c r="B811" s="72" t="s">
        <v>81</v>
      </c>
      <c r="C811" s="72" t="s">
        <v>2134</v>
      </c>
      <c r="D811" s="72" t="n">
        <v>1000003501</v>
      </c>
      <c r="E811" s="72" t="s">
        <v>2135</v>
      </c>
      <c r="F811" s="74" t="n">
        <v>45045</v>
      </c>
      <c r="G811" s="67" t="str">
        <f aca="false">IF(I811&gt;0,"Targeted Dealer","-")</f>
        <v>Targeted Dealer</v>
      </c>
      <c r="H811" s="67"/>
      <c r="I811" s="68" t="n">
        <v>35</v>
      </c>
      <c r="J811" s="68" t="n">
        <f aca="false">I811/$J$1*($J$1-$E$1)</f>
        <v>32.6666666666667</v>
      </c>
      <c r="K811" s="69" t="n">
        <v>30</v>
      </c>
      <c r="L811" s="69" t="n">
        <f aca="false">I811-K811</f>
        <v>5</v>
      </c>
      <c r="M811" s="69" t="n">
        <f aca="false">IFERROR((K811/J811%),"-")</f>
        <v>91.8367346938775</v>
      </c>
      <c r="N811" s="97" t="n">
        <v>20</v>
      </c>
      <c r="O811" s="98" t="str">
        <f aca="false">IF(F811&lt;=$P$2,"Mar","")</f>
        <v>Mar</v>
      </c>
      <c r="P811" s="97" t="n">
        <f aca="false">N811</f>
        <v>20</v>
      </c>
      <c r="Q811" s="99" t="n">
        <f aca="false">K811-P811</f>
        <v>10</v>
      </c>
      <c r="R811" s="98" t="n">
        <f aca="false">IFERROR(IF(O811="Mar",(K811/P811-1))," ")</f>
        <v>0.5</v>
      </c>
      <c r="S811" s="100" t="str">
        <f aca="false">IF(N811&gt;0,IF(O811="","-",IF(R811&lt;0%,"DEGROWTH","GROWTH")))</f>
        <v>GROWTH</v>
      </c>
      <c r="T811" s="69" t="n">
        <v>30</v>
      </c>
      <c r="U811" s="101" t="str">
        <f aca="false">IF(F811&lt;=$V$2,"Apr","")</f>
        <v>Apr</v>
      </c>
      <c r="V811" s="97" t="n">
        <v>30</v>
      </c>
      <c r="W811" s="102" t="n">
        <f aca="false">K811-V811</f>
        <v>0</v>
      </c>
      <c r="X811" s="103" t="n">
        <f aca="false">IFERROR(IF(U811="Apr",(K811/V811-1)),0)</f>
        <v>0</v>
      </c>
      <c r="Y811" s="104" t="str">
        <f aca="false">IF(T811&gt;0,IF(U811="","-",IF(X811&lt;0%,"DEGROWTH","GROWTH")))</f>
        <v>GROWTH</v>
      </c>
      <c r="Z811" s="75" t="n">
        <v>0</v>
      </c>
      <c r="AA811" s="70"/>
      <c r="AB811" s="70" t="s">
        <v>133</v>
      </c>
      <c r="AC811" s="70" t="s">
        <v>134</v>
      </c>
      <c r="AD811" s="3" t="n">
        <f aca="false">IF(K811=0,1,0)</f>
        <v>0</v>
      </c>
      <c r="AE811" s="76"/>
    </row>
    <row r="812" customFormat="false" ht="14.25" hidden="false" customHeight="true" outlineLevel="0" collapsed="false">
      <c r="A812" s="70" t="s">
        <v>134</v>
      </c>
      <c r="B812" s="72" t="s">
        <v>81</v>
      </c>
      <c r="C812" s="72" t="s">
        <v>2136</v>
      </c>
      <c r="D812" s="72" t="n">
        <v>1000003751</v>
      </c>
      <c r="E812" s="72" t="s">
        <v>2137</v>
      </c>
      <c r="F812" s="74" t="n">
        <v>45245</v>
      </c>
      <c r="G812" s="67" t="str">
        <f aca="false">IF(I812&gt;0,"Targeted Dealer","-")</f>
        <v>Targeted Dealer</v>
      </c>
      <c r="H812" s="67"/>
      <c r="I812" s="68" t="n">
        <v>50</v>
      </c>
      <c r="J812" s="68" t="n">
        <f aca="false">I812/$J$1*($J$1-$E$1)</f>
        <v>46.6666666666667</v>
      </c>
      <c r="K812" s="69" t="n">
        <v>0</v>
      </c>
      <c r="L812" s="69" t="n">
        <f aca="false">I812-K812</f>
        <v>50</v>
      </c>
      <c r="M812" s="69" t="n">
        <f aca="false">IFERROR((K812/J812%),"-")</f>
        <v>0</v>
      </c>
      <c r="N812" s="97" t="n">
        <v>20</v>
      </c>
      <c r="O812" s="98" t="str">
        <f aca="false">IF(F812&lt;=$P$2,"Mar","")</f>
        <v>Mar</v>
      </c>
      <c r="P812" s="97" t="n">
        <f aca="false">N812</f>
        <v>20</v>
      </c>
      <c r="Q812" s="99" t="n">
        <f aca="false">K812-P812</f>
        <v>-20</v>
      </c>
      <c r="R812" s="98" t="n">
        <f aca="false">IFERROR(IF(O812="Mar",(K812/P812-1))," ")</f>
        <v>-1</v>
      </c>
      <c r="S812" s="100" t="str">
        <f aca="false">IF(N812&gt;0,IF(O812="","-",IF(R812&lt;0%,"DEGROWTH","GROWTH")))</f>
        <v>DEGROWTH</v>
      </c>
      <c r="T812" s="69" t="n">
        <v>27.5</v>
      </c>
      <c r="U812" s="101" t="str">
        <f aca="false">IF(F812&lt;=$V$2,"Apr","")</f>
        <v>Apr</v>
      </c>
      <c r="V812" s="97" t="n">
        <v>27.5</v>
      </c>
      <c r="W812" s="102" t="n">
        <f aca="false">K812-V812</f>
        <v>-27.5</v>
      </c>
      <c r="X812" s="103" t="n">
        <f aca="false">IFERROR(IF(U812="Apr",(K812/V812-1)),0)</f>
        <v>-1</v>
      </c>
      <c r="Y812" s="104" t="str">
        <f aca="false">IF(T812&gt;0,IF(U812="","-",IF(X812&lt;0%,"DEGROWTH","GROWTH")))</f>
        <v>DEGROWTH</v>
      </c>
      <c r="Z812" s="75" t="n">
        <v>0</v>
      </c>
      <c r="AA812" s="70"/>
      <c r="AB812" s="70" t="s">
        <v>133</v>
      </c>
      <c r="AC812" s="70" t="s">
        <v>134</v>
      </c>
      <c r="AD812" s="3" t="n">
        <f aca="false">IF(K812=0,1,0)</f>
        <v>1</v>
      </c>
      <c r="AE812" s="76"/>
    </row>
    <row r="813" customFormat="false" ht="14.25" hidden="false" customHeight="true" outlineLevel="0" collapsed="false">
      <c r="A813" s="70" t="s">
        <v>134</v>
      </c>
      <c r="B813" s="72" t="s">
        <v>81</v>
      </c>
      <c r="C813" s="72" t="s">
        <v>2138</v>
      </c>
      <c r="D813" s="72" t="n">
        <v>1000003795</v>
      </c>
      <c r="E813" s="72" t="s">
        <v>2139</v>
      </c>
      <c r="F813" s="74" t="n">
        <v>45283</v>
      </c>
      <c r="G813" s="67" t="str">
        <f aca="false">IF(I813&gt;0,"Targeted Dealer","-")</f>
        <v>Targeted Dealer</v>
      </c>
      <c r="H813" s="67"/>
      <c r="I813" s="68" t="n">
        <v>130</v>
      </c>
      <c r="J813" s="68" t="n">
        <f aca="false">I813/$J$1*($J$1-$E$1)</f>
        <v>121.333333333333</v>
      </c>
      <c r="K813" s="69" t="n">
        <v>22.5</v>
      </c>
      <c r="L813" s="69" t="n">
        <f aca="false">I813-K813</f>
        <v>107.5</v>
      </c>
      <c r="M813" s="69" t="n">
        <f aca="false">IFERROR((K813/J813%),"-")</f>
        <v>18.543956043956</v>
      </c>
      <c r="N813" s="97" t="n">
        <v>25</v>
      </c>
      <c r="O813" s="98" t="str">
        <f aca="false">IF(F813&lt;=$P$2,"Mar","")</f>
        <v>Mar</v>
      </c>
      <c r="P813" s="97" t="n">
        <f aca="false">N813</f>
        <v>25</v>
      </c>
      <c r="Q813" s="99" t="n">
        <f aca="false">K813-P813</f>
        <v>-2.5</v>
      </c>
      <c r="R813" s="98" t="n">
        <f aca="false">IFERROR(IF(O813="Mar",(K813/P813-1))," ")</f>
        <v>-0.1</v>
      </c>
      <c r="S813" s="100" t="str">
        <f aca="false">IF(N813&gt;0,IF(O813="","-",IF(R813&lt;0%,"DEGROWTH","GROWTH")))</f>
        <v>DEGROWTH</v>
      </c>
      <c r="T813" s="69" t="n">
        <v>120</v>
      </c>
      <c r="U813" s="101" t="str">
        <f aca="false">IF(F813&lt;=$V$2,"Apr","")</f>
        <v>Apr</v>
      </c>
      <c r="V813" s="97" t="n">
        <v>120</v>
      </c>
      <c r="W813" s="102" t="n">
        <f aca="false">K813-V813</f>
        <v>-97.5</v>
      </c>
      <c r="X813" s="103" t="n">
        <f aca="false">IFERROR(IF(U813="Apr",(K813/V813-1)),0)</f>
        <v>-0.8125</v>
      </c>
      <c r="Y813" s="104" t="str">
        <f aca="false">IF(T813&gt;0,IF(U813="","-",IF(X813&lt;0%,"DEGROWTH","GROWTH")))</f>
        <v>DEGROWTH</v>
      </c>
      <c r="Z813" s="75" t="n">
        <v>0</v>
      </c>
      <c r="AA813" s="70"/>
      <c r="AB813" s="70" t="s">
        <v>133</v>
      </c>
      <c r="AC813" s="70" t="s">
        <v>134</v>
      </c>
      <c r="AD813" s="3" t="n">
        <f aca="false">IF(K813=0,1,0)</f>
        <v>0</v>
      </c>
      <c r="AE813" s="76"/>
    </row>
    <row r="814" customFormat="false" ht="14.25" hidden="false" customHeight="true" outlineLevel="0" collapsed="false">
      <c r="A814" s="70" t="s">
        <v>134</v>
      </c>
      <c r="B814" s="72" t="s">
        <v>81</v>
      </c>
      <c r="C814" s="72" t="s">
        <v>2140</v>
      </c>
      <c r="D814" s="72" t="n">
        <v>1000003796</v>
      </c>
      <c r="E814" s="72" t="s">
        <v>2141</v>
      </c>
      <c r="F814" s="74" t="n">
        <v>45283</v>
      </c>
      <c r="G814" s="67" t="str">
        <f aca="false">IF(I814&gt;0,"Targeted Dealer","-")</f>
        <v>Targeted Dealer</v>
      </c>
      <c r="H814" s="67"/>
      <c r="I814" s="68" t="n">
        <v>60</v>
      </c>
      <c r="J814" s="68" t="n">
        <f aca="false">I814/$J$1*($J$1-$E$1)</f>
        <v>56</v>
      </c>
      <c r="K814" s="69" t="n">
        <v>0</v>
      </c>
      <c r="L814" s="69" t="n">
        <f aca="false">I814-K814</f>
        <v>60</v>
      </c>
      <c r="M814" s="69" t="n">
        <f aca="false">IFERROR((K814/J814%),"-")</f>
        <v>0</v>
      </c>
      <c r="N814" s="97" t="n">
        <v>3</v>
      </c>
      <c r="O814" s="98" t="str">
        <f aca="false">IF(F814&lt;=$P$2,"Mar","")</f>
        <v>Mar</v>
      </c>
      <c r="P814" s="97" t="n">
        <f aca="false">N814</f>
        <v>3</v>
      </c>
      <c r="Q814" s="99" t="n">
        <f aca="false">K814-P814</f>
        <v>-3</v>
      </c>
      <c r="R814" s="98" t="n">
        <f aca="false">IFERROR(IF(O814="Mar",(K814/P814-1))," ")</f>
        <v>-1</v>
      </c>
      <c r="S814" s="100" t="str">
        <f aca="false">IF(N814&gt;0,IF(O814="","-",IF(R814&lt;0%,"DEGROWTH","GROWTH")))</f>
        <v>DEGROWTH</v>
      </c>
      <c r="T814" s="69" t="n">
        <v>18</v>
      </c>
      <c r="U814" s="101" t="str">
        <f aca="false">IF(F814&lt;=$V$2,"Apr","")</f>
        <v>Apr</v>
      </c>
      <c r="V814" s="97" t="n">
        <v>18</v>
      </c>
      <c r="W814" s="102" t="n">
        <f aca="false">K814-V814</f>
        <v>-18</v>
      </c>
      <c r="X814" s="103" t="n">
        <f aca="false">IFERROR(IF(U814="Apr",(K814/V814-1)),0)</f>
        <v>-1</v>
      </c>
      <c r="Y814" s="104" t="str">
        <f aca="false">IF(T814&gt;0,IF(U814="","-",IF(X814&lt;0%,"DEGROWTH","GROWTH")))</f>
        <v>DEGROWTH</v>
      </c>
      <c r="Z814" s="75" t="n">
        <v>0</v>
      </c>
      <c r="AA814" s="70"/>
      <c r="AB814" s="70" t="s">
        <v>133</v>
      </c>
      <c r="AC814" s="70" t="s">
        <v>134</v>
      </c>
      <c r="AD814" s="3" t="n">
        <f aca="false">IF(K814=0,1,0)</f>
        <v>1</v>
      </c>
      <c r="AE814" s="76"/>
    </row>
    <row r="815" customFormat="false" ht="14.25" hidden="false" customHeight="true" outlineLevel="0" collapsed="false">
      <c r="A815" s="70" t="s">
        <v>134</v>
      </c>
      <c r="B815" s="72" t="s">
        <v>81</v>
      </c>
      <c r="C815" s="72" t="s">
        <v>2142</v>
      </c>
      <c r="D815" s="72" t="n">
        <v>1000003807</v>
      </c>
      <c r="E815" s="72" t="s">
        <v>2143</v>
      </c>
      <c r="F815" s="74" t="n">
        <v>45289</v>
      </c>
      <c r="G815" s="67" t="str">
        <f aca="false">IF(I815&gt;0,"Targeted Dealer","-")</f>
        <v>Targeted Dealer</v>
      </c>
      <c r="H815" s="67"/>
      <c r="I815" s="68" t="n">
        <v>65</v>
      </c>
      <c r="J815" s="68" t="n">
        <f aca="false">I815/$J$1*($J$1-$E$1)</f>
        <v>60.6666666666667</v>
      </c>
      <c r="K815" s="69" t="n">
        <v>35</v>
      </c>
      <c r="L815" s="69" t="n">
        <f aca="false">I815-K815</f>
        <v>30</v>
      </c>
      <c r="M815" s="69" t="n">
        <f aca="false">IFERROR((K815/J815%),"-")</f>
        <v>57.6923076923077</v>
      </c>
      <c r="N815" s="97" t="n">
        <v>45</v>
      </c>
      <c r="O815" s="98" t="str">
        <f aca="false">IF(F815&lt;=$P$2,"Mar","")</f>
        <v>Mar</v>
      </c>
      <c r="P815" s="97" t="n">
        <f aca="false">N815</f>
        <v>45</v>
      </c>
      <c r="Q815" s="99" t="n">
        <f aca="false">K815-P815</f>
        <v>-10</v>
      </c>
      <c r="R815" s="98" t="n">
        <f aca="false">IFERROR(IF(O815="Mar",(K815/P815-1))," ")</f>
        <v>-0.222222222222222</v>
      </c>
      <c r="S815" s="100" t="str">
        <f aca="false">IF(N815&gt;0,IF(O815="","-",IF(R815&lt;0%,"DEGROWTH","GROWTH")))</f>
        <v>DEGROWTH</v>
      </c>
      <c r="T815" s="69" t="n">
        <v>55</v>
      </c>
      <c r="U815" s="101" t="str">
        <f aca="false">IF(F815&lt;=$V$2,"Apr","")</f>
        <v>Apr</v>
      </c>
      <c r="V815" s="97" t="n">
        <v>55</v>
      </c>
      <c r="W815" s="102" t="n">
        <f aca="false">K815-V815</f>
        <v>-20</v>
      </c>
      <c r="X815" s="103" t="n">
        <f aca="false">IFERROR(IF(U815="Apr",(K815/V815-1)),0)</f>
        <v>-0.363636363636364</v>
      </c>
      <c r="Y815" s="104" t="str">
        <f aca="false">IF(T815&gt;0,IF(U815="","-",IF(X815&lt;0%,"DEGROWTH","GROWTH")))</f>
        <v>DEGROWTH</v>
      </c>
      <c r="Z815" s="75" t="n">
        <v>0</v>
      </c>
      <c r="AA815" s="70"/>
      <c r="AB815" s="70" t="s">
        <v>133</v>
      </c>
      <c r="AC815" s="70" t="s">
        <v>134</v>
      </c>
      <c r="AD815" s="3" t="n">
        <f aca="false">IF(K815=0,1,0)</f>
        <v>0</v>
      </c>
      <c r="AE815" s="76"/>
    </row>
    <row r="816" customFormat="false" ht="14.25" hidden="false" customHeight="true" outlineLevel="0" collapsed="false">
      <c r="A816" s="75" t="s">
        <v>134</v>
      </c>
      <c r="B816" s="79" t="s">
        <v>81</v>
      </c>
      <c r="C816" s="79" t="s">
        <v>2144</v>
      </c>
      <c r="D816" s="79" t="n">
        <v>1000003881</v>
      </c>
      <c r="E816" s="79" t="s">
        <v>2145</v>
      </c>
      <c r="F816" s="74" t="n">
        <v>45355</v>
      </c>
      <c r="G816" s="67" t="str">
        <f aca="false">IF(I816&gt;0,"Targeted Dealer","-")</f>
        <v>Targeted Dealer</v>
      </c>
      <c r="H816" s="67"/>
      <c r="I816" s="68" t="n">
        <v>150</v>
      </c>
      <c r="J816" s="68" t="n">
        <f aca="false">I816/$J$1*($J$1-$E$1)</f>
        <v>140</v>
      </c>
      <c r="K816" s="69" t="n">
        <v>106.95</v>
      </c>
      <c r="L816" s="69" t="n">
        <f aca="false">I816-K816</f>
        <v>43.05</v>
      </c>
      <c r="M816" s="69" t="n">
        <f aca="false">IFERROR((K816/J816%),"-")</f>
        <v>76.3928571428572</v>
      </c>
      <c r="N816" s="97" t="n">
        <v>111</v>
      </c>
      <c r="O816" s="98" t="str">
        <f aca="false">IF(F816&lt;=$P$2,"Mar","")</f>
        <v>Mar</v>
      </c>
      <c r="P816" s="97" t="n">
        <f aca="false">N816</f>
        <v>111</v>
      </c>
      <c r="Q816" s="99" t="n">
        <f aca="false">K816-P816</f>
        <v>-4.05</v>
      </c>
      <c r="R816" s="98" t="n">
        <f aca="false">IFERROR(IF(O816="Mar",(K816/P816-1))," ")</f>
        <v>-0.0364864864864865</v>
      </c>
      <c r="S816" s="100" t="str">
        <f aca="false">IF(N816&gt;0,IF(O816="","-",IF(R816&lt;0%,"DEGROWTH","GROWTH")))</f>
        <v>DEGROWTH</v>
      </c>
      <c r="T816" s="69" t="n">
        <v>105.6</v>
      </c>
      <c r="U816" s="101" t="str">
        <f aca="false">IF(F816&lt;=$V$2,"Apr","")</f>
        <v>Apr</v>
      </c>
      <c r="V816" s="97" t="n">
        <v>105.6</v>
      </c>
      <c r="W816" s="102" t="n">
        <f aca="false">K816-V816</f>
        <v>1.35000000000001</v>
      </c>
      <c r="X816" s="103" t="n">
        <f aca="false">IFERROR(IF(U816="Apr",(K816/V816-1)),0)</f>
        <v>0.0127840909090911</v>
      </c>
      <c r="Y816" s="104" t="str">
        <f aca="false">IF(T816&gt;0,IF(U816="","-",IF(X816&lt;0%,"DEGROWTH","GROWTH")))</f>
        <v>GROWTH</v>
      </c>
      <c r="Z816" s="75" t="n">
        <v>0</v>
      </c>
      <c r="AA816" s="70"/>
      <c r="AB816" s="70" t="s">
        <v>133</v>
      </c>
      <c r="AC816" s="75" t="s">
        <v>134</v>
      </c>
      <c r="AD816" s="3" t="n">
        <f aca="false">IF(K816=0,1,0)</f>
        <v>0</v>
      </c>
      <c r="AE816" s="76"/>
    </row>
    <row r="817" customFormat="false" ht="14.25" hidden="false" customHeight="true" outlineLevel="0" collapsed="false">
      <c r="A817" s="75" t="s">
        <v>134</v>
      </c>
      <c r="B817" s="79" t="s">
        <v>81</v>
      </c>
      <c r="C817" s="79" t="s">
        <v>2146</v>
      </c>
      <c r="D817" s="79" t="n">
        <v>1000003904</v>
      </c>
      <c r="E817" s="79" t="s">
        <v>2147</v>
      </c>
      <c r="F817" s="74" t="n">
        <v>45388</v>
      </c>
      <c r="G817" s="67" t="str">
        <f aca="false">IF(I817&gt;0,"Targeted Dealer","-")</f>
        <v>Targeted Dealer</v>
      </c>
      <c r="H817" s="67"/>
      <c r="I817" s="68" t="n">
        <v>55</v>
      </c>
      <c r="J817" s="68" t="n">
        <f aca="false">I817/$J$1*($J$1-$E$1)</f>
        <v>51.3333333333333</v>
      </c>
      <c r="K817" s="69" t="n">
        <v>24</v>
      </c>
      <c r="L817" s="69" t="n">
        <f aca="false">I817-K817</f>
        <v>31</v>
      </c>
      <c r="M817" s="69" t="n">
        <f aca="false">IFERROR((K817/J817%),"-")</f>
        <v>46.7532467532468</v>
      </c>
      <c r="N817" s="97" t="n">
        <v>14.5</v>
      </c>
      <c r="O817" s="98" t="str">
        <f aca="false">IF(F817&lt;=$P$2,"Mar","")</f>
        <v>Mar</v>
      </c>
      <c r="P817" s="97" t="n">
        <f aca="false">N817</f>
        <v>14.5</v>
      </c>
      <c r="Q817" s="99" t="n">
        <f aca="false">K817-P817</f>
        <v>9.5</v>
      </c>
      <c r="R817" s="98" t="n">
        <f aca="false">IFERROR(IF(O817="Mar",(K817/P817-1))," ")</f>
        <v>0.655172413793103</v>
      </c>
      <c r="S817" s="100" t="str">
        <f aca="false">IF(N817&gt;0,IF(O817="","-",IF(R817&lt;0%,"DEGROWTH","GROWTH")))</f>
        <v>GROWTH</v>
      </c>
      <c r="T817" s="69" t="n">
        <v>36.5</v>
      </c>
      <c r="U817" s="101" t="str">
        <f aca="false">IF(F817&lt;=$V$2,"Apr","")</f>
        <v>Apr</v>
      </c>
      <c r="V817" s="97" t="n">
        <v>36.5</v>
      </c>
      <c r="W817" s="102" t="n">
        <f aca="false">K817-V817</f>
        <v>-12.5</v>
      </c>
      <c r="X817" s="103" t="n">
        <f aca="false">IFERROR(IF(U817="Apr",(K817/V817-1)),0)</f>
        <v>-0.342465753424658</v>
      </c>
      <c r="Y817" s="104" t="str">
        <f aca="false">IF(T817&gt;0,IF(U817="","-",IF(X817&lt;0%,"DEGROWTH","GROWTH")))</f>
        <v>DEGROWTH</v>
      </c>
      <c r="Z817" s="75" t="n">
        <v>0</v>
      </c>
      <c r="AA817" s="70"/>
      <c r="AB817" s="70" t="s">
        <v>133</v>
      </c>
      <c r="AC817" s="75" t="s">
        <v>134</v>
      </c>
      <c r="AD817" s="3" t="n">
        <f aca="false">IF(K817=0,1,0)</f>
        <v>0</v>
      </c>
      <c r="AE817" s="76"/>
    </row>
    <row r="818" customFormat="false" ht="14.25" hidden="false" customHeight="true" outlineLevel="0" collapsed="false">
      <c r="A818" s="75" t="s">
        <v>134</v>
      </c>
      <c r="B818" s="79" t="s">
        <v>81</v>
      </c>
      <c r="C818" s="79" t="s">
        <v>2148</v>
      </c>
      <c r="D818" s="79" t="n">
        <v>1000003920</v>
      </c>
      <c r="E818" s="79" t="s">
        <v>2149</v>
      </c>
      <c r="F818" s="74" t="n">
        <v>45409</v>
      </c>
      <c r="G818" s="67" t="str">
        <f aca="false">IF(I818&gt;0,"Targeted Dealer","-")</f>
        <v>Targeted Dealer</v>
      </c>
      <c r="H818" s="67"/>
      <c r="I818" s="68" t="n">
        <v>135</v>
      </c>
      <c r="J818" s="68" t="n">
        <f aca="false">I818/$J$1*($J$1-$E$1)</f>
        <v>126</v>
      </c>
      <c r="K818" s="69" t="n">
        <v>110</v>
      </c>
      <c r="L818" s="69" t="n">
        <f aca="false">I818-K818</f>
        <v>25</v>
      </c>
      <c r="M818" s="69" t="n">
        <f aca="false">IFERROR((K818/J818%),"-")</f>
        <v>87.3015873015873</v>
      </c>
      <c r="N818" s="97" t="n">
        <v>61</v>
      </c>
      <c r="O818" s="98" t="str">
        <f aca="false">IF(F818&lt;=$P$2,"Mar","")</f>
        <v>Mar</v>
      </c>
      <c r="P818" s="97" t="n">
        <f aca="false">N818</f>
        <v>61</v>
      </c>
      <c r="Q818" s="99" t="n">
        <f aca="false">K818-P818</f>
        <v>49</v>
      </c>
      <c r="R818" s="98" t="n">
        <f aca="false">IFERROR(IF(O818="Mar",(K818/P818-1))," ")</f>
        <v>0.80327868852459</v>
      </c>
      <c r="S818" s="100" t="str">
        <f aca="false">IF(N818&gt;0,IF(O818="","-",IF(R818&lt;0%,"DEGROWTH","GROWTH")))</f>
        <v>GROWTH</v>
      </c>
      <c r="T818" s="69" t="n">
        <v>65</v>
      </c>
      <c r="U818" s="101" t="str">
        <f aca="false">IF(F818&lt;=$V$2,"Apr","")</f>
        <v>Apr</v>
      </c>
      <c r="V818" s="97" t="n">
        <v>65</v>
      </c>
      <c r="W818" s="102" t="n">
        <f aca="false">K818-V818</f>
        <v>45</v>
      </c>
      <c r="X818" s="103" t="n">
        <f aca="false">IFERROR(IF(U818="Apr",(K818/V818-1)),0)</f>
        <v>0.692307692307692</v>
      </c>
      <c r="Y818" s="104" t="str">
        <f aca="false">IF(T818&gt;0,IF(U818="","-",IF(X818&lt;0%,"DEGROWTH","GROWTH")))</f>
        <v>GROWTH</v>
      </c>
      <c r="Z818" s="75" t="n">
        <v>0</v>
      </c>
      <c r="AA818" s="70"/>
      <c r="AB818" s="70" t="s">
        <v>133</v>
      </c>
      <c r="AC818" s="75" t="s">
        <v>134</v>
      </c>
      <c r="AD818" s="3" t="n">
        <f aca="false">IF(K818=0,1,0)</f>
        <v>0</v>
      </c>
      <c r="AE818" s="76"/>
    </row>
    <row r="819" customFormat="false" ht="14.25" hidden="false" customHeight="true" outlineLevel="0" collapsed="false">
      <c r="A819" s="75" t="s">
        <v>134</v>
      </c>
      <c r="B819" s="79" t="s">
        <v>81</v>
      </c>
      <c r="C819" s="79" t="s">
        <v>2150</v>
      </c>
      <c r="D819" s="79" t="n">
        <v>1000003936</v>
      </c>
      <c r="E819" s="79" t="s">
        <v>2151</v>
      </c>
      <c r="F819" s="74" t="n">
        <v>45412</v>
      </c>
      <c r="G819" s="67" t="str">
        <f aca="false">IF(I819&gt;0,"Targeted Dealer","-")</f>
        <v>Targeted Dealer</v>
      </c>
      <c r="H819" s="67"/>
      <c r="I819" s="68" t="n">
        <v>45</v>
      </c>
      <c r="J819" s="68" t="n">
        <f aca="false">I819/$J$1*($J$1-$E$1)</f>
        <v>42</v>
      </c>
      <c r="K819" s="69" t="n">
        <v>5</v>
      </c>
      <c r="L819" s="69" t="n">
        <f aca="false">I819-K819</f>
        <v>40</v>
      </c>
      <c r="M819" s="69" t="n">
        <f aca="false">IFERROR((K819/J819%),"-")</f>
        <v>11.9047619047619</v>
      </c>
      <c r="N819" s="97" t="n">
        <v>0</v>
      </c>
      <c r="O819" s="98" t="str">
        <f aca="false">IF(F819&lt;=$P$2,"Mar","")</f>
        <v>Mar</v>
      </c>
      <c r="P819" s="97" t="n">
        <f aca="false">N819</f>
        <v>0</v>
      </c>
      <c r="Q819" s="99" t="n">
        <f aca="false">K819-P819</f>
        <v>5</v>
      </c>
      <c r="R819" s="98" t="str">
        <f aca="false">IFERROR(IF(O819="Mar",(K819/P819-1))," ")</f>
        <v> </v>
      </c>
      <c r="S819" s="105" t="b">
        <f aca="false">IF(N819&gt;0,IF(O819="","-",IF(R819&lt;0%,"DEGROWTH","GROWTH")))</f>
        <v>0</v>
      </c>
      <c r="T819" s="69" t="n">
        <v>0</v>
      </c>
      <c r="U819" s="101" t="str">
        <f aca="false">IF(F819&lt;=$V$2,"Apr","")</f>
        <v>Apr</v>
      </c>
      <c r="V819" s="97" t="n">
        <v>0</v>
      </c>
      <c r="W819" s="102" t="n">
        <f aca="false">K819-V819</f>
        <v>5</v>
      </c>
      <c r="X819" s="103" t="n">
        <f aca="false">IFERROR(IF(U819="Apr",(K819/V819-1)),0)</f>
        <v>0</v>
      </c>
      <c r="Y819" s="106" t="b">
        <f aca="false">IF(T819&gt;0,IF(U819="","-",IF(X819&lt;0%,"DEGROWTH","GROWTH")))</f>
        <v>0</v>
      </c>
      <c r="Z819" s="75" t="n">
        <v>0</v>
      </c>
      <c r="AA819" s="70"/>
      <c r="AB819" s="70" t="s">
        <v>133</v>
      </c>
      <c r="AC819" s="75" t="s">
        <v>134</v>
      </c>
      <c r="AD819" s="3" t="n">
        <f aca="false">IF(K819=0,1,0)</f>
        <v>0</v>
      </c>
      <c r="AE819" s="76"/>
    </row>
    <row r="820" customFormat="false" ht="14.25" hidden="false" customHeight="true" outlineLevel="0" collapsed="false">
      <c r="A820" s="75" t="s">
        <v>134</v>
      </c>
      <c r="B820" s="79" t="s">
        <v>81</v>
      </c>
      <c r="C820" s="79" t="s">
        <v>2152</v>
      </c>
      <c r="D820" s="79" t="n">
        <v>1000004067</v>
      </c>
      <c r="E820" s="79" t="s">
        <v>2153</v>
      </c>
      <c r="F820" s="74" t="n">
        <v>45503</v>
      </c>
      <c r="G820" s="67" t="str">
        <f aca="false">IF(I820&gt;0,"Targeted Dealer","-")</f>
        <v>Targeted Dealer</v>
      </c>
      <c r="H820" s="67"/>
      <c r="I820" s="68" t="n">
        <v>40</v>
      </c>
      <c r="J820" s="68" t="n">
        <f aca="false">I820/$J$1*($J$1-$E$1)</f>
        <v>37.3333333333333</v>
      </c>
      <c r="K820" s="69" t="n">
        <v>5</v>
      </c>
      <c r="L820" s="69" t="n">
        <f aca="false">I820-K820</f>
        <v>35</v>
      </c>
      <c r="M820" s="69" t="n">
        <f aca="false">IFERROR((K820/J820%),"-")</f>
        <v>13.3928571428571</v>
      </c>
      <c r="N820" s="97" t="n">
        <v>10</v>
      </c>
      <c r="O820" s="98" t="str">
        <f aca="false">IF(F820&lt;=$P$2,"Mar","")</f>
        <v>Mar</v>
      </c>
      <c r="P820" s="97" t="n">
        <f aca="false">N820</f>
        <v>10</v>
      </c>
      <c r="Q820" s="99" t="n">
        <f aca="false">K820-P820</f>
        <v>-5</v>
      </c>
      <c r="R820" s="98" t="n">
        <f aca="false">IFERROR(IF(O820="Mar",(K820/P820-1))," ")</f>
        <v>-0.5</v>
      </c>
      <c r="S820" s="100" t="str">
        <f aca="false">IF(N820&gt;0,IF(O820="","-",IF(R820&lt;0%,"DEGROWTH","GROWTH")))</f>
        <v>DEGROWTH</v>
      </c>
      <c r="T820" s="69" t="n">
        <v>10</v>
      </c>
      <c r="U820" s="101" t="str">
        <f aca="false">IF(F820&lt;=$V$2,"Apr","")</f>
        <v>Apr</v>
      </c>
      <c r="V820" s="97" t="n">
        <v>10</v>
      </c>
      <c r="W820" s="102" t="n">
        <f aca="false">K820-V820</f>
        <v>-5</v>
      </c>
      <c r="X820" s="103" t="n">
        <f aca="false">IFERROR(IF(U820="Apr",(K820/V820-1)),0)</f>
        <v>-0.5</v>
      </c>
      <c r="Y820" s="104" t="str">
        <f aca="false">IF(T820&gt;0,IF(U820="","-",IF(X820&lt;0%,"DEGROWTH","GROWTH")))</f>
        <v>DEGROWTH</v>
      </c>
      <c r="Z820" s="75" t="n">
        <v>0</v>
      </c>
      <c r="AA820" s="70"/>
      <c r="AB820" s="70" t="s">
        <v>133</v>
      </c>
      <c r="AC820" s="75" t="s">
        <v>134</v>
      </c>
      <c r="AD820" s="3" t="n">
        <f aca="false">IF(K820=0,1,0)</f>
        <v>0</v>
      </c>
      <c r="AE820" s="76"/>
    </row>
    <row r="821" customFormat="false" ht="14.25" hidden="false" customHeight="true" outlineLevel="0" collapsed="false">
      <c r="A821" s="70" t="s">
        <v>134</v>
      </c>
      <c r="B821" s="72" t="s">
        <v>83</v>
      </c>
      <c r="C821" s="72" t="s">
        <v>2154</v>
      </c>
      <c r="D821" s="72" t="n">
        <v>1000000377</v>
      </c>
      <c r="E821" s="73" t="s">
        <v>2155</v>
      </c>
      <c r="F821" s="74" t="n">
        <v>38385</v>
      </c>
      <c r="G821" s="67" t="str">
        <f aca="false">IF(I821&gt;0,"Targeted Dealer","-")</f>
        <v>Targeted Dealer</v>
      </c>
      <c r="H821" s="67"/>
      <c r="I821" s="68" t="n">
        <v>75</v>
      </c>
      <c r="J821" s="68" t="n">
        <f aca="false">I821/$J$1*($J$1-$E$1)</f>
        <v>70</v>
      </c>
      <c r="K821" s="69" t="n">
        <v>36</v>
      </c>
      <c r="L821" s="69" t="n">
        <f aca="false">I821-K821</f>
        <v>39</v>
      </c>
      <c r="M821" s="69" t="n">
        <f aca="false">IFERROR((K821/J821%),"-")</f>
        <v>51.4285714285714</v>
      </c>
      <c r="N821" s="97" t="n">
        <v>33</v>
      </c>
      <c r="O821" s="98" t="str">
        <f aca="false">IF(F821&lt;=$P$2,"Mar","")</f>
        <v>Mar</v>
      </c>
      <c r="P821" s="97" t="n">
        <f aca="false">N821</f>
        <v>33</v>
      </c>
      <c r="Q821" s="99" t="n">
        <f aca="false">K821-P821</f>
        <v>3</v>
      </c>
      <c r="R821" s="98" t="n">
        <f aca="false">IFERROR(IF(O821="Mar",(K821/P821-1))," ")</f>
        <v>0.0909090909090908</v>
      </c>
      <c r="S821" s="100" t="str">
        <f aca="false">IF(N821&gt;0,IF(O821="","-",IF(R821&lt;0%,"DEGROWTH","GROWTH")))</f>
        <v>GROWTH</v>
      </c>
      <c r="T821" s="69" t="n">
        <v>69.5</v>
      </c>
      <c r="U821" s="101" t="str">
        <f aca="false">IF(F821&lt;=$V$2,"Apr","")</f>
        <v>Apr</v>
      </c>
      <c r="V821" s="97" t="n">
        <v>69.5</v>
      </c>
      <c r="W821" s="102" t="n">
        <f aca="false">K821-V821</f>
        <v>-33.5</v>
      </c>
      <c r="X821" s="103" t="n">
        <f aca="false">IFERROR(IF(U821="Apr",(K821/V821-1)),0)</f>
        <v>-0.482014388489209</v>
      </c>
      <c r="Y821" s="104" t="str">
        <f aca="false">IF(T821&gt;0,IF(U821="","-",IF(X821&lt;0%,"DEGROWTH","GROWTH")))</f>
        <v>DEGROWTH</v>
      </c>
      <c r="Z821" s="75" t="n">
        <v>0</v>
      </c>
      <c r="AA821" s="70"/>
      <c r="AB821" s="70" t="s">
        <v>133</v>
      </c>
      <c r="AC821" s="70" t="s">
        <v>134</v>
      </c>
      <c r="AD821" s="3" t="n">
        <f aca="false">IF(K821=0,1,0)</f>
        <v>0</v>
      </c>
      <c r="AE821" s="76"/>
    </row>
    <row r="822" customFormat="false" ht="14.25" hidden="false" customHeight="true" outlineLevel="0" collapsed="false">
      <c r="A822" s="70" t="s">
        <v>134</v>
      </c>
      <c r="B822" s="72" t="s">
        <v>83</v>
      </c>
      <c r="C822" s="72" t="s">
        <v>2156</v>
      </c>
      <c r="D822" s="72" t="n">
        <v>1000000130</v>
      </c>
      <c r="E822" s="73" t="s">
        <v>2157</v>
      </c>
      <c r="F822" s="74" t="n">
        <v>38443</v>
      </c>
      <c r="G822" s="67" t="str">
        <f aca="false">IF(I822&gt;0,"Targeted Dealer","-")</f>
        <v>Targeted Dealer</v>
      </c>
      <c r="H822" s="67"/>
      <c r="I822" s="68" t="n">
        <v>590</v>
      </c>
      <c r="J822" s="68" t="n">
        <f aca="false">I822/$J$1*($J$1-$E$1)</f>
        <v>550.666666666667</v>
      </c>
      <c r="K822" s="69" t="n">
        <v>772</v>
      </c>
      <c r="L822" s="69" t="n">
        <f aca="false">I822-K822</f>
        <v>-182</v>
      </c>
      <c r="M822" s="69" t="n">
        <f aca="false">IFERROR((K822/J822%),"-")</f>
        <v>140.193704600484</v>
      </c>
      <c r="N822" s="97" t="n">
        <v>358</v>
      </c>
      <c r="O822" s="98" t="str">
        <f aca="false">IF(F822&lt;=$P$2,"Mar","")</f>
        <v>Mar</v>
      </c>
      <c r="P822" s="97" t="n">
        <f aca="false">N822</f>
        <v>358</v>
      </c>
      <c r="Q822" s="99" t="n">
        <f aca="false">K822-P822</f>
        <v>414</v>
      </c>
      <c r="R822" s="98" t="n">
        <f aca="false">IFERROR(IF(O822="Mar",(K822/P822-1))," ")</f>
        <v>1.15642458100559</v>
      </c>
      <c r="S822" s="100" t="str">
        <f aca="false">IF(N822&gt;0,IF(O822="","-",IF(R822&lt;0%,"DEGROWTH","GROWTH")))</f>
        <v>GROWTH</v>
      </c>
      <c r="T822" s="69" t="n">
        <v>552.9</v>
      </c>
      <c r="U822" s="101" t="str">
        <f aca="false">IF(F822&lt;=$V$2,"Apr","")</f>
        <v>Apr</v>
      </c>
      <c r="V822" s="97" t="n">
        <v>552.9</v>
      </c>
      <c r="W822" s="102" t="n">
        <f aca="false">K822-V822</f>
        <v>219.1</v>
      </c>
      <c r="X822" s="103" t="n">
        <f aca="false">IFERROR(IF(U822="Apr",(K822/V822-1)),0)</f>
        <v>0.396274190631217</v>
      </c>
      <c r="Y822" s="104" t="str">
        <f aca="false">IF(T822&gt;0,IF(U822="","-",IF(X822&lt;0%,"DEGROWTH","GROWTH")))</f>
        <v>GROWTH</v>
      </c>
      <c r="Z822" s="75" t="n">
        <v>0</v>
      </c>
      <c r="AA822" s="70"/>
      <c r="AB822" s="70" t="s">
        <v>133</v>
      </c>
      <c r="AC822" s="70" t="s">
        <v>134</v>
      </c>
      <c r="AD822" s="3" t="n">
        <f aca="false">IF(K822=0,1,0)</f>
        <v>0</v>
      </c>
      <c r="AE822" s="76"/>
    </row>
    <row r="823" customFormat="false" ht="14.25" hidden="false" customHeight="true" outlineLevel="0" collapsed="false">
      <c r="A823" s="70" t="s">
        <v>134</v>
      </c>
      <c r="B823" s="72" t="s">
        <v>83</v>
      </c>
      <c r="C823" s="72" t="s">
        <v>2158</v>
      </c>
      <c r="D823" s="72" t="n">
        <v>1000000375</v>
      </c>
      <c r="E823" s="73" t="s">
        <v>2159</v>
      </c>
      <c r="F823" s="74" t="n">
        <v>40196</v>
      </c>
      <c r="G823" s="67" t="str">
        <f aca="false">IF(I823&gt;0,"Targeted Dealer","-")</f>
        <v>Targeted Dealer</v>
      </c>
      <c r="H823" s="67"/>
      <c r="I823" s="68" t="n">
        <v>140</v>
      </c>
      <c r="J823" s="68" t="n">
        <f aca="false">I823/$J$1*($J$1-$E$1)</f>
        <v>130.666666666667</v>
      </c>
      <c r="K823" s="69" t="n">
        <v>180</v>
      </c>
      <c r="L823" s="69" t="n">
        <f aca="false">I823-K823</f>
        <v>-40</v>
      </c>
      <c r="M823" s="69" t="n">
        <f aca="false">IFERROR((K823/J823%),"-")</f>
        <v>137.755102040816</v>
      </c>
      <c r="N823" s="97" t="n">
        <v>120</v>
      </c>
      <c r="O823" s="98" t="str">
        <f aca="false">IF(F823&lt;=$P$2,"Mar","")</f>
        <v>Mar</v>
      </c>
      <c r="P823" s="97" t="n">
        <f aca="false">N823</f>
        <v>120</v>
      </c>
      <c r="Q823" s="99" t="n">
        <f aca="false">K823-P823</f>
        <v>60</v>
      </c>
      <c r="R823" s="98" t="n">
        <f aca="false">IFERROR(IF(O823="Mar",(K823/P823-1))," ")</f>
        <v>0.5</v>
      </c>
      <c r="S823" s="100" t="str">
        <f aca="false">IF(N823&gt;0,IF(O823="","-",IF(R823&lt;0%,"DEGROWTH","GROWTH")))</f>
        <v>GROWTH</v>
      </c>
      <c r="T823" s="69" t="n">
        <v>126</v>
      </c>
      <c r="U823" s="101" t="str">
        <f aca="false">IF(F823&lt;=$V$2,"Apr","")</f>
        <v>Apr</v>
      </c>
      <c r="V823" s="97" t="n">
        <v>126</v>
      </c>
      <c r="W823" s="102" t="n">
        <f aca="false">K823-V823</f>
        <v>54</v>
      </c>
      <c r="X823" s="103" t="n">
        <f aca="false">IFERROR(IF(U823="Apr",(K823/V823-1)),0)</f>
        <v>0.428571428571429</v>
      </c>
      <c r="Y823" s="104" t="str">
        <f aca="false">IF(T823&gt;0,IF(U823="","-",IF(X823&lt;0%,"DEGROWTH","GROWTH")))</f>
        <v>GROWTH</v>
      </c>
      <c r="Z823" s="75" t="n">
        <v>0</v>
      </c>
      <c r="AA823" s="70"/>
      <c r="AB823" s="70" t="s">
        <v>133</v>
      </c>
      <c r="AC823" s="70" t="s">
        <v>134</v>
      </c>
      <c r="AD823" s="3" t="n">
        <f aca="false">IF(K823=0,1,0)</f>
        <v>0</v>
      </c>
      <c r="AE823" s="76"/>
    </row>
    <row r="824" customFormat="false" ht="14.25" hidden="false" customHeight="true" outlineLevel="0" collapsed="false">
      <c r="A824" s="70" t="s">
        <v>134</v>
      </c>
      <c r="B824" s="72" t="s">
        <v>83</v>
      </c>
      <c r="C824" s="72" t="s">
        <v>2160</v>
      </c>
      <c r="D824" s="72" t="n">
        <v>1000000373</v>
      </c>
      <c r="E824" s="73" t="s">
        <v>2161</v>
      </c>
      <c r="F824" s="74" t="n">
        <v>40711</v>
      </c>
      <c r="G824" s="67" t="str">
        <f aca="false">IF(I824&gt;0,"Targeted Dealer","-")</f>
        <v>Targeted Dealer</v>
      </c>
      <c r="H824" s="67"/>
      <c r="I824" s="68" t="n">
        <v>740</v>
      </c>
      <c r="J824" s="68" t="n">
        <f aca="false">I824/$J$1*($J$1-$E$1)</f>
        <v>690.666666666667</v>
      </c>
      <c r="K824" s="69" t="n">
        <v>864</v>
      </c>
      <c r="L824" s="69" t="n">
        <f aca="false">I824-K824</f>
        <v>-124</v>
      </c>
      <c r="M824" s="69" t="n">
        <f aca="false">IFERROR((K824/J824%),"-")</f>
        <v>125.096525096525</v>
      </c>
      <c r="N824" s="97" t="n">
        <v>733.75</v>
      </c>
      <c r="O824" s="98" t="str">
        <f aca="false">IF(F824&lt;=$P$2,"Mar","")</f>
        <v>Mar</v>
      </c>
      <c r="P824" s="97" t="n">
        <f aca="false">N824</f>
        <v>733.75</v>
      </c>
      <c r="Q824" s="99" t="n">
        <f aca="false">K824-P824</f>
        <v>130.25</v>
      </c>
      <c r="R824" s="98" t="n">
        <f aca="false">IFERROR(IF(O824="Mar",(K824/P824-1))," ")</f>
        <v>0.177512776831346</v>
      </c>
      <c r="S824" s="100" t="str">
        <f aca="false">IF(N824&gt;0,IF(O824="","-",IF(R824&lt;0%,"DEGROWTH","GROWTH")))</f>
        <v>GROWTH</v>
      </c>
      <c r="T824" s="69" t="n">
        <v>636.3</v>
      </c>
      <c r="U824" s="101" t="str">
        <f aca="false">IF(F824&lt;=$V$2,"Apr","")</f>
        <v>Apr</v>
      </c>
      <c r="V824" s="97" t="n">
        <v>636.3</v>
      </c>
      <c r="W824" s="102" t="n">
        <f aca="false">K824-V824</f>
        <v>227.7</v>
      </c>
      <c r="X824" s="103" t="n">
        <f aca="false">IFERROR(IF(U824="Apr",(K824/V824-1)),0)</f>
        <v>0.357850070721358</v>
      </c>
      <c r="Y824" s="104" t="str">
        <f aca="false">IF(T824&gt;0,IF(U824="","-",IF(X824&lt;0%,"DEGROWTH","GROWTH")))</f>
        <v>GROWTH</v>
      </c>
      <c r="Z824" s="75" t="n">
        <v>0</v>
      </c>
      <c r="AA824" s="70"/>
      <c r="AB824" s="70" t="s">
        <v>133</v>
      </c>
      <c r="AC824" s="70" t="s">
        <v>134</v>
      </c>
      <c r="AD824" s="3" t="n">
        <f aca="false">IF(K824=0,1,0)</f>
        <v>0</v>
      </c>
      <c r="AE824" s="76"/>
    </row>
    <row r="825" customFormat="false" ht="14.25" hidden="false" customHeight="true" outlineLevel="0" collapsed="false">
      <c r="A825" s="70" t="s">
        <v>134</v>
      </c>
      <c r="B825" s="72" t="s">
        <v>83</v>
      </c>
      <c r="C825" s="72" t="s">
        <v>2162</v>
      </c>
      <c r="D825" s="72" t="n">
        <v>1000000372</v>
      </c>
      <c r="E825" s="73" t="s">
        <v>2163</v>
      </c>
      <c r="F825" s="74" t="n">
        <v>43237</v>
      </c>
      <c r="G825" s="67" t="str">
        <f aca="false">IF(I825&gt;0,"Targeted Dealer","-")</f>
        <v>Targeted Dealer</v>
      </c>
      <c r="H825" s="67"/>
      <c r="I825" s="68" t="n">
        <v>130</v>
      </c>
      <c r="J825" s="68" t="n">
        <f aca="false">I825/$J$1*($J$1-$E$1)</f>
        <v>121.333333333333</v>
      </c>
      <c r="K825" s="69" t="n">
        <v>45</v>
      </c>
      <c r="L825" s="69" t="n">
        <f aca="false">I825-K825</f>
        <v>85</v>
      </c>
      <c r="M825" s="69" t="n">
        <f aca="false">IFERROR((K825/J825%),"-")</f>
        <v>37.0879120879121</v>
      </c>
      <c r="N825" s="97" t="n">
        <v>60</v>
      </c>
      <c r="O825" s="98" t="str">
        <f aca="false">IF(F825&lt;=$P$2,"Mar","")</f>
        <v>Mar</v>
      </c>
      <c r="P825" s="97" t="n">
        <f aca="false">N825</f>
        <v>60</v>
      </c>
      <c r="Q825" s="99" t="n">
        <f aca="false">K825-P825</f>
        <v>-15</v>
      </c>
      <c r="R825" s="98" t="n">
        <f aca="false">IFERROR(IF(O825="Mar",(K825/P825-1))," ")</f>
        <v>-0.25</v>
      </c>
      <c r="S825" s="100" t="str">
        <f aca="false">IF(N825&gt;0,IF(O825="","-",IF(R825&lt;0%,"DEGROWTH","GROWTH")))</f>
        <v>DEGROWTH</v>
      </c>
      <c r="T825" s="69" t="n">
        <v>114.65</v>
      </c>
      <c r="U825" s="101" t="str">
        <f aca="false">IF(F825&lt;=$V$2,"Apr","")</f>
        <v>Apr</v>
      </c>
      <c r="V825" s="97" t="n">
        <v>114.65</v>
      </c>
      <c r="W825" s="102" t="n">
        <f aca="false">K825-V825</f>
        <v>-69.65</v>
      </c>
      <c r="X825" s="103" t="n">
        <f aca="false">IFERROR(IF(U825="Apr",(K825/V825-1)),0)</f>
        <v>-0.607501090274749</v>
      </c>
      <c r="Y825" s="104" t="str">
        <f aca="false">IF(T825&gt;0,IF(U825="","-",IF(X825&lt;0%,"DEGROWTH","GROWTH")))</f>
        <v>DEGROWTH</v>
      </c>
      <c r="Z825" s="75" t="n">
        <v>0</v>
      </c>
      <c r="AA825" s="70"/>
      <c r="AB825" s="70" t="s">
        <v>133</v>
      </c>
      <c r="AC825" s="70" t="s">
        <v>134</v>
      </c>
      <c r="AD825" s="3" t="n">
        <f aca="false">IF(K825=0,1,0)</f>
        <v>0</v>
      </c>
      <c r="AE825" s="76"/>
    </row>
    <row r="826" customFormat="false" ht="14.25" hidden="false" customHeight="true" outlineLevel="0" collapsed="false">
      <c r="A826" s="70" t="s">
        <v>134</v>
      </c>
      <c r="B826" s="72" t="s">
        <v>83</v>
      </c>
      <c r="C826" s="72" t="s">
        <v>2164</v>
      </c>
      <c r="D826" s="72" t="n">
        <v>1000001111</v>
      </c>
      <c r="E826" s="73" t="s">
        <v>2165</v>
      </c>
      <c r="F826" s="74" t="n">
        <v>44501</v>
      </c>
      <c r="G826" s="67" t="str">
        <f aca="false">IF(I826&gt;0,"Targeted Dealer","-")</f>
        <v>Targeted Dealer</v>
      </c>
      <c r="H826" s="67"/>
      <c r="I826" s="68" t="n">
        <v>35</v>
      </c>
      <c r="J826" s="68" t="n">
        <f aca="false">I826/$J$1*($J$1-$E$1)</f>
        <v>32.6666666666667</v>
      </c>
      <c r="K826" s="69" t="n">
        <v>0</v>
      </c>
      <c r="L826" s="69" t="n">
        <f aca="false">I826-K826</f>
        <v>35</v>
      </c>
      <c r="M826" s="69" t="n">
        <f aca="false">IFERROR((K826/J826%),"-")</f>
        <v>0</v>
      </c>
      <c r="N826" s="97" t="n">
        <v>0</v>
      </c>
      <c r="O826" s="98" t="str">
        <f aca="false">IF(F826&lt;=$P$2,"Mar","")</f>
        <v>Mar</v>
      </c>
      <c r="P826" s="97" t="n">
        <f aca="false">N826</f>
        <v>0</v>
      </c>
      <c r="Q826" s="99" t="n">
        <f aca="false">K826-P826</f>
        <v>0</v>
      </c>
      <c r="R826" s="98" t="str">
        <f aca="false">IFERROR(IF(O826="Mar",(K826/P826-1))," ")</f>
        <v> </v>
      </c>
      <c r="S826" s="105" t="b">
        <f aca="false">IF(N826&gt;0,IF(O826="","-",IF(R826&lt;0%,"DEGROWTH","GROWTH")))</f>
        <v>0</v>
      </c>
      <c r="T826" s="69" t="n">
        <v>5</v>
      </c>
      <c r="U826" s="101" t="str">
        <f aca="false">IF(F826&lt;=$V$2,"Apr","")</f>
        <v>Apr</v>
      </c>
      <c r="V826" s="97" t="n">
        <v>5</v>
      </c>
      <c r="W826" s="102" t="n">
        <f aca="false">K826-V826</f>
        <v>-5</v>
      </c>
      <c r="X826" s="103" t="n">
        <f aca="false">IFERROR(IF(U826="Apr",(K826/V826-1)),0)</f>
        <v>-1</v>
      </c>
      <c r="Y826" s="104" t="str">
        <f aca="false">IF(T826&gt;0,IF(U826="","-",IF(X826&lt;0%,"DEGROWTH","GROWTH")))</f>
        <v>DEGROWTH</v>
      </c>
      <c r="Z826" s="75" t="n">
        <v>0</v>
      </c>
      <c r="AA826" s="70"/>
      <c r="AB826" s="70" t="s">
        <v>133</v>
      </c>
      <c r="AC826" s="70" t="s">
        <v>134</v>
      </c>
      <c r="AD826" s="3" t="n">
        <f aca="false">IF(K826=0,1,0)</f>
        <v>1</v>
      </c>
      <c r="AE826" s="76"/>
    </row>
    <row r="827" customFormat="false" ht="14.25" hidden="false" customHeight="true" outlineLevel="0" collapsed="false">
      <c r="A827" s="70" t="s">
        <v>134</v>
      </c>
      <c r="B827" s="72" t="s">
        <v>83</v>
      </c>
      <c r="C827" s="72" t="s">
        <v>296</v>
      </c>
      <c r="D827" s="72" t="n">
        <v>1000003211</v>
      </c>
      <c r="E827" s="72" t="s">
        <v>297</v>
      </c>
      <c r="F827" s="74" t="n">
        <v>44930</v>
      </c>
      <c r="G827" s="67" t="str">
        <f aca="false">IF(I827&gt;0,"Targeted Dealer","-")</f>
        <v>Targeted Dealer</v>
      </c>
      <c r="H827" s="67"/>
      <c r="I827" s="68" t="n">
        <v>30</v>
      </c>
      <c r="J827" s="68" t="n">
        <f aca="false">I827/$J$1*($J$1-$E$1)</f>
        <v>28</v>
      </c>
      <c r="K827" s="69" t="n">
        <v>0</v>
      </c>
      <c r="L827" s="69" t="n">
        <f aca="false">I827-K827</f>
        <v>30</v>
      </c>
      <c r="M827" s="69" t="n">
        <f aca="false">IFERROR((K827/J827%),"-")</f>
        <v>0</v>
      </c>
      <c r="N827" s="97" t="n">
        <v>0</v>
      </c>
      <c r="O827" s="98" t="str">
        <f aca="false">IF(F827&lt;=$P$2,"Mar","")</f>
        <v>Mar</v>
      </c>
      <c r="P827" s="97" t="n">
        <f aca="false">N827</f>
        <v>0</v>
      </c>
      <c r="Q827" s="99" t="n">
        <f aca="false">K827-P827</f>
        <v>0</v>
      </c>
      <c r="R827" s="98" t="str">
        <f aca="false">IFERROR(IF(O827="Mar",(K827/P827-1))," ")</f>
        <v> </v>
      </c>
      <c r="S827" s="105" t="b">
        <f aca="false">IF(N827&gt;0,IF(O827="","-",IF(R827&lt;0%,"DEGROWTH","GROWTH")))</f>
        <v>0</v>
      </c>
      <c r="T827" s="69" t="n">
        <v>5</v>
      </c>
      <c r="U827" s="101" t="str">
        <f aca="false">IF(F827&lt;=$V$2,"Apr","")</f>
        <v>Apr</v>
      </c>
      <c r="V827" s="97" t="n">
        <v>5</v>
      </c>
      <c r="W827" s="102" t="n">
        <f aca="false">K827-V827</f>
        <v>-5</v>
      </c>
      <c r="X827" s="103" t="n">
        <f aca="false">IFERROR(IF(U827="Apr",(K827/V827-1)),0)</f>
        <v>-1</v>
      </c>
      <c r="Y827" s="104" t="str">
        <f aca="false">IF(T827&gt;0,IF(U827="","-",IF(X827&lt;0%,"DEGROWTH","GROWTH")))</f>
        <v>DEGROWTH</v>
      </c>
      <c r="Z827" s="75" t="n">
        <v>0</v>
      </c>
      <c r="AA827" s="70"/>
      <c r="AB827" s="70" t="s">
        <v>133</v>
      </c>
      <c r="AC827" s="70" t="s">
        <v>134</v>
      </c>
      <c r="AD827" s="3" t="n">
        <f aca="false">IF(K827=0,1,0)</f>
        <v>1</v>
      </c>
      <c r="AE827" s="76"/>
    </row>
    <row r="828" customFormat="false" ht="14.25" hidden="false" customHeight="true" outlineLevel="0" collapsed="false">
      <c r="A828" s="75" t="s">
        <v>134</v>
      </c>
      <c r="B828" s="79" t="s">
        <v>83</v>
      </c>
      <c r="C828" s="79" t="s">
        <v>2166</v>
      </c>
      <c r="D828" s="79" t="n">
        <v>1000003863</v>
      </c>
      <c r="E828" s="79" t="s">
        <v>2167</v>
      </c>
      <c r="F828" s="74" t="n">
        <v>45338</v>
      </c>
      <c r="G828" s="67" t="str">
        <f aca="false">IF(I828&gt;0,"Targeted Dealer","-")</f>
        <v>Targeted Dealer</v>
      </c>
      <c r="H828" s="67"/>
      <c r="I828" s="68" t="n">
        <v>50</v>
      </c>
      <c r="J828" s="68" t="n">
        <f aca="false">I828/$J$1*($J$1-$E$1)</f>
        <v>46.6666666666667</v>
      </c>
      <c r="K828" s="69" t="n">
        <v>20</v>
      </c>
      <c r="L828" s="69" t="n">
        <f aca="false">I828-K828</f>
        <v>30</v>
      </c>
      <c r="M828" s="69" t="n">
        <f aca="false">IFERROR((K828/J828%),"-")</f>
        <v>42.8571428571429</v>
      </c>
      <c r="N828" s="97" t="n">
        <v>25</v>
      </c>
      <c r="O828" s="98" t="str">
        <f aca="false">IF(F828&lt;=$P$2,"Mar","")</f>
        <v>Mar</v>
      </c>
      <c r="P828" s="97" t="n">
        <f aca="false">N828</f>
        <v>25</v>
      </c>
      <c r="Q828" s="99" t="n">
        <f aca="false">K828-P828</f>
        <v>-5</v>
      </c>
      <c r="R828" s="98" t="n">
        <f aca="false">IFERROR(IF(O828="Mar",(K828/P828-1))," ")</f>
        <v>-0.2</v>
      </c>
      <c r="S828" s="100" t="str">
        <f aca="false">IF(N828&gt;0,IF(O828="","-",IF(R828&lt;0%,"DEGROWTH","GROWTH")))</f>
        <v>DEGROWTH</v>
      </c>
      <c r="T828" s="69" t="n">
        <v>35</v>
      </c>
      <c r="U828" s="101" t="str">
        <f aca="false">IF(F828&lt;=$V$2,"Apr","")</f>
        <v>Apr</v>
      </c>
      <c r="V828" s="97" t="n">
        <v>35</v>
      </c>
      <c r="W828" s="102" t="n">
        <f aca="false">K828-V828</f>
        <v>-15</v>
      </c>
      <c r="X828" s="103" t="n">
        <f aca="false">IFERROR(IF(U828="Apr",(K828/V828-1)),0)</f>
        <v>-0.428571428571429</v>
      </c>
      <c r="Y828" s="104" t="str">
        <f aca="false">IF(T828&gt;0,IF(U828="","-",IF(X828&lt;0%,"DEGROWTH","GROWTH")))</f>
        <v>DEGROWTH</v>
      </c>
      <c r="Z828" s="75" t="n">
        <v>0</v>
      </c>
      <c r="AA828" s="70"/>
      <c r="AB828" s="70" t="s">
        <v>133</v>
      </c>
      <c r="AC828" s="75" t="s">
        <v>134</v>
      </c>
      <c r="AD828" s="3" t="n">
        <f aca="false">IF(K828=0,1,0)</f>
        <v>0</v>
      </c>
      <c r="AE828" s="76"/>
    </row>
    <row r="829" customFormat="false" ht="14.25" hidden="false" customHeight="true" outlineLevel="0" collapsed="false">
      <c r="A829" s="75" t="s">
        <v>134</v>
      </c>
      <c r="B829" s="79" t="s">
        <v>83</v>
      </c>
      <c r="C829" s="79" t="s">
        <v>298</v>
      </c>
      <c r="D829" s="79" t="n">
        <v>1000003895</v>
      </c>
      <c r="E829" s="79" t="s">
        <v>299</v>
      </c>
      <c r="F829" s="74" t="n">
        <v>45377</v>
      </c>
      <c r="G829" s="67" t="str">
        <f aca="false">IF(I829&gt;0,"Targeted Dealer","-")</f>
        <v>-</v>
      </c>
      <c r="H829" s="67"/>
      <c r="I829" s="68" t="n">
        <v>0</v>
      </c>
      <c r="J829" s="68" t="n">
        <f aca="false">I829/$J$1*($J$1-$E$1)</f>
        <v>0</v>
      </c>
      <c r="K829" s="69" t="n">
        <v>0</v>
      </c>
      <c r="L829" s="69" t="n">
        <f aca="false">I829-K829</f>
        <v>0</v>
      </c>
      <c r="M829" s="69" t="str">
        <f aca="false">IFERROR((K829/J829%),"-")</f>
        <v>-</v>
      </c>
      <c r="N829" s="97" t="n">
        <v>0</v>
      </c>
      <c r="O829" s="98" t="str">
        <f aca="false">IF(F829&lt;=$P$2,"Mar","")</f>
        <v>Mar</v>
      </c>
      <c r="P829" s="97" t="n">
        <f aca="false">N829</f>
        <v>0</v>
      </c>
      <c r="Q829" s="99" t="n">
        <f aca="false">K829-P829</f>
        <v>0</v>
      </c>
      <c r="R829" s="98" t="str">
        <f aca="false">IFERROR(IF(O829="Mar",(K829/P829-1))," ")</f>
        <v> </v>
      </c>
      <c r="S829" s="105" t="b">
        <f aca="false">IF(N829&gt;0,IF(O829="","-",IF(R829&lt;0%,"DEGROWTH","GROWTH")))</f>
        <v>0</v>
      </c>
      <c r="T829" s="69" t="n">
        <v>17.5</v>
      </c>
      <c r="U829" s="101" t="str">
        <f aca="false">IF(F829&lt;=$V$2,"Apr","")</f>
        <v>Apr</v>
      </c>
      <c r="V829" s="97" t="n">
        <v>17.5</v>
      </c>
      <c r="W829" s="102" t="n">
        <f aca="false">K829-V829</f>
        <v>-17.5</v>
      </c>
      <c r="X829" s="103" t="n">
        <f aca="false">IFERROR(IF(U829="Apr",(K829/V829-1)),0)</f>
        <v>-1</v>
      </c>
      <c r="Y829" s="104" t="str">
        <f aca="false">IF(T829&gt;0,IF(U829="","-",IF(X829&lt;0%,"DEGROWTH","GROWTH")))</f>
        <v>DEGROWTH</v>
      </c>
      <c r="Z829" s="75" t="n">
        <v>0</v>
      </c>
      <c r="AA829" s="70"/>
      <c r="AB829" s="70" t="s">
        <v>133</v>
      </c>
      <c r="AC829" s="75" t="s">
        <v>134</v>
      </c>
      <c r="AD829" s="3" t="n">
        <f aca="false">IF(K829=0,1,0)</f>
        <v>1</v>
      </c>
      <c r="AE829" s="76"/>
    </row>
    <row r="830" customFormat="false" ht="14.25" hidden="false" customHeight="true" outlineLevel="0" collapsed="false">
      <c r="A830" s="70" t="s">
        <v>134</v>
      </c>
      <c r="B830" s="72" t="s">
        <v>84</v>
      </c>
      <c r="C830" s="72" t="s">
        <v>2168</v>
      </c>
      <c r="D830" s="72" t="n">
        <v>1000000437</v>
      </c>
      <c r="E830" s="73" t="s">
        <v>2169</v>
      </c>
      <c r="F830" s="74" t="n">
        <v>38385</v>
      </c>
      <c r="G830" s="67" t="str">
        <f aca="false">IF(I830&gt;0,"Targeted Dealer","-")</f>
        <v>Targeted Dealer</v>
      </c>
      <c r="H830" s="67"/>
      <c r="I830" s="68" t="n">
        <v>15</v>
      </c>
      <c r="J830" s="68" t="n">
        <f aca="false">I830/$J$1*($J$1-$E$1)</f>
        <v>14</v>
      </c>
      <c r="K830" s="69" t="n">
        <v>25</v>
      </c>
      <c r="L830" s="69" t="n">
        <f aca="false">I830-K830</f>
        <v>-10</v>
      </c>
      <c r="M830" s="69" t="n">
        <f aca="false">IFERROR((K830/J830%),"-")</f>
        <v>178.571428571429</v>
      </c>
      <c r="N830" s="97" t="n">
        <v>16</v>
      </c>
      <c r="O830" s="98" t="str">
        <f aca="false">IF(F830&lt;=$P$2,"Mar","")</f>
        <v>Mar</v>
      </c>
      <c r="P830" s="97" t="n">
        <f aca="false">N830</f>
        <v>16</v>
      </c>
      <c r="Q830" s="99" t="n">
        <f aca="false">K830-P830</f>
        <v>9</v>
      </c>
      <c r="R830" s="98" t="n">
        <f aca="false">IFERROR(IF(O830="Mar",(K830/P830-1))," ")</f>
        <v>0.5625</v>
      </c>
      <c r="S830" s="100" t="str">
        <f aca="false">IF(N830&gt;0,IF(O830="","-",IF(R830&lt;0%,"DEGROWTH","GROWTH")))</f>
        <v>GROWTH</v>
      </c>
      <c r="T830" s="69" t="n">
        <v>15</v>
      </c>
      <c r="U830" s="101" t="str">
        <f aca="false">IF(F830&lt;=$V$2,"Apr","")</f>
        <v>Apr</v>
      </c>
      <c r="V830" s="97" t="n">
        <v>15</v>
      </c>
      <c r="W830" s="102" t="n">
        <f aca="false">K830-V830</f>
        <v>10</v>
      </c>
      <c r="X830" s="103" t="n">
        <f aca="false">IFERROR(IF(U830="Apr",(K830/V830-1)),0)</f>
        <v>0.666666666666667</v>
      </c>
      <c r="Y830" s="104" t="str">
        <f aca="false">IF(T830&gt;0,IF(U830="","-",IF(X830&lt;0%,"DEGROWTH","GROWTH")))</f>
        <v>GROWTH</v>
      </c>
      <c r="Z830" s="75" t="n">
        <v>0</v>
      </c>
      <c r="AA830" s="70"/>
      <c r="AB830" s="70" t="s">
        <v>133</v>
      </c>
      <c r="AC830" s="70" t="s">
        <v>134</v>
      </c>
      <c r="AD830" s="3" t="n">
        <f aca="false">IF(K830=0,1,0)</f>
        <v>0</v>
      </c>
      <c r="AE830" s="76"/>
    </row>
    <row r="831" customFormat="false" ht="14.25" hidden="false" customHeight="true" outlineLevel="0" collapsed="false">
      <c r="A831" s="70" t="s">
        <v>134</v>
      </c>
      <c r="B831" s="72" t="s">
        <v>84</v>
      </c>
      <c r="C831" s="72" t="s">
        <v>2170</v>
      </c>
      <c r="D831" s="72" t="n">
        <v>1000000140</v>
      </c>
      <c r="E831" s="73" t="s">
        <v>2171</v>
      </c>
      <c r="F831" s="74" t="n">
        <v>38443</v>
      </c>
      <c r="G831" s="67" t="str">
        <f aca="false">IF(I831&gt;0,"Targeted Dealer","-")</f>
        <v>Targeted Dealer</v>
      </c>
      <c r="H831" s="67"/>
      <c r="I831" s="68" t="n">
        <v>805</v>
      </c>
      <c r="J831" s="68" t="n">
        <f aca="false">I831/$J$1*($J$1-$E$1)</f>
        <v>751.333333333333</v>
      </c>
      <c r="K831" s="69" t="n">
        <v>694.5</v>
      </c>
      <c r="L831" s="69" t="n">
        <f aca="false">I831-K831</f>
        <v>110.5</v>
      </c>
      <c r="M831" s="69" t="n">
        <f aca="false">IFERROR((K831/J831%),"-")</f>
        <v>92.435669920142</v>
      </c>
      <c r="N831" s="97" t="n">
        <v>568</v>
      </c>
      <c r="O831" s="98" t="str">
        <f aca="false">IF(F831&lt;=$P$2,"Mar","")</f>
        <v>Mar</v>
      </c>
      <c r="P831" s="97" t="n">
        <f aca="false">N831</f>
        <v>568</v>
      </c>
      <c r="Q831" s="99" t="n">
        <f aca="false">K831-P831</f>
        <v>126.5</v>
      </c>
      <c r="R831" s="98" t="n">
        <f aca="false">IFERROR(IF(O831="Mar",(K831/P831-1))," ")</f>
        <v>0.222711267605634</v>
      </c>
      <c r="S831" s="100" t="str">
        <f aca="false">IF(N831&gt;0,IF(O831="","-",IF(R831&lt;0%,"DEGROWTH","GROWTH")))</f>
        <v>GROWTH</v>
      </c>
      <c r="T831" s="69" t="n">
        <v>1142.5</v>
      </c>
      <c r="U831" s="101" t="str">
        <f aca="false">IF(F831&lt;=$V$2,"Apr","")</f>
        <v>Apr</v>
      </c>
      <c r="V831" s="97" t="n">
        <v>1142.5</v>
      </c>
      <c r="W831" s="102" t="n">
        <f aca="false">K831-V831</f>
        <v>-448</v>
      </c>
      <c r="X831" s="103" t="n">
        <f aca="false">IFERROR(IF(U831="Apr",(K831/V831-1)),0)</f>
        <v>-0.392122538293217</v>
      </c>
      <c r="Y831" s="104" t="str">
        <f aca="false">IF(T831&gt;0,IF(U831="","-",IF(X831&lt;0%,"DEGROWTH","GROWTH")))</f>
        <v>DEGROWTH</v>
      </c>
      <c r="Z831" s="75" t="n">
        <v>0</v>
      </c>
      <c r="AA831" s="70"/>
      <c r="AB831" s="70" t="s">
        <v>133</v>
      </c>
      <c r="AC831" s="70" t="s">
        <v>134</v>
      </c>
      <c r="AD831" s="3" t="n">
        <f aca="false">IF(K831=0,1,0)</f>
        <v>0</v>
      </c>
      <c r="AE831" s="76"/>
    </row>
    <row r="832" customFormat="false" ht="14.25" hidden="false" customHeight="true" outlineLevel="0" collapsed="false">
      <c r="A832" s="70" t="s">
        <v>134</v>
      </c>
      <c r="B832" s="72" t="s">
        <v>84</v>
      </c>
      <c r="C832" s="72" t="s">
        <v>2172</v>
      </c>
      <c r="D832" s="72" t="n">
        <v>1000000434</v>
      </c>
      <c r="E832" s="73" t="s">
        <v>2173</v>
      </c>
      <c r="F832" s="74" t="n">
        <v>39220</v>
      </c>
      <c r="G832" s="67" t="str">
        <f aca="false">IF(I832&gt;0,"Targeted Dealer","-")</f>
        <v>Targeted Dealer</v>
      </c>
      <c r="H832" s="67"/>
      <c r="I832" s="68" t="n">
        <v>40</v>
      </c>
      <c r="J832" s="68" t="n">
        <f aca="false">I832/$J$1*($J$1-$E$1)</f>
        <v>37.3333333333333</v>
      </c>
      <c r="K832" s="69" t="n">
        <v>65</v>
      </c>
      <c r="L832" s="69" t="n">
        <f aca="false">I832-K832</f>
        <v>-25</v>
      </c>
      <c r="M832" s="69" t="n">
        <f aca="false">IFERROR((K832/J832%),"-")</f>
        <v>174.107142857143</v>
      </c>
      <c r="N832" s="97" t="n">
        <v>42.5</v>
      </c>
      <c r="O832" s="98" t="str">
        <f aca="false">IF(F832&lt;=$P$2,"Mar","")</f>
        <v>Mar</v>
      </c>
      <c r="P832" s="97" t="n">
        <f aca="false">N832</f>
        <v>42.5</v>
      </c>
      <c r="Q832" s="99" t="n">
        <f aca="false">K832-P832</f>
        <v>22.5</v>
      </c>
      <c r="R832" s="98" t="n">
        <f aca="false">IFERROR(IF(O832="Mar",(K832/P832-1))," ")</f>
        <v>0.529411764705882</v>
      </c>
      <c r="S832" s="100" t="str">
        <f aca="false">IF(N832&gt;0,IF(O832="","-",IF(R832&lt;0%,"DEGROWTH","GROWTH")))</f>
        <v>GROWTH</v>
      </c>
      <c r="T832" s="69" t="n">
        <v>18.5</v>
      </c>
      <c r="U832" s="101" t="str">
        <f aca="false">IF(F832&lt;=$V$2,"Apr","")</f>
        <v>Apr</v>
      </c>
      <c r="V832" s="97" t="n">
        <v>18.5</v>
      </c>
      <c r="W832" s="102" t="n">
        <f aca="false">K832-V832</f>
        <v>46.5</v>
      </c>
      <c r="X832" s="103" t="n">
        <f aca="false">IFERROR(IF(U832="Apr",(K832/V832-1)),0)</f>
        <v>2.51351351351351</v>
      </c>
      <c r="Y832" s="104" t="str">
        <f aca="false">IF(T832&gt;0,IF(U832="","-",IF(X832&lt;0%,"DEGROWTH","GROWTH")))</f>
        <v>GROWTH</v>
      </c>
      <c r="Z832" s="75" t="n">
        <v>0</v>
      </c>
      <c r="AA832" s="70"/>
      <c r="AB832" s="70" t="s">
        <v>133</v>
      </c>
      <c r="AC832" s="70" t="s">
        <v>134</v>
      </c>
      <c r="AD832" s="3" t="n">
        <f aca="false">IF(K832=0,1,0)</f>
        <v>0</v>
      </c>
      <c r="AE832" s="76"/>
    </row>
    <row r="833" customFormat="false" ht="14.25" hidden="false" customHeight="true" outlineLevel="0" collapsed="false">
      <c r="A833" s="70" t="s">
        <v>134</v>
      </c>
      <c r="B833" s="72" t="s">
        <v>84</v>
      </c>
      <c r="C833" s="72" t="s">
        <v>2174</v>
      </c>
      <c r="D833" s="72" t="n">
        <v>1000000432</v>
      </c>
      <c r="E833" s="73" t="s">
        <v>2175</v>
      </c>
      <c r="F833" s="74" t="n">
        <v>39316</v>
      </c>
      <c r="G833" s="67" t="str">
        <f aca="false">IF(I833&gt;0,"Targeted Dealer","-")</f>
        <v>Targeted Dealer</v>
      </c>
      <c r="H833" s="67"/>
      <c r="I833" s="68" t="n">
        <v>160</v>
      </c>
      <c r="J833" s="68" t="n">
        <f aca="false">I833/$J$1*($J$1-$E$1)</f>
        <v>149.333333333333</v>
      </c>
      <c r="K833" s="69" t="n">
        <v>95</v>
      </c>
      <c r="L833" s="69" t="n">
        <f aca="false">I833-K833</f>
        <v>65</v>
      </c>
      <c r="M833" s="69" t="n">
        <f aca="false">IFERROR((K833/J833%),"-")</f>
        <v>63.6160714285714</v>
      </c>
      <c r="N833" s="97" t="n">
        <v>155.9</v>
      </c>
      <c r="O833" s="98" t="str">
        <f aca="false">IF(F833&lt;=$P$2,"Mar","")</f>
        <v>Mar</v>
      </c>
      <c r="P833" s="97" t="n">
        <f aca="false">N833</f>
        <v>155.9</v>
      </c>
      <c r="Q833" s="99" t="n">
        <f aca="false">K833-P833</f>
        <v>-60.9</v>
      </c>
      <c r="R833" s="98" t="n">
        <f aca="false">IFERROR(IF(O833="Mar",(K833/P833-1))," ")</f>
        <v>-0.390635022450289</v>
      </c>
      <c r="S833" s="100" t="str">
        <f aca="false">IF(N833&gt;0,IF(O833="","-",IF(R833&lt;0%,"DEGROWTH","GROWTH")))</f>
        <v>DEGROWTH</v>
      </c>
      <c r="T833" s="69" t="n">
        <v>175.5</v>
      </c>
      <c r="U833" s="101" t="str">
        <f aca="false">IF(F833&lt;=$V$2,"Apr","")</f>
        <v>Apr</v>
      </c>
      <c r="V833" s="97" t="n">
        <v>175.5</v>
      </c>
      <c r="W833" s="102" t="n">
        <f aca="false">K833-V833</f>
        <v>-80.5</v>
      </c>
      <c r="X833" s="103" t="n">
        <f aca="false">IFERROR(IF(U833="Apr",(K833/V833-1)),0)</f>
        <v>-0.458689458689459</v>
      </c>
      <c r="Y833" s="104" t="str">
        <f aca="false">IF(T833&gt;0,IF(U833="","-",IF(X833&lt;0%,"DEGROWTH","GROWTH")))</f>
        <v>DEGROWTH</v>
      </c>
      <c r="Z833" s="75" t="n">
        <v>0</v>
      </c>
      <c r="AA833" s="70"/>
      <c r="AB833" s="70" t="s">
        <v>133</v>
      </c>
      <c r="AC833" s="70" t="s">
        <v>134</v>
      </c>
      <c r="AD833" s="3" t="n">
        <f aca="false">IF(K833=0,1,0)</f>
        <v>0</v>
      </c>
      <c r="AE833" s="76"/>
    </row>
    <row r="834" customFormat="false" ht="14.25" hidden="false" customHeight="true" outlineLevel="0" collapsed="false">
      <c r="A834" s="70" t="s">
        <v>134</v>
      </c>
      <c r="B834" s="72" t="s">
        <v>84</v>
      </c>
      <c r="C834" s="72" t="s">
        <v>2176</v>
      </c>
      <c r="D834" s="72" t="n">
        <v>1000000428</v>
      </c>
      <c r="E834" s="73" t="s">
        <v>2177</v>
      </c>
      <c r="F834" s="74" t="n">
        <v>39609</v>
      </c>
      <c r="G834" s="67" t="str">
        <f aca="false">IF(I834&gt;0,"Targeted Dealer","-")</f>
        <v>Targeted Dealer</v>
      </c>
      <c r="H834" s="67"/>
      <c r="I834" s="68" t="n">
        <v>60</v>
      </c>
      <c r="J834" s="68" t="n">
        <f aca="false">I834/$J$1*($J$1-$E$1)</f>
        <v>56</v>
      </c>
      <c r="K834" s="69" t="n">
        <v>40</v>
      </c>
      <c r="L834" s="69" t="n">
        <f aca="false">I834-K834</f>
        <v>20</v>
      </c>
      <c r="M834" s="69" t="n">
        <f aca="false">IFERROR((K834/J834%),"-")</f>
        <v>71.4285714285714</v>
      </c>
      <c r="N834" s="97" t="n">
        <v>58</v>
      </c>
      <c r="O834" s="98" t="str">
        <f aca="false">IF(F834&lt;=$P$2,"Mar","")</f>
        <v>Mar</v>
      </c>
      <c r="P834" s="97" t="n">
        <f aca="false">N834</f>
        <v>58</v>
      </c>
      <c r="Q834" s="99" t="n">
        <f aca="false">K834-P834</f>
        <v>-18</v>
      </c>
      <c r="R834" s="98" t="n">
        <f aca="false">IFERROR(IF(O834="Mar",(K834/P834-1))," ")</f>
        <v>-0.310344827586207</v>
      </c>
      <c r="S834" s="100" t="str">
        <f aca="false">IF(N834&gt;0,IF(O834="","-",IF(R834&lt;0%,"DEGROWTH","GROWTH")))</f>
        <v>DEGROWTH</v>
      </c>
      <c r="T834" s="69" t="n">
        <v>52</v>
      </c>
      <c r="U834" s="101" t="str">
        <f aca="false">IF(F834&lt;=$V$2,"Apr","")</f>
        <v>Apr</v>
      </c>
      <c r="V834" s="97" t="n">
        <v>52</v>
      </c>
      <c r="W834" s="102" t="n">
        <f aca="false">K834-V834</f>
        <v>-12</v>
      </c>
      <c r="X834" s="103" t="n">
        <f aca="false">IFERROR(IF(U834="Apr",(K834/V834-1)),0)</f>
        <v>-0.230769230769231</v>
      </c>
      <c r="Y834" s="104" t="str">
        <f aca="false">IF(T834&gt;0,IF(U834="","-",IF(X834&lt;0%,"DEGROWTH","GROWTH")))</f>
        <v>DEGROWTH</v>
      </c>
      <c r="Z834" s="75" t="n">
        <v>0</v>
      </c>
      <c r="AA834" s="70"/>
      <c r="AB834" s="70" t="s">
        <v>133</v>
      </c>
      <c r="AC834" s="70" t="s">
        <v>134</v>
      </c>
      <c r="AD834" s="3" t="n">
        <f aca="false">IF(K834=0,1,0)</f>
        <v>0</v>
      </c>
      <c r="AE834" s="76"/>
    </row>
    <row r="835" customFormat="false" ht="14.25" hidden="false" customHeight="true" outlineLevel="0" collapsed="false">
      <c r="A835" s="70" t="s">
        <v>134</v>
      </c>
      <c r="B835" s="72" t="s">
        <v>84</v>
      </c>
      <c r="C835" s="72" t="s">
        <v>2178</v>
      </c>
      <c r="D835" s="72" t="n">
        <v>1000000442</v>
      </c>
      <c r="E835" s="73" t="s">
        <v>2179</v>
      </c>
      <c r="F835" s="74" t="n">
        <v>40024</v>
      </c>
      <c r="G835" s="67" t="str">
        <f aca="false">IF(I835&gt;0,"Targeted Dealer","-")</f>
        <v>Targeted Dealer</v>
      </c>
      <c r="H835" s="67"/>
      <c r="I835" s="68" t="n">
        <v>315</v>
      </c>
      <c r="J835" s="68" t="n">
        <f aca="false">I835/$J$1*($J$1-$E$1)</f>
        <v>294</v>
      </c>
      <c r="K835" s="69" t="n">
        <v>298</v>
      </c>
      <c r="L835" s="69" t="n">
        <f aca="false">I835-K835</f>
        <v>17</v>
      </c>
      <c r="M835" s="69" t="n">
        <f aca="false">IFERROR((K835/J835%),"-")</f>
        <v>101.360544217687</v>
      </c>
      <c r="N835" s="97" t="n">
        <v>272.5</v>
      </c>
      <c r="O835" s="98" t="str">
        <f aca="false">IF(F835&lt;=$P$2,"Mar","")</f>
        <v>Mar</v>
      </c>
      <c r="P835" s="97" t="n">
        <f aca="false">N835</f>
        <v>272.5</v>
      </c>
      <c r="Q835" s="99" t="n">
        <f aca="false">K835-P835</f>
        <v>25.5</v>
      </c>
      <c r="R835" s="98" t="n">
        <f aca="false">IFERROR(IF(O835="Mar",(K835/P835-1))," ")</f>
        <v>0.0935779816513762</v>
      </c>
      <c r="S835" s="100" t="str">
        <f aca="false">IF(N835&gt;0,IF(O835="","-",IF(R835&lt;0%,"DEGROWTH","GROWTH")))</f>
        <v>GROWTH</v>
      </c>
      <c r="T835" s="69" t="n">
        <v>266.75</v>
      </c>
      <c r="U835" s="101" t="str">
        <f aca="false">IF(F835&lt;=$V$2,"Apr","")</f>
        <v>Apr</v>
      </c>
      <c r="V835" s="97" t="n">
        <v>266.75</v>
      </c>
      <c r="W835" s="102" t="n">
        <f aca="false">K835-V835</f>
        <v>31.25</v>
      </c>
      <c r="X835" s="103" t="n">
        <f aca="false">IFERROR(IF(U835="Apr",(K835/V835-1)),0)</f>
        <v>0.117150890346767</v>
      </c>
      <c r="Y835" s="104" t="str">
        <f aca="false">IF(T835&gt;0,IF(U835="","-",IF(X835&lt;0%,"DEGROWTH","GROWTH")))</f>
        <v>GROWTH</v>
      </c>
      <c r="Z835" s="75" t="n">
        <v>0</v>
      </c>
      <c r="AA835" s="70"/>
      <c r="AB835" s="70" t="s">
        <v>133</v>
      </c>
      <c r="AC835" s="70" t="s">
        <v>134</v>
      </c>
      <c r="AD835" s="3" t="n">
        <f aca="false">IF(K835=0,1,0)</f>
        <v>0</v>
      </c>
      <c r="AE835" s="76"/>
    </row>
    <row r="836" customFormat="false" ht="14.25" hidden="false" customHeight="true" outlineLevel="0" collapsed="false">
      <c r="A836" s="70" t="s">
        <v>134</v>
      </c>
      <c r="B836" s="72" t="s">
        <v>84</v>
      </c>
      <c r="C836" s="72" t="s">
        <v>2180</v>
      </c>
      <c r="D836" s="72" t="n">
        <v>1000000439</v>
      </c>
      <c r="E836" s="73" t="s">
        <v>2181</v>
      </c>
      <c r="F836" s="74" t="n">
        <v>42921</v>
      </c>
      <c r="G836" s="67" t="str">
        <f aca="false">IF(I836&gt;0,"Targeted Dealer","-")</f>
        <v>Targeted Dealer</v>
      </c>
      <c r="H836" s="67"/>
      <c r="I836" s="68" t="n">
        <v>230</v>
      </c>
      <c r="J836" s="68" t="n">
        <f aca="false">I836/$J$1*($J$1-$E$1)</f>
        <v>214.666666666667</v>
      </c>
      <c r="K836" s="69" t="n">
        <v>144.2</v>
      </c>
      <c r="L836" s="69" t="n">
        <f aca="false">I836-K836</f>
        <v>85.8</v>
      </c>
      <c r="M836" s="69" t="n">
        <f aca="false">IFERROR((K836/J836%),"-")</f>
        <v>67.1739130434783</v>
      </c>
      <c r="N836" s="97" t="n">
        <v>126.25</v>
      </c>
      <c r="O836" s="98" t="str">
        <f aca="false">IF(F836&lt;=$P$2,"Mar","")</f>
        <v>Mar</v>
      </c>
      <c r="P836" s="97" t="n">
        <f aca="false">N836</f>
        <v>126.25</v>
      </c>
      <c r="Q836" s="99" t="n">
        <f aca="false">K836-P836</f>
        <v>17.95</v>
      </c>
      <c r="R836" s="98" t="n">
        <f aca="false">IFERROR(IF(O836="Mar",(K836/P836-1))," ")</f>
        <v>0.142178217821782</v>
      </c>
      <c r="S836" s="100" t="str">
        <f aca="false">IF(N836&gt;0,IF(O836="","-",IF(R836&lt;0%,"DEGROWTH","GROWTH")))</f>
        <v>GROWTH</v>
      </c>
      <c r="T836" s="69" t="n">
        <v>226.25</v>
      </c>
      <c r="U836" s="101" t="str">
        <f aca="false">IF(F836&lt;=$V$2,"Apr","")</f>
        <v>Apr</v>
      </c>
      <c r="V836" s="97" t="n">
        <v>226.25</v>
      </c>
      <c r="W836" s="102" t="n">
        <f aca="false">K836-V836</f>
        <v>-82.05</v>
      </c>
      <c r="X836" s="103" t="n">
        <f aca="false">IFERROR(IF(U836="Apr",(K836/V836-1)),0)</f>
        <v>-0.362651933701658</v>
      </c>
      <c r="Y836" s="104" t="str">
        <f aca="false">IF(T836&gt;0,IF(U836="","-",IF(X836&lt;0%,"DEGROWTH","GROWTH")))</f>
        <v>DEGROWTH</v>
      </c>
      <c r="Z836" s="75" t="n">
        <v>0</v>
      </c>
      <c r="AA836" s="70"/>
      <c r="AB836" s="70" t="s">
        <v>133</v>
      </c>
      <c r="AC836" s="70" t="s">
        <v>134</v>
      </c>
      <c r="AD836" s="3" t="n">
        <f aca="false">IF(K836=0,1,0)</f>
        <v>0</v>
      </c>
      <c r="AE836" s="76"/>
    </row>
    <row r="837" customFormat="false" ht="14.25" hidden="false" customHeight="true" outlineLevel="0" collapsed="false">
      <c r="A837" s="70" t="s">
        <v>134</v>
      </c>
      <c r="B837" s="72" t="s">
        <v>84</v>
      </c>
      <c r="C837" s="72" t="s">
        <v>2182</v>
      </c>
      <c r="D837" s="72" t="n">
        <v>1000000909</v>
      </c>
      <c r="E837" s="73" t="s">
        <v>2183</v>
      </c>
      <c r="F837" s="74" t="n">
        <v>43720</v>
      </c>
      <c r="G837" s="67" t="str">
        <f aca="false">IF(I837&gt;0,"Targeted Dealer","-")</f>
        <v>Targeted Dealer</v>
      </c>
      <c r="H837" s="67"/>
      <c r="I837" s="68" t="n">
        <v>40</v>
      </c>
      <c r="J837" s="68" t="n">
        <f aca="false">I837/$J$1*($J$1-$E$1)</f>
        <v>37.3333333333333</v>
      </c>
      <c r="K837" s="69" t="n">
        <v>35</v>
      </c>
      <c r="L837" s="69" t="n">
        <f aca="false">I837-K837</f>
        <v>5</v>
      </c>
      <c r="M837" s="69" t="n">
        <f aca="false">IFERROR((K837/J837%),"-")</f>
        <v>93.75</v>
      </c>
      <c r="N837" s="97" t="n">
        <v>35</v>
      </c>
      <c r="O837" s="98" t="str">
        <f aca="false">IF(F837&lt;=$P$2,"Mar","")</f>
        <v>Mar</v>
      </c>
      <c r="P837" s="97" t="n">
        <f aca="false">N837</f>
        <v>35</v>
      </c>
      <c r="Q837" s="99" t="n">
        <f aca="false">K837-P837</f>
        <v>0</v>
      </c>
      <c r="R837" s="98" t="n">
        <f aca="false">IFERROR(IF(O837="Mar",(K837/P837-1))," ")</f>
        <v>0</v>
      </c>
      <c r="S837" s="100" t="str">
        <f aca="false">IF(N837&gt;0,IF(O837="","-",IF(R837&lt;0%,"DEGROWTH","GROWTH")))</f>
        <v>GROWTH</v>
      </c>
      <c r="T837" s="69" t="n">
        <v>35</v>
      </c>
      <c r="U837" s="101" t="str">
        <f aca="false">IF(F837&lt;=$V$2,"Apr","")</f>
        <v>Apr</v>
      </c>
      <c r="V837" s="97" t="n">
        <v>35</v>
      </c>
      <c r="W837" s="102" t="n">
        <f aca="false">K837-V837</f>
        <v>0</v>
      </c>
      <c r="X837" s="103" t="n">
        <f aca="false">IFERROR(IF(U837="Apr",(K837/V837-1)),0)</f>
        <v>0</v>
      </c>
      <c r="Y837" s="104" t="str">
        <f aca="false">IF(T837&gt;0,IF(U837="","-",IF(X837&lt;0%,"DEGROWTH","GROWTH")))</f>
        <v>GROWTH</v>
      </c>
      <c r="Z837" s="75" t="n">
        <v>0</v>
      </c>
      <c r="AA837" s="70"/>
      <c r="AB837" s="70" t="s">
        <v>133</v>
      </c>
      <c r="AC837" s="70" t="s">
        <v>134</v>
      </c>
      <c r="AD837" s="3" t="n">
        <f aca="false">IF(K837=0,1,0)</f>
        <v>0</v>
      </c>
      <c r="AE837" s="76"/>
    </row>
    <row r="838" customFormat="false" ht="14.25" hidden="false" customHeight="true" outlineLevel="0" collapsed="false">
      <c r="A838" s="70" t="s">
        <v>134</v>
      </c>
      <c r="B838" s="72" t="s">
        <v>84</v>
      </c>
      <c r="C838" s="72" t="s">
        <v>2184</v>
      </c>
      <c r="D838" s="72" t="n">
        <v>1000000907</v>
      </c>
      <c r="E838" s="73" t="s">
        <v>2185</v>
      </c>
      <c r="F838" s="74" t="n">
        <v>44377</v>
      </c>
      <c r="G838" s="67" t="str">
        <f aca="false">IF(I838&gt;0,"Targeted Dealer","-")</f>
        <v>Targeted Dealer</v>
      </c>
      <c r="H838" s="67"/>
      <c r="I838" s="68" t="n">
        <v>330</v>
      </c>
      <c r="J838" s="68" t="n">
        <f aca="false">I838/$J$1*($J$1-$E$1)</f>
        <v>308</v>
      </c>
      <c r="K838" s="69" t="n">
        <v>175</v>
      </c>
      <c r="L838" s="69" t="n">
        <f aca="false">I838-K838</f>
        <v>155</v>
      </c>
      <c r="M838" s="69" t="n">
        <f aca="false">IFERROR((K838/J838%),"-")</f>
        <v>56.8181818181818</v>
      </c>
      <c r="N838" s="97" t="n">
        <v>270</v>
      </c>
      <c r="O838" s="98" t="str">
        <f aca="false">IF(F838&lt;=$P$2,"Mar","")</f>
        <v>Mar</v>
      </c>
      <c r="P838" s="97" t="n">
        <f aca="false">N838</f>
        <v>270</v>
      </c>
      <c r="Q838" s="99" t="n">
        <f aca="false">K838-P838</f>
        <v>-95</v>
      </c>
      <c r="R838" s="98" t="n">
        <f aca="false">IFERROR(IF(O838="Mar",(K838/P838-1))," ")</f>
        <v>-0.351851851851852</v>
      </c>
      <c r="S838" s="100" t="str">
        <f aca="false">IF(N838&gt;0,IF(O838="","-",IF(R838&lt;0%,"DEGROWTH","GROWTH")))</f>
        <v>DEGROWTH</v>
      </c>
      <c r="T838" s="69" t="n">
        <v>245</v>
      </c>
      <c r="U838" s="101" t="str">
        <f aca="false">IF(F838&lt;=$V$2,"Apr","")</f>
        <v>Apr</v>
      </c>
      <c r="V838" s="97" t="n">
        <v>245</v>
      </c>
      <c r="W838" s="102" t="n">
        <f aca="false">K838-V838</f>
        <v>-70</v>
      </c>
      <c r="X838" s="103" t="n">
        <f aca="false">IFERROR(IF(U838="Apr",(K838/V838-1)),0)</f>
        <v>-0.285714285714286</v>
      </c>
      <c r="Y838" s="104" t="str">
        <f aca="false">IF(T838&gt;0,IF(U838="","-",IF(X838&lt;0%,"DEGROWTH","GROWTH")))</f>
        <v>DEGROWTH</v>
      </c>
      <c r="Z838" s="75" t="n">
        <v>0</v>
      </c>
      <c r="AA838" s="70"/>
      <c r="AB838" s="70" t="s">
        <v>133</v>
      </c>
      <c r="AC838" s="70" t="s">
        <v>134</v>
      </c>
      <c r="AD838" s="3" t="n">
        <f aca="false">IF(K838=0,1,0)</f>
        <v>0</v>
      </c>
      <c r="AE838" s="76"/>
    </row>
    <row r="839" customFormat="false" ht="14.25" hidden="false" customHeight="true" outlineLevel="0" collapsed="false">
      <c r="A839" s="70" t="s">
        <v>134</v>
      </c>
      <c r="B839" s="72" t="s">
        <v>84</v>
      </c>
      <c r="C839" s="72" t="s">
        <v>2186</v>
      </c>
      <c r="D839" s="72" t="n">
        <v>1000000911</v>
      </c>
      <c r="E839" s="73" t="s">
        <v>2187</v>
      </c>
      <c r="F839" s="74" t="n">
        <v>44438</v>
      </c>
      <c r="G839" s="67" t="str">
        <f aca="false">IF(I839&gt;0,"Targeted Dealer","-")</f>
        <v>Targeted Dealer</v>
      </c>
      <c r="H839" s="67"/>
      <c r="I839" s="68" t="n">
        <v>25</v>
      </c>
      <c r="J839" s="68" t="n">
        <f aca="false">I839/$J$1*($J$1-$E$1)</f>
        <v>23.3333333333333</v>
      </c>
      <c r="K839" s="69" t="n">
        <v>20</v>
      </c>
      <c r="L839" s="69" t="n">
        <f aca="false">I839-K839</f>
        <v>5</v>
      </c>
      <c r="M839" s="69" t="n">
        <f aca="false">IFERROR((K839/J839%),"-")</f>
        <v>85.7142857142857</v>
      </c>
      <c r="N839" s="97" t="n">
        <v>26</v>
      </c>
      <c r="O839" s="98" t="str">
        <f aca="false">IF(F839&lt;=$P$2,"Mar","")</f>
        <v>Mar</v>
      </c>
      <c r="P839" s="97" t="n">
        <f aca="false">N839</f>
        <v>26</v>
      </c>
      <c r="Q839" s="99" t="n">
        <f aca="false">K839-P839</f>
        <v>-6</v>
      </c>
      <c r="R839" s="98" t="n">
        <f aca="false">IFERROR(IF(O839="Mar",(K839/P839-1))," ")</f>
        <v>-0.230769230769231</v>
      </c>
      <c r="S839" s="100" t="str">
        <f aca="false">IF(N839&gt;0,IF(O839="","-",IF(R839&lt;0%,"DEGROWTH","GROWTH")))</f>
        <v>DEGROWTH</v>
      </c>
      <c r="T839" s="69" t="n">
        <v>25</v>
      </c>
      <c r="U839" s="101" t="str">
        <f aca="false">IF(F839&lt;=$V$2,"Apr","")</f>
        <v>Apr</v>
      </c>
      <c r="V839" s="97" t="n">
        <v>25</v>
      </c>
      <c r="W839" s="102" t="n">
        <f aca="false">K839-V839</f>
        <v>-5</v>
      </c>
      <c r="X839" s="103" t="n">
        <f aca="false">IFERROR(IF(U839="Apr",(K839/V839-1)),0)</f>
        <v>-0.2</v>
      </c>
      <c r="Y839" s="104" t="str">
        <f aca="false">IF(T839&gt;0,IF(U839="","-",IF(X839&lt;0%,"DEGROWTH","GROWTH")))</f>
        <v>DEGROWTH</v>
      </c>
      <c r="Z839" s="75" t="n">
        <v>0</v>
      </c>
      <c r="AA839" s="70"/>
      <c r="AB839" s="70" t="s">
        <v>133</v>
      </c>
      <c r="AC839" s="70" t="s">
        <v>134</v>
      </c>
      <c r="AD839" s="3" t="n">
        <f aca="false">IF(K839=0,1,0)</f>
        <v>0</v>
      </c>
      <c r="AE839" s="76"/>
    </row>
    <row r="840" customFormat="false" ht="14.25" hidden="false" customHeight="true" outlineLevel="0" collapsed="false">
      <c r="A840" s="70" t="s">
        <v>134</v>
      </c>
      <c r="B840" s="72" t="s">
        <v>84</v>
      </c>
      <c r="C840" s="72" t="s">
        <v>2188</v>
      </c>
      <c r="D840" s="72" t="n">
        <v>1000003171</v>
      </c>
      <c r="E840" s="72" t="s">
        <v>2189</v>
      </c>
      <c r="F840" s="74" t="n">
        <v>44918</v>
      </c>
      <c r="G840" s="67" t="str">
        <f aca="false">IF(I840&gt;0,"Targeted Dealer","-")</f>
        <v>Targeted Dealer</v>
      </c>
      <c r="H840" s="67"/>
      <c r="I840" s="68" t="n">
        <v>380</v>
      </c>
      <c r="J840" s="68" t="n">
        <f aca="false">I840/$J$1*($J$1-$E$1)</f>
        <v>354.666666666667</v>
      </c>
      <c r="K840" s="69" t="n">
        <v>320.25</v>
      </c>
      <c r="L840" s="69" t="n">
        <f aca="false">I840-K840</f>
        <v>59.75</v>
      </c>
      <c r="M840" s="69" t="n">
        <f aca="false">IFERROR((K840/J840%),"-")</f>
        <v>90.296052631579</v>
      </c>
      <c r="N840" s="97" t="n">
        <v>326.25</v>
      </c>
      <c r="O840" s="98" t="str">
        <f aca="false">IF(F840&lt;=$P$2,"Mar","")</f>
        <v>Mar</v>
      </c>
      <c r="P840" s="97" t="n">
        <f aca="false">N840</f>
        <v>326.25</v>
      </c>
      <c r="Q840" s="99" t="n">
        <f aca="false">K840-P840</f>
        <v>-6</v>
      </c>
      <c r="R840" s="98" t="n">
        <f aca="false">IFERROR(IF(O840="Mar",(K840/P840-1))," ")</f>
        <v>-0.0183908045977012</v>
      </c>
      <c r="S840" s="100" t="str">
        <f aca="false">IF(N840&gt;0,IF(O840="","-",IF(R840&lt;0%,"DEGROWTH","GROWTH")))</f>
        <v>DEGROWTH</v>
      </c>
      <c r="T840" s="69" t="n">
        <v>289.25</v>
      </c>
      <c r="U840" s="101" t="str">
        <f aca="false">IF(F840&lt;=$V$2,"Apr","")</f>
        <v>Apr</v>
      </c>
      <c r="V840" s="97" t="n">
        <v>289.25</v>
      </c>
      <c r="W840" s="102" t="n">
        <f aca="false">K840-V840</f>
        <v>31</v>
      </c>
      <c r="X840" s="103" t="n">
        <f aca="false">IFERROR(IF(U840="Apr",(K840/V840-1)),0)</f>
        <v>0.107173725151253</v>
      </c>
      <c r="Y840" s="104" t="str">
        <f aca="false">IF(T840&gt;0,IF(U840="","-",IF(X840&lt;0%,"DEGROWTH","GROWTH")))</f>
        <v>GROWTH</v>
      </c>
      <c r="Z840" s="75" t="n">
        <v>0</v>
      </c>
      <c r="AA840" s="70"/>
      <c r="AB840" s="70" t="s">
        <v>133</v>
      </c>
      <c r="AC840" s="70" t="s">
        <v>134</v>
      </c>
      <c r="AD840" s="3" t="n">
        <f aca="false">IF(K840=0,1,0)</f>
        <v>0</v>
      </c>
      <c r="AE840" s="76"/>
    </row>
    <row r="841" customFormat="false" ht="14.25" hidden="false" customHeight="true" outlineLevel="0" collapsed="false">
      <c r="A841" s="70" t="s">
        <v>134</v>
      </c>
      <c r="B841" s="72" t="s">
        <v>84</v>
      </c>
      <c r="C841" s="72" t="s">
        <v>2190</v>
      </c>
      <c r="D841" s="72" t="n">
        <v>1000003531</v>
      </c>
      <c r="E841" s="72" t="s">
        <v>2191</v>
      </c>
      <c r="F841" s="74" t="n">
        <v>45065</v>
      </c>
      <c r="G841" s="67" t="str">
        <f aca="false">IF(I841&gt;0,"Targeted Dealer","-")</f>
        <v>Targeted Dealer</v>
      </c>
      <c r="H841" s="67"/>
      <c r="I841" s="68" t="n">
        <v>65</v>
      </c>
      <c r="J841" s="68" t="n">
        <f aca="false">I841/$J$1*($J$1-$E$1)</f>
        <v>60.6666666666667</v>
      </c>
      <c r="K841" s="69" t="n">
        <v>55</v>
      </c>
      <c r="L841" s="69" t="n">
        <f aca="false">I841-K841</f>
        <v>10</v>
      </c>
      <c r="M841" s="69" t="n">
        <f aca="false">IFERROR((K841/J841%),"-")</f>
        <v>90.6593406593407</v>
      </c>
      <c r="N841" s="97" t="n">
        <v>65</v>
      </c>
      <c r="O841" s="98" t="str">
        <f aca="false">IF(F841&lt;=$P$2,"Mar","")</f>
        <v>Mar</v>
      </c>
      <c r="P841" s="97" t="n">
        <f aca="false">N841</f>
        <v>65</v>
      </c>
      <c r="Q841" s="99" t="n">
        <f aca="false">K841-P841</f>
        <v>-10</v>
      </c>
      <c r="R841" s="98" t="n">
        <f aca="false">IFERROR(IF(O841="Mar",(K841/P841-1))," ")</f>
        <v>-0.153846153846154</v>
      </c>
      <c r="S841" s="100" t="str">
        <f aca="false">IF(N841&gt;0,IF(O841="","-",IF(R841&lt;0%,"DEGROWTH","GROWTH")))</f>
        <v>DEGROWTH</v>
      </c>
      <c r="T841" s="69" t="n">
        <v>56.5</v>
      </c>
      <c r="U841" s="101" t="str">
        <f aca="false">IF(F841&lt;=$V$2,"Apr","")</f>
        <v>Apr</v>
      </c>
      <c r="V841" s="97" t="n">
        <v>56.5</v>
      </c>
      <c r="W841" s="102" t="n">
        <f aca="false">K841-V841</f>
        <v>-1.5</v>
      </c>
      <c r="X841" s="103" t="n">
        <f aca="false">IFERROR(IF(U841="Apr",(K841/V841-1)),0)</f>
        <v>-0.0265486725663717</v>
      </c>
      <c r="Y841" s="104" t="str">
        <f aca="false">IF(T841&gt;0,IF(U841="","-",IF(X841&lt;0%,"DEGROWTH","GROWTH")))</f>
        <v>DEGROWTH</v>
      </c>
      <c r="Z841" s="75" t="n">
        <v>0</v>
      </c>
      <c r="AA841" s="70"/>
      <c r="AB841" s="70" t="s">
        <v>133</v>
      </c>
      <c r="AC841" s="70" t="s">
        <v>134</v>
      </c>
      <c r="AD841" s="3" t="n">
        <f aca="false">IF(K841=0,1,0)</f>
        <v>0</v>
      </c>
      <c r="AE841" s="76"/>
    </row>
    <row r="842" customFormat="false" ht="14.25" hidden="false" customHeight="true" outlineLevel="0" collapsed="false">
      <c r="A842" s="70" t="s">
        <v>134</v>
      </c>
      <c r="B842" s="72" t="s">
        <v>84</v>
      </c>
      <c r="C842" s="72" t="s">
        <v>2192</v>
      </c>
      <c r="D842" s="72" t="n">
        <v>1000003590</v>
      </c>
      <c r="E842" s="72" t="s">
        <v>2193</v>
      </c>
      <c r="F842" s="74" t="n">
        <v>45084</v>
      </c>
      <c r="G842" s="67" t="str">
        <f aca="false">IF(I842&gt;0,"Targeted Dealer","-")</f>
        <v>Targeted Dealer</v>
      </c>
      <c r="H842" s="67"/>
      <c r="I842" s="68" t="n">
        <v>40</v>
      </c>
      <c r="J842" s="68" t="n">
        <f aca="false">I842/$J$1*($J$1-$E$1)</f>
        <v>37.3333333333333</v>
      </c>
      <c r="K842" s="69" t="n">
        <v>10</v>
      </c>
      <c r="L842" s="69" t="n">
        <f aca="false">I842-K842</f>
        <v>30</v>
      </c>
      <c r="M842" s="69" t="n">
        <f aca="false">IFERROR((K842/J842%),"-")</f>
        <v>26.7857142857143</v>
      </c>
      <c r="N842" s="97" t="n">
        <v>10</v>
      </c>
      <c r="O842" s="98" t="str">
        <f aca="false">IF(F842&lt;=$P$2,"Mar","")</f>
        <v>Mar</v>
      </c>
      <c r="P842" s="97" t="n">
        <f aca="false">N842</f>
        <v>10</v>
      </c>
      <c r="Q842" s="99" t="n">
        <f aca="false">K842-P842</f>
        <v>0</v>
      </c>
      <c r="R842" s="98" t="n">
        <f aca="false">IFERROR(IF(O842="Mar",(K842/P842-1))," ")</f>
        <v>0</v>
      </c>
      <c r="S842" s="100" t="str">
        <f aca="false">IF(N842&gt;0,IF(O842="","-",IF(R842&lt;0%,"DEGROWTH","GROWTH")))</f>
        <v>GROWTH</v>
      </c>
      <c r="T842" s="69" t="n">
        <v>25</v>
      </c>
      <c r="U842" s="101" t="str">
        <f aca="false">IF(F842&lt;=$V$2,"Apr","")</f>
        <v>Apr</v>
      </c>
      <c r="V842" s="97" t="n">
        <v>25</v>
      </c>
      <c r="W842" s="102" t="n">
        <f aca="false">K842-V842</f>
        <v>-15</v>
      </c>
      <c r="X842" s="103" t="n">
        <f aca="false">IFERROR(IF(U842="Apr",(K842/V842-1)),0)</f>
        <v>-0.6</v>
      </c>
      <c r="Y842" s="104" t="str">
        <f aca="false">IF(T842&gt;0,IF(U842="","-",IF(X842&lt;0%,"DEGROWTH","GROWTH")))</f>
        <v>DEGROWTH</v>
      </c>
      <c r="Z842" s="75" t="n">
        <v>0</v>
      </c>
      <c r="AA842" s="70"/>
      <c r="AB842" s="70" t="s">
        <v>133</v>
      </c>
      <c r="AC842" s="70" t="s">
        <v>134</v>
      </c>
      <c r="AD842" s="3" t="n">
        <f aca="false">IF(K842=0,1,0)</f>
        <v>0</v>
      </c>
      <c r="AE842" s="76"/>
    </row>
    <row r="843" customFormat="false" ht="14.25" hidden="false" customHeight="true" outlineLevel="0" collapsed="false">
      <c r="A843" s="70" t="s">
        <v>134</v>
      </c>
      <c r="B843" s="72" t="s">
        <v>84</v>
      </c>
      <c r="C843" s="72" t="s">
        <v>2194</v>
      </c>
      <c r="D843" s="72" t="n">
        <v>1000003818</v>
      </c>
      <c r="E843" s="72" t="s">
        <v>2195</v>
      </c>
      <c r="F843" s="78" t="n">
        <v>45301</v>
      </c>
      <c r="G843" s="67" t="str">
        <f aca="false">IF(I843&gt;0,"Targeted Dealer","-")</f>
        <v>Targeted Dealer</v>
      </c>
      <c r="H843" s="67"/>
      <c r="I843" s="68" t="n">
        <v>30</v>
      </c>
      <c r="J843" s="68" t="n">
        <f aca="false">I843/$J$1*($J$1-$E$1)</f>
        <v>28</v>
      </c>
      <c r="K843" s="69" t="n">
        <v>23.1</v>
      </c>
      <c r="L843" s="69" t="n">
        <f aca="false">I843-K843</f>
        <v>6.9</v>
      </c>
      <c r="M843" s="69" t="n">
        <f aca="false">IFERROR((K843/J843%),"-")</f>
        <v>82.5</v>
      </c>
      <c r="N843" s="97" t="n">
        <v>14.9</v>
      </c>
      <c r="O843" s="98" t="str">
        <f aca="false">IF(F843&lt;=$P$2,"Mar","")</f>
        <v>Mar</v>
      </c>
      <c r="P843" s="97" t="n">
        <f aca="false">N843</f>
        <v>14.9</v>
      </c>
      <c r="Q843" s="99" t="n">
        <f aca="false">K843-P843</f>
        <v>8.2</v>
      </c>
      <c r="R843" s="98" t="n">
        <f aca="false">IFERROR(IF(O843="Mar",(K843/P843-1))," ")</f>
        <v>0.550335570469799</v>
      </c>
      <c r="S843" s="100" t="str">
        <f aca="false">IF(N843&gt;0,IF(O843="","-",IF(R843&lt;0%,"DEGROWTH","GROWTH")))</f>
        <v>GROWTH</v>
      </c>
      <c r="T843" s="69" t="n">
        <v>57.4</v>
      </c>
      <c r="U843" s="101" t="str">
        <f aca="false">IF(F843&lt;=$V$2,"Apr","")</f>
        <v>Apr</v>
      </c>
      <c r="V843" s="97" t="n">
        <v>57.4</v>
      </c>
      <c r="W843" s="102" t="n">
        <f aca="false">K843-V843</f>
        <v>-34.3</v>
      </c>
      <c r="X843" s="103" t="n">
        <f aca="false">IFERROR(IF(U843="Apr",(K843/V843-1)),0)</f>
        <v>-0.597560975609756</v>
      </c>
      <c r="Y843" s="104" t="str">
        <f aca="false">IF(T843&gt;0,IF(U843="","-",IF(X843&lt;0%,"DEGROWTH","GROWTH")))</f>
        <v>DEGROWTH</v>
      </c>
      <c r="Z843" s="75" t="n">
        <v>0</v>
      </c>
      <c r="AA843" s="70"/>
      <c r="AB843" s="70" t="s">
        <v>133</v>
      </c>
      <c r="AC843" s="70" t="s">
        <v>134</v>
      </c>
      <c r="AD843" s="3" t="n">
        <f aca="false">IF(K843=0,1,0)</f>
        <v>0</v>
      </c>
      <c r="AE843" s="76"/>
    </row>
    <row r="844" customFormat="false" ht="14.25" hidden="false" customHeight="true" outlineLevel="0" collapsed="false">
      <c r="A844" s="75" t="s">
        <v>134</v>
      </c>
      <c r="B844" s="79" t="s">
        <v>84</v>
      </c>
      <c r="C844" s="79" t="s">
        <v>302</v>
      </c>
      <c r="D844" s="79" t="n">
        <v>1000003871</v>
      </c>
      <c r="E844" s="79" t="s">
        <v>303</v>
      </c>
      <c r="F844" s="74" t="n">
        <v>45349</v>
      </c>
      <c r="G844" s="67" t="str">
        <f aca="false">IF(I844&gt;0,"Targeted Dealer","-")</f>
        <v>Targeted Dealer</v>
      </c>
      <c r="H844" s="67"/>
      <c r="I844" s="68" t="n">
        <v>15</v>
      </c>
      <c r="J844" s="68" t="n">
        <f aca="false">I844/$J$1*($J$1-$E$1)</f>
        <v>14</v>
      </c>
      <c r="K844" s="69" t="n">
        <v>7.5</v>
      </c>
      <c r="L844" s="69" t="n">
        <f aca="false">I844-K844</f>
        <v>7.5</v>
      </c>
      <c r="M844" s="69" t="n">
        <f aca="false">IFERROR((K844/J844%),"-")</f>
        <v>53.5714285714286</v>
      </c>
      <c r="N844" s="97" t="n">
        <v>0</v>
      </c>
      <c r="O844" s="98" t="str">
        <f aca="false">IF(F844&lt;=$P$2,"Mar","")</f>
        <v>Mar</v>
      </c>
      <c r="P844" s="97" t="n">
        <f aca="false">N844</f>
        <v>0</v>
      </c>
      <c r="Q844" s="99" t="n">
        <f aca="false">K844-P844</f>
        <v>7.5</v>
      </c>
      <c r="R844" s="98" t="str">
        <f aca="false">IFERROR(IF(O844="Mar",(K844/P844-1))," ")</f>
        <v> </v>
      </c>
      <c r="S844" s="105" t="b">
        <f aca="false">IF(N844&gt;0,IF(O844="","-",IF(R844&lt;0%,"DEGROWTH","GROWTH")))</f>
        <v>0</v>
      </c>
      <c r="T844" s="69" t="n">
        <v>2.5</v>
      </c>
      <c r="U844" s="101" t="str">
        <f aca="false">IF(F844&lt;=$V$2,"Apr","")</f>
        <v>Apr</v>
      </c>
      <c r="V844" s="97" t="n">
        <v>2.5</v>
      </c>
      <c r="W844" s="102" t="n">
        <f aca="false">K844-V844</f>
        <v>5</v>
      </c>
      <c r="X844" s="103" t="n">
        <f aca="false">IFERROR(IF(U844="Apr",(K844/V844-1)),0)</f>
        <v>2</v>
      </c>
      <c r="Y844" s="104" t="str">
        <f aca="false">IF(T844&gt;0,IF(U844="","-",IF(X844&lt;0%,"DEGROWTH","GROWTH")))</f>
        <v>GROWTH</v>
      </c>
      <c r="Z844" s="75" t="n">
        <v>0</v>
      </c>
      <c r="AA844" s="70"/>
      <c r="AB844" s="70" t="s">
        <v>133</v>
      </c>
      <c r="AC844" s="75" t="s">
        <v>134</v>
      </c>
      <c r="AD844" s="3" t="n">
        <f aca="false">IF(K844=0,1,0)</f>
        <v>0</v>
      </c>
      <c r="AE844" s="76"/>
    </row>
    <row r="845" customFormat="false" ht="14.25" hidden="false" customHeight="true" outlineLevel="0" collapsed="false">
      <c r="A845" s="75" t="s">
        <v>134</v>
      </c>
      <c r="B845" s="79" t="s">
        <v>84</v>
      </c>
      <c r="C845" s="79" t="s">
        <v>304</v>
      </c>
      <c r="D845" s="79" t="n">
        <v>1000003915</v>
      </c>
      <c r="E845" s="79" t="s">
        <v>305</v>
      </c>
      <c r="F845" s="74" t="n">
        <v>45404</v>
      </c>
      <c r="G845" s="67" t="str">
        <f aca="false">IF(I845&gt;0,"Targeted Dealer","-")</f>
        <v>Targeted Dealer</v>
      </c>
      <c r="H845" s="67"/>
      <c r="I845" s="68" t="n">
        <v>15</v>
      </c>
      <c r="J845" s="68" t="n">
        <f aca="false">I845/$J$1*($J$1-$E$1)</f>
        <v>14</v>
      </c>
      <c r="K845" s="69" t="n">
        <v>0</v>
      </c>
      <c r="L845" s="69" t="n">
        <f aca="false">I845-K845</f>
        <v>15</v>
      </c>
      <c r="M845" s="69" t="n">
        <f aca="false">IFERROR((K845/J845%),"-")</f>
        <v>0</v>
      </c>
      <c r="N845" s="97" t="n">
        <v>0</v>
      </c>
      <c r="O845" s="98" t="str">
        <f aca="false">IF(F845&lt;=$P$2,"Mar","")</f>
        <v>Mar</v>
      </c>
      <c r="P845" s="97" t="n">
        <f aca="false">N845</f>
        <v>0</v>
      </c>
      <c r="Q845" s="99" t="n">
        <f aca="false">K845-P845</f>
        <v>0</v>
      </c>
      <c r="R845" s="98" t="str">
        <f aca="false">IFERROR(IF(O845="Mar",(K845/P845-1))," ")</f>
        <v> </v>
      </c>
      <c r="S845" s="105" t="b">
        <f aca="false">IF(N845&gt;0,IF(O845="","-",IF(R845&lt;0%,"DEGROWTH","GROWTH")))</f>
        <v>0</v>
      </c>
      <c r="T845" s="69" t="n">
        <v>0</v>
      </c>
      <c r="U845" s="101" t="str">
        <f aca="false">IF(F845&lt;=$V$2,"Apr","")</f>
        <v>Apr</v>
      </c>
      <c r="V845" s="97" t="n">
        <v>0</v>
      </c>
      <c r="W845" s="102" t="n">
        <f aca="false">K845-V845</f>
        <v>0</v>
      </c>
      <c r="X845" s="103" t="n">
        <f aca="false">IFERROR(IF(U845="Apr",(K845/V845-1)),0)</f>
        <v>0</v>
      </c>
      <c r="Y845" s="106" t="b">
        <f aca="false">IF(T845&gt;0,IF(U845="","-",IF(X845&lt;0%,"DEGROWTH","GROWTH")))</f>
        <v>0</v>
      </c>
      <c r="Z845" s="75" t="n">
        <v>0</v>
      </c>
      <c r="AA845" s="70"/>
      <c r="AB845" s="70" t="s">
        <v>133</v>
      </c>
      <c r="AC845" s="75" t="s">
        <v>134</v>
      </c>
      <c r="AD845" s="3" t="n">
        <f aca="false">IF(K845=0,1,0)</f>
        <v>1</v>
      </c>
      <c r="AE845" s="76"/>
    </row>
    <row r="846" customFormat="false" ht="14.25" hidden="false" customHeight="true" outlineLevel="0" collapsed="false">
      <c r="A846" s="75" t="s">
        <v>134</v>
      </c>
      <c r="B846" s="79" t="s">
        <v>84</v>
      </c>
      <c r="C846" s="79" t="s">
        <v>2196</v>
      </c>
      <c r="D846" s="79" t="n">
        <v>1000003994</v>
      </c>
      <c r="E846" s="79" t="s">
        <v>2197</v>
      </c>
      <c r="F846" s="74" t="n">
        <v>45443</v>
      </c>
      <c r="G846" s="67" t="str">
        <f aca="false">IF(I846&gt;0,"Targeted Dealer","-")</f>
        <v>Targeted Dealer</v>
      </c>
      <c r="H846" s="67"/>
      <c r="I846" s="68" t="n">
        <v>40</v>
      </c>
      <c r="J846" s="68" t="n">
        <f aca="false">I846/$J$1*($J$1-$E$1)</f>
        <v>37.3333333333333</v>
      </c>
      <c r="K846" s="69" t="n">
        <v>40</v>
      </c>
      <c r="L846" s="69" t="n">
        <f aca="false">I846-K846</f>
        <v>0</v>
      </c>
      <c r="M846" s="69" t="n">
        <f aca="false">IFERROR((K846/J846%),"-")</f>
        <v>107.142857142857</v>
      </c>
      <c r="N846" s="97" t="n">
        <v>20</v>
      </c>
      <c r="O846" s="98" t="str">
        <f aca="false">IF(F846&lt;=$P$2,"Mar","")</f>
        <v>Mar</v>
      </c>
      <c r="P846" s="97" t="n">
        <f aca="false">N846</f>
        <v>20</v>
      </c>
      <c r="Q846" s="99" t="n">
        <f aca="false">K846-P846</f>
        <v>20</v>
      </c>
      <c r="R846" s="98" t="n">
        <f aca="false">IFERROR(IF(O846="Mar",(K846/P846-1))," ")</f>
        <v>1</v>
      </c>
      <c r="S846" s="100" t="str">
        <f aca="false">IF(N846&gt;0,IF(O846="","-",IF(R846&lt;0%,"DEGROWTH","GROWTH")))</f>
        <v>GROWTH</v>
      </c>
      <c r="T846" s="69" t="n">
        <v>0</v>
      </c>
      <c r="U846" s="101" t="str">
        <f aca="false">IF(F846&lt;=$V$2,"Apr","")</f>
        <v>Apr</v>
      </c>
      <c r="V846" s="97" t="n">
        <v>0</v>
      </c>
      <c r="W846" s="102" t="n">
        <f aca="false">K846-V846</f>
        <v>40</v>
      </c>
      <c r="X846" s="103" t="n">
        <f aca="false">IFERROR(IF(U846="Apr",(K846/V846-1)),0)</f>
        <v>0</v>
      </c>
      <c r="Y846" s="106" t="b">
        <f aca="false">IF(T846&gt;0,IF(U846="","-",IF(X846&lt;0%,"DEGROWTH","GROWTH")))</f>
        <v>0</v>
      </c>
      <c r="Z846" s="75" t="n">
        <v>0</v>
      </c>
      <c r="AA846" s="70"/>
      <c r="AB846" s="70" t="s">
        <v>133</v>
      </c>
      <c r="AC846" s="75" t="s">
        <v>134</v>
      </c>
      <c r="AD846" s="3" t="n">
        <f aca="false">IF(K846=0,1,0)</f>
        <v>0</v>
      </c>
      <c r="AE846" s="76"/>
    </row>
    <row r="847" customFormat="false" ht="14.25" hidden="false" customHeight="true" outlineLevel="0" collapsed="false">
      <c r="A847" s="75" t="s">
        <v>134</v>
      </c>
      <c r="B847" s="79" t="s">
        <v>84</v>
      </c>
      <c r="C847" s="79" t="s">
        <v>2198</v>
      </c>
      <c r="D847" s="79" t="n">
        <v>1000004004</v>
      </c>
      <c r="E847" s="79" t="s">
        <v>2199</v>
      </c>
      <c r="F847" s="74" t="n">
        <v>45450</v>
      </c>
      <c r="G847" s="67" t="str">
        <f aca="false">IF(I847&gt;0,"Targeted Dealer","-")</f>
        <v>Targeted Dealer</v>
      </c>
      <c r="H847" s="67"/>
      <c r="I847" s="68" t="n">
        <v>945</v>
      </c>
      <c r="J847" s="68" t="n">
        <f aca="false">I847/$J$1*($J$1-$E$1)</f>
        <v>882</v>
      </c>
      <c r="K847" s="69" t="n">
        <v>461.65</v>
      </c>
      <c r="L847" s="69" t="n">
        <f aca="false">I847-K847</f>
        <v>483.35</v>
      </c>
      <c r="M847" s="69" t="n">
        <f aca="false">IFERROR((K847/J847%),"-")</f>
        <v>52.3412698412698</v>
      </c>
      <c r="N847" s="97" t="n">
        <v>606.6</v>
      </c>
      <c r="O847" s="98" t="str">
        <f aca="false">IF(F847&lt;=$P$2,"Mar","")</f>
        <v>Mar</v>
      </c>
      <c r="P847" s="97" t="n">
        <f aca="false">N847</f>
        <v>606.6</v>
      </c>
      <c r="Q847" s="99" t="n">
        <f aca="false">K847-P847</f>
        <v>-144.95</v>
      </c>
      <c r="R847" s="98" t="n">
        <f aca="false">IFERROR(IF(O847="Mar",(K847/P847-1))," ")</f>
        <v>-0.238954830201121</v>
      </c>
      <c r="S847" s="100" t="str">
        <f aca="false">IF(N847&gt;0,IF(O847="","-",IF(R847&lt;0%,"DEGROWTH","GROWTH")))</f>
        <v>DEGROWTH</v>
      </c>
      <c r="T847" s="69" t="n">
        <v>496</v>
      </c>
      <c r="U847" s="101" t="str">
        <f aca="false">IF(F847&lt;=$V$2,"Apr","")</f>
        <v>Apr</v>
      </c>
      <c r="V847" s="97" t="n">
        <v>496</v>
      </c>
      <c r="W847" s="102" t="n">
        <f aca="false">K847-V847</f>
        <v>-34.35</v>
      </c>
      <c r="X847" s="103" t="n">
        <f aca="false">IFERROR(IF(U847="Apr",(K847/V847-1)),0)</f>
        <v>-0.0692540322580646</v>
      </c>
      <c r="Y847" s="104" t="str">
        <f aca="false">IF(T847&gt;0,IF(U847="","-",IF(X847&lt;0%,"DEGROWTH","GROWTH")))</f>
        <v>DEGROWTH</v>
      </c>
      <c r="Z847" s="75" t="n">
        <v>0</v>
      </c>
      <c r="AA847" s="70"/>
      <c r="AB847" s="70" t="s">
        <v>133</v>
      </c>
      <c r="AC847" s="75" t="s">
        <v>134</v>
      </c>
      <c r="AD847" s="3" t="n">
        <f aca="false">IF(K847=0,1,0)</f>
        <v>0</v>
      </c>
      <c r="AE847" s="76"/>
    </row>
    <row r="848" customFormat="false" ht="14.25" hidden="false" customHeight="true" outlineLevel="0" collapsed="false">
      <c r="A848" s="75" t="s">
        <v>134</v>
      </c>
      <c r="B848" s="79" t="s">
        <v>84</v>
      </c>
      <c r="C848" s="79" t="s">
        <v>2200</v>
      </c>
      <c r="D848" s="79" t="n">
        <v>1000004068</v>
      </c>
      <c r="E848" s="79" t="s">
        <v>1603</v>
      </c>
      <c r="F848" s="74" t="n">
        <v>45503</v>
      </c>
      <c r="G848" s="67" t="str">
        <f aca="false">IF(I848&gt;0,"Targeted Dealer","-")</f>
        <v>Targeted Dealer</v>
      </c>
      <c r="H848" s="67"/>
      <c r="I848" s="68" t="n">
        <v>260</v>
      </c>
      <c r="J848" s="68" t="n">
        <f aca="false">I848/$J$1*($J$1-$E$1)</f>
        <v>242.666666666667</v>
      </c>
      <c r="K848" s="69" t="n">
        <v>188.5</v>
      </c>
      <c r="L848" s="69" t="n">
        <f aca="false">I848-K848</f>
        <v>71.5</v>
      </c>
      <c r="M848" s="69" t="n">
        <f aca="false">IFERROR((K848/J848%),"-")</f>
        <v>77.6785714285714</v>
      </c>
      <c r="N848" s="97" t="n">
        <v>215</v>
      </c>
      <c r="O848" s="98" t="str">
        <f aca="false">IF(F848&lt;=$P$2,"Mar","")</f>
        <v>Mar</v>
      </c>
      <c r="P848" s="97" t="n">
        <f aca="false">N848</f>
        <v>215</v>
      </c>
      <c r="Q848" s="99" t="n">
        <f aca="false">K848-P848</f>
        <v>-26.5</v>
      </c>
      <c r="R848" s="98" t="n">
        <f aca="false">IFERROR(IF(O848="Mar",(K848/P848-1))," ")</f>
        <v>-0.123255813953488</v>
      </c>
      <c r="S848" s="100" t="str">
        <f aca="false">IF(N848&gt;0,IF(O848="","-",IF(R848&lt;0%,"DEGROWTH","GROWTH")))</f>
        <v>DEGROWTH</v>
      </c>
      <c r="T848" s="69" t="n">
        <v>202.5</v>
      </c>
      <c r="U848" s="101" t="str">
        <f aca="false">IF(F848&lt;=$V$2,"Apr","")</f>
        <v>Apr</v>
      </c>
      <c r="V848" s="97" t="n">
        <v>202.5</v>
      </c>
      <c r="W848" s="102" t="n">
        <f aca="false">K848-V848</f>
        <v>-14</v>
      </c>
      <c r="X848" s="103" t="n">
        <f aca="false">IFERROR(IF(U848="Apr",(K848/V848-1)),0)</f>
        <v>-0.0691358024691358</v>
      </c>
      <c r="Y848" s="104" t="str">
        <f aca="false">IF(T848&gt;0,IF(U848="","-",IF(X848&lt;0%,"DEGROWTH","GROWTH")))</f>
        <v>DEGROWTH</v>
      </c>
      <c r="Z848" s="75" t="n">
        <v>0</v>
      </c>
      <c r="AA848" s="70"/>
      <c r="AB848" s="70" t="s">
        <v>133</v>
      </c>
      <c r="AC848" s="75" t="s">
        <v>134</v>
      </c>
      <c r="AD848" s="3" t="n">
        <f aca="false">IF(K848=0,1,0)</f>
        <v>0</v>
      </c>
      <c r="AE848" s="76"/>
    </row>
    <row r="849" customFormat="false" ht="14.25" hidden="false" customHeight="true" outlineLevel="0" collapsed="false">
      <c r="A849" s="70" t="s">
        <v>134</v>
      </c>
      <c r="B849" s="72" t="s">
        <v>79</v>
      </c>
      <c r="C849" s="72" t="s">
        <v>2201</v>
      </c>
      <c r="D849" s="72" t="n">
        <v>1000000598</v>
      </c>
      <c r="E849" s="73" t="s">
        <v>2202</v>
      </c>
      <c r="F849" s="74" t="n">
        <v>38976</v>
      </c>
      <c r="G849" s="67" t="str">
        <f aca="false">IF(I849&gt;0,"Targeted Dealer","-")</f>
        <v>Targeted Dealer</v>
      </c>
      <c r="H849" s="67"/>
      <c r="I849" s="68" t="n">
        <v>50</v>
      </c>
      <c r="J849" s="68" t="n">
        <f aca="false">I849/$J$1*($J$1-$E$1)</f>
        <v>46.6666666666667</v>
      </c>
      <c r="K849" s="69" t="n">
        <v>17</v>
      </c>
      <c r="L849" s="69" t="n">
        <f aca="false">I849-K849</f>
        <v>33</v>
      </c>
      <c r="M849" s="69" t="n">
        <f aca="false">IFERROR((K849/J849%),"-")</f>
        <v>36.4285714285714</v>
      </c>
      <c r="N849" s="97" t="n">
        <v>15</v>
      </c>
      <c r="O849" s="98" t="str">
        <f aca="false">IF(F849&lt;=$P$2,"Mar","")</f>
        <v>Mar</v>
      </c>
      <c r="P849" s="97" t="n">
        <f aca="false">N849</f>
        <v>15</v>
      </c>
      <c r="Q849" s="99" t="n">
        <f aca="false">K849-P849</f>
        <v>2</v>
      </c>
      <c r="R849" s="98" t="n">
        <f aca="false">IFERROR(IF(O849="Mar",(K849/P849-1))," ")</f>
        <v>0.133333333333333</v>
      </c>
      <c r="S849" s="100" t="str">
        <f aca="false">IF(N849&gt;0,IF(O849="","-",IF(R849&lt;0%,"DEGROWTH","GROWTH")))</f>
        <v>GROWTH</v>
      </c>
      <c r="T849" s="69" t="n">
        <v>64.5</v>
      </c>
      <c r="U849" s="101" t="str">
        <f aca="false">IF(F849&lt;=$V$2,"Apr","")</f>
        <v>Apr</v>
      </c>
      <c r="V849" s="97" t="n">
        <v>64.5</v>
      </c>
      <c r="W849" s="102" t="n">
        <f aca="false">K849-V849</f>
        <v>-47.5</v>
      </c>
      <c r="X849" s="103" t="n">
        <f aca="false">IFERROR(IF(U849="Apr",(K849/V849-1)),0)</f>
        <v>-0.736434108527132</v>
      </c>
      <c r="Y849" s="104" t="str">
        <f aca="false">IF(T849&gt;0,IF(U849="","-",IF(X849&lt;0%,"DEGROWTH","GROWTH")))</f>
        <v>DEGROWTH</v>
      </c>
      <c r="Z849" s="75" t="n">
        <v>0</v>
      </c>
      <c r="AA849" s="70"/>
      <c r="AB849" s="70" t="s">
        <v>133</v>
      </c>
      <c r="AC849" s="70" t="s">
        <v>134</v>
      </c>
      <c r="AD849" s="3" t="n">
        <f aca="false">IF(K849=0,1,0)</f>
        <v>0</v>
      </c>
      <c r="AE849" s="76"/>
    </row>
    <row r="850" customFormat="false" ht="14.25" hidden="false" customHeight="true" outlineLevel="0" collapsed="false">
      <c r="A850" s="70" t="s">
        <v>134</v>
      </c>
      <c r="B850" s="72" t="s">
        <v>79</v>
      </c>
      <c r="C850" s="72" t="s">
        <v>2203</v>
      </c>
      <c r="D850" s="72" t="n">
        <v>1000000587</v>
      </c>
      <c r="E850" s="73" t="s">
        <v>2204</v>
      </c>
      <c r="F850" s="74" t="n">
        <v>40024</v>
      </c>
      <c r="G850" s="67" t="str">
        <f aca="false">IF(I850&gt;0,"Targeted Dealer","-")</f>
        <v>Targeted Dealer</v>
      </c>
      <c r="H850" s="67"/>
      <c r="I850" s="68" t="n">
        <v>60</v>
      </c>
      <c r="J850" s="68" t="n">
        <f aca="false">I850/$J$1*($J$1-$E$1)</f>
        <v>56</v>
      </c>
      <c r="K850" s="69" t="n">
        <v>102</v>
      </c>
      <c r="L850" s="69" t="n">
        <f aca="false">I850-K850</f>
        <v>-42</v>
      </c>
      <c r="M850" s="69" t="n">
        <f aca="false">IFERROR((K850/J850%),"-")</f>
        <v>182.142857142857</v>
      </c>
      <c r="N850" s="97" t="n">
        <v>39</v>
      </c>
      <c r="O850" s="98" t="str">
        <f aca="false">IF(F850&lt;=$P$2,"Mar","")</f>
        <v>Mar</v>
      </c>
      <c r="P850" s="97" t="n">
        <f aca="false">N850</f>
        <v>39</v>
      </c>
      <c r="Q850" s="99" t="n">
        <f aca="false">K850-P850</f>
        <v>63</v>
      </c>
      <c r="R850" s="98" t="n">
        <f aca="false">IFERROR(IF(O850="Mar",(K850/P850-1))," ")</f>
        <v>1.61538461538462</v>
      </c>
      <c r="S850" s="100" t="str">
        <f aca="false">IF(N850&gt;0,IF(O850="","-",IF(R850&lt;0%,"DEGROWTH","GROWTH")))</f>
        <v>GROWTH</v>
      </c>
      <c r="T850" s="69" t="n">
        <v>75</v>
      </c>
      <c r="U850" s="101" t="str">
        <f aca="false">IF(F850&lt;=$V$2,"Apr","")</f>
        <v>Apr</v>
      </c>
      <c r="V850" s="97" t="n">
        <v>75</v>
      </c>
      <c r="W850" s="102" t="n">
        <f aca="false">K850-V850</f>
        <v>27</v>
      </c>
      <c r="X850" s="103" t="n">
        <f aca="false">IFERROR(IF(U850="Apr",(K850/V850-1)),0)</f>
        <v>0.36</v>
      </c>
      <c r="Y850" s="104" t="str">
        <f aca="false">IF(T850&gt;0,IF(U850="","-",IF(X850&lt;0%,"DEGROWTH","GROWTH")))</f>
        <v>GROWTH</v>
      </c>
      <c r="Z850" s="75" t="n">
        <v>0</v>
      </c>
      <c r="AA850" s="70"/>
      <c r="AB850" s="70" t="s">
        <v>133</v>
      </c>
      <c r="AC850" s="70" t="s">
        <v>134</v>
      </c>
      <c r="AD850" s="3" t="n">
        <f aca="false">IF(K850=0,1,0)</f>
        <v>0</v>
      </c>
      <c r="AE850" s="76"/>
    </row>
    <row r="851" customFormat="false" ht="14.25" hidden="false" customHeight="true" outlineLevel="0" collapsed="false">
      <c r="A851" s="70" t="s">
        <v>134</v>
      </c>
      <c r="B851" s="72" t="s">
        <v>79</v>
      </c>
      <c r="C851" s="72" t="s">
        <v>2205</v>
      </c>
      <c r="D851" s="72" t="n">
        <v>1000000591</v>
      </c>
      <c r="E851" s="73" t="s">
        <v>2206</v>
      </c>
      <c r="F851" s="74" t="n">
        <v>41132</v>
      </c>
      <c r="G851" s="67" t="str">
        <f aca="false">IF(I851&gt;0,"Targeted Dealer","-")</f>
        <v>Targeted Dealer</v>
      </c>
      <c r="H851" s="67"/>
      <c r="I851" s="68" t="n">
        <v>45</v>
      </c>
      <c r="J851" s="68" t="n">
        <f aca="false">I851/$J$1*($J$1-$E$1)</f>
        <v>42</v>
      </c>
      <c r="K851" s="69" t="n">
        <v>81</v>
      </c>
      <c r="L851" s="69" t="n">
        <f aca="false">I851-K851</f>
        <v>-36</v>
      </c>
      <c r="M851" s="69" t="n">
        <f aca="false">IFERROR((K851/J851%),"-")</f>
        <v>192.857142857143</v>
      </c>
      <c r="N851" s="97" t="n">
        <v>72</v>
      </c>
      <c r="O851" s="98" t="str">
        <f aca="false">IF(F851&lt;=$P$2,"Mar","")</f>
        <v>Mar</v>
      </c>
      <c r="P851" s="97" t="n">
        <f aca="false">N851</f>
        <v>72</v>
      </c>
      <c r="Q851" s="99" t="n">
        <f aca="false">K851-P851</f>
        <v>9</v>
      </c>
      <c r="R851" s="98" t="n">
        <f aca="false">IFERROR(IF(O851="Mar",(K851/P851-1))," ")</f>
        <v>0.125</v>
      </c>
      <c r="S851" s="100" t="str">
        <f aca="false">IF(N851&gt;0,IF(O851="","-",IF(R851&lt;0%,"DEGROWTH","GROWTH")))</f>
        <v>GROWTH</v>
      </c>
      <c r="T851" s="69" t="n">
        <v>50</v>
      </c>
      <c r="U851" s="101" t="str">
        <f aca="false">IF(F851&lt;=$V$2,"Apr","")</f>
        <v>Apr</v>
      </c>
      <c r="V851" s="97" t="n">
        <v>50</v>
      </c>
      <c r="W851" s="102" t="n">
        <f aca="false">K851-V851</f>
        <v>31</v>
      </c>
      <c r="X851" s="103" t="n">
        <f aca="false">IFERROR(IF(U851="Apr",(K851/V851-1)),0)</f>
        <v>0.62</v>
      </c>
      <c r="Y851" s="104" t="str">
        <f aca="false">IF(T851&gt;0,IF(U851="","-",IF(X851&lt;0%,"DEGROWTH","GROWTH")))</f>
        <v>GROWTH</v>
      </c>
      <c r="Z851" s="75" t="n">
        <v>0</v>
      </c>
      <c r="AA851" s="70"/>
      <c r="AB851" s="70" t="s">
        <v>133</v>
      </c>
      <c r="AC851" s="70" t="s">
        <v>134</v>
      </c>
      <c r="AD851" s="3" t="n">
        <f aca="false">IF(K851=0,1,0)</f>
        <v>0</v>
      </c>
      <c r="AE851" s="76"/>
    </row>
    <row r="852" customFormat="false" ht="14.25" hidden="false" customHeight="true" outlineLevel="0" collapsed="false">
      <c r="A852" s="70" t="s">
        <v>134</v>
      </c>
      <c r="B852" s="72" t="s">
        <v>79</v>
      </c>
      <c r="C852" s="72" t="s">
        <v>2207</v>
      </c>
      <c r="D852" s="72" t="n">
        <v>1000000589</v>
      </c>
      <c r="E852" s="73" t="s">
        <v>2208</v>
      </c>
      <c r="F852" s="74" t="n">
        <v>41499</v>
      </c>
      <c r="G852" s="67" t="str">
        <f aca="false">IF(I852&gt;0,"Targeted Dealer","-")</f>
        <v>Targeted Dealer</v>
      </c>
      <c r="H852" s="67"/>
      <c r="I852" s="68" t="n">
        <v>20</v>
      </c>
      <c r="J852" s="68" t="n">
        <f aca="false">I852/$J$1*($J$1-$E$1)</f>
        <v>18.6666666666667</v>
      </c>
      <c r="K852" s="69" t="n">
        <v>46</v>
      </c>
      <c r="L852" s="69" t="n">
        <f aca="false">I852-K852</f>
        <v>-26</v>
      </c>
      <c r="M852" s="69" t="n">
        <f aca="false">IFERROR((K852/J852%),"-")</f>
        <v>246.428571428571</v>
      </c>
      <c r="N852" s="97" t="n">
        <v>22</v>
      </c>
      <c r="O852" s="98" t="str">
        <f aca="false">IF(F852&lt;=$P$2,"Mar","")</f>
        <v>Mar</v>
      </c>
      <c r="P852" s="97" t="n">
        <f aca="false">N852</f>
        <v>22</v>
      </c>
      <c r="Q852" s="99" t="n">
        <f aca="false">K852-P852</f>
        <v>24</v>
      </c>
      <c r="R852" s="98" t="n">
        <f aca="false">IFERROR(IF(O852="Mar",(K852/P852-1))," ")</f>
        <v>1.09090909090909</v>
      </c>
      <c r="S852" s="100" t="str">
        <f aca="false">IF(N852&gt;0,IF(O852="","-",IF(R852&lt;0%,"DEGROWTH","GROWTH")))</f>
        <v>GROWTH</v>
      </c>
      <c r="T852" s="69" t="n">
        <v>28</v>
      </c>
      <c r="U852" s="101" t="str">
        <f aca="false">IF(F852&lt;=$V$2,"Apr","")</f>
        <v>Apr</v>
      </c>
      <c r="V852" s="97" t="n">
        <v>28</v>
      </c>
      <c r="W852" s="102" t="n">
        <f aca="false">K852-V852</f>
        <v>18</v>
      </c>
      <c r="X852" s="103" t="n">
        <f aca="false">IFERROR(IF(U852="Apr",(K852/V852-1)),0)</f>
        <v>0.642857142857143</v>
      </c>
      <c r="Y852" s="104" t="str">
        <f aca="false">IF(T852&gt;0,IF(U852="","-",IF(X852&lt;0%,"DEGROWTH","GROWTH")))</f>
        <v>GROWTH</v>
      </c>
      <c r="Z852" s="75" t="n">
        <v>0</v>
      </c>
      <c r="AA852" s="70"/>
      <c r="AB852" s="70" t="s">
        <v>133</v>
      </c>
      <c r="AC852" s="70" t="s">
        <v>134</v>
      </c>
      <c r="AD852" s="3" t="n">
        <f aca="false">IF(K852=0,1,0)</f>
        <v>0</v>
      </c>
      <c r="AE852" s="76"/>
    </row>
    <row r="853" customFormat="false" ht="14.25" hidden="false" customHeight="true" outlineLevel="0" collapsed="false">
      <c r="A853" s="70" t="s">
        <v>134</v>
      </c>
      <c r="B853" s="72" t="s">
        <v>79</v>
      </c>
      <c r="C853" s="72" t="s">
        <v>306</v>
      </c>
      <c r="D853" s="72" t="n">
        <v>1000000588</v>
      </c>
      <c r="E853" s="73" t="s">
        <v>307</v>
      </c>
      <c r="F853" s="74" t="n">
        <v>42180</v>
      </c>
      <c r="G853" s="67" t="str">
        <f aca="false">IF(I853&gt;0,"Targeted Dealer","-")</f>
        <v>-</v>
      </c>
      <c r="H853" s="67"/>
      <c r="I853" s="68" t="n">
        <v>0</v>
      </c>
      <c r="J853" s="68" t="n">
        <f aca="false">I853/$J$1*($J$1-$E$1)</f>
        <v>0</v>
      </c>
      <c r="K853" s="69" t="n">
        <v>0</v>
      </c>
      <c r="L853" s="69" t="n">
        <f aca="false">I853-K853</f>
        <v>0</v>
      </c>
      <c r="M853" s="69" t="str">
        <f aca="false">IFERROR((K853/J853%),"-")</f>
        <v>-</v>
      </c>
      <c r="N853" s="97" t="n">
        <v>0</v>
      </c>
      <c r="O853" s="98" t="str">
        <f aca="false">IF(F853&lt;=$P$2,"Mar","")</f>
        <v>Mar</v>
      </c>
      <c r="P853" s="97" t="n">
        <f aca="false">N853</f>
        <v>0</v>
      </c>
      <c r="Q853" s="99" t="n">
        <f aca="false">K853-P853</f>
        <v>0</v>
      </c>
      <c r="R853" s="98" t="str">
        <f aca="false">IFERROR(IF(O853="Mar",(K853/P853-1))," ")</f>
        <v> </v>
      </c>
      <c r="S853" s="105" t="b">
        <f aca="false">IF(N853&gt;0,IF(O853="","-",IF(R853&lt;0%,"DEGROWTH","GROWTH")))</f>
        <v>0</v>
      </c>
      <c r="T853" s="69" t="n">
        <v>120.75</v>
      </c>
      <c r="U853" s="101" t="str">
        <f aca="false">IF(F853&lt;=$V$2,"Apr","")</f>
        <v>Apr</v>
      </c>
      <c r="V853" s="97" t="n">
        <v>120.75</v>
      </c>
      <c r="W853" s="102" t="n">
        <f aca="false">K853-V853</f>
        <v>-120.75</v>
      </c>
      <c r="X853" s="103" t="n">
        <f aca="false">IFERROR(IF(U853="Apr",(K853/V853-1)),0)</f>
        <v>-1</v>
      </c>
      <c r="Y853" s="104" t="str">
        <f aca="false">IF(T853&gt;0,IF(U853="","-",IF(X853&lt;0%,"DEGROWTH","GROWTH")))</f>
        <v>DEGROWTH</v>
      </c>
      <c r="Z853" s="75" t="n">
        <v>0</v>
      </c>
      <c r="AA853" s="70"/>
      <c r="AB853" s="70" t="s">
        <v>133</v>
      </c>
      <c r="AC853" s="70" t="s">
        <v>134</v>
      </c>
      <c r="AD853" s="3" t="n">
        <f aca="false">IF(K853=0,1,0)</f>
        <v>1</v>
      </c>
      <c r="AE853" s="76"/>
    </row>
    <row r="854" customFormat="false" ht="14.25" hidden="false" customHeight="true" outlineLevel="0" collapsed="false">
      <c r="A854" s="70" t="s">
        <v>134</v>
      </c>
      <c r="B854" s="72" t="s">
        <v>79</v>
      </c>
      <c r="C854" s="72" t="s">
        <v>2209</v>
      </c>
      <c r="D854" s="72" t="n">
        <v>1000000597</v>
      </c>
      <c r="E854" s="73" t="s">
        <v>2210</v>
      </c>
      <c r="F854" s="74" t="n">
        <v>42558</v>
      </c>
      <c r="G854" s="67" t="str">
        <f aca="false">IF(I854&gt;0,"Targeted Dealer","-")</f>
        <v>Targeted Dealer</v>
      </c>
      <c r="H854" s="67"/>
      <c r="I854" s="68" t="n">
        <v>40</v>
      </c>
      <c r="J854" s="68" t="n">
        <f aca="false">I854/$J$1*($J$1-$E$1)</f>
        <v>37.3333333333333</v>
      </c>
      <c r="K854" s="69" t="n">
        <v>39</v>
      </c>
      <c r="L854" s="69" t="n">
        <f aca="false">I854-K854</f>
        <v>1</v>
      </c>
      <c r="M854" s="69" t="n">
        <f aca="false">IFERROR((K854/J854%),"-")</f>
        <v>104.464285714286</v>
      </c>
      <c r="N854" s="97" t="n">
        <v>19</v>
      </c>
      <c r="O854" s="98" t="str">
        <f aca="false">IF(F854&lt;=$P$2,"Mar","")</f>
        <v>Mar</v>
      </c>
      <c r="P854" s="97" t="n">
        <f aca="false">N854</f>
        <v>19</v>
      </c>
      <c r="Q854" s="99" t="n">
        <f aca="false">K854-P854</f>
        <v>20</v>
      </c>
      <c r="R854" s="98" t="n">
        <f aca="false">IFERROR(IF(O854="Mar",(K854/P854-1))," ")</f>
        <v>1.05263157894737</v>
      </c>
      <c r="S854" s="100" t="str">
        <f aca="false">IF(N854&gt;0,IF(O854="","-",IF(R854&lt;0%,"DEGROWTH","GROWTH")))</f>
        <v>GROWTH</v>
      </c>
      <c r="T854" s="69" t="n">
        <v>40</v>
      </c>
      <c r="U854" s="101" t="str">
        <f aca="false">IF(F854&lt;=$V$2,"Apr","")</f>
        <v>Apr</v>
      </c>
      <c r="V854" s="97" t="n">
        <v>40</v>
      </c>
      <c r="W854" s="102" t="n">
        <f aca="false">K854-V854</f>
        <v>-1</v>
      </c>
      <c r="X854" s="103" t="n">
        <f aca="false">IFERROR(IF(U854="Apr",(K854/V854-1)),0)</f>
        <v>-0.025</v>
      </c>
      <c r="Y854" s="104" t="str">
        <f aca="false">IF(T854&gt;0,IF(U854="","-",IF(X854&lt;0%,"DEGROWTH","GROWTH")))</f>
        <v>DEGROWTH</v>
      </c>
      <c r="Z854" s="75" t="n">
        <v>0</v>
      </c>
      <c r="AA854" s="70"/>
      <c r="AB854" s="70" t="s">
        <v>133</v>
      </c>
      <c r="AC854" s="70" t="s">
        <v>134</v>
      </c>
      <c r="AD854" s="3" t="n">
        <f aca="false">IF(K854=0,1,0)</f>
        <v>0</v>
      </c>
      <c r="AE854" s="76"/>
    </row>
    <row r="855" customFormat="false" ht="14.25" hidden="false" customHeight="true" outlineLevel="0" collapsed="false">
      <c r="A855" s="70" t="s">
        <v>134</v>
      </c>
      <c r="B855" s="72" t="s">
        <v>79</v>
      </c>
      <c r="C855" s="72" t="s">
        <v>2211</v>
      </c>
      <c r="D855" s="72" t="n">
        <v>1000000593</v>
      </c>
      <c r="E855" s="73" t="s">
        <v>2212</v>
      </c>
      <c r="F855" s="74" t="n">
        <v>42746</v>
      </c>
      <c r="G855" s="67" t="str">
        <f aca="false">IF(I855&gt;0,"Targeted Dealer","-")</f>
        <v>Targeted Dealer</v>
      </c>
      <c r="H855" s="67"/>
      <c r="I855" s="68" t="n">
        <v>20</v>
      </c>
      <c r="J855" s="68" t="n">
        <f aca="false">I855/$J$1*($J$1-$E$1)</f>
        <v>18.6666666666667</v>
      </c>
      <c r="K855" s="69" t="n">
        <v>56</v>
      </c>
      <c r="L855" s="69" t="n">
        <f aca="false">I855-K855</f>
        <v>-36</v>
      </c>
      <c r="M855" s="69" t="n">
        <f aca="false">IFERROR((K855/J855%),"-")</f>
        <v>300</v>
      </c>
      <c r="N855" s="97" t="n">
        <v>115</v>
      </c>
      <c r="O855" s="98" t="str">
        <f aca="false">IF(F855&lt;=$P$2,"Mar","")</f>
        <v>Mar</v>
      </c>
      <c r="P855" s="97" t="n">
        <f aca="false">N855</f>
        <v>115</v>
      </c>
      <c r="Q855" s="99" t="n">
        <f aca="false">K855-P855</f>
        <v>-59</v>
      </c>
      <c r="R855" s="98" t="n">
        <f aca="false">IFERROR(IF(O855="Mar",(K855/P855-1))," ")</f>
        <v>-0.51304347826087</v>
      </c>
      <c r="S855" s="100" t="str">
        <f aca="false">IF(N855&gt;0,IF(O855="","-",IF(R855&lt;0%,"DEGROWTH","GROWTH")))</f>
        <v>DEGROWTH</v>
      </c>
      <c r="T855" s="69" t="n">
        <v>19</v>
      </c>
      <c r="U855" s="101" t="str">
        <f aca="false">IF(F855&lt;=$V$2,"Apr","")</f>
        <v>Apr</v>
      </c>
      <c r="V855" s="97" t="n">
        <v>19</v>
      </c>
      <c r="W855" s="102" t="n">
        <f aca="false">K855-V855</f>
        <v>37</v>
      </c>
      <c r="X855" s="103" t="n">
        <f aca="false">IFERROR(IF(U855="Apr",(K855/V855-1)),0)</f>
        <v>1.94736842105263</v>
      </c>
      <c r="Y855" s="104" t="str">
        <f aca="false">IF(T855&gt;0,IF(U855="","-",IF(X855&lt;0%,"DEGROWTH","GROWTH")))</f>
        <v>GROWTH</v>
      </c>
      <c r="Z855" s="75" t="n">
        <v>0</v>
      </c>
      <c r="AA855" s="70"/>
      <c r="AB855" s="70" t="s">
        <v>133</v>
      </c>
      <c r="AC855" s="70" t="s">
        <v>134</v>
      </c>
      <c r="AD855" s="3" t="n">
        <f aca="false">IF(K855=0,1,0)</f>
        <v>0</v>
      </c>
      <c r="AE855" s="76"/>
    </row>
    <row r="856" customFormat="false" ht="14.25" hidden="false" customHeight="true" outlineLevel="0" collapsed="false">
      <c r="A856" s="70" t="s">
        <v>134</v>
      </c>
      <c r="B856" s="72" t="s">
        <v>79</v>
      </c>
      <c r="C856" s="72" t="s">
        <v>2213</v>
      </c>
      <c r="D856" s="72" t="n">
        <v>1000000594</v>
      </c>
      <c r="E856" s="73" t="s">
        <v>2214</v>
      </c>
      <c r="F856" s="74" t="n">
        <v>42945</v>
      </c>
      <c r="G856" s="67" t="str">
        <f aca="false">IF(I856&gt;0,"Targeted Dealer","-")</f>
        <v>Targeted Dealer</v>
      </c>
      <c r="H856" s="67"/>
      <c r="I856" s="68" t="n">
        <v>200</v>
      </c>
      <c r="J856" s="68" t="n">
        <f aca="false">I856/$J$1*($J$1-$E$1)</f>
        <v>186.666666666667</v>
      </c>
      <c r="K856" s="69" t="n">
        <v>298</v>
      </c>
      <c r="L856" s="69" t="n">
        <f aca="false">I856-K856</f>
        <v>-98</v>
      </c>
      <c r="M856" s="69" t="n">
        <f aca="false">IFERROR((K856/J856%),"-")</f>
        <v>159.642857142857</v>
      </c>
      <c r="N856" s="97" t="n">
        <v>137</v>
      </c>
      <c r="O856" s="98" t="str">
        <f aca="false">IF(F856&lt;=$P$2,"Mar","")</f>
        <v>Mar</v>
      </c>
      <c r="P856" s="97" t="n">
        <f aca="false">N856</f>
        <v>137</v>
      </c>
      <c r="Q856" s="99" t="n">
        <f aca="false">K856-P856</f>
        <v>161</v>
      </c>
      <c r="R856" s="98" t="n">
        <f aca="false">IFERROR(IF(O856="Mar",(K856/P856-1))," ")</f>
        <v>1.17518248175182</v>
      </c>
      <c r="S856" s="100" t="str">
        <f aca="false">IF(N856&gt;0,IF(O856="","-",IF(R856&lt;0%,"DEGROWTH","GROWTH")))</f>
        <v>GROWTH</v>
      </c>
      <c r="T856" s="69" t="n">
        <v>129</v>
      </c>
      <c r="U856" s="101" t="str">
        <f aca="false">IF(F856&lt;=$V$2,"Apr","")</f>
        <v>Apr</v>
      </c>
      <c r="V856" s="97" t="n">
        <v>129</v>
      </c>
      <c r="W856" s="102" t="n">
        <f aca="false">K856-V856</f>
        <v>169</v>
      </c>
      <c r="X856" s="103" t="n">
        <f aca="false">IFERROR(IF(U856="Apr",(K856/V856-1)),0)</f>
        <v>1.31007751937985</v>
      </c>
      <c r="Y856" s="104" t="str">
        <f aca="false">IF(T856&gt;0,IF(U856="","-",IF(X856&lt;0%,"DEGROWTH","GROWTH")))</f>
        <v>GROWTH</v>
      </c>
      <c r="Z856" s="75" t="n">
        <v>0</v>
      </c>
      <c r="AA856" s="70"/>
      <c r="AB856" s="70" t="s">
        <v>133</v>
      </c>
      <c r="AC856" s="70" t="s">
        <v>134</v>
      </c>
      <c r="AD856" s="3" t="n">
        <f aca="false">IF(K856=0,1,0)</f>
        <v>0</v>
      </c>
      <c r="AE856" s="76"/>
    </row>
    <row r="857" customFormat="false" ht="14.25" hidden="false" customHeight="true" outlineLevel="0" collapsed="false">
      <c r="A857" s="70" t="s">
        <v>134</v>
      </c>
      <c r="B857" s="72" t="s">
        <v>79</v>
      </c>
      <c r="C857" s="72" t="s">
        <v>2215</v>
      </c>
      <c r="D857" s="72" t="n">
        <v>1000000582</v>
      </c>
      <c r="E857" s="73" t="s">
        <v>2216</v>
      </c>
      <c r="F857" s="74" t="n">
        <v>43014</v>
      </c>
      <c r="G857" s="67" t="str">
        <f aca="false">IF(I857&gt;0,"Targeted Dealer","-")</f>
        <v>Targeted Dealer</v>
      </c>
      <c r="H857" s="67"/>
      <c r="I857" s="68" t="n">
        <v>19</v>
      </c>
      <c r="J857" s="68" t="n">
        <f aca="false">I857/$J$1*($J$1-$E$1)</f>
        <v>17.7333333333333</v>
      </c>
      <c r="K857" s="69" t="n">
        <v>0</v>
      </c>
      <c r="L857" s="69" t="n">
        <f aca="false">I857-K857</f>
        <v>19</v>
      </c>
      <c r="M857" s="69" t="n">
        <f aca="false">IFERROR((K857/J857%),"-")</f>
        <v>0</v>
      </c>
      <c r="N857" s="97" t="n">
        <v>19</v>
      </c>
      <c r="O857" s="98" t="str">
        <f aca="false">IF(F857&lt;=$P$2,"Mar","")</f>
        <v>Mar</v>
      </c>
      <c r="P857" s="97" t="n">
        <f aca="false">N857</f>
        <v>19</v>
      </c>
      <c r="Q857" s="99" t="n">
        <f aca="false">K857-P857</f>
        <v>-19</v>
      </c>
      <c r="R857" s="98" t="n">
        <f aca="false">IFERROR(IF(O857="Mar",(K857/P857-1))," ")</f>
        <v>-1</v>
      </c>
      <c r="S857" s="100" t="str">
        <f aca="false">IF(N857&gt;0,IF(O857="","-",IF(R857&lt;0%,"DEGROWTH","GROWTH")))</f>
        <v>DEGROWTH</v>
      </c>
      <c r="T857" s="69" t="n">
        <v>19</v>
      </c>
      <c r="U857" s="101" t="str">
        <f aca="false">IF(F857&lt;=$V$2,"Apr","")</f>
        <v>Apr</v>
      </c>
      <c r="V857" s="97" t="n">
        <v>19</v>
      </c>
      <c r="W857" s="102" t="n">
        <f aca="false">K857-V857</f>
        <v>-19</v>
      </c>
      <c r="X857" s="103" t="n">
        <f aca="false">IFERROR(IF(U857="Apr",(K857/V857-1)),0)</f>
        <v>-1</v>
      </c>
      <c r="Y857" s="104" t="str">
        <f aca="false">IF(T857&gt;0,IF(U857="","-",IF(X857&lt;0%,"DEGROWTH","GROWTH")))</f>
        <v>DEGROWTH</v>
      </c>
      <c r="Z857" s="75" t="n">
        <v>0</v>
      </c>
      <c r="AA857" s="70"/>
      <c r="AB857" s="70" t="s">
        <v>133</v>
      </c>
      <c r="AC857" s="70" t="s">
        <v>134</v>
      </c>
      <c r="AD857" s="3" t="n">
        <f aca="false">IF(K857=0,1,0)</f>
        <v>1</v>
      </c>
      <c r="AE857" s="76"/>
    </row>
    <row r="858" customFormat="false" ht="14.25" hidden="false" customHeight="true" outlineLevel="0" collapsed="false">
      <c r="A858" s="70" t="s">
        <v>134</v>
      </c>
      <c r="B858" s="72" t="s">
        <v>79</v>
      </c>
      <c r="C858" s="72" t="s">
        <v>308</v>
      </c>
      <c r="D858" s="72" t="n">
        <v>1000000583</v>
      </c>
      <c r="E858" s="73" t="s">
        <v>309</v>
      </c>
      <c r="F858" s="74" t="n">
        <v>43014</v>
      </c>
      <c r="G858" s="67" t="str">
        <f aca="false">IF(I858&gt;0,"Targeted Dealer","-")</f>
        <v>Targeted Dealer</v>
      </c>
      <c r="H858" s="67"/>
      <c r="I858" s="68" t="n">
        <v>20</v>
      </c>
      <c r="J858" s="68" t="n">
        <f aca="false">I858/$J$1*($J$1-$E$1)</f>
        <v>18.6666666666667</v>
      </c>
      <c r="K858" s="69" t="n">
        <v>0</v>
      </c>
      <c r="L858" s="69" t="n">
        <f aca="false">I858-K858</f>
        <v>20</v>
      </c>
      <c r="M858" s="69" t="n">
        <f aca="false">IFERROR((K858/J858%),"-")</f>
        <v>0</v>
      </c>
      <c r="N858" s="97" t="n">
        <v>0</v>
      </c>
      <c r="O858" s="98" t="str">
        <f aca="false">IF(F858&lt;=$P$2,"Mar","")</f>
        <v>Mar</v>
      </c>
      <c r="P858" s="97" t="n">
        <f aca="false">N858</f>
        <v>0</v>
      </c>
      <c r="Q858" s="99" t="n">
        <f aca="false">K858-P858</f>
        <v>0</v>
      </c>
      <c r="R858" s="98" t="str">
        <f aca="false">IFERROR(IF(O858="Mar",(K858/P858-1))," ")</f>
        <v> </v>
      </c>
      <c r="S858" s="105" t="b">
        <f aca="false">IF(N858&gt;0,IF(O858="","-",IF(R858&lt;0%,"DEGROWTH","GROWTH")))</f>
        <v>0</v>
      </c>
      <c r="T858" s="69" t="n">
        <v>20</v>
      </c>
      <c r="U858" s="101" t="str">
        <f aca="false">IF(F858&lt;=$V$2,"Apr","")</f>
        <v>Apr</v>
      </c>
      <c r="V858" s="97" t="n">
        <v>20</v>
      </c>
      <c r="W858" s="102" t="n">
        <f aca="false">K858-V858</f>
        <v>-20</v>
      </c>
      <c r="X858" s="103" t="n">
        <f aca="false">IFERROR(IF(U858="Apr",(K858/V858-1)),0)</f>
        <v>-1</v>
      </c>
      <c r="Y858" s="104" t="str">
        <f aca="false">IF(T858&gt;0,IF(U858="","-",IF(X858&lt;0%,"DEGROWTH","GROWTH")))</f>
        <v>DEGROWTH</v>
      </c>
      <c r="Z858" s="75" t="n">
        <v>0</v>
      </c>
      <c r="AA858" s="70"/>
      <c r="AB858" s="70" t="s">
        <v>133</v>
      </c>
      <c r="AC858" s="70" t="s">
        <v>134</v>
      </c>
      <c r="AD858" s="3" t="n">
        <f aca="false">IF(K858=0,1,0)</f>
        <v>1</v>
      </c>
      <c r="AE858" s="76"/>
    </row>
    <row r="859" customFormat="false" ht="14.25" hidden="false" customHeight="true" outlineLevel="0" collapsed="false">
      <c r="A859" s="70" t="s">
        <v>134</v>
      </c>
      <c r="B859" s="72" t="s">
        <v>79</v>
      </c>
      <c r="C859" s="72" t="s">
        <v>2217</v>
      </c>
      <c r="D859" s="72" t="n">
        <v>1000000584</v>
      </c>
      <c r="E859" s="73" t="s">
        <v>2218</v>
      </c>
      <c r="F859" s="74" t="n">
        <v>43089</v>
      </c>
      <c r="G859" s="67" t="str">
        <f aca="false">IF(I859&gt;0,"Targeted Dealer","-")</f>
        <v>Targeted Dealer</v>
      </c>
      <c r="H859" s="67"/>
      <c r="I859" s="68" t="n">
        <v>40</v>
      </c>
      <c r="J859" s="68" t="n">
        <f aca="false">I859/$J$1*($J$1-$E$1)</f>
        <v>37.3333333333333</v>
      </c>
      <c r="K859" s="69" t="n">
        <v>40</v>
      </c>
      <c r="L859" s="69" t="n">
        <f aca="false">I859-K859</f>
        <v>0</v>
      </c>
      <c r="M859" s="69" t="n">
        <f aca="false">IFERROR((K859/J859%),"-")</f>
        <v>107.142857142857</v>
      </c>
      <c r="N859" s="97" t="n">
        <v>40</v>
      </c>
      <c r="O859" s="98" t="str">
        <f aca="false">IF(F859&lt;=$P$2,"Mar","")</f>
        <v>Mar</v>
      </c>
      <c r="P859" s="97" t="n">
        <f aca="false">N859</f>
        <v>40</v>
      </c>
      <c r="Q859" s="99" t="n">
        <f aca="false">K859-P859</f>
        <v>0</v>
      </c>
      <c r="R859" s="98" t="n">
        <f aca="false">IFERROR(IF(O859="Mar",(K859/P859-1))," ")</f>
        <v>0</v>
      </c>
      <c r="S859" s="100" t="str">
        <f aca="false">IF(N859&gt;0,IF(O859="","-",IF(R859&lt;0%,"DEGROWTH","GROWTH")))</f>
        <v>GROWTH</v>
      </c>
      <c r="T859" s="69" t="n">
        <v>20</v>
      </c>
      <c r="U859" s="101" t="str">
        <f aca="false">IF(F859&lt;=$V$2,"Apr","")</f>
        <v>Apr</v>
      </c>
      <c r="V859" s="97" t="n">
        <v>20</v>
      </c>
      <c r="W859" s="102" t="n">
        <f aca="false">K859-V859</f>
        <v>20</v>
      </c>
      <c r="X859" s="103" t="n">
        <f aca="false">IFERROR(IF(U859="Apr",(K859/V859-1)),0)</f>
        <v>1</v>
      </c>
      <c r="Y859" s="104" t="str">
        <f aca="false">IF(T859&gt;0,IF(U859="","-",IF(X859&lt;0%,"DEGROWTH","GROWTH")))</f>
        <v>GROWTH</v>
      </c>
      <c r="Z859" s="75" t="n">
        <v>0</v>
      </c>
      <c r="AA859" s="70"/>
      <c r="AB859" s="70" t="s">
        <v>133</v>
      </c>
      <c r="AC859" s="70" t="s">
        <v>134</v>
      </c>
      <c r="AD859" s="3" t="n">
        <f aca="false">IF(K859=0,1,0)</f>
        <v>0</v>
      </c>
      <c r="AE859" s="76"/>
    </row>
    <row r="860" customFormat="false" ht="14.25" hidden="false" customHeight="true" outlineLevel="0" collapsed="false">
      <c r="A860" s="70" t="s">
        <v>134</v>
      </c>
      <c r="B860" s="72" t="s">
        <v>79</v>
      </c>
      <c r="C860" s="72" t="s">
        <v>2219</v>
      </c>
      <c r="D860" s="72" t="n">
        <v>1000001002</v>
      </c>
      <c r="E860" s="73" t="s">
        <v>2220</v>
      </c>
      <c r="F860" s="74" t="n">
        <v>43721</v>
      </c>
      <c r="G860" s="67" t="str">
        <f aca="false">IF(I860&gt;0,"Targeted Dealer","-")</f>
        <v>Targeted Dealer</v>
      </c>
      <c r="H860" s="67"/>
      <c r="I860" s="68" t="n">
        <v>100</v>
      </c>
      <c r="J860" s="68" t="n">
        <f aca="false">I860/$J$1*($J$1-$E$1)</f>
        <v>93.3333333333333</v>
      </c>
      <c r="K860" s="69" t="n">
        <v>272</v>
      </c>
      <c r="L860" s="69" t="n">
        <f aca="false">I860-K860</f>
        <v>-172</v>
      </c>
      <c r="M860" s="69" t="n">
        <f aca="false">IFERROR((K860/J860%),"-")</f>
        <v>291.428571428571</v>
      </c>
      <c r="N860" s="97" t="n">
        <v>91.5</v>
      </c>
      <c r="O860" s="98" t="str">
        <f aca="false">IF(F860&lt;=$P$2,"Mar","")</f>
        <v>Mar</v>
      </c>
      <c r="P860" s="97" t="n">
        <f aca="false">N860</f>
        <v>91.5</v>
      </c>
      <c r="Q860" s="99" t="n">
        <f aca="false">K860-P860</f>
        <v>180.5</v>
      </c>
      <c r="R860" s="98" t="n">
        <f aca="false">IFERROR(IF(O860="Mar",(K860/P860-1))," ")</f>
        <v>1.97267759562842</v>
      </c>
      <c r="S860" s="100" t="str">
        <f aca="false">IF(N860&gt;0,IF(O860="","-",IF(R860&lt;0%,"DEGROWTH","GROWTH")))</f>
        <v>GROWTH</v>
      </c>
      <c r="T860" s="69" t="n">
        <v>42.5</v>
      </c>
      <c r="U860" s="101" t="str">
        <f aca="false">IF(F860&lt;=$V$2,"Apr","")</f>
        <v>Apr</v>
      </c>
      <c r="V860" s="97" t="n">
        <v>42.5</v>
      </c>
      <c r="W860" s="102" t="n">
        <f aca="false">K860-V860</f>
        <v>229.5</v>
      </c>
      <c r="X860" s="103" t="n">
        <f aca="false">IFERROR(IF(U860="Apr",(K860/V860-1)),0)</f>
        <v>5.4</v>
      </c>
      <c r="Y860" s="104" t="str">
        <f aca="false">IF(T860&gt;0,IF(U860="","-",IF(X860&lt;0%,"DEGROWTH","GROWTH")))</f>
        <v>GROWTH</v>
      </c>
      <c r="Z860" s="75" t="n">
        <v>0</v>
      </c>
      <c r="AA860" s="70"/>
      <c r="AB860" s="70" t="s">
        <v>133</v>
      </c>
      <c r="AC860" s="70" t="s">
        <v>134</v>
      </c>
      <c r="AD860" s="3" t="n">
        <f aca="false">IF(K860=0,1,0)</f>
        <v>0</v>
      </c>
      <c r="AE860" s="76"/>
    </row>
    <row r="861" customFormat="false" ht="14.25" hidden="false" customHeight="true" outlineLevel="0" collapsed="false">
      <c r="A861" s="70" t="s">
        <v>134</v>
      </c>
      <c r="B861" s="72" t="s">
        <v>79</v>
      </c>
      <c r="C861" s="72" t="s">
        <v>2221</v>
      </c>
      <c r="D861" s="72" t="n">
        <v>1000000999</v>
      </c>
      <c r="E861" s="73" t="s">
        <v>2222</v>
      </c>
      <c r="F861" s="74" t="n">
        <v>43883</v>
      </c>
      <c r="G861" s="67" t="str">
        <f aca="false">IF(I861&gt;0,"Targeted Dealer","-")</f>
        <v>Targeted Dealer</v>
      </c>
      <c r="H861" s="67"/>
      <c r="I861" s="68" t="n">
        <v>19</v>
      </c>
      <c r="J861" s="68" t="n">
        <f aca="false">I861/$J$1*($J$1-$E$1)</f>
        <v>17.7333333333333</v>
      </c>
      <c r="K861" s="69" t="n">
        <v>38</v>
      </c>
      <c r="L861" s="69" t="n">
        <f aca="false">I861-K861</f>
        <v>-19</v>
      </c>
      <c r="M861" s="69" t="n">
        <f aca="false">IFERROR((K861/J861%),"-")</f>
        <v>214.285714285714</v>
      </c>
      <c r="N861" s="97" t="n">
        <v>19</v>
      </c>
      <c r="O861" s="98" t="str">
        <f aca="false">IF(F861&lt;=$P$2,"Mar","")</f>
        <v>Mar</v>
      </c>
      <c r="P861" s="97" t="n">
        <f aca="false">N861</f>
        <v>19</v>
      </c>
      <c r="Q861" s="99" t="n">
        <f aca="false">K861-P861</f>
        <v>19</v>
      </c>
      <c r="R861" s="98" t="n">
        <f aca="false">IFERROR(IF(O861="Mar",(K861/P861-1))," ")</f>
        <v>1</v>
      </c>
      <c r="S861" s="100" t="str">
        <f aca="false">IF(N861&gt;0,IF(O861="","-",IF(R861&lt;0%,"DEGROWTH","GROWTH")))</f>
        <v>GROWTH</v>
      </c>
      <c r="T861" s="69" t="n">
        <v>20</v>
      </c>
      <c r="U861" s="101" t="str">
        <f aca="false">IF(F861&lt;=$V$2,"Apr","")</f>
        <v>Apr</v>
      </c>
      <c r="V861" s="97" t="n">
        <v>20</v>
      </c>
      <c r="W861" s="102" t="n">
        <f aca="false">K861-V861</f>
        <v>18</v>
      </c>
      <c r="X861" s="103" t="n">
        <f aca="false">IFERROR(IF(U861="Apr",(K861/V861-1)),0)</f>
        <v>0.9</v>
      </c>
      <c r="Y861" s="104" t="str">
        <f aca="false">IF(T861&gt;0,IF(U861="","-",IF(X861&lt;0%,"DEGROWTH","GROWTH")))</f>
        <v>GROWTH</v>
      </c>
      <c r="Z861" s="75" t="n">
        <v>0</v>
      </c>
      <c r="AA861" s="70"/>
      <c r="AB861" s="70" t="s">
        <v>133</v>
      </c>
      <c r="AC861" s="70" t="s">
        <v>134</v>
      </c>
      <c r="AD861" s="3" t="n">
        <f aca="false">IF(K861=0,1,0)</f>
        <v>0</v>
      </c>
      <c r="AE861" s="76"/>
    </row>
    <row r="862" customFormat="false" ht="14.25" hidden="false" customHeight="true" outlineLevel="0" collapsed="false">
      <c r="A862" s="70" t="s">
        <v>134</v>
      </c>
      <c r="B862" s="72" t="s">
        <v>79</v>
      </c>
      <c r="C862" s="72" t="s">
        <v>2223</v>
      </c>
      <c r="D862" s="72" t="n">
        <v>1000000996</v>
      </c>
      <c r="E862" s="73" t="s">
        <v>2224</v>
      </c>
      <c r="F862" s="74" t="n">
        <v>43960</v>
      </c>
      <c r="G862" s="67" t="str">
        <f aca="false">IF(I862&gt;0,"Targeted Dealer","-")</f>
        <v>Targeted Dealer</v>
      </c>
      <c r="H862" s="67"/>
      <c r="I862" s="68" t="n">
        <v>60</v>
      </c>
      <c r="J862" s="68" t="n">
        <f aca="false">I862/$J$1*($J$1-$E$1)</f>
        <v>56</v>
      </c>
      <c r="K862" s="69" t="n">
        <v>105</v>
      </c>
      <c r="L862" s="69" t="n">
        <f aca="false">I862-K862</f>
        <v>-45</v>
      </c>
      <c r="M862" s="69" t="n">
        <f aca="false">IFERROR((K862/J862%),"-")</f>
        <v>187.5</v>
      </c>
      <c r="N862" s="97" t="n">
        <v>86</v>
      </c>
      <c r="O862" s="98" t="str">
        <f aca="false">IF(F862&lt;=$P$2,"Mar","")</f>
        <v>Mar</v>
      </c>
      <c r="P862" s="97" t="n">
        <f aca="false">N862</f>
        <v>86</v>
      </c>
      <c r="Q862" s="99" t="n">
        <f aca="false">K862-P862</f>
        <v>19</v>
      </c>
      <c r="R862" s="98" t="n">
        <f aca="false">IFERROR(IF(O862="Mar",(K862/P862-1))," ")</f>
        <v>0.220930232558139</v>
      </c>
      <c r="S862" s="100" t="str">
        <f aca="false">IF(N862&gt;0,IF(O862="","-",IF(R862&lt;0%,"DEGROWTH","GROWTH")))</f>
        <v>GROWTH</v>
      </c>
      <c r="T862" s="69" t="n">
        <v>38</v>
      </c>
      <c r="U862" s="101" t="str">
        <f aca="false">IF(F862&lt;=$V$2,"Apr","")</f>
        <v>Apr</v>
      </c>
      <c r="V862" s="97" t="n">
        <v>38</v>
      </c>
      <c r="W862" s="102" t="n">
        <f aca="false">K862-V862</f>
        <v>67</v>
      </c>
      <c r="X862" s="103" t="n">
        <f aca="false">IFERROR(IF(U862="Apr",(K862/V862-1)),0)</f>
        <v>1.76315789473684</v>
      </c>
      <c r="Y862" s="104" t="str">
        <f aca="false">IF(T862&gt;0,IF(U862="","-",IF(X862&lt;0%,"DEGROWTH","GROWTH")))</f>
        <v>GROWTH</v>
      </c>
      <c r="Z862" s="75" t="n">
        <v>0</v>
      </c>
      <c r="AA862" s="70"/>
      <c r="AB862" s="70" t="s">
        <v>133</v>
      </c>
      <c r="AC862" s="70" t="s">
        <v>134</v>
      </c>
      <c r="AD862" s="3" t="n">
        <f aca="false">IF(K862=0,1,0)</f>
        <v>0</v>
      </c>
      <c r="AE862" s="76"/>
    </row>
    <row r="863" customFormat="false" ht="14.25" hidden="false" customHeight="true" outlineLevel="0" collapsed="false">
      <c r="A863" s="70" t="s">
        <v>134</v>
      </c>
      <c r="B863" s="72" t="s">
        <v>79</v>
      </c>
      <c r="C863" s="72" t="s">
        <v>2225</v>
      </c>
      <c r="D863" s="72" t="n">
        <v>1000000990</v>
      </c>
      <c r="E863" s="73" t="s">
        <v>2226</v>
      </c>
      <c r="F863" s="74" t="n">
        <v>43971</v>
      </c>
      <c r="G863" s="67" t="str">
        <f aca="false">IF(I863&gt;0,"Targeted Dealer","-")</f>
        <v>Targeted Dealer</v>
      </c>
      <c r="H863" s="67"/>
      <c r="I863" s="68" t="n">
        <v>50</v>
      </c>
      <c r="J863" s="68" t="n">
        <f aca="false">I863/$J$1*($J$1-$E$1)</f>
        <v>46.6666666666667</v>
      </c>
      <c r="K863" s="69" t="n">
        <v>35</v>
      </c>
      <c r="L863" s="69" t="n">
        <f aca="false">I863-K863</f>
        <v>15</v>
      </c>
      <c r="M863" s="69" t="n">
        <f aca="false">IFERROR((K863/J863%),"-")</f>
        <v>75</v>
      </c>
      <c r="N863" s="97" t="n">
        <v>18.25</v>
      </c>
      <c r="O863" s="98" t="str">
        <f aca="false">IF(F863&lt;=$P$2,"Mar","")</f>
        <v>Mar</v>
      </c>
      <c r="P863" s="97" t="n">
        <f aca="false">N863</f>
        <v>18.25</v>
      </c>
      <c r="Q863" s="99" t="n">
        <f aca="false">K863-P863</f>
        <v>16.75</v>
      </c>
      <c r="R863" s="98" t="n">
        <f aca="false">IFERROR(IF(O863="Mar",(K863/P863-1))," ")</f>
        <v>0.917808219178082</v>
      </c>
      <c r="S863" s="100" t="str">
        <f aca="false">IF(N863&gt;0,IF(O863="","-",IF(R863&lt;0%,"DEGROWTH","GROWTH")))</f>
        <v>GROWTH</v>
      </c>
      <c r="T863" s="69" t="n">
        <v>17</v>
      </c>
      <c r="U863" s="101" t="str">
        <f aca="false">IF(F863&lt;=$V$2,"Apr","")</f>
        <v>Apr</v>
      </c>
      <c r="V863" s="97" t="n">
        <v>17</v>
      </c>
      <c r="W863" s="102" t="n">
        <f aca="false">K863-V863</f>
        <v>18</v>
      </c>
      <c r="X863" s="103" t="n">
        <f aca="false">IFERROR(IF(U863="Apr",(K863/V863-1)),0)</f>
        <v>1.05882352941176</v>
      </c>
      <c r="Y863" s="104" t="str">
        <f aca="false">IF(T863&gt;0,IF(U863="","-",IF(X863&lt;0%,"DEGROWTH","GROWTH")))</f>
        <v>GROWTH</v>
      </c>
      <c r="Z863" s="75" t="n">
        <v>0</v>
      </c>
      <c r="AA863" s="70"/>
      <c r="AB863" s="70" t="s">
        <v>133</v>
      </c>
      <c r="AC863" s="70" t="s">
        <v>134</v>
      </c>
      <c r="AD863" s="3" t="n">
        <f aca="false">IF(K863=0,1,0)</f>
        <v>0</v>
      </c>
      <c r="AE863" s="76"/>
    </row>
    <row r="864" customFormat="false" ht="14.25" hidden="false" customHeight="true" outlineLevel="0" collapsed="false">
      <c r="A864" s="70" t="s">
        <v>134</v>
      </c>
      <c r="B864" s="72" t="s">
        <v>79</v>
      </c>
      <c r="C864" s="72" t="s">
        <v>2227</v>
      </c>
      <c r="D864" s="72" t="n">
        <v>1000000985</v>
      </c>
      <c r="E864" s="73" t="s">
        <v>2228</v>
      </c>
      <c r="F864" s="74" t="n">
        <v>44064</v>
      </c>
      <c r="G864" s="67" t="str">
        <f aca="false">IF(I864&gt;0,"Targeted Dealer","-")</f>
        <v>Targeted Dealer</v>
      </c>
      <c r="H864" s="67"/>
      <c r="I864" s="68" t="n">
        <v>150</v>
      </c>
      <c r="J864" s="68" t="n">
        <f aca="false">I864/$J$1*($J$1-$E$1)</f>
        <v>140</v>
      </c>
      <c r="K864" s="69" t="n">
        <v>192</v>
      </c>
      <c r="L864" s="69" t="n">
        <f aca="false">I864-K864</f>
        <v>-42</v>
      </c>
      <c r="M864" s="69" t="n">
        <f aca="false">IFERROR((K864/J864%),"-")</f>
        <v>137.142857142857</v>
      </c>
      <c r="N864" s="97" t="n">
        <v>90</v>
      </c>
      <c r="O864" s="98" t="str">
        <f aca="false">IF(F864&lt;=$P$2,"Mar","")</f>
        <v>Mar</v>
      </c>
      <c r="P864" s="97" t="n">
        <f aca="false">N864</f>
        <v>90</v>
      </c>
      <c r="Q864" s="99" t="n">
        <f aca="false">K864-P864</f>
        <v>102</v>
      </c>
      <c r="R864" s="98" t="n">
        <f aca="false">IFERROR(IF(O864="Mar",(K864/P864-1))," ")</f>
        <v>1.13333333333333</v>
      </c>
      <c r="S864" s="100" t="str">
        <f aca="false">IF(N864&gt;0,IF(O864="","-",IF(R864&lt;0%,"DEGROWTH","GROWTH")))</f>
        <v>GROWTH</v>
      </c>
      <c r="T864" s="69" t="n">
        <v>126.25</v>
      </c>
      <c r="U864" s="101" t="str">
        <f aca="false">IF(F864&lt;=$V$2,"Apr","")</f>
        <v>Apr</v>
      </c>
      <c r="V864" s="97" t="n">
        <v>126.25</v>
      </c>
      <c r="W864" s="102" t="n">
        <f aca="false">K864-V864</f>
        <v>65.75</v>
      </c>
      <c r="X864" s="103" t="n">
        <f aca="false">IFERROR(IF(U864="Apr",(K864/V864-1)),0)</f>
        <v>0.520792079207921</v>
      </c>
      <c r="Y864" s="104" t="str">
        <f aca="false">IF(T864&gt;0,IF(U864="","-",IF(X864&lt;0%,"DEGROWTH","GROWTH")))</f>
        <v>GROWTH</v>
      </c>
      <c r="Z864" s="75" t="n">
        <v>0</v>
      </c>
      <c r="AA864" s="70"/>
      <c r="AB864" s="70" t="s">
        <v>133</v>
      </c>
      <c r="AC864" s="70" t="s">
        <v>134</v>
      </c>
      <c r="AD864" s="3" t="n">
        <f aca="false">IF(K864=0,1,0)</f>
        <v>0</v>
      </c>
      <c r="AE864" s="76"/>
    </row>
    <row r="865" customFormat="false" ht="14.25" hidden="false" customHeight="true" outlineLevel="0" collapsed="false">
      <c r="A865" s="70" t="s">
        <v>134</v>
      </c>
      <c r="B865" s="72" t="s">
        <v>79</v>
      </c>
      <c r="C865" s="72" t="s">
        <v>2229</v>
      </c>
      <c r="D865" s="72" t="n">
        <v>1000000991</v>
      </c>
      <c r="E865" s="73" t="s">
        <v>2230</v>
      </c>
      <c r="F865" s="74" t="n">
        <v>44070</v>
      </c>
      <c r="G865" s="67" t="str">
        <f aca="false">IF(I865&gt;0,"Targeted Dealer","-")</f>
        <v>Targeted Dealer</v>
      </c>
      <c r="H865" s="67"/>
      <c r="I865" s="68" t="n">
        <v>50</v>
      </c>
      <c r="J865" s="68" t="n">
        <f aca="false">I865/$J$1*($J$1-$E$1)</f>
        <v>46.6666666666667</v>
      </c>
      <c r="K865" s="69" t="n">
        <v>40.65</v>
      </c>
      <c r="L865" s="69" t="n">
        <f aca="false">I865-K865</f>
        <v>9.35</v>
      </c>
      <c r="M865" s="69" t="n">
        <f aca="false">IFERROR((K865/J865%),"-")</f>
        <v>87.1071428571429</v>
      </c>
      <c r="N865" s="97" t="n">
        <v>79.5</v>
      </c>
      <c r="O865" s="98" t="str">
        <f aca="false">IF(F865&lt;=$P$2,"Mar","")</f>
        <v>Mar</v>
      </c>
      <c r="P865" s="97" t="n">
        <f aca="false">N865</f>
        <v>79.5</v>
      </c>
      <c r="Q865" s="99" t="n">
        <f aca="false">K865-P865</f>
        <v>-38.85</v>
      </c>
      <c r="R865" s="98" t="n">
        <f aca="false">IFERROR(IF(O865="Mar",(K865/P865-1))," ")</f>
        <v>-0.488679245283019</v>
      </c>
      <c r="S865" s="100" t="str">
        <f aca="false">IF(N865&gt;0,IF(O865="","-",IF(R865&lt;0%,"DEGROWTH","GROWTH")))</f>
        <v>DEGROWTH</v>
      </c>
      <c r="T865" s="69" t="n">
        <v>16</v>
      </c>
      <c r="U865" s="101" t="str">
        <f aca="false">IF(F865&lt;=$V$2,"Apr","")</f>
        <v>Apr</v>
      </c>
      <c r="V865" s="97" t="n">
        <v>16</v>
      </c>
      <c r="W865" s="102" t="n">
        <f aca="false">K865-V865</f>
        <v>24.65</v>
      </c>
      <c r="X865" s="103" t="n">
        <f aca="false">IFERROR(IF(U865="Apr",(K865/V865-1)),0)</f>
        <v>1.540625</v>
      </c>
      <c r="Y865" s="104" t="str">
        <f aca="false">IF(T865&gt;0,IF(U865="","-",IF(X865&lt;0%,"DEGROWTH","GROWTH")))</f>
        <v>GROWTH</v>
      </c>
      <c r="Z865" s="75" t="n">
        <v>0</v>
      </c>
      <c r="AA865" s="70"/>
      <c r="AB865" s="70" t="s">
        <v>133</v>
      </c>
      <c r="AC865" s="70" t="s">
        <v>134</v>
      </c>
      <c r="AD865" s="3" t="n">
        <f aca="false">IF(K865=0,1,0)</f>
        <v>0</v>
      </c>
      <c r="AE865" s="76"/>
    </row>
    <row r="866" customFormat="false" ht="14.25" hidden="false" customHeight="true" outlineLevel="0" collapsed="false">
      <c r="A866" s="70" t="s">
        <v>134</v>
      </c>
      <c r="B866" s="72" t="s">
        <v>79</v>
      </c>
      <c r="C866" s="72" t="s">
        <v>2231</v>
      </c>
      <c r="D866" s="72" t="n">
        <v>1000001001</v>
      </c>
      <c r="E866" s="73" t="s">
        <v>2232</v>
      </c>
      <c r="F866" s="74" t="n">
        <v>44503</v>
      </c>
      <c r="G866" s="67" t="str">
        <f aca="false">IF(I866&gt;0,"Targeted Dealer","-")</f>
        <v>Targeted Dealer</v>
      </c>
      <c r="H866" s="67"/>
      <c r="I866" s="68" t="n">
        <v>20</v>
      </c>
      <c r="J866" s="68" t="n">
        <f aca="false">I866/$J$1*($J$1-$E$1)</f>
        <v>18.6666666666667</v>
      </c>
      <c r="K866" s="69" t="n">
        <v>64.25</v>
      </c>
      <c r="L866" s="69" t="n">
        <f aca="false">I866-K866</f>
        <v>-44.25</v>
      </c>
      <c r="M866" s="69" t="n">
        <f aca="false">IFERROR((K866/J866%),"-")</f>
        <v>344.196428571429</v>
      </c>
      <c r="N866" s="97" t="n">
        <v>27.75</v>
      </c>
      <c r="O866" s="98" t="str">
        <f aca="false">IF(F866&lt;=$P$2,"Mar","")</f>
        <v>Mar</v>
      </c>
      <c r="P866" s="97" t="n">
        <f aca="false">N866</f>
        <v>27.75</v>
      </c>
      <c r="Q866" s="99" t="n">
        <f aca="false">K866-P866</f>
        <v>36.5</v>
      </c>
      <c r="R866" s="98" t="n">
        <f aca="false">IFERROR(IF(O866="Mar",(K866/P866-1))," ")</f>
        <v>1.31531531531532</v>
      </c>
      <c r="S866" s="100" t="str">
        <f aca="false">IF(N866&gt;0,IF(O866="","-",IF(R866&lt;0%,"DEGROWTH","GROWTH")))</f>
        <v>GROWTH</v>
      </c>
      <c r="T866" s="69" t="n">
        <v>11.25</v>
      </c>
      <c r="U866" s="101" t="str">
        <f aca="false">IF(F866&lt;=$V$2,"Apr","")</f>
        <v>Apr</v>
      </c>
      <c r="V866" s="97" t="n">
        <v>11.25</v>
      </c>
      <c r="W866" s="102" t="n">
        <f aca="false">K866-V866</f>
        <v>53</v>
      </c>
      <c r="X866" s="103" t="n">
        <f aca="false">IFERROR(IF(U866="Apr",(K866/V866-1)),0)</f>
        <v>4.71111111111111</v>
      </c>
      <c r="Y866" s="104" t="str">
        <f aca="false">IF(T866&gt;0,IF(U866="","-",IF(X866&lt;0%,"DEGROWTH","GROWTH")))</f>
        <v>GROWTH</v>
      </c>
      <c r="Z866" s="75" t="n">
        <v>0</v>
      </c>
      <c r="AA866" s="70"/>
      <c r="AB866" s="70" t="s">
        <v>133</v>
      </c>
      <c r="AC866" s="70" t="s">
        <v>134</v>
      </c>
      <c r="AD866" s="3" t="n">
        <f aca="false">IF(K866=0,1,0)</f>
        <v>0</v>
      </c>
      <c r="AE866" s="76"/>
    </row>
    <row r="867" customFormat="false" ht="14.25" hidden="false" customHeight="true" outlineLevel="0" collapsed="false">
      <c r="A867" s="70" t="s">
        <v>134</v>
      </c>
      <c r="B867" s="72" t="s">
        <v>79</v>
      </c>
      <c r="C867" s="72" t="s">
        <v>2233</v>
      </c>
      <c r="D867" s="72" t="n">
        <v>1000002754</v>
      </c>
      <c r="E867" s="72" t="s">
        <v>2234</v>
      </c>
      <c r="F867" s="74" t="n">
        <v>44701</v>
      </c>
      <c r="G867" s="67" t="str">
        <f aca="false">IF(I867&gt;0,"Targeted Dealer","-")</f>
        <v>Targeted Dealer</v>
      </c>
      <c r="H867" s="67"/>
      <c r="I867" s="68" t="n">
        <v>124</v>
      </c>
      <c r="J867" s="68" t="n">
        <f aca="false">I867/$J$1*($J$1-$E$1)</f>
        <v>115.733333333333</v>
      </c>
      <c r="K867" s="69" t="n">
        <v>132.5</v>
      </c>
      <c r="L867" s="69" t="n">
        <f aca="false">I867-K867</f>
        <v>-8.5</v>
      </c>
      <c r="M867" s="69" t="n">
        <f aca="false">IFERROR((K867/J867%),"-")</f>
        <v>114.48732718894</v>
      </c>
      <c r="N867" s="97" t="n">
        <v>100</v>
      </c>
      <c r="O867" s="98" t="str">
        <f aca="false">IF(F867&lt;=$P$2,"Mar","")</f>
        <v>Mar</v>
      </c>
      <c r="P867" s="97" t="n">
        <f aca="false">N867</f>
        <v>100</v>
      </c>
      <c r="Q867" s="99" t="n">
        <f aca="false">K867-P867</f>
        <v>32.5</v>
      </c>
      <c r="R867" s="98" t="n">
        <f aca="false">IFERROR(IF(O867="Mar",(K867/P867-1))," ")</f>
        <v>0.325</v>
      </c>
      <c r="S867" s="100" t="str">
        <f aca="false">IF(N867&gt;0,IF(O867="","-",IF(R867&lt;0%,"DEGROWTH","GROWTH")))</f>
        <v>GROWTH</v>
      </c>
      <c r="T867" s="69" t="n">
        <v>80</v>
      </c>
      <c r="U867" s="101" t="str">
        <f aca="false">IF(F867&lt;=$V$2,"Apr","")</f>
        <v>Apr</v>
      </c>
      <c r="V867" s="97" t="n">
        <v>80</v>
      </c>
      <c r="W867" s="102" t="n">
        <f aca="false">K867-V867</f>
        <v>52.5</v>
      </c>
      <c r="X867" s="103" t="n">
        <f aca="false">IFERROR(IF(U867="Apr",(K867/V867-1)),0)</f>
        <v>0.65625</v>
      </c>
      <c r="Y867" s="104" t="str">
        <f aca="false">IF(T867&gt;0,IF(U867="","-",IF(X867&lt;0%,"DEGROWTH","GROWTH")))</f>
        <v>GROWTH</v>
      </c>
      <c r="Z867" s="75" t="n">
        <v>0</v>
      </c>
      <c r="AA867" s="70"/>
      <c r="AB867" s="70" t="s">
        <v>133</v>
      </c>
      <c r="AC867" s="70" t="s">
        <v>134</v>
      </c>
      <c r="AD867" s="3" t="n">
        <f aca="false">IF(K867=0,1,0)</f>
        <v>0</v>
      </c>
      <c r="AE867" s="76"/>
    </row>
    <row r="868" customFormat="false" ht="14.25" hidden="false" customHeight="true" outlineLevel="0" collapsed="false">
      <c r="A868" s="70" t="s">
        <v>134</v>
      </c>
      <c r="B868" s="72" t="s">
        <v>79</v>
      </c>
      <c r="C868" s="72" t="s">
        <v>2235</v>
      </c>
      <c r="D868" s="72" t="n">
        <v>1000003112</v>
      </c>
      <c r="E868" s="72" t="s">
        <v>2236</v>
      </c>
      <c r="F868" s="74" t="n">
        <v>44887</v>
      </c>
      <c r="G868" s="67" t="str">
        <f aca="false">IF(I868&gt;0,"Targeted Dealer","-")</f>
        <v>Targeted Dealer</v>
      </c>
      <c r="H868" s="67"/>
      <c r="I868" s="68" t="n">
        <v>120</v>
      </c>
      <c r="J868" s="68" t="n">
        <f aca="false">I868/$J$1*($J$1-$E$1)</f>
        <v>112</v>
      </c>
      <c r="K868" s="69" t="n">
        <v>414.65</v>
      </c>
      <c r="L868" s="69" t="n">
        <f aca="false">I868-K868</f>
        <v>-294.65</v>
      </c>
      <c r="M868" s="69" t="n">
        <f aca="false">IFERROR((K868/J868%),"-")</f>
        <v>370.223214285714</v>
      </c>
      <c r="N868" s="97" t="n">
        <v>111</v>
      </c>
      <c r="O868" s="98" t="str">
        <f aca="false">IF(F868&lt;=$P$2,"Mar","")</f>
        <v>Mar</v>
      </c>
      <c r="P868" s="97" t="n">
        <f aca="false">N868</f>
        <v>111</v>
      </c>
      <c r="Q868" s="99" t="n">
        <f aca="false">K868-P868</f>
        <v>303.65</v>
      </c>
      <c r="R868" s="98" t="n">
        <f aca="false">IFERROR(IF(O868="Mar",(K868/P868-1))," ")</f>
        <v>2.73558558558559</v>
      </c>
      <c r="S868" s="100" t="str">
        <f aca="false">IF(N868&gt;0,IF(O868="","-",IF(R868&lt;0%,"DEGROWTH","GROWTH")))</f>
        <v>GROWTH</v>
      </c>
      <c r="T868" s="69" t="n">
        <v>88</v>
      </c>
      <c r="U868" s="101" t="str">
        <f aca="false">IF(F868&lt;=$V$2,"Apr","")</f>
        <v>Apr</v>
      </c>
      <c r="V868" s="97" t="n">
        <v>88</v>
      </c>
      <c r="W868" s="102" t="n">
        <f aca="false">K868-V868</f>
        <v>326.65</v>
      </c>
      <c r="X868" s="103" t="n">
        <f aca="false">IFERROR(IF(U868="Apr",(K868/V868-1)),0)</f>
        <v>3.71193181818182</v>
      </c>
      <c r="Y868" s="104" t="str">
        <f aca="false">IF(T868&gt;0,IF(U868="","-",IF(X868&lt;0%,"DEGROWTH","GROWTH")))</f>
        <v>GROWTH</v>
      </c>
      <c r="Z868" s="75" t="n">
        <v>0</v>
      </c>
      <c r="AA868" s="70"/>
      <c r="AB868" s="70" t="s">
        <v>133</v>
      </c>
      <c r="AC868" s="70" t="s">
        <v>134</v>
      </c>
      <c r="AD868" s="3" t="n">
        <f aca="false">IF(K868=0,1,0)</f>
        <v>0</v>
      </c>
      <c r="AE868" s="76"/>
    </row>
    <row r="869" customFormat="false" ht="14.25" hidden="false" customHeight="true" outlineLevel="0" collapsed="false">
      <c r="A869" s="70" t="s">
        <v>134</v>
      </c>
      <c r="B869" s="72" t="s">
        <v>79</v>
      </c>
      <c r="C869" s="72" t="s">
        <v>2237</v>
      </c>
      <c r="D869" s="72" t="n">
        <v>1000003126</v>
      </c>
      <c r="E869" s="72" t="s">
        <v>2238</v>
      </c>
      <c r="F869" s="74" t="n">
        <v>44907</v>
      </c>
      <c r="G869" s="67" t="str">
        <f aca="false">IF(I869&gt;0,"Targeted Dealer","-")</f>
        <v>Targeted Dealer</v>
      </c>
      <c r="H869" s="67"/>
      <c r="I869" s="68" t="n">
        <v>150</v>
      </c>
      <c r="J869" s="68" t="n">
        <f aca="false">I869/$J$1*($J$1-$E$1)</f>
        <v>140</v>
      </c>
      <c r="K869" s="69" t="n">
        <v>204.5</v>
      </c>
      <c r="L869" s="69" t="n">
        <f aca="false">I869-K869</f>
        <v>-54.5</v>
      </c>
      <c r="M869" s="69" t="n">
        <f aca="false">IFERROR((K869/J869%),"-")</f>
        <v>146.071428571429</v>
      </c>
      <c r="N869" s="97" t="n">
        <v>165</v>
      </c>
      <c r="O869" s="98" t="str">
        <f aca="false">IF(F869&lt;=$P$2,"Mar","")</f>
        <v>Mar</v>
      </c>
      <c r="P869" s="97" t="n">
        <f aca="false">N869</f>
        <v>165</v>
      </c>
      <c r="Q869" s="99" t="n">
        <f aca="false">K869-P869</f>
        <v>39.5</v>
      </c>
      <c r="R869" s="98" t="n">
        <f aca="false">IFERROR(IF(O869="Mar",(K869/P869-1))," ")</f>
        <v>0.23939393939394</v>
      </c>
      <c r="S869" s="100" t="str">
        <f aca="false">IF(N869&gt;0,IF(O869="","-",IF(R869&lt;0%,"DEGROWTH","GROWTH")))</f>
        <v>GROWTH</v>
      </c>
      <c r="T869" s="69" t="n">
        <v>132</v>
      </c>
      <c r="U869" s="101" t="str">
        <f aca="false">IF(F869&lt;=$V$2,"Apr","")</f>
        <v>Apr</v>
      </c>
      <c r="V869" s="97" t="n">
        <v>132</v>
      </c>
      <c r="W869" s="102" t="n">
        <f aca="false">K869-V869</f>
        <v>72.5</v>
      </c>
      <c r="X869" s="103" t="n">
        <f aca="false">IFERROR(IF(U869="Apr",(K869/V869-1)),0)</f>
        <v>0.549242424242424</v>
      </c>
      <c r="Y869" s="104" t="str">
        <f aca="false">IF(T869&gt;0,IF(U869="","-",IF(X869&lt;0%,"DEGROWTH","GROWTH")))</f>
        <v>GROWTH</v>
      </c>
      <c r="Z869" s="75" t="n">
        <v>0</v>
      </c>
      <c r="AA869" s="70"/>
      <c r="AB869" s="70" t="s">
        <v>133</v>
      </c>
      <c r="AC869" s="70" t="s">
        <v>134</v>
      </c>
      <c r="AD869" s="3" t="n">
        <f aca="false">IF(K869=0,1,0)</f>
        <v>0</v>
      </c>
      <c r="AE869" s="76"/>
    </row>
    <row r="870" customFormat="false" ht="14.25" hidden="false" customHeight="true" outlineLevel="0" collapsed="false">
      <c r="A870" s="70" t="s">
        <v>134</v>
      </c>
      <c r="B870" s="72" t="s">
        <v>79</v>
      </c>
      <c r="C870" s="72" t="s">
        <v>314</v>
      </c>
      <c r="D870" s="72" t="n">
        <v>1000003554</v>
      </c>
      <c r="E870" s="72" t="s">
        <v>315</v>
      </c>
      <c r="F870" s="74" t="n">
        <v>45072</v>
      </c>
      <c r="G870" s="67" t="str">
        <f aca="false">IF(I870&gt;0,"Targeted Dealer","-")</f>
        <v>Targeted Dealer</v>
      </c>
      <c r="H870" s="67"/>
      <c r="I870" s="68" t="n">
        <v>20</v>
      </c>
      <c r="J870" s="68" t="n">
        <f aca="false">I870/$J$1*($J$1-$E$1)</f>
        <v>18.6666666666667</v>
      </c>
      <c r="K870" s="69" t="n">
        <v>0</v>
      </c>
      <c r="L870" s="69" t="n">
        <f aca="false">I870-K870</f>
        <v>20</v>
      </c>
      <c r="M870" s="69" t="n">
        <f aca="false">IFERROR((K870/J870%),"-")</f>
        <v>0</v>
      </c>
      <c r="N870" s="97" t="n">
        <v>0</v>
      </c>
      <c r="O870" s="98" t="str">
        <f aca="false">IF(F870&lt;=$P$2,"Mar","")</f>
        <v>Mar</v>
      </c>
      <c r="P870" s="97" t="n">
        <f aca="false">N870</f>
        <v>0</v>
      </c>
      <c r="Q870" s="99" t="n">
        <f aca="false">K870-P870</f>
        <v>0</v>
      </c>
      <c r="R870" s="98" t="str">
        <f aca="false">IFERROR(IF(O870="Mar",(K870/P870-1))," ")</f>
        <v> </v>
      </c>
      <c r="S870" s="105" t="b">
        <f aca="false">IF(N870&gt;0,IF(O870="","-",IF(R870&lt;0%,"DEGROWTH","GROWTH")))</f>
        <v>0</v>
      </c>
      <c r="T870" s="69" t="n">
        <v>25</v>
      </c>
      <c r="U870" s="101" t="str">
        <f aca="false">IF(F870&lt;=$V$2,"Apr","")</f>
        <v>Apr</v>
      </c>
      <c r="V870" s="97" t="n">
        <v>25</v>
      </c>
      <c r="W870" s="102" t="n">
        <f aca="false">K870-V870</f>
        <v>-25</v>
      </c>
      <c r="X870" s="103" t="n">
        <f aca="false">IFERROR(IF(U870="Apr",(K870/V870-1)),0)</f>
        <v>-1</v>
      </c>
      <c r="Y870" s="104" t="str">
        <f aca="false">IF(T870&gt;0,IF(U870="","-",IF(X870&lt;0%,"DEGROWTH","GROWTH")))</f>
        <v>DEGROWTH</v>
      </c>
      <c r="Z870" s="75" t="n">
        <v>0</v>
      </c>
      <c r="AA870" s="70"/>
      <c r="AB870" s="70" t="s">
        <v>133</v>
      </c>
      <c r="AC870" s="70" t="s">
        <v>134</v>
      </c>
      <c r="AD870" s="3" t="n">
        <f aca="false">IF(K870=0,1,0)</f>
        <v>1</v>
      </c>
      <c r="AE870" s="76"/>
    </row>
    <row r="871" customFormat="false" ht="14.25" hidden="false" customHeight="true" outlineLevel="0" collapsed="false">
      <c r="A871" s="70" t="s">
        <v>134</v>
      </c>
      <c r="B871" s="72" t="s">
        <v>79</v>
      </c>
      <c r="C871" s="72" t="s">
        <v>2239</v>
      </c>
      <c r="D871" s="72" t="n">
        <v>1000003677</v>
      </c>
      <c r="E871" s="72" t="s">
        <v>2240</v>
      </c>
      <c r="F871" s="74" t="n">
        <v>45142</v>
      </c>
      <c r="G871" s="67" t="str">
        <f aca="false">IF(I871&gt;0,"Targeted Dealer","-")</f>
        <v>Targeted Dealer</v>
      </c>
      <c r="H871" s="67"/>
      <c r="I871" s="68" t="n">
        <v>20</v>
      </c>
      <c r="J871" s="68" t="n">
        <f aca="false">I871/$J$1*($J$1-$E$1)</f>
        <v>18.6666666666667</v>
      </c>
      <c r="K871" s="69" t="n">
        <v>26</v>
      </c>
      <c r="L871" s="69" t="n">
        <f aca="false">I871-K871</f>
        <v>-6</v>
      </c>
      <c r="M871" s="69" t="n">
        <f aca="false">IFERROR((K871/J871%),"-")</f>
        <v>139.285714285714</v>
      </c>
      <c r="N871" s="97" t="n">
        <v>22</v>
      </c>
      <c r="O871" s="98" t="str">
        <f aca="false">IF(F871&lt;=$P$2,"Mar","")</f>
        <v>Mar</v>
      </c>
      <c r="P871" s="97" t="n">
        <f aca="false">N871</f>
        <v>22</v>
      </c>
      <c r="Q871" s="99" t="n">
        <f aca="false">K871-P871</f>
        <v>4</v>
      </c>
      <c r="R871" s="98" t="n">
        <f aca="false">IFERROR(IF(O871="Mar",(K871/P871-1))," ")</f>
        <v>0.181818181818182</v>
      </c>
      <c r="S871" s="100" t="str">
        <f aca="false">IF(N871&gt;0,IF(O871="","-",IF(R871&lt;0%,"DEGROWTH","GROWTH")))</f>
        <v>GROWTH</v>
      </c>
      <c r="T871" s="69" t="n">
        <v>15.15</v>
      </c>
      <c r="U871" s="101" t="str">
        <f aca="false">IF(F871&lt;=$V$2,"Apr","")</f>
        <v>Apr</v>
      </c>
      <c r="V871" s="97" t="n">
        <v>15.15</v>
      </c>
      <c r="W871" s="102" t="n">
        <f aca="false">K871-V871</f>
        <v>10.85</v>
      </c>
      <c r="X871" s="103" t="n">
        <f aca="false">IFERROR(IF(U871="Apr",(K871/V871-1)),0)</f>
        <v>0.716171617161716</v>
      </c>
      <c r="Y871" s="104" t="str">
        <f aca="false">IF(T871&gt;0,IF(U871="","-",IF(X871&lt;0%,"DEGROWTH","GROWTH")))</f>
        <v>GROWTH</v>
      </c>
      <c r="Z871" s="75" t="n">
        <v>0</v>
      </c>
      <c r="AA871" s="70"/>
      <c r="AB871" s="70" t="s">
        <v>133</v>
      </c>
      <c r="AC871" s="70" t="s">
        <v>134</v>
      </c>
      <c r="AD871" s="3" t="n">
        <f aca="false">IF(K871=0,1,0)</f>
        <v>0</v>
      </c>
      <c r="AE871" s="76"/>
    </row>
    <row r="872" customFormat="false" ht="14.25" hidden="false" customHeight="true" outlineLevel="0" collapsed="false">
      <c r="A872" s="70" t="s">
        <v>134</v>
      </c>
      <c r="B872" s="72" t="s">
        <v>79</v>
      </c>
      <c r="C872" s="72" t="s">
        <v>2241</v>
      </c>
      <c r="D872" s="72" t="n">
        <v>1000003714</v>
      </c>
      <c r="E872" s="72" t="s">
        <v>2242</v>
      </c>
      <c r="F872" s="74" t="n">
        <v>45181</v>
      </c>
      <c r="G872" s="67" t="str">
        <f aca="false">IF(I872&gt;0,"Targeted Dealer","-")</f>
        <v>Targeted Dealer</v>
      </c>
      <c r="H872" s="67"/>
      <c r="I872" s="68" t="n">
        <v>10</v>
      </c>
      <c r="J872" s="68" t="n">
        <f aca="false">I872/$J$1*($J$1-$E$1)</f>
        <v>9.33333333333333</v>
      </c>
      <c r="K872" s="69" t="n">
        <v>8.75</v>
      </c>
      <c r="L872" s="69" t="n">
        <f aca="false">I872-K872</f>
        <v>1.25</v>
      </c>
      <c r="M872" s="69" t="n">
        <f aca="false">IFERROR((K872/J872%),"-")</f>
        <v>93.75</v>
      </c>
      <c r="N872" s="97" t="n">
        <v>0</v>
      </c>
      <c r="O872" s="98" t="str">
        <f aca="false">IF(F872&lt;=$P$2,"Mar","")</f>
        <v>Mar</v>
      </c>
      <c r="P872" s="97" t="n">
        <f aca="false">N872</f>
        <v>0</v>
      </c>
      <c r="Q872" s="99" t="n">
        <f aca="false">K872-P872</f>
        <v>8.75</v>
      </c>
      <c r="R872" s="98" t="str">
        <f aca="false">IFERROR(IF(O872="Mar",(K872/P872-1))," ")</f>
        <v> </v>
      </c>
      <c r="S872" s="105" t="b">
        <f aca="false">IF(N872&gt;0,IF(O872="","-",IF(R872&lt;0%,"DEGROWTH","GROWTH")))</f>
        <v>0</v>
      </c>
      <c r="T872" s="69" t="n">
        <v>0</v>
      </c>
      <c r="U872" s="101" t="str">
        <f aca="false">IF(F872&lt;=$V$2,"Apr","")</f>
        <v>Apr</v>
      </c>
      <c r="V872" s="97" t="n">
        <v>0</v>
      </c>
      <c r="W872" s="102" t="n">
        <f aca="false">K872-V872</f>
        <v>8.75</v>
      </c>
      <c r="X872" s="103" t="n">
        <f aca="false">IFERROR(IF(U872="Apr",(K872/V872-1)),0)</f>
        <v>0</v>
      </c>
      <c r="Y872" s="106" t="b">
        <f aca="false">IF(T872&gt;0,IF(U872="","-",IF(X872&lt;0%,"DEGROWTH","GROWTH")))</f>
        <v>0</v>
      </c>
      <c r="Z872" s="75" t="n">
        <v>0</v>
      </c>
      <c r="AA872" s="70"/>
      <c r="AB872" s="70" t="s">
        <v>133</v>
      </c>
      <c r="AC872" s="70" t="s">
        <v>134</v>
      </c>
      <c r="AD872" s="3" t="n">
        <f aca="false">IF(K872=0,1,0)</f>
        <v>0</v>
      </c>
      <c r="AE872" s="76"/>
    </row>
    <row r="873" customFormat="false" ht="14.25" hidden="false" customHeight="true" outlineLevel="0" collapsed="false">
      <c r="A873" s="70" t="s">
        <v>134</v>
      </c>
      <c r="B873" s="72" t="s">
        <v>79</v>
      </c>
      <c r="C873" s="72" t="s">
        <v>2243</v>
      </c>
      <c r="D873" s="72" t="n">
        <v>1000003746</v>
      </c>
      <c r="E873" s="72" t="s">
        <v>2244</v>
      </c>
      <c r="F873" s="74" t="n">
        <v>45238</v>
      </c>
      <c r="G873" s="67" t="str">
        <f aca="false">IF(I873&gt;0,"Targeted Dealer","-")</f>
        <v>Targeted Dealer</v>
      </c>
      <c r="H873" s="67"/>
      <c r="I873" s="68" t="n">
        <v>10</v>
      </c>
      <c r="J873" s="68" t="n">
        <f aca="false">I873/$J$1*($J$1-$E$1)</f>
        <v>9.33333333333333</v>
      </c>
      <c r="K873" s="69" t="n">
        <v>0</v>
      </c>
      <c r="L873" s="69" t="n">
        <f aca="false">I873-K873</f>
        <v>10</v>
      </c>
      <c r="M873" s="69" t="n">
        <f aca="false">IFERROR((K873/J873%),"-")</f>
        <v>0</v>
      </c>
      <c r="N873" s="97" t="n">
        <v>0</v>
      </c>
      <c r="O873" s="98" t="str">
        <f aca="false">IF(F873&lt;=$P$2,"Mar","")</f>
        <v>Mar</v>
      </c>
      <c r="P873" s="97" t="n">
        <f aca="false">N873</f>
        <v>0</v>
      </c>
      <c r="Q873" s="99" t="n">
        <f aca="false">K873-P873</f>
        <v>0</v>
      </c>
      <c r="R873" s="98" t="str">
        <f aca="false">IFERROR(IF(O873="Mar",(K873/P873-1))," ")</f>
        <v> </v>
      </c>
      <c r="S873" s="105" t="b">
        <f aca="false">IF(N873&gt;0,IF(O873="","-",IF(R873&lt;0%,"DEGROWTH","GROWTH")))</f>
        <v>0</v>
      </c>
      <c r="T873" s="69" t="n">
        <v>10</v>
      </c>
      <c r="U873" s="101" t="str">
        <f aca="false">IF(F873&lt;=$V$2,"Apr","")</f>
        <v>Apr</v>
      </c>
      <c r="V873" s="97" t="n">
        <v>10</v>
      </c>
      <c r="W873" s="102" t="n">
        <f aca="false">K873-V873</f>
        <v>-10</v>
      </c>
      <c r="X873" s="103" t="n">
        <f aca="false">IFERROR(IF(U873="Apr",(K873/V873-1)),0)</f>
        <v>-1</v>
      </c>
      <c r="Y873" s="104" t="str">
        <f aca="false">IF(T873&gt;0,IF(U873="","-",IF(X873&lt;0%,"DEGROWTH","GROWTH")))</f>
        <v>DEGROWTH</v>
      </c>
      <c r="Z873" s="75" t="n">
        <v>0</v>
      </c>
      <c r="AA873" s="70"/>
      <c r="AB873" s="70" t="s">
        <v>133</v>
      </c>
      <c r="AC873" s="70" t="s">
        <v>134</v>
      </c>
      <c r="AD873" s="3" t="n">
        <f aca="false">IF(K873=0,1,0)</f>
        <v>1</v>
      </c>
      <c r="AE873" s="76"/>
    </row>
    <row r="874" customFormat="false" ht="14.25" hidden="false" customHeight="true" outlineLevel="0" collapsed="false">
      <c r="A874" s="75" t="s">
        <v>134</v>
      </c>
      <c r="B874" s="72" t="s">
        <v>79</v>
      </c>
      <c r="C874" s="79" t="s">
        <v>316</v>
      </c>
      <c r="D874" s="79" t="n">
        <v>1000003867</v>
      </c>
      <c r="E874" s="79" t="s">
        <v>317</v>
      </c>
      <c r="F874" s="74" t="n">
        <v>45342</v>
      </c>
      <c r="G874" s="67" t="str">
        <f aca="false">IF(I874&gt;0,"Targeted Dealer","-")</f>
        <v>Targeted Dealer</v>
      </c>
      <c r="H874" s="67"/>
      <c r="I874" s="68" t="n">
        <v>19</v>
      </c>
      <c r="J874" s="68" t="n">
        <f aca="false">I874/$J$1*($J$1-$E$1)</f>
        <v>17.7333333333333</v>
      </c>
      <c r="K874" s="69" t="n">
        <v>20</v>
      </c>
      <c r="L874" s="69" t="n">
        <f aca="false">I874-K874</f>
        <v>-1</v>
      </c>
      <c r="M874" s="69" t="n">
        <f aca="false">IFERROR((K874/J874%),"-")</f>
        <v>112.781954887218</v>
      </c>
      <c r="N874" s="97" t="n">
        <v>0</v>
      </c>
      <c r="O874" s="98" t="str">
        <f aca="false">IF(F874&lt;=$P$2,"Mar","")</f>
        <v>Mar</v>
      </c>
      <c r="P874" s="97" t="n">
        <f aca="false">N874</f>
        <v>0</v>
      </c>
      <c r="Q874" s="99" t="n">
        <f aca="false">K874-P874</f>
        <v>20</v>
      </c>
      <c r="R874" s="98" t="str">
        <f aca="false">IFERROR(IF(O874="Mar",(K874/P874-1))," ")</f>
        <v> </v>
      </c>
      <c r="S874" s="105" t="b">
        <f aca="false">IF(N874&gt;0,IF(O874="","-",IF(R874&lt;0%,"DEGROWTH","GROWTH")))</f>
        <v>0</v>
      </c>
      <c r="T874" s="69" t="n">
        <v>0</v>
      </c>
      <c r="U874" s="101" t="str">
        <f aca="false">IF(F874&lt;=$V$2,"Apr","")</f>
        <v>Apr</v>
      </c>
      <c r="V874" s="97" t="n">
        <v>0</v>
      </c>
      <c r="W874" s="102" t="n">
        <f aca="false">K874-V874</f>
        <v>20</v>
      </c>
      <c r="X874" s="103" t="n">
        <f aca="false">IFERROR(IF(U874="Apr",(K874/V874-1)),0)</f>
        <v>0</v>
      </c>
      <c r="Y874" s="106" t="b">
        <f aca="false">IF(T874&gt;0,IF(U874="","-",IF(X874&lt;0%,"DEGROWTH","GROWTH")))</f>
        <v>0</v>
      </c>
      <c r="Z874" s="75" t="n">
        <v>0</v>
      </c>
      <c r="AA874" s="70"/>
      <c r="AB874" s="70" t="s">
        <v>133</v>
      </c>
      <c r="AC874" s="75" t="s">
        <v>134</v>
      </c>
      <c r="AD874" s="3" t="n">
        <f aca="false">IF(K874=0,1,0)</f>
        <v>0</v>
      </c>
      <c r="AE874" s="76"/>
    </row>
    <row r="875" customFormat="false" ht="14.25" hidden="false" customHeight="true" outlineLevel="0" collapsed="false">
      <c r="A875" s="75" t="s">
        <v>134</v>
      </c>
      <c r="B875" s="72" t="s">
        <v>79</v>
      </c>
      <c r="C875" s="79" t="s">
        <v>2245</v>
      </c>
      <c r="D875" s="79" t="n">
        <v>1000003870</v>
      </c>
      <c r="E875" s="79" t="s">
        <v>2246</v>
      </c>
      <c r="F875" s="74" t="n">
        <v>45349</v>
      </c>
      <c r="G875" s="67" t="str">
        <f aca="false">IF(I875&gt;0,"Targeted Dealer","-")</f>
        <v>Targeted Dealer</v>
      </c>
      <c r="H875" s="67"/>
      <c r="I875" s="68" t="n">
        <v>20</v>
      </c>
      <c r="J875" s="68" t="n">
        <f aca="false">I875/$J$1*($J$1-$E$1)</f>
        <v>18.6666666666667</v>
      </c>
      <c r="K875" s="69" t="n">
        <v>18.5</v>
      </c>
      <c r="L875" s="69" t="n">
        <f aca="false">I875-K875</f>
        <v>1.5</v>
      </c>
      <c r="M875" s="69" t="n">
        <f aca="false">IFERROR((K875/J875%),"-")</f>
        <v>99.1071428571429</v>
      </c>
      <c r="N875" s="97" t="n">
        <v>26.5</v>
      </c>
      <c r="O875" s="98" t="str">
        <f aca="false">IF(F875&lt;=$P$2,"Mar","")</f>
        <v>Mar</v>
      </c>
      <c r="P875" s="97" t="n">
        <f aca="false">N875</f>
        <v>26.5</v>
      </c>
      <c r="Q875" s="99" t="n">
        <f aca="false">K875-P875</f>
        <v>-8</v>
      </c>
      <c r="R875" s="98" t="n">
        <f aca="false">IFERROR(IF(O875="Mar",(K875/P875-1))," ")</f>
        <v>-0.30188679245283</v>
      </c>
      <c r="S875" s="100" t="str">
        <f aca="false">IF(N875&gt;0,IF(O875="","-",IF(R875&lt;0%,"DEGROWTH","GROWTH")))</f>
        <v>DEGROWTH</v>
      </c>
      <c r="T875" s="69" t="n">
        <v>10</v>
      </c>
      <c r="U875" s="101" t="str">
        <f aca="false">IF(F875&lt;=$V$2,"Apr","")</f>
        <v>Apr</v>
      </c>
      <c r="V875" s="97" t="n">
        <v>10</v>
      </c>
      <c r="W875" s="102" t="n">
        <f aca="false">K875-V875</f>
        <v>8.5</v>
      </c>
      <c r="X875" s="103" t="n">
        <f aca="false">IFERROR(IF(U875="Apr",(K875/V875-1)),0)</f>
        <v>0.85</v>
      </c>
      <c r="Y875" s="104" t="str">
        <f aca="false">IF(T875&gt;0,IF(U875="","-",IF(X875&lt;0%,"DEGROWTH","GROWTH")))</f>
        <v>GROWTH</v>
      </c>
      <c r="Z875" s="75" t="n">
        <v>0</v>
      </c>
      <c r="AA875" s="70"/>
      <c r="AB875" s="70" t="s">
        <v>133</v>
      </c>
      <c r="AC875" s="75" t="s">
        <v>134</v>
      </c>
      <c r="AD875" s="3" t="n">
        <f aca="false">IF(K875=0,1,0)</f>
        <v>0</v>
      </c>
      <c r="AE875" s="76"/>
    </row>
    <row r="876" customFormat="false" ht="14.25" hidden="false" customHeight="true" outlineLevel="0" collapsed="false">
      <c r="A876" s="75" t="s">
        <v>134</v>
      </c>
      <c r="B876" s="72" t="s">
        <v>79</v>
      </c>
      <c r="C876" s="79" t="s">
        <v>2247</v>
      </c>
      <c r="D876" s="79" t="n">
        <v>1000003889</v>
      </c>
      <c r="E876" s="79" t="s">
        <v>2248</v>
      </c>
      <c r="F876" s="74" t="n">
        <v>45369</v>
      </c>
      <c r="G876" s="67" t="str">
        <f aca="false">IF(I876&gt;0,"Targeted Dealer","-")</f>
        <v>Targeted Dealer</v>
      </c>
      <c r="H876" s="67"/>
      <c r="I876" s="68" t="n">
        <v>100</v>
      </c>
      <c r="J876" s="68" t="n">
        <f aca="false">I876/$J$1*($J$1-$E$1)</f>
        <v>93.3333333333333</v>
      </c>
      <c r="K876" s="69" t="n">
        <v>229.45</v>
      </c>
      <c r="L876" s="69" t="n">
        <f aca="false">I876-K876</f>
        <v>-129.45</v>
      </c>
      <c r="M876" s="69" t="n">
        <f aca="false">IFERROR((K876/J876%),"-")</f>
        <v>245.839285714286</v>
      </c>
      <c r="N876" s="97" t="n">
        <v>172</v>
      </c>
      <c r="O876" s="98" t="str">
        <f aca="false">IF(F876&lt;=$P$2,"Mar","")</f>
        <v>Mar</v>
      </c>
      <c r="P876" s="97" t="n">
        <f aca="false">N876</f>
        <v>172</v>
      </c>
      <c r="Q876" s="99" t="n">
        <f aca="false">K876-P876</f>
        <v>57.45</v>
      </c>
      <c r="R876" s="98" t="n">
        <f aca="false">IFERROR(IF(O876="Mar",(K876/P876-1))," ")</f>
        <v>0.334011627906977</v>
      </c>
      <c r="S876" s="100" t="str">
        <f aca="false">IF(N876&gt;0,IF(O876="","-",IF(R876&lt;0%,"DEGROWTH","GROWTH")))</f>
        <v>GROWTH</v>
      </c>
      <c r="T876" s="69" t="n">
        <v>78.75</v>
      </c>
      <c r="U876" s="101" t="str">
        <f aca="false">IF(F876&lt;=$V$2,"Apr","")</f>
        <v>Apr</v>
      </c>
      <c r="V876" s="97" t="n">
        <v>78.75</v>
      </c>
      <c r="W876" s="102" t="n">
        <f aca="false">K876-V876</f>
        <v>150.7</v>
      </c>
      <c r="X876" s="103" t="n">
        <f aca="false">IFERROR(IF(U876="Apr",(K876/V876-1)),0)</f>
        <v>1.91365079365079</v>
      </c>
      <c r="Y876" s="104" t="str">
        <f aca="false">IF(T876&gt;0,IF(U876="","-",IF(X876&lt;0%,"DEGROWTH","GROWTH")))</f>
        <v>GROWTH</v>
      </c>
      <c r="Z876" s="75" t="n">
        <v>0</v>
      </c>
      <c r="AA876" s="70"/>
      <c r="AB876" s="70" t="s">
        <v>133</v>
      </c>
      <c r="AC876" s="75" t="s">
        <v>134</v>
      </c>
      <c r="AD876" s="3" t="n">
        <f aca="false">IF(K876=0,1,0)</f>
        <v>0</v>
      </c>
      <c r="AE876" s="76"/>
    </row>
    <row r="877" customFormat="false" ht="14.25" hidden="false" customHeight="true" outlineLevel="0" collapsed="false">
      <c r="A877" s="75" t="s">
        <v>134</v>
      </c>
      <c r="B877" s="72" t="s">
        <v>79</v>
      </c>
      <c r="C877" s="79" t="s">
        <v>2249</v>
      </c>
      <c r="D877" s="79" t="n">
        <v>1000003894</v>
      </c>
      <c r="E877" s="79" t="s">
        <v>2250</v>
      </c>
      <c r="F877" s="74" t="n">
        <v>45373</v>
      </c>
      <c r="G877" s="67" t="str">
        <f aca="false">IF(I877&gt;0,"Targeted Dealer","-")</f>
        <v>Targeted Dealer</v>
      </c>
      <c r="H877" s="67"/>
      <c r="I877" s="68" t="n">
        <v>30</v>
      </c>
      <c r="J877" s="68" t="n">
        <f aca="false">I877/$J$1*($J$1-$E$1)</f>
        <v>28</v>
      </c>
      <c r="K877" s="69" t="n">
        <v>37.5</v>
      </c>
      <c r="L877" s="69" t="n">
        <f aca="false">I877-K877</f>
        <v>-7.5</v>
      </c>
      <c r="M877" s="69" t="n">
        <f aca="false">IFERROR((K877/J877%),"-")</f>
        <v>133.928571428571</v>
      </c>
      <c r="N877" s="97" t="n">
        <v>8.75</v>
      </c>
      <c r="O877" s="98" t="str">
        <f aca="false">IF(F877&lt;=$P$2,"Mar","")</f>
        <v>Mar</v>
      </c>
      <c r="P877" s="97" t="n">
        <f aca="false">N877</f>
        <v>8.75</v>
      </c>
      <c r="Q877" s="99" t="n">
        <f aca="false">K877-P877</f>
        <v>28.75</v>
      </c>
      <c r="R877" s="98" t="n">
        <f aca="false">IFERROR(IF(O877="Mar",(K877/P877-1))," ")</f>
        <v>3.28571428571429</v>
      </c>
      <c r="S877" s="100" t="str">
        <f aca="false">IF(N877&gt;0,IF(O877="","-",IF(R877&lt;0%,"DEGROWTH","GROWTH")))</f>
        <v>GROWTH</v>
      </c>
      <c r="T877" s="69" t="n">
        <v>11.25</v>
      </c>
      <c r="U877" s="101" t="str">
        <f aca="false">IF(F877&lt;=$V$2,"Apr","")</f>
        <v>Apr</v>
      </c>
      <c r="V877" s="97" t="n">
        <v>11.25</v>
      </c>
      <c r="W877" s="102" t="n">
        <f aca="false">K877-V877</f>
        <v>26.25</v>
      </c>
      <c r="X877" s="103" t="n">
        <f aca="false">IFERROR(IF(U877="Apr",(K877/V877-1)),0)</f>
        <v>2.33333333333333</v>
      </c>
      <c r="Y877" s="104" t="str">
        <f aca="false">IF(T877&gt;0,IF(U877="","-",IF(X877&lt;0%,"DEGROWTH","GROWTH")))</f>
        <v>GROWTH</v>
      </c>
      <c r="Z877" s="75" t="n">
        <v>0</v>
      </c>
      <c r="AA877" s="70"/>
      <c r="AB877" s="70" t="s">
        <v>133</v>
      </c>
      <c r="AC877" s="75" t="s">
        <v>134</v>
      </c>
      <c r="AD877" s="3" t="n">
        <f aca="false">IF(K877=0,1,0)</f>
        <v>0</v>
      </c>
      <c r="AE877" s="76"/>
    </row>
    <row r="878" customFormat="false" ht="14.25" hidden="false" customHeight="true" outlineLevel="0" collapsed="false">
      <c r="A878" s="75" t="s">
        <v>134</v>
      </c>
      <c r="B878" s="72" t="s">
        <v>79</v>
      </c>
      <c r="C878" s="79" t="s">
        <v>2251</v>
      </c>
      <c r="D878" s="79" t="n">
        <v>1000003897</v>
      </c>
      <c r="E878" s="79" t="s">
        <v>2252</v>
      </c>
      <c r="F878" s="74" t="n">
        <v>45380</v>
      </c>
      <c r="G878" s="67" t="str">
        <f aca="false">IF(I878&gt;0,"Targeted Dealer","-")</f>
        <v>Targeted Dealer</v>
      </c>
      <c r="H878" s="67"/>
      <c r="I878" s="68" t="n">
        <v>60</v>
      </c>
      <c r="J878" s="68" t="n">
        <f aca="false">I878/$J$1*($J$1-$E$1)</f>
        <v>56</v>
      </c>
      <c r="K878" s="69" t="n">
        <v>59</v>
      </c>
      <c r="L878" s="69" t="n">
        <f aca="false">I878-K878</f>
        <v>1</v>
      </c>
      <c r="M878" s="69" t="n">
        <f aca="false">IFERROR((K878/J878%),"-")</f>
        <v>105.357142857143</v>
      </c>
      <c r="N878" s="97" t="n">
        <v>98</v>
      </c>
      <c r="O878" s="98" t="str">
        <f aca="false">IF(F878&lt;=$P$2,"Mar","")</f>
        <v>Mar</v>
      </c>
      <c r="P878" s="97" t="n">
        <f aca="false">N878</f>
        <v>98</v>
      </c>
      <c r="Q878" s="99" t="n">
        <f aca="false">K878-P878</f>
        <v>-39</v>
      </c>
      <c r="R878" s="98" t="n">
        <f aca="false">IFERROR(IF(O878="Mar",(K878/P878-1))," ")</f>
        <v>-0.397959183673469</v>
      </c>
      <c r="S878" s="100" t="str">
        <f aca="false">IF(N878&gt;0,IF(O878="","-",IF(R878&lt;0%,"DEGROWTH","GROWTH")))</f>
        <v>DEGROWTH</v>
      </c>
      <c r="T878" s="69" t="n">
        <v>20</v>
      </c>
      <c r="U878" s="101" t="str">
        <f aca="false">IF(F878&lt;=$V$2,"Apr","")</f>
        <v>Apr</v>
      </c>
      <c r="V878" s="97" t="n">
        <v>20</v>
      </c>
      <c r="W878" s="102" t="n">
        <f aca="false">K878-V878</f>
        <v>39</v>
      </c>
      <c r="X878" s="103" t="n">
        <f aca="false">IFERROR(IF(U878="Apr",(K878/V878-1)),0)</f>
        <v>1.95</v>
      </c>
      <c r="Y878" s="104" t="str">
        <f aca="false">IF(T878&gt;0,IF(U878="","-",IF(X878&lt;0%,"DEGROWTH","GROWTH")))</f>
        <v>GROWTH</v>
      </c>
      <c r="Z878" s="75" t="n">
        <v>0</v>
      </c>
      <c r="AA878" s="70"/>
      <c r="AB878" s="70" t="s">
        <v>133</v>
      </c>
      <c r="AC878" s="75" t="s">
        <v>134</v>
      </c>
      <c r="AD878" s="3" t="n">
        <f aca="false">IF(K878=0,1,0)</f>
        <v>0</v>
      </c>
      <c r="AE878" s="76"/>
    </row>
    <row r="879" customFormat="false" ht="14.25" hidden="false" customHeight="true" outlineLevel="0" collapsed="false">
      <c r="A879" s="75" t="s">
        <v>134</v>
      </c>
      <c r="B879" s="72" t="s">
        <v>79</v>
      </c>
      <c r="C879" s="79" t="s">
        <v>2253</v>
      </c>
      <c r="D879" s="79" t="n">
        <v>1000003990</v>
      </c>
      <c r="E879" s="79" t="s">
        <v>2254</v>
      </c>
      <c r="F879" s="74" t="n">
        <v>45443</v>
      </c>
      <c r="G879" s="67" t="str">
        <f aca="false">IF(I879&gt;0,"Targeted Dealer","-")</f>
        <v>Targeted Dealer</v>
      </c>
      <c r="H879" s="67"/>
      <c r="I879" s="68" t="n">
        <v>20</v>
      </c>
      <c r="J879" s="68" t="n">
        <f aca="false">I879/$J$1*($J$1-$E$1)</f>
        <v>18.6666666666667</v>
      </c>
      <c r="K879" s="69" t="n">
        <v>11.25</v>
      </c>
      <c r="L879" s="69" t="n">
        <f aca="false">I879-K879</f>
        <v>8.75</v>
      </c>
      <c r="M879" s="69" t="n">
        <f aca="false">IFERROR((K879/J879%),"-")</f>
        <v>60.2678571428571</v>
      </c>
      <c r="N879" s="97" t="n">
        <v>4.5</v>
      </c>
      <c r="O879" s="98" t="str">
        <f aca="false">IF(F879&lt;=$P$2,"Mar","")</f>
        <v>Mar</v>
      </c>
      <c r="P879" s="97" t="n">
        <f aca="false">N879</f>
        <v>4.5</v>
      </c>
      <c r="Q879" s="99" t="n">
        <f aca="false">K879-P879</f>
        <v>6.75</v>
      </c>
      <c r="R879" s="98" t="n">
        <f aca="false">IFERROR(IF(O879="Mar",(K879/P879-1))," ")</f>
        <v>1.5</v>
      </c>
      <c r="S879" s="100" t="str">
        <f aca="false">IF(N879&gt;0,IF(O879="","-",IF(R879&lt;0%,"DEGROWTH","GROWTH")))</f>
        <v>GROWTH</v>
      </c>
      <c r="T879" s="69" t="n">
        <v>22</v>
      </c>
      <c r="U879" s="101" t="str">
        <f aca="false">IF(F879&lt;=$V$2,"Apr","")</f>
        <v>Apr</v>
      </c>
      <c r="V879" s="97" t="n">
        <v>22</v>
      </c>
      <c r="W879" s="102" t="n">
        <f aca="false">K879-V879</f>
        <v>-10.75</v>
      </c>
      <c r="X879" s="103" t="n">
        <f aca="false">IFERROR(IF(U879="Apr",(K879/V879-1)),0)</f>
        <v>-0.488636363636364</v>
      </c>
      <c r="Y879" s="104" t="str">
        <f aca="false">IF(T879&gt;0,IF(U879="","-",IF(X879&lt;0%,"DEGROWTH","GROWTH")))</f>
        <v>DEGROWTH</v>
      </c>
      <c r="Z879" s="75" t="n">
        <v>0</v>
      </c>
      <c r="AA879" s="70"/>
      <c r="AB879" s="70" t="s">
        <v>133</v>
      </c>
      <c r="AC879" s="75" t="s">
        <v>134</v>
      </c>
      <c r="AD879" s="3" t="n">
        <f aca="false">IF(K879=0,1,0)</f>
        <v>0</v>
      </c>
      <c r="AE879" s="76"/>
    </row>
    <row r="880" customFormat="false" ht="14.25" hidden="false" customHeight="true" outlineLevel="0" collapsed="false">
      <c r="A880" s="75" t="s">
        <v>134</v>
      </c>
      <c r="B880" s="72" t="s">
        <v>79</v>
      </c>
      <c r="C880" s="79" t="s">
        <v>2255</v>
      </c>
      <c r="D880" s="79" t="n">
        <v>1000004024</v>
      </c>
      <c r="E880" s="79" t="s">
        <v>2256</v>
      </c>
      <c r="F880" s="74" t="n">
        <v>45472</v>
      </c>
      <c r="G880" s="67" t="str">
        <f aca="false">IF(I880&gt;0,"Targeted Dealer","-")</f>
        <v>Targeted Dealer</v>
      </c>
      <c r="H880" s="67"/>
      <c r="I880" s="68" t="n">
        <v>50</v>
      </c>
      <c r="J880" s="68" t="n">
        <f aca="false">I880/$J$1*($J$1-$E$1)</f>
        <v>46.6666666666667</v>
      </c>
      <c r="K880" s="69" t="n">
        <v>60.75</v>
      </c>
      <c r="L880" s="69" t="n">
        <f aca="false">I880-K880</f>
        <v>-10.75</v>
      </c>
      <c r="M880" s="69" t="n">
        <f aca="false">IFERROR((K880/J880%),"-")</f>
        <v>130.178571428571</v>
      </c>
      <c r="N880" s="97" t="n">
        <v>2.25</v>
      </c>
      <c r="O880" s="98" t="str">
        <f aca="false">IF(F880&lt;=$P$2,"Mar","")</f>
        <v>Mar</v>
      </c>
      <c r="P880" s="97" t="n">
        <f aca="false">N880</f>
        <v>2.25</v>
      </c>
      <c r="Q880" s="99" t="n">
        <f aca="false">K880-P880</f>
        <v>58.5</v>
      </c>
      <c r="R880" s="98" t="n">
        <f aca="false">IFERROR(IF(O880="Mar",(K880/P880-1))," ")</f>
        <v>26</v>
      </c>
      <c r="S880" s="100" t="str">
        <f aca="false">IF(N880&gt;0,IF(O880="","-",IF(R880&lt;0%,"DEGROWTH","GROWTH")))</f>
        <v>GROWTH</v>
      </c>
      <c r="T880" s="69" t="n">
        <v>10</v>
      </c>
      <c r="U880" s="101" t="str">
        <f aca="false">IF(F880&lt;=$V$2,"Apr","")</f>
        <v>Apr</v>
      </c>
      <c r="V880" s="97" t="n">
        <v>10</v>
      </c>
      <c r="W880" s="102" t="n">
        <f aca="false">K880-V880</f>
        <v>50.75</v>
      </c>
      <c r="X880" s="103" t="n">
        <f aca="false">IFERROR(IF(U880="Apr",(K880/V880-1)),0)</f>
        <v>5.075</v>
      </c>
      <c r="Y880" s="104" t="str">
        <f aca="false">IF(T880&gt;0,IF(U880="","-",IF(X880&lt;0%,"DEGROWTH","GROWTH")))</f>
        <v>GROWTH</v>
      </c>
      <c r="Z880" s="75" t="n">
        <v>0</v>
      </c>
      <c r="AA880" s="70"/>
      <c r="AB880" s="70" t="s">
        <v>133</v>
      </c>
      <c r="AC880" s="75" t="s">
        <v>134</v>
      </c>
      <c r="AD880" s="3" t="n">
        <f aca="false">IF(K880=0,1,0)</f>
        <v>0</v>
      </c>
      <c r="AE880" s="76"/>
    </row>
    <row r="881" customFormat="false" ht="14.25" hidden="false" customHeight="true" outlineLevel="0" collapsed="false">
      <c r="A881" s="75" t="s">
        <v>134</v>
      </c>
      <c r="B881" s="79" t="s">
        <v>79</v>
      </c>
      <c r="C881" s="79" t="s">
        <v>2257</v>
      </c>
      <c r="D881" s="79" t="n">
        <v>1000004049</v>
      </c>
      <c r="E881" s="79" t="s">
        <v>2258</v>
      </c>
      <c r="F881" s="74" t="n">
        <v>45493</v>
      </c>
      <c r="G881" s="67" t="str">
        <f aca="false">IF(I881&gt;0,"Targeted Dealer","-")</f>
        <v>Targeted Dealer</v>
      </c>
      <c r="H881" s="67"/>
      <c r="I881" s="68" t="n">
        <v>50</v>
      </c>
      <c r="J881" s="68" t="n">
        <f aca="false">I881/$J$1*($J$1-$E$1)</f>
        <v>46.6666666666667</v>
      </c>
      <c r="K881" s="69" t="n">
        <v>74</v>
      </c>
      <c r="L881" s="69" t="n">
        <f aca="false">I881-K881</f>
        <v>-24</v>
      </c>
      <c r="M881" s="69" t="n">
        <f aca="false">IFERROR((K881/J881%),"-")</f>
        <v>158.571428571429</v>
      </c>
      <c r="N881" s="97" t="n">
        <v>64</v>
      </c>
      <c r="O881" s="98" t="str">
        <f aca="false">IF(F881&lt;=$P$2,"Mar","")</f>
        <v>Mar</v>
      </c>
      <c r="P881" s="97" t="n">
        <f aca="false">N881</f>
        <v>64</v>
      </c>
      <c r="Q881" s="99" t="n">
        <f aca="false">K881-P881</f>
        <v>10</v>
      </c>
      <c r="R881" s="98" t="n">
        <f aca="false">IFERROR(IF(O881="Mar",(K881/P881-1))," ")</f>
        <v>0.15625</v>
      </c>
      <c r="S881" s="100" t="str">
        <f aca="false">IF(N881&gt;0,IF(O881="","-",IF(R881&lt;0%,"DEGROWTH","GROWTH")))</f>
        <v>GROWTH</v>
      </c>
      <c r="T881" s="69" t="n">
        <v>20</v>
      </c>
      <c r="U881" s="101" t="str">
        <f aca="false">IF(F881&lt;=$V$2,"Apr","")</f>
        <v>Apr</v>
      </c>
      <c r="V881" s="97" t="n">
        <v>20</v>
      </c>
      <c r="W881" s="102" t="n">
        <f aca="false">K881-V881</f>
        <v>54</v>
      </c>
      <c r="X881" s="103" t="n">
        <f aca="false">IFERROR(IF(U881="Apr",(K881/V881-1)),0)</f>
        <v>2.7</v>
      </c>
      <c r="Y881" s="104" t="str">
        <f aca="false">IF(T881&gt;0,IF(U881="","-",IF(X881&lt;0%,"DEGROWTH","GROWTH")))</f>
        <v>GROWTH</v>
      </c>
      <c r="Z881" s="75" t="n">
        <v>0</v>
      </c>
      <c r="AA881" s="70"/>
      <c r="AB881" s="70" t="s">
        <v>133</v>
      </c>
      <c r="AC881" s="75" t="s">
        <v>134</v>
      </c>
      <c r="AD881" s="3" t="n">
        <f aca="false">IF(K881=0,1,0)</f>
        <v>0</v>
      </c>
      <c r="AE881" s="76"/>
    </row>
    <row r="882" customFormat="false" ht="14.25" hidden="false" customHeight="true" outlineLevel="0" collapsed="false">
      <c r="A882" s="75" t="s">
        <v>134</v>
      </c>
      <c r="B882" s="79" t="s">
        <v>79</v>
      </c>
      <c r="C882" s="79" t="s">
        <v>2259</v>
      </c>
      <c r="D882" s="79" t="n">
        <v>1000004106</v>
      </c>
      <c r="E882" s="79" t="s">
        <v>2260</v>
      </c>
      <c r="F882" s="109" t="n">
        <v>45535</v>
      </c>
      <c r="G882" s="67" t="str">
        <f aca="false">IF(I882&gt;0,"Targeted Dealer","-")</f>
        <v>Targeted Dealer</v>
      </c>
      <c r="H882" s="67"/>
      <c r="I882" s="68" t="n">
        <v>50</v>
      </c>
      <c r="J882" s="68" t="n">
        <f aca="false">I882/$J$1*($J$1-$E$1)</f>
        <v>46.6666666666667</v>
      </c>
      <c r="K882" s="69" t="n">
        <v>39</v>
      </c>
      <c r="L882" s="69" t="n">
        <f aca="false">I882-K882</f>
        <v>11</v>
      </c>
      <c r="M882" s="69" t="n">
        <f aca="false">IFERROR((K882/J882%),"-")</f>
        <v>83.5714285714286</v>
      </c>
      <c r="N882" s="97" t="n">
        <v>20.25</v>
      </c>
      <c r="O882" s="98" t="str">
        <f aca="false">IF(F882&lt;=$P$2,"Mar","")</f>
        <v>Mar</v>
      </c>
      <c r="P882" s="97" t="n">
        <f aca="false">N882</f>
        <v>20.25</v>
      </c>
      <c r="Q882" s="99" t="n">
        <f aca="false">K882-P882</f>
        <v>18.75</v>
      </c>
      <c r="R882" s="98" t="n">
        <f aca="false">IFERROR(IF(O882="Mar",(K882/P882-1))," ")</f>
        <v>0.925925925925926</v>
      </c>
      <c r="S882" s="100" t="str">
        <f aca="false">IF(N882&gt;0,IF(O882="","-",IF(R882&lt;0%,"DEGROWTH","GROWTH")))</f>
        <v>GROWTH</v>
      </c>
      <c r="T882" s="69" t="n">
        <v>24.5</v>
      </c>
      <c r="U882" s="101" t="str">
        <f aca="false">IF(F882&lt;=$V$2,"Apr","")</f>
        <v>Apr</v>
      </c>
      <c r="V882" s="97" t="n">
        <v>24.5</v>
      </c>
      <c r="W882" s="102" t="n">
        <f aca="false">K882-V882</f>
        <v>14.5</v>
      </c>
      <c r="X882" s="103" t="n">
        <f aca="false">IFERROR(IF(U882="Apr",(K882/V882-1)),0)</f>
        <v>0.591836734693878</v>
      </c>
      <c r="Y882" s="104" t="str">
        <f aca="false">IF(T882&gt;0,IF(U882="","-",IF(X882&lt;0%,"DEGROWTH","GROWTH")))</f>
        <v>GROWTH</v>
      </c>
      <c r="Z882" s="75" t="n">
        <v>0</v>
      </c>
      <c r="AA882" s="70"/>
      <c r="AB882" s="70" t="s">
        <v>133</v>
      </c>
      <c r="AC882" s="75" t="s">
        <v>134</v>
      </c>
      <c r="AD882" s="3" t="n">
        <f aca="false">IF(K882=0,1,0)</f>
        <v>0</v>
      </c>
      <c r="AE882" s="76"/>
    </row>
    <row r="883" customFormat="false" ht="14.25" hidden="false" customHeight="true" outlineLevel="0" collapsed="false">
      <c r="A883" s="70" t="s">
        <v>134</v>
      </c>
      <c r="B883" s="72" t="s">
        <v>71</v>
      </c>
      <c r="C883" s="72" t="s">
        <v>2261</v>
      </c>
      <c r="D883" s="72" t="n">
        <v>1000000767</v>
      </c>
      <c r="E883" s="73" t="s">
        <v>2262</v>
      </c>
      <c r="F883" s="74" t="n">
        <v>38565</v>
      </c>
      <c r="G883" s="67" t="str">
        <f aca="false">IF(I883&gt;0,"Targeted Dealer","-")</f>
        <v>Targeted Dealer</v>
      </c>
      <c r="H883" s="67"/>
      <c r="I883" s="68" t="n">
        <v>805</v>
      </c>
      <c r="J883" s="68" t="n">
        <f aca="false">I883/$J$1*($J$1-$E$1)</f>
        <v>751.333333333333</v>
      </c>
      <c r="K883" s="69" t="n">
        <v>980</v>
      </c>
      <c r="L883" s="69" t="n">
        <f aca="false">I883-K883</f>
        <v>-175</v>
      </c>
      <c r="M883" s="69" t="n">
        <f aca="false">IFERROR((K883/J883%),"-")</f>
        <v>130.434782608696</v>
      </c>
      <c r="N883" s="97" t="n">
        <v>883.95</v>
      </c>
      <c r="O883" s="98" t="str">
        <f aca="false">IF(F883&lt;=$P$2,"Mar","")</f>
        <v>Mar</v>
      </c>
      <c r="P883" s="97" t="n">
        <f aca="false">N883</f>
        <v>883.95</v>
      </c>
      <c r="Q883" s="99" t="n">
        <f aca="false">K883-P883</f>
        <v>96.05</v>
      </c>
      <c r="R883" s="98" t="n">
        <f aca="false">IFERROR(IF(O883="Mar",(K883/P883-1))," ")</f>
        <v>0.108659992081</v>
      </c>
      <c r="S883" s="100" t="str">
        <f aca="false">IF(N883&gt;0,IF(O883="","-",IF(R883&lt;0%,"DEGROWTH","GROWTH")))</f>
        <v>GROWTH</v>
      </c>
      <c r="T883" s="69" t="n">
        <v>660</v>
      </c>
      <c r="U883" s="101" t="str">
        <f aca="false">IF(F883&lt;=$V$2,"Apr","")</f>
        <v>Apr</v>
      </c>
      <c r="V883" s="97" t="n">
        <v>660</v>
      </c>
      <c r="W883" s="102" t="n">
        <f aca="false">K883-V883</f>
        <v>320</v>
      </c>
      <c r="X883" s="103" t="n">
        <f aca="false">IFERROR(IF(U883="Apr",(K883/V883-1)),0)</f>
        <v>0.484848484848485</v>
      </c>
      <c r="Y883" s="104" t="str">
        <f aca="false">IF(T883&gt;0,IF(U883="","-",IF(X883&lt;0%,"DEGROWTH","GROWTH")))</f>
        <v>GROWTH</v>
      </c>
      <c r="Z883" s="75" t="n">
        <v>0</v>
      </c>
      <c r="AA883" s="70"/>
      <c r="AB883" s="70" t="s">
        <v>133</v>
      </c>
      <c r="AC883" s="70" t="s">
        <v>134</v>
      </c>
      <c r="AD883" s="3" t="n">
        <f aca="false">IF(K883=0,1,0)</f>
        <v>0</v>
      </c>
      <c r="AE883" s="76"/>
    </row>
    <row r="884" customFormat="false" ht="14.25" hidden="false" customHeight="true" outlineLevel="0" collapsed="false">
      <c r="A884" s="70" t="s">
        <v>134</v>
      </c>
      <c r="B884" s="72" t="s">
        <v>71</v>
      </c>
      <c r="C884" s="72" t="s">
        <v>318</v>
      </c>
      <c r="D884" s="72" t="n">
        <v>1000000772</v>
      </c>
      <c r="E884" s="73" t="s">
        <v>319</v>
      </c>
      <c r="F884" s="74" t="n">
        <v>40640</v>
      </c>
      <c r="G884" s="67" t="str">
        <f aca="false">IF(I884&gt;0,"Targeted Dealer","-")</f>
        <v>Targeted Dealer</v>
      </c>
      <c r="H884" s="67"/>
      <c r="I884" s="68" t="n">
        <v>75</v>
      </c>
      <c r="J884" s="68" t="n">
        <f aca="false">I884/$J$1*($J$1-$E$1)</f>
        <v>70</v>
      </c>
      <c r="K884" s="69" t="n">
        <v>0</v>
      </c>
      <c r="L884" s="69" t="n">
        <f aca="false">I884-K884</f>
        <v>75</v>
      </c>
      <c r="M884" s="69" t="n">
        <f aca="false">IFERROR((K884/J884%),"-")</f>
        <v>0</v>
      </c>
      <c r="N884" s="97" t="n">
        <v>0</v>
      </c>
      <c r="O884" s="98" t="str">
        <f aca="false">IF(F884&lt;=$P$2,"Mar","")</f>
        <v>Mar</v>
      </c>
      <c r="P884" s="97" t="n">
        <f aca="false">N884</f>
        <v>0</v>
      </c>
      <c r="Q884" s="99" t="n">
        <f aca="false">K884-P884</f>
        <v>0</v>
      </c>
      <c r="R884" s="98" t="str">
        <f aca="false">IFERROR(IF(O884="Mar",(K884/P884-1))," ")</f>
        <v> </v>
      </c>
      <c r="S884" s="105" t="b">
        <f aca="false">IF(N884&gt;0,IF(O884="","-",IF(R884&lt;0%,"DEGROWTH","GROWTH")))</f>
        <v>0</v>
      </c>
      <c r="T884" s="69" t="n">
        <v>80</v>
      </c>
      <c r="U884" s="101" t="str">
        <f aca="false">IF(F884&lt;=$V$2,"Apr","")</f>
        <v>Apr</v>
      </c>
      <c r="V884" s="97" t="n">
        <v>80</v>
      </c>
      <c r="W884" s="102" t="n">
        <f aca="false">K884-V884</f>
        <v>-80</v>
      </c>
      <c r="X884" s="103" t="n">
        <f aca="false">IFERROR(IF(U884="Apr",(K884/V884-1)),0)</f>
        <v>-1</v>
      </c>
      <c r="Y884" s="104" t="str">
        <f aca="false">IF(T884&gt;0,IF(U884="","-",IF(X884&lt;0%,"DEGROWTH","GROWTH")))</f>
        <v>DEGROWTH</v>
      </c>
      <c r="Z884" s="75" t="n">
        <v>0</v>
      </c>
      <c r="AA884" s="70"/>
      <c r="AB884" s="70" t="s">
        <v>133</v>
      </c>
      <c r="AC884" s="70" t="s">
        <v>134</v>
      </c>
      <c r="AD884" s="3" t="n">
        <f aca="false">IF(K884=0,1,0)</f>
        <v>1</v>
      </c>
      <c r="AE884" s="76"/>
    </row>
    <row r="885" customFormat="false" ht="14.25" hidden="false" customHeight="true" outlineLevel="0" collapsed="false">
      <c r="A885" s="70" t="s">
        <v>134</v>
      </c>
      <c r="B885" s="72" t="s">
        <v>71</v>
      </c>
      <c r="C885" s="72" t="s">
        <v>2263</v>
      </c>
      <c r="D885" s="72" t="n">
        <v>1000000776</v>
      </c>
      <c r="E885" s="73" t="s">
        <v>2264</v>
      </c>
      <c r="F885" s="74" t="n">
        <v>41263</v>
      </c>
      <c r="G885" s="67" t="str">
        <f aca="false">IF(I885&gt;0,"Targeted Dealer","-")</f>
        <v>Targeted Dealer</v>
      </c>
      <c r="H885" s="67"/>
      <c r="I885" s="68" t="n">
        <v>55</v>
      </c>
      <c r="J885" s="68" t="n">
        <f aca="false">I885/$J$1*($J$1-$E$1)</f>
        <v>51.3333333333333</v>
      </c>
      <c r="K885" s="69" t="n">
        <v>100</v>
      </c>
      <c r="L885" s="69" t="n">
        <f aca="false">I885-K885</f>
        <v>-45</v>
      </c>
      <c r="M885" s="69" t="n">
        <f aca="false">IFERROR((K885/J885%),"-")</f>
        <v>194.805194805195</v>
      </c>
      <c r="N885" s="97" t="n">
        <v>35</v>
      </c>
      <c r="O885" s="98" t="str">
        <f aca="false">IF(F885&lt;=$P$2,"Mar","")</f>
        <v>Mar</v>
      </c>
      <c r="P885" s="97" t="n">
        <f aca="false">N885</f>
        <v>35</v>
      </c>
      <c r="Q885" s="99" t="n">
        <f aca="false">K885-P885</f>
        <v>65</v>
      </c>
      <c r="R885" s="98" t="n">
        <f aca="false">IFERROR(IF(O885="Mar",(K885/P885-1))," ")</f>
        <v>1.85714285714286</v>
      </c>
      <c r="S885" s="100" t="str">
        <f aca="false">IF(N885&gt;0,IF(O885="","-",IF(R885&lt;0%,"DEGROWTH","GROWTH")))</f>
        <v>GROWTH</v>
      </c>
      <c r="T885" s="69" t="n">
        <v>60</v>
      </c>
      <c r="U885" s="101" t="str">
        <f aca="false">IF(F885&lt;=$V$2,"Apr","")</f>
        <v>Apr</v>
      </c>
      <c r="V885" s="97" t="n">
        <v>60</v>
      </c>
      <c r="W885" s="102" t="n">
        <f aca="false">K885-V885</f>
        <v>40</v>
      </c>
      <c r="X885" s="103" t="n">
        <f aca="false">IFERROR(IF(U885="Apr",(K885/V885-1)),0)</f>
        <v>0.666666666666667</v>
      </c>
      <c r="Y885" s="104" t="str">
        <f aca="false">IF(T885&gt;0,IF(U885="","-",IF(X885&lt;0%,"DEGROWTH","GROWTH")))</f>
        <v>GROWTH</v>
      </c>
      <c r="Z885" s="75" t="n">
        <v>0</v>
      </c>
      <c r="AA885" s="70"/>
      <c r="AB885" s="70" t="s">
        <v>133</v>
      </c>
      <c r="AC885" s="70" t="s">
        <v>134</v>
      </c>
      <c r="AD885" s="3" t="n">
        <f aca="false">IF(K885=0,1,0)</f>
        <v>0</v>
      </c>
      <c r="AE885" s="76"/>
    </row>
    <row r="886" customFormat="false" ht="14.25" hidden="false" customHeight="true" outlineLevel="0" collapsed="false">
      <c r="A886" s="70" t="s">
        <v>134</v>
      </c>
      <c r="B886" s="72" t="s">
        <v>71</v>
      </c>
      <c r="C886" s="72" t="s">
        <v>320</v>
      </c>
      <c r="D886" s="72" t="n">
        <v>1000000768</v>
      </c>
      <c r="E886" s="73" t="s">
        <v>321</v>
      </c>
      <c r="F886" s="74" t="n">
        <v>41816</v>
      </c>
      <c r="G886" s="67" t="str">
        <f aca="false">IF(I886&gt;0,"Targeted Dealer","-")</f>
        <v>Targeted Dealer</v>
      </c>
      <c r="H886" s="67"/>
      <c r="I886" s="68" t="n">
        <v>25</v>
      </c>
      <c r="J886" s="68" t="n">
        <f aca="false">I886/$J$1*($J$1-$E$1)</f>
        <v>23.3333333333333</v>
      </c>
      <c r="K886" s="69" t="n">
        <v>25</v>
      </c>
      <c r="L886" s="69" t="n">
        <f aca="false">I886-K886</f>
        <v>0</v>
      </c>
      <c r="M886" s="69" t="n">
        <f aca="false">IFERROR((K886/J886%),"-")</f>
        <v>107.142857142857</v>
      </c>
      <c r="N886" s="97" t="n">
        <v>25</v>
      </c>
      <c r="O886" s="98" t="str">
        <f aca="false">IF(F886&lt;=$P$2,"Mar","")</f>
        <v>Mar</v>
      </c>
      <c r="P886" s="97" t="n">
        <f aca="false">N886</f>
        <v>25</v>
      </c>
      <c r="Q886" s="99" t="n">
        <f aca="false">K886-P886</f>
        <v>0</v>
      </c>
      <c r="R886" s="98" t="n">
        <f aca="false">IFERROR(IF(O886="Mar",(K886/P886-1))," ")</f>
        <v>0</v>
      </c>
      <c r="S886" s="100" t="str">
        <f aca="false">IF(N886&gt;0,IF(O886="","-",IF(R886&lt;0%,"DEGROWTH","GROWTH")))</f>
        <v>GROWTH</v>
      </c>
      <c r="T886" s="69" t="n">
        <v>25</v>
      </c>
      <c r="U886" s="101" t="str">
        <f aca="false">IF(F886&lt;=$V$2,"Apr","")</f>
        <v>Apr</v>
      </c>
      <c r="V886" s="97" t="n">
        <v>25</v>
      </c>
      <c r="W886" s="102" t="n">
        <f aca="false">K886-V886</f>
        <v>0</v>
      </c>
      <c r="X886" s="103" t="n">
        <f aca="false">IFERROR(IF(U886="Apr",(K886/V886-1)),0)</f>
        <v>0</v>
      </c>
      <c r="Y886" s="104" t="str">
        <f aca="false">IF(T886&gt;0,IF(U886="","-",IF(X886&lt;0%,"DEGROWTH","GROWTH")))</f>
        <v>GROWTH</v>
      </c>
      <c r="Z886" s="75" t="n">
        <v>0</v>
      </c>
      <c r="AA886" s="70"/>
      <c r="AB886" s="70" t="s">
        <v>133</v>
      </c>
      <c r="AC886" s="70" t="s">
        <v>134</v>
      </c>
      <c r="AD886" s="3" t="n">
        <f aca="false">IF(K886=0,1,0)</f>
        <v>0</v>
      </c>
      <c r="AE886" s="76"/>
    </row>
    <row r="887" customFormat="false" ht="14.25" hidden="false" customHeight="true" outlineLevel="0" collapsed="false">
      <c r="A887" s="70" t="s">
        <v>134</v>
      </c>
      <c r="B887" s="72" t="s">
        <v>71</v>
      </c>
      <c r="C887" s="72" t="s">
        <v>2265</v>
      </c>
      <c r="D887" s="72" t="n">
        <v>1000000775</v>
      </c>
      <c r="E887" s="73" t="s">
        <v>2266</v>
      </c>
      <c r="F887" s="74" t="n">
        <v>42905</v>
      </c>
      <c r="G887" s="67" t="str">
        <f aca="false">IF(I887&gt;0,"Targeted Dealer","-")</f>
        <v>Targeted Dealer</v>
      </c>
      <c r="H887" s="67"/>
      <c r="I887" s="68" t="n">
        <v>135</v>
      </c>
      <c r="J887" s="68" t="n">
        <f aca="false">I887/$J$1*($J$1-$E$1)</f>
        <v>126</v>
      </c>
      <c r="K887" s="69" t="n">
        <v>95</v>
      </c>
      <c r="L887" s="69" t="n">
        <f aca="false">I887-K887</f>
        <v>40</v>
      </c>
      <c r="M887" s="69" t="n">
        <f aca="false">IFERROR((K887/J887%),"-")</f>
        <v>75.3968253968254</v>
      </c>
      <c r="N887" s="97" t="n">
        <v>55</v>
      </c>
      <c r="O887" s="98" t="str">
        <f aca="false">IF(F887&lt;=$P$2,"Mar","")</f>
        <v>Mar</v>
      </c>
      <c r="P887" s="97" t="n">
        <f aca="false">N887</f>
        <v>55</v>
      </c>
      <c r="Q887" s="99" t="n">
        <f aca="false">K887-P887</f>
        <v>40</v>
      </c>
      <c r="R887" s="98" t="n">
        <f aca="false">IFERROR(IF(O887="Mar",(K887/P887-1))," ")</f>
        <v>0.727272727272727</v>
      </c>
      <c r="S887" s="100" t="str">
        <f aca="false">IF(N887&gt;0,IF(O887="","-",IF(R887&lt;0%,"DEGROWTH","GROWTH")))</f>
        <v>GROWTH</v>
      </c>
      <c r="T887" s="69" t="n">
        <v>140</v>
      </c>
      <c r="U887" s="101" t="str">
        <f aca="false">IF(F887&lt;=$V$2,"Apr","")</f>
        <v>Apr</v>
      </c>
      <c r="V887" s="97" t="n">
        <v>140</v>
      </c>
      <c r="W887" s="102" t="n">
        <f aca="false">K887-V887</f>
        <v>-45</v>
      </c>
      <c r="X887" s="103" t="n">
        <f aca="false">IFERROR(IF(U887="Apr",(K887/V887-1)),0)</f>
        <v>-0.321428571428571</v>
      </c>
      <c r="Y887" s="104" t="str">
        <f aca="false">IF(T887&gt;0,IF(U887="","-",IF(X887&lt;0%,"DEGROWTH","GROWTH")))</f>
        <v>DEGROWTH</v>
      </c>
      <c r="Z887" s="75" t="n">
        <v>0</v>
      </c>
      <c r="AA887" s="70"/>
      <c r="AB887" s="70" t="s">
        <v>133</v>
      </c>
      <c r="AC887" s="70" t="s">
        <v>134</v>
      </c>
      <c r="AD887" s="3" t="n">
        <f aca="false">IF(K887=0,1,0)</f>
        <v>0</v>
      </c>
      <c r="AE887" s="76"/>
    </row>
    <row r="888" customFormat="false" ht="14.25" hidden="false" customHeight="true" outlineLevel="0" collapsed="false">
      <c r="A888" s="70" t="s">
        <v>134</v>
      </c>
      <c r="B888" s="72" t="s">
        <v>71</v>
      </c>
      <c r="C888" s="72" t="s">
        <v>2267</v>
      </c>
      <c r="D888" s="72" t="n">
        <v>1000000770</v>
      </c>
      <c r="E888" s="73" t="s">
        <v>2268</v>
      </c>
      <c r="F888" s="74" t="n">
        <v>42977</v>
      </c>
      <c r="G888" s="67" t="str">
        <f aca="false">IF(I888&gt;0,"Targeted Dealer","-")</f>
        <v>-</v>
      </c>
      <c r="H888" s="67"/>
      <c r="I888" s="68" t="n">
        <v>0</v>
      </c>
      <c r="J888" s="68" t="n">
        <f aca="false">I888/$J$1*($J$1-$E$1)</f>
        <v>0</v>
      </c>
      <c r="K888" s="69" t="n">
        <v>0</v>
      </c>
      <c r="L888" s="69" t="n">
        <f aca="false">I888-K888</f>
        <v>0</v>
      </c>
      <c r="M888" s="69" t="str">
        <f aca="false">IFERROR((K888/J888%),"-")</f>
        <v>-</v>
      </c>
      <c r="N888" s="97" t="n">
        <v>0</v>
      </c>
      <c r="O888" s="98" t="str">
        <f aca="false">IF(F888&lt;=$P$2,"Mar","")</f>
        <v>Mar</v>
      </c>
      <c r="P888" s="97" t="n">
        <f aca="false">N888</f>
        <v>0</v>
      </c>
      <c r="Q888" s="99" t="n">
        <f aca="false">K888-P888</f>
        <v>0</v>
      </c>
      <c r="R888" s="98" t="str">
        <f aca="false">IFERROR(IF(O888="Mar",(K888/P888-1))," ")</f>
        <v> </v>
      </c>
      <c r="S888" s="105" t="b">
        <f aca="false">IF(N888&gt;0,IF(O888="","-",IF(R888&lt;0%,"DEGROWTH","GROWTH")))</f>
        <v>0</v>
      </c>
      <c r="T888" s="69" t="n">
        <v>30</v>
      </c>
      <c r="U888" s="101" t="str">
        <f aca="false">IF(F888&lt;=$V$2,"Apr","")</f>
        <v>Apr</v>
      </c>
      <c r="V888" s="97" t="n">
        <v>30</v>
      </c>
      <c r="W888" s="102" t="n">
        <f aca="false">K888-V888</f>
        <v>-30</v>
      </c>
      <c r="X888" s="103" t="n">
        <f aca="false">IFERROR(IF(U888="Apr",(K888/V888-1)),0)</f>
        <v>-1</v>
      </c>
      <c r="Y888" s="104" t="str">
        <f aca="false">IF(T888&gt;0,IF(U888="","-",IF(X888&lt;0%,"DEGROWTH","GROWTH")))</f>
        <v>DEGROWTH</v>
      </c>
      <c r="Z888" s="75" t="n">
        <v>0</v>
      </c>
      <c r="AA888" s="70"/>
      <c r="AB888" s="70" t="s">
        <v>133</v>
      </c>
      <c r="AC888" s="70" t="s">
        <v>134</v>
      </c>
      <c r="AD888" s="3" t="n">
        <f aca="false">IF(K888=0,1,0)</f>
        <v>1</v>
      </c>
      <c r="AE888" s="76"/>
    </row>
    <row r="889" customFormat="false" ht="14.25" hidden="false" customHeight="true" outlineLevel="0" collapsed="false">
      <c r="A889" s="70" t="s">
        <v>134</v>
      </c>
      <c r="B889" s="72" t="s">
        <v>71</v>
      </c>
      <c r="C889" s="72" t="s">
        <v>2269</v>
      </c>
      <c r="D889" s="72" t="n">
        <v>1000000773</v>
      </c>
      <c r="E889" s="73" t="s">
        <v>2270</v>
      </c>
      <c r="F889" s="74" t="n">
        <v>43066</v>
      </c>
      <c r="G889" s="67" t="str">
        <f aca="false">IF(I889&gt;0,"Targeted Dealer","-")</f>
        <v>Targeted Dealer</v>
      </c>
      <c r="H889" s="67"/>
      <c r="I889" s="68" t="n">
        <v>125</v>
      </c>
      <c r="J889" s="68" t="n">
        <f aca="false">I889/$J$1*($J$1-$E$1)</f>
        <v>116.666666666667</v>
      </c>
      <c r="K889" s="69" t="n">
        <v>60</v>
      </c>
      <c r="L889" s="69" t="n">
        <f aca="false">I889-K889</f>
        <v>65</v>
      </c>
      <c r="M889" s="69" t="n">
        <f aca="false">IFERROR((K889/J889%),"-")</f>
        <v>51.4285714285714</v>
      </c>
      <c r="N889" s="97" t="n">
        <v>85</v>
      </c>
      <c r="O889" s="98" t="str">
        <f aca="false">IF(F889&lt;=$P$2,"Mar","")</f>
        <v>Mar</v>
      </c>
      <c r="P889" s="97" t="n">
        <f aca="false">N889</f>
        <v>85</v>
      </c>
      <c r="Q889" s="99" t="n">
        <f aca="false">K889-P889</f>
        <v>-25</v>
      </c>
      <c r="R889" s="98" t="n">
        <f aca="false">IFERROR(IF(O889="Mar",(K889/P889-1))," ")</f>
        <v>-0.294117647058824</v>
      </c>
      <c r="S889" s="100" t="str">
        <f aca="false">IF(N889&gt;0,IF(O889="","-",IF(R889&lt;0%,"DEGROWTH","GROWTH")))</f>
        <v>DEGROWTH</v>
      </c>
      <c r="T889" s="69" t="n">
        <v>96</v>
      </c>
      <c r="U889" s="101" t="str">
        <f aca="false">IF(F889&lt;=$V$2,"Apr","")</f>
        <v>Apr</v>
      </c>
      <c r="V889" s="97" t="n">
        <v>96</v>
      </c>
      <c r="W889" s="102" t="n">
        <f aca="false">K889-V889</f>
        <v>-36</v>
      </c>
      <c r="X889" s="103" t="n">
        <f aca="false">IFERROR(IF(U889="Apr",(K889/V889-1)),0)</f>
        <v>-0.375</v>
      </c>
      <c r="Y889" s="104" t="str">
        <f aca="false">IF(T889&gt;0,IF(U889="","-",IF(X889&lt;0%,"DEGROWTH","GROWTH")))</f>
        <v>DEGROWTH</v>
      </c>
      <c r="Z889" s="75" t="n">
        <v>0</v>
      </c>
      <c r="AA889" s="70"/>
      <c r="AB889" s="70" t="s">
        <v>133</v>
      </c>
      <c r="AC889" s="70" t="s">
        <v>134</v>
      </c>
      <c r="AD889" s="3" t="n">
        <f aca="false">IF(K889=0,1,0)</f>
        <v>0</v>
      </c>
      <c r="AE889" s="76"/>
    </row>
    <row r="890" customFormat="false" ht="14.25" hidden="false" customHeight="true" outlineLevel="0" collapsed="false">
      <c r="A890" s="70" t="s">
        <v>134</v>
      </c>
      <c r="B890" s="72" t="s">
        <v>71</v>
      </c>
      <c r="C890" s="72" t="s">
        <v>2271</v>
      </c>
      <c r="D890" s="72" t="n">
        <v>1000000769</v>
      </c>
      <c r="E890" s="73" t="s">
        <v>2272</v>
      </c>
      <c r="F890" s="74" t="n">
        <v>43305</v>
      </c>
      <c r="G890" s="67" t="str">
        <f aca="false">IF(I890&gt;0,"Targeted Dealer","-")</f>
        <v>Targeted Dealer</v>
      </c>
      <c r="H890" s="67"/>
      <c r="I890" s="68" t="n">
        <v>80</v>
      </c>
      <c r="J890" s="68" t="n">
        <f aca="false">I890/$J$1*($J$1-$E$1)</f>
        <v>74.6666666666667</v>
      </c>
      <c r="K890" s="69" t="n">
        <v>51</v>
      </c>
      <c r="L890" s="69" t="n">
        <f aca="false">I890-K890</f>
        <v>29</v>
      </c>
      <c r="M890" s="69" t="n">
        <f aca="false">IFERROR((K890/J890%),"-")</f>
        <v>68.3035714285714</v>
      </c>
      <c r="N890" s="97" t="n">
        <v>68</v>
      </c>
      <c r="O890" s="98" t="str">
        <f aca="false">IF(F890&lt;=$P$2,"Mar","")</f>
        <v>Mar</v>
      </c>
      <c r="P890" s="97" t="n">
        <f aca="false">N890</f>
        <v>68</v>
      </c>
      <c r="Q890" s="99" t="n">
        <f aca="false">K890-P890</f>
        <v>-17</v>
      </c>
      <c r="R890" s="98" t="n">
        <f aca="false">IFERROR(IF(O890="Mar",(K890/P890-1))," ")</f>
        <v>-0.25</v>
      </c>
      <c r="S890" s="100" t="str">
        <f aca="false">IF(N890&gt;0,IF(O890="","-",IF(R890&lt;0%,"DEGROWTH","GROWTH")))</f>
        <v>DEGROWTH</v>
      </c>
      <c r="T890" s="69" t="n">
        <v>51</v>
      </c>
      <c r="U890" s="101" t="str">
        <f aca="false">IF(F890&lt;=$V$2,"Apr","")</f>
        <v>Apr</v>
      </c>
      <c r="V890" s="97" t="n">
        <v>51</v>
      </c>
      <c r="W890" s="102" t="n">
        <f aca="false">K890-V890</f>
        <v>0</v>
      </c>
      <c r="X890" s="103" t="n">
        <f aca="false">IFERROR(IF(U890="Apr",(K890/V890-1)),0)</f>
        <v>0</v>
      </c>
      <c r="Y890" s="104" t="str">
        <f aca="false">IF(T890&gt;0,IF(U890="","-",IF(X890&lt;0%,"DEGROWTH","GROWTH")))</f>
        <v>GROWTH</v>
      </c>
      <c r="Z890" s="75" t="n">
        <v>0</v>
      </c>
      <c r="AA890" s="70"/>
      <c r="AB890" s="70" t="s">
        <v>133</v>
      </c>
      <c r="AC890" s="70" t="s">
        <v>134</v>
      </c>
      <c r="AD890" s="3" t="n">
        <f aca="false">IF(K890=0,1,0)</f>
        <v>0</v>
      </c>
      <c r="AE890" s="76"/>
    </row>
    <row r="891" customFormat="false" ht="14.25" hidden="false" customHeight="true" outlineLevel="0" collapsed="false">
      <c r="A891" s="70" t="s">
        <v>134</v>
      </c>
      <c r="B891" s="72" t="s">
        <v>71</v>
      </c>
      <c r="C891" s="72" t="s">
        <v>2273</v>
      </c>
      <c r="D891" s="72" t="n">
        <v>1000000774</v>
      </c>
      <c r="E891" s="73" t="s">
        <v>2274</v>
      </c>
      <c r="F891" s="74" t="n">
        <v>43319</v>
      </c>
      <c r="G891" s="67" t="str">
        <f aca="false">IF(I891&gt;0,"Targeted Dealer","-")</f>
        <v>Targeted Dealer</v>
      </c>
      <c r="H891" s="67"/>
      <c r="I891" s="68" t="n">
        <v>135</v>
      </c>
      <c r="J891" s="68" t="n">
        <f aca="false">I891/$J$1*($J$1-$E$1)</f>
        <v>126</v>
      </c>
      <c r="K891" s="69" t="n">
        <v>30</v>
      </c>
      <c r="L891" s="69" t="n">
        <f aca="false">I891-K891</f>
        <v>105</v>
      </c>
      <c r="M891" s="69" t="n">
        <f aca="false">IFERROR((K891/J891%),"-")</f>
        <v>23.8095238095238</v>
      </c>
      <c r="N891" s="97" t="n">
        <v>0</v>
      </c>
      <c r="O891" s="98" t="str">
        <f aca="false">IF(F891&lt;=$P$2,"Mar","")</f>
        <v>Mar</v>
      </c>
      <c r="P891" s="97" t="n">
        <f aca="false">N891</f>
        <v>0</v>
      </c>
      <c r="Q891" s="99" t="n">
        <f aca="false">K891-P891</f>
        <v>30</v>
      </c>
      <c r="R891" s="98" t="str">
        <f aca="false">IFERROR(IF(O891="Mar",(K891/P891-1))," ")</f>
        <v> </v>
      </c>
      <c r="S891" s="105" t="b">
        <f aca="false">IF(N891&gt;0,IF(O891="","-",IF(R891&lt;0%,"DEGROWTH","GROWTH")))</f>
        <v>0</v>
      </c>
      <c r="T891" s="69" t="n">
        <v>120</v>
      </c>
      <c r="U891" s="101" t="str">
        <f aca="false">IF(F891&lt;=$V$2,"Apr","")</f>
        <v>Apr</v>
      </c>
      <c r="V891" s="97" t="n">
        <v>120</v>
      </c>
      <c r="W891" s="102" t="n">
        <f aca="false">K891-V891</f>
        <v>-90</v>
      </c>
      <c r="X891" s="103" t="n">
        <f aca="false">IFERROR(IF(U891="Apr",(K891/V891-1)),0)</f>
        <v>-0.75</v>
      </c>
      <c r="Y891" s="104" t="str">
        <f aca="false">IF(T891&gt;0,IF(U891="","-",IF(X891&lt;0%,"DEGROWTH","GROWTH")))</f>
        <v>DEGROWTH</v>
      </c>
      <c r="Z891" s="75" t="n">
        <v>0</v>
      </c>
      <c r="AA891" s="70"/>
      <c r="AB891" s="70" t="s">
        <v>133</v>
      </c>
      <c r="AC891" s="70" t="s">
        <v>134</v>
      </c>
      <c r="AD891" s="3" t="n">
        <f aca="false">IF(K891=0,1,0)</f>
        <v>0</v>
      </c>
      <c r="AE891" s="76"/>
    </row>
    <row r="892" customFormat="false" ht="14.25" hidden="false" customHeight="true" outlineLevel="0" collapsed="false">
      <c r="A892" s="70" t="s">
        <v>134</v>
      </c>
      <c r="B892" s="72" t="s">
        <v>71</v>
      </c>
      <c r="C892" s="72" t="s">
        <v>322</v>
      </c>
      <c r="D892" s="72" t="n">
        <v>1000001085</v>
      </c>
      <c r="E892" s="73" t="s">
        <v>323</v>
      </c>
      <c r="F892" s="74" t="n">
        <v>43582</v>
      </c>
      <c r="G892" s="67" t="str">
        <f aca="false">IF(I892&gt;0,"Targeted Dealer","-")</f>
        <v>Targeted Dealer</v>
      </c>
      <c r="H892" s="67"/>
      <c r="I892" s="68" t="n">
        <v>70</v>
      </c>
      <c r="J892" s="68" t="n">
        <f aca="false">I892/$J$1*($J$1-$E$1)</f>
        <v>65.3333333333333</v>
      </c>
      <c r="K892" s="69" t="n">
        <v>30</v>
      </c>
      <c r="L892" s="69" t="n">
        <f aca="false">I892-K892</f>
        <v>40</v>
      </c>
      <c r="M892" s="69" t="n">
        <f aca="false">IFERROR((K892/J892%),"-")</f>
        <v>45.9183673469388</v>
      </c>
      <c r="N892" s="97" t="n">
        <v>30</v>
      </c>
      <c r="O892" s="98" t="str">
        <f aca="false">IF(F892&lt;=$P$2,"Mar","")</f>
        <v>Mar</v>
      </c>
      <c r="P892" s="97" t="n">
        <f aca="false">N892</f>
        <v>30</v>
      </c>
      <c r="Q892" s="99" t="n">
        <f aca="false">K892-P892</f>
        <v>0</v>
      </c>
      <c r="R892" s="98" t="n">
        <f aca="false">IFERROR(IF(O892="Mar",(K892/P892-1))," ")</f>
        <v>0</v>
      </c>
      <c r="S892" s="100" t="str">
        <f aca="false">IF(N892&gt;0,IF(O892="","-",IF(R892&lt;0%,"DEGROWTH","GROWTH")))</f>
        <v>GROWTH</v>
      </c>
      <c r="T892" s="69" t="n">
        <v>70</v>
      </c>
      <c r="U892" s="101" t="str">
        <f aca="false">IF(F892&lt;=$V$2,"Apr","")</f>
        <v>Apr</v>
      </c>
      <c r="V892" s="97" t="n">
        <v>70</v>
      </c>
      <c r="W892" s="102" t="n">
        <f aca="false">K892-V892</f>
        <v>-40</v>
      </c>
      <c r="X892" s="103" t="n">
        <f aca="false">IFERROR(IF(U892="Apr",(K892/V892-1)),0)</f>
        <v>-0.571428571428571</v>
      </c>
      <c r="Y892" s="104" t="str">
        <f aca="false">IF(T892&gt;0,IF(U892="","-",IF(X892&lt;0%,"DEGROWTH","GROWTH")))</f>
        <v>DEGROWTH</v>
      </c>
      <c r="Z892" s="75" t="n">
        <v>0</v>
      </c>
      <c r="AA892" s="70"/>
      <c r="AB892" s="70" t="s">
        <v>133</v>
      </c>
      <c r="AC892" s="70" t="s">
        <v>134</v>
      </c>
      <c r="AD892" s="3" t="n">
        <f aca="false">IF(K892=0,1,0)</f>
        <v>0</v>
      </c>
      <c r="AE892" s="76"/>
    </row>
    <row r="893" customFormat="false" ht="14.25" hidden="false" customHeight="true" outlineLevel="0" collapsed="false">
      <c r="A893" s="70" t="s">
        <v>134</v>
      </c>
      <c r="B893" s="72" t="s">
        <v>71</v>
      </c>
      <c r="C893" s="72" t="s">
        <v>2275</v>
      </c>
      <c r="D893" s="72" t="n">
        <v>1000001090</v>
      </c>
      <c r="E893" s="73" t="s">
        <v>2276</v>
      </c>
      <c r="F893" s="74" t="n">
        <v>43801</v>
      </c>
      <c r="G893" s="67" t="str">
        <f aca="false">IF(I893&gt;0,"Targeted Dealer","-")</f>
        <v>Targeted Dealer</v>
      </c>
      <c r="H893" s="67"/>
      <c r="I893" s="68" t="n">
        <v>410</v>
      </c>
      <c r="J893" s="68" t="n">
        <f aca="false">I893/$J$1*($J$1-$E$1)</f>
        <v>382.666666666667</v>
      </c>
      <c r="K893" s="69" t="n">
        <v>267</v>
      </c>
      <c r="L893" s="69" t="n">
        <f aca="false">I893-K893</f>
        <v>143</v>
      </c>
      <c r="M893" s="69" t="n">
        <f aca="false">IFERROR((K893/J893%),"-")</f>
        <v>69.7735191637631</v>
      </c>
      <c r="N893" s="97" t="n">
        <v>280</v>
      </c>
      <c r="O893" s="98" t="str">
        <f aca="false">IF(F893&lt;=$P$2,"Mar","")</f>
        <v>Mar</v>
      </c>
      <c r="P893" s="97" t="n">
        <f aca="false">N893</f>
        <v>280</v>
      </c>
      <c r="Q893" s="99" t="n">
        <f aca="false">K893-P893</f>
        <v>-13</v>
      </c>
      <c r="R893" s="98" t="n">
        <f aca="false">IFERROR(IF(O893="Mar",(K893/P893-1))," ")</f>
        <v>-0.0464285714285714</v>
      </c>
      <c r="S893" s="100" t="str">
        <f aca="false">IF(N893&gt;0,IF(O893="","-",IF(R893&lt;0%,"DEGROWTH","GROWTH")))</f>
        <v>DEGROWTH</v>
      </c>
      <c r="T893" s="69" t="n">
        <v>345</v>
      </c>
      <c r="U893" s="101" t="str">
        <f aca="false">IF(F893&lt;=$V$2,"Apr","")</f>
        <v>Apr</v>
      </c>
      <c r="V893" s="97" t="n">
        <v>345</v>
      </c>
      <c r="W893" s="102" t="n">
        <f aca="false">K893-V893</f>
        <v>-78</v>
      </c>
      <c r="X893" s="103" t="n">
        <f aca="false">IFERROR(IF(U893="Apr",(K893/V893-1)),0)</f>
        <v>-0.226086956521739</v>
      </c>
      <c r="Y893" s="104" t="str">
        <f aca="false">IF(T893&gt;0,IF(U893="","-",IF(X893&lt;0%,"DEGROWTH","GROWTH")))</f>
        <v>DEGROWTH</v>
      </c>
      <c r="Z893" s="75" t="n">
        <v>0</v>
      </c>
      <c r="AA893" s="70"/>
      <c r="AB893" s="70" t="s">
        <v>133</v>
      </c>
      <c r="AC893" s="70" t="s">
        <v>134</v>
      </c>
      <c r="AD893" s="3" t="n">
        <f aca="false">IF(K893=0,1,0)</f>
        <v>0</v>
      </c>
      <c r="AE893" s="76"/>
    </row>
    <row r="894" customFormat="false" ht="14.25" hidden="false" customHeight="true" outlineLevel="0" collapsed="false">
      <c r="A894" s="70" t="s">
        <v>134</v>
      </c>
      <c r="B894" s="72" t="s">
        <v>71</v>
      </c>
      <c r="C894" s="72" t="s">
        <v>2277</v>
      </c>
      <c r="D894" s="72" t="n">
        <v>1000001083</v>
      </c>
      <c r="E894" s="73" t="s">
        <v>2278</v>
      </c>
      <c r="F894" s="74" t="n">
        <v>44126</v>
      </c>
      <c r="G894" s="67" t="str">
        <f aca="false">IF(I894&gt;0,"Targeted Dealer","-")</f>
        <v>Targeted Dealer</v>
      </c>
      <c r="H894" s="67"/>
      <c r="I894" s="68" t="n">
        <v>135</v>
      </c>
      <c r="J894" s="68" t="n">
        <f aca="false">I894/$J$1*($J$1-$E$1)</f>
        <v>126</v>
      </c>
      <c r="K894" s="69" t="n">
        <v>115</v>
      </c>
      <c r="L894" s="69" t="n">
        <f aca="false">I894-K894</f>
        <v>20</v>
      </c>
      <c r="M894" s="69" t="n">
        <f aca="false">IFERROR((K894/J894%),"-")</f>
        <v>91.2698412698413</v>
      </c>
      <c r="N894" s="97" t="n">
        <v>90</v>
      </c>
      <c r="O894" s="98" t="str">
        <f aca="false">IF(F894&lt;=$P$2,"Mar","")</f>
        <v>Mar</v>
      </c>
      <c r="P894" s="97" t="n">
        <f aca="false">N894</f>
        <v>90</v>
      </c>
      <c r="Q894" s="99" t="n">
        <f aca="false">K894-P894</f>
        <v>25</v>
      </c>
      <c r="R894" s="98" t="n">
        <f aca="false">IFERROR(IF(O894="Mar",(K894/P894-1))," ")</f>
        <v>0.277777777777778</v>
      </c>
      <c r="S894" s="100" t="str">
        <f aca="false">IF(N894&gt;0,IF(O894="","-",IF(R894&lt;0%,"DEGROWTH","GROWTH")))</f>
        <v>GROWTH</v>
      </c>
      <c r="T894" s="69" t="n">
        <v>135</v>
      </c>
      <c r="U894" s="101" t="str">
        <f aca="false">IF(F894&lt;=$V$2,"Apr","")</f>
        <v>Apr</v>
      </c>
      <c r="V894" s="97" t="n">
        <v>135</v>
      </c>
      <c r="W894" s="102" t="n">
        <f aca="false">K894-V894</f>
        <v>-20</v>
      </c>
      <c r="X894" s="103" t="n">
        <f aca="false">IFERROR(IF(U894="Apr",(K894/V894-1)),0)</f>
        <v>-0.148148148148148</v>
      </c>
      <c r="Y894" s="104" t="str">
        <f aca="false">IF(T894&gt;0,IF(U894="","-",IF(X894&lt;0%,"DEGROWTH","GROWTH")))</f>
        <v>DEGROWTH</v>
      </c>
      <c r="Z894" s="75" t="n">
        <v>0</v>
      </c>
      <c r="AA894" s="70"/>
      <c r="AB894" s="70" t="s">
        <v>133</v>
      </c>
      <c r="AC894" s="70" t="s">
        <v>134</v>
      </c>
      <c r="AD894" s="3" t="n">
        <f aca="false">IF(K894=0,1,0)</f>
        <v>0</v>
      </c>
      <c r="AE894" s="76"/>
    </row>
    <row r="895" customFormat="false" ht="14.25" hidden="false" customHeight="true" outlineLevel="0" collapsed="false">
      <c r="A895" s="70" t="s">
        <v>134</v>
      </c>
      <c r="B895" s="72" t="s">
        <v>71</v>
      </c>
      <c r="C895" s="72" t="s">
        <v>2279</v>
      </c>
      <c r="D895" s="72" t="n">
        <v>1000001089</v>
      </c>
      <c r="E895" s="73" t="s">
        <v>2280</v>
      </c>
      <c r="F895" s="74" t="n">
        <v>44197</v>
      </c>
      <c r="G895" s="67" t="str">
        <f aca="false">IF(I895&gt;0,"Targeted Dealer","-")</f>
        <v>Targeted Dealer</v>
      </c>
      <c r="H895" s="67"/>
      <c r="I895" s="68" t="n">
        <v>90</v>
      </c>
      <c r="J895" s="68" t="n">
        <f aca="false">I895/$J$1*($J$1-$E$1)</f>
        <v>84</v>
      </c>
      <c r="K895" s="69" t="n">
        <v>215</v>
      </c>
      <c r="L895" s="69" t="n">
        <f aca="false">I895-K895</f>
        <v>-125</v>
      </c>
      <c r="M895" s="69" t="n">
        <f aca="false">IFERROR((K895/J895%),"-")</f>
        <v>255.952380952381</v>
      </c>
      <c r="N895" s="97" t="n">
        <v>156</v>
      </c>
      <c r="O895" s="98" t="str">
        <f aca="false">IF(F895&lt;=$P$2,"Mar","")</f>
        <v>Mar</v>
      </c>
      <c r="P895" s="97" t="n">
        <f aca="false">N895</f>
        <v>156</v>
      </c>
      <c r="Q895" s="99" t="n">
        <f aca="false">K895-P895</f>
        <v>59</v>
      </c>
      <c r="R895" s="98" t="n">
        <f aca="false">IFERROR(IF(O895="Mar",(K895/P895-1))," ")</f>
        <v>0.378205128205128</v>
      </c>
      <c r="S895" s="100" t="str">
        <f aca="false">IF(N895&gt;0,IF(O895="","-",IF(R895&lt;0%,"DEGROWTH","GROWTH")))</f>
        <v>GROWTH</v>
      </c>
      <c r="T895" s="69" t="n">
        <v>35</v>
      </c>
      <c r="U895" s="101" t="str">
        <f aca="false">IF(F895&lt;=$V$2,"Apr","")</f>
        <v>Apr</v>
      </c>
      <c r="V895" s="97" t="n">
        <v>35</v>
      </c>
      <c r="W895" s="102" t="n">
        <f aca="false">K895-V895</f>
        <v>180</v>
      </c>
      <c r="X895" s="103" t="n">
        <f aca="false">IFERROR(IF(U895="Apr",(K895/V895-1)),0)</f>
        <v>5.14285714285714</v>
      </c>
      <c r="Y895" s="104" t="str">
        <f aca="false">IF(T895&gt;0,IF(U895="","-",IF(X895&lt;0%,"DEGROWTH","GROWTH")))</f>
        <v>GROWTH</v>
      </c>
      <c r="Z895" s="75" t="n">
        <v>0</v>
      </c>
      <c r="AA895" s="70"/>
      <c r="AB895" s="70" t="s">
        <v>133</v>
      </c>
      <c r="AC895" s="70" t="s">
        <v>134</v>
      </c>
      <c r="AD895" s="3" t="n">
        <f aca="false">IF(K895=0,1,0)</f>
        <v>0</v>
      </c>
      <c r="AE895" s="76"/>
    </row>
    <row r="896" customFormat="false" ht="14.25" hidden="false" customHeight="true" outlineLevel="0" collapsed="false">
      <c r="A896" s="70" t="s">
        <v>134</v>
      </c>
      <c r="B896" s="72" t="s">
        <v>71</v>
      </c>
      <c r="C896" s="72" t="s">
        <v>2281</v>
      </c>
      <c r="D896" s="72" t="n">
        <v>1000001088</v>
      </c>
      <c r="E896" s="73" t="s">
        <v>2282</v>
      </c>
      <c r="F896" s="74" t="n">
        <v>44321</v>
      </c>
      <c r="G896" s="67" t="str">
        <f aca="false">IF(I896&gt;0,"Targeted Dealer","-")</f>
        <v>Targeted Dealer</v>
      </c>
      <c r="H896" s="67"/>
      <c r="I896" s="68" t="n">
        <v>25</v>
      </c>
      <c r="J896" s="68" t="n">
        <f aca="false">I896/$J$1*($J$1-$E$1)</f>
        <v>23.3333333333333</v>
      </c>
      <c r="K896" s="69" t="n">
        <v>23</v>
      </c>
      <c r="L896" s="69" t="n">
        <f aca="false">I896-K896</f>
        <v>2</v>
      </c>
      <c r="M896" s="69" t="n">
        <f aca="false">IFERROR((K896/J896%),"-")</f>
        <v>98.5714285714286</v>
      </c>
      <c r="N896" s="97" t="n">
        <v>0</v>
      </c>
      <c r="O896" s="98" t="str">
        <f aca="false">IF(F896&lt;=$P$2,"Mar","")</f>
        <v>Mar</v>
      </c>
      <c r="P896" s="97" t="n">
        <f aca="false">N896</f>
        <v>0</v>
      </c>
      <c r="Q896" s="99" t="n">
        <f aca="false">K896-P896</f>
        <v>23</v>
      </c>
      <c r="R896" s="98" t="str">
        <f aca="false">IFERROR(IF(O896="Mar",(K896/P896-1))," ")</f>
        <v> </v>
      </c>
      <c r="S896" s="105" t="b">
        <f aca="false">IF(N896&gt;0,IF(O896="","-",IF(R896&lt;0%,"DEGROWTH","GROWTH")))</f>
        <v>0</v>
      </c>
      <c r="T896" s="69" t="n">
        <v>0</v>
      </c>
      <c r="U896" s="101" t="str">
        <f aca="false">IF(F896&lt;=$V$2,"Apr","")</f>
        <v>Apr</v>
      </c>
      <c r="V896" s="97" t="n">
        <v>0</v>
      </c>
      <c r="W896" s="102" t="n">
        <f aca="false">K896-V896</f>
        <v>23</v>
      </c>
      <c r="X896" s="103" t="n">
        <f aca="false">IFERROR(IF(U896="Apr",(K896/V896-1)),0)</f>
        <v>0</v>
      </c>
      <c r="Y896" s="106" t="b">
        <f aca="false">IF(T896&gt;0,IF(U896="","-",IF(X896&lt;0%,"DEGROWTH","GROWTH")))</f>
        <v>0</v>
      </c>
      <c r="Z896" s="75" t="n">
        <v>0</v>
      </c>
      <c r="AA896" s="70"/>
      <c r="AB896" s="70" t="s">
        <v>133</v>
      </c>
      <c r="AC896" s="70" t="s">
        <v>134</v>
      </c>
      <c r="AD896" s="3" t="n">
        <f aca="false">IF(K896=0,1,0)</f>
        <v>0</v>
      </c>
      <c r="AE896" s="76"/>
    </row>
    <row r="897" customFormat="false" ht="14.25" hidden="false" customHeight="true" outlineLevel="0" collapsed="false">
      <c r="A897" s="70" t="s">
        <v>134</v>
      </c>
      <c r="B897" s="72" t="s">
        <v>71</v>
      </c>
      <c r="C897" s="72" t="s">
        <v>2283</v>
      </c>
      <c r="D897" s="72" t="n">
        <v>1000002756</v>
      </c>
      <c r="E897" s="72" t="s">
        <v>2284</v>
      </c>
      <c r="F897" s="74" t="n">
        <v>44704</v>
      </c>
      <c r="G897" s="67" t="str">
        <f aca="false">IF(I897&gt;0,"Targeted Dealer","-")</f>
        <v>Targeted Dealer</v>
      </c>
      <c r="H897" s="67"/>
      <c r="I897" s="68" t="n">
        <v>120</v>
      </c>
      <c r="J897" s="68" t="n">
        <f aca="false">I897/$J$1*($J$1-$E$1)</f>
        <v>112</v>
      </c>
      <c r="K897" s="69" t="n">
        <v>60</v>
      </c>
      <c r="L897" s="69" t="n">
        <f aca="false">I897-K897</f>
        <v>60</v>
      </c>
      <c r="M897" s="69" t="n">
        <f aca="false">IFERROR((K897/J897%),"-")</f>
        <v>53.5714285714286</v>
      </c>
      <c r="N897" s="97" t="n">
        <v>5</v>
      </c>
      <c r="O897" s="98" t="str">
        <f aca="false">IF(F897&lt;=$P$2,"Mar","")</f>
        <v>Mar</v>
      </c>
      <c r="P897" s="97" t="n">
        <f aca="false">N897</f>
        <v>5</v>
      </c>
      <c r="Q897" s="99" t="n">
        <f aca="false">K897-P897</f>
        <v>55</v>
      </c>
      <c r="R897" s="98" t="n">
        <f aca="false">IFERROR(IF(O897="Mar",(K897/P897-1))," ")</f>
        <v>11</v>
      </c>
      <c r="S897" s="100" t="str">
        <f aca="false">IF(N897&gt;0,IF(O897="","-",IF(R897&lt;0%,"DEGROWTH","GROWTH")))</f>
        <v>GROWTH</v>
      </c>
      <c r="T897" s="69" t="n">
        <v>90</v>
      </c>
      <c r="U897" s="101" t="str">
        <f aca="false">IF(F897&lt;=$V$2,"Apr","")</f>
        <v>Apr</v>
      </c>
      <c r="V897" s="97" t="n">
        <v>90</v>
      </c>
      <c r="W897" s="102" t="n">
        <f aca="false">K897-V897</f>
        <v>-30</v>
      </c>
      <c r="X897" s="103" t="n">
        <f aca="false">IFERROR(IF(U897="Apr",(K897/V897-1)),0)</f>
        <v>-0.333333333333333</v>
      </c>
      <c r="Y897" s="104" t="str">
        <f aca="false">IF(T897&gt;0,IF(U897="","-",IF(X897&lt;0%,"DEGROWTH","GROWTH")))</f>
        <v>DEGROWTH</v>
      </c>
      <c r="Z897" s="75" t="n">
        <v>0</v>
      </c>
      <c r="AA897" s="70"/>
      <c r="AB897" s="70" t="s">
        <v>133</v>
      </c>
      <c r="AC897" s="70" t="s">
        <v>134</v>
      </c>
      <c r="AD897" s="3" t="n">
        <f aca="false">IF(K897=0,1,0)</f>
        <v>0</v>
      </c>
      <c r="AE897" s="76"/>
    </row>
    <row r="898" customFormat="false" ht="14.25" hidden="false" customHeight="true" outlineLevel="0" collapsed="false">
      <c r="A898" s="70" t="s">
        <v>134</v>
      </c>
      <c r="B898" s="72" t="s">
        <v>71</v>
      </c>
      <c r="C898" s="72" t="s">
        <v>2285</v>
      </c>
      <c r="D898" s="72" t="n">
        <v>1000003158</v>
      </c>
      <c r="E898" s="72" t="s">
        <v>2286</v>
      </c>
      <c r="F898" s="74" t="n">
        <v>44914</v>
      </c>
      <c r="G898" s="67" t="str">
        <f aca="false">IF(I898&gt;0,"Targeted Dealer","-")</f>
        <v>-</v>
      </c>
      <c r="H898" s="67"/>
      <c r="I898" s="68" t="n">
        <v>0</v>
      </c>
      <c r="J898" s="68" t="n">
        <f aca="false">I898/$J$1*($J$1-$E$1)</f>
        <v>0</v>
      </c>
      <c r="K898" s="69" t="n">
        <v>0</v>
      </c>
      <c r="L898" s="69" t="n">
        <f aca="false">I898-K898</f>
        <v>0</v>
      </c>
      <c r="M898" s="69" t="str">
        <f aca="false">IFERROR((K898/J898%),"-")</f>
        <v>-</v>
      </c>
      <c r="N898" s="97" t="n">
        <v>0</v>
      </c>
      <c r="O898" s="98" t="str">
        <f aca="false">IF(F898&lt;=$P$2,"Mar","")</f>
        <v>Mar</v>
      </c>
      <c r="P898" s="97" t="n">
        <f aca="false">N898</f>
        <v>0</v>
      </c>
      <c r="Q898" s="99" t="n">
        <f aca="false">K898-P898</f>
        <v>0</v>
      </c>
      <c r="R898" s="98" t="str">
        <f aca="false">IFERROR(IF(O898="Mar",(K898/P898-1))," ")</f>
        <v> </v>
      </c>
      <c r="S898" s="105" t="b">
        <f aca="false">IF(N898&gt;0,IF(O898="","-",IF(R898&lt;0%,"DEGROWTH","GROWTH")))</f>
        <v>0</v>
      </c>
      <c r="T898" s="69" t="n">
        <v>60</v>
      </c>
      <c r="U898" s="101" t="str">
        <f aca="false">IF(F898&lt;=$V$2,"Apr","")</f>
        <v>Apr</v>
      </c>
      <c r="V898" s="97" t="n">
        <v>60</v>
      </c>
      <c r="W898" s="102" t="n">
        <f aca="false">K898-V898</f>
        <v>-60</v>
      </c>
      <c r="X898" s="103" t="n">
        <f aca="false">IFERROR(IF(U898="Apr",(K898/V898-1)),0)</f>
        <v>-1</v>
      </c>
      <c r="Y898" s="104" t="str">
        <f aca="false">IF(T898&gt;0,IF(U898="","-",IF(X898&lt;0%,"DEGROWTH","GROWTH")))</f>
        <v>DEGROWTH</v>
      </c>
      <c r="Z898" s="75" t="n">
        <v>0</v>
      </c>
      <c r="AA898" s="70"/>
      <c r="AB898" s="70" t="s">
        <v>133</v>
      </c>
      <c r="AC898" s="70" t="s">
        <v>134</v>
      </c>
      <c r="AD898" s="3" t="n">
        <f aca="false">IF(K898=0,1,0)</f>
        <v>1</v>
      </c>
      <c r="AE898" s="76"/>
    </row>
    <row r="899" customFormat="false" ht="14.25" hidden="false" customHeight="true" outlineLevel="0" collapsed="false">
      <c r="A899" s="70" t="s">
        <v>134</v>
      </c>
      <c r="B899" s="72" t="s">
        <v>71</v>
      </c>
      <c r="C899" s="72" t="s">
        <v>2287</v>
      </c>
      <c r="D899" s="72" t="n">
        <v>1000003565</v>
      </c>
      <c r="E899" s="72" t="s">
        <v>2288</v>
      </c>
      <c r="F899" s="74" t="n">
        <v>45078</v>
      </c>
      <c r="G899" s="67" t="str">
        <f aca="false">IF(I899&gt;0,"Targeted Dealer","-")</f>
        <v>Targeted Dealer</v>
      </c>
      <c r="H899" s="67"/>
      <c r="I899" s="68" t="n">
        <v>30</v>
      </c>
      <c r="J899" s="68" t="n">
        <f aca="false">I899/$J$1*($J$1-$E$1)</f>
        <v>28</v>
      </c>
      <c r="K899" s="69" t="n">
        <v>16</v>
      </c>
      <c r="L899" s="69" t="n">
        <f aca="false">I899-K899</f>
        <v>14</v>
      </c>
      <c r="M899" s="69" t="n">
        <f aca="false">IFERROR((K899/J899%),"-")</f>
        <v>57.1428571428571</v>
      </c>
      <c r="N899" s="97" t="n">
        <v>48</v>
      </c>
      <c r="O899" s="98" t="str">
        <f aca="false">IF(F899&lt;=$P$2,"Mar","")</f>
        <v>Mar</v>
      </c>
      <c r="P899" s="97" t="n">
        <f aca="false">N899</f>
        <v>48</v>
      </c>
      <c r="Q899" s="99" t="n">
        <f aca="false">K899-P899</f>
        <v>-32</v>
      </c>
      <c r="R899" s="98" t="n">
        <f aca="false">IFERROR(IF(O899="Mar",(K899/P899-1))," ")</f>
        <v>-0.666666666666667</v>
      </c>
      <c r="S899" s="100" t="str">
        <f aca="false">IF(N899&gt;0,IF(O899="","-",IF(R899&lt;0%,"DEGROWTH","GROWTH")))</f>
        <v>DEGROWTH</v>
      </c>
      <c r="T899" s="69" t="n">
        <v>48</v>
      </c>
      <c r="U899" s="101" t="str">
        <f aca="false">IF(F899&lt;=$V$2,"Apr","")</f>
        <v>Apr</v>
      </c>
      <c r="V899" s="97" t="n">
        <v>48</v>
      </c>
      <c r="W899" s="102" t="n">
        <f aca="false">K899-V899</f>
        <v>-32</v>
      </c>
      <c r="X899" s="103" t="n">
        <f aca="false">IFERROR(IF(U899="Apr",(K899/V899-1)),0)</f>
        <v>-0.666666666666667</v>
      </c>
      <c r="Y899" s="104" t="str">
        <f aca="false">IF(T899&gt;0,IF(U899="","-",IF(X899&lt;0%,"DEGROWTH","GROWTH")))</f>
        <v>DEGROWTH</v>
      </c>
      <c r="Z899" s="75" t="n">
        <v>0</v>
      </c>
      <c r="AA899" s="70"/>
      <c r="AB899" s="70" t="s">
        <v>133</v>
      </c>
      <c r="AC899" s="70" t="s">
        <v>134</v>
      </c>
      <c r="AD899" s="3" t="n">
        <f aca="false">IF(K899=0,1,0)</f>
        <v>0</v>
      </c>
      <c r="AE899" s="76"/>
    </row>
    <row r="900" customFormat="false" ht="14.25" hidden="false" customHeight="true" outlineLevel="0" collapsed="false">
      <c r="A900" s="70" t="s">
        <v>134</v>
      </c>
      <c r="B900" s="72" t="s">
        <v>71</v>
      </c>
      <c r="C900" s="72" t="s">
        <v>2289</v>
      </c>
      <c r="D900" s="72" t="n">
        <v>1000003716</v>
      </c>
      <c r="E900" s="72" t="s">
        <v>2290</v>
      </c>
      <c r="F900" s="74" t="n">
        <v>45181</v>
      </c>
      <c r="G900" s="67" t="str">
        <f aca="false">IF(I900&gt;0,"Targeted Dealer","-")</f>
        <v>Targeted Dealer</v>
      </c>
      <c r="H900" s="67"/>
      <c r="I900" s="68" t="n">
        <v>125</v>
      </c>
      <c r="J900" s="68" t="n">
        <f aca="false">I900/$J$1*($J$1-$E$1)</f>
        <v>116.666666666667</v>
      </c>
      <c r="K900" s="69" t="n">
        <v>90</v>
      </c>
      <c r="L900" s="69" t="n">
        <f aca="false">I900-K900</f>
        <v>35</v>
      </c>
      <c r="M900" s="69" t="n">
        <f aca="false">IFERROR((K900/J900%),"-")</f>
        <v>77.1428571428571</v>
      </c>
      <c r="N900" s="97" t="n">
        <v>120</v>
      </c>
      <c r="O900" s="98" t="str">
        <f aca="false">IF(F900&lt;=$P$2,"Mar","")</f>
        <v>Mar</v>
      </c>
      <c r="P900" s="97" t="n">
        <f aca="false">N900</f>
        <v>120</v>
      </c>
      <c r="Q900" s="99" t="n">
        <f aca="false">K900-P900</f>
        <v>-30</v>
      </c>
      <c r="R900" s="98" t="n">
        <f aca="false">IFERROR(IF(O900="Mar",(K900/P900-1))," ")</f>
        <v>-0.25</v>
      </c>
      <c r="S900" s="100" t="str">
        <f aca="false">IF(N900&gt;0,IF(O900="","-",IF(R900&lt;0%,"DEGROWTH","GROWTH")))</f>
        <v>DEGROWTH</v>
      </c>
      <c r="T900" s="69" t="n">
        <v>110</v>
      </c>
      <c r="U900" s="101" t="str">
        <f aca="false">IF(F900&lt;=$V$2,"Apr","")</f>
        <v>Apr</v>
      </c>
      <c r="V900" s="97" t="n">
        <v>110</v>
      </c>
      <c r="W900" s="102" t="n">
        <f aca="false">K900-V900</f>
        <v>-20</v>
      </c>
      <c r="X900" s="103" t="n">
        <f aca="false">IFERROR(IF(U900="Apr",(K900/V900-1)),0)</f>
        <v>-0.181818181818182</v>
      </c>
      <c r="Y900" s="104" t="str">
        <f aca="false">IF(T900&gt;0,IF(U900="","-",IF(X900&lt;0%,"DEGROWTH","GROWTH")))</f>
        <v>DEGROWTH</v>
      </c>
      <c r="Z900" s="75" t="n">
        <v>0</v>
      </c>
      <c r="AA900" s="70"/>
      <c r="AB900" s="70" t="s">
        <v>133</v>
      </c>
      <c r="AC900" s="70" t="s">
        <v>134</v>
      </c>
      <c r="AD900" s="3" t="n">
        <f aca="false">IF(K900=0,1,0)</f>
        <v>0</v>
      </c>
      <c r="AE900" s="76"/>
    </row>
    <row r="901" customFormat="false" ht="14.25" hidden="false" customHeight="true" outlineLevel="0" collapsed="false">
      <c r="A901" s="75" t="s">
        <v>134</v>
      </c>
      <c r="B901" s="79" t="s">
        <v>71</v>
      </c>
      <c r="C901" s="79" t="s">
        <v>2291</v>
      </c>
      <c r="D901" s="79" t="n">
        <v>1000004025</v>
      </c>
      <c r="E901" s="79" t="s">
        <v>2292</v>
      </c>
      <c r="F901" s="74" t="n">
        <v>45473</v>
      </c>
      <c r="G901" s="67" t="str">
        <f aca="false">IF(I901&gt;0,"Targeted Dealer","-")</f>
        <v>Targeted Dealer</v>
      </c>
      <c r="H901" s="67"/>
      <c r="I901" s="68" t="n">
        <v>145</v>
      </c>
      <c r="J901" s="68" t="n">
        <f aca="false">I901/$J$1*($J$1-$E$1)</f>
        <v>135.333333333333</v>
      </c>
      <c r="K901" s="69" t="n">
        <v>70</v>
      </c>
      <c r="L901" s="69" t="n">
        <f aca="false">I901-K901</f>
        <v>75</v>
      </c>
      <c r="M901" s="69" t="n">
        <f aca="false">IFERROR((K901/J901%),"-")</f>
        <v>51.7241379310345</v>
      </c>
      <c r="N901" s="97" t="n">
        <v>85</v>
      </c>
      <c r="O901" s="98" t="str">
        <f aca="false">IF(F901&lt;=$P$2,"Mar","")</f>
        <v>Mar</v>
      </c>
      <c r="P901" s="97" t="n">
        <f aca="false">N901</f>
        <v>85</v>
      </c>
      <c r="Q901" s="99" t="n">
        <f aca="false">K901-P901</f>
        <v>-15</v>
      </c>
      <c r="R901" s="98" t="n">
        <f aca="false">IFERROR(IF(O901="Mar",(K901/P901-1))," ")</f>
        <v>-0.176470588235294</v>
      </c>
      <c r="S901" s="100" t="str">
        <f aca="false">IF(N901&gt;0,IF(O901="","-",IF(R901&lt;0%,"DEGROWTH","GROWTH")))</f>
        <v>DEGROWTH</v>
      </c>
      <c r="T901" s="69" t="n">
        <v>190</v>
      </c>
      <c r="U901" s="101" t="str">
        <f aca="false">IF(F901&lt;=$V$2,"Apr","")</f>
        <v>Apr</v>
      </c>
      <c r="V901" s="97" t="n">
        <v>190</v>
      </c>
      <c r="W901" s="102" t="n">
        <f aca="false">K901-V901</f>
        <v>-120</v>
      </c>
      <c r="X901" s="103" t="n">
        <f aca="false">IFERROR(IF(U901="Apr",(K901/V901-1)),0)</f>
        <v>-0.631578947368421</v>
      </c>
      <c r="Y901" s="104" t="str">
        <f aca="false">IF(T901&gt;0,IF(U901="","-",IF(X901&lt;0%,"DEGROWTH","GROWTH")))</f>
        <v>DEGROWTH</v>
      </c>
      <c r="Z901" s="75" t="n">
        <v>0</v>
      </c>
      <c r="AA901" s="70"/>
      <c r="AB901" s="70" t="s">
        <v>133</v>
      </c>
      <c r="AC901" s="75" t="s">
        <v>134</v>
      </c>
      <c r="AD901" s="3" t="n">
        <f aca="false">IF(K901=0,1,0)</f>
        <v>0</v>
      </c>
      <c r="AE901" s="76"/>
    </row>
    <row r="902" customFormat="false" ht="14.25" hidden="false" customHeight="true" outlineLevel="0" collapsed="false">
      <c r="A902" s="75" t="s">
        <v>134</v>
      </c>
      <c r="B902" s="79" t="s">
        <v>71</v>
      </c>
      <c r="C902" s="79" t="s">
        <v>324</v>
      </c>
      <c r="D902" s="79" t="n">
        <v>1000004072</v>
      </c>
      <c r="E902" s="79" t="s">
        <v>325</v>
      </c>
      <c r="F902" s="74" t="n">
        <v>45504</v>
      </c>
      <c r="G902" s="67" t="str">
        <f aca="false">IF(I902&gt;0,"Targeted Dealer","-")</f>
        <v>-</v>
      </c>
      <c r="H902" s="67"/>
      <c r="I902" s="68" t="n">
        <v>0</v>
      </c>
      <c r="J902" s="68" t="n">
        <f aca="false">I902/$J$1*($J$1-$E$1)</f>
        <v>0</v>
      </c>
      <c r="K902" s="69" t="n">
        <v>35</v>
      </c>
      <c r="L902" s="69" t="n">
        <f aca="false">I902-K902</f>
        <v>-35</v>
      </c>
      <c r="M902" s="69" t="str">
        <f aca="false">IFERROR((K902/J902%),"-")</f>
        <v>-</v>
      </c>
      <c r="N902" s="97" t="n">
        <v>0</v>
      </c>
      <c r="O902" s="98" t="str">
        <f aca="false">IF(F902&lt;=$P$2,"Mar","")</f>
        <v>Mar</v>
      </c>
      <c r="P902" s="97" t="n">
        <f aca="false">N902</f>
        <v>0</v>
      </c>
      <c r="Q902" s="99" t="n">
        <f aca="false">K902-P902</f>
        <v>35</v>
      </c>
      <c r="R902" s="98" t="str">
        <f aca="false">IFERROR(IF(O902="Mar",(K902/P902-1))," ")</f>
        <v> </v>
      </c>
      <c r="S902" s="105" t="b">
        <f aca="false">IF(N902&gt;0,IF(O902="","-",IF(R902&lt;0%,"DEGROWTH","GROWTH")))</f>
        <v>0</v>
      </c>
      <c r="T902" s="69" t="n">
        <v>0</v>
      </c>
      <c r="U902" s="101" t="str">
        <f aca="false">IF(F902&lt;=$V$2,"Apr","")</f>
        <v>Apr</v>
      </c>
      <c r="V902" s="97" t="n">
        <v>0</v>
      </c>
      <c r="W902" s="102" t="n">
        <f aca="false">K902-V902</f>
        <v>35</v>
      </c>
      <c r="X902" s="103" t="n">
        <f aca="false">IFERROR(IF(U902="Apr",(K902/V902-1)),0)</f>
        <v>0</v>
      </c>
      <c r="Y902" s="106" t="b">
        <f aca="false">IF(T902&gt;0,IF(U902="","-",IF(X902&lt;0%,"DEGROWTH","GROWTH")))</f>
        <v>0</v>
      </c>
      <c r="Z902" s="75" t="n">
        <v>0</v>
      </c>
      <c r="AA902" s="70"/>
      <c r="AB902" s="70" t="s">
        <v>133</v>
      </c>
      <c r="AC902" s="75" t="s">
        <v>134</v>
      </c>
      <c r="AD902" s="3" t="n">
        <f aca="false">IF(K902=0,1,0)</f>
        <v>0</v>
      </c>
      <c r="AE902" s="76"/>
    </row>
    <row r="903" customFormat="false" ht="14.25" hidden="false" customHeight="true" outlineLevel="0" collapsed="false">
      <c r="A903" s="70" t="s">
        <v>134</v>
      </c>
      <c r="B903" s="72" t="s">
        <v>73</v>
      </c>
      <c r="C903" s="72" t="s">
        <v>2293</v>
      </c>
      <c r="D903" s="72" t="n">
        <v>1000000784</v>
      </c>
      <c r="E903" s="73" t="s">
        <v>2294</v>
      </c>
      <c r="F903" s="74" t="n">
        <v>40830</v>
      </c>
      <c r="G903" s="67" t="str">
        <f aca="false">IF(I903&gt;0,"Targeted Dealer","-")</f>
        <v>Targeted Dealer</v>
      </c>
      <c r="H903" s="67"/>
      <c r="I903" s="68" t="n">
        <v>30</v>
      </c>
      <c r="J903" s="68" t="n">
        <f aca="false">I903/$J$1*($J$1-$E$1)</f>
        <v>28</v>
      </c>
      <c r="K903" s="69" t="n">
        <v>0</v>
      </c>
      <c r="L903" s="69" t="n">
        <f aca="false">I903-K903</f>
        <v>30</v>
      </c>
      <c r="M903" s="69" t="n">
        <f aca="false">IFERROR((K903/J903%),"-")</f>
        <v>0</v>
      </c>
      <c r="N903" s="97" t="n">
        <v>0</v>
      </c>
      <c r="O903" s="98" t="str">
        <f aca="false">IF(F903&lt;=$P$2,"Mar","")</f>
        <v>Mar</v>
      </c>
      <c r="P903" s="97" t="n">
        <f aca="false">N903</f>
        <v>0</v>
      </c>
      <c r="Q903" s="99" t="n">
        <f aca="false">K903-P903</f>
        <v>0</v>
      </c>
      <c r="R903" s="98" t="str">
        <f aca="false">IFERROR(IF(O903="Mar",(K903/P903-1))," ")</f>
        <v> </v>
      </c>
      <c r="S903" s="105" t="b">
        <f aca="false">IF(N903&gt;0,IF(O903="","-",IF(R903&lt;0%,"DEGROWTH","GROWTH")))</f>
        <v>0</v>
      </c>
      <c r="T903" s="69" t="n">
        <v>50</v>
      </c>
      <c r="U903" s="101" t="str">
        <f aca="false">IF(F903&lt;=$V$2,"Apr","")</f>
        <v>Apr</v>
      </c>
      <c r="V903" s="97" t="n">
        <v>50</v>
      </c>
      <c r="W903" s="102" t="n">
        <f aca="false">K903-V903</f>
        <v>-50</v>
      </c>
      <c r="X903" s="103" t="n">
        <f aca="false">IFERROR(IF(U903="Apr",(K903/V903-1)),0)</f>
        <v>-1</v>
      </c>
      <c r="Y903" s="104" t="str">
        <f aca="false">IF(T903&gt;0,IF(U903="","-",IF(X903&lt;0%,"DEGROWTH","GROWTH")))</f>
        <v>DEGROWTH</v>
      </c>
      <c r="Z903" s="75" t="n">
        <v>0</v>
      </c>
      <c r="AA903" s="70"/>
      <c r="AB903" s="70" t="s">
        <v>133</v>
      </c>
      <c r="AC903" s="70" t="s">
        <v>134</v>
      </c>
      <c r="AD903" s="3" t="n">
        <f aca="false">IF(K903=0,1,0)</f>
        <v>1</v>
      </c>
      <c r="AE903" s="76"/>
    </row>
    <row r="904" customFormat="false" ht="14.25" hidden="false" customHeight="true" outlineLevel="0" collapsed="false">
      <c r="A904" s="70" t="s">
        <v>134</v>
      </c>
      <c r="B904" s="72" t="s">
        <v>73</v>
      </c>
      <c r="C904" s="72" t="s">
        <v>326</v>
      </c>
      <c r="D904" s="72" t="n">
        <v>1000000786</v>
      </c>
      <c r="E904" s="73" t="s">
        <v>327</v>
      </c>
      <c r="F904" s="74" t="n">
        <v>41233</v>
      </c>
      <c r="G904" s="67" t="str">
        <f aca="false">IF(I904&gt;0,"Targeted Dealer","-")</f>
        <v>Targeted Dealer</v>
      </c>
      <c r="H904" s="67"/>
      <c r="I904" s="68" t="n">
        <v>15</v>
      </c>
      <c r="J904" s="68" t="n">
        <f aca="false">I904/$J$1*($J$1-$E$1)</f>
        <v>14</v>
      </c>
      <c r="K904" s="69" t="n">
        <v>20</v>
      </c>
      <c r="L904" s="69" t="n">
        <f aca="false">I904-K904</f>
        <v>-5</v>
      </c>
      <c r="M904" s="69" t="n">
        <f aca="false">IFERROR((K904/J904%),"-")</f>
        <v>142.857142857143</v>
      </c>
      <c r="N904" s="97" t="n">
        <v>20</v>
      </c>
      <c r="O904" s="98" t="str">
        <f aca="false">IF(F904&lt;=$P$2,"Mar","")</f>
        <v>Mar</v>
      </c>
      <c r="P904" s="97" t="n">
        <f aca="false">N904</f>
        <v>20</v>
      </c>
      <c r="Q904" s="99" t="n">
        <f aca="false">K904-P904</f>
        <v>0</v>
      </c>
      <c r="R904" s="98" t="n">
        <f aca="false">IFERROR(IF(O904="Mar",(K904/P904-1))," ")</f>
        <v>0</v>
      </c>
      <c r="S904" s="100" t="str">
        <f aca="false">IF(N904&gt;0,IF(O904="","-",IF(R904&lt;0%,"DEGROWTH","GROWTH")))</f>
        <v>GROWTH</v>
      </c>
      <c r="T904" s="69" t="n">
        <v>23</v>
      </c>
      <c r="U904" s="101" t="str">
        <f aca="false">IF(F904&lt;=$V$2,"Apr","")</f>
        <v>Apr</v>
      </c>
      <c r="V904" s="97" t="n">
        <v>23</v>
      </c>
      <c r="W904" s="102" t="n">
        <f aca="false">K904-V904</f>
        <v>-3</v>
      </c>
      <c r="X904" s="103" t="n">
        <f aca="false">IFERROR(IF(U904="Apr",(K904/V904-1)),0)</f>
        <v>-0.130434782608696</v>
      </c>
      <c r="Y904" s="104" t="str">
        <f aca="false">IF(T904&gt;0,IF(U904="","-",IF(X904&lt;0%,"DEGROWTH","GROWTH")))</f>
        <v>DEGROWTH</v>
      </c>
      <c r="Z904" s="75" t="n">
        <v>0</v>
      </c>
      <c r="AA904" s="70"/>
      <c r="AB904" s="70" t="s">
        <v>133</v>
      </c>
      <c r="AC904" s="70" t="s">
        <v>134</v>
      </c>
      <c r="AD904" s="3" t="n">
        <f aca="false">IF(K904=0,1,0)</f>
        <v>0</v>
      </c>
      <c r="AE904" s="76"/>
    </row>
    <row r="905" customFormat="false" ht="14.25" hidden="false" customHeight="true" outlineLevel="0" collapsed="false">
      <c r="A905" s="70" t="s">
        <v>134</v>
      </c>
      <c r="B905" s="72" t="s">
        <v>73</v>
      </c>
      <c r="C905" s="72" t="s">
        <v>2295</v>
      </c>
      <c r="D905" s="72" t="n">
        <v>1000000788</v>
      </c>
      <c r="E905" s="73" t="s">
        <v>2296</v>
      </c>
      <c r="F905" s="74" t="n">
        <v>41323</v>
      </c>
      <c r="G905" s="67" t="str">
        <f aca="false">IF(I905&gt;0,"Targeted Dealer","-")</f>
        <v>Targeted Dealer</v>
      </c>
      <c r="H905" s="67"/>
      <c r="I905" s="68" t="n">
        <v>35</v>
      </c>
      <c r="J905" s="68" t="n">
        <f aca="false">I905/$J$1*($J$1-$E$1)</f>
        <v>32.6666666666667</v>
      </c>
      <c r="K905" s="69" t="n">
        <v>25</v>
      </c>
      <c r="L905" s="69" t="n">
        <f aca="false">I905-K905</f>
        <v>10</v>
      </c>
      <c r="M905" s="69" t="n">
        <f aca="false">IFERROR((K905/J905%),"-")</f>
        <v>76.530612244898</v>
      </c>
      <c r="N905" s="97" t="n">
        <v>35</v>
      </c>
      <c r="O905" s="98" t="str">
        <f aca="false">IF(F905&lt;=$P$2,"Mar","")</f>
        <v>Mar</v>
      </c>
      <c r="P905" s="97" t="n">
        <f aca="false">N905</f>
        <v>35</v>
      </c>
      <c r="Q905" s="99" t="n">
        <f aca="false">K905-P905</f>
        <v>-10</v>
      </c>
      <c r="R905" s="98" t="n">
        <f aca="false">IFERROR(IF(O905="Mar",(K905/P905-1))," ")</f>
        <v>-0.285714285714286</v>
      </c>
      <c r="S905" s="100" t="str">
        <f aca="false">IF(N905&gt;0,IF(O905="","-",IF(R905&lt;0%,"DEGROWTH","GROWTH")))</f>
        <v>DEGROWTH</v>
      </c>
      <c r="T905" s="69" t="n">
        <v>35</v>
      </c>
      <c r="U905" s="101" t="str">
        <f aca="false">IF(F905&lt;=$V$2,"Apr","")</f>
        <v>Apr</v>
      </c>
      <c r="V905" s="97" t="n">
        <v>35</v>
      </c>
      <c r="W905" s="102" t="n">
        <f aca="false">K905-V905</f>
        <v>-10</v>
      </c>
      <c r="X905" s="103" t="n">
        <f aca="false">IFERROR(IF(U905="Apr",(K905/V905-1)),0)</f>
        <v>-0.285714285714286</v>
      </c>
      <c r="Y905" s="104" t="str">
        <f aca="false">IF(T905&gt;0,IF(U905="","-",IF(X905&lt;0%,"DEGROWTH","GROWTH")))</f>
        <v>DEGROWTH</v>
      </c>
      <c r="Z905" s="75" t="n">
        <v>0</v>
      </c>
      <c r="AA905" s="70"/>
      <c r="AB905" s="70" t="s">
        <v>133</v>
      </c>
      <c r="AC905" s="70" t="s">
        <v>134</v>
      </c>
      <c r="AD905" s="3" t="n">
        <f aca="false">IF(K905=0,1,0)</f>
        <v>0</v>
      </c>
      <c r="AE905" s="76"/>
    </row>
    <row r="906" customFormat="false" ht="14.25" hidden="false" customHeight="true" outlineLevel="0" collapsed="false">
      <c r="A906" s="70" t="s">
        <v>134</v>
      </c>
      <c r="B906" s="72" t="s">
        <v>73</v>
      </c>
      <c r="C906" s="72" t="s">
        <v>2297</v>
      </c>
      <c r="D906" s="72" t="n">
        <v>1000000780</v>
      </c>
      <c r="E906" s="73" t="s">
        <v>2298</v>
      </c>
      <c r="F906" s="74" t="n">
        <v>42017</v>
      </c>
      <c r="G906" s="67" t="str">
        <f aca="false">IF(I906&gt;0,"Targeted Dealer","-")</f>
        <v>-</v>
      </c>
      <c r="H906" s="67"/>
      <c r="I906" s="68" t="n">
        <v>0</v>
      </c>
      <c r="J906" s="68" t="n">
        <f aca="false">I906/$J$1*($J$1-$E$1)</f>
        <v>0</v>
      </c>
      <c r="K906" s="69" t="n">
        <v>25</v>
      </c>
      <c r="L906" s="69" t="n">
        <f aca="false">I906-K906</f>
        <v>-25</v>
      </c>
      <c r="M906" s="69" t="str">
        <f aca="false">IFERROR((K906/J906%),"-")</f>
        <v>-</v>
      </c>
      <c r="N906" s="97" t="n">
        <v>0</v>
      </c>
      <c r="O906" s="98" t="str">
        <f aca="false">IF(F906&lt;=$P$2,"Mar","")</f>
        <v>Mar</v>
      </c>
      <c r="P906" s="97" t="n">
        <f aca="false">N906</f>
        <v>0</v>
      </c>
      <c r="Q906" s="99" t="n">
        <f aca="false">K906-P906</f>
        <v>25</v>
      </c>
      <c r="R906" s="98" t="str">
        <f aca="false">IFERROR(IF(O906="Mar",(K906/P906-1))," ")</f>
        <v> </v>
      </c>
      <c r="S906" s="105" t="b">
        <f aca="false">IF(N906&gt;0,IF(O906="","-",IF(R906&lt;0%,"DEGROWTH","GROWTH")))</f>
        <v>0</v>
      </c>
      <c r="T906" s="69" t="n">
        <v>70</v>
      </c>
      <c r="U906" s="101" t="str">
        <f aca="false">IF(F906&lt;=$V$2,"Apr","")</f>
        <v>Apr</v>
      </c>
      <c r="V906" s="97" t="n">
        <v>70</v>
      </c>
      <c r="W906" s="102" t="n">
        <f aca="false">K906-V906</f>
        <v>-45</v>
      </c>
      <c r="X906" s="103" t="n">
        <f aca="false">IFERROR(IF(U906="Apr",(K906/V906-1)),0)</f>
        <v>-0.642857142857143</v>
      </c>
      <c r="Y906" s="104" t="str">
        <f aca="false">IF(T906&gt;0,IF(U906="","-",IF(X906&lt;0%,"DEGROWTH","GROWTH")))</f>
        <v>DEGROWTH</v>
      </c>
      <c r="Z906" s="75" t="n">
        <v>0</v>
      </c>
      <c r="AA906" s="70"/>
      <c r="AB906" s="70" t="s">
        <v>133</v>
      </c>
      <c r="AC906" s="70" t="s">
        <v>134</v>
      </c>
      <c r="AD906" s="3" t="n">
        <f aca="false">IF(K906=0,1,0)</f>
        <v>0</v>
      </c>
      <c r="AE906" s="76"/>
    </row>
    <row r="907" customFormat="false" ht="14.25" hidden="false" customHeight="true" outlineLevel="0" collapsed="false">
      <c r="A907" s="70" t="s">
        <v>134</v>
      </c>
      <c r="B907" s="72" t="s">
        <v>73</v>
      </c>
      <c r="C907" s="72" t="s">
        <v>2299</v>
      </c>
      <c r="D907" s="72" t="n">
        <v>1000000782</v>
      </c>
      <c r="E907" s="73" t="s">
        <v>2300</v>
      </c>
      <c r="F907" s="74" t="n">
        <v>43054</v>
      </c>
      <c r="G907" s="67" t="str">
        <f aca="false">IF(I907&gt;0,"Targeted Dealer","-")</f>
        <v>Targeted Dealer</v>
      </c>
      <c r="H907" s="67"/>
      <c r="I907" s="68" t="n">
        <v>60</v>
      </c>
      <c r="J907" s="68" t="n">
        <f aca="false">I907/$J$1*($J$1-$E$1)</f>
        <v>56</v>
      </c>
      <c r="K907" s="69" t="n">
        <v>50</v>
      </c>
      <c r="L907" s="69" t="n">
        <f aca="false">I907-K907</f>
        <v>10</v>
      </c>
      <c r="M907" s="69" t="n">
        <f aca="false">IFERROR((K907/J907%),"-")</f>
        <v>89.2857142857143</v>
      </c>
      <c r="N907" s="97" t="n">
        <v>0</v>
      </c>
      <c r="O907" s="98" t="str">
        <f aca="false">IF(F907&lt;=$P$2,"Mar","")</f>
        <v>Mar</v>
      </c>
      <c r="P907" s="97" t="n">
        <f aca="false">N907</f>
        <v>0</v>
      </c>
      <c r="Q907" s="99" t="n">
        <f aca="false">K907-P907</f>
        <v>50</v>
      </c>
      <c r="R907" s="98" t="str">
        <f aca="false">IFERROR(IF(O907="Mar",(K907/P907-1))," ")</f>
        <v> </v>
      </c>
      <c r="S907" s="105" t="b">
        <f aca="false">IF(N907&gt;0,IF(O907="","-",IF(R907&lt;0%,"DEGROWTH","GROWTH")))</f>
        <v>0</v>
      </c>
      <c r="T907" s="69" t="n">
        <v>50</v>
      </c>
      <c r="U907" s="101" t="str">
        <f aca="false">IF(F907&lt;=$V$2,"Apr","")</f>
        <v>Apr</v>
      </c>
      <c r="V907" s="97" t="n">
        <v>50</v>
      </c>
      <c r="W907" s="102" t="n">
        <f aca="false">K907-V907</f>
        <v>0</v>
      </c>
      <c r="X907" s="103" t="n">
        <f aca="false">IFERROR(IF(U907="Apr",(K907/V907-1)),0)</f>
        <v>0</v>
      </c>
      <c r="Y907" s="104" t="str">
        <f aca="false">IF(T907&gt;0,IF(U907="","-",IF(X907&lt;0%,"DEGROWTH","GROWTH")))</f>
        <v>GROWTH</v>
      </c>
      <c r="Z907" s="75" t="n">
        <v>0</v>
      </c>
      <c r="AA907" s="70"/>
      <c r="AB907" s="70" t="s">
        <v>133</v>
      </c>
      <c r="AC907" s="70" t="s">
        <v>134</v>
      </c>
      <c r="AD907" s="3" t="n">
        <f aca="false">IF(K907=0,1,0)</f>
        <v>0</v>
      </c>
      <c r="AE907" s="76"/>
    </row>
    <row r="908" customFormat="false" ht="14.25" hidden="false" customHeight="true" outlineLevel="0" collapsed="false">
      <c r="A908" s="70" t="s">
        <v>134</v>
      </c>
      <c r="B908" s="72" t="s">
        <v>73</v>
      </c>
      <c r="C908" s="72" t="s">
        <v>2301</v>
      </c>
      <c r="D908" s="72" t="n">
        <v>1000000781</v>
      </c>
      <c r="E908" s="73" t="s">
        <v>2302</v>
      </c>
      <c r="F908" s="74" t="n">
        <v>43063</v>
      </c>
      <c r="G908" s="67" t="str">
        <f aca="false">IF(I908&gt;0,"Targeted Dealer","-")</f>
        <v>Targeted Dealer</v>
      </c>
      <c r="H908" s="67"/>
      <c r="I908" s="68" t="n">
        <v>180</v>
      </c>
      <c r="J908" s="68" t="n">
        <f aca="false">I908/$J$1*($J$1-$E$1)</f>
        <v>168</v>
      </c>
      <c r="K908" s="69" t="n">
        <v>55</v>
      </c>
      <c r="L908" s="69" t="n">
        <f aca="false">I908-K908</f>
        <v>125</v>
      </c>
      <c r="M908" s="69" t="n">
        <f aca="false">IFERROR((K908/J908%),"-")</f>
        <v>32.7380952380952</v>
      </c>
      <c r="N908" s="97" t="n">
        <v>25</v>
      </c>
      <c r="O908" s="98" t="str">
        <f aca="false">IF(F908&lt;=$P$2,"Mar","")</f>
        <v>Mar</v>
      </c>
      <c r="P908" s="97" t="n">
        <f aca="false">N908</f>
        <v>25</v>
      </c>
      <c r="Q908" s="99" t="n">
        <f aca="false">K908-P908</f>
        <v>30</v>
      </c>
      <c r="R908" s="98" t="n">
        <f aca="false">IFERROR(IF(O908="Mar",(K908/P908-1))," ")</f>
        <v>1.2</v>
      </c>
      <c r="S908" s="100" t="str">
        <f aca="false">IF(N908&gt;0,IF(O908="","-",IF(R908&lt;0%,"DEGROWTH","GROWTH")))</f>
        <v>GROWTH</v>
      </c>
      <c r="T908" s="69" t="n">
        <v>115</v>
      </c>
      <c r="U908" s="101" t="str">
        <f aca="false">IF(F908&lt;=$V$2,"Apr","")</f>
        <v>Apr</v>
      </c>
      <c r="V908" s="97" t="n">
        <v>115</v>
      </c>
      <c r="W908" s="102" t="n">
        <f aca="false">K908-V908</f>
        <v>-60</v>
      </c>
      <c r="X908" s="103" t="n">
        <f aca="false">IFERROR(IF(U908="Apr",(K908/V908-1)),0)</f>
        <v>-0.521739130434783</v>
      </c>
      <c r="Y908" s="104" t="str">
        <f aca="false">IF(T908&gt;0,IF(U908="","-",IF(X908&lt;0%,"DEGROWTH","GROWTH")))</f>
        <v>DEGROWTH</v>
      </c>
      <c r="Z908" s="75" t="n">
        <v>0</v>
      </c>
      <c r="AA908" s="70"/>
      <c r="AB908" s="70" t="s">
        <v>133</v>
      </c>
      <c r="AC908" s="70" t="s">
        <v>134</v>
      </c>
      <c r="AD908" s="3" t="n">
        <f aca="false">IF(K908=0,1,0)</f>
        <v>0</v>
      </c>
      <c r="AE908" s="76"/>
    </row>
    <row r="909" customFormat="false" ht="14.25" hidden="false" customHeight="true" outlineLevel="0" collapsed="false">
      <c r="A909" s="70" t="s">
        <v>134</v>
      </c>
      <c r="B909" s="72" t="s">
        <v>73</v>
      </c>
      <c r="C909" s="72" t="s">
        <v>2303</v>
      </c>
      <c r="D909" s="72" t="n">
        <v>1000001095</v>
      </c>
      <c r="E909" s="73" t="s">
        <v>2304</v>
      </c>
      <c r="F909" s="74" t="n">
        <v>43777</v>
      </c>
      <c r="G909" s="67" t="str">
        <f aca="false">IF(I909&gt;0,"Targeted Dealer","-")</f>
        <v>Targeted Dealer</v>
      </c>
      <c r="H909" s="67"/>
      <c r="I909" s="68" t="n">
        <v>95</v>
      </c>
      <c r="J909" s="68" t="n">
        <f aca="false">I909/$J$1*($J$1-$E$1)</f>
        <v>88.6666666666667</v>
      </c>
      <c r="K909" s="69" t="n">
        <v>0</v>
      </c>
      <c r="L909" s="69" t="n">
        <f aca="false">I909-K909</f>
        <v>95</v>
      </c>
      <c r="M909" s="69" t="n">
        <f aca="false">IFERROR((K909/J909%),"-")</f>
        <v>0</v>
      </c>
      <c r="N909" s="97" t="n">
        <v>50</v>
      </c>
      <c r="O909" s="98" t="str">
        <f aca="false">IF(F909&lt;=$P$2,"Mar","")</f>
        <v>Mar</v>
      </c>
      <c r="P909" s="97" t="n">
        <f aca="false">N909</f>
        <v>50</v>
      </c>
      <c r="Q909" s="99" t="n">
        <f aca="false">K909-P909</f>
        <v>-50</v>
      </c>
      <c r="R909" s="98" t="n">
        <f aca="false">IFERROR(IF(O909="Mar",(K909/P909-1))," ")</f>
        <v>-1</v>
      </c>
      <c r="S909" s="100" t="str">
        <f aca="false">IF(N909&gt;0,IF(O909="","-",IF(R909&lt;0%,"DEGROWTH","GROWTH")))</f>
        <v>DEGROWTH</v>
      </c>
      <c r="T909" s="69" t="n">
        <v>115</v>
      </c>
      <c r="U909" s="101" t="str">
        <f aca="false">IF(F909&lt;=$V$2,"Apr","")</f>
        <v>Apr</v>
      </c>
      <c r="V909" s="97" t="n">
        <v>115</v>
      </c>
      <c r="W909" s="102" t="n">
        <f aca="false">K909-V909</f>
        <v>-115</v>
      </c>
      <c r="X909" s="103" t="n">
        <f aca="false">IFERROR(IF(U909="Apr",(K909/V909-1)),0)</f>
        <v>-1</v>
      </c>
      <c r="Y909" s="104" t="str">
        <f aca="false">IF(T909&gt;0,IF(U909="","-",IF(X909&lt;0%,"DEGROWTH","GROWTH")))</f>
        <v>DEGROWTH</v>
      </c>
      <c r="Z909" s="75" t="n">
        <v>0</v>
      </c>
      <c r="AA909" s="70"/>
      <c r="AB909" s="70" t="s">
        <v>133</v>
      </c>
      <c r="AC909" s="70" t="s">
        <v>134</v>
      </c>
      <c r="AD909" s="3" t="n">
        <f aca="false">IF(K909=0,1,0)</f>
        <v>1</v>
      </c>
      <c r="AE909" s="76"/>
    </row>
    <row r="910" customFormat="false" ht="14.25" hidden="false" customHeight="true" outlineLevel="0" collapsed="false">
      <c r="A910" s="70" t="s">
        <v>134</v>
      </c>
      <c r="B910" s="72" t="s">
        <v>73</v>
      </c>
      <c r="C910" s="72" t="s">
        <v>2305</v>
      </c>
      <c r="D910" s="72" t="n">
        <v>1000001093</v>
      </c>
      <c r="E910" s="73" t="s">
        <v>2306</v>
      </c>
      <c r="F910" s="74" t="n">
        <v>44084</v>
      </c>
      <c r="G910" s="67" t="str">
        <f aca="false">IF(I910&gt;0,"Targeted Dealer","-")</f>
        <v>Targeted Dealer</v>
      </c>
      <c r="H910" s="67"/>
      <c r="I910" s="68" t="n">
        <v>185</v>
      </c>
      <c r="J910" s="68" t="n">
        <f aca="false">I910/$J$1*($J$1-$E$1)</f>
        <v>172.666666666667</v>
      </c>
      <c r="K910" s="69" t="n">
        <v>165</v>
      </c>
      <c r="L910" s="69" t="n">
        <f aca="false">I910-K910</f>
        <v>20</v>
      </c>
      <c r="M910" s="69" t="n">
        <f aca="false">IFERROR((K910/J910%),"-")</f>
        <v>95.5598455598456</v>
      </c>
      <c r="N910" s="97" t="n">
        <v>50</v>
      </c>
      <c r="O910" s="98" t="str">
        <f aca="false">IF(F910&lt;=$P$2,"Mar","")</f>
        <v>Mar</v>
      </c>
      <c r="P910" s="97" t="n">
        <f aca="false">N910</f>
        <v>50</v>
      </c>
      <c r="Q910" s="99" t="n">
        <f aca="false">K910-P910</f>
        <v>115</v>
      </c>
      <c r="R910" s="98" t="n">
        <f aca="false">IFERROR(IF(O910="Mar",(K910/P910-1))," ")</f>
        <v>2.3</v>
      </c>
      <c r="S910" s="100" t="str">
        <f aca="false">IF(N910&gt;0,IF(O910="","-",IF(R910&lt;0%,"DEGROWTH","GROWTH")))</f>
        <v>GROWTH</v>
      </c>
      <c r="T910" s="69" t="n">
        <v>130</v>
      </c>
      <c r="U910" s="101" t="str">
        <f aca="false">IF(F910&lt;=$V$2,"Apr","")</f>
        <v>Apr</v>
      </c>
      <c r="V910" s="97" t="n">
        <v>130</v>
      </c>
      <c r="W910" s="102" t="n">
        <f aca="false">K910-V910</f>
        <v>35</v>
      </c>
      <c r="X910" s="103" t="n">
        <f aca="false">IFERROR(IF(U910="Apr",(K910/V910-1)),0)</f>
        <v>0.269230769230769</v>
      </c>
      <c r="Y910" s="104" t="str">
        <f aca="false">IF(T910&gt;0,IF(U910="","-",IF(X910&lt;0%,"DEGROWTH","GROWTH")))</f>
        <v>GROWTH</v>
      </c>
      <c r="Z910" s="75" t="n">
        <v>0</v>
      </c>
      <c r="AA910" s="70"/>
      <c r="AB910" s="70" t="s">
        <v>133</v>
      </c>
      <c r="AC910" s="70" t="s">
        <v>134</v>
      </c>
      <c r="AD910" s="3" t="n">
        <f aca="false">IF(K910=0,1,0)</f>
        <v>0</v>
      </c>
      <c r="AE910" s="76"/>
    </row>
    <row r="911" customFormat="false" ht="14.25" hidden="false" customHeight="true" outlineLevel="0" collapsed="false">
      <c r="A911" s="70" t="s">
        <v>134</v>
      </c>
      <c r="B911" s="72" t="s">
        <v>73</v>
      </c>
      <c r="C911" s="72" t="s">
        <v>2307</v>
      </c>
      <c r="D911" s="72" t="n">
        <v>1000003061</v>
      </c>
      <c r="E911" s="72" t="s">
        <v>2308</v>
      </c>
      <c r="F911" s="74" t="n">
        <v>44865</v>
      </c>
      <c r="G911" s="67" t="str">
        <f aca="false">IF(I911&gt;0,"Targeted Dealer","-")</f>
        <v>Targeted Dealer</v>
      </c>
      <c r="H911" s="67"/>
      <c r="I911" s="68" t="n">
        <v>180</v>
      </c>
      <c r="J911" s="68" t="n">
        <f aca="false">I911/$J$1*($J$1-$E$1)</f>
        <v>168</v>
      </c>
      <c r="K911" s="69" t="n">
        <v>150</v>
      </c>
      <c r="L911" s="69" t="n">
        <f aca="false">I911-K911</f>
        <v>30</v>
      </c>
      <c r="M911" s="69" t="n">
        <f aca="false">IFERROR((K911/J911%),"-")</f>
        <v>89.2857142857143</v>
      </c>
      <c r="N911" s="97" t="n">
        <v>135</v>
      </c>
      <c r="O911" s="98" t="str">
        <f aca="false">IF(F911&lt;=$P$2,"Mar","")</f>
        <v>Mar</v>
      </c>
      <c r="P911" s="97" t="n">
        <f aca="false">N911</f>
        <v>135</v>
      </c>
      <c r="Q911" s="99" t="n">
        <f aca="false">K911-P911</f>
        <v>15</v>
      </c>
      <c r="R911" s="98" t="n">
        <f aca="false">IFERROR(IF(O911="Mar",(K911/P911-1))," ")</f>
        <v>0.111111111111111</v>
      </c>
      <c r="S911" s="100" t="str">
        <f aca="false">IF(N911&gt;0,IF(O911="","-",IF(R911&lt;0%,"DEGROWTH","GROWTH")))</f>
        <v>GROWTH</v>
      </c>
      <c r="T911" s="69" t="n">
        <v>170</v>
      </c>
      <c r="U911" s="101" t="str">
        <f aca="false">IF(F911&lt;=$V$2,"Apr","")</f>
        <v>Apr</v>
      </c>
      <c r="V911" s="97" t="n">
        <v>170</v>
      </c>
      <c r="W911" s="102" t="n">
        <f aca="false">K911-V911</f>
        <v>-20</v>
      </c>
      <c r="X911" s="103" t="n">
        <f aca="false">IFERROR(IF(U911="Apr",(K911/V911-1)),0)</f>
        <v>-0.117647058823529</v>
      </c>
      <c r="Y911" s="104" t="str">
        <f aca="false">IF(T911&gt;0,IF(U911="","-",IF(X911&lt;0%,"DEGROWTH","GROWTH")))</f>
        <v>DEGROWTH</v>
      </c>
      <c r="Z911" s="75" t="n">
        <v>0</v>
      </c>
      <c r="AA911" s="70"/>
      <c r="AB911" s="70" t="s">
        <v>133</v>
      </c>
      <c r="AC911" s="70" t="s">
        <v>134</v>
      </c>
      <c r="AD911" s="3" t="n">
        <f aca="false">IF(K911=0,1,0)</f>
        <v>0</v>
      </c>
      <c r="AE911" s="76"/>
    </row>
    <row r="912" customFormat="false" ht="14.25" hidden="false" customHeight="true" outlineLevel="0" collapsed="false">
      <c r="A912" s="70" t="s">
        <v>134</v>
      </c>
      <c r="B912" s="72" t="s">
        <v>73</v>
      </c>
      <c r="C912" s="72" t="s">
        <v>2309</v>
      </c>
      <c r="D912" s="72" t="n">
        <v>1000003306</v>
      </c>
      <c r="E912" s="72" t="s">
        <v>2310</v>
      </c>
      <c r="F912" s="74" t="n">
        <v>44957</v>
      </c>
      <c r="G912" s="67" t="str">
        <f aca="false">IF(I912&gt;0,"Targeted Dealer","-")</f>
        <v>Targeted Dealer</v>
      </c>
      <c r="H912" s="67"/>
      <c r="I912" s="68" t="n">
        <v>35</v>
      </c>
      <c r="J912" s="68" t="n">
        <f aca="false">I912/$J$1*($J$1-$E$1)</f>
        <v>32.6666666666667</v>
      </c>
      <c r="K912" s="69" t="n">
        <v>50</v>
      </c>
      <c r="L912" s="69" t="n">
        <f aca="false">I912-K912</f>
        <v>-15</v>
      </c>
      <c r="M912" s="69" t="n">
        <f aca="false">IFERROR((K912/J912%),"-")</f>
        <v>153.061224489796</v>
      </c>
      <c r="N912" s="97" t="n">
        <v>0</v>
      </c>
      <c r="O912" s="98" t="str">
        <f aca="false">IF(F912&lt;=$P$2,"Mar","")</f>
        <v>Mar</v>
      </c>
      <c r="P912" s="97" t="n">
        <f aca="false">N912</f>
        <v>0</v>
      </c>
      <c r="Q912" s="99" t="n">
        <f aca="false">K912-P912</f>
        <v>50</v>
      </c>
      <c r="R912" s="98" t="str">
        <f aca="false">IFERROR(IF(O912="Mar",(K912/P912-1))," ")</f>
        <v> </v>
      </c>
      <c r="S912" s="105" t="b">
        <f aca="false">IF(N912&gt;0,IF(O912="","-",IF(R912&lt;0%,"DEGROWTH","GROWTH")))</f>
        <v>0</v>
      </c>
      <c r="T912" s="69" t="n">
        <v>25</v>
      </c>
      <c r="U912" s="101" t="str">
        <f aca="false">IF(F912&lt;=$V$2,"Apr","")</f>
        <v>Apr</v>
      </c>
      <c r="V912" s="97" t="n">
        <v>25</v>
      </c>
      <c r="W912" s="102" t="n">
        <f aca="false">K912-V912</f>
        <v>25</v>
      </c>
      <c r="X912" s="103" t="n">
        <f aca="false">IFERROR(IF(U912="Apr",(K912/V912-1)),0)</f>
        <v>1</v>
      </c>
      <c r="Y912" s="104" t="str">
        <f aca="false">IF(T912&gt;0,IF(U912="","-",IF(X912&lt;0%,"DEGROWTH","GROWTH")))</f>
        <v>GROWTH</v>
      </c>
      <c r="Z912" s="75" t="n">
        <v>0</v>
      </c>
      <c r="AA912" s="70"/>
      <c r="AB912" s="70" t="s">
        <v>133</v>
      </c>
      <c r="AC912" s="70" t="s">
        <v>134</v>
      </c>
      <c r="AD912" s="3" t="n">
        <f aca="false">IF(K912=0,1,0)</f>
        <v>0</v>
      </c>
      <c r="AE912" s="76"/>
    </row>
    <row r="913" customFormat="false" ht="14.25" hidden="false" customHeight="true" outlineLevel="0" collapsed="false">
      <c r="A913" s="70" t="s">
        <v>134</v>
      </c>
      <c r="B913" s="72" t="s">
        <v>73</v>
      </c>
      <c r="C913" s="72" t="s">
        <v>2311</v>
      </c>
      <c r="D913" s="72" t="n">
        <v>1000003396</v>
      </c>
      <c r="E913" s="72" t="s">
        <v>2312</v>
      </c>
      <c r="F913" s="74" t="n">
        <v>44985</v>
      </c>
      <c r="G913" s="67" t="str">
        <f aca="false">IF(I913&gt;0,"Targeted Dealer","-")</f>
        <v>Targeted Dealer</v>
      </c>
      <c r="H913" s="67"/>
      <c r="I913" s="68" t="n">
        <v>40</v>
      </c>
      <c r="J913" s="68" t="n">
        <f aca="false">I913/$J$1*($J$1-$E$1)</f>
        <v>37.3333333333333</v>
      </c>
      <c r="K913" s="69" t="n">
        <v>60</v>
      </c>
      <c r="L913" s="69" t="n">
        <f aca="false">I913-K913</f>
        <v>-20</v>
      </c>
      <c r="M913" s="69" t="n">
        <f aca="false">IFERROR((K913/J913%),"-")</f>
        <v>160.714285714286</v>
      </c>
      <c r="N913" s="97" t="n">
        <v>70</v>
      </c>
      <c r="O913" s="98" t="str">
        <f aca="false">IF(F913&lt;=$P$2,"Mar","")</f>
        <v>Mar</v>
      </c>
      <c r="P913" s="97" t="n">
        <f aca="false">N913</f>
        <v>70</v>
      </c>
      <c r="Q913" s="99" t="n">
        <f aca="false">K913-P913</f>
        <v>-10</v>
      </c>
      <c r="R913" s="98" t="n">
        <f aca="false">IFERROR(IF(O913="Mar",(K913/P913-1))," ")</f>
        <v>-0.142857142857143</v>
      </c>
      <c r="S913" s="100" t="str">
        <f aca="false">IF(N913&gt;0,IF(O913="","-",IF(R913&lt;0%,"DEGROWTH","GROWTH")))</f>
        <v>DEGROWTH</v>
      </c>
      <c r="T913" s="69" t="n">
        <v>30</v>
      </c>
      <c r="U913" s="101" t="str">
        <f aca="false">IF(F913&lt;=$V$2,"Apr","")</f>
        <v>Apr</v>
      </c>
      <c r="V913" s="97" t="n">
        <v>30</v>
      </c>
      <c r="W913" s="102" t="n">
        <f aca="false">K913-V913</f>
        <v>30</v>
      </c>
      <c r="X913" s="103" t="n">
        <f aca="false">IFERROR(IF(U913="Apr",(K913/V913-1)),0)</f>
        <v>1</v>
      </c>
      <c r="Y913" s="104" t="str">
        <f aca="false">IF(T913&gt;0,IF(U913="","-",IF(X913&lt;0%,"DEGROWTH","GROWTH")))</f>
        <v>GROWTH</v>
      </c>
      <c r="Z913" s="75" t="n">
        <v>0</v>
      </c>
      <c r="AA913" s="70"/>
      <c r="AB913" s="70" t="s">
        <v>133</v>
      </c>
      <c r="AC913" s="70" t="s">
        <v>134</v>
      </c>
      <c r="AD913" s="3" t="n">
        <f aca="false">IF(K913=0,1,0)</f>
        <v>0</v>
      </c>
      <c r="AE913" s="76"/>
    </row>
    <row r="914" customFormat="false" ht="14.25" hidden="false" customHeight="true" outlineLevel="0" collapsed="false">
      <c r="A914" s="70" t="s">
        <v>134</v>
      </c>
      <c r="B914" s="72" t="s">
        <v>73</v>
      </c>
      <c r="C914" s="72" t="s">
        <v>2313</v>
      </c>
      <c r="D914" s="72" t="n">
        <v>1000003613</v>
      </c>
      <c r="E914" s="72" t="s">
        <v>2314</v>
      </c>
      <c r="F914" s="74" t="n">
        <v>45106</v>
      </c>
      <c r="G914" s="67" t="str">
        <f aca="false">IF(I914&gt;0,"Targeted Dealer","-")</f>
        <v>-</v>
      </c>
      <c r="H914" s="67"/>
      <c r="I914" s="68" t="n">
        <v>0</v>
      </c>
      <c r="J914" s="68" t="n">
        <f aca="false">I914/$J$1*($J$1-$E$1)</f>
        <v>0</v>
      </c>
      <c r="K914" s="69" t="n">
        <v>30</v>
      </c>
      <c r="L914" s="69" t="n">
        <f aca="false">I914-K914</f>
        <v>-30</v>
      </c>
      <c r="M914" s="69" t="str">
        <f aca="false">IFERROR((K914/J914%),"-")</f>
        <v>-</v>
      </c>
      <c r="N914" s="97" t="n">
        <v>30</v>
      </c>
      <c r="O914" s="98" t="str">
        <f aca="false">IF(F914&lt;=$P$2,"Mar","")</f>
        <v>Mar</v>
      </c>
      <c r="P914" s="97" t="n">
        <f aca="false">N914</f>
        <v>30</v>
      </c>
      <c r="Q914" s="99" t="n">
        <f aca="false">K914-P914</f>
        <v>0</v>
      </c>
      <c r="R914" s="98" t="n">
        <f aca="false">IFERROR(IF(O914="Mar",(K914/P914-1))," ")</f>
        <v>0</v>
      </c>
      <c r="S914" s="100" t="str">
        <f aca="false">IF(N914&gt;0,IF(O914="","-",IF(R914&lt;0%,"DEGROWTH","GROWTH")))</f>
        <v>GROWTH</v>
      </c>
      <c r="T914" s="69" t="n">
        <v>60</v>
      </c>
      <c r="U914" s="101" t="str">
        <f aca="false">IF(F914&lt;=$V$2,"Apr","")</f>
        <v>Apr</v>
      </c>
      <c r="V914" s="97" t="n">
        <v>60</v>
      </c>
      <c r="W914" s="102" t="n">
        <f aca="false">K914-V914</f>
        <v>-30</v>
      </c>
      <c r="X914" s="103" t="n">
        <f aca="false">IFERROR(IF(U914="Apr",(K914/V914-1)),0)</f>
        <v>-0.5</v>
      </c>
      <c r="Y914" s="104" t="str">
        <f aca="false">IF(T914&gt;0,IF(U914="","-",IF(X914&lt;0%,"DEGROWTH","GROWTH")))</f>
        <v>DEGROWTH</v>
      </c>
      <c r="Z914" s="75" t="n">
        <v>0</v>
      </c>
      <c r="AA914" s="70"/>
      <c r="AB914" s="70" t="s">
        <v>133</v>
      </c>
      <c r="AC914" s="70" t="s">
        <v>134</v>
      </c>
      <c r="AD914" s="3" t="n">
        <f aca="false">IF(K914=0,1,0)</f>
        <v>0</v>
      </c>
      <c r="AE914" s="76"/>
    </row>
    <row r="915" customFormat="false" ht="14.25" hidden="false" customHeight="true" outlineLevel="0" collapsed="false">
      <c r="A915" s="75" t="s">
        <v>134</v>
      </c>
      <c r="B915" s="79" t="s">
        <v>73</v>
      </c>
      <c r="C915" s="79" t="s">
        <v>2315</v>
      </c>
      <c r="D915" s="79" t="n">
        <v>1000003868</v>
      </c>
      <c r="E915" s="79" t="s">
        <v>2316</v>
      </c>
      <c r="F915" s="74" t="n">
        <v>45345</v>
      </c>
      <c r="G915" s="67" t="str">
        <f aca="false">IF(I915&gt;0,"Targeted Dealer","-")</f>
        <v>Targeted Dealer</v>
      </c>
      <c r="H915" s="67"/>
      <c r="I915" s="68" t="n">
        <v>30</v>
      </c>
      <c r="J915" s="68" t="n">
        <f aca="false">I915/$J$1*($J$1-$E$1)</f>
        <v>28</v>
      </c>
      <c r="K915" s="69" t="n">
        <v>0</v>
      </c>
      <c r="L915" s="69" t="n">
        <f aca="false">I915-K915</f>
        <v>30</v>
      </c>
      <c r="M915" s="69" t="n">
        <f aca="false">IFERROR((K915/J915%),"-")</f>
        <v>0</v>
      </c>
      <c r="N915" s="97" t="n">
        <v>0</v>
      </c>
      <c r="O915" s="98" t="str">
        <f aca="false">IF(F915&lt;=$P$2,"Mar","")</f>
        <v>Mar</v>
      </c>
      <c r="P915" s="97" t="n">
        <f aca="false">N915</f>
        <v>0</v>
      </c>
      <c r="Q915" s="99" t="n">
        <f aca="false">K915-P915</f>
        <v>0</v>
      </c>
      <c r="R915" s="98" t="str">
        <f aca="false">IFERROR(IF(O915="Mar",(K915/P915-1))," ")</f>
        <v> </v>
      </c>
      <c r="S915" s="105" t="b">
        <f aca="false">IF(N915&gt;0,IF(O915="","-",IF(R915&lt;0%,"DEGROWTH","GROWTH")))</f>
        <v>0</v>
      </c>
      <c r="T915" s="69" t="n">
        <v>25</v>
      </c>
      <c r="U915" s="101" t="str">
        <f aca="false">IF(F915&lt;=$V$2,"Apr","")</f>
        <v>Apr</v>
      </c>
      <c r="V915" s="97" t="n">
        <v>25</v>
      </c>
      <c r="W915" s="102" t="n">
        <f aca="false">K915-V915</f>
        <v>-25</v>
      </c>
      <c r="X915" s="103" t="n">
        <f aca="false">IFERROR(IF(U915="Apr",(K915/V915-1)),0)</f>
        <v>-1</v>
      </c>
      <c r="Y915" s="104" t="str">
        <f aca="false">IF(T915&gt;0,IF(U915="","-",IF(X915&lt;0%,"DEGROWTH","GROWTH")))</f>
        <v>DEGROWTH</v>
      </c>
      <c r="Z915" s="75" t="n">
        <v>0</v>
      </c>
      <c r="AA915" s="70"/>
      <c r="AB915" s="70" t="s">
        <v>133</v>
      </c>
      <c r="AC915" s="75" t="s">
        <v>134</v>
      </c>
      <c r="AD915" s="3" t="n">
        <f aca="false">IF(K915=0,1,0)</f>
        <v>1</v>
      </c>
      <c r="AE915" s="76"/>
    </row>
    <row r="916" customFormat="false" ht="14.25" hidden="false" customHeight="true" outlineLevel="0" collapsed="false">
      <c r="A916" s="75" t="s">
        <v>134</v>
      </c>
      <c r="B916" s="79" t="s">
        <v>73</v>
      </c>
      <c r="C916" s="79" t="s">
        <v>2317</v>
      </c>
      <c r="D916" s="79" t="n">
        <v>1000003952</v>
      </c>
      <c r="E916" s="79" t="s">
        <v>2318</v>
      </c>
      <c r="F916" s="74" t="n">
        <v>45427</v>
      </c>
      <c r="G916" s="67" t="str">
        <f aca="false">IF(I916&gt;0,"Targeted Dealer","-")</f>
        <v>Targeted Dealer</v>
      </c>
      <c r="H916" s="67"/>
      <c r="I916" s="68" t="n">
        <v>215</v>
      </c>
      <c r="J916" s="68" t="n">
        <f aca="false">I916/$J$1*($J$1-$E$1)</f>
        <v>200.666666666667</v>
      </c>
      <c r="K916" s="69" t="n">
        <v>215</v>
      </c>
      <c r="L916" s="69" t="n">
        <f aca="false">I916-K916</f>
        <v>0</v>
      </c>
      <c r="M916" s="69" t="n">
        <f aca="false">IFERROR((K916/J916%),"-")</f>
        <v>107.142857142857</v>
      </c>
      <c r="N916" s="97" t="n">
        <v>160</v>
      </c>
      <c r="O916" s="98" t="str">
        <f aca="false">IF(F916&lt;=$P$2,"Mar","")</f>
        <v>Mar</v>
      </c>
      <c r="P916" s="97" t="n">
        <f aca="false">N916</f>
        <v>160</v>
      </c>
      <c r="Q916" s="99" t="n">
        <f aca="false">K916-P916</f>
        <v>55</v>
      </c>
      <c r="R916" s="98" t="n">
        <f aca="false">IFERROR(IF(O916="Mar",(K916/P916-1))," ")</f>
        <v>0.34375</v>
      </c>
      <c r="S916" s="100" t="str">
        <f aca="false">IF(N916&gt;0,IF(O916="","-",IF(R916&lt;0%,"DEGROWTH","GROWTH")))</f>
        <v>GROWTH</v>
      </c>
      <c r="T916" s="69" t="n">
        <v>140</v>
      </c>
      <c r="U916" s="101" t="str">
        <f aca="false">IF(F916&lt;=$V$2,"Apr","")</f>
        <v>Apr</v>
      </c>
      <c r="V916" s="97" t="n">
        <v>140</v>
      </c>
      <c r="W916" s="102" t="n">
        <f aca="false">K916-V916</f>
        <v>75</v>
      </c>
      <c r="X916" s="103" t="n">
        <f aca="false">IFERROR(IF(U916="Apr",(K916/V916-1)),0)</f>
        <v>0.535714285714286</v>
      </c>
      <c r="Y916" s="104" t="str">
        <f aca="false">IF(T916&gt;0,IF(U916="","-",IF(X916&lt;0%,"DEGROWTH","GROWTH")))</f>
        <v>GROWTH</v>
      </c>
      <c r="Z916" s="75" t="n">
        <v>0</v>
      </c>
      <c r="AA916" s="70"/>
      <c r="AB916" s="70" t="s">
        <v>133</v>
      </c>
      <c r="AC916" s="75" t="s">
        <v>134</v>
      </c>
      <c r="AD916" s="3" t="n">
        <f aca="false">IF(K916=0,1,0)</f>
        <v>0</v>
      </c>
      <c r="AE916" s="76"/>
    </row>
    <row r="917" customFormat="false" ht="14.25" hidden="false" customHeight="true" outlineLevel="0" collapsed="false">
      <c r="A917" s="75" t="s">
        <v>134</v>
      </c>
      <c r="B917" s="79" t="s">
        <v>73</v>
      </c>
      <c r="C917" s="79" t="s">
        <v>2319</v>
      </c>
      <c r="D917" s="79" t="n">
        <v>1000003987</v>
      </c>
      <c r="E917" s="79" t="s">
        <v>1501</v>
      </c>
      <c r="F917" s="74" t="n">
        <v>45441</v>
      </c>
      <c r="G917" s="67" t="str">
        <f aca="false">IF(I917&gt;0,"Targeted Dealer","-")</f>
        <v>Targeted Dealer</v>
      </c>
      <c r="H917" s="67"/>
      <c r="I917" s="68" t="n">
        <v>185</v>
      </c>
      <c r="J917" s="68" t="n">
        <f aca="false">I917/$J$1*($J$1-$E$1)</f>
        <v>172.666666666667</v>
      </c>
      <c r="K917" s="69" t="n">
        <v>80</v>
      </c>
      <c r="L917" s="69" t="n">
        <f aca="false">I917-K917</f>
        <v>105</v>
      </c>
      <c r="M917" s="69" t="n">
        <f aca="false">IFERROR((K917/J917%),"-")</f>
        <v>46.3320463320463</v>
      </c>
      <c r="N917" s="97" t="n">
        <v>60</v>
      </c>
      <c r="O917" s="98" t="str">
        <f aca="false">IF(F917&lt;=$P$2,"Mar","")</f>
        <v>Mar</v>
      </c>
      <c r="P917" s="97" t="n">
        <f aca="false">N917</f>
        <v>60</v>
      </c>
      <c r="Q917" s="99" t="n">
        <f aca="false">K917-P917</f>
        <v>20</v>
      </c>
      <c r="R917" s="98" t="n">
        <f aca="false">IFERROR(IF(O917="Mar",(K917/P917-1))," ")</f>
        <v>0.333333333333333</v>
      </c>
      <c r="S917" s="100" t="str">
        <f aca="false">IF(N917&gt;0,IF(O917="","-",IF(R917&lt;0%,"DEGROWTH","GROWTH")))</f>
        <v>GROWTH</v>
      </c>
      <c r="T917" s="69" t="n">
        <v>155</v>
      </c>
      <c r="U917" s="101" t="str">
        <f aca="false">IF(F917&lt;=$V$2,"Apr","")</f>
        <v>Apr</v>
      </c>
      <c r="V917" s="97" t="n">
        <v>155</v>
      </c>
      <c r="W917" s="102" t="n">
        <f aca="false">K917-V917</f>
        <v>-75</v>
      </c>
      <c r="X917" s="103" t="n">
        <f aca="false">IFERROR(IF(U917="Apr",(K917/V917-1)),0)</f>
        <v>-0.483870967741936</v>
      </c>
      <c r="Y917" s="104" t="str">
        <f aca="false">IF(T917&gt;0,IF(U917="","-",IF(X917&lt;0%,"DEGROWTH","GROWTH")))</f>
        <v>DEGROWTH</v>
      </c>
      <c r="Z917" s="75" t="n">
        <v>0</v>
      </c>
      <c r="AA917" s="70"/>
      <c r="AB917" s="70" t="s">
        <v>133</v>
      </c>
      <c r="AC917" s="75" t="s">
        <v>134</v>
      </c>
      <c r="AD917" s="3" t="n">
        <f aca="false">IF(K917=0,1,0)</f>
        <v>0</v>
      </c>
      <c r="AE917" s="76"/>
    </row>
    <row r="918" customFormat="false" ht="14.25" hidden="false" customHeight="true" outlineLevel="0" collapsed="false">
      <c r="A918" s="70" t="s">
        <v>131</v>
      </c>
      <c r="B918" s="72" t="s">
        <v>140</v>
      </c>
      <c r="C918" s="72" t="s">
        <v>2320</v>
      </c>
      <c r="D918" s="72" t="n">
        <v>1000001225</v>
      </c>
      <c r="E918" s="73" t="s">
        <v>2321</v>
      </c>
      <c r="F918" s="74" t="n">
        <v>39029</v>
      </c>
      <c r="G918" s="67" t="str">
        <f aca="false">IF(I918&gt;0,"Targeted Dealer","-")</f>
        <v>Targeted Dealer</v>
      </c>
      <c r="H918" s="67"/>
      <c r="I918" s="68" t="n">
        <v>1380</v>
      </c>
      <c r="J918" s="68" t="n">
        <f aca="false">I918/$J$1*($J$1-$E$1)</f>
        <v>1288</v>
      </c>
      <c r="K918" s="69" t="n">
        <v>2070</v>
      </c>
      <c r="L918" s="69" t="n">
        <f aca="false">I918-K918</f>
        <v>-690</v>
      </c>
      <c r="M918" s="69" t="n">
        <f aca="false">IFERROR((K918/J918%),"-")</f>
        <v>160.714285714286</v>
      </c>
      <c r="N918" s="97" t="n">
        <v>1865</v>
      </c>
      <c r="O918" s="98" t="str">
        <f aca="false">IF(F918&lt;=$P$2,"Mar","")</f>
        <v>Mar</v>
      </c>
      <c r="P918" s="97" t="n">
        <f aca="false">N918</f>
        <v>1865</v>
      </c>
      <c r="Q918" s="99" t="n">
        <f aca="false">K918-P918</f>
        <v>205</v>
      </c>
      <c r="R918" s="98" t="n">
        <f aca="false">IFERROR(IF(O918="Mar",(K918/P918-1))," ")</f>
        <v>0.109919571045576</v>
      </c>
      <c r="S918" s="100" t="str">
        <f aca="false">IF(N918&gt;0,IF(O918="","-",IF(R918&lt;0%,"DEGROWTH","GROWTH")))</f>
        <v>GROWTH</v>
      </c>
      <c r="T918" s="69" t="n">
        <v>1268</v>
      </c>
      <c r="U918" s="101" t="str">
        <f aca="false">IF(F918&lt;=$V$2,"Apr","")</f>
        <v>Apr</v>
      </c>
      <c r="V918" s="97" t="n">
        <v>1268</v>
      </c>
      <c r="W918" s="102" t="n">
        <f aca="false">K918-V918</f>
        <v>802</v>
      </c>
      <c r="X918" s="103" t="n">
        <f aca="false">IFERROR(IF(U918="Apr",(K918/V918-1)),0)</f>
        <v>0.632492113564669</v>
      </c>
      <c r="Y918" s="104" t="str">
        <f aca="false">IF(T918&gt;0,IF(U918="","-",IF(X918&lt;0%,"DEGROWTH","GROWTH")))</f>
        <v>GROWTH</v>
      </c>
      <c r="Z918" s="75" t="n">
        <v>0</v>
      </c>
      <c r="AA918" s="70"/>
      <c r="AB918" s="70" t="s">
        <v>133</v>
      </c>
      <c r="AC918" s="70" t="s">
        <v>131</v>
      </c>
      <c r="AD918" s="3" t="n">
        <f aca="false">IF(K918=0,1,0)</f>
        <v>0</v>
      </c>
      <c r="AE918" s="76"/>
    </row>
    <row r="919" customFormat="false" ht="14.25" hidden="false" customHeight="true" outlineLevel="0" collapsed="false">
      <c r="A919" s="70" t="s">
        <v>131</v>
      </c>
      <c r="B919" s="72" t="s">
        <v>140</v>
      </c>
      <c r="C919" s="72" t="s">
        <v>2322</v>
      </c>
      <c r="D919" s="72" t="n">
        <v>1000001234</v>
      </c>
      <c r="E919" s="73" t="s">
        <v>2323</v>
      </c>
      <c r="F919" s="74" t="n">
        <v>40676</v>
      </c>
      <c r="G919" s="67" t="str">
        <f aca="false">IF(I919&gt;0,"Targeted Dealer","-")</f>
        <v>Targeted Dealer</v>
      </c>
      <c r="H919" s="67"/>
      <c r="I919" s="68" t="n">
        <v>4490</v>
      </c>
      <c r="J919" s="68" t="n">
        <f aca="false">I919/$J$1*($J$1-$E$1)</f>
        <v>4190.66666666667</v>
      </c>
      <c r="K919" s="69" t="n">
        <v>7237</v>
      </c>
      <c r="L919" s="69" t="n">
        <f aca="false">I919-K919</f>
        <v>-2747</v>
      </c>
      <c r="M919" s="69" t="n">
        <f aca="false">IFERROR((K919/J919%),"-")</f>
        <v>172.693286668788</v>
      </c>
      <c r="N919" s="97" t="n">
        <v>7130</v>
      </c>
      <c r="O919" s="98" t="str">
        <f aca="false">IF(F919&lt;=$P$2,"Mar","")</f>
        <v>Mar</v>
      </c>
      <c r="P919" s="97" t="n">
        <f aca="false">N919</f>
        <v>7130</v>
      </c>
      <c r="Q919" s="99" t="n">
        <f aca="false">K919-P919</f>
        <v>107</v>
      </c>
      <c r="R919" s="98" t="n">
        <f aca="false">IFERROR(IF(O919="Mar",(K919/P919-1))," ")</f>
        <v>0.0150070126227209</v>
      </c>
      <c r="S919" s="100" t="str">
        <f aca="false">IF(N919&gt;0,IF(O919="","-",IF(R919&lt;0%,"DEGROWTH","GROWTH")))</f>
        <v>GROWTH</v>
      </c>
      <c r="T919" s="69" t="n">
        <v>4168</v>
      </c>
      <c r="U919" s="101" t="str">
        <f aca="false">IF(F919&lt;=$V$2,"Apr","")</f>
        <v>Apr</v>
      </c>
      <c r="V919" s="97" t="n">
        <v>4168</v>
      </c>
      <c r="W919" s="102" t="n">
        <f aca="false">K919-V919</f>
        <v>3069</v>
      </c>
      <c r="X919" s="103" t="n">
        <f aca="false">IFERROR(IF(U919="Apr",(K919/V919-1)),0)</f>
        <v>0.736324376199616</v>
      </c>
      <c r="Y919" s="104" t="str">
        <f aca="false">IF(T919&gt;0,IF(U919="","-",IF(X919&lt;0%,"DEGROWTH","GROWTH")))</f>
        <v>GROWTH</v>
      </c>
      <c r="Z919" s="75" t="n">
        <v>0</v>
      </c>
      <c r="AA919" s="70"/>
      <c r="AB919" s="70" t="s">
        <v>133</v>
      </c>
      <c r="AC919" s="70" t="s">
        <v>131</v>
      </c>
      <c r="AD919" s="3" t="n">
        <f aca="false">IF(K919=0,1,0)</f>
        <v>0</v>
      </c>
      <c r="AE919" s="76"/>
    </row>
    <row r="920" customFormat="false" ht="14.25" hidden="false" customHeight="true" outlineLevel="0" collapsed="false">
      <c r="A920" s="70" t="s">
        <v>131</v>
      </c>
      <c r="B920" s="72" t="s">
        <v>140</v>
      </c>
      <c r="C920" s="72" t="s">
        <v>2324</v>
      </c>
      <c r="D920" s="72" t="n">
        <v>1000001232</v>
      </c>
      <c r="E920" s="73" t="s">
        <v>2325</v>
      </c>
      <c r="F920" s="74" t="n">
        <v>41041</v>
      </c>
      <c r="G920" s="67" t="str">
        <f aca="false">IF(I920&gt;0,"Targeted Dealer","-")</f>
        <v>Targeted Dealer</v>
      </c>
      <c r="H920" s="67"/>
      <c r="I920" s="68" t="n">
        <v>390</v>
      </c>
      <c r="J920" s="68" t="n">
        <f aca="false">I920/$J$1*($J$1-$E$1)</f>
        <v>364</v>
      </c>
      <c r="K920" s="69" t="n">
        <v>749</v>
      </c>
      <c r="L920" s="69" t="n">
        <f aca="false">I920-K920</f>
        <v>-359</v>
      </c>
      <c r="M920" s="69" t="n">
        <f aca="false">IFERROR((K920/J920%),"-")</f>
        <v>205.769230769231</v>
      </c>
      <c r="N920" s="97" t="n">
        <v>451</v>
      </c>
      <c r="O920" s="98" t="str">
        <f aca="false">IF(F920&lt;=$P$2,"Mar","")</f>
        <v>Mar</v>
      </c>
      <c r="P920" s="97" t="n">
        <f aca="false">N920</f>
        <v>451</v>
      </c>
      <c r="Q920" s="99" t="n">
        <f aca="false">K920-P920</f>
        <v>298</v>
      </c>
      <c r="R920" s="98" t="n">
        <f aca="false">IFERROR(IF(O920="Mar",(K920/P920-1))," ")</f>
        <v>0.660753880266075</v>
      </c>
      <c r="S920" s="100" t="str">
        <f aca="false">IF(N920&gt;0,IF(O920="","-",IF(R920&lt;0%,"DEGROWTH","GROWTH")))</f>
        <v>GROWTH</v>
      </c>
      <c r="T920" s="69" t="n">
        <v>352</v>
      </c>
      <c r="U920" s="101" t="str">
        <f aca="false">IF(F920&lt;=$V$2,"Apr","")</f>
        <v>Apr</v>
      </c>
      <c r="V920" s="97" t="n">
        <v>352</v>
      </c>
      <c r="W920" s="102" t="n">
        <f aca="false">K920-V920</f>
        <v>397</v>
      </c>
      <c r="X920" s="103" t="n">
        <f aca="false">IFERROR(IF(U920="Apr",(K920/V920-1)),0)</f>
        <v>1.12784090909091</v>
      </c>
      <c r="Y920" s="104" t="str">
        <f aca="false">IF(T920&gt;0,IF(U920="","-",IF(X920&lt;0%,"DEGROWTH","GROWTH")))</f>
        <v>GROWTH</v>
      </c>
      <c r="Z920" s="75" t="n">
        <v>0</v>
      </c>
      <c r="AA920" s="70"/>
      <c r="AB920" s="70" t="s">
        <v>133</v>
      </c>
      <c r="AC920" s="70" t="s">
        <v>131</v>
      </c>
      <c r="AD920" s="3" t="n">
        <f aca="false">IF(K920=0,1,0)</f>
        <v>0</v>
      </c>
      <c r="AE920" s="76"/>
    </row>
    <row r="921" customFormat="false" ht="14.25" hidden="false" customHeight="true" outlineLevel="0" collapsed="false">
      <c r="A921" s="70" t="s">
        <v>131</v>
      </c>
      <c r="B921" s="72" t="s">
        <v>140</v>
      </c>
      <c r="C921" s="72" t="s">
        <v>2326</v>
      </c>
      <c r="D921" s="72" t="n">
        <v>1000001229</v>
      </c>
      <c r="E921" s="73" t="s">
        <v>2327</v>
      </c>
      <c r="F921" s="74" t="n">
        <v>41168</v>
      </c>
      <c r="G921" s="67" t="str">
        <f aca="false">IF(I921&gt;0,"Targeted Dealer","-")</f>
        <v>Targeted Dealer</v>
      </c>
      <c r="H921" s="67"/>
      <c r="I921" s="68" t="n">
        <v>1710</v>
      </c>
      <c r="J921" s="68" t="n">
        <f aca="false">I921/$J$1*($J$1-$E$1)</f>
        <v>1596</v>
      </c>
      <c r="K921" s="69" t="n">
        <v>1803</v>
      </c>
      <c r="L921" s="69" t="n">
        <f aca="false">I921-K921</f>
        <v>-93</v>
      </c>
      <c r="M921" s="69" t="n">
        <f aca="false">IFERROR((K921/J921%),"-")</f>
        <v>112.96992481203</v>
      </c>
      <c r="N921" s="97" t="n">
        <v>2867</v>
      </c>
      <c r="O921" s="98" t="str">
        <f aca="false">IF(F921&lt;=$P$2,"Mar","")</f>
        <v>Mar</v>
      </c>
      <c r="P921" s="97" t="n">
        <f aca="false">N921</f>
        <v>2867</v>
      </c>
      <c r="Q921" s="99" t="n">
        <f aca="false">K921-P921</f>
        <v>-1064</v>
      </c>
      <c r="R921" s="98" t="n">
        <f aca="false">IFERROR(IF(O921="Mar",(K921/P921-1))," ")</f>
        <v>-0.371119637251482</v>
      </c>
      <c r="S921" s="100" t="str">
        <f aca="false">IF(N921&gt;0,IF(O921="","-",IF(R921&lt;0%,"DEGROWTH","GROWTH")))</f>
        <v>DEGROWTH</v>
      </c>
      <c r="T921" s="69" t="n">
        <v>1463</v>
      </c>
      <c r="U921" s="101" t="str">
        <f aca="false">IF(F921&lt;=$V$2,"Apr","")</f>
        <v>Apr</v>
      </c>
      <c r="V921" s="97" t="n">
        <v>1463</v>
      </c>
      <c r="W921" s="102" t="n">
        <f aca="false">K921-V921</f>
        <v>340</v>
      </c>
      <c r="X921" s="103" t="n">
        <f aca="false">IFERROR(IF(U921="Apr",(K921/V921-1)),0)</f>
        <v>0.232399179767601</v>
      </c>
      <c r="Y921" s="104" t="str">
        <f aca="false">IF(T921&gt;0,IF(U921="","-",IF(X921&lt;0%,"DEGROWTH","GROWTH")))</f>
        <v>GROWTH</v>
      </c>
      <c r="Z921" s="75" t="n">
        <v>0</v>
      </c>
      <c r="AA921" s="70"/>
      <c r="AB921" s="70" t="s">
        <v>133</v>
      </c>
      <c r="AC921" s="70" t="s">
        <v>131</v>
      </c>
      <c r="AD921" s="3" t="n">
        <f aca="false">IF(K921=0,1,0)</f>
        <v>0</v>
      </c>
      <c r="AE921" s="76"/>
    </row>
    <row r="922" customFormat="false" ht="14.25" hidden="false" customHeight="true" outlineLevel="0" collapsed="false">
      <c r="A922" s="70" t="s">
        <v>131</v>
      </c>
      <c r="B922" s="72" t="s">
        <v>140</v>
      </c>
      <c r="C922" s="72" t="s">
        <v>2328</v>
      </c>
      <c r="D922" s="72" t="n">
        <v>1000001233</v>
      </c>
      <c r="E922" s="73" t="s">
        <v>2329</v>
      </c>
      <c r="F922" s="74" t="n">
        <v>41400</v>
      </c>
      <c r="G922" s="67" t="str">
        <f aca="false">IF(I922&gt;0,"Targeted Dealer","-")</f>
        <v>Targeted Dealer</v>
      </c>
      <c r="H922" s="67"/>
      <c r="I922" s="68" t="n">
        <v>1880</v>
      </c>
      <c r="J922" s="68" t="n">
        <f aca="false">I922/$J$1*($J$1-$E$1)</f>
        <v>1754.66666666667</v>
      </c>
      <c r="K922" s="69" t="n">
        <v>2225</v>
      </c>
      <c r="L922" s="69" t="n">
        <f aca="false">I922-K922</f>
        <v>-345</v>
      </c>
      <c r="M922" s="69" t="n">
        <f aca="false">IFERROR((K922/J922%),"-")</f>
        <v>126.804711246201</v>
      </c>
      <c r="N922" s="97" t="n">
        <v>2083</v>
      </c>
      <c r="O922" s="98" t="str">
        <f aca="false">IF(F922&lt;=$P$2,"Mar","")</f>
        <v>Mar</v>
      </c>
      <c r="P922" s="97" t="n">
        <f aca="false">N922</f>
        <v>2083</v>
      </c>
      <c r="Q922" s="99" t="n">
        <f aca="false">K922-P922</f>
        <v>142</v>
      </c>
      <c r="R922" s="98" t="n">
        <f aca="false">IFERROR(IF(O922="Mar",(K922/P922-1))," ")</f>
        <v>0.0681709073451753</v>
      </c>
      <c r="S922" s="100" t="str">
        <f aca="false">IF(N922&gt;0,IF(O922="","-",IF(R922&lt;0%,"DEGROWTH","GROWTH")))</f>
        <v>GROWTH</v>
      </c>
      <c r="T922" s="69" t="n">
        <v>1670</v>
      </c>
      <c r="U922" s="101" t="str">
        <f aca="false">IF(F922&lt;=$V$2,"Apr","")</f>
        <v>Apr</v>
      </c>
      <c r="V922" s="97" t="n">
        <v>1670</v>
      </c>
      <c r="W922" s="102" t="n">
        <f aca="false">K922-V922</f>
        <v>555</v>
      </c>
      <c r="X922" s="103" t="n">
        <f aca="false">IFERROR(IF(U922="Apr",(K922/V922-1)),0)</f>
        <v>0.332335329341317</v>
      </c>
      <c r="Y922" s="104" t="str">
        <f aca="false">IF(T922&gt;0,IF(U922="","-",IF(X922&lt;0%,"DEGROWTH","GROWTH")))</f>
        <v>GROWTH</v>
      </c>
      <c r="Z922" s="75" t="n">
        <v>0</v>
      </c>
      <c r="AA922" s="70"/>
      <c r="AB922" s="70" t="s">
        <v>133</v>
      </c>
      <c r="AC922" s="70" t="s">
        <v>131</v>
      </c>
      <c r="AD922" s="3" t="n">
        <f aca="false">IF(K922=0,1,0)</f>
        <v>0</v>
      </c>
      <c r="AE922" s="76"/>
    </row>
    <row r="923" customFormat="false" ht="14.25" hidden="false" customHeight="true" outlineLevel="0" collapsed="false">
      <c r="A923" s="70" t="s">
        <v>131</v>
      </c>
      <c r="B923" s="72" t="s">
        <v>140</v>
      </c>
      <c r="C923" s="72" t="s">
        <v>2330</v>
      </c>
      <c r="D923" s="72" t="n">
        <v>1000001224</v>
      </c>
      <c r="E923" s="73" t="s">
        <v>2331</v>
      </c>
      <c r="F923" s="74" t="n">
        <v>41486</v>
      </c>
      <c r="G923" s="67" t="str">
        <f aca="false">IF(I923&gt;0,"Targeted Dealer","-")</f>
        <v>Targeted Dealer</v>
      </c>
      <c r="H923" s="67"/>
      <c r="I923" s="68" t="n">
        <v>3245</v>
      </c>
      <c r="J923" s="68" t="n">
        <f aca="false">I923/$J$1*($J$1-$E$1)</f>
        <v>3028.66666666667</v>
      </c>
      <c r="K923" s="69" t="n">
        <v>4737</v>
      </c>
      <c r="L923" s="69" t="n">
        <f aca="false">I923-K923</f>
        <v>-1492</v>
      </c>
      <c r="M923" s="69" t="n">
        <f aca="false">IFERROR((K923/J923%),"-")</f>
        <v>156.405458947832</v>
      </c>
      <c r="N923" s="97" t="n">
        <v>3318</v>
      </c>
      <c r="O923" s="98" t="str">
        <f aca="false">IF(F923&lt;=$P$2,"Mar","")</f>
        <v>Mar</v>
      </c>
      <c r="P923" s="97" t="n">
        <f aca="false">N923</f>
        <v>3318</v>
      </c>
      <c r="Q923" s="99" t="n">
        <f aca="false">K923-P923</f>
        <v>1419</v>
      </c>
      <c r="R923" s="98" t="n">
        <f aca="false">IFERROR(IF(O923="Mar",(K923/P923-1))," ")</f>
        <v>0.427667269439421</v>
      </c>
      <c r="S923" s="100" t="str">
        <f aca="false">IF(N923&gt;0,IF(O923="","-",IF(R923&lt;0%,"DEGROWTH","GROWTH")))</f>
        <v>GROWTH</v>
      </c>
      <c r="T923" s="69" t="n">
        <v>2875</v>
      </c>
      <c r="U923" s="101" t="str">
        <f aca="false">IF(F923&lt;=$V$2,"Apr","")</f>
        <v>Apr</v>
      </c>
      <c r="V923" s="97" t="n">
        <v>2875</v>
      </c>
      <c r="W923" s="102" t="n">
        <f aca="false">K923-V923</f>
        <v>1862</v>
      </c>
      <c r="X923" s="103" t="n">
        <f aca="false">IFERROR(IF(U923="Apr",(K923/V923-1)),0)</f>
        <v>0.647652173913043</v>
      </c>
      <c r="Y923" s="104" t="str">
        <f aca="false">IF(T923&gt;0,IF(U923="","-",IF(X923&lt;0%,"DEGROWTH","GROWTH")))</f>
        <v>GROWTH</v>
      </c>
      <c r="Z923" s="75" t="n">
        <v>0</v>
      </c>
      <c r="AA923" s="70"/>
      <c r="AB923" s="70" t="s">
        <v>133</v>
      </c>
      <c r="AC923" s="70" t="s">
        <v>131</v>
      </c>
      <c r="AD923" s="3" t="n">
        <f aca="false">IF(K923=0,1,0)</f>
        <v>0</v>
      </c>
      <c r="AE923" s="76"/>
    </row>
    <row r="924" customFormat="false" ht="14.25" hidden="false" customHeight="true" outlineLevel="0" collapsed="false">
      <c r="A924" s="70" t="s">
        <v>131</v>
      </c>
      <c r="B924" s="72" t="s">
        <v>140</v>
      </c>
      <c r="C924" s="72" t="s">
        <v>2332</v>
      </c>
      <c r="D924" s="72" t="n">
        <v>1000001230</v>
      </c>
      <c r="E924" s="73" t="s">
        <v>2333</v>
      </c>
      <c r="F924" s="74" t="n">
        <v>41543</v>
      </c>
      <c r="G924" s="67" t="str">
        <f aca="false">IF(I924&gt;0,"Targeted Dealer","-")</f>
        <v>Targeted Dealer</v>
      </c>
      <c r="H924" s="67"/>
      <c r="I924" s="68" t="n">
        <v>30</v>
      </c>
      <c r="J924" s="68" t="n">
        <f aca="false">I924/$J$1*($J$1-$E$1)</f>
        <v>28</v>
      </c>
      <c r="K924" s="69" t="n">
        <v>25</v>
      </c>
      <c r="L924" s="69" t="n">
        <f aca="false">I924-K924</f>
        <v>5</v>
      </c>
      <c r="M924" s="69" t="n">
        <f aca="false">IFERROR((K924/J924%),"-")</f>
        <v>89.2857142857143</v>
      </c>
      <c r="N924" s="97" t="n">
        <v>50</v>
      </c>
      <c r="O924" s="98" t="str">
        <f aca="false">IF(F924&lt;=$P$2,"Mar","")</f>
        <v>Mar</v>
      </c>
      <c r="P924" s="97" t="n">
        <f aca="false">N924</f>
        <v>50</v>
      </c>
      <c r="Q924" s="99" t="n">
        <f aca="false">K924-P924</f>
        <v>-25</v>
      </c>
      <c r="R924" s="98" t="n">
        <f aca="false">IFERROR(IF(O924="Mar",(K924/P924-1))," ")</f>
        <v>-0.5</v>
      </c>
      <c r="S924" s="100" t="str">
        <f aca="false">IF(N924&gt;0,IF(O924="","-",IF(R924&lt;0%,"DEGROWTH","GROWTH")))</f>
        <v>DEGROWTH</v>
      </c>
      <c r="T924" s="69" t="n">
        <v>12</v>
      </c>
      <c r="U924" s="101" t="str">
        <f aca="false">IF(F924&lt;=$V$2,"Apr","")</f>
        <v>Apr</v>
      </c>
      <c r="V924" s="97" t="n">
        <v>12</v>
      </c>
      <c r="W924" s="102" t="n">
        <f aca="false">K924-V924</f>
        <v>13</v>
      </c>
      <c r="X924" s="103" t="n">
        <f aca="false">IFERROR(IF(U924="Apr",(K924/V924-1)),0)</f>
        <v>1.08333333333333</v>
      </c>
      <c r="Y924" s="104" t="str">
        <f aca="false">IF(T924&gt;0,IF(U924="","-",IF(X924&lt;0%,"DEGROWTH","GROWTH")))</f>
        <v>GROWTH</v>
      </c>
      <c r="Z924" s="75" t="n">
        <v>0</v>
      </c>
      <c r="AA924" s="70"/>
      <c r="AB924" s="70" t="s">
        <v>133</v>
      </c>
      <c r="AC924" s="70" t="s">
        <v>131</v>
      </c>
      <c r="AD924" s="3" t="n">
        <f aca="false">IF(K924=0,1,0)</f>
        <v>0</v>
      </c>
      <c r="AE924" s="76"/>
    </row>
    <row r="925" customFormat="false" ht="14.25" hidden="false" customHeight="true" outlineLevel="0" collapsed="false">
      <c r="A925" s="70" t="s">
        <v>131</v>
      </c>
      <c r="B925" s="72" t="s">
        <v>140</v>
      </c>
      <c r="C925" s="72" t="s">
        <v>2334</v>
      </c>
      <c r="D925" s="72" t="n">
        <v>1000001231</v>
      </c>
      <c r="E925" s="73" t="s">
        <v>2335</v>
      </c>
      <c r="F925" s="74" t="n">
        <v>41621</v>
      </c>
      <c r="G925" s="67" t="str">
        <f aca="false">IF(I925&gt;0,"Targeted Dealer","-")</f>
        <v>Targeted Dealer</v>
      </c>
      <c r="H925" s="67"/>
      <c r="I925" s="68" t="n">
        <v>1360</v>
      </c>
      <c r="J925" s="68" t="n">
        <f aca="false">I925/$J$1*($J$1-$E$1)</f>
        <v>1269.33333333333</v>
      </c>
      <c r="K925" s="69" t="n">
        <v>2323</v>
      </c>
      <c r="L925" s="69" t="n">
        <f aca="false">I925-K925</f>
        <v>-963</v>
      </c>
      <c r="M925" s="69" t="n">
        <f aca="false">IFERROR((K925/J925%),"-")</f>
        <v>183.009453781513</v>
      </c>
      <c r="N925" s="97" t="n">
        <v>1507</v>
      </c>
      <c r="O925" s="98" t="str">
        <f aca="false">IF(F925&lt;=$P$2,"Mar","")</f>
        <v>Mar</v>
      </c>
      <c r="P925" s="97" t="n">
        <f aca="false">N925</f>
        <v>1507</v>
      </c>
      <c r="Q925" s="99" t="n">
        <f aca="false">K925-P925</f>
        <v>816</v>
      </c>
      <c r="R925" s="98" t="n">
        <f aca="false">IFERROR(IF(O925="Mar",(K925/P925-1))," ")</f>
        <v>0.541473125414731</v>
      </c>
      <c r="S925" s="100" t="str">
        <f aca="false">IF(N925&gt;0,IF(O925="","-",IF(R925&lt;0%,"DEGROWTH","GROWTH")))</f>
        <v>GROWTH</v>
      </c>
      <c r="T925" s="69" t="n">
        <v>1125</v>
      </c>
      <c r="U925" s="101" t="str">
        <f aca="false">IF(F925&lt;=$V$2,"Apr","")</f>
        <v>Apr</v>
      </c>
      <c r="V925" s="97" t="n">
        <v>1125</v>
      </c>
      <c r="W925" s="102" t="n">
        <f aca="false">K925-V925</f>
        <v>1198</v>
      </c>
      <c r="X925" s="103" t="n">
        <f aca="false">IFERROR(IF(U925="Apr",(K925/V925-1)),0)</f>
        <v>1.06488888888889</v>
      </c>
      <c r="Y925" s="104" t="str">
        <f aca="false">IF(T925&gt;0,IF(U925="","-",IF(X925&lt;0%,"DEGROWTH","GROWTH")))</f>
        <v>GROWTH</v>
      </c>
      <c r="Z925" s="75" t="n">
        <v>0</v>
      </c>
      <c r="AA925" s="70"/>
      <c r="AB925" s="70" t="s">
        <v>133</v>
      </c>
      <c r="AC925" s="70" t="s">
        <v>131</v>
      </c>
      <c r="AD925" s="3" t="n">
        <f aca="false">IF(K925=0,1,0)</f>
        <v>0</v>
      </c>
      <c r="AE925" s="76"/>
    </row>
    <row r="926" customFormat="false" ht="14.25" hidden="false" customHeight="true" outlineLevel="0" collapsed="false">
      <c r="A926" s="70" t="s">
        <v>131</v>
      </c>
      <c r="B926" s="72" t="s">
        <v>140</v>
      </c>
      <c r="C926" s="72" t="s">
        <v>2336</v>
      </c>
      <c r="D926" s="72" t="n">
        <v>1000001236</v>
      </c>
      <c r="E926" s="73" t="s">
        <v>2337</v>
      </c>
      <c r="F926" s="74" t="n">
        <v>41692</v>
      </c>
      <c r="G926" s="67" t="str">
        <f aca="false">IF(I926&gt;0,"Targeted Dealer","-")</f>
        <v>Targeted Dealer</v>
      </c>
      <c r="H926" s="67"/>
      <c r="I926" s="68" t="n">
        <v>1220</v>
      </c>
      <c r="J926" s="68" t="n">
        <f aca="false">I926/$J$1*($J$1-$E$1)</f>
        <v>1138.66666666667</v>
      </c>
      <c r="K926" s="69" t="n">
        <v>1636</v>
      </c>
      <c r="L926" s="69" t="n">
        <f aca="false">I926-K926</f>
        <v>-416</v>
      </c>
      <c r="M926" s="69" t="n">
        <f aca="false">IFERROR((K926/J926%),"-")</f>
        <v>143.67681498829</v>
      </c>
      <c r="N926" s="97" t="n">
        <v>1488</v>
      </c>
      <c r="O926" s="98" t="str">
        <f aca="false">IF(F926&lt;=$P$2,"Mar","")</f>
        <v>Mar</v>
      </c>
      <c r="P926" s="97" t="n">
        <f aca="false">N926</f>
        <v>1488</v>
      </c>
      <c r="Q926" s="99" t="n">
        <f aca="false">K926-P926</f>
        <v>148</v>
      </c>
      <c r="R926" s="98" t="n">
        <f aca="false">IFERROR(IF(O926="Mar",(K926/P926-1))," ")</f>
        <v>0.0994623655913978</v>
      </c>
      <c r="S926" s="100" t="str">
        <f aca="false">IF(N926&gt;0,IF(O926="","-",IF(R926&lt;0%,"DEGROWTH","GROWTH")))</f>
        <v>GROWTH</v>
      </c>
      <c r="T926" s="69" t="n">
        <v>990</v>
      </c>
      <c r="U926" s="101" t="str">
        <f aca="false">IF(F926&lt;=$V$2,"Apr","")</f>
        <v>Apr</v>
      </c>
      <c r="V926" s="97" t="n">
        <v>990</v>
      </c>
      <c r="W926" s="102" t="n">
        <f aca="false">K926-V926</f>
        <v>646</v>
      </c>
      <c r="X926" s="103" t="n">
        <f aca="false">IFERROR(IF(U926="Apr",(K926/V926-1)),0)</f>
        <v>0.652525252525253</v>
      </c>
      <c r="Y926" s="104" t="str">
        <f aca="false">IF(T926&gt;0,IF(U926="","-",IF(X926&lt;0%,"DEGROWTH","GROWTH")))</f>
        <v>GROWTH</v>
      </c>
      <c r="Z926" s="75" t="n">
        <v>0</v>
      </c>
      <c r="AA926" s="70"/>
      <c r="AB926" s="70" t="s">
        <v>133</v>
      </c>
      <c r="AC926" s="70" t="s">
        <v>131</v>
      </c>
      <c r="AD926" s="3" t="n">
        <f aca="false">IF(K926=0,1,0)</f>
        <v>0</v>
      </c>
      <c r="AE926" s="76"/>
    </row>
    <row r="927" customFormat="false" ht="14.25" hidden="false" customHeight="true" outlineLevel="0" collapsed="false">
      <c r="A927" s="70" t="s">
        <v>131</v>
      </c>
      <c r="B927" s="72" t="s">
        <v>140</v>
      </c>
      <c r="C927" s="72" t="s">
        <v>2338</v>
      </c>
      <c r="D927" s="72" t="n">
        <v>1000001228</v>
      </c>
      <c r="E927" s="73" t="s">
        <v>2339</v>
      </c>
      <c r="F927" s="74" t="n">
        <v>41698</v>
      </c>
      <c r="G927" s="67" t="str">
        <f aca="false">IF(I927&gt;0,"Targeted Dealer","-")</f>
        <v>Targeted Dealer</v>
      </c>
      <c r="H927" s="67"/>
      <c r="I927" s="68" t="n">
        <v>360</v>
      </c>
      <c r="J927" s="68" t="n">
        <f aca="false">I927/$J$1*($J$1-$E$1)</f>
        <v>336</v>
      </c>
      <c r="K927" s="69" t="n">
        <v>468</v>
      </c>
      <c r="L927" s="69" t="n">
        <f aca="false">I927-K927</f>
        <v>-108</v>
      </c>
      <c r="M927" s="69" t="n">
        <f aca="false">IFERROR((K927/J927%),"-")</f>
        <v>139.285714285714</v>
      </c>
      <c r="N927" s="97" t="n">
        <v>274</v>
      </c>
      <c r="O927" s="98" t="str">
        <f aca="false">IF(F927&lt;=$P$2,"Mar","")</f>
        <v>Mar</v>
      </c>
      <c r="P927" s="97" t="n">
        <f aca="false">N927</f>
        <v>274</v>
      </c>
      <c r="Q927" s="99" t="n">
        <f aca="false">K927-P927</f>
        <v>194</v>
      </c>
      <c r="R927" s="98" t="n">
        <f aca="false">IFERROR(IF(O927="Mar",(K927/P927-1))," ")</f>
        <v>0.708029197080292</v>
      </c>
      <c r="S927" s="100" t="str">
        <f aca="false">IF(N927&gt;0,IF(O927="","-",IF(R927&lt;0%,"DEGROWTH","GROWTH")))</f>
        <v>GROWTH</v>
      </c>
      <c r="T927" s="69" t="n">
        <v>354</v>
      </c>
      <c r="U927" s="101" t="str">
        <f aca="false">IF(F927&lt;=$V$2,"Apr","")</f>
        <v>Apr</v>
      </c>
      <c r="V927" s="97" t="n">
        <v>354</v>
      </c>
      <c r="W927" s="102" t="n">
        <f aca="false">K927-V927</f>
        <v>114</v>
      </c>
      <c r="X927" s="103" t="n">
        <f aca="false">IFERROR(IF(U927="Apr",(K927/V927-1)),0)</f>
        <v>0.322033898305085</v>
      </c>
      <c r="Y927" s="104" t="str">
        <f aca="false">IF(T927&gt;0,IF(U927="","-",IF(X927&lt;0%,"DEGROWTH","GROWTH")))</f>
        <v>GROWTH</v>
      </c>
      <c r="Z927" s="75" t="n">
        <v>0</v>
      </c>
      <c r="AA927" s="70"/>
      <c r="AB927" s="70" t="s">
        <v>133</v>
      </c>
      <c r="AC927" s="70" t="s">
        <v>131</v>
      </c>
      <c r="AD927" s="3" t="n">
        <f aca="false">IF(K927=0,1,0)</f>
        <v>0</v>
      </c>
      <c r="AE927" s="76"/>
    </row>
    <row r="928" customFormat="false" ht="14.25" hidden="false" customHeight="true" outlineLevel="0" collapsed="false">
      <c r="A928" s="70" t="s">
        <v>131</v>
      </c>
      <c r="B928" s="72" t="s">
        <v>140</v>
      </c>
      <c r="C928" s="72" t="s">
        <v>2340</v>
      </c>
      <c r="D928" s="72" t="n">
        <v>1000001252</v>
      </c>
      <c r="E928" s="73" t="s">
        <v>2341</v>
      </c>
      <c r="F928" s="74" t="n">
        <v>42124</v>
      </c>
      <c r="G928" s="67" t="str">
        <f aca="false">IF(I928&gt;0,"Targeted Dealer","-")</f>
        <v>Targeted Dealer</v>
      </c>
      <c r="H928" s="67"/>
      <c r="I928" s="68" t="n">
        <v>690</v>
      </c>
      <c r="J928" s="68" t="n">
        <f aca="false">I928/$J$1*($J$1-$E$1)</f>
        <v>644</v>
      </c>
      <c r="K928" s="69" t="n">
        <v>1375</v>
      </c>
      <c r="L928" s="69" t="n">
        <f aca="false">I928-K928</f>
        <v>-685</v>
      </c>
      <c r="M928" s="69" t="n">
        <f aca="false">IFERROR((K928/J928%),"-")</f>
        <v>213.509316770186</v>
      </c>
      <c r="N928" s="97" t="n">
        <v>1575</v>
      </c>
      <c r="O928" s="98" t="str">
        <f aca="false">IF(F928&lt;=$P$2,"Mar","")</f>
        <v>Mar</v>
      </c>
      <c r="P928" s="97" t="n">
        <f aca="false">N928</f>
        <v>1575</v>
      </c>
      <c r="Q928" s="99" t="n">
        <f aca="false">K928-P928</f>
        <v>-200</v>
      </c>
      <c r="R928" s="98" t="n">
        <f aca="false">IFERROR(IF(O928="Mar",(K928/P928-1))," ")</f>
        <v>-0.126984126984127</v>
      </c>
      <c r="S928" s="100" t="str">
        <f aca="false">IF(N928&gt;0,IF(O928="","-",IF(R928&lt;0%,"DEGROWTH","GROWTH")))</f>
        <v>DEGROWTH</v>
      </c>
      <c r="T928" s="69" t="n">
        <v>310</v>
      </c>
      <c r="U928" s="101" t="str">
        <f aca="false">IF(F928&lt;=$V$2,"Apr","")</f>
        <v>Apr</v>
      </c>
      <c r="V928" s="97" t="n">
        <v>310</v>
      </c>
      <c r="W928" s="102" t="n">
        <f aca="false">K928-V928</f>
        <v>1065</v>
      </c>
      <c r="X928" s="103" t="n">
        <f aca="false">IFERROR(IF(U928="Apr",(K928/V928-1)),0)</f>
        <v>3.43548387096774</v>
      </c>
      <c r="Y928" s="104" t="str">
        <f aca="false">IF(T928&gt;0,IF(U928="","-",IF(X928&lt;0%,"DEGROWTH","GROWTH")))</f>
        <v>GROWTH</v>
      </c>
      <c r="Z928" s="75" t="n">
        <v>0</v>
      </c>
      <c r="AA928" s="70"/>
      <c r="AB928" s="70" t="s">
        <v>133</v>
      </c>
      <c r="AC928" s="70" t="s">
        <v>131</v>
      </c>
      <c r="AD928" s="3" t="n">
        <f aca="false">IF(K928=0,1,0)</f>
        <v>0</v>
      </c>
      <c r="AE928" s="76"/>
    </row>
    <row r="929" customFormat="false" ht="14.25" hidden="false" customHeight="true" outlineLevel="0" collapsed="false">
      <c r="A929" s="70" t="s">
        <v>131</v>
      </c>
      <c r="B929" s="72" t="s">
        <v>140</v>
      </c>
      <c r="C929" s="72" t="s">
        <v>2342</v>
      </c>
      <c r="D929" s="72" t="n">
        <v>1000001256</v>
      </c>
      <c r="E929" s="73" t="s">
        <v>2343</v>
      </c>
      <c r="F929" s="74" t="n">
        <v>42282</v>
      </c>
      <c r="G929" s="67" t="str">
        <f aca="false">IF(I929&gt;0,"Targeted Dealer","-")</f>
        <v>Targeted Dealer</v>
      </c>
      <c r="H929" s="67"/>
      <c r="I929" s="68" t="n">
        <v>275</v>
      </c>
      <c r="J929" s="68" t="n">
        <f aca="false">I929/$J$1*($J$1-$E$1)</f>
        <v>256.666666666667</v>
      </c>
      <c r="K929" s="69" t="n">
        <v>353</v>
      </c>
      <c r="L929" s="69" t="n">
        <f aca="false">I929-K929</f>
        <v>-78</v>
      </c>
      <c r="M929" s="69" t="n">
        <f aca="false">IFERROR((K929/J929%),"-")</f>
        <v>137.532467532468</v>
      </c>
      <c r="N929" s="97" t="n">
        <v>268</v>
      </c>
      <c r="O929" s="98" t="str">
        <f aca="false">IF(F929&lt;=$P$2,"Mar","")</f>
        <v>Mar</v>
      </c>
      <c r="P929" s="97" t="n">
        <f aca="false">N929</f>
        <v>268</v>
      </c>
      <c r="Q929" s="99" t="n">
        <f aca="false">K929-P929</f>
        <v>85</v>
      </c>
      <c r="R929" s="98" t="n">
        <f aca="false">IFERROR(IF(O929="Mar",(K929/P929-1))," ")</f>
        <v>0.317164179104478</v>
      </c>
      <c r="S929" s="100" t="str">
        <f aca="false">IF(N929&gt;0,IF(O929="","-",IF(R929&lt;0%,"DEGROWTH","GROWTH")))</f>
        <v>GROWTH</v>
      </c>
      <c r="T929" s="69" t="n">
        <v>236</v>
      </c>
      <c r="U929" s="101" t="str">
        <f aca="false">IF(F929&lt;=$V$2,"Apr","")</f>
        <v>Apr</v>
      </c>
      <c r="V929" s="97" t="n">
        <v>236</v>
      </c>
      <c r="W929" s="102" t="n">
        <f aca="false">K929-V929</f>
        <v>117</v>
      </c>
      <c r="X929" s="103" t="n">
        <f aca="false">IFERROR(IF(U929="Apr",(K929/V929-1)),0)</f>
        <v>0.495762711864407</v>
      </c>
      <c r="Y929" s="104" t="str">
        <f aca="false">IF(T929&gt;0,IF(U929="","-",IF(X929&lt;0%,"DEGROWTH","GROWTH")))</f>
        <v>GROWTH</v>
      </c>
      <c r="Z929" s="75" t="n">
        <v>0</v>
      </c>
      <c r="AA929" s="70"/>
      <c r="AB929" s="70" t="s">
        <v>133</v>
      </c>
      <c r="AC929" s="70" t="s">
        <v>131</v>
      </c>
      <c r="AD929" s="3" t="n">
        <f aca="false">IF(K929=0,1,0)</f>
        <v>0</v>
      </c>
      <c r="AE929" s="76"/>
    </row>
    <row r="930" customFormat="false" ht="14.25" hidden="false" customHeight="true" outlineLevel="0" collapsed="false">
      <c r="A930" s="70" t="s">
        <v>131</v>
      </c>
      <c r="B930" s="72" t="s">
        <v>140</v>
      </c>
      <c r="C930" s="72" t="s">
        <v>2344</v>
      </c>
      <c r="D930" s="72" t="n">
        <v>1000001242</v>
      </c>
      <c r="E930" s="73" t="s">
        <v>2345</v>
      </c>
      <c r="F930" s="74" t="n">
        <v>42542</v>
      </c>
      <c r="G930" s="67" t="str">
        <f aca="false">IF(I930&gt;0,"Targeted Dealer","-")</f>
        <v>Targeted Dealer</v>
      </c>
      <c r="H930" s="67"/>
      <c r="I930" s="68" t="n">
        <v>2250</v>
      </c>
      <c r="J930" s="68" t="n">
        <f aca="false">I930/$J$1*($J$1-$E$1)</f>
        <v>2100</v>
      </c>
      <c r="K930" s="69" t="n">
        <v>3200</v>
      </c>
      <c r="L930" s="69" t="n">
        <f aca="false">I930-K930</f>
        <v>-950</v>
      </c>
      <c r="M930" s="69" t="n">
        <f aca="false">IFERROR((K930/J930%),"-")</f>
        <v>152.380952380952</v>
      </c>
      <c r="N930" s="97" t="n">
        <v>3425</v>
      </c>
      <c r="O930" s="98" t="str">
        <f aca="false">IF(F930&lt;=$P$2,"Mar","")</f>
        <v>Mar</v>
      </c>
      <c r="P930" s="97" t="n">
        <f aca="false">N930</f>
        <v>3425</v>
      </c>
      <c r="Q930" s="99" t="n">
        <f aca="false">K930-P930</f>
        <v>-225</v>
      </c>
      <c r="R930" s="98" t="n">
        <f aca="false">IFERROR(IF(O930="Mar",(K930/P930-1))," ")</f>
        <v>-0.0656934306569343</v>
      </c>
      <c r="S930" s="100" t="str">
        <f aca="false">IF(N930&gt;0,IF(O930="","-",IF(R930&lt;0%,"DEGROWTH","GROWTH")))</f>
        <v>DEGROWTH</v>
      </c>
      <c r="T930" s="69" t="n">
        <v>1800</v>
      </c>
      <c r="U930" s="101" t="str">
        <f aca="false">IF(F930&lt;=$V$2,"Apr","")</f>
        <v>Apr</v>
      </c>
      <c r="V930" s="97" t="n">
        <v>1800</v>
      </c>
      <c r="W930" s="102" t="n">
        <f aca="false">K930-V930</f>
        <v>1400</v>
      </c>
      <c r="X930" s="103" t="n">
        <f aca="false">IFERROR(IF(U930="Apr",(K930/V930-1)),0)</f>
        <v>0.777777777777778</v>
      </c>
      <c r="Y930" s="104" t="str">
        <f aca="false">IF(T930&gt;0,IF(U930="","-",IF(X930&lt;0%,"DEGROWTH","GROWTH")))</f>
        <v>GROWTH</v>
      </c>
      <c r="Z930" s="75" t="n">
        <v>0</v>
      </c>
      <c r="AA930" s="70"/>
      <c r="AB930" s="70" t="s">
        <v>133</v>
      </c>
      <c r="AC930" s="70" t="s">
        <v>131</v>
      </c>
      <c r="AD930" s="3" t="n">
        <f aca="false">IF(K930=0,1,0)</f>
        <v>0</v>
      </c>
      <c r="AE930" s="76"/>
    </row>
    <row r="931" customFormat="false" ht="14.25" hidden="false" customHeight="true" outlineLevel="0" collapsed="false">
      <c r="A931" s="70" t="s">
        <v>131</v>
      </c>
      <c r="B931" s="72" t="s">
        <v>140</v>
      </c>
      <c r="C931" s="72" t="s">
        <v>2346</v>
      </c>
      <c r="D931" s="72" t="n">
        <v>1000001244</v>
      </c>
      <c r="E931" s="73" t="s">
        <v>2347</v>
      </c>
      <c r="F931" s="74" t="n">
        <v>43207</v>
      </c>
      <c r="G931" s="67" t="str">
        <f aca="false">IF(I931&gt;0,"Targeted Dealer","-")</f>
        <v>Targeted Dealer</v>
      </c>
      <c r="H931" s="67"/>
      <c r="I931" s="68" t="n">
        <v>80</v>
      </c>
      <c r="J931" s="68" t="n">
        <f aca="false">I931/$J$1*($J$1-$E$1)</f>
        <v>74.6666666666667</v>
      </c>
      <c r="K931" s="69" t="n">
        <v>84</v>
      </c>
      <c r="L931" s="69" t="n">
        <f aca="false">I931-K931</f>
        <v>-4</v>
      </c>
      <c r="M931" s="69" t="n">
        <f aca="false">IFERROR((K931/J931%),"-")</f>
        <v>112.5</v>
      </c>
      <c r="N931" s="97" t="n">
        <v>61</v>
      </c>
      <c r="O931" s="98" t="str">
        <f aca="false">IF(F931&lt;=$P$2,"Mar","")</f>
        <v>Mar</v>
      </c>
      <c r="P931" s="97" t="n">
        <f aca="false">N931</f>
        <v>61</v>
      </c>
      <c r="Q931" s="99" t="n">
        <f aca="false">K931-P931</f>
        <v>23</v>
      </c>
      <c r="R931" s="98" t="n">
        <f aca="false">IFERROR(IF(O931="Mar",(K931/P931-1))," ")</f>
        <v>0.377049180327869</v>
      </c>
      <c r="S931" s="100" t="str">
        <f aca="false">IF(N931&gt;0,IF(O931="","-",IF(R931&lt;0%,"DEGROWTH","GROWTH")))</f>
        <v>GROWTH</v>
      </c>
      <c r="T931" s="69" t="n">
        <v>72</v>
      </c>
      <c r="U931" s="101" t="str">
        <f aca="false">IF(F931&lt;=$V$2,"Apr","")</f>
        <v>Apr</v>
      </c>
      <c r="V931" s="97" t="n">
        <v>72</v>
      </c>
      <c r="W931" s="102" t="n">
        <f aca="false">K931-V931</f>
        <v>12</v>
      </c>
      <c r="X931" s="103" t="n">
        <f aca="false">IFERROR(IF(U931="Apr",(K931/V931-1)),0)</f>
        <v>0.166666666666667</v>
      </c>
      <c r="Y931" s="104" t="str">
        <f aca="false">IF(T931&gt;0,IF(U931="","-",IF(X931&lt;0%,"DEGROWTH","GROWTH")))</f>
        <v>GROWTH</v>
      </c>
      <c r="Z931" s="75" t="n">
        <v>0</v>
      </c>
      <c r="AA931" s="70"/>
      <c r="AB931" s="70" t="s">
        <v>133</v>
      </c>
      <c r="AC931" s="70" t="s">
        <v>131</v>
      </c>
      <c r="AD931" s="3" t="n">
        <f aca="false">IF(K931=0,1,0)</f>
        <v>0</v>
      </c>
      <c r="AE931" s="76"/>
    </row>
    <row r="932" customFormat="false" ht="14.25" hidden="false" customHeight="true" outlineLevel="0" collapsed="false">
      <c r="A932" s="70" t="s">
        <v>131</v>
      </c>
      <c r="B932" s="72" t="s">
        <v>140</v>
      </c>
      <c r="C932" s="72" t="s">
        <v>2348</v>
      </c>
      <c r="D932" s="72" t="n">
        <v>1000001238</v>
      </c>
      <c r="E932" s="73" t="s">
        <v>2349</v>
      </c>
      <c r="F932" s="74" t="n">
        <v>43454</v>
      </c>
      <c r="G932" s="67" t="str">
        <f aca="false">IF(I932&gt;0,"Targeted Dealer","-")</f>
        <v>Targeted Dealer</v>
      </c>
      <c r="H932" s="67"/>
      <c r="I932" s="68" t="n">
        <v>1340</v>
      </c>
      <c r="J932" s="68" t="n">
        <f aca="false">I932/$J$1*($J$1-$E$1)</f>
        <v>1250.66666666667</v>
      </c>
      <c r="K932" s="69" t="n">
        <v>2529</v>
      </c>
      <c r="L932" s="69" t="n">
        <f aca="false">I932-K932</f>
        <v>-1189</v>
      </c>
      <c r="M932" s="69" t="n">
        <f aca="false">IFERROR((K932/J932%),"-")</f>
        <v>202.212153518124</v>
      </c>
      <c r="N932" s="97" t="n">
        <v>1930</v>
      </c>
      <c r="O932" s="98" t="str">
        <f aca="false">IF(F932&lt;=$P$2,"Mar","")</f>
        <v>Mar</v>
      </c>
      <c r="P932" s="97" t="n">
        <f aca="false">N932</f>
        <v>1930</v>
      </c>
      <c r="Q932" s="99" t="n">
        <f aca="false">K932-P932</f>
        <v>599</v>
      </c>
      <c r="R932" s="98" t="n">
        <f aca="false">IFERROR(IF(O932="Mar",(K932/P932-1))," ")</f>
        <v>0.310362694300518</v>
      </c>
      <c r="S932" s="100" t="str">
        <f aca="false">IF(N932&gt;0,IF(O932="","-",IF(R932&lt;0%,"DEGROWTH","GROWTH")))</f>
        <v>GROWTH</v>
      </c>
      <c r="T932" s="69" t="n">
        <v>1210</v>
      </c>
      <c r="U932" s="101" t="str">
        <f aca="false">IF(F932&lt;=$V$2,"Apr","")</f>
        <v>Apr</v>
      </c>
      <c r="V932" s="97" t="n">
        <v>1210</v>
      </c>
      <c r="W932" s="102" t="n">
        <f aca="false">K932-V932</f>
        <v>1319</v>
      </c>
      <c r="X932" s="103" t="n">
        <f aca="false">IFERROR(IF(U932="Apr",(K932/V932-1)),0)</f>
        <v>1.0900826446281</v>
      </c>
      <c r="Y932" s="104" t="str">
        <f aca="false">IF(T932&gt;0,IF(U932="","-",IF(X932&lt;0%,"DEGROWTH","GROWTH")))</f>
        <v>GROWTH</v>
      </c>
      <c r="Z932" s="75" t="n">
        <v>0</v>
      </c>
      <c r="AA932" s="70"/>
      <c r="AB932" s="70" t="s">
        <v>133</v>
      </c>
      <c r="AC932" s="70" t="s">
        <v>131</v>
      </c>
      <c r="AD932" s="3" t="n">
        <f aca="false">IF(K932=0,1,0)</f>
        <v>0</v>
      </c>
      <c r="AE932" s="76"/>
    </row>
    <row r="933" customFormat="false" ht="14.25" hidden="false" customHeight="true" outlineLevel="0" collapsed="false">
      <c r="A933" s="70" t="s">
        <v>131</v>
      </c>
      <c r="B933" s="72" t="s">
        <v>140</v>
      </c>
      <c r="C933" s="72" t="s">
        <v>2350</v>
      </c>
      <c r="D933" s="72" t="n">
        <v>1000001251</v>
      </c>
      <c r="E933" s="73" t="s">
        <v>2351</v>
      </c>
      <c r="F933" s="74" t="n">
        <v>43455</v>
      </c>
      <c r="G933" s="67" t="str">
        <f aca="false">IF(I933&gt;0,"Targeted Dealer","-")</f>
        <v>Targeted Dealer</v>
      </c>
      <c r="H933" s="67"/>
      <c r="I933" s="68" t="n">
        <v>1400</v>
      </c>
      <c r="J933" s="68" t="n">
        <f aca="false">I933/$J$1*($J$1-$E$1)</f>
        <v>1306.66666666667</v>
      </c>
      <c r="K933" s="69" t="n">
        <v>1929</v>
      </c>
      <c r="L933" s="69" t="n">
        <f aca="false">I933-K933</f>
        <v>-529</v>
      </c>
      <c r="M933" s="69" t="n">
        <f aca="false">IFERROR((K933/J933%),"-")</f>
        <v>147.627551020408</v>
      </c>
      <c r="N933" s="97" t="n">
        <v>1392</v>
      </c>
      <c r="O933" s="98" t="str">
        <f aca="false">IF(F933&lt;=$P$2,"Mar","")</f>
        <v>Mar</v>
      </c>
      <c r="P933" s="97" t="n">
        <f aca="false">N933</f>
        <v>1392</v>
      </c>
      <c r="Q933" s="99" t="n">
        <f aca="false">K933-P933</f>
        <v>537</v>
      </c>
      <c r="R933" s="98" t="n">
        <f aca="false">IFERROR(IF(O933="Mar",(K933/P933-1))," ")</f>
        <v>0.385775862068966</v>
      </c>
      <c r="S933" s="100" t="str">
        <f aca="false">IF(N933&gt;0,IF(O933="","-",IF(R933&lt;0%,"DEGROWTH","GROWTH")))</f>
        <v>GROWTH</v>
      </c>
      <c r="T933" s="69" t="n">
        <v>1192</v>
      </c>
      <c r="U933" s="101" t="str">
        <f aca="false">IF(F933&lt;=$V$2,"Apr","")</f>
        <v>Apr</v>
      </c>
      <c r="V933" s="97" t="n">
        <v>1192</v>
      </c>
      <c r="W933" s="102" t="n">
        <f aca="false">K933-V933</f>
        <v>737</v>
      </c>
      <c r="X933" s="103" t="n">
        <f aca="false">IFERROR(IF(U933="Apr",(K933/V933-1)),0)</f>
        <v>0.618288590604027</v>
      </c>
      <c r="Y933" s="104" t="str">
        <f aca="false">IF(T933&gt;0,IF(U933="","-",IF(X933&lt;0%,"DEGROWTH","GROWTH")))</f>
        <v>GROWTH</v>
      </c>
      <c r="Z933" s="75" t="n">
        <v>0</v>
      </c>
      <c r="AA933" s="70"/>
      <c r="AB933" s="70" t="s">
        <v>133</v>
      </c>
      <c r="AC933" s="70" t="s">
        <v>131</v>
      </c>
      <c r="AD933" s="3" t="n">
        <f aca="false">IF(K933=0,1,0)</f>
        <v>0</v>
      </c>
      <c r="AE933" s="76"/>
    </row>
    <row r="934" customFormat="false" ht="14.25" hidden="false" customHeight="true" outlineLevel="0" collapsed="false">
      <c r="A934" s="70" t="s">
        <v>131</v>
      </c>
      <c r="B934" s="72" t="s">
        <v>140</v>
      </c>
      <c r="C934" s="72" t="s">
        <v>2352</v>
      </c>
      <c r="D934" s="72" t="n">
        <v>1000001254</v>
      </c>
      <c r="E934" s="73" t="s">
        <v>2353</v>
      </c>
      <c r="F934" s="74" t="n">
        <v>43493</v>
      </c>
      <c r="G934" s="67" t="str">
        <f aca="false">IF(I934&gt;0,"Targeted Dealer","-")</f>
        <v>Targeted Dealer</v>
      </c>
      <c r="H934" s="67"/>
      <c r="I934" s="68" t="n">
        <v>240</v>
      </c>
      <c r="J934" s="68" t="n">
        <f aca="false">I934/$J$1*($J$1-$E$1)</f>
        <v>224</v>
      </c>
      <c r="K934" s="69" t="n">
        <v>445</v>
      </c>
      <c r="L934" s="69" t="n">
        <f aca="false">I934-K934</f>
        <v>-205</v>
      </c>
      <c r="M934" s="69" t="n">
        <f aca="false">IFERROR((K934/J934%),"-")</f>
        <v>198.660714285714</v>
      </c>
      <c r="N934" s="97" t="n">
        <v>374</v>
      </c>
      <c r="O934" s="98" t="str">
        <f aca="false">IF(F934&lt;=$P$2,"Mar","")</f>
        <v>Mar</v>
      </c>
      <c r="P934" s="97" t="n">
        <f aca="false">N934</f>
        <v>374</v>
      </c>
      <c r="Q934" s="99" t="n">
        <f aca="false">K934-P934</f>
        <v>71</v>
      </c>
      <c r="R934" s="98" t="n">
        <f aca="false">IFERROR(IF(O934="Mar",(K934/P934-1))," ")</f>
        <v>0.189839572192513</v>
      </c>
      <c r="S934" s="100" t="str">
        <f aca="false">IF(N934&gt;0,IF(O934="","-",IF(R934&lt;0%,"DEGROWTH","GROWTH")))</f>
        <v>GROWTH</v>
      </c>
      <c r="T934" s="69" t="n">
        <v>120</v>
      </c>
      <c r="U934" s="101" t="str">
        <f aca="false">IF(F934&lt;=$V$2,"Apr","")</f>
        <v>Apr</v>
      </c>
      <c r="V934" s="97" t="n">
        <v>120</v>
      </c>
      <c r="W934" s="102" t="n">
        <f aca="false">K934-V934</f>
        <v>325</v>
      </c>
      <c r="X934" s="103" t="n">
        <f aca="false">IFERROR(IF(U934="Apr",(K934/V934-1)),0)</f>
        <v>2.70833333333333</v>
      </c>
      <c r="Y934" s="104" t="str">
        <f aca="false">IF(T934&gt;0,IF(U934="","-",IF(X934&lt;0%,"DEGROWTH","GROWTH")))</f>
        <v>GROWTH</v>
      </c>
      <c r="Z934" s="75" t="n">
        <v>0</v>
      </c>
      <c r="AA934" s="70"/>
      <c r="AB934" s="70" t="s">
        <v>133</v>
      </c>
      <c r="AC934" s="70" t="s">
        <v>131</v>
      </c>
      <c r="AD934" s="3" t="n">
        <f aca="false">IF(K934=0,1,0)</f>
        <v>0</v>
      </c>
      <c r="AE934" s="76"/>
    </row>
    <row r="935" customFormat="false" ht="14.25" hidden="false" customHeight="true" outlineLevel="0" collapsed="false">
      <c r="A935" s="70" t="s">
        <v>131</v>
      </c>
      <c r="B935" s="72" t="s">
        <v>140</v>
      </c>
      <c r="C935" s="72" t="s">
        <v>2354</v>
      </c>
      <c r="D935" s="72" t="n">
        <v>1000001259</v>
      </c>
      <c r="E935" s="73" t="s">
        <v>1525</v>
      </c>
      <c r="F935" s="74" t="n">
        <v>43494</v>
      </c>
      <c r="G935" s="67" t="str">
        <f aca="false">IF(I935&gt;0,"Targeted Dealer","-")</f>
        <v>Targeted Dealer</v>
      </c>
      <c r="H935" s="67"/>
      <c r="I935" s="68" t="n">
        <v>150</v>
      </c>
      <c r="J935" s="68" t="n">
        <f aca="false">I935/$J$1*($J$1-$E$1)</f>
        <v>140</v>
      </c>
      <c r="K935" s="69" t="n">
        <v>237</v>
      </c>
      <c r="L935" s="69" t="n">
        <f aca="false">I935-K935</f>
        <v>-87</v>
      </c>
      <c r="M935" s="69" t="n">
        <f aca="false">IFERROR((K935/J935%),"-")</f>
        <v>169.285714285714</v>
      </c>
      <c r="N935" s="97" t="n">
        <v>187</v>
      </c>
      <c r="O935" s="98" t="str">
        <f aca="false">IF(F935&lt;=$P$2,"Mar","")</f>
        <v>Mar</v>
      </c>
      <c r="P935" s="97" t="n">
        <f aca="false">N935</f>
        <v>187</v>
      </c>
      <c r="Q935" s="99" t="n">
        <f aca="false">K935-P935</f>
        <v>50</v>
      </c>
      <c r="R935" s="98" t="n">
        <f aca="false">IFERROR(IF(O935="Mar",(K935/P935-1))," ")</f>
        <v>0.267379679144385</v>
      </c>
      <c r="S935" s="100" t="str">
        <f aca="false">IF(N935&gt;0,IF(O935="","-",IF(R935&lt;0%,"DEGROWTH","GROWTH")))</f>
        <v>GROWTH</v>
      </c>
      <c r="T935" s="69" t="n">
        <v>145</v>
      </c>
      <c r="U935" s="101" t="str">
        <f aca="false">IF(F935&lt;=$V$2,"Apr","")</f>
        <v>Apr</v>
      </c>
      <c r="V935" s="97" t="n">
        <v>145</v>
      </c>
      <c r="W935" s="102" t="n">
        <f aca="false">K935-V935</f>
        <v>92</v>
      </c>
      <c r="X935" s="103" t="n">
        <f aca="false">IFERROR(IF(U935="Apr",(K935/V935-1)),0)</f>
        <v>0.63448275862069</v>
      </c>
      <c r="Y935" s="104" t="str">
        <f aca="false">IF(T935&gt;0,IF(U935="","-",IF(X935&lt;0%,"DEGROWTH","GROWTH")))</f>
        <v>GROWTH</v>
      </c>
      <c r="Z935" s="75" t="n">
        <v>0</v>
      </c>
      <c r="AA935" s="70"/>
      <c r="AB935" s="70" t="s">
        <v>133</v>
      </c>
      <c r="AC935" s="70" t="s">
        <v>131</v>
      </c>
      <c r="AD935" s="3" t="n">
        <f aca="false">IF(K935=0,1,0)</f>
        <v>0</v>
      </c>
      <c r="AE935" s="76"/>
    </row>
    <row r="936" customFormat="false" ht="14.25" hidden="false" customHeight="true" outlineLevel="0" collapsed="false">
      <c r="A936" s="70" t="s">
        <v>131</v>
      </c>
      <c r="B936" s="72" t="s">
        <v>140</v>
      </c>
      <c r="C936" s="72" t="s">
        <v>2355</v>
      </c>
      <c r="D936" s="72" t="n">
        <v>1000001245</v>
      </c>
      <c r="E936" s="73" t="s">
        <v>2356</v>
      </c>
      <c r="F936" s="74" t="n">
        <v>43652</v>
      </c>
      <c r="G936" s="67" t="str">
        <f aca="false">IF(I936&gt;0,"Targeted Dealer","-")</f>
        <v>Targeted Dealer</v>
      </c>
      <c r="H936" s="67"/>
      <c r="I936" s="68" t="n">
        <v>170</v>
      </c>
      <c r="J936" s="68" t="n">
        <f aca="false">I936/$J$1*($J$1-$E$1)</f>
        <v>158.666666666667</v>
      </c>
      <c r="K936" s="69" t="n">
        <v>403</v>
      </c>
      <c r="L936" s="69" t="n">
        <f aca="false">I936-K936</f>
        <v>-233</v>
      </c>
      <c r="M936" s="69" t="n">
        <f aca="false">IFERROR((K936/J936%),"-")</f>
        <v>253.991596638655</v>
      </c>
      <c r="N936" s="97" t="n">
        <v>354</v>
      </c>
      <c r="O936" s="98" t="str">
        <f aca="false">IF(F936&lt;=$P$2,"Mar","")</f>
        <v>Mar</v>
      </c>
      <c r="P936" s="97" t="n">
        <f aca="false">N936</f>
        <v>354</v>
      </c>
      <c r="Q936" s="99" t="n">
        <f aca="false">K936-P936</f>
        <v>49</v>
      </c>
      <c r="R936" s="98" t="n">
        <f aca="false">IFERROR(IF(O936="Mar",(K936/P936-1))," ")</f>
        <v>0.138418079096045</v>
      </c>
      <c r="S936" s="100" t="str">
        <f aca="false">IF(N936&gt;0,IF(O936="","-",IF(R936&lt;0%,"DEGROWTH","GROWTH")))</f>
        <v>GROWTH</v>
      </c>
      <c r="T936" s="69" t="n">
        <v>169</v>
      </c>
      <c r="U936" s="101" t="str">
        <f aca="false">IF(F936&lt;=$V$2,"Apr","")</f>
        <v>Apr</v>
      </c>
      <c r="V936" s="97" t="n">
        <v>169</v>
      </c>
      <c r="W936" s="102" t="n">
        <f aca="false">K936-V936</f>
        <v>234</v>
      </c>
      <c r="X936" s="103" t="n">
        <f aca="false">IFERROR(IF(U936="Apr",(K936/V936-1)),0)</f>
        <v>1.38461538461538</v>
      </c>
      <c r="Y936" s="104" t="str">
        <f aca="false">IF(T936&gt;0,IF(U936="","-",IF(X936&lt;0%,"DEGROWTH","GROWTH")))</f>
        <v>GROWTH</v>
      </c>
      <c r="Z936" s="75" t="n">
        <v>0</v>
      </c>
      <c r="AA936" s="70"/>
      <c r="AB936" s="70" t="s">
        <v>133</v>
      </c>
      <c r="AC936" s="70" t="s">
        <v>131</v>
      </c>
      <c r="AD936" s="3" t="n">
        <f aca="false">IF(K936=0,1,0)</f>
        <v>0</v>
      </c>
      <c r="AE936" s="76"/>
    </row>
    <row r="937" customFormat="false" ht="14.25" hidden="false" customHeight="true" outlineLevel="0" collapsed="false">
      <c r="A937" s="70" t="s">
        <v>131</v>
      </c>
      <c r="B937" s="72" t="s">
        <v>140</v>
      </c>
      <c r="C937" s="72" t="s">
        <v>2357</v>
      </c>
      <c r="D937" s="72" t="n">
        <v>1000001264</v>
      </c>
      <c r="E937" s="73" t="s">
        <v>2358</v>
      </c>
      <c r="F937" s="74" t="n">
        <v>43975</v>
      </c>
      <c r="G937" s="67" t="str">
        <f aca="false">IF(I937&gt;0,"Targeted Dealer","-")</f>
        <v>Targeted Dealer</v>
      </c>
      <c r="H937" s="67"/>
      <c r="I937" s="68" t="n">
        <v>1390</v>
      </c>
      <c r="J937" s="68" t="n">
        <f aca="false">I937/$J$1*($J$1-$E$1)</f>
        <v>1297.33333333333</v>
      </c>
      <c r="K937" s="69" t="n">
        <v>2360</v>
      </c>
      <c r="L937" s="69" t="n">
        <f aca="false">I937-K937</f>
        <v>-970</v>
      </c>
      <c r="M937" s="69" t="n">
        <f aca="false">IFERROR((K937/J937%),"-")</f>
        <v>181.91161356629</v>
      </c>
      <c r="N937" s="97" t="n">
        <v>2365</v>
      </c>
      <c r="O937" s="98" t="str">
        <f aca="false">IF(F937&lt;=$P$2,"Mar","")</f>
        <v>Mar</v>
      </c>
      <c r="P937" s="97" t="n">
        <f aca="false">N937</f>
        <v>2365</v>
      </c>
      <c r="Q937" s="99" t="n">
        <f aca="false">K937-P937</f>
        <v>-5</v>
      </c>
      <c r="R937" s="98" t="n">
        <f aca="false">IFERROR(IF(O937="Mar",(K937/P937-1))," ")</f>
        <v>-0.0021141649048626</v>
      </c>
      <c r="S937" s="100" t="str">
        <f aca="false">IF(N937&gt;0,IF(O937="","-",IF(R937&lt;0%,"DEGROWTH","GROWTH")))</f>
        <v>DEGROWTH</v>
      </c>
      <c r="T937" s="69" t="n">
        <v>1145</v>
      </c>
      <c r="U937" s="101" t="str">
        <f aca="false">IF(F937&lt;=$V$2,"Apr","")</f>
        <v>Apr</v>
      </c>
      <c r="V937" s="97" t="n">
        <v>1145</v>
      </c>
      <c r="W937" s="102" t="n">
        <f aca="false">K937-V937</f>
        <v>1215</v>
      </c>
      <c r="X937" s="103" t="n">
        <f aca="false">IFERROR(IF(U937="Apr",(K937/V937-1)),0)</f>
        <v>1.06113537117904</v>
      </c>
      <c r="Y937" s="104" t="str">
        <f aca="false">IF(T937&gt;0,IF(U937="","-",IF(X937&lt;0%,"DEGROWTH","GROWTH")))</f>
        <v>GROWTH</v>
      </c>
      <c r="Z937" s="75" t="n">
        <v>0</v>
      </c>
      <c r="AA937" s="70"/>
      <c r="AB937" s="70" t="s">
        <v>133</v>
      </c>
      <c r="AC937" s="70" t="s">
        <v>131</v>
      </c>
      <c r="AD937" s="3" t="n">
        <f aca="false">IF(K937=0,1,0)</f>
        <v>0</v>
      </c>
      <c r="AE937" s="76"/>
    </row>
    <row r="938" customFormat="false" ht="14.25" hidden="false" customHeight="true" outlineLevel="0" collapsed="false">
      <c r="A938" s="70" t="s">
        <v>131</v>
      </c>
      <c r="B938" s="72" t="s">
        <v>140</v>
      </c>
      <c r="C938" s="72" t="s">
        <v>2359</v>
      </c>
      <c r="D938" s="72" t="n">
        <v>1000001257</v>
      </c>
      <c r="E938" s="73" t="s">
        <v>2360</v>
      </c>
      <c r="F938" s="74" t="n">
        <v>44136</v>
      </c>
      <c r="G938" s="67" t="str">
        <f aca="false">IF(I938&gt;0,"Targeted Dealer","-")</f>
        <v>Targeted Dealer</v>
      </c>
      <c r="H938" s="67"/>
      <c r="I938" s="68" t="n">
        <v>35</v>
      </c>
      <c r="J938" s="68" t="n">
        <f aca="false">I938/$J$1*($J$1-$E$1)</f>
        <v>32.6666666666667</v>
      </c>
      <c r="K938" s="69" t="n">
        <v>12</v>
      </c>
      <c r="L938" s="69" t="n">
        <f aca="false">I938-K938</f>
        <v>23</v>
      </c>
      <c r="M938" s="69" t="n">
        <f aca="false">IFERROR((K938/J938%),"-")</f>
        <v>36.734693877551</v>
      </c>
      <c r="N938" s="97" t="n">
        <v>0</v>
      </c>
      <c r="O938" s="98" t="str">
        <f aca="false">IF(F938&lt;=$P$2,"Mar","")</f>
        <v>Mar</v>
      </c>
      <c r="P938" s="97" t="n">
        <f aca="false">N938</f>
        <v>0</v>
      </c>
      <c r="Q938" s="99" t="n">
        <f aca="false">K938-P938</f>
        <v>12</v>
      </c>
      <c r="R938" s="98" t="str">
        <f aca="false">IFERROR(IF(O938="Mar",(K938/P938-1))," ")</f>
        <v> </v>
      </c>
      <c r="S938" s="105" t="b">
        <f aca="false">IF(N938&gt;0,IF(O938="","-",IF(R938&lt;0%,"DEGROWTH","GROWTH")))</f>
        <v>0</v>
      </c>
      <c r="T938" s="69" t="n">
        <v>24</v>
      </c>
      <c r="U938" s="101" t="str">
        <f aca="false">IF(F938&lt;=$V$2,"Apr","")</f>
        <v>Apr</v>
      </c>
      <c r="V938" s="97" t="n">
        <v>24</v>
      </c>
      <c r="W938" s="102" t="n">
        <f aca="false">K938-V938</f>
        <v>-12</v>
      </c>
      <c r="X938" s="103" t="n">
        <f aca="false">IFERROR(IF(U938="Apr",(K938/V938-1)),0)</f>
        <v>-0.5</v>
      </c>
      <c r="Y938" s="104" t="str">
        <f aca="false">IF(T938&gt;0,IF(U938="","-",IF(X938&lt;0%,"DEGROWTH","GROWTH")))</f>
        <v>DEGROWTH</v>
      </c>
      <c r="Z938" s="75" t="n">
        <v>0</v>
      </c>
      <c r="AA938" s="70"/>
      <c r="AB938" s="70" t="s">
        <v>133</v>
      </c>
      <c r="AC938" s="70" t="s">
        <v>131</v>
      </c>
      <c r="AD938" s="3" t="n">
        <f aca="false">IF(K938=0,1,0)</f>
        <v>0</v>
      </c>
      <c r="AE938" s="76"/>
    </row>
    <row r="939" customFormat="false" ht="14.25" hidden="false" customHeight="true" outlineLevel="0" collapsed="false">
      <c r="A939" s="70" t="s">
        <v>131</v>
      </c>
      <c r="B939" s="72" t="s">
        <v>140</v>
      </c>
      <c r="C939" s="72" t="s">
        <v>2361</v>
      </c>
      <c r="D939" s="72" t="n">
        <v>1000001265</v>
      </c>
      <c r="E939" s="73" t="s">
        <v>2362</v>
      </c>
      <c r="F939" s="74" t="n">
        <v>44188</v>
      </c>
      <c r="G939" s="67" t="str">
        <f aca="false">IF(I939&gt;0,"Targeted Dealer","-")</f>
        <v>Targeted Dealer</v>
      </c>
      <c r="H939" s="67"/>
      <c r="I939" s="68" t="n">
        <v>1120</v>
      </c>
      <c r="J939" s="68" t="n">
        <f aca="false">I939/$J$1*($J$1-$E$1)</f>
        <v>1045.33333333333</v>
      </c>
      <c r="K939" s="69" t="n">
        <v>1538</v>
      </c>
      <c r="L939" s="69" t="n">
        <f aca="false">I939-K939</f>
        <v>-418</v>
      </c>
      <c r="M939" s="69" t="n">
        <f aca="false">IFERROR((K939/J939%),"-")</f>
        <v>147.130102040816</v>
      </c>
      <c r="N939" s="97" t="n">
        <v>1671</v>
      </c>
      <c r="O939" s="98" t="str">
        <f aca="false">IF(F939&lt;=$P$2,"Mar","")</f>
        <v>Mar</v>
      </c>
      <c r="P939" s="97" t="n">
        <f aca="false">N939</f>
        <v>1671</v>
      </c>
      <c r="Q939" s="99" t="n">
        <f aca="false">K939-P939</f>
        <v>-133</v>
      </c>
      <c r="R939" s="98" t="n">
        <f aca="false">IFERROR(IF(O939="Mar",(K939/P939-1))," ")</f>
        <v>-0.0795930580490725</v>
      </c>
      <c r="S939" s="100" t="str">
        <f aca="false">IF(N939&gt;0,IF(O939="","-",IF(R939&lt;0%,"DEGROWTH","GROWTH")))</f>
        <v>DEGROWTH</v>
      </c>
      <c r="T939" s="69" t="n">
        <v>1011</v>
      </c>
      <c r="U939" s="101" t="str">
        <f aca="false">IF(F939&lt;=$V$2,"Apr","")</f>
        <v>Apr</v>
      </c>
      <c r="V939" s="97" t="n">
        <v>1011</v>
      </c>
      <c r="W939" s="102" t="n">
        <f aca="false">K939-V939</f>
        <v>527</v>
      </c>
      <c r="X939" s="103" t="n">
        <f aca="false">IFERROR(IF(U939="Apr",(K939/V939-1)),0)</f>
        <v>0.521266073194857</v>
      </c>
      <c r="Y939" s="104" t="str">
        <f aca="false">IF(T939&gt;0,IF(U939="","-",IF(X939&lt;0%,"DEGROWTH","GROWTH")))</f>
        <v>GROWTH</v>
      </c>
      <c r="Z939" s="75" t="n">
        <v>0</v>
      </c>
      <c r="AA939" s="70"/>
      <c r="AB939" s="70" t="s">
        <v>133</v>
      </c>
      <c r="AC939" s="70" t="s">
        <v>131</v>
      </c>
      <c r="AD939" s="3" t="n">
        <f aca="false">IF(K939=0,1,0)</f>
        <v>0</v>
      </c>
      <c r="AE939" s="76"/>
    </row>
    <row r="940" customFormat="false" ht="14.25" hidden="false" customHeight="true" outlineLevel="0" collapsed="false">
      <c r="A940" s="70" t="s">
        <v>131</v>
      </c>
      <c r="B940" s="72" t="s">
        <v>140</v>
      </c>
      <c r="C940" s="72" t="s">
        <v>2363</v>
      </c>
      <c r="D940" s="72" t="n">
        <v>1000001241</v>
      </c>
      <c r="E940" s="73" t="s">
        <v>2364</v>
      </c>
      <c r="F940" s="74" t="n">
        <v>44194</v>
      </c>
      <c r="G940" s="67" t="str">
        <f aca="false">IF(I940&gt;0,"Targeted Dealer","-")</f>
        <v>Targeted Dealer</v>
      </c>
      <c r="H940" s="67"/>
      <c r="I940" s="68" t="n">
        <v>150</v>
      </c>
      <c r="J940" s="68" t="n">
        <f aca="false">I940/$J$1*($J$1-$E$1)</f>
        <v>140</v>
      </c>
      <c r="K940" s="69" t="n">
        <v>250</v>
      </c>
      <c r="L940" s="69" t="n">
        <f aca="false">I940-K940</f>
        <v>-100</v>
      </c>
      <c r="M940" s="69" t="n">
        <f aca="false">IFERROR((K940/J940%),"-")</f>
        <v>178.571428571429</v>
      </c>
      <c r="N940" s="97" t="n">
        <v>220</v>
      </c>
      <c r="O940" s="98" t="str">
        <f aca="false">IF(F940&lt;=$P$2,"Mar","")</f>
        <v>Mar</v>
      </c>
      <c r="P940" s="97" t="n">
        <f aca="false">N940</f>
        <v>220</v>
      </c>
      <c r="Q940" s="99" t="n">
        <f aca="false">K940-P940</f>
        <v>30</v>
      </c>
      <c r="R940" s="98" t="n">
        <f aca="false">IFERROR(IF(O940="Mar",(K940/P940-1))," ")</f>
        <v>0.136363636363636</v>
      </c>
      <c r="S940" s="100" t="str">
        <f aca="false">IF(N940&gt;0,IF(O940="","-",IF(R940&lt;0%,"DEGROWTH","GROWTH")))</f>
        <v>GROWTH</v>
      </c>
      <c r="T940" s="69" t="n">
        <v>125</v>
      </c>
      <c r="U940" s="101" t="str">
        <f aca="false">IF(F940&lt;=$V$2,"Apr","")</f>
        <v>Apr</v>
      </c>
      <c r="V940" s="97" t="n">
        <v>125</v>
      </c>
      <c r="W940" s="102" t="n">
        <f aca="false">K940-V940</f>
        <v>125</v>
      </c>
      <c r="X940" s="103" t="n">
        <f aca="false">IFERROR(IF(U940="Apr",(K940/V940-1)),0)</f>
        <v>1</v>
      </c>
      <c r="Y940" s="104" t="str">
        <f aca="false">IF(T940&gt;0,IF(U940="","-",IF(X940&lt;0%,"DEGROWTH","GROWTH")))</f>
        <v>GROWTH</v>
      </c>
      <c r="Z940" s="75" t="n">
        <v>0</v>
      </c>
      <c r="AA940" s="70"/>
      <c r="AB940" s="70" t="s">
        <v>133</v>
      </c>
      <c r="AC940" s="70" t="s">
        <v>131</v>
      </c>
      <c r="AD940" s="3" t="n">
        <f aca="false">IF(K940=0,1,0)</f>
        <v>0</v>
      </c>
      <c r="AE940" s="76"/>
    </row>
    <row r="941" customFormat="false" ht="14.25" hidden="false" customHeight="true" outlineLevel="0" collapsed="false">
      <c r="A941" s="70" t="s">
        <v>131</v>
      </c>
      <c r="B941" s="72" t="s">
        <v>140</v>
      </c>
      <c r="C941" s="72" t="s">
        <v>2365</v>
      </c>
      <c r="D941" s="72" t="n">
        <v>1000001239</v>
      </c>
      <c r="E941" s="73" t="s">
        <v>2366</v>
      </c>
      <c r="F941" s="74" t="n">
        <v>44201</v>
      </c>
      <c r="G941" s="67" t="str">
        <f aca="false">IF(I941&gt;0,"Targeted Dealer","-")</f>
        <v>Targeted Dealer</v>
      </c>
      <c r="H941" s="67"/>
      <c r="I941" s="68" t="n">
        <v>110</v>
      </c>
      <c r="J941" s="68" t="n">
        <f aca="false">I941/$J$1*($J$1-$E$1)</f>
        <v>102.666666666667</v>
      </c>
      <c r="K941" s="69" t="n">
        <v>400</v>
      </c>
      <c r="L941" s="69" t="n">
        <f aca="false">I941-K941</f>
        <v>-290</v>
      </c>
      <c r="M941" s="69" t="n">
        <f aca="false">IFERROR((K941/J941%),"-")</f>
        <v>389.61038961039</v>
      </c>
      <c r="N941" s="97" t="n">
        <v>275</v>
      </c>
      <c r="O941" s="98" t="str">
        <f aca="false">IF(F941&lt;=$P$2,"Mar","")</f>
        <v>Mar</v>
      </c>
      <c r="P941" s="97" t="n">
        <f aca="false">N941</f>
        <v>275</v>
      </c>
      <c r="Q941" s="99" t="n">
        <f aca="false">K941-P941</f>
        <v>125</v>
      </c>
      <c r="R941" s="98" t="n">
        <f aca="false">IFERROR(IF(O941="Mar",(K941/P941-1))," ")</f>
        <v>0.454545454545455</v>
      </c>
      <c r="S941" s="100" t="str">
        <f aca="false">IF(N941&gt;0,IF(O941="","-",IF(R941&lt;0%,"DEGROWTH","GROWTH")))</f>
        <v>GROWTH</v>
      </c>
      <c r="T941" s="69" t="n">
        <v>125</v>
      </c>
      <c r="U941" s="101" t="str">
        <f aca="false">IF(F941&lt;=$V$2,"Apr","")</f>
        <v>Apr</v>
      </c>
      <c r="V941" s="97" t="n">
        <v>125</v>
      </c>
      <c r="W941" s="102" t="n">
        <f aca="false">K941-V941</f>
        <v>275</v>
      </c>
      <c r="X941" s="103" t="n">
        <f aca="false">IFERROR(IF(U941="Apr",(K941/V941-1)),0)</f>
        <v>2.2</v>
      </c>
      <c r="Y941" s="104" t="str">
        <f aca="false">IF(T941&gt;0,IF(U941="","-",IF(X941&lt;0%,"DEGROWTH","GROWTH")))</f>
        <v>GROWTH</v>
      </c>
      <c r="Z941" s="75" t="n">
        <v>0</v>
      </c>
      <c r="AA941" s="70"/>
      <c r="AB941" s="70" t="s">
        <v>133</v>
      </c>
      <c r="AC941" s="70" t="s">
        <v>131</v>
      </c>
      <c r="AD941" s="3" t="n">
        <f aca="false">IF(K941=0,1,0)</f>
        <v>0</v>
      </c>
      <c r="AE941" s="76"/>
    </row>
    <row r="942" customFormat="false" ht="14.25" hidden="false" customHeight="true" outlineLevel="0" collapsed="false">
      <c r="A942" s="70" t="s">
        <v>131</v>
      </c>
      <c r="B942" s="72" t="s">
        <v>140</v>
      </c>
      <c r="C942" s="72" t="s">
        <v>2367</v>
      </c>
      <c r="D942" s="72" t="n">
        <v>1000001261</v>
      </c>
      <c r="E942" s="73" t="s">
        <v>2368</v>
      </c>
      <c r="F942" s="74" t="n">
        <v>44264</v>
      </c>
      <c r="G942" s="67" t="str">
        <f aca="false">IF(I942&gt;0,"Targeted Dealer","-")</f>
        <v>Targeted Dealer</v>
      </c>
      <c r="H942" s="67"/>
      <c r="I942" s="68" t="n">
        <v>35</v>
      </c>
      <c r="J942" s="68" t="n">
        <f aca="false">I942/$J$1*($J$1-$E$1)</f>
        <v>32.6666666666667</v>
      </c>
      <c r="K942" s="69" t="n">
        <v>60</v>
      </c>
      <c r="L942" s="69" t="n">
        <f aca="false">I942-K942</f>
        <v>-25</v>
      </c>
      <c r="M942" s="69" t="n">
        <f aca="false">IFERROR((K942/J942%),"-")</f>
        <v>183.673469387755</v>
      </c>
      <c r="N942" s="97" t="n">
        <v>24</v>
      </c>
      <c r="O942" s="98" t="str">
        <f aca="false">IF(F942&lt;=$P$2,"Mar","")</f>
        <v>Mar</v>
      </c>
      <c r="P942" s="97" t="n">
        <f aca="false">N942</f>
        <v>24</v>
      </c>
      <c r="Q942" s="99" t="n">
        <f aca="false">K942-P942</f>
        <v>36</v>
      </c>
      <c r="R942" s="98" t="n">
        <f aca="false">IFERROR(IF(O942="Mar",(K942/P942-1))," ")</f>
        <v>1.5</v>
      </c>
      <c r="S942" s="100" t="str">
        <f aca="false">IF(N942&gt;0,IF(O942="","-",IF(R942&lt;0%,"DEGROWTH","GROWTH")))</f>
        <v>GROWTH</v>
      </c>
      <c r="T942" s="69" t="n">
        <v>24</v>
      </c>
      <c r="U942" s="101" t="str">
        <f aca="false">IF(F942&lt;=$V$2,"Apr","")</f>
        <v>Apr</v>
      </c>
      <c r="V942" s="97" t="n">
        <v>24</v>
      </c>
      <c r="W942" s="102" t="n">
        <f aca="false">K942-V942</f>
        <v>36</v>
      </c>
      <c r="X942" s="103" t="n">
        <f aca="false">IFERROR(IF(U942="Apr",(K942/V942-1)),0)</f>
        <v>1.5</v>
      </c>
      <c r="Y942" s="104" t="str">
        <f aca="false">IF(T942&gt;0,IF(U942="","-",IF(X942&lt;0%,"DEGROWTH","GROWTH")))</f>
        <v>GROWTH</v>
      </c>
      <c r="Z942" s="75" t="n">
        <v>0</v>
      </c>
      <c r="AA942" s="70"/>
      <c r="AB942" s="70" t="s">
        <v>133</v>
      </c>
      <c r="AC942" s="70" t="s">
        <v>131</v>
      </c>
      <c r="AD942" s="3" t="n">
        <f aca="false">IF(K942=0,1,0)</f>
        <v>0</v>
      </c>
      <c r="AE942" s="76"/>
    </row>
    <row r="943" customFormat="false" ht="14.25" hidden="false" customHeight="true" outlineLevel="0" collapsed="false">
      <c r="A943" s="70" t="s">
        <v>131</v>
      </c>
      <c r="B943" s="72" t="s">
        <v>140</v>
      </c>
      <c r="C943" s="72" t="s">
        <v>2369</v>
      </c>
      <c r="D943" s="72" t="n">
        <v>1000001250</v>
      </c>
      <c r="E943" s="73" t="s">
        <v>2370</v>
      </c>
      <c r="F943" s="74" t="n">
        <v>44267</v>
      </c>
      <c r="G943" s="67" t="str">
        <f aca="false">IF(I943&gt;0,"Targeted Dealer","-")</f>
        <v>Targeted Dealer</v>
      </c>
      <c r="H943" s="67"/>
      <c r="I943" s="68" t="n">
        <v>50</v>
      </c>
      <c r="J943" s="68" t="n">
        <f aca="false">I943/$J$1*($J$1-$E$1)</f>
        <v>46.6666666666667</v>
      </c>
      <c r="K943" s="69" t="n">
        <v>200</v>
      </c>
      <c r="L943" s="69" t="n">
        <f aca="false">I943-K943</f>
        <v>-150</v>
      </c>
      <c r="M943" s="69" t="n">
        <f aca="false">IFERROR((K943/J943%),"-")</f>
        <v>428.571428571429</v>
      </c>
      <c r="N943" s="97" t="n">
        <v>125</v>
      </c>
      <c r="O943" s="98" t="str">
        <f aca="false">IF(F943&lt;=$P$2,"Mar","")</f>
        <v>Mar</v>
      </c>
      <c r="P943" s="97" t="n">
        <f aca="false">N943</f>
        <v>125</v>
      </c>
      <c r="Q943" s="99" t="n">
        <f aca="false">K943-P943</f>
        <v>75</v>
      </c>
      <c r="R943" s="98" t="n">
        <f aca="false">IFERROR(IF(O943="Mar",(K943/P943-1))," ")</f>
        <v>0.6</v>
      </c>
      <c r="S943" s="100" t="str">
        <f aca="false">IF(N943&gt;0,IF(O943="","-",IF(R943&lt;0%,"DEGROWTH","GROWTH")))</f>
        <v>GROWTH</v>
      </c>
      <c r="T943" s="69" t="n">
        <v>50</v>
      </c>
      <c r="U943" s="101" t="str">
        <f aca="false">IF(F943&lt;=$V$2,"Apr","")</f>
        <v>Apr</v>
      </c>
      <c r="V943" s="97" t="n">
        <v>50</v>
      </c>
      <c r="W943" s="102" t="n">
        <f aca="false">K943-V943</f>
        <v>150</v>
      </c>
      <c r="X943" s="103" t="n">
        <f aca="false">IFERROR(IF(U943="Apr",(K943/V943-1)),0)</f>
        <v>3</v>
      </c>
      <c r="Y943" s="104" t="str">
        <f aca="false">IF(T943&gt;0,IF(U943="","-",IF(X943&lt;0%,"DEGROWTH","GROWTH")))</f>
        <v>GROWTH</v>
      </c>
      <c r="Z943" s="75" t="n">
        <v>0</v>
      </c>
      <c r="AA943" s="70"/>
      <c r="AB943" s="70" t="s">
        <v>133</v>
      </c>
      <c r="AC943" s="70" t="s">
        <v>131</v>
      </c>
      <c r="AD943" s="3" t="n">
        <f aca="false">IF(K943=0,1,0)</f>
        <v>0</v>
      </c>
      <c r="AE943" s="76"/>
    </row>
    <row r="944" customFormat="false" ht="14.25" hidden="false" customHeight="true" outlineLevel="0" collapsed="false">
      <c r="A944" s="70" t="s">
        <v>131</v>
      </c>
      <c r="B944" s="72" t="s">
        <v>140</v>
      </c>
      <c r="C944" s="72" t="s">
        <v>328</v>
      </c>
      <c r="D944" s="72" t="n">
        <v>1000001998</v>
      </c>
      <c r="E944" s="73" t="s">
        <v>329</v>
      </c>
      <c r="F944" s="74" t="n">
        <v>44468</v>
      </c>
      <c r="G944" s="67" t="str">
        <f aca="false">IF(I944&gt;0,"Targeted Dealer","-")</f>
        <v>-</v>
      </c>
      <c r="H944" s="67"/>
      <c r="I944" s="68" t="n">
        <v>0</v>
      </c>
      <c r="J944" s="68" t="n">
        <f aca="false">I944/$J$1*($J$1-$E$1)</f>
        <v>0</v>
      </c>
      <c r="K944" s="69" t="n">
        <v>0</v>
      </c>
      <c r="L944" s="69" t="n">
        <f aca="false">I944-K944</f>
        <v>0</v>
      </c>
      <c r="M944" s="69" t="str">
        <f aca="false">IFERROR((K944/J944%),"-")</f>
        <v>-</v>
      </c>
      <c r="N944" s="97" t="n">
        <v>0</v>
      </c>
      <c r="O944" s="98" t="str">
        <f aca="false">IF(F944&lt;=$P$2,"Mar","")</f>
        <v>Mar</v>
      </c>
      <c r="P944" s="97" t="n">
        <f aca="false">N944</f>
        <v>0</v>
      </c>
      <c r="Q944" s="99" t="n">
        <f aca="false">K944-P944</f>
        <v>0</v>
      </c>
      <c r="R944" s="98" t="str">
        <f aca="false">IFERROR(IF(O944="Mar",(K944/P944-1))," ")</f>
        <v> </v>
      </c>
      <c r="S944" s="105" t="b">
        <f aca="false">IF(N944&gt;0,IF(O944="","-",IF(R944&lt;0%,"DEGROWTH","GROWTH")))</f>
        <v>0</v>
      </c>
      <c r="T944" s="69" t="n">
        <v>0</v>
      </c>
      <c r="U944" s="101" t="str">
        <f aca="false">IF(F944&lt;=$V$2,"Apr","")</f>
        <v>Apr</v>
      </c>
      <c r="V944" s="97" t="n">
        <v>0</v>
      </c>
      <c r="W944" s="102" t="n">
        <f aca="false">K944-V944</f>
        <v>0</v>
      </c>
      <c r="X944" s="103" t="n">
        <f aca="false">IFERROR(IF(U944="Apr",(K944/V944-1)),0)</f>
        <v>0</v>
      </c>
      <c r="Y944" s="106" t="b">
        <f aca="false">IF(T944&gt;0,IF(U944="","-",IF(X944&lt;0%,"DEGROWTH","GROWTH")))</f>
        <v>0</v>
      </c>
      <c r="Z944" s="75" t="n">
        <v>0</v>
      </c>
      <c r="AA944" s="70"/>
      <c r="AB944" s="70" t="s">
        <v>133</v>
      </c>
      <c r="AC944" s="70" t="s">
        <v>131</v>
      </c>
      <c r="AD944" s="3" t="n">
        <f aca="false">IF(K944=0,1,0)</f>
        <v>1</v>
      </c>
      <c r="AE944" s="76"/>
    </row>
    <row r="945" customFormat="false" ht="14.25" hidden="false" customHeight="true" outlineLevel="0" collapsed="false">
      <c r="A945" s="70" t="s">
        <v>131</v>
      </c>
      <c r="B945" s="72" t="s">
        <v>140</v>
      </c>
      <c r="C945" s="73" t="s">
        <v>2371</v>
      </c>
      <c r="D945" s="72" t="n">
        <v>1000002045</v>
      </c>
      <c r="E945" s="73" t="s">
        <v>2372</v>
      </c>
      <c r="F945" s="74" t="n">
        <v>44501</v>
      </c>
      <c r="G945" s="67" t="str">
        <f aca="false">IF(I945&gt;0,"Targeted Dealer","-")</f>
        <v>Targeted Dealer</v>
      </c>
      <c r="H945" s="67"/>
      <c r="I945" s="68" t="n">
        <v>370</v>
      </c>
      <c r="J945" s="68" t="n">
        <f aca="false">I945/$J$1*($J$1-$E$1)</f>
        <v>345.333333333333</v>
      </c>
      <c r="K945" s="69" t="n">
        <v>862</v>
      </c>
      <c r="L945" s="69" t="n">
        <f aca="false">I945-K945</f>
        <v>-492</v>
      </c>
      <c r="M945" s="69" t="n">
        <f aca="false">IFERROR((K945/J945%),"-")</f>
        <v>249.6138996139</v>
      </c>
      <c r="N945" s="97" t="n">
        <v>687</v>
      </c>
      <c r="O945" s="98" t="str">
        <f aca="false">IF(F945&lt;=$P$2,"Mar","")</f>
        <v>Mar</v>
      </c>
      <c r="P945" s="97" t="n">
        <f aca="false">N945</f>
        <v>687</v>
      </c>
      <c r="Q945" s="99" t="n">
        <f aca="false">K945-P945</f>
        <v>175</v>
      </c>
      <c r="R945" s="98" t="n">
        <f aca="false">IFERROR(IF(O945="Mar",(K945/P945-1))," ")</f>
        <v>0.254730713245997</v>
      </c>
      <c r="S945" s="100" t="str">
        <f aca="false">IF(N945&gt;0,IF(O945="","-",IF(R945&lt;0%,"DEGROWTH","GROWTH")))</f>
        <v>GROWTH</v>
      </c>
      <c r="T945" s="69" t="n">
        <v>365</v>
      </c>
      <c r="U945" s="101" t="str">
        <f aca="false">IF(F945&lt;=$V$2,"Apr","")</f>
        <v>Apr</v>
      </c>
      <c r="V945" s="97" t="n">
        <v>365</v>
      </c>
      <c r="W945" s="102" t="n">
        <f aca="false">K945-V945</f>
        <v>497</v>
      </c>
      <c r="X945" s="103" t="n">
        <f aca="false">IFERROR(IF(U945="Apr",(K945/V945-1)),0)</f>
        <v>1.36164383561644</v>
      </c>
      <c r="Y945" s="104" t="str">
        <f aca="false">IF(T945&gt;0,IF(U945="","-",IF(X945&lt;0%,"DEGROWTH","GROWTH")))</f>
        <v>GROWTH</v>
      </c>
      <c r="Z945" s="75" t="n">
        <v>0</v>
      </c>
      <c r="AA945" s="70"/>
      <c r="AB945" s="70" t="s">
        <v>133</v>
      </c>
      <c r="AC945" s="70" t="s">
        <v>131</v>
      </c>
      <c r="AD945" s="3" t="n">
        <f aca="false">IF(K945=0,1,0)</f>
        <v>0</v>
      </c>
      <c r="AE945" s="76"/>
    </row>
    <row r="946" customFormat="false" ht="14.25" hidden="false" customHeight="true" outlineLevel="0" collapsed="false">
      <c r="A946" s="70" t="s">
        <v>131</v>
      </c>
      <c r="B946" s="72" t="s">
        <v>140</v>
      </c>
      <c r="C946" s="72" t="s">
        <v>2373</v>
      </c>
      <c r="D946" s="72" t="n">
        <v>1000002982</v>
      </c>
      <c r="E946" s="73" t="s">
        <v>2374</v>
      </c>
      <c r="F946" s="74" t="n">
        <v>44830</v>
      </c>
      <c r="G946" s="67" t="str">
        <f aca="false">IF(I946&gt;0,"Targeted Dealer","-")</f>
        <v>Targeted Dealer</v>
      </c>
      <c r="H946" s="67"/>
      <c r="I946" s="68" t="n">
        <v>170</v>
      </c>
      <c r="J946" s="68" t="n">
        <f aca="false">I946/$J$1*($J$1-$E$1)</f>
        <v>158.666666666667</v>
      </c>
      <c r="K946" s="69" t="n">
        <v>195</v>
      </c>
      <c r="L946" s="69" t="n">
        <f aca="false">I946-K946</f>
        <v>-25</v>
      </c>
      <c r="M946" s="69" t="n">
        <f aca="false">IFERROR((K946/J946%),"-")</f>
        <v>122.899159663866</v>
      </c>
      <c r="N946" s="97" t="n">
        <v>250</v>
      </c>
      <c r="O946" s="98" t="str">
        <f aca="false">IF(F946&lt;=$P$2,"Mar","")</f>
        <v>Mar</v>
      </c>
      <c r="P946" s="97" t="n">
        <f aca="false">N946</f>
        <v>250</v>
      </c>
      <c r="Q946" s="99" t="n">
        <f aca="false">K946-P946</f>
        <v>-55</v>
      </c>
      <c r="R946" s="98" t="n">
        <f aca="false">IFERROR(IF(O946="Mar",(K946/P946-1))," ")</f>
        <v>-0.22</v>
      </c>
      <c r="S946" s="100" t="str">
        <f aca="false">IF(N946&gt;0,IF(O946="","-",IF(R946&lt;0%,"DEGROWTH","GROWTH")))</f>
        <v>DEGROWTH</v>
      </c>
      <c r="T946" s="69" t="n">
        <v>67</v>
      </c>
      <c r="U946" s="101" t="str">
        <f aca="false">IF(F946&lt;=$V$2,"Apr","")</f>
        <v>Apr</v>
      </c>
      <c r="V946" s="97" t="n">
        <v>67</v>
      </c>
      <c r="W946" s="102" t="n">
        <f aca="false">K946-V946</f>
        <v>128</v>
      </c>
      <c r="X946" s="103" t="n">
        <f aca="false">IFERROR(IF(U946="Apr",(K946/V946-1)),0)</f>
        <v>1.91044776119403</v>
      </c>
      <c r="Y946" s="104" t="str">
        <f aca="false">IF(T946&gt;0,IF(U946="","-",IF(X946&lt;0%,"DEGROWTH","GROWTH")))</f>
        <v>GROWTH</v>
      </c>
      <c r="Z946" s="75" t="n">
        <v>0</v>
      </c>
      <c r="AA946" s="70"/>
      <c r="AB946" s="70" t="s">
        <v>133</v>
      </c>
      <c r="AC946" s="70" t="s">
        <v>131</v>
      </c>
      <c r="AD946" s="3" t="n">
        <f aca="false">IF(K946=0,1,0)</f>
        <v>0</v>
      </c>
      <c r="AE946" s="76"/>
    </row>
    <row r="947" customFormat="false" ht="14.25" hidden="false" customHeight="true" outlineLevel="0" collapsed="false">
      <c r="A947" s="70" t="s">
        <v>131</v>
      </c>
      <c r="B947" s="72" t="s">
        <v>140</v>
      </c>
      <c r="C947" s="72" t="s">
        <v>2375</v>
      </c>
      <c r="D947" s="72" t="n">
        <v>1000003247</v>
      </c>
      <c r="E947" s="73" t="s">
        <v>2376</v>
      </c>
      <c r="F947" s="74" t="n">
        <v>44942</v>
      </c>
      <c r="G947" s="67" t="str">
        <f aca="false">IF(I947&gt;0,"Targeted Dealer","-")</f>
        <v>Targeted Dealer</v>
      </c>
      <c r="H947" s="67"/>
      <c r="I947" s="68" t="n">
        <v>20</v>
      </c>
      <c r="J947" s="68" t="n">
        <f aca="false">I947/$J$1*($J$1-$E$1)</f>
        <v>18.6666666666667</v>
      </c>
      <c r="K947" s="69" t="n">
        <v>325</v>
      </c>
      <c r="L947" s="69" t="n">
        <f aca="false">I947-K947</f>
        <v>-305</v>
      </c>
      <c r="M947" s="69" t="n">
        <f aca="false">IFERROR((K947/J947%),"-")</f>
        <v>1741.07142857143</v>
      </c>
      <c r="N947" s="97" t="n">
        <v>237</v>
      </c>
      <c r="O947" s="98" t="str">
        <f aca="false">IF(F947&lt;=$P$2,"Mar","")</f>
        <v>Mar</v>
      </c>
      <c r="P947" s="97" t="n">
        <f aca="false">N947</f>
        <v>237</v>
      </c>
      <c r="Q947" s="99" t="n">
        <f aca="false">K947-P947</f>
        <v>88</v>
      </c>
      <c r="R947" s="98" t="n">
        <f aca="false">IFERROR(IF(O947="Mar",(K947/P947-1))," ")</f>
        <v>0.371308016877637</v>
      </c>
      <c r="S947" s="100" t="str">
        <f aca="false">IF(N947&gt;0,IF(O947="","-",IF(R947&lt;0%,"DEGROWTH","GROWTH")))</f>
        <v>GROWTH</v>
      </c>
      <c r="T947" s="69" t="n">
        <v>15</v>
      </c>
      <c r="U947" s="101" t="str">
        <f aca="false">IF(F947&lt;=$V$2,"Apr","")</f>
        <v>Apr</v>
      </c>
      <c r="V947" s="97" t="n">
        <v>15</v>
      </c>
      <c r="W947" s="102" t="n">
        <f aca="false">K947-V947</f>
        <v>310</v>
      </c>
      <c r="X947" s="103" t="n">
        <f aca="false">IFERROR(IF(U947="Apr",(K947/V947-1)),0)</f>
        <v>20.6666666666667</v>
      </c>
      <c r="Y947" s="104" t="str">
        <f aca="false">IF(T947&gt;0,IF(U947="","-",IF(X947&lt;0%,"DEGROWTH","GROWTH")))</f>
        <v>GROWTH</v>
      </c>
      <c r="Z947" s="75" t="n">
        <v>0</v>
      </c>
      <c r="AA947" s="70"/>
      <c r="AB947" s="70" t="s">
        <v>133</v>
      </c>
      <c r="AC947" s="70" t="s">
        <v>131</v>
      </c>
      <c r="AD947" s="3" t="n">
        <f aca="false">IF(K947=0,1,0)</f>
        <v>0</v>
      </c>
      <c r="AE947" s="76"/>
    </row>
    <row r="948" customFormat="false" ht="14.25" hidden="false" customHeight="true" outlineLevel="0" collapsed="false">
      <c r="A948" s="70" t="s">
        <v>131</v>
      </c>
      <c r="B948" s="72" t="s">
        <v>140</v>
      </c>
      <c r="C948" s="72" t="s">
        <v>2377</v>
      </c>
      <c r="D948" s="72" t="n">
        <v>1000003610</v>
      </c>
      <c r="E948" s="73" t="s">
        <v>2378</v>
      </c>
      <c r="F948" s="74" t="n">
        <v>45099</v>
      </c>
      <c r="G948" s="67" t="str">
        <f aca="false">IF(I948&gt;0,"Targeted Dealer","-")</f>
        <v>Targeted Dealer</v>
      </c>
      <c r="H948" s="67"/>
      <c r="I948" s="68" t="n">
        <v>10</v>
      </c>
      <c r="J948" s="68" t="n">
        <f aca="false">I948/$J$1*($J$1-$E$1)</f>
        <v>9.33333333333333</v>
      </c>
      <c r="K948" s="69" t="n">
        <v>12</v>
      </c>
      <c r="L948" s="69" t="n">
        <f aca="false">I948-K948</f>
        <v>-2</v>
      </c>
      <c r="M948" s="69" t="n">
        <f aca="false">IFERROR((K948/J948%),"-")</f>
        <v>128.571428571429</v>
      </c>
      <c r="N948" s="97" t="n">
        <v>12</v>
      </c>
      <c r="O948" s="98" t="str">
        <f aca="false">IF(F948&lt;=$P$2,"Mar","")</f>
        <v>Mar</v>
      </c>
      <c r="P948" s="97" t="n">
        <f aca="false">N948</f>
        <v>12</v>
      </c>
      <c r="Q948" s="99" t="n">
        <f aca="false">K948-P948</f>
        <v>0</v>
      </c>
      <c r="R948" s="98" t="n">
        <f aca="false">IFERROR(IF(O948="Mar",(K948/P948-1))," ")</f>
        <v>0</v>
      </c>
      <c r="S948" s="100" t="str">
        <f aca="false">IF(N948&gt;0,IF(O948="","-",IF(R948&lt;0%,"DEGROWTH","GROWTH")))</f>
        <v>GROWTH</v>
      </c>
      <c r="T948" s="69" t="n">
        <v>10</v>
      </c>
      <c r="U948" s="101" t="str">
        <f aca="false">IF(F948&lt;=$V$2,"Apr","")</f>
        <v>Apr</v>
      </c>
      <c r="V948" s="97" t="n">
        <v>10</v>
      </c>
      <c r="W948" s="102" t="n">
        <f aca="false">K948-V948</f>
        <v>2</v>
      </c>
      <c r="X948" s="103" t="n">
        <f aca="false">IFERROR(IF(U948="Apr",(K948/V948-1)),0)</f>
        <v>0.2</v>
      </c>
      <c r="Y948" s="104" t="str">
        <f aca="false">IF(T948&gt;0,IF(U948="","-",IF(X948&lt;0%,"DEGROWTH","GROWTH")))</f>
        <v>GROWTH</v>
      </c>
      <c r="Z948" s="75" t="n">
        <v>0</v>
      </c>
      <c r="AA948" s="70"/>
      <c r="AB948" s="70" t="s">
        <v>133</v>
      </c>
      <c r="AC948" s="70" t="s">
        <v>131</v>
      </c>
      <c r="AD948" s="3" t="n">
        <f aca="false">IF(K948=0,1,0)</f>
        <v>0</v>
      </c>
      <c r="AE948" s="76"/>
    </row>
    <row r="949" customFormat="false" ht="14.25" hidden="false" customHeight="true" outlineLevel="0" collapsed="false">
      <c r="A949" s="70" t="s">
        <v>131</v>
      </c>
      <c r="B949" s="72" t="s">
        <v>140</v>
      </c>
      <c r="C949" s="72" t="s">
        <v>2379</v>
      </c>
      <c r="D949" s="72" t="n">
        <v>1000003723</v>
      </c>
      <c r="E949" s="73" t="s">
        <v>2380</v>
      </c>
      <c r="F949" s="74" t="n">
        <v>45198</v>
      </c>
      <c r="G949" s="67" t="str">
        <f aca="false">IF(I949&gt;0,"Targeted Dealer","-")</f>
        <v>Targeted Dealer</v>
      </c>
      <c r="H949" s="67"/>
      <c r="I949" s="68" t="n">
        <v>140</v>
      </c>
      <c r="J949" s="68" t="n">
        <f aca="false">I949/$J$1*($J$1-$E$1)</f>
        <v>130.666666666667</v>
      </c>
      <c r="K949" s="69" t="n">
        <v>272</v>
      </c>
      <c r="L949" s="69" t="n">
        <f aca="false">I949-K949</f>
        <v>-132</v>
      </c>
      <c r="M949" s="69" t="n">
        <f aca="false">IFERROR((K949/J949%),"-")</f>
        <v>208.163265306122</v>
      </c>
      <c r="N949" s="97" t="n">
        <v>247</v>
      </c>
      <c r="O949" s="98" t="str">
        <f aca="false">IF(F949&lt;=$P$2,"Mar","")</f>
        <v>Mar</v>
      </c>
      <c r="P949" s="97" t="n">
        <f aca="false">N949</f>
        <v>247</v>
      </c>
      <c r="Q949" s="99" t="n">
        <f aca="false">K949-P949</f>
        <v>25</v>
      </c>
      <c r="R949" s="98" t="n">
        <f aca="false">IFERROR(IF(O949="Mar",(K949/P949-1))," ")</f>
        <v>0.101214574898785</v>
      </c>
      <c r="S949" s="100" t="str">
        <f aca="false">IF(N949&gt;0,IF(O949="","-",IF(R949&lt;0%,"DEGROWTH","GROWTH")))</f>
        <v>GROWTH</v>
      </c>
      <c r="T949" s="69" t="n">
        <v>70</v>
      </c>
      <c r="U949" s="101" t="str">
        <f aca="false">IF(F949&lt;=$V$2,"Apr","")</f>
        <v>Apr</v>
      </c>
      <c r="V949" s="97" t="n">
        <v>70</v>
      </c>
      <c r="W949" s="102" t="n">
        <f aca="false">K949-V949</f>
        <v>202</v>
      </c>
      <c r="X949" s="103" t="n">
        <f aca="false">IFERROR(IF(U949="Apr",(K949/V949-1)),0)</f>
        <v>2.88571428571429</v>
      </c>
      <c r="Y949" s="104" t="str">
        <f aca="false">IF(T949&gt;0,IF(U949="","-",IF(X949&lt;0%,"DEGROWTH","GROWTH")))</f>
        <v>GROWTH</v>
      </c>
      <c r="Z949" s="75" t="n">
        <v>0</v>
      </c>
      <c r="AA949" s="70"/>
      <c r="AB949" s="70" t="s">
        <v>133</v>
      </c>
      <c r="AC949" s="70" t="s">
        <v>131</v>
      </c>
      <c r="AD949" s="3" t="n">
        <f aca="false">IF(K949=0,1,0)</f>
        <v>0</v>
      </c>
      <c r="AE949" s="76"/>
    </row>
    <row r="950" customFormat="false" ht="14.25" hidden="false" customHeight="true" outlineLevel="0" collapsed="false">
      <c r="A950" s="70" t="s">
        <v>131</v>
      </c>
      <c r="B950" s="79" t="s">
        <v>140</v>
      </c>
      <c r="C950" s="79" t="s">
        <v>2381</v>
      </c>
      <c r="D950" s="108" t="n">
        <v>1000004091</v>
      </c>
      <c r="E950" s="108" t="s">
        <v>2382</v>
      </c>
      <c r="F950" s="74" t="n">
        <v>45525</v>
      </c>
      <c r="G950" s="67" t="str">
        <f aca="false">IF(I950&gt;0,"Targeted Dealer","-")</f>
        <v>Targeted Dealer</v>
      </c>
      <c r="H950" s="67"/>
      <c r="I950" s="68" t="n">
        <v>220</v>
      </c>
      <c r="J950" s="68" t="n">
        <f aca="false">I950/$J$1*($J$1-$E$1)</f>
        <v>205.333333333333</v>
      </c>
      <c r="K950" s="69" t="n">
        <v>352</v>
      </c>
      <c r="L950" s="69" t="n">
        <f aca="false">I950-K950</f>
        <v>-132</v>
      </c>
      <c r="M950" s="69" t="n">
        <f aca="false">IFERROR((K950/J950%),"-")</f>
        <v>171.428571428571</v>
      </c>
      <c r="N950" s="97" t="n">
        <v>258</v>
      </c>
      <c r="O950" s="98" t="str">
        <f aca="false">IF(F950&lt;=$P$2,"Mar","")</f>
        <v>Mar</v>
      </c>
      <c r="P950" s="97" t="n">
        <f aca="false">N950</f>
        <v>258</v>
      </c>
      <c r="Q950" s="99" t="n">
        <f aca="false">K950-P950</f>
        <v>94</v>
      </c>
      <c r="R950" s="98" t="n">
        <f aca="false">IFERROR(IF(O950="Mar",(K950/P950-1))," ")</f>
        <v>0.364341085271318</v>
      </c>
      <c r="S950" s="100" t="str">
        <f aca="false">IF(N950&gt;0,IF(O950="","-",IF(R950&lt;0%,"DEGROWTH","GROWTH")))</f>
        <v>GROWTH</v>
      </c>
      <c r="T950" s="69" t="n">
        <v>185</v>
      </c>
      <c r="U950" s="101" t="str">
        <f aca="false">IF(F950&lt;=$V$2,"Apr","")</f>
        <v>Apr</v>
      </c>
      <c r="V950" s="97" t="n">
        <v>185</v>
      </c>
      <c r="W950" s="102" t="n">
        <f aca="false">K950-V950</f>
        <v>167</v>
      </c>
      <c r="X950" s="103" t="n">
        <f aca="false">IFERROR(IF(U950="Apr",(K950/V950-1)),0)</f>
        <v>0.902702702702703</v>
      </c>
      <c r="Y950" s="104" t="str">
        <f aca="false">IF(T950&gt;0,IF(U950="","-",IF(X950&lt;0%,"DEGROWTH","GROWTH")))</f>
        <v>GROWTH</v>
      </c>
      <c r="Z950" s="75" t="n">
        <v>0</v>
      </c>
      <c r="AA950" s="70"/>
      <c r="AB950" s="70" t="s">
        <v>133</v>
      </c>
      <c r="AC950" s="70" t="s">
        <v>131</v>
      </c>
      <c r="AD950" s="3" t="n">
        <f aca="false">IF(K950=0,1,0)</f>
        <v>0</v>
      </c>
      <c r="AE950" s="76"/>
    </row>
    <row r="951" customFormat="false" ht="14.25" hidden="false" customHeight="true" outlineLevel="0" collapsed="false">
      <c r="A951" s="70" t="s">
        <v>131</v>
      </c>
      <c r="B951" s="72" t="s">
        <v>91</v>
      </c>
      <c r="C951" s="72" t="s">
        <v>2383</v>
      </c>
      <c r="D951" s="72" t="n">
        <v>1000001141</v>
      </c>
      <c r="E951" s="73" t="s">
        <v>2384</v>
      </c>
      <c r="F951" s="74" t="n">
        <v>39566</v>
      </c>
      <c r="G951" s="67" t="str">
        <f aca="false">IF(I951&gt;0,"Targeted Dealer","-")</f>
        <v>Targeted Dealer</v>
      </c>
      <c r="H951" s="67"/>
      <c r="I951" s="68" t="n">
        <v>1300</v>
      </c>
      <c r="J951" s="68" t="n">
        <f aca="false">I951/$J$1*($J$1-$E$1)</f>
        <v>1213.33333333333</v>
      </c>
      <c r="K951" s="69" t="n">
        <v>1850</v>
      </c>
      <c r="L951" s="69" t="n">
        <f aca="false">I951-K951</f>
        <v>-550</v>
      </c>
      <c r="M951" s="69" t="n">
        <f aca="false">IFERROR((K951/J951%),"-")</f>
        <v>152.472527472527</v>
      </c>
      <c r="N951" s="97" t="n">
        <v>1800</v>
      </c>
      <c r="O951" s="98" t="str">
        <f aca="false">IF(F951&lt;=$P$2,"Mar","")</f>
        <v>Mar</v>
      </c>
      <c r="P951" s="97" t="n">
        <f aca="false">N951</f>
        <v>1800</v>
      </c>
      <c r="Q951" s="99" t="n">
        <f aca="false">K951-P951</f>
        <v>50</v>
      </c>
      <c r="R951" s="98" t="n">
        <f aca="false">IFERROR(IF(O951="Mar",(K951/P951-1))," ")</f>
        <v>0.0277777777777777</v>
      </c>
      <c r="S951" s="100" t="str">
        <f aca="false">IF(N951&gt;0,IF(O951="","-",IF(R951&lt;0%,"DEGROWTH","GROWTH")))</f>
        <v>GROWTH</v>
      </c>
      <c r="T951" s="69" t="n">
        <v>1150</v>
      </c>
      <c r="U951" s="101" t="str">
        <f aca="false">IF(F951&lt;=$V$2,"Apr","")</f>
        <v>Apr</v>
      </c>
      <c r="V951" s="97" t="n">
        <v>1150</v>
      </c>
      <c r="W951" s="102" t="n">
        <f aca="false">K951-V951</f>
        <v>700</v>
      </c>
      <c r="X951" s="103" t="n">
        <f aca="false">IFERROR(IF(U951="Apr",(K951/V951-1)),0)</f>
        <v>0.608695652173913</v>
      </c>
      <c r="Y951" s="104" t="str">
        <f aca="false">IF(T951&gt;0,IF(U951="","-",IF(X951&lt;0%,"DEGROWTH","GROWTH")))</f>
        <v>GROWTH</v>
      </c>
      <c r="Z951" s="75" t="n">
        <v>0</v>
      </c>
      <c r="AA951" s="70"/>
      <c r="AB951" s="70" t="s">
        <v>133</v>
      </c>
      <c r="AC951" s="70" t="s">
        <v>131</v>
      </c>
      <c r="AD951" s="3" t="n">
        <f aca="false">IF(K951=0,1,0)</f>
        <v>0</v>
      </c>
      <c r="AE951" s="76"/>
    </row>
    <row r="952" customFormat="false" ht="14.25" hidden="false" customHeight="true" outlineLevel="0" collapsed="false">
      <c r="A952" s="70" t="s">
        <v>131</v>
      </c>
      <c r="B952" s="72" t="s">
        <v>91</v>
      </c>
      <c r="C952" s="72" t="s">
        <v>2385</v>
      </c>
      <c r="D952" s="72" t="n">
        <v>1000001140</v>
      </c>
      <c r="E952" s="73" t="s">
        <v>2386</v>
      </c>
      <c r="F952" s="74" t="n">
        <v>41304</v>
      </c>
      <c r="G952" s="67" t="str">
        <f aca="false">IF(I952&gt;0,"Targeted Dealer","-")</f>
        <v>Targeted Dealer</v>
      </c>
      <c r="H952" s="67"/>
      <c r="I952" s="68" t="n">
        <v>1500</v>
      </c>
      <c r="J952" s="68" t="n">
        <f aca="false">I952/$J$1*($J$1-$E$1)</f>
        <v>1400</v>
      </c>
      <c r="K952" s="69" t="n">
        <v>2025</v>
      </c>
      <c r="L952" s="69" t="n">
        <f aca="false">I952-K952</f>
        <v>-525</v>
      </c>
      <c r="M952" s="69" t="n">
        <f aca="false">IFERROR((K952/J952%),"-")</f>
        <v>144.642857142857</v>
      </c>
      <c r="N952" s="97" t="n">
        <v>2089.5</v>
      </c>
      <c r="O952" s="98" t="str">
        <f aca="false">IF(F952&lt;=$P$2,"Mar","")</f>
        <v>Mar</v>
      </c>
      <c r="P952" s="97" t="n">
        <f aca="false">N952</f>
        <v>2089.5</v>
      </c>
      <c r="Q952" s="99" t="n">
        <f aca="false">K952-P952</f>
        <v>-64.5</v>
      </c>
      <c r="R952" s="98" t="n">
        <f aca="false">IFERROR(IF(O952="Mar",(K952/P952-1))," ")</f>
        <v>-0.0308686288585787</v>
      </c>
      <c r="S952" s="100" t="str">
        <f aca="false">IF(N952&gt;0,IF(O952="","-",IF(R952&lt;0%,"DEGROWTH","GROWTH")))</f>
        <v>DEGROWTH</v>
      </c>
      <c r="T952" s="69" t="n">
        <v>1374</v>
      </c>
      <c r="U952" s="101" t="str">
        <f aca="false">IF(F952&lt;=$V$2,"Apr","")</f>
        <v>Apr</v>
      </c>
      <c r="V952" s="97" t="n">
        <v>1374</v>
      </c>
      <c r="W952" s="102" t="n">
        <f aca="false">K952-V952</f>
        <v>651</v>
      </c>
      <c r="X952" s="103" t="n">
        <f aca="false">IFERROR(IF(U952="Apr",(K952/V952-1)),0)</f>
        <v>0.473799126637555</v>
      </c>
      <c r="Y952" s="104" t="str">
        <f aca="false">IF(T952&gt;0,IF(U952="","-",IF(X952&lt;0%,"DEGROWTH","GROWTH")))</f>
        <v>GROWTH</v>
      </c>
      <c r="Z952" s="75" t="n">
        <v>0</v>
      </c>
      <c r="AA952" s="70"/>
      <c r="AB952" s="70" t="s">
        <v>133</v>
      </c>
      <c r="AC952" s="70" t="s">
        <v>131</v>
      </c>
      <c r="AD952" s="3" t="n">
        <f aca="false">IF(K952=0,1,0)</f>
        <v>0</v>
      </c>
      <c r="AE952" s="76"/>
    </row>
    <row r="953" customFormat="false" ht="14.25" hidden="false" customHeight="true" outlineLevel="0" collapsed="false">
      <c r="A953" s="70" t="s">
        <v>131</v>
      </c>
      <c r="B953" s="72" t="s">
        <v>91</v>
      </c>
      <c r="C953" s="72" t="s">
        <v>2387</v>
      </c>
      <c r="D953" s="72" t="n">
        <v>1000001146</v>
      </c>
      <c r="E953" s="73" t="s">
        <v>2388</v>
      </c>
      <c r="F953" s="74" t="n">
        <v>42223</v>
      </c>
      <c r="G953" s="67" t="str">
        <f aca="false">IF(I953&gt;0,"Targeted Dealer","-")</f>
        <v>Targeted Dealer</v>
      </c>
      <c r="H953" s="67"/>
      <c r="I953" s="68" t="n">
        <v>950</v>
      </c>
      <c r="J953" s="68" t="n">
        <f aca="false">I953/$J$1*($J$1-$E$1)</f>
        <v>886.666666666667</v>
      </c>
      <c r="K953" s="69" t="n">
        <v>1220</v>
      </c>
      <c r="L953" s="69" t="n">
        <f aca="false">I953-K953</f>
        <v>-270</v>
      </c>
      <c r="M953" s="69" t="n">
        <f aca="false">IFERROR((K953/J953%),"-")</f>
        <v>137.593984962406</v>
      </c>
      <c r="N953" s="97" t="n">
        <v>1271</v>
      </c>
      <c r="O953" s="98" t="str">
        <f aca="false">IF(F953&lt;=$P$2,"Mar","")</f>
        <v>Mar</v>
      </c>
      <c r="P953" s="97" t="n">
        <f aca="false">N953</f>
        <v>1271</v>
      </c>
      <c r="Q953" s="99" t="n">
        <f aca="false">K953-P953</f>
        <v>-51</v>
      </c>
      <c r="R953" s="98" t="n">
        <f aca="false">IFERROR(IF(O953="Mar",(K953/P953-1))," ")</f>
        <v>-0.0401258851298191</v>
      </c>
      <c r="S953" s="100" t="str">
        <f aca="false">IF(N953&gt;0,IF(O953="","-",IF(R953&lt;0%,"DEGROWTH","GROWTH")))</f>
        <v>DEGROWTH</v>
      </c>
      <c r="T953" s="69" t="n">
        <v>848</v>
      </c>
      <c r="U953" s="101" t="str">
        <f aca="false">IF(F953&lt;=$V$2,"Apr","")</f>
        <v>Apr</v>
      </c>
      <c r="V953" s="97" t="n">
        <v>848</v>
      </c>
      <c r="W953" s="102" t="n">
        <f aca="false">K953-V953</f>
        <v>372</v>
      </c>
      <c r="X953" s="103" t="n">
        <f aca="false">IFERROR(IF(U953="Apr",(K953/V953-1)),0)</f>
        <v>0.438679245283019</v>
      </c>
      <c r="Y953" s="104" t="str">
        <f aca="false">IF(T953&gt;0,IF(U953="","-",IF(X953&lt;0%,"DEGROWTH","GROWTH")))</f>
        <v>GROWTH</v>
      </c>
      <c r="Z953" s="75" t="n">
        <v>0</v>
      </c>
      <c r="AA953" s="70"/>
      <c r="AB953" s="70" t="s">
        <v>133</v>
      </c>
      <c r="AC953" s="70" t="s">
        <v>131</v>
      </c>
      <c r="AD953" s="3" t="n">
        <f aca="false">IF(K953=0,1,0)</f>
        <v>0</v>
      </c>
      <c r="AE953" s="76"/>
    </row>
    <row r="954" customFormat="false" ht="14.25" hidden="false" customHeight="true" outlineLevel="0" collapsed="false">
      <c r="A954" s="70" t="s">
        <v>131</v>
      </c>
      <c r="B954" s="72" t="s">
        <v>91</v>
      </c>
      <c r="C954" s="72" t="s">
        <v>2389</v>
      </c>
      <c r="D954" s="72" t="n">
        <v>1000001150</v>
      </c>
      <c r="E954" s="73" t="s">
        <v>2390</v>
      </c>
      <c r="F954" s="74" t="n">
        <v>42524</v>
      </c>
      <c r="G954" s="67" t="str">
        <f aca="false">IF(I954&gt;0,"Targeted Dealer","-")</f>
        <v>Targeted Dealer</v>
      </c>
      <c r="H954" s="67"/>
      <c r="I954" s="68" t="n">
        <v>400</v>
      </c>
      <c r="J954" s="68" t="n">
        <f aca="false">I954/$J$1*($J$1-$E$1)</f>
        <v>373.333333333333</v>
      </c>
      <c r="K954" s="69" t="n">
        <v>400</v>
      </c>
      <c r="L954" s="69" t="n">
        <f aca="false">I954-K954</f>
        <v>0</v>
      </c>
      <c r="M954" s="69" t="n">
        <f aca="false">IFERROR((K954/J954%),"-")</f>
        <v>107.142857142857</v>
      </c>
      <c r="N954" s="97" t="n">
        <v>675</v>
      </c>
      <c r="O954" s="98" t="str">
        <f aca="false">IF(F954&lt;=$P$2,"Mar","")</f>
        <v>Mar</v>
      </c>
      <c r="P954" s="97" t="n">
        <f aca="false">N954</f>
        <v>675</v>
      </c>
      <c r="Q954" s="99" t="n">
        <f aca="false">K954-P954</f>
        <v>-275</v>
      </c>
      <c r="R954" s="98" t="n">
        <f aca="false">IFERROR(IF(O954="Mar",(K954/P954-1))," ")</f>
        <v>-0.407407407407407</v>
      </c>
      <c r="S954" s="100" t="str">
        <f aca="false">IF(N954&gt;0,IF(O954="","-",IF(R954&lt;0%,"DEGROWTH","GROWTH")))</f>
        <v>DEGROWTH</v>
      </c>
      <c r="T954" s="69" t="n">
        <v>175</v>
      </c>
      <c r="U954" s="101" t="str">
        <f aca="false">IF(F954&lt;=$V$2,"Apr","")</f>
        <v>Apr</v>
      </c>
      <c r="V954" s="97" t="n">
        <v>175</v>
      </c>
      <c r="W954" s="102" t="n">
        <f aca="false">K954-V954</f>
        <v>225</v>
      </c>
      <c r="X954" s="103" t="n">
        <f aca="false">IFERROR(IF(U954="Apr",(K954/V954-1)),0)</f>
        <v>1.28571428571429</v>
      </c>
      <c r="Y954" s="104" t="str">
        <f aca="false">IF(T954&gt;0,IF(U954="","-",IF(X954&lt;0%,"DEGROWTH","GROWTH")))</f>
        <v>GROWTH</v>
      </c>
      <c r="Z954" s="75" t="n">
        <v>0</v>
      </c>
      <c r="AA954" s="70"/>
      <c r="AB954" s="70" t="s">
        <v>133</v>
      </c>
      <c r="AC954" s="70" t="s">
        <v>131</v>
      </c>
      <c r="AD954" s="3" t="n">
        <f aca="false">IF(K954=0,1,0)</f>
        <v>0</v>
      </c>
      <c r="AE954" s="76"/>
    </row>
    <row r="955" customFormat="false" ht="14.25" hidden="false" customHeight="true" outlineLevel="0" collapsed="false">
      <c r="A955" s="70" t="s">
        <v>131</v>
      </c>
      <c r="B955" s="72" t="s">
        <v>91</v>
      </c>
      <c r="C955" s="72" t="s">
        <v>2391</v>
      </c>
      <c r="D955" s="72" t="n">
        <v>1000001144</v>
      </c>
      <c r="E955" s="73" t="s">
        <v>2392</v>
      </c>
      <c r="F955" s="74" t="n">
        <v>43589</v>
      </c>
      <c r="G955" s="67" t="str">
        <f aca="false">IF(I955&gt;0,"Targeted Dealer","-")</f>
        <v>Targeted Dealer</v>
      </c>
      <c r="H955" s="67"/>
      <c r="I955" s="68" t="n">
        <v>2450</v>
      </c>
      <c r="J955" s="68" t="n">
        <f aca="false">I955/$J$1*($J$1-$E$1)</f>
        <v>2286.66666666667</v>
      </c>
      <c r="K955" s="69" t="n">
        <v>3423</v>
      </c>
      <c r="L955" s="69" t="n">
        <f aca="false">I955-K955</f>
        <v>-973</v>
      </c>
      <c r="M955" s="69" t="n">
        <f aca="false">IFERROR((K955/J955%),"-")</f>
        <v>149.69387755102</v>
      </c>
      <c r="N955" s="97" t="n">
        <v>3897</v>
      </c>
      <c r="O955" s="98" t="str">
        <f aca="false">IF(F955&lt;=$P$2,"Mar","")</f>
        <v>Mar</v>
      </c>
      <c r="P955" s="97" t="n">
        <f aca="false">N955</f>
        <v>3897</v>
      </c>
      <c r="Q955" s="99" t="n">
        <f aca="false">K955-P955</f>
        <v>-474</v>
      </c>
      <c r="R955" s="98" t="n">
        <f aca="false">IFERROR(IF(O955="Mar",(K955/P955-1))," ")</f>
        <v>-0.121632024634334</v>
      </c>
      <c r="S955" s="100" t="str">
        <f aca="false">IF(N955&gt;0,IF(O955="","-",IF(R955&lt;0%,"DEGROWTH","GROWTH")))</f>
        <v>DEGROWTH</v>
      </c>
      <c r="T955" s="69" t="n">
        <v>2234</v>
      </c>
      <c r="U955" s="101" t="str">
        <f aca="false">IF(F955&lt;=$V$2,"Apr","")</f>
        <v>Apr</v>
      </c>
      <c r="V955" s="97" t="n">
        <v>2234</v>
      </c>
      <c r="W955" s="102" t="n">
        <f aca="false">K955-V955</f>
        <v>1189</v>
      </c>
      <c r="X955" s="103" t="n">
        <f aca="false">IFERROR(IF(U955="Apr",(K955/V955-1)),0)</f>
        <v>0.532229185317816</v>
      </c>
      <c r="Y955" s="104" t="str">
        <f aca="false">IF(T955&gt;0,IF(U955="","-",IF(X955&lt;0%,"DEGROWTH","GROWTH")))</f>
        <v>GROWTH</v>
      </c>
      <c r="Z955" s="75" t="n">
        <v>0</v>
      </c>
      <c r="AA955" s="70"/>
      <c r="AB955" s="70" t="s">
        <v>133</v>
      </c>
      <c r="AC955" s="70" t="s">
        <v>131</v>
      </c>
      <c r="AD955" s="3" t="n">
        <f aca="false">IF(K955=0,1,0)</f>
        <v>0</v>
      </c>
      <c r="AE955" s="76"/>
    </row>
    <row r="956" customFormat="false" ht="14.25" hidden="false" customHeight="true" outlineLevel="0" collapsed="false">
      <c r="A956" s="70" t="s">
        <v>131</v>
      </c>
      <c r="B956" s="72" t="s">
        <v>91</v>
      </c>
      <c r="C956" s="72" t="s">
        <v>2393</v>
      </c>
      <c r="D956" s="72" t="n">
        <v>1000001154</v>
      </c>
      <c r="E956" s="73" t="s">
        <v>2394</v>
      </c>
      <c r="F956" s="74" t="n">
        <v>43749</v>
      </c>
      <c r="G956" s="67" t="str">
        <f aca="false">IF(I956&gt;0,"Targeted Dealer","-")</f>
        <v>Targeted Dealer</v>
      </c>
      <c r="H956" s="67"/>
      <c r="I956" s="68" t="n">
        <v>160</v>
      </c>
      <c r="J956" s="68" t="n">
        <f aca="false">I956/$J$1*($J$1-$E$1)</f>
        <v>149.333333333333</v>
      </c>
      <c r="K956" s="69" t="n">
        <v>149</v>
      </c>
      <c r="L956" s="69" t="n">
        <f aca="false">I956-K956</f>
        <v>11</v>
      </c>
      <c r="M956" s="69" t="n">
        <f aca="false">IFERROR((K956/J956%),"-")</f>
        <v>99.7767857142857</v>
      </c>
      <c r="N956" s="97" t="n">
        <v>188</v>
      </c>
      <c r="O956" s="98" t="str">
        <f aca="false">IF(F956&lt;=$P$2,"Mar","")</f>
        <v>Mar</v>
      </c>
      <c r="P956" s="97" t="n">
        <f aca="false">N956</f>
        <v>188</v>
      </c>
      <c r="Q956" s="99" t="n">
        <f aca="false">K956-P956</f>
        <v>-39</v>
      </c>
      <c r="R956" s="98" t="n">
        <f aca="false">IFERROR(IF(O956="Mar",(K956/P956-1))," ")</f>
        <v>-0.207446808510638</v>
      </c>
      <c r="S956" s="100" t="str">
        <f aca="false">IF(N956&gt;0,IF(O956="","-",IF(R956&lt;0%,"DEGROWTH","GROWTH")))</f>
        <v>DEGROWTH</v>
      </c>
      <c r="T956" s="69" t="n">
        <v>132</v>
      </c>
      <c r="U956" s="101" t="str">
        <f aca="false">IF(F956&lt;=$V$2,"Apr","")</f>
        <v>Apr</v>
      </c>
      <c r="V956" s="97" t="n">
        <v>132</v>
      </c>
      <c r="W956" s="102" t="n">
        <f aca="false">K956-V956</f>
        <v>17</v>
      </c>
      <c r="X956" s="103" t="n">
        <f aca="false">IFERROR(IF(U956="Apr",(K956/V956-1)),0)</f>
        <v>0.128787878787879</v>
      </c>
      <c r="Y956" s="104" t="str">
        <f aca="false">IF(T956&gt;0,IF(U956="","-",IF(X956&lt;0%,"DEGROWTH","GROWTH")))</f>
        <v>GROWTH</v>
      </c>
      <c r="Z956" s="75" t="n">
        <v>0</v>
      </c>
      <c r="AA956" s="70"/>
      <c r="AB956" s="70" t="s">
        <v>133</v>
      </c>
      <c r="AC956" s="70" t="s">
        <v>131</v>
      </c>
      <c r="AD956" s="3" t="n">
        <f aca="false">IF(K956=0,1,0)</f>
        <v>0</v>
      </c>
      <c r="AE956" s="76"/>
    </row>
    <row r="957" customFormat="false" ht="14.25" hidden="false" customHeight="true" outlineLevel="0" collapsed="false">
      <c r="A957" s="70" t="s">
        <v>131</v>
      </c>
      <c r="B957" s="72" t="s">
        <v>91</v>
      </c>
      <c r="C957" s="72" t="s">
        <v>2395</v>
      </c>
      <c r="D957" s="72" t="n">
        <v>1000001147</v>
      </c>
      <c r="E957" s="73" t="s">
        <v>2396</v>
      </c>
      <c r="F957" s="74" t="n">
        <v>44228</v>
      </c>
      <c r="G957" s="67" t="str">
        <f aca="false">IF(I957&gt;0,"Targeted Dealer","-")</f>
        <v>Targeted Dealer</v>
      </c>
      <c r="H957" s="67"/>
      <c r="I957" s="68" t="n">
        <v>70</v>
      </c>
      <c r="J957" s="68" t="n">
        <f aca="false">I957/$J$1*($J$1-$E$1)</f>
        <v>65.3333333333333</v>
      </c>
      <c r="K957" s="69" t="n">
        <v>150</v>
      </c>
      <c r="L957" s="69" t="n">
        <f aca="false">I957-K957</f>
        <v>-80</v>
      </c>
      <c r="M957" s="69" t="n">
        <f aca="false">IFERROR((K957/J957%),"-")</f>
        <v>229.591836734694</v>
      </c>
      <c r="N957" s="97" t="n">
        <v>120</v>
      </c>
      <c r="O957" s="98" t="str">
        <f aca="false">IF(F957&lt;=$P$2,"Mar","")</f>
        <v>Mar</v>
      </c>
      <c r="P957" s="97" t="n">
        <f aca="false">N957</f>
        <v>120</v>
      </c>
      <c r="Q957" s="99" t="n">
        <f aca="false">K957-P957</f>
        <v>30</v>
      </c>
      <c r="R957" s="98" t="n">
        <f aca="false">IFERROR(IF(O957="Mar",(K957/P957-1))," ")</f>
        <v>0.25</v>
      </c>
      <c r="S957" s="100" t="str">
        <f aca="false">IF(N957&gt;0,IF(O957="","-",IF(R957&lt;0%,"DEGROWTH","GROWTH")))</f>
        <v>GROWTH</v>
      </c>
      <c r="T957" s="69" t="n">
        <v>48</v>
      </c>
      <c r="U957" s="101" t="str">
        <f aca="false">IF(F957&lt;=$V$2,"Apr","")</f>
        <v>Apr</v>
      </c>
      <c r="V957" s="97" t="n">
        <v>48</v>
      </c>
      <c r="W957" s="102" t="n">
        <f aca="false">K957-V957</f>
        <v>102</v>
      </c>
      <c r="X957" s="103" t="n">
        <f aca="false">IFERROR(IF(U957="Apr",(K957/V957-1)),0)</f>
        <v>2.125</v>
      </c>
      <c r="Y957" s="104" t="str">
        <f aca="false">IF(T957&gt;0,IF(U957="","-",IF(X957&lt;0%,"DEGROWTH","GROWTH")))</f>
        <v>GROWTH</v>
      </c>
      <c r="Z957" s="75" t="n">
        <v>0</v>
      </c>
      <c r="AA957" s="70"/>
      <c r="AB957" s="70" t="s">
        <v>133</v>
      </c>
      <c r="AC957" s="70" t="s">
        <v>131</v>
      </c>
      <c r="AD957" s="3" t="n">
        <f aca="false">IF(K957=0,1,0)</f>
        <v>0</v>
      </c>
      <c r="AE957" s="76"/>
    </row>
    <row r="958" customFormat="false" ht="14.25" hidden="false" customHeight="true" outlineLevel="0" collapsed="false">
      <c r="A958" s="70" t="s">
        <v>131</v>
      </c>
      <c r="B958" s="72" t="s">
        <v>91</v>
      </c>
      <c r="C958" s="72" t="s">
        <v>2397</v>
      </c>
      <c r="D958" s="72" t="n">
        <v>1000001153</v>
      </c>
      <c r="E958" s="73" t="s">
        <v>2398</v>
      </c>
      <c r="F958" s="74" t="n">
        <v>44230</v>
      </c>
      <c r="G958" s="67" t="str">
        <f aca="false">IF(I958&gt;0,"Targeted Dealer","-")</f>
        <v>Targeted Dealer</v>
      </c>
      <c r="H958" s="67"/>
      <c r="I958" s="68" t="n">
        <v>2100</v>
      </c>
      <c r="J958" s="68" t="n">
        <f aca="false">I958/$J$1*($J$1-$E$1)</f>
        <v>1960</v>
      </c>
      <c r="K958" s="69" t="n">
        <v>4493</v>
      </c>
      <c r="L958" s="69" t="n">
        <f aca="false">I958-K958</f>
        <v>-2393</v>
      </c>
      <c r="M958" s="69" t="n">
        <f aca="false">IFERROR((K958/J958%),"-")</f>
        <v>229.234693877551</v>
      </c>
      <c r="N958" s="97" t="n">
        <v>3628.5</v>
      </c>
      <c r="O958" s="98" t="str">
        <f aca="false">IF(F958&lt;=$P$2,"Mar","")</f>
        <v>Mar</v>
      </c>
      <c r="P958" s="97" t="n">
        <f aca="false">N958</f>
        <v>3628.5</v>
      </c>
      <c r="Q958" s="99" t="n">
        <f aca="false">K958-P958</f>
        <v>864.5</v>
      </c>
      <c r="R958" s="98" t="n">
        <f aca="false">IFERROR(IF(O958="Mar",(K958/P958-1))," ")</f>
        <v>0.238252721510266</v>
      </c>
      <c r="S958" s="100" t="str">
        <f aca="false">IF(N958&gt;0,IF(O958="","-",IF(R958&lt;0%,"DEGROWTH","GROWTH")))</f>
        <v>GROWTH</v>
      </c>
      <c r="T958" s="69" t="n">
        <v>1776.5</v>
      </c>
      <c r="U958" s="101" t="str">
        <f aca="false">IF(F958&lt;=$V$2,"Apr","")</f>
        <v>Apr</v>
      </c>
      <c r="V958" s="97" t="n">
        <v>1776.5</v>
      </c>
      <c r="W958" s="102" t="n">
        <f aca="false">K958-V958</f>
        <v>2716.5</v>
      </c>
      <c r="X958" s="103" t="n">
        <f aca="false">IFERROR(IF(U958="Apr",(K958/V958-1)),0)</f>
        <v>1.52913031241205</v>
      </c>
      <c r="Y958" s="104" t="str">
        <f aca="false">IF(T958&gt;0,IF(U958="","-",IF(X958&lt;0%,"DEGROWTH","GROWTH")))</f>
        <v>GROWTH</v>
      </c>
      <c r="Z958" s="75" t="n">
        <v>0</v>
      </c>
      <c r="AA958" s="70"/>
      <c r="AB958" s="70" t="s">
        <v>133</v>
      </c>
      <c r="AC958" s="70" t="s">
        <v>131</v>
      </c>
      <c r="AD958" s="3" t="n">
        <f aca="false">IF(K958=0,1,0)</f>
        <v>0</v>
      </c>
      <c r="AE958" s="76"/>
    </row>
    <row r="959" customFormat="false" ht="14.25" hidden="false" customHeight="true" outlineLevel="0" collapsed="false">
      <c r="A959" s="70" t="s">
        <v>131</v>
      </c>
      <c r="B959" s="72" t="s">
        <v>91</v>
      </c>
      <c r="C959" s="72" t="s">
        <v>2399</v>
      </c>
      <c r="D959" s="72" t="n">
        <v>1000001143</v>
      </c>
      <c r="E959" s="73" t="s">
        <v>2400</v>
      </c>
      <c r="F959" s="74" t="n">
        <v>44257</v>
      </c>
      <c r="G959" s="67" t="str">
        <f aca="false">IF(I959&gt;0,"Targeted Dealer","-")</f>
        <v>Targeted Dealer</v>
      </c>
      <c r="H959" s="67"/>
      <c r="I959" s="68" t="n">
        <v>50</v>
      </c>
      <c r="J959" s="68" t="n">
        <f aca="false">I959/$J$1*($J$1-$E$1)</f>
        <v>46.6666666666667</v>
      </c>
      <c r="K959" s="69" t="n">
        <v>0</v>
      </c>
      <c r="L959" s="69" t="n">
        <f aca="false">I959-K959</f>
        <v>50</v>
      </c>
      <c r="M959" s="69" t="n">
        <f aca="false">IFERROR((K959/J959%),"-")</f>
        <v>0</v>
      </c>
      <c r="N959" s="97" t="n">
        <v>12</v>
      </c>
      <c r="O959" s="98" t="str">
        <f aca="false">IF(F959&lt;=$P$2,"Mar","")</f>
        <v>Mar</v>
      </c>
      <c r="P959" s="97" t="n">
        <f aca="false">N959</f>
        <v>12</v>
      </c>
      <c r="Q959" s="99" t="n">
        <f aca="false">K959-P959</f>
        <v>-12</v>
      </c>
      <c r="R959" s="98" t="n">
        <f aca="false">IFERROR(IF(O959="Mar",(K959/P959-1))," ")</f>
        <v>-1</v>
      </c>
      <c r="S959" s="100" t="str">
        <f aca="false">IF(N959&gt;0,IF(O959="","-",IF(R959&lt;0%,"DEGROWTH","GROWTH")))</f>
        <v>DEGROWTH</v>
      </c>
      <c r="T959" s="69" t="n">
        <v>48</v>
      </c>
      <c r="U959" s="101" t="str">
        <f aca="false">IF(F959&lt;=$V$2,"Apr","")</f>
        <v>Apr</v>
      </c>
      <c r="V959" s="97" t="n">
        <v>48</v>
      </c>
      <c r="W959" s="102" t="n">
        <f aca="false">K959-V959</f>
        <v>-48</v>
      </c>
      <c r="X959" s="103" t="n">
        <f aca="false">IFERROR(IF(U959="Apr",(K959/V959-1)),0)</f>
        <v>-1</v>
      </c>
      <c r="Y959" s="104" t="str">
        <f aca="false">IF(T959&gt;0,IF(U959="","-",IF(X959&lt;0%,"DEGROWTH","GROWTH")))</f>
        <v>DEGROWTH</v>
      </c>
      <c r="Z959" s="75" t="n">
        <v>0</v>
      </c>
      <c r="AA959" s="70"/>
      <c r="AB959" s="70" t="s">
        <v>133</v>
      </c>
      <c r="AC959" s="70" t="s">
        <v>131</v>
      </c>
      <c r="AD959" s="3" t="n">
        <f aca="false">IF(K959=0,1,0)</f>
        <v>1</v>
      </c>
      <c r="AE959" s="76"/>
    </row>
    <row r="960" customFormat="false" ht="14.25" hidden="false" customHeight="true" outlineLevel="0" collapsed="false">
      <c r="A960" s="70" t="s">
        <v>131</v>
      </c>
      <c r="B960" s="72" t="s">
        <v>91</v>
      </c>
      <c r="C960" s="72" t="s">
        <v>2401</v>
      </c>
      <c r="D960" s="72" t="n">
        <v>1000001148</v>
      </c>
      <c r="E960" s="73" t="s">
        <v>2402</v>
      </c>
      <c r="F960" s="74" t="n">
        <v>44337</v>
      </c>
      <c r="G960" s="67" t="str">
        <f aca="false">IF(I960&gt;0,"Targeted Dealer","-")</f>
        <v>Targeted Dealer</v>
      </c>
      <c r="H960" s="67"/>
      <c r="I960" s="68" t="n">
        <v>270</v>
      </c>
      <c r="J960" s="68" t="n">
        <f aca="false">I960/$J$1*($J$1-$E$1)</f>
        <v>252</v>
      </c>
      <c r="K960" s="69" t="n">
        <v>484</v>
      </c>
      <c r="L960" s="69" t="n">
        <f aca="false">I960-K960</f>
        <v>-214</v>
      </c>
      <c r="M960" s="69" t="n">
        <f aca="false">IFERROR((K960/J960%),"-")</f>
        <v>192.063492063492</v>
      </c>
      <c r="N960" s="97" t="n">
        <v>548</v>
      </c>
      <c r="O960" s="98" t="str">
        <f aca="false">IF(F960&lt;=$P$2,"Mar","")</f>
        <v>Mar</v>
      </c>
      <c r="P960" s="97" t="n">
        <f aca="false">N960</f>
        <v>548</v>
      </c>
      <c r="Q960" s="99" t="n">
        <f aca="false">K960-P960</f>
        <v>-64</v>
      </c>
      <c r="R960" s="98" t="n">
        <f aca="false">IFERROR(IF(O960="Mar",(K960/P960-1))," ")</f>
        <v>-0.116788321167883</v>
      </c>
      <c r="S960" s="100" t="str">
        <f aca="false">IF(N960&gt;0,IF(O960="","-",IF(R960&lt;0%,"DEGROWTH","GROWTH")))</f>
        <v>DEGROWTH</v>
      </c>
      <c r="T960" s="69" t="n">
        <v>243</v>
      </c>
      <c r="U960" s="101" t="str">
        <f aca="false">IF(F960&lt;=$V$2,"Apr","")</f>
        <v>Apr</v>
      </c>
      <c r="V960" s="97" t="n">
        <v>243</v>
      </c>
      <c r="W960" s="102" t="n">
        <f aca="false">K960-V960</f>
        <v>241</v>
      </c>
      <c r="X960" s="103" t="n">
        <f aca="false">IFERROR(IF(U960="Apr",(K960/V960-1)),0)</f>
        <v>0.991769547325103</v>
      </c>
      <c r="Y960" s="104" t="str">
        <f aca="false">IF(T960&gt;0,IF(U960="","-",IF(X960&lt;0%,"DEGROWTH","GROWTH")))</f>
        <v>GROWTH</v>
      </c>
      <c r="Z960" s="75" t="n">
        <v>0</v>
      </c>
      <c r="AA960" s="70"/>
      <c r="AB960" s="70" t="s">
        <v>133</v>
      </c>
      <c r="AC960" s="70" t="s">
        <v>131</v>
      </c>
      <c r="AD960" s="3" t="n">
        <f aca="false">IF(K960=0,1,0)</f>
        <v>0</v>
      </c>
      <c r="AE960" s="76"/>
    </row>
    <row r="961" customFormat="false" ht="14.25" hidden="false" customHeight="true" outlineLevel="0" collapsed="false">
      <c r="A961" s="70" t="s">
        <v>131</v>
      </c>
      <c r="B961" s="72" t="s">
        <v>91</v>
      </c>
      <c r="C961" s="72" t="s">
        <v>2403</v>
      </c>
      <c r="D961" s="72" t="n">
        <v>1000002535</v>
      </c>
      <c r="E961" s="73" t="s">
        <v>2404</v>
      </c>
      <c r="F961" s="74" t="n">
        <v>44602</v>
      </c>
      <c r="G961" s="67" t="str">
        <f aca="false">IF(I961&gt;0,"Targeted Dealer","-")</f>
        <v>Targeted Dealer</v>
      </c>
      <c r="H961" s="67"/>
      <c r="I961" s="68" t="n">
        <v>220</v>
      </c>
      <c r="J961" s="68" t="n">
        <f aca="false">I961/$J$1*($J$1-$E$1)</f>
        <v>205.333333333333</v>
      </c>
      <c r="K961" s="69" t="n">
        <v>275</v>
      </c>
      <c r="L961" s="69" t="n">
        <f aca="false">I961-K961</f>
        <v>-55</v>
      </c>
      <c r="M961" s="69" t="n">
        <f aca="false">IFERROR((K961/J961%),"-")</f>
        <v>133.928571428571</v>
      </c>
      <c r="N961" s="97" t="n">
        <v>175</v>
      </c>
      <c r="O961" s="98" t="str">
        <f aca="false">IF(F961&lt;=$P$2,"Mar","")</f>
        <v>Mar</v>
      </c>
      <c r="P961" s="97" t="n">
        <f aca="false">N961</f>
        <v>175</v>
      </c>
      <c r="Q961" s="99" t="n">
        <f aca="false">K961-P961</f>
        <v>100</v>
      </c>
      <c r="R961" s="98" t="n">
        <f aca="false">IFERROR(IF(O961="Mar",(K961/P961-1))," ")</f>
        <v>0.571428571428571</v>
      </c>
      <c r="S961" s="100" t="str">
        <f aca="false">IF(N961&gt;0,IF(O961="","-",IF(R961&lt;0%,"DEGROWTH","GROWTH")))</f>
        <v>GROWTH</v>
      </c>
      <c r="T961" s="69" t="n">
        <v>100</v>
      </c>
      <c r="U961" s="101" t="str">
        <f aca="false">IF(F961&lt;=$V$2,"Apr","")</f>
        <v>Apr</v>
      </c>
      <c r="V961" s="97" t="n">
        <v>100</v>
      </c>
      <c r="W961" s="102" t="n">
        <f aca="false">K961-V961</f>
        <v>175</v>
      </c>
      <c r="X961" s="103" t="n">
        <f aca="false">IFERROR(IF(U961="Apr",(K961/V961-1)),0)</f>
        <v>1.75</v>
      </c>
      <c r="Y961" s="104" t="str">
        <f aca="false">IF(T961&gt;0,IF(U961="","-",IF(X961&lt;0%,"DEGROWTH","GROWTH")))</f>
        <v>GROWTH</v>
      </c>
      <c r="Z961" s="75" t="n">
        <v>0</v>
      </c>
      <c r="AA961" s="70"/>
      <c r="AB961" s="70" t="s">
        <v>133</v>
      </c>
      <c r="AC961" s="70" t="s">
        <v>131</v>
      </c>
      <c r="AD961" s="3" t="n">
        <f aca="false">IF(K961=0,1,0)</f>
        <v>0</v>
      </c>
      <c r="AE961" s="76"/>
    </row>
    <row r="962" customFormat="false" ht="14.25" hidden="false" customHeight="true" outlineLevel="0" collapsed="false">
      <c r="A962" s="70" t="s">
        <v>131</v>
      </c>
      <c r="B962" s="72" t="s">
        <v>91</v>
      </c>
      <c r="C962" s="72" t="s">
        <v>2405</v>
      </c>
      <c r="D962" s="72" t="n">
        <v>1000003700</v>
      </c>
      <c r="E962" s="72" t="s">
        <v>2406</v>
      </c>
      <c r="F962" s="74" t="n">
        <v>45167</v>
      </c>
      <c r="G962" s="67" t="str">
        <f aca="false">IF(I962&gt;0,"Targeted Dealer","-")</f>
        <v>Targeted Dealer</v>
      </c>
      <c r="H962" s="67"/>
      <c r="I962" s="68" t="n">
        <v>60</v>
      </c>
      <c r="J962" s="68" t="n">
        <f aca="false">I962/$J$1*($J$1-$E$1)</f>
        <v>56</v>
      </c>
      <c r="K962" s="69" t="n">
        <v>78</v>
      </c>
      <c r="L962" s="69" t="n">
        <f aca="false">I962-K962</f>
        <v>-18</v>
      </c>
      <c r="M962" s="69" t="n">
        <f aca="false">IFERROR((K962/J962%),"-")</f>
        <v>139.285714285714</v>
      </c>
      <c r="N962" s="97" t="n">
        <v>194</v>
      </c>
      <c r="O962" s="98" t="str">
        <f aca="false">IF(F962&lt;=$P$2,"Mar","")</f>
        <v>Mar</v>
      </c>
      <c r="P962" s="97" t="n">
        <f aca="false">N962</f>
        <v>194</v>
      </c>
      <c r="Q962" s="99" t="n">
        <f aca="false">K962-P962</f>
        <v>-116</v>
      </c>
      <c r="R962" s="98" t="n">
        <f aca="false">IFERROR(IF(O962="Mar",(K962/P962-1))," ")</f>
        <v>-0.597938144329897</v>
      </c>
      <c r="S962" s="100" t="str">
        <f aca="false">IF(N962&gt;0,IF(O962="","-",IF(R962&lt;0%,"DEGROWTH","GROWTH")))</f>
        <v>DEGROWTH</v>
      </c>
      <c r="T962" s="69" t="n">
        <v>24</v>
      </c>
      <c r="U962" s="101" t="str">
        <f aca="false">IF(F962&lt;=$V$2,"Apr","")</f>
        <v>Apr</v>
      </c>
      <c r="V962" s="97" t="n">
        <v>24</v>
      </c>
      <c r="W962" s="102" t="n">
        <f aca="false">K962-V962</f>
        <v>54</v>
      </c>
      <c r="X962" s="103" t="n">
        <f aca="false">IFERROR(IF(U962="Apr",(K962/V962-1)),0)</f>
        <v>2.25</v>
      </c>
      <c r="Y962" s="104" t="str">
        <f aca="false">IF(T962&gt;0,IF(U962="","-",IF(X962&lt;0%,"DEGROWTH","GROWTH")))</f>
        <v>GROWTH</v>
      </c>
      <c r="Z962" s="75" t="n">
        <v>0</v>
      </c>
      <c r="AA962" s="70"/>
      <c r="AB962" s="70" t="s">
        <v>133</v>
      </c>
      <c r="AC962" s="70" t="s">
        <v>131</v>
      </c>
      <c r="AD962" s="3" t="n">
        <f aca="false">IF(K962=0,1,0)</f>
        <v>0</v>
      </c>
      <c r="AE962" s="76"/>
    </row>
    <row r="963" customFormat="false" ht="14.25" hidden="false" customHeight="true" outlineLevel="0" collapsed="false">
      <c r="A963" s="70" t="s">
        <v>131</v>
      </c>
      <c r="B963" s="72" t="s">
        <v>91</v>
      </c>
      <c r="C963" s="72" t="s">
        <v>2407</v>
      </c>
      <c r="D963" s="72" t="n">
        <v>1000003743</v>
      </c>
      <c r="E963" s="72" t="s">
        <v>2408</v>
      </c>
      <c r="F963" s="74" t="n">
        <v>45230</v>
      </c>
      <c r="G963" s="67" t="str">
        <f aca="false">IF(I963&gt;0,"Targeted Dealer","-")</f>
        <v>Targeted Dealer</v>
      </c>
      <c r="H963" s="67"/>
      <c r="I963" s="68" t="n">
        <v>60</v>
      </c>
      <c r="J963" s="68" t="n">
        <f aca="false">I963/$J$1*($J$1-$E$1)</f>
        <v>56</v>
      </c>
      <c r="K963" s="69" t="n">
        <v>42</v>
      </c>
      <c r="L963" s="69" t="n">
        <f aca="false">I963-K963</f>
        <v>18</v>
      </c>
      <c r="M963" s="69" t="n">
        <f aca="false">IFERROR((K963/J963%),"-")</f>
        <v>75</v>
      </c>
      <c r="N963" s="97" t="n">
        <v>48</v>
      </c>
      <c r="O963" s="98" t="str">
        <f aca="false">IF(F963&lt;=$P$2,"Mar","")</f>
        <v>Mar</v>
      </c>
      <c r="P963" s="97" t="n">
        <f aca="false">N963</f>
        <v>48</v>
      </c>
      <c r="Q963" s="99" t="n">
        <f aca="false">K963-P963</f>
        <v>-6</v>
      </c>
      <c r="R963" s="98" t="n">
        <f aca="false">IFERROR(IF(O963="Mar",(K963/P963-1))," ")</f>
        <v>-0.125</v>
      </c>
      <c r="S963" s="100" t="str">
        <f aca="false">IF(N963&gt;0,IF(O963="","-",IF(R963&lt;0%,"DEGROWTH","GROWTH")))</f>
        <v>DEGROWTH</v>
      </c>
      <c r="T963" s="69" t="n">
        <v>24</v>
      </c>
      <c r="U963" s="101" t="str">
        <f aca="false">IF(F963&lt;=$V$2,"Apr","")</f>
        <v>Apr</v>
      </c>
      <c r="V963" s="97" t="n">
        <v>24</v>
      </c>
      <c r="W963" s="102" t="n">
        <f aca="false">K963-V963</f>
        <v>18</v>
      </c>
      <c r="X963" s="103" t="n">
        <f aca="false">IFERROR(IF(U963="Apr",(K963/V963-1)),0)</f>
        <v>0.75</v>
      </c>
      <c r="Y963" s="104" t="str">
        <f aca="false">IF(T963&gt;0,IF(U963="","-",IF(X963&lt;0%,"DEGROWTH","GROWTH")))</f>
        <v>GROWTH</v>
      </c>
      <c r="Z963" s="75" t="n">
        <v>0</v>
      </c>
      <c r="AA963" s="70"/>
      <c r="AB963" s="70" t="s">
        <v>133</v>
      </c>
      <c r="AC963" s="70" t="s">
        <v>131</v>
      </c>
      <c r="AD963" s="3" t="n">
        <f aca="false">IF(K963=0,1,0)</f>
        <v>0</v>
      </c>
      <c r="AE963" s="76"/>
    </row>
    <row r="964" customFormat="false" ht="14.25" hidden="false" customHeight="true" outlineLevel="0" collapsed="false">
      <c r="A964" s="70" t="s">
        <v>131</v>
      </c>
      <c r="B964" s="79" t="s">
        <v>91</v>
      </c>
      <c r="C964" s="79" t="s">
        <v>2409</v>
      </c>
      <c r="D964" s="79" t="n">
        <v>1000004007</v>
      </c>
      <c r="E964" s="79" t="s">
        <v>2410</v>
      </c>
      <c r="F964" s="74" t="n">
        <v>45457</v>
      </c>
      <c r="G964" s="67" t="str">
        <f aca="false">IF(I964&gt;0,"Targeted Dealer","-")</f>
        <v>Targeted Dealer</v>
      </c>
      <c r="H964" s="67"/>
      <c r="I964" s="68" t="n">
        <v>120</v>
      </c>
      <c r="J964" s="68" t="n">
        <f aca="false">I964/$J$1*($J$1-$E$1)</f>
        <v>112</v>
      </c>
      <c r="K964" s="69" t="n">
        <v>92</v>
      </c>
      <c r="L964" s="69" t="n">
        <f aca="false">I964-K964</f>
        <v>28</v>
      </c>
      <c r="M964" s="69" t="n">
        <f aca="false">IFERROR((K964/J964%),"-")</f>
        <v>82.1428571428571</v>
      </c>
      <c r="N964" s="97" t="n">
        <v>148</v>
      </c>
      <c r="O964" s="98" t="str">
        <f aca="false">IF(F964&lt;=$P$2,"Mar","")</f>
        <v>Mar</v>
      </c>
      <c r="P964" s="97" t="n">
        <f aca="false">N964</f>
        <v>148</v>
      </c>
      <c r="Q964" s="99" t="n">
        <f aca="false">K964-P964</f>
        <v>-56</v>
      </c>
      <c r="R964" s="98" t="n">
        <f aca="false">IFERROR(IF(O964="Mar",(K964/P964-1))," ")</f>
        <v>-0.378378378378378</v>
      </c>
      <c r="S964" s="100" t="str">
        <f aca="false">IF(N964&gt;0,IF(O964="","-",IF(R964&lt;0%,"DEGROWTH","GROWTH")))</f>
        <v>DEGROWTH</v>
      </c>
      <c r="T964" s="69" t="n">
        <v>78</v>
      </c>
      <c r="U964" s="101" t="str">
        <f aca="false">IF(F964&lt;=$V$2,"Apr","")</f>
        <v>Apr</v>
      </c>
      <c r="V964" s="97" t="n">
        <v>78</v>
      </c>
      <c r="W964" s="102" t="n">
        <f aca="false">K964-V964</f>
        <v>14</v>
      </c>
      <c r="X964" s="103" t="n">
        <f aca="false">IFERROR(IF(U964="Apr",(K964/V964-1)),0)</f>
        <v>0.17948717948718</v>
      </c>
      <c r="Y964" s="104" t="str">
        <f aca="false">IF(T964&gt;0,IF(U964="","-",IF(X964&lt;0%,"DEGROWTH","GROWTH")))</f>
        <v>GROWTH</v>
      </c>
      <c r="Z964" s="75" t="n">
        <v>0</v>
      </c>
      <c r="AA964" s="70"/>
      <c r="AB964" s="70" t="s">
        <v>133</v>
      </c>
      <c r="AC964" s="70" t="s">
        <v>131</v>
      </c>
      <c r="AD964" s="3" t="n">
        <f aca="false">IF(K964=0,1,0)</f>
        <v>0</v>
      </c>
      <c r="AE964" s="76"/>
    </row>
    <row r="965" customFormat="false" ht="14.25" hidden="false" customHeight="true" outlineLevel="0" collapsed="false">
      <c r="A965" s="70" t="s">
        <v>131</v>
      </c>
      <c r="B965" s="79" t="s">
        <v>91</v>
      </c>
      <c r="C965" s="79" t="s">
        <v>2411</v>
      </c>
      <c r="D965" s="79" t="n">
        <v>1000004069</v>
      </c>
      <c r="E965" s="79" t="s">
        <v>2412</v>
      </c>
      <c r="F965" s="74" t="n">
        <v>45504</v>
      </c>
      <c r="G965" s="67" t="str">
        <f aca="false">IF(I965&gt;0,"Targeted Dealer","-")</f>
        <v>Targeted Dealer</v>
      </c>
      <c r="H965" s="67"/>
      <c r="I965" s="68" t="n">
        <v>120</v>
      </c>
      <c r="J965" s="68" t="n">
        <f aca="false">I965/$J$1*($J$1-$E$1)</f>
        <v>112</v>
      </c>
      <c r="K965" s="69" t="n">
        <v>182</v>
      </c>
      <c r="L965" s="69" t="n">
        <f aca="false">I965-K965</f>
        <v>-62</v>
      </c>
      <c r="M965" s="69" t="n">
        <f aca="false">IFERROR((K965/J965%),"-")</f>
        <v>162.5</v>
      </c>
      <c r="N965" s="97" t="n">
        <v>171</v>
      </c>
      <c r="O965" s="98" t="str">
        <f aca="false">IF(F965&lt;=$P$2,"Mar","")</f>
        <v>Mar</v>
      </c>
      <c r="P965" s="97" t="n">
        <f aca="false">N965</f>
        <v>171</v>
      </c>
      <c r="Q965" s="99" t="n">
        <f aca="false">K965-P965</f>
        <v>11</v>
      </c>
      <c r="R965" s="98" t="n">
        <f aca="false">IFERROR(IF(O965="Mar",(K965/P965-1))," ")</f>
        <v>0.064327485380117</v>
      </c>
      <c r="S965" s="100" t="str">
        <f aca="false">IF(N965&gt;0,IF(O965="","-",IF(R965&lt;0%,"DEGROWTH","GROWTH")))</f>
        <v>GROWTH</v>
      </c>
      <c r="T965" s="69" t="n">
        <v>92</v>
      </c>
      <c r="U965" s="101" t="str">
        <f aca="false">IF(F965&lt;=$V$2,"Apr","")</f>
        <v>Apr</v>
      </c>
      <c r="V965" s="97" t="n">
        <v>92</v>
      </c>
      <c r="W965" s="102" t="n">
        <f aca="false">K965-V965</f>
        <v>90</v>
      </c>
      <c r="X965" s="103" t="n">
        <f aca="false">IFERROR(IF(U965="Apr",(K965/V965-1)),0)</f>
        <v>0.978260869565217</v>
      </c>
      <c r="Y965" s="104" t="str">
        <f aca="false">IF(T965&gt;0,IF(U965="","-",IF(X965&lt;0%,"DEGROWTH","GROWTH")))</f>
        <v>GROWTH</v>
      </c>
      <c r="Z965" s="75" t="n">
        <v>0</v>
      </c>
      <c r="AA965" s="70"/>
      <c r="AB965" s="70" t="s">
        <v>133</v>
      </c>
      <c r="AC965" s="70" t="s">
        <v>131</v>
      </c>
      <c r="AD965" s="3" t="n">
        <f aca="false">IF(K965=0,1,0)</f>
        <v>0</v>
      </c>
      <c r="AE965" s="76"/>
    </row>
    <row r="966" customFormat="false" ht="14.25" hidden="false" customHeight="true" outlineLevel="0" collapsed="false">
      <c r="A966" s="70" t="s">
        <v>131</v>
      </c>
      <c r="B966" s="72" t="s">
        <v>93</v>
      </c>
      <c r="C966" s="72" t="s">
        <v>2413</v>
      </c>
      <c r="D966" s="72" t="n">
        <v>1000001408</v>
      </c>
      <c r="E966" s="73" t="s">
        <v>2414</v>
      </c>
      <c r="F966" s="74" t="n">
        <v>40614</v>
      </c>
      <c r="G966" s="67" t="str">
        <f aca="false">IF(I966&gt;0,"Targeted Dealer","-")</f>
        <v>Targeted Dealer</v>
      </c>
      <c r="H966" s="67"/>
      <c r="I966" s="68" t="n">
        <v>400</v>
      </c>
      <c r="J966" s="68" t="n">
        <f aca="false">I966/$J$1*($J$1-$E$1)</f>
        <v>373.333333333333</v>
      </c>
      <c r="K966" s="69" t="n">
        <v>469.75</v>
      </c>
      <c r="L966" s="69" t="n">
        <f aca="false">I966-K966</f>
        <v>-69.75</v>
      </c>
      <c r="M966" s="69" t="n">
        <f aca="false">IFERROR((K966/J966%),"-")</f>
        <v>125.825892857143</v>
      </c>
      <c r="N966" s="97" t="n">
        <v>601</v>
      </c>
      <c r="O966" s="98" t="str">
        <f aca="false">IF(F966&lt;=$P$2,"Mar","")</f>
        <v>Mar</v>
      </c>
      <c r="P966" s="97" t="n">
        <f aca="false">N966</f>
        <v>601</v>
      </c>
      <c r="Q966" s="99" t="n">
        <f aca="false">K966-P966</f>
        <v>-131.25</v>
      </c>
      <c r="R966" s="98" t="n">
        <f aca="false">IFERROR(IF(O966="Mar",(K966/P966-1))," ")</f>
        <v>-0.218386023294509</v>
      </c>
      <c r="S966" s="100" t="str">
        <f aca="false">IF(N966&gt;0,IF(O966="","-",IF(R966&lt;0%,"DEGROWTH","GROWTH")))</f>
        <v>DEGROWTH</v>
      </c>
      <c r="T966" s="69" t="n">
        <v>194.5</v>
      </c>
      <c r="U966" s="101" t="str">
        <f aca="false">IF(F966&lt;=$V$2,"Apr","")</f>
        <v>Apr</v>
      </c>
      <c r="V966" s="97" t="n">
        <v>194.5</v>
      </c>
      <c r="W966" s="102" t="n">
        <f aca="false">K966-V966</f>
        <v>275.25</v>
      </c>
      <c r="X966" s="103" t="n">
        <f aca="false">IFERROR(IF(U966="Apr",(K966/V966-1)),0)</f>
        <v>1.41516709511568</v>
      </c>
      <c r="Y966" s="104" t="str">
        <f aca="false">IF(T966&gt;0,IF(U966="","-",IF(X966&lt;0%,"DEGROWTH","GROWTH")))</f>
        <v>GROWTH</v>
      </c>
      <c r="Z966" s="75" t="n">
        <v>0</v>
      </c>
      <c r="AA966" s="70"/>
      <c r="AB966" s="70" t="s">
        <v>133</v>
      </c>
      <c r="AC966" s="70" t="s">
        <v>131</v>
      </c>
      <c r="AD966" s="3" t="n">
        <f aca="false">IF(K966=0,1,0)</f>
        <v>0</v>
      </c>
      <c r="AE966" s="76"/>
    </row>
    <row r="967" customFormat="false" ht="14.25" hidden="false" customHeight="true" outlineLevel="0" collapsed="false">
      <c r="A967" s="70" t="s">
        <v>131</v>
      </c>
      <c r="B967" s="72" t="s">
        <v>93</v>
      </c>
      <c r="C967" s="72" t="s">
        <v>2415</v>
      </c>
      <c r="D967" s="72" t="n">
        <v>1000001405</v>
      </c>
      <c r="E967" s="73" t="s">
        <v>2416</v>
      </c>
      <c r="F967" s="74" t="n">
        <v>40876</v>
      </c>
      <c r="G967" s="67" t="str">
        <f aca="false">IF(I967&gt;0,"Targeted Dealer","-")</f>
        <v>Targeted Dealer</v>
      </c>
      <c r="H967" s="67"/>
      <c r="I967" s="68" t="n">
        <v>150</v>
      </c>
      <c r="J967" s="68" t="n">
        <f aca="false">I967/$J$1*($J$1-$E$1)</f>
        <v>140</v>
      </c>
      <c r="K967" s="69" t="n">
        <v>152</v>
      </c>
      <c r="L967" s="69" t="n">
        <f aca="false">I967-K967</f>
        <v>-2</v>
      </c>
      <c r="M967" s="69" t="n">
        <f aca="false">IFERROR((K967/J967%),"-")</f>
        <v>108.571428571429</v>
      </c>
      <c r="N967" s="97" t="n">
        <v>196</v>
      </c>
      <c r="O967" s="98" t="str">
        <f aca="false">IF(F967&lt;=$P$2,"Mar","")</f>
        <v>Mar</v>
      </c>
      <c r="P967" s="97" t="n">
        <f aca="false">N967</f>
        <v>196</v>
      </c>
      <c r="Q967" s="99" t="n">
        <f aca="false">K967-P967</f>
        <v>-44</v>
      </c>
      <c r="R967" s="98" t="n">
        <f aca="false">IFERROR(IF(O967="Mar",(K967/P967-1))," ")</f>
        <v>-0.224489795918367</v>
      </c>
      <c r="S967" s="100" t="str">
        <f aca="false">IF(N967&gt;0,IF(O967="","-",IF(R967&lt;0%,"DEGROWTH","GROWTH")))</f>
        <v>DEGROWTH</v>
      </c>
      <c r="T967" s="69" t="n">
        <v>144</v>
      </c>
      <c r="U967" s="101" t="str">
        <f aca="false">IF(F967&lt;=$V$2,"Apr","")</f>
        <v>Apr</v>
      </c>
      <c r="V967" s="97" t="n">
        <v>144</v>
      </c>
      <c r="W967" s="102" t="n">
        <f aca="false">K967-V967</f>
        <v>8</v>
      </c>
      <c r="X967" s="103" t="n">
        <f aca="false">IFERROR(IF(U967="Apr",(K967/V967-1)),0)</f>
        <v>0.0555555555555556</v>
      </c>
      <c r="Y967" s="104" t="str">
        <f aca="false">IF(T967&gt;0,IF(U967="","-",IF(X967&lt;0%,"DEGROWTH","GROWTH")))</f>
        <v>GROWTH</v>
      </c>
      <c r="Z967" s="75" t="n">
        <v>0</v>
      </c>
      <c r="AA967" s="70"/>
      <c r="AB967" s="70" t="s">
        <v>133</v>
      </c>
      <c r="AC967" s="70" t="s">
        <v>131</v>
      </c>
      <c r="AD967" s="3" t="n">
        <f aca="false">IF(K967=0,1,0)</f>
        <v>0</v>
      </c>
      <c r="AE967" s="76"/>
    </row>
    <row r="968" customFormat="false" ht="14.25" hidden="false" customHeight="true" outlineLevel="0" collapsed="false">
      <c r="A968" s="70" t="s">
        <v>131</v>
      </c>
      <c r="B968" s="72" t="s">
        <v>93</v>
      </c>
      <c r="C968" s="72" t="s">
        <v>2417</v>
      </c>
      <c r="D968" s="72" t="n">
        <v>1000001418</v>
      </c>
      <c r="E968" s="73" t="s">
        <v>2418</v>
      </c>
      <c r="F968" s="74" t="n">
        <v>40925</v>
      </c>
      <c r="G968" s="67" t="str">
        <f aca="false">IF(I968&gt;0,"Targeted Dealer","-")</f>
        <v>Targeted Dealer</v>
      </c>
      <c r="H968" s="67"/>
      <c r="I968" s="68" t="n">
        <v>220</v>
      </c>
      <c r="J968" s="68" t="n">
        <f aca="false">I968/$J$1*($J$1-$E$1)</f>
        <v>205.333333333333</v>
      </c>
      <c r="K968" s="69" t="n">
        <v>303</v>
      </c>
      <c r="L968" s="69" t="n">
        <f aca="false">I968-K968</f>
        <v>-83</v>
      </c>
      <c r="M968" s="69" t="n">
        <f aca="false">IFERROR((K968/J968%),"-")</f>
        <v>147.564935064935</v>
      </c>
      <c r="N968" s="97" t="n">
        <v>393</v>
      </c>
      <c r="O968" s="98" t="str">
        <f aca="false">IF(F968&lt;=$P$2,"Mar","")</f>
        <v>Mar</v>
      </c>
      <c r="P968" s="97" t="n">
        <f aca="false">N968</f>
        <v>393</v>
      </c>
      <c r="Q968" s="99" t="n">
        <f aca="false">K968-P968</f>
        <v>-90</v>
      </c>
      <c r="R968" s="98" t="n">
        <f aca="false">IFERROR(IF(O968="Mar",(K968/P968-1))," ")</f>
        <v>-0.229007633587786</v>
      </c>
      <c r="S968" s="100" t="str">
        <f aca="false">IF(N968&gt;0,IF(O968="","-",IF(R968&lt;0%,"DEGROWTH","GROWTH")))</f>
        <v>DEGROWTH</v>
      </c>
      <c r="T968" s="69" t="n">
        <v>204</v>
      </c>
      <c r="U968" s="101" t="str">
        <f aca="false">IF(F968&lt;=$V$2,"Apr","")</f>
        <v>Apr</v>
      </c>
      <c r="V968" s="97" t="n">
        <v>204</v>
      </c>
      <c r="W968" s="102" t="n">
        <f aca="false">K968-V968</f>
        <v>99</v>
      </c>
      <c r="X968" s="103" t="n">
        <f aca="false">IFERROR(IF(U968="Apr",(K968/V968-1)),0)</f>
        <v>0.485294117647059</v>
      </c>
      <c r="Y968" s="104" t="str">
        <f aca="false">IF(T968&gt;0,IF(U968="","-",IF(X968&lt;0%,"DEGROWTH","GROWTH")))</f>
        <v>GROWTH</v>
      </c>
      <c r="Z968" s="75" t="n">
        <v>0</v>
      </c>
      <c r="AA968" s="70"/>
      <c r="AB968" s="70" t="s">
        <v>133</v>
      </c>
      <c r="AC968" s="70" t="s">
        <v>131</v>
      </c>
      <c r="AD968" s="3" t="n">
        <f aca="false">IF(K968=0,1,0)</f>
        <v>0</v>
      </c>
      <c r="AE968" s="76"/>
    </row>
    <row r="969" customFormat="false" ht="14.25" hidden="false" customHeight="true" outlineLevel="0" collapsed="false">
      <c r="A969" s="70" t="s">
        <v>131</v>
      </c>
      <c r="B969" s="72" t="s">
        <v>93</v>
      </c>
      <c r="C969" s="72" t="s">
        <v>2419</v>
      </c>
      <c r="D969" s="72" t="n">
        <v>1000002808</v>
      </c>
      <c r="E969" s="73" t="s">
        <v>2420</v>
      </c>
      <c r="F969" s="74" t="n">
        <v>40942</v>
      </c>
      <c r="G969" s="67" t="str">
        <f aca="false">IF(I969&gt;0,"Targeted Dealer","-")</f>
        <v>Targeted Dealer</v>
      </c>
      <c r="H969" s="67"/>
      <c r="I969" s="68" t="n">
        <v>2225</v>
      </c>
      <c r="J969" s="68" t="n">
        <f aca="false">I969/$J$1*($J$1-$E$1)</f>
        <v>2076.66666666667</v>
      </c>
      <c r="K969" s="69" t="n">
        <v>2201.75</v>
      </c>
      <c r="L969" s="69" t="n">
        <f aca="false">I969-K969</f>
        <v>23.25</v>
      </c>
      <c r="M969" s="69" t="n">
        <f aca="false">IFERROR((K969/J969%),"-")</f>
        <v>106.023274478331</v>
      </c>
      <c r="N969" s="97" t="n">
        <v>2493.75</v>
      </c>
      <c r="O969" s="98" t="str">
        <f aca="false">IF(F969&lt;=$P$2,"Mar","")</f>
        <v>Mar</v>
      </c>
      <c r="P969" s="97" t="n">
        <f aca="false">N969</f>
        <v>2493.75</v>
      </c>
      <c r="Q969" s="99" t="n">
        <f aca="false">K969-P969</f>
        <v>-292</v>
      </c>
      <c r="R969" s="98" t="n">
        <f aca="false">IFERROR(IF(O969="Mar",(K969/P969-1))," ")</f>
        <v>-0.117092731829574</v>
      </c>
      <c r="S969" s="100" t="str">
        <f aca="false">IF(N969&gt;0,IF(O969="","-",IF(R969&lt;0%,"DEGROWTH","GROWTH")))</f>
        <v>DEGROWTH</v>
      </c>
      <c r="T969" s="69" t="n">
        <v>1820.4</v>
      </c>
      <c r="U969" s="101" t="str">
        <f aca="false">IF(F969&lt;=$V$2,"Apr","")</f>
        <v>Apr</v>
      </c>
      <c r="V969" s="97" t="n">
        <v>1820.4</v>
      </c>
      <c r="W969" s="102" t="n">
        <f aca="false">K969-V969</f>
        <v>381.35</v>
      </c>
      <c r="X969" s="103" t="n">
        <f aca="false">IFERROR(IF(U969="Apr",(K969/V969-1)),0)</f>
        <v>0.20948692595034</v>
      </c>
      <c r="Y969" s="104" t="str">
        <f aca="false">IF(T969&gt;0,IF(U969="","-",IF(X969&lt;0%,"DEGROWTH","GROWTH")))</f>
        <v>GROWTH</v>
      </c>
      <c r="Z969" s="75" t="n">
        <v>0</v>
      </c>
      <c r="AA969" s="70"/>
      <c r="AB969" s="70" t="s">
        <v>133</v>
      </c>
      <c r="AC969" s="70" t="s">
        <v>131</v>
      </c>
      <c r="AD969" s="3" t="n">
        <f aca="false">IF(K969=0,1,0)</f>
        <v>0</v>
      </c>
      <c r="AE969" s="76"/>
    </row>
    <row r="970" customFormat="false" ht="14.25" hidden="false" customHeight="true" outlineLevel="0" collapsed="false">
      <c r="A970" s="70" t="s">
        <v>131</v>
      </c>
      <c r="B970" s="72" t="s">
        <v>93</v>
      </c>
      <c r="C970" s="72" t="s">
        <v>2421</v>
      </c>
      <c r="D970" s="72" t="n">
        <v>1000001411</v>
      </c>
      <c r="E970" s="73" t="s">
        <v>2422</v>
      </c>
      <c r="F970" s="74" t="n">
        <v>41102</v>
      </c>
      <c r="G970" s="67" t="str">
        <f aca="false">IF(I970&gt;0,"Targeted Dealer","-")</f>
        <v>Targeted Dealer</v>
      </c>
      <c r="H970" s="67"/>
      <c r="I970" s="68" t="n">
        <v>75</v>
      </c>
      <c r="J970" s="68" t="n">
        <f aca="false">I970/$J$1*($J$1-$E$1)</f>
        <v>70</v>
      </c>
      <c r="K970" s="69" t="n">
        <v>25</v>
      </c>
      <c r="L970" s="69" t="n">
        <f aca="false">I970-K970</f>
        <v>50</v>
      </c>
      <c r="M970" s="69" t="n">
        <f aca="false">IFERROR((K970/J970%),"-")</f>
        <v>35.7142857142857</v>
      </c>
      <c r="N970" s="97" t="n">
        <v>86</v>
      </c>
      <c r="O970" s="98" t="str">
        <f aca="false">IF(F970&lt;=$P$2,"Mar","")</f>
        <v>Mar</v>
      </c>
      <c r="P970" s="97" t="n">
        <f aca="false">N970</f>
        <v>86</v>
      </c>
      <c r="Q970" s="99" t="n">
        <f aca="false">K970-P970</f>
        <v>-61</v>
      </c>
      <c r="R970" s="98" t="n">
        <f aca="false">IFERROR(IF(O970="Mar",(K970/P970-1))," ")</f>
        <v>-0.709302325581395</v>
      </c>
      <c r="S970" s="100" t="str">
        <f aca="false">IF(N970&gt;0,IF(O970="","-",IF(R970&lt;0%,"DEGROWTH","GROWTH")))</f>
        <v>DEGROWTH</v>
      </c>
      <c r="T970" s="69" t="n">
        <v>69</v>
      </c>
      <c r="U970" s="101" t="str">
        <f aca="false">IF(F970&lt;=$V$2,"Apr","")</f>
        <v>Apr</v>
      </c>
      <c r="V970" s="97" t="n">
        <v>69</v>
      </c>
      <c r="W970" s="102" t="n">
        <f aca="false">K970-V970</f>
        <v>-44</v>
      </c>
      <c r="X970" s="103" t="n">
        <f aca="false">IFERROR(IF(U970="Apr",(K970/V970-1)),0)</f>
        <v>-0.63768115942029</v>
      </c>
      <c r="Y970" s="104" t="str">
        <f aca="false">IF(T970&gt;0,IF(U970="","-",IF(X970&lt;0%,"DEGROWTH","GROWTH")))</f>
        <v>DEGROWTH</v>
      </c>
      <c r="Z970" s="75" t="n">
        <v>0</v>
      </c>
      <c r="AA970" s="70"/>
      <c r="AB970" s="70" t="s">
        <v>133</v>
      </c>
      <c r="AC970" s="70" t="s">
        <v>131</v>
      </c>
      <c r="AD970" s="3" t="n">
        <f aca="false">IF(K970=0,1,0)</f>
        <v>0</v>
      </c>
      <c r="AE970" s="76"/>
    </row>
    <row r="971" customFormat="false" ht="14.25" hidden="false" customHeight="true" outlineLevel="0" collapsed="false">
      <c r="A971" s="70" t="s">
        <v>131</v>
      </c>
      <c r="B971" s="72" t="s">
        <v>93</v>
      </c>
      <c r="C971" s="72" t="s">
        <v>2423</v>
      </c>
      <c r="D971" s="72" t="n">
        <v>1000001413</v>
      </c>
      <c r="E971" s="73" t="s">
        <v>2424</v>
      </c>
      <c r="F971" s="74" t="n">
        <v>41234</v>
      </c>
      <c r="G971" s="67" t="str">
        <f aca="false">IF(I971&gt;0,"Targeted Dealer","-")</f>
        <v>Targeted Dealer</v>
      </c>
      <c r="H971" s="67"/>
      <c r="I971" s="68" t="n">
        <v>150</v>
      </c>
      <c r="J971" s="68" t="n">
        <f aca="false">I971/$J$1*($J$1-$E$1)</f>
        <v>140</v>
      </c>
      <c r="K971" s="69" t="n">
        <v>206</v>
      </c>
      <c r="L971" s="69" t="n">
        <f aca="false">I971-K971</f>
        <v>-56</v>
      </c>
      <c r="M971" s="69" t="n">
        <f aca="false">IFERROR((K971/J971%),"-")</f>
        <v>147.142857142857</v>
      </c>
      <c r="N971" s="97" t="n">
        <v>226.5</v>
      </c>
      <c r="O971" s="98" t="str">
        <f aca="false">IF(F971&lt;=$P$2,"Mar","")</f>
        <v>Mar</v>
      </c>
      <c r="P971" s="97" t="n">
        <f aca="false">N971</f>
        <v>226.5</v>
      </c>
      <c r="Q971" s="99" t="n">
        <f aca="false">K971-P971</f>
        <v>-20.5</v>
      </c>
      <c r="R971" s="98" t="n">
        <f aca="false">IFERROR(IF(O971="Mar",(K971/P971-1))," ")</f>
        <v>-0.0905077262693157</v>
      </c>
      <c r="S971" s="100" t="str">
        <f aca="false">IF(N971&gt;0,IF(O971="","-",IF(R971&lt;0%,"DEGROWTH","GROWTH")))</f>
        <v>DEGROWTH</v>
      </c>
      <c r="T971" s="69" t="n">
        <v>147</v>
      </c>
      <c r="U971" s="101" t="str">
        <f aca="false">IF(F971&lt;=$V$2,"Apr","")</f>
        <v>Apr</v>
      </c>
      <c r="V971" s="97" t="n">
        <v>147</v>
      </c>
      <c r="W971" s="102" t="n">
        <f aca="false">K971-V971</f>
        <v>59</v>
      </c>
      <c r="X971" s="103" t="n">
        <f aca="false">IFERROR(IF(U971="Apr",(K971/V971-1)),0)</f>
        <v>0.401360544217687</v>
      </c>
      <c r="Y971" s="104" t="str">
        <f aca="false">IF(T971&gt;0,IF(U971="","-",IF(X971&lt;0%,"DEGROWTH","GROWTH")))</f>
        <v>GROWTH</v>
      </c>
      <c r="Z971" s="75" t="n">
        <v>0</v>
      </c>
      <c r="AA971" s="70"/>
      <c r="AB971" s="70" t="s">
        <v>133</v>
      </c>
      <c r="AC971" s="70" t="s">
        <v>131</v>
      </c>
      <c r="AD971" s="3" t="n">
        <f aca="false">IF(K971=0,1,0)</f>
        <v>0</v>
      </c>
      <c r="AE971" s="76"/>
    </row>
    <row r="972" customFormat="false" ht="14.25" hidden="false" customHeight="true" outlineLevel="0" collapsed="false">
      <c r="A972" s="70" t="s">
        <v>131</v>
      </c>
      <c r="B972" s="72" t="s">
        <v>93</v>
      </c>
      <c r="C972" s="72" t="s">
        <v>332</v>
      </c>
      <c r="D972" s="72" t="n">
        <v>1000001406</v>
      </c>
      <c r="E972" s="73" t="s">
        <v>333</v>
      </c>
      <c r="F972" s="74" t="n">
        <v>41479</v>
      </c>
      <c r="G972" s="67" t="str">
        <f aca="false">IF(I972&gt;0,"Targeted Dealer","-")</f>
        <v>Targeted Dealer</v>
      </c>
      <c r="H972" s="67"/>
      <c r="I972" s="68" t="n">
        <v>50</v>
      </c>
      <c r="J972" s="68" t="n">
        <f aca="false">I972/$J$1*($J$1-$E$1)</f>
        <v>46.6666666666667</v>
      </c>
      <c r="K972" s="69" t="n">
        <v>52.5</v>
      </c>
      <c r="L972" s="69" t="n">
        <f aca="false">I972-K972</f>
        <v>-2.5</v>
      </c>
      <c r="M972" s="69" t="n">
        <f aca="false">IFERROR((K972/J972%),"-")</f>
        <v>112.5</v>
      </c>
      <c r="N972" s="97" t="n">
        <v>107.5</v>
      </c>
      <c r="O972" s="98" t="str">
        <f aca="false">IF(F972&lt;=$P$2,"Mar","")</f>
        <v>Mar</v>
      </c>
      <c r="P972" s="97" t="n">
        <f aca="false">N972</f>
        <v>107.5</v>
      </c>
      <c r="Q972" s="99" t="n">
        <f aca="false">K972-P972</f>
        <v>-55</v>
      </c>
      <c r="R972" s="98" t="n">
        <f aca="false">IFERROR(IF(O972="Mar",(K972/P972-1))," ")</f>
        <v>-0.511627906976744</v>
      </c>
      <c r="S972" s="100" t="str">
        <f aca="false">IF(N972&gt;0,IF(O972="","-",IF(R972&lt;0%,"DEGROWTH","GROWTH")))</f>
        <v>DEGROWTH</v>
      </c>
      <c r="T972" s="69" t="n">
        <v>40</v>
      </c>
      <c r="U972" s="101" t="str">
        <f aca="false">IF(F972&lt;=$V$2,"Apr","")</f>
        <v>Apr</v>
      </c>
      <c r="V972" s="97" t="n">
        <v>40</v>
      </c>
      <c r="W972" s="102" t="n">
        <f aca="false">K972-V972</f>
        <v>12.5</v>
      </c>
      <c r="X972" s="103" t="n">
        <f aca="false">IFERROR(IF(U972="Apr",(K972/V972-1)),0)</f>
        <v>0.3125</v>
      </c>
      <c r="Y972" s="104" t="str">
        <f aca="false">IF(T972&gt;0,IF(U972="","-",IF(X972&lt;0%,"DEGROWTH","GROWTH")))</f>
        <v>GROWTH</v>
      </c>
      <c r="Z972" s="75" t="n">
        <v>0</v>
      </c>
      <c r="AA972" s="70"/>
      <c r="AB972" s="70" t="s">
        <v>133</v>
      </c>
      <c r="AC972" s="70" t="s">
        <v>131</v>
      </c>
      <c r="AD972" s="3" t="n">
        <f aca="false">IF(K972=0,1,0)</f>
        <v>0</v>
      </c>
      <c r="AE972" s="76"/>
    </row>
    <row r="973" customFormat="false" ht="14.25" hidden="false" customHeight="true" outlineLevel="0" collapsed="false">
      <c r="A973" s="70" t="s">
        <v>131</v>
      </c>
      <c r="B973" s="72" t="s">
        <v>93</v>
      </c>
      <c r="C973" s="72" t="s">
        <v>2425</v>
      </c>
      <c r="D973" s="72" t="n">
        <v>1000001416</v>
      </c>
      <c r="E973" s="73" t="s">
        <v>2426</v>
      </c>
      <c r="F973" s="74" t="n">
        <v>41578</v>
      </c>
      <c r="G973" s="67" t="str">
        <f aca="false">IF(I973&gt;0,"Targeted Dealer","-")</f>
        <v>Targeted Dealer</v>
      </c>
      <c r="H973" s="67"/>
      <c r="I973" s="68" t="n">
        <v>180</v>
      </c>
      <c r="J973" s="68" t="n">
        <f aca="false">I973/$J$1*($J$1-$E$1)</f>
        <v>168</v>
      </c>
      <c r="K973" s="69" t="n">
        <v>232</v>
      </c>
      <c r="L973" s="69" t="n">
        <f aca="false">I973-K973</f>
        <v>-52</v>
      </c>
      <c r="M973" s="69" t="n">
        <f aca="false">IFERROR((K973/J973%),"-")</f>
        <v>138.095238095238</v>
      </c>
      <c r="N973" s="97" t="n">
        <v>269</v>
      </c>
      <c r="O973" s="98" t="str">
        <f aca="false">IF(F973&lt;=$P$2,"Mar","")</f>
        <v>Mar</v>
      </c>
      <c r="P973" s="97" t="n">
        <f aca="false">N973</f>
        <v>269</v>
      </c>
      <c r="Q973" s="99" t="n">
        <f aca="false">K973-P973</f>
        <v>-37</v>
      </c>
      <c r="R973" s="98" t="n">
        <f aca="false">IFERROR(IF(O973="Mar",(K973/P973-1))," ")</f>
        <v>-0.137546468401487</v>
      </c>
      <c r="S973" s="100" t="str">
        <f aca="false">IF(N973&gt;0,IF(O973="","-",IF(R973&lt;0%,"DEGROWTH","GROWTH")))</f>
        <v>DEGROWTH</v>
      </c>
      <c r="T973" s="69" t="n">
        <v>182</v>
      </c>
      <c r="U973" s="101" t="str">
        <f aca="false">IF(F973&lt;=$V$2,"Apr","")</f>
        <v>Apr</v>
      </c>
      <c r="V973" s="97" t="n">
        <v>182</v>
      </c>
      <c r="W973" s="102" t="n">
        <f aca="false">K973-V973</f>
        <v>50</v>
      </c>
      <c r="X973" s="103" t="n">
        <f aca="false">IFERROR(IF(U973="Apr",(K973/V973-1)),0)</f>
        <v>0.274725274725275</v>
      </c>
      <c r="Y973" s="104" t="str">
        <f aca="false">IF(T973&gt;0,IF(U973="","-",IF(X973&lt;0%,"DEGROWTH","GROWTH")))</f>
        <v>GROWTH</v>
      </c>
      <c r="Z973" s="75" t="n">
        <v>0</v>
      </c>
      <c r="AA973" s="70"/>
      <c r="AB973" s="70" t="s">
        <v>133</v>
      </c>
      <c r="AC973" s="70" t="s">
        <v>131</v>
      </c>
      <c r="AD973" s="3" t="n">
        <f aca="false">IF(K973=0,1,0)</f>
        <v>0</v>
      </c>
      <c r="AE973" s="76"/>
    </row>
    <row r="974" customFormat="false" ht="14.25" hidden="false" customHeight="true" outlineLevel="0" collapsed="false">
      <c r="A974" s="70" t="s">
        <v>131</v>
      </c>
      <c r="B974" s="72" t="s">
        <v>93</v>
      </c>
      <c r="C974" s="72" t="s">
        <v>2427</v>
      </c>
      <c r="D974" s="72" t="n">
        <v>1000001435</v>
      </c>
      <c r="E974" s="73" t="s">
        <v>2428</v>
      </c>
      <c r="F974" s="74" t="n">
        <v>41965</v>
      </c>
      <c r="G974" s="67" t="str">
        <f aca="false">IF(I974&gt;0,"Targeted Dealer","-")</f>
        <v>Targeted Dealer</v>
      </c>
      <c r="H974" s="67"/>
      <c r="I974" s="68" t="n">
        <v>170</v>
      </c>
      <c r="J974" s="68" t="n">
        <f aca="false">I974/$J$1*($J$1-$E$1)</f>
        <v>158.666666666667</v>
      </c>
      <c r="K974" s="69" t="n">
        <v>206</v>
      </c>
      <c r="L974" s="69" t="n">
        <f aca="false">I974-K974</f>
        <v>-36</v>
      </c>
      <c r="M974" s="69" t="n">
        <f aca="false">IFERROR((K974/J974%),"-")</f>
        <v>129.831932773109</v>
      </c>
      <c r="N974" s="97" t="n">
        <v>290</v>
      </c>
      <c r="O974" s="98" t="str">
        <f aca="false">IF(F974&lt;=$P$2,"Mar","")</f>
        <v>Mar</v>
      </c>
      <c r="P974" s="97" t="n">
        <f aca="false">N974</f>
        <v>290</v>
      </c>
      <c r="Q974" s="99" t="n">
        <f aca="false">K974-P974</f>
        <v>-84</v>
      </c>
      <c r="R974" s="98" t="n">
        <f aca="false">IFERROR(IF(O974="Mar",(K974/P974-1))," ")</f>
        <v>-0.289655172413793</v>
      </c>
      <c r="S974" s="100" t="str">
        <f aca="false">IF(N974&gt;0,IF(O974="","-",IF(R974&lt;0%,"DEGROWTH","GROWTH")))</f>
        <v>DEGROWTH</v>
      </c>
      <c r="T974" s="69" t="n">
        <v>145</v>
      </c>
      <c r="U974" s="101" t="str">
        <f aca="false">IF(F974&lt;=$V$2,"Apr","")</f>
        <v>Apr</v>
      </c>
      <c r="V974" s="97" t="n">
        <v>145</v>
      </c>
      <c r="W974" s="102" t="n">
        <f aca="false">K974-V974</f>
        <v>61</v>
      </c>
      <c r="X974" s="103" t="n">
        <f aca="false">IFERROR(IF(U974="Apr",(K974/V974-1)),0)</f>
        <v>0.420689655172414</v>
      </c>
      <c r="Y974" s="104" t="str">
        <f aca="false">IF(T974&gt;0,IF(U974="","-",IF(X974&lt;0%,"DEGROWTH","GROWTH")))</f>
        <v>GROWTH</v>
      </c>
      <c r="Z974" s="75" t="n">
        <v>0</v>
      </c>
      <c r="AA974" s="70"/>
      <c r="AB974" s="70" t="s">
        <v>133</v>
      </c>
      <c r="AC974" s="70" t="s">
        <v>131</v>
      </c>
      <c r="AD974" s="3" t="n">
        <f aca="false">IF(K974=0,1,0)</f>
        <v>0</v>
      </c>
      <c r="AE974" s="76"/>
    </row>
    <row r="975" customFormat="false" ht="14.25" hidden="false" customHeight="true" outlineLevel="0" collapsed="false">
      <c r="A975" s="70" t="s">
        <v>131</v>
      </c>
      <c r="B975" s="72" t="s">
        <v>93</v>
      </c>
      <c r="C975" s="72" t="s">
        <v>2429</v>
      </c>
      <c r="D975" s="72" t="n">
        <v>1000001439</v>
      </c>
      <c r="E975" s="73" t="s">
        <v>2430</v>
      </c>
      <c r="F975" s="74" t="n">
        <v>42116</v>
      </c>
      <c r="G975" s="67" t="str">
        <f aca="false">IF(I975&gt;0,"Targeted Dealer","-")</f>
        <v>Targeted Dealer</v>
      </c>
      <c r="H975" s="67"/>
      <c r="I975" s="68" t="n">
        <v>1100</v>
      </c>
      <c r="J975" s="68" t="n">
        <f aca="false">I975/$J$1*($J$1-$E$1)</f>
        <v>1026.66666666667</v>
      </c>
      <c r="K975" s="69" t="n">
        <v>1209</v>
      </c>
      <c r="L975" s="69" t="n">
        <f aca="false">I975-K975</f>
        <v>-109</v>
      </c>
      <c r="M975" s="69" t="n">
        <f aca="false">IFERROR((K975/J975%),"-")</f>
        <v>117.75974025974</v>
      </c>
      <c r="N975" s="97" t="n">
        <v>1518</v>
      </c>
      <c r="O975" s="98" t="str">
        <f aca="false">IF(F975&lt;=$P$2,"Mar","")</f>
        <v>Mar</v>
      </c>
      <c r="P975" s="97" t="n">
        <f aca="false">N975</f>
        <v>1518</v>
      </c>
      <c r="Q975" s="99" t="n">
        <f aca="false">K975-P975</f>
        <v>-309</v>
      </c>
      <c r="R975" s="98" t="n">
        <f aca="false">IFERROR(IF(O975="Mar",(K975/P975-1))," ")</f>
        <v>-0.203557312252964</v>
      </c>
      <c r="S975" s="100" t="str">
        <f aca="false">IF(N975&gt;0,IF(O975="","-",IF(R975&lt;0%,"DEGROWTH","GROWTH")))</f>
        <v>DEGROWTH</v>
      </c>
      <c r="T975" s="69" t="n">
        <v>845</v>
      </c>
      <c r="U975" s="101" t="str">
        <f aca="false">IF(F975&lt;=$V$2,"Apr","")</f>
        <v>Apr</v>
      </c>
      <c r="V975" s="97" t="n">
        <v>845</v>
      </c>
      <c r="W975" s="102" t="n">
        <f aca="false">K975-V975</f>
        <v>364</v>
      </c>
      <c r="X975" s="103" t="n">
        <f aca="false">IFERROR(IF(U975="Apr",(K975/V975-1)),0)</f>
        <v>0.430769230769231</v>
      </c>
      <c r="Y975" s="104" t="str">
        <f aca="false">IF(T975&gt;0,IF(U975="","-",IF(X975&lt;0%,"DEGROWTH","GROWTH")))</f>
        <v>GROWTH</v>
      </c>
      <c r="Z975" s="75" t="n">
        <v>0</v>
      </c>
      <c r="AA975" s="70"/>
      <c r="AB975" s="70" t="s">
        <v>133</v>
      </c>
      <c r="AC975" s="70" t="s">
        <v>131</v>
      </c>
      <c r="AD975" s="3" t="n">
        <f aca="false">IF(K975=0,1,0)</f>
        <v>0</v>
      </c>
      <c r="AE975" s="76"/>
    </row>
    <row r="976" customFormat="false" ht="14.25" hidden="false" customHeight="true" outlineLevel="0" collapsed="false">
      <c r="A976" s="70" t="s">
        <v>131</v>
      </c>
      <c r="B976" s="72" t="s">
        <v>93</v>
      </c>
      <c r="C976" s="72" t="s">
        <v>2431</v>
      </c>
      <c r="D976" s="72" t="n">
        <v>1000001433</v>
      </c>
      <c r="E976" s="73" t="s">
        <v>2432</v>
      </c>
      <c r="F976" s="74" t="n">
        <v>42282</v>
      </c>
      <c r="G976" s="67" t="str">
        <f aca="false">IF(I976&gt;0,"Targeted Dealer","-")</f>
        <v>Targeted Dealer</v>
      </c>
      <c r="H976" s="67"/>
      <c r="I976" s="68" t="n">
        <v>300</v>
      </c>
      <c r="J976" s="68" t="n">
        <f aca="false">I976/$J$1*($J$1-$E$1)</f>
        <v>280</v>
      </c>
      <c r="K976" s="69" t="n">
        <v>456</v>
      </c>
      <c r="L976" s="69" t="n">
        <f aca="false">I976-K976</f>
        <v>-156</v>
      </c>
      <c r="M976" s="69" t="n">
        <f aca="false">IFERROR((K976/J976%),"-")</f>
        <v>162.857142857143</v>
      </c>
      <c r="N976" s="97" t="n">
        <v>498</v>
      </c>
      <c r="O976" s="98" t="str">
        <f aca="false">IF(F976&lt;=$P$2,"Mar","")</f>
        <v>Mar</v>
      </c>
      <c r="P976" s="97" t="n">
        <f aca="false">N976</f>
        <v>498</v>
      </c>
      <c r="Q976" s="99" t="n">
        <f aca="false">K976-P976</f>
        <v>-42</v>
      </c>
      <c r="R976" s="98" t="n">
        <f aca="false">IFERROR(IF(O976="Mar",(K976/P976-1))," ")</f>
        <v>-0.0843373493975904</v>
      </c>
      <c r="S976" s="100" t="str">
        <f aca="false">IF(N976&gt;0,IF(O976="","-",IF(R976&lt;0%,"DEGROWTH","GROWTH")))</f>
        <v>DEGROWTH</v>
      </c>
      <c r="T976" s="69" t="n">
        <v>240</v>
      </c>
      <c r="U976" s="101" t="str">
        <f aca="false">IF(F976&lt;=$V$2,"Apr","")</f>
        <v>Apr</v>
      </c>
      <c r="V976" s="97" t="n">
        <v>240</v>
      </c>
      <c r="W976" s="102" t="n">
        <f aca="false">K976-V976</f>
        <v>216</v>
      </c>
      <c r="X976" s="103" t="n">
        <f aca="false">IFERROR(IF(U976="Apr",(K976/V976-1)),0)</f>
        <v>0.9</v>
      </c>
      <c r="Y976" s="104" t="str">
        <f aca="false">IF(T976&gt;0,IF(U976="","-",IF(X976&lt;0%,"DEGROWTH","GROWTH")))</f>
        <v>GROWTH</v>
      </c>
      <c r="Z976" s="75" t="n">
        <v>0</v>
      </c>
      <c r="AA976" s="70"/>
      <c r="AB976" s="70" t="s">
        <v>133</v>
      </c>
      <c r="AC976" s="70" t="s">
        <v>131</v>
      </c>
      <c r="AD976" s="3" t="n">
        <f aca="false">IF(K976=0,1,0)</f>
        <v>0</v>
      </c>
      <c r="AE976" s="76"/>
    </row>
    <row r="977" customFormat="false" ht="14.25" hidden="false" customHeight="true" outlineLevel="0" collapsed="false">
      <c r="A977" s="70" t="s">
        <v>131</v>
      </c>
      <c r="B977" s="72" t="s">
        <v>93</v>
      </c>
      <c r="C977" s="72" t="s">
        <v>2433</v>
      </c>
      <c r="D977" s="72" t="n">
        <v>1000001445</v>
      </c>
      <c r="E977" s="73" t="s">
        <v>2434</v>
      </c>
      <c r="F977" s="74" t="n">
        <v>42325</v>
      </c>
      <c r="G977" s="67" t="str">
        <f aca="false">IF(I977&gt;0,"Targeted Dealer","-")</f>
        <v>Targeted Dealer</v>
      </c>
      <c r="H977" s="67"/>
      <c r="I977" s="68" t="n">
        <v>262</v>
      </c>
      <c r="J977" s="68" t="n">
        <f aca="false">I977/$J$1*($J$1-$E$1)</f>
        <v>244.533333333333</v>
      </c>
      <c r="K977" s="69" t="n">
        <v>703</v>
      </c>
      <c r="L977" s="69" t="n">
        <f aca="false">I977-K977</f>
        <v>-441</v>
      </c>
      <c r="M977" s="69" t="n">
        <f aca="false">IFERROR((K977/J977%),"-")</f>
        <v>287.486368593239</v>
      </c>
      <c r="N977" s="97" t="n">
        <v>761</v>
      </c>
      <c r="O977" s="98" t="str">
        <f aca="false">IF(F977&lt;=$P$2,"Mar","")</f>
        <v>Mar</v>
      </c>
      <c r="P977" s="97" t="n">
        <f aca="false">N977</f>
        <v>761</v>
      </c>
      <c r="Q977" s="99" t="n">
        <f aca="false">K977-P977</f>
        <v>-58</v>
      </c>
      <c r="R977" s="98" t="n">
        <f aca="false">IFERROR(IF(O977="Mar",(K977/P977-1))," ")</f>
        <v>-0.076215505913272</v>
      </c>
      <c r="S977" s="100" t="str">
        <f aca="false">IF(N977&gt;0,IF(O977="","-",IF(R977&lt;0%,"DEGROWTH","GROWTH")))</f>
        <v>DEGROWTH</v>
      </c>
      <c r="T977" s="69" t="n">
        <v>263</v>
      </c>
      <c r="U977" s="101" t="str">
        <f aca="false">IF(F977&lt;=$V$2,"Apr","")</f>
        <v>Apr</v>
      </c>
      <c r="V977" s="97" t="n">
        <v>263</v>
      </c>
      <c r="W977" s="102" t="n">
        <f aca="false">K977-V977</f>
        <v>440</v>
      </c>
      <c r="X977" s="103" t="n">
        <f aca="false">IFERROR(IF(U977="Apr",(K977/V977-1)),0)</f>
        <v>1.67300380228137</v>
      </c>
      <c r="Y977" s="104" t="str">
        <f aca="false">IF(T977&gt;0,IF(U977="","-",IF(X977&lt;0%,"DEGROWTH","GROWTH")))</f>
        <v>GROWTH</v>
      </c>
      <c r="Z977" s="75" t="n">
        <v>0</v>
      </c>
      <c r="AA977" s="70"/>
      <c r="AB977" s="70" t="s">
        <v>133</v>
      </c>
      <c r="AC977" s="70" t="s">
        <v>131</v>
      </c>
      <c r="AD977" s="3" t="n">
        <f aca="false">IF(K977=0,1,0)</f>
        <v>0</v>
      </c>
      <c r="AE977" s="76"/>
    </row>
    <row r="978" customFormat="false" ht="14.25" hidden="false" customHeight="true" outlineLevel="0" collapsed="false">
      <c r="A978" s="70" t="s">
        <v>131</v>
      </c>
      <c r="B978" s="72" t="s">
        <v>93</v>
      </c>
      <c r="C978" s="72" t="s">
        <v>2435</v>
      </c>
      <c r="D978" s="72" t="n">
        <v>1000001429</v>
      </c>
      <c r="E978" s="73" t="s">
        <v>2436</v>
      </c>
      <c r="F978" s="74" t="n">
        <v>42483</v>
      </c>
      <c r="G978" s="67" t="str">
        <f aca="false">IF(I978&gt;0,"Targeted Dealer","-")</f>
        <v>Targeted Dealer</v>
      </c>
      <c r="H978" s="67"/>
      <c r="I978" s="68" t="n">
        <v>500</v>
      </c>
      <c r="J978" s="68" t="n">
        <f aca="false">I978/$J$1*($J$1-$E$1)</f>
        <v>466.666666666667</v>
      </c>
      <c r="K978" s="69" t="n">
        <v>510</v>
      </c>
      <c r="L978" s="69" t="n">
        <f aca="false">I978-K978</f>
        <v>-10</v>
      </c>
      <c r="M978" s="69" t="n">
        <f aca="false">IFERROR((K978/J978%),"-")</f>
        <v>109.285714285714</v>
      </c>
      <c r="N978" s="97" t="n">
        <v>981.5</v>
      </c>
      <c r="O978" s="98" t="str">
        <f aca="false">IF(F978&lt;=$P$2,"Mar","")</f>
        <v>Mar</v>
      </c>
      <c r="P978" s="97" t="n">
        <f aca="false">N978</f>
        <v>981.5</v>
      </c>
      <c r="Q978" s="99" t="n">
        <f aca="false">K978-P978</f>
        <v>-471.5</v>
      </c>
      <c r="R978" s="98" t="n">
        <f aca="false">IFERROR(IF(O978="Mar",(K978/P978-1))," ")</f>
        <v>-0.480387162506368</v>
      </c>
      <c r="S978" s="100" t="str">
        <f aca="false">IF(N978&gt;0,IF(O978="","-",IF(R978&lt;0%,"DEGROWTH","GROWTH")))</f>
        <v>DEGROWTH</v>
      </c>
      <c r="T978" s="69" t="n">
        <v>410</v>
      </c>
      <c r="U978" s="101" t="str">
        <f aca="false">IF(F978&lt;=$V$2,"Apr","")</f>
        <v>Apr</v>
      </c>
      <c r="V978" s="97" t="n">
        <v>410</v>
      </c>
      <c r="W978" s="102" t="n">
        <f aca="false">K978-V978</f>
        <v>100</v>
      </c>
      <c r="X978" s="103" t="n">
        <f aca="false">IFERROR(IF(U978="Apr",(K978/V978-1)),0)</f>
        <v>0.24390243902439</v>
      </c>
      <c r="Y978" s="104" t="str">
        <f aca="false">IF(T978&gt;0,IF(U978="","-",IF(X978&lt;0%,"DEGROWTH","GROWTH")))</f>
        <v>GROWTH</v>
      </c>
      <c r="Z978" s="75" t="n">
        <v>0</v>
      </c>
      <c r="AA978" s="70"/>
      <c r="AB978" s="70" t="s">
        <v>133</v>
      </c>
      <c r="AC978" s="70" t="s">
        <v>131</v>
      </c>
      <c r="AD978" s="3" t="n">
        <f aca="false">IF(K978=0,1,0)</f>
        <v>0</v>
      </c>
      <c r="AE978" s="76"/>
    </row>
    <row r="979" customFormat="false" ht="14.25" hidden="false" customHeight="true" outlineLevel="0" collapsed="false">
      <c r="A979" s="70" t="s">
        <v>131</v>
      </c>
      <c r="B979" s="72" t="s">
        <v>93</v>
      </c>
      <c r="C979" s="72" t="s">
        <v>2437</v>
      </c>
      <c r="D979" s="72" t="n">
        <v>1000001437</v>
      </c>
      <c r="E979" s="73" t="s">
        <v>2438</v>
      </c>
      <c r="F979" s="74" t="n">
        <v>42724</v>
      </c>
      <c r="G979" s="67" t="str">
        <f aca="false">IF(I979&gt;0,"Targeted Dealer","-")</f>
        <v>Targeted Dealer</v>
      </c>
      <c r="H979" s="67"/>
      <c r="I979" s="68" t="n">
        <v>1100</v>
      </c>
      <c r="J979" s="68" t="n">
        <f aca="false">I979/$J$1*($J$1-$E$1)</f>
        <v>1026.66666666667</v>
      </c>
      <c r="K979" s="69" t="n">
        <v>1409</v>
      </c>
      <c r="L979" s="69" t="n">
        <f aca="false">I979-K979</f>
        <v>-309</v>
      </c>
      <c r="M979" s="69" t="n">
        <f aca="false">IFERROR((K979/J979%),"-")</f>
        <v>137.24025974026</v>
      </c>
      <c r="N979" s="97" t="n">
        <v>1490</v>
      </c>
      <c r="O979" s="98" t="str">
        <f aca="false">IF(F979&lt;=$P$2,"Mar","")</f>
        <v>Mar</v>
      </c>
      <c r="P979" s="97" t="n">
        <f aca="false">N979</f>
        <v>1490</v>
      </c>
      <c r="Q979" s="99" t="n">
        <f aca="false">K979-P979</f>
        <v>-81</v>
      </c>
      <c r="R979" s="98" t="n">
        <f aca="false">IFERROR(IF(O979="Mar",(K979/P979-1))," ")</f>
        <v>-0.0543624161073826</v>
      </c>
      <c r="S979" s="100" t="str">
        <f aca="false">IF(N979&gt;0,IF(O979="","-",IF(R979&lt;0%,"DEGROWTH","GROWTH")))</f>
        <v>DEGROWTH</v>
      </c>
      <c r="T979" s="69" t="n">
        <v>940</v>
      </c>
      <c r="U979" s="101" t="str">
        <f aca="false">IF(F979&lt;=$V$2,"Apr","")</f>
        <v>Apr</v>
      </c>
      <c r="V979" s="97" t="n">
        <v>940</v>
      </c>
      <c r="W979" s="102" t="n">
        <f aca="false">K979-V979</f>
        <v>469</v>
      </c>
      <c r="X979" s="103" t="n">
        <f aca="false">IFERROR(IF(U979="Apr",(K979/V979-1)),0)</f>
        <v>0.498936170212766</v>
      </c>
      <c r="Y979" s="104" t="str">
        <f aca="false">IF(T979&gt;0,IF(U979="","-",IF(X979&lt;0%,"DEGROWTH","GROWTH")))</f>
        <v>GROWTH</v>
      </c>
      <c r="Z979" s="75" t="n">
        <v>0</v>
      </c>
      <c r="AA979" s="70"/>
      <c r="AB979" s="70" t="s">
        <v>133</v>
      </c>
      <c r="AC979" s="70" t="s">
        <v>131</v>
      </c>
      <c r="AD979" s="3" t="n">
        <f aca="false">IF(K979=0,1,0)</f>
        <v>0</v>
      </c>
      <c r="AE979" s="76"/>
    </row>
    <row r="980" customFormat="false" ht="14.25" hidden="false" customHeight="true" outlineLevel="0" collapsed="false">
      <c r="A980" s="70" t="s">
        <v>131</v>
      </c>
      <c r="B980" s="72" t="s">
        <v>93</v>
      </c>
      <c r="C980" s="72" t="s">
        <v>338</v>
      </c>
      <c r="D980" s="72" t="n">
        <v>1000001446</v>
      </c>
      <c r="E980" s="73" t="s">
        <v>339</v>
      </c>
      <c r="F980" s="74" t="n">
        <v>43239</v>
      </c>
      <c r="G980" s="67" t="str">
        <f aca="false">IF(I980&gt;0,"Targeted Dealer","-")</f>
        <v>Targeted Dealer</v>
      </c>
      <c r="H980" s="67"/>
      <c r="I980" s="68" t="n">
        <v>50</v>
      </c>
      <c r="J980" s="68" t="n">
        <f aca="false">I980/$J$1*($J$1-$E$1)</f>
        <v>46.6666666666667</v>
      </c>
      <c r="K980" s="69" t="n">
        <v>7</v>
      </c>
      <c r="L980" s="69" t="n">
        <f aca="false">I980-K980</f>
        <v>43</v>
      </c>
      <c r="M980" s="69" t="n">
        <f aca="false">IFERROR((K980/J980%),"-")</f>
        <v>15</v>
      </c>
      <c r="N980" s="97" t="n">
        <v>51</v>
      </c>
      <c r="O980" s="98" t="str">
        <f aca="false">IF(F980&lt;=$P$2,"Mar","")</f>
        <v>Mar</v>
      </c>
      <c r="P980" s="97" t="n">
        <f aca="false">N980</f>
        <v>51</v>
      </c>
      <c r="Q980" s="99" t="n">
        <f aca="false">K980-P980</f>
        <v>-44</v>
      </c>
      <c r="R980" s="98" t="n">
        <f aca="false">IFERROR(IF(O980="Mar",(K980/P980-1))," ")</f>
        <v>-0.862745098039216</v>
      </c>
      <c r="S980" s="100" t="str">
        <f aca="false">IF(N980&gt;0,IF(O980="","-",IF(R980&lt;0%,"DEGROWTH","GROWTH")))</f>
        <v>DEGROWTH</v>
      </c>
      <c r="T980" s="69" t="n">
        <v>0</v>
      </c>
      <c r="U980" s="101" t="str">
        <f aca="false">IF(F980&lt;=$V$2,"Apr","")</f>
        <v>Apr</v>
      </c>
      <c r="V980" s="97" t="n">
        <v>0</v>
      </c>
      <c r="W980" s="102" t="n">
        <f aca="false">K980-V980</f>
        <v>7</v>
      </c>
      <c r="X980" s="103" t="n">
        <f aca="false">IFERROR(IF(U980="Apr",(K980/V980-1)),0)</f>
        <v>0</v>
      </c>
      <c r="Y980" s="106" t="b">
        <f aca="false">IF(T980&gt;0,IF(U980="","-",IF(X980&lt;0%,"DEGROWTH","GROWTH")))</f>
        <v>0</v>
      </c>
      <c r="Z980" s="75" t="n">
        <v>0</v>
      </c>
      <c r="AA980" s="70"/>
      <c r="AB980" s="70" t="s">
        <v>133</v>
      </c>
      <c r="AC980" s="70" t="s">
        <v>131</v>
      </c>
      <c r="AD980" s="3" t="n">
        <f aca="false">IF(K980=0,1,0)</f>
        <v>0</v>
      </c>
      <c r="AE980" s="76"/>
    </row>
    <row r="981" customFormat="false" ht="14.25" hidden="false" customHeight="true" outlineLevel="0" collapsed="false">
      <c r="A981" s="70" t="s">
        <v>131</v>
      </c>
      <c r="B981" s="72" t="s">
        <v>93</v>
      </c>
      <c r="C981" s="72" t="s">
        <v>340</v>
      </c>
      <c r="D981" s="72" t="n">
        <v>1000001450</v>
      </c>
      <c r="E981" s="73" t="s">
        <v>341</v>
      </c>
      <c r="F981" s="74" t="n">
        <v>43460</v>
      </c>
      <c r="G981" s="67" t="str">
        <f aca="false">IF(I981&gt;0,"Targeted Dealer","-")</f>
        <v>-</v>
      </c>
      <c r="H981" s="67"/>
      <c r="I981" s="68" t="n">
        <v>0</v>
      </c>
      <c r="J981" s="68" t="n">
        <f aca="false">I981/$J$1*($J$1-$E$1)</f>
        <v>0</v>
      </c>
      <c r="K981" s="69" t="n">
        <v>0</v>
      </c>
      <c r="L981" s="69" t="n">
        <f aca="false">I981-K981</f>
        <v>0</v>
      </c>
      <c r="M981" s="69" t="str">
        <f aca="false">IFERROR((K981/J981%),"-")</f>
        <v>-</v>
      </c>
      <c r="N981" s="97" t="n">
        <v>0</v>
      </c>
      <c r="O981" s="98" t="str">
        <f aca="false">IF(F981&lt;=$P$2,"Mar","")</f>
        <v>Mar</v>
      </c>
      <c r="P981" s="97" t="n">
        <f aca="false">N981</f>
        <v>0</v>
      </c>
      <c r="Q981" s="99" t="n">
        <f aca="false">K981-P981</f>
        <v>0</v>
      </c>
      <c r="R981" s="98" t="str">
        <f aca="false">IFERROR(IF(O981="Mar",(K981/P981-1))," ")</f>
        <v> </v>
      </c>
      <c r="S981" s="105" t="b">
        <f aca="false">IF(N981&gt;0,IF(O981="","-",IF(R981&lt;0%,"DEGROWTH","GROWTH")))</f>
        <v>0</v>
      </c>
      <c r="T981" s="69" t="n">
        <v>72</v>
      </c>
      <c r="U981" s="101" t="str">
        <f aca="false">IF(F981&lt;=$V$2,"Apr","")</f>
        <v>Apr</v>
      </c>
      <c r="V981" s="97" t="n">
        <v>72</v>
      </c>
      <c r="W981" s="102" t="n">
        <f aca="false">K981-V981</f>
        <v>-72</v>
      </c>
      <c r="X981" s="103" t="n">
        <f aca="false">IFERROR(IF(U981="Apr",(K981/V981-1)),0)</f>
        <v>-1</v>
      </c>
      <c r="Y981" s="104" t="str">
        <f aca="false">IF(T981&gt;0,IF(U981="","-",IF(X981&lt;0%,"DEGROWTH","GROWTH")))</f>
        <v>DEGROWTH</v>
      </c>
      <c r="Z981" s="75" t="n">
        <v>0</v>
      </c>
      <c r="AA981" s="70"/>
      <c r="AB981" s="70" t="s">
        <v>133</v>
      </c>
      <c r="AC981" s="70" t="s">
        <v>131</v>
      </c>
      <c r="AD981" s="3" t="n">
        <f aca="false">IF(K981=0,1,0)</f>
        <v>1</v>
      </c>
      <c r="AE981" s="76"/>
    </row>
    <row r="982" customFormat="false" ht="14.25" hidden="false" customHeight="true" outlineLevel="0" collapsed="false">
      <c r="A982" s="70" t="s">
        <v>131</v>
      </c>
      <c r="B982" s="72" t="s">
        <v>93</v>
      </c>
      <c r="C982" s="72" t="s">
        <v>2439</v>
      </c>
      <c r="D982" s="72" t="n">
        <v>1000001443</v>
      </c>
      <c r="E982" s="73" t="s">
        <v>2440</v>
      </c>
      <c r="F982" s="74" t="n">
        <v>43616</v>
      </c>
      <c r="G982" s="67" t="str">
        <f aca="false">IF(I982&gt;0,"Targeted Dealer","-")</f>
        <v>Targeted Dealer</v>
      </c>
      <c r="H982" s="67"/>
      <c r="I982" s="68" t="n">
        <v>80</v>
      </c>
      <c r="J982" s="68" t="n">
        <f aca="false">I982/$J$1*($J$1-$E$1)</f>
        <v>74.6666666666667</v>
      </c>
      <c r="K982" s="69" t="n">
        <v>6</v>
      </c>
      <c r="L982" s="69" t="n">
        <f aca="false">I982-K982</f>
        <v>74</v>
      </c>
      <c r="M982" s="69" t="n">
        <f aca="false">IFERROR((K982/J982%),"-")</f>
        <v>8.03571428571429</v>
      </c>
      <c r="N982" s="97" t="n">
        <v>6</v>
      </c>
      <c r="O982" s="98" t="str">
        <f aca="false">IF(F982&lt;=$P$2,"Mar","")</f>
        <v>Mar</v>
      </c>
      <c r="P982" s="97" t="n">
        <f aca="false">N982</f>
        <v>6</v>
      </c>
      <c r="Q982" s="99" t="n">
        <f aca="false">K982-P982</f>
        <v>0</v>
      </c>
      <c r="R982" s="98" t="n">
        <f aca="false">IFERROR(IF(O982="Mar",(K982/P982-1))," ")</f>
        <v>0</v>
      </c>
      <c r="S982" s="100" t="str">
        <f aca="false">IF(N982&gt;0,IF(O982="","-",IF(R982&lt;0%,"DEGROWTH","GROWTH")))</f>
        <v>GROWTH</v>
      </c>
      <c r="T982" s="69" t="n">
        <v>17</v>
      </c>
      <c r="U982" s="101" t="str">
        <f aca="false">IF(F982&lt;=$V$2,"Apr","")</f>
        <v>Apr</v>
      </c>
      <c r="V982" s="97" t="n">
        <v>17</v>
      </c>
      <c r="W982" s="102" t="n">
        <f aca="false">K982-V982</f>
        <v>-11</v>
      </c>
      <c r="X982" s="103" t="n">
        <f aca="false">IFERROR(IF(U982="Apr",(K982/V982-1)),0)</f>
        <v>-0.647058823529412</v>
      </c>
      <c r="Y982" s="104" t="str">
        <f aca="false">IF(T982&gt;0,IF(U982="","-",IF(X982&lt;0%,"DEGROWTH","GROWTH")))</f>
        <v>DEGROWTH</v>
      </c>
      <c r="Z982" s="75" t="n">
        <v>0</v>
      </c>
      <c r="AA982" s="70"/>
      <c r="AB982" s="70" t="s">
        <v>133</v>
      </c>
      <c r="AC982" s="70" t="s">
        <v>131</v>
      </c>
      <c r="AD982" s="3" t="n">
        <f aca="false">IF(K982=0,1,0)</f>
        <v>0</v>
      </c>
      <c r="AE982" s="76"/>
    </row>
    <row r="983" customFormat="false" ht="14.25" hidden="false" customHeight="true" outlineLevel="0" collapsed="false">
      <c r="A983" s="70" t="s">
        <v>131</v>
      </c>
      <c r="B983" s="72" t="s">
        <v>93</v>
      </c>
      <c r="C983" s="72" t="s">
        <v>2441</v>
      </c>
      <c r="D983" s="72" t="n">
        <v>1000001421</v>
      </c>
      <c r="E983" s="73" t="s">
        <v>2442</v>
      </c>
      <c r="F983" s="74" t="n">
        <v>43622</v>
      </c>
      <c r="G983" s="67" t="str">
        <f aca="false">IF(I983&gt;0,"Targeted Dealer","-")</f>
        <v>Targeted Dealer</v>
      </c>
      <c r="H983" s="67"/>
      <c r="I983" s="68" t="n">
        <v>150</v>
      </c>
      <c r="J983" s="68" t="n">
        <f aca="false">I983/$J$1*($J$1-$E$1)</f>
        <v>140</v>
      </c>
      <c r="K983" s="69" t="n">
        <v>160</v>
      </c>
      <c r="L983" s="69" t="n">
        <f aca="false">I983-K983</f>
        <v>-10</v>
      </c>
      <c r="M983" s="69" t="n">
        <f aca="false">IFERROR((K983/J983%),"-")</f>
        <v>114.285714285714</v>
      </c>
      <c r="N983" s="97" t="n">
        <v>129</v>
      </c>
      <c r="O983" s="98" t="str">
        <f aca="false">IF(F983&lt;=$P$2,"Mar","")</f>
        <v>Mar</v>
      </c>
      <c r="P983" s="97" t="n">
        <f aca="false">N983</f>
        <v>129</v>
      </c>
      <c r="Q983" s="99" t="n">
        <f aca="false">K983-P983</f>
        <v>31</v>
      </c>
      <c r="R983" s="98" t="n">
        <f aca="false">IFERROR(IF(O983="Mar",(K983/P983-1))," ")</f>
        <v>0.24031007751938</v>
      </c>
      <c r="S983" s="100" t="str">
        <f aca="false">IF(N983&gt;0,IF(O983="","-",IF(R983&lt;0%,"DEGROWTH","GROWTH")))</f>
        <v>GROWTH</v>
      </c>
      <c r="T983" s="69" t="n">
        <v>138</v>
      </c>
      <c r="U983" s="101" t="str">
        <f aca="false">IF(F983&lt;=$V$2,"Apr","")</f>
        <v>Apr</v>
      </c>
      <c r="V983" s="97" t="n">
        <v>138</v>
      </c>
      <c r="W983" s="102" t="n">
        <f aca="false">K983-V983</f>
        <v>22</v>
      </c>
      <c r="X983" s="103" t="n">
        <f aca="false">IFERROR(IF(U983="Apr",(K983/V983-1)),0)</f>
        <v>0.159420289855073</v>
      </c>
      <c r="Y983" s="104" t="str">
        <f aca="false">IF(T983&gt;0,IF(U983="","-",IF(X983&lt;0%,"DEGROWTH","GROWTH")))</f>
        <v>GROWTH</v>
      </c>
      <c r="Z983" s="75" t="n">
        <v>0</v>
      </c>
      <c r="AA983" s="70"/>
      <c r="AB983" s="70" t="s">
        <v>133</v>
      </c>
      <c r="AC983" s="70" t="s">
        <v>131</v>
      </c>
      <c r="AD983" s="3" t="n">
        <f aca="false">IF(K983=0,1,0)</f>
        <v>0</v>
      </c>
      <c r="AE983" s="76"/>
    </row>
    <row r="984" customFormat="false" ht="14.25" hidden="false" customHeight="true" outlineLevel="0" collapsed="false">
      <c r="A984" s="70" t="s">
        <v>131</v>
      </c>
      <c r="B984" s="72" t="s">
        <v>93</v>
      </c>
      <c r="C984" s="72" t="s">
        <v>2443</v>
      </c>
      <c r="D984" s="72" t="n">
        <v>1000001423</v>
      </c>
      <c r="E984" s="73" t="s">
        <v>2444</v>
      </c>
      <c r="F984" s="74" t="n">
        <v>43735</v>
      </c>
      <c r="G984" s="67" t="str">
        <f aca="false">IF(I984&gt;0,"Targeted Dealer","-")</f>
        <v>Targeted Dealer</v>
      </c>
      <c r="H984" s="67"/>
      <c r="I984" s="68" t="n">
        <v>170</v>
      </c>
      <c r="J984" s="68" t="n">
        <f aca="false">I984/$J$1*($J$1-$E$1)</f>
        <v>158.666666666667</v>
      </c>
      <c r="K984" s="69" t="n">
        <v>347</v>
      </c>
      <c r="L984" s="69" t="n">
        <f aca="false">I984-K984</f>
        <v>-177</v>
      </c>
      <c r="M984" s="69" t="n">
        <f aca="false">IFERROR((K984/J984%),"-")</f>
        <v>218.697478991597</v>
      </c>
      <c r="N984" s="97" t="n">
        <v>233</v>
      </c>
      <c r="O984" s="98" t="str">
        <f aca="false">IF(F984&lt;=$P$2,"Mar","")</f>
        <v>Mar</v>
      </c>
      <c r="P984" s="97" t="n">
        <f aca="false">N984</f>
        <v>233</v>
      </c>
      <c r="Q984" s="99" t="n">
        <f aca="false">K984-P984</f>
        <v>114</v>
      </c>
      <c r="R984" s="98" t="n">
        <f aca="false">IFERROR(IF(O984="Mar",(K984/P984-1))," ")</f>
        <v>0.489270386266094</v>
      </c>
      <c r="S984" s="100" t="str">
        <f aca="false">IF(N984&gt;0,IF(O984="","-",IF(R984&lt;0%,"DEGROWTH","GROWTH")))</f>
        <v>GROWTH</v>
      </c>
      <c r="T984" s="69" t="n">
        <v>181</v>
      </c>
      <c r="U984" s="101" t="str">
        <f aca="false">IF(F984&lt;=$V$2,"Apr","")</f>
        <v>Apr</v>
      </c>
      <c r="V984" s="97" t="n">
        <v>181</v>
      </c>
      <c r="W984" s="102" t="n">
        <f aca="false">K984-V984</f>
        <v>166</v>
      </c>
      <c r="X984" s="103" t="n">
        <f aca="false">IFERROR(IF(U984="Apr",(K984/V984-1)),0)</f>
        <v>0.917127071823205</v>
      </c>
      <c r="Y984" s="104" t="str">
        <f aca="false">IF(T984&gt;0,IF(U984="","-",IF(X984&lt;0%,"DEGROWTH","GROWTH")))</f>
        <v>GROWTH</v>
      </c>
      <c r="Z984" s="75" t="n">
        <v>0</v>
      </c>
      <c r="AA984" s="70"/>
      <c r="AB984" s="70" t="s">
        <v>133</v>
      </c>
      <c r="AC984" s="70" t="s">
        <v>131</v>
      </c>
      <c r="AD984" s="3" t="n">
        <f aca="false">IF(K984=0,1,0)</f>
        <v>0</v>
      </c>
      <c r="AE984" s="76"/>
    </row>
    <row r="985" customFormat="false" ht="14.25" hidden="false" customHeight="true" outlineLevel="0" collapsed="false">
      <c r="A985" s="70" t="s">
        <v>131</v>
      </c>
      <c r="B985" s="72" t="s">
        <v>93</v>
      </c>
      <c r="C985" s="72" t="s">
        <v>2445</v>
      </c>
      <c r="D985" s="72" t="n">
        <v>1000001425</v>
      </c>
      <c r="E985" s="73" t="s">
        <v>2446</v>
      </c>
      <c r="F985" s="74" t="n">
        <v>43742</v>
      </c>
      <c r="G985" s="67" t="str">
        <f aca="false">IF(I985&gt;0,"Targeted Dealer","-")</f>
        <v>Targeted Dealer</v>
      </c>
      <c r="H985" s="67"/>
      <c r="I985" s="68" t="n">
        <v>12</v>
      </c>
      <c r="J985" s="68" t="n">
        <f aca="false">I985/$J$1*($J$1-$E$1)</f>
        <v>11.2</v>
      </c>
      <c r="K985" s="69" t="n">
        <v>30</v>
      </c>
      <c r="L985" s="69" t="n">
        <f aca="false">I985-K985</f>
        <v>-18</v>
      </c>
      <c r="M985" s="69" t="n">
        <f aca="false">IFERROR((K985/J985%),"-")</f>
        <v>267.857142857143</v>
      </c>
      <c r="N985" s="97" t="n">
        <v>12</v>
      </c>
      <c r="O985" s="98" t="str">
        <f aca="false">IF(F985&lt;=$P$2,"Mar","")</f>
        <v>Mar</v>
      </c>
      <c r="P985" s="97" t="n">
        <f aca="false">N985</f>
        <v>12</v>
      </c>
      <c r="Q985" s="99" t="n">
        <f aca="false">K985-P985</f>
        <v>18</v>
      </c>
      <c r="R985" s="98" t="n">
        <f aca="false">IFERROR(IF(O985="Mar",(K985/P985-1))," ")</f>
        <v>1.5</v>
      </c>
      <c r="S985" s="100" t="str">
        <f aca="false">IF(N985&gt;0,IF(O985="","-",IF(R985&lt;0%,"DEGROWTH","GROWTH")))</f>
        <v>GROWTH</v>
      </c>
      <c r="T985" s="69" t="n">
        <v>12</v>
      </c>
      <c r="U985" s="101" t="str">
        <f aca="false">IF(F985&lt;=$V$2,"Apr","")</f>
        <v>Apr</v>
      </c>
      <c r="V985" s="97" t="n">
        <v>12</v>
      </c>
      <c r="W985" s="102" t="n">
        <f aca="false">K985-V985</f>
        <v>18</v>
      </c>
      <c r="X985" s="103" t="n">
        <f aca="false">IFERROR(IF(U985="Apr",(K985/V985-1)),0)</f>
        <v>1.5</v>
      </c>
      <c r="Y985" s="104" t="str">
        <f aca="false">IF(T985&gt;0,IF(U985="","-",IF(X985&lt;0%,"DEGROWTH","GROWTH")))</f>
        <v>GROWTH</v>
      </c>
      <c r="Z985" s="75" t="n">
        <v>0</v>
      </c>
      <c r="AA985" s="70"/>
      <c r="AB985" s="70" t="s">
        <v>133</v>
      </c>
      <c r="AC985" s="70" t="s">
        <v>131</v>
      </c>
      <c r="AD985" s="3" t="n">
        <f aca="false">IF(K985=0,1,0)</f>
        <v>0</v>
      </c>
      <c r="AE985" s="76"/>
    </row>
    <row r="986" customFormat="false" ht="14.25" hidden="false" customHeight="true" outlineLevel="0" collapsed="false">
      <c r="A986" s="70" t="s">
        <v>131</v>
      </c>
      <c r="B986" s="72" t="s">
        <v>93</v>
      </c>
      <c r="C986" s="72" t="s">
        <v>2447</v>
      </c>
      <c r="D986" s="72" t="n">
        <v>1000001451</v>
      </c>
      <c r="E986" s="73" t="s">
        <v>2448</v>
      </c>
      <c r="F986" s="74" t="n">
        <v>43952</v>
      </c>
      <c r="G986" s="67" t="str">
        <f aca="false">IF(I986&gt;0,"Targeted Dealer","-")</f>
        <v>Targeted Dealer</v>
      </c>
      <c r="H986" s="67"/>
      <c r="I986" s="68" t="n">
        <v>350</v>
      </c>
      <c r="J986" s="68" t="n">
        <f aca="false">I986/$J$1*($J$1-$E$1)</f>
        <v>326.666666666667</v>
      </c>
      <c r="K986" s="69" t="n">
        <v>378</v>
      </c>
      <c r="L986" s="69" t="n">
        <f aca="false">I986-K986</f>
        <v>-28</v>
      </c>
      <c r="M986" s="69" t="n">
        <f aca="false">IFERROR((K986/J986%),"-")</f>
        <v>115.714285714286</v>
      </c>
      <c r="N986" s="97" t="n">
        <v>325.15</v>
      </c>
      <c r="O986" s="98" t="str">
        <f aca="false">IF(F986&lt;=$P$2,"Mar","")</f>
        <v>Mar</v>
      </c>
      <c r="P986" s="97" t="n">
        <f aca="false">N986</f>
        <v>325.15</v>
      </c>
      <c r="Q986" s="99" t="n">
        <f aca="false">K986-P986</f>
        <v>52.85</v>
      </c>
      <c r="R986" s="98" t="n">
        <f aca="false">IFERROR(IF(O986="Mar",(K986/P986-1))," ")</f>
        <v>0.16254036598493</v>
      </c>
      <c r="S986" s="100" t="str">
        <f aca="false">IF(N986&gt;0,IF(O986="","-",IF(R986&lt;0%,"DEGROWTH","GROWTH")))</f>
        <v>GROWTH</v>
      </c>
      <c r="T986" s="69" t="n">
        <v>579.5</v>
      </c>
      <c r="U986" s="101" t="str">
        <f aca="false">IF(F986&lt;=$V$2,"Apr","")</f>
        <v>Apr</v>
      </c>
      <c r="V986" s="97" t="n">
        <v>579.5</v>
      </c>
      <c r="W986" s="102" t="n">
        <f aca="false">K986-V986</f>
        <v>-201.5</v>
      </c>
      <c r="X986" s="103" t="n">
        <f aca="false">IFERROR(IF(U986="Apr",(K986/V986-1)),0)</f>
        <v>-0.347713546160483</v>
      </c>
      <c r="Y986" s="104" t="str">
        <f aca="false">IF(T986&gt;0,IF(U986="","-",IF(X986&lt;0%,"DEGROWTH","GROWTH")))</f>
        <v>DEGROWTH</v>
      </c>
      <c r="Z986" s="75" t="n">
        <v>0</v>
      </c>
      <c r="AA986" s="70"/>
      <c r="AB986" s="70" t="s">
        <v>133</v>
      </c>
      <c r="AC986" s="70" t="s">
        <v>131</v>
      </c>
      <c r="AD986" s="3" t="n">
        <f aca="false">IF(K986=0,1,0)</f>
        <v>0</v>
      </c>
      <c r="AE986" s="76"/>
    </row>
    <row r="987" customFormat="false" ht="14.25" hidden="false" customHeight="true" outlineLevel="0" collapsed="false">
      <c r="A987" s="70" t="s">
        <v>131</v>
      </c>
      <c r="B987" s="72" t="s">
        <v>93</v>
      </c>
      <c r="C987" s="72" t="s">
        <v>2449</v>
      </c>
      <c r="D987" s="72" t="n">
        <v>1000001428</v>
      </c>
      <c r="E987" s="73" t="s">
        <v>2450</v>
      </c>
      <c r="F987" s="74" t="n">
        <v>43981</v>
      </c>
      <c r="G987" s="67" t="str">
        <f aca="false">IF(I987&gt;0,"Targeted Dealer","-")</f>
        <v>Targeted Dealer</v>
      </c>
      <c r="H987" s="67"/>
      <c r="I987" s="68" t="n">
        <v>460</v>
      </c>
      <c r="J987" s="68" t="n">
        <f aca="false">I987/$J$1*($J$1-$E$1)</f>
        <v>429.333333333333</v>
      </c>
      <c r="K987" s="69" t="n">
        <v>459</v>
      </c>
      <c r="L987" s="69" t="n">
        <f aca="false">I987-K987</f>
        <v>1</v>
      </c>
      <c r="M987" s="69" t="n">
        <f aca="false">IFERROR((K987/J987%),"-")</f>
        <v>106.909937888199</v>
      </c>
      <c r="N987" s="97" t="n">
        <v>601</v>
      </c>
      <c r="O987" s="98" t="str">
        <f aca="false">IF(F987&lt;=$P$2,"Mar","")</f>
        <v>Mar</v>
      </c>
      <c r="P987" s="97" t="n">
        <f aca="false">N987</f>
        <v>601</v>
      </c>
      <c r="Q987" s="99" t="n">
        <f aca="false">K987-P987</f>
        <v>-142</v>
      </c>
      <c r="R987" s="98" t="n">
        <f aca="false">IFERROR(IF(O987="Mar",(K987/P987-1))," ")</f>
        <v>-0.236272878535774</v>
      </c>
      <c r="S987" s="100" t="str">
        <f aca="false">IF(N987&gt;0,IF(O987="","-",IF(R987&lt;0%,"DEGROWTH","GROWTH")))</f>
        <v>DEGROWTH</v>
      </c>
      <c r="T987" s="69" t="n">
        <v>420</v>
      </c>
      <c r="U987" s="101" t="str">
        <f aca="false">IF(F987&lt;=$V$2,"Apr","")</f>
        <v>Apr</v>
      </c>
      <c r="V987" s="97" t="n">
        <v>420</v>
      </c>
      <c r="W987" s="102" t="n">
        <f aca="false">K987-V987</f>
        <v>39</v>
      </c>
      <c r="X987" s="103" t="n">
        <f aca="false">IFERROR(IF(U987="Apr",(K987/V987-1)),0)</f>
        <v>0.0928571428571428</v>
      </c>
      <c r="Y987" s="104" t="str">
        <f aca="false">IF(T987&gt;0,IF(U987="","-",IF(X987&lt;0%,"DEGROWTH","GROWTH")))</f>
        <v>GROWTH</v>
      </c>
      <c r="Z987" s="75" t="n">
        <v>0</v>
      </c>
      <c r="AA987" s="70"/>
      <c r="AB987" s="70" t="s">
        <v>133</v>
      </c>
      <c r="AC987" s="70" t="s">
        <v>131</v>
      </c>
      <c r="AD987" s="3" t="n">
        <f aca="false">IF(K987=0,1,0)</f>
        <v>0</v>
      </c>
      <c r="AE987" s="76"/>
    </row>
    <row r="988" customFormat="false" ht="14.25" hidden="false" customHeight="true" outlineLevel="0" collapsed="false">
      <c r="A988" s="70" t="s">
        <v>131</v>
      </c>
      <c r="B988" s="72" t="s">
        <v>93</v>
      </c>
      <c r="C988" s="72" t="s">
        <v>2451</v>
      </c>
      <c r="D988" s="72" t="n">
        <v>1000001377</v>
      </c>
      <c r="E988" s="73" t="s">
        <v>2452</v>
      </c>
      <c r="F988" s="74" t="n">
        <v>44018</v>
      </c>
      <c r="G988" s="67" t="str">
        <f aca="false">IF(I988&gt;0,"Targeted Dealer","-")</f>
        <v>Targeted Dealer</v>
      </c>
      <c r="H988" s="67"/>
      <c r="I988" s="68" t="n">
        <v>2325</v>
      </c>
      <c r="J988" s="68" t="n">
        <f aca="false">I988/$J$1*($J$1-$E$1)</f>
        <v>2170</v>
      </c>
      <c r="K988" s="69" t="n">
        <v>2481.6</v>
      </c>
      <c r="L988" s="69" t="n">
        <f aca="false">I988-K988</f>
        <v>-156.6</v>
      </c>
      <c r="M988" s="69" t="n">
        <f aca="false">IFERROR((K988/J988%),"-")</f>
        <v>114.359447004608</v>
      </c>
      <c r="N988" s="97" t="n">
        <v>2708.75</v>
      </c>
      <c r="O988" s="98" t="str">
        <f aca="false">IF(F988&lt;=$P$2,"Mar","")</f>
        <v>Mar</v>
      </c>
      <c r="P988" s="97" t="n">
        <f aca="false">N988</f>
        <v>2708.75</v>
      </c>
      <c r="Q988" s="99" t="n">
        <f aca="false">K988-P988</f>
        <v>-227.15</v>
      </c>
      <c r="R988" s="98" t="n">
        <f aca="false">IFERROR(IF(O988="Mar",(K988/P988-1))," ")</f>
        <v>-0.0838578680203046</v>
      </c>
      <c r="S988" s="100" t="str">
        <f aca="false">IF(N988&gt;0,IF(O988="","-",IF(R988&lt;0%,"DEGROWTH","GROWTH")))</f>
        <v>DEGROWTH</v>
      </c>
      <c r="T988" s="69" t="n">
        <v>1865.1</v>
      </c>
      <c r="U988" s="101" t="str">
        <f aca="false">IF(F988&lt;=$V$2,"Apr","")</f>
        <v>Apr</v>
      </c>
      <c r="V988" s="97" t="n">
        <v>1865.1</v>
      </c>
      <c r="W988" s="102" t="n">
        <f aca="false">K988-V988</f>
        <v>616.5</v>
      </c>
      <c r="X988" s="103" t="n">
        <f aca="false">IFERROR(IF(U988="Apr",(K988/V988-1)),0)</f>
        <v>0.330545279073508</v>
      </c>
      <c r="Y988" s="104" t="str">
        <f aca="false">IF(T988&gt;0,IF(U988="","-",IF(X988&lt;0%,"DEGROWTH","GROWTH")))</f>
        <v>GROWTH</v>
      </c>
      <c r="Z988" s="75" t="n">
        <v>0</v>
      </c>
      <c r="AA988" s="70"/>
      <c r="AB988" s="70" t="s">
        <v>133</v>
      </c>
      <c r="AC988" s="70" t="s">
        <v>131</v>
      </c>
      <c r="AD988" s="3" t="n">
        <f aca="false">IF(K988=0,1,0)</f>
        <v>0</v>
      </c>
      <c r="AE988" s="76"/>
    </row>
    <row r="989" customFormat="false" ht="14.25" hidden="false" customHeight="true" outlineLevel="0" collapsed="false">
      <c r="A989" s="70" t="s">
        <v>131</v>
      </c>
      <c r="B989" s="72" t="s">
        <v>93</v>
      </c>
      <c r="C989" s="72" t="s">
        <v>2453</v>
      </c>
      <c r="D989" s="72" t="n">
        <v>1000001426</v>
      </c>
      <c r="E989" s="73" t="s">
        <v>2454</v>
      </c>
      <c r="F989" s="74" t="n">
        <v>44049</v>
      </c>
      <c r="G989" s="67" t="str">
        <f aca="false">IF(I989&gt;0,"Targeted Dealer","-")</f>
        <v>Targeted Dealer</v>
      </c>
      <c r="H989" s="67"/>
      <c r="I989" s="68" t="n">
        <v>180</v>
      </c>
      <c r="J989" s="68" t="n">
        <f aca="false">I989/$J$1*($J$1-$E$1)</f>
        <v>168</v>
      </c>
      <c r="K989" s="69" t="n">
        <v>290</v>
      </c>
      <c r="L989" s="69" t="n">
        <f aca="false">I989-K989</f>
        <v>-110</v>
      </c>
      <c r="M989" s="69" t="n">
        <f aca="false">IFERROR((K989/J989%),"-")</f>
        <v>172.619047619048</v>
      </c>
      <c r="N989" s="97" t="n">
        <v>292</v>
      </c>
      <c r="O989" s="98" t="str">
        <f aca="false">IF(F989&lt;=$P$2,"Mar","")</f>
        <v>Mar</v>
      </c>
      <c r="P989" s="97" t="n">
        <f aca="false">N989</f>
        <v>292</v>
      </c>
      <c r="Q989" s="99" t="n">
        <f aca="false">K989-P989</f>
        <v>-2</v>
      </c>
      <c r="R989" s="98" t="n">
        <f aca="false">IFERROR(IF(O989="Mar",(K989/P989-1))," ")</f>
        <v>-0.00684931506849318</v>
      </c>
      <c r="S989" s="100" t="str">
        <f aca="false">IF(N989&gt;0,IF(O989="","-",IF(R989&lt;0%,"DEGROWTH","GROWTH")))</f>
        <v>DEGROWTH</v>
      </c>
      <c r="T989" s="69" t="n">
        <v>231</v>
      </c>
      <c r="U989" s="101" t="str">
        <f aca="false">IF(F989&lt;=$V$2,"Apr","")</f>
        <v>Apr</v>
      </c>
      <c r="V989" s="97" t="n">
        <v>231</v>
      </c>
      <c r="W989" s="102" t="n">
        <f aca="false">K989-V989</f>
        <v>59</v>
      </c>
      <c r="X989" s="103" t="n">
        <f aca="false">IFERROR(IF(U989="Apr",(K989/V989-1)),0)</f>
        <v>0.255411255411255</v>
      </c>
      <c r="Y989" s="104" t="str">
        <f aca="false">IF(T989&gt;0,IF(U989="","-",IF(X989&lt;0%,"DEGROWTH","GROWTH")))</f>
        <v>GROWTH</v>
      </c>
      <c r="Z989" s="75" t="n">
        <v>0</v>
      </c>
      <c r="AA989" s="70"/>
      <c r="AB989" s="70" t="s">
        <v>133</v>
      </c>
      <c r="AC989" s="70" t="s">
        <v>131</v>
      </c>
      <c r="AD989" s="3" t="n">
        <f aca="false">IF(K989=0,1,0)</f>
        <v>0</v>
      </c>
      <c r="AE989" s="76"/>
    </row>
    <row r="990" customFormat="false" ht="14.25" hidden="false" customHeight="true" outlineLevel="0" collapsed="false">
      <c r="A990" s="70" t="s">
        <v>131</v>
      </c>
      <c r="B990" s="72" t="s">
        <v>93</v>
      </c>
      <c r="C990" s="72" t="s">
        <v>344</v>
      </c>
      <c r="D990" s="72" t="n">
        <v>1000001455</v>
      </c>
      <c r="E990" s="73" t="s">
        <v>345</v>
      </c>
      <c r="F990" s="74" t="n">
        <v>44049</v>
      </c>
      <c r="G990" s="67" t="str">
        <f aca="false">IF(I990&gt;0,"Targeted Dealer","-")</f>
        <v>-</v>
      </c>
      <c r="H990" s="67"/>
      <c r="I990" s="68" t="n">
        <v>0</v>
      </c>
      <c r="J990" s="68" t="n">
        <f aca="false">I990/$J$1*($J$1-$E$1)</f>
        <v>0</v>
      </c>
      <c r="K990" s="69" t="n">
        <v>0</v>
      </c>
      <c r="L990" s="69" t="n">
        <f aca="false">I990-K990</f>
        <v>0</v>
      </c>
      <c r="M990" s="69" t="str">
        <f aca="false">IFERROR((K990/J990%),"-")</f>
        <v>-</v>
      </c>
      <c r="N990" s="97" t="n">
        <v>0</v>
      </c>
      <c r="O990" s="98" t="str">
        <f aca="false">IF(F990&lt;=$P$2,"Mar","")</f>
        <v>Mar</v>
      </c>
      <c r="P990" s="97" t="n">
        <f aca="false">N990</f>
        <v>0</v>
      </c>
      <c r="Q990" s="99" t="n">
        <f aca="false">K990-P990</f>
        <v>0</v>
      </c>
      <c r="R990" s="98" t="str">
        <f aca="false">IFERROR(IF(O990="Mar",(K990/P990-1))," ")</f>
        <v> </v>
      </c>
      <c r="S990" s="105" t="b">
        <f aca="false">IF(N990&gt;0,IF(O990="","-",IF(R990&lt;0%,"DEGROWTH","GROWTH")))</f>
        <v>0</v>
      </c>
      <c r="T990" s="69" t="n">
        <v>32</v>
      </c>
      <c r="U990" s="101" t="str">
        <f aca="false">IF(F990&lt;=$V$2,"Apr","")</f>
        <v>Apr</v>
      </c>
      <c r="V990" s="97" t="n">
        <v>32</v>
      </c>
      <c r="W990" s="102" t="n">
        <f aca="false">K990-V990</f>
        <v>-32</v>
      </c>
      <c r="X990" s="103" t="n">
        <f aca="false">IFERROR(IF(U990="Apr",(K990/V990-1)),0)</f>
        <v>-1</v>
      </c>
      <c r="Y990" s="104" t="str">
        <f aca="false">IF(T990&gt;0,IF(U990="","-",IF(X990&lt;0%,"DEGROWTH","GROWTH")))</f>
        <v>DEGROWTH</v>
      </c>
      <c r="Z990" s="75" t="n">
        <v>0</v>
      </c>
      <c r="AA990" s="70"/>
      <c r="AB990" s="70" t="s">
        <v>133</v>
      </c>
      <c r="AC990" s="70" t="s">
        <v>131</v>
      </c>
      <c r="AD990" s="3" t="n">
        <f aca="false">IF(K990=0,1,0)</f>
        <v>1</v>
      </c>
      <c r="AE990" s="76"/>
    </row>
    <row r="991" customFormat="false" ht="14.25" hidden="false" customHeight="true" outlineLevel="0" collapsed="false">
      <c r="A991" s="70" t="s">
        <v>131</v>
      </c>
      <c r="B991" s="72" t="s">
        <v>93</v>
      </c>
      <c r="C991" s="72" t="s">
        <v>2455</v>
      </c>
      <c r="D991" s="72" t="n">
        <v>1000001444</v>
      </c>
      <c r="E991" s="73" t="s">
        <v>2456</v>
      </c>
      <c r="F991" s="74" t="n">
        <v>44235</v>
      </c>
      <c r="G991" s="67" t="str">
        <f aca="false">IF(I991&gt;0,"Targeted Dealer","-")</f>
        <v>Targeted Dealer</v>
      </c>
      <c r="H991" s="67"/>
      <c r="I991" s="68" t="n">
        <v>300</v>
      </c>
      <c r="J991" s="68" t="n">
        <f aca="false">I991/$J$1*($J$1-$E$1)</f>
        <v>280</v>
      </c>
      <c r="K991" s="69" t="n">
        <v>396</v>
      </c>
      <c r="L991" s="69" t="n">
        <f aca="false">I991-K991</f>
        <v>-96</v>
      </c>
      <c r="M991" s="69" t="n">
        <f aca="false">IFERROR((K991/J991%),"-")</f>
        <v>141.428571428571</v>
      </c>
      <c r="N991" s="97" t="n">
        <v>387</v>
      </c>
      <c r="O991" s="98" t="str">
        <f aca="false">IF(F991&lt;=$P$2,"Mar","")</f>
        <v>Mar</v>
      </c>
      <c r="P991" s="97" t="n">
        <f aca="false">N991</f>
        <v>387</v>
      </c>
      <c r="Q991" s="99" t="n">
        <f aca="false">K991-P991</f>
        <v>9</v>
      </c>
      <c r="R991" s="98" t="n">
        <f aca="false">IFERROR(IF(O991="Mar",(K991/P991-1))," ")</f>
        <v>0.0232558139534884</v>
      </c>
      <c r="S991" s="100" t="str">
        <f aca="false">IF(N991&gt;0,IF(O991="","-",IF(R991&lt;0%,"DEGROWTH","GROWTH")))</f>
        <v>GROWTH</v>
      </c>
      <c r="T991" s="69" t="n">
        <v>365</v>
      </c>
      <c r="U991" s="101" t="str">
        <f aca="false">IF(F991&lt;=$V$2,"Apr","")</f>
        <v>Apr</v>
      </c>
      <c r="V991" s="97" t="n">
        <v>365</v>
      </c>
      <c r="W991" s="102" t="n">
        <f aca="false">K991-V991</f>
        <v>31</v>
      </c>
      <c r="X991" s="103" t="n">
        <f aca="false">IFERROR(IF(U991="Apr",(K991/V991-1)),0)</f>
        <v>0.0849315068493151</v>
      </c>
      <c r="Y991" s="104" t="str">
        <f aca="false">IF(T991&gt;0,IF(U991="","-",IF(X991&lt;0%,"DEGROWTH","GROWTH")))</f>
        <v>GROWTH</v>
      </c>
      <c r="Z991" s="75" t="n">
        <v>0</v>
      </c>
      <c r="AA991" s="70"/>
      <c r="AB991" s="70" t="s">
        <v>133</v>
      </c>
      <c r="AC991" s="70" t="s">
        <v>131</v>
      </c>
      <c r="AD991" s="3" t="n">
        <f aca="false">IF(K991=0,1,0)</f>
        <v>0</v>
      </c>
      <c r="AE991" s="76"/>
    </row>
    <row r="992" customFormat="false" ht="14.25" hidden="false" customHeight="true" outlineLevel="0" collapsed="false">
      <c r="A992" s="70" t="s">
        <v>131</v>
      </c>
      <c r="B992" s="72" t="s">
        <v>93</v>
      </c>
      <c r="C992" s="72" t="s">
        <v>346</v>
      </c>
      <c r="D992" s="72" t="n">
        <v>1000002031</v>
      </c>
      <c r="E992" s="73" t="s">
        <v>347</v>
      </c>
      <c r="F992" s="74" t="n">
        <v>44501</v>
      </c>
      <c r="G992" s="67" t="str">
        <f aca="false">IF(I992&gt;0,"Targeted Dealer","-")</f>
        <v>-</v>
      </c>
      <c r="H992" s="67"/>
      <c r="I992" s="68" t="n">
        <v>0</v>
      </c>
      <c r="J992" s="68" t="n">
        <f aca="false">I992/$J$1*($J$1-$E$1)</f>
        <v>0</v>
      </c>
      <c r="K992" s="69" t="n">
        <v>0</v>
      </c>
      <c r="L992" s="69" t="n">
        <f aca="false">I992-K992</f>
        <v>0</v>
      </c>
      <c r="M992" s="69" t="str">
        <f aca="false">IFERROR((K992/J992%),"-")</f>
        <v>-</v>
      </c>
      <c r="N992" s="97" t="n">
        <v>0</v>
      </c>
      <c r="O992" s="98" t="str">
        <f aca="false">IF(F992&lt;=$P$2,"Mar","")</f>
        <v>Mar</v>
      </c>
      <c r="P992" s="97" t="n">
        <f aca="false">N992</f>
        <v>0</v>
      </c>
      <c r="Q992" s="99" t="n">
        <f aca="false">K992-P992</f>
        <v>0</v>
      </c>
      <c r="R992" s="98" t="str">
        <f aca="false">IFERROR(IF(O992="Mar",(K992/P992-1))," ")</f>
        <v> </v>
      </c>
      <c r="S992" s="105" t="b">
        <f aca="false">IF(N992&gt;0,IF(O992="","-",IF(R992&lt;0%,"DEGROWTH","GROWTH")))</f>
        <v>0</v>
      </c>
      <c r="T992" s="69" t="n">
        <v>30</v>
      </c>
      <c r="U992" s="101" t="str">
        <f aca="false">IF(F992&lt;=$V$2,"Apr","")</f>
        <v>Apr</v>
      </c>
      <c r="V992" s="97" t="n">
        <v>30</v>
      </c>
      <c r="W992" s="102" t="n">
        <f aca="false">K992-V992</f>
        <v>-30</v>
      </c>
      <c r="X992" s="103" t="n">
        <f aca="false">IFERROR(IF(U992="Apr",(K992/V992-1)),0)</f>
        <v>-1</v>
      </c>
      <c r="Y992" s="104" t="str">
        <f aca="false">IF(T992&gt;0,IF(U992="","-",IF(X992&lt;0%,"DEGROWTH","GROWTH")))</f>
        <v>DEGROWTH</v>
      </c>
      <c r="Z992" s="75" t="n">
        <v>0</v>
      </c>
      <c r="AA992" s="70"/>
      <c r="AB992" s="70" t="s">
        <v>133</v>
      </c>
      <c r="AC992" s="70" t="s">
        <v>131</v>
      </c>
      <c r="AD992" s="3" t="n">
        <f aca="false">IF(K992=0,1,0)</f>
        <v>1</v>
      </c>
      <c r="AE992" s="76"/>
    </row>
    <row r="993" customFormat="false" ht="14.25" hidden="false" customHeight="true" outlineLevel="0" collapsed="false">
      <c r="A993" s="70" t="s">
        <v>131</v>
      </c>
      <c r="B993" s="72" t="s">
        <v>93</v>
      </c>
      <c r="C993" s="72" t="s">
        <v>2457</v>
      </c>
      <c r="D993" s="72" t="n">
        <v>1000002083</v>
      </c>
      <c r="E993" s="73" t="s">
        <v>2458</v>
      </c>
      <c r="F993" s="74" t="n">
        <v>44569</v>
      </c>
      <c r="G993" s="67" t="str">
        <f aca="false">IF(I993&gt;0,"Targeted Dealer","-")</f>
        <v>Targeted Dealer</v>
      </c>
      <c r="H993" s="67"/>
      <c r="I993" s="68" t="n">
        <v>50</v>
      </c>
      <c r="J993" s="68" t="n">
        <f aca="false">I993/$J$1*($J$1-$E$1)</f>
        <v>46.6666666666667</v>
      </c>
      <c r="K993" s="69" t="n">
        <v>9</v>
      </c>
      <c r="L993" s="69" t="n">
        <f aca="false">I993-K993</f>
        <v>41</v>
      </c>
      <c r="M993" s="69" t="n">
        <f aca="false">IFERROR((K993/J993%),"-")</f>
        <v>19.2857142857143</v>
      </c>
      <c r="N993" s="97" t="n">
        <v>6.5</v>
      </c>
      <c r="O993" s="98" t="str">
        <f aca="false">IF(F993&lt;=$P$2,"Mar","")</f>
        <v>Mar</v>
      </c>
      <c r="P993" s="97" t="n">
        <f aca="false">N993</f>
        <v>6.5</v>
      </c>
      <c r="Q993" s="99" t="n">
        <f aca="false">K993-P993</f>
        <v>2.5</v>
      </c>
      <c r="R993" s="98" t="n">
        <f aca="false">IFERROR(IF(O993="Mar",(K993/P993-1))," ")</f>
        <v>0.384615384615385</v>
      </c>
      <c r="S993" s="100" t="str">
        <f aca="false">IF(N993&gt;0,IF(O993="","-",IF(R993&lt;0%,"DEGROWTH","GROWTH")))</f>
        <v>GROWTH</v>
      </c>
      <c r="T993" s="69" t="n">
        <v>2.25</v>
      </c>
      <c r="U993" s="101" t="str">
        <f aca="false">IF(F993&lt;=$V$2,"Apr","")</f>
        <v>Apr</v>
      </c>
      <c r="V993" s="97" t="n">
        <v>2.25</v>
      </c>
      <c r="W993" s="102" t="n">
        <f aca="false">K993-V993</f>
        <v>6.75</v>
      </c>
      <c r="X993" s="103" t="n">
        <f aca="false">IFERROR(IF(U993="Apr",(K993/V993-1)),0)</f>
        <v>3</v>
      </c>
      <c r="Y993" s="104" t="str">
        <f aca="false">IF(T993&gt;0,IF(U993="","-",IF(X993&lt;0%,"DEGROWTH","GROWTH")))</f>
        <v>GROWTH</v>
      </c>
      <c r="Z993" s="75" t="n">
        <v>0</v>
      </c>
      <c r="AA993" s="70"/>
      <c r="AB993" s="70" t="s">
        <v>133</v>
      </c>
      <c r="AC993" s="70" t="s">
        <v>131</v>
      </c>
      <c r="AD993" s="3" t="n">
        <f aca="false">IF(K993=0,1,0)</f>
        <v>0</v>
      </c>
      <c r="AE993" s="76"/>
    </row>
    <row r="994" customFormat="false" ht="14.25" hidden="false" customHeight="true" outlineLevel="0" collapsed="false">
      <c r="A994" s="70" t="s">
        <v>131</v>
      </c>
      <c r="B994" s="72" t="s">
        <v>93</v>
      </c>
      <c r="C994" s="72" t="s">
        <v>2459</v>
      </c>
      <c r="D994" s="72" t="n">
        <v>1000002522</v>
      </c>
      <c r="E994" s="73" t="s">
        <v>2460</v>
      </c>
      <c r="F994" s="74" t="n">
        <v>44592</v>
      </c>
      <c r="G994" s="67" t="str">
        <f aca="false">IF(I994&gt;0,"Targeted Dealer","-")</f>
        <v>Targeted Dealer</v>
      </c>
      <c r="H994" s="67"/>
      <c r="I994" s="68" t="n">
        <v>165</v>
      </c>
      <c r="J994" s="68" t="n">
        <f aca="false">I994/$J$1*($J$1-$E$1)</f>
        <v>154</v>
      </c>
      <c r="K994" s="69" t="n">
        <v>259</v>
      </c>
      <c r="L994" s="69" t="n">
        <f aca="false">I994-K994</f>
        <v>-94</v>
      </c>
      <c r="M994" s="69" t="n">
        <f aca="false">IFERROR((K994/J994%),"-")</f>
        <v>168.181818181818</v>
      </c>
      <c r="N994" s="97" t="n">
        <v>176</v>
      </c>
      <c r="O994" s="98" t="str">
        <f aca="false">IF(F994&lt;=$P$2,"Mar","")</f>
        <v>Mar</v>
      </c>
      <c r="P994" s="97" t="n">
        <f aca="false">N994</f>
        <v>176</v>
      </c>
      <c r="Q994" s="99" t="n">
        <f aca="false">K994-P994</f>
        <v>83</v>
      </c>
      <c r="R994" s="98" t="n">
        <f aca="false">IFERROR(IF(O994="Mar",(K994/P994-1))," ")</f>
        <v>0.471590909090909</v>
      </c>
      <c r="S994" s="100" t="str">
        <f aca="false">IF(N994&gt;0,IF(O994="","-",IF(R994&lt;0%,"DEGROWTH","GROWTH")))</f>
        <v>GROWTH</v>
      </c>
      <c r="T994" s="69" t="n">
        <v>146</v>
      </c>
      <c r="U994" s="101" t="str">
        <f aca="false">IF(F994&lt;=$V$2,"Apr","")</f>
        <v>Apr</v>
      </c>
      <c r="V994" s="97" t="n">
        <v>146</v>
      </c>
      <c r="W994" s="102" t="n">
        <f aca="false">K994-V994</f>
        <v>113</v>
      </c>
      <c r="X994" s="103" t="n">
        <f aca="false">IFERROR(IF(U994="Apr",(K994/V994-1)),0)</f>
        <v>0.773972602739726</v>
      </c>
      <c r="Y994" s="104" t="str">
        <f aca="false">IF(T994&gt;0,IF(U994="","-",IF(X994&lt;0%,"DEGROWTH","GROWTH")))</f>
        <v>GROWTH</v>
      </c>
      <c r="Z994" s="75" t="n">
        <v>0</v>
      </c>
      <c r="AA994" s="70"/>
      <c r="AB994" s="70" t="s">
        <v>133</v>
      </c>
      <c r="AC994" s="70" t="s">
        <v>131</v>
      </c>
      <c r="AD994" s="3" t="n">
        <f aca="false">IF(K994=0,1,0)</f>
        <v>0</v>
      </c>
      <c r="AE994" s="76"/>
    </row>
    <row r="995" customFormat="false" ht="14.25" hidden="false" customHeight="true" outlineLevel="0" collapsed="false">
      <c r="A995" s="70" t="s">
        <v>131</v>
      </c>
      <c r="B995" s="72" t="s">
        <v>93</v>
      </c>
      <c r="C995" s="72" t="s">
        <v>2461</v>
      </c>
      <c r="D995" s="72" t="n">
        <v>1000002795</v>
      </c>
      <c r="E995" s="72" t="s">
        <v>2462</v>
      </c>
      <c r="F995" s="74" t="n">
        <v>44719</v>
      </c>
      <c r="G995" s="67" t="str">
        <f aca="false">IF(I995&gt;0,"Targeted Dealer","-")</f>
        <v>Targeted Dealer</v>
      </c>
      <c r="H995" s="67"/>
      <c r="I995" s="68" t="n">
        <v>150</v>
      </c>
      <c r="J995" s="68" t="n">
        <f aca="false">I995/$J$1*($J$1-$E$1)</f>
        <v>140</v>
      </c>
      <c r="K995" s="69" t="n">
        <v>156</v>
      </c>
      <c r="L995" s="69" t="n">
        <f aca="false">I995-K995</f>
        <v>-6</v>
      </c>
      <c r="M995" s="69" t="n">
        <f aca="false">IFERROR((K995/J995%),"-")</f>
        <v>111.428571428571</v>
      </c>
      <c r="N995" s="97" t="n">
        <v>295</v>
      </c>
      <c r="O995" s="98" t="str">
        <f aca="false">IF(F995&lt;=$P$2,"Mar","")</f>
        <v>Mar</v>
      </c>
      <c r="P995" s="97" t="n">
        <f aca="false">N995</f>
        <v>295</v>
      </c>
      <c r="Q995" s="99" t="n">
        <f aca="false">K995-P995</f>
        <v>-139</v>
      </c>
      <c r="R995" s="98" t="n">
        <f aca="false">IFERROR(IF(O995="Mar",(K995/P995-1))," ")</f>
        <v>-0.471186440677966</v>
      </c>
      <c r="S995" s="100" t="str">
        <f aca="false">IF(N995&gt;0,IF(O995="","-",IF(R995&lt;0%,"DEGROWTH","GROWTH")))</f>
        <v>DEGROWTH</v>
      </c>
      <c r="T995" s="69" t="n">
        <v>96</v>
      </c>
      <c r="U995" s="101" t="str">
        <f aca="false">IF(F995&lt;=$V$2,"Apr","")</f>
        <v>Apr</v>
      </c>
      <c r="V995" s="97" t="n">
        <v>96</v>
      </c>
      <c r="W995" s="102" t="n">
        <f aca="false">K995-V995</f>
        <v>60</v>
      </c>
      <c r="X995" s="103" t="n">
        <f aca="false">IFERROR(IF(U995="Apr",(K995/V995-1)),0)</f>
        <v>0.625</v>
      </c>
      <c r="Y995" s="104" t="str">
        <f aca="false">IF(T995&gt;0,IF(U995="","-",IF(X995&lt;0%,"DEGROWTH","GROWTH")))</f>
        <v>GROWTH</v>
      </c>
      <c r="Z995" s="75" t="n">
        <v>0</v>
      </c>
      <c r="AA995" s="70"/>
      <c r="AB995" s="70" t="s">
        <v>133</v>
      </c>
      <c r="AC995" s="70" t="s">
        <v>131</v>
      </c>
      <c r="AD995" s="3" t="n">
        <f aca="false">IF(K995=0,1,0)</f>
        <v>0</v>
      </c>
      <c r="AE995" s="76"/>
    </row>
    <row r="996" customFormat="false" ht="14.25" hidden="false" customHeight="true" outlineLevel="0" collapsed="false">
      <c r="A996" s="70" t="s">
        <v>131</v>
      </c>
      <c r="B996" s="72" t="s">
        <v>93</v>
      </c>
      <c r="C996" s="72" t="s">
        <v>2463</v>
      </c>
      <c r="D996" s="72" t="n">
        <v>1000002673</v>
      </c>
      <c r="E996" s="72" t="s">
        <v>846</v>
      </c>
      <c r="F996" s="74" t="n">
        <v>44739</v>
      </c>
      <c r="G996" s="67" t="str">
        <f aca="false">IF(I996&gt;0,"Targeted Dealer","-")</f>
        <v>Targeted Dealer</v>
      </c>
      <c r="H996" s="67"/>
      <c r="I996" s="68" t="n">
        <v>260</v>
      </c>
      <c r="J996" s="68" t="n">
        <f aca="false">I996/$J$1*($J$1-$E$1)</f>
        <v>242.666666666667</v>
      </c>
      <c r="K996" s="69" t="n">
        <v>263</v>
      </c>
      <c r="L996" s="69" t="n">
        <f aca="false">I996-K996</f>
        <v>-3</v>
      </c>
      <c r="M996" s="69" t="n">
        <f aca="false">IFERROR((K996/J996%),"-")</f>
        <v>108.379120879121</v>
      </c>
      <c r="N996" s="97" t="n">
        <v>246</v>
      </c>
      <c r="O996" s="98" t="str">
        <f aca="false">IF(F996&lt;=$P$2,"Mar","")</f>
        <v>Mar</v>
      </c>
      <c r="P996" s="97" t="n">
        <f aca="false">N996</f>
        <v>246</v>
      </c>
      <c r="Q996" s="99" t="n">
        <f aca="false">K996-P996</f>
        <v>17</v>
      </c>
      <c r="R996" s="98" t="n">
        <f aca="false">IFERROR(IF(O996="Mar",(K996/P996-1))," ")</f>
        <v>0.0691056910569106</v>
      </c>
      <c r="S996" s="100" t="str">
        <f aca="false">IF(N996&gt;0,IF(O996="","-",IF(R996&lt;0%,"DEGROWTH","GROWTH")))</f>
        <v>GROWTH</v>
      </c>
      <c r="T996" s="69" t="n">
        <v>240</v>
      </c>
      <c r="U996" s="101" t="str">
        <f aca="false">IF(F996&lt;=$V$2,"Apr","")</f>
        <v>Apr</v>
      </c>
      <c r="V996" s="97" t="n">
        <v>240</v>
      </c>
      <c r="W996" s="102" t="n">
        <f aca="false">K996-V996</f>
        <v>23</v>
      </c>
      <c r="X996" s="103" t="n">
        <f aca="false">IFERROR(IF(U996="Apr",(K996/V996-1)),0)</f>
        <v>0.0958333333333334</v>
      </c>
      <c r="Y996" s="104" t="str">
        <f aca="false">IF(T996&gt;0,IF(U996="","-",IF(X996&lt;0%,"DEGROWTH","GROWTH")))</f>
        <v>GROWTH</v>
      </c>
      <c r="Z996" s="75" t="n">
        <v>0</v>
      </c>
      <c r="AA996" s="70"/>
      <c r="AB996" s="70" t="s">
        <v>133</v>
      </c>
      <c r="AC996" s="70" t="s">
        <v>131</v>
      </c>
      <c r="AD996" s="3" t="n">
        <f aca="false">IF(K996=0,1,0)</f>
        <v>0</v>
      </c>
      <c r="AE996" s="76"/>
    </row>
    <row r="997" customFormat="false" ht="14.25" hidden="false" customHeight="true" outlineLevel="0" collapsed="false">
      <c r="A997" s="70" t="s">
        <v>131</v>
      </c>
      <c r="B997" s="72" t="s">
        <v>93</v>
      </c>
      <c r="C997" s="72" t="s">
        <v>2464</v>
      </c>
      <c r="D997" s="72" t="n">
        <v>1000002889</v>
      </c>
      <c r="E997" s="72" t="s">
        <v>2465</v>
      </c>
      <c r="F997" s="74" t="n">
        <v>44793</v>
      </c>
      <c r="G997" s="67" t="str">
        <f aca="false">IF(I997&gt;0,"Targeted Dealer","-")</f>
        <v>Targeted Dealer</v>
      </c>
      <c r="H997" s="67"/>
      <c r="I997" s="68" t="n">
        <v>350</v>
      </c>
      <c r="J997" s="68" t="n">
        <f aca="false">I997/$J$1*($J$1-$E$1)</f>
        <v>326.666666666667</v>
      </c>
      <c r="K997" s="69" t="n">
        <v>258</v>
      </c>
      <c r="L997" s="69" t="n">
        <f aca="false">I997-K997</f>
        <v>92</v>
      </c>
      <c r="M997" s="69" t="n">
        <f aca="false">IFERROR((K997/J997%),"-")</f>
        <v>78.9795918367347</v>
      </c>
      <c r="N997" s="97" t="n">
        <v>246</v>
      </c>
      <c r="O997" s="98" t="str">
        <f aca="false">IF(F997&lt;=$P$2,"Mar","")</f>
        <v>Mar</v>
      </c>
      <c r="P997" s="97" t="n">
        <f aca="false">N997</f>
        <v>246</v>
      </c>
      <c r="Q997" s="99" t="n">
        <f aca="false">K997-P997</f>
        <v>12</v>
      </c>
      <c r="R997" s="98" t="n">
        <f aca="false">IFERROR(IF(O997="Mar",(K997/P997-1))," ")</f>
        <v>0.0487804878048781</v>
      </c>
      <c r="S997" s="100" t="str">
        <f aca="false">IF(N997&gt;0,IF(O997="","-",IF(R997&lt;0%,"DEGROWTH","GROWTH")))</f>
        <v>GROWTH</v>
      </c>
      <c r="T997" s="69" t="n">
        <v>477</v>
      </c>
      <c r="U997" s="101" t="str">
        <f aca="false">IF(F997&lt;=$V$2,"Apr","")</f>
        <v>Apr</v>
      </c>
      <c r="V997" s="97" t="n">
        <v>477</v>
      </c>
      <c r="W997" s="102" t="n">
        <f aca="false">K997-V997</f>
        <v>-219</v>
      </c>
      <c r="X997" s="103" t="n">
        <f aca="false">IFERROR(IF(U997="Apr",(K997/V997-1)),0)</f>
        <v>-0.459119496855346</v>
      </c>
      <c r="Y997" s="104" t="str">
        <f aca="false">IF(T997&gt;0,IF(U997="","-",IF(X997&lt;0%,"DEGROWTH","GROWTH")))</f>
        <v>DEGROWTH</v>
      </c>
      <c r="Z997" s="75" t="n">
        <v>0</v>
      </c>
      <c r="AA997" s="70"/>
      <c r="AB997" s="70" t="s">
        <v>133</v>
      </c>
      <c r="AC997" s="70" t="s">
        <v>131</v>
      </c>
      <c r="AD997" s="3" t="n">
        <f aca="false">IF(K997=0,1,0)</f>
        <v>0</v>
      </c>
      <c r="AE997" s="76"/>
    </row>
    <row r="998" customFormat="false" ht="14.25" hidden="false" customHeight="true" outlineLevel="0" collapsed="false">
      <c r="A998" s="70" t="s">
        <v>131</v>
      </c>
      <c r="B998" s="72" t="s">
        <v>93</v>
      </c>
      <c r="C998" s="72" t="s">
        <v>2466</v>
      </c>
      <c r="D998" s="72" t="n">
        <v>1000003232</v>
      </c>
      <c r="E998" s="72" t="s">
        <v>2467</v>
      </c>
      <c r="F998" s="74" t="n">
        <v>44935</v>
      </c>
      <c r="G998" s="67" t="str">
        <f aca="false">IF(I998&gt;0,"Targeted Dealer","-")</f>
        <v>Targeted Dealer</v>
      </c>
      <c r="H998" s="67"/>
      <c r="I998" s="68" t="n">
        <v>100</v>
      </c>
      <c r="J998" s="68" t="n">
        <f aca="false">I998/$J$1*($J$1-$E$1)</f>
        <v>93.3333333333333</v>
      </c>
      <c r="K998" s="69" t="n">
        <v>24</v>
      </c>
      <c r="L998" s="69" t="n">
        <f aca="false">I998-K998</f>
        <v>76</v>
      </c>
      <c r="M998" s="69" t="n">
        <f aca="false">IFERROR((K998/J998%),"-")</f>
        <v>25.7142857142857</v>
      </c>
      <c r="N998" s="97" t="n">
        <v>28</v>
      </c>
      <c r="O998" s="98" t="str">
        <f aca="false">IF(F998&lt;=$P$2,"Mar","")</f>
        <v>Mar</v>
      </c>
      <c r="P998" s="97" t="n">
        <f aca="false">N998</f>
        <v>28</v>
      </c>
      <c r="Q998" s="99" t="n">
        <f aca="false">K998-P998</f>
        <v>-4</v>
      </c>
      <c r="R998" s="98" t="n">
        <f aca="false">IFERROR(IF(O998="Mar",(K998/P998-1))," ")</f>
        <v>-0.142857142857143</v>
      </c>
      <c r="S998" s="100" t="str">
        <f aca="false">IF(N998&gt;0,IF(O998="","-",IF(R998&lt;0%,"DEGROWTH","GROWTH")))</f>
        <v>DEGROWTH</v>
      </c>
      <c r="T998" s="69" t="n">
        <v>30</v>
      </c>
      <c r="U998" s="101" t="str">
        <f aca="false">IF(F998&lt;=$V$2,"Apr","")</f>
        <v>Apr</v>
      </c>
      <c r="V998" s="97" t="n">
        <v>30</v>
      </c>
      <c r="W998" s="102" t="n">
        <f aca="false">K998-V998</f>
        <v>-6</v>
      </c>
      <c r="X998" s="103" t="n">
        <f aca="false">IFERROR(IF(U998="Apr",(K998/V998-1)),0)</f>
        <v>-0.2</v>
      </c>
      <c r="Y998" s="104" t="str">
        <f aca="false">IF(T998&gt;0,IF(U998="","-",IF(X998&lt;0%,"DEGROWTH","GROWTH")))</f>
        <v>DEGROWTH</v>
      </c>
      <c r="Z998" s="75" t="n">
        <v>0</v>
      </c>
      <c r="AA998" s="70"/>
      <c r="AB998" s="70" t="s">
        <v>133</v>
      </c>
      <c r="AC998" s="70" t="s">
        <v>131</v>
      </c>
      <c r="AD998" s="3" t="n">
        <f aca="false">IF(K998=0,1,0)</f>
        <v>0</v>
      </c>
      <c r="AE998" s="76"/>
    </row>
    <row r="999" customFormat="false" ht="14.25" hidden="false" customHeight="true" outlineLevel="0" collapsed="false">
      <c r="A999" s="70" t="s">
        <v>131</v>
      </c>
      <c r="B999" s="72" t="s">
        <v>93</v>
      </c>
      <c r="C999" s="72" t="s">
        <v>348</v>
      </c>
      <c r="D999" s="72" t="n">
        <v>1000003387</v>
      </c>
      <c r="E999" s="72" t="s">
        <v>349</v>
      </c>
      <c r="F999" s="74" t="n">
        <v>44984</v>
      </c>
      <c r="G999" s="67" t="str">
        <f aca="false">IF(I999&gt;0,"Targeted Dealer","-")</f>
        <v>Targeted Dealer</v>
      </c>
      <c r="H999" s="67"/>
      <c r="I999" s="68" t="n">
        <v>12</v>
      </c>
      <c r="J999" s="68" t="n">
        <f aca="false">I999/$J$1*($J$1-$E$1)</f>
        <v>11.2</v>
      </c>
      <c r="K999" s="69" t="n">
        <v>12</v>
      </c>
      <c r="L999" s="69" t="n">
        <f aca="false">I999-K999</f>
        <v>0</v>
      </c>
      <c r="M999" s="69" t="n">
        <f aca="false">IFERROR((K999/J999%),"-")</f>
        <v>107.142857142857</v>
      </c>
      <c r="N999" s="97" t="n">
        <v>12</v>
      </c>
      <c r="O999" s="98" t="str">
        <f aca="false">IF(F999&lt;=$P$2,"Mar","")</f>
        <v>Mar</v>
      </c>
      <c r="P999" s="97" t="n">
        <f aca="false">N999</f>
        <v>12</v>
      </c>
      <c r="Q999" s="99" t="n">
        <f aca="false">K999-P999</f>
        <v>0</v>
      </c>
      <c r="R999" s="98" t="n">
        <f aca="false">IFERROR(IF(O999="Mar",(K999/P999-1))," ")</f>
        <v>0</v>
      </c>
      <c r="S999" s="100" t="str">
        <f aca="false">IF(N999&gt;0,IF(O999="","-",IF(R999&lt;0%,"DEGROWTH","GROWTH")))</f>
        <v>GROWTH</v>
      </c>
      <c r="T999" s="69" t="n">
        <v>12</v>
      </c>
      <c r="U999" s="101" t="str">
        <f aca="false">IF(F999&lt;=$V$2,"Apr","")</f>
        <v>Apr</v>
      </c>
      <c r="V999" s="97" t="n">
        <v>12</v>
      </c>
      <c r="W999" s="102" t="n">
        <f aca="false">K999-V999</f>
        <v>0</v>
      </c>
      <c r="X999" s="103" t="n">
        <f aca="false">IFERROR(IF(U999="Apr",(K999/V999-1)),0)</f>
        <v>0</v>
      </c>
      <c r="Y999" s="104" t="str">
        <f aca="false">IF(T999&gt;0,IF(U999="","-",IF(X999&lt;0%,"DEGROWTH","GROWTH")))</f>
        <v>GROWTH</v>
      </c>
      <c r="Z999" s="75" t="n">
        <v>0</v>
      </c>
      <c r="AA999" s="70"/>
      <c r="AB999" s="70" t="s">
        <v>133</v>
      </c>
      <c r="AC999" s="70" t="s">
        <v>131</v>
      </c>
      <c r="AD999" s="3" t="n">
        <f aca="false">IF(K999=0,1,0)</f>
        <v>0</v>
      </c>
      <c r="AE999" s="76"/>
    </row>
    <row r="1000" customFormat="false" ht="14.25" hidden="false" customHeight="true" outlineLevel="0" collapsed="false">
      <c r="A1000" s="70" t="s">
        <v>131</v>
      </c>
      <c r="B1000" s="72" t="s">
        <v>93</v>
      </c>
      <c r="C1000" s="72" t="s">
        <v>2468</v>
      </c>
      <c r="D1000" s="72" t="n">
        <v>1000003529</v>
      </c>
      <c r="E1000" s="72" t="s">
        <v>2469</v>
      </c>
      <c r="F1000" s="74" t="n">
        <v>45065</v>
      </c>
      <c r="G1000" s="67" t="str">
        <f aca="false">IF(I1000&gt;0,"Targeted Dealer","-")</f>
        <v>Targeted Dealer</v>
      </c>
      <c r="H1000" s="67"/>
      <c r="I1000" s="68" t="n">
        <v>50</v>
      </c>
      <c r="J1000" s="68" t="n">
        <f aca="false">I1000/$J$1*($J$1-$E$1)</f>
        <v>46.6666666666667</v>
      </c>
      <c r="K1000" s="69" t="n">
        <v>6</v>
      </c>
      <c r="L1000" s="69" t="n">
        <f aca="false">I1000-K1000</f>
        <v>44</v>
      </c>
      <c r="M1000" s="69" t="n">
        <f aca="false">IFERROR((K1000/J1000%),"-")</f>
        <v>12.8571428571429</v>
      </c>
      <c r="N1000" s="97" t="n">
        <v>18</v>
      </c>
      <c r="O1000" s="98" t="str">
        <f aca="false">IF(F1000&lt;=$P$2,"Mar","")</f>
        <v>Mar</v>
      </c>
      <c r="P1000" s="97" t="n">
        <f aca="false">N1000</f>
        <v>18</v>
      </c>
      <c r="Q1000" s="99" t="n">
        <f aca="false">K1000-P1000</f>
        <v>-12</v>
      </c>
      <c r="R1000" s="98" t="n">
        <f aca="false">IFERROR(IF(O1000="Mar",(K1000/P1000-1))," ")</f>
        <v>-0.666666666666667</v>
      </c>
      <c r="S1000" s="100" t="str">
        <f aca="false">IF(N1000&gt;0,IF(O1000="","-",IF(R1000&lt;0%,"DEGROWTH","GROWTH")))</f>
        <v>DEGROWTH</v>
      </c>
      <c r="T1000" s="69" t="n">
        <v>12</v>
      </c>
      <c r="U1000" s="101" t="str">
        <f aca="false">IF(F1000&lt;=$V$2,"Apr","")</f>
        <v>Apr</v>
      </c>
      <c r="V1000" s="97" t="n">
        <v>12</v>
      </c>
      <c r="W1000" s="102" t="n">
        <f aca="false">K1000-V1000</f>
        <v>-6</v>
      </c>
      <c r="X1000" s="103" t="n">
        <f aca="false">IFERROR(IF(U1000="Apr",(K1000/V1000-1)),0)</f>
        <v>-0.5</v>
      </c>
      <c r="Y1000" s="104" t="str">
        <f aca="false">IF(T1000&gt;0,IF(U1000="","-",IF(X1000&lt;0%,"DEGROWTH","GROWTH")))</f>
        <v>DEGROWTH</v>
      </c>
      <c r="Z1000" s="75" t="n">
        <v>0</v>
      </c>
      <c r="AA1000" s="70"/>
      <c r="AB1000" s="70" t="s">
        <v>133</v>
      </c>
      <c r="AC1000" s="70" t="s">
        <v>131</v>
      </c>
      <c r="AD1000" s="3" t="n">
        <f aca="false">IF(K1000=0,1,0)</f>
        <v>0</v>
      </c>
      <c r="AE1000" s="76"/>
    </row>
    <row r="1001" customFormat="false" ht="14.25" hidden="false" customHeight="true" outlineLevel="0" collapsed="false">
      <c r="A1001" s="70" t="s">
        <v>131</v>
      </c>
      <c r="B1001" s="72" t="s">
        <v>93</v>
      </c>
      <c r="C1001" s="72" t="s">
        <v>2470</v>
      </c>
      <c r="D1001" s="72" t="n">
        <v>1000003730</v>
      </c>
      <c r="E1001" s="72" t="s">
        <v>2471</v>
      </c>
      <c r="F1001" s="74" t="n">
        <v>45217</v>
      </c>
      <c r="G1001" s="67" t="str">
        <f aca="false">IF(I1001&gt;0,"Targeted Dealer","-")</f>
        <v>Targeted Dealer</v>
      </c>
      <c r="H1001" s="67"/>
      <c r="I1001" s="68" t="n">
        <v>170</v>
      </c>
      <c r="J1001" s="68" t="n">
        <f aca="false">I1001/$J$1*($J$1-$E$1)</f>
        <v>158.666666666667</v>
      </c>
      <c r="K1001" s="69" t="n">
        <v>261</v>
      </c>
      <c r="L1001" s="69" t="n">
        <f aca="false">I1001-K1001</f>
        <v>-91</v>
      </c>
      <c r="M1001" s="69" t="n">
        <f aca="false">IFERROR((K1001/J1001%),"-")</f>
        <v>164.495798319328</v>
      </c>
      <c r="N1001" s="97" t="n">
        <v>201</v>
      </c>
      <c r="O1001" s="98" t="str">
        <f aca="false">IF(F1001&lt;=$P$2,"Mar","")</f>
        <v>Mar</v>
      </c>
      <c r="P1001" s="97" t="n">
        <f aca="false">N1001</f>
        <v>201</v>
      </c>
      <c r="Q1001" s="99" t="n">
        <f aca="false">K1001-P1001</f>
        <v>60</v>
      </c>
      <c r="R1001" s="98" t="n">
        <f aca="false">IFERROR(IF(O1001="Mar",(K1001/P1001-1))," ")</f>
        <v>0.298507462686567</v>
      </c>
      <c r="S1001" s="100" t="str">
        <f aca="false">IF(N1001&gt;0,IF(O1001="","-",IF(R1001&lt;0%,"DEGROWTH","GROWTH")))</f>
        <v>GROWTH</v>
      </c>
      <c r="T1001" s="69" t="n">
        <v>132</v>
      </c>
      <c r="U1001" s="101" t="str">
        <f aca="false">IF(F1001&lt;=$V$2,"Apr","")</f>
        <v>Apr</v>
      </c>
      <c r="V1001" s="97" t="n">
        <v>132</v>
      </c>
      <c r="W1001" s="102" t="n">
        <f aca="false">K1001-V1001</f>
        <v>129</v>
      </c>
      <c r="X1001" s="103" t="n">
        <f aca="false">IFERROR(IF(U1001="Apr",(K1001/V1001-1)),0)</f>
        <v>0.977272727272727</v>
      </c>
      <c r="Y1001" s="104" t="str">
        <f aca="false">IF(T1001&gt;0,IF(U1001="","-",IF(X1001&lt;0%,"DEGROWTH","GROWTH")))</f>
        <v>GROWTH</v>
      </c>
      <c r="Z1001" s="75" t="n">
        <v>0</v>
      </c>
      <c r="AA1001" s="70"/>
      <c r="AB1001" s="70" t="s">
        <v>133</v>
      </c>
      <c r="AC1001" s="70" t="s">
        <v>131</v>
      </c>
      <c r="AD1001" s="3" t="n">
        <f aca="false">IF(K1001=0,1,0)</f>
        <v>0</v>
      </c>
      <c r="AE1001" s="76"/>
    </row>
    <row r="1002" customFormat="false" ht="14.25" hidden="false" customHeight="true" outlineLevel="0" collapsed="false">
      <c r="A1002" s="70" t="s">
        <v>131</v>
      </c>
      <c r="B1002" s="72" t="s">
        <v>93</v>
      </c>
      <c r="C1002" s="79" t="s">
        <v>2472</v>
      </c>
      <c r="D1002" s="79" t="n">
        <v>1000003869</v>
      </c>
      <c r="E1002" s="79" t="s">
        <v>2473</v>
      </c>
      <c r="F1002" s="74" t="n">
        <v>45349</v>
      </c>
      <c r="G1002" s="67" t="str">
        <f aca="false">IF(I1002&gt;0,"Targeted Dealer","-")</f>
        <v>Targeted Dealer</v>
      </c>
      <c r="H1002" s="67"/>
      <c r="I1002" s="68" t="n">
        <v>40</v>
      </c>
      <c r="J1002" s="68" t="n">
        <f aca="false">I1002/$J$1*($J$1-$E$1)</f>
        <v>37.3333333333333</v>
      </c>
      <c r="K1002" s="69" t="n">
        <v>24</v>
      </c>
      <c r="L1002" s="69" t="n">
        <f aca="false">I1002-K1002</f>
        <v>16</v>
      </c>
      <c r="M1002" s="69" t="n">
        <f aca="false">IFERROR((K1002/J1002%),"-")</f>
        <v>64.2857142857143</v>
      </c>
      <c r="N1002" s="97" t="n">
        <v>12</v>
      </c>
      <c r="O1002" s="98" t="str">
        <f aca="false">IF(F1002&lt;=$P$2,"Mar","")</f>
        <v>Mar</v>
      </c>
      <c r="P1002" s="97" t="n">
        <f aca="false">N1002</f>
        <v>12</v>
      </c>
      <c r="Q1002" s="99" t="n">
        <f aca="false">K1002-P1002</f>
        <v>12</v>
      </c>
      <c r="R1002" s="98" t="n">
        <f aca="false">IFERROR(IF(O1002="Mar",(K1002/P1002-1))," ")</f>
        <v>1</v>
      </c>
      <c r="S1002" s="100" t="str">
        <f aca="false">IF(N1002&gt;0,IF(O1002="","-",IF(R1002&lt;0%,"DEGROWTH","GROWTH")))</f>
        <v>GROWTH</v>
      </c>
      <c r="T1002" s="69" t="n">
        <v>30</v>
      </c>
      <c r="U1002" s="101" t="str">
        <f aca="false">IF(F1002&lt;=$V$2,"Apr","")</f>
        <v>Apr</v>
      </c>
      <c r="V1002" s="97" t="n">
        <v>30</v>
      </c>
      <c r="W1002" s="102" t="n">
        <f aca="false">K1002-V1002</f>
        <v>-6</v>
      </c>
      <c r="X1002" s="103" t="n">
        <f aca="false">IFERROR(IF(U1002="Apr",(K1002/V1002-1)),0)</f>
        <v>-0.2</v>
      </c>
      <c r="Y1002" s="104" t="str">
        <f aca="false">IF(T1002&gt;0,IF(U1002="","-",IF(X1002&lt;0%,"DEGROWTH","GROWTH")))</f>
        <v>DEGROWTH</v>
      </c>
      <c r="Z1002" s="75" t="n">
        <v>0</v>
      </c>
      <c r="AA1002" s="70"/>
      <c r="AB1002" s="70" t="s">
        <v>133</v>
      </c>
      <c r="AC1002" s="70" t="s">
        <v>131</v>
      </c>
      <c r="AD1002" s="3" t="n">
        <f aca="false">IF(K1002=0,1,0)</f>
        <v>0</v>
      </c>
      <c r="AE1002" s="76"/>
    </row>
    <row r="1003" customFormat="false" ht="14.25" hidden="false" customHeight="true" outlineLevel="0" collapsed="false">
      <c r="A1003" s="70" t="s">
        <v>131</v>
      </c>
      <c r="B1003" s="79" t="s">
        <v>93</v>
      </c>
      <c r="C1003" s="79" t="s">
        <v>2474</v>
      </c>
      <c r="D1003" s="79" t="n">
        <v>1000003898</v>
      </c>
      <c r="E1003" s="79" t="s">
        <v>2475</v>
      </c>
      <c r="F1003" s="74" t="n">
        <v>45381</v>
      </c>
      <c r="G1003" s="67" t="str">
        <f aca="false">IF(I1003&gt;0,"Targeted Dealer","-")</f>
        <v>Targeted Dealer</v>
      </c>
      <c r="H1003" s="67"/>
      <c r="I1003" s="68" t="n">
        <v>1400</v>
      </c>
      <c r="J1003" s="68" t="n">
        <f aca="false">I1003/$J$1*($J$1-$E$1)</f>
        <v>1306.66666666667</v>
      </c>
      <c r="K1003" s="69" t="n">
        <v>1572.05</v>
      </c>
      <c r="L1003" s="69" t="n">
        <f aca="false">I1003-K1003</f>
        <v>-172.05</v>
      </c>
      <c r="M1003" s="69" t="n">
        <f aca="false">IFERROR((K1003/J1003%),"-")</f>
        <v>120.309948979592</v>
      </c>
      <c r="N1003" s="97" t="n">
        <v>2327.6</v>
      </c>
      <c r="O1003" s="98" t="str">
        <f aca="false">IF(F1003&lt;=$P$2,"Mar","")</f>
        <v>Mar</v>
      </c>
      <c r="P1003" s="97" t="n">
        <f aca="false">N1003</f>
        <v>2327.6</v>
      </c>
      <c r="Q1003" s="99" t="n">
        <f aca="false">K1003-P1003</f>
        <v>-755.55</v>
      </c>
      <c r="R1003" s="98" t="n">
        <f aca="false">IFERROR(IF(O1003="Mar",(K1003/P1003-1))," ")</f>
        <v>-0.324604743083004</v>
      </c>
      <c r="S1003" s="100" t="str">
        <f aca="false">IF(N1003&gt;0,IF(O1003="","-",IF(R1003&lt;0%,"DEGROWTH","GROWTH")))</f>
        <v>DEGROWTH</v>
      </c>
      <c r="T1003" s="69" t="n">
        <v>1239</v>
      </c>
      <c r="U1003" s="101" t="str">
        <f aca="false">IF(F1003&lt;=$V$2,"Apr","")</f>
        <v>Apr</v>
      </c>
      <c r="V1003" s="97" t="n">
        <v>1239</v>
      </c>
      <c r="W1003" s="102" t="n">
        <f aca="false">K1003-V1003</f>
        <v>333.05</v>
      </c>
      <c r="X1003" s="103" t="n">
        <f aca="false">IFERROR(IF(U1003="Apr",(K1003/V1003-1)),0)</f>
        <v>0.268805488297014</v>
      </c>
      <c r="Y1003" s="104" t="str">
        <f aca="false">IF(T1003&gt;0,IF(U1003="","-",IF(X1003&lt;0%,"DEGROWTH","GROWTH")))</f>
        <v>GROWTH</v>
      </c>
      <c r="Z1003" s="75" t="n">
        <v>0</v>
      </c>
      <c r="AA1003" s="70"/>
      <c r="AB1003" s="70" t="s">
        <v>133</v>
      </c>
      <c r="AC1003" s="70" t="s">
        <v>131</v>
      </c>
      <c r="AD1003" s="3" t="n">
        <f aca="false">IF(K1003=0,1,0)</f>
        <v>0</v>
      </c>
      <c r="AE1003" s="76"/>
    </row>
    <row r="1004" customFormat="false" ht="14.25" hidden="false" customHeight="true" outlineLevel="0" collapsed="false">
      <c r="A1004" s="70" t="s">
        <v>131</v>
      </c>
      <c r="B1004" s="72" t="s">
        <v>98</v>
      </c>
      <c r="C1004" s="72" t="s">
        <v>2476</v>
      </c>
      <c r="D1004" s="72" t="n">
        <v>1000002667</v>
      </c>
      <c r="E1004" s="72" t="s">
        <v>2477</v>
      </c>
      <c r="F1004" s="74" t="n">
        <v>44739</v>
      </c>
      <c r="G1004" s="67" t="str">
        <f aca="false">IF(I1004&gt;0,"Targeted Dealer","-")</f>
        <v>Targeted Dealer</v>
      </c>
      <c r="H1004" s="67"/>
      <c r="I1004" s="68" t="n">
        <v>30</v>
      </c>
      <c r="J1004" s="68" t="n">
        <f aca="false">I1004/$J$1*($J$1-$E$1)</f>
        <v>28</v>
      </c>
      <c r="K1004" s="69" t="n">
        <v>72</v>
      </c>
      <c r="L1004" s="69" t="n">
        <f aca="false">I1004-K1004</f>
        <v>-42</v>
      </c>
      <c r="M1004" s="69" t="n">
        <f aca="false">IFERROR((K1004/J1004%),"-")</f>
        <v>257.142857142857</v>
      </c>
      <c r="N1004" s="97" t="n">
        <v>29</v>
      </c>
      <c r="O1004" s="98" t="str">
        <f aca="false">IF(F1004&lt;=$P$2,"Mar","")</f>
        <v>Mar</v>
      </c>
      <c r="P1004" s="97" t="n">
        <f aca="false">N1004</f>
        <v>29</v>
      </c>
      <c r="Q1004" s="99" t="n">
        <f aca="false">K1004-P1004</f>
        <v>43</v>
      </c>
      <c r="R1004" s="98" t="n">
        <f aca="false">IFERROR(IF(O1004="Mar",(K1004/P1004-1))," ")</f>
        <v>1.48275862068966</v>
      </c>
      <c r="S1004" s="100" t="str">
        <f aca="false">IF(N1004&gt;0,IF(O1004="","-",IF(R1004&lt;0%,"DEGROWTH","GROWTH")))</f>
        <v>GROWTH</v>
      </c>
      <c r="T1004" s="69" t="n">
        <v>11</v>
      </c>
      <c r="U1004" s="101" t="str">
        <f aca="false">IF(F1004&lt;=$V$2,"Apr","")</f>
        <v>Apr</v>
      </c>
      <c r="V1004" s="97" t="n">
        <v>11</v>
      </c>
      <c r="W1004" s="102" t="n">
        <f aca="false">K1004-V1004</f>
        <v>61</v>
      </c>
      <c r="X1004" s="103" t="n">
        <f aca="false">IFERROR(IF(U1004="Apr",(K1004/V1004-1)),0)</f>
        <v>5.54545454545455</v>
      </c>
      <c r="Y1004" s="104" t="str">
        <f aca="false">IF(T1004&gt;0,IF(U1004="","-",IF(X1004&lt;0%,"DEGROWTH","GROWTH")))</f>
        <v>GROWTH</v>
      </c>
      <c r="Z1004" s="75" t="n">
        <v>0</v>
      </c>
      <c r="AA1004" s="70"/>
      <c r="AB1004" s="70" t="s">
        <v>133</v>
      </c>
      <c r="AC1004" s="70" t="s">
        <v>131</v>
      </c>
      <c r="AD1004" s="3" t="n">
        <f aca="false">IF(K1004=0,1,0)</f>
        <v>0</v>
      </c>
      <c r="AE1004" s="76"/>
    </row>
    <row r="1005" customFormat="false" ht="14.25" hidden="false" customHeight="true" outlineLevel="0" collapsed="false">
      <c r="A1005" s="70" t="s">
        <v>131</v>
      </c>
      <c r="B1005" s="72" t="s">
        <v>98</v>
      </c>
      <c r="C1005" s="72" t="s">
        <v>2478</v>
      </c>
      <c r="D1005" s="72" t="n">
        <v>1000002659</v>
      </c>
      <c r="E1005" s="72" t="s">
        <v>2479</v>
      </c>
      <c r="F1005" s="74" t="n">
        <v>44739</v>
      </c>
      <c r="G1005" s="67" t="str">
        <f aca="false">IF(I1005&gt;0,"Targeted Dealer","-")</f>
        <v>Targeted Dealer</v>
      </c>
      <c r="H1005" s="67"/>
      <c r="I1005" s="68" t="n">
        <v>25</v>
      </c>
      <c r="J1005" s="68" t="n">
        <f aca="false">I1005/$J$1*($J$1-$E$1)</f>
        <v>23.3333333333333</v>
      </c>
      <c r="K1005" s="69" t="n">
        <v>0</v>
      </c>
      <c r="L1005" s="69" t="n">
        <f aca="false">I1005-K1005</f>
        <v>25</v>
      </c>
      <c r="M1005" s="69" t="n">
        <f aca="false">IFERROR((K1005/J1005%),"-")</f>
        <v>0</v>
      </c>
      <c r="N1005" s="97" t="n">
        <v>8</v>
      </c>
      <c r="O1005" s="98" t="str">
        <f aca="false">IF(F1005&lt;=$P$2,"Mar","")</f>
        <v>Mar</v>
      </c>
      <c r="P1005" s="97" t="n">
        <f aca="false">N1005</f>
        <v>8</v>
      </c>
      <c r="Q1005" s="99" t="n">
        <f aca="false">K1005-P1005</f>
        <v>-8</v>
      </c>
      <c r="R1005" s="98" t="n">
        <f aca="false">IFERROR(IF(O1005="Mar",(K1005/P1005-1))," ")</f>
        <v>-1</v>
      </c>
      <c r="S1005" s="100" t="str">
        <f aca="false">IF(N1005&gt;0,IF(O1005="","-",IF(R1005&lt;0%,"DEGROWTH","GROWTH")))</f>
        <v>DEGROWTH</v>
      </c>
      <c r="T1005" s="69" t="n">
        <v>0</v>
      </c>
      <c r="U1005" s="101" t="str">
        <f aca="false">IF(F1005&lt;=$V$2,"Apr","")</f>
        <v>Apr</v>
      </c>
      <c r="V1005" s="97" t="n">
        <v>0</v>
      </c>
      <c r="W1005" s="102" t="n">
        <f aca="false">K1005-V1005</f>
        <v>0</v>
      </c>
      <c r="X1005" s="103" t="n">
        <f aca="false">IFERROR(IF(U1005="Apr",(K1005/V1005-1)),0)</f>
        <v>0</v>
      </c>
      <c r="Y1005" s="106" t="b">
        <f aca="false">IF(T1005&gt;0,IF(U1005="","-",IF(X1005&lt;0%,"DEGROWTH","GROWTH")))</f>
        <v>0</v>
      </c>
      <c r="Z1005" s="75" t="n">
        <v>0</v>
      </c>
      <c r="AA1005" s="70"/>
      <c r="AB1005" s="70" t="s">
        <v>133</v>
      </c>
      <c r="AC1005" s="70" t="s">
        <v>131</v>
      </c>
      <c r="AD1005" s="3" t="n">
        <f aca="false">IF(K1005=0,1,0)</f>
        <v>1</v>
      </c>
      <c r="AE1005" s="76"/>
    </row>
    <row r="1006" customFormat="false" ht="14.25" hidden="false" customHeight="true" outlineLevel="0" collapsed="false">
      <c r="A1006" s="70" t="s">
        <v>131</v>
      </c>
      <c r="B1006" s="72" t="s">
        <v>98</v>
      </c>
      <c r="C1006" s="72" t="s">
        <v>2480</v>
      </c>
      <c r="D1006" s="72" t="n">
        <v>1000001879</v>
      </c>
      <c r="E1006" s="73" t="s">
        <v>2481</v>
      </c>
      <c r="F1006" s="74" t="n">
        <v>42059</v>
      </c>
      <c r="G1006" s="67" t="str">
        <f aca="false">IF(I1006&gt;0,"Targeted Dealer","-")</f>
        <v>Targeted Dealer</v>
      </c>
      <c r="H1006" s="67"/>
      <c r="I1006" s="68" t="n">
        <v>100</v>
      </c>
      <c r="J1006" s="68" t="n">
        <f aca="false">I1006/$J$1*($J$1-$E$1)</f>
        <v>93.3333333333333</v>
      </c>
      <c r="K1006" s="69" t="n">
        <v>54</v>
      </c>
      <c r="L1006" s="69" t="n">
        <f aca="false">I1006-K1006</f>
        <v>46</v>
      </c>
      <c r="M1006" s="69" t="n">
        <f aca="false">IFERROR((K1006/J1006%),"-")</f>
        <v>57.8571428571429</v>
      </c>
      <c r="N1006" s="97" t="n">
        <v>41</v>
      </c>
      <c r="O1006" s="98" t="str">
        <f aca="false">IF(F1006&lt;=$P$2,"Mar","")</f>
        <v>Mar</v>
      </c>
      <c r="P1006" s="97" t="n">
        <f aca="false">N1006</f>
        <v>41</v>
      </c>
      <c r="Q1006" s="99" t="n">
        <f aca="false">K1006-P1006</f>
        <v>13</v>
      </c>
      <c r="R1006" s="98" t="n">
        <f aca="false">IFERROR(IF(O1006="Mar",(K1006/P1006-1))," ")</f>
        <v>0.317073170731707</v>
      </c>
      <c r="S1006" s="100" t="str">
        <f aca="false">IF(N1006&gt;0,IF(O1006="","-",IF(R1006&lt;0%,"DEGROWTH","GROWTH")))</f>
        <v>GROWTH</v>
      </c>
      <c r="T1006" s="69" t="n">
        <v>12</v>
      </c>
      <c r="U1006" s="101" t="str">
        <f aca="false">IF(F1006&lt;=$V$2,"Apr","")</f>
        <v>Apr</v>
      </c>
      <c r="V1006" s="97" t="n">
        <v>12</v>
      </c>
      <c r="W1006" s="102" t="n">
        <f aca="false">K1006-V1006</f>
        <v>42</v>
      </c>
      <c r="X1006" s="103" t="n">
        <f aca="false">IFERROR(IF(U1006="Apr",(K1006/V1006-1)),0)</f>
        <v>3.5</v>
      </c>
      <c r="Y1006" s="104" t="str">
        <f aca="false">IF(T1006&gt;0,IF(U1006="","-",IF(X1006&lt;0%,"DEGROWTH","GROWTH")))</f>
        <v>GROWTH</v>
      </c>
      <c r="Z1006" s="75" t="n">
        <v>0</v>
      </c>
      <c r="AA1006" s="70"/>
      <c r="AB1006" s="70" t="s">
        <v>133</v>
      </c>
      <c r="AC1006" s="70" t="s">
        <v>131</v>
      </c>
      <c r="AD1006" s="3" t="n">
        <f aca="false">IF(K1006=0,1,0)</f>
        <v>0</v>
      </c>
      <c r="AE1006" s="76"/>
    </row>
    <row r="1007" customFormat="false" ht="14.25" hidden="false" customHeight="true" outlineLevel="0" collapsed="false">
      <c r="A1007" s="70" t="s">
        <v>131</v>
      </c>
      <c r="B1007" s="72" t="s">
        <v>98</v>
      </c>
      <c r="C1007" s="72" t="s">
        <v>2482</v>
      </c>
      <c r="D1007" s="72" t="n">
        <v>1000001887</v>
      </c>
      <c r="E1007" s="73" t="s">
        <v>2483</v>
      </c>
      <c r="F1007" s="74" t="n">
        <v>42116</v>
      </c>
      <c r="G1007" s="67" t="str">
        <f aca="false">IF(I1007&gt;0,"Targeted Dealer","-")</f>
        <v>Targeted Dealer</v>
      </c>
      <c r="H1007" s="67"/>
      <c r="I1007" s="68" t="n">
        <v>225</v>
      </c>
      <c r="J1007" s="68" t="n">
        <f aca="false">I1007/$J$1*($J$1-$E$1)</f>
        <v>210</v>
      </c>
      <c r="K1007" s="69" t="n">
        <v>116</v>
      </c>
      <c r="L1007" s="69" t="n">
        <f aca="false">I1007-K1007</f>
        <v>109</v>
      </c>
      <c r="M1007" s="69" t="n">
        <f aca="false">IFERROR((K1007/J1007%),"-")</f>
        <v>55.2380952380952</v>
      </c>
      <c r="N1007" s="97" t="n">
        <v>188.5</v>
      </c>
      <c r="O1007" s="98" t="str">
        <f aca="false">IF(F1007&lt;=$P$2,"Mar","")</f>
        <v>Mar</v>
      </c>
      <c r="P1007" s="97" t="n">
        <f aca="false">N1007</f>
        <v>188.5</v>
      </c>
      <c r="Q1007" s="99" t="n">
        <f aca="false">K1007-P1007</f>
        <v>-72.5</v>
      </c>
      <c r="R1007" s="98" t="n">
        <f aca="false">IFERROR(IF(O1007="Mar",(K1007/P1007-1))," ")</f>
        <v>-0.384615384615385</v>
      </c>
      <c r="S1007" s="100" t="str">
        <f aca="false">IF(N1007&gt;0,IF(O1007="","-",IF(R1007&lt;0%,"DEGROWTH","GROWTH")))</f>
        <v>DEGROWTH</v>
      </c>
      <c r="T1007" s="69" t="n">
        <v>135.5</v>
      </c>
      <c r="U1007" s="101" t="str">
        <f aca="false">IF(F1007&lt;=$V$2,"Apr","")</f>
        <v>Apr</v>
      </c>
      <c r="V1007" s="97" t="n">
        <v>135.5</v>
      </c>
      <c r="W1007" s="102" t="n">
        <f aca="false">K1007-V1007</f>
        <v>-19.5</v>
      </c>
      <c r="X1007" s="103" t="n">
        <f aca="false">IFERROR(IF(U1007="Apr",(K1007/V1007-1)),0)</f>
        <v>-0.143911439114391</v>
      </c>
      <c r="Y1007" s="104" t="str">
        <f aca="false">IF(T1007&gt;0,IF(U1007="","-",IF(X1007&lt;0%,"DEGROWTH","GROWTH")))</f>
        <v>DEGROWTH</v>
      </c>
      <c r="Z1007" s="75" t="n">
        <v>0</v>
      </c>
      <c r="AA1007" s="70"/>
      <c r="AB1007" s="70" t="s">
        <v>133</v>
      </c>
      <c r="AC1007" s="70" t="s">
        <v>131</v>
      </c>
      <c r="AD1007" s="3" t="n">
        <f aca="false">IF(K1007=0,1,0)</f>
        <v>0</v>
      </c>
      <c r="AE1007" s="76"/>
    </row>
    <row r="1008" customFormat="false" ht="14.25" hidden="false" customHeight="true" outlineLevel="0" collapsed="false">
      <c r="A1008" s="70" t="s">
        <v>131</v>
      </c>
      <c r="B1008" s="72" t="s">
        <v>98</v>
      </c>
      <c r="C1008" s="72" t="s">
        <v>2484</v>
      </c>
      <c r="D1008" s="72" t="n">
        <v>1000001892</v>
      </c>
      <c r="E1008" s="73" t="s">
        <v>2485</v>
      </c>
      <c r="F1008" s="74" t="n">
        <v>42214</v>
      </c>
      <c r="G1008" s="67" t="str">
        <f aca="false">IF(I1008&gt;0,"Targeted Dealer","-")</f>
        <v>Targeted Dealer</v>
      </c>
      <c r="H1008" s="67"/>
      <c r="I1008" s="68" t="n">
        <v>385</v>
      </c>
      <c r="J1008" s="68" t="n">
        <f aca="false">I1008/$J$1*($J$1-$E$1)</f>
        <v>359.333333333333</v>
      </c>
      <c r="K1008" s="69" t="n">
        <v>714.75</v>
      </c>
      <c r="L1008" s="69" t="n">
        <f aca="false">I1008-K1008</f>
        <v>-329.75</v>
      </c>
      <c r="M1008" s="69" t="n">
        <f aca="false">IFERROR((K1008/J1008%),"-")</f>
        <v>198.910018552876</v>
      </c>
      <c r="N1008" s="97" t="n">
        <v>611.75</v>
      </c>
      <c r="O1008" s="98" t="str">
        <f aca="false">IF(F1008&lt;=$P$2,"Mar","")</f>
        <v>Mar</v>
      </c>
      <c r="P1008" s="97" t="n">
        <f aca="false">N1008</f>
        <v>611.75</v>
      </c>
      <c r="Q1008" s="99" t="n">
        <f aca="false">K1008-P1008</f>
        <v>103</v>
      </c>
      <c r="R1008" s="98" t="n">
        <f aca="false">IFERROR(IF(O1008="Mar",(K1008/P1008-1))," ")</f>
        <v>0.168369431957499</v>
      </c>
      <c r="S1008" s="100" t="str">
        <f aca="false">IF(N1008&gt;0,IF(O1008="","-",IF(R1008&lt;0%,"DEGROWTH","GROWTH")))</f>
        <v>GROWTH</v>
      </c>
      <c r="T1008" s="69" t="n">
        <v>165.75</v>
      </c>
      <c r="U1008" s="101" t="str">
        <f aca="false">IF(F1008&lt;=$V$2,"Apr","")</f>
        <v>Apr</v>
      </c>
      <c r="V1008" s="97" t="n">
        <v>165.75</v>
      </c>
      <c r="W1008" s="102" t="n">
        <f aca="false">K1008-V1008</f>
        <v>549</v>
      </c>
      <c r="X1008" s="103" t="n">
        <f aca="false">IFERROR(IF(U1008="Apr",(K1008/V1008-1)),0)</f>
        <v>3.31221719457014</v>
      </c>
      <c r="Y1008" s="104" t="str">
        <f aca="false">IF(T1008&gt;0,IF(U1008="","-",IF(X1008&lt;0%,"DEGROWTH","GROWTH")))</f>
        <v>GROWTH</v>
      </c>
      <c r="Z1008" s="75" t="n">
        <v>0</v>
      </c>
      <c r="AA1008" s="70"/>
      <c r="AB1008" s="70" t="s">
        <v>133</v>
      </c>
      <c r="AC1008" s="70" t="s">
        <v>131</v>
      </c>
      <c r="AD1008" s="3" t="n">
        <f aca="false">IF(K1008=0,1,0)</f>
        <v>0</v>
      </c>
      <c r="AE1008" s="76"/>
    </row>
    <row r="1009" customFormat="false" ht="14.25" hidden="false" customHeight="true" outlineLevel="0" collapsed="false">
      <c r="A1009" s="70" t="s">
        <v>131</v>
      </c>
      <c r="B1009" s="72" t="s">
        <v>98</v>
      </c>
      <c r="C1009" s="72" t="s">
        <v>2486</v>
      </c>
      <c r="D1009" s="72" t="n">
        <v>1000001874</v>
      </c>
      <c r="E1009" s="73" t="s">
        <v>2487</v>
      </c>
      <c r="F1009" s="74" t="n">
        <v>42220</v>
      </c>
      <c r="G1009" s="67" t="str">
        <f aca="false">IF(I1009&gt;0,"Targeted Dealer","-")</f>
        <v>Targeted Dealer</v>
      </c>
      <c r="H1009" s="67"/>
      <c r="I1009" s="68" t="n">
        <v>195</v>
      </c>
      <c r="J1009" s="68" t="n">
        <f aca="false">I1009/$J$1*($J$1-$E$1)</f>
        <v>182</v>
      </c>
      <c r="K1009" s="69" t="n">
        <v>175</v>
      </c>
      <c r="L1009" s="69" t="n">
        <f aca="false">I1009-K1009</f>
        <v>20</v>
      </c>
      <c r="M1009" s="69" t="n">
        <f aca="false">IFERROR((K1009/J1009%),"-")</f>
        <v>96.1538461538462</v>
      </c>
      <c r="N1009" s="97" t="n">
        <v>138.5</v>
      </c>
      <c r="O1009" s="98" t="str">
        <f aca="false">IF(F1009&lt;=$P$2,"Mar","")</f>
        <v>Mar</v>
      </c>
      <c r="P1009" s="97" t="n">
        <f aca="false">N1009</f>
        <v>138.5</v>
      </c>
      <c r="Q1009" s="99" t="n">
        <f aca="false">K1009-P1009</f>
        <v>36.5</v>
      </c>
      <c r="R1009" s="98" t="n">
        <f aca="false">IFERROR(IF(O1009="Mar",(K1009/P1009-1))," ")</f>
        <v>0.263537906137184</v>
      </c>
      <c r="S1009" s="100" t="str">
        <f aca="false">IF(N1009&gt;0,IF(O1009="","-",IF(R1009&lt;0%,"DEGROWTH","GROWTH")))</f>
        <v>GROWTH</v>
      </c>
      <c r="T1009" s="69" t="n">
        <v>83.25</v>
      </c>
      <c r="U1009" s="101" t="str">
        <f aca="false">IF(F1009&lt;=$V$2,"Apr","")</f>
        <v>Apr</v>
      </c>
      <c r="V1009" s="97" t="n">
        <v>83.25</v>
      </c>
      <c r="W1009" s="102" t="n">
        <f aca="false">K1009-V1009</f>
        <v>91.75</v>
      </c>
      <c r="X1009" s="103" t="n">
        <f aca="false">IFERROR(IF(U1009="Apr",(K1009/V1009-1)),0)</f>
        <v>1.1021021021021</v>
      </c>
      <c r="Y1009" s="104" t="str">
        <f aca="false">IF(T1009&gt;0,IF(U1009="","-",IF(X1009&lt;0%,"DEGROWTH","GROWTH")))</f>
        <v>GROWTH</v>
      </c>
      <c r="Z1009" s="75" t="n">
        <v>0</v>
      </c>
      <c r="AA1009" s="70"/>
      <c r="AB1009" s="70" t="s">
        <v>133</v>
      </c>
      <c r="AC1009" s="70" t="s">
        <v>131</v>
      </c>
      <c r="AD1009" s="3" t="n">
        <f aca="false">IF(K1009=0,1,0)</f>
        <v>0</v>
      </c>
      <c r="AE1009" s="76"/>
    </row>
    <row r="1010" customFormat="false" ht="14.25" hidden="false" customHeight="true" outlineLevel="0" collapsed="false">
      <c r="A1010" s="70" t="s">
        <v>131</v>
      </c>
      <c r="B1010" s="72" t="s">
        <v>98</v>
      </c>
      <c r="C1010" s="72" t="s">
        <v>2488</v>
      </c>
      <c r="D1010" s="72" t="n">
        <v>1000001877</v>
      </c>
      <c r="E1010" s="73" t="s">
        <v>2489</v>
      </c>
      <c r="F1010" s="74" t="n">
        <v>42343</v>
      </c>
      <c r="G1010" s="67" t="str">
        <f aca="false">IF(I1010&gt;0,"Targeted Dealer","-")</f>
        <v>Targeted Dealer</v>
      </c>
      <c r="H1010" s="67"/>
      <c r="I1010" s="68" t="n">
        <v>175</v>
      </c>
      <c r="J1010" s="68" t="n">
        <f aca="false">I1010/$J$1*($J$1-$E$1)</f>
        <v>163.333333333333</v>
      </c>
      <c r="K1010" s="69" t="n">
        <v>60.5</v>
      </c>
      <c r="L1010" s="69" t="n">
        <f aca="false">I1010-K1010</f>
        <v>114.5</v>
      </c>
      <c r="M1010" s="69" t="n">
        <f aca="false">IFERROR((K1010/J1010%),"-")</f>
        <v>37.0408163265306</v>
      </c>
      <c r="N1010" s="97" t="n">
        <v>559</v>
      </c>
      <c r="O1010" s="98" t="str">
        <f aca="false">IF(F1010&lt;=$P$2,"Mar","")</f>
        <v>Mar</v>
      </c>
      <c r="P1010" s="97" t="n">
        <f aca="false">N1010</f>
        <v>559</v>
      </c>
      <c r="Q1010" s="99" t="n">
        <f aca="false">K1010-P1010</f>
        <v>-498.5</v>
      </c>
      <c r="R1010" s="98" t="n">
        <f aca="false">IFERROR(IF(O1010="Mar",(K1010/P1010-1))," ")</f>
        <v>-0.891771019677996</v>
      </c>
      <c r="S1010" s="100" t="str">
        <f aca="false">IF(N1010&gt;0,IF(O1010="","-",IF(R1010&lt;0%,"DEGROWTH","GROWTH")))</f>
        <v>DEGROWTH</v>
      </c>
      <c r="T1010" s="69" t="n">
        <v>365</v>
      </c>
      <c r="U1010" s="101" t="str">
        <f aca="false">IF(F1010&lt;=$V$2,"Apr","")</f>
        <v>Apr</v>
      </c>
      <c r="V1010" s="97" t="n">
        <v>365</v>
      </c>
      <c r="W1010" s="102" t="n">
        <f aca="false">K1010-V1010</f>
        <v>-304.5</v>
      </c>
      <c r="X1010" s="103" t="n">
        <f aca="false">IFERROR(IF(U1010="Apr",(K1010/V1010-1)),0)</f>
        <v>-0.834246575342466</v>
      </c>
      <c r="Y1010" s="104" t="str">
        <f aca="false">IF(T1010&gt;0,IF(U1010="","-",IF(X1010&lt;0%,"DEGROWTH","GROWTH")))</f>
        <v>DEGROWTH</v>
      </c>
      <c r="Z1010" s="75" t="n">
        <v>0</v>
      </c>
      <c r="AA1010" s="70"/>
      <c r="AB1010" s="70" t="s">
        <v>133</v>
      </c>
      <c r="AC1010" s="70" t="s">
        <v>131</v>
      </c>
      <c r="AD1010" s="3" t="n">
        <f aca="false">IF(K1010=0,1,0)</f>
        <v>0</v>
      </c>
      <c r="AE1010" s="76"/>
    </row>
    <row r="1011" customFormat="false" ht="14.25" hidden="false" customHeight="true" outlineLevel="0" collapsed="false">
      <c r="A1011" s="70" t="s">
        <v>131</v>
      </c>
      <c r="B1011" s="72" t="s">
        <v>98</v>
      </c>
      <c r="C1011" s="72" t="s">
        <v>2490</v>
      </c>
      <c r="D1011" s="72" t="n">
        <v>1000001901</v>
      </c>
      <c r="E1011" s="73" t="s">
        <v>2491</v>
      </c>
      <c r="F1011" s="74" t="n">
        <v>43479</v>
      </c>
      <c r="G1011" s="67" t="str">
        <f aca="false">IF(I1011&gt;0,"Targeted Dealer","-")</f>
        <v>Targeted Dealer</v>
      </c>
      <c r="H1011" s="67"/>
      <c r="I1011" s="68" t="n">
        <v>495</v>
      </c>
      <c r="J1011" s="68" t="n">
        <f aca="false">I1011/$J$1*($J$1-$E$1)</f>
        <v>462</v>
      </c>
      <c r="K1011" s="69" t="n">
        <v>884</v>
      </c>
      <c r="L1011" s="69" t="n">
        <f aca="false">I1011-K1011</f>
        <v>-389</v>
      </c>
      <c r="M1011" s="69" t="n">
        <f aca="false">IFERROR((K1011/J1011%),"-")</f>
        <v>191.341991341991</v>
      </c>
      <c r="N1011" s="97" t="n">
        <v>544.75</v>
      </c>
      <c r="O1011" s="98" t="str">
        <f aca="false">IF(F1011&lt;=$P$2,"Mar","")</f>
        <v>Mar</v>
      </c>
      <c r="P1011" s="97" t="n">
        <f aca="false">N1011</f>
        <v>544.75</v>
      </c>
      <c r="Q1011" s="99" t="n">
        <f aca="false">K1011-P1011</f>
        <v>339.25</v>
      </c>
      <c r="R1011" s="98" t="n">
        <f aca="false">IFERROR(IF(O1011="Mar",(K1011/P1011-1))," ")</f>
        <v>0.622762735199633</v>
      </c>
      <c r="S1011" s="100" t="str">
        <f aca="false">IF(N1011&gt;0,IF(O1011="","-",IF(R1011&lt;0%,"DEGROWTH","GROWTH")))</f>
        <v>GROWTH</v>
      </c>
      <c r="T1011" s="69" t="n">
        <v>283</v>
      </c>
      <c r="U1011" s="101" t="str">
        <f aca="false">IF(F1011&lt;=$V$2,"Apr","")</f>
        <v>Apr</v>
      </c>
      <c r="V1011" s="97" t="n">
        <v>283</v>
      </c>
      <c r="W1011" s="102" t="n">
        <f aca="false">K1011-V1011</f>
        <v>601</v>
      </c>
      <c r="X1011" s="103" t="n">
        <f aca="false">IFERROR(IF(U1011="Apr",(K1011/V1011-1)),0)</f>
        <v>2.12367491166078</v>
      </c>
      <c r="Y1011" s="104" t="str">
        <f aca="false">IF(T1011&gt;0,IF(U1011="","-",IF(X1011&lt;0%,"DEGROWTH","GROWTH")))</f>
        <v>GROWTH</v>
      </c>
      <c r="Z1011" s="75" t="n">
        <v>0</v>
      </c>
      <c r="AA1011" s="70"/>
      <c r="AB1011" s="70" t="s">
        <v>133</v>
      </c>
      <c r="AC1011" s="70" t="s">
        <v>131</v>
      </c>
      <c r="AD1011" s="3" t="n">
        <f aca="false">IF(K1011=0,1,0)</f>
        <v>0</v>
      </c>
      <c r="AE1011" s="76"/>
    </row>
    <row r="1012" customFormat="false" ht="14.25" hidden="false" customHeight="true" outlineLevel="0" collapsed="false">
      <c r="A1012" s="70" t="s">
        <v>131</v>
      </c>
      <c r="B1012" s="72" t="s">
        <v>98</v>
      </c>
      <c r="C1012" s="72" t="s">
        <v>2492</v>
      </c>
      <c r="D1012" s="72" t="n">
        <v>1000002781</v>
      </c>
      <c r="E1012" s="72" t="s">
        <v>2493</v>
      </c>
      <c r="F1012" s="74" t="n">
        <v>44699</v>
      </c>
      <c r="G1012" s="67" t="str">
        <f aca="false">IF(I1012&gt;0,"Targeted Dealer","-")</f>
        <v>Targeted Dealer</v>
      </c>
      <c r="H1012" s="67"/>
      <c r="I1012" s="68" t="n">
        <v>35</v>
      </c>
      <c r="J1012" s="68" t="n">
        <f aca="false">I1012/$J$1*($J$1-$E$1)</f>
        <v>32.6666666666667</v>
      </c>
      <c r="K1012" s="69" t="n">
        <v>38</v>
      </c>
      <c r="L1012" s="69" t="n">
        <f aca="false">I1012-K1012</f>
        <v>-3</v>
      </c>
      <c r="M1012" s="69" t="n">
        <f aca="false">IFERROR((K1012/J1012%),"-")</f>
        <v>116.326530612245</v>
      </c>
      <c r="N1012" s="97" t="n">
        <v>66</v>
      </c>
      <c r="O1012" s="98" t="str">
        <f aca="false">IF(F1012&lt;=$P$2,"Mar","")</f>
        <v>Mar</v>
      </c>
      <c r="P1012" s="97" t="n">
        <f aca="false">N1012</f>
        <v>66</v>
      </c>
      <c r="Q1012" s="99" t="n">
        <f aca="false">K1012-P1012</f>
        <v>-28</v>
      </c>
      <c r="R1012" s="98" t="n">
        <f aca="false">IFERROR(IF(O1012="Mar",(K1012/P1012-1))," ")</f>
        <v>-0.424242424242424</v>
      </c>
      <c r="S1012" s="100" t="str">
        <f aca="false">IF(N1012&gt;0,IF(O1012="","-",IF(R1012&lt;0%,"DEGROWTH","GROWTH")))</f>
        <v>DEGROWTH</v>
      </c>
      <c r="T1012" s="69" t="n">
        <v>0</v>
      </c>
      <c r="U1012" s="101" t="str">
        <f aca="false">IF(F1012&lt;=$V$2,"Apr","")</f>
        <v>Apr</v>
      </c>
      <c r="V1012" s="97" t="n">
        <v>0</v>
      </c>
      <c r="W1012" s="102" t="n">
        <f aca="false">K1012-V1012</f>
        <v>38</v>
      </c>
      <c r="X1012" s="103" t="n">
        <f aca="false">IFERROR(IF(U1012="Apr",(K1012/V1012-1)),0)</f>
        <v>0</v>
      </c>
      <c r="Y1012" s="106" t="b">
        <f aca="false">IF(T1012&gt;0,IF(U1012="","-",IF(X1012&lt;0%,"DEGROWTH","GROWTH")))</f>
        <v>0</v>
      </c>
      <c r="Z1012" s="75" t="n">
        <v>0</v>
      </c>
      <c r="AA1012" s="70"/>
      <c r="AB1012" s="70" t="s">
        <v>133</v>
      </c>
      <c r="AC1012" s="70" t="s">
        <v>131</v>
      </c>
      <c r="AD1012" s="3" t="n">
        <f aca="false">IF(K1012=0,1,0)</f>
        <v>0</v>
      </c>
      <c r="AE1012" s="76"/>
    </row>
    <row r="1013" customFormat="false" ht="14.25" hidden="false" customHeight="true" outlineLevel="0" collapsed="false">
      <c r="A1013" s="70" t="s">
        <v>131</v>
      </c>
      <c r="B1013" s="72" t="s">
        <v>98</v>
      </c>
      <c r="C1013" s="72" t="s">
        <v>2494</v>
      </c>
      <c r="D1013" s="72" t="n">
        <v>1000003495</v>
      </c>
      <c r="E1013" s="72" t="s">
        <v>2495</v>
      </c>
      <c r="F1013" s="74" t="n">
        <v>45041</v>
      </c>
      <c r="G1013" s="67" t="str">
        <f aca="false">IF(I1013&gt;0,"Targeted Dealer","-")</f>
        <v>Targeted Dealer</v>
      </c>
      <c r="H1013" s="67"/>
      <c r="I1013" s="68" t="n">
        <v>145</v>
      </c>
      <c r="J1013" s="68" t="n">
        <f aca="false">I1013/$J$1*($J$1-$E$1)</f>
        <v>135.333333333333</v>
      </c>
      <c r="K1013" s="69" t="n">
        <v>156</v>
      </c>
      <c r="L1013" s="69" t="n">
        <f aca="false">I1013-K1013</f>
        <v>-11</v>
      </c>
      <c r="M1013" s="69" t="n">
        <f aca="false">IFERROR((K1013/J1013%),"-")</f>
        <v>115.270935960591</v>
      </c>
      <c r="N1013" s="97" t="n">
        <v>161.5</v>
      </c>
      <c r="O1013" s="98" t="str">
        <f aca="false">IF(F1013&lt;=$P$2,"Mar","")</f>
        <v>Mar</v>
      </c>
      <c r="P1013" s="97" t="n">
        <f aca="false">N1013</f>
        <v>161.5</v>
      </c>
      <c r="Q1013" s="99" t="n">
        <f aca="false">K1013-P1013</f>
        <v>-5.5</v>
      </c>
      <c r="R1013" s="98" t="n">
        <f aca="false">IFERROR(IF(O1013="Mar",(K1013/P1013-1))," ")</f>
        <v>-0.0340557275541795</v>
      </c>
      <c r="S1013" s="100" t="str">
        <f aca="false">IF(N1013&gt;0,IF(O1013="","-",IF(R1013&lt;0%,"DEGROWTH","GROWTH")))</f>
        <v>DEGROWTH</v>
      </c>
      <c r="T1013" s="69" t="n">
        <v>90</v>
      </c>
      <c r="U1013" s="101" t="str">
        <f aca="false">IF(F1013&lt;=$V$2,"Apr","")</f>
        <v>Apr</v>
      </c>
      <c r="V1013" s="97" t="n">
        <v>90</v>
      </c>
      <c r="W1013" s="102" t="n">
        <f aca="false">K1013-V1013</f>
        <v>66</v>
      </c>
      <c r="X1013" s="103" t="n">
        <f aca="false">IFERROR(IF(U1013="Apr",(K1013/V1013-1)),0)</f>
        <v>0.733333333333333</v>
      </c>
      <c r="Y1013" s="104" t="str">
        <f aca="false">IF(T1013&gt;0,IF(U1013="","-",IF(X1013&lt;0%,"DEGROWTH","GROWTH")))</f>
        <v>GROWTH</v>
      </c>
      <c r="Z1013" s="75" t="n">
        <v>0</v>
      </c>
      <c r="AA1013" s="70"/>
      <c r="AB1013" s="70" t="s">
        <v>133</v>
      </c>
      <c r="AC1013" s="70" t="s">
        <v>131</v>
      </c>
      <c r="AD1013" s="3" t="n">
        <f aca="false">IF(K1013=0,1,0)</f>
        <v>0</v>
      </c>
      <c r="AE1013" s="76"/>
    </row>
    <row r="1014" customFormat="false" ht="14.25" hidden="false" customHeight="true" outlineLevel="0" collapsed="false">
      <c r="A1014" s="70" t="s">
        <v>131</v>
      </c>
      <c r="B1014" s="72" t="s">
        <v>98</v>
      </c>
      <c r="C1014" s="72" t="s">
        <v>2496</v>
      </c>
      <c r="D1014" s="72" t="n">
        <v>1000003658</v>
      </c>
      <c r="E1014" s="72" t="s">
        <v>2497</v>
      </c>
      <c r="F1014" s="74" t="n">
        <v>45136</v>
      </c>
      <c r="G1014" s="67" t="str">
        <f aca="false">IF(I1014&gt;0,"Targeted Dealer","-")</f>
        <v>Targeted Dealer</v>
      </c>
      <c r="H1014" s="67"/>
      <c r="I1014" s="68" t="n">
        <v>145</v>
      </c>
      <c r="J1014" s="68" t="n">
        <f aca="false">I1014/$J$1*($J$1-$E$1)</f>
        <v>135.333333333333</v>
      </c>
      <c r="K1014" s="69" t="n">
        <v>470</v>
      </c>
      <c r="L1014" s="69" t="n">
        <f aca="false">I1014-K1014</f>
        <v>-325</v>
      </c>
      <c r="M1014" s="69" t="n">
        <f aca="false">IFERROR((K1014/J1014%),"-")</f>
        <v>347.290640394089</v>
      </c>
      <c r="N1014" s="97" t="n">
        <v>212.75</v>
      </c>
      <c r="O1014" s="98" t="str">
        <f aca="false">IF(F1014&lt;=$P$2,"Mar","")</f>
        <v>Mar</v>
      </c>
      <c r="P1014" s="97" t="n">
        <f aca="false">N1014</f>
        <v>212.75</v>
      </c>
      <c r="Q1014" s="99" t="n">
        <f aca="false">K1014-P1014</f>
        <v>257.25</v>
      </c>
      <c r="R1014" s="98" t="n">
        <f aca="false">IFERROR(IF(O1014="Mar",(K1014/P1014-1))," ")</f>
        <v>1.20916568742656</v>
      </c>
      <c r="S1014" s="100" t="str">
        <f aca="false">IF(N1014&gt;0,IF(O1014="","-",IF(R1014&lt;0%,"DEGROWTH","GROWTH")))</f>
        <v>GROWTH</v>
      </c>
      <c r="T1014" s="69" t="n">
        <v>0</v>
      </c>
      <c r="U1014" s="101" t="str">
        <f aca="false">IF(F1014&lt;=$V$2,"Apr","")</f>
        <v>Apr</v>
      </c>
      <c r="V1014" s="97" t="n">
        <v>0</v>
      </c>
      <c r="W1014" s="102" t="n">
        <f aca="false">K1014-V1014</f>
        <v>470</v>
      </c>
      <c r="X1014" s="103" t="n">
        <f aca="false">IFERROR(IF(U1014="Apr",(K1014/V1014-1)),0)</f>
        <v>0</v>
      </c>
      <c r="Y1014" s="106" t="b">
        <f aca="false">IF(T1014&gt;0,IF(U1014="","-",IF(X1014&lt;0%,"DEGROWTH","GROWTH")))</f>
        <v>0</v>
      </c>
      <c r="Z1014" s="75" t="n">
        <v>0</v>
      </c>
      <c r="AA1014" s="70"/>
      <c r="AB1014" s="70" t="s">
        <v>133</v>
      </c>
      <c r="AC1014" s="70" t="s">
        <v>131</v>
      </c>
      <c r="AD1014" s="3" t="n">
        <f aca="false">IF(K1014=0,1,0)</f>
        <v>0</v>
      </c>
      <c r="AE1014" s="76"/>
    </row>
    <row r="1015" customFormat="false" ht="14.25" hidden="false" customHeight="true" outlineLevel="0" collapsed="false">
      <c r="A1015" s="75" t="s">
        <v>132</v>
      </c>
      <c r="B1015" s="79" t="s">
        <v>101</v>
      </c>
      <c r="C1015" s="72" t="s">
        <v>2498</v>
      </c>
      <c r="D1015" s="72" t="n">
        <v>1000002670</v>
      </c>
      <c r="E1015" s="72" t="s">
        <v>2499</v>
      </c>
      <c r="F1015" s="74" t="n">
        <v>44739</v>
      </c>
      <c r="G1015" s="67" t="str">
        <f aca="false">IF(I1015&gt;0,"Targeted Dealer","-")</f>
        <v>Targeted Dealer</v>
      </c>
      <c r="H1015" s="67"/>
      <c r="I1015" s="68" t="n">
        <v>150</v>
      </c>
      <c r="J1015" s="68" t="n">
        <f aca="false">I1015/$J$1*($J$1-$E$1)</f>
        <v>140</v>
      </c>
      <c r="K1015" s="69" t="n">
        <v>155</v>
      </c>
      <c r="L1015" s="69" t="n">
        <f aca="false">I1015-K1015</f>
        <v>-5</v>
      </c>
      <c r="M1015" s="69" t="n">
        <f aca="false">IFERROR((K1015/J1015%),"-")</f>
        <v>110.714285714286</v>
      </c>
      <c r="N1015" s="97" t="n">
        <v>195</v>
      </c>
      <c r="O1015" s="98" t="str">
        <f aca="false">IF(F1015&lt;=$P$2,"Mar","")</f>
        <v>Mar</v>
      </c>
      <c r="P1015" s="97" t="n">
        <f aca="false">N1015</f>
        <v>195</v>
      </c>
      <c r="Q1015" s="99" t="n">
        <f aca="false">K1015-P1015</f>
        <v>-40</v>
      </c>
      <c r="R1015" s="98" t="n">
        <f aca="false">IFERROR(IF(O1015="Mar",(K1015/P1015-1))," ")</f>
        <v>-0.205128205128205</v>
      </c>
      <c r="S1015" s="100" t="str">
        <f aca="false">IF(N1015&gt;0,IF(O1015="","-",IF(R1015&lt;0%,"DEGROWTH","GROWTH")))</f>
        <v>DEGROWTH</v>
      </c>
      <c r="T1015" s="69" t="n">
        <v>164.5</v>
      </c>
      <c r="U1015" s="101" t="str">
        <f aca="false">IF(F1015&lt;=$V$2,"Apr","")</f>
        <v>Apr</v>
      </c>
      <c r="V1015" s="97" t="n">
        <v>164.5</v>
      </c>
      <c r="W1015" s="102" t="n">
        <f aca="false">K1015-V1015</f>
        <v>-9.5</v>
      </c>
      <c r="X1015" s="103" t="n">
        <f aca="false">IFERROR(IF(U1015="Apr",(K1015/V1015-1)),0)</f>
        <v>-0.0577507598784195</v>
      </c>
      <c r="Y1015" s="104" t="str">
        <f aca="false">IF(T1015&gt;0,IF(U1015="","-",IF(X1015&lt;0%,"DEGROWTH","GROWTH")))</f>
        <v>DEGROWTH</v>
      </c>
      <c r="Z1015" s="75" t="n">
        <v>0</v>
      </c>
      <c r="AA1015" s="70"/>
      <c r="AB1015" s="70" t="s">
        <v>133</v>
      </c>
      <c r="AC1015" s="75" t="s">
        <v>132</v>
      </c>
      <c r="AD1015" s="3" t="n">
        <f aca="false">IF(K1015=0,1,0)</f>
        <v>0</v>
      </c>
      <c r="AE1015" s="76"/>
    </row>
    <row r="1016" customFormat="false" ht="14.25" hidden="false" customHeight="true" outlineLevel="0" collapsed="false">
      <c r="A1016" s="75" t="s">
        <v>132</v>
      </c>
      <c r="B1016" s="72" t="s">
        <v>101</v>
      </c>
      <c r="C1016" s="72" t="s">
        <v>2500</v>
      </c>
      <c r="D1016" s="72" t="n">
        <v>1000001910</v>
      </c>
      <c r="E1016" s="73" t="s">
        <v>2501</v>
      </c>
      <c r="F1016" s="74" t="n">
        <v>41341</v>
      </c>
      <c r="G1016" s="67" t="str">
        <f aca="false">IF(I1016&gt;0,"Targeted Dealer","-")</f>
        <v>Targeted Dealer</v>
      </c>
      <c r="H1016" s="67"/>
      <c r="I1016" s="68" t="n">
        <v>125</v>
      </c>
      <c r="J1016" s="68" t="n">
        <f aca="false">I1016/$J$1*($J$1-$E$1)</f>
        <v>116.666666666667</v>
      </c>
      <c r="K1016" s="69" t="n">
        <v>160</v>
      </c>
      <c r="L1016" s="69" t="n">
        <f aca="false">I1016-K1016</f>
        <v>-35</v>
      </c>
      <c r="M1016" s="69" t="n">
        <f aca="false">IFERROR((K1016/J1016%),"-")</f>
        <v>137.142857142857</v>
      </c>
      <c r="N1016" s="97" t="n">
        <v>100</v>
      </c>
      <c r="O1016" s="98" t="str">
        <f aca="false">IF(F1016&lt;=$P$2,"Mar","")</f>
        <v>Mar</v>
      </c>
      <c r="P1016" s="97" t="n">
        <f aca="false">N1016</f>
        <v>100</v>
      </c>
      <c r="Q1016" s="99" t="n">
        <f aca="false">K1016-P1016</f>
        <v>60</v>
      </c>
      <c r="R1016" s="98" t="n">
        <f aca="false">IFERROR(IF(O1016="Mar",(K1016/P1016-1))," ")</f>
        <v>0.6</v>
      </c>
      <c r="S1016" s="100" t="str">
        <f aca="false">IF(N1016&gt;0,IF(O1016="","-",IF(R1016&lt;0%,"DEGROWTH","GROWTH")))</f>
        <v>GROWTH</v>
      </c>
      <c r="T1016" s="69" t="n">
        <v>130</v>
      </c>
      <c r="U1016" s="101" t="str">
        <f aca="false">IF(F1016&lt;=$V$2,"Apr","")</f>
        <v>Apr</v>
      </c>
      <c r="V1016" s="97" t="n">
        <v>130</v>
      </c>
      <c r="W1016" s="102" t="n">
        <f aca="false">K1016-V1016</f>
        <v>30</v>
      </c>
      <c r="X1016" s="103" t="n">
        <f aca="false">IFERROR(IF(U1016="Apr",(K1016/V1016-1)),0)</f>
        <v>0.230769230769231</v>
      </c>
      <c r="Y1016" s="104" t="str">
        <f aca="false">IF(T1016&gt;0,IF(U1016="","-",IF(X1016&lt;0%,"DEGROWTH","GROWTH")))</f>
        <v>GROWTH</v>
      </c>
      <c r="Z1016" s="75" t="n">
        <v>0</v>
      </c>
      <c r="AA1016" s="70"/>
      <c r="AB1016" s="70" t="s">
        <v>133</v>
      </c>
      <c r="AC1016" s="75" t="s">
        <v>132</v>
      </c>
      <c r="AD1016" s="3" t="n">
        <f aca="false">IF(K1016=0,1,0)</f>
        <v>0</v>
      </c>
      <c r="AE1016" s="76"/>
    </row>
    <row r="1017" customFormat="false" ht="14.25" hidden="false" customHeight="true" outlineLevel="0" collapsed="false">
      <c r="A1017" s="75" t="s">
        <v>132</v>
      </c>
      <c r="B1017" s="72" t="s">
        <v>101</v>
      </c>
      <c r="C1017" s="72" t="s">
        <v>2502</v>
      </c>
      <c r="D1017" s="72" t="n">
        <v>1000001952</v>
      </c>
      <c r="E1017" s="73" t="s">
        <v>2503</v>
      </c>
      <c r="F1017" s="74" t="n">
        <v>41900</v>
      </c>
      <c r="G1017" s="67" t="str">
        <f aca="false">IF(I1017&gt;0,"Targeted Dealer","-")</f>
        <v>Targeted Dealer</v>
      </c>
      <c r="H1017" s="67"/>
      <c r="I1017" s="68" t="n">
        <v>80</v>
      </c>
      <c r="J1017" s="68" t="n">
        <f aca="false">I1017/$J$1*($J$1-$E$1)</f>
        <v>74.6666666666667</v>
      </c>
      <c r="K1017" s="69" t="n">
        <v>69</v>
      </c>
      <c r="L1017" s="69" t="n">
        <f aca="false">I1017-K1017</f>
        <v>11</v>
      </c>
      <c r="M1017" s="69" t="n">
        <f aca="false">IFERROR((K1017/J1017%),"-")</f>
        <v>92.4107142857143</v>
      </c>
      <c r="N1017" s="97" t="n">
        <v>78.5</v>
      </c>
      <c r="O1017" s="98" t="str">
        <f aca="false">IF(F1017&lt;=$P$2,"Mar","")</f>
        <v>Mar</v>
      </c>
      <c r="P1017" s="97" t="n">
        <f aca="false">N1017</f>
        <v>78.5</v>
      </c>
      <c r="Q1017" s="99" t="n">
        <f aca="false">K1017-P1017</f>
        <v>-9.5</v>
      </c>
      <c r="R1017" s="98" t="n">
        <f aca="false">IFERROR(IF(O1017="Mar",(K1017/P1017-1))," ")</f>
        <v>-0.121019108280255</v>
      </c>
      <c r="S1017" s="100" t="str">
        <f aca="false">IF(N1017&gt;0,IF(O1017="","-",IF(R1017&lt;0%,"DEGROWTH","GROWTH")))</f>
        <v>DEGROWTH</v>
      </c>
      <c r="T1017" s="69" t="n">
        <v>117.5</v>
      </c>
      <c r="U1017" s="101" t="str">
        <f aca="false">IF(F1017&lt;=$V$2,"Apr","")</f>
        <v>Apr</v>
      </c>
      <c r="V1017" s="97" t="n">
        <v>117.5</v>
      </c>
      <c r="W1017" s="102" t="n">
        <f aca="false">K1017-V1017</f>
        <v>-48.5</v>
      </c>
      <c r="X1017" s="103" t="n">
        <f aca="false">IFERROR(IF(U1017="Apr",(K1017/V1017-1)),0)</f>
        <v>-0.412765957446809</v>
      </c>
      <c r="Y1017" s="104" t="str">
        <f aca="false">IF(T1017&gt;0,IF(U1017="","-",IF(X1017&lt;0%,"DEGROWTH","GROWTH")))</f>
        <v>DEGROWTH</v>
      </c>
      <c r="Z1017" s="75" t="n">
        <v>0</v>
      </c>
      <c r="AA1017" s="70"/>
      <c r="AB1017" s="70" t="s">
        <v>133</v>
      </c>
      <c r="AC1017" s="75" t="s">
        <v>132</v>
      </c>
      <c r="AD1017" s="3" t="n">
        <f aca="false">IF(K1017=0,1,0)</f>
        <v>0</v>
      </c>
      <c r="AE1017" s="76"/>
    </row>
    <row r="1018" customFormat="false" ht="14.25" hidden="false" customHeight="true" outlineLevel="0" collapsed="false">
      <c r="A1018" s="75" t="s">
        <v>132</v>
      </c>
      <c r="B1018" s="72" t="s">
        <v>101</v>
      </c>
      <c r="C1018" s="72" t="s">
        <v>350</v>
      </c>
      <c r="D1018" s="72" t="n">
        <v>1000001917</v>
      </c>
      <c r="E1018" s="73" t="s">
        <v>351</v>
      </c>
      <c r="F1018" s="74" t="n">
        <v>42506</v>
      </c>
      <c r="G1018" s="67" t="str">
        <f aca="false">IF(I1018&gt;0,"Targeted Dealer","-")</f>
        <v>Targeted Dealer</v>
      </c>
      <c r="H1018" s="67"/>
      <c r="I1018" s="68" t="n">
        <v>150</v>
      </c>
      <c r="J1018" s="68" t="n">
        <f aca="false">I1018/$J$1*($J$1-$E$1)</f>
        <v>140</v>
      </c>
      <c r="K1018" s="69" t="n">
        <v>0</v>
      </c>
      <c r="L1018" s="69" t="n">
        <f aca="false">I1018-K1018</f>
        <v>150</v>
      </c>
      <c r="M1018" s="69" t="n">
        <f aca="false">IFERROR((K1018/J1018%),"-")</f>
        <v>0</v>
      </c>
      <c r="N1018" s="97" t="n">
        <v>0</v>
      </c>
      <c r="O1018" s="98" t="str">
        <f aca="false">IF(F1018&lt;=$P$2,"Mar","")</f>
        <v>Mar</v>
      </c>
      <c r="P1018" s="97" t="n">
        <f aca="false">N1018</f>
        <v>0</v>
      </c>
      <c r="Q1018" s="99" t="n">
        <f aca="false">K1018-P1018</f>
        <v>0</v>
      </c>
      <c r="R1018" s="98" t="str">
        <f aca="false">IFERROR(IF(O1018="Mar",(K1018/P1018-1))," ")</f>
        <v> </v>
      </c>
      <c r="S1018" s="105" t="b">
        <f aca="false">IF(N1018&gt;0,IF(O1018="","-",IF(R1018&lt;0%,"DEGROWTH","GROWTH")))</f>
        <v>0</v>
      </c>
      <c r="T1018" s="69" t="n">
        <v>0</v>
      </c>
      <c r="U1018" s="101" t="str">
        <f aca="false">IF(F1018&lt;=$V$2,"Apr","")</f>
        <v>Apr</v>
      </c>
      <c r="V1018" s="97" t="n">
        <v>0</v>
      </c>
      <c r="W1018" s="102" t="n">
        <f aca="false">K1018-V1018</f>
        <v>0</v>
      </c>
      <c r="X1018" s="103" t="n">
        <f aca="false">IFERROR(IF(U1018="Apr",(K1018/V1018-1)),0)</f>
        <v>0</v>
      </c>
      <c r="Y1018" s="106" t="b">
        <f aca="false">IF(T1018&gt;0,IF(U1018="","-",IF(X1018&lt;0%,"DEGROWTH","GROWTH")))</f>
        <v>0</v>
      </c>
      <c r="Z1018" s="75" t="n">
        <v>0</v>
      </c>
      <c r="AA1018" s="70"/>
      <c r="AB1018" s="70" t="s">
        <v>133</v>
      </c>
      <c r="AC1018" s="75" t="s">
        <v>132</v>
      </c>
      <c r="AD1018" s="3" t="n">
        <f aca="false">IF(K1018=0,1,0)</f>
        <v>1</v>
      </c>
      <c r="AE1018" s="76"/>
    </row>
    <row r="1019" customFormat="false" ht="14.25" hidden="false" customHeight="true" outlineLevel="0" collapsed="false">
      <c r="A1019" s="75" t="s">
        <v>132</v>
      </c>
      <c r="B1019" s="72" t="s">
        <v>101</v>
      </c>
      <c r="C1019" s="72" t="s">
        <v>2504</v>
      </c>
      <c r="D1019" s="72" t="n">
        <v>1000001916</v>
      </c>
      <c r="E1019" s="73" t="s">
        <v>2505</v>
      </c>
      <c r="F1019" s="74" t="n">
        <v>42621</v>
      </c>
      <c r="G1019" s="67" t="str">
        <f aca="false">IF(I1019&gt;0,"Targeted Dealer","-")</f>
        <v>Targeted Dealer</v>
      </c>
      <c r="H1019" s="67"/>
      <c r="I1019" s="68" t="n">
        <v>300</v>
      </c>
      <c r="J1019" s="68" t="n">
        <f aca="false">I1019/$J$1*($J$1-$E$1)</f>
        <v>280</v>
      </c>
      <c r="K1019" s="69" t="n">
        <v>399.4</v>
      </c>
      <c r="L1019" s="69" t="n">
        <f aca="false">I1019-K1019</f>
        <v>-99.4</v>
      </c>
      <c r="M1019" s="69" t="n">
        <f aca="false">IFERROR((K1019/J1019%),"-")</f>
        <v>142.642857142857</v>
      </c>
      <c r="N1019" s="97" t="n">
        <v>404</v>
      </c>
      <c r="O1019" s="98" t="str">
        <f aca="false">IF(F1019&lt;=$P$2,"Mar","")</f>
        <v>Mar</v>
      </c>
      <c r="P1019" s="97" t="n">
        <f aca="false">N1019</f>
        <v>404</v>
      </c>
      <c r="Q1019" s="99" t="n">
        <f aca="false">K1019-P1019</f>
        <v>-4.60000000000002</v>
      </c>
      <c r="R1019" s="98" t="n">
        <f aca="false">IFERROR(IF(O1019="Mar",(K1019/P1019-1))," ")</f>
        <v>-0.0113861386138614</v>
      </c>
      <c r="S1019" s="100" t="str">
        <f aca="false">IF(N1019&gt;0,IF(O1019="","-",IF(R1019&lt;0%,"DEGROWTH","GROWTH")))</f>
        <v>DEGROWTH</v>
      </c>
      <c r="T1019" s="69" t="n">
        <v>160</v>
      </c>
      <c r="U1019" s="101" t="str">
        <f aca="false">IF(F1019&lt;=$V$2,"Apr","")</f>
        <v>Apr</v>
      </c>
      <c r="V1019" s="97" t="n">
        <v>160</v>
      </c>
      <c r="W1019" s="102" t="n">
        <f aca="false">K1019-V1019</f>
        <v>239.4</v>
      </c>
      <c r="X1019" s="103" t="n">
        <f aca="false">IFERROR(IF(U1019="Apr",(K1019/V1019-1)),0)</f>
        <v>1.49625</v>
      </c>
      <c r="Y1019" s="104" t="str">
        <f aca="false">IF(T1019&gt;0,IF(U1019="","-",IF(X1019&lt;0%,"DEGROWTH","GROWTH")))</f>
        <v>GROWTH</v>
      </c>
      <c r="Z1019" s="75" t="n">
        <v>0</v>
      </c>
      <c r="AA1019" s="70"/>
      <c r="AB1019" s="70" t="s">
        <v>133</v>
      </c>
      <c r="AC1019" s="75" t="s">
        <v>132</v>
      </c>
      <c r="AD1019" s="3" t="n">
        <f aca="false">IF(K1019=0,1,0)</f>
        <v>0</v>
      </c>
      <c r="AE1019" s="76"/>
    </row>
    <row r="1020" customFormat="false" ht="14.25" hidden="false" customHeight="true" outlineLevel="0" collapsed="false">
      <c r="A1020" s="75" t="s">
        <v>132</v>
      </c>
      <c r="B1020" s="72" t="s">
        <v>101</v>
      </c>
      <c r="C1020" s="72" t="s">
        <v>2506</v>
      </c>
      <c r="D1020" s="72" t="n">
        <v>1000001914</v>
      </c>
      <c r="E1020" s="73" t="s">
        <v>2507</v>
      </c>
      <c r="F1020" s="74" t="n">
        <v>42803</v>
      </c>
      <c r="G1020" s="67" t="str">
        <f aca="false">IF(I1020&gt;0,"Targeted Dealer","-")</f>
        <v>-</v>
      </c>
      <c r="H1020" s="67"/>
      <c r="I1020" s="68" t="n">
        <v>0</v>
      </c>
      <c r="J1020" s="68" t="n">
        <f aca="false">I1020/$J$1*($J$1-$E$1)</f>
        <v>0</v>
      </c>
      <c r="K1020" s="69" t="n">
        <v>60</v>
      </c>
      <c r="L1020" s="69" t="n">
        <f aca="false">I1020-K1020</f>
        <v>-60</v>
      </c>
      <c r="M1020" s="69" t="str">
        <f aca="false">IFERROR((K1020/J1020%),"-")</f>
        <v>-</v>
      </c>
      <c r="N1020" s="97" t="n">
        <v>0</v>
      </c>
      <c r="O1020" s="98" t="str">
        <f aca="false">IF(F1020&lt;=$P$2,"Mar","")</f>
        <v>Mar</v>
      </c>
      <c r="P1020" s="97" t="n">
        <f aca="false">N1020</f>
        <v>0</v>
      </c>
      <c r="Q1020" s="99" t="n">
        <f aca="false">K1020-P1020</f>
        <v>60</v>
      </c>
      <c r="R1020" s="98" t="str">
        <f aca="false">IFERROR(IF(O1020="Mar",(K1020/P1020-1))," ")</f>
        <v> </v>
      </c>
      <c r="S1020" s="105" t="b">
        <f aca="false">IF(N1020&gt;0,IF(O1020="","-",IF(R1020&lt;0%,"DEGROWTH","GROWTH")))</f>
        <v>0</v>
      </c>
      <c r="T1020" s="69" t="n">
        <v>0</v>
      </c>
      <c r="U1020" s="101" t="str">
        <f aca="false">IF(F1020&lt;=$V$2,"Apr","")</f>
        <v>Apr</v>
      </c>
      <c r="V1020" s="97" t="n">
        <v>0</v>
      </c>
      <c r="W1020" s="102" t="n">
        <f aca="false">K1020-V1020</f>
        <v>60</v>
      </c>
      <c r="X1020" s="103" t="n">
        <f aca="false">IFERROR(IF(U1020="Apr",(K1020/V1020-1)),0)</f>
        <v>0</v>
      </c>
      <c r="Y1020" s="106" t="b">
        <f aca="false">IF(T1020&gt;0,IF(U1020="","-",IF(X1020&lt;0%,"DEGROWTH","GROWTH")))</f>
        <v>0</v>
      </c>
      <c r="Z1020" s="75" t="n">
        <v>0</v>
      </c>
      <c r="AA1020" s="70"/>
      <c r="AB1020" s="70" t="s">
        <v>133</v>
      </c>
      <c r="AC1020" s="75" t="s">
        <v>132</v>
      </c>
      <c r="AD1020" s="3" t="n">
        <f aca="false">IF(K1020=0,1,0)</f>
        <v>0</v>
      </c>
      <c r="AE1020" s="76"/>
    </row>
    <row r="1021" customFormat="false" ht="14.25" hidden="false" customHeight="true" outlineLevel="0" collapsed="false">
      <c r="A1021" s="75" t="s">
        <v>132</v>
      </c>
      <c r="B1021" s="72" t="s">
        <v>101</v>
      </c>
      <c r="C1021" s="72" t="s">
        <v>352</v>
      </c>
      <c r="D1021" s="72" t="n">
        <v>1000001924</v>
      </c>
      <c r="E1021" s="73" t="s">
        <v>353</v>
      </c>
      <c r="F1021" s="74" t="n">
        <v>43088</v>
      </c>
      <c r="G1021" s="67" t="str">
        <f aca="false">IF(I1021&gt;0,"Targeted Dealer","-")</f>
        <v>Targeted Dealer</v>
      </c>
      <c r="H1021" s="67"/>
      <c r="I1021" s="68" t="n">
        <v>150</v>
      </c>
      <c r="J1021" s="68" t="n">
        <f aca="false">I1021/$J$1*($J$1-$E$1)</f>
        <v>140</v>
      </c>
      <c r="K1021" s="69" t="n">
        <v>0</v>
      </c>
      <c r="L1021" s="69" t="n">
        <f aca="false">I1021-K1021</f>
        <v>150</v>
      </c>
      <c r="M1021" s="69" t="n">
        <f aca="false">IFERROR((K1021/J1021%),"-")</f>
        <v>0</v>
      </c>
      <c r="N1021" s="97" t="n">
        <v>0</v>
      </c>
      <c r="O1021" s="98" t="str">
        <f aca="false">IF(F1021&lt;=$P$2,"Mar","")</f>
        <v>Mar</v>
      </c>
      <c r="P1021" s="97" t="n">
        <f aca="false">N1021</f>
        <v>0</v>
      </c>
      <c r="Q1021" s="99" t="n">
        <f aca="false">K1021-P1021</f>
        <v>0</v>
      </c>
      <c r="R1021" s="98" t="str">
        <f aca="false">IFERROR(IF(O1021="Mar",(K1021/P1021-1))," ")</f>
        <v> </v>
      </c>
      <c r="S1021" s="105" t="b">
        <f aca="false">IF(N1021&gt;0,IF(O1021="","-",IF(R1021&lt;0%,"DEGROWTH","GROWTH")))</f>
        <v>0</v>
      </c>
      <c r="T1021" s="69" t="n">
        <v>0</v>
      </c>
      <c r="U1021" s="101" t="str">
        <f aca="false">IF(F1021&lt;=$V$2,"Apr","")</f>
        <v>Apr</v>
      </c>
      <c r="V1021" s="97" t="n">
        <v>0</v>
      </c>
      <c r="W1021" s="102" t="n">
        <f aca="false">K1021-V1021</f>
        <v>0</v>
      </c>
      <c r="X1021" s="103" t="n">
        <f aca="false">IFERROR(IF(U1021="Apr",(K1021/V1021-1)),0)</f>
        <v>0</v>
      </c>
      <c r="Y1021" s="106" t="b">
        <f aca="false">IF(T1021&gt;0,IF(U1021="","-",IF(X1021&lt;0%,"DEGROWTH","GROWTH")))</f>
        <v>0</v>
      </c>
      <c r="Z1021" s="75" t="n">
        <v>0</v>
      </c>
      <c r="AA1021" s="70"/>
      <c r="AB1021" s="70" t="s">
        <v>133</v>
      </c>
      <c r="AC1021" s="75" t="s">
        <v>132</v>
      </c>
      <c r="AD1021" s="3" t="n">
        <f aca="false">IF(K1021=0,1,0)</f>
        <v>1</v>
      </c>
      <c r="AE1021" s="76"/>
    </row>
    <row r="1022" customFormat="false" ht="14.25" hidden="false" customHeight="true" outlineLevel="0" collapsed="false">
      <c r="A1022" s="75" t="s">
        <v>132</v>
      </c>
      <c r="B1022" s="72" t="s">
        <v>101</v>
      </c>
      <c r="C1022" s="72" t="s">
        <v>2508</v>
      </c>
      <c r="D1022" s="72" t="n">
        <v>1000001938</v>
      </c>
      <c r="E1022" s="73" t="s">
        <v>2509</v>
      </c>
      <c r="F1022" s="74" t="n">
        <v>43091</v>
      </c>
      <c r="G1022" s="67" t="str">
        <f aca="false">IF(I1022&gt;0,"Targeted Dealer","-")</f>
        <v>Targeted Dealer</v>
      </c>
      <c r="H1022" s="67"/>
      <c r="I1022" s="68" t="n">
        <v>100</v>
      </c>
      <c r="J1022" s="68" t="n">
        <f aca="false">I1022/$J$1*($J$1-$E$1)</f>
        <v>93.3333333333333</v>
      </c>
      <c r="K1022" s="69" t="n">
        <v>250</v>
      </c>
      <c r="L1022" s="69" t="n">
        <f aca="false">I1022-K1022</f>
        <v>-150</v>
      </c>
      <c r="M1022" s="69" t="n">
        <f aca="false">IFERROR((K1022/J1022%),"-")</f>
        <v>267.857142857143</v>
      </c>
      <c r="N1022" s="97" t="n">
        <v>250</v>
      </c>
      <c r="O1022" s="98" t="str">
        <f aca="false">IF(F1022&lt;=$P$2,"Mar","")</f>
        <v>Mar</v>
      </c>
      <c r="P1022" s="97" t="n">
        <f aca="false">N1022</f>
        <v>250</v>
      </c>
      <c r="Q1022" s="99" t="n">
        <f aca="false">K1022-P1022</f>
        <v>0</v>
      </c>
      <c r="R1022" s="98" t="n">
        <f aca="false">IFERROR(IF(O1022="Mar",(K1022/P1022-1))," ")</f>
        <v>0</v>
      </c>
      <c r="S1022" s="100" t="str">
        <f aca="false">IF(N1022&gt;0,IF(O1022="","-",IF(R1022&lt;0%,"DEGROWTH","GROWTH")))</f>
        <v>GROWTH</v>
      </c>
      <c r="T1022" s="69" t="n">
        <v>100</v>
      </c>
      <c r="U1022" s="101" t="str">
        <f aca="false">IF(F1022&lt;=$V$2,"Apr","")</f>
        <v>Apr</v>
      </c>
      <c r="V1022" s="97" t="n">
        <v>100</v>
      </c>
      <c r="W1022" s="102" t="n">
        <f aca="false">K1022-V1022</f>
        <v>150</v>
      </c>
      <c r="X1022" s="103" t="n">
        <f aca="false">IFERROR(IF(U1022="Apr",(K1022/V1022-1)),0)</f>
        <v>1.5</v>
      </c>
      <c r="Y1022" s="104" t="str">
        <f aca="false">IF(T1022&gt;0,IF(U1022="","-",IF(X1022&lt;0%,"DEGROWTH","GROWTH")))</f>
        <v>GROWTH</v>
      </c>
      <c r="Z1022" s="75" t="n">
        <v>0</v>
      </c>
      <c r="AA1022" s="70"/>
      <c r="AB1022" s="70" t="s">
        <v>133</v>
      </c>
      <c r="AC1022" s="75" t="s">
        <v>132</v>
      </c>
      <c r="AD1022" s="3" t="n">
        <f aca="false">IF(K1022=0,1,0)</f>
        <v>0</v>
      </c>
      <c r="AE1022" s="76"/>
    </row>
    <row r="1023" customFormat="false" ht="14.25" hidden="false" customHeight="true" outlineLevel="0" collapsed="false">
      <c r="A1023" s="75" t="s">
        <v>132</v>
      </c>
      <c r="B1023" s="72" t="s">
        <v>101</v>
      </c>
      <c r="C1023" s="72" t="s">
        <v>2510</v>
      </c>
      <c r="D1023" s="72" t="n">
        <v>1000001928</v>
      </c>
      <c r="E1023" s="73" t="s">
        <v>2511</v>
      </c>
      <c r="F1023" s="74" t="n">
        <v>43315</v>
      </c>
      <c r="G1023" s="67" t="str">
        <f aca="false">IF(I1023&gt;0,"Targeted Dealer","-")</f>
        <v>Targeted Dealer</v>
      </c>
      <c r="H1023" s="67"/>
      <c r="I1023" s="68" t="n">
        <v>650</v>
      </c>
      <c r="J1023" s="68" t="n">
        <f aca="false">I1023/$J$1*($J$1-$E$1)</f>
        <v>606.666666666667</v>
      </c>
      <c r="K1023" s="69" t="n">
        <v>955.9</v>
      </c>
      <c r="L1023" s="69" t="n">
        <f aca="false">I1023-K1023</f>
        <v>-305.9</v>
      </c>
      <c r="M1023" s="69" t="n">
        <f aca="false">IFERROR((K1023/J1023%),"-")</f>
        <v>157.565934065934</v>
      </c>
      <c r="N1023" s="97" t="n">
        <v>942.5</v>
      </c>
      <c r="O1023" s="98" t="str">
        <f aca="false">IF(F1023&lt;=$P$2,"Mar","")</f>
        <v>Mar</v>
      </c>
      <c r="P1023" s="97" t="n">
        <f aca="false">N1023</f>
        <v>942.5</v>
      </c>
      <c r="Q1023" s="99" t="n">
        <f aca="false">K1023-P1023</f>
        <v>13.4000000000001</v>
      </c>
      <c r="R1023" s="98" t="n">
        <f aca="false">IFERROR(IF(O1023="Mar",(K1023/P1023-1))," ")</f>
        <v>0.0142175066312997</v>
      </c>
      <c r="S1023" s="100" t="str">
        <f aca="false">IF(N1023&gt;0,IF(O1023="","-",IF(R1023&lt;0%,"DEGROWTH","GROWTH")))</f>
        <v>GROWTH</v>
      </c>
      <c r="T1023" s="69" t="n">
        <v>423.5</v>
      </c>
      <c r="U1023" s="101" t="str">
        <f aca="false">IF(F1023&lt;=$V$2,"Apr","")</f>
        <v>Apr</v>
      </c>
      <c r="V1023" s="97" t="n">
        <v>423.5</v>
      </c>
      <c r="W1023" s="102" t="n">
        <f aca="false">K1023-V1023</f>
        <v>532.4</v>
      </c>
      <c r="X1023" s="103" t="n">
        <f aca="false">IFERROR(IF(U1023="Apr",(K1023/V1023-1)),0)</f>
        <v>1.25714285714286</v>
      </c>
      <c r="Y1023" s="104" t="str">
        <f aca="false">IF(T1023&gt;0,IF(U1023="","-",IF(X1023&lt;0%,"DEGROWTH","GROWTH")))</f>
        <v>GROWTH</v>
      </c>
      <c r="Z1023" s="75" t="n">
        <v>0</v>
      </c>
      <c r="AA1023" s="70"/>
      <c r="AB1023" s="70" t="s">
        <v>133</v>
      </c>
      <c r="AC1023" s="75" t="s">
        <v>132</v>
      </c>
      <c r="AD1023" s="3" t="n">
        <f aca="false">IF(K1023=0,1,0)</f>
        <v>0</v>
      </c>
      <c r="AE1023" s="76"/>
    </row>
    <row r="1024" customFormat="false" ht="14.25" hidden="false" customHeight="true" outlineLevel="0" collapsed="false">
      <c r="A1024" s="75" t="s">
        <v>132</v>
      </c>
      <c r="B1024" s="72" t="s">
        <v>101</v>
      </c>
      <c r="C1024" s="72" t="s">
        <v>2512</v>
      </c>
      <c r="D1024" s="72" t="n">
        <v>1000001947</v>
      </c>
      <c r="E1024" s="73" t="s">
        <v>2513</v>
      </c>
      <c r="F1024" s="74" t="n">
        <v>43339</v>
      </c>
      <c r="G1024" s="67" t="str">
        <f aca="false">IF(I1024&gt;0,"Targeted Dealer","-")</f>
        <v>Targeted Dealer</v>
      </c>
      <c r="H1024" s="67"/>
      <c r="I1024" s="68" t="n">
        <v>260</v>
      </c>
      <c r="J1024" s="68" t="n">
        <f aca="false">I1024/$J$1*($J$1-$E$1)</f>
        <v>242.666666666667</v>
      </c>
      <c r="K1024" s="69" t="n">
        <v>625.5</v>
      </c>
      <c r="L1024" s="69" t="n">
        <f aca="false">I1024-K1024</f>
        <v>-365.5</v>
      </c>
      <c r="M1024" s="69" t="n">
        <f aca="false">IFERROR((K1024/J1024%),"-")</f>
        <v>257.760989010989</v>
      </c>
      <c r="N1024" s="97" t="n">
        <v>373.5</v>
      </c>
      <c r="O1024" s="98" t="str">
        <f aca="false">IF(F1024&lt;=$P$2,"Mar","")</f>
        <v>Mar</v>
      </c>
      <c r="P1024" s="97" t="n">
        <f aca="false">N1024</f>
        <v>373.5</v>
      </c>
      <c r="Q1024" s="99" t="n">
        <f aca="false">K1024-P1024</f>
        <v>252</v>
      </c>
      <c r="R1024" s="98" t="n">
        <f aca="false">IFERROR(IF(O1024="Mar",(K1024/P1024-1))," ")</f>
        <v>0.674698795180723</v>
      </c>
      <c r="S1024" s="100" t="str">
        <f aca="false">IF(N1024&gt;0,IF(O1024="","-",IF(R1024&lt;0%,"DEGROWTH","GROWTH")))</f>
        <v>GROWTH</v>
      </c>
      <c r="T1024" s="69" t="n">
        <v>539.5</v>
      </c>
      <c r="U1024" s="101" t="str">
        <f aca="false">IF(F1024&lt;=$V$2,"Apr","")</f>
        <v>Apr</v>
      </c>
      <c r="V1024" s="97" t="n">
        <v>539.5</v>
      </c>
      <c r="W1024" s="102" t="n">
        <f aca="false">K1024-V1024</f>
        <v>86</v>
      </c>
      <c r="X1024" s="103" t="n">
        <f aca="false">IFERROR(IF(U1024="Apr",(K1024/V1024-1)),0)</f>
        <v>0.159406858202039</v>
      </c>
      <c r="Y1024" s="104" t="str">
        <f aca="false">IF(T1024&gt;0,IF(U1024="","-",IF(X1024&lt;0%,"DEGROWTH","GROWTH")))</f>
        <v>GROWTH</v>
      </c>
      <c r="Z1024" s="75" t="n">
        <v>0</v>
      </c>
      <c r="AA1024" s="70"/>
      <c r="AB1024" s="70" t="s">
        <v>133</v>
      </c>
      <c r="AC1024" s="75" t="s">
        <v>132</v>
      </c>
      <c r="AD1024" s="3" t="n">
        <f aca="false">IF(K1024=0,1,0)</f>
        <v>0</v>
      </c>
      <c r="AE1024" s="76"/>
    </row>
    <row r="1025" customFormat="false" ht="14.25" hidden="false" customHeight="true" outlineLevel="0" collapsed="false">
      <c r="A1025" s="75" t="s">
        <v>132</v>
      </c>
      <c r="B1025" s="72" t="s">
        <v>101</v>
      </c>
      <c r="C1025" s="72" t="s">
        <v>2514</v>
      </c>
      <c r="D1025" s="72" t="n">
        <v>1000001920</v>
      </c>
      <c r="E1025" s="73" t="s">
        <v>2515</v>
      </c>
      <c r="F1025" s="74" t="n">
        <v>43421</v>
      </c>
      <c r="G1025" s="67" t="str">
        <f aca="false">IF(I1025&gt;0,"Targeted Dealer","-")</f>
        <v>Targeted Dealer</v>
      </c>
      <c r="H1025" s="67"/>
      <c r="I1025" s="68" t="n">
        <v>170</v>
      </c>
      <c r="J1025" s="68" t="n">
        <f aca="false">I1025/$J$1*($J$1-$E$1)</f>
        <v>158.666666666667</v>
      </c>
      <c r="K1025" s="69" t="n">
        <v>202</v>
      </c>
      <c r="L1025" s="69" t="n">
        <f aca="false">I1025-K1025</f>
        <v>-32</v>
      </c>
      <c r="M1025" s="69" t="n">
        <f aca="false">IFERROR((K1025/J1025%),"-")</f>
        <v>127.310924369748</v>
      </c>
      <c r="N1025" s="97" t="n">
        <v>164.75</v>
      </c>
      <c r="O1025" s="98" t="str">
        <f aca="false">IF(F1025&lt;=$P$2,"Mar","")</f>
        <v>Mar</v>
      </c>
      <c r="P1025" s="97" t="n">
        <f aca="false">N1025</f>
        <v>164.75</v>
      </c>
      <c r="Q1025" s="99" t="n">
        <f aca="false">K1025-P1025</f>
        <v>37.25</v>
      </c>
      <c r="R1025" s="98" t="n">
        <f aca="false">IFERROR(IF(O1025="Mar",(K1025/P1025-1))," ")</f>
        <v>0.226100151745068</v>
      </c>
      <c r="S1025" s="100" t="str">
        <f aca="false">IF(N1025&gt;0,IF(O1025="","-",IF(R1025&lt;0%,"DEGROWTH","GROWTH")))</f>
        <v>GROWTH</v>
      </c>
      <c r="T1025" s="69" t="n">
        <v>143.95</v>
      </c>
      <c r="U1025" s="101" t="str">
        <f aca="false">IF(F1025&lt;=$V$2,"Apr","")</f>
        <v>Apr</v>
      </c>
      <c r="V1025" s="97" t="n">
        <v>143.95</v>
      </c>
      <c r="W1025" s="102" t="n">
        <f aca="false">K1025-V1025</f>
        <v>58.05</v>
      </c>
      <c r="X1025" s="103" t="n">
        <f aca="false">IFERROR(IF(U1025="Apr",(K1025/V1025-1)),0)</f>
        <v>0.403265022577284</v>
      </c>
      <c r="Y1025" s="104" t="str">
        <f aca="false">IF(T1025&gt;0,IF(U1025="","-",IF(X1025&lt;0%,"DEGROWTH","GROWTH")))</f>
        <v>GROWTH</v>
      </c>
      <c r="Z1025" s="75" t="n">
        <v>0</v>
      </c>
      <c r="AA1025" s="70"/>
      <c r="AB1025" s="70" t="s">
        <v>133</v>
      </c>
      <c r="AC1025" s="75" t="s">
        <v>132</v>
      </c>
      <c r="AD1025" s="3" t="n">
        <f aca="false">IF(K1025=0,1,0)</f>
        <v>0</v>
      </c>
      <c r="AE1025" s="76"/>
    </row>
    <row r="1026" customFormat="false" ht="14.25" hidden="false" customHeight="true" outlineLevel="0" collapsed="false">
      <c r="A1026" s="75" t="s">
        <v>132</v>
      </c>
      <c r="B1026" s="72" t="s">
        <v>101</v>
      </c>
      <c r="C1026" s="72" t="s">
        <v>2516</v>
      </c>
      <c r="D1026" s="72" t="n">
        <v>1000001918</v>
      </c>
      <c r="E1026" s="73" t="s">
        <v>2517</v>
      </c>
      <c r="F1026" s="74" t="n">
        <v>43424</v>
      </c>
      <c r="G1026" s="67" t="str">
        <f aca="false">IF(I1026&gt;0,"Targeted Dealer","-")</f>
        <v>Targeted Dealer</v>
      </c>
      <c r="H1026" s="67"/>
      <c r="I1026" s="68" t="n">
        <v>50</v>
      </c>
      <c r="J1026" s="68" t="n">
        <f aca="false">I1026/$J$1*($J$1-$E$1)</f>
        <v>46.6666666666667</v>
      </c>
      <c r="K1026" s="69" t="n">
        <v>0</v>
      </c>
      <c r="L1026" s="69" t="n">
        <f aca="false">I1026-K1026</f>
        <v>50</v>
      </c>
      <c r="M1026" s="69" t="n">
        <f aca="false">IFERROR((K1026/J1026%),"-")</f>
        <v>0</v>
      </c>
      <c r="N1026" s="97" t="n">
        <v>321.5</v>
      </c>
      <c r="O1026" s="98" t="str">
        <f aca="false">IF(F1026&lt;=$P$2,"Mar","")</f>
        <v>Mar</v>
      </c>
      <c r="P1026" s="97" t="n">
        <f aca="false">N1026</f>
        <v>321.5</v>
      </c>
      <c r="Q1026" s="99" t="n">
        <f aca="false">K1026-P1026</f>
        <v>-321.5</v>
      </c>
      <c r="R1026" s="98" t="n">
        <f aca="false">IFERROR(IF(O1026="Mar",(K1026/P1026-1))," ")</f>
        <v>-1</v>
      </c>
      <c r="S1026" s="100" t="str">
        <f aca="false">IF(N1026&gt;0,IF(O1026="","-",IF(R1026&lt;0%,"DEGROWTH","GROWTH")))</f>
        <v>DEGROWTH</v>
      </c>
      <c r="T1026" s="69" t="n">
        <v>21</v>
      </c>
      <c r="U1026" s="101" t="str">
        <f aca="false">IF(F1026&lt;=$V$2,"Apr","")</f>
        <v>Apr</v>
      </c>
      <c r="V1026" s="97" t="n">
        <v>21</v>
      </c>
      <c r="W1026" s="102" t="n">
        <f aca="false">K1026-V1026</f>
        <v>-21</v>
      </c>
      <c r="X1026" s="103" t="n">
        <f aca="false">IFERROR(IF(U1026="Apr",(K1026/V1026-1)),0)</f>
        <v>-1</v>
      </c>
      <c r="Y1026" s="104" t="str">
        <f aca="false">IF(T1026&gt;0,IF(U1026="","-",IF(X1026&lt;0%,"DEGROWTH","GROWTH")))</f>
        <v>DEGROWTH</v>
      </c>
      <c r="Z1026" s="75" t="n">
        <v>0</v>
      </c>
      <c r="AA1026" s="70"/>
      <c r="AB1026" s="70" t="s">
        <v>133</v>
      </c>
      <c r="AC1026" s="75" t="s">
        <v>132</v>
      </c>
      <c r="AD1026" s="3" t="n">
        <f aca="false">IF(K1026=0,1,0)</f>
        <v>1</v>
      </c>
      <c r="AE1026" s="76"/>
    </row>
    <row r="1027" customFormat="false" ht="14.25" hidden="false" customHeight="true" outlineLevel="0" collapsed="false">
      <c r="A1027" s="75" t="s">
        <v>132</v>
      </c>
      <c r="B1027" s="72" t="s">
        <v>101</v>
      </c>
      <c r="C1027" s="72" t="s">
        <v>2518</v>
      </c>
      <c r="D1027" s="72" t="n">
        <v>1000001931</v>
      </c>
      <c r="E1027" s="73" t="s">
        <v>2519</v>
      </c>
      <c r="F1027" s="74" t="n">
        <v>43690</v>
      </c>
      <c r="G1027" s="67" t="str">
        <f aca="false">IF(I1027&gt;0,"Targeted Dealer","-")</f>
        <v>Targeted Dealer</v>
      </c>
      <c r="H1027" s="67"/>
      <c r="I1027" s="68" t="n">
        <v>200</v>
      </c>
      <c r="J1027" s="68" t="n">
        <f aca="false">I1027/$J$1*($J$1-$E$1)</f>
        <v>186.666666666667</v>
      </c>
      <c r="K1027" s="69" t="n">
        <v>205</v>
      </c>
      <c r="L1027" s="69" t="n">
        <f aca="false">I1027-K1027</f>
        <v>-5</v>
      </c>
      <c r="M1027" s="69" t="n">
        <f aca="false">IFERROR((K1027/J1027%),"-")</f>
        <v>109.821428571429</v>
      </c>
      <c r="N1027" s="97" t="n">
        <v>205</v>
      </c>
      <c r="O1027" s="98" t="str">
        <f aca="false">IF(F1027&lt;=$P$2,"Mar","")</f>
        <v>Mar</v>
      </c>
      <c r="P1027" s="97" t="n">
        <f aca="false">N1027</f>
        <v>205</v>
      </c>
      <c r="Q1027" s="99" t="n">
        <f aca="false">K1027-P1027</f>
        <v>0</v>
      </c>
      <c r="R1027" s="98" t="n">
        <f aca="false">IFERROR(IF(O1027="Mar",(K1027/P1027-1))," ")</f>
        <v>0</v>
      </c>
      <c r="S1027" s="100" t="str">
        <f aca="false">IF(N1027&gt;0,IF(O1027="","-",IF(R1027&lt;0%,"DEGROWTH","GROWTH")))</f>
        <v>GROWTH</v>
      </c>
      <c r="T1027" s="69" t="n">
        <v>240</v>
      </c>
      <c r="U1027" s="101" t="str">
        <f aca="false">IF(F1027&lt;=$V$2,"Apr","")</f>
        <v>Apr</v>
      </c>
      <c r="V1027" s="97" t="n">
        <v>240</v>
      </c>
      <c r="W1027" s="102" t="n">
        <f aca="false">K1027-V1027</f>
        <v>-35</v>
      </c>
      <c r="X1027" s="103" t="n">
        <f aca="false">IFERROR(IF(U1027="Apr",(K1027/V1027-1)),0)</f>
        <v>-0.145833333333333</v>
      </c>
      <c r="Y1027" s="104" t="str">
        <f aca="false">IF(T1027&gt;0,IF(U1027="","-",IF(X1027&lt;0%,"DEGROWTH","GROWTH")))</f>
        <v>DEGROWTH</v>
      </c>
      <c r="Z1027" s="75" t="n">
        <v>0</v>
      </c>
      <c r="AA1027" s="70"/>
      <c r="AB1027" s="70" t="s">
        <v>133</v>
      </c>
      <c r="AC1027" s="75" t="s">
        <v>132</v>
      </c>
      <c r="AD1027" s="3" t="n">
        <f aca="false">IF(K1027=0,1,0)</f>
        <v>0</v>
      </c>
      <c r="AE1027" s="76"/>
    </row>
    <row r="1028" customFormat="false" ht="14.25" hidden="false" customHeight="true" outlineLevel="0" collapsed="false">
      <c r="A1028" s="75" t="s">
        <v>132</v>
      </c>
      <c r="B1028" s="72" t="s">
        <v>101</v>
      </c>
      <c r="C1028" s="72" t="s">
        <v>2520</v>
      </c>
      <c r="D1028" s="72" t="n">
        <v>1000001932</v>
      </c>
      <c r="E1028" s="73" t="s">
        <v>2521</v>
      </c>
      <c r="F1028" s="74" t="n">
        <v>43698</v>
      </c>
      <c r="G1028" s="67" t="str">
        <f aca="false">IF(I1028&gt;0,"Targeted Dealer","-")</f>
        <v>Targeted Dealer</v>
      </c>
      <c r="H1028" s="67"/>
      <c r="I1028" s="68" t="n">
        <v>4000</v>
      </c>
      <c r="J1028" s="68" t="n">
        <f aca="false">I1028/$J$1*($J$1-$E$1)</f>
        <v>3733.33333333333</v>
      </c>
      <c r="K1028" s="69" t="n">
        <v>4634.35</v>
      </c>
      <c r="L1028" s="69" t="n">
        <f aca="false">I1028-K1028</f>
        <v>-634.35</v>
      </c>
      <c r="M1028" s="69" t="n">
        <f aca="false">IFERROR((K1028/J1028%),"-")</f>
        <v>124.134375</v>
      </c>
      <c r="N1028" s="97" t="n">
        <v>6002.5</v>
      </c>
      <c r="O1028" s="98" t="str">
        <f aca="false">IF(F1028&lt;=$P$2,"Mar","")</f>
        <v>Mar</v>
      </c>
      <c r="P1028" s="97" t="n">
        <f aca="false">N1028</f>
        <v>6002.5</v>
      </c>
      <c r="Q1028" s="99" t="n">
        <f aca="false">K1028-P1028</f>
        <v>-1368.15</v>
      </c>
      <c r="R1028" s="98" t="n">
        <f aca="false">IFERROR(IF(O1028="Mar",(K1028/P1028-1))," ")</f>
        <v>-0.227930029154519</v>
      </c>
      <c r="S1028" s="100" t="str">
        <f aca="false">IF(N1028&gt;0,IF(O1028="","-",IF(R1028&lt;0%,"DEGROWTH","GROWTH")))</f>
        <v>DEGROWTH</v>
      </c>
      <c r="T1028" s="69" t="n">
        <v>2886.75</v>
      </c>
      <c r="U1028" s="101" t="str">
        <f aca="false">IF(F1028&lt;=$V$2,"Apr","")</f>
        <v>Apr</v>
      </c>
      <c r="V1028" s="97" t="n">
        <v>2886.75</v>
      </c>
      <c r="W1028" s="102" t="n">
        <f aca="false">K1028-V1028</f>
        <v>1747.6</v>
      </c>
      <c r="X1028" s="103" t="n">
        <f aca="false">IFERROR(IF(U1028="Apr",(K1028/V1028-1)),0)</f>
        <v>0.60538668052308</v>
      </c>
      <c r="Y1028" s="104" t="str">
        <f aca="false">IF(T1028&gt;0,IF(U1028="","-",IF(X1028&lt;0%,"DEGROWTH","GROWTH")))</f>
        <v>GROWTH</v>
      </c>
      <c r="Z1028" s="75" t="n">
        <v>0</v>
      </c>
      <c r="AA1028" s="70"/>
      <c r="AB1028" s="70" t="s">
        <v>133</v>
      </c>
      <c r="AC1028" s="75" t="s">
        <v>132</v>
      </c>
      <c r="AD1028" s="3" t="n">
        <f aca="false">IF(K1028=0,1,0)</f>
        <v>0</v>
      </c>
      <c r="AE1028" s="76"/>
    </row>
    <row r="1029" customFormat="false" ht="14.25" hidden="false" customHeight="true" outlineLevel="0" collapsed="false">
      <c r="A1029" s="75" t="s">
        <v>132</v>
      </c>
      <c r="B1029" s="72" t="s">
        <v>101</v>
      </c>
      <c r="C1029" s="72" t="s">
        <v>354</v>
      </c>
      <c r="D1029" s="72" t="n">
        <v>1000001950</v>
      </c>
      <c r="E1029" s="73" t="s">
        <v>355</v>
      </c>
      <c r="F1029" s="74" t="n">
        <v>43774</v>
      </c>
      <c r="G1029" s="67" t="str">
        <f aca="false">IF(I1029&gt;0,"Targeted Dealer","-")</f>
        <v>Targeted Dealer</v>
      </c>
      <c r="H1029" s="67"/>
      <c r="I1029" s="68" t="n">
        <v>50</v>
      </c>
      <c r="J1029" s="68" t="n">
        <f aca="false">I1029/$J$1*($J$1-$E$1)</f>
        <v>46.6666666666667</v>
      </c>
      <c r="K1029" s="69" t="n">
        <v>63</v>
      </c>
      <c r="L1029" s="69" t="n">
        <f aca="false">I1029-K1029</f>
        <v>-13</v>
      </c>
      <c r="M1029" s="69" t="n">
        <f aca="false">IFERROR((K1029/J1029%),"-")</f>
        <v>135</v>
      </c>
      <c r="N1029" s="97" t="n">
        <v>60</v>
      </c>
      <c r="O1029" s="98" t="str">
        <f aca="false">IF(F1029&lt;=$P$2,"Mar","")</f>
        <v>Mar</v>
      </c>
      <c r="P1029" s="97" t="n">
        <f aca="false">N1029</f>
        <v>60</v>
      </c>
      <c r="Q1029" s="99" t="n">
        <f aca="false">K1029-P1029</f>
        <v>3</v>
      </c>
      <c r="R1029" s="98" t="n">
        <f aca="false">IFERROR(IF(O1029="Mar",(K1029/P1029-1))," ")</f>
        <v>0.05</v>
      </c>
      <c r="S1029" s="100" t="str">
        <f aca="false">IF(N1029&gt;0,IF(O1029="","-",IF(R1029&lt;0%,"DEGROWTH","GROWTH")))</f>
        <v>GROWTH</v>
      </c>
      <c r="T1029" s="69" t="n">
        <v>81.5</v>
      </c>
      <c r="U1029" s="101" t="str">
        <f aca="false">IF(F1029&lt;=$V$2,"Apr","")</f>
        <v>Apr</v>
      </c>
      <c r="V1029" s="97" t="n">
        <v>81.5</v>
      </c>
      <c r="W1029" s="102" t="n">
        <f aca="false">K1029-V1029</f>
        <v>-18.5</v>
      </c>
      <c r="X1029" s="103" t="n">
        <f aca="false">IFERROR(IF(U1029="Apr",(K1029/V1029-1)),0)</f>
        <v>-0.226993865030675</v>
      </c>
      <c r="Y1029" s="104" t="str">
        <f aca="false">IF(T1029&gt;0,IF(U1029="","-",IF(X1029&lt;0%,"DEGROWTH","GROWTH")))</f>
        <v>DEGROWTH</v>
      </c>
      <c r="Z1029" s="75" t="n">
        <v>0</v>
      </c>
      <c r="AA1029" s="70"/>
      <c r="AB1029" s="70" t="s">
        <v>133</v>
      </c>
      <c r="AC1029" s="75" t="s">
        <v>132</v>
      </c>
      <c r="AD1029" s="3" t="n">
        <f aca="false">IF(K1029=0,1,0)</f>
        <v>0</v>
      </c>
      <c r="AE1029" s="76"/>
    </row>
    <row r="1030" customFormat="false" ht="14.25" hidden="false" customHeight="true" outlineLevel="0" collapsed="false">
      <c r="A1030" s="75" t="s">
        <v>132</v>
      </c>
      <c r="B1030" s="72" t="s">
        <v>101</v>
      </c>
      <c r="C1030" s="72" t="s">
        <v>2522</v>
      </c>
      <c r="D1030" s="72" t="n">
        <v>1000001942</v>
      </c>
      <c r="E1030" s="73" t="s">
        <v>2523</v>
      </c>
      <c r="F1030" s="74" t="n">
        <v>44096</v>
      </c>
      <c r="G1030" s="67" t="str">
        <f aca="false">IF(I1030&gt;0,"Targeted Dealer","-")</f>
        <v>Targeted Dealer</v>
      </c>
      <c r="H1030" s="67"/>
      <c r="I1030" s="68" t="n">
        <v>550</v>
      </c>
      <c r="J1030" s="68" t="n">
        <f aca="false">I1030/$J$1*($J$1-$E$1)</f>
        <v>513.333333333333</v>
      </c>
      <c r="K1030" s="69" t="n">
        <v>442</v>
      </c>
      <c r="L1030" s="69" t="n">
        <f aca="false">I1030-K1030</f>
        <v>108</v>
      </c>
      <c r="M1030" s="69" t="n">
        <f aca="false">IFERROR((K1030/J1030%),"-")</f>
        <v>86.1038961038961</v>
      </c>
      <c r="N1030" s="97" t="n">
        <v>519.9</v>
      </c>
      <c r="O1030" s="98" t="str">
        <f aca="false">IF(F1030&lt;=$P$2,"Mar","")</f>
        <v>Mar</v>
      </c>
      <c r="P1030" s="97" t="n">
        <f aca="false">N1030</f>
        <v>519.9</v>
      </c>
      <c r="Q1030" s="99" t="n">
        <f aca="false">K1030-P1030</f>
        <v>-77.9</v>
      </c>
      <c r="R1030" s="98" t="n">
        <f aca="false">IFERROR(IF(O1030="Mar",(K1030/P1030-1))," ")</f>
        <v>-0.149836507020581</v>
      </c>
      <c r="S1030" s="100" t="str">
        <f aca="false">IF(N1030&gt;0,IF(O1030="","-",IF(R1030&lt;0%,"DEGROWTH","GROWTH")))</f>
        <v>DEGROWTH</v>
      </c>
      <c r="T1030" s="69" t="n">
        <v>671.5</v>
      </c>
      <c r="U1030" s="101" t="str">
        <f aca="false">IF(F1030&lt;=$V$2,"Apr","")</f>
        <v>Apr</v>
      </c>
      <c r="V1030" s="97" t="n">
        <v>671.5</v>
      </c>
      <c r="W1030" s="102" t="n">
        <f aca="false">K1030-V1030</f>
        <v>-229.5</v>
      </c>
      <c r="X1030" s="103" t="n">
        <f aca="false">IFERROR(IF(U1030="Apr",(K1030/V1030-1)),0)</f>
        <v>-0.341772151898734</v>
      </c>
      <c r="Y1030" s="104" t="str">
        <f aca="false">IF(T1030&gt;0,IF(U1030="","-",IF(X1030&lt;0%,"DEGROWTH","GROWTH")))</f>
        <v>DEGROWTH</v>
      </c>
      <c r="Z1030" s="75" t="n">
        <v>0</v>
      </c>
      <c r="AA1030" s="70"/>
      <c r="AB1030" s="70" t="s">
        <v>133</v>
      </c>
      <c r="AC1030" s="75" t="s">
        <v>132</v>
      </c>
      <c r="AD1030" s="3" t="n">
        <f aca="false">IF(K1030=0,1,0)</f>
        <v>0</v>
      </c>
      <c r="AE1030" s="76"/>
    </row>
    <row r="1031" customFormat="false" ht="14.25" hidden="false" customHeight="true" outlineLevel="0" collapsed="false">
      <c r="A1031" s="75" t="s">
        <v>132</v>
      </c>
      <c r="B1031" s="72" t="s">
        <v>101</v>
      </c>
      <c r="C1031" s="72" t="s">
        <v>2524</v>
      </c>
      <c r="D1031" s="72" t="n">
        <v>1000001951</v>
      </c>
      <c r="E1031" s="73" t="s">
        <v>2525</v>
      </c>
      <c r="F1031" s="74" t="n">
        <v>44181</v>
      </c>
      <c r="G1031" s="67" t="str">
        <f aca="false">IF(I1031&gt;0,"Targeted Dealer","-")</f>
        <v>Targeted Dealer</v>
      </c>
      <c r="H1031" s="67"/>
      <c r="I1031" s="68" t="n">
        <v>450</v>
      </c>
      <c r="J1031" s="68" t="n">
        <f aca="false">I1031/$J$1*($J$1-$E$1)</f>
        <v>420</v>
      </c>
      <c r="K1031" s="69" t="n">
        <v>927</v>
      </c>
      <c r="L1031" s="69" t="n">
        <f aca="false">I1031-K1031</f>
        <v>-477</v>
      </c>
      <c r="M1031" s="69" t="n">
        <f aca="false">IFERROR((K1031/J1031%),"-")</f>
        <v>220.714285714286</v>
      </c>
      <c r="N1031" s="97" t="n">
        <v>719</v>
      </c>
      <c r="O1031" s="98" t="str">
        <f aca="false">IF(F1031&lt;=$P$2,"Mar","")</f>
        <v>Mar</v>
      </c>
      <c r="P1031" s="97" t="n">
        <f aca="false">N1031</f>
        <v>719</v>
      </c>
      <c r="Q1031" s="99" t="n">
        <f aca="false">K1031-P1031</f>
        <v>208</v>
      </c>
      <c r="R1031" s="98" t="n">
        <f aca="false">IFERROR(IF(O1031="Mar",(K1031/P1031-1))," ")</f>
        <v>0.289290681502086</v>
      </c>
      <c r="S1031" s="100" t="str">
        <f aca="false">IF(N1031&gt;0,IF(O1031="","-",IF(R1031&lt;0%,"DEGROWTH","GROWTH")))</f>
        <v>GROWTH</v>
      </c>
      <c r="T1031" s="69" t="n">
        <v>430</v>
      </c>
      <c r="U1031" s="101" t="str">
        <f aca="false">IF(F1031&lt;=$V$2,"Apr","")</f>
        <v>Apr</v>
      </c>
      <c r="V1031" s="97" t="n">
        <v>430</v>
      </c>
      <c r="W1031" s="102" t="n">
        <f aca="false">K1031-V1031</f>
        <v>497</v>
      </c>
      <c r="X1031" s="103" t="n">
        <f aca="false">IFERROR(IF(U1031="Apr",(K1031/V1031-1)),0)</f>
        <v>1.15581395348837</v>
      </c>
      <c r="Y1031" s="104" t="str">
        <f aca="false">IF(T1031&gt;0,IF(U1031="","-",IF(X1031&lt;0%,"DEGROWTH","GROWTH")))</f>
        <v>GROWTH</v>
      </c>
      <c r="Z1031" s="75" t="n">
        <v>0</v>
      </c>
      <c r="AA1031" s="70"/>
      <c r="AB1031" s="70" t="s">
        <v>133</v>
      </c>
      <c r="AC1031" s="75" t="s">
        <v>132</v>
      </c>
      <c r="AD1031" s="3" t="n">
        <f aca="false">IF(K1031=0,1,0)</f>
        <v>0</v>
      </c>
      <c r="AE1031" s="76"/>
    </row>
    <row r="1032" customFormat="false" ht="14.25" hidden="false" customHeight="true" outlineLevel="0" collapsed="false">
      <c r="A1032" s="75" t="s">
        <v>132</v>
      </c>
      <c r="B1032" s="72" t="s">
        <v>101</v>
      </c>
      <c r="C1032" s="72" t="s">
        <v>356</v>
      </c>
      <c r="D1032" s="72" t="n">
        <v>1000002024</v>
      </c>
      <c r="E1032" s="73" t="s">
        <v>357</v>
      </c>
      <c r="F1032" s="74" t="n">
        <v>44501</v>
      </c>
      <c r="G1032" s="67" t="str">
        <f aca="false">IF(I1032&gt;0,"Targeted Dealer","-")</f>
        <v>Targeted Dealer</v>
      </c>
      <c r="H1032" s="67"/>
      <c r="I1032" s="68" t="n">
        <v>500</v>
      </c>
      <c r="J1032" s="68" t="n">
        <f aca="false">I1032/$J$1*($J$1-$E$1)</f>
        <v>466.666666666667</v>
      </c>
      <c r="K1032" s="69" t="n">
        <v>45</v>
      </c>
      <c r="L1032" s="69" t="n">
        <f aca="false">I1032-K1032</f>
        <v>455</v>
      </c>
      <c r="M1032" s="69" t="n">
        <f aca="false">IFERROR((K1032/J1032%),"-")</f>
        <v>9.64285714285714</v>
      </c>
      <c r="N1032" s="97" t="n">
        <v>0</v>
      </c>
      <c r="O1032" s="98" t="str">
        <f aca="false">IF(F1032&lt;=$P$2,"Mar","")</f>
        <v>Mar</v>
      </c>
      <c r="P1032" s="97" t="n">
        <f aca="false">N1032</f>
        <v>0</v>
      </c>
      <c r="Q1032" s="99" t="n">
        <f aca="false">K1032-P1032</f>
        <v>45</v>
      </c>
      <c r="R1032" s="98" t="str">
        <f aca="false">IFERROR(IF(O1032="Mar",(K1032/P1032-1))," ")</f>
        <v> </v>
      </c>
      <c r="S1032" s="105" t="b">
        <f aca="false">IF(N1032&gt;0,IF(O1032="","-",IF(R1032&lt;0%,"DEGROWTH","GROWTH")))</f>
        <v>0</v>
      </c>
      <c r="T1032" s="69" t="n">
        <v>20</v>
      </c>
      <c r="U1032" s="101" t="str">
        <f aca="false">IF(F1032&lt;=$V$2,"Apr","")</f>
        <v>Apr</v>
      </c>
      <c r="V1032" s="97" t="n">
        <v>20</v>
      </c>
      <c r="W1032" s="102" t="n">
        <f aca="false">K1032-V1032</f>
        <v>25</v>
      </c>
      <c r="X1032" s="103" t="n">
        <f aca="false">IFERROR(IF(U1032="Apr",(K1032/V1032-1)),0)</f>
        <v>1.25</v>
      </c>
      <c r="Y1032" s="104" t="str">
        <f aca="false">IF(T1032&gt;0,IF(U1032="","-",IF(X1032&lt;0%,"DEGROWTH","GROWTH")))</f>
        <v>GROWTH</v>
      </c>
      <c r="Z1032" s="75" t="n">
        <v>0</v>
      </c>
      <c r="AA1032" s="70"/>
      <c r="AB1032" s="70" t="s">
        <v>133</v>
      </c>
      <c r="AC1032" s="75" t="s">
        <v>132</v>
      </c>
      <c r="AD1032" s="3" t="n">
        <f aca="false">IF(K1032=0,1,0)</f>
        <v>0</v>
      </c>
      <c r="AE1032" s="76"/>
    </row>
    <row r="1033" customFormat="false" ht="14.25" hidden="false" customHeight="true" outlineLevel="0" collapsed="false">
      <c r="A1033" s="75" t="s">
        <v>132</v>
      </c>
      <c r="B1033" s="72" t="s">
        <v>101</v>
      </c>
      <c r="C1033" s="72" t="s">
        <v>2526</v>
      </c>
      <c r="D1033" s="72" t="n">
        <v>1000002036</v>
      </c>
      <c r="E1033" s="73" t="s">
        <v>2527</v>
      </c>
      <c r="F1033" s="74" t="n">
        <v>44501</v>
      </c>
      <c r="G1033" s="67" t="str">
        <f aca="false">IF(I1033&gt;0,"Targeted Dealer","-")</f>
        <v>Targeted Dealer</v>
      </c>
      <c r="H1033" s="67"/>
      <c r="I1033" s="68" t="n">
        <v>125</v>
      </c>
      <c r="J1033" s="68" t="n">
        <f aca="false">I1033/$J$1*($J$1-$E$1)</f>
        <v>116.666666666667</v>
      </c>
      <c r="K1033" s="69" t="n">
        <v>275</v>
      </c>
      <c r="L1033" s="69" t="n">
        <f aca="false">I1033-K1033</f>
        <v>-150</v>
      </c>
      <c r="M1033" s="69" t="n">
        <f aca="false">IFERROR((K1033/J1033%),"-")</f>
        <v>235.714285714286</v>
      </c>
      <c r="N1033" s="97" t="n">
        <v>210</v>
      </c>
      <c r="O1033" s="98" t="str">
        <f aca="false">IF(F1033&lt;=$P$2,"Mar","")</f>
        <v>Mar</v>
      </c>
      <c r="P1033" s="97" t="n">
        <f aca="false">N1033</f>
        <v>210</v>
      </c>
      <c r="Q1033" s="99" t="n">
        <f aca="false">K1033-P1033</f>
        <v>65</v>
      </c>
      <c r="R1033" s="98" t="n">
        <f aca="false">IFERROR(IF(O1033="Mar",(K1033/P1033-1))," ")</f>
        <v>0.30952380952381</v>
      </c>
      <c r="S1033" s="100" t="str">
        <f aca="false">IF(N1033&gt;0,IF(O1033="","-",IF(R1033&lt;0%,"DEGROWTH","GROWTH")))</f>
        <v>GROWTH</v>
      </c>
      <c r="T1033" s="69" t="n">
        <v>190</v>
      </c>
      <c r="U1033" s="101" t="str">
        <f aca="false">IF(F1033&lt;=$V$2,"Apr","")</f>
        <v>Apr</v>
      </c>
      <c r="V1033" s="97" t="n">
        <v>190</v>
      </c>
      <c r="W1033" s="102" t="n">
        <f aca="false">K1033-V1033</f>
        <v>85</v>
      </c>
      <c r="X1033" s="103" t="n">
        <f aca="false">IFERROR(IF(U1033="Apr",(K1033/V1033-1)),0)</f>
        <v>0.447368421052632</v>
      </c>
      <c r="Y1033" s="104" t="str">
        <f aca="false">IF(T1033&gt;0,IF(U1033="","-",IF(X1033&lt;0%,"DEGROWTH","GROWTH")))</f>
        <v>GROWTH</v>
      </c>
      <c r="Z1033" s="75" t="n">
        <v>0</v>
      </c>
      <c r="AA1033" s="70"/>
      <c r="AB1033" s="70" t="s">
        <v>133</v>
      </c>
      <c r="AC1033" s="75" t="s">
        <v>132</v>
      </c>
      <c r="AD1033" s="3" t="n">
        <f aca="false">IF(K1033=0,1,0)</f>
        <v>0</v>
      </c>
      <c r="AE1033" s="76"/>
    </row>
    <row r="1034" customFormat="false" ht="14.25" hidden="false" customHeight="true" outlineLevel="0" collapsed="false">
      <c r="A1034" s="75" t="s">
        <v>132</v>
      </c>
      <c r="B1034" s="72" t="s">
        <v>101</v>
      </c>
      <c r="C1034" s="72" t="s">
        <v>2528</v>
      </c>
      <c r="D1034" s="72" t="n">
        <v>1000002552</v>
      </c>
      <c r="E1034" s="73" t="s">
        <v>2529</v>
      </c>
      <c r="F1034" s="74" t="n">
        <v>44615</v>
      </c>
      <c r="G1034" s="67" t="str">
        <f aca="false">IF(I1034&gt;0,"Targeted Dealer","-")</f>
        <v>Targeted Dealer</v>
      </c>
      <c r="H1034" s="67"/>
      <c r="I1034" s="68" t="n">
        <v>150</v>
      </c>
      <c r="J1034" s="68" t="n">
        <f aca="false">I1034/$J$1*($J$1-$E$1)</f>
        <v>140</v>
      </c>
      <c r="K1034" s="69" t="n">
        <v>155.5</v>
      </c>
      <c r="L1034" s="69" t="n">
        <f aca="false">I1034-K1034</f>
        <v>-5.5</v>
      </c>
      <c r="M1034" s="69" t="n">
        <f aca="false">IFERROR((K1034/J1034%),"-")</f>
        <v>111.071428571429</v>
      </c>
      <c r="N1034" s="97" t="n">
        <v>310</v>
      </c>
      <c r="O1034" s="98" t="str">
        <f aca="false">IF(F1034&lt;=$P$2,"Mar","")</f>
        <v>Mar</v>
      </c>
      <c r="P1034" s="97" t="n">
        <f aca="false">N1034</f>
        <v>310</v>
      </c>
      <c r="Q1034" s="99" t="n">
        <f aca="false">K1034-P1034</f>
        <v>-154.5</v>
      </c>
      <c r="R1034" s="98" t="n">
        <f aca="false">IFERROR(IF(O1034="Mar",(K1034/P1034-1))," ")</f>
        <v>-0.498387096774194</v>
      </c>
      <c r="S1034" s="100" t="str">
        <f aca="false">IF(N1034&gt;0,IF(O1034="","-",IF(R1034&lt;0%,"DEGROWTH","GROWTH")))</f>
        <v>DEGROWTH</v>
      </c>
      <c r="T1034" s="69" t="n">
        <v>241</v>
      </c>
      <c r="U1034" s="101" t="str">
        <f aca="false">IF(F1034&lt;=$V$2,"Apr","")</f>
        <v>Apr</v>
      </c>
      <c r="V1034" s="97" t="n">
        <v>241</v>
      </c>
      <c r="W1034" s="102" t="n">
        <f aca="false">K1034-V1034</f>
        <v>-85.5</v>
      </c>
      <c r="X1034" s="103" t="n">
        <f aca="false">IFERROR(IF(U1034="Apr",(K1034/V1034-1)),0)</f>
        <v>-0.354771784232365</v>
      </c>
      <c r="Y1034" s="104" t="str">
        <f aca="false">IF(T1034&gt;0,IF(U1034="","-",IF(X1034&lt;0%,"DEGROWTH","GROWTH")))</f>
        <v>DEGROWTH</v>
      </c>
      <c r="Z1034" s="75" t="n">
        <v>0</v>
      </c>
      <c r="AA1034" s="70"/>
      <c r="AB1034" s="70" t="s">
        <v>133</v>
      </c>
      <c r="AC1034" s="75" t="s">
        <v>132</v>
      </c>
      <c r="AD1034" s="3" t="n">
        <f aca="false">IF(K1034=0,1,0)</f>
        <v>0</v>
      </c>
      <c r="AE1034" s="76"/>
    </row>
    <row r="1035" customFormat="false" ht="14.25" hidden="false" customHeight="true" outlineLevel="0" collapsed="false">
      <c r="A1035" s="75" t="s">
        <v>132</v>
      </c>
      <c r="B1035" s="72" t="s">
        <v>101</v>
      </c>
      <c r="C1035" s="72" t="s">
        <v>2530</v>
      </c>
      <c r="D1035" s="72" t="n">
        <v>1000002558</v>
      </c>
      <c r="E1035" s="73" t="s">
        <v>2531</v>
      </c>
      <c r="F1035" s="74" t="n">
        <v>44617</v>
      </c>
      <c r="G1035" s="67" t="str">
        <f aca="false">IF(I1035&gt;0,"Targeted Dealer","-")</f>
        <v>Targeted Dealer</v>
      </c>
      <c r="H1035" s="67"/>
      <c r="I1035" s="68" t="n">
        <v>140</v>
      </c>
      <c r="J1035" s="68" t="n">
        <f aca="false">I1035/$J$1*($J$1-$E$1)</f>
        <v>130.666666666667</v>
      </c>
      <c r="K1035" s="69" t="n">
        <v>208.75</v>
      </c>
      <c r="L1035" s="69" t="n">
        <f aca="false">I1035-K1035</f>
        <v>-68.75</v>
      </c>
      <c r="M1035" s="69" t="n">
        <f aca="false">IFERROR((K1035/J1035%),"-")</f>
        <v>159.757653061224</v>
      </c>
      <c r="N1035" s="97" t="n">
        <v>190.5</v>
      </c>
      <c r="O1035" s="98" t="str">
        <f aca="false">IF(F1035&lt;=$P$2,"Mar","")</f>
        <v>Mar</v>
      </c>
      <c r="P1035" s="97" t="n">
        <f aca="false">N1035</f>
        <v>190.5</v>
      </c>
      <c r="Q1035" s="99" t="n">
        <f aca="false">K1035-P1035</f>
        <v>18.25</v>
      </c>
      <c r="R1035" s="98" t="n">
        <f aca="false">IFERROR(IF(O1035="Mar",(K1035/P1035-1))," ")</f>
        <v>0.0958005249343832</v>
      </c>
      <c r="S1035" s="100" t="str">
        <f aca="false">IF(N1035&gt;0,IF(O1035="","-",IF(R1035&lt;0%,"DEGROWTH","GROWTH")))</f>
        <v>GROWTH</v>
      </c>
      <c r="T1035" s="69" t="n">
        <v>196.25</v>
      </c>
      <c r="U1035" s="101" t="str">
        <f aca="false">IF(F1035&lt;=$V$2,"Apr","")</f>
        <v>Apr</v>
      </c>
      <c r="V1035" s="97" t="n">
        <v>196.25</v>
      </c>
      <c r="W1035" s="102" t="n">
        <f aca="false">K1035-V1035</f>
        <v>12.5</v>
      </c>
      <c r="X1035" s="103" t="n">
        <f aca="false">IFERROR(IF(U1035="Apr",(K1035/V1035-1)),0)</f>
        <v>0.0636942675159236</v>
      </c>
      <c r="Y1035" s="104" t="str">
        <f aca="false">IF(T1035&gt;0,IF(U1035="","-",IF(X1035&lt;0%,"DEGROWTH","GROWTH")))</f>
        <v>GROWTH</v>
      </c>
      <c r="Z1035" s="75" t="n">
        <v>0</v>
      </c>
      <c r="AA1035" s="70"/>
      <c r="AB1035" s="70" t="s">
        <v>133</v>
      </c>
      <c r="AC1035" s="75" t="s">
        <v>132</v>
      </c>
      <c r="AD1035" s="3" t="n">
        <f aca="false">IF(K1035=0,1,0)</f>
        <v>0</v>
      </c>
      <c r="AE1035" s="76"/>
    </row>
    <row r="1036" customFormat="false" ht="14.25" hidden="false" customHeight="true" outlineLevel="0" collapsed="false">
      <c r="A1036" s="75" t="s">
        <v>132</v>
      </c>
      <c r="B1036" s="72" t="s">
        <v>101</v>
      </c>
      <c r="C1036" s="72" t="s">
        <v>2532</v>
      </c>
      <c r="D1036" s="72" t="n">
        <v>1000002632</v>
      </c>
      <c r="E1036" s="73" t="s">
        <v>2533</v>
      </c>
      <c r="F1036" s="74" t="n">
        <v>44621</v>
      </c>
      <c r="G1036" s="67" t="str">
        <f aca="false">IF(I1036&gt;0,"Targeted Dealer","-")</f>
        <v>Targeted Dealer</v>
      </c>
      <c r="H1036" s="67"/>
      <c r="I1036" s="68" t="n">
        <v>70</v>
      </c>
      <c r="J1036" s="68" t="n">
        <f aca="false">I1036/$J$1*($J$1-$E$1)</f>
        <v>65.3333333333333</v>
      </c>
      <c r="K1036" s="69" t="n">
        <v>110</v>
      </c>
      <c r="L1036" s="69" t="n">
        <f aca="false">I1036-K1036</f>
        <v>-40</v>
      </c>
      <c r="M1036" s="69" t="n">
        <f aca="false">IFERROR((K1036/J1036%),"-")</f>
        <v>168.367346938775</v>
      </c>
      <c r="N1036" s="97" t="n">
        <v>80</v>
      </c>
      <c r="O1036" s="98" t="str">
        <f aca="false">IF(F1036&lt;=$P$2,"Mar","")</f>
        <v>Mar</v>
      </c>
      <c r="P1036" s="97" t="n">
        <f aca="false">N1036</f>
        <v>80</v>
      </c>
      <c r="Q1036" s="99" t="n">
        <f aca="false">K1036-P1036</f>
        <v>30</v>
      </c>
      <c r="R1036" s="98" t="n">
        <f aca="false">IFERROR(IF(O1036="Mar",(K1036/P1036-1))," ")</f>
        <v>0.375</v>
      </c>
      <c r="S1036" s="100" t="str">
        <f aca="false">IF(N1036&gt;0,IF(O1036="","-",IF(R1036&lt;0%,"DEGROWTH","GROWTH")))</f>
        <v>GROWTH</v>
      </c>
      <c r="T1036" s="69" t="n">
        <v>60</v>
      </c>
      <c r="U1036" s="101" t="str">
        <f aca="false">IF(F1036&lt;=$V$2,"Apr","")</f>
        <v>Apr</v>
      </c>
      <c r="V1036" s="97" t="n">
        <v>60</v>
      </c>
      <c r="W1036" s="102" t="n">
        <f aca="false">K1036-V1036</f>
        <v>50</v>
      </c>
      <c r="X1036" s="103" t="n">
        <f aca="false">IFERROR(IF(U1036="Apr",(K1036/V1036-1)),0)</f>
        <v>0.833333333333333</v>
      </c>
      <c r="Y1036" s="104" t="str">
        <f aca="false">IF(T1036&gt;0,IF(U1036="","-",IF(X1036&lt;0%,"DEGROWTH","GROWTH")))</f>
        <v>GROWTH</v>
      </c>
      <c r="Z1036" s="75" t="n">
        <v>0</v>
      </c>
      <c r="AA1036" s="70"/>
      <c r="AB1036" s="70" t="s">
        <v>133</v>
      </c>
      <c r="AC1036" s="75" t="s">
        <v>132</v>
      </c>
      <c r="AD1036" s="3" t="n">
        <f aca="false">IF(K1036=0,1,0)</f>
        <v>0</v>
      </c>
      <c r="AE1036" s="76"/>
    </row>
    <row r="1037" customFormat="false" ht="14.25" hidden="false" customHeight="true" outlineLevel="0" collapsed="false">
      <c r="A1037" s="75" t="s">
        <v>132</v>
      </c>
      <c r="B1037" s="72" t="s">
        <v>101</v>
      </c>
      <c r="C1037" s="72" t="s">
        <v>2534</v>
      </c>
      <c r="D1037" s="72" t="n">
        <v>1000003020</v>
      </c>
      <c r="E1037" s="72" t="s">
        <v>2535</v>
      </c>
      <c r="F1037" s="74" t="n">
        <v>44845</v>
      </c>
      <c r="G1037" s="67" t="str">
        <f aca="false">IF(I1037&gt;0,"Targeted Dealer","-")</f>
        <v>Targeted Dealer</v>
      </c>
      <c r="H1037" s="67"/>
      <c r="I1037" s="68" t="n">
        <v>250</v>
      </c>
      <c r="J1037" s="68" t="n">
        <f aca="false">I1037/$J$1*($J$1-$E$1)</f>
        <v>233.333333333333</v>
      </c>
      <c r="K1037" s="69" t="n">
        <v>350</v>
      </c>
      <c r="L1037" s="69" t="n">
        <f aca="false">I1037-K1037</f>
        <v>-100</v>
      </c>
      <c r="M1037" s="69" t="n">
        <f aca="false">IFERROR((K1037/J1037%),"-")</f>
        <v>150</v>
      </c>
      <c r="N1037" s="97" t="n">
        <v>396.25</v>
      </c>
      <c r="O1037" s="98" t="str">
        <f aca="false">IF(F1037&lt;=$P$2,"Mar","")</f>
        <v>Mar</v>
      </c>
      <c r="P1037" s="97" t="n">
        <f aca="false">N1037</f>
        <v>396.25</v>
      </c>
      <c r="Q1037" s="99" t="n">
        <f aca="false">K1037-P1037</f>
        <v>-46.25</v>
      </c>
      <c r="R1037" s="98" t="n">
        <f aca="false">IFERROR(IF(O1037="Mar",(K1037/P1037-1))," ")</f>
        <v>-0.116719242902208</v>
      </c>
      <c r="S1037" s="100" t="str">
        <f aca="false">IF(N1037&gt;0,IF(O1037="","-",IF(R1037&lt;0%,"DEGROWTH","GROWTH")))</f>
        <v>DEGROWTH</v>
      </c>
      <c r="T1037" s="69" t="n">
        <v>91</v>
      </c>
      <c r="U1037" s="101" t="str">
        <f aca="false">IF(F1037&lt;=$V$2,"Apr","")</f>
        <v>Apr</v>
      </c>
      <c r="V1037" s="97" t="n">
        <v>91</v>
      </c>
      <c r="W1037" s="102" t="n">
        <f aca="false">K1037-V1037</f>
        <v>259</v>
      </c>
      <c r="X1037" s="103" t="n">
        <f aca="false">IFERROR(IF(U1037="Apr",(K1037/V1037-1)),0)</f>
        <v>2.84615384615385</v>
      </c>
      <c r="Y1037" s="104" t="str">
        <f aca="false">IF(T1037&gt;0,IF(U1037="","-",IF(X1037&lt;0%,"DEGROWTH","GROWTH")))</f>
        <v>GROWTH</v>
      </c>
      <c r="Z1037" s="75" t="n">
        <v>0</v>
      </c>
      <c r="AA1037" s="70"/>
      <c r="AB1037" s="70" t="s">
        <v>133</v>
      </c>
      <c r="AC1037" s="75" t="s">
        <v>132</v>
      </c>
      <c r="AD1037" s="3" t="n">
        <f aca="false">IF(K1037=0,1,0)</f>
        <v>0</v>
      </c>
      <c r="AE1037" s="76"/>
    </row>
    <row r="1038" customFormat="false" ht="14.25" hidden="false" customHeight="true" outlineLevel="0" collapsed="false">
      <c r="A1038" s="75" t="s">
        <v>132</v>
      </c>
      <c r="B1038" s="72" t="s">
        <v>101</v>
      </c>
      <c r="C1038" s="72" t="s">
        <v>2536</v>
      </c>
      <c r="D1038" s="72" t="n">
        <v>1000003310</v>
      </c>
      <c r="E1038" s="72" t="s">
        <v>2537</v>
      </c>
      <c r="F1038" s="74" t="n">
        <v>44957</v>
      </c>
      <c r="G1038" s="67" t="str">
        <f aca="false">IF(I1038&gt;0,"Targeted Dealer","-")</f>
        <v>Targeted Dealer</v>
      </c>
      <c r="H1038" s="67"/>
      <c r="I1038" s="68" t="n">
        <v>465</v>
      </c>
      <c r="J1038" s="68" t="n">
        <f aca="false">I1038/$J$1*($J$1-$E$1)</f>
        <v>434</v>
      </c>
      <c r="K1038" s="69" t="n">
        <v>653</v>
      </c>
      <c r="L1038" s="69" t="n">
        <f aca="false">I1038-K1038</f>
        <v>-188</v>
      </c>
      <c r="M1038" s="69" t="n">
        <f aca="false">IFERROR((K1038/J1038%),"-")</f>
        <v>150.460829493088</v>
      </c>
      <c r="N1038" s="97" t="n">
        <v>779</v>
      </c>
      <c r="O1038" s="98" t="str">
        <f aca="false">IF(F1038&lt;=$P$2,"Mar","")</f>
        <v>Mar</v>
      </c>
      <c r="P1038" s="97" t="n">
        <f aca="false">N1038</f>
        <v>779</v>
      </c>
      <c r="Q1038" s="99" t="n">
        <f aca="false">K1038-P1038</f>
        <v>-126</v>
      </c>
      <c r="R1038" s="98" t="n">
        <f aca="false">IFERROR(IF(O1038="Mar",(K1038/P1038-1))," ")</f>
        <v>-0.161745827984596</v>
      </c>
      <c r="S1038" s="100" t="str">
        <f aca="false">IF(N1038&gt;0,IF(O1038="","-",IF(R1038&lt;0%,"DEGROWTH","GROWTH")))</f>
        <v>DEGROWTH</v>
      </c>
      <c r="T1038" s="69" t="n">
        <v>496.5</v>
      </c>
      <c r="U1038" s="101" t="str">
        <f aca="false">IF(F1038&lt;=$V$2,"Apr","")</f>
        <v>Apr</v>
      </c>
      <c r="V1038" s="97" t="n">
        <v>496.5</v>
      </c>
      <c r="W1038" s="102" t="n">
        <f aca="false">K1038-V1038</f>
        <v>156.5</v>
      </c>
      <c r="X1038" s="103" t="n">
        <f aca="false">IFERROR(IF(U1038="Apr",(K1038/V1038-1)),0)</f>
        <v>0.315206445115811</v>
      </c>
      <c r="Y1038" s="104" t="str">
        <f aca="false">IF(T1038&gt;0,IF(U1038="","-",IF(X1038&lt;0%,"DEGROWTH","GROWTH")))</f>
        <v>GROWTH</v>
      </c>
      <c r="Z1038" s="75" t="n">
        <v>0</v>
      </c>
      <c r="AA1038" s="70"/>
      <c r="AB1038" s="70" t="s">
        <v>133</v>
      </c>
      <c r="AC1038" s="75" t="s">
        <v>132</v>
      </c>
      <c r="AD1038" s="3" t="n">
        <f aca="false">IF(K1038=0,1,0)</f>
        <v>0</v>
      </c>
      <c r="AE1038" s="76"/>
    </row>
    <row r="1039" customFormat="false" ht="14.25" hidden="false" customHeight="true" outlineLevel="0" collapsed="false">
      <c r="A1039" s="75" t="s">
        <v>132</v>
      </c>
      <c r="B1039" s="72" t="s">
        <v>101</v>
      </c>
      <c r="C1039" s="72" t="s">
        <v>2538</v>
      </c>
      <c r="D1039" s="72" t="n">
        <v>1000003516</v>
      </c>
      <c r="E1039" s="72" t="s">
        <v>2539</v>
      </c>
      <c r="F1039" s="74" t="n">
        <v>45057</v>
      </c>
      <c r="G1039" s="67" t="str">
        <f aca="false">IF(I1039&gt;0,"Targeted Dealer","-")</f>
        <v>Targeted Dealer</v>
      </c>
      <c r="H1039" s="67"/>
      <c r="I1039" s="68" t="n">
        <v>125</v>
      </c>
      <c r="J1039" s="68" t="n">
        <f aca="false">I1039/$J$1*($J$1-$E$1)</f>
        <v>116.666666666667</v>
      </c>
      <c r="K1039" s="69" t="n">
        <v>155</v>
      </c>
      <c r="L1039" s="69" t="n">
        <f aca="false">I1039-K1039</f>
        <v>-30</v>
      </c>
      <c r="M1039" s="69" t="n">
        <f aca="false">IFERROR((K1039/J1039%),"-")</f>
        <v>132.857142857143</v>
      </c>
      <c r="N1039" s="97" t="n">
        <v>148</v>
      </c>
      <c r="O1039" s="98" t="str">
        <f aca="false">IF(F1039&lt;=$P$2,"Mar","")</f>
        <v>Mar</v>
      </c>
      <c r="P1039" s="97" t="n">
        <f aca="false">N1039</f>
        <v>148</v>
      </c>
      <c r="Q1039" s="99" t="n">
        <f aca="false">K1039-P1039</f>
        <v>7</v>
      </c>
      <c r="R1039" s="98" t="n">
        <f aca="false">IFERROR(IF(O1039="Mar",(K1039/P1039-1))," ")</f>
        <v>0.0472972972972974</v>
      </c>
      <c r="S1039" s="100" t="str">
        <f aca="false">IF(N1039&gt;0,IF(O1039="","-",IF(R1039&lt;0%,"DEGROWTH","GROWTH")))</f>
        <v>GROWTH</v>
      </c>
      <c r="T1039" s="69" t="n">
        <v>165</v>
      </c>
      <c r="U1039" s="101" t="str">
        <f aca="false">IF(F1039&lt;=$V$2,"Apr","")</f>
        <v>Apr</v>
      </c>
      <c r="V1039" s="97" t="n">
        <v>165</v>
      </c>
      <c r="W1039" s="102" t="n">
        <f aca="false">K1039-V1039</f>
        <v>-10</v>
      </c>
      <c r="X1039" s="103" t="n">
        <f aca="false">IFERROR(IF(U1039="Apr",(K1039/V1039-1)),0)</f>
        <v>-0.0606060606060606</v>
      </c>
      <c r="Y1039" s="104" t="str">
        <f aca="false">IF(T1039&gt;0,IF(U1039="","-",IF(X1039&lt;0%,"DEGROWTH","GROWTH")))</f>
        <v>DEGROWTH</v>
      </c>
      <c r="Z1039" s="75" t="n">
        <v>0</v>
      </c>
      <c r="AA1039" s="70"/>
      <c r="AB1039" s="70" t="s">
        <v>133</v>
      </c>
      <c r="AC1039" s="75" t="s">
        <v>132</v>
      </c>
      <c r="AD1039" s="3" t="n">
        <f aca="false">IF(K1039=0,1,0)</f>
        <v>0</v>
      </c>
      <c r="AE1039" s="76"/>
    </row>
    <row r="1040" customFormat="false" ht="14.25" hidden="false" customHeight="true" outlineLevel="0" collapsed="false">
      <c r="A1040" s="75" t="s">
        <v>132</v>
      </c>
      <c r="B1040" s="72" t="s">
        <v>101</v>
      </c>
      <c r="C1040" s="72" t="s">
        <v>2540</v>
      </c>
      <c r="D1040" s="72" t="n">
        <v>1000003517</v>
      </c>
      <c r="E1040" s="72" t="s">
        <v>2541</v>
      </c>
      <c r="F1040" s="74" t="n">
        <v>45058</v>
      </c>
      <c r="G1040" s="67" t="str">
        <f aca="false">IF(I1040&gt;0,"Targeted Dealer","-")</f>
        <v>Targeted Dealer</v>
      </c>
      <c r="H1040" s="67"/>
      <c r="I1040" s="68" t="n">
        <v>400</v>
      </c>
      <c r="J1040" s="68" t="n">
        <f aca="false">I1040/$J$1*($J$1-$E$1)</f>
        <v>373.333333333333</v>
      </c>
      <c r="K1040" s="69" t="n">
        <v>818.5</v>
      </c>
      <c r="L1040" s="69" t="n">
        <f aca="false">I1040-K1040</f>
        <v>-418.5</v>
      </c>
      <c r="M1040" s="69" t="n">
        <f aca="false">IFERROR((K1040/J1040%),"-")</f>
        <v>219.241071428571</v>
      </c>
      <c r="N1040" s="97" t="n">
        <v>845</v>
      </c>
      <c r="O1040" s="98" t="str">
        <f aca="false">IF(F1040&lt;=$P$2,"Mar","")</f>
        <v>Mar</v>
      </c>
      <c r="P1040" s="97" t="n">
        <f aca="false">N1040</f>
        <v>845</v>
      </c>
      <c r="Q1040" s="99" t="n">
        <f aca="false">K1040-P1040</f>
        <v>-26.5</v>
      </c>
      <c r="R1040" s="98" t="n">
        <f aca="false">IFERROR(IF(O1040="Mar",(K1040/P1040-1))," ")</f>
        <v>-0.0313609467455621</v>
      </c>
      <c r="S1040" s="100" t="str">
        <f aca="false">IF(N1040&gt;0,IF(O1040="","-",IF(R1040&lt;0%,"DEGROWTH","GROWTH")))</f>
        <v>DEGROWTH</v>
      </c>
      <c r="T1040" s="69" t="n">
        <v>500</v>
      </c>
      <c r="U1040" s="101" t="str">
        <f aca="false">IF(F1040&lt;=$V$2,"Apr","")</f>
        <v>Apr</v>
      </c>
      <c r="V1040" s="97" t="n">
        <v>500</v>
      </c>
      <c r="W1040" s="102" t="n">
        <f aca="false">K1040-V1040</f>
        <v>318.5</v>
      </c>
      <c r="X1040" s="103" t="n">
        <f aca="false">IFERROR(IF(U1040="Apr",(K1040/V1040-1)),0)</f>
        <v>0.637</v>
      </c>
      <c r="Y1040" s="104" t="str">
        <f aca="false">IF(T1040&gt;0,IF(U1040="","-",IF(X1040&lt;0%,"DEGROWTH","GROWTH")))</f>
        <v>GROWTH</v>
      </c>
      <c r="Z1040" s="75" t="n">
        <v>0</v>
      </c>
      <c r="AA1040" s="70"/>
      <c r="AB1040" s="70" t="s">
        <v>133</v>
      </c>
      <c r="AC1040" s="75" t="s">
        <v>132</v>
      </c>
      <c r="AD1040" s="3" t="n">
        <f aca="false">IF(K1040=0,1,0)</f>
        <v>0</v>
      </c>
      <c r="AE1040" s="76"/>
    </row>
    <row r="1041" customFormat="false" ht="14.25" hidden="false" customHeight="true" outlineLevel="0" collapsed="false">
      <c r="A1041" s="75" t="s">
        <v>132</v>
      </c>
      <c r="B1041" s="72" t="s">
        <v>101</v>
      </c>
      <c r="C1041" s="72" t="s">
        <v>2542</v>
      </c>
      <c r="D1041" s="72" t="n">
        <v>1000003614</v>
      </c>
      <c r="E1041" s="72" t="s">
        <v>2543</v>
      </c>
      <c r="F1041" s="74" t="n">
        <v>45106</v>
      </c>
      <c r="G1041" s="67" t="str">
        <f aca="false">IF(I1041&gt;0,"Targeted Dealer","-")</f>
        <v>Targeted Dealer</v>
      </c>
      <c r="H1041" s="67"/>
      <c r="I1041" s="68" t="n">
        <v>300</v>
      </c>
      <c r="J1041" s="68" t="n">
        <f aca="false">I1041/$J$1*($J$1-$E$1)</f>
        <v>280</v>
      </c>
      <c r="K1041" s="69" t="n">
        <v>617</v>
      </c>
      <c r="L1041" s="69" t="n">
        <f aca="false">I1041-K1041</f>
        <v>-317</v>
      </c>
      <c r="M1041" s="69" t="n">
        <f aca="false">IFERROR((K1041/J1041%),"-")</f>
        <v>220.357142857143</v>
      </c>
      <c r="N1041" s="97" t="n">
        <v>522</v>
      </c>
      <c r="O1041" s="98" t="str">
        <f aca="false">IF(F1041&lt;=$P$2,"Mar","")</f>
        <v>Mar</v>
      </c>
      <c r="P1041" s="97" t="n">
        <f aca="false">N1041</f>
        <v>522</v>
      </c>
      <c r="Q1041" s="99" t="n">
        <f aca="false">K1041-P1041</f>
        <v>95</v>
      </c>
      <c r="R1041" s="98" t="n">
        <f aca="false">IFERROR(IF(O1041="Mar",(K1041/P1041-1))," ")</f>
        <v>0.181992337164751</v>
      </c>
      <c r="S1041" s="100" t="str">
        <f aca="false">IF(N1041&gt;0,IF(O1041="","-",IF(R1041&lt;0%,"DEGROWTH","GROWTH")))</f>
        <v>GROWTH</v>
      </c>
      <c r="T1041" s="69" t="n">
        <v>260</v>
      </c>
      <c r="U1041" s="101" t="str">
        <f aca="false">IF(F1041&lt;=$V$2,"Apr","")</f>
        <v>Apr</v>
      </c>
      <c r="V1041" s="97" t="n">
        <v>260</v>
      </c>
      <c r="W1041" s="102" t="n">
        <f aca="false">K1041-V1041</f>
        <v>357</v>
      </c>
      <c r="X1041" s="103" t="n">
        <f aca="false">IFERROR(IF(U1041="Apr",(K1041/V1041-1)),0)</f>
        <v>1.37307692307692</v>
      </c>
      <c r="Y1041" s="104" t="str">
        <f aca="false">IF(T1041&gt;0,IF(U1041="","-",IF(X1041&lt;0%,"DEGROWTH","GROWTH")))</f>
        <v>GROWTH</v>
      </c>
      <c r="Z1041" s="75" t="n">
        <v>0</v>
      </c>
      <c r="AA1041" s="70"/>
      <c r="AB1041" s="70" t="s">
        <v>133</v>
      </c>
      <c r="AC1041" s="75" t="s">
        <v>132</v>
      </c>
      <c r="AD1041" s="3" t="n">
        <f aca="false">IF(K1041=0,1,0)</f>
        <v>0</v>
      </c>
      <c r="AE1041" s="76"/>
    </row>
    <row r="1042" customFormat="false" ht="14.25" hidden="false" customHeight="true" outlineLevel="0" collapsed="false">
      <c r="A1042" s="75" t="s">
        <v>132</v>
      </c>
      <c r="B1042" s="72" t="s">
        <v>101</v>
      </c>
      <c r="C1042" s="72" t="s">
        <v>2544</v>
      </c>
      <c r="D1042" s="72" t="n">
        <v>1000003721</v>
      </c>
      <c r="E1042" s="72" t="s">
        <v>2545</v>
      </c>
      <c r="F1042" s="74" t="n">
        <v>45185</v>
      </c>
      <c r="G1042" s="67" t="str">
        <f aca="false">IF(I1042&gt;0,"Targeted Dealer","-")</f>
        <v>Targeted Dealer</v>
      </c>
      <c r="H1042" s="67"/>
      <c r="I1042" s="68" t="n">
        <v>160</v>
      </c>
      <c r="J1042" s="68" t="n">
        <f aca="false">I1042/$J$1*($J$1-$E$1)</f>
        <v>149.333333333333</v>
      </c>
      <c r="K1042" s="69" t="n">
        <v>302.5</v>
      </c>
      <c r="L1042" s="69" t="n">
        <f aca="false">I1042-K1042</f>
        <v>-142.5</v>
      </c>
      <c r="M1042" s="69" t="n">
        <f aca="false">IFERROR((K1042/J1042%),"-")</f>
        <v>202.566964285714</v>
      </c>
      <c r="N1042" s="97" t="n">
        <v>315</v>
      </c>
      <c r="O1042" s="98" t="str">
        <f aca="false">IF(F1042&lt;=$P$2,"Mar","")</f>
        <v>Mar</v>
      </c>
      <c r="P1042" s="97" t="n">
        <f aca="false">N1042</f>
        <v>315</v>
      </c>
      <c r="Q1042" s="99" t="n">
        <f aca="false">K1042-P1042</f>
        <v>-12.5</v>
      </c>
      <c r="R1042" s="98" t="n">
        <f aca="false">IFERROR(IF(O1042="Mar",(K1042/P1042-1))," ")</f>
        <v>-0.0396825396825397</v>
      </c>
      <c r="S1042" s="100" t="str">
        <f aca="false">IF(N1042&gt;0,IF(O1042="","-",IF(R1042&lt;0%,"DEGROWTH","GROWTH")))</f>
        <v>DEGROWTH</v>
      </c>
      <c r="T1042" s="69" t="n">
        <v>130</v>
      </c>
      <c r="U1042" s="101" t="str">
        <f aca="false">IF(F1042&lt;=$V$2,"Apr","")</f>
        <v>Apr</v>
      </c>
      <c r="V1042" s="97" t="n">
        <v>130</v>
      </c>
      <c r="W1042" s="102" t="n">
        <f aca="false">K1042-V1042</f>
        <v>172.5</v>
      </c>
      <c r="X1042" s="103" t="n">
        <f aca="false">IFERROR(IF(U1042="Apr",(K1042/V1042-1)),0)</f>
        <v>1.32692307692308</v>
      </c>
      <c r="Y1042" s="104" t="str">
        <f aca="false">IF(T1042&gt;0,IF(U1042="","-",IF(X1042&lt;0%,"DEGROWTH","GROWTH")))</f>
        <v>GROWTH</v>
      </c>
      <c r="Z1042" s="75" t="n">
        <v>0</v>
      </c>
      <c r="AA1042" s="70"/>
      <c r="AB1042" s="70" t="s">
        <v>133</v>
      </c>
      <c r="AC1042" s="75" t="s">
        <v>132</v>
      </c>
      <c r="AD1042" s="3" t="n">
        <f aca="false">IF(K1042=0,1,0)</f>
        <v>0</v>
      </c>
      <c r="AE1042" s="76"/>
    </row>
    <row r="1043" customFormat="false" ht="14.25" hidden="false" customHeight="true" outlineLevel="0" collapsed="false">
      <c r="A1043" s="75" t="s">
        <v>132</v>
      </c>
      <c r="B1043" s="72" t="s">
        <v>101</v>
      </c>
      <c r="C1043" s="72" t="s">
        <v>2546</v>
      </c>
      <c r="D1043" s="72" t="n">
        <v>1000003756</v>
      </c>
      <c r="E1043" s="72" t="s">
        <v>2547</v>
      </c>
      <c r="F1043" s="74" t="n">
        <v>45247</v>
      </c>
      <c r="G1043" s="67" t="str">
        <f aca="false">IF(I1043&gt;0,"Targeted Dealer","-")</f>
        <v>Targeted Dealer</v>
      </c>
      <c r="H1043" s="67"/>
      <c r="I1043" s="68" t="n">
        <v>200</v>
      </c>
      <c r="J1043" s="68" t="n">
        <f aca="false">I1043/$J$1*($J$1-$E$1)</f>
        <v>186.666666666667</v>
      </c>
      <c r="K1043" s="69" t="n">
        <v>115</v>
      </c>
      <c r="L1043" s="69" t="n">
        <f aca="false">I1043-K1043</f>
        <v>85</v>
      </c>
      <c r="M1043" s="69" t="n">
        <f aca="false">IFERROR((K1043/J1043%),"-")</f>
        <v>61.6071428571429</v>
      </c>
      <c r="N1043" s="97" t="n">
        <v>198.5</v>
      </c>
      <c r="O1043" s="98" t="str">
        <f aca="false">IF(F1043&lt;=$P$2,"Mar","")</f>
        <v>Mar</v>
      </c>
      <c r="P1043" s="97" t="n">
        <f aca="false">N1043</f>
        <v>198.5</v>
      </c>
      <c r="Q1043" s="99" t="n">
        <f aca="false">K1043-P1043</f>
        <v>-83.5</v>
      </c>
      <c r="R1043" s="98" t="n">
        <f aca="false">IFERROR(IF(O1043="Mar",(K1043/P1043-1))," ")</f>
        <v>-0.420654911838791</v>
      </c>
      <c r="S1043" s="100" t="str">
        <f aca="false">IF(N1043&gt;0,IF(O1043="","-",IF(R1043&lt;0%,"DEGROWTH","GROWTH")))</f>
        <v>DEGROWTH</v>
      </c>
      <c r="T1043" s="69" t="n">
        <v>30</v>
      </c>
      <c r="U1043" s="101" t="str">
        <f aca="false">IF(F1043&lt;=$V$2,"Apr","")</f>
        <v>Apr</v>
      </c>
      <c r="V1043" s="97" t="n">
        <v>30</v>
      </c>
      <c r="W1043" s="102" t="n">
        <f aca="false">K1043-V1043</f>
        <v>85</v>
      </c>
      <c r="X1043" s="103" t="n">
        <f aca="false">IFERROR(IF(U1043="Apr",(K1043/V1043-1)),0)</f>
        <v>2.83333333333333</v>
      </c>
      <c r="Y1043" s="104" t="str">
        <f aca="false">IF(T1043&gt;0,IF(U1043="","-",IF(X1043&lt;0%,"DEGROWTH","GROWTH")))</f>
        <v>GROWTH</v>
      </c>
      <c r="Z1043" s="75" t="n">
        <v>0</v>
      </c>
      <c r="AA1043" s="70"/>
      <c r="AB1043" s="70" t="s">
        <v>133</v>
      </c>
      <c r="AC1043" s="75" t="s">
        <v>132</v>
      </c>
      <c r="AD1043" s="3" t="n">
        <f aca="false">IF(K1043=0,1,0)</f>
        <v>0</v>
      </c>
      <c r="AE1043" s="76"/>
    </row>
    <row r="1044" customFormat="false" ht="14.25" hidden="false" customHeight="true" outlineLevel="0" collapsed="false">
      <c r="A1044" s="75" t="s">
        <v>132</v>
      </c>
      <c r="B1044" s="79" t="s">
        <v>101</v>
      </c>
      <c r="C1044" s="79" t="s">
        <v>2548</v>
      </c>
      <c r="D1044" s="79" t="n">
        <v>1000003886</v>
      </c>
      <c r="E1044" s="79" t="s">
        <v>2549</v>
      </c>
      <c r="F1044" s="74" t="n">
        <v>45364</v>
      </c>
      <c r="G1044" s="67" t="str">
        <f aca="false">IF(I1044&gt;0,"Targeted Dealer","-")</f>
        <v>Targeted Dealer</v>
      </c>
      <c r="H1044" s="67"/>
      <c r="I1044" s="68" t="n">
        <v>20</v>
      </c>
      <c r="J1044" s="68" t="n">
        <f aca="false">I1044/$J$1*($J$1-$E$1)</f>
        <v>18.6666666666667</v>
      </c>
      <c r="K1044" s="69" t="n">
        <v>10</v>
      </c>
      <c r="L1044" s="69" t="n">
        <f aca="false">I1044-K1044</f>
        <v>10</v>
      </c>
      <c r="M1044" s="69" t="n">
        <f aca="false">IFERROR((K1044/J1044%),"-")</f>
        <v>53.5714285714286</v>
      </c>
      <c r="N1044" s="97" t="n">
        <v>10</v>
      </c>
      <c r="O1044" s="98" t="str">
        <f aca="false">IF(F1044&lt;=$P$2,"Mar","")</f>
        <v>Mar</v>
      </c>
      <c r="P1044" s="97" t="n">
        <f aca="false">N1044</f>
        <v>10</v>
      </c>
      <c r="Q1044" s="99" t="n">
        <f aca="false">K1044-P1044</f>
        <v>0</v>
      </c>
      <c r="R1044" s="98" t="n">
        <f aca="false">IFERROR(IF(O1044="Mar",(K1044/P1044-1))," ")</f>
        <v>0</v>
      </c>
      <c r="S1044" s="100" t="str">
        <f aca="false">IF(N1044&gt;0,IF(O1044="","-",IF(R1044&lt;0%,"DEGROWTH","GROWTH")))</f>
        <v>GROWTH</v>
      </c>
      <c r="T1044" s="69" t="n">
        <v>15</v>
      </c>
      <c r="U1044" s="101" t="str">
        <f aca="false">IF(F1044&lt;=$V$2,"Apr","")</f>
        <v>Apr</v>
      </c>
      <c r="V1044" s="97" t="n">
        <v>15</v>
      </c>
      <c r="W1044" s="102" t="n">
        <f aca="false">K1044-V1044</f>
        <v>-5</v>
      </c>
      <c r="X1044" s="103" t="n">
        <f aca="false">IFERROR(IF(U1044="Apr",(K1044/V1044-1)),0)</f>
        <v>-0.333333333333333</v>
      </c>
      <c r="Y1044" s="104" t="str">
        <f aca="false">IF(T1044&gt;0,IF(U1044="","-",IF(X1044&lt;0%,"DEGROWTH","GROWTH")))</f>
        <v>DEGROWTH</v>
      </c>
      <c r="Z1044" s="75" t="n">
        <v>0</v>
      </c>
      <c r="AA1044" s="70"/>
      <c r="AB1044" s="70" t="s">
        <v>133</v>
      </c>
      <c r="AC1044" s="75" t="s">
        <v>132</v>
      </c>
      <c r="AD1044" s="3" t="n">
        <f aca="false">IF(K1044=0,1,0)</f>
        <v>0</v>
      </c>
      <c r="AE1044" s="76"/>
    </row>
    <row r="1045" customFormat="false" ht="14.25" hidden="false" customHeight="true" outlineLevel="0" collapsed="false">
      <c r="A1045" s="75" t="s">
        <v>132</v>
      </c>
      <c r="B1045" s="79" t="s">
        <v>101</v>
      </c>
      <c r="C1045" s="79" t="s">
        <v>2550</v>
      </c>
      <c r="D1045" s="79" t="n">
        <v>1000003955</v>
      </c>
      <c r="E1045" s="79" t="s">
        <v>2551</v>
      </c>
      <c r="F1045" s="74" t="n">
        <v>45427</v>
      </c>
      <c r="G1045" s="67" t="str">
        <f aca="false">IF(I1045&gt;0,"Targeted Dealer","-")</f>
        <v>Targeted Dealer</v>
      </c>
      <c r="H1045" s="67"/>
      <c r="I1045" s="68" t="n">
        <v>80</v>
      </c>
      <c r="J1045" s="68" t="n">
        <f aca="false">I1045/$J$1*($J$1-$E$1)</f>
        <v>74.6666666666667</v>
      </c>
      <c r="K1045" s="69" t="n">
        <v>132.8</v>
      </c>
      <c r="L1045" s="69" t="n">
        <f aca="false">I1045-K1045</f>
        <v>-52.8</v>
      </c>
      <c r="M1045" s="69" t="n">
        <f aca="false">IFERROR((K1045/J1045%),"-")</f>
        <v>177.857142857143</v>
      </c>
      <c r="N1045" s="97" t="n">
        <v>152.5</v>
      </c>
      <c r="O1045" s="98" t="str">
        <f aca="false">IF(F1045&lt;=$P$2,"Mar","")</f>
        <v>Mar</v>
      </c>
      <c r="P1045" s="97" t="n">
        <f aca="false">N1045</f>
        <v>152.5</v>
      </c>
      <c r="Q1045" s="99" t="n">
        <f aca="false">K1045-P1045</f>
        <v>-19.7</v>
      </c>
      <c r="R1045" s="98" t="n">
        <f aca="false">IFERROR(IF(O1045="Mar",(K1045/P1045-1))," ")</f>
        <v>-0.129180327868852</v>
      </c>
      <c r="S1045" s="100" t="str">
        <f aca="false">IF(N1045&gt;0,IF(O1045="","-",IF(R1045&lt;0%,"DEGROWTH","GROWTH")))</f>
        <v>DEGROWTH</v>
      </c>
      <c r="T1045" s="69" t="n">
        <v>85</v>
      </c>
      <c r="U1045" s="101" t="str">
        <f aca="false">IF(F1045&lt;=$V$2,"Apr","")</f>
        <v>Apr</v>
      </c>
      <c r="V1045" s="97" t="n">
        <v>85</v>
      </c>
      <c r="W1045" s="102" t="n">
        <f aca="false">K1045-V1045</f>
        <v>47.8</v>
      </c>
      <c r="X1045" s="103" t="n">
        <f aca="false">IFERROR(IF(U1045="Apr",(K1045/V1045-1)),0)</f>
        <v>0.562352941176471</v>
      </c>
      <c r="Y1045" s="104" t="str">
        <f aca="false">IF(T1045&gt;0,IF(U1045="","-",IF(X1045&lt;0%,"DEGROWTH","GROWTH")))</f>
        <v>GROWTH</v>
      </c>
      <c r="Z1045" s="75" t="n">
        <v>0</v>
      </c>
      <c r="AA1045" s="70"/>
      <c r="AB1045" s="70" t="s">
        <v>133</v>
      </c>
      <c r="AC1045" s="75" t="s">
        <v>132</v>
      </c>
      <c r="AD1045" s="3" t="n">
        <f aca="false">IF(K1045=0,1,0)</f>
        <v>0</v>
      </c>
      <c r="AE1045" s="76"/>
    </row>
    <row r="1046" customFormat="false" ht="14.25" hidden="false" customHeight="true" outlineLevel="0" collapsed="false">
      <c r="A1046" s="75" t="s">
        <v>132</v>
      </c>
      <c r="B1046" s="79" t="s">
        <v>101</v>
      </c>
      <c r="C1046" s="79" t="s">
        <v>2552</v>
      </c>
      <c r="D1046" s="79" t="n">
        <v>1000003957</v>
      </c>
      <c r="E1046" s="79" t="s">
        <v>2553</v>
      </c>
      <c r="F1046" s="74" t="n">
        <v>45428</v>
      </c>
      <c r="G1046" s="67" t="str">
        <f aca="false">IF(I1046&gt;0,"Targeted Dealer","-")</f>
        <v>Targeted Dealer</v>
      </c>
      <c r="H1046" s="67"/>
      <c r="I1046" s="68" t="n">
        <v>150</v>
      </c>
      <c r="J1046" s="68" t="n">
        <f aca="false">I1046/$J$1*($J$1-$E$1)</f>
        <v>140</v>
      </c>
      <c r="K1046" s="69" t="n">
        <v>236.75</v>
      </c>
      <c r="L1046" s="69" t="n">
        <f aca="false">I1046-K1046</f>
        <v>-86.75</v>
      </c>
      <c r="M1046" s="69" t="n">
        <f aca="false">IFERROR((K1046/J1046%),"-")</f>
        <v>169.107142857143</v>
      </c>
      <c r="N1046" s="97" t="n">
        <v>328.15</v>
      </c>
      <c r="O1046" s="98" t="str">
        <f aca="false">IF(F1046&lt;=$P$2,"Mar","")</f>
        <v>Mar</v>
      </c>
      <c r="P1046" s="97" t="n">
        <f aca="false">N1046</f>
        <v>328.15</v>
      </c>
      <c r="Q1046" s="99" t="n">
        <f aca="false">K1046-P1046</f>
        <v>-91.4</v>
      </c>
      <c r="R1046" s="98" t="n">
        <f aca="false">IFERROR(IF(O1046="Mar",(K1046/P1046-1))," ")</f>
        <v>-0.278531159530702</v>
      </c>
      <c r="S1046" s="100" t="str">
        <f aca="false">IF(N1046&gt;0,IF(O1046="","-",IF(R1046&lt;0%,"DEGROWTH","GROWTH")))</f>
        <v>DEGROWTH</v>
      </c>
      <c r="T1046" s="69" t="n">
        <v>114.95</v>
      </c>
      <c r="U1046" s="101" t="str">
        <f aca="false">IF(F1046&lt;=$V$2,"Apr","")</f>
        <v>Apr</v>
      </c>
      <c r="V1046" s="97" t="n">
        <v>114.95</v>
      </c>
      <c r="W1046" s="102" t="n">
        <f aca="false">K1046-V1046</f>
        <v>121.8</v>
      </c>
      <c r="X1046" s="103" t="n">
        <f aca="false">IFERROR(IF(U1046="Apr",(K1046/V1046-1)),0)</f>
        <v>1.05959112657677</v>
      </c>
      <c r="Y1046" s="104" t="str">
        <f aca="false">IF(T1046&gt;0,IF(U1046="","-",IF(X1046&lt;0%,"DEGROWTH","GROWTH")))</f>
        <v>GROWTH</v>
      </c>
      <c r="Z1046" s="75" t="n">
        <v>0</v>
      </c>
      <c r="AA1046" s="70"/>
      <c r="AB1046" s="70" t="s">
        <v>133</v>
      </c>
      <c r="AC1046" s="75" t="s">
        <v>132</v>
      </c>
      <c r="AD1046" s="3" t="n">
        <f aca="false">IF(K1046=0,1,0)</f>
        <v>0</v>
      </c>
      <c r="AE1046" s="76"/>
    </row>
    <row r="1047" customFormat="false" ht="14.25" hidden="false" customHeight="true" outlineLevel="0" collapsed="false">
      <c r="A1047" s="75" t="s">
        <v>132</v>
      </c>
      <c r="B1047" s="79" t="s">
        <v>101</v>
      </c>
      <c r="C1047" s="79" t="s">
        <v>358</v>
      </c>
      <c r="D1047" s="79" t="n">
        <v>1000004009</v>
      </c>
      <c r="E1047" s="79" t="s">
        <v>359</v>
      </c>
      <c r="F1047" s="74" t="n">
        <v>45457</v>
      </c>
      <c r="G1047" s="67" t="str">
        <f aca="false">IF(I1047&gt;0,"Targeted Dealer","-")</f>
        <v>Targeted Dealer</v>
      </c>
      <c r="H1047" s="67"/>
      <c r="I1047" s="68" t="n">
        <v>20</v>
      </c>
      <c r="J1047" s="68" t="n">
        <f aca="false">I1047/$J$1*($J$1-$E$1)</f>
        <v>18.6666666666667</v>
      </c>
      <c r="K1047" s="69" t="n">
        <v>0</v>
      </c>
      <c r="L1047" s="69" t="n">
        <f aca="false">I1047-K1047</f>
        <v>20</v>
      </c>
      <c r="M1047" s="69" t="n">
        <f aca="false">IFERROR((K1047/J1047%),"-")</f>
        <v>0</v>
      </c>
      <c r="N1047" s="97" t="n">
        <v>0</v>
      </c>
      <c r="O1047" s="98" t="str">
        <f aca="false">IF(F1047&lt;=$P$2,"Mar","")</f>
        <v>Mar</v>
      </c>
      <c r="P1047" s="97" t="n">
        <f aca="false">N1047</f>
        <v>0</v>
      </c>
      <c r="Q1047" s="99" t="n">
        <f aca="false">K1047-P1047</f>
        <v>0</v>
      </c>
      <c r="R1047" s="98" t="str">
        <f aca="false">IFERROR(IF(O1047="Mar",(K1047/P1047-1))," ")</f>
        <v> </v>
      </c>
      <c r="S1047" s="105" t="b">
        <f aca="false">IF(N1047&gt;0,IF(O1047="","-",IF(R1047&lt;0%,"DEGROWTH","GROWTH")))</f>
        <v>0</v>
      </c>
      <c r="T1047" s="69" t="n">
        <v>35</v>
      </c>
      <c r="U1047" s="101" t="str">
        <f aca="false">IF(F1047&lt;=$V$2,"Apr","")</f>
        <v>Apr</v>
      </c>
      <c r="V1047" s="97" t="n">
        <v>35</v>
      </c>
      <c r="W1047" s="102" t="n">
        <f aca="false">K1047-V1047</f>
        <v>-35</v>
      </c>
      <c r="X1047" s="103" t="n">
        <f aca="false">IFERROR(IF(U1047="Apr",(K1047/V1047-1)),0)</f>
        <v>-1</v>
      </c>
      <c r="Y1047" s="104" t="str">
        <f aca="false">IF(T1047&gt;0,IF(U1047="","-",IF(X1047&lt;0%,"DEGROWTH","GROWTH")))</f>
        <v>DEGROWTH</v>
      </c>
      <c r="Z1047" s="75" t="n">
        <v>0</v>
      </c>
      <c r="AA1047" s="70"/>
      <c r="AB1047" s="70" t="s">
        <v>133</v>
      </c>
      <c r="AC1047" s="75" t="s">
        <v>132</v>
      </c>
      <c r="AD1047" s="3" t="n">
        <f aca="false">IF(K1047=0,1,0)</f>
        <v>1</v>
      </c>
      <c r="AE1047" s="76"/>
    </row>
    <row r="1048" customFormat="false" ht="14.25" hidden="false" customHeight="true" outlineLevel="0" collapsed="false">
      <c r="A1048" s="75" t="s">
        <v>132</v>
      </c>
      <c r="B1048" s="79" t="s">
        <v>101</v>
      </c>
      <c r="C1048" s="79" t="s">
        <v>2554</v>
      </c>
      <c r="D1048" s="79" t="n">
        <v>1000004036</v>
      </c>
      <c r="E1048" s="79" t="s">
        <v>2555</v>
      </c>
      <c r="F1048" s="74" t="n">
        <v>45483</v>
      </c>
      <c r="G1048" s="67" t="str">
        <f aca="false">IF(I1048&gt;0,"Targeted Dealer","-")</f>
        <v>Targeted Dealer</v>
      </c>
      <c r="H1048" s="67"/>
      <c r="I1048" s="68" t="n">
        <v>70</v>
      </c>
      <c r="J1048" s="68" t="n">
        <f aca="false">I1048/$J$1*($J$1-$E$1)</f>
        <v>65.3333333333333</v>
      </c>
      <c r="K1048" s="69" t="n">
        <v>140</v>
      </c>
      <c r="L1048" s="69" t="n">
        <f aca="false">I1048-K1048</f>
        <v>-70</v>
      </c>
      <c r="M1048" s="69" t="n">
        <f aca="false">IFERROR((K1048/J1048%),"-")</f>
        <v>214.285714285714</v>
      </c>
      <c r="N1048" s="97" t="n">
        <v>60</v>
      </c>
      <c r="O1048" s="98" t="str">
        <f aca="false">IF(F1048&lt;=$P$2,"Mar","")</f>
        <v>Mar</v>
      </c>
      <c r="P1048" s="97" t="n">
        <f aca="false">N1048</f>
        <v>60</v>
      </c>
      <c r="Q1048" s="99" t="n">
        <f aca="false">K1048-P1048</f>
        <v>80</v>
      </c>
      <c r="R1048" s="98" t="n">
        <f aca="false">IFERROR(IF(O1048="Mar",(K1048/P1048-1))," ")</f>
        <v>1.33333333333333</v>
      </c>
      <c r="S1048" s="100" t="str">
        <f aca="false">IF(N1048&gt;0,IF(O1048="","-",IF(R1048&lt;0%,"DEGROWTH","GROWTH")))</f>
        <v>GROWTH</v>
      </c>
      <c r="T1048" s="69" t="n">
        <v>120.95</v>
      </c>
      <c r="U1048" s="101" t="str">
        <f aca="false">IF(F1048&lt;=$V$2,"Apr","")</f>
        <v>Apr</v>
      </c>
      <c r="V1048" s="97" t="n">
        <v>120.95</v>
      </c>
      <c r="W1048" s="102" t="n">
        <f aca="false">K1048-V1048</f>
        <v>19.05</v>
      </c>
      <c r="X1048" s="103" t="n">
        <f aca="false">IFERROR(IF(U1048="Apr",(K1048/V1048-1)),0)</f>
        <v>0.157503100454733</v>
      </c>
      <c r="Y1048" s="104" t="str">
        <f aca="false">IF(T1048&gt;0,IF(U1048="","-",IF(X1048&lt;0%,"DEGROWTH","GROWTH")))</f>
        <v>GROWTH</v>
      </c>
      <c r="Z1048" s="75" t="n">
        <v>0</v>
      </c>
      <c r="AA1048" s="70"/>
      <c r="AB1048" s="70" t="s">
        <v>133</v>
      </c>
      <c r="AC1048" s="75" t="s">
        <v>132</v>
      </c>
      <c r="AD1048" s="3" t="n">
        <f aca="false">IF(K1048=0,1,0)</f>
        <v>0</v>
      </c>
      <c r="AE1048" s="76"/>
    </row>
    <row r="1049" customFormat="false" ht="14.25" hidden="false" customHeight="true" outlineLevel="0" collapsed="false">
      <c r="A1049" s="75" t="s">
        <v>132</v>
      </c>
      <c r="B1049" s="79" t="s">
        <v>101</v>
      </c>
      <c r="C1049" s="79" t="s">
        <v>362</v>
      </c>
      <c r="D1049" s="79" t="n">
        <v>1000004077</v>
      </c>
      <c r="E1049" s="79" t="s">
        <v>363</v>
      </c>
      <c r="F1049" s="74" t="n">
        <v>45509</v>
      </c>
      <c r="G1049" s="67" t="str">
        <f aca="false">IF(I1049&gt;0,"Targeted Dealer","-")</f>
        <v>Targeted Dealer</v>
      </c>
      <c r="H1049" s="67"/>
      <c r="I1049" s="68" t="n">
        <v>200</v>
      </c>
      <c r="J1049" s="68" t="n">
        <f aca="false">I1049/$J$1*($J$1-$E$1)</f>
        <v>186.666666666667</v>
      </c>
      <c r="K1049" s="69" t="n">
        <v>0</v>
      </c>
      <c r="L1049" s="69" t="n">
        <f aca="false">I1049-K1049</f>
        <v>200</v>
      </c>
      <c r="M1049" s="69" t="n">
        <f aca="false">IFERROR((K1049/J1049%),"-")</f>
        <v>0</v>
      </c>
      <c r="N1049" s="97" t="n">
        <v>0</v>
      </c>
      <c r="O1049" s="98" t="str">
        <f aca="false">IF(F1049&lt;=$P$2,"Mar","")</f>
        <v>Mar</v>
      </c>
      <c r="P1049" s="97" t="n">
        <f aca="false">N1049</f>
        <v>0</v>
      </c>
      <c r="Q1049" s="99" t="n">
        <f aca="false">K1049-P1049</f>
        <v>0</v>
      </c>
      <c r="R1049" s="98" t="str">
        <f aca="false">IFERROR(IF(O1049="Mar",(K1049/P1049-1))," ")</f>
        <v> </v>
      </c>
      <c r="S1049" s="105" t="b">
        <f aca="false">IF(N1049&gt;0,IF(O1049="","-",IF(R1049&lt;0%,"DEGROWTH","GROWTH")))</f>
        <v>0</v>
      </c>
      <c r="T1049" s="69" t="n">
        <v>89</v>
      </c>
      <c r="U1049" s="101" t="str">
        <f aca="false">IF(F1049&lt;=$V$2,"Apr","")</f>
        <v>Apr</v>
      </c>
      <c r="V1049" s="97" t="n">
        <v>89</v>
      </c>
      <c r="W1049" s="102" t="n">
        <f aca="false">K1049-V1049</f>
        <v>-89</v>
      </c>
      <c r="X1049" s="103" t="n">
        <f aca="false">IFERROR(IF(U1049="Apr",(K1049/V1049-1)),0)</f>
        <v>-1</v>
      </c>
      <c r="Y1049" s="104" t="str">
        <f aca="false">IF(T1049&gt;0,IF(U1049="","-",IF(X1049&lt;0%,"DEGROWTH","GROWTH")))</f>
        <v>DEGROWTH</v>
      </c>
      <c r="Z1049" s="75" t="n">
        <v>0</v>
      </c>
      <c r="AA1049" s="70"/>
      <c r="AB1049" s="70" t="s">
        <v>133</v>
      </c>
      <c r="AC1049" s="75" t="s">
        <v>132</v>
      </c>
      <c r="AD1049" s="3" t="n">
        <f aca="false">IF(K1049=0,1,0)</f>
        <v>1</v>
      </c>
      <c r="AE1049" s="76"/>
    </row>
    <row r="1050" customFormat="false" ht="14.25" hidden="false" customHeight="true" outlineLevel="0" collapsed="false">
      <c r="A1050" s="75" t="s">
        <v>132</v>
      </c>
      <c r="B1050" s="72" t="s">
        <v>103</v>
      </c>
      <c r="C1050" s="72" t="s">
        <v>2556</v>
      </c>
      <c r="D1050" s="72" t="n">
        <v>1000002702</v>
      </c>
      <c r="E1050" s="72" t="s">
        <v>2557</v>
      </c>
      <c r="F1050" s="74" t="n">
        <v>44739</v>
      </c>
      <c r="G1050" s="67" t="str">
        <f aca="false">IF(I1050&gt;0,"Targeted Dealer","-")</f>
        <v>Targeted Dealer</v>
      </c>
      <c r="H1050" s="67"/>
      <c r="I1050" s="68" t="n">
        <v>180</v>
      </c>
      <c r="J1050" s="68" t="n">
        <f aca="false">I1050/$J$1*($J$1-$E$1)</f>
        <v>168</v>
      </c>
      <c r="K1050" s="69" t="n">
        <v>347</v>
      </c>
      <c r="L1050" s="69" t="n">
        <f aca="false">I1050-K1050</f>
        <v>-167</v>
      </c>
      <c r="M1050" s="69" t="n">
        <f aca="false">IFERROR((K1050/J1050%),"-")</f>
        <v>206.547619047619</v>
      </c>
      <c r="N1050" s="97" t="n">
        <v>353</v>
      </c>
      <c r="O1050" s="98" t="str">
        <f aca="false">IF(F1050&lt;=$P$2,"Mar","")</f>
        <v>Mar</v>
      </c>
      <c r="P1050" s="97" t="n">
        <f aca="false">N1050</f>
        <v>353</v>
      </c>
      <c r="Q1050" s="99" t="n">
        <f aca="false">K1050-P1050</f>
        <v>-6</v>
      </c>
      <c r="R1050" s="98" t="n">
        <f aca="false">IFERROR(IF(O1050="Mar",(K1050/P1050-1))," ")</f>
        <v>-0.0169971671388102</v>
      </c>
      <c r="S1050" s="100" t="str">
        <f aca="false">IF(N1050&gt;0,IF(O1050="","-",IF(R1050&lt;0%,"DEGROWTH","GROWTH")))</f>
        <v>DEGROWTH</v>
      </c>
      <c r="T1050" s="69" t="n">
        <v>180</v>
      </c>
      <c r="U1050" s="101" t="str">
        <f aca="false">IF(F1050&lt;=$V$2,"Apr","")</f>
        <v>Apr</v>
      </c>
      <c r="V1050" s="97" t="n">
        <v>180</v>
      </c>
      <c r="W1050" s="102" t="n">
        <f aca="false">K1050-V1050</f>
        <v>167</v>
      </c>
      <c r="X1050" s="103" t="n">
        <f aca="false">IFERROR(IF(U1050="Apr",(K1050/V1050-1)),0)</f>
        <v>0.927777777777778</v>
      </c>
      <c r="Y1050" s="104" t="str">
        <f aca="false">IF(T1050&gt;0,IF(U1050="","-",IF(X1050&lt;0%,"DEGROWTH","GROWTH")))</f>
        <v>GROWTH</v>
      </c>
      <c r="Z1050" s="75" t="n">
        <v>0</v>
      </c>
      <c r="AA1050" s="70"/>
      <c r="AB1050" s="70" t="s">
        <v>133</v>
      </c>
      <c r="AC1050" s="75" t="s">
        <v>132</v>
      </c>
      <c r="AD1050" s="3" t="n">
        <f aca="false">IF(K1050=0,1,0)</f>
        <v>0</v>
      </c>
      <c r="AE1050" s="76"/>
    </row>
    <row r="1051" customFormat="false" ht="14.25" hidden="false" customHeight="true" outlineLevel="0" collapsed="false">
      <c r="A1051" s="75" t="s">
        <v>132</v>
      </c>
      <c r="B1051" s="72" t="s">
        <v>103</v>
      </c>
      <c r="C1051" s="72" t="s">
        <v>2558</v>
      </c>
      <c r="D1051" s="72" t="n">
        <v>1000001329</v>
      </c>
      <c r="E1051" s="73" t="s">
        <v>2559</v>
      </c>
      <c r="F1051" s="74" t="n">
        <v>41898</v>
      </c>
      <c r="G1051" s="67" t="str">
        <f aca="false">IF(I1051&gt;0,"Targeted Dealer","-")</f>
        <v>Targeted Dealer</v>
      </c>
      <c r="H1051" s="67"/>
      <c r="I1051" s="68" t="n">
        <v>250</v>
      </c>
      <c r="J1051" s="68" t="n">
        <f aca="false">I1051/$J$1*($J$1-$E$1)</f>
        <v>233.333333333333</v>
      </c>
      <c r="K1051" s="69" t="n">
        <v>400</v>
      </c>
      <c r="L1051" s="69" t="n">
        <f aca="false">I1051-K1051</f>
        <v>-150</v>
      </c>
      <c r="M1051" s="69" t="n">
        <f aca="false">IFERROR((K1051/J1051%),"-")</f>
        <v>171.428571428571</v>
      </c>
      <c r="N1051" s="97" t="n">
        <v>438</v>
      </c>
      <c r="O1051" s="98" t="str">
        <f aca="false">IF(F1051&lt;=$P$2,"Mar","")</f>
        <v>Mar</v>
      </c>
      <c r="P1051" s="97" t="n">
        <f aca="false">N1051</f>
        <v>438</v>
      </c>
      <c r="Q1051" s="99" t="n">
        <f aca="false">K1051-P1051</f>
        <v>-38</v>
      </c>
      <c r="R1051" s="98" t="n">
        <f aca="false">IFERROR(IF(O1051="Mar",(K1051/P1051-1))," ")</f>
        <v>-0.08675799086758</v>
      </c>
      <c r="S1051" s="100" t="str">
        <f aca="false">IF(N1051&gt;0,IF(O1051="","-",IF(R1051&lt;0%,"DEGROWTH","GROWTH")))</f>
        <v>DEGROWTH</v>
      </c>
      <c r="T1051" s="69" t="n">
        <v>187</v>
      </c>
      <c r="U1051" s="101" t="str">
        <f aca="false">IF(F1051&lt;=$V$2,"Apr","")</f>
        <v>Apr</v>
      </c>
      <c r="V1051" s="97" t="n">
        <v>187</v>
      </c>
      <c r="W1051" s="102" t="n">
        <f aca="false">K1051-V1051</f>
        <v>213</v>
      </c>
      <c r="X1051" s="103" t="n">
        <f aca="false">IFERROR(IF(U1051="Apr",(K1051/V1051-1)),0)</f>
        <v>1.13903743315508</v>
      </c>
      <c r="Y1051" s="104" t="str">
        <f aca="false">IF(T1051&gt;0,IF(U1051="","-",IF(X1051&lt;0%,"DEGROWTH","GROWTH")))</f>
        <v>GROWTH</v>
      </c>
      <c r="Z1051" s="75" t="n">
        <v>0</v>
      </c>
      <c r="AA1051" s="70"/>
      <c r="AB1051" s="70" t="s">
        <v>133</v>
      </c>
      <c r="AC1051" s="75" t="s">
        <v>132</v>
      </c>
      <c r="AD1051" s="3" t="n">
        <f aca="false">IF(K1051=0,1,0)</f>
        <v>0</v>
      </c>
      <c r="AE1051" s="76"/>
    </row>
    <row r="1052" customFormat="false" ht="14.25" hidden="false" customHeight="true" outlineLevel="0" collapsed="false">
      <c r="A1052" s="75" t="s">
        <v>132</v>
      </c>
      <c r="B1052" s="72" t="s">
        <v>103</v>
      </c>
      <c r="C1052" s="72" t="s">
        <v>2560</v>
      </c>
      <c r="D1052" s="72" t="n">
        <v>1000001337</v>
      </c>
      <c r="E1052" s="73" t="s">
        <v>2561</v>
      </c>
      <c r="F1052" s="74" t="n">
        <v>42200</v>
      </c>
      <c r="G1052" s="67" t="str">
        <f aca="false">IF(I1052&gt;0,"Targeted Dealer","-")</f>
        <v>Targeted Dealer</v>
      </c>
      <c r="H1052" s="67"/>
      <c r="I1052" s="68" t="n">
        <v>160</v>
      </c>
      <c r="J1052" s="68" t="n">
        <f aca="false">I1052/$J$1*($J$1-$E$1)</f>
        <v>149.333333333333</v>
      </c>
      <c r="K1052" s="69" t="n">
        <v>280</v>
      </c>
      <c r="L1052" s="69" t="n">
        <f aca="false">I1052-K1052</f>
        <v>-120</v>
      </c>
      <c r="M1052" s="69" t="n">
        <f aca="false">IFERROR((K1052/J1052%),"-")</f>
        <v>187.5</v>
      </c>
      <c r="N1052" s="97" t="n">
        <v>243.5</v>
      </c>
      <c r="O1052" s="98" t="str">
        <f aca="false">IF(F1052&lt;=$P$2,"Mar","")</f>
        <v>Mar</v>
      </c>
      <c r="P1052" s="97" t="n">
        <f aca="false">N1052</f>
        <v>243.5</v>
      </c>
      <c r="Q1052" s="99" t="n">
        <f aca="false">K1052-P1052</f>
        <v>36.5</v>
      </c>
      <c r="R1052" s="98" t="n">
        <f aca="false">IFERROR(IF(O1052="Mar",(K1052/P1052-1))," ")</f>
        <v>0.149897330595483</v>
      </c>
      <c r="S1052" s="100" t="str">
        <f aca="false">IF(N1052&gt;0,IF(O1052="","-",IF(R1052&lt;0%,"DEGROWTH","GROWTH")))</f>
        <v>GROWTH</v>
      </c>
      <c r="T1052" s="69" t="n">
        <v>158</v>
      </c>
      <c r="U1052" s="101" t="str">
        <f aca="false">IF(F1052&lt;=$V$2,"Apr","")</f>
        <v>Apr</v>
      </c>
      <c r="V1052" s="97" t="n">
        <v>158</v>
      </c>
      <c r="W1052" s="102" t="n">
        <f aca="false">K1052-V1052</f>
        <v>122</v>
      </c>
      <c r="X1052" s="103" t="n">
        <f aca="false">IFERROR(IF(U1052="Apr",(K1052/V1052-1)),0)</f>
        <v>0.772151898734177</v>
      </c>
      <c r="Y1052" s="104" t="str">
        <f aca="false">IF(T1052&gt;0,IF(U1052="","-",IF(X1052&lt;0%,"DEGROWTH","GROWTH")))</f>
        <v>GROWTH</v>
      </c>
      <c r="Z1052" s="75" t="n">
        <v>0</v>
      </c>
      <c r="AA1052" s="70"/>
      <c r="AB1052" s="70" t="s">
        <v>133</v>
      </c>
      <c r="AC1052" s="75" t="s">
        <v>132</v>
      </c>
      <c r="AD1052" s="3" t="n">
        <f aca="false">IF(K1052=0,1,0)</f>
        <v>0</v>
      </c>
      <c r="AE1052" s="76"/>
    </row>
    <row r="1053" customFormat="false" ht="14.25" hidden="false" customHeight="true" outlineLevel="0" collapsed="false">
      <c r="A1053" s="75" t="s">
        <v>132</v>
      </c>
      <c r="B1053" s="72" t="s">
        <v>103</v>
      </c>
      <c r="C1053" s="72" t="s">
        <v>2562</v>
      </c>
      <c r="D1053" s="72" t="n">
        <v>1000001336</v>
      </c>
      <c r="E1053" s="73" t="s">
        <v>2563</v>
      </c>
      <c r="F1053" s="74" t="n">
        <v>42367</v>
      </c>
      <c r="G1053" s="67" t="str">
        <f aca="false">IF(I1053&gt;0,"Targeted Dealer","-")</f>
        <v>Targeted Dealer</v>
      </c>
      <c r="H1053" s="67"/>
      <c r="I1053" s="68" t="n">
        <v>260</v>
      </c>
      <c r="J1053" s="68" t="n">
        <f aca="false">I1053/$J$1*($J$1-$E$1)</f>
        <v>242.666666666667</v>
      </c>
      <c r="K1053" s="69" t="n">
        <v>464</v>
      </c>
      <c r="L1053" s="69" t="n">
        <f aca="false">I1053-K1053</f>
        <v>-204</v>
      </c>
      <c r="M1053" s="69" t="n">
        <f aca="false">IFERROR((K1053/J1053%),"-")</f>
        <v>191.208791208791</v>
      </c>
      <c r="N1053" s="97" t="n">
        <v>388</v>
      </c>
      <c r="O1053" s="98" t="str">
        <f aca="false">IF(F1053&lt;=$P$2,"Mar","")</f>
        <v>Mar</v>
      </c>
      <c r="P1053" s="97" t="n">
        <f aca="false">N1053</f>
        <v>388</v>
      </c>
      <c r="Q1053" s="99" t="n">
        <f aca="false">K1053-P1053</f>
        <v>76</v>
      </c>
      <c r="R1053" s="98" t="n">
        <f aca="false">IFERROR(IF(O1053="Mar",(K1053/P1053-1))," ")</f>
        <v>0.195876288659794</v>
      </c>
      <c r="S1053" s="100" t="str">
        <f aca="false">IF(N1053&gt;0,IF(O1053="","-",IF(R1053&lt;0%,"DEGROWTH","GROWTH")))</f>
        <v>GROWTH</v>
      </c>
      <c r="T1053" s="69" t="n">
        <v>181</v>
      </c>
      <c r="U1053" s="101" t="str">
        <f aca="false">IF(F1053&lt;=$V$2,"Apr","")</f>
        <v>Apr</v>
      </c>
      <c r="V1053" s="97" t="n">
        <v>181</v>
      </c>
      <c r="W1053" s="102" t="n">
        <f aca="false">K1053-V1053</f>
        <v>283</v>
      </c>
      <c r="X1053" s="103" t="n">
        <f aca="false">IFERROR(IF(U1053="Apr",(K1053/V1053-1)),0)</f>
        <v>1.56353591160221</v>
      </c>
      <c r="Y1053" s="104" t="str">
        <f aca="false">IF(T1053&gt;0,IF(U1053="","-",IF(X1053&lt;0%,"DEGROWTH","GROWTH")))</f>
        <v>GROWTH</v>
      </c>
      <c r="Z1053" s="75" t="n">
        <v>0</v>
      </c>
      <c r="AA1053" s="70"/>
      <c r="AB1053" s="70" t="s">
        <v>133</v>
      </c>
      <c r="AC1053" s="75" t="s">
        <v>132</v>
      </c>
      <c r="AD1053" s="3" t="n">
        <f aca="false">IF(K1053=0,1,0)</f>
        <v>0</v>
      </c>
      <c r="AE1053" s="76"/>
    </row>
    <row r="1054" customFormat="false" ht="14.25" hidden="false" customHeight="true" outlineLevel="0" collapsed="false">
      <c r="A1054" s="75" t="s">
        <v>132</v>
      </c>
      <c r="B1054" s="72" t="s">
        <v>103</v>
      </c>
      <c r="C1054" s="72" t="s">
        <v>2564</v>
      </c>
      <c r="D1054" s="72" t="n">
        <v>1000001330</v>
      </c>
      <c r="E1054" s="73" t="s">
        <v>2565</v>
      </c>
      <c r="F1054" s="74" t="n">
        <v>42766</v>
      </c>
      <c r="G1054" s="67" t="str">
        <f aca="false">IF(I1054&gt;0,"Targeted Dealer","-")</f>
        <v>Targeted Dealer</v>
      </c>
      <c r="H1054" s="67"/>
      <c r="I1054" s="68" t="n">
        <v>50</v>
      </c>
      <c r="J1054" s="68" t="n">
        <f aca="false">I1054/$J$1*($J$1-$E$1)</f>
        <v>46.6666666666667</v>
      </c>
      <c r="K1054" s="69" t="n">
        <v>20</v>
      </c>
      <c r="L1054" s="69" t="n">
        <f aca="false">I1054-K1054</f>
        <v>30</v>
      </c>
      <c r="M1054" s="69" t="n">
        <f aca="false">IFERROR((K1054/J1054%),"-")</f>
        <v>42.8571428571429</v>
      </c>
      <c r="N1054" s="97" t="n">
        <v>31</v>
      </c>
      <c r="O1054" s="98" t="str">
        <f aca="false">IF(F1054&lt;=$P$2,"Mar","")</f>
        <v>Mar</v>
      </c>
      <c r="P1054" s="97" t="n">
        <f aca="false">N1054</f>
        <v>31</v>
      </c>
      <c r="Q1054" s="99" t="n">
        <f aca="false">K1054-P1054</f>
        <v>-11</v>
      </c>
      <c r="R1054" s="98" t="n">
        <f aca="false">IFERROR(IF(O1054="Mar",(K1054/P1054-1))," ")</f>
        <v>-0.354838709677419</v>
      </c>
      <c r="S1054" s="100" t="str">
        <f aca="false">IF(N1054&gt;0,IF(O1054="","-",IF(R1054&lt;0%,"DEGROWTH","GROWTH")))</f>
        <v>DEGROWTH</v>
      </c>
      <c r="T1054" s="69" t="n">
        <v>53</v>
      </c>
      <c r="U1054" s="101" t="str">
        <f aca="false">IF(F1054&lt;=$V$2,"Apr","")</f>
        <v>Apr</v>
      </c>
      <c r="V1054" s="97" t="n">
        <v>53</v>
      </c>
      <c r="W1054" s="102" t="n">
        <f aca="false">K1054-V1054</f>
        <v>-33</v>
      </c>
      <c r="X1054" s="103" t="n">
        <f aca="false">IFERROR(IF(U1054="Apr",(K1054/V1054-1)),0)</f>
        <v>-0.622641509433962</v>
      </c>
      <c r="Y1054" s="104" t="str">
        <f aca="false">IF(T1054&gt;0,IF(U1054="","-",IF(X1054&lt;0%,"DEGROWTH","GROWTH")))</f>
        <v>DEGROWTH</v>
      </c>
      <c r="Z1054" s="75" t="n">
        <v>0</v>
      </c>
      <c r="AA1054" s="70"/>
      <c r="AB1054" s="70" t="s">
        <v>133</v>
      </c>
      <c r="AC1054" s="75" t="s">
        <v>132</v>
      </c>
      <c r="AD1054" s="3" t="n">
        <f aca="false">IF(K1054=0,1,0)</f>
        <v>0</v>
      </c>
      <c r="AE1054" s="76"/>
    </row>
    <row r="1055" customFormat="false" ht="14.25" hidden="false" customHeight="true" outlineLevel="0" collapsed="false">
      <c r="A1055" s="75" t="s">
        <v>132</v>
      </c>
      <c r="B1055" s="72" t="s">
        <v>103</v>
      </c>
      <c r="C1055" s="72" t="s">
        <v>2566</v>
      </c>
      <c r="D1055" s="72" t="n">
        <v>1000001341</v>
      </c>
      <c r="E1055" s="73" t="s">
        <v>2567</v>
      </c>
      <c r="F1055" s="74" t="n">
        <v>42803</v>
      </c>
      <c r="G1055" s="67" t="str">
        <f aca="false">IF(I1055&gt;0,"Targeted Dealer","-")</f>
        <v>Targeted Dealer</v>
      </c>
      <c r="H1055" s="67"/>
      <c r="I1055" s="68" t="n">
        <v>130</v>
      </c>
      <c r="J1055" s="68" t="n">
        <f aca="false">I1055/$J$1*($J$1-$E$1)</f>
        <v>121.333333333333</v>
      </c>
      <c r="K1055" s="69" t="n">
        <v>0</v>
      </c>
      <c r="L1055" s="69" t="n">
        <f aca="false">I1055-K1055</f>
        <v>130</v>
      </c>
      <c r="M1055" s="69" t="n">
        <f aca="false">IFERROR((K1055/J1055%),"-")</f>
        <v>0</v>
      </c>
      <c r="N1055" s="97" t="n">
        <v>41</v>
      </c>
      <c r="O1055" s="98" t="str">
        <f aca="false">IF(F1055&lt;=$P$2,"Mar","")</f>
        <v>Mar</v>
      </c>
      <c r="P1055" s="97" t="n">
        <f aca="false">N1055</f>
        <v>41</v>
      </c>
      <c r="Q1055" s="99" t="n">
        <f aca="false">K1055-P1055</f>
        <v>-41</v>
      </c>
      <c r="R1055" s="98" t="n">
        <f aca="false">IFERROR(IF(O1055="Mar",(K1055/P1055-1))," ")</f>
        <v>-1</v>
      </c>
      <c r="S1055" s="100" t="str">
        <f aca="false">IF(N1055&gt;0,IF(O1055="","-",IF(R1055&lt;0%,"DEGROWTH","GROWTH")))</f>
        <v>DEGROWTH</v>
      </c>
      <c r="T1055" s="69" t="n">
        <v>175</v>
      </c>
      <c r="U1055" s="101" t="str">
        <f aca="false">IF(F1055&lt;=$V$2,"Apr","")</f>
        <v>Apr</v>
      </c>
      <c r="V1055" s="97" t="n">
        <v>175</v>
      </c>
      <c r="W1055" s="102" t="n">
        <f aca="false">K1055-V1055</f>
        <v>-175</v>
      </c>
      <c r="X1055" s="103" t="n">
        <f aca="false">IFERROR(IF(U1055="Apr",(K1055/V1055-1)),0)</f>
        <v>-1</v>
      </c>
      <c r="Y1055" s="104" t="str">
        <f aca="false">IF(T1055&gt;0,IF(U1055="","-",IF(X1055&lt;0%,"DEGROWTH","GROWTH")))</f>
        <v>DEGROWTH</v>
      </c>
      <c r="Z1055" s="75" t="n">
        <v>0</v>
      </c>
      <c r="AA1055" s="70"/>
      <c r="AB1055" s="70" t="s">
        <v>133</v>
      </c>
      <c r="AC1055" s="75" t="s">
        <v>132</v>
      </c>
      <c r="AD1055" s="3" t="n">
        <f aca="false">IF(K1055=0,1,0)</f>
        <v>1</v>
      </c>
      <c r="AE1055" s="76"/>
    </row>
    <row r="1056" customFormat="false" ht="14.25" hidden="false" customHeight="true" outlineLevel="0" collapsed="false">
      <c r="A1056" s="75" t="s">
        <v>132</v>
      </c>
      <c r="B1056" s="72" t="s">
        <v>103</v>
      </c>
      <c r="C1056" s="72" t="s">
        <v>2568</v>
      </c>
      <c r="D1056" s="72" t="n">
        <v>1000001334</v>
      </c>
      <c r="E1056" s="73" t="s">
        <v>2569</v>
      </c>
      <c r="F1056" s="74" t="n">
        <v>43089</v>
      </c>
      <c r="G1056" s="67" t="str">
        <f aca="false">IF(I1056&gt;0,"Targeted Dealer","-")</f>
        <v>Targeted Dealer</v>
      </c>
      <c r="H1056" s="67"/>
      <c r="I1056" s="68" t="n">
        <v>120</v>
      </c>
      <c r="J1056" s="68" t="n">
        <f aca="false">I1056/$J$1*($J$1-$E$1)</f>
        <v>112</v>
      </c>
      <c r="K1056" s="69" t="n">
        <v>35</v>
      </c>
      <c r="L1056" s="69" t="n">
        <f aca="false">I1056-K1056</f>
        <v>85</v>
      </c>
      <c r="M1056" s="69" t="n">
        <f aca="false">IFERROR((K1056/J1056%),"-")</f>
        <v>31.25</v>
      </c>
      <c r="N1056" s="97" t="n">
        <v>13.5</v>
      </c>
      <c r="O1056" s="98" t="str">
        <f aca="false">IF(F1056&lt;=$P$2,"Mar","")</f>
        <v>Mar</v>
      </c>
      <c r="P1056" s="97" t="n">
        <f aca="false">N1056</f>
        <v>13.5</v>
      </c>
      <c r="Q1056" s="99" t="n">
        <f aca="false">K1056-P1056</f>
        <v>21.5</v>
      </c>
      <c r="R1056" s="98" t="n">
        <f aca="false">IFERROR(IF(O1056="Mar",(K1056/P1056-1))," ")</f>
        <v>1.59259259259259</v>
      </c>
      <c r="S1056" s="100" t="str">
        <f aca="false">IF(N1056&gt;0,IF(O1056="","-",IF(R1056&lt;0%,"DEGROWTH","GROWTH")))</f>
        <v>GROWTH</v>
      </c>
      <c r="T1056" s="69" t="n">
        <v>66</v>
      </c>
      <c r="U1056" s="101" t="str">
        <f aca="false">IF(F1056&lt;=$V$2,"Apr","")</f>
        <v>Apr</v>
      </c>
      <c r="V1056" s="97" t="n">
        <v>66</v>
      </c>
      <c r="W1056" s="102" t="n">
        <f aca="false">K1056-V1056</f>
        <v>-31</v>
      </c>
      <c r="X1056" s="103" t="n">
        <f aca="false">IFERROR(IF(U1056="Apr",(K1056/V1056-1)),0)</f>
        <v>-0.46969696969697</v>
      </c>
      <c r="Y1056" s="104" t="str">
        <f aca="false">IF(T1056&gt;0,IF(U1056="","-",IF(X1056&lt;0%,"DEGROWTH","GROWTH")))</f>
        <v>DEGROWTH</v>
      </c>
      <c r="Z1056" s="75" t="n">
        <v>0</v>
      </c>
      <c r="AA1056" s="70"/>
      <c r="AB1056" s="70" t="s">
        <v>133</v>
      </c>
      <c r="AC1056" s="75" t="s">
        <v>132</v>
      </c>
      <c r="AD1056" s="3" t="n">
        <f aca="false">IF(K1056=0,1,0)</f>
        <v>0</v>
      </c>
      <c r="AE1056" s="76"/>
    </row>
    <row r="1057" customFormat="false" ht="14.25" hidden="false" customHeight="true" outlineLevel="0" collapsed="false">
      <c r="A1057" s="75" t="s">
        <v>132</v>
      </c>
      <c r="B1057" s="72" t="s">
        <v>103</v>
      </c>
      <c r="C1057" s="72" t="s">
        <v>2570</v>
      </c>
      <c r="D1057" s="72" t="n">
        <v>1000001335</v>
      </c>
      <c r="E1057" s="73" t="s">
        <v>2571</v>
      </c>
      <c r="F1057" s="74" t="n">
        <v>43111</v>
      </c>
      <c r="G1057" s="67" t="str">
        <f aca="false">IF(I1057&gt;0,"Targeted Dealer","-")</f>
        <v>Targeted Dealer</v>
      </c>
      <c r="H1057" s="67"/>
      <c r="I1057" s="68" t="n">
        <v>160</v>
      </c>
      <c r="J1057" s="68" t="n">
        <f aca="false">I1057/$J$1*($J$1-$E$1)</f>
        <v>149.333333333333</v>
      </c>
      <c r="K1057" s="69" t="n">
        <v>322</v>
      </c>
      <c r="L1057" s="69" t="n">
        <f aca="false">I1057-K1057</f>
        <v>-162</v>
      </c>
      <c r="M1057" s="69" t="n">
        <f aca="false">IFERROR((K1057/J1057%),"-")</f>
        <v>215.625</v>
      </c>
      <c r="N1057" s="97" t="n">
        <v>161</v>
      </c>
      <c r="O1057" s="98" t="str">
        <f aca="false">IF(F1057&lt;=$P$2,"Mar","")</f>
        <v>Mar</v>
      </c>
      <c r="P1057" s="97" t="n">
        <f aca="false">N1057</f>
        <v>161</v>
      </c>
      <c r="Q1057" s="99" t="n">
        <f aca="false">K1057-P1057</f>
        <v>161</v>
      </c>
      <c r="R1057" s="98" t="n">
        <f aca="false">IFERROR(IF(O1057="Mar",(K1057/P1057-1))," ")</f>
        <v>1</v>
      </c>
      <c r="S1057" s="100" t="str">
        <f aca="false">IF(N1057&gt;0,IF(O1057="","-",IF(R1057&lt;0%,"DEGROWTH","GROWTH")))</f>
        <v>GROWTH</v>
      </c>
      <c r="T1057" s="69" t="n">
        <v>260</v>
      </c>
      <c r="U1057" s="101" t="str">
        <f aca="false">IF(F1057&lt;=$V$2,"Apr","")</f>
        <v>Apr</v>
      </c>
      <c r="V1057" s="97" t="n">
        <v>260</v>
      </c>
      <c r="W1057" s="102" t="n">
        <f aca="false">K1057-V1057</f>
        <v>62</v>
      </c>
      <c r="X1057" s="103" t="n">
        <f aca="false">IFERROR(IF(U1057="Apr",(K1057/V1057-1)),0)</f>
        <v>0.238461538461539</v>
      </c>
      <c r="Y1057" s="104" t="str">
        <f aca="false">IF(T1057&gt;0,IF(U1057="","-",IF(X1057&lt;0%,"DEGROWTH","GROWTH")))</f>
        <v>GROWTH</v>
      </c>
      <c r="Z1057" s="75" t="n">
        <v>0</v>
      </c>
      <c r="AA1057" s="70"/>
      <c r="AB1057" s="70" t="s">
        <v>133</v>
      </c>
      <c r="AC1057" s="75" t="s">
        <v>132</v>
      </c>
      <c r="AD1057" s="3" t="n">
        <f aca="false">IF(K1057=0,1,0)</f>
        <v>0</v>
      </c>
      <c r="AE1057" s="76"/>
    </row>
    <row r="1058" customFormat="false" ht="14.25" hidden="false" customHeight="true" outlineLevel="0" collapsed="false">
      <c r="A1058" s="75" t="s">
        <v>132</v>
      </c>
      <c r="B1058" s="72" t="s">
        <v>103</v>
      </c>
      <c r="C1058" s="72" t="s">
        <v>2572</v>
      </c>
      <c r="D1058" s="72" t="n">
        <v>1000001930</v>
      </c>
      <c r="E1058" s="73" t="s">
        <v>2573</v>
      </c>
      <c r="F1058" s="74" t="n">
        <v>43652</v>
      </c>
      <c r="G1058" s="67" t="str">
        <f aca="false">IF(I1058&gt;0,"Targeted Dealer","-")</f>
        <v>Targeted Dealer</v>
      </c>
      <c r="H1058" s="67"/>
      <c r="I1058" s="68" t="n">
        <v>95</v>
      </c>
      <c r="J1058" s="68" t="n">
        <f aca="false">I1058/$J$1*($J$1-$E$1)</f>
        <v>88.6666666666667</v>
      </c>
      <c r="K1058" s="69" t="n">
        <v>105</v>
      </c>
      <c r="L1058" s="69" t="n">
        <f aca="false">I1058-K1058</f>
        <v>-10</v>
      </c>
      <c r="M1058" s="69" t="n">
        <f aca="false">IFERROR((K1058/J1058%),"-")</f>
        <v>118.421052631579</v>
      </c>
      <c r="N1058" s="97" t="n">
        <v>55</v>
      </c>
      <c r="O1058" s="98" t="str">
        <f aca="false">IF(F1058&lt;=$P$2,"Mar","")</f>
        <v>Mar</v>
      </c>
      <c r="P1058" s="97" t="n">
        <f aca="false">N1058</f>
        <v>55</v>
      </c>
      <c r="Q1058" s="99" t="n">
        <f aca="false">K1058-P1058</f>
        <v>50</v>
      </c>
      <c r="R1058" s="98" t="n">
        <f aca="false">IFERROR(IF(O1058="Mar",(K1058/P1058-1))," ")</f>
        <v>0.909090909090909</v>
      </c>
      <c r="S1058" s="100" t="str">
        <f aca="false">IF(N1058&gt;0,IF(O1058="","-",IF(R1058&lt;0%,"DEGROWTH","GROWTH")))</f>
        <v>GROWTH</v>
      </c>
      <c r="T1058" s="69" t="n">
        <v>0</v>
      </c>
      <c r="U1058" s="101" t="str">
        <f aca="false">IF(F1058&lt;=$V$2,"Apr","")</f>
        <v>Apr</v>
      </c>
      <c r="V1058" s="97" t="n">
        <v>0</v>
      </c>
      <c r="W1058" s="102" t="n">
        <f aca="false">K1058-V1058</f>
        <v>105</v>
      </c>
      <c r="X1058" s="103" t="n">
        <f aca="false">IFERROR(IF(U1058="Apr",(K1058/V1058-1)),0)</f>
        <v>0</v>
      </c>
      <c r="Y1058" s="106" t="b">
        <f aca="false">IF(T1058&gt;0,IF(U1058="","-",IF(X1058&lt;0%,"DEGROWTH","GROWTH")))</f>
        <v>0</v>
      </c>
      <c r="Z1058" s="75" t="n">
        <v>0</v>
      </c>
      <c r="AA1058" s="70"/>
      <c r="AB1058" s="70" t="s">
        <v>133</v>
      </c>
      <c r="AC1058" s="75" t="s">
        <v>132</v>
      </c>
      <c r="AD1058" s="3" t="n">
        <f aca="false">IF(K1058=0,1,0)</f>
        <v>0</v>
      </c>
      <c r="AE1058" s="76"/>
    </row>
    <row r="1059" customFormat="false" ht="14.25" hidden="false" customHeight="true" outlineLevel="0" collapsed="false">
      <c r="A1059" s="75" t="s">
        <v>132</v>
      </c>
      <c r="B1059" s="72" t="s">
        <v>103</v>
      </c>
      <c r="C1059" s="72" t="s">
        <v>2574</v>
      </c>
      <c r="D1059" s="72" t="n">
        <v>1000002868</v>
      </c>
      <c r="E1059" s="73" t="s">
        <v>2575</v>
      </c>
      <c r="F1059" s="74" t="n">
        <v>44764</v>
      </c>
      <c r="G1059" s="67" t="str">
        <f aca="false">IF(I1059&gt;0,"Targeted Dealer","-")</f>
        <v>Targeted Dealer</v>
      </c>
      <c r="H1059" s="67"/>
      <c r="I1059" s="68" t="n">
        <v>90</v>
      </c>
      <c r="J1059" s="68" t="n">
        <f aca="false">I1059/$J$1*($J$1-$E$1)</f>
        <v>84</v>
      </c>
      <c r="K1059" s="69" t="n">
        <v>50</v>
      </c>
      <c r="L1059" s="69" t="n">
        <f aca="false">I1059-K1059</f>
        <v>40</v>
      </c>
      <c r="M1059" s="69" t="n">
        <f aca="false">IFERROR((K1059/J1059%),"-")</f>
        <v>59.5238095238095</v>
      </c>
      <c r="N1059" s="97" t="n">
        <v>25</v>
      </c>
      <c r="O1059" s="98" t="str">
        <f aca="false">IF(F1059&lt;=$P$2,"Mar","")</f>
        <v>Mar</v>
      </c>
      <c r="P1059" s="97" t="n">
        <f aca="false">N1059</f>
        <v>25</v>
      </c>
      <c r="Q1059" s="99" t="n">
        <f aca="false">K1059-P1059</f>
        <v>25</v>
      </c>
      <c r="R1059" s="98" t="n">
        <f aca="false">IFERROR(IF(O1059="Mar",(K1059/P1059-1))," ")</f>
        <v>1</v>
      </c>
      <c r="S1059" s="100" t="str">
        <f aca="false">IF(N1059&gt;0,IF(O1059="","-",IF(R1059&lt;0%,"DEGROWTH","GROWTH")))</f>
        <v>GROWTH</v>
      </c>
      <c r="T1059" s="69" t="n">
        <v>66</v>
      </c>
      <c r="U1059" s="101" t="str">
        <f aca="false">IF(F1059&lt;=$V$2,"Apr","")</f>
        <v>Apr</v>
      </c>
      <c r="V1059" s="97" t="n">
        <v>66</v>
      </c>
      <c r="W1059" s="102" t="n">
        <f aca="false">K1059-V1059</f>
        <v>-16</v>
      </c>
      <c r="X1059" s="103" t="n">
        <f aca="false">IFERROR(IF(U1059="Apr",(K1059/V1059-1)),0)</f>
        <v>-0.242424242424242</v>
      </c>
      <c r="Y1059" s="104" t="str">
        <f aca="false">IF(T1059&gt;0,IF(U1059="","-",IF(X1059&lt;0%,"DEGROWTH","GROWTH")))</f>
        <v>DEGROWTH</v>
      </c>
      <c r="Z1059" s="75" t="n">
        <v>0</v>
      </c>
      <c r="AA1059" s="70"/>
      <c r="AB1059" s="70" t="s">
        <v>133</v>
      </c>
      <c r="AC1059" s="75" t="s">
        <v>132</v>
      </c>
      <c r="AD1059" s="3" t="n">
        <f aca="false">IF(K1059=0,1,0)</f>
        <v>0</v>
      </c>
      <c r="AE1059" s="76"/>
    </row>
    <row r="1060" customFormat="false" ht="14.25" hidden="false" customHeight="true" outlineLevel="0" collapsed="false">
      <c r="A1060" s="75" t="s">
        <v>132</v>
      </c>
      <c r="B1060" s="72" t="s">
        <v>103</v>
      </c>
      <c r="C1060" s="72" t="s">
        <v>2576</v>
      </c>
      <c r="D1060" s="72" t="n">
        <v>1000003632</v>
      </c>
      <c r="E1060" s="72" t="s">
        <v>2577</v>
      </c>
      <c r="F1060" s="74" t="n">
        <v>45118</v>
      </c>
      <c r="G1060" s="67" t="str">
        <f aca="false">IF(I1060&gt;0,"Targeted Dealer","-")</f>
        <v>Targeted Dealer</v>
      </c>
      <c r="H1060" s="67"/>
      <c r="I1060" s="68" t="n">
        <v>60</v>
      </c>
      <c r="J1060" s="68" t="n">
        <f aca="false">I1060/$J$1*($J$1-$E$1)</f>
        <v>56</v>
      </c>
      <c r="K1060" s="69" t="n">
        <v>35</v>
      </c>
      <c r="L1060" s="69" t="n">
        <f aca="false">I1060-K1060</f>
        <v>25</v>
      </c>
      <c r="M1060" s="69" t="n">
        <f aca="false">IFERROR((K1060/J1060%),"-")</f>
        <v>62.5</v>
      </c>
      <c r="N1060" s="97" t="n">
        <v>80</v>
      </c>
      <c r="O1060" s="98" t="str">
        <f aca="false">IF(F1060&lt;=$P$2,"Mar","")</f>
        <v>Mar</v>
      </c>
      <c r="P1060" s="97" t="n">
        <f aca="false">N1060</f>
        <v>80</v>
      </c>
      <c r="Q1060" s="99" t="n">
        <f aca="false">K1060-P1060</f>
        <v>-45</v>
      </c>
      <c r="R1060" s="98" t="n">
        <f aca="false">IFERROR(IF(O1060="Mar",(K1060/P1060-1))," ")</f>
        <v>-0.5625</v>
      </c>
      <c r="S1060" s="100" t="str">
        <f aca="false">IF(N1060&gt;0,IF(O1060="","-",IF(R1060&lt;0%,"DEGROWTH","GROWTH")))</f>
        <v>DEGROWTH</v>
      </c>
      <c r="T1060" s="69" t="n">
        <v>73</v>
      </c>
      <c r="U1060" s="101" t="str">
        <f aca="false">IF(F1060&lt;=$V$2,"Apr","")</f>
        <v>Apr</v>
      </c>
      <c r="V1060" s="97" t="n">
        <v>73</v>
      </c>
      <c r="W1060" s="102" t="n">
        <f aca="false">K1060-V1060</f>
        <v>-38</v>
      </c>
      <c r="X1060" s="103" t="n">
        <f aca="false">IFERROR(IF(U1060="Apr",(K1060/V1060-1)),0)</f>
        <v>-0.52054794520548</v>
      </c>
      <c r="Y1060" s="104" t="str">
        <f aca="false">IF(T1060&gt;0,IF(U1060="","-",IF(X1060&lt;0%,"DEGROWTH","GROWTH")))</f>
        <v>DEGROWTH</v>
      </c>
      <c r="Z1060" s="75" t="n">
        <v>0</v>
      </c>
      <c r="AA1060" s="70"/>
      <c r="AB1060" s="70" t="s">
        <v>133</v>
      </c>
      <c r="AC1060" s="75" t="s">
        <v>132</v>
      </c>
      <c r="AD1060" s="3" t="n">
        <f aca="false">IF(K1060=0,1,0)</f>
        <v>0</v>
      </c>
      <c r="AE1060" s="76"/>
    </row>
    <row r="1061" customFormat="false" ht="14.25" hidden="false" customHeight="true" outlineLevel="0" collapsed="false">
      <c r="A1061" s="75" t="s">
        <v>132</v>
      </c>
      <c r="B1061" s="72" t="s">
        <v>105</v>
      </c>
      <c r="C1061" s="72" t="s">
        <v>364</v>
      </c>
      <c r="D1061" s="72" t="n">
        <v>1000002679</v>
      </c>
      <c r="E1061" s="72" t="s">
        <v>365</v>
      </c>
      <c r="F1061" s="74" t="n">
        <v>44739</v>
      </c>
      <c r="G1061" s="67" t="str">
        <f aca="false">IF(I1061&gt;0,"Targeted Dealer","-")</f>
        <v>Targeted Dealer</v>
      </c>
      <c r="H1061" s="67"/>
      <c r="I1061" s="68" t="n">
        <v>25</v>
      </c>
      <c r="J1061" s="68" t="n">
        <f aca="false">I1061/$J$1*($J$1-$E$1)</f>
        <v>23.3333333333333</v>
      </c>
      <c r="K1061" s="69" t="n">
        <v>0</v>
      </c>
      <c r="L1061" s="69" t="n">
        <f aca="false">I1061-K1061</f>
        <v>25</v>
      </c>
      <c r="M1061" s="69" t="n">
        <f aca="false">IFERROR((K1061/J1061%),"-")</f>
        <v>0</v>
      </c>
      <c r="N1061" s="97" t="n">
        <v>0</v>
      </c>
      <c r="O1061" s="98" t="str">
        <f aca="false">IF(F1061&lt;=$P$2,"Mar","")</f>
        <v>Mar</v>
      </c>
      <c r="P1061" s="97" t="n">
        <f aca="false">N1061</f>
        <v>0</v>
      </c>
      <c r="Q1061" s="99" t="n">
        <f aca="false">K1061-P1061</f>
        <v>0</v>
      </c>
      <c r="R1061" s="98" t="str">
        <f aca="false">IFERROR(IF(O1061="Mar",(K1061/P1061-1))," ")</f>
        <v> </v>
      </c>
      <c r="S1061" s="105" t="b">
        <f aca="false">IF(N1061&gt;0,IF(O1061="","-",IF(R1061&lt;0%,"DEGROWTH","GROWTH")))</f>
        <v>0</v>
      </c>
      <c r="T1061" s="69" t="n">
        <v>12</v>
      </c>
      <c r="U1061" s="101" t="str">
        <f aca="false">IF(F1061&lt;=$V$2,"Apr","")</f>
        <v>Apr</v>
      </c>
      <c r="V1061" s="97" t="n">
        <v>12</v>
      </c>
      <c r="W1061" s="102" t="n">
        <f aca="false">K1061-V1061</f>
        <v>-12</v>
      </c>
      <c r="X1061" s="103" t="n">
        <f aca="false">IFERROR(IF(U1061="Apr",(K1061/V1061-1)),0)</f>
        <v>-1</v>
      </c>
      <c r="Y1061" s="104" t="str">
        <f aca="false">IF(T1061&gt;0,IF(U1061="","-",IF(X1061&lt;0%,"DEGROWTH","GROWTH")))</f>
        <v>DEGROWTH</v>
      </c>
      <c r="Z1061" s="75" t="n">
        <v>0</v>
      </c>
      <c r="AA1061" s="70"/>
      <c r="AB1061" s="70" t="s">
        <v>133</v>
      </c>
      <c r="AC1061" s="75" t="s">
        <v>132</v>
      </c>
      <c r="AD1061" s="3" t="n">
        <f aca="false">IF(K1061=0,1,0)</f>
        <v>1</v>
      </c>
      <c r="AE1061" s="76"/>
    </row>
    <row r="1062" customFormat="false" ht="14.25" hidden="false" customHeight="true" outlineLevel="0" collapsed="false">
      <c r="A1062" s="75" t="s">
        <v>132</v>
      </c>
      <c r="B1062" s="72" t="s">
        <v>105</v>
      </c>
      <c r="C1062" s="72" t="s">
        <v>2578</v>
      </c>
      <c r="D1062" s="72" t="n">
        <v>1000001583</v>
      </c>
      <c r="E1062" s="73" t="s">
        <v>2579</v>
      </c>
      <c r="F1062" s="74" t="n">
        <v>41340</v>
      </c>
      <c r="G1062" s="67" t="str">
        <f aca="false">IF(I1062&gt;0,"Targeted Dealer","-")</f>
        <v>Targeted Dealer</v>
      </c>
      <c r="H1062" s="67"/>
      <c r="I1062" s="68" t="n">
        <v>25</v>
      </c>
      <c r="J1062" s="68" t="n">
        <f aca="false">I1062/$J$1*($J$1-$E$1)</f>
        <v>23.3333333333333</v>
      </c>
      <c r="K1062" s="69" t="n">
        <v>75</v>
      </c>
      <c r="L1062" s="69" t="n">
        <f aca="false">I1062-K1062</f>
        <v>-50</v>
      </c>
      <c r="M1062" s="69" t="n">
        <f aca="false">IFERROR((K1062/J1062%),"-")</f>
        <v>321.428571428571</v>
      </c>
      <c r="N1062" s="97" t="n">
        <v>0</v>
      </c>
      <c r="O1062" s="98" t="str">
        <f aca="false">IF(F1062&lt;=$P$2,"Mar","")</f>
        <v>Mar</v>
      </c>
      <c r="P1062" s="97" t="n">
        <f aca="false">N1062</f>
        <v>0</v>
      </c>
      <c r="Q1062" s="99" t="n">
        <f aca="false">K1062-P1062</f>
        <v>75</v>
      </c>
      <c r="R1062" s="98" t="str">
        <f aca="false">IFERROR(IF(O1062="Mar",(K1062/P1062-1))," ")</f>
        <v> </v>
      </c>
      <c r="S1062" s="105" t="b">
        <f aca="false">IF(N1062&gt;0,IF(O1062="","-",IF(R1062&lt;0%,"DEGROWTH","GROWTH")))</f>
        <v>0</v>
      </c>
      <c r="T1062" s="69" t="n">
        <v>25</v>
      </c>
      <c r="U1062" s="101" t="str">
        <f aca="false">IF(F1062&lt;=$V$2,"Apr","")</f>
        <v>Apr</v>
      </c>
      <c r="V1062" s="97" t="n">
        <v>25</v>
      </c>
      <c r="W1062" s="102" t="n">
        <f aca="false">K1062-V1062</f>
        <v>50</v>
      </c>
      <c r="X1062" s="103" t="n">
        <f aca="false">IFERROR(IF(U1062="Apr",(K1062/V1062-1)),0)</f>
        <v>2</v>
      </c>
      <c r="Y1062" s="104" t="str">
        <f aca="false">IF(T1062&gt;0,IF(U1062="","-",IF(X1062&lt;0%,"DEGROWTH","GROWTH")))</f>
        <v>GROWTH</v>
      </c>
      <c r="Z1062" s="75" t="n">
        <v>0</v>
      </c>
      <c r="AA1062" s="70"/>
      <c r="AB1062" s="70" t="s">
        <v>133</v>
      </c>
      <c r="AC1062" s="75" t="s">
        <v>132</v>
      </c>
      <c r="AD1062" s="3" t="n">
        <f aca="false">IF(K1062=0,1,0)</f>
        <v>0</v>
      </c>
      <c r="AE1062" s="76"/>
    </row>
    <row r="1063" customFormat="false" ht="14.25" hidden="false" customHeight="true" outlineLevel="0" collapsed="false">
      <c r="A1063" s="75" t="s">
        <v>132</v>
      </c>
      <c r="B1063" s="72" t="s">
        <v>105</v>
      </c>
      <c r="C1063" s="72" t="s">
        <v>2580</v>
      </c>
      <c r="D1063" s="72" t="n">
        <v>1000001615</v>
      </c>
      <c r="E1063" s="73" t="s">
        <v>2581</v>
      </c>
      <c r="F1063" s="74" t="n">
        <v>41818</v>
      </c>
      <c r="G1063" s="67" t="str">
        <f aca="false">IF(I1063&gt;0,"Targeted Dealer","-")</f>
        <v>Targeted Dealer</v>
      </c>
      <c r="H1063" s="67"/>
      <c r="I1063" s="68" t="n">
        <v>100</v>
      </c>
      <c r="J1063" s="68" t="n">
        <f aca="false">I1063/$J$1*($J$1-$E$1)</f>
        <v>93.3333333333333</v>
      </c>
      <c r="K1063" s="69" t="n">
        <v>96.5</v>
      </c>
      <c r="L1063" s="69" t="n">
        <f aca="false">I1063-K1063</f>
        <v>3.5</v>
      </c>
      <c r="M1063" s="69" t="n">
        <f aca="false">IFERROR((K1063/J1063%),"-")</f>
        <v>103.392857142857</v>
      </c>
      <c r="N1063" s="97" t="n">
        <v>164.5</v>
      </c>
      <c r="O1063" s="98" t="str">
        <f aca="false">IF(F1063&lt;=$P$2,"Mar","")</f>
        <v>Mar</v>
      </c>
      <c r="P1063" s="97" t="n">
        <f aca="false">N1063</f>
        <v>164.5</v>
      </c>
      <c r="Q1063" s="99" t="n">
        <f aca="false">K1063-P1063</f>
        <v>-68</v>
      </c>
      <c r="R1063" s="98" t="n">
        <f aca="false">IFERROR(IF(O1063="Mar",(K1063/P1063-1))," ")</f>
        <v>-0.413373860182371</v>
      </c>
      <c r="S1063" s="100" t="str">
        <f aca="false">IF(N1063&gt;0,IF(O1063="","-",IF(R1063&lt;0%,"DEGROWTH","GROWTH")))</f>
        <v>DEGROWTH</v>
      </c>
      <c r="T1063" s="69" t="n">
        <v>161</v>
      </c>
      <c r="U1063" s="101" t="str">
        <f aca="false">IF(F1063&lt;=$V$2,"Apr","")</f>
        <v>Apr</v>
      </c>
      <c r="V1063" s="97" t="n">
        <v>161</v>
      </c>
      <c r="W1063" s="102" t="n">
        <f aca="false">K1063-V1063</f>
        <v>-64.5</v>
      </c>
      <c r="X1063" s="103" t="n">
        <f aca="false">IFERROR(IF(U1063="Apr",(K1063/V1063-1)),0)</f>
        <v>-0.400621118012422</v>
      </c>
      <c r="Y1063" s="104" t="str">
        <f aca="false">IF(T1063&gt;0,IF(U1063="","-",IF(X1063&lt;0%,"DEGROWTH","GROWTH")))</f>
        <v>DEGROWTH</v>
      </c>
      <c r="Z1063" s="75" t="n">
        <v>0</v>
      </c>
      <c r="AA1063" s="70"/>
      <c r="AB1063" s="70" t="s">
        <v>133</v>
      </c>
      <c r="AC1063" s="75" t="s">
        <v>132</v>
      </c>
      <c r="AD1063" s="3" t="n">
        <f aca="false">IF(K1063=0,1,0)</f>
        <v>0</v>
      </c>
      <c r="AE1063" s="76"/>
    </row>
    <row r="1064" customFormat="false" ht="14.25" hidden="false" customHeight="true" outlineLevel="0" collapsed="false">
      <c r="A1064" s="75" t="s">
        <v>132</v>
      </c>
      <c r="B1064" s="72" t="s">
        <v>105</v>
      </c>
      <c r="C1064" s="72" t="s">
        <v>2582</v>
      </c>
      <c r="D1064" s="72" t="n">
        <v>1000001587</v>
      </c>
      <c r="E1064" s="73" t="s">
        <v>2583</v>
      </c>
      <c r="F1064" s="74" t="n">
        <v>42110</v>
      </c>
      <c r="G1064" s="67" t="str">
        <f aca="false">IF(I1064&gt;0,"Targeted Dealer","-")</f>
        <v>Targeted Dealer</v>
      </c>
      <c r="H1064" s="67"/>
      <c r="I1064" s="68" t="n">
        <v>200</v>
      </c>
      <c r="J1064" s="68" t="n">
        <f aca="false">I1064/$J$1*($J$1-$E$1)</f>
        <v>186.666666666667</v>
      </c>
      <c r="K1064" s="69" t="n">
        <v>340</v>
      </c>
      <c r="L1064" s="69" t="n">
        <f aca="false">I1064-K1064</f>
        <v>-140</v>
      </c>
      <c r="M1064" s="69" t="n">
        <f aca="false">IFERROR((K1064/J1064%),"-")</f>
        <v>182.142857142857</v>
      </c>
      <c r="N1064" s="97" t="n">
        <v>292.5</v>
      </c>
      <c r="O1064" s="98" t="str">
        <f aca="false">IF(F1064&lt;=$P$2,"Mar","")</f>
        <v>Mar</v>
      </c>
      <c r="P1064" s="97" t="n">
        <f aca="false">N1064</f>
        <v>292.5</v>
      </c>
      <c r="Q1064" s="99" t="n">
        <f aca="false">K1064-P1064</f>
        <v>47.5</v>
      </c>
      <c r="R1064" s="98" t="n">
        <f aca="false">IFERROR(IF(O1064="Mar",(K1064/P1064-1))," ")</f>
        <v>0.162393162393162</v>
      </c>
      <c r="S1064" s="100" t="str">
        <f aca="false">IF(N1064&gt;0,IF(O1064="","-",IF(R1064&lt;0%,"DEGROWTH","GROWTH")))</f>
        <v>GROWTH</v>
      </c>
      <c r="T1064" s="69" t="n">
        <v>310</v>
      </c>
      <c r="U1064" s="101" t="str">
        <f aca="false">IF(F1064&lt;=$V$2,"Apr","")</f>
        <v>Apr</v>
      </c>
      <c r="V1064" s="97" t="n">
        <v>310</v>
      </c>
      <c r="W1064" s="102" t="n">
        <f aca="false">K1064-V1064</f>
        <v>30</v>
      </c>
      <c r="X1064" s="103" t="n">
        <f aca="false">IFERROR(IF(U1064="Apr",(K1064/V1064-1)),0)</f>
        <v>0.096774193548387</v>
      </c>
      <c r="Y1064" s="104" t="str">
        <f aca="false">IF(T1064&gt;0,IF(U1064="","-",IF(X1064&lt;0%,"DEGROWTH","GROWTH")))</f>
        <v>GROWTH</v>
      </c>
      <c r="Z1064" s="75" t="n">
        <v>0</v>
      </c>
      <c r="AA1064" s="70"/>
      <c r="AB1064" s="70" t="s">
        <v>133</v>
      </c>
      <c r="AC1064" s="75" t="s">
        <v>132</v>
      </c>
      <c r="AD1064" s="3" t="n">
        <f aca="false">IF(K1064=0,1,0)</f>
        <v>0</v>
      </c>
      <c r="AE1064" s="76"/>
    </row>
    <row r="1065" customFormat="false" ht="14.25" hidden="false" customHeight="true" outlineLevel="0" collapsed="false">
      <c r="A1065" s="75" t="s">
        <v>132</v>
      </c>
      <c r="B1065" s="72" t="s">
        <v>105</v>
      </c>
      <c r="C1065" s="72" t="s">
        <v>2584</v>
      </c>
      <c r="D1065" s="72" t="n">
        <v>1000001633</v>
      </c>
      <c r="E1065" s="73" t="s">
        <v>2585</v>
      </c>
      <c r="F1065" s="74" t="n">
        <v>43242</v>
      </c>
      <c r="G1065" s="67" t="str">
        <f aca="false">IF(I1065&gt;0,"Targeted Dealer","-")</f>
        <v>Targeted Dealer</v>
      </c>
      <c r="H1065" s="67"/>
      <c r="I1065" s="68" t="n">
        <v>70</v>
      </c>
      <c r="J1065" s="68" t="n">
        <f aca="false">I1065/$J$1*($J$1-$E$1)</f>
        <v>65.3333333333333</v>
      </c>
      <c r="K1065" s="69" t="n">
        <v>129.25</v>
      </c>
      <c r="L1065" s="69" t="n">
        <f aca="false">I1065-K1065</f>
        <v>-59.25</v>
      </c>
      <c r="M1065" s="69" t="n">
        <f aca="false">IFERROR((K1065/J1065%),"-")</f>
        <v>197.831632653061</v>
      </c>
      <c r="N1065" s="97" t="n">
        <v>75</v>
      </c>
      <c r="O1065" s="98" t="str">
        <f aca="false">IF(F1065&lt;=$P$2,"Mar","")</f>
        <v>Mar</v>
      </c>
      <c r="P1065" s="97" t="n">
        <f aca="false">N1065</f>
        <v>75</v>
      </c>
      <c r="Q1065" s="99" t="n">
        <f aca="false">K1065-P1065</f>
        <v>54.25</v>
      </c>
      <c r="R1065" s="98" t="n">
        <f aca="false">IFERROR(IF(O1065="Mar",(K1065/P1065-1))," ")</f>
        <v>0.723333333333333</v>
      </c>
      <c r="S1065" s="100" t="str">
        <f aca="false">IF(N1065&gt;0,IF(O1065="","-",IF(R1065&lt;0%,"DEGROWTH","GROWTH")))</f>
        <v>GROWTH</v>
      </c>
      <c r="T1065" s="69" t="n">
        <v>50</v>
      </c>
      <c r="U1065" s="101" t="str">
        <f aca="false">IF(F1065&lt;=$V$2,"Apr","")</f>
        <v>Apr</v>
      </c>
      <c r="V1065" s="97" t="n">
        <v>50</v>
      </c>
      <c r="W1065" s="102" t="n">
        <f aca="false">K1065-V1065</f>
        <v>79.25</v>
      </c>
      <c r="X1065" s="103" t="n">
        <f aca="false">IFERROR(IF(U1065="Apr",(K1065/V1065-1)),0)</f>
        <v>1.585</v>
      </c>
      <c r="Y1065" s="104" t="str">
        <f aca="false">IF(T1065&gt;0,IF(U1065="","-",IF(X1065&lt;0%,"DEGROWTH","GROWTH")))</f>
        <v>GROWTH</v>
      </c>
      <c r="Z1065" s="75" t="n">
        <v>0</v>
      </c>
      <c r="AA1065" s="70"/>
      <c r="AB1065" s="70" t="s">
        <v>133</v>
      </c>
      <c r="AC1065" s="75" t="s">
        <v>132</v>
      </c>
      <c r="AD1065" s="3" t="n">
        <f aca="false">IF(K1065=0,1,0)</f>
        <v>0</v>
      </c>
      <c r="AE1065" s="76"/>
    </row>
    <row r="1066" customFormat="false" ht="14.25" hidden="false" customHeight="true" outlineLevel="0" collapsed="false">
      <c r="A1066" s="75" t="s">
        <v>132</v>
      </c>
      <c r="B1066" s="72" t="s">
        <v>105</v>
      </c>
      <c r="C1066" s="72" t="s">
        <v>2586</v>
      </c>
      <c r="D1066" s="72" t="n">
        <v>1000001609</v>
      </c>
      <c r="E1066" s="73" t="s">
        <v>2587</v>
      </c>
      <c r="F1066" s="74" t="n">
        <v>43337</v>
      </c>
      <c r="G1066" s="67" t="str">
        <f aca="false">IF(I1066&gt;0,"Targeted Dealer","-")</f>
        <v>Targeted Dealer</v>
      </c>
      <c r="H1066" s="67"/>
      <c r="I1066" s="68" t="n">
        <v>60</v>
      </c>
      <c r="J1066" s="68" t="n">
        <f aca="false">I1066/$J$1*($J$1-$E$1)</f>
        <v>56</v>
      </c>
      <c r="K1066" s="69" t="n">
        <v>246.5</v>
      </c>
      <c r="L1066" s="69" t="n">
        <f aca="false">I1066-K1066</f>
        <v>-186.5</v>
      </c>
      <c r="M1066" s="69" t="n">
        <f aca="false">IFERROR((K1066/J1066%),"-")</f>
        <v>440.178571428571</v>
      </c>
      <c r="N1066" s="97" t="n">
        <v>220.5</v>
      </c>
      <c r="O1066" s="98" t="str">
        <f aca="false">IF(F1066&lt;=$P$2,"Mar","")</f>
        <v>Mar</v>
      </c>
      <c r="P1066" s="97" t="n">
        <f aca="false">N1066</f>
        <v>220.5</v>
      </c>
      <c r="Q1066" s="99" t="n">
        <f aca="false">K1066-P1066</f>
        <v>26</v>
      </c>
      <c r="R1066" s="98" t="n">
        <f aca="false">IFERROR(IF(O1066="Mar",(K1066/P1066-1))," ")</f>
        <v>0.117913832199547</v>
      </c>
      <c r="S1066" s="100" t="str">
        <f aca="false">IF(N1066&gt;0,IF(O1066="","-",IF(R1066&lt;0%,"DEGROWTH","GROWTH")))</f>
        <v>GROWTH</v>
      </c>
      <c r="T1066" s="69" t="n">
        <v>136</v>
      </c>
      <c r="U1066" s="101" t="str">
        <f aca="false">IF(F1066&lt;=$V$2,"Apr","")</f>
        <v>Apr</v>
      </c>
      <c r="V1066" s="97" t="n">
        <v>136</v>
      </c>
      <c r="W1066" s="102" t="n">
        <f aca="false">K1066-V1066</f>
        <v>110.5</v>
      </c>
      <c r="X1066" s="103" t="n">
        <f aca="false">IFERROR(IF(U1066="Apr",(K1066/V1066-1)),0)</f>
        <v>0.8125</v>
      </c>
      <c r="Y1066" s="104" t="str">
        <f aca="false">IF(T1066&gt;0,IF(U1066="","-",IF(X1066&lt;0%,"DEGROWTH","GROWTH")))</f>
        <v>GROWTH</v>
      </c>
      <c r="Z1066" s="75" t="n">
        <v>0</v>
      </c>
      <c r="AA1066" s="70"/>
      <c r="AB1066" s="70" t="s">
        <v>133</v>
      </c>
      <c r="AC1066" s="75" t="s">
        <v>132</v>
      </c>
      <c r="AD1066" s="3" t="n">
        <f aca="false">IF(K1066=0,1,0)</f>
        <v>0</v>
      </c>
      <c r="AE1066" s="76"/>
    </row>
    <row r="1067" customFormat="false" ht="14.25" hidden="false" customHeight="true" outlineLevel="0" collapsed="false">
      <c r="A1067" s="75" t="s">
        <v>132</v>
      </c>
      <c r="B1067" s="72" t="s">
        <v>105</v>
      </c>
      <c r="C1067" s="72" t="s">
        <v>2588</v>
      </c>
      <c r="D1067" s="72" t="n">
        <v>1000001611</v>
      </c>
      <c r="E1067" s="73" t="s">
        <v>2589</v>
      </c>
      <c r="F1067" s="74" t="n">
        <v>43601</v>
      </c>
      <c r="G1067" s="67" t="str">
        <f aca="false">IF(I1067&gt;0,"Targeted Dealer","-")</f>
        <v>Targeted Dealer</v>
      </c>
      <c r="H1067" s="67"/>
      <c r="I1067" s="68" t="n">
        <v>80</v>
      </c>
      <c r="J1067" s="68" t="n">
        <f aca="false">I1067/$J$1*($J$1-$E$1)</f>
        <v>74.6666666666667</v>
      </c>
      <c r="K1067" s="69" t="n">
        <v>100</v>
      </c>
      <c r="L1067" s="69" t="n">
        <f aca="false">I1067-K1067</f>
        <v>-20</v>
      </c>
      <c r="M1067" s="69" t="n">
        <f aca="false">IFERROR((K1067/J1067%),"-")</f>
        <v>133.928571428571</v>
      </c>
      <c r="N1067" s="97" t="n">
        <v>100</v>
      </c>
      <c r="O1067" s="98" t="str">
        <f aca="false">IF(F1067&lt;=$P$2,"Mar","")</f>
        <v>Mar</v>
      </c>
      <c r="P1067" s="97" t="n">
        <f aca="false">N1067</f>
        <v>100</v>
      </c>
      <c r="Q1067" s="99" t="n">
        <f aca="false">K1067-P1067</f>
        <v>0</v>
      </c>
      <c r="R1067" s="98" t="n">
        <f aca="false">IFERROR(IF(O1067="Mar",(K1067/P1067-1))," ")</f>
        <v>0</v>
      </c>
      <c r="S1067" s="100" t="str">
        <f aca="false">IF(N1067&gt;0,IF(O1067="","-",IF(R1067&lt;0%,"DEGROWTH","GROWTH")))</f>
        <v>GROWTH</v>
      </c>
      <c r="T1067" s="69" t="n">
        <v>120</v>
      </c>
      <c r="U1067" s="101" t="str">
        <f aca="false">IF(F1067&lt;=$V$2,"Apr","")</f>
        <v>Apr</v>
      </c>
      <c r="V1067" s="97" t="n">
        <v>120</v>
      </c>
      <c r="W1067" s="102" t="n">
        <f aca="false">K1067-V1067</f>
        <v>-20</v>
      </c>
      <c r="X1067" s="103" t="n">
        <f aca="false">IFERROR(IF(U1067="Apr",(K1067/V1067-1)),0)</f>
        <v>-0.166666666666667</v>
      </c>
      <c r="Y1067" s="104" t="str">
        <f aca="false">IF(T1067&gt;0,IF(U1067="","-",IF(X1067&lt;0%,"DEGROWTH","GROWTH")))</f>
        <v>DEGROWTH</v>
      </c>
      <c r="Z1067" s="75" t="n">
        <v>0</v>
      </c>
      <c r="AA1067" s="70"/>
      <c r="AB1067" s="70" t="s">
        <v>133</v>
      </c>
      <c r="AC1067" s="75" t="s">
        <v>132</v>
      </c>
      <c r="AD1067" s="3" t="n">
        <f aca="false">IF(K1067=0,1,0)</f>
        <v>0</v>
      </c>
      <c r="AE1067" s="76"/>
    </row>
    <row r="1068" customFormat="false" ht="14.25" hidden="false" customHeight="true" outlineLevel="0" collapsed="false">
      <c r="A1068" s="75" t="s">
        <v>132</v>
      </c>
      <c r="B1068" s="72" t="s">
        <v>105</v>
      </c>
      <c r="C1068" s="72" t="s">
        <v>2590</v>
      </c>
      <c r="D1068" s="72" t="n">
        <v>1000001590</v>
      </c>
      <c r="E1068" s="73" t="s">
        <v>2591</v>
      </c>
      <c r="F1068" s="74" t="n">
        <v>43718</v>
      </c>
      <c r="G1068" s="67" t="str">
        <f aca="false">IF(I1068&gt;0,"Targeted Dealer","-")</f>
        <v>Targeted Dealer</v>
      </c>
      <c r="H1068" s="67"/>
      <c r="I1068" s="68" t="n">
        <v>170</v>
      </c>
      <c r="J1068" s="68" t="n">
        <f aca="false">I1068/$J$1*($J$1-$E$1)</f>
        <v>158.666666666667</v>
      </c>
      <c r="K1068" s="69" t="n">
        <v>100</v>
      </c>
      <c r="L1068" s="69" t="n">
        <f aca="false">I1068-K1068</f>
        <v>70</v>
      </c>
      <c r="M1068" s="69" t="n">
        <f aca="false">IFERROR((K1068/J1068%),"-")</f>
        <v>63.0252100840336</v>
      </c>
      <c r="N1068" s="97" t="n">
        <v>65</v>
      </c>
      <c r="O1068" s="98" t="str">
        <f aca="false">IF(F1068&lt;=$P$2,"Mar","")</f>
        <v>Mar</v>
      </c>
      <c r="P1068" s="97" t="n">
        <f aca="false">N1068</f>
        <v>65</v>
      </c>
      <c r="Q1068" s="99" t="n">
        <f aca="false">K1068-P1068</f>
        <v>35</v>
      </c>
      <c r="R1068" s="98" t="n">
        <f aca="false">IFERROR(IF(O1068="Mar",(K1068/P1068-1))," ")</f>
        <v>0.538461538461539</v>
      </c>
      <c r="S1068" s="100" t="str">
        <f aca="false">IF(N1068&gt;0,IF(O1068="","-",IF(R1068&lt;0%,"DEGROWTH","GROWTH")))</f>
        <v>GROWTH</v>
      </c>
      <c r="T1068" s="69" t="n">
        <v>0</v>
      </c>
      <c r="U1068" s="101" t="str">
        <f aca="false">IF(F1068&lt;=$V$2,"Apr","")</f>
        <v>Apr</v>
      </c>
      <c r="V1068" s="97" t="n">
        <v>0</v>
      </c>
      <c r="W1068" s="102" t="n">
        <f aca="false">K1068-V1068</f>
        <v>100</v>
      </c>
      <c r="X1068" s="103" t="n">
        <f aca="false">IFERROR(IF(U1068="Apr",(K1068/V1068-1)),0)</f>
        <v>0</v>
      </c>
      <c r="Y1068" s="106" t="b">
        <f aca="false">IF(T1068&gt;0,IF(U1068="","-",IF(X1068&lt;0%,"DEGROWTH","GROWTH")))</f>
        <v>0</v>
      </c>
      <c r="Z1068" s="75" t="n">
        <v>0</v>
      </c>
      <c r="AA1068" s="70"/>
      <c r="AB1068" s="70" t="s">
        <v>133</v>
      </c>
      <c r="AC1068" s="75" t="s">
        <v>132</v>
      </c>
      <c r="AD1068" s="3" t="n">
        <f aca="false">IF(K1068=0,1,0)</f>
        <v>0</v>
      </c>
      <c r="AE1068" s="76"/>
    </row>
    <row r="1069" customFormat="false" ht="14.25" hidden="false" customHeight="true" outlineLevel="0" collapsed="false">
      <c r="A1069" s="75" t="s">
        <v>132</v>
      </c>
      <c r="B1069" s="72" t="s">
        <v>105</v>
      </c>
      <c r="C1069" s="72" t="s">
        <v>2592</v>
      </c>
      <c r="D1069" s="72" t="n">
        <v>1000001600</v>
      </c>
      <c r="E1069" s="73" t="s">
        <v>2593</v>
      </c>
      <c r="F1069" s="74" t="n">
        <v>44302</v>
      </c>
      <c r="G1069" s="67" t="str">
        <f aca="false">IF(I1069&gt;0,"Targeted Dealer","-")</f>
        <v>Targeted Dealer</v>
      </c>
      <c r="H1069" s="67"/>
      <c r="I1069" s="68" t="n">
        <v>400</v>
      </c>
      <c r="J1069" s="68" t="n">
        <f aca="false">I1069/$J$1*($J$1-$E$1)</f>
        <v>373.333333333333</v>
      </c>
      <c r="K1069" s="69" t="n">
        <v>632</v>
      </c>
      <c r="L1069" s="69" t="n">
        <f aca="false">I1069-K1069</f>
        <v>-232</v>
      </c>
      <c r="M1069" s="69" t="n">
        <f aca="false">IFERROR((K1069/J1069%),"-")</f>
        <v>169.285714285714</v>
      </c>
      <c r="N1069" s="97" t="n">
        <v>356</v>
      </c>
      <c r="O1069" s="98" t="str">
        <f aca="false">IF(F1069&lt;=$P$2,"Mar","")</f>
        <v>Mar</v>
      </c>
      <c r="P1069" s="97" t="n">
        <f aca="false">N1069</f>
        <v>356</v>
      </c>
      <c r="Q1069" s="99" t="n">
        <f aca="false">K1069-P1069</f>
        <v>276</v>
      </c>
      <c r="R1069" s="98" t="n">
        <f aca="false">IFERROR(IF(O1069="Mar",(K1069/P1069-1))," ")</f>
        <v>0.775280898876404</v>
      </c>
      <c r="S1069" s="100" t="str">
        <f aca="false">IF(N1069&gt;0,IF(O1069="","-",IF(R1069&lt;0%,"DEGROWTH","GROWTH")))</f>
        <v>GROWTH</v>
      </c>
      <c r="T1069" s="69" t="n">
        <v>385</v>
      </c>
      <c r="U1069" s="101" t="str">
        <f aca="false">IF(F1069&lt;=$V$2,"Apr","")</f>
        <v>Apr</v>
      </c>
      <c r="V1069" s="97" t="n">
        <v>385</v>
      </c>
      <c r="W1069" s="102" t="n">
        <f aca="false">K1069-V1069</f>
        <v>247</v>
      </c>
      <c r="X1069" s="103" t="n">
        <f aca="false">IFERROR(IF(U1069="Apr",(K1069/V1069-1)),0)</f>
        <v>0.641558441558442</v>
      </c>
      <c r="Y1069" s="104" t="str">
        <f aca="false">IF(T1069&gt;0,IF(U1069="","-",IF(X1069&lt;0%,"DEGROWTH","GROWTH")))</f>
        <v>GROWTH</v>
      </c>
      <c r="Z1069" s="75" t="n">
        <v>0</v>
      </c>
      <c r="AA1069" s="70"/>
      <c r="AB1069" s="70" t="s">
        <v>133</v>
      </c>
      <c r="AC1069" s="75" t="s">
        <v>132</v>
      </c>
      <c r="AD1069" s="3" t="n">
        <f aca="false">IF(K1069=0,1,0)</f>
        <v>0</v>
      </c>
      <c r="AE1069" s="76"/>
    </row>
    <row r="1070" customFormat="false" ht="14.25" hidden="false" customHeight="true" outlineLevel="0" collapsed="false">
      <c r="A1070" s="75" t="s">
        <v>132</v>
      </c>
      <c r="B1070" s="72" t="s">
        <v>105</v>
      </c>
      <c r="C1070" s="72" t="s">
        <v>2594</v>
      </c>
      <c r="D1070" s="72" t="n">
        <v>1000002043</v>
      </c>
      <c r="E1070" s="73" t="s">
        <v>2595</v>
      </c>
      <c r="F1070" s="74" t="n">
        <v>44501</v>
      </c>
      <c r="G1070" s="67" t="str">
        <f aca="false">IF(I1070&gt;0,"Targeted Dealer","-")</f>
        <v>Targeted Dealer</v>
      </c>
      <c r="H1070" s="67"/>
      <c r="I1070" s="68" t="n">
        <v>200</v>
      </c>
      <c r="J1070" s="68" t="n">
        <f aca="false">I1070/$J$1*($J$1-$E$1)</f>
        <v>186.666666666667</v>
      </c>
      <c r="K1070" s="69" t="n">
        <v>527</v>
      </c>
      <c r="L1070" s="69" t="n">
        <f aca="false">I1070-K1070</f>
        <v>-327</v>
      </c>
      <c r="M1070" s="69" t="n">
        <f aca="false">IFERROR((K1070/J1070%),"-")</f>
        <v>282.321428571429</v>
      </c>
      <c r="N1070" s="97" t="n">
        <v>245</v>
      </c>
      <c r="O1070" s="98" t="str">
        <f aca="false">IF(F1070&lt;=$P$2,"Mar","")</f>
        <v>Mar</v>
      </c>
      <c r="P1070" s="97" t="n">
        <f aca="false">N1070</f>
        <v>245</v>
      </c>
      <c r="Q1070" s="99" t="n">
        <f aca="false">K1070-P1070</f>
        <v>282</v>
      </c>
      <c r="R1070" s="98" t="n">
        <f aca="false">IFERROR(IF(O1070="Mar",(K1070/P1070-1))," ")</f>
        <v>1.15102040816327</v>
      </c>
      <c r="S1070" s="100" t="str">
        <f aca="false">IF(N1070&gt;0,IF(O1070="","-",IF(R1070&lt;0%,"DEGROWTH","GROWTH")))</f>
        <v>GROWTH</v>
      </c>
      <c r="T1070" s="69" t="n">
        <v>493.05</v>
      </c>
      <c r="U1070" s="101" t="str">
        <f aca="false">IF(F1070&lt;=$V$2,"Apr","")</f>
        <v>Apr</v>
      </c>
      <c r="V1070" s="97" t="n">
        <v>493.05</v>
      </c>
      <c r="W1070" s="102" t="n">
        <f aca="false">K1070-V1070</f>
        <v>33.95</v>
      </c>
      <c r="X1070" s="103" t="n">
        <f aca="false">IFERROR(IF(U1070="Apr",(K1070/V1070-1)),0)</f>
        <v>0.0688571138829732</v>
      </c>
      <c r="Y1070" s="104" t="str">
        <f aca="false">IF(T1070&gt;0,IF(U1070="","-",IF(X1070&lt;0%,"DEGROWTH","GROWTH")))</f>
        <v>GROWTH</v>
      </c>
      <c r="Z1070" s="75" t="n">
        <v>0</v>
      </c>
      <c r="AA1070" s="70"/>
      <c r="AB1070" s="70" t="s">
        <v>133</v>
      </c>
      <c r="AC1070" s="75" t="s">
        <v>132</v>
      </c>
      <c r="AD1070" s="3" t="n">
        <f aca="false">IF(K1070=0,1,0)</f>
        <v>0</v>
      </c>
      <c r="AE1070" s="76"/>
    </row>
    <row r="1071" customFormat="false" ht="14.25" hidden="false" customHeight="true" outlineLevel="0" collapsed="false">
      <c r="A1071" s="75" t="s">
        <v>132</v>
      </c>
      <c r="B1071" s="72" t="s">
        <v>105</v>
      </c>
      <c r="C1071" s="72" t="s">
        <v>2596</v>
      </c>
      <c r="D1071" s="72" t="n">
        <v>1000002073</v>
      </c>
      <c r="E1071" s="73" t="s">
        <v>2597</v>
      </c>
      <c r="F1071" s="74" t="n">
        <v>44531</v>
      </c>
      <c r="G1071" s="67" t="str">
        <f aca="false">IF(I1071&gt;0,"Targeted Dealer","-")</f>
        <v>Targeted Dealer</v>
      </c>
      <c r="H1071" s="67"/>
      <c r="I1071" s="68" t="n">
        <v>50</v>
      </c>
      <c r="J1071" s="68" t="n">
        <f aca="false">I1071/$J$1*($J$1-$E$1)</f>
        <v>46.6666666666667</v>
      </c>
      <c r="K1071" s="69" t="n">
        <v>111.5</v>
      </c>
      <c r="L1071" s="69" t="n">
        <f aca="false">I1071-K1071</f>
        <v>-61.5</v>
      </c>
      <c r="M1071" s="69" t="n">
        <f aca="false">IFERROR((K1071/J1071%),"-")</f>
        <v>238.928571428571</v>
      </c>
      <c r="N1071" s="97" t="n">
        <v>60</v>
      </c>
      <c r="O1071" s="98" t="str">
        <f aca="false">IF(F1071&lt;=$P$2,"Mar","")</f>
        <v>Mar</v>
      </c>
      <c r="P1071" s="97" t="n">
        <f aca="false">N1071</f>
        <v>60</v>
      </c>
      <c r="Q1071" s="99" t="n">
        <f aca="false">K1071-P1071</f>
        <v>51.5</v>
      </c>
      <c r="R1071" s="98" t="n">
        <f aca="false">IFERROR(IF(O1071="Mar",(K1071/P1071-1))," ")</f>
        <v>0.858333333333333</v>
      </c>
      <c r="S1071" s="100" t="str">
        <f aca="false">IF(N1071&gt;0,IF(O1071="","-",IF(R1071&lt;0%,"DEGROWTH","GROWTH")))</f>
        <v>GROWTH</v>
      </c>
      <c r="T1071" s="69" t="n">
        <v>89</v>
      </c>
      <c r="U1071" s="101" t="str">
        <f aca="false">IF(F1071&lt;=$V$2,"Apr","")</f>
        <v>Apr</v>
      </c>
      <c r="V1071" s="97" t="n">
        <v>89</v>
      </c>
      <c r="W1071" s="102" t="n">
        <f aca="false">K1071-V1071</f>
        <v>22.5</v>
      </c>
      <c r="X1071" s="103" t="n">
        <f aca="false">IFERROR(IF(U1071="Apr",(K1071/V1071-1)),0)</f>
        <v>0.252808988764045</v>
      </c>
      <c r="Y1071" s="104" t="str">
        <f aca="false">IF(T1071&gt;0,IF(U1071="","-",IF(X1071&lt;0%,"DEGROWTH","GROWTH")))</f>
        <v>GROWTH</v>
      </c>
      <c r="Z1071" s="75" t="n">
        <v>0</v>
      </c>
      <c r="AA1071" s="70"/>
      <c r="AB1071" s="70" t="s">
        <v>133</v>
      </c>
      <c r="AC1071" s="75" t="s">
        <v>132</v>
      </c>
      <c r="AD1071" s="3" t="n">
        <f aca="false">IF(K1071=0,1,0)</f>
        <v>0</v>
      </c>
      <c r="AE1071" s="76"/>
    </row>
    <row r="1072" customFormat="false" ht="14.25" hidden="false" customHeight="true" outlineLevel="0" collapsed="false">
      <c r="A1072" s="75" t="s">
        <v>132</v>
      </c>
      <c r="B1072" s="72" t="s">
        <v>105</v>
      </c>
      <c r="C1072" s="72" t="s">
        <v>2598</v>
      </c>
      <c r="D1072" s="72" t="n">
        <v>1000002072</v>
      </c>
      <c r="E1072" s="73" t="s">
        <v>2599</v>
      </c>
      <c r="F1072" s="74" t="n">
        <v>44557</v>
      </c>
      <c r="G1072" s="67" t="str">
        <f aca="false">IF(I1072&gt;0,"Targeted Dealer","-")</f>
        <v>Targeted Dealer</v>
      </c>
      <c r="H1072" s="67"/>
      <c r="I1072" s="68" t="n">
        <v>200</v>
      </c>
      <c r="J1072" s="68" t="n">
        <f aca="false">I1072/$J$1*($J$1-$E$1)</f>
        <v>186.666666666667</v>
      </c>
      <c r="K1072" s="69" t="n">
        <v>30</v>
      </c>
      <c r="L1072" s="69" t="n">
        <f aca="false">I1072-K1072</f>
        <v>170</v>
      </c>
      <c r="M1072" s="69" t="n">
        <f aca="false">IFERROR((K1072/J1072%),"-")</f>
        <v>16.0714285714286</v>
      </c>
      <c r="N1072" s="97" t="n">
        <v>10</v>
      </c>
      <c r="O1072" s="98" t="str">
        <f aca="false">IF(F1072&lt;=$P$2,"Mar","")</f>
        <v>Mar</v>
      </c>
      <c r="P1072" s="97" t="n">
        <f aca="false">N1072</f>
        <v>10</v>
      </c>
      <c r="Q1072" s="99" t="n">
        <f aca="false">K1072-P1072</f>
        <v>20</v>
      </c>
      <c r="R1072" s="98" t="n">
        <f aca="false">IFERROR(IF(O1072="Mar",(K1072/P1072-1))," ")</f>
        <v>2</v>
      </c>
      <c r="S1072" s="100" t="str">
        <f aca="false">IF(N1072&gt;0,IF(O1072="","-",IF(R1072&lt;0%,"DEGROWTH","GROWTH")))</f>
        <v>GROWTH</v>
      </c>
      <c r="T1072" s="69" t="n">
        <v>10</v>
      </c>
      <c r="U1072" s="101" t="str">
        <f aca="false">IF(F1072&lt;=$V$2,"Apr","")</f>
        <v>Apr</v>
      </c>
      <c r="V1072" s="97" t="n">
        <v>10</v>
      </c>
      <c r="W1072" s="102" t="n">
        <f aca="false">K1072-V1072</f>
        <v>20</v>
      </c>
      <c r="X1072" s="103" t="n">
        <f aca="false">IFERROR(IF(U1072="Apr",(K1072/V1072-1)),0)</f>
        <v>2</v>
      </c>
      <c r="Y1072" s="104" t="str">
        <f aca="false">IF(T1072&gt;0,IF(U1072="","-",IF(X1072&lt;0%,"DEGROWTH","GROWTH")))</f>
        <v>GROWTH</v>
      </c>
      <c r="Z1072" s="75" t="n">
        <v>0</v>
      </c>
      <c r="AA1072" s="70"/>
      <c r="AB1072" s="70" t="s">
        <v>133</v>
      </c>
      <c r="AC1072" s="75" t="s">
        <v>132</v>
      </c>
      <c r="AD1072" s="3" t="n">
        <f aca="false">IF(K1072=0,1,0)</f>
        <v>0</v>
      </c>
      <c r="AE1072" s="76"/>
    </row>
    <row r="1073" customFormat="false" ht="14.25" hidden="false" customHeight="true" outlineLevel="0" collapsed="false">
      <c r="A1073" s="75" t="s">
        <v>132</v>
      </c>
      <c r="B1073" s="72" t="s">
        <v>105</v>
      </c>
      <c r="C1073" s="72" t="s">
        <v>2600</v>
      </c>
      <c r="D1073" s="72" t="n">
        <v>1000002803</v>
      </c>
      <c r="E1073" s="72" t="s">
        <v>2601</v>
      </c>
      <c r="F1073" s="74" t="n">
        <v>44736</v>
      </c>
      <c r="G1073" s="67" t="str">
        <f aca="false">IF(I1073&gt;0,"Targeted Dealer","-")</f>
        <v>Targeted Dealer</v>
      </c>
      <c r="H1073" s="67"/>
      <c r="I1073" s="68" t="n">
        <v>50</v>
      </c>
      <c r="J1073" s="68" t="n">
        <f aca="false">I1073/$J$1*($J$1-$E$1)</f>
        <v>46.6666666666667</v>
      </c>
      <c r="K1073" s="69" t="n">
        <v>55</v>
      </c>
      <c r="L1073" s="69" t="n">
        <f aca="false">I1073-K1073</f>
        <v>-5</v>
      </c>
      <c r="M1073" s="69" t="n">
        <f aca="false">IFERROR((K1073/J1073%),"-")</f>
        <v>117.857142857143</v>
      </c>
      <c r="N1073" s="97" t="n">
        <v>50</v>
      </c>
      <c r="O1073" s="98" t="str">
        <f aca="false">IF(F1073&lt;=$P$2,"Mar","")</f>
        <v>Mar</v>
      </c>
      <c r="P1073" s="97" t="n">
        <f aca="false">N1073</f>
        <v>50</v>
      </c>
      <c r="Q1073" s="99" t="n">
        <f aca="false">K1073-P1073</f>
        <v>5</v>
      </c>
      <c r="R1073" s="98" t="n">
        <f aca="false">IFERROR(IF(O1073="Mar",(K1073/P1073-1))," ")</f>
        <v>0.1</v>
      </c>
      <c r="S1073" s="100" t="str">
        <f aca="false">IF(N1073&gt;0,IF(O1073="","-",IF(R1073&lt;0%,"DEGROWTH","GROWTH")))</f>
        <v>GROWTH</v>
      </c>
      <c r="T1073" s="69" t="n">
        <v>50</v>
      </c>
      <c r="U1073" s="101" t="str">
        <f aca="false">IF(F1073&lt;=$V$2,"Apr","")</f>
        <v>Apr</v>
      </c>
      <c r="V1073" s="97" t="n">
        <v>50</v>
      </c>
      <c r="W1073" s="102" t="n">
        <f aca="false">K1073-V1073</f>
        <v>5</v>
      </c>
      <c r="X1073" s="103" t="n">
        <f aca="false">IFERROR(IF(U1073="Apr",(K1073/V1073-1)),0)</f>
        <v>0.1</v>
      </c>
      <c r="Y1073" s="104" t="str">
        <f aca="false">IF(T1073&gt;0,IF(U1073="","-",IF(X1073&lt;0%,"DEGROWTH","GROWTH")))</f>
        <v>GROWTH</v>
      </c>
      <c r="Z1073" s="75" t="n">
        <v>0</v>
      </c>
      <c r="AA1073" s="70"/>
      <c r="AB1073" s="70" t="s">
        <v>133</v>
      </c>
      <c r="AC1073" s="75" t="s">
        <v>132</v>
      </c>
      <c r="AD1073" s="3" t="n">
        <f aca="false">IF(K1073=0,1,0)</f>
        <v>0</v>
      </c>
      <c r="AE1073" s="76"/>
    </row>
    <row r="1074" customFormat="false" ht="14.25" hidden="false" customHeight="true" outlineLevel="0" collapsed="false">
      <c r="A1074" s="75" t="s">
        <v>132</v>
      </c>
      <c r="B1074" s="79" t="s">
        <v>105</v>
      </c>
      <c r="C1074" s="79" t="s">
        <v>368</v>
      </c>
      <c r="D1074" s="79" t="n">
        <v>1000004095</v>
      </c>
      <c r="E1074" s="79" t="s">
        <v>369</v>
      </c>
      <c r="F1074" s="74" t="n">
        <v>45527</v>
      </c>
      <c r="G1074" s="67" t="str">
        <f aca="false">IF(I1074&gt;0,"Targeted Dealer","-")</f>
        <v>Targeted Dealer</v>
      </c>
      <c r="H1074" s="67"/>
      <c r="I1074" s="68" t="n">
        <v>25</v>
      </c>
      <c r="J1074" s="68" t="n">
        <f aca="false">I1074/$J$1*($J$1-$E$1)</f>
        <v>23.3333333333333</v>
      </c>
      <c r="K1074" s="69" t="n">
        <v>0</v>
      </c>
      <c r="L1074" s="69" t="n">
        <f aca="false">I1074-K1074</f>
        <v>25</v>
      </c>
      <c r="M1074" s="69" t="n">
        <f aca="false">IFERROR((K1074/J1074%),"-")</f>
        <v>0</v>
      </c>
      <c r="N1074" s="97" t="n">
        <v>0</v>
      </c>
      <c r="O1074" s="98" t="str">
        <f aca="false">IF(F1074&lt;=$P$2,"Mar","")</f>
        <v>Mar</v>
      </c>
      <c r="P1074" s="97" t="n">
        <f aca="false">N1074</f>
        <v>0</v>
      </c>
      <c r="Q1074" s="99" t="n">
        <f aca="false">K1074-P1074</f>
        <v>0</v>
      </c>
      <c r="R1074" s="98" t="str">
        <f aca="false">IFERROR(IF(O1074="Mar",(K1074/P1074-1))," ")</f>
        <v> </v>
      </c>
      <c r="S1074" s="105" t="b">
        <f aca="false">IF(N1074&gt;0,IF(O1074="","-",IF(R1074&lt;0%,"DEGROWTH","GROWTH")))</f>
        <v>0</v>
      </c>
      <c r="T1074" s="69" t="n">
        <v>45</v>
      </c>
      <c r="U1074" s="101" t="str">
        <f aca="false">IF(F1074&lt;=$V$2,"Apr","")</f>
        <v>Apr</v>
      </c>
      <c r="V1074" s="97" t="n">
        <v>45</v>
      </c>
      <c r="W1074" s="102" t="n">
        <f aca="false">K1074-V1074</f>
        <v>-45</v>
      </c>
      <c r="X1074" s="103" t="n">
        <f aca="false">IFERROR(IF(U1074="Apr",(K1074/V1074-1)),0)</f>
        <v>-1</v>
      </c>
      <c r="Y1074" s="104" t="str">
        <f aca="false">IF(T1074&gt;0,IF(U1074="","-",IF(X1074&lt;0%,"DEGROWTH","GROWTH")))</f>
        <v>DEGROWTH</v>
      </c>
      <c r="Z1074" s="75" t="n">
        <v>0</v>
      </c>
      <c r="AA1074" s="70"/>
      <c r="AB1074" s="70" t="s">
        <v>133</v>
      </c>
      <c r="AC1074" s="75" t="s">
        <v>132</v>
      </c>
      <c r="AD1074" s="3" t="n">
        <f aca="false">IF(K1074=0,1,0)</f>
        <v>1</v>
      </c>
      <c r="AE1074" s="76"/>
    </row>
    <row r="1075" customFormat="false" ht="14.25" hidden="false" customHeight="true" outlineLevel="0" collapsed="false">
      <c r="A1075" s="70" t="s">
        <v>131</v>
      </c>
      <c r="B1075" s="72" t="s">
        <v>95</v>
      </c>
      <c r="C1075" s="72" t="s">
        <v>370</v>
      </c>
      <c r="D1075" s="72" t="n">
        <v>1000001354</v>
      </c>
      <c r="E1075" s="73" t="s">
        <v>371</v>
      </c>
      <c r="F1075" s="74" t="n">
        <v>40802</v>
      </c>
      <c r="G1075" s="67" t="str">
        <f aca="false">IF(I1075&gt;0,"Targeted Dealer","-")</f>
        <v>Targeted Dealer</v>
      </c>
      <c r="H1075" s="67"/>
      <c r="I1075" s="68" t="n">
        <v>150</v>
      </c>
      <c r="J1075" s="68" t="n">
        <f aca="false">I1075/$J$1*($J$1-$E$1)</f>
        <v>140</v>
      </c>
      <c r="K1075" s="69" t="n">
        <v>130.25</v>
      </c>
      <c r="L1075" s="69" t="n">
        <f aca="false">I1075-K1075</f>
        <v>19.75</v>
      </c>
      <c r="M1075" s="69" t="n">
        <f aca="false">IFERROR((K1075/J1075%),"-")</f>
        <v>93.0357142857143</v>
      </c>
      <c r="N1075" s="97" t="n">
        <v>96.25</v>
      </c>
      <c r="O1075" s="98" t="str">
        <f aca="false">IF(F1075&lt;=$P$2,"Mar","")</f>
        <v>Mar</v>
      </c>
      <c r="P1075" s="97" t="n">
        <f aca="false">N1075</f>
        <v>96.25</v>
      </c>
      <c r="Q1075" s="99" t="n">
        <f aca="false">K1075-P1075</f>
        <v>34</v>
      </c>
      <c r="R1075" s="98" t="n">
        <f aca="false">IFERROR(IF(O1075="Mar",(K1075/P1075-1))," ")</f>
        <v>0.353246753246753</v>
      </c>
      <c r="S1075" s="100" t="str">
        <f aca="false">IF(N1075&gt;0,IF(O1075="","-",IF(R1075&lt;0%,"DEGROWTH","GROWTH")))</f>
        <v>GROWTH</v>
      </c>
      <c r="T1075" s="69" t="n">
        <v>139.5</v>
      </c>
      <c r="U1075" s="101" t="str">
        <f aca="false">IF(F1075&lt;=$V$2,"Apr","")</f>
        <v>Apr</v>
      </c>
      <c r="V1075" s="97" t="n">
        <v>139.5</v>
      </c>
      <c r="W1075" s="102" t="n">
        <f aca="false">K1075-V1075</f>
        <v>-9.25</v>
      </c>
      <c r="X1075" s="103" t="n">
        <f aca="false">IFERROR(IF(U1075="Apr",(K1075/V1075-1)),0)</f>
        <v>-0.0663082437275986</v>
      </c>
      <c r="Y1075" s="104" t="str">
        <f aca="false">IF(T1075&gt;0,IF(U1075="","-",IF(X1075&lt;0%,"DEGROWTH","GROWTH")))</f>
        <v>DEGROWTH</v>
      </c>
      <c r="Z1075" s="75" t="n">
        <v>0</v>
      </c>
      <c r="AA1075" s="70"/>
      <c r="AB1075" s="70" t="s">
        <v>133</v>
      </c>
      <c r="AC1075" s="70" t="s">
        <v>131</v>
      </c>
      <c r="AD1075" s="3" t="n">
        <f aca="false">IF(K1075=0,1,0)</f>
        <v>0</v>
      </c>
      <c r="AE1075" s="76"/>
    </row>
    <row r="1076" customFormat="false" ht="14.25" hidden="false" customHeight="true" outlineLevel="0" collapsed="false">
      <c r="A1076" s="70" t="s">
        <v>131</v>
      </c>
      <c r="B1076" s="72" t="s">
        <v>95</v>
      </c>
      <c r="C1076" s="72" t="s">
        <v>2602</v>
      </c>
      <c r="D1076" s="72" t="n">
        <v>1000001351</v>
      </c>
      <c r="E1076" s="73" t="s">
        <v>2603</v>
      </c>
      <c r="F1076" s="74" t="n">
        <v>41234</v>
      </c>
      <c r="G1076" s="67" t="str">
        <f aca="false">IF(I1076&gt;0,"Targeted Dealer","-")</f>
        <v>Targeted Dealer</v>
      </c>
      <c r="H1076" s="67"/>
      <c r="I1076" s="68" t="n">
        <v>500</v>
      </c>
      <c r="J1076" s="68" t="n">
        <f aca="false">I1076/$J$1*($J$1-$E$1)</f>
        <v>466.666666666667</v>
      </c>
      <c r="K1076" s="69" t="n">
        <v>557.7</v>
      </c>
      <c r="L1076" s="69" t="n">
        <f aca="false">I1076-K1076</f>
        <v>-57.7</v>
      </c>
      <c r="M1076" s="69" t="n">
        <f aca="false">IFERROR((K1076/J1076%),"-")</f>
        <v>119.507142857143</v>
      </c>
      <c r="N1076" s="97" t="n">
        <v>528</v>
      </c>
      <c r="O1076" s="98" t="str">
        <f aca="false">IF(F1076&lt;=$P$2,"Mar","")</f>
        <v>Mar</v>
      </c>
      <c r="P1076" s="97" t="n">
        <f aca="false">N1076</f>
        <v>528</v>
      </c>
      <c r="Q1076" s="99" t="n">
        <f aca="false">K1076-P1076</f>
        <v>29.7</v>
      </c>
      <c r="R1076" s="98" t="n">
        <f aca="false">IFERROR(IF(O1076="Mar",(K1076/P1076-1))," ")</f>
        <v>0.0562500000000001</v>
      </c>
      <c r="S1076" s="100" t="str">
        <f aca="false">IF(N1076&gt;0,IF(O1076="","-",IF(R1076&lt;0%,"DEGROWTH","GROWTH")))</f>
        <v>GROWTH</v>
      </c>
      <c r="T1076" s="69" t="n">
        <v>440.55</v>
      </c>
      <c r="U1076" s="101" t="str">
        <f aca="false">IF(F1076&lt;=$V$2,"Apr","")</f>
        <v>Apr</v>
      </c>
      <c r="V1076" s="97" t="n">
        <v>440.55</v>
      </c>
      <c r="W1076" s="102" t="n">
        <f aca="false">K1076-V1076</f>
        <v>117.15</v>
      </c>
      <c r="X1076" s="103" t="n">
        <f aca="false">IFERROR(IF(U1076="Apr",(K1076/V1076-1)),0)</f>
        <v>0.265917602996255</v>
      </c>
      <c r="Y1076" s="104" t="str">
        <f aca="false">IF(T1076&gt;0,IF(U1076="","-",IF(X1076&lt;0%,"DEGROWTH","GROWTH")))</f>
        <v>GROWTH</v>
      </c>
      <c r="Z1076" s="75" t="n">
        <v>0</v>
      </c>
      <c r="AA1076" s="70"/>
      <c r="AB1076" s="70" t="s">
        <v>133</v>
      </c>
      <c r="AC1076" s="70" t="s">
        <v>131</v>
      </c>
      <c r="AD1076" s="3" t="n">
        <f aca="false">IF(K1076=0,1,0)</f>
        <v>0</v>
      </c>
      <c r="AE1076" s="76"/>
    </row>
    <row r="1077" customFormat="false" ht="14.25" hidden="false" customHeight="true" outlineLevel="0" collapsed="false">
      <c r="A1077" s="70" t="s">
        <v>131</v>
      </c>
      <c r="B1077" s="72" t="s">
        <v>95</v>
      </c>
      <c r="C1077" s="72" t="s">
        <v>2604</v>
      </c>
      <c r="D1077" s="72" t="n">
        <v>1000001417</v>
      </c>
      <c r="E1077" s="73" t="s">
        <v>2605</v>
      </c>
      <c r="F1077" s="74" t="n">
        <v>41720</v>
      </c>
      <c r="G1077" s="67" t="str">
        <f aca="false">IF(I1077&gt;0,"Targeted Dealer","-")</f>
        <v>Targeted Dealer</v>
      </c>
      <c r="H1077" s="67"/>
      <c r="I1077" s="68" t="n">
        <v>500</v>
      </c>
      <c r="J1077" s="68" t="n">
        <f aca="false">I1077/$J$1*($J$1-$E$1)</f>
        <v>466.666666666667</v>
      </c>
      <c r="K1077" s="69" t="n">
        <v>513</v>
      </c>
      <c r="L1077" s="69" t="n">
        <f aca="false">I1077-K1077</f>
        <v>-13</v>
      </c>
      <c r="M1077" s="69" t="n">
        <f aca="false">IFERROR((K1077/J1077%),"-")</f>
        <v>109.928571428571</v>
      </c>
      <c r="N1077" s="97" t="n">
        <v>521.55</v>
      </c>
      <c r="O1077" s="98" t="str">
        <f aca="false">IF(F1077&lt;=$P$2,"Mar","")</f>
        <v>Mar</v>
      </c>
      <c r="P1077" s="97" t="n">
        <f aca="false">N1077</f>
        <v>521.55</v>
      </c>
      <c r="Q1077" s="99" t="n">
        <f aca="false">K1077-P1077</f>
        <v>-8.54999999999996</v>
      </c>
      <c r="R1077" s="98" t="n">
        <f aca="false">IFERROR(IF(O1077="Mar",(K1077/P1077-1))," ")</f>
        <v>-0.0163934426229507</v>
      </c>
      <c r="S1077" s="100" t="str">
        <f aca="false">IF(N1077&gt;0,IF(O1077="","-",IF(R1077&lt;0%,"DEGROWTH","GROWTH")))</f>
        <v>DEGROWTH</v>
      </c>
      <c r="T1077" s="69" t="n">
        <v>479.15</v>
      </c>
      <c r="U1077" s="101" t="str">
        <f aca="false">IF(F1077&lt;=$V$2,"Apr","")</f>
        <v>Apr</v>
      </c>
      <c r="V1077" s="97" t="n">
        <v>479.15</v>
      </c>
      <c r="W1077" s="102" t="n">
        <f aca="false">K1077-V1077</f>
        <v>33.85</v>
      </c>
      <c r="X1077" s="103" t="n">
        <f aca="false">IFERROR(IF(U1077="Apr",(K1077/V1077-1)),0)</f>
        <v>0.0706459355108005</v>
      </c>
      <c r="Y1077" s="104" t="str">
        <f aca="false">IF(T1077&gt;0,IF(U1077="","-",IF(X1077&lt;0%,"DEGROWTH","GROWTH")))</f>
        <v>GROWTH</v>
      </c>
      <c r="Z1077" s="75" t="n">
        <v>0</v>
      </c>
      <c r="AA1077" s="70"/>
      <c r="AB1077" s="70" t="s">
        <v>133</v>
      </c>
      <c r="AC1077" s="70" t="s">
        <v>131</v>
      </c>
      <c r="AD1077" s="3" t="n">
        <f aca="false">IF(K1077=0,1,0)</f>
        <v>0</v>
      </c>
      <c r="AE1077" s="76"/>
    </row>
    <row r="1078" customFormat="false" ht="14.25" hidden="false" customHeight="true" outlineLevel="0" collapsed="false">
      <c r="A1078" s="70" t="s">
        <v>131</v>
      </c>
      <c r="B1078" s="72" t="s">
        <v>95</v>
      </c>
      <c r="C1078" s="72" t="s">
        <v>2606</v>
      </c>
      <c r="D1078" s="72" t="n">
        <v>1000001384</v>
      </c>
      <c r="E1078" s="73" t="s">
        <v>2607</v>
      </c>
      <c r="F1078" s="74" t="n">
        <v>42339</v>
      </c>
      <c r="G1078" s="67" t="str">
        <f aca="false">IF(I1078&gt;0,"Targeted Dealer","-")</f>
        <v>Targeted Dealer</v>
      </c>
      <c r="H1078" s="67"/>
      <c r="I1078" s="68" t="n">
        <v>400</v>
      </c>
      <c r="J1078" s="68" t="n">
        <f aca="false">I1078/$J$1*($J$1-$E$1)</f>
        <v>373.333333333333</v>
      </c>
      <c r="K1078" s="69" t="n">
        <v>112</v>
      </c>
      <c r="L1078" s="69" t="n">
        <f aca="false">I1078-K1078</f>
        <v>288</v>
      </c>
      <c r="M1078" s="69" t="n">
        <f aca="false">IFERROR((K1078/J1078%),"-")</f>
        <v>30</v>
      </c>
      <c r="N1078" s="97" t="n">
        <v>0</v>
      </c>
      <c r="O1078" s="98" t="str">
        <f aca="false">IF(F1078&lt;=$P$2,"Mar","")</f>
        <v>Mar</v>
      </c>
      <c r="P1078" s="97" t="n">
        <f aca="false">N1078</f>
        <v>0</v>
      </c>
      <c r="Q1078" s="99" t="n">
        <f aca="false">K1078-P1078</f>
        <v>112</v>
      </c>
      <c r="R1078" s="98" t="str">
        <f aca="false">IFERROR(IF(O1078="Mar",(K1078/P1078-1))," ")</f>
        <v> </v>
      </c>
      <c r="S1078" s="105" t="b">
        <f aca="false">IF(N1078&gt;0,IF(O1078="","-",IF(R1078&lt;0%,"DEGROWTH","GROWTH")))</f>
        <v>0</v>
      </c>
      <c r="T1078" s="69" t="n">
        <v>2750.45</v>
      </c>
      <c r="U1078" s="101" t="str">
        <f aca="false">IF(F1078&lt;=$V$2,"Apr","")</f>
        <v>Apr</v>
      </c>
      <c r="V1078" s="97" t="n">
        <v>2750.45</v>
      </c>
      <c r="W1078" s="102" t="n">
        <f aca="false">K1078-V1078</f>
        <v>-2638.45</v>
      </c>
      <c r="X1078" s="103" t="n">
        <f aca="false">IFERROR(IF(U1078="Apr",(K1078/V1078-1)),0)</f>
        <v>-0.959279390645167</v>
      </c>
      <c r="Y1078" s="104" t="str">
        <f aca="false">IF(T1078&gt;0,IF(U1078="","-",IF(X1078&lt;0%,"DEGROWTH","GROWTH")))</f>
        <v>DEGROWTH</v>
      </c>
      <c r="Z1078" s="75" t="n">
        <v>0</v>
      </c>
      <c r="AA1078" s="70"/>
      <c r="AB1078" s="70" t="s">
        <v>133</v>
      </c>
      <c r="AC1078" s="70" t="s">
        <v>131</v>
      </c>
      <c r="AD1078" s="3" t="n">
        <f aca="false">IF(K1078=0,1,0)</f>
        <v>0</v>
      </c>
      <c r="AE1078" s="76"/>
    </row>
    <row r="1079" customFormat="false" ht="14.25" hidden="false" customHeight="true" outlineLevel="0" collapsed="false">
      <c r="A1079" s="70" t="s">
        <v>131</v>
      </c>
      <c r="B1079" s="72" t="s">
        <v>95</v>
      </c>
      <c r="C1079" s="72" t="s">
        <v>2608</v>
      </c>
      <c r="D1079" s="72" t="n">
        <v>1000001420</v>
      </c>
      <c r="E1079" s="73" t="s">
        <v>2609</v>
      </c>
      <c r="F1079" s="74" t="n">
        <v>43378</v>
      </c>
      <c r="G1079" s="67" t="str">
        <f aca="false">IF(I1079&gt;0,"Targeted Dealer","-")</f>
        <v>Targeted Dealer</v>
      </c>
      <c r="H1079" s="67"/>
      <c r="I1079" s="68" t="n">
        <v>1100</v>
      </c>
      <c r="J1079" s="68" t="n">
        <f aca="false">I1079/$J$1*($J$1-$E$1)</f>
        <v>1026.66666666667</v>
      </c>
      <c r="K1079" s="69" t="n">
        <v>1412.75</v>
      </c>
      <c r="L1079" s="69" t="n">
        <f aca="false">I1079-K1079</f>
        <v>-312.75</v>
      </c>
      <c r="M1079" s="69" t="n">
        <f aca="false">IFERROR((K1079/J1079%),"-")</f>
        <v>137.60551948052</v>
      </c>
      <c r="N1079" s="97" t="n">
        <v>1276.95</v>
      </c>
      <c r="O1079" s="98" t="str">
        <f aca="false">IF(F1079&lt;=$P$2,"Mar","")</f>
        <v>Mar</v>
      </c>
      <c r="P1079" s="97" t="n">
        <f aca="false">N1079</f>
        <v>1276.95</v>
      </c>
      <c r="Q1079" s="99" t="n">
        <f aca="false">K1079-P1079</f>
        <v>135.8</v>
      </c>
      <c r="R1079" s="98" t="n">
        <f aca="false">IFERROR(IF(O1079="Mar",(K1079/P1079-1))," ")</f>
        <v>0.106347155331062</v>
      </c>
      <c r="S1079" s="100" t="str">
        <f aca="false">IF(N1079&gt;0,IF(O1079="","-",IF(R1079&lt;0%,"DEGROWTH","GROWTH")))</f>
        <v>GROWTH</v>
      </c>
      <c r="T1079" s="69" t="n">
        <v>768.1</v>
      </c>
      <c r="U1079" s="101" t="str">
        <f aca="false">IF(F1079&lt;=$V$2,"Apr","")</f>
        <v>Apr</v>
      </c>
      <c r="V1079" s="97" t="n">
        <v>768.1</v>
      </c>
      <c r="W1079" s="102" t="n">
        <f aca="false">K1079-V1079</f>
        <v>644.65</v>
      </c>
      <c r="X1079" s="103" t="n">
        <f aca="false">IFERROR(IF(U1079="Apr",(K1079/V1079-1)),0)</f>
        <v>0.839278739747429</v>
      </c>
      <c r="Y1079" s="104" t="str">
        <f aca="false">IF(T1079&gt;0,IF(U1079="","-",IF(X1079&lt;0%,"DEGROWTH","GROWTH")))</f>
        <v>GROWTH</v>
      </c>
      <c r="Z1079" s="75" t="n">
        <v>0</v>
      </c>
      <c r="AA1079" s="70"/>
      <c r="AB1079" s="70" t="s">
        <v>133</v>
      </c>
      <c r="AC1079" s="70" t="s">
        <v>131</v>
      </c>
      <c r="AD1079" s="3" t="n">
        <f aca="false">IF(K1079=0,1,0)</f>
        <v>0</v>
      </c>
      <c r="AE1079" s="76"/>
    </row>
    <row r="1080" customFormat="false" ht="14.25" hidden="false" customHeight="true" outlineLevel="0" collapsed="false">
      <c r="A1080" s="70" t="s">
        <v>131</v>
      </c>
      <c r="B1080" s="72" t="s">
        <v>95</v>
      </c>
      <c r="C1080" s="72" t="s">
        <v>2610</v>
      </c>
      <c r="D1080" s="72" t="n">
        <v>1000001374</v>
      </c>
      <c r="E1080" s="73" t="s">
        <v>2611</v>
      </c>
      <c r="F1080" s="74" t="n">
        <v>43493</v>
      </c>
      <c r="G1080" s="67" t="str">
        <f aca="false">IF(I1080&gt;0,"Targeted Dealer","-")</f>
        <v>Targeted Dealer</v>
      </c>
      <c r="H1080" s="67"/>
      <c r="I1080" s="68" t="n">
        <v>120</v>
      </c>
      <c r="J1080" s="68" t="n">
        <f aca="false">I1080/$J$1*($J$1-$E$1)</f>
        <v>112</v>
      </c>
      <c r="K1080" s="69" t="n">
        <v>132.5</v>
      </c>
      <c r="L1080" s="69" t="n">
        <f aca="false">I1080-K1080</f>
        <v>-12.5</v>
      </c>
      <c r="M1080" s="69" t="n">
        <f aca="false">IFERROR((K1080/J1080%),"-")</f>
        <v>118.303571428571</v>
      </c>
      <c r="N1080" s="97" t="n">
        <v>128.75</v>
      </c>
      <c r="O1080" s="98" t="str">
        <f aca="false">IF(F1080&lt;=$P$2,"Mar","")</f>
        <v>Mar</v>
      </c>
      <c r="P1080" s="97" t="n">
        <f aca="false">N1080</f>
        <v>128.75</v>
      </c>
      <c r="Q1080" s="99" t="n">
        <f aca="false">K1080-P1080</f>
        <v>3.75</v>
      </c>
      <c r="R1080" s="98" t="n">
        <f aca="false">IFERROR(IF(O1080="Mar",(K1080/P1080-1))," ")</f>
        <v>0.029126213592233</v>
      </c>
      <c r="S1080" s="100" t="str">
        <f aca="false">IF(N1080&gt;0,IF(O1080="","-",IF(R1080&lt;0%,"DEGROWTH","GROWTH")))</f>
        <v>GROWTH</v>
      </c>
      <c r="T1080" s="69" t="n">
        <v>135.85</v>
      </c>
      <c r="U1080" s="101" t="str">
        <f aca="false">IF(F1080&lt;=$V$2,"Apr","")</f>
        <v>Apr</v>
      </c>
      <c r="V1080" s="97" t="n">
        <v>135.85</v>
      </c>
      <c r="W1080" s="102" t="n">
        <f aca="false">K1080-V1080</f>
        <v>-3.34999999999999</v>
      </c>
      <c r="X1080" s="103" t="n">
        <f aca="false">IFERROR(IF(U1080="Apr",(K1080/V1080-1)),0)</f>
        <v>-0.0246595509753405</v>
      </c>
      <c r="Y1080" s="104" t="str">
        <f aca="false">IF(T1080&gt;0,IF(U1080="","-",IF(X1080&lt;0%,"DEGROWTH","GROWTH")))</f>
        <v>DEGROWTH</v>
      </c>
      <c r="Z1080" s="75" t="n">
        <v>0</v>
      </c>
      <c r="AA1080" s="70"/>
      <c r="AB1080" s="70" t="s">
        <v>133</v>
      </c>
      <c r="AC1080" s="70" t="s">
        <v>131</v>
      </c>
      <c r="AD1080" s="3" t="n">
        <f aca="false">IF(K1080=0,1,0)</f>
        <v>0</v>
      </c>
      <c r="AE1080" s="76"/>
    </row>
    <row r="1081" customFormat="false" ht="14.25" hidden="false" customHeight="true" outlineLevel="0" collapsed="false">
      <c r="A1081" s="70" t="s">
        <v>131</v>
      </c>
      <c r="B1081" s="72" t="s">
        <v>95</v>
      </c>
      <c r="C1081" s="72" t="s">
        <v>2612</v>
      </c>
      <c r="D1081" s="72" t="n">
        <v>1000001361</v>
      </c>
      <c r="E1081" s="73" t="s">
        <v>2613</v>
      </c>
      <c r="F1081" s="74" t="n">
        <v>43787</v>
      </c>
      <c r="G1081" s="67" t="str">
        <f aca="false">IF(I1081&gt;0,"Targeted Dealer","-")</f>
        <v>Targeted Dealer</v>
      </c>
      <c r="H1081" s="67"/>
      <c r="I1081" s="68" t="n">
        <v>1600</v>
      </c>
      <c r="J1081" s="68" t="n">
        <f aca="false">I1081/$J$1*($J$1-$E$1)</f>
        <v>1493.33333333333</v>
      </c>
      <c r="K1081" s="69" t="n">
        <v>1839.55</v>
      </c>
      <c r="L1081" s="69" t="n">
        <f aca="false">I1081-K1081</f>
        <v>-239.55</v>
      </c>
      <c r="M1081" s="69" t="n">
        <f aca="false">IFERROR((K1081/J1081%),"-")</f>
        <v>123.184151785714</v>
      </c>
      <c r="N1081" s="97" t="n">
        <v>1558.1</v>
      </c>
      <c r="O1081" s="98" t="str">
        <f aca="false">IF(F1081&lt;=$P$2,"Mar","")</f>
        <v>Mar</v>
      </c>
      <c r="P1081" s="97" t="n">
        <f aca="false">N1081</f>
        <v>1558.1</v>
      </c>
      <c r="Q1081" s="99" t="n">
        <f aca="false">K1081-P1081</f>
        <v>281.45</v>
      </c>
      <c r="R1081" s="98" t="n">
        <f aca="false">IFERROR(IF(O1081="Mar",(K1081/P1081-1))," ")</f>
        <v>0.180636672870804</v>
      </c>
      <c r="S1081" s="100" t="str">
        <f aca="false">IF(N1081&gt;0,IF(O1081="","-",IF(R1081&lt;0%,"DEGROWTH","GROWTH")))</f>
        <v>GROWTH</v>
      </c>
      <c r="T1081" s="69" t="n">
        <v>1570.55</v>
      </c>
      <c r="U1081" s="101" t="str">
        <f aca="false">IF(F1081&lt;=$V$2,"Apr","")</f>
        <v>Apr</v>
      </c>
      <c r="V1081" s="97" t="n">
        <v>1570.55</v>
      </c>
      <c r="W1081" s="102" t="n">
        <f aca="false">K1081-V1081</f>
        <v>269</v>
      </c>
      <c r="X1081" s="103" t="n">
        <f aca="false">IFERROR(IF(U1081="Apr",(K1081/V1081-1)),0)</f>
        <v>0.171277577918564</v>
      </c>
      <c r="Y1081" s="104" t="str">
        <f aca="false">IF(T1081&gt;0,IF(U1081="","-",IF(X1081&lt;0%,"DEGROWTH","GROWTH")))</f>
        <v>GROWTH</v>
      </c>
      <c r="Z1081" s="75" t="n">
        <v>0</v>
      </c>
      <c r="AA1081" s="70"/>
      <c r="AB1081" s="70" t="s">
        <v>133</v>
      </c>
      <c r="AC1081" s="70" t="s">
        <v>131</v>
      </c>
      <c r="AD1081" s="3" t="n">
        <f aca="false">IF(K1081=0,1,0)</f>
        <v>0</v>
      </c>
      <c r="AE1081" s="76"/>
    </row>
    <row r="1082" customFormat="false" ht="14.25" hidden="false" customHeight="true" outlineLevel="0" collapsed="false">
      <c r="A1082" s="70" t="s">
        <v>131</v>
      </c>
      <c r="B1082" s="72" t="s">
        <v>95</v>
      </c>
      <c r="C1082" s="72" t="s">
        <v>2614</v>
      </c>
      <c r="D1082" s="72" t="n">
        <v>1000001381</v>
      </c>
      <c r="E1082" s="73" t="s">
        <v>2615</v>
      </c>
      <c r="F1082" s="74" t="n">
        <v>43795</v>
      </c>
      <c r="G1082" s="67" t="str">
        <f aca="false">IF(I1082&gt;0,"Targeted Dealer","-")</f>
        <v>Targeted Dealer</v>
      </c>
      <c r="H1082" s="67"/>
      <c r="I1082" s="68" t="n">
        <v>500</v>
      </c>
      <c r="J1082" s="68" t="n">
        <f aca="false">I1082/$J$1*($J$1-$E$1)</f>
        <v>466.666666666667</v>
      </c>
      <c r="K1082" s="69" t="n">
        <v>436.8</v>
      </c>
      <c r="L1082" s="69" t="n">
        <f aca="false">I1082-K1082</f>
        <v>63.2</v>
      </c>
      <c r="M1082" s="69" t="n">
        <f aca="false">IFERROR((K1082/J1082%),"-")</f>
        <v>93.6</v>
      </c>
      <c r="N1082" s="97" t="n">
        <v>787.05</v>
      </c>
      <c r="O1082" s="98" t="str">
        <f aca="false">IF(F1082&lt;=$P$2,"Mar","")</f>
        <v>Mar</v>
      </c>
      <c r="P1082" s="97" t="n">
        <f aca="false">N1082</f>
        <v>787.05</v>
      </c>
      <c r="Q1082" s="99" t="n">
        <f aca="false">K1082-P1082</f>
        <v>-350.25</v>
      </c>
      <c r="R1082" s="98" t="n">
        <f aca="false">IFERROR(IF(O1082="Mar",(K1082/P1082-1))," ")</f>
        <v>-0.445016199733181</v>
      </c>
      <c r="S1082" s="100" t="str">
        <f aca="false">IF(N1082&gt;0,IF(O1082="","-",IF(R1082&lt;0%,"DEGROWTH","GROWTH")))</f>
        <v>DEGROWTH</v>
      </c>
      <c r="T1082" s="69" t="n">
        <v>191.15</v>
      </c>
      <c r="U1082" s="101" t="str">
        <f aca="false">IF(F1082&lt;=$V$2,"Apr","")</f>
        <v>Apr</v>
      </c>
      <c r="V1082" s="97" t="n">
        <v>191.15</v>
      </c>
      <c r="W1082" s="102" t="n">
        <f aca="false">K1082-V1082</f>
        <v>245.65</v>
      </c>
      <c r="X1082" s="103" t="n">
        <f aca="false">IFERROR(IF(U1082="Apr",(K1082/V1082-1)),0)</f>
        <v>1.28511640073241</v>
      </c>
      <c r="Y1082" s="104" t="str">
        <f aca="false">IF(T1082&gt;0,IF(U1082="","-",IF(X1082&lt;0%,"DEGROWTH","GROWTH")))</f>
        <v>GROWTH</v>
      </c>
      <c r="Z1082" s="75" t="n">
        <v>0</v>
      </c>
      <c r="AA1082" s="70"/>
      <c r="AB1082" s="70" t="s">
        <v>133</v>
      </c>
      <c r="AC1082" s="70" t="s">
        <v>131</v>
      </c>
      <c r="AD1082" s="3" t="n">
        <f aca="false">IF(K1082=0,1,0)</f>
        <v>0</v>
      </c>
      <c r="AE1082" s="76"/>
    </row>
    <row r="1083" customFormat="false" ht="14.25" hidden="false" customHeight="true" outlineLevel="0" collapsed="false">
      <c r="A1083" s="70" t="s">
        <v>131</v>
      </c>
      <c r="B1083" s="72" t="s">
        <v>95</v>
      </c>
      <c r="C1083" s="72" t="s">
        <v>2616</v>
      </c>
      <c r="D1083" s="72" t="n">
        <v>1000002057</v>
      </c>
      <c r="E1083" s="73" t="s">
        <v>2617</v>
      </c>
      <c r="F1083" s="74" t="n">
        <v>44530</v>
      </c>
      <c r="G1083" s="67" t="str">
        <f aca="false">IF(I1083&gt;0,"Targeted Dealer","-")</f>
        <v>Targeted Dealer</v>
      </c>
      <c r="H1083" s="67"/>
      <c r="I1083" s="68" t="n">
        <v>150</v>
      </c>
      <c r="J1083" s="68" t="n">
        <f aca="false">I1083/$J$1*($J$1-$E$1)</f>
        <v>140</v>
      </c>
      <c r="K1083" s="69" t="n">
        <v>96.5</v>
      </c>
      <c r="L1083" s="69" t="n">
        <f aca="false">I1083-K1083</f>
        <v>53.5</v>
      </c>
      <c r="M1083" s="69" t="n">
        <f aca="false">IFERROR((K1083/J1083%),"-")</f>
        <v>68.9285714285714</v>
      </c>
      <c r="N1083" s="97" t="n">
        <v>144.5</v>
      </c>
      <c r="O1083" s="98" t="str">
        <f aca="false">IF(F1083&lt;=$P$2,"Mar","")</f>
        <v>Mar</v>
      </c>
      <c r="P1083" s="97" t="n">
        <f aca="false">N1083</f>
        <v>144.5</v>
      </c>
      <c r="Q1083" s="99" t="n">
        <f aca="false">K1083-P1083</f>
        <v>-48</v>
      </c>
      <c r="R1083" s="98" t="n">
        <f aca="false">IFERROR(IF(O1083="Mar",(K1083/P1083-1))," ")</f>
        <v>-0.332179930795848</v>
      </c>
      <c r="S1083" s="100" t="str">
        <f aca="false">IF(N1083&gt;0,IF(O1083="","-",IF(R1083&lt;0%,"DEGROWTH","GROWTH")))</f>
        <v>DEGROWTH</v>
      </c>
      <c r="T1083" s="69" t="n">
        <v>219.75</v>
      </c>
      <c r="U1083" s="101" t="str">
        <f aca="false">IF(F1083&lt;=$V$2,"Apr","")</f>
        <v>Apr</v>
      </c>
      <c r="V1083" s="97" t="n">
        <v>219.75</v>
      </c>
      <c r="W1083" s="102" t="n">
        <f aca="false">K1083-V1083</f>
        <v>-123.25</v>
      </c>
      <c r="X1083" s="103" t="n">
        <f aca="false">IFERROR(IF(U1083="Apr",(K1083/V1083-1)),0)</f>
        <v>-0.560864618885097</v>
      </c>
      <c r="Y1083" s="104" t="str">
        <f aca="false">IF(T1083&gt;0,IF(U1083="","-",IF(X1083&lt;0%,"DEGROWTH","GROWTH")))</f>
        <v>DEGROWTH</v>
      </c>
      <c r="Z1083" s="75" t="n">
        <v>0</v>
      </c>
      <c r="AA1083" s="70"/>
      <c r="AB1083" s="70" t="s">
        <v>133</v>
      </c>
      <c r="AC1083" s="70" t="s">
        <v>131</v>
      </c>
      <c r="AD1083" s="3" t="n">
        <f aca="false">IF(K1083=0,1,0)</f>
        <v>0</v>
      </c>
      <c r="AE1083" s="76"/>
    </row>
    <row r="1084" customFormat="false" ht="14.25" hidden="false" customHeight="true" outlineLevel="0" collapsed="false">
      <c r="A1084" s="70" t="s">
        <v>131</v>
      </c>
      <c r="B1084" s="72" t="s">
        <v>95</v>
      </c>
      <c r="C1084" s="72" t="s">
        <v>2618</v>
      </c>
      <c r="D1084" s="72" t="n">
        <v>1000003425</v>
      </c>
      <c r="E1084" s="72" t="s">
        <v>2619</v>
      </c>
      <c r="F1084" s="74" t="n">
        <v>44999</v>
      </c>
      <c r="G1084" s="67" t="str">
        <f aca="false">IF(I1084&gt;0,"Targeted Dealer","-")</f>
        <v>Targeted Dealer</v>
      </c>
      <c r="H1084" s="67"/>
      <c r="I1084" s="68" t="n">
        <v>2000</v>
      </c>
      <c r="J1084" s="68" t="n">
        <f aca="false">I1084/$J$1*($J$1-$E$1)</f>
        <v>1866.66666666667</v>
      </c>
      <c r="K1084" s="69" t="n">
        <v>1120</v>
      </c>
      <c r="L1084" s="69" t="n">
        <f aca="false">I1084-K1084</f>
        <v>880</v>
      </c>
      <c r="M1084" s="69" t="n">
        <f aca="false">IFERROR((K1084/J1084%),"-")</f>
        <v>60</v>
      </c>
      <c r="N1084" s="97" t="n">
        <v>1575.5</v>
      </c>
      <c r="O1084" s="98" t="str">
        <f aca="false">IF(F1084&lt;=$P$2,"Mar","")</f>
        <v>Mar</v>
      </c>
      <c r="P1084" s="97" t="n">
        <f aca="false">N1084</f>
        <v>1575.5</v>
      </c>
      <c r="Q1084" s="99" t="n">
        <f aca="false">K1084-P1084</f>
        <v>-455.5</v>
      </c>
      <c r="R1084" s="98" t="n">
        <f aca="false">IFERROR(IF(O1084="Mar",(K1084/P1084-1))," ")</f>
        <v>-0.289114566804189</v>
      </c>
      <c r="S1084" s="100" t="str">
        <f aca="false">IF(N1084&gt;0,IF(O1084="","-",IF(R1084&lt;0%,"DEGROWTH","GROWTH")))</f>
        <v>DEGROWTH</v>
      </c>
      <c r="T1084" s="69" t="n">
        <v>1701</v>
      </c>
      <c r="U1084" s="101" t="str">
        <f aca="false">IF(F1084&lt;=$V$2,"Apr","")</f>
        <v>Apr</v>
      </c>
      <c r="V1084" s="97" t="n">
        <v>1701</v>
      </c>
      <c r="W1084" s="102" t="n">
        <f aca="false">K1084-V1084</f>
        <v>-581</v>
      </c>
      <c r="X1084" s="103" t="n">
        <f aca="false">IFERROR(IF(U1084="Apr",(K1084/V1084-1)),0)</f>
        <v>-0.34156378600823</v>
      </c>
      <c r="Y1084" s="104" t="str">
        <f aca="false">IF(T1084&gt;0,IF(U1084="","-",IF(X1084&lt;0%,"DEGROWTH","GROWTH")))</f>
        <v>DEGROWTH</v>
      </c>
      <c r="Z1084" s="75" t="n">
        <v>0</v>
      </c>
      <c r="AA1084" s="70"/>
      <c r="AB1084" s="70" t="s">
        <v>133</v>
      </c>
      <c r="AC1084" s="70" t="s">
        <v>131</v>
      </c>
      <c r="AD1084" s="3" t="n">
        <f aca="false">IF(K1084=0,1,0)</f>
        <v>0</v>
      </c>
      <c r="AE1084" s="76"/>
    </row>
    <row r="1085" customFormat="false" ht="14.25" hidden="false" customHeight="true" outlineLevel="0" collapsed="false">
      <c r="A1085" s="70" t="s">
        <v>131</v>
      </c>
      <c r="B1085" s="72" t="s">
        <v>97</v>
      </c>
      <c r="C1085" s="72" t="s">
        <v>2620</v>
      </c>
      <c r="D1085" s="72" t="n">
        <v>1000001355</v>
      </c>
      <c r="E1085" s="73" t="s">
        <v>2621</v>
      </c>
      <c r="F1085" s="74" t="n">
        <v>41208</v>
      </c>
      <c r="G1085" s="67" t="str">
        <f aca="false">IF(I1085&gt;0,"Targeted Dealer","-")</f>
        <v>Targeted Dealer</v>
      </c>
      <c r="H1085" s="67"/>
      <c r="I1085" s="68" t="n">
        <v>50</v>
      </c>
      <c r="J1085" s="68" t="n">
        <f aca="false">I1085/$J$1*($J$1-$E$1)</f>
        <v>46.6666666666667</v>
      </c>
      <c r="K1085" s="69" t="n">
        <v>6</v>
      </c>
      <c r="L1085" s="69" t="n">
        <f aca="false">I1085-K1085</f>
        <v>44</v>
      </c>
      <c r="M1085" s="69" t="n">
        <f aca="false">IFERROR((K1085/J1085%),"-")</f>
        <v>12.8571428571429</v>
      </c>
      <c r="N1085" s="97" t="n">
        <v>28.75</v>
      </c>
      <c r="O1085" s="98" t="str">
        <f aca="false">IF(F1085&lt;=$P$2,"Mar","")</f>
        <v>Mar</v>
      </c>
      <c r="P1085" s="97" t="n">
        <f aca="false">N1085</f>
        <v>28.75</v>
      </c>
      <c r="Q1085" s="99" t="n">
        <f aca="false">K1085-P1085</f>
        <v>-22.75</v>
      </c>
      <c r="R1085" s="98" t="n">
        <f aca="false">IFERROR(IF(O1085="Mar",(K1085/P1085-1))," ")</f>
        <v>-0.791304347826087</v>
      </c>
      <c r="S1085" s="100" t="str">
        <f aca="false">IF(N1085&gt;0,IF(O1085="","-",IF(R1085&lt;0%,"DEGROWTH","GROWTH")))</f>
        <v>DEGROWTH</v>
      </c>
      <c r="T1085" s="69" t="n">
        <v>10.5</v>
      </c>
      <c r="U1085" s="101" t="str">
        <f aca="false">IF(F1085&lt;=$V$2,"Apr","")</f>
        <v>Apr</v>
      </c>
      <c r="V1085" s="97" t="n">
        <v>10.5</v>
      </c>
      <c r="W1085" s="102" t="n">
        <f aca="false">K1085-V1085</f>
        <v>-4.5</v>
      </c>
      <c r="X1085" s="103" t="n">
        <f aca="false">IFERROR(IF(U1085="Apr",(K1085/V1085-1)),0)</f>
        <v>-0.428571428571429</v>
      </c>
      <c r="Y1085" s="104" t="str">
        <f aca="false">IF(T1085&gt;0,IF(U1085="","-",IF(X1085&lt;0%,"DEGROWTH","GROWTH")))</f>
        <v>DEGROWTH</v>
      </c>
      <c r="Z1085" s="75" t="n">
        <v>0</v>
      </c>
      <c r="AA1085" s="70"/>
      <c r="AB1085" s="70" t="s">
        <v>133</v>
      </c>
      <c r="AC1085" s="70" t="s">
        <v>131</v>
      </c>
      <c r="AD1085" s="3" t="n">
        <f aca="false">IF(K1085=0,1,0)</f>
        <v>0</v>
      </c>
      <c r="AE1085" s="76"/>
    </row>
    <row r="1086" customFormat="false" ht="14.25" hidden="false" customHeight="true" outlineLevel="0" collapsed="false">
      <c r="A1086" s="70" t="s">
        <v>131</v>
      </c>
      <c r="B1086" s="72" t="s">
        <v>97</v>
      </c>
      <c r="C1086" s="72" t="s">
        <v>2622</v>
      </c>
      <c r="D1086" s="72" t="n">
        <v>1000001352</v>
      </c>
      <c r="E1086" s="73" t="s">
        <v>2623</v>
      </c>
      <c r="F1086" s="74" t="n">
        <v>41475</v>
      </c>
      <c r="G1086" s="67" t="str">
        <f aca="false">IF(I1086&gt;0,"Targeted Dealer","-")</f>
        <v>Targeted Dealer</v>
      </c>
      <c r="H1086" s="67"/>
      <c r="I1086" s="68" t="n">
        <v>2000</v>
      </c>
      <c r="J1086" s="68" t="n">
        <f aca="false">I1086/$J$1*($J$1-$E$1)</f>
        <v>1866.66666666667</v>
      </c>
      <c r="K1086" s="69" t="n">
        <v>2317.6</v>
      </c>
      <c r="L1086" s="69" t="n">
        <f aca="false">I1086-K1086</f>
        <v>-317.6</v>
      </c>
      <c r="M1086" s="69" t="n">
        <f aca="false">IFERROR((K1086/J1086%),"-")</f>
        <v>124.157142857143</v>
      </c>
      <c r="N1086" s="97" t="n">
        <v>2138.7</v>
      </c>
      <c r="O1086" s="98" t="str">
        <f aca="false">IF(F1086&lt;=$P$2,"Mar","")</f>
        <v>Mar</v>
      </c>
      <c r="P1086" s="97" t="n">
        <f aca="false">N1086</f>
        <v>2138.7</v>
      </c>
      <c r="Q1086" s="99" t="n">
        <f aca="false">K1086-P1086</f>
        <v>178.9</v>
      </c>
      <c r="R1086" s="98" t="n">
        <f aca="false">IFERROR(IF(O1086="Mar",(K1086/P1086-1))," ")</f>
        <v>0.0836489456211718</v>
      </c>
      <c r="S1086" s="100" t="str">
        <f aca="false">IF(N1086&gt;0,IF(O1086="","-",IF(R1086&lt;0%,"DEGROWTH","GROWTH")))</f>
        <v>GROWTH</v>
      </c>
      <c r="T1086" s="69" t="n">
        <v>1241.25</v>
      </c>
      <c r="U1086" s="101" t="str">
        <f aca="false">IF(F1086&lt;=$V$2,"Apr","")</f>
        <v>Apr</v>
      </c>
      <c r="V1086" s="97" t="n">
        <v>1241.25</v>
      </c>
      <c r="W1086" s="102" t="n">
        <f aca="false">K1086-V1086</f>
        <v>1076.35</v>
      </c>
      <c r="X1086" s="103" t="n">
        <f aca="false">IFERROR(IF(U1086="Apr",(K1086/V1086-1)),0)</f>
        <v>0.867150050352467</v>
      </c>
      <c r="Y1086" s="104" t="str">
        <f aca="false">IF(T1086&gt;0,IF(U1086="","-",IF(X1086&lt;0%,"DEGROWTH","GROWTH")))</f>
        <v>GROWTH</v>
      </c>
      <c r="Z1086" s="75" t="n">
        <v>0</v>
      </c>
      <c r="AA1086" s="70"/>
      <c r="AB1086" s="70" t="s">
        <v>133</v>
      </c>
      <c r="AC1086" s="70" t="s">
        <v>131</v>
      </c>
      <c r="AD1086" s="3" t="n">
        <f aca="false">IF(K1086=0,1,0)</f>
        <v>0</v>
      </c>
      <c r="AE1086" s="76"/>
    </row>
    <row r="1087" customFormat="false" ht="14.25" hidden="false" customHeight="true" outlineLevel="0" collapsed="false">
      <c r="A1087" s="70" t="s">
        <v>131</v>
      </c>
      <c r="B1087" s="72" t="s">
        <v>97</v>
      </c>
      <c r="C1087" s="72" t="s">
        <v>2624</v>
      </c>
      <c r="D1087" s="72" t="n">
        <v>1000001357</v>
      </c>
      <c r="E1087" s="73" t="s">
        <v>2625</v>
      </c>
      <c r="F1087" s="74" t="n">
        <v>41554</v>
      </c>
      <c r="G1087" s="67" t="str">
        <f aca="false">IF(I1087&gt;0,"Targeted Dealer","-")</f>
        <v>Targeted Dealer</v>
      </c>
      <c r="H1087" s="67"/>
      <c r="I1087" s="68" t="n">
        <v>130</v>
      </c>
      <c r="J1087" s="68" t="n">
        <f aca="false">I1087/$J$1*($J$1-$E$1)</f>
        <v>121.333333333333</v>
      </c>
      <c r="K1087" s="69" t="n">
        <v>167</v>
      </c>
      <c r="L1087" s="69" t="n">
        <f aca="false">I1087-K1087</f>
        <v>-37</v>
      </c>
      <c r="M1087" s="69" t="n">
        <f aca="false">IFERROR((K1087/J1087%),"-")</f>
        <v>137.637362637363</v>
      </c>
      <c r="N1087" s="97" t="n">
        <v>155</v>
      </c>
      <c r="O1087" s="98" t="str">
        <f aca="false">IF(F1087&lt;=$P$2,"Mar","")</f>
        <v>Mar</v>
      </c>
      <c r="P1087" s="97" t="n">
        <f aca="false">N1087</f>
        <v>155</v>
      </c>
      <c r="Q1087" s="99" t="n">
        <f aca="false">K1087-P1087</f>
        <v>12</v>
      </c>
      <c r="R1087" s="98" t="n">
        <f aca="false">IFERROR(IF(O1087="Mar",(K1087/P1087-1))," ")</f>
        <v>0.0774193548387097</v>
      </c>
      <c r="S1087" s="100" t="str">
        <f aca="false">IF(N1087&gt;0,IF(O1087="","-",IF(R1087&lt;0%,"DEGROWTH","GROWTH")))</f>
        <v>GROWTH</v>
      </c>
      <c r="T1087" s="69" t="n">
        <v>81</v>
      </c>
      <c r="U1087" s="101" t="str">
        <f aca="false">IF(F1087&lt;=$V$2,"Apr","")</f>
        <v>Apr</v>
      </c>
      <c r="V1087" s="97" t="n">
        <v>81</v>
      </c>
      <c r="W1087" s="102" t="n">
        <f aca="false">K1087-V1087</f>
        <v>86</v>
      </c>
      <c r="X1087" s="103" t="n">
        <f aca="false">IFERROR(IF(U1087="Apr",(K1087/V1087-1)),0)</f>
        <v>1.06172839506173</v>
      </c>
      <c r="Y1087" s="104" t="str">
        <f aca="false">IF(T1087&gt;0,IF(U1087="","-",IF(X1087&lt;0%,"DEGROWTH","GROWTH")))</f>
        <v>GROWTH</v>
      </c>
      <c r="Z1087" s="75" t="n">
        <v>0</v>
      </c>
      <c r="AA1087" s="70"/>
      <c r="AB1087" s="70" t="s">
        <v>133</v>
      </c>
      <c r="AC1087" s="70" t="s">
        <v>131</v>
      </c>
      <c r="AD1087" s="3" t="n">
        <f aca="false">IF(K1087=0,1,0)</f>
        <v>0</v>
      </c>
      <c r="AE1087" s="76"/>
    </row>
    <row r="1088" customFormat="false" ht="14.25" hidden="false" customHeight="true" outlineLevel="0" collapsed="false">
      <c r="A1088" s="70" t="s">
        <v>131</v>
      </c>
      <c r="B1088" s="72" t="s">
        <v>97</v>
      </c>
      <c r="C1088" s="72" t="s">
        <v>2626</v>
      </c>
      <c r="D1088" s="72" t="n">
        <v>1000001369</v>
      </c>
      <c r="E1088" s="73" t="s">
        <v>2627</v>
      </c>
      <c r="F1088" s="74" t="n">
        <v>42332</v>
      </c>
      <c r="G1088" s="67" t="str">
        <f aca="false">IF(I1088&gt;0,"Targeted Dealer","-")</f>
        <v>Targeted Dealer</v>
      </c>
      <c r="H1088" s="67"/>
      <c r="I1088" s="68" t="n">
        <v>100</v>
      </c>
      <c r="J1088" s="68" t="n">
        <f aca="false">I1088/$J$1*($J$1-$E$1)</f>
        <v>93.3333333333333</v>
      </c>
      <c r="K1088" s="69" t="n">
        <v>80</v>
      </c>
      <c r="L1088" s="69" t="n">
        <f aca="false">I1088-K1088</f>
        <v>20</v>
      </c>
      <c r="M1088" s="69" t="n">
        <f aca="false">IFERROR((K1088/J1088%),"-")</f>
        <v>85.7142857142857</v>
      </c>
      <c r="N1088" s="97" t="n">
        <v>124</v>
      </c>
      <c r="O1088" s="98" t="str">
        <f aca="false">IF(F1088&lt;=$P$2,"Mar","")</f>
        <v>Mar</v>
      </c>
      <c r="P1088" s="97" t="n">
        <f aca="false">N1088</f>
        <v>124</v>
      </c>
      <c r="Q1088" s="99" t="n">
        <f aca="false">K1088-P1088</f>
        <v>-44</v>
      </c>
      <c r="R1088" s="98" t="n">
        <f aca="false">IFERROR(IF(O1088="Mar",(K1088/P1088-1))," ")</f>
        <v>-0.354838709677419</v>
      </c>
      <c r="S1088" s="100" t="str">
        <f aca="false">IF(N1088&gt;0,IF(O1088="","-",IF(R1088&lt;0%,"DEGROWTH","GROWTH")))</f>
        <v>DEGROWTH</v>
      </c>
      <c r="T1088" s="69" t="n">
        <v>116</v>
      </c>
      <c r="U1088" s="101" t="str">
        <f aca="false">IF(F1088&lt;=$V$2,"Apr","")</f>
        <v>Apr</v>
      </c>
      <c r="V1088" s="97" t="n">
        <v>116</v>
      </c>
      <c r="W1088" s="102" t="n">
        <f aca="false">K1088-V1088</f>
        <v>-36</v>
      </c>
      <c r="X1088" s="103" t="n">
        <f aca="false">IFERROR(IF(U1088="Apr",(K1088/V1088-1)),0)</f>
        <v>-0.310344827586207</v>
      </c>
      <c r="Y1088" s="104" t="str">
        <f aca="false">IF(T1088&gt;0,IF(U1088="","-",IF(X1088&lt;0%,"DEGROWTH","GROWTH")))</f>
        <v>DEGROWTH</v>
      </c>
      <c r="Z1088" s="75" t="n">
        <v>0</v>
      </c>
      <c r="AA1088" s="70"/>
      <c r="AB1088" s="70" t="s">
        <v>133</v>
      </c>
      <c r="AC1088" s="70" t="s">
        <v>131</v>
      </c>
      <c r="AD1088" s="3" t="n">
        <f aca="false">IF(K1088=0,1,0)</f>
        <v>0</v>
      </c>
      <c r="AE1088" s="76"/>
    </row>
    <row r="1089" customFormat="false" ht="14.25" hidden="false" customHeight="true" outlineLevel="0" collapsed="false">
      <c r="A1089" s="70" t="s">
        <v>131</v>
      </c>
      <c r="B1089" s="72" t="s">
        <v>97</v>
      </c>
      <c r="C1089" s="72" t="s">
        <v>2628</v>
      </c>
      <c r="D1089" s="72" t="n">
        <v>1000001365</v>
      </c>
      <c r="E1089" s="73" t="s">
        <v>2629</v>
      </c>
      <c r="F1089" s="74" t="n">
        <v>42739</v>
      </c>
      <c r="G1089" s="67" t="str">
        <f aca="false">IF(I1089&gt;0,"Targeted Dealer","-")</f>
        <v>Targeted Dealer</v>
      </c>
      <c r="H1089" s="67"/>
      <c r="I1089" s="68" t="n">
        <v>500</v>
      </c>
      <c r="J1089" s="68" t="n">
        <f aca="false">I1089/$J$1*($J$1-$E$1)</f>
        <v>466.666666666667</v>
      </c>
      <c r="K1089" s="69" t="n">
        <v>679.25</v>
      </c>
      <c r="L1089" s="69" t="n">
        <f aca="false">I1089-K1089</f>
        <v>-179.25</v>
      </c>
      <c r="M1089" s="69" t="n">
        <f aca="false">IFERROR((K1089/J1089%),"-")</f>
        <v>145.553571428571</v>
      </c>
      <c r="N1089" s="97" t="n">
        <v>699.75</v>
      </c>
      <c r="O1089" s="98" t="str">
        <f aca="false">IF(F1089&lt;=$P$2,"Mar","")</f>
        <v>Mar</v>
      </c>
      <c r="P1089" s="97" t="n">
        <f aca="false">N1089</f>
        <v>699.75</v>
      </c>
      <c r="Q1089" s="99" t="n">
        <f aca="false">K1089-P1089</f>
        <v>-20.5</v>
      </c>
      <c r="R1089" s="98" t="n">
        <f aca="false">IFERROR(IF(O1089="Mar",(K1089/P1089-1))," ")</f>
        <v>-0.0292961772061451</v>
      </c>
      <c r="S1089" s="100" t="str">
        <f aca="false">IF(N1089&gt;0,IF(O1089="","-",IF(R1089&lt;0%,"DEGROWTH","GROWTH")))</f>
        <v>DEGROWTH</v>
      </c>
      <c r="T1089" s="69" t="n">
        <v>543.25</v>
      </c>
      <c r="U1089" s="101" t="str">
        <f aca="false">IF(F1089&lt;=$V$2,"Apr","")</f>
        <v>Apr</v>
      </c>
      <c r="V1089" s="97" t="n">
        <v>543.25</v>
      </c>
      <c r="W1089" s="102" t="n">
        <f aca="false">K1089-V1089</f>
        <v>136</v>
      </c>
      <c r="X1089" s="103" t="n">
        <f aca="false">IFERROR(IF(U1089="Apr",(K1089/V1089-1)),0)</f>
        <v>0.250345144960884</v>
      </c>
      <c r="Y1089" s="104" t="str">
        <f aca="false">IF(T1089&gt;0,IF(U1089="","-",IF(X1089&lt;0%,"DEGROWTH","GROWTH")))</f>
        <v>GROWTH</v>
      </c>
      <c r="Z1089" s="75" t="n">
        <v>0</v>
      </c>
      <c r="AA1089" s="70"/>
      <c r="AB1089" s="70" t="s">
        <v>133</v>
      </c>
      <c r="AC1089" s="70" t="s">
        <v>131</v>
      </c>
      <c r="AD1089" s="3" t="n">
        <f aca="false">IF(K1089=0,1,0)</f>
        <v>0</v>
      </c>
      <c r="AE1089" s="76"/>
    </row>
    <row r="1090" customFormat="false" ht="14.25" hidden="false" customHeight="true" outlineLevel="0" collapsed="false">
      <c r="A1090" s="70" t="s">
        <v>131</v>
      </c>
      <c r="B1090" s="72" t="s">
        <v>97</v>
      </c>
      <c r="C1090" s="72" t="s">
        <v>2630</v>
      </c>
      <c r="D1090" s="72" t="n">
        <v>1000001371</v>
      </c>
      <c r="E1090" s="73" t="s">
        <v>2631</v>
      </c>
      <c r="F1090" s="74" t="n">
        <v>43235</v>
      </c>
      <c r="G1090" s="67" t="str">
        <f aca="false">IF(I1090&gt;0,"Targeted Dealer","-")</f>
        <v>Targeted Dealer</v>
      </c>
      <c r="H1090" s="67"/>
      <c r="I1090" s="68" t="n">
        <v>100</v>
      </c>
      <c r="J1090" s="68" t="n">
        <f aca="false">I1090/$J$1*($J$1-$E$1)</f>
        <v>93.3333333333333</v>
      </c>
      <c r="K1090" s="69" t="n">
        <v>102</v>
      </c>
      <c r="L1090" s="69" t="n">
        <f aca="false">I1090-K1090</f>
        <v>-2</v>
      </c>
      <c r="M1090" s="69" t="n">
        <f aca="false">IFERROR((K1090/J1090%),"-")</f>
        <v>109.285714285714</v>
      </c>
      <c r="N1090" s="97" t="n">
        <v>113</v>
      </c>
      <c r="O1090" s="98" t="str">
        <f aca="false">IF(F1090&lt;=$P$2,"Mar","")</f>
        <v>Mar</v>
      </c>
      <c r="P1090" s="97" t="n">
        <f aca="false">N1090</f>
        <v>113</v>
      </c>
      <c r="Q1090" s="99" t="n">
        <f aca="false">K1090-P1090</f>
        <v>-11</v>
      </c>
      <c r="R1090" s="98" t="n">
        <f aca="false">IFERROR(IF(O1090="Mar",(K1090/P1090-1))," ")</f>
        <v>-0.0973451327433629</v>
      </c>
      <c r="S1090" s="100" t="str">
        <f aca="false">IF(N1090&gt;0,IF(O1090="","-",IF(R1090&lt;0%,"DEGROWTH","GROWTH")))</f>
        <v>DEGROWTH</v>
      </c>
      <c r="T1090" s="69" t="n">
        <v>0</v>
      </c>
      <c r="U1090" s="101" t="str">
        <f aca="false">IF(F1090&lt;=$V$2,"Apr","")</f>
        <v>Apr</v>
      </c>
      <c r="V1090" s="97" t="n">
        <v>0</v>
      </c>
      <c r="W1090" s="102" t="n">
        <f aca="false">K1090-V1090</f>
        <v>102</v>
      </c>
      <c r="X1090" s="103" t="n">
        <f aca="false">IFERROR(IF(U1090="Apr",(K1090/V1090-1)),0)</f>
        <v>0</v>
      </c>
      <c r="Y1090" s="106" t="b">
        <f aca="false">IF(T1090&gt;0,IF(U1090="","-",IF(X1090&lt;0%,"DEGROWTH","GROWTH")))</f>
        <v>0</v>
      </c>
      <c r="Z1090" s="75" t="n">
        <v>0</v>
      </c>
      <c r="AA1090" s="70"/>
      <c r="AB1090" s="70" t="s">
        <v>133</v>
      </c>
      <c r="AC1090" s="70" t="s">
        <v>131</v>
      </c>
      <c r="AD1090" s="3" t="n">
        <f aca="false">IF(K1090=0,1,0)</f>
        <v>0</v>
      </c>
      <c r="AE1090" s="76"/>
    </row>
    <row r="1091" customFormat="false" ht="14.25" hidden="false" customHeight="true" outlineLevel="0" collapsed="false">
      <c r="A1091" s="70" t="s">
        <v>131</v>
      </c>
      <c r="B1091" s="72" t="s">
        <v>97</v>
      </c>
      <c r="C1091" s="72" t="s">
        <v>2632</v>
      </c>
      <c r="D1091" s="72" t="n">
        <v>1000002008</v>
      </c>
      <c r="E1091" s="73" t="s">
        <v>2633</v>
      </c>
      <c r="F1091" s="74" t="n">
        <v>44478</v>
      </c>
      <c r="G1091" s="67" t="str">
        <f aca="false">IF(I1091&gt;0,"Targeted Dealer","-")</f>
        <v>Targeted Dealer</v>
      </c>
      <c r="H1091" s="67"/>
      <c r="I1091" s="68" t="n">
        <v>1500</v>
      </c>
      <c r="J1091" s="68" t="n">
        <f aca="false">I1091/$J$1*($J$1-$E$1)</f>
        <v>1400</v>
      </c>
      <c r="K1091" s="69" t="n">
        <v>1501.5</v>
      </c>
      <c r="L1091" s="69" t="n">
        <f aca="false">I1091-K1091</f>
        <v>-1.5</v>
      </c>
      <c r="M1091" s="69" t="n">
        <f aca="false">IFERROR((K1091/J1091%),"-")</f>
        <v>107.25</v>
      </c>
      <c r="N1091" s="97" t="n">
        <v>1537</v>
      </c>
      <c r="O1091" s="98" t="str">
        <f aca="false">IF(F1091&lt;=$P$2,"Mar","")</f>
        <v>Mar</v>
      </c>
      <c r="P1091" s="97" t="n">
        <f aca="false">N1091</f>
        <v>1537</v>
      </c>
      <c r="Q1091" s="99" t="n">
        <f aca="false">K1091-P1091</f>
        <v>-35.5</v>
      </c>
      <c r="R1091" s="98" t="n">
        <f aca="false">IFERROR(IF(O1091="Mar",(K1091/P1091-1))," ")</f>
        <v>-0.0230969420949902</v>
      </c>
      <c r="S1091" s="100" t="str">
        <f aca="false">IF(N1091&gt;0,IF(O1091="","-",IF(R1091&lt;0%,"DEGROWTH","GROWTH")))</f>
        <v>DEGROWTH</v>
      </c>
      <c r="T1091" s="69" t="n">
        <v>788</v>
      </c>
      <c r="U1091" s="101" t="str">
        <f aca="false">IF(F1091&lt;=$V$2,"Apr","")</f>
        <v>Apr</v>
      </c>
      <c r="V1091" s="97" t="n">
        <v>788</v>
      </c>
      <c r="W1091" s="102" t="n">
        <f aca="false">K1091-V1091</f>
        <v>713.5</v>
      </c>
      <c r="X1091" s="103" t="n">
        <f aca="false">IFERROR(IF(U1091="Apr",(K1091/V1091-1)),0)</f>
        <v>0.905456852791878</v>
      </c>
      <c r="Y1091" s="104" t="str">
        <f aca="false">IF(T1091&gt;0,IF(U1091="","-",IF(X1091&lt;0%,"DEGROWTH","GROWTH")))</f>
        <v>GROWTH</v>
      </c>
      <c r="Z1091" s="75" t="n">
        <v>0</v>
      </c>
      <c r="AA1091" s="70"/>
      <c r="AB1091" s="70" t="s">
        <v>133</v>
      </c>
      <c r="AC1091" s="70" t="s">
        <v>131</v>
      </c>
      <c r="AD1091" s="3" t="n">
        <f aca="false">IF(K1091=0,1,0)</f>
        <v>0</v>
      </c>
      <c r="AE1091" s="76"/>
    </row>
    <row r="1092" customFormat="false" ht="14.25" hidden="false" customHeight="true" outlineLevel="0" collapsed="false">
      <c r="A1092" s="70" t="s">
        <v>131</v>
      </c>
      <c r="B1092" s="72" t="s">
        <v>97</v>
      </c>
      <c r="C1092" s="72" t="s">
        <v>2634</v>
      </c>
      <c r="D1092" s="72" t="n">
        <v>1000002054</v>
      </c>
      <c r="E1092" s="73" t="s">
        <v>2635</v>
      </c>
      <c r="F1092" s="74" t="n">
        <v>44527</v>
      </c>
      <c r="G1092" s="67" t="str">
        <f aca="false">IF(I1092&gt;0,"Targeted Dealer","-")</f>
        <v>Targeted Dealer</v>
      </c>
      <c r="H1092" s="67"/>
      <c r="I1092" s="68" t="n">
        <v>1400</v>
      </c>
      <c r="J1092" s="68" t="n">
        <f aca="false">I1092/$J$1*($J$1-$E$1)</f>
        <v>1306.66666666667</v>
      </c>
      <c r="K1092" s="69" t="n">
        <v>2908.05</v>
      </c>
      <c r="L1092" s="69" t="n">
        <f aca="false">I1092-K1092</f>
        <v>-1508.05</v>
      </c>
      <c r="M1092" s="69" t="n">
        <f aca="false">IFERROR((K1092/J1092%),"-")</f>
        <v>222.554846938776</v>
      </c>
      <c r="N1092" s="97" t="n">
        <v>2661.85</v>
      </c>
      <c r="O1092" s="98" t="str">
        <f aca="false">IF(F1092&lt;=$P$2,"Mar","")</f>
        <v>Mar</v>
      </c>
      <c r="P1092" s="97" t="n">
        <f aca="false">N1092</f>
        <v>2661.85</v>
      </c>
      <c r="Q1092" s="99" t="n">
        <f aca="false">K1092-P1092</f>
        <v>246.2</v>
      </c>
      <c r="R1092" s="98" t="n">
        <f aca="false">IFERROR(IF(O1092="Mar",(K1092/P1092-1))," ")</f>
        <v>0.0924920637902211</v>
      </c>
      <c r="S1092" s="100" t="str">
        <f aca="false">IF(N1092&gt;0,IF(O1092="","-",IF(R1092&lt;0%,"DEGROWTH","GROWTH")))</f>
        <v>GROWTH</v>
      </c>
      <c r="T1092" s="69" t="n">
        <v>989.5</v>
      </c>
      <c r="U1092" s="101" t="str">
        <f aca="false">IF(F1092&lt;=$V$2,"Apr","")</f>
        <v>Apr</v>
      </c>
      <c r="V1092" s="97" t="n">
        <v>989.5</v>
      </c>
      <c r="W1092" s="102" t="n">
        <f aca="false">K1092-V1092</f>
        <v>1918.55</v>
      </c>
      <c r="X1092" s="103" t="n">
        <f aca="false">IFERROR(IF(U1092="Apr",(K1092/V1092-1)),0)</f>
        <v>1.9389085396665</v>
      </c>
      <c r="Y1092" s="104" t="str">
        <f aca="false">IF(T1092&gt;0,IF(U1092="","-",IF(X1092&lt;0%,"DEGROWTH","GROWTH")))</f>
        <v>GROWTH</v>
      </c>
      <c r="Z1092" s="75" t="n">
        <v>0</v>
      </c>
      <c r="AA1092" s="70"/>
      <c r="AB1092" s="70" t="s">
        <v>133</v>
      </c>
      <c r="AC1092" s="70" t="s">
        <v>131</v>
      </c>
      <c r="AD1092" s="3" t="n">
        <f aca="false">IF(K1092=0,1,0)</f>
        <v>0</v>
      </c>
      <c r="AE1092" s="76"/>
    </row>
    <row r="1093" customFormat="false" ht="14.25" hidden="false" customHeight="true" outlineLevel="0" collapsed="false">
      <c r="A1093" s="70" t="s">
        <v>131</v>
      </c>
      <c r="B1093" s="79" t="s">
        <v>97</v>
      </c>
      <c r="C1093" s="79" t="s">
        <v>2636</v>
      </c>
      <c r="D1093" s="79" t="n">
        <v>1000004001</v>
      </c>
      <c r="E1093" s="79" t="s">
        <v>2637</v>
      </c>
      <c r="F1093" s="74" t="n">
        <v>45449</v>
      </c>
      <c r="G1093" s="67" t="str">
        <f aca="false">IF(I1093&gt;0,"Targeted Dealer","-")</f>
        <v>Targeted Dealer</v>
      </c>
      <c r="H1093" s="67"/>
      <c r="I1093" s="68" t="n">
        <v>50</v>
      </c>
      <c r="J1093" s="68" t="n">
        <f aca="false">I1093/$J$1*($J$1-$E$1)</f>
        <v>46.6666666666667</v>
      </c>
      <c r="K1093" s="69" t="n">
        <v>0</v>
      </c>
      <c r="L1093" s="69" t="n">
        <f aca="false">I1093-K1093</f>
        <v>50</v>
      </c>
      <c r="M1093" s="69" t="n">
        <f aca="false">IFERROR((K1093/J1093%),"-")</f>
        <v>0</v>
      </c>
      <c r="N1093" s="97" t="n">
        <v>6</v>
      </c>
      <c r="O1093" s="98" t="str">
        <f aca="false">IF(F1093&lt;=$P$2,"Mar","")</f>
        <v>Mar</v>
      </c>
      <c r="P1093" s="97" t="n">
        <f aca="false">N1093</f>
        <v>6</v>
      </c>
      <c r="Q1093" s="99" t="n">
        <f aca="false">K1093-P1093</f>
        <v>-6</v>
      </c>
      <c r="R1093" s="98" t="n">
        <f aca="false">IFERROR(IF(O1093="Mar",(K1093/P1093-1))," ")</f>
        <v>-1</v>
      </c>
      <c r="S1093" s="100" t="str">
        <f aca="false">IF(N1093&gt;0,IF(O1093="","-",IF(R1093&lt;0%,"DEGROWTH","GROWTH")))</f>
        <v>DEGROWTH</v>
      </c>
      <c r="T1093" s="69" t="n">
        <v>6</v>
      </c>
      <c r="U1093" s="101" t="str">
        <f aca="false">IF(F1093&lt;=$V$2,"Apr","")</f>
        <v>Apr</v>
      </c>
      <c r="V1093" s="97" t="n">
        <v>6</v>
      </c>
      <c r="W1093" s="102" t="n">
        <f aca="false">K1093-V1093</f>
        <v>-6</v>
      </c>
      <c r="X1093" s="103" t="n">
        <f aca="false">IFERROR(IF(U1093="Apr",(K1093/V1093-1)),0)</f>
        <v>-1</v>
      </c>
      <c r="Y1093" s="104" t="str">
        <f aca="false">IF(T1093&gt;0,IF(U1093="","-",IF(X1093&lt;0%,"DEGROWTH","GROWTH")))</f>
        <v>DEGROWTH</v>
      </c>
      <c r="Z1093" s="75" t="n">
        <v>0</v>
      </c>
      <c r="AA1093" s="70"/>
      <c r="AB1093" s="70" t="s">
        <v>133</v>
      </c>
      <c r="AC1093" s="70" t="s">
        <v>131</v>
      </c>
      <c r="AD1093" s="3" t="n">
        <f aca="false">IF(K1093=0,1,0)</f>
        <v>1</v>
      </c>
      <c r="AE1093" s="76"/>
    </row>
    <row r="1094" customFormat="false" ht="14.25" hidden="false" customHeight="true" outlineLevel="0" collapsed="false">
      <c r="A1094" s="70" t="s">
        <v>130</v>
      </c>
      <c r="B1094" s="72" t="s">
        <v>108</v>
      </c>
      <c r="C1094" s="72" t="s">
        <v>2638</v>
      </c>
      <c r="D1094" s="72" t="n">
        <v>1000001479</v>
      </c>
      <c r="E1094" s="73" t="s">
        <v>2639</v>
      </c>
      <c r="F1094" s="74" t="n">
        <v>41457</v>
      </c>
      <c r="G1094" s="67" t="str">
        <f aca="false">IF(I1094&gt;0,"Targeted Dealer","-")</f>
        <v>Targeted Dealer</v>
      </c>
      <c r="H1094" s="67"/>
      <c r="I1094" s="68" t="n">
        <v>600</v>
      </c>
      <c r="J1094" s="68" t="n">
        <f aca="false">I1094/$J$1*($J$1-$E$1)</f>
        <v>560</v>
      </c>
      <c r="K1094" s="69" t="n">
        <v>338.6</v>
      </c>
      <c r="L1094" s="69" t="n">
        <f aca="false">I1094-K1094</f>
        <v>261.4</v>
      </c>
      <c r="M1094" s="69" t="n">
        <f aca="false">IFERROR((K1094/J1094%),"-")</f>
        <v>60.4642857142857</v>
      </c>
      <c r="N1094" s="97" t="n">
        <v>270</v>
      </c>
      <c r="O1094" s="98" t="str">
        <f aca="false">IF(F1094&lt;=$P$2,"Mar","")</f>
        <v>Mar</v>
      </c>
      <c r="P1094" s="97" t="n">
        <f aca="false">N1094</f>
        <v>270</v>
      </c>
      <c r="Q1094" s="99" t="n">
        <f aca="false">K1094-P1094</f>
        <v>68.6</v>
      </c>
      <c r="R1094" s="98" t="n">
        <f aca="false">IFERROR(IF(O1094="Mar",(K1094/P1094-1))," ")</f>
        <v>0.254074074074074</v>
      </c>
      <c r="S1094" s="100" t="str">
        <f aca="false">IF(N1094&gt;0,IF(O1094="","-",IF(R1094&lt;0%,"DEGROWTH","GROWTH")))</f>
        <v>GROWTH</v>
      </c>
      <c r="T1094" s="69" t="n">
        <v>482</v>
      </c>
      <c r="U1094" s="101" t="str">
        <f aca="false">IF(F1094&lt;=$V$2,"Apr","")</f>
        <v>Apr</v>
      </c>
      <c r="V1094" s="97" t="n">
        <v>482</v>
      </c>
      <c r="W1094" s="102" t="n">
        <f aca="false">K1094-V1094</f>
        <v>-143.4</v>
      </c>
      <c r="X1094" s="103" t="n">
        <f aca="false">IFERROR(IF(U1094="Apr",(K1094/V1094-1)),0)</f>
        <v>-0.297510373443983</v>
      </c>
      <c r="Y1094" s="104" t="str">
        <f aca="false">IF(T1094&gt;0,IF(U1094="","-",IF(X1094&lt;0%,"DEGROWTH","GROWTH")))</f>
        <v>DEGROWTH</v>
      </c>
      <c r="Z1094" s="75" t="n">
        <v>0</v>
      </c>
      <c r="AA1094" s="70"/>
      <c r="AB1094" s="70" t="s">
        <v>133</v>
      </c>
      <c r="AC1094" s="70" t="s">
        <v>130</v>
      </c>
      <c r="AD1094" s="3" t="n">
        <f aca="false">IF(K1094=0,1,0)</f>
        <v>0</v>
      </c>
      <c r="AE1094" s="76"/>
    </row>
    <row r="1095" customFormat="false" ht="14.25" hidden="false" customHeight="true" outlineLevel="0" collapsed="false">
      <c r="A1095" s="70" t="s">
        <v>130</v>
      </c>
      <c r="B1095" s="72" t="s">
        <v>108</v>
      </c>
      <c r="C1095" s="72" t="s">
        <v>2640</v>
      </c>
      <c r="D1095" s="72" t="n">
        <v>1000001480</v>
      </c>
      <c r="E1095" s="73" t="s">
        <v>2641</v>
      </c>
      <c r="F1095" s="74" t="n">
        <v>41498</v>
      </c>
      <c r="G1095" s="67" t="str">
        <f aca="false">IF(I1095&gt;0,"Targeted Dealer","-")</f>
        <v>Targeted Dealer</v>
      </c>
      <c r="H1095" s="67"/>
      <c r="I1095" s="68" t="n">
        <v>30</v>
      </c>
      <c r="J1095" s="68" t="n">
        <f aca="false">I1095/$J$1*($J$1-$E$1)</f>
        <v>28</v>
      </c>
      <c r="K1095" s="69" t="n">
        <v>8</v>
      </c>
      <c r="L1095" s="69" t="n">
        <f aca="false">I1095-K1095</f>
        <v>22</v>
      </c>
      <c r="M1095" s="69" t="n">
        <f aca="false">IFERROR((K1095/J1095%),"-")</f>
        <v>28.5714285714286</v>
      </c>
      <c r="N1095" s="97" t="n">
        <v>0</v>
      </c>
      <c r="O1095" s="98" t="str">
        <f aca="false">IF(F1095&lt;=$P$2,"Mar","")</f>
        <v>Mar</v>
      </c>
      <c r="P1095" s="97" t="n">
        <f aca="false">N1095</f>
        <v>0</v>
      </c>
      <c r="Q1095" s="99" t="n">
        <f aca="false">K1095-P1095</f>
        <v>8</v>
      </c>
      <c r="R1095" s="98" t="str">
        <f aca="false">IFERROR(IF(O1095="Mar",(K1095/P1095-1))," ")</f>
        <v> </v>
      </c>
      <c r="S1095" s="105" t="b">
        <f aca="false">IF(N1095&gt;0,IF(O1095="","-",IF(R1095&lt;0%,"DEGROWTH","GROWTH")))</f>
        <v>0</v>
      </c>
      <c r="T1095" s="69" t="n">
        <v>16</v>
      </c>
      <c r="U1095" s="101" t="str">
        <f aca="false">IF(F1095&lt;=$V$2,"Apr","")</f>
        <v>Apr</v>
      </c>
      <c r="V1095" s="97" t="n">
        <v>16</v>
      </c>
      <c r="W1095" s="102" t="n">
        <f aca="false">K1095-V1095</f>
        <v>-8</v>
      </c>
      <c r="X1095" s="103" t="n">
        <f aca="false">IFERROR(IF(U1095="Apr",(K1095/V1095-1)),0)</f>
        <v>-0.5</v>
      </c>
      <c r="Y1095" s="104" t="str">
        <f aca="false">IF(T1095&gt;0,IF(U1095="","-",IF(X1095&lt;0%,"DEGROWTH","GROWTH")))</f>
        <v>DEGROWTH</v>
      </c>
      <c r="Z1095" s="75" t="n">
        <v>0</v>
      </c>
      <c r="AA1095" s="70"/>
      <c r="AB1095" s="70" t="s">
        <v>133</v>
      </c>
      <c r="AC1095" s="70" t="s">
        <v>130</v>
      </c>
      <c r="AD1095" s="3" t="n">
        <f aca="false">IF(K1095=0,1,0)</f>
        <v>0</v>
      </c>
      <c r="AE1095" s="76"/>
    </row>
    <row r="1096" customFormat="false" ht="14.25" hidden="false" customHeight="true" outlineLevel="0" collapsed="false">
      <c r="A1096" s="70" t="s">
        <v>130</v>
      </c>
      <c r="B1096" s="72" t="s">
        <v>108</v>
      </c>
      <c r="C1096" s="72" t="s">
        <v>2642</v>
      </c>
      <c r="D1096" s="72" t="n">
        <v>1000001516</v>
      </c>
      <c r="E1096" s="73" t="s">
        <v>2643</v>
      </c>
      <c r="F1096" s="74" t="n">
        <v>41547</v>
      </c>
      <c r="G1096" s="67" t="str">
        <f aca="false">IF(I1096&gt;0,"Targeted Dealer","-")</f>
        <v>Targeted Dealer</v>
      </c>
      <c r="H1096" s="67"/>
      <c r="I1096" s="68" t="n">
        <v>700</v>
      </c>
      <c r="J1096" s="68" t="n">
        <f aca="false">I1096/$J$1*($J$1-$E$1)</f>
        <v>653.333333333333</v>
      </c>
      <c r="K1096" s="69" t="n">
        <v>164.8</v>
      </c>
      <c r="L1096" s="69" t="n">
        <f aca="false">I1096-K1096</f>
        <v>535.2</v>
      </c>
      <c r="M1096" s="69" t="n">
        <f aca="false">IFERROR((K1096/J1096%),"-")</f>
        <v>25.2244897959184</v>
      </c>
      <c r="N1096" s="97" t="n">
        <v>848.5</v>
      </c>
      <c r="O1096" s="98" t="str">
        <f aca="false">IF(F1096&lt;=$P$2,"Mar","")</f>
        <v>Mar</v>
      </c>
      <c r="P1096" s="97" t="n">
        <f aca="false">N1096</f>
        <v>848.5</v>
      </c>
      <c r="Q1096" s="99" t="n">
        <f aca="false">K1096-P1096</f>
        <v>-683.7</v>
      </c>
      <c r="R1096" s="98" t="n">
        <f aca="false">IFERROR(IF(O1096="Mar",(K1096/P1096-1))," ")</f>
        <v>-0.805774896876842</v>
      </c>
      <c r="S1096" s="100" t="str">
        <f aca="false">IF(N1096&gt;0,IF(O1096="","-",IF(R1096&lt;0%,"DEGROWTH","GROWTH")))</f>
        <v>DEGROWTH</v>
      </c>
      <c r="T1096" s="69" t="n">
        <v>1088.5</v>
      </c>
      <c r="U1096" s="101" t="str">
        <f aca="false">IF(F1096&lt;=$V$2,"Apr","")</f>
        <v>Apr</v>
      </c>
      <c r="V1096" s="97" t="n">
        <v>1088.5</v>
      </c>
      <c r="W1096" s="102" t="n">
        <f aca="false">K1096-V1096</f>
        <v>-923.7</v>
      </c>
      <c r="X1096" s="103" t="n">
        <f aca="false">IFERROR(IF(U1096="Apr",(K1096/V1096-1)),0)</f>
        <v>-0.848598989435002</v>
      </c>
      <c r="Y1096" s="104" t="str">
        <f aca="false">IF(T1096&gt;0,IF(U1096="","-",IF(X1096&lt;0%,"DEGROWTH","GROWTH")))</f>
        <v>DEGROWTH</v>
      </c>
      <c r="Z1096" s="75" t="n">
        <v>0</v>
      </c>
      <c r="AA1096" s="70"/>
      <c r="AB1096" s="70" t="s">
        <v>133</v>
      </c>
      <c r="AC1096" s="70" t="s">
        <v>130</v>
      </c>
      <c r="AD1096" s="3" t="n">
        <f aca="false">IF(K1096=0,1,0)</f>
        <v>0</v>
      </c>
      <c r="AE1096" s="76"/>
    </row>
    <row r="1097" customFormat="false" ht="14.25" hidden="false" customHeight="true" outlineLevel="0" collapsed="false">
      <c r="A1097" s="70" t="s">
        <v>130</v>
      </c>
      <c r="B1097" s="72" t="s">
        <v>108</v>
      </c>
      <c r="C1097" s="72" t="s">
        <v>2644</v>
      </c>
      <c r="D1097" s="72" t="n">
        <v>1000001519</v>
      </c>
      <c r="E1097" s="73" t="s">
        <v>2645</v>
      </c>
      <c r="F1097" s="74" t="n">
        <v>41688</v>
      </c>
      <c r="G1097" s="67" t="str">
        <f aca="false">IF(I1097&gt;0,"Targeted Dealer","-")</f>
        <v>Targeted Dealer</v>
      </c>
      <c r="H1097" s="67"/>
      <c r="I1097" s="68" t="n">
        <v>305</v>
      </c>
      <c r="J1097" s="68" t="n">
        <f aca="false">I1097/$J$1*($J$1-$E$1)</f>
        <v>284.666666666667</v>
      </c>
      <c r="K1097" s="69" t="n">
        <v>354.5</v>
      </c>
      <c r="L1097" s="69" t="n">
        <f aca="false">I1097-K1097</f>
        <v>-49.5</v>
      </c>
      <c r="M1097" s="69" t="n">
        <f aca="false">IFERROR((K1097/J1097%),"-")</f>
        <v>124.531615925059</v>
      </c>
      <c r="N1097" s="97" t="n">
        <v>241</v>
      </c>
      <c r="O1097" s="98" t="str">
        <f aca="false">IF(F1097&lt;=$P$2,"Mar","")</f>
        <v>Mar</v>
      </c>
      <c r="P1097" s="97" t="n">
        <f aca="false">N1097</f>
        <v>241</v>
      </c>
      <c r="Q1097" s="99" t="n">
        <f aca="false">K1097-P1097</f>
        <v>113.5</v>
      </c>
      <c r="R1097" s="98" t="n">
        <f aca="false">IFERROR(IF(O1097="Mar",(K1097/P1097-1))," ")</f>
        <v>0.470954356846473</v>
      </c>
      <c r="S1097" s="100" t="str">
        <f aca="false">IF(N1097&gt;0,IF(O1097="","-",IF(R1097&lt;0%,"DEGROWTH","GROWTH")))</f>
        <v>GROWTH</v>
      </c>
      <c r="T1097" s="69" t="n">
        <v>278</v>
      </c>
      <c r="U1097" s="101" t="str">
        <f aca="false">IF(F1097&lt;=$V$2,"Apr","")</f>
        <v>Apr</v>
      </c>
      <c r="V1097" s="97" t="n">
        <v>278</v>
      </c>
      <c r="W1097" s="102" t="n">
        <f aca="false">K1097-V1097</f>
        <v>76.5</v>
      </c>
      <c r="X1097" s="103" t="n">
        <f aca="false">IFERROR(IF(U1097="Apr",(K1097/V1097-1)),0)</f>
        <v>0.275179856115108</v>
      </c>
      <c r="Y1097" s="104" t="str">
        <f aca="false">IF(T1097&gt;0,IF(U1097="","-",IF(X1097&lt;0%,"DEGROWTH","GROWTH")))</f>
        <v>GROWTH</v>
      </c>
      <c r="Z1097" s="75" t="n">
        <v>0</v>
      </c>
      <c r="AA1097" s="70"/>
      <c r="AB1097" s="70" t="s">
        <v>133</v>
      </c>
      <c r="AC1097" s="70" t="s">
        <v>130</v>
      </c>
      <c r="AD1097" s="3" t="n">
        <f aca="false">IF(K1097=0,1,0)</f>
        <v>0</v>
      </c>
      <c r="AE1097" s="76"/>
    </row>
    <row r="1098" customFormat="false" ht="14.25" hidden="false" customHeight="true" outlineLevel="0" collapsed="false">
      <c r="A1098" s="70" t="s">
        <v>130</v>
      </c>
      <c r="B1098" s="72" t="s">
        <v>108</v>
      </c>
      <c r="C1098" s="72" t="s">
        <v>2646</v>
      </c>
      <c r="D1098" s="72" t="n">
        <v>1000001515</v>
      </c>
      <c r="E1098" s="73" t="s">
        <v>2647</v>
      </c>
      <c r="F1098" s="74" t="n">
        <v>41717</v>
      </c>
      <c r="G1098" s="67" t="str">
        <f aca="false">IF(I1098&gt;0,"Targeted Dealer","-")</f>
        <v>Targeted Dealer</v>
      </c>
      <c r="H1098" s="67"/>
      <c r="I1098" s="68" t="n">
        <v>310</v>
      </c>
      <c r="J1098" s="68" t="n">
        <f aca="false">I1098/$J$1*($J$1-$E$1)</f>
        <v>289.333333333333</v>
      </c>
      <c r="K1098" s="69" t="n">
        <v>299</v>
      </c>
      <c r="L1098" s="69" t="n">
        <f aca="false">I1098-K1098</f>
        <v>11</v>
      </c>
      <c r="M1098" s="69" t="n">
        <f aca="false">IFERROR((K1098/J1098%),"-")</f>
        <v>103.341013824885</v>
      </c>
      <c r="N1098" s="97" t="n">
        <v>174</v>
      </c>
      <c r="O1098" s="98" t="str">
        <f aca="false">IF(F1098&lt;=$P$2,"Mar","")</f>
        <v>Mar</v>
      </c>
      <c r="P1098" s="97" t="n">
        <f aca="false">N1098</f>
        <v>174</v>
      </c>
      <c r="Q1098" s="99" t="n">
        <f aca="false">K1098-P1098</f>
        <v>125</v>
      </c>
      <c r="R1098" s="98" t="n">
        <f aca="false">IFERROR(IF(O1098="Mar",(K1098/P1098-1))," ")</f>
        <v>0.718390804597701</v>
      </c>
      <c r="S1098" s="100" t="str">
        <f aca="false">IF(N1098&gt;0,IF(O1098="","-",IF(R1098&lt;0%,"DEGROWTH","GROWTH")))</f>
        <v>GROWTH</v>
      </c>
      <c r="T1098" s="69" t="n">
        <v>294</v>
      </c>
      <c r="U1098" s="101" t="str">
        <f aca="false">IF(F1098&lt;=$V$2,"Apr","")</f>
        <v>Apr</v>
      </c>
      <c r="V1098" s="97" t="n">
        <v>294</v>
      </c>
      <c r="W1098" s="102" t="n">
        <f aca="false">K1098-V1098</f>
        <v>5</v>
      </c>
      <c r="X1098" s="103" t="n">
        <f aca="false">IFERROR(IF(U1098="Apr",(K1098/V1098-1)),0)</f>
        <v>0.0170068027210883</v>
      </c>
      <c r="Y1098" s="104" t="str">
        <f aca="false">IF(T1098&gt;0,IF(U1098="","-",IF(X1098&lt;0%,"DEGROWTH","GROWTH")))</f>
        <v>GROWTH</v>
      </c>
      <c r="Z1098" s="75" t="n">
        <v>0</v>
      </c>
      <c r="AA1098" s="70"/>
      <c r="AB1098" s="70" t="s">
        <v>133</v>
      </c>
      <c r="AC1098" s="70" t="s">
        <v>130</v>
      </c>
      <c r="AD1098" s="3" t="n">
        <f aca="false">IF(K1098=0,1,0)</f>
        <v>0</v>
      </c>
      <c r="AE1098" s="76"/>
    </row>
    <row r="1099" customFormat="false" ht="14.25" hidden="false" customHeight="true" outlineLevel="0" collapsed="false">
      <c r="A1099" s="70" t="s">
        <v>130</v>
      </c>
      <c r="B1099" s="72" t="s">
        <v>108</v>
      </c>
      <c r="C1099" s="72" t="s">
        <v>2648</v>
      </c>
      <c r="D1099" s="72" t="n">
        <v>1000001496</v>
      </c>
      <c r="E1099" s="73" t="s">
        <v>2649</v>
      </c>
      <c r="F1099" s="74" t="n">
        <v>41768</v>
      </c>
      <c r="G1099" s="67" t="str">
        <f aca="false">IF(I1099&gt;0,"Targeted Dealer","-")</f>
        <v>Targeted Dealer</v>
      </c>
      <c r="H1099" s="67"/>
      <c r="I1099" s="68" t="n">
        <v>50</v>
      </c>
      <c r="J1099" s="68" t="n">
        <f aca="false">I1099/$J$1*($J$1-$E$1)</f>
        <v>46.6666666666667</v>
      </c>
      <c r="K1099" s="69" t="n">
        <v>50</v>
      </c>
      <c r="L1099" s="69" t="n">
        <f aca="false">I1099-K1099</f>
        <v>0</v>
      </c>
      <c r="M1099" s="69" t="n">
        <f aca="false">IFERROR((K1099/J1099%),"-")</f>
        <v>107.142857142857</v>
      </c>
      <c r="N1099" s="97" t="n">
        <v>0</v>
      </c>
      <c r="O1099" s="98" t="str">
        <f aca="false">IF(F1099&lt;=$P$2,"Mar","")</f>
        <v>Mar</v>
      </c>
      <c r="P1099" s="97" t="n">
        <f aca="false">N1099</f>
        <v>0</v>
      </c>
      <c r="Q1099" s="99" t="n">
        <f aca="false">K1099-P1099</f>
        <v>50</v>
      </c>
      <c r="R1099" s="98" t="str">
        <f aca="false">IFERROR(IF(O1099="Mar",(K1099/P1099-1))," ")</f>
        <v> </v>
      </c>
      <c r="S1099" s="105" t="b">
        <f aca="false">IF(N1099&gt;0,IF(O1099="","-",IF(R1099&lt;0%,"DEGROWTH","GROWTH")))</f>
        <v>0</v>
      </c>
      <c r="T1099" s="69" t="n">
        <v>0</v>
      </c>
      <c r="U1099" s="101" t="str">
        <f aca="false">IF(F1099&lt;=$V$2,"Apr","")</f>
        <v>Apr</v>
      </c>
      <c r="V1099" s="97" t="n">
        <v>0</v>
      </c>
      <c r="W1099" s="102" t="n">
        <f aca="false">K1099-V1099</f>
        <v>50</v>
      </c>
      <c r="X1099" s="103" t="n">
        <f aca="false">IFERROR(IF(U1099="Apr",(K1099/V1099-1)),0)</f>
        <v>0</v>
      </c>
      <c r="Y1099" s="106" t="b">
        <f aca="false">IF(T1099&gt;0,IF(U1099="","-",IF(X1099&lt;0%,"DEGROWTH","GROWTH")))</f>
        <v>0</v>
      </c>
      <c r="Z1099" s="75" t="n">
        <v>0</v>
      </c>
      <c r="AA1099" s="70"/>
      <c r="AB1099" s="70" t="s">
        <v>133</v>
      </c>
      <c r="AC1099" s="70" t="s">
        <v>130</v>
      </c>
      <c r="AD1099" s="3" t="n">
        <f aca="false">IF(K1099=0,1,0)</f>
        <v>0</v>
      </c>
      <c r="AE1099" s="76"/>
    </row>
    <row r="1100" customFormat="false" ht="14.25" hidden="false" customHeight="true" outlineLevel="0" collapsed="false">
      <c r="A1100" s="70" t="s">
        <v>130</v>
      </c>
      <c r="B1100" s="72" t="s">
        <v>108</v>
      </c>
      <c r="C1100" s="72" t="s">
        <v>2650</v>
      </c>
      <c r="D1100" s="72" t="n">
        <v>1000001482</v>
      </c>
      <c r="E1100" s="73" t="s">
        <v>2651</v>
      </c>
      <c r="F1100" s="74" t="n">
        <v>41817</v>
      </c>
      <c r="G1100" s="67" t="str">
        <f aca="false">IF(I1100&gt;0,"Targeted Dealer","-")</f>
        <v>Targeted Dealer</v>
      </c>
      <c r="H1100" s="67"/>
      <c r="I1100" s="68" t="n">
        <v>275</v>
      </c>
      <c r="J1100" s="68" t="n">
        <f aca="false">I1100/$J$1*($J$1-$E$1)</f>
        <v>256.666666666667</v>
      </c>
      <c r="K1100" s="69" t="n">
        <v>0</v>
      </c>
      <c r="L1100" s="69" t="n">
        <f aca="false">I1100-K1100</f>
        <v>275</v>
      </c>
      <c r="M1100" s="69" t="n">
        <f aca="false">IFERROR((K1100/J1100%),"-")</f>
        <v>0</v>
      </c>
      <c r="N1100" s="97" t="n">
        <v>0</v>
      </c>
      <c r="O1100" s="98" t="str">
        <f aca="false">IF(F1100&lt;=$P$2,"Mar","")</f>
        <v>Mar</v>
      </c>
      <c r="P1100" s="97" t="n">
        <f aca="false">N1100</f>
        <v>0</v>
      </c>
      <c r="Q1100" s="99" t="n">
        <f aca="false">K1100-P1100</f>
        <v>0</v>
      </c>
      <c r="R1100" s="98" t="str">
        <f aca="false">IFERROR(IF(O1100="Mar",(K1100/P1100-1))," ")</f>
        <v> </v>
      </c>
      <c r="S1100" s="105" t="b">
        <f aca="false">IF(N1100&gt;0,IF(O1100="","-",IF(R1100&lt;0%,"DEGROWTH","GROWTH")))</f>
        <v>0</v>
      </c>
      <c r="T1100" s="69" t="n">
        <v>860.75</v>
      </c>
      <c r="U1100" s="101" t="str">
        <f aca="false">IF(F1100&lt;=$V$2,"Apr","")</f>
        <v>Apr</v>
      </c>
      <c r="V1100" s="97" t="n">
        <v>860.75</v>
      </c>
      <c r="W1100" s="102" t="n">
        <f aca="false">K1100-V1100</f>
        <v>-860.75</v>
      </c>
      <c r="X1100" s="103" t="n">
        <f aca="false">IFERROR(IF(U1100="Apr",(K1100/V1100-1)),0)</f>
        <v>-1</v>
      </c>
      <c r="Y1100" s="104" t="str">
        <f aca="false">IF(T1100&gt;0,IF(U1100="","-",IF(X1100&lt;0%,"DEGROWTH","GROWTH")))</f>
        <v>DEGROWTH</v>
      </c>
      <c r="Z1100" s="75" t="n">
        <v>0</v>
      </c>
      <c r="AA1100" s="70"/>
      <c r="AB1100" s="70" t="s">
        <v>133</v>
      </c>
      <c r="AC1100" s="70" t="s">
        <v>130</v>
      </c>
      <c r="AD1100" s="3" t="n">
        <f aca="false">IF(K1100=0,1,0)</f>
        <v>1</v>
      </c>
      <c r="AE1100" s="76"/>
    </row>
    <row r="1101" customFormat="false" ht="14.25" hidden="false" customHeight="true" outlineLevel="0" collapsed="false">
      <c r="A1101" s="70" t="s">
        <v>130</v>
      </c>
      <c r="B1101" s="72" t="s">
        <v>108</v>
      </c>
      <c r="C1101" s="72" t="s">
        <v>2652</v>
      </c>
      <c r="D1101" s="72" t="n">
        <v>1000001505</v>
      </c>
      <c r="E1101" s="73" t="s">
        <v>2653</v>
      </c>
      <c r="F1101" s="74" t="n">
        <v>41962</v>
      </c>
      <c r="G1101" s="67" t="str">
        <f aca="false">IF(I1101&gt;0,"Targeted Dealer","-")</f>
        <v>Targeted Dealer</v>
      </c>
      <c r="H1101" s="67"/>
      <c r="I1101" s="68" t="n">
        <v>1250</v>
      </c>
      <c r="J1101" s="68" t="n">
        <f aca="false">I1101/$J$1*($J$1-$E$1)</f>
        <v>1166.66666666667</v>
      </c>
      <c r="K1101" s="69" t="n">
        <v>720</v>
      </c>
      <c r="L1101" s="69" t="n">
        <f aca="false">I1101-K1101</f>
        <v>530</v>
      </c>
      <c r="M1101" s="69" t="n">
        <f aca="false">IFERROR((K1101/J1101%),"-")</f>
        <v>61.7142857142857</v>
      </c>
      <c r="N1101" s="97" t="n">
        <v>1060</v>
      </c>
      <c r="O1101" s="98" t="str">
        <f aca="false">IF(F1101&lt;=$P$2,"Mar","")</f>
        <v>Mar</v>
      </c>
      <c r="P1101" s="97" t="n">
        <f aca="false">N1101</f>
        <v>1060</v>
      </c>
      <c r="Q1101" s="99" t="n">
        <f aca="false">K1101-P1101</f>
        <v>-340</v>
      </c>
      <c r="R1101" s="98" t="n">
        <f aca="false">IFERROR(IF(O1101="Mar",(K1101/P1101-1))," ")</f>
        <v>-0.320754716981132</v>
      </c>
      <c r="S1101" s="100" t="str">
        <f aca="false">IF(N1101&gt;0,IF(O1101="","-",IF(R1101&lt;0%,"DEGROWTH","GROWTH")))</f>
        <v>DEGROWTH</v>
      </c>
      <c r="T1101" s="69" t="n">
        <v>990.25</v>
      </c>
      <c r="U1101" s="101" t="str">
        <f aca="false">IF(F1101&lt;=$V$2,"Apr","")</f>
        <v>Apr</v>
      </c>
      <c r="V1101" s="97" t="n">
        <v>990.25</v>
      </c>
      <c r="W1101" s="102" t="n">
        <f aca="false">K1101-V1101</f>
        <v>-270.25</v>
      </c>
      <c r="X1101" s="103" t="n">
        <f aca="false">IFERROR(IF(U1101="Apr",(K1101/V1101-1)),0)</f>
        <v>-0.272910881090634</v>
      </c>
      <c r="Y1101" s="104" t="str">
        <f aca="false">IF(T1101&gt;0,IF(U1101="","-",IF(X1101&lt;0%,"DEGROWTH","GROWTH")))</f>
        <v>DEGROWTH</v>
      </c>
      <c r="Z1101" s="75" t="n">
        <v>0</v>
      </c>
      <c r="AA1101" s="70"/>
      <c r="AB1101" s="70" t="s">
        <v>133</v>
      </c>
      <c r="AC1101" s="70" t="s">
        <v>130</v>
      </c>
      <c r="AD1101" s="3" t="n">
        <f aca="false">IF(K1101=0,1,0)</f>
        <v>0</v>
      </c>
      <c r="AE1101" s="76"/>
    </row>
    <row r="1102" customFormat="false" ht="14.25" hidden="false" customHeight="true" outlineLevel="0" collapsed="false">
      <c r="A1102" s="70" t="s">
        <v>130</v>
      </c>
      <c r="B1102" s="72" t="s">
        <v>108</v>
      </c>
      <c r="C1102" s="72" t="s">
        <v>2654</v>
      </c>
      <c r="D1102" s="72" t="n">
        <v>1000001497</v>
      </c>
      <c r="E1102" s="73" t="s">
        <v>2655</v>
      </c>
      <c r="F1102" s="74" t="n">
        <v>42188</v>
      </c>
      <c r="G1102" s="67" t="str">
        <f aca="false">IF(I1102&gt;0,"Targeted Dealer","-")</f>
        <v>Targeted Dealer</v>
      </c>
      <c r="H1102" s="67"/>
      <c r="I1102" s="68" t="n">
        <v>4000</v>
      </c>
      <c r="J1102" s="68" t="n">
        <f aca="false">I1102/$J$1*($J$1-$E$1)</f>
        <v>3733.33333333333</v>
      </c>
      <c r="K1102" s="69" t="n">
        <v>4155.45</v>
      </c>
      <c r="L1102" s="69" t="n">
        <f aca="false">I1102-K1102</f>
        <v>-155.45</v>
      </c>
      <c r="M1102" s="69" t="n">
        <f aca="false">IFERROR((K1102/J1102%),"-")</f>
        <v>111.306696428571</v>
      </c>
      <c r="N1102" s="97" t="n">
        <v>3373</v>
      </c>
      <c r="O1102" s="98" t="str">
        <f aca="false">IF(F1102&lt;=$P$2,"Mar","")</f>
        <v>Mar</v>
      </c>
      <c r="P1102" s="97" t="n">
        <f aca="false">N1102</f>
        <v>3373</v>
      </c>
      <c r="Q1102" s="99" t="n">
        <f aca="false">K1102-P1102</f>
        <v>782.45</v>
      </c>
      <c r="R1102" s="98" t="n">
        <f aca="false">IFERROR(IF(O1102="Mar",(K1102/P1102-1))," ")</f>
        <v>0.231974503409428</v>
      </c>
      <c r="S1102" s="100" t="str">
        <f aca="false">IF(N1102&gt;0,IF(O1102="","-",IF(R1102&lt;0%,"DEGROWTH","GROWTH")))</f>
        <v>GROWTH</v>
      </c>
      <c r="T1102" s="69" t="n">
        <v>3861.5</v>
      </c>
      <c r="U1102" s="101" t="str">
        <f aca="false">IF(F1102&lt;=$V$2,"Apr","")</f>
        <v>Apr</v>
      </c>
      <c r="V1102" s="97" t="n">
        <v>3861.5</v>
      </c>
      <c r="W1102" s="102" t="n">
        <f aca="false">K1102-V1102</f>
        <v>293.95</v>
      </c>
      <c r="X1102" s="103" t="n">
        <f aca="false">IFERROR(IF(U1102="Apr",(K1102/V1102-1)),0)</f>
        <v>0.0761232681600415</v>
      </c>
      <c r="Y1102" s="104" t="str">
        <f aca="false">IF(T1102&gt;0,IF(U1102="","-",IF(X1102&lt;0%,"DEGROWTH","GROWTH")))</f>
        <v>GROWTH</v>
      </c>
      <c r="Z1102" s="75" t="n">
        <v>0</v>
      </c>
      <c r="AA1102" s="70"/>
      <c r="AB1102" s="70" t="s">
        <v>133</v>
      </c>
      <c r="AC1102" s="70" t="s">
        <v>130</v>
      </c>
      <c r="AD1102" s="3" t="n">
        <f aca="false">IF(K1102=0,1,0)</f>
        <v>0</v>
      </c>
      <c r="AE1102" s="76"/>
    </row>
    <row r="1103" customFormat="false" ht="14.25" hidden="false" customHeight="true" outlineLevel="0" collapsed="false">
      <c r="A1103" s="70" t="s">
        <v>130</v>
      </c>
      <c r="B1103" s="72" t="s">
        <v>108</v>
      </c>
      <c r="C1103" s="72" t="s">
        <v>2656</v>
      </c>
      <c r="D1103" s="72" t="n">
        <v>1000001507</v>
      </c>
      <c r="E1103" s="73" t="s">
        <v>2657</v>
      </c>
      <c r="F1103" s="74" t="n">
        <v>42626</v>
      </c>
      <c r="G1103" s="67" t="str">
        <f aca="false">IF(I1103&gt;0,"Targeted Dealer","-")</f>
        <v>Targeted Dealer</v>
      </c>
      <c r="H1103" s="67"/>
      <c r="I1103" s="68" t="n">
        <v>175</v>
      </c>
      <c r="J1103" s="68" t="n">
        <f aca="false">I1103/$J$1*($J$1-$E$1)</f>
        <v>163.333333333333</v>
      </c>
      <c r="K1103" s="69" t="n">
        <v>180</v>
      </c>
      <c r="L1103" s="69" t="n">
        <f aca="false">I1103-K1103</f>
        <v>-5</v>
      </c>
      <c r="M1103" s="69" t="n">
        <f aca="false">IFERROR((K1103/J1103%),"-")</f>
        <v>110.204081632653</v>
      </c>
      <c r="N1103" s="97" t="n">
        <v>268.35</v>
      </c>
      <c r="O1103" s="98" t="str">
        <f aca="false">IF(F1103&lt;=$P$2,"Mar","")</f>
        <v>Mar</v>
      </c>
      <c r="P1103" s="97" t="n">
        <f aca="false">N1103</f>
        <v>268.35</v>
      </c>
      <c r="Q1103" s="99" t="n">
        <f aca="false">K1103-P1103</f>
        <v>-88.35</v>
      </c>
      <c r="R1103" s="98" t="n">
        <f aca="false">IFERROR(IF(O1103="Mar",(K1103/P1103-1))," ")</f>
        <v>-0.329234209055338</v>
      </c>
      <c r="S1103" s="100" t="str">
        <f aca="false">IF(N1103&gt;0,IF(O1103="","-",IF(R1103&lt;0%,"DEGROWTH","GROWTH")))</f>
        <v>DEGROWTH</v>
      </c>
      <c r="T1103" s="69" t="n">
        <v>119.5</v>
      </c>
      <c r="U1103" s="101" t="str">
        <f aca="false">IF(F1103&lt;=$V$2,"Apr","")</f>
        <v>Apr</v>
      </c>
      <c r="V1103" s="97" t="n">
        <v>119.5</v>
      </c>
      <c r="W1103" s="102" t="n">
        <f aca="false">K1103-V1103</f>
        <v>60.5</v>
      </c>
      <c r="X1103" s="103" t="n">
        <f aca="false">IFERROR(IF(U1103="Apr",(K1103/V1103-1)),0)</f>
        <v>0.506276150627615</v>
      </c>
      <c r="Y1103" s="104" t="str">
        <f aca="false">IF(T1103&gt;0,IF(U1103="","-",IF(X1103&lt;0%,"DEGROWTH","GROWTH")))</f>
        <v>GROWTH</v>
      </c>
      <c r="Z1103" s="75" t="n">
        <v>0</v>
      </c>
      <c r="AA1103" s="70"/>
      <c r="AB1103" s="70" t="s">
        <v>133</v>
      </c>
      <c r="AC1103" s="70" t="s">
        <v>130</v>
      </c>
      <c r="AD1103" s="3" t="n">
        <f aca="false">IF(K1103=0,1,0)</f>
        <v>0</v>
      </c>
      <c r="AE1103" s="76"/>
    </row>
    <row r="1104" customFormat="false" ht="14.25" hidden="false" customHeight="true" outlineLevel="0" collapsed="false">
      <c r="A1104" s="70" t="s">
        <v>130</v>
      </c>
      <c r="B1104" s="72" t="s">
        <v>108</v>
      </c>
      <c r="C1104" s="72" t="s">
        <v>2658</v>
      </c>
      <c r="D1104" s="72" t="n">
        <v>1000001492</v>
      </c>
      <c r="E1104" s="73" t="s">
        <v>2659</v>
      </c>
      <c r="F1104" s="74" t="n">
        <v>42688</v>
      </c>
      <c r="G1104" s="67" t="str">
        <f aca="false">IF(I1104&gt;0,"Targeted Dealer","-")</f>
        <v>Targeted Dealer</v>
      </c>
      <c r="H1104" s="67"/>
      <c r="I1104" s="68" t="n">
        <v>350</v>
      </c>
      <c r="J1104" s="68" t="n">
        <f aca="false">I1104/$J$1*($J$1-$E$1)</f>
        <v>326.666666666667</v>
      </c>
      <c r="K1104" s="69" t="n">
        <v>1271.5</v>
      </c>
      <c r="L1104" s="69" t="n">
        <f aca="false">I1104-K1104</f>
        <v>-921.5</v>
      </c>
      <c r="M1104" s="69" t="n">
        <f aca="false">IFERROR((K1104/J1104%),"-")</f>
        <v>389.234693877551</v>
      </c>
      <c r="N1104" s="97" t="n">
        <v>707.5</v>
      </c>
      <c r="O1104" s="98" t="str">
        <f aca="false">IF(F1104&lt;=$P$2,"Mar","")</f>
        <v>Mar</v>
      </c>
      <c r="P1104" s="97" t="n">
        <f aca="false">N1104</f>
        <v>707.5</v>
      </c>
      <c r="Q1104" s="99" t="n">
        <f aca="false">K1104-P1104</f>
        <v>564</v>
      </c>
      <c r="R1104" s="98" t="n">
        <f aca="false">IFERROR(IF(O1104="Mar",(K1104/P1104-1))," ")</f>
        <v>0.797173144876325</v>
      </c>
      <c r="S1104" s="100" t="str">
        <f aca="false">IF(N1104&gt;0,IF(O1104="","-",IF(R1104&lt;0%,"DEGROWTH","GROWTH")))</f>
        <v>GROWTH</v>
      </c>
      <c r="T1104" s="69" t="n">
        <v>233</v>
      </c>
      <c r="U1104" s="101" t="str">
        <f aca="false">IF(F1104&lt;=$V$2,"Apr","")</f>
        <v>Apr</v>
      </c>
      <c r="V1104" s="97" t="n">
        <v>233</v>
      </c>
      <c r="W1104" s="102" t="n">
        <f aca="false">K1104-V1104</f>
        <v>1038.5</v>
      </c>
      <c r="X1104" s="103" t="n">
        <f aca="false">IFERROR(IF(U1104="Apr",(K1104/V1104-1)),0)</f>
        <v>4.45708154506438</v>
      </c>
      <c r="Y1104" s="104" t="str">
        <f aca="false">IF(T1104&gt;0,IF(U1104="","-",IF(X1104&lt;0%,"DEGROWTH","GROWTH")))</f>
        <v>GROWTH</v>
      </c>
      <c r="Z1104" s="75" t="n">
        <v>0</v>
      </c>
      <c r="AA1104" s="70"/>
      <c r="AB1104" s="70" t="s">
        <v>133</v>
      </c>
      <c r="AC1104" s="70" t="s">
        <v>130</v>
      </c>
      <c r="AD1104" s="3" t="n">
        <f aca="false">IF(K1104=0,1,0)</f>
        <v>0</v>
      </c>
      <c r="AE1104" s="76"/>
    </row>
    <row r="1105" customFormat="false" ht="14.25" hidden="false" customHeight="true" outlineLevel="0" collapsed="false">
      <c r="A1105" s="70" t="s">
        <v>130</v>
      </c>
      <c r="B1105" s="72" t="s">
        <v>108</v>
      </c>
      <c r="C1105" s="72" t="s">
        <v>2660</v>
      </c>
      <c r="D1105" s="72" t="n">
        <v>1000001499</v>
      </c>
      <c r="E1105" s="73" t="s">
        <v>2661</v>
      </c>
      <c r="F1105" s="74" t="n">
        <v>43033</v>
      </c>
      <c r="G1105" s="67" t="str">
        <f aca="false">IF(I1105&gt;0,"Targeted Dealer","-")</f>
        <v>Targeted Dealer</v>
      </c>
      <c r="H1105" s="67"/>
      <c r="I1105" s="68" t="n">
        <v>125</v>
      </c>
      <c r="J1105" s="68" t="n">
        <f aca="false">I1105/$J$1*($J$1-$E$1)</f>
        <v>116.666666666667</v>
      </c>
      <c r="K1105" s="69" t="n">
        <v>69</v>
      </c>
      <c r="L1105" s="69" t="n">
        <f aca="false">I1105-K1105</f>
        <v>56</v>
      </c>
      <c r="M1105" s="69" t="n">
        <f aca="false">IFERROR((K1105/J1105%),"-")</f>
        <v>59.1428571428571</v>
      </c>
      <c r="N1105" s="97" t="n">
        <v>50</v>
      </c>
      <c r="O1105" s="98" t="str">
        <f aca="false">IF(F1105&lt;=$P$2,"Mar","")</f>
        <v>Mar</v>
      </c>
      <c r="P1105" s="97" t="n">
        <f aca="false">N1105</f>
        <v>50</v>
      </c>
      <c r="Q1105" s="99" t="n">
        <f aca="false">K1105-P1105</f>
        <v>19</v>
      </c>
      <c r="R1105" s="98" t="n">
        <f aca="false">IFERROR(IF(O1105="Mar",(K1105/P1105-1))," ")</f>
        <v>0.38</v>
      </c>
      <c r="S1105" s="100" t="str">
        <f aca="false">IF(N1105&gt;0,IF(O1105="","-",IF(R1105&lt;0%,"DEGROWTH","GROWTH")))</f>
        <v>GROWTH</v>
      </c>
      <c r="T1105" s="69" t="n">
        <v>96</v>
      </c>
      <c r="U1105" s="101" t="str">
        <f aca="false">IF(F1105&lt;=$V$2,"Apr","")</f>
        <v>Apr</v>
      </c>
      <c r="V1105" s="97" t="n">
        <v>96</v>
      </c>
      <c r="W1105" s="102" t="n">
        <f aca="false">K1105-V1105</f>
        <v>-27</v>
      </c>
      <c r="X1105" s="103" t="n">
        <f aca="false">IFERROR(IF(U1105="Apr",(K1105/V1105-1)),0)</f>
        <v>-0.28125</v>
      </c>
      <c r="Y1105" s="104" t="str">
        <f aca="false">IF(T1105&gt;0,IF(U1105="","-",IF(X1105&lt;0%,"DEGROWTH","GROWTH")))</f>
        <v>DEGROWTH</v>
      </c>
      <c r="Z1105" s="75" t="n">
        <v>0</v>
      </c>
      <c r="AA1105" s="70"/>
      <c r="AB1105" s="70" t="s">
        <v>133</v>
      </c>
      <c r="AC1105" s="70" t="s">
        <v>130</v>
      </c>
      <c r="AD1105" s="3" t="n">
        <f aca="false">IF(K1105=0,1,0)</f>
        <v>0</v>
      </c>
      <c r="AE1105" s="76"/>
    </row>
    <row r="1106" customFormat="false" ht="14.25" hidden="false" customHeight="true" outlineLevel="0" collapsed="false">
      <c r="A1106" s="70" t="s">
        <v>130</v>
      </c>
      <c r="B1106" s="72" t="s">
        <v>108</v>
      </c>
      <c r="C1106" s="72" t="s">
        <v>2662</v>
      </c>
      <c r="D1106" s="72" t="n">
        <v>1000001508</v>
      </c>
      <c r="E1106" s="73" t="s">
        <v>2663</v>
      </c>
      <c r="F1106" s="74" t="n">
        <v>43050</v>
      </c>
      <c r="G1106" s="67" t="str">
        <f aca="false">IF(I1106&gt;0,"Targeted Dealer","-")</f>
        <v>Targeted Dealer</v>
      </c>
      <c r="H1106" s="67"/>
      <c r="I1106" s="68" t="n">
        <v>2400</v>
      </c>
      <c r="J1106" s="68" t="n">
        <f aca="false">I1106/$J$1*($J$1-$E$1)</f>
        <v>2240</v>
      </c>
      <c r="K1106" s="69" t="n">
        <v>3146.75</v>
      </c>
      <c r="L1106" s="69" t="n">
        <f aca="false">I1106-K1106</f>
        <v>-746.75</v>
      </c>
      <c r="M1106" s="69" t="n">
        <f aca="false">IFERROR((K1106/J1106%),"-")</f>
        <v>140.479910714286</v>
      </c>
      <c r="N1106" s="97" t="n">
        <v>4006</v>
      </c>
      <c r="O1106" s="98" t="str">
        <f aca="false">IF(F1106&lt;=$P$2,"Mar","")</f>
        <v>Mar</v>
      </c>
      <c r="P1106" s="97" t="n">
        <f aca="false">N1106</f>
        <v>4006</v>
      </c>
      <c r="Q1106" s="99" t="n">
        <f aca="false">K1106-P1106</f>
        <v>-859.25</v>
      </c>
      <c r="R1106" s="98" t="n">
        <f aca="false">IFERROR(IF(O1106="Mar",(K1106/P1106-1))," ")</f>
        <v>-0.214490763854219</v>
      </c>
      <c r="S1106" s="100" t="str">
        <f aca="false">IF(N1106&gt;0,IF(O1106="","-",IF(R1106&lt;0%,"DEGROWTH","GROWTH")))</f>
        <v>DEGROWTH</v>
      </c>
      <c r="T1106" s="69" t="n">
        <v>2143</v>
      </c>
      <c r="U1106" s="101" t="str">
        <f aca="false">IF(F1106&lt;=$V$2,"Apr","")</f>
        <v>Apr</v>
      </c>
      <c r="V1106" s="97" t="n">
        <v>2143</v>
      </c>
      <c r="W1106" s="102" t="n">
        <f aca="false">K1106-V1106</f>
        <v>1003.75</v>
      </c>
      <c r="X1106" s="103" t="n">
        <f aca="false">IFERROR(IF(U1106="Apr",(K1106/V1106-1)),0)</f>
        <v>0.468385440970602</v>
      </c>
      <c r="Y1106" s="104" t="str">
        <f aca="false">IF(T1106&gt;0,IF(U1106="","-",IF(X1106&lt;0%,"DEGROWTH","GROWTH")))</f>
        <v>GROWTH</v>
      </c>
      <c r="Z1106" s="75" t="n">
        <v>0</v>
      </c>
      <c r="AA1106" s="70"/>
      <c r="AB1106" s="70" t="s">
        <v>133</v>
      </c>
      <c r="AC1106" s="70" t="s">
        <v>130</v>
      </c>
      <c r="AD1106" s="3" t="n">
        <f aca="false">IF(K1106=0,1,0)</f>
        <v>0</v>
      </c>
      <c r="AE1106" s="76"/>
    </row>
    <row r="1107" customFormat="false" ht="14.25" hidden="false" customHeight="true" outlineLevel="0" collapsed="false">
      <c r="A1107" s="70" t="s">
        <v>130</v>
      </c>
      <c r="B1107" s="72" t="s">
        <v>108</v>
      </c>
      <c r="C1107" s="72" t="s">
        <v>2664</v>
      </c>
      <c r="D1107" s="72" t="n">
        <v>1000001500</v>
      </c>
      <c r="E1107" s="73" t="s">
        <v>2665</v>
      </c>
      <c r="F1107" s="74" t="n">
        <v>43208</v>
      </c>
      <c r="G1107" s="67" t="str">
        <f aca="false">IF(I1107&gt;0,"Targeted Dealer","-")</f>
        <v>Targeted Dealer</v>
      </c>
      <c r="H1107" s="67"/>
      <c r="I1107" s="68" t="n">
        <v>105</v>
      </c>
      <c r="J1107" s="68" t="n">
        <f aca="false">I1107/$J$1*($J$1-$E$1)</f>
        <v>98</v>
      </c>
      <c r="K1107" s="69" t="n">
        <v>109</v>
      </c>
      <c r="L1107" s="69" t="n">
        <f aca="false">I1107-K1107</f>
        <v>-4</v>
      </c>
      <c r="M1107" s="69" t="n">
        <f aca="false">IFERROR((K1107/J1107%),"-")</f>
        <v>111.224489795918</v>
      </c>
      <c r="N1107" s="97" t="n">
        <v>70</v>
      </c>
      <c r="O1107" s="98" t="str">
        <f aca="false">IF(F1107&lt;=$P$2,"Mar","")</f>
        <v>Mar</v>
      </c>
      <c r="P1107" s="97" t="n">
        <f aca="false">N1107</f>
        <v>70</v>
      </c>
      <c r="Q1107" s="99" t="n">
        <f aca="false">K1107-P1107</f>
        <v>39</v>
      </c>
      <c r="R1107" s="98" t="n">
        <f aca="false">IFERROR(IF(O1107="Mar",(K1107/P1107-1))," ")</f>
        <v>0.557142857142857</v>
      </c>
      <c r="S1107" s="100" t="str">
        <f aca="false">IF(N1107&gt;0,IF(O1107="","-",IF(R1107&lt;0%,"DEGROWTH","GROWTH")))</f>
        <v>GROWTH</v>
      </c>
      <c r="T1107" s="69" t="n">
        <v>60</v>
      </c>
      <c r="U1107" s="101" t="str">
        <f aca="false">IF(F1107&lt;=$V$2,"Apr","")</f>
        <v>Apr</v>
      </c>
      <c r="V1107" s="97" t="n">
        <v>60</v>
      </c>
      <c r="W1107" s="102" t="n">
        <f aca="false">K1107-V1107</f>
        <v>49</v>
      </c>
      <c r="X1107" s="103" t="n">
        <f aca="false">IFERROR(IF(U1107="Apr",(K1107/V1107-1)),0)</f>
        <v>0.816666666666667</v>
      </c>
      <c r="Y1107" s="104" t="str">
        <f aca="false">IF(T1107&gt;0,IF(U1107="","-",IF(X1107&lt;0%,"DEGROWTH","GROWTH")))</f>
        <v>GROWTH</v>
      </c>
      <c r="Z1107" s="75" t="n">
        <v>0</v>
      </c>
      <c r="AA1107" s="70"/>
      <c r="AB1107" s="70" t="s">
        <v>133</v>
      </c>
      <c r="AC1107" s="70" t="s">
        <v>130</v>
      </c>
      <c r="AD1107" s="3" t="n">
        <f aca="false">IF(K1107=0,1,0)</f>
        <v>0</v>
      </c>
      <c r="AE1107" s="76"/>
    </row>
    <row r="1108" customFormat="false" ht="14.25" hidden="false" customHeight="true" outlineLevel="0" collapsed="false">
      <c r="A1108" s="70" t="s">
        <v>130</v>
      </c>
      <c r="B1108" s="72" t="s">
        <v>108</v>
      </c>
      <c r="C1108" s="72" t="s">
        <v>372</v>
      </c>
      <c r="D1108" s="72" t="n">
        <v>1000001509</v>
      </c>
      <c r="E1108" s="73" t="s">
        <v>373</v>
      </c>
      <c r="F1108" s="74" t="n">
        <v>43276</v>
      </c>
      <c r="G1108" s="67" t="str">
        <f aca="false">IF(I1108&gt;0,"Targeted Dealer","-")</f>
        <v>Targeted Dealer</v>
      </c>
      <c r="H1108" s="67"/>
      <c r="I1108" s="68" t="n">
        <v>300</v>
      </c>
      <c r="J1108" s="68" t="n">
        <f aca="false">I1108/$J$1*($J$1-$E$1)</f>
        <v>280</v>
      </c>
      <c r="K1108" s="69" t="n">
        <v>181</v>
      </c>
      <c r="L1108" s="69" t="n">
        <f aca="false">I1108-K1108</f>
        <v>119</v>
      </c>
      <c r="M1108" s="69" t="n">
        <f aca="false">IFERROR((K1108/J1108%),"-")</f>
        <v>64.6428571428572</v>
      </c>
      <c r="N1108" s="97" t="n">
        <v>113</v>
      </c>
      <c r="O1108" s="98" t="str">
        <f aca="false">IF(F1108&lt;=$P$2,"Mar","")</f>
        <v>Mar</v>
      </c>
      <c r="P1108" s="97" t="n">
        <f aca="false">N1108</f>
        <v>113</v>
      </c>
      <c r="Q1108" s="99" t="n">
        <f aca="false">K1108-P1108</f>
        <v>68</v>
      </c>
      <c r="R1108" s="98" t="n">
        <f aca="false">IFERROR(IF(O1108="Mar",(K1108/P1108-1))," ")</f>
        <v>0.601769911504425</v>
      </c>
      <c r="S1108" s="100" t="str">
        <f aca="false">IF(N1108&gt;0,IF(O1108="","-",IF(R1108&lt;0%,"DEGROWTH","GROWTH")))</f>
        <v>GROWTH</v>
      </c>
      <c r="T1108" s="69" t="n">
        <v>288</v>
      </c>
      <c r="U1108" s="101" t="str">
        <f aca="false">IF(F1108&lt;=$V$2,"Apr","")</f>
        <v>Apr</v>
      </c>
      <c r="V1108" s="97" t="n">
        <v>288</v>
      </c>
      <c r="W1108" s="102" t="n">
        <f aca="false">K1108-V1108</f>
        <v>-107</v>
      </c>
      <c r="X1108" s="103" t="n">
        <f aca="false">IFERROR(IF(U1108="Apr",(K1108/V1108-1)),0)</f>
        <v>-0.371527777777778</v>
      </c>
      <c r="Y1108" s="104" t="str">
        <f aca="false">IF(T1108&gt;0,IF(U1108="","-",IF(X1108&lt;0%,"DEGROWTH","GROWTH")))</f>
        <v>DEGROWTH</v>
      </c>
      <c r="Z1108" s="75" t="n">
        <v>0</v>
      </c>
      <c r="AA1108" s="70"/>
      <c r="AB1108" s="70" t="s">
        <v>133</v>
      </c>
      <c r="AC1108" s="70" t="s">
        <v>130</v>
      </c>
      <c r="AD1108" s="3" t="n">
        <f aca="false">IF(K1108=0,1,0)</f>
        <v>0</v>
      </c>
      <c r="AE1108" s="76"/>
    </row>
    <row r="1109" customFormat="false" ht="14.25" hidden="false" customHeight="true" outlineLevel="0" collapsed="false">
      <c r="A1109" s="70" t="s">
        <v>130</v>
      </c>
      <c r="B1109" s="72" t="s">
        <v>108</v>
      </c>
      <c r="C1109" s="72" t="s">
        <v>2666</v>
      </c>
      <c r="D1109" s="72" t="n">
        <v>1000001483</v>
      </c>
      <c r="E1109" s="73" t="s">
        <v>2667</v>
      </c>
      <c r="F1109" s="74" t="n">
        <v>43382</v>
      </c>
      <c r="G1109" s="67" t="str">
        <f aca="false">IF(I1109&gt;0,"Targeted Dealer","-")</f>
        <v>Targeted Dealer</v>
      </c>
      <c r="H1109" s="67"/>
      <c r="I1109" s="68" t="n">
        <v>400</v>
      </c>
      <c r="J1109" s="68" t="n">
        <f aca="false">I1109/$J$1*($J$1-$E$1)</f>
        <v>373.333333333333</v>
      </c>
      <c r="K1109" s="69" t="n">
        <v>288</v>
      </c>
      <c r="L1109" s="69" t="n">
        <f aca="false">I1109-K1109</f>
        <v>112</v>
      </c>
      <c r="M1109" s="69" t="n">
        <f aca="false">IFERROR((K1109/J1109%),"-")</f>
        <v>77.1428571428571</v>
      </c>
      <c r="N1109" s="97" t="n">
        <v>404</v>
      </c>
      <c r="O1109" s="98" t="str">
        <f aca="false">IF(F1109&lt;=$P$2,"Mar","")</f>
        <v>Mar</v>
      </c>
      <c r="P1109" s="97" t="n">
        <f aca="false">N1109</f>
        <v>404</v>
      </c>
      <c r="Q1109" s="99" t="n">
        <f aca="false">K1109-P1109</f>
        <v>-116</v>
      </c>
      <c r="R1109" s="98" t="n">
        <f aca="false">IFERROR(IF(O1109="Mar",(K1109/P1109-1))," ")</f>
        <v>-0.287128712871287</v>
      </c>
      <c r="S1109" s="100" t="str">
        <f aca="false">IF(N1109&gt;0,IF(O1109="","-",IF(R1109&lt;0%,"DEGROWTH","GROWTH")))</f>
        <v>DEGROWTH</v>
      </c>
      <c r="T1109" s="69" t="n">
        <v>380</v>
      </c>
      <c r="U1109" s="101" t="str">
        <f aca="false">IF(F1109&lt;=$V$2,"Apr","")</f>
        <v>Apr</v>
      </c>
      <c r="V1109" s="97" t="n">
        <v>380</v>
      </c>
      <c r="W1109" s="102" t="n">
        <f aca="false">K1109-V1109</f>
        <v>-92</v>
      </c>
      <c r="X1109" s="103" t="n">
        <f aca="false">IFERROR(IF(U1109="Apr",(K1109/V1109-1)),0)</f>
        <v>-0.242105263157895</v>
      </c>
      <c r="Y1109" s="104" t="str">
        <f aca="false">IF(T1109&gt;0,IF(U1109="","-",IF(X1109&lt;0%,"DEGROWTH","GROWTH")))</f>
        <v>DEGROWTH</v>
      </c>
      <c r="Z1109" s="75" t="n">
        <v>0</v>
      </c>
      <c r="AA1109" s="70"/>
      <c r="AB1109" s="70" t="s">
        <v>133</v>
      </c>
      <c r="AC1109" s="70" t="s">
        <v>130</v>
      </c>
      <c r="AD1109" s="3" t="n">
        <f aca="false">IF(K1109=0,1,0)</f>
        <v>0</v>
      </c>
      <c r="AE1109" s="76"/>
    </row>
    <row r="1110" customFormat="false" ht="14.25" hidden="false" customHeight="true" outlineLevel="0" collapsed="false">
      <c r="A1110" s="70" t="s">
        <v>130</v>
      </c>
      <c r="B1110" s="72" t="s">
        <v>108</v>
      </c>
      <c r="C1110" s="72" t="s">
        <v>2668</v>
      </c>
      <c r="D1110" s="72" t="n">
        <v>1000001490</v>
      </c>
      <c r="E1110" s="73" t="s">
        <v>2669</v>
      </c>
      <c r="F1110" s="74" t="n">
        <v>43530</v>
      </c>
      <c r="G1110" s="67" t="str">
        <f aca="false">IF(I1110&gt;0,"Targeted Dealer","-")</f>
        <v>Targeted Dealer</v>
      </c>
      <c r="H1110" s="67"/>
      <c r="I1110" s="68" t="n">
        <v>332.5</v>
      </c>
      <c r="J1110" s="68" t="n">
        <f aca="false">I1110/$J$1*($J$1-$E$1)</f>
        <v>310.333333333333</v>
      </c>
      <c r="K1110" s="69" t="n">
        <v>335</v>
      </c>
      <c r="L1110" s="69" t="n">
        <f aca="false">I1110-K1110</f>
        <v>-2.5</v>
      </c>
      <c r="M1110" s="69" t="n">
        <f aca="false">IFERROR((K1110/J1110%),"-")</f>
        <v>107.948442534909</v>
      </c>
      <c r="N1110" s="97" t="n">
        <v>190</v>
      </c>
      <c r="O1110" s="98" t="str">
        <f aca="false">IF(F1110&lt;=$P$2,"Mar","")</f>
        <v>Mar</v>
      </c>
      <c r="P1110" s="97" t="n">
        <f aca="false">N1110</f>
        <v>190</v>
      </c>
      <c r="Q1110" s="99" t="n">
        <f aca="false">K1110-P1110</f>
        <v>145</v>
      </c>
      <c r="R1110" s="98" t="n">
        <f aca="false">IFERROR(IF(O1110="Mar",(K1110/P1110-1))," ")</f>
        <v>0.763157894736842</v>
      </c>
      <c r="S1110" s="100" t="str">
        <f aca="false">IF(N1110&gt;0,IF(O1110="","-",IF(R1110&lt;0%,"DEGROWTH","GROWTH")))</f>
        <v>GROWTH</v>
      </c>
      <c r="T1110" s="69" t="n">
        <v>305</v>
      </c>
      <c r="U1110" s="101" t="str">
        <f aca="false">IF(F1110&lt;=$V$2,"Apr","")</f>
        <v>Apr</v>
      </c>
      <c r="V1110" s="97" t="n">
        <v>305</v>
      </c>
      <c r="W1110" s="102" t="n">
        <f aca="false">K1110-V1110</f>
        <v>30</v>
      </c>
      <c r="X1110" s="103" t="n">
        <f aca="false">IFERROR(IF(U1110="Apr",(K1110/V1110-1)),0)</f>
        <v>0.098360655737705</v>
      </c>
      <c r="Y1110" s="104" t="str">
        <f aca="false">IF(T1110&gt;0,IF(U1110="","-",IF(X1110&lt;0%,"DEGROWTH","GROWTH")))</f>
        <v>GROWTH</v>
      </c>
      <c r="Z1110" s="75" t="n">
        <v>0</v>
      </c>
      <c r="AA1110" s="70"/>
      <c r="AB1110" s="70" t="s">
        <v>133</v>
      </c>
      <c r="AC1110" s="70" t="s">
        <v>130</v>
      </c>
      <c r="AD1110" s="3" t="n">
        <f aca="false">IF(K1110=0,1,0)</f>
        <v>0</v>
      </c>
      <c r="AE1110" s="76"/>
    </row>
    <row r="1111" customFormat="false" ht="14.25" hidden="false" customHeight="true" outlineLevel="0" collapsed="false">
      <c r="A1111" s="70" t="s">
        <v>130</v>
      </c>
      <c r="B1111" s="72" t="s">
        <v>108</v>
      </c>
      <c r="C1111" s="72" t="s">
        <v>374</v>
      </c>
      <c r="D1111" s="72" t="n">
        <v>1000001494</v>
      </c>
      <c r="E1111" s="73" t="s">
        <v>375</v>
      </c>
      <c r="F1111" s="74" t="n">
        <v>43875</v>
      </c>
      <c r="G1111" s="67" t="str">
        <f aca="false">IF(I1111&gt;0,"Targeted Dealer","-")</f>
        <v>Targeted Dealer</v>
      </c>
      <c r="H1111" s="67"/>
      <c r="I1111" s="68" t="n">
        <v>150.5</v>
      </c>
      <c r="J1111" s="68" t="n">
        <f aca="false">I1111/$J$1*($J$1-$E$1)</f>
        <v>140.466666666667</v>
      </c>
      <c r="K1111" s="69" t="n">
        <v>165</v>
      </c>
      <c r="L1111" s="69" t="n">
        <f aca="false">I1111-K1111</f>
        <v>-14.5</v>
      </c>
      <c r="M1111" s="69" t="n">
        <f aca="false">IFERROR((K1111/J1111%),"-")</f>
        <v>117.465590887518</v>
      </c>
      <c r="N1111" s="97" t="n">
        <v>76</v>
      </c>
      <c r="O1111" s="98" t="str">
        <f aca="false">IF(F1111&lt;=$P$2,"Mar","")</f>
        <v>Mar</v>
      </c>
      <c r="P1111" s="97" t="n">
        <f aca="false">N1111</f>
        <v>76</v>
      </c>
      <c r="Q1111" s="99" t="n">
        <f aca="false">K1111-P1111</f>
        <v>89</v>
      </c>
      <c r="R1111" s="98" t="n">
        <f aca="false">IFERROR(IF(O1111="Mar",(K1111/P1111-1))," ")</f>
        <v>1.17105263157895</v>
      </c>
      <c r="S1111" s="100" t="str">
        <f aca="false">IF(N1111&gt;0,IF(O1111="","-",IF(R1111&lt;0%,"DEGROWTH","GROWTH")))</f>
        <v>GROWTH</v>
      </c>
      <c r="T1111" s="69" t="n">
        <v>95</v>
      </c>
      <c r="U1111" s="101" t="str">
        <f aca="false">IF(F1111&lt;=$V$2,"Apr","")</f>
        <v>Apr</v>
      </c>
      <c r="V1111" s="97" t="n">
        <v>95</v>
      </c>
      <c r="W1111" s="102" t="n">
        <f aca="false">K1111-V1111</f>
        <v>70</v>
      </c>
      <c r="X1111" s="103" t="n">
        <f aca="false">IFERROR(IF(U1111="Apr",(K1111/V1111-1)),0)</f>
        <v>0.736842105263158</v>
      </c>
      <c r="Y1111" s="104" t="str">
        <f aca="false">IF(T1111&gt;0,IF(U1111="","-",IF(X1111&lt;0%,"DEGROWTH","GROWTH")))</f>
        <v>GROWTH</v>
      </c>
      <c r="Z1111" s="75" t="n">
        <v>0</v>
      </c>
      <c r="AA1111" s="70"/>
      <c r="AB1111" s="70" t="s">
        <v>133</v>
      </c>
      <c r="AC1111" s="70" t="s">
        <v>130</v>
      </c>
      <c r="AD1111" s="3" t="n">
        <f aca="false">IF(K1111=0,1,0)</f>
        <v>0</v>
      </c>
      <c r="AE1111" s="76"/>
    </row>
    <row r="1112" customFormat="false" ht="14.25" hidden="false" customHeight="true" outlineLevel="0" collapsed="false">
      <c r="A1112" s="70" t="s">
        <v>130</v>
      </c>
      <c r="B1112" s="72" t="s">
        <v>108</v>
      </c>
      <c r="C1112" s="72" t="s">
        <v>2670</v>
      </c>
      <c r="D1112" s="72" t="n">
        <v>1000001484</v>
      </c>
      <c r="E1112" s="73" t="s">
        <v>2671</v>
      </c>
      <c r="F1112" s="74" t="n">
        <v>43880</v>
      </c>
      <c r="G1112" s="67" t="str">
        <f aca="false">IF(I1112&gt;0,"Targeted Dealer","-")</f>
        <v>Targeted Dealer</v>
      </c>
      <c r="H1112" s="67"/>
      <c r="I1112" s="68" t="n">
        <v>1200</v>
      </c>
      <c r="J1112" s="68" t="n">
        <f aca="false">I1112/$J$1*($J$1-$E$1)</f>
        <v>1120</v>
      </c>
      <c r="K1112" s="69" t="n">
        <v>771</v>
      </c>
      <c r="L1112" s="69" t="n">
        <f aca="false">I1112-K1112</f>
        <v>429</v>
      </c>
      <c r="M1112" s="69" t="n">
        <f aca="false">IFERROR((K1112/J1112%),"-")</f>
        <v>68.8392857142857</v>
      </c>
      <c r="N1112" s="97" t="n">
        <v>513</v>
      </c>
      <c r="O1112" s="98" t="str">
        <f aca="false">IF(F1112&lt;=$P$2,"Mar","")</f>
        <v>Mar</v>
      </c>
      <c r="P1112" s="97" t="n">
        <f aca="false">N1112</f>
        <v>513</v>
      </c>
      <c r="Q1112" s="99" t="n">
        <f aca="false">K1112-P1112</f>
        <v>258</v>
      </c>
      <c r="R1112" s="98" t="n">
        <f aca="false">IFERROR(IF(O1112="Mar",(K1112/P1112-1))," ")</f>
        <v>0.502923976608187</v>
      </c>
      <c r="S1112" s="100" t="str">
        <f aca="false">IF(N1112&gt;0,IF(O1112="","-",IF(R1112&lt;0%,"DEGROWTH","GROWTH")))</f>
        <v>GROWTH</v>
      </c>
      <c r="T1112" s="69" t="n">
        <v>1067</v>
      </c>
      <c r="U1112" s="101" t="str">
        <f aca="false">IF(F1112&lt;=$V$2,"Apr","")</f>
        <v>Apr</v>
      </c>
      <c r="V1112" s="97" t="n">
        <v>1067</v>
      </c>
      <c r="W1112" s="102" t="n">
        <f aca="false">K1112-V1112</f>
        <v>-296</v>
      </c>
      <c r="X1112" s="103" t="n">
        <f aca="false">IFERROR(IF(U1112="Apr",(K1112/V1112-1)),0)</f>
        <v>-0.277413308341143</v>
      </c>
      <c r="Y1112" s="104" t="str">
        <f aca="false">IF(T1112&gt;0,IF(U1112="","-",IF(X1112&lt;0%,"DEGROWTH","GROWTH")))</f>
        <v>DEGROWTH</v>
      </c>
      <c r="Z1112" s="75" t="n">
        <v>0</v>
      </c>
      <c r="AA1112" s="70"/>
      <c r="AB1112" s="70" t="s">
        <v>133</v>
      </c>
      <c r="AC1112" s="70" t="s">
        <v>130</v>
      </c>
      <c r="AD1112" s="3" t="n">
        <f aca="false">IF(K1112=0,1,0)</f>
        <v>0</v>
      </c>
      <c r="AE1112" s="76"/>
    </row>
    <row r="1113" customFormat="false" ht="14.25" hidden="false" customHeight="true" outlineLevel="0" collapsed="false">
      <c r="A1113" s="70" t="s">
        <v>130</v>
      </c>
      <c r="B1113" s="72" t="s">
        <v>108</v>
      </c>
      <c r="C1113" s="72" t="s">
        <v>2672</v>
      </c>
      <c r="D1113" s="72" t="n">
        <v>1000001511</v>
      </c>
      <c r="E1113" s="73" t="s">
        <v>2673</v>
      </c>
      <c r="F1113" s="74" t="n">
        <v>43882</v>
      </c>
      <c r="G1113" s="67" t="str">
        <f aca="false">IF(I1113&gt;0,"Targeted Dealer","-")</f>
        <v>Targeted Dealer</v>
      </c>
      <c r="H1113" s="67"/>
      <c r="I1113" s="68" t="n">
        <v>375</v>
      </c>
      <c r="J1113" s="68" t="n">
        <f aca="false">I1113/$J$1*($J$1-$E$1)</f>
        <v>350</v>
      </c>
      <c r="K1113" s="69" t="n">
        <v>1500.25</v>
      </c>
      <c r="L1113" s="69" t="n">
        <f aca="false">I1113-K1113</f>
        <v>-1125.25</v>
      </c>
      <c r="M1113" s="69" t="n">
        <f aca="false">IFERROR((K1113/J1113%),"-")</f>
        <v>428.642857142857</v>
      </c>
      <c r="N1113" s="97" t="n">
        <v>1208.25</v>
      </c>
      <c r="O1113" s="98" t="str">
        <f aca="false">IF(F1113&lt;=$P$2,"Mar","")</f>
        <v>Mar</v>
      </c>
      <c r="P1113" s="97" t="n">
        <f aca="false">N1113</f>
        <v>1208.25</v>
      </c>
      <c r="Q1113" s="99" t="n">
        <f aca="false">K1113-P1113</f>
        <v>292</v>
      </c>
      <c r="R1113" s="98" t="n">
        <f aca="false">IFERROR(IF(O1113="Mar",(K1113/P1113-1))," ")</f>
        <v>0.241671839437203</v>
      </c>
      <c r="S1113" s="100" t="str">
        <f aca="false">IF(N1113&gt;0,IF(O1113="","-",IF(R1113&lt;0%,"DEGROWTH","GROWTH")))</f>
        <v>GROWTH</v>
      </c>
      <c r="T1113" s="69" t="n">
        <v>276</v>
      </c>
      <c r="U1113" s="101" t="str">
        <f aca="false">IF(F1113&lt;=$V$2,"Apr","")</f>
        <v>Apr</v>
      </c>
      <c r="V1113" s="97" t="n">
        <v>276</v>
      </c>
      <c r="W1113" s="102" t="n">
        <f aca="false">K1113-V1113</f>
        <v>1224.25</v>
      </c>
      <c r="X1113" s="103" t="n">
        <f aca="false">IFERROR(IF(U1113="Apr",(K1113/V1113-1)),0)</f>
        <v>4.4356884057971</v>
      </c>
      <c r="Y1113" s="104" t="str">
        <f aca="false">IF(T1113&gt;0,IF(U1113="","-",IF(X1113&lt;0%,"DEGROWTH","GROWTH")))</f>
        <v>GROWTH</v>
      </c>
      <c r="Z1113" s="75" t="n">
        <v>0</v>
      </c>
      <c r="AA1113" s="70"/>
      <c r="AB1113" s="70" t="s">
        <v>133</v>
      </c>
      <c r="AC1113" s="70" t="s">
        <v>130</v>
      </c>
      <c r="AD1113" s="3" t="n">
        <f aca="false">IF(K1113=0,1,0)</f>
        <v>0</v>
      </c>
      <c r="AE1113" s="76"/>
    </row>
    <row r="1114" customFormat="false" ht="14.25" hidden="false" customHeight="true" outlineLevel="0" collapsed="false">
      <c r="A1114" s="70" t="s">
        <v>130</v>
      </c>
      <c r="B1114" s="72" t="s">
        <v>108</v>
      </c>
      <c r="C1114" s="72" t="s">
        <v>2674</v>
      </c>
      <c r="D1114" s="72" t="n">
        <v>1000001485</v>
      </c>
      <c r="E1114" s="73" t="s">
        <v>2675</v>
      </c>
      <c r="F1114" s="74" t="n">
        <v>43977</v>
      </c>
      <c r="G1114" s="67" t="str">
        <f aca="false">IF(I1114&gt;0,"Targeted Dealer","-")</f>
        <v>Targeted Dealer</v>
      </c>
      <c r="H1114" s="67"/>
      <c r="I1114" s="68" t="n">
        <v>200</v>
      </c>
      <c r="J1114" s="68" t="n">
        <f aca="false">I1114/$J$1*($J$1-$E$1)</f>
        <v>186.666666666667</v>
      </c>
      <c r="K1114" s="69" t="n">
        <v>120</v>
      </c>
      <c r="L1114" s="69" t="n">
        <f aca="false">I1114-K1114</f>
        <v>80</v>
      </c>
      <c r="M1114" s="69" t="n">
        <f aca="false">IFERROR((K1114/J1114%),"-")</f>
        <v>64.2857142857143</v>
      </c>
      <c r="N1114" s="97" t="n">
        <v>155</v>
      </c>
      <c r="O1114" s="98" t="str">
        <f aca="false">IF(F1114&lt;=$P$2,"Mar","")</f>
        <v>Mar</v>
      </c>
      <c r="P1114" s="97" t="n">
        <f aca="false">N1114</f>
        <v>155</v>
      </c>
      <c r="Q1114" s="99" t="n">
        <f aca="false">K1114-P1114</f>
        <v>-35</v>
      </c>
      <c r="R1114" s="98" t="n">
        <f aca="false">IFERROR(IF(O1114="Mar",(K1114/P1114-1))," ")</f>
        <v>-0.225806451612903</v>
      </c>
      <c r="S1114" s="100" t="str">
        <f aca="false">IF(N1114&gt;0,IF(O1114="","-",IF(R1114&lt;0%,"DEGROWTH","GROWTH")))</f>
        <v>DEGROWTH</v>
      </c>
      <c r="T1114" s="69" t="n">
        <v>100</v>
      </c>
      <c r="U1114" s="101" t="str">
        <f aca="false">IF(F1114&lt;=$V$2,"Apr","")</f>
        <v>Apr</v>
      </c>
      <c r="V1114" s="97" t="n">
        <v>100</v>
      </c>
      <c r="W1114" s="102" t="n">
        <f aca="false">K1114-V1114</f>
        <v>20</v>
      </c>
      <c r="X1114" s="103" t="n">
        <f aca="false">IFERROR(IF(U1114="Apr",(K1114/V1114-1)),0)</f>
        <v>0.2</v>
      </c>
      <c r="Y1114" s="104" t="str">
        <f aca="false">IF(T1114&gt;0,IF(U1114="","-",IF(X1114&lt;0%,"DEGROWTH","GROWTH")))</f>
        <v>GROWTH</v>
      </c>
      <c r="Z1114" s="75" t="n">
        <v>0</v>
      </c>
      <c r="AA1114" s="70"/>
      <c r="AB1114" s="70" t="s">
        <v>133</v>
      </c>
      <c r="AC1114" s="70" t="s">
        <v>130</v>
      </c>
      <c r="AD1114" s="3" t="n">
        <f aca="false">IF(K1114=0,1,0)</f>
        <v>0</v>
      </c>
      <c r="AE1114" s="76"/>
    </row>
    <row r="1115" customFormat="false" ht="14.25" hidden="false" customHeight="true" outlineLevel="0" collapsed="false">
      <c r="A1115" s="70" t="s">
        <v>130</v>
      </c>
      <c r="B1115" s="72" t="s">
        <v>108</v>
      </c>
      <c r="C1115" s="72" t="s">
        <v>2676</v>
      </c>
      <c r="D1115" s="72" t="n">
        <v>1000001486</v>
      </c>
      <c r="E1115" s="73" t="s">
        <v>2677</v>
      </c>
      <c r="F1115" s="74" t="n">
        <v>44030</v>
      </c>
      <c r="G1115" s="67" t="str">
        <f aca="false">IF(I1115&gt;0,"Targeted Dealer","-")</f>
        <v>Targeted Dealer</v>
      </c>
      <c r="H1115" s="67"/>
      <c r="I1115" s="68" t="n">
        <v>325</v>
      </c>
      <c r="J1115" s="68" t="n">
        <f aca="false">I1115/$J$1*($J$1-$E$1)</f>
        <v>303.333333333333</v>
      </c>
      <c r="K1115" s="69" t="n">
        <v>435</v>
      </c>
      <c r="L1115" s="69" t="n">
        <f aca="false">I1115-K1115</f>
        <v>-110</v>
      </c>
      <c r="M1115" s="69" t="n">
        <f aca="false">IFERROR((K1115/J1115%),"-")</f>
        <v>143.406593406593</v>
      </c>
      <c r="N1115" s="97" t="n">
        <v>400</v>
      </c>
      <c r="O1115" s="98" t="str">
        <f aca="false">IF(F1115&lt;=$P$2,"Mar","")</f>
        <v>Mar</v>
      </c>
      <c r="P1115" s="97" t="n">
        <f aca="false">N1115</f>
        <v>400</v>
      </c>
      <c r="Q1115" s="99" t="n">
        <f aca="false">K1115-P1115</f>
        <v>35</v>
      </c>
      <c r="R1115" s="98" t="n">
        <f aca="false">IFERROR(IF(O1115="Mar",(K1115/P1115-1))," ")</f>
        <v>0.0874999999999999</v>
      </c>
      <c r="S1115" s="100" t="str">
        <f aca="false">IF(N1115&gt;0,IF(O1115="","-",IF(R1115&lt;0%,"DEGROWTH","GROWTH")))</f>
        <v>GROWTH</v>
      </c>
      <c r="T1115" s="69" t="n">
        <v>290</v>
      </c>
      <c r="U1115" s="101" t="str">
        <f aca="false">IF(F1115&lt;=$V$2,"Apr","")</f>
        <v>Apr</v>
      </c>
      <c r="V1115" s="97" t="n">
        <v>290</v>
      </c>
      <c r="W1115" s="102" t="n">
        <f aca="false">K1115-V1115</f>
        <v>145</v>
      </c>
      <c r="X1115" s="103" t="n">
        <f aca="false">IFERROR(IF(U1115="Apr",(K1115/V1115-1)),0)</f>
        <v>0.5</v>
      </c>
      <c r="Y1115" s="104" t="str">
        <f aca="false">IF(T1115&gt;0,IF(U1115="","-",IF(X1115&lt;0%,"DEGROWTH","GROWTH")))</f>
        <v>GROWTH</v>
      </c>
      <c r="Z1115" s="75" t="n">
        <v>0</v>
      </c>
      <c r="AA1115" s="70"/>
      <c r="AB1115" s="70" t="s">
        <v>133</v>
      </c>
      <c r="AC1115" s="70" t="s">
        <v>130</v>
      </c>
      <c r="AD1115" s="3" t="n">
        <f aca="false">IF(K1115=0,1,0)</f>
        <v>0</v>
      </c>
      <c r="AE1115" s="76"/>
    </row>
    <row r="1116" customFormat="false" ht="14.25" hidden="false" customHeight="true" outlineLevel="0" collapsed="false">
      <c r="A1116" s="70" t="s">
        <v>130</v>
      </c>
      <c r="B1116" s="72" t="s">
        <v>108</v>
      </c>
      <c r="C1116" s="72" t="s">
        <v>2678</v>
      </c>
      <c r="D1116" s="72" t="n">
        <v>1000002006</v>
      </c>
      <c r="E1116" s="73" t="s">
        <v>2679</v>
      </c>
      <c r="F1116" s="74" t="n">
        <v>44478</v>
      </c>
      <c r="G1116" s="67" t="str">
        <f aca="false">IF(I1116&gt;0,"Targeted Dealer","-")</f>
        <v>Targeted Dealer</v>
      </c>
      <c r="H1116" s="67"/>
      <c r="I1116" s="68" t="n">
        <v>200</v>
      </c>
      <c r="J1116" s="68" t="n">
        <f aca="false">I1116/$J$1*($J$1-$E$1)</f>
        <v>186.666666666667</v>
      </c>
      <c r="K1116" s="69" t="n">
        <v>120</v>
      </c>
      <c r="L1116" s="69" t="n">
        <f aca="false">I1116-K1116</f>
        <v>80</v>
      </c>
      <c r="M1116" s="69" t="n">
        <f aca="false">IFERROR((K1116/J1116%),"-")</f>
        <v>64.2857142857143</v>
      </c>
      <c r="N1116" s="97" t="n">
        <v>22.5</v>
      </c>
      <c r="O1116" s="98" t="str">
        <f aca="false">IF(F1116&lt;=$P$2,"Mar","")</f>
        <v>Mar</v>
      </c>
      <c r="P1116" s="97" t="n">
        <f aca="false">N1116</f>
        <v>22.5</v>
      </c>
      <c r="Q1116" s="99" t="n">
        <f aca="false">K1116-P1116</f>
        <v>97.5</v>
      </c>
      <c r="R1116" s="98" t="n">
        <f aca="false">IFERROR(IF(O1116="Mar",(K1116/P1116-1))," ")</f>
        <v>4.33333333333333</v>
      </c>
      <c r="S1116" s="100" t="str">
        <f aca="false">IF(N1116&gt;0,IF(O1116="","-",IF(R1116&lt;0%,"DEGROWTH","GROWTH")))</f>
        <v>GROWTH</v>
      </c>
      <c r="T1116" s="69" t="n">
        <v>0</v>
      </c>
      <c r="U1116" s="101" t="str">
        <f aca="false">IF(F1116&lt;=$V$2,"Apr","")</f>
        <v>Apr</v>
      </c>
      <c r="V1116" s="97" t="n">
        <v>0</v>
      </c>
      <c r="W1116" s="102" t="n">
        <f aca="false">K1116-V1116</f>
        <v>120</v>
      </c>
      <c r="X1116" s="103" t="n">
        <f aca="false">IFERROR(IF(U1116="Apr",(K1116/V1116-1)),0)</f>
        <v>0</v>
      </c>
      <c r="Y1116" s="106" t="b">
        <f aca="false">IF(T1116&gt;0,IF(U1116="","-",IF(X1116&lt;0%,"DEGROWTH","GROWTH")))</f>
        <v>0</v>
      </c>
      <c r="Z1116" s="75" t="n">
        <v>0</v>
      </c>
      <c r="AA1116" s="70"/>
      <c r="AB1116" s="70" t="s">
        <v>133</v>
      </c>
      <c r="AC1116" s="70" t="s">
        <v>130</v>
      </c>
      <c r="AD1116" s="3" t="n">
        <f aca="false">IF(K1116=0,1,0)</f>
        <v>0</v>
      </c>
      <c r="AE1116" s="76"/>
    </row>
    <row r="1117" customFormat="false" ht="14.25" hidden="false" customHeight="true" outlineLevel="0" collapsed="false">
      <c r="A1117" s="70" t="s">
        <v>130</v>
      </c>
      <c r="B1117" s="72" t="s">
        <v>108</v>
      </c>
      <c r="C1117" s="72" t="s">
        <v>2680</v>
      </c>
      <c r="D1117" s="72" t="n">
        <v>1000002041</v>
      </c>
      <c r="E1117" s="73" t="s">
        <v>2681</v>
      </c>
      <c r="F1117" s="74" t="n">
        <v>44501</v>
      </c>
      <c r="G1117" s="67" t="str">
        <f aca="false">IF(I1117&gt;0,"Targeted Dealer","-")</f>
        <v>Targeted Dealer</v>
      </c>
      <c r="H1117" s="67"/>
      <c r="I1117" s="68" t="n">
        <v>250</v>
      </c>
      <c r="J1117" s="68" t="n">
        <f aca="false">I1117/$J$1*($J$1-$E$1)</f>
        <v>233.333333333333</v>
      </c>
      <c r="K1117" s="69" t="n">
        <v>250</v>
      </c>
      <c r="L1117" s="69" t="n">
        <f aca="false">I1117-K1117</f>
        <v>0</v>
      </c>
      <c r="M1117" s="69" t="n">
        <f aca="false">IFERROR((K1117/J1117%),"-")</f>
        <v>107.142857142857</v>
      </c>
      <c r="N1117" s="97" t="n">
        <v>125</v>
      </c>
      <c r="O1117" s="98" t="str">
        <f aca="false">IF(F1117&lt;=$P$2,"Mar","")</f>
        <v>Mar</v>
      </c>
      <c r="P1117" s="97" t="n">
        <f aca="false">N1117</f>
        <v>125</v>
      </c>
      <c r="Q1117" s="99" t="n">
        <f aca="false">K1117-P1117</f>
        <v>125</v>
      </c>
      <c r="R1117" s="98" t="n">
        <f aca="false">IFERROR(IF(O1117="Mar",(K1117/P1117-1))," ")</f>
        <v>1</v>
      </c>
      <c r="S1117" s="100" t="str">
        <f aca="false">IF(N1117&gt;0,IF(O1117="","-",IF(R1117&lt;0%,"DEGROWTH","GROWTH")))</f>
        <v>GROWTH</v>
      </c>
      <c r="T1117" s="69" t="n">
        <v>170</v>
      </c>
      <c r="U1117" s="101" t="str">
        <f aca="false">IF(F1117&lt;=$V$2,"Apr","")</f>
        <v>Apr</v>
      </c>
      <c r="V1117" s="97" t="n">
        <v>170</v>
      </c>
      <c r="W1117" s="102" t="n">
        <f aca="false">K1117-V1117</f>
        <v>80</v>
      </c>
      <c r="X1117" s="103" t="n">
        <f aca="false">IFERROR(IF(U1117="Apr",(K1117/V1117-1)),0)</f>
        <v>0.470588235294118</v>
      </c>
      <c r="Y1117" s="104" t="str">
        <f aca="false">IF(T1117&gt;0,IF(U1117="","-",IF(X1117&lt;0%,"DEGROWTH","GROWTH")))</f>
        <v>GROWTH</v>
      </c>
      <c r="Z1117" s="75" t="n">
        <v>0</v>
      </c>
      <c r="AA1117" s="70"/>
      <c r="AB1117" s="70" t="s">
        <v>133</v>
      </c>
      <c r="AC1117" s="70" t="s">
        <v>130</v>
      </c>
      <c r="AD1117" s="3" t="n">
        <f aca="false">IF(K1117=0,1,0)</f>
        <v>0</v>
      </c>
      <c r="AE1117" s="76"/>
    </row>
    <row r="1118" customFormat="false" ht="14.25" hidden="false" customHeight="true" outlineLevel="0" collapsed="false">
      <c r="A1118" s="70" t="s">
        <v>130</v>
      </c>
      <c r="B1118" s="72" t="s">
        <v>108</v>
      </c>
      <c r="C1118" s="72" t="s">
        <v>2682</v>
      </c>
      <c r="D1118" s="72" t="n">
        <v>1000002044</v>
      </c>
      <c r="E1118" s="73" t="s">
        <v>2683</v>
      </c>
      <c r="F1118" s="74" t="n">
        <v>44501</v>
      </c>
      <c r="G1118" s="67" t="str">
        <f aca="false">IF(I1118&gt;0,"Targeted Dealer","-")</f>
        <v>Targeted Dealer</v>
      </c>
      <c r="H1118" s="67"/>
      <c r="I1118" s="68" t="n">
        <v>920</v>
      </c>
      <c r="J1118" s="68" t="n">
        <f aca="false">I1118/$J$1*($J$1-$E$1)</f>
        <v>858.666666666667</v>
      </c>
      <c r="K1118" s="69" t="n">
        <v>897</v>
      </c>
      <c r="L1118" s="69" t="n">
        <f aca="false">I1118-K1118</f>
        <v>23</v>
      </c>
      <c r="M1118" s="69" t="n">
        <f aca="false">IFERROR((K1118/J1118%),"-")</f>
        <v>104.464285714286</v>
      </c>
      <c r="N1118" s="97" t="n">
        <v>466</v>
      </c>
      <c r="O1118" s="98" t="str">
        <f aca="false">IF(F1118&lt;=$P$2,"Mar","")</f>
        <v>Mar</v>
      </c>
      <c r="P1118" s="97" t="n">
        <f aca="false">N1118</f>
        <v>466</v>
      </c>
      <c r="Q1118" s="99" t="n">
        <f aca="false">K1118-P1118</f>
        <v>431</v>
      </c>
      <c r="R1118" s="98" t="n">
        <f aca="false">IFERROR(IF(O1118="Mar",(K1118/P1118-1))," ")</f>
        <v>0.924892703862661</v>
      </c>
      <c r="S1118" s="100" t="str">
        <f aca="false">IF(N1118&gt;0,IF(O1118="","-",IF(R1118&lt;0%,"DEGROWTH","GROWTH")))</f>
        <v>GROWTH</v>
      </c>
      <c r="T1118" s="69" t="n">
        <v>1298.25</v>
      </c>
      <c r="U1118" s="101" t="str">
        <f aca="false">IF(F1118&lt;=$V$2,"Apr","")</f>
        <v>Apr</v>
      </c>
      <c r="V1118" s="97" t="n">
        <v>1298.25</v>
      </c>
      <c r="W1118" s="102" t="n">
        <f aca="false">K1118-V1118</f>
        <v>-401.25</v>
      </c>
      <c r="X1118" s="103" t="n">
        <f aca="false">IFERROR(IF(U1118="Apr",(K1118/V1118-1)),0)</f>
        <v>-0.309069901790872</v>
      </c>
      <c r="Y1118" s="104" t="str">
        <f aca="false">IF(T1118&gt;0,IF(U1118="","-",IF(X1118&lt;0%,"DEGROWTH","GROWTH")))</f>
        <v>DEGROWTH</v>
      </c>
      <c r="Z1118" s="75" t="n">
        <v>0</v>
      </c>
      <c r="AA1118" s="70"/>
      <c r="AB1118" s="70" t="s">
        <v>133</v>
      </c>
      <c r="AC1118" s="70" t="s">
        <v>130</v>
      </c>
      <c r="AD1118" s="3" t="n">
        <f aca="false">IF(K1118=0,1,0)</f>
        <v>0</v>
      </c>
      <c r="AE1118" s="76"/>
    </row>
    <row r="1119" customFormat="false" ht="14.25" hidden="false" customHeight="true" outlineLevel="0" collapsed="false">
      <c r="A1119" s="70" t="s">
        <v>130</v>
      </c>
      <c r="B1119" s="72" t="s">
        <v>108</v>
      </c>
      <c r="C1119" s="72" t="s">
        <v>2684</v>
      </c>
      <c r="D1119" s="72" t="n">
        <v>1000002851</v>
      </c>
      <c r="E1119" s="73" t="s">
        <v>2685</v>
      </c>
      <c r="F1119" s="74" t="n">
        <v>44744</v>
      </c>
      <c r="G1119" s="67" t="str">
        <f aca="false">IF(I1119&gt;0,"Targeted Dealer","-")</f>
        <v>Targeted Dealer</v>
      </c>
      <c r="H1119" s="67"/>
      <c r="I1119" s="68" t="n">
        <v>150</v>
      </c>
      <c r="J1119" s="68" t="n">
        <f aca="false">I1119/$J$1*($J$1-$E$1)</f>
        <v>140</v>
      </c>
      <c r="K1119" s="69" t="n">
        <v>235</v>
      </c>
      <c r="L1119" s="69" t="n">
        <f aca="false">I1119-K1119</f>
        <v>-85</v>
      </c>
      <c r="M1119" s="69" t="n">
        <f aca="false">IFERROR((K1119/J1119%),"-")</f>
        <v>167.857142857143</v>
      </c>
      <c r="N1119" s="97" t="n">
        <v>125</v>
      </c>
      <c r="O1119" s="98" t="str">
        <f aca="false">IF(F1119&lt;=$P$2,"Mar","")</f>
        <v>Mar</v>
      </c>
      <c r="P1119" s="97" t="n">
        <f aca="false">N1119</f>
        <v>125</v>
      </c>
      <c r="Q1119" s="99" t="n">
        <f aca="false">K1119-P1119</f>
        <v>110</v>
      </c>
      <c r="R1119" s="98" t="n">
        <f aca="false">IFERROR(IF(O1119="Mar",(K1119/P1119-1))," ")</f>
        <v>0.88</v>
      </c>
      <c r="S1119" s="100" t="str">
        <f aca="false">IF(N1119&gt;0,IF(O1119="","-",IF(R1119&lt;0%,"DEGROWTH","GROWTH")))</f>
        <v>GROWTH</v>
      </c>
      <c r="T1119" s="69" t="n">
        <v>85</v>
      </c>
      <c r="U1119" s="101" t="str">
        <f aca="false">IF(F1119&lt;=$V$2,"Apr","")</f>
        <v>Apr</v>
      </c>
      <c r="V1119" s="97" t="n">
        <v>85</v>
      </c>
      <c r="W1119" s="102" t="n">
        <f aca="false">K1119-V1119</f>
        <v>150</v>
      </c>
      <c r="X1119" s="103" t="n">
        <f aca="false">IFERROR(IF(U1119="Apr",(K1119/V1119-1)),0)</f>
        <v>1.76470588235294</v>
      </c>
      <c r="Y1119" s="104" t="str">
        <f aca="false">IF(T1119&gt;0,IF(U1119="","-",IF(X1119&lt;0%,"DEGROWTH","GROWTH")))</f>
        <v>GROWTH</v>
      </c>
      <c r="Z1119" s="75" t="n">
        <v>0</v>
      </c>
      <c r="AA1119" s="70"/>
      <c r="AB1119" s="70" t="s">
        <v>133</v>
      </c>
      <c r="AC1119" s="70" t="s">
        <v>130</v>
      </c>
      <c r="AD1119" s="3" t="n">
        <f aca="false">IF(K1119=0,1,0)</f>
        <v>0</v>
      </c>
      <c r="AE1119" s="76"/>
    </row>
    <row r="1120" customFormat="false" ht="14.25" hidden="false" customHeight="true" outlineLevel="0" collapsed="false">
      <c r="A1120" s="70" t="s">
        <v>130</v>
      </c>
      <c r="B1120" s="72" t="s">
        <v>108</v>
      </c>
      <c r="C1120" s="72" t="s">
        <v>2686</v>
      </c>
      <c r="D1120" s="72" t="n">
        <v>1000002867</v>
      </c>
      <c r="E1120" s="73" t="s">
        <v>2687</v>
      </c>
      <c r="F1120" s="74" t="n">
        <v>44768</v>
      </c>
      <c r="G1120" s="67" t="str">
        <f aca="false">IF(I1120&gt;0,"Targeted Dealer","-")</f>
        <v>Targeted Dealer</v>
      </c>
      <c r="H1120" s="67"/>
      <c r="I1120" s="68" t="n">
        <v>45</v>
      </c>
      <c r="J1120" s="68" t="n">
        <f aca="false">I1120/$J$1*($J$1-$E$1)</f>
        <v>42</v>
      </c>
      <c r="K1120" s="69" t="n">
        <v>64</v>
      </c>
      <c r="L1120" s="69" t="n">
        <f aca="false">I1120-K1120</f>
        <v>-19</v>
      </c>
      <c r="M1120" s="69" t="n">
        <f aca="false">IFERROR((K1120/J1120%),"-")</f>
        <v>152.380952380952</v>
      </c>
      <c r="N1120" s="97" t="n">
        <v>16</v>
      </c>
      <c r="O1120" s="98" t="str">
        <f aca="false">IF(F1120&lt;=$P$2,"Mar","")</f>
        <v>Mar</v>
      </c>
      <c r="P1120" s="97" t="n">
        <f aca="false">N1120</f>
        <v>16</v>
      </c>
      <c r="Q1120" s="99" t="n">
        <f aca="false">K1120-P1120</f>
        <v>48</v>
      </c>
      <c r="R1120" s="98" t="n">
        <f aca="false">IFERROR(IF(O1120="Mar",(K1120/P1120-1))," ")</f>
        <v>3</v>
      </c>
      <c r="S1120" s="100" t="str">
        <f aca="false">IF(N1120&gt;0,IF(O1120="","-",IF(R1120&lt;0%,"DEGROWTH","GROWTH")))</f>
        <v>GROWTH</v>
      </c>
      <c r="T1120" s="69" t="n">
        <v>24</v>
      </c>
      <c r="U1120" s="101" t="str">
        <f aca="false">IF(F1120&lt;=$V$2,"Apr","")</f>
        <v>Apr</v>
      </c>
      <c r="V1120" s="97" t="n">
        <v>24</v>
      </c>
      <c r="W1120" s="102" t="n">
        <f aca="false">K1120-V1120</f>
        <v>40</v>
      </c>
      <c r="X1120" s="103" t="n">
        <f aca="false">IFERROR(IF(U1120="Apr",(K1120/V1120-1)),0)</f>
        <v>1.66666666666667</v>
      </c>
      <c r="Y1120" s="104" t="str">
        <f aca="false">IF(T1120&gt;0,IF(U1120="","-",IF(X1120&lt;0%,"DEGROWTH","GROWTH")))</f>
        <v>GROWTH</v>
      </c>
      <c r="Z1120" s="75" t="n">
        <v>0</v>
      </c>
      <c r="AA1120" s="70"/>
      <c r="AB1120" s="70" t="s">
        <v>133</v>
      </c>
      <c r="AC1120" s="70" t="s">
        <v>130</v>
      </c>
      <c r="AD1120" s="3" t="n">
        <f aca="false">IF(K1120=0,1,0)</f>
        <v>0</v>
      </c>
      <c r="AE1120" s="76"/>
    </row>
    <row r="1121" customFormat="false" ht="14.25" hidden="false" customHeight="true" outlineLevel="0" collapsed="false">
      <c r="A1121" s="70" t="s">
        <v>130</v>
      </c>
      <c r="B1121" s="72" t="s">
        <v>108</v>
      </c>
      <c r="C1121" s="72" t="s">
        <v>2688</v>
      </c>
      <c r="D1121" s="72" t="n">
        <v>1000002981</v>
      </c>
      <c r="E1121" s="72" t="s">
        <v>2689</v>
      </c>
      <c r="F1121" s="74" t="n">
        <v>44830</v>
      </c>
      <c r="G1121" s="67" t="str">
        <f aca="false">IF(I1121&gt;0,"Targeted Dealer","-")</f>
        <v>Targeted Dealer</v>
      </c>
      <c r="H1121" s="67"/>
      <c r="I1121" s="68" t="n">
        <v>1000</v>
      </c>
      <c r="J1121" s="68" t="n">
        <f aca="false">I1121/$J$1*($J$1-$E$1)</f>
        <v>933.333333333333</v>
      </c>
      <c r="K1121" s="69" t="n">
        <v>1135</v>
      </c>
      <c r="L1121" s="69" t="n">
        <f aca="false">I1121-K1121</f>
        <v>-135</v>
      </c>
      <c r="M1121" s="69" t="n">
        <f aca="false">IFERROR((K1121/J1121%),"-")</f>
        <v>121.607142857143</v>
      </c>
      <c r="N1121" s="97" t="n">
        <v>1106</v>
      </c>
      <c r="O1121" s="98" t="str">
        <f aca="false">IF(F1121&lt;=$P$2,"Mar","")</f>
        <v>Mar</v>
      </c>
      <c r="P1121" s="97" t="n">
        <f aca="false">N1121</f>
        <v>1106</v>
      </c>
      <c r="Q1121" s="99" t="n">
        <f aca="false">K1121-P1121</f>
        <v>29</v>
      </c>
      <c r="R1121" s="98" t="n">
        <f aca="false">IFERROR(IF(O1121="Mar",(K1121/P1121-1))," ")</f>
        <v>0.0262206148282098</v>
      </c>
      <c r="S1121" s="100" t="str">
        <f aca="false">IF(N1121&gt;0,IF(O1121="","-",IF(R1121&lt;0%,"DEGROWTH","GROWTH")))</f>
        <v>GROWTH</v>
      </c>
      <c r="T1121" s="69" t="n">
        <v>1377</v>
      </c>
      <c r="U1121" s="101" t="str">
        <f aca="false">IF(F1121&lt;=$V$2,"Apr","")</f>
        <v>Apr</v>
      </c>
      <c r="V1121" s="97" t="n">
        <v>1377</v>
      </c>
      <c r="W1121" s="102" t="n">
        <f aca="false">K1121-V1121</f>
        <v>-242</v>
      </c>
      <c r="X1121" s="103" t="n">
        <f aca="false">IFERROR(IF(U1121="Apr",(K1121/V1121-1)),0)</f>
        <v>-0.175744371822803</v>
      </c>
      <c r="Y1121" s="104" t="str">
        <f aca="false">IF(T1121&gt;0,IF(U1121="","-",IF(X1121&lt;0%,"DEGROWTH","GROWTH")))</f>
        <v>DEGROWTH</v>
      </c>
      <c r="Z1121" s="75" t="n">
        <v>0</v>
      </c>
      <c r="AA1121" s="70"/>
      <c r="AB1121" s="70" t="s">
        <v>133</v>
      </c>
      <c r="AC1121" s="70" t="s">
        <v>130</v>
      </c>
      <c r="AD1121" s="3" t="n">
        <f aca="false">IF(K1121=0,1,0)</f>
        <v>0</v>
      </c>
      <c r="AE1121" s="76"/>
    </row>
    <row r="1122" customFormat="false" ht="14.25" hidden="false" customHeight="true" outlineLevel="0" collapsed="false">
      <c r="A1122" s="70" t="s">
        <v>130</v>
      </c>
      <c r="B1122" s="72" t="s">
        <v>108</v>
      </c>
      <c r="C1122" s="72" t="s">
        <v>2690</v>
      </c>
      <c r="D1122" s="72" t="n">
        <v>1000003242</v>
      </c>
      <c r="E1122" s="72" t="s">
        <v>2691</v>
      </c>
      <c r="F1122" s="74" t="n">
        <v>44936</v>
      </c>
      <c r="G1122" s="67" t="str">
        <f aca="false">IF(I1122&gt;0,"Targeted Dealer","-")</f>
        <v>Targeted Dealer</v>
      </c>
      <c r="H1122" s="67"/>
      <c r="I1122" s="68" t="n">
        <v>315</v>
      </c>
      <c r="J1122" s="68" t="n">
        <f aca="false">I1122/$J$1*($J$1-$E$1)</f>
        <v>294</v>
      </c>
      <c r="K1122" s="69" t="n">
        <v>279.5</v>
      </c>
      <c r="L1122" s="69" t="n">
        <f aca="false">I1122-K1122</f>
        <v>35.5</v>
      </c>
      <c r="M1122" s="69" t="n">
        <f aca="false">IFERROR((K1122/J1122%),"-")</f>
        <v>95.0680272108844</v>
      </c>
      <c r="N1122" s="97" t="n">
        <v>197.5</v>
      </c>
      <c r="O1122" s="98" t="str">
        <f aca="false">IF(F1122&lt;=$P$2,"Mar","")</f>
        <v>Mar</v>
      </c>
      <c r="P1122" s="97" t="n">
        <f aca="false">N1122</f>
        <v>197.5</v>
      </c>
      <c r="Q1122" s="99" t="n">
        <f aca="false">K1122-P1122</f>
        <v>82</v>
      </c>
      <c r="R1122" s="98" t="n">
        <f aca="false">IFERROR(IF(O1122="Mar",(K1122/P1122-1))," ")</f>
        <v>0.415189873417722</v>
      </c>
      <c r="S1122" s="100" t="str">
        <f aca="false">IF(N1122&gt;0,IF(O1122="","-",IF(R1122&lt;0%,"DEGROWTH","GROWTH")))</f>
        <v>GROWTH</v>
      </c>
      <c r="T1122" s="69" t="n">
        <v>272</v>
      </c>
      <c r="U1122" s="101" t="str">
        <f aca="false">IF(F1122&lt;=$V$2,"Apr","")</f>
        <v>Apr</v>
      </c>
      <c r="V1122" s="97" t="n">
        <v>272</v>
      </c>
      <c r="W1122" s="102" t="n">
        <f aca="false">K1122-V1122</f>
        <v>7.5</v>
      </c>
      <c r="X1122" s="103" t="n">
        <f aca="false">IFERROR(IF(U1122="Apr",(K1122/V1122-1)),0)</f>
        <v>0.0275735294117647</v>
      </c>
      <c r="Y1122" s="104" t="str">
        <f aca="false">IF(T1122&gt;0,IF(U1122="","-",IF(X1122&lt;0%,"DEGROWTH","GROWTH")))</f>
        <v>GROWTH</v>
      </c>
      <c r="Z1122" s="75" t="n">
        <v>0</v>
      </c>
      <c r="AA1122" s="70"/>
      <c r="AB1122" s="70" t="s">
        <v>133</v>
      </c>
      <c r="AC1122" s="70" t="s">
        <v>130</v>
      </c>
      <c r="AD1122" s="3" t="n">
        <f aca="false">IF(K1122=0,1,0)</f>
        <v>0</v>
      </c>
      <c r="AE1122" s="76"/>
    </row>
    <row r="1123" customFormat="false" ht="14.25" hidden="false" customHeight="true" outlineLevel="0" collapsed="false">
      <c r="A1123" s="70" t="s">
        <v>130</v>
      </c>
      <c r="B1123" s="72" t="s">
        <v>108</v>
      </c>
      <c r="C1123" s="72" t="s">
        <v>2692</v>
      </c>
      <c r="D1123" s="72" t="n">
        <v>1000003505</v>
      </c>
      <c r="E1123" s="72" t="s">
        <v>2693</v>
      </c>
      <c r="F1123" s="74" t="n">
        <v>45045</v>
      </c>
      <c r="G1123" s="67" t="str">
        <f aca="false">IF(I1123&gt;0,"Targeted Dealer","-")</f>
        <v>Targeted Dealer</v>
      </c>
      <c r="H1123" s="67"/>
      <c r="I1123" s="68" t="n">
        <v>900</v>
      </c>
      <c r="J1123" s="68" t="n">
        <f aca="false">I1123/$J$1*($J$1-$E$1)</f>
        <v>840</v>
      </c>
      <c r="K1123" s="69" t="n">
        <v>690</v>
      </c>
      <c r="L1123" s="69" t="n">
        <f aca="false">I1123-K1123</f>
        <v>210</v>
      </c>
      <c r="M1123" s="69" t="n">
        <f aca="false">IFERROR((K1123/J1123%),"-")</f>
        <v>82.1428571428571</v>
      </c>
      <c r="N1123" s="97" t="n">
        <v>670</v>
      </c>
      <c r="O1123" s="98" t="str">
        <f aca="false">IF(F1123&lt;=$P$2,"Mar","")</f>
        <v>Mar</v>
      </c>
      <c r="P1123" s="97" t="n">
        <f aca="false">N1123</f>
        <v>670</v>
      </c>
      <c r="Q1123" s="99" t="n">
        <f aca="false">K1123-P1123</f>
        <v>20</v>
      </c>
      <c r="R1123" s="98" t="n">
        <f aca="false">IFERROR(IF(O1123="Mar",(K1123/P1123-1))," ")</f>
        <v>0.0298507462686568</v>
      </c>
      <c r="S1123" s="100" t="str">
        <f aca="false">IF(N1123&gt;0,IF(O1123="","-",IF(R1123&lt;0%,"DEGROWTH","GROWTH")))</f>
        <v>GROWTH</v>
      </c>
      <c r="T1123" s="69" t="n">
        <v>890</v>
      </c>
      <c r="U1123" s="101" t="str">
        <f aca="false">IF(F1123&lt;=$V$2,"Apr","")</f>
        <v>Apr</v>
      </c>
      <c r="V1123" s="97" t="n">
        <v>890</v>
      </c>
      <c r="W1123" s="102" t="n">
        <f aca="false">K1123-V1123</f>
        <v>-200</v>
      </c>
      <c r="X1123" s="103" t="n">
        <f aca="false">IFERROR(IF(U1123="Apr",(K1123/V1123-1)),0)</f>
        <v>-0.224719101123596</v>
      </c>
      <c r="Y1123" s="104" t="str">
        <f aca="false">IF(T1123&gt;0,IF(U1123="","-",IF(X1123&lt;0%,"DEGROWTH","GROWTH")))</f>
        <v>DEGROWTH</v>
      </c>
      <c r="Z1123" s="75" t="n">
        <v>0</v>
      </c>
      <c r="AA1123" s="70"/>
      <c r="AB1123" s="70" t="s">
        <v>133</v>
      </c>
      <c r="AC1123" s="70" t="s">
        <v>130</v>
      </c>
      <c r="AD1123" s="3" t="n">
        <f aca="false">IF(K1123=0,1,0)</f>
        <v>0</v>
      </c>
      <c r="AE1123" s="76"/>
    </row>
    <row r="1124" customFormat="false" ht="14.25" hidden="false" customHeight="true" outlineLevel="0" collapsed="false">
      <c r="A1124" s="75" t="s">
        <v>130</v>
      </c>
      <c r="B1124" s="79" t="s">
        <v>108</v>
      </c>
      <c r="C1124" s="79" t="s">
        <v>2694</v>
      </c>
      <c r="D1124" s="79" t="n">
        <v>1000003877</v>
      </c>
      <c r="E1124" s="79" t="s">
        <v>2695</v>
      </c>
      <c r="F1124" s="74" t="n">
        <v>45351</v>
      </c>
      <c r="G1124" s="67" t="str">
        <f aca="false">IF(I1124&gt;0,"Targeted Dealer","-")</f>
        <v>Targeted Dealer</v>
      </c>
      <c r="H1124" s="67"/>
      <c r="I1124" s="68" t="n">
        <v>325</v>
      </c>
      <c r="J1124" s="68" t="n">
        <f aca="false">I1124/$J$1*($J$1-$E$1)</f>
        <v>303.333333333333</v>
      </c>
      <c r="K1124" s="69" t="n">
        <v>330</v>
      </c>
      <c r="L1124" s="69" t="n">
        <f aca="false">I1124-K1124</f>
        <v>-5</v>
      </c>
      <c r="M1124" s="69" t="n">
        <f aca="false">IFERROR((K1124/J1124%),"-")</f>
        <v>108.791208791209</v>
      </c>
      <c r="N1124" s="97" t="n">
        <v>292</v>
      </c>
      <c r="O1124" s="98" t="str">
        <f aca="false">IF(F1124&lt;=$P$2,"Mar","")</f>
        <v>Mar</v>
      </c>
      <c r="P1124" s="97" t="n">
        <f aca="false">N1124</f>
        <v>292</v>
      </c>
      <c r="Q1124" s="99" t="n">
        <f aca="false">K1124-P1124</f>
        <v>38</v>
      </c>
      <c r="R1124" s="98" t="n">
        <f aca="false">IFERROR(IF(O1124="Mar",(K1124/P1124-1))," ")</f>
        <v>0.13013698630137</v>
      </c>
      <c r="S1124" s="100" t="str">
        <f aca="false">IF(N1124&gt;0,IF(O1124="","-",IF(R1124&lt;0%,"DEGROWTH","GROWTH")))</f>
        <v>GROWTH</v>
      </c>
      <c r="T1124" s="69" t="n">
        <v>285</v>
      </c>
      <c r="U1124" s="101" t="str">
        <f aca="false">IF(F1124&lt;=$V$2,"Apr","")</f>
        <v>Apr</v>
      </c>
      <c r="V1124" s="97" t="n">
        <v>285</v>
      </c>
      <c r="W1124" s="102" t="n">
        <f aca="false">K1124-V1124</f>
        <v>45</v>
      </c>
      <c r="X1124" s="103" t="n">
        <f aca="false">IFERROR(IF(U1124="Apr",(K1124/V1124-1)),0)</f>
        <v>0.157894736842105</v>
      </c>
      <c r="Y1124" s="104" t="str">
        <f aca="false">IF(T1124&gt;0,IF(U1124="","-",IF(X1124&lt;0%,"DEGROWTH","GROWTH")))</f>
        <v>GROWTH</v>
      </c>
      <c r="Z1124" s="75" t="n">
        <v>0</v>
      </c>
      <c r="AA1124" s="70"/>
      <c r="AB1124" s="70" t="s">
        <v>133</v>
      </c>
      <c r="AC1124" s="75" t="s">
        <v>130</v>
      </c>
      <c r="AD1124" s="3" t="n">
        <f aca="false">IF(K1124=0,1,0)</f>
        <v>0</v>
      </c>
      <c r="AE1124" s="76"/>
    </row>
    <row r="1125" customFormat="false" ht="14.25" hidden="false" customHeight="true" outlineLevel="0" collapsed="false">
      <c r="A1125" s="75" t="s">
        <v>130</v>
      </c>
      <c r="B1125" s="79" t="s">
        <v>108</v>
      </c>
      <c r="C1125" s="79" t="s">
        <v>2696</v>
      </c>
      <c r="D1125" s="79" t="n">
        <v>1000003918</v>
      </c>
      <c r="E1125" s="79" t="s">
        <v>2697</v>
      </c>
      <c r="F1125" s="74" t="n">
        <v>45409</v>
      </c>
      <c r="G1125" s="67" t="str">
        <f aca="false">IF(I1125&gt;0,"Targeted Dealer","-")</f>
        <v>Targeted Dealer</v>
      </c>
      <c r="H1125" s="67"/>
      <c r="I1125" s="68" t="n">
        <v>150</v>
      </c>
      <c r="J1125" s="68" t="n">
        <f aca="false">I1125/$J$1*($J$1-$E$1)</f>
        <v>140</v>
      </c>
      <c r="K1125" s="69" t="n">
        <v>70</v>
      </c>
      <c r="L1125" s="69" t="n">
        <f aca="false">I1125-K1125</f>
        <v>80</v>
      </c>
      <c r="M1125" s="69" t="n">
        <f aca="false">IFERROR((K1125/J1125%),"-")</f>
        <v>50</v>
      </c>
      <c r="N1125" s="97" t="n">
        <v>100</v>
      </c>
      <c r="O1125" s="98" t="str">
        <f aca="false">IF(F1125&lt;=$P$2,"Mar","")</f>
        <v>Mar</v>
      </c>
      <c r="P1125" s="97" t="n">
        <f aca="false">N1125</f>
        <v>100</v>
      </c>
      <c r="Q1125" s="99" t="n">
        <f aca="false">K1125-P1125</f>
        <v>-30</v>
      </c>
      <c r="R1125" s="98" t="n">
        <f aca="false">IFERROR(IF(O1125="Mar",(K1125/P1125-1))," ")</f>
        <v>-0.3</v>
      </c>
      <c r="S1125" s="100" t="str">
        <f aca="false">IF(N1125&gt;0,IF(O1125="","-",IF(R1125&lt;0%,"DEGROWTH","GROWTH")))</f>
        <v>DEGROWTH</v>
      </c>
      <c r="T1125" s="69" t="n">
        <v>125</v>
      </c>
      <c r="U1125" s="101" t="str">
        <f aca="false">IF(F1125&lt;=$V$2,"Apr","")</f>
        <v>Apr</v>
      </c>
      <c r="V1125" s="97" t="n">
        <v>125</v>
      </c>
      <c r="W1125" s="102" t="n">
        <f aca="false">K1125-V1125</f>
        <v>-55</v>
      </c>
      <c r="X1125" s="103" t="n">
        <f aca="false">IFERROR(IF(U1125="Apr",(K1125/V1125-1)),0)</f>
        <v>-0.44</v>
      </c>
      <c r="Y1125" s="104" t="str">
        <f aca="false">IF(T1125&gt;0,IF(U1125="","-",IF(X1125&lt;0%,"DEGROWTH","GROWTH")))</f>
        <v>DEGROWTH</v>
      </c>
      <c r="Z1125" s="75" t="n">
        <v>0</v>
      </c>
      <c r="AA1125" s="70"/>
      <c r="AB1125" s="70" t="s">
        <v>133</v>
      </c>
      <c r="AC1125" s="75" t="s">
        <v>130</v>
      </c>
      <c r="AD1125" s="3" t="n">
        <f aca="false">IF(K1125=0,1,0)</f>
        <v>0</v>
      </c>
      <c r="AE1125" s="76"/>
    </row>
    <row r="1126" customFormat="false" ht="14.25" hidden="false" customHeight="true" outlineLevel="0" collapsed="false">
      <c r="A1126" s="75" t="s">
        <v>130</v>
      </c>
      <c r="B1126" s="79" t="s">
        <v>108</v>
      </c>
      <c r="C1126" s="79" t="s">
        <v>2698</v>
      </c>
      <c r="D1126" s="79" t="n">
        <v>1000003922</v>
      </c>
      <c r="E1126" s="79" t="s">
        <v>2699</v>
      </c>
      <c r="F1126" s="74" t="n">
        <v>45411</v>
      </c>
      <c r="G1126" s="67" t="str">
        <f aca="false">IF(I1126&gt;0,"Targeted Dealer","-")</f>
        <v>Targeted Dealer</v>
      </c>
      <c r="H1126" s="67"/>
      <c r="I1126" s="68" t="n">
        <v>200</v>
      </c>
      <c r="J1126" s="68" t="n">
        <f aca="false">I1126/$J$1*($J$1-$E$1)</f>
        <v>186.666666666667</v>
      </c>
      <c r="K1126" s="69" t="n">
        <v>505.25</v>
      </c>
      <c r="L1126" s="69" t="n">
        <f aca="false">I1126-K1126</f>
        <v>-305.25</v>
      </c>
      <c r="M1126" s="69" t="n">
        <f aca="false">IFERROR((K1126/J1126%),"-")</f>
        <v>270.669642857143</v>
      </c>
      <c r="N1126" s="97" t="n">
        <v>689</v>
      </c>
      <c r="O1126" s="98" t="str">
        <f aca="false">IF(F1126&lt;=$P$2,"Mar","")</f>
        <v>Mar</v>
      </c>
      <c r="P1126" s="97" t="n">
        <f aca="false">N1126</f>
        <v>689</v>
      </c>
      <c r="Q1126" s="99" t="n">
        <f aca="false">K1126-P1126</f>
        <v>-183.75</v>
      </c>
      <c r="R1126" s="98" t="n">
        <f aca="false">IFERROR(IF(O1126="Mar",(K1126/P1126-1))," ")</f>
        <v>-0.266690856313498</v>
      </c>
      <c r="S1126" s="100" t="str">
        <f aca="false">IF(N1126&gt;0,IF(O1126="","-",IF(R1126&lt;0%,"DEGROWTH","GROWTH")))</f>
        <v>DEGROWTH</v>
      </c>
      <c r="T1126" s="69" t="n">
        <v>89</v>
      </c>
      <c r="U1126" s="101" t="str">
        <f aca="false">IF(F1126&lt;=$V$2,"Apr","")</f>
        <v>Apr</v>
      </c>
      <c r="V1126" s="97" t="n">
        <v>89</v>
      </c>
      <c r="W1126" s="102" t="n">
        <f aca="false">K1126-V1126</f>
        <v>416.25</v>
      </c>
      <c r="X1126" s="103" t="n">
        <f aca="false">IFERROR(IF(U1126="Apr",(K1126/V1126-1)),0)</f>
        <v>4.67696629213483</v>
      </c>
      <c r="Y1126" s="104" t="str">
        <f aca="false">IF(T1126&gt;0,IF(U1126="","-",IF(X1126&lt;0%,"DEGROWTH","GROWTH")))</f>
        <v>GROWTH</v>
      </c>
      <c r="Z1126" s="75" t="n">
        <v>0</v>
      </c>
      <c r="AA1126" s="70"/>
      <c r="AB1126" s="70" t="s">
        <v>133</v>
      </c>
      <c r="AC1126" s="75" t="s">
        <v>130</v>
      </c>
      <c r="AD1126" s="3" t="n">
        <f aca="false">IF(K1126=0,1,0)</f>
        <v>0</v>
      </c>
      <c r="AE1126" s="76"/>
    </row>
    <row r="1127" customFormat="false" ht="14.25" hidden="false" customHeight="true" outlineLevel="0" collapsed="false">
      <c r="A1127" s="75" t="s">
        <v>130</v>
      </c>
      <c r="B1127" s="79" t="s">
        <v>108</v>
      </c>
      <c r="C1127" s="79" t="s">
        <v>380</v>
      </c>
      <c r="D1127" s="79" t="n">
        <v>1000003972</v>
      </c>
      <c r="E1127" s="79" t="s">
        <v>381</v>
      </c>
      <c r="F1127" s="74" t="n">
        <v>45430</v>
      </c>
      <c r="G1127" s="67" t="str">
        <f aca="false">IF(I1127&gt;0,"Targeted Dealer","-")</f>
        <v>Targeted Dealer</v>
      </c>
      <c r="H1127" s="67"/>
      <c r="I1127" s="68" t="n">
        <v>50</v>
      </c>
      <c r="J1127" s="68" t="n">
        <f aca="false">I1127/$J$1*($J$1-$E$1)</f>
        <v>46.6666666666667</v>
      </c>
      <c r="K1127" s="69" t="n">
        <v>58</v>
      </c>
      <c r="L1127" s="69" t="n">
        <f aca="false">I1127-K1127</f>
        <v>-8</v>
      </c>
      <c r="M1127" s="69" t="n">
        <f aca="false">IFERROR((K1127/J1127%),"-")</f>
        <v>124.285714285714</v>
      </c>
      <c r="N1127" s="97" t="n">
        <v>50</v>
      </c>
      <c r="O1127" s="98" t="str">
        <f aca="false">IF(F1127&lt;=$P$2,"Mar","")</f>
        <v>Mar</v>
      </c>
      <c r="P1127" s="97" t="n">
        <f aca="false">N1127</f>
        <v>50</v>
      </c>
      <c r="Q1127" s="99" t="n">
        <f aca="false">K1127-P1127</f>
        <v>8</v>
      </c>
      <c r="R1127" s="98" t="n">
        <f aca="false">IFERROR(IF(O1127="Mar",(K1127/P1127-1))," ")</f>
        <v>0.16</v>
      </c>
      <c r="S1127" s="100" t="str">
        <f aca="false">IF(N1127&gt;0,IF(O1127="","-",IF(R1127&lt;0%,"DEGROWTH","GROWTH")))</f>
        <v>GROWTH</v>
      </c>
      <c r="T1127" s="69" t="n">
        <v>25</v>
      </c>
      <c r="U1127" s="101" t="str">
        <f aca="false">IF(F1127&lt;=$V$2,"Apr","")</f>
        <v>Apr</v>
      </c>
      <c r="V1127" s="97" t="n">
        <v>25</v>
      </c>
      <c r="W1127" s="102" t="n">
        <f aca="false">K1127-V1127</f>
        <v>33</v>
      </c>
      <c r="X1127" s="103" t="n">
        <f aca="false">IFERROR(IF(U1127="Apr",(K1127/V1127-1)),0)</f>
        <v>1.32</v>
      </c>
      <c r="Y1127" s="104" t="str">
        <f aca="false">IF(T1127&gt;0,IF(U1127="","-",IF(X1127&lt;0%,"DEGROWTH","GROWTH")))</f>
        <v>GROWTH</v>
      </c>
      <c r="Z1127" s="75" t="n">
        <v>0</v>
      </c>
      <c r="AA1127" s="70"/>
      <c r="AB1127" s="70" t="s">
        <v>133</v>
      </c>
      <c r="AC1127" s="75" t="s">
        <v>130</v>
      </c>
      <c r="AD1127" s="3" t="n">
        <f aca="false">IF(K1127=0,1,0)</f>
        <v>0</v>
      </c>
      <c r="AE1127" s="76"/>
    </row>
    <row r="1128" customFormat="false" ht="14.25" hidden="false" customHeight="true" outlineLevel="0" collapsed="false">
      <c r="A1128" s="70" t="s">
        <v>130</v>
      </c>
      <c r="B1128" s="72" t="s">
        <v>115</v>
      </c>
      <c r="C1128" s="72" t="s">
        <v>2700</v>
      </c>
      <c r="D1128" s="72" t="n">
        <v>1000001978</v>
      </c>
      <c r="E1128" s="73" t="s">
        <v>2701</v>
      </c>
      <c r="F1128" s="74" t="n">
        <v>44413</v>
      </c>
      <c r="G1128" s="67" t="str">
        <f aca="false">IF(I1128&gt;0,"Targeted Dealer","-")</f>
        <v>Targeted Dealer</v>
      </c>
      <c r="H1128" s="67"/>
      <c r="I1128" s="68" t="n">
        <v>50</v>
      </c>
      <c r="J1128" s="68" t="n">
        <f aca="false">I1128/$J$1*($J$1-$E$1)</f>
        <v>46.6666666666667</v>
      </c>
      <c r="K1128" s="69" t="n">
        <v>75</v>
      </c>
      <c r="L1128" s="69" t="n">
        <f aca="false">I1128-K1128</f>
        <v>-25</v>
      </c>
      <c r="M1128" s="69" t="n">
        <f aca="false">IFERROR((K1128/J1128%),"-")</f>
        <v>160.714285714286</v>
      </c>
      <c r="N1128" s="97" t="n">
        <v>50</v>
      </c>
      <c r="O1128" s="98" t="str">
        <f aca="false">IF(F1128&lt;=$P$2,"Mar","")</f>
        <v>Mar</v>
      </c>
      <c r="P1128" s="97" t="n">
        <f aca="false">N1128</f>
        <v>50</v>
      </c>
      <c r="Q1128" s="99" t="n">
        <f aca="false">K1128-P1128</f>
        <v>25</v>
      </c>
      <c r="R1128" s="98" t="n">
        <f aca="false">IFERROR(IF(O1128="Mar",(K1128/P1128-1))," ")</f>
        <v>0.5</v>
      </c>
      <c r="S1128" s="100" t="str">
        <f aca="false">IF(N1128&gt;0,IF(O1128="","-",IF(R1128&lt;0%,"DEGROWTH","GROWTH")))</f>
        <v>GROWTH</v>
      </c>
      <c r="T1128" s="69" t="n">
        <v>30</v>
      </c>
      <c r="U1128" s="101" t="str">
        <f aca="false">IF(F1128&lt;=$V$2,"Apr","")</f>
        <v>Apr</v>
      </c>
      <c r="V1128" s="97" t="n">
        <v>30</v>
      </c>
      <c r="W1128" s="102" t="n">
        <f aca="false">K1128-V1128</f>
        <v>45</v>
      </c>
      <c r="X1128" s="103" t="n">
        <f aca="false">IFERROR(IF(U1128="Apr",(K1128/V1128-1)),0)</f>
        <v>1.5</v>
      </c>
      <c r="Y1128" s="104" t="str">
        <f aca="false">IF(T1128&gt;0,IF(U1128="","-",IF(X1128&lt;0%,"DEGROWTH","GROWTH")))</f>
        <v>GROWTH</v>
      </c>
      <c r="Z1128" s="75" t="n">
        <v>0</v>
      </c>
      <c r="AA1128" s="70"/>
      <c r="AB1128" s="70" t="s">
        <v>133</v>
      </c>
      <c r="AC1128" s="70" t="s">
        <v>130</v>
      </c>
      <c r="AD1128" s="3" t="n">
        <f aca="false">IF(K1128=0,1,0)</f>
        <v>0</v>
      </c>
      <c r="AE1128" s="76"/>
    </row>
    <row r="1129" customFormat="false" ht="14.25" hidden="false" customHeight="true" outlineLevel="0" collapsed="false">
      <c r="A1129" s="70" t="s">
        <v>130</v>
      </c>
      <c r="B1129" s="72" t="s">
        <v>115</v>
      </c>
      <c r="C1129" s="72" t="s">
        <v>2702</v>
      </c>
      <c r="D1129" s="72" t="n">
        <v>1000002508</v>
      </c>
      <c r="E1129" s="73" t="s">
        <v>2703</v>
      </c>
      <c r="F1129" s="74" t="n">
        <v>44582</v>
      </c>
      <c r="G1129" s="67" t="str">
        <f aca="false">IF(I1129&gt;0,"Targeted Dealer","-")</f>
        <v>Targeted Dealer</v>
      </c>
      <c r="H1129" s="67"/>
      <c r="I1129" s="68" t="n">
        <v>25</v>
      </c>
      <c r="J1129" s="68" t="n">
        <f aca="false">I1129/$J$1*($J$1-$E$1)</f>
        <v>23.3333333333333</v>
      </c>
      <c r="K1129" s="69" t="n">
        <v>80</v>
      </c>
      <c r="L1129" s="69" t="n">
        <f aca="false">I1129-K1129</f>
        <v>-55</v>
      </c>
      <c r="M1129" s="69" t="n">
        <f aca="false">IFERROR((K1129/J1129%),"-")</f>
        <v>342.857142857143</v>
      </c>
      <c r="N1129" s="97" t="n">
        <v>25</v>
      </c>
      <c r="O1129" s="98" t="str">
        <f aca="false">IF(F1129&lt;=$P$2,"Mar","")</f>
        <v>Mar</v>
      </c>
      <c r="P1129" s="97" t="n">
        <f aca="false">N1129</f>
        <v>25</v>
      </c>
      <c r="Q1129" s="99" t="n">
        <f aca="false">K1129-P1129</f>
        <v>55</v>
      </c>
      <c r="R1129" s="98" t="n">
        <f aca="false">IFERROR(IF(O1129="Mar",(K1129/P1129-1))," ")</f>
        <v>2.2</v>
      </c>
      <c r="S1129" s="100" t="str">
        <f aca="false">IF(N1129&gt;0,IF(O1129="","-",IF(R1129&lt;0%,"DEGROWTH","GROWTH")))</f>
        <v>GROWTH</v>
      </c>
      <c r="T1129" s="69" t="n">
        <v>25</v>
      </c>
      <c r="U1129" s="101" t="str">
        <f aca="false">IF(F1129&lt;=$V$2,"Apr","")</f>
        <v>Apr</v>
      </c>
      <c r="V1129" s="97" t="n">
        <v>25</v>
      </c>
      <c r="W1129" s="102" t="n">
        <f aca="false">K1129-V1129</f>
        <v>55</v>
      </c>
      <c r="X1129" s="103" t="n">
        <f aca="false">IFERROR(IF(U1129="Apr",(K1129/V1129-1)),0)</f>
        <v>2.2</v>
      </c>
      <c r="Y1129" s="104" t="str">
        <f aca="false">IF(T1129&gt;0,IF(U1129="","-",IF(X1129&lt;0%,"DEGROWTH","GROWTH")))</f>
        <v>GROWTH</v>
      </c>
      <c r="Z1129" s="75" t="n">
        <v>0</v>
      </c>
      <c r="AA1129" s="70"/>
      <c r="AB1129" s="70" t="s">
        <v>133</v>
      </c>
      <c r="AC1129" s="70" t="s">
        <v>130</v>
      </c>
      <c r="AD1129" s="3" t="n">
        <f aca="false">IF(K1129=0,1,0)</f>
        <v>0</v>
      </c>
      <c r="AE1129" s="76"/>
    </row>
    <row r="1130" customFormat="false" ht="14.25" hidden="false" customHeight="true" outlineLevel="0" collapsed="false">
      <c r="A1130" s="70" t="s">
        <v>130</v>
      </c>
      <c r="B1130" s="72" t="s">
        <v>115</v>
      </c>
      <c r="C1130" s="72" t="s">
        <v>2704</v>
      </c>
      <c r="D1130" s="72" t="n">
        <v>1000002856</v>
      </c>
      <c r="E1130" s="73" t="s">
        <v>2705</v>
      </c>
      <c r="F1130" s="74" t="n">
        <v>44755</v>
      </c>
      <c r="G1130" s="67" t="str">
        <f aca="false">IF(I1130&gt;0,"Targeted Dealer","-")</f>
        <v>Targeted Dealer</v>
      </c>
      <c r="H1130" s="67"/>
      <c r="I1130" s="68" t="n">
        <v>50</v>
      </c>
      <c r="J1130" s="68" t="n">
        <f aca="false">I1130/$J$1*($J$1-$E$1)</f>
        <v>46.6666666666667</v>
      </c>
      <c r="K1130" s="69" t="n">
        <v>50</v>
      </c>
      <c r="L1130" s="69" t="n">
        <f aca="false">I1130-K1130</f>
        <v>0</v>
      </c>
      <c r="M1130" s="69" t="n">
        <f aca="false">IFERROR((K1130/J1130%),"-")</f>
        <v>107.142857142857</v>
      </c>
      <c r="N1130" s="97" t="n">
        <v>65</v>
      </c>
      <c r="O1130" s="98" t="str">
        <f aca="false">IF(F1130&lt;=$P$2,"Mar","")</f>
        <v>Mar</v>
      </c>
      <c r="P1130" s="97" t="n">
        <f aca="false">N1130</f>
        <v>65</v>
      </c>
      <c r="Q1130" s="99" t="n">
        <f aca="false">K1130-P1130</f>
        <v>-15</v>
      </c>
      <c r="R1130" s="98" t="n">
        <f aca="false">IFERROR(IF(O1130="Mar",(K1130/P1130-1))," ")</f>
        <v>-0.230769230769231</v>
      </c>
      <c r="S1130" s="100" t="str">
        <f aca="false">IF(N1130&gt;0,IF(O1130="","-",IF(R1130&lt;0%,"DEGROWTH","GROWTH")))</f>
        <v>DEGROWTH</v>
      </c>
      <c r="T1130" s="69" t="n">
        <v>30</v>
      </c>
      <c r="U1130" s="101" t="str">
        <f aca="false">IF(F1130&lt;=$V$2,"Apr","")</f>
        <v>Apr</v>
      </c>
      <c r="V1130" s="97" t="n">
        <v>30</v>
      </c>
      <c r="W1130" s="102" t="n">
        <f aca="false">K1130-V1130</f>
        <v>20</v>
      </c>
      <c r="X1130" s="103" t="n">
        <f aca="false">IFERROR(IF(U1130="Apr",(K1130/V1130-1)),0)</f>
        <v>0.666666666666667</v>
      </c>
      <c r="Y1130" s="104" t="str">
        <f aca="false">IF(T1130&gt;0,IF(U1130="","-",IF(X1130&lt;0%,"DEGROWTH","GROWTH")))</f>
        <v>GROWTH</v>
      </c>
      <c r="Z1130" s="75" t="n">
        <v>0</v>
      </c>
      <c r="AA1130" s="70"/>
      <c r="AB1130" s="70" t="s">
        <v>133</v>
      </c>
      <c r="AC1130" s="70" t="s">
        <v>130</v>
      </c>
      <c r="AD1130" s="3" t="n">
        <f aca="false">IF(K1130=0,1,0)</f>
        <v>0</v>
      </c>
      <c r="AE1130" s="76"/>
    </row>
    <row r="1131" customFormat="false" ht="14.25" hidden="false" customHeight="true" outlineLevel="0" collapsed="false">
      <c r="A1131" s="70" t="s">
        <v>130</v>
      </c>
      <c r="B1131" s="72" t="s">
        <v>115</v>
      </c>
      <c r="C1131" s="72" t="s">
        <v>2706</v>
      </c>
      <c r="D1131" s="72" t="n">
        <v>1000003731</v>
      </c>
      <c r="E1131" s="73" t="s">
        <v>2707</v>
      </c>
      <c r="F1131" s="74" t="n">
        <v>45217</v>
      </c>
      <c r="G1131" s="67" t="str">
        <f aca="false">IF(I1131&gt;0,"Targeted Dealer","-")</f>
        <v>Targeted Dealer</v>
      </c>
      <c r="H1131" s="67"/>
      <c r="I1131" s="68" t="n">
        <v>100</v>
      </c>
      <c r="J1131" s="68" t="n">
        <f aca="false">I1131/$J$1*($J$1-$E$1)</f>
        <v>93.3333333333333</v>
      </c>
      <c r="K1131" s="69" t="n">
        <v>176</v>
      </c>
      <c r="L1131" s="69" t="n">
        <f aca="false">I1131-K1131</f>
        <v>-76</v>
      </c>
      <c r="M1131" s="69" t="n">
        <f aca="false">IFERROR((K1131/J1131%),"-")</f>
        <v>188.571428571429</v>
      </c>
      <c r="N1131" s="97" t="n">
        <v>171</v>
      </c>
      <c r="O1131" s="98" t="str">
        <f aca="false">IF(F1131&lt;=$P$2,"Mar","")</f>
        <v>Mar</v>
      </c>
      <c r="P1131" s="97" t="n">
        <f aca="false">N1131</f>
        <v>171</v>
      </c>
      <c r="Q1131" s="99" t="n">
        <f aca="false">K1131-P1131</f>
        <v>5</v>
      </c>
      <c r="R1131" s="98" t="n">
        <f aca="false">IFERROR(IF(O1131="Mar",(K1131/P1131-1))," ")</f>
        <v>0.0292397660818713</v>
      </c>
      <c r="S1131" s="100" t="str">
        <f aca="false">IF(N1131&gt;0,IF(O1131="","-",IF(R1131&lt;0%,"DEGROWTH","GROWTH")))</f>
        <v>GROWTH</v>
      </c>
      <c r="T1131" s="69" t="n">
        <v>122.5</v>
      </c>
      <c r="U1131" s="101" t="str">
        <f aca="false">IF(F1131&lt;=$V$2,"Apr","")</f>
        <v>Apr</v>
      </c>
      <c r="V1131" s="97" t="n">
        <v>122.5</v>
      </c>
      <c r="W1131" s="102" t="n">
        <f aca="false">K1131-V1131</f>
        <v>53.5</v>
      </c>
      <c r="X1131" s="103" t="n">
        <f aca="false">IFERROR(IF(U1131="Apr",(K1131/V1131-1)),0)</f>
        <v>0.436734693877551</v>
      </c>
      <c r="Y1131" s="104" t="str">
        <f aca="false">IF(T1131&gt;0,IF(U1131="","-",IF(X1131&lt;0%,"DEGROWTH","GROWTH")))</f>
        <v>GROWTH</v>
      </c>
      <c r="Z1131" s="75" t="n">
        <v>0</v>
      </c>
      <c r="AA1131" s="70"/>
      <c r="AB1131" s="70" t="s">
        <v>133</v>
      </c>
      <c r="AC1131" s="70" t="s">
        <v>130</v>
      </c>
      <c r="AD1131" s="3" t="n">
        <f aca="false">IF(K1131=0,1,0)</f>
        <v>0</v>
      </c>
      <c r="AE1131" s="76"/>
    </row>
    <row r="1132" customFormat="false" ht="14.25" hidden="false" customHeight="true" outlineLevel="0" collapsed="false">
      <c r="A1132" s="70" t="s">
        <v>130</v>
      </c>
      <c r="B1132" s="72" t="s">
        <v>115</v>
      </c>
      <c r="C1132" s="72" t="s">
        <v>2708</v>
      </c>
      <c r="D1132" s="72" t="n">
        <v>1000003787</v>
      </c>
      <c r="E1132" s="72" t="s">
        <v>2709</v>
      </c>
      <c r="F1132" s="74" t="n">
        <v>45275</v>
      </c>
      <c r="G1132" s="67" t="str">
        <f aca="false">IF(I1132&gt;0,"Targeted Dealer","-")</f>
        <v>Targeted Dealer</v>
      </c>
      <c r="H1132" s="67"/>
      <c r="I1132" s="68" t="n">
        <v>50</v>
      </c>
      <c r="J1132" s="68" t="n">
        <f aca="false">I1132/$J$1*($J$1-$E$1)</f>
        <v>46.6666666666667</v>
      </c>
      <c r="K1132" s="69" t="n">
        <v>77</v>
      </c>
      <c r="L1132" s="69" t="n">
        <f aca="false">I1132-K1132</f>
        <v>-27</v>
      </c>
      <c r="M1132" s="69" t="n">
        <f aca="false">IFERROR((K1132/J1132%),"-")</f>
        <v>165</v>
      </c>
      <c r="N1132" s="97" t="n">
        <v>50</v>
      </c>
      <c r="O1132" s="98" t="str">
        <f aca="false">IF(F1132&lt;=$P$2,"Mar","")</f>
        <v>Mar</v>
      </c>
      <c r="P1132" s="97" t="n">
        <f aca="false">N1132</f>
        <v>50</v>
      </c>
      <c r="Q1132" s="99" t="n">
        <f aca="false">K1132-P1132</f>
        <v>27</v>
      </c>
      <c r="R1132" s="98" t="n">
        <f aca="false">IFERROR(IF(O1132="Mar",(K1132/P1132-1))," ")</f>
        <v>0.54</v>
      </c>
      <c r="S1132" s="100" t="str">
        <f aca="false">IF(N1132&gt;0,IF(O1132="","-",IF(R1132&lt;0%,"DEGROWTH","GROWTH")))</f>
        <v>GROWTH</v>
      </c>
      <c r="T1132" s="69" t="n">
        <v>25</v>
      </c>
      <c r="U1132" s="101" t="str">
        <f aca="false">IF(F1132&lt;=$V$2,"Apr","")</f>
        <v>Apr</v>
      </c>
      <c r="V1132" s="97" t="n">
        <v>25</v>
      </c>
      <c r="W1132" s="102" t="n">
        <f aca="false">K1132-V1132</f>
        <v>52</v>
      </c>
      <c r="X1132" s="103" t="n">
        <f aca="false">IFERROR(IF(U1132="Apr",(K1132/V1132-1)),0)</f>
        <v>2.08</v>
      </c>
      <c r="Y1132" s="104" t="str">
        <f aca="false">IF(T1132&gt;0,IF(U1132="","-",IF(X1132&lt;0%,"DEGROWTH","GROWTH")))</f>
        <v>GROWTH</v>
      </c>
      <c r="Z1132" s="75" t="n">
        <v>0</v>
      </c>
      <c r="AA1132" s="70"/>
      <c r="AB1132" s="70" t="s">
        <v>133</v>
      </c>
      <c r="AC1132" s="70" t="s">
        <v>130</v>
      </c>
      <c r="AD1132" s="3" t="n">
        <f aca="false">IF(K1132=0,1,0)</f>
        <v>0</v>
      </c>
      <c r="AE1132" s="76"/>
    </row>
    <row r="1133" customFormat="false" ht="14.25" hidden="false" customHeight="true" outlineLevel="0" collapsed="false">
      <c r="A1133" s="75" t="s">
        <v>130</v>
      </c>
      <c r="B1133" s="79" t="s">
        <v>115</v>
      </c>
      <c r="C1133" s="79" t="s">
        <v>2710</v>
      </c>
      <c r="D1133" s="79" t="n">
        <v>1000003902</v>
      </c>
      <c r="E1133" s="79" t="s">
        <v>2711</v>
      </c>
      <c r="F1133" s="74" t="n">
        <v>45385</v>
      </c>
      <c r="G1133" s="67" t="str">
        <f aca="false">IF(I1133&gt;0,"Targeted Dealer","-")</f>
        <v>Targeted Dealer</v>
      </c>
      <c r="H1133" s="67"/>
      <c r="I1133" s="68" t="n">
        <v>50</v>
      </c>
      <c r="J1133" s="68" t="n">
        <f aca="false">I1133/$J$1*($J$1-$E$1)</f>
        <v>46.6666666666667</v>
      </c>
      <c r="K1133" s="69" t="n">
        <v>80</v>
      </c>
      <c r="L1133" s="69" t="n">
        <f aca="false">I1133-K1133</f>
        <v>-30</v>
      </c>
      <c r="M1133" s="69" t="n">
        <f aca="false">IFERROR((K1133/J1133%),"-")</f>
        <v>171.428571428571</v>
      </c>
      <c r="N1133" s="97" t="n">
        <v>75</v>
      </c>
      <c r="O1133" s="98" t="str">
        <f aca="false">IF(F1133&lt;=$P$2,"Mar","")</f>
        <v>Mar</v>
      </c>
      <c r="P1133" s="97" t="n">
        <f aca="false">N1133</f>
        <v>75</v>
      </c>
      <c r="Q1133" s="99" t="n">
        <f aca="false">K1133-P1133</f>
        <v>5</v>
      </c>
      <c r="R1133" s="98" t="n">
        <f aca="false">IFERROR(IF(O1133="Mar",(K1133/P1133-1))," ")</f>
        <v>0.0666666666666667</v>
      </c>
      <c r="S1133" s="100" t="str">
        <f aca="false">IF(N1133&gt;0,IF(O1133="","-",IF(R1133&lt;0%,"DEGROWTH","GROWTH")))</f>
        <v>GROWTH</v>
      </c>
      <c r="T1133" s="69" t="n">
        <v>60</v>
      </c>
      <c r="U1133" s="101" t="str">
        <f aca="false">IF(F1133&lt;=$V$2,"Apr","")</f>
        <v>Apr</v>
      </c>
      <c r="V1133" s="97" t="n">
        <v>60</v>
      </c>
      <c r="W1133" s="102" t="n">
        <f aca="false">K1133-V1133</f>
        <v>20</v>
      </c>
      <c r="X1133" s="103" t="n">
        <f aca="false">IFERROR(IF(U1133="Apr",(K1133/V1133-1)),0)</f>
        <v>0.333333333333333</v>
      </c>
      <c r="Y1133" s="104" t="str">
        <f aca="false">IF(T1133&gt;0,IF(U1133="","-",IF(X1133&lt;0%,"DEGROWTH","GROWTH")))</f>
        <v>GROWTH</v>
      </c>
      <c r="Z1133" s="75" t="n">
        <v>0</v>
      </c>
      <c r="AA1133" s="70"/>
      <c r="AB1133" s="70" t="s">
        <v>133</v>
      </c>
      <c r="AC1133" s="75" t="s">
        <v>130</v>
      </c>
      <c r="AD1133" s="3" t="n">
        <f aca="false">IF(K1133=0,1,0)</f>
        <v>0</v>
      </c>
      <c r="AE1133" s="76"/>
    </row>
    <row r="1134" customFormat="false" ht="14.25" hidden="false" customHeight="true" outlineLevel="0" collapsed="false">
      <c r="A1134" s="70" t="s">
        <v>130</v>
      </c>
      <c r="B1134" s="72" t="s">
        <v>139</v>
      </c>
      <c r="C1134" s="72" t="s">
        <v>2712</v>
      </c>
      <c r="D1134" s="72" t="n">
        <v>1000001821</v>
      </c>
      <c r="E1134" s="73" t="s">
        <v>2713</v>
      </c>
      <c r="F1134" s="74" t="n">
        <v>42307</v>
      </c>
      <c r="G1134" s="67" t="str">
        <f aca="false">IF(I1134&gt;0,"Targeted Dealer","-")</f>
        <v>Targeted Dealer</v>
      </c>
      <c r="H1134" s="67"/>
      <c r="I1134" s="68" t="n">
        <v>50</v>
      </c>
      <c r="J1134" s="68" t="n">
        <f aca="false">I1134/$J$1*($J$1-$E$1)</f>
        <v>46.6666666666667</v>
      </c>
      <c r="K1134" s="69" t="n">
        <v>55</v>
      </c>
      <c r="L1134" s="69" t="n">
        <f aca="false">I1134-K1134</f>
        <v>-5</v>
      </c>
      <c r="M1134" s="69" t="n">
        <f aca="false">IFERROR((K1134/J1134%),"-")</f>
        <v>117.857142857143</v>
      </c>
      <c r="N1134" s="97" t="n">
        <v>30</v>
      </c>
      <c r="O1134" s="98" t="str">
        <f aca="false">IF(F1134&lt;=$P$2,"Mar","")</f>
        <v>Mar</v>
      </c>
      <c r="P1134" s="97" t="n">
        <f aca="false">N1134</f>
        <v>30</v>
      </c>
      <c r="Q1134" s="99" t="n">
        <f aca="false">K1134-P1134</f>
        <v>25</v>
      </c>
      <c r="R1134" s="98" t="n">
        <f aca="false">IFERROR(IF(O1134="Mar",(K1134/P1134-1))," ")</f>
        <v>0.833333333333333</v>
      </c>
      <c r="S1134" s="100" t="str">
        <f aca="false">IF(N1134&gt;0,IF(O1134="","-",IF(R1134&lt;0%,"DEGROWTH","GROWTH")))</f>
        <v>GROWTH</v>
      </c>
      <c r="T1134" s="69" t="n">
        <v>85</v>
      </c>
      <c r="U1134" s="101" t="str">
        <f aca="false">IF(F1134&lt;=$V$2,"Apr","")</f>
        <v>Apr</v>
      </c>
      <c r="V1134" s="97" t="n">
        <v>85</v>
      </c>
      <c r="W1134" s="102" t="n">
        <f aca="false">K1134-V1134</f>
        <v>-30</v>
      </c>
      <c r="X1134" s="103" t="n">
        <f aca="false">IFERROR(IF(U1134="Apr",(K1134/V1134-1)),0)</f>
        <v>-0.352941176470588</v>
      </c>
      <c r="Y1134" s="104" t="str">
        <f aca="false">IF(T1134&gt;0,IF(U1134="","-",IF(X1134&lt;0%,"DEGROWTH","GROWTH")))</f>
        <v>DEGROWTH</v>
      </c>
      <c r="Z1134" s="75" t="n">
        <v>0</v>
      </c>
      <c r="AA1134" s="70"/>
      <c r="AB1134" s="70" t="s">
        <v>133</v>
      </c>
      <c r="AC1134" s="70" t="s">
        <v>130</v>
      </c>
      <c r="AD1134" s="3" t="n">
        <f aca="false">IF(K1134=0,1,0)</f>
        <v>0</v>
      </c>
      <c r="AE1134" s="76"/>
    </row>
    <row r="1135" customFormat="false" ht="14.25" hidden="false" customHeight="true" outlineLevel="0" collapsed="false">
      <c r="A1135" s="70" t="s">
        <v>130</v>
      </c>
      <c r="B1135" s="72" t="s">
        <v>139</v>
      </c>
      <c r="C1135" s="72" t="s">
        <v>384</v>
      </c>
      <c r="D1135" s="72" t="n">
        <v>1000001813</v>
      </c>
      <c r="E1135" s="73" t="s">
        <v>385</v>
      </c>
      <c r="F1135" s="74" t="n">
        <v>42574</v>
      </c>
      <c r="G1135" s="67" t="str">
        <f aca="false">IF(I1135&gt;0,"Targeted Dealer","-")</f>
        <v>Targeted Dealer</v>
      </c>
      <c r="H1135" s="67"/>
      <c r="I1135" s="68" t="n">
        <v>25</v>
      </c>
      <c r="J1135" s="68" t="n">
        <f aca="false">I1135/$J$1*($J$1-$E$1)</f>
        <v>23.3333333333333</v>
      </c>
      <c r="K1135" s="69" t="n">
        <v>0</v>
      </c>
      <c r="L1135" s="69" t="n">
        <f aca="false">I1135-K1135</f>
        <v>25</v>
      </c>
      <c r="M1135" s="69" t="n">
        <f aca="false">IFERROR((K1135/J1135%),"-")</f>
        <v>0</v>
      </c>
      <c r="N1135" s="97" t="n">
        <v>0</v>
      </c>
      <c r="O1135" s="98" t="str">
        <f aca="false">IF(F1135&lt;=$P$2,"Mar","")</f>
        <v>Mar</v>
      </c>
      <c r="P1135" s="97" t="n">
        <f aca="false">N1135</f>
        <v>0</v>
      </c>
      <c r="Q1135" s="99" t="n">
        <f aca="false">K1135-P1135</f>
        <v>0</v>
      </c>
      <c r="R1135" s="98" t="str">
        <f aca="false">IFERROR(IF(O1135="Mar",(K1135/P1135-1))," ")</f>
        <v> </v>
      </c>
      <c r="S1135" s="105" t="b">
        <f aca="false">IF(N1135&gt;0,IF(O1135="","-",IF(R1135&lt;0%,"DEGROWTH","GROWTH")))</f>
        <v>0</v>
      </c>
      <c r="T1135" s="69" t="n">
        <v>0</v>
      </c>
      <c r="U1135" s="101" t="str">
        <f aca="false">IF(F1135&lt;=$V$2,"Apr","")</f>
        <v>Apr</v>
      </c>
      <c r="V1135" s="97" t="n">
        <v>0</v>
      </c>
      <c r="W1135" s="102" t="n">
        <f aca="false">K1135-V1135</f>
        <v>0</v>
      </c>
      <c r="X1135" s="103" t="n">
        <f aca="false">IFERROR(IF(U1135="Apr",(K1135/V1135-1)),0)</f>
        <v>0</v>
      </c>
      <c r="Y1135" s="106" t="b">
        <f aca="false">IF(T1135&gt;0,IF(U1135="","-",IF(X1135&lt;0%,"DEGROWTH","GROWTH")))</f>
        <v>0</v>
      </c>
      <c r="Z1135" s="75" t="n">
        <v>0</v>
      </c>
      <c r="AA1135" s="70"/>
      <c r="AB1135" s="70" t="s">
        <v>133</v>
      </c>
      <c r="AC1135" s="70" t="s">
        <v>130</v>
      </c>
      <c r="AD1135" s="3" t="n">
        <f aca="false">IF(K1135=0,1,0)</f>
        <v>1</v>
      </c>
      <c r="AE1135" s="76"/>
    </row>
    <row r="1136" customFormat="false" ht="14.25" hidden="false" customHeight="true" outlineLevel="0" collapsed="false">
      <c r="A1136" s="70" t="s">
        <v>130</v>
      </c>
      <c r="B1136" s="72" t="s">
        <v>139</v>
      </c>
      <c r="C1136" s="72" t="s">
        <v>2714</v>
      </c>
      <c r="D1136" s="72" t="n">
        <v>1000001815</v>
      </c>
      <c r="E1136" s="73" t="s">
        <v>2715</v>
      </c>
      <c r="F1136" s="74" t="n">
        <v>43503</v>
      </c>
      <c r="G1136" s="67" t="str">
        <f aca="false">IF(I1136&gt;0,"Targeted Dealer","-")</f>
        <v>Targeted Dealer</v>
      </c>
      <c r="H1136" s="67"/>
      <c r="I1136" s="68" t="n">
        <v>50</v>
      </c>
      <c r="J1136" s="68" t="n">
        <f aca="false">I1136/$J$1*($J$1-$E$1)</f>
        <v>46.6666666666667</v>
      </c>
      <c r="K1136" s="69" t="n">
        <v>50</v>
      </c>
      <c r="L1136" s="69" t="n">
        <f aca="false">I1136-K1136</f>
        <v>0</v>
      </c>
      <c r="M1136" s="69" t="n">
        <f aca="false">IFERROR((K1136/J1136%),"-")</f>
        <v>107.142857142857</v>
      </c>
      <c r="N1136" s="97" t="n">
        <v>0</v>
      </c>
      <c r="O1136" s="98" t="str">
        <f aca="false">IF(F1136&lt;=$P$2,"Mar","")</f>
        <v>Mar</v>
      </c>
      <c r="P1136" s="97" t="n">
        <f aca="false">N1136</f>
        <v>0</v>
      </c>
      <c r="Q1136" s="99" t="n">
        <f aca="false">K1136-P1136</f>
        <v>50</v>
      </c>
      <c r="R1136" s="98" t="str">
        <f aca="false">IFERROR(IF(O1136="Mar",(K1136/P1136-1))," ")</f>
        <v> </v>
      </c>
      <c r="S1136" s="105" t="b">
        <f aca="false">IF(N1136&gt;0,IF(O1136="","-",IF(R1136&lt;0%,"DEGROWTH","GROWTH")))</f>
        <v>0</v>
      </c>
      <c r="T1136" s="69" t="n">
        <v>30</v>
      </c>
      <c r="U1136" s="101" t="str">
        <f aca="false">IF(F1136&lt;=$V$2,"Apr","")</f>
        <v>Apr</v>
      </c>
      <c r="V1136" s="97" t="n">
        <v>30</v>
      </c>
      <c r="W1136" s="102" t="n">
        <f aca="false">K1136-V1136</f>
        <v>20</v>
      </c>
      <c r="X1136" s="103" t="n">
        <f aca="false">IFERROR(IF(U1136="Apr",(K1136/V1136-1)),0)</f>
        <v>0.666666666666667</v>
      </c>
      <c r="Y1136" s="104" t="str">
        <f aca="false">IF(T1136&gt;0,IF(U1136="","-",IF(X1136&lt;0%,"DEGROWTH","GROWTH")))</f>
        <v>GROWTH</v>
      </c>
      <c r="Z1136" s="75" t="n">
        <v>0</v>
      </c>
      <c r="AA1136" s="70"/>
      <c r="AB1136" s="70" t="s">
        <v>133</v>
      </c>
      <c r="AC1136" s="70" t="s">
        <v>130</v>
      </c>
      <c r="AD1136" s="3" t="n">
        <f aca="false">IF(K1136=0,1,0)</f>
        <v>0</v>
      </c>
      <c r="AE1136" s="76"/>
    </row>
    <row r="1137" customFormat="false" ht="14.25" hidden="false" customHeight="true" outlineLevel="0" collapsed="false">
      <c r="A1137" s="70" t="s">
        <v>130</v>
      </c>
      <c r="B1137" s="72" t="s">
        <v>139</v>
      </c>
      <c r="C1137" s="72" t="s">
        <v>2716</v>
      </c>
      <c r="D1137" s="72" t="n">
        <v>1000001804</v>
      </c>
      <c r="E1137" s="73" t="s">
        <v>2717</v>
      </c>
      <c r="F1137" s="74" t="n">
        <v>43706</v>
      </c>
      <c r="G1137" s="67" t="str">
        <f aca="false">IF(I1137&gt;0,"Targeted Dealer","-")</f>
        <v>Targeted Dealer</v>
      </c>
      <c r="H1137" s="67"/>
      <c r="I1137" s="68" t="n">
        <v>50</v>
      </c>
      <c r="J1137" s="68" t="n">
        <f aca="false">I1137/$J$1*($J$1-$E$1)</f>
        <v>46.6666666666667</v>
      </c>
      <c r="K1137" s="69" t="n">
        <v>25</v>
      </c>
      <c r="L1137" s="69" t="n">
        <f aca="false">I1137-K1137</f>
        <v>25</v>
      </c>
      <c r="M1137" s="69" t="n">
        <f aca="false">IFERROR((K1137/J1137%),"-")</f>
        <v>53.5714285714286</v>
      </c>
      <c r="N1137" s="97" t="n">
        <v>50</v>
      </c>
      <c r="O1137" s="98" t="str">
        <f aca="false">IF(F1137&lt;=$P$2,"Mar","")</f>
        <v>Mar</v>
      </c>
      <c r="P1137" s="97" t="n">
        <f aca="false">N1137</f>
        <v>50</v>
      </c>
      <c r="Q1137" s="99" t="n">
        <f aca="false">K1137-P1137</f>
        <v>-25</v>
      </c>
      <c r="R1137" s="98" t="n">
        <f aca="false">IFERROR(IF(O1137="Mar",(K1137/P1137-1))," ")</f>
        <v>-0.5</v>
      </c>
      <c r="S1137" s="100" t="str">
        <f aca="false">IF(N1137&gt;0,IF(O1137="","-",IF(R1137&lt;0%,"DEGROWTH","GROWTH")))</f>
        <v>DEGROWTH</v>
      </c>
      <c r="T1137" s="69" t="n">
        <v>41</v>
      </c>
      <c r="U1137" s="101" t="str">
        <f aca="false">IF(F1137&lt;=$V$2,"Apr","")</f>
        <v>Apr</v>
      </c>
      <c r="V1137" s="97" t="n">
        <v>41</v>
      </c>
      <c r="W1137" s="102" t="n">
        <f aca="false">K1137-V1137</f>
        <v>-16</v>
      </c>
      <c r="X1137" s="103" t="n">
        <f aca="false">IFERROR(IF(U1137="Apr",(K1137/V1137-1)),0)</f>
        <v>-0.390243902439024</v>
      </c>
      <c r="Y1137" s="104" t="str">
        <f aca="false">IF(T1137&gt;0,IF(U1137="","-",IF(X1137&lt;0%,"DEGROWTH","GROWTH")))</f>
        <v>DEGROWTH</v>
      </c>
      <c r="Z1137" s="75" t="n">
        <v>0</v>
      </c>
      <c r="AA1137" s="70"/>
      <c r="AB1137" s="70" t="s">
        <v>133</v>
      </c>
      <c r="AC1137" s="70" t="s">
        <v>130</v>
      </c>
      <c r="AD1137" s="3" t="n">
        <f aca="false">IF(K1137=0,1,0)</f>
        <v>0</v>
      </c>
      <c r="AE1137" s="76"/>
    </row>
    <row r="1138" customFormat="false" ht="14.25" hidden="false" customHeight="true" outlineLevel="0" collapsed="false">
      <c r="A1138" s="70" t="s">
        <v>130</v>
      </c>
      <c r="B1138" s="72" t="s">
        <v>139</v>
      </c>
      <c r="C1138" s="72" t="s">
        <v>2718</v>
      </c>
      <c r="D1138" s="72" t="n">
        <v>1000001818</v>
      </c>
      <c r="E1138" s="73" t="s">
        <v>2719</v>
      </c>
      <c r="F1138" s="74" t="n">
        <v>44323</v>
      </c>
      <c r="G1138" s="67" t="str">
        <f aca="false">IF(I1138&gt;0,"Targeted Dealer","-")</f>
        <v>Targeted Dealer</v>
      </c>
      <c r="H1138" s="67"/>
      <c r="I1138" s="68" t="n">
        <v>100</v>
      </c>
      <c r="J1138" s="68" t="n">
        <f aca="false">I1138/$J$1*($J$1-$E$1)</f>
        <v>93.3333333333333</v>
      </c>
      <c r="K1138" s="69" t="n">
        <v>125</v>
      </c>
      <c r="L1138" s="69" t="n">
        <f aca="false">I1138-K1138</f>
        <v>-25</v>
      </c>
      <c r="M1138" s="69" t="n">
        <f aca="false">IFERROR((K1138/J1138%),"-")</f>
        <v>133.928571428571</v>
      </c>
      <c r="N1138" s="97" t="n">
        <v>220</v>
      </c>
      <c r="O1138" s="98" t="str">
        <f aca="false">IF(F1138&lt;=$P$2,"Mar","")</f>
        <v>Mar</v>
      </c>
      <c r="P1138" s="97" t="n">
        <f aca="false">N1138</f>
        <v>220</v>
      </c>
      <c r="Q1138" s="99" t="n">
        <f aca="false">K1138-P1138</f>
        <v>-95</v>
      </c>
      <c r="R1138" s="98" t="n">
        <f aca="false">IFERROR(IF(O1138="Mar",(K1138/P1138-1))," ")</f>
        <v>-0.431818181818182</v>
      </c>
      <c r="S1138" s="100" t="str">
        <f aca="false">IF(N1138&gt;0,IF(O1138="","-",IF(R1138&lt;0%,"DEGROWTH","GROWTH")))</f>
        <v>DEGROWTH</v>
      </c>
      <c r="T1138" s="69" t="n">
        <v>329</v>
      </c>
      <c r="U1138" s="101" t="str">
        <f aca="false">IF(F1138&lt;=$V$2,"Apr","")</f>
        <v>Apr</v>
      </c>
      <c r="V1138" s="97" t="n">
        <v>329</v>
      </c>
      <c r="W1138" s="102" t="n">
        <f aca="false">K1138-V1138</f>
        <v>-204</v>
      </c>
      <c r="X1138" s="103" t="n">
        <f aca="false">IFERROR(IF(U1138="Apr",(K1138/V1138-1)),0)</f>
        <v>-0.620060790273556</v>
      </c>
      <c r="Y1138" s="104" t="str">
        <f aca="false">IF(T1138&gt;0,IF(U1138="","-",IF(X1138&lt;0%,"DEGROWTH","GROWTH")))</f>
        <v>DEGROWTH</v>
      </c>
      <c r="Z1138" s="75" t="n">
        <v>0</v>
      </c>
      <c r="AA1138" s="70"/>
      <c r="AB1138" s="70" t="s">
        <v>133</v>
      </c>
      <c r="AC1138" s="70" t="s">
        <v>130</v>
      </c>
      <c r="AD1138" s="3" t="n">
        <f aca="false">IF(K1138=0,1,0)</f>
        <v>0</v>
      </c>
      <c r="AE1138" s="76"/>
    </row>
    <row r="1139" customFormat="false" ht="14.25" hidden="false" customHeight="true" outlineLevel="0" collapsed="false">
      <c r="A1139" s="70" t="s">
        <v>130</v>
      </c>
      <c r="B1139" s="72" t="s">
        <v>139</v>
      </c>
      <c r="C1139" s="72" t="s">
        <v>388</v>
      </c>
      <c r="D1139" s="72" t="n">
        <v>1000002638</v>
      </c>
      <c r="E1139" s="73" t="s">
        <v>389</v>
      </c>
      <c r="F1139" s="74" t="n">
        <v>44634</v>
      </c>
      <c r="G1139" s="67" t="str">
        <f aca="false">IF(I1139&gt;0,"Targeted Dealer","-")</f>
        <v>Targeted Dealer</v>
      </c>
      <c r="H1139" s="67"/>
      <c r="I1139" s="68" t="n">
        <v>125</v>
      </c>
      <c r="J1139" s="68" t="n">
        <f aca="false">I1139/$J$1*($J$1-$E$1)</f>
        <v>116.666666666667</v>
      </c>
      <c r="K1139" s="69" t="n">
        <v>0</v>
      </c>
      <c r="L1139" s="69" t="n">
        <f aca="false">I1139-K1139</f>
        <v>125</v>
      </c>
      <c r="M1139" s="69" t="n">
        <f aca="false">IFERROR((K1139/J1139%),"-")</f>
        <v>0</v>
      </c>
      <c r="N1139" s="97" t="n">
        <v>0</v>
      </c>
      <c r="O1139" s="98" t="str">
        <f aca="false">IF(F1139&lt;=$P$2,"Mar","")</f>
        <v>Mar</v>
      </c>
      <c r="P1139" s="97" t="n">
        <f aca="false">N1139</f>
        <v>0</v>
      </c>
      <c r="Q1139" s="99" t="n">
        <f aca="false">K1139-P1139</f>
        <v>0</v>
      </c>
      <c r="R1139" s="98" t="str">
        <f aca="false">IFERROR(IF(O1139="Mar",(K1139/P1139-1))," ")</f>
        <v> </v>
      </c>
      <c r="S1139" s="105" t="b">
        <f aca="false">IF(N1139&gt;0,IF(O1139="","-",IF(R1139&lt;0%,"DEGROWTH","GROWTH")))</f>
        <v>0</v>
      </c>
      <c r="T1139" s="69" t="n">
        <v>0</v>
      </c>
      <c r="U1139" s="101" t="str">
        <f aca="false">IF(F1139&lt;=$V$2,"Apr","")</f>
        <v>Apr</v>
      </c>
      <c r="V1139" s="97" t="n">
        <v>0</v>
      </c>
      <c r="W1139" s="102" t="n">
        <f aca="false">K1139-V1139</f>
        <v>0</v>
      </c>
      <c r="X1139" s="103" t="n">
        <f aca="false">IFERROR(IF(U1139="Apr",(K1139/V1139-1)),0)</f>
        <v>0</v>
      </c>
      <c r="Y1139" s="106" t="b">
        <f aca="false">IF(T1139&gt;0,IF(U1139="","-",IF(X1139&lt;0%,"DEGROWTH","GROWTH")))</f>
        <v>0</v>
      </c>
      <c r="Z1139" s="75" t="n">
        <v>0</v>
      </c>
      <c r="AA1139" s="70"/>
      <c r="AB1139" s="70" t="s">
        <v>133</v>
      </c>
      <c r="AC1139" s="70" t="s">
        <v>130</v>
      </c>
      <c r="AD1139" s="3" t="n">
        <f aca="false">IF(K1139=0,1,0)</f>
        <v>1</v>
      </c>
      <c r="AE1139" s="76"/>
    </row>
    <row r="1140" customFormat="false" ht="14.25" hidden="false" customHeight="true" outlineLevel="0" collapsed="false">
      <c r="A1140" s="70" t="s">
        <v>130</v>
      </c>
      <c r="B1140" s="72" t="s">
        <v>139</v>
      </c>
      <c r="C1140" s="72" t="s">
        <v>2720</v>
      </c>
      <c r="D1140" s="72" t="n">
        <v>1000002639</v>
      </c>
      <c r="E1140" s="73" t="s">
        <v>2721</v>
      </c>
      <c r="F1140" s="74" t="n">
        <v>44635</v>
      </c>
      <c r="G1140" s="67" t="str">
        <f aca="false">IF(I1140&gt;0,"Targeted Dealer","-")</f>
        <v>Targeted Dealer</v>
      </c>
      <c r="H1140" s="67"/>
      <c r="I1140" s="68" t="n">
        <v>25</v>
      </c>
      <c r="J1140" s="68" t="n">
        <f aca="false">I1140/$J$1*($J$1-$E$1)</f>
        <v>23.3333333333333</v>
      </c>
      <c r="K1140" s="69" t="n">
        <v>0</v>
      </c>
      <c r="L1140" s="69" t="n">
        <f aca="false">I1140-K1140</f>
        <v>25</v>
      </c>
      <c r="M1140" s="69" t="n">
        <f aca="false">IFERROR((K1140/J1140%),"-")</f>
        <v>0</v>
      </c>
      <c r="N1140" s="97" t="n">
        <v>25</v>
      </c>
      <c r="O1140" s="98" t="str">
        <f aca="false">IF(F1140&lt;=$P$2,"Mar","")</f>
        <v>Mar</v>
      </c>
      <c r="P1140" s="97" t="n">
        <f aca="false">N1140</f>
        <v>25</v>
      </c>
      <c r="Q1140" s="99" t="n">
        <f aca="false">K1140-P1140</f>
        <v>-25</v>
      </c>
      <c r="R1140" s="98" t="n">
        <f aca="false">IFERROR(IF(O1140="Mar",(K1140/P1140-1))," ")</f>
        <v>-1</v>
      </c>
      <c r="S1140" s="100" t="str">
        <f aca="false">IF(N1140&gt;0,IF(O1140="","-",IF(R1140&lt;0%,"DEGROWTH","GROWTH")))</f>
        <v>DEGROWTH</v>
      </c>
      <c r="T1140" s="69" t="n">
        <v>122</v>
      </c>
      <c r="U1140" s="101" t="str">
        <f aca="false">IF(F1140&lt;=$V$2,"Apr","")</f>
        <v>Apr</v>
      </c>
      <c r="V1140" s="97" t="n">
        <v>122</v>
      </c>
      <c r="W1140" s="102" t="n">
        <f aca="false">K1140-V1140</f>
        <v>-122</v>
      </c>
      <c r="X1140" s="103" t="n">
        <f aca="false">IFERROR(IF(U1140="Apr",(K1140/V1140-1)),0)</f>
        <v>-1</v>
      </c>
      <c r="Y1140" s="104" t="str">
        <f aca="false">IF(T1140&gt;0,IF(U1140="","-",IF(X1140&lt;0%,"DEGROWTH","GROWTH")))</f>
        <v>DEGROWTH</v>
      </c>
      <c r="Z1140" s="75" t="n">
        <v>0</v>
      </c>
      <c r="AA1140" s="70"/>
      <c r="AB1140" s="70" t="s">
        <v>133</v>
      </c>
      <c r="AC1140" s="70" t="s">
        <v>130</v>
      </c>
      <c r="AD1140" s="3" t="n">
        <f aca="false">IF(K1140=0,1,0)</f>
        <v>1</v>
      </c>
      <c r="AE1140" s="76"/>
    </row>
    <row r="1141" customFormat="false" ht="14.25" hidden="false" customHeight="true" outlineLevel="0" collapsed="false">
      <c r="A1141" s="70" t="s">
        <v>130</v>
      </c>
      <c r="B1141" s="72" t="s">
        <v>139</v>
      </c>
      <c r="C1141" s="72" t="s">
        <v>2722</v>
      </c>
      <c r="D1141" s="72" t="n">
        <v>1000003645</v>
      </c>
      <c r="E1141" s="73" t="s">
        <v>2723</v>
      </c>
      <c r="F1141" s="74" t="n">
        <v>45126</v>
      </c>
      <c r="G1141" s="67" t="str">
        <f aca="false">IF(I1141&gt;0,"Targeted Dealer","-")</f>
        <v>Targeted Dealer</v>
      </c>
      <c r="H1141" s="67"/>
      <c r="I1141" s="68" t="n">
        <v>25</v>
      </c>
      <c r="J1141" s="68" t="n">
        <f aca="false">I1141/$J$1*($J$1-$E$1)</f>
        <v>23.3333333333333</v>
      </c>
      <c r="K1141" s="69" t="n">
        <v>25</v>
      </c>
      <c r="L1141" s="69" t="n">
        <f aca="false">I1141-K1141</f>
        <v>0</v>
      </c>
      <c r="M1141" s="69" t="n">
        <f aca="false">IFERROR((K1141/J1141%),"-")</f>
        <v>107.142857142857</v>
      </c>
      <c r="N1141" s="97" t="n">
        <v>25</v>
      </c>
      <c r="O1141" s="98" t="str">
        <f aca="false">IF(F1141&lt;=$P$2,"Mar","")</f>
        <v>Mar</v>
      </c>
      <c r="P1141" s="97" t="n">
        <f aca="false">N1141</f>
        <v>25</v>
      </c>
      <c r="Q1141" s="99" t="n">
        <f aca="false">K1141-P1141</f>
        <v>0</v>
      </c>
      <c r="R1141" s="98" t="n">
        <f aca="false">IFERROR(IF(O1141="Mar",(K1141/P1141-1))," ")</f>
        <v>0</v>
      </c>
      <c r="S1141" s="100" t="str">
        <f aca="false">IF(N1141&gt;0,IF(O1141="","-",IF(R1141&lt;0%,"DEGROWTH","GROWTH")))</f>
        <v>GROWTH</v>
      </c>
      <c r="T1141" s="69" t="n">
        <v>25</v>
      </c>
      <c r="U1141" s="101" t="str">
        <f aca="false">IF(F1141&lt;=$V$2,"Apr","")</f>
        <v>Apr</v>
      </c>
      <c r="V1141" s="97" t="n">
        <v>25</v>
      </c>
      <c r="W1141" s="102" t="n">
        <f aca="false">K1141-V1141</f>
        <v>0</v>
      </c>
      <c r="X1141" s="103" t="n">
        <f aca="false">IFERROR(IF(U1141="Apr",(K1141/V1141-1)),0)</f>
        <v>0</v>
      </c>
      <c r="Y1141" s="104" t="str">
        <f aca="false">IF(T1141&gt;0,IF(U1141="","-",IF(X1141&lt;0%,"DEGROWTH","GROWTH")))</f>
        <v>GROWTH</v>
      </c>
      <c r="Z1141" s="75" t="n">
        <v>0</v>
      </c>
      <c r="AA1141" s="70"/>
      <c r="AB1141" s="70" t="s">
        <v>133</v>
      </c>
      <c r="AC1141" s="70" t="s">
        <v>130</v>
      </c>
      <c r="AD1141" s="3" t="n">
        <f aca="false">IF(K1141=0,1,0)</f>
        <v>0</v>
      </c>
      <c r="AE1141" s="76"/>
    </row>
    <row r="1142" customFormat="false" ht="14.25" hidden="false" customHeight="true" outlineLevel="0" collapsed="false">
      <c r="A1142" s="70" t="s">
        <v>130</v>
      </c>
      <c r="B1142" s="72" t="s">
        <v>139</v>
      </c>
      <c r="C1142" s="79" t="s">
        <v>2724</v>
      </c>
      <c r="D1142" s="79" t="n">
        <v>1000004012</v>
      </c>
      <c r="E1142" s="79" t="s">
        <v>2725</v>
      </c>
      <c r="F1142" s="74" t="n">
        <v>45461</v>
      </c>
      <c r="G1142" s="67" t="str">
        <f aca="false">IF(I1142&gt;0,"Targeted Dealer","-")</f>
        <v>Targeted Dealer</v>
      </c>
      <c r="H1142" s="67"/>
      <c r="I1142" s="68" t="n">
        <v>25</v>
      </c>
      <c r="J1142" s="68" t="n">
        <f aca="false">I1142/$J$1*($J$1-$E$1)</f>
        <v>23.3333333333333</v>
      </c>
      <c r="K1142" s="69" t="n">
        <v>25</v>
      </c>
      <c r="L1142" s="69" t="n">
        <f aca="false">I1142-K1142</f>
        <v>0</v>
      </c>
      <c r="M1142" s="69" t="n">
        <f aca="false">IFERROR((K1142/J1142%),"-")</f>
        <v>107.142857142857</v>
      </c>
      <c r="N1142" s="97" t="n">
        <v>25</v>
      </c>
      <c r="O1142" s="98" t="str">
        <f aca="false">IF(F1142&lt;=$P$2,"Mar","")</f>
        <v>Mar</v>
      </c>
      <c r="P1142" s="97" t="n">
        <f aca="false">N1142</f>
        <v>25</v>
      </c>
      <c r="Q1142" s="99" t="n">
        <f aca="false">K1142-P1142</f>
        <v>0</v>
      </c>
      <c r="R1142" s="98" t="n">
        <f aca="false">IFERROR(IF(O1142="Mar",(K1142/P1142-1))," ")</f>
        <v>0</v>
      </c>
      <c r="S1142" s="100" t="str">
        <f aca="false">IF(N1142&gt;0,IF(O1142="","-",IF(R1142&lt;0%,"DEGROWTH","GROWTH")))</f>
        <v>GROWTH</v>
      </c>
      <c r="T1142" s="69" t="n">
        <v>0</v>
      </c>
      <c r="U1142" s="101" t="str">
        <f aca="false">IF(F1142&lt;=$V$2,"Apr","")</f>
        <v>Apr</v>
      </c>
      <c r="V1142" s="97" t="n">
        <v>0</v>
      </c>
      <c r="W1142" s="102" t="n">
        <f aca="false">K1142-V1142</f>
        <v>25</v>
      </c>
      <c r="X1142" s="103" t="n">
        <f aca="false">IFERROR(IF(U1142="Apr",(K1142/V1142-1)),0)</f>
        <v>0</v>
      </c>
      <c r="Y1142" s="106" t="b">
        <f aca="false">IF(T1142&gt;0,IF(U1142="","-",IF(X1142&lt;0%,"DEGROWTH","GROWTH")))</f>
        <v>0</v>
      </c>
      <c r="Z1142" s="75" t="n">
        <v>0</v>
      </c>
      <c r="AA1142" s="70"/>
      <c r="AB1142" s="70" t="s">
        <v>133</v>
      </c>
      <c r="AC1142" s="70" t="s">
        <v>130</v>
      </c>
      <c r="AD1142" s="3" t="n">
        <f aca="false">IF(K1142=0,1,0)</f>
        <v>0</v>
      </c>
      <c r="AE1142" s="76"/>
    </row>
    <row r="1143" customFormat="false" ht="14.25" hidden="false" customHeight="true" outlineLevel="0" collapsed="false">
      <c r="A1143" s="70" t="s">
        <v>130</v>
      </c>
      <c r="B1143" s="79" t="s">
        <v>139</v>
      </c>
      <c r="C1143" s="79" t="s">
        <v>2726</v>
      </c>
      <c r="D1143" s="79" t="n">
        <v>1000004088</v>
      </c>
      <c r="E1143" s="79" t="s">
        <v>2727</v>
      </c>
      <c r="F1143" s="74" t="n">
        <v>45520</v>
      </c>
      <c r="G1143" s="67" t="str">
        <f aca="false">IF(I1143&gt;0,"Targeted Dealer","-")</f>
        <v>Targeted Dealer</v>
      </c>
      <c r="H1143" s="67"/>
      <c r="I1143" s="68" t="n">
        <v>50</v>
      </c>
      <c r="J1143" s="68" t="n">
        <f aca="false">I1143/$J$1*($J$1-$E$1)</f>
        <v>46.6666666666667</v>
      </c>
      <c r="K1143" s="69" t="n">
        <v>60</v>
      </c>
      <c r="L1143" s="69" t="n">
        <f aca="false">I1143-K1143</f>
        <v>-10</v>
      </c>
      <c r="M1143" s="69" t="n">
        <f aca="false">IFERROR((K1143/J1143%),"-")</f>
        <v>128.571428571429</v>
      </c>
      <c r="N1143" s="97" t="n">
        <v>25</v>
      </c>
      <c r="O1143" s="98" t="str">
        <f aca="false">IF(F1143&lt;=$P$2,"Mar","")</f>
        <v>Mar</v>
      </c>
      <c r="P1143" s="97" t="n">
        <f aca="false">N1143</f>
        <v>25</v>
      </c>
      <c r="Q1143" s="99" t="n">
        <f aca="false">K1143-P1143</f>
        <v>35</v>
      </c>
      <c r="R1143" s="98" t="n">
        <f aca="false">IFERROR(IF(O1143="Mar",(K1143/P1143-1))," ")</f>
        <v>1.4</v>
      </c>
      <c r="S1143" s="100" t="str">
        <f aca="false">IF(N1143&gt;0,IF(O1143="","-",IF(R1143&lt;0%,"DEGROWTH","GROWTH")))</f>
        <v>GROWTH</v>
      </c>
      <c r="T1143" s="69" t="n">
        <v>30</v>
      </c>
      <c r="U1143" s="101" t="str">
        <f aca="false">IF(F1143&lt;=$V$2,"Apr","")</f>
        <v>Apr</v>
      </c>
      <c r="V1143" s="97" t="n">
        <v>30</v>
      </c>
      <c r="W1143" s="102" t="n">
        <f aca="false">K1143-V1143</f>
        <v>30</v>
      </c>
      <c r="X1143" s="103" t="n">
        <f aca="false">IFERROR(IF(U1143="Apr",(K1143/V1143-1)),0)</f>
        <v>1</v>
      </c>
      <c r="Y1143" s="104" t="str">
        <f aca="false">IF(T1143&gt;0,IF(U1143="","-",IF(X1143&lt;0%,"DEGROWTH","GROWTH")))</f>
        <v>GROWTH</v>
      </c>
      <c r="Z1143" s="75" t="n">
        <v>0</v>
      </c>
      <c r="AA1143" s="70"/>
      <c r="AB1143" s="70" t="s">
        <v>133</v>
      </c>
      <c r="AC1143" s="70" t="s">
        <v>130</v>
      </c>
      <c r="AD1143" s="3" t="n">
        <f aca="false">IF(K1143=0,1,0)</f>
        <v>0</v>
      </c>
      <c r="AE1143" s="76"/>
    </row>
    <row r="1144" customFormat="false" ht="14.25" hidden="false" customHeight="true" outlineLevel="0" collapsed="false">
      <c r="A1144" s="70" t="s">
        <v>130</v>
      </c>
      <c r="B1144" s="72" t="s">
        <v>118</v>
      </c>
      <c r="C1144" s="72" t="s">
        <v>2728</v>
      </c>
      <c r="D1144" s="72" t="n">
        <v>1000002665</v>
      </c>
      <c r="E1144" s="72" t="s">
        <v>2729</v>
      </c>
      <c r="F1144" s="74" t="n">
        <v>44739</v>
      </c>
      <c r="G1144" s="67" t="str">
        <f aca="false">IF(I1144&gt;0,"Targeted Dealer","-")</f>
        <v>Targeted Dealer</v>
      </c>
      <c r="H1144" s="67"/>
      <c r="I1144" s="68" t="n">
        <v>110</v>
      </c>
      <c r="J1144" s="68" t="n">
        <f aca="false">I1144/$J$1*($J$1-$E$1)</f>
        <v>102.666666666667</v>
      </c>
      <c r="K1144" s="69" t="n">
        <v>80</v>
      </c>
      <c r="L1144" s="69" t="n">
        <f aca="false">I1144-K1144</f>
        <v>30</v>
      </c>
      <c r="M1144" s="69" t="n">
        <f aca="false">IFERROR((K1144/J1144%),"-")</f>
        <v>77.9220779220779</v>
      </c>
      <c r="N1144" s="97" t="n">
        <v>120</v>
      </c>
      <c r="O1144" s="98" t="str">
        <f aca="false">IF(F1144&lt;=$P$2,"Mar","")</f>
        <v>Mar</v>
      </c>
      <c r="P1144" s="97" t="n">
        <f aca="false">N1144</f>
        <v>120</v>
      </c>
      <c r="Q1144" s="99" t="n">
        <f aca="false">K1144-P1144</f>
        <v>-40</v>
      </c>
      <c r="R1144" s="98" t="n">
        <f aca="false">IFERROR(IF(O1144="Mar",(K1144/P1144-1))," ")</f>
        <v>-0.333333333333333</v>
      </c>
      <c r="S1144" s="100" t="str">
        <f aca="false">IF(N1144&gt;0,IF(O1144="","-",IF(R1144&lt;0%,"DEGROWTH","GROWTH")))</f>
        <v>DEGROWTH</v>
      </c>
      <c r="T1144" s="69" t="n">
        <v>85</v>
      </c>
      <c r="U1144" s="101" t="str">
        <f aca="false">IF(F1144&lt;=$V$2,"Apr","")</f>
        <v>Apr</v>
      </c>
      <c r="V1144" s="97" t="n">
        <v>85</v>
      </c>
      <c r="W1144" s="102" t="n">
        <f aca="false">K1144-V1144</f>
        <v>-5</v>
      </c>
      <c r="X1144" s="103" t="n">
        <f aca="false">IFERROR(IF(U1144="Apr",(K1144/V1144-1)),0)</f>
        <v>-0.0588235294117647</v>
      </c>
      <c r="Y1144" s="104" t="str">
        <f aca="false">IF(T1144&gt;0,IF(U1144="","-",IF(X1144&lt;0%,"DEGROWTH","GROWTH")))</f>
        <v>DEGROWTH</v>
      </c>
      <c r="Z1144" s="75" t="n">
        <v>0</v>
      </c>
      <c r="AA1144" s="70"/>
      <c r="AB1144" s="70" t="s">
        <v>133</v>
      </c>
      <c r="AC1144" s="70" t="s">
        <v>130</v>
      </c>
      <c r="AD1144" s="3" t="n">
        <f aca="false">IF(K1144=0,1,0)</f>
        <v>0</v>
      </c>
      <c r="AE1144" s="76"/>
    </row>
    <row r="1145" customFormat="false" ht="14.25" hidden="false" customHeight="true" outlineLevel="0" collapsed="false">
      <c r="A1145" s="70" t="s">
        <v>130</v>
      </c>
      <c r="B1145" s="72" t="s">
        <v>118</v>
      </c>
      <c r="C1145" s="72" t="s">
        <v>2730</v>
      </c>
      <c r="D1145" s="72" t="n">
        <v>1000002695</v>
      </c>
      <c r="E1145" s="72" t="s">
        <v>2731</v>
      </c>
      <c r="F1145" s="74" t="n">
        <v>44739</v>
      </c>
      <c r="G1145" s="67" t="str">
        <f aca="false">IF(I1145&gt;0,"Targeted Dealer","-")</f>
        <v>Targeted Dealer</v>
      </c>
      <c r="H1145" s="67"/>
      <c r="I1145" s="68" t="n">
        <v>300</v>
      </c>
      <c r="J1145" s="68" t="n">
        <f aca="false">I1145/$J$1*($J$1-$E$1)</f>
        <v>280</v>
      </c>
      <c r="K1145" s="69" t="n">
        <v>390</v>
      </c>
      <c r="L1145" s="69" t="n">
        <f aca="false">I1145-K1145</f>
        <v>-90</v>
      </c>
      <c r="M1145" s="69" t="n">
        <f aca="false">IFERROR((K1145/J1145%),"-")</f>
        <v>139.285714285714</v>
      </c>
      <c r="N1145" s="97" t="n">
        <v>360</v>
      </c>
      <c r="O1145" s="98" t="str">
        <f aca="false">IF(F1145&lt;=$P$2,"Mar","")</f>
        <v>Mar</v>
      </c>
      <c r="P1145" s="97" t="n">
        <f aca="false">N1145</f>
        <v>360</v>
      </c>
      <c r="Q1145" s="99" t="n">
        <f aca="false">K1145-P1145</f>
        <v>30</v>
      </c>
      <c r="R1145" s="98" t="n">
        <f aca="false">IFERROR(IF(O1145="Mar",(K1145/P1145-1))," ")</f>
        <v>0.0833333333333333</v>
      </c>
      <c r="S1145" s="100" t="str">
        <f aca="false">IF(N1145&gt;0,IF(O1145="","-",IF(R1145&lt;0%,"DEGROWTH","GROWTH")))</f>
        <v>GROWTH</v>
      </c>
      <c r="T1145" s="69" t="n">
        <v>200</v>
      </c>
      <c r="U1145" s="101" t="str">
        <f aca="false">IF(F1145&lt;=$V$2,"Apr","")</f>
        <v>Apr</v>
      </c>
      <c r="V1145" s="97" t="n">
        <v>200</v>
      </c>
      <c r="W1145" s="102" t="n">
        <f aca="false">K1145-V1145</f>
        <v>190</v>
      </c>
      <c r="X1145" s="103" t="n">
        <f aca="false">IFERROR(IF(U1145="Apr",(K1145/V1145-1)),0)</f>
        <v>0.95</v>
      </c>
      <c r="Y1145" s="104" t="str">
        <f aca="false">IF(T1145&gt;0,IF(U1145="","-",IF(X1145&lt;0%,"DEGROWTH","GROWTH")))</f>
        <v>GROWTH</v>
      </c>
      <c r="Z1145" s="75" t="n">
        <v>0</v>
      </c>
      <c r="AA1145" s="70"/>
      <c r="AB1145" s="70" t="s">
        <v>133</v>
      </c>
      <c r="AC1145" s="70" t="s">
        <v>130</v>
      </c>
      <c r="AD1145" s="3" t="n">
        <f aca="false">IF(K1145=0,1,0)</f>
        <v>0</v>
      </c>
      <c r="AE1145" s="76"/>
    </row>
    <row r="1146" customFormat="false" ht="14.25" hidden="false" customHeight="true" outlineLevel="0" collapsed="false">
      <c r="A1146" s="70" t="s">
        <v>130</v>
      </c>
      <c r="B1146" s="72" t="s">
        <v>118</v>
      </c>
      <c r="C1146" s="72" t="s">
        <v>2732</v>
      </c>
      <c r="D1146" s="72" t="n">
        <v>1000001197</v>
      </c>
      <c r="E1146" s="73" t="s">
        <v>2733</v>
      </c>
      <c r="F1146" s="74" t="n">
        <v>41834</v>
      </c>
      <c r="G1146" s="67" t="str">
        <f aca="false">IF(I1146&gt;0,"Targeted Dealer","-")</f>
        <v>Targeted Dealer</v>
      </c>
      <c r="H1146" s="67"/>
      <c r="I1146" s="68" t="n">
        <v>140</v>
      </c>
      <c r="J1146" s="68" t="n">
        <f aca="false">I1146/$J$1*($J$1-$E$1)</f>
        <v>130.666666666667</v>
      </c>
      <c r="K1146" s="69" t="n">
        <v>140</v>
      </c>
      <c r="L1146" s="69" t="n">
        <f aca="false">I1146-K1146</f>
        <v>0</v>
      </c>
      <c r="M1146" s="69" t="n">
        <f aca="false">IFERROR((K1146/J1146%),"-")</f>
        <v>107.142857142857</v>
      </c>
      <c r="N1146" s="97" t="n">
        <v>205</v>
      </c>
      <c r="O1146" s="98" t="str">
        <f aca="false">IF(F1146&lt;=$P$2,"Mar","")</f>
        <v>Mar</v>
      </c>
      <c r="P1146" s="97" t="n">
        <f aca="false">N1146</f>
        <v>205</v>
      </c>
      <c r="Q1146" s="99" t="n">
        <f aca="false">K1146-P1146</f>
        <v>-65</v>
      </c>
      <c r="R1146" s="98" t="n">
        <f aca="false">IFERROR(IF(O1146="Mar",(K1146/P1146-1))," ")</f>
        <v>-0.317073170731707</v>
      </c>
      <c r="S1146" s="100" t="str">
        <f aca="false">IF(N1146&gt;0,IF(O1146="","-",IF(R1146&lt;0%,"DEGROWTH","GROWTH")))</f>
        <v>DEGROWTH</v>
      </c>
      <c r="T1146" s="69" t="n">
        <v>90</v>
      </c>
      <c r="U1146" s="101" t="str">
        <f aca="false">IF(F1146&lt;=$V$2,"Apr","")</f>
        <v>Apr</v>
      </c>
      <c r="V1146" s="97" t="n">
        <v>90</v>
      </c>
      <c r="W1146" s="102" t="n">
        <f aca="false">K1146-V1146</f>
        <v>50</v>
      </c>
      <c r="X1146" s="103" t="n">
        <f aca="false">IFERROR(IF(U1146="Apr",(K1146/V1146-1)),0)</f>
        <v>0.555555555555556</v>
      </c>
      <c r="Y1146" s="104" t="str">
        <f aca="false">IF(T1146&gt;0,IF(U1146="","-",IF(X1146&lt;0%,"DEGROWTH","GROWTH")))</f>
        <v>GROWTH</v>
      </c>
      <c r="Z1146" s="75" t="n">
        <v>0</v>
      </c>
      <c r="AA1146" s="70"/>
      <c r="AB1146" s="70" t="s">
        <v>133</v>
      </c>
      <c r="AC1146" s="70" t="s">
        <v>130</v>
      </c>
      <c r="AD1146" s="3" t="n">
        <f aca="false">IF(K1146=0,1,0)</f>
        <v>0</v>
      </c>
      <c r="AE1146" s="76"/>
    </row>
    <row r="1147" customFormat="false" ht="14.25" hidden="false" customHeight="true" outlineLevel="0" collapsed="false">
      <c r="A1147" s="70" t="s">
        <v>130</v>
      </c>
      <c r="B1147" s="72" t="s">
        <v>118</v>
      </c>
      <c r="C1147" s="72" t="s">
        <v>2734</v>
      </c>
      <c r="D1147" s="72" t="n">
        <v>1000001189</v>
      </c>
      <c r="E1147" s="73" t="s">
        <v>2735</v>
      </c>
      <c r="F1147" s="74" t="n">
        <v>41925</v>
      </c>
      <c r="G1147" s="67" t="str">
        <f aca="false">IF(I1147&gt;0,"Targeted Dealer","-")</f>
        <v>Targeted Dealer</v>
      </c>
      <c r="H1147" s="67"/>
      <c r="I1147" s="68" t="n">
        <v>160</v>
      </c>
      <c r="J1147" s="68" t="n">
        <f aca="false">I1147/$J$1*($J$1-$E$1)</f>
        <v>149.333333333333</v>
      </c>
      <c r="K1147" s="69" t="n">
        <v>160</v>
      </c>
      <c r="L1147" s="69" t="n">
        <f aca="false">I1147-K1147</f>
        <v>0</v>
      </c>
      <c r="M1147" s="69" t="n">
        <f aca="false">IFERROR((K1147/J1147%),"-")</f>
        <v>107.142857142857</v>
      </c>
      <c r="N1147" s="97" t="n">
        <v>160</v>
      </c>
      <c r="O1147" s="98" t="str">
        <f aca="false">IF(F1147&lt;=$P$2,"Mar","")</f>
        <v>Mar</v>
      </c>
      <c r="P1147" s="97" t="n">
        <f aca="false">N1147</f>
        <v>160</v>
      </c>
      <c r="Q1147" s="99" t="n">
        <f aca="false">K1147-P1147</f>
        <v>0</v>
      </c>
      <c r="R1147" s="98" t="n">
        <f aca="false">IFERROR(IF(O1147="Mar",(K1147/P1147-1))," ")</f>
        <v>0</v>
      </c>
      <c r="S1147" s="100" t="str">
        <f aca="false">IF(N1147&gt;0,IF(O1147="","-",IF(R1147&lt;0%,"DEGROWTH","GROWTH")))</f>
        <v>GROWTH</v>
      </c>
      <c r="T1147" s="69" t="n">
        <v>254</v>
      </c>
      <c r="U1147" s="101" t="str">
        <f aca="false">IF(F1147&lt;=$V$2,"Apr","")</f>
        <v>Apr</v>
      </c>
      <c r="V1147" s="97" t="n">
        <v>254</v>
      </c>
      <c r="W1147" s="102" t="n">
        <f aca="false">K1147-V1147</f>
        <v>-94</v>
      </c>
      <c r="X1147" s="103" t="n">
        <f aca="false">IFERROR(IF(U1147="Apr",(K1147/V1147-1)),0)</f>
        <v>-0.37007874015748</v>
      </c>
      <c r="Y1147" s="104" t="str">
        <f aca="false">IF(T1147&gt;0,IF(U1147="","-",IF(X1147&lt;0%,"DEGROWTH","GROWTH")))</f>
        <v>DEGROWTH</v>
      </c>
      <c r="Z1147" s="75" t="n">
        <v>0</v>
      </c>
      <c r="AA1147" s="70"/>
      <c r="AB1147" s="70" t="s">
        <v>133</v>
      </c>
      <c r="AC1147" s="70" t="s">
        <v>130</v>
      </c>
      <c r="AD1147" s="3" t="n">
        <f aca="false">IF(K1147=0,1,0)</f>
        <v>0</v>
      </c>
      <c r="AE1147" s="76"/>
    </row>
    <row r="1148" customFormat="false" ht="14.25" hidden="false" customHeight="true" outlineLevel="0" collapsed="false">
      <c r="A1148" s="70" t="s">
        <v>130</v>
      </c>
      <c r="B1148" s="72" t="s">
        <v>118</v>
      </c>
      <c r="C1148" s="72" t="s">
        <v>390</v>
      </c>
      <c r="D1148" s="72" t="n">
        <v>1000001190</v>
      </c>
      <c r="E1148" s="73" t="s">
        <v>391</v>
      </c>
      <c r="F1148" s="74" t="n">
        <v>41995</v>
      </c>
      <c r="G1148" s="67" t="str">
        <f aca="false">IF(I1148&gt;0,"Targeted Dealer","-")</f>
        <v>Targeted Dealer</v>
      </c>
      <c r="H1148" s="67"/>
      <c r="I1148" s="68" t="n">
        <v>55</v>
      </c>
      <c r="J1148" s="68" t="n">
        <f aca="false">I1148/$J$1*($J$1-$E$1)</f>
        <v>51.3333333333333</v>
      </c>
      <c r="K1148" s="69" t="n">
        <v>0</v>
      </c>
      <c r="L1148" s="69" t="n">
        <f aca="false">I1148-K1148</f>
        <v>55</v>
      </c>
      <c r="M1148" s="69" t="n">
        <f aca="false">IFERROR((K1148/J1148%),"-")</f>
        <v>0</v>
      </c>
      <c r="N1148" s="97" t="n">
        <v>90</v>
      </c>
      <c r="O1148" s="98" t="str">
        <f aca="false">IF(F1148&lt;=$P$2,"Mar","")</f>
        <v>Mar</v>
      </c>
      <c r="P1148" s="97" t="n">
        <f aca="false">N1148</f>
        <v>90</v>
      </c>
      <c r="Q1148" s="99" t="n">
        <f aca="false">K1148-P1148</f>
        <v>-90</v>
      </c>
      <c r="R1148" s="98" t="n">
        <f aca="false">IFERROR(IF(O1148="Mar",(K1148/P1148-1))," ")</f>
        <v>-1</v>
      </c>
      <c r="S1148" s="100" t="str">
        <f aca="false">IF(N1148&gt;0,IF(O1148="","-",IF(R1148&lt;0%,"DEGROWTH","GROWTH")))</f>
        <v>DEGROWTH</v>
      </c>
      <c r="T1148" s="69" t="n">
        <v>55</v>
      </c>
      <c r="U1148" s="101" t="str">
        <f aca="false">IF(F1148&lt;=$V$2,"Apr","")</f>
        <v>Apr</v>
      </c>
      <c r="V1148" s="97" t="n">
        <v>55</v>
      </c>
      <c r="W1148" s="102" t="n">
        <f aca="false">K1148-V1148</f>
        <v>-55</v>
      </c>
      <c r="X1148" s="103" t="n">
        <f aca="false">IFERROR(IF(U1148="Apr",(K1148/V1148-1)),0)</f>
        <v>-1</v>
      </c>
      <c r="Y1148" s="104" t="str">
        <f aca="false">IF(T1148&gt;0,IF(U1148="","-",IF(X1148&lt;0%,"DEGROWTH","GROWTH")))</f>
        <v>DEGROWTH</v>
      </c>
      <c r="Z1148" s="75" t="n">
        <v>0</v>
      </c>
      <c r="AA1148" s="70"/>
      <c r="AB1148" s="70" t="s">
        <v>133</v>
      </c>
      <c r="AC1148" s="70" t="s">
        <v>130</v>
      </c>
      <c r="AD1148" s="3" t="n">
        <f aca="false">IF(K1148=0,1,0)</f>
        <v>1</v>
      </c>
      <c r="AE1148" s="76"/>
    </row>
    <row r="1149" customFormat="false" ht="14.25" hidden="false" customHeight="true" outlineLevel="0" collapsed="false">
      <c r="A1149" s="70" t="s">
        <v>130</v>
      </c>
      <c r="B1149" s="72" t="s">
        <v>118</v>
      </c>
      <c r="C1149" s="72" t="s">
        <v>2736</v>
      </c>
      <c r="D1149" s="72" t="n">
        <v>1000001211</v>
      </c>
      <c r="E1149" s="73" t="s">
        <v>2737</v>
      </c>
      <c r="F1149" s="74" t="n">
        <v>42020</v>
      </c>
      <c r="G1149" s="67" t="str">
        <f aca="false">IF(I1149&gt;0,"Targeted Dealer","-")</f>
        <v>Targeted Dealer</v>
      </c>
      <c r="H1149" s="67"/>
      <c r="I1149" s="68" t="n">
        <v>50</v>
      </c>
      <c r="J1149" s="68" t="n">
        <f aca="false">I1149/$J$1*($J$1-$E$1)</f>
        <v>46.6666666666667</v>
      </c>
      <c r="K1149" s="69" t="n">
        <v>0</v>
      </c>
      <c r="L1149" s="69" t="n">
        <f aca="false">I1149-K1149</f>
        <v>50</v>
      </c>
      <c r="M1149" s="69" t="n">
        <f aca="false">IFERROR((K1149/J1149%),"-")</f>
        <v>0</v>
      </c>
      <c r="N1149" s="97" t="n">
        <v>50</v>
      </c>
      <c r="O1149" s="98" t="str">
        <f aca="false">IF(F1149&lt;=$P$2,"Mar","")</f>
        <v>Mar</v>
      </c>
      <c r="P1149" s="97" t="n">
        <f aca="false">N1149</f>
        <v>50</v>
      </c>
      <c r="Q1149" s="99" t="n">
        <f aca="false">K1149-P1149</f>
        <v>-50</v>
      </c>
      <c r="R1149" s="98" t="n">
        <f aca="false">IFERROR(IF(O1149="Mar",(K1149/P1149-1))," ")</f>
        <v>-1</v>
      </c>
      <c r="S1149" s="100" t="str">
        <f aca="false">IF(N1149&gt;0,IF(O1149="","-",IF(R1149&lt;0%,"DEGROWTH","GROWTH")))</f>
        <v>DEGROWTH</v>
      </c>
      <c r="T1149" s="69" t="n">
        <v>0</v>
      </c>
      <c r="U1149" s="101" t="str">
        <f aca="false">IF(F1149&lt;=$V$2,"Apr","")</f>
        <v>Apr</v>
      </c>
      <c r="V1149" s="97" t="n">
        <v>0</v>
      </c>
      <c r="W1149" s="102" t="n">
        <f aca="false">K1149-V1149</f>
        <v>0</v>
      </c>
      <c r="X1149" s="103" t="n">
        <f aca="false">IFERROR(IF(U1149="Apr",(K1149/V1149-1)),0)</f>
        <v>0</v>
      </c>
      <c r="Y1149" s="106" t="b">
        <f aca="false">IF(T1149&gt;0,IF(U1149="","-",IF(X1149&lt;0%,"DEGROWTH","GROWTH")))</f>
        <v>0</v>
      </c>
      <c r="Z1149" s="75" t="n">
        <v>0</v>
      </c>
      <c r="AA1149" s="70"/>
      <c r="AB1149" s="70" t="s">
        <v>133</v>
      </c>
      <c r="AC1149" s="70" t="s">
        <v>130</v>
      </c>
      <c r="AD1149" s="3" t="n">
        <f aca="false">IF(K1149=0,1,0)</f>
        <v>1</v>
      </c>
      <c r="AE1149" s="76"/>
    </row>
    <row r="1150" customFormat="false" ht="14.25" hidden="false" customHeight="true" outlineLevel="0" collapsed="false">
      <c r="A1150" s="70" t="s">
        <v>130</v>
      </c>
      <c r="B1150" s="72" t="s">
        <v>118</v>
      </c>
      <c r="C1150" s="72" t="s">
        <v>2738</v>
      </c>
      <c r="D1150" s="72" t="n">
        <v>1000001198</v>
      </c>
      <c r="E1150" s="73" t="s">
        <v>2739</v>
      </c>
      <c r="F1150" s="74" t="n">
        <v>42074</v>
      </c>
      <c r="G1150" s="67" t="str">
        <f aca="false">IF(I1150&gt;0,"Targeted Dealer","-")</f>
        <v>Targeted Dealer</v>
      </c>
      <c r="H1150" s="67"/>
      <c r="I1150" s="68" t="n">
        <v>150</v>
      </c>
      <c r="J1150" s="68" t="n">
        <f aca="false">I1150/$J$1*($J$1-$E$1)</f>
        <v>140</v>
      </c>
      <c r="K1150" s="69" t="n">
        <v>180</v>
      </c>
      <c r="L1150" s="69" t="n">
        <f aca="false">I1150-K1150</f>
        <v>-30</v>
      </c>
      <c r="M1150" s="69" t="n">
        <f aca="false">IFERROR((K1150/J1150%),"-")</f>
        <v>128.571428571429</v>
      </c>
      <c r="N1150" s="97" t="n">
        <v>150</v>
      </c>
      <c r="O1150" s="98" t="str">
        <f aca="false">IF(F1150&lt;=$P$2,"Mar","")</f>
        <v>Mar</v>
      </c>
      <c r="P1150" s="97" t="n">
        <f aca="false">N1150</f>
        <v>150</v>
      </c>
      <c r="Q1150" s="99" t="n">
        <f aca="false">K1150-P1150</f>
        <v>30</v>
      </c>
      <c r="R1150" s="98" t="n">
        <f aca="false">IFERROR(IF(O1150="Mar",(K1150/P1150-1))," ")</f>
        <v>0.2</v>
      </c>
      <c r="S1150" s="100" t="str">
        <f aca="false">IF(N1150&gt;0,IF(O1150="","-",IF(R1150&lt;0%,"DEGROWTH","GROWTH")))</f>
        <v>GROWTH</v>
      </c>
      <c r="T1150" s="69" t="n">
        <v>105</v>
      </c>
      <c r="U1150" s="101" t="str">
        <f aca="false">IF(F1150&lt;=$V$2,"Apr","")</f>
        <v>Apr</v>
      </c>
      <c r="V1150" s="97" t="n">
        <v>105</v>
      </c>
      <c r="W1150" s="102" t="n">
        <f aca="false">K1150-V1150</f>
        <v>75</v>
      </c>
      <c r="X1150" s="103" t="n">
        <f aca="false">IFERROR(IF(U1150="Apr",(K1150/V1150-1)),0)</f>
        <v>0.714285714285714</v>
      </c>
      <c r="Y1150" s="104" t="str">
        <f aca="false">IF(T1150&gt;0,IF(U1150="","-",IF(X1150&lt;0%,"DEGROWTH","GROWTH")))</f>
        <v>GROWTH</v>
      </c>
      <c r="Z1150" s="75" t="n">
        <v>0</v>
      </c>
      <c r="AA1150" s="70"/>
      <c r="AB1150" s="70" t="s">
        <v>133</v>
      </c>
      <c r="AC1150" s="70" t="s">
        <v>130</v>
      </c>
      <c r="AD1150" s="3" t="n">
        <f aca="false">IF(K1150=0,1,0)</f>
        <v>0</v>
      </c>
      <c r="AE1150" s="76"/>
    </row>
    <row r="1151" customFormat="false" ht="14.25" hidden="false" customHeight="true" outlineLevel="0" collapsed="false">
      <c r="A1151" s="70" t="s">
        <v>130</v>
      </c>
      <c r="B1151" s="72" t="s">
        <v>118</v>
      </c>
      <c r="C1151" s="72" t="s">
        <v>2740</v>
      </c>
      <c r="D1151" s="72" t="n">
        <v>1000001199</v>
      </c>
      <c r="E1151" s="73" t="s">
        <v>2741</v>
      </c>
      <c r="F1151" s="74" t="n">
        <v>42140</v>
      </c>
      <c r="G1151" s="67" t="str">
        <f aca="false">IF(I1151&gt;0,"Targeted Dealer","-")</f>
        <v>Targeted Dealer</v>
      </c>
      <c r="H1151" s="67"/>
      <c r="I1151" s="68" t="n">
        <v>170</v>
      </c>
      <c r="J1151" s="68" t="n">
        <f aca="false">I1151/$J$1*($J$1-$E$1)</f>
        <v>158.666666666667</v>
      </c>
      <c r="K1151" s="69" t="n">
        <v>175</v>
      </c>
      <c r="L1151" s="69" t="n">
        <f aca="false">I1151-K1151</f>
        <v>-5</v>
      </c>
      <c r="M1151" s="69" t="n">
        <f aca="false">IFERROR((K1151/J1151%),"-")</f>
        <v>110.294117647059</v>
      </c>
      <c r="N1151" s="97" t="n">
        <v>210</v>
      </c>
      <c r="O1151" s="98" t="str">
        <f aca="false">IF(F1151&lt;=$P$2,"Mar","")</f>
        <v>Mar</v>
      </c>
      <c r="P1151" s="97" t="n">
        <f aca="false">N1151</f>
        <v>210</v>
      </c>
      <c r="Q1151" s="99" t="n">
        <f aca="false">K1151-P1151</f>
        <v>-35</v>
      </c>
      <c r="R1151" s="98" t="n">
        <f aca="false">IFERROR(IF(O1151="Mar",(K1151/P1151-1))," ")</f>
        <v>-0.166666666666667</v>
      </c>
      <c r="S1151" s="100" t="str">
        <f aca="false">IF(N1151&gt;0,IF(O1151="","-",IF(R1151&lt;0%,"DEGROWTH","GROWTH")))</f>
        <v>DEGROWTH</v>
      </c>
      <c r="T1151" s="69" t="n">
        <v>120</v>
      </c>
      <c r="U1151" s="101" t="str">
        <f aca="false">IF(F1151&lt;=$V$2,"Apr","")</f>
        <v>Apr</v>
      </c>
      <c r="V1151" s="97" t="n">
        <v>120</v>
      </c>
      <c r="W1151" s="102" t="n">
        <f aca="false">K1151-V1151</f>
        <v>55</v>
      </c>
      <c r="X1151" s="103" t="n">
        <f aca="false">IFERROR(IF(U1151="Apr",(K1151/V1151-1)),0)</f>
        <v>0.458333333333333</v>
      </c>
      <c r="Y1151" s="104" t="str">
        <f aca="false">IF(T1151&gt;0,IF(U1151="","-",IF(X1151&lt;0%,"DEGROWTH","GROWTH")))</f>
        <v>GROWTH</v>
      </c>
      <c r="Z1151" s="75" t="n">
        <v>0</v>
      </c>
      <c r="AA1151" s="70"/>
      <c r="AB1151" s="70" t="s">
        <v>133</v>
      </c>
      <c r="AC1151" s="70" t="s">
        <v>130</v>
      </c>
      <c r="AD1151" s="3" t="n">
        <f aca="false">IF(K1151=0,1,0)</f>
        <v>0</v>
      </c>
      <c r="AE1151" s="76"/>
    </row>
    <row r="1152" customFormat="false" ht="14.25" hidden="false" customHeight="true" outlineLevel="0" collapsed="false">
      <c r="A1152" s="70" t="s">
        <v>130</v>
      </c>
      <c r="B1152" s="72" t="s">
        <v>118</v>
      </c>
      <c r="C1152" s="72" t="s">
        <v>2742</v>
      </c>
      <c r="D1152" s="72" t="n">
        <v>1000001212</v>
      </c>
      <c r="E1152" s="73" t="s">
        <v>2743</v>
      </c>
      <c r="F1152" s="74" t="n">
        <v>42364</v>
      </c>
      <c r="G1152" s="67" t="str">
        <f aca="false">IF(I1152&gt;0,"Targeted Dealer","-")</f>
        <v>Targeted Dealer</v>
      </c>
      <c r="H1152" s="67"/>
      <c r="I1152" s="68" t="n">
        <v>250</v>
      </c>
      <c r="J1152" s="68" t="n">
        <f aca="false">I1152/$J$1*($J$1-$E$1)</f>
        <v>233.333333333333</v>
      </c>
      <c r="K1152" s="69" t="n">
        <v>270</v>
      </c>
      <c r="L1152" s="69" t="n">
        <f aca="false">I1152-K1152</f>
        <v>-20</v>
      </c>
      <c r="M1152" s="69" t="n">
        <f aca="false">IFERROR((K1152/J1152%),"-")</f>
        <v>115.714285714286</v>
      </c>
      <c r="N1152" s="97" t="n">
        <v>190</v>
      </c>
      <c r="O1152" s="98" t="str">
        <f aca="false">IF(F1152&lt;=$P$2,"Mar","")</f>
        <v>Mar</v>
      </c>
      <c r="P1152" s="97" t="n">
        <f aca="false">N1152</f>
        <v>190</v>
      </c>
      <c r="Q1152" s="99" t="n">
        <f aca="false">K1152-P1152</f>
        <v>80</v>
      </c>
      <c r="R1152" s="98" t="n">
        <f aca="false">IFERROR(IF(O1152="Mar",(K1152/P1152-1))," ")</f>
        <v>0.421052631578947</v>
      </c>
      <c r="S1152" s="100" t="str">
        <f aca="false">IF(N1152&gt;0,IF(O1152="","-",IF(R1152&lt;0%,"DEGROWTH","GROWTH")))</f>
        <v>GROWTH</v>
      </c>
      <c r="T1152" s="69" t="n">
        <v>240</v>
      </c>
      <c r="U1152" s="101" t="str">
        <f aca="false">IF(F1152&lt;=$V$2,"Apr","")</f>
        <v>Apr</v>
      </c>
      <c r="V1152" s="97" t="n">
        <v>240</v>
      </c>
      <c r="W1152" s="102" t="n">
        <f aca="false">K1152-V1152</f>
        <v>30</v>
      </c>
      <c r="X1152" s="103" t="n">
        <f aca="false">IFERROR(IF(U1152="Apr",(K1152/V1152-1)),0)</f>
        <v>0.125</v>
      </c>
      <c r="Y1152" s="104" t="str">
        <f aca="false">IF(T1152&gt;0,IF(U1152="","-",IF(X1152&lt;0%,"DEGROWTH","GROWTH")))</f>
        <v>GROWTH</v>
      </c>
      <c r="Z1152" s="75" t="n">
        <v>0</v>
      </c>
      <c r="AA1152" s="70"/>
      <c r="AB1152" s="70" t="s">
        <v>133</v>
      </c>
      <c r="AC1152" s="70" t="s">
        <v>130</v>
      </c>
      <c r="AD1152" s="3" t="n">
        <f aca="false">IF(K1152=0,1,0)</f>
        <v>0</v>
      </c>
      <c r="AE1152" s="76"/>
    </row>
    <row r="1153" customFormat="false" ht="14.25" hidden="false" customHeight="true" outlineLevel="0" collapsed="false">
      <c r="A1153" s="70" t="s">
        <v>130</v>
      </c>
      <c r="B1153" s="72" t="s">
        <v>118</v>
      </c>
      <c r="C1153" s="72" t="s">
        <v>392</v>
      </c>
      <c r="D1153" s="72" t="n">
        <v>1000001200</v>
      </c>
      <c r="E1153" s="73" t="s">
        <v>393</v>
      </c>
      <c r="F1153" s="74" t="n">
        <v>42539</v>
      </c>
      <c r="G1153" s="67" t="str">
        <f aca="false">IF(I1153&gt;0,"Targeted Dealer","-")</f>
        <v>Targeted Dealer</v>
      </c>
      <c r="H1153" s="67"/>
      <c r="I1153" s="68" t="n">
        <v>75</v>
      </c>
      <c r="J1153" s="68" t="n">
        <f aca="false">I1153/$J$1*($J$1-$E$1)</f>
        <v>70</v>
      </c>
      <c r="K1153" s="69" t="n">
        <v>25</v>
      </c>
      <c r="L1153" s="69" t="n">
        <f aca="false">I1153-K1153</f>
        <v>50</v>
      </c>
      <c r="M1153" s="69" t="n">
        <f aca="false">IFERROR((K1153/J1153%),"-")</f>
        <v>35.7142857142857</v>
      </c>
      <c r="N1153" s="97" t="n">
        <v>55</v>
      </c>
      <c r="O1153" s="98" t="str">
        <f aca="false">IF(F1153&lt;=$P$2,"Mar","")</f>
        <v>Mar</v>
      </c>
      <c r="P1153" s="97" t="n">
        <f aca="false">N1153</f>
        <v>55</v>
      </c>
      <c r="Q1153" s="99" t="n">
        <f aca="false">K1153-P1153</f>
        <v>-30</v>
      </c>
      <c r="R1153" s="98" t="n">
        <f aca="false">IFERROR(IF(O1153="Mar",(K1153/P1153-1))," ")</f>
        <v>-0.545454545454545</v>
      </c>
      <c r="S1153" s="100" t="str">
        <f aca="false">IF(N1153&gt;0,IF(O1153="","-",IF(R1153&lt;0%,"DEGROWTH","GROWTH")))</f>
        <v>DEGROWTH</v>
      </c>
      <c r="T1153" s="69" t="n">
        <v>60</v>
      </c>
      <c r="U1153" s="101" t="str">
        <f aca="false">IF(F1153&lt;=$V$2,"Apr","")</f>
        <v>Apr</v>
      </c>
      <c r="V1153" s="97" t="n">
        <v>60</v>
      </c>
      <c r="W1153" s="102" t="n">
        <f aca="false">K1153-V1153</f>
        <v>-35</v>
      </c>
      <c r="X1153" s="103" t="n">
        <f aca="false">IFERROR(IF(U1153="Apr",(K1153/V1153-1)),0)</f>
        <v>-0.583333333333333</v>
      </c>
      <c r="Y1153" s="104" t="str">
        <f aca="false">IF(T1153&gt;0,IF(U1153="","-",IF(X1153&lt;0%,"DEGROWTH","GROWTH")))</f>
        <v>DEGROWTH</v>
      </c>
      <c r="Z1153" s="75" t="n">
        <v>0</v>
      </c>
      <c r="AA1153" s="70"/>
      <c r="AB1153" s="70" t="s">
        <v>133</v>
      </c>
      <c r="AC1153" s="70" t="s">
        <v>130</v>
      </c>
      <c r="AD1153" s="3" t="n">
        <f aca="false">IF(K1153=0,1,0)</f>
        <v>0</v>
      </c>
      <c r="AE1153" s="76"/>
    </row>
    <row r="1154" customFormat="false" ht="14.25" hidden="false" customHeight="true" outlineLevel="0" collapsed="false">
      <c r="A1154" s="70" t="s">
        <v>130</v>
      </c>
      <c r="B1154" s="72" t="s">
        <v>118</v>
      </c>
      <c r="C1154" s="72" t="s">
        <v>2744</v>
      </c>
      <c r="D1154" s="72" t="n">
        <v>1000002633</v>
      </c>
      <c r="E1154" s="73" t="s">
        <v>2745</v>
      </c>
      <c r="F1154" s="74" t="n">
        <v>44621</v>
      </c>
      <c r="G1154" s="67" t="str">
        <f aca="false">IF(I1154&gt;0,"Targeted Dealer","-")</f>
        <v>Targeted Dealer</v>
      </c>
      <c r="H1154" s="67"/>
      <c r="I1154" s="68" t="n">
        <v>130</v>
      </c>
      <c r="J1154" s="68" t="n">
        <f aca="false">I1154/$J$1*($J$1-$E$1)</f>
        <v>121.333333333333</v>
      </c>
      <c r="K1154" s="69" t="n">
        <v>155</v>
      </c>
      <c r="L1154" s="69" t="n">
        <f aca="false">I1154-K1154</f>
        <v>-25</v>
      </c>
      <c r="M1154" s="69" t="n">
        <f aca="false">IFERROR((K1154/J1154%),"-")</f>
        <v>127.747252747253</v>
      </c>
      <c r="N1154" s="97" t="n">
        <v>230</v>
      </c>
      <c r="O1154" s="98" t="str">
        <f aca="false">IF(F1154&lt;=$P$2,"Mar","")</f>
        <v>Mar</v>
      </c>
      <c r="P1154" s="97" t="n">
        <f aca="false">N1154</f>
        <v>230</v>
      </c>
      <c r="Q1154" s="99" t="n">
        <f aca="false">K1154-P1154</f>
        <v>-75</v>
      </c>
      <c r="R1154" s="98" t="n">
        <f aca="false">IFERROR(IF(O1154="Mar",(K1154/P1154-1))," ")</f>
        <v>-0.326086956521739</v>
      </c>
      <c r="S1154" s="100" t="str">
        <f aca="false">IF(N1154&gt;0,IF(O1154="","-",IF(R1154&lt;0%,"DEGROWTH","GROWTH")))</f>
        <v>DEGROWTH</v>
      </c>
      <c r="T1154" s="69" t="n">
        <v>105</v>
      </c>
      <c r="U1154" s="101" t="str">
        <f aca="false">IF(F1154&lt;=$V$2,"Apr","")</f>
        <v>Apr</v>
      </c>
      <c r="V1154" s="97" t="n">
        <v>105</v>
      </c>
      <c r="W1154" s="102" t="n">
        <f aca="false">K1154-V1154</f>
        <v>50</v>
      </c>
      <c r="X1154" s="103" t="n">
        <f aca="false">IFERROR(IF(U1154="Apr",(K1154/V1154-1)),0)</f>
        <v>0.476190476190476</v>
      </c>
      <c r="Y1154" s="104" t="str">
        <f aca="false">IF(T1154&gt;0,IF(U1154="","-",IF(X1154&lt;0%,"DEGROWTH","GROWTH")))</f>
        <v>GROWTH</v>
      </c>
      <c r="Z1154" s="75" t="n">
        <v>0</v>
      </c>
      <c r="AA1154" s="70"/>
      <c r="AB1154" s="70" t="s">
        <v>133</v>
      </c>
      <c r="AC1154" s="70" t="s">
        <v>130</v>
      </c>
      <c r="AD1154" s="3" t="n">
        <f aca="false">IF(K1154=0,1,0)</f>
        <v>0</v>
      </c>
      <c r="AE1154" s="76"/>
    </row>
    <row r="1155" customFormat="false" ht="14.25" hidden="false" customHeight="true" outlineLevel="0" collapsed="false">
      <c r="A1155" s="70" t="s">
        <v>130</v>
      </c>
      <c r="B1155" s="79" t="s">
        <v>118</v>
      </c>
      <c r="C1155" s="79" t="s">
        <v>2746</v>
      </c>
      <c r="D1155" s="79" t="n">
        <v>1000003919</v>
      </c>
      <c r="E1155" s="79" t="s">
        <v>2747</v>
      </c>
      <c r="F1155" s="74" t="n">
        <v>45409</v>
      </c>
      <c r="G1155" s="67" t="str">
        <f aca="false">IF(I1155&gt;0,"Targeted Dealer","-")</f>
        <v>Targeted Dealer</v>
      </c>
      <c r="H1155" s="67"/>
      <c r="I1155" s="68" t="n">
        <v>25</v>
      </c>
      <c r="J1155" s="68" t="n">
        <f aca="false">I1155/$J$1*($J$1-$E$1)</f>
        <v>23.3333333333333</v>
      </c>
      <c r="K1155" s="69" t="n">
        <v>25</v>
      </c>
      <c r="L1155" s="69" t="n">
        <f aca="false">I1155-K1155</f>
        <v>0</v>
      </c>
      <c r="M1155" s="69" t="n">
        <f aca="false">IFERROR((K1155/J1155%),"-")</f>
        <v>107.142857142857</v>
      </c>
      <c r="N1155" s="97" t="n">
        <v>25</v>
      </c>
      <c r="O1155" s="98" t="str">
        <f aca="false">IF(F1155&lt;=$P$2,"Mar","")</f>
        <v>Mar</v>
      </c>
      <c r="P1155" s="97" t="n">
        <f aca="false">N1155</f>
        <v>25</v>
      </c>
      <c r="Q1155" s="99" t="n">
        <f aca="false">K1155-P1155</f>
        <v>0</v>
      </c>
      <c r="R1155" s="98" t="n">
        <f aca="false">IFERROR(IF(O1155="Mar",(K1155/P1155-1))," ")</f>
        <v>0</v>
      </c>
      <c r="S1155" s="100" t="str">
        <f aca="false">IF(N1155&gt;0,IF(O1155="","-",IF(R1155&lt;0%,"DEGROWTH","GROWTH")))</f>
        <v>GROWTH</v>
      </c>
      <c r="T1155" s="69" t="n">
        <v>25</v>
      </c>
      <c r="U1155" s="101" t="str">
        <f aca="false">IF(F1155&lt;=$V$2,"Apr","")</f>
        <v>Apr</v>
      </c>
      <c r="V1155" s="97" t="n">
        <v>25</v>
      </c>
      <c r="W1155" s="102" t="n">
        <f aca="false">K1155-V1155</f>
        <v>0</v>
      </c>
      <c r="X1155" s="103" t="n">
        <f aca="false">IFERROR(IF(U1155="Apr",(K1155/V1155-1)),0)</f>
        <v>0</v>
      </c>
      <c r="Y1155" s="104" t="str">
        <f aca="false">IF(T1155&gt;0,IF(U1155="","-",IF(X1155&lt;0%,"DEGROWTH","GROWTH")))</f>
        <v>GROWTH</v>
      </c>
      <c r="Z1155" s="75" t="n">
        <v>0</v>
      </c>
      <c r="AA1155" s="70"/>
      <c r="AB1155" s="70" t="s">
        <v>133</v>
      </c>
      <c r="AC1155" s="70" t="s">
        <v>130</v>
      </c>
      <c r="AD1155" s="3" t="n">
        <f aca="false">IF(K1155=0,1,0)</f>
        <v>0</v>
      </c>
      <c r="AE1155" s="76"/>
    </row>
    <row r="1156" customFormat="false" ht="14.25" hidden="false" customHeight="true" outlineLevel="0" collapsed="false">
      <c r="A1156" s="70" t="s">
        <v>130</v>
      </c>
      <c r="B1156" s="79" t="s">
        <v>118</v>
      </c>
      <c r="C1156" s="79" t="s">
        <v>2748</v>
      </c>
      <c r="D1156" s="79" t="n">
        <v>1000003945</v>
      </c>
      <c r="E1156" s="79" t="s">
        <v>2749</v>
      </c>
      <c r="F1156" s="74" t="n">
        <v>45422</v>
      </c>
      <c r="G1156" s="67" t="str">
        <f aca="false">IF(I1156&gt;0,"Targeted Dealer","-")</f>
        <v>Targeted Dealer</v>
      </c>
      <c r="H1156" s="67"/>
      <c r="I1156" s="68" t="n">
        <v>50</v>
      </c>
      <c r="J1156" s="68" t="n">
        <f aca="false">I1156/$J$1*($J$1-$E$1)</f>
        <v>46.6666666666667</v>
      </c>
      <c r="K1156" s="69" t="n">
        <v>25</v>
      </c>
      <c r="L1156" s="69" t="n">
        <f aca="false">I1156-K1156</f>
        <v>25</v>
      </c>
      <c r="M1156" s="69" t="n">
        <f aca="false">IFERROR((K1156/J1156%),"-")</f>
        <v>53.5714285714286</v>
      </c>
      <c r="N1156" s="97" t="n">
        <v>75</v>
      </c>
      <c r="O1156" s="98" t="str">
        <f aca="false">IF(F1156&lt;=$P$2,"Mar","")</f>
        <v>Mar</v>
      </c>
      <c r="P1156" s="97" t="n">
        <f aca="false">N1156</f>
        <v>75</v>
      </c>
      <c r="Q1156" s="99" t="n">
        <f aca="false">K1156-P1156</f>
        <v>-50</v>
      </c>
      <c r="R1156" s="98" t="n">
        <f aca="false">IFERROR(IF(O1156="Mar",(K1156/P1156-1))," ")</f>
        <v>-0.666666666666667</v>
      </c>
      <c r="S1156" s="100" t="str">
        <f aca="false">IF(N1156&gt;0,IF(O1156="","-",IF(R1156&lt;0%,"DEGROWTH","GROWTH")))</f>
        <v>DEGROWTH</v>
      </c>
      <c r="T1156" s="69" t="n">
        <v>25</v>
      </c>
      <c r="U1156" s="101" t="str">
        <f aca="false">IF(F1156&lt;=$V$2,"Apr","")</f>
        <v>Apr</v>
      </c>
      <c r="V1156" s="97" t="n">
        <v>25</v>
      </c>
      <c r="W1156" s="102" t="n">
        <f aca="false">K1156-V1156</f>
        <v>0</v>
      </c>
      <c r="X1156" s="103" t="n">
        <f aca="false">IFERROR(IF(U1156="Apr",(K1156/V1156-1)),0)</f>
        <v>0</v>
      </c>
      <c r="Y1156" s="104" t="str">
        <f aca="false">IF(T1156&gt;0,IF(U1156="","-",IF(X1156&lt;0%,"DEGROWTH","GROWTH")))</f>
        <v>GROWTH</v>
      </c>
      <c r="Z1156" s="75" t="n">
        <v>0</v>
      </c>
      <c r="AA1156" s="70"/>
      <c r="AB1156" s="70" t="s">
        <v>133</v>
      </c>
      <c r="AC1156" s="70" t="s">
        <v>130</v>
      </c>
      <c r="AD1156" s="3" t="n">
        <f aca="false">IF(K1156=0,1,0)</f>
        <v>0</v>
      </c>
      <c r="AE1156" s="76"/>
    </row>
    <row r="1157" customFormat="false" ht="14.25" hidden="false" customHeight="true" outlineLevel="0" collapsed="false">
      <c r="A1157" s="75" t="s">
        <v>130</v>
      </c>
      <c r="B1157" s="79" t="s">
        <v>118</v>
      </c>
      <c r="C1157" s="79" t="s">
        <v>2750</v>
      </c>
      <c r="D1157" s="79" t="n">
        <v>1000003991</v>
      </c>
      <c r="E1157" s="79" t="s">
        <v>2751</v>
      </c>
      <c r="F1157" s="74" t="n">
        <v>45443</v>
      </c>
      <c r="G1157" s="67" t="str">
        <f aca="false">IF(I1157&gt;0,"Targeted Dealer","-")</f>
        <v>Targeted Dealer</v>
      </c>
      <c r="H1157" s="67"/>
      <c r="I1157" s="68" t="n">
        <v>25</v>
      </c>
      <c r="J1157" s="68" t="n">
        <f aca="false">I1157/$J$1*($J$1-$E$1)</f>
        <v>23.3333333333333</v>
      </c>
      <c r="K1157" s="69" t="n">
        <v>25</v>
      </c>
      <c r="L1157" s="69" t="n">
        <f aca="false">I1157-K1157</f>
        <v>0</v>
      </c>
      <c r="M1157" s="69" t="n">
        <f aca="false">IFERROR((K1157/J1157%),"-")</f>
        <v>107.142857142857</v>
      </c>
      <c r="N1157" s="97" t="n">
        <v>25</v>
      </c>
      <c r="O1157" s="98" t="str">
        <f aca="false">IF(F1157&lt;=$P$2,"Mar","")</f>
        <v>Mar</v>
      </c>
      <c r="P1157" s="97" t="n">
        <f aca="false">N1157</f>
        <v>25</v>
      </c>
      <c r="Q1157" s="99" t="n">
        <f aca="false">K1157-P1157</f>
        <v>0</v>
      </c>
      <c r="R1157" s="98" t="n">
        <f aca="false">IFERROR(IF(O1157="Mar",(K1157/P1157-1))," ")</f>
        <v>0</v>
      </c>
      <c r="S1157" s="100" t="str">
        <f aca="false">IF(N1157&gt;0,IF(O1157="","-",IF(R1157&lt;0%,"DEGROWTH","GROWTH")))</f>
        <v>GROWTH</v>
      </c>
      <c r="T1157" s="69" t="n">
        <v>25</v>
      </c>
      <c r="U1157" s="101" t="str">
        <f aca="false">IF(F1157&lt;=$V$2,"Apr","")</f>
        <v>Apr</v>
      </c>
      <c r="V1157" s="97" t="n">
        <v>25</v>
      </c>
      <c r="W1157" s="102" t="n">
        <f aca="false">K1157-V1157</f>
        <v>0</v>
      </c>
      <c r="X1157" s="103" t="n">
        <f aca="false">IFERROR(IF(U1157="Apr",(K1157/V1157-1)),0)</f>
        <v>0</v>
      </c>
      <c r="Y1157" s="104" t="str">
        <f aca="false">IF(T1157&gt;0,IF(U1157="","-",IF(X1157&lt;0%,"DEGROWTH","GROWTH")))</f>
        <v>GROWTH</v>
      </c>
      <c r="Z1157" s="75" t="n">
        <v>0</v>
      </c>
      <c r="AA1157" s="70"/>
      <c r="AB1157" s="70" t="s">
        <v>133</v>
      </c>
      <c r="AC1157" s="75" t="s">
        <v>130</v>
      </c>
      <c r="AD1157" s="3" t="n">
        <f aca="false">IF(K1157=0,1,0)</f>
        <v>0</v>
      </c>
      <c r="AE1157" s="76"/>
    </row>
    <row r="1158" customFormat="false" ht="14.25" hidden="false" customHeight="true" outlineLevel="0" collapsed="false">
      <c r="A1158" s="70" t="s">
        <v>130</v>
      </c>
      <c r="B1158" s="72" t="s">
        <v>120</v>
      </c>
      <c r="C1158" s="72" t="s">
        <v>394</v>
      </c>
      <c r="D1158" s="72" t="n">
        <v>1000002559</v>
      </c>
      <c r="E1158" s="73" t="s">
        <v>395</v>
      </c>
      <c r="F1158" s="74" t="n">
        <v>44739</v>
      </c>
      <c r="G1158" s="67" t="str">
        <f aca="false">IF(I1158&gt;0,"Targeted Dealer","-")</f>
        <v>Targeted Dealer</v>
      </c>
      <c r="H1158" s="67"/>
      <c r="I1158" s="68" t="n">
        <v>30</v>
      </c>
      <c r="J1158" s="68" t="n">
        <f aca="false">I1158/$J$1*($J$1-$E$1)</f>
        <v>28</v>
      </c>
      <c r="K1158" s="69" t="n">
        <v>0</v>
      </c>
      <c r="L1158" s="69" t="n">
        <f aca="false">I1158-K1158</f>
        <v>30</v>
      </c>
      <c r="M1158" s="69" t="n">
        <f aca="false">IFERROR((K1158/J1158%),"-")</f>
        <v>0</v>
      </c>
      <c r="N1158" s="97" t="n">
        <v>115</v>
      </c>
      <c r="O1158" s="98" t="str">
        <f aca="false">IF(F1158&lt;=$P$2,"Mar","")</f>
        <v>Mar</v>
      </c>
      <c r="P1158" s="97" t="n">
        <f aca="false">N1158</f>
        <v>115</v>
      </c>
      <c r="Q1158" s="99" t="n">
        <f aca="false">K1158-P1158</f>
        <v>-115</v>
      </c>
      <c r="R1158" s="98" t="n">
        <f aca="false">IFERROR(IF(O1158="Mar",(K1158/P1158-1))," ")</f>
        <v>-1</v>
      </c>
      <c r="S1158" s="100" t="str">
        <f aca="false">IF(N1158&gt;0,IF(O1158="","-",IF(R1158&lt;0%,"DEGROWTH","GROWTH")))</f>
        <v>DEGROWTH</v>
      </c>
      <c r="T1158" s="69" t="n">
        <v>0</v>
      </c>
      <c r="U1158" s="101" t="str">
        <f aca="false">IF(F1158&lt;=$V$2,"Apr","")</f>
        <v>Apr</v>
      </c>
      <c r="V1158" s="97" t="n">
        <v>0</v>
      </c>
      <c r="W1158" s="102" t="n">
        <f aca="false">K1158-V1158</f>
        <v>0</v>
      </c>
      <c r="X1158" s="103" t="n">
        <f aca="false">IFERROR(IF(U1158="Apr",(K1158/V1158-1)),0)</f>
        <v>0</v>
      </c>
      <c r="Y1158" s="106" t="b">
        <f aca="false">IF(T1158&gt;0,IF(U1158="","-",IF(X1158&lt;0%,"DEGROWTH","GROWTH")))</f>
        <v>0</v>
      </c>
      <c r="Z1158" s="75" t="n">
        <v>0</v>
      </c>
      <c r="AA1158" s="70"/>
      <c r="AB1158" s="70" t="s">
        <v>133</v>
      </c>
      <c r="AC1158" s="70" t="s">
        <v>130</v>
      </c>
      <c r="AD1158" s="3" t="n">
        <f aca="false">IF(K1158=0,1,0)</f>
        <v>1</v>
      </c>
      <c r="AE1158" s="76"/>
    </row>
    <row r="1159" customFormat="false" ht="14.25" hidden="false" customHeight="true" outlineLevel="0" collapsed="false">
      <c r="A1159" s="70" t="s">
        <v>130</v>
      </c>
      <c r="B1159" s="72" t="s">
        <v>120</v>
      </c>
      <c r="C1159" s="72" t="s">
        <v>396</v>
      </c>
      <c r="D1159" s="72" t="n">
        <v>1000001177</v>
      </c>
      <c r="E1159" s="73" t="s">
        <v>397</v>
      </c>
      <c r="F1159" s="74" t="n">
        <v>41573</v>
      </c>
      <c r="G1159" s="67" t="str">
        <f aca="false">IF(I1159&gt;0,"Targeted Dealer","-")</f>
        <v>Targeted Dealer</v>
      </c>
      <c r="H1159" s="67"/>
      <c r="I1159" s="68" t="n">
        <v>60</v>
      </c>
      <c r="J1159" s="68" t="n">
        <f aca="false">I1159/$J$1*($J$1-$E$1)</f>
        <v>56</v>
      </c>
      <c r="K1159" s="69" t="n">
        <v>0</v>
      </c>
      <c r="L1159" s="69" t="n">
        <f aca="false">I1159-K1159</f>
        <v>60</v>
      </c>
      <c r="M1159" s="69" t="n">
        <f aca="false">IFERROR((K1159/J1159%),"-")</f>
        <v>0</v>
      </c>
      <c r="N1159" s="97" t="n">
        <v>60</v>
      </c>
      <c r="O1159" s="98" t="str">
        <f aca="false">IF(F1159&lt;=$P$2,"Mar","")</f>
        <v>Mar</v>
      </c>
      <c r="P1159" s="97" t="n">
        <f aca="false">N1159</f>
        <v>60</v>
      </c>
      <c r="Q1159" s="99" t="n">
        <f aca="false">K1159-P1159</f>
        <v>-60</v>
      </c>
      <c r="R1159" s="98" t="n">
        <f aca="false">IFERROR(IF(O1159="Mar",(K1159/P1159-1))," ")</f>
        <v>-1</v>
      </c>
      <c r="S1159" s="100" t="str">
        <f aca="false">IF(N1159&gt;0,IF(O1159="","-",IF(R1159&lt;0%,"DEGROWTH","GROWTH")))</f>
        <v>DEGROWTH</v>
      </c>
      <c r="T1159" s="69" t="n">
        <v>0</v>
      </c>
      <c r="U1159" s="101" t="str">
        <f aca="false">IF(F1159&lt;=$V$2,"Apr","")</f>
        <v>Apr</v>
      </c>
      <c r="V1159" s="97" t="n">
        <v>0</v>
      </c>
      <c r="W1159" s="102" t="n">
        <f aca="false">K1159-V1159</f>
        <v>0</v>
      </c>
      <c r="X1159" s="103" t="n">
        <f aca="false">IFERROR(IF(U1159="Apr",(K1159/V1159-1)),0)</f>
        <v>0</v>
      </c>
      <c r="Y1159" s="106" t="b">
        <f aca="false">IF(T1159&gt;0,IF(U1159="","-",IF(X1159&lt;0%,"DEGROWTH","GROWTH")))</f>
        <v>0</v>
      </c>
      <c r="Z1159" s="75" t="n">
        <v>0</v>
      </c>
      <c r="AA1159" s="70"/>
      <c r="AB1159" s="70" t="s">
        <v>133</v>
      </c>
      <c r="AC1159" s="70" t="s">
        <v>130</v>
      </c>
      <c r="AD1159" s="3" t="n">
        <f aca="false">IF(K1159=0,1,0)</f>
        <v>1</v>
      </c>
      <c r="AE1159" s="76"/>
    </row>
    <row r="1160" customFormat="false" ht="14.25" hidden="false" customHeight="true" outlineLevel="0" collapsed="false">
      <c r="A1160" s="70" t="s">
        <v>130</v>
      </c>
      <c r="B1160" s="72" t="s">
        <v>120</v>
      </c>
      <c r="C1160" s="72" t="s">
        <v>2752</v>
      </c>
      <c r="D1160" s="72" t="n">
        <v>1000001170</v>
      </c>
      <c r="E1160" s="73" t="s">
        <v>2753</v>
      </c>
      <c r="F1160" s="74" t="n">
        <v>41660</v>
      </c>
      <c r="G1160" s="67" t="str">
        <f aca="false">IF(I1160&gt;0,"Targeted Dealer","-")</f>
        <v>Targeted Dealer</v>
      </c>
      <c r="H1160" s="67"/>
      <c r="I1160" s="68" t="n">
        <v>125</v>
      </c>
      <c r="J1160" s="68" t="n">
        <f aca="false">I1160/$J$1*($J$1-$E$1)</f>
        <v>116.666666666667</v>
      </c>
      <c r="K1160" s="69" t="n">
        <v>135</v>
      </c>
      <c r="L1160" s="69" t="n">
        <f aca="false">I1160-K1160</f>
        <v>-10</v>
      </c>
      <c r="M1160" s="69" t="n">
        <f aca="false">IFERROR((K1160/J1160%),"-")</f>
        <v>115.714285714286</v>
      </c>
      <c r="N1160" s="97" t="n">
        <v>150</v>
      </c>
      <c r="O1160" s="98" t="str">
        <f aca="false">IF(F1160&lt;=$P$2,"Mar","")</f>
        <v>Mar</v>
      </c>
      <c r="P1160" s="97" t="n">
        <f aca="false">N1160</f>
        <v>150</v>
      </c>
      <c r="Q1160" s="99" t="n">
        <f aca="false">K1160-P1160</f>
        <v>-15</v>
      </c>
      <c r="R1160" s="98" t="n">
        <f aca="false">IFERROR(IF(O1160="Mar",(K1160/P1160-1))," ")</f>
        <v>-0.1</v>
      </c>
      <c r="S1160" s="100" t="str">
        <f aca="false">IF(N1160&gt;0,IF(O1160="","-",IF(R1160&lt;0%,"DEGROWTH","GROWTH")))</f>
        <v>DEGROWTH</v>
      </c>
      <c r="T1160" s="69" t="n">
        <v>30</v>
      </c>
      <c r="U1160" s="101" t="str">
        <f aca="false">IF(F1160&lt;=$V$2,"Apr","")</f>
        <v>Apr</v>
      </c>
      <c r="V1160" s="97" t="n">
        <v>30</v>
      </c>
      <c r="W1160" s="102" t="n">
        <f aca="false">K1160-V1160</f>
        <v>105</v>
      </c>
      <c r="X1160" s="103" t="n">
        <f aca="false">IFERROR(IF(U1160="Apr",(K1160/V1160-1)),0)</f>
        <v>3.5</v>
      </c>
      <c r="Y1160" s="104" t="str">
        <f aca="false">IF(T1160&gt;0,IF(U1160="","-",IF(X1160&lt;0%,"DEGROWTH","GROWTH")))</f>
        <v>GROWTH</v>
      </c>
      <c r="Z1160" s="75" t="n">
        <v>0</v>
      </c>
      <c r="AA1160" s="70"/>
      <c r="AB1160" s="70" t="s">
        <v>133</v>
      </c>
      <c r="AC1160" s="70" t="s">
        <v>130</v>
      </c>
      <c r="AD1160" s="3" t="n">
        <f aca="false">IF(K1160=0,1,0)</f>
        <v>0</v>
      </c>
      <c r="AE1160" s="76"/>
    </row>
    <row r="1161" customFormat="false" ht="14.25" hidden="false" customHeight="true" outlineLevel="0" collapsed="false">
      <c r="A1161" s="70" t="s">
        <v>130</v>
      </c>
      <c r="B1161" s="72" t="s">
        <v>120</v>
      </c>
      <c r="C1161" s="72" t="s">
        <v>2754</v>
      </c>
      <c r="D1161" s="72" t="n">
        <v>1000001178</v>
      </c>
      <c r="E1161" s="73" t="s">
        <v>2755</v>
      </c>
      <c r="F1161" s="74" t="n">
        <v>41732</v>
      </c>
      <c r="G1161" s="67" t="str">
        <f aca="false">IF(I1161&gt;0,"Targeted Dealer","-")</f>
        <v>Targeted Dealer</v>
      </c>
      <c r="H1161" s="67"/>
      <c r="I1161" s="68" t="n">
        <v>100</v>
      </c>
      <c r="J1161" s="68" t="n">
        <f aca="false">I1161/$J$1*($J$1-$E$1)</f>
        <v>93.3333333333333</v>
      </c>
      <c r="K1161" s="69" t="n">
        <v>60</v>
      </c>
      <c r="L1161" s="69" t="n">
        <f aca="false">I1161-K1161</f>
        <v>40</v>
      </c>
      <c r="M1161" s="69" t="n">
        <f aca="false">IFERROR((K1161/J1161%),"-")</f>
        <v>64.2857142857143</v>
      </c>
      <c r="N1161" s="97" t="n">
        <v>120</v>
      </c>
      <c r="O1161" s="98" t="str">
        <f aca="false">IF(F1161&lt;=$P$2,"Mar","")</f>
        <v>Mar</v>
      </c>
      <c r="P1161" s="97" t="n">
        <f aca="false">N1161</f>
        <v>120</v>
      </c>
      <c r="Q1161" s="99" t="n">
        <f aca="false">K1161-P1161</f>
        <v>-60</v>
      </c>
      <c r="R1161" s="98" t="n">
        <f aca="false">IFERROR(IF(O1161="Mar",(K1161/P1161-1))," ")</f>
        <v>-0.5</v>
      </c>
      <c r="S1161" s="100" t="str">
        <f aca="false">IF(N1161&gt;0,IF(O1161="","-",IF(R1161&lt;0%,"DEGROWTH","GROWTH")))</f>
        <v>DEGROWTH</v>
      </c>
      <c r="T1161" s="69" t="n">
        <v>60</v>
      </c>
      <c r="U1161" s="101" t="str">
        <f aca="false">IF(F1161&lt;=$V$2,"Apr","")</f>
        <v>Apr</v>
      </c>
      <c r="V1161" s="97" t="n">
        <v>60</v>
      </c>
      <c r="W1161" s="102" t="n">
        <f aca="false">K1161-V1161</f>
        <v>0</v>
      </c>
      <c r="X1161" s="103" t="n">
        <f aca="false">IFERROR(IF(U1161="Apr",(K1161/V1161-1)),0)</f>
        <v>0</v>
      </c>
      <c r="Y1161" s="104" t="str">
        <f aca="false">IF(T1161&gt;0,IF(U1161="","-",IF(X1161&lt;0%,"DEGROWTH","GROWTH")))</f>
        <v>GROWTH</v>
      </c>
      <c r="Z1161" s="75" t="n">
        <v>0</v>
      </c>
      <c r="AA1161" s="70"/>
      <c r="AB1161" s="70" t="s">
        <v>133</v>
      </c>
      <c r="AC1161" s="70" t="s">
        <v>130</v>
      </c>
      <c r="AD1161" s="3" t="n">
        <f aca="false">IF(K1161=0,1,0)</f>
        <v>0</v>
      </c>
      <c r="AE1161" s="76"/>
    </row>
    <row r="1162" customFormat="false" ht="14.25" hidden="false" customHeight="true" outlineLevel="0" collapsed="false">
      <c r="A1162" s="70" t="s">
        <v>130</v>
      </c>
      <c r="B1162" s="72" t="s">
        <v>120</v>
      </c>
      <c r="C1162" s="72" t="s">
        <v>2756</v>
      </c>
      <c r="D1162" s="72" t="n">
        <v>1000001174</v>
      </c>
      <c r="E1162" s="73" t="s">
        <v>2757</v>
      </c>
      <c r="F1162" s="74" t="n">
        <v>41746</v>
      </c>
      <c r="G1162" s="67" t="str">
        <f aca="false">IF(I1162&gt;0,"Targeted Dealer","-")</f>
        <v>Targeted Dealer</v>
      </c>
      <c r="H1162" s="67"/>
      <c r="I1162" s="68" t="n">
        <v>95</v>
      </c>
      <c r="J1162" s="68" t="n">
        <f aca="false">I1162/$J$1*($J$1-$E$1)</f>
        <v>88.6666666666667</v>
      </c>
      <c r="K1162" s="69" t="n">
        <v>50</v>
      </c>
      <c r="L1162" s="69" t="n">
        <f aca="false">I1162-K1162</f>
        <v>45</v>
      </c>
      <c r="M1162" s="69" t="n">
        <f aca="false">IFERROR((K1162/J1162%),"-")</f>
        <v>56.390977443609</v>
      </c>
      <c r="N1162" s="97" t="n">
        <v>100</v>
      </c>
      <c r="O1162" s="98" t="str">
        <f aca="false">IF(F1162&lt;=$P$2,"Mar","")</f>
        <v>Mar</v>
      </c>
      <c r="P1162" s="97" t="n">
        <f aca="false">N1162</f>
        <v>100</v>
      </c>
      <c r="Q1162" s="99" t="n">
        <f aca="false">K1162-P1162</f>
        <v>-50</v>
      </c>
      <c r="R1162" s="98" t="n">
        <f aca="false">IFERROR(IF(O1162="Mar",(K1162/P1162-1))," ")</f>
        <v>-0.5</v>
      </c>
      <c r="S1162" s="100" t="str">
        <f aca="false">IF(N1162&gt;0,IF(O1162="","-",IF(R1162&lt;0%,"DEGROWTH","GROWTH")))</f>
        <v>DEGROWTH</v>
      </c>
      <c r="T1162" s="69" t="n">
        <v>50</v>
      </c>
      <c r="U1162" s="101" t="str">
        <f aca="false">IF(F1162&lt;=$V$2,"Apr","")</f>
        <v>Apr</v>
      </c>
      <c r="V1162" s="97" t="n">
        <v>50</v>
      </c>
      <c r="W1162" s="102" t="n">
        <f aca="false">K1162-V1162</f>
        <v>0</v>
      </c>
      <c r="X1162" s="103" t="n">
        <f aca="false">IFERROR(IF(U1162="Apr",(K1162/V1162-1)),0)</f>
        <v>0</v>
      </c>
      <c r="Y1162" s="104" t="str">
        <f aca="false">IF(T1162&gt;0,IF(U1162="","-",IF(X1162&lt;0%,"DEGROWTH","GROWTH")))</f>
        <v>GROWTH</v>
      </c>
      <c r="Z1162" s="75" t="n">
        <v>0</v>
      </c>
      <c r="AA1162" s="70"/>
      <c r="AB1162" s="70" t="s">
        <v>133</v>
      </c>
      <c r="AC1162" s="70" t="s">
        <v>130</v>
      </c>
      <c r="AD1162" s="3" t="n">
        <f aca="false">IF(K1162=0,1,0)</f>
        <v>0</v>
      </c>
      <c r="AE1162" s="76"/>
    </row>
    <row r="1163" customFormat="false" ht="14.25" hidden="false" customHeight="true" outlineLevel="0" collapsed="false">
      <c r="A1163" s="70" t="s">
        <v>130</v>
      </c>
      <c r="B1163" s="72" t="s">
        <v>120</v>
      </c>
      <c r="C1163" s="72" t="s">
        <v>2758</v>
      </c>
      <c r="D1163" s="72" t="n">
        <v>1000001165</v>
      </c>
      <c r="E1163" s="73" t="s">
        <v>2759</v>
      </c>
      <c r="F1163" s="74" t="n">
        <v>42146</v>
      </c>
      <c r="G1163" s="67" t="str">
        <f aca="false">IF(I1163&gt;0,"Targeted Dealer","-")</f>
        <v>Targeted Dealer</v>
      </c>
      <c r="H1163" s="67"/>
      <c r="I1163" s="68" t="n">
        <v>150</v>
      </c>
      <c r="J1163" s="68" t="n">
        <f aca="false">I1163/$J$1*($J$1-$E$1)</f>
        <v>140</v>
      </c>
      <c r="K1163" s="69" t="n">
        <v>150</v>
      </c>
      <c r="L1163" s="69" t="n">
        <f aca="false">I1163-K1163</f>
        <v>0</v>
      </c>
      <c r="M1163" s="69" t="n">
        <f aca="false">IFERROR((K1163/J1163%),"-")</f>
        <v>107.142857142857</v>
      </c>
      <c r="N1163" s="97" t="n">
        <v>135</v>
      </c>
      <c r="O1163" s="98" t="str">
        <f aca="false">IF(F1163&lt;=$P$2,"Mar","")</f>
        <v>Mar</v>
      </c>
      <c r="P1163" s="97" t="n">
        <f aca="false">N1163</f>
        <v>135</v>
      </c>
      <c r="Q1163" s="99" t="n">
        <f aca="false">K1163-P1163</f>
        <v>15</v>
      </c>
      <c r="R1163" s="98" t="n">
        <f aca="false">IFERROR(IF(O1163="Mar",(K1163/P1163-1))," ")</f>
        <v>0.111111111111111</v>
      </c>
      <c r="S1163" s="100" t="str">
        <f aca="false">IF(N1163&gt;0,IF(O1163="","-",IF(R1163&lt;0%,"DEGROWTH","GROWTH")))</f>
        <v>GROWTH</v>
      </c>
      <c r="T1163" s="69" t="n">
        <v>152</v>
      </c>
      <c r="U1163" s="101" t="str">
        <f aca="false">IF(F1163&lt;=$V$2,"Apr","")</f>
        <v>Apr</v>
      </c>
      <c r="V1163" s="97" t="n">
        <v>152</v>
      </c>
      <c r="W1163" s="102" t="n">
        <f aca="false">K1163-V1163</f>
        <v>-2</v>
      </c>
      <c r="X1163" s="103" t="n">
        <f aca="false">IFERROR(IF(U1163="Apr",(K1163/V1163-1)),0)</f>
        <v>-0.0131578947368421</v>
      </c>
      <c r="Y1163" s="104" t="str">
        <f aca="false">IF(T1163&gt;0,IF(U1163="","-",IF(X1163&lt;0%,"DEGROWTH","GROWTH")))</f>
        <v>DEGROWTH</v>
      </c>
      <c r="Z1163" s="75" t="n">
        <v>0</v>
      </c>
      <c r="AA1163" s="70"/>
      <c r="AB1163" s="70" t="s">
        <v>133</v>
      </c>
      <c r="AC1163" s="70" t="s">
        <v>130</v>
      </c>
      <c r="AD1163" s="3" t="n">
        <f aca="false">IF(K1163=0,1,0)</f>
        <v>0</v>
      </c>
      <c r="AE1163" s="76"/>
    </row>
    <row r="1164" customFormat="false" ht="14.25" hidden="false" customHeight="true" outlineLevel="0" collapsed="false">
      <c r="A1164" s="70" t="s">
        <v>130</v>
      </c>
      <c r="B1164" s="72" t="s">
        <v>120</v>
      </c>
      <c r="C1164" s="72" t="s">
        <v>2760</v>
      </c>
      <c r="D1164" s="72" t="n">
        <v>1000001186</v>
      </c>
      <c r="E1164" s="73" t="s">
        <v>2761</v>
      </c>
      <c r="F1164" s="74" t="n">
        <v>43643</v>
      </c>
      <c r="G1164" s="67" t="str">
        <f aca="false">IF(I1164&gt;0,"Targeted Dealer","-")</f>
        <v>Targeted Dealer</v>
      </c>
      <c r="H1164" s="67"/>
      <c r="I1164" s="68" t="n">
        <v>100</v>
      </c>
      <c r="J1164" s="68" t="n">
        <f aca="false">I1164/$J$1*($J$1-$E$1)</f>
        <v>93.3333333333333</v>
      </c>
      <c r="K1164" s="69" t="n">
        <v>145</v>
      </c>
      <c r="L1164" s="69" t="n">
        <f aca="false">I1164-K1164</f>
        <v>-45</v>
      </c>
      <c r="M1164" s="69" t="n">
        <f aca="false">IFERROR((K1164/J1164%),"-")</f>
        <v>155.357142857143</v>
      </c>
      <c r="N1164" s="97" t="n">
        <v>90</v>
      </c>
      <c r="O1164" s="98" t="str">
        <f aca="false">IF(F1164&lt;=$P$2,"Mar","")</f>
        <v>Mar</v>
      </c>
      <c r="P1164" s="97" t="n">
        <f aca="false">N1164</f>
        <v>90</v>
      </c>
      <c r="Q1164" s="99" t="n">
        <f aca="false">K1164-P1164</f>
        <v>55</v>
      </c>
      <c r="R1164" s="98" t="n">
        <f aca="false">IFERROR(IF(O1164="Mar",(K1164/P1164-1))," ")</f>
        <v>0.611111111111111</v>
      </c>
      <c r="S1164" s="100" t="str">
        <f aca="false">IF(N1164&gt;0,IF(O1164="","-",IF(R1164&lt;0%,"DEGROWTH","GROWTH")))</f>
        <v>GROWTH</v>
      </c>
      <c r="T1164" s="69" t="n">
        <v>150</v>
      </c>
      <c r="U1164" s="101" t="str">
        <f aca="false">IF(F1164&lt;=$V$2,"Apr","")</f>
        <v>Apr</v>
      </c>
      <c r="V1164" s="97" t="n">
        <v>150</v>
      </c>
      <c r="W1164" s="102" t="n">
        <f aca="false">K1164-V1164</f>
        <v>-5</v>
      </c>
      <c r="X1164" s="103" t="n">
        <f aca="false">IFERROR(IF(U1164="Apr",(K1164/V1164-1)),0)</f>
        <v>-0.0333333333333333</v>
      </c>
      <c r="Y1164" s="104" t="str">
        <f aca="false">IF(T1164&gt;0,IF(U1164="","-",IF(X1164&lt;0%,"DEGROWTH","GROWTH")))</f>
        <v>DEGROWTH</v>
      </c>
      <c r="Z1164" s="75" t="n">
        <v>0</v>
      </c>
      <c r="AA1164" s="70"/>
      <c r="AB1164" s="70" t="s">
        <v>133</v>
      </c>
      <c r="AC1164" s="70" t="s">
        <v>130</v>
      </c>
      <c r="AD1164" s="3" t="n">
        <f aca="false">IF(K1164=0,1,0)</f>
        <v>0</v>
      </c>
      <c r="AE1164" s="76"/>
    </row>
    <row r="1165" customFormat="false" ht="14.25" hidden="false" customHeight="true" outlineLevel="0" collapsed="false">
      <c r="A1165" s="70" t="s">
        <v>130</v>
      </c>
      <c r="B1165" s="72" t="s">
        <v>120</v>
      </c>
      <c r="C1165" s="72" t="s">
        <v>2762</v>
      </c>
      <c r="D1165" s="72" t="n">
        <v>1000001183</v>
      </c>
      <c r="E1165" s="73" t="s">
        <v>2763</v>
      </c>
      <c r="F1165" s="74" t="n">
        <v>43809</v>
      </c>
      <c r="G1165" s="67" t="str">
        <f aca="false">IF(I1165&gt;0,"Targeted Dealer","-")</f>
        <v>Targeted Dealer</v>
      </c>
      <c r="H1165" s="67"/>
      <c r="I1165" s="68" t="n">
        <v>150</v>
      </c>
      <c r="J1165" s="68" t="n">
        <f aca="false">I1165/$J$1*($J$1-$E$1)</f>
        <v>140</v>
      </c>
      <c r="K1165" s="69" t="n">
        <v>150</v>
      </c>
      <c r="L1165" s="69" t="n">
        <f aca="false">I1165-K1165</f>
        <v>0</v>
      </c>
      <c r="M1165" s="69" t="n">
        <f aca="false">IFERROR((K1165/J1165%),"-")</f>
        <v>107.142857142857</v>
      </c>
      <c r="N1165" s="97" t="n">
        <v>155</v>
      </c>
      <c r="O1165" s="98" t="str">
        <f aca="false">IF(F1165&lt;=$P$2,"Mar","")</f>
        <v>Mar</v>
      </c>
      <c r="P1165" s="97" t="n">
        <f aca="false">N1165</f>
        <v>155</v>
      </c>
      <c r="Q1165" s="99" t="n">
        <f aca="false">K1165-P1165</f>
        <v>-5</v>
      </c>
      <c r="R1165" s="98" t="n">
        <f aca="false">IFERROR(IF(O1165="Mar",(K1165/P1165-1))," ")</f>
        <v>-0.032258064516129</v>
      </c>
      <c r="S1165" s="100" t="str">
        <f aca="false">IF(N1165&gt;0,IF(O1165="","-",IF(R1165&lt;0%,"DEGROWTH","GROWTH")))</f>
        <v>DEGROWTH</v>
      </c>
      <c r="T1165" s="69" t="n">
        <v>95</v>
      </c>
      <c r="U1165" s="101" t="str">
        <f aca="false">IF(F1165&lt;=$V$2,"Apr","")</f>
        <v>Apr</v>
      </c>
      <c r="V1165" s="97" t="n">
        <v>95</v>
      </c>
      <c r="W1165" s="102" t="n">
        <f aca="false">K1165-V1165</f>
        <v>55</v>
      </c>
      <c r="X1165" s="103" t="n">
        <f aca="false">IFERROR(IF(U1165="Apr",(K1165/V1165-1)),0)</f>
        <v>0.578947368421053</v>
      </c>
      <c r="Y1165" s="104" t="str">
        <f aca="false">IF(T1165&gt;0,IF(U1165="","-",IF(X1165&lt;0%,"DEGROWTH","GROWTH")))</f>
        <v>GROWTH</v>
      </c>
      <c r="Z1165" s="75" t="n">
        <v>0</v>
      </c>
      <c r="AA1165" s="70"/>
      <c r="AB1165" s="70" t="s">
        <v>133</v>
      </c>
      <c r="AC1165" s="70" t="s">
        <v>130</v>
      </c>
      <c r="AD1165" s="3" t="n">
        <f aca="false">IF(K1165=0,1,0)</f>
        <v>0</v>
      </c>
      <c r="AE1165" s="76"/>
    </row>
    <row r="1166" customFormat="false" ht="14.25" hidden="false" customHeight="true" outlineLevel="0" collapsed="false">
      <c r="A1166" s="70" t="s">
        <v>130</v>
      </c>
      <c r="B1166" s="72" t="s">
        <v>120</v>
      </c>
      <c r="C1166" s="72" t="s">
        <v>398</v>
      </c>
      <c r="D1166" s="72" t="n">
        <v>1000001827</v>
      </c>
      <c r="E1166" s="73" t="s">
        <v>399</v>
      </c>
      <c r="F1166" s="74" t="n">
        <v>44232</v>
      </c>
      <c r="G1166" s="67" t="str">
        <f aca="false">IF(I1166&gt;0,"Targeted Dealer","-")</f>
        <v>Targeted Dealer</v>
      </c>
      <c r="H1166" s="67"/>
      <c r="I1166" s="68" t="n">
        <v>30</v>
      </c>
      <c r="J1166" s="68" t="n">
        <f aca="false">I1166/$J$1*($J$1-$E$1)</f>
        <v>28</v>
      </c>
      <c r="K1166" s="69" t="n">
        <v>0</v>
      </c>
      <c r="L1166" s="69" t="n">
        <f aca="false">I1166-K1166</f>
        <v>30</v>
      </c>
      <c r="M1166" s="69" t="n">
        <f aca="false">IFERROR((K1166/J1166%),"-")</f>
        <v>0</v>
      </c>
      <c r="N1166" s="97" t="n">
        <v>0</v>
      </c>
      <c r="O1166" s="98" t="str">
        <f aca="false">IF(F1166&lt;=$P$2,"Mar","")</f>
        <v>Mar</v>
      </c>
      <c r="P1166" s="97" t="n">
        <f aca="false">N1166</f>
        <v>0</v>
      </c>
      <c r="Q1166" s="99" t="n">
        <f aca="false">K1166-P1166</f>
        <v>0</v>
      </c>
      <c r="R1166" s="98" t="str">
        <f aca="false">IFERROR(IF(O1166="Mar",(K1166/P1166-1))," ")</f>
        <v> </v>
      </c>
      <c r="S1166" s="105" t="b">
        <f aca="false">IF(N1166&gt;0,IF(O1166="","-",IF(R1166&lt;0%,"DEGROWTH","GROWTH")))</f>
        <v>0</v>
      </c>
      <c r="T1166" s="69" t="n">
        <v>30</v>
      </c>
      <c r="U1166" s="101" t="str">
        <f aca="false">IF(F1166&lt;=$V$2,"Apr","")</f>
        <v>Apr</v>
      </c>
      <c r="V1166" s="97" t="n">
        <v>30</v>
      </c>
      <c r="W1166" s="102" t="n">
        <f aca="false">K1166-V1166</f>
        <v>-30</v>
      </c>
      <c r="X1166" s="103" t="n">
        <f aca="false">IFERROR(IF(U1166="Apr",(K1166/V1166-1)),0)</f>
        <v>-1</v>
      </c>
      <c r="Y1166" s="104" t="str">
        <f aca="false">IF(T1166&gt;0,IF(U1166="","-",IF(X1166&lt;0%,"DEGROWTH","GROWTH")))</f>
        <v>DEGROWTH</v>
      </c>
      <c r="Z1166" s="75" t="n">
        <v>0</v>
      </c>
      <c r="AA1166" s="70"/>
      <c r="AB1166" s="70" t="s">
        <v>133</v>
      </c>
      <c r="AC1166" s="70" t="s">
        <v>130</v>
      </c>
      <c r="AD1166" s="3" t="n">
        <f aca="false">IF(K1166=0,1,0)</f>
        <v>1</v>
      </c>
      <c r="AE1166" s="76"/>
    </row>
    <row r="1167" customFormat="false" ht="14.25" hidden="false" customHeight="true" outlineLevel="0" collapsed="false">
      <c r="A1167" s="70" t="s">
        <v>130</v>
      </c>
      <c r="B1167" s="72" t="s">
        <v>120</v>
      </c>
      <c r="C1167" s="72" t="s">
        <v>2764</v>
      </c>
      <c r="D1167" s="72" t="n">
        <v>1000001988</v>
      </c>
      <c r="E1167" s="73" t="s">
        <v>2765</v>
      </c>
      <c r="F1167" s="74" t="n">
        <v>44446</v>
      </c>
      <c r="G1167" s="67" t="str">
        <f aca="false">IF(I1167&gt;0,"Targeted Dealer","-")</f>
        <v>Targeted Dealer</v>
      </c>
      <c r="H1167" s="67"/>
      <c r="I1167" s="68" t="n">
        <v>30</v>
      </c>
      <c r="J1167" s="68" t="n">
        <f aca="false">I1167/$J$1*($J$1-$E$1)</f>
        <v>28</v>
      </c>
      <c r="K1167" s="69" t="n">
        <v>60</v>
      </c>
      <c r="L1167" s="69" t="n">
        <f aca="false">I1167-K1167</f>
        <v>-30</v>
      </c>
      <c r="M1167" s="69" t="n">
        <f aca="false">IFERROR((K1167/J1167%),"-")</f>
        <v>214.285714285714</v>
      </c>
      <c r="N1167" s="97" t="n">
        <v>65</v>
      </c>
      <c r="O1167" s="98" t="str">
        <f aca="false">IF(F1167&lt;=$P$2,"Mar","")</f>
        <v>Mar</v>
      </c>
      <c r="P1167" s="97" t="n">
        <f aca="false">N1167</f>
        <v>65</v>
      </c>
      <c r="Q1167" s="99" t="n">
        <f aca="false">K1167-P1167</f>
        <v>-5</v>
      </c>
      <c r="R1167" s="98" t="n">
        <f aca="false">IFERROR(IF(O1167="Mar",(K1167/P1167-1))," ")</f>
        <v>-0.0769230769230769</v>
      </c>
      <c r="S1167" s="100" t="str">
        <f aca="false">IF(N1167&gt;0,IF(O1167="","-",IF(R1167&lt;0%,"DEGROWTH","GROWTH")))</f>
        <v>DEGROWTH</v>
      </c>
      <c r="T1167" s="69" t="n">
        <v>30</v>
      </c>
      <c r="U1167" s="101" t="str">
        <f aca="false">IF(F1167&lt;=$V$2,"Apr","")</f>
        <v>Apr</v>
      </c>
      <c r="V1167" s="97" t="n">
        <v>30</v>
      </c>
      <c r="W1167" s="102" t="n">
        <f aca="false">K1167-V1167</f>
        <v>30</v>
      </c>
      <c r="X1167" s="103" t="n">
        <f aca="false">IFERROR(IF(U1167="Apr",(K1167/V1167-1)),0)</f>
        <v>1</v>
      </c>
      <c r="Y1167" s="104" t="str">
        <f aca="false">IF(T1167&gt;0,IF(U1167="","-",IF(X1167&lt;0%,"DEGROWTH","GROWTH")))</f>
        <v>GROWTH</v>
      </c>
      <c r="Z1167" s="75" t="n">
        <v>0</v>
      </c>
      <c r="AA1167" s="70"/>
      <c r="AB1167" s="70" t="s">
        <v>133</v>
      </c>
      <c r="AC1167" s="70" t="s">
        <v>130</v>
      </c>
      <c r="AD1167" s="3" t="n">
        <f aca="false">IF(K1167=0,1,0)</f>
        <v>0</v>
      </c>
      <c r="AE1167" s="76"/>
    </row>
    <row r="1168" customFormat="false" ht="14.25" hidden="false" customHeight="true" outlineLevel="0" collapsed="false">
      <c r="A1168" s="70" t="s">
        <v>130</v>
      </c>
      <c r="B1168" s="72" t="s">
        <v>120</v>
      </c>
      <c r="C1168" s="72" t="s">
        <v>2766</v>
      </c>
      <c r="D1168" s="72" t="n">
        <v>1000002030</v>
      </c>
      <c r="E1168" s="73" t="s">
        <v>2767</v>
      </c>
      <c r="F1168" s="74" t="n">
        <v>44509</v>
      </c>
      <c r="G1168" s="67" t="str">
        <f aca="false">IF(I1168&gt;0,"Targeted Dealer","-")</f>
        <v>Targeted Dealer</v>
      </c>
      <c r="H1168" s="67"/>
      <c r="I1168" s="68" t="n">
        <v>250</v>
      </c>
      <c r="J1168" s="68" t="n">
        <f aca="false">I1168/$J$1*($J$1-$E$1)</f>
        <v>233.333333333333</v>
      </c>
      <c r="K1168" s="69" t="n">
        <v>275</v>
      </c>
      <c r="L1168" s="69" t="n">
        <f aca="false">I1168-K1168</f>
        <v>-25</v>
      </c>
      <c r="M1168" s="69" t="n">
        <f aca="false">IFERROR((K1168/J1168%),"-")</f>
        <v>117.857142857143</v>
      </c>
      <c r="N1168" s="97" t="n">
        <v>240</v>
      </c>
      <c r="O1168" s="98" t="str">
        <f aca="false">IF(F1168&lt;=$P$2,"Mar","")</f>
        <v>Mar</v>
      </c>
      <c r="P1168" s="97" t="n">
        <f aca="false">N1168</f>
        <v>240</v>
      </c>
      <c r="Q1168" s="99" t="n">
        <f aca="false">K1168-P1168</f>
        <v>35</v>
      </c>
      <c r="R1168" s="98" t="n">
        <f aca="false">IFERROR(IF(O1168="Mar",(K1168/P1168-1))," ")</f>
        <v>0.145833333333333</v>
      </c>
      <c r="S1168" s="100" t="str">
        <f aca="false">IF(N1168&gt;0,IF(O1168="","-",IF(R1168&lt;0%,"DEGROWTH","GROWTH")))</f>
        <v>GROWTH</v>
      </c>
      <c r="T1168" s="69" t="n">
        <v>245</v>
      </c>
      <c r="U1168" s="101" t="str">
        <f aca="false">IF(F1168&lt;=$V$2,"Apr","")</f>
        <v>Apr</v>
      </c>
      <c r="V1168" s="97" t="n">
        <v>245</v>
      </c>
      <c r="W1168" s="102" t="n">
        <f aca="false">K1168-V1168</f>
        <v>30</v>
      </c>
      <c r="X1168" s="103" t="n">
        <f aca="false">IFERROR(IF(U1168="Apr",(K1168/V1168-1)),0)</f>
        <v>0.122448979591837</v>
      </c>
      <c r="Y1168" s="104" t="str">
        <f aca="false">IF(T1168&gt;0,IF(U1168="","-",IF(X1168&lt;0%,"DEGROWTH","GROWTH")))</f>
        <v>GROWTH</v>
      </c>
      <c r="Z1168" s="75" t="n">
        <v>0</v>
      </c>
      <c r="AA1168" s="70"/>
      <c r="AB1168" s="70" t="s">
        <v>133</v>
      </c>
      <c r="AC1168" s="70" t="s">
        <v>130</v>
      </c>
      <c r="AD1168" s="3" t="n">
        <f aca="false">IF(K1168=0,1,0)</f>
        <v>0</v>
      </c>
      <c r="AE1168" s="76"/>
    </row>
    <row r="1169" customFormat="false" ht="14.25" hidden="false" customHeight="true" outlineLevel="0" collapsed="false">
      <c r="A1169" s="70" t="s">
        <v>130</v>
      </c>
      <c r="B1169" s="72" t="s">
        <v>120</v>
      </c>
      <c r="C1169" s="72" t="s">
        <v>2768</v>
      </c>
      <c r="D1169" s="72" t="n">
        <v>1000002075</v>
      </c>
      <c r="E1169" s="73" t="s">
        <v>2769</v>
      </c>
      <c r="F1169" s="74" t="n">
        <v>44531</v>
      </c>
      <c r="G1169" s="67" t="str">
        <f aca="false">IF(I1169&gt;0,"Targeted Dealer","-")</f>
        <v>Targeted Dealer</v>
      </c>
      <c r="H1169" s="67"/>
      <c r="I1169" s="68" t="n">
        <v>50</v>
      </c>
      <c r="J1169" s="68" t="n">
        <f aca="false">I1169/$J$1*($J$1-$E$1)</f>
        <v>46.6666666666667</v>
      </c>
      <c r="K1169" s="69" t="n">
        <v>50</v>
      </c>
      <c r="L1169" s="69" t="n">
        <f aca="false">I1169-K1169</f>
        <v>0</v>
      </c>
      <c r="M1169" s="69" t="n">
        <f aca="false">IFERROR((K1169/J1169%),"-")</f>
        <v>107.142857142857</v>
      </c>
      <c r="N1169" s="97" t="n">
        <v>25</v>
      </c>
      <c r="O1169" s="98" t="str">
        <f aca="false">IF(F1169&lt;=$P$2,"Mar","")</f>
        <v>Mar</v>
      </c>
      <c r="P1169" s="97" t="n">
        <f aca="false">N1169</f>
        <v>25</v>
      </c>
      <c r="Q1169" s="99" t="n">
        <f aca="false">K1169-P1169</f>
        <v>25</v>
      </c>
      <c r="R1169" s="98" t="n">
        <f aca="false">IFERROR(IF(O1169="Mar",(K1169/P1169-1))," ")</f>
        <v>1</v>
      </c>
      <c r="S1169" s="100" t="str">
        <f aca="false">IF(N1169&gt;0,IF(O1169="","-",IF(R1169&lt;0%,"DEGROWTH","GROWTH")))</f>
        <v>GROWTH</v>
      </c>
      <c r="T1169" s="69" t="n">
        <v>25</v>
      </c>
      <c r="U1169" s="101" t="str">
        <f aca="false">IF(F1169&lt;=$V$2,"Apr","")</f>
        <v>Apr</v>
      </c>
      <c r="V1169" s="97" t="n">
        <v>25</v>
      </c>
      <c r="W1169" s="102" t="n">
        <f aca="false">K1169-V1169</f>
        <v>25</v>
      </c>
      <c r="X1169" s="103" t="n">
        <f aca="false">IFERROR(IF(U1169="Apr",(K1169/V1169-1)),0)</f>
        <v>1</v>
      </c>
      <c r="Y1169" s="104" t="str">
        <f aca="false">IF(T1169&gt;0,IF(U1169="","-",IF(X1169&lt;0%,"DEGROWTH","GROWTH")))</f>
        <v>GROWTH</v>
      </c>
      <c r="Z1169" s="75" t="n">
        <v>0</v>
      </c>
      <c r="AA1169" s="70"/>
      <c r="AB1169" s="70" t="s">
        <v>133</v>
      </c>
      <c r="AC1169" s="70" t="s">
        <v>130</v>
      </c>
      <c r="AD1169" s="3" t="n">
        <f aca="false">IF(K1169=0,1,0)</f>
        <v>0</v>
      </c>
      <c r="AE1169" s="76"/>
    </row>
    <row r="1170" customFormat="false" ht="14.25" hidden="false" customHeight="true" outlineLevel="0" collapsed="false">
      <c r="A1170" s="70" t="s">
        <v>130</v>
      </c>
      <c r="B1170" s="72" t="s">
        <v>120</v>
      </c>
      <c r="C1170" s="72" t="s">
        <v>2770</v>
      </c>
      <c r="D1170" s="72" t="n">
        <v>1000002064</v>
      </c>
      <c r="E1170" s="73" t="s">
        <v>2771</v>
      </c>
      <c r="F1170" s="74" t="n">
        <v>44543</v>
      </c>
      <c r="G1170" s="67" t="str">
        <f aca="false">IF(I1170&gt;0,"Targeted Dealer","-")</f>
        <v>Targeted Dealer</v>
      </c>
      <c r="H1170" s="67"/>
      <c r="I1170" s="68" t="n">
        <v>175</v>
      </c>
      <c r="J1170" s="68" t="n">
        <f aca="false">I1170/$J$1*($J$1-$E$1)</f>
        <v>163.333333333333</v>
      </c>
      <c r="K1170" s="69" t="n">
        <v>175</v>
      </c>
      <c r="L1170" s="69" t="n">
        <f aca="false">I1170-K1170</f>
        <v>0</v>
      </c>
      <c r="M1170" s="69" t="n">
        <f aca="false">IFERROR((K1170/J1170%),"-")</f>
        <v>107.142857142857</v>
      </c>
      <c r="N1170" s="97" t="n">
        <v>270</v>
      </c>
      <c r="O1170" s="98" t="str">
        <f aca="false">IF(F1170&lt;=$P$2,"Mar","")</f>
        <v>Mar</v>
      </c>
      <c r="P1170" s="97" t="n">
        <f aca="false">N1170</f>
        <v>270</v>
      </c>
      <c r="Q1170" s="99" t="n">
        <f aca="false">K1170-P1170</f>
        <v>-95</v>
      </c>
      <c r="R1170" s="98" t="n">
        <f aca="false">IFERROR(IF(O1170="Mar",(K1170/P1170-1))," ")</f>
        <v>-0.351851851851852</v>
      </c>
      <c r="S1170" s="100" t="str">
        <f aca="false">IF(N1170&gt;0,IF(O1170="","-",IF(R1170&lt;0%,"DEGROWTH","GROWTH")))</f>
        <v>DEGROWTH</v>
      </c>
      <c r="T1170" s="69" t="n">
        <v>182</v>
      </c>
      <c r="U1170" s="101" t="str">
        <f aca="false">IF(F1170&lt;=$V$2,"Apr","")</f>
        <v>Apr</v>
      </c>
      <c r="V1170" s="97" t="n">
        <v>182</v>
      </c>
      <c r="W1170" s="102" t="n">
        <f aca="false">K1170-V1170</f>
        <v>-7</v>
      </c>
      <c r="X1170" s="103" t="n">
        <f aca="false">IFERROR(IF(U1170="Apr",(K1170/V1170-1)),0)</f>
        <v>-0.0384615384615384</v>
      </c>
      <c r="Y1170" s="104" t="str">
        <f aca="false">IF(T1170&gt;0,IF(U1170="","-",IF(X1170&lt;0%,"DEGROWTH","GROWTH")))</f>
        <v>DEGROWTH</v>
      </c>
      <c r="Z1170" s="75" t="n">
        <v>0</v>
      </c>
      <c r="AA1170" s="70"/>
      <c r="AB1170" s="70" t="s">
        <v>133</v>
      </c>
      <c r="AC1170" s="70" t="s">
        <v>130</v>
      </c>
      <c r="AD1170" s="3" t="n">
        <f aca="false">IF(K1170=0,1,0)</f>
        <v>0</v>
      </c>
      <c r="AE1170" s="76"/>
    </row>
    <row r="1171" customFormat="false" ht="14.25" hidden="false" customHeight="true" outlineLevel="0" collapsed="false">
      <c r="A1171" s="70" t="s">
        <v>130</v>
      </c>
      <c r="B1171" s="72" t="s">
        <v>120</v>
      </c>
      <c r="C1171" s="72" t="s">
        <v>2772</v>
      </c>
      <c r="D1171" s="72" t="n">
        <v>1000002070</v>
      </c>
      <c r="E1171" s="73" t="s">
        <v>2773</v>
      </c>
      <c r="F1171" s="74" t="n">
        <v>44554</v>
      </c>
      <c r="G1171" s="67" t="str">
        <f aca="false">IF(I1171&gt;0,"Targeted Dealer","-")</f>
        <v>Targeted Dealer</v>
      </c>
      <c r="H1171" s="67"/>
      <c r="I1171" s="68" t="n">
        <v>250</v>
      </c>
      <c r="J1171" s="68" t="n">
        <f aca="false">I1171/$J$1*($J$1-$E$1)</f>
        <v>233.333333333333</v>
      </c>
      <c r="K1171" s="69" t="n">
        <v>470</v>
      </c>
      <c r="L1171" s="69" t="n">
        <f aca="false">I1171-K1171</f>
        <v>-220</v>
      </c>
      <c r="M1171" s="69" t="n">
        <f aca="false">IFERROR((K1171/J1171%),"-")</f>
        <v>201.428571428571</v>
      </c>
      <c r="N1171" s="97" t="n">
        <v>310</v>
      </c>
      <c r="O1171" s="98" t="str">
        <f aca="false">IF(F1171&lt;=$P$2,"Mar","")</f>
        <v>Mar</v>
      </c>
      <c r="P1171" s="97" t="n">
        <f aca="false">N1171</f>
        <v>310</v>
      </c>
      <c r="Q1171" s="99" t="n">
        <f aca="false">K1171-P1171</f>
        <v>160</v>
      </c>
      <c r="R1171" s="98" t="n">
        <f aca="false">IFERROR(IF(O1171="Mar",(K1171/P1171-1))," ")</f>
        <v>0.516129032258065</v>
      </c>
      <c r="S1171" s="100" t="str">
        <f aca="false">IF(N1171&gt;0,IF(O1171="","-",IF(R1171&lt;0%,"DEGROWTH","GROWTH")))</f>
        <v>GROWTH</v>
      </c>
      <c r="T1171" s="69" t="n">
        <v>180</v>
      </c>
      <c r="U1171" s="101" t="str">
        <f aca="false">IF(F1171&lt;=$V$2,"Apr","")</f>
        <v>Apr</v>
      </c>
      <c r="V1171" s="97" t="n">
        <v>180</v>
      </c>
      <c r="W1171" s="102" t="n">
        <f aca="false">K1171-V1171</f>
        <v>290</v>
      </c>
      <c r="X1171" s="103" t="n">
        <f aca="false">IFERROR(IF(U1171="Apr",(K1171/V1171-1)),0)</f>
        <v>1.61111111111111</v>
      </c>
      <c r="Y1171" s="104" t="str">
        <f aca="false">IF(T1171&gt;0,IF(U1171="","-",IF(X1171&lt;0%,"DEGROWTH","GROWTH")))</f>
        <v>GROWTH</v>
      </c>
      <c r="Z1171" s="75" t="n">
        <v>0</v>
      </c>
      <c r="AA1171" s="70"/>
      <c r="AB1171" s="70" t="s">
        <v>133</v>
      </c>
      <c r="AC1171" s="70" t="s">
        <v>130</v>
      </c>
      <c r="AD1171" s="3" t="n">
        <f aca="false">IF(K1171=0,1,0)</f>
        <v>0</v>
      </c>
      <c r="AE1171" s="76"/>
    </row>
    <row r="1172" customFormat="false" ht="14.25" hidden="false" customHeight="true" outlineLevel="0" collapsed="false">
      <c r="A1172" s="70" t="s">
        <v>130</v>
      </c>
      <c r="B1172" s="72" t="s">
        <v>120</v>
      </c>
      <c r="C1172" s="72" t="s">
        <v>2774</v>
      </c>
      <c r="D1172" s="72" t="n">
        <v>1000002546</v>
      </c>
      <c r="E1172" s="73" t="s">
        <v>2775</v>
      </c>
      <c r="F1172" s="74" t="n">
        <v>44608</v>
      </c>
      <c r="G1172" s="67" t="str">
        <f aca="false">IF(I1172&gt;0,"Targeted Dealer","-")</f>
        <v>-</v>
      </c>
      <c r="H1172" s="67"/>
      <c r="I1172" s="68" t="n">
        <v>0</v>
      </c>
      <c r="J1172" s="68" t="n">
        <f aca="false">I1172/$J$1*($J$1-$E$1)</f>
        <v>0</v>
      </c>
      <c r="K1172" s="69" t="n">
        <v>0</v>
      </c>
      <c r="L1172" s="69" t="n">
        <f aca="false">I1172-K1172</f>
        <v>0</v>
      </c>
      <c r="M1172" s="69" t="str">
        <f aca="false">IFERROR((K1172/J1172%),"-")</f>
        <v>-</v>
      </c>
      <c r="N1172" s="97" t="n">
        <v>0</v>
      </c>
      <c r="O1172" s="98" t="str">
        <f aca="false">IF(F1172&lt;=$P$2,"Mar","")</f>
        <v>Mar</v>
      </c>
      <c r="P1172" s="97" t="n">
        <f aca="false">N1172</f>
        <v>0</v>
      </c>
      <c r="Q1172" s="99" t="n">
        <f aca="false">K1172-P1172</f>
        <v>0</v>
      </c>
      <c r="R1172" s="98" t="str">
        <f aca="false">IFERROR(IF(O1172="Mar",(K1172/P1172-1))," ")</f>
        <v> </v>
      </c>
      <c r="S1172" s="105" t="b">
        <f aca="false">IF(N1172&gt;0,IF(O1172="","-",IF(R1172&lt;0%,"DEGROWTH","GROWTH")))</f>
        <v>0</v>
      </c>
      <c r="T1172" s="69" t="n">
        <v>25</v>
      </c>
      <c r="U1172" s="101" t="str">
        <f aca="false">IF(F1172&lt;=$V$2,"Apr","")</f>
        <v>Apr</v>
      </c>
      <c r="V1172" s="97" t="n">
        <v>25</v>
      </c>
      <c r="W1172" s="102" t="n">
        <f aca="false">K1172-V1172</f>
        <v>-25</v>
      </c>
      <c r="X1172" s="103" t="n">
        <f aca="false">IFERROR(IF(U1172="Apr",(K1172/V1172-1)),0)</f>
        <v>-1</v>
      </c>
      <c r="Y1172" s="104" t="str">
        <f aca="false">IF(T1172&gt;0,IF(U1172="","-",IF(X1172&lt;0%,"DEGROWTH","GROWTH")))</f>
        <v>DEGROWTH</v>
      </c>
      <c r="Z1172" s="75" t="n">
        <v>0</v>
      </c>
      <c r="AA1172" s="70"/>
      <c r="AB1172" s="70" t="s">
        <v>133</v>
      </c>
      <c r="AC1172" s="70" t="s">
        <v>130</v>
      </c>
      <c r="AD1172" s="3" t="n">
        <f aca="false">IF(K1172=0,1,0)</f>
        <v>1</v>
      </c>
      <c r="AE1172" s="76"/>
    </row>
    <row r="1173" customFormat="false" ht="14.25" hidden="false" customHeight="true" outlineLevel="0" collapsed="false">
      <c r="A1173" s="70" t="s">
        <v>130</v>
      </c>
      <c r="B1173" s="72" t="s">
        <v>120</v>
      </c>
      <c r="C1173" s="72" t="s">
        <v>402</v>
      </c>
      <c r="D1173" s="72" t="n">
        <v>1000002774</v>
      </c>
      <c r="E1173" s="81" t="s">
        <v>403</v>
      </c>
      <c r="F1173" s="74" t="n">
        <v>44692</v>
      </c>
      <c r="G1173" s="67" t="str">
        <f aca="false">IF(I1173&gt;0,"Targeted Dealer","-")</f>
        <v>Targeted Dealer</v>
      </c>
      <c r="H1173" s="67"/>
      <c r="I1173" s="68" t="n">
        <v>30</v>
      </c>
      <c r="J1173" s="68" t="n">
        <f aca="false">I1173/$J$1*($J$1-$E$1)</f>
        <v>28</v>
      </c>
      <c r="K1173" s="69" t="n">
        <v>0</v>
      </c>
      <c r="L1173" s="69" t="n">
        <f aca="false">I1173-K1173</f>
        <v>30</v>
      </c>
      <c r="M1173" s="69" t="n">
        <f aca="false">IFERROR((K1173/J1173%),"-")</f>
        <v>0</v>
      </c>
      <c r="N1173" s="97" t="n">
        <v>0</v>
      </c>
      <c r="O1173" s="98" t="str">
        <f aca="false">IF(F1173&lt;=$P$2,"Mar","")</f>
        <v>Mar</v>
      </c>
      <c r="P1173" s="97" t="n">
        <f aca="false">N1173</f>
        <v>0</v>
      </c>
      <c r="Q1173" s="99" t="n">
        <f aca="false">K1173-P1173</f>
        <v>0</v>
      </c>
      <c r="R1173" s="98" t="str">
        <f aca="false">IFERROR(IF(O1173="Mar",(K1173/P1173-1))," ")</f>
        <v> </v>
      </c>
      <c r="S1173" s="105" t="b">
        <f aca="false">IF(N1173&gt;0,IF(O1173="","-",IF(R1173&lt;0%,"DEGROWTH","GROWTH")))</f>
        <v>0</v>
      </c>
      <c r="T1173" s="69" t="n">
        <v>25</v>
      </c>
      <c r="U1173" s="101" t="str">
        <f aca="false">IF(F1173&lt;=$V$2,"Apr","")</f>
        <v>Apr</v>
      </c>
      <c r="V1173" s="97" t="n">
        <v>25</v>
      </c>
      <c r="W1173" s="102" t="n">
        <f aca="false">K1173-V1173</f>
        <v>-25</v>
      </c>
      <c r="X1173" s="103" t="n">
        <f aca="false">IFERROR(IF(U1173="Apr",(K1173/V1173-1)),0)</f>
        <v>-1</v>
      </c>
      <c r="Y1173" s="104" t="str">
        <f aca="false">IF(T1173&gt;0,IF(U1173="","-",IF(X1173&lt;0%,"DEGROWTH","GROWTH")))</f>
        <v>DEGROWTH</v>
      </c>
      <c r="Z1173" s="75" t="n">
        <v>0</v>
      </c>
      <c r="AA1173" s="70"/>
      <c r="AB1173" s="70" t="s">
        <v>133</v>
      </c>
      <c r="AC1173" s="70" t="s">
        <v>130</v>
      </c>
      <c r="AD1173" s="3" t="n">
        <f aca="false">IF(K1173=0,1,0)</f>
        <v>1</v>
      </c>
      <c r="AE1173" s="76"/>
    </row>
    <row r="1174" customFormat="false" ht="14.25" hidden="false" customHeight="true" outlineLevel="0" collapsed="false">
      <c r="A1174" s="70" t="s">
        <v>130</v>
      </c>
      <c r="B1174" s="72" t="s">
        <v>120</v>
      </c>
      <c r="C1174" s="72" t="s">
        <v>2776</v>
      </c>
      <c r="D1174" s="72" t="n">
        <v>1000003311</v>
      </c>
      <c r="E1174" s="72" t="s">
        <v>2777</v>
      </c>
      <c r="F1174" s="74" t="n">
        <v>44957</v>
      </c>
      <c r="G1174" s="67" t="str">
        <f aca="false">IF(I1174&gt;0,"Targeted Dealer","-")</f>
        <v>Targeted Dealer</v>
      </c>
      <c r="H1174" s="67"/>
      <c r="I1174" s="68" t="n">
        <v>50</v>
      </c>
      <c r="J1174" s="68" t="n">
        <f aca="false">I1174/$J$1*($J$1-$E$1)</f>
        <v>46.6666666666667</v>
      </c>
      <c r="K1174" s="69" t="n">
        <v>65</v>
      </c>
      <c r="L1174" s="69" t="n">
        <f aca="false">I1174-K1174</f>
        <v>-15</v>
      </c>
      <c r="M1174" s="69" t="n">
        <f aca="false">IFERROR((K1174/J1174%),"-")</f>
        <v>139.285714285714</v>
      </c>
      <c r="N1174" s="97" t="n">
        <v>75</v>
      </c>
      <c r="O1174" s="98" t="str">
        <f aca="false">IF(F1174&lt;=$P$2,"Mar","")</f>
        <v>Mar</v>
      </c>
      <c r="P1174" s="97" t="n">
        <f aca="false">N1174</f>
        <v>75</v>
      </c>
      <c r="Q1174" s="99" t="n">
        <f aca="false">K1174-P1174</f>
        <v>-10</v>
      </c>
      <c r="R1174" s="98" t="n">
        <f aca="false">IFERROR(IF(O1174="Mar",(K1174/P1174-1))," ")</f>
        <v>-0.133333333333333</v>
      </c>
      <c r="S1174" s="100" t="str">
        <f aca="false">IF(N1174&gt;0,IF(O1174="","-",IF(R1174&lt;0%,"DEGROWTH","GROWTH")))</f>
        <v>DEGROWTH</v>
      </c>
      <c r="T1174" s="69" t="n">
        <v>55</v>
      </c>
      <c r="U1174" s="101" t="str">
        <f aca="false">IF(F1174&lt;=$V$2,"Apr","")</f>
        <v>Apr</v>
      </c>
      <c r="V1174" s="97" t="n">
        <v>55</v>
      </c>
      <c r="W1174" s="102" t="n">
        <f aca="false">K1174-V1174</f>
        <v>10</v>
      </c>
      <c r="X1174" s="103" t="n">
        <f aca="false">IFERROR(IF(U1174="Apr",(K1174/V1174-1)),0)</f>
        <v>0.181818181818182</v>
      </c>
      <c r="Y1174" s="104" t="str">
        <f aca="false">IF(T1174&gt;0,IF(U1174="","-",IF(X1174&lt;0%,"DEGROWTH","GROWTH")))</f>
        <v>GROWTH</v>
      </c>
      <c r="Z1174" s="75" t="n">
        <v>0</v>
      </c>
      <c r="AA1174" s="70"/>
      <c r="AB1174" s="70" t="s">
        <v>133</v>
      </c>
      <c r="AC1174" s="70" t="s">
        <v>130</v>
      </c>
      <c r="AD1174" s="3" t="n">
        <f aca="false">IF(K1174=0,1,0)</f>
        <v>0</v>
      </c>
      <c r="AE1174" s="76"/>
    </row>
    <row r="1175" customFormat="false" ht="14.25" hidden="false" customHeight="true" outlineLevel="0" collapsed="false">
      <c r="A1175" s="70" t="s">
        <v>130</v>
      </c>
      <c r="B1175" s="72" t="s">
        <v>120</v>
      </c>
      <c r="C1175" s="72" t="s">
        <v>404</v>
      </c>
      <c r="D1175" s="72" t="n">
        <v>1000003323</v>
      </c>
      <c r="E1175" s="72" t="s">
        <v>405</v>
      </c>
      <c r="F1175" s="74" t="n">
        <v>44959</v>
      </c>
      <c r="G1175" s="67" t="str">
        <f aca="false">IF(I1175&gt;0,"Targeted Dealer","-")</f>
        <v>Targeted Dealer</v>
      </c>
      <c r="H1175" s="67"/>
      <c r="I1175" s="68" t="n">
        <v>25</v>
      </c>
      <c r="J1175" s="68" t="n">
        <f aca="false">I1175/$J$1*($J$1-$E$1)</f>
        <v>23.3333333333333</v>
      </c>
      <c r="K1175" s="69" t="n">
        <v>0</v>
      </c>
      <c r="L1175" s="69" t="n">
        <f aca="false">I1175-K1175</f>
        <v>25</v>
      </c>
      <c r="M1175" s="69" t="n">
        <f aca="false">IFERROR((K1175/J1175%),"-")</f>
        <v>0</v>
      </c>
      <c r="N1175" s="97" t="n">
        <v>50</v>
      </c>
      <c r="O1175" s="98" t="str">
        <f aca="false">IF(F1175&lt;=$P$2,"Mar","")</f>
        <v>Mar</v>
      </c>
      <c r="P1175" s="97" t="n">
        <f aca="false">N1175</f>
        <v>50</v>
      </c>
      <c r="Q1175" s="99" t="n">
        <f aca="false">K1175-P1175</f>
        <v>-50</v>
      </c>
      <c r="R1175" s="98" t="n">
        <f aca="false">IFERROR(IF(O1175="Mar",(K1175/P1175-1))," ")</f>
        <v>-1</v>
      </c>
      <c r="S1175" s="100" t="str">
        <f aca="false">IF(N1175&gt;0,IF(O1175="","-",IF(R1175&lt;0%,"DEGROWTH","GROWTH")))</f>
        <v>DEGROWTH</v>
      </c>
      <c r="T1175" s="69" t="n">
        <v>0</v>
      </c>
      <c r="U1175" s="101" t="str">
        <f aca="false">IF(F1175&lt;=$V$2,"Apr","")</f>
        <v>Apr</v>
      </c>
      <c r="V1175" s="97" t="n">
        <v>0</v>
      </c>
      <c r="W1175" s="102" t="n">
        <f aca="false">K1175-V1175</f>
        <v>0</v>
      </c>
      <c r="X1175" s="103" t="n">
        <f aca="false">IFERROR(IF(U1175="Apr",(K1175/V1175-1)),0)</f>
        <v>0</v>
      </c>
      <c r="Y1175" s="106" t="b">
        <f aca="false">IF(T1175&gt;0,IF(U1175="","-",IF(X1175&lt;0%,"DEGROWTH","GROWTH")))</f>
        <v>0</v>
      </c>
      <c r="Z1175" s="75" t="n">
        <v>0</v>
      </c>
      <c r="AA1175" s="70"/>
      <c r="AB1175" s="70" t="s">
        <v>133</v>
      </c>
      <c r="AC1175" s="70" t="s">
        <v>130</v>
      </c>
      <c r="AD1175" s="3" t="n">
        <f aca="false">IF(K1175=0,1,0)</f>
        <v>1</v>
      </c>
      <c r="AE1175" s="76"/>
    </row>
    <row r="1176" customFormat="false" ht="14.25" hidden="false" customHeight="true" outlineLevel="0" collapsed="false">
      <c r="A1176" s="75" t="s">
        <v>130</v>
      </c>
      <c r="B1176" s="79" t="s">
        <v>120</v>
      </c>
      <c r="C1176" s="79" t="s">
        <v>2778</v>
      </c>
      <c r="D1176" s="79" t="n">
        <v>1000003965</v>
      </c>
      <c r="E1176" s="79" t="s">
        <v>2779</v>
      </c>
      <c r="F1176" s="74" t="n">
        <v>45433</v>
      </c>
      <c r="G1176" s="67" t="str">
        <f aca="false">IF(I1176&gt;0,"Targeted Dealer","-")</f>
        <v>Targeted Dealer</v>
      </c>
      <c r="H1176" s="67"/>
      <c r="I1176" s="68" t="n">
        <v>45</v>
      </c>
      <c r="J1176" s="68" t="n">
        <f aca="false">I1176/$J$1*($J$1-$E$1)</f>
        <v>42</v>
      </c>
      <c r="K1176" s="69" t="n">
        <v>55</v>
      </c>
      <c r="L1176" s="69" t="n">
        <f aca="false">I1176-K1176</f>
        <v>-10</v>
      </c>
      <c r="M1176" s="69" t="n">
        <f aca="false">IFERROR((K1176/J1176%),"-")</f>
        <v>130.952380952381</v>
      </c>
      <c r="N1176" s="97" t="n">
        <v>25</v>
      </c>
      <c r="O1176" s="98" t="str">
        <f aca="false">IF(F1176&lt;=$P$2,"Mar","")</f>
        <v>Mar</v>
      </c>
      <c r="P1176" s="97" t="n">
        <f aca="false">N1176</f>
        <v>25</v>
      </c>
      <c r="Q1176" s="99" t="n">
        <f aca="false">K1176-P1176</f>
        <v>30</v>
      </c>
      <c r="R1176" s="98" t="n">
        <f aca="false">IFERROR(IF(O1176="Mar",(K1176/P1176-1))," ")</f>
        <v>1.2</v>
      </c>
      <c r="S1176" s="100" t="str">
        <f aca="false">IF(N1176&gt;0,IF(O1176="","-",IF(R1176&lt;0%,"DEGROWTH","GROWTH")))</f>
        <v>GROWTH</v>
      </c>
      <c r="T1176" s="69" t="n">
        <v>30</v>
      </c>
      <c r="U1176" s="101" t="str">
        <f aca="false">IF(F1176&lt;=$V$2,"Apr","")</f>
        <v>Apr</v>
      </c>
      <c r="V1176" s="97" t="n">
        <v>30</v>
      </c>
      <c r="W1176" s="102" t="n">
        <f aca="false">K1176-V1176</f>
        <v>25</v>
      </c>
      <c r="X1176" s="103" t="n">
        <f aca="false">IFERROR(IF(U1176="Apr",(K1176/V1176-1)),0)</f>
        <v>0.833333333333333</v>
      </c>
      <c r="Y1176" s="104" t="str">
        <f aca="false">IF(T1176&gt;0,IF(U1176="","-",IF(X1176&lt;0%,"DEGROWTH","GROWTH")))</f>
        <v>GROWTH</v>
      </c>
      <c r="Z1176" s="75" t="n">
        <v>0</v>
      </c>
      <c r="AA1176" s="70"/>
      <c r="AB1176" s="70" t="s">
        <v>133</v>
      </c>
      <c r="AC1176" s="75" t="s">
        <v>130</v>
      </c>
      <c r="AD1176" s="3" t="n">
        <f aca="false">IF(K1176=0,1,0)</f>
        <v>0</v>
      </c>
      <c r="AE1176" s="76"/>
    </row>
    <row r="1177" customFormat="false" ht="14.25" hidden="false" customHeight="true" outlineLevel="0" collapsed="false">
      <c r="A1177" s="70" t="s">
        <v>130</v>
      </c>
      <c r="B1177" s="72" t="s">
        <v>122</v>
      </c>
      <c r="C1177" s="72" t="s">
        <v>2780</v>
      </c>
      <c r="D1177" s="72" t="n">
        <v>1000001654</v>
      </c>
      <c r="E1177" s="73" t="s">
        <v>2781</v>
      </c>
      <c r="F1177" s="74" t="n">
        <v>41869</v>
      </c>
      <c r="G1177" s="67" t="str">
        <f aca="false">IF(I1177&gt;0,"Targeted Dealer","-")</f>
        <v>Targeted Dealer</v>
      </c>
      <c r="H1177" s="67"/>
      <c r="I1177" s="68" t="n">
        <v>50</v>
      </c>
      <c r="J1177" s="68" t="n">
        <f aca="false">I1177/$J$1*($J$1-$E$1)</f>
        <v>46.6666666666667</v>
      </c>
      <c r="K1177" s="69" t="n">
        <v>23</v>
      </c>
      <c r="L1177" s="69" t="n">
        <f aca="false">I1177-K1177</f>
        <v>27</v>
      </c>
      <c r="M1177" s="69" t="n">
        <f aca="false">IFERROR((K1177/J1177%),"-")</f>
        <v>49.2857142857143</v>
      </c>
      <c r="N1177" s="97" t="n">
        <v>45</v>
      </c>
      <c r="O1177" s="98" t="str">
        <f aca="false">IF(F1177&lt;=$P$2,"Mar","")</f>
        <v>Mar</v>
      </c>
      <c r="P1177" s="97" t="n">
        <f aca="false">N1177</f>
        <v>45</v>
      </c>
      <c r="Q1177" s="99" t="n">
        <f aca="false">K1177-P1177</f>
        <v>-22</v>
      </c>
      <c r="R1177" s="98" t="n">
        <f aca="false">IFERROR(IF(O1177="Mar",(K1177/P1177-1))," ")</f>
        <v>-0.488888888888889</v>
      </c>
      <c r="S1177" s="100" t="str">
        <f aca="false">IF(N1177&gt;0,IF(O1177="","-",IF(R1177&lt;0%,"DEGROWTH","GROWTH")))</f>
        <v>DEGROWTH</v>
      </c>
      <c r="T1177" s="69" t="n">
        <v>0</v>
      </c>
      <c r="U1177" s="101" t="str">
        <f aca="false">IF(F1177&lt;=$V$2,"Apr","")</f>
        <v>Apr</v>
      </c>
      <c r="V1177" s="97" t="n">
        <v>0</v>
      </c>
      <c r="W1177" s="102" t="n">
        <f aca="false">K1177-V1177</f>
        <v>23</v>
      </c>
      <c r="X1177" s="103" t="n">
        <f aca="false">IFERROR(IF(U1177="Apr",(K1177/V1177-1)),0)</f>
        <v>0</v>
      </c>
      <c r="Y1177" s="106" t="b">
        <f aca="false">IF(T1177&gt;0,IF(U1177="","-",IF(X1177&lt;0%,"DEGROWTH","GROWTH")))</f>
        <v>0</v>
      </c>
      <c r="Z1177" s="75" t="n">
        <v>0</v>
      </c>
      <c r="AA1177" s="70"/>
      <c r="AB1177" s="70" t="s">
        <v>133</v>
      </c>
      <c r="AC1177" s="70" t="s">
        <v>130</v>
      </c>
      <c r="AD1177" s="3" t="n">
        <f aca="false">IF(K1177=0,1,0)</f>
        <v>0</v>
      </c>
      <c r="AE1177" s="76"/>
    </row>
    <row r="1178" customFormat="false" ht="14.25" hidden="false" customHeight="true" outlineLevel="0" collapsed="false">
      <c r="A1178" s="70" t="s">
        <v>130</v>
      </c>
      <c r="B1178" s="72" t="s">
        <v>122</v>
      </c>
      <c r="C1178" s="72" t="s">
        <v>410</v>
      </c>
      <c r="D1178" s="72" t="n">
        <v>1000001642</v>
      </c>
      <c r="E1178" s="73" t="s">
        <v>411</v>
      </c>
      <c r="F1178" s="74" t="n">
        <v>42185</v>
      </c>
      <c r="G1178" s="67" t="str">
        <f aca="false">IF(I1178&gt;0,"Targeted Dealer","-")</f>
        <v>Targeted Dealer</v>
      </c>
      <c r="H1178" s="67"/>
      <c r="I1178" s="68" t="n">
        <v>25</v>
      </c>
      <c r="J1178" s="68" t="n">
        <f aca="false">I1178/$J$1*($J$1-$E$1)</f>
        <v>23.3333333333333</v>
      </c>
      <c r="K1178" s="69" t="n">
        <v>0</v>
      </c>
      <c r="L1178" s="69" t="n">
        <f aca="false">I1178-K1178</f>
        <v>25</v>
      </c>
      <c r="M1178" s="69" t="n">
        <f aca="false">IFERROR((K1178/J1178%),"-")</f>
        <v>0</v>
      </c>
      <c r="N1178" s="97" t="n">
        <v>25</v>
      </c>
      <c r="O1178" s="98" t="str">
        <f aca="false">IF(F1178&lt;=$P$2,"Mar","")</f>
        <v>Mar</v>
      </c>
      <c r="P1178" s="97" t="n">
        <f aca="false">N1178</f>
        <v>25</v>
      </c>
      <c r="Q1178" s="99" t="n">
        <f aca="false">K1178-P1178</f>
        <v>-25</v>
      </c>
      <c r="R1178" s="98" t="n">
        <f aca="false">IFERROR(IF(O1178="Mar",(K1178/P1178-1))," ")</f>
        <v>-1</v>
      </c>
      <c r="S1178" s="100" t="str">
        <f aca="false">IF(N1178&gt;0,IF(O1178="","-",IF(R1178&lt;0%,"DEGROWTH","GROWTH")))</f>
        <v>DEGROWTH</v>
      </c>
      <c r="T1178" s="69" t="n">
        <v>0</v>
      </c>
      <c r="U1178" s="101" t="str">
        <f aca="false">IF(F1178&lt;=$V$2,"Apr","")</f>
        <v>Apr</v>
      </c>
      <c r="V1178" s="97" t="n">
        <v>0</v>
      </c>
      <c r="W1178" s="102" t="n">
        <f aca="false">K1178-V1178</f>
        <v>0</v>
      </c>
      <c r="X1178" s="103" t="n">
        <f aca="false">IFERROR(IF(U1178="Apr",(K1178/V1178-1)),0)</f>
        <v>0</v>
      </c>
      <c r="Y1178" s="106" t="b">
        <f aca="false">IF(T1178&gt;0,IF(U1178="","-",IF(X1178&lt;0%,"DEGROWTH","GROWTH")))</f>
        <v>0</v>
      </c>
      <c r="Z1178" s="75" t="n">
        <v>0</v>
      </c>
      <c r="AA1178" s="70"/>
      <c r="AB1178" s="70" t="s">
        <v>133</v>
      </c>
      <c r="AC1178" s="70" t="s">
        <v>130</v>
      </c>
      <c r="AD1178" s="3" t="n">
        <f aca="false">IF(K1178=0,1,0)</f>
        <v>1</v>
      </c>
      <c r="AE1178" s="76"/>
    </row>
    <row r="1179" customFormat="false" ht="14.25" hidden="false" customHeight="true" outlineLevel="0" collapsed="false">
      <c r="A1179" s="70" t="s">
        <v>130</v>
      </c>
      <c r="B1179" s="72" t="s">
        <v>122</v>
      </c>
      <c r="C1179" s="72" t="s">
        <v>2782</v>
      </c>
      <c r="D1179" s="72" t="n">
        <v>1000001669</v>
      </c>
      <c r="E1179" s="73" t="s">
        <v>2783</v>
      </c>
      <c r="F1179" s="74" t="n">
        <v>42346</v>
      </c>
      <c r="G1179" s="67" t="str">
        <f aca="false">IF(I1179&gt;0,"Targeted Dealer","-")</f>
        <v>Targeted Dealer</v>
      </c>
      <c r="H1179" s="67"/>
      <c r="I1179" s="68" t="n">
        <v>30</v>
      </c>
      <c r="J1179" s="68" t="n">
        <f aca="false">I1179/$J$1*($J$1-$E$1)</f>
        <v>28</v>
      </c>
      <c r="K1179" s="69" t="n">
        <v>0</v>
      </c>
      <c r="L1179" s="69" t="n">
        <f aca="false">I1179-K1179</f>
        <v>30</v>
      </c>
      <c r="M1179" s="69" t="n">
        <f aca="false">IFERROR((K1179/J1179%),"-")</f>
        <v>0</v>
      </c>
      <c r="N1179" s="97" t="n">
        <v>45.5</v>
      </c>
      <c r="O1179" s="98" t="str">
        <f aca="false">IF(F1179&lt;=$P$2,"Mar","")</f>
        <v>Mar</v>
      </c>
      <c r="P1179" s="97" t="n">
        <f aca="false">N1179</f>
        <v>45.5</v>
      </c>
      <c r="Q1179" s="99" t="n">
        <f aca="false">K1179-P1179</f>
        <v>-45.5</v>
      </c>
      <c r="R1179" s="98" t="n">
        <f aca="false">IFERROR(IF(O1179="Mar",(K1179/P1179-1))," ")</f>
        <v>-1</v>
      </c>
      <c r="S1179" s="100" t="str">
        <f aca="false">IF(N1179&gt;0,IF(O1179="","-",IF(R1179&lt;0%,"DEGROWTH","GROWTH")))</f>
        <v>DEGROWTH</v>
      </c>
      <c r="T1179" s="69" t="n">
        <v>50</v>
      </c>
      <c r="U1179" s="101" t="str">
        <f aca="false">IF(F1179&lt;=$V$2,"Apr","")</f>
        <v>Apr</v>
      </c>
      <c r="V1179" s="97" t="n">
        <v>50</v>
      </c>
      <c r="W1179" s="102" t="n">
        <f aca="false">K1179-V1179</f>
        <v>-50</v>
      </c>
      <c r="X1179" s="103" t="n">
        <f aca="false">IFERROR(IF(U1179="Apr",(K1179/V1179-1)),0)</f>
        <v>-1</v>
      </c>
      <c r="Y1179" s="104" t="str">
        <f aca="false">IF(T1179&gt;0,IF(U1179="","-",IF(X1179&lt;0%,"DEGROWTH","GROWTH")))</f>
        <v>DEGROWTH</v>
      </c>
      <c r="Z1179" s="75" t="n">
        <v>0</v>
      </c>
      <c r="AA1179" s="70"/>
      <c r="AB1179" s="70" t="s">
        <v>133</v>
      </c>
      <c r="AC1179" s="70" t="s">
        <v>130</v>
      </c>
      <c r="AD1179" s="3" t="n">
        <f aca="false">IF(K1179=0,1,0)</f>
        <v>1</v>
      </c>
      <c r="AE1179" s="76"/>
    </row>
    <row r="1180" customFormat="false" ht="14.25" hidden="false" customHeight="true" outlineLevel="0" collapsed="false">
      <c r="A1180" s="70" t="s">
        <v>130</v>
      </c>
      <c r="B1180" s="72" t="s">
        <v>122</v>
      </c>
      <c r="C1180" s="72" t="s">
        <v>2784</v>
      </c>
      <c r="D1180" s="72" t="n">
        <v>1000001671</v>
      </c>
      <c r="E1180" s="73" t="s">
        <v>2785</v>
      </c>
      <c r="F1180" s="74" t="n">
        <v>42563</v>
      </c>
      <c r="G1180" s="67" t="str">
        <f aca="false">IF(I1180&gt;0,"Targeted Dealer","-")</f>
        <v>Targeted Dealer</v>
      </c>
      <c r="H1180" s="67"/>
      <c r="I1180" s="68" t="n">
        <v>30</v>
      </c>
      <c r="J1180" s="68" t="n">
        <f aca="false">I1180/$J$1*($J$1-$E$1)</f>
        <v>28</v>
      </c>
      <c r="K1180" s="69" t="n">
        <v>0</v>
      </c>
      <c r="L1180" s="69" t="n">
        <f aca="false">I1180-K1180</f>
        <v>30</v>
      </c>
      <c r="M1180" s="69" t="n">
        <f aca="false">IFERROR((K1180/J1180%),"-")</f>
        <v>0</v>
      </c>
      <c r="N1180" s="97" t="n">
        <v>0</v>
      </c>
      <c r="O1180" s="98" t="str">
        <f aca="false">IF(F1180&lt;=$P$2,"Mar","")</f>
        <v>Mar</v>
      </c>
      <c r="P1180" s="97" t="n">
        <f aca="false">N1180</f>
        <v>0</v>
      </c>
      <c r="Q1180" s="99" t="n">
        <f aca="false">K1180-P1180</f>
        <v>0</v>
      </c>
      <c r="R1180" s="98" t="str">
        <f aca="false">IFERROR(IF(O1180="Mar",(K1180/P1180-1))," ")</f>
        <v> </v>
      </c>
      <c r="S1180" s="105" t="b">
        <f aca="false">IF(N1180&gt;0,IF(O1180="","-",IF(R1180&lt;0%,"DEGROWTH","GROWTH")))</f>
        <v>0</v>
      </c>
      <c r="T1180" s="69" t="n">
        <v>25</v>
      </c>
      <c r="U1180" s="101" t="str">
        <f aca="false">IF(F1180&lt;=$V$2,"Apr","")</f>
        <v>Apr</v>
      </c>
      <c r="V1180" s="97" t="n">
        <v>25</v>
      </c>
      <c r="W1180" s="102" t="n">
        <f aca="false">K1180-V1180</f>
        <v>-25</v>
      </c>
      <c r="X1180" s="103" t="n">
        <f aca="false">IFERROR(IF(U1180="Apr",(K1180/V1180-1)),0)</f>
        <v>-1</v>
      </c>
      <c r="Y1180" s="104" t="str">
        <f aca="false">IF(T1180&gt;0,IF(U1180="","-",IF(X1180&lt;0%,"DEGROWTH","GROWTH")))</f>
        <v>DEGROWTH</v>
      </c>
      <c r="Z1180" s="75" t="n">
        <v>0</v>
      </c>
      <c r="AA1180" s="70"/>
      <c r="AB1180" s="70" t="s">
        <v>133</v>
      </c>
      <c r="AC1180" s="70" t="s">
        <v>130</v>
      </c>
      <c r="AD1180" s="3" t="n">
        <f aca="false">IF(K1180=0,1,0)</f>
        <v>1</v>
      </c>
      <c r="AE1180" s="76"/>
    </row>
    <row r="1181" customFormat="false" ht="14.25" hidden="false" customHeight="true" outlineLevel="0" collapsed="false">
      <c r="A1181" s="70" t="s">
        <v>130</v>
      </c>
      <c r="B1181" s="72" t="s">
        <v>122</v>
      </c>
      <c r="C1181" s="72" t="s">
        <v>2786</v>
      </c>
      <c r="D1181" s="72" t="n">
        <v>1000001638</v>
      </c>
      <c r="E1181" s="73" t="s">
        <v>2787</v>
      </c>
      <c r="F1181" s="74" t="n">
        <v>42580</v>
      </c>
      <c r="G1181" s="67" t="str">
        <f aca="false">IF(I1181&gt;0,"Targeted Dealer","-")</f>
        <v>Targeted Dealer</v>
      </c>
      <c r="H1181" s="67"/>
      <c r="I1181" s="68" t="n">
        <v>50</v>
      </c>
      <c r="J1181" s="68" t="n">
        <f aca="false">I1181/$J$1*($J$1-$E$1)</f>
        <v>46.6666666666667</v>
      </c>
      <c r="K1181" s="69" t="n">
        <v>30</v>
      </c>
      <c r="L1181" s="69" t="n">
        <f aca="false">I1181-K1181</f>
        <v>20</v>
      </c>
      <c r="M1181" s="69" t="n">
        <f aca="false">IFERROR((K1181/J1181%),"-")</f>
        <v>64.2857142857143</v>
      </c>
      <c r="N1181" s="97" t="n">
        <v>115</v>
      </c>
      <c r="O1181" s="98" t="str">
        <f aca="false">IF(F1181&lt;=$P$2,"Mar","")</f>
        <v>Mar</v>
      </c>
      <c r="P1181" s="97" t="n">
        <f aca="false">N1181</f>
        <v>115</v>
      </c>
      <c r="Q1181" s="99" t="n">
        <f aca="false">K1181-P1181</f>
        <v>-85</v>
      </c>
      <c r="R1181" s="98" t="n">
        <f aca="false">IFERROR(IF(O1181="Mar",(K1181/P1181-1))," ")</f>
        <v>-0.739130434782609</v>
      </c>
      <c r="S1181" s="100" t="str">
        <f aca="false">IF(N1181&gt;0,IF(O1181="","-",IF(R1181&lt;0%,"DEGROWTH","GROWTH")))</f>
        <v>DEGROWTH</v>
      </c>
      <c r="T1181" s="69" t="n">
        <v>35</v>
      </c>
      <c r="U1181" s="101" t="str">
        <f aca="false">IF(F1181&lt;=$V$2,"Apr","")</f>
        <v>Apr</v>
      </c>
      <c r="V1181" s="97" t="n">
        <v>35</v>
      </c>
      <c r="W1181" s="102" t="n">
        <f aca="false">K1181-V1181</f>
        <v>-5</v>
      </c>
      <c r="X1181" s="103" t="n">
        <f aca="false">IFERROR(IF(U1181="Apr",(K1181/V1181-1)),0)</f>
        <v>-0.142857142857143</v>
      </c>
      <c r="Y1181" s="104" t="str">
        <f aca="false">IF(T1181&gt;0,IF(U1181="","-",IF(X1181&lt;0%,"DEGROWTH","GROWTH")))</f>
        <v>DEGROWTH</v>
      </c>
      <c r="Z1181" s="75" t="n">
        <v>0</v>
      </c>
      <c r="AA1181" s="70"/>
      <c r="AB1181" s="70" t="s">
        <v>133</v>
      </c>
      <c r="AC1181" s="70" t="s">
        <v>130</v>
      </c>
      <c r="AD1181" s="3" t="n">
        <f aca="false">IF(K1181=0,1,0)</f>
        <v>0</v>
      </c>
      <c r="AE1181" s="76"/>
    </row>
    <row r="1182" customFormat="false" ht="14.25" hidden="false" customHeight="true" outlineLevel="0" collapsed="false">
      <c r="A1182" s="70" t="s">
        <v>130</v>
      </c>
      <c r="B1182" s="72" t="s">
        <v>122</v>
      </c>
      <c r="C1182" s="72" t="s">
        <v>2788</v>
      </c>
      <c r="D1182" s="72" t="n">
        <v>1000001652</v>
      </c>
      <c r="E1182" s="73" t="s">
        <v>2789</v>
      </c>
      <c r="F1182" s="74" t="n">
        <v>43288</v>
      </c>
      <c r="G1182" s="67" t="str">
        <f aca="false">IF(I1182&gt;0,"Targeted Dealer","-")</f>
        <v>Targeted Dealer</v>
      </c>
      <c r="H1182" s="67"/>
      <c r="I1182" s="68" t="n">
        <v>25</v>
      </c>
      <c r="J1182" s="68" t="n">
        <f aca="false">I1182/$J$1*($J$1-$E$1)</f>
        <v>23.3333333333333</v>
      </c>
      <c r="K1182" s="69" t="n">
        <v>0</v>
      </c>
      <c r="L1182" s="69" t="n">
        <f aca="false">I1182-K1182</f>
        <v>25</v>
      </c>
      <c r="M1182" s="69" t="n">
        <f aca="false">IFERROR((K1182/J1182%),"-")</f>
        <v>0</v>
      </c>
      <c r="N1182" s="97" t="n">
        <v>30</v>
      </c>
      <c r="O1182" s="98" t="str">
        <f aca="false">IF(F1182&lt;=$P$2,"Mar","")</f>
        <v>Mar</v>
      </c>
      <c r="P1182" s="97" t="n">
        <f aca="false">N1182</f>
        <v>30</v>
      </c>
      <c r="Q1182" s="99" t="n">
        <f aca="false">K1182-P1182</f>
        <v>-30</v>
      </c>
      <c r="R1182" s="98" t="n">
        <f aca="false">IFERROR(IF(O1182="Mar",(K1182/P1182-1))," ")</f>
        <v>-1</v>
      </c>
      <c r="S1182" s="100" t="str">
        <f aca="false">IF(N1182&gt;0,IF(O1182="","-",IF(R1182&lt;0%,"DEGROWTH","GROWTH")))</f>
        <v>DEGROWTH</v>
      </c>
      <c r="T1182" s="69" t="n">
        <v>25</v>
      </c>
      <c r="U1182" s="101" t="str">
        <f aca="false">IF(F1182&lt;=$V$2,"Apr","")</f>
        <v>Apr</v>
      </c>
      <c r="V1182" s="97" t="n">
        <v>25</v>
      </c>
      <c r="W1182" s="102" t="n">
        <f aca="false">K1182-V1182</f>
        <v>-25</v>
      </c>
      <c r="X1182" s="103" t="n">
        <f aca="false">IFERROR(IF(U1182="Apr",(K1182/V1182-1)),0)</f>
        <v>-1</v>
      </c>
      <c r="Y1182" s="104" t="str">
        <f aca="false">IF(T1182&gt;0,IF(U1182="","-",IF(X1182&lt;0%,"DEGROWTH","GROWTH")))</f>
        <v>DEGROWTH</v>
      </c>
      <c r="Z1182" s="75" t="n">
        <v>0</v>
      </c>
      <c r="AA1182" s="70"/>
      <c r="AB1182" s="70" t="s">
        <v>133</v>
      </c>
      <c r="AC1182" s="70" t="s">
        <v>130</v>
      </c>
      <c r="AD1182" s="3" t="n">
        <f aca="false">IF(K1182=0,1,0)</f>
        <v>1</v>
      </c>
      <c r="AE1182" s="76"/>
    </row>
    <row r="1183" customFormat="false" ht="14.25" hidden="false" customHeight="true" outlineLevel="0" collapsed="false">
      <c r="A1183" s="70" t="s">
        <v>130</v>
      </c>
      <c r="B1183" s="72" t="s">
        <v>122</v>
      </c>
      <c r="C1183" s="72" t="s">
        <v>2790</v>
      </c>
      <c r="D1183" s="72" t="n">
        <v>1000001657</v>
      </c>
      <c r="E1183" s="73" t="s">
        <v>2791</v>
      </c>
      <c r="F1183" s="74" t="n">
        <v>43319</v>
      </c>
      <c r="G1183" s="67" t="str">
        <f aca="false">IF(I1183&gt;0,"Targeted Dealer","-")</f>
        <v>Targeted Dealer</v>
      </c>
      <c r="H1183" s="67"/>
      <c r="I1183" s="68" t="n">
        <v>50</v>
      </c>
      <c r="J1183" s="68" t="n">
        <f aca="false">I1183/$J$1*($J$1-$E$1)</f>
        <v>46.6666666666667</v>
      </c>
      <c r="K1183" s="69" t="n">
        <v>25</v>
      </c>
      <c r="L1183" s="69" t="n">
        <f aca="false">I1183-K1183</f>
        <v>25</v>
      </c>
      <c r="M1183" s="69" t="n">
        <f aca="false">IFERROR((K1183/J1183%),"-")</f>
        <v>53.5714285714286</v>
      </c>
      <c r="N1183" s="97" t="n">
        <v>24.5</v>
      </c>
      <c r="O1183" s="98" t="str">
        <f aca="false">IF(F1183&lt;=$P$2,"Mar","")</f>
        <v>Mar</v>
      </c>
      <c r="P1183" s="97" t="n">
        <f aca="false">N1183</f>
        <v>24.5</v>
      </c>
      <c r="Q1183" s="99" t="n">
        <f aca="false">K1183-P1183</f>
        <v>0.5</v>
      </c>
      <c r="R1183" s="98" t="n">
        <f aca="false">IFERROR(IF(O1183="Mar",(K1183/P1183-1))," ")</f>
        <v>0.0204081632653061</v>
      </c>
      <c r="S1183" s="100" t="str">
        <f aca="false">IF(N1183&gt;0,IF(O1183="","-",IF(R1183&lt;0%,"DEGROWTH","GROWTH")))</f>
        <v>GROWTH</v>
      </c>
      <c r="T1183" s="69" t="n">
        <v>60</v>
      </c>
      <c r="U1183" s="101" t="str">
        <f aca="false">IF(F1183&lt;=$V$2,"Apr","")</f>
        <v>Apr</v>
      </c>
      <c r="V1183" s="97" t="n">
        <v>60</v>
      </c>
      <c r="W1183" s="102" t="n">
        <f aca="false">K1183-V1183</f>
        <v>-35</v>
      </c>
      <c r="X1183" s="103" t="n">
        <f aca="false">IFERROR(IF(U1183="Apr",(K1183/V1183-1)),0)</f>
        <v>-0.583333333333333</v>
      </c>
      <c r="Y1183" s="104" t="str">
        <f aca="false">IF(T1183&gt;0,IF(U1183="","-",IF(X1183&lt;0%,"DEGROWTH","GROWTH")))</f>
        <v>DEGROWTH</v>
      </c>
      <c r="Z1183" s="75" t="n">
        <v>0</v>
      </c>
      <c r="AA1183" s="70"/>
      <c r="AB1183" s="70" t="s">
        <v>133</v>
      </c>
      <c r="AC1183" s="70" t="s">
        <v>130</v>
      </c>
      <c r="AD1183" s="3" t="n">
        <f aca="false">IF(K1183=0,1,0)</f>
        <v>0</v>
      </c>
      <c r="AE1183" s="76"/>
    </row>
    <row r="1184" customFormat="false" ht="14.25" hidden="false" customHeight="true" outlineLevel="0" collapsed="false">
      <c r="A1184" s="70" t="s">
        <v>130</v>
      </c>
      <c r="B1184" s="72" t="s">
        <v>122</v>
      </c>
      <c r="C1184" s="72" t="s">
        <v>2792</v>
      </c>
      <c r="D1184" s="72" t="n">
        <v>1000001672</v>
      </c>
      <c r="E1184" s="73" t="s">
        <v>2793</v>
      </c>
      <c r="F1184" s="74" t="n">
        <v>43333</v>
      </c>
      <c r="G1184" s="67" t="str">
        <f aca="false">IF(I1184&gt;0,"Targeted Dealer","-")</f>
        <v>Targeted Dealer</v>
      </c>
      <c r="H1184" s="67"/>
      <c r="I1184" s="68" t="n">
        <v>70</v>
      </c>
      <c r="J1184" s="68" t="n">
        <f aca="false">I1184/$J$1*($J$1-$E$1)</f>
        <v>65.3333333333333</v>
      </c>
      <c r="K1184" s="69" t="n">
        <v>101</v>
      </c>
      <c r="L1184" s="69" t="n">
        <f aca="false">I1184-K1184</f>
        <v>-31</v>
      </c>
      <c r="M1184" s="69" t="n">
        <f aca="false">IFERROR((K1184/J1184%),"-")</f>
        <v>154.591836734694</v>
      </c>
      <c r="N1184" s="97" t="n">
        <v>135</v>
      </c>
      <c r="O1184" s="98" t="str">
        <f aca="false">IF(F1184&lt;=$P$2,"Mar","")</f>
        <v>Mar</v>
      </c>
      <c r="P1184" s="97" t="n">
        <f aca="false">N1184</f>
        <v>135</v>
      </c>
      <c r="Q1184" s="99" t="n">
        <f aca="false">K1184-P1184</f>
        <v>-34</v>
      </c>
      <c r="R1184" s="98" t="n">
        <f aca="false">IFERROR(IF(O1184="Mar",(K1184/P1184-1))," ")</f>
        <v>-0.251851851851852</v>
      </c>
      <c r="S1184" s="100" t="str">
        <f aca="false">IF(N1184&gt;0,IF(O1184="","-",IF(R1184&lt;0%,"DEGROWTH","GROWTH")))</f>
        <v>DEGROWTH</v>
      </c>
      <c r="T1184" s="69" t="n">
        <v>65</v>
      </c>
      <c r="U1184" s="101" t="str">
        <f aca="false">IF(F1184&lt;=$V$2,"Apr","")</f>
        <v>Apr</v>
      </c>
      <c r="V1184" s="97" t="n">
        <v>65</v>
      </c>
      <c r="W1184" s="102" t="n">
        <f aca="false">K1184-V1184</f>
        <v>36</v>
      </c>
      <c r="X1184" s="103" t="n">
        <f aca="false">IFERROR(IF(U1184="Apr",(K1184/V1184-1)),0)</f>
        <v>0.553846153846154</v>
      </c>
      <c r="Y1184" s="104" t="str">
        <f aca="false">IF(T1184&gt;0,IF(U1184="","-",IF(X1184&lt;0%,"DEGROWTH","GROWTH")))</f>
        <v>GROWTH</v>
      </c>
      <c r="Z1184" s="75" t="n">
        <v>0</v>
      </c>
      <c r="AA1184" s="70"/>
      <c r="AB1184" s="70" t="s">
        <v>133</v>
      </c>
      <c r="AC1184" s="70" t="s">
        <v>130</v>
      </c>
      <c r="AD1184" s="3" t="n">
        <f aca="false">IF(K1184=0,1,0)</f>
        <v>0</v>
      </c>
      <c r="AE1184" s="76"/>
    </row>
    <row r="1185" customFormat="false" ht="14.25" hidden="false" customHeight="true" outlineLevel="0" collapsed="false">
      <c r="A1185" s="70" t="s">
        <v>130</v>
      </c>
      <c r="B1185" s="72" t="s">
        <v>122</v>
      </c>
      <c r="C1185" s="72" t="s">
        <v>2794</v>
      </c>
      <c r="D1185" s="72" t="n">
        <v>1000001665</v>
      </c>
      <c r="E1185" s="73" t="s">
        <v>2795</v>
      </c>
      <c r="F1185" s="74" t="n">
        <v>43481</v>
      </c>
      <c r="G1185" s="67" t="str">
        <f aca="false">IF(I1185&gt;0,"Targeted Dealer","-")</f>
        <v>Targeted Dealer</v>
      </c>
      <c r="H1185" s="67"/>
      <c r="I1185" s="68" t="n">
        <v>125</v>
      </c>
      <c r="J1185" s="68" t="n">
        <f aca="false">I1185/$J$1*($J$1-$E$1)</f>
        <v>116.666666666667</v>
      </c>
      <c r="K1185" s="69" t="n">
        <v>75</v>
      </c>
      <c r="L1185" s="69" t="n">
        <f aca="false">I1185-K1185</f>
        <v>50</v>
      </c>
      <c r="M1185" s="69" t="n">
        <f aca="false">IFERROR((K1185/J1185%),"-")</f>
        <v>64.2857142857143</v>
      </c>
      <c r="N1185" s="97" t="n">
        <v>140</v>
      </c>
      <c r="O1185" s="98" t="str">
        <f aca="false">IF(F1185&lt;=$P$2,"Mar","")</f>
        <v>Mar</v>
      </c>
      <c r="P1185" s="97" t="n">
        <f aca="false">N1185</f>
        <v>140</v>
      </c>
      <c r="Q1185" s="99" t="n">
        <f aca="false">K1185-P1185</f>
        <v>-65</v>
      </c>
      <c r="R1185" s="98" t="n">
        <f aca="false">IFERROR(IF(O1185="Mar",(K1185/P1185-1))," ")</f>
        <v>-0.464285714285714</v>
      </c>
      <c r="S1185" s="100" t="str">
        <f aca="false">IF(N1185&gt;0,IF(O1185="","-",IF(R1185&lt;0%,"DEGROWTH","GROWTH")))</f>
        <v>DEGROWTH</v>
      </c>
      <c r="T1185" s="69" t="n">
        <v>165</v>
      </c>
      <c r="U1185" s="101" t="str">
        <f aca="false">IF(F1185&lt;=$V$2,"Apr","")</f>
        <v>Apr</v>
      </c>
      <c r="V1185" s="97" t="n">
        <v>165</v>
      </c>
      <c r="W1185" s="102" t="n">
        <f aca="false">K1185-V1185</f>
        <v>-90</v>
      </c>
      <c r="X1185" s="103" t="n">
        <f aca="false">IFERROR(IF(U1185="Apr",(K1185/V1185-1)),0)</f>
        <v>-0.545454545454545</v>
      </c>
      <c r="Y1185" s="104" t="str">
        <f aca="false">IF(T1185&gt;0,IF(U1185="","-",IF(X1185&lt;0%,"DEGROWTH","GROWTH")))</f>
        <v>DEGROWTH</v>
      </c>
      <c r="Z1185" s="75" t="n">
        <v>0</v>
      </c>
      <c r="AA1185" s="70"/>
      <c r="AB1185" s="70" t="s">
        <v>133</v>
      </c>
      <c r="AC1185" s="70" t="s">
        <v>130</v>
      </c>
      <c r="AD1185" s="3" t="n">
        <f aca="false">IF(K1185=0,1,0)</f>
        <v>0</v>
      </c>
      <c r="AE1185" s="76"/>
    </row>
    <row r="1186" customFormat="false" ht="14.25" hidden="false" customHeight="true" outlineLevel="0" collapsed="false">
      <c r="A1186" s="70" t="s">
        <v>130</v>
      </c>
      <c r="B1186" s="72" t="s">
        <v>122</v>
      </c>
      <c r="C1186" s="72" t="s">
        <v>414</v>
      </c>
      <c r="D1186" s="72" t="n">
        <v>1000001675</v>
      </c>
      <c r="E1186" s="73" t="s">
        <v>415</v>
      </c>
      <c r="F1186" s="74" t="n">
        <v>44247</v>
      </c>
      <c r="G1186" s="67" t="str">
        <f aca="false">IF(I1186&gt;0,"Targeted Dealer","-")</f>
        <v>Targeted Dealer</v>
      </c>
      <c r="H1186" s="67"/>
      <c r="I1186" s="68" t="n">
        <v>40</v>
      </c>
      <c r="J1186" s="68" t="n">
        <f aca="false">I1186/$J$1*($J$1-$E$1)</f>
        <v>37.3333333333333</v>
      </c>
      <c r="K1186" s="69" t="n">
        <v>0</v>
      </c>
      <c r="L1186" s="69" t="n">
        <f aca="false">I1186-K1186</f>
        <v>40</v>
      </c>
      <c r="M1186" s="69" t="n">
        <f aca="false">IFERROR((K1186/J1186%),"-")</f>
        <v>0</v>
      </c>
      <c r="N1186" s="97" t="n">
        <v>100</v>
      </c>
      <c r="O1186" s="98" t="str">
        <f aca="false">IF(F1186&lt;=$P$2,"Mar","")</f>
        <v>Mar</v>
      </c>
      <c r="P1186" s="97" t="n">
        <f aca="false">N1186</f>
        <v>100</v>
      </c>
      <c r="Q1186" s="99" t="n">
        <f aca="false">K1186-P1186</f>
        <v>-100</v>
      </c>
      <c r="R1186" s="98" t="n">
        <f aca="false">IFERROR(IF(O1186="Mar",(K1186/P1186-1))," ")</f>
        <v>-1</v>
      </c>
      <c r="S1186" s="100" t="str">
        <f aca="false">IF(N1186&gt;0,IF(O1186="","-",IF(R1186&lt;0%,"DEGROWTH","GROWTH")))</f>
        <v>DEGROWTH</v>
      </c>
      <c r="T1186" s="69" t="n">
        <v>24</v>
      </c>
      <c r="U1186" s="101" t="str">
        <f aca="false">IF(F1186&lt;=$V$2,"Apr","")</f>
        <v>Apr</v>
      </c>
      <c r="V1186" s="97" t="n">
        <v>24</v>
      </c>
      <c r="W1186" s="102" t="n">
        <f aca="false">K1186-V1186</f>
        <v>-24</v>
      </c>
      <c r="X1186" s="103" t="n">
        <f aca="false">IFERROR(IF(U1186="Apr",(K1186/V1186-1)),0)</f>
        <v>-1</v>
      </c>
      <c r="Y1186" s="104" t="str">
        <f aca="false">IF(T1186&gt;0,IF(U1186="","-",IF(X1186&lt;0%,"DEGROWTH","GROWTH")))</f>
        <v>DEGROWTH</v>
      </c>
      <c r="Z1186" s="75" t="n">
        <v>0</v>
      </c>
      <c r="AA1186" s="70"/>
      <c r="AB1186" s="70" t="s">
        <v>133</v>
      </c>
      <c r="AC1186" s="70" t="s">
        <v>130</v>
      </c>
      <c r="AD1186" s="3" t="n">
        <f aca="false">IF(K1186=0,1,0)</f>
        <v>1</v>
      </c>
      <c r="AE1186" s="76"/>
    </row>
    <row r="1187" customFormat="false" ht="14.25" hidden="false" customHeight="true" outlineLevel="0" collapsed="false">
      <c r="A1187" s="70" t="s">
        <v>130</v>
      </c>
      <c r="B1187" s="72" t="s">
        <v>122</v>
      </c>
      <c r="C1187" s="72" t="s">
        <v>2796</v>
      </c>
      <c r="D1187" s="72" t="n">
        <v>1000001644</v>
      </c>
      <c r="E1187" s="73" t="s">
        <v>2797</v>
      </c>
      <c r="F1187" s="74" t="n">
        <v>44396</v>
      </c>
      <c r="G1187" s="67" t="str">
        <f aca="false">IF(I1187&gt;0,"Targeted Dealer","-")</f>
        <v>Targeted Dealer</v>
      </c>
      <c r="H1187" s="67"/>
      <c r="I1187" s="68" t="n">
        <v>130</v>
      </c>
      <c r="J1187" s="68" t="n">
        <f aca="false">I1187/$J$1*($J$1-$E$1)</f>
        <v>121.333333333333</v>
      </c>
      <c r="K1187" s="69" t="n">
        <v>115</v>
      </c>
      <c r="L1187" s="69" t="n">
        <f aca="false">I1187-K1187</f>
        <v>15</v>
      </c>
      <c r="M1187" s="69" t="n">
        <f aca="false">IFERROR((K1187/J1187%),"-")</f>
        <v>94.7802197802198</v>
      </c>
      <c r="N1187" s="97" t="n">
        <v>115</v>
      </c>
      <c r="O1187" s="98" t="str">
        <f aca="false">IF(F1187&lt;=$P$2,"Mar","")</f>
        <v>Mar</v>
      </c>
      <c r="P1187" s="97" t="n">
        <f aca="false">N1187</f>
        <v>115</v>
      </c>
      <c r="Q1187" s="99" t="n">
        <f aca="false">K1187-P1187</f>
        <v>0</v>
      </c>
      <c r="R1187" s="98" t="n">
        <f aca="false">IFERROR(IF(O1187="Mar",(K1187/P1187-1))," ")</f>
        <v>0</v>
      </c>
      <c r="S1187" s="100" t="str">
        <f aca="false">IF(N1187&gt;0,IF(O1187="","-",IF(R1187&lt;0%,"DEGROWTH","GROWTH")))</f>
        <v>GROWTH</v>
      </c>
      <c r="T1187" s="69" t="n">
        <v>115</v>
      </c>
      <c r="U1187" s="101" t="str">
        <f aca="false">IF(F1187&lt;=$V$2,"Apr","")</f>
        <v>Apr</v>
      </c>
      <c r="V1187" s="97" t="n">
        <v>115</v>
      </c>
      <c r="W1187" s="102" t="n">
        <f aca="false">K1187-V1187</f>
        <v>0</v>
      </c>
      <c r="X1187" s="103" t="n">
        <f aca="false">IFERROR(IF(U1187="Apr",(K1187/V1187-1)),0)</f>
        <v>0</v>
      </c>
      <c r="Y1187" s="104" t="str">
        <f aca="false">IF(T1187&gt;0,IF(U1187="","-",IF(X1187&lt;0%,"DEGROWTH","GROWTH")))</f>
        <v>GROWTH</v>
      </c>
      <c r="Z1187" s="75" t="n">
        <v>0</v>
      </c>
      <c r="AA1187" s="70"/>
      <c r="AB1187" s="70" t="s">
        <v>133</v>
      </c>
      <c r="AC1187" s="70" t="s">
        <v>130</v>
      </c>
      <c r="AD1187" s="3" t="n">
        <f aca="false">IF(K1187=0,1,0)</f>
        <v>0</v>
      </c>
      <c r="AE1187" s="76"/>
    </row>
    <row r="1188" customFormat="false" ht="14.25" hidden="false" customHeight="true" outlineLevel="0" collapsed="false">
      <c r="A1188" s="70" t="s">
        <v>130</v>
      </c>
      <c r="B1188" s="72" t="s">
        <v>122</v>
      </c>
      <c r="C1188" s="72" t="s">
        <v>418</v>
      </c>
      <c r="D1188" s="72" t="n">
        <v>1000002005</v>
      </c>
      <c r="E1188" s="73" t="s">
        <v>419</v>
      </c>
      <c r="F1188" s="74" t="n">
        <v>44478</v>
      </c>
      <c r="G1188" s="67" t="str">
        <f aca="false">IF(I1188&gt;0,"Targeted Dealer","-")</f>
        <v>Targeted Dealer</v>
      </c>
      <c r="H1188" s="67"/>
      <c r="I1188" s="68" t="n">
        <v>15</v>
      </c>
      <c r="J1188" s="68" t="n">
        <f aca="false">I1188/$J$1*($J$1-$E$1)</f>
        <v>14</v>
      </c>
      <c r="K1188" s="69" t="n">
        <v>0</v>
      </c>
      <c r="L1188" s="69" t="n">
        <f aca="false">I1188-K1188</f>
        <v>15</v>
      </c>
      <c r="M1188" s="69" t="n">
        <f aca="false">IFERROR((K1188/J1188%),"-")</f>
        <v>0</v>
      </c>
      <c r="N1188" s="97" t="n">
        <v>25</v>
      </c>
      <c r="O1188" s="98" t="str">
        <f aca="false">IF(F1188&lt;=$P$2,"Mar","")</f>
        <v>Mar</v>
      </c>
      <c r="P1188" s="97" t="n">
        <f aca="false">N1188</f>
        <v>25</v>
      </c>
      <c r="Q1188" s="99" t="n">
        <f aca="false">K1188-P1188</f>
        <v>-25</v>
      </c>
      <c r="R1188" s="98" t="n">
        <f aca="false">IFERROR(IF(O1188="Mar",(K1188/P1188-1))," ")</f>
        <v>-1</v>
      </c>
      <c r="S1188" s="100" t="str">
        <f aca="false">IF(N1188&gt;0,IF(O1188="","-",IF(R1188&lt;0%,"DEGROWTH","GROWTH")))</f>
        <v>DEGROWTH</v>
      </c>
      <c r="T1188" s="69" t="n">
        <v>0</v>
      </c>
      <c r="U1188" s="101" t="str">
        <f aca="false">IF(F1188&lt;=$V$2,"Apr","")</f>
        <v>Apr</v>
      </c>
      <c r="V1188" s="97" t="n">
        <v>0</v>
      </c>
      <c r="W1188" s="102" t="n">
        <f aca="false">K1188-V1188</f>
        <v>0</v>
      </c>
      <c r="X1188" s="103" t="n">
        <f aca="false">IFERROR(IF(U1188="Apr",(K1188/V1188-1)),0)</f>
        <v>0</v>
      </c>
      <c r="Y1188" s="106" t="b">
        <f aca="false">IF(T1188&gt;0,IF(U1188="","-",IF(X1188&lt;0%,"DEGROWTH","GROWTH")))</f>
        <v>0</v>
      </c>
      <c r="Z1188" s="75" t="n">
        <v>0</v>
      </c>
      <c r="AA1188" s="70"/>
      <c r="AB1188" s="70" t="s">
        <v>133</v>
      </c>
      <c r="AC1188" s="70" t="s">
        <v>130</v>
      </c>
      <c r="AD1188" s="3" t="n">
        <f aca="false">IF(K1188=0,1,0)</f>
        <v>1</v>
      </c>
      <c r="AE1188" s="76"/>
    </row>
    <row r="1189" customFormat="false" ht="14.25" hidden="false" customHeight="true" outlineLevel="0" collapsed="false">
      <c r="A1189" s="70" t="s">
        <v>130</v>
      </c>
      <c r="B1189" s="72" t="s">
        <v>122</v>
      </c>
      <c r="C1189" s="72" t="s">
        <v>2798</v>
      </c>
      <c r="D1189" s="72" t="n">
        <v>1000002049</v>
      </c>
      <c r="E1189" s="73" t="s">
        <v>2799</v>
      </c>
      <c r="F1189" s="74" t="n">
        <v>44501</v>
      </c>
      <c r="G1189" s="67" t="str">
        <f aca="false">IF(I1189&gt;0,"Targeted Dealer","-")</f>
        <v>Targeted Dealer</v>
      </c>
      <c r="H1189" s="67"/>
      <c r="I1189" s="68" t="n">
        <v>25</v>
      </c>
      <c r="J1189" s="68" t="n">
        <f aca="false">I1189/$J$1*($J$1-$E$1)</f>
        <v>23.3333333333333</v>
      </c>
      <c r="K1189" s="69" t="n">
        <v>25</v>
      </c>
      <c r="L1189" s="69" t="n">
        <f aca="false">I1189-K1189</f>
        <v>0</v>
      </c>
      <c r="M1189" s="69" t="n">
        <f aca="false">IFERROR((K1189/J1189%),"-")</f>
        <v>107.142857142857</v>
      </c>
      <c r="N1189" s="97" t="n">
        <v>0</v>
      </c>
      <c r="O1189" s="98" t="str">
        <f aca="false">IF(F1189&lt;=$P$2,"Mar","")</f>
        <v>Mar</v>
      </c>
      <c r="P1189" s="97" t="n">
        <f aca="false">N1189</f>
        <v>0</v>
      </c>
      <c r="Q1189" s="99" t="n">
        <f aca="false">K1189-P1189</f>
        <v>25</v>
      </c>
      <c r="R1189" s="98" t="str">
        <f aca="false">IFERROR(IF(O1189="Mar",(K1189/P1189-1))," ")</f>
        <v> </v>
      </c>
      <c r="S1189" s="105" t="b">
        <f aca="false">IF(N1189&gt;0,IF(O1189="","-",IF(R1189&lt;0%,"DEGROWTH","GROWTH")))</f>
        <v>0</v>
      </c>
      <c r="T1189" s="69" t="n">
        <v>20</v>
      </c>
      <c r="U1189" s="101" t="str">
        <f aca="false">IF(F1189&lt;=$V$2,"Apr","")</f>
        <v>Apr</v>
      </c>
      <c r="V1189" s="97" t="n">
        <v>20</v>
      </c>
      <c r="W1189" s="102" t="n">
        <f aca="false">K1189-V1189</f>
        <v>5</v>
      </c>
      <c r="X1189" s="103" t="n">
        <f aca="false">IFERROR(IF(U1189="Apr",(K1189/V1189-1)),0)</f>
        <v>0.25</v>
      </c>
      <c r="Y1189" s="104" t="str">
        <f aca="false">IF(T1189&gt;0,IF(U1189="","-",IF(X1189&lt;0%,"DEGROWTH","GROWTH")))</f>
        <v>GROWTH</v>
      </c>
      <c r="Z1189" s="75" t="n">
        <v>0</v>
      </c>
      <c r="AA1189" s="70"/>
      <c r="AB1189" s="70" t="s">
        <v>133</v>
      </c>
      <c r="AC1189" s="70" t="s">
        <v>130</v>
      </c>
      <c r="AD1189" s="3" t="n">
        <f aca="false">IF(K1189=0,1,0)</f>
        <v>0</v>
      </c>
      <c r="AE1189" s="76"/>
    </row>
    <row r="1190" customFormat="false" ht="14.25" hidden="false" customHeight="true" outlineLevel="0" collapsed="false">
      <c r="A1190" s="70" t="s">
        <v>130</v>
      </c>
      <c r="B1190" s="72" t="s">
        <v>122</v>
      </c>
      <c r="C1190" s="72" t="s">
        <v>2800</v>
      </c>
      <c r="D1190" s="72" t="n">
        <v>1000002059</v>
      </c>
      <c r="E1190" s="73" t="s">
        <v>2801</v>
      </c>
      <c r="F1190" s="74" t="n">
        <v>44532</v>
      </c>
      <c r="G1190" s="67" t="str">
        <f aca="false">IF(I1190&gt;0,"Targeted Dealer","-")</f>
        <v>Targeted Dealer</v>
      </c>
      <c r="H1190" s="67"/>
      <c r="I1190" s="68" t="n">
        <v>45</v>
      </c>
      <c r="J1190" s="68" t="n">
        <f aca="false">I1190/$J$1*($J$1-$E$1)</f>
        <v>42</v>
      </c>
      <c r="K1190" s="69" t="n">
        <v>0</v>
      </c>
      <c r="L1190" s="69" t="n">
        <f aca="false">I1190-K1190</f>
        <v>45</v>
      </c>
      <c r="M1190" s="69" t="n">
        <f aca="false">IFERROR((K1190/J1190%),"-")</f>
        <v>0</v>
      </c>
      <c r="N1190" s="97" t="n">
        <v>0</v>
      </c>
      <c r="O1190" s="98" t="str">
        <f aca="false">IF(F1190&lt;=$P$2,"Mar","")</f>
        <v>Mar</v>
      </c>
      <c r="P1190" s="97" t="n">
        <f aca="false">N1190</f>
        <v>0</v>
      </c>
      <c r="Q1190" s="99" t="n">
        <f aca="false">K1190-P1190</f>
        <v>0</v>
      </c>
      <c r="R1190" s="98" t="str">
        <f aca="false">IFERROR(IF(O1190="Mar",(K1190/P1190-1))," ")</f>
        <v> </v>
      </c>
      <c r="S1190" s="105" t="b">
        <f aca="false">IF(N1190&gt;0,IF(O1190="","-",IF(R1190&lt;0%,"DEGROWTH","GROWTH")))</f>
        <v>0</v>
      </c>
      <c r="T1190" s="69" t="n">
        <v>30</v>
      </c>
      <c r="U1190" s="101" t="str">
        <f aca="false">IF(F1190&lt;=$V$2,"Apr","")</f>
        <v>Apr</v>
      </c>
      <c r="V1190" s="97" t="n">
        <v>30</v>
      </c>
      <c r="W1190" s="102" t="n">
        <f aca="false">K1190-V1190</f>
        <v>-30</v>
      </c>
      <c r="X1190" s="103" t="n">
        <f aca="false">IFERROR(IF(U1190="Apr",(K1190/V1190-1)),0)</f>
        <v>-1</v>
      </c>
      <c r="Y1190" s="104" t="str">
        <f aca="false">IF(T1190&gt;0,IF(U1190="","-",IF(X1190&lt;0%,"DEGROWTH","GROWTH")))</f>
        <v>DEGROWTH</v>
      </c>
      <c r="Z1190" s="75" t="n">
        <v>0</v>
      </c>
      <c r="AA1190" s="70"/>
      <c r="AB1190" s="70" t="s">
        <v>133</v>
      </c>
      <c r="AC1190" s="70" t="s">
        <v>130</v>
      </c>
      <c r="AD1190" s="3" t="n">
        <f aca="false">IF(K1190=0,1,0)</f>
        <v>1</v>
      </c>
      <c r="AE1190" s="76"/>
    </row>
    <row r="1191" customFormat="false" ht="14.25" hidden="false" customHeight="true" outlineLevel="0" collapsed="false">
      <c r="A1191" s="70" t="s">
        <v>130</v>
      </c>
      <c r="B1191" s="72" t="s">
        <v>122</v>
      </c>
      <c r="C1191" s="72" t="s">
        <v>2802</v>
      </c>
      <c r="D1191" s="72" t="n">
        <v>1000002553</v>
      </c>
      <c r="E1191" s="73" t="s">
        <v>2803</v>
      </c>
      <c r="F1191" s="74" t="n">
        <v>44615</v>
      </c>
      <c r="G1191" s="67" t="str">
        <f aca="false">IF(I1191&gt;0,"Targeted Dealer","-")</f>
        <v>Targeted Dealer</v>
      </c>
      <c r="H1191" s="67"/>
      <c r="I1191" s="68" t="n">
        <v>70</v>
      </c>
      <c r="J1191" s="68" t="n">
        <f aca="false">I1191/$J$1*($J$1-$E$1)</f>
        <v>65.3333333333333</v>
      </c>
      <c r="K1191" s="69" t="n">
        <v>0</v>
      </c>
      <c r="L1191" s="69" t="n">
        <f aca="false">I1191-K1191</f>
        <v>70</v>
      </c>
      <c r="M1191" s="69" t="n">
        <f aca="false">IFERROR((K1191/J1191%),"-")</f>
        <v>0</v>
      </c>
      <c r="N1191" s="97" t="n">
        <v>64.5</v>
      </c>
      <c r="O1191" s="98" t="str">
        <f aca="false">IF(F1191&lt;=$P$2,"Mar","")</f>
        <v>Mar</v>
      </c>
      <c r="P1191" s="97" t="n">
        <f aca="false">N1191</f>
        <v>64.5</v>
      </c>
      <c r="Q1191" s="99" t="n">
        <f aca="false">K1191-P1191</f>
        <v>-64.5</v>
      </c>
      <c r="R1191" s="98" t="n">
        <f aca="false">IFERROR(IF(O1191="Mar",(K1191/P1191-1))," ")</f>
        <v>-1</v>
      </c>
      <c r="S1191" s="100" t="str">
        <f aca="false">IF(N1191&gt;0,IF(O1191="","-",IF(R1191&lt;0%,"DEGROWTH","GROWTH")))</f>
        <v>DEGROWTH</v>
      </c>
      <c r="T1191" s="69" t="n">
        <v>0</v>
      </c>
      <c r="U1191" s="101" t="str">
        <f aca="false">IF(F1191&lt;=$V$2,"Apr","")</f>
        <v>Apr</v>
      </c>
      <c r="V1191" s="97" t="n">
        <v>0</v>
      </c>
      <c r="W1191" s="102" t="n">
        <f aca="false">K1191-V1191</f>
        <v>0</v>
      </c>
      <c r="X1191" s="103" t="n">
        <f aca="false">IFERROR(IF(U1191="Apr",(K1191/V1191-1)),0)</f>
        <v>0</v>
      </c>
      <c r="Y1191" s="106" t="b">
        <f aca="false">IF(T1191&gt;0,IF(U1191="","-",IF(X1191&lt;0%,"DEGROWTH","GROWTH")))</f>
        <v>0</v>
      </c>
      <c r="Z1191" s="75" t="n">
        <v>0</v>
      </c>
      <c r="AA1191" s="70"/>
      <c r="AB1191" s="70" t="s">
        <v>133</v>
      </c>
      <c r="AC1191" s="70" t="s">
        <v>130</v>
      </c>
      <c r="AD1191" s="3" t="n">
        <f aca="false">IF(K1191=0,1,0)</f>
        <v>1</v>
      </c>
      <c r="AE1191" s="76"/>
    </row>
    <row r="1192" customFormat="false" ht="14.25" hidden="false" customHeight="true" outlineLevel="0" collapsed="false">
      <c r="A1192" s="70" t="s">
        <v>130</v>
      </c>
      <c r="B1192" s="72" t="s">
        <v>122</v>
      </c>
      <c r="C1192" s="72" t="s">
        <v>2804</v>
      </c>
      <c r="D1192" s="72" t="n">
        <v>1000002789</v>
      </c>
      <c r="E1192" s="73" t="s">
        <v>2805</v>
      </c>
      <c r="F1192" s="74" t="n">
        <v>44711</v>
      </c>
      <c r="G1192" s="67" t="str">
        <f aca="false">IF(I1192&gt;0,"Targeted Dealer","-")</f>
        <v>Targeted Dealer</v>
      </c>
      <c r="H1192" s="67"/>
      <c r="I1192" s="68" t="n">
        <v>45</v>
      </c>
      <c r="J1192" s="68" t="n">
        <f aca="false">I1192/$J$1*($J$1-$E$1)</f>
        <v>42</v>
      </c>
      <c r="K1192" s="69" t="n">
        <v>35</v>
      </c>
      <c r="L1192" s="69" t="n">
        <f aca="false">I1192-K1192</f>
        <v>10</v>
      </c>
      <c r="M1192" s="69" t="n">
        <f aca="false">IFERROR((K1192/J1192%),"-")</f>
        <v>83.3333333333333</v>
      </c>
      <c r="N1192" s="97" t="n">
        <v>30</v>
      </c>
      <c r="O1192" s="98" t="str">
        <f aca="false">IF(F1192&lt;=$P$2,"Mar","")</f>
        <v>Mar</v>
      </c>
      <c r="P1192" s="97" t="n">
        <f aca="false">N1192</f>
        <v>30</v>
      </c>
      <c r="Q1192" s="99" t="n">
        <f aca="false">K1192-P1192</f>
        <v>5</v>
      </c>
      <c r="R1192" s="98" t="n">
        <f aca="false">IFERROR(IF(O1192="Mar",(K1192/P1192-1))," ")</f>
        <v>0.166666666666667</v>
      </c>
      <c r="S1192" s="100" t="str">
        <f aca="false">IF(N1192&gt;0,IF(O1192="","-",IF(R1192&lt;0%,"DEGROWTH","GROWTH")))</f>
        <v>GROWTH</v>
      </c>
      <c r="T1192" s="69" t="n">
        <v>0</v>
      </c>
      <c r="U1192" s="101" t="str">
        <f aca="false">IF(F1192&lt;=$V$2,"Apr","")</f>
        <v>Apr</v>
      </c>
      <c r="V1192" s="97" t="n">
        <v>0</v>
      </c>
      <c r="W1192" s="102" t="n">
        <f aca="false">K1192-V1192</f>
        <v>35</v>
      </c>
      <c r="X1192" s="103" t="n">
        <f aca="false">IFERROR(IF(U1192="Apr",(K1192/V1192-1)),0)</f>
        <v>0</v>
      </c>
      <c r="Y1192" s="106" t="b">
        <f aca="false">IF(T1192&gt;0,IF(U1192="","-",IF(X1192&lt;0%,"DEGROWTH","GROWTH")))</f>
        <v>0</v>
      </c>
      <c r="Z1192" s="75" t="n">
        <v>0</v>
      </c>
      <c r="AA1192" s="70"/>
      <c r="AB1192" s="70" t="s">
        <v>133</v>
      </c>
      <c r="AC1192" s="70" t="s">
        <v>130</v>
      </c>
      <c r="AD1192" s="3" t="n">
        <f aca="false">IF(K1192=0,1,0)</f>
        <v>0</v>
      </c>
      <c r="AE1192" s="76"/>
    </row>
    <row r="1193" customFormat="false" ht="14.25" hidden="false" customHeight="true" outlineLevel="0" collapsed="false">
      <c r="A1193" s="70" t="s">
        <v>130</v>
      </c>
      <c r="B1193" s="72" t="s">
        <v>122</v>
      </c>
      <c r="C1193" s="72" t="s">
        <v>2806</v>
      </c>
      <c r="D1193" s="72" t="n">
        <v>1000003280</v>
      </c>
      <c r="E1193" s="73" t="s">
        <v>2807</v>
      </c>
      <c r="F1193" s="74" t="n">
        <v>44951</v>
      </c>
      <c r="G1193" s="67" t="str">
        <f aca="false">IF(I1193&gt;0,"Targeted Dealer","-")</f>
        <v>Targeted Dealer</v>
      </c>
      <c r="H1193" s="67"/>
      <c r="I1193" s="68" t="n">
        <v>180</v>
      </c>
      <c r="J1193" s="68" t="n">
        <f aca="false">I1193/$J$1*($J$1-$E$1)</f>
        <v>168</v>
      </c>
      <c r="K1193" s="69" t="n">
        <v>75</v>
      </c>
      <c r="L1193" s="69" t="n">
        <f aca="false">I1193-K1193</f>
        <v>105</v>
      </c>
      <c r="M1193" s="69" t="n">
        <f aca="false">IFERROR((K1193/J1193%),"-")</f>
        <v>44.6428571428571</v>
      </c>
      <c r="N1193" s="97" t="n">
        <v>160</v>
      </c>
      <c r="O1193" s="98" t="str">
        <f aca="false">IF(F1193&lt;=$P$2,"Mar","")</f>
        <v>Mar</v>
      </c>
      <c r="P1193" s="97" t="n">
        <f aca="false">N1193</f>
        <v>160</v>
      </c>
      <c r="Q1193" s="99" t="n">
        <f aca="false">K1193-P1193</f>
        <v>-85</v>
      </c>
      <c r="R1193" s="98" t="n">
        <f aca="false">IFERROR(IF(O1193="Mar",(K1193/P1193-1))," ")</f>
        <v>-0.53125</v>
      </c>
      <c r="S1193" s="100" t="str">
        <f aca="false">IF(N1193&gt;0,IF(O1193="","-",IF(R1193&lt;0%,"DEGROWTH","GROWTH")))</f>
        <v>DEGROWTH</v>
      </c>
      <c r="T1193" s="69" t="n">
        <v>145</v>
      </c>
      <c r="U1193" s="101" t="str">
        <f aca="false">IF(F1193&lt;=$V$2,"Apr","")</f>
        <v>Apr</v>
      </c>
      <c r="V1193" s="97" t="n">
        <v>145</v>
      </c>
      <c r="W1193" s="102" t="n">
        <f aca="false">K1193-V1193</f>
        <v>-70</v>
      </c>
      <c r="X1193" s="103" t="n">
        <f aca="false">IFERROR(IF(U1193="Apr",(K1193/V1193-1)),0)</f>
        <v>-0.482758620689655</v>
      </c>
      <c r="Y1193" s="104" t="str">
        <f aca="false">IF(T1193&gt;0,IF(U1193="","-",IF(X1193&lt;0%,"DEGROWTH","GROWTH")))</f>
        <v>DEGROWTH</v>
      </c>
      <c r="Z1193" s="75" t="n">
        <v>0</v>
      </c>
      <c r="AA1193" s="70"/>
      <c r="AB1193" s="70" t="s">
        <v>133</v>
      </c>
      <c r="AC1193" s="70" t="s">
        <v>130</v>
      </c>
      <c r="AD1193" s="3" t="n">
        <f aca="false">IF(K1193=0,1,0)</f>
        <v>0</v>
      </c>
      <c r="AE1193" s="76"/>
    </row>
    <row r="1194" customFormat="false" ht="14.25" hidden="false" customHeight="true" outlineLevel="0" collapsed="false">
      <c r="A1194" s="70" t="s">
        <v>130</v>
      </c>
      <c r="B1194" s="72" t="s">
        <v>111</v>
      </c>
      <c r="C1194" s="72" t="s">
        <v>2808</v>
      </c>
      <c r="D1194" s="72" t="n">
        <v>1000001472</v>
      </c>
      <c r="E1194" s="73" t="s">
        <v>2809</v>
      </c>
      <c r="F1194" s="74" t="n">
        <v>41340</v>
      </c>
      <c r="G1194" s="67" t="str">
        <f aca="false">IF(I1194&gt;0,"Targeted Dealer","-")</f>
        <v>Targeted Dealer</v>
      </c>
      <c r="H1194" s="67"/>
      <c r="I1194" s="68" t="n">
        <v>30</v>
      </c>
      <c r="J1194" s="68" t="n">
        <f aca="false">I1194/$J$1*($J$1-$E$1)</f>
        <v>28</v>
      </c>
      <c r="K1194" s="69" t="n">
        <v>30</v>
      </c>
      <c r="L1194" s="69" t="n">
        <f aca="false">I1194-K1194</f>
        <v>0</v>
      </c>
      <c r="M1194" s="69" t="n">
        <f aca="false">IFERROR((K1194/J1194%),"-")</f>
        <v>107.142857142857</v>
      </c>
      <c r="N1194" s="97" t="n">
        <v>30</v>
      </c>
      <c r="O1194" s="98" t="str">
        <f aca="false">IF(F1194&lt;=$P$2,"Mar","")</f>
        <v>Mar</v>
      </c>
      <c r="P1194" s="97" t="n">
        <f aca="false">N1194</f>
        <v>30</v>
      </c>
      <c r="Q1194" s="99" t="n">
        <f aca="false">K1194-P1194</f>
        <v>0</v>
      </c>
      <c r="R1194" s="98" t="n">
        <f aca="false">IFERROR(IF(O1194="Mar",(K1194/P1194-1))," ")</f>
        <v>0</v>
      </c>
      <c r="S1194" s="100" t="str">
        <f aca="false">IF(N1194&gt;0,IF(O1194="","-",IF(R1194&lt;0%,"DEGROWTH","GROWTH")))</f>
        <v>GROWTH</v>
      </c>
      <c r="T1194" s="69" t="n">
        <v>30</v>
      </c>
      <c r="U1194" s="101" t="str">
        <f aca="false">IF(F1194&lt;=$V$2,"Apr","")</f>
        <v>Apr</v>
      </c>
      <c r="V1194" s="97" t="n">
        <v>30</v>
      </c>
      <c r="W1194" s="102" t="n">
        <f aca="false">K1194-V1194</f>
        <v>0</v>
      </c>
      <c r="X1194" s="103" t="n">
        <f aca="false">IFERROR(IF(U1194="Apr",(K1194/V1194-1)),0)</f>
        <v>0</v>
      </c>
      <c r="Y1194" s="104" t="str">
        <f aca="false">IF(T1194&gt;0,IF(U1194="","-",IF(X1194&lt;0%,"DEGROWTH","GROWTH")))</f>
        <v>GROWTH</v>
      </c>
      <c r="Z1194" s="75" t="n">
        <v>0</v>
      </c>
      <c r="AA1194" s="70"/>
      <c r="AB1194" s="70" t="s">
        <v>133</v>
      </c>
      <c r="AC1194" s="70" t="s">
        <v>130</v>
      </c>
      <c r="AD1194" s="3" t="n">
        <f aca="false">IF(K1194=0,1,0)</f>
        <v>0</v>
      </c>
      <c r="AE1194" s="76"/>
    </row>
    <row r="1195" customFormat="false" ht="14.25" hidden="false" customHeight="true" outlineLevel="0" collapsed="false">
      <c r="A1195" s="70" t="s">
        <v>130</v>
      </c>
      <c r="B1195" s="72" t="s">
        <v>111</v>
      </c>
      <c r="C1195" s="72" t="s">
        <v>2810</v>
      </c>
      <c r="D1195" s="72" t="n">
        <v>1000001477</v>
      </c>
      <c r="E1195" s="73" t="s">
        <v>2811</v>
      </c>
      <c r="F1195" s="74" t="n">
        <v>41449</v>
      </c>
      <c r="G1195" s="67" t="str">
        <f aca="false">IF(I1195&gt;0,"Targeted Dealer","-")</f>
        <v>Targeted Dealer</v>
      </c>
      <c r="H1195" s="67"/>
      <c r="I1195" s="68" t="n">
        <v>70</v>
      </c>
      <c r="J1195" s="68" t="n">
        <f aca="false">I1195/$J$1*($J$1-$E$1)</f>
        <v>65.3333333333333</v>
      </c>
      <c r="K1195" s="69" t="n">
        <v>33.5</v>
      </c>
      <c r="L1195" s="69" t="n">
        <f aca="false">I1195-K1195</f>
        <v>36.5</v>
      </c>
      <c r="M1195" s="69" t="n">
        <f aca="false">IFERROR((K1195/J1195%),"-")</f>
        <v>51.2755102040816</v>
      </c>
      <c r="N1195" s="97" t="n">
        <v>45.5</v>
      </c>
      <c r="O1195" s="98" t="str">
        <f aca="false">IF(F1195&lt;=$P$2,"Mar","")</f>
        <v>Mar</v>
      </c>
      <c r="P1195" s="97" t="n">
        <f aca="false">N1195</f>
        <v>45.5</v>
      </c>
      <c r="Q1195" s="99" t="n">
        <f aca="false">K1195-P1195</f>
        <v>-12</v>
      </c>
      <c r="R1195" s="98" t="n">
        <f aca="false">IFERROR(IF(O1195="Mar",(K1195/P1195-1))," ")</f>
        <v>-0.263736263736264</v>
      </c>
      <c r="S1195" s="100" t="str">
        <f aca="false">IF(N1195&gt;0,IF(O1195="","-",IF(R1195&lt;0%,"DEGROWTH","GROWTH")))</f>
        <v>DEGROWTH</v>
      </c>
      <c r="T1195" s="69" t="n">
        <v>136</v>
      </c>
      <c r="U1195" s="101" t="str">
        <f aca="false">IF(F1195&lt;=$V$2,"Apr","")</f>
        <v>Apr</v>
      </c>
      <c r="V1195" s="97" t="n">
        <v>136</v>
      </c>
      <c r="W1195" s="102" t="n">
        <f aca="false">K1195-V1195</f>
        <v>-102.5</v>
      </c>
      <c r="X1195" s="103" t="n">
        <f aca="false">IFERROR(IF(U1195="Apr",(K1195/V1195-1)),0)</f>
        <v>-0.753676470588235</v>
      </c>
      <c r="Y1195" s="104" t="str">
        <f aca="false">IF(T1195&gt;0,IF(U1195="","-",IF(X1195&lt;0%,"DEGROWTH","GROWTH")))</f>
        <v>DEGROWTH</v>
      </c>
      <c r="Z1195" s="75" t="n">
        <v>0</v>
      </c>
      <c r="AA1195" s="70"/>
      <c r="AB1195" s="70" t="s">
        <v>133</v>
      </c>
      <c r="AC1195" s="70" t="s">
        <v>130</v>
      </c>
      <c r="AD1195" s="3" t="n">
        <f aca="false">IF(K1195=0,1,0)</f>
        <v>0</v>
      </c>
      <c r="AE1195" s="76"/>
    </row>
    <row r="1196" customFormat="false" ht="14.25" hidden="false" customHeight="true" outlineLevel="0" collapsed="false">
      <c r="A1196" s="70" t="s">
        <v>130</v>
      </c>
      <c r="B1196" s="72" t="s">
        <v>111</v>
      </c>
      <c r="C1196" s="72" t="s">
        <v>2812</v>
      </c>
      <c r="D1196" s="72" t="n">
        <v>1000001461</v>
      </c>
      <c r="E1196" s="73" t="s">
        <v>2813</v>
      </c>
      <c r="F1196" s="74" t="n">
        <v>41814</v>
      </c>
      <c r="G1196" s="67" t="str">
        <f aca="false">IF(I1196&gt;0,"Targeted Dealer","-")</f>
        <v>Targeted Dealer</v>
      </c>
      <c r="H1196" s="67"/>
      <c r="I1196" s="68" t="n">
        <v>100</v>
      </c>
      <c r="J1196" s="68" t="n">
        <f aca="false">I1196/$J$1*($J$1-$E$1)</f>
        <v>93.3333333333333</v>
      </c>
      <c r="K1196" s="69" t="n">
        <v>90</v>
      </c>
      <c r="L1196" s="69" t="n">
        <f aca="false">I1196-K1196</f>
        <v>10</v>
      </c>
      <c r="M1196" s="69" t="n">
        <f aca="false">IFERROR((K1196/J1196%),"-")</f>
        <v>96.4285714285714</v>
      </c>
      <c r="N1196" s="97" t="n">
        <v>105</v>
      </c>
      <c r="O1196" s="98" t="str">
        <f aca="false">IF(F1196&lt;=$P$2,"Mar","")</f>
        <v>Mar</v>
      </c>
      <c r="P1196" s="97" t="n">
        <f aca="false">N1196</f>
        <v>105</v>
      </c>
      <c r="Q1196" s="99" t="n">
        <f aca="false">K1196-P1196</f>
        <v>-15</v>
      </c>
      <c r="R1196" s="98" t="n">
        <f aca="false">IFERROR(IF(O1196="Mar",(K1196/P1196-1))," ")</f>
        <v>-0.142857142857143</v>
      </c>
      <c r="S1196" s="100" t="str">
        <f aca="false">IF(N1196&gt;0,IF(O1196="","-",IF(R1196&lt;0%,"DEGROWTH","GROWTH")))</f>
        <v>DEGROWTH</v>
      </c>
      <c r="T1196" s="69" t="n">
        <v>30</v>
      </c>
      <c r="U1196" s="101" t="str">
        <f aca="false">IF(F1196&lt;=$V$2,"Apr","")</f>
        <v>Apr</v>
      </c>
      <c r="V1196" s="97" t="n">
        <v>30</v>
      </c>
      <c r="W1196" s="102" t="n">
        <f aca="false">K1196-V1196</f>
        <v>60</v>
      </c>
      <c r="X1196" s="103" t="n">
        <f aca="false">IFERROR(IF(U1196="Apr",(K1196/V1196-1)),0)</f>
        <v>2</v>
      </c>
      <c r="Y1196" s="104" t="str">
        <f aca="false">IF(T1196&gt;0,IF(U1196="","-",IF(X1196&lt;0%,"DEGROWTH","GROWTH")))</f>
        <v>GROWTH</v>
      </c>
      <c r="Z1196" s="75" t="n">
        <v>0</v>
      </c>
      <c r="AA1196" s="70"/>
      <c r="AB1196" s="70" t="s">
        <v>133</v>
      </c>
      <c r="AC1196" s="70" t="s">
        <v>130</v>
      </c>
      <c r="AD1196" s="3" t="n">
        <f aca="false">IF(K1196=0,1,0)</f>
        <v>0</v>
      </c>
      <c r="AE1196" s="76"/>
    </row>
    <row r="1197" customFormat="false" ht="14.25" hidden="false" customHeight="true" outlineLevel="0" collapsed="false">
      <c r="A1197" s="70" t="s">
        <v>130</v>
      </c>
      <c r="B1197" s="72" t="s">
        <v>111</v>
      </c>
      <c r="C1197" s="72" t="s">
        <v>2814</v>
      </c>
      <c r="D1197" s="72" t="n">
        <v>1000001463</v>
      </c>
      <c r="E1197" s="73" t="s">
        <v>2815</v>
      </c>
      <c r="F1197" s="74" t="n">
        <v>41856</v>
      </c>
      <c r="G1197" s="67" t="str">
        <f aca="false">IF(I1197&gt;0,"Targeted Dealer","-")</f>
        <v>Targeted Dealer</v>
      </c>
      <c r="H1197" s="67"/>
      <c r="I1197" s="68" t="n">
        <v>170</v>
      </c>
      <c r="J1197" s="68" t="n">
        <f aca="false">I1197/$J$1*($J$1-$E$1)</f>
        <v>158.666666666667</v>
      </c>
      <c r="K1197" s="69" t="n">
        <v>86.5</v>
      </c>
      <c r="L1197" s="69" t="n">
        <f aca="false">I1197-K1197</f>
        <v>83.5</v>
      </c>
      <c r="M1197" s="69" t="n">
        <f aca="false">IFERROR((K1197/J1197%),"-")</f>
        <v>54.5168067226891</v>
      </c>
      <c r="N1197" s="97" t="n">
        <v>161.5</v>
      </c>
      <c r="O1197" s="98" t="str">
        <f aca="false">IF(F1197&lt;=$P$2,"Mar","")</f>
        <v>Mar</v>
      </c>
      <c r="P1197" s="97" t="n">
        <f aca="false">N1197</f>
        <v>161.5</v>
      </c>
      <c r="Q1197" s="99" t="n">
        <f aca="false">K1197-P1197</f>
        <v>-75</v>
      </c>
      <c r="R1197" s="98" t="n">
        <f aca="false">IFERROR(IF(O1197="Mar",(K1197/P1197-1))," ")</f>
        <v>-0.464396284829721</v>
      </c>
      <c r="S1197" s="100" t="str">
        <f aca="false">IF(N1197&gt;0,IF(O1197="","-",IF(R1197&lt;0%,"DEGROWTH","GROWTH")))</f>
        <v>DEGROWTH</v>
      </c>
      <c r="T1197" s="69" t="n">
        <v>60</v>
      </c>
      <c r="U1197" s="101" t="str">
        <f aca="false">IF(F1197&lt;=$V$2,"Apr","")</f>
        <v>Apr</v>
      </c>
      <c r="V1197" s="97" t="n">
        <v>60</v>
      </c>
      <c r="W1197" s="102" t="n">
        <f aca="false">K1197-V1197</f>
        <v>26.5</v>
      </c>
      <c r="X1197" s="103" t="n">
        <f aca="false">IFERROR(IF(U1197="Apr",(K1197/V1197-1)),0)</f>
        <v>0.441666666666667</v>
      </c>
      <c r="Y1197" s="104" t="str">
        <f aca="false">IF(T1197&gt;0,IF(U1197="","-",IF(X1197&lt;0%,"DEGROWTH","GROWTH")))</f>
        <v>GROWTH</v>
      </c>
      <c r="Z1197" s="75" t="n">
        <v>0</v>
      </c>
      <c r="AA1197" s="70"/>
      <c r="AB1197" s="70" t="s">
        <v>133</v>
      </c>
      <c r="AC1197" s="70" t="s">
        <v>130</v>
      </c>
      <c r="AD1197" s="3" t="n">
        <f aca="false">IF(K1197=0,1,0)</f>
        <v>0</v>
      </c>
      <c r="AE1197" s="76"/>
    </row>
    <row r="1198" customFormat="false" ht="14.25" hidden="false" customHeight="true" outlineLevel="0" collapsed="false">
      <c r="A1198" s="70" t="s">
        <v>130</v>
      </c>
      <c r="B1198" s="72" t="s">
        <v>111</v>
      </c>
      <c r="C1198" s="72" t="s">
        <v>2816</v>
      </c>
      <c r="D1198" s="72" t="n">
        <v>1000001468</v>
      </c>
      <c r="E1198" s="73" t="s">
        <v>2817</v>
      </c>
      <c r="F1198" s="74" t="n">
        <v>41940</v>
      </c>
      <c r="G1198" s="67" t="str">
        <f aca="false">IF(I1198&gt;0,"Targeted Dealer","-")</f>
        <v>Targeted Dealer</v>
      </c>
      <c r="H1198" s="67"/>
      <c r="I1198" s="68" t="n">
        <v>315</v>
      </c>
      <c r="J1198" s="68" t="n">
        <f aca="false">I1198/$J$1*($J$1-$E$1)</f>
        <v>294</v>
      </c>
      <c r="K1198" s="69" t="n">
        <v>250</v>
      </c>
      <c r="L1198" s="69" t="n">
        <f aca="false">I1198-K1198</f>
        <v>65</v>
      </c>
      <c r="M1198" s="69" t="n">
        <f aca="false">IFERROR((K1198/J1198%),"-")</f>
        <v>85.0340136054422</v>
      </c>
      <c r="N1198" s="97" t="n">
        <v>175</v>
      </c>
      <c r="O1198" s="98" t="str">
        <f aca="false">IF(F1198&lt;=$P$2,"Mar","")</f>
        <v>Mar</v>
      </c>
      <c r="P1198" s="97" t="n">
        <f aca="false">N1198</f>
        <v>175</v>
      </c>
      <c r="Q1198" s="99" t="n">
        <f aca="false">K1198-P1198</f>
        <v>75</v>
      </c>
      <c r="R1198" s="98" t="n">
        <f aca="false">IFERROR(IF(O1198="Mar",(K1198/P1198-1))," ")</f>
        <v>0.428571428571429</v>
      </c>
      <c r="S1198" s="100" t="str">
        <f aca="false">IF(N1198&gt;0,IF(O1198="","-",IF(R1198&lt;0%,"DEGROWTH","GROWTH")))</f>
        <v>GROWTH</v>
      </c>
      <c r="T1198" s="69" t="n">
        <v>345</v>
      </c>
      <c r="U1198" s="101" t="str">
        <f aca="false">IF(F1198&lt;=$V$2,"Apr","")</f>
        <v>Apr</v>
      </c>
      <c r="V1198" s="97" t="n">
        <v>345</v>
      </c>
      <c r="W1198" s="102" t="n">
        <f aca="false">K1198-V1198</f>
        <v>-95</v>
      </c>
      <c r="X1198" s="103" t="n">
        <f aca="false">IFERROR(IF(U1198="Apr",(K1198/V1198-1)),0)</f>
        <v>-0.27536231884058</v>
      </c>
      <c r="Y1198" s="104" t="str">
        <f aca="false">IF(T1198&gt;0,IF(U1198="","-",IF(X1198&lt;0%,"DEGROWTH","GROWTH")))</f>
        <v>DEGROWTH</v>
      </c>
      <c r="Z1198" s="75" t="n">
        <v>0</v>
      </c>
      <c r="AA1198" s="70"/>
      <c r="AB1198" s="70" t="s">
        <v>133</v>
      </c>
      <c r="AC1198" s="70" t="s">
        <v>130</v>
      </c>
      <c r="AD1198" s="3" t="n">
        <f aca="false">IF(K1198=0,1,0)</f>
        <v>0</v>
      </c>
      <c r="AE1198" s="76"/>
    </row>
    <row r="1199" customFormat="false" ht="14.25" hidden="false" customHeight="true" outlineLevel="0" collapsed="false">
      <c r="A1199" s="70" t="s">
        <v>130</v>
      </c>
      <c r="B1199" s="72" t="s">
        <v>111</v>
      </c>
      <c r="C1199" s="72" t="s">
        <v>2818</v>
      </c>
      <c r="D1199" s="72" t="n">
        <v>1000001462</v>
      </c>
      <c r="E1199" s="73" t="s">
        <v>2819</v>
      </c>
      <c r="F1199" s="74" t="n">
        <v>41967</v>
      </c>
      <c r="G1199" s="67" t="str">
        <f aca="false">IF(I1199&gt;0,"Targeted Dealer","-")</f>
        <v>Targeted Dealer</v>
      </c>
      <c r="H1199" s="67"/>
      <c r="I1199" s="68" t="n">
        <v>100</v>
      </c>
      <c r="J1199" s="68" t="n">
        <f aca="false">I1199/$J$1*($J$1-$E$1)</f>
        <v>93.3333333333333</v>
      </c>
      <c r="K1199" s="69" t="n">
        <v>55</v>
      </c>
      <c r="L1199" s="69" t="n">
        <f aca="false">I1199-K1199</f>
        <v>45</v>
      </c>
      <c r="M1199" s="69" t="n">
        <f aca="false">IFERROR((K1199/J1199%),"-")</f>
        <v>58.9285714285714</v>
      </c>
      <c r="N1199" s="97" t="n">
        <v>0</v>
      </c>
      <c r="O1199" s="98" t="str">
        <f aca="false">IF(F1199&lt;=$P$2,"Mar","")</f>
        <v>Mar</v>
      </c>
      <c r="P1199" s="97" t="n">
        <f aca="false">N1199</f>
        <v>0</v>
      </c>
      <c r="Q1199" s="99" t="n">
        <f aca="false">K1199-P1199</f>
        <v>55</v>
      </c>
      <c r="R1199" s="98" t="str">
        <f aca="false">IFERROR(IF(O1199="Mar",(K1199/P1199-1))," ")</f>
        <v> </v>
      </c>
      <c r="S1199" s="105" t="b">
        <f aca="false">IF(N1199&gt;0,IF(O1199="","-",IF(R1199&lt;0%,"DEGROWTH","GROWTH")))</f>
        <v>0</v>
      </c>
      <c r="T1199" s="69" t="n">
        <v>90</v>
      </c>
      <c r="U1199" s="101" t="str">
        <f aca="false">IF(F1199&lt;=$V$2,"Apr","")</f>
        <v>Apr</v>
      </c>
      <c r="V1199" s="97" t="n">
        <v>90</v>
      </c>
      <c r="W1199" s="102" t="n">
        <f aca="false">K1199-V1199</f>
        <v>-35</v>
      </c>
      <c r="X1199" s="103" t="n">
        <f aca="false">IFERROR(IF(U1199="Apr",(K1199/V1199-1)),0)</f>
        <v>-0.388888888888889</v>
      </c>
      <c r="Y1199" s="104" t="str">
        <f aca="false">IF(T1199&gt;0,IF(U1199="","-",IF(X1199&lt;0%,"DEGROWTH","GROWTH")))</f>
        <v>DEGROWTH</v>
      </c>
      <c r="Z1199" s="75" t="n">
        <v>0</v>
      </c>
      <c r="AA1199" s="70"/>
      <c r="AB1199" s="70" t="s">
        <v>133</v>
      </c>
      <c r="AC1199" s="70" t="s">
        <v>130</v>
      </c>
      <c r="AD1199" s="3" t="n">
        <f aca="false">IF(K1199=0,1,0)</f>
        <v>0</v>
      </c>
      <c r="AE1199" s="76"/>
    </row>
    <row r="1200" customFormat="false" ht="14.25" hidden="false" customHeight="true" outlineLevel="0" collapsed="false">
      <c r="A1200" s="70" t="s">
        <v>130</v>
      </c>
      <c r="B1200" s="72" t="s">
        <v>111</v>
      </c>
      <c r="C1200" s="72" t="s">
        <v>2820</v>
      </c>
      <c r="D1200" s="72" t="n">
        <v>1000001469</v>
      </c>
      <c r="E1200" s="73" t="s">
        <v>2821</v>
      </c>
      <c r="F1200" s="74" t="n">
        <v>43600</v>
      </c>
      <c r="G1200" s="67" t="str">
        <f aca="false">IF(I1200&gt;0,"Targeted Dealer","-")</f>
        <v>Targeted Dealer</v>
      </c>
      <c r="H1200" s="67"/>
      <c r="I1200" s="68" t="n">
        <v>160</v>
      </c>
      <c r="J1200" s="68" t="n">
        <f aca="false">I1200/$J$1*($J$1-$E$1)</f>
        <v>149.333333333333</v>
      </c>
      <c r="K1200" s="69" t="n">
        <v>158</v>
      </c>
      <c r="L1200" s="69" t="n">
        <f aca="false">I1200-K1200</f>
        <v>2</v>
      </c>
      <c r="M1200" s="69" t="n">
        <f aca="false">IFERROR((K1200/J1200%),"-")</f>
        <v>105.803571428571</v>
      </c>
      <c r="N1200" s="97" t="n">
        <v>0</v>
      </c>
      <c r="O1200" s="98" t="str">
        <f aca="false">IF(F1200&lt;=$P$2,"Mar","")</f>
        <v>Mar</v>
      </c>
      <c r="P1200" s="97" t="n">
        <f aca="false">N1200</f>
        <v>0</v>
      </c>
      <c r="Q1200" s="99" t="n">
        <f aca="false">K1200-P1200</f>
        <v>158</v>
      </c>
      <c r="R1200" s="98" t="str">
        <f aca="false">IFERROR(IF(O1200="Mar",(K1200/P1200-1))," ")</f>
        <v> </v>
      </c>
      <c r="S1200" s="105" t="b">
        <f aca="false">IF(N1200&gt;0,IF(O1200="","-",IF(R1200&lt;0%,"DEGROWTH","GROWTH")))</f>
        <v>0</v>
      </c>
      <c r="T1200" s="69" t="n">
        <v>77</v>
      </c>
      <c r="U1200" s="101" t="str">
        <f aca="false">IF(F1200&lt;=$V$2,"Apr","")</f>
        <v>Apr</v>
      </c>
      <c r="V1200" s="97" t="n">
        <v>77</v>
      </c>
      <c r="W1200" s="102" t="n">
        <f aca="false">K1200-V1200</f>
        <v>81</v>
      </c>
      <c r="X1200" s="103" t="n">
        <f aca="false">IFERROR(IF(U1200="Apr",(K1200/V1200-1)),0)</f>
        <v>1.05194805194805</v>
      </c>
      <c r="Y1200" s="104" t="str">
        <f aca="false">IF(T1200&gt;0,IF(U1200="","-",IF(X1200&lt;0%,"DEGROWTH","GROWTH")))</f>
        <v>GROWTH</v>
      </c>
      <c r="Z1200" s="75" t="n">
        <v>0</v>
      </c>
      <c r="AA1200" s="70"/>
      <c r="AB1200" s="70" t="s">
        <v>133</v>
      </c>
      <c r="AC1200" s="70" t="s">
        <v>130</v>
      </c>
      <c r="AD1200" s="3" t="n">
        <f aca="false">IF(K1200=0,1,0)</f>
        <v>0</v>
      </c>
      <c r="AE1200" s="76"/>
    </row>
    <row r="1201" customFormat="false" ht="14.25" hidden="false" customHeight="true" outlineLevel="0" collapsed="false">
      <c r="A1201" s="70" t="s">
        <v>130</v>
      </c>
      <c r="B1201" s="72" t="s">
        <v>111</v>
      </c>
      <c r="C1201" s="72" t="s">
        <v>2822</v>
      </c>
      <c r="D1201" s="72" t="n">
        <v>1000001459</v>
      </c>
      <c r="E1201" s="73" t="s">
        <v>2823</v>
      </c>
      <c r="F1201" s="74" t="n">
        <v>43686</v>
      </c>
      <c r="G1201" s="67" t="str">
        <f aca="false">IF(I1201&gt;0,"Targeted Dealer","-")</f>
        <v>Targeted Dealer</v>
      </c>
      <c r="H1201" s="67"/>
      <c r="I1201" s="68" t="n">
        <v>25</v>
      </c>
      <c r="J1201" s="68" t="n">
        <f aca="false">I1201/$J$1*($J$1-$E$1)</f>
        <v>23.3333333333333</v>
      </c>
      <c r="K1201" s="69" t="n">
        <v>0</v>
      </c>
      <c r="L1201" s="69" t="n">
        <f aca="false">I1201-K1201</f>
        <v>25</v>
      </c>
      <c r="M1201" s="69" t="n">
        <f aca="false">IFERROR((K1201/J1201%),"-")</f>
        <v>0</v>
      </c>
      <c r="N1201" s="97" t="n">
        <v>0</v>
      </c>
      <c r="O1201" s="98" t="str">
        <f aca="false">IF(F1201&lt;=$P$2,"Mar","")</f>
        <v>Mar</v>
      </c>
      <c r="P1201" s="97" t="n">
        <f aca="false">N1201</f>
        <v>0</v>
      </c>
      <c r="Q1201" s="99" t="n">
        <f aca="false">K1201-P1201</f>
        <v>0</v>
      </c>
      <c r="R1201" s="98" t="str">
        <f aca="false">IFERROR(IF(O1201="Mar",(K1201/P1201-1))," ")</f>
        <v> </v>
      </c>
      <c r="S1201" s="105" t="b">
        <f aca="false">IF(N1201&gt;0,IF(O1201="","-",IF(R1201&lt;0%,"DEGROWTH","GROWTH")))</f>
        <v>0</v>
      </c>
      <c r="T1201" s="69" t="n">
        <v>0</v>
      </c>
      <c r="U1201" s="101" t="str">
        <f aca="false">IF(F1201&lt;=$V$2,"Apr","")</f>
        <v>Apr</v>
      </c>
      <c r="V1201" s="97" t="n">
        <v>0</v>
      </c>
      <c r="W1201" s="102" t="n">
        <f aca="false">K1201-V1201</f>
        <v>0</v>
      </c>
      <c r="X1201" s="103" t="n">
        <f aca="false">IFERROR(IF(U1201="Apr",(K1201/V1201-1)),0)</f>
        <v>0</v>
      </c>
      <c r="Y1201" s="106" t="b">
        <f aca="false">IF(T1201&gt;0,IF(U1201="","-",IF(X1201&lt;0%,"DEGROWTH","GROWTH")))</f>
        <v>0</v>
      </c>
      <c r="Z1201" s="75" t="n">
        <v>0</v>
      </c>
      <c r="AA1201" s="70"/>
      <c r="AB1201" s="70" t="s">
        <v>133</v>
      </c>
      <c r="AC1201" s="70" t="s">
        <v>130</v>
      </c>
      <c r="AD1201" s="3" t="n">
        <f aca="false">IF(K1201=0,1,0)</f>
        <v>1</v>
      </c>
      <c r="AE1201" s="76"/>
    </row>
    <row r="1202" customFormat="false" ht="14.25" hidden="false" customHeight="true" outlineLevel="0" collapsed="false">
      <c r="A1202" s="70" t="s">
        <v>130</v>
      </c>
      <c r="B1202" s="72" t="s">
        <v>111</v>
      </c>
      <c r="C1202" s="72" t="s">
        <v>2824</v>
      </c>
      <c r="D1202" s="72" t="n">
        <v>1000001195</v>
      </c>
      <c r="E1202" s="72" t="s">
        <v>2825</v>
      </c>
      <c r="F1202" s="74" t="n">
        <v>43804</v>
      </c>
      <c r="G1202" s="67" t="str">
        <f aca="false">IF(I1202&gt;0,"Targeted Dealer","-")</f>
        <v>Targeted Dealer</v>
      </c>
      <c r="H1202" s="67"/>
      <c r="I1202" s="68" t="n">
        <v>210</v>
      </c>
      <c r="J1202" s="68" t="n">
        <f aca="false">I1202/$J$1*($J$1-$E$1)</f>
        <v>196</v>
      </c>
      <c r="K1202" s="69" t="n">
        <v>145</v>
      </c>
      <c r="L1202" s="69" t="n">
        <f aca="false">I1202-K1202</f>
        <v>65</v>
      </c>
      <c r="M1202" s="69" t="n">
        <f aca="false">IFERROR((K1202/J1202%),"-")</f>
        <v>73.9795918367347</v>
      </c>
      <c r="N1202" s="97" t="n">
        <v>205</v>
      </c>
      <c r="O1202" s="98" t="str">
        <f aca="false">IF(F1202&lt;=$P$2,"Mar","")</f>
        <v>Mar</v>
      </c>
      <c r="P1202" s="97" t="n">
        <f aca="false">N1202</f>
        <v>205</v>
      </c>
      <c r="Q1202" s="99" t="n">
        <f aca="false">K1202-P1202</f>
        <v>-60</v>
      </c>
      <c r="R1202" s="98" t="n">
        <f aca="false">IFERROR(IF(O1202="Mar",(K1202/P1202-1))," ")</f>
        <v>-0.292682926829268</v>
      </c>
      <c r="S1202" s="100" t="str">
        <f aca="false">IF(N1202&gt;0,IF(O1202="","-",IF(R1202&lt;0%,"DEGROWTH","GROWTH")))</f>
        <v>DEGROWTH</v>
      </c>
      <c r="T1202" s="69" t="n">
        <v>190</v>
      </c>
      <c r="U1202" s="101" t="str">
        <f aca="false">IF(F1202&lt;=$V$2,"Apr","")</f>
        <v>Apr</v>
      </c>
      <c r="V1202" s="97" t="n">
        <v>190</v>
      </c>
      <c r="W1202" s="102" t="n">
        <f aca="false">K1202-V1202</f>
        <v>-45</v>
      </c>
      <c r="X1202" s="103" t="n">
        <f aca="false">IFERROR(IF(U1202="Apr",(K1202/V1202-1)),0)</f>
        <v>-0.236842105263158</v>
      </c>
      <c r="Y1202" s="104" t="str">
        <f aca="false">IF(T1202&gt;0,IF(U1202="","-",IF(X1202&lt;0%,"DEGROWTH","GROWTH")))</f>
        <v>DEGROWTH</v>
      </c>
      <c r="Z1202" s="75" t="n">
        <v>0</v>
      </c>
      <c r="AA1202" s="70"/>
      <c r="AB1202" s="70" t="s">
        <v>133</v>
      </c>
      <c r="AC1202" s="70" t="s">
        <v>130</v>
      </c>
      <c r="AD1202" s="3" t="n">
        <f aca="false">IF(K1202=0,1,0)</f>
        <v>0</v>
      </c>
      <c r="AE1202" s="76"/>
    </row>
    <row r="1203" customFormat="false" ht="14.25" hidden="false" customHeight="true" outlineLevel="0" collapsed="false">
      <c r="A1203" s="70" t="s">
        <v>130</v>
      </c>
      <c r="B1203" s="72" t="s">
        <v>111</v>
      </c>
      <c r="C1203" s="72" t="s">
        <v>2826</v>
      </c>
      <c r="D1203" s="72" t="n">
        <v>1000001465</v>
      </c>
      <c r="E1203" s="73" t="s">
        <v>2827</v>
      </c>
      <c r="F1203" s="74" t="n">
        <v>43867</v>
      </c>
      <c r="G1203" s="67" t="str">
        <f aca="false">IF(I1203&gt;0,"Targeted Dealer","-")</f>
        <v>Targeted Dealer</v>
      </c>
      <c r="H1203" s="67"/>
      <c r="I1203" s="68" t="n">
        <v>250</v>
      </c>
      <c r="J1203" s="68" t="n">
        <f aca="false">I1203/$J$1*($J$1-$E$1)</f>
        <v>233.333333333333</v>
      </c>
      <c r="K1203" s="69" t="n">
        <v>0</v>
      </c>
      <c r="L1203" s="69" t="n">
        <f aca="false">I1203-K1203</f>
        <v>250</v>
      </c>
      <c r="M1203" s="69" t="n">
        <f aca="false">IFERROR((K1203/J1203%),"-")</f>
        <v>0</v>
      </c>
      <c r="N1203" s="97" t="n">
        <v>270</v>
      </c>
      <c r="O1203" s="98" t="str">
        <f aca="false">IF(F1203&lt;=$P$2,"Mar","")</f>
        <v>Mar</v>
      </c>
      <c r="P1203" s="97" t="n">
        <f aca="false">N1203</f>
        <v>270</v>
      </c>
      <c r="Q1203" s="99" t="n">
        <f aca="false">K1203-P1203</f>
        <v>-270</v>
      </c>
      <c r="R1203" s="98" t="n">
        <f aca="false">IFERROR(IF(O1203="Mar",(K1203/P1203-1))," ")</f>
        <v>-1</v>
      </c>
      <c r="S1203" s="100" t="str">
        <f aca="false">IF(N1203&gt;0,IF(O1203="","-",IF(R1203&lt;0%,"DEGROWTH","GROWTH")))</f>
        <v>DEGROWTH</v>
      </c>
      <c r="T1203" s="69" t="n">
        <v>222.25</v>
      </c>
      <c r="U1203" s="101" t="str">
        <f aca="false">IF(F1203&lt;=$V$2,"Apr","")</f>
        <v>Apr</v>
      </c>
      <c r="V1203" s="97" t="n">
        <v>222.25</v>
      </c>
      <c r="W1203" s="102" t="n">
        <f aca="false">K1203-V1203</f>
        <v>-222.25</v>
      </c>
      <c r="X1203" s="103" t="n">
        <f aca="false">IFERROR(IF(U1203="Apr",(K1203/V1203-1)),0)</f>
        <v>-1</v>
      </c>
      <c r="Y1203" s="104" t="str">
        <f aca="false">IF(T1203&gt;0,IF(U1203="","-",IF(X1203&lt;0%,"DEGROWTH","GROWTH")))</f>
        <v>DEGROWTH</v>
      </c>
      <c r="Z1203" s="75" t="n">
        <v>0</v>
      </c>
      <c r="AA1203" s="70"/>
      <c r="AB1203" s="70" t="s">
        <v>133</v>
      </c>
      <c r="AC1203" s="70" t="s">
        <v>130</v>
      </c>
      <c r="AD1203" s="3" t="n">
        <f aca="false">IF(K1203=0,1,0)</f>
        <v>1</v>
      </c>
      <c r="AE1203" s="76"/>
    </row>
    <row r="1204" customFormat="false" ht="14.25" hidden="false" customHeight="true" outlineLevel="0" collapsed="false">
      <c r="A1204" s="70" t="s">
        <v>130</v>
      </c>
      <c r="B1204" s="72" t="s">
        <v>111</v>
      </c>
      <c r="C1204" s="72" t="s">
        <v>2828</v>
      </c>
      <c r="D1204" s="72" t="n">
        <v>1000002010</v>
      </c>
      <c r="E1204" s="73" t="s">
        <v>2829</v>
      </c>
      <c r="F1204" s="74" t="n">
        <v>44488</v>
      </c>
      <c r="G1204" s="67" t="str">
        <f aca="false">IF(I1204&gt;0,"Targeted Dealer","-")</f>
        <v>Targeted Dealer</v>
      </c>
      <c r="H1204" s="67"/>
      <c r="I1204" s="68" t="n">
        <v>60</v>
      </c>
      <c r="J1204" s="68" t="n">
        <f aca="false">I1204/$J$1*($J$1-$E$1)</f>
        <v>56</v>
      </c>
      <c r="K1204" s="69" t="n">
        <v>7.6</v>
      </c>
      <c r="L1204" s="69" t="n">
        <f aca="false">I1204-K1204</f>
        <v>52.4</v>
      </c>
      <c r="M1204" s="69" t="n">
        <f aca="false">IFERROR((K1204/J1204%),"-")</f>
        <v>13.5714285714286</v>
      </c>
      <c r="N1204" s="97" t="n">
        <v>45.5</v>
      </c>
      <c r="O1204" s="98" t="str">
        <f aca="false">IF(F1204&lt;=$P$2,"Mar","")</f>
        <v>Mar</v>
      </c>
      <c r="P1204" s="97" t="n">
        <f aca="false">N1204</f>
        <v>45.5</v>
      </c>
      <c r="Q1204" s="99" t="n">
        <f aca="false">K1204-P1204</f>
        <v>-37.9</v>
      </c>
      <c r="R1204" s="98" t="n">
        <f aca="false">IFERROR(IF(O1204="Mar",(K1204/P1204-1))," ")</f>
        <v>-0.832967032967033</v>
      </c>
      <c r="S1204" s="100" t="str">
        <f aca="false">IF(N1204&gt;0,IF(O1204="","-",IF(R1204&lt;0%,"DEGROWTH","GROWTH")))</f>
        <v>DEGROWTH</v>
      </c>
      <c r="T1204" s="69" t="n">
        <v>49</v>
      </c>
      <c r="U1204" s="101" t="str">
        <f aca="false">IF(F1204&lt;=$V$2,"Apr","")</f>
        <v>Apr</v>
      </c>
      <c r="V1204" s="97" t="n">
        <v>49</v>
      </c>
      <c r="W1204" s="102" t="n">
        <f aca="false">K1204-V1204</f>
        <v>-41.4</v>
      </c>
      <c r="X1204" s="103" t="n">
        <f aca="false">IFERROR(IF(U1204="Apr",(K1204/V1204-1)),0)</f>
        <v>-0.844897959183674</v>
      </c>
      <c r="Y1204" s="104" t="str">
        <f aca="false">IF(T1204&gt;0,IF(U1204="","-",IF(X1204&lt;0%,"DEGROWTH","GROWTH")))</f>
        <v>DEGROWTH</v>
      </c>
      <c r="Z1204" s="75" t="n">
        <v>0</v>
      </c>
      <c r="AA1204" s="70"/>
      <c r="AB1204" s="70" t="s">
        <v>133</v>
      </c>
      <c r="AC1204" s="70" t="s">
        <v>130</v>
      </c>
      <c r="AD1204" s="3" t="n">
        <f aca="false">IF(K1204=0,1,0)</f>
        <v>0</v>
      </c>
      <c r="AE1204" s="76"/>
    </row>
    <row r="1205" customFormat="false" ht="14.25" hidden="false" customHeight="true" outlineLevel="0" collapsed="false">
      <c r="A1205" s="70" t="s">
        <v>130</v>
      </c>
      <c r="B1205" s="72" t="s">
        <v>111</v>
      </c>
      <c r="C1205" s="72" t="s">
        <v>2830</v>
      </c>
      <c r="D1205" s="72" t="n">
        <v>1000002510</v>
      </c>
      <c r="E1205" s="73" t="s">
        <v>2831</v>
      </c>
      <c r="F1205" s="74" t="n">
        <v>44585</v>
      </c>
      <c r="G1205" s="67" t="str">
        <f aca="false">IF(I1205&gt;0,"Targeted Dealer","-")</f>
        <v>Targeted Dealer</v>
      </c>
      <c r="H1205" s="67"/>
      <c r="I1205" s="68" t="n">
        <v>100</v>
      </c>
      <c r="J1205" s="68" t="n">
        <f aca="false">I1205/$J$1*($J$1-$E$1)</f>
        <v>93.3333333333333</v>
      </c>
      <c r="K1205" s="69" t="n">
        <v>30</v>
      </c>
      <c r="L1205" s="69" t="n">
        <f aca="false">I1205-K1205</f>
        <v>70</v>
      </c>
      <c r="M1205" s="69" t="n">
        <f aca="false">IFERROR((K1205/J1205%),"-")</f>
        <v>32.1428571428571</v>
      </c>
      <c r="N1205" s="97" t="n">
        <v>160</v>
      </c>
      <c r="O1205" s="98" t="str">
        <f aca="false">IF(F1205&lt;=$P$2,"Mar","")</f>
        <v>Mar</v>
      </c>
      <c r="P1205" s="97" t="n">
        <f aca="false">N1205</f>
        <v>160</v>
      </c>
      <c r="Q1205" s="99" t="n">
        <f aca="false">K1205-P1205</f>
        <v>-130</v>
      </c>
      <c r="R1205" s="98" t="n">
        <f aca="false">IFERROR(IF(O1205="Mar",(K1205/P1205-1))," ")</f>
        <v>-0.8125</v>
      </c>
      <c r="S1205" s="100" t="str">
        <f aca="false">IF(N1205&gt;0,IF(O1205="","-",IF(R1205&lt;0%,"DEGROWTH","GROWTH")))</f>
        <v>DEGROWTH</v>
      </c>
      <c r="T1205" s="69" t="n">
        <v>90</v>
      </c>
      <c r="U1205" s="101" t="str">
        <f aca="false">IF(F1205&lt;=$V$2,"Apr","")</f>
        <v>Apr</v>
      </c>
      <c r="V1205" s="97" t="n">
        <v>90</v>
      </c>
      <c r="W1205" s="102" t="n">
        <f aca="false">K1205-V1205</f>
        <v>-60</v>
      </c>
      <c r="X1205" s="103" t="n">
        <f aca="false">IFERROR(IF(U1205="Apr",(K1205/V1205-1)),0)</f>
        <v>-0.666666666666667</v>
      </c>
      <c r="Y1205" s="104" t="str">
        <f aca="false">IF(T1205&gt;0,IF(U1205="","-",IF(X1205&lt;0%,"DEGROWTH","GROWTH")))</f>
        <v>DEGROWTH</v>
      </c>
      <c r="Z1205" s="75" t="n">
        <v>0</v>
      </c>
      <c r="AA1205" s="70"/>
      <c r="AB1205" s="70" t="s">
        <v>133</v>
      </c>
      <c r="AC1205" s="70" t="s">
        <v>130</v>
      </c>
      <c r="AD1205" s="3" t="n">
        <f aca="false">IF(K1205=0,1,0)</f>
        <v>0</v>
      </c>
      <c r="AE1205" s="76"/>
    </row>
    <row r="1206" customFormat="false" ht="14.25" hidden="false" customHeight="true" outlineLevel="0" collapsed="false">
      <c r="A1206" s="70" t="s">
        <v>130</v>
      </c>
      <c r="B1206" s="72" t="s">
        <v>111</v>
      </c>
      <c r="C1206" s="72" t="s">
        <v>2832</v>
      </c>
      <c r="D1206" s="72" t="n">
        <v>1000002773</v>
      </c>
      <c r="E1206" s="73" t="s">
        <v>2833</v>
      </c>
      <c r="F1206" s="74" t="n">
        <v>44692</v>
      </c>
      <c r="G1206" s="67" t="str">
        <f aca="false">IF(I1206&gt;0,"Targeted Dealer","-")</f>
        <v>Targeted Dealer</v>
      </c>
      <c r="H1206" s="67"/>
      <c r="I1206" s="68" t="n">
        <v>220</v>
      </c>
      <c r="J1206" s="68" t="n">
        <f aca="false">I1206/$J$1*($J$1-$E$1)</f>
        <v>205.333333333333</v>
      </c>
      <c r="K1206" s="69" t="n">
        <v>235</v>
      </c>
      <c r="L1206" s="69" t="n">
        <f aca="false">I1206-K1206</f>
        <v>-15</v>
      </c>
      <c r="M1206" s="69" t="n">
        <f aca="false">IFERROR((K1206/J1206%),"-")</f>
        <v>114.448051948052</v>
      </c>
      <c r="N1206" s="97" t="n">
        <v>223.5</v>
      </c>
      <c r="O1206" s="98" t="str">
        <f aca="false">IF(F1206&lt;=$P$2,"Mar","")</f>
        <v>Mar</v>
      </c>
      <c r="P1206" s="97" t="n">
        <f aca="false">N1206</f>
        <v>223.5</v>
      </c>
      <c r="Q1206" s="99" t="n">
        <f aca="false">K1206-P1206</f>
        <v>11.5</v>
      </c>
      <c r="R1206" s="98" t="n">
        <f aca="false">IFERROR(IF(O1206="Mar",(K1206/P1206-1))," ")</f>
        <v>0.051454138702461</v>
      </c>
      <c r="S1206" s="100" t="str">
        <f aca="false">IF(N1206&gt;0,IF(O1206="","-",IF(R1206&lt;0%,"DEGROWTH","GROWTH")))</f>
        <v>GROWTH</v>
      </c>
      <c r="T1206" s="69" t="n">
        <v>80</v>
      </c>
      <c r="U1206" s="101" t="str">
        <f aca="false">IF(F1206&lt;=$V$2,"Apr","")</f>
        <v>Apr</v>
      </c>
      <c r="V1206" s="97" t="n">
        <v>80</v>
      </c>
      <c r="W1206" s="102" t="n">
        <f aca="false">K1206-V1206</f>
        <v>155</v>
      </c>
      <c r="X1206" s="103" t="n">
        <f aca="false">IFERROR(IF(U1206="Apr",(K1206/V1206-1)),0)</f>
        <v>1.9375</v>
      </c>
      <c r="Y1206" s="104" t="str">
        <f aca="false">IF(T1206&gt;0,IF(U1206="","-",IF(X1206&lt;0%,"DEGROWTH","GROWTH")))</f>
        <v>GROWTH</v>
      </c>
      <c r="Z1206" s="75" t="n">
        <v>0</v>
      </c>
      <c r="AA1206" s="70"/>
      <c r="AB1206" s="70" t="s">
        <v>133</v>
      </c>
      <c r="AC1206" s="70" t="s">
        <v>130</v>
      </c>
      <c r="AD1206" s="3" t="n">
        <f aca="false">IF(K1206=0,1,0)</f>
        <v>0</v>
      </c>
      <c r="AE1206" s="76"/>
    </row>
    <row r="1207" customFormat="false" ht="14.25" hidden="false" customHeight="true" outlineLevel="0" collapsed="false">
      <c r="A1207" s="70" t="s">
        <v>130</v>
      </c>
      <c r="B1207" s="72" t="s">
        <v>111</v>
      </c>
      <c r="C1207" s="72" t="s">
        <v>2834</v>
      </c>
      <c r="D1207" s="72" t="n">
        <v>1000002866</v>
      </c>
      <c r="E1207" s="73" t="s">
        <v>2835</v>
      </c>
      <c r="F1207" s="74" t="n">
        <v>44767</v>
      </c>
      <c r="G1207" s="67" t="str">
        <f aca="false">IF(I1207&gt;0,"Targeted Dealer","-")</f>
        <v>Targeted Dealer</v>
      </c>
      <c r="H1207" s="67"/>
      <c r="I1207" s="68" t="n">
        <v>100</v>
      </c>
      <c r="J1207" s="68" t="n">
        <f aca="false">I1207/$J$1*($J$1-$E$1)</f>
        <v>93.3333333333333</v>
      </c>
      <c r="K1207" s="69" t="n">
        <v>90</v>
      </c>
      <c r="L1207" s="69" t="n">
        <f aca="false">I1207-K1207</f>
        <v>10</v>
      </c>
      <c r="M1207" s="69" t="n">
        <f aca="false">IFERROR((K1207/J1207%),"-")</f>
        <v>96.4285714285714</v>
      </c>
      <c r="N1207" s="97" t="n">
        <v>80</v>
      </c>
      <c r="O1207" s="98" t="str">
        <f aca="false">IF(F1207&lt;=$P$2,"Mar","")</f>
        <v>Mar</v>
      </c>
      <c r="P1207" s="97" t="n">
        <f aca="false">N1207</f>
        <v>80</v>
      </c>
      <c r="Q1207" s="99" t="n">
        <f aca="false">K1207-P1207</f>
        <v>10</v>
      </c>
      <c r="R1207" s="98" t="n">
        <f aca="false">IFERROR(IF(O1207="Mar",(K1207/P1207-1))," ")</f>
        <v>0.125</v>
      </c>
      <c r="S1207" s="100" t="str">
        <f aca="false">IF(N1207&gt;0,IF(O1207="","-",IF(R1207&lt;0%,"DEGROWTH","GROWTH")))</f>
        <v>GROWTH</v>
      </c>
      <c r="T1207" s="69" t="n">
        <v>25</v>
      </c>
      <c r="U1207" s="101" t="str">
        <f aca="false">IF(F1207&lt;=$V$2,"Apr","")</f>
        <v>Apr</v>
      </c>
      <c r="V1207" s="97" t="n">
        <v>25</v>
      </c>
      <c r="W1207" s="102" t="n">
        <f aca="false">K1207-V1207</f>
        <v>65</v>
      </c>
      <c r="X1207" s="103" t="n">
        <f aca="false">IFERROR(IF(U1207="Apr",(K1207/V1207-1)),0)</f>
        <v>2.6</v>
      </c>
      <c r="Y1207" s="104" t="str">
        <f aca="false">IF(T1207&gt;0,IF(U1207="","-",IF(X1207&lt;0%,"DEGROWTH","GROWTH")))</f>
        <v>GROWTH</v>
      </c>
      <c r="Z1207" s="75" t="n">
        <v>0</v>
      </c>
      <c r="AA1207" s="70"/>
      <c r="AB1207" s="70" t="s">
        <v>133</v>
      </c>
      <c r="AC1207" s="70" t="s">
        <v>130</v>
      </c>
      <c r="AD1207" s="3" t="n">
        <f aca="false">IF(K1207=0,1,0)</f>
        <v>0</v>
      </c>
      <c r="AE1207" s="76"/>
    </row>
    <row r="1208" customFormat="false" ht="14.25" hidden="false" customHeight="true" outlineLevel="0" collapsed="false">
      <c r="A1208" s="70" t="s">
        <v>130</v>
      </c>
      <c r="B1208" s="72" t="s">
        <v>111</v>
      </c>
      <c r="C1208" s="72" t="s">
        <v>2836</v>
      </c>
      <c r="D1208" s="72" t="n">
        <v>1000003392</v>
      </c>
      <c r="E1208" s="72" t="s">
        <v>2837</v>
      </c>
      <c r="F1208" s="74" t="n">
        <v>44981</v>
      </c>
      <c r="G1208" s="67" t="str">
        <f aca="false">IF(I1208&gt;0,"Targeted Dealer","-")</f>
        <v>Targeted Dealer</v>
      </c>
      <c r="H1208" s="67"/>
      <c r="I1208" s="68" t="n">
        <v>60</v>
      </c>
      <c r="J1208" s="68" t="n">
        <f aca="false">I1208/$J$1*($J$1-$E$1)</f>
        <v>56</v>
      </c>
      <c r="K1208" s="69" t="n">
        <v>66</v>
      </c>
      <c r="L1208" s="69" t="n">
        <f aca="false">I1208-K1208</f>
        <v>-6</v>
      </c>
      <c r="M1208" s="69" t="n">
        <f aca="false">IFERROR((K1208/J1208%),"-")</f>
        <v>117.857142857143</v>
      </c>
      <c r="N1208" s="97" t="n">
        <v>70</v>
      </c>
      <c r="O1208" s="98" t="str">
        <f aca="false">IF(F1208&lt;=$P$2,"Mar","")</f>
        <v>Mar</v>
      </c>
      <c r="P1208" s="97" t="n">
        <f aca="false">N1208</f>
        <v>70</v>
      </c>
      <c r="Q1208" s="99" t="n">
        <f aca="false">K1208-P1208</f>
        <v>-4</v>
      </c>
      <c r="R1208" s="98" t="n">
        <f aca="false">IFERROR(IF(O1208="Mar",(K1208/P1208-1))," ")</f>
        <v>-0.0571428571428572</v>
      </c>
      <c r="S1208" s="100" t="str">
        <f aca="false">IF(N1208&gt;0,IF(O1208="","-",IF(R1208&lt;0%,"DEGROWTH","GROWTH")))</f>
        <v>DEGROWTH</v>
      </c>
      <c r="T1208" s="69" t="n">
        <v>80</v>
      </c>
      <c r="U1208" s="101" t="str">
        <f aca="false">IF(F1208&lt;=$V$2,"Apr","")</f>
        <v>Apr</v>
      </c>
      <c r="V1208" s="97" t="n">
        <v>80</v>
      </c>
      <c r="W1208" s="102" t="n">
        <f aca="false">K1208-V1208</f>
        <v>-14</v>
      </c>
      <c r="X1208" s="103" t="n">
        <f aca="false">IFERROR(IF(U1208="Apr",(K1208/V1208-1)),0)</f>
        <v>-0.175</v>
      </c>
      <c r="Y1208" s="104" t="str">
        <f aca="false">IF(T1208&gt;0,IF(U1208="","-",IF(X1208&lt;0%,"DEGROWTH","GROWTH")))</f>
        <v>DEGROWTH</v>
      </c>
      <c r="Z1208" s="75" t="n">
        <v>0</v>
      </c>
      <c r="AA1208" s="70"/>
      <c r="AB1208" s="70" t="s">
        <v>133</v>
      </c>
      <c r="AC1208" s="70" t="s">
        <v>130</v>
      </c>
      <c r="AD1208" s="3" t="n">
        <f aca="false">IF(K1208=0,1,0)</f>
        <v>0</v>
      </c>
      <c r="AE1208" s="76"/>
    </row>
    <row r="1209" customFormat="false" ht="14.25" hidden="false" customHeight="true" outlineLevel="0" collapsed="false">
      <c r="A1209" s="70" t="s">
        <v>130</v>
      </c>
      <c r="B1209" s="72" t="s">
        <v>111</v>
      </c>
      <c r="C1209" s="72" t="s">
        <v>420</v>
      </c>
      <c r="D1209" s="72" t="n">
        <v>1000003462</v>
      </c>
      <c r="E1209" s="72" t="s">
        <v>421</v>
      </c>
      <c r="F1209" s="74" t="n">
        <v>45013</v>
      </c>
      <c r="G1209" s="67" t="str">
        <f aca="false">IF(I1209&gt;0,"Targeted Dealer","-")</f>
        <v>Targeted Dealer</v>
      </c>
      <c r="H1209" s="67"/>
      <c r="I1209" s="68" t="n">
        <v>100</v>
      </c>
      <c r="J1209" s="68" t="n">
        <f aca="false">I1209/$J$1*($J$1-$E$1)</f>
        <v>93.3333333333333</v>
      </c>
      <c r="K1209" s="69" t="n">
        <v>0</v>
      </c>
      <c r="L1209" s="69" t="n">
        <f aca="false">I1209-K1209</f>
        <v>100</v>
      </c>
      <c r="M1209" s="69" t="n">
        <f aca="false">IFERROR((K1209/J1209%),"-")</f>
        <v>0</v>
      </c>
      <c r="N1209" s="97" t="n">
        <v>25</v>
      </c>
      <c r="O1209" s="98" t="str">
        <f aca="false">IF(F1209&lt;=$P$2,"Mar","")</f>
        <v>Mar</v>
      </c>
      <c r="P1209" s="97" t="n">
        <f aca="false">N1209</f>
        <v>25</v>
      </c>
      <c r="Q1209" s="99" t="n">
        <f aca="false">K1209-P1209</f>
        <v>-25</v>
      </c>
      <c r="R1209" s="98" t="n">
        <f aca="false">IFERROR(IF(O1209="Mar",(K1209/P1209-1))," ")</f>
        <v>-1</v>
      </c>
      <c r="S1209" s="100" t="str">
        <f aca="false">IF(N1209&gt;0,IF(O1209="","-",IF(R1209&lt;0%,"DEGROWTH","GROWTH")))</f>
        <v>DEGROWTH</v>
      </c>
      <c r="T1209" s="69" t="n">
        <v>0</v>
      </c>
      <c r="U1209" s="101" t="str">
        <f aca="false">IF(F1209&lt;=$V$2,"Apr","")</f>
        <v>Apr</v>
      </c>
      <c r="V1209" s="97" t="n">
        <v>0</v>
      </c>
      <c r="W1209" s="102" t="n">
        <f aca="false">K1209-V1209</f>
        <v>0</v>
      </c>
      <c r="X1209" s="103" t="n">
        <f aca="false">IFERROR(IF(U1209="Apr",(K1209/V1209-1)),0)</f>
        <v>0</v>
      </c>
      <c r="Y1209" s="106" t="b">
        <f aca="false">IF(T1209&gt;0,IF(U1209="","-",IF(X1209&lt;0%,"DEGROWTH","GROWTH")))</f>
        <v>0</v>
      </c>
      <c r="Z1209" s="75" t="n">
        <v>0</v>
      </c>
      <c r="AA1209" s="70"/>
      <c r="AB1209" s="70" t="s">
        <v>133</v>
      </c>
      <c r="AC1209" s="70" t="s">
        <v>130</v>
      </c>
      <c r="AD1209" s="3" t="n">
        <f aca="false">IF(K1209=0,1,0)</f>
        <v>1</v>
      </c>
      <c r="AE1209" s="76"/>
    </row>
    <row r="1210" customFormat="false" ht="14.25" hidden="false" customHeight="true" outlineLevel="0" collapsed="false">
      <c r="A1210" s="70" t="s">
        <v>130</v>
      </c>
      <c r="B1210" s="72" t="s">
        <v>111</v>
      </c>
      <c r="C1210" s="72" t="s">
        <v>2838</v>
      </c>
      <c r="D1210" s="72" t="n">
        <v>1000003606</v>
      </c>
      <c r="E1210" s="72" t="s">
        <v>2839</v>
      </c>
      <c r="F1210" s="74" t="n">
        <v>45090</v>
      </c>
      <c r="G1210" s="67" t="str">
        <f aca="false">IF(I1210&gt;0,"Targeted Dealer","-")</f>
        <v>Targeted Dealer</v>
      </c>
      <c r="H1210" s="67"/>
      <c r="I1210" s="68" t="n">
        <v>70</v>
      </c>
      <c r="J1210" s="68" t="n">
        <f aca="false">I1210/$J$1*($J$1-$E$1)</f>
        <v>65.3333333333333</v>
      </c>
      <c r="K1210" s="69" t="n">
        <v>55</v>
      </c>
      <c r="L1210" s="69" t="n">
        <f aca="false">I1210-K1210</f>
        <v>15</v>
      </c>
      <c r="M1210" s="69" t="n">
        <f aca="false">IFERROR((K1210/J1210%),"-")</f>
        <v>84.1836734693877</v>
      </c>
      <c r="N1210" s="97" t="n">
        <v>0</v>
      </c>
      <c r="O1210" s="98" t="str">
        <f aca="false">IF(F1210&lt;=$P$2,"Mar","")</f>
        <v>Mar</v>
      </c>
      <c r="P1210" s="97" t="n">
        <f aca="false">N1210</f>
        <v>0</v>
      </c>
      <c r="Q1210" s="99" t="n">
        <f aca="false">K1210-P1210</f>
        <v>55</v>
      </c>
      <c r="R1210" s="98" t="str">
        <f aca="false">IFERROR(IF(O1210="Mar",(K1210/P1210-1))," ")</f>
        <v> </v>
      </c>
      <c r="S1210" s="105" t="b">
        <f aca="false">IF(N1210&gt;0,IF(O1210="","-",IF(R1210&lt;0%,"DEGROWTH","GROWTH")))</f>
        <v>0</v>
      </c>
      <c r="T1210" s="69" t="n">
        <v>25</v>
      </c>
      <c r="U1210" s="101" t="str">
        <f aca="false">IF(F1210&lt;=$V$2,"Apr","")</f>
        <v>Apr</v>
      </c>
      <c r="V1210" s="97" t="n">
        <v>25</v>
      </c>
      <c r="W1210" s="102" t="n">
        <f aca="false">K1210-V1210</f>
        <v>30</v>
      </c>
      <c r="X1210" s="103" t="n">
        <f aca="false">IFERROR(IF(U1210="Apr",(K1210/V1210-1)),0)</f>
        <v>1.2</v>
      </c>
      <c r="Y1210" s="104" t="str">
        <f aca="false">IF(T1210&gt;0,IF(U1210="","-",IF(X1210&lt;0%,"DEGROWTH","GROWTH")))</f>
        <v>GROWTH</v>
      </c>
      <c r="Z1210" s="75" t="n">
        <v>0</v>
      </c>
      <c r="AA1210" s="70"/>
      <c r="AB1210" s="70" t="s">
        <v>133</v>
      </c>
      <c r="AC1210" s="70" t="s">
        <v>130</v>
      </c>
      <c r="AD1210" s="3" t="n">
        <f aca="false">IF(K1210=0,1,0)</f>
        <v>0</v>
      </c>
      <c r="AE1210" s="76"/>
    </row>
    <row r="1211" customFormat="false" ht="14.25" hidden="false" customHeight="true" outlineLevel="0" collapsed="false">
      <c r="A1211" s="70" t="s">
        <v>130</v>
      </c>
      <c r="B1211" s="79" t="s">
        <v>111</v>
      </c>
      <c r="C1211" s="79" t="s">
        <v>2840</v>
      </c>
      <c r="D1211" s="79" t="n">
        <v>1000003921</v>
      </c>
      <c r="E1211" s="79" t="s">
        <v>2841</v>
      </c>
      <c r="F1211" s="74" t="n">
        <v>45409</v>
      </c>
      <c r="G1211" s="67" t="str">
        <f aca="false">IF(I1211&gt;0,"Targeted Dealer","-")</f>
        <v>Targeted Dealer</v>
      </c>
      <c r="H1211" s="67"/>
      <c r="I1211" s="68" t="n">
        <v>600</v>
      </c>
      <c r="J1211" s="68" t="n">
        <f aca="false">I1211/$J$1*($J$1-$E$1)</f>
        <v>560</v>
      </c>
      <c r="K1211" s="69" t="n">
        <v>585</v>
      </c>
      <c r="L1211" s="69" t="n">
        <f aca="false">I1211-K1211</f>
        <v>15</v>
      </c>
      <c r="M1211" s="69" t="n">
        <f aca="false">IFERROR((K1211/J1211%),"-")</f>
        <v>104.464285714286</v>
      </c>
      <c r="N1211" s="97" t="n">
        <v>416.5</v>
      </c>
      <c r="O1211" s="98" t="str">
        <f aca="false">IF(F1211&lt;=$P$2,"Mar","")</f>
        <v>Mar</v>
      </c>
      <c r="P1211" s="97" t="n">
        <f aca="false">N1211</f>
        <v>416.5</v>
      </c>
      <c r="Q1211" s="99" t="n">
        <f aca="false">K1211-P1211</f>
        <v>168.5</v>
      </c>
      <c r="R1211" s="98" t="n">
        <f aca="false">IFERROR(IF(O1211="Mar",(K1211/P1211-1))," ")</f>
        <v>0.404561824729892</v>
      </c>
      <c r="S1211" s="100" t="str">
        <f aca="false">IF(N1211&gt;0,IF(O1211="","-",IF(R1211&lt;0%,"DEGROWTH","GROWTH")))</f>
        <v>GROWTH</v>
      </c>
      <c r="T1211" s="69" t="n">
        <v>560</v>
      </c>
      <c r="U1211" s="101" t="str">
        <f aca="false">IF(F1211&lt;=$V$2,"Apr","")</f>
        <v>Apr</v>
      </c>
      <c r="V1211" s="97" t="n">
        <v>560</v>
      </c>
      <c r="W1211" s="102" t="n">
        <f aca="false">K1211-V1211</f>
        <v>25</v>
      </c>
      <c r="X1211" s="103" t="n">
        <f aca="false">IFERROR(IF(U1211="Apr",(K1211/V1211-1)),0)</f>
        <v>0.0446428571428572</v>
      </c>
      <c r="Y1211" s="104" t="str">
        <f aca="false">IF(T1211&gt;0,IF(U1211="","-",IF(X1211&lt;0%,"DEGROWTH","GROWTH")))</f>
        <v>GROWTH</v>
      </c>
      <c r="Z1211" s="75" t="n">
        <v>0</v>
      </c>
      <c r="AA1211" s="70"/>
      <c r="AB1211" s="70" t="s">
        <v>133</v>
      </c>
      <c r="AC1211" s="70" t="s">
        <v>130</v>
      </c>
      <c r="AD1211" s="3" t="n">
        <f aca="false">IF(K1211=0,1,0)</f>
        <v>0</v>
      </c>
      <c r="AE1211" s="76"/>
    </row>
    <row r="1212" customFormat="false" ht="14.25" hidden="false" customHeight="true" outlineLevel="0" collapsed="false">
      <c r="A1212" s="70" t="s">
        <v>130</v>
      </c>
      <c r="B1212" s="72" t="s">
        <v>113</v>
      </c>
      <c r="C1212" s="72" t="s">
        <v>2842</v>
      </c>
      <c r="D1212" s="72" t="n">
        <v>1000001712</v>
      </c>
      <c r="E1212" s="73" t="s">
        <v>2843</v>
      </c>
      <c r="F1212" s="74" t="n">
        <v>41302</v>
      </c>
      <c r="G1212" s="67" t="str">
        <f aca="false">IF(I1212&gt;0,"Targeted Dealer","-")</f>
        <v>Targeted Dealer</v>
      </c>
      <c r="H1212" s="67"/>
      <c r="I1212" s="68" t="n">
        <v>350</v>
      </c>
      <c r="J1212" s="68" t="n">
        <f aca="false">I1212/$J$1*($J$1-$E$1)</f>
        <v>326.666666666667</v>
      </c>
      <c r="K1212" s="69" t="n">
        <v>241</v>
      </c>
      <c r="L1212" s="69" t="n">
        <f aca="false">I1212-K1212</f>
        <v>109</v>
      </c>
      <c r="M1212" s="69" t="n">
        <f aca="false">IFERROR((K1212/J1212%),"-")</f>
        <v>73.7755102040816</v>
      </c>
      <c r="N1212" s="97" t="n">
        <v>290.5</v>
      </c>
      <c r="O1212" s="98" t="str">
        <f aca="false">IF(F1212&lt;=$P$2,"Mar","")</f>
        <v>Mar</v>
      </c>
      <c r="P1212" s="97" t="n">
        <f aca="false">N1212</f>
        <v>290.5</v>
      </c>
      <c r="Q1212" s="99" t="n">
        <f aca="false">K1212-P1212</f>
        <v>-49.5</v>
      </c>
      <c r="R1212" s="98" t="n">
        <f aca="false">IFERROR(IF(O1212="Mar",(K1212/P1212-1))," ")</f>
        <v>-0.17039586919105</v>
      </c>
      <c r="S1212" s="100" t="str">
        <f aca="false">IF(N1212&gt;0,IF(O1212="","-",IF(R1212&lt;0%,"DEGROWTH","GROWTH")))</f>
        <v>DEGROWTH</v>
      </c>
      <c r="T1212" s="69" t="n">
        <v>498.5</v>
      </c>
      <c r="U1212" s="101" t="str">
        <f aca="false">IF(F1212&lt;=$V$2,"Apr","")</f>
        <v>Apr</v>
      </c>
      <c r="V1212" s="97" t="n">
        <v>498.5</v>
      </c>
      <c r="W1212" s="102" t="n">
        <f aca="false">K1212-V1212</f>
        <v>-257.5</v>
      </c>
      <c r="X1212" s="103" t="n">
        <f aca="false">IFERROR(IF(U1212="Apr",(K1212/V1212-1)),0)</f>
        <v>-0.516549648946841</v>
      </c>
      <c r="Y1212" s="104" t="str">
        <f aca="false">IF(T1212&gt;0,IF(U1212="","-",IF(X1212&lt;0%,"DEGROWTH","GROWTH")))</f>
        <v>DEGROWTH</v>
      </c>
      <c r="Z1212" s="75" t="n">
        <v>0</v>
      </c>
      <c r="AA1212" s="70"/>
      <c r="AB1212" s="70" t="s">
        <v>133</v>
      </c>
      <c r="AC1212" s="70" t="s">
        <v>130</v>
      </c>
      <c r="AD1212" s="3" t="n">
        <f aca="false">IF(K1212=0,1,0)</f>
        <v>0</v>
      </c>
      <c r="AE1212" s="76"/>
    </row>
    <row r="1213" customFormat="false" ht="14.25" hidden="false" customHeight="true" outlineLevel="0" collapsed="false">
      <c r="A1213" s="70" t="s">
        <v>130</v>
      </c>
      <c r="B1213" s="72" t="s">
        <v>113</v>
      </c>
      <c r="C1213" s="72" t="s">
        <v>2844</v>
      </c>
      <c r="D1213" s="72" t="n">
        <v>1000001734</v>
      </c>
      <c r="E1213" s="73" t="s">
        <v>2845</v>
      </c>
      <c r="F1213" s="74" t="n">
        <v>41493</v>
      </c>
      <c r="G1213" s="67" t="str">
        <f aca="false">IF(I1213&gt;0,"Targeted Dealer","-")</f>
        <v>Targeted Dealer</v>
      </c>
      <c r="H1213" s="67"/>
      <c r="I1213" s="68" t="n">
        <v>550</v>
      </c>
      <c r="J1213" s="68" t="n">
        <f aca="false">I1213/$J$1*($J$1-$E$1)</f>
        <v>513.333333333333</v>
      </c>
      <c r="K1213" s="69" t="n">
        <v>581.5</v>
      </c>
      <c r="L1213" s="69" t="n">
        <f aca="false">I1213-K1213</f>
        <v>-31.5</v>
      </c>
      <c r="M1213" s="69" t="n">
        <f aca="false">IFERROR((K1213/J1213%),"-")</f>
        <v>113.279220779221</v>
      </c>
      <c r="N1213" s="97" t="n">
        <v>703.25</v>
      </c>
      <c r="O1213" s="98" t="str">
        <f aca="false">IF(F1213&lt;=$P$2,"Mar","")</f>
        <v>Mar</v>
      </c>
      <c r="P1213" s="97" t="n">
        <f aca="false">N1213</f>
        <v>703.25</v>
      </c>
      <c r="Q1213" s="99" t="n">
        <f aca="false">K1213-P1213</f>
        <v>-121.75</v>
      </c>
      <c r="R1213" s="98" t="n">
        <f aca="false">IFERROR(IF(O1213="Mar",(K1213/P1213-1))," ")</f>
        <v>-0.173124777817277</v>
      </c>
      <c r="S1213" s="100" t="str">
        <f aca="false">IF(N1213&gt;0,IF(O1213="","-",IF(R1213&lt;0%,"DEGROWTH","GROWTH")))</f>
        <v>DEGROWTH</v>
      </c>
      <c r="T1213" s="69" t="n">
        <v>488.5</v>
      </c>
      <c r="U1213" s="101" t="str">
        <f aca="false">IF(F1213&lt;=$V$2,"Apr","")</f>
        <v>Apr</v>
      </c>
      <c r="V1213" s="97" t="n">
        <v>488.5</v>
      </c>
      <c r="W1213" s="102" t="n">
        <f aca="false">K1213-V1213</f>
        <v>93</v>
      </c>
      <c r="X1213" s="103" t="n">
        <f aca="false">IFERROR(IF(U1213="Apr",(K1213/V1213-1)),0)</f>
        <v>0.190378710337769</v>
      </c>
      <c r="Y1213" s="104" t="str">
        <f aca="false">IF(T1213&gt;0,IF(U1213="","-",IF(X1213&lt;0%,"DEGROWTH","GROWTH")))</f>
        <v>GROWTH</v>
      </c>
      <c r="Z1213" s="75" t="n">
        <v>0</v>
      </c>
      <c r="AA1213" s="70"/>
      <c r="AB1213" s="70" t="s">
        <v>133</v>
      </c>
      <c r="AC1213" s="70" t="s">
        <v>130</v>
      </c>
      <c r="AD1213" s="3" t="n">
        <f aca="false">IF(K1213=0,1,0)</f>
        <v>0</v>
      </c>
      <c r="AE1213" s="76"/>
    </row>
    <row r="1214" customFormat="false" ht="14.25" hidden="false" customHeight="true" outlineLevel="0" collapsed="false">
      <c r="A1214" s="70" t="s">
        <v>130</v>
      </c>
      <c r="B1214" s="72" t="s">
        <v>113</v>
      </c>
      <c r="C1214" s="72" t="s">
        <v>2846</v>
      </c>
      <c r="D1214" s="72" t="n">
        <v>1000001735</v>
      </c>
      <c r="E1214" s="73" t="s">
        <v>2847</v>
      </c>
      <c r="F1214" s="74" t="n">
        <v>41523</v>
      </c>
      <c r="G1214" s="67" t="str">
        <f aca="false">IF(I1214&gt;0,"Targeted Dealer","-")</f>
        <v>Targeted Dealer</v>
      </c>
      <c r="H1214" s="67"/>
      <c r="I1214" s="68" t="n">
        <v>400</v>
      </c>
      <c r="J1214" s="68" t="n">
        <f aca="false">I1214/$J$1*($J$1-$E$1)</f>
        <v>373.333333333333</v>
      </c>
      <c r="K1214" s="69" t="n">
        <v>374.95</v>
      </c>
      <c r="L1214" s="69" t="n">
        <f aca="false">I1214-K1214</f>
        <v>25.05</v>
      </c>
      <c r="M1214" s="69" t="n">
        <f aca="false">IFERROR((K1214/J1214%),"-")</f>
        <v>100.433035714286</v>
      </c>
      <c r="N1214" s="97" t="n">
        <v>270</v>
      </c>
      <c r="O1214" s="98" t="str">
        <f aca="false">IF(F1214&lt;=$P$2,"Mar","")</f>
        <v>Mar</v>
      </c>
      <c r="P1214" s="97" t="n">
        <f aca="false">N1214</f>
        <v>270</v>
      </c>
      <c r="Q1214" s="99" t="n">
        <f aca="false">K1214-P1214</f>
        <v>104.95</v>
      </c>
      <c r="R1214" s="98" t="n">
        <f aca="false">IFERROR(IF(O1214="Mar",(K1214/P1214-1))," ")</f>
        <v>0.388703703703704</v>
      </c>
      <c r="S1214" s="100" t="str">
        <f aca="false">IF(N1214&gt;0,IF(O1214="","-",IF(R1214&lt;0%,"DEGROWTH","GROWTH")))</f>
        <v>GROWTH</v>
      </c>
      <c r="T1214" s="69" t="n">
        <v>310</v>
      </c>
      <c r="U1214" s="101" t="str">
        <f aca="false">IF(F1214&lt;=$V$2,"Apr","")</f>
        <v>Apr</v>
      </c>
      <c r="V1214" s="97" t="n">
        <v>310</v>
      </c>
      <c r="W1214" s="102" t="n">
        <f aca="false">K1214-V1214</f>
        <v>64.95</v>
      </c>
      <c r="X1214" s="103" t="n">
        <f aca="false">IFERROR(IF(U1214="Apr",(K1214/V1214-1)),0)</f>
        <v>0.209516129032258</v>
      </c>
      <c r="Y1214" s="104" t="str">
        <f aca="false">IF(T1214&gt;0,IF(U1214="","-",IF(X1214&lt;0%,"DEGROWTH","GROWTH")))</f>
        <v>GROWTH</v>
      </c>
      <c r="Z1214" s="75" t="n">
        <v>0</v>
      </c>
      <c r="AA1214" s="70"/>
      <c r="AB1214" s="70" t="s">
        <v>133</v>
      </c>
      <c r="AC1214" s="70" t="s">
        <v>130</v>
      </c>
      <c r="AD1214" s="3" t="n">
        <f aca="false">IF(K1214=0,1,0)</f>
        <v>0</v>
      </c>
      <c r="AE1214" s="76"/>
    </row>
    <row r="1215" customFormat="false" ht="14.25" hidden="false" customHeight="true" outlineLevel="0" collapsed="false">
      <c r="A1215" s="70" t="s">
        <v>130</v>
      </c>
      <c r="B1215" s="72" t="s">
        <v>113</v>
      </c>
      <c r="C1215" s="72" t="s">
        <v>2848</v>
      </c>
      <c r="D1215" s="72" t="n">
        <v>1000001736</v>
      </c>
      <c r="E1215" s="73" t="s">
        <v>2849</v>
      </c>
      <c r="F1215" s="74" t="n">
        <v>41676</v>
      </c>
      <c r="G1215" s="67" t="str">
        <f aca="false">IF(I1215&gt;0,"Targeted Dealer","-")</f>
        <v>Targeted Dealer</v>
      </c>
      <c r="H1215" s="67"/>
      <c r="I1215" s="68" t="n">
        <v>50</v>
      </c>
      <c r="J1215" s="68" t="n">
        <f aca="false">I1215/$J$1*($J$1-$E$1)</f>
        <v>46.6666666666667</v>
      </c>
      <c r="K1215" s="69" t="n">
        <v>30</v>
      </c>
      <c r="L1215" s="69" t="n">
        <f aca="false">I1215-K1215</f>
        <v>20</v>
      </c>
      <c r="M1215" s="69" t="n">
        <f aca="false">IFERROR((K1215/J1215%),"-")</f>
        <v>64.2857142857143</v>
      </c>
      <c r="N1215" s="97" t="n">
        <v>60</v>
      </c>
      <c r="O1215" s="98" t="str">
        <f aca="false">IF(F1215&lt;=$P$2,"Mar","")</f>
        <v>Mar</v>
      </c>
      <c r="P1215" s="97" t="n">
        <f aca="false">N1215</f>
        <v>60</v>
      </c>
      <c r="Q1215" s="99" t="n">
        <f aca="false">K1215-P1215</f>
        <v>-30</v>
      </c>
      <c r="R1215" s="98" t="n">
        <f aca="false">IFERROR(IF(O1215="Mar",(K1215/P1215-1))," ")</f>
        <v>-0.5</v>
      </c>
      <c r="S1215" s="100" t="str">
        <f aca="false">IF(N1215&gt;0,IF(O1215="","-",IF(R1215&lt;0%,"DEGROWTH","GROWTH")))</f>
        <v>DEGROWTH</v>
      </c>
      <c r="T1215" s="69" t="n">
        <v>0</v>
      </c>
      <c r="U1215" s="101" t="str">
        <f aca="false">IF(F1215&lt;=$V$2,"Apr","")</f>
        <v>Apr</v>
      </c>
      <c r="V1215" s="97" t="n">
        <v>0</v>
      </c>
      <c r="W1215" s="102" t="n">
        <f aca="false">K1215-V1215</f>
        <v>30</v>
      </c>
      <c r="X1215" s="103" t="n">
        <f aca="false">IFERROR(IF(U1215="Apr",(K1215/V1215-1)),0)</f>
        <v>0</v>
      </c>
      <c r="Y1215" s="106" t="b">
        <f aca="false">IF(T1215&gt;0,IF(U1215="","-",IF(X1215&lt;0%,"DEGROWTH","GROWTH")))</f>
        <v>0</v>
      </c>
      <c r="Z1215" s="75" t="n">
        <v>0</v>
      </c>
      <c r="AA1215" s="70"/>
      <c r="AB1215" s="70" t="s">
        <v>133</v>
      </c>
      <c r="AC1215" s="70" t="s">
        <v>130</v>
      </c>
      <c r="AD1215" s="3" t="n">
        <f aca="false">IF(K1215=0,1,0)</f>
        <v>0</v>
      </c>
      <c r="AE1215" s="76"/>
    </row>
    <row r="1216" customFormat="false" ht="14.25" hidden="false" customHeight="true" outlineLevel="0" collapsed="false">
      <c r="A1216" s="70" t="s">
        <v>130</v>
      </c>
      <c r="B1216" s="72" t="s">
        <v>113</v>
      </c>
      <c r="C1216" s="72" t="s">
        <v>422</v>
      </c>
      <c r="D1216" s="72" t="n">
        <v>1000001718</v>
      </c>
      <c r="E1216" s="73" t="s">
        <v>423</v>
      </c>
      <c r="F1216" s="74" t="n">
        <v>42124</v>
      </c>
      <c r="G1216" s="67" t="str">
        <f aca="false">IF(I1216&gt;0,"Targeted Dealer","-")</f>
        <v>Targeted Dealer</v>
      </c>
      <c r="H1216" s="67"/>
      <c r="I1216" s="68" t="n">
        <v>50</v>
      </c>
      <c r="J1216" s="68" t="n">
        <f aca="false">I1216/$J$1*($J$1-$E$1)</f>
        <v>46.6666666666667</v>
      </c>
      <c r="K1216" s="69" t="n">
        <v>12</v>
      </c>
      <c r="L1216" s="69" t="n">
        <f aca="false">I1216-K1216</f>
        <v>38</v>
      </c>
      <c r="M1216" s="69" t="n">
        <f aca="false">IFERROR((K1216/J1216%),"-")</f>
        <v>25.7142857142857</v>
      </c>
      <c r="N1216" s="97" t="n">
        <v>12</v>
      </c>
      <c r="O1216" s="98" t="str">
        <f aca="false">IF(F1216&lt;=$P$2,"Mar","")</f>
        <v>Mar</v>
      </c>
      <c r="P1216" s="97" t="n">
        <f aca="false">N1216</f>
        <v>12</v>
      </c>
      <c r="Q1216" s="99" t="n">
        <f aca="false">K1216-P1216</f>
        <v>0</v>
      </c>
      <c r="R1216" s="98" t="n">
        <f aca="false">IFERROR(IF(O1216="Mar",(K1216/P1216-1))," ")</f>
        <v>0</v>
      </c>
      <c r="S1216" s="100" t="str">
        <f aca="false">IF(N1216&gt;0,IF(O1216="","-",IF(R1216&lt;0%,"DEGROWTH","GROWTH")))</f>
        <v>GROWTH</v>
      </c>
      <c r="T1216" s="69" t="n">
        <v>95</v>
      </c>
      <c r="U1216" s="101" t="str">
        <f aca="false">IF(F1216&lt;=$V$2,"Apr","")</f>
        <v>Apr</v>
      </c>
      <c r="V1216" s="97" t="n">
        <v>95</v>
      </c>
      <c r="W1216" s="102" t="n">
        <f aca="false">K1216-V1216</f>
        <v>-83</v>
      </c>
      <c r="X1216" s="103" t="n">
        <f aca="false">IFERROR(IF(U1216="Apr",(K1216/V1216-1)),0)</f>
        <v>-0.873684210526316</v>
      </c>
      <c r="Y1216" s="104" t="str">
        <f aca="false">IF(T1216&gt;0,IF(U1216="","-",IF(X1216&lt;0%,"DEGROWTH","GROWTH")))</f>
        <v>DEGROWTH</v>
      </c>
      <c r="Z1216" s="75" t="n">
        <v>0</v>
      </c>
      <c r="AA1216" s="70"/>
      <c r="AB1216" s="70" t="s">
        <v>133</v>
      </c>
      <c r="AC1216" s="70" t="s">
        <v>130</v>
      </c>
      <c r="AD1216" s="3" t="n">
        <f aca="false">IF(K1216=0,1,0)</f>
        <v>0</v>
      </c>
      <c r="AE1216" s="76"/>
    </row>
    <row r="1217" customFormat="false" ht="14.25" hidden="false" customHeight="true" outlineLevel="0" collapsed="false">
      <c r="A1217" s="70" t="s">
        <v>130</v>
      </c>
      <c r="B1217" s="72" t="s">
        <v>113</v>
      </c>
      <c r="C1217" s="72" t="s">
        <v>2850</v>
      </c>
      <c r="D1217" s="72" t="n">
        <v>1000001724</v>
      </c>
      <c r="E1217" s="73" t="s">
        <v>2851</v>
      </c>
      <c r="F1217" s="74" t="n">
        <v>42124</v>
      </c>
      <c r="G1217" s="67" t="str">
        <f aca="false">IF(I1217&gt;0,"Targeted Dealer","-")</f>
        <v>Targeted Dealer</v>
      </c>
      <c r="H1217" s="67"/>
      <c r="I1217" s="68" t="n">
        <v>60</v>
      </c>
      <c r="J1217" s="68" t="n">
        <f aca="false">I1217/$J$1*($J$1-$E$1)</f>
        <v>56</v>
      </c>
      <c r="K1217" s="69" t="n">
        <v>38</v>
      </c>
      <c r="L1217" s="69" t="n">
        <f aca="false">I1217-K1217</f>
        <v>22</v>
      </c>
      <c r="M1217" s="69" t="n">
        <f aca="false">IFERROR((K1217/J1217%),"-")</f>
        <v>67.8571428571429</v>
      </c>
      <c r="N1217" s="97" t="n">
        <v>7.5</v>
      </c>
      <c r="O1217" s="98" t="str">
        <f aca="false">IF(F1217&lt;=$P$2,"Mar","")</f>
        <v>Mar</v>
      </c>
      <c r="P1217" s="97" t="n">
        <f aca="false">N1217</f>
        <v>7.5</v>
      </c>
      <c r="Q1217" s="99" t="n">
        <f aca="false">K1217-P1217</f>
        <v>30.5</v>
      </c>
      <c r="R1217" s="98" t="n">
        <f aca="false">IFERROR(IF(O1217="Mar",(K1217/P1217-1))," ")</f>
        <v>4.06666666666667</v>
      </c>
      <c r="S1217" s="100" t="str">
        <f aca="false">IF(N1217&gt;0,IF(O1217="","-",IF(R1217&lt;0%,"DEGROWTH","GROWTH")))</f>
        <v>GROWTH</v>
      </c>
      <c r="T1217" s="69" t="n">
        <v>6</v>
      </c>
      <c r="U1217" s="101" t="str">
        <f aca="false">IF(F1217&lt;=$V$2,"Apr","")</f>
        <v>Apr</v>
      </c>
      <c r="V1217" s="97" t="n">
        <v>6</v>
      </c>
      <c r="W1217" s="102" t="n">
        <f aca="false">K1217-V1217</f>
        <v>32</v>
      </c>
      <c r="X1217" s="103" t="n">
        <f aca="false">IFERROR(IF(U1217="Apr",(K1217/V1217-1)),0)</f>
        <v>5.33333333333333</v>
      </c>
      <c r="Y1217" s="104" t="str">
        <f aca="false">IF(T1217&gt;0,IF(U1217="","-",IF(X1217&lt;0%,"DEGROWTH","GROWTH")))</f>
        <v>GROWTH</v>
      </c>
      <c r="Z1217" s="75" t="n">
        <v>0</v>
      </c>
      <c r="AA1217" s="70"/>
      <c r="AB1217" s="70" t="s">
        <v>133</v>
      </c>
      <c r="AC1217" s="70" t="s">
        <v>130</v>
      </c>
      <c r="AD1217" s="3" t="n">
        <f aca="false">IF(K1217=0,1,0)</f>
        <v>0</v>
      </c>
      <c r="AE1217" s="76"/>
    </row>
    <row r="1218" customFormat="false" ht="14.25" hidden="false" customHeight="true" outlineLevel="0" collapsed="false">
      <c r="A1218" s="70" t="s">
        <v>130</v>
      </c>
      <c r="B1218" s="72" t="s">
        <v>113</v>
      </c>
      <c r="C1218" s="72" t="s">
        <v>2852</v>
      </c>
      <c r="D1218" s="72" t="n">
        <v>1000001721</v>
      </c>
      <c r="E1218" s="73" t="s">
        <v>2853</v>
      </c>
      <c r="F1218" s="74" t="n">
        <v>42222</v>
      </c>
      <c r="G1218" s="67" t="str">
        <f aca="false">IF(I1218&gt;0,"Targeted Dealer","-")</f>
        <v>Targeted Dealer</v>
      </c>
      <c r="H1218" s="67"/>
      <c r="I1218" s="68" t="n">
        <v>150</v>
      </c>
      <c r="J1218" s="68" t="n">
        <f aca="false">I1218/$J$1*($J$1-$E$1)</f>
        <v>140</v>
      </c>
      <c r="K1218" s="69" t="n">
        <v>75.5</v>
      </c>
      <c r="L1218" s="69" t="n">
        <f aca="false">I1218-K1218</f>
        <v>74.5</v>
      </c>
      <c r="M1218" s="69" t="n">
        <f aca="false">IFERROR((K1218/J1218%),"-")</f>
        <v>53.9285714285714</v>
      </c>
      <c r="N1218" s="97" t="n">
        <v>42.5</v>
      </c>
      <c r="O1218" s="98" t="str">
        <f aca="false">IF(F1218&lt;=$P$2,"Mar","")</f>
        <v>Mar</v>
      </c>
      <c r="P1218" s="97" t="n">
        <f aca="false">N1218</f>
        <v>42.5</v>
      </c>
      <c r="Q1218" s="99" t="n">
        <f aca="false">K1218-P1218</f>
        <v>33</v>
      </c>
      <c r="R1218" s="98" t="n">
        <f aca="false">IFERROR(IF(O1218="Mar",(K1218/P1218-1))," ")</f>
        <v>0.776470588235294</v>
      </c>
      <c r="S1218" s="100" t="str">
        <f aca="false">IF(N1218&gt;0,IF(O1218="","-",IF(R1218&lt;0%,"DEGROWTH","GROWTH")))</f>
        <v>GROWTH</v>
      </c>
      <c r="T1218" s="69" t="n">
        <v>12.5</v>
      </c>
      <c r="U1218" s="101" t="str">
        <f aca="false">IF(F1218&lt;=$V$2,"Apr","")</f>
        <v>Apr</v>
      </c>
      <c r="V1218" s="97" t="n">
        <v>12.5</v>
      </c>
      <c r="W1218" s="102" t="n">
        <f aca="false">K1218-V1218</f>
        <v>63</v>
      </c>
      <c r="X1218" s="103" t="n">
        <f aca="false">IFERROR(IF(U1218="Apr",(K1218/V1218-1)),0)</f>
        <v>5.04</v>
      </c>
      <c r="Y1218" s="104" t="str">
        <f aca="false">IF(T1218&gt;0,IF(U1218="","-",IF(X1218&lt;0%,"DEGROWTH","GROWTH")))</f>
        <v>GROWTH</v>
      </c>
      <c r="Z1218" s="75" t="n">
        <v>0</v>
      </c>
      <c r="AA1218" s="70"/>
      <c r="AB1218" s="70" t="s">
        <v>133</v>
      </c>
      <c r="AC1218" s="70" t="s">
        <v>130</v>
      </c>
      <c r="AD1218" s="3" t="n">
        <f aca="false">IF(K1218=0,1,0)</f>
        <v>0</v>
      </c>
      <c r="AE1218" s="76"/>
    </row>
    <row r="1219" customFormat="false" ht="14.25" hidden="false" customHeight="true" outlineLevel="0" collapsed="false">
      <c r="A1219" s="70" t="s">
        <v>130</v>
      </c>
      <c r="B1219" s="72" t="s">
        <v>113</v>
      </c>
      <c r="C1219" s="72" t="s">
        <v>424</v>
      </c>
      <c r="D1219" s="72" t="n">
        <v>1000001727</v>
      </c>
      <c r="E1219" s="73" t="s">
        <v>425</v>
      </c>
      <c r="F1219" s="74" t="n">
        <v>42756</v>
      </c>
      <c r="G1219" s="67" t="str">
        <f aca="false">IF(I1219&gt;0,"Targeted Dealer","-")</f>
        <v>Targeted Dealer</v>
      </c>
      <c r="H1219" s="67"/>
      <c r="I1219" s="68" t="n">
        <v>30</v>
      </c>
      <c r="J1219" s="68" t="n">
        <f aca="false">I1219/$J$1*($J$1-$E$1)</f>
        <v>28</v>
      </c>
      <c r="K1219" s="69" t="n">
        <v>0</v>
      </c>
      <c r="L1219" s="69" t="n">
        <f aca="false">I1219-K1219</f>
        <v>30</v>
      </c>
      <c r="M1219" s="69" t="n">
        <f aca="false">IFERROR((K1219/J1219%),"-")</f>
        <v>0</v>
      </c>
      <c r="N1219" s="97" t="n">
        <v>0</v>
      </c>
      <c r="O1219" s="98" t="str">
        <f aca="false">IF(F1219&lt;=$P$2,"Mar","")</f>
        <v>Mar</v>
      </c>
      <c r="P1219" s="97" t="n">
        <f aca="false">N1219</f>
        <v>0</v>
      </c>
      <c r="Q1219" s="99" t="n">
        <f aca="false">K1219-P1219</f>
        <v>0</v>
      </c>
      <c r="R1219" s="98" t="str">
        <f aca="false">IFERROR(IF(O1219="Mar",(K1219/P1219-1))," ")</f>
        <v> </v>
      </c>
      <c r="S1219" s="105" t="b">
        <f aca="false">IF(N1219&gt;0,IF(O1219="","-",IF(R1219&lt;0%,"DEGROWTH","GROWTH")))</f>
        <v>0</v>
      </c>
      <c r="T1219" s="69" t="n">
        <v>31</v>
      </c>
      <c r="U1219" s="101" t="str">
        <f aca="false">IF(F1219&lt;=$V$2,"Apr","")</f>
        <v>Apr</v>
      </c>
      <c r="V1219" s="97" t="n">
        <v>31</v>
      </c>
      <c r="W1219" s="102" t="n">
        <f aca="false">K1219-V1219</f>
        <v>-31</v>
      </c>
      <c r="X1219" s="103" t="n">
        <f aca="false">IFERROR(IF(U1219="Apr",(K1219/V1219-1)),0)</f>
        <v>-1</v>
      </c>
      <c r="Y1219" s="104" t="str">
        <f aca="false">IF(T1219&gt;0,IF(U1219="","-",IF(X1219&lt;0%,"DEGROWTH","GROWTH")))</f>
        <v>DEGROWTH</v>
      </c>
      <c r="Z1219" s="75" t="n">
        <v>0</v>
      </c>
      <c r="AA1219" s="70"/>
      <c r="AB1219" s="70" t="s">
        <v>133</v>
      </c>
      <c r="AC1219" s="70" t="s">
        <v>130</v>
      </c>
      <c r="AD1219" s="3" t="n">
        <f aca="false">IF(K1219=0,1,0)</f>
        <v>1</v>
      </c>
      <c r="AE1219" s="76"/>
    </row>
    <row r="1220" customFormat="false" ht="14.25" hidden="false" customHeight="true" outlineLevel="0" collapsed="false">
      <c r="A1220" s="70" t="s">
        <v>130</v>
      </c>
      <c r="B1220" s="72" t="s">
        <v>113</v>
      </c>
      <c r="C1220" s="72" t="s">
        <v>2854</v>
      </c>
      <c r="D1220" s="72" t="n">
        <v>1000001716</v>
      </c>
      <c r="E1220" s="73" t="s">
        <v>2855</v>
      </c>
      <c r="F1220" s="74" t="n">
        <v>43099</v>
      </c>
      <c r="G1220" s="67" t="str">
        <f aca="false">IF(I1220&gt;0,"Targeted Dealer","-")</f>
        <v>Targeted Dealer</v>
      </c>
      <c r="H1220" s="67"/>
      <c r="I1220" s="68" t="n">
        <v>310</v>
      </c>
      <c r="J1220" s="68" t="n">
        <f aca="false">I1220/$J$1*($J$1-$E$1)</f>
        <v>289.333333333333</v>
      </c>
      <c r="K1220" s="69" t="n">
        <v>412</v>
      </c>
      <c r="L1220" s="69" t="n">
        <f aca="false">I1220-K1220</f>
        <v>-102</v>
      </c>
      <c r="M1220" s="69" t="n">
        <f aca="false">IFERROR((K1220/J1220%),"-")</f>
        <v>142.396313364055</v>
      </c>
      <c r="N1220" s="97" t="n">
        <v>366.5</v>
      </c>
      <c r="O1220" s="98" t="str">
        <f aca="false">IF(F1220&lt;=$P$2,"Mar","")</f>
        <v>Mar</v>
      </c>
      <c r="P1220" s="97" t="n">
        <f aca="false">N1220</f>
        <v>366.5</v>
      </c>
      <c r="Q1220" s="99" t="n">
        <f aca="false">K1220-P1220</f>
        <v>45.5</v>
      </c>
      <c r="R1220" s="98" t="n">
        <f aca="false">IFERROR(IF(O1220="Mar",(K1220/P1220-1))," ")</f>
        <v>0.124147339699864</v>
      </c>
      <c r="S1220" s="100" t="str">
        <f aca="false">IF(N1220&gt;0,IF(O1220="","-",IF(R1220&lt;0%,"DEGROWTH","GROWTH")))</f>
        <v>GROWTH</v>
      </c>
      <c r="T1220" s="69" t="n">
        <v>180</v>
      </c>
      <c r="U1220" s="101" t="str">
        <f aca="false">IF(F1220&lt;=$V$2,"Apr","")</f>
        <v>Apr</v>
      </c>
      <c r="V1220" s="97" t="n">
        <v>180</v>
      </c>
      <c r="W1220" s="102" t="n">
        <f aca="false">K1220-V1220</f>
        <v>232</v>
      </c>
      <c r="X1220" s="103" t="n">
        <f aca="false">IFERROR(IF(U1220="Apr",(K1220/V1220-1)),0)</f>
        <v>1.28888888888889</v>
      </c>
      <c r="Y1220" s="104" t="str">
        <f aca="false">IF(T1220&gt;0,IF(U1220="","-",IF(X1220&lt;0%,"DEGROWTH","GROWTH")))</f>
        <v>GROWTH</v>
      </c>
      <c r="Z1220" s="75" t="n">
        <v>0</v>
      </c>
      <c r="AA1220" s="70"/>
      <c r="AB1220" s="70" t="s">
        <v>133</v>
      </c>
      <c r="AC1220" s="70" t="s">
        <v>130</v>
      </c>
      <c r="AD1220" s="3" t="n">
        <f aca="false">IF(K1220=0,1,0)</f>
        <v>0</v>
      </c>
      <c r="AE1220" s="76"/>
    </row>
    <row r="1221" customFormat="false" ht="14.25" hidden="false" customHeight="true" outlineLevel="0" collapsed="false">
      <c r="A1221" s="70" t="s">
        <v>130</v>
      </c>
      <c r="B1221" s="72" t="s">
        <v>113</v>
      </c>
      <c r="C1221" s="72" t="s">
        <v>2856</v>
      </c>
      <c r="D1221" s="72" t="n">
        <v>1000001722</v>
      </c>
      <c r="E1221" s="73" t="s">
        <v>2857</v>
      </c>
      <c r="F1221" s="74" t="n">
        <v>43614</v>
      </c>
      <c r="G1221" s="67" t="str">
        <f aca="false">IF(I1221&gt;0,"Targeted Dealer","-")</f>
        <v>Targeted Dealer</v>
      </c>
      <c r="H1221" s="67"/>
      <c r="I1221" s="68" t="n">
        <v>220</v>
      </c>
      <c r="J1221" s="68" t="n">
        <f aca="false">I1221/$J$1*($J$1-$E$1)</f>
        <v>205.333333333333</v>
      </c>
      <c r="K1221" s="69" t="n">
        <v>253</v>
      </c>
      <c r="L1221" s="69" t="n">
        <f aca="false">I1221-K1221</f>
        <v>-33</v>
      </c>
      <c r="M1221" s="69" t="n">
        <f aca="false">IFERROR((K1221/J1221%),"-")</f>
        <v>123.214285714286</v>
      </c>
      <c r="N1221" s="97" t="n">
        <v>326</v>
      </c>
      <c r="O1221" s="98" t="str">
        <f aca="false">IF(F1221&lt;=$P$2,"Mar","")</f>
        <v>Mar</v>
      </c>
      <c r="P1221" s="97" t="n">
        <f aca="false">N1221</f>
        <v>326</v>
      </c>
      <c r="Q1221" s="99" t="n">
        <f aca="false">K1221-P1221</f>
        <v>-73</v>
      </c>
      <c r="R1221" s="98" t="n">
        <f aca="false">IFERROR(IF(O1221="Mar",(K1221/P1221-1))," ")</f>
        <v>-0.223926380368098</v>
      </c>
      <c r="S1221" s="100" t="str">
        <f aca="false">IF(N1221&gt;0,IF(O1221="","-",IF(R1221&lt;0%,"DEGROWTH","GROWTH")))</f>
        <v>DEGROWTH</v>
      </c>
      <c r="T1221" s="69" t="n">
        <v>200</v>
      </c>
      <c r="U1221" s="101" t="str">
        <f aca="false">IF(F1221&lt;=$V$2,"Apr","")</f>
        <v>Apr</v>
      </c>
      <c r="V1221" s="97" t="n">
        <v>200</v>
      </c>
      <c r="W1221" s="102" t="n">
        <f aca="false">K1221-V1221</f>
        <v>53</v>
      </c>
      <c r="X1221" s="103" t="n">
        <f aca="false">IFERROR(IF(U1221="Apr",(K1221/V1221-1)),0)</f>
        <v>0.265</v>
      </c>
      <c r="Y1221" s="104" t="str">
        <f aca="false">IF(T1221&gt;0,IF(U1221="","-",IF(X1221&lt;0%,"DEGROWTH","GROWTH")))</f>
        <v>GROWTH</v>
      </c>
      <c r="Z1221" s="75" t="n">
        <v>0</v>
      </c>
      <c r="AA1221" s="70"/>
      <c r="AB1221" s="70" t="s">
        <v>133</v>
      </c>
      <c r="AC1221" s="70" t="s">
        <v>130</v>
      </c>
      <c r="AD1221" s="3" t="n">
        <f aca="false">IF(K1221=0,1,0)</f>
        <v>0</v>
      </c>
      <c r="AE1221" s="76"/>
    </row>
    <row r="1222" customFormat="false" ht="14.25" hidden="false" customHeight="true" outlineLevel="0" collapsed="false">
      <c r="A1222" s="70" t="s">
        <v>130</v>
      </c>
      <c r="B1222" s="72" t="s">
        <v>113</v>
      </c>
      <c r="C1222" s="72" t="s">
        <v>2858</v>
      </c>
      <c r="D1222" s="72" t="n">
        <v>1000001719</v>
      </c>
      <c r="E1222" s="73" t="s">
        <v>2859</v>
      </c>
      <c r="F1222" s="74" t="n">
        <v>43956</v>
      </c>
      <c r="G1222" s="67" t="str">
        <f aca="false">IF(I1222&gt;0,"Targeted Dealer","-")</f>
        <v>Targeted Dealer</v>
      </c>
      <c r="H1222" s="67"/>
      <c r="I1222" s="68" t="n">
        <v>150</v>
      </c>
      <c r="J1222" s="68" t="n">
        <f aca="false">I1222/$J$1*($J$1-$E$1)</f>
        <v>140</v>
      </c>
      <c r="K1222" s="69" t="n">
        <v>100</v>
      </c>
      <c r="L1222" s="69" t="n">
        <f aca="false">I1222-K1222</f>
        <v>50</v>
      </c>
      <c r="M1222" s="69" t="n">
        <f aca="false">IFERROR((K1222/J1222%),"-")</f>
        <v>71.4285714285714</v>
      </c>
      <c r="N1222" s="97" t="n">
        <v>297.5</v>
      </c>
      <c r="O1222" s="98" t="str">
        <f aca="false">IF(F1222&lt;=$P$2,"Mar","")</f>
        <v>Mar</v>
      </c>
      <c r="P1222" s="97" t="n">
        <f aca="false">N1222</f>
        <v>297.5</v>
      </c>
      <c r="Q1222" s="99" t="n">
        <f aca="false">K1222-P1222</f>
        <v>-197.5</v>
      </c>
      <c r="R1222" s="98" t="n">
        <f aca="false">IFERROR(IF(O1222="Mar",(K1222/P1222-1))," ")</f>
        <v>-0.663865546218487</v>
      </c>
      <c r="S1222" s="100" t="str">
        <f aca="false">IF(N1222&gt;0,IF(O1222="","-",IF(R1222&lt;0%,"DEGROWTH","GROWTH")))</f>
        <v>DEGROWTH</v>
      </c>
      <c r="T1222" s="69" t="n">
        <v>96</v>
      </c>
      <c r="U1222" s="101" t="str">
        <f aca="false">IF(F1222&lt;=$V$2,"Apr","")</f>
        <v>Apr</v>
      </c>
      <c r="V1222" s="97" t="n">
        <v>96</v>
      </c>
      <c r="W1222" s="102" t="n">
        <f aca="false">K1222-V1222</f>
        <v>4</v>
      </c>
      <c r="X1222" s="103" t="n">
        <f aca="false">IFERROR(IF(U1222="Apr",(K1222/V1222-1)),0)</f>
        <v>0.0416666666666667</v>
      </c>
      <c r="Y1222" s="104" t="str">
        <f aca="false">IF(T1222&gt;0,IF(U1222="","-",IF(X1222&lt;0%,"DEGROWTH","GROWTH")))</f>
        <v>GROWTH</v>
      </c>
      <c r="Z1222" s="75" t="n">
        <v>0</v>
      </c>
      <c r="AA1222" s="70"/>
      <c r="AB1222" s="70" t="s">
        <v>133</v>
      </c>
      <c r="AC1222" s="70" t="s">
        <v>130</v>
      </c>
      <c r="AD1222" s="3" t="n">
        <f aca="false">IF(K1222=0,1,0)</f>
        <v>0</v>
      </c>
      <c r="AE1222" s="76"/>
    </row>
    <row r="1223" customFormat="false" ht="14.25" hidden="false" customHeight="true" outlineLevel="0" collapsed="false">
      <c r="A1223" s="70" t="s">
        <v>130</v>
      </c>
      <c r="B1223" s="72" t="s">
        <v>113</v>
      </c>
      <c r="C1223" s="72" t="s">
        <v>428</v>
      </c>
      <c r="D1223" s="72" t="n">
        <v>1000001732</v>
      </c>
      <c r="E1223" s="73" t="s">
        <v>429</v>
      </c>
      <c r="F1223" s="74" t="n">
        <v>44343</v>
      </c>
      <c r="G1223" s="67" t="str">
        <f aca="false">IF(I1223&gt;0,"Targeted Dealer","-")</f>
        <v>-</v>
      </c>
      <c r="H1223" s="67"/>
      <c r="I1223" s="68" t="n">
        <v>0</v>
      </c>
      <c r="J1223" s="68" t="n">
        <f aca="false">I1223/$J$1*($J$1-$E$1)</f>
        <v>0</v>
      </c>
      <c r="K1223" s="69" t="n">
        <v>0</v>
      </c>
      <c r="L1223" s="69" t="n">
        <f aca="false">I1223-K1223</f>
        <v>0</v>
      </c>
      <c r="M1223" s="69" t="str">
        <f aca="false">IFERROR((K1223/J1223%),"-")</f>
        <v>-</v>
      </c>
      <c r="N1223" s="97" t="n">
        <v>0</v>
      </c>
      <c r="O1223" s="98" t="str">
        <f aca="false">IF(F1223&lt;=$P$2,"Mar","")</f>
        <v>Mar</v>
      </c>
      <c r="P1223" s="97" t="n">
        <f aca="false">N1223</f>
        <v>0</v>
      </c>
      <c r="Q1223" s="99" t="n">
        <f aca="false">K1223-P1223</f>
        <v>0</v>
      </c>
      <c r="R1223" s="98" t="str">
        <f aca="false">IFERROR(IF(O1223="Mar",(K1223/P1223-1))," ")</f>
        <v> </v>
      </c>
      <c r="S1223" s="105" t="b">
        <f aca="false">IF(N1223&gt;0,IF(O1223="","-",IF(R1223&lt;0%,"DEGROWTH","GROWTH")))</f>
        <v>0</v>
      </c>
      <c r="T1223" s="69" t="n">
        <v>0</v>
      </c>
      <c r="U1223" s="101" t="str">
        <f aca="false">IF(F1223&lt;=$V$2,"Apr","")</f>
        <v>Apr</v>
      </c>
      <c r="V1223" s="97" t="n">
        <v>0</v>
      </c>
      <c r="W1223" s="102" t="n">
        <f aca="false">K1223-V1223</f>
        <v>0</v>
      </c>
      <c r="X1223" s="103" t="n">
        <f aca="false">IFERROR(IF(U1223="Apr",(K1223/V1223-1)),0)</f>
        <v>0</v>
      </c>
      <c r="Y1223" s="106" t="b">
        <f aca="false">IF(T1223&gt;0,IF(U1223="","-",IF(X1223&lt;0%,"DEGROWTH","GROWTH")))</f>
        <v>0</v>
      </c>
      <c r="Z1223" s="75" t="n">
        <v>0</v>
      </c>
      <c r="AA1223" s="70"/>
      <c r="AB1223" s="70" t="s">
        <v>133</v>
      </c>
      <c r="AC1223" s="70" t="s">
        <v>130</v>
      </c>
      <c r="AD1223" s="3" t="n">
        <f aca="false">IF(K1223=0,1,0)</f>
        <v>1</v>
      </c>
      <c r="AE1223" s="76"/>
    </row>
    <row r="1224" customFormat="false" ht="14.25" hidden="false" customHeight="true" outlineLevel="0" collapsed="false">
      <c r="A1224" s="70" t="s">
        <v>130</v>
      </c>
      <c r="B1224" s="72" t="s">
        <v>113</v>
      </c>
      <c r="C1224" s="72" t="s">
        <v>2860</v>
      </c>
      <c r="D1224" s="72" t="n">
        <v>1000002536</v>
      </c>
      <c r="E1224" s="73" t="s">
        <v>2861</v>
      </c>
      <c r="F1224" s="74" t="n">
        <v>44603</v>
      </c>
      <c r="G1224" s="67" t="str">
        <f aca="false">IF(I1224&gt;0,"Targeted Dealer","-")</f>
        <v>Targeted Dealer</v>
      </c>
      <c r="H1224" s="67"/>
      <c r="I1224" s="68" t="n">
        <v>60</v>
      </c>
      <c r="J1224" s="68" t="n">
        <f aca="false">I1224/$J$1*($J$1-$E$1)</f>
        <v>56</v>
      </c>
      <c r="K1224" s="69" t="n">
        <v>25</v>
      </c>
      <c r="L1224" s="69" t="n">
        <f aca="false">I1224-K1224</f>
        <v>35</v>
      </c>
      <c r="M1224" s="69" t="n">
        <f aca="false">IFERROR((K1224/J1224%),"-")</f>
        <v>44.6428571428571</v>
      </c>
      <c r="N1224" s="97" t="n">
        <v>25</v>
      </c>
      <c r="O1224" s="98" t="str">
        <f aca="false">IF(F1224&lt;=$P$2,"Mar","")</f>
        <v>Mar</v>
      </c>
      <c r="P1224" s="97" t="n">
        <f aca="false">N1224</f>
        <v>25</v>
      </c>
      <c r="Q1224" s="99" t="n">
        <f aca="false">K1224-P1224</f>
        <v>0</v>
      </c>
      <c r="R1224" s="98" t="n">
        <f aca="false">IFERROR(IF(O1224="Mar",(K1224/P1224-1))," ")</f>
        <v>0</v>
      </c>
      <c r="S1224" s="100" t="str">
        <f aca="false">IF(N1224&gt;0,IF(O1224="","-",IF(R1224&lt;0%,"DEGROWTH","GROWTH")))</f>
        <v>GROWTH</v>
      </c>
      <c r="T1224" s="69" t="n">
        <v>25</v>
      </c>
      <c r="U1224" s="101" t="str">
        <f aca="false">IF(F1224&lt;=$V$2,"Apr","")</f>
        <v>Apr</v>
      </c>
      <c r="V1224" s="97" t="n">
        <v>25</v>
      </c>
      <c r="W1224" s="102" t="n">
        <f aca="false">K1224-V1224</f>
        <v>0</v>
      </c>
      <c r="X1224" s="103" t="n">
        <f aca="false">IFERROR(IF(U1224="Apr",(K1224/V1224-1)),0)</f>
        <v>0</v>
      </c>
      <c r="Y1224" s="104" t="str">
        <f aca="false">IF(T1224&gt;0,IF(U1224="","-",IF(X1224&lt;0%,"DEGROWTH","GROWTH")))</f>
        <v>GROWTH</v>
      </c>
      <c r="Z1224" s="75" t="n">
        <v>0</v>
      </c>
      <c r="AA1224" s="70"/>
      <c r="AB1224" s="70" t="s">
        <v>133</v>
      </c>
      <c r="AC1224" s="70" t="s">
        <v>130</v>
      </c>
      <c r="AD1224" s="3" t="n">
        <f aca="false">IF(K1224=0,1,0)</f>
        <v>0</v>
      </c>
      <c r="AE1224" s="76"/>
    </row>
    <row r="1225" customFormat="false" ht="14.25" hidden="false" customHeight="true" outlineLevel="0" collapsed="false">
      <c r="A1225" s="70" t="s">
        <v>130</v>
      </c>
      <c r="B1225" s="72" t="s">
        <v>113</v>
      </c>
      <c r="C1225" s="72" t="s">
        <v>2862</v>
      </c>
      <c r="D1225" s="72" t="n">
        <v>1000003040</v>
      </c>
      <c r="E1225" s="72" t="s">
        <v>2863</v>
      </c>
      <c r="F1225" s="74" t="n">
        <v>44847</v>
      </c>
      <c r="G1225" s="67" t="str">
        <f aca="false">IF(I1225&gt;0,"Targeted Dealer","-")</f>
        <v>Targeted Dealer</v>
      </c>
      <c r="H1225" s="67"/>
      <c r="I1225" s="68" t="n">
        <v>150</v>
      </c>
      <c r="J1225" s="68" t="n">
        <f aca="false">I1225/$J$1*($J$1-$E$1)</f>
        <v>140</v>
      </c>
      <c r="K1225" s="69" t="n">
        <v>270</v>
      </c>
      <c r="L1225" s="69" t="n">
        <f aca="false">I1225-K1225</f>
        <v>-120</v>
      </c>
      <c r="M1225" s="69" t="n">
        <f aca="false">IFERROR((K1225/J1225%),"-")</f>
        <v>192.857142857143</v>
      </c>
      <c r="N1225" s="97" t="n">
        <v>120</v>
      </c>
      <c r="O1225" s="98" t="str">
        <f aca="false">IF(F1225&lt;=$P$2,"Mar","")</f>
        <v>Mar</v>
      </c>
      <c r="P1225" s="97" t="n">
        <f aca="false">N1225</f>
        <v>120</v>
      </c>
      <c r="Q1225" s="99" t="n">
        <f aca="false">K1225-P1225</f>
        <v>150</v>
      </c>
      <c r="R1225" s="98" t="n">
        <f aca="false">IFERROR(IF(O1225="Mar",(K1225/P1225-1))," ")</f>
        <v>1.25</v>
      </c>
      <c r="S1225" s="100" t="str">
        <f aca="false">IF(N1225&gt;0,IF(O1225="","-",IF(R1225&lt;0%,"DEGROWTH","GROWTH")))</f>
        <v>GROWTH</v>
      </c>
      <c r="T1225" s="69" t="n">
        <v>220</v>
      </c>
      <c r="U1225" s="101" t="str">
        <f aca="false">IF(F1225&lt;=$V$2,"Apr","")</f>
        <v>Apr</v>
      </c>
      <c r="V1225" s="97" t="n">
        <v>220</v>
      </c>
      <c r="W1225" s="102" t="n">
        <f aca="false">K1225-V1225</f>
        <v>50</v>
      </c>
      <c r="X1225" s="103" t="n">
        <f aca="false">IFERROR(IF(U1225="Apr",(K1225/V1225-1)),0)</f>
        <v>0.227272727272727</v>
      </c>
      <c r="Y1225" s="104" t="str">
        <f aca="false">IF(T1225&gt;0,IF(U1225="","-",IF(X1225&lt;0%,"DEGROWTH","GROWTH")))</f>
        <v>GROWTH</v>
      </c>
      <c r="Z1225" s="75" t="n">
        <v>0</v>
      </c>
      <c r="AA1225" s="70"/>
      <c r="AB1225" s="70" t="s">
        <v>133</v>
      </c>
      <c r="AC1225" s="70" t="s">
        <v>130</v>
      </c>
      <c r="AD1225" s="3" t="n">
        <f aca="false">IF(K1225=0,1,0)</f>
        <v>0</v>
      </c>
      <c r="AE1225" s="76"/>
    </row>
    <row r="1226" customFormat="false" ht="14.25" hidden="false" customHeight="true" outlineLevel="0" collapsed="false">
      <c r="A1226" s="70" t="s">
        <v>130</v>
      </c>
      <c r="B1226" s="72" t="s">
        <v>113</v>
      </c>
      <c r="C1226" s="72" t="s">
        <v>430</v>
      </c>
      <c r="D1226" s="72" t="n">
        <v>1000003080</v>
      </c>
      <c r="E1226" s="72" t="s">
        <v>431</v>
      </c>
      <c r="F1226" s="74" t="n">
        <v>44868</v>
      </c>
      <c r="G1226" s="67" t="str">
        <f aca="false">IF(I1226&gt;0,"Targeted Dealer","-")</f>
        <v>-</v>
      </c>
      <c r="H1226" s="67"/>
      <c r="I1226" s="68" t="n">
        <v>0</v>
      </c>
      <c r="J1226" s="68" t="n">
        <f aca="false">I1226/$J$1*($J$1-$E$1)</f>
        <v>0</v>
      </c>
      <c r="K1226" s="69" t="n">
        <v>0</v>
      </c>
      <c r="L1226" s="69" t="n">
        <f aca="false">I1226-K1226</f>
        <v>0</v>
      </c>
      <c r="M1226" s="69" t="str">
        <f aca="false">IFERROR((K1226/J1226%),"-")</f>
        <v>-</v>
      </c>
      <c r="N1226" s="97" t="n">
        <v>7</v>
      </c>
      <c r="O1226" s="98" t="str">
        <f aca="false">IF(F1226&lt;=$P$2,"Mar","")</f>
        <v>Mar</v>
      </c>
      <c r="P1226" s="97" t="n">
        <f aca="false">N1226</f>
        <v>7</v>
      </c>
      <c r="Q1226" s="99" t="n">
        <f aca="false">K1226-P1226</f>
        <v>-7</v>
      </c>
      <c r="R1226" s="98" t="n">
        <f aca="false">IFERROR(IF(O1226="Mar",(K1226/P1226-1))," ")</f>
        <v>-1</v>
      </c>
      <c r="S1226" s="100" t="str">
        <f aca="false">IF(N1226&gt;0,IF(O1226="","-",IF(R1226&lt;0%,"DEGROWTH","GROWTH")))</f>
        <v>DEGROWTH</v>
      </c>
      <c r="T1226" s="69" t="n">
        <v>0</v>
      </c>
      <c r="U1226" s="101" t="str">
        <f aca="false">IF(F1226&lt;=$V$2,"Apr","")</f>
        <v>Apr</v>
      </c>
      <c r="V1226" s="97" t="n">
        <v>0</v>
      </c>
      <c r="W1226" s="102" t="n">
        <f aca="false">K1226-V1226</f>
        <v>0</v>
      </c>
      <c r="X1226" s="103" t="n">
        <f aca="false">IFERROR(IF(U1226="Apr",(K1226/V1226-1)),0)</f>
        <v>0</v>
      </c>
      <c r="Y1226" s="106" t="b">
        <f aca="false">IF(T1226&gt;0,IF(U1226="","-",IF(X1226&lt;0%,"DEGROWTH","GROWTH")))</f>
        <v>0</v>
      </c>
      <c r="Z1226" s="75" t="n">
        <v>0</v>
      </c>
      <c r="AA1226" s="70"/>
      <c r="AB1226" s="70" t="s">
        <v>133</v>
      </c>
      <c r="AC1226" s="70" t="s">
        <v>130</v>
      </c>
      <c r="AD1226" s="3" t="n">
        <f aca="false">IF(K1226=0,1,0)</f>
        <v>1</v>
      </c>
      <c r="AE1226" s="76"/>
    </row>
    <row r="1227" customFormat="false" ht="14.25" hidden="false" customHeight="true" outlineLevel="0" collapsed="false">
      <c r="A1227" s="70" t="s">
        <v>130</v>
      </c>
      <c r="B1227" s="72" t="s">
        <v>113</v>
      </c>
      <c r="C1227" s="72" t="s">
        <v>432</v>
      </c>
      <c r="D1227" s="72" t="n">
        <v>1000003551</v>
      </c>
      <c r="E1227" s="72" t="s">
        <v>433</v>
      </c>
      <c r="F1227" s="74" t="n">
        <v>45071</v>
      </c>
      <c r="G1227" s="67" t="str">
        <f aca="false">IF(I1227&gt;0,"Targeted Dealer","-")</f>
        <v>-</v>
      </c>
      <c r="H1227" s="67"/>
      <c r="I1227" s="68" t="n">
        <v>0</v>
      </c>
      <c r="J1227" s="68" t="n">
        <f aca="false">I1227/$J$1*($J$1-$E$1)</f>
        <v>0</v>
      </c>
      <c r="K1227" s="69" t="n">
        <v>0</v>
      </c>
      <c r="L1227" s="69" t="n">
        <f aca="false">I1227-K1227</f>
        <v>0</v>
      </c>
      <c r="M1227" s="69" t="str">
        <f aca="false">IFERROR((K1227/J1227%),"-")</f>
        <v>-</v>
      </c>
      <c r="N1227" s="97" t="n">
        <v>0</v>
      </c>
      <c r="O1227" s="98" t="str">
        <f aca="false">IF(F1227&lt;=$P$2,"Mar","")</f>
        <v>Mar</v>
      </c>
      <c r="P1227" s="97" t="n">
        <f aca="false">N1227</f>
        <v>0</v>
      </c>
      <c r="Q1227" s="99" t="n">
        <f aca="false">K1227-P1227</f>
        <v>0</v>
      </c>
      <c r="R1227" s="98" t="str">
        <f aca="false">IFERROR(IF(O1227="Mar",(K1227/P1227-1))," ")</f>
        <v> </v>
      </c>
      <c r="S1227" s="105" t="b">
        <f aca="false">IF(N1227&gt;0,IF(O1227="","-",IF(R1227&lt;0%,"DEGROWTH","GROWTH")))</f>
        <v>0</v>
      </c>
      <c r="T1227" s="69" t="n">
        <v>12</v>
      </c>
      <c r="U1227" s="101" t="str">
        <f aca="false">IF(F1227&lt;=$V$2,"Apr","")</f>
        <v>Apr</v>
      </c>
      <c r="V1227" s="97" t="n">
        <v>12</v>
      </c>
      <c r="W1227" s="102" t="n">
        <f aca="false">K1227-V1227</f>
        <v>-12</v>
      </c>
      <c r="X1227" s="103" t="n">
        <f aca="false">IFERROR(IF(U1227="Apr",(K1227/V1227-1)),0)</f>
        <v>-1</v>
      </c>
      <c r="Y1227" s="104" t="str">
        <f aca="false">IF(T1227&gt;0,IF(U1227="","-",IF(X1227&lt;0%,"DEGROWTH","GROWTH")))</f>
        <v>DEGROWTH</v>
      </c>
      <c r="Z1227" s="75" t="n">
        <v>0</v>
      </c>
      <c r="AA1227" s="70"/>
      <c r="AB1227" s="70" t="s">
        <v>133</v>
      </c>
      <c r="AC1227" s="70" t="s">
        <v>130</v>
      </c>
      <c r="AD1227" s="3" t="n">
        <f aca="false">IF(K1227=0,1,0)</f>
        <v>1</v>
      </c>
      <c r="AE1227" s="76"/>
    </row>
    <row r="1228" customFormat="false" ht="14.25" hidden="false" customHeight="true" outlineLevel="0" collapsed="false">
      <c r="A1228" s="70" t="s">
        <v>130</v>
      </c>
      <c r="B1228" s="72" t="s">
        <v>113</v>
      </c>
      <c r="C1228" s="72" t="s">
        <v>2864</v>
      </c>
      <c r="D1228" s="72" t="n">
        <v>1000003556</v>
      </c>
      <c r="E1228" s="72" t="s">
        <v>2865</v>
      </c>
      <c r="F1228" s="74" t="n">
        <v>45072</v>
      </c>
      <c r="G1228" s="67" t="str">
        <f aca="false">IF(I1228&gt;0,"Targeted Dealer","-")</f>
        <v>Targeted Dealer</v>
      </c>
      <c r="H1228" s="67"/>
      <c r="I1228" s="68" t="n">
        <v>200</v>
      </c>
      <c r="J1228" s="68" t="n">
        <f aca="false">I1228/$J$1*($J$1-$E$1)</f>
        <v>186.666666666667</v>
      </c>
      <c r="K1228" s="69" t="n">
        <v>410</v>
      </c>
      <c r="L1228" s="69" t="n">
        <f aca="false">I1228-K1228</f>
        <v>-210</v>
      </c>
      <c r="M1228" s="69" t="n">
        <f aca="false">IFERROR((K1228/J1228%),"-")</f>
        <v>219.642857142857</v>
      </c>
      <c r="N1228" s="97" t="n">
        <v>359.3</v>
      </c>
      <c r="O1228" s="98" t="str">
        <f aca="false">IF(F1228&lt;=$P$2,"Mar","")</f>
        <v>Mar</v>
      </c>
      <c r="P1228" s="97" t="n">
        <f aca="false">N1228</f>
        <v>359.3</v>
      </c>
      <c r="Q1228" s="99" t="n">
        <f aca="false">K1228-P1228</f>
        <v>50.7</v>
      </c>
      <c r="R1228" s="98" t="n">
        <f aca="false">IFERROR(IF(O1228="Mar",(K1228/P1228-1))," ")</f>
        <v>0.141107709435012</v>
      </c>
      <c r="S1228" s="100" t="str">
        <f aca="false">IF(N1228&gt;0,IF(O1228="","-",IF(R1228&lt;0%,"DEGROWTH","GROWTH")))</f>
        <v>GROWTH</v>
      </c>
      <c r="T1228" s="69" t="n">
        <v>302.5</v>
      </c>
      <c r="U1228" s="101" t="str">
        <f aca="false">IF(F1228&lt;=$V$2,"Apr","")</f>
        <v>Apr</v>
      </c>
      <c r="V1228" s="97" t="n">
        <v>302.5</v>
      </c>
      <c r="W1228" s="102" t="n">
        <f aca="false">K1228-V1228</f>
        <v>107.5</v>
      </c>
      <c r="X1228" s="103" t="n">
        <f aca="false">IFERROR(IF(U1228="Apr",(K1228/V1228-1)),0)</f>
        <v>0.355371900826446</v>
      </c>
      <c r="Y1228" s="104" t="str">
        <f aca="false">IF(T1228&gt;0,IF(U1228="","-",IF(X1228&lt;0%,"DEGROWTH","GROWTH")))</f>
        <v>GROWTH</v>
      </c>
      <c r="Z1228" s="75" t="n">
        <v>0</v>
      </c>
      <c r="AA1228" s="70"/>
      <c r="AB1228" s="70" t="s">
        <v>133</v>
      </c>
      <c r="AC1228" s="70" t="s">
        <v>130</v>
      </c>
      <c r="AD1228" s="3" t="n">
        <f aca="false">IF(K1228=0,1,0)</f>
        <v>0</v>
      </c>
      <c r="AE1228" s="76"/>
    </row>
    <row r="1229" customFormat="false" ht="14.25" hidden="false" customHeight="true" outlineLevel="0" collapsed="false">
      <c r="A1229" s="75" t="s">
        <v>134</v>
      </c>
      <c r="B1229" s="71" t="s">
        <v>69</v>
      </c>
      <c r="C1229" s="79" t="s">
        <v>2866</v>
      </c>
      <c r="D1229" s="79" t="n">
        <v>1000004108</v>
      </c>
      <c r="E1229" s="79" t="s">
        <v>2867</v>
      </c>
      <c r="F1229" s="74" t="n">
        <v>45539</v>
      </c>
      <c r="G1229" s="67" t="str">
        <f aca="false">IF(I1229&gt;0,"Targeted Dealer","-")</f>
        <v>Targeted Dealer</v>
      </c>
      <c r="H1229" s="67"/>
      <c r="I1229" s="68" t="n">
        <v>120</v>
      </c>
      <c r="J1229" s="68" t="n">
        <f aca="false">I1229/$J$1*($J$1-$E$1)</f>
        <v>112</v>
      </c>
      <c r="K1229" s="69" t="n">
        <v>117.5</v>
      </c>
      <c r="L1229" s="69" t="n">
        <f aca="false">I1229-K1229</f>
        <v>2.5</v>
      </c>
      <c r="M1229" s="69" t="n">
        <f aca="false">IFERROR((K1229/J1229%),"-")</f>
        <v>104.910714285714</v>
      </c>
      <c r="N1229" s="97" t="n">
        <v>104.5</v>
      </c>
      <c r="O1229" s="98" t="str">
        <f aca="false">IF(F1229&lt;=$P$2,"Mar","")</f>
        <v>Mar</v>
      </c>
      <c r="P1229" s="97" t="n">
        <f aca="false">N1229</f>
        <v>104.5</v>
      </c>
      <c r="Q1229" s="99" t="n">
        <f aca="false">K1229-P1229</f>
        <v>13</v>
      </c>
      <c r="R1229" s="98" t="n">
        <f aca="false">IFERROR(IF(O1229="Mar",(K1229/P1229-1))," ")</f>
        <v>0.124401913875598</v>
      </c>
      <c r="S1229" s="100" t="str">
        <f aca="false">IF(N1229&gt;0,IF(O1229="","-",IF(R1229&lt;0%,"DEGROWTH","GROWTH")))</f>
        <v>GROWTH</v>
      </c>
      <c r="T1229" s="69" t="n">
        <v>90.5</v>
      </c>
      <c r="U1229" s="101" t="str">
        <f aca="false">IF(F1229&lt;=$V$2,"Apr","")</f>
        <v>Apr</v>
      </c>
      <c r="V1229" s="97" t="n">
        <v>90.5</v>
      </c>
      <c r="W1229" s="102" t="n">
        <f aca="false">K1229-V1229</f>
        <v>27</v>
      </c>
      <c r="X1229" s="103" t="n">
        <f aca="false">IFERROR(IF(U1229="Apr",(K1229/V1229-1)),0)</f>
        <v>0.298342541436464</v>
      </c>
      <c r="Y1229" s="104" t="str">
        <f aca="false">IF(T1229&gt;0,IF(U1229="","-",IF(X1229&lt;0%,"DEGROWTH","GROWTH")))</f>
        <v>GROWTH</v>
      </c>
      <c r="Z1229" s="75" t="n">
        <v>0</v>
      </c>
      <c r="AA1229" s="70"/>
      <c r="AB1229" s="70" t="s">
        <v>133</v>
      </c>
      <c r="AC1229" s="75" t="s">
        <v>134</v>
      </c>
      <c r="AD1229" s="3" t="n">
        <f aca="false">IF(K1229=0,1,0)</f>
        <v>0</v>
      </c>
      <c r="AE1229" s="76"/>
    </row>
    <row r="1230" customFormat="false" ht="14.25" hidden="false" customHeight="true" outlineLevel="0" collapsed="false">
      <c r="A1230" s="75" t="s">
        <v>133</v>
      </c>
      <c r="B1230" s="79" t="s">
        <v>52</v>
      </c>
      <c r="C1230" s="79" t="s">
        <v>2868</v>
      </c>
      <c r="D1230" s="79" t="n">
        <v>1000004110</v>
      </c>
      <c r="E1230" s="79" t="s">
        <v>2869</v>
      </c>
      <c r="F1230" s="74" t="n">
        <v>45540</v>
      </c>
      <c r="G1230" s="67" t="str">
        <f aca="false">IF(I1230&gt;0,"Targeted Dealer","-")</f>
        <v>Targeted Dealer</v>
      </c>
      <c r="H1230" s="67"/>
      <c r="I1230" s="68" t="n">
        <v>55</v>
      </c>
      <c r="J1230" s="68" t="n">
        <f aca="false">I1230/$J$1*($J$1-$E$1)</f>
        <v>51.3333333333333</v>
      </c>
      <c r="K1230" s="69" t="n">
        <v>50</v>
      </c>
      <c r="L1230" s="69" t="n">
        <f aca="false">I1230-K1230</f>
        <v>5</v>
      </c>
      <c r="M1230" s="69" t="n">
        <f aca="false">IFERROR((K1230/J1230%),"-")</f>
        <v>97.4025974025974</v>
      </c>
      <c r="N1230" s="97" t="n">
        <v>0</v>
      </c>
      <c r="O1230" s="98" t="str">
        <f aca="false">IF(F1230&lt;=$P$2,"Mar","")</f>
        <v>Mar</v>
      </c>
      <c r="P1230" s="97" t="n">
        <f aca="false">N1230</f>
        <v>0</v>
      </c>
      <c r="Q1230" s="99" t="n">
        <f aca="false">K1230-P1230</f>
        <v>50</v>
      </c>
      <c r="R1230" s="98" t="str">
        <f aca="false">IFERROR(IF(O1230="Mar",(K1230/P1230-1))," ")</f>
        <v> </v>
      </c>
      <c r="S1230" s="105" t="b">
        <f aca="false">IF(N1230&gt;0,IF(O1230="","-",IF(R1230&lt;0%,"DEGROWTH","GROWTH")))</f>
        <v>0</v>
      </c>
      <c r="T1230" s="69" t="n">
        <v>50</v>
      </c>
      <c r="U1230" s="101" t="str">
        <f aca="false">IF(F1230&lt;=$V$2,"Apr","")</f>
        <v>Apr</v>
      </c>
      <c r="V1230" s="97" t="n">
        <v>50</v>
      </c>
      <c r="W1230" s="102" t="n">
        <f aca="false">K1230-V1230</f>
        <v>0</v>
      </c>
      <c r="X1230" s="103" t="n">
        <f aca="false">IFERROR(IF(U1230="Apr",(K1230/V1230-1)),0)</f>
        <v>0</v>
      </c>
      <c r="Y1230" s="104" t="str">
        <f aca="false">IF(T1230&gt;0,IF(U1230="","-",IF(X1230&lt;0%,"DEGROWTH","GROWTH")))</f>
        <v>GROWTH</v>
      </c>
      <c r="Z1230" s="75" t="n">
        <v>0</v>
      </c>
      <c r="AA1230" s="70"/>
      <c r="AB1230" s="70" t="s">
        <v>133</v>
      </c>
      <c r="AC1230" s="75" t="s">
        <v>133</v>
      </c>
      <c r="AD1230" s="3" t="n">
        <f aca="false">IF(K1230=0,1,0)</f>
        <v>0</v>
      </c>
      <c r="AE1230" s="76"/>
    </row>
    <row r="1231" customFormat="false" ht="14.25" hidden="false" customHeight="true" outlineLevel="0" collapsed="false">
      <c r="A1231" s="75" t="s">
        <v>133</v>
      </c>
      <c r="B1231" s="79" t="s">
        <v>142</v>
      </c>
      <c r="C1231" s="79" t="s">
        <v>434</v>
      </c>
      <c r="D1231" s="79" t="n">
        <v>1000004111</v>
      </c>
      <c r="E1231" s="79" t="s">
        <v>435</v>
      </c>
      <c r="F1231" s="74" t="n">
        <v>45540</v>
      </c>
      <c r="G1231" s="67" t="str">
        <f aca="false">IF(I1231&gt;0,"Targeted Dealer","-")</f>
        <v>Targeted Dealer</v>
      </c>
      <c r="H1231" s="67"/>
      <c r="I1231" s="68" t="n">
        <v>60</v>
      </c>
      <c r="J1231" s="68" t="n">
        <f aca="false">I1231/$J$1*($J$1-$E$1)</f>
        <v>56</v>
      </c>
      <c r="K1231" s="69" t="n">
        <v>0</v>
      </c>
      <c r="L1231" s="69" t="n">
        <f aca="false">I1231-K1231</f>
        <v>60</v>
      </c>
      <c r="M1231" s="69" t="n">
        <f aca="false">IFERROR((K1231/J1231%),"-")</f>
        <v>0</v>
      </c>
      <c r="N1231" s="97" t="n">
        <v>20</v>
      </c>
      <c r="O1231" s="98" t="str">
        <f aca="false">IF(F1231&lt;=$P$2,"Mar","")</f>
        <v>Mar</v>
      </c>
      <c r="P1231" s="97" t="n">
        <f aca="false">N1231</f>
        <v>20</v>
      </c>
      <c r="Q1231" s="99" t="n">
        <f aca="false">K1231-P1231</f>
        <v>-20</v>
      </c>
      <c r="R1231" s="98" t="n">
        <f aca="false">IFERROR(IF(O1231="Mar",(K1231/P1231-1))," ")</f>
        <v>-1</v>
      </c>
      <c r="S1231" s="100" t="str">
        <f aca="false">IF(N1231&gt;0,IF(O1231="","-",IF(R1231&lt;0%,"DEGROWTH","GROWTH")))</f>
        <v>DEGROWTH</v>
      </c>
      <c r="T1231" s="69" t="n">
        <v>224.9</v>
      </c>
      <c r="U1231" s="101" t="str">
        <f aca="false">IF(F1231&lt;=$V$2,"Apr","")</f>
        <v>Apr</v>
      </c>
      <c r="V1231" s="97" t="n">
        <v>224.9</v>
      </c>
      <c r="W1231" s="102" t="n">
        <f aca="false">K1231-V1231</f>
        <v>-224.9</v>
      </c>
      <c r="X1231" s="103" t="n">
        <f aca="false">IFERROR(IF(U1231="Apr",(K1231/V1231-1)),0)</f>
        <v>-1</v>
      </c>
      <c r="Y1231" s="104" t="str">
        <f aca="false">IF(T1231&gt;0,IF(U1231="","-",IF(X1231&lt;0%,"DEGROWTH","GROWTH")))</f>
        <v>DEGROWTH</v>
      </c>
      <c r="Z1231" s="75" t="n">
        <v>0</v>
      </c>
      <c r="AA1231" s="70"/>
      <c r="AB1231" s="70" t="s">
        <v>133</v>
      </c>
      <c r="AC1231" s="75" t="s">
        <v>133</v>
      </c>
      <c r="AD1231" s="3" t="n">
        <f aca="false">IF(K1231=0,1,0)</f>
        <v>1</v>
      </c>
      <c r="AE1231" s="76"/>
    </row>
    <row r="1232" customFormat="false" ht="14.25" hidden="false" customHeight="true" outlineLevel="0" collapsed="false">
      <c r="A1232" s="75" t="s">
        <v>133</v>
      </c>
      <c r="B1232" s="71" t="s">
        <v>25</v>
      </c>
      <c r="C1232" s="79" t="s">
        <v>2870</v>
      </c>
      <c r="D1232" s="79" t="n">
        <v>1000004109</v>
      </c>
      <c r="E1232" s="79" t="s">
        <v>2871</v>
      </c>
      <c r="F1232" s="74" t="n">
        <v>45540</v>
      </c>
      <c r="G1232" s="67" t="str">
        <f aca="false">IF(I1232&gt;0,"Targeted Dealer","-")</f>
        <v>Targeted Dealer</v>
      </c>
      <c r="H1232" s="67"/>
      <c r="I1232" s="68" t="n">
        <v>20</v>
      </c>
      <c r="J1232" s="68" t="n">
        <f aca="false">I1232/$J$1*($J$1-$E$1)</f>
        <v>18.6666666666667</v>
      </c>
      <c r="K1232" s="69" t="n">
        <v>15</v>
      </c>
      <c r="L1232" s="69" t="n">
        <f aca="false">I1232-K1232</f>
        <v>5</v>
      </c>
      <c r="M1232" s="69" t="n">
        <f aca="false">IFERROR((K1232/J1232%),"-")</f>
        <v>80.3571428571429</v>
      </c>
      <c r="N1232" s="97" t="n">
        <v>35</v>
      </c>
      <c r="O1232" s="98" t="str">
        <f aca="false">IF(F1232&lt;=$P$2,"Mar","")</f>
        <v>Mar</v>
      </c>
      <c r="P1232" s="97" t="n">
        <f aca="false">N1232</f>
        <v>35</v>
      </c>
      <c r="Q1232" s="99" t="n">
        <f aca="false">K1232-P1232</f>
        <v>-20</v>
      </c>
      <c r="R1232" s="98" t="n">
        <f aca="false">IFERROR(IF(O1232="Mar",(K1232/P1232-1))," ")</f>
        <v>-0.571428571428571</v>
      </c>
      <c r="S1232" s="100" t="str">
        <f aca="false">IF(N1232&gt;0,IF(O1232="","-",IF(R1232&lt;0%,"DEGROWTH","GROWTH")))</f>
        <v>DEGROWTH</v>
      </c>
      <c r="T1232" s="69" t="n">
        <v>20</v>
      </c>
      <c r="U1232" s="101" t="str">
        <f aca="false">IF(F1232&lt;=$V$2,"Apr","")</f>
        <v>Apr</v>
      </c>
      <c r="V1232" s="97" t="n">
        <v>20</v>
      </c>
      <c r="W1232" s="102" t="n">
        <f aca="false">K1232-V1232</f>
        <v>-5</v>
      </c>
      <c r="X1232" s="103" t="n">
        <f aca="false">IFERROR(IF(U1232="Apr",(K1232/V1232-1)),0)</f>
        <v>-0.25</v>
      </c>
      <c r="Y1232" s="104" t="str">
        <f aca="false">IF(T1232&gt;0,IF(U1232="","-",IF(X1232&lt;0%,"DEGROWTH","GROWTH")))</f>
        <v>DEGROWTH</v>
      </c>
      <c r="Z1232" s="75" t="n">
        <v>0</v>
      </c>
      <c r="AA1232" s="70"/>
      <c r="AB1232" s="70" t="s">
        <v>133</v>
      </c>
      <c r="AC1232" s="75" t="s">
        <v>133</v>
      </c>
      <c r="AD1232" s="3" t="n">
        <f aca="false">IF(K1232=0,1,0)</f>
        <v>0</v>
      </c>
      <c r="AE1232" s="76"/>
    </row>
    <row r="1233" customFormat="false" ht="14.25" hidden="false" customHeight="true" outlineLevel="0" collapsed="false">
      <c r="A1233" s="75" t="s">
        <v>134</v>
      </c>
      <c r="B1233" s="79" t="s">
        <v>61</v>
      </c>
      <c r="C1233" s="79" t="s">
        <v>2872</v>
      </c>
      <c r="D1233" s="79" t="n">
        <v>1000004112</v>
      </c>
      <c r="E1233" s="79" t="s">
        <v>2873</v>
      </c>
      <c r="F1233" s="74" t="n">
        <v>45541</v>
      </c>
      <c r="G1233" s="67" t="str">
        <f aca="false">IF(I1233&gt;0,"Targeted Dealer","-")</f>
        <v>Targeted Dealer</v>
      </c>
      <c r="H1233" s="67"/>
      <c r="I1233" s="68" t="n">
        <v>75</v>
      </c>
      <c r="J1233" s="68" t="n">
        <f aca="false">I1233/$J$1*($J$1-$E$1)</f>
        <v>70</v>
      </c>
      <c r="K1233" s="69" t="n">
        <v>51</v>
      </c>
      <c r="L1233" s="69" t="n">
        <f aca="false">I1233-K1233</f>
        <v>24</v>
      </c>
      <c r="M1233" s="69" t="n">
        <f aca="false">IFERROR((K1233/J1233%),"-")</f>
        <v>72.8571428571429</v>
      </c>
      <c r="N1233" s="97" t="n">
        <v>63</v>
      </c>
      <c r="O1233" s="98" t="str">
        <f aca="false">IF(F1233&lt;=$P$2,"Mar","")</f>
        <v>Mar</v>
      </c>
      <c r="P1233" s="97" t="n">
        <f aca="false">N1233</f>
        <v>63</v>
      </c>
      <c r="Q1233" s="99" t="n">
        <f aca="false">K1233-P1233</f>
        <v>-12</v>
      </c>
      <c r="R1233" s="98" t="n">
        <f aca="false">IFERROR(IF(O1233="Mar",(K1233/P1233-1))," ")</f>
        <v>-0.19047619047619</v>
      </c>
      <c r="S1233" s="100" t="str">
        <f aca="false">IF(N1233&gt;0,IF(O1233="","-",IF(R1233&lt;0%,"DEGROWTH","GROWTH")))</f>
        <v>DEGROWTH</v>
      </c>
      <c r="T1233" s="69" t="n">
        <v>38</v>
      </c>
      <c r="U1233" s="101" t="str">
        <f aca="false">IF(F1233&lt;=$V$2,"Apr","")</f>
        <v>Apr</v>
      </c>
      <c r="V1233" s="97" t="n">
        <v>38</v>
      </c>
      <c r="W1233" s="102" t="n">
        <f aca="false">K1233-V1233</f>
        <v>13</v>
      </c>
      <c r="X1233" s="103" t="n">
        <f aca="false">IFERROR(IF(U1233="Apr",(K1233/V1233-1)),0)</f>
        <v>0.342105263157895</v>
      </c>
      <c r="Y1233" s="104" t="str">
        <f aca="false">IF(T1233&gt;0,IF(U1233="","-",IF(X1233&lt;0%,"DEGROWTH","GROWTH")))</f>
        <v>GROWTH</v>
      </c>
      <c r="Z1233" s="75" t="n">
        <v>0</v>
      </c>
      <c r="AA1233" s="70"/>
      <c r="AB1233" s="70" t="s">
        <v>133</v>
      </c>
      <c r="AC1233" s="75" t="s">
        <v>134</v>
      </c>
      <c r="AD1233" s="3" t="n">
        <f aca="false">IF(K1233=0,1,0)</f>
        <v>0</v>
      </c>
      <c r="AE1233" s="76"/>
    </row>
    <row r="1234" customFormat="false" ht="14.25" hidden="false" customHeight="true" outlineLevel="0" collapsed="false">
      <c r="A1234" s="75" t="s">
        <v>133</v>
      </c>
      <c r="B1234" s="71" t="s">
        <v>32</v>
      </c>
      <c r="C1234" s="79" t="s">
        <v>2874</v>
      </c>
      <c r="D1234" s="79" t="n">
        <v>1000002901</v>
      </c>
      <c r="E1234" s="79" t="s">
        <v>2875</v>
      </c>
      <c r="F1234" s="74" t="n">
        <v>44799</v>
      </c>
      <c r="G1234" s="67" t="str">
        <f aca="false">IF(I1234&gt;0,"Targeted Dealer","-")</f>
        <v>Targeted Dealer</v>
      </c>
      <c r="H1234" s="67"/>
      <c r="I1234" s="68" t="n">
        <v>120</v>
      </c>
      <c r="J1234" s="68" t="n">
        <f aca="false">I1234/$J$1*($J$1-$E$1)</f>
        <v>112</v>
      </c>
      <c r="K1234" s="69" t="n">
        <v>198.9</v>
      </c>
      <c r="L1234" s="69" t="n">
        <f aca="false">I1234-K1234</f>
        <v>-78.9</v>
      </c>
      <c r="M1234" s="69" t="n">
        <f aca="false">IFERROR((K1234/J1234%),"-")</f>
        <v>177.589285714286</v>
      </c>
      <c r="N1234" s="97" t="n">
        <v>228</v>
      </c>
      <c r="O1234" s="98" t="str">
        <f aca="false">IF(F1234&lt;=$P$2,"Mar","")</f>
        <v>Mar</v>
      </c>
      <c r="P1234" s="97" t="n">
        <f aca="false">N1234</f>
        <v>228</v>
      </c>
      <c r="Q1234" s="99" t="n">
        <f aca="false">K1234-P1234</f>
        <v>-29.1</v>
      </c>
      <c r="R1234" s="98" t="n">
        <f aca="false">IFERROR(IF(O1234="Mar",(K1234/P1234-1))," ")</f>
        <v>-0.127631578947368</v>
      </c>
      <c r="S1234" s="100" t="str">
        <f aca="false">IF(N1234&gt;0,IF(O1234="","-",IF(R1234&lt;0%,"DEGROWTH","GROWTH")))</f>
        <v>DEGROWTH</v>
      </c>
      <c r="T1234" s="69" t="n">
        <v>150</v>
      </c>
      <c r="U1234" s="101" t="str">
        <f aca="false">IF(F1234&lt;=$V$2,"Apr","")</f>
        <v>Apr</v>
      </c>
      <c r="V1234" s="97" t="n">
        <v>150</v>
      </c>
      <c r="W1234" s="102" t="n">
        <f aca="false">K1234-V1234</f>
        <v>48.9</v>
      </c>
      <c r="X1234" s="103" t="n">
        <f aca="false">IFERROR(IF(U1234="Apr",(K1234/V1234-1)),0)</f>
        <v>0.326</v>
      </c>
      <c r="Y1234" s="104" t="str">
        <f aca="false">IF(T1234&gt;0,IF(U1234="","-",IF(X1234&lt;0%,"DEGROWTH","GROWTH")))</f>
        <v>GROWTH</v>
      </c>
      <c r="Z1234" s="75" t="n">
        <v>0</v>
      </c>
      <c r="AA1234" s="70"/>
      <c r="AB1234" s="70" t="s">
        <v>133</v>
      </c>
      <c r="AC1234" s="75" t="s">
        <v>133</v>
      </c>
      <c r="AD1234" s="3" t="n">
        <f aca="false">IF(K1234=0,1,0)</f>
        <v>0</v>
      </c>
      <c r="AE1234" s="76"/>
    </row>
    <row r="1235" customFormat="false" ht="14.25" hidden="false" customHeight="true" outlineLevel="0" collapsed="false">
      <c r="A1235" s="75" t="s">
        <v>133</v>
      </c>
      <c r="B1235" s="71" t="s">
        <v>32</v>
      </c>
      <c r="C1235" s="79" t="s">
        <v>2876</v>
      </c>
      <c r="D1235" s="79" t="n">
        <v>1000004113</v>
      </c>
      <c r="E1235" s="79" t="s">
        <v>2877</v>
      </c>
      <c r="F1235" s="74" t="n">
        <v>45542</v>
      </c>
      <c r="G1235" s="67" t="str">
        <f aca="false">IF(I1235&gt;0,"Targeted Dealer","-")</f>
        <v>Targeted Dealer</v>
      </c>
      <c r="H1235" s="67"/>
      <c r="I1235" s="68" t="n">
        <v>120</v>
      </c>
      <c r="J1235" s="68" t="n">
        <f aca="false">I1235/$J$1*($J$1-$E$1)</f>
        <v>112</v>
      </c>
      <c r="K1235" s="69" t="n">
        <v>50</v>
      </c>
      <c r="L1235" s="69" t="n">
        <f aca="false">I1235-K1235</f>
        <v>70</v>
      </c>
      <c r="M1235" s="69" t="n">
        <f aca="false">IFERROR((K1235/J1235%),"-")</f>
        <v>44.6428571428571</v>
      </c>
      <c r="N1235" s="97" t="n">
        <v>150</v>
      </c>
      <c r="O1235" s="98" t="str">
        <f aca="false">IF(F1235&lt;=$P$2,"Mar","")</f>
        <v>Mar</v>
      </c>
      <c r="P1235" s="97" t="n">
        <f aca="false">N1235</f>
        <v>150</v>
      </c>
      <c r="Q1235" s="99" t="n">
        <f aca="false">K1235-P1235</f>
        <v>-100</v>
      </c>
      <c r="R1235" s="98" t="n">
        <f aca="false">IFERROR(IF(O1235="Mar",(K1235/P1235-1))," ")</f>
        <v>-0.666666666666667</v>
      </c>
      <c r="S1235" s="100" t="str">
        <f aca="false">IF(N1235&gt;0,IF(O1235="","-",IF(R1235&lt;0%,"DEGROWTH","GROWTH")))</f>
        <v>DEGROWTH</v>
      </c>
      <c r="T1235" s="69" t="n">
        <v>51.5</v>
      </c>
      <c r="U1235" s="101" t="str">
        <f aca="false">IF(F1235&lt;=$V$2,"Apr","")</f>
        <v>Apr</v>
      </c>
      <c r="V1235" s="97" t="n">
        <v>51.5</v>
      </c>
      <c r="W1235" s="102" t="n">
        <f aca="false">K1235-V1235</f>
        <v>-1.5</v>
      </c>
      <c r="X1235" s="103" t="n">
        <f aca="false">IFERROR(IF(U1235="Apr",(K1235/V1235-1)),0)</f>
        <v>-0.029126213592233</v>
      </c>
      <c r="Y1235" s="104" t="str">
        <f aca="false">IF(T1235&gt;0,IF(U1235="","-",IF(X1235&lt;0%,"DEGROWTH","GROWTH")))</f>
        <v>DEGROWTH</v>
      </c>
      <c r="Z1235" s="75" t="n">
        <v>0</v>
      </c>
      <c r="AA1235" s="70"/>
      <c r="AB1235" s="70" t="s">
        <v>133</v>
      </c>
      <c r="AC1235" s="75" t="s">
        <v>133</v>
      </c>
      <c r="AD1235" s="3" t="n">
        <f aca="false">IF(K1235=0,1,0)</f>
        <v>0</v>
      </c>
      <c r="AE1235" s="76"/>
    </row>
    <row r="1236" customFormat="false" ht="14.25" hidden="false" customHeight="true" outlineLevel="0" collapsed="false">
      <c r="A1236" s="75" t="s">
        <v>134</v>
      </c>
      <c r="B1236" s="79" t="s">
        <v>78</v>
      </c>
      <c r="C1236" s="79" t="s">
        <v>2878</v>
      </c>
      <c r="D1236" s="79" t="n">
        <v>1000004114</v>
      </c>
      <c r="E1236" s="79" t="s">
        <v>2879</v>
      </c>
      <c r="F1236" s="74" t="n">
        <v>45544</v>
      </c>
      <c r="G1236" s="67" t="str">
        <f aca="false">IF(I1236&gt;0,"Targeted Dealer","-")</f>
        <v>Targeted Dealer</v>
      </c>
      <c r="H1236" s="67"/>
      <c r="I1236" s="68" t="n">
        <v>30</v>
      </c>
      <c r="J1236" s="68" t="n">
        <f aca="false">I1236/$J$1*($J$1-$E$1)</f>
        <v>28</v>
      </c>
      <c r="K1236" s="69" t="n">
        <v>10</v>
      </c>
      <c r="L1236" s="69" t="n">
        <f aca="false">I1236-K1236</f>
        <v>20</v>
      </c>
      <c r="M1236" s="69" t="n">
        <f aca="false">IFERROR((K1236/J1236%),"-")</f>
        <v>35.7142857142857</v>
      </c>
      <c r="N1236" s="97" t="n">
        <v>0</v>
      </c>
      <c r="O1236" s="98" t="str">
        <f aca="false">IF(F1236&lt;=$P$2,"Mar","")</f>
        <v>Mar</v>
      </c>
      <c r="P1236" s="97" t="n">
        <f aca="false">N1236</f>
        <v>0</v>
      </c>
      <c r="Q1236" s="99" t="n">
        <f aca="false">K1236-P1236</f>
        <v>10</v>
      </c>
      <c r="R1236" s="98" t="str">
        <f aca="false">IFERROR(IF(O1236="Mar",(K1236/P1236-1))," ")</f>
        <v> </v>
      </c>
      <c r="S1236" s="105" t="b">
        <f aca="false">IF(N1236&gt;0,IF(O1236="","-",IF(R1236&lt;0%,"DEGROWTH","GROWTH")))</f>
        <v>0</v>
      </c>
      <c r="T1236" s="69" t="n">
        <v>0</v>
      </c>
      <c r="U1236" s="101" t="str">
        <f aca="false">IF(F1236&lt;=$V$2,"Apr","")</f>
        <v>Apr</v>
      </c>
      <c r="V1236" s="97" t="n">
        <v>0</v>
      </c>
      <c r="W1236" s="102" t="n">
        <f aca="false">K1236-V1236</f>
        <v>10</v>
      </c>
      <c r="X1236" s="103" t="n">
        <f aca="false">IFERROR(IF(U1236="Apr",(K1236/V1236-1)),0)</f>
        <v>0</v>
      </c>
      <c r="Y1236" s="106" t="b">
        <f aca="false">IF(T1236&gt;0,IF(U1236="","-",IF(X1236&lt;0%,"DEGROWTH","GROWTH")))</f>
        <v>0</v>
      </c>
      <c r="Z1236" s="75" t="n">
        <v>0</v>
      </c>
      <c r="AA1236" s="70"/>
      <c r="AB1236" s="70" t="s">
        <v>133</v>
      </c>
      <c r="AC1236" s="75" t="s">
        <v>134</v>
      </c>
      <c r="AD1236" s="3" t="n">
        <f aca="false">IF(K1236=0,1,0)</f>
        <v>0</v>
      </c>
      <c r="AE1236" s="76"/>
    </row>
    <row r="1237" customFormat="false" ht="14.25" hidden="false" customHeight="true" outlineLevel="0" collapsed="false">
      <c r="A1237" s="75" t="s">
        <v>134</v>
      </c>
      <c r="B1237" s="71" t="s">
        <v>65</v>
      </c>
      <c r="C1237" s="79" t="s">
        <v>2880</v>
      </c>
      <c r="D1237" s="79" t="n">
        <v>1000004115</v>
      </c>
      <c r="E1237" s="79" t="s">
        <v>2881</v>
      </c>
      <c r="F1237" s="74" t="n">
        <v>45544</v>
      </c>
      <c r="G1237" s="67" t="str">
        <f aca="false">IF(I1237&gt;0,"Targeted Dealer","-")</f>
        <v>Targeted Dealer</v>
      </c>
      <c r="H1237" s="67"/>
      <c r="I1237" s="68" t="n">
        <v>200</v>
      </c>
      <c r="J1237" s="68" t="n">
        <f aca="false">I1237/$J$1*($J$1-$E$1)</f>
        <v>186.666666666667</v>
      </c>
      <c r="K1237" s="69" t="n">
        <v>200</v>
      </c>
      <c r="L1237" s="69" t="n">
        <f aca="false">I1237-K1237</f>
        <v>0</v>
      </c>
      <c r="M1237" s="69" t="n">
        <f aca="false">IFERROR((K1237/J1237%),"-")</f>
        <v>107.142857142857</v>
      </c>
      <c r="N1237" s="97" t="n">
        <v>125</v>
      </c>
      <c r="O1237" s="98" t="str">
        <f aca="false">IF(F1237&lt;=$P$2,"Mar","")</f>
        <v>Mar</v>
      </c>
      <c r="P1237" s="97" t="n">
        <f aca="false">N1237</f>
        <v>125</v>
      </c>
      <c r="Q1237" s="99" t="n">
        <f aca="false">K1237-P1237</f>
        <v>75</v>
      </c>
      <c r="R1237" s="98" t="n">
        <f aca="false">IFERROR(IF(O1237="Mar",(K1237/P1237-1))," ")</f>
        <v>0.6</v>
      </c>
      <c r="S1237" s="100" t="str">
        <f aca="false">IF(N1237&gt;0,IF(O1237="","-",IF(R1237&lt;0%,"DEGROWTH","GROWTH")))</f>
        <v>GROWTH</v>
      </c>
      <c r="T1237" s="69" t="n">
        <v>230</v>
      </c>
      <c r="U1237" s="101" t="str">
        <f aca="false">IF(F1237&lt;=$V$2,"Apr","")</f>
        <v>Apr</v>
      </c>
      <c r="V1237" s="97" t="n">
        <v>230</v>
      </c>
      <c r="W1237" s="102" t="n">
        <f aca="false">K1237-V1237</f>
        <v>-30</v>
      </c>
      <c r="X1237" s="103" t="n">
        <f aca="false">IFERROR(IF(U1237="Apr",(K1237/V1237-1)),0)</f>
        <v>-0.130434782608696</v>
      </c>
      <c r="Y1237" s="104" t="str">
        <f aca="false">IF(T1237&gt;0,IF(U1237="","-",IF(X1237&lt;0%,"DEGROWTH","GROWTH")))</f>
        <v>DEGROWTH</v>
      </c>
      <c r="Z1237" s="75" t="n">
        <v>0</v>
      </c>
      <c r="AA1237" s="70"/>
      <c r="AB1237" s="70" t="s">
        <v>133</v>
      </c>
      <c r="AC1237" s="75" t="s">
        <v>134</v>
      </c>
      <c r="AD1237" s="3" t="n">
        <f aca="false">IF(K1237=0,1,0)</f>
        <v>0</v>
      </c>
      <c r="AE1237" s="76"/>
    </row>
    <row r="1238" customFormat="false" ht="14.25" hidden="false" customHeight="true" outlineLevel="0" collapsed="false">
      <c r="A1238" s="70" t="s">
        <v>134</v>
      </c>
      <c r="B1238" s="72" t="s">
        <v>67</v>
      </c>
      <c r="C1238" s="79" t="s">
        <v>2882</v>
      </c>
      <c r="D1238" s="79" t="n">
        <v>1000004116</v>
      </c>
      <c r="E1238" s="79" t="s">
        <v>2883</v>
      </c>
      <c r="F1238" s="74" t="n">
        <v>45547</v>
      </c>
      <c r="G1238" s="67" t="str">
        <f aca="false">IF(I1238&gt;0,"Targeted Dealer","-")</f>
        <v>Targeted Dealer</v>
      </c>
      <c r="H1238" s="67"/>
      <c r="I1238" s="68" t="n">
        <v>72</v>
      </c>
      <c r="J1238" s="68" t="n">
        <f aca="false">I1238/$J$1*($J$1-$E$1)</f>
        <v>67.2</v>
      </c>
      <c r="K1238" s="69" t="n">
        <v>26</v>
      </c>
      <c r="L1238" s="69" t="n">
        <f aca="false">I1238-K1238</f>
        <v>46</v>
      </c>
      <c r="M1238" s="69" t="n">
        <f aca="false">IFERROR((K1238/J1238%),"-")</f>
        <v>38.6904761904762</v>
      </c>
      <c r="N1238" s="97" t="n">
        <v>59</v>
      </c>
      <c r="O1238" s="98" t="str">
        <f aca="false">IF(F1238&lt;=$P$2,"Mar","")</f>
        <v>Mar</v>
      </c>
      <c r="P1238" s="97" t="n">
        <f aca="false">N1238</f>
        <v>59</v>
      </c>
      <c r="Q1238" s="99" t="n">
        <f aca="false">K1238-P1238</f>
        <v>-33</v>
      </c>
      <c r="R1238" s="98" t="n">
        <f aca="false">IFERROR(IF(O1238="Mar",(K1238/P1238-1))," ")</f>
        <v>-0.559322033898305</v>
      </c>
      <c r="S1238" s="100" t="str">
        <f aca="false">IF(N1238&gt;0,IF(O1238="","-",IF(R1238&lt;0%,"DEGROWTH","GROWTH")))</f>
        <v>DEGROWTH</v>
      </c>
      <c r="T1238" s="69" t="n">
        <v>72</v>
      </c>
      <c r="U1238" s="101" t="str">
        <f aca="false">IF(F1238&lt;=$V$2,"Apr","")</f>
        <v>Apr</v>
      </c>
      <c r="V1238" s="97" t="n">
        <v>72</v>
      </c>
      <c r="W1238" s="102" t="n">
        <f aca="false">K1238-V1238</f>
        <v>-46</v>
      </c>
      <c r="X1238" s="103" t="n">
        <f aca="false">IFERROR(IF(U1238="Apr",(K1238/V1238-1)),0)</f>
        <v>-0.638888888888889</v>
      </c>
      <c r="Y1238" s="104" t="str">
        <f aca="false">IF(T1238&gt;0,IF(U1238="","-",IF(X1238&lt;0%,"DEGROWTH","GROWTH")))</f>
        <v>DEGROWTH</v>
      </c>
      <c r="Z1238" s="75" t="n">
        <v>0</v>
      </c>
      <c r="AA1238" s="70"/>
      <c r="AB1238" s="70" t="s">
        <v>133</v>
      </c>
      <c r="AC1238" s="70" t="s">
        <v>134</v>
      </c>
      <c r="AD1238" s="3" t="n">
        <f aca="false">IF(K1238=0,1,0)</f>
        <v>0</v>
      </c>
      <c r="AE1238" s="76"/>
    </row>
    <row r="1239" customFormat="false" ht="14.25" hidden="false" customHeight="true" outlineLevel="0" collapsed="false">
      <c r="A1239" s="70" t="s">
        <v>134</v>
      </c>
      <c r="B1239" s="72" t="s">
        <v>74</v>
      </c>
      <c r="C1239" s="79" t="s">
        <v>2884</v>
      </c>
      <c r="D1239" s="79" t="n">
        <v>1000004117</v>
      </c>
      <c r="E1239" s="79" t="s">
        <v>2885</v>
      </c>
      <c r="F1239" s="74" t="n">
        <v>45547</v>
      </c>
      <c r="G1239" s="67" t="str">
        <f aca="false">IF(I1239&gt;0,"Targeted Dealer","-")</f>
        <v>Targeted Dealer</v>
      </c>
      <c r="H1239" s="67"/>
      <c r="I1239" s="68" t="n">
        <v>30</v>
      </c>
      <c r="J1239" s="68" t="n">
        <f aca="false">I1239/$J$1*($J$1-$E$1)</f>
        <v>28</v>
      </c>
      <c r="K1239" s="69" t="n">
        <v>0</v>
      </c>
      <c r="L1239" s="69" t="n">
        <f aca="false">I1239-K1239</f>
        <v>30</v>
      </c>
      <c r="M1239" s="69" t="n">
        <f aca="false">IFERROR((K1239/J1239%),"-")</f>
        <v>0</v>
      </c>
      <c r="N1239" s="97" t="n">
        <v>20</v>
      </c>
      <c r="O1239" s="98" t="str">
        <f aca="false">IF(F1239&lt;=$P$2,"Mar","")</f>
        <v>Mar</v>
      </c>
      <c r="P1239" s="97" t="n">
        <f aca="false">N1239</f>
        <v>20</v>
      </c>
      <c r="Q1239" s="99" t="n">
        <f aca="false">K1239-P1239</f>
        <v>-20</v>
      </c>
      <c r="R1239" s="98" t="n">
        <f aca="false">IFERROR(IF(O1239="Mar",(K1239/P1239-1))," ")</f>
        <v>-1</v>
      </c>
      <c r="S1239" s="100" t="str">
        <f aca="false">IF(N1239&gt;0,IF(O1239="","-",IF(R1239&lt;0%,"DEGROWTH","GROWTH")))</f>
        <v>DEGROWTH</v>
      </c>
      <c r="T1239" s="69" t="n">
        <v>25</v>
      </c>
      <c r="U1239" s="101" t="str">
        <f aca="false">IF(F1239&lt;=$V$2,"Apr","")</f>
        <v>Apr</v>
      </c>
      <c r="V1239" s="97" t="n">
        <v>25</v>
      </c>
      <c r="W1239" s="102" t="n">
        <f aca="false">K1239-V1239</f>
        <v>-25</v>
      </c>
      <c r="X1239" s="103" t="n">
        <f aca="false">IFERROR(IF(U1239="Apr",(K1239/V1239-1)),0)</f>
        <v>-1</v>
      </c>
      <c r="Y1239" s="104" t="str">
        <f aca="false">IF(T1239&gt;0,IF(U1239="","-",IF(X1239&lt;0%,"DEGROWTH","GROWTH")))</f>
        <v>DEGROWTH</v>
      </c>
      <c r="Z1239" s="75" t="n">
        <v>0</v>
      </c>
      <c r="AA1239" s="70"/>
      <c r="AB1239" s="70" t="s">
        <v>133</v>
      </c>
      <c r="AC1239" s="70" t="s">
        <v>134</v>
      </c>
      <c r="AD1239" s="3" t="n">
        <f aca="false">IF(K1239=0,1,0)</f>
        <v>1</v>
      </c>
      <c r="AE1239" s="76"/>
    </row>
    <row r="1240" customFormat="false" ht="14.25" hidden="false" customHeight="true" outlineLevel="0" collapsed="false">
      <c r="A1240" s="70" t="s">
        <v>134</v>
      </c>
      <c r="B1240" s="72" t="s">
        <v>73</v>
      </c>
      <c r="C1240" s="79" t="s">
        <v>2886</v>
      </c>
      <c r="D1240" s="79" t="n">
        <v>1000004118</v>
      </c>
      <c r="E1240" s="79" t="s">
        <v>2887</v>
      </c>
      <c r="F1240" s="74" t="n">
        <v>45547</v>
      </c>
      <c r="G1240" s="67" t="str">
        <f aca="false">IF(I1240&gt;0,"Targeted Dealer","-")</f>
        <v>Targeted Dealer</v>
      </c>
      <c r="H1240" s="67"/>
      <c r="I1240" s="68" t="n">
        <v>285</v>
      </c>
      <c r="J1240" s="68" t="n">
        <f aca="false">I1240/$J$1*($J$1-$E$1)</f>
        <v>266</v>
      </c>
      <c r="K1240" s="69" t="n">
        <v>375</v>
      </c>
      <c r="L1240" s="69" t="n">
        <f aca="false">I1240-K1240</f>
        <v>-90</v>
      </c>
      <c r="M1240" s="69" t="n">
        <f aca="false">IFERROR((K1240/J1240%),"-")</f>
        <v>140.977443609023</v>
      </c>
      <c r="N1240" s="97" t="n">
        <v>177</v>
      </c>
      <c r="O1240" s="98" t="str">
        <f aca="false">IF(F1240&lt;=$P$2,"Mar","")</f>
        <v>Mar</v>
      </c>
      <c r="P1240" s="97" t="n">
        <f aca="false">N1240</f>
        <v>177</v>
      </c>
      <c r="Q1240" s="99" t="n">
        <f aca="false">K1240-P1240</f>
        <v>198</v>
      </c>
      <c r="R1240" s="98" t="n">
        <f aca="false">IFERROR(IF(O1240="Mar",(K1240/P1240-1))," ")</f>
        <v>1.11864406779661</v>
      </c>
      <c r="S1240" s="100" t="str">
        <f aca="false">IF(N1240&gt;0,IF(O1240="","-",IF(R1240&lt;0%,"DEGROWTH","GROWTH")))</f>
        <v>GROWTH</v>
      </c>
      <c r="T1240" s="69" t="n">
        <v>170</v>
      </c>
      <c r="U1240" s="101" t="str">
        <f aca="false">IF(F1240&lt;=$V$2,"Apr","")</f>
        <v>Apr</v>
      </c>
      <c r="V1240" s="97" t="n">
        <v>170</v>
      </c>
      <c r="W1240" s="102" t="n">
        <f aca="false">K1240-V1240</f>
        <v>205</v>
      </c>
      <c r="X1240" s="103" t="n">
        <f aca="false">IFERROR(IF(U1240="Apr",(K1240/V1240-1)),0)</f>
        <v>1.20588235294118</v>
      </c>
      <c r="Y1240" s="104" t="str">
        <f aca="false">IF(T1240&gt;0,IF(U1240="","-",IF(X1240&lt;0%,"DEGROWTH","GROWTH")))</f>
        <v>GROWTH</v>
      </c>
      <c r="Z1240" s="75" t="n">
        <v>0</v>
      </c>
      <c r="AA1240" s="70"/>
      <c r="AB1240" s="70" t="s">
        <v>133</v>
      </c>
      <c r="AC1240" s="70" t="s">
        <v>134</v>
      </c>
      <c r="AD1240" s="3" t="n">
        <f aca="false">IF(K1240=0,1,0)</f>
        <v>0</v>
      </c>
      <c r="AE1240" s="76"/>
    </row>
    <row r="1241" customFormat="false" ht="14.25" hidden="false" customHeight="true" outlineLevel="0" collapsed="false">
      <c r="A1241" s="75" t="s">
        <v>134</v>
      </c>
      <c r="B1241" s="79" t="s">
        <v>61</v>
      </c>
      <c r="C1241" s="79" t="s">
        <v>2888</v>
      </c>
      <c r="D1241" s="79" t="n">
        <v>1000004119</v>
      </c>
      <c r="E1241" s="79" t="s">
        <v>2889</v>
      </c>
      <c r="F1241" s="74" t="n">
        <v>45548</v>
      </c>
      <c r="G1241" s="67" t="str">
        <f aca="false">IF(I1241&gt;0,"Targeted Dealer","-")</f>
        <v>Targeted Dealer</v>
      </c>
      <c r="H1241" s="67"/>
      <c r="I1241" s="68" t="n">
        <v>100</v>
      </c>
      <c r="J1241" s="68" t="n">
        <f aca="false">I1241/$J$1*($J$1-$E$1)</f>
        <v>93.3333333333333</v>
      </c>
      <c r="K1241" s="69" t="n">
        <v>90</v>
      </c>
      <c r="L1241" s="69" t="n">
        <f aca="false">I1241-K1241</f>
        <v>10</v>
      </c>
      <c r="M1241" s="69" t="n">
        <f aca="false">IFERROR((K1241/J1241%),"-")</f>
        <v>96.4285714285714</v>
      </c>
      <c r="N1241" s="97" t="n">
        <v>90</v>
      </c>
      <c r="O1241" s="98" t="str">
        <f aca="false">IF(F1241&lt;=$P$2,"Mar","")</f>
        <v>Mar</v>
      </c>
      <c r="P1241" s="97" t="n">
        <f aca="false">N1241</f>
        <v>90</v>
      </c>
      <c r="Q1241" s="99" t="n">
        <f aca="false">K1241-P1241</f>
        <v>0</v>
      </c>
      <c r="R1241" s="98" t="n">
        <f aca="false">IFERROR(IF(O1241="Mar",(K1241/P1241-1))," ")</f>
        <v>0</v>
      </c>
      <c r="S1241" s="100" t="str">
        <f aca="false">IF(N1241&gt;0,IF(O1241="","-",IF(R1241&lt;0%,"DEGROWTH","GROWTH")))</f>
        <v>GROWTH</v>
      </c>
      <c r="T1241" s="69" t="n">
        <v>136</v>
      </c>
      <c r="U1241" s="101" t="str">
        <f aca="false">IF(F1241&lt;=$V$2,"Apr","")</f>
        <v>Apr</v>
      </c>
      <c r="V1241" s="97" t="n">
        <v>136</v>
      </c>
      <c r="W1241" s="102" t="n">
        <f aca="false">K1241-V1241</f>
        <v>-46</v>
      </c>
      <c r="X1241" s="103" t="n">
        <f aca="false">IFERROR(IF(U1241="Apr",(K1241/V1241-1)),0)</f>
        <v>-0.338235294117647</v>
      </c>
      <c r="Y1241" s="104" t="str">
        <f aca="false">IF(T1241&gt;0,IF(U1241="","-",IF(X1241&lt;0%,"DEGROWTH","GROWTH")))</f>
        <v>DEGROWTH</v>
      </c>
      <c r="Z1241" s="75" t="n">
        <v>0</v>
      </c>
      <c r="AA1241" s="70"/>
      <c r="AB1241" s="70" t="s">
        <v>133</v>
      </c>
      <c r="AC1241" s="75" t="s">
        <v>134</v>
      </c>
      <c r="AD1241" s="3" t="n">
        <f aca="false">IF(K1241=0,1,0)</f>
        <v>0</v>
      </c>
      <c r="AE1241" s="76"/>
    </row>
    <row r="1242" customFormat="false" ht="14.25" hidden="false" customHeight="true" outlineLevel="0" collapsed="false">
      <c r="A1242" s="75" t="s">
        <v>133</v>
      </c>
      <c r="B1242" s="79" t="s">
        <v>40</v>
      </c>
      <c r="C1242" s="79" t="s">
        <v>2890</v>
      </c>
      <c r="D1242" s="79" t="n">
        <v>1000004120</v>
      </c>
      <c r="E1242" s="79" t="s">
        <v>2891</v>
      </c>
      <c r="F1242" s="74" t="n">
        <v>45548</v>
      </c>
      <c r="G1242" s="67" t="str">
        <f aca="false">IF(I1242&gt;0,"Targeted Dealer","-")</f>
        <v>Targeted Dealer</v>
      </c>
      <c r="H1242" s="67"/>
      <c r="I1242" s="68" t="n">
        <v>80</v>
      </c>
      <c r="J1242" s="68" t="n">
        <f aca="false">I1242/$J$1*($J$1-$E$1)</f>
        <v>74.6666666666667</v>
      </c>
      <c r="K1242" s="69" t="n">
        <v>100</v>
      </c>
      <c r="L1242" s="69" t="n">
        <f aca="false">I1242-K1242</f>
        <v>-20</v>
      </c>
      <c r="M1242" s="69" t="n">
        <f aca="false">IFERROR((K1242/J1242%),"-")</f>
        <v>133.928571428571</v>
      </c>
      <c r="N1242" s="97" t="n">
        <v>120</v>
      </c>
      <c r="O1242" s="98" t="str">
        <f aca="false">IF(F1242&lt;=$P$2,"Mar","")</f>
        <v>Mar</v>
      </c>
      <c r="P1242" s="97" t="n">
        <f aca="false">N1242</f>
        <v>120</v>
      </c>
      <c r="Q1242" s="99" t="n">
        <f aca="false">K1242-P1242</f>
        <v>-20</v>
      </c>
      <c r="R1242" s="98" t="n">
        <f aca="false">IFERROR(IF(O1242="Mar",(K1242/P1242-1))," ")</f>
        <v>-0.166666666666667</v>
      </c>
      <c r="S1242" s="100" t="str">
        <f aca="false">IF(N1242&gt;0,IF(O1242="","-",IF(R1242&lt;0%,"DEGROWTH","GROWTH")))</f>
        <v>DEGROWTH</v>
      </c>
      <c r="T1242" s="69" t="n">
        <v>52.5</v>
      </c>
      <c r="U1242" s="101" t="str">
        <f aca="false">IF(F1242&lt;=$V$2,"Apr","")</f>
        <v>Apr</v>
      </c>
      <c r="V1242" s="97" t="n">
        <v>52.5</v>
      </c>
      <c r="W1242" s="102" t="n">
        <f aca="false">K1242-V1242</f>
        <v>47.5</v>
      </c>
      <c r="X1242" s="103" t="n">
        <f aca="false">IFERROR(IF(U1242="Apr",(K1242/V1242-1)),0)</f>
        <v>0.904761904761905</v>
      </c>
      <c r="Y1242" s="104" t="str">
        <f aca="false">IF(T1242&gt;0,IF(U1242="","-",IF(X1242&lt;0%,"DEGROWTH","GROWTH")))</f>
        <v>GROWTH</v>
      </c>
      <c r="Z1242" s="75" t="n">
        <v>0</v>
      </c>
      <c r="AA1242" s="70"/>
      <c r="AB1242" s="70" t="s">
        <v>133</v>
      </c>
      <c r="AC1242" s="75" t="s">
        <v>133</v>
      </c>
      <c r="AD1242" s="3" t="n">
        <f aca="false">IF(K1242=0,1,0)</f>
        <v>0</v>
      </c>
      <c r="AE1242" s="76"/>
    </row>
    <row r="1243" customFormat="false" ht="14.25" hidden="false" customHeight="true" outlineLevel="0" collapsed="false">
      <c r="A1243" s="75" t="s">
        <v>134</v>
      </c>
      <c r="B1243" s="79" t="s">
        <v>81</v>
      </c>
      <c r="C1243" s="79" t="s">
        <v>2892</v>
      </c>
      <c r="D1243" s="79" t="n">
        <v>1000004121</v>
      </c>
      <c r="E1243" s="79" t="s">
        <v>2893</v>
      </c>
      <c r="F1243" s="74" t="n">
        <v>45553</v>
      </c>
      <c r="G1243" s="67" t="str">
        <f aca="false">IF(I1243&gt;0,"Targeted Dealer","-")</f>
        <v>Targeted Dealer</v>
      </c>
      <c r="H1243" s="67"/>
      <c r="I1243" s="68" t="n">
        <v>300</v>
      </c>
      <c r="J1243" s="68" t="n">
        <f aca="false">I1243/$J$1*($J$1-$E$1)</f>
        <v>280</v>
      </c>
      <c r="K1243" s="69" t="n">
        <v>473.75</v>
      </c>
      <c r="L1243" s="69" t="n">
        <f aca="false">I1243-K1243</f>
        <v>-173.75</v>
      </c>
      <c r="M1243" s="69" t="n">
        <f aca="false">IFERROR((K1243/J1243%),"-")</f>
        <v>169.196428571429</v>
      </c>
      <c r="N1243" s="97" t="n">
        <v>273.5</v>
      </c>
      <c r="O1243" s="98" t="str">
        <f aca="false">IF(F1243&lt;=$P$2,"Mar","")</f>
        <v>Mar</v>
      </c>
      <c r="P1243" s="97" t="n">
        <f aca="false">N1243</f>
        <v>273.5</v>
      </c>
      <c r="Q1243" s="99" t="n">
        <f aca="false">K1243-P1243</f>
        <v>200.25</v>
      </c>
      <c r="R1243" s="98" t="n">
        <f aca="false">IFERROR(IF(O1243="Mar",(K1243/P1243-1))," ")</f>
        <v>0.73217550274223</v>
      </c>
      <c r="S1243" s="100" t="str">
        <f aca="false">IF(N1243&gt;0,IF(O1243="","-",IF(R1243&lt;0%,"DEGROWTH","GROWTH")))</f>
        <v>GROWTH</v>
      </c>
      <c r="T1243" s="69" t="n">
        <v>210</v>
      </c>
      <c r="U1243" s="101" t="str">
        <f aca="false">IF(F1243&lt;=$V$2,"Apr","")</f>
        <v>Apr</v>
      </c>
      <c r="V1243" s="97" t="n">
        <v>210</v>
      </c>
      <c r="W1243" s="102" t="n">
        <f aca="false">K1243-V1243</f>
        <v>263.75</v>
      </c>
      <c r="X1243" s="103" t="n">
        <f aca="false">IFERROR(IF(U1243="Apr",(K1243/V1243-1)),0)</f>
        <v>1.25595238095238</v>
      </c>
      <c r="Y1243" s="104" t="str">
        <f aca="false">IF(T1243&gt;0,IF(U1243="","-",IF(X1243&lt;0%,"DEGROWTH","GROWTH")))</f>
        <v>GROWTH</v>
      </c>
      <c r="Z1243" s="75" t="n">
        <v>0</v>
      </c>
      <c r="AA1243" s="70"/>
      <c r="AB1243" s="70" t="s">
        <v>133</v>
      </c>
      <c r="AC1243" s="75" t="s">
        <v>134</v>
      </c>
      <c r="AD1243" s="3" t="n">
        <f aca="false">IF(K1243=0,1,0)</f>
        <v>0</v>
      </c>
      <c r="AE1243" s="76"/>
    </row>
    <row r="1244" customFormat="false" ht="14.25" hidden="false" customHeight="true" outlineLevel="0" collapsed="false">
      <c r="A1244" s="75" t="s">
        <v>134</v>
      </c>
      <c r="B1244" s="79" t="s">
        <v>64</v>
      </c>
      <c r="C1244" s="79" t="s">
        <v>2894</v>
      </c>
      <c r="D1244" s="79" t="n">
        <v>1000004122</v>
      </c>
      <c r="E1244" s="79" t="s">
        <v>2895</v>
      </c>
      <c r="F1244" s="74" t="n">
        <v>45554</v>
      </c>
      <c r="G1244" s="67" t="str">
        <f aca="false">IF(I1244&gt;0,"Targeted Dealer","-")</f>
        <v>Targeted Dealer</v>
      </c>
      <c r="H1244" s="67"/>
      <c r="I1244" s="68" t="n">
        <v>60</v>
      </c>
      <c r="J1244" s="68" t="n">
        <f aca="false">I1244/$J$1*($J$1-$E$1)</f>
        <v>56</v>
      </c>
      <c r="K1244" s="69" t="n">
        <v>20</v>
      </c>
      <c r="L1244" s="69" t="n">
        <f aca="false">I1244-K1244</f>
        <v>40</v>
      </c>
      <c r="M1244" s="69" t="n">
        <f aca="false">IFERROR((K1244/J1244%),"-")</f>
        <v>35.7142857142857</v>
      </c>
      <c r="N1244" s="97" t="n">
        <v>20</v>
      </c>
      <c r="O1244" s="98" t="str">
        <f aca="false">IF(F1244&lt;=$P$2,"Mar","")</f>
        <v>Mar</v>
      </c>
      <c r="P1244" s="97" t="n">
        <f aca="false">N1244</f>
        <v>20</v>
      </c>
      <c r="Q1244" s="99" t="n">
        <f aca="false">K1244-P1244</f>
        <v>0</v>
      </c>
      <c r="R1244" s="98" t="n">
        <f aca="false">IFERROR(IF(O1244="Mar",(K1244/P1244-1))," ")</f>
        <v>0</v>
      </c>
      <c r="S1244" s="100" t="str">
        <f aca="false">IF(N1244&gt;0,IF(O1244="","-",IF(R1244&lt;0%,"DEGROWTH","GROWTH")))</f>
        <v>GROWTH</v>
      </c>
      <c r="T1244" s="69" t="n">
        <v>20</v>
      </c>
      <c r="U1244" s="101" t="str">
        <f aca="false">IF(F1244&lt;=$V$2,"Apr","")</f>
        <v>Apr</v>
      </c>
      <c r="V1244" s="97" t="n">
        <v>20</v>
      </c>
      <c r="W1244" s="102" t="n">
        <f aca="false">K1244-V1244</f>
        <v>0</v>
      </c>
      <c r="X1244" s="103" t="n">
        <f aca="false">IFERROR(IF(U1244="Apr",(K1244/V1244-1)),0)</f>
        <v>0</v>
      </c>
      <c r="Y1244" s="104" t="str">
        <f aca="false">IF(T1244&gt;0,IF(U1244="","-",IF(X1244&lt;0%,"DEGROWTH","GROWTH")))</f>
        <v>GROWTH</v>
      </c>
      <c r="Z1244" s="75" t="n">
        <v>0</v>
      </c>
      <c r="AA1244" s="70"/>
      <c r="AB1244" s="70" t="s">
        <v>133</v>
      </c>
      <c r="AC1244" s="75" t="s">
        <v>134</v>
      </c>
      <c r="AD1244" s="3" t="n">
        <f aca="false">IF(K1244=0,1,0)</f>
        <v>0</v>
      </c>
      <c r="AE1244" s="76"/>
    </row>
    <row r="1245" customFormat="false" ht="14.25" hidden="false" customHeight="true" outlineLevel="0" collapsed="false">
      <c r="A1245" s="75" t="s">
        <v>133</v>
      </c>
      <c r="B1245" s="79" t="s">
        <v>48</v>
      </c>
      <c r="C1245" s="79" t="s">
        <v>2896</v>
      </c>
      <c r="D1245" s="79" t="n">
        <v>1000004123</v>
      </c>
      <c r="E1245" s="79" t="s">
        <v>2897</v>
      </c>
      <c r="F1245" s="74" t="n">
        <v>45554</v>
      </c>
      <c r="G1245" s="67" t="str">
        <f aca="false">IF(I1245&gt;0,"Targeted Dealer","-")</f>
        <v>Targeted Dealer</v>
      </c>
      <c r="H1245" s="67"/>
      <c r="I1245" s="68" t="n">
        <v>180</v>
      </c>
      <c r="J1245" s="68" t="n">
        <f aca="false">I1245/$J$1*($J$1-$E$1)</f>
        <v>168</v>
      </c>
      <c r="K1245" s="69" t="n">
        <v>230</v>
      </c>
      <c r="L1245" s="69" t="n">
        <f aca="false">I1245-K1245</f>
        <v>-50</v>
      </c>
      <c r="M1245" s="69" t="n">
        <f aca="false">IFERROR((K1245/J1245%),"-")</f>
        <v>136.904761904762</v>
      </c>
      <c r="N1245" s="97" t="n">
        <v>282</v>
      </c>
      <c r="O1245" s="98" t="str">
        <f aca="false">IF(F1245&lt;=$P$2,"Mar","")</f>
        <v>Mar</v>
      </c>
      <c r="P1245" s="97" t="n">
        <f aca="false">N1245</f>
        <v>282</v>
      </c>
      <c r="Q1245" s="99" t="n">
        <f aca="false">K1245-P1245</f>
        <v>-52</v>
      </c>
      <c r="R1245" s="98" t="n">
        <f aca="false">IFERROR(IF(O1245="Mar",(K1245/P1245-1))," ")</f>
        <v>-0.184397163120567</v>
      </c>
      <c r="S1245" s="100" t="str">
        <f aca="false">IF(N1245&gt;0,IF(O1245="","-",IF(R1245&lt;0%,"DEGROWTH","GROWTH")))</f>
        <v>DEGROWTH</v>
      </c>
      <c r="T1245" s="69" t="n">
        <v>180</v>
      </c>
      <c r="U1245" s="101" t="str">
        <f aca="false">IF(F1245&lt;=$V$2,"Apr","")</f>
        <v>Apr</v>
      </c>
      <c r="V1245" s="97" t="n">
        <v>180</v>
      </c>
      <c r="W1245" s="102" t="n">
        <f aca="false">K1245-V1245</f>
        <v>50</v>
      </c>
      <c r="X1245" s="103" t="n">
        <f aca="false">IFERROR(IF(U1245="Apr",(K1245/V1245-1)),0)</f>
        <v>0.277777777777778</v>
      </c>
      <c r="Y1245" s="104" t="str">
        <f aca="false">IF(T1245&gt;0,IF(U1245="","-",IF(X1245&lt;0%,"DEGROWTH","GROWTH")))</f>
        <v>GROWTH</v>
      </c>
      <c r="Z1245" s="75" t="n">
        <v>0</v>
      </c>
      <c r="AA1245" s="70"/>
      <c r="AB1245" s="70" t="s">
        <v>133</v>
      </c>
      <c r="AC1245" s="75" t="s">
        <v>133</v>
      </c>
      <c r="AD1245" s="3" t="n">
        <f aca="false">IF(K1245=0,1,0)</f>
        <v>0</v>
      </c>
      <c r="AE1245" s="76"/>
    </row>
    <row r="1246" customFormat="false" ht="14.25" hidden="false" customHeight="true" outlineLevel="0" collapsed="false">
      <c r="A1246" s="75" t="s">
        <v>134</v>
      </c>
      <c r="B1246" s="79" t="s">
        <v>81</v>
      </c>
      <c r="C1246" s="79" t="s">
        <v>2898</v>
      </c>
      <c r="D1246" s="79" t="n">
        <v>1000004126</v>
      </c>
      <c r="E1246" s="79" t="s">
        <v>2899</v>
      </c>
      <c r="F1246" s="74" t="n">
        <v>45556</v>
      </c>
      <c r="G1246" s="67" t="str">
        <f aca="false">IF(I1246&gt;0,"Targeted Dealer","-")</f>
        <v>Targeted Dealer</v>
      </c>
      <c r="H1246" s="67"/>
      <c r="I1246" s="68" t="n">
        <v>100</v>
      </c>
      <c r="J1246" s="68" t="n">
        <f aca="false">I1246/$J$1*($J$1-$E$1)</f>
        <v>93.3333333333333</v>
      </c>
      <c r="K1246" s="69" t="n">
        <v>0</v>
      </c>
      <c r="L1246" s="69" t="n">
        <f aca="false">I1246-K1246</f>
        <v>100</v>
      </c>
      <c r="M1246" s="69" t="n">
        <f aca="false">IFERROR((K1246/J1246%),"-")</f>
        <v>0</v>
      </c>
      <c r="N1246" s="97" t="n">
        <v>0</v>
      </c>
      <c r="O1246" s="98" t="str">
        <f aca="false">IF(F1246&lt;=$P$2,"Mar","")</f>
        <v>Mar</v>
      </c>
      <c r="P1246" s="97" t="n">
        <f aca="false">N1246</f>
        <v>0</v>
      </c>
      <c r="Q1246" s="99" t="n">
        <f aca="false">K1246-P1246</f>
        <v>0</v>
      </c>
      <c r="R1246" s="98" t="str">
        <f aca="false">IFERROR(IF(O1246="Mar",(K1246/P1246-1))," ")</f>
        <v> </v>
      </c>
      <c r="S1246" s="105" t="b">
        <f aca="false">IF(N1246&gt;0,IF(O1246="","-",IF(R1246&lt;0%,"DEGROWTH","GROWTH")))</f>
        <v>0</v>
      </c>
      <c r="T1246" s="69" t="n">
        <v>0</v>
      </c>
      <c r="U1246" s="101" t="str">
        <f aca="false">IF(F1246&lt;=$V$2,"Apr","")</f>
        <v>Apr</v>
      </c>
      <c r="V1246" s="97" t="n">
        <v>0</v>
      </c>
      <c r="W1246" s="102" t="n">
        <f aca="false">K1246-V1246</f>
        <v>0</v>
      </c>
      <c r="X1246" s="103" t="n">
        <f aca="false">IFERROR(IF(U1246="Apr",(K1246/V1246-1)),0)</f>
        <v>0</v>
      </c>
      <c r="Y1246" s="106" t="b">
        <f aca="false">IF(T1246&gt;0,IF(U1246="","-",IF(X1246&lt;0%,"DEGROWTH","GROWTH")))</f>
        <v>0</v>
      </c>
      <c r="Z1246" s="75" t="n">
        <v>0</v>
      </c>
      <c r="AA1246" s="70"/>
      <c r="AB1246" s="70" t="s">
        <v>133</v>
      </c>
      <c r="AC1246" s="75" t="s">
        <v>134</v>
      </c>
      <c r="AD1246" s="3" t="n">
        <f aca="false">IF(K1246=0,1,0)</f>
        <v>1</v>
      </c>
      <c r="AE1246" s="76"/>
    </row>
    <row r="1247" customFormat="false" ht="14.25" hidden="false" customHeight="true" outlineLevel="0" collapsed="false">
      <c r="A1247" s="75" t="s">
        <v>134</v>
      </c>
      <c r="B1247" s="79" t="s">
        <v>79</v>
      </c>
      <c r="C1247" s="79" t="s">
        <v>440</v>
      </c>
      <c r="D1247" s="79" t="n">
        <v>1000004134</v>
      </c>
      <c r="E1247" s="79" t="s">
        <v>441</v>
      </c>
      <c r="F1247" s="74" t="n">
        <v>45558</v>
      </c>
      <c r="G1247" s="67" t="str">
        <f aca="false">IF(I1247&gt;0,"Targeted Dealer","-")</f>
        <v>Targeted Dealer</v>
      </c>
      <c r="H1247" s="67"/>
      <c r="I1247" s="68" t="n">
        <v>10</v>
      </c>
      <c r="J1247" s="68" t="n">
        <f aca="false">I1247/$J$1*($J$1-$E$1)</f>
        <v>9.33333333333333</v>
      </c>
      <c r="K1247" s="69" t="n">
        <v>27</v>
      </c>
      <c r="L1247" s="69" t="n">
        <f aca="false">I1247-K1247</f>
        <v>-17</v>
      </c>
      <c r="M1247" s="69" t="n">
        <f aca="false">IFERROR((K1247/J1247%),"-")</f>
        <v>289.285714285714</v>
      </c>
      <c r="N1247" s="97" t="n">
        <v>4</v>
      </c>
      <c r="O1247" s="98" t="str">
        <f aca="false">IF(F1247&lt;=$P$2,"Mar","")</f>
        <v>Mar</v>
      </c>
      <c r="P1247" s="97" t="n">
        <f aca="false">N1247</f>
        <v>4</v>
      </c>
      <c r="Q1247" s="99" t="n">
        <f aca="false">K1247-P1247</f>
        <v>23</v>
      </c>
      <c r="R1247" s="98" t="n">
        <f aca="false">IFERROR(IF(O1247="Mar",(K1247/P1247-1))," ")</f>
        <v>5.75</v>
      </c>
      <c r="S1247" s="100" t="str">
        <f aca="false">IF(N1247&gt;0,IF(O1247="","-",IF(R1247&lt;0%,"DEGROWTH","GROWTH")))</f>
        <v>GROWTH</v>
      </c>
      <c r="T1247" s="69" t="n">
        <v>4</v>
      </c>
      <c r="U1247" s="101" t="str">
        <f aca="false">IF(F1247&lt;=$V$2,"Apr","")</f>
        <v>Apr</v>
      </c>
      <c r="V1247" s="97" t="n">
        <v>4</v>
      </c>
      <c r="W1247" s="102" t="n">
        <f aca="false">K1247-V1247</f>
        <v>23</v>
      </c>
      <c r="X1247" s="103" t="n">
        <f aca="false">IFERROR(IF(U1247="Apr",(K1247/V1247-1)),0)</f>
        <v>5.75</v>
      </c>
      <c r="Y1247" s="104" t="str">
        <f aca="false">IF(T1247&gt;0,IF(U1247="","-",IF(X1247&lt;0%,"DEGROWTH","GROWTH")))</f>
        <v>GROWTH</v>
      </c>
      <c r="Z1247" s="75" t="n">
        <v>0</v>
      </c>
      <c r="AA1247" s="70"/>
      <c r="AB1247" s="70" t="s">
        <v>133</v>
      </c>
      <c r="AC1247" s="75" t="s">
        <v>134</v>
      </c>
      <c r="AD1247" s="3" t="n">
        <f aca="false">IF(K1247=0,1,0)</f>
        <v>0</v>
      </c>
      <c r="AE1247" s="76"/>
    </row>
    <row r="1248" customFormat="false" ht="14.25" hidden="false" customHeight="true" outlineLevel="0" collapsed="false">
      <c r="A1248" s="75" t="s">
        <v>134</v>
      </c>
      <c r="B1248" s="79" t="s">
        <v>71</v>
      </c>
      <c r="C1248" s="79" t="s">
        <v>2900</v>
      </c>
      <c r="D1248" s="79" t="n">
        <v>1000004133</v>
      </c>
      <c r="E1248" s="79" t="s">
        <v>2901</v>
      </c>
      <c r="F1248" s="74" t="n">
        <v>45558</v>
      </c>
      <c r="G1248" s="67" t="str">
        <f aca="false">IF(I1248&gt;0,"Targeted Dealer","-")</f>
        <v>Targeted Dealer</v>
      </c>
      <c r="H1248" s="67"/>
      <c r="I1248" s="68" t="n">
        <v>55</v>
      </c>
      <c r="J1248" s="68" t="n">
        <f aca="false">I1248/$J$1*($J$1-$E$1)</f>
        <v>51.3333333333333</v>
      </c>
      <c r="K1248" s="69" t="n">
        <v>30</v>
      </c>
      <c r="L1248" s="69" t="n">
        <f aca="false">I1248-K1248</f>
        <v>25</v>
      </c>
      <c r="M1248" s="69" t="n">
        <f aca="false">IFERROR((K1248/J1248%),"-")</f>
        <v>58.4415584415584</v>
      </c>
      <c r="N1248" s="97" t="n">
        <v>0</v>
      </c>
      <c r="O1248" s="98" t="str">
        <f aca="false">IF(F1248&lt;=$P$2,"Mar","")</f>
        <v>Mar</v>
      </c>
      <c r="P1248" s="97" t="n">
        <f aca="false">N1248</f>
        <v>0</v>
      </c>
      <c r="Q1248" s="99" t="n">
        <f aca="false">K1248-P1248</f>
        <v>30</v>
      </c>
      <c r="R1248" s="98" t="str">
        <f aca="false">IFERROR(IF(O1248="Mar",(K1248/P1248-1))," ")</f>
        <v> </v>
      </c>
      <c r="S1248" s="105" t="b">
        <f aca="false">IF(N1248&gt;0,IF(O1248="","-",IF(R1248&lt;0%,"DEGROWTH","GROWTH")))</f>
        <v>0</v>
      </c>
      <c r="T1248" s="69" t="n">
        <v>160</v>
      </c>
      <c r="U1248" s="101" t="str">
        <f aca="false">IF(F1248&lt;=$V$2,"Apr","")</f>
        <v>Apr</v>
      </c>
      <c r="V1248" s="97" t="n">
        <v>160</v>
      </c>
      <c r="W1248" s="102" t="n">
        <f aca="false">K1248-V1248</f>
        <v>-130</v>
      </c>
      <c r="X1248" s="103" t="n">
        <f aca="false">IFERROR(IF(U1248="Apr",(K1248/V1248-1)),0)</f>
        <v>-0.8125</v>
      </c>
      <c r="Y1248" s="104" t="str">
        <f aca="false">IF(T1248&gt;0,IF(U1248="","-",IF(X1248&lt;0%,"DEGROWTH","GROWTH")))</f>
        <v>DEGROWTH</v>
      </c>
      <c r="Z1248" s="75" t="n">
        <v>0</v>
      </c>
      <c r="AA1248" s="70"/>
      <c r="AB1248" s="70" t="s">
        <v>133</v>
      </c>
      <c r="AC1248" s="75" t="s">
        <v>134</v>
      </c>
      <c r="AD1248" s="3" t="n">
        <f aca="false">IF(K1248=0,1,0)</f>
        <v>0</v>
      </c>
      <c r="AE1248" s="76"/>
    </row>
    <row r="1249" customFormat="false" ht="14.25" hidden="false" customHeight="true" outlineLevel="0" collapsed="false">
      <c r="A1249" s="75" t="s">
        <v>134</v>
      </c>
      <c r="B1249" s="71" t="s">
        <v>65</v>
      </c>
      <c r="C1249" s="79" t="s">
        <v>2902</v>
      </c>
      <c r="D1249" s="79" t="n">
        <v>1000004132</v>
      </c>
      <c r="E1249" s="79" t="s">
        <v>2903</v>
      </c>
      <c r="F1249" s="74" t="n">
        <v>45558</v>
      </c>
      <c r="G1249" s="67" t="str">
        <f aca="false">IF(I1249&gt;0,"Targeted Dealer","-")</f>
        <v>Targeted Dealer</v>
      </c>
      <c r="H1249" s="67"/>
      <c r="I1249" s="68" t="n">
        <v>150</v>
      </c>
      <c r="J1249" s="68" t="n">
        <f aca="false">I1249/$J$1*($J$1-$E$1)</f>
        <v>140</v>
      </c>
      <c r="K1249" s="69" t="n">
        <v>125</v>
      </c>
      <c r="L1249" s="69" t="n">
        <f aca="false">I1249-K1249</f>
        <v>25</v>
      </c>
      <c r="M1249" s="69" t="n">
        <f aca="false">IFERROR((K1249/J1249%),"-")</f>
        <v>89.2857142857143</v>
      </c>
      <c r="N1249" s="97" t="n">
        <v>125</v>
      </c>
      <c r="O1249" s="98" t="str">
        <f aca="false">IF(F1249&lt;=$P$2,"Mar","")</f>
        <v>Mar</v>
      </c>
      <c r="P1249" s="97" t="n">
        <f aca="false">N1249</f>
        <v>125</v>
      </c>
      <c r="Q1249" s="99" t="n">
        <f aca="false">K1249-P1249</f>
        <v>0</v>
      </c>
      <c r="R1249" s="98" t="n">
        <f aca="false">IFERROR(IF(O1249="Mar",(K1249/P1249-1))," ")</f>
        <v>0</v>
      </c>
      <c r="S1249" s="100" t="str">
        <f aca="false">IF(N1249&gt;0,IF(O1249="","-",IF(R1249&lt;0%,"DEGROWTH","GROWTH")))</f>
        <v>GROWTH</v>
      </c>
      <c r="T1249" s="69" t="n">
        <v>125</v>
      </c>
      <c r="U1249" s="101" t="str">
        <f aca="false">IF(F1249&lt;=$V$2,"Apr","")</f>
        <v>Apr</v>
      </c>
      <c r="V1249" s="97" t="n">
        <v>125</v>
      </c>
      <c r="W1249" s="102" t="n">
        <f aca="false">K1249-V1249</f>
        <v>0</v>
      </c>
      <c r="X1249" s="103" t="n">
        <f aca="false">IFERROR(IF(U1249="Apr",(K1249/V1249-1)),0)</f>
        <v>0</v>
      </c>
      <c r="Y1249" s="104" t="str">
        <f aca="false">IF(T1249&gt;0,IF(U1249="","-",IF(X1249&lt;0%,"DEGROWTH","GROWTH")))</f>
        <v>GROWTH</v>
      </c>
      <c r="Z1249" s="75" t="n">
        <v>0</v>
      </c>
      <c r="AA1249" s="70"/>
      <c r="AB1249" s="70" t="s">
        <v>133</v>
      </c>
      <c r="AC1249" s="75" t="s">
        <v>134</v>
      </c>
      <c r="AD1249" s="3" t="n">
        <f aca="false">IF(K1249=0,1,0)</f>
        <v>0</v>
      </c>
      <c r="AE1249" s="76"/>
    </row>
    <row r="1250" customFormat="false" ht="14.25" hidden="false" customHeight="true" outlineLevel="0" collapsed="false">
      <c r="A1250" s="75" t="s">
        <v>134</v>
      </c>
      <c r="B1250" s="79" t="s">
        <v>77</v>
      </c>
      <c r="C1250" s="79" t="s">
        <v>2904</v>
      </c>
      <c r="D1250" s="79" t="n">
        <v>1000004136</v>
      </c>
      <c r="E1250" s="79" t="s">
        <v>2905</v>
      </c>
      <c r="F1250" s="74" t="n">
        <v>45559</v>
      </c>
      <c r="G1250" s="67" t="str">
        <f aca="false">IF(I1250&gt;0,"Targeted Dealer","-")</f>
        <v>Targeted Dealer</v>
      </c>
      <c r="H1250" s="67"/>
      <c r="I1250" s="68" t="n">
        <v>40</v>
      </c>
      <c r="J1250" s="68" t="n">
        <f aca="false">I1250/$J$1*($J$1-$E$1)</f>
        <v>37.3333333333333</v>
      </c>
      <c r="K1250" s="69" t="n">
        <v>5</v>
      </c>
      <c r="L1250" s="69" t="n">
        <f aca="false">I1250-K1250</f>
        <v>35</v>
      </c>
      <c r="M1250" s="69" t="n">
        <f aca="false">IFERROR((K1250/J1250%),"-")</f>
        <v>13.3928571428571</v>
      </c>
      <c r="N1250" s="97" t="n">
        <v>32.5</v>
      </c>
      <c r="O1250" s="98" t="str">
        <f aca="false">IF(F1250&lt;=$P$2,"Mar","")</f>
        <v>Mar</v>
      </c>
      <c r="P1250" s="97" t="n">
        <f aca="false">N1250</f>
        <v>32.5</v>
      </c>
      <c r="Q1250" s="99" t="n">
        <f aca="false">K1250-P1250</f>
        <v>-27.5</v>
      </c>
      <c r="R1250" s="98" t="n">
        <f aca="false">IFERROR(IF(O1250="Mar",(K1250/P1250-1))," ")</f>
        <v>-0.846153846153846</v>
      </c>
      <c r="S1250" s="100" t="str">
        <f aca="false">IF(N1250&gt;0,IF(O1250="","-",IF(R1250&lt;0%,"DEGROWTH","GROWTH")))</f>
        <v>DEGROWTH</v>
      </c>
      <c r="T1250" s="69" t="n">
        <v>25</v>
      </c>
      <c r="U1250" s="101" t="str">
        <f aca="false">IF(F1250&lt;=$V$2,"Apr","")</f>
        <v>Apr</v>
      </c>
      <c r="V1250" s="97" t="n">
        <v>25</v>
      </c>
      <c r="W1250" s="102" t="n">
        <f aca="false">K1250-V1250</f>
        <v>-20</v>
      </c>
      <c r="X1250" s="103" t="n">
        <f aca="false">IFERROR(IF(U1250="Apr",(K1250/V1250-1)),0)</f>
        <v>-0.8</v>
      </c>
      <c r="Y1250" s="104" t="str">
        <f aca="false">IF(T1250&gt;0,IF(U1250="","-",IF(X1250&lt;0%,"DEGROWTH","GROWTH")))</f>
        <v>DEGROWTH</v>
      </c>
      <c r="Z1250" s="75" t="n">
        <v>0</v>
      </c>
      <c r="AA1250" s="70"/>
      <c r="AB1250" s="70" t="s">
        <v>133</v>
      </c>
      <c r="AC1250" s="75" t="s">
        <v>134</v>
      </c>
      <c r="AD1250" s="3" t="n">
        <f aca="false">IF(K1250=0,1,0)</f>
        <v>0</v>
      </c>
      <c r="AE1250" s="76"/>
    </row>
    <row r="1251" customFormat="false" ht="14.25" hidden="false" customHeight="true" outlineLevel="0" collapsed="false">
      <c r="A1251" s="75" t="s">
        <v>133</v>
      </c>
      <c r="B1251" s="71" t="s">
        <v>30</v>
      </c>
      <c r="C1251" s="79" t="s">
        <v>2906</v>
      </c>
      <c r="D1251" s="79" t="n">
        <v>1000004137</v>
      </c>
      <c r="E1251" s="79" t="s">
        <v>2907</v>
      </c>
      <c r="F1251" s="74" t="n">
        <v>45560</v>
      </c>
      <c r="G1251" s="67" t="str">
        <f aca="false">IF(I1251&gt;0,"Targeted Dealer","-")</f>
        <v>Targeted Dealer</v>
      </c>
      <c r="H1251" s="67"/>
      <c r="I1251" s="68" t="n">
        <v>350</v>
      </c>
      <c r="J1251" s="68" t="n">
        <f aca="false">I1251/$J$1*($J$1-$E$1)</f>
        <v>326.666666666667</v>
      </c>
      <c r="K1251" s="69" t="n">
        <v>470</v>
      </c>
      <c r="L1251" s="69" t="n">
        <f aca="false">I1251-K1251</f>
        <v>-120</v>
      </c>
      <c r="M1251" s="69" t="n">
        <f aca="false">IFERROR((K1251/J1251%),"-")</f>
        <v>143.877551020408</v>
      </c>
      <c r="N1251" s="97" t="n">
        <v>408.85</v>
      </c>
      <c r="O1251" s="98" t="str">
        <f aca="false">IF(F1251&lt;=$P$2,"Mar","")</f>
        <v>Mar</v>
      </c>
      <c r="P1251" s="97" t="n">
        <f aca="false">N1251</f>
        <v>408.85</v>
      </c>
      <c r="Q1251" s="99" t="n">
        <f aca="false">K1251-P1251</f>
        <v>61.15</v>
      </c>
      <c r="R1251" s="98" t="n">
        <f aca="false">IFERROR(IF(O1251="Mar",(K1251/P1251-1))," ")</f>
        <v>0.149565855448208</v>
      </c>
      <c r="S1251" s="100" t="str">
        <f aca="false">IF(N1251&gt;0,IF(O1251="","-",IF(R1251&lt;0%,"DEGROWTH","GROWTH")))</f>
        <v>GROWTH</v>
      </c>
      <c r="T1251" s="69" t="n">
        <v>250</v>
      </c>
      <c r="U1251" s="101" t="str">
        <f aca="false">IF(F1251&lt;=$V$2,"Apr","")</f>
        <v>Apr</v>
      </c>
      <c r="V1251" s="97" t="n">
        <v>250</v>
      </c>
      <c r="W1251" s="102" t="n">
        <f aca="false">K1251-V1251</f>
        <v>220</v>
      </c>
      <c r="X1251" s="103" t="n">
        <f aca="false">IFERROR(IF(U1251="Apr",(K1251/V1251-1)),0)</f>
        <v>0.88</v>
      </c>
      <c r="Y1251" s="104" t="str">
        <f aca="false">IF(T1251&gt;0,IF(U1251="","-",IF(X1251&lt;0%,"DEGROWTH","GROWTH")))</f>
        <v>GROWTH</v>
      </c>
      <c r="Z1251" s="75" t="n">
        <v>0</v>
      </c>
      <c r="AA1251" s="70"/>
      <c r="AB1251" s="70" t="s">
        <v>133</v>
      </c>
      <c r="AC1251" s="75" t="s">
        <v>133</v>
      </c>
      <c r="AD1251" s="3" t="n">
        <f aca="false">IF(K1251=0,1,0)</f>
        <v>0</v>
      </c>
      <c r="AE1251" s="76"/>
    </row>
    <row r="1252" customFormat="false" ht="14.25" hidden="false" customHeight="true" outlineLevel="0" collapsed="false">
      <c r="A1252" s="75" t="s">
        <v>134</v>
      </c>
      <c r="B1252" s="79" t="s">
        <v>61</v>
      </c>
      <c r="C1252" s="79" t="s">
        <v>442</v>
      </c>
      <c r="D1252" s="79" t="n">
        <v>1000004139</v>
      </c>
      <c r="E1252" s="79" t="s">
        <v>443</v>
      </c>
      <c r="F1252" s="74" t="n">
        <v>45562</v>
      </c>
      <c r="G1252" s="67" t="str">
        <f aca="false">IF(I1252&gt;0,"Targeted Dealer","-")</f>
        <v>Targeted Dealer</v>
      </c>
      <c r="H1252" s="67"/>
      <c r="I1252" s="68" t="n">
        <v>20</v>
      </c>
      <c r="J1252" s="68" t="n">
        <f aca="false">I1252/$J$1*($J$1-$E$1)</f>
        <v>18.6666666666667</v>
      </c>
      <c r="K1252" s="69" t="n">
        <v>20</v>
      </c>
      <c r="L1252" s="69" t="n">
        <f aca="false">I1252-K1252</f>
        <v>0</v>
      </c>
      <c r="M1252" s="69" t="n">
        <f aca="false">IFERROR((K1252/J1252%),"-")</f>
        <v>107.142857142857</v>
      </c>
      <c r="N1252" s="97" t="n">
        <v>20</v>
      </c>
      <c r="O1252" s="98" t="str">
        <f aca="false">IF(F1252&lt;=$P$2,"Mar","")</f>
        <v>Mar</v>
      </c>
      <c r="P1252" s="97" t="n">
        <f aca="false">N1252</f>
        <v>20</v>
      </c>
      <c r="Q1252" s="99" t="n">
        <f aca="false">K1252-P1252</f>
        <v>0</v>
      </c>
      <c r="R1252" s="98" t="n">
        <f aca="false">IFERROR(IF(O1252="Mar",(K1252/P1252-1))," ")</f>
        <v>0</v>
      </c>
      <c r="S1252" s="100" t="str">
        <f aca="false">IF(N1252&gt;0,IF(O1252="","-",IF(R1252&lt;0%,"DEGROWTH","GROWTH")))</f>
        <v>GROWTH</v>
      </c>
      <c r="T1252" s="69" t="n">
        <v>25</v>
      </c>
      <c r="U1252" s="101" t="str">
        <f aca="false">IF(F1252&lt;=$V$2,"Apr","")</f>
        <v>Apr</v>
      </c>
      <c r="V1252" s="97" t="n">
        <v>25</v>
      </c>
      <c r="W1252" s="102" t="n">
        <f aca="false">K1252-V1252</f>
        <v>-5</v>
      </c>
      <c r="X1252" s="103" t="n">
        <f aca="false">IFERROR(IF(U1252="Apr",(K1252/V1252-1)),0)</f>
        <v>-0.2</v>
      </c>
      <c r="Y1252" s="104" t="str">
        <f aca="false">IF(T1252&gt;0,IF(U1252="","-",IF(X1252&lt;0%,"DEGROWTH","GROWTH")))</f>
        <v>DEGROWTH</v>
      </c>
      <c r="Z1252" s="75" t="n">
        <v>0</v>
      </c>
      <c r="AA1252" s="70"/>
      <c r="AB1252" s="70" t="s">
        <v>133</v>
      </c>
      <c r="AC1252" s="75" t="s">
        <v>134</v>
      </c>
      <c r="AD1252" s="3" t="n">
        <f aca="false">IF(K1252=0,1,0)</f>
        <v>0</v>
      </c>
      <c r="AE1252" s="76"/>
    </row>
    <row r="1253" customFormat="false" ht="14.25" hidden="false" customHeight="true" outlineLevel="0" collapsed="false">
      <c r="A1253" s="75" t="s">
        <v>133</v>
      </c>
      <c r="B1253" s="79" t="s">
        <v>43</v>
      </c>
      <c r="C1253" s="79" t="s">
        <v>2908</v>
      </c>
      <c r="D1253" s="79" t="n">
        <v>1000004141</v>
      </c>
      <c r="E1253" s="79" t="s">
        <v>2909</v>
      </c>
      <c r="F1253" s="74" t="n">
        <v>45565</v>
      </c>
      <c r="G1253" s="67" t="str">
        <f aca="false">IF(I1253&gt;0,"Targeted Dealer","-")</f>
        <v>Targeted Dealer</v>
      </c>
      <c r="H1253" s="67"/>
      <c r="I1253" s="68" t="n">
        <v>300</v>
      </c>
      <c r="J1253" s="68" t="n">
        <f aca="false">I1253/$J$1*($J$1-$E$1)</f>
        <v>280</v>
      </c>
      <c r="K1253" s="69" t="n">
        <v>287.5</v>
      </c>
      <c r="L1253" s="69" t="n">
        <f aca="false">I1253-K1253</f>
        <v>12.5</v>
      </c>
      <c r="M1253" s="69" t="n">
        <f aca="false">IFERROR((K1253/J1253%),"-")</f>
        <v>102.678571428571</v>
      </c>
      <c r="N1253" s="97" t="n">
        <v>388</v>
      </c>
      <c r="O1253" s="98" t="str">
        <f aca="false">IF(F1253&lt;=$P$2,"Mar","")</f>
        <v>Mar</v>
      </c>
      <c r="P1253" s="97" t="n">
        <f aca="false">N1253</f>
        <v>388</v>
      </c>
      <c r="Q1253" s="99" t="n">
        <f aca="false">K1253-P1253</f>
        <v>-100.5</v>
      </c>
      <c r="R1253" s="98" t="n">
        <f aca="false">IFERROR(IF(O1253="Mar",(K1253/P1253-1))," ")</f>
        <v>-0.259020618556701</v>
      </c>
      <c r="S1253" s="100" t="str">
        <f aca="false">IF(N1253&gt;0,IF(O1253="","-",IF(R1253&lt;0%,"DEGROWTH","GROWTH")))</f>
        <v>DEGROWTH</v>
      </c>
      <c r="T1253" s="69" t="n">
        <v>190</v>
      </c>
      <c r="U1253" s="101" t="str">
        <f aca="false">IF(F1253&lt;=$V$2,"Apr","")</f>
        <v>Apr</v>
      </c>
      <c r="V1253" s="97" t="n">
        <v>190</v>
      </c>
      <c r="W1253" s="102" t="n">
        <f aca="false">K1253-V1253</f>
        <v>97.5</v>
      </c>
      <c r="X1253" s="103" t="n">
        <f aca="false">IFERROR(IF(U1253="Apr",(K1253/V1253-1)),0)</f>
        <v>0.513157894736842</v>
      </c>
      <c r="Y1253" s="104" t="str">
        <f aca="false">IF(T1253&gt;0,IF(U1253="","-",IF(X1253&lt;0%,"DEGROWTH","GROWTH")))</f>
        <v>GROWTH</v>
      </c>
      <c r="Z1253" s="75" t="n">
        <v>0</v>
      </c>
      <c r="AA1253" s="70"/>
      <c r="AB1253" s="70" t="s">
        <v>133</v>
      </c>
      <c r="AC1253" s="75" t="s">
        <v>133</v>
      </c>
      <c r="AD1253" s="3" t="n">
        <f aca="false">IF(K1253=0,1,0)</f>
        <v>0</v>
      </c>
      <c r="AE1253" s="76"/>
    </row>
    <row r="1254" customFormat="false" ht="14.25" hidden="false" customHeight="true" outlineLevel="0" collapsed="false">
      <c r="A1254" s="75" t="s">
        <v>130</v>
      </c>
      <c r="B1254" s="79" t="s">
        <v>115</v>
      </c>
      <c r="C1254" s="79" t="s">
        <v>444</v>
      </c>
      <c r="D1254" s="79" t="n">
        <v>1000004145</v>
      </c>
      <c r="E1254" s="79" t="s">
        <v>445</v>
      </c>
      <c r="F1254" s="74" t="n">
        <v>45569</v>
      </c>
      <c r="G1254" s="67" t="str">
        <f aca="false">IF(I1254&gt;0,"Targeted Dealer","-")</f>
        <v>Targeted Dealer</v>
      </c>
      <c r="H1254" s="67"/>
      <c r="I1254" s="68" t="n">
        <v>150</v>
      </c>
      <c r="J1254" s="68" t="n">
        <f aca="false">I1254/$J$1*($J$1-$E$1)</f>
        <v>140</v>
      </c>
      <c r="K1254" s="69" t="n">
        <v>0</v>
      </c>
      <c r="L1254" s="69" t="n">
        <f aca="false">I1254-K1254</f>
        <v>150</v>
      </c>
      <c r="M1254" s="69" t="n">
        <f aca="false">IFERROR((K1254/J1254%),"-")</f>
        <v>0</v>
      </c>
      <c r="N1254" s="97" t="n">
        <v>0</v>
      </c>
      <c r="O1254" s="98" t="str">
        <f aca="false">IF(F1254&lt;=$P$2,"Mar","")</f>
        <v>Mar</v>
      </c>
      <c r="P1254" s="97" t="n">
        <f aca="false">N1254</f>
        <v>0</v>
      </c>
      <c r="Q1254" s="99" t="n">
        <f aca="false">K1254-P1254</f>
        <v>0</v>
      </c>
      <c r="R1254" s="98" t="str">
        <f aca="false">IFERROR(IF(O1254="Mar",(K1254/P1254-1))," ")</f>
        <v> </v>
      </c>
      <c r="S1254" s="105" t="b">
        <f aca="false">IF(N1254&gt;0,IF(O1254="","-",IF(R1254&lt;0%,"DEGROWTH","GROWTH")))</f>
        <v>0</v>
      </c>
      <c r="T1254" s="69" t="n">
        <v>30</v>
      </c>
      <c r="U1254" s="101" t="str">
        <f aca="false">IF(F1254&lt;=$V$2,"Apr","")</f>
        <v>Apr</v>
      </c>
      <c r="V1254" s="97" t="n">
        <v>30</v>
      </c>
      <c r="W1254" s="102" t="n">
        <f aca="false">K1254-V1254</f>
        <v>-30</v>
      </c>
      <c r="X1254" s="103" t="n">
        <f aca="false">IFERROR(IF(U1254="Apr",(K1254/V1254-1)),0)</f>
        <v>-1</v>
      </c>
      <c r="Y1254" s="104" t="str">
        <f aca="false">IF(T1254&gt;0,IF(U1254="","-",IF(X1254&lt;0%,"DEGROWTH","GROWTH")))</f>
        <v>DEGROWTH</v>
      </c>
      <c r="Z1254" s="75" t="n">
        <v>0</v>
      </c>
      <c r="AA1254" s="70"/>
      <c r="AB1254" s="70" t="s">
        <v>133</v>
      </c>
      <c r="AC1254" s="75" t="s">
        <v>130</v>
      </c>
      <c r="AD1254" s="3" t="n">
        <f aca="false">IF(K1254=0,1,0)</f>
        <v>1</v>
      </c>
      <c r="AE1254" s="76"/>
    </row>
    <row r="1255" customFormat="false" ht="14.25" hidden="false" customHeight="true" outlineLevel="0" collapsed="false">
      <c r="A1255" s="75" t="s">
        <v>130</v>
      </c>
      <c r="B1255" s="79" t="s">
        <v>118</v>
      </c>
      <c r="C1255" s="79" t="s">
        <v>2910</v>
      </c>
      <c r="D1255" s="79" t="n">
        <v>1000004146</v>
      </c>
      <c r="E1255" s="79" t="s">
        <v>2911</v>
      </c>
      <c r="F1255" s="74" t="n">
        <v>45573</v>
      </c>
      <c r="G1255" s="67" t="str">
        <f aca="false">IF(I1255&gt;0,"Targeted Dealer","-")</f>
        <v>Targeted Dealer</v>
      </c>
      <c r="H1255" s="67"/>
      <c r="I1255" s="68" t="n">
        <v>10</v>
      </c>
      <c r="J1255" s="68" t="n">
        <f aca="false">I1255/$J$1*($J$1-$E$1)</f>
        <v>9.33333333333333</v>
      </c>
      <c r="K1255" s="69" t="n">
        <v>0</v>
      </c>
      <c r="L1255" s="69" t="n">
        <f aca="false">I1255-K1255</f>
        <v>10</v>
      </c>
      <c r="M1255" s="69" t="n">
        <f aca="false">IFERROR((K1255/J1255%),"-")</f>
        <v>0</v>
      </c>
      <c r="N1255" s="97" t="n">
        <v>0</v>
      </c>
      <c r="O1255" s="98" t="str">
        <f aca="false">IF(F1255&lt;=$P$2,"Mar","")</f>
        <v>Mar</v>
      </c>
      <c r="P1255" s="97" t="n">
        <f aca="false">N1255</f>
        <v>0</v>
      </c>
      <c r="Q1255" s="99" t="n">
        <f aca="false">K1255-P1255</f>
        <v>0</v>
      </c>
      <c r="R1255" s="98" t="str">
        <f aca="false">IFERROR(IF(O1255="Mar",(K1255/P1255-1))," ")</f>
        <v> </v>
      </c>
      <c r="S1255" s="105" t="b">
        <f aca="false">IF(N1255&gt;0,IF(O1255="","-",IF(R1255&lt;0%,"DEGROWTH","GROWTH")))</f>
        <v>0</v>
      </c>
      <c r="T1255" s="69" t="n">
        <v>35</v>
      </c>
      <c r="U1255" s="101" t="str">
        <f aca="false">IF(F1255&lt;=$V$2,"Apr","")</f>
        <v>Apr</v>
      </c>
      <c r="V1255" s="97" t="n">
        <v>35</v>
      </c>
      <c r="W1255" s="102" t="n">
        <f aca="false">K1255-V1255</f>
        <v>-35</v>
      </c>
      <c r="X1255" s="103" t="n">
        <f aca="false">IFERROR(IF(U1255="Apr",(K1255/V1255-1)),0)</f>
        <v>-1</v>
      </c>
      <c r="Y1255" s="104" t="str">
        <f aca="false">IF(T1255&gt;0,IF(U1255="","-",IF(X1255&lt;0%,"DEGROWTH","GROWTH")))</f>
        <v>DEGROWTH</v>
      </c>
      <c r="Z1255" s="75" t="n">
        <v>0</v>
      </c>
      <c r="AA1255" s="70"/>
      <c r="AB1255" s="70" t="s">
        <v>133</v>
      </c>
      <c r="AC1255" s="75" t="s">
        <v>130</v>
      </c>
      <c r="AD1255" s="3" t="n">
        <f aca="false">IF(K1255=0,1,0)</f>
        <v>1</v>
      </c>
      <c r="AE1255" s="76"/>
    </row>
    <row r="1256" customFormat="false" ht="14.25" hidden="false" customHeight="true" outlineLevel="0" collapsed="false">
      <c r="A1256" s="75" t="s">
        <v>134</v>
      </c>
      <c r="B1256" s="79" t="s">
        <v>73</v>
      </c>
      <c r="C1256" s="79" t="s">
        <v>2912</v>
      </c>
      <c r="D1256" s="79" t="n">
        <v>1000004147</v>
      </c>
      <c r="E1256" s="79" t="s">
        <v>2913</v>
      </c>
      <c r="F1256" s="74" t="n">
        <v>45574</v>
      </c>
      <c r="G1256" s="67" t="str">
        <f aca="false">IF(I1256&gt;0,"Targeted Dealer","-")</f>
        <v>Targeted Dealer</v>
      </c>
      <c r="H1256" s="67"/>
      <c r="I1256" s="68" t="n">
        <v>230</v>
      </c>
      <c r="J1256" s="68" t="n">
        <f aca="false">I1256/$J$1*($J$1-$E$1)</f>
        <v>214.666666666667</v>
      </c>
      <c r="K1256" s="69" t="n">
        <v>565</v>
      </c>
      <c r="L1256" s="69" t="n">
        <f aca="false">I1256-K1256</f>
        <v>-335</v>
      </c>
      <c r="M1256" s="69" t="n">
        <f aca="false">IFERROR((K1256/J1256%),"-")</f>
        <v>263.198757763975</v>
      </c>
      <c r="N1256" s="97" t="n">
        <v>400</v>
      </c>
      <c r="O1256" s="98" t="str">
        <f aca="false">IF(F1256&lt;=$P$2,"Mar","")</f>
        <v>Mar</v>
      </c>
      <c r="P1256" s="97" t="n">
        <f aca="false">N1256</f>
        <v>400</v>
      </c>
      <c r="Q1256" s="99" t="n">
        <f aca="false">K1256-P1256</f>
        <v>165</v>
      </c>
      <c r="R1256" s="98" t="n">
        <f aca="false">IFERROR(IF(O1256="Mar",(K1256/P1256-1))," ")</f>
        <v>0.4125</v>
      </c>
      <c r="S1256" s="100" t="str">
        <f aca="false">IF(N1256&gt;0,IF(O1256="","-",IF(R1256&lt;0%,"DEGROWTH","GROWTH")))</f>
        <v>GROWTH</v>
      </c>
      <c r="T1256" s="69" t="n">
        <v>185</v>
      </c>
      <c r="U1256" s="101" t="str">
        <f aca="false">IF(F1256&lt;=$V$2,"Apr","")</f>
        <v>Apr</v>
      </c>
      <c r="V1256" s="97" t="n">
        <v>185</v>
      </c>
      <c r="W1256" s="102" t="n">
        <f aca="false">K1256-V1256</f>
        <v>380</v>
      </c>
      <c r="X1256" s="103" t="n">
        <f aca="false">IFERROR(IF(U1256="Apr",(K1256/V1256-1)),0)</f>
        <v>2.05405405405405</v>
      </c>
      <c r="Y1256" s="104" t="str">
        <f aca="false">IF(T1256&gt;0,IF(U1256="","-",IF(X1256&lt;0%,"DEGROWTH","GROWTH")))</f>
        <v>GROWTH</v>
      </c>
      <c r="Z1256" s="75" t="n">
        <v>0</v>
      </c>
      <c r="AA1256" s="70"/>
      <c r="AB1256" s="70" t="s">
        <v>133</v>
      </c>
      <c r="AC1256" s="75" t="s">
        <v>134</v>
      </c>
      <c r="AD1256" s="3" t="n">
        <f aca="false">IF(K1256=0,1,0)</f>
        <v>0</v>
      </c>
      <c r="AE1256" s="76"/>
    </row>
    <row r="1257" customFormat="false" ht="14.25" hidden="false" customHeight="true" outlineLevel="0" collapsed="false">
      <c r="A1257" s="70" t="s">
        <v>134</v>
      </c>
      <c r="B1257" s="72" t="s">
        <v>58</v>
      </c>
      <c r="C1257" s="72" t="s">
        <v>2914</v>
      </c>
      <c r="D1257" s="72" t="n">
        <v>1000000306</v>
      </c>
      <c r="E1257" s="73" t="s">
        <v>2915</v>
      </c>
      <c r="F1257" s="74" t="n">
        <v>43862</v>
      </c>
      <c r="G1257" s="67" t="str">
        <f aca="false">IF(I1257&gt;0,"Targeted Dealer","-")</f>
        <v>Targeted Dealer</v>
      </c>
      <c r="H1257" s="67"/>
      <c r="I1257" s="68" t="n">
        <v>1000</v>
      </c>
      <c r="J1257" s="68" t="n">
        <f aca="false">I1257/$J$1*($J$1-$E$1)</f>
        <v>933.333333333333</v>
      </c>
      <c r="K1257" s="69" t="n">
        <v>1130.5</v>
      </c>
      <c r="L1257" s="69" t="n">
        <f aca="false">I1257-K1257</f>
        <v>-130.5</v>
      </c>
      <c r="M1257" s="69" t="n">
        <f aca="false">IFERROR((K1257/J1257%),"-")</f>
        <v>121.125</v>
      </c>
      <c r="N1257" s="97" t="n">
        <v>954</v>
      </c>
      <c r="O1257" s="98" t="str">
        <f aca="false">IF(F1257&lt;=$P$2,"Mar","")</f>
        <v>Mar</v>
      </c>
      <c r="P1257" s="97" t="n">
        <f aca="false">N1257</f>
        <v>954</v>
      </c>
      <c r="Q1257" s="99" t="n">
        <f aca="false">K1257-P1257</f>
        <v>176.5</v>
      </c>
      <c r="R1257" s="98" t="n">
        <f aca="false">IFERROR(IF(O1257="Mar",(K1257/P1257-1))," ")</f>
        <v>0.185010482180294</v>
      </c>
      <c r="S1257" s="100" t="str">
        <f aca="false">IF(N1257&gt;0,IF(O1257="","-",IF(R1257&lt;0%,"DEGROWTH","GROWTH")))</f>
        <v>GROWTH</v>
      </c>
      <c r="T1257" s="69" t="n">
        <v>936</v>
      </c>
      <c r="U1257" s="101" t="str">
        <f aca="false">IF(F1257&lt;=$V$2,"Apr","")</f>
        <v>Apr</v>
      </c>
      <c r="V1257" s="97" t="n">
        <v>936</v>
      </c>
      <c r="W1257" s="102" t="n">
        <f aca="false">K1257-V1257</f>
        <v>194.5</v>
      </c>
      <c r="X1257" s="103" t="n">
        <f aca="false">IFERROR(IF(U1257="Apr",(K1257/V1257-1)),0)</f>
        <v>0.207799145299145</v>
      </c>
      <c r="Y1257" s="104" t="str">
        <f aca="false">IF(T1257&gt;0,IF(U1257="","-",IF(X1257&lt;0%,"DEGROWTH","GROWTH")))</f>
        <v>GROWTH</v>
      </c>
      <c r="Z1257" s="75" t="n">
        <v>0</v>
      </c>
      <c r="AA1257" s="70"/>
      <c r="AB1257" s="70" t="s">
        <v>133</v>
      </c>
      <c r="AC1257" s="70" t="s">
        <v>134</v>
      </c>
      <c r="AD1257" s="3" t="n">
        <f aca="false">IF(K1257=0,1,0)</f>
        <v>0</v>
      </c>
      <c r="AE1257" s="76"/>
    </row>
    <row r="1258" customFormat="false" ht="14.25" hidden="false" customHeight="true" outlineLevel="0" collapsed="false">
      <c r="A1258" s="75" t="s">
        <v>133</v>
      </c>
      <c r="B1258" s="79" t="s">
        <v>43</v>
      </c>
      <c r="C1258" s="79" t="s">
        <v>2916</v>
      </c>
      <c r="D1258" s="79" t="n">
        <v>1000004149</v>
      </c>
      <c r="E1258" s="79" t="s">
        <v>2917</v>
      </c>
      <c r="F1258" s="74" t="n">
        <v>45574</v>
      </c>
      <c r="G1258" s="67" t="str">
        <f aca="false">IF(I1258&gt;0,"Targeted Dealer","-")</f>
        <v>Targeted Dealer</v>
      </c>
      <c r="H1258" s="67"/>
      <c r="I1258" s="68" t="n">
        <v>20</v>
      </c>
      <c r="J1258" s="68" t="n">
        <f aca="false">I1258/$J$1*($J$1-$E$1)</f>
        <v>18.6666666666667</v>
      </c>
      <c r="K1258" s="69" t="n">
        <v>0</v>
      </c>
      <c r="L1258" s="69" t="n">
        <f aca="false">I1258-K1258</f>
        <v>20</v>
      </c>
      <c r="M1258" s="69" t="n">
        <f aca="false">IFERROR((K1258/J1258%),"-")</f>
        <v>0</v>
      </c>
      <c r="N1258" s="97" t="n">
        <v>0</v>
      </c>
      <c r="O1258" s="98" t="str">
        <f aca="false">IF(F1258&lt;=$P$2,"Mar","")</f>
        <v>Mar</v>
      </c>
      <c r="P1258" s="97" t="n">
        <f aca="false">N1258</f>
        <v>0</v>
      </c>
      <c r="Q1258" s="99" t="n">
        <f aca="false">K1258-P1258</f>
        <v>0</v>
      </c>
      <c r="R1258" s="98" t="str">
        <f aca="false">IFERROR(IF(O1258="Mar",(K1258/P1258-1))," ")</f>
        <v> </v>
      </c>
      <c r="S1258" s="105" t="b">
        <f aca="false">IF(N1258&gt;0,IF(O1258="","-",IF(R1258&lt;0%,"DEGROWTH","GROWTH")))</f>
        <v>0</v>
      </c>
      <c r="T1258" s="69" t="n">
        <v>13</v>
      </c>
      <c r="U1258" s="101" t="str">
        <f aca="false">IF(F1258&lt;=$V$2,"Apr","")</f>
        <v>Apr</v>
      </c>
      <c r="V1258" s="97" t="n">
        <v>13</v>
      </c>
      <c r="W1258" s="102" t="n">
        <f aca="false">K1258-V1258</f>
        <v>-13</v>
      </c>
      <c r="X1258" s="103" t="n">
        <f aca="false">IFERROR(IF(U1258="Apr",(K1258/V1258-1)),0)</f>
        <v>-1</v>
      </c>
      <c r="Y1258" s="104" t="str">
        <f aca="false">IF(T1258&gt;0,IF(U1258="","-",IF(X1258&lt;0%,"DEGROWTH","GROWTH")))</f>
        <v>DEGROWTH</v>
      </c>
      <c r="Z1258" s="75" t="n">
        <v>0</v>
      </c>
      <c r="AA1258" s="70"/>
      <c r="AB1258" s="70" t="s">
        <v>133</v>
      </c>
      <c r="AC1258" s="75" t="s">
        <v>133</v>
      </c>
      <c r="AD1258" s="3" t="n">
        <f aca="false">IF(K1258=0,1,0)</f>
        <v>1</v>
      </c>
      <c r="AE1258" s="76"/>
    </row>
    <row r="1259" customFormat="false" ht="14.25" hidden="false" customHeight="true" outlineLevel="0" collapsed="false">
      <c r="A1259" s="75" t="s">
        <v>130</v>
      </c>
      <c r="B1259" s="79" t="s">
        <v>113</v>
      </c>
      <c r="C1259" s="79" t="s">
        <v>2918</v>
      </c>
      <c r="D1259" s="79" t="n">
        <v>1000003303</v>
      </c>
      <c r="E1259" s="79" t="s">
        <v>2919</v>
      </c>
      <c r="F1259" s="74" t="n">
        <v>44957</v>
      </c>
      <c r="G1259" s="67" t="str">
        <f aca="false">IF(I1259&gt;0,"Targeted Dealer","-")</f>
        <v>Targeted Dealer</v>
      </c>
      <c r="H1259" s="67"/>
      <c r="I1259" s="68" t="n">
        <v>30</v>
      </c>
      <c r="J1259" s="68" t="n">
        <f aca="false">I1259/$J$1*($J$1-$E$1)</f>
        <v>28</v>
      </c>
      <c r="K1259" s="69" t="n">
        <v>25</v>
      </c>
      <c r="L1259" s="69" t="n">
        <f aca="false">I1259-K1259</f>
        <v>5</v>
      </c>
      <c r="M1259" s="69" t="n">
        <f aca="false">IFERROR((K1259/J1259%),"-")</f>
        <v>89.2857142857143</v>
      </c>
      <c r="N1259" s="97" t="n">
        <v>25</v>
      </c>
      <c r="O1259" s="98" t="str">
        <f aca="false">IF(F1259&lt;=$P$2,"Mar","")</f>
        <v>Mar</v>
      </c>
      <c r="P1259" s="97" t="n">
        <f aca="false">N1259</f>
        <v>25</v>
      </c>
      <c r="Q1259" s="99" t="n">
        <f aca="false">K1259-P1259</f>
        <v>0</v>
      </c>
      <c r="R1259" s="98" t="n">
        <f aca="false">IFERROR(IF(O1259="Mar",(K1259/P1259-1))," ")</f>
        <v>0</v>
      </c>
      <c r="S1259" s="100" t="str">
        <f aca="false">IF(N1259&gt;0,IF(O1259="","-",IF(R1259&lt;0%,"DEGROWTH","GROWTH")))</f>
        <v>GROWTH</v>
      </c>
      <c r="T1259" s="69" t="n">
        <v>40</v>
      </c>
      <c r="U1259" s="101" t="str">
        <f aca="false">IF(F1259&lt;=$V$2,"Apr","")</f>
        <v>Apr</v>
      </c>
      <c r="V1259" s="97" t="n">
        <v>40</v>
      </c>
      <c r="W1259" s="102" t="n">
        <f aca="false">K1259-V1259</f>
        <v>-15</v>
      </c>
      <c r="X1259" s="103" t="n">
        <f aca="false">IFERROR(IF(U1259="Apr",(K1259/V1259-1)),0)</f>
        <v>-0.375</v>
      </c>
      <c r="Y1259" s="104" t="str">
        <f aca="false">IF(T1259&gt;0,IF(U1259="","-",IF(X1259&lt;0%,"DEGROWTH","GROWTH")))</f>
        <v>DEGROWTH</v>
      </c>
      <c r="Z1259" s="75" t="n">
        <v>0</v>
      </c>
      <c r="AA1259" s="70"/>
      <c r="AB1259" s="70" t="s">
        <v>133</v>
      </c>
      <c r="AC1259" s="75" t="s">
        <v>130</v>
      </c>
      <c r="AD1259" s="3" t="n">
        <f aca="false">IF(K1259=0,1,0)</f>
        <v>0</v>
      </c>
      <c r="AE1259" s="76"/>
    </row>
    <row r="1260" customFormat="false" ht="14.25" hidden="false" customHeight="true" outlineLevel="0" collapsed="false">
      <c r="A1260" s="70" t="s">
        <v>134</v>
      </c>
      <c r="B1260" s="72" t="s">
        <v>84</v>
      </c>
      <c r="C1260" s="72" t="s">
        <v>2920</v>
      </c>
      <c r="D1260" s="72" t="n">
        <v>1000000435</v>
      </c>
      <c r="E1260" s="73" t="s">
        <v>2921</v>
      </c>
      <c r="F1260" s="74" t="n">
        <v>42955</v>
      </c>
      <c r="G1260" s="67" t="str">
        <f aca="false">IF(I1260&gt;0,"Targeted Dealer","-")</f>
        <v>Targeted Dealer</v>
      </c>
      <c r="H1260" s="67"/>
      <c r="I1260" s="68" t="n">
        <v>20</v>
      </c>
      <c r="J1260" s="68" t="n">
        <f aca="false">I1260/$J$1*($J$1-$E$1)</f>
        <v>18.6666666666667</v>
      </c>
      <c r="K1260" s="69" t="n">
        <v>15.15</v>
      </c>
      <c r="L1260" s="69" t="n">
        <f aca="false">I1260-K1260</f>
        <v>4.85</v>
      </c>
      <c r="M1260" s="69" t="n">
        <f aca="false">IFERROR((K1260/J1260%),"-")</f>
        <v>81.1607142857143</v>
      </c>
      <c r="N1260" s="97" t="n">
        <v>10</v>
      </c>
      <c r="O1260" s="98" t="str">
        <f aca="false">IF(F1260&lt;=$P$2,"Mar","")</f>
        <v>Mar</v>
      </c>
      <c r="P1260" s="97" t="n">
        <f aca="false">N1260</f>
        <v>10</v>
      </c>
      <c r="Q1260" s="99" t="n">
        <f aca="false">K1260-P1260</f>
        <v>5.15</v>
      </c>
      <c r="R1260" s="98" t="n">
        <f aca="false">IFERROR(IF(O1260="Mar",(K1260/P1260-1))," ")</f>
        <v>0.515</v>
      </c>
      <c r="S1260" s="100" t="str">
        <f aca="false">IF(N1260&gt;0,IF(O1260="","-",IF(R1260&lt;0%,"DEGROWTH","GROWTH")))</f>
        <v>GROWTH</v>
      </c>
      <c r="T1260" s="69" t="n">
        <v>0</v>
      </c>
      <c r="U1260" s="101" t="str">
        <f aca="false">IF(F1260&lt;=$V$2,"Apr","")</f>
        <v>Apr</v>
      </c>
      <c r="V1260" s="97" t="n">
        <v>0</v>
      </c>
      <c r="W1260" s="102" t="n">
        <f aca="false">K1260-V1260</f>
        <v>15.15</v>
      </c>
      <c r="X1260" s="103" t="n">
        <f aca="false">IFERROR(IF(U1260="Apr",(K1260/V1260-1)),0)</f>
        <v>0</v>
      </c>
      <c r="Y1260" s="106" t="b">
        <f aca="false">IF(T1260&gt;0,IF(U1260="","-",IF(X1260&lt;0%,"DEGROWTH","GROWTH")))</f>
        <v>0</v>
      </c>
      <c r="Z1260" s="75" t="n">
        <v>0</v>
      </c>
      <c r="AA1260" s="70"/>
      <c r="AB1260" s="70" t="s">
        <v>133</v>
      </c>
      <c r="AC1260" s="70" t="s">
        <v>134</v>
      </c>
      <c r="AD1260" s="3" t="n">
        <f aca="false">IF(K1260=0,1,0)</f>
        <v>0</v>
      </c>
      <c r="AE1260" s="76"/>
    </row>
    <row r="1261" customFormat="false" ht="14.25" hidden="false" customHeight="true" outlineLevel="0" collapsed="false">
      <c r="A1261" s="70" t="s">
        <v>134</v>
      </c>
      <c r="B1261" s="72" t="s">
        <v>74</v>
      </c>
      <c r="C1261" s="72" t="s">
        <v>2922</v>
      </c>
      <c r="D1261" s="72" t="n">
        <v>1000004151</v>
      </c>
      <c r="E1261" s="73" t="s">
        <v>2923</v>
      </c>
      <c r="F1261" s="74" t="n">
        <v>45583</v>
      </c>
      <c r="G1261" s="67" t="str">
        <f aca="false">IF(I1261&gt;0,"Targeted Dealer","-")</f>
        <v>Targeted Dealer</v>
      </c>
      <c r="H1261" s="67"/>
      <c r="I1261" s="68" t="n">
        <v>150</v>
      </c>
      <c r="J1261" s="68" t="n">
        <f aca="false">I1261/$J$1*($J$1-$E$1)</f>
        <v>140</v>
      </c>
      <c r="K1261" s="69" t="n">
        <v>89.5</v>
      </c>
      <c r="L1261" s="69" t="n">
        <f aca="false">I1261-K1261</f>
        <v>60.5</v>
      </c>
      <c r="M1261" s="69" t="n">
        <f aca="false">IFERROR((K1261/J1261%),"-")</f>
        <v>63.9285714285714</v>
      </c>
      <c r="N1261" s="97" t="n">
        <v>97.5</v>
      </c>
      <c r="O1261" s="98" t="str">
        <f aca="false">IF(F1261&lt;=$P$2,"Mar","")</f>
        <v>Mar</v>
      </c>
      <c r="P1261" s="97" t="n">
        <f aca="false">N1261</f>
        <v>97.5</v>
      </c>
      <c r="Q1261" s="99" t="n">
        <f aca="false">K1261-P1261</f>
        <v>-8</v>
      </c>
      <c r="R1261" s="98" t="n">
        <f aca="false">IFERROR(IF(O1261="Mar",(K1261/P1261-1))," ")</f>
        <v>-0.0820512820512821</v>
      </c>
      <c r="S1261" s="100" t="str">
        <f aca="false">IF(N1261&gt;0,IF(O1261="","-",IF(R1261&lt;0%,"DEGROWTH","GROWTH")))</f>
        <v>DEGROWTH</v>
      </c>
      <c r="T1261" s="69" t="n">
        <v>158.4</v>
      </c>
      <c r="U1261" s="101" t="str">
        <f aca="false">IF(F1261&lt;=$V$2,"Apr","")</f>
        <v>Apr</v>
      </c>
      <c r="V1261" s="97" t="n">
        <v>158.4</v>
      </c>
      <c r="W1261" s="102" t="n">
        <f aca="false">K1261-V1261</f>
        <v>-68.9</v>
      </c>
      <c r="X1261" s="103" t="n">
        <f aca="false">IFERROR(IF(U1261="Apr",(K1261/V1261-1)),0)</f>
        <v>-0.434974747474748</v>
      </c>
      <c r="Y1261" s="104" t="str">
        <f aca="false">IF(T1261&gt;0,IF(U1261="","-",IF(X1261&lt;0%,"DEGROWTH","GROWTH")))</f>
        <v>DEGROWTH</v>
      </c>
      <c r="Z1261" s="75" t="n">
        <v>0</v>
      </c>
      <c r="AA1261" s="70"/>
      <c r="AB1261" s="70" t="s">
        <v>133</v>
      </c>
      <c r="AC1261" s="70" t="s">
        <v>134</v>
      </c>
      <c r="AD1261" s="3" t="n">
        <f aca="false">IF(K1261=0,1,0)</f>
        <v>0</v>
      </c>
      <c r="AE1261" s="76"/>
    </row>
    <row r="1262" customFormat="false" ht="14.25" hidden="false" customHeight="true" outlineLevel="0" collapsed="false">
      <c r="A1262" s="70" t="s">
        <v>134</v>
      </c>
      <c r="B1262" s="71" t="s">
        <v>65</v>
      </c>
      <c r="C1262" s="72" t="s">
        <v>2924</v>
      </c>
      <c r="D1262" s="72" t="n">
        <v>1000004152</v>
      </c>
      <c r="E1262" s="73" t="s">
        <v>2925</v>
      </c>
      <c r="F1262" s="74" t="n">
        <v>45585</v>
      </c>
      <c r="G1262" s="67" t="str">
        <f aca="false">IF(I1262&gt;0,"Targeted Dealer","-")</f>
        <v>Targeted Dealer</v>
      </c>
      <c r="H1262" s="67"/>
      <c r="I1262" s="68" t="n">
        <v>100</v>
      </c>
      <c r="J1262" s="68" t="n">
        <f aca="false">I1262/$J$1*($J$1-$E$1)</f>
        <v>93.3333333333333</v>
      </c>
      <c r="K1262" s="69" t="n">
        <v>100</v>
      </c>
      <c r="L1262" s="69" t="n">
        <f aca="false">I1262-K1262</f>
        <v>0</v>
      </c>
      <c r="M1262" s="69" t="n">
        <f aca="false">IFERROR((K1262/J1262%),"-")</f>
        <v>107.142857142857</v>
      </c>
      <c r="N1262" s="97" t="n">
        <v>75</v>
      </c>
      <c r="O1262" s="98" t="str">
        <f aca="false">IF(F1262&lt;=$P$2,"Mar","")</f>
        <v>Mar</v>
      </c>
      <c r="P1262" s="97" t="n">
        <f aca="false">N1262</f>
        <v>75</v>
      </c>
      <c r="Q1262" s="99" t="n">
        <f aca="false">K1262-P1262</f>
        <v>25</v>
      </c>
      <c r="R1262" s="98" t="n">
        <f aca="false">IFERROR(IF(O1262="Mar",(K1262/P1262-1))," ")</f>
        <v>0.333333333333333</v>
      </c>
      <c r="S1262" s="100" t="str">
        <f aca="false">IF(N1262&gt;0,IF(O1262="","-",IF(R1262&lt;0%,"DEGROWTH","GROWTH")))</f>
        <v>GROWTH</v>
      </c>
      <c r="T1262" s="69" t="n">
        <v>75</v>
      </c>
      <c r="U1262" s="101" t="str">
        <f aca="false">IF(F1262&lt;=$V$2,"Apr","")</f>
        <v>Apr</v>
      </c>
      <c r="V1262" s="97" t="n">
        <v>75</v>
      </c>
      <c r="W1262" s="102" t="n">
        <f aca="false">K1262-V1262</f>
        <v>25</v>
      </c>
      <c r="X1262" s="103" t="n">
        <f aca="false">IFERROR(IF(U1262="Apr",(K1262/V1262-1)),0)</f>
        <v>0.333333333333333</v>
      </c>
      <c r="Y1262" s="104" t="str">
        <f aca="false">IF(T1262&gt;0,IF(U1262="","-",IF(X1262&lt;0%,"DEGROWTH","GROWTH")))</f>
        <v>GROWTH</v>
      </c>
      <c r="Z1262" s="75" t="n">
        <v>0</v>
      </c>
      <c r="AA1262" s="70"/>
      <c r="AB1262" s="70" t="s">
        <v>133</v>
      </c>
      <c r="AC1262" s="70" t="s">
        <v>134</v>
      </c>
      <c r="AD1262" s="3" t="n">
        <f aca="false">IF(K1262=0,1,0)</f>
        <v>0</v>
      </c>
      <c r="AE1262" s="76"/>
    </row>
    <row r="1263" customFormat="false" ht="14.25" hidden="false" customHeight="true" outlineLevel="0" collapsed="false">
      <c r="A1263" s="70" t="s">
        <v>133</v>
      </c>
      <c r="B1263" s="72" t="s">
        <v>142</v>
      </c>
      <c r="C1263" s="72" t="s">
        <v>2926</v>
      </c>
      <c r="D1263" s="72" t="n">
        <v>1000004157</v>
      </c>
      <c r="E1263" s="73" t="s">
        <v>2927</v>
      </c>
      <c r="F1263" s="80" t="n">
        <v>45589</v>
      </c>
      <c r="G1263" s="67" t="str">
        <f aca="false">IF(I1263&gt;0,"Targeted Dealer","-")</f>
        <v>Targeted Dealer</v>
      </c>
      <c r="H1263" s="67"/>
      <c r="I1263" s="68" t="n">
        <v>70</v>
      </c>
      <c r="J1263" s="68" t="n">
        <f aca="false">I1263/$J$1*($J$1-$E$1)</f>
        <v>65.3333333333333</v>
      </c>
      <c r="K1263" s="69" t="n">
        <v>135</v>
      </c>
      <c r="L1263" s="69" t="n">
        <f aca="false">I1263-K1263</f>
        <v>-65</v>
      </c>
      <c r="M1263" s="69" t="n">
        <f aca="false">IFERROR((K1263/J1263%),"-")</f>
        <v>206.632653061224</v>
      </c>
      <c r="N1263" s="97" t="n">
        <v>145.5</v>
      </c>
      <c r="O1263" s="98" t="str">
        <f aca="false">IF(F1263&lt;=$P$2,"Mar","")</f>
        <v>Mar</v>
      </c>
      <c r="P1263" s="97" t="n">
        <f aca="false">N1263</f>
        <v>145.5</v>
      </c>
      <c r="Q1263" s="99" t="n">
        <f aca="false">K1263-P1263</f>
        <v>-10.5</v>
      </c>
      <c r="R1263" s="98" t="n">
        <f aca="false">IFERROR(IF(O1263="Mar",(K1263/P1263-1))," ")</f>
        <v>-0.0721649484536082</v>
      </c>
      <c r="S1263" s="100" t="str">
        <f aca="false">IF(N1263&gt;0,IF(O1263="","-",IF(R1263&lt;0%,"DEGROWTH","GROWTH")))</f>
        <v>DEGROWTH</v>
      </c>
      <c r="T1263" s="69" t="n">
        <v>72</v>
      </c>
      <c r="U1263" s="101" t="str">
        <f aca="false">IF(F1263&lt;=$V$2,"Apr","")</f>
        <v>Apr</v>
      </c>
      <c r="V1263" s="97" t="n">
        <v>72</v>
      </c>
      <c r="W1263" s="102" t="n">
        <f aca="false">K1263-V1263</f>
        <v>63</v>
      </c>
      <c r="X1263" s="103" t="n">
        <f aca="false">IFERROR(IF(U1263="Apr",(K1263/V1263-1)),0)</f>
        <v>0.875</v>
      </c>
      <c r="Y1263" s="104" t="str">
        <f aca="false">IF(T1263&gt;0,IF(U1263="","-",IF(X1263&lt;0%,"DEGROWTH","GROWTH")))</f>
        <v>GROWTH</v>
      </c>
      <c r="Z1263" s="75" t="n">
        <v>0</v>
      </c>
      <c r="AA1263" s="70"/>
      <c r="AB1263" s="70" t="s">
        <v>133</v>
      </c>
      <c r="AC1263" s="70" t="s">
        <v>133</v>
      </c>
      <c r="AD1263" s="3" t="n">
        <f aca="false">IF(K1263=0,1,0)</f>
        <v>0</v>
      </c>
      <c r="AE1263" s="76"/>
    </row>
    <row r="1264" customFormat="false" ht="14.25" hidden="false" customHeight="true" outlineLevel="0" collapsed="false">
      <c r="A1264" s="70" t="s">
        <v>133</v>
      </c>
      <c r="B1264" s="72" t="s">
        <v>144</v>
      </c>
      <c r="C1264" s="72" t="s">
        <v>2928</v>
      </c>
      <c r="D1264" s="72" t="n">
        <v>1000004155</v>
      </c>
      <c r="E1264" s="73" t="s">
        <v>2929</v>
      </c>
      <c r="F1264" s="80" t="n">
        <v>45588</v>
      </c>
      <c r="G1264" s="67" t="str">
        <f aca="false">IF(I1264&gt;0,"Targeted Dealer","-")</f>
        <v>Targeted Dealer</v>
      </c>
      <c r="H1264" s="67"/>
      <c r="I1264" s="68" t="n">
        <v>140</v>
      </c>
      <c r="J1264" s="68" t="n">
        <f aca="false">I1264/$J$1*($J$1-$E$1)</f>
        <v>130.666666666667</v>
      </c>
      <c r="K1264" s="69" t="n">
        <v>80</v>
      </c>
      <c r="L1264" s="69" t="n">
        <f aca="false">I1264-K1264</f>
        <v>60</v>
      </c>
      <c r="M1264" s="69" t="n">
        <f aca="false">IFERROR((K1264/J1264%),"-")</f>
        <v>61.2244897959184</v>
      </c>
      <c r="N1264" s="97" t="n">
        <v>125</v>
      </c>
      <c r="O1264" s="98" t="str">
        <f aca="false">IF(F1264&lt;=$P$2,"Mar","")</f>
        <v>Mar</v>
      </c>
      <c r="P1264" s="97" t="n">
        <f aca="false">N1264</f>
        <v>125</v>
      </c>
      <c r="Q1264" s="99" t="n">
        <f aca="false">K1264-P1264</f>
        <v>-45</v>
      </c>
      <c r="R1264" s="98" t="n">
        <f aca="false">IFERROR(IF(O1264="Mar",(K1264/P1264-1))," ")</f>
        <v>-0.36</v>
      </c>
      <c r="S1264" s="100" t="str">
        <f aca="false">IF(N1264&gt;0,IF(O1264="","-",IF(R1264&lt;0%,"DEGROWTH","GROWTH")))</f>
        <v>DEGROWTH</v>
      </c>
      <c r="T1264" s="69" t="n">
        <v>100</v>
      </c>
      <c r="U1264" s="101" t="str">
        <f aca="false">IF(F1264&lt;=$V$2,"Apr","")</f>
        <v>Apr</v>
      </c>
      <c r="V1264" s="97" t="n">
        <v>100</v>
      </c>
      <c r="W1264" s="102" t="n">
        <f aca="false">K1264-V1264</f>
        <v>-20</v>
      </c>
      <c r="X1264" s="103" t="n">
        <f aca="false">IFERROR(IF(U1264="Apr",(K1264/V1264-1)),0)</f>
        <v>-0.2</v>
      </c>
      <c r="Y1264" s="104" t="str">
        <f aca="false">IF(T1264&gt;0,IF(U1264="","-",IF(X1264&lt;0%,"DEGROWTH","GROWTH")))</f>
        <v>DEGROWTH</v>
      </c>
      <c r="Z1264" s="75" t="n">
        <v>0</v>
      </c>
      <c r="AA1264" s="70"/>
      <c r="AB1264" s="70" t="s">
        <v>133</v>
      </c>
      <c r="AC1264" s="70" t="s">
        <v>133</v>
      </c>
      <c r="AD1264" s="3" t="n">
        <f aca="false">IF(K1264=0,1,0)</f>
        <v>0</v>
      </c>
      <c r="AE1264" s="76"/>
    </row>
    <row r="1265" customFormat="false" ht="14.25" hidden="false" customHeight="true" outlineLevel="0" collapsed="false">
      <c r="A1265" s="70" t="s">
        <v>134</v>
      </c>
      <c r="B1265" s="72" t="s">
        <v>84</v>
      </c>
      <c r="C1265" s="72" t="s">
        <v>2930</v>
      </c>
      <c r="D1265" s="72" t="n">
        <v>1000004156</v>
      </c>
      <c r="E1265" s="73" t="s">
        <v>2931</v>
      </c>
      <c r="F1265" s="80" t="n">
        <v>45588</v>
      </c>
      <c r="G1265" s="67" t="str">
        <f aca="false">IF(I1265&gt;0,"Targeted Dealer","-")</f>
        <v>Targeted Dealer</v>
      </c>
      <c r="H1265" s="67"/>
      <c r="I1265" s="68" t="n">
        <v>10</v>
      </c>
      <c r="J1265" s="68" t="n">
        <f aca="false">I1265/$J$1*($J$1-$E$1)</f>
        <v>9.33333333333333</v>
      </c>
      <c r="K1265" s="69" t="n">
        <v>5</v>
      </c>
      <c r="L1265" s="69" t="n">
        <f aca="false">I1265-K1265</f>
        <v>5</v>
      </c>
      <c r="M1265" s="69" t="n">
        <f aca="false">IFERROR((K1265/J1265%),"-")</f>
        <v>53.5714285714286</v>
      </c>
      <c r="N1265" s="97" t="n">
        <v>5</v>
      </c>
      <c r="O1265" s="98" t="str">
        <f aca="false">IF(F1265&lt;=$P$2,"Mar","")</f>
        <v>Mar</v>
      </c>
      <c r="P1265" s="97" t="n">
        <f aca="false">N1265</f>
        <v>5</v>
      </c>
      <c r="Q1265" s="99" t="n">
        <f aca="false">K1265-P1265</f>
        <v>0</v>
      </c>
      <c r="R1265" s="98" t="n">
        <f aca="false">IFERROR(IF(O1265="Mar",(K1265/P1265-1))," ")</f>
        <v>0</v>
      </c>
      <c r="S1265" s="100" t="str">
        <f aca="false">IF(N1265&gt;0,IF(O1265="","-",IF(R1265&lt;0%,"DEGROWTH","GROWTH")))</f>
        <v>GROWTH</v>
      </c>
      <c r="T1265" s="69" t="n">
        <v>5</v>
      </c>
      <c r="U1265" s="101" t="str">
        <f aca="false">IF(F1265&lt;=$V$2,"Apr","")</f>
        <v>Apr</v>
      </c>
      <c r="V1265" s="97" t="n">
        <v>5</v>
      </c>
      <c r="W1265" s="102" t="n">
        <f aca="false">K1265-V1265</f>
        <v>0</v>
      </c>
      <c r="X1265" s="103" t="n">
        <f aca="false">IFERROR(IF(U1265="Apr",(K1265/V1265-1)),0)</f>
        <v>0</v>
      </c>
      <c r="Y1265" s="104" t="str">
        <f aca="false">IF(T1265&gt;0,IF(U1265="","-",IF(X1265&lt;0%,"DEGROWTH","GROWTH")))</f>
        <v>GROWTH</v>
      </c>
      <c r="Z1265" s="75" t="n">
        <v>0</v>
      </c>
      <c r="AA1265" s="70"/>
      <c r="AB1265" s="70" t="s">
        <v>133</v>
      </c>
      <c r="AC1265" s="70" t="s">
        <v>134</v>
      </c>
      <c r="AD1265" s="3" t="n">
        <f aca="false">IF(K1265=0,1,0)</f>
        <v>0</v>
      </c>
      <c r="AE1265" s="76"/>
    </row>
    <row r="1266" customFormat="false" ht="14.25" hidden="false" customHeight="true" outlineLevel="0" collapsed="false">
      <c r="A1266" s="70" t="s">
        <v>133</v>
      </c>
      <c r="B1266" s="72" t="s">
        <v>43</v>
      </c>
      <c r="C1266" s="72" t="s">
        <v>2932</v>
      </c>
      <c r="D1266" s="72" t="n">
        <v>1000004161</v>
      </c>
      <c r="E1266" s="73" t="s">
        <v>2933</v>
      </c>
      <c r="F1266" s="80" t="n">
        <v>45597</v>
      </c>
      <c r="G1266" s="67" t="str">
        <f aca="false">IF(I1266&gt;0,"Targeted Dealer","-")</f>
        <v>Targeted Dealer</v>
      </c>
      <c r="H1266" s="67"/>
      <c r="I1266" s="68" t="n">
        <v>80</v>
      </c>
      <c r="J1266" s="68" t="n">
        <f aca="false">I1266/$J$1*($J$1-$E$1)</f>
        <v>74.6666666666667</v>
      </c>
      <c r="K1266" s="69" t="n">
        <v>106.5</v>
      </c>
      <c r="L1266" s="69" t="n">
        <f aca="false">I1266-K1266</f>
        <v>-26.5</v>
      </c>
      <c r="M1266" s="69" t="n">
        <f aca="false">IFERROR((K1266/J1266%),"-")</f>
        <v>142.633928571429</v>
      </c>
      <c r="N1266" s="97" t="n">
        <v>133.5</v>
      </c>
      <c r="O1266" s="98" t="str">
        <f aca="false">IF(F1266&lt;=$P$2,"Mar","")</f>
        <v>Mar</v>
      </c>
      <c r="P1266" s="97" t="n">
        <f aca="false">N1266</f>
        <v>133.5</v>
      </c>
      <c r="Q1266" s="99" t="n">
        <f aca="false">K1266-P1266</f>
        <v>-27</v>
      </c>
      <c r="R1266" s="98" t="n">
        <f aca="false">IFERROR(IF(O1266="Mar",(K1266/P1266-1))," ")</f>
        <v>-0.202247191011236</v>
      </c>
      <c r="S1266" s="100" t="str">
        <f aca="false">IF(N1266&gt;0,IF(O1266="","-",IF(R1266&lt;0%,"DEGROWTH","GROWTH")))</f>
        <v>DEGROWTH</v>
      </c>
      <c r="T1266" s="69" t="n">
        <v>60</v>
      </c>
      <c r="U1266" s="101" t="str">
        <f aca="false">IF(F1266&lt;=$V$2,"Apr","")</f>
        <v>Apr</v>
      </c>
      <c r="V1266" s="97" t="n">
        <v>60</v>
      </c>
      <c r="W1266" s="102" t="n">
        <f aca="false">K1266-V1266</f>
        <v>46.5</v>
      </c>
      <c r="X1266" s="103" t="n">
        <f aca="false">IFERROR(IF(U1266="Apr",(K1266/V1266-1)),0)</f>
        <v>0.775</v>
      </c>
      <c r="Y1266" s="104" t="str">
        <f aca="false">IF(T1266&gt;0,IF(U1266="","-",IF(X1266&lt;0%,"DEGROWTH","GROWTH")))</f>
        <v>GROWTH</v>
      </c>
      <c r="Z1266" s="75" t="n">
        <v>0</v>
      </c>
      <c r="AA1266" s="70"/>
      <c r="AB1266" s="70" t="s">
        <v>133</v>
      </c>
      <c r="AC1266" s="70" t="s">
        <v>133</v>
      </c>
      <c r="AD1266" s="3" t="n">
        <f aca="false">IF(K1266=0,1,0)</f>
        <v>0</v>
      </c>
      <c r="AE1266" s="76"/>
    </row>
    <row r="1267" customFormat="false" ht="14.25" hidden="false" customHeight="true" outlineLevel="0" collapsed="false">
      <c r="A1267" s="70" t="s">
        <v>133</v>
      </c>
      <c r="B1267" s="72" t="s">
        <v>144</v>
      </c>
      <c r="C1267" s="72" t="s">
        <v>2934</v>
      </c>
      <c r="D1267" s="72" t="n">
        <v>1000004153</v>
      </c>
      <c r="E1267" s="73" t="s">
        <v>2410</v>
      </c>
      <c r="F1267" s="80" t="n">
        <v>45588</v>
      </c>
      <c r="G1267" s="67" t="str">
        <f aca="false">IF(I1267&gt;0,"Targeted Dealer","-")</f>
        <v>Targeted Dealer</v>
      </c>
      <c r="H1267" s="67"/>
      <c r="I1267" s="68" t="n">
        <v>80</v>
      </c>
      <c r="J1267" s="68" t="n">
        <f aca="false">I1267/$J$1*($J$1-$E$1)</f>
        <v>74.6666666666667</v>
      </c>
      <c r="K1267" s="69" t="n">
        <v>60</v>
      </c>
      <c r="L1267" s="69" t="n">
        <f aca="false">I1267-K1267</f>
        <v>20</v>
      </c>
      <c r="M1267" s="69" t="n">
        <f aca="false">IFERROR((K1267/J1267%),"-")</f>
        <v>80.3571428571429</v>
      </c>
      <c r="N1267" s="97" t="n">
        <v>140</v>
      </c>
      <c r="O1267" s="98" t="str">
        <f aca="false">IF(F1267&lt;=$P$2,"Mar","")</f>
        <v>Mar</v>
      </c>
      <c r="P1267" s="97" t="n">
        <f aca="false">N1267</f>
        <v>140</v>
      </c>
      <c r="Q1267" s="99" t="n">
        <f aca="false">K1267-P1267</f>
        <v>-80</v>
      </c>
      <c r="R1267" s="98" t="n">
        <f aca="false">IFERROR(IF(O1267="Mar",(K1267/P1267-1))," ")</f>
        <v>-0.571428571428571</v>
      </c>
      <c r="S1267" s="100" t="str">
        <f aca="false">IF(N1267&gt;0,IF(O1267="","-",IF(R1267&lt;0%,"DEGROWTH","GROWTH")))</f>
        <v>DEGROWTH</v>
      </c>
      <c r="T1267" s="69" t="n">
        <v>100</v>
      </c>
      <c r="U1267" s="101" t="str">
        <f aca="false">IF(F1267&lt;=$V$2,"Apr","")</f>
        <v>Apr</v>
      </c>
      <c r="V1267" s="97" t="n">
        <v>100</v>
      </c>
      <c r="W1267" s="102" t="n">
        <f aca="false">K1267-V1267</f>
        <v>-40</v>
      </c>
      <c r="X1267" s="103" t="n">
        <f aca="false">IFERROR(IF(U1267="Apr",(K1267/V1267-1)),0)</f>
        <v>-0.4</v>
      </c>
      <c r="Y1267" s="104" t="str">
        <f aca="false">IF(T1267&gt;0,IF(U1267="","-",IF(X1267&lt;0%,"DEGROWTH","GROWTH")))</f>
        <v>DEGROWTH</v>
      </c>
      <c r="Z1267" s="75" t="n">
        <v>0</v>
      </c>
      <c r="AA1267" s="70"/>
      <c r="AB1267" s="70" t="s">
        <v>133</v>
      </c>
      <c r="AC1267" s="70" t="s">
        <v>133</v>
      </c>
      <c r="AD1267" s="3" t="n">
        <f aca="false">IF(K1267=0,1,0)</f>
        <v>0</v>
      </c>
      <c r="AE1267" s="76"/>
    </row>
    <row r="1268" customFormat="false" ht="14.25" hidden="false" customHeight="true" outlineLevel="0" collapsed="false">
      <c r="A1268" s="70" t="s">
        <v>134</v>
      </c>
      <c r="B1268" s="72" t="s">
        <v>74</v>
      </c>
      <c r="C1268" s="72" t="s">
        <v>2935</v>
      </c>
      <c r="D1268" s="72" t="n">
        <v>1000004165</v>
      </c>
      <c r="E1268" s="73" t="s">
        <v>2936</v>
      </c>
      <c r="F1268" s="80" t="n">
        <v>45602</v>
      </c>
      <c r="G1268" s="67" t="str">
        <f aca="false">IF(I1268&gt;0,"Targeted Dealer","-")</f>
        <v>Targeted Dealer</v>
      </c>
      <c r="H1268" s="67"/>
      <c r="I1268" s="68" t="n">
        <v>750</v>
      </c>
      <c r="J1268" s="68" t="n">
        <f aca="false">I1268/$J$1*($J$1-$E$1)</f>
        <v>700</v>
      </c>
      <c r="K1268" s="69" t="n">
        <v>420.65</v>
      </c>
      <c r="L1268" s="69" t="n">
        <f aca="false">I1268-K1268</f>
        <v>329.35</v>
      </c>
      <c r="M1268" s="69" t="n">
        <f aca="false">IFERROR((K1268/J1268%),"-")</f>
        <v>60.0928571428571</v>
      </c>
      <c r="N1268" s="97" t="n">
        <v>592.5</v>
      </c>
      <c r="O1268" s="98" t="str">
        <f aca="false">IF(F1268&lt;=$P$2,"Mar","")</f>
        <v>Mar</v>
      </c>
      <c r="P1268" s="97" t="n">
        <f aca="false">N1268</f>
        <v>592.5</v>
      </c>
      <c r="Q1268" s="99" t="n">
        <f aca="false">K1268-P1268</f>
        <v>-171.85</v>
      </c>
      <c r="R1268" s="98" t="n">
        <f aca="false">IFERROR(IF(O1268="Mar",(K1268/P1268-1))," ")</f>
        <v>-0.290042194092827</v>
      </c>
      <c r="S1268" s="100" t="str">
        <f aca="false">IF(N1268&gt;0,IF(O1268="","-",IF(R1268&lt;0%,"DEGROWTH","GROWTH")))</f>
        <v>DEGROWTH</v>
      </c>
      <c r="T1268" s="69" t="n">
        <v>589.3</v>
      </c>
      <c r="U1268" s="101" t="str">
        <f aca="false">IF(F1268&lt;=$V$2,"Apr","")</f>
        <v>Apr</v>
      </c>
      <c r="V1268" s="97" t="n">
        <v>589.3</v>
      </c>
      <c r="W1268" s="102" t="n">
        <f aca="false">K1268-V1268</f>
        <v>-168.65</v>
      </c>
      <c r="X1268" s="103" t="n">
        <f aca="false">IFERROR(IF(U1268="Apr",(K1268/V1268-1)),0)</f>
        <v>-0.286187001527236</v>
      </c>
      <c r="Y1268" s="104" t="str">
        <f aca="false">IF(T1268&gt;0,IF(U1268="","-",IF(X1268&lt;0%,"DEGROWTH","GROWTH")))</f>
        <v>DEGROWTH</v>
      </c>
      <c r="Z1268" s="75" t="n">
        <v>0</v>
      </c>
      <c r="AA1268" s="70"/>
      <c r="AB1268" s="70" t="s">
        <v>133</v>
      </c>
      <c r="AC1268" s="70" t="s">
        <v>134</v>
      </c>
      <c r="AD1268" s="3" t="n">
        <f aca="false">IF(K1268=0,1,0)</f>
        <v>0</v>
      </c>
      <c r="AE1268" s="76"/>
    </row>
    <row r="1269" customFormat="false" ht="14.25" hidden="false" customHeight="true" outlineLevel="0" collapsed="false">
      <c r="A1269" s="70" t="s">
        <v>134</v>
      </c>
      <c r="B1269" s="72" t="s">
        <v>77</v>
      </c>
      <c r="C1269" s="72" t="s">
        <v>2937</v>
      </c>
      <c r="D1269" s="72" t="n">
        <v>1000004164</v>
      </c>
      <c r="E1269" s="73" t="s">
        <v>2938</v>
      </c>
      <c r="F1269" s="80" t="n">
        <v>45602</v>
      </c>
      <c r="G1269" s="67" t="str">
        <f aca="false">IF(I1269&gt;0,"Targeted Dealer","-")</f>
        <v>Targeted Dealer</v>
      </c>
      <c r="H1269" s="67"/>
      <c r="I1269" s="68" t="n">
        <v>40</v>
      </c>
      <c r="J1269" s="68" t="n">
        <f aca="false">I1269/$J$1*($J$1-$E$1)</f>
        <v>37.3333333333333</v>
      </c>
      <c r="K1269" s="69" t="n">
        <v>0</v>
      </c>
      <c r="L1269" s="69" t="n">
        <f aca="false">I1269-K1269</f>
        <v>40</v>
      </c>
      <c r="M1269" s="69" t="n">
        <f aca="false">IFERROR((K1269/J1269%),"-")</f>
        <v>0</v>
      </c>
      <c r="N1269" s="97" t="n">
        <v>5</v>
      </c>
      <c r="O1269" s="98" t="str">
        <f aca="false">IF(F1269&lt;=$P$2,"Mar","")</f>
        <v>Mar</v>
      </c>
      <c r="P1269" s="97" t="n">
        <f aca="false">N1269</f>
        <v>5</v>
      </c>
      <c r="Q1269" s="99" t="n">
        <f aca="false">K1269-P1269</f>
        <v>-5</v>
      </c>
      <c r="R1269" s="98" t="n">
        <f aca="false">IFERROR(IF(O1269="Mar",(K1269/P1269-1))," ")</f>
        <v>-1</v>
      </c>
      <c r="S1269" s="100" t="str">
        <f aca="false">IF(N1269&gt;0,IF(O1269="","-",IF(R1269&lt;0%,"DEGROWTH","GROWTH")))</f>
        <v>DEGROWTH</v>
      </c>
      <c r="T1269" s="69" t="n">
        <v>8</v>
      </c>
      <c r="U1269" s="101" t="str">
        <f aca="false">IF(F1269&lt;=$V$2,"Apr","")</f>
        <v>Apr</v>
      </c>
      <c r="V1269" s="97" t="n">
        <v>8</v>
      </c>
      <c r="W1269" s="102" t="n">
        <f aca="false">K1269-V1269</f>
        <v>-8</v>
      </c>
      <c r="X1269" s="103" t="n">
        <f aca="false">IFERROR(IF(U1269="Apr",(K1269/V1269-1)),0)</f>
        <v>-1</v>
      </c>
      <c r="Y1269" s="104" t="str">
        <f aca="false">IF(T1269&gt;0,IF(U1269="","-",IF(X1269&lt;0%,"DEGROWTH","GROWTH")))</f>
        <v>DEGROWTH</v>
      </c>
      <c r="Z1269" s="75" t="n">
        <v>0</v>
      </c>
      <c r="AA1269" s="70"/>
      <c r="AB1269" s="70" t="s">
        <v>133</v>
      </c>
      <c r="AC1269" s="70" t="s">
        <v>134</v>
      </c>
      <c r="AD1269" s="3" t="n">
        <f aca="false">IF(K1269=0,1,0)</f>
        <v>1</v>
      </c>
      <c r="AE1269" s="76"/>
    </row>
    <row r="1270" customFormat="false" ht="14.25" hidden="false" customHeight="true" outlineLevel="0" collapsed="false">
      <c r="A1270" s="75" t="s">
        <v>132</v>
      </c>
      <c r="B1270" s="72" t="s">
        <v>103</v>
      </c>
      <c r="C1270" s="72" t="s">
        <v>2939</v>
      </c>
      <c r="D1270" s="72" t="n">
        <v>1000004158</v>
      </c>
      <c r="E1270" s="73" t="s">
        <v>2940</v>
      </c>
      <c r="F1270" s="80" t="n">
        <v>45594</v>
      </c>
      <c r="G1270" s="67" t="str">
        <f aca="false">IF(I1270&gt;0,"Targeted Dealer","-")</f>
        <v>Targeted Dealer</v>
      </c>
      <c r="H1270" s="67"/>
      <c r="I1270" s="68" t="n">
        <v>50</v>
      </c>
      <c r="J1270" s="68" t="n">
        <f aca="false">I1270/$J$1*($J$1-$E$1)</f>
        <v>46.6666666666667</v>
      </c>
      <c r="K1270" s="69" t="n">
        <v>45</v>
      </c>
      <c r="L1270" s="69" t="n">
        <f aca="false">I1270-K1270</f>
        <v>5</v>
      </c>
      <c r="M1270" s="69" t="n">
        <f aca="false">IFERROR((K1270/J1270%),"-")</f>
        <v>96.4285714285714</v>
      </c>
      <c r="N1270" s="97" t="n">
        <v>50</v>
      </c>
      <c r="O1270" s="98" t="str">
        <f aca="false">IF(F1270&lt;=$P$2,"Mar","")</f>
        <v>Mar</v>
      </c>
      <c r="P1270" s="97" t="n">
        <f aca="false">N1270</f>
        <v>50</v>
      </c>
      <c r="Q1270" s="99" t="n">
        <f aca="false">K1270-P1270</f>
        <v>-5</v>
      </c>
      <c r="R1270" s="98" t="n">
        <f aca="false">IFERROR(IF(O1270="Mar",(K1270/P1270-1))," ")</f>
        <v>-0.1</v>
      </c>
      <c r="S1270" s="100" t="str">
        <f aca="false">IF(N1270&gt;0,IF(O1270="","-",IF(R1270&lt;0%,"DEGROWTH","GROWTH")))</f>
        <v>DEGROWTH</v>
      </c>
      <c r="T1270" s="69" t="n">
        <v>30</v>
      </c>
      <c r="U1270" s="101" t="str">
        <f aca="false">IF(F1270&lt;=$V$2,"Apr","")</f>
        <v>Apr</v>
      </c>
      <c r="V1270" s="97" t="n">
        <v>30</v>
      </c>
      <c r="W1270" s="102" t="n">
        <f aca="false">K1270-V1270</f>
        <v>15</v>
      </c>
      <c r="X1270" s="103" t="n">
        <f aca="false">IFERROR(IF(U1270="Apr",(K1270/V1270-1)),0)</f>
        <v>0.5</v>
      </c>
      <c r="Y1270" s="104" t="str">
        <f aca="false">IF(T1270&gt;0,IF(U1270="","-",IF(X1270&lt;0%,"DEGROWTH","GROWTH")))</f>
        <v>GROWTH</v>
      </c>
      <c r="Z1270" s="75" t="n">
        <v>0</v>
      </c>
      <c r="AA1270" s="70"/>
      <c r="AB1270" s="70" t="s">
        <v>133</v>
      </c>
      <c r="AC1270" s="75" t="s">
        <v>132</v>
      </c>
      <c r="AD1270" s="3" t="n">
        <f aca="false">IF(K1270=0,1,0)</f>
        <v>0</v>
      </c>
      <c r="AE1270" s="76"/>
    </row>
    <row r="1271" customFormat="false" ht="14.25" hidden="false" customHeight="true" outlineLevel="0" collapsed="false">
      <c r="A1271" s="70" t="s">
        <v>134</v>
      </c>
      <c r="B1271" s="72" t="s">
        <v>77</v>
      </c>
      <c r="C1271" s="72" t="s">
        <v>2941</v>
      </c>
      <c r="D1271" s="72" t="n">
        <v>1000004163</v>
      </c>
      <c r="E1271" s="73" t="s">
        <v>2942</v>
      </c>
      <c r="F1271" s="80" t="n">
        <v>45602</v>
      </c>
      <c r="G1271" s="67" t="str">
        <f aca="false">IF(I1271&gt;0,"Targeted Dealer","-")</f>
        <v>Targeted Dealer</v>
      </c>
      <c r="H1271" s="67"/>
      <c r="I1271" s="68" t="n">
        <v>140</v>
      </c>
      <c r="J1271" s="68" t="n">
        <f aca="false">I1271/$J$1*($J$1-$E$1)</f>
        <v>130.666666666667</v>
      </c>
      <c r="K1271" s="69" t="n">
        <v>148.75</v>
      </c>
      <c r="L1271" s="69" t="n">
        <f aca="false">I1271-K1271</f>
        <v>-8.75</v>
      </c>
      <c r="M1271" s="69" t="n">
        <f aca="false">IFERROR((K1271/J1271%),"-")</f>
        <v>113.839285714286</v>
      </c>
      <c r="N1271" s="97" t="n">
        <v>201.65</v>
      </c>
      <c r="O1271" s="98" t="str">
        <f aca="false">IF(F1271&lt;=$P$2,"Mar","")</f>
        <v>Mar</v>
      </c>
      <c r="P1271" s="97" t="n">
        <f aca="false">N1271</f>
        <v>201.65</v>
      </c>
      <c r="Q1271" s="99" t="n">
        <f aca="false">K1271-P1271</f>
        <v>-52.9</v>
      </c>
      <c r="R1271" s="98" t="n">
        <f aca="false">IFERROR(IF(O1271="Mar",(K1271/P1271-1))," ")</f>
        <v>-0.262335730225639</v>
      </c>
      <c r="S1271" s="100" t="str">
        <f aca="false">IF(N1271&gt;0,IF(O1271="","-",IF(R1271&lt;0%,"DEGROWTH","GROWTH")))</f>
        <v>DEGROWTH</v>
      </c>
      <c r="T1271" s="69" t="n">
        <v>104.5</v>
      </c>
      <c r="U1271" s="101" t="str">
        <f aca="false">IF(F1271&lt;=$V$2,"Apr","")</f>
        <v>Apr</v>
      </c>
      <c r="V1271" s="97" t="n">
        <v>104.5</v>
      </c>
      <c r="W1271" s="102" t="n">
        <f aca="false">K1271-V1271</f>
        <v>44.25</v>
      </c>
      <c r="X1271" s="103" t="n">
        <f aca="false">IFERROR(IF(U1271="Apr",(K1271/V1271-1)),0)</f>
        <v>0.423444976076555</v>
      </c>
      <c r="Y1271" s="104" t="str">
        <f aca="false">IF(T1271&gt;0,IF(U1271="","-",IF(X1271&lt;0%,"DEGROWTH","GROWTH")))</f>
        <v>GROWTH</v>
      </c>
      <c r="Z1271" s="75" t="n">
        <v>0</v>
      </c>
      <c r="AA1271" s="70"/>
      <c r="AB1271" s="70" t="s">
        <v>133</v>
      </c>
      <c r="AC1271" s="70" t="s">
        <v>134</v>
      </c>
      <c r="AD1271" s="3" t="n">
        <f aca="false">IF(K1271=0,1,0)</f>
        <v>0</v>
      </c>
      <c r="AE1271" s="76"/>
    </row>
    <row r="1272" customFormat="false" ht="14.25" hidden="false" customHeight="true" outlineLevel="0" collapsed="false">
      <c r="A1272" s="70" t="s">
        <v>133</v>
      </c>
      <c r="B1272" s="72" t="s">
        <v>48</v>
      </c>
      <c r="C1272" s="72" t="s">
        <v>2943</v>
      </c>
      <c r="D1272" s="72" t="n">
        <v>1000004168</v>
      </c>
      <c r="E1272" s="73" t="s">
        <v>2944</v>
      </c>
      <c r="F1272" s="80" t="n">
        <v>45606</v>
      </c>
      <c r="G1272" s="67" t="str">
        <f aca="false">IF(I1272&gt;0,"Targeted Dealer","-")</f>
        <v>Targeted Dealer</v>
      </c>
      <c r="H1272" s="67"/>
      <c r="I1272" s="68" t="n">
        <v>23</v>
      </c>
      <c r="J1272" s="68" t="n">
        <f aca="false">I1272/$J$1*($J$1-$E$1)</f>
        <v>21.4666666666667</v>
      </c>
      <c r="K1272" s="69" t="n">
        <v>20</v>
      </c>
      <c r="L1272" s="69" t="n">
        <f aca="false">I1272-K1272</f>
        <v>3</v>
      </c>
      <c r="M1272" s="69" t="n">
        <f aca="false">IFERROR((K1272/J1272%),"-")</f>
        <v>93.167701863354</v>
      </c>
      <c r="N1272" s="97" t="n">
        <v>0</v>
      </c>
      <c r="O1272" s="98" t="str">
        <f aca="false">IF(F1272&lt;=$P$2,"Mar","")</f>
        <v>Mar</v>
      </c>
      <c r="P1272" s="97" t="n">
        <f aca="false">N1272</f>
        <v>0</v>
      </c>
      <c r="Q1272" s="99" t="n">
        <f aca="false">K1272-P1272</f>
        <v>20</v>
      </c>
      <c r="R1272" s="98" t="str">
        <f aca="false">IFERROR(IF(O1272="Mar",(K1272/P1272-1))," ")</f>
        <v> </v>
      </c>
      <c r="S1272" s="105" t="b">
        <f aca="false">IF(N1272&gt;0,IF(O1272="","-",IF(R1272&lt;0%,"DEGROWTH","GROWTH")))</f>
        <v>0</v>
      </c>
      <c r="T1272" s="69" t="n">
        <v>0</v>
      </c>
      <c r="U1272" s="101" t="str">
        <f aca="false">IF(F1272&lt;=$V$2,"Apr","")</f>
        <v>Apr</v>
      </c>
      <c r="V1272" s="97" t="n">
        <v>0</v>
      </c>
      <c r="W1272" s="102" t="n">
        <f aca="false">K1272-V1272</f>
        <v>20</v>
      </c>
      <c r="X1272" s="103" t="n">
        <f aca="false">IFERROR(IF(U1272="Apr",(K1272/V1272-1)),0)</f>
        <v>0</v>
      </c>
      <c r="Y1272" s="106" t="b">
        <f aca="false">IF(T1272&gt;0,IF(U1272="","-",IF(X1272&lt;0%,"DEGROWTH","GROWTH")))</f>
        <v>0</v>
      </c>
      <c r="Z1272" s="75" t="n">
        <v>0</v>
      </c>
      <c r="AA1272" s="70"/>
      <c r="AB1272" s="70" t="s">
        <v>133</v>
      </c>
      <c r="AC1272" s="70" t="s">
        <v>133</v>
      </c>
      <c r="AD1272" s="3" t="n">
        <f aca="false">IF(K1272=0,1,0)</f>
        <v>0</v>
      </c>
      <c r="AE1272" s="76"/>
    </row>
    <row r="1273" customFormat="false" ht="14.25" hidden="false" customHeight="true" outlineLevel="0" collapsed="false">
      <c r="A1273" s="70" t="s">
        <v>130</v>
      </c>
      <c r="B1273" s="72" t="s">
        <v>122</v>
      </c>
      <c r="C1273" s="72" t="s">
        <v>448</v>
      </c>
      <c r="D1273" s="72" t="n">
        <v>1000001683</v>
      </c>
      <c r="E1273" s="73" t="s">
        <v>449</v>
      </c>
      <c r="F1273" s="80" t="n">
        <v>41303</v>
      </c>
      <c r="G1273" s="67" t="str">
        <f aca="false">IF(I1273&gt;0,"Targeted Dealer","-")</f>
        <v>Targeted Dealer</v>
      </c>
      <c r="H1273" s="67"/>
      <c r="I1273" s="68" t="n">
        <v>10</v>
      </c>
      <c r="J1273" s="68" t="n">
        <f aca="false">I1273/$J$1*($J$1-$E$1)</f>
        <v>9.33333333333333</v>
      </c>
      <c r="K1273" s="69" t="n">
        <v>5</v>
      </c>
      <c r="L1273" s="69" t="n">
        <f aca="false">I1273-K1273</f>
        <v>5</v>
      </c>
      <c r="M1273" s="69" t="n">
        <f aca="false">IFERROR((K1273/J1273%),"-")</f>
        <v>53.5714285714286</v>
      </c>
      <c r="N1273" s="97" t="n">
        <v>0</v>
      </c>
      <c r="O1273" s="98" t="str">
        <f aca="false">IF(F1273&lt;=$P$2,"Mar","")</f>
        <v>Mar</v>
      </c>
      <c r="P1273" s="97" t="n">
        <f aca="false">N1273</f>
        <v>0</v>
      </c>
      <c r="Q1273" s="99" t="n">
        <f aca="false">K1273-P1273</f>
        <v>5</v>
      </c>
      <c r="R1273" s="98" t="str">
        <f aca="false">IFERROR(IF(O1273="Mar",(K1273/P1273-1))," ")</f>
        <v> </v>
      </c>
      <c r="S1273" s="105" t="b">
        <f aca="false">IF(N1273&gt;0,IF(O1273="","-",IF(R1273&lt;0%,"DEGROWTH","GROWTH")))</f>
        <v>0</v>
      </c>
      <c r="T1273" s="69" t="n">
        <v>0</v>
      </c>
      <c r="U1273" s="101" t="str">
        <f aca="false">IF(F1273&lt;=$V$2,"Apr","")</f>
        <v>Apr</v>
      </c>
      <c r="V1273" s="97" t="n">
        <v>0</v>
      </c>
      <c r="W1273" s="102" t="n">
        <f aca="false">K1273-V1273</f>
        <v>5</v>
      </c>
      <c r="X1273" s="103" t="n">
        <f aca="false">IFERROR(IF(U1273="Apr",(K1273/V1273-1)),0)</f>
        <v>0</v>
      </c>
      <c r="Y1273" s="106" t="b">
        <f aca="false">IF(T1273&gt;0,IF(U1273="","-",IF(X1273&lt;0%,"DEGROWTH","GROWTH")))</f>
        <v>0</v>
      </c>
      <c r="Z1273" s="75" t="n">
        <v>0</v>
      </c>
      <c r="AA1273" s="70"/>
      <c r="AB1273" s="70" t="s">
        <v>133</v>
      </c>
      <c r="AC1273" s="70" t="s">
        <v>130</v>
      </c>
      <c r="AD1273" s="3" t="n">
        <f aca="false">IF(K1273=0,1,0)</f>
        <v>0</v>
      </c>
      <c r="AE1273" s="76"/>
    </row>
    <row r="1274" customFormat="false" ht="14.25" hidden="false" customHeight="true" outlineLevel="0" collapsed="false">
      <c r="A1274" s="70" t="s">
        <v>133</v>
      </c>
      <c r="B1274" s="71" t="s">
        <v>21</v>
      </c>
      <c r="C1274" s="72" t="s">
        <v>2945</v>
      </c>
      <c r="D1274" s="72" t="n">
        <v>1000004167</v>
      </c>
      <c r="E1274" s="73" t="s">
        <v>2946</v>
      </c>
      <c r="F1274" s="80" t="n">
        <v>45606</v>
      </c>
      <c r="G1274" s="67" t="str">
        <f aca="false">IF(I1274&gt;0,"Targeted Dealer","-")</f>
        <v>Targeted Dealer</v>
      </c>
      <c r="H1274" s="67"/>
      <c r="I1274" s="68" t="n">
        <v>120</v>
      </c>
      <c r="J1274" s="68" t="n">
        <f aca="false">I1274/$J$1*($J$1-$E$1)</f>
        <v>112</v>
      </c>
      <c r="K1274" s="69" t="n">
        <v>256</v>
      </c>
      <c r="L1274" s="69" t="n">
        <f aca="false">I1274-K1274</f>
        <v>-136</v>
      </c>
      <c r="M1274" s="69" t="n">
        <f aca="false">IFERROR((K1274/J1274%),"-")</f>
        <v>228.571428571429</v>
      </c>
      <c r="N1274" s="97" t="n">
        <v>167</v>
      </c>
      <c r="O1274" s="98" t="str">
        <f aca="false">IF(F1274&lt;=$P$2,"Mar","")</f>
        <v>Mar</v>
      </c>
      <c r="P1274" s="97" t="n">
        <f aca="false">N1274</f>
        <v>167</v>
      </c>
      <c r="Q1274" s="99" t="n">
        <f aca="false">K1274-P1274</f>
        <v>89</v>
      </c>
      <c r="R1274" s="98" t="n">
        <f aca="false">IFERROR(IF(O1274="Mar",(K1274/P1274-1))," ")</f>
        <v>0.532934131736527</v>
      </c>
      <c r="S1274" s="100" t="str">
        <f aca="false">IF(N1274&gt;0,IF(O1274="","-",IF(R1274&lt;0%,"DEGROWTH","GROWTH")))</f>
        <v>GROWTH</v>
      </c>
      <c r="T1274" s="69" t="n">
        <v>91</v>
      </c>
      <c r="U1274" s="101" t="str">
        <f aca="false">IF(F1274&lt;=$V$2,"Apr","")</f>
        <v>Apr</v>
      </c>
      <c r="V1274" s="97" t="n">
        <v>91</v>
      </c>
      <c r="W1274" s="102" t="n">
        <f aca="false">K1274-V1274</f>
        <v>165</v>
      </c>
      <c r="X1274" s="103" t="n">
        <f aca="false">IFERROR(IF(U1274="Apr",(K1274/V1274-1)),0)</f>
        <v>1.81318681318681</v>
      </c>
      <c r="Y1274" s="104" t="str">
        <f aca="false">IF(T1274&gt;0,IF(U1274="","-",IF(X1274&lt;0%,"DEGROWTH","GROWTH")))</f>
        <v>GROWTH</v>
      </c>
      <c r="Z1274" s="75" t="n">
        <v>0</v>
      </c>
      <c r="AA1274" s="70"/>
      <c r="AB1274" s="70" t="s">
        <v>133</v>
      </c>
      <c r="AC1274" s="70" t="s">
        <v>133</v>
      </c>
      <c r="AD1274" s="3" t="n">
        <f aca="false">IF(K1274=0,1,0)</f>
        <v>0</v>
      </c>
      <c r="AE1274" s="76"/>
    </row>
    <row r="1275" customFormat="false" ht="14.25" hidden="false" customHeight="true" outlineLevel="0" collapsed="false">
      <c r="A1275" s="70" t="s">
        <v>134</v>
      </c>
      <c r="B1275" s="72" t="s">
        <v>83</v>
      </c>
      <c r="C1275" s="72" t="s">
        <v>2947</v>
      </c>
      <c r="D1275" s="72" t="n">
        <v>1000004169</v>
      </c>
      <c r="E1275" s="73" t="s">
        <v>2948</v>
      </c>
      <c r="F1275" s="80" t="n">
        <v>45606</v>
      </c>
      <c r="G1275" s="67" t="str">
        <f aca="false">IF(I1275&gt;0,"Targeted Dealer","-")</f>
        <v>Targeted Dealer</v>
      </c>
      <c r="H1275" s="67"/>
      <c r="I1275" s="68" t="n">
        <v>50</v>
      </c>
      <c r="J1275" s="68" t="n">
        <f aca="false">I1275/$J$1*($J$1-$E$1)</f>
        <v>46.6666666666667</v>
      </c>
      <c r="K1275" s="69" t="n">
        <v>60</v>
      </c>
      <c r="L1275" s="69" t="n">
        <f aca="false">I1275-K1275</f>
        <v>-10</v>
      </c>
      <c r="M1275" s="69" t="n">
        <f aca="false">IFERROR((K1275/J1275%),"-")</f>
        <v>128.571428571429</v>
      </c>
      <c r="N1275" s="97" t="n">
        <v>10</v>
      </c>
      <c r="O1275" s="98" t="str">
        <f aca="false">IF(F1275&lt;=$P$2,"Mar","")</f>
        <v>Mar</v>
      </c>
      <c r="P1275" s="97" t="n">
        <f aca="false">N1275</f>
        <v>10</v>
      </c>
      <c r="Q1275" s="99" t="n">
        <f aca="false">K1275-P1275</f>
        <v>50</v>
      </c>
      <c r="R1275" s="98" t="n">
        <f aca="false">IFERROR(IF(O1275="Mar",(K1275/P1275-1))," ")</f>
        <v>5</v>
      </c>
      <c r="S1275" s="100" t="str">
        <f aca="false">IF(N1275&gt;0,IF(O1275="","-",IF(R1275&lt;0%,"DEGROWTH","GROWTH")))</f>
        <v>GROWTH</v>
      </c>
      <c r="T1275" s="69" t="n">
        <v>45</v>
      </c>
      <c r="U1275" s="101" t="str">
        <f aca="false">IF(F1275&lt;=$V$2,"Apr","")</f>
        <v>Apr</v>
      </c>
      <c r="V1275" s="97" t="n">
        <v>45</v>
      </c>
      <c r="W1275" s="102" t="n">
        <f aca="false">K1275-V1275</f>
        <v>15</v>
      </c>
      <c r="X1275" s="103" t="n">
        <f aca="false">IFERROR(IF(U1275="Apr",(K1275/V1275-1)),0)</f>
        <v>0.333333333333333</v>
      </c>
      <c r="Y1275" s="104" t="str">
        <f aca="false">IF(T1275&gt;0,IF(U1275="","-",IF(X1275&lt;0%,"DEGROWTH","GROWTH")))</f>
        <v>GROWTH</v>
      </c>
      <c r="Z1275" s="75" t="n">
        <v>0</v>
      </c>
      <c r="AA1275" s="70"/>
      <c r="AB1275" s="70" t="s">
        <v>133</v>
      </c>
      <c r="AC1275" s="70" t="s">
        <v>134</v>
      </c>
      <c r="AD1275" s="3" t="n">
        <f aca="false">IF(K1275=0,1,0)</f>
        <v>0</v>
      </c>
      <c r="AE1275" s="76"/>
    </row>
    <row r="1276" customFormat="false" ht="14.25" hidden="false" customHeight="true" outlineLevel="0" collapsed="false">
      <c r="A1276" s="70" t="s">
        <v>134</v>
      </c>
      <c r="B1276" s="72" t="s">
        <v>84</v>
      </c>
      <c r="C1276" s="72" t="s">
        <v>2949</v>
      </c>
      <c r="D1276" s="72" t="n">
        <v>1000000378</v>
      </c>
      <c r="E1276" s="73" t="s">
        <v>2950</v>
      </c>
      <c r="F1276" s="80" t="n">
        <v>43911</v>
      </c>
      <c r="G1276" s="67" t="str">
        <f aca="false">IF(I1276&gt;0,"Targeted Dealer","-")</f>
        <v>Targeted Dealer</v>
      </c>
      <c r="H1276" s="67"/>
      <c r="I1276" s="68" t="n">
        <v>35</v>
      </c>
      <c r="J1276" s="68" t="n">
        <f aca="false">I1276/$J$1*($J$1-$E$1)</f>
        <v>32.6666666666667</v>
      </c>
      <c r="K1276" s="69" t="n">
        <v>21.5</v>
      </c>
      <c r="L1276" s="69" t="n">
        <f aca="false">I1276-K1276</f>
        <v>13.5</v>
      </c>
      <c r="M1276" s="69" t="n">
        <f aca="false">IFERROR((K1276/J1276%),"-")</f>
        <v>65.8163265306122</v>
      </c>
      <c r="N1276" s="97" t="n">
        <v>14</v>
      </c>
      <c r="O1276" s="98" t="str">
        <f aca="false">IF(F1276&lt;=$P$2,"Mar","")</f>
        <v>Mar</v>
      </c>
      <c r="P1276" s="97" t="n">
        <f aca="false">N1276</f>
        <v>14</v>
      </c>
      <c r="Q1276" s="99" t="n">
        <f aca="false">K1276-P1276</f>
        <v>7.5</v>
      </c>
      <c r="R1276" s="98" t="n">
        <f aca="false">IFERROR(IF(O1276="Mar",(K1276/P1276-1))," ")</f>
        <v>0.535714285714286</v>
      </c>
      <c r="S1276" s="100" t="str">
        <f aca="false">IF(N1276&gt;0,IF(O1276="","-",IF(R1276&lt;0%,"DEGROWTH","GROWTH")))</f>
        <v>GROWTH</v>
      </c>
      <c r="T1276" s="69" t="n">
        <v>23.5</v>
      </c>
      <c r="U1276" s="101" t="str">
        <f aca="false">IF(F1276&lt;=$V$2,"Apr","")</f>
        <v>Apr</v>
      </c>
      <c r="V1276" s="97" t="n">
        <v>23.5</v>
      </c>
      <c r="W1276" s="102" t="n">
        <f aca="false">K1276-V1276</f>
        <v>-2</v>
      </c>
      <c r="X1276" s="103" t="n">
        <f aca="false">IFERROR(IF(U1276="Apr",(K1276/V1276-1)),0)</f>
        <v>-0.0851063829787234</v>
      </c>
      <c r="Y1276" s="104" t="str">
        <f aca="false">IF(T1276&gt;0,IF(U1276="","-",IF(X1276&lt;0%,"DEGROWTH","GROWTH")))</f>
        <v>DEGROWTH</v>
      </c>
      <c r="Z1276" s="75" t="n">
        <v>0</v>
      </c>
      <c r="AA1276" s="70"/>
      <c r="AB1276" s="70" t="s">
        <v>133</v>
      </c>
      <c r="AC1276" s="70" t="s">
        <v>134</v>
      </c>
      <c r="AD1276" s="3" t="n">
        <f aca="false">IF(K1276=0,1,0)</f>
        <v>0</v>
      </c>
      <c r="AE1276" s="76"/>
    </row>
    <row r="1277" customFormat="false" ht="14.25" hidden="false" customHeight="true" outlineLevel="0" collapsed="false">
      <c r="A1277" s="70" t="s">
        <v>131</v>
      </c>
      <c r="B1277" s="72" t="s">
        <v>95</v>
      </c>
      <c r="C1277" s="72" t="s">
        <v>2951</v>
      </c>
      <c r="D1277" s="72" t="n">
        <v>1000001366</v>
      </c>
      <c r="E1277" s="73" t="s">
        <v>2952</v>
      </c>
      <c r="F1277" s="80" t="n">
        <v>44054</v>
      </c>
      <c r="G1277" s="67" t="str">
        <f aca="false">IF(I1277&gt;0,"Targeted Dealer","-")</f>
        <v>Targeted Dealer</v>
      </c>
      <c r="H1277" s="67"/>
      <c r="I1277" s="68" t="n">
        <v>500</v>
      </c>
      <c r="J1277" s="68" t="n">
        <f aca="false">I1277/$J$1*($J$1-$E$1)</f>
        <v>466.666666666667</v>
      </c>
      <c r="K1277" s="69" t="n">
        <v>425</v>
      </c>
      <c r="L1277" s="69" t="n">
        <f aca="false">I1277-K1277</f>
        <v>75</v>
      </c>
      <c r="M1277" s="69" t="n">
        <f aca="false">IFERROR((K1277/J1277%),"-")</f>
        <v>91.0714285714286</v>
      </c>
      <c r="N1277" s="97" t="n">
        <v>113</v>
      </c>
      <c r="O1277" s="98" t="str">
        <f aca="false">IF(F1277&lt;=$P$2,"Mar","")</f>
        <v>Mar</v>
      </c>
      <c r="P1277" s="97" t="n">
        <f aca="false">N1277</f>
        <v>113</v>
      </c>
      <c r="Q1277" s="99" t="n">
        <f aca="false">K1277-P1277</f>
        <v>312</v>
      </c>
      <c r="R1277" s="98" t="n">
        <f aca="false">IFERROR(IF(O1277="Mar",(K1277/P1277-1))," ")</f>
        <v>2.76106194690265</v>
      </c>
      <c r="S1277" s="100" t="str">
        <f aca="false">IF(N1277&gt;0,IF(O1277="","-",IF(R1277&lt;0%,"DEGROWTH","GROWTH")))</f>
        <v>GROWTH</v>
      </c>
      <c r="T1277" s="69" t="n">
        <v>33</v>
      </c>
      <c r="U1277" s="101" t="str">
        <f aca="false">IF(F1277&lt;=$V$2,"Apr","")</f>
        <v>Apr</v>
      </c>
      <c r="V1277" s="97" t="n">
        <v>33</v>
      </c>
      <c r="W1277" s="102" t="n">
        <f aca="false">K1277-V1277</f>
        <v>392</v>
      </c>
      <c r="X1277" s="103" t="n">
        <f aca="false">IFERROR(IF(U1277="Apr",(K1277/V1277-1)),0)</f>
        <v>11.8787878787879</v>
      </c>
      <c r="Y1277" s="104" t="str">
        <f aca="false">IF(T1277&gt;0,IF(U1277="","-",IF(X1277&lt;0%,"DEGROWTH","GROWTH")))</f>
        <v>GROWTH</v>
      </c>
      <c r="Z1277" s="75" t="n">
        <v>0</v>
      </c>
      <c r="AA1277" s="70"/>
      <c r="AB1277" s="70" t="s">
        <v>133</v>
      </c>
      <c r="AC1277" s="70" t="s">
        <v>131</v>
      </c>
      <c r="AD1277" s="3" t="n">
        <f aca="false">IF(K1277=0,1,0)</f>
        <v>0</v>
      </c>
      <c r="AE1277" s="76"/>
    </row>
    <row r="1278" customFormat="false" ht="14.25" hidden="false" customHeight="true" outlineLevel="0" collapsed="false">
      <c r="A1278" s="70" t="s">
        <v>133</v>
      </c>
      <c r="B1278" s="72" t="s">
        <v>52</v>
      </c>
      <c r="C1278" s="72" t="s">
        <v>2953</v>
      </c>
      <c r="D1278" s="72" t="n">
        <v>1000004159</v>
      </c>
      <c r="E1278" s="73" t="s">
        <v>2954</v>
      </c>
      <c r="F1278" s="80" t="n">
        <v>45594</v>
      </c>
      <c r="G1278" s="67" t="str">
        <f aca="false">IF(I1278&gt;0,"Targeted Dealer","-")</f>
        <v>Targeted Dealer</v>
      </c>
      <c r="H1278" s="67"/>
      <c r="I1278" s="68" t="n">
        <v>105</v>
      </c>
      <c r="J1278" s="68" t="n">
        <f aca="false">I1278/$J$1*($J$1-$E$1)</f>
        <v>98</v>
      </c>
      <c r="K1278" s="69" t="n">
        <v>19</v>
      </c>
      <c r="L1278" s="69" t="n">
        <f aca="false">I1278-K1278</f>
        <v>86</v>
      </c>
      <c r="M1278" s="69" t="n">
        <f aca="false">IFERROR((K1278/J1278%),"-")</f>
        <v>19.3877551020408</v>
      </c>
      <c r="N1278" s="97" t="n">
        <v>20</v>
      </c>
      <c r="O1278" s="98" t="str">
        <f aca="false">IF(F1278&lt;=$P$2,"Mar","")</f>
        <v>Mar</v>
      </c>
      <c r="P1278" s="97" t="n">
        <f aca="false">N1278</f>
        <v>20</v>
      </c>
      <c r="Q1278" s="99" t="n">
        <f aca="false">K1278-P1278</f>
        <v>-1</v>
      </c>
      <c r="R1278" s="98" t="n">
        <f aca="false">IFERROR(IF(O1278="Mar",(K1278/P1278-1))," ")</f>
        <v>-0.05</v>
      </c>
      <c r="S1278" s="100" t="str">
        <f aca="false">IF(N1278&gt;0,IF(O1278="","-",IF(R1278&lt;0%,"DEGROWTH","GROWTH")))</f>
        <v>DEGROWTH</v>
      </c>
      <c r="T1278" s="69" t="n">
        <v>106</v>
      </c>
      <c r="U1278" s="101" t="str">
        <f aca="false">IF(F1278&lt;=$V$2,"Apr","")</f>
        <v>Apr</v>
      </c>
      <c r="V1278" s="97" t="n">
        <v>106</v>
      </c>
      <c r="W1278" s="102" t="n">
        <f aca="false">K1278-V1278</f>
        <v>-87</v>
      </c>
      <c r="X1278" s="103" t="n">
        <f aca="false">IFERROR(IF(U1278="Apr",(K1278/V1278-1)),0)</f>
        <v>-0.820754716981132</v>
      </c>
      <c r="Y1278" s="104" t="str">
        <f aca="false">IF(T1278&gt;0,IF(U1278="","-",IF(X1278&lt;0%,"DEGROWTH","GROWTH")))</f>
        <v>DEGROWTH</v>
      </c>
      <c r="Z1278" s="75" t="n">
        <v>0</v>
      </c>
      <c r="AA1278" s="70"/>
      <c r="AB1278" s="70" t="s">
        <v>133</v>
      </c>
      <c r="AC1278" s="70" t="s">
        <v>133</v>
      </c>
      <c r="AD1278" s="3" t="n">
        <f aca="false">IF(K1278=0,1,0)</f>
        <v>0</v>
      </c>
      <c r="AE1278" s="76"/>
    </row>
    <row r="1279" customFormat="false" ht="14.25" hidden="false" customHeight="true" outlineLevel="0" collapsed="false">
      <c r="A1279" s="70" t="s">
        <v>133</v>
      </c>
      <c r="B1279" s="71" t="s">
        <v>25</v>
      </c>
      <c r="C1279" s="72" t="s">
        <v>2955</v>
      </c>
      <c r="D1279" s="72" t="n">
        <v>1000004170</v>
      </c>
      <c r="E1279" s="73" t="s">
        <v>2956</v>
      </c>
      <c r="F1279" s="80" t="n">
        <v>45611</v>
      </c>
      <c r="G1279" s="67" t="str">
        <f aca="false">IF(I1279&gt;0,"Targeted Dealer","-")</f>
        <v>Targeted Dealer</v>
      </c>
      <c r="H1279" s="67"/>
      <c r="I1279" s="68" t="n">
        <v>50</v>
      </c>
      <c r="J1279" s="68" t="n">
        <f aca="false">I1279/$J$1*($J$1-$E$1)</f>
        <v>46.6666666666667</v>
      </c>
      <c r="K1279" s="69" t="n">
        <v>45</v>
      </c>
      <c r="L1279" s="69" t="n">
        <f aca="false">I1279-K1279</f>
        <v>5</v>
      </c>
      <c r="M1279" s="69" t="n">
        <f aca="false">IFERROR((K1279/J1279%),"-")</f>
        <v>96.4285714285714</v>
      </c>
      <c r="N1279" s="97" t="n">
        <v>25</v>
      </c>
      <c r="O1279" s="98" t="str">
        <f aca="false">IF(F1279&lt;=$P$2,"Mar","")</f>
        <v>Mar</v>
      </c>
      <c r="P1279" s="97" t="n">
        <f aca="false">N1279</f>
        <v>25</v>
      </c>
      <c r="Q1279" s="99" t="n">
        <f aca="false">K1279-P1279</f>
        <v>20</v>
      </c>
      <c r="R1279" s="98" t="n">
        <f aca="false">IFERROR(IF(O1279="Mar",(K1279/P1279-1))," ")</f>
        <v>0.8</v>
      </c>
      <c r="S1279" s="100" t="str">
        <f aca="false">IF(N1279&gt;0,IF(O1279="","-",IF(R1279&lt;0%,"DEGROWTH","GROWTH")))</f>
        <v>GROWTH</v>
      </c>
      <c r="T1279" s="69" t="n">
        <v>30</v>
      </c>
      <c r="U1279" s="101" t="str">
        <f aca="false">IF(F1279&lt;=$V$2,"Apr","")</f>
        <v>Apr</v>
      </c>
      <c r="V1279" s="97" t="n">
        <v>30</v>
      </c>
      <c r="W1279" s="102" t="n">
        <f aca="false">K1279-V1279</f>
        <v>15</v>
      </c>
      <c r="X1279" s="103" t="n">
        <f aca="false">IFERROR(IF(U1279="Apr",(K1279/V1279-1)),0)</f>
        <v>0.5</v>
      </c>
      <c r="Y1279" s="104" t="str">
        <f aca="false">IF(T1279&gt;0,IF(U1279="","-",IF(X1279&lt;0%,"DEGROWTH","GROWTH")))</f>
        <v>GROWTH</v>
      </c>
      <c r="Z1279" s="75" t="n">
        <v>0</v>
      </c>
      <c r="AA1279" s="70"/>
      <c r="AB1279" s="70" t="s">
        <v>133</v>
      </c>
      <c r="AC1279" s="70" t="s">
        <v>133</v>
      </c>
      <c r="AD1279" s="3" t="n">
        <f aca="false">IF(K1279=0,1,0)</f>
        <v>0</v>
      </c>
      <c r="AE1279" s="76"/>
    </row>
    <row r="1280" customFormat="false" ht="14.25" hidden="false" customHeight="true" outlineLevel="0" collapsed="false">
      <c r="A1280" s="70" t="s">
        <v>133</v>
      </c>
      <c r="B1280" s="72" t="s">
        <v>41</v>
      </c>
      <c r="C1280" s="72" t="s">
        <v>2957</v>
      </c>
      <c r="D1280" s="72" t="n">
        <v>1000003041</v>
      </c>
      <c r="E1280" s="73" t="s">
        <v>2958</v>
      </c>
      <c r="F1280" s="80" t="n">
        <v>44847</v>
      </c>
      <c r="G1280" s="67" t="str">
        <f aca="false">IF(I1280&gt;0,"Targeted Dealer","-")</f>
        <v>Targeted Dealer</v>
      </c>
      <c r="H1280" s="67"/>
      <c r="I1280" s="68" t="n">
        <v>160</v>
      </c>
      <c r="J1280" s="68" t="n">
        <f aca="false">I1280/$J$1*($J$1-$E$1)</f>
        <v>149.333333333333</v>
      </c>
      <c r="K1280" s="69" t="n">
        <v>200</v>
      </c>
      <c r="L1280" s="69" t="n">
        <f aca="false">I1280-K1280</f>
        <v>-40</v>
      </c>
      <c r="M1280" s="69" t="n">
        <f aca="false">IFERROR((K1280/J1280%),"-")</f>
        <v>133.928571428571</v>
      </c>
      <c r="N1280" s="97" t="n">
        <v>80</v>
      </c>
      <c r="O1280" s="98" t="str">
        <f aca="false">IF(F1280&lt;=$P$2,"Mar","")</f>
        <v>Mar</v>
      </c>
      <c r="P1280" s="97" t="n">
        <f aca="false">N1280</f>
        <v>80</v>
      </c>
      <c r="Q1280" s="99" t="n">
        <f aca="false">K1280-P1280</f>
        <v>120</v>
      </c>
      <c r="R1280" s="98" t="n">
        <f aca="false">IFERROR(IF(O1280="Mar",(K1280/P1280-1))," ")</f>
        <v>1.5</v>
      </c>
      <c r="S1280" s="100" t="str">
        <f aca="false">IF(N1280&gt;0,IF(O1280="","-",IF(R1280&lt;0%,"DEGROWTH","GROWTH")))</f>
        <v>GROWTH</v>
      </c>
      <c r="T1280" s="69" t="n">
        <v>40</v>
      </c>
      <c r="U1280" s="101" t="str">
        <f aca="false">IF(F1280&lt;=$V$2,"Apr","")</f>
        <v>Apr</v>
      </c>
      <c r="V1280" s="97" t="n">
        <v>40</v>
      </c>
      <c r="W1280" s="102" t="n">
        <f aca="false">K1280-V1280</f>
        <v>160</v>
      </c>
      <c r="X1280" s="103" t="n">
        <f aca="false">IFERROR(IF(U1280="Apr",(K1280/V1280-1)),0)</f>
        <v>4</v>
      </c>
      <c r="Y1280" s="104" t="str">
        <f aca="false">IF(T1280&gt;0,IF(U1280="","-",IF(X1280&lt;0%,"DEGROWTH","GROWTH")))</f>
        <v>GROWTH</v>
      </c>
      <c r="Z1280" s="75" t="n">
        <v>0</v>
      </c>
      <c r="AA1280" s="70"/>
      <c r="AB1280" s="70" t="s">
        <v>133</v>
      </c>
      <c r="AC1280" s="70" t="s">
        <v>133</v>
      </c>
      <c r="AD1280" s="3" t="n">
        <f aca="false">IF(K1280=0,1,0)</f>
        <v>0</v>
      </c>
      <c r="AE1280" s="76"/>
    </row>
    <row r="1281" customFormat="false" ht="14.25" hidden="false" customHeight="true" outlineLevel="0" collapsed="false">
      <c r="A1281" s="70" t="s">
        <v>134</v>
      </c>
      <c r="B1281" s="71" t="s">
        <v>65</v>
      </c>
      <c r="C1281" s="72" t="s">
        <v>2959</v>
      </c>
      <c r="D1281" s="72" t="n">
        <v>1000004172</v>
      </c>
      <c r="E1281" s="73" t="s">
        <v>2960</v>
      </c>
      <c r="F1281" s="80" t="n">
        <v>45618</v>
      </c>
      <c r="G1281" s="67" t="str">
        <f aca="false">IF(I1281&gt;0,"Targeted Dealer","-")</f>
        <v>Targeted Dealer</v>
      </c>
      <c r="H1281" s="67"/>
      <c r="I1281" s="68" t="n">
        <v>75</v>
      </c>
      <c r="J1281" s="68" t="n">
        <f aca="false">I1281/$J$1*($J$1-$E$1)</f>
        <v>70</v>
      </c>
      <c r="K1281" s="69" t="n">
        <v>100</v>
      </c>
      <c r="L1281" s="69" t="n">
        <f aca="false">I1281-K1281</f>
        <v>-25</v>
      </c>
      <c r="M1281" s="69" t="n">
        <f aca="false">IFERROR((K1281/J1281%),"-")</f>
        <v>142.857142857143</v>
      </c>
      <c r="N1281" s="97" t="n">
        <v>100</v>
      </c>
      <c r="O1281" s="98" t="str">
        <f aca="false">IF(F1281&lt;=$P$2,"Mar","")</f>
        <v>Mar</v>
      </c>
      <c r="P1281" s="97" t="n">
        <f aca="false">N1281</f>
        <v>100</v>
      </c>
      <c r="Q1281" s="99" t="n">
        <f aca="false">K1281-P1281</f>
        <v>0</v>
      </c>
      <c r="R1281" s="98" t="n">
        <f aca="false">IFERROR(IF(O1281="Mar",(K1281/P1281-1))," ")</f>
        <v>0</v>
      </c>
      <c r="S1281" s="100" t="str">
        <f aca="false">IF(N1281&gt;0,IF(O1281="","-",IF(R1281&lt;0%,"DEGROWTH","GROWTH")))</f>
        <v>GROWTH</v>
      </c>
      <c r="T1281" s="69" t="n">
        <v>75</v>
      </c>
      <c r="U1281" s="101" t="str">
        <f aca="false">IF(F1281&lt;=$V$2,"Apr","")</f>
        <v>Apr</v>
      </c>
      <c r="V1281" s="97" t="n">
        <v>75</v>
      </c>
      <c r="W1281" s="102" t="n">
        <f aca="false">K1281-V1281</f>
        <v>25</v>
      </c>
      <c r="X1281" s="103" t="n">
        <f aca="false">IFERROR(IF(U1281="Apr",(K1281/V1281-1)),0)</f>
        <v>0.333333333333333</v>
      </c>
      <c r="Y1281" s="104" t="str">
        <f aca="false">IF(T1281&gt;0,IF(U1281="","-",IF(X1281&lt;0%,"DEGROWTH","GROWTH")))</f>
        <v>GROWTH</v>
      </c>
      <c r="Z1281" s="75" t="n">
        <v>0</v>
      </c>
      <c r="AA1281" s="70"/>
      <c r="AB1281" s="70" t="s">
        <v>133</v>
      </c>
      <c r="AC1281" s="70" t="s">
        <v>134</v>
      </c>
      <c r="AD1281" s="3" t="n">
        <f aca="false">IF(K1281=0,1,0)</f>
        <v>0</v>
      </c>
      <c r="AE1281" s="76"/>
    </row>
    <row r="1282" customFormat="false" ht="14.25" hidden="false" customHeight="true" outlineLevel="0" collapsed="false">
      <c r="A1282" s="70" t="s">
        <v>133</v>
      </c>
      <c r="B1282" s="72" t="s">
        <v>143</v>
      </c>
      <c r="C1282" s="72" t="s">
        <v>450</v>
      </c>
      <c r="D1282" s="72" t="n">
        <v>1000004183</v>
      </c>
      <c r="E1282" s="73" t="s">
        <v>451</v>
      </c>
      <c r="F1282" s="80" t="n">
        <v>45621</v>
      </c>
      <c r="G1282" s="67" t="str">
        <f aca="false">IF(I1282&gt;0,"Targeted Dealer","-")</f>
        <v>Targeted Dealer</v>
      </c>
      <c r="H1282" s="67"/>
      <c r="I1282" s="68" t="n">
        <v>250</v>
      </c>
      <c r="J1282" s="68" t="n">
        <f aca="false">I1282/$J$1*($J$1-$E$1)</f>
        <v>233.333333333333</v>
      </c>
      <c r="K1282" s="69" t="n">
        <v>0</v>
      </c>
      <c r="L1282" s="69" t="n">
        <f aca="false">I1282-K1282</f>
        <v>250</v>
      </c>
      <c r="M1282" s="69" t="n">
        <f aca="false">IFERROR((K1282/J1282%),"-")</f>
        <v>0</v>
      </c>
      <c r="N1282" s="97" t="n">
        <v>48</v>
      </c>
      <c r="O1282" s="98" t="str">
        <f aca="false">IF(F1282&lt;=$P$2,"Mar","")</f>
        <v>Mar</v>
      </c>
      <c r="P1282" s="97" t="n">
        <f aca="false">N1282</f>
        <v>48</v>
      </c>
      <c r="Q1282" s="99" t="n">
        <f aca="false">K1282-P1282</f>
        <v>-48</v>
      </c>
      <c r="R1282" s="98" t="n">
        <f aca="false">IFERROR(IF(O1282="Mar",(K1282/P1282-1))," ")</f>
        <v>-1</v>
      </c>
      <c r="S1282" s="100" t="str">
        <f aca="false">IF(N1282&gt;0,IF(O1282="","-",IF(R1282&lt;0%,"DEGROWTH","GROWTH")))</f>
        <v>DEGROWTH</v>
      </c>
      <c r="T1282" s="69" t="n">
        <v>133</v>
      </c>
      <c r="U1282" s="101" t="str">
        <f aca="false">IF(F1282&lt;=$V$2,"Apr","")</f>
        <v>Apr</v>
      </c>
      <c r="V1282" s="97" t="n">
        <v>133</v>
      </c>
      <c r="W1282" s="102" t="n">
        <f aca="false">K1282-V1282</f>
        <v>-133</v>
      </c>
      <c r="X1282" s="103" t="n">
        <f aca="false">IFERROR(IF(U1282="Apr",(K1282/V1282-1)),0)</f>
        <v>-1</v>
      </c>
      <c r="Y1282" s="104" t="str">
        <f aca="false">IF(T1282&gt;0,IF(U1282="","-",IF(X1282&lt;0%,"DEGROWTH","GROWTH")))</f>
        <v>DEGROWTH</v>
      </c>
      <c r="Z1282" s="75" t="n">
        <v>0</v>
      </c>
      <c r="AA1282" s="70"/>
      <c r="AB1282" s="70" t="s">
        <v>133</v>
      </c>
      <c r="AC1282" s="70" t="s">
        <v>133</v>
      </c>
      <c r="AD1282" s="3" t="n">
        <f aca="false">IF(K1282=0,1,0)</f>
        <v>1</v>
      </c>
      <c r="AE1282" s="76"/>
    </row>
    <row r="1283" customFormat="false" ht="14.25" hidden="false" customHeight="true" outlineLevel="0" collapsed="false">
      <c r="A1283" s="70" t="s">
        <v>133</v>
      </c>
      <c r="B1283" s="72" t="s">
        <v>52</v>
      </c>
      <c r="C1283" s="72" t="s">
        <v>452</v>
      </c>
      <c r="D1283" s="72" t="n">
        <v>1000004171</v>
      </c>
      <c r="E1283" s="73" t="s">
        <v>453</v>
      </c>
      <c r="F1283" s="80" t="n">
        <v>45611</v>
      </c>
      <c r="G1283" s="67" t="str">
        <f aca="false">IF(I1283&gt;0,"Targeted Dealer","-")</f>
        <v>Targeted Dealer</v>
      </c>
      <c r="H1283" s="67"/>
      <c r="I1283" s="68" t="n">
        <v>40</v>
      </c>
      <c r="J1283" s="68" t="n">
        <f aca="false">I1283/$J$1*($J$1-$E$1)</f>
        <v>37.3333333333333</v>
      </c>
      <c r="K1283" s="69" t="n">
        <v>0</v>
      </c>
      <c r="L1283" s="69" t="n">
        <f aca="false">I1283-K1283</f>
        <v>40</v>
      </c>
      <c r="M1283" s="69" t="n">
        <f aca="false">IFERROR((K1283/J1283%),"-")</f>
        <v>0</v>
      </c>
      <c r="N1283" s="97" t="n">
        <v>0</v>
      </c>
      <c r="O1283" s="98" t="str">
        <f aca="false">IF(F1283&lt;=$P$2,"Mar","")</f>
        <v>Mar</v>
      </c>
      <c r="P1283" s="97" t="n">
        <f aca="false">N1283</f>
        <v>0</v>
      </c>
      <c r="Q1283" s="99" t="n">
        <f aca="false">K1283-P1283</f>
        <v>0</v>
      </c>
      <c r="R1283" s="98" t="str">
        <f aca="false">IFERROR(IF(O1283="Mar",(K1283/P1283-1))," ")</f>
        <v> </v>
      </c>
      <c r="S1283" s="105" t="b">
        <f aca="false">IF(N1283&gt;0,IF(O1283="","-",IF(R1283&lt;0%,"DEGROWTH","GROWTH")))</f>
        <v>0</v>
      </c>
      <c r="T1283" s="69" t="n">
        <v>285</v>
      </c>
      <c r="U1283" s="101" t="str">
        <f aca="false">IF(F1283&lt;=$V$2,"Apr","")</f>
        <v>Apr</v>
      </c>
      <c r="V1283" s="97" t="n">
        <v>285</v>
      </c>
      <c r="W1283" s="102" t="n">
        <f aca="false">K1283-V1283</f>
        <v>-285</v>
      </c>
      <c r="X1283" s="103" t="n">
        <f aca="false">IFERROR(IF(U1283="Apr",(K1283/V1283-1)),0)</f>
        <v>-1</v>
      </c>
      <c r="Y1283" s="104" t="str">
        <f aca="false">IF(T1283&gt;0,IF(U1283="","-",IF(X1283&lt;0%,"DEGROWTH","GROWTH")))</f>
        <v>DEGROWTH</v>
      </c>
      <c r="Z1283" s="75" t="n">
        <v>0</v>
      </c>
      <c r="AA1283" s="70"/>
      <c r="AB1283" s="70" t="s">
        <v>133</v>
      </c>
      <c r="AC1283" s="70" t="s">
        <v>133</v>
      </c>
      <c r="AD1283" s="3" t="n">
        <f aca="false">IF(K1283=0,1,0)</f>
        <v>1</v>
      </c>
      <c r="AE1283" s="76"/>
    </row>
    <row r="1284" customFormat="false" ht="14.25" hidden="false" customHeight="true" outlineLevel="0" collapsed="false">
      <c r="A1284" s="70" t="s">
        <v>133</v>
      </c>
      <c r="B1284" s="72" t="s">
        <v>47</v>
      </c>
      <c r="C1284" s="72" t="s">
        <v>2961</v>
      </c>
      <c r="D1284" s="72" t="n">
        <v>1000004182</v>
      </c>
      <c r="E1284" s="73" t="s">
        <v>2962</v>
      </c>
      <c r="F1284" s="80" t="n">
        <v>45621</v>
      </c>
      <c r="G1284" s="67" t="str">
        <f aca="false">IF(I1284&gt;0,"Targeted Dealer","-")</f>
        <v>Targeted Dealer</v>
      </c>
      <c r="H1284" s="67"/>
      <c r="I1284" s="68" t="n">
        <v>50</v>
      </c>
      <c r="J1284" s="68" t="n">
        <f aca="false">I1284/$J$1*($J$1-$E$1)</f>
        <v>46.6666666666667</v>
      </c>
      <c r="K1284" s="69" t="n">
        <v>30</v>
      </c>
      <c r="L1284" s="69" t="n">
        <f aca="false">I1284-K1284</f>
        <v>20</v>
      </c>
      <c r="M1284" s="69" t="n">
        <f aca="false">IFERROR((K1284/J1284%),"-")</f>
        <v>64.2857142857143</v>
      </c>
      <c r="N1284" s="97" t="n">
        <v>65</v>
      </c>
      <c r="O1284" s="98" t="str">
        <f aca="false">IF(F1284&lt;=$P$2,"Mar","")</f>
        <v>Mar</v>
      </c>
      <c r="P1284" s="97" t="n">
        <f aca="false">N1284</f>
        <v>65</v>
      </c>
      <c r="Q1284" s="99" t="n">
        <f aca="false">K1284-P1284</f>
        <v>-35</v>
      </c>
      <c r="R1284" s="98" t="n">
        <f aca="false">IFERROR(IF(O1284="Mar",(K1284/P1284-1))," ")</f>
        <v>-0.538461538461538</v>
      </c>
      <c r="S1284" s="100" t="str">
        <f aca="false">IF(N1284&gt;0,IF(O1284="","-",IF(R1284&lt;0%,"DEGROWTH","GROWTH")))</f>
        <v>DEGROWTH</v>
      </c>
      <c r="T1284" s="69" t="n">
        <v>20</v>
      </c>
      <c r="U1284" s="101" t="str">
        <f aca="false">IF(F1284&lt;=$V$2,"Apr","")</f>
        <v>Apr</v>
      </c>
      <c r="V1284" s="97" t="n">
        <v>20</v>
      </c>
      <c r="W1284" s="102" t="n">
        <f aca="false">K1284-V1284</f>
        <v>10</v>
      </c>
      <c r="X1284" s="103" t="n">
        <f aca="false">IFERROR(IF(U1284="Apr",(K1284/V1284-1)),0)</f>
        <v>0.5</v>
      </c>
      <c r="Y1284" s="104" t="str">
        <f aca="false">IF(T1284&gt;0,IF(U1284="","-",IF(X1284&lt;0%,"DEGROWTH","GROWTH")))</f>
        <v>GROWTH</v>
      </c>
      <c r="Z1284" s="75" t="n">
        <v>0</v>
      </c>
      <c r="AA1284" s="70"/>
      <c r="AB1284" s="70" t="s">
        <v>133</v>
      </c>
      <c r="AC1284" s="70" t="s">
        <v>133</v>
      </c>
      <c r="AD1284" s="3" t="n">
        <f aca="false">IF(K1284=0,1,0)</f>
        <v>0</v>
      </c>
      <c r="AE1284" s="82"/>
    </row>
    <row r="1285" customFormat="false" ht="14.25" hidden="false" customHeight="true" outlineLevel="0" collapsed="false">
      <c r="A1285" s="70" t="s">
        <v>133</v>
      </c>
      <c r="B1285" s="72" t="s">
        <v>52</v>
      </c>
      <c r="C1285" s="72" t="s">
        <v>2963</v>
      </c>
      <c r="D1285" s="72" t="n">
        <v>1000000568</v>
      </c>
      <c r="E1285" s="73" t="s">
        <v>2964</v>
      </c>
      <c r="F1285" s="80" t="n">
        <v>44738</v>
      </c>
      <c r="G1285" s="67" t="str">
        <f aca="false">IF(I1285&gt;0,"Targeted Dealer","-")</f>
        <v>Targeted Dealer</v>
      </c>
      <c r="H1285" s="67"/>
      <c r="I1285" s="68" t="n">
        <v>55</v>
      </c>
      <c r="J1285" s="68" t="n">
        <f aca="false">I1285/$J$1*($J$1-$E$1)</f>
        <v>51.3333333333333</v>
      </c>
      <c r="K1285" s="69" t="n">
        <v>0</v>
      </c>
      <c r="L1285" s="69" t="n">
        <f aca="false">I1285-K1285</f>
        <v>55</v>
      </c>
      <c r="M1285" s="69" t="n">
        <f aca="false">IFERROR((K1285/J1285%),"-")</f>
        <v>0</v>
      </c>
      <c r="N1285" s="97" t="n">
        <v>0</v>
      </c>
      <c r="O1285" s="98" t="str">
        <f aca="false">IF(F1285&lt;=$P$2,"Mar","")</f>
        <v>Mar</v>
      </c>
      <c r="P1285" s="97" t="n">
        <f aca="false">N1285</f>
        <v>0</v>
      </c>
      <c r="Q1285" s="99" t="n">
        <f aca="false">K1285-P1285</f>
        <v>0</v>
      </c>
      <c r="R1285" s="98" t="str">
        <f aca="false">IFERROR(IF(O1285="Mar",(K1285/P1285-1))," ")</f>
        <v> </v>
      </c>
      <c r="S1285" s="105" t="b">
        <f aca="false">IF(N1285&gt;0,IF(O1285="","-",IF(R1285&lt;0%,"DEGROWTH","GROWTH")))</f>
        <v>0</v>
      </c>
      <c r="T1285" s="69" t="n">
        <v>0</v>
      </c>
      <c r="U1285" s="101" t="str">
        <f aca="false">IF(F1285&lt;=$V$2,"Apr","")</f>
        <v>Apr</v>
      </c>
      <c r="V1285" s="97" t="n">
        <v>0</v>
      </c>
      <c r="W1285" s="102" t="n">
        <f aca="false">K1285-V1285</f>
        <v>0</v>
      </c>
      <c r="X1285" s="103" t="n">
        <f aca="false">IFERROR(IF(U1285="Apr",(K1285/V1285-1)),0)</f>
        <v>0</v>
      </c>
      <c r="Y1285" s="106" t="b">
        <f aca="false">IF(T1285&gt;0,IF(U1285="","-",IF(X1285&lt;0%,"DEGROWTH","GROWTH")))</f>
        <v>0</v>
      </c>
      <c r="Z1285" s="75" t="n">
        <v>0</v>
      </c>
      <c r="AA1285" s="70"/>
      <c r="AB1285" s="70" t="s">
        <v>133</v>
      </c>
      <c r="AC1285" s="70" t="s">
        <v>133</v>
      </c>
      <c r="AD1285" s="3" t="n">
        <f aca="false">IF(K1285=0,1,0)</f>
        <v>1</v>
      </c>
      <c r="AE1285" s="82"/>
    </row>
    <row r="1286" customFormat="false" ht="14.25" hidden="false" customHeight="true" outlineLevel="0" collapsed="false">
      <c r="A1286" s="70" t="s">
        <v>130</v>
      </c>
      <c r="B1286" s="72" t="s">
        <v>108</v>
      </c>
      <c r="C1286" s="72" t="s">
        <v>2965</v>
      </c>
      <c r="D1286" s="72" t="n">
        <v>1000004184</v>
      </c>
      <c r="E1286" s="73" t="s">
        <v>2966</v>
      </c>
      <c r="F1286" s="80" t="n">
        <v>45626</v>
      </c>
      <c r="G1286" s="67" t="str">
        <f aca="false">IF(I1286&gt;0,"Targeted Dealer","-")</f>
        <v>Targeted Dealer</v>
      </c>
      <c r="H1286" s="67"/>
      <c r="I1286" s="68" t="n">
        <v>300</v>
      </c>
      <c r="J1286" s="68" t="n">
        <f aca="false">I1286/$J$1*($J$1-$E$1)</f>
        <v>280</v>
      </c>
      <c r="K1286" s="69" t="n">
        <v>55</v>
      </c>
      <c r="L1286" s="69" t="n">
        <f aca="false">I1286-K1286</f>
        <v>245</v>
      </c>
      <c r="M1286" s="69" t="n">
        <f aca="false">IFERROR((K1286/J1286%),"-")</f>
        <v>19.6428571428571</v>
      </c>
      <c r="N1286" s="97" t="n">
        <v>15</v>
      </c>
      <c r="O1286" s="98" t="str">
        <f aca="false">IF(F1286&lt;=$P$2,"Mar","")</f>
        <v>Mar</v>
      </c>
      <c r="P1286" s="97" t="n">
        <f aca="false">N1286</f>
        <v>15</v>
      </c>
      <c r="Q1286" s="99" t="n">
        <f aca="false">K1286-P1286</f>
        <v>40</v>
      </c>
      <c r="R1286" s="98" t="n">
        <f aca="false">IFERROR(IF(O1286="Mar",(K1286/P1286-1))," ")</f>
        <v>2.66666666666667</v>
      </c>
      <c r="S1286" s="100" t="str">
        <f aca="false">IF(N1286&gt;0,IF(O1286="","-",IF(R1286&lt;0%,"DEGROWTH","GROWTH")))</f>
        <v>GROWTH</v>
      </c>
      <c r="T1286" s="69" t="n">
        <v>255</v>
      </c>
      <c r="U1286" s="101" t="str">
        <f aca="false">IF(F1286&lt;=$V$2,"Apr","")</f>
        <v>Apr</v>
      </c>
      <c r="V1286" s="97" t="n">
        <v>255</v>
      </c>
      <c r="W1286" s="102" t="n">
        <f aca="false">K1286-V1286</f>
        <v>-200</v>
      </c>
      <c r="X1286" s="103" t="n">
        <f aca="false">IFERROR(IF(U1286="Apr",(K1286/V1286-1)),0)</f>
        <v>-0.784313725490196</v>
      </c>
      <c r="Y1286" s="104" t="str">
        <f aca="false">IF(T1286&gt;0,IF(U1286="","-",IF(X1286&lt;0%,"DEGROWTH","GROWTH")))</f>
        <v>DEGROWTH</v>
      </c>
      <c r="Z1286" s="75" t="n">
        <v>0</v>
      </c>
      <c r="AA1286" s="70"/>
      <c r="AB1286" s="70" t="s">
        <v>133</v>
      </c>
      <c r="AC1286" s="70" t="s">
        <v>130</v>
      </c>
      <c r="AD1286" s="3" t="n">
        <f aca="false">IF(K1286=0,1,0)</f>
        <v>0</v>
      </c>
      <c r="AE1286" s="82"/>
    </row>
    <row r="1287" customFormat="false" ht="14.25" hidden="false" customHeight="true" outlineLevel="0" collapsed="false">
      <c r="A1287" s="70" t="s">
        <v>133</v>
      </c>
      <c r="B1287" s="72" t="s">
        <v>43</v>
      </c>
      <c r="C1287" s="72" t="s">
        <v>2967</v>
      </c>
      <c r="D1287" s="72" t="n">
        <v>1000004177</v>
      </c>
      <c r="E1287" s="73" t="s">
        <v>2968</v>
      </c>
      <c r="F1287" s="80" t="n">
        <v>45630</v>
      </c>
      <c r="G1287" s="67" t="str">
        <f aca="false">IF(I1287&gt;0,"Targeted Dealer","-")</f>
        <v>Targeted Dealer</v>
      </c>
      <c r="H1287" s="67"/>
      <c r="I1287" s="68" t="n">
        <v>100</v>
      </c>
      <c r="J1287" s="68" t="n">
        <f aca="false">I1287/$J$1*($J$1-$E$1)</f>
        <v>93.3333333333333</v>
      </c>
      <c r="K1287" s="69" t="n">
        <v>60</v>
      </c>
      <c r="L1287" s="69" t="n">
        <f aca="false">I1287-K1287</f>
        <v>40</v>
      </c>
      <c r="M1287" s="69" t="n">
        <f aca="false">IFERROR((K1287/J1287%),"-")</f>
        <v>64.2857142857143</v>
      </c>
      <c r="N1287" s="97" t="n">
        <v>60</v>
      </c>
      <c r="O1287" s="98" t="str">
        <f aca="false">IF(F1287&lt;=$P$2,"Mar","")</f>
        <v>Mar</v>
      </c>
      <c r="P1287" s="97" t="n">
        <f aca="false">N1287</f>
        <v>60</v>
      </c>
      <c r="Q1287" s="99" t="n">
        <f aca="false">K1287-P1287</f>
        <v>0</v>
      </c>
      <c r="R1287" s="98" t="n">
        <f aca="false">IFERROR(IF(O1287="Mar",(K1287/P1287-1))," ")</f>
        <v>0</v>
      </c>
      <c r="S1287" s="100" t="str">
        <f aca="false">IF(N1287&gt;0,IF(O1287="","-",IF(R1287&lt;0%,"DEGROWTH","GROWTH")))</f>
        <v>GROWTH</v>
      </c>
      <c r="T1287" s="69" t="n">
        <v>80</v>
      </c>
      <c r="U1287" s="101" t="str">
        <f aca="false">IF(F1287&lt;=$V$2,"Apr","")</f>
        <v>Apr</v>
      </c>
      <c r="V1287" s="97" t="n">
        <v>80</v>
      </c>
      <c r="W1287" s="102" t="n">
        <f aca="false">K1287-V1287</f>
        <v>-20</v>
      </c>
      <c r="X1287" s="103" t="n">
        <f aca="false">IFERROR(IF(U1287="Apr",(K1287/V1287-1)),0)</f>
        <v>-0.25</v>
      </c>
      <c r="Y1287" s="104" t="str">
        <f aca="false">IF(T1287&gt;0,IF(U1287="","-",IF(X1287&lt;0%,"DEGROWTH","GROWTH")))</f>
        <v>DEGROWTH</v>
      </c>
      <c r="Z1287" s="75" t="n">
        <v>0</v>
      </c>
      <c r="AA1287" s="70"/>
      <c r="AB1287" s="70" t="s">
        <v>133</v>
      </c>
      <c r="AC1287" s="70" t="s">
        <v>133</v>
      </c>
      <c r="AD1287" s="3" t="n">
        <f aca="false">IF(K1287=0,1,0)</f>
        <v>0</v>
      </c>
      <c r="AE1287" s="82"/>
    </row>
    <row r="1288" customFormat="false" ht="14.25" hidden="false" customHeight="true" outlineLevel="0" collapsed="false">
      <c r="A1288" s="70" t="s">
        <v>134</v>
      </c>
      <c r="B1288" s="72" t="s">
        <v>78</v>
      </c>
      <c r="C1288" s="72" t="s">
        <v>2969</v>
      </c>
      <c r="D1288" s="72" t="n">
        <v>1000004174</v>
      </c>
      <c r="E1288" s="73" t="s">
        <v>2970</v>
      </c>
      <c r="F1288" s="80" t="n">
        <v>45625</v>
      </c>
      <c r="G1288" s="67" t="str">
        <f aca="false">IF(I1288&gt;0,"Targeted Dealer","-")</f>
        <v>Targeted Dealer</v>
      </c>
      <c r="H1288" s="67"/>
      <c r="I1288" s="68" t="n">
        <v>100</v>
      </c>
      <c r="J1288" s="68" t="n">
        <f aca="false">I1288/$J$1*($J$1-$E$1)</f>
        <v>93.3333333333333</v>
      </c>
      <c r="K1288" s="69" t="n">
        <v>115</v>
      </c>
      <c r="L1288" s="69" t="n">
        <f aca="false">I1288-K1288</f>
        <v>-15</v>
      </c>
      <c r="M1288" s="69" t="n">
        <f aca="false">IFERROR((K1288/J1288%),"-")</f>
        <v>123.214285714286</v>
      </c>
      <c r="N1288" s="97" t="n">
        <v>105.5</v>
      </c>
      <c r="O1288" s="98" t="str">
        <f aca="false">IF(F1288&lt;=$P$2,"Mar","")</f>
        <v>Mar</v>
      </c>
      <c r="P1288" s="97" t="n">
        <f aca="false">N1288</f>
        <v>105.5</v>
      </c>
      <c r="Q1288" s="99" t="n">
        <f aca="false">K1288-P1288</f>
        <v>9.5</v>
      </c>
      <c r="R1288" s="98" t="n">
        <f aca="false">IFERROR(IF(O1288="Mar",(K1288/P1288-1))," ")</f>
        <v>0.0900473933649288</v>
      </c>
      <c r="S1288" s="100" t="str">
        <f aca="false">IF(N1288&gt;0,IF(O1288="","-",IF(R1288&lt;0%,"DEGROWTH","GROWTH")))</f>
        <v>GROWTH</v>
      </c>
      <c r="T1288" s="69" t="n">
        <v>112</v>
      </c>
      <c r="U1288" s="101" t="str">
        <f aca="false">IF(F1288&lt;=$V$2,"Apr","")</f>
        <v>Apr</v>
      </c>
      <c r="V1288" s="97" t="n">
        <v>112</v>
      </c>
      <c r="W1288" s="102" t="n">
        <f aca="false">K1288-V1288</f>
        <v>3</v>
      </c>
      <c r="X1288" s="103" t="n">
        <f aca="false">IFERROR(IF(U1288="Apr",(K1288/V1288-1)),0)</f>
        <v>0.0267857142857142</v>
      </c>
      <c r="Y1288" s="104" t="str">
        <f aca="false">IF(T1288&gt;0,IF(U1288="","-",IF(X1288&lt;0%,"DEGROWTH","GROWTH")))</f>
        <v>GROWTH</v>
      </c>
      <c r="Z1288" s="75" t="n">
        <v>0</v>
      </c>
      <c r="AA1288" s="70"/>
      <c r="AB1288" s="70" t="s">
        <v>133</v>
      </c>
      <c r="AC1288" s="70" t="s">
        <v>134</v>
      </c>
      <c r="AD1288" s="3" t="n">
        <f aca="false">IF(K1288=0,1,0)</f>
        <v>0</v>
      </c>
      <c r="AE1288" s="82"/>
    </row>
    <row r="1289" customFormat="false" ht="14.25" hidden="false" customHeight="true" outlineLevel="0" collapsed="false">
      <c r="A1289" s="70" t="s">
        <v>134</v>
      </c>
      <c r="B1289" s="72" t="s">
        <v>61</v>
      </c>
      <c r="C1289" s="72" t="s">
        <v>2971</v>
      </c>
      <c r="D1289" s="72" t="n">
        <v>1000004175</v>
      </c>
      <c r="E1289" s="73" t="s">
        <v>2972</v>
      </c>
      <c r="F1289" s="80" t="n">
        <v>45625</v>
      </c>
      <c r="G1289" s="67" t="str">
        <f aca="false">IF(I1289&gt;0,"Targeted Dealer","-")</f>
        <v>Targeted Dealer</v>
      </c>
      <c r="H1289" s="67"/>
      <c r="I1289" s="68" t="n">
        <v>37</v>
      </c>
      <c r="J1289" s="68" t="n">
        <f aca="false">I1289/$J$1*($J$1-$E$1)</f>
        <v>34.5333333333333</v>
      </c>
      <c r="K1289" s="69" t="n">
        <v>57.5</v>
      </c>
      <c r="L1289" s="69" t="n">
        <f aca="false">I1289-K1289</f>
        <v>-20.5</v>
      </c>
      <c r="M1289" s="69" t="n">
        <f aca="false">IFERROR((K1289/J1289%),"-")</f>
        <v>166.505791505792</v>
      </c>
      <c r="N1289" s="97" t="n">
        <v>50.5</v>
      </c>
      <c r="O1289" s="98" t="str">
        <f aca="false">IF(F1289&lt;=$P$2,"Mar","")</f>
        <v>Mar</v>
      </c>
      <c r="P1289" s="97" t="n">
        <f aca="false">N1289</f>
        <v>50.5</v>
      </c>
      <c r="Q1289" s="99" t="n">
        <f aca="false">K1289-P1289</f>
        <v>7</v>
      </c>
      <c r="R1289" s="98" t="n">
        <f aca="false">IFERROR(IF(O1289="Mar",(K1289/P1289-1))," ")</f>
        <v>0.138613861386139</v>
      </c>
      <c r="S1289" s="100" t="str">
        <f aca="false">IF(N1289&gt;0,IF(O1289="","-",IF(R1289&lt;0%,"DEGROWTH","GROWTH")))</f>
        <v>GROWTH</v>
      </c>
      <c r="T1289" s="69" t="n">
        <v>24.5</v>
      </c>
      <c r="U1289" s="101" t="str">
        <f aca="false">IF(F1289&lt;=$V$2,"Apr","")</f>
        <v>Apr</v>
      </c>
      <c r="V1289" s="97" t="n">
        <v>24.5</v>
      </c>
      <c r="W1289" s="102" t="n">
        <f aca="false">K1289-V1289</f>
        <v>33</v>
      </c>
      <c r="X1289" s="103" t="n">
        <f aca="false">IFERROR(IF(U1289="Apr",(K1289/V1289-1)),0)</f>
        <v>1.3469387755102</v>
      </c>
      <c r="Y1289" s="104" t="str">
        <f aca="false">IF(T1289&gt;0,IF(U1289="","-",IF(X1289&lt;0%,"DEGROWTH","GROWTH")))</f>
        <v>GROWTH</v>
      </c>
      <c r="Z1289" s="75" t="n">
        <v>0</v>
      </c>
      <c r="AA1289" s="70"/>
      <c r="AB1289" s="70" t="s">
        <v>133</v>
      </c>
      <c r="AC1289" s="70" t="s">
        <v>134</v>
      </c>
      <c r="AD1289" s="3" t="n">
        <f aca="false">IF(K1289=0,1,0)</f>
        <v>0</v>
      </c>
      <c r="AE1289" s="82"/>
    </row>
    <row r="1290" customFormat="false" ht="14.25" hidden="false" customHeight="true" outlineLevel="0" collapsed="false">
      <c r="A1290" s="70" t="s">
        <v>133</v>
      </c>
      <c r="B1290" s="72" t="s">
        <v>55</v>
      </c>
      <c r="C1290" s="72" t="s">
        <v>2973</v>
      </c>
      <c r="D1290" s="72" t="n">
        <v>1000004166</v>
      </c>
      <c r="E1290" s="73" t="s">
        <v>2974</v>
      </c>
      <c r="F1290" s="80" t="n">
        <v>45603</v>
      </c>
      <c r="G1290" s="67" t="str">
        <f aca="false">IF(I1290&gt;0,"Targeted Dealer","-")</f>
        <v>Targeted Dealer</v>
      </c>
      <c r="H1290" s="67"/>
      <c r="I1290" s="68" t="n">
        <v>60</v>
      </c>
      <c r="J1290" s="68" t="n">
        <f aca="false">I1290/$J$1*($J$1-$E$1)</f>
        <v>56</v>
      </c>
      <c r="K1290" s="69" t="n">
        <v>0</v>
      </c>
      <c r="L1290" s="69" t="n">
        <f aca="false">I1290-K1290</f>
        <v>60</v>
      </c>
      <c r="M1290" s="69" t="n">
        <f aca="false">IFERROR((K1290/J1290%),"-")</f>
        <v>0</v>
      </c>
      <c r="N1290" s="97" t="n">
        <v>30</v>
      </c>
      <c r="O1290" s="98" t="str">
        <f aca="false">IF(F1290&lt;=$P$2,"Mar","")</f>
        <v>Mar</v>
      </c>
      <c r="P1290" s="97" t="n">
        <f aca="false">N1290</f>
        <v>30</v>
      </c>
      <c r="Q1290" s="99" t="n">
        <f aca="false">K1290-P1290</f>
        <v>-30</v>
      </c>
      <c r="R1290" s="98" t="n">
        <f aca="false">IFERROR(IF(O1290="Mar",(K1290/P1290-1))," ")</f>
        <v>-1</v>
      </c>
      <c r="S1290" s="100" t="str">
        <f aca="false">IF(N1290&gt;0,IF(O1290="","-",IF(R1290&lt;0%,"DEGROWTH","GROWTH")))</f>
        <v>DEGROWTH</v>
      </c>
      <c r="T1290" s="69" t="n">
        <v>30</v>
      </c>
      <c r="U1290" s="101" t="str">
        <f aca="false">IF(F1290&lt;=$V$2,"Apr","")</f>
        <v>Apr</v>
      </c>
      <c r="V1290" s="97" t="n">
        <v>30</v>
      </c>
      <c r="W1290" s="102" t="n">
        <f aca="false">K1290-V1290</f>
        <v>-30</v>
      </c>
      <c r="X1290" s="103" t="n">
        <f aca="false">IFERROR(IF(U1290="Apr",(K1290/V1290-1)),0)</f>
        <v>-1</v>
      </c>
      <c r="Y1290" s="104" t="str">
        <f aca="false">IF(T1290&gt;0,IF(U1290="","-",IF(X1290&lt;0%,"DEGROWTH","GROWTH")))</f>
        <v>DEGROWTH</v>
      </c>
      <c r="Z1290" s="75" t="n">
        <v>0</v>
      </c>
      <c r="AA1290" s="70"/>
      <c r="AB1290" s="70" t="s">
        <v>133</v>
      </c>
      <c r="AC1290" s="70" t="s">
        <v>133</v>
      </c>
      <c r="AD1290" s="3" t="n">
        <f aca="false">IF(K1290=0,1,0)</f>
        <v>1</v>
      </c>
      <c r="AE1290" s="82"/>
    </row>
    <row r="1291" customFormat="false" ht="14.25" hidden="false" customHeight="true" outlineLevel="0" collapsed="false">
      <c r="A1291" s="70" t="s">
        <v>130</v>
      </c>
      <c r="B1291" s="72" t="s">
        <v>120</v>
      </c>
      <c r="C1291" s="72" t="s">
        <v>2975</v>
      </c>
      <c r="D1291" s="72" t="n">
        <v>1000001168</v>
      </c>
      <c r="E1291" s="73" t="s">
        <v>2976</v>
      </c>
      <c r="F1291" s="80" t="n">
        <v>44739</v>
      </c>
      <c r="G1291" s="67" t="str">
        <f aca="false">IF(I1291&gt;0,"Targeted Dealer","-")</f>
        <v>Targeted Dealer</v>
      </c>
      <c r="H1291" s="67"/>
      <c r="I1291" s="68" t="n">
        <v>25</v>
      </c>
      <c r="J1291" s="68" t="n">
        <f aca="false">I1291/$J$1*($J$1-$E$1)</f>
        <v>23.3333333333333</v>
      </c>
      <c r="K1291" s="69" t="n">
        <v>0</v>
      </c>
      <c r="L1291" s="69" t="n">
        <f aca="false">I1291-K1291</f>
        <v>25</v>
      </c>
      <c r="M1291" s="69" t="n">
        <f aca="false">IFERROR((K1291/J1291%),"-")</f>
        <v>0</v>
      </c>
      <c r="N1291" s="97" t="n">
        <v>0</v>
      </c>
      <c r="O1291" s="98" t="str">
        <f aca="false">IF(F1291&lt;=$P$2,"Mar","")</f>
        <v>Mar</v>
      </c>
      <c r="P1291" s="97" t="n">
        <f aca="false">N1291</f>
        <v>0</v>
      </c>
      <c r="Q1291" s="99" t="n">
        <f aca="false">K1291-P1291</f>
        <v>0</v>
      </c>
      <c r="R1291" s="98" t="str">
        <f aca="false">IFERROR(IF(O1291="Mar",(K1291/P1291-1))," ")</f>
        <v> </v>
      </c>
      <c r="S1291" s="105" t="b">
        <f aca="false">IF(N1291&gt;0,IF(O1291="","-",IF(R1291&lt;0%,"DEGROWTH","GROWTH")))</f>
        <v>0</v>
      </c>
      <c r="T1291" s="69" t="n">
        <v>25</v>
      </c>
      <c r="U1291" s="101" t="str">
        <f aca="false">IF(F1291&lt;=$V$2,"Apr","")</f>
        <v>Apr</v>
      </c>
      <c r="V1291" s="97" t="n">
        <v>25</v>
      </c>
      <c r="W1291" s="102" t="n">
        <f aca="false">K1291-V1291</f>
        <v>-25</v>
      </c>
      <c r="X1291" s="103" t="n">
        <f aca="false">IFERROR(IF(U1291="Apr",(K1291/V1291-1)),0)</f>
        <v>-1</v>
      </c>
      <c r="Y1291" s="104" t="str">
        <f aca="false">IF(T1291&gt;0,IF(U1291="","-",IF(X1291&lt;0%,"DEGROWTH","GROWTH")))</f>
        <v>DEGROWTH</v>
      </c>
      <c r="Z1291" s="75" t="n">
        <v>0</v>
      </c>
      <c r="AA1291" s="70"/>
      <c r="AB1291" s="70" t="s">
        <v>133</v>
      </c>
      <c r="AC1291" s="70" t="s">
        <v>130</v>
      </c>
      <c r="AD1291" s="3" t="n">
        <f aca="false">IF(K1291=0,1,0)</f>
        <v>1</v>
      </c>
      <c r="AE1291" s="82"/>
    </row>
    <row r="1292" customFormat="false" ht="14.25" hidden="false" customHeight="true" outlineLevel="0" collapsed="false">
      <c r="A1292" s="70" t="s">
        <v>133</v>
      </c>
      <c r="B1292" s="72" t="s">
        <v>40</v>
      </c>
      <c r="C1292" s="72" t="s">
        <v>2977</v>
      </c>
      <c r="D1292" s="72" t="n">
        <v>1000004179</v>
      </c>
      <c r="E1292" s="73" t="s">
        <v>2978</v>
      </c>
      <c r="F1292" s="80" t="n">
        <v>45635</v>
      </c>
      <c r="G1292" s="67" t="str">
        <f aca="false">IF(I1292&gt;0,"Targeted Dealer","-")</f>
        <v>Targeted Dealer</v>
      </c>
      <c r="H1292" s="67"/>
      <c r="I1292" s="68" t="n">
        <v>80</v>
      </c>
      <c r="J1292" s="68" t="n">
        <f aca="false">I1292/$J$1*($J$1-$E$1)</f>
        <v>74.6666666666667</v>
      </c>
      <c r="K1292" s="69" t="n">
        <v>80</v>
      </c>
      <c r="L1292" s="69" t="n">
        <f aca="false">I1292-K1292</f>
        <v>0</v>
      </c>
      <c r="M1292" s="69" t="n">
        <f aca="false">IFERROR((K1292/J1292%),"-")</f>
        <v>107.142857142857</v>
      </c>
      <c r="N1292" s="97" t="n">
        <v>120</v>
      </c>
      <c r="O1292" s="98" t="str">
        <f aca="false">IF(F1292&lt;=$P$2,"Mar","")</f>
        <v>Mar</v>
      </c>
      <c r="P1292" s="97" t="n">
        <f aca="false">N1292</f>
        <v>120</v>
      </c>
      <c r="Q1292" s="99" t="n">
        <f aca="false">K1292-P1292</f>
        <v>-40</v>
      </c>
      <c r="R1292" s="98" t="n">
        <f aca="false">IFERROR(IF(O1292="Mar",(K1292/P1292-1))," ")</f>
        <v>-0.333333333333333</v>
      </c>
      <c r="S1292" s="100" t="str">
        <f aca="false">IF(N1292&gt;0,IF(O1292="","-",IF(R1292&lt;0%,"DEGROWTH","GROWTH")))</f>
        <v>DEGROWTH</v>
      </c>
      <c r="T1292" s="69" t="n">
        <v>80</v>
      </c>
      <c r="U1292" s="101" t="str">
        <f aca="false">IF(F1292&lt;=$V$2,"Apr","")</f>
        <v>Apr</v>
      </c>
      <c r="V1292" s="97" t="n">
        <v>80</v>
      </c>
      <c r="W1292" s="102" t="n">
        <f aca="false">K1292-V1292</f>
        <v>0</v>
      </c>
      <c r="X1292" s="103" t="n">
        <f aca="false">IFERROR(IF(U1292="Apr",(K1292/V1292-1)),0)</f>
        <v>0</v>
      </c>
      <c r="Y1292" s="104" t="str">
        <f aca="false">IF(T1292&gt;0,IF(U1292="","-",IF(X1292&lt;0%,"DEGROWTH","GROWTH")))</f>
        <v>GROWTH</v>
      </c>
      <c r="Z1292" s="75" t="n">
        <v>0</v>
      </c>
      <c r="AA1292" s="70"/>
      <c r="AB1292" s="70" t="s">
        <v>133</v>
      </c>
      <c r="AC1292" s="70" t="s">
        <v>133</v>
      </c>
      <c r="AD1292" s="3" t="n">
        <f aca="false">IF(K1292=0,1,0)</f>
        <v>0</v>
      </c>
      <c r="AE1292" s="82"/>
    </row>
    <row r="1293" customFormat="false" ht="14.25" hidden="false" customHeight="true" outlineLevel="0" collapsed="false">
      <c r="A1293" s="70" t="s">
        <v>133</v>
      </c>
      <c r="B1293" s="71" t="s">
        <v>32</v>
      </c>
      <c r="C1293" s="72" t="s">
        <v>2979</v>
      </c>
      <c r="D1293" s="72" t="n">
        <v>1000004181</v>
      </c>
      <c r="E1293" s="73" t="s">
        <v>2980</v>
      </c>
      <c r="F1293" s="80" t="n">
        <v>45635</v>
      </c>
      <c r="G1293" s="67" t="str">
        <f aca="false">IF(I1293&gt;0,"Targeted Dealer","-")</f>
        <v>Targeted Dealer</v>
      </c>
      <c r="H1293" s="67"/>
      <c r="I1293" s="68" t="n">
        <v>120</v>
      </c>
      <c r="J1293" s="68" t="n">
        <f aca="false">I1293/$J$1*($J$1-$E$1)</f>
        <v>112</v>
      </c>
      <c r="K1293" s="69" t="n">
        <v>85</v>
      </c>
      <c r="L1293" s="69" t="n">
        <f aca="false">I1293-K1293</f>
        <v>35</v>
      </c>
      <c r="M1293" s="69" t="n">
        <f aca="false">IFERROR((K1293/J1293%),"-")</f>
        <v>75.8928571428571</v>
      </c>
      <c r="N1293" s="97" t="n">
        <v>248.95</v>
      </c>
      <c r="O1293" s="98" t="str">
        <f aca="false">IF(F1293&lt;=$P$2,"Mar","")</f>
        <v>Mar</v>
      </c>
      <c r="P1293" s="97" t="n">
        <f aca="false">N1293</f>
        <v>248.95</v>
      </c>
      <c r="Q1293" s="99" t="n">
        <f aca="false">K1293-P1293</f>
        <v>-163.95</v>
      </c>
      <c r="R1293" s="98" t="n">
        <f aca="false">IFERROR(IF(O1293="Mar",(K1293/P1293-1))," ")</f>
        <v>-0.658565977103836</v>
      </c>
      <c r="S1293" s="100" t="str">
        <f aca="false">IF(N1293&gt;0,IF(O1293="","-",IF(R1293&lt;0%,"DEGROWTH","GROWTH")))</f>
        <v>DEGROWTH</v>
      </c>
      <c r="T1293" s="69" t="n">
        <v>110</v>
      </c>
      <c r="U1293" s="101" t="str">
        <f aca="false">IF(F1293&lt;=$V$2,"Apr","")</f>
        <v>Apr</v>
      </c>
      <c r="V1293" s="97" t="n">
        <v>110</v>
      </c>
      <c r="W1293" s="102" t="n">
        <f aca="false">K1293-V1293</f>
        <v>-25</v>
      </c>
      <c r="X1293" s="103" t="n">
        <f aca="false">IFERROR(IF(U1293="Apr",(K1293/V1293-1)),0)</f>
        <v>-0.227272727272727</v>
      </c>
      <c r="Y1293" s="104" t="str">
        <f aca="false">IF(T1293&gt;0,IF(U1293="","-",IF(X1293&lt;0%,"DEGROWTH","GROWTH")))</f>
        <v>DEGROWTH</v>
      </c>
      <c r="Z1293" s="75" t="n">
        <v>0</v>
      </c>
      <c r="AA1293" s="70"/>
      <c r="AB1293" s="70" t="s">
        <v>133</v>
      </c>
      <c r="AC1293" s="70" t="s">
        <v>133</v>
      </c>
      <c r="AD1293" s="3" t="n">
        <f aca="false">IF(K1293=0,1,0)</f>
        <v>0</v>
      </c>
      <c r="AE1293" s="82"/>
    </row>
    <row r="1294" customFormat="false" ht="14.25" hidden="false" customHeight="true" outlineLevel="0" collapsed="false">
      <c r="A1294" s="70" t="s">
        <v>130</v>
      </c>
      <c r="B1294" s="72" t="s">
        <v>108</v>
      </c>
      <c r="C1294" s="72" t="s">
        <v>454</v>
      </c>
      <c r="D1294" s="72" t="n">
        <v>1000001491</v>
      </c>
      <c r="E1294" s="73" t="s">
        <v>455</v>
      </c>
      <c r="F1294" s="80" t="n">
        <v>44739</v>
      </c>
      <c r="G1294" s="67" t="str">
        <f aca="false">IF(I1294&gt;0,"Targeted Dealer","-")</f>
        <v>Targeted Dealer</v>
      </c>
      <c r="H1294" s="67"/>
      <c r="I1294" s="68" t="n">
        <v>50</v>
      </c>
      <c r="J1294" s="68" t="n">
        <f aca="false">I1294/$J$1*($J$1-$E$1)</f>
        <v>46.6666666666667</v>
      </c>
      <c r="K1294" s="69" t="n">
        <v>0</v>
      </c>
      <c r="L1294" s="69" t="n">
        <f aca="false">I1294-K1294</f>
        <v>50</v>
      </c>
      <c r="M1294" s="69" t="n">
        <f aca="false">IFERROR((K1294/J1294%),"-")</f>
        <v>0</v>
      </c>
      <c r="N1294" s="97" t="n">
        <v>0</v>
      </c>
      <c r="O1294" s="98" t="str">
        <f aca="false">IF(F1294&lt;=$P$2,"Mar","")</f>
        <v>Mar</v>
      </c>
      <c r="P1294" s="97" t="n">
        <f aca="false">N1294</f>
        <v>0</v>
      </c>
      <c r="Q1294" s="99" t="n">
        <f aca="false">K1294-P1294</f>
        <v>0</v>
      </c>
      <c r="R1294" s="98" t="str">
        <f aca="false">IFERROR(IF(O1294="Mar",(K1294/P1294-1))," ")</f>
        <v> </v>
      </c>
      <c r="S1294" s="105" t="b">
        <f aca="false">IF(N1294&gt;0,IF(O1294="","-",IF(R1294&lt;0%,"DEGROWTH","GROWTH")))</f>
        <v>0</v>
      </c>
      <c r="T1294" s="69" t="n">
        <v>30</v>
      </c>
      <c r="U1294" s="101" t="str">
        <f aca="false">IF(F1294&lt;=$V$2,"Apr","")</f>
        <v>Apr</v>
      </c>
      <c r="V1294" s="97" t="n">
        <v>30</v>
      </c>
      <c r="W1294" s="102" t="n">
        <f aca="false">K1294-V1294</f>
        <v>-30</v>
      </c>
      <c r="X1294" s="103" t="n">
        <f aca="false">IFERROR(IF(U1294="Apr",(K1294/V1294-1)),0)</f>
        <v>-1</v>
      </c>
      <c r="Y1294" s="104" t="str">
        <f aca="false">IF(T1294&gt;0,IF(U1294="","-",IF(X1294&lt;0%,"DEGROWTH","GROWTH")))</f>
        <v>DEGROWTH</v>
      </c>
      <c r="Z1294" s="75" t="n">
        <v>0</v>
      </c>
      <c r="AA1294" s="70"/>
      <c r="AB1294" s="70" t="s">
        <v>133</v>
      </c>
      <c r="AC1294" s="70" t="s">
        <v>130</v>
      </c>
      <c r="AD1294" s="3" t="n">
        <f aca="false">IF(K1294=0,1,0)</f>
        <v>1</v>
      </c>
      <c r="AE1294" s="82"/>
    </row>
    <row r="1295" customFormat="false" ht="14.25" hidden="false" customHeight="true" outlineLevel="0" collapsed="false">
      <c r="A1295" s="70" t="s">
        <v>133</v>
      </c>
      <c r="B1295" s="71" t="s">
        <v>21</v>
      </c>
      <c r="C1295" s="72" t="s">
        <v>2981</v>
      </c>
      <c r="D1295" s="72" t="n">
        <v>1000004187</v>
      </c>
      <c r="E1295" s="73" t="s">
        <v>2982</v>
      </c>
      <c r="F1295" s="80" t="n">
        <v>45636</v>
      </c>
      <c r="G1295" s="67" t="str">
        <f aca="false">IF(I1295&gt;0,"Targeted Dealer","-")</f>
        <v>Targeted Dealer</v>
      </c>
      <c r="H1295" s="67"/>
      <c r="I1295" s="68" t="n">
        <v>200</v>
      </c>
      <c r="J1295" s="68" t="n">
        <f aca="false">I1295/$J$1*($J$1-$E$1)</f>
        <v>186.666666666667</v>
      </c>
      <c r="K1295" s="69" t="n">
        <v>404</v>
      </c>
      <c r="L1295" s="69" t="n">
        <f aca="false">I1295-K1295</f>
        <v>-204</v>
      </c>
      <c r="M1295" s="69" t="n">
        <f aca="false">IFERROR((K1295/J1295%),"-")</f>
        <v>216.428571428571</v>
      </c>
      <c r="N1295" s="97" t="n">
        <v>123</v>
      </c>
      <c r="O1295" s="98" t="str">
        <f aca="false">IF(F1295&lt;=$P$2,"Mar","")</f>
        <v>Mar</v>
      </c>
      <c r="P1295" s="97" t="n">
        <f aca="false">N1295</f>
        <v>123</v>
      </c>
      <c r="Q1295" s="99" t="n">
        <f aca="false">K1295-P1295</f>
        <v>281</v>
      </c>
      <c r="R1295" s="98" t="n">
        <f aca="false">IFERROR(IF(O1295="Mar",(K1295/P1295-1))," ")</f>
        <v>2.28455284552846</v>
      </c>
      <c r="S1295" s="100" t="str">
        <f aca="false">IF(N1295&gt;0,IF(O1295="","-",IF(R1295&lt;0%,"DEGROWTH","GROWTH")))</f>
        <v>GROWTH</v>
      </c>
      <c r="T1295" s="69" t="n">
        <v>226</v>
      </c>
      <c r="U1295" s="101" t="str">
        <f aca="false">IF(F1295&lt;=$V$2,"Apr","")</f>
        <v>Apr</v>
      </c>
      <c r="V1295" s="97" t="n">
        <v>226</v>
      </c>
      <c r="W1295" s="102" t="n">
        <f aca="false">K1295-V1295</f>
        <v>178</v>
      </c>
      <c r="X1295" s="103" t="n">
        <f aca="false">IFERROR(IF(U1295="Apr",(K1295/V1295-1)),0)</f>
        <v>0.787610619469026</v>
      </c>
      <c r="Y1295" s="104" t="str">
        <f aca="false">IF(T1295&gt;0,IF(U1295="","-",IF(X1295&lt;0%,"DEGROWTH","GROWTH")))</f>
        <v>GROWTH</v>
      </c>
      <c r="Z1295" s="75" t="n">
        <v>0</v>
      </c>
      <c r="AA1295" s="70"/>
      <c r="AB1295" s="70" t="s">
        <v>133</v>
      </c>
      <c r="AC1295" s="70" t="s">
        <v>133</v>
      </c>
      <c r="AD1295" s="3" t="n">
        <f aca="false">IF(K1295=0,1,0)</f>
        <v>0</v>
      </c>
      <c r="AE1295" s="82"/>
    </row>
    <row r="1296" customFormat="false" ht="14.25" hidden="false" customHeight="true" outlineLevel="0" collapsed="false">
      <c r="A1296" s="70" t="s">
        <v>134</v>
      </c>
      <c r="B1296" s="72" t="s">
        <v>78</v>
      </c>
      <c r="C1296" s="72" t="s">
        <v>2983</v>
      </c>
      <c r="D1296" s="72" t="n">
        <v>1000004185</v>
      </c>
      <c r="E1296" s="73" t="s">
        <v>2984</v>
      </c>
      <c r="F1296" s="80" t="n">
        <v>45631</v>
      </c>
      <c r="G1296" s="67" t="str">
        <f aca="false">IF(I1296&gt;0,"Targeted Dealer","-")</f>
        <v>Targeted Dealer</v>
      </c>
      <c r="H1296" s="67"/>
      <c r="I1296" s="68" t="n">
        <v>70</v>
      </c>
      <c r="J1296" s="68" t="n">
        <f aca="false">I1296/$J$1*($J$1-$E$1)</f>
        <v>65.3333333333333</v>
      </c>
      <c r="K1296" s="69" t="n">
        <v>50</v>
      </c>
      <c r="L1296" s="69" t="n">
        <f aca="false">I1296-K1296</f>
        <v>20</v>
      </c>
      <c r="M1296" s="69" t="n">
        <f aca="false">IFERROR((K1296/J1296%),"-")</f>
        <v>76.530612244898</v>
      </c>
      <c r="N1296" s="97" t="n">
        <v>50</v>
      </c>
      <c r="O1296" s="98" t="str">
        <f aca="false">IF(F1296&lt;=$P$2,"Mar","")</f>
        <v>Mar</v>
      </c>
      <c r="P1296" s="97" t="n">
        <f aca="false">N1296</f>
        <v>50</v>
      </c>
      <c r="Q1296" s="99" t="n">
        <f aca="false">K1296-P1296</f>
        <v>0</v>
      </c>
      <c r="R1296" s="98" t="n">
        <f aca="false">IFERROR(IF(O1296="Mar",(K1296/P1296-1))," ")</f>
        <v>0</v>
      </c>
      <c r="S1296" s="100" t="str">
        <f aca="false">IF(N1296&gt;0,IF(O1296="","-",IF(R1296&lt;0%,"DEGROWTH","GROWTH")))</f>
        <v>GROWTH</v>
      </c>
      <c r="T1296" s="69" t="n">
        <v>50</v>
      </c>
      <c r="U1296" s="101" t="str">
        <f aca="false">IF(F1296&lt;=$V$2,"Apr","")</f>
        <v>Apr</v>
      </c>
      <c r="V1296" s="97" t="n">
        <v>50</v>
      </c>
      <c r="W1296" s="102" t="n">
        <f aca="false">K1296-V1296</f>
        <v>0</v>
      </c>
      <c r="X1296" s="103" t="n">
        <f aca="false">IFERROR(IF(U1296="Apr",(K1296/V1296-1)),0)</f>
        <v>0</v>
      </c>
      <c r="Y1296" s="104" t="str">
        <f aca="false">IF(T1296&gt;0,IF(U1296="","-",IF(X1296&lt;0%,"DEGROWTH","GROWTH")))</f>
        <v>GROWTH</v>
      </c>
      <c r="Z1296" s="75" t="n">
        <v>0</v>
      </c>
      <c r="AA1296" s="70"/>
      <c r="AB1296" s="70" t="s">
        <v>133</v>
      </c>
      <c r="AC1296" s="70" t="s">
        <v>134</v>
      </c>
      <c r="AD1296" s="3" t="n">
        <f aca="false">IF(K1296=0,1,0)</f>
        <v>0</v>
      </c>
      <c r="AE1296" s="82"/>
    </row>
    <row r="1297" customFormat="false" ht="14.25" hidden="false" customHeight="true" outlineLevel="0" collapsed="false">
      <c r="A1297" s="70" t="s">
        <v>130</v>
      </c>
      <c r="B1297" s="72" t="s">
        <v>120</v>
      </c>
      <c r="C1297" s="72" t="s">
        <v>458</v>
      </c>
      <c r="D1297" s="72" t="n">
        <v>1000001184</v>
      </c>
      <c r="E1297" s="73" t="s">
        <v>459</v>
      </c>
      <c r="F1297" s="80" t="n">
        <v>44739</v>
      </c>
      <c r="G1297" s="67" t="str">
        <f aca="false">IF(I1297&gt;0,"Targeted Dealer","-")</f>
        <v>Targeted Dealer</v>
      </c>
      <c r="H1297" s="67"/>
      <c r="I1297" s="68" t="n">
        <v>25</v>
      </c>
      <c r="J1297" s="68" t="n">
        <f aca="false">I1297/$J$1*($J$1-$E$1)</f>
        <v>23.3333333333333</v>
      </c>
      <c r="K1297" s="69" t="n">
        <v>25</v>
      </c>
      <c r="L1297" s="69" t="n">
        <f aca="false">I1297-K1297</f>
        <v>0</v>
      </c>
      <c r="M1297" s="69" t="n">
        <f aca="false">IFERROR((K1297/J1297%),"-")</f>
        <v>107.142857142857</v>
      </c>
      <c r="N1297" s="97" t="n">
        <v>25</v>
      </c>
      <c r="O1297" s="98" t="str">
        <f aca="false">IF(F1297&lt;=$P$2,"Mar","")</f>
        <v>Mar</v>
      </c>
      <c r="P1297" s="97" t="n">
        <f aca="false">N1297</f>
        <v>25</v>
      </c>
      <c r="Q1297" s="99" t="n">
        <f aca="false">K1297-P1297</f>
        <v>0</v>
      </c>
      <c r="R1297" s="98" t="n">
        <f aca="false">IFERROR(IF(O1297="Mar",(K1297/P1297-1))," ")</f>
        <v>0</v>
      </c>
      <c r="S1297" s="100" t="str">
        <f aca="false">IF(N1297&gt;0,IF(O1297="","-",IF(R1297&lt;0%,"DEGROWTH","GROWTH")))</f>
        <v>GROWTH</v>
      </c>
      <c r="T1297" s="69" t="n">
        <v>0</v>
      </c>
      <c r="U1297" s="101" t="str">
        <f aca="false">IF(F1297&lt;=$V$2,"Apr","")</f>
        <v>Apr</v>
      </c>
      <c r="V1297" s="97" t="n">
        <v>0</v>
      </c>
      <c r="W1297" s="102" t="n">
        <f aca="false">K1297-V1297</f>
        <v>25</v>
      </c>
      <c r="X1297" s="103" t="n">
        <f aca="false">IFERROR(IF(U1297="Apr",(K1297/V1297-1)),0)</f>
        <v>0</v>
      </c>
      <c r="Y1297" s="106" t="b">
        <f aca="false">IF(T1297&gt;0,IF(U1297="","-",IF(X1297&lt;0%,"DEGROWTH","GROWTH")))</f>
        <v>0</v>
      </c>
      <c r="Z1297" s="75" t="n">
        <v>0</v>
      </c>
      <c r="AA1297" s="70"/>
      <c r="AB1297" s="70" t="s">
        <v>133</v>
      </c>
      <c r="AC1297" s="70" t="s">
        <v>130</v>
      </c>
      <c r="AD1297" s="3" t="n">
        <f aca="false">IF(K1297=0,1,0)</f>
        <v>0</v>
      </c>
      <c r="AE1297" s="82"/>
    </row>
    <row r="1298" customFormat="false" ht="14.25" hidden="false" customHeight="true" outlineLevel="0" collapsed="false">
      <c r="A1298" s="70" t="s">
        <v>130</v>
      </c>
      <c r="B1298" s="72" t="s">
        <v>122</v>
      </c>
      <c r="C1298" s="72" t="s">
        <v>460</v>
      </c>
      <c r="D1298" s="72" t="n">
        <v>1000001660</v>
      </c>
      <c r="E1298" s="73" t="s">
        <v>461</v>
      </c>
      <c r="F1298" s="80" t="n">
        <v>44739</v>
      </c>
      <c r="G1298" s="67" t="str">
        <f aca="false">IF(I1298&gt;0,"Targeted Dealer","-")</f>
        <v>Targeted Dealer</v>
      </c>
      <c r="H1298" s="67"/>
      <c r="I1298" s="68" t="n">
        <v>35</v>
      </c>
      <c r="J1298" s="68" t="n">
        <f aca="false">I1298/$J$1*($J$1-$E$1)</f>
        <v>32.6666666666667</v>
      </c>
      <c r="K1298" s="69" t="n">
        <v>0</v>
      </c>
      <c r="L1298" s="69" t="n">
        <f aca="false">I1298-K1298</f>
        <v>35</v>
      </c>
      <c r="M1298" s="69" t="n">
        <f aca="false">IFERROR((K1298/J1298%),"-")</f>
        <v>0</v>
      </c>
      <c r="N1298" s="97" t="n">
        <v>30</v>
      </c>
      <c r="O1298" s="98" t="str">
        <f aca="false">IF(F1298&lt;=$P$2,"Mar","")</f>
        <v>Mar</v>
      </c>
      <c r="P1298" s="97" t="n">
        <f aca="false">N1298</f>
        <v>30</v>
      </c>
      <c r="Q1298" s="99" t="n">
        <f aca="false">K1298-P1298</f>
        <v>-30</v>
      </c>
      <c r="R1298" s="98" t="n">
        <f aca="false">IFERROR(IF(O1298="Mar",(K1298/P1298-1))," ")</f>
        <v>-1</v>
      </c>
      <c r="S1298" s="100" t="str">
        <f aca="false">IF(N1298&gt;0,IF(O1298="","-",IF(R1298&lt;0%,"DEGROWTH","GROWTH")))</f>
        <v>DEGROWTH</v>
      </c>
      <c r="T1298" s="69" t="n">
        <v>35</v>
      </c>
      <c r="U1298" s="101" t="str">
        <f aca="false">IF(F1298&lt;=$V$2,"Apr","")</f>
        <v>Apr</v>
      </c>
      <c r="V1298" s="97" t="n">
        <v>35</v>
      </c>
      <c r="W1298" s="102" t="n">
        <f aca="false">K1298-V1298</f>
        <v>-35</v>
      </c>
      <c r="X1298" s="103" t="n">
        <f aca="false">IFERROR(IF(U1298="Apr",(K1298/V1298-1)),0)</f>
        <v>-1</v>
      </c>
      <c r="Y1298" s="104" t="str">
        <f aca="false">IF(T1298&gt;0,IF(U1298="","-",IF(X1298&lt;0%,"DEGROWTH","GROWTH")))</f>
        <v>DEGROWTH</v>
      </c>
      <c r="Z1298" s="75" t="n">
        <v>0</v>
      </c>
      <c r="AA1298" s="70"/>
      <c r="AB1298" s="70" t="s">
        <v>133</v>
      </c>
      <c r="AC1298" s="70" t="s">
        <v>130</v>
      </c>
      <c r="AD1298" s="3" t="n">
        <f aca="false">IF(K1298=0,1,0)</f>
        <v>1</v>
      </c>
      <c r="AE1298" s="82"/>
    </row>
    <row r="1299" customFormat="false" ht="14.25" hidden="false" customHeight="true" outlineLevel="0" collapsed="false">
      <c r="A1299" s="70" t="s">
        <v>131</v>
      </c>
      <c r="B1299" s="72" t="s">
        <v>98</v>
      </c>
      <c r="C1299" s="72" t="s">
        <v>2985</v>
      </c>
      <c r="D1299" s="72" t="n">
        <v>1000002780</v>
      </c>
      <c r="E1299" s="73" t="s">
        <v>2986</v>
      </c>
      <c r="F1299" s="80" t="n">
        <v>44741</v>
      </c>
      <c r="G1299" s="67" t="str">
        <f aca="false">IF(I1299&gt;0,"Targeted Dealer","-")</f>
        <v>Targeted Dealer</v>
      </c>
      <c r="H1299" s="67"/>
      <c r="I1299" s="68" t="n">
        <v>25</v>
      </c>
      <c r="J1299" s="68" t="n">
        <f aca="false">I1299/$J$1*($J$1-$E$1)</f>
        <v>23.3333333333333</v>
      </c>
      <c r="K1299" s="69" t="n">
        <v>35.5</v>
      </c>
      <c r="L1299" s="69" t="n">
        <f aca="false">I1299-K1299</f>
        <v>-10.5</v>
      </c>
      <c r="M1299" s="69" t="n">
        <f aca="false">IFERROR((K1299/J1299%),"-")</f>
        <v>152.142857142857</v>
      </c>
      <c r="N1299" s="97" t="n">
        <v>0</v>
      </c>
      <c r="O1299" s="98" t="str">
        <f aca="false">IF(F1299&lt;=$P$2,"Mar","")</f>
        <v>Mar</v>
      </c>
      <c r="P1299" s="97" t="n">
        <f aca="false">N1299</f>
        <v>0</v>
      </c>
      <c r="Q1299" s="99" t="n">
        <f aca="false">K1299-P1299</f>
        <v>35.5</v>
      </c>
      <c r="R1299" s="98" t="str">
        <f aca="false">IFERROR(IF(O1299="Mar",(K1299/P1299-1))," ")</f>
        <v> </v>
      </c>
      <c r="S1299" s="105" t="b">
        <f aca="false">IF(N1299&gt;0,IF(O1299="","-",IF(R1299&lt;0%,"DEGROWTH","GROWTH")))</f>
        <v>0</v>
      </c>
      <c r="T1299" s="69" t="n">
        <v>20.5</v>
      </c>
      <c r="U1299" s="101" t="str">
        <f aca="false">IF(F1299&lt;=$V$2,"Apr","")</f>
        <v>Apr</v>
      </c>
      <c r="V1299" s="97" t="n">
        <v>20.5</v>
      </c>
      <c r="W1299" s="102" t="n">
        <f aca="false">K1299-V1299</f>
        <v>15</v>
      </c>
      <c r="X1299" s="103" t="n">
        <f aca="false">IFERROR(IF(U1299="Apr",(K1299/V1299-1)),0)</f>
        <v>0.731707317073171</v>
      </c>
      <c r="Y1299" s="104" t="str">
        <f aca="false">IF(T1299&gt;0,IF(U1299="","-",IF(X1299&lt;0%,"DEGROWTH","GROWTH")))</f>
        <v>GROWTH</v>
      </c>
      <c r="Z1299" s="75" t="n">
        <v>0</v>
      </c>
      <c r="AA1299" s="70"/>
      <c r="AB1299" s="70" t="s">
        <v>133</v>
      </c>
      <c r="AC1299" s="70" t="s">
        <v>131</v>
      </c>
      <c r="AD1299" s="3" t="n">
        <f aca="false">IF(K1299=0,1,0)</f>
        <v>0</v>
      </c>
      <c r="AE1299" s="82"/>
    </row>
    <row r="1300" customFormat="false" ht="14.25" hidden="false" customHeight="true" outlineLevel="0" collapsed="false">
      <c r="A1300" s="70" t="s">
        <v>130</v>
      </c>
      <c r="B1300" s="72" t="s">
        <v>120</v>
      </c>
      <c r="C1300" s="72" t="s">
        <v>2987</v>
      </c>
      <c r="D1300" s="72" t="n">
        <v>1000002525</v>
      </c>
      <c r="E1300" s="73" t="s">
        <v>2988</v>
      </c>
      <c r="F1300" s="80" t="n">
        <v>44739</v>
      </c>
      <c r="G1300" s="67" t="str">
        <f aca="false">IF(I1300&gt;0,"Targeted Dealer","-")</f>
        <v>-</v>
      </c>
      <c r="H1300" s="67"/>
      <c r="I1300" s="68" t="n">
        <v>0</v>
      </c>
      <c r="J1300" s="68" t="n">
        <f aca="false">I1300/$J$1*($J$1-$E$1)</f>
        <v>0</v>
      </c>
      <c r="K1300" s="69" t="n">
        <v>0</v>
      </c>
      <c r="L1300" s="69" t="n">
        <f aca="false">I1300-K1300</f>
        <v>0</v>
      </c>
      <c r="M1300" s="69" t="str">
        <f aca="false">IFERROR((K1300/J1300%),"-")</f>
        <v>-</v>
      </c>
      <c r="N1300" s="97" t="n">
        <v>0</v>
      </c>
      <c r="O1300" s="98" t="str">
        <f aca="false">IF(F1300&lt;=$P$2,"Mar","")</f>
        <v>Mar</v>
      </c>
      <c r="P1300" s="97" t="n">
        <f aca="false">N1300</f>
        <v>0</v>
      </c>
      <c r="Q1300" s="99" t="n">
        <f aca="false">K1300-P1300</f>
        <v>0</v>
      </c>
      <c r="R1300" s="98" t="str">
        <f aca="false">IFERROR(IF(O1300="Mar",(K1300/P1300-1))," ")</f>
        <v> </v>
      </c>
      <c r="S1300" s="105" t="b">
        <f aca="false">IF(N1300&gt;0,IF(O1300="","-",IF(R1300&lt;0%,"DEGROWTH","GROWTH")))</f>
        <v>0</v>
      </c>
      <c r="T1300" s="69" t="n">
        <v>25</v>
      </c>
      <c r="U1300" s="101" t="str">
        <f aca="false">IF(F1300&lt;=$V$2,"Apr","")</f>
        <v>Apr</v>
      </c>
      <c r="V1300" s="97" t="n">
        <v>25</v>
      </c>
      <c r="W1300" s="102" t="n">
        <f aca="false">K1300-V1300</f>
        <v>-25</v>
      </c>
      <c r="X1300" s="103" t="n">
        <f aca="false">IFERROR(IF(U1300="Apr",(K1300/V1300-1)),0)</f>
        <v>-1</v>
      </c>
      <c r="Y1300" s="104" t="str">
        <f aca="false">IF(T1300&gt;0,IF(U1300="","-",IF(X1300&lt;0%,"DEGROWTH","GROWTH")))</f>
        <v>DEGROWTH</v>
      </c>
      <c r="Z1300" s="75" t="n">
        <v>0</v>
      </c>
      <c r="AA1300" s="70"/>
      <c r="AB1300" s="70" t="s">
        <v>133</v>
      </c>
      <c r="AC1300" s="70" t="s">
        <v>130</v>
      </c>
      <c r="AD1300" s="3" t="n">
        <f aca="false">IF(K1300=0,1,0)</f>
        <v>1</v>
      </c>
      <c r="AE1300" s="82"/>
    </row>
    <row r="1301" customFormat="false" ht="14.25" hidden="false" customHeight="true" outlineLevel="0" collapsed="false">
      <c r="A1301" s="70" t="s">
        <v>133</v>
      </c>
      <c r="B1301" s="72" t="s">
        <v>52</v>
      </c>
      <c r="C1301" s="72" t="s">
        <v>2989</v>
      </c>
      <c r="D1301" s="72" t="n">
        <v>1000004192</v>
      </c>
      <c r="E1301" s="73" t="s">
        <v>2990</v>
      </c>
      <c r="F1301" s="80" t="n">
        <v>45642</v>
      </c>
      <c r="G1301" s="67" t="str">
        <f aca="false">IF(I1301&gt;0,"Targeted Dealer","-")</f>
        <v>Targeted Dealer</v>
      </c>
      <c r="H1301" s="67"/>
      <c r="I1301" s="68" t="n">
        <v>105</v>
      </c>
      <c r="J1301" s="68" t="n">
        <f aca="false">I1301/$J$1*($J$1-$E$1)</f>
        <v>98</v>
      </c>
      <c r="K1301" s="69" t="n">
        <v>153</v>
      </c>
      <c r="L1301" s="69" t="n">
        <f aca="false">I1301-K1301</f>
        <v>-48</v>
      </c>
      <c r="M1301" s="69" t="n">
        <f aca="false">IFERROR((K1301/J1301%),"-")</f>
        <v>156.122448979592</v>
      </c>
      <c r="N1301" s="97" t="n">
        <v>159</v>
      </c>
      <c r="O1301" s="98" t="str">
        <f aca="false">IF(F1301&lt;=$P$2,"Mar","")</f>
        <v>Mar</v>
      </c>
      <c r="P1301" s="97" t="n">
        <f aca="false">N1301</f>
        <v>159</v>
      </c>
      <c r="Q1301" s="99" t="n">
        <f aca="false">K1301-P1301</f>
        <v>-6</v>
      </c>
      <c r="R1301" s="98" t="n">
        <f aca="false">IFERROR(IF(O1301="Mar",(K1301/P1301-1))," ")</f>
        <v>-0.0377358490566038</v>
      </c>
      <c r="S1301" s="100" t="str">
        <f aca="false">IF(N1301&gt;0,IF(O1301="","-",IF(R1301&lt;0%,"DEGROWTH","GROWTH")))</f>
        <v>DEGROWTH</v>
      </c>
      <c r="T1301" s="69" t="n">
        <v>158</v>
      </c>
      <c r="U1301" s="101" t="str">
        <f aca="false">IF(F1301&lt;=$V$2,"Apr","")</f>
        <v>Apr</v>
      </c>
      <c r="V1301" s="97" t="n">
        <v>158</v>
      </c>
      <c r="W1301" s="102" t="n">
        <f aca="false">K1301-V1301</f>
        <v>-5</v>
      </c>
      <c r="X1301" s="103" t="n">
        <f aca="false">IFERROR(IF(U1301="Apr",(K1301/V1301-1)),0)</f>
        <v>-0.0316455696202531</v>
      </c>
      <c r="Y1301" s="104" t="str">
        <f aca="false">IF(T1301&gt;0,IF(U1301="","-",IF(X1301&lt;0%,"DEGROWTH","GROWTH")))</f>
        <v>DEGROWTH</v>
      </c>
      <c r="Z1301" s="75" t="n">
        <v>0</v>
      </c>
      <c r="AA1301" s="70"/>
      <c r="AB1301" s="70" t="s">
        <v>133</v>
      </c>
      <c r="AC1301" s="70" t="s">
        <v>133</v>
      </c>
      <c r="AD1301" s="3" t="n">
        <f aca="false">IF(K1301=0,1,0)</f>
        <v>0</v>
      </c>
      <c r="AE1301" s="82"/>
    </row>
    <row r="1302" customFormat="false" ht="14.25" hidden="false" customHeight="true" outlineLevel="0" collapsed="false">
      <c r="A1302" s="70" t="s">
        <v>133</v>
      </c>
      <c r="B1302" s="72" t="s">
        <v>141</v>
      </c>
      <c r="C1302" s="72" t="s">
        <v>2991</v>
      </c>
      <c r="D1302" s="72" t="n">
        <v>1000004196</v>
      </c>
      <c r="E1302" s="73" t="s">
        <v>2992</v>
      </c>
      <c r="F1302" s="80" t="n">
        <v>45650</v>
      </c>
      <c r="G1302" s="67" t="str">
        <f aca="false">IF(I1302&gt;0,"Targeted Dealer","-")</f>
        <v>Targeted Dealer</v>
      </c>
      <c r="H1302" s="67"/>
      <c r="I1302" s="68" t="n">
        <v>1600</v>
      </c>
      <c r="J1302" s="68" t="n">
        <f aca="false">I1302/$J$1*($J$1-$E$1)</f>
        <v>1493.33333333333</v>
      </c>
      <c r="K1302" s="69" t="n">
        <v>1595</v>
      </c>
      <c r="L1302" s="69" t="n">
        <f aca="false">I1302-K1302</f>
        <v>5</v>
      </c>
      <c r="M1302" s="69" t="n">
        <f aca="false">IFERROR((K1302/J1302%),"-")</f>
        <v>106.808035714286</v>
      </c>
      <c r="N1302" s="97" t="n">
        <v>2280</v>
      </c>
      <c r="O1302" s="98" t="str">
        <f aca="false">IF(F1302&lt;=$P$2,"Mar","")</f>
        <v>Mar</v>
      </c>
      <c r="P1302" s="97" t="n">
        <f aca="false">N1302</f>
        <v>2280</v>
      </c>
      <c r="Q1302" s="99" t="n">
        <f aca="false">K1302-P1302</f>
        <v>-685</v>
      </c>
      <c r="R1302" s="98" t="n">
        <f aca="false">IFERROR(IF(O1302="Mar",(K1302/P1302-1))," ")</f>
        <v>-0.300438596491228</v>
      </c>
      <c r="S1302" s="100" t="str">
        <f aca="false">IF(N1302&gt;0,IF(O1302="","-",IF(R1302&lt;0%,"DEGROWTH","GROWTH")))</f>
        <v>DEGROWTH</v>
      </c>
      <c r="T1302" s="69" t="n">
        <v>1640</v>
      </c>
      <c r="U1302" s="101" t="str">
        <f aca="false">IF(F1302&lt;=$V$2,"Apr","")</f>
        <v>Apr</v>
      </c>
      <c r="V1302" s="97" t="n">
        <v>1640</v>
      </c>
      <c r="W1302" s="102" t="n">
        <f aca="false">K1302-V1302</f>
        <v>-45</v>
      </c>
      <c r="X1302" s="103" t="n">
        <f aca="false">IFERROR(IF(U1302="Apr",(K1302/V1302-1)),0)</f>
        <v>-0.0274390243902439</v>
      </c>
      <c r="Y1302" s="104" t="str">
        <f aca="false">IF(T1302&gt;0,IF(U1302="","-",IF(X1302&lt;0%,"DEGROWTH","GROWTH")))</f>
        <v>DEGROWTH</v>
      </c>
      <c r="Z1302" s="75" t="n">
        <v>0</v>
      </c>
      <c r="AA1302" s="70"/>
      <c r="AB1302" s="70" t="s">
        <v>133</v>
      </c>
      <c r="AC1302" s="70" t="s">
        <v>133</v>
      </c>
      <c r="AD1302" s="3" t="n">
        <f aca="false">IF(K1302=0,1,0)</f>
        <v>0</v>
      </c>
      <c r="AE1302" s="82"/>
    </row>
    <row r="1303" customFormat="false" ht="14.25" hidden="false" customHeight="true" outlineLevel="0" collapsed="false">
      <c r="A1303" s="70" t="s">
        <v>133</v>
      </c>
      <c r="B1303" s="72" t="s">
        <v>142</v>
      </c>
      <c r="C1303" s="72" t="s">
        <v>2993</v>
      </c>
      <c r="D1303" s="72" t="n">
        <v>1000004203</v>
      </c>
      <c r="E1303" s="73" t="s">
        <v>2994</v>
      </c>
      <c r="F1303" s="80" t="n">
        <v>45652</v>
      </c>
      <c r="G1303" s="67" t="str">
        <f aca="false">IF(I1303&gt;0,"Targeted Dealer","-")</f>
        <v>Targeted Dealer</v>
      </c>
      <c r="H1303" s="67"/>
      <c r="I1303" s="68" t="n">
        <v>20</v>
      </c>
      <c r="J1303" s="68" t="n">
        <f aca="false">I1303/$J$1*($J$1-$E$1)</f>
        <v>18.6666666666667</v>
      </c>
      <c r="K1303" s="69" t="n">
        <v>0</v>
      </c>
      <c r="L1303" s="69" t="n">
        <f aca="false">I1303-K1303</f>
        <v>20</v>
      </c>
      <c r="M1303" s="69" t="n">
        <f aca="false">IFERROR((K1303/J1303%),"-")</f>
        <v>0</v>
      </c>
      <c r="N1303" s="97" t="n">
        <v>20</v>
      </c>
      <c r="O1303" s="98" t="str">
        <f aca="false">IF(F1303&lt;=$P$2,"Mar","")</f>
        <v>Mar</v>
      </c>
      <c r="P1303" s="97" t="n">
        <f aca="false">N1303</f>
        <v>20</v>
      </c>
      <c r="Q1303" s="99" t="n">
        <f aca="false">K1303-P1303</f>
        <v>-20</v>
      </c>
      <c r="R1303" s="98" t="n">
        <f aca="false">IFERROR(IF(O1303="Mar",(K1303/P1303-1))," ")</f>
        <v>-1</v>
      </c>
      <c r="S1303" s="100" t="str">
        <f aca="false">IF(N1303&gt;0,IF(O1303="","-",IF(R1303&lt;0%,"DEGROWTH","GROWTH")))</f>
        <v>DEGROWTH</v>
      </c>
      <c r="T1303" s="69" t="n">
        <v>0</v>
      </c>
      <c r="U1303" s="101" t="str">
        <f aca="false">IF(F1303&lt;=$V$2,"Apr","")</f>
        <v>Apr</v>
      </c>
      <c r="V1303" s="97" t="n">
        <v>0</v>
      </c>
      <c r="W1303" s="102" t="n">
        <f aca="false">K1303-V1303</f>
        <v>0</v>
      </c>
      <c r="X1303" s="103" t="n">
        <f aca="false">IFERROR(IF(U1303="Apr",(K1303/V1303-1)),0)</f>
        <v>0</v>
      </c>
      <c r="Y1303" s="106" t="b">
        <f aca="false">IF(T1303&gt;0,IF(U1303="","-",IF(X1303&lt;0%,"DEGROWTH","GROWTH")))</f>
        <v>0</v>
      </c>
      <c r="Z1303" s="75" t="n">
        <v>0</v>
      </c>
      <c r="AA1303" s="70"/>
      <c r="AB1303" s="70" t="s">
        <v>133</v>
      </c>
      <c r="AC1303" s="70" t="s">
        <v>133</v>
      </c>
      <c r="AD1303" s="3" t="n">
        <f aca="false">IF(K1303=0,1,0)</f>
        <v>1</v>
      </c>
      <c r="AE1303" s="82"/>
    </row>
    <row r="1304" customFormat="false" ht="14.25" hidden="false" customHeight="true" outlineLevel="0" collapsed="false">
      <c r="A1304" s="70" t="s">
        <v>133</v>
      </c>
      <c r="B1304" s="72" t="s">
        <v>47</v>
      </c>
      <c r="C1304" s="72" t="s">
        <v>2995</v>
      </c>
      <c r="D1304" s="72" t="n">
        <v>1000004197</v>
      </c>
      <c r="E1304" s="73" t="s">
        <v>2996</v>
      </c>
      <c r="F1304" s="80" t="n">
        <v>45652</v>
      </c>
      <c r="G1304" s="67" t="str">
        <f aca="false">IF(I1304&gt;0,"Targeted Dealer","-")</f>
        <v>Targeted Dealer</v>
      </c>
      <c r="H1304" s="67"/>
      <c r="I1304" s="68" t="n">
        <v>250</v>
      </c>
      <c r="J1304" s="68" t="n">
        <f aca="false">I1304/$J$1*($J$1-$E$1)</f>
        <v>233.333333333333</v>
      </c>
      <c r="K1304" s="69" t="n">
        <v>445.65</v>
      </c>
      <c r="L1304" s="69" t="n">
        <f aca="false">I1304-K1304</f>
        <v>-195.65</v>
      </c>
      <c r="M1304" s="69" t="n">
        <f aca="false">IFERROR((K1304/J1304%),"-")</f>
        <v>190.992857142857</v>
      </c>
      <c r="N1304" s="97" t="n">
        <v>309.5</v>
      </c>
      <c r="O1304" s="98" t="str">
        <f aca="false">IF(F1304&lt;=$P$2,"Mar","")</f>
        <v>Mar</v>
      </c>
      <c r="P1304" s="97" t="n">
        <f aca="false">N1304</f>
        <v>309.5</v>
      </c>
      <c r="Q1304" s="99" t="n">
        <f aca="false">K1304-P1304</f>
        <v>136.15</v>
      </c>
      <c r="R1304" s="98" t="n">
        <f aca="false">IFERROR(IF(O1304="Mar",(K1304/P1304-1))," ")</f>
        <v>0.439903069466882</v>
      </c>
      <c r="S1304" s="100" t="str">
        <f aca="false">IF(N1304&gt;0,IF(O1304="","-",IF(R1304&lt;0%,"DEGROWTH","GROWTH")))</f>
        <v>GROWTH</v>
      </c>
      <c r="T1304" s="69" t="n">
        <v>157.25</v>
      </c>
      <c r="U1304" s="101" t="str">
        <f aca="false">IF(F1304&lt;=$V$2,"Apr","")</f>
        <v>Apr</v>
      </c>
      <c r="V1304" s="97" t="n">
        <v>157.25</v>
      </c>
      <c r="W1304" s="102" t="n">
        <f aca="false">K1304-V1304</f>
        <v>288.4</v>
      </c>
      <c r="X1304" s="103" t="n">
        <f aca="false">IFERROR(IF(U1304="Apr",(K1304/V1304-1)),0)</f>
        <v>1.83402225755167</v>
      </c>
      <c r="Y1304" s="104" t="str">
        <f aca="false">IF(T1304&gt;0,IF(U1304="","-",IF(X1304&lt;0%,"DEGROWTH","GROWTH")))</f>
        <v>GROWTH</v>
      </c>
      <c r="Z1304" s="75" t="n">
        <v>0</v>
      </c>
      <c r="AA1304" s="70"/>
      <c r="AB1304" s="70" t="s">
        <v>133</v>
      </c>
      <c r="AC1304" s="70" t="s">
        <v>133</v>
      </c>
      <c r="AD1304" s="3" t="n">
        <f aca="false">IF(K1304=0,1,0)</f>
        <v>0</v>
      </c>
      <c r="AE1304" s="82"/>
    </row>
    <row r="1305" customFormat="false" ht="14.25" hidden="false" customHeight="true" outlineLevel="0" collapsed="false">
      <c r="A1305" s="70" t="s">
        <v>133</v>
      </c>
      <c r="B1305" s="72" t="s">
        <v>52</v>
      </c>
      <c r="C1305" s="80" t="s">
        <v>462</v>
      </c>
      <c r="D1305" s="72" t="n">
        <v>1000004202</v>
      </c>
      <c r="E1305" s="73" t="s">
        <v>463</v>
      </c>
      <c r="F1305" s="80" t="n">
        <v>45645</v>
      </c>
      <c r="G1305" s="67" t="str">
        <f aca="false">IF(I1305&gt;0,"Targeted Dealer","-")</f>
        <v>Targeted Dealer</v>
      </c>
      <c r="H1305" s="67"/>
      <c r="I1305" s="68" t="n">
        <v>45</v>
      </c>
      <c r="J1305" s="68" t="n">
        <f aca="false">I1305/$J$1*($J$1-$E$1)</f>
        <v>42</v>
      </c>
      <c r="K1305" s="69" t="n">
        <v>0</v>
      </c>
      <c r="L1305" s="69" t="n">
        <f aca="false">I1305-K1305</f>
        <v>45</v>
      </c>
      <c r="M1305" s="69" t="n">
        <f aca="false">IFERROR((K1305/J1305%),"-")</f>
        <v>0</v>
      </c>
      <c r="N1305" s="97" t="n">
        <v>0</v>
      </c>
      <c r="O1305" s="98" t="str">
        <f aca="false">IF(F1305&lt;=$P$2,"Mar","")</f>
        <v>Mar</v>
      </c>
      <c r="P1305" s="97" t="n">
        <f aca="false">N1305</f>
        <v>0</v>
      </c>
      <c r="Q1305" s="99" t="n">
        <f aca="false">K1305-P1305</f>
        <v>0</v>
      </c>
      <c r="R1305" s="98" t="str">
        <f aca="false">IFERROR(IF(O1305="Mar",(K1305/P1305-1))," ")</f>
        <v> </v>
      </c>
      <c r="S1305" s="105" t="b">
        <f aca="false">IF(N1305&gt;0,IF(O1305="","-",IF(R1305&lt;0%,"DEGROWTH","GROWTH")))</f>
        <v>0</v>
      </c>
      <c r="T1305" s="69" t="n">
        <v>0</v>
      </c>
      <c r="U1305" s="101" t="str">
        <f aca="false">IF(F1305&lt;=$V$2,"Apr","")</f>
        <v>Apr</v>
      </c>
      <c r="V1305" s="97" t="n">
        <v>0</v>
      </c>
      <c r="W1305" s="102" t="n">
        <f aca="false">K1305-V1305</f>
        <v>0</v>
      </c>
      <c r="X1305" s="103" t="n">
        <f aca="false">IFERROR(IF(U1305="Apr",(K1305/V1305-1)),0)</f>
        <v>0</v>
      </c>
      <c r="Y1305" s="106" t="b">
        <f aca="false">IF(T1305&gt;0,IF(U1305="","-",IF(X1305&lt;0%,"DEGROWTH","GROWTH")))</f>
        <v>0</v>
      </c>
      <c r="Z1305" s="75" t="n">
        <v>0</v>
      </c>
      <c r="AA1305" s="70"/>
      <c r="AB1305" s="70" t="s">
        <v>133</v>
      </c>
      <c r="AC1305" s="70" t="s">
        <v>133</v>
      </c>
      <c r="AD1305" s="3" t="n">
        <f aca="false">IF(K1305=0,1,0)</f>
        <v>1</v>
      </c>
      <c r="AE1305" s="82"/>
    </row>
    <row r="1306" customFormat="false" ht="14.25" hidden="false" customHeight="true" outlineLevel="0" collapsed="false">
      <c r="A1306" s="70" t="s">
        <v>130</v>
      </c>
      <c r="B1306" s="83" t="s">
        <v>113</v>
      </c>
      <c r="C1306" s="83" t="s">
        <v>464</v>
      </c>
      <c r="D1306" s="83" t="n">
        <v>1000001726</v>
      </c>
      <c r="E1306" s="83" t="s">
        <v>465</v>
      </c>
      <c r="F1306" s="84" t="n">
        <v>44739</v>
      </c>
      <c r="G1306" s="67" t="str">
        <f aca="false">IF(I1306&gt;0,"Targeted Dealer","-")</f>
        <v>Targeted Dealer</v>
      </c>
      <c r="H1306" s="67"/>
      <c r="I1306" s="68" t="n">
        <v>20</v>
      </c>
      <c r="J1306" s="68" t="n">
        <f aca="false">I1306/$J$1*($J$1-$E$1)</f>
        <v>18.6666666666667</v>
      </c>
      <c r="K1306" s="69" t="n">
        <v>0</v>
      </c>
      <c r="L1306" s="69" t="n">
        <f aca="false">I1306-K1306</f>
        <v>20</v>
      </c>
      <c r="M1306" s="69" t="n">
        <f aca="false">IFERROR((K1306/J1306%),"-")</f>
        <v>0</v>
      </c>
      <c r="N1306" s="97" t="n">
        <v>23</v>
      </c>
      <c r="O1306" s="98" t="str">
        <f aca="false">IF(F1306&lt;=$P$2,"Mar","")</f>
        <v>Mar</v>
      </c>
      <c r="P1306" s="97" t="n">
        <f aca="false">N1306</f>
        <v>23</v>
      </c>
      <c r="Q1306" s="99" t="n">
        <f aca="false">K1306-P1306</f>
        <v>-23</v>
      </c>
      <c r="R1306" s="98" t="n">
        <f aca="false">IFERROR(IF(O1306="Mar",(K1306/P1306-1))," ")</f>
        <v>-1</v>
      </c>
      <c r="S1306" s="100" t="str">
        <f aca="false">IF(N1306&gt;0,IF(O1306="","-",IF(R1306&lt;0%,"DEGROWTH","GROWTH")))</f>
        <v>DEGROWTH</v>
      </c>
      <c r="T1306" s="69" t="n">
        <v>52</v>
      </c>
      <c r="U1306" s="101" t="str">
        <f aca="false">IF(F1306&lt;=$V$2,"Apr","")</f>
        <v>Apr</v>
      </c>
      <c r="V1306" s="97" t="n">
        <v>52</v>
      </c>
      <c r="W1306" s="102" t="n">
        <f aca="false">K1306-V1306</f>
        <v>-52</v>
      </c>
      <c r="X1306" s="103" t="n">
        <f aca="false">IFERROR(IF(U1306="Apr",(K1306/V1306-1)),0)</f>
        <v>-1</v>
      </c>
      <c r="Y1306" s="104" t="str">
        <f aca="false">IF(T1306&gt;0,IF(U1306="","-",IF(X1306&lt;0%,"DEGROWTH","GROWTH")))</f>
        <v>DEGROWTH</v>
      </c>
      <c r="Z1306" s="75" t="n">
        <v>0</v>
      </c>
      <c r="AA1306" s="70"/>
      <c r="AB1306" s="70" t="s">
        <v>133</v>
      </c>
      <c r="AC1306" s="70" t="s">
        <v>130</v>
      </c>
      <c r="AD1306" s="3" t="n">
        <f aca="false">IF(K1306=0,1,0)</f>
        <v>1</v>
      </c>
      <c r="AE1306" s="82"/>
    </row>
    <row r="1307" customFormat="false" ht="14.25" hidden="false" customHeight="true" outlineLevel="0" collapsed="false">
      <c r="A1307" s="70" t="s">
        <v>134</v>
      </c>
      <c r="B1307" s="72" t="s">
        <v>58</v>
      </c>
      <c r="C1307" s="72" t="s">
        <v>2997</v>
      </c>
      <c r="D1307" s="72" t="n">
        <v>1000000307</v>
      </c>
      <c r="E1307" s="73" t="s">
        <v>2998</v>
      </c>
      <c r="F1307" s="74" t="n">
        <v>43381</v>
      </c>
      <c r="G1307" s="67" t="str">
        <f aca="false">IF(I1307&gt;0,"Targeted Dealer","-")</f>
        <v>Targeted Dealer</v>
      </c>
      <c r="H1307" s="67"/>
      <c r="I1307" s="68" t="n">
        <v>85</v>
      </c>
      <c r="J1307" s="68" t="n">
        <f aca="false">I1307/$J$1*($J$1-$E$1)</f>
        <v>79.3333333333333</v>
      </c>
      <c r="K1307" s="69" t="n">
        <v>52</v>
      </c>
      <c r="L1307" s="69" t="n">
        <f aca="false">I1307-K1307</f>
        <v>33</v>
      </c>
      <c r="M1307" s="69" t="n">
        <f aca="false">IFERROR((K1307/J1307%),"-")</f>
        <v>65.546218487395</v>
      </c>
      <c r="N1307" s="97" t="n">
        <v>121</v>
      </c>
      <c r="O1307" s="98" t="str">
        <f aca="false">IF(F1307&lt;=$P$2,"Mar","")</f>
        <v>Mar</v>
      </c>
      <c r="P1307" s="97" t="n">
        <f aca="false">N1307</f>
        <v>121</v>
      </c>
      <c r="Q1307" s="99" t="n">
        <f aca="false">K1307-P1307</f>
        <v>-69</v>
      </c>
      <c r="R1307" s="98" t="n">
        <f aca="false">IFERROR(IF(O1307="Mar",(K1307/P1307-1))," ")</f>
        <v>-0.570247933884298</v>
      </c>
      <c r="S1307" s="100" t="str">
        <f aca="false">IF(N1307&gt;0,IF(O1307="","-",IF(R1307&lt;0%,"DEGROWTH","GROWTH")))</f>
        <v>DEGROWTH</v>
      </c>
      <c r="T1307" s="69" t="n">
        <v>72</v>
      </c>
      <c r="U1307" s="101" t="str">
        <f aca="false">IF(F1307&lt;=$V$2,"Apr","")</f>
        <v>Apr</v>
      </c>
      <c r="V1307" s="97" t="n">
        <v>72</v>
      </c>
      <c r="W1307" s="102" t="n">
        <f aca="false">K1307-V1307</f>
        <v>-20</v>
      </c>
      <c r="X1307" s="103" t="n">
        <f aca="false">IFERROR(IF(U1307="Apr",(K1307/V1307-1)),0)</f>
        <v>-0.277777777777778</v>
      </c>
      <c r="Y1307" s="104" t="str">
        <f aca="false">IF(T1307&gt;0,IF(U1307="","-",IF(X1307&lt;0%,"DEGROWTH","GROWTH")))</f>
        <v>DEGROWTH</v>
      </c>
      <c r="Z1307" s="75" t="n">
        <v>0</v>
      </c>
      <c r="AA1307" s="70"/>
      <c r="AB1307" s="70" t="s">
        <v>133</v>
      </c>
      <c r="AC1307" s="70" t="s">
        <v>134</v>
      </c>
      <c r="AD1307" s="3" t="n">
        <f aca="false">IF(K1307=0,1,0)</f>
        <v>0</v>
      </c>
      <c r="AE1307" s="82"/>
    </row>
    <row r="1308" customFormat="false" ht="14.25" hidden="false" customHeight="true" outlineLevel="0" collapsed="false">
      <c r="A1308" s="70" t="s">
        <v>133</v>
      </c>
      <c r="B1308" s="83" t="s">
        <v>52</v>
      </c>
      <c r="C1308" s="83" t="s">
        <v>2999</v>
      </c>
      <c r="D1308" s="83" t="n">
        <v>1000004193</v>
      </c>
      <c r="E1308" s="83" t="s">
        <v>3000</v>
      </c>
      <c r="F1308" s="84" t="n">
        <v>45642</v>
      </c>
      <c r="G1308" s="67" t="str">
        <f aca="false">IF(I1308&gt;0,"Targeted Dealer","-")</f>
        <v>Targeted Dealer</v>
      </c>
      <c r="H1308" s="67"/>
      <c r="I1308" s="68" t="n">
        <v>75</v>
      </c>
      <c r="J1308" s="68" t="n">
        <f aca="false">I1308/$J$1*($J$1-$E$1)</f>
        <v>70</v>
      </c>
      <c r="K1308" s="69" t="n">
        <v>0</v>
      </c>
      <c r="L1308" s="69" t="n">
        <f aca="false">I1308-K1308</f>
        <v>75</v>
      </c>
      <c r="M1308" s="69" t="n">
        <f aca="false">IFERROR((K1308/J1308%),"-")</f>
        <v>0</v>
      </c>
      <c r="N1308" s="97" t="n">
        <v>0</v>
      </c>
      <c r="O1308" s="98" t="str">
        <f aca="false">IF(F1308&lt;=$P$2,"Mar","")</f>
        <v>Mar</v>
      </c>
      <c r="P1308" s="97" t="n">
        <f aca="false">N1308</f>
        <v>0</v>
      </c>
      <c r="Q1308" s="99" t="n">
        <f aca="false">K1308-P1308</f>
        <v>0</v>
      </c>
      <c r="R1308" s="98" t="str">
        <f aca="false">IFERROR(IF(O1308="Mar",(K1308/P1308-1))," ")</f>
        <v> </v>
      </c>
      <c r="S1308" s="105" t="b">
        <f aca="false">IF(N1308&gt;0,IF(O1308="","-",IF(R1308&lt;0%,"DEGROWTH","GROWTH")))</f>
        <v>0</v>
      </c>
      <c r="T1308" s="69" t="n">
        <v>15</v>
      </c>
      <c r="U1308" s="101" t="str">
        <f aca="false">IF(F1308&lt;=$V$2,"Apr","")</f>
        <v>Apr</v>
      </c>
      <c r="V1308" s="97" t="n">
        <v>15</v>
      </c>
      <c r="W1308" s="102" t="n">
        <f aca="false">K1308-V1308</f>
        <v>-15</v>
      </c>
      <c r="X1308" s="103" t="n">
        <f aca="false">IFERROR(IF(U1308="Apr",(K1308/V1308-1)),0)</f>
        <v>-1</v>
      </c>
      <c r="Y1308" s="104" t="str">
        <f aca="false">IF(T1308&gt;0,IF(U1308="","-",IF(X1308&lt;0%,"DEGROWTH","GROWTH")))</f>
        <v>DEGROWTH</v>
      </c>
      <c r="Z1308" s="75" t="n">
        <v>0</v>
      </c>
      <c r="AA1308" s="70"/>
      <c r="AB1308" s="70" t="s">
        <v>133</v>
      </c>
      <c r="AC1308" s="70" t="s">
        <v>133</v>
      </c>
      <c r="AD1308" s="3" t="n">
        <f aca="false">IF(K1308=0,1,0)</f>
        <v>1</v>
      </c>
      <c r="AE1308" s="82"/>
    </row>
    <row r="1309" customFormat="false" ht="14.25" hidden="false" customHeight="true" outlineLevel="0" collapsed="false">
      <c r="A1309" s="70" t="s">
        <v>131</v>
      </c>
      <c r="B1309" s="83" t="s">
        <v>95</v>
      </c>
      <c r="C1309" s="83" t="s">
        <v>3001</v>
      </c>
      <c r="D1309" s="83" t="n">
        <v>1000001359</v>
      </c>
      <c r="E1309" s="83" t="s">
        <v>3002</v>
      </c>
      <c r="F1309" s="84" t="n">
        <v>44739</v>
      </c>
      <c r="G1309" s="67" t="str">
        <f aca="false">IF(I1309&gt;0,"Targeted Dealer","-")</f>
        <v>Targeted Dealer</v>
      </c>
      <c r="H1309" s="67"/>
      <c r="I1309" s="68" t="n">
        <v>50</v>
      </c>
      <c r="J1309" s="68" t="n">
        <f aca="false">I1309/$J$1*($J$1-$E$1)</f>
        <v>46.6666666666667</v>
      </c>
      <c r="K1309" s="69" t="n">
        <v>79.75</v>
      </c>
      <c r="L1309" s="69" t="n">
        <f aca="false">I1309-K1309</f>
        <v>-29.75</v>
      </c>
      <c r="M1309" s="69" t="n">
        <f aca="false">IFERROR((K1309/J1309%),"-")</f>
        <v>170.892857142857</v>
      </c>
      <c r="N1309" s="97" t="n">
        <v>69.5</v>
      </c>
      <c r="O1309" s="98" t="str">
        <f aca="false">IF(F1309&lt;=$P$2,"Mar","")</f>
        <v>Mar</v>
      </c>
      <c r="P1309" s="97" t="n">
        <f aca="false">N1309</f>
        <v>69.5</v>
      </c>
      <c r="Q1309" s="99" t="n">
        <f aca="false">K1309-P1309</f>
        <v>10.25</v>
      </c>
      <c r="R1309" s="98" t="n">
        <f aca="false">IFERROR(IF(O1309="Mar",(K1309/P1309-1))," ")</f>
        <v>0.147482014388489</v>
      </c>
      <c r="S1309" s="100" t="str">
        <f aca="false">IF(N1309&gt;0,IF(O1309="","-",IF(R1309&lt;0%,"DEGROWTH","GROWTH")))</f>
        <v>GROWTH</v>
      </c>
      <c r="T1309" s="69" t="n">
        <v>75.25</v>
      </c>
      <c r="U1309" s="101" t="str">
        <f aca="false">IF(F1309&lt;=$V$2,"Apr","")</f>
        <v>Apr</v>
      </c>
      <c r="V1309" s="97" t="n">
        <v>75.25</v>
      </c>
      <c r="W1309" s="102" t="n">
        <f aca="false">K1309-V1309</f>
        <v>4.5</v>
      </c>
      <c r="X1309" s="103" t="n">
        <f aca="false">IFERROR(IF(U1309="Apr",(K1309/V1309-1)),0)</f>
        <v>0.0598006644518272</v>
      </c>
      <c r="Y1309" s="104" t="str">
        <f aca="false">IF(T1309&gt;0,IF(U1309="","-",IF(X1309&lt;0%,"DEGROWTH","GROWTH")))</f>
        <v>GROWTH</v>
      </c>
      <c r="Z1309" s="75" t="n">
        <v>0</v>
      </c>
      <c r="AA1309" s="70"/>
      <c r="AB1309" s="70" t="s">
        <v>133</v>
      </c>
      <c r="AC1309" s="70" t="s">
        <v>131</v>
      </c>
      <c r="AD1309" s="3" t="n">
        <f aca="false">IF(K1309=0,1,0)</f>
        <v>0</v>
      </c>
      <c r="AE1309" s="82"/>
    </row>
    <row r="1310" customFormat="false" ht="14.25" hidden="false" customHeight="true" outlineLevel="0" collapsed="false">
      <c r="A1310" s="70" t="s">
        <v>134</v>
      </c>
      <c r="B1310" s="83" t="s">
        <v>78</v>
      </c>
      <c r="C1310" s="83" t="s">
        <v>3003</v>
      </c>
      <c r="D1310" s="83" t="n">
        <v>1000004212</v>
      </c>
      <c r="E1310" s="83" t="s">
        <v>3004</v>
      </c>
      <c r="F1310" s="84" t="n">
        <v>45667</v>
      </c>
      <c r="G1310" s="67" t="str">
        <f aca="false">IF(I1310&gt;0,"Targeted Dealer","-")</f>
        <v>Targeted Dealer</v>
      </c>
      <c r="H1310" s="67"/>
      <c r="I1310" s="68" t="n">
        <v>100</v>
      </c>
      <c r="J1310" s="68" t="n">
        <f aca="false">I1310/$J$1*($J$1-$E$1)</f>
        <v>93.3333333333333</v>
      </c>
      <c r="K1310" s="69" t="n">
        <v>135</v>
      </c>
      <c r="L1310" s="69" t="n">
        <f aca="false">I1310-K1310</f>
        <v>-35</v>
      </c>
      <c r="M1310" s="69" t="n">
        <f aca="false">IFERROR((K1310/J1310%),"-")</f>
        <v>144.642857142857</v>
      </c>
      <c r="N1310" s="97" t="n">
        <v>200</v>
      </c>
      <c r="O1310" s="98" t="str">
        <f aca="false">IF(F1310&lt;=$P$2,"Mar","")</f>
        <v>Mar</v>
      </c>
      <c r="P1310" s="97" t="n">
        <f aca="false">N1310</f>
        <v>200</v>
      </c>
      <c r="Q1310" s="99" t="n">
        <f aca="false">K1310-P1310</f>
        <v>-65</v>
      </c>
      <c r="R1310" s="98" t="n">
        <f aca="false">IFERROR(IF(O1310="Mar",(K1310/P1310-1))," ")</f>
        <v>-0.325</v>
      </c>
      <c r="S1310" s="100" t="str">
        <f aca="false">IF(N1310&gt;0,IF(O1310="","-",IF(R1310&lt;0%,"DEGROWTH","GROWTH")))</f>
        <v>DEGROWTH</v>
      </c>
      <c r="T1310" s="69" t="n">
        <v>75</v>
      </c>
      <c r="U1310" s="101" t="str">
        <f aca="false">IF(F1310&lt;=$V$2,"Apr","")</f>
        <v>Apr</v>
      </c>
      <c r="V1310" s="97" t="n">
        <v>75</v>
      </c>
      <c r="W1310" s="102" t="n">
        <f aca="false">K1310-V1310</f>
        <v>60</v>
      </c>
      <c r="X1310" s="103" t="n">
        <f aca="false">IFERROR(IF(U1310="Apr",(K1310/V1310-1)),0)</f>
        <v>0.8</v>
      </c>
      <c r="Y1310" s="104" t="str">
        <f aca="false">IF(T1310&gt;0,IF(U1310="","-",IF(X1310&lt;0%,"DEGROWTH","GROWTH")))</f>
        <v>GROWTH</v>
      </c>
      <c r="Z1310" s="75" t="n">
        <v>0</v>
      </c>
      <c r="AA1310" s="70"/>
      <c r="AB1310" s="70" t="s">
        <v>133</v>
      </c>
      <c r="AC1310" s="70" t="s">
        <v>134</v>
      </c>
      <c r="AD1310" s="3" t="n">
        <f aca="false">IF(K1310=0,1,0)</f>
        <v>0</v>
      </c>
      <c r="AE1310" s="82"/>
    </row>
    <row r="1311" customFormat="false" ht="14.25" hidden="false" customHeight="true" outlineLevel="0" collapsed="false">
      <c r="A1311" s="70" t="s">
        <v>130</v>
      </c>
      <c r="B1311" s="83" t="s">
        <v>111</v>
      </c>
      <c r="C1311" s="83" t="s">
        <v>3005</v>
      </c>
      <c r="D1311" s="83" t="n">
        <v>1000004204</v>
      </c>
      <c r="E1311" s="83" t="s">
        <v>3006</v>
      </c>
      <c r="F1311" s="84" t="n">
        <v>45653</v>
      </c>
      <c r="G1311" s="67" t="str">
        <f aca="false">IF(I1311&gt;0,"Targeted Dealer","-")</f>
        <v>Targeted Dealer</v>
      </c>
      <c r="H1311" s="67"/>
      <c r="I1311" s="68" t="n">
        <v>100</v>
      </c>
      <c r="J1311" s="68" t="n">
        <f aca="false">I1311/$J$1*($J$1-$E$1)</f>
        <v>93.3333333333333</v>
      </c>
      <c r="K1311" s="69" t="n">
        <v>23.6</v>
      </c>
      <c r="L1311" s="69" t="n">
        <f aca="false">I1311-K1311</f>
        <v>76.4</v>
      </c>
      <c r="M1311" s="69" t="n">
        <f aca="false">IFERROR((K1311/J1311%),"-")</f>
        <v>25.2857142857143</v>
      </c>
      <c r="N1311" s="97" t="n">
        <v>21.5</v>
      </c>
      <c r="O1311" s="98" t="str">
        <f aca="false">IF(F1311&lt;=$P$2,"Mar","")</f>
        <v>Mar</v>
      </c>
      <c r="P1311" s="97" t="n">
        <f aca="false">N1311</f>
        <v>21.5</v>
      </c>
      <c r="Q1311" s="99" t="n">
        <f aca="false">K1311-P1311</f>
        <v>2.1</v>
      </c>
      <c r="R1311" s="98" t="n">
        <f aca="false">IFERROR(IF(O1311="Mar",(K1311/P1311-1))," ")</f>
        <v>0.0976744186046512</v>
      </c>
      <c r="S1311" s="100" t="str">
        <f aca="false">IF(N1311&gt;0,IF(O1311="","-",IF(R1311&lt;0%,"DEGROWTH","GROWTH")))</f>
        <v>GROWTH</v>
      </c>
      <c r="T1311" s="69" t="n">
        <v>43</v>
      </c>
      <c r="U1311" s="101" t="str">
        <f aca="false">IF(F1311&lt;=$V$2,"Apr","")</f>
        <v>Apr</v>
      </c>
      <c r="V1311" s="97" t="n">
        <v>43</v>
      </c>
      <c r="W1311" s="102" t="n">
        <f aca="false">K1311-V1311</f>
        <v>-19.4</v>
      </c>
      <c r="X1311" s="103" t="n">
        <f aca="false">IFERROR(IF(U1311="Apr",(K1311/V1311-1)),0)</f>
        <v>-0.451162790697674</v>
      </c>
      <c r="Y1311" s="104" t="str">
        <f aca="false">IF(T1311&gt;0,IF(U1311="","-",IF(X1311&lt;0%,"DEGROWTH","GROWTH")))</f>
        <v>DEGROWTH</v>
      </c>
      <c r="Z1311" s="75" t="n">
        <v>0</v>
      </c>
      <c r="AA1311" s="70"/>
      <c r="AB1311" s="70" t="s">
        <v>133</v>
      </c>
      <c r="AC1311" s="70" t="s">
        <v>130</v>
      </c>
      <c r="AD1311" s="3" t="n">
        <f aca="false">IF(K1311=0,1,0)</f>
        <v>0</v>
      </c>
      <c r="AE1311" s="82"/>
    </row>
    <row r="1312" customFormat="false" ht="14.25" hidden="false" customHeight="true" outlineLevel="0" collapsed="false">
      <c r="A1312" s="85" t="s">
        <v>133</v>
      </c>
      <c r="B1312" s="71" t="s">
        <v>24</v>
      </c>
      <c r="C1312" s="83" t="s">
        <v>3007</v>
      </c>
      <c r="D1312" s="83" t="n">
        <v>1000004215</v>
      </c>
      <c r="E1312" s="83" t="s">
        <v>3008</v>
      </c>
      <c r="F1312" s="84" t="n">
        <v>45673</v>
      </c>
      <c r="G1312" s="67" t="str">
        <f aca="false">IF(I1312&gt;0,"Targeted Dealer","-")</f>
        <v>Targeted Dealer</v>
      </c>
      <c r="H1312" s="67"/>
      <c r="I1312" s="68" t="n">
        <v>200</v>
      </c>
      <c r="J1312" s="68" t="n">
        <f aca="false">I1312/$J$1*($J$1-$E$1)</f>
        <v>186.666666666667</v>
      </c>
      <c r="K1312" s="69" t="n">
        <v>240</v>
      </c>
      <c r="L1312" s="69" t="n">
        <f aca="false">I1312-K1312</f>
        <v>-40</v>
      </c>
      <c r="M1312" s="69" t="n">
        <f aca="false">IFERROR((K1312/J1312%),"-")</f>
        <v>128.571428571429</v>
      </c>
      <c r="N1312" s="97" t="n">
        <v>180</v>
      </c>
      <c r="O1312" s="98" t="str">
        <f aca="false">IF(F1312&lt;=$P$2,"Mar","")</f>
        <v>Mar</v>
      </c>
      <c r="P1312" s="97" t="n">
        <f aca="false">N1312</f>
        <v>180</v>
      </c>
      <c r="Q1312" s="99" t="n">
        <f aca="false">K1312-P1312</f>
        <v>60</v>
      </c>
      <c r="R1312" s="98" t="n">
        <f aca="false">IFERROR(IF(O1312="Mar",(K1312/P1312-1))," ")</f>
        <v>0.333333333333333</v>
      </c>
      <c r="S1312" s="100" t="str">
        <f aca="false">IF(N1312&gt;0,IF(O1312="","-",IF(R1312&lt;0%,"DEGROWTH","GROWTH")))</f>
        <v>GROWTH</v>
      </c>
      <c r="T1312" s="69" t="n">
        <v>160</v>
      </c>
      <c r="U1312" s="101" t="str">
        <f aca="false">IF(F1312&lt;=$V$2,"Apr","")</f>
        <v>Apr</v>
      </c>
      <c r="V1312" s="97" t="n">
        <v>160</v>
      </c>
      <c r="W1312" s="102" t="n">
        <f aca="false">K1312-V1312</f>
        <v>80</v>
      </c>
      <c r="X1312" s="103" t="n">
        <f aca="false">IFERROR(IF(U1312="Apr",(K1312/V1312-1)),0)</f>
        <v>0.5</v>
      </c>
      <c r="Y1312" s="104" t="str">
        <f aca="false">IF(T1312&gt;0,IF(U1312="","-",IF(X1312&lt;0%,"DEGROWTH","GROWTH")))</f>
        <v>GROWTH</v>
      </c>
      <c r="Z1312" s="75" t="n">
        <v>0</v>
      </c>
      <c r="AA1312" s="70"/>
      <c r="AB1312" s="70" t="s">
        <v>133</v>
      </c>
      <c r="AC1312" s="85" t="s">
        <v>133</v>
      </c>
      <c r="AD1312" s="3" t="n">
        <f aca="false">IF(K1312=0,1,0)</f>
        <v>0</v>
      </c>
      <c r="AE1312" s="82"/>
    </row>
    <row r="1313" customFormat="false" ht="14.25" hidden="false" customHeight="true" outlineLevel="0" collapsed="false">
      <c r="A1313" s="85" t="s">
        <v>133</v>
      </c>
      <c r="B1313" s="83" t="s">
        <v>52</v>
      </c>
      <c r="C1313" s="83" t="s">
        <v>3009</v>
      </c>
      <c r="D1313" s="83" t="n">
        <v>1000000566</v>
      </c>
      <c r="E1313" s="83" t="s">
        <v>3010</v>
      </c>
      <c r="F1313" s="84" t="n">
        <v>41737</v>
      </c>
      <c r="G1313" s="67" t="str">
        <f aca="false">IF(I1313&gt;0,"Targeted Dealer","-")</f>
        <v>Targeted Dealer</v>
      </c>
      <c r="H1313" s="67"/>
      <c r="I1313" s="68" t="n">
        <v>55</v>
      </c>
      <c r="J1313" s="68" t="n">
        <f aca="false">I1313/$J$1*($J$1-$E$1)</f>
        <v>51.3333333333333</v>
      </c>
      <c r="K1313" s="69" t="n">
        <v>0</v>
      </c>
      <c r="L1313" s="69" t="n">
        <f aca="false">I1313-K1313</f>
        <v>55</v>
      </c>
      <c r="M1313" s="69" t="n">
        <f aca="false">IFERROR((K1313/J1313%),"-")</f>
        <v>0</v>
      </c>
      <c r="N1313" s="97" t="n">
        <v>209</v>
      </c>
      <c r="O1313" s="98" t="str">
        <f aca="false">IF(F1313&lt;=$P$2,"Mar","")</f>
        <v>Mar</v>
      </c>
      <c r="P1313" s="97" t="n">
        <f aca="false">N1313</f>
        <v>209</v>
      </c>
      <c r="Q1313" s="99" t="n">
        <f aca="false">K1313-P1313</f>
        <v>-209</v>
      </c>
      <c r="R1313" s="98" t="n">
        <f aca="false">IFERROR(IF(O1313="Mar",(K1313/P1313-1))," ")</f>
        <v>-1</v>
      </c>
      <c r="S1313" s="100" t="str">
        <f aca="false">IF(N1313&gt;0,IF(O1313="","-",IF(R1313&lt;0%,"DEGROWTH","GROWTH")))</f>
        <v>DEGROWTH</v>
      </c>
      <c r="T1313" s="69" t="n">
        <v>0</v>
      </c>
      <c r="U1313" s="101" t="str">
        <f aca="false">IF(F1313&lt;=$V$2,"Apr","")</f>
        <v>Apr</v>
      </c>
      <c r="V1313" s="97" t="n">
        <v>0</v>
      </c>
      <c r="W1313" s="102" t="n">
        <f aca="false">K1313-V1313</f>
        <v>0</v>
      </c>
      <c r="X1313" s="103" t="n">
        <f aca="false">IFERROR(IF(U1313="Apr",(K1313/V1313-1)),0)</f>
        <v>0</v>
      </c>
      <c r="Y1313" s="106" t="b">
        <f aca="false">IF(T1313&gt;0,IF(U1313="","-",IF(X1313&lt;0%,"DEGROWTH","GROWTH")))</f>
        <v>0</v>
      </c>
      <c r="Z1313" s="75" t="n">
        <v>0</v>
      </c>
      <c r="AA1313" s="70"/>
      <c r="AB1313" s="70" t="s">
        <v>133</v>
      </c>
      <c r="AC1313" s="85" t="s">
        <v>133</v>
      </c>
      <c r="AD1313" s="3" t="n">
        <f aca="false">IF(K1313=0,1,0)</f>
        <v>1</v>
      </c>
      <c r="AE1313" s="82"/>
    </row>
    <row r="1314" customFormat="false" ht="14.25" hidden="false" customHeight="true" outlineLevel="0" collapsed="false">
      <c r="A1314" s="85" t="s">
        <v>134</v>
      </c>
      <c r="B1314" s="83" t="s">
        <v>61</v>
      </c>
      <c r="C1314" s="83" t="s">
        <v>3011</v>
      </c>
      <c r="D1314" s="83" t="n">
        <v>1000004201</v>
      </c>
      <c r="E1314" s="83" t="s">
        <v>3012</v>
      </c>
      <c r="F1314" s="84" t="n">
        <v>45657</v>
      </c>
      <c r="G1314" s="67" t="str">
        <f aca="false">IF(I1314&gt;0,"Targeted Dealer","-")</f>
        <v>Targeted Dealer</v>
      </c>
      <c r="H1314" s="67"/>
      <c r="I1314" s="68" t="n">
        <v>30</v>
      </c>
      <c r="J1314" s="68" t="n">
        <f aca="false">I1314/$J$1*($J$1-$E$1)</f>
        <v>28</v>
      </c>
      <c r="K1314" s="69" t="n">
        <v>0</v>
      </c>
      <c r="L1314" s="69" t="n">
        <f aca="false">I1314-K1314</f>
        <v>30</v>
      </c>
      <c r="M1314" s="69" t="n">
        <f aca="false">IFERROR((K1314/J1314%),"-")</f>
        <v>0</v>
      </c>
      <c r="N1314" s="97" t="n">
        <v>12.5</v>
      </c>
      <c r="O1314" s="98" t="str">
        <f aca="false">IF(F1314&lt;=$P$2,"Mar","")</f>
        <v>Mar</v>
      </c>
      <c r="P1314" s="97" t="n">
        <f aca="false">N1314</f>
        <v>12.5</v>
      </c>
      <c r="Q1314" s="99" t="n">
        <f aca="false">K1314-P1314</f>
        <v>-12.5</v>
      </c>
      <c r="R1314" s="98" t="n">
        <f aca="false">IFERROR(IF(O1314="Mar",(K1314/P1314-1))," ")</f>
        <v>-1</v>
      </c>
      <c r="S1314" s="100" t="str">
        <f aca="false">IF(N1314&gt;0,IF(O1314="","-",IF(R1314&lt;0%,"DEGROWTH","GROWTH")))</f>
        <v>DEGROWTH</v>
      </c>
      <c r="T1314" s="69" t="n">
        <v>32.5</v>
      </c>
      <c r="U1314" s="101" t="str">
        <f aca="false">IF(F1314&lt;=$V$2,"Apr","")</f>
        <v>Apr</v>
      </c>
      <c r="V1314" s="97" t="n">
        <v>32.5</v>
      </c>
      <c r="W1314" s="102" t="n">
        <f aca="false">K1314-V1314</f>
        <v>-32.5</v>
      </c>
      <c r="X1314" s="103" t="n">
        <f aca="false">IFERROR(IF(U1314="Apr",(K1314/V1314-1)),0)</f>
        <v>-1</v>
      </c>
      <c r="Y1314" s="104" t="str">
        <f aca="false">IF(T1314&gt;0,IF(U1314="","-",IF(X1314&lt;0%,"DEGROWTH","GROWTH")))</f>
        <v>DEGROWTH</v>
      </c>
      <c r="Z1314" s="75" t="n">
        <v>0</v>
      </c>
      <c r="AA1314" s="70"/>
      <c r="AB1314" s="70" t="s">
        <v>133</v>
      </c>
      <c r="AC1314" s="85" t="s">
        <v>134</v>
      </c>
      <c r="AD1314" s="3" t="n">
        <f aca="false">IF(K1314=0,1,0)</f>
        <v>1</v>
      </c>
      <c r="AE1314" s="82"/>
    </row>
    <row r="1315" customFormat="false" ht="14.25" hidden="false" customHeight="true" outlineLevel="0" collapsed="false">
      <c r="A1315" s="70" t="s">
        <v>131</v>
      </c>
      <c r="B1315" s="83" t="s">
        <v>98</v>
      </c>
      <c r="C1315" s="83" t="s">
        <v>3013</v>
      </c>
      <c r="D1315" s="83" t="n">
        <v>1000004214</v>
      </c>
      <c r="E1315" s="83" t="s">
        <v>3014</v>
      </c>
      <c r="F1315" s="84" t="n">
        <v>45671</v>
      </c>
      <c r="G1315" s="67" t="str">
        <f aca="false">IF(I1315&gt;0,"Targeted Dealer","-")</f>
        <v>Targeted Dealer</v>
      </c>
      <c r="H1315" s="67"/>
      <c r="I1315" s="68" t="n">
        <v>95</v>
      </c>
      <c r="J1315" s="68" t="n">
        <f aca="false">I1315/$J$1*($J$1-$E$1)</f>
        <v>88.6666666666667</v>
      </c>
      <c r="K1315" s="69" t="n">
        <v>12</v>
      </c>
      <c r="L1315" s="69" t="n">
        <f aca="false">I1315-K1315</f>
        <v>83</v>
      </c>
      <c r="M1315" s="69" t="n">
        <f aca="false">IFERROR((K1315/J1315%),"-")</f>
        <v>13.5338345864662</v>
      </c>
      <c r="N1315" s="97" t="n">
        <v>37</v>
      </c>
      <c r="O1315" s="98" t="str">
        <f aca="false">IF(F1315&lt;=$P$2,"Mar","")</f>
        <v>Mar</v>
      </c>
      <c r="P1315" s="97" t="n">
        <f aca="false">N1315</f>
        <v>37</v>
      </c>
      <c r="Q1315" s="99" t="n">
        <f aca="false">K1315-P1315</f>
        <v>-25</v>
      </c>
      <c r="R1315" s="98" t="n">
        <f aca="false">IFERROR(IF(O1315="Mar",(K1315/P1315-1))," ")</f>
        <v>-0.675675675675676</v>
      </c>
      <c r="S1315" s="100" t="str">
        <f aca="false">IF(N1315&gt;0,IF(O1315="","-",IF(R1315&lt;0%,"DEGROWTH","GROWTH")))</f>
        <v>DEGROWTH</v>
      </c>
      <c r="T1315" s="69" t="n">
        <v>80</v>
      </c>
      <c r="U1315" s="101" t="str">
        <f aca="false">IF(F1315&lt;=$V$2,"Apr","")</f>
        <v>Apr</v>
      </c>
      <c r="V1315" s="97" t="n">
        <v>80</v>
      </c>
      <c r="W1315" s="102" t="n">
        <f aca="false">K1315-V1315</f>
        <v>-68</v>
      </c>
      <c r="X1315" s="103" t="n">
        <f aca="false">IFERROR(IF(U1315="Apr",(K1315/V1315-1)),0)</f>
        <v>-0.85</v>
      </c>
      <c r="Y1315" s="104" t="str">
        <f aca="false">IF(T1315&gt;0,IF(U1315="","-",IF(X1315&lt;0%,"DEGROWTH","GROWTH")))</f>
        <v>DEGROWTH</v>
      </c>
      <c r="Z1315" s="75" t="n">
        <v>0</v>
      </c>
      <c r="AA1315" s="70"/>
      <c r="AB1315" s="70" t="s">
        <v>133</v>
      </c>
      <c r="AC1315" s="70" t="s">
        <v>131</v>
      </c>
      <c r="AD1315" s="3" t="n">
        <f aca="false">IF(K1315=0,1,0)</f>
        <v>0</v>
      </c>
      <c r="AE1315" s="82"/>
    </row>
    <row r="1316" customFormat="false" ht="14.25" hidden="false" customHeight="true" outlineLevel="0" collapsed="false">
      <c r="A1316" s="85" t="s">
        <v>133</v>
      </c>
      <c r="B1316" s="83" t="s">
        <v>52</v>
      </c>
      <c r="C1316" s="83" t="s">
        <v>3015</v>
      </c>
      <c r="D1316" s="83" t="n">
        <v>1000004216</v>
      </c>
      <c r="E1316" s="83" t="s">
        <v>3016</v>
      </c>
      <c r="F1316" s="84" t="n">
        <v>45675</v>
      </c>
      <c r="G1316" s="67" t="str">
        <f aca="false">IF(I1316&gt;0,"Targeted Dealer","-")</f>
        <v>Targeted Dealer</v>
      </c>
      <c r="H1316" s="67"/>
      <c r="I1316" s="68" t="n">
        <v>105</v>
      </c>
      <c r="J1316" s="68" t="n">
        <f aca="false">I1316/$J$1*($J$1-$E$1)</f>
        <v>98</v>
      </c>
      <c r="K1316" s="69" t="n">
        <v>140</v>
      </c>
      <c r="L1316" s="69" t="n">
        <f aca="false">I1316-K1316</f>
        <v>-35</v>
      </c>
      <c r="M1316" s="69" t="n">
        <f aca="false">IFERROR((K1316/J1316%),"-")</f>
        <v>142.857142857143</v>
      </c>
      <c r="N1316" s="97" t="n">
        <v>250</v>
      </c>
      <c r="O1316" s="98" t="str">
        <f aca="false">IF(F1316&lt;=$P$2,"Mar","")</f>
        <v>Mar</v>
      </c>
      <c r="P1316" s="97" t="n">
        <f aca="false">N1316</f>
        <v>250</v>
      </c>
      <c r="Q1316" s="99" t="n">
        <f aca="false">K1316-P1316</f>
        <v>-110</v>
      </c>
      <c r="R1316" s="98" t="n">
        <f aca="false">IFERROR(IF(O1316="Mar",(K1316/P1316-1))," ")</f>
        <v>-0.44</v>
      </c>
      <c r="S1316" s="100" t="str">
        <f aca="false">IF(N1316&gt;0,IF(O1316="","-",IF(R1316&lt;0%,"DEGROWTH","GROWTH")))</f>
        <v>DEGROWTH</v>
      </c>
      <c r="T1316" s="69" t="n">
        <v>73.5</v>
      </c>
      <c r="U1316" s="101" t="str">
        <f aca="false">IF(F1316&lt;=$V$2,"Apr","")</f>
        <v>Apr</v>
      </c>
      <c r="V1316" s="97" t="n">
        <v>73.5</v>
      </c>
      <c r="W1316" s="102" t="n">
        <f aca="false">K1316-V1316</f>
        <v>66.5</v>
      </c>
      <c r="X1316" s="103" t="n">
        <f aca="false">IFERROR(IF(U1316="Apr",(K1316/V1316-1)),0)</f>
        <v>0.904761904761905</v>
      </c>
      <c r="Y1316" s="104" t="str">
        <f aca="false">IF(T1316&gt;0,IF(U1316="","-",IF(X1316&lt;0%,"DEGROWTH","GROWTH")))</f>
        <v>GROWTH</v>
      </c>
      <c r="Z1316" s="75" t="n">
        <v>0</v>
      </c>
      <c r="AA1316" s="70"/>
      <c r="AB1316" s="70" t="s">
        <v>133</v>
      </c>
      <c r="AC1316" s="85" t="s">
        <v>133</v>
      </c>
      <c r="AD1316" s="3" t="n">
        <f aca="false">IF(K1316=0,1,0)</f>
        <v>0</v>
      </c>
      <c r="AE1316" s="82"/>
    </row>
    <row r="1317" customFormat="false" ht="14.25" hidden="false" customHeight="true" outlineLevel="0" collapsed="false">
      <c r="A1317" s="85" t="s">
        <v>133</v>
      </c>
      <c r="B1317" s="71" t="s">
        <v>32</v>
      </c>
      <c r="C1317" s="83" t="s">
        <v>3017</v>
      </c>
      <c r="D1317" s="83" t="n">
        <v>1000004222</v>
      </c>
      <c r="E1317" s="83" t="s">
        <v>3018</v>
      </c>
      <c r="F1317" s="84" t="n">
        <v>45677</v>
      </c>
      <c r="G1317" s="67" t="str">
        <f aca="false">IF(I1317&gt;0,"Targeted Dealer","-")</f>
        <v>Targeted Dealer</v>
      </c>
      <c r="H1317" s="67"/>
      <c r="I1317" s="68" t="n">
        <v>100</v>
      </c>
      <c r="J1317" s="68" t="n">
        <f aca="false">I1317/$J$1*($J$1-$E$1)</f>
        <v>93.3333333333333</v>
      </c>
      <c r="K1317" s="69" t="n">
        <v>89.6</v>
      </c>
      <c r="L1317" s="69" t="n">
        <f aca="false">I1317-K1317</f>
        <v>10.4</v>
      </c>
      <c r="M1317" s="69" t="n">
        <f aca="false">IFERROR((K1317/J1317%),"-")</f>
        <v>96</v>
      </c>
      <c r="N1317" s="97" t="n">
        <v>140</v>
      </c>
      <c r="O1317" s="98" t="str">
        <f aca="false">IF(F1317&lt;=$P$2,"Mar","")</f>
        <v>Mar</v>
      </c>
      <c r="P1317" s="97" t="n">
        <f aca="false">N1317</f>
        <v>140</v>
      </c>
      <c r="Q1317" s="99" t="n">
        <f aca="false">K1317-P1317</f>
        <v>-50.4</v>
      </c>
      <c r="R1317" s="98" t="n">
        <f aca="false">IFERROR(IF(O1317="Mar",(K1317/P1317-1))," ")</f>
        <v>-0.36</v>
      </c>
      <c r="S1317" s="100" t="str">
        <f aca="false">IF(N1317&gt;0,IF(O1317="","-",IF(R1317&lt;0%,"DEGROWTH","GROWTH")))</f>
        <v>DEGROWTH</v>
      </c>
      <c r="T1317" s="69" t="n">
        <v>85</v>
      </c>
      <c r="U1317" s="101" t="str">
        <f aca="false">IF(F1317&lt;=$V$2,"Apr","")</f>
        <v>Apr</v>
      </c>
      <c r="V1317" s="97" t="n">
        <v>85</v>
      </c>
      <c r="W1317" s="102" t="n">
        <f aca="false">K1317-V1317</f>
        <v>4.59999999999999</v>
      </c>
      <c r="X1317" s="103" t="n">
        <f aca="false">IFERROR(IF(U1317="Apr",(K1317/V1317-1)),0)</f>
        <v>0.0541176470588234</v>
      </c>
      <c r="Y1317" s="104" t="str">
        <f aca="false">IF(T1317&gt;0,IF(U1317="","-",IF(X1317&lt;0%,"DEGROWTH","GROWTH")))</f>
        <v>GROWTH</v>
      </c>
      <c r="Z1317" s="75" t="n">
        <v>0</v>
      </c>
      <c r="AA1317" s="70"/>
      <c r="AB1317" s="70" t="s">
        <v>133</v>
      </c>
      <c r="AC1317" s="85" t="s">
        <v>133</v>
      </c>
      <c r="AD1317" s="3" t="n">
        <f aca="false">IF(K1317=0,1,0)</f>
        <v>0</v>
      </c>
      <c r="AE1317" s="82"/>
    </row>
    <row r="1318" customFormat="false" ht="14.25" hidden="false" customHeight="true" outlineLevel="0" collapsed="false">
      <c r="A1318" s="85" t="s">
        <v>134</v>
      </c>
      <c r="B1318" s="71" t="s">
        <v>65</v>
      </c>
      <c r="C1318" s="83" t="s">
        <v>3019</v>
      </c>
      <c r="D1318" s="83" t="n">
        <v>1000004223</v>
      </c>
      <c r="E1318" s="83" t="s">
        <v>3020</v>
      </c>
      <c r="F1318" s="84" t="n">
        <v>45678</v>
      </c>
      <c r="G1318" s="67" t="str">
        <f aca="false">IF(I1318&gt;0,"Targeted Dealer","-")</f>
        <v>Targeted Dealer</v>
      </c>
      <c r="H1318" s="67"/>
      <c r="I1318" s="68" t="n">
        <v>150</v>
      </c>
      <c r="J1318" s="68" t="n">
        <f aca="false">I1318/$J$1*($J$1-$E$1)</f>
        <v>140</v>
      </c>
      <c r="K1318" s="69" t="n">
        <v>166</v>
      </c>
      <c r="L1318" s="69" t="n">
        <f aca="false">I1318-K1318</f>
        <v>-16</v>
      </c>
      <c r="M1318" s="69" t="n">
        <f aca="false">IFERROR((K1318/J1318%),"-")</f>
        <v>118.571428571429</v>
      </c>
      <c r="N1318" s="97" t="n">
        <v>151</v>
      </c>
      <c r="O1318" s="98" t="str">
        <f aca="false">IF(F1318&lt;=$P$2,"Mar","")</f>
        <v>Mar</v>
      </c>
      <c r="P1318" s="97" t="n">
        <f aca="false">N1318</f>
        <v>151</v>
      </c>
      <c r="Q1318" s="99" t="n">
        <f aca="false">K1318-P1318</f>
        <v>15</v>
      </c>
      <c r="R1318" s="98" t="n">
        <f aca="false">IFERROR(IF(O1318="Mar",(K1318/P1318-1))," ")</f>
        <v>0.0993377483443709</v>
      </c>
      <c r="S1318" s="100" t="str">
        <f aca="false">IF(N1318&gt;0,IF(O1318="","-",IF(R1318&lt;0%,"DEGROWTH","GROWTH")))</f>
        <v>GROWTH</v>
      </c>
      <c r="T1318" s="69" t="n">
        <v>195</v>
      </c>
      <c r="U1318" s="101" t="str">
        <f aca="false">IF(F1318&lt;=$V$2,"Apr","")</f>
        <v>Apr</v>
      </c>
      <c r="V1318" s="97" t="n">
        <v>195</v>
      </c>
      <c r="W1318" s="102" t="n">
        <f aca="false">K1318-V1318</f>
        <v>-29</v>
      </c>
      <c r="X1318" s="103" t="n">
        <f aca="false">IFERROR(IF(U1318="Apr",(K1318/V1318-1)),0)</f>
        <v>-0.148717948717949</v>
      </c>
      <c r="Y1318" s="104" t="str">
        <f aca="false">IF(T1318&gt;0,IF(U1318="","-",IF(X1318&lt;0%,"DEGROWTH","GROWTH")))</f>
        <v>DEGROWTH</v>
      </c>
      <c r="Z1318" s="75" t="n">
        <v>0</v>
      </c>
      <c r="AA1318" s="70"/>
      <c r="AB1318" s="70" t="s">
        <v>133</v>
      </c>
      <c r="AC1318" s="85" t="s">
        <v>134</v>
      </c>
      <c r="AD1318" s="3" t="n">
        <f aca="false">IF(K1318=0,1,0)</f>
        <v>0</v>
      </c>
      <c r="AE1318" s="82"/>
    </row>
    <row r="1319" customFormat="false" ht="14.25" hidden="false" customHeight="true" outlineLevel="0" collapsed="false">
      <c r="A1319" s="85" t="s">
        <v>133</v>
      </c>
      <c r="B1319" s="83" t="s">
        <v>52</v>
      </c>
      <c r="C1319" s="83" t="s">
        <v>3021</v>
      </c>
      <c r="D1319" s="83" t="n">
        <v>1000000580</v>
      </c>
      <c r="E1319" s="83" t="s">
        <v>3022</v>
      </c>
      <c r="F1319" s="84" t="n">
        <v>44738</v>
      </c>
      <c r="G1319" s="67" t="str">
        <f aca="false">IF(I1319&gt;0,"Targeted Dealer","-")</f>
        <v>Targeted Dealer</v>
      </c>
      <c r="H1319" s="67"/>
      <c r="I1319" s="68" t="n">
        <v>55</v>
      </c>
      <c r="J1319" s="68" t="n">
        <f aca="false">I1319/$J$1*($J$1-$E$1)</f>
        <v>51.3333333333333</v>
      </c>
      <c r="K1319" s="69" t="n">
        <v>233</v>
      </c>
      <c r="L1319" s="69" t="n">
        <f aca="false">I1319-K1319</f>
        <v>-178</v>
      </c>
      <c r="M1319" s="69" t="n">
        <f aca="false">IFERROR((K1319/J1319%),"-")</f>
        <v>453.896103896104</v>
      </c>
      <c r="N1319" s="97" t="n">
        <v>159</v>
      </c>
      <c r="O1319" s="98" t="str">
        <f aca="false">IF(F1319&lt;=$P$2,"Mar","")</f>
        <v>Mar</v>
      </c>
      <c r="P1319" s="97" t="n">
        <f aca="false">N1319</f>
        <v>159</v>
      </c>
      <c r="Q1319" s="99" t="n">
        <f aca="false">K1319-P1319</f>
        <v>74</v>
      </c>
      <c r="R1319" s="98" t="n">
        <f aca="false">IFERROR(IF(O1319="Mar",(K1319/P1319-1))," ")</f>
        <v>0.465408805031446</v>
      </c>
      <c r="S1319" s="100" t="str">
        <f aca="false">IF(N1319&gt;0,IF(O1319="","-",IF(R1319&lt;0%,"DEGROWTH","GROWTH")))</f>
        <v>GROWTH</v>
      </c>
      <c r="T1319" s="69" t="n">
        <v>0</v>
      </c>
      <c r="U1319" s="101" t="str">
        <f aca="false">IF(F1319&lt;=$V$2,"Apr","")</f>
        <v>Apr</v>
      </c>
      <c r="V1319" s="97" t="n">
        <v>0</v>
      </c>
      <c r="W1319" s="102" t="n">
        <f aca="false">K1319-V1319</f>
        <v>233</v>
      </c>
      <c r="X1319" s="103" t="n">
        <f aca="false">IFERROR(IF(U1319="Apr",(K1319/V1319-1)),0)</f>
        <v>0</v>
      </c>
      <c r="Y1319" s="106" t="b">
        <f aca="false">IF(T1319&gt;0,IF(U1319="","-",IF(X1319&lt;0%,"DEGROWTH","GROWTH")))</f>
        <v>0</v>
      </c>
      <c r="Z1319" s="75" t="n">
        <v>0</v>
      </c>
      <c r="AA1319" s="70"/>
      <c r="AB1319" s="70" t="s">
        <v>133</v>
      </c>
      <c r="AC1319" s="85" t="s">
        <v>133</v>
      </c>
      <c r="AD1319" s="3" t="n">
        <f aca="false">IF(K1319=0,1,0)</f>
        <v>0</v>
      </c>
      <c r="AE1319" s="82"/>
    </row>
    <row r="1320" customFormat="false" ht="14.25" hidden="false" customHeight="true" outlineLevel="0" collapsed="false">
      <c r="A1320" s="85" t="s">
        <v>133</v>
      </c>
      <c r="B1320" s="71" t="s">
        <v>27</v>
      </c>
      <c r="C1320" s="83" t="s">
        <v>3023</v>
      </c>
      <c r="D1320" s="83" t="n">
        <v>1000004227</v>
      </c>
      <c r="E1320" s="83" t="s">
        <v>3024</v>
      </c>
      <c r="F1320" s="84" t="s">
        <v>3025</v>
      </c>
      <c r="G1320" s="67" t="str">
        <f aca="false">IF(I1320&gt;0,"Targeted Dealer","-")</f>
        <v>Targeted Dealer</v>
      </c>
      <c r="H1320" s="67"/>
      <c r="I1320" s="68" t="n">
        <v>70</v>
      </c>
      <c r="J1320" s="68" t="n">
        <f aca="false">I1320/$J$1*($J$1-$E$1)</f>
        <v>65.3333333333333</v>
      </c>
      <c r="K1320" s="69" t="n">
        <v>29.7</v>
      </c>
      <c r="L1320" s="69" t="n">
        <f aca="false">I1320-K1320</f>
        <v>40.3</v>
      </c>
      <c r="M1320" s="69" t="n">
        <f aca="false">IFERROR((K1320/J1320%),"-")</f>
        <v>45.4591836734694</v>
      </c>
      <c r="N1320" s="97" t="n">
        <v>117.5</v>
      </c>
      <c r="O1320" s="98" t="str">
        <f aca="false">IF(F1320&lt;=$P$2,"Mar","")</f>
        <v>Mar</v>
      </c>
      <c r="P1320" s="97" t="n">
        <f aca="false">N1320</f>
        <v>117.5</v>
      </c>
      <c r="Q1320" s="99" t="n">
        <f aca="false">K1320-P1320</f>
        <v>-87.8</v>
      </c>
      <c r="R1320" s="98" t="n">
        <f aca="false">IFERROR(IF(O1320="Mar",(K1320/P1320-1))," ")</f>
        <v>-0.747234042553192</v>
      </c>
      <c r="S1320" s="100" t="str">
        <f aca="false">IF(N1320&gt;0,IF(O1320="","-",IF(R1320&lt;0%,"DEGROWTH","GROWTH")))</f>
        <v>DEGROWTH</v>
      </c>
      <c r="T1320" s="69" t="n">
        <v>61.5</v>
      </c>
      <c r="U1320" s="101" t="str">
        <f aca="false">IF(F1320&lt;=$V$2,"Apr","")</f>
        <v>Apr</v>
      </c>
      <c r="V1320" s="97" t="n">
        <v>61.5</v>
      </c>
      <c r="W1320" s="102" t="n">
        <f aca="false">K1320-V1320</f>
        <v>-31.8</v>
      </c>
      <c r="X1320" s="103" t="n">
        <f aca="false">IFERROR(IF(U1320="Apr",(K1320/V1320-1)),0)</f>
        <v>-0.517073170731707</v>
      </c>
      <c r="Y1320" s="104" t="str">
        <f aca="false">IF(T1320&gt;0,IF(U1320="","-",IF(X1320&lt;0%,"DEGROWTH","GROWTH")))</f>
        <v>DEGROWTH</v>
      </c>
      <c r="Z1320" s="75" t="n">
        <v>0</v>
      </c>
      <c r="AA1320" s="70"/>
      <c r="AB1320" s="70" t="s">
        <v>133</v>
      </c>
      <c r="AC1320" s="85" t="s">
        <v>133</v>
      </c>
      <c r="AD1320" s="3" t="n">
        <f aca="false">IF(K1320=0,1,0)</f>
        <v>0</v>
      </c>
      <c r="AE1320" s="82"/>
    </row>
    <row r="1321" customFormat="false" ht="14.25" hidden="false" customHeight="true" outlineLevel="0" collapsed="false">
      <c r="A1321" s="85" t="s">
        <v>130</v>
      </c>
      <c r="B1321" s="83" t="s">
        <v>111</v>
      </c>
      <c r="C1321" s="83" t="s">
        <v>3026</v>
      </c>
      <c r="D1321" s="83" t="n">
        <v>1000004242</v>
      </c>
      <c r="E1321" s="83" t="s">
        <v>3027</v>
      </c>
      <c r="F1321" s="84" t="n">
        <v>45686</v>
      </c>
      <c r="G1321" s="67" t="str">
        <f aca="false">IF(I1321&gt;0,"Targeted Dealer","-")</f>
        <v>Targeted Dealer</v>
      </c>
      <c r="H1321" s="67"/>
      <c r="I1321" s="68" t="n">
        <v>30</v>
      </c>
      <c r="J1321" s="68" t="n">
        <f aca="false">I1321/$J$1*($J$1-$E$1)</f>
        <v>28</v>
      </c>
      <c r="K1321" s="69" t="n">
        <v>25</v>
      </c>
      <c r="L1321" s="69" t="n">
        <f aca="false">I1321-K1321</f>
        <v>5</v>
      </c>
      <c r="M1321" s="69" t="n">
        <f aca="false">IFERROR((K1321/J1321%),"-")</f>
        <v>89.2857142857143</v>
      </c>
      <c r="N1321" s="97" t="n">
        <v>0</v>
      </c>
      <c r="O1321" s="98" t="str">
        <f aca="false">IF(F1321&lt;=$P$2,"Mar","")</f>
        <v>Mar</v>
      </c>
      <c r="P1321" s="97" t="n">
        <f aca="false">N1321</f>
        <v>0</v>
      </c>
      <c r="Q1321" s="99" t="n">
        <f aca="false">K1321-P1321</f>
        <v>25</v>
      </c>
      <c r="R1321" s="98" t="str">
        <f aca="false">IFERROR(IF(O1321="Mar",(K1321/P1321-1))," ")</f>
        <v> </v>
      </c>
      <c r="S1321" s="105" t="b">
        <f aca="false">IF(N1321&gt;0,IF(O1321="","-",IF(R1321&lt;0%,"DEGROWTH","GROWTH")))</f>
        <v>0</v>
      </c>
      <c r="T1321" s="69" t="n">
        <v>37</v>
      </c>
      <c r="U1321" s="101" t="str">
        <f aca="false">IF(F1321&lt;=$V$2,"Apr","")</f>
        <v>Apr</v>
      </c>
      <c r="V1321" s="97" t="n">
        <v>37</v>
      </c>
      <c r="W1321" s="102" t="n">
        <f aca="false">K1321-V1321</f>
        <v>-12</v>
      </c>
      <c r="X1321" s="103" t="n">
        <f aca="false">IFERROR(IF(U1321="Apr",(K1321/V1321-1)),0)</f>
        <v>-0.324324324324324</v>
      </c>
      <c r="Y1321" s="104" t="str">
        <f aca="false">IF(T1321&gt;0,IF(U1321="","-",IF(X1321&lt;0%,"DEGROWTH","GROWTH")))</f>
        <v>DEGROWTH</v>
      </c>
      <c r="Z1321" s="75" t="n">
        <v>0</v>
      </c>
      <c r="AA1321" s="70"/>
      <c r="AB1321" s="70" t="s">
        <v>133</v>
      </c>
      <c r="AC1321" s="85" t="s">
        <v>130</v>
      </c>
      <c r="AD1321" s="3" t="n">
        <f aca="false">IF(K1321=0,1,0)</f>
        <v>0</v>
      </c>
      <c r="AE1321" s="82"/>
    </row>
    <row r="1322" customFormat="false" ht="14.25" hidden="false" customHeight="true" outlineLevel="0" collapsed="false">
      <c r="A1322" s="85" t="s">
        <v>134</v>
      </c>
      <c r="B1322" s="83" t="s">
        <v>81</v>
      </c>
      <c r="C1322" s="83" t="s">
        <v>3028</v>
      </c>
      <c r="D1322" s="83" t="n">
        <v>1000004230</v>
      </c>
      <c r="E1322" s="83" t="s">
        <v>3029</v>
      </c>
      <c r="F1322" s="84" t="n">
        <v>45685</v>
      </c>
      <c r="G1322" s="67" t="str">
        <f aca="false">IF(I1322&gt;0,"Targeted Dealer","-")</f>
        <v>Targeted Dealer</v>
      </c>
      <c r="H1322" s="67"/>
      <c r="I1322" s="68" t="n">
        <v>40</v>
      </c>
      <c r="J1322" s="68" t="n">
        <f aca="false">I1322/$J$1*($J$1-$E$1)</f>
        <v>37.3333333333333</v>
      </c>
      <c r="K1322" s="69" t="n">
        <v>15</v>
      </c>
      <c r="L1322" s="69" t="n">
        <f aca="false">I1322-K1322</f>
        <v>25</v>
      </c>
      <c r="M1322" s="69" t="n">
        <f aca="false">IFERROR((K1322/J1322%),"-")</f>
        <v>40.1785714285714</v>
      </c>
      <c r="N1322" s="97" t="n">
        <v>32</v>
      </c>
      <c r="O1322" s="98" t="str">
        <f aca="false">IF(F1322&lt;=$P$2,"Mar","")</f>
        <v>Mar</v>
      </c>
      <c r="P1322" s="97" t="n">
        <f aca="false">N1322</f>
        <v>32</v>
      </c>
      <c r="Q1322" s="99" t="n">
        <f aca="false">K1322-P1322</f>
        <v>-17</v>
      </c>
      <c r="R1322" s="98" t="n">
        <f aca="false">IFERROR(IF(O1322="Mar",(K1322/P1322-1))," ")</f>
        <v>-0.53125</v>
      </c>
      <c r="S1322" s="100" t="str">
        <f aca="false">IF(N1322&gt;0,IF(O1322="","-",IF(R1322&lt;0%,"DEGROWTH","GROWTH")))</f>
        <v>DEGROWTH</v>
      </c>
      <c r="T1322" s="69" t="n">
        <v>57.5</v>
      </c>
      <c r="U1322" s="101" t="str">
        <f aca="false">IF(F1322&lt;=$V$2,"Apr","")</f>
        <v>Apr</v>
      </c>
      <c r="V1322" s="97" t="n">
        <v>57.5</v>
      </c>
      <c r="W1322" s="102" t="n">
        <f aca="false">K1322-V1322</f>
        <v>-42.5</v>
      </c>
      <c r="X1322" s="103" t="n">
        <f aca="false">IFERROR(IF(U1322="Apr",(K1322/V1322-1)),0)</f>
        <v>-0.739130434782609</v>
      </c>
      <c r="Y1322" s="104" t="str">
        <f aca="false">IF(T1322&gt;0,IF(U1322="","-",IF(X1322&lt;0%,"DEGROWTH","GROWTH")))</f>
        <v>DEGROWTH</v>
      </c>
      <c r="Z1322" s="75" t="n">
        <v>0</v>
      </c>
      <c r="AA1322" s="70"/>
      <c r="AB1322" s="70" t="s">
        <v>133</v>
      </c>
      <c r="AC1322" s="85" t="s">
        <v>134</v>
      </c>
      <c r="AD1322" s="3" t="n">
        <f aca="false">IF(K1322=0,1,0)</f>
        <v>0</v>
      </c>
      <c r="AE1322" s="82"/>
    </row>
    <row r="1323" customFormat="false" ht="14.25" hidden="false" customHeight="true" outlineLevel="0" collapsed="false">
      <c r="A1323" s="85" t="s">
        <v>134</v>
      </c>
      <c r="B1323" s="83" t="s">
        <v>84</v>
      </c>
      <c r="C1323" s="83" t="s">
        <v>470</v>
      </c>
      <c r="D1323" s="83" t="n">
        <v>1000004262</v>
      </c>
      <c r="E1323" s="83" t="s">
        <v>471</v>
      </c>
      <c r="F1323" s="84" t="n">
        <v>45689</v>
      </c>
      <c r="G1323" s="67" t="str">
        <f aca="false">IF(I1323&gt;0,"Targeted Dealer","-")</f>
        <v>Targeted Dealer</v>
      </c>
      <c r="H1323" s="67"/>
      <c r="I1323" s="68" t="n">
        <v>10</v>
      </c>
      <c r="J1323" s="68" t="n">
        <f aca="false">I1323/$J$1*($J$1-$E$1)</f>
        <v>9.33333333333333</v>
      </c>
      <c r="K1323" s="69" t="n">
        <v>0</v>
      </c>
      <c r="L1323" s="69" t="n">
        <f aca="false">I1323-K1323</f>
        <v>10</v>
      </c>
      <c r="M1323" s="69" t="n">
        <f aca="false">IFERROR((K1323/J1323%),"-")</f>
        <v>0</v>
      </c>
      <c r="N1323" s="97" t="n">
        <v>0</v>
      </c>
      <c r="O1323" s="98" t="str">
        <f aca="false">IF(F1323&lt;=$P$2,"Mar","")</f>
        <v>Mar</v>
      </c>
      <c r="P1323" s="97" t="n">
        <f aca="false">N1323</f>
        <v>0</v>
      </c>
      <c r="Q1323" s="99" t="n">
        <f aca="false">K1323-P1323</f>
        <v>0</v>
      </c>
      <c r="R1323" s="98" t="str">
        <f aca="false">IFERROR(IF(O1323="Mar",(K1323/P1323-1))," ")</f>
        <v> </v>
      </c>
      <c r="S1323" s="105" t="b">
        <f aca="false">IF(N1323&gt;0,IF(O1323="","-",IF(R1323&lt;0%,"DEGROWTH","GROWTH")))</f>
        <v>0</v>
      </c>
      <c r="T1323" s="69" t="n">
        <v>26</v>
      </c>
      <c r="U1323" s="101" t="str">
        <f aca="false">IF(F1323&lt;=$V$2,"Apr","")</f>
        <v>Apr</v>
      </c>
      <c r="V1323" s="97" t="n">
        <v>26</v>
      </c>
      <c r="W1323" s="102" t="n">
        <f aca="false">K1323-V1323</f>
        <v>-26</v>
      </c>
      <c r="X1323" s="103" t="n">
        <f aca="false">IFERROR(IF(U1323="Apr",(K1323/V1323-1)),0)</f>
        <v>-1</v>
      </c>
      <c r="Y1323" s="104" t="str">
        <f aca="false">IF(T1323&gt;0,IF(U1323="","-",IF(X1323&lt;0%,"DEGROWTH","GROWTH")))</f>
        <v>DEGROWTH</v>
      </c>
      <c r="Z1323" s="75" t="n">
        <v>0</v>
      </c>
      <c r="AA1323" s="70"/>
      <c r="AB1323" s="70" t="s">
        <v>133</v>
      </c>
      <c r="AC1323" s="85" t="s">
        <v>134</v>
      </c>
      <c r="AD1323" s="3" t="n">
        <f aca="false">IF(K1323=0,1,0)</f>
        <v>1</v>
      </c>
      <c r="AE1323" s="82"/>
    </row>
    <row r="1324" customFormat="false" ht="14.25" hidden="false" customHeight="true" outlineLevel="0" collapsed="false">
      <c r="A1324" s="85" t="s">
        <v>133</v>
      </c>
      <c r="B1324" s="83" t="s">
        <v>52</v>
      </c>
      <c r="C1324" s="83" t="s">
        <v>3030</v>
      </c>
      <c r="D1324" s="83" t="n">
        <v>1000004224</v>
      </c>
      <c r="E1324" s="83" t="s">
        <v>3031</v>
      </c>
      <c r="F1324" s="84" t="n">
        <v>45684</v>
      </c>
      <c r="G1324" s="67" t="str">
        <f aca="false">IF(I1324&gt;0,"Targeted Dealer","-")</f>
        <v>Targeted Dealer</v>
      </c>
      <c r="H1324" s="67"/>
      <c r="I1324" s="68" t="n">
        <v>55</v>
      </c>
      <c r="J1324" s="68" t="n">
        <f aca="false">I1324/$J$1*($J$1-$E$1)</f>
        <v>51.3333333333333</v>
      </c>
      <c r="K1324" s="69" t="n">
        <v>0</v>
      </c>
      <c r="L1324" s="69" t="n">
        <f aca="false">I1324-K1324</f>
        <v>55</v>
      </c>
      <c r="M1324" s="69" t="n">
        <f aca="false">IFERROR((K1324/J1324%),"-")</f>
        <v>0</v>
      </c>
      <c r="N1324" s="97" t="n">
        <v>0</v>
      </c>
      <c r="O1324" s="98" t="str">
        <f aca="false">IF(F1324&lt;=$P$2,"Mar","")</f>
        <v>Mar</v>
      </c>
      <c r="P1324" s="97" t="n">
        <f aca="false">N1324</f>
        <v>0</v>
      </c>
      <c r="Q1324" s="99" t="n">
        <f aca="false">K1324-P1324</f>
        <v>0</v>
      </c>
      <c r="R1324" s="98" t="str">
        <f aca="false">IFERROR(IF(O1324="Mar",(K1324/P1324-1))," ")</f>
        <v> </v>
      </c>
      <c r="S1324" s="105" t="b">
        <f aca="false">IF(N1324&gt;0,IF(O1324="","-",IF(R1324&lt;0%,"DEGROWTH","GROWTH")))</f>
        <v>0</v>
      </c>
      <c r="T1324" s="69" t="n">
        <v>28</v>
      </c>
      <c r="U1324" s="101" t="str">
        <f aca="false">IF(F1324&lt;=$V$2,"Apr","")</f>
        <v>Apr</v>
      </c>
      <c r="V1324" s="97" t="n">
        <v>28</v>
      </c>
      <c r="W1324" s="102" t="n">
        <f aca="false">K1324-V1324</f>
        <v>-28</v>
      </c>
      <c r="X1324" s="103" t="n">
        <f aca="false">IFERROR(IF(U1324="Apr",(K1324/V1324-1)),0)</f>
        <v>-1</v>
      </c>
      <c r="Y1324" s="104" t="str">
        <f aca="false">IF(T1324&gt;0,IF(U1324="","-",IF(X1324&lt;0%,"DEGROWTH","GROWTH")))</f>
        <v>DEGROWTH</v>
      </c>
      <c r="Z1324" s="75" t="n">
        <v>0</v>
      </c>
      <c r="AA1324" s="70"/>
      <c r="AB1324" s="70" t="s">
        <v>133</v>
      </c>
      <c r="AC1324" s="85" t="s">
        <v>133</v>
      </c>
      <c r="AD1324" s="3" t="n">
        <f aca="false">IF(K1324=0,1,0)</f>
        <v>1</v>
      </c>
      <c r="AE1324" s="82"/>
    </row>
    <row r="1325" customFormat="false" ht="14.25" hidden="false" customHeight="true" outlineLevel="0" collapsed="false">
      <c r="A1325" s="85" t="s">
        <v>134</v>
      </c>
      <c r="B1325" s="83" t="s">
        <v>62</v>
      </c>
      <c r="C1325" s="83" t="s">
        <v>472</v>
      </c>
      <c r="D1325" s="83" t="n">
        <v>1000004213</v>
      </c>
      <c r="E1325" s="83" t="s">
        <v>473</v>
      </c>
      <c r="F1325" s="84" t="n">
        <v>45667</v>
      </c>
      <c r="G1325" s="67" t="str">
        <f aca="false">IF(I1325&gt;0,"Targeted Dealer","-")</f>
        <v>Targeted Dealer</v>
      </c>
      <c r="H1325" s="67"/>
      <c r="I1325" s="68" t="n">
        <v>20</v>
      </c>
      <c r="J1325" s="68" t="n">
        <f aca="false">I1325/$J$1*($J$1-$E$1)</f>
        <v>18.6666666666667</v>
      </c>
      <c r="K1325" s="69" t="n">
        <v>0</v>
      </c>
      <c r="L1325" s="69" t="n">
        <f aca="false">I1325-K1325</f>
        <v>20</v>
      </c>
      <c r="M1325" s="69" t="n">
        <f aca="false">IFERROR((K1325/J1325%),"-")</f>
        <v>0</v>
      </c>
      <c r="N1325" s="97" t="n">
        <v>0</v>
      </c>
      <c r="O1325" s="98" t="str">
        <f aca="false">IF(F1325&lt;=$P$2,"Mar","")</f>
        <v>Mar</v>
      </c>
      <c r="P1325" s="97" t="n">
        <f aca="false">N1325</f>
        <v>0</v>
      </c>
      <c r="Q1325" s="99" t="n">
        <f aca="false">K1325-P1325</f>
        <v>0</v>
      </c>
      <c r="R1325" s="98" t="str">
        <f aca="false">IFERROR(IF(O1325="Mar",(K1325/P1325-1))," ")</f>
        <v> </v>
      </c>
      <c r="S1325" s="105" t="b">
        <f aca="false">IF(N1325&gt;0,IF(O1325="","-",IF(R1325&lt;0%,"DEGROWTH","GROWTH")))</f>
        <v>0</v>
      </c>
      <c r="T1325" s="69" t="n">
        <v>6</v>
      </c>
      <c r="U1325" s="101" t="str">
        <f aca="false">IF(F1325&lt;=$V$2,"Apr","")</f>
        <v>Apr</v>
      </c>
      <c r="V1325" s="97" t="n">
        <v>6</v>
      </c>
      <c r="W1325" s="102" t="n">
        <f aca="false">K1325-V1325</f>
        <v>-6</v>
      </c>
      <c r="X1325" s="103" t="n">
        <f aca="false">IFERROR(IF(U1325="Apr",(K1325/V1325-1)),0)</f>
        <v>-1</v>
      </c>
      <c r="Y1325" s="104" t="str">
        <f aca="false">IF(T1325&gt;0,IF(U1325="","-",IF(X1325&lt;0%,"DEGROWTH","GROWTH")))</f>
        <v>DEGROWTH</v>
      </c>
      <c r="Z1325" s="75" t="n">
        <v>0</v>
      </c>
      <c r="AA1325" s="70"/>
      <c r="AB1325" s="70" t="s">
        <v>133</v>
      </c>
      <c r="AC1325" s="85" t="s">
        <v>134</v>
      </c>
      <c r="AD1325" s="3" t="n">
        <f aca="false">IF(K1325=0,1,0)</f>
        <v>1</v>
      </c>
      <c r="AE1325" s="82"/>
    </row>
    <row r="1326" customFormat="false" ht="14.25" hidden="false" customHeight="true" outlineLevel="0" collapsed="false">
      <c r="A1326" s="85" t="s">
        <v>133</v>
      </c>
      <c r="B1326" s="71" t="s">
        <v>21</v>
      </c>
      <c r="C1326" s="83" t="s">
        <v>3032</v>
      </c>
      <c r="D1326" s="83" t="n">
        <v>1000004186</v>
      </c>
      <c r="E1326" s="83" t="s">
        <v>3033</v>
      </c>
      <c r="F1326" s="84" t="n">
        <v>45636</v>
      </c>
      <c r="G1326" s="67" t="str">
        <f aca="false">IF(I1326&gt;0,"Targeted Dealer","-")</f>
        <v>Targeted Dealer</v>
      </c>
      <c r="H1326" s="67"/>
      <c r="I1326" s="68" t="n">
        <v>50</v>
      </c>
      <c r="J1326" s="68" t="n">
        <f aca="false">I1326/$J$1*($J$1-$E$1)</f>
        <v>46.6666666666667</v>
      </c>
      <c r="K1326" s="69" t="n">
        <v>13</v>
      </c>
      <c r="L1326" s="69" t="n">
        <f aca="false">I1326-K1326</f>
        <v>37</v>
      </c>
      <c r="M1326" s="69" t="n">
        <f aca="false">IFERROR((K1326/J1326%),"-")</f>
        <v>27.8571428571429</v>
      </c>
      <c r="N1326" s="97" t="n">
        <v>26</v>
      </c>
      <c r="O1326" s="98" t="str">
        <f aca="false">IF(F1326&lt;=$P$2,"Mar","")</f>
        <v>Mar</v>
      </c>
      <c r="P1326" s="97" t="n">
        <f aca="false">N1326</f>
        <v>26</v>
      </c>
      <c r="Q1326" s="99" t="n">
        <f aca="false">K1326-P1326</f>
        <v>-13</v>
      </c>
      <c r="R1326" s="98" t="n">
        <f aca="false">IFERROR(IF(O1326="Mar",(K1326/P1326-1))," ")</f>
        <v>-0.5</v>
      </c>
      <c r="S1326" s="100" t="str">
        <f aca="false">IF(N1326&gt;0,IF(O1326="","-",IF(R1326&lt;0%,"DEGROWTH","GROWTH")))</f>
        <v>DEGROWTH</v>
      </c>
      <c r="T1326" s="69" t="n">
        <v>62</v>
      </c>
      <c r="U1326" s="101" t="str">
        <f aca="false">IF(F1326&lt;=$V$2,"Apr","")</f>
        <v>Apr</v>
      </c>
      <c r="V1326" s="97" t="n">
        <v>62</v>
      </c>
      <c r="W1326" s="102" t="n">
        <f aca="false">K1326-V1326</f>
        <v>-49</v>
      </c>
      <c r="X1326" s="103" t="n">
        <f aca="false">IFERROR(IF(U1326="Apr",(K1326/V1326-1)),0)</f>
        <v>-0.790322580645161</v>
      </c>
      <c r="Y1326" s="104" t="str">
        <f aca="false">IF(T1326&gt;0,IF(U1326="","-",IF(X1326&lt;0%,"DEGROWTH","GROWTH")))</f>
        <v>DEGROWTH</v>
      </c>
      <c r="Z1326" s="75" t="n">
        <v>0</v>
      </c>
      <c r="AA1326" s="70"/>
      <c r="AB1326" s="70" t="s">
        <v>133</v>
      </c>
      <c r="AC1326" s="85" t="s">
        <v>133</v>
      </c>
      <c r="AD1326" s="3" t="n">
        <f aca="false">IF(K1326=0,1,0)</f>
        <v>0</v>
      </c>
      <c r="AE1326" s="82"/>
    </row>
    <row r="1327" customFormat="false" ht="14.25" hidden="false" customHeight="true" outlineLevel="0" collapsed="false">
      <c r="A1327" s="85" t="s">
        <v>133</v>
      </c>
      <c r="B1327" s="83" t="s">
        <v>143</v>
      </c>
      <c r="C1327" s="83" t="s">
        <v>3034</v>
      </c>
      <c r="D1327" s="83" t="n">
        <v>1000000116</v>
      </c>
      <c r="E1327" s="83" t="s">
        <v>3035</v>
      </c>
      <c r="F1327" s="84" t="n">
        <v>44738</v>
      </c>
      <c r="G1327" s="67" t="str">
        <f aca="false">IF(I1327&gt;0,"Targeted Dealer","-")</f>
        <v>Targeted Dealer</v>
      </c>
      <c r="H1327" s="67"/>
      <c r="I1327" s="68" t="n">
        <v>30</v>
      </c>
      <c r="J1327" s="68" t="n">
        <f aca="false">I1327/$J$1*($J$1-$E$1)</f>
        <v>28</v>
      </c>
      <c r="K1327" s="69" t="n">
        <v>0</v>
      </c>
      <c r="L1327" s="69" t="n">
        <f aca="false">I1327-K1327</f>
        <v>30</v>
      </c>
      <c r="M1327" s="69" t="n">
        <f aca="false">IFERROR((K1327/J1327%),"-")</f>
        <v>0</v>
      </c>
      <c r="N1327" s="97" t="n">
        <v>30</v>
      </c>
      <c r="O1327" s="98" t="str">
        <f aca="false">IF(F1327&lt;=$P$2,"Mar","")</f>
        <v>Mar</v>
      </c>
      <c r="P1327" s="97" t="n">
        <f aca="false">N1327</f>
        <v>30</v>
      </c>
      <c r="Q1327" s="99" t="n">
        <f aca="false">K1327-P1327</f>
        <v>-30</v>
      </c>
      <c r="R1327" s="98" t="n">
        <f aca="false">IFERROR(IF(O1327="Mar",(K1327/P1327-1))," ")</f>
        <v>-1</v>
      </c>
      <c r="S1327" s="100" t="str">
        <f aca="false">IF(N1327&gt;0,IF(O1327="","-",IF(R1327&lt;0%,"DEGROWTH","GROWTH")))</f>
        <v>DEGROWTH</v>
      </c>
      <c r="T1327" s="69" t="n">
        <v>0</v>
      </c>
      <c r="U1327" s="101" t="str">
        <f aca="false">IF(F1327&lt;=$V$2,"Apr","")</f>
        <v>Apr</v>
      </c>
      <c r="V1327" s="97" t="n">
        <v>0</v>
      </c>
      <c r="W1327" s="102" t="n">
        <f aca="false">K1327-V1327</f>
        <v>0</v>
      </c>
      <c r="X1327" s="103" t="n">
        <f aca="false">IFERROR(IF(U1327="Apr",(K1327/V1327-1)),0)</f>
        <v>0</v>
      </c>
      <c r="Y1327" s="106" t="b">
        <f aca="false">IF(T1327&gt;0,IF(U1327="","-",IF(X1327&lt;0%,"DEGROWTH","GROWTH")))</f>
        <v>0</v>
      </c>
      <c r="Z1327" s="75" t="n">
        <v>0</v>
      </c>
      <c r="AA1327" s="70"/>
      <c r="AB1327" s="70" t="s">
        <v>133</v>
      </c>
      <c r="AC1327" s="85" t="s">
        <v>133</v>
      </c>
      <c r="AD1327" s="3" t="n">
        <f aca="false">IF(K1327=0,1,0)</f>
        <v>1</v>
      </c>
      <c r="AE1327" s="82"/>
    </row>
    <row r="1328" customFormat="false" ht="14.25" hidden="false" customHeight="true" outlineLevel="0" collapsed="false">
      <c r="A1328" s="85" t="s">
        <v>133</v>
      </c>
      <c r="B1328" s="83" t="s">
        <v>40</v>
      </c>
      <c r="C1328" s="83" t="s">
        <v>3036</v>
      </c>
      <c r="D1328" s="83" t="n">
        <v>1000003453</v>
      </c>
      <c r="E1328" s="83" t="s">
        <v>3037</v>
      </c>
      <c r="F1328" s="84" t="n">
        <v>45012</v>
      </c>
      <c r="G1328" s="67" t="str">
        <f aca="false">IF(I1328&gt;0,"Targeted Dealer","-")</f>
        <v>Targeted Dealer</v>
      </c>
      <c r="H1328" s="67"/>
      <c r="I1328" s="68" t="n">
        <v>30</v>
      </c>
      <c r="J1328" s="68" t="n">
        <f aca="false">I1328/$J$1*($J$1-$E$1)</f>
        <v>28</v>
      </c>
      <c r="K1328" s="69" t="n">
        <v>20</v>
      </c>
      <c r="L1328" s="69" t="n">
        <f aca="false">I1328-K1328</f>
        <v>10</v>
      </c>
      <c r="M1328" s="69" t="n">
        <f aca="false">IFERROR((K1328/J1328%),"-")</f>
        <v>71.4285714285714</v>
      </c>
      <c r="N1328" s="97" t="n">
        <v>20</v>
      </c>
      <c r="O1328" s="98" t="str">
        <f aca="false">IF(F1328&lt;=$P$2,"Mar","")</f>
        <v>Mar</v>
      </c>
      <c r="P1328" s="97" t="n">
        <f aca="false">N1328</f>
        <v>20</v>
      </c>
      <c r="Q1328" s="99" t="n">
        <f aca="false">K1328-P1328</f>
        <v>0</v>
      </c>
      <c r="R1328" s="98" t="n">
        <f aca="false">IFERROR(IF(O1328="Mar",(K1328/P1328-1))," ")</f>
        <v>0</v>
      </c>
      <c r="S1328" s="100" t="str">
        <f aca="false">IF(N1328&gt;0,IF(O1328="","-",IF(R1328&lt;0%,"DEGROWTH","GROWTH")))</f>
        <v>GROWTH</v>
      </c>
      <c r="T1328" s="69" t="n">
        <v>10</v>
      </c>
      <c r="U1328" s="101" t="str">
        <f aca="false">IF(F1328&lt;=$V$2,"Apr","")</f>
        <v>Apr</v>
      </c>
      <c r="V1328" s="97" t="n">
        <v>10</v>
      </c>
      <c r="W1328" s="102" t="n">
        <f aca="false">K1328-V1328</f>
        <v>10</v>
      </c>
      <c r="X1328" s="103" t="n">
        <f aca="false">IFERROR(IF(U1328="Apr",(K1328/V1328-1)),0)</f>
        <v>1</v>
      </c>
      <c r="Y1328" s="104" t="str">
        <f aca="false">IF(T1328&gt;0,IF(U1328="","-",IF(X1328&lt;0%,"DEGROWTH","GROWTH")))</f>
        <v>GROWTH</v>
      </c>
      <c r="Z1328" s="75" t="n">
        <v>0</v>
      </c>
      <c r="AA1328" s="70"/>
      <c r="AB1328" s="70" t="s">
        <v>133</v>
      </c>
      <c r="AC1328" s="85" t="s">
        <v>133</v>
      </c>
      <c r="AD1328" s="3" t="n">
        <f aca="false">IF(K1328=0,1,0)</f>
        <v>0</v>
      </c>
      <c r="AE1328" s="82"/>
    </row>
    <row r="1329" customFormat="false" ht="14.25" hidden="false" customHeight="true" outlineLevel="0" collapsed="false">
      <c r="A1329" s="85" t="s">
        <v>133</v>
      </c>
      <c r="B1329" s="83" t="s">
        <v>41</v>
      </c>
      <c r="C1329" s="83" t="s">
        <v>3038</v>
      </c>
      <c r="D1329" s="83" t="n">
        <v>1000003588</v>
      </c>
      <c r="E1329" s="83" t="s">
        <v>3039</v>
      </c>
      <c r="F1329" s="84" t="n">
        <v>45084</v>
      </c>
      <c r="G1329" s="67" t="str">
        <f aca="false">IF(I1329&gt;0,"Targeted Dealer","-")</f>
        <v>Targeted Dealer</v>
      </c>
      <c r="H1329" s="67"/>
      <c r="I1329" s="68" t="n">
        <v>70</v>
      </c>
      <c r="J1329" s="68" t="n">
        <f aca="false">I1329/$J$1*($J$1-$E$1)</f>
        <v>65.3333333333333</v>
      </c>
      <c r="K1329" s="69" t="n">
        <v>0</v>
      </c>
      <c r="L1329" s="69" t="n">
        <f aca="false">I1329-K1329</f>
        <v>70</v>
      </c>
      <c r="M1329" s="69" t="n">
        <f aca="false">IFERROR((K1329/J1329%),"-")</f>
        <v>0</v>
      </c>
      <c r="N1329" s="97" t="n">
        <v>0</v>
      </c>
      <c r="O1329" s="98" t="str">
        <f aca="false">IF(F1329&lt;=$P$2,"Mar","")</f>
        <v>Mar</v>
      </c>
      <c r="P1329" s="97" t="n">
        <f aca="false">N1329</f>
        <v>0</v>
      </c>
      <c r="Q1329" s="99" t="n">
        <f aca="false">K1329-P1329</f>
        <v>0</v>
      </c>
      <c r="R1329" s="98" t="str">
        <f aca="false">IFERROR(IF(O1329="Mar",(K1329/P1329-1))," ")</f>
        <v> </v>
      </c>
      <c r="S1329" s="105" t="b">
        <f aca="false">IF(N1329&gt;0,IF(O1329="","-",IF(R1329&lt;0%,"DEGROWTH","GROWTH")))</f>
        <v>0</v>
      </c>
      <c r="T1329" s="69" t="n">
        <v>60</v>
      </c>
      <c r="U1329" s="101" t="str">
        <f aca="false">IF(F1329&lt;=$V$2,"Apr","")</f>
        <v>Apr</v>
      </c>
      <c r="V1329" s="97" t="n">
        <v>60</v>
      </c>
      <c r="W1329" s="102" t="n">
        <f aca="false">K1329-V1329</f>
        <v>-60</v>
      </c>
      <c r="X1329" s="103" t="n">
        <f aca="false">IFERROR(IF(U1329="Apr",(K1329/V1329-1)),0)</f>
        <v>-1</v>
      </c>
      <c r="Y1329" s="104" t="str">
        <f aca="false">IF(T1329&gt;0,IF(U1329="","-",IF(X1329&lt;0%,"DEGROWTH","GROWTH")))</f>
        <v>DEGROWTH</v>
      </c>
      <c r="Z1329" s="75" t="n">
        <v>0</v>
      </c>
      <c r="AA1329" s="70"/>
      <c r="AB1329" s="70" t="s">
        <v>133</v>
      </c>
      <c r="AC1329" s="85" t="s">
        <v>133</v>
      </c>
      <c r="AD1329" s="3" t="n">
        <f aca="false">IF(K1329=0,1,0)</f>
        <v>1</v>
      </c>
      <c r="AE1329" s="82"/>
    </row>
    <row r="1330" customFormat="false" ht="14.25" hidden="false" customHeight="true" outlineLevel="0" collapsed="false">
      <c r="A1330" s="85" t="s">
        <v>134</v>
      </c>
      <c r="B1330" s="83" t="s">
        <v>84</v>
      </c>
      <c r="C1330" s="83" t="s">
        <v>3040</v>
      </c>
      <c r="D1330" s="83" t="n">
        <v>1000004265</v>
      </c>
      <c r="E1330" s="83" t="s">
        <v>3041</v>
      </c>
      <c r="F1330" s="84" t="n">
        <v>45698</v>
      </c>
      <c r="G1330" s="67" t="str">
        <f aca="false">IF(I1330&gt;0,"Targeted Dealer","-")</f>
        <v>Targeted Dealer</v>
      </c>
      <c r="H1330" s="67"/>
      <c r="I1330" s="68" t="n">
        <v>50</v>
      </c>
      <c r="J1330" s="68" t="n">
        <f aca="false">I1330/$J$1*($J$1-$E$1)</f>
        <v>46.6666666666667</v>
      </c>
      <c r="K1330" s="69" t="n">
        <v>79.2</v>
      </c>
      <c r="L1330" s="69" t="n">
        <f aca="false">I1330-K1330</f>
        <v>-29.2</v>
      </c>
      <c r="M1330" s="69" t="n">
        <f aca="false">IFERROR((K1330/J1330%),"-")</f>
        <v>169.714285714286</v>
      </c>
      <c r="N1330" s="97" t="n">
        <v>47.4</v>
      </c>
      <c r="O1330" s="98" t="str">
        <f aca="false">IF(F1330&lt;=$P$2,"Mar","")</f>
        <v>Mar</v>
      </c>
      <c r="P1330" s="97" t="n">
        <f aca="false">N1330</f>
        <v>47.4</v>
      </c>
      <c r="Q1330" s="99" t="n">
        <f aca="false">K1330-P1330</f>
        <v>31.8</v>
      </c>
      <c r="R1330" s="98" t="n">
        <f aca="false">IFERROR(IF(O1330="Mar",(K1330/P1330-1))," ")</f>
        <v>0.670886075949367</v>
      </c>
      <c r="S1330" s="100" t="str">
        <f aca="false">IF(N1330&gt;0,IF(O1330="","-",IF(R1330&lt;0%,"DEGROWTH","GROWTH")))</f>
        <v>GROWTH</v>
      </c>
      <c r="T1330" s="69" t="n">
        <v>25.7</v>
      </c>
      <c r="U1330" s="101" t="str">
        <f aca="false">IF(F1330&lt;=$V$2,"Apr","")</f>
        <v>Apr</v>
      </c>
      <c r="V1330" s="97" t="n">
        <v>25.7</v>
      </c>
      <c r="W1330" s="102" t="n">
        <f aca="false">K1330-V1330</f>
        <v>53.5</v>
      </c>
      <c r="X1330" s="103" t="n">
        <f aca="false">IFERROR(IF(U1330="Apr",(K1330/V1330-1)),0)</f>
        <v>2.08171206225681</v>
      </c>
      <c r="Y1330" s="104" t="str">
        <f aca="false">IF(T1330&gt;0,IF(U1330="","-",IF(X1330&lt;0%,"DEGROWTH","GROWTH")))</f>
        <v>GROWTH</v>
      </c>
      <c r="Z1330" s="75" t="n">
        <v>0</v>
      </c>
      <c r="AA1330" s="70"/>
      <c r="AB1330" s="70" t="s">
        <v>133</v>
      </c>
      <c r="AC1330" s="85" t="s">
        <v>134</v>
      </c>
      <c r="AD1330" s="3" t="n">
        <f aca="false">IF(K1330=0,1,0)</f>
        <v>0</v>
      </c>
      <c r="AE1330" s="82"/>
    </row>
    <row r="1331" customFormat="false" ht="14.25" hidden="false" customHeight="true" outlineLevel="0" collapsed="false">
      <c r="A1331" s="85" t="s">
        <v>133</v>
      </c>
      <c r="B1331" s="83" t="s">
        <v>41</v>
      </c>
      <c r="C1331" s="83" t="s">
        <v>3042</v>
      </c>
      <c r="D1331" s="83" t="n">
        <v>1000004252</v>
      </c>
      <c r="E1331" s="83" t="s">
        <v>1772</v>
      </c>
      <c r="F1331" s="84" t="n">
        <v>45686</v>
      </c>
      <c r="G1331" s="67" t="str">
        <f aca="false">IF(I1331&gt;0,"Targeted Dealer","-")</f>
        <v>Targeted Dealer</v>
      </c>
      <c r="H1331" s="67"/>
      <c r="I1331" s="68" t="n">
        <v>120</v>
      </c>
      <c r="J1331" s="68" t="n">
        <f aca="false">I1331/$J$1*($J$1-$E$1)</f>
        <v>112</v>
      </c>
      <c r="K1331" s="69" t="n">
        <v>140</v>
      </c>
      <c r="L1331" s="69" t="n">
        <f aca="false">I1331-K1331</f>
        <v>-20</v>
      </c>
      <c r="M1331" s="69" t="n">
        <f aca="false">IFERROR((K1331/J1331%),"-")</f>
        <v>125</v>
      </c>
      <c r="N1331" s="97" t="n">
        <v>200</v>
      </c>
      <c r="O1331" s="98" t="str">
        <f aca="false">IF(F1331&lt;=$P$2,"Mar","")</f>
        <v>Mar</v>
      </c>
      <c r="P1331" s="97" t="n">
        <f aca="false">N1331</f>
        <v>200</v>
      </c>
      <c r="Q1331" s="99" t="n">
        <f aca="false">K1331-P1331</f>
        <v>-60</v>
      </c>
      <c r="R1331" s="98" t="n">
        <f aca="false">IFERROR(IF(O1331="Mar",(K1331/P1331-1))," ")</f>
        <v>-0.3</v>
      </c>
      <c r="S1331" s="100" t="str">
        <f aca="false">IF(N1331&gt;0,IF(O1331="","-",IF(R1331&lt;0%,"DEGROWTH","GROWTH")))</f>
        <v>DEGROWTH</v>
      </c>
      <c r="T1331" s="69" t="n">
        <v>60</v>
      </c>
      <c r="U1331" s="101" t="str">
        <f aca="false">IF(F1331&lt;=$V$2,"Apr","")</f>
        <v>Apr</v>
      </c>
      <c r="V1331" s="97" t="n">
        <v>60</v>
      </c>
      <c r="W1331" s="102" t="n">
        <f aca="false">K1331-V1331</f>
        <v>80</v>
      </c>
      <c r="X1331" s="103" t="n">
        <f aca="false">IFERROR(IF(U1331="Apr",(K1331/V1331-1)),0)</f>
        <v>1.33333333333333</v>
      </c>
      <c r="Y1331" s="104" t="str">
        <f aca="false">IF(T1331&gt;0,IF(U1331="","-",IF(X1331&lt;0%,"DEGROWTH","GROWTH")))</f>
        <v>GROWTH</v>
      </c>
      <c r="Z1331" s="75" t="n">
        <v>0</v>
      </c>
      <c r="AA1331" s="70"/>
      <c r="AB1331" s="70" t="s">
        <v>133</v>
      </c>
      <c r="AC1331" s="85" t="s">
        <v>133</v>
      </c>
      <c r="AD1331" s="3" t="n">
        <f aca="false">IF(K1331=0,1,0)</f>
        <v>0</v>
      </c>
      <c r="AE1331" s="82"/>
    </row>
    <row r="1332" customFormat="false" ht="14.25" hidden="false" customHeight="true" outlineLevel="0" collapsed="false">
      <c r="A1332" s="75" t="s">
        <v>132</v>
      </c>
      <c r="B1332" s="83" t="s">
        <v>105</v>
      </c>
      <c r="C1332" s="83" t="s">
        <v>3043</v>
      </c>
      <c r="D1332" s="83" t="n">
        <v>1000004232</v>
      </c>
      <c r="E1332" s="83" t="s">
        <v>3044</v>
      </c>
      <c r="F1332" s="84" t="n">
        <v>45679</v>
      </c>
      <c r="G1332" s="67" t="str">
        <f aca="false">IF(I1332&gt;0,"Targeted Dealer","-")</f>
        <v>Targeted Dealer</v>
      </c>
      <c r="H1332" s="67"/>
      <c r="I1332" s="68" t="n">
        <v>50</v>
      </c>
      <c r="J1332" s="68" t="n">
        <f aca="false">I1332/$J$1*($J$1-$E$1)</f>
        <v>46.6666666666667</v>
      </c>
      <c r="K1332" s="69" t="n">
        <v>72</v>
      </c>
      <c r="L1332" s="69" t="n">
        <f aca="false">I1332-K1332</f>
        <v>-22</v>
      </c>
      <c r="M1332" s="69" t="n">
        <f aca="false">IFERROR((K1332/J1332%),"-")</f>
        <v>154.285714285714</v>
      </c>
      <c r="N1332" s="97" t="n">
        <v>28.5</v>
      </c>
      <c r="O1332" s="98" t="str">
        <f aca="false">IF(F1332&lt;=$P$2,"Mar","")</f>
        <v>Mar</v>
      </c>
      <c r="P1332" s="97" t="n">
        <f aca="false">N1332</f>
        <v>28.5</v>
      </c>
      <c r="Q1332" s="99" t="n">
        <f aca="false">K1332-P1332</f>
        <v>43.5</v>
      </c>
      <c r="R1332" s="98" t="n">
        <f aca="false">IFERROR(IF(O1332="Mar",(K1332/P1332-1))," ")</f>
        <v>1.52631578947368</v>
      </c>
      <c r="S1332" s="100" t="str">
        <f aca="false">IF(N1332&gt;0,IF(O1332="","-",IF(R1332&lt;0%,"DEGROWTH","GROWTH")))</f>
        <v>GROWTH</v>
      </c>
      <c r="T1332" s="69" t="n">
        <v>95</v>
      </c>
      <c r="U1332" s="101" t="str">
        <f aca="false">IF(F1332&lt;=$V$2,"Apr","")</f>
        <v>Apr</v>
      </c>
      <c r="V1332" s="97" t="n">
        <v>95</v>
      </c>
      <c r="W1332" s="102" t="n">
        <f aca="false">K1332-V1332</f>
        <v>-23</v>
      </c>
      <c r="X1332" s="103" t="n">
        <f aca="false">IFERROR(IF(U1332="Apr",(K1332/V1332-1)),0)</f>
        <v>-0.242105263157895</v>
      </c>
      <c r="Y1332" s="104" t="str">
        <f aca="false">IF(T1332&gt;0,IF(U1332="","-",IF(X1332&lt;0%,"DEGROWTH","GROWTH")))</f>
        <v>DEGROWTH</v>
      </c>
      <c r="Z1332" s="75" t="n">
        <v>0</v>
      </c>
      <c r="AA1332" s="70"/>
      <c r="AB1332" s="70" t="s">
        <v>133</v>
      </c>
      <c r="AC1332" s="75" t="s">
        <v>132</v>
      </c>
      <c r="AD1332" s="3" t="n">
        <f aca="false">IF(K1332=0,1,0)</f>
        <v>0</v>
      </c>
      <c r="AE1332" s="82"/>
    </row>
    <row r="1333" customFormat="false" ht="14.25" hidden="false" customHeight="true" outlineLevel="0" collapsed="false">
      <c r="A1333" s="85" t="s">
        <v>133</v>
      </c>
      <c r="B1333" s="71" t="s">
        <v>25</v>
      </c>
      <c r="C1333" s="83" t="s">
        <v>3045</v>
      </c>
      <c r="D1333" s="83" t="n">
        <v>1000004267</v>
      </c>
      <c r="E1333" s="83" t="s">
        <v>3046</v>
      </c>
      <c r="F1333" s="84" t="n">
        <v>45707</v>
      </c>
      <c r="G1333" s="67" t="str">
        <f aca="false">IF(I1333&gt;0,"Targeted Dealer","-")</f>
        <v>Targeted Dealer</v>
      </c>
      <c r="H1333" s="67"/>
      <c r="I1333" s="68" t="n">
        <v>60</v>
      </c>
      <c r="J1333" s="68" t="n">
        <f aca="false">I1333/$J$1*($J$1-$E$1)</f>
        <v>56</v>
      </c>
      <c r="K1333" s="69" t="n">
        <v>20</v>
      </c>
      <c r="L1333" s="69" t="n">
        <f aca="false">I1333-K1333</f>
        <v>40</v>
      </c>
      <c r="M1333" s="69" t="n">
        <f aca="false">IFERROR((K1333/J1333%),"-")</f>
        <v>35.7142857142857</v>
      </c>
      <c r="N1333" s="97" t="n">
        <v>60</v>
      </c>
      <c r="O1333" s="98" t="str">
        <f aca="false">IF(F1333&lt;=$P$2,"Mar","")</f>
        <v>Mar</v>
      </c>
      <c r="P1333" s="97" t="n">
        <f aca="false">N1333</f>
        <v>60</v>
      </c>
      <c r="Q1333" s="99" t="n">
        <f aca="false">K1333-P1333</f>
        <v>-40</v>
      </c>
      <c r="R1333" s="98" t="n">
        <f aca="false">IFERROR(IF(O1333="Mar",(K1333/P1333-1))," ")</f>
        <v>-0.666666666666667</v>
      </c>
      <c r="S1333" s="100" t="str">
        <f aca="false">IF(N1333&gt;0,IF(O1333="","-",IF(R1333&lt;0%,"DEGROWTH","GROWTH")))</f>
        <v>DEGROWTH</v>
      </c>
      <c r="T1333" s="69" t="n">
        <v>60</v>
      </c>
      <c r="U1333" s="101" t="str">
        <f aca="false">IF(F1333&lt;=$V$2,"Apr","")</f>
        <v>Apr</v>
      </c>
      <c r="V1333" s="97" t="n">
        <v>60</v>
      </c>
      <c r="W1333" s="102" t="n">
        <f aca="false">K1333-V1333</f>
        <v>-40</v>
      </c>
      <c r="X1333" s="103" t="n">
        <f aca="false">IFERROR(IF(U1333="Apr",(K1333/V1333-1)),0)</f>
        <v>-0.666666666666667</v>
      </c>
      <c r="Y1333" s="104" t="str">
        <f aca="false">IF(T1333&gt;0,IF(U1333="","-",IF(X1333&lt;0%,"DEGROWTH","GROWTH")))</f>
        <v>DEGROWTH</v>
      </c>
      <c r="Z1333" s="75" t="n">
        <v>0</v>
      </c>
      <c r="AA1333" s="70"/>
      <c r="AB1333" s="70" t="s">
        <v>133</v>
      </c>
      <c r="AC1333" s="85" t="s">
        <v>133</v>
      </c>
      <c r="AD1333" s="3" t="n">
        <f aca="false">IF(K1333=0,1,0)</f>
        <v>0</v>
      </c>
      <c r="AE1333" s="82"/>
    </row>
    <row r="1334" customFormat="false" ht="14.25" hidden="false" customHeight="true" outlineLevel="0" collapsed="false">
      <c r="A1334" s="85" t="s">
        <v>130</v>
      </c>
      <c r="B1334" s="83" t="s">
        <v>115</v>
      </c>
      <c r="C1334" s="83" t="s">
        <v>3047</v>
      </c>
      <c r="D1334" s="83" t="n">
        <v>1000002661</v>
      </c>
      <c r="E1334" s="83" t="s">
        <v>3048</v>
      </c>
      <c r="F1334" s="84" t="n">
        <v>44739</v>
      </c>
      <c r="G1334" s="67" t="str">
        <f aca="false">IF(I1334&gt;0,"Targeted Dealer","-")</f>
        <v>Targeted Dealer</v>
      </c>
      <c r="H1334" s="67"/>
      <c r="I1334" s="68" t="n">
        <v>50</v>
      </c>
      <c r="J1334" s="68" t="n">
        <f aca="false">I1334/$J$1*($J$1-$E$1)</f>
        <v>46.6666666666667</v>
      </c>
      <c r="K1334" s="69" t="n">
        <v>125</v>
      </c>
      <c r="L1334" s="69" t="n">
        <f aca="false">I1334-K1334</f>
        <v>-75</v>
      </c>
      <c r="M1334" s="69" t="n">
        <f aca="false">IFERROR((K1334/J1334%),"-")</f>
        <v>267.857142857143</v>
      </c>
      <c r="N1334" s="97" t="n">
        <v>100</v>
      </c>
      <c r="O1334" s="98" t="str">
        <f aca="false">IF(F1334&lt;=$P$2,"Mar","")</f>
        <v>Mar</v>
      </c>
      <c r="P1334" s="97" t="n">
        <f aca="false">N1334</f>
        <v>100</v>
      </c>
      <c r="Q1334" s="99" t="n">
        <f aca="false">K1334-P1334</f>
        <v>25</v>
      </c>
      <c r="R1334" s="98" t="n">
        <f aca="false">IFERROR(IF(O1334="Mar",(K1334/P1334-1))," ")</f>
        <v>0.25</v>
      </c>
      <c r="S1334" s="100" t="str">
        <f aca="false">IF(N1334&gt;0,IF(O1334="","-",IF(R1334&lt;0%,"DEGROWTH","GROWTH")))</f>
        <v>GROWTH</v>
      </c>
      <c r="T1334" s="69" t="n">
        <v>128</v>
      </c>
      <c r="U1334" s="101" t="str">
        <f aca="false">IF(F1334&lt;=$V$2,"Apr","")</f>
        <v>Apr</v>
      </c>
      <c r="V1334" s="97" t="n">
        <v>128</v>
      </c>
      <c r="W1334" s="102" t="n">
        <f aca="false">K1334-V1334</f>
        <v>-3</v>
      </c>
      <c r="X1334" s="103" t="n">
        <f aca="false">IFERROR(IF(U1334="Apr",(K1334/V1334-1)),0)</f>
        <v>-0.0234375</v>
      </c>
      <c r="Y1334" s="104" t="str">
        <f aca="false">IF(T1334&gt;0,IF(U1334="","-",IF(X1334&lt;0%,"DEGROWTH","GROWTH")))</f>
        <v>DEGROWTH</v>
      </c>
      <c r="Z1334" s="75" t="n">
        <v>0</v>
      </c>
      <c r="AA1334" s="70"/>
      <c r="AB1334" s="70" t="s">
        <v>133</v>
      </c>
      <c r="AC1334" s="85" t="s">
        <v>130</v>
      </c>
      <c r="AD1334" s="3" t="n">
        <f aca="false">IF(K1334=0,1,0)</f>
        <v>0</v>
      </c>
      <c r="AE1334" s="82"/>
    </row>
    <row r="1335" customFormat="false" ht="14.25" hidden="false" customHeight="true" outlineLevel="0" collapsed="false">
      <c r="A1335" s="85" t="s">
        <v>133</v>
      </c>
      <c r="B1335" s="83" t="s">
        <v>41</v>
      </c>
      <c r="C1335" s="83" t="s">
        <v>3049</v>
      </c>
      <c r="D1335" s="83" t="n">
        <v>1000004268</v>
      </c>
      <c r="E1335" s="83" t="s">
        <v>3050</v>
      </c>
      <c r="F1335" s="84" t="n">
        <v>45705</v>
      </c>
      <c r="G1335" s="67" t="str">
        <f aca="false">IF(I1335&gt;0,"Targeted Dealer","-")</f>
        <v>Targeted Dealer</v>
      </c>
      <c r="H1335" s="67"/>
      <c r="I1335" s="68" t="n">
        <v>50</v>
      </c>
      <c r="J1335" s="68" t="n">
        <f aca="false">I1335/$J$1*($J$1-$E$1)</f>
        <v>46.6666666666667</v>
      </c>
      <c r="K1335" s="69" t="n">
        <v>13</v>
      </c>
      <c r="L1335" s="69" t="n">
        <f aca="false">I1335-K1335</f>
        <v>37</v>
      </c>
      <c r="M1335" s="69" t="n">
        <f aca="false">IFERROR((K1335/J1335%),"-")</f>
        <v>27.8571428571429</v>
      </c>
      <c r="N1335" s="97" t="n">
        <v>20</v>
      </c>
      <c r="O1335" s="98" t="str">
        <f aca="false">IF(F1335&lt;=$P$2,"Mar","")</f>
        <v>Mar</v>
      </c>
      <c r="P1335" s="97" t="n">
        <f aca="false">N1335</f>
        <v>20</v>
      </c>
      <c r="Q1335" s="99" t="n">
        <f aca="false">K1335-P1335</f>
        <v>-7</v>
      </c>
      <c r="R1335" s="98" t="n">
        <f aca="false">IFERROR(IF(O1335="Mar",(K1335/P1335-1))," ")</f>
        <v>-0.35</v>
      </c>
      <c r="S1335" s="100" t="str">
        <f aca="false">IF(N1335&gt;0,IF(O1335="","-",IF(R1335&lt;0%,"DEGROWTH","GROWTH")))</f>
        <v>DEGROWTH</v>
      </c>
      <c r="T1335" s="69" t="n">
        <v>20</v>
      </c>
      <c r="U1335" s="101" t="str">
        <f aca="false">IF(F1335&lt;=$V$2,"Apr","")</f>
        <v>Apr</v>
      </c>
      <c r="V1335" s="97" t="n">
        <v>20</v>
      </c>
      <c r="W1335" s="102" t="n">
        <f aca="false">K1335-V1335</f>
        <v>-7</v>
      </c>
      <c r="X1335" s="103" t="n">
        <f aca="false">IFERROR(IF(U1335="Apr",(K1335/V1335-1)),0)</f>
        <v>-0.35</v>
      </c>
      <c r="Y1335" s="104" t="str">
        <f aca="false">IF(T1335&gt;0,IF(U1335="","-",IF(X1335&lt;0%,"DEGROWTH","GROWTH")))</f>
        <v>DEGROWTH</v>
      </c>
      <c r="Z1335" s="75" t="n">
        <v>0</v>
      </c>
      <c r="AA1335" s="70"/>
      <c r="AB1335" s="70" t="s">
        <v>133</v>
      </c>
      <c r="AC1335" s="85" t="s">
        <v>133</v>
      </c>
      <c r="AD1335" s="3" t="n">
        <f aca="false">IF(K1335=0,1,0)</f>
        <v>0</v>
      </c>
      <c r="AE1335" s="82"/>
    </row>
    <row r="1336" customFormat="false" ht="14.25" hidden="false" customHeight="true" outlineLevel="0" collapsed="false">
      <c r="A1336" s="85" t="s">
        <v>133</v>
      </c>
      <c r="B1336" s="71" t="s">
        <v>30</v>
      </c>
      <c r="C1336" s="83" t="s">
        <v>3051</v>
      </c>
      <c r="D1336" s="83" t="n">
        <v>1000004270</v>
      </c>
      <c r="E1336" s="83" t="s">
        <v>3052</v>
      </c>
      <c r="F1336" s="84" t="n">
        <v>45713</v>
      </c>
      <c r="G1336" s="67" t="str">
        <f aca="false">IF(I1336&gt;0,"Targeted Dealer","-")</f>
        <v>Targeted Dealer</v>
      </c>
      <c r="H1336" s="67"/>
      <c r="I1336" s="68" t="n">
        <v>40</v>
      </c>
      <c r="J1336" s="68" t="n">
        <f aca="false">I1336/$J$1*($J$1-$E$1)</f>
        <v>37.3333333333333</v>
      </c>
      <c r="K1336" s="69" t="n">
        <v>0</v>
      </c>
      <c r="L1336" s="69" t="n">
        <f aca="false">I1336-K1336</f>
        <v>40</v>
      </c>
      <c r="M1336" s="69" t="n">
        <f aca="false">IFERROR((K1336/J1336%),"-")</f>
        <v>0</v>
      </c>
      <c r="N1336" s="97" t="n">
        <v>30</v>
      </c>
      <c r="O1336" s="98" t="str">
        <f aca="false">IF(F1336&lt;=$P$2,"Mar","")</f>
        <v>Mar</v>
      </c>
      <c r="P1336" s="97" t="n">
        <f aca="false">N1336</f>
        <v>30</v>
      </c>
      <c r="Q1336" s="99" t="n">
        <f aca="false">K1336-P1336</f>
        <v>-30</v>
      </c>
      <c r="R1336" s="98" t="n">
        <f aca="false">IFERROR(IF(O1336="Mar",(K1336/P1336-1))," ")</f>
        <v>-1</v>
      </c>
      <c r="S1336" s="100" t="str">
        <f aca="false">IF(N1336&gt;0,IF(O1336="","-",IF(R1336&lt;0%,"DEGROWTH","GROWTH")))</f>
        <v>DEGROWTH</v>
      </c>
      <c r="T1336" s="69" t="n">
        <v>40</v>
      </c>
      <c r="U1336" s="101" t="str">
        <f aca="false">IF(F1336&lt;=$V$2,"Apr","")</f>
        <v>Apr</v>
      </c>
      <c r="V1336" s="97" t="n">
        <v>40</v>
      </c>
      <c r="W1336" s="102" t="n">
        <f aca="false">K1336-V1336</f>
        <v>-40</v>
      </c>
      <c r="X1336" s="103" t="n">
        <f aca="false">IFERROR(IF(U1336="Apr",(K1336/V1336-1)),0)</f>
        <v>-1</v>
      </c>
      <c r="Y1336" s="104" t="str">
        <f aca="false">IF(T1336&gt;0,IF(U1336="","-",IF(X1336&lt;0%,"DEGROWTH","GROWTH")))</f>
        <v>DEGROWTH</v>
      </c>
      <c r="Z1336" s="75" t="n">
        <v>0</v>
      </c>
      <c r="AA1336" s="70"/>
      <c r="AB1336" s="70" t="s">
        <v>133</v>
      </c>
      <c r="AC1336" s="85" t="s">
        <v>133</v>
      </c>
      <c r="AD1336" s="3" t="n">
        <f aca="false">IF(K1336=0,1,0)</f>
        <v>1</v>
      </c>
      <c r="AE1336" s="82"/>
    </row>
    <row r="1337" customFormat="false" ht="14.25" hidden="false" customHeight="true" outlineLevel="0" collapsed="false">
      <c r="A1337" s="85" t="s">
        <v>133</v>
      </c>
      <c r="B1337" s="83" t="s">
        <v>142</v>
      </c>
      <c r="C1337" s="83" t="s">
        <v>3053</v>
      </c>
      <c r="D1337" s="83" t="n">
        <v>1000000112</v>
      </c>
      <c r="E1337" s="83" t="s">
        <v>3054</v>
      </c>
      <c r="F1337" s="84" t="n">
        <v>44738</v>
      </c>
      <c r="G1337" s="67" t="str">
        <f aca="false">IF(I1337&gt;0,"Targeted Dealer","-")</f>
        <v>Targeted Dealer</v>
      </c>
      <c r="H1337" s="67"/>
      <c r="I1337" s="68" t="n">
        <v>100</v>
      </c>
      <c r="J1337" s="68" t="n">
        <f aca="false">I1337/$J$1*($J$1-$E$1)</f>
        <v>93.3333333333333</v>
      </c>
      <c r="K1337" s="69" t="n">
        <v>115</v>
      </c>
      <c r="L1337" s="69" t="n">
        <f aca="false">I1337-K1337</f>
        <v>-15</v>
      </c>
      <c r="M1337" s="69" t="n">
        <f aca="false">IFERROR((K1337/J1337%),"-")</f>
        <v>123.214285714286</v>
      </c>
      <c r="N1337" s="97" t="n">
        <v>76</v>
      </c>
      <c r="O1337" s="98" t="str">
        <f aca="false">IF(F1337&lt;=$P$2,"Mar","")</f>
        <v>Mar</v>
      </c>
      <c r="P1337" s="97" t="n">
        <f aca="false">N1337</f>
        <v>76</v>
      </c>
      <c r="Q1337" s="99" t="n">
        <f aca="false">K1337-P1337</f>
        <v>39</v>
      </c>
      <c r="R1337" s="98" t="n">
        <f aca="false">IFERROR(IF(O1337="Mar",(K1337/P1337-1))," ")</f>
        <v>0.513157894736842</v>
      </c>
      <c r="S1337" s="100" t="str">
        <f aca="false">IF(N1337&gt;0,IF(O1337="","-",IF(R1337&lt;0%,"DEGROWTH","GROWTH")))</f>
        <v>GROWTH</v>
      </c>
      <c r="T1337" s="69" t="n">
        <v>80</v>
      </c>
      <c r="U1337" s="101" t="str">
        <f aca="false">IF(F1337&lt;=$V$2,"Apr","")</f>
        <v>Apr</v>
      </c>
      <c r="V1337" s="97" t="n">
        <v>80</v>
      </c>
      <c r="W1337" s="102" t="n">
        <f aca="false">K1337-V1337</f>
        <v>35</v>
      </c>
      <c r="X1337" s="103" t="n">
        <f aca="false">IFERROR(IF(U1337="Apr",(K1337/V1337-1)),0)</f>
        <v>0.4375</v>
      </c>
      <c r="Y1337" s="104" t="str">
        <f aca="false">IF(T1337&gt;0,IF(U1337="","-",IF(X1337&lt;0%,"DEGROWTH","GROWTH")))</f>
        <v>GROWTH</v>
      </c>
      <c r="Z1337" s="75" t="n">
        <v>0</v>
      </c>
      <c r="AA1337" s="70"/>
      <c r="AB1337" s="70" t="s">
        <v>133</v>
      </c>
      <c r="AC1337" s="85" t="s">
        <v>133</v>
      </c>
      <c r="AD1337" s="3" t="n">
        <f aca="false">IF(K1337=0,1,0)</f>
        <v>0</v>
      </c>
      <c r="AE1337" s="82"/>
    </row>
    <row r="1338" customFormat="false" ht="14.25" hidden="false" customHeight="true" outlineLevel="0" collapsed="false">
      <c r="A1338" s="85" t="s">
        <v>130</v>
      </c>
      <c r="B1338" s="83" t="s">
        <v>118</v>
      </c>
      <c r="C1338" s="83" t="s">
        <v>3055</v>
      </c>
      <c r="D1338" s="83" t="n">
        <v>1000004226</v>
      </c>
      <c r="E1338" s="83" t="s">
        <v>3056</v>
      </c>
      <c r="F1338" s="84" t="n">
        <v>45684</v>
      </c>
      <c r="G1338" s="67" t="str">
        <f aca="false">IF(I1338&gt;0,"Targeted Dealer","-")</f>
        <v>Targeted Dealer</v>
      </c>
      <c r="H1338" s="67"/>
      <c r="I1338" s="68" t="n">
        <v>50</v>
      </c>
      <c r="J1338" s="68" t="n">
        <f aca="false">I1338/$J$1*($J$1-$E$1)</f>
        <v>46.6666666666667</v>
      </c>
      <c r="K1338" s="69" t="n">
        <v>25</v>
      </c>
      <c r="L1338" s="69" t="n">
        <f aca="false">I1338-K1338</f>
        <v>25</v>
      </c>
      <c r="M1338" s="69" t="n">
        <f aca="false">IFERROR((K1338/J1338%),"-")</f>
        <v>53.5714285714286</v>
      </c>
      <c r="N1338" s="97" t="n">
        <v>0</v>
      </c>
      <c r="O1338" s="98" t="str">
        <f aca="false">IF(F1338&lt;=$P$2,"Mar","")</f>
        <v>Mar</v>
      </c>
      <c r="P1338" s="97" t="n">
        <f aca="false">N1338</f>
        <v>0</v>
      </c>
      <c r="Q1338" s="99" t="n">
        <f aca="false">K1338-P1338</f>
        <v>25</v>
      </c>
      <c r="R1338" s="98" t="str">
        <f aca="false">IFERROR(IF(O1338="Mar",(K1338/P1338-1))," ")</f>
        <v> </v>
      </c>
      <c r="S1338" s="105" t="b">
        <f aca="false">IF(N1338&gt;0,IF(O1338="","-",IF(R1338&lt;0%,"DEGROWTH","GROWTH")))</f>
        <v>0</v>
      </c>
      <c r="T1338" s="69" t="n">
        <v>75</v>
      </c>
      <c r="U1338" s="101" t="str">
        <f aca="false">IF(F1338&lt;=$V$2,"Apr","")</f>
        <v>Apr</v>
      </c>
      <c r="V1338" s="97" t="n">
        <v>75</v>
      </c>
      <c r="W1338" s="102" t="n">
        <f aca="false">K1338-V1338</f>
        <v>-50</v>
      </c>
      <c r="X1338" s="103" t="n">
        <f aca="false">IFERROR(IF(U1338="Apr",(K1338/V1338-1)),0)</f>
        <v>-0.666666666666667</v>
      </c>
      <c r="Y1338" s="104" t="str">
        <f aca="false">IF(T1338&gt;0,IF(U1338="","-",IF(X1338&lt;0%,"DEGROWTH","GROWTH")))</f>
        <v>DEGROWTH</v>
      </c>
      <c r="Z1338" s="75" t="n">
        <v>0</v>
      </c>
      <c r="AA1338" s="70"/>
      <c r="AB1338" s="70" t="s">
        <v>133</v>
      </c>
      <c r="AC1338" s="85" t="s">
        <v>130</v>
      </c>
      <c r="AD1338" s="3" t="n">
        <f aca="false">IF(K1338=0,1,0)</f>
        <v>0</v>
      </c>
      <c r="AE1338" s="82"/>
    </row>
    <row r="1339" customFormat="false" ht="14.25" hidden="false" customHeight="true" outlineLevel="0" collapsed="false">
      <c r="A1339" s="85" t="s">
        <v>133</v>
      </c>
      <c r="B1339" s="83" t="s">
        <v>37</v>
      </c>
      <c r="C1339" s="83" t="s">
        <v>474</v>
      </c>
      <c r="D1339" s="83" t="n">
        <v>1000000412</v>
      </c>
      <c r="E1339" s="83" t="s">
        <v>475</v>
      </c>
      <c r="F1339" s="84" t="n">
        <v>44738</v>
      </c>
      <c r="G1339" s="67" t="str">
        <f aca="false">IF(I1339&gt;0,"Targeted Dealer","-")</f>
        <v>-</v>
      </c>
      <c r="H1339" s="67"/>
      <c r="I1339" s="68" t="n">
        <v>0</v>
      </c>
      <c r="J1339" s="68" t="n">
        <f aca="false">I1339/$J$1*($J$1-$E$1)</f>
        <v>0</v>
      </c>
      <c r="K1339" s="69" t="n">
        <v>0</v>
      </c>
      <c r="L1339" s="69" t="n">
        <f aca="false">I1339-K1339</f>
        <v>0</v>
      </c>
      <c r="M1339" s="69" t="str">
        <f aca="false">IFERROR((K1339/J1339%),"-")</f>
        <v>-</v>
      </c>
      <c r="N1339" s="97" t="n">
        <v>0</v>
      </c>
      <c r="O1339" s="98" t="str">
        <f aca="false">IF(F1339&lt;=$P$2,"Mar","")</f>
        <v>Mar</v>
      </c>
      <c r="P1339" s="97" t="n">
        <f aca="false">N1339</f>
        <v>0</v>
      </c>
      <c r="Q1339" s="99" t="n">
        <f aca="false">K1339-P1339</f>
        <v>0</v>
      </c>
      <c r="R1339" s="98" t="str">
        <f aca="false">IFERROR(IF(O1339="Mar",(K1339/P1339-1))," ")</f>
        <v> </v>
      </c>
      <c r="S1339" s="105" t="b">
        <f aca="false">IF(N1339&gt;0,IF(O1339="","-",IF(R1339&lt;0%,"DEGROWTH","GROWTH")))</f>
        <v>0</v>
      </c>
      <c r="T1339" s="69" t="n">
        <v>5</v>
      </c>
      <c r="U1339" s="101" t="str">
        <f aca="false">IF(F1339&lt;=$V$2,"Apr","")</f>
        <v>Apr</v>
      </c>
      <c r="V1339" s="97" t="n">
        <v>5</v>
      </c>
      <c r="W1339" s="102" t="n">
        <f aca="false">K1339-V1339</f>
        <v>-5</v>
      </c>
      <c r="X1339" s="103" t="n">
        <f aca="false">IFERROR(IF(U1339="Apr",(K1339/V1339-1)),0)</f>
        <v>-1</v>
      </c>
      <c r="Y1339" s="104" t="str">
        <f aca="false">IF(T1339&gt;0,IF(U1339="","-",IF(X1339&lt;0%,"DEGROWTH","GROWTH")))</f>
        <v>DEGROWTH</v>
      </c>
      <c r="Z1339" s="75" t="n">
        <v>0</v>
      </c>
      <c r="AA1339" s="70"/>
      <c r="AB1339" s="70" t="s">
        <v>133</v>
      </c>
      <c r="AC1339" s="85" t="s">
        <v>133</v>
      </c>
      <c r="AD1339" s="3" t="n">
        <f aca="false">IF(K1339=0,1,0)</f>
        <v>1</v>
      </c>
      <c r="AE1339" s="82"/>
    </row>
    <row r="1340" customFormat="false" ht="14.25" hidden="false" customHeight="true" outlineLevel="0" collapsed="false">
      <c r="A1340" s="85" t="s">
        <v>133</v>
      </c>
      <c r="B1340" s="71" t="s">
        <v>32</v>
      </c>
      <c r="C1340" s="83" t="s">
        <v>476</v>
      </c>
      <c r="D1340" s="83" t="n">
        <v>1000004021</v>
      </c>
      <c r="E1340" s="83" t="s">
        <v>477</v>
      </c>
      <c r="F1340" s="84" t="n">
        <v>45469</v>
      </c>
      <c r="G1340" s="67" t="str">
        <f aca="false">IF(I1340&gt;0,"Targeted Dealer","-")</f>
        <v>Targeted Dealer</v>
      </c>
      <c r="H1340" s="67"/>
      <c r="I1340" s="68" t="n">
        <v>40</v>
      </c>
      <c r="J1340" s="68" t="n">
        <f aca="false">I1340/$J$1*($J$1-$E$1)</f>
        <v>37.3333333333333</v>
      </c>
      <c r="K1340" s="69" t="n">
        <v>20</v>
      </c>
      <c r="L1340" s="69" t="n">
        <f aca="false">I1340-K1340</f>
        <v>20</v>
      </c>
      <c r="M1340" s="69" t="n">
        <f aca="false">IFERROR((K1340/J1340%),"-")</f>
        <v>53.5714285714286</v>
      </c>
      <c r="N1340" s="97" t="n">
        <v>20</v>
      </c>
      <c r="O1340" s="98" t="str">
        <f aca="false">IF(F1340&lt;=$P$2,"Mar","")</f>
        <v>Mar</v>
      </c>
      <c r="P1340" s="97" t="n">
        <f aca="false">N1340</f>
        <v>20</v>
      </c>
      <c r="Q1340" s="99" t="n">
        <f aca="false">K1340-P1340</f>
        <v>0</v>
      </c>
      <c r="R1340" s="98" t="n">
        <f aca="false">IFERROR(IF(O1340="Mar",(K1340/P1340-1))," ")</f>
        <v>0</v>
      </c>
      <c r="S1340" s="100" t="str">
        <f aca="false">IF(N1340&gt;0,IF(O1340="","-",IF(R1340&lt;0%,"DEGROWTH","GROWTH")))</f>
        <v>GROWTH</v>
      </c>
      <c r="T1340" s="69" t="n">
        <v>40</v>
      </c>
      <c r="U1340" s="101" t="str">
        <f aca="false">IF(F1340&lt;=$V$2,"Apr","")</f>
        <v>Apr</v>
      </c>
      <c r="V1340" s="97" t="n">
        <v>40</v>
      </c>
      <c r="W1340" s="102" t="n">
        <f aca="false">K1340-V1340</f>
        <v>-20</v>
      </c>
      <c r="X1340" s="103" t="n">
        <f aca="false">IFERROR(IF(U1340="Apr",(K1340/V1340-1)),0)</f>
        <v>-0.5</v>
      </c>
      <c r="Y1340" s="104" t="str">
        <f aca="false">IF(T1340&gt;0,IF(U1340="","-",IF(X1340&lt;0%,"DEGROWTH","GROWTH")))</f>
        <v>DEGROWTH</v>
      </c>
      <c r="Z1340" s="75" t="n">
        <v>0</v>
      </c>
      <c r="AA1340" s="70"/>
      <c r="AB1340" s="70" t="s">
        <v>133</v>
      </c>
      <c r="AC1340" s="85" t="s">
        <v>133</v>
      </c>
      <c r="AD1340" s="3" t="n">
        <f aca="false">IF(K1340=0,1,0)</f>
        <v>0</v>
      </c>
      <c r="AE1340" s="82"/>
    </row>
    <row r="1341" customFormat="false" ht="14.25" hidden="false" customHeight="true" outlineLevel="0" collapsed="false">
      <c r="A1341" s="85" t="s">
        <v>130</v>
      </c>
      <c r="B1341" s="83" t="s">
        <v>122</v>
      </c>
      <c r="C1341" s="83" t="s">
        <v>3057</v>
      </c>
      <c r="D1341" s="83" t="n">
        <v>1000002528</v>
      </c>
      <c r="E1341" s="83" t="s">
        <v>3058</v>
      </c>
      <c r="F1341" s="84" t="n">
        <v>44739</v>
      </c>
      <c r="G1341" s="67" t="str">
        <f aca="false">IF(I1341&gt;0,"Targeted Dealer","-")</f>
        <v>Targeted Dealer</v>
      </c>
      <c r="H1341" s="67"/>
      <c r="I1341" s="68" t="n">
        <v>35</v>
      </c>
      <c r="J1341" s="68" t="n">
        <f aca="false">I1341/$J$1*($J$1-$E$1)</f>
        <v>32.6666666666667</v>
      </c>
      <c r="K1341" s="69" t="n">
        <v>10</v>
      </c>
      <c r="L1341" s="69" t="n">
        <f aca="false">I1341-K1341</f>
        <v>25</v>
      </c>
      <c r="M1341" s="69" t="n">
        <f aca="false">IFERROR((K1341/J1341%),"-")</f>
        <v>30.6122448979592</v>
      </c>
      <c r="N1341" s="97" t="n">
        <v>0</v>
      </c>
      <c r="O1341" s="98" t="str">
        <f aca="false">IF(F1341&lt;=$P$2,"Mar","")</f>
        <v>Mar</v>
      </c>
      <c r="P1341" s="97" t="n">
        <f aca="false">N1341</f>
        <v>0</v>
      </c>
      <c r="Q1341" s="99" t="n">
        <f aca="false">K1341-P1341</f>
        <v>10</v>
      </c>
      <c r="R1341" s="98" t="str">
        <f aca="false">IFERROR(IF(O1341="Mar",(K1341/P1341-1))," ")</f>
        <v> </v>
      </c>
      <c r="S1341" s="105" t="b">
        <f aca="false">IF(N1341&gt;0,IF(O1341="","-",IF(R1341&lt;0%,"DEGROWTH","GROWTH")))</f>
        <v>0</v>
      </c>
      <c r="T1341" s="69" t="n">
        <v>0</v>
      </c>
      <c r="U1341" s="101" t="str">
        <f aca="false">IF(F1341&lt;=$V$2,"Apr","")</f>
        <v>Apr</v>
      </c>
      <c r="V1341" s="97" t="n">
        <v>0</v>
      </c>
      <c r="W1341" s="102" t="n">
        <f aca="false">K1341-V1341</f>
        <v>10</v>
      </c>
      <c r="X1341" s="103" t="n">
        <f aca="false">IFERROR(IF(U1341="Apr",(K1341/V1341-1)),0)</f>
        <v>0</v>
      </c>
      <c r="Y1341" s="106" t="b">
        <f aca="false">IF(T1341&gt;0,IF(U1341="","-",IF(X1341&lt;0%,"DEGROWTH","GROWTH")))</f>
        <v>0</v>
      </c>
      <c r="Z1341" s="75" t="n">
        <v>0</v>
      </c>
      <c r="AA1341" s="70"/>
      <c r="AB1341" s="70" t="s">
        <v>133</v>
      </c>
      <c r="AC1341" s="85" t="s">
        <v>130</v>
      </c>
      <c r="AD1341" s="3" t="n">
        <f aca="false">IF(K1341=0,1,0)</f>
        <v>0</v>
      </c>
      <c r="AE1341" s="82"/>
    </row>
    <row r="1342" customFormat="false" ht="14.25" hidden="false" customHeight="true" outlineLevel="0" collapsed="false">
      <c r="A1342" s="85" t="s">
        <v>133</v>
      </c>
      <c r="B1342" s="71" t="s">
        <v>24</v>
      </c>
      <c r="C1342" s="83" t="s">
        <v>3059</v>
      </c>
      <c r="D1342" s="83" t="n">
        <v>1000004273</v>
      </c>
      <c r="E1342" s="83" t="s">
        <v>3060</v>
      </c>
      <c r="F1342" s="84" t="n">
        <v>45721</v>
      </c>
      <c r="G1342" s="67" t="str">
        <f aca="false">IF(I1342&gt;0,"Targeted Dealer","-")</f>
        <v>Targeted Dealer</v>
      </c>
      <c r="H1342" s="67"/>
      <c r="I1342" s="68" t="n">
        <v>80</v>
      </c>
      <c r="J1342" s="68" t="n">
        <f aca="false">I1342/$J$1*($J$1-$E$1)</f>
        <v>74.6666666666667</v>
      </c>
      <c r="K1342" s="69" t="n">
        <v>51</v>
      </c>
      <c r="L1342" s="69" t="n">
        <f aca="false">I1342-K1342</f>
        <v>29</v>
      </c>
      <c r="M1342" s="69" t="n">
        <f aca="false">IFERROR((K1342/J1342%),"-")</f>
        <v>68.3035714285714</v>
      </c>
      <c r="N1342" s="97" t="n">
        <v>62</v>
      </c>
      <c r="O1342" s="98" t="str">
        <f aca="false">IF(F1342&lt;=$P$2,"Mar","")</f>
        <v>Mar</v>
      </c>
      <c r="P1342" s="97" t="n">
        <f aca="false">N1342</f>
        <v>62</v>
      </c>
      <c r="Q1342" s="99" t="n">
        <f aca="false">K1342-P1342</f>
        <v>-11</v>
      </c>
      <c r="R1342" s="98" t="n">
        <f aca="false">IFERROR(IF(O1342="Mar",(K1342/P1342-1))," ")</f>
        <v>-0.17741935483871</v>
      </c>
      <c r="S1342" s="100" t="str">
        <f aca="false">IF(N1342&gt;0,IF(O1342="","-",IF(R1342&lt;0%,"DEGROWTH","GROWTH")))</f>
        <v>DEGROWTH</v>
      </c>
      <c r="T1342" s="69" t="n">
        <v>54</v>
      </c>
      <c r="U1342" s="101" t="str">
        <f aca="false">IF(F1342&lt;=$V$2,"Apr","")</f>
        <v>Apr</v>
      </c>
      <c r="V1342" s="97" t="n">
        <v>54</v>
      </c>
      <c r="W1342" s="102" t="n">
        <f aca="false">K1342-V1342</f>
        <v>-3</v>
      </c>
      <c r="X1342" s="103" t="n">
        <f aca="false">IFERROR(IF(U1342="Apr",(K1342/V1342-1)),0)</f>
        <v>-0.0555555555555556</v>
      </c>
      <c r="Y1342" s="104" t="str">
        <f aca="false">IF(T1342&gt;0,IF(U1342="","-",IF(X1342&lt;0%,"DEGROWTH","GROWTH")))</f>
        <v>DEGROWTH</v>
      </c>
      <c r="Z1342" s="75" t="n">
        <v>0</v>
      </c>
      <c r="AA1342" s="70"/>
      <c r="AB1342" s="70" t="s">
        <v>133</v>
      </c>
      <c r="AC1342" s="85" t="s">
        <v>133</v>
      </c>
      <c r="AD1342" s="3" t="n">
        <f aca="false">IF(K1342=0,1,0)</f>
        <v>0</v>
      </c>
      <c r="AE1342" s="82"/>
    </row>
    <row r="1343" customFormat="false" ht="14.25" hidden="false" customHeight="true" outlineLevel="0" collapsed="false">
      <c r="A1343" s="85" t="s">
        <v>133</v>
      </c>
      <c r="B1343" s="83" t="s">
        <v>142</v>
      </c>
      <c r="C1343" s="83" t="s">
        <v>3061</v>
      </c>
      <c r="D1343" s="83" t="n">
        <v>1000004276</v>
      </c>
      <c r="E1343" s="83" t="s">
        <v>3062</v>
      </c>
      <c r="F1343" s="84" t="n">
        <v>45727</v>
      </c>
      <c r="G1343" s="67" t="str">
        <f aca="false">IF(I1343&gt;0,"Targeted Dealer","-")</f>
        <v>Targeted Dealer</v>
      </c>
      <c r="H1343" s="67"/>
      <c r="I1343" s="68" t="n">
        <v>20</v>
      </c>
      <c r="J1343" s="68" t="n">
        <f aca="false">I1343/$J$1*($J$1-$E$1)</f>
        <v>18.6666666666667</v>
      </c>
      <c r="K1343" s="69" t="n">
        <v>0</v>
      </c>
      <c r="L1343" s="69" t="n">
        <f aca="false">I1343-K1343</f>
        <v>20</v>
      </c>
      <c r="M1343" s="69" t="n">
        <f aca="false">IFERROR((K1343/J1343%),"-")</f>
        <v>0</v>
      </c>
      <c r="N1343" s="97" t="n">
        <v>40</v>
      </c>
      <c r="O1343" s="98" t="str">
        <f aca="false">IF(F1343&lt;=$P$2,"Mar","")</f>
        <v>Mar</v>
      </c>
      <c r="P1343" s="97" t="n">
        <f aca="false">N1343</f>
        <v>40</v>
      </c>
      <c r="Q1343" s="99" t="n">
        <f aca="false">K1343-P1343</f>
        <v>-40</v>
      </c>
      <c r="R1343" s="98" t="n">
        <f aca="false">IFERROR(IF(O1343="Mar",(K1343/P1343-1))," ")</f>
        <v>-1</v>
      </c>
      <c r="S1343" s="100" t="str">
        <f aca="false">IF(N1343&gt;0,IF(O1343="","-",IF(R1343&lt;0%,"DEGROWTH","GROWTH")))</f>
        <v>DEGROWTH</v>
      </c>
      <c r="T1343" s="69" t="n">
        <v>0</v>
      </c>
      <c r="U1343" s="101" t="str">
        <f aca="false">IF(F1343&lt;=$V$2,"Apr","")</f>
        <v>Apr</v>
      </c>
      <c r="V1343" s="97" t="n">
        <v>0</v>
      </c>
      <c r="W1343" s="102" t="n">
        <f aca="false">K1343-V1343</f>
        <v>0</v>
      </c>
      <c r="X1343" s="103" t="n">
        <f aca="false">IFERROR(IF(U1343="Apr",(K1343/V1343-1)),0)</f>
        <v>0</v>
      </c>
      <c r="Y1343" s="106" t="b">
        <f aca="false">IF(T1343&gt;0,IF(U1343="","-",IF(X1343&lt;0%,"DEGROWTH","GROWTH")))</f>
        <v>0</v>
      </c>
      <c r="Z1343" s="75" t="n">
        <v>0</v>
      </c>
      <c r="AA1343" s="70"/>
      <c r="AB1343" s="70" t="s">
        <v>133</v>
      </c>
      <c r="AC1343" s="85" t="s">
        <v>133</v>
      </c>
      <c r="AD1343" s="3" t="n">
        <f aca="false">IF(K1343=0,1,0)</f>
        <v>1</v>
      </c>
      <c r="AE1343" s="82"/>
    </row>
    <row r="1344" customFormat="false" ht="14.25" hidden="false" customHeight="true" outlineLevel="0" collapsed="false">
      <c r="A1344" s="85" t="s">
        <v>134</v>
      </c>
      <c r="B1344" s="83" t="s">
        <v>67</v>
      </c>
      <c r="C1344" s="83" t="s">
        <v>3063</v>
      </c>
      <c r="D1344" s="83" t="n">
        <v>1000004225</v>
      </c>
      <c r="E1344" s="83" t="s">
        <v>3064</v>
      </c>
      <c r="F1344" s="84" t="n">
        <v>45684</v>
      </c>
      <c r="G1344" s="67" t="str">
        <f aca="false">IF(I1344&gt;0,"Targeted Dealer","-")</f>
        <v>Targeted Dealer</v>
      </c>
      <c r="H1344" s="67"/>
      <c r="I1344" s="68" t="n">
        <v>25</v>
      </c>
      <c r="J1344" s="68" t="n">
        <f aca="false">I1344/$J$1*($J$1-$E$1)</f>
        <v>23.3333333333333</v>
      </c>
      <c r="K1344" s="69" t="n">
        <v>0</v>
      </c>
      <c r="L1344" s="69" t="n">
        <f aca="false">I1344-K1344</f>
        <v>25</v>
      </c>
      <c r="M1344" s="69" t="n">
        <f aca="false">IFERROR((K1344/J1344%),"-")</f>
        <v>0</v>
      </c>
      <c r="N1344" s="97" t="n">
        <v>12</v>
      </c>
      <c r="O1344" s="98" t="str">
        <f aca="false">IF(F1344&lt;=$P$2,"Mar","")</f>
        <v>Mar</v>
      </c>
      <c r="P1344" s="97" t="n">
        <f aca="false">N1344</f>
        <v>12</v>
      </c>
      <c r="Q1344" s="99" t="n">
        <f aca="false">K1344-P1344</f>
        <v>-12</v>
      </c>
      <c r="R1344" s="98" t="n">
        <f aca="false">IFERROR(IF(O1344="Mar",(K1344/P1344-1))," ")</f>
        <v>-1</v>
      </c>
      <c r="S1344" s="100" t="str">
        <f aca="false">IF(N1344&gt;0,IF(O1344="","-",IF(R1344&lt;0%,"DEGROWTH","GROWTH")))</f>
        <v>DEGROWTH</v>
      </c>
      <c r="T1344" s="69" t="n">
        <v>12.5</v>
      </c>
      <c r="U1344" s="101" t="str">
        <f aca="false">IF(F1344&lt;=$V$2,"Apr","")</f>
        <v>Apr</v>
      </c>
      <c r="V1344" s="97" t="n">
        <v>12.5</v>
      </c>
      <c r="W1344" s="102" t="n">
        <f aca="false">K1344-V1344</f>
        <v>-12.5</v>
      </c>
      <c r="X1344" s="103" t="n">
        <f aca="false">IFERROR(IF(U1344="Apr",(K1344/V1344-1)),0)</f>
        <v>-1</v>
      </c>
      <c r="Y1344" s="104" t="str">
        <f aca="false">IF(T1344&gt;0,IF(U1344="","-",IF(X1344&lt;0%,"DEGROWTH","GROWTH")))</f>
        <v>DEGROWTH</v>
      </c>
      <c r="Z1344" s="75" t="n">
        <v>0</v>
      </c>
      <c r="AA1344" s="70"/>
      <c r="AB1344" s="70" t="s">
        <v>133</v>
      </c>
      <c r="AC1344" s="85" t="s">
        <v>134</v>
      </c>
      <c r="AD1344" s="3" t="n">
        <f aca="false">IF(K1344=0,1,0)</f>
        <v>1</v>
      </c>
      <c r="AE1344" s="82"/>
    </row>
    <row r="1345" customFormat="false" ht="14.25" hidden="false" customHeight="true" outlineLevel="0" collapsed="false">
      <c r="A1345" s="85" t="s">
        <v>133</v>
      </c>
      <c r="B1345" s="71" t="s">
        <v>30</v>
      </c>
      <c r="C1345" s="83" t="s">
        <v>3065</v>
      </c>
      <c r="D1345" s="83" t="n">
        <v>1000004277</v>
      </c>
      <c r="E1345" s="83" t="s">
        <v>3066</v>
      </c>
      <c r="F1345" s="84" t="n">
        <v>45731</v>
      </c>
      <c r="G1345" s="67" t="str">
        <f aca="false">IF(I1345&gt;0,"Targeted Dealer","-")</f>
        <v>Targeted Dealer</v>
      </c>
      <c r="H1345" s="67"/>
      <c r="I1345" s="68" t="n">
        <v>20</v>
      </c>
      <c r="J1345" s="68" t="n">
        <f aca="false">I1345/$J$1*($J$1-$E$1)</f>
        <v>18.6666666666667</v>
      </c>
      <c r="K1345" s="69" t="n">
        <v>0</v>
      </c>
      <c r="L1345" s="69" t="n">
        <f aca="false">I1345-K1345</f>
        <v>20</v>
      </c>
      <c r="M1345" s="69" t="n">
        <f aca="false">IFERROR((K1345/J1345%),"-")</f>
        <v>0</v>
      </c>
      <c r="N1345" s="97" t="n">
        <v>20</v>
      </c>
      <c r="O1345" s="98" t="str">
        <f aca="false">IF(F1345&lt;=$P$2,"Mar","")</f>
        <v>Mar</v>
      </c>
      <c r="P1345" s="97" t="n">
        <f aca="false">N1345</f>
        <v>20</v>
      </c>
      <c r="Q1345" s="99" t="n">
        <f aca="false">K1345-P1345</f>
        <v>-20</v>
      </c>
      <c r="R1345" s="98" t="n">
        <f aca="false">IFERROR(IF(O1345="Mar",(K1345/P1345-1))," ")</f>
        <v>-1</v>
      </c>
      <c r="S1345" s="100" t="str">
        <f aca="false">IF(N1345&gt;0,IF(O1345="","-",IF(R1345&lt;0%,"DEGROWTH","GROWTH")))</f>
        <v>DEGROWTH</v>
      </c>
      <c r="T1345" s="69" t="n">
        <v>40</v>
      </c>
      <c r="U1345" s="101" t="str">
        <f aca="false">IF(F1345&lt;=$V$2,"Apr","")</f>
        <v>Apr</v>
      </c>
      <c r="V1345" s="97" t="n">
        <v>40</v>
      </c>
      <c r="W1345" s="102" t="n">
        <f aca="false">K1345-V1345</f>
        <v>-40</v>
      </c>
      <c r="X1345" s="103" t="n">
        <f aca="false">IFERROR(IF(U1345="Apr",(K1345/V1345-1)),0)</f>
        <v>-1</v>
      </c>
      <c r="Y1345" s="104" t="str">
        <f aca="false">IF(T1345&gt;0,IF(U1345="","-",IF(X1345&lt;0%,"DEGROWTH","GROWTH")))</f>
        <v>DEGROWTH</v>
      </c>
      <c r="Z1345" s="75" t="n">
        <v>0</v>
      </c>
      <c r="AA1345" s="70"/>
      <c r="AB1345" s="70" t="s">
        <v>133</v>
      </c>
      <c r="AC1345" s="85" t="s">
        <v>133</v>
      </c>
      <c r="AD1345" s="3" t="n">
        <f aca="false">IF(K1345=0,1,0)</f>
        <v>1</v>
      </c>
      <c r="AE1345" s="82"/>
    </row>
    <row r="1346" customFormat="false" ht="14.25" hidden="false" customHeight="true" outlineLevel="0" collapsed="false">
      <c r="A1346" s="75" t="s">
        <v>132</v>
      </c>
      <c r="B1346" s="83" t="s">
        <v>101</v>
      </c>
      <c r="C1346" s="83" t="s">
        <v>480</v>
      </c>
      <c r="D1346" s="83" t="n">
        <v>1000003824</v>
      </c>
      <c r="E1346" s="83" t="s">
        <v>481</v>
      </c>
      <c r="F1346" s="84" t="s">
        <v>482</v>
      </c>
      <c r="G1346" s="67" t="str">
        <f aca="false">IF(I1346&gt;0,"Targeted Dealer","-")</f>
        <v>Targeted Dealer</v>
      </c>
      <c r="H1346" s="67"/>
      <c r="I1346" s="68" t="n">
        <v>200</v>
      </c>
      <c r="J1346" s="68" t="n">
        <f aca="false">I1346/$J$1*($J$1-$E$1)</f>
        <v>186.666666666667</v>
      </c>
      <c r="K1346" s="69" t="n">
        <v>0</v>
      </c>
      <c r="L1346" s="69" t="n">
        <f aca="false">I1346-K1346</f>
        <v>200</v>
      </c>
      <c r="M1346" s="69" t="n">
        <f aca="false">IFERROR((K1346/J1346%),"-")</f>
        <v>0</v>
      </c>
      <c r="N1346" s="97" t="n">
        <v>0</v>
      </c>
      <c r="O1346" s="98" t="str">
        <f aca="false">IF(F1346&lt;=$P$2,"Mar","")</f>
        <v>Mar</v>
      </c>
      <c r="P1346" s="97" t="n">
        <f aca="false">N1346</f>
        <v>0</v>
      </c>
      <c r="Q1346" s="99" t="n">
        <f aca="false">K1346-P1346</f>
        <v>0</v>
      </c>
      <c r="R1346" s="98" t="str">
        <f aca="false">IFERROR(IF(O1346="Mar",(K1346/P1346-1))," ")</f>
        <v> </v>
      </c>
      <c r="S1346" s="105" t="b">
        <f aca="false">IF(N1346&gt;0,IF(O1346="","-",IF(R1346&lt;0%,"DEGROWTH","GROWTH")))</f>
        <v>0</v>
      </c>
      <c r="T1346" s="69" t="n">
        <v>128.25</v>
      </c>
      <c r="U1346" s="101" t="str">
        <f aca="false">IF(F1346&lt;=$V$2,"Apr","")</f>
        <v>Apr</v>
      </c>
      <c r="V1346" s="97" t="n">
        <v>128.25</v>
      </c>
      <c r="W1346" s="102" t="n">
        <f aca="false">K1346-V1346</f>
        <v>-128.25</v>
      </c>
      <c r="X1346" s="103" t="n">
        <f aca="false">IFERROR(IF(U1346="Apr",(K1346/V1346-1)),0)</f>
        <v>-1</v>
      </c>
      <c r="Y1346" s="104" t="str">
        <f aca="false">IF(T1346&gt;0,IF(U1346="","-",IF(X1346&lt;0%,"DEGROWTH","GROWTH")))</f>
        <v>DEGROWTH</v>
      </c>
      <c r="Z1346" s="75" t="n">
        <v>0</v>
      </c>
      <c r="AA1346" s="70"/>
      <c r="AB1346" s="70" t="s">
        <v>133</v>
      </c>
      <c r="AC1346" s="75" t="s">
        <v>132</v>
      </c>
      <c r="AD1346" s="3" t="n">
        <f aca="false">IF(K1346=0,1,0)</f>
        <v>1</v>
      </c>
      <c r="AE1346" s="82"/>
    </row>
    <row r="1347" customFormat="false" ht="14.25" hidden="false" customHeight="true" outlineLevel="0" collapsed="false">
      <c r="A1347" s="85" t="s">
        <v>130</v>
      </c>
      <c r="B1347" s="83" t="s">
        <v>111</v>
      </c>
      <c r="C1347" s="83" t="s">
        <v>3067</v>
      </c>
      <c r="D1347" s="83" t="n">
        <v>1000001466</v>
      </c>
      <c r="E1347" s="83" t="s">
        <v>3068</v>
      </c>
      <c r="F1347" s="84" t="n">
        <v>44113</v>
      </c>
      <c r="G1347" s="67" t="str">
        <f aca="false">IF(I1347&gt;0,"Targeted Dealer","-")</f>
        <v>Targeted Dealer</v>
      </c>
      <c r="H1347" s="67"/>
      <c r="I1347" s="68" t="n">
        <v>50</v>
      </c>
      <c r="J1347" s="68" t="n">
        <f aca="false">I1347/$J$1*($J$1-$E$1)</f>
        <v>46.6666666666667</v>
      </c>
      <c r="K1347" s="69" t="n">
        <v>0</v>
      </c>
      <c r="L1347" s="69" t="n">
        <f aca="false">I1347-K1347</f>
        <v>50</v>
      </c>
      <c r="M1347" s="69" t="n">
        <f aca="false">IFERROR((K1347/J1347%),"-")</f>
        <v>0</v>
      </c>
      <c r="N1347" s="97" t="n">
        <v>0</v>
      </c>
      <c r="O1347" s="98" t="str">
        <f aca="false">IF(F1347&lt;=$P$2,"Mar","")</f>
        <v>Mar</v>
      </c>
      <c r="P1347" s="97" t="n">
        <f aca="false">N1347</f>
        <v>0</v>
      </c>
      <c r="Q1347" s="99" t="n">
        <f aca="false">K1347-P1347</f>
        <v>0</v>
      </c>
      <c r="R1347" s="98" t="str">
        <f aca="false">IFERROR(IF(O1347="Mar",(K1347/P1347-1))," ")</f>
        <v> </v>
      </c>
      <c r="S1347" s="105" t="b">
        <f aca="false">IF(N1347&gt;0,IF(O1347="","-",IF(R1347&lt;0%,"DEGROWTH","GROWTH")))</f>
        <v>0</v>
      </c>
      <c r="T1347" s="69" t="n">
        <v>28</v>
      </c>
      <c r="U1347" s="101" t="str">
        <f aca="false">IF(F1347&lt;=$V$2,"Apr","")</f>
        <v>Apr</v>
      </c>
      <c r="V1347" s="97" t="n">
        <v>28</v>
      </c>
      <c r="W1347" s="102" t="n">
        <f aca="false">K1347-V1347</f>
        <v>-28</v>
      </c>
      <c r="X1347" s="103" t="n">
        <f aca="false">IFERROR(IF(U1347="Apr",(K1347/V1347-1)),0)</f>
        <v>-1</v>
      </c>
      <c r="Y1347" s="104" t="str">
        <f aca="false">IF(T1347&gt;0,IF(U1347="","-",IF(X1347&lt;0%,"DEGROWTH","GROWTH")))</f>
        <v>DEGROWTH</v>
      </c>
      <c r="Z1347" s="75" t="n">
        <v>0</v>
      </c>
      <c r="AA1347" s="70"/>
      <c r="AB1347" s="70" t="s">
        <v>133</v>
      </c>
      <c r="AC1347" s="85" t="s">
        <v>130</v>
      </c>
      <c r="AD1347" s="3" t="n">
        <f aca="false">IF(K1347=0,1,0)</f>
        <v>1</v>
      </c>
      <c r="AE1347" s="82"/>
    </row>
    <row r="1348" customFormat="false" ht="14.25" hidden="false" customHeight="true" outlineLevel="0" collapsed="false">
      <c r="A1348" s="70" t="s">
        <v>131</v>
      </c>
      <c r="B1348" s="83" t="s">
        <v>93</v>
      </c>
      <c r="C1348" s="83" t="s">
        <v>3069</v>
      </c>
      <c r="D1348" s="83" t="n">
        <v>1000001436</v>
      </c>
      <c r="E1348" s="83" t="s">
        <v>3070</v>
      </c>
      <c r="F1348" s="84" t="n">
        <v>44739</v>
      </c>
      <c r="G1348" s="67" t="str">
        <f aca="false">IF(I1348&gt;0,"Targeted Dealer","-")</f>
        <v>Targeted Dealer</v>
      </c>
      <c r="H1348" s="67"/>
      <c r="I1348" s="68" t="n">
        <v>50</v>
      </c>
      <c r="J1348" s="68" t="n">
        <f aca="false">I1348/$J$1*($J$1-$E$1)</f>
        <v>46.6666666666667</v>
      </c>
      <c r="K1348" s="69" t="n">
        <v>72</v>
      </c>
      <c r="L1348" s="69" t="n">
        <f aca="false">I1348-K1348</f>
        <v>-22</v>
      </c>
      <c r="M1348" s="69" t="n">
        <f aca="false">IFERROR((K1348/J1348%),"-")</f>
        <v>154.285714285714</v>
      </c>
      <c r="N1348" s="97" t="n">
        <v>49</v>
      </c>
      <c r="O1348" s="98" t="str">
        <f aca="false">IF(F1348&lt;=$P$2,"Mar","")</f>
        <v>Mar</v>
      </c>
      <c r="P1348" s="97" t="n">
        <f aca="false">N1348</f>
        <v>49</v>
      </c>
      <c r="Q1348" s="99" t="n">
        <f aca="false">K1348-P1348</f>
        <v>23</v>
      </c>
      <c r="R1348" s="98" t="n">
        <f aca="false">IFERROR(IF(O1348="Mar",(K1348/P1348-1))," ")</f>
        <v>0.469387755102041</v>
      </c>
      <c r="S1348" s="100" t="str">
        <f aca="false">IF(N1348&gt;0,IF(O1348="","-",IF(R1348&lt;0%,"DEGROWTH","GROWTH")))</f>
        <v>GROWTH</v>
      </c>
      <c r="T1348" s="69" t="n">
        <v>66</v>
      </c>
      <c r="U1348" s="101" t="str">
        <f aca="false">IF(F1348&lt;=$V$2,"Apr","")</f>
        <v>Apr</v>
      </c>
      <c r="V1348" s="97" t="n">
        <v>66</v>
      </c>
      <c r="W1348" s="102" t="n">
        <f aca="false">K1348-V1348</f>
        <v>6</v>
      </c>
      <c r="X1348" s="103" t="n">
        <f aca="false">IFERROR(IF(U1348="Apr",(K1348/V1348-1)),0)</f>
        <v>0.0909090909090908</v>
      </c>
      <c r="Y1348" s="104" t="str">
        <f aca="false">IF(T1348&gt;0,IF(U1348="","-",IF(X1348&lt;0%,"DEGROWTH","GROWTH")))</f>
        <v>GROWTH</v>
      </c>
      <c r="Z1348" s="75" t="n">
        <v>0</v>
      </c>
      <c r="AA1348" s="70"/>
      <c r="AB1348" s="70" t="s">
        <v>133</v>
      </c>
      <c r="AC1348" s="70" t="s">
        <v>131</v>
      </c>
      <c r="AD1348" s="3" t="n">
        <f aca="false">IF(K1348=0,1,0)</f>
        <v>0</v>
      </c>
      <c r="AE1348" s="82"/>
    </row>
    <row r="1349" customFormat="false" ht="14.25" hidden="false" customHeight="true" outlineLevel="0" collapsed="false">
      <c r="A1349" s="85" t="s">
        <v>133</v>
      </c>
      <c r="B1349" s="71" t="s">
        <v>30</v>
      </c>
      <c r="C1349" s="83" t="s">
        <v>483</v>
      </c>
      <c r="D1349" s="83" t="n">
        <v>1000004285</v>
      </c>
      <c r="E1349" s="83" t="s">
        <v>484</v>
      </c>
      <c r="F1349" s="84" t="n">
        <v>45736</v>
      </c>
      <c r="G1349" s="67" t="str">
        <f aca="false">IF(I1349&gt;0,"Targeted Dealer","-")</f>
        <v>Targeted Dealer</v>
      </c>
      <c r="H1349" s="67"/>
      <c r="I1349" s="68" t="n">
        <v>40</v>
      </c>
      <c r="J1349" s="68" t="n">
        <f aca="false">I1349/$J$1*($J$1-$E$1)</f>
        <v>37.3333333333333</v>
      </c>
      <c r="K1349" s="69" t="n">
        <v>0</v>
      </c>
      <c r="L1349" s="69" t="n">
        <f aca="false">I1349-K1349</f>
        <v>40</v>
      </c>
      <c r="M1349" s="69" t="n">
        <f aca="false">IFERROR((K1349/J1349%),"-")</f>
        <v>0</v>
      </c>
      <c r="N1349" s="97" t="n">
        <v>0</v>
      </c>
      <c r="O1349" s="98" t="str">
        <f aca="false">IF(F1349&lt;=$P$2,"Mar","")</f>
        <v>Mar</v>
      </c>
      <c r="P1349" s="97" t="n">
        <f aca="false">N1349</f>
        <v>0</v>
      </c>
      <c r="Q1349" s="99" t="n">
        <f aca="false">K1349-P1349</f>
        <v>0</v>
      </c>
      <c r="R1349" s="98" t="str">
        <f aca="false">IFERROR(IF(O1349="Mar",(K1349/P1349-1))," ")</f>
        <v> </v>
      </c>
      <c r="S1349" s="105" t="b">
        <f aca="false">IF(N1349&gt;0,IF(O1349="","-",IF(R1349&lt;0%,"DEGROWTH","GROWTH")))</f>
        <v>0</v>
      </c>
      <c r="T1349" s="69" t="n">
        <v>0</v>
      </c>
      <c r="U1349" s="101" t="str">
        <f aca="false">IF(F1349&lt;=$V$2,"Apr","")</f>
        <v>Apr</v>
      </c>
      <c r="V1349" s="97" t="n">
        <v>0</v>
      </c>
      <c r="W1349" s="102" t="n">
        <f aca="false">K1349-V1349</f>
        <v>0</v>
      </c>
      <c r="X1349" s="103" t="n">
        <f aca="false">IFERROR(IF(U1349="Apr",(K1349/V1349-1)),0)</f>
        <v>0</v>
      </c>
      <c r="Y1349" s="106" t="b">
        <f aca="false">IF(T1349&gt;0,IF(U1349="","-",IF(X1349&lt;0%,"DEGROWTH","GROWTH")))</f>
        <v>0</v>
      </c>
      <c r="Z1349" s="75" t="n">
        <v>0</v>
      </c>
      <c r="AA1349" s="70"/>
      <c r="AB1349" s="70" t="s">
        <v>133</v>
      </c>
      <c r="AC1349" s="85" t="s">
        <v>133</v>
      </c>
      <c r="AD1349" s="3" t="n">
        <f aca="false">IF(K1349=0,1,0)</f>
        <v>1</v>
      </c>
      <c r="AE1349" s="82"/>
    </row>
    <row r="1350" customFormat="false" ht="14.25" hidden="false" customHeight="true" outlineLevel="0" collapsed="false">
      <c r="A1350" s="85" t="s">
        <v>133</v>
      </c>
      <c r="B1350" s="83" t="s">
        <v>52</v>
      </c>
      <c r="C1350" s="83" t="s">
        <v>3071</v>
      </c>
      <c r="D1350" s="83" t="n">
        <v>1000004282</v>
      </c>
      <c r="E1350" s="83" t="s">
        <v>3072</v>
      </c>
      <c r="F1350" s="84" t="n">
        <v>45733</v>
      </c>
      <c r="G1350" s="67" t="str">
        <f aca="false">IF(I1350&gt;0,"Targeted Dealer","-")</f>
        <v>Targeted Dealer</v>
      </c>
      <c r="H1350" s="67"/>
      <c r="I1350" s="68" t="n">
        <v>55</v>
      </c>
      <c r="J1350" s="68" t="n">
        <f aca="false">I1350/$J$1*($J$1-$E$1)</f>
        <v>51.3333333333333</v>
      </c>
      <c r="K1350" s="69" t="n">
        <v>36</v>
      </c>
      <c r="L1350" s="69" t="n">
        <f aca="false">I1350-K1350</f>
        <v>19</v>
      </c>
      <c r="M1350" s="69" t="n">
        <f aca="false">IFERROR((K1350/J1350%),"-")</f>
        <v>70.1298701298701</v>
      </c>
      <c r="N1350" s="97" t="n">
        <v>18</v>
      </c>
      <c r="O1350" s="98" t="str">
        <f aca="false">IF(F1350&lt;=$P$2,"Mar","")</f>
        <v>Mar</v>
      </c>
      <c r="P1350" s="97" t="n">
        <f aca="false">N1350</f>
        <v>18</v>
      </c>
      <c r="Q1350" s="99" t="n">
        <f aca="false">K1350-P1350</f>
        <v>18</v>
      </c>
      <c r="R1350" s="98" t="n">
        <f aca="false">IFERROR(IF(O1350="Mar",(K1350/P1350-1))," ")</f>
        <v>1</v>
      </c>
      <c r="S1350" s="100" t="str">
        <f aca="false">IF(N1350&gt;0,IF(O1350="","-",IF(R1350&lt;0%,"DEGROWTH","GROWTH")))</f>
        <v>GROWTH</v>
      </c>
      <c r="T1350" s="69" t="n">
        <v>27</v>
      </c>
      <c r="U1350" s="101" t="str">
        <f aca="false">IF(F1350&lt;=$V$2,"Apr","")</f>
        <v>Apr</v>
      </c>
      <c r="V1350" s="97" t="n">
        <v>27</v>
      </c>
      <c r="W1350" s="102" t="n">
        <f aca="false">K1350-V1350</f>
        <v>9</v>
      </c>
      <c r="X1350" s="103" t="n">
        <f aca="false">IFERROR(IF(U1350="Apr",(K1350/V1350-1)),0)</f>
        <v>0.333333333333333</v>
      </c>
      <c r="Y1350" s="104" t="str">
        <f aca="false">IF(T1350&gt;0,IF(U1350="","-",IF(X1350&lt;0%,"DEGROWTH","GROWTH")))</f>
        <v>GROWTH</v>
      </c>
      <c r="Z1350" s="75" t="n">
        <v>0</v>
      </c>
      <c r="AA1350" s="70"/>
      <c r="AB1350" s="70" t="s">
        <v>133</v>
      </c>
      <c r="AC1350" s="85" t="s">
        <v>133</v>
      </c>
      <c r="AD1350" s="3" t="n">
        <f aca="false">IF(K1350=0,1,0)</f>
        <v>0</v>
      </c>
      <c r="AE1350" s="82"/>
    </row>
    <row r="1351" customFormat="false" ht="14.25" hidden="false" customHeight="true" outlineLevel="0" collapsed="false">
      <c r="A1351" s="85" t="s">
        <v>133</v>
      </c>
      <c r="B1351" s="83" t="s">
        <v>47</v>
      </c>
      <c r="C1351" s="83" t="s">
        <v>485</v>
      </c>
      <c r="D1351" s="83" t="n">
        <v>1000004293</v>
      </c>
      <c r="E1351" s="83" t="s">
        <v>486</v>
      </c>
      <c r="F1351" s="84" t="n">
        <v>45737</v>
      </c>
      <c r="G1351" s="67" t="str">
        <f aca="false">IF(I1351&gt;0,"Targeted Dealer","-")</f>
        <v>Targeted Dealer</v>
      </c>
      <c r="H1351" s="67"/>
      <c r="I1351" s="68" t="n">
        <v>40</v>
      </c>
      <c r="J1351" s="68" t="n">
        <f aca="false">I1351/$J$1*($J$1-$E$1)</f>
        <v>37.3333333333333</v>
      </c>
      <c r="K1351" s="69" t="n">
        <v>0</v>
      </c>
      <c r="L1351" s="69" t="n">
        <f aca="false">I1351-K1351</f>
        <v>40</v>
      </c>
      <c r="M1351" s="69" t="n">
        <f aca="false">IFERROR((K1351/J1351%),"-")</f>
        <v>0</v>
      </c>
      <c r="N1351" s="97" t="n">
        <v>40</v>
      </c>
      <c r="O1351" s="98" t="str">
        <f aca="false">IF(F1351&lt;=$P$2,"Mar","")</f>
        <v>Mar</v>
      </c>
      <c r="P1351" s="97" t="n">
        <f aca="false">N1351</f>
        <v>40</v>
      </c>
      <c r="Q1351" s="99" t="n">
        <f aca="false">K1351-P1351</f>
        <v>-40</v>
      </c>
      <c r="R1351" s="98" t="n">
        <f aca="false">IFERROR(IF(O1351="Mar",(K1351/P1351-1))," ")</f>
        <v>-1</v>
      </c>
      <c r="S1351" s="100" t="str">
        <f aca="false">IF(N1351&gt;0,IF(O1351="","-",IF(R1351&lt;0%,"DEGROWTH","GROWTH")))</f>
        <v>DEGROWTH</v>
      </c>
      <c r="T1351" s="69" t="n">
        <v>40</v>
      </c>
      <c r="U1351" s="101" t="str">
        <f aca="false">IF(F1351&lt;=$V$2,"Apr","")</f>
        <v>Apr</v>
      </c>
      <c r="V1351" s="97" t="n">
        <v>40</v>
      </c>
      <c r="W1351" s="102" t="n">
        <f aca="false">K1351-V1351</f>
        <v>-40</v>
      </c>
      <c r="X1351" s="103" t="n">
        <f aca="false">IFERROR(IF(U1351="Apr",(K1351/V1351-1)),0)</f>
        <v>-1</v>
      </c>
      <c r="Y1351" s="104" t="str">
        <f aca="false">IF(T1351&gt;0,IF(U1351="","-",IF(X1351&lt;0%,"DEGROWTH","GROWTH")))</f>
        <v>DEGROWTH</v>
      </c>
      <c r="Z1351" s="75" t="n">
        <v>0</v>
      </c>
      <c r="AA1351" s="70"/>
      <c r="AB1351" s="70" t="s">
        <v>133</v>
      </c>
      <c r="AC1351" s="85" t="s">
        <v>133</v>
      </c>
      <c r="AD1351" s="3" t="n">
        <f aca="false">IF(K1351=0,1,0)</f>
        <v>1</v>
      </c>
      <c r="AE1351" s="82"/>
    </row>
    <row r="1352" customFormat="false" ht="14.25" hidden="false" customHeight="true" outlineLevel="0" collapsed="false">
      <c r="A1352" s="85" t="s">
        <v>133</v>
      </c>
      <c r="B1352" s="83" t="s">
        <v>143</v>
      </c>
      <c r="C1352" s="83" t="s">
        <v>3073</v>
      </c>
      <c r="D1352" s="83" t="n">
        <v>1000004272</v>
      </c>
      <c r="E1352" s="83" t="s">
        <v>3074</v>
      </c>
      <c r="F1352" s="84" t="n">
        <v>45717</v>
      </c>
      <c r="G1352" s="67" t="str">
        <f aca="false">IF(I1352&gt;0,"Targeted Dealer","-")</f>
        <v>Targeted Dealer</v>
      </c>
      <c r="H1352" s="67"/>
      <c r="I1352" s="68" t="n">
        <v>50</v>
      </c>
      <c r="J1352" s="68" t="n">
        <f aca="false">I1352/$J$1*($J$1-$E$1)</f>
        <v>46.6666666666667</v>
      </c>
      <c r="K1352" s="69" t="n">
        <v>0</v>
      </c>
      <c r="L1352" s="69" t="n">
        <f aca="false">I1352-K1352</f>
        <v>50</v>
      </c>
      <c r="M1352" s="69" t="n">
        <f aca="false">IFERROR((K1352/J1352%),"-")</f>
        <v>0</v>
      </c>
      <c r="N1352" s="97" t="n">
        <v>20</v>
      </c>
      <c r="O1352" s="98" t="str">
        <f aca="false">IF(F1352&lt;=$P$2,"Mar","")</f>
        <v>Mar</v>
      </c>
      <c r="P1352" s="97" t="n">
        <f aca="false">N1352</f>
        <v>20</v>
      </c>
      <c r="Q1352" s="99" t="n">
        <f aca="false">K1352-P1352</f>
        <v>-20</v>
      </c>
      <c r="R1352" s="98" t="n">
        <f aca="false">IFERROR(IF(O1352="Mar",(K1352/P1352-1))," ")</f>
        <v>-1</v>
      </c>
      <c r="S1352" s="100" t="str">
        <f aca="false">IF(N1352&gt;0,IF(O1352="","-",IF(R1352&lt;0%,"DEGROWTH","GROWTH")))</f>
        <v>DEGROWTH</v>
      </c>
      <c r="T1352" s="69" t="n">
        <v>21.5</v>
      </c>
      <c r="U1352" s="101" t="str">
        <f aca="false">IF(F1352&lt;=$V$2,"Apr","")</f>
        <v>Apr</v>
      </c>
      <c r="V1352" s="97" t="n">
        <v>21.5</v>
      </c>
      <c r="W1352" s="102" t="n">
        <f aca="false">K1352-V1352</f>
        <v>-21.5</v>
      </c>
      <c r="X1352" s="103" t="n">
        <f aca="false">IFERROR(IF(U1352="Apr",(K1352/V1352-1)),0)</f>
        <v>-1</v>
      </c>
      <c r="Y1352" s="104" t="str">
        <f aca="false">IF(T1352&gt;0,IF(U1352="","-",IF(X1352&lt;0%,"DEGROWTH","GROWTH")))</f>
        <v>DEGROWTH</v>
      </c>
      <c r="Z1352" s="75" t="n">
        <v>0</v>
      </c>
      <c r="AA1352" s="70"/>
      <c r="AB1352" s="70" t="s">
        <v>133</v>
      </c>
      <c r="AC1352" s="85" t="s">
        <v>133</v>
      </c>
      <c r="AD1352" s="3" t="n">
        <f aca="false">IF(K1352=0,1,0)</f>
        <v>1</v>
      </c>
      <c r="AE1352" s="82"/>
    </row>
    <row r="1353" customFormat="false" ht="14.25" hidden="false" customHeight="true" outlineLevel="0" collapsed="false">
      <c r="A1353" s="85" t="s">
        <v>133</v>
      </c>
      <c r="B1353" s="83" t="s">
        <v>52</v>
      </c>
      <c r="C1353" s="83" t="s">
        <v>3075</v>
      </c>
      <c r="D1353" s="83" t="n">
        <v>1000000977</v>
      </c>
      <c r="E1353" s="83" t="s">
        <v>3076</v>
      </c>
      <c r="F1353" s="84" t="n">
        <v>44738</v>
      </c>
      <c r="G1353" s="67" t="str">
        <f aca="false">IF(I1353&gt;0,"Targeted Dealer","-")</f>
        <v>Targeted Dealer</v>
      </c>
      <c r="H1353" s="67"/>
      <c r="I1353" s="68" t="n">
        <v>55</v>
      </c>
      <c r="J1353" s="68" t="n">
        <f aca="false">I1353/$J$1*($J$1-$E$1)</f>
        <v>51.3333333333333</v>
      </c>
      <c r="K1353" s="69" t="n">
        <v>36</v>
      </c>
      <c r="L1353" s="69" t="n">
        <f aca="false">I1353-K1353</f>
        <v>19</v>
      </c>
      <c r="M1353" s="69" t="n">
        <f aca="false">IFERROR((K1353/J1353%),"-")</f>
        <v>70.1298701298701</v>
      </c>
      <c r="N1353" s="97" t="n">
        <v>0</v>
      </c>
      <c r="O1353" s="98" t="str">
        <f aca="false">IF(F1353&lt;=$P$2,"Mar","")</f>
        <v>Mar</v>
      </c>
      <c r="P1353" s="97" t="n">
        <f aca="false">N1353</f>
        <v>0</v>
      </c>
      <c r="Q1353" s="99" t="n">
        <f aca="false">K1353-P1353</f>
        <v>36</v>
      </c>
      <c r="R1353" s="98" t="str">
        <f aca="false">IFERROR(IF(O1353="Mar",(K1353/P1353-1))," ")</f>
        <v> </v>
      </c>
      <c r="S1353" s="105" t="b">
        <f aca="false">IF(N1353&gt;0,IF(O1353="","-",IF(R1353&lt;0%,"DEGROWTH","GROWTH")))</f>
        <v>0</v>
      </c>
      <c r="T1353" s="69" t="n">
        <v>56</v>
      </c>
      <c r="U1353" s="101" t="str">
        <f aca="false">IF(F1353&lt;=$V$2,"Apr","")</f>
        <v>Apr</v>
      </c>
      <c r="V1353" s="97" t="n">
        <v>56</v>
      </c>
      <c r="W1353" s="102" t="n">
        <f aca="false">K1353-V1353</f>
        <v>-20</v>
      </c>
      <c r="X1353" s="103" t="n">
        <f aca="false">IFERROR(IF(U1353="Apr",(K1353/V1353-1)),0)</f>
        <v>-0.357142857142857</v>
      </c>
      <c r="Y1353" s="104" t="str">
        <f aca="false">IF(T1353&gt;0,IF(U1353="","-",IF(X1353&lt;0%,"DEGROWTH","GROWTH")))</f>
        <v>DEGROWTH</v>
      </c>
      <c r="Z1353" s="75" t="n">
        <v>0</v>
      </c>
      <c r="AA1353" s="70"/>
      <c r="AB1353" s="70" t="s">
        <v>133</v>
      </c>
      <c r="AC1353" s="85" t="s">
        <v>133</v>
      </c>
      <c r="AD1353" s="3" t="n">
        <f aca="false">IF(K1353=0,1,0)</f>
        <v>0</v>
      </c>
      <c r="AE1353" s="82"/>
    </row>
    <row r="1354" customFormat="false" ht="14.25" hidden="false" customHeight="true" outlineLevel="0" collapsed="false">
      <c r="A1354" s="85" t="s">
        <v>133</v>
      </c>
      <c r="B1354" s="83" t="s">
        <v>143</v>
      </c>
      <c r="C1354" s="83" t="s">
        <v>3077</v>
      </c>
      <c r="D1354" s="83" t="n">
        <v>1000004314</v>
      </c>
      <c r="E1354" s="83" t="s">
        <v>3078</v>
      </c>
      <c r="F1354" s="84" t="n">
        <v>45757</v>
      </c>
      <c r="G1354" s="67" t="str">
        <f aca="false">IF(I1354&gt;0,"Targeted Dealer","-")</f>
        <v>Targeted Dealer</v>
      </c>
      <c r="H1354" s="67"/>
      <c r="I1354" s="68" t="n">
        <v>450</v>
      </c>
      <c r="J1354" s="68" t="n">
        <f aca="false">I1354/$J$1*($J$1-$E$1)</f>
        <v>420</v>
      </c>
      <c r="K1354" s="69" t="n">
        <v>213.1</v>
      </c>
      <c r="L1354" s="69" t="n">
        <f aca="false">I1354-K1354</f>
        <v>236.9</v>
      </c>
      <c r="M1354" s="69" t="n">
        <f aca="false">IFERROR((K1354/J1354%),"-")</f>
        <v>50.7380952380952</v>
      </c>
      <c r="N1354" s="97" t="n">
        <v>180</v>
      </c>
      <c r="O1354" s="98" t="str">
        <f aca="false">IF(F1354&lt;=$P$2,"Mar","")</f>
        <v>Mar</v>
      </c>
      <c r="P1354" s="97" t="n">
        <f aca="false">N1354</f>
        <v>180</v>
      </c>
      <c r="Q1354" s="99" t="n">
        <f aca="false">K1354-P1354</f>
        <v>33.1</v>
      </c>
      <c r="R1354" s="98" t="n">
        <f aca="false">IFERROR(IF(O1354="Mar",(K1354/P1354-1))," ")</f>
        <v>0.183888888888889</v>
      </c>
      <c r="S1354" s="100" t="str">
        <f aca="false">IF(N1354&gt;0,IF(O1354="","-",IF(R1354&lt;0%,"DEGROWTH","GROWTH")))</f>
        <v>GROWTH</v>
      </c>
      <c r="T1354" s="69" t="n">
        <v>322.5</v>
      </c>
      <c r="U1354" s="101" t="str">
        <f aca="false">IF(F1354&lt;=$V$2,"Apr","")</f>
        <v>Apr</v>
      </c>
      <c r="V1354" s="97" t="n">
        <v>322.5</v>
      </c>
      <c r="W1354" s="102" t="n">
        <f aca="false">K1354-V1354</f>
        <v>-109.4</v>
      </c>
      <c r="X1354" s="103" t="n">
        <f aca="false">IFERROR(IF(U1354="Apr",(K1354/V1354-1)),0)</f>
        <v>-0.33922480620155</v>
      </c>
      <c r="Y1354" s="104" t="str">
        <f aca="false">IF(T1354&gt;0,IF(U1354="","-",IF(X1354&lt;0%,"DEGROWTH","GROWTH")))</f>
        <v>DEGROWTH</v>
      </c>
      <c r="Z1354" s="75" t="n">
        <v>0</v>
      </c>
      <c r="AA1354" s="70"/>
      <c r="AB1354" s="70" t="s">
        <v>133</v>
      </c>
      <c r="AC1354" s="85" t="s">
        <v>133</v>
      </c>
      <c r="AD1354" s="3" t="n">
        <f aca="false">IF(K1354=0,1,0)</f>
        <v>0</v>
      </c>
      <c r="AE1354" s="82"/>
    </row>
    <row r="1355" customFormat="false" ht="14.25" hidden="false" customHeight="true" outlineLevel="0" collapsed="false">
      <c r="A1355" s="85" t="s">
        <v>130</v>
      </c>
      <c r="B1355" s="83" t="s">
        <v>120</v>
      </c>
      <c r="C1355" s="83" t="s">
        <v>487</v>
      </c>
      <c r="D1355" s="83" t="n">
        <v>1000004271</v>
      </c>
      <c r="E1355" s="83" t="s">
        <v>488</v>
      </c>
      <c r="F1355" s="84" t="n">
        <v>45716</v>
      </c>
      <c r="G1355" s="67" t="str">
        <f aca="false">IF(I1355&gt;0,"Targeted Dealer","-")</f>
        <v>-</v>
      </c>
      <c r="H1355" s="67"/>
      <c r="I1355" s="68" t="n">
        <v>0</v>
      </c>
      <c r="J1355" s="68" t="n">
        <f aca="false">I1355/$J$1*($J$1-$E$1)</f>
        <v>0</v>
      </c>
      <c r="K1355" s="69" t="n">
        <v>0</v>
      </c>
      <c r="L1355" s="69" t="n">
        <f aca="false">I1355-K1355</f>
        <v>0</v>
      </c>
      <c r="M1355" s="69" t="str">
        <f aca="false">IFERROR((K1355/J1355%),"-")</f>
        <v>-</v>
      </c>
      <c r="N1355" s="97" t="n">
        <v>0</v>
      </c>
      <c r="O1355" s="98" t="str">
        <f aca="false">IF(F1355&lt;=$P$2,"Mar","")</f>
        <v>Mar</v>
      </c>
      <c r="P1355" s="97" t="n">
        <f aca="false">N1355</f>
        <v>0</v>
      </c>
      <c r="Q1355" s="99" t="n">
        <f aca="false">K1355-P1355</f>
        <v>0</v>
      </c>
      <c r="R1355" s="98" t="str">
        <f aca="false">IFERROR(IF(O1355="Mar",(K1355/P1355-1))," ")</f>
        <v> </v>
      </c>
      <c r="S1355" s="105" t="b">
        <f aca="false">IF(N1355&gt;0,IF(O1355="","-",IF(R1355&lt;0%,"DEGROWTH","GROWTH")))</f>
        <v>0</v>
      </c>
      <c r="T1355" s="69" t="n">
        <v>50</v>
      </c>
      <c r="U1355" s="101" t="str">
        <f aca="false">IF(F1355&lt;=$V$2,"Apr","")</f>
        <v>Apr</v>
      </c>
      <c r="V1355" s="97" t="n">
        <v>50</v>
      </c>
      <c r="W1355" s="102" t="n">
        <f aca="false">K1355-V1355</f>
        <v>-50</v>
      </c>
      <c r="X1355" s="103" t="n">
        <f aca="false">IFERROR(IF(U1355="Apr",(K1355/V1355-1)),0)</f>
        <v>-1</v>
      </c>
      <c r="Y1355" s="104" t="str">
        <f aca="false">IF(T1355&gt;0,IF(U1355="","-",IF(X1355&lt;0%,"DEGROWTH","GROWTH")))</f>
        <v>DEGROWTH</v>
      </c>
      <c r="Z1355" s="75" t="n">
        <v>0</v>
      </c>
      <c r="AA1355" s="70"/>
      <c r="AB1355" s="70" t="s">
        <v>133</v>
      </c>
      <c r="AC1355" s="85" t="s">
        <v>130</v>
      </c>
      <c r="AD1355" s="3" t="n">
        <f aca="false">IF(K1355=0,1,0)</f>
        <v>1</v>
      </c>
      <c r="AE1355" s="82"/>
    </row>
    <row r="1356" customFormat="false" ht="14.25" hidden="false" customHeight="true" outlineLevel="0" collapsed="false">
      <c r="A1356" s="85" t="s">
        <v>131</v>
      </c>
      <c r="B1356" s="83" t="s">
        <v>95</v>
      </c>
      <c r="C1356" s="83" t="s">
        <v>3079</v>
      </c>
      <c r="D1356" s="83" t="n">
        <v>1000004275</v>
      </c>
      <c r="E1356" s="83" t="s">
        <v>3080</v>
      </c>
      <c r="F1356" s="84" t="n">
        <v>45726</v>
      </c>
      <c r="G1356" s="67" t="str">
        <f aca="false">IF(I1356&gt;0,"Targeted Dealer","-")</f>
        <v>Targeted Dealer</v>
      </c>
      <c r="H1356" s="67"/>
      <c r="I1356" s="68" t="n">
        <v>1000</v>
      </c>
      <c r="J1356" s="68" t="n">
        <f aca="false">I1356/$J$1*($J$1-$E$1)</f>
        <v>933.333333333333</v>
      </c>
      <c r="K1356" s="69" t="n">
        <v>1330.6</v>
      </c>
      <c r="L1356" s="69" t="n">
        <f aca="false">I1356-K1356</f>
        <v>-330.6</v>
      </c>
      <c r="M1356" s="69" t="n">
        <f aca="false">IFERROR((K1356/J1356%),"-")</f>
        <v>142.564285714286</v>
      </c>
      <c r="N1356" s="97" t="n">
        <v>1497.25</v>
      </c>
      <c r="O1356" s="98" t="str">
        <f aca="false">IF(F1356&lt;=$P$2,"Mar","")</f>
        <v>Mar</v>
      </c>
      <c r="P1356" s="97" t="n">
        <f aca="false">N1356</f>
        <v>1497.25</v>
      </c>
      <c r="Q1356" s="99" t="n">
        <f aca="false">K1356-P1356</f>
        <v>-166.65</v>
      </c>
      <c r="R1356" s="98" t="n">
        <f aca="false">IFERROR(IF(O1356="Mar",(K1356/P1356-1))," ")</f>
        <v>-0.111304057438638</v>
      </c>
      <c r="S1356" s="100" t="str">
        <f aca="false">IF(N1356&gt;0,IF(O1356="","-",IF(R1356&lt;0%,"DEGROWTH","GROWTH")))</f>
        <v>DEGROWTH</v>
      </c>
      <c r="T1356" s="69" t="n">
        <v>560.5</v>
      </c>
      <c r="U1356" s="101" t="str">
        <f aca="false">IF(F1356&lt;=$V$2,"Apr","")</f>
        <v>Apr</v>
      </c>
      <c r="V1356" s="97" t="n">
        <v>560.5</v>
      </c>
      <c r="W1356" s="102" t="n">
        <f aca="false">K1356-V1356</f>
        <v>770.1</v>
      </c>
      <c r="X1356" s="103" t="n">
        <f aca="false">IFERROR(IF(U1356="Apr",(K1356/V1356-1)),0)</f>
        <v>1.37395182872435</v>
      </c>
      <c r="Y1356" s="104" t="str">
        <f aca="false">IF(T1356&gt;0,IF(U1356="","-",IF(X1356&lt;0%,"DEGROWTH","GROWTH")))</f>
        <v>GROWTH</v>
      </c>
      <c r="Z1356" s="75" t="n">
        <v>0</v>
      </c>
      <c r="AA1356" s="70"/>
      <c r="AB1356" s="70" t="s">
        <v>133</v>
      </c>
      <c r="AC1356" s="85" t="s">
        <v>131</v>
      </c>
      <c r="AD1356" s="3" t="n">
        <f aca="false">IF(K1356=0,1,0)</f>
        <v>0</v>
      </c>
      <c r="AE1356" s="82"/>
    </row>
    <row r="1357" customFormat="false" ht="14.25" hidden="false" customHeight="true" outlineLevel="0" collapsed="false">
      <c r="A1357" s="85" t="s">
        <v>134</v>
      </c>
      <c r="B1357" s="83" t="s">
        <v>58</v>
      </c>
      <c r="C1357" s="83" t="s">
        <v>3081</v>
      </c>
      <c r="D1357" s="83" t="n">
        <v>1000004302</v>
      </c>
      <c r="E1357" s="83" t="s">
        <v>3082</v>
      </c>
      <c r="F1357" s="84" t="n">
        <v>45740</v>
      </c>
      <c r="G1357" s="67" t="str">
        <f aca="false">IF(I1357&gt;0,"Targeted Dealer","-")</f>
        <v>Targeted Dealer</v>
      </c>
      <c r="H1357" s="67"/>
      <c r="I1357" s="68" t="n">
        <v>52</v>
      </c>
      <c r="J1357" s="68" t="n">
        <f aca="false">I1357/$J$1*($J$1-$E$1)</f>
        <v>48.5333333333333</v>
      </c>
      <c r="K1357" s="69" t="n">
        <v>61</v>
      </c>
      <c r="L1357" s="69" t="n">
        <f aca="false">I1357-K1357</f>
        <v>-9</v>
      </c>
      <c r="M1357" s="69" t="n">
        <f aca="false">IFERROR((K1357/J1357%),"-")</f>
        <v>125.686813186813</v>
      </c>
      <c r="N1357" s="97" t="n">
        <v>39</v>
      </c>
      <c r="O1357" s="98" t="str">
        <f aca="false">IF(F1357&lt;=$P$2,"Mar","")</f>
        <v>Mar</v>
      </c>
      <c r="P1357" s="97" t="n">
        <f aca="false">N1357</f>
        <v>39</v>
      </c>
      <c r="Q1357" s="99" t="n">
        <f aca="false">K1357-P1357</f>
        <v>22</v>
      </c>
      <c r="R1357" s="98" t="n">
        <f aca="false">IFERROR(IF(O1357="Mar",(K1357/P1357-1))," ")</f>
        <v>0.564102564102564</v>
      </c>
      <c r="S1357" s="100" t="str">
        <f aca="false">IF(N1357&gt;0,IF(O1357="","-",IF(R1357&lt;0%,"DEGROWTH","GROWTH")))</f>
        <v>GROWTH</v>
      </c>
      <c r="T1357" s="69" t="n">
        <v>324.5</v>
      </c>
      <c r="U1357" s="101" t="str">
        <f aca="false">IF(F1357&lt;=$V$2,"Apr","")</f>
        <v>Apr</v>
      </c>
      <c r="V1357" s="97" t="n">
        <v>324.5</v>
      </c>
      <c r="W1357" s="102" t="n">
        <f aca="false">K1357-V1357</f>
        <v>-263.5</v>
      </c>
      <c r="X1357" s="103" t="n">
        <f aca="false">IFERROR(IF(U1357="Apr",(K1357/V1357-1)),0)</f>
        <v>-0.812018489984592</v>
      </c>
      <c r="Y1357" s="104" t="str">
        <f aca="false">IF(T1357&gt;0,IF(U1357="","-",IF(X1357&lt;0%,"DEGROWTH","GROWTH")))</f>
        <v>DEGROWTH</v>
      </c>
      <c r="Z1357" s="75" t="n">
        <v>0</v>
      </c>
      <c r="AA1357" s="70"/>
      <c r="AB1357" s="70" t="s">
        <v>133</v>
      </c>
      <c r="AC1357" s="85" t="s">
        <v>134</v>
      </c>
      <c r="AD1357" s="3" t="n">
        <f aca="false">IF(K1357=0,1,0)</f>
        <v>0</v>
      </c>
      <c r="AE1357" s="82"/>
    </row>
    <row r="1358" customFormat="false" ht="14.25" hidden="false" customHeight="true" outlineLevel="0" collapsed="false">
      <c r="A1358" s="85" t="s">
        <v>133</v>
      </c>
      <c r="B1358" s="83" t="s">
        <v>51</v>
      </c>
      <c r="C1358" s="83" t="s">
        <v>3083</v>
      </c>
      <c r="D1358" s="83" t="n">
        <v>1000000386</v>
      </c>
      <c r="E1358" s="83" t="s">
        <v>3084</v>
      </c>
      <c r="F1358" s="84" t="n">
        <v>44738</v>
      </c>
      <c r="G1358" s="67" t="str">
        <f aca="false">IF(I1358&gt;0,"Targeted Dealer","-")</f>
        <v>Targeted Dealer</v>
      </c>
      <c r="H1358" s="67"/>
      <c r="I1358" s="68" t="n">
        <v>68</v>
      </c>
      <c r="J1358" s="68" t="n">
        <f aca="false">I1358/$J$1*($J$1-$E$1)</f>
        <v>63.4666666666667</v>
      </c>
      <c r="K1358" s="69" t="n">
        <v>76</v>
      </c>
      <c r="L1358" s="69" t="n">
        <f aca="false">I1358-K1358</f>
        <v>-8</v>
      </c>
      <c r="M1358" s="69" t="n">
        <f aca="false">IFERROR((K1358/J1358%),"-")</f>
        <v>119.747899159664</v>
      </c>
      <c r="N1358" s="97" t="n">
        <v>128</v>
      </c>
      <c r="O1358" s="98" t="str">
        <f aca="false">IF(F1358&lt;=$P$2,"Mar","")</f>
        <v>Mar</v>
      </c>
      <c r="P1358" s="97" t="n">
        <f aca="false">N1358</f>
        <v>128</v>
      </c>
      <c r="Q1358" s="99" t="n">
        <f aca="false">K1358-P1358</f>
        <v>-52</v>
      </c>
      <c r="R1358" s="98" t="n">
        <f aca="false">IFERROR(IF(O1358="Mar",(K1358/P1358-1))," ")</f>
        <v>-0.40625</v>
      </c>
      <c r="S1358" s="100" t="str">
        <f aca="false">IF(N1358&gt;0,IF(O1358="","-",IF(R1358&lt;0%,"DEGROWTH","GROWTH")))</f>
        <v>DEGROWTH</v>
      </c>
      <c r="T1358" s="69" t="n">
        <v>23</v>
      </c>
      <c r="U1358" s="101" t="str">
        <f aca="false">IF(F1358&lt;=$V$2,"Apr","")</f>
        <v>Apr</v>
      </c>
      <c r="V1358" s="97" t="n">
        <v>23</v>
      </c>
      <c r="W1358" s="102" t="n">
        <f aca="false">K1358-V1358</f>
        <v>53</v>
      </c>
      <c r="X1358" s="103" t="n">
        <f aca="false">IFERROR(IF(U1358="Apr",(K1358/V1358-1)),0)</f>
        <v>2.30434782608696</v>
      </c>
      <c r="Y1358" s="104" t="str">
        <f aca="false">IF(T1358&gt;0,IF(U1358="","-",IF(X1358&lt;0%,"DEGROWTH","GROWTH")))</f>
        <v>GROWTH</v>
      </c>
      <c r="Z1358" s="75" t="n">
        <v>0</v>
      </c>
      <c r="AA1358" s="70"/>
      <c r="AB1358" s="70" t="s">
        <v>133</v>
      </c>
      <c r="AC1358" s="85" t="s">
        <v>133</v>
      </c>
      <c r="AD1358" s="3" t="n">
        <f aca="false">IF(K1358=0,1,0)</f>
        <v>0</v>
      </c>
      <c r="AE1358" s="82"/>
    </row>
    <row r="1359" customFormat="false" ht="14.25" hidden="false" customHeight="true" outlineLevel="0" collapsed="false">
      <c r="A1359" s="85" t="s">
        <v>134</v>
      </c>
      <c r="B1359" s="71" t="s">
        <v>65</v>
      </c>
      <c r="C1359" s="83" t="s">
        <v>3085</v>
      </c>
      <c r="D1359" s="83" t="n">
        <v>1000004316</v>
      </c>
      <c r="E1359" s="83" t="s">
        <v>3086</v>
      </c>
      <c r="F1359" s="84" t="n">
        <v>45757</v>
      </c>
      <c r="G1359" s="67" t="str">
        <f aca="false">IF(I1359&gt;0,"Targeted Dealer","-")</f>
        <v>Targeted Dealer</v>
      </c>
      <c r="H1359" s="67"/>
      <c r="I1359" s="68" t="n">
        <v>250</v>
      </c>
      <c r="J1359" s="68" t="n">
        <f aca="false">I1359/$J$1*($J$1-$E$1)</f>
        <v>233.333333333333</v>
      </c>
      <c r="K1359" s="69" t="n">
        <v>215</v>
      </c>
      <c r="L1359" s="69" t="n">
        <f aca="false">I1359-K1359</f>
        <v>35</v>
      </c>
      <c r="M1359" s="69" t="n">
        <f aca="false">IFERROR((K1359/J1359%),"-")</f>
        <v>92.1428571428571</v>
      </c>
      <c r="N1359" s="97" t="n">
        <v>305.5</v>
      </c>
      <c r="O1359" s="98" t="str">
        <f aca="false">IF(F1359&lt;=$P$2,"Mar","")</f>
        <v>Mar</v>
      </c>
      <c r="P1359" s="97" t="n">
        <f aca="false">N1359</f>
        <v>305.5</v>
      </c>
      <c r="Q1359" s="99" t="n">
        <f aca="false">K1359-P1359</f>
        <v>-90.5</v>
      </c>
      <c r="R1359" s="98" t="n">
        <f aca="false">IFERROR(IF(O1359="Mar",(K1359/P1359-1))," ")</f>
        <v>-0.296235679214403</v>
      </c>
      <c r="S1359" s="100" t="str">
        <f aca="false">IF(N1359&gt;0,IF(O1359="","-",IF(R1359&lt;0%,"DEGROWTH","GROWTH")))</f>
        <v>DEGROWTH</v>
      </c>
      <c r="T1359" s="69" t="n">
        <v>75</v>
      </c>
      <c r="U1359" s="101" t="str">
        <f aca="false">IF(F1359&lt;=$V$2,"Apr","")</f>
        <v>Apr</v>
      </c>
      <c r="V1359" s="97" t="n">
        <v>75</v>
      </c>
      <c r="W1359" s="102" t="n">
        <f aca="false">K1359-V1359</f>
        <v>140</v>
      </c>
      <c r="X1359" s="103" t="n">
        <f aca="false">IFERROR(IF(U1359="Apr",(K1359/V1359-1)),0)</f>
        <v>1.86666666666667</v>
      </c>
      <c r="Y1359" s="104" t="str">
        <f aca="false">IF(T1359&gt;0,IF(U1359="","-",IF(X1359&lt;0%,"DEGROWTH","GROWTH")))</f>
        <v>GROWTH</v>
      </c>
      <c r="Z1359" s="75" t="n">
        <v>0</v>
      </c>
      <c r="AA1359" s="70"/>
      <c r="AB1359" s="70" t="s">
        <v>133</v>
      </c>
      <c r="AC1359" s="85" t="s">
        <v>134</v>
      </c>
      <c r="AD1359" s="3" t="n">
        <f aca="false">IF(K1359=0,1,0)</f>
        <v>0</v>
      </c>
      <c r="AE1359" s="82"/>
    </row>
    <row r="1360" customFormat="false" ht="14.25" hidden="false" customHeight="true" outlineLevel="0" collapsed="false">
      <c r="A1360" s="85" t="s">
        <v>133</v>
      </c>
      <c r="B1360" s="83" t="s">
        <v>144</v>
      </c>
      <c r="C1360" s="83" t="s">
        <v>3087</v>
      </c>
      <c r="D1360" s="83" t="n">
        <v>1000003293</v>
      </c>
      <c r="E1360" s="83" t="s">
        <v>3088</v>
      </c>
      <c r="F1360" s="84" t="n">
        <v>44953</v>
      </c>
      <c r="G1360" s="67" t="str">
        <f aca="false">IF(I1360&gt;0,"Targeted Dealer","-")</f>
        <v>Targeted Dealer</v>
      </c>
      <c r="H1360" s="67"/>
      <c r="I1360" s="68" t="n">
        <v>44</v>
      </c>
      <c r="J1360" s="68" t="n">
        <f aca="false">I1360/$J$1*($J$1-$E$1)</f>
        <v>41.0666666666667</v>
      </c>
      <c r="K1360" s="69" t="n">
        <v>35</v>
      </c>
      <c r="L1360" s="69" t="n">
        <f aca="false">I1360-K1360</f>
        <v>9</v>
      </c>
      <c r="M1360" s="69" t="n">
        <f aca="false">IFERROR((K1360/J1360%),"-")</f>
        <v>85.2272727272727</v>
      </c>
      <c r="N1360" s="97" t="n">
        <v>35</v>
      </c>
      <c r="O1360" s="98" t="str">
        <f aca="false">IF(F1360&lt;=$P$2,"Mar","")</f>
        <v>Mar</v>
      </c>
      <c r="P1360" s="97" t="n">
        <f aca="false">N1360</f>
        <v>35</v>
      </c>
      <c r="Q1360" s="99" t="n">
        <f aca="false">K1360-P1360</f>
        <v>0</v>
      </c>
      <c r="R1360" s="98" t="n">
        <f aca="false">IFERROR(IF(O1360="Mar",(K1360/P1360-1))," ")</f>
        <v>0</v>
      </c>
      <c r="S1360" s="100" t="str">
        <f aca="false">IF(N1360&gt;0,IF(O1360="","-",IF(R1360&lt;0%,"DEGROWTH","GROWTH")))</f>
        <v>GROWTH</v>
      </c>
      <c r="T1360" s="69" t="n">
        <v>44</v>
      </c>
      <c r="U1360" s="101" t="str">
        <f aca="false">IF(F1360&lt;=$V$2,"Apr","")</f>
        <v>Apr</v>
      </c>
      <c r="V1360" s="97" t="n">
        <v>44</v>
      </c>
      <c r="W1360" s="102" t="n">
        <f aca="false">K1360-V1360</f>
        <v>-9</v>
      </c>
      <c r="X1360" s="103" t="n">
        <f aca="false">IFERROR(IF(U1360="Apr",(K1360/V1360-1)),0)</f>
        <v>-0.204545454545455</v>
      </c>
      <c r="Y1360" s="104" t="str">
        <f aca="false">IF(T1360&gt;0,IF(U1360="","-",IF(X1360&lt;0%,"DEGROWTH","GROWTH")))</f>
        <v>DEGROWTH</v>
      </c>
      <c r="Z1360" s="75" t="n">
        <v>0</v>
      </c>
      <c r="AA1360" s="70"/>
      <c r="AB1360" s="70" t="s">
        <v>133</v>
      </c>
      <c r="AC1360" s="85" t="s">
        <v>133</v>
      </c>
      <c r="AD1360" s="3" t="n">
        <f aca="false">IF(K1360=0,1,0)</f>
        <v>0</v>
      </c>
      <c r="AE1360" s="82"/>
    </row>
    <row r="1361" customFormat="false" ht="14.25" hidden="false" customHeight="true" outlineLevel="0" collapsed="false">
      <c r="A1361" s="85" t="s">
        <v>133</v>
      </c>
      <c r="B1361" s="71" t="s">
        <v>27</v>
      </c>
      <c r="C1361" s="83" t="s">
        <v>3089</v>
      </c>
      <c r="D1361" s="83" t="n">
        <v>1000004292</v>
      </c>
      <c r="E1361" s="83" t="s">
        <v>3090</v>
      </c>
      <c r="F1361" s="84" t="n">
        <v>45737</v>
      </c>
      <c r="G1361" s="67" t="str">
        <f aca="false">IF(I1361&gt;0,"Targeted Dealer","-")</f>
        <v>Targeted Dealer</v>
      </c>
      <c r="H1361" s="67"/>
      <c r="I1361" s="68" t="n">
        <v>20</v>
      </c>
      <c r="J1361" s="68" t="n">
        <f aca="false">I1361/$J$1*($J$1-$E$1)</f>
        <v>18.6666666666667</v>
      </c>
      <c r="K1361" s="69" t="n">
        <v>5</v>
      </c>
      <c r="L1361" s="69" t="n">
        <f aca="false">I1361-K1361</f>
        <v>15</v>
      </c>
      <c r="M1361" s="69" t="n">
        <f aca="false">IFERROR((K1361/J1361%),"-")</f>
        <v>26.7857142857143</v>
      </c>
      <c r="N1361" s="97" t="n">
        <v>19.5</v>
      </c>
      <c r="O1361" s="98" t="str">
        <f aca="false">IF(F1361&lt;=$P$2,"Mar","")</f>
        <v>Mar</v>
      </c>
      <c r="P1361" s="97" t="n">
        <f aca="false">N1361</f>
        <v>19.5</v>
      </c>
      <c r="Q1361" s="99" t="n">
        <f aca="false">K1361-P1361</f>
        <v>-14.5</v>
      </c>
      <c r="R1361" s="98" t="n">
        <f aca="false">IFERROR(IF(O1361="Mar",(K1361/P1361-1))," ")</f>
        <v>-0.743589743589744</v>
      </c>
      <c r="S1361" s="100" t="str">
        <f aca="false">IF(N1361&gt;0,IF(O1361="","-",IF(R1361&lt;0%,"DEGROWTH","GROWTH")))</f>
        <v>DEGROWTH</v>
      </c>
      <c r="T1361" s="69" t="n">
        <v>7.5</v>
      </c>
      <c r="U1361" s="101" t="str">
        <f aca="false">IF(F1361&lt;=$V$2,"Apr","")</f>
        <v>Apr</v>
      </c>
      <c r="V1361" s="97" t="n">
        <v>7.5</v>
      </c>
      <c r="W1361" s="102" t="n">
        <f aca="false">K1361-V1361</f>
        <v>-2.5</v>
      </c>
      <c r="X1361" s="103" t="n">
        <f aca="false">IFERROR(IF(U1361="Apr",(K1361/V1361-1)),0)</f>
        <v>-0.333333333333333</v>
      </c>
      <c r="Y1361" s="104" t="str">
        <f aca="false">IF(T1361&gt;0,IF(U1361="","-",IF(X1361&lt;0%,"DEGROWTH","GROWTH")))</f>
        <v>DEGROWTH</v>
      </c>
      <c r="Z1361" s="75" t="n">
        <v>0</v>
      </c>
      <c r="AA1361" s="70"/>
      <c r="AB1361" s="70" t="s">
        <v>133</v>
      </c>
      <c r="AC1361" s="85" t="s">
        <v>133</v>
      </c>
      <c r="AD1361" s="3" t="n">
        <f aca="false">IF(K1361=0,1,0)</f>
        <v>0</v>
      </c>
      <c r="AE1361" s="82"/>
    </row>
    <row r="1362" customFormat="false" ht="14.25" hidden="false" customHeight="true" outlineLevel="0" collapsed="false">
      <c r="A1362" s="85" t="s">
        <v>132</v>
      </c>
      <c r="B1362" s="83" t="s">
        <v>101</v>
      </c>
      <c r="C1362" s="83" t="s">
        <v>3091</v>
      </c>
      <c r="D1362" s="83" t="n">
        <v>1000004315</v>
      </c>
      <c r="E1362" s="83" t="s">
        <v>3092</v>
      </c>
      <c r="F1362" s="84" t="n">
        <v>45757</v>
      </c>
      <c r="G1362" s="67" t="str">
        <f aca="false">IF(I1362&gt;0,"Targeted Dealer","-")</f>
        <v>Targeted Dealer</v>
      </c>
      <c r="H1362" s="67"/>
      <c r="I1362" s="68" t="n">
        <v>125</v>
      </c>
      <c r="J1362" s="68" t="n">
        <f aca="false">I1362/$J$1*($J$1-$E$1)</f>
        <v>116.666666666667</v>
      </c>
      <c r="K1362" s="69" t="n">
        <v>105.5</v>
      </c>
      <c r="L1362" s="69" t="n">
        <f aca="false">I1362-K1362</f>
        <v>19.5</v>
      </c>
      <c r="M1362" s="69" t="n">
        <f aca="false">IFERROR((K1362/J1362%),"-")</f>
        <v>90.4285714285714</v>
      </c>
      <c r="N1362" s="97" t="n">
        <v>112</v>
      </c>
      <c r="O1362" s="98" t="str">
        <f aca="false">IF(F1362&lt;=$P$2,"Mar","")</f>
        <v>Mar</v>
      </c>
      <c r="P1362" s="97" t="n">
        <f aca="false">N1362</f>
        <v>112</v>
      </c>
      <c r="Q1362" s="99" t="n">
        <f aca="false">K1362-P1362</f>
        <v>-6.5</v>
      </c>
      <c r="R1362" s="98" t="n">
        <f aca="false">IFERROR(IF(O1362="Mar",(K1362/P1362-1))," ")</f>
        <v>-0.0580357142857143</v>
      </c>
      <c r="S1362" s="100" t="str">
        <f aca="false">IF(N1362&gt;0,IF(O1362="","-",IF(R1362&lt;0%,"DEGROWTH","GROWTH")))</f>
        <v>DEGROWTH</v>
      </c>
      <c r="T1362" s="69" t="n">
        <v>65</v>
      </c>
      <c r="U1362" s="101" t="str">
        <f aca="false">IF(F1362&lt;=$V$2,"Apr","")</f>
        <v>Apr</v>
      </c>
      <c r="V1362" s="97" t="n">
        <v>65</v>
      </c>
      <c r="W1362" s="102" t="n">
        <f aca="false">K1362-V1362</f>
        <v>40.5</v>
      </c>
      <c r="X1362" s="103" t="n">
        <f aca="false">IFERROR(IF(U1362="Apr",(K1362/V1362-1)),0)</f>
        <v>0.623076923076923</v>
      </c>
      <c r="Y1362" s="104" t="str">
        <f aca="false">IF(T1362&gt;0,IF(U1362="","-",IF(X1362&lt;0%,"DEGROWTH","GROWTH")))</f>
        <v>GROWTH</v>
      </c>
      <c r="Z1362" s="75" t="n">
        <v>0</v>
      </c>
      <c r="AA1362" s="70"/>
      <c r="AB1362" s="70" t="s">
        <v>133</v>
      </c>
      <c r="AC1362" s="85" t="s">
        <v>132</v>
      </c>
      <c r="AD1362" s="3" t="n">
        <f aca="false">IF(K1362=0,1,0)</f>
        <v>0</v>
      </c>
      <c r="AE1362" s="82"/>
    </row>
    <row r="1363" customFormat="false" ht="14.25" hidden="false" customHeight="true" outlineLevel="0" collapsed="false">
      <c r="A1363" s="85" t="s">
        <v>133</v>
      </c>
      <c r="B1363" s="83" t="s">
        <v>141</v>
      </c>
      <c r="C1363" s="83" t="s">
        <v>3093</v>
      </c>
      <c r="D1363" s="83" t="n">
        <v>1000004317</v>
      </c>
      <c r="E1363" s="83" t="s">
        <v>3094</v>
      </c>
      <c r="F1363" s="84" t="n">
        <v>45763</v>
      </c>
      <c r="G1363" s="67" t="str">
        <f aca="false">IF(I1363&gt;0,"Targeted Dealer","-")</f>
        <v>Targeted Dealer</v>
      </c>
      <c r="H1363" s="67"/>
      <c r="I1363" s="68" t="n">
        <v>1000</v>
      </c>
      <c r="J1363" s="68" t="n">
        <f aca="false">I1363/$J$1*($J$1-$E$1)</f>
        <v>933.333333333333</v>
      </c>
      <c r="K1363" s="69" t="n">
        <v>994.8</v>
      </c>
      <c r="L1363" s="69" t="n">
        <f aca="false">I1363-K1363</f>
        <v>5.20000000000005</v>
      </c>
      <c r="M1363" s="69" t="n">
        <f aca="false">IFERROR((K1363/J1363%),"-")</f>
        <v>106.585714285714</v>
      </c>
      <c r="N1363" s="97" t="n">
        <v>1432.7</v>
      </c>
      <c r="O1363" s="98" t="str">
        <f aca="false">IF(F1363&lt;=$P$2,"Mar","")</f>
        <v>Mar</v>
      </c>
      <c r="P1363" s="97" t="n">
        <f aca="false">N1363</f>
        <v>1432.7</v>
      </c>
      <c r="Q1363" s="99" t="n">
        <f aca="false">K1363-P1363</f>
        <v>-437.9</v>
      </c>
      <c r="R1363" s="98" t="n">
        <f aca="false">IFERROR(IF(O1363="Mar",(K1363/P1363-1))," ")</f>
        <v>-0.305646681091645</v>
      </c>
      <c r="S1363" s="100" t="str">
        <f aca="false">IF(N1363&gt;0,IF(O1363="","-",IF(R1363&lt;0%,"DEGROWTH","GROWTH")))</f>
        <v>DEGROWTH</v>
      </c>
      <c r="T1363" s="69" t="n">
        <v>370</v>
      </c>
      <c r="U1363" s="101" t="str">
        <f aca="false">IF(F1363&lt;=$V$2,"Apr","")</f>
        <v>Apr</v>
      </c>
      <c r="V1363" s="97" t="n">
        <v>370</v>
      </c>
      <c r="W1363" s="102" t="n">
        <f aca="false">K1363-V1363</f>
        <v>624.8</v>
      </c>
      <c r="X1363" s="103" t="n">
        <f aca="false">IFERROR(IF(U1363="Apr",(K1363/V1363-1)),0)</f>
        <v>1.68864864864865</v>
      </c>
      <c r="Y1363" s="104" t="str">
        <f aca="false">IF(T1363&gt;0,IF(U1363="","-",IF(X1363&lt;0%,"DEGROWTH","GROWTH")))</f>
        <v>GROWTH</v>
      </c>
      <c r="Z1363" s="75" t="n">
        <v>0</v>
      </c>
      <c r="AA1363" s="70"/>
      <c r="AB1363" s="70" t="s">
        <v>133</v>
      </c>
      <c r="AC1363" s="85" t="s">
        <v>133</v>
      </c>
      <c r="AD1363" s="3" t="n">
        <f aca="false">IF(K1363=0,1,0)</f>
        <v>0</v>
      </c>
      <c r="AE1363" s="82"/>
    </row>
    <row r="1364" customFormat="false" ht="14.25" hidden="false" customHeight="true" outlineLevel="0" collapsed="false">
      <c r="A1364" s="85" t="s">
        <v>133</v>
      </c>
      <c r="B1364" s="83" t="s">
        <v>37</v>
      </c>
      <c r="C1364" s="83" t="s">
        <v>3095</v>
      </c>
      <c r="D1364" s="83" t="n">
        <v>1000004313</v>
      </c>
      <c r="E1364" s="83" t="s">
        <v>3096</v>
      </c>
      <c r="F1364" s="84" t="n">
        <v>45755</v>
      </c>
      <c r="G1364" s="67" t="str">
        <f aca="false">IF(I1364&gt;0,"Targeted Dealer","-")</f>
        <v>Targeted Dealer</v>
      </c>
      <c r="H1364" s="67"/>
      <c r="I1364" s="68" t="n">
        <v>50</v>
      </c>
      <c r="J1364" s="68" t="n">
        <f aca="false">I1364/$J$1*($J$1-$E$1)</f>
        <v>46.6666666666667</v>
      </c>
      <c r="K1364" s="69" t="n">
        <v>45</v>
      </c>
      <c r="L1364" s="69" t="n">
        <f aca="false">I1364-K1364</f>
        <v>5</v>
      </c>
      <c r="M1364" s="69" t="n">
        <f aca="false">IFERROR((K1364/J1364%),"-")</f>
        <v>96.4285714285714</v>
      </c>
      <c r="N1364" s="97" t="n">
        <v>30</v>
      </c>
      <c r="O1364" s="98" t="str">
        <f aca="false">IF(F1364&lt;=$P$2,"Mar","")</f>
        <v>Mar</v>
      </c>
      <c r="P1364" s="97" t="n">
        <f aca="false">N1364</f>
        <v>30</v>
      </c>
      <c r="Q1364" s="99" t="n">
        <f aca="false">K1364-P1364</f>
        <v>15</v>
      </c>
      <c r="R1364" s="98" t="n">
        <f aca="false">IFERROR(IF(O1364="Mar",(K1364/P1364-1))," ")</f>
        <v>0.5</v>
      </c>
      <c r="S1364" s="100" t="str">
        <f aca="false">IF(N1364&gt;0,IF(O1364="","-",IF(R1364&lt;0%,"DEGROWTH","GROWTH")))</f>
        <v>GROWTH</v>
      </c>
      <c r="T1364" s="69" t="n">
        <v>45</v>
      </c>
      <c r="U1364" s="101" t="str">
        <f aca="false">IF(F1364&lt;=$V$2,"Apr","")</f>
        <v>Apr</v>
      </c>
      <c r="V1364" s="97" t="n">
        <v>45</v>
      </c>
      <c r="W1364" s="102" t="n">
        <f aca="false">K1364-V1364</f>
        <v>0</v>
      </c>
      <c r="X1364" s="103" t="n">
        <f aca="false">IFERROR(IF(U1364="Apr",(K1364/V1364-1)),0)</f>
        <v>0</v>
      </c>
      <c r="Y1364" s="104" t="str">
        <f aca="false">IF(T1364&gt;0,IF(U1364="","-",IF(X1364&lt;0%,"DEGROWTH","GROWTH")))</f>
        <v>GROWTH</v>
      </c>
      <c r="Z1364" s="75" t="n">
        <v>0</v>
      </c>
      <c r="AA1364" s="70"/>
      <c r="AB1364" s="70" t="s">
        <v>133</v>
      </c>
      <c r="AC1364" s="85" t="s">
        <v>133</v>
      </c>
      <c r="AD1364" s="3" t="n">
        <f aca="false">IF(K1364=0,1,0)</f>
        <v>0</v>
      </c>
      <c r="AE1364" s="82"/>
    </row>
    <row r="1365" customFormat="false" ht="14.25" hidden="false" customHeight="true" outlineLevel="0" collapsed="false">
      <c r="A1365" s="85" t="s">
        <v>131</v>
      </c>
      <c r="B1365" s="83" t="s">
        <v>97</v>
      </c>
      <c r="C1365" s="83" t="s">
        <v>3097</v>
      </c>
      <c r="D1365" s="83" t="n">
        <v>1000004324</v>
      </c>
      <c r="E1365" s="83" t="s">
        <v>3098</v>
      </c>
      <c r="F1365" s="84" t="n">
        <v>45769</v>
      </c>
      <c r="G1365" s="67" t="str">
        <f aca="false">IF(I1365&gt;0,"Targeted Dealer","-")</f>
        <v>Targeted Dealer</v>
      </c>
      <c r="H1365" s="67"/>
      <c r="I1365" s="68" t="n">
        <v>250</v>
      </c>
      <c r="J1365" s="68" t="n">
        <f aca="false">I1365/$J$1*($J$1-$E$1)</f>
        <v>233.333333333333</v>
      </c>
      <c r="K1365" s="69" t="n">
        <v>326</v>
      </c>
      <c r="L1365" s="69" t="n">
        <f aca="false">I1365-K1365</f>
        <v>-76</v>
      </c>
      <c r="M1365" s="69" t="n">
        <f aca="false">IFERROR((K1365/J1365%),"-")</f>
        <v>139.714285714286</v>
      </c>
      <c r="N1365" s="97" t="n">
        <v>258</v>
      </c>
      <c r="O1365" s="98" t="str">
        <f aca="false">IF(F1365&lt;=$P$2,"Mar","")</f>
        <v>Mar</v>
      </c>
      <c r="P1365" s="97" t="n">
        <f aca="false">N1365</f>
        <v>258</v>
      </c>
      <c r="Q1365" s="99" t="n">
        <f aca="false">K1365-P1365</f>
        <v>68</v>
      </c>
      <c r="R1365" s="98" t="n">
        <f aca="false">IFERROR(IF(O1365="Mar",(K1365/P1365-1))," ")</f>
        <v>0.263565891472868</v>
      </c>
      <c r="S1365" s="100" t="str">
        <f aca="false">IF(N1365&gt;0,IF(O1365="","-",IF(R1365&lt;0%,"DEGROWTH","GROWTH")))</f>
        <v>GROWTH</v>
      </c>
      <c r="T1365" s="69" t="n">
        <v>142</v>
      </c>
      <c r="U1365" s="101" t="str">
        <f aca="false">IF(F1365&lt;=$V$2,"Apr","")</f>
        <v>Apr</v>
      </c>
      <c r="V1365" s="97" t="n">
        <v>142</v>
      </c>
      <c r="W1365" s="102" t="n">
        <f aca="false">K1365-V1365</f>
        <v>184</v>
      </c>
      <c r="X1365" s="103" t="n">
        <f aca="false">IFERROR(IF(U1365="Apr",(K1365/V1365-1)),0)</f>
        <v>1.29577464788732</v>
      </c>
      <c r="Y1365" s="104" t="str">
        <f aca="false">IF(T1365&gt;0,IF(U1365="","-",IF(X1365&lt;0%,"DEGROWTH","GROWTH")))</f>
        <v>GROWTH</v>
      </c>
      <c r="Z1365" s="75" t="n">
        <v>0</v>
      </c>
      <c r="AA1365" s="70"/>
      <c r="AB1365" s="70" t="s">
        <v>133</v>
      </c>
      <c r="AC1365" s="85" t="s">
        <v>131</v>
      </c>
      <c r="AD1365" s="3" t="n">
        <f aca="false">IF(K1365=0,1,0)</f>
        <v>0</v>
      </c>
      <c r="AE1365" s="82"/>
    </row>
    <row r="1366" customFormat="false" ht="14.25" hidden="false" customHeight="true" outlineLevel="0" collapsed="false">
      <c r="A1366" s="85" t="s">
        <v>134</v>
      </c>
      <c r="B1366" s="83" t="s">
        <v>65</v>
      </c>
      <c r="C1366" s="83" t="s">
        <v>3099</v>
      </c>
      <c r="D1366" s="83" t="n">
        <v>1000004321</v>
      </c>
      <c r="E1366" s="83" t="s">
        <v>3100</v>
      </c>
      <c r="F1366" s="84" t="n">
        <v>45768</v>
      </c>
      <c r="G1366" s="67" t="str">
        <f aca="false">IF(I1366&gt;0,"Targeted Dealer","-")</f>
        <v>Targeted Dealer</v>
      </c>
      <c r="H1366" s="67"/>
      <c r="I1366" s="68" t="n">
        <v>250</v>
      </c>
      <c r="J1366" s="68" t="n">
        <f aca="false">I1366/$J$1*($J$1-$E$1)</f>
        <v>233.333333333333</v>
      </c>
      <c r="K1366" s="69" t="n">
        <v>280</v>
      </c>
      <c r="L1366" s="69" t="n">
        <f aca="false">I1366-K1366</f>
        <v>-30</v>
      </c>
      <c r="M1366" s="69" t="n">
        <f aca="false">IFERROR((K1366/J1366%),"-")</f>
        <v>120</v>
      </c>
      <c r="N1366" s="97" t="n">
        <v>251</v>
      </c>
      <c r="O1366" s="98" t="str">
        <f aca="false">IF(F1366&lt;=$P$2,"Mar","")</f>
        <v>Mar</v>
      </c>
      <c r="P1366" s="97" t="n">
        <f aca="false">N1366</f>
        <v>251</v>
      </c>
      <c r="Q1366" s="99" t="n">
        <f aca="false">K1366-P1366</f>
        <v>29</v>
      </c>
      <c r="R1366" s="98" t="n">
        <f aca="false">IFERROR(IF(O1366="Mar",(K1366/P1366-1))," ")</f>
        <v>0.115537848605578</v>
      </c>
      <c r="S1366" s="100" t="str">
        <f aca="false">IF(N1366&gt;0,IF(O1366="","-",IF(R1366&lt;0%,"DEGROWTH","GROWTH")))</f>
        <v>GROWTH</v>
      </c>
      <c r="T1366" s="69" t="n">
        <v>60</v>
      </c>
      <c r="U1366" s="101" t="str">
        <f aca="false">IF(F1366&lt;=$V$2,"Apr","")</f>
        <v>Apr</v>
      </c>
      <c r="V1366" s="97" t="n">
        <v>60</v>
      </c>
      <c r="W1366" s="102" t="n">
        <f aca="false">K1366-V1366</f>
        <v>220</v>
      </c>
      <c r="X1366" s="103" t="n">
        <f aca="false">IFERROR(IF(U1366="Apr",(K1366/V1366-1)),0)</f>
        <v>3.66666666666667</v>
      </c>
      <c r="Y1366" s="104" t="str">
        <f aca="false">IF(T1366&gt;0,IF(U1366="","-",IF(X1366&lt;0%,"DEGROWTH","GROWTH")))</f>
        <v>GROWTH</v>
      </c>
      <c r="Z1366" s="75" t="n">
        <v>0</v>
      </c>
      <c r="AA1366" s="70"/>
      <c r="AB1366" s="70" t="s">
        <v>133</v>
      </c>
      <c r="AC1366" s="85" t="s">
        <v>134</v>
      </c>
      <c r="AD1366" s="3" t="n">
        <f aca="false">IF(K1366=0,1,0)</f>
        <v>0</v>
      </c>
      <c r="AE1366" s="82"/>
    </row>
    <row r="1367" customFormat="false" ht="14.25" hidden="false" customHeight="true" outlineLevel="0" collapsed="false">
      <c r="A1367" s="85" t="s">
        <v>134</v>
      </c>
      <c r="B1367" s="83" t="s">
        <v>65</v>
      </c>
      <c r="C1367" s="83" t="s">
        <v>3101</v>
      </c>
      <c r="D1367" s="83" t="n">
        <v>1000004331</v>
      </c>
      <c r="E1367" s="83" t="s">
        <v>3102</v>
      </c>
      <c r="F1367" s="84" t="n">
        <v>45771</v>
      </c>
      <c r="G1367" s="67" t="str">
        <f aca="false">IF(I1367&gt;0,"Targeted Dealer","-")</f>
        <v>Targeted Dealer</v>
      </c>
      <c r="H1367" s="67"/>
      <c r="I1367" s="68" t="n">
        <v>25</v>
      </c>
      <c r="J1367" s="68" t="n">
        <f aca="false">I1367/$J$1*($J$1-$E$1)</f>
        <v>23.3333333333333</v>
      </c>
      <c r="K1367" s="69" t="n">
        <v>26.5</v>
      </c>
      <c r="L1367" s="69" t="n">
        <f aca="false">I1367-K1367</f>
        <v>-1.5</v>
      </c>
      <c r="M1367" s="69" t="n">
        <f aca="false">IFERROR((K1367/J1367%),"-")</f>
        <v>113.571428571429</v>
      </c>
      <c r="N1367" s="97" t="n">
        <v>26.5</v>
      </c>
      <c r="O1367" s="98" t="str">
        <f aca="false">IF(F1367&lt;=$P$2,"Mar","")</f>
        <v>Mar</v>
      </c>
      <c r="P1367" s="97" t="n">
        <f aca="false">N1367</f>
        <v>26.5</v>
      </c>
      <c r="Q1367" s="99" t="n">
        <f aca="false">K1367-P1367</f>
        <v>0</v>
      </c>
      <c r="R1367" s="98" t="n">
        <f aca="false">IFERROR(IF(O1367="Mar",(K1367/P1367-1))," ")</f>
        <v>0</v>
      </c>
      <c r="S1367" s="100" t="str">
        <f aca="false">IF(N1367&gt;0,IF(O1367="","-",IF(R1367&lt;0%,"DEGROWTH","GROWTH")))</f>
        <v>GROWTH</v>
      </c>
      <c r="T1367" s="69" t="n">
        <v>25</v>
      </c>
      <c r="U1367" s="101" t="str">
        <f aca="false">IF(F1367&lt;=$V$2,"Apr","")</f>
        <v>Apr</v>
      </c>
      <c r="V1367" s="97" t="n">
        <v>25</v>
      </c>
      <c r="W1367" s="102" t="n">
        <f aca="false">K1367-V1367</f>
        <v>1.5</v>
      </c>
      <c r="X1367" s="103" t="n">
        <f aca="false">IFERROR(IF(U1367="Apr",(K1367/V1367-1)),0)</f>
        <v>0.0600000000000001</v>
      </c>
      <c r="Y1367" s="104" t="str">
        <f aca="false">IF(T1367&gt;0,IF(U1367="","-",IF(X1367&lt;0%,"DEGROWTH","GROWTH")))</f>
        <v>GROWTH</v>
      </c>
      <c r="Z1367" s="75" t="n">
        <v>0</v>
      </c>
      <c r="AA1367" s="70"/>
      <c r="AB1367" s="70" t="s">
        <v>133</v>
      </c>
      <c r="AC1367" s="85" t="s">
        <v>134</v>
      </c>
      <c r="AD1367" s="3" t="n">
        <f aca="false">IF(K1367=0,1,0)</f>
        <v>0</v>
      </c>
      <c r="AE1367" s="82"/>
    </row>
    <row r="1368" customFormat="false" ht="14.25" hidden="false" customHeight="true" outlineLevel="0" collapsed="false">
      <c r="A1368" s="85" t="s">
        <v>132</v>
      </c>
      <c r="B1368" s="83" t="s">
        <v>105</v>
      </c>
      <c r="C1368" s="83" t="s">
        <v>3103</v>
      </c>
      <c r="D1368" s="83" t="n">
        <v>1000004323</v>
      </c>
      <c r="E1368" s="83" t="s">
        <v>3104</v>
      </c>
      <c r="F1368" s="84" t="n">
        <v>45769</v>
      </c>
      <c r="G1368" s="67" t="str">
        <f aca="false">IF(I1368&gt;0,"Targeted Dealer","-")</f>
        <v>Targeted Dealer</v>
      </c>
      <c r="H1368" s="67"/>
      <c r="I1368" s="68" t="n">
        <v>20</v>
      </c>
      <c r="J1368" s="68" t="n">
        <f aca="false">I1368/$J$1*($J$1-$E$1)</f>
        <v>18.6666666666667</v>
      </c>
      <c r="K1368" s="69" t="n">
        <v>50</v>
      </c>
      <c r="L1368" s="69" t="n">
        <f aca="false">I1368-K1368</f>
        <v>-30</v>
      </c>
      <c r="M1368" s="69" t="n">
        <f aca="false">IFERROR((K1368/J1368%),"-")</f>
        <v>267.857142857143</v>
      </c>
      <c r="N1368" s="97" t="n">
        <v>25</v>
      </c>
      <c r="O1368" s="98" t="str">
        <f aca="false">IF(F1368&lt;=$P$2,"Mar","")</f>
        <v>Mar</v>
      </c>
      <c r="P1368" s="97" t="n">
        <f aca="false">N1368</f>
        <v>25</v>
      </c>
      <c r="Q1368" s="99" t="n">
        <f aca="false">K1368-P1368</f>
        <v>25</v>
      </c>
      <c r="R1368" s="98" t="n">
        <f aca="false">IFERROR(IF(O1368="Mar",(K1368/P1368-1))," ")</f>
        <v>1</v>
      </c>
      <c r="S1368" s="100" t="str">
        <f aca="false">IF(N1368&gt;0,IF(O1368="","-",IF(R1368&lt;0%,"DEGROWTH","GROWTH")))</f>
        <v>GROWTH</v>
      </c>
      <c r="T1368" s="69" t="n">
        <v>10</v>
      </c>
      <c r="U1368" s="101" t="str">
        <f aca="false">IF(F1368&lt;=$V$2,"Apr","")</f>
        <v>Apr</v>
      </c>
      <c r="V1368" s="97" t="n">
        <v>10</v>
      </c>
      <c r="W1368" s="102" t="n">
        <f aca="false">K1368-V1368</f>
        <v>40</v>
      </c>
      <c r="X1368" s="103" t="n">
        <f aca="false">IFERROR(IF(U1368="Apr",(K1368/V1368-1)),0)</f>
        <v>4</v>
      </c>
      <c r="Y1368" s="104" t="str">
        <f aca="false">IF(T1368&gt;0,IF(U1368="","-",IF(X1368&lt;0%,"DEGROWTH","GROWTH")))</f>
        <v>GROWTH</v>
      </c>
      <c r="Z1368" s="75" t="n">
        <v>0</v>
      </c>
      <c r="AA1368" s="70"/>
      <c r="AB1368" s="70" t="s">
        <v>133</v>
      </c>
      <c r="AC1368" s="85" t="s">
        <v>132</v>
      </c>
      <c r="AD1368" s="3" t="n">
        <f aca="false">IF(K1368=0,1,0)</f>
        <v>0</v>
      </c>
      <c r="AE1368" s="82"/>
    </row>
    <row r="1369" customFormat="false" ht="14.25" hidden="false" customHeight="true" outlineLevel="0" collapsed="false">
      <c r="A1369" s="85" t="s">
        <v>133</v>
      </c>
      <c r="B1369" s="83" t="s">
        <v>52</v>
      </c>
      <c r="C1369" s="83" t="s">
        <v>3105</v>
      </c>
      <c r="D1369" s="83" t="n">
        <v>1000004328</v>
      </c>
      <c r="E1369" s="83" t="s">
        <v>3106</v>
      </c>
      <c r="F1369" s="84" t="n">
        <v>45770</v>
      </c>
      <c r="G1369" s="67" t="str">
        <f aca="false">IF(I1369&gt;0,"Targeted Dealer","-")</f>
        <v>Targeted Dealer</v>
      </c>
      <c r="H1369" s="67"/>
      <c r="I1369" s="68" t="n">
        <v>150</v>
      </c>
      <c r="J1369" s="68" t="n">
        <f aca="false">I1369/$J$1*($J$1-$E$1)</f>
        <v>140</v>
      </c>
      <c r="K1369" s="69" t="n">
        <v>148</v>
      </c>
      <c r="L1369" s="69" t="n">
        <f aca="false">I1369-K1369</f>
        <v>2</v>
      </c>
      <c r="M1369" s="69" t="n">
        <f aca="false">IFERROR((K1369/J1369%),"-")</f>
        <v>105.714285714286</v>
      </c>
      <c r="N1369" s="97" t="n">
        <v>48</v>
      </c>
      <c r="O1369" s="98" t="str">
        <f aca="false">IF(F1369&lt;=$P$2,"Mar","")</f>
        <v>Mar</v>
      </c>
      <c r="P1369" s="97" t="n">
        <f aca="false">N1369</f>
        <v>48</v>
      </c>
      <c r="Q1369" s="99" t="n">
        <f aca="false">K1369-P1369</f>
        <v>100</v>
      </c>
      <c r="R1369" s="98" t="n">
        <f aca="false">IFERROR(IF(O1369="Mar",(K1369/P1369-1))," ")</f>
        <v>2.08333333333333</v>
      </c>
      <c r="S1369" s="100" t="str">
        <f aca="false">IF(N1369&gt;0,IF(O1369="","-",IF(R1369&lt;0%,"DEGROWTH","GROWTH")))</f>
        <v>GROWTH</v>
      </c>
      <c r="T1369" s="69" t="n">
        <v>55</v>
      </c>
      <c r="U1369" s="101" t="str">
        <f aca="false">IF(F1369&lt;=$V$2,"Apr","")</f>
        <v>Apr</v>
      </c>
      <c r="V1369" s="97" t="n">
        <v>55</v>
      </c>
      <c r="W1369" s="102" t="n">
        <f aca="false">K1369-V1369</f>
        <v>93</v>
      </c>
      <c r="X1369" s="103" t="n">
        <f aca="false">IFERROR(IF(U1369="Apr",(K1369/V1369-1)),0)</f>
        <v>1.69090909090909</v>
      </c>
      <c r="Y1369" s="104" t="str">
        <f aca="false">IF(T1369&gt;0,IF(U1369="","-",IF(X1369&lt;0%,"DEGROWTH","GROWTH")))</f>
        <v>GROWTH</v>
      </c>
      <c r="Z1369" s="75" t="n">
        <v>0</v>
      </c>
      <c r="AA1369" s="70"/>
      <c r="AB1369" s="70" t="s">
        <v>133</v>
      </c>
      <c r="AC1369" s="85" t="s">
        <v>133</v>
      </c>
      <c r="AD1369" s="3" t="n">
        <f aca="false">IF(K1369=0,1,0)</f>
        <v>0</v>
      </c>
      <c r="AE1369" s="82"/>
    </row>
    <row r="1370" customFormat="false" ht="14.25" hidden="false" customHeight="true" outlineLevel="0" collapsed="false">
      <c r="A1370" s="85" t="s">
        <v>133</v>
      </c>
      <c r="B1370" s="83" t="s">
        <v>27</v>
      </c>
      <c r="C1370" s="83" t="s">
        <v>3107</v>
      </c>
      <c r="D1370" s="83" t="n">
        <v>1000004144</v>
      </c>
      <c r="E1370" s="83" t="s">
        <v>3108</v>
      </c>
      <c r="F1370" s="84" t="n">
        <v>45565</v>
      </c>
      <c r="G1370" s="67" t="str">
        <f aca="false">IF(I1370&gt;0,"Targeted Dealer","-")</f>
        <v>Targeted Dealer</v>
      </c>
      <c r="H1370" s="67"/>
      <c r="I1370" s="68" t="n">
        <v>40</v>
      </c>
      <c r="J1370" s="68" t="n">
        <f aca="false">I1370/$J$1*($J$1-$E$1)</f>
        <v>37.3333333333333</v>
      </c>
      <c r="K1370" s="69" t="n">
        <v>35</v>
      </c>
      <c r="L1370" s="69" t="n">
        <f aca="false">I1370-K1370</f>
        <v>5</v>
      </c>
      <c r="M1370" s="69" t="n">
        <f aca="false">IFERROR((K1370/J1370%),"-")</f>
        <v>93.75</v>
      </c>
      <c r="N1370" s="97" t="n">
        <v>40</v>
      </c>
      <c r="O1370" s="98" t="str">
        <f aca="false">IF(F1370&lt;=$P$2,"Mar","")</f>
        <v>Mar</v>
      </c>
      <c r="P1370" s="97" t="n">
        <f aca="false">N1370</f>
        <v>40</v>
      </c>
      <c r="Q1370" s="99" t="n">
        <f aca="false">K1370-P1370</f>
        <v>-5</v>
      </c>
      <c r="R1370" s="98" t="n">
        <f aca="false">IFERROR(IF(O1370="Mar",(K1370/P1370-1))," ")</f>
        <v>-0.125</v>
      </c>
      <c r="S1370" s="100" t="str">
        <f aca="false">IF(N1370&gt;0,IF(O1370="","-",IF(R1370&lt;0%,"DEGROWTH","GROWTH")))</f>
        <v>DEGROWTH</v>
      </c>
      <c r="T1370" s="69" t="n">
        <v>25</v>
      </c>
      <c r="U1370" s="101" t="str">
        <f aca="false">IF(F1370&lt;=$V$2,"Apr","")</f>
        <v>Apr</v>
      </c>
      <c r="V1370" s="97" t="n">
        <v>25</v>
      </c>
      <c r="W1370" s="102" t="n">
        <f aca="false">K1370-V1370</f>
        <v>10</v>
      </c>
      <c r="X1370" s="103" t="n">
        <f aca="false">IFERROR(IF(U1370="Apr",(K1370/V1370-1)),0)</f>
        <v>0.4</v>
      </c>
      <c r="Y1370" s="104" t="str">
        <f aca="false">IF(T1370&gt;0,IF(U1370="","-",IF(X1370&lt;0%,"DEGROWTH","GROWTH")))</f>
        <v>GROWTH</v>
      </c>
      <c r="Z1370" s="75" t="n">
        <v>0</v>
      </c>
      <c r="AA1370" s="70"/>
      <c r="AB1370" s="70" t="s">
        <v>133</v>
      </c>
      <c r="AC1370" s="85" t="s">
        <v>133</v>
      </c>
      <c r="AD1370" s="3" t="n">
        <f aca="false">IF(K1370=0,1,0)</f>
        <v>0</v>
      </c>
      <c r="AE1370" s="82"/>
    </row>
    <row r="1371" customFormat="false" ht="14.25" hidden="false" customHeight="true" outlineLevel="0" collapsed="false">
      <c r="A1371" s="85" t="s">
        <v>132</v>
      </c>
      <c r="B1371" s="83" t="s">
        <v>101</v>
      </c>
      <c r="C1371" s="83" t="s">
        <v>3109</v>
      </c>
      <c r="D1371" s="83" t="n">
        <v>1000004318</v>
      </c>
      <c r="E1371" s="83" t="s">
        <v>3110</v>
      </c>
      <c r="F1371" s="84" t="n">
        <v>45765</v>
      </c>
      <c r="G1371" s="67" t="str">
        <f aca="false">IF(I1371&gt;0,"Targeted Dealer","-")</f>
        <v>Targeted Dealer</v>
      </c>
      <c r="H1371" s="67"/>
      <c r="I1371" s="68" t="n">
        <v>100</v>
      </c>
      <c r="J1371" s="68" t="n">
        <f aca="false">I1371/$J$1*($J$1-$E$1)</f>
        <v>93.3333333333333</v>
      </c>
      <c r="K1371" s="69" t="n">
        <v>179.95</v>
      </c>
      <c r="L1371" s="69" t="n">
        <f aca="false">I1371-K1371</f>
        <v>-79.95</v>
      </c>
      <c r="M1371" s="69" t="n">
        <f aca="false">IFERROR((K1371/J1371%),"-")</f>
        <v>192.803571428571</v>
      </c>
      <c r="N1371" s="97" t="n">
        <v>123.45</v>
      </c>
      <c r="O1371" s="98" t="str">
        <f aca="false">IF(F1371&lt;=$P$2,"Mar","")</f>
        <v>Mar</v>
      </c>
      <c r="P1371" s="97" t="n">
        <f aca="false">N1371</f>
        <v>123.45</v>
      </c>
      <c r="Q1371" s="99" t="n">
        <f aca="false">K1371-P1371</f>
        <v>56.5</v>
      </c>
      <c r="R1371" s="98" t="n">
        <f aca="false">IFERROR(IF(O1371="Mar",(K1371/P1371-1))," ")</f>
        <v>0.457675172134467</v>
      </c>
      <c r="S1371" s="100" t="str">
        <f aca="false">IF(N1371&gt;0,IF(O1371="","-",IF(R1371&lt;0%,"DEGROWTH","GROWTH")))</f>
        <v>GROWTH</v>
      </c>
      <c r="T1371" s="69" t="n">
        <v>60</v>
      </c>
      <c r="U1371" s="101" t="str">
        <f aca="false">IF(F1371&lt;=$V$2,"Apr","")</f>
        <v>Apr</v>
      </c>
      <c r="V1371" s="97" t="n">
        <v>60</v>
      </c>
      <c r="W1371" s="102" t="n">
        <f aca="false">K1371-V1371</f>
        <v>119.95</v>
      </c>
      <c r="X1371" s="103" t="n">
        <f aca="false">IFERROR(IF(U1371="Apr",(K1371/V1371-1)),0)</f>
        <v>1.99916666666667</v>
      </c>
      <c r="Y1371" s="104" t="str">
        <f aca="false">IF(T1371&gt;0,IF(U1371="","-",IF(X1371&lt;0%,"DEGROWTH","GROWTH")))</f>
        <v>GROWTH</v>
      </c>
      <c r="Z1371" s="75" t="n">
        <v>0</v>
      </c>
      <c r="AA1371" s="70"/>
      <c r="AB1371" s="70" t="s">
        <v>133</v>
      </c>
      <c r="AC1371" s="85" t="s">
        <v>131</v>
      </c>
      <c r="AD1371" s="3" t="n">
        <f aca="false">IF(K1371=0,1,0)</f>
        <v>0</v>
      </c>
      <c r="AE1371" s="82"/>
    </row>
    <row r="1372" customFormat="false" ht="14.25" hidden="false" customHeight="true" outlineLevel="0" collapsed="false">
      <c r="A1372" s="85" t="s">
        <v>134</v>
      </c>
      <c r="B1372" s="83" t="s">
        <v>62</v>
      </c>
      <c r="C1372" s="83" t="s">
        <v>3111</v>
      </c>
      <c r="D1372" s="83" t="n">
        <v>1000004334</v>
      </c>
      <c r="E1372" s="83" t="s">
        <v>3112</v>
      </c>
      <c r="F1372" s="84" t="n">
        <v>45775</v>
      </c>
      <c r="G1372" s="67" t="str">
        <f aca="false">IF(I1372&gt;0,"Targeted Dealer","-")</f>
        <v>Targeted Dealer</v>
      </c>
      <c r="H1372" s="67"/>
      <c r="I1372" s="68" t="n">
        <v>740</v>
      </c>
      <c r="J1372" s="68" t="n">
        <f aca="false">I1372/$J$1*($J$1-$E$1)</f>
        <v>690.666666666667</v>
      </c>
      <c r="K1372" s="69" t="n">
        <v>336</v>
      </c>
      <c r="L1372" s="69" t="n">
        <f aca="false">I1372-K1372</f>
        <v>404</v>
      </c>
      <c r="M1372" s="69" t="n">
        <f aca="false">IFERROR((K1372/J1372%),"-")</f>
        <v>48.6486486486486</v>
      </c>
      <c r="N1372" s="97" t="n">
        <v>949.5</v>
      </c>
      <c r="O1372" s="98" t="str">
        <f aca="false">IF(F1372&lt;=$P$2,"Mar","")</f>
        <v>Mar</v>
      </c>
      <c r="P1372" s="97" t="n">
        <f aca="false">N1372</f>
        <v>949.5</v>
      </c>
      <c r="Q1372" s="99" t="n">
        <f aca="false">K1372-P1372</f>
        <v>-613.5</v>
      </c>
      <c r="R1372" s="98" t="n">
        <f aca="false">IFERROR(IF(O1372="Mar",(K1372/P1372-1))," ")</f>
        <v>-0.646129541864139</v>
      </c>
      <c r="S1372" s="100" t="str">
        <f aca="false">IF(N1372&gt;0,IF(O1372="","-",IF(R1372&lt;0%,"DEGROWTH","GROWTH")))</f>
        <v>DEGROWTH</v>
      </c>
      <c r="T1372" s="69" t="n">
        <v>7</v>
      </c>
      <c r="U1372" s="101" t="str">
        <f aca="false">IF(F1372&lt;=$V$2,"Apr","")</f>
        <v>Apr</v>
      </c>
      <c r="V1372" s="97" t="n">
        <v>7</v>
      </c>
      <c r="W1372" s="102" t="n">
        <f aca="false">K1372-V1372</f>
        <v>329</v>
      </c>
      <c r="X1372" s="103" t="n">
        <f aca="false">IFERROR(IF(U1372="Apr",(K1372/V1372-1)),0)</f>
        <v>47</v>
      </c>
      <c r="Y1372" s="104" t="str">
        <f aca="false">IF(T1372&gt;0,IF(U1372="","-",IF(X1372&lt;0%,"DEGROWTH","GROWTH")))</f>
        <v>GROWTH</v>
      </c>
      <c r="Z1372" s="75" t="n">
        <v>0</v>
      </c>
      <c r="AA1372" s="70"/>
      <c r="AB1372" s="70" t="s">
        <v>133</v>
      </c>
      <c r="AC1372" s="85" t="s">
        <v>134</v>
      </c>
      <c r="AD1372" s="3" t="n">
        <f aca="false">IF(K1372=0,1,0)</f>
        <v>0</v>
      </c>
      <c r="AE1372" s="82"/>
    </row>
    <row r="1373" customFormat="false" ht="14.25" hidden="false" customHeight="true" outlineLevel="0" collapsed="false">
      <c r="A1373" s="85" t="s">
        <v>130</v>
      </c>
      <c r="B1373" s="83" t="s">
        <v>111</v>
      </c>
      <c r="C1373" s="83" t="s">
        <v>493</v>
      </c>
      <c r="D1373" s="83" t="n">
        <v>1000001982</v>
      </c>
      <c r="E1373" s="83" t="s">
        <v>494</v>
      </c>
      <c r="F1373" s="84" t="n">
        <v>44739</v>
      </c>
      <c r="G1373" s="67" t="str">
        <f aca="false">IF(I1373&gt;0,"Targeted Dealer","-")</f>
        <v>-</v>
      </c>
      <c r="H1373" s="67"/>
      <c r="I1373" s="68" t="n">
        <v>0</v>
      </c>
      <c r="J1373" s="68" t="n">
        <f aca="false">I1373/$J$1*($J$1-$E$1)</f>
        <v>0</v>
      </c>
      <c r="K1373" s="69" t="n">
        <v>0</v>
      </c>
      <c r="L1373" s="69" t="n">
        <f aca="false">I1373-K1373</f>
        <v>0</v>
      </c>
      <c r="M1373" s="69" t="str">
        <f aca="false">IFERROR((K1373/J1373%),"-")</f>
        <v>-</v>
      </c>
      <c r="N1373" s="97" t="n">
        <v>0</v>
      </c>
      <c r="O1373" s="98" t="str">
        <f aca="false">IF(F1373&lt;=$P$2,"Mar","")</f>
        <v>Mar</v>
      </c>
      <c r="P1373" s="97" t="n">
        <f aca="false">N1373</f>
        <v>0</v>
      </c>
      <c r="Q1373" s="99" t="n">
        <f aca="false">K1373-P1373</f>
        <v>0</v>
      </c>
      <c r="R1373" s="98" t="str">
        <f aca="false">IFERROR(IF(O1373="Mar",(K1373/P1373-1))," ")</f>
        <v> </v>
      </c>
      <c r="S1373" s="105" t="b">
        <f aca="false">IF(N1373&gt;0,IF(O1373="","-",IF(R1373&lt;0%,"DEGROWTH","GROWTH")))</f>
        <v>0</v>
      </c>
      <c r="T1373" s="69" t="n">
        <v>25</v>
      </c>
      <c r="U1373" s="101" t="str">
        <f aca="false">IF(F1373&lt;=$V$2,"Apr","")</f>
        <v>Apr</v>
      </c>
      <c r="V1373" s="97" t="n">
        <v>25</v>
      </c>
      <c r="W1373" s="102" t="n">
        <f aca="false">K1373-V1373</f>
        <v>-25</v>
      </c>
      <c r="X1373" s="103" t="n">
        <f aca="false">IFERROR(IF(U1373="Apr",(K1373/V1373-1)),0)</f>
        <v>-1</v>
      </c>
      <c r="Y1373" s="104" t="str">
        <f aca="false">IF(T1373&gt;0,IF(U1373="","-",IF(X1373&lt;0%,"DEGROWTH","GROWTH")))</f>
        <v>DEGROWTH</v>
      </c>
      <c r="Z1373" s="75" t="n">
        <v>0</v>
      </c>
      <c r="AA1373" s="70"/>
      <c r="AB1373" s="70" t="s">
        <v>133</v>
      </c>
      <c r="AC1373" s="85" t="s">
        <v>130</v>
      </c>
      <c r="AD1373" s="3" t="n">
        <f aca="false">IF(K1373=0,1,0)</f>
        <v>1</v>
      </c>
      <c r="AE1373" s="82"/>
    </row>
    <row r="1374" customFormat="false" ht="14.25" hidden="false" customHeight="true" outlineLevel="0" collapsed="false">
      <c r="A1374" s="85" t="s">
        <v>133</v>
      </c>
      <c r="B1374" s="83" t="s">
        <v>52</v>
      </c>
      <c r="C1374" s="83" t="s">
        <v>3113</v>
      </c>
      <c r="D1374" s="83" t="n">
        <v>1000004327</v>
      </c>
      <c r="E1374" s="83" t="s">
        <v>3114</v>
      </c>
      <c r="F1374" s="84" t="n">
        <v>45770</v>
      </c>
      <c r="G1374" s="67" t="str">
        <f aca="false">IF(I1374&gt;0,"Targeted Dealer","-")</f>
        <v>Targeted Dealer</v>
      </c>
      <c r="H1374" s="67"/>
      <c r="I1374" s="68" t="n">
        <v>55</v>
      </c>
      <c r="J1374" s="68" t="n">
        <f aca="false">I1374/$J$1*($J$1-$E$1)</f>
        <v>51.3333333333333</v>
      </c>
      <c r="K1374" s="69" t="n">
        <v>132</v>
      </c>
      <c r="L1374" s="69" t="n">
        <f aca="false">I1374-K1374</f>
        <v>-77</v>
      </c>
      <c r="M1374" s="69" t="n">
        <f aca="false">IFERROR((K1374/J1374%),"-")</f>
        <v>257.142857142857</v>
      </c>
      <c r="N1374" s="97" t="n">
        <v>127.5</v>
      </c>
      <c r="O1374" s="98" t="str">
        <f aca="false">IF(F1374&lt;=$P$2,"Mar","")</f>
        <v>Mar</v>
      </c>
      <c r="P1374" s="97" t="n">
        <f aca="false">N1374</f>
        <v>127.5</v>
      </c>
      <c r="Q1374" s="99" t="n">
        <f aca="false">K1374-P1374</f>
        <v>4.5</v>
      </c>
      <c r="R1374" s="98" t="n">
        <f aca="false">IFERROR(IF(O1374="Mar",(K1374/P1374-1))," ")</f>
        <v>0.0352941176470589</v>
      </c>
      <c r="S1374" s="100" t="str">
        <f aca="false">IF(N1374&gt;0,IF(O1374="","-",IF(R1374&lt;0%,"DEGROWTH","GROWTH")))</f>
        <v>GROWTH</v>
      </c>
      <c r="T1374" s="69" t="n">
        <v>0</v>
      </c>
      <c r="U1374" s="101" t="str">
        <f aca="false">IF(F1374&lt;=$V$2,"Apr","")</f>
        <v>Apr</v>
      </c>
      <c r="V1374" s="97" t="n">
        <v>0</v>
      </c>
      <c r="W1374" s="102" t="n">
        <f aca="false">K1374-V1374</f>
        <v>132</v>
      </c>
      <c r="X1374" s="103" t="n">
        <f aca="false">IFERROR(IF(U1374="Apr",(K1374/V1374-1)),0)</f>
        <v>0</v>
      </c>
      <c r="Y1374" s="106" t="b">
        <f aca="false">IF(T1374&gt;0,IF(U1374="","-",IF(X1374&lt;0%,"DEGROWTH","GROWTH")))</f>
        <v>0</v>
      </c>
      <c r="Z1374" s="75" t="n">
        <v>0</v>
      </c>
      <c r="AA1374" s="70"/>
      <c r="AB1374" s="70" t="s">
        <v>133</v>
      </c>
      <c r="AC1374" s="85" t="s">
        <v>133</v>
      </c>
      <c r="AD1374" s="3" t="n">
        <f aca="false">IF(K1374=0,1,0)</f>
        <v>0</v>
      </c>
      <c r="AE1374" s="82"/>
    </row>
    <row r="1375" customFormat="false" ht="14.25" hidden="false" customHeight="true" outlineLevel="0" collapsed="false">
      <c r="A1375" s="85" t="s">
        <v>133</v>
      </c>
      <c r="B1375" s="83" t="s">
        <v>21</v>
      </c>
      <c r="C1375" s="83" t="s">
        <v>3115</v>
      </c>
      <c r="D1375" s="83" t="n">
        <v>1000004333</v>
      </c>
      <c r="E1375" s="83" t="s">
        <v>261</v>
      </c>
      <c r="F1375" s="84" t="n">
        <v>45773</v>
      </c>
      <c r="G1375" s="67" t="str">
        <f aca="false">IF(I1375&gt;0,"Targeted Dealer","-")</f>
        <v>Targeted Dealer</v>
      </c>
      <c r="H1375" s="67"/>
      <c r="I1375" s="68" t="n">
        <v>40</v>
      </c>
      <c r="J1375" s="68" t="n">
        <f aca="false">I1375/$J$1*($J$1-$E$1)</f>
        <v>37.3333333333333</v>
      </c>
      <c r="K1375" s="69" t="n">
        <v>40</v>
      </c>
      <c r="L1375" s="69" t="n">
        <f aca="false">I1375-K1375</f>
        <v>0</v>
      </c>
      <c r="M1375" s="69" t="n">
        <f aca="false">IFERROR((K1375/J1375%),"-")</f>
        <v>107.142857142857</v>
      </c>
      <c r="N1375" s="97" t="n">
        <v>20</v>
      </c>
      <c r="O1375" s="98" t="str">
        <f aca="false">IF(F1375&lt;=$P$2,"Mar","")</f>
        <v>Mar</v>
      </c>
      <c r="P1375" s="97" t="n">
        <f aca="false">N1375</f>
        <v>20</v>
      </c>
      <c r="Q1375" s="99" t="n">
        <f aca="false">K1375-P1375</f>
        <v>20</v>
      </c>
      <c r="R1375" s="98" t="n">
        <f aca="false">IFERROR(IF(O1375="Mar",(K1375/P1375-1))," ")</f>
        <v>1</v>
      </c>
      <c r="S1375" s="100" t="str">
        <f aca="false">IF(N1375&gt;0,IF(O1375="","-",IF(R1375&lt;0%,"DEGROWTH","GROWTH")))</f>
        <v>GROWTH</v>
      </c>
      <c r="T1375" s="69" t="n">
        <v>0</v>
      </c>
      <c r="U1375" s="101" t="str">
        <f aca="false">IF(F1375&lt;=$V$2,"Apr","")</f>
        <v>Apr</v>
      </c>
      <c r="V1375" s="97" t="n">
        <v>0</v>
      </c>
      <c r="W1375" s="102" t="n">
        <f aca="false">K1375-V1375</f>
        <v>40</v>
      </c>
      <c r="X1375" s="103" t="n">
        <f aca="false">IFERROR(IF(U1375="Apr",(K1375/V1375-1)),0)</f>
        <v>0</v>
      </c>
      <c r="Y1375" s="106" t="b">
        <f aca="false">IF(T1375&gt;0,IF(U1375="","-",IF(X1375&lt;0%,"DEGROWTH","GROWTH")))</f>
        <v>0</v>
      </c>
      <c r="Z1375" s="75" t="n">
        <v>0</v>
      </c>
      <c r="AA1375" s="70"/>
      <c r="AB1375" s="70" t="s">
        <v>133</v>
      </c>
      <c r="AC1375" s="85" t="s">
        <v>133</v>
      </c>
      <c r="AD1375" s="3" t="n">
        <f aca="false">IF(K1375=0,1,0)</f>
        <v>0</v>
      </c>
      <c r="AE1375" s="82"/>
    </row>
    <row r="1376" customFormat="false" ht="14.25" hidden="false" customHeight="true" outlineLevel="0" collapsed="false">
      <c r="A1376" s="85" t="s">
        <v>132</v>
      </c>
      <c r="B1376" s="83" t="s">
        <v>101</v>
      </c>
      <c r="C1376" s="83" t="s">
        <v>3116</v>
      </c>
      <c r="D1376" s="83" t="n">
        <v>1000004326</v>
      </c>
      <c r="E1376" s="83" t="s">
        <v>3117</v>
      </c>
      <c r="F1376" s="84" t="n">
        <v>45770</v>
      </c>
      <c r="G1376" s="67" t="str">
        <f aca="false">IF(I1376&gt;0,"Targeted Dealer","-")</f>
        <v>Targeted Dealer</v>
      </c>
      <c r="H1376" s="67"/>
      <c r="I1376" s="68" t="n">
        <v>200</v>
      </c>
      <c r="J1376" s="68" t="n">
        <f aca="false">I1376/$J$1*($J$1-$E$1)</f>
        <v>186.666666666667</v>
      </c>
      <c r="K1376" s="69" t="n">
        <v>303.5</v>
      </c>
      <c r="L1376" s="69" t="n">
        <f aca="false">I1376-K1376</f>
        <v>-103.5</v>
      </c>
      <c r="M1376" s="69" t="n">
        <f aca="false">IFERROR((K1376/J1376%),"-")</f>
        <v>162.589285714286</v>
      </c>
      <c r="N1376" s="97" t="n">
        <v>381.25</v>
      </c>
      <c r="O1376" s="98" t="str">
        <f aca="false">IF(F1376&lt;=$P$2,"Mar","")</f>
        <v>Mar</v>
      </c>
      <c r="P1376" s="97" t="n">
        <f aca="false">N1376</f>
        <v>381.25</v>
      </c>
      <c r="Q1376" s="99" t="n">
        <f aca="false">K1376-P1376</f>
        <v>-77.75</v>
      </c>
      <c r="R1376" s="98" t="n">
        <f aca="false">IFERROR(IF(O1376="Mar",(K1376/P1376-1))," ")</f>
        <v>-0.203934426229508</v>
      </c>
      <c r="S1376" s="100" t="str">
        <f aca="false">IF(N1376&gt;0,IF(O1376="","-",IF(R1376&lt;0%,"DEGROWTH","GROWTH")))</f>
        <v>DEGROWTH</v>
      </c>
      <c r="T1376" s="69" t="n">
        <v>0</v>
      </c>
      <c r="U1376" s="101" t="str">
        <f aca="false">IF(F1376&lt;=$V$2,"Apr","")</f>
        <v>Apr</v>
      </c>
      <c r="V1376" s="97" t="n">
        <v>0</v>
      </c>
      <c r="W1376" s="102" t="n">
        <f aca="false">K1376-V1376</f>
        <v>303.5</v>
      </c>
      <c r="X1376" s="103" t="n">
        <f aca="false">IFERROR(IF(U1376="Apr",(K1376/V1376-1)),0)</f>
        <v>0</v>
      </c>
      <c r="Y1376" s="106" t="b">
        <f aca="false">IF(T1376&gt;0,IF(U1376="","-",IF(X1376&lt;0%,"DEGROWTH","GROWTH")))</f>
        <v>0</v>
      </c>
      <c r="Z1376" s="75" t="n">
        <v>0</v>
      </c>
      <c r="AA1376" s="70"/>
      <c r="AB1376" s="70" t="s">
        <v>133</v>
      </c>
      <c r="AC1376" s="85" t="s">
        <v>132</v>
      </c>
      <c r="AD1376" s="3" t="n">
        <f aca="false">IF(K1376=0,1,0)</f>
        <v>0</v>
      </c>
      <c r="AE1376" s="82"/>
    </row>
    <row r="1377" customFormat="false" ht="14.25" hidden="false" customHeight="true" outlineLevel="0" collapsed="false">
      <c r="A1377" s="85" t="s">
        <v>132</v>
      </c>
      <c r="B1377" s="83" t="s">
        <v>101</v>
      </c>
      <c r="C1377" s="83" t="s">
        <v>3118</v>
      </c>
      <c r="D1377" s="83" t="n">
        <v>1000004330</v>
      </c>
      <c r="E1377" s="83" t="s">
        <v>3119</v>
      </c>
      <c r="F1377" s="84" t="n">
        <v>45771</v>
      </c>
      <c r="G1377" s="67" t="str">
        <f aca="false">IF(I1377&gt;0,"Targeted Dealer","-")</f>
        <v>Targeted Dealer</v>
      </c>
      <c r="H1377" s="67"/>
      <c r="I1377" s="68" t="n">
        <v>150</v>
      </c>
      <c r="J1377" s="68" t="n">
        <f aca="false">I1377/$J$1*($J$1-$E$1)</f>
        <v>140</v>
      </c>
      <c r="K1377" s="69" t="n">
        <v>160</v>
      </c>
      <c r="L1377" s="69" t="n">
        <f aca="false">I1377-K1377</f>
        <v>-10</v>
      </c>
      <c r="M1377" s="69" t="n">
        <f aca="false">IFERROR((K1377/J1377%),"-")</f>
        <v>114.285714285714</v>
      </c>
      <c r="N1377" s="97" t="n">
        <v>210</v>
      </c>
      <c r="O1377" s="98" t="str">
        <f aca="false">IF(F1377&lt;=$P$2,"Mar","")</f>
        <v>Mar</v>
      </c>
      <c r="P1377" s="97" t="n">
        <f aca="false">N1377</f>
        <v>210</v>
      </c>
      <c r="Q1377" s="99" t="n">
        <f aca="false">K1377-P1377</f>
        <v>-50</v>
      </c>
      <c r="R1377" s="98" t="n">
        <f aca="false">IFERROR(IF(O1377="Mar",(K1377/P1377-1))," ")</f>
        <v>-0.238095238095238</v>
      </c>
      <c r="S1377" s="100" t="str">
        <f aca="false">IF(N1377&gt;0,IF(O1377="","-",IF(R1377&lt;0%,"DEGROWTH","GROWTH")))</f>
        <v>DEGROWTH</v>
      </c>
      <c r="T1377" s="69" t="n">
        <v>0</v>
      </c>
      <c r="U1377" s="101" t="str">
        <f aca="false">IF(F1377&lt;=$V$2,"Apr","")</f>
        <v>Apr</v>
      </c>
      <c r="V1377" s="97" t="n">
        <v>0</v>
      </c>
      <c r="W1377" s="102" t="n">
        <f aca="false">K1377-V1377</f>
        <v>160</v>
      </c>
      <c r="X1377" s="103" t="n">
        <f aca="false">IFERROR(IF(U1377="Apr",(K1377/V1377-1)),0)</f>
        <v>0</v>
      </c>
      <c r="Y1377" s="106" t="b">
        <f aca="false">IF(T1377&gt;0,IF(U1377="","-",IF(X1377&lt;0%,"DEGROWTH","GROWTH")))</f>
        <v>0</v>
      </c>
      <c r="Z1377" s="75" t="n">
        <v>0</v>
      </c>
      <c r="AA1377" s="70"/>
      <c r="AB1377" s="70" t="s">
        <v>133</v>
      </c>
      <c r="AC1377" s="85" t="s">
        <v>132</v>
      </c>
      <c r="AD1377" s="3" t="n">
        <f aca="false">IF(K1377=0,1,0)</f>
        <v>0</v>
      </c>
      <c r="AE1377" s="82"/>
    </row>
    <row r="1378" customFormat="false" ht="14.25" hidden="false" customHeight="true" outlineLevel="0" collapsed="false">
      <c r="A1378" s="85" t="s">
        <v>134</v>
      </c>
      <c r="B1378" s="83" t="s">
        <v>65</v>
      </c>
      <c r="C1378" s="83" t="s">
        <v>3120</v>
      </c>
      <c r="D1378" s="83" t="n">
        <v>1000004353</v>
      </c>
      <c r="E1378" s="83" t="s">
        <v>3121</v>
      </c>
      <c r="F1378" s="84" t="n">
        <v>45779</v>
      </c>
      <c r="G1378" s="67" t="str">
        <f aca="false">IF(I1378&gt;0,"Targeted Dealer","-")</f>
        <v>Targeted Dealer</v>
      </c>
      <c r="H1378" s="67"/>
      <c r="I1378" s="68" t="n">
        <v>600</v>
      </c>
      <c r="J1378" s="68" t="n">
        <f aca="false">I1378/$J$1*($J$1-$E$1)</f>
        <v>560</v>
      </c>
      <c r="K1378" s="69" t="n">
        <v>878</v>
      </c>
      <c r="L1378" s="69" t="n">
        <f aca="false">I1378-K1378</f>
        <v>-278</v>
      </c>
      <c r="M1378" s="69" t="n">
        <f aca="false">IFERROR((K1378/J1378%),"-")</f>
        <v>156.785714285714</v>
      </c>
      <c r="N1378" s="97" t="n">
        <v>555.5</v>
      </c>
      <c r="O1378" s="98" t="str">
        <f aca="false">IF(F1378&lt;=$P$2,"Mar","")</f>
        <v>Mar</v>
      </c>
      <c r="P1378" s="97" t="n">
        <f aca="false">N1378</f>
        <v>555.5</v>
      </c>
      <c r="Q1378" s="99" t="n">
        <f aca="false">K1378-P1378</f>
        <v>322.5</v>
      </c>
      <c r="R1378" s="98" t="n">
        <f aca="false">IFERROR(IF(O1378="Mar",(K1378/P1378-1))," ")</f>
        <v>0.580558055805581</v>
      </c>
      <c r="S1378" s="100" t="str">
        <f aca="false">IF(N1378&gt;0,IF(O1378="","-",IF(R1378&lt;0%,"DEGROWTH","GROWTH")))</f>
        <v>GROWTH</v>
      </c>
      <c r="T1378" s="69" t="n">
        <v>0</v>
      </c>
      <c r="U1378" s="101" t="str">
        <f aca="false">IF(F1378&lt;=$V$2,"Apr","")</f>
        <v>Apr</v>
      </c>
      <c r="V1378" s="97" t="n">
        <v>0</v>
      </c>
      <c r="W1378" s="102" t="n">
        <f aca="false">K1378-V1378</f>
        <v>878</v>
      </c>
      <c r="X1378" s="103" t="n">
        <f aca="false">IFERROR(IF(U1378="Apr",(K1378/V1378-1)),0)</f>
        <v>0</v>
      </c>
      <c r="Y1378" s="106" t="b">
        <f aca="false">IF(T1378&gt;0,IF(U1378="","-",IF(X1378&lt;0%,"DEGROWTH","GROWTH")))</f>
        <v>0</v>
      </c>
      <c r="Z1378" s="75" t="n">
        <v>0</v>
      </c>
      <c r="AA1378" s="70"/>
      <c r="AB1378" s="70" t="s">
        <v>133</v>
      </c>
      <c r="AC1378" s="85" t="s">
        <v>134</v>
      </c>
      <c r="AD1378" s="3" t="n">
        <f aca="false">IF(K1378=0,1,0)</f>
        <v>0</v>
      </c>
      <c r="AE1378" s="82"/>
    </row>
    <row r="1379" customFormat="false" ht="14.25" hidden="false" customHeight="true" outlineLevel="0" collapsed="false">
      <c r="A1379" s="85" t="s">
        <v>134</v>
      </c>
      <c r="B1379" s="83" t="s">
        <v>61</v>
      </c>
      <c r="C1379" s="83" t="s">
        <v>3122</v>
      </c>
      <c r="D1379" s="83" t="n">
        <v>1000004348</v>
      </c>
      <c r="E1379" s="83" t="s">
        <v>3123</v>
      </c>
      <c r="F1379" s="84" t="n">
        <v>45783</v>
      </c>
      <c r="G1379" s="67" t="str">
        <f aca="false">IF(I1379&gt;0,"Targeted Dealer","-")</f>
        <v>Targeted Dealer</v>
      </c>
      <c r="H1379" s="67"/>
      <c r="I1379" s="68" t="n">
        <v>75</v>
      </c>
      <c r="J1379" s="68" t="n">
        <f aca="false">I1379/$J$1*($J$1-$E$1)</f>
        <v>70</v>
      </c>
      <c r="K1379" s="69" t="n">
        <v>71</v>
      </c>
      <c r="L1379" s="69" t="n">
        <f aca="false">I1379-K1379</f>
        <v>4</v>
      </c>
      <c r="M1379" s="69" t="n">
        <f aca="false">IFERROR((K1379/J1379%),"-")</f>
        <v>101.428571428571</v>
      </c>
      <c r="N1379" s="97" t="n">
        <v>37.5</v>
      </c>
      <c r="O1379" s="98" t="str">
        <f aca="false">IF(F1379&lt;=$P$2,"Mar","")</f>
        <v>Mar</v>
      </c>
      <c r="P1379" s="97" t="n">
        <f aca="false">N1379</f>
        <v>37.5</v>
      </c>
      <c r="Q1379" s="99" t="n">
        <f aca="false">K1379-P1379</f>
        <v>33.5</v>
      </c>
      <c r="R1379" s="98" t="n">
        <f aca="false">IFERROR(IF(O1379="Mar",(K1379/P1379-1))," ")</f>
        <v>0.893333333333333</v>
      </c>
      <c r="S1379" s="100" t="str">
        <f aca="false">IF(N1379&gt;0,IF(O1379="","-",IF(R1379&lt;0%,"DEGROWTH","GROWTH")))</f>
        <v>GROWTH</v>
      </c>
      <c r="T1379" s="69" t="n">
        <v>0</v>
      </c>
      <c r="U1379" s="101" t="str">
        <f aca="false">IF(F1379&lt;=$V$2,"Apr","")</f>
        <v>Apr</v>
      </c>
      <c r="V1379" s="97" t="n">
        <v>0</v>
      </c>
      <c r="W1379" s="102" t="n">
        <f aca="false">K1379-V1379</f>
        <v>71</v>
      </c>
      <c r="X1379" s="103" t="n">
        <f aca="false">IFERROR(IF(U1379="Apr",(K1379/V1379-1)),0)</f>
        <v>0</v>
      </c>
      <c r="Y1379" s="106" t="b">
        <f aca="false">IF(T1379&gt;0,IF(U1379="","-",IF(X1379&lt;0%,"DEGROWTH","GROWTH")))</f>
        <v>0</v>
      </c>
      <c r="Z1379" s="75" t="n">
        <v>0</v>
      </c>
      <c r="AA1379" s="70"/>
      <c r="AB1379" s="70" t="s">
        <v>133</v>
      </c>
      <c r="AC1379" s="85" t="s">
        <v>134</v>
      </c>
      <c r="AD1379" s="3" t="n">
        <f aca="false">IF(K1379=0,1,0)</f>
        <v>0</v>
      </c>
      <c r="AE1379" s="82"/>
    </row>
    <row r="1380" customFormat="false" ht="14.25" hidden="false" customHeight="true" outlineLevel="0" collapsed="false">
      <c r="A1380" s="85" t="s">
        <v>134</v>
      </c>
      <c r="B1380" s="83" t="s">
        <v>78</v>
      </c>
      <c r="C1380" s="83" t="s">
        <v>3124</v>
      </c>
      <c r="D1380" s="83" t="n">
        <v>1000004337</v>
      </c>
      <c r="E1380" s="83" t="s">
        <v>3125</v>
      </c>
      <c r="F1380" s="84" t="n">
        <v>45776</v>
      </c>
      <c r="G1380" s="67" t="str">
        <f aca="false">IF(I1380&gt;0,"Targeted Dealer","-")</f>
        <v>Targeted Dealer</v>
      </c>
      <c r="H1380" s="67"/>
      <c r="I1380" s="68" t="n">
        <v>100</v>
      </c>
      <c r="J1380" s="68" t="n">
        <f aca="false">I1380/$J$1*($J$1-$E$1)</f>
        <v>93.3333333333333</v>
      </c>
      <c r="K1380" s="69" t="n">
        <v>49</v>
      </c>
      <c r="L1380" s="69" t="n">
        <f aca="false">I1380-K1380</f>
        <v>51</v>
      </c>
      <c r="M1380" s="69" t="n">
        <f aca="false">IFERROR((K1380/J1380%),"-")</f>
        <v>52.5</v>
      </c>
      <c r="N1380" s="97" t="n">
        <v>49</v>
      </c>
      <c r="O1380" s="98" t="str">
        <f aca="false">IF(F1380&lt;=$P$2,"Mar","")</f>
        <v>Mar</v>
      </c>
      <c r="P1380" s="97" t="n">
        <f aca="false">N1380</f>
        <v>49</v>
      </c>
      <c r="Q1380" s="99" t="n">
        <f aca="false">K1380-P1380</f>
        <v>0</v>
      </c>
      <c r="R1380" s="98" t="n">
        <f aca="false">IFERROR(IF(O1380="Mar",(K1380/P1380-1))," ")</f>
        <v>0</v>
      </c>
      <c r="S1380" s="100" t="str">
        <f aca="false">IF(N1380&gt;0,IF(O1380="","-",IF(R1380&lt;0%,"DEGROWTH","GROWTH")))</f>
        <v>GROWTH</v>
      </c>
      <c r="T1380" s="69" t="n">
        <v>0</v>
      </c>
      <c r="U1380" s="101" t="str">
        <f aca="false">IF(F1380&lt;=$V$2,"Apr","")</f>
        <v>Apr</v>
      </c>
      <c r="V1380" s="97" t="n">
        <v>0</v>
      </c>
      <c r="W1380" s="102" t="n">
        <f aca="false">K1380-V1380</f>
        <v>49</v>
      </c>
      <c r="X1380" s="103" t="n">
        <f aca="false">IFERROR(IF(U1380="Apr",(K1380/V1380-1)),0)</f>
        <v>0</v>
      </c>
      <c r="Y1380" s="106" t="b">
        <f aca="false">IF(T1380&gt;0,IF(U1380="","-",IF(X1380&lt;0%,"DEGROWTH","GROWTH")))</f>
        <v>0</v>
      </c>
      <c r="Z1380" s="75" t="n">
        <v>0</v>
      </c>
      <c r="AA1380" s="70"/>
      <c r="AB1380" s="70" t="s">
        <v>133</v>
      </c>
      <c r="AC1380" s="85" t="s">
        <v>134</v>
      </c>
      <c r="AD1380" s="3" t="n">
        <f aca="false">IF(K1380=0,1,0)</f>
        <v>0</v>
      </c>
      <c r="AE1380" s="82"/>
    </row>
    <row r="1381" customFormat="false" ht="14.25" hidden="false" customHeight="true" outlineLevel="0" collapsed="false">
      <c r="A1381" s="85" t="s">
        <v>133</v>
      </c>
      <c r="B1381" s="83" t="s">
        <v>40</v>
      </c>
      <c r="C1381" s="83" t="s">
        <v>499</v>
      </c>
      <c r="D1381" s="83" t="n">
        <v>1000004336</v>
      </c>
      <c r="E1381" s="83" t="s">
        <v>500</v>
      </c>
      <c r="F1381" s="84" t="n">
        <v>45776</v>
      </c>
      <c r="G1381" s="67" t="str">
        <f aca="false">IF(I1381&gt;0,"Targeted Dealer","-")</f>
        <v>Targeted Dealer</v>
      </c>
      <c r="H1381" s="67"/>
      <c r="I1381" s="68" t="n">
        <v>20</v>
      </c>
      <c r="J1381" s="68" t="n">
        <f aca="false">I1381/$J$1*($J$1-$E$1)</f>
        <v>18.6666666666667</v>
      </c>
      <c r="K1381" s="69" t="n">
        <v>20</v>
      </c>
      <c r="L1381" s="69" t="n">
        <f aca="false">I1381-K1381</f>
        <v>0</v>
      </c>
      <c r="M1381" s="69" t="n">
        <f aca="false">IFERROR((K1381/J1381%),"-")</f>
        <v>107.142857142857</v>
      </c>
      <c r="N1381" s="97" t="n">
        <v>20</v>
      </c>
      <c r="O1381" s="98" t="str">
        <f aca="false">IF(F1381&lt;=$P$2,"Mar","")</f>
        <v>Mar</v>
      </c>
      <c r="P1381" s="97" t="n">
        <f aca="false">N1381</f>
        <v>20</v>
      </c>
      <c r="Q1381" s="99" t="n">
        <f aca="false">K1381-P1381</f>
        <v>0</v>
      </c>
      <c r="R1381" s="98" t="n">
        <f aca="false">IFERROR(IF(O1381="Mar",(K1381/P1381-1))," ")</f>
        <v>0</v>
      </c>
      <c r="S1381" s="100" t="str">
        <f aca="false">IF(N1381&gt;0,IF(O1381="","-",IF(R1381&lt;0%,"DEGROWTH","GROWTH")))</f>
        <v>GROWTH</v>
      </c>
      <c r="T1381" s="69" t="n">
        <v>0</v>
      </c>
      <c r="U1381" s="101" t="str">
        <f aca="false">IF(F1381&lt;=$V$2,"Apr","")</f>
        <v>Apr</v>
      </c>
      <c r="V1381" s="97" t="n">
        <v>0</v>
      </c>
      <c r="W1381" s="102" t="n">
        <f aca="false">K1381-V1381</f>
        <v>20</v>
      </c>
      <c r="X1381" s="103" t="n">
        <f aca="false">IFERROR(IF(U1381="Apr",(K1381/V1381-1)),0)</f>
        <v>0</v>
      </c>
      <c r="Y1381" s="106" t="b">
        <f aca="false">IF(T1381&gt;0,IF(U1381="","-",IF(X1381&lt;0%,"DEGROWTH","GROWTH")))</f>
        <v>0</v>
      </c>
      <c r="Z1381" s="75" t="n">
        <v>0</v>
      </c>
      <c r="AA1381" s="70"/>
      <c r="AB1381" s="70" t="s">
        <v>133</v>
      </c>
      <c r="AC1381" s="85" t="s">
        <v>133</v>
      </c>
      <c r="AD1381" s="3" t="n">
        <f aca="false">IF(K1381=0,1,0)</f>
        <v>0</v>
      </c>
      <c r="AE1381" s="82"/>
    </row>
    <row r="1382" customFormat="false" ht="14.25" hidden="false" customHeight="true" outlineLevel="0" collapsed="false">
      <c r="A1382" s="85" t="s">
        <v>130</v>
      </c>
      <c r="B1382" s="83" t="s">
        <v>108</v>
      </c>
      <c r="C1382" s="83" t="s">
        <v>3126</v>
      </c>
      <c r="D1382" s="83" t="n">
        <v>1000004346</v>
      </c>
      <c r="E1382" s="83" t="s">
        <v>3127</v>
      </c>
      <c r="F1382" s="84" t="n">
        <v>45777</v>
      </c>
      <c r="G1382" s="67" t="str">
        <f aca="false">IF(I1382&gt;0,"Targeted Dealer","-")</f>
        <v>Targeted Dealer</v>
      </c>
      <c r="H1382" s="67"/>
      <c r="I1382" s="68" t="n">
        <v>200</v>
      </c>
      <c r="J1382" s="68" t="n">
        <f aca="false">I1382/$J$1*($J$1-$E$1)</f>
        <v>186.666666666667</v>
      </c>
      <c r="K1382" s="69" t="n">
        <v>165</v>
      </c>
      <c r="L1382" s="69" t="n">
        <f aca="false">I1382-K1382</f>
        <v>35</v>
      </c>
      <c r="M1382" s="69" t="n">
        <f aca="false">IFERROR((K1382/J1382%),"-")</f>
        <v>88.3928571428571</v>
      </c>
      <c r="N1382" s="97" t="n">
        <v>222.5</v>
      </c>
      <c r="O1382" s="98" t="str">
        <f aca="false">IF(F1382&lt;=$P$2,"Mar","")</f>
        <v>Mar</v>
      </c>
      <c r="P1382" s="97" t="n">
        <f aca="false">N1382</f>
        <v>222.5</v>
      </c>
      <c r="Q1382" s="99" t="n">
        <f aca="false">K1382-P1382</f>
        <v>-57.5</v>
      </c>
      <c r="R1382" s="98" t="n">
        <f aca="false">IFERROR(IF(O1382="Mar",(K1382/P1382-1))," ")</f>
        <v>-0.258426966292135</v>
      </c>
      <c r="S1382" s="100" t="str">
        <f aca="false">IF(N1382&gt;0,IF(O1382="","-",IF(R1382&lt;0%,"DEGROWTH","GROWTH")))</f>
        <v>DEGROWTH</v>
      </c>
      <c r="T1382" s="69" t="n">
        <v>0</v>
      </c>
      <c r="U1382" s="101" t="str">
        <f aca="false">IF(F1382&lt;=$V$2,"Apr","")</f>
        <v>Apr</v>
      </c>
      <c r="V1382" s="97" t="n">
        <v>0</v>
      </c>
      <c r="W1382" s="102" t="n">
        <f aca="false">K1382-V1382</f>
        <v>165</v>
      </c>
      <c r="X1382" s="103" t="n">
        <f aca="false">IFERROR(IF(U1382="Apr",(K1382/V1382-1)),0)</f>
        <v>0</v>
      </c>
      <c r="Y1382" s="106" t="b">
        <f aca="false">IF(T1382&gt;0,IF(U1382="","-",IF(X1382&lt;0%,"DEGROWTH","GROWTH")))</f>
        <v>0</v>
      </c>
      <c r="Z1382" s="75" t="n">
        <v>0</v>
      </c>
      <c r="AA1382" s="70"/>
      <c r="AB1382" s="70" t="s">
        <v>133</v>
      </c>
      <c r="AC1382" s="85" t="s">
        <v>130</v>
      </c>
      <c r="AD1382" s="3" t="n">
        <f aca="false">IF(K1382=0,1,0)</f>
        <v>0</v>
      </c>
      <c r="AE1382" s="82"/>
    </row>
    <row r="1383" customFormat="false" ht="14.25" hidden="false" customHeight="true" outlineLevel="0" collapsed="false">
      <c r="A1383" s="85" t="s">
        <v>133</v>
      </c>
      <c r="B1383" s="83" t="s">
        <v>21</v>
      </c>
      <c r="C1383" s="83" t="s">
        <v>3128</v>
      </c>
      <c r="D1383" s="83" t="n">
        <v>1000004354</v>
      </c>
      <c r="E1383" s="83" t="s">
        <v>3129</v>
      </c>
      <c r="F1383" s="84" t="n">
        <v>45785</v>
      </c>
      <c r="G1383" s="67" t="str">
        <f aca="false">IF(I1383&gt;0,"Targeted Dealer","-")</f>
        <v>Targeted Dealer</v>
      </c>
      <c r="H1383" s="67"/>
      <c r="I1383" s="68" t="n">
        <v>70</v>
      </c>
      <c r="J1383" s="68" t="n">
        <f aca="false">I1383/$J$1*($J$1-$E$1)</f>
        <v>65.3333333333333</v>
      </c>
      <c r="K1383" s="69" t="n">
        <v>52</v>
      </c>
      <c r="L1383" s="69" t="n">
        <f aca="false">I1383-K1383</f>
        <v>18</v>
      </c>
      <c r="M1383" s="69" t="n">
        <f aca="false">IFERROR((K1383/J1383%),"-")</f>
        <v>79.5918367346939</v>
      </c>
      <c r="N1383" s="97" t="n">
        <v>20</v>
      </c>
      <c r="O1383" s="98" t="str">
        <f aca="false">IF(F1383&lt;=$P$2,"Mar","")</f>
        <v>Mar</v>
      </c>
      <c r="P1383" s="97" t="n">
        <f aca="false">N1383</f>
        <v>20</v>
      </c>
      <c r="Q1383" s="99" t="n">
        <f aca="false">K1383-P1383</f>
        <v>32</v>
      </c>
      <c r="R1383" s="98" t="n">
        <f aca="false">IFERROR(IF(O1383="Mar",(K1383/P1383-1))," ")</f>
        <v>1.6</v>
      </c>
      <c r="S1383" s="100" t="str">
        <f aca="false">IF(N1383&gt;0,IF(O1383="","-",IF(R1383&lt;0%,"DEGROWTH","GROWTH")))</f>
        <v>GROWTH</v>
      </c>
      <c r="T1383" s="69" t="n">
        <v>0</v>
      </c>
      <c r="U1383" s="101" t="str">
        <f aca="false">IF(F1383&lt;=$V$2,"Apr","")</f>
        <v>Apr</v>
      </c>
      <c r="V1383" s="97" t="n">
        <v>0</v>
      </c>
      <c r="W1383" s="102" t="n">
        <f aca="false">K1383-V1383</f>
        <v>52</v>
      </c>
      <c r="X1383" s="103" t="n">
        <f aca="false">IFERROR(IF(U1383="Apr",(K1383/V1383-1)),0)</f>
        <v>0</v>
      </c>
      <c r="Y1383" s="106" t="b">
        <f aca="false">IF(T1383&gt;0,IF(U1383="","-",IF(X1383&lt;0%,"DEGROWTH","GROWTH")))</f>
        <v>0</v>
      </c>
      <c r="Z1383" s="75" t="n">
        <v>0</v>
      </c>
      <c r="AA1383" s="70"/>
      <c r="AB1383" s="70" t="s">
        <v>133</v>
      </c>
      <c r="AC1383" s="85" t="s">
        <v>133</v>
      </c>
      <c r="AD1383" s="3" t="n">
        <f aca="false">IF(K1383=0,1,0)</f>
        <v>0</v>
      </c>
      <c r="AE1383" s="82"/>
    </row>
    <row r="1384" customFormat="false" ht="14.25" hidden="false" customHeight="true" outlineLevel="0" collapsed="false">
      <c r="A1384" s="85" t="s">
        <v>133</v>
      </c>
      <c r="B1384" s="83" t="s">
        <v>145</v>
      </c>
      <c r="C1384" s="83" t="s">
        <v>3130</v>
      </c>
      <c r="D1384" s="83" t="n">
        <v>1000000704</v>
      </c>
      <c r="E1384" s="83" t="s">
        <v>3131</v>
      </c>
      <c r="F1384" s="84" t="n">
        <v>44738</v>
      </c>
      <c r="G1384" s="67" t="str">
        <f aca="false">IF(I1384&gt;0,"Targeted Dealer","-")</f>
        <v>Targeted Dealer</v>
      </c>
      <c r="H1384" s="67"/>
      <c r="I1384" s="68" t="n">
        <v>120</v>
      </c>
      <c r="J1384" s="68" t="n">
        <f aca="false">I1384/$J$1*($J$1-$E$1)</f>
        <v>112</v>
      </c>
      <c r="K1384" s="69" t="n">
        <v>0</v>
      </c>
      <c r="L1384" s="69" t="n">
        <f aca="false">I1384-K1384</f>
        <v>120</v>
      </c>
      <c r="M1384" s="69" t="n">
        <f aca="false">IFERROR((K1384/J1384%),"-")</f>
        <v>0</v>
      </c>
      <c r="N1384" s="97" t="n">
        <v>5</v>
      </c>
      <c r="O1384" s="98" t="str">
        <f aca="false">IF(F1384&lt;=$P$2,"Mar","")</f>
        <v>Mar</v>
      </c>
      <c r="P1384" s="97" t="n">
        <f aca="false">N1384</f>
        <v>5</v>
      </c>
      <c r="Q1384" s="99" t="n">
        <f aca="false">K1384-P1384</f>
        <v>-5</v>
      </c>
      <c r="R1384" s="98" t="n">
        <f aca="false">IFERROR(IF(O1384="Mar",(K1384/P1384-1))," ")</f>
        <v>-1</v>
      </c>
      <c r="S1384" s="100" t="str">
        <f aca="false">IF(N1384&gt;0,IF(O1384="","-",IF(R1384&lt;0%,"DEGROWTH","GROWTH")))</f>
        <v>DEGROWTH</v>
      </c>
      <c r="T1384" s="69" t="n">
        <v>0</v>
      </c>
      <c r="U1384" s="101" t="str">
        <f aca="false">IF(F1384&lt;=$V$2,"Apr","")</f>
        <v>Apr</v>
      </c>
      <c r="V1384" s="97" t="n">
        <v>0</v>
      </c>
      <c r="W1384" s="102" t="n">
        <f aca="false">K1384-V1384</f>
        <v>0</v>
      </c>
      <c r="X1384" s="103" t="n">
        <f aca="false">IFERROR(IF(U1384="Apr",(K1384/V1384-1)),0)</f>
        <v>0</v>
      </c>
      <c r="Y1384" s="106" t="b">
        <f aca="false">IF(T1384&gt;0,IF(U1384="","-",IF(X1384&lt;0%,"DEGROWTH","GROWTH")))</f>
        <v>0</v>
      </c>
      <c r="Z1384" s="75" t="n">
        <v>0</v>
      </c>
      <c r="AA1384" s="70"/>
      <c r="AB1384" s="70" t="s">
        <v>133</v>
      </c>
      <c r="AC1384" s="85" t="s">
        <v>133</v>
      </c>
      <c r="AD1384" s="3" t="n">
        <f aca="false">IF(K1384=0,1,0)</f>
        <v>1</v>
      </c>
      <c r="AE1384" s="82"/>
    </row>
    <row r="1385" customFormat="false" ht="14.25" hidden="false" customHeight="true" outlineLevel="0" collapsed="false">
      <c r="A1385" s="85" t="s">
        <v>133</v>
      </c>
      <c r="B1385" s="83" t="s">
        <v>145</v>
      </c>
      <c r="C1385" s="83" t="s">
        <v>3132</v>
      </c>
      <c r="D1385" s="83" t="n">
        <v>1000004322</v>
      </c>
      <c r="E1385" s="83" t="s">
        <v>3133</v>
      </c>
      <c r="F1385" s="84" t="n">
        <v>45768</v>
      </c>
      <c r="G1385" s="67" t="str">
        <f aca="false">IF(I1385&gt;0,"Targeted Dealer","-")</f>
        <v>Targeted Dealer</v>
      </c>
      <c r="H1385" s="67"/>
      <c r="I1385" s="68" t="n">
        <v>30</v>
      </c>
      <c r="J1385" s="68" t="n">
        <f aca="false">I1385/$J$1*($J$1-$E$1)</f>
        <v>28</v>
      </c>
      <c r="K1385" s="69" t="n">
        <v>0</v>
      </c>
      <c r="L1385" s="69" t="n">
        <f aca="false">I1385-K1385</f>
        <v>30</v>
      </c>
      <c r="M1385" s="69" t="n">
        <f aca="false">IFERROR((K1385/J1385%),"-")</f>
        <v>0</v>
      </c>
      <c r="N1385" s="97" t="n">
        <v>20</v>
      </c>
      <c r="O1385" s="98" t="str">
        <f aca="false">IF(F1385&lt;=$P$2,"Mar","")</f>
        <v>Mar</v>
      </c>
      <c r="P1385" s="97" t="n">
        <f aca="false">N1385</f>
        <v>20</v>
      </c>
      <c r="Q1385" s="99" t="n">
        <f aca="false">K1385-P1385</f>
        <v>-20</v>
      </c>
      <c r="R1385" s="98" t="n">
        <f aca="false">IFERROR(IF(O1385="Mar",(K1385/P1385-1))," ")</f>
        <v>-1</v>
      </c>
      <c r="S1385" s="100" t="str">
        <f aca="false">IF(N1385&gt;0,IF(O1385="","-",IF(R1385&lt;0%,"DEGROWTH","GROWTH")))</f>
        <v>DEGROWTH</v>
      </c>
      <c r="T1385" s="69" t="n">
        <v>0</v>
      </c>
      <c r="U1385" s="101" t="str">
        <f aca="false">IF(F1385&lt;=$V$2,"Apr","")</f>
        <v>Apr</v>
      </c>
      <c r="V1385" s="97" t="n">
        <v>0</v>
      </c>
      <c r="W1385" s="102" t="n">
        <f aca="false">K1385-V1385</f>
        <v>0</v>
      </c>
      <c r="X1385" s="103" t="n">
        <f aca="false">IFERROR(IF(U1385="Apr",(K1385/V1385-1)),0)</f>
        <v>0</v>
      </c>
      <c r="Y1385" s="106" t="b">
        <f aca="false">IF(T1385&gt;0,IF(U1385="","-",IF(X1385&lt;0%,"DEGROWTH","GROWTH")))</f>
        <v>0</v>
      </c>
      <c r="Z1385" s="75" t="n">
        <v>0</v>
      </c>
      <c r="AA1385" s="70"/>
      <c r="AB1385" s="70" t="s">
        <v>133</v>
      </c>
      <c r="AC1385" s="85" t="s">
        <v>133</v>
      </c>
      <c r="AD1385" s="3" t="n">
        <f aca="false">IF(K1385=0,1,0)</f>
        <v>1</v>
      </c>
      <c r="AE1385" s="82"/>
    </row>
    <row r="1386" customFormat="false" ht="14.25" hidden="false" customHeight="true" outlineLevel="0" collapsed="false">
      <c r="A1386" s="85" t="s">
        <v>134</v>
      </c>
      <c r="B1386" s="83" t="s">
        <v>74</v>
      </c>
      <c r="C1386" s="83" t="s">
        <v>3134</v>
      </c>
      <c r="D1386" s="83" t="n">
        <v>1000004351</v>
      </c>
      <c r="E1386" s="83" t="s">
        <v>3135</v>
      </c>
      <c r="F1386" s="84" t="n">
        <v>45786</v>
      </c>
      <c r="G1386" s="67" t="str">
        <f aca="false">IF(I1386&gt;0,"Targeted Dealer","-")</f>
        <v>Targeted Dealer</v>
      </c>
      <c r="H1386" s="67"/>
      <c r="I1386" s="68" t="n">
        <v>30</v>
      </c>
      <c r="J1386" s="68" t="n">
        <f aca="false">I1386/$J$1*($J$1-$E$1)</f>
        <v>28</v>
      </c>
      <c r="K1386" s="69" t="n">
        <v>30</v>
      </c>
      <c r="L1386" s="69" t="n">
        <f aca="false">I1386-K1386</f>
        <v>0</v>
      </c>
      <c r="M1386" s="69" t="n">
        <f aca="false">IFERROR((K1386/J1386%),"-")</f>
        <v>107.142857142857</v>
      </c>
      <c r="N1386" s="97" t="n">
        <v>25</v>
      </c>
      <c r="O1386" s="98" t="str">
        <f aca="false">IF(F1386&lt;=$P$2,"Mar","")</f>
        <v>Mar</v>
      </c>
      <c r="P1386" s="97" t="n">
        <f aca="false">N1386</f>
        <v>25</v>
      </c>
      <c r="Q1386" s="99" t="n">
        <f aca="false">K1386-P1386</f>
        <v>5</v>
      </c>
      <c r="R1386" s="98" t="n">
        <f aca="false">IFERROR(IF(O1386="Mar",(K1386/P1386-1))," ")</f>
        <v>0.2</v>
      </c>
      <c r="S1386" s="100" t="str">
        <f aca="false">IF(N1386&gt;0,IF(O1386="","-",IF(R1386&lt;0%,"DEGROWTH","GROWTH")))</f>
        <v>GROWTH</v>
      </c>
      <c r="T1386" s="69" t="n">
        <v>0</v>
      </c>
      <c r="U1386" s="101" t="str">
        <f aca="false">IF(F1386&lt;=$V$2,"Apr","")</f>
        <v>Apr</v>
      </c>
      <c r="V1386" s="97" t="n">
        <v>0</v>
      </c>
      <c r="W1386" s="102" t="n">
        <f aca="false">K1386-V1386</f>
        <v>30</v>
      </c>
      <c r="X1386" s="103" t="n">
        <f aca="false">IFERROR(IF(U1386="Apr",(K1386/V1386-1)),0)</f>
        <v>0</v>
      </c>
      <c r="Y1386" s="106" t="b">
        <f aca="false">IF(T1386&gt;0,IF(U1386="","-",IF(X1386&lt;0%,"DEGROWTH","GROWTH")))</f>
        <v>0</v>
      </c>
      <c r="Z1386" s="75" t="n">
        <v>0</v>
      </c>
      <c r="AA1386" s="70"/>
      <c r="AB1386" s="70" t="s">
        <v>133</v>
      </c>
      <c r="AC1386" s="85" t="s">
        <v>134</v>
      </c>
      <c r="AD1386" s="3" t="n">
        <f aca="false">IF(K1386=0,1,0)</f>
        <v>0</v>
      </c>
      <c r="AE1386" s="82"/>
    </row>
    <row r="1387" customFormat="false" ht="14.25" hidden="false" customHeight="true" outlineLevel="0" collapsed="false">
      <c r="A1387" s="85" t="s">
        <v>131</v>
      </c>
      <c r="B1387" s="83" t="s">
        <v>97</v>
      </c>
      <c r="C1387" s="83" t="s">
        <v>3136</v>
      </c>
      <c r="D1387" s="83" t="n">
        <v>1000004357</v>
      </c>
      <c r="E1387" s="83" t="s">
        <v>3137</v>
      </c>
      <c r="F1387" s="84" t="n">
        <v>45792</v>
      </c>
      <c r="G1387" s="67" t="str">
        <f aca="false">IF(I1387&gt;0,"Targeted Dealer","-")</f>
        <v>Targeted Dealer</v>
      </c>
      <c r="H1387" s="67"/>
      <c r="I1387" s="68" t="n">
        <v>520</v>
      </c>
      <c r="J1387" s="68" t="n">
        <f aca="false">I1387/$J$1*($J$1-$E$1)</f>
        <v>485.333333333333</v>
      </c>
      <c r="K1387" s="69" t="n">
        <v>1022.05</v>
      </c>
      <c r="L1387" s="69" t="n">
        <f aca="false">I1387-K1387</f>
        <v>-502.05</v>
      </c>
      <c r="M1387" s="69" t="n">
        <f aca="false">IFERROR((K1387/J1387%),"-")</f>
        <v>210.587225274725</v>
      </c>
      <c r="N1387" s="97" t="n">
        <v>880.35</v>
      </c>
      <c r="O1387" s="98" t="str">
        <f aca="false">IF(F1387&lt;=$P$2,"Mar","")</f>
        <v>Mar</v>
      </c>
      <c r="P1387" s="97" t="n">
        <f aca="false">N1387</f>
        <v>880.35</v>
      </c>
      <c r="Q1387" s="99" t="n">
        <f aca="false">K1387-P1387</f>
        <v>141.7</v>
      </c>
      <c r="R1387" s="98" t="n">
        <f aca="false">IFERROR(IF(O1387="Mar",(K1387/P1387-1))," ")</f>
        <v>0.160958709604135</v>
      </c>
      <c r="S1387" s="100" t="str">
        <f aca="false">IF(N1387&gt;0,IF(O1387="","-",IF(R1387&lt;0%,"DEGROWTH","GROWTH")))</f>
        <v>GROWTH</v>
      </c>
      <c r="T1387" s="69" t="n">
        <v>0</v>
      </c>
      <c r="U1387" s="101" t="str">
        <f aca="false">IF(F1387&lt;=$V$2,"Apr","")</f>
        <v>Apr</v>
      </c>
      <c r="V1387" s="97" t="n">
        <v>0</v>
      </c>
      <c r="W1387" s="102" t="n">
        <f aca="false">K1387-V1387</f>
        <v>1022.05</v>
      </c>
      <c r="X1387" s="103" t="n">
        <f aca="false">IFERROR(IF(U1387="Apr",(K1387/V1387-1)),0)</f>
        <v>0</v>
      </c>
      <c r="Y1387" s="106" t="b">
        <f aca="false">IF(T1387&gt;0,IF(U1387="","-",IF(X1387&lt;0%,"DEGROWTH","GROWTH")))</f>
        <v>0</v>
      </c>
      <c r="Z1387" s="75" t="n">
        <v>0</v>
      </c>
      <c r="AA1387" s="70"/>
      <c r="AB1387" s="70" t="s">
        <v>133</v>
      </c>
      <c r="AC1387" s="85" t="s">
        <v>131</v>
      </c>
      <c r="AD1387" s="3" t="n">
        <f aca="false">IF(K1387=0,1,0)</f>
        <v>0</v>
      </c>
      <c r="AE1387" s="82"/>
    </row>
    <row r="1388" customFormat="false" ht="14.25" hidden="false" customHeight="true" outlineLevel="0" collapsed="false">
      <c r="A1388" s="85" t="s">
        <v>133</v>
      </c>
      <c r="B1388" s="83" t="s">
        <v>51</v>
      </c>
      <c r="C1388" s="83" t="s">
        <v>3138</v>
      </c>
      <c r="D1388" s="83" t="n">
        <v>1000004359</v>
      </c>
      <c r="E1388" s="83" t="s">
        <v>3139</v>
      </c>
      <c r="F1388" s="84" t="n">
        <v>45794</v>
      </c>
      <c r="G1388" s="67" t="str">
        <f aca="false">IF(I1388&gt;0,"Targeted Dealer","-")</f>
        <v>Targeted Dealer</v>
      </c>
      <c r="H1388" s="67"/>
      <c r="I1388" s="68" t="n">
        <v>450</v>
      </c>
      <c r="J1388" s="68" t="n">
        <f aca="false">I1388/$J$1*($J$1-$E$1)</f>
        <v>420</v>
      </c>
      <c r="K1388" s="69" t="n">
        <v>458</v>
      </c>
      <c r="L1388" s="69" t="n">
        <f aca="false">I1388-K1388</f>
        <v>-8</v>
      </c>
      <c r="M1388" s="69" t="n">
        <f aca="false">IFERROR((K1388/J1388%),"-")</f>
        <v>109.047619047619</v>
      </c>
      <c r="N1388" s="97" t="n">
        <v>316</v>
      </c>
      <c r="O1388" s="98" t="str">
        <f aca="false">IF(F1388&lt;=$P$2,"Mar","")</f>
        <v>Mar</v>
      </c>
      <c r="P1388" s="97" t="n">
        <f aca="false">N1388</f>
        <v>316</v>
      </c>
      <c r="Q1388" s="99" t="n">
        <f aca="false">K1388-P1388</f>
        <v>142</v>
      </c>
      <c r="R1388" s="98" t="n">
        <f aca="false">IFERROR(IF(O1388="Mar",(K1388/P1388-1))," ")</f>
        <v>0.449367088607595</v>
      </c>
      <c r="S1388" s="100" t="str">
        <f aca="false">IF(N1388&gt;0,IF(O1388="","-",IF(R1388&lt;0%,"DEGROWTH","GROWTH")))</f>
        <v>GROWTH</v>
      </c>
      <c r="T1388" s="69" t="n">
        <v>0</v>
      </c>
      <c r="U1388" s="101" t="str">
        <f aca="false">IF(F1388&lt;=$V$2,"Apr","")</f>
        <v>Apr</v>
      </c>
      <c r="V1388" s="97" t="n">
        <v>0</v>
      </c>
      <c r="W1388" s="102" t="n">
        <f aca="false">K1388-V1388</f>
        <v>458</v>
      </c>
      <c r="X1388" s="103" t="n">
        <f aca="false">IFERROR(IF(U1388="Apr",(K1388/V1388-1)),0)</f>
        <v>0</v>
      </c>
      <c r="Y1388" s="106" t="b">
        <f aca="false">IF(T1388&gt;0,IF(U1388="","-",IF(X1388&lt;0%,"DEGROWTH","GROWTH")))</f>
        <v>0</v>
      </c>
      <c r="Z1388" s="75" t="n">
        <v>0</v>
      </c>
      <c r="AA1388" s="70"/>
      <c r="AB1388" s="70" t="s">
        <v>133</v>
      </c>
      <c r="AC1388" s="85" t="s">
        <v>133</v>
      </c>
      <c r="AD1388" s="3" t="n">
        <f aca="false">IF(K1388=0,1,0)</f>
        <v>0</v>
      </c>
      <c r="AE1388" s="82"/>
    </row>
    <row r="1389" customFormat="false" ht="14.25" hidden="false" customHeight="true" outlineLevel="0" collapsed="false">
      <c r="A1389" s="85" t="s">
        <v>131</v>
      </c>
      <c r="B1389" s="83" t="s">
        <v>93</v>
      </c>
      <c r="C1389" s="83" t="s">
        <v>3140</v>
      </c>
      <c r="D1389" s="83" t="n">
        <v>1000004356</v>
      </c>
      <c r="E1389" s="83" t="s">
        <v>3141</v>
      </c>
      <c r="F1389" s="84" t="n">
        <v>45792</v>
      </c>
      <c r="G1389" s="67" t="str">
        <f aca="false">IF(I1389&gt;0,"Targeted Dealer","-")</f>
        <v>Targeted Dealer</v>
      </c>
      <c r="H1389" s="67"/>
      <c r="I1389" s="68" t="n">
        <v>70</v>
      </c>
      <c r="J1389" s="68" t="n">
        <f aca="false">I1389/$J$1*($J$1-$E$1)</f>
        <v>65.3333333333333</v>
      </c>
      <c r="K1389" s="69" t="n">
        <v>145.5</v>
      </c>
      <c r="L1389" s="69" t="n">
        <f aca="false">I1389-K1389</f>
        <v>-75.5</v>
      </c>
      <c r="M1389" s="69" t="n">
        <f aca="false">IFERROR((K1389/J1389%),"-")</f>
        <v>222.704081632653</v>
      </c>
      <c r="N1389" s="97" t="n">
        <v>80</v>
      </c>
      <c r="O1389" s="98" t="str">
        <f aca="false">IF(F1389&lt;=$P$2,"Mar","")</f>
        <v>Mar</v>
      </c>
      <c r="P1389" s="97" t="n">
        <f aca="false">N1389</f>
        <v>80</v>
      </c>
      <c r="Q1389" s="99" t="n">
        <f aca="false">K1389-P1389</f>
        <v>65.5</v>
      </c>
      <c r="R1389" s="98" t="n">
        <f aca="false">IFERROR(IF(O1389="Mar",(K1389/P1389-1))," ")</f>
        <v>0.81875</v>
      </c>
      <c r="S1389" s="100" t="str">
        <f aca="false">IF(N1389&gt;0,IF(O1389="","-",IF(R1389&lt;0%,"DEGROWTH","GROWTH")))</f>
        <v>GROWTH</v>
      </c>
      <c r="T1389" s="69" t="n">
        <v>0</v>
      </c>
      <c r="U1389" s="101" t="str">
        <f aca="false">IF(F1389&lt;=$V$2,"Apr","")</f>
        <v>Apr</v>
      </c>
      <c r="V1389" s="97" t="n">
        <v>0</v>
      </c>
      <c r="W1389" s="102" t="n">
        <f aca="false">K1389-V1389</f>
        <v>145.5</v>
      </c>
      <c r="X1389" s="103" t="n">
        <f aca="false">IFERROR(IF(U1389="Apr",(K1389/V1389-1)),0)</f>
        <v>0</v>
      </c>
      <c r="Y1389" s="106" t="b">
        <f aca="false">IF(T1389&gt;0,IF(U1389="","-",IF(X1389&lt;0%,"DEGROWTH","GROWTH")))</f>
        <v>0</v>
      </c>
      <c r="Z1389" s="75" t="n">
        <v>0</v>
      </c>
      <c r="AA1389" s="70"/>
      <c r="AB1389" s="70" t="s">
        <v>133</v>
      </c>
      <c r="AC1389" s="85" t="s">
        <v>131</v>
      </c>
      <c r="AD1389" s="3" t="n">
        <f aca="false">IF(K1389=0,1,0)</f>
        <v>0</v>
      </c>
      <c r="AE1389" s="82"/>
    </row>
    <row r="1390" customFormat="false" ht="14.25" hidden="false" customHeight="true" outlineLevel="0" collapsed="false">
      <c r="A1390" s="85" t="s">
        <v>130</v>
      </c>
      <c r="B1390" s="83" t="s">
        <v>108</v>
      </c>
      <c r="C1390" s="83" t="s">
        <v>3142</v>
      </c>
      <c r="D1390" s="83" t="n">
        <v>1000004363</v>
      </c>
      <c r="E1390" s="83" t="s">
        <v>3143</v>
      </c>
      <c r="F1390" s="84" t="n">
        <v>45793</v>
      </c>
      <c r="G1390" s="67" t="str">
        <f aca="false">IF(I1390&gt;0,"Targeted Dealer","-")</f>
        <v>Targeted Dealer</v>
      </c>
      <c r="H1390" s="67"/>
      <c r="I1390" s="68" t="n">
        <v>272</v>
      </c>
      <c r="J1390" s="68" t="n">
        <f aca="false">I1390/$J$1*($J$1-$E$1)</f>
        <v>253.866666666667</v>
      </c>
      <c r="K1390" s="69" t="n">
        <v>335</v>
      </c>
      <c r="L1390" s="69" t="n">
        <f aca="false">I1390-K1390</f>
        <v>-63</v>
      </c>
      <c r="M1390" s="69" t="n">
        <f aca="false">IFERROR((K1390/J1390%),"-")</f>
        <v>131.959033613445</v>
      </c>
      <c r="N1390" s="97" t="n">
        <v>350</v>
      </c>
      <c r="O1390" s="98" t="str">
        <f aca="false">IF(F1390&lt;=$P$2,"Mar","")</f>
        <v>Mar</v>
      </c>
      <c r="P1390" s="97" t="n">
        <f aca="false">N1390</f>
        <v>350</v>
      </c>
      <c r="Q1390" s="99" t="n">
        <f aca="false">K1390-P1390</f>
        <v>-15</v>
      </c>
      <c r="R1390" s="98" t="n">
        <f aca="false">IFERROR(IF(O1390="Mar",(K1390/P1390-1))," ")</f>
        <v>-0.0428571428571428</v>
      </c>
      <c r="S1390" s="100" t="str">
        <f aca="false">IF(N1390&gt;0,IF(O1390="","-",IF(R1390&lt;0%,"DEGROWTH","GROWTH")))</f>
        <v>DEGROWTH</v>
      </c>
      <c r="T1390" s="69" t="n">
        <v>0</v>
      </c>
      <c r="U1390" s="101" t="str">
        <f aca="false">IF(F1390&lt;=$V$2,"Apr","")</f>
        <v>Apr</v>
      </c>
      <c r="V1390" s="97" t="n">
        <v>0</v>
      </c>
      <c r="W1390" s="102" t="n">
        <f aca="false">K1390-V1390</f>
        <v>335</v>
      </c>
      <c r="X1390" s="103" t="n">
        <f aca="false">IFERROR(IF(U1390="Apr",(K1390/V1390-1)),0)</f>
        <v>0</v>
      </c>
      <c r="Y1390" s="106" t="b">
        <f aca="false">IF(T1390&gt;0,IF(U1390="","-",IF(X1390&lt;0%,"DEGROWTH","GROWTH")))</f>
        <v>0</v>
      </c>
      <c r="Z1390" s="75" t="n">
        <v>0</v>
      </c>
      <c r="AA1390" s="70"/>
      <c r="AB1390" s="70" t="s">
        <v>133</v>
      </c>
      <c r="AC1390" s="85" t="s">
        <v>130</v>
      </c>
      <c r="AD1390" s="3" t="n">
        <f aca="false">IF(K1390=0,1,0)</f>
        <v>0</v>
      </c>
      <c r="AE1390" s="82"/>
    </row>
    <row r="1391" customFormat="false" ht="14.25" hidden="false" customHeight="true" outlineLevel="0" collapsed="false">
      <c r="A1391" s="85" t="s">
        <v>130</v>
      </c>
      <c r="B1391" s="83" t="s">
        <v>122</v>
      </c>
      <c r="C1391" s="83" t="s">
        <v>3144</v>
      </c>
      <c r="D1391" s="83" t="n">
        <v>1000004355</v>
      </c>
      <c r="E1391" s="83" t="s">
        <v>3145</v>
      </c>
      <c r="F1391" s="84" t="n">
        <v>45792</v>
      </c>
      <c r="G1391" s="67" t="str">
        <f aca="false">IF(I1391&gt;0,"Targeted Dealer","-")</f>
        <v>Targeted Dealer</v>
      </c>
      <c r="H1391" s="67"/>
      <c r="I1391" s="68" t="n">
        <v>70</v>
      </c>
      <c r="J1391" s="68" t="n">
        <f aca="false">I1391/$J$1*($J$1-$E$1)</f>
        <v>65.3333333333333</v>
      </c>
      <c r="K1391" s="69" t="n">
        <v>65</v>
      </c>
      <c r="L1391" s="69" t="n">
        <f aca="false">I1391-K1391</f>
        <v>5</v>
      </c>
      <c r="M1391" s="69" t="n">
        <f aca="false">IFERROR((K1391/J1391%),"-")</f>
        <v>99.4897959183673</v>
      </c>
      <c r="N1391" s="97" t="n">
        <v>40</v>
      </c>
      <c r="O1391" s="98" t="str">
        <f aca="false">IF(F1391&lt;=$P$2,"Mar","")</f>
        <v>Mar</v>
      </c>
      <c r="P1391" s="97" t="n">
        <f aca="false">N1391</f>
        <v>40</v>
      </c>
      <c r="Q1391" s="99" t="n">
        <f aca="false">K1391-P1391</f>
        <v>25</v>
      </c>
      <c r="R1391" s="98" t="n">
        <f aca="false">IFERROR(IF(O1391="Mar",(K1391/P1391-1))," ")</f>
        <v>0.625</v>
      </c>
      <c r="S1391" s="100" t="str">
        <f aca="false">IF(N1391&gt;0,IF(O1391="","-",IF(R1391&lt;0%,"DEGROWTH","GROWTH")))</f>
        <v>GROWTH</v>
      </c>
      <c r="T1391" s="69" t="n">
        <v>0</v>
      </c>
      <c r="U1391" s="101" t="str">
        <f aca="false">IF(F1391&lt;=$V$2,"Apr","")</f>
        <v>Apr</v>
      </c>
      <c r="V1391" s="97" t="n">
        <v>0</v>
      </c>
      <c r="W1391" s="102" t="n">
        <f aca="false">K1391-V1391</f>
        <v>65</v>
      </c>
      <c r="X1391" s="103" t="n">
        <f aca="false">IFERROR(IF(U1391="Apr",(K1391/V1391-1)),0)</f>
        <v>0</v>
      </c>
      <c r="Y1391" s="106" t="b">
        <f aca="false">IF(T1391&gt;0,IF(U1391="","-",IF(X1391&lt;0%,"DEGROWTH","GROWTH")))</f>
        <v>0</v>
      </c>
      <c r="Z1391" s="75" t="n">
        <v>0</v>
      </c>
      <c r="AA1391" s="70"/>
      <c r="AB1391" s="70" t="s">
        <v>133</v>
      </c>
      <c r="AC1391" s="85" t="s">
        <v>130</v>
      </c>
      <c r="AD1391" s="3" t="n">
        <f aca="false">IF(K1391=0,1,0)</f>
        <v>0</v>
      </c>
      <c r="AE1391" s="82"/>
    </row>
    <row r="1392" customFormat="false" ht="14.25" hidden="false" customHeight="true" outlineLevel="0" collapsed="false">
      <c r="A1392" s="85" t="s">
        <v>130</v>
      </c>
      <c r="B1392" s="83" t="s">
        <v>122</v>
      </c>
      <c r="C1392" s="83" t="s">
        <v>3146</v>
      </c>
      <c r="D1392" s="83" t="n">
        <v>1000004335</v>
      </c>
      <c r="E1392" s="83" t="s">
        <v>3147</v>
      </c>
      <c r="F1392" s="84" t="n">
        <v>45775</v>
      </c>
      <c r="G1392" s="67" t="str">
        <f aca="false">IF(I1392&gt;0,"Targeted Dealer","-")</f>
        <v>Targeted Dealer</v>
      </c>
      <c r="H1392" s="67"/>
      <c r="I1392" s="68" t="n">
        <v>65</v>
      </c>
      <c r="J1392" s="68" t="n">
        <f aca="false">I1392/$J$1*($J$1-$E$1)</f>
        <v>60.6666666666667</v>
      </c>
      <c r="K1392" s="69" t="n">
        <v>80</v>
      </c>
      <c r="L1392" s="69" t="n">
        <f aca="false">I1392-K1392</f>
        <v>-15</v>
      </c>
      <c r="M1392" s="69" t="n">
        <f aca="false">IFERROR((K1392/J1392%),"-")</f>
        <v>131.868131868132</v>
      </c>
      <c r="N1392" s="97" t="n">
        <v>52.5</v>
      </c>
      <c r="O1392" s="98" t="str">
        <f aca="false">IF(F1392&lt;=$P$2,"Mar","")</f>
        <v>Mar</v>
      </c>
      <c r="P1392" s="97" t="n">
        <f aca="false">N1392</f>
        <v>52.5</v>
      </c>
      <c r="Q1392" s="99" t="n">
        <f aca="false">K1392-P1392</f>
        <v>27.5</v>
      </c>
      <c r="R1392" s="98" t="n">
        <f aca="false">IFERROR(IF(O1392="Mar",(K1392/P1392-1))," ")</f>
        <v>0.523809523809524</v>
      </c>
      <c r="S1392" s="100" t="str">
        <f aca="false">IF(N1392&gt;0,IF(O1392="","-",IF(R1392&lt;0%,"DEGROWTH","GROWTH")))</f>
        <v>GROWTH</v>
      </c>
      <c r="T1392" s="69" t="n">
        <v>0</v>
      </c>
      <c r="U1392" s="101" t="str">
        <f aca="false">IF(F1392&lt;=$V$2,"Apr","")</f>
        <v>Apr</v>
      </c>
      <c r="V1392" s="97" t="n">
        <v>0</v>
      </c>
      <c r="W1392" s="102" t="n">
        <f aca="false">K1392-V1392</f>
        <v>80</v>
      </c>
      <c r="X1392" s="103" t="n">
        <f aca="false">IFERROR(IF(U1392="Apr",(K1392/V1392-1)),0)</f>
        <v>0</v>
      </c>
      <c r="Y1392" s="106" t="b">
        <f aca="false">IF(T1392&gt;0,IF(U1392="","-",IF(X1392&lt;0%,"DEGROWTH","GROWTH")))</f>
        <v>0</v>
      </c>
      <c r="Z1392" s="75" t="n">
        <v>0</v>
      </c>
      <c r="AA1392" s="70"/>
      <c r="AB1392" s="70" t="s">
        <v>133</v>
      </c>
      <c r="AC1392" s="85" t="s">
        <v>130</v>
      </c>
      <c r="AD1392" s="3" t="n">
        <f aca="false">IF(K1392=0,1,0)</f>
        <v>0</v>
      </c>
      <c r="AE1392" s="82"/>
    </row>
    <row r="1393" customFormat="false" ht="14.25" hidden="false" customHeight="true" outlineLevel="0" collapsed="false">
      <c r="A1393" s="85" t="s">
        <v>132</v>
      </c>
      <c r="B1393" s="83" t="s">
        <v>101</v>
      </c>
      <c r="C1393" s="83" t="s">
        <v>3148</v>
      </c>
      <c r="D1393" s="83" t="n">
        <v>1000004358</v>
      </c>
      <c r="E1393" s="83" t="s">
        <v>3149</v>
      </c>
      <c r="F1393" s="84" t="n">
        <v>45794</v>
      </c>
      <c r="G1393" s="67" t="str">
        <f aca="false">IF(I1393&gt;0,"Targeted Dealer","-")</f>
        <v>Targeted Dealer</v>
      </c>
      <c r="H1393" s="67"/>
      <c r="I1393" s="68" t="n">
        <v>30</v>
      </c>
      <c r="J1393" s="68" t="n">
        <f aca="false">I1393/$J$1*($J$1-$E$1)</f>
        <v>28</v>
      </c>
      <c r="K1393" s="69" t="n">
        <v>60</v>
      </c>
      <c r="L1393" s="69" t="n">
        <f aca="false">I1393-K1393</f>
        <v>-30</v>
      </c>
      <c r="M1393" s="69" t="n">
        <f aca="false">IFERROR((K1393/J1393%),"-")</f>
        <v>214.285714285714</v>
      </c>
      <c r="N1393" s="97" t="n">
        <v>20</v>
      </c>
      <c r="O1393" s="98" t="str">
        <f aca="false">IF(F1393&lt;=$P$2,"Mar","")</f>
        <v>Mar</v>
      </c>
      <c r="P1393" s="97" t="n">
        <f aca="false">N1393</f>
        <v>20</v>
      </c>
      <c r="Q1393" s="99" t="n">
        <f aca="false">K1393-P1393</f>
        <v>40</v>
      </c>
      <c r="R1393" s="98" t="n">
        <f aca="false">IFERROR(IF(O1393="Mar",(K1393/P1393-1))," ")</f>
        <v>2</v>
      </c>
      <c r="S1393" s="100" t="str">
        <f aca="false">IF(N1393&gt;0,IF(O1393="","-",IF(R1393&lt;0%,"DEGROWTH","GROWTH")))</f>
        <v>GROWTH</v>
      </c>
      <c r="T1393" s="69" t="n">
        <v>0</v>
      </c>
      <c r="U1393" s="101" t="str">
        <f aca="false">IF(F1393&lt;=$V$2,"Apr","")</f>
        <v>Apr</v>
      </c>
      <c r="V1393" s="97" t="n">
        <v>0</v>
      </c>
      <c r="W1393" s="102" t="n">
        <f aca="false">K1393-V1393</f>
        <v>60</v>
      </c>
      <c r="X1393" s="103" t="n">
        <f aca="false">IFERROR(IF(U1393="Apr",(K1393/V1393-1)),0)</f>
        <v>0</v>
      </c>
      <c r="Y1393" s="106" t="b">
        <f aca="false">IF(T1393&gt;0,IF(U1393="","-",IF(X1393&lt;0%,"DEGROWTH","GROWTH")))</f>
        <v>0</v>
      </c>
      <c r="Z1393" s="75" t="n">
        <v>0</v>
      </c>
      <c r="AA1393" s="70"/>
      <c r="AB1393" s="70" t="s">
        <v>133</v>
      </c>
      <c r="AC1393" s="85" t="s">
        <v>132</v>
      </c>
      <c r="AD1393" s="3" t="n">
        <f aca="false">IF(K1393=0,1,0)</f>
        <v>0</v>
      </c>
      <c r="AE1393" s="82"/>
    </row>
    <row r="1394" customFormat="false" ht="14.25" hidden="false" customHeight="true" outlineLevel="0" collapsed="false">
      <c r="A1394" s="85" t="s">
        <v>134</v>
      </c>
      <c r="B1394" s="83" t="s">
        <v>74</v>
      </c>
      <c r="C1394" s="83" t="s">
        <v>3150</v>
      </c>
      <c r="D1394" s="83" t="n">
        <v>1000004369</v>
      </c>
      <c r="E1394" s="83" t="s">
        <v>3151</v>
      </c>
      <c r="F1394" s="84" t="n">
        <v>45799</v>
      </c>
      <c r="G1394" s="67" t="str">
        <f aca="false">IF(I1394&gt;0,"Targeted Dealer","-")</f>
        <v>Targeted Dealer</v>
      </c>
      <c r="H1394" s="67"/>
      <c r="I1394" s="68" t="n">
        <v>100</v>
      </c>
      <c r="J1394" s="68" t="n">
        <f aca="false">I1394/$J$1*($J$1-$E$1)</f>
        <v>93.3333333333333</v>
      </c>
      <c r="K1394" s="69" t="n">
        <v>69.85</v>
      </c>
      <c r="L1394" s="69" t="n">
        <f aca="false">I1394-K1394</f>
        <v>30.15</v>
      </c>
      <c r="M1394" s="69" t="n">
        <f aca="false">IFERROR((K1394/J1394%),"-")</f>
        <v>74.8392857142857</v>
      </c>
      <c r="N1394" s="97" t="n">
        <v>130</v>
      </c>
      <c r="O1394" s="98" t="str">
        <f aca="false">IF(F1394&lt;=$P$2,"Mar","")</f>
        <v>Mar</v>
      </c>
      <c r="P1394" s="97" t="n">
        <f aca="false">N1394</f>
        <v>130</v>
      </c>
      <c r="Q1394" s="99" t="n">
        <f aca="false">K1394-P1394</f>
        <v>-60.15</v>
      </c>
      <c r="R1394" s="98" t="n">
        <f aca="false">IFERROR(IF(O1394="Mar",(K1394/P1394-1))," ")</f>
        <v>-0.462692307692308</v>
      </c>
      <c r="S1394" s="100" t="str">
        <f aca="false">IF(N1394&gt;0,IF(O1394="","-",IF(R1394&lt;0%,"DEGROWTH","GROWTH")))</f>
        <v>DEGROWTH</v>
      </c>
      <c r="T1394" s="69" t="n">
        <v>0</v>
      </c>
      <c r="U1394" s="101" t="str">
        <f aca="false">IF(F1394&lt;=$V$2,"Apr","")</f>
        <v>Apr</v>
      </c>
      <c r="V1394" s="97" t="n">
        <v>0</v>
      </c>
      <c r="W1394" s="102" t="n">
        <f aca="false">K1394-V1394</f>
        <v>69.85</v>
      </c>
      <c r="X1394" s="103" t="n">
        <f aca="false">IFERROR(IF(U1394="Apr",(K1394/V1394-1)),0)</f>
        <v>0</v>
      </c>
      <c r="Y1394" s="106" t="b">
        <f aca="false">IF(T1394&gt;0,IF(U1394="","-",IF(X1394&lt;0%,"DEGROWTH","GROWTH")))</f>
        <v>0</v>
      </c>
      <c r="Z1394" s="75" t="n">
        <v>0</v>
      </c>
      <c r="AA1394" s="70"/>
      <c r="AB1394" s="70" t="s">
        <v>133</v>
      </c>
      <c r="AC1394" s="85" t="s">
        <v>134</v>
      </c>
      <c r="AD1394" s="3" t="n">
        <f aca="false">IF(K1394=0,1,0)</f>
        <v>0</v>
      </c>
      <c r="AE1394" s="82"/>
    </row>
    <row r="1395" customFormat="false" ht="14.25" hidden="false" customHeight="true" outlineLevel="0" collapsed="false">
      <c r="A1395" s="85" t="s">
        <v>134</v>
      </c>
      <c r="B1395" s="83" t="s">
        <v>79</v>
      </c>
      <c r="C1395" s="83" t="s">
        <v>3152</v>
      </c>
      <c r="D1395" s="83" t="n">
        <v>1000004367</v>
      </c>
      <c r="E1395" s="83" t="s">
        <v>3153</v>
      </c>
      <c r="F1395" s="84" t="n">
        <v>45799</v>
      </c>
      <c r="G1395" s="67" t="str">
        <f aca="false">IF(I1395&gt;0,"Targeted Dealer","-")</f>
        <v>Targeted Dealer</v>
      </c>
      <c r="H1395" s="67"/>
      <c r="I1395" s="68" t="n">
        <v>500</v>
      </c>
      <c r="J1395" s="68" t="n">
        <f aca="false">I1395/$J$1*($J$1-$E$1)</f>
        <v>466.666666666667</v>
      </c>
      <c r="K1395" s="69" t="n">
        <v>939.85</v>
      </c>
      <c r="L1395" s="69" t="n">
        <f aca="false">I1395-K1395</f>
        <v>-439.85</v>
      </c>
      <c r="M1395" s="69" t="n">
        <f aca="false">IFERROR((K1395/J1395%),"-")</f>
        <v>201.396428571429</v>
      </c>
      <c r="N1395" s="97" t="n">
        <v>427.1</v>
      </c>
      <c r="O1395" s="98" t="str">
        <f aca="false">IF(F1395&lt;=$P$2,"Mar","")</f>
        <v>Mar</v>
      </c>
      <c r="P1395" s="97" t="n">
        <f aca="false">N1395</f>
        <v>427.1</v>
      </c>
      <c r="Q1395" s="99" t="n">
        <f aca="false">K1395-P1395</f>
        <v>512.75</v>
      </c>
      <c r="R1395" s="98" t="n">
        <f aca="false">IFERROR(IF(O1395="Mar",(K1395/P1395-1))," ")</f>
        <v>1.20053851557012</v>
      </c>
      <c r="S1395" s="100" t="str">
        <f aca="false">IF(N1395&gt;0,IF(O1395="","-",IF(R1395&lt;0%,"DEGROWTH","GROWTH")))</f>
        <v>GROWTH</v>
      </c>
      <c r="T1395" s="69" t="n">
        <v>0</v>
      </c>
      <c r="U1395" s="101" t="str">
        <f aca="false">IF(F1395&lt;=$V$2,"Apr","")</f>
        <v>Apr</v>
      </c>
      <c r="V1395" s="97" t="n">
        <v>0</v>
      </c>
      <c r="W1395" s="102" t="n">
        <f aca="false">K1395-V1395</f>
        <v>939.85</v>
      </c>
      <c r="X1395" s="103" t="n">
        <f aca="false">IFERROR(IF(U1395="Apr",(K1395/V1395-1)),0)</f>
        <v>0</v>
      </c>
      <c r="Y1395" s="106" t="b">
        <f aca="false">IF(T1395&gt;0,IF(U1395="","-",IF(X1395&lt;0%,"DEGROWTH","GROWTH")))</f>
        <v>0</v>
      </c>
      <c r="Z1395" s="75" t="n">
        <v>0</v>
      </c>
      <c r="AA1395" s="70"/>
      <c r="AB1395" s="70" t="s">
        <v>133</v>
      </c>
      <c r="AC1395" s="85" t="s">
        <v>134</v>
      </c>
      <c r="AD1395" s="3" t="n">
        <f aca="false">IF(K1395=0,1,0)</f>
        <v>0</v>
      </c>
      <c r="AE1395" s="82"/>
    </row>
    <row r="1396" customFormat="false" ht="14.25" hidden="false" customHeight="true" outlineLevel="0" collapsed="false">
      <c r="A1396" s="85" t="s">
        <v>134</v>
      </c>
      <c r="B1396" s="83" t="s">
        <v>65</v>
      </c>
      <c r="C1396" s="83" t="s">
        <v>3154</v>
      </c>
      <c r="D1396" s="83" t="n">
        <v>1000004370</v>
      </c>
      <c r="E1396" s="83" t="s">
        <v>3155</v>
      </c>
      <c r="F1396" s="84" t="n">
        <v>45803</v>
      </c>
      <c r="G1396" s="67" t="str">
        <f aca="false">IF(I1396&gt;0,"Targeted Dealer","-")</f>
        <v>Targeted Dealer</v>
      </c>
      <c r="H1396" s="67"/>
      <c r="I1396" s="68" t="n">
        <v>125</v>
      </c>
      <c r="J1396" s="68" t="n">
        <f aca="false">I1396/$J$1*($J$1-$E$1)</f>
        <v>116.666666666667</v>
      </c>
      <c r="K1396" s="69" t="n">
        <v>100</v>
      </c>
      <c r="L1396" s="69" t="n">
        <f aca="false">I1396-K1396</f>
        <v>25</v>
      </c>
      <c r="M1396" s="69" t="n">
        <f aca="false">IFERROR((K1396/J1396%),"-")</f>
        <v>85.7142857142857</v>
      </c>
      <c r="N1396" s="97" t="n">
        <v>100</v>
      </c>
      <c r="O1396" s="98" t="str">
        <f aca="false">IF(F1396&lt;=$P$2,"Mar","")</f>
        <v>Mar</v>
      </c>
      <c r="P1396" s="97" t="n">
        <f aca="false">N1396</f>
        <v>100</v>
      </c>
      <c r="Q1396" s="99" t="n">
        <f aca="false">K1396-P1396</f>
        <v>0</v>
      </c>
      <c r="R1396" s="98" t="n">
        <f aca="false">IFERROR(IF(O1396="Mar",(K1396/P1396-1))," ")</f>
        <v>0</v>
      </c>
      <c r="S1396" s="100" t="str">
        <f aca="false">IF(N1396&gt;0,IF(O1396="","-",IF(R1396&lt;0%,"DEGROWTH","GROWTH")))</f>
        <v>GROWTH</v>
      </c>
      <c r="T1396" s="69" t="n">
        <v>0</v>
      </c>
      <c r="U1396" s="101" t="str">
        <f aca="false">IF(F1396&lt;=$V$2,"Apr","")</f>
        <v>Apr</v>
      </c>
      <c r="V1396" s="97" t="n">
        <v>0</v>
      </c>
      <c r="W1396" s="102" t="n">
        <f aca="false">K1396-V1396</f>
        <v>100</v>
      </c>
      <c r="X1396" s="103" t="n">
        <f aca="false">IFERROR(IF(U1396="Apr",(K1396/V1396-1)),0)</f>
        <v>0</v>
      </c>
      <c r="Y1396" s="106" t="b">
        <f aca="false">IF(T1396&gt;0,IF(U1396="","-",IF(X1396&lt;0%,"DEGROWTH","GROWTH")))</f>
        <v>0</v>
      </c>
      <c r="Z1396" s="75" t="n">
        <v>0</v>
      </c>
      <c r="AA1396" s="70"/>
      <c r="AB1396" s="70" t="s">
        <v>133</v>
      </c>
      <c r="AC1396" s="85" t="s">
        <v>134</v>
      </c>
      <c r="AD1396" s="3" t="n">
        <f aca="false">IF(K1396=0,1,0)</f>
        <v>0</v>
      </c>
      <c r="AE1396" s="82"/>
    </row>
    <row r="1397" customFormat="false" ht="14.25" hidden="false" customHeight="true" outlineLevel="0" collapsed="false">
      <c r="A1397" s="85" t="s">
        <v>133</v>
      </c>
      <c r="B1397" s="83" t="s">
        <v>55</v>
      </c>
      <c r="C1397" s="83" t="s">
        <v>503</v>
      </c>
      <c r="D1397" s="83" t="n">
        <v>1000004283</v>
      </c>
      <c r="E1397" s="83" t="s">
        <v>504</v>
      </c>
      <c r="F1397" s="84" t="n">
        <v>45735</v>
      </c>
      <c r="G1397" s="67" t="str">
        <f aca="false">IF(I1397&gt;0,"Targeted Dealer","-")</f>
        <v>Targeted Dealer</v>
      </c>
      <c r="H1397" s="67"/>
      <c r="I1397" s="68" t="n">
        <v>35</v>
      </c>
      <c r="J1397" s="68" t="n">
        <f aca="false">I1397/$J$1*($J$1-$E$1)</f>
        <v>32.6666666666667</v>
      </c>
      <c r="K1397" s="69" t="n">
        <v>0</v>
      </c>
      <c r="L1397" s="69" t="n">
        <f aca="false">I1397-K1397</f>
        <v>35</v>
      </c>
      <c r="M1397" s="69" t="n">
        <f aca="false">IFERROR((K1397/J1397%),"-")</f>
        <v>0</v>
      </c>
      <c r="N1397" s="97" t="n">
        <v>35</v>
      </c>
      <c r="O1397" s="98" t="str">
        <f aca="false">IF(F1397&lt;=$P$2,"Mar","")</f>
        <v>Mar</v>
      </c>
      <c r="P1397" s="97" t="n">
        <f aca="false">N1397</f>
        <v>35</v>
      </c>
      <c r="Q1397" s="99" t="n">
        <f aca="false">K1397-P1397</f>
        <v>-35</v>
      </c>
      <c r="R1397" s="98" t="n">
        <f aca="false">IFERROR(IF(O1397="Mar",(K1397/P1397-1))," ")</f>
        <v>-1</v>
      </c>
      <c r="S1397" s="100" t="str">
        <f aca="false">IF(N1397&gt;0,IF(O1397="","-",IF(R1397&lt;0%,"DEGROWTH","GROWTH")))</f>
        <v>DEGROWTH</v>
      </c>
      <c r="T1397" s="69" t="n">
        <v>0</v>
      </c>
      <c r="U1397" s="101" t="str">
        <f aca="false">IF(F1397&lt;=$V$2,"Apr","")</f>
        <v>Apr</v>
      </c>
      <c r="V1397" s="97" t="n">
        <v>0</v>
      </c>
      <c r="W1397" s="102" t="n">
        <f aca="false">K1397-V1397</f>
        <v>0</v>
      </c>
      <c r="X1397" s="103" t="n">
        <f aca="false">IFERROR(IF(U1397="Apr",(K1397/V1397-1)),0)</f>
        <v>0</v>
      </c>
      <c r="Y1397" s="106" t="b">
        <f aca="false">IF(T1397&gt;0,IF(U1397="","-",IF(X1397&lt;0%,"DEGROWTH","GROWTH")))</f>
        <v>0</v>
      </c>
      <c r="Z1397" s="75" t="n">
        <v>0</v>
      </c>
      <c r="AA1397" s="70"/>
      <c r="AB1397" s="70" t="s">
        <v>133</v>
      </c>
      <c r="AC1397" s="85" t="s">
        <v>133</v>
      </c>
      <c r="AD1397" s="3" t="n">
        <f aca="false">IF(K1397=0,1,0)</f>
        <v>1</v>
      </c>
      <c r="AE1397" s="82"/>
    </row>
    <row r="1398" customFormat="false" ht="14.25" hidden="false" customHeight="true" outlineLevel="0" collapsed="false">
      <c r="A1398" s="85" t="s">
        <v>133</v>
      </c>
      <c r="B1398" s="83" t="s">
        <v>30</v>
      </c>
      <c r="C1398" s="83" t="s">
        <v>3156</v>
      </c>
      <c r="D1398" s="83" t="n">
        <v>1000002739</v>
      </c>
      <c r="E1398" s="83" t="s">
        <v>3157</v>
      </c>
      <c r="F1398" s="84" t="n">
        <v>44739</v>
      </c>
      <c r="G1398" s="67" t="str">
        <f aca="false">IF(I1398&gt;0,"Targeted Dealer","-")</f>
        <v>Targeted Dealer</v>
      </c>
      <c r="H1398" s="67"/>
      <c r="I1398" s="68" t="n">
        <v>80</v>
      </c>
      <c r="J1398" s="68" t="n">
        <f aca="false">I1398/$J$1*($J$1-$E$1)</f>
        <v>74.6666666666667</v>
      </c>
      <c r="K1398" s="69" t="n">
        <v>65</v>
      </c>
      <c r="L1398" s="69" t="n">
        <f aca="false">I1398-K1398</f>
        <v>15</v>
      </c>
      <c r="M1398" s="69" t="n">
        <f aca="false">IFERROR((K1398/J1398%),"-")</f>
        <v>87.0535714285714</v>
      </c>
      <c r="N1398" s="97" t="n">
        <v>55</v>
      </c>
      <c r="O1398" s="98" t="str">
        <f aca="false">IF(F1398&lt;=$P$2,"Mar","")</f>
        <v>Mar</v>
      </c>
      <c r="P1398" s="97" t="n">
        <f aca="false">N1398</f>
        <v>55</v>
      </c>
      <c r="Q1398" s="99" t="n">
        <f aca="false">K1398-P1398</f>
        <v>10</v>
      </c>
      <c r="R1398" s="98" t="n">
        <f aca="false">IFERROR(IF(O1398="Mar",(K1398/P1398-1))," ")</f>
        <v>0.181818181818182</v>
      </c>
      <c r="S1398" s="100" t="str">
        <f aca="false">IF(N1398&gt;0,IF(O1398="","-",IF(R1398&lt;0%,"DEGROWTH","GROWTH")))</f>
        <v>GROWTH</v>
      </c>
      <c r="T1398" s="69" t="n">
        <v>0</v>
      </c>
      <c r="U1398" s="101" t="str">
        <f aca="false">IF(F1398&lt;=$V$2,"Apr","")</f>
        <v>Apr</v>
      </c>
      <c r="V1398" s="97" t="n">
        <v>0</v>
      </c>
      <c r="W1398" s="102" t="n">
        <f aca="false">K1398-V1398</f>
        <v>65</v>
      </c>
      <c r="X1398" s="103" t="n">
        <f aca="false">IFERROR(IF(U1398="Apr",(K1398/V1398-1)),0)</f>
        <v>0</v>
      </c>
      <c r="Y1398" s="106" t="b">
        <f aca="false">IF(T1398&gt;0,IF(U1398="","-",IF(X1398&lt;0%,"DEGROWTH","GROWTH")))</f>
        <v>0</v>
      </c>
      <c r="Z1398" s="75" t="n">
        <v>0</v>
      </c>
      <c r="AA1398" s="70"/>
      <c r="AB1398" s="70" t="s">
        <v>133</v>
      </c>
      <c r="AC1398" s="85" t="s">
        <v>133</v>
      </c>
      <c r="AD1398" s="3" t="n">
        <f aca="false">IF(K1398=0,1,0)</f>
        <v>0</v>
      </c>
      <c r="AE1398" s="82"/>
    </row>
    <row r="1399" customFormat="false" ht="14.25" hidden="false" customHeight="true" outlineLevel="0" collapsed="false">
      <c r="A1399" s="85" t="s">
        <v>131</v>
      </c>
      <c r="B1399" s="83" t="s">
        <v>140</v>
      </c>
      <c r="C1399" s="83" t="s">
        <v>3158</v>
      </c>
      <c r="D1399" s="83" t="n">
        <v>1000004347</v>
      </c>
      <c r="E1399" s="83" t="s">
        <v>3159</v>
      </c>
      <c r="F1399" s="84" t="n">
        <v>45782</v>
      </c>
      <c r="G1399" s="67" t="str">
        <f aca="false">IF(I1399&gt;0,"Targeted Dealer","-")</f>
        <v>Targeted Dealer</v>
      </c>
      <c r="H1399" s="67"/>
      <c r="I1399" s="68" t="n">
        <v>110</v>
      </c>
      <c r="J1399" s="68" t="n">
        <f aca="false">I1399/$J$1*($J$1-$E$1)</f>
        <v>102.666666666667</v>
      </c>
      <c r="K1399" s="69" t="n">
        <v>173</v>
      </c>
      <c r="L1399" s="69" t="n">
        <f aca="false">I1399-K1399</f>
        <v>-63</v>
      </c>
      <c r="M1399" s="69" t="n">
        <f aca="false">IFERROR((K1399/J1399%),"-")</f>
        <v>168.506493506494</v>
      </c>
      <c r="N1399" s="97" t="n">
        <v>223</v>
      </c>
      <c r="O1399" s="98" t="str">
        <f aca="false">IF(F1399&lt;=$P$2,"Mar","")</f>
        <v>Mar</v>
      </c>
      <c r="P1399" s="97" t="n">
        <f aca="false">N1399</f>
        <v>223</v>
      </c>
      <c r="Q1399" s="99" t="n">
        <f aca="false">K1399-P1399</f>
        <v>-50</v>
      </c>
      <c r="R1399" s="98" t="n">
        <f aca="false">IFERROR(IF(O1399="Mar",(K1399/P1399-1))," ")</f>
        <v>-0.224215246636771</v>
      </c>
      <c r="S1399" s="100" t="str">
        <f aca="false">IF(N1399&gt;0,IF(O1399="","-",IF(R1399&lt;0%,"DEGROWTH","GROWTH")))</f>
        <v>DEGROWTH</v>
      </c>
      <c r="T1399" s="69" t="n">
        <v>0</v>
      </c>
      <c r="U1399" s="101" t="str">
        <f aca="false">IF(F1399&lt;=$V$2,"Apr","")</f>
        <v>Apr</v>
      </c>
      <c r="V1399" s="97" t="n">
        <v>0</v>
      </c>
      <c r="W1399" s="102" t="n">
        <f aca="false">K1399-V1399</f>
        <v>173</v>
      </c>
      <c r="X1399" s="103" t="n">
        <f aca="false">IFERROR(IF(U1399="Apr",(K1399/V1399-1)),0)</f>
        <v>0</v>
      </c>
      <c r="Y1399" s="106" t="b">
        <f aca="false">IF(T1399&gt;0,IF(U1399="","-",IF(X1399&lt;0%,"DEGROWTH","GROWTH")))</f>
        <v>0</v>
      </c>
      <c r="Z1399" s="75" t="n">
        <v>0</v>
      </c>
      <c r="AA1399" s="70"/>
      <c r="AB1399" s="70" t="s">
        <v>133</v>
      </c>
      <c r="AC1399" s="85" t="s">
        <v>131</v>
      </c>
      <c r="AD1399" s="3" t="n">
        <f aca="false">IF(K1399=0,1,0)</f>
        <v>0</v>
      </c>
      <c r="AE1399" s="82"/>
    </row>
    <row r="1400" customFormat="false" ht="14.25" hidden="false" customHeight="true" outlineLevel="0" collapsed="false">
      <c r="A1400" s="85" t="s">
        <v>132</v>
      </c>
      <c r="B1400" s="83" t="s">
        <v>105</v>
      </c>
      <c r="C1400" s="83" t="s">
        <v>505</v>
      </c>
      <c r="D1400" s="83" t="n">
        <v>1000004360</v>
      </c>
      <c r="E1400" s="83" t="s">
        <v>506</v>
      </c>
      <c r="F1400" s="84" t="n">
        <v>45798</v>
      </c>
      <c r="G1400" s="67" t="str">
        <f aca="false">IF(I1400&gt;0,"Targeted Dealer","-")</f>
        <v>-</v>
      </c>
      <c r="H1400" s="67"/>
      <c r="I1400" s="68" t="n">
        <v>0</v>
      </c>
      <c r="J1400" s="68" t="n">
        <f aca="false">I1400/$J$1*($J$1-$E$1)</f>
        <v>0</v>
      </c>
      <c r="K1400" s="69" t="n">
        <v>0</v>
      </c>
      <c r="L1400" s="69" t="n">
        <f aca="false">I1400-K1400</f>
        <v>0</v>
      </c>
      <c r="M1400" s="69" t="str">
        <f aca="false">IFERROR((K1400/J1400%),"-")</f>
        <v>-</v>
      </c>
      <c r="N1400" s="97" t="n">
        <v>0</v>
      </c>
      <c r="O1400" s="98" t="str">
        <f aca="false">IF(F1400&lt;=$P$2,"Mar","")</f>
        <v>Mar</v>
      </c>
      <c r="P1400" s="97" t="n">
        <f aca="false">N1400</f>
        <v>0</v>
      </c>
      <c r="Q1400" s="99" t="n">
        <f aca="false">K1400-P1400</f>
        <v>0</v>
      </c>
      <c r="R1400" s="98" t="str">
        <f aca="false">IFERROR(IF(O1400="Mar",(K1400/P1400-1))," ")</f>
        <v> </v>
      </c>
      <c r="S1400" s="105" t="b">
        <f aca="false">IF(N1400&gt;0,IF(O1400="","-",IF(R1400&lt;0%,"DEGROWTH","GROWTH")))</f>
        <v>0</v>
      </c>
      <c r="T1400" s="69" t="n">
        <v>0</v>
      </c>
      <c r="U1400" s="101" t="str">
        <f aca="false">IF(F1400&lt;=$V$2,"Apr","")</f>
        <v>Apr</v>
      </c>
      <c r="V1400" s="97" t="n">
        <v>0</v>
      </c>
      <c r="W1400" s="102" t="n">
        <f aca="false">K1400-V1400</f>
        <v>0</v>
      </c>
      <c r="X1400" s="103" t="n">
        <f aca="false">IFERROR(IF(U1400="Apr",(K1400/V1400-1)),0)</f>
        <v>0</v>
      </c>
      <c r="Y1400" s="106" t="b">
        <f aca="false">IF(T1400&gt;0,IF(U1400="","-",IF(X1400&lt;0%,"DEGROWTH","GROWTH")))</f>
        <v>0</v>
      </c>
      <c r="Z1400" s="75" t="n">
        <v>0</v>
      </c>
      <c r="AA1400" s="70"/>
      <c r="AB1400" s="70" t="s">
        <v>133</v>
      </c>
      <c r="AC1400" s="85" t="s">
        <v>132</v>
      </c>
      <c r="AD1400" s="3" t="n">
        <f aca="false">IF(K1400=0,1,0)</f>
        <v>1</v>
      </c>
      <c r="AE1400" s="82"/>
    </row>
    <row r="1401" customFormat="false" ht="14.25" hidden="false" customHeight="true" outlineLevel="0" collapsed="false">
      <c r="A1401" s="85" t="s">
        <v>133</v>
      </c>
      <c r="B1401" s="83" t="s">
        <v>48</v>
      </c>
      <c r="C1401" s="83" t="s">
        <v>3160</v>
      </c>
      <c r="D1401" s="83" t="n">
        <v>1000004361</v>
      </c>
      <c r="E1401" s="83" t="s">
        <v>3161</v>
      </c>
      <c r="F1401" s="84" t="n">
        <v>45804</v>
      </c>
      <c r="G1401" s="67" t="str">
        <f aca="false">IF(I1401&gt;0,"Targeted Dealer","-")</f>
        <v>Targeted Dealer</v>
      </c>
      <c r="H1401" s="67"/>
      <c r="I1401" s="68" t="n">
        <v>100</v>
      </c>
      <c r="J1401" s="68" t="n">
        <f aca="false">I1401/$J$1*($J$1-$E$1)</f>
        <v>93.3333333333333</v>
      </c>
      <c r="K1401" s="69" t="n">
        <v>204</v>
      </c>
      <c r="L1401" s="69" t="n">
        <f aca="false">I1401-K1401</f>
        <v>-104</v>
      </c>
      <c r="M1401" s="69" t="n">
        <f aca="false">IFERROR((K1401/J1401%),"-")</f>
        <v>218.571428571429</v>
      </c>
      <c r="N1401" s="97" t="n">
        <v>170</v>
      </c>
      <c r="O1401" s="98" t="str">
        <f aca="false">IF(F1401&lt;=$P$2,"Mar","")</f>
        <v>Mar</v>
      </c>
      <c r="P1401" s="97" t="n">
        <f aca="false">N1401</f>
        <v>170</v>
      </c>
      <c r="Q1401" s="99" t="n">
        <f aca="false">K1401-P1401</f>
        <v>34</v>
      </c>
      <c r="R1401" s="98" t="n">
        <f aca="false">IFERROR(IF(O1401="Mar",(K1401/P1401-1))," ")</f>
        <v>0.2</v>
      </c>
      <c r="S1401" s="100" t="str">
        <f aca="false">IF(N1401&gt;0,IF(O1401="","-",IF(R1401&lt;0%,"DEGROWTH","GROWTH")))</f>
        <v>GROWTH</v>
      </c>
      <c r="T1401" s="69" t="n">
        <v>0</v>
      </c>
      <c r="U1401" s="101" t="str">
        <f aca="false">IF(F1401&lt;=$V$2,"Apr","")</f>
        <v>Apr</v>
      </c>
      <c r="V1401" s="97" t="n">
        <v>0</v>
      </c>
      <c r="W1401" s="102" t="n">
        <f aca="false">K1401-V1401</f>
        <v>204</v>
      </c>
      <c r="X1401" s="103" t="n">
        <f aca="false">IFERROR(IF(U1401="Apr",(K1401/V1401-1)),0)</f>
        <v>0</v>
      </c>
      <c r="Y1401" s="106" t="b">
        <f aca="false">IF(T1401&gt;0,IF(U1401="","-",IF(X1401&lt;0%,"DEGROWTH","GROWTH")))</f>
        <v>0</v>
      </c>
      <c r="Z1401" s="75" t="n">
        <v>0</v>
      </c>
      <c r="AA1401" s="70"/>
      <c r="AB1401" s="70" t="s">
        <v>133</v>
      </c>
      <c r="AC1401" s="85" t="s">
        <v>133</v>
      </c>
      <c r="AD1401" s="3" t="n">
        <f aca="false">IF(K1401=0,1,0)</f>
        <v>0</v>
      </c>
      <c r="AE1401" s="82"/>
    </row>
    <row r="1402" customFormat="false" ht="14.25" hidden="false" customHeight="true" outlineLevel="0" collapsed="false">
      <c r="A1402" s="85" t="s">
        <v>133</v>
      </c>
      <c r="B1402" s="83" t="s">
        <v>48</v>
      </c>
      <c r="C1402" s="83" t="s">
        <v>3162</v>
      </c>
      <c r="D1402" s="83" t="n">
        <v>1000004365</v>
      </c>
      <c r="E1402" s="83" t="s">
        <v>3163</v>
      </c>
      <c r="F1402" s="84" t="n">
        <v>45796</v>
      </c>
      <c r="G1402" s="67" t="str">
        <f aca="false">IF(I1402&gt;0,"Targeted Dealer","-")</f>
        <v>Targeted Dealer</v>
      </c>
      <c r="H1402" s="67"/>
      <c r="I1402" s="68" t="n">
        <v>50</v>
      </c>
      <c r="J1402" s="68" t="n">
        <f aca="false">I1402/$J$1*($J$1-$E$1)</f>
        <v>46.6666666666667</v>
      </c>
      <c r="K1402" s="69" t="n">
        <v>73</v>
      </c>
      <c r="L1402" s="69" t="n">
        <f aca="false">I1402-K1402</f>
        <v>-23</v>
      </c>
      <c r="M1402" s="69" t="n">
        <f aca="false">IFERROR((K1402/J1402%),"-")</f>
        <v>156.428571428571</v>
      </c>
      <c r="N1402" s="97" t="n">
        <v>127</v>
      </c>
      <c r="O1402" s="98" t="str">
        <f aca="false">IF(F1402&lt;=$P$2,"Mar","")</f>
        <v>Mar</v>
      </c>
      <c r="P1402" s="97" t="n">
        <f aca="false">N1402</f>
        <v>127</v>
      </c>
      <c r="Q1402" s="99" t="n">
        <f aca="false">K1402-P1402</f>
        <v>-54</v>
      </c>
      <c r="R1402" s="98" t="n">
        <f aca="false">IFERROR(IF(O1402="Mar",(K1402/P1402-1))," ")</f>
        <v>-0.425196850393701</v>
      </c>
      <c r="S1402" s="100" t="str">
        <f aca="false">IF(N1402&gt;0,IF(O1402="","-",IF(R1402&lt;0%,"DEGROWTH","GROWTH")))</f>
        <v>DEGROWTH</v>
      </c>
      <c r="T1402" s="69" t="n">
        <v>0</v>
      </c>
      <c r="U1402" s="101" t="str">
        <f aca="false">IF(F1402&lt;=$V$2,"Apr","")</f>
        <v>Apr</v>
      </c>
      <c r="V1402" s="97" t="n">
        <v>0</v>
      </c>
      <c r="W1402" s="102" t="n">
        <f aca="false">K1402-V1402</f>
        <v>73</v>
      </c>
      <c r="X1402" s="103" t="n">
        <f aca="false">IFERROR(IF(U1402="Apr",(K1402/V1402-1)),0)</f>
        <v>0</v>
      </c>
      <c r="Y1402" s="106" t="b">
        <f aca="false">IF(T1402&gt;0,IF(U1402="","-",IF(X1402&lt;0%,"DEGROWTH","GROWTH")))</f>
        <v>0</v>
      </c>
      <c r="Z1402" s="75" t="n">
        <v>0</v>
      </c>
      <c r="AA1402" s="70"/>
      <c r="AB1402" s="70" t="s">
        <v>133</v>
      </c>
      <c r="AC1402" s="85" t="s">
        <v>133</v>
      </c>
      <c r="AD1402" s="3" t="n">
        <f aca="false">IF(K1402=0,1,0)</f>
        <v>0</v>
      </c>
      <c r="AE1402" s="82"/>
    </row>
    <row r="1403" customFormat="false" ht="14.25" hidden="false" customHeight="true" outlineLevel="0" collapsed="false">
      <c r="A1403" s="85" t="s">
        <v>134</v>
      </c>
      <c r="B1403" s="83" t="s">
        <v>81</v>
      </c>
      <c r="C1403" s="83" t="s">
        <v>3164</v>
      </c>
      <c r="D1403" s="83" t="n">
        <v>1000004368</v>
      </c>
      <c r="E1403" s="83" t="s">
        <v>3165</v>
      </c>
      <c r="F1403" s="84" t="n">
        <v>45800</v>
      </c>
      <c r="G1403" s="67" t="str">
        <f aca="false">IF(I1403&gt;0,"Targeted Dealer","-")</f>
        <v>Targeted Dealer</v>
      </c>
      <c r="H1403" s="67"/>
      <c r="I1403" s="68" t="n">
        <v>100</v>
      </c>
      <c r="J1403" s="68" t="n">
        <f aca="false">I1403/$J$1*($J$1-$E$1)</f>
        <v>93.3333333333333</v>
      </c>
      <c r="K1403" s="69" t="n">
        <v>100</v>
      </c>
      <c r="L1403" s="69" t="n">
        <f aca="false">I1403-K1403</f>
        <v>0</v>
      </c>
      <c r="M1403" s="69" t="n">
        <f aca="false">IFERROR((K1403/J1403%),"-")</f>
        <v>107.142857142857</v>
      </c>
      <c r="N1403" s="97" t="n">
        <v>75</v>
      </c>
      <c r="O1403" s="98" t="str">
        <f aca="false">IF(F1403&lt;=$P$2,"Mar","")</f>
        <v>Mar</v>
      </c>
      <c r="P1403" s="97" t="n">
        <f aca="false">N1403</f>
        <v>75</v>
      </c>
      <c r="Q1403" s="99" t="n">
        <f aca="false">K1403-P1403</f>
        <v>25</v>
      </c>
      <c r="R1403" s="98" t="n">
        <f aca="false">IFERROR(IF(O1403="Mar",(K1403/P1403-1))," ")</f>
        <v>0.333333333333333</v>
      </c>
      <c r="S1403" s="100" t="str">
        <f aca="false">IF(N1403&gt;0,IF(O1403="","-",IF(R1403&lt;0%,"DEGROWTH","GROWTH")))</f>
        <v>GROWTH</v>
      </c>
      <c r="T1403" s="69" t="n">
        <v>0</v>
      </c>
      <c r="U1403" s="101" t="str">
        <f aca="false">IF(F1403&lt;=$V$2,"Apr","")</f>
        <v>Apr</v>
      </c>
      <c r="V1403" s="97" t="n">
        <v>0</v>
      </c>
      <c r="W1403" s="102" t="n">
        <f aca="false">K1403-V1403</f>
        <v>100</v>
      </c>
      <c r="X1403" s="103" t="n">
        <f aca="false">IFERROR(IF(U1403="Apr",(K1403/V1403-1)),0)</f>
        <v>0</v>
      </c>
      <c r="Y1403" s="106" t="b">
        <f aca="false">IF(T1403&gt;0,IF(U1403="","-",IF(X1403&lt;0%,"DEGROWTH","GROWTH")))</f>
        <v>0</v>
      </c>
      <c r="Z1403" s="75" t="n">
        <v>0</v>
      </c>
      <c r="AA1403" s="70"/>
      <c r="AB1403" s="70" t="s">
        <v>133</v>
      </c>
      <c r="AC1403" s="85" t="s">
        <v>134</v>
      </c>
      <c r="AD1403" s="3" t="n">
        <f aca="false">IF(K1403=0,1,0)</f>
        <v>0</v>
      </c>
      <c r="AE1403" s="82"/>
    </row>
    <row r="1404" customFormat="false" ht="14.25" hidden="false" customHeight="true" outlineLevel="0" collapsed="false">
      <c r="A1404" s="85" t="s">
        <v>133</v>
      </c>
      <c r="B1404" s="83" t="s">
        <v>47</v>
      </c>
      <c r="C1404" s="83" t="s">
        <v>3166</v>
      </c>
      <c r="D1404" s="83" t="n">
        <v>1000004372</v>
      </c>
      <c r="E1404" s="83" t="s">
        <v>3167</v>
      </c>
      <c r="F1404" s="84" t="n">
        <v>45806</v>
      </c>
      <c r="G1404" s="67" t="str">
        <f aca="false">IF(I1404&gt;0,"Targeted Dealer","-")</f>
        <v>Targeted Dealer</v>
      </c>
      <c r="H1404" s="67"/>
      <c r="I1404" s="68" t="n">
        <v>250</v>
      </c>
      <c r="J1404" s="68" t="n">
        <f aca="false">I1404/$J$1*($J$1-$E$1)</f>
        <v>233.333333333333</v>
      </c>
      <c r="K1404" s="69" t="n">
        <v>255</v>
      </c>
      <c r="L1404" s="69" t="n">
        <f aca="false">I1404-K1404</f>
        <v>-5</v>
      </c>
      <c r="M1404" s="69" t="n">
        <f aca="false">IFERROR((K1404/J1404%),"-")</f>
        <v>109.285714285714</v>
      </c>
      <c r="N1404" s="97" t="n">
        <v>309.5</v>
      </c>
      <c r="O1404" s="98" t="str">
        <f aca="false">IF(F1404&lt;=$P$2,"Mar","")</f>
        <v>Mar</v>
      </c>
      <c r="P1404" s="97" t="n">
        <f aca="false">N1404</f>
        <v>309.5</v>
      </c>
      <c r="Q1404" s="99" t="n">
        <f aca="false">K1404-P1404</f>
        <v>-54.5</v>
      </c>
      <c r="R1404" s="98" t="n">
        <f aca="false">IFERROR(IF(O1404="Mar",(K1404/P1404-1))," ")</f>
        <v>-0.176090468497577</v>
      </c>
      <c r="S1404" s="100" t="str">
        <f aca="false">IF(N1404&gt;0,IF(O1404="","-",IF(R1404&lt;0%,"DEGROWTH","GROWTH")))</f>
        <v>DEGROWTH</v>
      </c>
      <c r="T1404" s="69" t="n">
        <v>0</v>
      </c>
      <c r="U1404" s="101" t="str">
        <f aca="false">IF(F1404&lt;=$V$2,"Apr","")</f>
        <v>Apr</v>
      </c>
      <c r="V1404" s="97" t="n">
        <v>0</v>
      </c>
      <c r="W1404" s="102" t="n">
        <f aca="false">K1404-V1404</f>
        <v>255</v>
      </c>
      <c r="X1404" s="103" t="n">
        <f aca="false">IFERROR(IF(U1404="Apr",(K1404/V1404-1)),0)</f>
        <v>0</v>
      </c>
      <c r="Y1404" s="106" t="b">
        <f aca="false">IF(T1404&gt;0,IF(U1404="","-",IF(X1404&lt;0%,"DEGROWTH","GROWTH")))</f>
        <v>0</v>
      </c>
      <c r="Z1404" s="75" t="n">
        <v>0</v>
      </c>
      <c r="AA1404" s="70"/>
      <c r="AB1404" s="70" t="s">
        <v>133</v>
      </c>
      <c r="AC1404" s="85" t="s">
        <v>133</v>
      </c>
      <c r="AD1404" s="3" t="n">
        <f aca="false">IF(K1404=0,1,0)</f>
        <v>0</v>
      </c>
      <c r="AE1404" s="82"/>
    </row>
    <row r="1405" customFormat="false" ht="14.25" hidden="false" customHeight="true" outlineLevel="0" collapsed="false">
      <c r="A1405" s="85" t="s">
        <v>134</v>
      </c>
      <c r="B1405" s="83" t="s">
        <v>81</v>
      </c>
      <c r="C1405" s="83" t="s">
        <v>3168</v>
      </c>
      <c r="D1405" s="83" t="n">
        <v>1000004373</v>
      </c>
      <c r="E1405" s="83" t="s">
        <v>3169</v>
      </c>
      <c r="F1405" s="84" t="n">
        <v>45808</v>
      </c>
      <c r="G1405" s="67" t="str">
        <f aca="false">IF(I1405&gt;0,"Targeted Dealer","-")</f>
        <v>Targeted Dealer</v>
      </c>
      <c r="H1405" s="67"/>
      <c r="I1405" s="68" t="n">
        <v>100</v>
      </c>
      <c r="J1405" s="68" t="n">
        <f aca="false">I1405/$J$1*($J$1-$E$1)</f>
        <v>93.3333333333333</v>
      </c>
      <c r="K1405" s="69" t="n">
        <v>109</v>
      </c>
      <c r="L1405" s="69" t="n">
        <f aca="false">I1405-K1405</f>
        <v>-9</v>
      </c>
      <c r="M1405" s="69" t="n">
        <f aca="false">IFERROR((K1405/J1405%),"-")</f>
        <v>116.785714285714</v>
      </c>
      <c r="N1405" s="97" t="n">
        <v>70</v>
      </c>
      <c r="O1405" s="98" t="str">
        <f aca="false">IF(F1405&lt;=$P$2,"Mar","")</f>
        <v>Mar</v>
      </c>
      <c r="P1405" s="97" t="n">
        <f aca="false">N1405</f>
        <v>70</v>
      </c>
      <c r="Q1405" s="99" t="n">
        <f aca="false">K1405-P1405</f>
        <v>39</v>
      </c>
      <c r="R1405" s="98" t="n">
        <f aca="false">IFERROR(IF(O1405="Mar",(K1405/P1405-1))," ")</f>
        <v>0.557142857142857</v>
      </c>
      <c r="S1405" s="100" t="str">
        <f aca="false">IF(N1405&gt;0,IF(O1405="","-",IF(R1405&lt;0%,"DEGROWTH","GROWTH")))</f>
        <v>GROWTH</v>
      </c>
      <c r="T1405" s="69" t="n">
        <v>0</v>
      </c>
      <c r="U1405" s="101" t="str">
        <f aca="false">IF(F1405&lt;=$V$2,"Apr","")</f>
        <v>Apr</v>
      </c>
      <c r="V1405" s="97" t="n">
        <v>0</v>
      </c>
      <c r="W1405" s="102" t="n">
        <f aca="false">K1405-V1405</f>
        <v>109</v>
      </c>
      <c r="X1405" s="103" t="n">
        <f aca="false">IFERROR(IF(U1405="Apr",(K1405/V1405-1)),0)</f>
        <v>0</v>
      </c>
      <c r="Y1405" s="106" t="b">
        <f aca="false">IF(T1405&gt;0,IF(U1405="","-",IF(X1405&lt;0%,"DEGROWTH","GROWTH")))</f>
        <v>0</v>
      </c>
      <c r="Z1405" s="75" t="n">
        <v>0</v>
      </c>
      <c r="AA1405" s="70"/>
      <c r="AB1405" s="70" t="s">
        <v>133</v>
      </c>
      <c r="AC1405" s="85" t="s">
        <v>134</v>
      </c>
      <c r="AD1405" s="3" t="n">
        <f aca="false">IF(K1405=0,1,0)</f>
        <v>0</v>
      </c>
      <c r="AE1405" s="82"/>
    </row>
    <row r="1406" customFormat="false" ht="14.25" hidden="false" customHeight="true" outlineLevel="0" collapsed="false">
      <c r="A1406" s="85" t="s">
        <v>134</v>
      </c>
      <c r="B1406" s="83" t="s">
        <v>67</v>
      </c>
      <c r="C1406" s="83" t="s">
        <v>3170</v>
      </c>
      <c r="D1406" s="83" t="n">
        <v>1000004374</v>
      </c>
      <c r="E1406" s="83" t="s">
        <v>3171</v>
      </c>
      <c r="F1406" s="84" t="n">
        <v>45811</v>
      </c>
      <c r="G1406" s="67" t="str">
        <f aca="false">IF(I1406&gt;0,"Targeted Dealer","-")</f>
        <v>Targeted Dealer</v>
      </c>
      <c r="H1406" s="67"/>
      <c r="I1406" s="68" t="n">
        <v>26</v>
      </c>
      <c r="J1406" s="68" t="n">
        <f aca="false">I1406/$J$1*($J$1-$E$1)</f>
        <v>24.2666666666667</v>
      </c>
      <c r="K1406" s="69" t="n">
        <v>26</v>
      </c>
      <c r="L1406" s="69" t="n">
        <f aca="false">I1406-K1406</f>
        <v>0</v>
      </c>
      <c r="M1406" s="69" t="n">
        <f aca="false">IFERROR((K1406/J1406%),"-")</f>
        <v>107.142857142857</v>
      </c>
      <c r="N1406" s="97" t="n">
        <v>13</v>
      </c>
      <c r="O1406" s="98" t="str">
        <f aca="false">IF(F1406&lt;=$P$2,"Mar","")</f>
        <v>Mar</v>
      </c>
      <c r="P1406" s="97" t="n">
        <f aca="false">N1406</f>
        <v>13</v>
      </c>
      <c r="Q1406" s="99" t="n">
        <f aca="false">K1406-P1406</f>
        <v>13</v>
      </c>
      <c r="R1406" s="98" t="n">
        <f aca="false">IFERROR(IF(O1406="Mar",(K1406/P1406-1))," ")</f>
        <v>1</v>
      </c>
      <c r="S1406" s="100" t="str">
        <f aca="false">IF(N1406&gt;0,IF(O1406="","-",IF(R1406&lt;0%,"DEGROWTH","GROWTH")))</f>
        <v>GROWTH</v>
      </c>
      <c r="T1406" s="69" t="n">
        <v>0</v>
      </c>
      <c r="U1406" s="101" t="str">
        <f aca="false">IF(F1406&lt;=$V$2,"Apr","")</f>
        <v>Apr</v>
      </c>
      <c r="V1406" s="97" t="n">
        <v>0</v>
      </c>
      <c r="W1406" s="102" t="n">
        <f aca="false">K1406-V1406</f>
        <v>26</v>
      </c>
      <c r="X1406" s="103" t="n">
        <f aca="false">IFERROR(IF(U1406="Apr",(K1406/V1406-1)),0)</f>
        <v>0</v>
      </c>
      <c r="Y1406" s="106" t="b">
        <f aca="false">IF(T1406&gt;0,IF(U1406="","-",IF(X1406&lt;0%,"DEGROWTH","GROWTH")))</f>
        <v>0</v>
      </c>
      <c r="Z1406" s="75" t="n">
        <v>0</v>
      </c>
      <c r="AA1406" s="70"/>
      <c r="AB1406" s="70" t="s">
        <v>133</v>
      </c>
      <c r="AC1406" s="85" t="s">
        <v>134</v>
      </c>
      <c r="AD1406" s="3" t="n">
        <f aca="false">IF(K1406=0,1,0)</f>
        <v>0</v>
      </c>
      <c r="AE1406" s="82"/>
    </row>
    <row r="1407" customFormat="false" ht="14.25" hidden="false" customHeight="true" outlineLevel="0" collapsed="false">
      <c r="A1407" s="85" t="s">
        <v>134</v>
      </c>
      <c r="B1407" s="83" t="s">
        <v>67</v>
      </c>
      <c r="C1407" s="83" t="s">
        <v>3172</v>
      </c>
      <c r="D1407" s="83" t="n">
        <v>1000004375</v>
      </c>
      <c r="E1407" s="83" t="s">
        <v>3173</v>
      </c>
      <c r="F1407" s="84" t="n">
        <v>45813</v>
      </c>
      <c r="G1407" s="67" t="str">
        <f aca="false">IF(I1407&gt;0,"Targeted Dealer","-")</f>
        <v>Targeted Dealer</v>
      </c>
      <c r="H1407" s="67"/>
      <c r="I1407" s="68" t="n">
        <v>26</v>
      </c>
      <c r="J1407" s="68" t="n">
        <f aca="false">I1407/$J$1*($J$1-$E$1)</f>
        <v>24.2666666666667</v>
      </c>
      <c r="K1407" s="69" t="n">
        <v>0</v>
      </c>
      <c r="L1407" s="69" t="n">
        <f aca="false">I1407-K1407</f>
        <v>26</v>
      </c>
      <c r="M1407" s="69" t="n">
        <f aca="false">IFERROR((K1407/J1407%),"-")</f>
        <v>0</v>
      </c>
      <c r="N1407" s="97" t="n">
        <v>12.5</v>
      </c>
      <c r="O1407" s="98" t="str">
        <f aca="false">IF(F1407&lt;=$P$2,"Mar","")</f>
        <v>Mar</v>
      </c>
      <c r="P1407" s="97" t="n">
        <f aca="false">N1407</f>
        <v>12.5</v>
      </c>
      <c r="Q1407" s="99" t="n">
        <f aca="false">K1407-P1407</f>
        <v>-12.5</v>
      </c>
      <c r="R1407" s="98" t="n">
        <f aca="false">IFERROR(IF(O1407="Mar",(K1407/P1407-1))," ")</f>
        <v>-1</v>
      </c>
      <c r="S1407" s="100" t="str">
        <f aca="false">IF(N1407&gt;0,IF(O1407="","-",IF(R1407&lt;0%,"DEGROWTH","GROWTH")))</f>
        <v>DEGROWTH</v>
      </c>
      <c r="T1407" s="69" t="n">
        <v>0</v>
      </c>
      <c r="U1407" s="101" t="str">
        <f aca="false">IF(F1407&lt;=$V$2,"Apr","")</f>
        <v>Apr</v>
      </c>
      <c r="V1407" s="97" t="n">
        <v>0</v>
      </c>
      <c r="W1407" s="102" t="n">
        <f aca="false">K1407-V1407</f>
        <v>0</v>
      </c>
      <c r="X1407" s="103" t="n">
        <f aca="false">IFERROR(IF(U1407="Apr",(K1407/V1407-1)),0)</f>
        <v>0</v>
      </c>
      <c r="Y1407" s="106" t="b">
        <f aca="false">IF(T1407&gt;0,IF(U1407="","-",IF(X1407&lt;0%,"DEGROWTH","GROWTH")))</f>
        <v>0</v>
      </c>
      <c r="Z1407" s="75" t="n">
        <v>0</v>
      </c>
      <c r="AA1407" s="70"/>
      <c r="AB1407" s="70" t="s">
        <v>133</v>
      </c>
      <c r="AC1407" s="85" t="s">
        <v>134</v>
      </c>
      <c r="AD1407" s="3" t="n">
        <f aca="false">IF(K1407=0,1,0)</f>
        <v>1</v>
      </c>
      <c r="AE1407" s="82"/>
    </row>
    <row r="1408" customFormat="false" ht="14.25" hidden="false" customHeight="true" outlineLevel="0" collapsed="false">
      <c r="A1408" s="85" t="s">
        <v>133</v>
      </c>
      <c r="B1408" s="83" t="s">
        <v>25</v>
      </c>
      <c r="C1408" s="83" t="s">
        <v>3174</v>
      </c>
      <c r="D1408" s="83" t="n">
        <v>1000004377</v>
      </c>
      <c r="E1408" s="83" t="s">
        <v>3175</v>
      </c>
      <c r="F1408" s="84" t="n">
        <v>45817</v>
      </c>
      <c r="G1408" s="67" t="str">
        <f aca="false">IF(I1408&gt;0,"Targeted Dealer","-")</f>
        <v>Targeted Dealer</v>
      </c>
      <c r="H1408" s="67"/>
      <c r="I1408" s="68" t="n">
        <v>530</v>
      </c>
      <c r="J1408" s="68" t="n">
        <f aca="false">I1408/$J$1*($J$1-$E$1)</f>
        <v>494.666666666667</v>
      </c>
      <c r="K1408" s="69" t="n">
        <v>400</v>
      </c>
      <c r="L1408" s="69" t="n">
        <f aca="false">I1408-K1408</f>
        <v>130</v>
      </c>
      <c r="M1408" s="69" t="n">
        <f aca="false">IFERROR((K1408/J1408%),"-")</f>
        <v>80.8625336927224</v>
      </c>
      <c r="N1408" s="97" t="n">
        <v>580</v>
      </c>
      <c r="O1408" s="98" t="str">
        <f aca="false">IF(F1408&lt;=$P$2,"Mar","")</f>
        <v>Mar</v>
      </c>
      <c r="P1408" s="97" t="n">
        <f aca="false">N1408</f>
        <v>580</v>
      </c>
      <c r="Q1408" s="99" t="n">
        <f aca="false">K1408-P1408</f>
        <v>-180</v>
      </c>
      <c r="R1408" s="98" t="n">
        <f aca="false">IFERROR(IF(O1408="Mar",(K1408/P1408-1))," ")</f>
        <v>-0.310344827586207</v>
      </c>
      <c r="S1408" s="100" t="str">
        <f aca="false">IF(N1408&gt;0,IF(O1408="","-",IF(R1408&lt;0%,"DEGROWTH","GROWTH")))</f>
        <v>DEGROWTH</v>
      </c>
      <c r="T1408" s="69" t="n">
        <v>0</v>
      </c>
      <c r="U1408" s="101" t="str">
        <f aca="false">IF(F1408&lt;=$V$2,"Apr","")</f>
        <v>Apr</v>
      </c>
      <c r="V1408" s="97" t="n">
        <v>0</v>
      </c>
      <c r="W1408" s="102" t="n">
        <f aca="false">K1408-V1408</f>
        <v>400</v>
      </c>
      <c r="X1408" s="103" t="n">
        <f aca="false">IFERROR(IF(U1408="Apr",(K1408/V1408-1)),0)</f>
        <v>0</v>
      </c>
      <c r="Y1408" s="106" t="b">
        <f aca="false">IF(T1408&gt;0,IF(U1408="","-",IF(X1408&lt;0%,"DEGROWTH","GROWTH")))</f>
        <v>0</v>
      </c>
      <c r="Z1408" s="75" t="n">
        <v>0</v>
      </c>
      <c r="AA1408" s="70"/>
      <c r="AB1408" s="70" t="s">
        <v>133</v>
      </c>
      <c r="AC1408" s="85" t="s">
        <v>133</v>
      </c>
      <c r="AD1408" s="3" t="n">
        <f aca="false">IF(K1408=0,1,0)</f>
        <v>0</v>
      </c>
      <c r="AE1408" s="82"/>
    </row>
    <row r="1409" customFormat="false" ht="14.25" hidden="false" customHeight="true" outlineLevel="0" collapsed="false">
      <c r="A1409" s="85" t="s">
        <v>134</v>
      </c>
      <c r="B1409" s="83" t="s">
        <v>67</v>
      </c>
      <c r="C1409" s="83" t="s">
        <v>3176</v>
      </c>
      <c r="D1409" s="83" t="n">
        <v>1000004378</v>
      </c>
      <c r="E1409" s="83" t="s">
        <v>3177</v>
      </c>
      <c r="F1409" s="84" t="n">
        <v>45820</v>
      </c>
      <c r="G1409" s="67" t="str">
        <f aca="false">IF(I1409&gt;0,"Targeted Dealer","-")</f>
        <v>Targeted Dealer</v>
      </c>
      <c r="H1409" s="67"/>
      <c r="I1409" s="68" t="n">
        <v>24</v>
      </c>
      <c r="J1409" s="68" t="n">
        <f aca="false">I1409/$J$1*($J$1-$E$1)</f>
        <v>22.4</v>
      </c>
      <c r="K1409" s="69" t="n">
        <v>12.5</v>
      </c>
      <c r="L1409" s="69" t="n">
        <f aca="false">I1409-K1409</f>
        <v>11.5</v>
      </c>
      <c r="M1409" s="69" t="n">
        <f aca="false">IFERROR((K1409/J1409%),"-")</f>
        <v>55.8035714285714</v>
      </c>
      <c r="N1409" s="97" t="n">
        <v>24.5</v>
      </c>
      <c r="O1409" s="98" t="str">
        <f aca="false">IF(F1409&lt;=$P$2,"Mar","")</f>
        <v>Mar</v>
      </c>
      <c r="P1409" s="97" t="n">
        <f aca="false">N1409</f>
        <v>24.5</v>
      </c>
      <c r="Q1409" s="99" t="n">
        <f aca="false">K1409-P1409</f>
        <v>-12</v>
      </c>
      <c r="R1409" s="98" t="n">
        <f aca="false">IFERROR(IF(O1409="Mar",(K1409/P1409-1))," ")</f>
        <v>-0.489795918367347</v>
      </c>
      <c r="S1409" s="100" t="str">
        <f aca="false">IF(N1409&gt;0,IF(O1409="","-",IF(R1409&lt;0%,"DEGROWTH","GROWTH")))</f>
        <v>DEGROWTH</v>
      </c>
      <c r="T1409" s="69" t="n">
        <v>0</v>
      </c>
      <c r="U1409" s="101" t="str">
        <f aca="false">IF(F1409&lt;=$V$2,"Apr","")</f>
        <v>Apr</v>
      </c>
      <c r="V1409" s="97" t="n">
        <v>0</v>
      </c>
      <c r="W1409" s="102" t="n">
        <f aca="false">K1409-V1409</f>
        <v>12.5</v>
      </c>
      <c r="X1409" s="103" t="n">
        <f aca="false">IFERROR(IF(U1409="Apr",(K1409/V1409-1)),0)</f>
        <v>0</v>
      </c>
      <c r="Y1409" s="106" t="b">
        <f aca="false">IF(T1409&gt;0,IF(U1409="","-",IF(X1409&lt;0%,"DEGROWTH","GROWTH")))</f>
        <v>0</v>
      </c>
      <c r="Z1409" s="75" t="n">
        <v>0</v>
      </c>
      <c r="AA1409" s="70"/>
      <c r="AB1409" s="70" t="s">
        <v>133</v>
      </c>
      <c r="AC1409" s="85" t="s">
        <v>134</v>
      </c>
      <c r="AD1409" s="3" t="n">
        <f aca="false">IF(K1409=0,1,0)</f>
        <v>0</v>
      </c>
      <c r="AE1409" s="82"/>
    </row>
    <row r="1410" customFormat="false" ht="14.25" hidden="false" customHeight="true" outlineLevel="0" collapsed="false">
      <c r="A1410" s="85" t="s">
        <v>131</v>
      </c>
      <c r="B1410" s="83" t="s">
        <v>93</v>
      </c>
      <c r="C1410" s="83" t="s">
        <v>3178</v>
      </c>
      <c r="D1410" s="83" t="n">
        <v>1000004380</v>
      </c>
      <c r="E1410" s="83" t="s">
        <v>3179</v>
      </c>
      <c r="F1410" s="84" t="n">
        <v>45821</v>
      </c>
      <c r="G1410" s="67" t="str">
        <f aca="false">IF(I1410&gt;0,"Targeted Dealer","-")</f>
        <v>Targeted Dealer</v>
      </c>
      <c r="H1410" s="67"/>
      <c r="I1410" s="68" t="n">
        <v>300</v>
      </c>
      <c r="J1410" s="68" t="n">
        <f aca="false">I1410/$J$1*($J$1-$E$1)</f>
        <v>280</v>
      </c>
      <c r="K1410" s="69" t="n">
        <v>742</v>
      </c>
      <c r="L1410" s="69" t="n">
        <f aca="false">I1410-K1410</f>
        <v>-442</v>
      </c>
      <c r="M1410" s="69" t="n">
        <f aca="false">IFERROR((K1410/J1410%),"-")</f>
        <v>265</v>
      </c>
      <c r="N1410" s="97" t="n">
        <v>694</v>
      </c>
      <c r="O1410" s="98" t="str">
        <f aca="false">IF(F1410&lt;=$P$2,"Mar","")</f>
        <v>Mar</v>
      </c>
      <c r="P1410" s="97" t="n">
        <f aca="false">N1410</f>
        <v>694</v>
      </c>
      <c r="Q1410" s="99" t="n">
        <f aca="false">K1410-P1410</f>
        <v>48</v>
      </c>
      <c r="R1410" s="98" t="n">
        <f aca="false">IFERROR(IF(O1410="Mar",(K1410/P1410-1))," ")</f>
        <v>0.0691642651296831</v>
      </c>
      <c r="S1410" s="100" t="str">
        <f aca="false">IF(N1410&gt;0,IF(O1410="","-",IF(R1410&lt;0%,"DEGROWTH","GROWTH")))</f>
        <v>GROWTH</v>
      </c>
      <c r="T1410" s="69" t="n">
        <v>0</v>
      </c>
      <c r="U1410" s="101" t="str">
        <f aca="false">IF(F1410&lt;=$V$2,"Apr","")</f>
        <v>Apr</v>
      </c>
      <c r="V1410" s="97" t="n">
        <v>0</v>
      </c>
      <c r="W1410" s="102" t="n">
        <f aca="false">K1410-V1410</f>
        <v>742</v>
      </c>
      <c r="X1410" s="103" t="n">
        <f aca="false">IFERROR(IF(U1410="Apr",(K1410/V1410-1)),0)</f>
        <v>0</v>
      </c>
      <c r="Y1410" s="106" t="b">
        <f aca="false">IF(T1410&gt;0,IF(U1410="","-",IF(X1410&lt;0%,"DEGROWTH","GROWTH")))</f>
        <v>0</v>
      </c>
      <c r="Z1410" s="75" t="n">
        <v>0</v>
      </c>
      <c r="AA1410" s="70"/>
      <c r="AB1410" s="70" t="s">
        <v>133</v>
      </c>
      <c r="AC1410" s="85" t="s">
        <v>131</v>
      </c>
      <c r="AD1410" s="3" t="n">
        <f aca="false">IF(K1410=0,1,0)</f>
        <v>0</v>
      </c>
      <c r="AE1410" s="82"/>
    </row>
    <row r="1411" customFormat="false" ht="14.25" hidden="false" customHeight="true" outlineLevel="0" collapsed="false">
      <c r="A1411" s="85" t="s">
        <v>133</v>
      </c>
      <c r="B1411" s="83" t="s">
        <v>144</v>
      </c>
      <c r="C1411" s="83" t="s">
        <v>3180</v>
      </c>
      <c r="D1411" s="83" t="n">
        <v>1000004384</v>
      </c>
      <c r="E1411" s="83" t="s">
        <v>3181</v>
      </c>
      <c r="F1411" s="84" t="n">
        <v>45817</v>
      </c>
      <c r="G1411" s="67" t="str">
        <f aca="false">IF(I1411&gt;0,"Targeted Dealer","-")</f>
        <v>Targeted Dealer</v>
      </c>
      <c r="H1411" s="67"/>
      <c r="I1411" s="68" t="n">
        <v>335</v>
      </c>
      <c r="J1411" s="68" t="n">
        <f aca="false">I1411/$J$1*($J$1-$E$1)</f>
        <v>312.666666666667</v>
      </c>
      <c r="K1411" s="69" t="n">
        <v>360</v>
      </c>
      <c r="L1411" s="69" t="n">
        <f aca="false">I1411-K1411</f>
        <v>-25</v>
      </c>
      <c r="M1411" s="69" t="n">
        <f aca="false">IFERROR((K1411/J1411%),"-")</f>
        <v>115.138592750533</v>
      </c>
      <c r="N1411" s="97" t="n">
        <v>360</v>
      </c>
      <c r="O1411" s="98" t="str">
        <f aca="false">IF(F1411&lt;=$P$2,"Mar","")</f>
        <v>Mar</v>
      </c>
      <c r="P1411" s="97" t="n">
        <f aca="false">N1411</f>
        <v>360</v>
      </c>
      <c r="Q1411" s="99" t="n">
        <f aca="false">K1411-P1411</f>
        <v>0</v>
      </c>
      <c r="R1411" s="98" t="n">
        <f aca="false">IFERROR(IF(O1411="Mar",(K1411/P1411-1))," ")</f>
        <v>0</v>
      </c>
      <c r="S1411" s="100" t="str">
        <f aca="false">IF(N1411&gt;0,IF(O1411="","-",IF(R1411&lt;0%,"DEGROWTH","GROWTH")))</f>
        <v>GROWTH</v>
      </c>
      <c r="T1411" s="69" t="n">
        <v>0</v>
      </c>
      <c r="U1411" s="101" t="str">
        <f aca="false">IF(F1411&lt;=$V$2,"Apr","")</f>
        <v>Apr</v>
      </c>
      <c r="V1411" s="97" t="n">
        <v>0</v>
      </c>
      <c r="W1411" s="102" t="n">
        <f aca="false">K1411-V1411</f>
        <v>360</v>
      </c>
      <c r="X1411" s="103" t="n">
        <f aca="false">IFERROR(IF(U1411="Apr",(K1411/V1411-1)),0)</f>
        <v>0</v>
      </c>
      <c r="Y1411" s="106" t="b">
        <f aca="false">IF(T1411&gt;0,IF(U1411="","-",IF(X1411&lt;0%,"DEGROWTH","GROWTH")))</f>
        <v>0</v>
      </c>
      <c r="Z1411" s="75" t="n">
        <v>0</v>
      </c>
      <c r="AA1411" s="70"/>
      <c r="AB1411" s="70" t="s">
        <v>133</v>
      </c>
      <c r="AC1411" s="85" t="s">
        <v>133</v>
      </c>
      <c r="AD1411" s="3" t="n">
        <f aca="false">IF(K1411=0,1,0)</f>
        <v>0</v>
      </c>
      <c r="AE1411" s="82"/>
    </row>
    <row r="1412" customFormat="false" ht="14.25" hidden="false" customHeight="true" outlineLevel="0" collapsed="false">
      <c r="A1412" s="85" t="s">
        <v>134</v>
      </c>
      <c r="B1412" s="83" t="s">
        <v>81</v>
      </c>
      <c r="C1412" s="83" t="s">
        <v>3182</v>
      </c>
      <c r="D1412" s="83" t="n">
        <v>1000004379</v>
      </c>
      <c r="E1412" s="83" t="s">
        <v>714</v>
      </c>
      <c r="F1412" s="84" t="n">
        <v>45821</v>
      </c>
      <c r="G1412" s="67" t="str">
        <f aca="false">IF(I1412&gt;0,"Targeted Dealer","-")</f>
        <v>Targeted Dealer</v>
      </c>
      <c r="H1412" s="67"/>
      <c r="I1412" s="68" t="n">
        <v>40</v>
      </c>
      <c r="J1412" s="68" t="n">
        <f aca="false">I1412/$J$1*($J$1-$E$1)</f>
        <v>37.3333333333333</v>
      </c>
      <c r="K1412" s="69" t="n">
        <v>30</v>
      </c>
      <c r="L1412" s="69" t="n">
        <f aca="false">I1412-K1412</f>
        <v>10</v>
      </c>
      <c r="M1412" s="69" t="n">
        <f aca="false">IFERROR((K1412/J1412%),"-")</f>
        <v>80.3571428571429</v>
      </c>
      <c r="N1412" s="97" t="n">
        <v>30</v>
      </c>
      <c r="O1412" s="98" t="str">
        <f aca="false">IF(F1412&lt;=$P$2,"Mar","")</f>
        <v>Mar</v>
      </c>
      <c r="P1412" s="97" t="n">
        <f aca="false">N1412</f>
        <v>30</v>
      </c>
      <c r="Q1412" s="99" t="n">
        <f aca="false">K1412-P1412</f>
        <v>0</v>
      </c>
      <c r="R1412" s="98" t="n">
        <f aca="false">IFERROR(IF(O1412="Mar",(K1412/P1412-1))," ")</f>
        <v>0</v>
      </c>
      <c r="S1412" s="100" t="str">
        <f aca="false">IF(N1412&gt;0,IF(O1412="","-",IF(R1412&lt;0%,"DEGROWTH","GROWTH")))</f>
        <v>GROWTH</v>
      </c>
      <c r="T1412" s="69" t="n">
        <v>0</v>
      </c>
      <c r="U1412" s="101" t="str">
        <f aca="false">IF(F1412&lt;=$V$2,"Apr","")</f>
        <v>Apr</v>
      </c>
      <c r="V1412" s="97" t="n">
        <v>0</v>
      </c>
      <c r="W1412" s="102" t="n">
        <f aca="false">K1412-V1412</f>
        <v>30</v>
      </c>
      <c r="X1412" s="103" t="n">
        <f aca="false">IFERROR(IF(U1412="Apr",(K1412/V1412-1)),0)</f>
        <v>0</v>
      </c>
      <c r="Y1412" s="106" t="b">
        <f aca="false">IF(T1412&gt;0,IF(U1412="","-",IF(X1412&lt;0%,"DEGROWTH","GROWTH")))</f>
        <v>0</v>
      </c>
      <c r="Z1412" s="75" t="n">
        <v>0</v>
      </c>
      <c r="AA1412" s="70"/>
      <c r="AB1412" s="70" t="s">
        <v>133</v>
      </c>
      <c r="AC1412" s="85" t="s">
        <v>134</v>
      </c>
      <c r="AD1412" s="3" t="n">
        <f aca="false">IF(K1412=0,1,0)</f>
        <v>0</v>
      </c>
      <c r="AE1412" s="82"/>
    </row>
    <row r="1413" customFormat="false" ht="14.25" hidden="false" customHeight="true" outlineLevel="0" collapsed="false">
      <c r="A1413" s="85" t="s">
        <v>134</v>
      </c>
      <c r="B1413" s="83" t="s">
        <v>69</v>
      </c>
      <c r="C1413" s="83" t="s">
        <v>3183</v>
      </c>
      <c r="D1413" s="83" t="n">
        <v>1000004391</v>
      </c>
      <c r="E1413" s="83" t="s">
        <v>3184</v>
      </c>
      <c r="F1413" s="84" t="n">
        <v>45820</v>
      </c>
      <c r="G1413" s="67" t="str">
        <f aca="false">IF(I1413&gt;0,"Targeted Dealer","-")</f>
        <v>Targeted Dealer</v>
      </c>
      <c r="H1413" s="67"/>
      <c r="I1413" s="68" t="n">
        <v>50</v>
      </c>
      <c r="J1413" s="68" t="n">
        <f aca="false">I1413/$J$1*($J$1-$E$1)</f>
        <v>46.6666666666667</v>
      </c>
      <c r="K1413" s="69" t="n">
        <v>26</v>
      </c>
      <c r="L1413" s="69" t="n">
        <f aca="false">I1413-K1413</f>
        <v>24</v>
      </c>
      <c r="M1413" s="69" t="n">
        <f aca="false">IFERROR((K1413/J1413%),"-")</f>
        <v>55.7142857142857</v>
      </c>
      <c r="N1413" s="97" t="n">
        <v>52.5</v>
      </c>
      <c r="O1413" s="98" t="str">
        <f aca="false">IF(F1413&lt;=$P$2,"Mar","")</f>
        <v>Mar</v>
      </c>
      <c r="P1413" s="97" t="n">
        <f aca="false">N1413</f>
        <v>52.5</v>
      </c>
      <c r="Q1413" s="99" t="n">
        <f aca="false">K1413-P1413</f>
        <v>-26.5</v>
      </c>
      <c r="R1413" s="98" t="n">
        <f aca="false">IFERROR(IF(O1413="Mar",(K1413/P1413-1))," ")</f>
        <v>-0.504761904761905</v>
      </c>
      <c r="S1413" s="100" t="str">
        <f aca="false">IF(N1413&gt;0,IF(O1413="","-",IF(R1413&lt;0%,"DEGROWTH","GROWTH")))</f>
        <v>DEGROWTH</v>
      </c>
      <c r="T1413" s="69" t="n">
        <v>0</v>
      </c>
      <c r="U1413" s="101" t="str">
        <f aca="false">IF(F1413&lt;=$V$2,"Apr","")</f>
        <v>Apr</v>
      </c>
      <c r="V1413" s="97" t="n">
        <v>0</v>
      </c>
      <c r="W1413" s="102" t="n">
        <f aca="false">K1413-V1413</f>
        <v>26</v>
      </c>
      <c r="X1413" s="103" t="n">
        <f aca="false">IFERROR(IF(U1413="Apr",(K1413/V1413-1)),0)</f>
        <v>0</v>
      </c>
      <c r="Y1413" s="106" t="b">
        <f aca="false">IF(T1413&gt;0,IF(U1413="","-",IF(X1413&lt;0%,"DEGROWTH","GROWTH")))</f>
        <v>0</v>
      </c>
      <c r="Z1413" s="75" t="n">
        <v>0</v>
      </c>
      <c r="AA1413" s="70"/>
      <c r="AB1413" s="70" t="s">
        <v>133</v>
      </c>
      <c r="AC1413" s="85" t="s">
        <v>134</v>
      </c>
      <c r="AD1413" s="3" t="n">
        <f aca="false">IF(K1413=0,1,0)</f>
        <v>0</v>
      </c>
      <c r="AE1413" s="82"/>
    </row>
    <row r="1414" customFormat="false" ht="14.25" hidden="false" customHeight="true" outlineLevel="0" collapsed="false">
      <c r="A1414" s="85" t="s">
        <v>131</v>
      </c>
      <c r="B1414" s="83" t="s">
        <v>98</v>
      </c>
      <c r="C1414" s="83" t="s">
        <v>511</v>
      </c>
      <c r="D1414" s="83" t="n">
        <v>1000001900</v>
      </c>
      <c r="E1414" s="83" t="s">
        <v>512</v>
      </c>
      <c r="F1414" s="84" t="n">
        <v>44739</v>
      </c>
      <c r="G1414" s="67" t="str">
        <f aca="false">IF(I1414&gt;0,"Targeted Dealer","-")</f>
        <v>Targeted Dealer</v>
      </c>
      <c r="H1414" s="67"/>
      <c r="I1414" s="68" t="n">
        <v>130</v>
      </c>
      <c r="J1414" s="68" t="n">
        <f aca="false">I1414/$J$1*($J$1-$E$1)</f>
        <v>121.333333333333</v>
      </c>
      <c r="K1414" s="69" t="n">
        <v>0</v>
      </c>
      <c r="L1414" s="69" t="n">
        <f aca="false">I1414-K1414</f>
        <v>130</v>
      </c>
      <c r="M1414" s="69" t="n">
        <f aca="false">IFERROR((K1414/J1414%),"-")</f>
        <v>0</v>
      </c>
      <c r="N1414" s="97" t="n">
        <v>0</v>
      </c>
      <c r="O1414" s="98" t="str">
        <f aca="false">IF(F1414&lt;=$P$2,"Mar","")</f>
        <v>Mar</v>
      </c>
      <c r="P1414" s="97" t="n">
        <f aca="false">N1414</f>
        <v>0</v>
      </c>
      <c r="Q1414" s="99" t="n">
        <f aca="false">K1414-P1414</f>
        <v>0</v>
      </c>
      <c r="R1414" s="98" t="str">
        <f aca="false">IFERROR(IF(O1414="Mar",(K1414/P1414-1))," ")</f>
        <v> </v>
      </c>
      <c r="S1414" s="105" t="b">
        <f aca="false">IF(N1414&gt;0,IF(O1414="","-",IF(R1414&lt;0%,"DEGROWTH","GROWTH")))</f>
        <v>0</v>
      </c>
      <c r="T1414" s="69" t="n">
        <v>0</v>
      </c>
      <c r="U1414" s="101" t="str">
        <f aca="false">IF(F1414&lt;=$V$2,"Apr","")</f>
        <v>Apr</v>
      </c>
      <c r="V1414" s="97" t="n">
        <v>0</v>
      </c>
      <c r="W1414" s="102" t="n">
        <f aca="false">K1414-V1414</f>
        <v>0</v>
      </c>
      <c r="X1414" s="103" t="n">
        <f aca="false">IFERROR(IF(U1414="Apr",(K1414/V1414-1)),0)</f>
        <v>0</v>
      </c>
      <c r="Y1414" s="106" t="b">
        <f aca="false">IF(T1414&gt;0,IF(U1414="","-",IF(X1414&lt;0%,"DEGROWTH","GROWTH")))</f>
        <v>0</v>
      </c>
      <c r="Z1414" s="75" t="n">
        <v>0</v>
      </c>
      <c r="AA1414" s="70"/>
      <c r="AB1414" s="70" t="s">
        <v>133</v>
      </c>
      <c r="AC1414" s="85" t="s">
        <v>131</v>
      </c>
      <c r="AD1414" s="3" t="n">
        <f aca="false">IF(K1414=0,1,0)</f>
        <v>1</v>
      </c>
      <c r="AE1414" s="82"/>
    </row>
    <row r="1415" customFormat="false" ht="14.25" hidden="false" customHeight="true" outlineLevel="0" collapsed="false">
      <c r="A1415" s="85" t="s">
        <v>133</v>
      </c>
      <c r="B1415" s="83" t="s">
        <v>40</v>
      </c>
      <c r="C1415" s="83" t="s">
        <v>3185</v>
      </c>
      <c r="D1415" s="83" t="n">
        <v>1000004392</v>
      </c>
      <c r="E1415" s="83" t="s">
        <v>3186</v>
      </c>
      <c r="F1415" s="84" t="n">
        <v>45819</v>
      </c>
      <c r="G1415" s="67" t="str">
        <f aca="false">IF(I1415&gt;0,"Targeted Dealer","-")</f>
        <v>Targeted Dealer</v>
      </c>
      <c r="H1415" s="67"/>
      <c r="I1415" s="68" t="n">
        <v>30</v>
      </c>
      <c r="J1415" s="68" t="n">
        <f aca="false">I1415/$J$1*($J$1-$E$1)</f>
        <v>28</v>
      </c>
      <c r="K1415" s="69" t="n">
        <v>30</v>
      </c>
      <c r="L1415" s="69" t="n">
        <f aca="false">I1415-K1415</f>
        <v>0</v>
      </c>
      <c r="M1415" s="69" t="n">
        <f aca="false">IFERROR((K1415/J1415%),"-")</f>
        <v>107.142857142857</v>
      </c>
      <c r="N1415" s="97" t="n">
        <v>30</v>
      </c>
      <c r="O1415" s="98" t="str">
        <f aca="false">IF(F1415&lt;=$P$2,"Mar","")</f>
        <v>Mar</v>
      </c>
      <c r="P1415" s="97" t="n">
        <f aca="false">N1415</f>
        <v>30</v>
      </c>
      <c r="Q1415" s="99" t="n">
        <f aca="false">K1415-P1415</f>
        <v>0</v>
      </c>
      <c r="R1415" s="98" t="n">
        <f aca="false">IFERROR(IF(O1415="Mar",(K1415/P1415-1))," ")</f>
        <v>0</v>
      </c>
      <c r="S1415" s="100" t="str">
        <f aca="false">IF(N1415&gt;0,IF(O1415="","-",IF(R1415&lt;0%,"DEGROWTH","GROWTH")))</f>
        <v>GROWTH</v>
      </c>
      <c r="T1415" s="69" t="n">
        <v>0</v>
      </c>
      <c r="U1415" s="101" t="str">
        <f aca="false">IF(F1415&lt;=$V$2,"Apr","")</f>
        <v>Apr</v>
      </c>
      <c r="V1415" s="97" t="n">
        <v>0</v>
      </c>
      <c r="W1415" s="102" t="n">
        <f aca="false">K1415-V1415</f>
        <v>30</v>
      </c>
      <c r="X1415" s="103" t="n">
        <f aca="false">IFERROR(IF(U1415="Apr",(K1415/V1415-1)),0)</f>
        <v>0</v>
      </c>
      <c r="Y1415" s="106" t="b">
        <f aca="false">IF(T1415&gt;0,IF(U1415="","-",IF(X1415&lt;0%,"DEGROWTH","GROWTH")))</f>
        <v>0</v>
      </c>
      <c r="Z1415" s="75" t="n">
        <v>0</v>
      </c>
      <c r="AA1415" s="70"/>
      <c r="AB1415" s="70" t="s">
        <v>133</v>
      </c>
      <c r="AC1415" s="85" t="s">
        <v>133</v>
      </c>
      <c r="AD1415" s="3" t="n">
        <f aca="false">IF(K1415=0,1,0)</f>
        <v>0</v>
      </c>
      <c r="AE1415" s="82"/>
    </row>
    <row r="1416" customFormat="false" ht="14.25" hidden="false" customHeight="true" outlineLevel="0" collapsed="false">
      <c r="A1416" s="85" t="s">
        <v>133</v>
      </c>
      <c r="B1416" s="83" t="s">
        <v>145</v>
      </c>
      <c r="C1416" s="83" t="s">
        <v>3187</v>
      </c>
      <c r="D1416" s="83" t="n">
        <v>1000004388</v>
      </c>
      <c r="E1416" s="83" t="s">
        <v>3188</v>
      </c>
      <c r="F1416" s="84" t="n">
        <v>45820</v>
      </c>
      <c r="G1416" s="67" t="str">
        <f aca="false">IF(I1416&gt;0,"Targeted Dealer","-")</f>
        <v>Targeted Dealer</v>
      </c>
      <c r="H1416" s="67"/>
      <c r="I1416" s="68" t="n">
        <v>50</v>
      </c>
      <c r="J1416" s="68" t="n">
        <f aca="false">I1416/$J$1*($J$1-$E$1)</f>
        <v>46.6666666666667</v>
      </c>
      <c r="K1416" s="69" t="n">
        <v>50</v>
      </c>
      <c r="L1416" s="69" t="n">
        <f aca="false">I1416-K1416</f>
        <v>0</v>
      </c>
      <c r="M1416" s="69" t="n">
        <f aca="false">IFERROR((K1416/J1416%),"-")</f>
        <v>107.142857142857</v>
      </c>
      <c r="N1416" s="97" t="n">
        <v>50</v>
      </c>
      <c r="O1416" s="98" t="str">
        <f aca="false">IF(F1416&lt;=$P$2,"Mar","")</f>
        <v>Mar</v>
      </c>
      <c r="P1416" s="97" t="n">
        <f aca="false">N1416</f>
        <v>50</v>
      </c>
      <c r="Q1416" s="99" t="n">
        <f aca="false">K1416-P1416</f>
        <v>0</v>
      </c>
      <c r="R1416" s="98" t="n">
        <f aca="false">IFERROR(IF(O1416="Mar",(K1416/P1416-1))," ")</f>
        <v>0</v>
      </c>
      <c r="S1416" s="100" t="str">
        <f aca="false">IF(N1416&gt;0,IF(O1416="","-",IF(R1416&lt;0%,"DEGROWTH","GROWTH")))</f>
        <v>GROWTH</v>
      </c>
      <c r="T1416" s="69" t="n">
        <v>0</v>
      </c>
      <c r="U1416" s="101" t="str">
        <f aca="false">IF(F1416&lt;=$V$2,"Apr","")</f>
        <v>Apr</v>
      </c>
      <c r="V1416" s="97" t="n">
        <v>0</v>
      </c>
      <c r="W1416" s="102" t="n">
        <f aca="false">K1416-V1416</f>
        <v>50</v>
      </c>
      <c r="X1416" s="103" t="n">
        <f aca="false">IFERROR(IF(U1416="Apr",(K1416/V1416-1)),0)</f>
        <v>0</v>
      </c>
      <c r="Y1416" s="106" t="b">
        <f aca="false">IF(T1416&gt;0,IF(U1416="","-",IF(X1416&lt;0%,"DEGROWTH","GROWTH")))</f>
        <v>0</v>
      </c>
      <c r="Z1416" s="75" t="n">
        <v>0</v>
      </c>
      <c r="AA1416" s="70"/>
      <c r="AB1416" s="70" t="s">
        <v>133</v>
      </c>
      <c r="AC1416" s="85" t="s">
        <v>133</v>
      </c>
      <c r="AD1416" s="3" t="n">
        <f aca="false">IF(K1416=0,1,0)</f>
        <v>0</v>
      </c>
      <c r="AE1416" s="82"/>
    </row>
    <row r="1417" customFormat="false" ht="14.25" hidden="false" customHeight="true" outlineLevel="0" collapsed="false">
      <c r="A1417" s="85" t="s">
        <v>134</v>
      </c>
      <c r="B1417" s="83" t="s">
        <v>79</v>
      </c>
      <c r="C1417" s="83" t="s">
        <v>3189</v>
      </c>
      <c r="D1417" s="83" t="n">
        <v>1000004371</v>
      </c>
      <c r="E1417" s="83" t="s">
        <v>3190</v>
      </c>
      <c r="F1417" s="84" t="n">
        <v>45804</v>
      </c>
      <c r="G1417" s="67" t="str">
        <f aca="false">IF(I1417&gt;0,"Targeted Dealer","-")</f>
        <v>Targeted Dealer</v>
      </c>
      <c r="H1417" s="67"/>
      <c r="I1417" s="68" t="n">
        <v>100</v>
      </c>
      <c r="J1417" s="68" t="n">
        <f aca="false">I1417/$J$1*($J$1-$E$1)</f>
        <v>93.3333333333333</v>
      </c>
      <c r="K1417" s="69" t="n">
        <v>60.55</v>
      </c>
      <c r="L1417" s="69" t="n">
        <f aca="false">I1417-K1417</f>
        <v>39.45</v>
      </c>
      <c r="M1417" s="69" t="n">
        <f aca="false">IFERROR((K1417/J1417%),"-")</f>
        <v>64.875</v>
      </c>
      <c r="N1417" s="97" t="n">
        <v>86</v>
      </c>
      <c r="O1417" s="98" t="str">
        <f aca="false">IF(F1417&lt;=$P$2,"Mar","")</f>
        <v>Mar</v>
      </c>
      <c r="P1417" s="97" t="n">
        <f aca="false">N1417</f>
        <v>86</v>
      </c>
      <c r="Q1417" s="99" t="n">
        <f aca="false">K1417-P1417</f>
        <v>-25.45</v>
      </c>
      <c r="R1417" s="98" t="n">
        <f aca="false">IFERROR(IF(O1417="Mar",(K1417/P1417-1))," ")</f>
        <v>-0.29593023255814</v>
      </c>
      <c r="S1417" s="100" t="str">
        <f aca="false">IF(N1417&gt;0,IF(O1417="","-",IF(R1417&lt;0%,"DEGROWTH","GROWTH")))</f>
        <v>DEGROWTH</v>
      </c>
      <c r="T1417" s="69" t="n">
        <v>0</v>
      </c>
      <c r="U1417" s="101" t="str">
        <f aca="false">IF(F1417&lt;=$V$2,"Apr","")</f>
        <v>Apr</v>
      </c>
      <c r="V1417" s="97" t="n">
        <v>0</v>
      </c>
      <c r="W1417" s="102" t="n">
        <f aca="false">K1417-V1417</f>
        <v>60.55</v>
      </c>
      <c r="X1417" s="103" t="n">
        <f aca="false">IFERROR(IF(U1417="Apr",(K1417/V1417-1)),0)</f>
        <v>0</v>
      </c>
      <c r="Y1417" s="106" t="b">
        <f aca="false">IF(T1417&gt;0,IF(U1417="","-",IF(X1417&lt;0%,"DEGROWTH","GROWTH")))</f>
        <v>0</v>
      </c>
      <c r="Z1417" s="75" t="n">
        <v>0</v>
      </c>
      <c r="AA1417" s="70"/>
      <c r="AB1417" s="70" t="s">
        <v>133</v>
      </c>
      <c r="AC1417" s="85" t="s">
        <v>134</v>
      </c>
      <c r="AD1417" s="3" t="n">
        <f aca="false">IF(K1417=0,1,0)</f>
        <v>0</v>
      </c>
      <c r="AE1417" s="82"/>
    </row>
    <row r="1418" customFormat="false" ht="14.25" hidden="false" customHeight="true" outlineLevel="0" collapsed="false">
      <c r="A1418" s="85" t="s">
        <v>134</v>
      </c>
      <c r="B1418" s="83" t="s">
        <v>79</v>
      </c>
      <c r="C1418" s="83" t="s">
        <v>3191</v>
      </c>
      <c r="D1418" s="83" t="n">
        <v>1000004390</v>
      </c>
      <c r="E1418" s="83" t="s">
        <v>3192</v>
      </c>
      <c r="F1418" s="84" t="n">
        <v>45821</v>
      </c>
      <c r="G1418" s="67" t="str">
        <f aca="false">IF(I1418&gt;0,"Targeted Dealer","-")</f>
        <v>Targeted Dealer</v>
      </c>
      <c r="H1418" s="67"/>
      <c r="I1418" s="68" t="n">
        <v>50</v>
      </c>
      <c r="J1418" s="68" t="n">
        <f aca="false">I1418/$J$1*($J$1-$E$1)</f>
        <v>46.6666666666667</v>
      </c>
      <c r="K1418" s="69" t="n">
        <v>106.5</v>
      </c>
      <c r="L1418" s="69" t="n">
        <f aca="false">I1418-K1418</f>
        <v>-56.5</v>
      </c>
      <c r="M1418" s="69" t="n">
        <f aca="false">IFERROR((K1418/J1418%),"-")</f>
        <v>228.214285714286</v>
      </c>
      <c r="N1418" s="97" t="n">
        <v>51</v>
      </c>
      <c r="O1418" s="98" t="str">
        <f aca="false">IF(F1418&lt;=$P$2,"Mar","")</f>
        <v>Mar</v>
      </c>
      <c r="P1418" s="97" t="n">
        <f aca="false">N1418</f>
        <v>51</v>
      </c>
      <c r="Q1418" s="99" t="n">
        <f aca="false">K1418-P1418</f>
        <v>55.5</v>
      </c>
      <c r="R1418" s="98" t="n">
        <f aca="false">IFERROR(IF(O1418="Mar",(K1418/P1418-1))," ")</f>
        <v>1.08823529411765</v>
      </c>
      <c r="S1418" s="100" t="str">
        <f aca="false">IF(N1418&gt;0,IF(O1418="","-",IF(R1418&lt;0%,"DEGROWTH","GROWTH")))</f>
        <v>GROWTH</v>
      </c>
      <c r="T1418" s="69" t="n">
        <v>0</v>
      </c>
      <c r="U1418" s="101" t="str">
        <f aca="false">IF(F1418&lt;=$V$2,"Apr","")</f>
        <v>Apr</v>
      </c>
      <c r="V1418" s="97" t="n">
        <v>0</v>
      </c>
      <c r="W1418" s="102" t="n">
        <f aca="false">K1418-V1418</f>
        <v>106.5</v>
      </c>
      <c r="X1418" s="103" t="n">
        <f aca="false">IFERROR(IF(U1418="Apr",(K1418/V1418-1)),0)</f>
        <v>0</v>
      </c>
      <c r="Y1418" s="106" t="b">
        <f aca="false">IF(T1418&gt;0,IF(U1418="","-",IF(X1418&lt;0%,"DEGROWTH","GROWTH")))</f>
        <v>0</v>
      </c>
      <c r="Z1418" s="75" t="n">
        <v>0</v>
      </c>
      <c r="AA1418" s="70"/>
      <c r="AB1418" s="70" t="s">
        <v>133</v>
      </c>
      <c r="AC1418" s="85" t="s">
        <v>134</v>
      </c>
      <c r="AD1418" s="3" t="n">
        <f aca="false">IF(K1418=0,1,0)</f>
        <v>0</v>
      </c>
      <c r="AE1418" s="82"/>
    </row>
    <row r="1419" customFormat="false" ht="14.25" hidden="false" customHeight="true" outlineLevel="0" collapsed="false">
      <c r="A1419" s="85" t="s">
        <v>133</v>
      </c>
      <c r="B1419" s="83" t="s">
        <v>43</v>
      </c>
      <c r="C1419" s="83" t="s">
        <v>3193</v>
      </c>
      <c r="D1419" s="83" t="n">
        <v>1000004395</v>
      </c>
      <c r="E1419" s="83" t="s">
        <v>3194</v>
      </c>
      <c r="F1419" s="84" t="n">
        <v>45827</v>
      </c>
      <c r="G1419" s="67" t="str">
        <f aca="false">IF(I1419&gt;0,"Targeted Dealer","-")</f>
        <v>Targeted Dealer</v>
      </c>
      <c r="H1419" s="67"/>
      <c r="I1419" s="68" t="n">
        <v>20</v>
      </c>
      <c r="J1419" s="68" t="n">
        <f aca="false">I1419/$J$1*($J$1-$E$1)</f>
        <v>18.6666666666667</v>
      </c>
      <c r="K1419" s="69" t="n">
        <v>0</v>
      </c>
      <c r="L1419" s="69" t="n">
        <f aca="false">I1419-K1419</f>
        <v>20</v>
      </c>
      <c r="M1419" s="69" t="n">
        <f aca="false">IFERROR((K1419/J1419%),"-")</f>
        <v>0</v>
      </c>
      <c r="N1419" s="97" t="n">
        <v>0</v>
      </c>
      <c r="O1419" s="98" t="str">
        <f aca="false">IF(F1419&lt;=$P$2,"Mar","")</f>
        <v>Mar</v>
      </c>
      <c r="P1419" s="97" t="n">
        <f aca="false">N1419</f>
        <v>0</v>
      </c>
      <c r="Q1419" s="99" t="n">
        <f aca="false">K1419-P1419</f>
        <v>0</v>
      </c>
      <c r="R1419" s="98" t="str">
        <f aca="false">IFERROR(IF(O1419="Mar",(K1419/P1419-1))," ")</f>
        <v> </v>
      </c>
      <c r="S1419" s="105" t="b">
        <f aca="false">IF(N1419&gt;0,IF(O1419="","-",IF(R1419&lt;0%,"DEGROWTH","GROWTH")))</f>
        <v>0</v>
      </c>
      <c r="T1419" s="69" t="n">
        <v>0</v>
      </c>
      <c r="U1419" s="101" t="str">
        <f aca="false">IF(F1419&lt;=$V$2,"Apr","")</f>
        <v>Apr</v>
      </c>
      <c r="V1419" s="97" t="n">
        <v>0</v>
      </c>
      <c r="W1419" s="102" t="n">
        <f aca="false">K1419-V1419</f>
        <v>0</v>
      </c>
      <c r="X1419" s="103" t="n">
        <f aca="false">IFERROR(IF(U1419="Apr",(K1419/V1419-1)),0)</f>
        <v>0</v>
      </c>
      <c r="Y1419" s="106" t="b">
        <f aca="false">IF(T1419&gt;0,IF(U1419="","-",IF(X1419&lt;0%,"DEGROWTH","GROWTH")))</f>
        <v>0</v>
      </c>
      <c r="Z1419" s="75" t="n">
        <v>0</v>
      </c>
      <c r="AA1419" s="70"/>
      <c r="AB1419" s="70" t="s">
        <v>133</v>
      </c>
      <c r="AC1419" s="85" t="s">
        <v>133</v>
      </c>
      <c r="AD1419" s="3" t="n">
        <f aca="false">IF(K1419=0,1,0)</f>
        <v>1</v>
      </c>
      <c r="AE1419" s="82"/>
    </row>
    <row r="1420" customFormat="false" ht="14.25" hidden="false" customHeight="true" outlineLevel="0" collapsed="false">
      <c r="A1420" s="70" t="s">
        <v>131</v>
      </c>
      <c r="B1420" s="83" t="s">
        <v>93</v>
      </c>
      <c r="C1420" s="83" t="s">
        <v>3195</v>
      </c>
      <c r="D1420" s="83" t="n">
        <v>1000004398</v>
      </c>
      <c r="E1420" s="83" t="s">
        <v>3196</v>
      </c>
      <c r="F1420" s="84" t="n">
        <v>45834</v>
      </c>
      <c r="G1420" s="67" t="str">
        <f aca="false">IF(I1420&gt;0,"Targeted Dealer","-")</f>
        <v>Targeted Dealer</v>
      </c>
      <c r="H1420" s="67"/>
      <c r="I1420" s="68" t="n">
        <v>200</v>
      </c>
      <c r="J1420" s="68" t="n">
        <f aca="false">I1420/$J$1*($J$1-$E$1)</f>
        <v>186.666666666667</v>
      </c>
      <c r="K1420" s="69" t="n">
        <v>368</v>
      </c>
      <c r="L1420" s="69" t="n">
        <f aca="false">I1420-K1420</f>
        <v>-168</v>
      </c>
      <c r="M1420" s="69" t="n">
        <f aca="false">IFERROR((K1420/J1420%),"-")</f>
        <v>197.142857142857</v>
      </c>
      <c r="N1420" s="97" t="n">
        <v>446</v>
      </c>
      <c r="O1420" s="98" t="str">
        <f aca="false">IF(F1420&lt;=$P$2,"Mar","")</f>
        <v>Mar</v>
      </c>
      <c r="P1420" s="97" t="n">
        <f aca="false">N1420</f>
        <v>446</v>
      </c>
      <c r="Q1420" s="99" t="n">
        <f aca="false">K1420-P1420</f>
        <v>-78</v>
      </c>
      <c r="R1420" s="98" t="n">
        <f aca="false">IFERROR(IF(O1420="Mar",(K1420/P1420-1))," ")</f>
        <v>-0.174887892376682</v>
      </c>
      <c r="S1420" s="100" t="str">
        <f aca="false">IF(N1420&gt;0,IF(O1420="","-",IF(R1420&lt;0%,"DEGROWTH","GROWTH")))</f>
        <v>DEGROWTH</v>
      </c>
      <c r="T1420" s="69" t="n">
        <v>0</v>
      </c>
      <c r="U1420" s="101" t="str">
        <f aca="false">IF(F1420&lt;=$V$2,"Apr","")</f>
        <v>Apr</v>
      </c>
      <c r="V1420" s="97" t="n">
        <v>0</v>
      </c>
      <c r="W1420" s="102" t="n">
        <f aca="false">K1420-V1420</f>
        <v>368</v>
      </c>
      <c r="X1420" s="103" t="n">
        <f aca="false">IFERROR(IF(U1420="Apr",(K1420/V1420-1)),0)</f>
        <v>0</v>
      </c>
      <c r="Y1420" s="106" t="b">
        <f aca="false">IF(T1420&gt;0,IF(U1420="","-",IF(X1420&lt;0%,"DEGROWTH","GROWTH")))</f>
        <v>0</v>
      </c>
      <c r="Z1420" s="75" t="n">
        <v>0</v>
      </c>
      <c r="AA1420" s="70"/>
      <c r="AB1420" s="70" t="s">
        <v>133</v>
      </c>
      <c r="AC1420" s="70" t="s">
        <v>131</v>
      </c>
      <c r="AD1420" s="3" t="n">
        <f aca="false">IF(K1420=0,1,0)</f>
        <v>0</v>
      </c>
      <c r="AE1420" s="82"/>
    </row>
    <row r="1421" customFormat="false" ht="14.25" hidden="false" customHeight="true" outlineLevel="0" collapsed="false">
      <c r="A1421" s="85" t="s">
        <v>133</v>
      </c>
      <c r="B1421" s="83" t="s">
        <v>143</v>
      </c>
      <c r="C1421" s="83" t="s">
        <v>3197</v>
      </c>
      <c r="D1421" s="83" t="n">
        <v>1000004404</v>
      </c>
      <c r="E1421" s="83" t="s">
        <v>3198</v>
      </c>
      <c r="F1421" s="84" t="n">
        <v>45831</v>
      </c>
      <c r="G1421" s="67" t="str">
        <f aca="false">IF(I1421&gt;0,"Targeted Dealer","-")</f>
        <v>Targeted Dealer</v>
      </c>
      <c r="H1421" s="67"/>
      <c r="I1421" s="68" t="n">
        <v>30</v>
      </c>
      <c r="J1421" s="68" t="n">
        <f aca="false">I1421/$J$1*($J$1-$E$1)</f>
        <v>28</v>
      </c>
      <c r="K1421" s="69" t="n">
        <v>0</v>
      </c>
      <c r="L1421" s="69" t="n">
        <f aca="false">I1421-K1421</f>
        <v>30</v>
      </c>
      <c r="M1421" s="69" t="n">
        <f aca="false">IFERROR((K1421/J1421%),"-")</f>
        <v>0</v>
      </c>
      <c r="N1421" s="97" t="n">
        <v>25</v>
      </c>
      <c r="O1421" s="98" t="str">
        <f aca="false">IF(F1421&lt;=$P$2,"Mar","")</f>
        <v>Mar</v>
      </c>
      <c r="P1421" s="97" t="n">
        <f aca="false">N1421</f>
        <v>25</v>
      </c>
      <c r="Q1421" s="99" t="n">
        <f aca="false">K1421-P1421</f>
        <v>-25</v>
      </c>
      <c r="R1421" s="98" t="n">
        <f aca="false">IFERROR(IF(O1421="Mar",(K1421/P1421-1))," ")</f>
        <v>-1</v>
      </c>
      <c r="S1421" s="100" t="str">
        <f aca="false">IF(N1421&gt;0,IF(O1421="","-",IF(R1421&lt;0%,"DEGROWTH","GROWTH")))</f>
        <v>DEGROWTH</v>
      </c>
      <c r="T1421" s="69" t="n">
        <v>0</v>
      </c>
      <c r="U1421" s="101" t="str">
        <f aca="false">IF(F1421&lt;=$V$2,"Apr","")</f>
        <v>Apr</v>
      </c>
      <c r="V1421" s="97" t="n">
        <v>0</v>
      </c>
      <c r="W1421" s="102" t="n">
        <f aca="false">K1421-V1421</f>
        <v>0</v>
      </c>
      <c r="X1421" s="103" t="n">
        <f aca="false">IFERROR(IF(U1421="Apr",(K1421/V1421-1)),0)</f>
        <v>0</v>
      </c>
      <c r="Y1421" s="106" t="b">
        <f aca="false">IF(T1421&gt;0,IF(U1421="","-",IF(X1421&lt;0%,"DEGROWTH","GROWTH")))</f>
        <v>0</v>
      </c>
      <c r="Z1421" s="75" t="n">
        <v>0</v>
      </c>
      <c r="AA1421" s="70"/>
      <c r="AB1421" s="70" t="s">
        <v>133</v>
      </c>
      <c r="AC1421" s="85" t="s">
        <v>133</v>
      </c>
      <c r="AD1421" s="3" t="n">
        <f aca="false">IF(K1421=0,1,0)</f>
        <v>1</v>
      </c>
      <c r="AE1421" s="82"/>
    </row>
    <row r="1422" customFormat="false" ht="14.25" hidden="false" customHeight="true" outlineLevel="0" collapsed="false">
      <c r="A1422" s="85" t="s">
        <v>133</v>
      </c>
      <c r="B1422" s="83" t="s">
        <v>142</v>
      </c>
      <c r="C1422" s="83" t="s">
        <v>3199</v>
      </c>
      <c r="D1422" s="83" t="n">
        <v>1000004405</v>
      </c>
      <c r="E1422" s="83" t="s">
        <v>3200</v>
      </c>
      <c r="F1422" s="84" t="n">
        <v>45833</v>
      </c>
      <c r="G1422" s="67" t="str">
        <f aca="false">IF(I1422&gt;0,"Targeted Dealer","-")</f>
        <v>Targeted Dealer</v>
      </c>
      <c r="H1422" s="67"/>
      <c r="I1422" s="68" t="n">
        <v>250</v>
      </c>
      <c r="J1422" s="68" t="n">
        <f aca="false">I1422/$J$1*($J$1-$E$1)</f>
        <v>233.333333333333</v>
      </c>
      <c r="K1422" s="69" t="n">
        <v>295.7</v>
      </c>
      <c r="L1422" s="69" t="n">
        <f aca="false">I1422-K1422</f>
        <v>-45.7</v>
      </c>
      <c r="M1422" s="69" t="n">
        <f aca="false">IFERROR((K1422/J1422%),"-")</f>
        <v>126.728571428571</v>
      </c>
      <c r="N1422" s="97" t="n">
        <v>248.5</v>
      </c>
      <c r="O1422" s="98" t="str">
        <f aca="false">IF(F1422&lt;=$P$2,"Mar","")</f>
        <v>Mar</v>
      </c>
      <c r="P1422" s="97" t="n">
        <f aca="false">N1422</f>
        <v>248.5</v>
      </c>
      <c r="Q1422" s="99" t="n">
        <f aca="false">K1422-P1422</f>
        <v>47.2</v>
      </c>
      <c r="R1422" s="98" t="n">
        <f aca="false">IFERROR(IF(O1422="Mar",(K1422/P1422-1))," ")</f>
        <v>0.189939637826962</v>
      </c>
      <c r="S1422" s="100" t="str">
        <f aca="false">IF(N1422&gt;0,IF(O1422="","-",IF(R1422&lt;0%,"DEGROWTH","GROWTH")))</f>
        <v>GROWTH</v>
      </c>
      <c r="T1422" s="69" t="n">
        <v>0</v>
      </c>
      <c r="U1422" s="101" t="str">
        <f aca="false">IF(F1422&lt;=$V$2,"Apr","")</f>
        <v>Apr</v>
      </c>
      <c r="V1422" s="97" t="n">
        <v>0</v>
      </c>
      <c r="W1422" s="102" t="n">
        <f aca="false">K1422-V1422</f>
        <v>295.7</v>
      </c>
      <c r="X1422" s="103" t="n">
        <f aca="false">IFERROR(IF(U1422="Apr",(K1422/V1422-1)),0)</f>
        <v>0</v>
      </c>
      <c r="Y1422" s="106" t="b">
        <f aca="false">IF(T1422&gt;0,IF(U1422="","-",IF(X1422&lt;0%,"DEGROWTH","GROWTH")))</f>
        <v>0</v>
      </c>
      <c r="Z1422" s="75" t="n">
        <v>0</v>
      </c>
      <c r="AA1422" s="70"/>
      <c r="AB1422" s="70" t="s">
        <v>133</v>
      </c>
      <c r="AC1422" s="85" t="s">
        <v>133</v>
      </c>
      <c r="AD1422" s="3" t="n">
        <f aca="false">IF(K1422=0,1,0)</f>
        <v>0</v>
      </c>
      <c r="AE1422" s="82"/>
    </row>
    <row r="1423" customFormat="false" ht="14.25" hidden="false" customHeight="true" outlineLevel="0" collapsed="false">
      <c r="A1423" s="85" t="s">
        <v>134</v>
      </c>
      <c r="B1423" s="83" t="s">
        <v>69</v>
      </c>
      <c r="C1423" s="83" t="s">
        <v>513</v>
      </c>
      <c r="D1423" s="83" t="n">
        <v>1000004400</v>
      </c>
      <c r="E1423" s="83" t="s">
        <v>514</v>
      </c>
      <c r="F1423" s="84" t="n">
        <v>45838</v>
      </c>
      <c r="G1423" s="67" t="str">
        <f aca="false">IF(I1423&gt;0,"Targeted Dealer","-")</f>
        <v>Targeted Dealer</v>
      </c>
      <c r="H1423" s="67"/>
      <c r="I1423" s="68" t="n">
        <v>50</v>
      </c>
      <c r="J1423" s="68" t="n">
        <f aca="false">I1423/$J$1*($J$1-$E$1)</f>
        <v>46.6666666666667</v>
      </c>
      <c r="K1423" s="69" t="n">
        <v>90</v>
      </c>
      <c r="L1423" s="69" t="n">
        <f aca="false">I1423-K1423</f>
        <v>-40</v>
      </c>
      <c r="M1423" s="69" t="n">
        <f aca="false">IFERROR((K1423/J1423%),"-")</f>
        <v>192.857142857143</v>
      </c>
      <c r="N1423" s="97" t="n">
        <v>85</v>
      </c>
      <c r="O1423" s="98" t="str">
        <f aca="false">IF(F1423&lt;=$P$2,"Mar","")</f>
        <v>Mar</v>
      </c>
      <c r="P1423" s="97" t="n">
        <f aca="false">N1423</f>
        <v>85</v>
      </c>
      <c r="Q1423" s="99" t="n">
        <f aca="false">K1423-P1423</f>
        <v>5</v>
      </c>
      <c r="R1423" s="98" t="n">
        <f aca="false">IFERROR(IF(O1423="Mar",(K1423/P1423-1))," ")</f>
        <v>0.0588235294117647</v>
      </c>
      <c r="S1423" s="100" t="str">
        <f aca="false">IF(N1423&gt;0,IF(O1423="","-",IF(R1423&lt;0%,"DEGROWTH","GROWTH")))</f>
        <v>GROWTH</v>
      </c>
      <c r="T1423" s="69" t="n">
        <v>0</v>
      </c>
      <c r="U1423" s="101" t="str">
        <f aca="false">IF(F1423&lt;=$V$2,"Apr","")</f>
        <v>Apr</v>
      </c>
      <c r="V1423" s="97" t="n">
        <v>0</v>
      </c>
      <c r="W1423" s="102" t="n">
        <f aca="false">K1423-V1423</f>
        <v>90</v>
      </c>
      <c r="X1423" s="103" t="n">
        <f aca="false">IFERROR(IF(U1423="Apr",(K1423/V1423-1)),0)</f>
        <v>0</v>
      </c>
      <c r="Y1423" s="106" t="b">
        <f aca="false">IF(T1423&gt;0,IF(U1423="","-",IF(X1423&lt;0%,"DEGROWTH","GROWTH")))</f>
        <v>0</v>
      </c>
      <c r="Z1423" s="75" t="n">
        <v>0</v>
      </c>
      <c r="AA1423" s="70"/>
      <c r="AB1423" s="70" t="s">
        <v>133</v>
      </c>
      <c r="AC1423" s="85" t="s">
        <v>134</v>
      </c>
      <c r="AD1423" s="3" t="n">
        <f aca="false">IF(K1423=0,1,0)</f>
        <v>0</v>
      </c>
      <c r="AE1423" s="82"/>
    </row>
    <row r="1424" customFormat="false" ht="14.25" hidden="false" customHeight="true" outlineLevel="0" collapsed="false">
      <c r="A1424" s="70" t="s">
        <v>131</v>
      </c>
      <c r="B1424" s="83" t="s">
        <v>95</v>
      </c>
      <c r="C1424" s="83" t="s">
        <v>3201</v>
      </c>
      <c r="D1424" s="83" t="n">
        <v>1000004407</v>
      </c>
      <c r="E1424" s="83" t="s">
        <v>3202</v>
      </c>
      <c r="F1424" s="84" t="n">
        <v>45838</v>
      </c>
      <c r="G1424" s="67" t="str">
        <f aca="false">IF(I1424&gt;0,"Targeted Dealer","-")</f>
        <v>Targeted Dealer</v>
      </c>
      <c r="H1424" s="67"/>
      <c r="I1424" s="68" t="n">
        <v>100</v>
      </c>
      <c r="J1424" s="68" t="n">
        <f aca="false">I1424/$J$1*($J$1-$E$1)</f>
        <v>93.3333333333333</v>
      </c>
      <c r="K1424" s="69" t="n">
        <v>124.5</v>
      </c>
      <c r="L1424" s="69" t="n">
        <f aca="false">I1424-K1424</f>
        <v>-24.5</v>
      </c>
      <c r="M1424" s="69" t="n">
        <f aca="false">IFERROR((K1424/J1424%),"-")</f>
        <v>133.392857142857</v>
      </c>
      <c r="N1424" s="97" t="n">
        <v>180</v>
      </c>
      <c r="O1424" s="98" t="str">
        <f aca="false">IF(F1424&lt;=$P$2,"Mar","")</f>
        <v>Mar</v>
      </c>
      <c r="P1424" s="97" t="n">
        <f aca="false">N1424</f>
        <v>180</v>
      </c>
      <c r="Q1424" s="99" t="n">
        <f aca="false">K1424-P1424</f>
        <v>-55.5</v>
      </c>
      <c r="R1424" s="98" t="n">
        <f aca="false">IFERROR(IF(O1424="Mar",(K1424/P1424-1))," ")</f>
        <v>-0.308333333333333</v>
      </c>
      <c r="S1424" s="100" t="str">
        <f aca="false">IF(N1424&gt;0,IF(O1424="","-",IF(R1424&lt;0%,"DEGROWTH","GROWTH")))</f>
        <v>DEGROWTH</v>
      </c>
      <c r="T1424" s="69" t="n">
        <v>0</v>
      </c>
      <c r="U1424" s="101" t="str">
        <f aca="false">IF(F1424&lt;=$V$2,"Apr","")</f>
        <v>Apr</v>
      </c>
      <c r="V1424" s="97" t="n">
        <v>0</v>
      </c>
      <c r="W1424" s="102" t="n">
        <f aca="false">K1424-V1424</f>
        <v>124.5</v>
      </c>
      <c r="X1424" s="103" t="n">
        <f aca="false">IFERROR(IF(U1424="Apr",(K1424/V1424-1)),0)</f>
        <v>0</v>
      </c>
      <c r="Y1424" s="106" t="b">
        <f aca="false">IF(T1424&gt;0,IF(U1424="","-",IF(X1424&lt;0%,"DEGROWTH","GROWTH")))</f>
        <v>0</v>
      </c>
      <c r="Z1424" s="75" t="n">
        <v>0</v>
      </c>
      <c r="AA1424" s="70"/>
      <c r="AB1424" s="70" t="s">
        <v>133</v>
      </c>
      <c r="AC1424" s="70" t="s">
        <v>131</v>
      </c>
      <c r="AD1424" s="3" t="n">
        <f aca="false">IF(K1424=0,1,0)</f>
        <v>0</v>
      </c>
      <c r="AE1424" s="82"/>
    </row>
    <row r="1425" customFormat="false" ht="14.25" hidden="false" customHeight="true" outlineLevel="0" collapsed="false">
      <c r="A1425" s="70" t="s">
        <v>131</v>
      </c>
      <c r="B1425" s="83" t="s">
        <v>98</v>
      </c>
      <c r="C1425" s="83" t="s">
        <v>515</v>
      </c>
      <c r="D1425" s="83" t="n">
        <v>1000004394</v>
      </c>
      <c r="E1425" s="83" t="s">
        <v>516</v>
      </c>
      <c r="F1425" s="84" t="n">
        <v>45827</v>
      </c>
      <c r="G1425" s="67" t="str">
        <f aca="false">IF(I1425&gt;0,"Targeted Dealer","-")</f>
        <v>Targeted Dealer</v>
      </c>
      <c r="H1425" s="67"/>
      <c r="I1425" s="68" t="n">
        <v>95</v>
      </c>
      <c r="J1425" s="68" t="n">
        <f aca="false">I1425/$J$1*($J$1-$E$1)</f>
        <v>88.6666666666667</v>
      </c>
      <c r="K1425" s="69" t="n">
        <v>23</v>
      </c>
      <c r="L1425" s="69" t="n">
        <f aca="false">I1425-K1425</f>
        <v>72</v>
      </c>
      <c r="M1425" s="69" t="n">
        <f aca="false">IFERROR((K1425/J1425%),"-")</f>
        <v>25.9398496240602</v>
      </c>
      <c r="N1425" s="97" t="n">
        <v>0</v>
      </c>
      <c r="O1425" s="98" t="str">
        <f aca="false">IF(F1425&lt;=$P$2,"Mar","")</f>
        <v>Mar</v>
      </c>
      <c r="P1425" s="97" t="n">
        <f aca="false">N1425</f>
        <v>0</v>
      </c>
      <c r="Q1425" s="99" t="n">
        <f aca="false">K1425-P1425</f>
        <v>23</v>
      </c>
      <c r="R1425" s="98" t="str">
        <f aca="false">IFERROR(IF(O1425="Mar",(K1425/P1425-1))," ")</f>
        <v> </v>
      </c>
      <c r="S1425" s="105" t="b">
        <f aca="false">IF(N1425&gt;0,IF(O1425="","-",IF(R1425&lt;0%,"DEGROWTH","GROWTH")))</f>
        <v>0</v>
      </c>
      <c r="T1425" s="69" t="n">
        <v>0</v>
      </c>
      <c r="U1425" s="101" t="str">
        <f aca="false">IF(F1425&lt;=$V$2,"Apr","")</f>
        <v>Apr</v>
      </c>
      <c r="V1425" s="97" t="n">
        <v>0</v>
      </c>
      <c r="W1425" s="102" t="n">
        <f aca="false">K1425-V1425</f>
        <v>23</v>
      </c>
      <c r="X1425" s="103" t="n">
        <f aca="false">IFERROR(IF(U1425="Apr",(K1425/V1425-1)),0)</f>
        <v>0</v>
      </c>
      <c r="Y1425" s="106" t="b">
        <f aca="false">IF(T1425&gt;0,IF(U1425="","-",IF(X1425&lt;0%,"DEGROWTH","GROWTH")))</f>
        <v>0</v>
      </c>
      <c r="Z1425" s="75" t="n">
        <v>0</v>
      </c>
      <c r="AA1425" s="70"/>
      <c r="AB1425" s="70" t="s">
        <v>133</v>
      </c>
      <c r="AC1425" s="70" t="s">
        <v>131</v>
      </c>
      <c r="AD1425" s="3" t="n">
        <f aca="false">IF(K1425=0,1,0)</f>
        <v>0</v>
      </c>
      <c r="AE1425" s="82"/>
    </row>
    <row r="1426" customFormat="false" ht="14.25" hidden="false" customHeight="true" outlineLevel="0" collapsed="false">
      <c r="A1426" s="85" t="s">
        <v>133</v>
      </c>
      <c r="B1426" s="83" t="s">
        <v>143</v>
      </c>
      <c r="C1426" s="83" t="s">
        <v>3203</v>
      </c>
      <c r="D1426" s="83" t="n">
        <v>1000004399</v>
      </c>
      <c r="E1426" s="83" t="s">
        <v>3204</v>
      </c>
      <c r="F1426" s="84" t="n">
        <v>45836</v>
      </c>
      <c r="G1426" s="67" t="str">
        <f aca="false">IF(I1426&gt;0,"Targeted Dealer","-")</f>
        <v>Targeted Dealer</v>
      </c>
      <c r="H1426" s="67"/>
      <c r="I1426" s="68" t="n">
        <v>150</v>
      </c>
      <c r="J1426" s="68" t="n">
        <f aca="false">I1426/$J$1*($J$1-$E$1)</f>
        <v>140</v>
      </c>
      <c r="K1426" s="69" t="n">
        <v>40</v>
      </c>
      <c r="L1426" s="69" t="n">
        <f aca="false">I1426-K1426</f>
        <v>110</v>
      </c>
      <c r="M1426" s="69" t="n">
        <f aca="false">IFERROR((K1426/J1426%),"-")</f>
        <v>28.5714285714286</v>
      </c>
      <c r="N1426" s="97" t="n">
        <v>50</v>
      </c>
      <c r="O1426" s="98" t="str">
        <f aca="false">IF(F1426&lt;=$P$2,"Mar","")</f>
        <v>Mar</v>
      </c>
      <c r="P1426" s="97" t="n">
        <f aca="false">N1426</f>
        <v>50</v>
      </c>
      <c r="Q1426" s="99" t="n">
        <f aca="false">K1426-P1426</f>
        <v>-10</v>
      </c>
      <c r="R1426" s="98" t="n">
        <f aca="false">IFERROR(IF(O1426="Mar",(K1426/P1426-1))," ")</f>
        <v>-0.2</v>
      </c>
      <c r="S1426" s="100" t="str">
        <f aca="false">IF(N1426&gt;0,IF(O1426="","-",IF(R1426&lt;0%,"DEGROWTH","GROWTH")))</f>
        <v>DEGROWTH</v>
      </c>
      <c r="T1426" s="69" t="n">
        <v>0</v>
      </c>
      <c r="U1426" s="101" t="str">
        <f aca="false">IF(F1426&lt;=$V$2,"Apr","")</f>
        <v>Apr</v>
      </c>
      <c r="V1426" s="97" t="n">
        <v>0</v>
      </c>
      <c r="W1426" s="102" t="n">
        <f aca="false">K1426-V1426</f>
        <v>40</v>
      </c>
      <c r="X1426" s="103" t="n">
        <f aca="false">IFERROR(IF(U1426="Apr",(K1426/V1426-1)),0)</f>
        <v>0</v>
      </c>
      <c r="Y1426" s="106" t="b">
        <f aca="false">IF(T1426&gt;0,IF(U1426="","-",IF(X1426&lt;0%,"DEGROWTH","GROWTH")))</f>
        <v>0</v>
      </c>
      <c r="Z1426" s="75" t="n">
        <v>0</v>
      </c>
      <c r="AA1426" s="70"/>
      <c r="AB1426" s="70" t="s">
        <v>133</v>
      </c>
      <c r="AC1426" s="85" t="s">
        <v>133</v>
      </c>
      <c r="AD1426" s="3" t="n">
        <f aca="false">IF(K1426=0,1,0)</f>
        <v>0</v>
      </c>
      <c r="AE1426" s="82"/>
    </row>
    <row r="1427" customFormat="false" ht="14.25" hidden="false" customHeight="true" outlineLevel="0" collapsed="false">
      <c r="A1427" s="85" t="s">
        <v>134</v>
      </c>
      <c r="B1427" s="83" t="s">
        <v>65</v>
      </c>
      <c r="C1427" s="83" t="s">
        <v>3205</v>
      </c>
      <c r="D1427" s="83" t="n">
        <v>1000004385</v>
      </c>
      <c r="E1427" s="83" t="s">
        <v>3206</v>
      </c>
      <c r="F1427" s="84" t="n">
        <v>45818</v>
      </c>
      <c r="G1427" s="67" t="str">
        <f aca="false">IF(I1427&gt;0,"Targeted Dealer","-")</f>
        <v>Targeted Dealer</v>
      </c>
      <c r="H1427" s="67"/>
      <c r="I1427" s="68" t="n">
        <v>250</v>
      </c>
      <c r="J1427" s="68" t="n">
        <f aca="false">I1427/$J$1*($J$1-$E$1)</f>
        <v>233.333333333333</v>
      </c>
      <c r="K1427" s="69" t="n">
        <v>360</v>
      </c>
      <c r="L1427" s="69" t="n">
        <f aca="false">I1427-K1427</f>
        <v>-110</v>
      </c>
      <c r="M1427" s="69" t="n">
        <f aca="false">IFERROR((K1427/J1427%),"-")</f>
        <v>154.285714285714</v>
      </c>
      <c r="N1427" s="97" t="n">
        <v>270</v>
      </c>
      <c r="O1427" s="98" t="str">
        <f aca="false">IF(F1427&lt;=$P$2,"Mar","")</f>
        <v>Mar</v>
      </c>
      <c r="P1427" s="97" t="n">
        <f aca="false">N1427</f>
        <v>270</v>
      </c>
      <c r="Q1427" s="99" t="n">
        <f aca="false">K1427-P1427</f>
        <v>90</v>
      </c>
      <c r="R1427" s="98" t="n">
        <f aca="false">IFERROR(IF(O1427="Mar",(K1427/P1427-1))," ")</f>
        <v>0.333333333333333</v>
      </c>
      <c r="S1427" s="100" t="str">
        <f aca="false">IF(N1427&gt;0,IF(O1427="","-",IF(R1427&lt;0%,"DEGROWTH","GROWTH")))</f>
        <v>GROWTH</v>
      </c>
      <c r="T1427" s="69" t="n">
        <v>0</v>
      </c>
      <c r="U1427" s="101" t="str">
        <f aca="false">IF(F1427&lt;=$V$2,"Apr","")</f>
        <v>Apr</v>
      </c>
      <c r="V1427" s="97" t="n">
        <v>0</v>
      </c>
      <c r="W1427" s="102" t="n">
        <f aca="false">K1427-V1427</f>
        <v>360</v>
      </c>
      <c r="X1427" s="103" t="n">
        <f aca="false">IFERROR(IF(U1427="Apr",(K1427/V1427-1)),0)</f>
        <v>0</v>
      </c>
      <c r="Y1427" s="106" t="b">
        <f aca="false">IF(T1427&gt;0,IF(U1427="","-",IF(X1427&lt;0%,"DEGROWTH","GROWTH")))</f>
        <v>0</v>
      </c>
      <c r="Z1427" s="75" t="n">
        <v>0</v>
      </c>
      <c r="AA1427" s="70"/>
      <c r="AB1427" s="70" t="s">
        <v>133</v>
      </c>
      <c r="AC1427" s="85" t="s">
        <v>134</v>
      </c>
      <c r="AD1427" s="3" t="n">
        <f aca="false">IF(K1427=0,1,0)</f>
        <v>0</v>
      </c>
      <c r="AE1427" s="82"/>
    </row>
    <row r="1428" customFormat="false" ht="14.25" hidden="false" customHeight="true" outlineLevel="0" collapsed="false">
      <c r="A1428" s="85" t="s">
        <v>133</v>
      </c>
      <c r="B1428" s="83" t="s">
        <v>24</v>
      </c>
      <c r="C1428" s="83" t="s">
        <v>3207</v>
      </c>
      <c r="D1428" s="83" t="n">
        <v>1000004415</v>
      </c>
      <c r="E1428" s="83" t="s">
        <v>1937</v>
      </c>
      <c r="F1428" s="84" t="n">
        <v>45842</v>
      </c>
      <c r="G1428" s="67" t="str">
        <f aca="false">IF(I1428&gt;0,"Targeted Dealer","-")</f>
        <v>Targeted Dealer</v>
      </c>
      <c r="H1428" s="67"/>
      <c r="I1428" s="68" t="n">
        <v>40</v>
      </c>
      <c r="J1428" s="68" t="n">
        <f aca="false">I1428/$J$1*($J$1-$E$1)</f>
        <v>37.3333333333333</v>
      </c>
      <c r="K1428" s="69" t="n">
        <v>78.5</v>
      </c>
      <c r="L1428" s="69" t="n">
        <f aca="false">I1428-K1428</f>
        <v>-38.5</v>
      </c>
      <c r="M1428" s="69" t="n">
        <f aca="false">IFERROR((K1428/J1428%),"-")</f>
        <v>210.267857142857</v>
      </c>
      <c r="N1428" s="97" t="n">
        <v>57</v>
      </c>
      <c r="O1428" s="98" t="str">
        <f aca="false">IF(F1428&lt;=$P$2,"Mar","")</f>
        <v>Mar</v>
      </c>
      <c r="P1428" s="97" t="n">
        <f aca="false">N1428</f>
        <v>57</v>
      </c>
      <c r="Q1428" s="99" t="n">
        <f aca="false">K1428-P1428</f>
        <v>21.5</v>
      </c>
      <c r="R1428" s="98" t="n">
        <f aca="false">IFERROR(IF(O1428="Mar",(K1428/P1428-1))," ")</f>
        <v>0.37719298245614</v>
      </c>
      <c r="S1428" s="100" t="str">
        <f aca="false">IF(N1428&gt;0,IF(O1428="","-",IF(R1428&lt;0%,"DEGROWTH","GROWTH")))</f>
        <v>GROWTH</v>
      </c>
      <c r="T1428" s="69" t="n">
        <v>0</v>
      </c>
      <c r="U1428" s="101" t="str">
        <f aca="false">IF(F1428&lt;=$V$2,"Apr","")</f>
        <v>Apr</v>
      </c>
      <c r="V1428" s="97" t="n">
        <v>0</v>
      </c>
      <c r="W1428" s="102" t="n">
        <f aca="false">K1428-V1428</f>
        <v>78.5</v>
      </c>
      <c r="X1428" s="103" t="n">
        <f aca="false">IFERROR(IF(U1428="Apr",(K1428/V1428-1)),0)</f>
        <v>0</v>
      </c>
      <c r="Y1428" s="106" t="b">
        <f aca="false">IF(T1428&gt;0,IF(U1428="","-",IF(X1428&lt;0%,"DEGROWTH","GROWTH")))</f>
        <v>0</v>
      </c>
      <c r="Z1428" s="75" t="n">
        <v>0</v>
      </c>
      <c r="AA1428" s="70"/>
      <c r="AB1428" s="70" t="s">
        <v>133</v>
      </c>
      <c r="AC1428" s="85" t="s">
        <v>133</v>
      </c>
      <c r="AD1428" s="3" t="n">
        <f aca="false">IF(K1428=0,1,0)</f>
        <v>0</v>
      </c>
      <c r="AE1428" s="82"/>
    </row>
    <row r="1429" customFormat="false" ht="14.25" hidden="false" customHeight="true" outlineLevel="0" collapsed="false">
      <c r="A1429" s="85" t="s">
        <v>133</v>
      </c>
      <c r="B1429" s="83" t="s">
        <v>43</v>
      </c>
      <c r="C1429" s="83" t="s">
        <v>3208</v>
      </c>
      <c r="D1429" s="83" t="n">
        <v>1000004414</v>
      </c>
      <c r="E1429" s="83" t="s">
        <v>3209</v>
      </c>
      <c r="F1429" s="84" t="n">
        <v>45841</v>
      </c>
      <c r="G1429" s="67" t="str">
        <f aca="false">IF(I1429&gt;0,"Targeted Dealer","-")</f>
        <v>Targeted Dealer</v>
      </c>
      <c r="H1429" s="67"/>
      <c r="I1429" s="68" t="n">
        <v>70</v>
      </c>
      <c r="J1429" s="68" t="n">
        <f aca="false">I1429/$J$1*($J$1-$E$1)</f>
        <v>65.3333333333333</v>
      </c>
      <c r="K1429" s="69" t="n">
        <v>40</v>
      </c>
      <c r="L1429" s="69" t="n">
        <f aca="false">I1429-K1429</f>
        <v>30</v>
      </c>
      <c r="M1429" s="69" t="n">
        <f aca="false">IFERROR((K1429/J1429%),"-")</f>
        <v>61.2244897959184</v>
      </c>
      <c r="N1429" s="97" t="n">
        <v>120.25</v>
      </c>
      <c r="O1429" s="98" t="str">
        <f aca="false">IF(F1429&lt;=$P$2,"Mar","")</f>
        <v>Mar</v>
      </c>
      <c r="P1429" s="97" t="n">
        <f aca="false">N1429</f>
        <v>120.25</v>
      </c>
      <c r="Q1429" s="99" t="n">
        <f aca="false">K1429-P1429</f>
        <v>-80.25</v>
      </c>
      <c r="R1429" s="98" t="n">
        <f aca="false">IFERROR(IF(O1429="Mar",(K1429/P1429-1))," ")</f>
        <v>-0.667359667359667</v>
      </c>
      <c r="S1429" s="100" t="str">
        <f aca="false">IF(N1429&gt;0,IF(O1429="","-",IF(R1429&lt;0%,"DEGROWTH","GROWTH")))</f>
        <v>DEGROWTH</v>
      </c>
      <c r="T1429" s="69" t="n">
        <v>0</v>
      </c>
      <c r="U1429" s="101" t="str">
        <f aca="false">IF(F1429&lt;=$V$2,"Apr","")</f>
        <v>Apr</v>
      </c>
      <c r="V1429" s="97" t="n">
        <v>0</v>
      </c>
      <c r="W1429" s="102" t="n">
        <f aca="false">K1429-V1429</f>
        <v>40</v>
      </c>
      <c r="X1429" s="103" t="n">
        <f aca="false">IFERROR(IF(U1429="Apr",(K1429/V1429-1)),0)</f>
        <v>0</v>
      </c>
      <c r="Y1429" s="106" t="b">
        <f aca="false">IF(T1429&gt;0,IF(U1429="","-",IF(X1429&lt;0%,"DEGROWTH","GROWTH")))</f>
        <v>0</v>
      </c>
      <c r="Z1429" s="75" t="n">
        <v>0</v>
      </c>
      <c r="AA1429" s="70"/>
      <c r="AB1429" s="70" t="s">
        <v>133</v>
      </c>
      <c r="AC1429" s="85" t="s">
        <v>133</v>
      </c>
      <c r="AD1429" s="3" t="n">
        <f aca="false">IF(K1429=0,1,0)</f>
        <v>0</v>
      </c>
      <c r="AE1429" s="82"/>
    </row>
    <row r="1430" customFormat="false" ht="14.25" hidden="false" customHeight="true" outlineLevel="0" collapsed="false">
      <c r="A1430" s="85" t="s">
        <v>133</v>
      </c>
      <c r="B1430" s="83" t="s">
        <v>27</v>
      </c>
      <c r="C1430" s="83" t="s">
        <v>3210</v>
      </c>
      <c r="D1430" s="83" t="n">
        <v>1000004401</v>
      </c>
      <c r="E1430" s="83" t="s">
        <v>3211</v>
      </c>
      <c r="F1430" s="84" t="n">
        <v>45839</v>
      </c>
      <c r="G1430" s="67" t="str">
        <f aca="false">IF(I1430&gt;0,"Targeted Dealer","-")</f>
        <v>Targeted Dealer</v>
      </c>
      <c r="H1430" s="67"/>
      <c r="I1430" s="68" t="n">
        <v>20</v>
      </c>
      <c r="J1430" s="68" t="n">
        <f aca="false">I1430/$J$1*($J$1-$E$1)</f>
        <v>18.6666666666667</v>
      </c>
      <c r="K1430" s="69" t="n">
        <v>0</v>
      </c>
      <c r="L1430" s="69" t="n">
        <f aca="false">I1430-K1430</f>
        <v>20</v>
      </c>
      <c r="M1430" s="69" t="n">
        <f aca="false">IFERROR((K1430/J1430%),"-")</f>
        <v>0</v>
      </c>
      <c r="N1430" s="97" t="n">
        <v>22.5</v>
      </c>
      <c r="O1430" s="98" t="str">
        <f aca="false">IF(F1430&lt;=$P$2,"Mar","")</f>
        <v>Mar</v>
      </c>
      <c r="P1430" s="97" t="n">
        <f aca="false">N1430</f>
        <v>22.5</v>
      </c>
      <c r="Q1430" s="99" t="n">
        <f aca="false">K1430-P1430</f>
        <v>-22.5</v>
      </c>
      <c r="R1430" s="98" t="n">
        <f aca="false">IFERROR(IF(O1430="Mar",(K1430/P1430-1))," ")</f>
        <v>-1</v>
      </c>
      <c r="S1430" s="100" t="str">
        <f aca="false">IF(N1430&gt;0,IF(O1430="","-",IF(R1430&lt;0%,"DEGROWTH","GROWTH")))</f>
        <v>DEGROWTH</v>
      </c>
      <c r="T1430" s="69" t="n">
        <v>0</v>
      </c>
      <c r="U1430" s="101" t="str">
        <f aca="false">IF(F1430&lt;=$V$2,"Apr","")</f>
        <v>Apr</v>
      </c>
      <c r="V1430" s="97" t="n">
        <v>0</v>
      </c>
      <c r="W1430" s="102" t="n">
        <f aca="false">K1430-V1430</f>
        <v>0</v>
      </c>
      <c r="X1430" s="103" t="n">
        <f aca="false">IFERROR(IF(U1430="Apr",(K1430/V1430-1)),0)</f>
        <v>0</v>
      </c>
      <c r="Y1430" s="106" t="b">
        <f aca="false">IF(T1430&gt;0,IF(U1430="","-",IF(X1430&lt;0%,"DEGROWTH","GROWTH")))</f>
        <v>0</v>
      </c>
      <c r="Z1430" s="75" t="n">
        <v>0</v>
      </c>
      <c r="AA1430" s="70"/>
      <c r="AB1430" s="70" t="s">
        <v>133</v>
      </c>
      <c r="AC1430" s="85" t="s">
        <v>133</v>
      </c>
      <c r="AD1430" s="3" t="n">
        <f aca="false">IF(K1430=0,1,0)</f>
        <v>1</v>
      </c>
      <c r="AE1430" s="82"/>
    </row>
    <row r="1431" customFormat="false" ht="14.25" hidden="false" customHeight="true" outlineLevel="0" collapsed="false">
      <c r="A1431" s="85" t="s">
        <v>134</v>
      </c>
      <c r="B1431" s="83" t="s">
        <v>74</v>
      </c>
      <c r="C1431" s="83" t="s">
        <v>3212</v>
      </c>
      <c r="D1431" s="83" t="n">
        <v>1000004412</v>
      </c>
      <c r="E1431" s="83" t="s">
        <v>3213</v>
      </c>
      <c r="F1431" s="84" t="n">
        <v>45840</v>
      </c>
      <c r="G1431" s="67" t="str">
        <f aca="false">IF(I1431&gt;0,"Targeted Dealer","-")</f>
        <v>Targeted Dealer</v>
      </c>
      <c r="H1431" s="67"/>
      <c r="I1431" s="68" t="n">
        <v>100</v>
      </c>
      <c r="J1431" s="68" t="n">
        <f aca="false">I1431/$J$1*($J$1-$E$1)</f>
        <v>93.3333333333333</v>
      </c>
      <c r="K1431" s="69" t="n">
        <v>38.85</v>
      </c>
      <c r="L1431" s="69" t="n">
        <f aca="false">I1431-K1431</f>
        <v>61.15</v>
      </c>
      <c r="M1431" s="69" t="n">
        <f aca="false">IFERROR((K1431/J1431%),"-")</f>
        <v>41.625</v>
      </c>
      <c r="N1431" s="97" t="n">
        <v>45</v>
      </c>
      <c r="O1431" s="98" t="str">
        <f aca="false">IF(F1431&lt;=$P$2,"Mar","")</f>
        <v>Mar</v>
      </c>
      <c r="P1431" s="97" t="n">
        <f aca="false">N1431</f>
        <v>45</v>
      </c>
      <c r="Q1431" s="99" t="n">
        <f aca="false">K1431-P1431</f>
        <v>-6.15</v>
      </c>
      <c r="R1431" s="98" t="n">
        <f aca="false">IFERROR(IF(O1431="Mar",(K1431/P1431-1))," ")</f>
        <v>-0.136666666666667</v>
      </c>
      <c r="S1431" s="100" t="str">
        <f aca="false">IF(N1431&gt;0,IF(O1431="","-",IF(R1431&lt;0%,"DEGROWTH","GROWTH")))</f>
        <v>DEGROWTH</v>
      </c>
      <c r="T1431" s="69" t="n">
        <v>0</v>
      </c>
      <c r="U1431" s="101" t="str">
        <f aca="false">IF(F1431&lt;=$V$2,"Apr","")</f>
        <v>Apr</v>
      </c>
      <c r="V1431" s="97" t="n">
        <v>0</v>
      </c>
      <c r="W1431" s="102" t="n">
        <f aca="false">K1431-V1431</f>
        <v>38.85</v>
      </c>
      <c r="X1431" s="103" t="n">
        <f aca="false">IFERROR(IF(U1431="Apr",(K1431/V1431-1)),0)</f>
        <v>0</v>
      </c>
      <c r="Y1431" s="106" t="b">
        <f aca="false">IF(T1431&gt;0,IF(U1431="","-",IF(X1431&lt;0%,"DEGROWTH","GROWTH")))</f>
        <v>0</v>
      </c>
      <c r="Z1431" s="75" t="n">
        <v>0</v>
      </c>
      <c r="AA1431" s="70"/>
      <c r="AB1431" s="70" t="s">
        <v>133</v>
      </c>
      <c r="AC1431" s="85" t="s">
        <v>134</v>
      </c>
      <c r="AD1431" s="3" t="n">
        <f aca="false">IF(K1431=0,1,0)</f>
        <v>0</v>
      </c>
      <c r="AE1431" s="82"/>
    </row>
    <row r="1432" customFormat="false" ht="14.25" hidden="false" customHeight="true" outlineLevel="0" collapsed="false">
      <c r="A1432" s="85" t="s">
        <v>134</v>
      </c>
      <c r="B1432" s="83" t="s">
        <v>84</v>
      </c>
      <c r="C1432" s="83" t="s">
        <v>517</v>
      </c>
      <c r="D1432" s="83" t="n">
        <v>1000004417</v>
      </c>
      <c r="E1432" s="83" t="s">
        <v>518</v>
      </c>
      <c r="F1432" s="84" t="n">
        <v>45843</v>
      </c>
      <c r="G1432" s="67" t="str">
        <f aca="false">IF(I1432&gt;0,"Targeted Dealer","-")</f>
        <v>Targeted Dealer</v>
      </c>
      <c r="H1432" s="67"/>
      <c r="I1432" s="68" t="n">
        <v>10</v>
      </c>
      <c r="J1432" s="68" t="n">
        <f aca="false">I1432/$J$1*($J$1-$E$1)</f>
        <v>9.33333333333333</v>
      </c>
      <c r="K1432" s="69" t="n">
        <v>0</v>
      </c>
      <c r="L1432" s="69" t="n">
        <f aca="false">I1432-K1432</f>
        <v>10</v>
      </c>
      <c r="M1432" s="69" t="n">
        <f aca="false">IFERROR((K1432/J1432%),"-")</f>
        <v>0</v>
      </c>
      <c r="N1432" s="97" t="n">
        <v>0</v>
      </c>
      <c r="O1432" s="98" t="str">
        <f aca="false">IF(F1432&lt;=$P$2,"Mar","")</f>
        <v>Mar</v>
      </c>
      <c r="P1432" s="97" t="n">
        <f aca="false">N1432</f>
        <v>0</v>
      </c>
      <c r="Q1432" s="99" t="n">
        <f aca="false">K1432-P1432</f>
        <v>0</v>
      </c>
      <c r="R1432" s="98" t="str">
        <f aca="false">IFERROR(IF(O1432="Mar",(K1432/P1432-1))," ")</f>
        <v> </v>
      </c>
      <c r="S1432" s="105" t="b">
        <f aca="false">IF(N1432&gt;0,IF(O1432="","-",IF(R1432&lt;0%,"DEGROWTH","GROWTH")))</f>
        <v>0</v>
      </c>
      <c r="T1432" s="69" t="n">
        <v>0</v>
      </c>
      <c r="U1432" s="101" t="str">
        <f aca="false">IF(F1432&lt;=$V$2,"Apr","")</f>
        <v>Apr</v>
      </c>
      <c r="V1432" s="97" t="n">
        <v>0</v>
      </c>
      <c r="W1432" s="102" t="n">
        <f aca="false">K1432-V1432</f>
        <v>0</v>
      </c>
      <c r="X1432" s="103" t="n">
        <f aca="false">IFERROR(IF(U1432="Apr",(K1432/V1432-1)),0)</f>
        <v>0</v>
      </c>
      <c r="Y1432" s="106" t="b">
        <f aca="false">IF(T1432&gt;0,IF(U1432="","-",IF(X1432&lt;0%,"DEGROWTH","GROWTH")))</f>
        <v>0</v>
      </c>
      <c r="Z1432" s="75" t="n">
        <v>0</v>
      </c>
      <c r="AA1432" s="70"/>
      <c r="AB1432" s="70" t="s">
        <v>133</v>
      </c>
      <c r="AC1432" s="85" t="s">
        <v>134</v>
      </c>
      <c r="AD1432" s="3" t="n">
        <f aca="false">IF(K1432=0,1,0)</f>
        <v>1</v>
      </c>
      <c r="AE1432" s="82"/>
    </row>
    <row r="1433" customFormat="false" ht="14.25" hidden="false" customHeight="true" outlineLevel="0" collapsed="false">
      <c r="A1433" s="85" t="s">
        <v>130</v>
      </c>
      <c r="B1433" s="83" t="s">
        <v>113</v>
      </c>
      <c r="C1433" s="83" t="s">
        <v>3214</v>
      </c>
      <c r="D1433" s="83" t="n">
        <v>1000004411</v>
      </c>
      <c r="E1433" s="83" t="s">
        <v>3215</v>
      </c>
      <c r="F1433" s="84" t="n">
        <v>45848</v>
      </c>
      <c r="G1433" s="67" t="str">
        <f aca="false">IF(I1433&gt;0,"Targeted Dealer","-")</f>
        <v>Targeted Dealer</v>
      </c>
      <c r="H1433" s="67"/>
      <c r="I1433" s="68" t="n">
        <v>20</v>
      </c>
      <c r="J1433" s="68" t="n">
        <f aca="false">I1433/$J$1*($J$1-$E$1)</f>
        <v>18.6666666666667</v>
      </c>
      <c r="K1433" s="69" t="n">
        <v>23</v>
      </c>
      <c r="L1433" s="69" t="n">
        <f aca="false">I1433-K1433</f>
        <v>-3</v>
      </c>
      <c r="M1433" s="69" t="n">
        <f aca="false">IFERROR((K1433/J1433%),"-")</f>
        <v>123.214285714286</v>
      </c>
      <c r="N1433" s="97" t="n">
        <v>12.5</v>
      </c>
      <c r="O1433" s="98" t="str">
        <f aca="false">IF(F1433&lt;=$P$2,"Mar","")</f>
        <v>Mar</v>
      </c>
      <c r="P1433" s="97" t="n">
        <f aca="false">N1433</f>
        <v>12.5</v>
      </c>
      <c r="Q1433" s="99" t="n">
        <f aca="false">K1433-P1433</f>
        <v>10.5</v>
      </c>
      <c r="R1433" s="98" t="n">
        <f aca="false">IFERROR(IF(O1433="Mar",(K1433/P1433-1))," ")</f>
        <v>0.84</v>
      </c>
      <c r="S1433" s="100" t="str">
        <f aca="false">IF(N1433&gt;0,IF(O1433="","-",IF(R1433&lt;0%,"DEGROWTH","GROWTH")))</f>
        <v>GROWTH</v>
      </c>
      <c r="T1433" s="69" t="n">
        <v>0</v>
      </c>
      <c r="U1433" s="101" t="str">
        <f aca="false">IF(F1433&lt;=$V$2,"Apr","")</f>
        <v>Apr</v>
      </c>
      <c r="V1433" s="97" t="n">
        <v>0</v>
      </c>
      <c r="W1433" s="102" t="n">
        <f aca="false">K1433-V1433</f>
        <v>23</v>
      </c>
      <c r="X1433" s="103" t="n">
        <f aca="false">IFERROR(IF(U1433="Apr",(K1433/V1433-1)),0)</f>
        <v>0</v>
      </c>
      <c r="Y1433" s="106" t="b">
        <f aca="false">IF(T1433&gt;0,IF(U1433="","-",IF(X1433&lt;0%,"DEGROWTH","GROWTH")))</f>
        <v>0</v>
      </c>
      <c r="Z1433" s="75" t="n">
        <v>0</v>
      </c>
      <c r="AA1433" s="70"/>
      <c r="AB1433" s="70" t="s">
        <v>133</v>
      </c>
      <c r="AC1433" s="85" t="s">
        <v>130</v>
      </c>
      <c r="AD1433" s="3" t="n">
        <f aca="false">IF(K1433=0,1,0)</f>
        <v>0</v>
      </c>
      <c r="AE1433" s="82"/>
    </row>
    <row r="1434" customFormat="false" ht="14.25" hidden="false" customHeight="true" outlineLevel="0" collapsed="false">
      <c r="A1434" s="85" t="s">
        <v>133</v>
      </c>
      <c r="B1434" s="83" t="s">
        <v>27</v>
      </c>
      <c r="C1434" s="83" t="s">
        <v>3216</v>
      </c>
      <c r="D1434" s="83" t="n">
        <v>1000004410</v>
      </c>
      <c r="E1434" s="83" t="s">
        <v>3217</v>
      </c>
      <c r="F1434" s="84" t="n">
        <v>45848</v>
      </c>
      <c r="G1434" s="67" t="str">
        <f aca="false">IF(I1434&gt;0,"Targeted Dealer","-")</f>
        <v>Targeted Dealer</v>
      </c>
      <c r="H1434" s="67"/>
      <c r="I1434" s="68" t="n">
        <v>60</v>
      </c>
      <c r="J1434" s="68" t="n">
        <f aca="false">I1434/$J$1*($J$1-$E$1)</f>
        <v>56</v>
      </c>
      <c r="K1434" s="69" t="n">
        <v>115</v>
      </c>
      <c r="L1434" s="69" t="n">
        <f aca="false">I1434-K1434</f>
        <v>-55</v>
      </c>
      <c r="M1434" s="69" t="n">
        <f aca="false">IFERROR((K1434/J1434%),"-")</f>
        <v>205.357142857143</v>
      </c>
      <c r="N1434" s="97" t="n">
        <v>60</v>
      </c>
      <c r="O1434" s="98" t="str">
        <f aca="false">IF(F1434&lt;=$P$2,"Mar","")</f>
        <v>Mar</v>
      </c>
      <c r="P1434" s="97" t="n">
        <f aca="false">N1434</f>
        <v>60</v>
      </c>
      <c r="Q1434" s="99" t="n">
        <f aca="false">K1434-P1434</f>
        <v>55</v>
      </c>
      <c r="R1434" s="98" t="n">
        <f aca="false">IFERROR(IF(O1434="Mar",(K1434/P1434-1))," ")</f>
        <v>0.916666666666667</v>
      </c>
      <c r="S1434" s="100" t="str">
        <f aca="false">IF(N1434&gt;0,IF(O1434="","-",IF(R1434&lt;0%,"DEGROWTH","GROWTH")))</f>
        <v>GROWTH</v>
      </c>
      <c r="T1434" s="69" t="n">
        <v>0</v>
      </c>
      <c r="U1434" s="101" t="str">
        <f aca="false">IF(F1434&lt;=$V$2,"Apr","")</f>
        <v>Apr</v>
      </c>
      <c r="V1434" s="97" t="n">
        <v>0</v>
      </c>
      <c r="W1434" s="102" t="n">
        <f aca="false">K1434-V1434</f>
        <v>115</v>
      </c>
      <c r="X1434" s="103" t="n">
        <f aca="false">IFERROR(IF(U1434="Apr",(K1434/V1434-1)),0)</f>
        <v>0</v>
      </c>
      <c r="Y1434" s="106" t="b">
        <f aca="false">IF(T1434&gt;0,IF(U1434="","-",IF(X1434&lt;0%,"DEGROWTH","GROWTH")))</f>
        <v>0</v>
      </c>
      <c r="Z1434" s="75" t="n">
        <v>0</v>
      </c>
      <c r="AA1434" s="70"/>
      <c r="AB1434" s="70" t="s">
        <v>133</v>
      </c>
      <c r="AC1434" s="85" t="s">
        <v>133</v>
      </c>
      <c r="AD1434" s="3" t="n">
        <f aca="false">IF(K1434=0,1,0)</f>
        <v>0</v>
      </c>
      <c r="AE1434" s="82"/>
    </row>
    <row r="1435" customFormat="false" ht="14.25" hidden="false" customHeight="true" outlineLevel="0" collapsed="false">
      <c r="A1435" s="85" t="s">
        <v>133</v>
      </c>
      <c r="B1435" s="83" t="s">
        <v>21</v>
      </c>
      <c r="C1435" s="83" t="s">
        <v>3218</v>
      </c>
      <c r="D1435" s="83" t="n">
        <v>1000004424</v>
      </c>
      <c r="E1435" s="83" t="s">
        <v>3219</v>
      </c>
      <c r="F1435" s="84" t="n">
        <v>45850</v>
      </c>
      <c r="G1435" s="67" t="str">
        <f aca="false">IF(I1435&gt;0,"Targeted Dealer","-")</f>
        <v>Targeted Dealer</v>
      </c>
      <c r="H1435" s="67"/>
      <c r="I1435" s="68" t="n">
        <v>50</v>
      </c>
      <c r="J1435" s="68" t="n">
        <f aca="false">I1435/$J$1*($J$1-$E$1)</f>
        <v>46.6666666666667</v>
      </c>
      <c r="K1435" s="69" t="n">
        <v>91</v>
      </c>
      <c r="L1435" s="69" t="n">
        <f aca="false">I1435-K1435</f>
        <v>-41</v>
      </c>
      <c r="M1435" s="69" t="n">
        <f aca="false">IFERROR((K1435/J1435%),"-")</f>
        <v>195</v>
      </c>
      <c r="N1435" s="97" t="n">
        <v>65</v>
      </c>
      <c r="O1435" s="98" t="str">
        <f aca="false">IF(F1435&lt;=$P$2,"Mar","")</f>
        <v>Mar</v>
      </c>
      <c r="P1435" s="97" t="n">
        <f aca="false">N1435</f>
        <v>65</v>
      </c>
      <c r="Q1435" s="99" t="n">
        <f aca="false">K1435-P1435</f>
        <v>26</v>
      </c>
      <c r="R1435" s="98" t="n">
        <f aca="false">IFERROR(IF(O1435="Mar",(K1435/P1435-1))," ")</f>
        <v>0.4</v>
      </c>
      <c r="S1435" s="100" t="str">
        <f aca="false">IF(N1435&gt;0,IF(O1435="","-",IF(R1435&lt;0%,"DEGROWTH","GROWTH")))</f>
        <v>GROWTH</v>
      </c>
      <c r="T1435" s="69" t="n">
        <v>0</v>
      </c>
      <c r="U1435" s="101" t="str">
        <f aca="false">IF(F1435&lt;=$V$2,"Apr","")</f>
        <v>Apr</v>
      </c>
      <c r="V1435" s="97" t="n">
        <v>0</v>
      </c>
      <c r="W1435" s="102" t="n">
        <f aca="false">K1435-V1435</f>
        <v>91</v>
      </c>
      <c r="X1435" s="103" t="n">
        <f aca="false">IFERROR(IF(U1435="Apr",(K1435/V1435-1)),0)</f>
        <v>0</v>
      </c>
      <c r="Y1435" s="106" t="b">
        <f aca="false">IF(T1435&gt;0,IF(U1435="","-",IF(X1435&lt;0%,"DEGROWTH","GROWTH")))</f>
        <v>0</v>
      </c>
      <c r="Z1435" s="75" t="n">
        <v>0</v>
      </c>
      <c r="AA1435" s="70"/>
      <c r="AB1435" s="70" t="s">
        <v>133</v>
      </c>
      <c r="AC1435" s="85" t="s">
        <v>133</v>
      </c>
      <c r="AD1435" s="3" t="n">
        <f aca="false">IF(K1435=0,1,0)</f>
        <v>0</v>
      </c>
      <c r="AE1435" s="82"/>
    </row>
    <row r="1436" customFormat="false" ht="14.25" hidden="false" customHeight="true" outlineLevel="0" collapsed="false">
      <c r="A1436" s="70" t="s">
        <v>131</v>
      </c>
      <c r="B1436" s="83" t="s">
        <v>98</v>
      </c>
      <c r="C1436" s="83" t="s">
        <v>3220</v>
      </c>
      <c r="D1436" s="83" t="n">
        <v>1000004422</v>
      </c>
      <c r="E1436" s="83" t="s">
        <v>3221</v>
      </c>
      <c r="F1436" s="84" t="n">
        <v>45849</v>
      </c>
      <c r="G1436" s="67" t="str">
        <f aca="false">IF(I1436&gt;0,"Targeted Dealer","-")</f>
        <v>Targeted Dealer</v>
      </c>
      <c r="H1436" s="67"/>
      <c r="I1436" s="68" t="n">
        <v>30</v>
      </c>
      <c r="J1436" s="68" t="n">
        <f aca="false">I1436/$J$1*($J$1-$E$1)</f>
        <v>28</v>
      </c>
      <c r="K1436" s="69" t="n">
        <v>13</v>
      </c>
      <c r="L1436" s="69" t="n">
        <f aca="false">I1436-K1436</f>
        <v>17</v>
      </c>
      <c r="M1436" s="69" t="n">
        <f aca="false">IFERROR((K1436/J1436%),"-")</f>
        <v>46.4285714285714</v>
      </c>
      <c r="N1436" s="97" t="n">
        <v>4.5</v>
      </c>
      <c r="O1436" s="98" t="str">
        <f aca="false">IF(F1436&lt;=$P$2,"Mar","")</f>
        <v>Mar</v>
      </c>
      <c r="P1436" s="97" t="n">
        <f aca="false">N1436</f>
        <v>4.5</v>
      </c>
      <c r="Q1436" s="99" t="n">
        <f aca="false">K1436-P1436</f>
        <v>8.5</v>
      </c>
      <c r="R1436" s="98" t="n">
        <f aca="false">IFERROR(IF(O1436="Mar",(K1436/P1436-1))," ")</f>
        <v>1.88888888888889</v>
      </c>
      <c r="S1436" s="100" t="str">
        <f aca="false">IF(N1436&gt;0,IF(O1436="","-",IF(R1436&lt;0%,"DEGROWTH","GROWTH")))</f>
        <v>GROWTH</v>
      </c>
      <c r="T1436" s="69" t="n">
        <v>0</v>
      </c>
      <c r="U1436" s="101" t="str">
        <f aca="false">IF(F1436&lt;=$V$2,"Apr","")</f>
        <v>Apr</v>
      </c>
      <c r="V1436" s="97" t="n">
        <v>0</v>
      </c>
      <c r="W1436" s="102" t="n">
        <f aca="false">K1436-V1436</f>
        <v>13</v>
      </c>
      <c r="X1436" s="103" t="n">
        <f aca="false">IFERROR(IF(U1436="Apr",(K1436/V1436-1)),0)</f>
        <v>0</v>
      </c>
      <c r="Y1436" s="106" t="b">
        <f aca="false">IF(T1436&gt;0,IF(U1436="","-",IF(X1436&lt;0%,"DEGROWTH","GROWTH")))</f>
        <v>0</v>
      </c>
      <c r="Z1436" s="75" t="n">
        <v>0</v>
      </c>
      <c r="AA1436" s="70"/>
      <c r="AB1436" s="70" t="s">
        <v>133</v>
      </c>
      <c r="AC1436" s="70" t="s">
        <v>131</v>
      </c>
      <c r="AD1436" s="3" t="n">
        <f aca="false">IF(K1436=0,1,0)</f>
        <v>0</v>
      </c>
      <c r="AE1436" s="82"/>
    </row>
    <row r="1437" customFormat="false" ht="14.25" hidden="false" customHeight="true" outlineLevel="0" collapsed="false">
      <c r="A1437" s="85" t="s">
        <v>130</v>
      </c>
      <c r="B1437" s="83" t="s">
        <v>120</v>
      </c>
      <c r="C1437" s="83" t="s">
        <v>3222</v>
      </c>
      <c r="D1437" s="83" t="n">
        <v>1000001182</v>
      </c>
      <c r="E1437" s="83" t="s">
        <v>3223</v>
      </c>
      <c r="F1437" s="84" t="n">
        <v>44739</v>
      </c>
      <c r="G1437" s="67" t="str">
        <f aca="false">IF(I1437&gt;0,"Targeted Dealer","-")</f>
        <v>Targeted Dealer</v>
      </c>
      <c r="H1437" s="67"/>
      <c r="I1437" s="68" t="n">
        <v>50</v>
      </c>
      <c r="J1437" s="68" t="n">
        <f aca="false">I1437/$J$1*($J$1-$E$1)</f>
        <v>46.6666666666667</v>
      </c>
      <c r="K1437" s="69" t="n">
        <v>50</v>
      </c>
      <c r="L1437" s="69" t="n">
        <f aca="false">I1437-K1437</f>
        <v>0</v>
      </c>
      <c r="M1437" s="69" t="n">
        <f aca="false">IFERROR((K1437/J1437%),"-")</f>
        <v>107.142857142857</v>
      </c>
      <c r="N1437" s="97" t="n">
        <v>25</v>
      </c>
      <c r="O1437" s="98" t="str">
        <f aca="false">IF(F1437&lt;=$P$2,"Mar","")</f>
        <v>Mar</v>
      </c>
      <c r="P1437" s="97" t="n">
        <f aca="false">N1437</f>
        <v>25</v>
      </c>
      <c r="Q1437" s="99" t="n">
        <f aca="false">K1437-P1437</f>
        <v>25</v>
      </c>
      <c r="R1437" s="98" t="n">
        <f aca="false">IFERROR(IF(O1437="Mar",(K1437/P1437-1))," ")</f>
        <v>1</v>
      </c>
      <c r="S1437" s="100" t="str">
        <f aca="false">IF(N1437&gt;0,IF(O1437="","-",IF(R1437&lt;0%,"DEGROWTH","GROWTH")))</f>
        <v>GROWTH</v>
      </c>
      <c r="T1437" s="69" t="n">
        <v>0</v>
      </c>
      <c r="U1437" s="101" t="str">
        <f aca="false">IF(F1437&lt;=$V$2,"Apr","")</f>
        <v>Apr</v>
      </c>
      <c r="V1437" s="97" t="n">
        <v>0</v>
      </c>
      <c r="W1437" s="102" t="n">
        <f aca="false">K1437-V1437</f>
        <v>50</v>
      </c>
      <c r="X1437" s="103" t="n">
        <f aca="false">IFERROR(IF(U1437="Apr",(K1437/V1437-1)),0)</f>
        <v>0</v>
      </c>
      <c r="Y1437" s="106" t="b">
        <f aca="false">IF(T1437&gt;0,IF(U1437="","-",IF(X1437&lt;0%,"DEGROWTH","GROWTH")))</f>
        <v>0</v>
      </c>
      <c r="Z1437" s="75" t="n">
        <v>0</v>
      </c>
      <c r="AA1437" s="70"/>
      <c r="AB1437" s="70" t="s">
        <v>133</v>
      </c>
      <c r="AC1437" s="85" t="s">
        <v>130</v>
      </c>
      <c r="AD1437" s="3" t="n">
        <f aca="false">IF(K1437=0,1,0)</f>
        <v>0</v>
      </c>
      <c r="AE1437" s="82"/>
    </row>
    <row r="1438" customFormat="false" ht="14.25" hidden="false" customHeight="true" outlineLevel="0" collapsed="false">
      <c r="A1438" s="85" t="s">
        <v>130</v>
      </c>
      <c r="B1438" s="83" t="s">
        <v>122</v>
      </c>
      <c r="C1438" s="83" t="s">
        <v>524</v>
      </c>
      <c r="D1438" s="83" t="n">
        <v>1000004416</v>
      </c>
      <c r="E1438" s="83" t="s">
        <v>525</v>
      </c>
      <c r="F1438" s="84" t="n">
        <v>45843</v>
      </c>
      <c r="G1438" s="67" t="str">
        <f aca="false">IF(I1438&gt;0,"Targeted Dealer","-")</f>
        <v>Targeted Dealer</v>
      </c>
      <c r="H1438" s="67"/>
      <c r="I1438" s="68" t="n">
        <v>25</v>
      </c>
      <c r="J1438" s="68" t="n">
        <f aca="false">I1438/$J$1*($J$1-$E$1)</f>
        <v>23.3333333333333</v>
      </c>
      <c r="K1438" s="69" t="n">
        <v>25</v>
      </c>
      <c r="L1438" s="69" t="n">
        <f aca="false">I1438-K1438</f>
        <v>0</v>
      </c>
      <c r="M1438" s="69" t="n">
        <f aca="false">IFERROR((K1438/J1438%),"-")</f>
        <v>107.142857142857</v>
      </c>
      <c r="N1438" s="97" t="n">
        <v>12.5</v>
      </c>
      <c r="O1438" s="98" t="str">
        <f aca="false">IF(F1438&lt;=$P$2,"Mar","")</f>
        <v>Mar</v>
      </c>
      <c r="P1438" s="97" t="n">
        <f aca="false">N1438</f>
        <v>12.5</v>
      </c>
      <c r="Q1438" s="99" t="n">
        <f aca="false">K1438-P1438</f>
        <v>12.5</v>
      </c>
      <c r="R1438" s="98" t="n">
        <f aca="false">IFERROR(IF(O1438="Mar",(K1438/P1438-1))," ")</f>
        <v>1</v>
      </c>
      <c r="S1438" s="100" t="str">
        <f aca="false">IF(N1438&gt;0,IF(O1438="","-",IF(R1438&lt;0%,"DEGROWTH","GROWTH")))</f>
        <v>GROWTH</v>
      </c>
      <c r="T1438" s="69" t="n">
        <v>0</v>
      </c>
      <c r="U1438" s="101" t="str">
        <f aca="false">IF(F1438&lt;=$V$2,"Apr","")</f>
        <v>Apr</v>
      </c>
      <c r="V1438" s="97" t="n">
        <v>0</v>
      </c>
      <c r="W1438" s="102" t="n">
        <f aca="false">K1438-V1438</f>
        <v>25</v>
      </c>
      <c r="X1438" s="103" t="n">
        <f aca="false">IFERROR(IF(U1438="Apr",(K1438/V1438-1)),0)</f>
        <v>0</v>
      </c>
      <c r="Y1438" s="106" t="b">
        <f aca="false">IF(T1438&gt;0,IF(U1438="","-",IF(X1438&lt;0%,"DEGROWTH","GROWTH")))</f>
        <v>0</v>
      </c>
      <c r="Z1438" s="75" t="n">
        <v>0</v>
      </c>
      <c r="AA1438" s="70"/>
      <c r="AB1438" s="70" t="s">
        <v>133</v>
      </c>
      <c r="AC1438" s="85" t="s">
        <v>130</v>
      </c>
      <c r="AD1438" s="3" t="n">
        <f aca="false">IF(K1438=0,1,0)</f>
        <v>0</v>
      </c>
      <c r="AE1438" s="82"/>
    </row>
    <row r="1439" customFormat="false" ht="14.25" hidden="false" customHeight="true" outlineLevel="0" collapsed="false">
      <c r="A1439" s="85" t="s">
        <v>130</v>
      </c>
      <c r="B1439" s="83" t="s">
        <v>118</v>
      </c>
      <c r="C1439" s="83" t="s">
        <v>3224</v>
      </c>
      <c r="D1439" s="83" t="n">
        <v>1000004402</v>
      </c>
      <c r="E1439" s="83" t="s">
        <v>3225</v>
      </c>
      <c r="F1439" s="84" t="n">
        <v>45827</v>
      </c>
      <c r="G1439" s="67" t="str">
        <f aca="false">IF(I1439&gt;0,"Targeted Dealer","-")</f>
        <v>Targeted Dealer</v>
      </c>
      <c r="H1439" s="67"/>
      <c r="I1439" s="68" t="n">
        <v>50</v>
      </c>
      <c r="J1439" s="68" t="n">
        <f aca="false">I1439/$J$1*($J$1-$E$1)</f>
        <v>46.6666666666667</v>
      </c>
      <c r="K1439" s="69" t="n">
        <v>50</v>
      </c>
      <c r="L1439" s="69" t="n">
        <f aca="false">I1439-K1439</f>
        <v>0</v>
      </c>
      <c r="M1439" s="69" t="n">
        <f aca="false">IFERROR((K1439/J1439%),"-")</f>
        <v>107.142857142857</v>
      </c>
      <c r="N1439" s="97" t="n">
        <v>50</v>
      </c>
      <c r="O1439" s="98" t="str">
        <f aca="false">IF(F1439&lt;=$P$2,"Mar","")</f>
        <v>Mar</v>
      </c>
      <c r="P1439" s="97" t="n">
        <f aca="false">N1439</f>
        <v>50</v>
      </c>
      <c r="Q1439" s="99" t="n">
        <f aca="false">K1439-P1439</f>
        <v>0</v>
      </c>
      <c r="R1439" s="98" t="n">
        <f aca="false">IFERROR(IF(O1439="Mar",(K1439/P1439-1))," ")</f>
        <v>0</v>
      </c>
      <c r="S1439" s="100" t="str">
        <f aca="false">IF(N1439&gt;0,IF(O1439="","-",IF(R1439&lt;0%,"DEGROWTH","GROWTH")))</f>
        <v>GROWTH</v>
      </c>
      <c r="T1439" s="69" t="n">
        <v>0</v>
      </c>
      <c r="U1439" s="101" t="str">
        <f aca="false">IF(F1439&lt;=$V$2,"Apr","")</f>
        <v>Apr</v>
      </c>
      <c r="V1439" s="97" t="n">
        <v>0</v>
      </c>
      <c r="W1439" s="102" t="n">
        <f aca="false">K1439-V1439</f>
        <v>50</v>
      </c>
      <c r="X1439" s="103" t="n">
        <f aca="false">IFERROR(IF(U1439="Apr",(K1439/V1439-1)),0)</f>
        <v>0</v>
      </c>
      <c r="Y1439" s="106" t="b">
        <f aca="false">IF(T1439&gt;0,IF(U1439="","-",IF(X1439&lt;0%,"DEGROWTH","GROWTH")))</f>
        <v>0</v>
      </c>
      <c r="Z1439" s="75" t="n">
        <v>0</v>
      </c>
      <c r="AA1439" s="70"/>
      <c r="AB1439" s="70" t="s">
        <v>133</v>
      </c>
      <c r="AC1439" s="85" t="s">
        <v>130</v>
      </c>
      <c r="AD1439" s="3" t="n">
        <f aca="false">IF(K1439=0,1,0)</f>
        <v>0</v>
      </c>
      <c r="AE1439" s="82"/>
    </row>
    <row r="1440" customFormat="false" ht="14.25" hidden="false" customHeight="true" outlineLevel="0" collapsed="false">
      <c r="A1440" s="85" t="s">
        <v>133</v>
      </c>
      <c r="B1440" s="83" t="s">
        <v>40</v>
      </c>
      <c r="C1440" s="83" t="s">
        <v>3226</v>
      </c>
      <c r="D1440" s="83" t="n">
        <v>1000004433</v>
      </c>
      <c r="E1440" s="83" t="s">
        <v>3227</v>
      </c>
      <c r="F1440" s="84" t="n">
        <v>45856</v>
      </c>
      <c r="G1440" s="67" t="str">
        <f aca="false">IF(I1440&gt;0,"Targeted Dealer","-")</f>
        <v>Targeted Dealer</v>
      </c>
      <c r="H1440" s="67"/>
      <c r="I1440" s="68" t="n">
        <v>60</v>
      </c>
      <c r="J1440" s="68" t="n">
        <f aca="false">I1440/$J$1*($J$1-$E$1)</f>
        <v>56</v>
      </c>
      <c r="K1440" s="69" t="n">
        <v>0</v>
      </c>
      <c r="L1440" s="69" t="n">
        <f aca="false">I1440-K1440</f>
        <v>60</v>
      </c>
      <c r="M1440" s="69" t="n">
        <f aca="false">IFERROR((K1440/J1440%),"-")</f>
        <v>0</v>
      </c>
      <c r="N1440" s="97" t="n">
        <v>55</v>
      </c>
      <c r="O1440" s="98" t="str">
        <f aca="false">IF(F1440&lt;=$P$2,"Mar","")</f>
        <v>Mar</v>
      </c>
      <c r="P1440" s="97" t="n">
        <f aca="false">N1440</f>
        <v>55</v>
      </c>
      <c r="Q1440" s="99" t="n">
        <f aca="false">K1440-P1440</f>
        <v>-55</v>
      </c>
      <c r="R1440" s="98" t="n">
        <f aca="false">IFERROR(IF(O1440="Mar",(K1440/P1440-1))," ")</f>
        <v>-1</v>
      </c>
      <c r="S1440" s="100" t="str">
        <f aca="false">IF(N1440&gt;0,IF(O1440="","-",IF(R1440&lt;0%,"DEGROWTH","GROWTH")))</f>
        <v>DEGROWTH</v>
      </c>
      <c r="T1440" s="69" t="n">
        <v>0</v>
      </c>
      <c r="U1440" s="101" t="str">
        <f aca="false">IF(F1440&lt;=$V$2,"Apr","")</f>
        <v>Apr</v>
      </c>
      <c r="V1440" s="97" t="n">
        <v>0</v>
      </c>
      <c r="W1440" s="102" t="n">
        <f aca="false">K1440-V1440</f>
        <v>0</v>
      </c>
      <c r="X1440" s="103" t="n">
        <f aca="false">IFERROR(IF(U1440="Apr",(K1440/V1440-1)),0)</f>
        <v>0</v>
      </c>
      <c r="Y1440" s="106" t="b">
        <f aca="false">IF(T1440&gt;0,IF(U1440="","-",IF(X1440&lt;0%,"DEGROWTH","GROWTH")))</f>
        <v>0</v>
      </c>
      <c r="Z1440" s="75" t="n">
        <v>0</v>
      </c>
      <c r="AA1440" s="70"/>
      <c r="AB1440" s="70" t="s">
        <v>133</v>
      </c>
      <c r="AC1440" s="85" t="s">
        <v>133</v>
      </c>
      <c r="AD1440" s="3" t="n">
        <f aca="false">IF(K1440=0,1,0)</f>
        <v>1</v>
      </c>
      <c r="AE1440" s="82"/>
    </row>
    <row r="1441" customFormat="false" ht="14.25" hidden="false" customHeight="true" outlineLevel="0" collapsed="false">
      <c r="A1441" s="85" t="s">
        <v>130</v>
      </c>
      <c r="B1441" s="83" t="s">
        <v>108</v>
      </c>
      <c r="C1441" s="83" t="s">
        <v>3228</v>
      </c>
      <c r="D1441" s="83" t="n">
        <v>1000004419</v>
      </c>
      <c r="E1441" s="83" t="s">
        <v>3229</v>
      </c>
      <c r="F1441" s="84" t="n">
        <v>45856</v>
      </c>
      <c r="G1441" s="67" t="str">
        <f aca="false">IF(I1441&gt;0,"Targeted Dealer","-")</f>
        <v>Targeted Dealer</v>
      </c>
      <c r="H1441" s="67"/>
      <c r="I1441" s="68" t="n">
        <v>250</v>
      </c>
      <c r="J1441" s="68" t="n">
        <f aca="false">I1441/$J$1*($J$1-$E$1)</f>
        <v>233.333333333333</v>
      </c>
      <c r="K1441" s="69" t="n">
        <v>250</v>
      </c>
      <c r="L1441" s="69" t="n">
        <f aca="false">I1441-K1441</f>
        <v>0</v>
      </c>
      <c r="M1441" s="69" t="n">
        <f aca="false">IFERROR((K1441/J1441%),"-")</f>
        <v>107.142857142857</v>
      </c>
      <c r="N1441" s="97" t="n">
        <v>150</v>
      </c>
      <c r="O1441" s="98" t="str">
        <f aca="false">IF(F1441&lt;=$P$2,"Mar","")</f>
        <v>Mar</v>
      </c>
      <c r="P1441" s="97" t="n">
        <f aca="false">N1441</f>
        <v>150</v>
      </c>
      <c r="Q1441" s="99" t="n">
        <f aca="false">K1441-P1441</f>
        <v>100</v>
      </c>
      <c r="R1441" s="98" t="n">
        <f aca="false">IFERROR(IF(O1441="Mar",(K1441/P1441-1))," ")</f>
        <v>0.666666666666667</v>
      </c>
      <c r="S1441" s="100" t="str">
        <f aca="false">IF(N1441&gt;0,IF(O1441="","-",IF(R1441&lt;0%,"DEGROWTH","GROWTH")))</f>
        <v>GROWTH</v>
      </c>
      <c r="T1441" s="69" t="n">
        <v>0</v>
      </c>
      <c r="U1441" s="101" t="str">
        <f aca="false">IF(F1441&lt;=$V$2,"Apr","")</f>
        <v>Apr</v>
      </c>
      <c r="V1441" s="97" t="n">
        <v>0</v>
      </c>
      <c r="W1441" s="102" t="n">
        <f aca="false">K1441-V1441</f>
        <v>250</v>
      </c>
      <c r="X1441" s="103" t="n">
        <f aca="false">IFERROR(IF(U1441="Apr",(K1441/V1441-1)),0)</f>
        <v>0</v>
      </c>
      <c r="Y1441" s="106" t="b">
        <f aca="false">IF(T1441&gt;0,IF(U1441="","-",IF(X1441&lt;0%,"DEGROWTH","GROWTH")))</f>
        <v>0</v>
      </c>
      <c r="Z1441" s="75" t="n">
        <v>0</v>
      </c>
      <c r="AA1441" s="70"/>
      <c r="AB1441" s="70" t="s">
        <v>133</v>
      </c>
      <c r="AC1441" s="85" t="s">
        <v>130</v>
      </c>
      <c r="AD1441" s="3" t="n">
        <f aca="false">IF(K1441=0,1,0)</f>
        <v>0</v>
      </c>
      <c r="AE1441" s="82"/>
    </row>
    <row r="1442" customFormat="false" ht="14.25" hidden="false" customHeight="true" outlineLevel="0" collapsed="false">
      <c r="A1442" s="85" t="s">
        <v>130</v>
      </c>
      <c r="B1442" s="83" t="s">
        <v>521</v>
      </c>
      <c r="C1442" s="83" t="s">
        <v>528</v>
      </c>
      <c r="D1442" s="83" t="n">
        <v>1000004413</v>
      </c>
      <c r="E1442" s="83" t="s">
        <v>529</v>
      </c>
      <c r="F1442" s="84" t="n">
        <v>45841</v>
      </c>
      <c r="G1442" s="67" t="str">
        <f aca="false">IF(I1442&gt;0,"Targeted Dealer","-")</f>
        <v>Targeted Dealer</v>
      </c>
      <c r="H1442" s="67"/>
      <c r="I1442" s="68" t="n">
        <v>25</v>
      </c>
      <c r="J1442" s="68" t="n">
        <f aca="false">I1442/$J$1*($J$1-$E$1)</f>
        <v>23.3333333333333</v>
      </c>
      <c r="K1442" s="69" t="n">
        <v>25</v>
      </c>
      <c r="L1442" s="69" t="n">
        <f aca="false">I1442-K1442</f>
        <v>0</v>
      </c>
      <c r="M1442" s="69" t="n">
        <f aca="false">IFERROR((K1442/J1442%),"-")</f>
        <v>107.142857142857</v>
      </c>
      <c r="N1442" s="97" t="n">
        <v>25</v>
      </c>
      <c r="O1442" s="98" t="str">
        <f aca="false">IF(F1442&lt;=$P$2,"Mar","")</f>
        <v>Mar</v>
      </c>
      <c r="P1442" s="97" t="n">
        <f aca="false">N1442</f>
        <v>25</v>
      </c>
      <c r="Q1442" s="99" t="n">
        <f aca="false">K1442-P1442</f>
        <v>0</v>
      </c>
      <c r="R1442" s="98" t="n">
        <f aca="false">IFERROR(IF(O1442="Mar",(K1442/P1442-1))," ")</f>
        <v>0</v>
      </c>
      <c r="S1442" s="100" t="str">
        <f aca="false">IF(N1442&gt;0,IF(O1442="","-",IF(R1442&lt;0%,"DEGROWTH","GROWTH")))</f>
        <v>GROWTH</v>
      </c>
      <c r="T1442" s="69" t="n">
        <v>0</v>
      </c>
      <c r="U1442" s="101" t="str">
        <f aca="false">IF(F1442&lt;=$V$2,"Apr","")</f>
        <v>Apr</v>
      </c>
      <c r="V1442" s="97" t="n">
        <v>0</v>
      </c>
      <c r="W1442" s="102" t="n">
        <f aca="false">K1442-V1442</f>
        <v>25</v>
      </c>
      <c r="X1442" s="103" t="n">
        <f aca="false">IFERROR(IF(U1442="Apr",(K1442/V1442-1)),0)</f>
        <v>0</v>
      </c>
      <c r="Y1442" s="106" t="b">
        <f aca="false">IF(T1442&gt;0,IF(U1442="","-",IF(X1442&lt;0%,"DEGROWTH","GROWTH")))</f>
        <v>0</v>
      </c>
      <c r="Z1442" s="75" t="n">
        <v>0</v>
      </c>
      <c r="AA1442" s="70"/>
      <c r="AB1442" s="70" t="s">
        <v>133</v>
      </c>
      <c r="AC1442" s="85" t="s">
        <v>130</v>
      </c>
      <c r="AD1442" s="3" t="n">
        <f aca="false">IF(K1442=0,1,0)</f>
        <v>0</v>
      </c>
      <c r="AE1442" s="82"/>
    </row>
    <row r="1443" customFormat="false" ht="14.25" hidden="false" customHeight="true" outlineLevel="0" collapsed="false">
      <c r="A1443" s="70" t="s">
        <v>131</v>
      </c>
      <c r="B1443" s="83" t="s">
        <v>98</v>
      </c>
      <c r="C1443" s="83" t="s">
        <v>3230</v>
      </c>
      <c r="D1443" s="83" t="n">
        <v>1000004418</v>
      </c>
      <c r="E1443" s="83" t="s">
        <v>3231</v>
      </c>
      <c r="F1443" s="84" t="n">
        <v>45849</v>
      </c>
      <c r="G1443" s="67" t="str">
        <f aca="false">IF(I1443&gt;0,"Targeted Dealer","-")</f>
        <v>Targeted Dealer</v>
      </c>
      <c r="H1443" s="67"/>
      <c r="I1443" s="68" t="n">
        <v>45</v>
      </c>
      <c r="J1443" s="68" t="n">
        <f aca="false">I1443/$J$1*($J$1-$E$1)</f>
        <v>42</v>
      </c>
      <c r="K1443" s="69" t="n">
        <v>50.5</v>
      </c>
      <c r="L1443" s="69" t="n">
        <f aca="false">I1443-K1443</f>
        <v>-5.5</v>
      </c>
      <c r="M1443" s="69" t="n">
        <f aca="false">IFERROR((K1443/J1443%),"-")</f>
        <v>120.238095238095</v>
      </c>
      <c r="N1443" s="97" t="n">
        <v>22.5</v>
      </c>
      <c r="O1443" s="98" t="str">
        <f aca="false">IF(F1443&lt;=$P$2,"Mar","")</f>
        <v>Mar</v>
      </c>
      <c r="P1443" s="97" t="n">
        <f aca="false">N1443</f>
        <v>22.5</v>
      </c>
      <c r="Q1443" s="99" t="n">
        <f aca="false">K1443-P1443</f>
        <v>28</v>
      </c>
      <c r="R1443" s="98" t="n">
        <f aca="false">IFERROR(IF(O1443="Mar",(K1443/P1443-1))," ")</f>
        <v>1.24444444444444</v>
      </c>
      <c r="S1443" s="100" t="str">
        <f aca="false">IF(N1443&gt;0,IF(O1443="","-",IF(R1443&lt;0%,"DEGROWTH","GROWTH")))</f>
        <v>GROWTH</v>
      </c>
      <c r="T1443" s="69" t="n">
        <v>0</v>
      </c>
      <c r="U1443" s="101" t="str">
        <f aca="false">IF(F1443&lt;=$V$2,"Apr","")</f>
        <v>Apr</v>
      </c>
      <c r="V1443" s="97" t="n">
        <v>0</v>
      </c>
      <c r="W1443" s="102" t="n">
        <f aca="false">K1443-V1443</f>
        <v>50.5</v>
      </c>
      <c r="X1443" s="103" t="n">
        <f aca="false">IFERROR(IF(U1443="Apr",(K1443/V1443-1)),0)</f>
        <v>0</v>
      </c>
      <c r="Y1443" s="106" t="b">
        <f aca="false">IF(T1443&gt;0,IF(U1443="","-",IF(X1443&lt;0%,"DEGROWTH","GROWTH")))</f>
        <v>0</v>
      </c>
      <c r="Z1443" s="75" t="n">
        <v>0</v>
      </c>
      <c r="AA1443" s="70"/>
      <c r="AB1443" s="70" t="s">
        <v>133</v>
      </c>
      <c r="AC1443" s="70" t="s">
        <v>131</v>
      </c>
      <c r="AD1443" s="3" t="n">
        <f aca="false">IF(K1443=0,1,0)</f>
        <v>0</v>
      </c>
      <c r="AE1443" s="82"/>
    </row>
    <row r="1444" customFormat="false" ht="14.25" hidden="false" customHeight="true" outlineLevel="0" collapsed="false">
      <c r="A1444" s="85" t="s">
        <v>133</v>
      </c>
      <c r="B1444" s="83" t="s">
        <v>141</v>
      </c>
      <c r="C1444" s="83" t="s">
        <v>3232</v>
      </c>
      <c r="D1444" s="83" t="n">
        <v>1000004434</v>
      </c>
      <c r="E1444" s="83" t="s">
        <v>3233</v>
      </c>
      <c r="F1444" s="84" t="n">
        <v>45857</v>
      </c>
      <c r="G1444" s="67" t="str">
        <f aca="false">IF(I1444&gt;0,"Targeted Dealer","-")</f>
        <v>Targeted Dealer</v>
      </c>
      <c r="H1444" s="67"/>
      <c r="I1444" s="68" t="n">
        <v>80</v>
      </c>
      <c r="J1444" s="68" t="n">
        <f aca="false">I1444/$J$1*($J$1-$E$1)</f>
        <v>74.6666666666667</v>
      </c>
      <c r="K1444" s="69" t="n">
        <v>40</v>
      </c>
      <c r="L1444" s="69" t="n">
        <f aca="false">I1444-K1444</f>
        <v>40</v>
      </c>
      <c r="M1444" s="69" t="n">
        <f aca="false">IFERROR((K1444/J1444%),"-")</f>
        <v>53.5714285714286</v>
      </c>
      <c r="N1444" s="97" t="n">
        <v>40</v>
      </c>
      <c r="O1444" s="98" t="str">
        <f aca="false">IF(F1444&lt;=$P$2,"Mar","")</f>
        <v>Mar</v>
      </c>
      <c r="P1444" s="97" t="n">
        <f aca="false">N1444</f>
        <v>40</v>
      </c>
      <c r="Q1444" s="99" t="n">
        <f aca="false">K1444-P1444</f>
        <v>0</v>
      </c>
      <c r="R1444" s="98" t="n">
        <f aca="false">IFERROR(IF(O1444="Mar",(K1444/P1444-1))," ")</f>
        <v>0</v>
      </c>
      <c r="S1444" s="100" t="str">
        <f aca="false">IF(N1444&gt;0,IF(O1444="","-",IF(R1444&lt;0%,"DEGROWTH","GROWTH")))</f>
        <v>GROWTH</v>
      </c>
      <c r="T1444" s="69" t="n">
        <v>0</v>
      </c>
      <c r="U1444" s="101" t="str">
        <f aca="false">IF(F1444&lt;=$V$2,"Apr","")</f>
        <v>Apr</v>
      </c>
      <c r="V1444" s="97" t="n">
        <v>0</v>
      </c>
      <c r="W1444" s="102" t="n">
        <f aca="false">K1444-V1444</f>
        <v>40</v>
      </c>
      <c r="X1444" s="103" t="n">
        <f aca="false">IFERROR(IF(U1444="Apr",(K1444/V1444-1)),0)</f>
        <v>0</v>
      </c>
      <c r="Y1444" s="106" t="b">
        <f aca="false">IF(T1444&gt;0,IF(U1444="","-",IF(X1444&lt;0%,"DEGROWTH","GROWTH")))</f>
        <v>0</v>
      </c>
      <c r="Z1444" s="75" t="n">
        <v>0</v>
      </c>
      <c r="AA1444" s="70"/>
      <c r="AB1444" s="70" t="s">
        <v>133</v>
      </c>
      <c r="AC1444" s="85" t="s">
        <v>133</v>
      </c>
      <c r="AD1444" s="3" t="n">
        <f aca="false">IF(K1444=0,1,0)</f>
        <v>0</v>
      </c>
      <c r="AE1444" s="82"/>
    </row>
    <row r="1445" customFormat="false" ht="14.25" hidden="false" customHeight="true" outlineLevel="0" collapsed="false">
      <c r="A1445" s="85" t="s">
        <v>134</v>
      </c>
      <c r="B1445" s="83" t="s">
        <v>67</v>
      </c>
      <c r="C1445" s="83" t="s">
        <v>3234</v>
      </c>
      <c r="D1445" s="83" t="n">
        <v>1000004420</v>
      </c>
      <c r="E1445" s="83" t="s">
        <v>3235</v>
      </c>
      <c r="F1445" s="84" t="n">
        <v>45856</v>
      </c>
      <c r="G1445" s="67" t="str">
        <f aca="false">IF(I1445&gt;0,"Targeted Dealer","-")</f>
        <v>Targeted Dealer</v>
      </c>
      <c r="H1445" s="67"/>
      <c r="I1445" s="68" t="n">
        <v>30</v>
      </c>
      <c r="J1445" s="68" t="n">
        <f aca="false">I1445/$J$1*($J$1-$E$1)</f>
        <v>28</v>
      </c>
      <c r="K1445" s="69" t="n">
        <v>69.1</v>
      </c>
      <c r="L1445" s="69" t="n">
        <f aca="false">I1445-K1445</f>
        <v>-39.1</v>
      </c>
      <c r="M1445" s="69" t="n">
        <f aca="false">IFERROR((K1445/J1445%),"-")</f>
        <v>246.785714285714</v>
      </c>
      <c r="N1445" s="97" t="n">
        <v>57.5</v>
      </c>
      <c r="O1445" s="98" t="str">
        <f aca="false">IF(F1445&lt;=$P$2,"Mar","")</f>
        <v>Mar</v>
      </c>
      <c r="P1445" s="97" t="n">
        <f aca="false">N1445</f>
        <v>57.5</v>
      </c>
      <c r="Q1445" s="99" t="n">
        <f aca="false">K1445-P1445</f>
        <v>11.6</v>
      </c>
      <c r="R1445" s="98" t="n">
        <f aca="false">IFERROR(IF(O1445="Mar",(K1445/P1445-1))," ")</f>
        <v>0.201739130434782</v>
      </c>
      <c r="S1445" s="100" t="str">
        <f aca="false">IF(N1445&gt;0,IF(O1445="","-",IF(R1445&lt;0%,"DEGROWTH","GROWTH")))</f>
        <v>GROWTH</v>
      </c>
      <c r="T1445" s="69" t="n">
        <v>0</v>
      </c>
      <c r="U1445" s="101" t="str">
        <f aca="false">IF(F1445&lt;=$V$2,"Apr","")</f>
        <v>Apr</v>
      </c>
      <c r="V1445" s="97" t="n">
        <v>0</v>
      </c>
      <c r="W1445" s="102" t="n">
        <f aca="false">K1445-V1445</f>
        <v>69.1</v>
      </c>
      <c r="X1445" s="103" t="n">
        <f aca="false">IFERROR(IF(U1445="Apr",(K1445/V1445-1)),0)</f>
        <v>0</v>
      </c>
      <c r="Y1445" s="106" t="b">
        <f aca="false">IF(T1445&gt;0,IF(U1445="","-",IF(X1445&lt;0%,"DEGROWTH","GROWTH")))</f>
        <v>0</v>
      </c>
      <c r="Z1445" s="75" t="n">
        <v>0</v>
      </c>
      <c r="AA1445" s="70"/>
      <c r="AB1445" s="70" t="s">
        <v>133</v>
      </c>
      <c r="AC1445" s="85" t="s">
        <v>134</v>
      </c>
      <c r="AD1445" s="3" t="n">
        <f aca="false">IF(K1445=0,1,0)</f>
        <v>0</v>
      </c>
      <c r="AE1445" s="82"/>
    </row>
    <row r="1446" customFormat="false" ht="14.25" hidden="false" customHeight="true" outlineLevel="0" collapsed="false">
      <c r="A1446" s="75" t="s">
        <v>132</v>
      </c>
      <c r="B1446" s="83" t="s">
        <v>105</v>
      </c>
      <c r="C1446" s="83" t="s">
        <v>3236</v>
      </c>
      <c r="D1446" s="83" t="n">
        <v>1000002018</v>
      </c>
      <c r="E1446" s="83" t="s">
        <v>3237</v>
      </c>
      <c r="F1446" s="84" t="n">
        <v>44739</v>
      </c>
      <c r="G1446" s="67" t="str">
        <f aca="false">IF(I1446&gt;0,"Targeted Dealer","-")</f>
        <v>Targeted Dealer</v>
      </c>
      <c r="H1446" s="67"/>
      <c r="I1446" s="68" t="n">
        <v>200</v>
      </c>
      <c r="J1446" s="68" t="n">
        <f aca="false">I1446/$J$1*($J$1-$E$1)</f>
        <v>186.666666666667</v>
      </c>
      <c r="K1446" s="69" t="n">
        <v>315</v>
      </c>
      <c r="L1446" s="69" t="n">
        <f aca="false">I1446-K1446</f>
        <v>-115</v>
      </c>
      <c r="M1446" s="69" t="n">
        <f aca="false">IFERROR((K1446/J1446%),"-")</f>
        <v>168.75</v>
      </c>
      <c r="N1446" s="97" t="n">
        <v>275</v>
      </c>
      <c r="O1446" s="98" t="str">
        <f aca="false">IF(F1446&lt;=$P$2,"Mar","")</f>
        <v>Mar</v>
      </c>
      <c r="P1446" s="97" t="n">
        <f aca="false">N1446</f>
        <v>275</v>
      </c>
      <c r="Q1446" s="99" t="n">
        <f aca="false">K1446-P1446</f>
        <v>40</v>
      </c>
      <c r="R1446" s="98" t="n">
        <f aca="false">IFERROR(IF(O1446="Mar",(K1446/P1446-1))," ")</f>
        <v>0.145454545454546</v>
      </c>
      <c r="S1446" s="100" t="str">
        <f aca="false">IF(N1446&gt;0,IF(O1446="","-",IF(R1446&lt;0%,"DEGROWTH","GROWTH")))</f>
        <v>GROWTH</v>
      </c>
      <c r="T1446" s="69" t="n">
        <v>0</v>
      </c>
      <c r="U1446" s="101" t="str">
        <f aca="false">IF(F1446&lt;=$V$2,"Apr","")</f>
        <v>Apr</v>
      </c>
      <c r="V1446" s="97" t="n">
        <v>0</v>
      </c>
      <c r="W1446" s="102" t="n">
        <f aca="false">K1446-V1446</f>
        <v>315</v>
      </c>
      <c r="X1446" s="103" t="n">
        <f aca="false">IFERROR(IF(U1446="Apr",(K1446/V1446-1)),0)</f>
        <v>0</v>
      </c>
      <c r="Y1446" s="106" t="b">
        <f aca="false">IF(T1446&gt;0,IF(U1446="","-",IF(X1446&lt;0%,"DEGROWTH","GROWTH")))</f>
        <v>0</v>
      </c>
      <c r="Z1446" s="75" t="n">
        <v>0</v>
      </c>
      <c r="AA1446" s="70"/>
      <c r="AB1446" s="70" t="s">
        <v>133</v>
      </c>
      <c r="AC1446" s="75" t="s">
        <v>132</v>
      </c>
      <c r="AD1446" s="3" t="n">
        <f aca="false">IF(K1446=0,1,0)</f>
        <v>0</v>
      </c>
      <c r="AE1446" s="82"/>
    </row>
    <row r="1447" customFormat="false" ht="14.25" hidden="false" customHeight="true" outlineLevel="0" collapsed="false">
      <c r="A1447" s="85" t="s">
        <v>130</v>
      </c>
      <c r="B1447" s="83" t="s">
        <v>120</v>
      </c>
      <c r="C1447" s="83" t="s">
        <v>3238</v>
      </c>
      <c r="D1447" s="83" t="n">
        <v>1000004436</v>
      </c>
      <c r="E1447" s="83" t="s">
        <v>3239</v>
      </c>
      <c r="F1447" s="84" t="n">
        <v>45866</v>
      </c>
      <c r="G1447" s="67" t="str">
        <f aca="false">IF(I1447&gt;0,"Targeted Dealer","-")</f>
        <v>Targeted Dealer</v>
      </c>
      <c r="H1447" s="67"/>
      <c r="I1447" s="68" t="n">
        <v>50</v>
      </c>
      <c r="J1447" s="68" t="n">
        <f aca="false">I1447/$J$1*($J$1-$E$1)</f>
        <v>46.6666666666667</v>
      </c>
      <c r="K1447" s="69" t="n">
        <v>30</v>
      </c>
      <c r="L1447" s="69" t="n">
        <f aca="false">I1447-K1447</f>
        <v>20</v>
      </c>
      <c r="M1447" s="69" t="n">
        <f aca="false">IFERROR((K1447/J1447%),"-")</f>
        <v>64.2857142857143</v>
      </c>
      <c r="N1447" s="97" t="n">
        <v>100</v>
      </c>
      <c r="O1447" s="98" t="str">
        <f aca="false">IF(F1447&lt;=$P$2,"Mar","")</f>
        <v>Mar</v>
      </c>
      <c r="P1447" s="97" t="n">
        <f aca="false">N1447</f>
        <v>100</v>
      </c>
      <c r="Q1447" s="99" t="n">
        <f aca="false">K1447-P1447</f>
        <v>-70</v>
      </c>
      <c r="R1447" s="98" t="n">
        <f aca="false">IFERROR(IF(O1447="Mar",(K1447/P1447-1))," ")</f>
        <v>-0.7</v>
      </c>
      <c r="S1447" s="100" t="str">
        <f aca="false">IF(N1447&gt;0,IF(O1447="","-",IF(R1447&lt;0%,"DEGROWTH","GROWTH")))</f>
        <v>DEGROWTH</v>
      </c>
      <c r="T1447" s="69" t="n">
        <v>0</v>
      </c>
      <c r="U1447" s="101" t="str">
        <f aca="false">IF(F1447&lt;=$V$2,"Apr","")</f>
        <v>Apr</v>
      </c>
      <c r="V1447" s="97" t="n">
        <v>0</v>
      </c>
      <c r="W1447" s="102" t="n">
        <f aca="false">K1447-V1447</f>
        <v>30</v>
      </c>
      <c r="X1447" s="103" t="n">
        <f aca="false">IFERROR(IF(U1447="Apr",(K1447/V1447-1)),0)</f>
        <v>0</v>
      </c>
      <c r="Y1447" s="106" t="b">
        <f aca="false">IF(T1447&gt;0,IF(U1447="","-",IF(X1447&lt;0%,"DEGROWTH","GROWTH")))</f>
        <v>0</v>
      </c>
      <c r="Z1447" s="75" t="n">
        <v>0</v>
      </c>
      <c r="AA1447" s="70"/>
      <c r="AB1447" s="70" t="s">
        <v>133</v>
      </c>
      <c r="AC1447" s="85" t="s">
        <v>130</v>
      </c>
      <c r="AD1447" s="3" t="n">
        <f aca="false">IF(K1447=0,1,0)</f>
        <v>0</v>
      </c>
      <c r="AE1447" s="82"/>
    </row>
    <row r="1448" customFormat="false" ht="14.25" hidden="false" customHeight="true" outlineLevel="0" collapsed="false">
      <c r="A1448" s="85" t="s">
        <v>134</v>
      </c>
      <c r="B1448" s="83" t="s">
        <v>58</v>
      </c>
      <c r="C1448" s="83" t="s">
        <v>3240</v>
      </c>
      <c r="D1448" s="83" t="n">
        <v>1000004439</v>
      </c>
      <c r="E1448" s="83" t="s">
        <v>2353</v>
      </c>
      <c r="F1448" s="84" t="n">
        <v>45869</v>
      </c>
      <c r="G1448" s="67" t="str">
        <f aca="false">IF(I1448&gt;0,"Targeted Dealer","-")</f>
        <v>Targeted Dealer</v>
      </c>
      <c r="H1448" s="67"/>
      <c r="I1448" s="68" t="n">
        <v>76</v>
      </c>
      <c r="J1448" s="68" t="n">
        <f aca="false">I1448/$J$1*($J$1-$E$1)</f>
        <v>70.9333333333333</v>
      </c>
      <c r="K1448" s="69" t="n">
        <v>143</v>
      </c>
      <c r="L1448" s="69" t="n">
        <f aca="false">I1448-K1448</f>
        <v>-67</v>
      </c>
      <c r="M1448" s="69" t="n">
        <f aca="false">IFERROR((K1448/J1448%),"-")</f>
        <v>201.597744360902</v>
      </c>
      <c r="N1448" s="97" t="n">
        <v>96</v>
      </c>
      <c r="O1448" s="98" t="str">
        <f aca="false">IF(F1448&lt;=$P$2,"Mar","")</f>
        <v>Mar</v>
      </c>
      <c r="P1448" s="97" t="n">
        <f aca="false">N1448</f>
        <v>96</v>
      </c>
      <c r="Q1448" s="99" t="n">
        <f aca="false">K1448-P1448</f>
        <v>47</v>
      </c>
      <c r="R1448" s="98" t="n">
        <f aca="false">IFERROR(IF(O1448="Mar",(K1448/P1448-1))," ")</f>
        <v>0.489583333333333</v>
      </c>
      <c r="S1448" s="100" t="str">
        <f aca="false">IF(N1448&gt;0,IF(O1448="","-",IF(R1448&lt;0%,"DEGROWTH","GROWTH")))</f>
        <v>GROWTH</v>
      </c>
      <c r="T1448" s="69" t="n">
        <v>0</v>
      </c>
      <c r="U1448" s="101" t="str">
        <f aca="false">IF(F1448&lt;=$V$2,"Apr","")</f>
        <v>Apr</v>
      </c>
      <c r="V1448" s="97" t="n">
        <v>0</v>
      </c>
      <c r="W1448" s="102" t="n">
        <f aca="false">K1448-V1448</f>
        <v>143</v>
      </c>
      <c r="X1448" s="103" t="n">
        <f aca="false">IFERROR(IF(U1448="Apr",(K1448/V1448-1)),0)</f>
        <v>0</v>
      </c>
      <c r="Y1448" s="106" t="b">
        <f aca="false">IF(T1448&gt;0,IF(U1448="","-",IF(X1448&lt;0%,"DEGROWTH","GROWTH")))</f>
        <v>0</v>
      </c>
      <c r="Z1448" s="75" t="n">
        <v>0</v>
      </c>
      <c r="AA1448" s="70"/>
      <c r="AB1448" s="70" t="s">
        <v>133</v>
      </c>
      <c r="AC1448" s="85" t="s">
        <v>134</v>
      </c>
      <c r="AD1448" s="3" t="n">
        <f aca="false">IF(K1448=0,1,0)</f>
        <v>0</v>
      </c>
      <c r="AE1448" s="82"/>
    </row>
    <row r="1449" customFormat="false" ht="14.25" hidden="false" customHeight="true" outlineLevel="0" collapsed="false">
      <c r="A1449" s="85" t="s">
        <v>134</v>
      </c>
      <c r="B1449" s="83" t="s">
        <v>84</v>
      </c>
      <c r="C1449" s="83" t="s">
        <v>532</v>
      </c>
      <c r="D1449" s="83" t="n">
        <v>1000004423</v>
      </c>
      <c r="E1449" s="83" t="s">
        <v>533</v>
      </c>
      <c r="F1449" s="84" t="n">
        <v>45850</v>
      </c>
      <c r="G1449" s="67" t="str">
        <f aca="false">IF(I1449&gt;0,"Targeted Dealer","-")</f>
        <v>-</v>
      </c>
      <c r="H1449" s="67"/>
      <c r="I1449" s="68" t="n">
        <v>0</v>
      </c>
      <c r="J1449" s="68" t="n">
        <f aca="false">I1449/$J$1*($J$1-$E$1)</f>
        <v>0</v>
      </c>
      <c r="K1449" s="69" t="n">
        <v>0</v>
      </c>
      <c r="L1449" s="69" t="n">
        <f aca="false">I1449-K1449</f>
        <v>0</v>
      </c>
      <c r="M1449" s="69" t="str">
        <f aca="false">IFERROR((K1449/J1449%),"-")</f>
        <v>-</v>
      </c>
      <c r="N1449" s="97" t="n">
        <v>5</v>
      </c>
      <c r="O1449" s="98" t="str">
        <f aca="false">IF(F1449&lt;=$P$2,"Mar","")</f>
        <v>Mar</v>
      </c>
      <c r="P1449" s="97" t="n">
        <f aca="false">N1449</f>
        <v>5</v>
      </c>
      <c r="Q1449" s="99" t="n">
        <f aca="false">K1449-P1449</f>
        <v>-5</v>
      </c>
      <c r="R1449" s="98" t="n">
        <f aca="false">IFERROR(IF(O1449="Mar",(K1449/P1449-1))," ")</f>
        <v>-1</v>
      </c>
      <c r="S1449" s="100" t="str">
        <f aca="false">IF(N1449&gt;0,IF(O1449="","-",IF(R1449&lt;0%,"DEGROWTH","GROWTH")))</f>
        <v>DEGROWTH</v>
      </c>
      <c r="T1449" s="69" t="n">
        <v>0</v>
      </c>
      <c r="U1449" s="101" t="str">
        <f aca="false">IF(F1449&lt;=$V$2,"Apr","")</f>
        <v>Apr</v>
      </c>
      <c r="V1449" s="97" t="n">
        <v>0</v>
      </c>
      <c r="W1449" s="102" t="n">
        <f aca="false">K1449-V1449</f>
        <v>0</v>
      </c>
      <c r="X1449" s="103" t="n">
        <f aca="false">IFERROR(IF(U1449="Apr",(K1449/V1449-1)),0)</f>
        <v>0</v>
      </c>
      <c r="Y1449" s="106" t="b">
        <f aca="false">IF(T1449&gt;0,IF(U1449="","-",IF(X1449&lt;0%,"DEGROWTH","GROWTH")))</f>
        <v>0</v>
      </c>
      <c r="Z1449" s="75" t="n">
        <v>0</v>
      </c>
      <c r="AA1449" s="70"/>
      <c r="AB1449" s="70" t="s">
        <v>133</v>
      </c>
      <c r="AC1449" s="85" t="s">
        <v>130</v>
      </c>
      <c r="AD1449" s="3" t="n">
        <f aca="false">IF(K1449=0,1,0)</f>
        <v>1</v>
      </c>
      <c r="AE1449" s="82"/>
    </row>
    <row r="1450" customFormat="false" ht="14.25" hidden="false" customHeight="true" outlineLevel="0" collapsed="false">
      <c r="A1450" s="85" t="s">
        <v>133</v>
      </c>
      <c r="B1450" s="83" t="s">
        <v>52</v>
      </c>
      <c r="C1450" s="83" t="s">
        <v>3241</v>
      </c>
      <c r="D1450" s="83" t="n">
        <v>1000004444</v>
      </c>
      <c r="E1450" s="83" t="s">
        <v>3242</v>
      </c>
      <c r="F1450" s="84" t="n">
        <v>45869</v>
      </c>
      <c r="G1450" s="67" t="str">
        <f aca="false">IF(I1450&gt;0,"Targeted Dealer","-")</f>
        <v>Targeted Dealer</v>
      </c>
      <c r="H1450" s="67"/>
      <c r="I1450" s="68" t="n">
        <v>55</v>
      </c>
      <c r="J1450" s="68" t="n">
        <f aca="false">I1450/$J$1*($J$1-$E$1)</f>
        <v>51.3333333333333</v>
      </c>
      <c r="K1450" s="69" t="n">
        <v>0</v>
      </c>
      <c r="L1450" s="69" t="n">
        <f aca="false">I1450-K1450</f>
        <v>55</v>
      </c>
      <c r="M1450" s="69" t="n">
        <f aca="false">IFERROR((K1450/J1450%),"-")</f>
        <v>0</v>
      </c>
      <c r="N1450" s="97" t="n">
        <v>12.5</v>
      </c>
      <c r="O1450" s="98" t="str">
        <f aca="false">IF(F1450&lt;=$P$2,"Mar","")</f>
        <v>Mar</v>
      </c>
      <c r="P1450" s="97" t="n">
        <f aca="false">N1450</f>
        <v>12.5</v>
      </c>
      <c r="Q1450" s="99" t="n">
        <f aca="false">K1450-P1450</f>
        <v>-12.5</v>
      </c>
      <c r="R1450" s="98" t="n">
        <f aca="false">IFERROR(IF(O1450="Mar",(K1450/P1450-1))," ")</f>
        <v>-1</v>
      </c>
      <c r="S1450" s="100" t="str">
        <f aca="false">IF(N1450&gt;0,IF(O1450="","-",IF(R1450&lt;0%,"DEGROWTH","GROWTH")))</f>
        <v>DEGROWTH</v>
      </c>
      <c r="T1450" s="69" t="n">
        <v>0</v>
      </c>
      <c r="U1450" s="101" t="str">
        <f aca="false">IF(F1450&lt;=$V$2,"Apr","")</f>
        <v>Apr</v>
      </c>
      <c r="V1450" s="97" t="n">
        <v>0</v>
      </c>
      <c r="W1450" s="102" t="n">
        <f aca="false">K1450-V1450</f>
        <v>0</v>
      </c>
      <c r="X1450" s="103" t="n">
        <f aca="false">IFERROR(IF(U1450="Apr",(K1450/V1450-1)),0)</f>
        <v>0</v>
      </c>
      <c r="Y1450" s="106" t="b">
        <f aca="false">IF(T1450&gt;0,IF(U1450="","-",IF(X1450&lt;0%,"DEGROWTH","GROWTH")))</f>
        <v>0</v>
      </c>
      <c r="Z1450" s="75" t="n">
        <v>0</v>
      </c>
      <c r="AA1450" s="70"/>
      <c r="AB1450" s="70" t="s">
        <v>133</v>
      </c>
      <c r="AC1450" s="85" t="s">
        <v>133</v>
      </c>
      <c r="AD1450" s="3" t="n">
        <f aca="false">IF(K1450=0,1,0)</f>
        <v>1</v>
      </c>
      <c r="AE1450" s="82"/>
    </row>
    <row r="1451" customFormat="false" ht="14.25" hidden="false" customHeight="true" outlineLevel="0" collapsed="false">
      <c r="A1451" s="85" t="s">
        <v>134</v>
      </c>
      <c r="B1451" s="83" t="s">
        <v>79</v>
      </c>
      <c r="C1451" s="83" t="s">
        <v>3243</v>
      </c>
      <c r="D1451" s="83" t="n">
        <v>1000004438</v>
      </c>
      <c r="E1451" s="83" t="s">
        <v>3244</v>
      </c>
      <c r="F1451" s="84" t="n">
        <v>45868</v>
      </c>
      <c r="G1451" s="67" t="str">
        <f aca="false">IF(I1451&gt;0,"Targeted Dealer","-")</f>
        <v>Targeted Dealer</v>
      </c>
      <c r="H1451" s="67"/>
      <c r="I1451" s="68" t="n">
        <v>50</v>
      </c>
      <c r="J1451" s="68" t="n">
        <f aca="false">I1451/$J$1*($J$1-$E$1)</f>
        <v>46.6666666666667</v>
      </c>
      <c r="K1451" s="69" t="n">
        <v>58</v>
      </c>
      <c r="L1451" s="69" t="n">
        <f aca="false">I1451-K1451</f>
        <v>-8</v>
      </c>
      <c r="M1451" s="69" t="n">
        <f aca="false">IFERROR((K1451/J1451%),"-")</f>
        <v>124.285714285714</v>
      </c>
      <c r="N1451" s="97" t="n">
        <v>57</v>
      </c>
      <c r="O1451" s="98" t="str">
        <f aca="false">IF(F1451&lt;=$P$2,"Mar","")</f>
        <v>Mar</v>
      </c>
      <c r="P1451" s="97" t="n">
        <f aca="false">N1451</f>
        <v>57</v>
      </c>
      <c r="Q1451" s="99" t="n">
        <f aca="false">K1451-P1451</f>
        <v>1</v>
      </c>
      <c r="R1451" s="98" t="n">
        <f aca="false">IFERROR(IF(O1451="Mar",(K1451/P1451-1))," ")</f>
        <v>0.0175438596491229</v>
      </c>
      <c r="S1451" s="100" t="str">
        <f aca="false">IF(N1451&gt;0,IF(O1451="","-",IF(R1451&lt;0%,"DEGROWTH","GROWTH")))</f>
        <v>GROWTH</v>
      </c>
      <c r="T1451" s="69" t="n">
        <v>0</v>
      </c>
      <c r="U1451" s="101" t="str">
        <f aca="false">IF(F1451&lt;=$V$2,"Apr","")</f>
        <v>Apr</v>
      </c>
      <c r="V1451" s="97" t="n">
        <v>0</v>
      </c>
      <c r="W1451" s="102" t="n">
        <f aca="false">K1451-V1451</f>
        <v>58</v>
      </c>
      <c r="X1451" s="103" t="n">
        <f aca="false">IFERROR(IF(U1451="Apr",(K1451/V1451-1)),0)</f>
        <v>0</v>
      </c>
      <c r="Y1451" s="106" t="b">
        <f aca="false">IF(T1451&gt;0,IF(U1451="","-",IF(X1451&lt;0%,"DEGROWTH","GROWTH")))</f>
        <v>0</v>
      </c>
      <c r="Z1451" s="75" t="n">
        <v>0</v>
      </c>
      <c r="AA1451" s="70"/>
      <c r="AB1451" s="70" t="s">
        <v>133</v>
      </c>
      <c r="AC1451" s="85" t="s">
        <v>134</v>
      </c>
      <c r="AD1451" s="3" t="n">
        <f aca="false">IF(K1451=0,1,0)</f>
        <v>0</v>
      </c>
      <c r="AE1451" s="82"/>
    </row>
    <row r="1452" customFormat="false" ht="14.25" hidden="false" customHeight="true" outlineLevel="0" collapsed="false">
      <c r="A1452" s="85" t="s">
        <v>134</v>
      </c>
      <c r="B1452" s="83" t="s">
        <v>79</v>
      </c>
      <c r="C1452" s="83" t="s">
        <v>3245</v>
      </c>
      <c r="D1452" s="83" t="n">
        <v>1000000992</v>
      </c>
      <c r="E1452" s="83" t="s">
        <v>3246</v>
      </c>
      <c r="F1452" s="84" t="n">
        <v>44738</v>
      </c>
      <c r="G1452" s="67" t="str">
        <f aca="false">IF(I1452&gt;0,"Targeted Dealer","-")</f>
        <v>Targeted Dealer</v>
      </c>
      <c r="H1452" s="67"/>
      <c r="I1452" s="68" t="n">
        <v>15</v>
      </c>
      <c r="J1452" s="68" t="n">
        <f aca="false">I1452/$J$1*($J$1-$E$1)</f>
        <v>14</v>
      </c>
      <c r="K1452" s="69" t="n">
        <v>19</v>
      </c>
      <c r="L1452" s="69" t="n">
        <f aca="false">I1452-K1452</f>
        <v>-4</v>
      </c>
      <c r="M1452" s="69" t="n">
        <f aca="false">IFERROR((K1452/J1452%),"-")</f>
        <v>135.714285714286</v>
      </c>
      <c r="N1452" s="97" t="n">
        <v>14</v>
      </c>
      <c r="O1452" s="98" t="str">
        <f aca="false">IF(F1452&lt;=$P$2,"Mar","")</f>
        <v>Mar</v>
      </c>
      <c r="P1452" s="97" t="n">
        <f aca="false">N1452</f>
        <v>14</v>
      </c>
      <c r="Q1452" s="99" t="n">
        <f aca="false">K1452-P1452</f>
        <v>5</v>
      </c>
      <c r="R1452" s="98" t="n">
        <f aca="false">IFERROR(IF(O1452="Mar",(K1452/P1452-1))," ")</f>
        <v>0.357142857142857</v>
      </c>
      <c r="S1452" s="100" t="str">
        <f aca="false">IF(N1452&gt;0,IF(O1452="","-",IF(R1452&lt;0%,"DEGROWTH","GROWTH")))</f>
        <v>GROWTH</v>
      </c>
      <c r="T1452" s="69" t="n">
        <v>0</v>
      </c>
      <c r="U1452" s="101" t="str">
        <f aca="false">IF(F1452&lt;=$V$2,"Apr","")</f>
        <v>Apr</v>
      </c>
      <c r="V1452" s="97" t="n">
        <v>0</v>
      </c>
      <c r="W1452" s="102" t="n">
        <f aca="false">K1452-V1452</f>
        <v>19</v>
      </c>
      <c r="X1452" s="103" t="n">
        <f aca="false">IFERROR(IF(U1452="Apr",(K1452/V1452-1)),0)</f>
        <v>0</v>
      </c>
      <c r="Y1452" s="106" t="b">
        <f aca="false">IF(T1452&gt;0,IF(U1452="","-",IF(X1452&lt;0%,"DEGROWTH","GROWTH")))</f>
        <v>0</v>
      </c>
      <c r="Z1452" s="75" t="n">
        <v>0</v>
      </c>
      <c r="AA1452" s="70"/>
      <c r="AB1452" s="70" t="s">
        <v>133</v>
      </c>
      <c r="AC1452" s="85" t="s">
        <v>134</v>
      </c>
      <c r="AD1452" s="3" t="n">
        <f aca="false">IF(K1452=0,1,0)</f>
        <v>0</v>
      </c>
      <c r="AE1452" s="82"/>
    </row>
    <row r="1453" customFormat="false" ht="14.25" hidden="false" customHeight="true" outlineLevel="0" collapsed="false">
      <c r="A1453" s="85" t="s">
        <v>134</v>
      </c>
      <c r="B1453" s="83" t="s">
        <v>79</v>
      </c>
      <c r="C1453" s="83" t="s">
        <v>3247</v>
      </c>
      <c r="D1453" s="83" t="n">
        <v>1000000590</v>
      </c>
      <c r="E1453" s="83" t="s">
        <v>3248</v>
      </c>
      <c r="F1453" s="84" t="n">
        <v>44738</v>
      </c>
      <c r="G1453" s="67" t="str">
        <f aca="false">IF(I1453&gt;0,"Targeted Dealer","-")</f>
        <v>Targeted Dealer</v>
      </c>
      <c r="H1453" s="67"/>
      <c r="I1453" s="68" t="n">
        <v>19</v>
      </c>
      <c r="J1453" s="68" t="n">
        <f aca="false">I1453/$J$1*($J$1-$E$1)</f>
        <v>17.7333333333333</v>
      </c>
      <c r="K1453" s="69" t="n">
        <v>19</v>
      </c>
      <c r="L1453" s="69" t="n">
        <f aca="false">I1453-K1453</f>
        <v>0</v>
      </c>
      <c r="M1453" s="69" t="n">
        <f aca="false">IFERROR((K1453/J1453%),"-")</f>
        <v>107.142857142857</v>
      </c>
      <c r="N1453" s="97" t="n">
        <v>0</v>
      </c>
      <c r="O1453" s="98" t="str">
        <f aca="false">IF(F1453&lt;=$P$2,"Mar","")</f>
        <v>Mar</v>
      </c>
      <c r="P1453" s="97" t="n">
        <f aca="false">N1453</f>
        <v>0</v>
      </c>
      <c r="Q1453" s="99" t="n">
        <f aca="false">K1453-P1453</f>
        <v>19</v>
      </c>
      <c r="R1453" s="98" t="str">
        <f aca="false">IFERROR(IF(O1453="Mar",(K1453/P1453-1))," ")</f>
        <v> </v>
      </c>
      <c r="S1453" s="105" t="b">
        <f aca="false">IF(N1453&gt;0,IF(O1453="","-",IF(R1453&lt;0%,"DEGROWTH","GROWTH")))</f>
        <v>0</v>
      </c>
      <c r="T1453" s="69" t="n">
        <v>0</v>
      </c>
      <c r="U1453" s="101" t="str">
        <f aca="false">IF(F1453&lt;=$V$2,"Apr","")</f>
        <v>Apr</v>
      </c>
      <c r="V1453" s="97" t="n">
        <v>0</v>
      </c>
      <c r="W1453" s="102" t="n">
        <f aca="false">K1453-V1453</f>
        <v>19</v>
      </c>
      <c r="X1453" s="103" t="n">
        <f aca="false">IFERROR(IF(U1453="Apr",(K1453/V1453-1)),0)</f>
        <v>0</v>
      </c>
      <c r="Y1453" s="106" t="b">
        <f aca="false">IF(T1453&gt;0,IF(U1453="","-",IF(X1453&lt;0%,"DEGROWTH","GROWTH")))</f>
        <v>0</v>
      </c>
      <c r="Z1453" s="75" t="n">
        <v>0</v>
      </c>
      <c r="AA1453" s="70"/>
      <c r="AB1453" s="70" t="s">
        <v>133</v>
      </c>
      <c r="AC1453" s="85" t="s">
        <v>134</v>
      </c>
      <c r="AD1453" s="3" t="n">
        <f aca="false">IF(K1453=0,1,0)</f>
        <v>0</v>
      </c>
      <c r="AE1453" s="82"/>
    </row>
    <row r="1454" customFormat="false" ht="14.25" hidden="false" customHeight="true" outlineLevel="0" collapsed="false">
      <c r="A1454" s="85" t="s">
        <v>133</v>
      </c>
      <c r="B1454" s="83" t="s">
        <v>48</v>
      </c>
      <c r="C1454" s="83" t="s">
        <v>3249</v>
      </c>
      <c r="D1454" s="83" t="n">
        <v>1000000677</v>
      </c>
      <c r="E1454" s="83" t="s">
        <v>3250</v>
      </c>
      <c r="F1454" s="84" t="n">
        <v>44738</v>
      </c>
      <c r="G1454" s="67" t="str">
        <f aca="false">IF(I1454&gt;0,"Targeted Dealer","-")</f>
        <v>Targeted Dealer</v>
      </c>
      <c r="H1454" s="67"/>
      <c r="I1454" s="68" t="n">
        <v>72</v>
      </c>
      <c r="J1454" s="68" t="n">
        <f aca="false">I1454/$J$1*($J$1-$E$1)</f>
        <v>67.2</v>
      </c>
      <c r="K1454" s="69" t="n">
        <v>48</v>
      </c>
      <c r="L1454" s="69" t="n">
        <f aca="false">I1454-K1454</f>
        <v>24</v>
      </c>
      <c r="M1454" s="69" t="n">
        <f aca="false">IFERROR((K1454/J1454%),"-")</f>
        <v>71.4285714285714</v>
      </c>
      <c r="N1454" s="97" t="n">
        <v>96</v>
      </c>
      <c r="O1454" s="98" t="str">
        <f aca="false">IF(F1454&lt;=$P$2,"Mar","")</f>
        <v>Mar</v>
      </c>
      <c r="P1454" s="97" t="n">
        <f aca="false">N1454</f>
        <v>96</v>
      </c>
      <c r="Q1454" s="99" t="n">
        <f aca="false">K1454-P1454</f>
        <v>-48</v>
      </c>
      <c r="R1454" s="98" t="n">
        <f aca="false">IFERROR(IF(O1454="Mar",(K1454/P1454-1))," ")</f>
        <v>-0.5</v>
      </c>
      <c r="S1454" s="100" t="str">
        <f aca="false">IF(N1454&gt;0,IF(O1454="","-",IF(R1454&lt;0%,"DEGROWTH","GROWTH")))</f>
        <v>DEGROWTH</v>
      </c>
      <c r="T1454" s="69" t="n">
        <v>0</v>
      </c>
      <c r="U1454" s="101" t="str">
        <f aca="false">IF(F1454&lt;=$V$2,"Apr","")</f>
        <v>Apr</v>
      </c>
      <c r="V1454" s="97" t="n">
        <v>0</v>
      </c>
      <c r="W1454" s="102" t="n">
        <f aca="false">K1454-V1454</f>
        <v>48</v>
      </c>
      <c r="X1454" s="103" t="n">
        <f aca="false">IFERROR(IF(U1454="Apr",(K1454/V1454-1)),0)</f>
        <v>0</v>
      </c>
      <c r="Y1454" s="106" t="b">
        <f aca="false">IF(T1454&gt;0,IF(U1454="","-",IF(X1454&lt;0%,"DEGROWTH","GROWTH")))</f>
        <v>0</v>
      </c>
      <c r="Z1454" s="75" t="n">
        <v>0</v>
      </c>
      <c r="AA1454" s="70"/>
      <c r="AB1454" s="70" t="s">
        <v>133</v>
      </c>
      <c r="AC1454" s="85" t="s">
        <v>133</v>
      </c>
      <c r="AD1454" s="3" t="n">
        <f aca="false">IF(K1454=0,1,0)</f>
        <v>0</v>
      </c>
      <c r="AE1454" s="82"/>
    </row>
    <row r="1455" customFormat="false" ht="14.25" hidden="false" customHeight="true" outlineLevel="0" collapsed="false">
      <c r="A1455" s="85" t="s">
        <v>133</v>
      </c>
      <c r="B1455" s="83" t="s">
        <v>48</v>
      </c>
      <c r="C1455" s="83" t="s">
        <v>3251</v>
      </c>
      <c r="D1455" s="83" t="n">
        <v>1000000684</v>
      </c>
      <c r="E1455" s="83" t="s">
        <v>3252</v>
      </c>
      <c r="F1455" s="84" t="n">
        <v>44738</v>
      </c>
      <c r="G1455" s="67" t="str">
        <f aca="false">IF(I1455&gt;0,"Targeted Dealer","-")</f>
        <v>Targeted Dealer</v>
      </c>
      <c r="H1455" s="67"/>
      <c r="I1455" s="68" t="n">
        <v>23</v>
      </c>
      <c r="J1455" s="68" t="n">
        <f aca="false">I1455/$J$1*($J$1-$E$1)</f>
        <v>21.4666666666667</v>
      </c>
      <c r="K1455" s="69" t="n">
        <v>0</v>
      </c>
      <c r="L1455" s="69" t="n">
        <f aca="false">I1455-K1455</f>
        <v>23</v>
      </c>
      <c r="M1455" s="69" t="n">
        <f aca="false">IFERROR((K1455/J1455%),"-")</f>
        <v>0</v>
      </c>
      <c r="N1455" s="97" t="n">
        <v>17</v>
      </c>
      <c r="O1455" s="98" t="str">
        <f aca="false">IF(F1455&lt;=$P$2,"Mar","")</f>
        <v>Mar</v>
      </c>
      <c r="P1455" s="97" t="n">
        <f aca="false">N1455</f>
        <v>17</v>
      </c>
      <c r="Q1455" s="99" t="n">
        <f aca="false">K1455-P1455</f>
        <v>-17</v>
      </c>
      <c r="R1455" s="98" t="n">
        <f aca="false">IFERROR(IF(O1455="Mar",(K1455/P1455-1))," ")</f>
        <v>-1</v>
      </c>
      <c r="S1455" s="100" t="str">
        <f aca="false">IF(N1455&gt;0,IF(O1455="","-",IF(R1455&lt;0%,"DEGROWTH","GROWTH")))</f>
        <v>DEGROWTH</v>
      </c>
      <c r="T1455" s="69" t="n">
        <v>0</v>
      </c>
      <c r="U1455" s="101" t="str">
        <f aca="false">IF(F1455&lt;=$V$2,"Apr","")</f>
        <v>Apr</v>
      </c>
      <c r="V1455" s="97" t="n">
        <v>0</v>
      </c>
      <c r="W1455" s="102" t="n">
        <f aca="false">K1455-V1455</f>
        <v>0</v>
      </c>
      <c r="X1455" s="103" t="n">
        <f aca="false">IFERROR(IF(U1455="Apr",(K1455/V1455-1)),0)</f>
        <v>0</v>
      </c>
      <c r="Y1455" s="106" t="b">
        <f aca="false">IF(T1455&gt;0,IF(U1455="","-",IF(X1455&lt;0%,"DEGROWTH","GROWTH")))</f>
        <v>0</v>
      </c>
      <c r="Z1455" s="75" t="n">
        <v>0</v>
      </c>
      <c r="AA1455" s="70"/>
      <c r="AB1455" s="70" t="s">
        <v>133</v>
      </c>
      <c r="AC1455" s="85" t="s">
        <v>133</v>
      </c>
      <c r="AD1455" s="3" t="n">
        <f aca="false">IF(K1455=0,1,0)</f>
        <v>1</v>
      </c>
      <c r="AE1455" s="82"/>
    </row>
    <row r="1456" customFormat="false" ht="14.25" hidden="false" customHeight="true" outlineLevel="0" collapsed="false">
      <c r="A1456" s="85" t="s">
        <v>133</v>
      </c>
      <c r="B1456" s="83" t="s">
        <v>48</v>
      </c>
      <c r="C1456" s="83" t="s">
        <v>3253</v>
      </c>
      <c r="D1456" s="83" t="n">
        <v>1000004430</v>
      </c>
      <c r="E1456" s="83" t="s">
        <v>3254</v>
      </c>
      <c r="F1456" s="84" t="n">
        <v>45881</v>
      </c>
      <c r="G1456" s="67" t="str">
        <f aca="false">IF(I1456&gt;0,"Targeted Dealer","-")</f>
        <v>Targeted Dealer</v>
      </c>
      <c r="H1456" s="67"/>
      <c r="I1456" s="68" t="n">
        <v>50</v>
      </c>
      <c r="J1456" s="68" t="n">
        <f aca="false">I1456/$J$1*($J$1-$E$1)</f>
        <v>46.6666666666667</v>
      </c>
      <c r="K1456" s="69" t="n">
        <v>52</v>
      </c>
      <c r="L1456" s="69" t="n">
        <f aca="false">I1456-K1456</f>
        <v>-2</v>
      </c>
      <c r="M1456" s="69" t="n">
        <f aca="false">IFERROR((K1456/J1456%),"-")</f>
        <v>111.428571428571</v>
      </c>
      <c r="N1456" s="97" t="n">
        <v>118</v>
      </c>
      <c r="O1456" s="98" t="str">
        <f aca="false">IF(F1456&lt;=$P$2,"Mar","")</f>
        <v>Mar</v>
      </c>
      <c r="P1456" s="97" t="n">
        <f aca="false">N1456</f>
        <v>118</v>
      </c>
      <c r="Q1456" s="99" t="n">
        <f aca="false">K1456-P1456</f>
        <v>-66</v>
      </c>
      <c r="R1456" s="98" t="n">
        <f aca="false">IFERROR(IF(O1456="Mar",(K1456/P1456-1))," ")</f>
        <v>-0.559322033898305</v>
      </c>
      <c r="S1456" s="100" t="str">
        <f aca="false">IF(N1456&gt;0,IF(O1456="","-",IF(R1456&lt;0%,"DEGROWTH","GROWTH")))</f>
        <v>DEGROWTH</v>
      </c>
      <c r="T1456" s="69" t="n">
        <v>0</v>
      </c>
      <c r="U1456" s="101" t="str">
        <f aca="false">IF(F1456&lt;=$V$2,"Apr","")</f>
        <v>Apr</v>
      </c>
      <c r="V1456" s="97" t="n">
        <v>0</v>
      </c>
      <c r="W1456" s="102" t="n">
        <f aca="false">K1456-V1456</f>
        <v>52</v>
      </c>
      <c r="X1456" s="103" t="n">
        <f aca="false">IFERROR(IF(U1456="Apr",(K1456/V1456-1)),0)</f>
        <v>0</v>
      </c>
      <c r="Y1456" s="106" t="b">
        <f aca="false">IF(T1456&gt;0,IF(U1456="","-",IF(X1456&lt;0%,"DEGROWTH","GROWTH")))</f>
        <v>0</v>
      </c>
      <c r="Z1456" s="75" t="n">
        <v>0</v>
      </c>
      <c r="AA1456" s="70"/>
      <c r="AB1456" s="70" t="s">
        <v>133</v>
      </c>
      <c r="AC1456" s="85" t="s">
        <v>133</v>
      </c>
      <c r="AD1456" s="3" t="n">
        <f aca="false">IF(K1456=0,1,0)</f>
        <v>0</v>
      </c>
      <c r="AE1456" s="82"/>
    </row>
    <row r="1457" customFormat="false" ht="14.25" hidden="false" customHeight="true" outlineLevel="0" collapsed="false">
      <c r="A1457" s="70" t="s">
        <v>131</v>
      </c>
      <c r="B1457" s="83" t="s">
        <v>98</v>
      </c>
      <c r="C1457" s="83" t="s">
        <v>3255</v>
      </c>
      <c r="D1457" s="83" t="n">
        <v>1000004440</v>
      </c>
      <c r="E1457" s="83" t="s">
        <v>3256</v>
      </c>
      <c r="F1457" s="84" t="n">
        <v>45873</v>
      </c>
      <c r="G1457" s="67" t="str">
        <f aca="false">IF(I1457&gt;0,"Targeted Dealer","-")</f>
        <v>Targeted Dealer</v>
      </c>
      <c r="H1457" s="67"/>
      <c r="I1457" s="68" t="n">
        <v>50</v>
      </c>
      <c r="J1457" s="68" t="n">
        <f aca="false">I1457/$J$1*($J$1-$E$1)</f>
        <v>46.6666666666667</v>
      </c>
      <c r="K1457" s="69" t="n">
        <v>18</v>
      </c>
      <c r="L1457" s="69" t="n">
        <f aca="false">I1457-K1457</f>
        <v>32</v>
      </c>
      <c r="M1457" s="69" t="n">
        <f aca="false">IFERROR((K1457/J1457%),"-")</f>
        <v>38.5714285714286</v>
      </c>
      <c r="N1457" s="97" t="n">
        <v>32.5</v>
      </c>
      <c r="O1457" s="98" t="str">
        <f aca="false">IF(F1457&lt;=$P$2,"Mar","")</f>
        <v>Mar</v>
      </c>
      <c r="P1457" s="97" t="n">
        <f aca="false">N1457</f>
        <v>32.5</v>
      </c>
      <c r="Q1457" s="99" t="n">
        <f aca="false">K1457-P1457</f>
        <v>-14.5</v>
      </c>
      <c r="R1457" s="98" t="n">
        <f aca="false">IFERROR(IF(O1457="Mar",(K1457/P1457-1))," ")</f>
        <v>-0.446153846153846</v>
      </c>
      <c r="S1457" s="100" t="str">
        <f aca="false">IF(N1457&gt;0,IF(O1457="","-",IF(R1457&lt;0%,"DEGROWTH","GROWTH")))</f>
        <v>DEGROWTH</v>
      </c>
      <c r="T1457" s="69" t="n">
        <v>0</v>
      </c>
      <c r="U1457" s="101" t="str">
        <f aca="false">IF(F1457&lt;=$V$2,"Apr","")</f>
        <v>Apr</v>
      </c>
      <c r="V1457" s="97" t="n">
        <v>0</v>
      </c>
      <c r="W1457" s="102" t="n">
        <f aca="false">K1457-V1457</f>
        <v>18</v>
      </c>
      <c r="X1457" s="103" t="n">
        <f aca="false">IFERROR(IF(U1457="Apr",(K1457/V1457-1)),0)</f>
        <v>0</v>
      </c>
      <c r="Y1457" s="106" t="b">
        <f aca="false">IF(T1457&gt;0,IF(U1457="","-",IF(X1457&lt;0%,"DEGROWTH","GROWTH")))</f>
        <v>0</v>
      </c>
      <c r="Z1457" s="75" t="n">
        <v>0</v>
      </c>
      <c r="AA1457" s="70"/>
      <c r="AB1457" s="70" t="s">
        <v>133</v>
      </c>
      <c r="AC1457" s="70" t="s">
        <v>131</v>
      </c>
      <c r="AD1457" s="3" t="n">
        <f aca="false">IF(K1457=0,1,0)</f>
        <v>0</v>
      </c>
      <c r="AE1457" s="82"/>
    </row>
    <row r="1458" customFormat="false" ht="14.25" hidden="false" customHeight="true" outlineLevel="0" collapsed="false">
      <c r="A1458" s="70" t="s">
        <v>131</v>
      </c>
      <c r="B1458" s="83" t="s">
        <v>98</v>
      </c>
      <c r="C1458" s="83" t="s">
        <v>536</v>
      </c>
      <c r="D1458" s="83" t="n">
        <v>1000004441</v>
      </c>
      <c r="E1458" s="83" t="s">
        <v>537</v>
      </c>
      <c r="F1458" s="84" t="n">
        <v>45875</v>
      </c>
      <c r="G1458" s="67" t="str">
        <f aca="false">IF(I1458&gt;0,"Targeted Dealer","-")</f>
        <v>-</v>
      </c>
      <c r="H1458" s="67"/>
      <c r="I1458" s="68" t="n">
        <v>0</v>
      </c>
      <c r="J1458" s="68" t="n">
        <f aca="false">I1458/$J$1*($J$1-$E$1)</f>
        <v>0</v>
      </c>
      <c r="K1458" s="69" t="n">
        <v>0</v>
      </c>
      <c r="L1458" s="69" t="n">
        <f aca="false">I1458-K1458</f>
        <v>0</v>
      </c>
      <c r="M1458" s="69" t="str">
        <f aca="false">IFERROR((K1458/J1458%),"-")</f>
        <v>-</v>
      </c>
      <c r="N1458" s="97" t="n">
        <v>0</v>
      </c>
      <c r="O1458" s="98" t="str">
        <f aca="false">IF(F1458&lt;=$P$2,"Mar","")</f>
        <v>Mar</v>
      </c>
      <c r="P1458" s="97" t="n">
        <f aca="false">N1458</f>
        <v>0</v>
      </c>
      <c r="Q1458" s="99" t="n">
        <f aca="false">K1458-P1458</f>
        <v>0</v>
      </c>
      <c r="R1458" s="98" t="str">
        <f aca="false">IFERROR(IF(O1458="Mar",(K1458/P1458-1))," ")</f>
        <v> </v>
      </c>
      <c r="S1458" s="105" t="b">
        <f aca="false">IF(N1458&gt;0,IF(O1458="","-",IF(R1458&lt;0%,"DEGROWTH","GROWTH")))</f>
        <v>0</v>
      </c>
      <c r="T1458" s="69" t="n">
        <v>0</v>
      </c>
      <c r="U1458" s="101" t="str">
        <f aca="false">IF(F1458&lt;=$V$2,"Apr","")</f>
        <v>Apr</v>
      </c>
      <c r="V1458" s="97" t="n">
        <v>0</v>
      </c>
      <c r="W1458" s="102" t="n">
        <f aca="false">K1458-V1458</f>
        <v>0</v>
      </c>
      <c r="X1458" s="103" t="n">
        <f aca="false">IFERROR(IF(U1458="Apr",(K1458/V1458-1)),0)</f>
        <v>0</v>
      </c>
      <c r="Y1458" s="106" t="b">
        <f aca="false">IF(T1458&gt;0,IF(U1458="","-",IF(X1458&lt;0%,"DEGROWTH","GROWTH")))</f>
        <v>0</v>
      </c>
      <c r="Z1458" s="75" t="n">
        <v>0</v>
      </c>
      <c r="AA1458" s="70"/>
      <c r="AB1458" s="70" t="s">
        <v>133</v>
      </c>
      <c r="AC1458" s="70" t="s">
        <v>131</v>
      </c>
      <c r="AD1458" s="3" t="n">
        <f aca="false">IF(K1458=0,1,0)</f>
        <v>1</v>
      </c>
      <c r="AE1458" s="82"/>
    </row>
    <row r="1459" customFormat="false" ht="14.25" hidden="false" customHeight="true" outlineLevel="0" collapsed="false">
      <c r="A1459" s="85" t="s">
        <v>133</v>
      </c>
      <c r="B1459" s="83" t="s">
        <v>47</v>
      </c>
      <c r="C1459" s="83" t="s">
        <v>538</v>
      </c>
      <c r="D1459" s="83" t="n">
        <v>1000004397</v>
      </c>
      <c r="E1459" s="83" t="s">
        <v>539</v>
      </c>
      <c r="F1459" s="84" t="n">
        <v>45832</v>
      </c>
      <c r="G1459" s="67" t="str">
        <f aca="false">IF(I1459&gt;0,"Targeted Dealer","-")</f>
        <v>Targeted Dealer</v>
      </c>
      <c r="H1459" s="67"/>
      <c r="I1459" s="68" t="n">
        <v>20</v>
      </c>
      <c r="J1459" s="68" t="n">
        <f aca="false">I1459/$J$1*($J$1-$E$1)</f>
        <v>18.6666666666667</v>
      </c>
      <c r="K1459" s="69" t="n">
        <v>0</v>
      </c>
      <c r="L1459" s="69" t="n">
        <f aca="false">I1459-K1459</f>
        <v>20</v>
      </c>
      <c r="M1459" s="69" t="n">
        <f aca="false">IFERROR((K1459/J1459%),"-")</f>
        <v>0</v>
      </c>
      <c r="N1459" s="97" t="n">
        <v>4</v>
      </c>
      <c r="O1459" s="98" t="str">
        <f aca="false">IF(F1459&lt;=$P$2,"Mar","")</f>
        <v>Mar</v>
      </c>
      <c r="P1459" s="97" t="n">
        <f aca="false">N1459</f>
        <v>4</v>
      </c>
      <c r="Q1459" s="99" t="n">
        <f aca="false">K1459-P1459</f>
        <v>-4</v>
      </c>
      <c r="R1459" s="98" t="n">
        <f aca="false">IFERROR(IF(O1459="Mar",(K1459/P1459-1))," ")</f>
        <v>-1</v>
      </c>
      <c r="S1459" s="100" t="str">
        <f aca="false">IF(N1459&gt;0,IF(O1459="","-",IF(R1459&lt;0%,"DEGROWTH","GROWTH")))</f>
        <v>DEGROWTH</v>
      </c>
      <c r="T1459" s="69" t="n">
        <v>0</v>
      </c>
      <c r="U1459" s="101" t="str">
        <f aca="false">IF(F1459&lt;=$V$2,"Apr","")</f>
        <v>Apr</v>
      </c>
      <c r="V1459" s="97" t="n">
        <v>0</v>
      </c>
      <c r="W1459" s="102" t="n">
        <f aca="false">K1459-V1459</f>
        <v>0</v>
      </c>
      <c r="X1459" s="103" t="n">
        <f aca="false">IFERROR(IF(U1459="Apr",(K1459/V1459-1)),0)</f>
        <v>0</v>
      </c>
      <c r="Y1459" s="106" t="b">
        <f aca="false">IF(T1459&gt;0,IF(U1459="","-",IF(X1459&lt;0%,"DEGROWTH","GROWTH")))</f>
        <v>0</v>
      </c>
      <c r="Z1459" s="75" t="n">
        <v>0</v>
      </c>
      <c r="AA1459" s="70"/>
      <c r="AB1459" s="70" t="s">
        <v>133</v>
      </c>
      <c r="AC1459" s="85" t="s">
        <v>133</v>
      </c>
      <c r="AD1459" s="3" t="n">
        <f aca="false">IF(K1459=0,1,0)</f>
        <v>1</v>
      </c>
      <c r="AE1459" s="82"/>
    </row>
    <row r="1460" customFormat="false" ht="14.25" hidden="false" customHeight="true" outlineLevel="0" collapsed="false">
      <c r="A1460" s="85" t="s">
        <v>134</v>
      </c>
      <c r="B1460" s="83" t="s">
        <v>62</v>
      </c>
      <c r="C1460" s="83" t="s">
        <v>540</v>
      </c>
      <c r="D1460" s="83" t="n">
        <v>1000004452</v>
      </c>
      <c r="E1460" s="83" t="s">
        <v>541</v>
      </c>
      <c r="F1460" s="84" t="n">
        <v>45887</v>
      </c>
      <c r="G1460" s="67" t="str">
        <f aca="false">IF(I1460&gt;0,"Targeted Dealer","-")</f>
        <v>Targeted Dealer</v>
      </c>
      <c r="H1460" s="67"/>
      <c r="I1460" s="68" t="n">
        <v>20</v>
      </c>
      <c r="J1460" s="68" t="n">
        <f aca="false">I1460/$J$1*($J$1-$E$1)</f>
        <v>18.6666666666667</v>
      </c>
      <c r="K1460" s="69" t="n">
        <v>0</v>
      </c>
      <c r="L1460" s="69" t="n">
        <f aca="false">I1460-K1460</f>
        <v>20</v>
      </c>
      <c r="M1460" s="69" t="n">
        <f aca="false">IFERROR((K1460/J1460%),"-")</f>
        <v>0</v>
      </c>
      <c r="N1460" s="97" t="n">
        <v>33.5</v>
      </c>
      <c r="O1460" s="98" t="str">
        <f aca="false">IF(F1460&lt;=$P$2,"Mar","")</f>
        <v>Mar</v>
      </c>
      <c r="P1460" s="97" t="n">
        <f aca="false">N1460</f>
        <v>33.5</v>
      </c>
      <c r="Q1460" s="99" t="n">
        <f aca="false">K1460-P1460</f>
        <v>-33.5</v>
      </c>
      <c r="R1460" s="98" t="n">
        <f aca="false">IFERROR(IF(O1460="Mar",(K1460/P1460-1))," ")</f>
        <v>-1</v>
      </c>
      <c r="S1460" s="100" t="str">
        <f aca="false">IF(N1460&gt;0,IF(O1460="","-",IF(R1460&lt;0%,"DEGROWTH","GROWTH")))</f>
        <v>DEGROWTH</v>
      </c>
      <c r="T1460" s="69" t="n">
        <v>0</v>
      </c>
      <c r="U1460" s="101" t="str">
        <f aca="false">IF(F1460&lt;=$V$2,"Apr","")</f>
        <v>Apr</v>
      </c>
      <c r="V1460" s="97" t="n">
        <v>0</v>
      </c>
      <c r="W1460" s="102" t="n">
        <f aca="false">K1460-V1460</f>
        <v>0</v>
      </c>
      <c r="X1460" s="103" t="n">
        <f aca="false">IFERROR(IF(U1460="Apr",(K1460/V1460-1)),0)</f>
        <v>0</v>
      </c>
      <c r="Y1460" s="106" t="b">
        <f aca="false">IF(T1460&gt;0,IF(U1460="","-",IF(X1460&lt;0%,"DEGROWTH","GROWTH")))</f>
        <v>0</v>
      </c>
      <c r="Z1460" s="75" t="n">
        <v>0</v>
      </c>
      <c r="AA1460" s="70"/>
      <c r="AB1460" s="70" t="s">
        <v>133</v>
      </c>
      <c r="AC1460" s="85" t="s">
        <v>134</v>
      </c>
      <c r="AD1460" s="3" t="n">
        <f aca="false">IF(K1460=0,1,0)</f>
        <v>1</v>
      </c>
      <c r="AE1460" s="82"/>
    </row>
    <row r="1461" customFormat="false" ht="14.25" hidden="false" customHeight="true" outlineLevel="0" collapsed="false">
      <c r="A1461" s="85" t="s">
        <v>134</v>
      </c>
      <c r="B1461" s="83" t="s">
        <v>61</v>
      </c>
      <c r="C1461" s="83" t="s">
        <v>3257</v>
      </c>
      <c r="D1461" s="83" t="n">
        <v>1000004431</v>
      </c>
      <c r="E1461" s="83" t="s">
        <v>3258</v>
      </c>
      <c r="F1461" s="84" t="n">
        <v>45884</v>
      </c>
      <c r="G1461" s="67" t="str">
        <f aca="false">IF(I1461&gt;0,"Targeted Dealer","-")</f>
        <v>Targeted Dealer</v>
      </c>
      <c r="H1461" s="67"/>
      <c r="I1461" s="68" t="n">
        <v>20</v>
      </c>
      <c r="J1461" s="68" t="n">
        <f aca="false">I1461/$J$1*($J$1-$E$1)</f>
        <v>18.6666666666667</v>
      </c>
      <c r="K1461" s="69" t="n">
        <v>12.5</v>
      </c>
      <c r="L1461" s="69" t="n">
        <f aca="false">I1461-K1461</f>
        <v>7.5</v>
      </c>
      <c r="M1461" s="69" t="n">
        <f aca="false">IFERROR((K1461/J1461%),"-")</f>
        <v>66.9642857142857</v>
      </c>
      <c r="N1461" s="97" t="n">
        <v>26</v>
      </c>
      <c r="O1461" s="98" t="str">
        <f aca="false">IF(F1461&lt;=$P$2,"Mar","")</f>
        <v>Mar</v>
      </c>
      <c r="P1461" s="97" t="n">
        <f aca="false">N1461</f>
        <v>26</v>
      </c>
      <c r="Q1461" s="99" t="n">
        <f aca="false">K1461-P1461</f>
        <v>-13.5</v>
      </c>
      <c r="R1461" s="98" t="n">
        <f aca="false">IFERROR(IF(O1461="Mar",(K1461/P1461-1))," ")</f>
        <v>-0.519230769230769</v>
      </c>
      <c r="S1461" s="100" t="str">
        <f aca="false">IF(N1461&gt;0,IF(O1461="","-",IF(R1461&lt;0%,"DEGROWTH","GROWTH")))</f>
        <v>DEGROWTH</v>
      </c>
      <c r="T1461" s="69" t="n">
        <v>0</v>
      </c>
      <c r="U1461" s="101" t="str">
        <f aca="false">IF(F1461&lt;=$V$2,"Apr","")</f>
        <v>Apr</v>
      </c>
      <c r="V1461" s="97" t="n">
        <v>0</v>
      </c>
      <c r="W1461" s="102" t="n">
        <f aca="false">K1461-V1461</f>
        <v>12.5</v>
      </c>
      <c r="X1461" s="103" t="n">
        <f aca="false">IFERROR(IF(U1461="Apr",(K1461/V1461-1)),0)</f>
        <v>0</v>
      </c>
      <c r="Y1461" s="106" t="b">
        <f aca="false">IF(T1461&gt;0,IF(U1461="","-",IF(X1461&lt;0%,"DEGROWTH","GROWTH")))</f>
        <v>0</v>
      </c>
      <c r="Z1461" s="75" t="n">
        <v>0</v>
      </c>
      <c r="AA1461" s="70"/>
      <c r="AB1461" s="70" t="s">
        <v>133</v>
      </c>
      <c r="AC1461" s="85" t="s">
        <v>134</v>
      </c>
      <c r="AD1461" s="3" t="n">
        <f aca="false">IF(K1461=0,1,0)</f>
        <v>0</v>
      </c>
      <c r="AE1461" s="82"/>
    </row>
    <row r="1462" customFormat="false" ht="14.25" hidden="false" customHeight="true" outlineLevel="0" collapsed="false">
      <c r="A1462" s="85" t="s">
        <v>133</v>
      </c>
      <c r="B1462" s="83" t="s">
        <v>32</v>
      </c>
      <c r="C1462" s="83" t="s">
        <v>3259</v>
      </c>
      <c r="D1462" s="83" t="n">
        <v>1000004453</v>
      </c>
      <c r="E1462" s="83" t="s">
        <v>3260</v>
      </c>
      <c r="F1462" s="84" t="n">
        <v>45891</v>
      </c>
      <c r="G1462" s="67" t="str">
        <f aca="false">IF(I1462&gt;0,"Targeted Dealer","-")</f>
        <v>Targeted Dealer</v>
      </c>
      <c r="H1462" s="67"/>
      <c r="I1462" s="68" t="n">
        <v>40</v>
      </c>
      <c r="J1462" s="68" t="n">
        <f aca="false">I1462/$J$1*($J$1-$E$1)</f>
        <v>37.3333333333333</v>
      </c>
      <c r="K1462" s="69" t="n">
        <v>100</v>
      </c>
      <c r="L1462" s="69" t="n">
        <f aca="false">I1462-K1462</f>
        <v>-60</v>
      </c>
      <c r="M1462" s="69" t="n">
        <f aca="false">IFERROR((K1462/J1462%),"-")</f>
        <v>267.857142857143</v>
      </c>
      <c r="N1462" s="97" t="n">
        <v>96</v>
      </c>
      <c r="O1462" s="98" t="str">
        <f aca="false">IF(F1462&lt;=$P$2,"Mar","")</f>
        <v>Mar</v>
      </c>
      <c r="P1462" s="97" t="n">
        <f aca="false">N1462</f>
        <v>96</v>
      </c>
      <c r="Q1462" s="99" t="n">
        <f aca="false">K1462-P1462</f>
        <v>4</v>
      </c>
      <c r="R1462" s="98" t="n">
        <f aca="false">IFERROR(IF(O1462="Mar",(K1462/P1462-1))," ")</f>
        <v>0.0416666666666667</v>
      </c>
      <c r="S1462" s="100" t="str">
        <f aca="false">IF(N1462&gt;0,IF(O1462="","-",IF(R1462&lt;0%,"DEGROWTH","GROWTH")))</f>
        <v>GROWTH</v>
      </c>
      <c r="T1462" s="69" t="n">
        <v>0</v>
      </c>
      <c r="U1462" s="101" t="str">
        <f aca="false">IF(F1462&lt;=$V$2,"Apr","")</f>
        <v>Apr</v>
      </c>
      <c r="V1462" s="97" t="n">
        <v>0</v>
      </c>
      <c r="W1462" s="102" t="n">
        <f aca="false">K1462-V1462</f>
        <v>100</v>
      </c>
      <c r="X1462" s="103" t="n">
        <f aca="false">IFERROR(IF(U1462="Apr",(K1462/V1462-1)),0)</f>
        <v>0</v>
      </c>
      <c r="Y1462" s="106" t="b">
        <f aca="false">IF(T1462&gt;0,IF(U1462="","-",IF(X1462&lt;0%,"DEGROWTH","GROWTH")))</f>
        <v>0</v>
      </c>
      <c r="Z1462" s="75" t="n">
        <v>0</v>
      </c>
      <c r="AA1462" s="70"/>
      <c r="AB1462" s="70" t="s">
        <v>133</v>
      </c>
      <c r="AC1462" s="85" t="s">
        <v>133</v>
      </c>
      <c r="AD1462" s="3" t="n">
        <f aca="false">IF(K1462=0,1,0)</f>
        <v>0</v>
      </c>
      <c r="AE1462" s="82"/>
    </row>
    <row r="1463" customFormat="false" ht="14.25" hidden="false" customHeight="true" outlineLevel="0" collapsed="false">
      <c r="A1463" s="85" t="s">
        <v>133</v>
      </c>
      <c r="B1463" s="83" t="s">
        <v>43</v>
      </c>
      <c r="C1463" s="83" t="s">
        <v>3261</v>
      </c>
      <c r="D1463" s="83" t="n">
        <v>1000004454</v>
      </c>
      <c r="E1463" s="83" t="s">
        <v>1394</v>
      </c>
      <c r="F1463" s="84" t="n">
        <v>45896</v>
      </c>
      <c r="G1463" s="67" t="str">
        <f aca="false">IF(I1463&gt;0,"Targeted Dealer","-")</f>
        <v>Targeted Dealer</v>
      </c>
      <c r="H1463" s="67"/>
      <c r="I1463" s="68" t="n">
        <v>70</v>
      </c>
      <c r="J1463" s="68" t="n">
        <f aca="false">I1463/$J$1*($J$1-$E$1)</f>
        <v>65.3333333333333</v>
      </c>
      <c r="K1463" s="69" t="n">
        <v>12.5</v>
      </c>
      <c r="L1463" s="69" t="n">
        <f aca="false">I1463-K1463</f>
        <v>57.5</v>
      </c>
      <c r="M1463" s="69" t="n">
        <f aca="false">IFERROR((K1463/J1463%),"-")</f>
        <v>19.1326530612245</v>
      </c>
      <c r="N1463" s="97" t="n">
        <v>80</v>
      </c>
      <c r="O1463" s="98" t="str">
        <f aca="false">IF(F1463&lt;=$P$2,"Mar","")</f>
        <v>Mar</v>
      </c>
      <c r="P1463" s="97" t="n">
        <f aca="false">N1463</f>
        <v>80</v>
      </c>
      <c r="Q1463" s="99" t="n">
        <f aca="false">K1463-P1463</f>
        <v>-67.5</v>
      </c>
      <c r="R1463" s="98" t="n">
        <f aca="false">IFERROR(IF(O1463="Mar",(K1463/P1463-1))," ")</f>
        <v>-0.84375</v>
      </c>
      <c r="S1463" s="100" t="str">
        <f aca="false">IF(N1463&gt;0,IF(O1463="","-",IF(R1463&lt;0%,"DEGROWTH","GROWTH")))</f>
        <v>DEGROWTH</v>
      </c>
      <c r="T1463" s="69" t="n">
        <v>0</v>
      </c>
      <c r="U1463" s="101" t="str">
        <f aca="false">IF(F1463&lt;=$V$2,"Apr","")</f>
        <v>Apr</v>
      </c>
      <c r="V1463" s="97" t="n">
        <v>0</v>
      </c>
      <c r="W1463" s="102" t="n">
        <f aca="false">K1463-V1463</f>
        <v>12.5</v>
      </c>
      <c r="X1463" s="103" t="n">
        <f aca="false">IFERROR(IF(U1463="Apr",(K1463/V1463-1)),0)</f>
        <v>0</v>
      </c>
      <c r="Y1463" s="106" t="b">
        <f aca="false">IF(T1463&gt;0,IF(U1463="","-",IF(X1463&lt;0%,"DEGROWTH","GROWTH")))</f>
        <v>0</v>
      </c>
      <c r="Z1463" s="75" t="n">
        <v>0</v>
      </c>
      <c r="AA1463" s="70"/>
      <c r="AB1463" s="70" t="s">
        <v>133</v>
      </c>
      <c r="AC1463" s="85" t="s">
        <v>133</v>
      </c>
      <c r="AD1463" s="3" t="n">
        <f aca="false">IF(K1463=0,1,0)</f>
        <v>0</v>
      </c>
      <c r="AE1463" s="82"/>
    </row>
    <row r="1464" customFormat="false" ht="14.25" hidden="false" customHeight="true" outlineLevel="0" collapsed="false">
      <c r="A1464" s="85" t="s">
        <v>133</v>
      </c>
      <c r="B1464" s="83" t="s">
        <v>37</v>
      </c>
      <c r="C1464" s="83" t="s">
        <v>3262</v>
      </c>
      <c r="D1464" s="83" t="n">
        <v>1000004464</v>
      </c>
      <c r="E1464" s="83" t="s">
        <v>3263</v>
      </c>
      <c r="F1464" s="84" t="n">
        <v>45896</v>
      </c>
      <c r="G1464" s="67" t="str">
        <f aca="false">IF(I1464&gt;0,"Targeted Dealer","-")</f>
        <v>Targeted Dealer</v>
      </c>
      <c r="H1464" s="67"/>
      <c r="I1464" s="68" t="n">
        <v>50</v>
      </c>
      <c r="J1464" s="68" t="n">
        <f aca="false">I1464/$J$1*($J$1-$E$1)</f>
        <v>46.6666666666667</v>
      </c>
      <c r="K1464" s="69" t="n">
        <v>57.5</v>
      </c>
      <c r="L1464" s="69" t="n">
        <f aca="false">I1464-K1464</f>
        <v>-7.5</v>
      </c>
      <c r="M1464" s="69" t="n">
        <f aca="false">IFERROR((K1464/J1464%),"-")</f>
        <v>123.214285714286</v>
      </c>
      <c r="N1464" s="97" t="n">
        <v>75</v>
      </c>
      <c r="O1464" s="98" t="str">
        <f aca="false">IF(F1464&lt;=$P$2,"Mar","")</f>
        <v>Mar</v>
      </c>
      <c r="P1464" s="97" t="n">
        <f aca="false">N1464</f>
        <v>75</v>
      </c>
      <c r="Q1464" s="99" t="n">
        <f aca="false">K1464-P1464</f>
        <v>-17.5</v>
      </c>
      <c r="R1464" s="98" t="n">
        <f aca="false">IFERROR(IF(O1464="Mar",(K1464/P1464-1))," ")</f>
        <v>-0.233333333333333</v>
      </c>
      <c r="S1464" s="100" t="str">
        <f aca="false">IF(N1464&gt;0,IF(O1464="","-",IF(R1464&lt;0%,"DEGROWTH","GROWTH")))</f>
        <v>DEGROWTH</v>
      </c>
      <c r="T1464" s="69" t="n">
        <v>0</v>
      </c>
      <c r="U1464" s="101" t="str">
        <f aca="false">IF(F1464&lt;=$V$2,"Apr","")</f>
        <v>Apr</v>
      </c>
      <c r="V1464" s="97" t="n">
        <v>0</v>
      </c>
      <c r="W1464" s="102" t="n">
        <f aca="false">K1464-V1464</f>
        <v>57.5</v>
      </c>
      <c r="X1464" s="103" t="n">
        <f aca="false">IFERROR(IF(U1464="Apr",(K1464/V1464-1)),0)</f>
        <v>0</v>
      </c>
      <c r="Y1464" s="106" t="b">
        <f aca="false">IF(T1464&gt;0,IF(U1464="","-",IF(X1464&lt;0%,"DEGROWTH","GROWTH")))</f>
        <v>0</v>
      </c>
      <c r="Z1464" s="75" t="n">
        <v>0</v>
      </c>
      <c r="AA1464" s="70"/>
      <c r="AB1464" s="70" t="s">
        <v>133</v>
      </c>
      <c r="AC1464" s="85" t="s">
        <v>133</v>
      </c>
      <c r="AD1464" s="3" t="n">
        <f aca="false">IF(K1464=0,1,0)</f>
        <v>0</v>
      </c>
      <c r="AE1464" s="82"/>
    </row>
    <row r="1465" customFormat="false" ht="14.25" hidden="false" customHeight="true" outlineLevel="0" collapsed="false">
      <c r="A1465" s="85" t="s">
        <v>131</v>
      </c>
      <c r="B1465" s="83" t="s">
        <v>98</v>
      </c>
      <c r="C1465" s="83" t="s">
        <v>544</v>
      </c>
      <c r="D1465" s="83" t="n">
        <v>1000004435</v>
      </c>
      <c r="E1465" s="83" t="s">
        <v>545</v>
      </c>
      <c r="F1465" s="84" t="n">
        <v>45863</v>
      </c>
      <c r="G1465" s="67" t="str">
        <f aca="false">IF(I1465&gt;0,"Targeted Dealer","-")</f>
        <v>Targeted Dealer</v>
      </c>
      <c r="H1465" s="67"/>
      <c r="I1465" s="68" t="n">
        <v>25</v>
      </c>
      <c r="J1465" s="68" t="n">
        <f aca="false">I1465/$J$1*($J$1-$E$1)</f>
        <v>23.3333333333333</v>
      </c>
      <c r="K1465" s="69" t="n">
        <v>34.5</v>
      </c>
      <c r="L1465" s="69" t="n">
        <f aca="false">I1465-K1465</f>
        <v>-9.5</v>
      </c>
      <c r="M1465" s="69" t="n">
        <f aca="false">IFERROR((K1465/J1465%),"-")</f>
        <v>147.857142857143</v>
      </c>
      <c r="N1465" s="97" t="n">
        <v>6</v>
      </c>
      <c r="O1465" s="98" t="str">
        <f aca="false">IF(F1465&lt;=$P$2,"Mar","")</f>
        <v>Mar</v>
      </c>
      <c r="P1465" s="97" t="n">
        <f aca="false">N1465</f>
        <v>6</v>
      </c>
      <c r="Q1465" s="99" t="n">
        <f aca="false">K1465-P1465</f>
        <v>28.5</v>
      </c>
      <c r="R1465" s="98" t="n">
        <f aca="false">IFERROR(IF(O1465="Mar",(K1465/P1465-1))," ")</f>
        <v>4.75</v>
      </c>
      <c r="S1465" s="100" t="str">
        <f aca="false">IF(N1465&gt;0,IF(O1465="","-",IF(R1465&lt;0%,"DEGROWTH","GROWTH")))</f>
        <v>GROWTH</v>
      </c>
      <c r="T1465" s="69" t="n">
        <v>0</v>
      </c>
      <c r="U1465" s="101" t="str">
        <f aca="false">IF(F1465&lt;=$V$2,"Apr","")</f>
        <v>Apr</v>
      </c>
      <c r="V1465" s="97" t="n">
        <v>0</v>
      </c>
      <c r="W1465" s="102" t="n">
        <f aca="false">K1465-V1465</f>
        <v>34.5</v>
      </c>
      <c r="X1465" s="103" t="n">
        <f aca="false">IFERROR(IF(U1465="Apr",(K1465/V1465-1)),0)</f>
        <v>0</v>
      </c>
      <c r="Y1465" s="106" t="b">
        <f aca="false">IF(T1465&gt;0,IF(U1465="","-",IF(X1465&lt;0%,"DEGROWTH","GROWTH")))</f>
        <v>0</v>
      </c>
      <c r="Z1465" s="75" t="n">
        <v>0</v>
      </c>
      <c r="AA1465" s="70"/>
      <c r="AB1465" s="70" t="s">
        <v>133</v>
      </c>
      <c r="AC1465" s="85" t="s">
        <v>131</v>
      </c>
      <c r="AD1465" s="3" t="n">
        <f aca="false">IF(K1465=0,1,0)</f>
        <v>0</v>
      </c>
      <c r="AE1465" s="82"/>
    </row>
    <row r="1466" customFormat="false" ht="14.25" hidden="false" customHeight="true" outlineLevel="0" collapsed="false">
      <c r="A1466" s="85" t="s">
        <v>134</v>
      </c>
      <c r="B1466" s="83" t="s">
        <v>71</v>
      </c>
      <c r="C1466" s="83" t="s">
        <v>546</v>
      </c>
      <c r="D1466" s="83" t="n">
        <v>1000004462</v>
      </c>
      <c r="E1466" s="83" t="s">
        <v>547</v>
      </c>
      <c r="F1466" s="84" t="n">
        <v>45891</v>
      </c>
      <c r="G1466" s="67" t="str">
        <f aca="false">IF(I1466&gt;0,"Targeted Dealer","-")</f>
        <v>-</v>
      </c>
      <c r="H1466" s="67"/>
      <c r="I1466" s="68" t="n">
        <v>0</v>
      </c>
      <c r="J1466" s="68" t="n">
        <f aca="false">I1466/$J$1*($J$1-$E$1)</f>
        <v>0</v>
      </c>
      <c r="K1466" s="69" t="n">
        <v>0</v>
      </c>
      <c r="L1466" s="69" t="n">
        <f aca="false">I1466-K1466</f>
        <v>0</v>
      </c>
      <c r="M1466" s="69" t="str">
        <f aca="false">IFERROR((K1466/J1466%),"-")</f>
        <v>-</v>
      </c>
      <c r="N1466" s="97" t="n">
        <v>0</v>
      </c>
      <c r="O1466" s="98" t="str">
        <f aca="false">IF(F1466&lt;=$P$2,"Mar","")</f>
        <v>Mar</v>
      </c>
      <c r="P1466" s="97" t="n">
        <f aca="false">N1466</f>
        <v>0</v>
      </c>
      <c r="Q1466" s="99" t="n">
        <f aca="false">K1466-P1466</f>
        <v>0</v>
      </c>
      <c r="R1466" s="98" t="str">
        <f aca="false">IFERROR(IF(O1466="Mar",(K1466/P1466-1))," ")</f>
        <v> </v>
      </c>
      <c r="S1466" s="105" t="b">
        <f aca="false">IF(N1466&gt;0,IF(O1466="","-",IF(R1466&lt;0%,"DEGROWTH","GROWTH")))</f>
        <v>0</v>
      </c>
      <c r="T1466" s="69" t="n">
        <v>0</v>
      </c>
      <c r="U1466" s="101" t="str">
        <f aca="false">IF(F1466&lt;=$V$2,"Apr","")</f>
        <v>Apr</v>
      </c>
      <c r="V1466" s="97" t="n">
        <v>0</v>
      </c>
      <c r="W1466" s="102" t="n">
        <f aca="false">K1466-V1466</f>
        <v>0</v>
      </c>
      <c r="X1466" s="103" t="n">
        <f aca="false">IFERROR(IF(U1466="Apr",(K1466/V1466-1)),0)</f>
        <v>0</v>
      </c>
      <c r="Y1466" s="106" t="b">
        <f aca="false">IF(T1466&gt;0,IF(U1466="","-",IF(X1466&lt;0%,"DEGROWTH","GROWTH")))</f>
        <v>0</v>
      </c>
      <c r="Z1466" s="75" t="n">
        <v>0</v>
      </c>
      <c r="AA1466" s="70"/>
      <c r="AB1466" s="70" t="s">
        <v>133</v>
      </c>
      <c r="AC1466" s="85" t="s">
        <v>134</v>
      </c>
      <c r="AD1466" s="3" t="n">
        <f aca="false">IF(K1466=0,1,0)</f>
        <v>1</v>
      </c>
      <c r="AE1466" s="82"/>
    </row>
    <row r="1467" customFormat="false" ht="14.25" hidden="false" customHeight="true" outlineLevel="0" collapsed="false">
      <c r="A1467" s="85" t="s">
        <v>133</v>
      </c>
      <c r="B1467" s="83" t="s">
        <v>142</v>
      </c>
      <c r="C1467" s="83" t="s">
        <v>548</v>
      </c>
      <c r="D1467" s="83" t="n">
        <v>1000000105</v>
      </c>
      <c r="E1467" s="83" t="s">
        <v>549</v>
      </c>
      <c r="F1467" s="84" t="n">
        <v>44738</v>
      </c>
      <c r="G1467" s="67" t="str">
        <f aca="false">IF(I1467&gt;0,"Targeted Dealer","-")</f>
        <v>Targeted Dealer</v>
      </c>
      <c r="H1467" s="67"/>
      <c r="I1467" s="68" t="n">
        <v>20</v>
      </c>
      <c r="J1467" s="68" t="n">
        <f aca="false">I1467/$J$1*($J$1-$E$1)</f>
        <v>18.6666666666667</v>
      </c>
      <c r="K1467" s="69" t="n">
        <v>20</v>
      </c>
      <c r="L1467" s="69" t="n">
        <f aca="false">I1467-K1467</f>
        <v>0</v>
      </c>
      <c r="M1467" s="69" t="n">
        <f aca="false">IFERROR((K1467/J1467%),"-")</f>
        <v>107.142857142857</v>
      </c>
      <c r="N1467" s="97" t="n">
        <v>10</v>
      </c>
      <c r="O1467" s="98" t="str">
        <f aca="false">IF(F1467&lt;=$P$2,"Mar","")</f>
        <v>Mar</v>
      </c>
      <c r="P1467" s="97" t="n">
        <f aca="false">N1467</f>
        <v>10</v>
      </c>
      <c r="Q1467" s="99" t="n">
        <f aca="false">K1467-P1467</f>
        <v>10</v>
      </c>
      <c r="R1467" s="98" t="n">
        <f aca="false">IFERROR(IF(O1467="Mar",(K1467/P1467-1))," ")</f>
        <v>1</v>
      </c>
      <c r="S1467" s="100" t="str">
        <f aca="false">IF(N1467&gt;0,IF(O1467="","-",IF(R1467&lt;0%,"DEGROWTH","GROWTH")))</f>
        <v>GROWTH</v>
      </c>
      <c r="T1467" s="69" t="n">
        <v>0</v>
      </c>
      <c r="U1467" s="101" t="str">
        <f aca="false">IF(F1467&lt;=$V$2,"Apr","")</f>
        <v>Apr</v>
      </c>
      <c r="V1467" s="97" t="n">
        <v>0</v>
      </c>
      <c r="W1467" s="102" t="n">
        <f aca="false">K1467-V1467</f>
        <v>20</v>
      </c>
      <c r="X1467" s="103" t="n">
        <f aca="false">IFERROR(IF(U1467="Apr",(K1467/V1467-1)),0)</f>
        <v>0</v>
      </c>
      <c r="Y1467" s="106" t="b">
        <f aca="false">IF(T1467&gt;0,IF(U1467="","-",IF(X1467&lt;0%,"DEGROWTH","GROWTH")))</f>
        <v>0</v>
      </c>
      <c r="Z1467" s="75" t="n">
        <v>0</v>
      </c>
      <c r="AA1467" s="70"/>
      <c r="AB1467" s="70" t="s">
        <v>133</v>
      </c>
      <c r="AC1467" s="85" t="s">
        <v>133</v>
      </c>
      <c r="AD1467" s="3" t="n">
        <f aca="false">IF(K1467=0,1,0)</f>
        <v>0</v>
      </c>
      <c r="AE1467" s="82"/>
    </row>
    <row r="1468" customFormat="false" ht="14.25" hidden="false" customHeight="true" outlineLevel="0" collapsed="false">
      <c r="A1468" s="85" t="s">
        <v>134</v>
      </c>
      <c r="B1468" s="83" t="s">
        <v>74</v>
      </c>
      <c r="C1468" s="83" t="s">
        <v>3264</v>
      </c>
      <c r="D1468" s="83" t="n">
        <v>1000004455</v>
      </c>
      <c r="E1468" s="83" t="s">
        <v>3265</v>
      </c>
      <c r="F1468" s="84" t="n">
        <v>45898</v>
      </c>
      <c r="G1468" s="67" t="str">
        <f aca="false">IF(I1468&gt;0,"Targeted Dealer","-")</f>
        <v>Targeted Dealer</v>
      </c>
      <c r="H1468" s="67"/>
      <c r="I1468" s="68" t="n">
        <v>100</v>
      </c>
      <c r="J1468" s="68" t="n">
        <f aca="false">I1468/$J$1*($J$1-$E$1)</f>
        <v>93.3333333333333</v>
      </c>
      <c r="K1468" s="69" t="n">
        <v>0</v>
      </c>
      <c r="L1468" s="69" t="n">
        <f aca="false">I1468-K1468</f>
        <v>100</v>
      </c>
      <c r="M1468" s="69" t="n">
        <f aca="false">IFERROR((K1468/J1468%),"-")</f>
        <v>0</v>
      </c>
      <c r="N1468" s="97" t="n">
        <v>60</v>
      </c>
      <c r="O1468" s="98" t="str">
        <f aca="false">IF(F1468&lt;=$P$2,"Mar","")</f>
        <v>Mar</v>
      </c>
      <c r="P1468" s="97" t="n">
        <f aca="false">N1468</f>
        <v>60</v>
      </c>
      <c r="Q1468" s="99" t="n">
        <f aca="false">K1468-P1468</f>
        <v>-60</v>
      </c>
      <c r="R1468" s="98" t="n">
        <f aca="false">IFERROR(IF(O1468="Mar",(K1468/P1468-1))," ")</f>
        <v>-1</v>
      </c>
      <c r="S1468" s="100" t="str">
        <f aca="false">IF(N1468&gt;0,IF(O1468="","-",IF(R1468&lt;0%,"DEGROWTH","GROWTH")))</f>
        <v>DEGROWTH</v>
      </c>
      <c r="T1468" s="69" t="n">
        <v>0</v>
      </c>
      <c r="U1468" s="101" t="str">
        <f aca="false">IF(F1468&lt;=$V$2,"Apr","")</f>
        <v>Apr</v>
      </c>
      <c r="V1468" s="97" t="n">
        <v>0</v>
      </c>
      <c r="W1468" s="102" t="n">
        <f aca="false">K1468-V1468</f>
        <v>0</v>
      </c>
      <c r="X1468" s="103" t="n">
        <f aca="false">IFERROR(IF(U1468="Apr",(K1468/V1468-1)),0)</f>
        <v>0</v>
      </c>
      <c r="Y1468" s="106" t="b">
        <f aca="false">IF(T1468&gt;0,IF(U1468="","-",IF(X1468&lt;0%,"DEGROWTH","GROWTH")))</f>
        <v>0</v>
      </c>
      <c r="Z1468" s="75" t="n">
        <v>0</v>
      </c>
      <c r="AA1468" s="70"/>
      <c r="AB1468" s="70" t="s">
        <v>133</v>
      </c>
      <c r="AC1468" s="85" t="s">
        <v>134</v>
      </c>
      <c r="AD1468" s="3" t="n">
        <f aca="false">IF(K1468=0,1,0)</f>
        <v>1</v>
      </c>
      <c r="AE1468" s="82"/>
    </row>
    <row r="1469" customFormat="false" ht="14.25" hidden="false" customHeight="true" outlineLevel="0" collapsed="false">
      <c r="A1469" s="85" t="s">
        <v>133</v>
      </c>
      <c r="B1469" s="83" t="s">
        <v>142</v>
      </c>
      <c r="C1469" s="83" t="s">
        <v>550</v>
      </c>
      <c r="D1469" s="83" t="n">
        <v>1000004470</v>
      </c>
      <c r="E1469" s="83" t="s">
        <v>551</v>
      </c>
      <c r="F1469" s="84" t="n">
        <v>45916</v>
      </c>
      <c r="G1469" s="67" t="str">
        <f aca="false">IF(I1469&gt;0,"Targeted Dealer","-")</f>
        <v>Targeted Dealer</v>
      </c>
      <c r="H1469" s="67"/>
      <c r="I1469" s="68" t="n">
        <v>20</v>
      </c>
      <c r="J1469" s="68" t="n">
        <f aca="false">I1469/$J$1*($J$1-$E$1)</f>
        <v>18.6666666666667</v>
      </c>
      <c r="K1469" s="69" t="n">
        <v>0</v>
      </c>
      <c r="L1469" s="69" t="n">
        <f aca="false">I1469-K1469</f>
        <v>20</v>
      </c>
      <c r="M1469" s="69" t="n">
        <f aca="false">IFERROR((K1469/J1469%),"-")</f>
        <v>0</v>
      </c>
      <c r="N1469" s="97" t="n">
        <v>0</v>
      </c>
      <c r="O1469" s="98" t="str">
        <f aca="false">IF(F1469&lt;=$P$2,"Mar","")</f>
        <v>Mar</v>
      </c>
      <c r="P1469" s="97" t="n">
        <f aca="false">N1469</f>
        <v>0</v>
      </c>
      <c r="Q1469" s="99" t="n">
        <f aca="false">K1469-P1469</f>
        <v>0</v>
      </c>
      <c r="R1469" s="98" t="str">
        <f aca="false">IFERROR(IF(O1469="Mar",(K1469/P1469-1))," ")</f>
        <v> </v>
      </c>
      <c r="S1469" s="105" t="b">
        <f aca="false">IF(N1469&gt;0,IF(O1469="","-",IF(R1469&lt;0%,"DEGROWTH","GROWTH")))</f>
        <v>0</v>
      </c>
      <c r="T1469" s="69" t="n">
        <v>0</v>
      </c>
      <c r="U1469" s="101" t="str">
        <f aca="false">IF(F1469&lt;=$V$2,"Apr","")</f>
        <v>Apr</v>
      </c>
      <c r="V1469" s="97" t="n">
        <v>0</v>
      </c>
      <c r="W1469" s="102" t="n">
        <f aca="false">K1469-V1469</f>
        <v>0</v>
      </c>
      <c r="X1469" s="103" t="n">
        <f aca="false">IFERROR(IF(U1469="Apr",(K1469/V1469-1)),0)</f>
        <v>0</v>
      </c>
      <c r="Y1469" s="106" t="b">
        <f aca="false">IF(T1469&gt;0,IF(U1469="","-",IF(X1469&lt;0%,"DEGROWTH","GROWTH")))</f>
        <v>0</v>
      </c>
      <c r="Z1469" s="75" t="n">
        <v>0</v>
      </c>
      <c r="AA1469" s="70"/>
      <c r="AB1469" s="70" t="s">
        <v>133</v>
      </c>
      <c r="AC1469" s="85" t="s">
        <v>133</v>
      </c>
      <c r="AD1469" s="3" t="n">
        <f aca="false">IF(K1469=0,1,0)</f>
        <v>1</v>
      </c>
      <c r="AE1469" s="82"/>
    </row>
    <row r="1470" customFormat="false" ht="14.25" hidden="false" customHeight="true" outlineLevel="0" collapsed="false">
      <c r="A1470" s="85" t="s">
        <v>133</v>
      </c>
      <c r="B1470" s="83" t="s">
        <v>29</v>
      </c>
      <c r="C1470" s="83" t="s">
        <v>3266</v>
      </c>
      <c r="D1470" s="83" t="n">
        <v>1000004437</v>
      </c>
      <c r="E1470" s="83" t="s">
        <v>3267</v>
      </c>
      <c r="F1470" s="84" t="n">
        <v>45867</v>
      </c>
      <c r="G1470" s="67" t="str">
        <f aca="false">IF(I1470&gt;0,"Targeted Dealer","-")</f>
        <v>Targeted Dealer</v>
      </c>
      <c r="H1470" s="67"/>
      <c r="I1470" s="68" t="n">
        <v>40</v>
      </c>
      <c r="J1470" s="68" t="n">
        <f aca="false">I1470/$J$1*($J$1-$E$1)</f>
        <v>37.3333333333333</v>
      </c>
      <c r="K1470" s="69" t="n">
        <v>20</v>
      </c>
      <c r="L1470" s="69" t="n">
        <f aca="false">I1470-K1470</f>
        <v>20</v>
      </c>
      <c r="M1470" s="69" t="n">
        <f aca="false">IFERROR((K1470/J1470%),"-")</f>
        <v>53.5714285714286</v>
      </c>
      <c r="N1470" s="97" t="n">
        <v>20</v>
      </c>
      <c r="O1470" s="98" t="str">
        <f aca="false">IF(F1470&lt;=$P$2,"Mar","")</f>
        <v>Mar</v>
      </c>
      <c r="P1470" s="97" t="n">
        <f aca="false">N1470</f>
        <v>20</v>
      </c>
      <c r="Q1470" s="99" t="n">
        <f aca="false">K1470-P1470</f>
        <v>0</v>
      </c>
      <c r="R1470" s="98" t="n">
        <f aca="false">IFERROR(IF(O1470="Mar",(K1470/P1470-1))," ")</f>
        <v>0</v>
      </c>
      <c r="S1470" s="100" t="str">
        <f aca="false">IF(N1470&gt;0,IF(O1470="","-",IF(R1470&lt;0%,"DEGROWTH","GROWTH")))</f>
        <v>GROWTH</v>
      </c>
      <c r="T1470" s="69" t="n">
        <v>0</v>
      </c>
      <c r="U1470" s="101" t="str">
        <f aca="false">IF(F1470&lt;=$V$2,"Apr","")</f>
        <v>Apr</v>
      </c>
      <c r="V1470" s="97" t="n">
        <v>0</v>
      </c>
      <c r="W1470" s="102" t="n">
        <f aca="false">K1470-V1470</f>
        <v>20</v>
      </c>
      <c r="X1470" s="103" t="n">
        <f aca="false">IFERROR(IF(U1470="Apr",(K1470/V1470-1)),0)</f>
        <v>0</v>
      </c>
      <c r="Y1470" s="106" t="b">
        <f aca="false">IF(T1470&gt;0,IF(U1470="","-",IF(X1470&lt;0%,"DEGROWTH","GROWTH")))</f>
        <v>0</v>
      </c>
      <c r="Z1470" s="75" t="n">
        <v>0</v>
      </c>
      <c r="AA1470" s="70"/>
      <c r="AB1470" s="70" t="s">
        <v>133</v>
      </c>
      <c r="AC1470" s="85" t="s">
        <v>133</v>
      </c>
      <c r="AD1470" s="3" t="n">
        <f aca="false">IF(K1470=0,1,0)</f>
        <v>0</v>
      </c>
      <c r="AE1470" s="82"/>
    </row>
    <row r="1471" customFormat="false" ht="14.25" hidden="false" customHeight="true" outlineLevel="0" collapsed="false">
      <c r="A1471" s="85" t="s">
        <v>133</v>
      </c>
      <c r="B1471" s="83" t="s">
        <v>43</v>
      </c>
      <c r="C1471" s="83" t="s">
        <v>3268</v>
      </c>
      <c r="D1471" s="83" t="n">
        <v>1000003412</v>
      </c>
      <c r="E1471" s="83" t="s">
        <v>3269</v>
      </c>
      <c r="F1471" s="84" t="n">
        <v>44988</v>
      </c>
      <c r="G1471" s="67" t="str">
        <f aca="false">IF(I1471&gt;0,"Targeted Dealer","-")</f>
        <v>Targeted Dealer</v>
      </c>
      <c r="H1471" s="67"/>
      <c r="I1471" s="68" t="n">
        <v>40</v>
      </c>
      <c r="J1471" s="68" t="n">
        <f aca="false">I1471/$J$1*($J$1-$E$1)</f>
        <v>37.3333333333333</v>
      </c>
      <c r="K1471" s="69" t="n">
        <v>0</v>
      </c>
      <c r="L1471" s="69" t="n">
        <f aca="false">I1471-K1471</f>
        <v>40</v>
      </c>
      <c r="M1471" s="69" t="n">
        <f aca="false">IFERROR((K1471/J1471%),"-")</f>
        <v>0</v>
      </c>
      <c r="N1471" s="97" t="n">
        <v>30</v>
      </c>
      <c r="O1471" s="98" t="str">
        <f aca="false">IF(F1471&lt;=$P$2,"Mar","")</f>
        <v>Mar</v>
      </c>
      <c r="P1471" s="97" t="n">
        <f aca="false">N1471</f>
        <v>30</v>
      </c>
      <c r="Q1471" s="99" t="n">
        <f aca="false">K1471-P1471</f>
        <v>-30</v>
      </c>
      <c r="R1471" s="98" t="n">
        <f aca="false">IFERROR(IF(O1471="Mar",(K1471/P1471-1))," ")</f>
        <v>-1</v>
      </c>
      <c r="S1471" s="100" t="str">
        <f aca="false">IF(N1471&gt;0,IF(O1471="","-",IF(R1471&lt;0%,"DEGROWTH","GROWTH")))</f>
        <v>DEGROWTH</v>
      </c>
      <c r="T1471" s="69" t="n">
        <v>0</v>
      </c>
      <c r="U1471" s="101" t="str">
        <f aca="false">IF(F1471&lt;=$V$2,"Apr","")</f>
        <v>Apr</v>
      </c>
      <c r="V1471" s="97" t="n">
        <v>0</v>
      </c>
      <c r="W1471" s="102" t="n">
        <f aca="false">K1471-V1471</f>
        <v>0</v>
      </c>
      <c r="X1471" s="103" t="n">
        <f aca="false">IFERROR(IF(U1471="Apr",(K1471/V1471-1)),0)</f>
        <v>0</v>
      </c>
      <c r="Y1471" s="106" t="b">
        <f aca="false">IF(T1471&gt;0,IF(U1471="","-",IF(X1471&lt;0%,"DEGROWTH","GROWTH")))</f>
        <v>0</v>
      </c>
      <c r="Z1471" s="75" t="n">
        <v>0</v>
      </c>
      <c r="AA1471" s="70"/>
      <c r="AB1471" s="70" t="s">
        <v>133</v>
      </c>
      <c r="AC1471" s="85" t="s">
        <v>133</v>
      </c>
      <c r="AD1471" s="3" t="n">
        <f aca="false">IF(K1471=0,1,0)</f>
        <v>1</v>
      </c>
      <c r="AE1471" s="82"/>
    </row>
    <row r="1472" customFormat="false" ht="14.25" hidden="false" customHeight="true" outlineLevel="0" collapsed="false">
      <c r="A1472" s="85" t="s">
        <v>134</v>
      </c>
      <c r="B1472" s="83" t="s">
        <v>58</v>
      </c>
      <c r="C1472" s="83" t="s">
        <v>3270</v>
      </c>
      <c r="D1472" s="83" t="n">
        <v>1000004458</v>
      </c>
      <c r="E1472" s="83" t="s">
        <v>3271</v>
      </c>
      <c r="F1472" s="84" t="n">
        <v>45906</v>
      </c>
      <c r="G1472" s="67" t="str">
        <f aca="false">IF(I1472&gt;0,"Targeted Dealer","-")</f>
        <v>Targeted Dealer</v>
      </c>
      <c r="H1472" s="67"/>
      <c r="I1472" s="68" t="n">
        <v>100</v>
      </c>
      <c r="J1472" s="68" t="n">
        <f aca="false">I1472/$J$1*($J$1-$E$1)</f>
        <v>93.3333333333333</v>
      </c>
      <c r="K1472" s="69" t="n">
        <v>130</v>
      </c>
      <c r="L1472" s="69" t="n">
        <f aca="false">I1472-K1472</f>
        <v>-30</v>
      </c>
      <c r="M1472" s="69" t="n">
        <f aca="false">IFERROR((K1472/J1472%),"-")</f>
        <v>139.285714285714</v>
      </c>
      <c r="N1472" s="97" t="n">
        <v>143.5</v>
      </c>
      <c r="O1472" s="98" t="str">
        <f aca="false">IF(F1472&lt;=$P$2,"Mar","")</f>
        <v>Mar</v>
      </c>
      <c r="P1472" s="97" t="n">
        <f aca="false">N1472</f>
        <v>143.5</v>
      </c>
      <c r="Q1472" s="99" t="n">
        <f aca="false">K1472-P1472</f>
        <v>-13.5</v>
      </c>
      <c r="R1472" s="98" t="n">
        <f aca="false">IFERROR(IF(O1472="Mar",(K1472/P1472-1))," ")</f>
        <v>-0.0940766550522648</v>
      </c>
      <c r="S1472" s="100" t="str">
        <f aca="false">IF(N1472&gt;0,IF(O1472="","-",IF(R1472&lt;0%,"DEGROWTH","GROWTH")))</f>
        <v>DEGROWTH</v>
      </c>
      <c r="T1472" s="69" t="n">
        <v>0</v>
      </c>
      <c r="U1472" s="101" t="str">
        <f aca="false">IF(F1472&lt;=$V$2,"Apr","")</f>
        <v>Apr</v>
      </c>
      <c r="V1472" s="97" t="n">
        <v>0</v>
      </c>
      <c r="W1472" s="102" t="n">
        <f aca="false">K1472-V1472</f>
        <v>130</v>
      </c>
      <c r="X1472" s="103" t="n">
        <f aca="false">IFERROR(IF(U1472="Apr",(K1472/V1472-1)),0)</f>
        <v>0</v>
      </c>
      <c r="Y1472" s="106" t="b">
        <f aca="false">IF(T1472&gt;0,IF(U1472="","-",IF(X1472&lt;0%,"DEGROWTH","GROWTH")))</f>
        <v>0</v>
      </c>
      <c r="Z1472" s="75" t="n">
        <v>0</v>
      </c>
      <c r="AA1472" s="70"/>
      <c r="AB1472" s="70" t="s">
        <v>133</v>
      </c>
      <c r="AC1472" s="85" t="s">
        <v>134</v>
      </c>
      <c r="AD1472" s="3" t="n">
        <f aca="false">IF(K1472=0,1,0)</f>
        <v>0</v>
      </c>
      <c r="AE1472" s="82"/>
    </row>
    <row r="1473" customFormat="false" ht="14.25" hidden="false" customHeight="true" outlineLevel="0" collapsed="false">
      <c r="A1473" s="85" t="s">
        <v>134</v>
      </c>
      <c r="B1473" s="83" t="s">
        <v>84</v>
      </c>
      <c r="C1473" s="83" t="s">
        <v>3272</v>
      </c>
      <c r="D1473" s="83" t="n">
        <v>1000004474</v>
      </c>
      <c r="E1473" s="83" t="s">
        <v>3273</v>
      </c>
      <c r="F1473" s="84" t="n">
        <v>45922</v>
      </c>
      <c r="G1473" s="67" t="str">
        <f aca="false">IF(I1473&gt;0,"Targeted Dealer","-")</f>
        <v>Targeted Dealer</v>
      </c>
      <c r="H1473" s="67"/>
      <c r="I1473" s="68" t="n">
        <v>20</v>
      </c>
      <c r="J1473" s="68" t="n">
        <f aca="false">I1473/$J$1*($J$1-$E$1)</f>
        <v>18.6666666666667</v>
      </c>
      <c r="K1473" s="69" t="n">
        <v>35</v>
      </c>
      <c r="L1473" s="69" t="n">
        <f aca="false">I1473-K1473</f>
        <v>-15</v>
      </c>
      <c r="M1473" s="69" t="n">
        <f aca="false">IFERROR((K1473/J1473%),"-")</f>
        <v>187.5</v>
      </c>
      <c r="N1473" s="97" t="n">
        <v>21</v>
      </c>
      <c r="O1473" s="98" t="str">
        <f aca="false">IF(F1473&lt;=$P$2,"Mar","")</f>
        <v>Mar</v>
      </c>
      <c r="P1473" s="97" t="n">
        <f aca="false">N1473</f>
        <v>21</v>
      </c>
      <c r="Q1473" s="99" t="n">
        <f aca="false">K1473-P1473</f>
        <v>14</v>
      </c>
      <c r="R1473" s="98" t="n">
        <f aca="false">IFERROR(IF(O1473="Mar",(K1473/P1473-1))," ")</f>
        <v>0.666666666666667</v>
      </c>
      <c r="S1473" s="100" t="str">
        <f aca="false">IF(N1473&gt;0,IF(O1473="","-",IF(R1473&lt;0%,"DEGROWTH","GROWTH")))</f>
        <v>GROWTH</v>
      </c>
      <c r="T1473" s="69" t="n">
        <v>0</v>
      </c>
      <c r="U1473" s="101" t="str">
        <f aca="false">IF(F1473&lt;=$V$2,"Apr","")</f>
        <v>Apr</v>
      </c>
      <c r="V1473" s="97" t="n">
        <v>0</v>
      </c>
      <c r="W1473" s="102" t="n">
        <f aca="false">K1473-V1473</f>
        <v>35</v>
      </c>
      <c r="X1473" s="103" t="n">
        <f aca="false">IFERROR(IF(U1473="Apr",(K1473/V1473-1)),0)</f>
        <v>0</v>
      </c>
      <c r="Y1473" s="106" t="b">
        <f aca="false">IF(T1473&gt;0,IF(U1473="","-",IF(X1473&lt;0%,"DEGROWTH","GROWTH")))</f>
        <v>0</v>
      </c>
      <c r="Z1473" s="75" t="n">
        <v>0</v>
      </c>
      <c r="AA1473" s="70"/>
      <c r="AB1473" s="70" t="s">
        <v>133</v>
      </c>
      <c r="AC1473" s="85" t="s">
        <v>134</v>
      </c>
      <c r="AD1473" s="3" t="n">
        <f aca="false">IF(K1473=0,1,0)</f>
        <v>0</v>
      </c>
      <c r="AE1473" s="82"/>
    </row>
    <row r="1474" customFormat="false" ht="14.25" hidden="false" customHeight="true" outlineLevel="0" collapsed="false">
      <c r="A1474" s="85" t="s">
        <v>134</v>
      </c>
      <c r="B1474" s="83" t="s">
        <v>65</v>
      </c>
      <c r="C1474" s="83" t="s">
        <v>3274</v>
      </c>
      <c r="D1474" s="83" t="n">
        <v>1000004465</v>
      </c>
      <c r="E1474" s="83" t="s">
        <v>3275</v>
      </c>
      <c r="F1474" s="84" t="n">
        <v>45896</v>
      </c>
      <c r="G1474" s="67" t="str">
        <f aca="false">IF(I1474&gt;0,"Targeted Dealer","-")</f>
        <v>Targeted Dealer</v>
      </c>
      <c r="H1474" s="67"/>
      <c r="I1474" s="68" t="n">
        <v>150</v>
      </c>
      <c r="J1474" s="68" t="n">
        <f aca="false">I1474/$J$1*($J$1-$E$1)</f>
        <v>140</v>
      </c>
      <c r="K1474" s="69" t="n">
        <v>182</v>
      </c>
      <c r="L1474" s="69" t="n">
        <f aca="false">I1474-K1474</f>
        <v>-32</v>
      </c>
      <c r="M1474" s="69" t="n">
        <f aca="false">IFERROR((K1474/J1474%),"-")</f>
        <v>130</v>
      </c>
      <c r="N1474" s="97" t="n">
        <v>181</v>
      </c>
      <c r="O1474" s="98" t="str">
        <f aca="false">IF(F1474&lt;=$P$2,"Mar","")</f>
        <v>Mar</v>
      </c>
      <c r="P1474" s="97" t="n">
        <f aca="false">N1474</f>
        <v>181</v>
      </c>
      <c r="Q1474" s="99" t="n">
        <f aca="false">K1474-P1474</f>
        <v>1</v>
      </c>
      <c r="R1474" s="98" t="n">
        <f aca="false">IFERROR(IF(O1474="Mar",(K1474/P1474-1))," ")</f>
        <v>0.00552486187845314</v>
      </c>
      <c r="S1474" s="100" t="str">
        <f aca="false">IF(N1474&gt;0,IF(O1474="","-",IF(R1474&lt;0%,"DEGROWTH","GROWTH")))</f>
        <v>GROWTH</v>
      </c>
      <c r="T1474" s="69" t="n">
        <v>0</v>
      </c>
      <c r="U1474" s="101" t="str">
        <f aca="false">IF(F1474&lt;=$V$2,"Apr","")</f>
        <v>Apr</v>
      </c>
      <c r="V1474" s="97" t="n">
        <v>0</v>
      </c>
      <c r="W1474" s="102" t="n">
        <f aca="false">K1474-V1474</f>
        <v>182</v>
      </c>
      <c r="X1474" s="103" t="n">
        <f aca="false">IFERROR(IF(U1474="Apr",(K1474/V1474-1)),0)</f>
        <v>0</v>
      </c>
      <c r="Y1474" s="106" t="b">
        <f aca="false">IF(T1474&gt;0,IF(U1474="","-",IF(X1474&lt;0%,"DEGROWTH","GROWTH")))</f>
        <v>0</v>
      </c>
      <c r="Z1474" s="75" t="n">
        <v>0</v>
      </c>
      <c r="AA1474" s="70"/>
      <c r="AB1474" s="70" t="s">
        <v>133</v>
      </c>
      <c r="AC1474" s="85" t="s">
        <v>134</v>
      </c>
      <c r="AD1474" s="3" t="n">
        <f aca="false">IF(K1474=0,1,0)</f>
        <v>0</v>
      </c>
      <c r="AE1474" s="82"/>
    </row>
    <row r="1475" customFormat="false" ht="14.25" hidden="false" customHeight="true" outlineLevel="0" collapsed="false">
      <c r="A1475" s="85" t="s">
        <v>132</v>
      </c>
      <c r="B1475" s="83" t="s">
        <v>105</v>
      </c>
      <c r="C1475" s="83" t="s">
        <v>3276</v>
      </c>
      <c r="D1475" s="83" t="n">
        <v>1000004459</v>
      </c>
      <c r="E1475" s="83" t="s">
        <v>3277</v>
      </c>
      <c r="F1475" s="84" t="n">
        <v>45908</v>
      </c>
      <c r="G1475" s="67" t="str">
        <f aca="false">IF(I1475&gt;0,"Targeted Dealer","-")</f>
        <v>Targeted Dealer</v>
      </c>
      <c r="H1475" s="67"/>
      <c r="I1475" s="68" t="n">
        <v>80</v>
      </c>
      <c r="J1475" s="68" t="n">
        <f aca="false">I1475/$J$1*($J$1-$E$1)</f>
        <v>74.6666666666667</v>
      </c>
      <c r="K1475" s="69" t="n">
        <v>200</v>
      </c>
      <c r="L1475" s="69" t="n">
        <f aca="false">I1475-K1475</f>
        <v>-120</v>
      </c>
      <c r="M1475" s="69" t="n">
        <f aca="false">IFERROR((K1475/J1475%),"-")</f>
        <v>267.857142857143</v>
      </c>
      <c r="N1475" s="97" t="n">
        <v>145</v>
      </c>
      <c r="O1475" s="98" t="str">
        <f aca="false">IF(F1475&lt;=$P$2,"Mar","")</f>
        <v>Mar</v>
      </c>
      <c r="P1475" s="97" t="n">
        <f aca="false">N1475</f>
        <v>145</v>
      </c>
      <c r="Q1475" s="99" t="n">
        <f aca="false">K1475-P1475</f>
        <v>55</v>
      </c>
      <c r="R1475" s="98" t="n">
        <f aca="false">IFERROR(IF(O1475="Mar",(K1475/P1475-1))," ")</f>
        <v>0.379310344827586</v>
      </c>
      <c r="S1475" s="100" t="str">
        <f aca="false">IF(N1475&gt;0,IF(O1475="","-",IF(R1475&lt;0%,"DEGROWTH","GROWTH")))</f>
        <v>GROWTH</v>
      </c>
      <c r="T1475" s="69" t="n">
        <v>0</v>
      </c>
      <c r="U1475" s="101" t="str">
        <f aca="false">IF(F1475&lt;=$V$2,"Apr","")</f>
        <v>Apr</v>
      </c>
      <c r="V1475" s="97" t="n">
        <v>0</v>
      </c>
      <c r="W1475" s="102" t="n">
        <f aca="false">K1475-V1475</f>
        <v>200</v>
      </c>
      <c r="X1475" s="103" t="n">
        <f aca="false">IFERROR(IF(U1475="Apr",(K1475/V1475-1)),0)</f>
        <v>0</v>
      </c>
      <c r="Y1475" s="106" t="b">
        <f aca="false">IF(T1475&gt;0,IF(U1475="","-",IF(X1475&lt;0%,"DEGROWTH","GROWTH")))</f>
        <v>0</v>
      </c>
      <c r="Z1475" s="75" t="n">
        <v>0</v>
      </c>
      <c r="AA1475" s="70"/>
      <c r="AB1475" s="70" t="s">
        <v>133</v>
      </c>
      <c r="AC1475" s="85" t="s">
        <v>131</v>
      </c>
      <c r="AD1475" s="3" t="n">
        <f aca="false">IF(K1475=0,1,0)</f>
        <v>0</v>
      </c>
      <c r="AE1475" s="82"/>
    </row>
    <row r="1476" customFormat="false" ht="14.25" hidden="false" customHeight="true" outlineLevel="0" collapsed="false">
      <c r="A1476" s="85" t="s">
        <v>133</v>
      </c>
      <c r="B1476" s="83" t="s">
        <v>52</v>
      </c>
      <c r="C1476" s="83" t="s">
        <v>3278</v>
      </c>
      <c r="D1476" s="83" t="n">
        <v>1000002970</v>
      </c>
      <c r="E1476" s="83" t="s">
        <v>3279</v>
      </c>
      <c r="F1476" s="84" t="n">
        <v>44820</v>
      </c>
      <c r="G1476" s="67" t="str">
        <f aca="false">IF(I1476&gt;0,"Targeted Dealer","-")</f>
        <v>Targeted Dealer</v>
      </c>
      <c r="H1476" s="67"/>
      <c r="I1476" s="68" t="n">
        <v>55</v>
      </c>
      <c r="J1476" s="68" t="n">
        <f aca="false">I1476/$J$1*($J$1-$E$1)</f>
        <v>51.3333333333333</v>
      </c>
      <c r="K1476" s="69" t="n">
        <v>0</v>
      </c>
      <c r="L1476" s="69" t="n">
        <f aca="false">I1476-K1476</f>
        <v>55</v>
      </c>
      <c r="M1476" s="69" t="n">
        <f aca="false">IFERROR((K1476/J1476%),"-")</f>
        <v>0</v>
      </c>
      <c r="N1476" s="97" t="n">
        <v>0</v>
      </c>
      <c r="O1476" s="98" t="str">
        <f aca="false">IF(F1476&lt;=$P$2,"Mar","")</f>
        <v>Mar</v>
      </c>
      <c r="P1476" s="97" t="n">
        <f aca="false">N1476</f>
        <v>0</v>
      </c>
      <c r="Q1476" s="99" t="n">
        <f aca="false">K1476-P1476</f>
        <v>0</v>
      </c>
      <c r="R1476" s="98" t="str">
        <f aca="false">IFERROR(IF(O1476="Mar",(K1476/P1476-1))," ")</f>
        <v> </v>
      </c>
      <c r="S1476" s="105" t="b">
        <f aca="false">IF(N1476&gt;0,IF(O1476="","-",IF(R1476&lt;0%,"DEGROWTH","GROWTH")))</f>
        <v>0</v>
      </c>
      <c r="T1476" s="69" t="n">
        <v>0</v>
      </c>
      <c r="U1476" s="101" t="str">
        <f aca="false">IF(F1476&lt;=$V$2,"Apr","")</f>
        <v>Apr</v>
      </c>
      <c r="V1476" s="97" t="n">
        <v>0</v>
      </c>
      <c r="W1476" s="102" t="n">
        <f aca="false">K1476-V1476</f>
        <v>0</v>
      </c>
      <c r="X1476" s="103" t="n">
        <f aca="false">IFERROR(IF(U1476="Apr",(K1476/V1476-1)),0)</f>
        <v>0</v>
      </c>
      <c r="Y1476" s="106" t="b">
        <f aca="false">IF(T1476&gt;0,IF(U1476="","-",IF(X1476&lt;0%,"DEGROWTH","GROWTH")))</f>
        <v>0</v>
      </c>
      <c r="Z1476" s="75" t="n">
        <v>0</v>
      </c>
      <c r="AA1476" s="70"/>
      <c r="AB1476" s="70" t="s">
        <v>133</v>
      </c>
      <c r="AC1476" s="85" t="s">
        <v>133</v>
      </c>
      <c r="AD1476" s="3" t="n">
        <f aca="false">IF(K1476=0,1,0)</f>
        <v>1</v>
      </c>
      <c r="AE1476" s="82"/>
    </row>
    <row r="1477" customFormat="false" ht="14.25" hidden="false" customHeight="true" outlineLevel="0" collapsed="false">
      <c r="A1477" s="85" t="s">
        <v>134</v>
      </c>
      <c r="B1477" s="83" t="s">
        <v>64</v>
      </c>
      <c r="C1477" s="83" t="s">
        <v>3280</v>
      </c>
      <c r="D1477" s="83" t="n">
        <v>1000004425</v>
      </c>
      <c r="E1477" s="83" t="s">
        <v>3281</v>
      </c>
      <c r="F1477" s="84" t="n">
        <v>45861</v>
      </c>
      <c r="G1477" s="67" t="str">
        <f aca="false">IF(I1477&gt;0,"Targeted Dealer","-")</f>
        <v>Targeted Dealer</v>
      </c>
      <c r="H1477" s="67"/>
      <c r="I1477" s="68" t="n">
        <v>20</v>
      </c>
      <c r="J1477" s="68" t="n">
        <f aca="false">I1477/$J$1*($J$1-$E$1)</f>
        <v>18.6666666666667</v>
      </c>
      <c r="K1477" s="69" t="n">
        <v>0</v>
      </c>
      <c r="L1477" s="69" t="n">
        <f aca="false">I1477-K1477</f>
        <v>20</v>
      </c>
      <c r="M1477" s="69" t="n">
        <f aca="false">IFERROR((K1477/J1477%),"-")</f>
        <v>0</v>
      </c>
      <c r="N1477" s="97" t="n">
        <v>9</v>
      </c>
      <c r="O1477" s="98" t="str">
        <f aca="false">IF(F1477&lt;=$P$2,"Mar","")</f>
        <v>Mar</v>
      </c>
      <c r="P1477" s="97" t="n">
        <f aca="false">N1477</f>
        <v>9</v>
      </c>
      <c r="Q1477" s="99" t="n">
        <f aca="false">K1477-P1477</f>
        <v>-9</v>
      </c>
      <c r="R1477" s="98" t="n">
        <f aca="false">IFERROR(IF(O1477="Mar",(K1477/P1477-1))," ")</f>
        <v>-1</v>
      </c>
      <c r="S1477" s="100" t="str">
        <f aca="false">IF(N1477&gt;0,IF(O1477="","-",IF(R1477&lt;0%,"DEGROWTH","GROWTH")))</f>
        <v>DEGROWTH</v>
      </c>
      <c r="T1477" s="69" t="n">
        <v>0</v>
      </c>
      <c r="U1477" s="101" t="str">
        <f aca="false">IF(F1477&lt;=$V$2,"Apr","")</f>
        <v>Apr</v>
      </c>
      <c r="V1477" s="97" t="n">
        <v>0</v>
      </c>
      <c r="W1477" s="102" t="n">
        <f aca="false">K1477-V1477</f>
        <v>0</v>
      </c>
      <c r="X1477" s="103" t="n">
        <f aca="false">IFERROR(IF(U1477="Apr",(K1477/V1477-1)),0)</f>
        <v>0</v>
      </c>
      <c r="Y1477" s="106" t="b">
        <f aca="false">IF(T1477&gt;0,IF(U1477="","-",IF(X1477&lt;0%,"DEGROWTH","GROWTH")))</f>
        <v>0</v>
      </c>
      <c r="Z1477" s="75" t="n">
        <v>0</v>
      </c>
      <c r="AA1477" s="70"/>
      <c r="AB1477" s="70" t="s">
        <v>133</v>
      </c>
      <c r="AC1477" s="85" t="s">
        <v>134</v>
      </c>
      <c r="AD1477" s="3" t="n">
        <f aca="false">IF(K1477=0,1,0)</f>
        <v>1</v>
      </c>
      <c r="AE1477" s="82"/>
    </row>
    <row r="1478" customFormat="false" ht="14.25" hidden="false" customHeight="true" outlineLevel="0" collapsed="false">
      <c r="A1478" s="85" t="s">
        <v>130</v>
      </c>
      <c r="B1478" s="83" t="s">
        <v>113</v>
      </c>
      <c r="C1478" s="83" t="s">
        <v>3282</v>
      </c>
      <c r="D1478" s="83" t="n">
        <v>1000004467</v>
      </c>
      <c r="E1478" s="83" t="s">
        <v>3283</v>
      </c>
      <c r="F1478" s="84" t="n">
        <v>45899</v>
      </c>
      <c r="G1478" s="67" t="str">
        <f aca="false">IF(I1478&gt;0,"Targeted Dealer","-")</f>
        <v>Targeted Dealer</v>
      </c>
      <c r="H1478" s="67"/>
      <c r="I1478" s="68" t="n">
        <v>30</v>
      </c>
      <c r="J1478" s="68" t="n">
        <f aca="false">I1478/$J$1*($J$1-$E$1)</f>
        <v>28</v>
      </c>
      <c r="K1478" s="69" t="n">
        <v>18</v>
      </c>
      <c r="L1478" s="69" t="n">
        <f aca="false">I1478-K1478</f>
        <v>12</v>
      </c>
      <c r="M1478" s="69" t="n">
        <f aca="false">IFERROR((K1478/J1478%),"-")</f>
        <v>64.2857142857143</v>
      </c>
      <c r="N1478" s="97" t="n">
        <v>13</v>
      </c>
      <c r="O1478" s="98" t="str">
        <f aca="false">IF(F1478&lt;=$P$2,"Mar","")</f>
        <v>Mar</v>
      </c>
      <c r="P1478" s="97" t="n">
        <f aca="false">N1478</f>
        <v>13</v>
      </c>
      <c r="Q1478" s="99" t="n">
        <f aca="false">K1478-P1478</f>
        <v>5</v>
      </c>
      <c r="R1478" s="98" t="n">
        <f aca="false">IFERROR(IF(O1478="Mar",(K1478/P1478-1))," ")</f>
        <v>0.384615384615385</v>
      </c>
      <c r="S1478" s="100" t="str">
        <f aca="false">IF(N1478&gt;0,IF(O1478="","-",IF(R1478&lt;0%,"DEGROWTH","GROWTH")))</f>
        <v>GROWTH</v>
      </c>
      <c r="T1478" s="69" t="n">
        <v>0</v>
      </c>
      <c r="U1478" s="101" t="str">
        <f aca="false">IF(F1478&lt;=$V$2,"Apr","")</f>
        <v>Apr</v>
      </c>
      <c r="V1478" s="97" t="n">
        <v>0</v>
      </c>
      <c r="W1478" s="102" t="n">
        <f aca="false">K1478-V1478</f>
        <v>18</v>
      </c>
      <c r="X1478" s="103" t="n">
        <f aca="false">IFERROR(IF(U1478="Apr",(K1478/V1478-1)),0)</f>
        <v>0</v>
      </c>
      <c r="Y1478" s="106" t="b">
        <f aca="false">IF(T1478&gt;0,IF(U1478="","-",IF(X1478&lt;0%,"DEGROWTH","GROWTH")))</f>
        <v>0</v>
      </c>
      <c r="Z1478" s="75" t="n">
        <v>0</v>
      </c>
      <c r="AA1478" s="70"/>
      <c r="AB1478" s="70" t="s">
        <v>133</v>
      </c>
      <c r="AC1478" s="85" t="s">
        <v>130</v>
      </c>
      <c r="AD1478" s="3" t="n">
        <f aca="false">IF(K1478=0,1,0)</f>
        <v>0</v>
      </c>
      <c r="AE1478" s="82"/>
    </row>
    <row r="1479" customFormat="false" ht="14.25" hidden="false" customHeight="true" outlineLevel="0" collapsed="false">
      <c r="A1479" s="85" t="s">
        <v>130</v>
      </c>
      <c r="B1479" s="83" t="s">
        <v>521</v>
      </c>
      <c r="C1479" s="83" t="s">
        <v>3284</v>
      </c>
      <c r="D1479" s="83" t="n">
        <v>1000004468</v>
      </c>
      <c r="E1479" s="83" t="s">
        <v>3285</v>
      </c>
      <c r="F1479" s="84" t="n">
        <v>45908</v>
      </c>
      <c r="G1479" s="67" t="str">
        <f aca="false">IF(I1479&gt;0,"Targeted Dealer","-")</f>
        <v>Targeted Dealer</v>
      </c>
      <c r="H1479" s="67"/>
      <c r="I1479" s="68" t="n">
        <v>25</v>
      </c>
      <c r="J1479" s="68" t="n">
        <f aca="false">I1479/$J$1*($J$1-$E$1)</f>
        <v>23.3333333333333</v>
      </c>
      <c r="K1479" s="69" t="n">
        <v>30</v>
      </c>
      <c r="L1479" s="69" t="n">
        <f aca="false">I1479-K1479</f>
        <v>-5</v>
      </c>
      <c r="M1479" s="69" t="n">
        <f aca="false">IFERROR((K1479/J1479%),"-")</f>
        <v>128.571428571429</v>
      </c>
      <c r="N1479" s="97" t="n">
        <v>30</v>
      </c>
      <c r="O1479" s="98" t="str">
        <f aca="false">IF(F1479&lt;=$P$2,"Mar","")</f>
        <v>Mar</v>
      </c>
      <c r="P1479" s="97" t="n">
        <f aca="false">N1479</f>
        <v>30</v>
      </c>
      <c r="Q1479" s="99" t="n">
        <f aca="false">K1479-P1479</f>
        <v>0</v>
      </c>
      <c r="R1479" s="98" t="n">
        <f aca="false">IFERROR(IF(O1479="Mar",(K1479/P1479-1))," ")</f>
        <v>0</v>
      </c>
      <c r="S1479" s="100" t="str">
        <f aca="false">IF(N1479&gt;0,IF(O1479="","-",IF(R1479&lt;0%,"DEGROWTH","GROWTH")))</f>
        <v>GROWTH</v>
      </c>
      <c r="T1479" s="69" t="n">
        <v>0</v>
      </c>
      <c r="U1479" s="101" t="str">
        <f aca="false">IF(F1479&lt;=$V$2,"Apr","")</f>
        <v>Apr</v>
      </c>
      <c r="V1479" s="97" t="n">
        <v>0</v>
      </c>
      <c r="W1479" s="102" t="n">
        <f aca="false">K1479-V1479</f>
        <v>30</v>
      </c>
      <c r="X1479" s="103" t="n">
        <f aca="false">IFERROR(IF(U1479="Apr",(K1479/V1479-1)),0)</f>
        <v>0</v>
      </c>
      <c r="Y1479" s="106" t="b">
        <f aca="false">IF(T1479&gt;0,IF(U1479="","-",IF(X1479&lt;0%,"DEGROWTH","GROWTH")))</f>
        <v>0</v>
      </c>
      <c r="Z1479" s="75" t="n">
        <v>0</v>
      </c>
      <c r="AA1479" s="70"/>
      <c r="AB1479" s="70" t="s">
        <v>133</v>
      </c>
      <c r="AC1479" s="85" t="s">
        <v>130</v>
      </c>
      <c r="AD1479" s="3" t="n">
        <f aca="false">IF(K1479=0,1,0)</f>
        <v>0</v>
      </c>
      <c r="AE1479" s="82"/>
    </row>
    <row r="1480" customFormat="false" ht="14.25" hidden="false" customHeight="true" outlineLevel="0" collapsed="false">
      <c r="A1480" s="85" t="s">
        <v>133</v>
      </c>
      <c r="B1480" s="83" t="s">
        <v>48</v>
      </c>
      <c r="C1480" s="83" t="s">
        <v>3286</v>
      </c>
      <c r="D1480" s="83" t="n">
        <v>1000004456</v>
      </c>
      <c r="E1480" s="83" t="s">
        <v>3287</v>
      </c>
      <c r="F1480" s="84" t="n">
        <v>45906</v>
      </c>
      <c r="G1480" s="67" t="str">
        <f aca="false">IF(I1480&gt;0,"Targeted Dealer","-")</f>
        <v>Targeted Dealer</v>
      </c>
      <c r="H1480" s="67"/>
      <c r="I1480" s="68" t="n">
        <v>23</v>
      </c>
      <c r="J1480" s="68" t="n">
        <f aca="false">I1480/$J$1*($J$1-$E$1)</f>
        <v>21.4666666666667</v>
      </c>
      <c r="K1480" s="69" t="n">
        <v>44</v>
      </c>
      <c r="L1480" s="69" t="n">
        <f aca="false">I1480-K1480</f>
        <v>-21</v>
      </c>
      <c r="M1480" s="69" t="n">
        <f aca="false">IFERROR((K1480/J1480%),"-")</f>
        <v>204.968944099379</v>
      </c>
      <c r="N1480" s="97" t="n">
        <v>44</v>
      </c>
      <c r="O1480" s="98" t="str">
        <f aca="false">IF(F1480&lt;=$P$2,"Mar","")</f>
        <v>Mar</v>
      </c>
      <c r="P1480" s="97" t="n">
        <f aca="false">N1480</f>
        <v>44</v>
      </c>
      <c r="Q1480" s="99" t="n">
        <f aca="false">K1480-P1480</f>
        <v>0</v>
      </c>
      <c r="R1480" s="98" t="n">
        <f aca="false">IFERROR(IF(O1480="Mar",(K1480/P1480-1))," ")</f>
        <v>0</v>
      </c>
      <c r="S1480" s="100" t="str">
        <f aca="false">IF(N1480&gt;0,IF(O1480="","-",IF(R1480&lt;0%,"DEGROWTH","GROWTH")))</f>
        <v>GROWTH</v>
      </c>
      <c r="T1480" s="69" t="n">
        <v>0</v>
      </c>
      <c r="U1480" s="101" t="str">
        <f aca="false">IF(F1480&lt;=$V$2,"Apr","")</f>
        <v>Apr</v>
      </c>
      <c r="V1480" s="97" t="n">
        <v>0</v>
      </c>
      <c r="W1480" s="102" t="n">
        <f aca="false">K1480-V1480</f>
        <v>44</v>
      </c>
      <c r="X1480" s="103" t="n">
        <f aca="false">IFERROR(IF(U1480="Apr",(K1480/V1480-1)),0)</f>
        <v>0</v>
      </c>
      <c r="Y1480" s="106" t="b">
        <f aca="false">IF(T1480&gt;0,IF(U1480="","-",IF(X1480&lt;0%,"DEGROWTH","GROWTH")))</f>
        <v>0</v>
      </c>
      <c r="Z1480" s="75" t="n">
        <v>0</v>
      </c>
      <c r="AA1480" s="70"/>
      <c r="AB1480" s="70" t="s">
        <v>133</v>
      </c>
      <c r="AC1480" s="85" t="s">
        <v>133</v>
      </c>
      <c r="AD1480" s="3" t="n">
        <f aca="false">IF(K1480=0,1,0)</f>
        <v>0</v>
      </c>
      <c r="AE1480" s="82"/>
    </row>
    <row r="1481" customFormat="false" ht="14.25" hidden="false" customHeight="true" outlineLevel="0" collapsed="false">
      <c r="A1481" s="85" t="s">
        <v>133</v>
      </c>
      <c r="B1481" s="83" t="s">
        <v>48</v>
      </c>
      <c r="C1481" s="83" t="s">
        <v>3288</v>
      </c>
      <c r="D1481" s="83" t="n">
        <v>1000004460</v>
      </c>
      <c r="E1481" s="83" t="s">
        <v>3289</v>
      </c>
      <c r="F1481" s="84" t="n">
        <v>45910</v>
      </c>
      <c r="G1481" s="67" t="str">
        <f aca="false">IF(I1481&gt;0,"Targeted Dealer","-")</f>
        <v>Targeted Dealer</v>
      </c>
      <c r="H1481" s="67"/>
      <c r="I1481" s="68" t="n">
        <v>25</v>
      </c>
      <c r="J1481" s="68" t="n">
        <f aca="false">I1481/$J$1*($J$1-$E$1)</f>
        <v>23.3333333333333</v>
      </c>
      <c r="K1481" s="69" t="n">
        <v>185</v>
      </c>
      <c r="L1481" s="69" t="n">
        <f aca="false">I1481-K1481</f>
        <v>-160</v>
      </c>
      <c r="M1481" s="69" t="n">
        <f aca="false">IFERROR((K1481/J1481%),"-")</f>
        <v>792.857142857143</v>
      </c>
      <c r="N1481" s="97" t="n">
        <v>137</v>
      </c>
      <c r="O1481" s="98" t="str">
        <f aca="false">IF(F1481&lt;=$P$2,"Mar","")</f>
        <v>Mar</v>
      </c>
      <c r="P1481" s="97" t="n">
        <f aca="false">N1481</f>
        <v>137</v>
      </c>
      <c r="Q1481" s="99" t="n">
        <f aca="false">K1481-P1481</f>
        <v>48</v>
      </c>
      <c r="R1481" s="98" t="n">
        <f aca="false">IFERROR(IF(O1481="Mar",(K1481/P1481-1))," ")</f>
        <v>0.35036496350365</v>
      </c>
      <c r="S1481" s="100" t="str">
        <f aca="false">IF(N1481&gt;0,IF(O1481="","-",IF(R1481&lt;0%,"DEGROWTH","GROWTH")))</f>
        <v>GROWTH</v>
      </c>
      <c r="T1481" s="69" t="n">
        <v>0</v>
      </c>
      <c r="U1481" s="101" t="str">
        <f aca="false">IF(F1481&lt;=$V$2,"Apr","")</f>
        <v>Apr</v>
      </c>
      <c r="V1481" s="97" t="n">
        <v>0</v>
      </c>
      <c r="W1481" s="102" t="n">
        <f aca="false">K1481-V1481</f>
        <v>185</v>
      </c>
      <c r="X1481" s="103" t="n">
        <f aca="false">IFERROR(IF(U1481="Apr",(K1481/V1481-1)),0)</f>
        <v>0</v>
      </c>
      <c r="Y1481" s="106" t="b">
        <f aca="false">IF(T1481&gt;0,IF(U1481="","-",IF(X1481&lt;0%,"DEGROWTH","GROWTH")))</f>
        <v>0</v>
      </c>
      <c r="Z1481" s="75" t="n">
        <v>0</v>
      </c>
      <c r="AA1481" s="70"/>
      <c r="AB1481" s="70" t="s">
        <v>133</v>
      </c>
      <c r="AC1481" s="85" t="s">
        <v>133</v>
      </c>
      <c r="AD1481" s="3" t="n">
        <f aca="false">IF(K1481=0,1,0)</f>
        <v>0</v>
      </c>
      <c r="AE1481" s="82"/>
    </row>
    <row r="1482" customFormat="false" ht="14.25" hidden="false" customHeight="true" outlineLevel="0" collapsed="false">
      <c r="A1482" s="85" t="s">
        <v>131</v>
      </c>
      <c r="B1482" s="83" t="s">
        <v>98</v>
      </c>
      <c r="C1482" s="83" t="s">
        <v>3290</v>
      </c>
      <c r="D1482" s="83" t="n">
        <v>1000001886</v>
      </c>
      <c r="E1482" s="83" t="s">
        <v>3291</v>
      </c>
      <c r="F1482" s="84" t="n">
        <v>44739</v>
      </c>
      <c r="G1482" s="67" t="str">
        <f aca="false">IF(I1482&gt;0,"Targeted Dealer","-")</f>
        <v>Targeted Dealer</v>
      </c>
      <c r="H1482" s="67"/>
      <c r="I1482" s="68" t="n">
        <v>50</v>
      </c>
      <c r="J1482" s="68" t="n">
        <f aca="false">I1482/$J$1*($J$1-$E$1)</f>
        <v>46.6666666666667</v>
      </c>
      <c r="K1482" s="69" t="n">
        <v>21</v>
      </c>
      <c r="L1482" s="69" t="n">
        <f aca="false">I1482-K1482</f>
        <v>29</v>
      </c>
      <c r="M1482" s="69" t="n">
        <f aca="false">IFERROR((K1482/J1482%),"-")</f>
        <v>45</v>
      </c>
      <c r="N1482" s="97" t="n">
        <v>18.5</v>
      </c>
      <c r="O1482" s="98" t="str">
        <f aca="false">IF(F1482&lt;=$P$2,"Mar","")</f>
        <v>Mar</v>
      </c>
      <c r="P1482" s="97" t="n">
        <f aca="false">N1482</f>
        <v>18.5</v>
      </c>
      <c r="Q1482" s="99" t="n">
        <f aca="false">K1482-P1482</f>
        <v>2.5</v>
      </c>
      <c r="R1482" s="98" t="n">
        <f aca="false">IFERROR(IF(O1482="Mar",(K1482/P1482-1))," ")</f>
        <v>0.135135135135135</v>
      </c>
      <c r="S1482" s="100" t="str">
        <f aca="false">IF(N1482&gt;0,IF(O1482="","-",IF(R1482&lt;0%,"DEGROWTH","GROWTH")))</f>
        <v>GROWTH</v>
      </c>
      <c r="T1482" s="69" t="n">
        <v>0</v>
      </c>
      <c r="U1482" s="101" t="str">
        <f aca="false">IF(F1482&lt;=$V$2,"Apr","")</f>
        <v>Apr</v>
      </c>
      <c r="V1482" s="97" t="n">
        <v>0</v>
      </c>
      <c r="W1482" s="102" t="n">
        <f aca="false">K1482-V1482</f>
        <v>21</v>
      </c>
      <c r="X1482" s="103" t="n">
        <f aca="false">IFERROR(IF(U1482="Apr",(K1482/V1482-1)),0)</f>
        <v>0</v>
      </c>
      <c r="Y1482" s="106" t="b">
        <f aca="false">IF(T1482&gt;0,IF(U1482="","-",IF(X1482&lt;0%,"DEGROWTH","GROWTH")))</f>
        <v>0</v>
      </c>
      <c r="Z1482" s="75" t="n">
        <v>0</v>
      </c>
      <c r="AA1482" s="70"/>
      <c r="AB1482" s="70" t="s">
        <v>133</v>
      </c>
      <c r="AC1482" s="85" t="s">
        <v>131</v>
      </c>
      <c r="AD1482" s="3" t="n">
        <f aca="false">IF(K1482=0,1,0)</f>
        <v>0</v>
      </c>
      <c r="AE1482" s="82"/>
    </row>
    <row r="1483" customFormat="false" ht="14.25" hidden="false" customHeight="true" outlineLevel="0" collapsed="false">
      <c r="A1483" s="85" t="s">
        <v>134</v>
      </c>
      <c r="B1483" s="83" t="s">
        <v>71</v>
      </c>
      <c r="C1483" s="83" t="s">
        <v>556</v>
      </c>
      <c r="D1483" s="83" t="n">
        <v>1000004469</v>
      </c>
      <c r="E1483" s="83" t="s">
        <v>557</v>
      </c>
      <c r="F1483" s="84" t="n">
        <v>45915</v>
      </c>
      <c r="G1483" s="67" t="str">
        <f aca="false">IF(I1483&gt;0,"Targeted Dealer","-")</f>
        <v>Targeted Dealer</v>
      </c>
      <c r="H1483" s="67"/>
      <c r="I1483" s="68" t="n">
        <v>25</v>
      </c>
      <c r="J1483" s="68" t="n">
        <f aca="false">I1483/$J$1*($J$1-$E$1)</f>
        <v>23.3333333333333</v>
      </c>
      <c r="K1483" s="69" t="n">
        <v>25</v>
      </c>
      <c r="L1483" s="69" t="n">
        <f aca="false">I1483-K1483</f>
        <v>0</v>
      </c>
      <c r="M1483" s="69" t="n">
        <f aca="false">IFERROR((K1483/J1483%),"-")</f>
        <v>107.142857142857</v>
      </c>
      <c r="N1483" s="97" t="n">
        <v>25</v>
      </c>
      <c r="O1483" s="98" t="str">
        <f aca="false">IF(F1483&lt;=$P$2,"Mar","")</f>
        <v>Mar</v>
      </c>
      <c r="P1483" s="97" t="n">
        <f aca="false">N1483</f>
        <v>25</v>
      </c>
      <c r="Q1483" s="99" t="n">
        <f aca="false">K1483-P1483</f>
        <v>0</v>
      </c>
      <c r="R1483" s="98" t="n">
        <f aca="false">IFERROR(IF(O1483="Mar",(K1483/P1483-1))," ")</f>
        <v>0</v>
      </c>
      <c r="S1483" s="100" t="str">
        <f aca="false">IF(N1483&gt;0,IF(O1483="","-",IF(R1483&lt;0%,"DEGROWTH","GROWTH")))</f>
        <v>GROWTH</v>
      </c>
      <c r="T1483" s="69" t="n">
        <v>0</v>
      </c>
      <c r="U1483" s="101" t="str">
        <f aca="false">IF(F1483&lt;=$V$2,"Apr","")</f>
        <v>Apr</v>
      </c>
      <c r="V1483" s="97" t="n">
        <v>0</v>
      </c>
      <c r="W1483" s="102" t="n">
        <f aca="false">K1483-V1483</f>
        <v>25</v>
      </c>
      <c r="X1483" s="103" t="n">
        <f aca="false">IFERROR(IF(U1483="Apr",(K1483/V1483-1)),0)</f>
        <v>0</v>
      </c>
      <c r="Y1483" s="106" t="b">
        <f aca="false">IF(T1483&gt;0,IF(U1483="","-",IF(X1483&lt;0%,"DEGROWTH","GROWTH")))</f>
        <v>0</v>
      </c>
      <c r="Z1483" s="75" t="n">
        <v>0</v>
      </c>
      <c r="AA1483" s="70"/>
      <c r="AB1483" s="70" t="s">
        <v>133</v>
      </c>
      <c r="AC1483" s="85" t="s">
        <v>134</v>
      </c>
      <c r="AD1483" s="3" t="n">
        <f aca="false">IF(K1483=0,1,0)</f>
        <v>0</v>
      </c>
      <c r="AE1483" s="82"/>
    </row>
    <row r="1484" customFormat="false" ht="14.25" hidden="false" customHeight="true" outlineLevel="0" collapsed="false">
      <c r="A1484" s="85" t="s">
        <v>133</v>
      </c>
      <c r="B1484" s="83" t="s">
        <v>141</v>
      </c>
      <c r="C1484" s="83" t="s">
        <v>3292</v>
      </c>
      <c r="D1484" s="83" t="n">
        <v>1000004493</v>
      </c>
      <c r="E1484" s="83" t="s">
        <v>3293</v>
      </c>
      <c r="F1484" s="84" t="n">
        <v>45926</v>
      </c>
      <c r="G1484" s="67" t="str">
        <f aca="false">IF(I1484&gt;0,"Targeted Dealer","-")</f>
        <v>Targeted Dealer</v>
      </c>
      <c r="H1484" s="67"/>
      <c r="I1484" s="68" t="n">
        <v>80</v>
      </c>
      <c r="J1484" s="68" t="n">
        <f aca="false">I1484/$J$1*($J$1-$E$1)</f>
        <v>74.6666666666667</v>
      </c>
      <c r="K1484" s="69" t="n">
        <v>80</v>
      </c>
      <c r="L1484" s="69" t="n">
        <f aca="false">I1484-K1484</f>
        <v>0</v>
      </c>
      <c r="M1484" s="69" t="n">
        <f aca="false">IFERROR((K1484/J1484%),"-")</f>
        <v>107.142857142857</v>
      </c>
      <c r="N1484" s="97" t="n">
        <v>120</v>
      </c>
      <c r="O1484" s="98" t="str">
        <f aca="false">IF(F1484&lt;=$P$2,"Mar","")</f>
        <v>Mar</v>
      </c>
      <c r="P1484" s="97" t="n">
        <f aca="false">N1484</f>
        <v>120</v>
      </c>
      <c r="Q1484" s="99" t="n">
        <f aca="false">K1484-P1484</f>
        <v>-40</v>
      </c>
      <c r="R1484" s="98" t="n">
        <f aca="false">IFERROR(IF(O1484="Mar",(K1484/P1484-1))," ")</f>
        <v>-0.333333333333333</v>
      </c>
      <c r="S1484" s="100" t="str">
        <f aca="false">IF(N1484&gt;0,IF(O1484="","-",IF(R1484&lt;0%,"DEGROWTH","GROWTH")))</f>
        <v>DEGROWTH</v>
      </c>
      <c r="T1484" s="69" t="n">
        <v>0</v>
      </c>
      <c r="U1484" s="101" t="str">
        <f aca="false">IF(F1484&lt;=$V$2,"Apr","")</f>
        <v>Apr</v>
      </c>
      <c r="V1484" s="97" t="n">
        <v>0</v>
      </c>
      <c r="W1484" s="102" t="n">
        <f aca="false">K1484-V1484</f>
        <v>80</v>
      </c>
      <c r="X1484" s="103" t="n">
        <f aca="false">IFERROR(IF(U1484="Apr",(K1484/V1484-1)),0)</f>
        <v>0</v>
      </c>
      <c r="Y1484" s="106" t="b">
        <f aca="false">IF(T1484&gt;0,IF(U1484="","-",IF(X1484&lt;0%,"DEGROWTH","GROWTH")))</f>
        <v>0</v>
      </c>
      <c r="Z1484" s="75" t="n">
        <v>0</v>
      </c>
      <c r="AA1484" s="70"/>
      <c r="AB1484" s="70" t="s">
        <v>133</v>
      </c>
      <c r="AC1484" s="85" t="s">
        <v>133</v>
      </c>
      <c r="AD1484" s="3" t="n">
        <f aca="false">IF(K1484=0,1,0)</f>
        <v>0</v>
      </c>
      <c r="AE1484" s="82"/>
    </row>
    <row r="1485" customFormat="false" ht="14.25" hidden="false" customHeight="true" outlineLevel="0" collapsed="false">
      <c r="A1485" s="85" t="s">
        <v>134</v>
      </c>
      <c r="B1485" s="83" t="s">
        <v>61</v>
      </c>
      <c r="C1485" s="83" t="s">
        <v>3294</v>
      </c>
      <c r="D1485" s="83" t="n">
        <v>1000004494</v>
      </c>
      <c r="E1485" s="83" t="s">
        <v>3295</v>
      </c>
      <c r="F1485" s="84" t="n">
        <v>45925</v>
      </c>
      <c r="G1485" s="67" t="str">
        <f aca="false">IF(I1485&gt;0,"Targeted Dealer","-")</f>
        <v>Targeted Dealer</v>
      </c>
      <c r="H1485" s="67"/>
      <c r="I1485" s="68" t="n">
        <v>25</v>
      </c>
      <c r="J1485" s="68" t="n">
        <f aca="false">I1485/$J$1*($J$1-$E$1)</f>
        <v>23.3333333333333</v>
      </c>
      <c r="K1485" s="69" t="n">
        <v>0</v>
      </c>
      <c r="L1485" s="69" t="n">
        <f aca="false">I1485-K1485</f>
        <v>25</v>
      </c>
      <c r="M1485" s="69" t="n">
        <f aca="false">IFERROR((K1485/J1485%),"-")</f>
        <v>0</v>
      </c>
      <c r="N1485" s="97" t="n">
        <v>25.5</v>
      </c>
      <c r="O1485" s="98" t="str">
        <f aca="false">IF(F1485&lt;=$P$2,"Mar","")</f>
        <v>Mar</v>
      </c>
      <c r="P1485" s="97" t="n">
        <f aca="false">N1485</f>
        <v>25.5</v>
      </c>
      <c r="Q1485" s="99" t="n">
        <f aca="false">K1485-P1485</f>
        <v>-25.5</v>
      </c>
      <c r="R1485" s="98" t="n">
        <f aca="false">IFERROR(IF(O1485="Mar",(K1485/P1485-1))," ")</f>
        <v>-1</v>
      </c>
      <c r="S1485" s="100" t="str">
        <f aca="false">IF(N1485&gt;0,IF(O1485="","-",IF(R1485&lt;0%,"DEGROWTH","GROWTH")))</f>
        <v>DEGROWTH</v>
      </c>
      <c r="T1485" s="69" t="n">
        <v>0</v>
      </c>
      <c r="U1485" s="101" t="str">
        <f aca="false">IF(F1485&lt;=$V$2,"Apr","")</f>
        <v>Apr</v>
      </c>
      <c r="V1485" s="97" t="n">
        <v>0</v>
      </c>
      <c r="W1485" s="102" t="n">
        <f aca="false">K1485-V1485</f>
        <v>0</v>
      </c>
      <c r="X1485" s="103" t="n">
        <f aca="false">IFERROR(IF(U1485="Apr",(K1485/V1485-1)),0)</f>
        <v>0</v>
      </c>
      <c r="Y1485" s="106" t="b">
        <f aca="false">IF(T1485&gt;0,IF(U1485="","-",IF(X1485&lt;0%,"DEGROWTH","GROWTH")))</f>
        <v>0</v>
      </c>
      <c r="Z1485" s="75" t="n">
        <v>0</v>
      </c>
      <c r="AA1485" s="70"/>
      <c r="AB1485" s="70" t="s">
        <v>133</v>
      </c>
      <c r="AC1485" s="85" t="s">
        <v>134</v>
      </c>
      <c r="AD1485" s="3" t="n">
        <f aca="false">IF(K1485=0,1,0)</f>
        <v>1</v>
      </c>
      <c r="AE1485" s="82"/>
    </row>
    <row r="1486" customFormat="false" ht="14.25" hidden="false" customHeight="true" outlineLevel="0" collapsed="false">
      <c r="A1486" s="85" t="s">
        <v>134</v>
      </c>
      <c r="B1486" s="83" t="s">
        <v>79</v>
      </c>
      <c r="C1486" s="83" t="s">
        <v>3296</v>
      </c>
      <c r="D1486" s="83" t="n">
        <v>1000004472</v>
      </c>
      <c r="E1486" s="83" t="s">
        <v>3297</v>
      </c>
      <c r="F1486" s="84" t="n">
        <v>45868</v>
      </c>
      <c r="G1486" s="67" t="str">
        <f aca="false">IF(I1486&gt;0,"Targeted Dealer","-")</f>
        <v>Targeted Dealer</v>
      </c>
      <c r="H1486" s="67"/>
      <c r="I1486" s="68" t="n">
        <v>100</v>
      </c>
      <c r="J1486" s="68" t="n">
        <f aca="false">I1486/$J$1*($J$1-$E$1)</f>
        <v>93.3333333333333</v>
      </c>
      <c r="K1486" s="69" t="n">
        <v>270</v>
      </c>
      <c r="L1486" s="69" t="n">
        <f aca="false">I1486-K1486</f>
        <v>-170</v>
      </c>
      <c r="M1486" s="69" t="n">
        <f aca="false">IFERROR((K1486/J1486%),"-")</f>
        <v>289.285714285714</v>
      </c>
      <c r="N1486" s="97" t="n">
        <v>0</v>
      </c>
      <c r="O1486" s="98" t="str">
        <f aca="false">IF(F1486&lt;=$P$2,"Mar","")</f>
        <v>Mar</v>
      </c>
      <c r="P1486" s="97" t="n">
        <f aca="false">N1486</f>
        <v>0</v>
      </c>
      <c r="Q1486" s="99" t="n">
        <f aca="false">K1486-P1486</f>
        <v>270</v>
      </c>
      <c r="R1486" s="98" t="str">
        <f aca="false">IFERROR(IF(O1486="Mar",(K1486/P1486-1))," ")</f>
        <v> </v>
      </c>
      <c r="S1486" s="105" t="b">
        <f aca="false">IF(N1486&gt;0,IF(O1486="","-",IF(R1486&lt;0%,"DEGROWTH","GROWTH")))</f>
        <v>0</v>
      </c>
      <c r="T1486" s="69" t="n">
        <v>0</v>
      </c>
      <c r="U1486" s="101" t="str">
        <f aca="false">IF(F1486&lt;=$V$2,"Apr","")</f>
        <v>Apr</v>
      </c>
      <c r="V1486" s="97" t="n">
        <v>0</v>
      </c>
      <c r="W1486" s="102" t="n">
        <f aca="false">K1486-V1486</f>
        <v>270</v>
      </c>
      <c r="X1486" s="103" t="n">
        <f aca="false">IFERROR(IF(U1486="Apr",(K1486/V1486-1)),0)</f>
        <v>0</v>
      </c>
      <c r="Y1486" s="106" t="b">
        <f aca="false">IF(T1486&gt;0,IF(U1486="","-",IF(X1486&lt;0%,"DEGROWTH","GROWTH")))</f>
        <v>0</v>
      </c>
      <c r="Z1486" s="75" t="n">
        <v>0</v>
      </c>
      <c r="AA1486" s="70"/>
      <c r="AB1486" s="70" t="s">
        <v>133</v>
      </c>
      <c r="AC1486" s="85" t="s">
        <v>134</v>
      </c>
      <c r="AD1486" s="3" t="n">
        <f aca="false">IF(K1486=0,1,0)</f>
        <v>0</v>
      </c>
      <c r="AE1486" s="82"/>
    </row>
    <row r="1487" customFormat="false" ht="14.25" hidden="false" customHeight="true" outlineLevel="0" collapsed="false">
      <c r="A1487" s="85" t="s">
        <v>133</v>
      </c>
      <c r="B1487" s="83" t="s">
        <v>21</v>
      </c>
      <c r="C1487" s="83" t="s">
        <v>3298</v>
      </c>
      <c r="D1487" s="83" t="n">
        <v>1000004473</v>
      </c>
      <c r="E1487" s="83" t="s">
        <v>3299</v>
      </c>
      <c r="F1487" s="84" t="n">
        <v>45916</v>
      </c>
      <c r="G1487" s="67" t="str">
        <f aca="false">IF(I1487&gt;0,"Targeted Dealer","-")</f>
        <v>Targeted Dealer</v>
      </c>
      <c r="H1487" s="67"/>
      <c r="I1487" s="68" t="n">
        <v>40</v>
      </c>
      <c r="J1487" s="68" t="n">
        <f aca="false">I1487/$J$1*($J$1-$E$1)</f>
        <v>37.3333333333333</v>
      </c>
      <c r="K1487" s="69" t="n">
        <v>20</v>
      </c>
      <c r="L1487" s="69" t="n">
        <f aca="false">I1487-K1487</f>
        <v>20</v>
      </c>
      <c r="M1487" s="69" t="n">
        <f aca="false">IFERROR((K1487/J1487%),"-")</f>
        <v>53.5714285714286</v>
      </c>
      <c r="N1487" s="97" t="n">
        <v>20</v>
      </c>
      <c r="O1487" s="98" t="str">
        <f aca="false">IF(F1487&lt;=$P$2,"Mar","")</f>
        <v>Mar</v>
      </c>
      <c r="P1487" s="97" t="n">
        <f aca="false">N1487</f>
        <v>20</v>
      </c>
      <c r="Q1487" s="99" t="n">
        <f aca="false">K1487-P1487</f>
        <v>0</v>
      </c>
      <c r="R1487" s="98" t="n">
        <f aca="false">IFERROR(IF(O1487="Mar",(K1487/P1487-1))," ")</f>
        <v>0</v>
      </c>
      <c r="S1487" s="100" t="str">
        <f aca="false">IF(N1487&gt;0,IF(O1487="","-",IF(R1487&lt;0%,"DEGROWTH","GROWTH")))</f>
        <v>GROWTH</v>
      </c>
      <c r="T1487" s="69" t="n">
        <v>0</v>
      </c>
      <c r="U1487" s="101" t="str">
        <f aca="false">IF(F1487&lt;=$V$2,"Apr","")</f>
        <v>Apr</v>
      </c>
      <c r="V1487" s="97" t="n">
        <v>0</v>
      </c>
      <c r="W1487" s="102" t="n">
        <f aca="false">K1487-V1487</f>
        <v>20</v>
      </c>
      <c r="X1487" s="103" t="n">
        <f aca="false">IFERROR(IF(U1487="Apr",(K1487/V1487-1)),0)</f>
        <v>0</v>
      </c>
      <c r="Y1487" s="106" t="b">
        <f aca="false">IF(T1487&gt;0,IF(U1487="","-",IF(X1487&lt;0%,"DEGROWTH","GROWTH")))</f>
        <v>0</v>
      </c>
      <c r="Z1487" s="75" t="n">
        <v>0</v>
      </c>
      <c r="AA1487" s="70"/>
      <c r="AB1487" s="70" t="s">
        <v>133</v>
      </c>
      <c r="AC1487" s="85" t="s">
        <v>133</v>
      </c>
      <c r="AD1487" s="3" t="n">
        <f aca="false">IF(K1487=0,1,0)</f>
        <v>0</v>
      </c>
      <c r="AE1487" s="82"/>
    </row>
    <row r="1488" customFormat="false" ht="14.25" hidden="false" customHeight="true" outlineLevel="0" collapsed="false">
      <c r="A1488" s="85" t="s">
        <v>130</v>
      </c>
      <c r="B1488" s="83" t="s">
        <v>120</v>
      </c>
      <c r="C1488" s="83" t="s">
        <v>558</v>
      </c>
      <c r="D1488" s="83" t="n">
        <v>1000001984</v>
      </c>
      <c r="E1488" s="83" t="s">
        <v>559</v>
      </c>
      <c r="F1488" s="84" t="n">
        <v>44739</v>
      </c>
      <c r="G1488" s="67" t="str">
        <f aca="false">IF(I1488&gt;0,"Targeted Dealer","-")</f>
        <v>Targeted Dealer</v>
      </c>
      <c r="H1488" s="67"/>
      <c r="I1488" s="68" t="n">
        <v>25</v>
      </c>
      <c r="J1488" s="68" t="n">
        <f aca="false">I1488/$J$1*($J$1-$E$1)</f>
        <v>23.3333333333333</v>
      </c>
      <c r="K1488" s="69" t="n">
        <v>0</v>
      </c>
      <c r="L1488" s="69" t="n">
        <f aca="false">I1488-K1488</f>
        <v>25</v>
      </c>
      <c r="M1488" s="69" t="n">
        <f aca="false">IFERROR((K1488/J1488%),"-")</f>
        <v>0</v>
      </c>
      <c r="N1488" s="97" t="n">
        <v>0</v>
      </c>
      <c r="O1488" s="98" t="str">
        <f aca="false">IF(F1488&lt;=$P$2,"Mar","")</f>
        <v>Mar</v>
      </c>
      <c r="P1488" s="97" t="n">
        <f aca="false">N1488</f>
        <v>0</v>
      </c>
      <c r="Q1488" s="99" t="n">
        <f aca="false">K1488-P1488</f>
        <v>0</v>
      </c>
      <c r="R1488" s="98" t="str">
        <f aca="false">IFERROR(IF(O1488="Mar",(K1488/P1488-1))," ")</f>
        <v> </v>
      </c>
      <c r="S1488" s="105" t="b">
        <f aca="false">IF(N1488&gt;0,IF(O1488="","-",IF(R1488&lt;0%,"DEGROWTH","GROWTH")))</f>
        <v>0</v>
      </c>
      <c r="T1488" s="69" t="n">
        <v>0</v>
      </c>
      <c r="U1488" s="101" t="str">
        <f aca="false">IF(F1488&lt;=$V$2,"Apr","")</f>
        <v>Apr</v>
      </c>
      <c r="V1488" s="97" t="n">
        <v>0</v>
      </c>
      <c r="W1488" s="102" t="n">
        <f aca="false">K1488-V1488</f>
        <v>0</v>
      </c>
      <c r="X1488" s="103" t="n">
        <f aca="false">IFERROR(IF(U1488="Apr",(K1488/V1488-1)),0)</f>
        <v>0</v>
      </c>
      <c r="Y1488" s="106" t="b">
        <f aca="false">IF(T1488&gt;0,IF(U1488="","-",IF(X1488&lt;0%,"DEGROWTH","GROWTH")))</f>
        <v>0</v>
      </c>
      <c r="Z1488" s="75" t="n">
        <v>0</v>
      </c>
      <c r="AA1488" s="70"/>
      <c r="AB1488" s="70" t="s">
        <v>133</v>
      </c>
      <c r="AC1488" s="85" t="s">
        <v>130</v>
      </c>
      <c r="AD1488" s="3" t="n">
        <f aca="false">IF(K1488=0,1,0)</f>
        <v>1</v>
      </c>
      <c r="AE1488" s="82"/>
    </row>
    <row r="1489" customFormat="false" ht="14.25" hidden="false" customHeight="true" outlineLevel="0" collapsed="false">
      <c r="A1489" s="85" t="s">
        <v>130</v>
      </c>
      <c r="B1489" s="83" t="s">
        <v>108</v>
      </c>
      <c r="C1489" s="83" t="s">
        <v>560</v>
      </c>
      <c r="D1489" s="83" t="n">
        <v>1000004499</v>
      </c>
      <c r="E1489" s="83" t="s">
        <v>561</v>
      </c>
      <c r="F1489" s="84" t="n">
        <v>45947</v>
      </c>
      <c r="G1489" s="67" t="str">
        <f aca="false">IF(I1489&gt;0,"Targeted Dealer","-")</f>
        <v>-</v>
      </c>
      <c r="H1489" s="67"/>
      <c r="I1489" s="68" t="n">
        <v>0</v>
      </c>
      <c r="J1489" s="68" t="n">
        <f aca="false">I1489/$J$1*($J$1-$E$1)</f>
        <v>0</v>
      </c>
      <c r="K1489" s="69" t="n">
        <v>0</v>
      </c>
      <c r="L1489" s="69" t="n">
        <f aca="false">I1489-K1489</f>
        <v>0</v>
      </c>
      <c r="M1489" s="69" t="str">
        <f aca="false">IFERROR((K1489/J1489%),"-")</f>
        <v>-</v>
      </c>
      <c r="N1489" s="97" t="n">
        <v>0</v>
      </c>
      <c r="O1489" s="98" t="str">
        <f aca="false">IF(F1489&lt;=$P$2,"Mar","")</f>
        <v>Mar</v>
      </c>
      <c r="P1489" s="97" t="n">
        <f aca="false">N1489</f>
        <v>0</v>
      </c>
      <c r="Q1489" s="99" t="n">
        <f aca="false">K1489-P1489</f>
        <v>0</v>
      </c>
      <c r="R1489" s="98" t="str">
        <f aca="false">IFERROR(IF(O1489="Mar",(K1489/P1489-1))," ")</f>
        <v> </v>
      </c>
      <c r="S1489" s="105" t="b">
        <f aca="false">IF(N1489&gt;0,IF(O1489="","-",IF(R1489&lt;0%,"DEGROWTH","GROWTH")))</f>
        <v>0</v>
      </c>
      <c r="T1489" s="69" t="n">
        <v>0</v>
      </c>
      <c r="U1489" s="101" t="str">
        <f aca="false">IF(F1489&lt;=$V$2,"Apr","")</f>
        <v>Apr</v>
      </c>
      <c r="V1489" s="97" t="n">
        <v>0</v>
      </c>
      <c r="W1489" s="102" t="n">
        <f aca="false">K1489-V1489</f>
        <v>0</v>
      </c>
      <c r="X1489" s="103" t="n">
        <f aca="false">IFERROR(IF(U1489="Apr",(K1489/V1489-1)),0)</f>
        <v>0</v>
      </c>
      <c r="Y1489" s="106" t="b">
        <f aca="false">IF(T1489&gt;0,IF(U1489="","-",IF(X1489&lt;0%,"DEGROWTH","GROWTH")))</f>
        <v>0</v>
      </c>
      <c r="Z1489" s="75" t="n">
        <v>0</v>
      </c>
      <c r="AA1489" s="70"/>
      <c r="AB1489" s="70" t="s">
        <v>133</v>
      </c>
      <c r="AC1489" s="85" t="s">
        <v>130</v>
      </c>
      <c r="AD1489" s="3" t="n">
        <f aca="false">IF(K1489=0,1,0)</f>
        <v>1</v>
      </c>
      <c r="AE1489" s="82"/>
    </row>
    <row r="1490" customFormat="false" ht="14.25" hidden="false" customHeight="true" outlineLevel="0" collapsed="false">
      <c r="A1490" s="85" t="s">
        <v>130</v>
      </c>
      <c r="B1490" s="83" t="s">
        <v>122</v>
      </c>
      <c r="C1490" s="83" t="s">
        <v>562</v>
      </c>
      <c r="D1490" s="83" t="n">
        <v>1000004286</v>
      </c>
      <c r="E1490" s="83" t="s">
        <v>563</v>
      </c>
      <c r="F1490" s="84" t="n">
        <v>45737</v>
      </c>
      <c r="G1490" s="67" t="str">
        <f aca="false">IF(I1490&gt;0,"Targeted Dealer","-")</f>
        <v>Targeted Dealer</v>
      </c>
      <c r="H1490" s="67"/>
      <c r="I1490" s="68" t="n">
        <v>70</v>
      </c>
      <c r="J1490" s="68" t="n">
        <f aca="false">I1490/$J$1*($J$1-$E$1)</f>
        <v>65.3333333333333</v>
      </c>
      <c r="K1490" s="69" t="n">
        <v>60</v>
      </c>
      <c r="L1490" s="69" t="n">
        <f aca="false">I1490-K1490</f>
        <v>10</v>
      </c>
      <c r="M1490" s="69" t="n">
        <f aca="false">IFERROR((K1490/J1490%),"-")</f>
        <v>91.8367346938775</v>
      </c>
      <c r="N1490" s="97" t="n">
        <v>35</v>
      </c>
      <c r="O1490" s="98" t="str">
        <f aca="false">IF(F1490&lt;=$P$2,"Mar","")</f>
        <v>Mar</v>
      </c>
      <c r="P1490" s="97" t="n">
        <f aca="false">N1490</f>
        <v>35</v>
      </c>
      <c r="Q1490" s="99" t="n">
        <f aca="false">K1490-P1490</f>
        <v>25</v>
      </c>
      <c r="R1490" s="98" t="n">
        <f aca="false">IFERROR(IF(O1490="Mar",(K1490/P1490-1))," ")</f>
        <v>0.714285714285714</v>
      </c>
      <c r="S1490" s="100" t="str">
        <f aca="false">IF(N1490&gt;0,IF(O1490="","-",IF(R1490&lt;0%,"DEGROWTH","GROWTH")))</f>
        <v>GROWTH</v>
      </c>
      <c r="T1490" s="69" t="n">
        <v>0</v>
      </c>
      <c r="U1490" s="101" t="str">
        <f aca="false">IF(F1490&lt;=$V$2,"Apr","")</f>
        <v>Apr</v>
      </c>
      <c r="V1490" s="97" t="n">
        <v>0</v>
      </c>
      <c r="W1490" s="102" t="n">
        <f aca="false">K1490-V1490</f>
        <v>60</v>
      </c>
      <c r="X1490" s="103" t="n">
        <f aca="false">IFERROR(IF(U1490="Apr",(K1490/V1490-1)),0)</f>
        <v>0</v>
      </c>
      <c r="Y1490" s="106" t="b">
        <f aca="false">IF(T1490&gt;0,IF(U1490="","-",IF(X1490&lt;0%,"DEGROWTH","GROWTH")))</f>
        <v>0</v>
      </c>
      <c r="Z1490" s="75" t="n">
        <v>0</v>
      </c>
      <c r="AA1490" s="70"/>
      <c r="AB1490" s="70" t="s">
        <v>133</v>
      </c>
      <c r="AC1490" s="85" t="s">
        <v>130</v>
      </c>
      <c r="AD1490" s="3" t="n">
        <f aca="false">IF(K1490=0,1,0)</f>
        <v>0</v>
      </c>
      <c r="AE1490" s="82"/>
    </row>
    <row r="1491" customFormat="false" ht="14.25" hidden="false" customHeight="true" outlineLevel="0" collapsed="false">
      <c r="A1491" s="85" t="s">
        <v>131</v>
      </c>
      <c r="B1491" s="83" t="s">
        <v>140</v>
      </c>
      <c r="C1491" s="83" t="s">
        <v>3300</v>
      </c>
      <c r="D1491" s="83" t="n">
        <v>1000001243</v>
      </c>
      <c r="E1491" s="83" t="s">
        <v>3301</v>
      </c>
      <c r="F1491" s="84" t="n">
        <v>44739</v>
      </c>
      <c r="G1491" s="67" t="str">
        <f aca="false">IF(I1491&gt;0,"Targeted Dealer","-")</f>
        <v>Targeted Dealer</v>
      </c>
      <c r="H1491" s="67"/>
      <c r="I1491" s="68" t="n">
        <v>20</v>
      </c>
      <c r="J1491" s="68" t="n">
        <f aca="false">I1491/$J$1*($J$1-$E$1)</f>
        <v>18.6666666666667</v>
      </c>
      <c r="K1491" s="69" t="n">
        <v>24</v>
      </c>
      <c r="L1491" s="69" t="n">
        <f aca="false">I1491-K1491</f>
        <v>-4</v>
      </c>
      <c r="M1491" s="69" t="n">
        <f aca="false">IFERROR((K1491/J1491%),"-")</f>
        <v>128.571428571429</v>
      </c>
      <c r="N1491" s="97" t="n">
        <v>24</v>
      </c>
      <c r="O1491" s="98" t="str">
        <f aca="false">IF(F1491&lt;=$P$2,"Mar","")</f>
        <v>Mar</v>
      </c>
      <c r="P1491" s="97" t="n">
        <f aca="false">N1491</f>
        <v>24</v>
      </c>
      <c r="Q1491" s="99" t="n">
        <f aca="false">K1491-P1491</f>
        <v>0</v>
      </c>
      <c r="R1491" s="98" t="n">
        <f aca="false">IFERROR(IF(O1491="Mar",(K1491/P1491-1))," ")</f>
        <v>0</v>
      </c>
      <c r="S1491" s="100" t="str">
        <f aca="false">IF(N1491&gt;0,IF(O1491="","-",IF(R1491&lt;0%,"DEGROWTH","GROWTH")))</f>
        <v>GROWTH</v>
      </c>
      <c r="T1491" s="69" t="n">
        <v>0</v>
      </c>
      <c r="U1491" s="101" t="str">
        <f aca="false">IF(F1491&lt;=$V$2,"Apr","")</f>
        <v>Apr</v>
      </c>
      <c r="V1491" s="97" t="n">
        <v>0</v>
      </c>
      <c r="W1491" s="102" t="n">
        <f aca="false">K1491-V1491</f>
        <v>24</v>
      </c>
      <c r="X1491" s="103" t="n">
        <f aca="false">IFERROR(IF(U1491="Apr",(K1491/V1491-1)),0)</f>
        <v>0</v>
      </c>
      <c r="Y1491" s="106" t="b">
        <f aca="false">IF(T1491&gt;0,IF(U1491="","-",IF(X1491&lt;0%,"DEGROWTH","GROWTH")))</f>
        <v>0</v>
      </c>
      <c r="Z1491" s="75" t="n">
        <v>0</v>
      </c>
      <c r="AA1491" s="70"/>
      <c r="AB1491" s="70" t="s">
        <v>133</v>
      </c>
      <c r="AC1491" s="85" t="s">
        <v>131</v>
      </c>
      <c r="AD1491" s="3" t="n">
        <f aca="false">IF(K1491=0,1,0)</f>
        <v>0</v>
      </c>
      <c r="AE1491" s="82"/>
    </row>
    <row r="1492" customFormat="false" ht="14.25" hidden="false" customHeight="true" outlineLevel="0" collapsed="false">
      <c r="A1492" s="85" t="s">
        <v>132</v>
      </c>
      <c r="B1492" s="83" t="s">
        <v>105</v>
      </c>
      <c r="C1492" s="83" t="s">
        <v>3302</v>
      </c>
      <c r="D1492" s="83" t="n">
        <v>1000004505</v>
      </c>
      <c r="E1492" s="83" t="s">
        <v>3303</v>
      </c>
      <c r="F1492" s="84" t="n">
        <v>45953</v>
      </c>
      <c r="G1492" s="67" t="str">
        <f aca="false">IF(I1492&gt;0,"Targeted Dealer","-")</f>
        <v>Targeted Dealer</v>
      </c>
      <c r="H1492" s="67"/>
      <c r="I1492" s="68" t="n">
        <v>100</v>
      </c>
      <c r="J1492" s="68" t="n">
        <f aca="false">I1492/$J$1*($J$1-$E$1)</f>
        <v>93.3333333333333</v>
      </c>
      <c r="K1492" s="69" t="n">
        <v>109</v>
      </c>
      <c r="L1492" s="69" t="n">
        <f aca="false">I1492-K1492</f>
        <v>-9</v>
      </c>
      <c r="M1492" s="69" t="n">
        <f aca="false">IFERROR((K1492/J1492%),"-")</f>
        <v>116.785714285714</v>
      </c>
      <c r="N1492" s="97" t="n">
        <v>301.5</v>
      </c>
      <c r="O1492" s="98" t="str">
        <f aca="false">IF(F1492&lt;=$P$2,"Mar","")</f>
        <v>Mar</v>
      </c>
      <c r="P1492" s="97" t="n">
        <f aca="false">N1492</f>
        <v>301.5</v>
      </c>
      <c r="Q1492" s="99" t="n">
        <f aca="false">K1492-P1492</f>
        <v>-192.5</v>
      </c>
      <c r="R1492" s="98" t="n">
        <f aca="false">IFERROR(IF(O1492="Mar",(K1492/P1492-1))," ")</f>
        <v>-0.638474295190713</v>
      </c>
      <c r="S1492" s="100" t="str">
        <f aca="false">IF(N1492&gt;0,IF(O1492="","-",IF(R1492&lt;0%,"DEGROWTH","GROWTH")))</f>
        <v>DEGROWTH</v>
      </c>
      <c r="T1492" s="69" t="n">
        <v>0</v>
      </c>
      <c r="U1492" s="101" t="str">
        <f aca="false">IF(F1492&lt;=$V$2,"Apr","")</f>
        <v>Apr</v>
      </c>
      <c r="V1492" s="97" t="n">
        <v>0</v>
      </c>
      <c r="W1492" s="102" t="n">
        <f aca="false">K1492-V1492</f>
        <v>109</v>
      </c>
      <c r="X1492" s="103" t="n">
        <f aca="false">IFERROR(IF(U1492="Apr",(K1492/V1492-1)),0)</f>
        <v>0</v>
      </c>
      <c r="Y1492" s="106" t="b">
        <f aca="false">IF(T1492&gt;0,IF(U1492="","-",IF(X1492&lt;0%,"DEGROWTH","GROWTH")))</f>
        <v>0</v>
      </c>
      <c r="Z1492" s="75" t="n">
        <v>0</v>
      </c>
      <c r="AA1492" s="70"/>
      <c r="AB1492" s="70" t="s">
        <v>133</v>
      </c>
      <c r="AC1492" s="85" t="s">
        <v>132</v>
      </c>
      <c r="AD1492" s="3" t="n">
        <f aca="false">IF(K1492=0,1,0)</f>
        <v>0</v>
      </c>
      <c r="AE1492" s="82"/>
    </row>
    <row r="1493" customFormat="false" ht="14.25" hidden="false" customHeight="true" outlineLevel="0" collapsed="false">
      <c r="A1493" s="85" t="s">
        <v>132</v>
      </c>
      <c r="B1493" s="83" t="s">
        <v>101</v>
      </c>
      <c r="C1493" s="83" t="s">
        <v>3304</v>
      </c>
      <c r="D1493" s="83" t="n">
        <v>1000004498</v>
      </c>
      <c r="E1493" s="83" t="s">
        <v>3305</v>
      </c>
      <c r="F1493" s="84" t="n">
        <v>45945</v>
      </c>
      <c r="G1493" s="67" t="str">
        <f aca="false">IF(I1493&gt;0,"Targeted Dealer","-")</f>
        <v>Targeted Dealer</v>
      </c>
      <c r="H1493" s="67"/>
      <c r="I1493" s="68" t="n">
        <v>80</v>
      </c>
      <c r="J1493" s="68" t="n">
        <f aca="false">I1493/$J$1*($J$1-$E$1)</f>
        <v>74.6666666666667</v>
      </c>
      <c r="K1493" s="69" t="n">
        <v>90</v>
      </c>
      <c r="L1493" s="69" t="n">
        <f aca="false">I1493-K1493</f>
        <v>-10</v>
      </c>
      <c r="M1493" s="69" t="n">
        <f aca="false">IFERROR((K1493/J1493%),"-")</f>
        <v>120.535714285714</v>
      </c>
      <c r="N1493" s="97" t="n">
        <v>75</v>
      </c>
      <c r="O1493" s="98" t="str">
        <f aca="false">IF(F1493&lt;=$P$2,"Mar","")</f>
        <v>Mar</v>
      </c>
      <c r="P1493" s="97" t="n">
        <f aca="false">N1493</f>
        <v>75</v>
      </c>
      <c r="Q1493" s="99" t="n">
        <f aca="false">K1493-P1493</f>
        <v>15</v>
      </c>
      <c r="R1493" s="98" t="n">
        <f aca="false">IFERROR(IF(O1493="Mar",(K1493/P1493-1))," ")</f>
        <v>0.2</v>
      </c>
      <c r="S1493" s="100" t="str">
        <f aca="false">IF(N1493&gt;0,IF(O1493="","-",IF(R1493&lt;0%,"DEGROWTH","GROWTH")))</f>
        <v>GROWTH</v>
      </c>
      <c r="T1493" s="69" t="n">
        <v>0</v>
      </c>
      <c r="U1493" s="101" t="str">
        <f aca="false">IF(F1493&lt;=$V$2,"Apr","")</f>
        <v>Apr</v>
      </c>
      <c r="V1493" s="97" t="n">
        <v>0</v>
      </c>
      <c r="W1493" s="102" t="n">
        <f aca="false">K1493-V1493</f>
        <v>90</v>
      </c>
      <c r="X1493" s="103" t="n">
        <f aca="false">IFERROR(IF(U1493="Apr",(K1493/V1493-1)),0)</f>
        <v>0</v>
      </c>
      <c r="Y1493" s="106" t="b">
        <f aca="false">IF(T1493&gt;0,IF(U1493="","-",IF(X1493&lt;0%,"DEGROWTH","GROWTH")))</f>
        <v>0</v>
      </c>
      <c r="Z1493" s="75" t="n">
        <v>0</v>
      </c>
      <c r="AA1493" s="70"/>
      <c r="AB1493" s="70" t="s">
        <v>133</v>
      </c>
      <c r="AC1493" s="85" t="s">
        <v>132</v>
      </c>
      <c r="AD1493" s="3" t="n">
        <f aca="false">IF(K1493=0,1,0)</f>
        <v>0</v>
      </c>
      <c r="AE1493" s="82"/>
    </row>
    <row r="1494" customFormat="false" ht="14.25" hidden="false" customHeight="true" outlineLevel="0" collapsed="false">
      <c r="A1494" s="85" t="s">
        <v>133</v>
      </c>
      <c r="B1494" s="83" t="s">
        <v>142</v>
      </c>
      <c r="C1494" s="83" t="s">
        <v>3306</v>
      </c>
      <c r="D1494" s="83" t="n">
        <v>1000003992</v>
      </c>
      <c r="E1494" s="83" t="s">
        <v>3307</v>
      </c>
      <c r="F1494" s="84" t="n">
        <v>45443</v>
      </c>
      <c r="G1494" s="67" t="str">
        <f aca="false">IF(I1494&gt;0,"Targeted Dealer","-")</f>
        <v>Targeted Dealer</v>
      </c>
      <c r="H1494" s="67"/>
      <c r="I1494" s="68" t="n">
        <v>20</v>
      </c>
      <c r="J1494" s="68" t="n">
        <f aca="false">I1494/$J$1*($J$1-$E$1)</f>
        <v>18.6666666666667</v>
      </c>
      <c r="K1494" s="69" t="n">
        <v>0</v>
      </c>
      <c r="L1494" s="69" t="n">
        <f aca="false">I1494-K1494</f>
        <v>20</v>
      </c>
      <c r="M1494" s="69" t="n">
        <f aca="false">IFERROR((K1494/J1494%),"-")</f>
        <v>0</v>
      </c>
      <c r="N1494" s="97" t="n">
        <v>0</v>
      </c>
      <c r="O1494" s="98" t="str">
        <f aca="false">IF(F1494&lt;=$P$2,"Mar","")</f>
        <v>Mar</v>
      </c>
      <c r="P1494" s="97" t="n">
        <f aca="false">N1494</f>
        <v>0</v>
      </c>
      <c r="Q1494" s="99" t="n">
        <f aca="false">K1494-P1494</f>
        <v>0</v>
      </c>
      <c r="R1494" s="98" t="str">
        <f aca="false">IFERROR(IF(O1494="Mar",(K1494/P1494-1))," ")</f>
        <v> </v>
      </c>
      <c r="S1494" s="105" t="b">
        <f aca="false">IF(N1494&gt;0,IF(O1494="","-",IF(R1494&lt;0%,"DEGROWTH","GROWTH")))</f>
        <v>0</v>
      </c>
      <c r="T1494" s="69" t="n">
        <v>0</v>
      </c>
      <c r="U1494" s="101" t="str">
        <f aca="false">IF(F1494&lt;=$V$2,"Apr","")</f>
        <v>Apr</v>
      </c>
      <c r="V1494" s="97" t="n">
        <v>0</v>
      </c>
      <c r="W1494" s="102" t="n">
        <f aca="false">K1494-V1494</f>
        <v>0</v>
      </c>
      <c r="X1494" s="103" t="n">
        <f aca="false">IFERROR(IF(U1494="Apr",(K1494/V1494-1)),0)</f>
        <v>0</v>
      </c>
      <c r="Y1494" s="106" t="b">
        <f aca="false">IF(T1494&gt;0,IF(U1494="","-",IF(X1494&lt;0%,"DEGROWTH","GROWTH")))</f>
        <v>0</v>
      </c>
      <c r="Z1494" s="75" t="n">
        <v>0</v>
      </c>
      <c r="AA1494" s="70"/>
      <c r="AB1494" s="70" t="s">
        <v>133</v>
      </c>
      <c r="AC1494" s="85" t="s">
        <v>133</v>
      </c>
      <c r="AD1494" s="3" t="n">
        <f aca="false">IF(K1494=0,1,0)</f>
        <v>1</v>
      </c>
      <c r="AE1494" s="82"/>
    </row>
    <row r="1495" customFormat="false" ht="14.25" hidden="false" customHeight="true" outlineLevel="0" collapsed="false">
      <c r="A1495" s="85" t="s">
        <v>133</v>
      </c>
      <c r="B1495" s="83" t="s">
        <v>143</v>
      </c>
      <c r="C1495" s="83" t="s">
        <v>3308</v>
      </c>
      <c r="D1495" s="83" t="n">
        <v>1000004483</v>
      </c>
      <c r="E1495" s="83" t="s">
        <v>3309</v>
      </c>
      <c r="F1495" s="84" t="n">
        <v>45928</v>
      </c>
      <c r="G1495" s="67" t="str">
        <f aca="false">IF(I1495&gt;0,"Targeted Dealer","-")</f>
        <v>Targeted Dealer</v>
      </c>
      <c r="H1495" s="67"/>
      <c r="I1495" s="68" t="n">
        <v>100</v>
      </c>
      <c r="J1495" s="68" t="n">
        <f aca="false">I1495/$J$1*($J$1-$E$1)</f>
        <v>93.3333333333333</v>
      </c>
      <c r="K1495" s="69" t="n">
        <v>30</v>
      </c>
      <c r="L1495" s="69" t="n">
        <f aca="false">I1495-K1495</f>
        <v>70</v>
      </c>
      <c r="M1495" s="69" t="n">
        <f aca="false">IFERROR((K1495/J1495%),"-")</f>
        <v>32.1428571428571</v>
      </c>
      <c r="N1495" s="97" t="n">
        <v>90</v>
      </c>
      <c r="O1495" s="98" t="str">
        <f aca="false">IF(F1495&lt;=$P$2,"Mar","")</f>
        <v>Mar</v>
      </c>
      <c r="P1495" s="97" t="n">
        <f aca="false">N1495</f>
        <v>90</v>
      </c>
      <c r="Q1495" s="99" t="n">
        <f aca="false">K1495-P1495</f>
        <v>-60</v>
      </c>
      <c r="R1495" s="98" t="n">
        <f aca="false">IFERROR(IF(O1495="Mar",(K1495/P1495-1))," ")</f>
        <v>-0.666666666666667</v>
      </c>
      <c r="S1495" s="100" t="str">
        <f aca="false">IF(N1495&gt;0,IF(O1495="","-",IF(R1495&lt;0%,"DEGROWTH","GROWTH")))</f>
        <v>DEGROWTH</v>
      </c>
      <c r="T1495" s="69" t="n">
        <v>0</v>
      </c>
      <c r="U1495" s="101" t="str">
        <f aca="false">IF(F1495&lt;=$V$2,"Apr","")</f>
        <v>Apr</v>
      </c>
      <c r="V1495" s="97" t="n">
        <v>0</v>
      </c>
      <c r="W1495" s="102" t="n">
        <f aca="false">K1495-V1495</f>
        <v>30</v>
      </c>
      <c r="X1495" s="103" t="n">
        <f aca="false">IFERROR(IF(U1495="Apr",(K1495/V1495-1)),0)</f>
        <v>0</v>
      </c>
      <c r="Y1495" s="106" t="b">
        <f aca="false">IF(T1495&gt;0,IF(U1495="","-",IF(X1495&lt;0%,"DEGROWTH","GROWTH")))</f>
        <v>0</v>
      </c>
      <c r="Z1495" s="75" t="n">
        <v>0</v>
      </c>
      <c r="AA1495" s="70"/>
      <c r="AB1495" s="70" t="s">
        <v>133</v>
      </c>
      <c r="AC1495" s="85" t="s">
        <v>133</v>
      </c>
      <c r="AD1495" s="3" t="n">
        <f aca="false">IF(K1495=0,1,0)</f>
        <v>0</v>
      </c>
      <c r="AE1495" s="82"/>
    </row>
    <row r="1496" customFormat="false" ht="14.25" hidden="false" customHeight="true" outlineLevel="0" collapsed="false">
      <c r="A1496" s="85" t="s">
        <v>133</v>
      </c>
      <c r="B1496" s="83" t="s">
        <v>24</v>
      </c>
      <c r="C1496" s="83" t="s">
        <v>568</v>
      </c>
      <c r="D1496" s="83" t="n">
        <v>1000004495</v>
      </c>
      <c r="E1496" s="83" t="s">
        <v>569</v>
      </c>
      <c r="F1496" s="84" t="n">
        <v>45936</v>
      </c>
      <c r="G1496" s="67" t="str">
        <f aca="false">IF(I1496&gt;0,"Targeted Dealer","-")</f>
        <v>-</v>
      </c>
      <c r="H1496" s="67"/>
      <c r="I1496" s="68" t="n">
        <v>0</v>
      </c>
      <c r="J1496" s="68" t="n">
        <f aca="false">I1496/$J$1*($J$1-$E$1)</f>
        <v>0</v>
      </c>
      <c r="K1496" s="69" t="n">
        <v>0</v>
      </c>
      <c r="L1496" s="69" t="n">
        <f aca="false">I1496-K1496</f>
        <v>0</v>
      </c>
      <c r="M1496" s="69" t="str">
        <f aca="false">IFERROR((K1496/J1496%),"-")</f>
        <v>-</v>
      </c>
      <c r="N1496" s="97" t="n">
        <v>0</v>
      </c>
      <c r="O1496" s="98" t="str">
        <f aca="false">IF(F1496&lt;=$P$2,"Mar","")</f>
        <v>Mar</v>
      </c>
      <c r="P1496" s="97" t="n">
        <f aca="false">N1496</f>
        <v>0</v>
      </c>
      <c r="Q1496" s="99" t="n">
        <f aca="false">K1496-P1496</f>
        <v>0</v>
      </c>
      <c r="R1496" s="98" t="str">
        <f aca="false">IFERROR(IF(O1496="Mar",(K1496/P1496-1))," ")</f>
        <v> </v>
      </c>
      <c r="S1496" s="105" t="b">
        <f aca="false">IF(N1496&gt;0,IF(O1496="","-",IF(R1496&lt;0%,"DEGROWTH","GROWTH")))</f>
        <v>0</v>
      </c>
      <c r="T1496" s="69" t="n">
        <v>0</v>
      </c>
      <c r="U1496" s="101" t="str">
        <f aca="false">IF(F1496&lt;=$V$2,"Apr","")</f>
        <v>Apr</v>
      </c>
      <c r="V1496" s="97" t="n">
        <v>0</v>
      </c>
      <c r="W1496" s="102" t="n">
        <f aca="false">K1496-V1496</f>
        <v>0</v>
      </c>
      <c r="X1496" s="103" t="n">
        <f aca="false">IFERROR(IF(U1496="Apr",(K1496/V1496-1)),0)</f>
        <v>0</v>
      </c>
      <c r="Y1496" s="106" t="b">
        <f aca="false">IF(T1496&gt;0,IF(U1496="","-",IF(X1496&lt;0%,"DEGROWTH","GROWTH")))</f>
        <v>0</v>
      </c>
      <c r="Z1496" s="75" t="n">
        <v>0</v>
      </c>
      <c r="AA1496" s="70"/>
      <c r="AB1496" s="70" t="s">
        <v>133</v>
      </c>
      <c r="AC1496" s="85" t="s">
        <v>133</v>
      </c>
      <c r="AD1496" s="3" t="n">
        <f aca="false">IF(K1496=0,1,0)</f>
        <v>1</v>
      </c>
      <c r="AE1496" s="82"/>
    </row>
    <row r="1497" customFormat="false" ht="14.25" hidden="false" customHeight="true" outlineLevel="0" collapsed="false">
      <c r="A1497" s="85" t="s">
        <v>133</v>
      </c>
      <c r="B1497" s="83" t="s">
        <v>37</v>
      </c>
      <c r="C1497" s="83" t="s">
        <v>3310</v>
      </c>
      <c r="D1497" s="83" t="n">
        <v>1000000406</v>
      </c>
      <c r="E1497" s="83" t="s">
        <v>2310</v>
      </c>
      <c r="F1497" s="84" t="n">
        <v>44738</v>
      </c>
      <c r="G1497" s="67" t="str">
        <f aca="false">IF(I1497&gt;0,"Targeted Dealer","-")</f>
        <v>Targeted Dealer</v>
      </c>
      <c r="H1497" s="67"/>
      <c r="I1497" s="68" t="n">
        <v>50</v>
      </c>
      <c r="J1497" s="68" t="n">
        <f aca="false">I1497/$J$1*($J$1-$E$1)</f>
        <v>46.6666666666667</v>
      </c>
      <c r="K1497" s="69" t="n">
        <v>75</v>
      </c>
      <c r="L1497" s="69" t="n">
        <f aca="false">I1497-K1497</f>
        <v>-25</v>
      </c>
      <c r="M1497" s="69" t="n">
        <f aca="false">IFERROR((K1497/J1497%),"-")</f>
        <v>160.714285714286</v>
      </c>
      <c r="N1497" s="97" t="n">
        <v>65</v>
      </c>
      <c r="O1497" s="98" t="str">
        <f aca="false">IF(F1497&lt;=$P$2,"Mar","")</f>
        <v>Mar</v>
      </c>
      <c r="P1497" s="97" t="n">
        <f aca="false">N1497</f>
        <v>65</v>
      </c>
      <c r="Q1497" s="99" t="n">
        <f aca="false">K1497-P1497</f>
        <v>10</v>
      </c>
      <c r="R1497" s="98" t="n">
        <f aca="false">IFERROR(IF(O1497="Mar",(K1497/P1497-1))," ")</f>
        <v>0.153846153846154</v>
      </c>
      <c r="S1497" s="100" t="str">
        <f aca="false">IF(N1497&gt;0,IF(O1497="","-",IF(R1497&lt;0%,"DEGROWTH","GROWTH")))</f>
        <v>GROWTH</v>
      </c>
      <c r="T1497" s="69" t="n">
        <v>0</v>
      </c>
      <c r="U1497" s="101" t="str">
        <f aca="false">IF(F1497&lt;=$V$2,"Apr","")</f>
        <v>Apr</v>
      </c>
      <c r="V1497" s="97" t="n">
        <v>0</v>
      </c>
      <c r="W1497" s="102" t="n">
        <f aca="false">K1497-V1497</f>
        <v>75</v>
      </c>
      <c r="X1497" s="103" t="n">
        <f aca="false">IFERROR(IF(U1497="Apr",(K1497/V1497-1)),0)</f>
        <v>0</v>
      </c>
      <c r="Y1497" s="106" t="b">
        <f aca="false">IF(T1497&gt;0,IF(U1497="","-",IF(X1497&lt;0%,"DEGROWTH","GROWTH")))</f>
        <v>0</v>
      </c>
      <c r="Z1497" s="75" t="n">
        <v>0</v>
      </c>
      <c r="AA1497" s="70"/>
      <c r="AB1497" s="70" t="s">
        <v>133</v>
      </c>
      <c r="AC1497" s="85" t="s">
        <v>133</v>
      </c>
      <c r="AD1497" s="3" t="n">
        <f aca="false">IF(K1497=0,1,0)</f>
        <v>0</v>
      </c>
      <c r="AE1497" s="82"/>
    </row>
    <row r="1498" customFormat="false" ht="14.25" hidden="false" customHeight="true" outlineLevel="0" collapsed="false">
      <c r="A1498" s="85" t="s">
        <v>133</v>
      </c>
      <c r="B1498" s="83" t="s">
        <v>37</v>
      </c>
      <c r="C1498" s="83" t="s">
        <v>570</v>
      </c>
      <c r="D1498" s="83" t="n">
        <v>1000004500</v>
      </c>
      <c r="E1498" s="83" t="s">
        <v>571</v>
      </c>
      <c r="F1498" s="84" t="n">
        <v>45948</v>
      </c>
      <c r="G1498" s="67" t="str">
        <f aca="false">IF(I1498&gt;0,"Targeted Dealer","-")</f>
        <v>Targeted Dealer</v>
      </c>
      <c r="H1498" s="67"/>
      <c r="I1498" s="68" t="n">
        <v>20</v>
      </c>
      <c r="J1498" s="68" t="n">
        <f aca="false">I1498/$J$1*($J$1-$E$1)</f>
        <v>18.6666666666667</v>
      </c>
      <c r="K1498" s="69" t="n">
        <v>0</v>
      </c>
      <c r="L1498" s="69" t="n">
        <f aca="false">I1498-K1498</f>
        <v>20</v>
      </c>
      <c r="M1498" s="69" t="n">
        <f aca="false">IFERROR((K1498/J1498%),"-")</f>
        <v>0</v>
      </c>
      <c r="N1498" s="97" t="n">
        <v>0</v>
      </c>
      <c r="O1498" s="98" t="str">
        <f aca="false">IF(F1498&lt;=$P$2,"Mar","")</f>
        <v>Mar</v>
      </c>
      <c r="P1498" s="97" t="n">
        <f aca="false">N1498</f>
        <v>0</v>
      </c>
      <c r="Q1498" s="99" t="n">
        <f aca="false">K1498-P1498</f>
        <v>0</v>
      </c>
      <c r="R1498" s="98" t="str">
        <f aca="false">IFERROR(IF(O1498="Mar",(K1498/P1498-1))," ")</f>
        <v> </v>
      </c>
      <c r="S1498" s="105" t="b">
        <f aca="false">IF(N1498&gt;0,IF(O1498="","-",IF(R1498&lt;0%,"DEGROWTH","GROWTH")))</f>
        <v>0</v>
      </c>
      <c r="T1498" s="69" t="n">
        <v>0</v>
      </c>
      <c r="U1498" s="101" t="str">
        <f aca="false">IF(F1498&lt;=$V$2,"Apr","")</f>
        <v>Apr</v>
      </c>
      <c r="V1498" s="97" t="n">
        <v>0</v>
      </c>
      <c r="W1498" s="102" t="n">
        <f aca="false">K1498-V1498</f>
        <v>0</v>
      </c>
      <c r="X1498" s="103" t="n">
        <f aca="false">IFERROR(IF(U1498="Apr",(K1498/V1498-1)),0)</f>
        <v>0</v>
      </c>
      <c r="Y1498" s="106" t="b">
        <f aca="false">IF(T1498&gt;0,IF(U1498="","-",IF(X1498&lt;0%,"DEGROWTH","GROWTH")))</f>
        <v>0</v>
      </c>
      <c r="Z1498" s="75" t="n">
        <v>0</v>
      </c>
      <c r="AA1498" s="70"/>
      <c r="AB1498" s="70" t="s">
        <v>133</v>
      </c>
      <c r="AC1498" s="85" t="s">
        <v>133</v>
      </c>
      <c r="AD1498" s="3" t="n">
        <f aca="false">IF(K1498=0,1,0)</f>
        <v>1</v>
      </c>
      <c r="AE1498" s="82"/>
    </row>
    <row r="1499" customFormat="false" ht="14.25" hidden="false" customHeight="true" outlineLevel="0" collapsed="false">
      <c r="A1499" s="85" t="s">
        <v>133</v>
      </c>
      <c r="B1499" s="83" t="s">
        <v>25</v>
      </c>
      <c r="C1499" s="83" t="s">
        <v>3311</v>
      </c>
      <c r="D1499" s="83" t="n">
        <v>1000004507</v>
      </c>
      <c r="E1499" s="83" t="s">
        <v>3312</v>
      </c>
      <c r="F1499" s="84" t="n">
        <v>45957</v>
      </c>
      <c r="G1499" s="67" t="str">
        <f aca="false">IF(I1499&gt;0,"Targeted Dealer","-")</f>
        <v>Targeted Dealer</v>
      </c>
      <c r="H1499" s="67"/>
      <c r="I1499" s="68" t="n">
        <v>20</v>
      </c>
      <c r="J1499" s="68" t="n">
        <f aca="false">I1499/$J$1*($J$1-$E$1)</f>
        <v>18.6666666666667</v>
      </c>
      <c r="K1499" s="69" t="n">
        <v>0</v>
      </c>
      <c r="L1499" s="69" t="n">
        <f aca="false">I1499-K1499</f>
        <v>20</v>
      </c>
      <c r="M1499" s="69" t="n">
        <f aca="false">IFERROR((K1499/J1499%),"-")</f>
        <v>0</v>
      </c>
      <c r="N1499" s="97" t="n">
        <v>20</v>
      </c>
      <c r="O1499" s="98" t="str">
        <f aca="false">IF(F1499&lt;=$P$2,"Mar","")</f>
        <v>Mar</v>
      </c>
      <c r="P1499" s="97" t="n">
        <f aca="false">N1499</f>
        <v>20</v>
      </c>
      <c r="Q1499" s="99" t="n">
        <f aca="false">K1499-P1499</f>
        <v>-20</v>
      </c>
      <c r="R1499" s="98" t="n">
        <f aca="false">IFERROR(IF(O1499="Mar",(K1499/P1499-1))," ")</f>
        <v>-1</v>
      </c>
      <c r="S1499" s="100" t="str">
        <f aca="false">IF(N1499&gt;0,IF(O1499="","-",IF(R1499&lt;0%,"DEGROWTH","GROWTH")))</f>
        <v>DEGROWTH</v>
      </c>
      <c r="T1499" s="69" t="n">
        <v>0</v>
      </c>
      <c r="U1499" s="101" t="str">
        <f aca="false">IF(F1499&lt;=$V$2,"Apr","")</f>
        <v>Apr</v>
      </c>
      <c r="V1499" s="97" t="n">
        <v>0</v>
      </c>
      <c r="W1499" s="102" t="n">
        <f aca="false">K1499-V1499</f>
        <v>0</v>
      </c>
      <c r="X1499" s="103" t="n">
        <f aca="false">IFERROR(IF(U1499="Apr",(K1499/V1499-1)),0)</f>
        <v>0</v>
      </c>
      <c r="Y1499" s="106" t="b">
        <f aca="false">IF(T1499&gt;0,IF(U1499="","-",IF(X1499&lt;0%,"DEGROWTH","GROWTH")))</f>
        <v>0</v>
      </c>
      <c r="Z1499" s="75" t="n">
        <v>0</v>
      </c>
      <c r="AA1499" s="70"/>
      <c r="AB1499" s="70" t="s">
        <v>133</v>
      </c>
      <c r="AC1499" s="85" t="s">
        <v>133</v>
      </c>
      <c r="AD1499" s="3" t="n">
        <f aca="false">IF(K1499=0,1,0)</f>
        <v>1</v>
      </c>
      <c r="AE1499" s="82"/>
    </row>
    <row r="1500" customFormat="false" ht="14.25" hidden="false" customHeight="true" outlineLevel="0" collapsed="false">
      <c r="A1500" s="85" t="s">
        <v>133</v>
      </c>
      <c r="B1500" s="83" t="s">
        <v>52</v>
      </c>
      <c r="C1500" s="83" t="s">
        <v>3313</v>
      </c>
      <c r="D1500" s="83" t="n">
        <v>1000004512</v>
      </c>
      <c r="E1500" s="83" t="s">
        <v>3314</v>
      </c>
      <c r="F1500" s="84" t="n">
        <v>45959</v>
      </c>
      <c r="G1500" s="67" t="str">
        <f aca="false">IF(I1500&gt;0,"Targeted Dealer","-")</f>
        <v>Targeted Dealer</v>
      </c>
      <c r="H1500" s="67"/>
      <c r="I1500" s="68" t="n">
        <v>220</v>
      </c>
      <c r="J1500" s="68" t="n">
        <f aca="false">I1500/$J$1*($J$1-$E$1)</f>
        <v>205.333333333333</v>
      </c>
      <c r="K1500" s="69" t="n">
        <v>208</v>
      </c>
      <c r="L1500" s="69" t="n">
        <f aca="false">I1500-K1500</f>
        <v>12</v>
      </c>
      <c r="M1500" s="69" t="n">
        <f aca="false">IFERROR((K1500/J1500%),"-")</f>
        <v>101.298701298701</v>
      </c>
      <c r="N1500" s="97" t="n">
        <v>287</v>
      </c>
      <c r="O1500" s="98" t="str">
        <f aca="false">IF(F1500&lt;=$P$2,"Mar","")</f>
        <v>Mar</v>
      </c>
      <c r="P1500" s="97" t="n">
        <f aca="false">N1500</f>
        <v>287</v>
      </c>
      <c r="Q1500" s="99" t="n">
        <f aca="false">K1500-P1500</f>
        <v>-79</v>
      </c>
      <c r="R1500" s="98" t="n">
        <f aca="false">IFERROR(IF(O1500="Mar",(K1500/P1500-1))," ")</f>
        <v>-0.275261324041812</v>
      </c>
      <c r="S1500" s="100" t="str">
        <f aca="false">IF(N1500&gt;0,IF(O1500="","-",IF(R1500&lt;0%,"DEGROWTH","GROWTH")))</f>
        <v>DEGROWTH</v>
      </c>
      <c r="T1500" s="69" t="n">
        <v>0</v>
      </c>
      <c r="U1500" s="101" t="str">
        <f aca="false">IF(F1500&lt;=$V$2,"Apr","")</f>
        <v>Apr</v>
      </c>
      <c r="V1500" s="97" t="n">
        <v>0</v>
      </c>
      <c r="W1500" s="102" t="n">
        <f aca="false">K1500-V1500</f>
        <v>208</v>
      </c>
      <c r="X1500" s="103" t="n">
        <f aca="false">IFERROR(IF(U1500="Apr",(K1500/V1500-1)),0)</f>
        <v>0</v>
      </c>
      <c r="Y1500" s="106" t="b">
        <f aca="false">IF(T1500&gt;0,IF(U1500="","-",IF(X1500&lt;0%,"DEGROWTH","GROWTH")))</f>
        <v>0</v>
      </c>
      <c r="Z1500" s="75" t="n">
        <v>0</v>
      </c>
      <c r="AA1500" s="70"/>
      <c r="AB1500" s="70" t="s">
        <v>133</v>
      </c>
      <c r="AC1500" s="85" t="s">
        <v>133</v>
      </c>
      <c r="AD1500" s="3" t="n">
        <f aca="false">IF(K1500=0,1,0)</f>
        <v>0</v>
      </c>
      <c r="AE1500" s="82"/>
    </row>
    <row r="1501" customFormat="false" ht="14.25" hidden="false" customHeight="true" outlineLevel="0" collapsed="false">
      <c r="A1501" s="85" t="s">
        <v>133</v>
      </c>
      <c r="B1501" s="83" t="s">
        <v>21</v>
      </c>
      <c r="C1501" s="83" t="s">
        <v>3315</v>
      </c>
      <c r="D1501" s="83" t="n">
        <v>1000004485</v>
      </c>
      <c r="E1501" s="83" t="s">
        <v>3316</v>
      </c>
      <c r="F1501" s="84" t="n">
        <v>45937</v>
      </c>
      <c r="G1501" s="67" t="str">
        <f aca="false">IF(I1501&gt;0,"Targeted Dealer","-")</f>
        <v>Targeted Dealer</v>
      </c>
      <c r="H1501" s="67"/>
      <c r="I1501" s="68" t="n">
        <v>26</v>
      </c>
      <c r="J1501" s="68" t="n">
        <f aca="false">I1501/$J$1*($J$1-$E$1)</f>
        <v>24.2666666666667</v>
      </c>
      <c r="K1501" s="69" t="n">
        <v>0</v>
      </c>
      <c r="L1501" s="69" t="n">
        <f aca="false">I1501-K1501</f>
        <v>26</v>
      </c>
      <c r="M1501" s="69" t="n">
        <f aca="false">IFERROR((K1501/J1501%),"-")</f>
        <v>0</v>
      </c>
      <c r="N1501" s="97" t="n">
        <v>7</v>
      </c>
      <c r="O1501" s="98" t="str">
        <f aca="false">IF(F1501&lt;=$P$2,"Mar","")</f>
        <v>Mar</v>
      </c>
      <c r="P1501" s="97" t="n">
        <f aca="false">N1501</f>
        <v>7</v>
      </c>
      <c r="Q1501" s="99" t="n">
        <f aca="false">K1501-P1501</f>
        <v>-7</v>
      </c>
      <c r="R1501" s="98" t="n">
        <f aca="false">IFERROR(IF(O1501="Mar",(K1501/P1501-1))," ")</f>
        <v>-1</v>
      </c>
      <c r="S1501" s="100" t="str">
        <f aca="false">IF(N1501&gt;0,IF(O1501="","-",IF(R1501&lt;0%,"DEGROWTH","GROWTH")))</f>
        <v>DEGROWTH</v>
      </c>
      <c r="T1501" s="69" t="n">
        <v>0</v>
      </c>
      <c r="U1501" s="101" t="str">
        <f aca="false">IF(F1501&lt;=$V$2,"Apr","")</f>
        <v>Apr</v>
      </c>
      <c r="V1501" s="97" t="n">
        <v>0</v>
      </c>
      <c r="W1501" s="102" t="n">
        <f aca="false">K1501-V1501</f>
        <v>0</v>
      </c>
      <c r="X1501" s="103" t="n">
        <f aca="false">IFERROR(IF(U1501="Apr",(K1501/V1501-1)),0)</f>
        <v>0</v>
      </c>
      <c r="Y1501" s="106" t="b">
        <f aca="false">IF(T1501&gt;0,IF(U1501="","-",IF(X1501&lt;0%,"DEGROWTH","GROWTH")))</f>
        <v>0</v>
      </c>
      <c r="Z1501" s="75" t="n">
        <v>0</v>
      </c>
      <c r="AA1501" s="70"/>
      <c r="AB1501" s="70" t="s">
        <v>133</v>
      </c>
      <c r="AC1501" s="85" t="s">
        <v>133</v>
      </c>
      <c r="AD1501" s="3" t="n">
        <f aca="false">IF(K1501=0,1,0)</f>
        <v>1</v>
      </c>
      <c r="AE1501" s="82"/>
    </row>
    <row r="1502" customFormat="false" ht="14.25" hidden="false" customHeight="true" outlineLevel="0" collapsed="false">
      <c r="A1502" s="85" t="s">
        <v>133</v>
      </c>
      <c r="B1502" s="83" t="s">
        <v>21</v>
      </c>
      <c r="C1502" s="83" t="s">
        <v>3317</v>
      </c>
      <c r="D1502" s="83" t="n">
        <v>1000004497</v>
      </c>
      <c r="E1502" s="83" t="s">
        <v>3318</v>
      </c>
      <c r="F1502" s="84" t="n">
        <v>45943</v>
      </c>
      <c r="G1502" s="67" t="str">
        <f aca="false">IF(I1502&gt;0,"Targeted Dealer","-")</f>
        <v>Targeted Dealer</v>
      </c>
      <c r="H1502" s="67"/>
      <c r="I1502" s="68" t="n">
        <v>16</v>
      </c>
      <c r="J1502" s="68" t="n">
        <f aca="false">I1502/$J$1*($J$1-$E$1)</f>
        <v>14.9333333333333</v>
      </c>
      <c r="K1502" s="69" t="n">
        <v>0</v>
      </c>
      <c r="L1502" s="69" t="n">
        <f aca="false">I1502-K1502</f>
        <v>16</v>
      </c>
      <c r="M1502" s="69" t="n">
        <f aca="false">IFERROR((K1502/J1502%),"-")</f>
        <v>0</v>
      </c>
      <c r="N1502" s="97" t="n">
        <v>8</v>
      </c>
      <c r="O1502" s="98" t="str">
        <f aca="false">IF(F1502&lt;=$P$2,"Mar","")</f>
        <v>Mar</v>
      </c>
      <c r="P1502" s="97" t="n">
        <f aca="false">N1502</f>
        <v>8</v>
      </c>
      <c r="Q1502" s="99" t="n">
        <f aca="false">K1502-P1502</f>
        <v>-8</v>
      </c>
      <c r="R1502" s="98" t="n">
        <f aca="false">IFERROR(IF(O1502="Mar",(K1502/P1502-1))," ")</f>
        <v>-1</v>
      </c>
      <c r="S1502" s="100" t="str">
        <f aca="false">IF(N1502&gt;0,IF(O1502="","-",IF(R1502&lt;0%,"DEGROWTH","GROWTH")))</f>
        <v>DEGROWTH</v>
      </c>
      <c r="T1502" s="69" t="n">
        <v>0</v>
      </c>
      <c r="U1502" s="101" t="str">
        <f aca="false">IF(F1502&lt;=$V$2,"Apr","")</f>
        <v>Apr</v>
      </c>
      <c r="V1502" s="97" t="n">
        <v>0</v>
      </c>
      <c r="W1502" s="102" t="n">
        <f aca="false">K1502-V1502</f>
        <v>0</v>
      </c>
      <c r="X1502" s="103" t="n">
        <f aca="false">IFERROR(IF(U1502="Apr",(K1502/V1502-1)),0)</f>
        <v>0</v>
      </c>
      <c r="Y1502" s="106" t="b">
        <f aca="false">IF(T1502&gt;0,IF(U1502="","-",IF(X1502&lt;0%,"DEGROWTH","GROWTH")))</f>
        <v>0</v>
      </c>
      <c r="Z1502" s="75" t="n">
        <v>0</v>
      </c>
      <c r="AA1502" s="70"/>
      <c r="AB1502" s="70" t="s">
        <v>133</v>
      </c>
      <c r="AC1502" s="85" t="s">
        <v>133</v>
      </c>
      <c r="AD1502" s="3" t="n">
        <f aca="false">IF(K1502=0,1,0)</f>
        <v>1</v>
      </c>
      <c r="AE1502" s="82"/>
    </row>
    <row r="1503" customFormat="false" ht="14.25" hidden="false" customHeight="true" outlineLevel="0" collapsed="false">
      <c r="A1503" s="85" t="s">
        <v>133</v>
      </c>
      <c r="B1503" s="83" t="s">
        <v>21</v>
      </c>
      <c r="C1503" s="83" t="s">
        <v>3319</v>
      </c>
      <c r="D1503" s="83" t="n">
        <v>1000000663</v>
      </c>
      <c r="E1503" s="83" t="s">
        <v>3320</v>
      </c>
      <c r="F1503" s="84" t="n">
        <v>44738</v>
      </c>
      <c r="G1503" s="67" t="str">
        <f aca="false">IF(I1503&gt;0,"Targeted Dealer","-")</f>
        <v>Targeted Dealer</v>
      </c>
      <c r="H1503" s="67"/>
      <c r="I1503" s="68" t="n">
        <v>29</v>
      </c>
      <c r="J1503" s="68" t="n">
        <f aca="false">I1503/$J$1*($J$1-$E$1)</f>
        <v>27.0666666666667</v>
      </c>
      <c r="K1503" s="69" t="n">
        <v>0</v>
      </c>
      <c r="L1503" s="69" t="n">
        <f aca="false">I1503-K1503</f>
        <v>29</v>
      </c>
      <c r="M1503" s="69" t="n">
        <f aca="false">IFERROR((K1503/J1503%),"-")</f>
        <v>0</v>
      </c>
      <c r="N1503" s="97" t="n">
        <v>0</v>
      </c>
      <c r="O1503" s="98" t="str">
        <f aca="false">IF(F1503&lt;=$P$2,"Mar","")</f>
        <v>Mar</v>
      </c>
      <c r="P1503" s="97" t="n">
        <f aca="false">N1503</f>
        <v>0</v>
      </c>
      <c r="Q1503" s="99" t="n">
        <f aca="false">K1503-P1503</f>
        <v>0</v>
      </c>
      <c r="R1503" s="98" t="str">
        <f aca="false">IFERROR(IF(O1503="Mar",(K1503/P1503-1))," ")</f>
        <v> </v>
      </c>
      <c r="S1503" s="105" t="b">
        <f aca="false">IF(N1503&gt;0,IF(O1503="","-",IF(R1503&lt;0%,"DEGROWTH","GROWTH")))</f>
        <v>0</v>
      </c>
      <c r="T1503" s="69" t="n">
        <v>0</v>
      </c>
      <c r="U1503" s="101" t="str">
        <f aca="false">IF(F1503&lt;=$V$2,"Apr","")</f>
        <v>Apr</v>
      </c>
      <c r="V1503" s="97" t="n">
        <v>0</v>
      </c>
      <c r="W1503" s="102" t="n">
        <f aca="false">K1503-V1503</f>
        <v>0</v>
      </c>
      <c r="X1503" s="103" t="n">
        <f aca="false">IFERROR(IF(U1503="Apr",(K1503/V1503-1)),0)</f>
        <v>0</v>
      </c>
      <c r="Y1503" s="106" t="b">
        <f aca="false">IF(T1503&gt;0,IF(U1503="","-",IF(X1503&lt;0%,"DEGROWTH","GROWTH")))</f>
        <v>0</v>
      </c>
      <c r="Z1503" s="75" t="n">
        <v>0</v>
      </c>
      <c r="AA1503" s="70"/>
      <c r="AB1503" s="70" t="s">
        <v>133</v>
      </c>
      <c r="AC1503" s="85" t="s">
        <v>133</v>
      </c>
      <c r="AD1503" s="3" t="n">
        <f aca="false">IF(K1503=0,1,0)</f>
        <v>1</v>
      </c>
      <c r="AE1503" s="82"/>
    </row>
    <row r="1504" customFormat="false" ht="14.25" hidden="false" customHeight="true" outlineLevel="0" collapsed="false">
      <c r="A1504" s="85" t="s">
        <v>133</v>
      </c>
      <c r="B1504" s="83" t="s">
        <v>48</v>
      </c>
      <c r="C1504" s="83" t="s">
        <v>3321</v>
      </c>
      <c r="D1504" s="83" t="n">
        <v>1000004457</v>
      </c>
      <c r="E1504" s="83" t="s">
        <v>3322</v>
      </c>
      <c r="F1504" s="84" t="n">
        <v>45906</v>
      </c>
      <c r="G1504" s="67" t="str">
        <f aca="false">IF(I1504&gt;0,"Targeted Dealer","-")</f>
        <v>Targeted Dealer</v>
      </c>
      <c r="H1504" s="67"/>
      <c r="I1504" s="68" t="n">
        <v>64</v>
      </c>
      <c r="J1504" s="68" t="n">
        <f aca="false">I1504/$J$1*($J$1-$E$1)</f>
        <v>59.7333333333333</v>
      </c>
      <c r="K1504" s="69" t="n">
        <v>104.45</v>
      </c>
      <c r="L1504" s="69" t="n">
        <f aca="false">I1504-K1504</f>
        <v>-40.45</v>
      </c>
      <c r="M1504" s="69" t="n">
        <f aca="false">IFERROR((K1504/J1504%),"-")</f>
        <v>174.860491071429</v>
      </c>
      <c r="N1504" s="97" t="n">
        <v>38.5</v>
      </c>
      <c r="O1504" s="98" t="str">
        <f aca="false">IF(F1504&lt;=$P$2,"Mar","")</f>
        <v>Mar</v>
      </c>
      <c r="P1504" s="97" t="n">
        <f aca="false">N1504</f>
        <v>38.5</v>
      </c>
      <c r="Q1504" s="99" t="n">
        <f aca="false">K1504-P1504</f>
        <v>65.95</v>
      </c>
      <c r="R1504" s="98" t="n">
        <f aca="false">IFERROR(IF(O1504="Mar",(K1504/P1504-1))," ")</f>
        <v>1.71298701298701</v>
      </c>
      <c r="S1504" s="100" t="str">
        <f aca="false">IF(N1504&gt;0,IF(O1504="","-",IF(R1504&lt;0%,"DEGROWTH","GROWTH")))</f>
        <v>GROWTH</v>
      </c>
      <c r="T1504" s="69" t="n">
        <v>0</v>
      </c>
      <c r="U1504" s="101" t="str">
        <f aca="false">IF(F1504&lt;=$V$2,"Apr","")</f>
        <v>Apr</v>
      </c>
      <c r="V1504" s="97" t="n">
        <v>0</v>
      </c>
      <c r="W1504" s="102" t="n">
        <f aca="false">K1504-V1504</f>
        <v>104.45</v>
      </c>
      <c r="X1504" s="103" t="n">
        <f aca="false">IFERROR(IF(U1504="Apr",(K1504/V1504-1)),0)</f>
        <v>0</v>
      </c>
      <c r="Y1504" s="106" t="b">
        <f aca="false">IF(T1504&gt;0,IF(U1504="","-",IF(X1504&lt;0%,"DEGROWTH","GROWTH")))</f>
        <v>0</v>
      </c>
      <c r="Z1504" s="75" t="n">
        <v>0</v>
      </c>
      <c r="AA1504" s="70"/>
      <c r="AB1504" s="70" t="s">
        <v>133</v>
      </c>
      <c r="AC1504" s="85" t="s">
        <v>133</v>
      </c>
      <c r="AD1504" s="3" t="n">
        <f aca="false">IF(K1504=0,1,0)</f>
        <v>0</v>
      </c>
      <c r="AE1504" s="82"/>
    </row>
    <row r="1505" customFormat="false" ht="14.25" hidden="false" customHeight="true" outlineLevel="0" collapsed="false">
      <c r="A1505" s="85" t="s">
        <v>133</v>
      </c>
      <c r="B1505" s="83" t="s">
        <v>48</v>
      </c>
      <c r="C1505" s="83" t="s">
        <v>574</v>
      </c>
      <c r="D1505" s="83" t="n">
        <v>1000004482</v>
      </c>
      <c r="E1505" s="83" t="s">
        <v>575</v>
      </c>
      <c r="F1505" s="84" t="n">
        <v>45924</v>
      </c>
      <c r="G1505" s="67" t="str">
        <f aca="false">IF(I1505&gt;0,"Targeted Dealer","-")</f>
        <v>Targeted Dealer</v>
      </c>
      <c r="H1505" s="67"/>
      <c r="I1505" s="68" t="n">
        <v>23</v>
      </c>
      <c r="J1505" s="68" t="n">
        <f aca="false">I1505/$J$1*($J$1-$E$1)</f>
        <v>21.4666666666667</v>
      </c>
      <c r="K1505" s="69" t="n">
        <v>0</v>
      </c>
      <c r="L1505" s="69" t="n">
        <f aca="false">I1505-K1505</f>
        <v>23</v>
      </c>
      <c r="M1505" s="69" t="n">
        <f aca="false">IFERROR((K1505/J1505%),"-")</f>
        <v>0</v>
      </c>
      <c r="N1505" s="97" t="n">
        <v>0</v>
      </c>
      <c r="O1505" s="98" t="str">
        <f aca="false">IF(F1505&lt;=$P$2,"Mar","")</f>
        <v>Mar</v>
      </c>
      <c r="P1505" s="97" t="n">
        <f aca="false">N1505</f>
        <v>0</v>
      </c>
      <c r="Q1505" s="99" t="n">
        <f aca="false">K1505-P1505</f>
        <v>0</v>
      </c>
      <c r="R1505" s="98" t="str">
        <f aca="false">IFERROR(IF(O1505="Mar",(K1505/P1505-1))," ")</f>
        <v> </v>
      </c>
      <c r="S1505" s="105" t="b">
        <f aca="false">IF(N1505&gt;0,IF(O1505="","-",IF(R1505&lt;0%,"DEGROWTH","GROWTH")))</f>
        <v>0</v>
      </c>
      <c r="T1505" s="69" t="n">
        <v>0</v>
      </c>
      <c r="U1505" s="101" t="str">
        <f aca="false">IF(F1505&lt;=$V$2,"Apr","")</f>
        <v>Apr</v>
      </c>
      <c r="V1505" s="97" t="n">
        <v>0</v>
      </c>
      <c r="W1505" s="102" t="n">
        <f aca="false">K1505-V1505</f>
        <v>0</v>
      </c>
      <c r="X1505" s="103" t="n">
        <f aca="false">IFERROR(IF(U1505="Apr",(K1505/V1505-1)),0)</f>
        <v>0</v>
      </c>
      <c r="Y1505" s="106" t="b">
        <f aca="false">IF(T1505&gt;0,IF(U1505="","-",IF(X1505&lt;0%,"DEGROWTH","GROWTH")))</f>
        <v>0</v>
      </c>
      <c r="Z1505" s="75" t="n">
        <v>0</v>
      </c>
      <c r="AA1505" s="70"/>
      <c r="AB1505" s="70" t="s">
        <v>133</v>
      </c>
      <c r="AC1505" s="85" t="s">
        <v>133</v>
      </c>
      <c r="AD1505" s="3" t="n">
        <f aca="false">IF(K1505=0,1,0)</f>
        <v>1</v>
      </c>
      <c r="AE1505" s="82"/>
    </row>
    <row r="1506" customFormat="false" ht="14.25" hidden="false" customHeight="true" outlineLevel="0" collapsed="false">
      <c r="A1506" s="85" t="s">
        <v>134</v>
      </c>
      <c r="B1506" s="83" t="s">
        <v>61</v>
      </c>
      <c r="C1506" s="83" t="s">
        <v>3323</v>
      </c>
      <c r="D1506" s="83" t="n">
        <v>1000004496</v>
      </c>
      <c r="E1506" s="83" t="s">
        <v>3324</v>
      </c>
      <c r="F1506" s="84" t="n">
        <v>45938</v>
      </c>
      <c r="G1506" s="67" t="str">
        <f aca="false">IF(I1506&gt;0,"Targeted Dealer","-")</f>
        <v>Targeted Dealer</v>
      </c>
      <c r="H1506" s="67"/>
      <c r="I1506" s="68" t="n">
        <v>25</v>
      </c>
      <c r="J1506" s="68" t="n">
        <f aca="false">I1506/$J$1*($J$1-$E$1)</f>
        <v>23.3333333333333</v>
      </c>
      <c r="K1506" s="69" t="n">
        <v>25.5</v>
      </c>
      <c r="L1506" s="69" t="n">
        <f aca="false">I1506-K1506</f>
        <v>-0.5</v>
      </c>
      <c r="M1506" s="69" t="n">
        <f aca="false">IFERROR((K1506/J1506%),"-")</f>
        <v>109.285714285714</v>
      </c>
      <c r="N1506" s="97" t="n">
        <v>25</v>
      </c>
      <c r="O1506" s="98" t="str">
        <f aca="false">IF(F1506&lt;=$P$2,"Mar","")</f>
        <v>Mar</v>
      </c>
      <c r="P1506" s="97" t="n">
        <f aca="false">N1506</f>
        <v>25</v>
      </c>
      <c r="Q1506" s="99" t="n">
        <f aca="false">K1506-P1506</f>
        <v>0.5</v>
      </c>
      <c r="R1506" s="98" t="n">
        <f aca="false">IFERROR(IF(O1506="Mar",(K1506/P1506-1))," ")</f>
        <v>0.02</v>
      </c>
      <c r="S1506" s="100" t="str">
        <f aca="false">IF(N1506&gt;0,IF(O1506="","-",IF(R1506&lt;0%,"DEGROWTH","GROWTH")))</f>
        <v>GROWTH</v>
      </c>
      <c r="T1506" s="69" t="n">
        <v>0</v>
      </c>
      <c r="U1506" s="101" t="str">
        <f aca="false">IF(F1506&lt;=$V$2,"Apr","")</f>
        <v>Apr</v>
      </c>
      <c r="V1506" s="97" t="n">
        <v>0</v>
      </c>
      <c r="W1506" s="102" t="n">
        <f aca="false">K1506-V1506</f>
        <v>25.5</v>
      </c>
      <c r="X1506" s="103" t="n">
        <f aca="false">IFERROR(IF(U1506="Apr",(K1506/V1506-1)),0)</f>
        <v>0</v>
      </c>
      <c r="Y1506" s="106" t="b">
        <f aca="false">IF(T1506&gt;0,IF(U1506="","-",IF(X1506&lt;0%,"DEGROWTH","GROWTH")))</f>
        <v>0</v>
      </c>
      <c r="Z1506" s="75" t="n">
        <v>0</v>
      </c>
      <c r="AA1506" s="70"/>
      <c r="AB1506" s="70" t="s">
        <v>133</v>
      </c>
      <c r="AC1506" s="85" t="s">
        <v>134</v>
      </c>
      <c r="AD1506" s="3" t="n">
        <f aca="false">IF(K1506=0,1,0)</f>
        <v>0</v>
      </c>
      <c r="AE1506" s="82"/>
    </row>
    <row r="1507" customFormat="false" ht="14.25" hidden="false" customHeight="true" outlineLevel="0" collapsed="false">
      <c r="A1507" s="85" t="s">
        <v>134</v>
      </c>
      <c r="B1507" s="83" t="s">
        <v>58</v>
      </c>
      <c r="C1507" s="83" t="s">
        <v>576</v>
      </c>
      <c r="D1507" s="83" t="n">
        <v>1000004428</v>
      </c>
      <c r="E1507" s="83" t="s">
        <v>577</v>
      </c>
      <c r="F1507" s="84" t="n">
        <v>45869</v>
      </c>
      <c r="G1507" s="67" t="str">
        <f aca="false">IF(I1507&gt;0,"Targeted Dealer","-")</f>
        <v>-</v>
      </c>
      <c r="H1507" s="67"/>
      <c r="I1507" s="68" t="n">
        <v>0</v>
      </c>
      <c r="J1507" s="68" t="n">
        <f aca="false">I1507/$J$1*($J$1-$E$1)</f>
        <v>0</v>
      </c>
      <c r="K1507" s="69" t="n">
        <v>0</v>
      </c>
      <c r="L1507" s="69" t="n">
        <f aca="false">I1507-K1507</f>
        <v>0</v>
      </c>
      <c r="M1507" s="69" t="str">
        <f aca="false">IFERROR((K1507/J1507%),"-")</f>
        <v>-</v>
      </c>
      <c r="N1507" s="97" t="n">
        <v>0</v>
      </c>
      <c r="O1507" s="98" t="str">
        <f aca="false">IF(F1507&lt;=$P$2,"Mar","")</f>
        <v>Mar</v>
      </c>
      <c r="P1507" s="97" t="n">
        <f aca="false">N1507</f>
        <v>0</v>
      </c>
      <c r="Q1507" s="99" t="n">
        <f aca="false">K1507-P1507</f>
        <v>0</v>
      </c>
      <c r="R1507" s="98" t="str">
        <f aca="false">IFERROR(IF(O1507="Mar",(K1507/P1507-1))," ")</f>
        <v> </v>
      </c>
      <c r="S1507" s="105" t="b">
        <f aca="false">IF(N1507&gt;0,IF(O1507="","-",IF(R1507&lt;0%,"DEGROWTH","GROWTH")))</f>
        <v>0</v>
      </c>
      <c r="T1507" s="69" t="n">
        <v>0</v>
      </c>
      <c r="U1507" s="101" t="str">
        <f aca="false">IF(F1507&lt;=$V$2,"Apr","")</f>
        <v>Apr</v>
      </c>
      <c r="V1507" s="97" t="n">
        <v>0</v>
      </c>
      <c r="W1507" s="102" t="n">
        <f aca="false">K1507-V1507</f>
        <v>0</v>
      </c>
      <c r="X1507" s="103" t="n">
        <f aca="false">IFERROR(IF(U1507="Apr",(K1507/V1507-1)),0)</f>
        <v>0</v>
      </c>
      <c r="Y1507" s="106" t="b">
        <f aca="false">IF(T1507&gt;0,IF(U1507="","-",IF(X1507&lt;0%,"DEGROWTH","GROWTH")))</f>
        <v>0</v>
      </c>
      <c r="Z1507" s="75" t="n">
        <v>0</v>
      </c>
      <c r="AA1507" s="70"/>
      <c r="AB1507" s="70" t="s">
        <v>133</v>
      </c>
      <c r="AC1507" s="85" t="s">
        <v>134</v>
      </c>
      <c r="AD1507" s="3" t="n">
        <f aca="false">IF(K1507=0,1,0)</f>
        <v>1</v>
      </c>
      <c r="AE1507" s="82"/>
    </row>
    <row r="1508" customFormat="false" ht="14.25" hidden="false" customHeight="true" outlineLevel="0" collapsed="false">
      <c r="A1508" s="85" t="s">
        <v>134</v>
      </c>
      <c r="B1508" s="83" t="s">
        <v>62</v>
      </c>
      <c r="C1508" s="83" t="s">
        <v>3325</v>
      </c>
      <c r="D1508" s="83" t="n">
        <v>1000004432</v>
      </c>
      <c r="E1508" s="83" t="s">
        <v>3326</v>
      </c>
      <c r="F1508" s="84" t="n">
        <v>45856</v>
      </c>
      <c r="G1508" s="67" t="str">
        <f aca="false">IF(I1508&gt;0,"Targeted Dealer","-")</f>
        <v>Targeted Dealer</v>
      </c>
      <c r="H1508" s="67"/>
      <c r="I1508" s="68" t="n">
        <v>30</v>
      </c>
      <c r="J1508" s="68" t="n">
        <f aca="false">I1508/$J$1*($J$1-$E$1)</f>
        <v>28</v>
      </c>
      <c r="K1508" s="69" t="n">
        <v>0</v>
      </c>
      <c r="L1508" s="69" t="n">
        <f aca="false">I1508-K1508</f>
        <v>30</v>
      </c>
      <c r="M1508" s="69" t="n">
        <f aca="false">IFERROR((K1508/J1508%),"-")</f>
        <v>0</v>
      </c>
      <c r="N1508" s="97" t="n">
        <v>49.5</v>
      </c>
      <c r="O1508" s="98" t="str">
        <f aca="false">IF(F1508&lt;=$P$2,"Mar","")</f>
        <v>Mar</v>
      </c>
      <c r="P1508" s="97" t="n">
        <f aca="false">N1508</f>
        <v>49.5</v>
      </c>
      <c r="Q1508" s="99" t="n">
        <f aca="false">K1508-P1508</f>
        <v>-49.5</v>
      </c>
      <c r="R1508" s="98" t="n">
        <f aca="false">IFERROR(IF(O1508="Mar",(K1508/P1508-1))," ")</f>
        <v>-1</v>
      </c>
      <c r="S1508" s="100" t="str">
        <f aca="false">IF(N1508&gt;0,IF(O1508="","-",IF(R1508&lt;0%,"DEGROWTH","GROWTH")))</f>
        <v>DEGROWTH</v>
      </c>
      <c r="T1508" s="69" t="n">
        <v>0</v>
      </c>
      <c r="U1508" s="101" t="str">
        <f aca="false">IF(F1508&lt;=$V$2,"Apr","")</f>
        <v>Apr</v>
      </c>
      <c r="V1508" s="97" t="n">
        <v>0</v>
      </c>
      <c r="W1508" s="102" t="n">
        <f aca="false">K1508-V1508</f>
        <v>0</v>
      </c>
      <c r="X1508" s="103" t="n">
        <f aca="false">IFERROR(IF(U1508="Apr",(K1508/V1508-1)),0)</f>
        <v>0</v>
      </c>
      <c r="Y1508" s="106" t="b">
        <f aca="false">IF(T1508&gt;0,IF(U1508="","-",IF(X1508&lt;0%,"DEGROWTH","GROWTH")))</f>
        <v>0</v>
      </c>
      <c r="Z1508" s="75" t="n">
        <v>0</v>
      </c>
      <c r="AA1508" s="70"/>
      <c r="AB1508" s="70" t="s">
        <v>133</v>
      </c>
      <c r="AC1508" s="85" t="s">
        <v>134</v>
      </c>
      <c r="AD1508" s="3" t="n">
        <f aca="false">IF(K1508=0,1,0)</f>
        <v>1</v>
      </c>
      <c r="AE1508" s="82"/>
    </row>
    <row r="1509" customFormat="false" ht="14.25" hidden="false" customHeight="true" outlineLevel="0" collapsed="false">
      <c r="A1509" s="85" t="s">
        <v>134</v>
      </c>
      <c r="B1509" s="83" t="s">
        <v>67</v>
      </c>
      <c r="C1509" s="83" t="s">
        <v>580</v>
      </c>
      <c r="D1509" s="83" t="n">
        <v>1000004503</v>
      </c>
      <c r="E1509" s="83" t="s">
        <v>581</v>
      </c>
      <c r="F1509" s="84" t="n">
        <v>45952</v>
      </c>
      <c r="G1509" s="67" t="str">
        <f aca="false">IF(I1509&gt;0,"Targeted Dealer","-")</f>
        <v>-</v>
      </c>
      <c r="H1509" s="67"/>
      <c r="I1509" s="68" t="n">
        <v>0</v>
      </c>
      <c r="J1509" s="68" t="n">
        <f aca="false">I1509/$J$1*($J$1-$E$1)</f>
        <v>0</v>
      </c>
      <c r="K1509" s="69" t="n">
        <v>0</v>
      </c>
      <c r="L1509" s="69" t="n">
        <f aca="false">I1509-K1509</f>
        <v>0</v>
      </c>
      <c r="M1509" s="69" t="str">
        <f aca="false">IFERROR((K1509/J1509%),"-")</f>
        <v>-</v>
      </c>
      <c r="N1509" s="97" t="n">
        <v>0</v>
      </c>
      <c r="O1509" s="98" t="str">
        <f aca="false">IF(F1509&lt;=$P$2,"Mar","")</f>
        <v>Mar</v>
      </c>
      <c r="P1509" s="97" t="n">
        <f aca="false">N1509</f>
        <v>0</v>
      </c>
      <c r="Q1509" s="99" t="n">
        <f aca="false">K1509-P1509</f>
        <v>0</v>
      </c>
      <c r="R1509" s="98" t="str">
        <f aca="false">IFERROR(IF(O1509="Mar",(K1509/P1509-1))," ")</f>
        <v> </v>
      </c>
      <c r="S1509" s="105" t="b">
        <f aca="false">IF(N1509&gt;0,IF(O1509="","-",IF(R1509&lt;0%,"DEGROWTH","GROWTH")))</f>
        <v>0</v>
      </c>
      <c r="T1509" s="69" t="n">
        <v>0</v>
      </c>
      <c r="U1509" s="101" t="str">
        <f aca="false">IF(F1509&lt;=$V$2,"Apr","")</f>
        <v>Apr</v>
      </c>
      <c r="V1509" s="97" t="n">
        <v>0</v>
      </c>
      <c r="W1509" s="102" t="n">
        <f aca="false">K1509-V1509</f>
        <v>0</v>
      </c>
      <c r="X1509" s="103" t="n">
        <f aca="false">IFERROR(IF(U1509="Apr",(K1509/V1509-1)),0)</f>
        <v>0</v>
      </c>
      <c r="Y1509" s="106" t="b">
        <f aca="false">IF(T1509&gt;0,IF(U1509="","-",IF(X1509&lt;0%,"DEGROWTH","GROWTH")))</f>
        <v>0</v>
      </c>
      <c r="Z1509" s="75" t="n">
        <v>0</v>
      </c>
      <c r="AA1509" s="70"/>
      <c r="AB1509" s="70" t="s">
        <v>133</v>
      </c>
      <c r="AC1509" s="85" t="s">
        <v>134</v>
      </c>
      <c r="AD1509" s="3" t="n">
        <f aca="false">IF(K1509=0,1,0)</f>
        <v>1</v>
      </c>
      <c r="AE1509" s="82"/>
    </row>
    <row r="1510" customFormat="false" ht="14.25" hidden="false" customHeight="true" outlineLevel="0" collapsed="false">
      <c r="A1510" s="85" t="s">
        <v>134</v>
      </c>
      <c r="B1510" s="83" t="s">
        <v>79</v>
      </c>
      <c r="C1510" s="83" t="s">
        <v>582</v>
      </c>
      <c r="D1510" s="83" t="n">
        <v>1000004492</v>
      </c>
      <c r="E1510" s="83" t="s">
        <v>583</v>
      </c>
      <c r="F1510" s="84" t="n">
        <v>45926</v>
      </c>
      <c r="G1510" s="67" t="str">
        <f aca="false">IF(I1510&gt;0,"Targeted Dealer","-")</f>
        <v>Targeted Dealer</v>
      </c>
      <c r="H1510" s="67"/>
      <c r="I1510" s="68" t="n">
        <v>20</v>
      </c>
      <c r="J1510" s="68" t="n">
        <f aca="false">I1510/$J$1*($J$1-$E$1)</f>
        <v>18.6666666666667</v>
      </c>
      <c r="K1510" s="69" t="n">
        <v>0</v>
      </c>
      <c r="L1510" s="69" t="n">
        <f aca="false">I1510-K1510</f>
        <v>20</v>
      </c>
      <c r="M1510" s="69" t="n">
        <f aca="false">IFERROR((K1510/J1510%),"-")</f>
        <v>0</v>
      </c>
      <c r="N1510" s="97" t="n">
        <v>0</v>
      </c>
      <c r="O1510" s="98" t="str">
        <f aca="false">IF(F1510&lt;=$P$2,"Mar","")</f>
        <v>Mar</v>
      </c>
      <c r="P1510" s="97" t="n">
        <f aca="false">N1510</f>
        <v>0</v>
      </c>
      <c r="Q1510" s="99" t="n">
        <f aca="false">K1510-P1510</f>
        <v>0</v>
      </c>
      <c r="R1510" s="98" t="str">
        <f aca="false">IFERROR(IF(O1510="Mar",(K1510/P1510-1))," ")</f>
        <v> </v>
      </c>
      <c r="S1510" s="105" t="b">
        <f aca="false">IF(N1510&gt;0,IF(O1510="","-",IF(R1510&lt;0%,"DEGROWTH","GROWTH")))</f>
        <v>0</v>
      </c>
      <c r="T1510" s="69" t="n">
        <v>0</v>
      </c>
      <c r="U1510" s="101" t="str">
        <f aca="false">IF(F1510&lt;=$V$2,"Apr","")</f>
        <v>Apr</v>
      </c>
      <c r="V1510" s="97" t="n">
        <v>0</v>
      </c>
      <c r="W1510" s="102" t="n">
        <f aca="false">K1510-V1510</f>
        <v>0</v>
      </c>
      <c r="X1510" s="103" t="n">
        <f aca="false">IFERROR(IF(U1510="Apr",(K1510/V1510-1)),0)</f>
        <v>0</v>
      </c>
      <c r="Y1510" s="106" t="b">
        <f aca="false">IF(T1510&gt;0,IF(U1510="","-",IF(X1510&lt;0%,"DEGROWTH","GROWTH")))</f>
        <v>0</v>
      </c>
      <c r="Z1510" s="75" t="n">
        <v>0</v>
      </c>
      <c r="AA1510" s="70"/>
      <c r="AB1510" s="70" t="s">
        <v>133</v>
      </c>
      <c r="AC1510" s="85" t="s">
        <v>134</v>
      </c>
      <c r="AD1510" s="3" t="n">
        <f aca="false">IF(K1510=0,1,0)</f>
        <v>1</v>
      </c>
      <c r="AE1510" s="82"/>
    </row>
    <row r="1511" customFormat="false" ht="14.25" hidden="false" customHeight="true" outlineLevel="0" collapsed="false">
      <c r="A1511" s="85" t="s">
        <v>134</v>
      </c>
      <c r="B1511" s="83" t="s">
        <v>79</v>
      </c>
      <c r="C1511" s="83" t="s">
        <v>3327</v>
      </c>
      <c r="D1511" s="83" t="n">
        <v>1000004506</v>
      </c>
      <c r="E1511" s="83" t="s">
        <v>3328</v>
      </c>
      <c r="F1511" s="84" t="n">
        <v>45957</v>
      </c>
      <c r="G1511" s="67" t="str">
        <f aca="false">IF(I1511&gt;0,"Targeted Dealer","-")</f>
        <v>Targeted Dealer</v>
      </c>
      <c r="H1511" s="67"/>
      <c r="I1511" s="68" t="n">
        <v>80</v>
      </c>
      <c r="J1511" s="68" t="n">
        <f aca="false">I1511/$J$1*($J$1-$E$1)</f>
        <v>74.6666666666667</v>
      </c>
      <c r="K1511" s="69" t="n">
        <v>152</v>
      </c>
      <c r="L1511" s="69" t="n">
        <f aca="false">I1511-K1511</f>
        <v>-72</v>
      </c>
      <c r="M1511" s="69" t="n">
        <f aca="false">IFERROR((K1511/J1511%),"-")</f>
        <v>203.571428571429</v>
      </c>
      <c r="N1511" s="97" t="n">
        <v>19</v>
      </c>
      <c r="O1511" s="98" t="str">
        <f aca="false">IF(F1511&lt;=$P$2,"Mar","")</f>
        <v>Mar</v>
      </c>
      <c r="P1511" s="97" t="n">
        <f aca="false">N1511</f>
        <v>19</v>
      </c>
      <c r="Q1511" s="99" t="n">
        <f aca="false">K1511-P1511</f>
        <v>133</v>
      </c>
      <c r="R1511" s="98" t="n">
        <f aca="false">IFERROR(IF(O1511="Mar",(K1511/P1511-1))," ")</f>
        <v>7</v>
      </c>
      <c r="S1511" s="100" t="str">
        <f aca="false">IF(N1511&gt;0,IF(O1511="","-",IF(R1511&lt;0%,"DEGROWTH","GROWTH")))</f>
        <v>GROWTH</v>
      </c>
      <c r="T1511" s="69" t="n">
        <v>0</v>
      </c>
      <c r="U1511" s="101" t="str">
        <f aca="false">IF(F1511&lt;=$V$2,"Apr","")</f>
        <v>Apr</v>
      </c>
      <c r="V1511" s="97" t="n">
        <v>0</v>
      </c>
      <c r="W1511" s="102" t="n">
        <f aca="false">K1511-V1511</f>
        <v>152</v>
      </c>
      <c r="X1511" s="103" t="n">
        <f aca="false">IFERROR(IF(U1511="Apr",(K1511/V1511-1)),0)</f>
        <v>0</v>
      </c>
      <c r="Y1511" s="106" t="b">
        <f aca="false">IF(T1511&gt;0,IF(U1511="","-",IF(X1511&lt;0%,"DEGROWTH","GROWTH")))</f>
        <v>0</v>
      </c>
      <c r="Z1511" s="75" t="n">
        <v>0</v>
      </c>
      <c r="AA1511" s="70"/>
      <c r="AB1511" s="70" t="s">
        <v>133</v>
      </c>
      <c r="AC1511" s="85" t="s">
        <v>134</v>
      </c>
      <c r="AD1511" s="3" t="n">
        <f aca="false">IF(K1511=0,1,0)</f>
        <v>0</v>
      </c>
      <c r="AE1511" s="82"/>
    </row>
    <row r="1512" customFormat="false" ht="14.25" hidden="false" customHeight="true" outlineLevel="0" collapsed="false">
      <c r="A1512" s="85" t="s">
        <v>134</v>
      </c>
      <c r="B1512" s="83" t="s">
        <v>71</v>
      </c>
      <c r="C1512" s="83" t="s">
        <v>3329</v>
      </c>
      <c r="D1512" s="83" t="n">
        <v>1000004466</v>
      </c>
      <c r="E1512" s="83" t="s">
        <v>3330</v>
      </c>
      <c r="F1512" s="84" t="n">
        <v>45898</v>
      </c>
      <c r="G1512" s="67" t="str">
        <f aca="false">IF(I1512&gt;0,"Targeted Dealer","-")</f>
        <v>-</v>
      </c>
      <c r="H1512" s="67"/>
      <c r="I1512" s="68" t="n">
        <v>0</v>
      </c>
      <c r="J1512" s="68" t="n">
        <f aca="false">I1512/$J$1*($J$1-$E$1)</f>
        <v>0</v>
      </c>
      <c r="K1512" s="69" t="n">
        <v>30</v>
      </c>
      <c r="L1512" s="69" t="n">
        <f aca="false">I1512-K1512</f>
        <v>-30</v>
      </c>
      <c r="M1512" s="69" t="str">
        <f aca="false">IFERROR((K1512/J1512%),"-")</f>
        <v>-</v>
      </c>
      <c r="N1512" s="97" t="n">
        <v>0</v>
      </c>
      <c r="O1512" s="98" t="str">
        <f aca="false">IF(F1512&lt;=$P$2,"Mar","")</f>
        <v>Mar</v>
      </c>
      <c r="P1512" s="97" t="n">
        <f aca="false">N1512</f>
        <v>0</v>
      </c>
      <c r="Q1512" s="99" t="n">
        <f aca="false">K1512-P1512</f>
        <v>30</v>
      </c>
      <c r="R1512" s="98" t="str">
        <f aca="false">IFERROR(IF(O1512="Mar",(K1512/P1512-1))," ")</f>
        <v> </v>
      </c>
      <c r="S1512" s="105" t="b">
        <f aca="false">IF(N1512&gt;0,IF(O1512="","-",IF(R1512&lt;0%,"DEGROWTH","GROWTH")))</f>
        <v>0</v>
      </c>
      <c r="T1512" s="69" t="n">
        <v>0</v>
      </c>
      <c r="U1512" s="101" t="str">
        <f aca="false">IF(F1512&lt;=$V$2,"Apr","")</f>
        <v>Apr</v>
      </c>
      <c r="V1512" s="97" t="n">
        <v>0</v>
      </c>
      <c r="W1512" s="102" t="n">
        <f aca="false">K1512-V1512</f>
        <v>30</v>
      </c>
      <c r="X1512" s="103" t="n">
        <f aca="false">IFERROR(IF(U1512="Apr",(K1512/V1512-1)),0)</f>
        <v>0</v>
      </c>
      <c r="Y1512" s="106" t="b">
        <f aca="false">IF(T1512&gt;0,IF(U1512="","-",IF(X1512&lt;0%,"DEGROWTH","GROWTH")))</f>
        <v>0</v>
      </c>
      <c r="Z1512" s="75" t="n">
        <v>0</v>
      </c>
      <c r="AA1512" s="70"/>
      <c r="AB1512" s="70" t="s">
        <v>133</v>
      </c>
      <c r="AC1512" s="85" t="s">
        <v>134</v>
      </c>
      <c r="AD1512" s="3" t="n">
        <f aca="false">IF(K1512=0,1,0)</f>
        <v>0</v>
      </c>
      <c r="AE1512" s="82"/>
    </row>
    <row r="1513" customFormat="false" ht="14.25" hidden="false" customHeight="true" outlineLevel="0" collapsed="false">
      <c r="A1513" s="85" t="s">
        <v>134</v>
      </c>
      <c r="B1513" s="83" t="s">
        <v>71</v>
      </c>
      <c r="C1513" s="83" t="s">
        <v>3331</v>
      </c>
      <c r="D1513" s="83" t="n">
        <v>1000004502</v>
      </c>
      <c r="E1513" s="83" t="s">
        <v>3332</v>
      </c>
      <c r="F1513" s="84" t="n">
        <v>45952</v>
      </c>
      <c r="G1513" s="67" t="str">
        <f aca="false">IF(I1513&gt;0,"Targeted Dealer","-")</f>
        <v>Targeted Dealer</v>
      </c>
      <c r="H1513" s="67"/>
      <c r="I1513" s="68" t="n">
        <v>55</v>
      </c>
      <c r="J1513" s="68" t="n">
        <f aca="false">I1513/$J$1*($J$1-$E$1)</f>
        <v>51.3333333333333</v>
      </c>
      <c r="K1513" s="69" t="n">
        <v>0</v>
      </c>
      <c r="L1513" s="69" t="n">
        <f aca="false">I1513-K1513</f>
        <v>55</v>
      </c>
      <c r="M1513" s="69" t="n">
        <f aca="false">IFERROR((K1513/J1513%),"-")</f>
        <v>0</v>
      </c>
      <c r="N1513" s="97" t="n">
        <v>60</v>
      </c>
      <c r="O1513" s="98" t="str">
        <f aca="false">IF(F1513&lt;=$P$2,"Mar","")</f>
        <v>Mar</v>
      </c>
      <c r="P1513" s="97" t="n">
        <f aca="false">N1513</f>
        <v>60</v>
      </c>
      <c r="Q1513" s="99" t="n">
        <f aca="false">K1513-P1513</f>
        <v>-60</v>
      </c>
      <c r="R1513" s="98" t="n">
        <f aca="false">IFERROR(IF(O1513="Mar",(K1513/P1513-1))," ")</f>
        <v>-1</v>
      </c>
      <c r="S1513" s="100" t="str">
        <f aca="false">IF(N1513&gt;0,IF(O1513="","-",IF(R1513&lt;0%,"DEGROWTH","GROWTH")))</f>
        <v>DEGROWTH</v>
      </c>
      <c r="T1513" s="69" t="n">
        <v>0</v>
      </c>
      <c r="U1513" s="101" t="str">
        <f aca="false">IF(F1513&lt;=$V$2,"Apr","")</f>
        <v>Apr</v>
      </c>
      <c r="V1513" s="97" t="n">
        <v>0</v>
      </c>
      <c r="W1513" s="102" t="n">
        <f aca="false">K1513-V1513</f>
        <v>0</v>
      </c>
      <c r="X1513" s="103" t="n">
        <f aca="false">IFERROR(IF(U1513="Apr",(K1513/V1513-1)),0)</f>
        <v>0</v>
      </c>
      <c r="Y1513" s="106" t="b">
        <f aca="false">IF(T1513&gt;0,IF(U1513="","-",IF(X1513&lt;0%,"DEGROWTH","GROWTH")))</f>
        <v>0</v>
      </c>
      <c r="Z1513" s="75" t="n">
        <v>0</v>
      </c>
      <c r="AA1513" s="70"/>
      <c r="AB1513" s="70" t="s">
        <v>133</v>
      </c>
      <c r="AC1513" s="85" t="s">
        <v>134</v>
      </c>
      <c r="AD1513" s="3" t="n">
        <f aca="false">IF(K1513=0,1,0)</f>
        <v>1</v>
      </c>
      <c r="AE1513" s="82"/>
    </row>
    <row r="1514" customFormat="false" ht="14.25" hidden="false" customHeight="true" outlineLevel="0" collapsed="false">
      <c r="A1514" s="85" t="s">
        <v>130</v>
      </c>
      <c r="B1514" s="83" t="s">
        <v>111</v>
      </c>
      <c r="C1514" s="83" t="s">
        <v>3333</v>
      </c>
      <c r="D1514" s="83" t="n">
        <v>1000004508</v>
      </c>
      <c r="E1514" s="83" t="s">
        <v>3334</v>
      </c>
      <c r="F1514" s="84" t="n">
        <v>45958</v>
      </c>
      <c r="G1514" s="67" t="str">
        <f aca="false">IF(I1514&gt;0,"Targeted Dealer","-")</f>
        <v>Targeted Dealer</v>
      </c>
      <c r="H1514" s="67"/>
      <c r="I1514" s="68" t="n">
        <v>60</v>
      </c>
      <c r="J1514" s="68" t="n">
        <f aca="false">I1514/$J$1*($J$1-$E$1)</f>
        <v>56</v>
      </c>
      <c r="K1514" s="69" t="n">
        <v>48.5</v>
      </c>
      <c r="L1514" s="69" t="n">
        <f aca="false">I1514-K1514</f>
        <v>11.5</v>
      </c>
      <c r="M1514" s="69" t="n">
        <f aca="false">IFERROR((K1514/J1514%),"-")</f>
        <v>86.6071428571429</v>
      </c>
      <c r="N1514" s="97" t="n">
        <v>33</v>
      </c>
      <c r="O1514" s="98" t="str">
        <f aca="false">IF(F1514&lt;=$P$2,"Mar","")</f>
        <v>Mar</v>
      </c>
      <c r="P1514" s="97" t="n">
        <f aca="false">N1514</f>
        <v>33</v>
      </c>
      <c r="Q1514" s="99" t="n">
        <f aca="false">K1514-P1514</f>
        <v>15.5</v>
      </c>
      <c r="R1514" s="98" t="n">
        <f aca="false">IFERROR(IF(O1514="Mar",(K1514/P1514-1))," ")</f>
        <v>0.46969696969697</v>
      </c>
      <c r="S1514" s="100" t="str">
        <f aca="false">IF(N1514&gt;0,IF(O1514="","-",IF(R1514&lt;0%,"DEGROWTH","GROWTH")))</f>
        <v>GROWTH</v>
      </c>
      <c r="T1514" s="69" t="n">
        <v>0</v>
      </c>
      <c r="U1514" s="101" t="str">
        <f aca="false">IF(F1514&lt;=$V$2,"Apr","")</f>
        <v>Apr</v>
      </c>
      <c r="V1514" s="97" t="n">
        <v>0</v>
      </c>
      <c r="W1514" s="102" t="n">
        <f aca="false">K1514-V1514</f>
        <v>48.5</v>
      </c>
      <c r="X1514" s="103" t="n">
        <f aca="false">IFERROR(IF(U1514="Apr",(K1514/V1514-1)),0)</f>
        <v>0</v>
      </c>
      <c r="Y1514" s="106" t="b">
        <f aca="false">IF(T1514&gt;0,IF(U1514="","-",IF(X1514&lt;0%,"DEGROWTH","GROWTH")))</f>
        <v>0</v>
      </c>
      <c r="Z1514" s="75" t="n">
        <v>0</v>
      </c>
      <c r="AA1514" s="70"/>
      <c r="AB1514" s="70" t="s">
        <v>133</v>
      </c>
      <c r="AC1514" s="85" t="s">
        <v>130</v>
      </c>
      <c r="AD1514" s="3" t="n">
        <f aca="false">IF(K1514=0,1,0)</f>
        <v>0</v>
      </c>
      <c r="AE1514" s="82"/>
    </row>
    <row r="1515" customFormat="false" ht="14.25" hidden="false" customHeight="true" outlineLevel="0" collapsed="false">
      <c r="A1515" s="85" t="s">
        <v>130</v>
      </c>
      <c r="B1515" s="83" t="s">
        <v>521</v>
      </c>
      <c r="C1515" s="83" t="s">
        <v>3335</v>
      </c>
      <c r="D1515" s="83" t="n">
        <v>1000004488</v>
      </c>
      <c r="E1515" s="83" t="s">
        <v>3336</v>
      </c>
      <c r="F1515" s="84" t="n">
        <v>45948</v>
      </c>
      <c r="G1515" s="67" t="str">
        <f aca="false">IF(I1515&gt;0,"Targeted Dealer","-")</f>
        <v>Targeted Dealer</v>
      </c>
      <c r="H1515" s="67"/>
      <c r="I1515" s="68" t="n">
        <v>25</v>
      </c>
      <c r="J1515" s="68" t="n">
        <f aca="false">I1515/$J$1*($J$1-$E$1)</f>
        <v>23.3333333333333</v>
      </c>
      <c r="K1515" s="69" t="n">
        <v>30</v>
      </c>
      <c r="L1515" s="69" t="n">
        <f aca="false">I1515-K1515</f>
        <v>-5</v>
      </c>
      <c r="M1515" s="69" t="n">
        <f aca="false">IFERROR((K1515/J1515%),"-")</f>
        <v>128.571428571429</v>
      </c>
      <c r="N1515" s="97" t="n">
        <v>25</v>
      </c>
      <c r="O1515" s="98" t="str">
        <f aca="false">IF(F1515&lt;=$P$2,"Mar","")</f>
        <v>Mar</v>
      </c>
      <c r="P1515" s="97" t="n">
        <f aca="false">N1515</f>
        <v>25</v>
      </c>
      <c r="Q1515" s="99" t="n">
        <f aca="false">K1515-P1515</f>
        <v>5</v>
      </c>
      <c r="R1515" s="98" t="n">
        <f aca="false">IFERROR(IF(O1515="Mar",(K1515/P1515-1))," ")</f>
        <v>0.2</v>
      </c>
      <c r="S1515" s="100" t="str">
        <f aca="false">IF(N1515&gt;0,IF(O1515="","-",IF(R1515&lt;0%,"DEGROWTH","GROWTH")))</f>
        <v>GROWTH</v>
      </c>
      <c r="T1515" s="69" t="n">
        <v>0</v>
      </c>
      <c r="U1515" s="101" t="str">
        <f aca="false">IF(F1515&lt;=$V$2,"Apr","")</f>
        <v>Apr</v>
      </c>
      <c r="V1515" s="97" t="n">
        <v>0</v>
      </c>
      <c r="W1515" s="102" t="n">
        <f aca="false">K1515-V1515</f>
        <v>30</v>
      </c>
      <c r="X1515" s="103" t="n">
        <f aca="false">IFERROR(IF(U1515="Apr",(K1515/V1515-1)),0)</f>
        <v>0</v>
      </c>
      <c r="Y1515" s="106" t="b">
        <f aca="false">IF(T1515&gt;0,IF(U1515="","-",IF(X1515&lt;0%,"DEGROWTH","GROWTH")))</f>
        <v>0</v>
      </c>
      <c r="Z1515" s="75" t="n">
        <v>0</v>
      </c>
      <c r="AA1515" s="70"/>
      <c r="AB1515" s="70" t="s">
        <v>133</v>
      </c>
      <c r="AC1515" s="85" t="s">
        <v>130</v>
      </c>
      <c r="AD1515" s="3" t="n">
        <f aca="false">IF(K1515=0,1,0)</f>
        <v>0</v>
      </c>
      <c r="AE1515" s="82"/>
    </row>
    <row r="1516" customFormat="false" ht="14.25" hidden="false" customHeight="true" outlineLevel="0" collapsed="false">
      <c r="A1516" s="85" t="s">
        <v>132</v>
      </c>
      <c r="B1516" s="83" t="s">
        <v>101</v>
      </c>
      <c r="C1516" s="83" t="e">
        <f aca="false">#N/A</f>
        <v>#N/A</v>
      </c>
      <c r="D1516" s="83" t="n">
        <v>1000004514</v>
      </c>
      <c r="E1516" s="83" t="s">
        <v>3337</v>
      </c>
      <c r="F1516" s="84" t="n">
        <v>45967</v>
      </c>
      <c r="G1516" s="67" t="str">
        <f aca="false">IF(I1516&gt;0,"Targeted Dealer","-")</f>
        <v>Targeted Dealer</v>
      </c>
      <c r="H1516" s="67"/>
      <c r="I1516" s="68" t="n">
        <v>250</v>
      </c>
      <c r="J1516" s="68" t="n">
        <f aca="false">I1516/$J$1*($J$1-$E$1)</f>
        <v>233.333333333333</v>
      </c>
      <c r="K1516" s="69" t="n">
        <v>731</v>
      </c>
      <c r="L1516" s="69" t="n">
        <f aca="false">I1516-K1516</f>
        <v>-481</v>
      </c>
      <c r="M1516" s="69" t="n">
        <f aca="false">IFERROR((K1516/J1516%),"-")</f>
        <v>313.285714285714</v>
      </c>
      <c r="N1516" s="97" t="n">
        <v>596</v>
      </c>
      <c r="O1516" s="98" t="str">
        <f aca="false">IF(F1516&lt;=$P$2,"Mar","")</f>
        <v>Mar</v>
      </c>
      <c r="P1516" s="97" t="n">
        <f aca="false">N1516</f>
        <v>596</v>
      </c>
      <c r="Q1516" s="99" t="n">
        <f aca="false">K1516-P1516</f>
        <v>135</v>
      </c>
      <c r="R1516" s="98" t="n">
        <f aca="false">IFERROR(IF(O1516="Mar",(K1516/P1516-1))," ")</f>
        <v>0.226510067114094</v>
      </c>
      <c r="S1516" s="100" t="str">
        <f aca="false">IF(N1516&gt;0,IF(O1516="","-",IF(R1516&lt;0%,"DEGROWTH","GROWTH")))</f>
        <v>GROWTH</v>
      </c>
      <c r="T1516" s="69" t="n">
        <v>0</v>
      </c>
      <c r="U1516" s="101" t="str">
        <f aca="false">IF(F1516&lt;=$V$2,"Apr","")</f>
        <v>Apr</v>
      </c>
      <c r="V1516" s="97" t="n">
        <v>0</v>
      </c>
      <c r="W1516" s="102" t="n">
        <f aca="false">K1516-V1516</f>
        <v>731</v>
      </c>
      <c r="X1516" s="103" t="n">
        <f aca="false">IFERROR(IF(U1516="Apr",(K1516/V1516-1)),0)</f>
        <v>0</v>
      </c>
      <c r="Y1516" s="106" t="b">
        <f aca="false">IF(T1516&gt;0,IF(U1516="","-",IF(X1516&lt;0%,"DEGROWTH","GROWTH")))</f>
        <v>0</v>
      </c>
      <c r="Z1516" s="75" t="n">
        <v>0</v>
      </c>
      <c r="AA1516" s="70"/>
      <c r="AB1516" s="70" t="s">
        <v>133</v>
      </c>
      <c r="AC1516" s="85" t="s">
        <v>132</v>
      </c>
      <c r="AD1516" s="3" t="n">
        <f aca="false">IF(K1516=0,1,0)</f>
        <v>0</v>
      </c>
      <c r="AE1516" s="82"/>
    </row>
    <row r="1517" customFormat="false" ht="14.25" hidden="false" customHeight="true" outlineLevel="0" collapsed="false">
      <c r="A1517" s="85" t="s">
        <v>133</v>
      </c>
      <c r="B1517" s="83" t="s">
        <v>141</v>
      </c>
      <c r="C1517" s="83" t="s">
        <v>3338</v>
      </c>
      <c r="D1517" s="83" t="n">
        <v>1000004542</v>
      </c>
      <c r="E1517" s="83" t="s">
        <v>3339</v>
      </c>
      <c r="F1517" s="84" t="n">
        <v>45978</v>
      </c>
      <c r="G1517" s="67" t="str">
        <f aca="false">IF(I1517&gt;0,"Targeted Dealer","-")</f>
        <v>Targeted Dealer</v>
      </c>
      <c r="H1517" s="67"/>
      <c r="I1517" s="68" t="n">
        <v>20</v>
      </c>
      <c r="J1517" s="68" t="n">
        <f aca="false">I1517/$J$1*($J$1-$E$1)</f>
        <v>18.6666666666667</v>
      </c>
      <c r="K1517" s="69" t="n">
        <v>25</v>
      </c>
      <c r="L1517" s="69" t="n">
        <f aca="false">I1517-K1517</f>
        <v>-5</v>
      </c>
      <c r="M1517" s="69" t="n">
        <f aca="false">IFERROR((K1517/J1517%),"-")</f>
        <v>133.928571428571</v>
      </c>
      <c r="N1517" s="97" t="n">
        <v>0</v>
      </c>
      <c r="O1517" s="98" t="str">
        <f aca="false">IF(F1517&lt;=$P$2,"Mar","")</f>
        <v>Mar</v>
      </c>
      <c r="P1517" s="97" t="n">
        <f aca="false">N1517</f>
        <v>0</v>
      </c>
      <c r="Q1517" s="99" t="n">
        <f aca="false">K1517-P1517</f>
        <v>25</v>
      </c>
      <c r="R1517" s="98" t="str">
        <f aca="false">IFERROR(IF(O1517="Mar",(K1517/P1517-1))," ")</f>
        <v> </v>
      </c>
      <c r="S1517" s="105" t="b">
        <f aca="false">IF(N1517&gt;0,IF(O1517="","-",IF(R1517&lt;0%,"DEGROWTH","GROWTH")))</f>
        <v>0</v>
      </c>
      <c r="T1517" s="69" t="n">
        <v>0</v>
      </c>
      <c r="U1517" s="101" t="str">
        <f aca="false">IF(F1517&lt;=$V$2,"Apr","")</f>
        <v>Apr</v>
      </c>
      <c r="V1517" s="97" t="n">
        <v>0</v>
      </c>
      <c r="W1517" s="102" t="n">
        <f aca="false">K1517-V1517</f>
        <v>25</v>
      </c>
      <c r="X1517" s="103" t="n">
        <f aca="false">IFERROR(IF(U1517="Apr",(K1517/V1517-1)),0)</f>
        <v>0</v>
      </c>
      <c r="Y1517" s="106" t="b">
        <f aca="false">IF(T1517&gt;0,IF(U1517="","-",IF(X1517&lt;0%,"DEGROWTH","GROWTH")))</f>
        <v>0</v>
      </c>
      <c r="Z1517" s="75" t="n">
        <v>0</v>
      </c>
      <c r="AA1517" s="70"/>
      <c r="AB1517" s="70" t="s">
        <v>133</v>
      </c>
      <c r="AC1517" s="85" t="s">
        <v>133</v>
      </c>
      <c r="AD1517" s="3" t="n">
        <f aca="false">IF(K1517=0,1,0)</f>
        <v>0</v>
      </c>
      <c r="AE1517" s="82"/>
    </row>
    <row r="1518" customFormat="false" ht="14.25" hidden="false" customHeight="true" outlineLevel="0" collapsed="false">
      <c r="A1518" s="85" t="s">
        <v>133</v>
      </c>
      <c r="B1518" s="83" t="s">
        <v>142</v>
      </c>
      <c r="C1518" s="83" t="s">
        <v>3340</v>
      </c>
      <c r="D1518" s="83" t="n">
        <v>1000004543</v>
      </c>
      <c r="E1518" s="83" t="s">
        <v>3341</v>
      </c>
      <c r="F1518" s="84" t="n">
        <v>45978</v>
      </c>
      <c r="G1518" s="67" t="str">
        <f aca="false">IF(I1518&gt;0,"Targeted Dealer","-")</f>
        <v>Targeted Dealer</v>
      </c>
      <c r="H1518" s="67"/>
      <c r="I1518" s="68" t="n">
        <v>80</v>
      </c>
      <c r="J1518" s="68" t="n">
        <f aca="false">I1518/$J$1*($J$1-$E$1)</f>
        <v>74.6666666666667</v>
      </c>
      <c r="K1518" s="69" t="n">
        <v>120</v>
      </c>
      <c r="L1518" s="69" t="n">
        <f aca="false">I1518-K1518</f>
        <v>-40</v>
      </c>
      <c r="M1518" s="69" t="n">
        <f aca="false">IFERROR((K1518/J1518%),"-")</f>
        <v>160.714285714286</v>
      </c>
      <c r="N1518" s="97" t="n">
        <v>95</v>
      </c>
      <c r="O1518" s="98" t="str">
        <f aca="false">IF(F1518&lt;=$P$2,"Mar","")</f>
        <v>Mar</v>
      </c>
      <c r="P1518" s="97" t="n">
        <f aca="false">N1518</f>
        <v>95</v>
      </c>
      <c r="Q1518" s="99" t="n">
        <f aca="false">K1518-P1518</f>
        <v>25</v>
      </c>
      <c r="R1518" s="98" t="n">
        <f aca="false">IFERROR(IF(O1518="Mar",(K1518/P1518-1))," ")</f>
        <v>0.263157894736842</v>
      </c>
      <c r="S1518" s="100" t="str">
        <f aca="false">IF(N1518&gt;0,IF(O1518="","-",IF(R1518&lt;0%,"DEGROWTH","GROWTH")))</f>
        <v>GROWTH</v>
      </c>
      <c r="T1518" s="69" t="n">
        <v>0</v>
      </c>
      <c r="U1518" s="101" t="str">
        <f aca="false">IF(F1518&lt;=$V$2,"Apr","")</f>
        <v>Apr</v>
      </c>
      <c r="V1518" s="97" t="n">
        <v>0</v>
      </c>
      <c r="W1518" s="102" t="n">
        <f aca="false">K1518-V1518</f>
        <v>120</v>
      </c>
      <c r="X1518" s="103" t="n">
        <f aca="false">IFERROR(IF(U1518="Apr",(K1518/V1518-1)),0)</f>
        <v>0</v>
      </c>
      <c r="Y1518" s="106" t="b">
        <f aca="false">IF(T1518&gt;0,IF(U1518="","-",IF(X1518&lt;0%,"DEGROWTH","GROWTH")))</f>
        <v>0</v>
      </c>
      <c r="Z1518" s="75" t="n">
        <v>0</v>
      </c>
      <c r="AA1518" s="70"/>
      <c r="AB1518" s="70" t="s">
        <v>133</v>
      </c>
      <c r="AC1518" s="85" t="s">
        <v>133</v>
      </c>
      <c r="AD1518" s="3" t="n">
        <f aca="false">IF(K1518=0,1,0)</f>
        <v>0</v>
      </c>
      <c r="AE1518" s="82"/>
    </row>
    <row r="1519" customFormat="false" ht="14.25" hidden="false" customHeight="true" outlineLevel="0" collapsed="false">
      <c r="A1519" s="85" t="s">
        <v>133</v>
      </c>
      <c r="B1519" s="83" t="s">
        <v>43</v>
      </c>
      <c r="C1519" s="83" t="s">
        <v>3342</v>
      </c>
      <c r="D1519" s="83" t="n">
        <v>1000004532</v>
      </c>
      <c r="E1519" s="83" t="s">
        <v>3343</v>
      </c>
      <c r="F1519" s="84" t="n">
        <v>45972</v>
      </c>
      <c r="G1519" s="67" t="str">
        <f aca="false">IF(I1519&gt;0,"Targeted Dealer","-")</f>
        <v>Targeted Dealer</v>
      </c>
      <c r="H1519" s="67"/>
      <c r="I1519" s="68" t="n">
        <v>200</v>
      </c>
      <c r="J1519" s="68" t="n">
        <f aca="false">I1519/$J$1*($J$1-$E$1)</f>
        <v>186.666666666667</v>
      </c>
      <c r="K1519" s="69" t="n">
        <v>285</v>
      </c>
      <c r="L1519" s="69" t="n">
        <f aca="false">I1519-K1519</f>
        <v>-85</v>
      </c>
      <c r="M1519" s="69" t="n">
        <f aca="false">IFERROR((K1519/J1519%),"-")</f>
        <v>152.678571428571</v>
      </c>
      <c r="N1519" s="97" t="n">
        <v>294</v>
      </c>
      <c r="O1519" s="98" t="str">
        <f aca="false">IF(F1519&lt;=$P$2,"Mar","")</f>
        <v>Mar</v>
      </c>
      <c r="P1519" s="97" t="n">
        <f aca="false">N1519</f>
        <v>294</v>
      </c>
      <c r="Q1519" s="99" t="n">
        <f aca="false">K1519-P1519</f>
        <v>-9</v>
      </c>
      <c r="R1519" s="98" t="n">
        <f aca="false">IFERROR(IF(O1519="Mar",(K1519/P1519-1))," ")</f>
        <v>-0.0306122448979592</v>
      </c>
      <c r="S1519" s="100" t="str">
        <f aca="false">IF(N1519&gt;0,IF(O1519="","-",IF(R1519&lt;0%,"DEGROWTH","GROWTH")))</f>
        <v>DEGROWTH</v>
      </c>
      <c r="T1519" s="69" t="n">
        <v>0</v>
      </c>
      <c r="U1519" s="101" t="str">
        <f aca="false">IF(F1519&lt;=$V$2,"Apr","")</f>
        <v>Apr</v>
      </c>
      <c r="V1519" s="97" t="n">
        <v>0</v>
      </c>
      <c r="W1519" s="102" t="n">
        <f aca="false">K1519-V1519</f>
        <v>285</v>
      </c>
      <c r="X1519" s="103" t="n">
        <f aca="false">IFERROR(IF(U1519="Apr",(K1519/V1519-1)),0)</f>
        <v>0</v>
      </c>
      <c r="Y1519" s="106" t="b">
        <f aca="false">IF(T1519&gt;0,IF(U1519="","-",IF(X1519&lt;0%,"DEGROWTH","GROWTH")))</f>
        <v>0</v>
      </c>
      <c r="Z1519" s="75" t="n">
        <v>0</v>
      </c>
      <c r="AA1519" s="70"/>
      <c r="AB1519" s="70" t="s">
        <v>133</v>
      </c>
      <c r="AC1519" s="85" t="s">
        <v>133</v>
      </c>
      <c r="AD1519" s="3" t="n">
        <f aca="false">IF(K1519=0,1,0)</f>
        <v>0</v>
      </c>
      <c r="AE1519" s="82"/>
    </row>
    <row r="1520" customFormat="false" ht="14.25" hidden="false" customHeight="true" outlineLevel="0" collapsed="false">
      <c r="A1520" s="85" t="s">
        <v>133</v>
      </c>
      <c r="B1520" s="83" t="s">
        <v>51</v>
      </c>
      <c r="C1520" s="83" t="s">
        <v>3344</v>
      </c>
      <c r="D1520" s="83" t="n">
        <v>1000004504</v>
      </c>
      <c r="E1520" s="83" t="s">
        <v>3345</v>
      </c>
      <c r="F1520" s="84" t="n">
        <v>45952</v>
      </c>
      <c r="G1520" s="67" t="str">
        <f aca="false">IF(I1520&gt;0,"Targeted Dealer","-")</f>
        <v>Targeted Dealer</v>
      </c>
      <c r="H1520" s="67"/>
      <c r="I1520" s="68" t="n">
        <v>23</v>
      </c>
      <c r="J1520" s="68" t="n">
        <f aca="false">I1520/$J$1*($J$1-$E$1)</f>
        <v>21.4666666666667</v>
      </c>
      <c r="K1520" s="69" t="n">
        <v>55.5</v>
      </c>
      <c r="L1520" s="69" t="n">
        <f aca="false">I1520-K1520</f>
        <v>-32.5</v>
      </c>
      <c r="M1520" s="69" t="n">
        <f aca="false">IFERROR((K1520/J1520%),"-")</f>
        <v>258.540372670807</v>
      </c>
      <c r="N1520" s="97" t="n">
        <v>82.5</v>
      </c>
      <c r="O1520" s="98" t="str">
        <f aca="false">IF(F1520&lt;=$P$2,"Mar","")</f>
        <v>Mar</v>
      </c>
      <c r="P1520" s="97" t="n">
        <f aca="false">N1520</f>
        <v>82.5</v>
      </c>
      <c r="Q1520" s="99" t="n">
        <f aca="false">K1520-P1520</f>
        <v>-27</v>
      </c>
      <c r="R1520" s="98" t="n">
        <f aca="false">IFERROR(IF(O1520="Mar",(K1520/P1520-1))," ")</f>
        <v>-0.327272727272727</v>
      </c>
      <c r="S1520" s="100" t="str">
        <f aca="false">IF(N1520&gt;0,IF(O1520="","-",IF(R1520&lt;0%,"DEGROWTH","GROWTH")))</f>
        <v>DEGROWTH</v>
      </c>
      <c r="T1520" s="69" t="n">
        <v>0</v>
      </c>
      <c r="U1520" s="101" t="str">
        <f aca="false">IF(F1520&lt;=$V$2,"Apr","")</f>
        <v>Apr</v>
      </c>
      <c r="V1520" s="97" t="n">
        <v>0</v>
      </c>
      <c r="W1520" s="102" t="n">
        <f aca="false">K1520-V1520</f>
        <v>55.5</v>
      </c>
      <c r="X1520" s="103" t="n">
        <f aca="false">IFERROR(IF(U1520="Apr",(K1520/V1520-1)),0)</f>
        <v>0</v>
      </c>
      <c r="Y1520" s="106" t="b">
        <f aca="false">IF(T1520&gt;0,IF(U1520="","-",IF(X1520&lt;0%,"DEGROWTH","GROWTH")))</f>
        <v>0</v>
      </c>
      <c r="Z1520" s="75" t="n">
        <v>0</v>
      </c>
      <c r="AA1520" s="70"/>
      <c r="AB1520" s="70" t="s">
        <v>133</v>
      </c>
      <c r="AC1520" s="85" t="s">
        <v>133</v>
      </c>
      <c r="AD1520" s="3" t="n">
        <f aca="false">IF(K1520=0,1,0)</f>
        <v>0</v>
      </c>
      <c r="AE1520" s="82"/>
    </row>
    <row r="1521" customFormat="false" ht="14.25" hidden="false" customHeight="true" outlineLevel="0" collapsed="false">
      <c r="A1521" s="85" t="s">
        <v>133</v>
      </c>
      <c r="B1521" s="83" t="s">
        <v>52</v>
      </c>
      <c r="C1521" s="83" t="s">
        <v>3346</v>
      </c>
      <c r="D1521" s="83" t="n">
        <v>1000004393</v>
      </c>
      <c r="E1521" s="83" t="s">
        <v>3347</v>
      </c>
      <c r="F1521" s="84" t="n">
        <v>45825</v>
      </c>
      <c r="G1521" s="67" t="str">
        <f aca="false">IF(I1521&gt;0,"Targeted Dealer","-")</f>
        <v>Targeted Dealer</v>
      </c>
      <c r="H1521" s="67"/>
      <c r="I1521" s="68" t="n">
        <v>75</v>
      </c>
      <c r="J1521" s="68" t="n">
        <f aca="false">I1521/$J$1*($J$1-$E$1)</f>
        <v>70</v>
      </c>
      <c r="K1521" s="69" t="n">
        <v>35</v>
      </c>
      <c r="L1521" s="69" t="n">
        <f aca="false">I1521-K1521</f>
        <v>40</v>
      </c>
      <c r="M1521" s="69" t="n">
        <f aca="false">IFERROR((K1521/J1521%),"-")</f>
        <v>50</v>
      </c>
      <c r="N1521" s="97" t="n">
        <v>35</v>
      </c>
      <c r="O1521" s="98" t="str">
        <f aca="false">IF(F1521&lt;=$P$2,"Mar","")</f>
        <v>Mar</v>
      </c>
      <c r="P1521" s="97" t="n">
        <f aca="false">N1521</f>
        <v>35</v>
      </c>
      <c r="Q1521" s="99" t="n">
        <f aca="false">K1521-P1521</f>
        <v>0</v>
      </c>
      <c r="R1521" s="98" t="n">
        <f aca="false">IFERROR(IF(O1521="Mar",(K1521/P1521-1))," ")</f>
        <v>0</v>
      </c>
      <c r="S1521" s="100" t="str">
        <f aca="false">IF(N1521&gt;0,IF(O1521="","-",IF(R1521&lt;0%,"DEGROWTH","GROWTH")))</f>
        <v>GROWTH</v>
      </c>
      <c r="T1521" s="69" t="n">
        <v>0</v>
      </c>
      <c r="U1521" s="101" t="str">
        <f aca="false">IF(F1521&lt;=$V$2,"Apr","")</f>
        <v>Apr</v>
      </c>
      <c r="V1521" s="97" t="n">
        <v>0</v>
      </c>
      <c r="W1521" s="102" t="n">
        <f aca="false">K1521-V1521</f>
        <v>35</v>
      </c>
      <c r="X1521" s="103" t="n">
        <f aca="false">IFERROR(IF(U1521="Apr",(K1521/V1521-1)),0)</f>
        <v>0</v>
      </c>
      <c r="Y1521" s="106" t="b">
        <f aca="false">IF(T1521&gt;0,IF(U1521="","-",IF(X1521&lt;0%,"DEGROWTH","GROWTH")))</f>
        <v>0</v>
      </c>
      <c r="Z1521" s="75" t="n">
        <v>0</v>
      </c>
      <c r="AA1521" s="70"/>
      <c r="AB1521" s="70" t="s">
        <v>133</v>
      </c>
      <c r="AC1521" s="85" t="s">
        <v>133</v>
      </c>
      <c r="AD1521" s="3" t="n">
        <f aca="false">IF(K1521=0,1,0)</f>
        <v>0</v>
      </c>
      <c r="AE1521" s="82"/>
    </row>
    <row r="1522" customFormat="false" ht="14.25" hidden="false" customHeight="true" outlineLevel="0" collapsed="false">
      <c r="A1522" s="85" t="s">
        <v>133</v>
      </c>
      <c r="B1522" s="83" t="s">
        <v>55</v>
      </c>
      <c r="C1522" s="83" t="s">
        <v>3348</v>
      </c>
      <c r="D1522" s="83" t="n">
        <v>1000004509</v>
      </c>
      <c r="E1522" s="83" t="s">
        <v>3349</v>
      </c>
      <c r="F1522" s="84" t="n">
        <v>45961</v>
      </c>
      <c r="G1522" s="67" t="str">
        <f aca="false">IF(I1522&gt;0,"Targeted Dealer","-")</f>
        <v>Targeted Dealer</v>
      </c>
      <c r="H1522" s="67"/>
      <c r="I1522" s="68" t="n">
        <v>70</v>
      </c>
      <c r="J1522" s="68" t="n">
        <f aca="false">I1522/$J$1*($J$1-$E$1)</f>
        <v>65.3333333333333</v>
      </c>
      <c r="K1522" s="69" t="n">
        <v>0</v>
      </c>
      <c r="L1522" s="69" t="n">
        <f aca="false">I1522-K1522</f>
        <v>70</v>
      </c>
      <c r="M1522" s="69" t="n">
        <f aca="false">IFERROR((K1522/J1522%),"-")</f>
        <v>0</v>
      </c>
      <c r="N1522" s="97" t="n">
        <v>99.8</v>
      </c>
      <c r="O1522" s="98" t="str">
        <f aca="false">IF(F1522&lt;=$P$2,"Mar","")</f>
        <v>Mar</v>
      </c>
      <c r="P1522" s="97" t="n">
        <f aca="false">N1522</f>
        <v>99.8</v>
      </c>
      <c r="Q1522" s="99" t="n">
        <f aca="false">K1522-P1522</f>
        <v>-99.8</v>
      </c>
      <c r="R1522" s="98" t="n">
        <f aca="false">IFERROR(IF(O1522="Mar",(K1522/P1522-1))," ")</f>
        <v>-1</v>
      </c>
      <c r="S1522" s="100" t="str">
        <f aca="false">IF(N1522&gt;0,IF(O1522="","-",IF(R1522&lt;0%,"DEGROWTH","GROWTH")))</f>
        <v>DEGROWTH</v>
      </c>
      <c r="T1522" s="69" t="n">
        <v>0</v>
      </c>
      <c r="U1522" s="101" t="str">
        <f aca="false">IF(F1522&lt;=$V$2,"Apr","")</f>
        <v>Apr</v>
      </c>
      <c r="V1522" s="97" t="n">
        <v>0</v>
      </c>
      <c r="W1522" s="102" t="n">
        <f aca="false">K1522-V1522</f>
        <v>0</v>
      </c>
      <c r="X1522" s="103" t="n">
        <f aca="false">IFERROR(IF(U1522="Apr",(K1522/V1522-1)),0)</f>
        <v>0</v>
      </c>
      <c r="Y1522" s="106" t="b">
        <f aca="false">IF(T1522&gt;0,IF(U1522="","-",IF(X1522&lt;0%,"DEGROWTH","GROWTH")))</f>
        <v>0</v>
      </c>
      <c r="Z1522" s="75" t="n">
        <v>0</v>
      </c>
      <c r="AA1522" s="70"/>
      <c r="AB1522" s="70" t="s">
        <v>133</v>
      </c>
      <c r="AC1522" s="85" t="s">
        <v>133</v>
      </c>
      <c r="AD1522" s="3" t="n">
        <f aca="false">IF(K1522=0,1,0)</f>
        <v>1</v>
      </c>
      <c r="AE1522" s="82"/>
    </row>
    <row r="1523" customFormat="false" ht="14.25" hidden="false" customHeight="true" outlineLevel="0" collapsed="false">
      <c r="A1523" s="85" t="s">
        <v>133</v>
      </c>
      <c r="B1523" s="83" t="s">
        <v>21</v>
      </c>
      <c r="C1523" s="83" t="s">
        <v>3350</v>
      </c>
      <c r="D1523" s="83" t="n">
        <v>1000004515</v>
      </c>
      <c r="E1523" s="83" t="s">
        <v>2095</v>
      </c>
      <c r="F1523" s="84" t="n">
        <v>45968</v>
      </c>
      <c r="G1523" s="67" t="str">
        <f aca="false">IF(I1523&gt;0,"Targeted Dealer","-")</f>
        <v>-</v>
      </c>
      <c r="H1523" s="67"/>
      <c r="I1523" s="68" t="n">
        <v>0</v>
      </c>
      <c r="J1523" s="68" t="n">
        <f aca="false">I1523/$J$1*($J$1-$E$1)</f>
        <v>0</v>
      </c>
      <c r="K1523" s="69" t="n">
        <v>0</v>
      </c>
      <c r="L1523" s="69" t="n">
        <f aca="false">I1523-K1523</f>
        <v>0</v>
      </c>
      <c r="M1523" s="69" t="str">
        <f aca="false">IFERROR((K1523/J1523%),"-")</f>
        <v>-</v>
      </c>
      <c r="N1523" s="97" t="n">
        <v>0</v>
      </c>
      <c r="O1523" s="98" t="str">
        <f aca="false">IF(F1523&lt;=$P$2,"Mar","")</f>
        <v>Mar</v>
      </c>
      <c r="P1523" s="97" t="n">
        <f aca="false">N1523</f>
        <v>0</v>
      </c>
      <c r="Q1523" s="99" t="n">
        <f aca="false">K1523-P1523</f>
        <v>0</v>
      </c>
      <c r="R1523" s="98" t="str">
        <f aca="false">IFERROR(IF(O1523="Mar",(K1523/P1523-1))," ")</f>
        <v> </v>
      </c>
      <c r="S1523" s="105" t="b">
        <f aca="false">IF(N1523&gt;0,IF(O1523="","-",IF(R1523&lt;0%,"DEGROWTH","GROWTH")))</f>
        <v>0</v>
      </c>
      <c r="T1523" s="69" t="n">
        <v>0</v>
      </c>
      <c r="U1523" s="101" t="str">
        <f aca="false">IF(F1523&lt;=$V$2,"Apr","")</f>
        <v>Apr</v>
      </c>
      <c r="V1523" s="97" t="n">
        <v>0</v>
      </c>
      <c r="W1523" s="102" t="n">
        <f aca="false">K1523-V1523</f>
        <v>0</v>
      </c>
      <c r="X1523" s="103" t="n">
        <f aca="false">IFERROR(IF(U1523="Apr",(K1523/V1523-1)),0)</f>
        <v>0</v>
      </c>
      <c r="Y1523" s="106" t="b">
        <f aca="false">IF(T1523&gt;0,IF(U1523="","-",IF(X1523&lt;0%,"DEGROWTH","GROWTH")))</f>
        <v>0</v>
      </c>
      <c r="Z1523" s="75" t="n">
        <v>0</v>
      </c>
      <c r="AA1523" s="70"/>
      <c r="AB1523" s="70" t="s">
        <v>133</v>
      </c>
      <c r="AC1523" s="85" t="s">
        <v>133</v>
      </c>
      <c r="AD1523" s="3" t="n">
        <f aca="false">IF(K1523=0,1,0)</f>
        <v>1</v>
      </c>
      <c r="AE1523" s="82"/>
    </row>
    <row r="1524" customFormat="false" ht="14.25" hidden="false" customHeight="true" outlineLevel="0" collapsed="false">
      <c r="A1524" s="85" t="s">
        <v>133</v>
      </c>
      <c r="B1524" s="83" t="s">
        <v>48</v>
      </c>
      <c r="C1524" s="83" t="s">
        <v>586</v>
      </c>
      <c r="D1524" s="83" t="n">
        <v>1000003662</v>
      </c>
      <c r="E1524" s="83" t="s">
        <v>587</v>
      </c>
      <c r="F1524" s="84" t="n">
        <v>45135</v>
      </c>
      <c r="G1524" s="67" t="str">
        <f aca="false">IF(I1524&gt;0,"Targeted Dealer","-")</f>
        <v>Targeted Dealer</v>
      </c>
      <c r="H1524" s="67"/>
      <c r="I1524" s="68" t="n">
        <v>100</v>
      </c>
      <c r="J1524" s="68" t="n">
        <f aca="false">I1524/$J$1*($J$1-$E$1)</f>
        <v>93.3333333333333</v>
      </c>
      <c r="K1524" s="69" t="n">
        <v>0</v>
      </c>
      <c r="L1524" s="69" t="n">
        <f aca="false">I1524-K1524</f>
        <v>100</v>
      </c>
      <c r="M1524" s="69" t="n">
        <f aca="false">IFERROR((K1524/J1524%),"-")</f>
        <v>0</v>
      </c>
      <c r="N1524" s="97" t="n">
        <v>0</v>
      </c>
      <c r="O1524" s="98" t="str">
        <f aca="false">IF(F1524&lt;=$P$2,"Mar","")</f>
        <v>Mar</v>
      </c>
      <c r="P1524" s="97" t="n">
        <f aca="false">N1524</f>
        <v>0</v>
      </c>
      <c r="Q1524" s="99" t="n">
        <f aca="false">K1524-P1524</f>
        <v>0</v>
      </c>
      <c r="R1524" s="98" t="str">
        <f aca="false">IFERROR(IF(O1524="Mar",(K1524/P1524-1))," ")</f>
        <v> </v>
      </c>
      <c r="S1524" s="105" t="b">
        <f aca="false">IF(N1524&gt;0,IF(O1524="","-",IF(R1524&lt;0%,"DEGROWTH","GROWTH")))</f>
        <v>0</v>
      </c>
      <c r="T1524" s="69" t="n">
        <v>30</v>
      </c>
      <c r="U1524" s="101" t="str">
        <f aca="false">IF(F1524&lt;=$V$2,"Apr","")</f>
        <v>Apr</v>
      </c>
      <c r="V1524" s="97" t="n">
        <v>30</v>
      </c>
      <c r="W1524" s="102" t="n">
        <f aca="false">K1524-V1524</f>
        <v>-30</v>
      </c>
      <c r="X1524" s="103" t="n">
        <f aca="false">IFERROR(IF(U1524="Apr",(K1524/V1524-1)),0)</f>
        <v>-1</v>
      </c>
      <c r="Y1524" s="104" t="str">
        <f aca="false">IF(T1524&gt;0,IF(U1524="","-",IF(X1524&lt;0%,"DEGROWTH","GROWTH")))</f>
        <v>DEGROWTH</v>
      </c>
      <c r="Z1524" s="75" t="n">
        <v>0</v>
      </c>
      <c r="AA1524" s="70"/>
      <c r="AB1524" s="70" t="s">
        <v>133</v>
      </c>
      <c r="AC1524" s="85" t="s">
        <v>133</v>
      </c>
      <c r="AD1524" s="3" t="n">
        <f aca="false">IF(K1524=0,1,0)</f>
        <v>1</v>
      </c>
      <c r="AE1524" s="82"/>
    </row>
    <row r="1525" customFormat="false" ht="14.25" hidden="false" customHeight="true" outlineLevel="0" collapsed="false">
      <c r="A1525" s="85" t="s">
        <v>133</v>
      </c>
      <c r="B1525" s="83" t="s">
        <v>48</v>
      </c>
      <c r="C1525" s="83" t="s">
        <v>3351</v>
      </c>
      <c r="D1525" s="83" t="n">
        <v>1000004486</v>
      </c>
      <c r="E1525" s="83" t="s">
        <v>3352</v>
      </c>
      <c r="F1525" s="84" t="n">
        <v>45940</v>
      </c>
      <c r="G1525" s="67" t="str">
        <f aca="false">IF(I1525&gt;0,"Targeted Dealer","-")</f>
        <v>Targeted Dealer</v>
      </c>
      <c r="H1525" s="67"/>
      <c r="I1525" s="68" t="n">
        <v>23</v>
      </c>
      <c r="J1525" s="68" t="n">
        <f aca="false">I1525/$J$1*($J$1-$E$1)</f>
        <v>21.4666666666667</v>
      </c>
      <c r="K1525" s="69" t="n">
        <v>50</v>
      </c>
      <c r="L1525" s="69" t="n">
        <f aca="false">I1525-K1525</f>
        <v>-27</v>
      </c>
      <c r="M1525" s="69" t="n">
        <f aca="false">IFERROR((K1525/J1525%),"-")</f>
        <v>232.919254658385</v>
      </c>
      <c r="N1525" s="97" t="n">
        <v>25</v>
      </c>
      <c r="O1525" s="98" t="str">
        <f aca="false">IF(F1525&lt;=$P$2,"Mar","")</f>
        <v>Mar</v>
      </c>
      <c r="P1525" s="97" t="n">
        <f aca="false">N1525</f>
        <v>25</v>
      </c>
      <c r="Q1525" s="99" t="n">
        <f aca="false">K1525-P1525</f>
        <v>25</v>
      </c>
      <c r="R1525" s="98" t="n">
        <f aca="false">IFERROR(IF(O1525="Mar",(K1525/P1525-1))," ")</f>
        <v>1</v>
      </c>
      <c r="S1525" s="100" t="str">
        <f aca="false">IF(N1525&gt;0,IF(O1525="","-",IF(R1525&lt;0%,"DEGROWTH","GROWTH")))</f>
        <v>GROWTH</v>
      </c>
      <c r="T1525" s="69" t="n">
        <v>0</v>
      </c>
      <c r="U1525" s="101" t="str">
        <f aca="false">IF(F1525&lt;=$V$2,"Apr","")</f>
        <v>Apr</v>
      </c>
      <c r="V1525" s="97" t="n">
        <v>0</v>
      </c>
      <c r="W1525" s="102" t="n">
        <f aca="false">K1525-V1525</f>
        <v>50</v>
      </c>
      <c r="X1525" s="103" t="n">
        <f aca="false">IFERROR(IF(U1525="Apr",(K1525/V1525-1)),0)</f>
        <v>0</v>
      </c>
      <c r="Y1525" s="106" t="b">
        <f aca="false">IF(T1525&gt;0,IF(U1525="","-",IF(X1525&lt;0%,"DEGROWTH","GROWTH")))</f>
        <v>0</v>
      </c>
      <c r="Z1525" s="75" t="n">
        <v>0</v>
      </c>
      <c r="AA1525" s="70"/>
      <c r="AB1525" s="70" t="s">
        <v>133</v>
      </c>
      <c r="AC1525" s="85" t="s">
        <v>133</v>
      </c>
      <c r="AD1525" s="3" t="n">
        <f aca="false">IF(K1525=0,1,0)</f>
        <v>0</v>
      </c>
      <c r="AE1525" s="82"/>
    </row>
    <row r="1526" customFormat="false" ht="14.25" hidden="false" customHeight="true" outlineLevel="0" collapsed="false">
      <c r="A1526" s="85" t="s">
        <v>133</v>
      </c>
      <c r="B1526" s="83" t="s">
        <v>48</v>
      </c>
      <c r="C1526" s="83" t="s">
        <v>3353</v>
      </c>
      <c r="D1526" s="83" t="n">
        <v>1000004135</v>
      </c>
      <c r="E1526" s="83" t="s">
        <v>3354</v>
      </c>
      <c r="F1526" s="84" t="n">
        <v>45559</v>
      </c>
      <c r="G1526" s="67" t="str">
        <f aca="false">IF(I1526&gt;0,"Targeted Dealer","-")</f>
        <v>Targeted Dealer</v>
      </c>
      <c r="H1526" s="67"/>
      <c r="I1526" s="68" t="n">
        <v>50</v>
      </c>
      <c r="J1526" s="68" t="n">
        <f aca="false">I1526/$J$1*($J$1-$E$1)</f>
        <v>46.6666666666667</v>
      </c>
      <c r="K1526" s="69" t="n">
        <v>27</v>
      </c>
      <c r="L1526" s="69" t="n">
        <f aca="false">I1526-K1526</f>
        <v>23</v>
      </c>
      <c r="M1526" s="69" t="n">
        <f aca="false">IFERROR((K1526/J1526%),"-")</f>
        <v>57.8571428571429</v>
      </c>
      <c r="N1526" s="97" t="n">
        <v>67</v>
      </c>
      <c r="O1526" s="98" t="str">
        <f aca="false">IF(F1526&lt;=$P$2,"Mar","")</f>
        <v>Mar</v>
      </c>
      <c r="P1526" s="97" t="n">
        <f aca="false">N1526</f>
        <v>67</v>
      </c>
      <c r="Q1526" s="99" t="n">
        <f aca="false">K1526-P1526</f>
        <v>-40</v>
      </c>
      <c r="R1526" s="98" t="n">
        <f aca="false">IFERROR(IF(O1526="Mar",(K1526/P1526-1))," ")</f>
        <v>-0.597014925373134</v>
      </c>
      <c r="S1526" s="100" t="str">
        <f aca="false">IF(N1526&gt;0,IF(O1526="","-",IF(R1526&lt;0%,"DEGROWTH","GROWTH")))</f>
        <v>DEGROWTH</v>
      </c>
      <c r="T1526" s="69" t="n">
        <v>0</v>
      </c>
      <c r="U1526" s="101" t="str">
        <f aca="false">IF(F1526&lt;=$V$2,"Apr","")</f>
        <v>Apr</v>
      </c>
      <c r="V1526" s="97" t="n">
        <v>0</v>
      </c>
      <c r="W1526" s="102" t="n">
        <f aca="false">K1526-V1526</f>
        <v>27</v>
      </c>
      <c r="X1526" s="103" t="n">
        <f aca="false">IFERROR(IF(U1526="Apr",(K1526/V1526-1)),0)</f>
        <v>0</v>
      </c>
      <c r="Y1526" s="106" t="b">
        <f aca="false">IF(T1526&gt;0,IF(U1526="","-",IF(X1526&lt;0%,"DEGROWTH","GROWTH")))</f>
        <v>0</v>
      </c>
      <c r="Z1526" s="75" t="n">
        <v>0</v>
      </c>
      <c r="AA1526" s="70"/>
      <c r="AB1526" s="70" t="s">
        <v>133</v>
      </c>
      <c r="AC1526" s="85" t="s">
        <v>133</v>
      </c>
      <c r="AD1526" s="3" t="n">
        <f aca="false">IF(K1526=0,1,0)</f>
        <v>0</v>
      </c>
      <c r="AE1526" s="82"/>
    </row>
    <row r="1527" customFormat="false" ht="14.25" hidden="false" customHeight="true" outlineLevel="0" collapsed="false">
      <c r="A1527" s="85" t="s">
        <v>133</v>
      </c>
      <c r="B1527" s="83" t="s">
        <v>48</v>
      </c>
      <c r="C1527" s="83" t="s">
        <v>3355</v>
      </c>
      <c r="D1527" s="83" t="n">
        <v>1000003712</v>
      </c>
      <c r="E1527" s="83" t="s">
        <v>3356</v>
      </c>
      <c r="F1527" s="84" t="n">
        <v>45173</v>
      </c>
      <c r="G1527" s="67" t="str">
        <f aca="false">IF(I1527&gt;0,"Targeted Dealer","-")</f>
        <v>Targeted Dealer</v>
      </c>
      <c r="H1527" s="67"/>
      <c r="I1527" s="68" t="n">
        <v>23</v>
      </c>
      <c r="J1527" s="68" t="n">
        <f aca="false">I1527/$J$1*($J$1-$E$1)</f>
        <v>21.4666666666667</v>
      </c>
      <c r="K1527" s="69" t="n">
        <v>23</v>
      </c>
      <c r="L1527" s="69" t="n">
        <f aca="false">I1527-K1527</f>
        <v>0</v>
      </c>
      <c r="M1527" s="69" t="n">
        <f aca="false">IFERROR((K1527/J1527%),"-")</f>
        <v>107.142857142857</v>
      </c>
      <c r="N1527" s="97" t="n">
        <v>46</v>
      </c>
      <c r="O1527" s="98" t="str">
        <f aca="false">IF(F1527&lt;=$P$2,"Mar","")</f>
        <v>Mar</v>
      </c>
      <c r="P1527" s="97" t="n">
        <f aca="false">N1527</f>
        <v>46</v>
      </c>
      <c r="Q1527" s="99" t="n">
        <f aca="false">K1527-P1527</f>
        <v>-23</v>
      </c>
      <c r="R1527" s="98" t="n">
        <f aca="false">IFERROR(IF(O1527="Mar",(K1527/P1527-1))," ")</f>
        <v>-0.5</v>
      </c>
      <c r="S1527" s="100" t="str">
        <f aca="false">IF(N1527&gt;0,IF(O1527="","-",IF(R1527&lt;0%,"DEGROWTH","GROWTH")))</f>
        <v>DEGROWTH</v>
      </c>
      <c r="T1527" s="69" t="n">
        <v>0</v>
      </c>
      <c r="U1527" s="101" t="str">
        <f aca="false">IF(F1527&lt;=$V$2,"Apr","")</f>
        <v>Apr</v>
      </c>
      <c r="V1527" s="97" t="n">
        <v>0</v>
      </c>
      <c r="W1527" s="102" t="n">
        <f aca="false">K1527-V1527</f>
        <v>23</v>
      </c>
      <c r="X1527" s="103" t="n">
        <f aca="false">IFERROR(IF(U1527="Apr",(K1527/V1527-1)),0)</f>
        <v>0</v>
      </c>
      <c r="Y1527" s="106" t="b">
        <f aca="false">IF(T1527&gt;0,IF(U1527="","-",IF(X1527&lt;0%,"DEGROWTH","GROWTH")))</f>
        <v>0</v>
      </c>
      <c r="Z1527" s="75" t="n">
        <v>0</v>
      </c>
      <c r="AA1527" s="70"/>
      <c r="AB1527" s="70" t="s">
        <v>133</v>
      </c>
      <c r="AC1527" s="85" t="s">
        <v>133</v>
      </c>
      <c r="AD1527" s="3" t="n">
        <f aca="false">IF(K1527=0,1,0)</f>
        <v>0</v>
      </c>
      <c r="AE1527" s="82"/>
    </row>
    <row r="1528" customFormat="false" ht="14.25" hidden="false" customHeight="true" outlineLevel="0" collapsed="false">
      <c r="A1528" s="85" t="s">
        <v>133</v>
      </c>
      <c r="B1528" s="83" t="s">
        <v>145</v>
      </c>
      <c r="C1528" s="83" t="s">
        <v>3357</v>
      </c>
      <c r="D1528" s="83" t="n">
        <v>1000004511</v>
      </c>
      <c r="E1528" s="83" t="s">
        <v>3358</v>
      </c>
      <c r="F1528" s="84" t="n">
        <v>45966</v>
      </c>
      <c r="G1528" s="67" t="str">
        <f aca="false">IF(I1528&gt;0,"Targeted Dealer","-")</f>
        <v>Targeted Dealer</v>
      </c>
      <c r="H1528" s="67"/>
      <c r="I1528" s="68" t="n">
        <v>40</v>
      </c>
      <c r="J1528" s="68" t="n">
        <f aca="false">I1528/$J$1*($J$1-$E$1)</f>
        <v>37.3333333333333</v>
      </c>
      <c r="K1528" s="69" t="n">
        <v>20</v>
      </c>
      <c r="L1528" s="69" t="n">
        <f aca="false">I1528-K1528</f>
        <v>20</v>
      </c>
      <c r="M1528" s="69" t="n">
        <f aca="false">IFERROR((K1528/J1528%),"-")</f>
        <v>53.5714285714286</v>
      </c>
      <c r="N1528" s="97" t="n">
        <v>15</v>
      </c>
      <c r="O1528" s="98" t="str">
        <f aca="false">IF(F1528&lt;=$P$2,"Mar","")</f>
        <v>Mar</v>
      </c>
      <c r="P1528" s="97" t="n">
        <f aca="false">N1528</f>
        <v>15</v>
      </c>
      <c r="Q1528" s="99" t="n">
        <f aca="false">K1528-P1528</f>
        <v>5</v>
      </c>
      <c r="R1528" s="98" t="n">
        <f aca="false">IFERROR(IF(O1528="Mar",(K1528/P1528-1))," ")</f>
        <v>0.333333333333333</v>
      </c>
      <c r="S1528" s="100" t="str">
        <f aca="false">IF(N1528&gt;0,IF(O1528="","-",IF(R1528&lt;0%,"DEGROWTH","GROWTH")))</f>
        <v>GROWTH</v>
      </c>
      <c r="T1528" s="69" t="n">
        <v>0</v>
      </c>
      <c r="U1528" s="101" t="str">
        <f aca="false">IF(F1528&lt;=$V$2,"Apr","")</f>
        <v>Apr</v>
      </c>
      <c r="V1528" s="97" t="n">
        <v>0</v>
      </c>
      <c r="W1528" s="102" t="n">
        <f aca="false">K1528-V1528</f>
        <v>20</v>
      </c>
      <c r="X1528" s="103" t="n">
        <f aca="false">IFERROR(IF(U1528="Apr",(K1528/V1528-1)),0)</f>
        <v>0</v>
      </c>
      <c r="Y1528" s="106" t="b">
        <f aca="false">IF(T1528&gt;0,IF(U1528="","-",IF(X1528&lt;0%,"DEGROWTH","GROWTH")))</f>
        <v>0</v>
      </c>
      <c r="Z1528" s="75" t="n">
        <v>0</v>
      </c>
      <c r="AA1528" s="70"/>
      <c r="AB1528" s="70" t="s">
        <v>133</v>
      </c>
      <c r="AC1528" s="85" t="s">
        <v>133</v>
      </c>
      <c r="AD1528" s="3" t="n">
        <f aca="false">IF(K1528=0,1,0)</f>
        <v>0</v>
      </c>
      <c r="AE1528" s="82"/>
    </row>
    <row r="1529" customFormat="false" ht="14.25" hidden="false" customHeight="true" outlineLevel="0" collapsed="false">
      <c r="A1529" s="85" t="s">
        <v>133</v>
      </c>
      <c r="B1529" s="83" t="s">
        <v>27</v>
      </c>
      <c r="C1529" s="83" t="s">
        <v>3359</v>
      </c>
      <c r="D1529" s="83" t="n">
        <v>1000004544</v>
      </c>
      <c r="E1529" s="83" t="s">
        <v>3360</v>
      </c>
      <c r="F1529" s="84" t="n">
        <v>45978</v>
      </c>
      <c r="G1529" s="67" t="str">
        <f aca="false">IF(I1529&gt;0,"Targeted Dealer","-")</f>
        <v>Targeted Dealer</v>
      </c>
      <c r="H1529" s="67"/>
      <c r="I1529" s="68" t="n">
        <v>20</v>
      </c>
      <c r="J1529" s="68" t="n">
        <f aca="false">I1529/$J$1*($J$1-$E$1)</f>
        <v>18.6666666666667</v>
      </c>
      <c r="K1529" s="69" t="n">
        <v>3</v>
      </c>
      <c r="L1529" s="69" t="n">
        <f aca="false">I1529-K1529</f>
        <v>17</v>
      </c>
      <c r="M1529" s="69" t="n">
        <f aca="false">IFERROR((K1529/J1529%),"-")</f>
        <v>16.0714285714286</v>
      </c>
      <c r="N1529" s="97" t="n">
        <v>3</v>
      </c>
      <c r="O1529" s="98" t="str">
        <f aca="false">IF(F1529&lt;=$P$2,"Mar","")</f>
        <v>Mar</v>
      </c>
      <c r="P1529" s="97" t="n">
        <f aca="false">N1529</f>
        <v>3</v>
      </c>
      <c r="Q1529" s="99" t="n">
        <f aca="false">K1529-P1529</f>
        <v>0</v>
      </c>
      <c r="R1529" s="98" t="n">
        <f aca="false">IFERROR(IF(O1529="Mar",(K1529/P1529-1))," ")</f>
        <v>0</v>
      </c>
      <c r="S1529" s="100" t="str">
        <f aca="false">IF(N1529&gt;0,IF(O1529="","-",IF(R1529&lt;0%,"DEGROWTH","GROWTH")))</f>
        <v>GROWTH</v>
      </c>
      <c r="T1529" s="69" t="n">
        <v>0</v>
      </c>
      <c r="U1529" s="101" t="str">
        <f aca="false">IF(F1529&lt;=$V$2,"Apr","")</f>
        <v>Apr</v>
      </c>
      <c r="V1529" s="97" t="n">
        <v>0</v>
      </c>
      <c r="W1529" s="102" t="n">
        <f aca="false">K1529-V1529</f>
        <v>3</v>
      </c>
      <c r="X1529" s="103" t="n">
        <f aca="false">IFERROR(IF(U1529="Apr",(K1529/V1529-1)),0)</f>
        <v>0</v>
      </c>
      <c r="Y1529" s="106" t="b">
        <f aca="false">IF(T1529&gt;0,IF(U1529="","-",IF(X1529&lt;0%,"DEGROWTH","GROWTH")))</f>
        <v>0</v>
      </c>
      <c r="Z1529" s="75" t="n">
        <v>0</v>
      </c>
      <c r="AA1529" s="70"/>
      <c r="AB1529" s="70" t="s">
        <v>133</v>
      </c>
      <c r="AC1529" s="85" t="s">
        <v>133</v>
      </c>
      <c r="AD1529" s="3" t="n">
        <f aca="false">IF(K1529=0,1,0)</f>
        <v>0</v>
      </c>
      <c r="AE1529" s="82"/>
    </row>
    <row r="1530" customFormat="false" ht="14.25" hidden="false" customHeight="true" outlineLevel="0" collapsed="false">
      <c r="A1530" s="85" t="s">
        <v>133</v>
      </c>
      <c r="B1530" s="83" t="s">
        <v>27</v>
      </c>
      <c r="C1530" s="83" t="s">
        <v>3361</v>
      </c>
      <c r="D1530" s="83" t="n">
        <v>1000004539</v>
      </c>
      <c r="E1530" s="83" t="s">
        <v>3362</v>
      </c>
      <c r="F1530" s="84" t="n">
        <v>45981</v>
      </c>
      <c r="G1530" s="67" t="str">
        <f aca="false">IF(I1530&gt;0,"Targeted Dealer","-")</f>
        <v>Targeted Dealer</v>
      </c>
      <c r="H1530" s="67"/>
      <c r="I1530" s="68" t="n">
        <v>40</v>
      </c>
      <c r="J1530" s="68" t="n">
        <f aca="false">I1530/$J$1*($J$1-$E$1)</f>
        <v>37.3333333333333</v>
      </c>
      <c r="K1530" s="69" t="n">
        <v>37.65</v>
      </c>
      <c r="L1530" s="69" t="n">
        <f aca="false">I1530-K1530</f>
        <v>2.35</v>
      </c>
      <c r="M1530" s="69" t="n">
        <f aca="false">IFERROR((K1530/J1530%),"-")</f>
        <v>100.848214285714</v>
      </c>
      <c r="N1530" s="97" t="n">
        <v>40</v>
      </c>
      <c r="O1530" s="98" t="str">
        <f aca="false">IF(F1530&lt;=$P$2,"Mar","")</f>
        <v>Mar</v>
      </c>
      <c r="P1530" s="97" t="n">
        <f aca="false">N1530</f>
        <v>40</v>
      </c>
      <c r="Q1530" s="99" t="n">
        <f aca="false">K1530-P1530</f>
        <v>-2.35</v>
      </c>
      <c r="R1530" s="98" t="n">
        <f aca="false">IFERROR(IF(O1530="Mar",(K1530/P1530-1))," ")</f>
        <v>-0.0587500000000001</v>
      </c>
      <c r="S1530" s="100" t="str">
        <f aca="false">IF(N1530&gt;0,IF(O1530="","-",IF(R1530&lt;0%,"DEGROWTH","GROWTH")))</f>
        <v>DEGROWTH</v>
      </c>
      <c r="T1530" s="69" t="n">
        <v>0</v>
      </c>
      <c r="U1530" s="101" t="str">
        <f aca="false">IF(F1530&lt;=$V$2,"Apr","")</f>
        <v>Apr</v>
      </c>
      <c r="V1530" s="97" t="n">
        <v>0</v>
      </c>
      <c r="W1530" s="102" t="n">
        <f aca="false">K1530-V1530</f>
        <v>37.65</v>
      </c>
      <c r="X1530" s="103" t="n">
        <f aca="false">IFERROR(IF(U1530="Apr",(K1530/V1530-1)),0)</f>
        <v>0</v>
      </c>
      <c r="Y1530" s="106" t="b">
        <f aca="false">IF(T1530&gt;0,IF(U1530="","-",IF(X1530&lt;0%,"DEGROWTH","GROWTH")))</f>
        <v>0</v>
      </c>
      <c r="Z1530" s="75" t="n">
        <v>0</v>
      </c>
      <c r="AA1530" s="70"/>
      <c r="AB1530" s="70" t="s">
        <v>133</v>
      </c>
      <c r="AC1530" s="85" t="s">
        <v>133</v>
      </c>
      <c r="AD1530" s="3" t="n">
        <f aca="false">IF(K1530=0,1,0)</f>
        <v>0</v>
      </c>
      <c r="AE1530" s="82"/>
    </row>
    <row r="1531" customFormat="false" ht="14.25" hidden="false" customHeight="true" outlineLevel="0" collapsed="false">
      <c r="A1531" s="85" t="s">
        <v>133</v>
      </c>
      <c r="B1531" s="83" t="s">
        <v>47</v>
      </c>
      <c r="C1531" s="83" t="s">
        <v>588</v>
      </c>
      <c r="D1531" s="83" t="n">
        <v>1000004427</v>
      </c>
      <c r="E1531" s="83" t="s">
        <v>589</v>
      </c>
      <c r="F1531" s="84" t="n">
        <v>45867</v>
      </c>
      <c r="G1531" s="67" t="str">
        <f aca="false">IF(I1531&gt;0,"Targeted Dealer","-")</f>
        <v>Targeted Dealer</v>
      </c>
      <c r="H1531" s="67"/>
      <c r="I1531" s="68" t="n">
        <v>20</v>
      </c>
      <c r="J1531" s="68" t="n">
        <f aca="false">I1531/$J$1*($J$1-$E$1)</f>
        <v>18.6666666666667</v>
      </c>
      <c r="K1531" s="69" t="n">
        <v>20</v>
      </c>
      <c r="L1531" s="69" t="n">
        <f aca="false">I1531-K1531</f>
        <v>0</v>
      </c>
      <c r="M1531" s="69" t="n">
        <f aca="false">IFERROR((K1531/J1531%),"-")</f>
        <v>107.142857142857</v>
      </c>
      <c r="N1531" s="97" t="n">
        <v>0</v>
      </c>
      <c r="O1531" s="98" t="str">
        <f aca="false">IF(F1531&lt;=$P$2,"Mar","")</f>
        <v>Mar</v>
      </c>
      <c r="P1531" s="97" t="n">
        <f aca="false">N1531</f>
        <v>0</v>
      </c>
      <c r="Q1531" s="99" t="n">
        <f aca="false">K1531-P1531</f>
        <v>20</v>
      </c>
      <c r="R1531" s="98" t="str">
        <f aca="false">IFERROR(IF(O1531="Mar",(K1531/P1531-1))," ")</f>
        <v> </v>
      </c>
      <c r="S1531" s="105" t="b">
        <f aca="false">IF(N1531&gt;0,IF(O1531="","-",IF(R1531&lt;0%,"DEGROWTH","GROWTH")))</f>
        <v>0</v>
      </c>
      <c r="T1531" s="69" t="n">
        <v>0</v>
      </c>
      <c r="U1531" s="101" t="str">
        <f aca="false">IF(F1531&lt;=$V$2,"Apr","")</f>
        <v>Apr</v>
      </c>
      <c r="V1531" s="97" t="n">
        <v>0</v>
      </c>
      <c r="W1531" s="102" t="n">
        <f aca="false">K1531-V1531</f>
        <v>20</v>
      </c>
      <c r="X1531" s="103" t="n">
        <f aca="false">IFERROR(IF(U1531="Apr",(K1531/V1531-1)),0)</f>
        <v>0</v>
      </c>
      <c r="Y1531" s="106" t="b">
        <f aca="false">IF(T1531&gt;0,IF(U1531="","-",IF(X1531&lt;0%,"DEGROWTH","GROWTH")))</f>
        <v>0</v>
      </c>
      <c r="Z1531" s="75" t="n">
        <v>0</v>
      </c>
      <c r="AA1531" s="70"/>
      <c r="AB1531" s="70" t="s">
        <v>133</v>
      </c>
      <c r="AC1531" s="85" t="s">
        <v>133</v>
      </c>
      <c r="AD1531" s="3" t="n">
        <f aca="false">IF(K1531=0,1,0)</f>
        <v>0</v>
      </c>
      <c r="AE1531" s="82"/>
    </row>
    <row r="1532" customFormat="false" ht="14.25" hidden="false" customHeight="true" outlineLevel="0" collapsed="false">
      <c r="A1532" s="85" t="s">
        <v>134</v>
      </c>
      <c r="B1532" s="83" t="s">
        <v>81</v>
      </c>
      <c r="C1532" s="83" t="s">
        <v>590</v>
      </c>
      <c r="D1532" s="83" t="n">
        <v>1000000156</v>
      </c>
      <c r="E1532" s="83" t="s">
        <v>591</v>
      </c>
      <c r="F1532" s="84" t="n">
        <v>44738</v>
      </c>
      <c r="G1532" s="67" t="str">
        <f aca="false">IF(I1532&gt;0,"Targeted Dealer","-")</f>
        <v>-</v>
      </c>
      <c r="H1532" s="67"/>
      <c r="I1532" s="68" t="n">
        <v>0</v>
      </c>
      <c r="J1532" s="68" t="n">
        <f aca="false">I1532/$J$1*($J$1-$E$1)</f>
        <v>0</v>
      </c>
      <c r="K1532" s="69" t="n">
        <v>0</v>
      </c>
      <c r="L1532" s="69" t="n">
        <f aca="false">I1532-K1532</f>
        <v>0</v>
      </c>
      <c r="M1532" s="69" t="str">
        <f aca="false">IFERROR((K1532/J1532%),"-")</f>
        <v>-</v>
      </c>
      <c r="N1532" s="97" t="n">
        <v>0</v>
      </c>
      <c r="O1532" s="98" t="str">
        <f aca="false">IF(F1532&lt;=$P$2,"Mar","")</f>
        <v>Mar</v>
      </c>
      <c r="P1532" s="97" t="n">
        <f aca="false">N1532</f>
        <v>0</v>
      </c>
      <c r="Q1532" s="99" t="n">
        <f aca="false">K1532-P1532</f>
        <v>0</v>
      </c>
      <c r="R1532" s="98" t="str">
        <f aca="false">IFERROR(IF(O1532="Mar",(K1532/P1532-1))," ")</f>
        <v> </v>
      </c>
      <c r="S1532" s="105" t="b">
        <f aca="false">IF(N1532&gt;0,IF(O1532="","-",IF(R1532&lt;0%,"DEGROWTH","GROWTH")))</f>
        <v>0</v>
      </c>
      <c r="T1532" s="69" t="n">
        <v>0</v>
      </c>
      <c r="U1532" s="101" t="str">
        <f aca="false">IF(F1532&lt;=$V$2,"Apr","")</f>
        <v>Apr</v>
      </c>
      <c r="V1532" s="97" t="n">
        <v>0</v>
      </c>
      <c r="W1532" s="102" t="n">
        <f aca="false">K1532-V1532</f>
        <v>0</v>
      </c>
      <c r="X1532" s="103" t="n">
        <f aca="false">IFERROR(IF(U1532="Apr",(K1532/V1532-1)),0)</f>
        <v>0</v>
      </c>
      <c r="Y1532" s="106" t="b">
        <f aca="false">IF(T1532&gt;0,IF(U1532="","-",IF(X1532&lt;0%,"DEGROWTH","GROWTH")))</f>
        <v>0</v>
      </c>
      <c r="Z1532" s="75" t="n">
        <v>0</v>
      </c>
      <c r="AA1532" s="70"/>
      <c r="AB1532" s="70" t="s">
        <v>133</v>
      </c>
      <c r="AC1532" s="85" t="s">
        <v>134</v>
      </c>
      <c r="AD1532" s="3" t="n">
        <f aca="false">IF(K1532=0,1,0)</f>
        <v>1</v>
      </c>
      <c r="AE1532" s="82"/>
    </row>
    <row r="1533" customFormat="false" ht="14.25" hidden="false" customHeight="true" outlineLevel="0" collapsed="false">
      <c r="A1533" s="85" t="s">
        <v>134</v>
      </c>
      <c r="B1533" s="83" t="s">
        <v>58</v>
      </c>
      <c r="C1533" s="83" t="s">
        <v>3363</v>
      </c>
      <c r="D1533" s="83" t="n">
        <v>1000004513</v>
      </c>
      <c r="E1533" s="83" t="s">
        <v>3364</v>
      </c>
      <c r="F1533" s="84" t="n">
        <v>45961</v>
      </c>
      <c r="G1533" s="67" t="str">
        <f aca="false">IF(I1533&gt;0,"Targeted Dealer","-")</f>
        <v>Targeted Dealer</v>
      </c>
      <c r="H1533" s="67"/>
      <c r="I1533" s="68" t="n">
        <v>30</v>
      </c>
      <c r="J1533" s="68" t="n">
        <f aca="false">I1533/$J$1*($J$1-$E$1)</f>
        <v>28</v>
      </c>
      <c r="K1533" s="69" t="n">
        <v>47</v>
      </c>
      <c r="L1533" s="69" t="n">
        <f aca="false">I1533-K1533</f>
        <v>-17</v>
      </c>
      <c r="M1533" s="69" t="n">
        <f aca="false">IFERROR((K1533/J1533%),"-")</f>
        <v>167.857142857143</v>
      </c>
      <c r="N1533" s="97" t="n">
        <v>20</v>
      </c>
      <c r="O1533" s="98" t="str">
        <f aca="false">IF(F1533&lt;=$P$2,"Mar","")</f>
        <v>Mar</v>
      </c>
      <c r="P1533" s="97" t="n">
        <f aca="false">N1533</f>
        <v>20</v>
      </c>
      <c r="Q1533" s="99" t="n">
        <f aca="false">K1533-P1533</f>
        <v>27</v>
      </c>
      <c r="R1533" s="98" t="n">
        <f aca="false">IFERROR(IF(O1533="Mar",(K1533/P1533-1))," ")</f>
        <v>1.35</v>
      </c>
      <c r="S1533" s="100" t="str">
        <f aca="false">IF(N1533&gt;0,IF(O1533="","-",IF(R1533&lt;0%,"DEGROWTH","GROWTH")))</f>
        <v>GROWTH</v>
      </c>
      <c r="T1533" s="69" t="n">
        <v>0</v>
      </c>
      <c r="U1533" s="101" t="str">
        <f aca="false">IF(F1533&lt;=$V$2,"Apr","")</f>
        <v>Apr</v>
      </c>
      <c r="V1533" s="97" t="n">
        <v>0</v>
      </c>
      <c r="W1533" s="102" t="n">
        <f aca="false">K1533-V1533</f>
        <v>47</v>
      </c>
      <c r="X1533" s="103" t="n">
        <f aca="false">IFERROR(IF(U1533="Apr",(K1533/V1533-1)),0)</f>
        <v>0</v>
      </c>
      <c r="Y1533" s="106" t="b">
        <f aca="false">IF(T1533&gt;0,IF(U1533="","-",IF(X1533&lt;0%,"DEGROWTH","GROWTH")))</f>
        <v>0</v>
      </c>
      <c r="Z1533" s="75" t="n">
        <v>0</v>
      </c>
      <c r="AA1533" s="70"/>
      <c r="AB1533" s="70" t="s">
        <v>133</v>
      </c>
      <c r="AC1533" s="85" t="s">
        <v>134</v>
      </c>
      <c r="AD1533" s="3" t="n">
        <f aca="false">IF(K1533=0,1,0)</f>
        <v>0</v>
      </c>
      <c r="AE1533" s="82"/>
    </row>
    <row r="1534" customFormat="false" ht="14.25" hidden="false" customHeight="true" outlineLevel="0" collapsed="false">
      <c r="A1534" s="85" t="s">
        <v>134</v>
      </c>
      <c r="B1534" s="83" t="s">
        <v>62</v>
      </c>
      <c r="C1534" s="83" t="s">
        <v>3365</v>
      </c>
      <c r="D1534" s="83" t="n">
        <v>1000000363</v>
      </c>
      <c r="E1534" s="83" t="s">
        <v>3366</v>
      </c>
      <c r="F1534" s="84" t="n">
        <v>44738</v>
      </c>
      <c r="G1534" s="67" t="str">
        <f aca="false">IF(I1534&gt;0,"Targeted Dealer","-")</f>
        <v>Targeted Dealer</v>
      </c>
      <c r="H1534" s="67"/>
      <c r="I1534" s="68" t="n">
        <v>20</v>
      </c>
      <c r="J1534" s="68" t="n">
        <f aca="false">I1534/$J$1*($J$1-$E$1)</f>
        <v>18.6666666666667</v>
      </c>
      <c r="K1534" s="69" t="n">
        <v>115.75</v>
      </c>
      <c r="L1534" s="69" t="n">
        <f aca="false">I1534-K1534</f>
        <v>-95.75</v>
      </c>
      <c r="M1534" s="69" t="n">
        <f aca="false">IFERROR((K1534/J1534%),"-")</f>
        <v>620.089285714286</v>
      </c>
      <c r="N1534" s="97" t="n">
        <v>85.25</v>
      </c>
      <c r="O1534" s="98" t="str">
        <f aca="false">IF(F1534&lt;=$P$2,"Mar","")</f>
        <v>Mar</v>
      </c>
      <c r="P1534" s="97" t="n">
        <f aca="false">N1534</f>
        <v>85.25</v>
      </c>
      <c r="Q1534" s="99" t="n">
        <f aca="false">K1534-P1534</f>
        <v>30.5</v>
      </c>
      <c r="R1534" s="98" t="n">
        <f aca="false">IFERROR(IF(O1534="Mar",(K1534/P1534-1))," ")</f>
        <v>0.357771260997067</v>
      </c>
      <c r="S1534" s="100" t="str">
        <f aca="false">IF(N1534&gt;0,IF(O1534="","-",IF(R1534&lt;0%,"DEGROWTH","GROWTH")))</f>
        <v>GROWTH</v>
      </c>
      <c r="T1534" s="69" t="n">
        <v>3.5</v>
      </c>
      <c r="U1534" s="101" t="str">
        <f aca="false">IF(F1534&lt;=$V$2,"Apr","")</f>
        <v>Apr</v>
      </c>
      <c r="V1534" s="97" t="n">
        <v>3.5</v>
      </c>
      <c r="W1534" s="102" t="n">
        <f aca="false">K1534-V1534</f>
        <v>112.25</v>
      </c>
      <c r="X1534" s="103" t="n">
        <f aca="false">IFERROR(IF(U1534="Apr",(K1534/V1534-1)),0)</f>
        <v>32.0714285714286</v>
      </c>
      <c r="Y1534" s="104" t="str">
        <f aca="false">IF(T1534&gt;0,IF(U1534="","-",IF(X1534&lt;0%,"DEGROWTH","GROWTH")))</f>
        <v>GROWTH</v>
      </c>
      <c r="Z1534" s="75" t="n">
        <v>0</v>
      </c>
      <c r="AA1534" s="70"/>
      <c r="AB1534" s="70" t="s">
        <v>133</v>
      </c>
      <c r="AC1534" s="85" t="s">
        <v>134</v>
      </c>
      <c r="AD1534" s="3" t="n">
        <f aca="false">IF(K1534=0,1,0)</f>
        <v>0</v>
      </c>
      <c r="AE1534" s="82"/>
    </row>
    <row r="1535" customFormat="false" ht="14.25" hidden="false" customHeight="true" outlineLevel="0" collapsed="false">
      <c r="A1535" s="85" t="s">
        <v>134</v>
      </c>
      <c r="B1535" s="83" t="s">
        <v>62</v>
      </c>
      <c r="C1535" s="83" t="s">
        <v>3367</v>
      </c>
      <c r="D1535" s="83" t="n">
        <v>1000000334</v>
      </c>
      <c r="E1535" s="83" t="s">
        <v>3368</v>
      </c>
      <c r="F1535" s="84" t="n">
        <v>44738</v>
      </c>
      <c r="G1535" s="67" t="str">
        <f aca="false">IF(I1535&gt;0,"Targeted Dealer","-")</f>
        <v>-</v>
      </c>
      <c r="H1535" s="67"/>
      <c r="I1535" s="68" t="n">
        <v>0</v>
      </c>
      <c r="J1535" s="68" t="n">
        <f aca="false">I1535/$J$1*($J$1-$E$1)</f>
        <v>0</v>
      </c>
      <c r="K1535" s="69" t="n">
        <v>0</v>
      </c>
      <c r="L1535" s="69" t="n">
        <f aca="false">I1535-K1535</f>
        <v>0</v>
      </c>
      <c r="M1535" s="69" t="str">
        <f aca="false">IFERROR((K1535/J1535%),"-")</f>
        <v>-</v>
      </c>
      <c r="N1535" s="97" t="n">
        <v>0</v>
      </c>
      <c r="O1535" s="98" t="str">
        <f aca="false">IF(F1535&lt;=$P$2,"Mar","")</f>
        <v>Mar</v>
      </c>
      <c r="P1535" s="97" t="n">
        <f aca="false">N1535</f>
        <v>0</v>
      </c>
      <c r="Q1535" s="99" t="n">
        <f aca="false">K1535-P1535</f>
        <v>0</v>
      </c>
      <c r="R1535" s="98" t="str">
        <f aca="false">IFERROR(IF(O1535="Mar",(K1535/P1535-1))," ")</f>
        <v> </v>
      </c>
      <c r="S1535" s="105" t="b">
        <f aca="false">IF(N1535&gt;0,IF(O1535="","-",IF(R1535&lt;0%,"DEGROWTH","GROWTH")))</f>
        <v>0</v>
      </c>
      <c r="T1535" s="69" t="n">
        <v>0</v>
      </c>
      <c r="U1535" s="101" t="str">
        <f aca="false">IF(F1535&lt;=$V$2,"Apr","")</f>
        <v>Apr</v>
      </c>
      <c r="V1535" s="97" t="n">
        <v>0</v>
      </c>
      <c r="W1535" s="102" t="n">
        <f aca="false">K1535-V1535</f>
        <v>0</v>
      </c>
      <c r="X1535" s="103" t="n">
        <f aca="false">IFERROR(IF(U1535="Apr",(K1535/V1535-1)),0)</f>
        <v>0</v>
      </c>
      <c r="Y1535" s="106" t="b">
        <f aca="false">IF(T1535&gt;0,IF(U1535="","-",IF(X1535&lt;0%,"DEGROWTH","GROWTH")))</f>
        <v>0</v>
      </c>
      <c r="Z1535" s="75" t="n">
        <v>0</v>
      </c>
      <c r="AA1535" s="70"/>
      <c r="AB1535" s="70" t="s">
        <v>133</v>
      </c>
      <c r="AC1535" s="85" t="s">
        <v>134</v>
      </c>
      <c r="AD1535" s="3" t="n">
        <f aca="false">IF(K1535=0,1,0)</f>
        <v>1</v>
      </c>
      <c r="AE1535" s="82"/>
    </row>
    <row r="1536" customFormat="false" ht="14.25" hidden="false" customHeight="true" outlineLevel="0" collapsed="false">
      <c r="A1536" s="85" t="s">
        <v>134</v>
      </c>
      <c r="B1536" s="83" t="s">
        <v>62</v>
      </c>
      <c r="C1536" s="83" t="s">
        <v>3369</v>
      </c>
      <c r="D1536" s="83" t="n">
        <v>1000000335</v>
      </c>
      <c r="E1536" s="83" t="s">
        <v>3370</v>
      </c>
      <c r="F1536" s="84" t="n">
        <v>44738</v>
      </c>
      <c r="G1536" s="67" t="str">
        <f aca="false">IF(I1536&gt;0,"Targeted Dealer","-")</f>
        <v>Targeted Dealer</v>
      </c>
      <c r="H1536" s="67"/>
      <c r="I1536" s="68" t="n">
        <v>20</v>
      </c>
      <c r="J1536" s="68" t="n">
        <f aca="false">I1536/$J$1*($J$1-$E$1)</f>
        <v>18.6666666666667</v>
      </c>
      <c r="K1536" s="69" t="n">
        <v>0</v>
      </c>
      <c r="L1536" s="69" t="n">
        <f aca="false">I1536-K1536</f>
        <v>20</v>
      </c>
      <c r="M1536" s="69" t="n">
        <f aca="false">IFERROR((K1536/J1536%),"-")</f>
        <v>0</v>
      </c>
      <c r="N1536" s="97" t="n">
        <v>0</v>
      </c>
      <c r="O1536" s="98" t="str">
        <f aca="false">IF(F1536&lt;=$P$2,"Mar","")</f>
        <v>Mar</v>
      </c>
      <c r="P1536" s="97" t="n">
        <f aca="false">N1536</f>
        <v>0</v>
      </c>
      <c r="Q1536" s="99" t="n">
        <f aca="false">K1536-P1536</f>
        <v>0</v>
      </c>
      <c r="R1536" s="98" t="str">
        <f aca="false">IFERROR(IF(O1536="Mar",(K1536/P1536-1))," ")</f>
        <v> </v>
      </c>
      <c r="S1536" s="105" t="b">
        <f aca="false">IF(N1536&gt;0,IF(O1536="","-",IF(R1536&lt;0%,"DEGROWTH","GROWTH")))</f>
        <v>0</v>
      </c>
      <c r="T1536" s="69" t="n">
        <v>0</v>
      </c>
      <c r="U1536" s="101" t="str">
        <f aca="false">IF(F1536&lt;=$V$2,"Apr","")</f>
        <v>Apr</v>
      </c>
      <c r="V1536" s="97" t="n">
        <v>0</v>
      </c>
      <c r="W1536" s="102" t="n">
        <f aca="false">K1536-V1536</f>
        <v>0</v>
      </c>
      <c r="X1536" s="103" t="n">
        <f aca="false">IFERROR(IF(U1536="Apr",(K1536/V1536-1)),0)</f>
        <v>0</v>
      </c>
      <c r="Y1536" s="106" t="b">
        <f aca="false">IF(T1536&gt;0,IF(U1536="","-",IF(X1536&lt;0%,"DEGROWTH","GROWTH")))</f>
        <v>0</v>
      </c>
      <c r="Z1536" s="75" t="n">
        <v>0</v>
      </c>
      <c r="AA1536" s="70"/>
      <c r="AB1536" s="70" t="s">
        <v>133</v>
      </c>
      <c r="AC1536" s="85" t="s">
        <v>134</v>
      </c>
      <c r="AD1536" s="3" t="n">
        <f aca="false">IF(K1536=0,1,0)</f>
        <v>1</v>
      </c>
      <c r="AE1536" s="82"/>
    </row>
    <row r="1537" customFormat="false" ht="14.25" hidden="false" customHeight="true" outlineLevel="0" collapsed="false">
      <c r="A1537" s="85" t="s">
        <v>134</v>
      </c>
      <c r="B1537" s="83" t="s">
        <v>62</v>
      </c>
      <c r="C1537" s="83" t="s">
        <v>3371</v>
      </c>
      <c r="D1537" s="83" t="n">
        <v>1000003204</v>
      </c>
      <c r="E1537" s="83" t="s">
        <v>3372</v>
      </c>
      <c r="F1537" s="84" t="n">
        <v>44926</v>
      </c>
      <c r="G1537" s="67" t="str">
        <f aca="false">IF(I1537&gt;0,"Targeted Dealer","-")</f>
        <v>Targeted Dealer</v>
      </c>
      <c r="H1537" s="67"/>
      <c r="I1537" s="68" t="n">
        <v>20</v>
      </c>
      <c r="J1537" s="68" t="n">
        <f aca="false">I1537/$J$1*($J$1-$E$1)</f>
        <v>18.6666666666667</v>
      </c>
      <c r="K1537" s="69" t="n">
        <v>0</v>
      </c>
      <c r="L1537" s="69" t="n">
        <f aca="false">I1537-K1537</f>
        <v>20</v>
      </c>
      <c r="M1537" s="69" t="n">
        <f aca="false">IFERROR((K1537/J1537%),"-")</f>
        <v>0</v>
      </c>
      <c r="N1537" s="97" t="n">
        <v>0</v>
      </c>
      <c r="O1537" s="98" t="str">
        <f aca="false">IF(F1537&lt;=$P$2,"Mar","")</f>
        <v>Mar</v>
      </c>
      <c r="P1537" s="97" t="n">
        <f aca="false">N1537</f>
        <v>0</v>
      </c>
      <c r="Q1537" s="99" t="n">
        <f aca="false">K1537-P1537</f>
        <v>0</v>
      </c>
      <c r="R1537" s="98" t="str">
        <f aca="false">IFERROR(IF(O1537="Mar",(K1537/P1537-1))," ")</f>
        <v> </v>
      </c>
      <c r="S1537" s="105" t="b">
        <f aca="false">IF(N1537&gt;0,IF(O1537="","-",IF(R1537&lt;0%,"DEGROWTH","GROWTH")))</f>
        <v>0</v>
      </c>
      <c r="T1537" s="69" t="n">
        <v>0</v>
      </c>
      <c r="U1537" s="101" t="str">
        <f aca="false">IF(F1537&lt;=$V$2,"Apr","")</f>
        <v>Apr</v>
      </c>
      <c r="V1537" s="97" t="n">
        <v>0</v>
      </c>
      <c r="W1537" s="102" t="n">
        <f aca="false">K1537-V1537</f>
        <v>0</v>
      </c>
      <c r="X1537" s="103" t="n">
        <f aca="false">IFERROR(IF(U1537="Apr",(K1537/V1537-1)),0)</f>
        <v>0</v>
      </c>
      <c r="Y1537" s="106" t="b">
        <f aca="false">IF(T1537&gt;0,IF(U1537="","-",IF(X1537&lt;0%,"DEGROWTH","GROWTH")))</f>
        <v>0</v>
      </c>
      <c r="Z1537" s="75" t="n">
        <v>0</v>
      </c>
      <c r="AA1537" s="70"/>
      <c r="AB1537" s="70" t="s">
        <v>133</v>
      </c>
      <c r="AC1537" s="85" t="s">
        <v>134</v>
      </c>
      <c r="AD1537" s="3" t="n">
        <f aca="false">IF(K1537=0,1,0)</f>
        <v>1</v>
      </c>
      <c r="AE1537" s="82"/>
    </row>
    <row r="1538" customFormat="false" ht="14.25" hidden="false" customHeight="true" outlineLevel="0" collapsed="false">
      <c r="A1538" s="85" t="s">
        <v>134</v>
      </c>
      <c r="B1538" s="83" t="s">
        <v>62</v>
      </c>
      <c r="C1538" s="83" t="s">
        <v>3373</v>
      </c>
      <c r="D1538" s="83" t="n">
        <v>1000004403</v>
      </c>
      <c r="E1538" s="83" t="s">
        <v>3374</v>
      </c>
      <c r="F1538" s="84" t="n">
        <v>45827</v>
      </c>
      <c r="G1538" s="67" t="str">
        <f aca="false">IF(I1538&gt;0,"Targeted Dealer","-")</f>
        <v>Targeted Dealer</v>
      </c>
      <c r="H1538" s="67"/>
      <c r="I1538" s="68" t="n">
        <v>20</v>
      </c>
      <c r="J1538" s="68" t="n">
        <f aca="false">I1538/$J$1*($J$1-$E$1)</f>
        <v>18.6666666666667</v>
      </c>
      <c r="K1538" s="69" t="n">
        <v>25</v>
      </c>
      <c r="L1538" s="69" t="n">
        <f aca="false">I1538-K1538</f>
        <v>-5</v>
      </c>
      <c r="M1538" s="69" t="n">
        <f aca="false">IFERROR((K1538/J1538%),"-")</f>
        <v>133.928571428571</v>
      </c>
      <c r="N1538" s="97" t="n">
        <v>26.5</v>
      </c>
      <c r="O1538" s="98" t="str">
        <f aca="false">IF(F1538&lt;=$P$2,"Mar","")</f>
        <v>Mar</v>
      </c>
      <c r="P1538" s="97" t="n">
        <f aca="false">N1538</f>
        <v>26.5</v>
      </c>
      <c r="Q1538" s="99" t="n">
        <f aca="false">K1538-P1538</f>
        <v>-1.5</v>
      </c>
      <c r="R1538" s="98" t="n">
        <f aca="false">IFERROR(IF(O1538="Mar",(K1538/P1538-1))," ")</f>
        <v>-0.0566037735849057</v>
      </c>
      <c r="S1538" s="100" t="str">
        <f aca="false">IF(N1538&gt;0,IF(O1538="","-",IF(R1538&lt;0%,"DEGROWTH","GROWTH")))</f>
        <v>DEGROWTH</v>
      </c>
      <c r="T1538" s="69" t="n">
        <v>0</v>
      </c>
      <c r="U1538" s="101" t="str">
        <f aca="false">IF(F1538&lt;=$V$2,"Apr","")</f>
        <v>Apr</v>
      </c>
      <c r="V1538" s="97" t="n">
        <v>0</v>
      </c>
      <c r="W1538" s="102" t="n">
        <f aca="false">K1538-V1538</f>
        <v>25</v>
      </c>
      <c r="X1538" s="103" t="n">
        <f aca="false">IFERROR(IF(U1538="Apr",(K1538/V1538-1)),0)</f>
        <v>0</v>
      </c>
      <c r="Y1538" s="106" t="b">
        <f aca="false">IF(T1538&gt;0,IF(U1538="","-",IF(X1538&lt;0%,"DEGROWTH","GROWTH")))</f>
        <v>0</v>
      </c>
      <c r="Z1538" s="75" t="n">
        <v>0</v>
      </c>
      <c r="AA1538" s="70"/>
      <c r="AB1538" s="70" t="s">
        <v>133</v>
      </c>
      <c r="AC1538" s="85" t="s">
        <v>134</v>
      </c>
      <c r="AD1538" s="3" t="n">
        <f aca="false">IF(K1538=0,1,0)</f>
        <v>0</v>
      </c>
      <c r="AE1538" s="82"/>
    </row>
    <row r="1539" customFormat="false" ht="14.25" hidden="false" customHeight="true" outlineLevel="0" collapsed="false">
      <c r="A1539" s="85" t="s">
        <v>134</v>
      </c>
      <c r="B1539" s="83" t="s">
        <v>62</v>
      </c>
      <c r="C1539" s="83" t="s">
        <v>3375</v>
      </c>
      <c r="D1539" s="83" t="n">
        <v>1000004537</v>
      </c>
      <c r="E1539" s="83" t="s">
        <v>3376</v>
      </c>
      <c r="F1539" s="84" t="n">
        <v>45978</v>
      </c>
      <c r="G1539" s="67" t="str">
        <f aca="false">IF(I1539&gt;0,"Targeted Dealer","-")</f>
        <v>Targeted Dealer</v>
      </c>
      <c r="H1539" s="67"/>
      <c r="I1539" s="68" t="n">
        <v>20</v>
      </c>
      <c r="J1539" s="68" t="n">
        <f aca="false">I1539/$J$1*($J$1-$E$1)</f>
        <v>18.6666666666667</v>
      </c>
      <c r="K1539" s="69" t="n">
        <v>10.5</v>
      </c>
      <c r="L1539" s="69" t="n">
        <f aca="false">I1539-K1539</f>
        <v>9.5</v>
      </c>
      <c r="M1539" s="69" t="n">
        <f aca="false">IFERROR((K1539/J1539%),"-")</f>
        <v>56.25</v>
      </c>
      <c r="N1539" s="97" t="n">
        <v>0</v>
      </c>
      <c r="O1539" s="98" t="str">
        <f aca="false">IF(F1539&lt;=$P$2,"Mar","")</f>
        <v>Mar</v>
      </c>
      <c r="P1539" s="97" t="n">
        <f aca="false">N1539</f>
        <v>0</v>
      </c>
      <c r="Q1539" s="99" t="n">
        <f aca="false">K1539-P1539</f>
        <v>10.5</v>
      </c>
      <c r="R1539" s="98" t="str">
        <f aca="false">IFERROR(IF(O1539="Mar",(K1539/P1539-1))," ")</f>
        <v> </v>
      </c>
      <c r="S1539" s="105" t="b">
        <f aca="false">IF(N1539&gt;0,IF(O1539="","-",IF(R1539&lt;0%,"DEGROWTH","GROWTH")))</f>
        <v>0</v>
      </c>
      <c r="T1539" s="69" t="n">
        <v>0</v>
      </c>
      <c r="U1539" s="101" t="str">
        <f aca="false">IF(F1539&lt;=$V$2,"Apr","")</f>
        <v>Apr</v>
      </c>
      <c r="V1539" s="97" t="n">
        <v>0</v>
      </c>
      <c r="W1539" s="102" t="n">
        <f aca="false">K1539-V1539</f>
        <v>10.5</v>
      </c>
      <c r="X1539" s="103" t="n">
        <f aca="false">IFERROR(IF(U1539="Apr",(K1539/V1539-1)),0)</f>
        <v>0</v>
      </c>
      <c r="Y1539" s="106" t="b">
        <f aca="false">IF(T1539&gt;0,IF(U1539="","-",IF(X1539&lt;0%,"DEGROWTH","GROWTH")))</f>
        <v>0</v>
      </c>
      <c r="Z1539" s="75" t="n">
        <v>0</v>
      </c>
      <c r="AA1539" s="70"/>
      <c r="AB1539" s="70" t="s">
        <v>133</v>
      </c>
      <c r="AC1539" s="85" t="s">
        <v>134</v>
      </c>
      <c r="AD1539" s="3" t="n">
        <f aca="false">IF(K1539=0,1,0)</f>
        <v>0</v>
      </c>
      <c r="AE1539" s="82"/>
    </row>
    <row r="1540" customFormat="false" ht="14.25" hidden="false" customHeight="true" outlineLevel="0" collapsed="false">
      <c r="A1540" s="85" t="s">
        <v>134</v>
      </c>
      <c r="B1540" s="83" t="s">
        <v>67</v>
      </c>
      <c r="C1540" s="83" t="s">
        <v>3377</v>
      </c>
      <c r="D1540" s="83" t="n">
        <v>1000004538</v>
      </c>
      <c r="E1540" s="83" t="s">
        <v>3378</v>
      </c>
      <c r="F1540" s="84" t="n">
        <v>45982</v>
      </c>
      <c r="G1540" s="67" t="str">
        <f aca="false">IF(I1540&gt;0,"Targeted Dealer","-")</f>
        <v>Targeted Dealer</v>
      </c>
      <c r="H1540" s="67"/>
      <c r="I1540" s="68" t="n">
        <v>50</v>
      </c>
      <c r="J1540" s="68" t="n">
        <f aca="false">I1540/$J$1*($J$1-$E$1)</f>
        <v>46.6666666666667</v>
      </c>
      <c r="K1540" s="69" t="n">
        <v>7</v>
      </c>
      <c r="L1540" s="69" t="n">
        <f aca="false">I1540-K1540</f>
        <v>43</v>
      </c>
      <c r="M1540" s="69" t="n">
        <f aca="false">IFERROR((K1540/J1540%),"-")</f>
        <v>15</v>
      </c>
      <c r="N1540" s="97" t="n">
        <v>35</v>
      </c>
      <c r="O1540" s="98" t="str">
        <f aca="false">IF(F1540&lt;=$P$2,"Mar","")</f>
        <v>Mar</v>
      </c>
      <c r="P1540" s="97" t="n">
        <f aca="false">N1540</f>
        <v>35</v>
      </c>
      <c r="Q1540" s="99" t="n">
        <f aca="false">K1540-P1540</f>
        <v>-28</v>
      </c>
      <c r="R1540" s="98" t="n">
        <f aca="false">IFERROR(IF(O1540="Mar",(K1540/P1540-1))," ")</f>
        <v>-0.8</v>
      </c>
      <c r="S1540" s="100" t="str">
        <f aca="false">IF(N1540&gt;0,IF(O1540="","-",IF(R1540&lt;0%,"DEGROWTH","GROWTH")))</f>
        <v>DEGROWTH</v>
      </c>
      <c r="T1540" s="69" t="n">
        <v>0</v>
      </c>
      <c r="U1540" s="101" t="str">
        <f aca="false">IF(F1540&lt;=$V$2,"Apr","")</f>
        <v>Apr</v>
      </c>
      <c r="V1540" s="97" t="n">
        <v>0</v>
      </c>
      <c r="W1540" s="102" t="n">
        <f aca="false">K1540-V1540</f>
        <v>7</v>
      </c>
      <c r="X1540" s="103" t="n">
        <f aca="false">IFERROR(IF(U1540="Apr",(K1540/V1540-1)),0)</f>
        <v>0</v>
      </c>
      <c r="Y1540" s="106" t="b">
        <f aca="false">IF(T1540&gt;0,IF(U1540="","-",IF(X1540&lt;0%,"DEGROWTH","GROWTH")))</f>
        <v>0</v>
      </c>
      <c r="Z1540" s="75" t="n">
        <v>0</v>
      </c>
      <c r="AA1540" s="70"/>
      <c r="AB1540" s="70" t="s">
        <v>133</v>
      </c>
      <c r="AC1540" s="85" t="s">
        <v>134</v>
      </c>
      <c r="AD1540" s="3" t="n">
        <f aca="false">IF(K1540=0,1,0)</f>
        <v>0</v>
      </c>
      <c r="AE1540" s="82"/>
    </row>
    <row r="1541" customFormat="false" ht="14.25" hidden="false" customHeight="true" outlineLevel="0" collapsed="false">
      <c r="A1541" s="85" t="s">
        <v>134</v>
      </c>
      <c r="B1541" s="83" t="s">
        <v>64</v>
      </c>
      <c r="C1541" s="83" t="s">
        <v>3379</v>
      </c>
      <c r="D1541" s="83" t="n">
        <v>1000004522</v>
      </c>
      <c r="E1541" s="83" t="s">
        <v>3380</v>
      </c>
      <c r="F1541" s="84" t="n">
        <v>45968</v>
      </c>
      <c r="G1541" s="67" t="str">
        <f aca="false">IF(I1541&gt;0,"Targeted Dealer","-")</f>
        <v>Targeted Dealer</v>
      </c>
      <c r="H1541" s="67"/>
      <c r="I1541" s="68" t="n">
        <v>130</v>
      </c>
      <c r="J1541" s="68" t="n">
        <f aca="false">I1541/$J$1*($J$1-$E$1)</f>
        <v>121.333333333333</v>
      </c>
      <c r="K1541" s="69" t="n">
        <v>100</v>
      </c>
      <c r="L1541" s="69" t="n">
        <f aca="false">I1541-K1541</f>
        <v>30</v>
      </c>
      <c r="M1541" s="69" t="n">
        <f aca="false">IFERROR((K1541/J1541%),"-")</f>
        <v>82.4175824175824</v>
      </c>
      <c r="N1541" s="97" t="n">
        <v>160</v>
      </c>
      <c r="O1541" s="98" t="str">
        <f aca="false">IF(F1541&lt;=$P$2,"Mar","")</f>
        <v>Mar</v>
      </c>
      <c r="P1541" s="97" t="n">
        <f aca="false">N1541</f>
        <v>160</v>
      </c>
      <c r="Q1541" s="99" t="n">
        <f aca="false">K1541-P1541</f>
        <v>-60</v>
      </c>
      <c r="R1541" s="98" t="n">
        <f aca="false">IFERROR(IF(O1541="Mar",(K1541/P1541-1))," ")</f>
        <v>-0.375</v>
      </c>
      <c r="S1541" s="100" t="str">
        <f aca="false">IF(N1541&gt;0,IF(O1541="","-",IF(R1541&lt;0%,"DEGROWTH","GROWTH")))</f>
        <v>DEGROWTH</v>
      </c>
      <c r="T1541" s="69" t="n">
        <v>0</v>
      </c>
      <c r="U1541" s="101" t="str">
        <f aca="false">IF(F1541&lt;=$V$2,"Apr","")</f>
        <v>Apr</v>
      </c>
      <c r="V1541" s="97" t="n">
        <v>0</v>
      </c>
      <c r="W1541" s="102" t="n">
        <f aca="false">K1541-V1541</f>
        <v>100</v>
      </c>
      <c r="X1541" s="103" t="n">
        <f aca="false">IFERROR(IF(U1541="Apr",(K1541/V1541-1)),0)</f>
        <v>0</v>
      </c>
      <c r="Y1541" s="106" t="b">
        <f aca="false">IF(T1541&gt;0,IF(U1541="","-",IF(X1541&lt;0%,"DEGROWTH","GROWTH")))</f>
        <v>0</v>
      </c>
      <c r="Z1541" s="75" t="n">
        <v>0</v>
      </c>
      <c r="AA1541" s="70"/>
      <c r="AB1541" s="70" t="s">
        <v>133</v>
      </c>
      <c r="AC1541" s="85" t="s">
        <v>134</v>
      </c>
      <c r="AD1541" s="3" t="n">
        <f aca="false">IF(K1541=0,1,0)</f>
        <v>0</v>
      </c>
      <c r="AE1541" s="82"/>
    </row>
    <row r="1542" customFormat="false" ht="14.25" hidden="false" customHeight="true" outlineLevel="0" collapsed="false">
      <c r="A1542" s="85" t="s">
        <v>134</v>
      </c>
      <c r="B1542" s="86" t="s">
        <v>74</v>
      </c>
      <c r="C1542" s="83" t="s">
        <v>3381</v>
      </c>
      <c r="D1542" s="75" t="n">
        <v>1000004567</v>
      </c>
      <c r="E1542" s="86" t="s">
        <v>289</v>
      </c>
      <c r="F1542" s="84" t="n">
        <v>46011</v>
      </c>
      <c r="G1542" s="67" t="str">
        <f aca="false">IF(I1542&gt;0,"Targeted Dealer","-")</f>
        <v>Targeted Dealer</v>
      </c>
      <c r="H1542" s="67"/>
      <c r="I1542" s="68" t="n">
        <v>130</v>
      </c>
      <c r="J1542" s="68" t="n">
        <f aca="false">I1542/$J$1*($J$1-$E$1)</f>
        <v>121.333333333333</v>
      </c>
      <c r="K1542" s="69" t="n">
        <v>130</v>
      </c>
      <c r="L1542" s="69" t="n">
        <f aca="false">I1542-K1542</f>
        <v>0</v>
      </c>
      <c r="M1542" s="69" t="n">
        <f aca="false">IFERROR((K1542/J1542%),"-")</f>
        <v>107.142857142857</v>
      </c>
      <c r="N1542" s="97" t="n">
        <v>220</v>
      </c>
      <c r="O1542" s="98" t="str">
        <f aca="false">IF(F1542&lt;=$P$2,"Mar","")</f>
        <v>Mar</v>
      </c>
      <c r="P1542" s="97" t="n">
        <f aca="false">N1542</f>
        <v>220</v>
      </c>
      <c r="Q1542" s="99" t="n">
        <f aca="false">K1542-P1542</f>
        <v>-90</v>
      </c>
      <c r="R1542" s="98" t="n">
        <f aca="false">IFERROR(IF(O1542="Mar",(K1542/P1542-1))," ")</f>
        <v>-0.409090909090909</v>
      </c>
      <c r="S1542" s="100" t="str">
        <f aca="false">IF(N1542&gt;0,IF(O1542="","-",IF(R1542&lt;0%,"DEGROWTH","GROWTH")))</f>
        <v>DEGROWTH</v>
      </c>
      <c r="T1542" s="69" t="n">
        <v>0</v>
      </c>
      <c r="U1542" s="101" t="str">
        <f aca="false">IF(F1542&lt;=$V$2,"Apr","")</f>
        <v>Apr</v>
      </c>
      <c r="V1542" s="97" t="n">
        <v>0</v>
      </c>
      <c r="W1542" s="102" t="n">
        <f aca="false">K1542-V1542</f>
        <v>130</v>
      </c>
      <c r="X1542" s="103" t="n">
        <f aca="false">IFERROR(IF(U1542="Apr",(K1542/V1542-1)),0)</f>
        <v>0</v>
      </c>
      <c r="Y1542" s="106" t="b">
        <f aca="false">IF(T1542&gt;0,IF(U1542="","-",IF(X1542&lt;0%,"DEGROWTH","GROWTH")))</f>
        <v>0</v>
      </c>
      <c r="Z1542" s="75" t="n">
        <v>0</v>
      </c>
      <c r="AA1542" s="70"/>
      <c r="AB1542" s="70" t="s">
        <v>133</v>
      </c>
      <c r="AC1542" s="85" t="s">
        <v>134</v>
      </c>
      <c r="AD1542" s="3" t="n">
        <f aca="false">IF(K1542=0,1,0)</f>
        <v>0</v>
      </c>
      <c r="AE1542" s="82"/>
    </row>
    <row r="1543" customFormat="false" ht="14.25" hidden="false" customHeight="true" outlineLevel="0" collapsed="false">
      <c r="A1543" s="85" t="s">
        <v>134</v>
      </c>
      <c r="B1543" s="86" t="s">
        <v>74</v>
      </c>
      <c r="C1543" s="83" t="s">
        <v>3382</v>
      </c>
      <c r="D1543" s="75" t="n">
        <v>1000004573</v>
      </c>
      <c r="E1543" s="86" t="s">
        <v>3383</v>
      </c>
      <c r="F1543" s="84" t="n">
        <v>46004</v>
      </c>
      <c r="G1543" s="67" t="str">
        <f aca="false">IF(I1543&gt;0,"Targeted Dealer","-")</f>
        <v>Targeted Dealer</v>
      </c>
      <c r="H1543" s="67"/>
      <c r="I1543" s="68" t="n">
        <v>50</v>
      </c>
      <c r="J1543" s="68" t="n">
        <f aca="false">I1543/$J$1*($J$1-$E$1)</f>
        <v>46.6666666666667</v>
      </c>
      <c r="K1543" s="69" t="n">
        <v>16.3</v>
      </c>
      <c r="L1543" s="69" t="n">
        <f aca="false">I1543-K1543</f>
        <v>33.7</v>
      </c>
      <c r="M1543" s="69" t="n">
        <f aca="false">IFERROR((K1543/J1543%),"-")</f>
        <v>34.9285714285714</v>
      </c>
      <c r="N1543" s="97" t="n">
        <v>35</v>
      </c>
      <c r="O1543" s="98" t="str">
        <f aca="false">IF(F1543&lt;=$P$2,"Mar","")</f>
        <v>Mar</v>
      </c>
      <c r="P1543" s="97" t="n">
        <f aca="false">N1543</f>
        <v>35</v>
      </c>
      <c r="Q1543" s="99" t="n">
        <f aca="false">K1543-P1543</f>
        <v>-18.7</v>
      </c>
      <c r="R1543" s="98" t="n">
        <f aca="false">IFERROR(IF(O1543="Mar",(K1543/P1543-1))," ")</f>
        <v>-0.534285714285714</v>
      </c>
      <c r="S1543" s="100" t="str">
        <f aca="false">IF(N1543&gt;0,IF(O1543="","-",IF(R1543&lt;0%,"DEGROWTH","GROWTH")))</f>
        <v>DEGROWTH</v>
      </c>
      <c r="T1543" s="69" t="n">
        <v>0</v>
      </c>
      <c r="U1543" s="101" t="str">
        <f aca="false">IF(F1543&lt;=$V$2,"Apr","")</f>
        <v>Apr</v>
      </c>
      <c r="V1543" s="97" t="n">
        <v>0</v>
      </c>
      <c r="W1543" s="102" t="n">
        <f aca="false">K1543-V1543</f>
        <v>16.3</v>
      </c>
      <c r="X1543" s="103" t="n">
        <f aca="false">IFERROR(IF(U1543="Apr",(K1543/V1543-1)),0)</f>
        <v>0</v>
      </c>
      <c r="Y1543" s="106" t="b">
        <f aca="false">IF(T1543&gt;0,IF(U1543="","-",IF(X1543&lt;0%,"DEGROWTH","GROWTH")))</f>
        <v>0</v>
      </c>
      <c r="Z1543" s="75" t="n">
        <v>0</v>
      </c>
      <c r="AA1543" s="70"/>
      <c r="AB1543" s="70" t="s">
        <v>133</v>
      </c>
      <c r="AC1543" s="85" t="s">
        <v>134</v>
      </c>
      <c r="AD1543" s="3" t="n">
        <f aca="false">IF(K1543=0,1,0)</f>
        <v>0</v>
      </c>
      <c r="AE1543" s="82"/>
    </row>
    <row r="1544" customFormat="false" ht="14.25" hidden="false" customHeight="true" outlineLevel="0" collapsed="false">
      <c r="A1544" s="85" t="s">
        <v>133</v>
      </c>
      <c r="B1544" s="86" t="s">
        <v>142</v>
      </c>
      <c r="C1544" s="83" t="s">
        <v>3384</v>
      </c>
      <c r="D1544" s="75" t="n">
        <v>1000004547</v>
      </c>
      <c r="E1544" s="86" t="s">
        <v>3385</v>
      </c>
      <c r="F1544" s="84" t="n">
        <v>45987</v>
      </c>
      <c r="G1544" s="67" t="str">
        <f aca="false">IF(I1544&gt;0,"Targeted Dealer","-")</f>
        <v>Targeted Dealer</v>
      </c>
      <c r="H1544" s="67"/>
      <c r="I1544" s="68" t="n">
        <v>80</v>
      </c>
      <c r="J1544" s="68" t="n">
        <f aca="false">I1544/$J$1*($J$1-$E$1)</f>
        <v>74.6666666666667</v>
      </c>
      <c r="K1544" s="69" t="n">
        <v>42</v>
      </c>
      <c r="L1544" s="69" t="n">
        <f aca="false">I1544-K1544</f>
        <v>38</v>
      </c>
      <c r="M1544" s="69" t="n">
        <f aca="false">IFERROR((K1544/J1544%),"-")</f>
        <v>56.25</v>
      </c>
      <c r="N1544" s="97" t="n">
        <v>60</v>
      </c>
      <c r="O1544" s="98" t="str">
        <f aca="false">IF(F1544&lt;=$P$2,"Mar","")</f>
        <v>Mar</v>
      </c>
      <c r="P1544" s="97" t="n">
        <f aca="false">N1544</f>
        <v>60</v>
      </c>
      <c r="Q1544" s="99" t="n">
        <f aca="false">K1544-P1544</f>
        <v>-18</v>
      </c>
      <c r="R1544" s="98" t="n">
        <f aca="false">IFERROR(IF(O1544="Mar",(K1544/P1544-1))," ")</f>
        <v>-0.3</v>
      </c>
      <c r="S1544" s="100" t="str">
        <f aca="false">IF(N1544&gt;0,IF(O1544="","-",IF(R1544&lt;0%,"DEGROWTH","GROWTH")))</f>
        <v>DEGROWTH</v>
      </c>
      <c r="T1544" s="69" t="n">
        <v>0</v>
      </c>
      <c r="U1544" s="101" t="str">
        <f aca="false">IF(F1544&lt;=$V$2,"Apr","")</f>
        <v>Apr</v>
      </c>
      <c r="V1544" s="97" t="n">
        <v>0</v>
      </c>
      <c r="W1544" s="102" t="n">
        <f aca="false">K1544-V1544</f>
        <v>42</v>
      </c>
      <c r="X1544" s="103" t="n">
        <f aca="false">IFERROR(IF(U1544="Apr",(K1544/V1544-1)),0)</f>
        <v>0</v>
      </c>
      <c r="Y1544" s="106" t="b">
        <f aca="false">IF(T1544&gt;0,IF(U1544="","-",IF(X1544&lt;0%,"DEGROWTH","GROWTH")))</f>
        <v>0</v>
      </c>
      <c r="Z1544" s="75" t="n">
        <v>0</v>
      </c>
      <c r="AA1544" s="70"/>
      <c r="AB1544" s="70" t="s">
        <v>133</v>
      </c>
      <c r="AC1544" s="85" t="s">
        <v>133</v>
      </c>
      <c r="AD1544" s="3" t="n">
        <f aca="false">IF(K1544=0,1,0)</f>
        <v>0</v>
      </c>
      <c r="AE1544" s="82"/>
    </row>
    <row r="1545" customFormat="false" ht="14.25" hidden="false" customHeight="true" outlineLevel="0" collapsed="false">
      <c r="A1545" s="85" t="s">
        <v>133</v>
      </c>
      <c r="B1545" s="86" t="s">
        <v>142</v>
      </c>
      <c r="C1545" s="83" t="s">
        <v>3386</v>
      </c>
      <c r="D1545" s="75" t="n">
        <v>1000004549</v>
      </c>
      <c r="E1545" s="86" t="s">
        <v>191</v>
      </c>
      <c r="F1545" s="84" t="n">
        <v>45992</v>
      </c>
      <c r="G1545" s="67" t="str">
        <f aca="false">IF(I1545&gt;0,"Targeted Dealer","-")</f>
        <v>Targeted Dealer</v>
      </c>
      <c r="H1545" s="67"/>
      <c r="I1545" s="68" t="n">
        <v>110</v>
      </c>
      <c r="J1545" s="68" t="n">
        <f aca="false">I1545/$J$1*($J$1-$E$1)</f>
        <v>102.666666666667</v>
      </c>
      <c r="K1545" s="69" t="n">
        <v>63</v>
      </c>
      <c r="L1545" s="69" t="n">
        <f aca="false">I1545-K1545</f>
        <v>47</v>
      </c>
      <c r="M1545" s="69" t="n">
        <f aca="false">IFERROR((K1545/J1545%),"-")</f>
        <v>61.3636363636364</v>
      </c>
      <c r="N1545" s="97" t="n">
        <v>115</v>
      </c>
      <c r="O1545" s="98" t="str">
        <f aca="false">IF(F1545&lt;=$P$2,"Mar","")</f>
        <v>Mar</v>
      </c>
      <c r="P1545" s="97" t="n">
        <f aca="false">N1545</f>
        <v>115</v>
      </c>
      <c r="Q1545" s="99" t="n">
        <f aca="false">K1545-P1545</f>
        <v>-52</v>
      </c>
      <c r="R1545" s="98" t="n">
        <f aca="false">IFERROR(IF(O1545="Mar",(K1545/P1545-1))," ")</f>
        <v>-0.452173913043478</v>
      </c>
      <c r="S1545" s="100" t="str">
        <f aca="false">IF(N1545&gt;0,IF(O1545="","-",IF(R1545&lt;0%,"DEGROWTH","GROWTH")))</f>
        <v>DEGROWTH</v>
      </c>
      <c r="T1545" s="69" t="n">
        <v>0</v>
      </c>
      <c r="U1545" s="101" t="str">
        <f aca="false">IF(F1545&lt;=$V$2,"Apr","")</f>
        <v>Apr</v>
      </c>
      <c r="V1545" s="97" t="n">
        <v>0</v>
      </c>
      <c r="W1545" s="102" t="n">
        <f aca="false">K1545-V1545</f>
        <v>63</v>
      </c>
      <c r="X1545" s="103" t="n">
        <f aca="false">IFERROR(IF(U1545="Apr",(K1545/V1545-1)),0)</f>
        <v>0</v>
      </c>
      <c r="Y1545" s="106" t="b">
        <f aca="false">IF(T1545&gt;0,IF(U1545="","-",IF(X1545&lt;0%,"DEGROWTH","GROWTH")))</f>
        <v>0</v>
      </c>
      <c r="Z1545" s="75" t="n">
        <v>0</v>
      </c>
      <c r="AA1545" s="70"/>
      <c r="AB1545" s="70" t="s">
        <v>133</v>
      </c>
      <c r="AC1545" s="85" t="s">
        <v>133</v>
      </c>
      <c r="AD1545" s="3" t="n">
        <f aca="false">IF(K1545=0,1,0)</f>
        <v>0</v>
      </c>
      <c r="AE1545" s="82"/>
    </row>
    <row r="1546" customFormat="false" ht="14.25" hidden="false" customHeight="true" outlineLevel="0" collapsed="false">
      <c r="A1546" s="85" t="s">
        <v>130</v>
      </c>
      <c r="B1546" s="86" t="s">
        <v>120</v>
      </c>
      <c r="C1546" s="83" t="s">
        <v>594</v>
      </c>
      <c r="D1546" s="75" t="n">
        <v>1000002085</v>
      </c>
      <c r="E1546" s="86" t="s">
        <v>595</v>
      </c>
      <c r="F1546" s="84" t="n">
        <v>44739</v>
      </c>
      <c r="G1546" s="67" t="str">
        <f aca="false">IF(I1546&gt;0,"Targeted Dealer","-")</f>
        <v>-</v>
      </c>
      <c r="H1546" s="67"/>
      <c r="I1546" s="68" t="n">
        <v>0</v>
      </c>
      <c r="J1546" s="68" t="n">
        <f aca="false">I1546/$J$1*($J$1-$E$1)</f>
        <v>0</v>
      </c>
      <c r="K1546" s="69" t="n">
        <v>0</v>
      </c>
      <c r="L1546" s="69" t="n">
        <f aca="false">I1546-K1546</f>
        <v>0</v>
      </c>
      <c r="M1546" s="69" t="str">
        <f aca="false">IFERROR((K1546/J1546%),"-")</f>
        <v>-</v>
      </c>
      <c r="N1546" s="97" t="n">
        <v>0</v>
      </c>
      <c r="O1546" s="98" t="str">
        <f aca="false">IF(F1546&lt;=$P$2,"Mar","")</f>
        <v>Mar</v>
      </c>
      <c r="P1546" s="97" t="n">
        <f aca="false">N1546</f>
        <v>0</v>
      </c>
      <c r="Q1546" s="99" t="n">
        <f aca="false">K1546-P1546</f>
        <v>0</v>
      </c>
      <c r="R1546" s="98" t="str">
        <f aca="false">IFERROR(IF(O1546="Mar",(K1546/P1546-1))," ")</f>
        <v> </v>
      </c>
      <c r="S1546" s="105" t="b">
        <f aca="false">IF(N1546&gt;0,IF(O1546="","-",IF(R1546&lt;0%,"DEGROWTH","GROWTH")))</f>
        <v>0</v>
      </c>
      <c r="T1546" s="69" t="n">
        <v>0</v>
      </c>
      <c r="U1546" s="101" t="str">
        <f aca="false">IF(F1546&lt;=$V$2,"Apr","")</f>
        <v>Apr</v>
      </c>
      <c r="V1546" s="97" t="n">
        <v>0</v>
      </c>
      <c r="W1546" s="102" t="n">
        <f aca="false">K1546-V1546</f>
        <v>0</v>
      </c>
      <c r="X1546" s="103" t="n">
        <f aca="false">IFERROR(IF(U1546="Apr",(K1546/V1546-1)),0)</f>
        <v>0</v>
      </c>
      <c r="Y1546" s="106" t="b">
        <f aca="false">IF(T1546&gt;0,IF(U1546="","-",IF(X1546&lt;0%,"DEGROWTH","GROWTH")))</f>
        <v>0</v>
      </c>
      <c r="Z1546" s="75" t="n">
        <v>0</v>
      </c>
      <c r="AA1546" s="70"/>
      <c r="AB1546" s="70" t="s">
        <v>133</v>
      </c>
      <c r="AC1546" s="85" t="s">
        <v>130</v>
      </c>
      <c r="AD1546" s="3" t="n">
        <f aca="false">IF(K1546=0,1,0)</f>
        <v>1</v>
      </c>
      <c r="AE1546" s="82"/>
    </row>
    <row r="1547" customFormat="false" ht="14.25" hidden="false" customHeight="true" outlineLevel="0" collapsed="false">
      <c r="A1547" s="85" t="s">
        <v>130</v>
      </c>
      <c r="B1547" s="86" t="s">
        <v>120</v>
      </c>
      <c r="C1547" s="83" t="s">
        <v>3387</v>
      </c>
      <c r="D1547" s="75" t="n">
        <v>1000003771</v>
      </c>
      <c r="E1547" s="86" t="s">
        <v>3388</v>
      </c>
      <c r="F1547" s="84" t="n">
        <v>45266</v>
      </c>
      <c r="G1547" s="67" t="str">
        <f aca="false">IF(I1547&gt;0,"Targeted Dealer","-")</f>
        <v>Targeted Dealer</v>
      </c>
      <c r="H1547" s="67"/>
      <c r="I1547" s="68" t="n">
        <v>25</v>
      </c>
      <c r="J1547" s="68" t="n">
        <f aca="false">I1547/$J$1*($J$1-$E$1)</f>
        <v>23.3333333333333</v>
      </c>
      <c r="K1547" s="69" t="n">
        <v>0</v>
      </c>
      <c r="L1547" s="69" t="n">
        <f aca="false">I1547-K1547</f>
        <v>25</v>
      </c>
      <c r="M1547" s="69" t="n">
        <f aca="false">IFERROR((K1547/J1547%),"-")</f>
        <v>0</v>
      </c>
      <c r="N1547" s="97" t="n">
        <v>0</v>
      </c>
      <c r="O1547" s="98" t="str">
        <f aca="false">IF(F1547&lt;=$P$2,"Mar","")</f>
        <v>Mar</v>
      </c>
      <c r="P1547" s="97" t="n">
        <f aca="false">N1547</f>
        <v>0</v>
      </c>
      <c r="Q1547" s="99" t="n">
        <f aca="false">K1547-P1547</f>
        <v>0</v>
      </c>
      <c r="R1547" s="98" t="str">
        <f aca="false">IFERROR(IF(O1547="Mar",(K1547/P1547-1))," ")</f>
        <v> </v>
      </c>
      <c r="S1547" s="105" t="b">
        <f aca="false">IF(N1547&gt;0,IF(O1547="","-",IF(R1547&lt;0%,"DEGROWTH","GROWTH")))</f>
        <v>0</v>
      </c>
      <c r="T1547" s="69" t="n">
        <v>0</v>
      </c>
      <c r="U1547" s="101" t="str">
        <f aca="false">IF(F1547&lt;=$V$2,"Apr","")</f>
        <v>Apr</v>
      </c>
      <c r="V1547" s="97" t="n">
        <v>0</v>
      </c>
      <c r="W1547" s="102" t="n">
        <f aca="false">K1547-V1547</f>
        <v>0</v>
      </c>
      <c r="X1547" s="103" t="n">
        <f aca="false">IFERROR(IF(U1547="Apr",(K1547/V1547-1)),0)</f>
        <v>0</v>
      </c>
      <c r="Y1547" s="106" t="b">
        <f aca="false">IF(T1547&gt;0,IF(U1547="","-",IF(X1547&lt;0%,"DEGROWTH","GROWTH")))</f>
        <v>0</v>
      </c>
      <c r="Z1547" s="75" t="n">
        <v>0</v>
      </c>
      <c r="AA1547" s="70"/>
      <c r="AB1547" s="70" t="s">
        <v>133</v>
      </c>
      <c r="AC1547" s="85" t="s">
        <v>130</v>
      </c>
      <c r="AD1547" s="3" t="n">
        <f aca="false">IF(K1547=0,1,0)</f>
        <v>1</v>
      </c>
      <c r="AE1547" s="82"/>
    </row>
    <row r="1548" customFormat="false" ht="14.25" hidden="false" customHeight="true" outlineLevel="0" collapsed="false">
      <c r="A1548" s="85" t="s">
        <v>130</v>
      </c>
      <c r="B1548" s="86" t="s">
        <v>118</v>
      </c>
      <c r="C1548" s="83" t="s">
        <v>596</v>
      </c>
      <c r="D1548" s="75" t="n">
        <v>1000001993</v>
      </c>
      <c r="E1548" s="86" t="s">
        <v>597</v>
      </c>
      <c r="F1548" s="84" t="n">
        <v>44739</v>
      </c>
      <c r="G1548" s="67" t="str">
        <f aca="false">IF(I1548&gt;0,"Targeted Dealer","-")</f>
        <v>Targeted Dealer</v>
      </c>
      <c r="H1548" s="67"/>
      <c r="I1548" s="68" t="n">
        <v>25</v>
      </c>
      <c r="J1548" s="68" t="n">
        <f aca="false">I1548/$J$1*($J$1-$E$1)</f>
        <v>23.3333333333333</v>
      </c>
      <c r="K1548" s="69" t="n">
        <v>25</v>
      </c>
      <c r="L1548" s="69" t="n">
        <f aca="false">I1548-K1548</f>
        <v>0</v>
      </c>
      <c r="M1548" s="69" t="n">
        <f aca="false">IFERROR((K1548/J1548%),"-")</f>
        <v>107.142857142857</v>
      </c>
      <c r="N1548" s="97" t="n">
        <v>25</v>
      </c>
      <c r="O1548" s="98" t="str">
        <f aca="false">IF(F1548&lt;=$P$2,"Mar","")</f>
        <v>Mar</v>
      </c>
      <c r="P1548" s="97" t="n">
        <f aca="false">N1548</f>
        <v>25</v>
      </c>
      <c r="Q1548" s="99" t="n">
        <f aca="false">K1548-P1548</f>
        <v>0</v>
      </c>
      <c r="R1548" s="98" t="n">
        <f aca="false">IFERROR(IF(O1548="Mar",(K1548/P1548-1))," ")</f>
        <v>0</v>
      </c>
      <c r="S1548" s="100" t="str">
        <f aca="false">IF(N1548&gt;0,IF(O1548="","-",IF(R1548&lt;0%,"DEGROWTH","GROWTH")))</f>
        <v>GROWTH</v>
      </c>
      <c r="T1548" s="69" t="n">
        <v>30</v>
      </c>
      <c r="U1548" s="101" t="str">
        <f aca="false">IF(F1548&lt;=$V$2,"Apr","")</f>
        <v>Apr</v>
      </c>
      <c r="V1548" s="97" t="n">
        <v>30</v>
      </c>
      <c r="W1548" s="102" t="n">
        <f aca="false">K1548-V1548</f>
        <v>-5</v>
      </c>
      <c r="X1548" s="103" t="n">
        <f aca="false">IFERROR(IF(U1548="Apr",(K1548/V1548-1)),0)</f>
        <v>-0.166666666666667</v>
      </c>
      <c r="Y1548" s="104" t="str">
        <f aca="false">IF(T1548&gt;0,IF(U1548="","-",IF(X1548&lt;0%,"DEGROWTH","GROWTH")))</f>
        <v>DEGROWTH</v>
      </c>
      <c r="Z1548" s="75" t="n">
        <v>0</v>
      </c>
      <c r="AA1548" s="70"/>
      <c r="AB1548" s="70" t="s">
        <v>133</v>
      </c>
      <c r="AC1548" s="85" t="s">
        <v>130</v>
      </c>
      <c r="AD1548" s="3" t="n">
        <f aca="false">IF(K1548=0,1,0)</f>
        <v>0</v>
      </c>
      <c r="AE1548" s="82"/>
    </row>
    <row r="1549" customFormat="false" ht="14.25" hidden="false" customHeight="true" outlineLevel="0" collapsed="false">
      <c r="A1549" s="85" t="s">
        <v>134</v>
      </c>
      <c r="B1549" s="86" t="s">
        <v>61</v>
      </c>
      <c r="C1549" s="83" t="s">
        <v>3389</v>
      </c>
      <c r="D1549" s="75" t="n">
        <v>1000004548</v>
      </c>
      <c r="E1549" s="86" t="s">
        <v>3390</v>
      </c>
      <c r="F1549" s="84" t="n">
        <v>45990</v>
      </c>
      <c r="G1549" s="67" t="str">
        <f aca="false">IF(I1549&gt;0,"Targeted Dealer","-")</f>
        <v>Targeted Dealer</v>
      </c>
      <c r="H1549" s="67"/>
      <c r="I1549" s="68" t="n">
        <v>100</v>
      </c>
      <c r="J1549" s="68" t="n">
        <f aca="false">I1549/$J$1*($J$1-$E$1)</f>
        <v>93.3333333333333</v>
      </c>
      <c r="K1549" s="69" t="n">
        <v>163</v>
      </c>
      <c r="L1549" s="69" t="n">
        <f aca="false">I1549-K1549</f>
        <v>-63</v>
      </c>
      <c r="M1549" s="69" t="n">
        <f aca="false">IFERROR((K1549/J1549%),"-")</f>
        <v>174.642857142857</v>
      </c>
      <c r="N1549" s="97" t="n">
        <v>175</v>
      </c>
      <c r="O1549" s="98" t="str">
        <f aca="false">IF(F1549&lt;=$P$2,"Mar","")</f>
        <v>Mar</v>
      </c>
      <c r="P1549" s="97" t="n">
        <f aca="false">N1549</f>
        <v>175</v>
      </c>
      <c r="Q1549" s="99" t="n">
        <f aca="false">K1549-P1549</f>
        <v>-12</v>
      </c>
      <c r="R1549" s="98" t="n">
        <f aca="false">IFERROR(IF(O1549="Mar",(K1549/P1549-1))," ")</f>
        <v>-0.0685714285714286</v>
      </c>
      <c r="S1549" s="100" t="str">
        <f aca="false">IF(N1549&gt;0,IF(O1549="","-",IF(R1549&lt;0%,"DEGROWTH","GROWTH")))</f>
        <v>DEGROWTH</v>
      </c>
      <c r="T1549" s="69" t="n">
        <v>0</v>
      </c>
      <c r="U1549" s="101" t="str">
        <f aca="false">IF(F1549&lt;=$V$2,"Apr","")</f>
        <v>Apr</v>
      </c>
      <c r="V1549" s="97" t="n">
        <v>0</v>
      </c>
      <c r="W1549" s="102" t="n">
        <f aca="false">K1549-V1549</f>
        <v>163</v>
      </c>
      <c r="X1549" s="103" t="n">
        <f aca="false">IFERROR(IF(U1549="Apr",(K1549/V1549-1)),0)</f>
        <v>0</v>
      </c>
      <c r="Y1549" s="106" t="b">
        <f aca="false">IF(T1549&gt;0,IF(U1549="","-",IF(X1549&lt;0%,"DEGROWTH","GROWTH")))</f>
        <v>0</v>
      </c>
      <c r="Z1549" s="75" t="n">
        <v>0</v>
      </c>
      <c r="AA1549" s="70"/>
      <c r="AB1549" s="70" t="s">
        <v>133</v>
      </c>
      <c r="AC1549" s="85" t="s">
        <v>134</v>
      </c>
      <c r="AD1549" s="3" t="n">
        <f aca="false">IF(K1549=0,1,0)</f>
        <v>0</v>
      </c>
      <c r="AE1549" s="82"/>
    </row>
    <row r="1550" customFormat="false" ht="14.25" hidden="false" customHeight="true" outlineLevel="0" collapsed="false">
      <c r="A1550" s="85" t="s">
        <v>134</v>
      </c>
      <c r="B1550" s="86" t="s">
        <v>61</v>
      </c>
      <c r="C1550" s="83" t="s">
        <v>3391</v>
      </c>
      <c r="D1550" s="75" t="n">
        <v>1000004575</v>
      </c>
      <c r="E1550" s="86" t="s">
        <v>3392</v>
      </c>
      <c r="F1550" s="84" t="n">
        <v>46009</v>
      </c>
      <c r="G1550" s="67" t="str">
        <f aca="false">IF(I1550&gt;0,"Targeted Dealer","-")</f>
        <v>Targeted Dealer</v>
      </c>
      <c r="H1550" s="67"/>
      <c r="I1550" s="68" t="n">
        <v>75</v>
      </c>
      <c r="J1550" s="68" t="n">
        <f aca="false">I1550/$J$1*($J$1-$E$1)</f>
        <v>70</v>
      </c>
      <c r="K1550" s="69" t="n">
        <v>26</v>
      </c>
      <c r="L1550" s="69" t="n">
        <f aca="false">I1550-K1550</f>
        <v>49</v>
      </c>
      <c r="M1550" s="69" t="n">
        <f aca="false">IFERROR((K1550/J1550%),"-")</f>
        <v>37.1428571428571</v>
      </c>
      <c r="N1550" s="97" t="n">
        <v>51</v>
      </c>
      <c r="O1550" s="98" t="str">
        <f aca="false">IF(F1550&lt;=$P$2,"Mar","")</f>
        <v>Mar</v>
      </c>
      <c r="P1550" s="97" t="n">
        <f aca="false">N1550</f>
        <v>51</v>
      </c>
      <c r="Q1550" s="99" t="n">
        <f aca="false">K1550-P1550</f>
        <v>-25</v>
      </c>
      <c r="R1550" s="98" t="n">
        <f aca="false">IFERROR(IF(O1550="Mar",(K1550/P1550-1))," ")</f>
        <v>-0.490196078431373</v>
      </c>
      <c r="S1550" s="100" t="str">
        <f aca="false">IF(N1550&gt;0,IF(O1550="","-",IF(R1550&lt;0%,"DEGROWTH","GROWTH")))</f>
        <v>DEGROWTH</v>
      </c>
      <c r="T1550" s="69" t="n">
        <v>0</v>
      </c>
      <c r="U1550" s="101" t="str">
        <f aca="false">IF(F1550&lt;=$V$2,"Apr","")</f>
        <v>Apr</v>
      </c>
      <c r="V1550" s="97" t="n">
        <v>0</v>
      </c>
      <c r="W1550" s="102" t="n">
        <f aca="false">K1550-V1550</f>
        <v>26</v>
      </c>
      <c r="X1550" s="103" t="n">
        <f aca="false">IFERROR(IF(U1550="Apr",(K1550/V1550-1)),0)</f>
        <v>0</v>
      </c>
      <c r="Y1550" s="106" t="b">
        <f aca="false">IF(T1550&gt;0,IF(U1550="","-",IF(X1550&lt;0%,"DEGROWTH","GROWTH")))</f>
        <v>0</v>
      </c>
      <c r="Z1550" s="75" t="n">
        <v>0</v>
      </c>
      <c r="AA1550" s="70"/>
      <c r="AB1550" s="70" t="s">
        <v>133</v>
      </c>
      <c r="AC1550" s="85" t="s">
        <v>134</v>
      </c>
      <c r="AD1550" s="3" t="n">
        <f aca="false">IF(K1550=0,1,0)</f>
        <v>0</v>
      </c>
      <c r="AE1550" s="82"/>
    </row>
    <row r="1551" customFormat="false" ht="14.25" hidden="false" customHeight="true" outlineLevel="0" collapsed="false">
      <c r="A1551" s="85" t="s">
        <v>133</v>
      </c>
      <c r="B1551" s="86" t="s">
        <v>40</v>
      </c>
      <c r="C1551" s="83" t="s">
        <v>3393</v>
      </c>
      <c r="D1551" s="75" t="n">
        <v>1000003652</v>
      </c>
      <c r="E1551" s="86" t="s">
        <v>3394</v>
      </c>
      <c r="F1551" s="84" t="n">
        <v>45134</v>
      </c>
      <c r="G1551" s="67" t="str">
        <f aca="false">IF(I1551&gt;0,"Targeted Dealer","-")</f>
        <v>Targeted Dealer</v>
      </c>
      <c r="H1551" s="67"/>
      <c r="I1551" s="68" t="n">
        <v>120</v>
      </c>
      <c r="J1551" s="68" t="n">
        <f aca="false">I1551/$J$1*($J$1-$E$1)</f>
        <v>112</v>
      </c>
      <c r="K1551" s="69" t="n">
        <v>120</v>
      </c>
      <c r="L1551" s="69" t="n">
        <f aca="false">I1551-K1551</f>
        <v>0</v>
      </c>
      <c r="M1551" s="69" t="n">
        <f aca="false">IFERROR((K1551/J1551%),"-")</f>
        <v>107.142857142857</v>
      </c>
      <c r="N1551" s="97" t="n">
        <v>40</v>
      </c>
      <c r="O1551" s="98" t="str">
        <f aca="false">IF(F1551&lt;=$P$2,"Mar","")</f>
        <v>Mar</v>
      </c>
      <c r="P1551" s="97" t="n">
        <f aca="false">N1551</f>
        <v>40</v>
      </c>
      <c r="Q1551" s="99" t="n">
        <f aca="false">K1551-P1551</f>
        <v>80</v>
      </c>
      <c r="R1551" s="98" t="n">
        <f aca="false">IFERROR(IF(O1551="Mar",(K1551/P1551-1))," ")</f>
        <v>2</v>
      </c>
      <c r="S1551" s="100" t="str">
        <f aca="false">IF(N1551&gt;0,IF(O1551="","-",IF(R1551&lt;0%,"DEGROWTH","GROWTH")))</f>
        <v>GROWTH</v>
      </c>
      <c r="T1551" s="69" t="n">
        <v>40</v>
      </c>
      <c r="U1551" s="101" t="str">
        <f aca="false">IF(F1551&lt;=$V$2,"Apr","")</f>
        <v>Apr</v>
      </c>
      <c r="V1551" s="97" t="n">
        <v>40</v>
      </c>
      <c r="W1551" s="102" t="n">
        <f aca="false">K1551-V1551</f>
        <v>80</v>
      </c>
      <c r="X1551" s="103" t="n">
        <f aca="false">IFERROR(IF(U1551="Apr",(K1551/V1551-1)),0)</f>
        <v>2</v>
      </c>
      <c r="Y1551" s="104" t="str">
        <f aca="false">IF(T1551&gt;0,IF(U1551="","-",IF(X1551&lt;0%,"DEGROWTH","GROWTH")))</f>
        <v>GROWTH</v>
      </c>
      <c r="Z1551" s="75" t="n">
        <v>0</v>
      </c>
      <c r="AA1551" s="70"/>
      <c r="AB1551" s="70" t="s">
        <v>133</v>
      </c>
      <c r="AC1551" s="85" t="s">
        <v>133</v>
      </c>
      <c r="AD1551" s="3" t="n">
        <f aca="false">IF(K1551=0,1,0)</f>
        <v>0</v>
      </c>
      <c r="AE1551" s="82"/>
    </row>
    <row r="1552" customFormat="false" ht="14.25" hidden="false" customHeight="true" outlineLevel="0" collapsed="false">
      <c r="A1552" s="85" t="s">
        <v>134</v>
      </c>
      <c r="B1552" s="86" t="s">
        <v>58</v>
      </c>
      <c r="C1552" s="83" t="s">
        <v>3395</v>
      </c>
      <c r="D1552" s="75" t="n">
        <v>1000004540</v>
      </c>
      <c r="E1552" s="86" t="s">
        <v>3396</v>
      </c>
      <c r="F1552" s="84" t="n">
        <v>45992</v>
      </c>
      <c r="G1552" s="67" t="str">
        <f aca="false">IF(I1552&gt;0,"Targeted Dealer","-")</f>
        <v>Targeted Dealer</v>
      </c>
      <c r="H1552" s="67"/>
      <c r="I1552" s="68" t="n">
        <v>25</v>
      </c>
      <c r="J1552" s="68" t="n">
        <f aca="false">I1552/$J$1*($J$1-$E$1)</f>
        <v>23.3333333333333</v>
      </c>
      <c r="K1552" s="69" t="n">
        <v>0</v>
      </c>
      <c r="L1552" s="69" t="n">
        <f aca="false">I1552-K1552</f>
        <v>25</v>
      </c>
      <c r="M1552" s="69" t="n">
        <f aca="false">IFERROR((K1552/J1552%),"-")</f>
        <v>0</v>
      </c>
      <c r="N1552" s="97" t="n">
        <v>26</v>
      </c>
      <c r="O1552" s="98" t="str">
        <f aca="false">IF(F1552&lt;=$P$2,"Mar","")</f>
        <v>Mar</v>
      </c>
      <c r="P1552" s="97" t="n">
        <f aca="false">N1552</f>
        <v>26</v>
      </c>
      <c r="Q1552" s="99" t="n">
        <f aca="false">K1552-P1552</f>
        <v>-26</v>
      </c>
      <c r="R1552" s="98" t="n">
        <f aca="false">IFERROR(IF(O1552="Mar",(K1552/P1552-1))," ")</f>
        <v>-1</v>
      </c>
      <c r="S1552" s="100" t="str">
        <f aca="false">IF(N1552&gt;0,IF(O1552="","-",IF(R1552&lt;0%,"DEGROWTH","GROWTH")))</f>
        <v>DEGROWTH</v>
      </c>
      <c r="T1552" s="69" t="n">
        <v>0</v>
      </c>
      <c r="U1552" s="101" t="str">
        <f aca="false">IF(F1552&lt;=$V$2,"Apr","")</f>
        <v>Apr</v>
      </c>
      <c r="V1552" s="97" t="n">
        <v>0</v>
      </c>
      <c r="W1552" s="102" t="n">
        <f aca="false">K1552-V1552</f>
        <v>0</v>
      </c>
      <c r="X1552" s="103" t="n">
        <f aca="false">IFERROR(IF(U1552="Apr",(K1552/V1552-1)),0)</f>
        <v>0</v>
      </c>
      <c r="Y1552" s="106" t="b">
        <f aca="false">IF(T1552&gt;0,IF(U1552="","-",IF(X1552&lt;0%,"DEGROWTH","GROWTH")))</f>
        <v>0</v>
      </c>
      <c r="Z1552" s="75" t="n">
        <v>0</v>
      </c>
      <c r="AA1552" s="70"/>
      <c r="AB1552" s="70" t="s">
        <v>133</v>
      </c>
      <c r="AC1552" s="85" t="s">
        <v>134</v>
      </c>
      <c r="AD1552" s="3" t="n">
        <f aca="false">IF(K1552=0,1,0)</f>
        <v>1</v>
      </c>
      <c r="AE1552" s="82"/>
    </row>
    <row r="1553" customFormat="false" ht="14.25" hidden="false" customHeight="true" outlineLevel="0" collapsed="false">
      <c r="A1553" s="85" t="s">
        <v>134</v>
      </c>
      <c r="B1553" s="86" t="s">
        <v>58</v>
      </c>
      <c r="C1553" s="83" t="s">
        <v>3397</v>
      </c>
      <c r="D1553" s="75" t="n">
        <v>1000004572</v>
      </c>
      <c r="E1553" s="86" t="s">
        <v>3398</v>
      </c>
      <c r="F1553" s="84" t="n">
        <v>46004</v>
      </c>
      <c r="G1553" s="67" t="str">
        <f aca="false">IF(I1553&gt;0,"Targeted Dealer","-")</f>
        <v>Targeted Dealer</v>
      </c>
      <c r="H1553" s="67"/>
      <c r="I1553" s="68" t="n">
        <v>50</v>
      </c>
      <c r="J1553" s="68" t="n">
        <f aca="false">I1553/$J$1*($J$1-$E$1)</f>
        <v>46.6666666666667</v>
      </c>
      <c r="K1553" s="69" t="n">
        <v>52</v>
      </c>
      <c r="L1553" s="69" t="n">
        <f aca="false">I1553-K1553</f>
        <v>-2</v>
      </c>
      <c r="M1553" s="69" t="n">
        <f aca="false">IFERROR((K1553/J1553%),"-")</f>
        <v>111.428571428571</v>
      </c>
      <c r="N1553" s="97" t="n">
        <v>65</v>
      </c>
      <c r="O1553" s="98" t="str">
        <f aca="false">IF(F1553&lt;=$P$2,"Mar","")</f>
        <v>Mar</v>
      </c>
      <c r="P1553" s="97" t="n">
        <f aca="false">N1553</f>
        <v>65</v>
      </c>
      <c r="Q1553" s="99" t="n">
        <f aca="false">K1553-P1553</f>
        <v>-13</v>
      </c>
      <c r="R1553" s="98" t="n">
        <f aca="false">IFERROR(IF(O1553="Mar",(K1553/P1553-1))," ")</f>
        <v>-0.2</v>
      </c>
      <c r="S1553" s="100" t="str">
        <f aca="false">IF(N1553&gt;0,IF(O1553="","-",IF(R1553&lt;0%,"DEGROWTH","GROWTH")))</f>
        <v>DEGROWTH</v>
      </c>
      <c r="T1553" s="69" t="n">
        <v>0</v>
      </c>
      <c r="U1553" s="101" t="str">
        <f aca="false">IF(F1553&lt;=$V$2,"Apr","")</f>
        <v>Apr</v>
      </c>
      <c r="V1553" s="97" t="n">
        <v>0</v>
      </c>
      <c r="W1553" s="102" t="n">
        <f aca="false">K1553-V1553</f>
        <v>52</v>
      </c>
      <c r="X1553" s="103" t="n">
        <f aca="false">IFERROR(IF(U1553="Apr",(K1553/V1553-1)),0)</f>
        <v>0</v>
      </c>
      <c r="Y1553" s="106" t="b">
        <f aca="false">IF(T1553&gt;0,IF(U1553="","-",IF(X1553&lt;0%,"DEGROWTH","GROWTH")))</f>
        <v>0</v>
      </c>
      <c r="Z1553" s="75" t="n">
        <v>0</v>
      </c>
      <c r="AA1553" s="70"/>
      <c r="AB1553" s="70" t="s">
        <v>133</v>
      </c>
      <c r="AC1553" s="85" t="s">
        <v>134</v>
      </c>
      <c r="AD1553" s="3" t="n">
        <f aca="false">IF(K1553=0,1,0)</f>
        <v>0</v>
      </c>
      <c r="AE1553" s="82"/>
    </row>
    <row r="1554" customFormat="false" ht="14.25" hidden="false" customHeight="true" outlineLevel="0" collapsed="false">
      <c r="A1554" s="85" t="s">
        <v>134</v>
      </c>
      <c r="B1554" s="86" t="s">
        <v>62</v>
      </c>
      <c r="C1554" s="83" t="s">
        <v>3399</v>
      </c>
      <c r="D1554" s="75" t="n">
        <v>1000000356</v>
      </c>
      <c r="E1554" s="86" t="s">
        <v>3400</v>
      </c>
      <c r="F1554" s="84" t="n">
        <v>44738</v>
      </c>
      <c r="G1554" s="67" t="str">
        <f aca="false">IF(I1554&gt;0,"Targeted Dealer","-")</f>
        <v>-</v>
      </c>
      <c r="H1554" s="67"/>
      <c r="I1554" s="68" t="n">
        <v>0</v>
      </c>
      <c r="J1554" s="68" t="n">
        <f aca="false">I1554/$J$1*($J$1-$E$1)</f>
        <v>0</v>
      </c>
      <c r="K1554" s="69" t="n">
        <v>0</v>
      </c>
      <c r="L1554" s="69" t="n">
        <f aca="false">I1554-K1554</f>
        <v>0</v>
      </c>
      <c r="M1554" s="69" t="str">
        <f aca="false">IFERROR((K1554/J1554%),"-")</f>
        <v>-</v>
      </c>
      <c r="N1554" s="97" t="n">
        <v>3.5</v>
      </c>
      <c r="O1554" s="98" t="str">
        <f aca="false">IF(F1554&lt;=$P$2,"Mar","")</f>
        <v>Mar</v>
      </c>
      <c r="P1554" s="97" t="n">
        <f aca="false">N1554</f>
        <v>3.5</v>
      </c>
      <c r="Q1554" s="99" t="n">
        <f aca="false">K1554-P1554</f>
        <v>-3.5</v>
      </c>
      <c r="R1554" s="98" t="n">
        <f aca="false">IFERROR(IF(O1554="Mar",(K1554/P1554-1))," ")</f>
        <v>-1</v>
      </c>
      <c r="S1554" s="100" t="str">
        <f aca="false">IF(N1554&gt;0,IF(O1554="","-",IF(R1554&lt;0%,"DEGROWTH","GROWTH")))</f>
        <v>DEGROWTH</v>
      </c>
      <c r="T1554" s="69" t="n">
        <v>0</v>
      </c>
      <c r="U1554" s="101" t="str">
        <f aca="false">IF(F1554&lt;=$V$2,"Apr","")</f>
        <v>Apr</v>
      </c>
      <c r="V1554" s="97" t="n">
        <v>0</v>
      </c>
      <c r="W1554" s="102" t="n">
        <f aca="false">K1554-V1554</f>
        <v>0</v>
      </c>
      <c r="X1554" s="103" t="n">
        <f aca="false">IFERROR(IF(U1554="Apr",(K1554/V1554-1)),0)</f>
        <v>0</v>
      </c>
      <c r="Y1554" s="106" t="b">
        <f aca="false">IF(T1554&gt;0,IF(U1554="","-",IF(X1554&lt;0%,"DEGROWTH","GROWTH")))</f>
        <v>0</v>
      </c>
      <c r="Z1554" s="75" t="n">
        <v>0</v>
      </c>
      <c r="AA1554" s="70"/>
      <c r="AB1554" s="70" t="s">
        <v>133</v>
      </c>
      <c r="AC1554" s="85" t="s">
        <v>134</v>
      </c>
      <c r="AD1554" s="3" t="n">
        <f aca="false">IF(K1554=0,1,0)</f>
        <v>1</v>
      </c>
      <c r="AE1554" s="82"/>
    </row>
    <row r="1555" customFormat="false" ht="14.25" hidden="false" customHeight="true" outlineLevel="0" collapsed="false">
      <c r="A1555" s="85" t="s">
        <v>134</v>
      </c>
      <c r="B1555" s="86" t="s">
        <v>62</v>
      </c>
      <c r="C1555" s="83" t="s">
        <v>3401</v>
      </c>
      <c r="D1555" s="75" t="n">
        <v>1000003603</v>
      </c>
      <c r="E1555" s="86" t="s">
        <v>3402</v>
      </c>
      <c r="F1555" s="84" t="n">
        <v>45086</v>
      </c>
      <c r="G1555" s="67" t="str">
        <f aca="false">IF(I1555&gt;0,"Targeted Dealer","-")</f>
        <v>Targeted Dealer</v>
      </c>
      <c r="H1555" s="67"/>
      <c r="I1555" s="68" t="n">
        <v>20</v>
      </c>
      <c r="J1555" s="68" t="n">
        <f aca="false">I1555/$J$1*($J$1-$E$1)</f>
        <v>18.6666666666667</v>
      </c>
      <c r="K1555" s="69" t="n">
        <v>7</v>
      </c>
      <c r="L1555" s="69" t="n">
        <f aca="false">I1555-K1555</f>
        <v>13</v>
      </c>
      <c r="M1555" s="69" t="n">
        <f aca="false">IFERROR((K1555/J1555%),"-")</f>
        <v>37.5</v>
      </c>
      <c r="N1555" s="97" t="n">
        <v>4</v>
      </c>
      <c r="O1555" s="98" t="str">
        <f aca="false">IF(F1555&lt;=$P$2,"Mar","")</f>
        <v>Mar</v>
      </c>
      <c r="P1555" s="97" t="n">
        <f aca="false">N1555</f>
        <v>4</v>
      </c>
      <c r="Q1555" s="99" t="n">
        <f aca="false">K1555-P1555</f>
        <v>3</v>
      </c>
      <c r="R1555" s="98" t="n">
        <f aca="false">IFERROR(IF(O1555="Mar",(K1555/P1555-1))," ")</f>
        <v>0.75</v>
      </c>
      <c r="S1555" s="100" t="str">
        <f aca="false">IF(N1555&gt;0,IF(O1555="","-",IF(R1555&lt;0%,"DEGROWTH","GROWTH")))</f>
        <v>GROWTH</v>
      </c>
      <c r="T1555" s="69" t="n">
        <v>0</v>
      </c>
      <c r="U1555" s="101" t="str">
        <f aca="false">IF(F1555&lt;=$V$2,"Apr","")</f>
        <v>Apr</v>
      </c>
      <c r="V1555" s="97" t="n">
        <v>0</v>
      </c>
      <c r="W1555" s="102" t="n">
        <f aca="false">K1555-V1555</f>
        <v>7</v>
      </c>
      <c r="X1555" s="103" t="n">
        <f aca="false">IFERROR(IF(U1555="Apr",(K1555/V1555-1)),0)</f>
        <v>0</v>
      </c>
      <c r="Y1555" s="106" t="b">
        <f aca="false">IF(T1555&gt;0,IF(U1555="","-",IF(X1555&lt;0%,"DEGROWTH","GROWTH")))</f>
        <v>0</v>
      </c>
      <c r="Z1555" s="75" t="n">
        <v>0</v>
      </c>
      <c r="AA1555" s="70"/>
      <c r="AB1555" s="70" t="s">
        <v>133</v>
      </c>
      <c r="AC1555" s="85" t="s">
        <v>134</v>
      </c>
      <c r="AD1555" s="3" t="n">
        <f aca="false">IF(K1555=0,1,0)</f>
        <v>0</v>
      </c>
      <c r="AE1555" s="82"/>
    </row>
    <row r="1556" customFormat="false" ht="14.25" hidden="false" customHeight="true" outlineLevel="0" collapsed="false">
      <c r="A1556" s="85" t="s">
        <v>134</v>
      </c>
      <c r="B1556" s="86" t="s">
        <v>62</v>
      </c>
      <c r="C1556" s="83" t="s">
        <v>3403</v>
      </c>
      <c r="D1556" s="75" t="n">
        <v>1000004552</v>
      </c>
      <c r="E1556" s="86" t="s">
        <v>3404</v>
      </c>
      <c r="F1556" s="84" t="n">
        <v>45992</v>
      </c>
      <c r="G1556" s="67" t="str">
        <f aca="false">IF(I1556&gt;0,"Targeted Dealer","-")</f>
        <v>Targeted Dealer</v>
      </c>
      <c r="H1556" s="67"/>
      <c r="I1556" s="68" t="n">
        <v>30</v>
      </c>
      <c r="J1556" s="68" t="n">
        <f aca="false">I1556/$J$1*($J$1-$E$1)</f>
        <v>28</v>
      </c>
      <c r="K1556" s="69" t="n">
        <v>8</v>
      </c>
      <c r="L1556" s="69" t="n">
        <f aca="false">I1556-K1556</f>
        <v>22</v>
      </c>
      <c r="M1556" s="69" t="n">
        <f aca="false">IFERROR((K1556/J1556%),"-")</f>
        <v>28.5714285714286</v>
      </c>
      <c r="N1556" s="97" t="n">
        <v>21</v>
      </c>
      <c r="O1556" s="98" t="str">
        <f aca="false">IF(F1556&lt;=$P$2,"Mar","")</f>
        <v>Mar</v>
      </c>
      <c r="P1556" s="97" t="n">
        <f aca="false">N1556</f>
        <v>21</v>
      </c>
      <c r="Q1556" s="99" t="n">
        <f aca="false">K1556-P1556</f>
        <v>-13</v>
      </c>
      <c r="R1556" s="98" t="n">
        <f aca="false">IFERROR(IF(O1556="Mar",(K1556/P1556-1))," ")</f>
        <v>-0.619047619047619</v>
      </c>
      <c r="S1556" s="100" t="str">
        <f aca="false">IF(N1556&gt;0,IF(O1556="","-",IF(R1556&lt;0%,"DEGROWTH","GROWTH")))</f>
        <v>DEGROWTH</v>
      </c>
      <c r="T1556" s="69" t="n">
        <v>0</v>
      </c>
      <c r="U1556" s="101" t="str">
        <f aca="false">IF(F1556&lt;=$V$2,"Apr","")</f>
        <v>Apr</v>
      </c>
      <c r="V1556" s="97" t="n">
        <v>0</v>
      </c>
      <c r="W1556" s="102" t="n">
        <f aca="false">K1556-V1556</f>
        <v>8</v>
      </c>
      <c r="X1556" s="103" t="n">
        <f aca="false">IFERROR(IF(U1556="Apr",(K1556/V1556-1)),0)</f>
        <v>0</v>
      </c>
      <c r="Y1556" s="106" t="b">
        <f aca="false">IF(T1556&gt;0,IF(U1556="","-",IF(X1556&lt;0%,"DEGROWTH","GROWTH")))</f>
        <v>0</v>
      </c>
      <c r="Z1556" s="75" t="n">
        <v>0</v>
      </c>
      <c r="AA1556" s="70"/>
      <c r="AB1556" s="70" t="s">
        <v>133</v>
      </c>
      <c r="AC1556" s="85" t="s">
        <v>134</v>
      </c>
      <c r="AD1556" s="3" t="n">
        <f aca="false">IF(K1556=0,1,0)</f>
        <v>0</v>
      </c>
      <c r="AE1556" s="82"/>
    </row>
    <row r="1557" customFormat="false" ht="14.25" hidden="false" customHeight="true" outlineLevel="0" collapsed="false">
      <c r="A1557" s="85" t="s">
        <v>133</v>
      </c>
      <c r="B1557" s="86" t="s">
        <v>37</v>
      </c>
      <c r="C1557" s="83" t="s">
        <v>598</v>
      </c>
      <c r="D1557" s="75" t="n">
        <v>1000000399</v>
      </c>
      <c r="E1557" s="86" t="s">
        <v>599</v>
      </c>
      <c r="F1557" s="84" t="n">
        <v>44772</v>
      </c>
      <c r="G1557" s="67" t="str">
        <f aca="false">IF(I1557&gt;0,"Targeted Dealer","-")</f>
        <v>-</v>
      </c>
      <c r="H1557" s="67"/>
      <c r="I1557" s="68" t="n">
        <v>0</v>
      </c>
      <c r="J1557" s="68" t="n">
        <f aca="false">I1557/$J$1*($J$1-$E$1)</f>
        <v>0</v>
      </c>
      <c r="K1557" s="69" t="n">
        <v>0</v>
      </c>
      <c r="L1557" s="69" t="n">
        <f aca="false">I1557-K1557</f>
        <v>0</v>
      </c>
      <c r="M1557" s="69" t="str">
        <f aca="false">IFERROR((K1557/J1557%),"-")</f>
        <v>-</v>
      </c>
      <c r="N1557" s="97" t="n">
        <v>0</v>
      </c>
      <c r="O1557" s="98" t="str">
        <f aca="false">IF(F1557&lt;=$P$2,"Mar","")</f>
        <v>Mar</v>
      </c>
      <c r="P1557" s="97" t="n">
        <f aca="false">N1557</f>
        <v>0</v>
      </c>
      <c r="Q1557" s="99" t="n">
        <f aca="false">K1557-P1557</f>
        <v>0</v>
      </c>
      <c r="R1557" s="98" t="str">
        <f aca="false">IFERROR(IF(O1557="Mar",(K1557/P1557-1))," ")</f>
        <v> </v>
      </c>
      <c r="S1557" s="105" t="b">
        <f aca="false">IF(N1557&gt;0,IF(O1557="","-",IF(R1557&lt;0%,"DEGROWTH","GROWTH")))</f>
        <v>0</v>
      </c>
      <c r="T1557" s="69" t="n">
        <v>0</v>
      </c>
      <c r="U1557" s="101" t="str">
        <f aca="false">IF(F1557&lt;=$V$2,"Apr","")</f>
        <v>Apr</v>
      </c>
      <c r="V1557" s="97" t="n">
        <v>0</v>
      </c>
      <c r="W1557" s="102" t="n">
        <f aca="false">K1557-V1557</f>
        <v>0</v>
      </c>
      <c r="X1557" s="103" t="n">
        <f aca="false">IFERROR(IF(U1557="Apr",(K1557/V1557-1)),0)</f>
        <v>0</v>
      </c>
      <c r="Y1557" s="106" t="b">
        <f aca="false">IF(T1557&gt;0,IF(U1557="","-",IF(X1557&lt;0%,"DEGROWTH","GROWTH")))</f>
        <v>0</v>
      </c>
      <c r="Z1557" s="75" t="n">
        <v>0</v>
      </c>
      <c r="AA1557" s="70"/>
      <c r="AB1557" s="70" t="s">
        <v>133</v>
      </c>
      <c r="AC1557" s="85" t="s">
        <v>133</v>
      </c>
      <c r="AD1557" s="3" t="n">
        <f aca="false">IF(K1557=0,1,0)</f>
        <v>1</v>
      </c>
      <c r="AE1557" s="82"/>
    </row>
    <row r="1558" customFormat="false" ht="14.25" hidden="false" customHeight="true" outlineLevel="0" collapsed="false">
      <c r="A1558" s="85" t="s">
        <v>133</v>
      </c>
      <c r="B1558" s="86" t="s">
        <v>37</v>
      </c>
      <c r="C1558" s="83" t="s">
        <v>3405</v>
      </c>
      <c r="D1558" s="75" t="n">
        <v>1000004562</v>
      </c>
      <c r="E1558" s="86" t="s">
        <v>3406</v>
      </c>
      <c r="F1558" s="84" t="n">
        <v>46001</v>
      </c>
      <c r="G1558" s="67" t="str">
        <f aca="false">IF(I1558&gt;0,"Targeted Dealer","-")</f>
        <v>Targeted Dealer</v>
      </c>
      <c r="H1558" s="67"/>
      <c r="I1558" s="68" t="n">
        <v>20</v>
      </c>
      <c r="J1558" s="68" t="n">
        <f aca="false">I1558/$J$1*($J$1-$E$1)</f>
        <v>18.6666666666667</v>
      </c>
      <c r="K1558" s="69" t="n">
        <v>24</v>
      </c>
      <c r="L1558" s="69" t="n">
        <f aca="false">I1558-K1558</f>
        <v>-4</v>
      </c>
      <c r="M1558" s="69" t="n">
        <f aca="false">IFERROR((K1558/J1558%),"-")</f>
        <v>128.571428571429</v>
      </c>
      <c r="N1558" s="97" t="n">
        <v>15</v>
      </c>
      <c r="O1558" s="98" t="str">
        <f aca="false">IF(F1558&lt;=$P$2,"Mar","")</f>
        <v>Mar</v>
      </c>
      <c r="P1558" s="97" t="n">
        <f aca="false">N1558</f>
        <v>15</v>
      </c>
      <c r="Q1558" s="99" t="n">
        <f aca="false">K1558-P1558</f>
        <v>9</v>
      </c>
      <c r="R1558" s="98" t="n">
        <f aca="false">IFERROR(IF(O1558="Mar",(K1558/P1558-1))," ")</f>
        <v>0.6</v>
      </c>
      <c r="S1558" s="100" t="str">
        <f aca="false">IF(N1558&gt;0,IF(O1558="","-",IF(R1558&lt;0%,"DEGROWTH","GROWTH")))</f>
        <v>GROWTH</v>
      </c>
      <c r="T1558" s="69" t="n">
        <v>0</v>
      </c>
      <c r="U1558" s="101" t="str">
        <f aca="false">IF(F1558&lt;=$V$2,"Apr","")</f>
        <v>Apr</v>
      </c>
      <c r="V1558" s="97" t="n">
        <v>0</v>
      </c>
      <c r="W1558" s="102" t="n">
        <f aca="false">K1558-V1558</f>
        <v>24</v>
      </c>
      <c r="X1558" s="103" t="n">
        <f aca="false">IFERROR(IF(U1558="Apr",(K1558/V1558-1)),0)</f>
        <v>0</v>
      </c>
      <c r="Y1558" s="106" t="b">
        <f aca="false">IF(T1558&gt;0,IF(U1558="","-",IF(X1558&lt;0%,"DEGROWTH","GROWTH")))</f>
        <v>0</v>
      </c>
      <c r="Z1558" s="75" t="n">
        <v>0</v>
      </c>
      <c r="AA1558" s="70"/>
      <c r="AB1558" s="70" t="s">
        <v>133</v>
      </c>
      <c r="AC1558" s="85" t="s">
        <v>133</v>
      </c>
      <c r="AD1558" s="3" t="n">
        <f aca="false">IF(K1558=0,1,0)</f>
        <v>0</v>
      </c>
      <c r="AE1558" s="82"/>
    </row>
    <row r="1559" customFormat="false" ht="14.25" hidden="false" customHeight="true" outlineLevel="0" collapsed="false">
      <c r="A1559" s="85" t="s">
        <v>134</v>
      </c>
      <c r="B1559" s="86" t="s">
        <v>84</v>
      </c>
      <c r="C1559" s="83" t="s">
        <v>3407</v>
      </c>
      <c r="D1559" s="75" t="n">
        <v>1000004553</v>
      </c>
      <c r="E1559" s="86" t="s">
        <v>3408</v>
      </c>
      <c r="F1559" s="84" t="n">
        <v>45993</v>
      </c>
      <c r="G1559" s="67" t="str">
        <f aca="false">IF(I1559&gt;0,"Targeted Dealer","-")</f>
        <v>Targeted Dealer</v>
      </c>
      <c r="H1559" s="67"/>
      <c r="I1559" s="68" t="n">
        <v>20</v>
      </c>
      <c r="J1559" s="68" t="n">
        <f aca="false">I1559/$J$1*($J$1-$E$1)</f>
        <v>18.6666666666667</v>
      </c>
      <c r="K1559" s="69" t="n">
        <v>5</v>
      </c>
      <c r="L1559" s="69" t="n">
        <f aca="false">I1559-K1559</f>
        <v>15</v>
      </c>
      <c r="M1559" s="69" t="n">
        <f aca="false">IFERROR((K1559/J1559%),"-")</f>
        <v>26.7857142857143</v>
      </c>
      <c r="N1559" s="97" t="n">
        <v>10</v>
      </c>
      <c r="O1559" s="98" t="str">
        <f aca="false">IF(F1559&lt;=$P$2,"Mar","")</f>
        <v>Mar</v>
      </c>
      <c r="P1559" s="97" t="n">
        <f aca="false">N1559</f>
        <v>10</v>
      </c>
      <c r="Q1559" s="99" t="n">
        <f aca="false">K1559-P1559</f>
        <v>-5</v>
      </c>
      <c r="R1559" s="98" t="n">
        <f aca="false">IFERROR(IF(O1559="Mar",(K1559/P1559-1))," ")</f>
        <v>-0.5</v>
      </c>
      <c r="S1559" s="100" t="str">
        <f aca="false">IF(N1559&gt;0,IF(O1559="","-",IF(R1559&lt;0%,"DEGROWTH","GROWTH")))</f>
        <v>DEGROWTH</v>
      </c>
      <c r="T1559" s="69" t="n">
        <v>0</v>
      </c>
      <c r="U1559" s="101" t="str">
        <f aca="false">IF(F1559&lt;=$V$2,"Apr","")</f>
        <v>Apr</v>
      </c>
      <c r="V1559" s="97" t="n">
        <v>0</v>
      </c>
      <c r="W1559" s="102" t="n">
        <f aca="false">K1559-V1559</f>
        <v>5</v>
      </c>
      <c r="X1559" s="103" t="n">
        <f aca="false">IFERROR(IF(U1559="Apr",(K1559/V1559-1)),0)</f>
        <v>0</v>
      </c>
      <c r="Y1559" s="106" t="b">
        <f aca="false">IF(T1559&gt;0,IF(U1559="","-",IF(X1559&lt;0%,"DEGROWTH","GROWTH")))</f>
        <v>0</v>
      </c>
      <c r="Z1559" s="75" t="n">
        <v>0</v>
      </c>
      <c r="AA1559" s="70"/>
      <c r="AB1559" s="70" t="s">
        <v>133</v>
      </c>
      <c r="AC1559" s="85" t="s">
        <v>134</v>
      </c>
      <c r="AD1559" s="3" t="n">
        <f aca="false">IF(K1559=0,1,0)</f>
        <v>0</v>
      </c>
      <c r="AE1559" s="82"/>
    </row>
    <row r="1560" customFormat="false" ht="14.25" hidden="false" customHeight="true" outlineLevel="0" collapsed="false">
      <c r="A1560" s="85" t="s">
        <v>130</v>
      </c>
      <c r="B1560" s="86" t="s">
        <v>111</v>
      </c>
      <c r="C1560" s="83" t="s">
        <v>3409</v>
      </c>
      <c r="D1560" s="75" t="n">
        <v>1000003905</v>
      </c>
      <c r="E1560" s="86" t="s">
        <v>3410</v>
      </c>
      <c r="F1560" s="84" t="n">
        <v>45391</v>
      </c>
      <c r="G1560" s="67" t="str">
        <f aca="false">IF(I1560&gt;0,"Targeted Dealer","-")</f>
        <v>Targeted Dealer</v>
      </c>
      <c r="H1560" s="67"/>
      <c r="I1560" s="68" t="n">
        <v>100</v>
      </c>
      <c r="J1560" s="68" t="n">
        <f aca="false">I1560/$J$1*($J$1-$E$1)</f>
        <v>93.3333333333333</v>
      </c>
      <c r="K1560" s="69" t="n">
        <v>0</v>
      </c>
      <c r="L1560" s="69" t="n">
        <f aca="false">I1560-K1560</f>
        <v>100</v>
      </c>
      <c r="M1560" s="69" t="n">
        <f aca="false">IFERROR((K1560/J1560%),"-")</f>
        <v>0</v>
      </c>
      <c r="N1560" s="97" t="n">
        <v>0</v>
      </c>
      <c r="O1560" s="98" t="str">
        <f aca="false">IF(F1560&lt;=$P$2,"Mar","")</f>
        <v>Mar</v>
      </c>
      <c r="P1560" s="97" t="n">
        <f aca="false">N1560</f>
        <v>0</v>
      </c>
      <c r="Q1560" s="99" t="n">
        <f aca="false">K1560-P1560</f>
        <v>0</v>
      </c>
      <c r="R1560" s="98" t="str">
        <f aca="false">IFERROR(IF(O1560="Mar",(K1560/P1560-1))," ")</f>
        <v> </v>
      </c>
      <c r="S1560" s="105" t="b">
        <f aca="false">IF(N1560&gt;0,IF(O1560="","-",IF(R1560&lt;0%,"DEGROWTH","GROWTH")))</f>
        <v>0</v>
      </c>
      <c r="T1560" s="69" t="n">
        <v>0</v>
      </c>
      <c r="U1560" s="101" t="str">
        <f aca="false">IF(F1560&lt;=$V$2,"Apr","")</f>
        <v>Apr</v>
      </c>
      <c r="V1560" s="97" t="n">
        <v>0</v>
      </c>
      <c r="W1560" s="102" t="n">
        <f aca="false">K1560-V1560</f>
        <v>0</v>
      </c>
      <c r="X1560" s="103" t="n">
        <f aca="false">IFERROR(IF(U1560="Apr",(K1560/V1560-1)),0)</f>
        <v>0</v>
      </c>
      <c r="Y1560" s="106" t="b">
        <f aca="false">IF(T1560&gt;0,IF(U1560="","-",IF(X1560&lt;0%,"DEGROWTH","GROWTH")))</f>
        <v>0</v>
      </c>
      <c r="Z1560" s="75" t="n">
        <v>0</v>
      </c>
      <c r="AA1560" s="70"/>
      <c r="AB1560" s="70" t="s">
        <v>133</v>
      </c>
      <c r="AC1560" s="85" t="s">
        <v>130</v>
      </c>
      <c r="AD1560" s="3" t="n">
        <f aca="false">IF(K1560=0,1,0)</f>
        <v>1</v>
      </c>
      <c r="AE1560" s="82"/>
    </row>
    <row r="1561" customFormat="false" ht="14.25" hidden="false" customHeight="true" outlineLevel="0" collapsed="false">
      <c r="A1561" s="85" t="s">
        <v>130</v>
      </c>
      <c r="B1561" s="86" t="s">
        <v>108</v>
      </c>
      <c r="C1561" s="83" t="s">
        <v>600</v>
      </c>
      <c r="D1561" s="75" t="n">
        <v>1000004160</v>
      </c>
      <c r="E1561" s="86" t="s">
        <v>601</v>
      </c>
      <c r="F1561" s="84" t="n">
        <v>45597</v>
      </c>
      <c r="G1561" s="67" t="str">
        <f aca="false">IF(I1561&gt;0,"Targeted Dealer","-")</f>
        <v>-</v>
      </c>
      <c r="H1561" s="67"/>
      <c r="I1561" s="68" t="n">
        <v>0</v>
      </c>
      <c r="J1561" s="68" t="n">
        <f aca="false">I1561/$J$1*($J$1-$E$1)</f>
        <v>0</v>
      </c>
      <c r="K1561" s="69" t="n">
        <v>0</v>
      </c>
      <c r="L1561" s="69" t="n">
        <f aca="false">I1561-K1561</f>
        <v>0</v>
      </c>
      <c r="M1561" s="69" t="str">
        <f aca="false">IFERROR((K1561/J1561%),"-")</f>
        <v>-</v>
      </c>
      <c r="N1561" s="97" t="n">
        <v>0</v>
      </c>
      <c r="O1561" s="98" t="str">
        <f aca="false">IF(F1561&lt;=$P$2,"Mar","")</f>
        <v>Mar</v>
      </c>
      <c r="P1561" s="97" t="n">
        <f aca="false">N1561</f>
        <v>0</v>
      </c>
      <c r="Q1561" s="99" t="n">
        <f aca="false">K1561-P1561</f>
        <v>0</v>
      </c>
      <c r="R1561" s="98" t="str">
        <f aca="false">IFERROR(IF(O1561="Mar",(K1561/P1561-1))," ")</f>
        <v> </v>
      </c>
      <c r="S1561" s="105" t="b">
        <f aca="false">IF(N1561&gt;0,IF(O1561="","-",IF(R1561&lt;0%,"DEGROWTH","GROWTH")))</f>
        <v>0</v>
      </c>
      <c r="T1561" s="69" t="n">
        <v>0</v>
      </c>
      <c r="U1561" s="101" t="str">
        <f aca="false">IF(F1561&lt;=$V$2,"Apr","")</f>
        <v>Apr</v>
      </c>
      <c r="V1561" s="97" t="n">
        <v>0</v>
      </c>
      <c r="W1561" s="102" t="n">
        <f aca="false">K1561-V1561</f>
        <v>0</v>
      </c>
      <c r="X1561" s="103" t="n">
        <f aca="false">IFERROR(IF(U1561="Apr",(K1561/V1561-1)),0)</f>
        <v>0</v>
      </c>
      <c r="Y1561" s="106" t="b">
        <f aca="false">IF(T1561&gt;0,IF(U1561="","-",IF(X1561&lt;0%,"DEGROWTH","GROWTH")))</f>
        <v>0</v>
      </c>
      <c r="Z1561" s="75" t="n">
        <v>0</v>
      </c>
      <c r="AA1561" s="70"/>
      <c r="AB1561" s="70" t="s">
        <v>133</v>
      </c>
      <c r="AC1561" s="85" t="s">
        <v>130</v>
      </c>
      <c r="AD1561" s="3" t="n">
        <f aca="false">IF(K1561=0,1,0)</f>
        <v>1</v>
      </c>
      <c r="AE1561" s="82"/>
    </row>
    <row r="1562" customFormat="false" ht="14.25" hidden="false" customHeight="true" outlineLevel="0" collapsed="false">
      <c r="A1562" s="85" t="s">
        <v>130</v>
      </c>
      <c r="B1562" s="86" t="s">
        <v>108</v>
      </c>
      <c r="C1562" s="83" t="s">
        <v>3411</v>
      </c>
      <c r="D1562" s="75" t="n">
        <v>1000004565</v>
      </c>
      <c r="E1562" s="86" t="s">
        <v>3412</v>
      </c>
      <c r="F1562" s="84" t="n">
        <v>46008</v>
      </c>
      <c r="G1562" s="67" t="str">
        <f aca="false">IF(I1562&gt;0,"Targeted Dealer","-")</f>
        <v>Targeted Dealer</v>
      </c>
      <c r="H1562" s="67"/>
      <c r="I1562" s="68" t="n">
        <v>120</v>
      </c>
      <c r="J1562" s="68" t="n">
        <f aca="false">I1562/$J$1*($J$1-$E$1)</f>
        <v>112</v>
      </c>
      <c r="K1562" s="69" t="n">
        <v>208</v>
      </c>
      <c r="L1562" s="69" t="n">
        <f aca="false">I1562-K1562</f>
        <v>-88</v>
      </c>
      <c r="M1562" s="69" t="n">
        <f aca="false">IFERROR((K1562/J1562%),"-")</f>
        <v>185.714285714286</v>
      </c>
      <c r="N1562" s="97" t="n">
        <v>175.5</v>
      </c>
      <c r="O1562" s="98" t="str">
        <f aca="false">IF(F1562&lt;=$P$2,"Mar","")</f>
        <v>Mar</v>
      </c>
      <c r="P1562" s="97" t="n">
        <f aca="false">N1562</f>
        <v>175.5</v>
      </c>
      <c r="Q1562" s="99" t="n">
        <f aca="false">K1562-P1562</f>
        <v>32.5</v>
      </c>
      <c r="R1562" s="98" t="n">
        <f aca="false">IFERROR(IF(O1562="Mar",(K1562/P1562-1))," ")</f>
        <v>0.185185185185185</v>
      </c>
      <c r="S1562" s="100" t="str">
        <f aca="false">IF(N1562&gt;0,IF(O1562="","-",IF(R1562&lt;0%,"DEGROWTH","GROWTH")))</f>
        <v>GROWTH</v>
      </c>
      <c r="T1562" s="69" t="n">
        <v>0</v>
      </c>
      <c r="U1562" s="101" t="str">
        <f aca="false">IF(F1562&lt;=$V$2,"Apr","")</f>
        <v>Apr</v>
      </c>
      <c r="V1562" s="97" t="n">
        <v>0</v>
      </c>
      <c r="W1562" s="102" t="n">
        <f aca="false">K1562-V1562</f>
        <v>208</v>
      </c>
      <c r="X1562" s="103" t="n">
        <f aca="false">IFERROR(IF(U1562="Apr",(K1562/V1562-1)),0)</f>
        <v>0</v>
      </c>
      <c r="Y1562" s="106" t="b">
        <f aca="false">IF(T1562&gt;0,IF(U1562="","-",IF(X1562&lt;0%,"DEGROWTH","GROWTH")))</f>
        <v>0</v>
      </c>
      <c r="Z1562" s="75" t="n">
        <v>0</v>
      </c>
      <c r="AA1562" s="70"/>
      <c r="AB1562" s="70" t="s">
        <v>133</v>
      </c>
      <c r="AC1562" s="85" t="s">
        <v>130</v>
      </c>
      <c r="AD1562" s="3" t="n">
        <f aca="false">IF(K1562=0,1,0)</f>
        <v>0</v>
      </c>
      <c r="AE1562" s="82"/>
    </row>
    <row r="1563" customFormat="false" ht="14.25" hidden="false" customHeight="true" outlineLevel="0" collapsed="false">
      <c r="A1563" s="85" t="s">
        <v>130</v>
      </c>
      <c r="B1563" s="86" t="s">
        <v>108</v>
      </c>
      <c r="C1563" s="83" t="s">
        <v>3413</v>
      </c>
      <c r="D1563" s="75" t="n">
        <v>1000004574</v>
      </c>
      <c r="E1563" s="86" t="s">
        <v>3414</v>
      </c>
      <c r="F1563" s="84" t="n">
        <v>46007</v>
      </c>
      <c r="G1563" s="67" t="str">
        <f aca="false">IF(I1563&gt;0,"Targeted Dealer","-")</f>
        <v>Targeted Dealer</v>
      </c>
      <c r="H1563" s="67"/>
      <c r="I1563" s="68" t="n">
        <v>115</v>
      </c>
      <c r="J1563" s="68" t="n">
        <f aca="false">I1563/$J$1*($J$1-$E$1)</f>
        <v>107.333333333333</v>
      </c>
      <c r="K1563" s="69" t="n">
        <v>25</v>
      </c>
      <c r="L1563" s="69" t="n">
        <f aca="false">I1563-K1563</f>
        <v>90</v>
      </c>
      <c r="M1563" s="69" t="n">
        <f aca="false">IFERROR((K1563/J1563%),"-")</f>
        <v>23.2919254658385</v>
      </c>
      <c r="N1563" s="97" t="n">
        <v>50</v>
      </c>
      <c r="O1563" s="98" t="str">
        <f aca="false">IF(F1563&lt;=$P$2,"Mar","")</f>
        <v>Mar</v>
      </c>
      <c r="P1563" s="97" t="n">
        <f aca="false">N1563</f>
        <v>50</v>
      </c>
      <c r="Q1563" s="99" t="n">
        <f aca="false">K1563-P1563</f>
        <v>-25</v>
      </c>
      <c r="R1563" s="98" t="n">
        <f aca="false">IFERROR(IF(O1563="Mar",(K1563/P1563-1))," ")</f>
        <v>-0.5</v>
      </c>
      <c r="S1563" s="100" t="str">
        <f aca="false">IF(N1563&gt;0,IF(O1563="","-",IF(R1563&lt;0%,"DEGROWTH","GROWTH")))</f>
        <v>DEGROWTH</v>
      </c>
      <c r="T1563" s="69" t="n">
        <v>0</v>
      </c>
      <c r="U1563" s="101" t="str">
        <f aca="false">IF(F1563&lt;=$V$2,"Apr","")</f>
        <v>Apr</v>
      </c>
      <c r="V1563" s="97" t="n">
        <v>0</v>
      </c>
      <c r="W1563" s="102" t="n">
        <f aca="false">K1563-V1563</f>
        <v>25</v>
      </c>
      <c r="X1563" s="103" t="n">
        <f aca="false">IFERROR(IF(U1563="Apr",(K1563/V1563-1)),0)</f>
        <v>0</v>
      </c>
      <c r="Y1563" s="106" t="b">
        <f aca="false">IF(T1563&gt;0,IF(U1563="","-",IF(X1563&lt;0%,"DEGROWTH","GROWTH")))</f>
        <v>0</v>
      </c>
      <c r="Z1563" s="75" t="n">
        <v>0</v>
      </c>
      <c r="AA1563" s="70"/>
      <c r="AB1563" s="70" t="s">
        <v>133</v>
      </c>
      <c r="AC1563" s="85" t="s">
        <v>130</v>
      </c>
      <c r="AD1563" s="3" t="n">
        <f aca="false">IF(K1563=0,1,0)</f>
        <v>0</v>
      </c>
      <c r="AE1563" s="82"/>
    </row>
    <row r="1564" customFormat="false" ht="14.25" hidden="false" customHeight="true" outlineLevel="0" collapsed="false">
      <c r="A1564" s="85" t="s">
        <v>133</v>
      </c>
      <c r="B1564" s="86" t="s">
        <v>30</v>
      </c>
      <c r="C1564" s="83" t="s">
        <v>3415</v>
      </c>
      <c r="D1564" s="75" t="n">
        <v>1000004576</v>
      </c>
      <c r="E1564" s="86" t="s">
        <v>3416</v>
      </c>
      <c r="F1564" s="84" t="n">
        <v>46011</v>
      </c>
      <c r="G1564" s="67" t="str">
        <f aca="false">IF(I1564&gt;0,"Targeted Dealer","-")</f>
        <v>Targeted Dealer</v>
      </c>
      <c r="H1564" s="67"/>
      <c r="I1564" s="68" t="n">
        <v>120</v>
      </c>
      <c r="J1564" s="68" t="n">
        <f aca="false">I1564/$J$1*($J$1-$E$1)</f>
        <v>112</v>
      </c>
      <c r="K1564" s="69" t="n">
        <v>140</v>
      </c>
      <c r="L1564" s="69" t="n">
        <f aca="false">I1564-K1564</f>
        <v>-20</v>
      </c>
      <c r="M1564" s="69" t="n">
        <f aca="false">IFERROR((K1564/J1564%),"-")</f>
        <v>125</v>
      </c>
      <c r="N1564" s="97" t="n">
        <v>120</v>
      </c>
      <c r="O1564" s="98" t="str">
        <f aca="false">IF(F1564&lt;=$P$2,"Mar","")</f>
        <v>Mar</v>
      </c>
      <c r="P1564" s="97" t="n">
        <f aca="false">N1564</f>
        <v>120</v>
      </c>
      <c r="Q1564" s="99" t="n">
        <f aca="false">K1564-P1564</f>
        <v>20</v>
      </c>
      <c r="R1564" s="98" t="n">
        <f aca="false">IFERROR(IF(O1564="Mar",(K1564/P1564-1))," ")</f>
        <v>0.166666666666667</v>
      </c>
      <c r="S1564" s="100" t="str">
        <f aca="false">IF(N1564&gt;0,IF(O1564="","-",IF(R1564&lt;0%,"DEGROWTH","GROWTH")))</f>
        <v>GROWTH</v>
      </c>
      <c r="T1564" s="69" t="n">
        <v>0</v>
      </c>
      <c r="U1564" s="101" t="str">
        <f aca="false">IF(F1564&lt;=$V$2,"Apr","")</f>
        <v>Apr</v>
      </c>
      <c r="V1564" s="97" t="n">
        <v>0</v>
      </c>
      <c r="W1564" s="102" t="n">
        <f aca="false">K1564-V1564</f>
        <v>140</v>
      </c>
      <c r="X1564" s="103" t="n">
        <f aca="false">IFERROR(IF(U1564="Apr",(K1564/V1564-1)),0)</f>
        <v>0</v>
      </c>
      <c r="Y1564" s="106" t="b">
        <f aca="false">IF(T1564&gt;0,IF(U1564="","-",IF(X1564&lt;0%,"DEGROWTH","GROWTH")))</f>
        <v>0</v>
      </c>
      <c r="Z1564" s="75" t="n">
        <v>0</v>
      </c>
      <c r="AA1564" s="70"/>
      <c r="AB1564" s="70" t="s">
        <v>133</v>
      </c>
      <c r="AC1564" s="85" t="s">
        <v>133</v>
      </c>
      <c r="AD1564" s="3" t="n">
        <f aca="false">IF(K1564=0,1,0)</f>
        <v>0</v>
      </c>
      <c r="AE1564" s="82"/>
    </row>
    <row r="1565" customFormat="false" ht="14.25" hidden="false" customHeight="true" outlineLevel="0" collapsed="false">
      <c r="A1565" s="85" t="s">
        <v>134</v>
      </c>
      <c r="B1565" s="86" t="s">
        <v>65</v>
      </c>
      <c r="C1565" s="83" t="s">
        <v>3417</v>
      </c>
      <c r="D1565" s="75" t="n">
        <v>1000004541</v>
      </c>
      <c r="E1565" s="86" t="s">
        <v>3418</v>
      </c>
      <c r="F1565" s="84" t="n">
        <v>45992</v>
      </c>
      <c r="G1565" s="67" t="str">
        <f aca="false">IF(I1565&gt;0,"Targeted Dealer","-")</f>
        <v>Targeted Dealer</v>
      </c>
      <c r="H1565" s="67"/>
      <c r="I1565" s="68" t="n">
        <v>100</v>
      </c>
      <c r="J1565" s="68" t="n">
        <f aca="false">I1565/$J$1*($J$1-$E$1)</f>
        <v>93.3333333333333</v>
      </c>
      <c r="K1565" s="69" t="n">
        <v>75</v>
      </c>
      <c r="L1565" s="69" t="n">
        <f aca="false">I1565-K1565</f>
        <v>25</v>
      </c>
      <c r="M1565" s="69" t="n">
        <f aca="false">IFERROR((K1565/J1565%),"-")</f>
        <v>80.3571428571429</v>
      </c>
      <c r="N1565" s="97" t="n">
        <v>75</v>
      </c>
      <c r="O1565" s="98" t="str">
        <f aca="false">IF(F1565&lt;=$P$2,"Mar","")</f>
        <v>Mar</v>
      </c>
      <c r="P1565" s="97" t="n">
        <f aca="false">N1565</f>
        <v>75</v>
      </c>
      <c r="Q1565" s="99" t="n">
        <f aca="false">K1565-P1565</f>
        <v>0</v>
      </c>
      <c r="R1565" s="98" t="n">
        <f aca="false">IFERROR(IF(O1565="Mar",(K1565/P1565-1))," ")</f>
        <v>0</v>
      </c>
      <c r="S1565" s="100" t="str">
        <f aca="false">IF(N1565&gt;0,IF(O1565="","-",IF(R1565&lt;0%,"DEGROWTH","GROWTH")))</f>
        <v>GROWTH</v>
      </c>
      <c r="T1565" s="69" t="n">
        <v>0</v>
      </c>
      <c r="U1565" s="101" t="str">
        <f aca="false">IF(F1565&lt;=$V$2,"Apr","")</f>
        <v>Apr</v>
      </c>
      <c r="V1565" s="97" t="n">
        <v>0</v>
      </c>
      <c r="W1565" s="102" t="n">
        <f aca="false">K1565-V1565</f>
        <v>75</v>
      </c>
      <c r="X1565" s="103" t="n">
        <f aca="false">IFERROR(IF(U1565="Apr",(K1565/V1565-1)),0)</f>
        <v>0</v>
      </c>
      <c r="Y1565" s="106" t="b">
        <f aca="false">IF(T1565&gt;0,IF(U1565="","-",IF(X1565&lt;0%,"DEGROWTH","GROWTH")))</f>
        <v>0</v>
      </c>
      <c r="Z1565" s="75" t="n">
        <v>0</v>
      </c>
      <c r="AA1565" s="70"/>
      <c r="AB1565" s="70" t="s">
        <v>133</v>
      </c>
      <c r="AC1565" s="85" t="s">
        <v>134</v>
      </c>
      <c r="AD1565" s="3" t="n">
        <f aca="false">IF(K1565=0,1,0)</f>
        <v>0</v>
      </c>
      <c r="AE1565" s="82"/>
    </row>
    <row r="1566" customFormat="false" ht="14.25" hidden="false" customHeight="true" outlineLevel="0" collapsed="false">
      <c r="A1566" s="85" t="s">
        <v>134</v>
      </c>
      <c r="B1566" s="86" t="s">
        <v>67</v>
      </c>
      <c r="C1566" s="83" t="s">
        <v>3419</v>
      </c>
      <c r="D1566" s="75" t="n">
        <v>1000004594</v>
      </c>
      <c r="E1566" s="86" t="s">
        <v>3420</v>
      </c>
      <c r="F1566" s="84" t="n">
        <v>45990</v>
      </c>
      <c r="G1566" s="67" t="str">
        <f aca="false">IF(I1566&gt;0,"Targeted Dealer","-")</f>
        <v>Targeted Dealer</v>
      </c>
      <c r="H1566" s="67"/>
      <c r="I1566" s="68" t="n">
        <v>50</v>
      </c>
      <c r="J1566" s="68" t="n">
        <f aca="false">I1566/$J$1*($J$1-$E$1)</f>
        <v>46.6666666666667</v>
      </c>
      <c r="K1566" s="69" t="n">
        <v>50</v>
      </c>
      <c r="L1566" s="69" t="n">
        <f aca="false">I1566-K1566</f>
        <v>0</v>
      </c>
      <c r="M1566" s="69" t="n">
        <f aca="false">IFERROR((K1566/J1566%),"-")</f>
        <v>107.142857142857</v>
      </c>
      <c r="N1566" s="97" t="n">
        <v>50</v>
      </c>
      <c r="O1566" s="98" t="str">
        <f aca="false">IF(F1566&lt;=$P$2,"Mar","")</f>
        <v>Mar</v>
      </c>
      <c r="P1566" s="97" t="n">
        <f aca="false">N1566</f>
        <v>50</v>
      </c>
      <c r="Q1566" s="99" t="n">
        <f aca="false">K1566-P1566</f>
        <v>0</v>
      </c>
      <c r="R1566" s="98" t="n">
        <f aca="false">IFERROR(IF(O1566="Mar",(K1566/P1566-1))," ")</f>
        <v>0</v>
      </c>
      <c r="S1566" s="100" t="str">
        <f aca="false">IF(N1566&gt;0,IF(O1566="","-",IF(R1566&lt;0%,"DEGROWTH","GROWTH")))</f>
        <v>GROWTH</v>
      </c>
      <c r="T1566" s="69" t="n">
        <v>0</v>
      </c>
      <c r="U1566" s="101" t="str">
        <f aca="false">IF(F1566&lt;=$V$2,"Apr","")</f>
        <v>Apr</v>
      </c>
      <c r="V1566" s="97" t="n">
        <v>0</v>
      </c>
      <c r="W1566" s="102" t="n">
        <f aca="false">K1566-V1566</f>
        <v>50</v>
      </c>
      <c r="X1566" s="103" t="n">
        <f aca="false">IFERROR(IF(U1566="Apr",(K1566/V1566-1)),0)</f>
        <v>0</v>
      </c>
      <c r="Y1566" s="106" t="b">
        <f aca="false">IF(T1566&gt;0,IF(U1566="","-",IF(X1566&lt;0%,"DEGROWTH","GROWTH")))</f>
        <v>0</v>
      </c>
      <c r="Z1566" s="75" t="n">
        <v>0</v>
      </c>
      <c r="AA1566" s="70"/>
      <c r="AB1566" s="70" t="s">
        <v>133</v>
      </c>
      <c r="AC1566" s="85" t="s">
        <v>134</v>
      </c>
      <c r="AD1566" s="3" t="n">
        <f aca="false">IF(K1566=0,1,0)</f>
        <v>0</v>
      </c>
      <c r="AE1566" s="82"/>
    </row>
    <row r="1567" customFormat="false" ht="14.25" hidden="false" customHeight="true" outlineLevel="0" collapsed="false">
      <c r="A1567" s="85" t="s">
        <v>134</v>
      </c>
      <c r="B1567" s="86" t="s">
        <v>69</v>
      </c>
      <c r="C1567" s="83" t="s">
        <v>602</v>
      </c>
      <c r="D1567" s="75" t="n">
        <v>1000003476</v>
      </c>
      <c r="E1567" s="86" t="s">
        <v>603</v>
      </c>
      <c r="F1567" s="84" t="n">
        <v>45036</v>
      </c>
      <c r="G1567" s="67" t="str">
        <f aca="false">IF(I1567&gt;0,"Targeted Dealer","-")</f>
        <v>-</v>
      </c>
      <c r="H1567" s="67"/>
      <c r="I1567" s="68" t="n">
        <v>0</v>
      </c>
      <c r="J1567" s="68" t="n">
        <f aca="false">I1567/$J$1*($J$1-$E$1)</f>
        <v>0</v>
      </c>
      <c r="K1567" s="69" t="n">
        <v>0</v>
      </c>
      <c r="L1567" s="69" t="n">
        <f aca="false">I1567-K1567</f>
        <v>0</v>
      </c>
      <c r="M1567" s="69" t="str">
        <f aca="false">IFERROR((K1567/J1567%),"-")</f>
        <v>-</v>
      </c>
      <c r="N1567" s="97" t="n">
        <v>0</v>
      </c>
      <c r="O1567" s="98" t="str">
        <f aca="false">IF(F1567&lt;=$P$2,"Mar","")</f>
        <v>Mar</v>
      </c>
      <c r="P1567" s="97" t="n">
        <f aca="false">N1567</f>
        <v>0</v>
      </c>
      <c r="Q1567" s="99" t="n">
        <f aca="false">K1567-P1567</f>
        <v>0</v>
      </c>
      <c r="R1567" s="98" t="str">
        <f aca="false">IFERROR(IF(O1567="Mar",(K1567/P1567-1))," ")</f>
        <v> </v>
      </c>
      <c r="S1567" s="105" t="b">
        <f aca="false">IF(N1567&gt;0,IF(O1567="","-",IF(R1567&lt;0%,"DEGROWTH","GROWTH")))</f>
        <v>0</v>
      </c>
      <c r="T1567" s="69" t="n">
        <v>0</v>
      </c>
      <c r="U1567" s="101" t="str">
        <f aca="false">IF(F1567&lt;=$V$2,"Apr","")</f>
        <v>Apr</v>
      </c>
      <c r="V1567" s="97" t="n">
        <v>0</v>
      </c>
      <c r="W1567" s="102" t="n">
        <f aca="false">K1567-V1567</f>
        <v>0</v>
      </c>
      <c r="X1567" s="103" t="n">
        <f aca="false">IFERROR(IF(U1567="Apr",(K1567/V1567-1)),0)</f>
        <v>0</v>
      </c>
      <c r="Y1567" s="106" t="b">
        <f aca="false">IF(T1567&gt;0,IF(U1567="","-",IF(X1567&lt;0%,"DEGROWTH","GROWTH")))</f>
        <v>0</v>
      </c>
      <c r="Z1567" s="75" t="n">
        <v>0</v>
      </c>
      <c r="AA1567" s="70"/>
      <c r="AB1567" s="70" t="s">
        <v>133</v>
      </c>
      <c r="AC1567" s="85" t="s">
        <v>134</v>
      </c>
      <c r="AD1567" s="3" t="n">
        <f aca="false">IF(K1567=0,1,0)</f>
        <v>1</v>
      </c>
      <c r="AE1567" s="82"/>
    </row>
    <row r="1568" customFormat="false" ht="14.25" hidden="false" customHeight="true" outlineLevel="0" collapsed="false">
      <c r="A1568" s="85" t="s">
        <v>133</v>
      </c>
      <c r="B1568" s="86" t="s">
        <v>52</v>
      </c>
      <c r="C1568" s="83" t="s">
        <v>3421</v>
      </c>
      <c r="D1568" s="75" t="n">
        <v>1000004546</v>
      </c>
      <c r="E1568" s="86" t="s">
        <v>3422</v>
      </c>
      <c r="F1568" s="84" t="n">
        <v>45982</v>
      </c>
      <c r="G1568" s="67" t="str">
        <f aca="false">IF(I1568&gt;0,"Targeted Dealer","-")</f>
        <v>Targeted Dealer</v>
      </c>
      <c r="H1568" s="67"/>
      <c r="I1568" s="68" t="n">
        <v>160</v>
      </c>
      <c r="J1568" s="68" t="n">
        <f aca="false">I1568/$J$1*($J$1-$E$1)</f>
        <v>149.333333333333</v>
      </c>
      <c r="K1568" s="69" t="n">
        <v>82</v>
      </c>
      <c r="L1568" s="69" t="n">
        <f aca="false">I1568-K1568</f>
        <v>78</v>
      </c>
      <c r="M1568" s="69" t="n">
        <f aca="false">IFERROR((K1568/J1568%),"-")</f>
        <v>54.9107142857143</v>
      </c>
      <c r="N1568" s="97" t="n">
        <v>83</v>
      </c>
      <c r="O1568" s="98" t="str">
        <f aca="false">IF(F1568&lt;=$P$2,"Mar","")</f>
        <v>Mar</v>
      </c>
      <c r="P1568" s="97" t="n">
        <f aca="false">N1568</f>
        <v>83</v>
      </c>
      <c r="Q1568" s="99" t="n">
        <f aca="false">K1568-P1568</f>
        <v>-1</v>
      </c>
      <c r="R1568" s="98" t="n">
        <f aca="false">IFERROR(IF(O1568="Mar",(K1568/P1568-1))," ")</f>
        <v>-0.0120481927710844</v>
      </c>
      <c r="S1568" s="100" t="str">
        <f aca="false">IF(N1568&gt;0,IF(O1568="","-",IF(R1568&lt;0%,"DEGROWTH","GROWTH")))</f>
        <v>DEGROWTH</v>
      </c>
      <c r="T1568" s="69" t="n">
        <v>0</v>
      </c>
      <c r="U1568" s="101" t="str">
        <f aca="false">IF(F1568&lt;=$V$2,"Apr","")</f>
        <v>Apr</v>
      </c>
      <c r="V1568" s="97" t="n">
        <v>0</v>
      </c>
      <c r="W1568" s="102" t="n">
        <f aca="false">K1568-V1568</f>
        <v>82</v>
      </c>
      <c r="X1568" s="103" t="n">
        <f aca="false">IFERROR(IF(U1568="Apr",(K1568/V1568-1)),0)</f>
        <v>0</v>
      </c>
      <c r="Y1568" s="106" t="b">
        <f aca="false">IF(T1568&gt;0,IF(U1568="","-",IF(X1568&lt;0%,"DEGROWTH","GROWTH")))</f>
        <v>0</v>
      </c>
      <c r="Z1568" s="75" t="n">
        <v>0</v>
      </c>
      <c r="AA1568" s="70"/>
      <c r="AB1568" s="70" t="s">
        <v>133</v>
      </c>
      <c r="AC1568" s="85" t="s">
        <v>133</v>
      </c>
      <c r="AD1568" s="3" t="n">
        <f aca="false">IF(K1568=0,1,0)</f>
        <v>0</v>
      </c>
      <c r="AE1568" s="82"/>
    </row>
    <row r="1569" customFormat="false" ht="14.25" hidden="false" customHeight="true" outlineLevel="0" collapsed="false">
      <c r="A1569" s="85" t="s">
        <v>134</v>
      </c>
      <c r="B1569" s="86" t="s">
        <v>79</v>
      </c>
      <c r="C1569" s="83" t="s">
        <v>604</v>
      </c>
      <c r="D1569" s="75" t="n">
        <v>1000000989</v>
      </c>
      <c r="E1569" s="86" t="s">
        <v>605</v>
      </c>
      <c r="F1569" s="84" t="n">
        <v>44738</v>
      </c>
      <c r="G1569" s="67" t="str">
        <f aca="false">IF(I1569&gt;0,"Targeted Dealer","-")</f>
        <v>-</v>
      </c>
      <c r="H1569" s="67"/>
      <c r="I1569" s="68" t="n">
        <v>0</v>
      </c>
      <c r="J1569" s="68" t="n">
        <f aca="false">I1569/$J$1*($J$1-$E$1)</f>
        <v>0</v>
      </c>
      <c r="K1569" s="69" t="n">
        <v>0</v>
      </c>
      <c r="L1569" s="69" t="n">
        <f aca="false">I1569-K1569</f>
        <v>0</v>
      </c>
      <c r="M1569" s="69" t="str">
        <f aca="false">IFERROR((K1569/J1569%),"-")</f>
        <v>-</v>
      </c>
      <c r="N1569" s="97" t="n">
        <v>20</v>
      </c>
      <c r="O1569" s="98" t="str">
        <f aca="false">IF(F1569&lt;=$P$2,"Mar","")</f>
        <v>Mar</v>
      </c>
      <c r="P1569" s="97" t="n">
        <f aca="false">N1569</f>
        <v>20</v>
      </c>
      <c r="Q1569" s="99" t="n">
        <f aca="false">K1569-P1569</f>
        <v>-20</v>
      </c>
      <c r="R1569" s="98" t="n">
        <f aca="false">IFERROR(IF(O1569="Mar",(K1569/P1569-1))," ")</f>
        <v>-1</v>
      </c>
      <c r="S1569" s="100" t="str">
        <f aca="false">IF(N1569&gt;0,IF(O1569="","-",IF(R1569&lt;0%,"DEGROWTH","GROWTH")))</f>
        <v>DEGROWTH</v>
      </c>
      <c r="T1569" s="69" t="n">
        <v>0</v>
      </c>
      <c r="U1569" s="101" t="str">
        <f aca="false">IF(F1569&lt;=$V$2,"Apr","")</f>
        <v>Apr</v>
      </c>
      <c r="V1569" s="97" t="n">
        <v>0</v>
      </c>
      <c r="W1569" s="102" t="n">
        <f aca="false">K1569-V1569</f>
        <v>0</v>
      </c>
      <c r="X1569" s="103" t="n">
        <f aca="false">IFERROR(IF(U1569="Apr",(K1569/V1569-1)),0)</f>
        <v>0</v>
      </c>
      <c r="Y1569" s="106" t="b">
        <f aca="false">IF(T1569&gt;0,IF(U1569="","-",IF(X1569&lt;0%,"DEGROWTH","GROWTH")))</f>
        <v>0</v>
      </c>
      <c r="Z1569" s="75" t="n">
        <v>0</v>
      </c>
      <c r="AA1569" s="70"/>
      <c r="AB1569" s="70" t="s">
        <v>133</v>
      </c>
      <c r="AC1569" s="85" t="s">
        <v>134</v>
      </c>
      <c r="AD1569" s="3" t="n">
        <f aca="false">IF(K1569=0,1,0)</f>
        <v>1</v>
      </c>
      <c r="AE1569" s="82"/>
    </row>
    <row r="1570" customFormat="false" ht="14.25" hidden="false" customHeight="true" outlineLevel="0" collapsed="false">
      <c r="A1570" s="85" t="s">
        <v>133</v>
      </c>
      <c r="B1570" s="86" t="s">
        <v>21</v>
      </c>
      <c r="C1570" s="83" t="s">
        <v>3423</v>
      </c>
      <c r="D1570" s="75" t="n">
        <v>1000004579</v>
      </c>
      <c r="E1570" s="86" t="s">
        <v>3424</v>
      </c>
      <c r="F1570" s="84" t="n">
        <v>46014</v>
      </c>
      <c r="G1570" s="67" t="str">
        <f aca="false">IF(I1570&gt;0,"Targeted Dealer","-")</f>
        <v>Targeted Dealer</v>
      </c>
      <c r="H1570" s="67"/>
      <c r="I1570" s="68" t="n">
        <v>80</v>
      </c>
      <c r="J1570" s="68" t="n">
        <f aca="false">I1570/$J$1*($J$1-$E$1)</f>
        <v>74.6666666666667</v>
      </c>
      <c r="K1570" s="69" t="n">
        <v>200</v>
      </c>
      <c r="L1570" s="69" t="n">
        <f aca="false">I1570-K1570</f>
        <v>-120</v>
      </c>
      <c r="M1570" s="69" t="n">
        <f aca="false">IFERROR((K1570/J1570%),"-")</f>
        <v>267.857142857143</v>
      </c>
      <c r="N1570" s="97" t="n">
        <v>180</v>
      </c>
      <c r="O1570" s="98" t="str">
        <f aca="false">IF(F1570&lt;=$P$2,"Mar","")</f>
        <v>Mar</v>
      </c>
      <c r="P1570" s="97" t="n">
        <f aca="false">N1570</f>
        <v>180</v>
      </c>
      <c r="Q1570" s="99" t="n">
        <f aca="false">K1570-P1570</f>
        <v>20</v>
      </c>
      <c r="R1570" s="98" t="n">
        <f aca="false">IFERROR(IF(O1570="Mar",(K1570/P1570-1))," ")</f>
        <v>0.111111111111111</v>
      </c>
      <c r="S1570" s="100" t="str">
        <f aca="false">IF(N1570&gt;0,IF(O1570="","-",IF(R1570&lt;0%,"DEGROWTH","GROWTH")))</f>
        <v>GROWTH</v>
      </c>
      <c r="T1570" s="69" t="n">
        <v>0</v>
      </c>
      <c r="U1570" s="101" t="str">
        <f aca="false">IF(F1570&lt;=$V$2,"Apr","")</f>
        <v>Apr</v>
      </c>
      <c r="V1570" s="97" t="n">
        <v>0</v>
      </c>
      <c r="W1570" s="102" t="n">
        <f aca="false">K1570-V1570</f>
        <v>200</v>
      </c>
      <c r="X1570" s="103" t="n">
        <f aca="false">IFERROR(IF(U1570="Apr",(K1570/V1570-1)),0)</f>
        <v>0</v>
      </c>
      <c r="Y1570" s="106" t="b">
        <f aca="false">IF(T1570&gt;0,IF(U1570="","-",IF(X1570&lt;0%,"DEGROWTH","GROWTH")))</f>
        <v>0</v>
      </c>
      <c r="Z1570" s="75" t="n">
        <v>0</v>
      </c>
      <c r="AA1570" s="70"/>
      <c r="AB1570" s="70" t="s">
        <v>133</v>
      </c>
      <c r="AC1570" s="85" t="s">
        <v>133</v>
      </c>
      <c r="AD1570" s="3" t="n">
        <f aca="false">IF(K1570=0,1,0)</f>
        <v>0</v>
      </c>
      <c r="AE1570" s="82"/>
    </row>
    <row r="1571" customFormat="false" ht="14.25" hidden="false" customHeight="true" outlineLevel="0" collapsed="false">
      <c r="A1571" s="85" t="s">
        <v>133</v>
      </c>
      <c r="B1571" s="86" t="s">
        <v>48</v>
      </c>
      <c r="C1571" s="83" t="s">
        <v>606</v>
      </c>
      <c r="D1571" s="75" t="n">
        <v>1000003195</v>
      </c>
      <c r="E1571" s="86" t="s">
        <v>607</v>
      </c>
      <c r="F1571" s="84" t="n">
        <v>44925</v>
      </c>
      <c r="G1571" s="67" t="str">
        <f aca="false">IF(I1571&gt;0,"Targeted Dealer","-")</f>
        <v>Targeted Dealer</v>
      </c>
      <c r="H1571" s="67"/>
      <c r="I1571" s="68" t="n">
        <v>120</v>
      </c>
      <c r="J1571" s="68" t="n">
        <f aca="false">I1571/$J$1*($J$1-$E$1)</f>
        <v>112</v>
      </c>
      <c r="K1571" s="69" t="n">
        <v>0</v>
      </c>
      <c r="L1571" s="69" t="n">
        <f aca="false">I1571-K1571</f>
        <v>120</v>
      </c>
      <c r="M1571" s="69" t="n">
        <f aca="false">IFERROR((K1571/J1571%),"-")</f>
        <v>0</v>
      </c>
      <c r="N1571" s="97" t="n">
        <v>0</v>
      </c>
      <c r="O1571" s="98" t="str">
        <f aca="false">IF(F1571&lt;=$P$2,"Mar","")</f>
        <v>Mar</v>
      </c>
      <c r="P1571" s="97" t="n">
        <f aca="false">N1571</f>
        <v>0</v>
      </c>
      <c r="Q1571" s="99" t="n">
        <f aca="false">K1571-P1571</f>
        <v>0</v>
      </c>
      <c r="R1571" s="98" t="str">
        <f aca="false">IFERROR(IF(O1571="Mar",(K1571/P1571-1))," ")</f>
        <v> </v>
      </c>
      <c r="S1571" s="105" t="b">
        <f aca="false">IF(N1571&gt;0,IF(O1571="","-",IF(R1571&lt;0%,"DEGROWTH","GROWTH")))</f>
        <v>0</v>
      </c>
      <c r="T1571" s="69" t="n">
        <v>0</v>
      </c>
      <c r="U1571" s="101" t="str">
        <f aca="false">IF(F1571&lt;=$V$2,"Apr","")</f>
        <v>Apr</v>
      </c>
      <c r="V1571" s="97" t="n">
        <v>0</v>
      </c>
      <c r="W1571" s="102" t="n">
        <f aca="false">K1571-V1571</f>
        <v>0</v>
      </c>
      <c r="X1571" s="103" t="n">
        <f aca="false">IFERROR(IF(U1571="Apr",(K1571/V1571-1)),0)</f>
        <v>0</v>
      </c>
      <c r="Y1571" s="106" t="b">
        <f aca="false">IF(T1571&gt;0,IF(U1571="","-",IF(X1571&lt;0%,"DEGROWTH","GROWTH")))</f>
        <v>0</v>
      </c>
      <c r="Z1571" s="75" t="n">
        <v>0</v>
      </c>
      <c r="AA1571" s="70"/>
      <c r="AB1571" s="70" t="s">
        <v>133</v>
      </c>
      <c r="AC1571" s="85" t="s">
        <v>133</v>
      </c>
      <c r="AD1571" s="3" t="n">
        <f aca="false">IF(K1571=0,1,0)</f>
        <v>1</v>
      </c>
      <c r="AE1571" s="82"/>
    </row>
    <row r="1572" customFormat="false" ht="14.25" hidden="false" customHeight="true" outlineLevel="0" collapsed="false">
      <c r="A1572" s="85" t="s">
        <v>133</v>
      </c>
      <c r="B1572" s="86" t="s">
        <v>145</v>
      </c>
      <c r="C1572" s="83" t="s">
        <v>3425</v>
      </c>
      <c r="D1572" s="75" t="n">
        <v>1000000705</v>
      </c>
      <c r="E1572" s="86" t="s">
        <v>3426</v>
      </c>
      <c r="F1572" s="84" t="n">
        <v>44738</v>
      </c>
      <c r="G1572" s="67" t="str">
        <f aca="false">IF(I1572&gt;0,"Targeted Dealer","-")</f>
        <v>Targeted Dealer</v>
      </c>
      <c r="H1572" s="67"/>
      <c r="I1572" s="68" t="n">
        <v>120</v>
      </c>
      <c r="J1572" s="68" t="n">
        <f aca="false">I1572/$J$1*($J$1-$E$1)</f>
        <v>112</v>
      </c>
      <c r="K1572" s="69" t="n">
        <v>0</v>
      </c>
      <c r="L1572" s="69" t="n">
        <f aca="false">I1572-K1572</f>
        <v>120</v>
      </c>
      <c r="M1572" s="69" t="n">
        <f aca="false">IFERROR((K1572/J1572%),"-")</f>
        <v>0</v>
      </c>
      <c r="N1572" s="97" t="n">
        <v>0</v>
      </c>
      <c r="O1572" s="98" t="str">
        <f aca="false">IF(F1572&lt;=$P$2,"Mar","")</f>
        <v>Mar</v>
      </c>
      <c r="P1572" s="97" t="n">
        <f aca="false">N1572</f>
        <v>0</v>
      </c>
      <c r="Q1572" s="99" t="n">
        <f aca="false">K1572-P1572</f>
        <v>0</v>
      </c>
      <c r="R1572" s="98" t="str">
        <f aca="false">IFERROR(IF(O1572="Mar",(K1572/P1572-1))," ")</f>
        <v> </v>
      </c>
      <c r="S1572" s="105" t="b">
        <f aca="false">IF(N1572&gt;0,IF(O1572="","-",IF(R1572&lt;0%,"DEGROWTH","GROWTH")))</f>
        <v>0</v>
      </c>
      <c r="T1572" s="69" t="n">
        <v>10</v>
      </c>
      <c r="U1572" s="101" t="str">
        <f aca="false">IF(F1572&lt;=$V$2,"Apr","")</f>
        <v>Apr</v>
      </c>
      <c r="V1572" s="97" t="n">
        <v>10</v>
      </c>
      <c r="W1572" s="102" t="n">
        <f aca="false">K1572-V1572</f>
        <v>-10</v>
      </c>
      <c r="X1572" s="103" t="n">
        <f aca="false">IFERROR(IF(U1572="Apr",(K1572/V1572-1)),0)</f>
        <v>-1</v>
      </c>
      <c r="Y1572" s="104" t="str">
        <f aca="false">IF(T1572&gt;0,IF(U1572="","-",IF(X1572&lt;0%,"DEGROWTH","GROWTH")))</f>
        <v>DEGROWTH</v>
      </c>
      <c r="Z1572" s="75" t="n">
        <v>0</v>
      </c>
      <c r="AA1572" s="70"/>
      <c r="AB1572" s="70" t="s">
        <v>133</v>
      </c>
      <c r="AC1572" s="85" t="s">
        <v>133</v>
      </c>
      <c r="AD1572" s="3" t="n">
        <f aca="false">IF(K1572=0,1,0)</f>
        <v>1</v>
      </c>
      <c r="AE1572" s="82"/>
    </row>
    <row r="1573" customFormat="false" ht="14.25" hidden="false" customHeight="true" outlineLevel="0" collapsed="false">
      <c r="A1573" s="85" t="s">
        <v>133</v>
      </c>
      <c r="B1573" s="86" t="s">
        <v>145</v>
      </c>
      <c r="C1573" s="83" t="s">
        <v>3427</v>
      </c>
      <c r="D1573" s="75" t="n">
        <v>1000003518</v>
      </c>
      <c r="E1573" s="86" t="s">
        <v>3428</v>
      </c>
      <c r="F1573" s="84" t="n">
        <v>45058</v>
      </c>
      <c r="G1573" s="67" t="str">
        <f aca="false">IF(I1573&gt;0,"Targeted Dealer","-")</f>
        <v>Targeted Dealer</v>
      </c>
      <c r="H1573" s="67"/>
      <c r="I1573" s="68" t="n">
        <v>80</v>
      </c>
      <c r="J1573" s="68" t="n">
        <f aca="false">I1573/$J$1*($J$1-$E$1)</f>
        <v>74.6666666666667</v>
      </c>
      <c r="K1573" s="69" t="n">
        <v>0</v>
      </c>
      <c r="L1573" s="69" t="n">
        <f aca="false">I1573-K1573</f>
        <v>80</v>
      </c>
      <c r="M1573" s="69" t="n">
        <f aca="false">IFERROR((K1573/J1573%),"-")</f>
        <v>0</v>
      </c>
      <c r="N1573" s="97" t="n">
        <v>0</v>
      </c>
      <c r="O1573" s="98" t="str">
        <f aca="false">IF(F1573&lt;=$P$2,"Mar","")</f>
        <v>Mar</v>
      </c>
      <c r="P1573" s="97" t="n">
        <f aca="false">N1573</f>
        <v>0</v>
      </c>
      <c r="Q1573" s="99" t="n">
        <f aca="false">K1573-P1573</f>
        <v>0</v>
      </c>
      <c r="R1573" s="98" t="str">
        <f aca="false">IFERROR(IF(O1573="Mar",(K1573/P1573-1))," ")</f>
        <v> </v>
      </c>
      <c r="S1573" s="105" t="b">
        <f aca="false">IF(N1573&gt;0,IF(O1573="","-",IF(R1573&lt;0%,"DEGROWTH","GROWTH")))</f>
        <v>0</v>
      </c>
      <c r="T1573" s="69" t="n">
        <v>0</v>
      </c>
      <c r="U1573" s="101" t="str">
        <f aca="false">IF(F1573&lt;=$V$2,"Apr","")</f>
        <v>Apr</v>
      </c>
      <c r="V1573" s="97" t="n">
        <v>0</v>
      </c>
      <c r="W1573" s="102" t="n">
        <f aca="false">K1573-V1573</f>
        <v>0</v>
      </c>
      <c r="X1573" s="103" t="n">
        <f aca="false">IFERROR(IF(U1573="Apr",(K1573/V1573-1)),0)</f>
        <v>0</v>
      </c>
      <c r="Y1573" s="106" t="b">
        <f aca="false">IF(T1573&gt;0,IF(U1573="","-",IF(X1573&lt;0%,"DEGROWTH","GROWTH")))</f>
        <v>0</v>
      </c>
      <c r="Z1573" s="75" t="n">
        <v>0</v>
      </c>
      <c r="AA1573" s="70"/>
      <c r="AB1573" s="70" t="s">
        <v>133</v>
      </c>
      <c r="AC1573" s="85" t="s">
        <v>133</v>
      </c>
      <c r="AD1573" s="3" t="n">
        <f aca="false">IF(K1573=0,1,0)</f>
        <v>1</v>
      </c>
      <c r="AE1573" s="82"/>
    </row>
    <row r="1574" customFormat="false" ht="14.25" hidden="false" customHeight="true" outlineLevel="0" collapsed="false">
      <c r="A1574" s="85" t="s">
        <v>133</v>
      </c>
      <c r="B1574" s="86" t="s">
        <v>47</v>
      </c>
      <c r="C1574" s="83" t="s">
        <v>608</v>
      </c>
      <c r="D1574" s="75" t="n">
        <v>1000003993</v>
      </c>
      <c r="E1574" s="86" t="s">
        <v>609</v>
      </c>
      <c r="F1574" s="84" t="n">
        <v>45443</v>
      </c>
      <c r="G1574" s="67" t="str">
        <f aca="false">IF(I1574&gt;0,"Targeted Dealer","-")</f>
        <v>-</v>
      </c>
      <c r="H1574" s="67"/>
      <c r="I1574" s="68" t="n">
        <v>0</v>
      </c>
      <c r="J1574" s="68" t="n">
        <f aca="false">I1574/$J$1*($J$1-$E$1)</f>
        <v>0</v>
      </c>
      <c r="K1574" s="69" t="n">
        <v>0</v>
      </c>
      <c r="L1574" s="69" t="n">
        <f aca="false">I1574-K1574</f>
        <v>0</v>
      </c>
      <c r="M1574" s="69" t="str">
        <f aca="false">IFERROR((K1574/J1574%),"-")</f>
        <v>-</v>
      </c>
      <c r="N1574" s="97" t="n">
        <v>0</v>
      </c>
      <c r="O1574" s="98" t="str">
        <f aca="false">IF(F1574&lt;=$P$2,"Mar","")</f>
        <v>Mar</v>
      </c>
      <c r="P1574" s="97" t="n">
        <f aca="false">N1574</f>
        <v>0</v>
      </c>
      <c r="Q1574" s="99" t="n">
        <f aca="false">K1574-P1574</f>
        <v>0</v>
      </c>
      <c r="R1574" s="98" t="str">
        <f aca="false">IFERROR(IF(O1574="Mar",(K1574/P1574-1))," ")</f>
        <v> </v>
      </c>
      <c r="S1574" s="105" t="b">
        <f aca="false">IF(N1574&gt;0,IF(O1574="","-",IF(R1574&lt;0%,"DEGROWTH","GROWTH")))</f>
        <v>0</v>
      </c>
      <c r="T1574" s="69" t="n">
        <v>0</v>
      </c>
      <c r="U1574" s="101" t="str">
        <f aca="false">IF(F1574&lt;=$V$2,"Apr","")</f>
        <v>Apr</v>
      </c>
      <c r="V1574" s="97" t="n">
        <v>0</v>
      </c>
      <c r="W1574" s="102" t="n">
        <f aca="false">K1574-V1574</f>
        <v>0</v>
      </c>
      <c r="X1574" s="103" t="n">
        <f aca="false">IFERROR(IF(U1574="Apr",(K1574/V1574-1)),0)</f>
        <v>0</v>
      </c>
      <c r="Y1574" s="106" t="b">
        <f aca="false">IF(T1574&gt;0,IF(U1574="","-",IF(X1574&lt;0%,"DEGROWTH","GROWTH")))</f>
        <v>0</v>
      </c>
      <c r="Z1574" s="75" t="n">
        <v>0</v>
      </c>
      <c r="AA1574" s="70"/>
      <c r="AB1574" s="70" t="s">
        <v>133</v>
      </c>
      <c r="AC1574" s="85" t="s">
        <v>133</v>
      </c>
      <c r="AD1574" s="3" t="n">
        <f aca="false">IF(K1574=0,1,0)</f>
        <v>1</v>
      </c>
      <c r="AE1574" s="82"/>
    </row>
    <row r="1575" customFormat="false" ht="14.25" hidden="false" customHeight="true" outlineLevel="0" collapsed="false">
      <c r="A1575" s="85" t="s">
        <v>134</v>
      </c>
      <c r="B1575" s="86" t="s">
        <v>77</v>
      </c>
      <c r="C1575" s="83" t="s">
        <v>3429</v>
      </c>
      <c r="D1575" s="75" t="n">
        <v>1000001100</v>
      </c>
      <c r="E1575" s="86" t="s">
        <v>3430</v>
      </c>
      <c r="F1575" s="84" t="n">
        <v>44738</v>
      </c>
      <c r="G1575" s="67" t="str">
        <f aca="false">IF(I1575&gt;0,"Targeted Dealer","-")</f>
        <v>Targeted Dealer</v>
      </c>
      <c r="H1575" s="67"/>
      <c r="I1575" s="68" t="n">
        <v>40</v>
      </c>
      <c r="J1575" s="68" t="n">
        <f aca="false">I1575/$J$1*($J$1-$E$1)</f>
        <v>37.3333333333333</v>
      </c>
      <c r="K1575" s="69" t="n">
        <v>8</v>
      </c>
      <c r="L1575" s="69" t="n">
        <f aca="false">I1575-K1575</f>
        <v>32</v>
      </c>
      <c r="M1575" s="69" t="n">
        <f aca="false">IFERROR((K1575/J1575%),"-")</f>
        <v>21.4285714285714</v>
      </c>
      <c r="N1575" s="97" t="n">
        <v>21.5</v>
      </c>
      <c r="O1575" s="98" t="str">
        <f aca="false">IF(F1575&lt;=$P$2,"Mar","")</f>
        <v>Mar</v>
      </c>
      <c r="P1575" s="97" t="n">
        <f aca="false">N1575</f>
        <v>21.5</v>
      </c>
      <c r="Q1575" s="99" t="n">
        <f aca="false">K1575-P1575</f>
        <v>-13.5</v>
      </c>
      <c r="R1575" s="98" t="n">
        <f aca="false">IFERROR(IF(O1575="Mar",(K1575/P1575-1))," ")</f>
        <v>-0.627906976744186</v>
      </c>
      <c r="S1575" s="100" t="str">
        <f aca="false">IF(N1575&gt;0,IF(O1575="","-",IF(R1575&lt;0%,"DEGROWTH","GROWTH")))</f>
        <v>DEGROWTH</v>
      </c>
      <c r="T1575" s="69" t="n">
        <v>0</v>
      </c>
      <c r="U1575" s="101" t="str">
        <f aca="false">IF(F1575&lt;=$V$2,"Apr","")</f>
        <v>Apr</v>
      </c>
      <c r="V1575" s="97" t="n">
        <v>0</v>
      </c>
      <c r="W1575" s="102" t="n">
        <f aca="false">K1575-V1575</f>
        <v>8</v>
      </c>
      <c r="X1575" s="103" t="n">
        <f aca="false">IFERROR(IF(U1575="Apr",(K1575/V1575-1)),0)</f>
        <v>0</v>
      </c>
      <c r="Y1575" s="106" t="b">
        <f aca="false">IF(T1575&gt;0,IF(U1575="","-",IF(X1575&lt;0%,"DEGROWTH","GROWTH")))</f>
        <v>0</v>
      </c>
      <c r="Z1575" s="75" t="n">
        <v>0</v>
      </c>
      <c r="AA1575" s="70"/>
      <c r="AB1575" s="70" t="s">
        <v>133</v>
      </c>
      <c r="AC1575" s="85" t="s">
        <v>134</v>
      </c>
      <c r="AD1575" s="3" t="n">
        <f aca="false">IF(K1575=0,1,0)</f>
        <v>0</v>
      </c>
      <c r="AE1575" s="82"/>
    </row>
    <row r="1576" customFormat="false" ht="14.25" hidden="false" customHeight="true" outlineLevel="0" collapsed="false">
      <c r="A1576" s="85" t="s">
        <v>134</v>
      </c>
      <c r="B1576" s="86" t="s">
        <v>77</v>
      </c>
      <c r="C1576" s="83" t="s">
        <v>3431</v>
      </c>
      <c r="D1576" s="75" t="n">
        <v>1000004550</v>
      </c>
      <c r="E1576" s="86" t="s">
        <v>3432</v>
      </c>
      <c r="F1576" s="84" t="n">
        <v>45993</v>
      </c>
      <c r="G1576" s="67" t="str">
        <f aca="false">IF(I1576&gt;0,"Targeted Dealer","-")</f>
        <v>Targeted Dealer</v>
      </c>
      <c r="H1576" s="67"/>
      <c r="I1576" s="68" t="n">
        <v>30</v>
      </c>
      <c r="J1576" s="68" t="n">
        <f aca="false">I1576/$J$1*($J$1-$E$1)</f>
        <v>28</v>
      </c>
      <c r="K1576" s="69" t="n">
        <v>23</v>
      </c>
      <c r="L1576" s="69" t="n">
        <f aca="false">I1576-K1576</f>
        <v>7</v>
      </c>
      <c r="M1576" s="69" t="n">
        <f aca="false">IFERROR((K1576/J1576%),"-")</f>
        <v>82.1428571428571</v>
      </c>
      <c r="N1576" s="97" t="n">
        <v>30</v>
      </c>
      <c r="O1576" s="98" t="str">
        <f aca="false">IF(F1576&lt;=$P$2,"Mar","")</f>
        <v>Mar</v>
      </c>
      <c r="P1576" s="97" t="n">
        <f aca="false">N1576</f>
        <v>30</v>
      </c>
      <c r="Q1576" s="99" t="n">
        <f aca="false">K1576-P1576</f>
        <v>-7</v>
      </c>
      <c r="R1576" s="98" t="n">
        <f aca="false">IFERROR(IF(O1576="Mar",(K1576/P1576-1))," ")</f>
        <v>-0.233333333333333</v>
      </c>
      <c r="S1576" s="100" t="str">
        <f aca="false">IF(N1576&gt;0,IF(O1576="","-",IF(R1576&lt;0%,"DEGROWTH","GROWTH")))</f>
        <v>DEGROWTH</v>
      </c>
      <c r="T1576" s="69" t="n">
        <v>0</v>
      </c>
      <c r="U1576" s="101" t="str">
        <f aca="false">IF(F1576&lt;=$V$2,"Apr","")</f>
        <v>Apr</v>
      </c>
      <c r="V1576" s="97" t="n">
        <v>0</v>
      </c>
      <c r="W1576" s="102" t="n">
        <f aca="false">K1576-V1576</f>
        <v>23</v>
      </c>
      <c r="X1576" s="103" t="n">
        <f aca="false">IFERROR(IF(U1576="Apr",(K1576/V1576-1)),0)</f>
        <v>0</v>
      </c>
      <c r="Y1576" s="106" t="b">
        <f aca="false">IF(T1576&gt;0,IF(U1576="","-",IF(X1576&lt;0%,"DEGROWTH","GROWTH")))</f>
        <v>0</v>
      </c>
      <c r="Z1576" s="75" t="n">
        <v>0</v>
      </c>
      <c r="AA1576" s="70"/>
      <c r="AB1576" s="70" t="s">
        <v>133</v>
      </c>
      <c r="AC1576" s="85" t="s">
        <v>134</v>
      </c>
      <c r="AD1576" s="3" t="n">
        <f aca="false">IF(K1576=0,1,0)</f>
        <v>0</v>
      </c>
      <c r="AE1576" s="82"/>
    </row>
    <row r="1577" customFormat="false" ht="14.25" hidden="false" customHeight="true" outlineLevel="0" collapsed="false">
      <c r="A1577" s="85" t="s">
        <v>134</v>
      </c>
      <c r="B1577" s="86" t="s">
        <v>77</v>
      </c>
      <c r="C1577" s="83" t="s">
        <v>3433</v>
      </c>
      <c r="D1577" s="75" t="n">
        <v>1000004563</v>
      </c>
      <c r="E1577" s="86" t="s">
        <v>3434</v>
      </c>
      <c r="F1577" s="84" t="n">
        <v>46001</v>
      </c>
      <c r="G1577" s="67" t="str">
        <f aca="false">IF(I1577&gt;0,"Targeted Dealer","-")</f>
        <v>Targeted Dealer</v>
      </c>
      <c r="H1577" s="67"/>
      <c r="I1577" s="68" t="n">
        <v>50</v>
      </c>
      <c r="J1577" s="68" t="n">
        <f aca="false">I1577/$J$1*($J$1-$E$1)</f>
        <v>46.6666666666667</v>
      </c>
      <c r="K1577" s="69" t="n">
        <v>46</v>
      </c>
      <c r="L1577" s="69" t="n">
        <f aca="false">I1577-K1577</f>
        <v>4</v>
      </c>
      <c r="M1577" s="69" t="n">
        <f aca="false">IFERROR((K1577/J1577%),"-")</f>
        <v>98.5714285714286</v>
      </c>
      <c r="N1577" s="97" t="n">
        <v>68.5</v>
      </c>
      <c r="O1577" s="98" t="str">
        <f aca="false">IF(F1577&lt;=$P$2,"Mar","")</f>
        <v>Mar</v>
      </c>
      <c r="P1577" s="97" t="n">
        <f aca="false">N1577</f>
        <v>68.5</v>
      </c>
      <c r="Q1577" s="99" t="n">
        <f aca="false">K1577-P1577</f>
        <v>-22.5</v>
      </c>
      <c r="R1577" s="98" t="n">
        <f aca="false">IFERROR(IF(O1577="Mar",(K1577/P1577-1))," ")</f>
        <v>-0.328467153284672</v>
      </c>
      <c r="S1577" s="100" t="str">
        <f aca="false">IF(N1577&gt;0,IF(O1577="","-",IF(R1577&lt;0%,"DEGROWTH","GROWTH")))</f>
        <v>DEGROWTH</v>
      </c>
      <c r="T1577" s="69" t="n">
        <v>0</v>
      </c>
      <c r="U1577" s="101" t="str">
        <f aca="false">IF(F1577&lt;=$V$2,"Apr","")</f>
        <v>Apr</v>
      </c>
      <c r="V1577" s="97" t="n">
        <v>0</v>
      </c>
      <c r="W1577" s="102" t="n">
        <f aca="false">K1577-V1577</f>
        <v>46</v>
      </c>
      <c r="X1577" s="103" t="n">
        <f aca="false">IFERROR(IF(U1577="Apr",(K1577/V1577-1)),0)</f>
        <v>0</v>
      </c>
      <c r="Y1577" s="106" t="b">
        <f aca="false">IF(T1577&gt;0,IF(U1577="","-",IF(X1577&lt;0%,"DEGROWTH","GROWTH")))</f>
        <v>0</v>
      </c>
      <c r="Z1577" s="75" t="n">
        <v>0</v>
      </c>
      <c r="AA1577" s="70"/>
      <c r="AB1577" s="70" t="s">
        <v>133</v>
      </c>
      <c r="AC1577" s="85" t="s">
        <v>134</v>
      </c>
      <c r="AD1577" s="3" t="n">
        <f aca="false">IF(K1577=0,1,0)</f>
        <v>0</v>
      </c>
      <c r="AE1577" s="82"/>
    </row>
    <row r="1578" customFormat="false" ht="14.25" hidden="false" customHeight="true" outlineLevel="0" collapsed="false">
      <c r="A1578" s="85" t="s">
        <v>132</v>
      </c>
      <c r="B1578" s="86" t="s">
        <v>101</v>
      </c>
      <c r="C1578" s="83" t="s">
        <v>3435</v>
      </c>
      <c r="D1578" s="75" t="n">
        <v>1000004534</v>
      </c>
      <c r="E1578" s="86" t="s">
        <v>3436</v>
      </c>
      <c r="F1578" s="84" t="n">
        <v>45976</v>
      </c>
      <c r="G1578" s="67" t="str">
        <f aca="false">IF(I1578&gt;0,"Targeted Dealer","-")</f>
        <v>Targeted Dealer</v>
      </c>
      <c r="H1578" s="67"/>
      <c r="I1578" s="68" t="n">
        <v>100</v>
      </c>
      <c r="J1578" s="68" t="n">
        <f aca="false">I1578/$J$1*($J$1-$E$1)</f>
        <v>93.3333333333333</v>
      </c>
      <c r="K1578" s="69" t="n">
        <v>53</v>
      </c>
      <c r="L1578" s="69" t="n">
        <f aca="false">I1578-K1578</f>
        <v>47</v>
      </c>
      <c r="M1578" s="69" t="n">
        <f aca="false">IFERROR((K1578/J1578%),"-")</f>
        <v>56.7857142857143</v>
      </c>
      <c r="N1578" s="97" t="n">
        <v>105</v>
      </c>
      <c r="O1578" s="98" t="str">
        <f aca="false">IF(F1578&lt;=$P$2,"Mar","")</f>
        <v>Mar</v>
      </c>
      <c r="P1578" s="97" t="n">
        <f aca="false">N1578</f>
        <v>105</v>
      </c>
      <c r="Q1578" s="99" t="n">
        <f aca="false">K1578-P1578</f>
        <v>-52</v>
      </c>
      <c r="R1578" s="98" t="n">
        <f aca="false">IFERROR(IF(O1578="Mar",(K1578/P1578-1))," ")</f>
        <v>-0.495238095238095</v>
      </c>
      <c r="S1578" s="100" t="str">
        <f aca="false">IF(N1578&gt;0,IF(O1578="","-",IF(R1578&lt;0%,"DEGROWTH","GROWTH")))</f>
        <v>DEGROWTH</v>
      </c>
      <c r="T1578" s="69" t="n">
        <v>0</v>
      </c>
      <c r="U1578" s="101" t="str">
        <f aca="false">IF(F1578&lt;=$V$2,"Apr","")</f>
        <v>Apr</v>
      </c>
      <c r="V1578" s="97" t="n">
        <v>0</v>
      </c>
      <c r="W1578" s="102" t="n">
        <f aca="false">K1578-V1578</f>
        <v>53</v>
      </c>
      <c r="X1578" s="103" t="n">
        <f aca="false">IFERROR(IF(U1578="Apr",(K1578/V1578-1)),0)</f>
        <v>0</v>
      </c>
      <c r="Y1578" s="106" t="b">
        <f aca="false">IF(T1578&gt;0,IF(U1578="","-",IF(X1578&lt;0%,"DEGROWTH","GROWTH")))</f>
        <v>0</v>
      </c>
      <c r="Z1578" s="75" t="n">
        <v>0</v>
      </c>
      <c r="AA1578" s="70"/>
      <c r="AB1578" s="70" t="s">
        <v>133</v>
      </c>
      <c r="AC1578" s="85" t="s">
        <v>132</v>
      </c>
      <c r="AD1578" s="3" t="n">
        <f aca="false">IF(K1578=0,1,0)</f>
        <v>0</v>
      </c>
      <c r="AE1578" s="82"/>
    </row>
    <row r="1579" customFormat="false" ht="14.25" hidden="false" customHeight="true" outlineLevel="0" collapsed="false">
      <c r="A1579" s="85" t="s">
        <v>132</v>
      </c>
      <c r="B1579" s="86" t="s">
        <v>101</v>
      </c>
      <c r="C1579" s="83" t="s">
        <v>3437</v>
      </c>
      <c r="D1579" s="75" t="n">
        <v>1000004545</v>
      </c>
      <c r="E1579" s="86" t="s">
        <v>3438</v>
      </c>
      <c r="F1579" s="84" t="n">
        <v>45981</v>
      </c>
      <c r="G1579" s="67" t="str">
        <f aca="false">IF(I1579&gt;0,"Targeted Dealer","-")</f>
        <v>Targeted Dealer</v>
      </c>
      <c r="H1579" s="67"/>
      <c r="I1579" s="68" t="n">
        <v>40</v>
      </c>
      <c r="J1579" s="68" t="n">
        <f aca="false">I1579/$J$1*($J$1-$E$1)</f>
        <v>37.3333333333333</v>
      </c>
      <c r="K1579" s="69" t="n">
        <v>20</v>
      </c>
      <c r="L1579" s="69" t="n">
        <f aca="false">I1579-K1579</f>
        <v>20</v>
      </c>
      <c r="M1579" s="69" t="n">
        <f aca="false">IFERROR((K1579/J1579%),"-")</f>
        <v>53.5714285714286</v>
      </c>
      <c r="N1579" s="97" t="n">
        <v>28.5</v>
      </c>
      <c r="O1579" s="98" t="str">
        <f aca="false">IF(F1579&lt;=$P$2,"Mar","")</f>
        <v>Mar</v>
      </c>
      <c r="P1579" s="97" t="n">
        <f aca="false">N1579</f>
        <v>28.5</v>
      </c>
      <c r="Q1579" s="99" t="n">
        <f aca="false">K1579-P1579</f>
        <v>-8.5</v>
      </c>
      <c r="R1579" s="98" t="n">
        <f aca="false">IFERROR(IF(O1579="Mar",(K1579/P1579-1))," ")</f>
        <v>-0.298245614035088</v>
      </c>
      <c r="S1579" s="100" t="str">
        <f aca="false">IF(N1579&gt;0,IF(O1579="","-",IF(R1579&lt;0%,"DEGROWTH","GROWTH")))</f>
        <v>DEGROWTH</v>
      </c>
      <c r="T1579" s="69" t="n">
        <v>0</v>
      </c>
      <c r="U1579" s="101" t="str">
        <f aca="false">IF(F1579&lt;=$V$2,"Apr","")</f>
        <v>Apr</v>
      </c>
      <c r="V1579" s="97" t="n">
        <v>0</v>
      </c>
      <c r="W1579" s="102" t="n">
        <f aca="false">K1579-V1579</f>
        <v>20</v>
      </c>
      <c r="X1579" s="103" t="n">
        <f aca="false">IFERROR(IF(U1579="Apr",(K1579/V1579-1)),0)</f>
        <v>0</v>
      </c>
      <c r="Y1579" s="106" t="b">
        <f aca="false">IF(T1579&gt;0,IF(U1579="","-",IF(X1579&lt;0%,"DEGROWTH","GROWTH")))</f>
        <v>0</v>
      </c>
      <c r="Z1579" s="75" t="n">
        <v>0</v>
      </c>
      <c r="AA1579" s="70"/>
      <c r="AB1579" s="70" t="s">
        <v>133</v>
      </c>
      <c r="AC1579" s="85" t="s">
        <v>132</v>
      </c>
      <c r="AD1579" s="3" t="n">
        <f aca="false">IF(K1579=0,1,0)</f>
        <v>0</v>
      </c>
      <c r="AE1579" s="82"/>
    </row>
    <row r="1580" customFormat="false" ht="14.25" hidden="false" customHeight="true" outlineLevel="0" collapsed="false">
      <c r="A1580" s="85" t="s">
        <v>133</v>
      </c>
      <c r="B1580" s="86" t="s">
        <v>142</v>
      </c>
      <c r="C1580" s="83" t="s">
        <v>3439</v>
      </c>
      <c r="D1580" s="75" t="n">
        <v>1000000098</v>
      </c>
      <c r="E1580" s="86" t="s">
        <v>3440</v>
      </c>
      <c r="F1580" s="84" t="n">
        <v>44738</v>
      </c>
      <c r="G1580" s="67" t="str">
        <f aca="false">IF(I1580&gt;0,"Targeted Dealer","-")</f>
        <v>Targeted Dealer</v>
      </c>
      <c r="H1580" s="67"/>
      <c r="I1580" s="68" t="n">
        <v>20</v>
      </c>
      <c r="J1580" s="68" t="n">
        <f aca="false">I1580/$J$1*($J$1-$E$1)</f>
        <v>18.6666666666667</v>
      </c>
      <c r="K1580" s="69" t="n">
        <v>0</v>
      </c>
      <c r="L1580" s="69" t="n">
        <f aca="false">I1580-K1580</f>
        <v>20</v>
      </c>
      <c r="M1580" s="69" t="n">
        <f aca="false">IFERROR((K1580/J1580%),"-")</f>
        <v>0</v>
      </c>
      <c r="N1580" s="97" t="n">
        <v>0</v>
      </c>
      <c r="O1580" s="98" t="str">
        <f aca="false">IF(F1580&lt;=$P$2,"Mar","")</f>
        <v>Mar</v>
      </c>
      <c r="P1580" s="97" t="n">
        <f aca="false">N1580</f>
        <v>0</v>
      </c>
      <c r="Q1580" s="99" t="n">
        <f aca="false">K1580-P1580</f>
        <v>0</v>
      </c>
      <c r="R1580" s="98" t="str">
        <f aca="false">IFERROR(IF(O1580="Mar",(K1580/P1580-1))," ")</f>
        <v> </v>
      </c>
      <c r="S1580" s="105" t="b">
        <f aca="false">IF(N1580&gt;0,IF(O1580="","-",IF(R1580&lt;0%,"DEGROWTH","GROWTH")))</f>
        <v>0</v>
      </c>
      <c r="T1580" s="69" t="n">
        <v>14</v>
      </c>
      <c r="U1580" s="101" t="str">
        <f aca="false">IF(F1580&lt;=$V$2,"Apr","")</f>
        <v>Apr</v>
      </c>
      <c r="V1580" s="97" t="n">
        <v>14</v>
      </c>
      <c r="W1580" s="102" t="n">
        <f aca="false">K1580-V1580</f>
        <v>-14</v>
      </c>
      <c r="X1580" s="103" t="n">
        <f aca="false">IFERROR(IF(U1580="Apr",(K1580/V1580-1)),0)</f>
        <v>-1</v>
      </c>
      <c r="Y1580" s="104" t="str">
        <f aca="false">IF(T1580&gt;0,IF(U1580="","-",IF(X1580&lt;0%,"DEGROWTH","GROWTH")))</f>
        <v>DEGROWTH</v>
      </c>
      <c r="Z1580" s="75" t="n">
        <v>0</v>
      </c>
      <c r="AA1580" s="70"/>
      <c r="AB1580" s="70" t="s">
        <v>133</v>
      </c>
      <c r="AC1580" s="85" t="s">
        <v>133</v>
      </c>
      <c r="AD1580" s="3" t="n">
        <f aca="false">IF(K1580=0,1,0)</f>
        <v>1</v>
      </c>
      <c r="AE1580" s="82"/>
    </row>
    <row r="1581" customFormat="false" ht="14.25" hidden="false" customHeight="true" outlineLevel="0" collapsed="false">
      <c r="A1581" s="85" t="s">
        <v>133</v>
      </c>
      <c r="B1581" s="86" t="s">
        <v>142</v>
      </c>
      <c r="C1581" s="83" t="s">
        <v>3441</v>
      </c>
      <c r="D1581" s="75" t="n">
        <v>1000000101</v>
      </c>
      <c r="E1581" s="86" t="s">
        <v>3442</v>
      </c>
      <c r="F1581" s="84" t="n">
        <v>44738</v>
      </c>
      <c r="G1581" s="67" t="str">
        <f aca="false">IF(I1581&gt;0,"Targeted Dealer","-")</f>
        <v>Targeted Dealer</v>
      </c>
      <c r="H1581" s="67"/>
      <c r="I1581" s="68" t="n">
        <v>30</v>
      </c>
      <c r="J1581" s="68" t="n">
        <f aca="false">I1581/$J$1*($J$1-$E$1)</f>
        <v>28</v>
      </c>
      <c r="K1581" s="69" t="n">
        <v>17</v>
      </c>
      <c r="L1581" s="69" t="n">
        <f aca="false">I1581-K1581</f>
        <v>13</v>
      </c>
      <c r="M1581" s="69" t="n">
        <f aca="false">IFERROR((K1581/J1581%),"-")</f>
        <v>60.7142857142857</v>
      </c>
      <c r="N1581" s="97" t="n">
        <v>34</v>
      </c>
      <c r="O1581" s="98" t="str">
        <f aca="false">IF(F1581&lt;=$P$2,"Mar","")</f>
        <v>Mar</v>
      </c>
      <c r="P1581" s="97" t="n">
        <f aca="false">N1581</f>
        <v>34</v>
      </c>
      <c r="Q1581" s="99" t="n">
        <f aca="false">K1581-P1581</f>
        <v>-17</v>
      </c>
      <c r="R1581" s="98" t="n">
        <f aca="false">IFERROR(IF(O1581="Mar",(K1581/P1581-1))," ")</f>
        <v>-0.5</v>
      </c>
      <c r="S1581" s="100" t="str">
        <f aca="false">IF(N1581&gt;0,IF(O1581="","-",IF(R1581&lt;0%,"DEGROWTH","GROWTH")))</f>
        <v>DEGROWTH</v>
      </c>
      <c r="T1581" s="69" t="n">
        <v>0</v>
      </c>
      <c r="U1581" s="101" t="str">
        <f aca="false">IF(F1581&lt;=$V$2,"Apr","")</f>
        <v>Apr</v>
      </c>
      <c r="V1581" s="97" t="n">
        <v>0</v>
      </c>
      <c r="W1581" s="102" t="n">
        <f aca="false">K1581-V1581</f>
        <v>17</v>
      </c>
      <c r="X1581" s="103" t="n">
        <f aca="false">IFERROR(IF(U1581="Apr",(K1581/V1581-1)),0)</f>
        <v>0</v>
      </c>
      <c r="Y1581" s="106" t="b">
        <f aca="false">IF(T1581&gt;0,IF(U1581="","-",IF(X1581&lt;0%,"DEGROWTH","GROWTH")))</f>
        <v>0</v>
      </c>
      <c r="Z1581" s="75" t="n">
        <v>0</v>
      </c>
      <c r="AA1581" s="70"/>
      <c r="AB1581" s="70" t="s">
        <v>133</v>
      </c>
      <c r="AC1581" s="85" t="s">
        <v>133</v>
      </c>
      <c r="AD1581" s="3" t="n">
        <f aca="false">IF(K1581=0,1,0)</f>
        <v>0</v>
      </c>
      <c r="AE1581" s="82"/>
    </row>
    <row r="1582" customFormat="false" ht="14.25" hidden="false" customHeight="true" outlineLevel="0" collapsed="false">
      <c r="A1582" s="85" t="s">
        <v>134</v>
      </c>
      <c r="B1582" s="86" t="s">
        <v>81</v>
      </c>
      <c r="C1582" s="83" t="s">
        <v>3443</v>
      </c>
      <c r="D1582" s="75" t="n">
        <v>1000003811</v>
      </c>
      <c r="E1582" s="86" t="s">
        <v>1203</v>
      </c>
      <c r="F1582" s="84" t="n">
        <v>45291</v>
      </c>
      <c r="G1582" s="67" t="str">
        <f aca="false">IF(I1582&gt;0,"Targeted Dealer","-")</f>
        <v>Targeted Dealer</v>
      </c>
      <c r="H1582" s="67"/>
      <c r="I1582" s="68" t="n">
        <v>20</v>
      </c>
      <c r="J1582" s="68" t="n">
        <f aca="false">I1582/$J$1*($J$1-$E$1)</f>
        <v>18.6666666666667</v>
      </c>
      <c r="K1582" s="69" t="n">
        <v>0</v>
      </c>
      <c r="L1582" s="69" t="n">
        <f aca="false">I1582-K1582</f>
        <v>20</v>
      </c>
      <c r="M1582" s="69" t="n">
        <f aca="false">IFERROR((K1582/J1582%),"-")</f>
        <v>0</v>
      </c>
      <c r="N1582" s="97" t="n">
        <v>2.5</v>
      </c>
      <c r="O1582" s="98" t="str">
        <f aca="false">IF(F1582&lt;=$P$2,"Mar","")</f>
        <v>Mar</v>
      </c>
      <c r="P1582" s="97" t="n">
        <f aca="false">N1582</f>
        <v>2.5</v>
      </c>
      <c r="Q1582" s="99" t="n">
        <f aca="false">K1582-P1582</f>
        <v>-2.5</v>
      </c>
      <c r="R1582" s="98" t="n">
        <f aca="false">IFERROR(IF(O1582="Mar",(K1582/P1582-1))," ")</f>
        <v>-1</v>
      </c>
      <c r="S1582" s="100" t="str">
        <f aca="false">IF(N1582&gt;0,IF(O1582="","-",IF(R1582&lt;0%,"DEGROWTH","GROWTH")))</f>
        <v>DEGROWTH</v>
      </c>
      <c r="T1582" s="69" t="n">
        <v>0</v>
      </c>
      <c r="U1582" s="101" t="str">
        <f aca="false">IF(F1582&lt;=$V$2,"Apr","")</f>
        <v>Apr</v>
      </c>
      <c r="V1582" s="97" t="n">
        <v>0</v>
      </c>
      <c r="W1582" s="102" t="n">
        <f aca="false">K1582-V1582</f>
        <v>0</v>
      </c>
      <c r="X1582" s="103" t="n">
        <f aca="false">IFERROR(IF(U1582="Apr",(K1582/V1582-1)),0)</f>
        <v>0</v>
      </c>
      <c r="Y1582" s="106" t="b">
        <f aca="false">IF(T1582&gt;0,IF(U1582="","-",IF(X1582&lt;0%,"DEGROWTH","GROWTH")))</f>
        <v>0</v>
      </c>
      <c r="Z1582" s="75" t="n">
        <v>0</v>
      </c>
      <c r="AA1582" s="70"/>
      <c r="AB1582" s="70" t="s">
        <v>133</v>
      </c>
      <c r="AC1582" s="85" t="s">
        <v>134</v>
      </c>
      <c r="AD1582" s="3" t="n">
        <f aca="false">IF(K1582=0,1,0)</f>
        <v>1</v>
      </c>
      <c r="AE1582" s="82"/>
    </row>
    <row r="1583" customFormat="false" ht="14.25" hidden="false" customHeight="true" outlineLevel="0" collapsed="false">
      <c r="A1583" s="85" t="s">
        <v>134</v>
      </c>
      <c r="B1583" s="86" t="s">
        <v>81</v>
      </c>
      <c r="C1583" s="83" t="s">
        <v>3444</v>
      </c>
      <c r="D1583" s="75" t="n">
        <v>1000004591</v>
      </c>
      <c r="E1583" s="86" t="s">
        <v>3445</v>
      </c>
      <c r="F1583" s="84" t="n">
        <v>46030</v>
      </c>
      <c r="G1583" s="67" t="str">
        <f aca="false">IF(I1583&gt;0,"Targeted Dealer","-")</f>
        <v>Targeted Dealer</v>
      </c>
      <c r="H1583" s="67"/>
      <c r="I1583" s="68" t="n">
        <v>100</v>
      </c>
      <c r="J1583" s="68" t="n">
        <f aca="false">I1583/$J$1*($J$1-$E$1)</f>
        <v>93.3333333333333</v>
      </c>
      <c r="K1583" s="69" t="n">
        <v>111</v>
      </c>
      <c r="L1583" s="69" t="n">
        <f aca="false">I1583-K1583</f>
        <v>-11</v>
      </c>
      <c r="M1583" s="69" t="n">
        <f aca="false">IFERROR((K1583/J1583%),"-")</f>
        <v>118.928571428571</v>
      </c>
      <c r="N1583" s="97" t="n">
        <v>62</v>
      </c>
      <c r="O1583" s="98" t="str">
        <f aca="false">IF(F1583&lt;=$P$2,"Mar","")</f>
        <v>Mar</v>
      </c>
      <c r="P1583" s="97" t="n">
        <f aca="false">N1583</f>
        <v>62</v>
      </c>
      <c r="Q1583" s="99" t="n">
        <f aca="false">K1583-P1583</f>
        <v>49</v>
      </c>
      <c r="R1583" s="98" t="n">
        <f aca="false">IFERROR(IF(O1583="Mar",(K1583/P1583-1))," ")</f>
        <v>0.790322580645161</v>
      </c>
      <c r="S1583" s="100" t="str">
        <f aca="false">IF(N1583&gt;0,IF(O1583="","-",IF(R1583&lt;0%,"DEGROWTH","GROWTH")))</f>
        <v>GROWTH</v>
      </c>
      <c r="T1583" s="69" t="n">
        <v>0</v>
      </c>
      <c r="U1583" s="101" t="str">
        <f aca="false">IF(F1583&lt;=$V$2,"Apr","")</f>
        <v>Apr</v>
      </c>
      <c r="V1583" s="97" t="n">
        <v>0</v>
      </c>
      <c r="W1583" s="102" t="n">
        <f aca="false">K1583-V1583</f>
        <v>111</v>
      </c>
      <c r="X1583" s="103" t="n">
        <f aca="false">IFERROR(IF(U1583="Apr",(K1583/V1583-1)),0)</f>
        <v>0</v>
      </c>
      <c r="Y1583" s="106" t="b">
        <f aca="false">IF(T1583&gt;0,IF(U1583="","-",IF(X1583&lt;0%,"DEGROWTH","GROWTH")))</f>
        <v>0</v>
      </c>
      <c r="Z1583" s="75" t="n">
        <v>0</v>
      </c>
      <c r="AA1583" s="70"/>
      <c r="AB1583" s="70" t="s">
        <v>133</v>
      </c>
      <c r="AC1583" s="85" t="s">
        <v>134</v>
      </c>
      <c r="AD1583" s="3" t="n">
        <f aca="false">IF(K1583=0,1,0)</f>
        <v>0</v>
      </c>
      <c r="AE1583" s="82"/>
    </row>
    <row r="1584" customFormat="false" ht="14.25" hidden="false" customHeight="true" outlineLevel="0" collapsed="false">
      <c r="A1584" s="85" t="s">
        <v>134</v>
      </c>
      <c r="B1584" s="86" t="s">
        <v>61</v>
      </c>
      <c r="C1584" s="83" t="s">
        <v>610</v>
      </c>
      <c r="D1584" s="75" t="n">
        <v>1000000180</v>
      </c>
      <c r="E1584" s="86" t="s">
        <v>611</v>
      </c>
      <c r="F1584" s="84" t="n">
        <v>44738</v>
      </c>
      <c r="G1584" s="67" t="str">
        <f aca="false">IF(I1584&gt;0,"Targeted Dealer","-")</f>
        <v>Targeted Dealer</v>
      </c>
      <c r="H1584" s="67"/>
      <c r="I1584" s="68" t="n">
        <v>20</v>
      </c>
      <c r="J1584" s="68" t="n">
        <f aca="false">I1584/$J$1*($J$1-$E$1)</f>
        <v>18.6666666666667</v>
      </c>
      <c r="K1584" s="69" t="n">
        <v>0</v>
      </c>
      <c r="L1584" s="69" t="n">
        <f aca="false">I1584-K1584</f>
        <v>20</v>
      </c>
      <c r="M1584" s="69" t="n">
        <f aca="false">IFERROR((K1584/J1584%),"-")</f>
        <v>0</v>
      </c>
      <c r="N1584" s="97" t="n">
        <v>0</v>
      </c>
      <c r="O1584" s="98" t="str">
        <f aca="false">IF(F1584&lt;=$P$2,"Mar","")</f>
        <v>Mar</v>
      </c>
      <c r="P1584" s="97" t="n">
        <f aca="false">N1584</f>
        <v>0</v>
      </c>
      <c r="Q1584" s="99" t="n">
        <f aca="false">K1584-P1584</f>
        <v>0</v>
      </c>
      <c r="R1584" s="98" t="str">
        <f aca="false">IFERROR(IF(O1584="Mar",(K1584/P1584-1))," ")</f>
        <v> </v>
      </c>
      <c r="S1584" s="105" t="b">
        <f aca="false">IF(N1584&gt;0,IF(O1584="","-",IF(R1584&lt;0%,"DEGROWTH","GROWTH")))</f>
        <v>0</v>
      </c>
      <c r="T1584" s="69" t="n">
        <v>0</v>
      </c>
      <c r="U1584" s="101" t="str">
        <f aca="false">IF(F1584&lt;=$V$2,"Apr","")</f>
        <v>Apr</v>
      </c>
      <c r="V1584" s="97" t="n">
        <v>0</v>
      </c>
      <c r="W1584" s="102" t="n">
        <f aca="false">K1584-V1584</f>
        <v>0</v>
      </c>
      <c r="X1584" s="103" t="n">
        <f aca="false">IFERROR(IF(U1584="Apr",(K1584/V1584-1)),0)</f>
        <v>0</v>
      </c>
      <c r="Y1584" s="106" t="b">
        <f aca="false">IF(T1584&gt;0,IF(U1584="","-",IF(X1584&lt;0%,"DEGROWTH","GROWTH")))</f>
        <v>0</v>
      </c>
      <c r="Z1584" s="75" t="n">
        <v>0</v>
      </c>
      <c r="AA1584" s="70"/>
      <c r="AB1584" s="70" t="s">
        <v>133</v>
      </c>
      <c r="AC1584" s="85" t="s">
        <v>134</v>
      </c>
      <c r="AD1584" s="3" t="n">
        <f aca="false">IF(K1584=0,1,0)</f>
        <v>1</v>
      </c>
      <c r="AE1584" s="82"/>
    </row>
    <row r="1585" customFormat="false" ht="14.25" hidden="false" customHeight="true" outlineLevel="0" collapsed="false">
      <c r="A1585" s="85" t="s">
        <v>131</v>
      </c>
      <c r="B1585" s="86" t="s">
        <v>95</v>
      </c>
      <c r="C1585" s="83" t="s">
        <v>3446</v>
      </c>
      <c r="D1585" s="75" t="n">
        <v>1000003882</v>
      </c>
      <c r="E1585" s="86" t="s">
        <v>3447</v>
      </c>
      <c r="F1585" s="84" t="n">
        <v>45356</v>
      </c>
      <c r="G1585" s="67" t="str">
        <f aca="false">IF(I1585&gt;0,"Targeted Dealer","-")</f>
        <v>Targeted Dealer</v>
      </c>
      <c r="H1585" s="67"/>
      <c r="I1585" s="68" t="n">
        <v>30</v>
      </c>
      <c r="J1585" s="68" t="n">
        <f aca="false">I1585/$J$1*($J$1-$E$1)</f>
        <v>28</v>
      </c>
      <c r="K1585" s="69" t="n">
        <v>51</v>
      </c>
      <c r="L1585" s="69" t="n">
        <f aca="false">I1585-K1585</f>
        <v>-21</v>
      </c>
      <c r="M1585" s="69" t="n">
        <f aca="false">IFERROR((K1585/J1585%),"-")</f>
        <v>182.142857142857</v>
      </c>
      <c r="N1585" s="97" t="n">
        <v>21</v>
      </c>
      <c r="O1585" s="98" t="str">
        <f aca="false">IF(F1585&lt;=$P$2,"Mar","")</f>
        <v>Mar</v>
      </c>
      <c r="P1585" s="97" t="n">
        <f aca="false">N1585</f>
        <v>21</v>
      </c>
      <c r="Q1585" s="99" t="n">
        <f aca="false">K1585-P1585</f>
        <v>30</v>
      </c>
      <c r="R1585" s="98" t="n">
        <f aca="false">IFERROR(IF(O1585="Mar",(K1585/P1585-1))," ")</f>
        <v>1.42857142857143</v>
      </c>
      <c r="S1585" s="100" t="str">
        <f aca="false">IF(N1585&gt;0,IF(O1585="","-",IF(R1585&lt;0%,"DEGROWTH","GROWTH")))</f>
        <v>GROWTH</v>
      </c>
      <c r="T1585" s="69" t="n">
        <v>18</v>
      </c>
      <c r="U1585" s="101" t="str">
        <f aca="false">IF(F1585&lt;=$V$2,"Apr","")</f>
        <v>Apr</v>
      </c>
      <c r="V1585" s="97" t="n">
        <v>18</v>
      </c>
      <c r="W1585" s="102" t="n">
        <f aca="false">K1585-V1585</f>
        <v>33</v>
      </c>
      <c r="X1585" s="103" t="n">
        <f aca="false">IFERROR(IF(U1585="Apr",(K1585/V1585-1)),0)</f>
        <v>1.83333333333333</v>
      </c>
      <c r="Y1585" s="104" t="str">
        <f aca="false">IF(T1585&gt;0,IF(U1585="","-",IF(X1585&lt;0%,"DEGROWTH","GROWTH")))</f>
        <v>GROWTH</v>
      </c>
      <c r="Z1585" s="75" t="n">
        <v>0</v>
      </c>
      <c r="AA1585" s="70"/>
      <c r="AB1585" s="70" t="s">
        <v>133</v>
      </c>
      <c r="AC1585" s="85" t="s">
        <v>131</v>
      </c>
      <c r="AD1585" s="3" t="n">
        <f aca="false">IF(K1585=0,1,0)</f>
        <v>0</v>
      </c>
      <c r="AE1585" s="82"/>
    </row>
    <row r="1586" customFormat="false" ht="14.25" hidden="false" customHeight="true" outlineLevel="0" collapsed="false">
      <c r="A1586" s="85" t="s">
        <v>134</v>
      </c>
      <c r="B1586" s="86" t="s">
        <v>78</v>
      </c>
      <c r="C1586" s="83" t="s">
        <v>3448</v>
      </c>
      <c r="D1586" s="75" t="n">
        <v>1000004623</v>
      </c>
      <c r="E1586" s="86" t="s">
        <v>3449</v>
      </c>
      <c r="F1586" s="84" t="n">
        <v>46048</v>
      </c>
      <c r="G1586" s="67" t="str">
        <f aca="false">IF(I1586&gt;0,"Targeted Dealer","-")</f>
        <v>Targeted Dealer</v>
      </c>
      <c r="H1586" s="67"/>
      <c r="I1586" s="68" t="n">
        <v>40</v>
      </c>
      <c r="J1586" s="68" t="n">
        <f aca="false">I1586/$J$1*($J$1-$E$1)</f>
        <v>37.3333333333333</v>
      </c>
      <c r="K1586" s="69" t="n">
        <v>50</v>
      </c>
      <c r="L1586" s="69" t="n">
        <f aca="false">I1586-K1586</f>
        <v>-10</v>
      </c>
      <c r="M1586" s="69" t="n">
        <f aca="false">IFERROR((K1586/J1586%),"-")</f>
        <v>133.928571428571</v>
      </c>
      <c r="N1586" s="97" t="n">
        <v>50</v>
      </c>
      <c r="O1586" s="98" t="str">
        <f aca="false">IF(F1586&lt;=$P$2,"Mar","")</f>
        <v>Mar</v>
      </c>
      <c r="P1586" s="97" t="n">
        <f aca="false">N1586</f>
        <v>50</v>
      </c>
      <c r="Q1586" s="99" t="n">
        <f aca="false">K1586-P1586</f>
        <v>0</v>
      </c>
      <c r="R1586" s="98" t="n">
        <f aca="false">IFERROR(IF(O1586="Mar",(K1586/P1586-1))," ")</f>
        <v>0</v>
      </c>
      <c r="S1586" s="100" t="str">
        <f aca="false">IF(N1586&gt;0,IF(O1586="","-",IF(R1586&lt;0%,"DEGROWTH","GROWTH")))</f>
        <v>GROWTH</v>
      </c>
      <c r="T1586" s="69" t="n">
        <v>0</v>
      </c>
      <c r="U1586" s="101" t="str">
        <f aca="false">IF(F1586&lt;=$V$2,"Apr","")</f>
        <v>Apr</v>
      </c>
      <c r="V1586" s="97" t="n">
        <v>0</v>
      </c>
      <c r="W1586" s="102" t="n">
        <f aca="false">K1586-V1586</f>
        <v>50</v>
      </c>
      <c r="X1586" s="103" t="n">
        <f aca="false">IFERROR(IF(U1586="Apr",(K1586/V1586-1)),0)</f>
        <v>0</v>
      </c>
      <c r="Y1586" s="106" t="b">
        <f aca="false">IF(T1586&gt;0,IF(U1586="","-",IF(X1586&lt;0%,"DEGROWTH","GROWTH")))</f>
        <v>0</v>
      </c>
      <c r="Z1586" s="75" t="n">
        <v>0</v>
      </c>
      <c r="AA1586" s="70"/>
      <c r="AB1586" s="70" t="s">
        <v>133</v>
      </c>
      <c r="AC1586" s="85" t="s">
        <v>134</v>
      </c>
      <c r="AD1586" s="3" t="n">
        <f aca="false">IF(K1586=0,1,0)</f>
        <v>0</v>
      </c>
      <c r="AE1586" s="82"/>
    </row>
    <row r="1587" customFormat="false" ht="14.25" hidden="false" customHeight="true" outlineLevel="0" collapsed="false">
      <c r="A1587" s="85" t="s">
        <v>134</v>
      </c>
      <c r="B1587" s="86" t="s">
        <v>58</v>
      </c>
      <c r="C1587" s="83" t="s">
        <v>3450</v>
      </c>
      <c r="D1587" s="75" t="n">
        <v>1000004595</v>
      </c>
      <c r="E1587" s="86" t="s">
        <v>3451</v>
      </c>
      <c r="F1587" s="84" t="n">
        <v>46021</v>
      </c>
      <c r="G1587" s="67" t="str">
        <f aca="false">IF(I1587&gt;0,"Targeted Dealer","-")</f>
        <v>Targeted Dealer</v>
      </c>
      <c r="H1587" s="67"/>
      <c r="I1587" s="68" t="n">
        <v>450</v>
      </c>
      <c r="J1587" s="68" t="n">
        <f aca="false">I1587/$J$1*($J$1-$E$1)</f>
        <v>420</v>
      </c>
      <c r="K1587" s="69" t="n">
        <v>450</v>
      </c>
      <c r="L1587" s="69" t="n">
        <f aca="false">I1587-K1587</f>
        <v>0</v>
      </c>
      <c r="M1587" s="69" t="n">
        <f aca="false">IFERROR((K1587/J1587%),"-")</f>
        <v>107.142857142857</v>
      </c>
      <c r="N1587" s="97" t="n">
        <v>401</v>
      </c>
      <c r="O1587" s="98" t="str">
        <f aca="false">IF(F1587&lt;=$P$2,"Mar","")</f>
        <v>Mar</v>
      </c>
      <c r="P1587" s="97" t="n">
        <f aca="false">N1587</f>
        <v>401</v>
      </c>
      <c r="Q1587" s="99" t="n">
        <f aca="false">K1587-P1587</f>
        <v>49</v>
      </c>
      <c r="R1587" s="98" t="n">
        <f aca="false">IFERROR(IF(O1587="Mar",(K1587/P1587-1))," ")</f>
        <v>0.122194513715711</v>
      </c>
      <c r="S1587" s="100" t="str">
        <f aca="false">IF(N1587&gt;0,IF(O1587="","-",IF(R1587&lt;0%,"DEGROWTH","GROWTH")))</f>
        <v>GROWTH</v>
      </c>
      <c r="T1587" s="69" t="n">
        <v>0</v>
      </c>
      <c r="U1587" s="101" t="str">
        <f aca="false">IF(F1587&lt;=$V$2,"Apr","")</f>
        <v>Apr</v>
      </c>
      <c r="V1587" s="97" t="n">
        <v>0</v>
      </c>
      <c r="W1587" s="102" t="n">
        <f aca="false">K1587-V1587</f>
        <v>450</v>
      </c>
      <c r="X1587" s="103" t="n">
        <f aca="false">IFERROR(IF(U1587="Apr",(K1587/V1587-1)),0)</f>
        <v>0</v>
      </c>
      <c r="Y1587" s="106" t="b">
        <f aca="false">IF(T1587&gt;0,IF(U1587="","-",IF(X1587&lt;0%,"DEGROWTH","GROWTH")))</f>
        <v>0</v>
      </c>
      <c r="Z1587" s="75" t="n">
        <v>0</v>
      </c>
      <c r="AA1587" s="70"/>
      <c r="AB1587" s="70" t="s">
        <v>133</v>
      </c>
      <c r="AC1587" s="85" t="s">
        <v>134</v>
      </c>
      <c r="AD1587" s="3" t="n">
        <f aca="false">IF(K1587=0,1,0)</f>
        <v>0</v>
      </c>
      <c r="AE1587" s="82"/>
    </row>
    <row r="1588" customFormat="false" ht="14.25" hidden="false" customHeight="true" outlineLevel="0" collapsed="false">
      <c r="A1588" s="85" t="s">
        <v>134</v>
      </c>
      <c r="B1588" s="86" t="s">
        <v>58</v>
      </c>
      <c r="C1588" s="83" t="s">
        <v>3452</v>
      </c>
      <c r="D1588" s="75" t="n">
        <v>1000004597</v>
      </c>
      <c r="E1588" s="86" t="s">
        <v>3453</v>
      </c>
      <c r="F1588" s="84" t="n">
        <v>46029</v>
      </c>
      <c r="G1588" s="67" t="str">
        <f aca="false">IF(I1588&gt;0,"Targeted Dealer","-")</f>
        <v>Targeted Dealer</v>
      </c>
      <c r="H1588" s="67"/>
      <c r="I1588" s="68" t="n">
        <v>70</v>
      </c>
      <c r="J1588" s="68" t="n">
        <f aca="false">I1588/$J$1*($J$1-$E$1)</f>
        <v>65.3333333333333</v>
      </c>
      <c r="K1588" s="69" t="n">
        <v>26</v>
      </c>
      <c r="L1588" s="69" t="n">
        <f aca="false">I1588-K1588</f>
        <v>44</v>
      </c>
      <c r="M1588" s="69" t="n">
        <f aca="false">IFERROR((K1588/J1588%),"-")</f>
        <v>39.7959183673469</v>
      </c>
      <c r="N1588" s="97" t="n">
        <v>65</v>
      </c>
      <c r="O1588" s="98" t="str">
        <f aca="false">IF(F1588&lt;=$P$2,"Mar","")</f>
        <v>Mar</v>
      </c>
      <c r="P1588" s="97" t="n">
        <f aca="false">N1588</f>
        <v>65</v>
      </c>
      <c r="Q1588" s="99" t="n">
        <f aca="false">K1588-P1588</f>
        <v>-39</v>
      </c>
      <c r="R1588" s="98" t="n">
        <f aca="false">IFERROR(IF(O1588="Mar",(K1588/P1588-1))," ")</f>
        <v>-0.6</v>
      </c>
      <c r="S1588" s="100" t="str">
        <f aca="false">IF(N1588&gt;0,IF(O1588="","-",IF(R1588&lt;0%,"DEGROWTH","GROWTH")))</f>
        <v>DEGROWTH</v>
      </c>
      <c r="T1588" s="69" t="n">
        <v>0</v>
      </c>
      <c r="U1588" s="101" t="str">
        <f aca="false">IF(F1588&lt;=$V$2,"Apr","")</f>
        <v>Apr</v>
      </c>
      <c r="V1588" s="97" t="n">
        <v>0</v>
      </c>
      <c r="W1588" s="102" t="n">
        <f aca="false">K1588-V1588</f>
        <v>26</v>
      </c>
      <c r="X1588" s="103" t="n">
        <f aca="false">IFERROR(IF(U1588="Apr",(K1588/V1588-1)),0)</f>
        <v>0</v>
      </c>
      <c r="Y1588" s="106" t="b">
        <f aca="false">IF(T1588&gt;0,IF(U1588="","-",IF(X1588&lt;0%,"DEGROWTH","GROWTH")))</f>
        <v>0</v>
      </c>
      <c r="Z1588" s="75" t="n">
        <v>0</v>
      </c>
      <c r="AA1588" s="70"/>
      <c r="AB1588" s="70" t="s">
        <v>133</v>
      </c>
      <c r="AC1588" s="85" t="s">
        <v>134</v>
      </c>
      <c r="AD1588" s="3" t="n">
        <f aca="false">IF(K1588=0,1,0)</f>
        <v>0</v>
      </c>
      <c r="AE1588" s="82"/>
    </row>
    <row r="1589" customFormat="false" ht="14.25" hidden="false" customHeight="true" outlineLevel="0" collapsed="false">
      <c r="A1589" s="85" t="s">
        <v>134</v>
      </c>
      <c r="B1589" s="86" t="s">
        <v>58</v>
      </c>
      <c r="C1589" s="83" t="s">
        <v>3454</v>
      </c>
      <c r="D1589" s="75" t="n">
        <v>1000004602</v>
      </c>
      <c r="E1589" s="86" t="s">
        <v>3455</v>
      </c>
      <c r="F1589" s="84" t="n">
        <v>46038</v>
      </c>
      <c r="G1589" s="67" t="str">
        <f aca="false">IF(I1589&gt;0,"Targeted Dealer","-")</f>
        <v>Targeted Dealer</v>
      </c>
      <c r="H1589" s="67"/>
      <c r="I1589" s="68" t="n">
        <v>500</v>
      </c>
      <c r="J1589" s="68" t="n">
        <f aca="false">I1589/$J$1*($J$1-$E$1)</f>
        <v>466.666666666667</v>
      </c>
      <c r="K1589" s="69" t="n">
        <v>355.75</v>
      </c>
      <c r="L1589" s="69" t="n">
        <f aca="false">I1589-K1589</f>
        <v>144.25</v>
      </c>
      <c r="M1589" s="69" t="n">
        <f aca="false">IFERROR((K1589/J1589%),"-")</f>
        <v>76.2321428571429</v>
      </c>
      <c r="N1589" s="97" t="n">
        <v>582</v>
      </c>
      <c r="O1589" s="98" t="str">
        <f aca="false">IF(F1589&lt;=$P$2,"Mar","")</f>
        <v>Mar</v>
      </c>
      <c r="P1589" s="97" t="n">
        <f aca="false">N1589</f>
        <v>582</v>
      </c>
      <c r="Q1589" s="99" t="n">
        <f aca="false">K1589-P1589</f>
        <v>-226.25</v>
      </c>
      <c r="R1589" s="98" t="n">
        <f aca="false">IFERROR(IF(O1589="Mar",(K1589/P1589-1))," ")</f>
        <v>-0.388745704467354</v>
      </c>
      <c r="S1589" s="100" t="str">
        <f aca="false">IF(N1589&gt;0,IF(O1589="","-",IF(R1589&lt;0%,"DEGROWTH","GROWTH")))</f>
        <v>DEGROWTH</v>
      </c>
      <c r="T1589" s="69" t="n">
        <v>0</v>
      </c>
      <c r="U1589" s="101" t="str">
        <f aca="false">IF(F1589&lt;=$V$2,"Apr","")</f>
        <v>Apr</v>
      </c>
      <c r="V1589" s="97" t="n">
        <v>0</v>
      </c>
      <c r="W1589" s="102" t="n">
        <f aca="false">K1589-V1589</f>
        <v>355.75</v>
      </c>
      <c r="X1589" s="103" t="n">
        <f aca="false">IFERROR(IF(U1589="Apr",(K1589/V1589-1)),0)</f>
        <v>0</v>
      </c>
      <c r="Y1589" s="106" t="b">
        <f aca="false">IF(T1589&gt;0,IF(U1589="","-",IF(X1589&lt;0%,"DEGROWTH","GROWTH")))</f>
        <v>0</v>
      </c>
      <c r="Z1589" s="75" t="n">
        <v>0</v>
      </c>
      <c r="AA1589" s="70"/>
      <c r="AB1589" s="70" t="s">
        <v>133</v>
      </c>
      <c r="AC1589" s="85" t="s">
        <v>134</v>
      </c>
      <c r="AD1589" s="3" t="n">
        <f aca="false">IF(K1589=0,1,0)</f>
        <v>0</v>
      </c>
      <c r="AE1589" s="82"/>
    </row>
    <row r="1590" customFormat="false" ht="14.25" hidden="false" customHeight="true" outlineLevel="0" collapsed="false">
      <c r="A1590" s="85" t="s">
        <v>134</v>
      </c>
      <c r="B1590" s="86" t="s">
        <v>62</v>
      </c>
      <c r="C1590" s="83" t="s">
        <v>3456</v>
      </c>
      <c r="D1590" s="75" t="n">
        <v>1000004569</v>
      </c>
      <c r="E1590" s="86" t="s">
        <v>3457</v>
      </c>
      <c r="F1590" s="84" t="n">
        <v>46017</v>
      </c>
      <c r="G1590" s="67" t="str">
        <f aca="false">IF(I1590&gt;0,"Targeted Dealer","-")</f>
        <v>Targeted Dealer</v>
      </c>
      <c r="H1590" s="67"/>
      <c r="I1590" s="68" t="n">
        <v>40</v>
      </c>
      <c r="J1590" s="68" t="n">
        <f aca="false">I1590/$J$1*($J$1-$E$1)</f>
        <v>37.3333333333333</v>
      </c>
      <c r="K1590" s="69" t="n">
        <v>0</v>
      </c>
      <c r="L1590" s="69" t="n">
        <f aca="false">I1590-K1590</f>
        <v>40</v>
      </c>
      <c r="M1590" s="69" t="n">
        <f aca="false">IFERROR((K1590/J1590%),"-")</f>
        <v>0</v>
      </c>
      <c r="N1590" s="97" t="n">
        <v>14</v>
      </c>
      <c r="O1590" s="98" t="str">
        <f aca="false">IF(F1590&lt;=$P$2,"Mar","")</f>
        <v>Mar</v>
      </c>
      <c r="P1590" s="97" t="n">
        <f aca="false">N1590</f>
        <v>14</v>
      </c>
      <c r="Q1590" s="99" t="n">
        <f aca="false">K1590-P1590</f>
        <v>-14</v>
      </c>
      <c r="R1590" s="98" t="n">
        <f aca="false">IFERROR(IF(O1590="Mar",(K1590/P1590-1))," ")</f>
        <v>-1</v>
      </c>
      <c r="S1590" s="100" t="str">
        <f aca="false">IF(N1590&gt;0,IF(O1590="","-",IF(R1590&lt;0%,"DEGROWTH","GROWTH")))</f>
        <v>DEGROWTH</v>
      </c>
      <c r="T1590" s="69" t="n">
        <v>0</v>
      </c>
      <c r="U1590" s="101" t="str">
        <f aca="false">IF(F1590&lt;=$V$2,"Apr","")</f>
        <v>Apr</v>
      </c>
      <c r="V1590" s="97" t="n">
        <v>0</v>
      </c>
      <c r="W1590" s="102" t="n">
        <f aca="false">K1590-V1590</f>
        <v>0</v>
      </c>
      <c r="X1590" s="103" t="n">
        <f aca="false">IFERROR(IF(U1590="Apr",(K1590/V1590-1)),0)</f>
        <v>0</v>
      </c>
      <c r="Y1590" s="106" t="b">
        <f aca="false">IF(T1590&gt;0,IF(U1590="","-",IF(X1590&lt;0%,"DEGROWTH","GROWTH")))</f>
        <v>0</v>
      </c>
      <c r="Z1590" s="75" t="n">
        <v>0</v>
      </c>
      <c r="AA1590" s="70"/>
      <c r="AB1590" s="70" t="s">
        <v>133</v>
      </c>
      <c r="AC1590" s="85" t="s">
        <v>134</v>
      </c>
      <c r="AD1590" s="3" t="n">
        <f aca="false">IF(K1590=0,1,0)</f>
        <v>1</v>
      </c>
      <c r="AE1590" s="82"/>
    </row>
    <row r="1591" customFormat="false" ht="14.25" hidden="false" customHeight="true" outlineLevel="0" collapsed="false">
      <c r="A1591" s="85" t="s">
        <v>134</v>
      </c>
      <c r="B1591" s="86" t="s">
        <v>62</v>
      </c>
      <c r="C1591" s="83" t="s">
        <v>3458</v>
      </c>
      <c r="D1591" s="75" t="n">
        <v>1000004599</v>
      </c>
      <c r="E1591" s="86" t="s">
        <v>3459</v>
      </c>
      <c r="F1591" s="84" t="n">
        <v>46029</v>
      </c>
      <c r="G1591" s="67" t="str">
        <f aca="false">IF(I1591&gt;0,"Targeted Dealer","-")</f>
        <v>Targeted Dealer</v>
      </c>
      <c r="H1591" s="67"/>
      <c r="I1591" s="68" t="n">
        <v>40</v>
      </c>
      <c r="J1591" s="68" t="n">
        <f aca="false">I1591/$J$1*($J$1-$E$1)</f>
        <v>37.3333333333333</v>
      </c>
      <c r="K1591" s="69" t="n">
        <v>52</v>
      </c>
      <c r="L1591" s="69" t="n">
        <f aca="false">I1591-K1591</f>
        <v>-12</v>
      </c>
      <c r="M1591" s="69" t="n">
        <f aca="false">IFERROR((K1591/J1591%),"-")</f>
        <v>139.285714285714</v>
      </c>
      <c r="N1591" s="97" t="n">
        <v>104</v>
      </c>
      <c r="O1591" s="98" t="str">
        <f aca="false">IF(F1591&lt;=$P$2,"Mar","")</f>
        <v>Mar</v>
      </c>
      <c r="P1591" s="97" t="n">
        <f aca="false">N1591</f>
        <v>104</v>
      </c>
      <c r="Q1591" s="99" t="n">
        <f aca="false">K1591-P1591</f>
        <v>-52</v>
      </c>
      <c r="R1591" s="98" t="n">
        <f aca="false">IFERROR(IF(O1591="Mar",(K1591/P1591-1))," ")</f>
        <v>-0.5</v>
      </c>
      <c r="S1591" s="100" t="str">
        <f aca="false">IF(N1591&gt;0,IF(O1591="","-",IF(R1591&lt;0%,"DEGROWTH","GROWTH")))</f>
        <v>DEGROWTH</v>
      </c>
      <c r="T1591" s="69" t="n">
        <v>0</v>
      </c>
      <c r="U1591" s="101" t="str">
        <f aca="false">IF(F1591&lt;=$V$2,"Apr","")</f>
        <v>Apr</v>
      </c>
      <c r="V1591" s="97" t="n">
        <v>0</v>
      </c>
      <c r="W1591" s="102" t="n">
        <f aca="false">K1591-V1591</f>
        <v>52</v>
      </c>
      <c r="X1591" s="103" t="n">
        <f aca="false">IFERROR(IF(U1591="Apr",(K1591/V1591-1)),0)</f>
        <v>0</v>
      </c>
      <c r="Y1591" s="106" t="b">
        <f aca="false">IF(T1591&gt;0,IF(U1591="","-",IF(X1591&lt;0%,"DEGROWTH","GROWTH")))</f>
        <v>0</v>
      </c>
      <c r="Z1591" s="75" t="n">
        <v>0</v>
      </c>
      <c r="AA1591" s="70"/>
      <c r="AB1591" s="70" t="s">
        <v>133</v>
      </c>
      <c r="AC1591" s="85" t="s">
        <v>134</v>
      </c>
      <c r="AD1591" s="3" t="n">
        <f aca="false">IF(K1591=0,1,0)</f>
        <v>0</v>
      </c>
      <c r="AE1591" s="82"/>
    </row>
    <row r="1592" customFormat="false" ht="14.25" hidden="false" customHeight="true" outlineLevel="0" collapsed="false">
      <c r="A1592" s="85" t="s">
        <v>133</v>
      </c>
      <c r="B1592" s="86" t="s">
        <v>37</v>
      </c>
      <c r="C1592" s="83" t="s">
        <v>612</v>
      </c>
      <c r="D1592" s="75" t="n">
        <v>1000004536</v>
      </c>
      <c r="E1592" s="86" t="s">
        <v>613</v>
      </c>
      <c r="F1592" s="84" t="n">
        <v>45978</v>
      </c>
      <c r="G1592" s="67" t="str">
        <f aca="false">IF(I1592&gt;0,"Targeted Dealer","-")</f>
        <v>Targeted Dealer</v>
      </c>
      <c r="H1592" s="67"/>
      <c r="I1592" s="68" t="n">
        <v>20</v>
      </c>
      <c r="J1592" s="68" t="n">
        <f aca="false">I1592/$J$1*($J$1-$E$1)</f>
        <v>18.6666666666667</v>
      </c>
      <c r="K1592" s="69" t="n">
        <v>0</v>
      </c>
      <c r="L1592" s="69" t="n">
        <f aca="false">I1592-K1592</f>
        <v>20</v>
      </c>
      <c r="M1592" s="69" t="n">
        <f aca="false">IFERROR((K1592/J1592%),"-")</f>
        <v>0</v>
      </c>
      <c r="N1592" s="97" t="n">
        <v>0</v>
      </c>
      <c r="O1592" s="98" t="str">
        <f aca="false">IF(F1592&lt;=$P$2,"Mar","")</f>
        <v>Mar</v>
      </c>
      <c r="P1592" s="97" t="n">
        <f aca="false">N1592</f>
        <v>0</v>
      </c>
      <c r="Q1592" s="99" t="n">
        <f aca="false">K1592-P1592</f>
        <v>0</v>
      </c>
      <c r="R1592" s="98" t="str">
        <f aca="false">IFERROR(IF(O1592="Mar",(K1592/P1592-1))," ")</f>
        <v> </v>
      </c>
      <c r="S1592" s="105" t="b">
        <f aca="false">IF(N1592&gt;0,IF(O1592="","-",IF(R1592&lt;0%,"DEGROWTH","GROWTH")))</f>
        <v>0</v>
      </c>
      <c r="T1592" s="69" t="n">
        <v>0</v>
      </c>
      <c r="U1592" s="101" t="str">
        <f aca="false">IF(F1592&lt;=$V$2,"Apr","")</f>
        <v>Apr</v>
      </c>
      <c r="V1592" s="97" t="n">
        <v>0</v>
      </c>
      <c r="W1592" s="102" t="n">
        <f aca="false">K1592-V1592</f>
        <v>0</v>
      </c>
      <c r="X1592" s="103" t="n">
        <f aca="false">IFERROR(IF(U1592="Apr",(K1592/V1592-1)),0)</f>
        <v>0</v>
      </c>
      <c r="Y1592" s="106" t="b">
        <f aca="false">IF(T1592&gt;0,IF(U1592="","-",IF(X1592&lt;0%,"DEGROWTH","GROWTH")))</f>
        <v>0</v>
      </c>
      <c r="Z1592" s="75" t="n">
        <v>0</v>
      </c>
      <c r="AA1592" s="70"/>
      <c r="AB1592" s="70" t="s">
        <v>133</v>
      </c>
      <c r="AC1592" s="85" t="s">
        <v>133</v>
      </c>
      <c r="AD1592" s="3" t="n">
        <f aca="false">IF(K1592=0,1,0)</f>
        <v>1</v>
      </c>
      <c r="AE1592" s="82"/>
    </row>
    <row r="1593" customFormat="false" ht="14.25" hidden="false" customHeight="true" outlineLevel="0" collapsed="false">
      <c r="A1593" s="85" t="s">
        <v>133</v>
      </c>
      <c r="B1593" s="86" t="s">
        <v>25</v>
      </c>
      <c r="C1593" s="83" t="s">
        <v>3460</v>
      </c>
      <c r="D1593" s="75" t="n">
        <v>1000004596</v>
      </c>
      <c r="E1593" s="86" t="s">
        <v>3461</v>
      </c>
      <c r="F1593" s="84" t="n">
        <v>46028</v>
      </c>
      <c r="G1593" s="67" t="str">
        <f aca="false">IF(I1593&gt;0,"Targeted Dealer","-")</f>
        <v>Targeted Dealer</v>
      </c>
      <c r="H1593" s="67"/>
      <c r="I1593" s="68" t="n">
        <v>20</v>
      </c>
      <c r="J1593" s="68" t="n">
        <f aca="false">I1593/$J$1*($J$1-$E$1)</f>
        <v>18.6666666666667</v>
      </c>
      <c r="K1593" s="69" t="n">
        <v>20</v>
      </c>
      <c r="L1593" s="69" t="n">
        <f aca="false">I1593-K1593</f>
        <v>0</v>
      </c>
      <c r="M1593" s="69" t="n">
        <f aca="false">IFERROR((K1593/J1593%),"-")</f>
        <v>107.142857142857</v>
      </c>
      <c r="N1593" s="97" t="n">
        <v>0</v>
      </c>
      <c r="O1593" s="98" t="str">
        <f aca="false">IF(F1593&lt;=$P$2,"Mar","")</f>
        <v>Mar</v>
      </c>
      <c r="P1593" s="97" t="n">
        <f aca="false">N1593</f>
        <v>0</v>
      </c>
      <c r="Q1593" s="99" t="n">
        <f aca="false">K1593-P1593</f>
        <v>20</v>
      </c>
      <c r="R1593" s="98" t="str">
        <f aca="false">IFERROR(IF(O1593="Mar",(K1593/P1593-1))," ")</f>
        <v> </v>
      </c>
      <c r="S1593" s="105" t="b">
        <f aca="false">IF(N1593&gt;0,IF(O1593="","-",IF(R1593&lt;0%,"DEGROWTH","GROWTH")))</f>
        <v>0</v>
      </c>
      <c r="T1593" s="69" t="n">
        <v>0</v>
      </c>
      <c r="U1593" s="101" t="str">
        <f aca="false">IF(F1593&lt;=$V$2,"Apr","")</f>
        <v>Apr</v>
      </c>
      <c r="V1593" s="97" t="n">
        <v>0</v>
      </c>
      <c r="W1593" s="102" t="n">
        <f aca="false">K1593-V1593</f>
        <v>20</v>
      </c>
      <c r="X1593" s="103" t="n">
        <f aca="false">IFERROR(IF(U1593="Apr",(K1593/V1593-1)),0)</f>
        <v>0</v>
      </c>
      <c r="Y1593" s="106" t="b">
        <f aca="false">IF(T1593&gt;0,IF(U1593="","-",IF(X1593&lt;0%,"DEGROWTH","GROWTH")))</f>
        <v>0</v>
      </c>
      <c r="Z1593" s="75" t="n">
        <v>0</v>
      </c>
      <c r="AA1593" s="70"/>
      <c r="AB1593" s="70" t="s">
        <v>133</v>
      </c>
      <c r="AC1593" s="85" t="s">
        <v>133</v>
      </c>
      <c r="AD1593" s="3" t="n">
        <f aca="false">IF(K1593=0,1,0)</f>
        <v>0</v>
      </c>
      <c r="AE1593" s="82"/>
    </row>
    <row r="1594" customFormat="false" ht="14.25" hidden="false" customHeight="true" outlineLevel="0" collapsed="false">
      <c r="A1594" s="85" t="s">
        <v>134</v>
      </c>
      <c r="B1594" s="86" t="s">
        <v>84</v>
      </c>
      <c r="C1594" s="83" t="s">
        <v>3462</v>
      </c>
      <c r="D1594" s="75" t="n">
        <v>1000004615</v>
      </c>
      <c r="E1594" s="86" t="s">
        <v>3463</v>
      </c>
      <c r="F1594" s="84" t="n">
        <v>46052</v>
      </c>
      <c r="G1594" s="67" t="str">
        <f aca="false">IF(I1594&gt;0,"Targeted Dealer","-")</f>
        <v>Targeted Dealer</v>
      </c>
      <c r="H1594" s="67"/>
      <c r="I1594" s="68" t="n">
        <v>130</v>
      </c>
      <c r="J1594" s="68" t="n">
        <f aca="false">I1594/$J$1*($J$1-$E$1)</f>
        <v>121.333333333333</v>
      </c>
      <c r="K1594" s="69" t="n">
        <v>98.25</v>
      </c>
      <c r="L1594" s="69" t="n">
        <f aca="false">I1594-K1594</f>
        <v>31.75</v>
      </c>
      <c r="M1594" s="69" t="n">
        <f aca="false">IFERROR((K1594/J1594%),"-")</f>
        <v>80.9752747252747</v>
      </c>
      <c r="N1594" s="97" t="n">
        <v>86</v>
      </c>
      <c r="O1594" s="98" t="str">
        <f aca="false">IF(F1594&lt;=$P$2,"Mar","")</f>
        <v>Mar</v>
      </c>
      <c r="P1594" s="97" t="n">
        <f aca="false">N1594</f>
        <v>86</v>
      </c>
      <c r="Q1594" s="99" t="n">
        <f aca="false">K1594-P1594</f>
        <v>12.25</v>
      </c>
      <c r="R1594" s="98" t="n">
        <f aca="false">IFERROR(IF(O1594="Mar",(K1594/P1594-1))," ")</f>
        <v>0.142441860465116</v>
      </c>
      <c r="S1594" s="100" t="str">
        <f aca="false">IF(N1594&gt;0,IF(O1594="","-",IF(R1594&lt;0%,"DEGROWTH","GROWTH")))</f>
        <v>GROWTH</v>
      </c>
      <c r="T1594" s="69" t="n">
        <v>0</v>
      </c>
      <c r="U1594" s="101" t="str">
        <f aca="false">IF(F1594&lt;=$V$2,"Apr","")</f>
        <v>Apr</v>
      </c>
      <c r="V1594" s="97" t="n">
        <v>0</v>
      </c>
      <c r="W1594" s="102" t="n">
        <f aca="false">K1594-V1594</f>
        <v>98.25</v>
      </c>
      <c r="X1594" s="103" t="n">
        <f aca="false">IFERROR(IF(U1594="Apr",(K1594/V1594-1)),0)</f>
        <v>0</v>
      </c>
      <c r="Y1594" s="106" t="b">
        <f aca="false">IF(T1594&gt;0,IF(U1594="","-",IF(X1594&lt;0%,"DEGROWTH","GROWTH")))</f>
        <v>0</v>
      </c>
      <c r="Z1594" s="75" t="n">
        <v>0</v>
      </c>
      <c r="AA1594" s="70"/>
      <c r="AB1594" s="70" t="s">
        <v>133</v>
      </c>
      <c r="AC1594" s="85" t="s">
        <v>134</v>
      </c>
      <c r="AD1594" s="3" t="n">
        <f aca="false">IF(K1594=0,1,0)</f>
        <v>0</v>
      </c>
      <c r="AE1594" s="82"/>
    </row>
    <row r="1595" customFormat="false" ht="14.25" hidden="false" customHeight="true" outlineLevel="0" collapsed="false">
      <c r="A1595" s="85" t="s">
        <v>130</v>
      </c>
      <c r="B1595" s="86" t="s">
        <v>111</v>
      </c>
      <c r="C1595" s="83" t="s">
        <v>614</v>
      </c>
      <c r="D1595" s="75" t="n">
        <v>1000001474</v>
      </c>
      <c r="E1595" s="86" t="s">
        <v>615</v>
      </c>
      <c r="F1595" s="84" t="n">
        <v>44739</v>
      </c>
      <c r="G1595" s="67" t="str">
        <f aca="false">IF(I1595&gt;0,"Targeted Dealer","-")</f>
        <v>-</v>
      </c>
      <c r="H1595" s="67"/>
      <c r="I1595" s="68" t="n">
        <v>0</v>
      </c>
      <c r="J1595" s="68" t="n">
        <f aca="false">I1595/$J$1*($J$1-$E$1)</f>
        <v>0</v>
      </c>
      <c r="K1595" s="69" t="n">
        <v>0</v>
      </c>
      <c r="L1595" s="69" t="n">
        <f aca="false">I1595-K1595</f>
        <v>0</v>
      </c>
      <c r="M1595" s="69" t="str">
        <f aca="false">IFERROR((K1595/J1595%),"-")</f>
        <v>-</v>
      </c>
      <c r="N1595" s="97" t="n">
        <v>0</v>
      </c>
      <c r="O1595" s="98" t="str">
        <f aca="false">IF(F1595&lt;=$P$2,"Mar","")</f>
        <v>Mar</v>
      </c>
      <c r="P1595" s="97" t="n">
        <f aca="false">N1595</f>
        <v>0</v>
      </c>
      <c r="Q1595" s="99" t="n">
        <f aca="false">K1595-P1595</f>
        <v>0</v>
      </c>
      <c r="R1595" s="98" t="str">
        <f aca="false">IFERROR(IF(O1595="Mar",(K1595/P1595-1))," ")</f>
        <v> </v>
      </c>
      <c r="S1595" s="105" t="b">
        <f aca="false">IF(N1595&gt;0,IF(O1595="","-",IF(R1595&lt;0%,"DEGROWTH","GROWTH")))</f>
        <v>0</v>
      </c>
      <c r="T1595" s="69" t="n">
        <v>0</v>
      </c>
      <c r="U1595" s="101" t="str">
        <f aca="false">IF(F1595&lt;=$V$2,"Apr","")</f>
        <v>Apr</v>
      </c>
      <c r="V1595" s="97" t="n">
        <v>0</v>
      </c>
      <c r="W1595" s="102" t="n">
        <f aca="false">K1595-V1595</f>
        <v>0</v>
      </c>
      <c r="X1595" s="103" t="n">
        <f aca="false">IFERROR(IF(U1595="Apr",(K1595/V1595-1)),0)</f>
        <v>0</v>
      </c>
      <c r="Y1595" s="106" t="b">
        <f aca="false">IF(T1595&gt;0,IF(U1595="","-",IF(X1595&lt;0%,"DEGROWTH","GROWTH")))</f>
        <v>0</v>
      </c>
      <c r="Z1595" s="75" t="n">
        <v>0</v>
      </c>
      <c r="AA1595" s="70"/>
      <c r="AB1595" s="70" t="s">
        <v>133</v>
      </c>
      <c r="AC1595" s="85" t="s">
        <v>130</v>
      </c>
      <c r="AD1595" s="3" t="n">
        <f aca="false">IF(K1595=0,1,0)</f>
        <v>1</v>
      </c>
      <c r="AE1595" s="82"/>
    </row>
    <row r="1596" customFormat="false" ht="14.25" hidden="false" customHeight="true" outlineLevel="0" collapsed="false">
      <c r="A1596" s="85" t="s">
        <v>133</v>
      </c>
      <c r="B1596" s="86" t="s">
        <v>30</v>
      </c>
      <c r="C1596" s="83" t="s">
        <v>3464</v>
      </c>
      <c r="D1596" s="75" t="n">
        <v>1000004614</v>
      </c>
      <c r="E1596" s="86" t="s">
        <v>3465</v>
      </c>
      <c r="F1596" s="84" t="n">
        <v>46044</v>
      </c>
      <c r="G1596" s="67" t="str">
        <f aca="false">IF(I1596&gt;0,"Targeted Dealer","-")</f>
        <v>Targeted Dealer</v>
      </c>
      <c r="H1596" s="67"/>
      <c r="I1596" s="68" t="n">
        <v>120</v>
      </c>
      <c r="J1596" s="68" t="n">
        <f aca="false">I1596/$J$1*($J$1-$E$1)</f>
        <v>112</v>
      </c>
      <c r="K1596" s="69" t="n">
        <v>160</v>
      </c>
      <c r="L1596" s="69" t="n">
        <f aca="false">I1596-K1596</f>
        <v>-40</v>
      </c>
      <c r="M1596" s="69" t="n">
        <f aca="false">IFERROR((K1596/J1596%),"-")</f>
        <v>142.857142857143</v>
      </c>
      <c r="N1596" s="97" t="n">
        <v>120</v>
      </c>
      <c r="O1596" s="98" t="str">
        <f aca="false">IF(F1596&lt;=$P$2,"Mar","")</f>
        <v>Mar</v>
      </c>
      <c r="P1596" s="97" t="n">
        <f aca="false">N1596</f>
        <v>120</v>
      </c>
      <c r="Q1596" s="99" t="n">
        <f aca="false">K1596-P1596</f>
        <v>40</v>
      </c>
      <c r="R1596" s="98" t="n">
        <f aca="false">IFERROR(IF(O1596="Mar",(K1596/P1596-1))," ")</f>
        <v>0.333333333333333</v>
      </c>
      <c r="S1596" s="100" t="str">
        <f aca="false">IF(N1596&gt;0,IF(O1596="","-",IF(R1596&lt;0%,"DEGROWTH","GROWTH")))</f>
        <v>GROWTH</v>
      </c>
      <c r="T1596" s="69" t="n">
        <v>0</v>
      </c>
      <c r="U1596" s="101" t="str">
        <f aca="false">IF(F1596&lt;=$V$2,"Apr","")</f>
        <v>Apr</v>
      </c>
      <c r="V1596" s="97" t="n">
        <v>0</v>
      </c>
      <c r="W1596" s="102" t="n">
        <f aca="false">K1596-V1596</f>
        <v>160</v>
      </c>
      <c r="X1596" s="103" t="n">
        <f aca="false">IFERROR(IF(U1596="Apr",(K1596/V1596-1)),0)</f>
        <v>0</v>
      </c>
      <c r="Y1596" s="106" t="b">
        <f aca="false">IF(T1596&gt;0,IF(U1596="","-",IF(X1596&lt;0%,"DEGROWTH","GROWTH")))</f>
        <v>0</v>
      </c>
      <c r="Z1596" s="75" t="n">
        <v>0</v>
      </c>
      <c r="AA1596" s="70"/>
      <c r="AB1596" s="70" t="s">
        <v>133</v>
      </c>
      <c r="AC1596" s="85" t="s">
        <v>133</v>
      </c>
      <c r="AD1596" s="3" t="n">
        <f aca="false">IF(K1596=0,1,0)</f>
        <v>0</v>
      </c>
      <c r="AE1596" s="82"/>
    </row>
    <row r="1597" customFormat="false" ht="14.25" hidden="false" customHeight="true" outlineLevel="0" collapsed="false">
      <c r="A1597" s="85" t="s">
        <v>132</v>
      </c>
      <c r="B1597" s="86" t="s">
        <v>105</v>
      </c>
      <c r="C1597" s="83" t="s">
        <v>3466</v>
      </c>
      <c r="D1597" s="75" t="n">
        <v>1000002033</v>
      </c>
      <c r="E1597" s="86" t="s">
        <v>3467</v>
      </c>
      <c r="F1597" s="84" t="n">
        <v>44739</v>
      </c>
      <c r="G1597" s="67" t="str">
        <f aca="false">IF(I1597&gt;0,"Targeted Dealer","-")</f>
        <v>Targeted Dealer</v>
      </c>
      <c r="H1597" s="67"/>
      <c r="I1597" s="68" t="n">
        <v>25</v>
      </c>
      <c r="J1597" s="68" t="n">
        <f aca="false">I1597/$J$1*($J$1-$E$1)</f>
        <v>23.3333333333333</v>
      </c>
      <c r="K1597" s="69" t="n">
        <v>0</v>
      </c>
      <c r="L1597" s="69" t="n">
        <f aca="false">I1597-K1597</f>
        <v>25</v>
      </c>
      <c r="M1597" s="69" t="n">
        <f aca="false">IFERROR((K1597/J1597%),"-")</f>
        <v>0</v>
      </c>
      <c r="N1597" s="97" t="n">
        <v>20</v>
      </c>
      <c r="O1597" s="98" t="str">
        <f aca="false">IF(F1597&lt;=$P$2,"Mar","")</f>
        <v>Mar</v>
      </c>
      <c r="P1597" s="97" t="n">
        <f aca="false">N1597</f>
        <v>20</v>
      </c>
      <c r="Q1597" s="99" t="n">
        <f aca="false">K1597-P1597</f>
        <v>-20</v>
      </c>
      <c r="R1597" s="98" t="n">
        <f aca="false">IFERROR(IF(O1597="Mar",(K1597/P1597-1))," ")</f>
        <v>-1</v>
      </c>
      <c r="S1597" s="100" t="str">
        <f aca="false">IF(N1597&gt;0,IF(O1597="","-",IF(R1597&lt;0%,"DEGROWTH","GROWTH")))</f>
        <v>DEGROWTH</v>
      </c>
      <c r="T1597" s="69" t="n">
        <v>0</v>
      </c>
      <c r="U1597" s="101" t="str">
        <f aca="false">IF(F1597&lt;=$V$2,"Apr","")</f>
        <v>Apr</v>
      </c>
      <c r="V1597" s="97" t="n">
        <v>0</v>
      </c>
      <c r="W1597" s="102" t="n">
        <f aca="false">K1597-V1597</f>
        <v>0</v>
      </c>
      <c r="X1597" s="103" t="n">
        <f aca="false">IFERROR(IF(U1597="Apr",(K1597/V1597-1)),0)</f>
        <v>0</v>
      </c>
      <c r="Y1597" s="106" t="b">
        <f aca="false">IF(T1597&gt;0,IF(U1597="","-",IF(X1597&lt;0%,"DEGROWTH","GROWTH")))</f>
        <v>0</v>
      </c>
      <c r="Z1597" s="75" t="n">
        <v>0</v>
      </c>
      <c r="AA1597" s="70"/>
      <c r="AB1597" s="70" t="s">
        <v>133</v>
      </c>
      <c r="AC1597" s="85" t="s">
        <v>132</v>
      </c>
      <c r="AD1597" s="3" t="n">
        <f aca="false">IF(K1597=0,1,0)</f>
        <v>1</v>
      </c>
      <c r="AE1597" s="82"/>
    </row>
    <row r="1598" customFormat="false" ht="14.25" hidden="false" customHeight="true" outlineLevel="0" collapsed="false">
      <c r="A1598" s="85" t="s">
        <v>133</v>
      </c>
      <c r="B1598" s="86" t="s">
        <v>52</v>
      </c>
      <c r="C1598" s="83" t="s">
        <v>3468</v>
      </c>
      <c r="D1598" s="75" t="n">
        <v>1000004613</v>
      </c>
      <c r="E1598" s="86" t="s">
        <v>3469</v>
      </c>
      <c r="F1598" s="84" t="n">
        <v>46041</v>
      </c>
      <c r="G1598" s="67" t="str">
        <f aca="false">IF(I1598&gt;0,"Targeted Dealer","-")</f>
        <v>Targeted Dealer</v>
      </c>
      <c r="H1598" s="67"/>
      <c r="I1598" s="68" t="n">
        <v>160</v>
      </c>
      <c r="J1598" s="68" t="n">
        <f aca="false">I1598/$J$1*($J$1-$E$1)</f>
        <v>149.333333333333</v>
      </c>
      <c r="K1598" s="69" t="n">
        <v>145</v>
      </c>
      <c r="L1598" s="69" t="n">
        <f aca="false">I1598-K1598</f>
        <v>15</v>
      </c>
      <c r="M1598" s="69" t="n">
        <f aca="false">IFERROR((K1598/J1598%),"-")</f>
        <v>97.0982142857143</v>
      </c>
      <c r="N1598" s="97" t="n">
        <v>170</v>
      </c>
      <c r="O1598" s="98" t="str">
        <f aca="false">IF(F1598&lt;=$P$2,"Mar","")</f>
        <v>Mar</v>
      </c>
      <c r="P1598" s="97" t="n">
        <f aca="false">N1598</f>
        <v>170</v>
      </c>
      <c r="Q1598" s="99" t="n">
        <f aca="false">K1598-P1598</f>
        <v>-25</v>
      </c>
      <c r="R1598" s="98" t="n">
        <f aca="false">IFERROR(IF(O1598="Mar",(K1598/P1598-1))," ")</f>
        <v>-0.147058823529412</v>
      </c>
      <c r="S1598" s="100" t="str">
        <f aca="false">IF(N1598&gt;0,IF(O1598="","-",IF(R1598&lt;0%,"DEGROWTH","GROWTH")))</f>
        <v>DEGROWTH</v>
      </c>
      <c r="T1598" s="69" t="n">
        <v>0</v>
      </c>
      <c r="U1598" s="101" t="str">
        <f aca="false">IF(F1598&lt;=$V$2,"Apr","")</f>
        <v>Apr</v>
      </c>
      <c r="V1598" s="97" t="n">
        <v>0</v>
      </c>
      <c r="W1598" s="102" t="n">
        <f aca="false">K1598-V1598</f>
        <v>145</v>
      </c>
      <c r="X1598" s="103" t="n">
        <f aca="false">IFERROR(IF(U1598="Apr",(K1598/V1598-1)),0)</f>
        <v>0</v>
      </c>
      <c r="Y1598" s="106" t="b">
        <f aca="false">IF(T1598&gt;0,IF(U1598="","-",IF(X1598&lt;0%,"DEGROWTH","GROWTH")))</f>
        <v>0</v>
      </c>
      <c r="Z1598" s="75" t="n">
        <v>0</v>
      </c>
      <c r="AA1598" s="70"/>
      <c r="AB1598" s="70" t="s">
        <v>133</v>
      </c>
      <c r="AC1598" s="85" t="s">
        <v>133</v>
      </c>
      <c r="AD1598" s="3" t="n">
        <f aca="false">IF(K1598=0,1,0)</f>
        <v>0</v>
      </c>
      <c r="AE1598" s="82"/>
    </row>
    <row r="1599" customFormat="false" ht="14.25" hidden="false" customHeight="true" outlineLevel="0" collapsed="false">
      <c r="A1599" s="85" t="s">
        <v>134</v>
      </c>
      <c r="B1599" s="86" t="s">
        <v>79</v>
      </c>
      <c r="C1599" s="83" t="s">
        <v>3470</v>
      </c>
      <c r="D1599" s="75" t="n">
        <v>1000001110</v>
      </c>
      <c r="E1599" s="86" t="s">
        <v>3471</v>
      </c>
      <c r="F1599" s="84" t="n">
        <v>44738</v>
      </c>
      <c r="G1599" s="67" t="str">
        <f aca="false">IF(I1599&gt;0,"Targeted Dealer","-")</f>
        <v>-</v>
      </c>
      <c r="H1599" s="67"/>
      <c r="I1599" s="68" t="n">
        <v>0</v>
      </c>
      <c r="J1599" s="68" t="n">
        <f aca="false">I1599/$J$1*($J$1-$E$1)</f>
        <v>0</v>
      </c>
      <c r="K1599" s="69" t="n">
        <v>35</v>
      </c>
      <c r="L1599" s="69" t="n">
        <f aca="false">I1599-K1599</f>
        <v>-35</v>
      </c>
      <c r="M1599" s="69" t="str">
        <f aca="false">IFERROR((K1599/J1599%),"-")</f>
        <v>-</v>
      </c>
      <c r="N1599" s="97" t="n">
        <v>0</v>
      </c>
      <c r="O1599" s="98" t="str">
        <f aca="false">IF(F1599&lt;=$P$2,"Mar","")</f>
        <v>Mar</v>
      </c>
      <c r="P1599" s="97" t="n">
        <f aca="false">N1599</f>
        <v>0</v>
      </c>
      <c r="Q1599" s="99" t="n">
        <f aca="false">K1599-P1599</f>
        <v>35</v>
      </c>
      <c r="R1599" s="98" t="str">
        <f aca="false">IFERROR(IF(O1599="Mar",(K1599/P1599-1))," ")</f>
        <v> </v>
      </c>
      <c r="S1599" s="105" t="b">
        <f aca="false">IF(N1599&gt;0,IF(O1599="","-",IF(R1599&lt;0%,"DEGROWTH","GROWTH")))</f>
        <v>0</v>
      </c>
      <c r="T1599" s="69" t="n">
        <v>0</v>
      </c>
      <c r="U1599" s="101" t="str">
        <f aca="false">IF(F1599&lt;=$V$2,"Apr","")</f>
        <v>Apr</v>
      </c>
      <c r="V1599" s="97" t="n">
        <v>0</v>
      </c>
      <c r="W1599" s="102" t="n">
        <f aca="false">K1599-V1599</f>
        <v>35</v>
      </c>
      <c r="X1599" s="103" t="n">
        <f aca="false">IFERROR(IF(U1599="Apr",(K1599/V1599-1)),0)</f>
        <v>0</v>
      </c>
      <c r="Y1599" s="106" t="b">
        <f aca="false">IF(T1599&gt;0,IF(U1599="","-",IF(X1599&lt;0%,"DEGROWTH","GROWTH")))</f>
        <v>0</v>
      </c>
      <c r="Z1599" s="75" t="n">
        <v>0</v>
      </c>
      <c r="AA1599" s="70"/>
      <c r="AB1599" s="70" t="s">
        <v>133</v>
      </c>
      <c r="AC1599" s="85" t="s">
        <v>134</v>
      </c>
      <c r="AD1599" s="3" t="n">
        <f aca="false">IF(K1599=0,1,0)</f>
        <v>0</v>
      </c>
      <c r="AE1599" s="82"/>
    </row>
    <row r="1600" customFormat="false" ht="14.25" hidden="false" customHeight="true" outlineLevel="0" collapsed="false">
      <c r="A1600" s="85" t="s">
        <v>134</v>
      </c>
      <c r="B1600" s="86" t="s">
        <v>79</v>
      </c>
      <c r="C1600" s="83" t="s">
        <v>3472</v>
      </c>
      <c r="D1600" s="75" t="n">
        <v>1000004588</v>
      </c>
      <c r="E1600" s="86" t="s">
        <v>3473</v>
      </c>
      <c r="F1600" s="84" t="n">
        <v>46020</v>
      </c>
      <c r="G1600" s="67" t="str">
        <f aca="false">IF(I1600&gt;0,"Targeted Dealer","-")</f>
        <v>Targeted Dealer</v>
      </c>
      <c r="H1600" s="67"/>
      <c r="I1600" s="68" t="n">
        <v>50</v>
      </c>
      <c r="J1600" s="68" t="n">
        <f aca="false">I1600/$J$1*($J$1-$E$1)</f>
        <v>46.6666666666667</v>
      </c>
      <c r="K1600" s="69" t="n">
        <v>153</v>
      </c>
      <c r="L1600" s="69" t="n">
        <f aca="false">I1600-K1600</f>
        <v>-103</v>
      </c>
      <c r="M1600" s="69" t="n">
        <f aca="false">IFERROR((K1600/J1600%),"-")</f>
        <v>327.857142857143</v>
      </c>
      <c r="N1600" s="97" t="n">
        <v>66</v>
      </c>
      <c r="O1600" s="98" t="str">
        <f aca="false">IF(F1600&lt;=$P$2,"Mar","")</f>
        <v>Mar</v>
      </c>
      <c r="P1600" s="97" t="n">
        <f aca="false">N1600</f>
        <v>66</v>
      </c>
      <c r="Q1600" s="99" t="n">
        <f aca="false">K1600-P1600</f>
        <v>87</v>
      </c>
      <c r="R1600" s="98" t="n">
        <f aca="false">IFERROR(IF(O1600="Mar",(K1600/P1600-1))," ")</f>
        <v>1.31818181818182</v>
      </c>
      <c r="S1600" s="100" t="str">
        <f aca="false">IF(N1600&gt;0,IF(O1600="","-",IF(R1600&lt;0%,"DEGROWTH","GROWTH")))</f>
        <v>GROWTH</v>
      </c>
      <c r="T1600" s="69" t="n">
        <v>0</v>
      </c>
      <c r="U1600" s="101" t="str">
        <f aca="false">IF(F1600&lt;=$V$2,"Apr","")</f>
        <v>Apr</v>
      </c>
      <c r="V1600" s="97" t="n">
        <v>0</v>
      </c>
      <c r="W1600" s="102" t="n">
        <f aca="false">K1600-V1600</f>
        <v>153</v>
      </c>
      <c r="X1600" s="103" t="n">
        <f aca="false">IFERROR(IF(U1600="Apr",(K1600/V1600-1)),0)</f>
        <v>0</v>
      </c>
      <c r="Y1600" s="106" t="b">
        <f aca="false">IF(T1600&gt;0,IF(U1600="","-",IF(X1600&lt;0%,"DEGROWTH","GROWTH")))</f>
        <v>0</v>
      </c>
      <c r="Z1600" s="75" t="n">
        <v>0</v>
      </c>
      <c r="AA1600" s="70"/>
      <c r="AB1600" s="70" t="s">
        <v>133</v>
      </c>
      <c r="AC1600" s="85" t="s">
        <v>134</v>
      </c>
      <c r="AD1600" s="3" t="n">
        <f aca="false">IF(K1600=0,1,0)</f>
        <v>0</v>
      </c>
      <c r="AE1600" s="82"/>
    </row>
    <row r="1601" customFormat="false" ht="14.25" hidden="false" customHeight="true" outlineLevel="0" collapsed="false">
      <c r="A1601" s="85" t="s">
        <v>130</v>
      </c>
      <c r="B1601" s="86" t="s">
        <v>122</v>
      </c>
      <c r="C1601" s="83" t="s">
        <v>3474</v>
      </c>
      <c r="D1601" s="75" t="n">
        <v>1000004590</v>
      </c>
      <c r="E1601" s="86" t="s">
        <v>3475</v>
      </c>
      <c r="F1601" s="84" t="n">
        <v>46022</v>
      </c>
      <c r="G1601" s="67" t="str">
        <f aca="false">IF(I1601&gt;0,"Targeted Dealer","-")</f>
        <v>Targeted Dealer</v>
      </c>
      <c r="H1601" s="67"/>
      <c r="I1601" s="68" t="n">
        <v>40</v>
      </c>
      <c r="J1601" s="68" t="n">
        <f aca="false">I1601/$J$1*($J$1-$E$1)</f>
        <v>37.3333333333333</v>
      </c>
      <c r="K1601" s="69" t="n">
        <v>25</v>
      </c>
      <c r="L1601" s="69" t="n">
        <f aca="false">I1601-K1601</f>
        <v>15</v>
      </c>
      <c r="M1601" s="69" t="n">
        <f aca="false">IFERROR((K1601/J1601%),"-")</f>
        <v>66.9642857142857</v>
      </c>
      <c r="N1601" s="97" t="n">
        <v>5</v>
      </c>
      <c r="O1601" s="98" t="str">
        <f aca="false">IF(F1601&lt;=$P$2,"Mar","")</f>
        <v>Mar</v>
      </c>
      <c r="P1601" s="97" t="n">
        <f aca="false">N1601</f>
        <v>5</v>
      </c>
      <c r="Q1601" s="99" t="n">
        <f aca="false">K1601-P1601</f>
        <v>20</v>
      </c>
      <c r="R1601" s="98" t="n">
        <f aca="false">IFERROR(IF(O1601="Mar",(K1601/P1601-1))," ")</f>
        <v>4</v>
      </c>
      <c r="S1601" s="100" t="str">
        <f aca="false">IF(N1601&gt;0,IF(O1601="","-",IF(R1601&lt;0%,"DEGROWTH","GROWTH")))</f>
        <v>GROWTH</v>
      </c>
      <c r="T1601" s="69" t="n">
        <v>0</v>
      </c>
      <c r="U1601" s="101" t="str">
        <f aca="false">IF(F1601&lt;=$V$2,"Apr","")</f>
        <v>Apr</v>
      </c>
      <c r="V1601" s="97" t="n">
        <v>0</v>
      </c>
      <c r="W1601" s="102" t="n">
        <f aca="false">K1601-V1601</f>
        <v>25</v>
      </c>
      <c r="X1601" s="103" t="n">
        <f aca="false">IFERROR(IF(U1601="Apr",(K1601/V1601-1)),0)</f>
        <v>0</v>
      </c>
      <c r="Y1601" s="106" t="b">
        <f aca="false">IF(T1601&gt;0,IF(U1601="","-",IF(X1601&lt;0%,"DEGROWTH","GROWTH")))</f>
        <v>0</v>
      </c>
      <c r="Z1601" s="75" t="n">
        <v>0</v>
      </c>
      <c r="AA1601" s="70"/>
      <c r="AB1601" s="70" t="s">
        <v>133</v>
      </c>
      <c r="AC1601" s="85" t="s">
        <v>130</v>
      </c>
      <c r="AD1601" s="3" t="n">
        <f aca="false">IF(K1601=0,1,0)</f>
        <v>0</v>
      </c>
      <c r="AE1601" s="82"/>
    </row>
    <row r="1602" customFormat="false" ht="14.25" hidden="false" customHeight="true" outlineLevel="0" collapsed="false">
      <c r="A1602" s="85" t="s">
        <v>133</v>
      </c>
      <c r="B1602" s="86" t="s">
        <v>21</v>
      </c>
      <c r="C1602" s="83" t="s">
        <v>616</v>
      </c>
      <c r="D1602" s="75" t="n">
        <v>1000004566</v>
      </c>
      <c r="E1602" s="86" t="s">
        <v>617</v>
      </c>
      <c r="F1602" s="84" t="n">
        <v>46009</v>
      </c>
      <c r="G1602" s="67" t="str">
        <f aca="false">IF(I1602&gt;0,"Targeted Dealer","-")</f>
        <v>-</v>
      </c>
      <c r="H1602" s="67"/>
      <c r="I1602" s="68" t="n">
        <v>0</v>
      </c>
      <c r="J1602" s="68" t="n">
        <f aca="false">I1602/$J$1*($J$1-$E$1)</f>
        <v>0</v>
      </c>
      <c r="K1602" s="69" t="n">
        <v>0</v>
      </c>
      <c r="L1602" s="69" t="n">
        <f aca="false">I1602-K1602</f>
        <v>0</v>
      </c>
      <c r="M1602" s="69" t="str">
        <f aca="false">IFERROR((K1602/J1602%),"-")</f>
        <v>-</v>
      </c>
      <c r="N1602" s="97" t="n">
        <v>0</v>
      </c>
      <c r="O1602" s="98" t="str">
        <f aca="false">IF(F1602&lt;=$P$2,"Mar","")</f>
        <v>Mar</v>
      </c>
      <c r="P1602" s="97" t="n">
        <f aca="false">N1602</f>
        <v>0</v>
      </c>
      <c r="Q1602" s="99" t="n">
        <f aca="false">K1602-P1602</f>
        <v>0</v>
      </c>
      <c r="R1602" s="98" t="str">
        <f aca="false">IFERROR(IF(O1602="Mar",(K1602/P1602-1))," ")</f>
        <v> </v>
      </c>
      <c r="S1602" s="105" t="b">
        <f aca="false">IF(N1602&gt;0,IF(O1602="","-",IF(R1602&lt;0%,"DEGROWTH","GROWTH")))</f>
        <v>0</v>
      </c>
      <c r="T1602" s="69" t="n">
        <v>0</v>
      </c>
      <c r="U1602" s="101" t="str">
        <f aca="false">IF(F1602&lt;=$V$2,"Apr","")</f>
        <v>Apr</v>
      </c>
      <c r="V1602" s="97" t="n">
        <v>0</v>
      </c>
      <c r="W1602" s="102" t="n">
        <f aca="false">K1602-V1602</f>
        <v>0</v>
      </c>
      <c r="X1602" s="103" t="n">
        <f aca="false">IFERROR(IF(U1602="Apr",(K1602/V1602-1)),0)</f>
        <v>0</v>
      </c>
      <c r="Y1602" s="106" t="b">
        <f aca="false">IF(T1602&gt;0,IF(U1602="","-",IF(X1602&lt;0%,"DEGROWTH","GROWTH")))</f>
        <v>0</v>
      </c>
      <c r="Z1602" s="75" t="n">
        <v>0</v>
      </c>
      <c r="AA1602" s="70"/>
      <c r="AB1602" s="70" t="s">
        <v>133</v>
      </c>
      <c r="AC1602" s="85" t="s">
        <v>133</v>
      </c>
      <c r="AD1602" s="3" t="n">
        <f aca="false">IF(K1602=0,1,0)</f>
        <v>1</v>
      </c>
      <c r="AE1602" s="82"/>
    </row>
    <row r="1603" customFormat="false" ht="14.25" hidden="false" customHeight="true" outlineLevel="0" collapsed="false">
      <c r="A1603" s="85" t="s">
        <v>130</v>
      </c>
      <c r="B1603" s="86" t="s">
        <v>521</v>
      </c>
      <c r="C1603" s="83" t="s">
        <v>618</v>
      </c>
      <c r="D1603" s="75" t="n">
        <v>1000003883</v>
      </c>
      <c r="E1603" s="86" t="s">
        <v>619</v>
      </c>
      <c r="F1603" s="84" t="n">
        <v>45357</v>
      </c>
      <c r="G1603" s="67" t="str">
        <f aca="false">IF(I1603&gt;0,"Targeted Dealer","-")</f>
        <v>Targeted Dealer</v>
      </c>
      <c r="H1603" s="67"/>
      <c r="I1603" s="68" t="n">
        <v>25</v>
      </c>
      <c r="J1603" s="68" t="n">
        <f aca="false">I1603/$J$1*($J$1-$E$1)</f>
        <v>23.3333333333333</v>
      </c>
      <c r="K1603" s="69" t="n">
        <v>0</v>
      </c>
      <c r="L1603" s="69" t="n">
        <f aca="false">I1603-K1603</f>
        <v>25</v>
      </c>
      <c r="M1603" s="69" t="n">
        <f aca="false">IFERROR((K1603/J1603%),"-")</f>
        <v>0</v>
      </c>
      <c r="N1603" s="97" t="n">
        <v>25</v>
      </c>
      <c r="O1603" s="98" t="str">
        <f aca="false">IF(F1603&lt;=$P$2,"Mar","")</f>
        <v>Mar</v>
      </c>
      <c r="P1603" s="97" t="n">
        <f aca="false">N1603</f>
        <v>25</v>
      </c>
      <c r="Q1603" s="99" t="n">
        <f aca="false">K1603-P1603</f>
        <v>-25</v>
      </c>
      <c r="R1603" s="98" t="n">
        <f aca="false">IFERROR(IF(O1603="Mar",(K1603/P1603-1))," ")</f>
        <v>-1</v>
      </c>
      <c r="S1603" s="100" t="str">
        <f aca="false">IF(N1603&gt;0,IF(O1603="","-",IF(R1603&lt;0%,"DEGROWTH","GROWTH")))</f>
        <v>DEGROWTH</v>
      </c>
      <c r="T1603" s="69" t="n">
        <v>0</v>
      </c>
      <c r="U1603" s="101" t="str">
        <f aca="false">IF(F1603&lt;=$V$2,"Apr","")</f>
        <v>Apr</v>
      </c>
      <c r="V1603" s="97" t="n">
        <v>0</v>
      </c>
      <c r="W1603" s="102" t="n">
        <f aca="false">K1603-V1603</f>
        <v>0</v>
      </c>
      <c r="X1603" s="103" t="n">
        <f aca="false">IFERROR(IF(U1603="Apr",(K1603/V1603-1)),0)</f>
        <v>0</v>
      </c>
      <c r="Y1603" s="106" t="b">
        <f aca="false">IF(T1603&gt;0,IF(U1603="","-",IF(X1603&lt;0%,"DEGROWTH","GROWTH")))</f>
        <v>0</v>
      </c>
      <c r="Z1603" s="75" t="n">
        <v>0</v>
      </c>
      <c r="AA1603" s="70"/>
      <c r="AB1603" s="70" t="s">
        <v>133</v>
      </c>
      <c r="AC1603" s="85" t="s">
        <v>130</v>
      </c>
      <c r="AD1603" s="3" t="n">
        <f aca="false">IF(K1603=0,1,0)</f>
        <v>1</v>
      </c>
      <c r="AE1603" s="82"/>
    </row>
    <row r="1604" customFormat="false" ht="14.25" hidden="false" customHeight="true" outlineLevel="0" collapsed="false">
      <c r="A1604" s="85" t="s">
        <v>130</v>
      </c>
      <c r="B1604" s="86" t="s">
        <v>521</v>
      </c>
      <c r="C1604" s="83" t="s">
        <v>3476</v>
      </c>
      <c r="D1604" s="75" t="n">
        <v>1000004568</v>
      </c>
      <c r="E1604" s="86" t="s">
        <v>3477</v>
      </c>
      <c r="F1604" s="84" t="n">
        <v>46014</v>
      </c>
      <c r="G1604" s="67" t="str">
        <f aca="false">IF(I1604&gt;0,"Targeted Dealer","-")</f>
        <v>Targeted Dealer</v>
      </c>
      <c r="H1604" s="67"/>
      <c r="I1604" s="68" t="n">
        <v>25</v>
      </c>
      <c r="J1604" s="68" t="n">
        <f aca="false">I1604/$J$1*($J$1-$E$1)</f>
        <v>23.3333333333333</v>
      </c>
      <c r="K1604" s="69" t="n">
        <v>0</v>
      </c>
      <c r="L1604" s="69" t="n">
        <f aca="false">I1604-K1604</f>
        <v>25</v>
      </c>
      <c r="M1604" s="69" t="n">
        <f aca="false">IFERROR((K1604/J1604%),"-")</f>
        <v>0</v>
      </c>
      <c r="N1604" s="97" t="n">
        <v>25</v>
      </c>
      <c r="O1604" s="98" t="str">
        <f aca="false">IF(F1604&lt;=$P$2,"Mar","")</f>
        <v>Mar</v>
      </c>
      <c r="P1604" s="97" t="n">
        <f aca="false">N1604</f>
        <v>25</v>
      </c>
      <c r="Q1604" s="99" t="n">
        <f aca="false">K1604-P1604</f>
        <v>-25</v>
      </c>
      <c r="R1604" s="98" t="n">
        <f aca="false">IFERROR(IF(O1604="Mar",(K1604/P1604-1))," ")</f>
        <v>-1</v>
      </c>
      <c r="S1604" s="100" t="str">
        <f aca="false">IF(N1604&gt;0,IF(O1604="","-",IF(R1604&lt;0%,"DEGROWTH","GROWTH")))</f>
        <v>DEGROWTH</v>
      </c>
      <c r="T1604" s="69" t="n">
        <v>0</v>
      </c>
      <c r="U1604" s="101" t="str">
        <f aca="false">IF(F1604&lt;=$V$2,"Apr","")</f>
        <v>Apr</v>
      </c>
      <c r="V1604" s="97" t="n">
        <v>0</v>
      </c>
      <c r="W1604" s="102" t="n">
        <f aca="false">K1604-V1604</f>
        <v>0</v>
      </c>
      <c r="X1604" s="103" t="n">
        <f aca="false">IFERROR(IF(U1604="Apr",(K1604/V1604-1)),0)</f>
        <v>0</v>
      </c>
      <c r="Y1604" s="106" t="b">
        <f aca="false">IF(T1604&gt;0,IF(U1604="","-",IF(X1604&lt;0%,"DEGROWTH","GROWTH")))</f>
        <v>0</v>
      </c>
      <c r="Z1604" s="75" t="n">
        <v>0</v>
      </c>
      <c r="AA1604" s="70"/>
      <c r="AB1604" s="70" t="s">
        <v>133</v>
      </c>
      <c r="AC1604" s="85" t="s">
        <v>130</v>
      </c>
      <c r="AD1604" s="3" t="n">
        <f aca="false">IF(K1604=0,1,0)</f>
        <v>1</v>
      </c>
      <c r="AE1604" s="82"/>
    </row>
    <row r="1605" customFormat="false" ht="14.25" hidden="false" customHeight="true" outlineLevel="0" collapsed="false">
      <c r="A1605" s="85" t="s">
        <v>133</v>
      </c>
      <c r="B1605" s="86" t="s">
        <v>48</v>
      </c>
      <c r="C1605" s="83" t="s">
        <v>620</v>
      </c>
      <c r="D1605" s="75" t="n">
        <v>1000004587</v>
      </c>
      <c r="E1605" s="86" t="s">
        <v>621</v>
      </c>
      <c r="F1605" s="84" t="n">
        <v>46020</v>
      </c>
      <c r="G1605" s="67" t="str">
        <f aca="false">IF(I1605&gt;0,"Targeted Dealer","-")</f>
        <v>Targeted Dealer</v>
      </c>
      <c r="H1605" s="67"/>
      <c r="I1605" s="68" t="n">
        <v>23</v>
      </c>
      <c r="J1605" s="68" t="n">
        <f aca="false">I1605/$J$1*($J$1-$E$1)</f>
        <v>21.4666666666667</v>
      </c>
      <c r="K1605" s="69" t="n">
        <v>0</v>
      </c>
      <c r="L1605" s="69" t="n">
        <f aca="false">I1605-K1605</f>
        <v>23</v>
      </c>
      <c r="M1605" s="69" t="n">
        <f aca="false">IFERROR((K1605/J1605%),"-")</f>
        <v>0</v>
      </c>
      <c r="N1605" s="97" t="n">
        <v>24</v>
      </c>
      <c r="O1605" s="98" t="str">
        <f aca="false">IF(F1605&lt;=$P$2,"Mar","")</f>
        <v>Mar</v>
      </c>
      <c r="P1605" s="97" t="n">
        <f aca="false">N1605</f>
        <v>24</v>
      </c>
      <c r="Q1605" s="99" t="n">
        <f aca="false">K1605-P1605</f>
        <v>-24</v>
      </c>
      <c r="R1605" s="98" t="n">
        <f aca="false">IFERROR(IF(O1605="Mar",(K1605/P1605-1))," ")</f>
        <v>-1</v>
      </c>
      <c r="S1605" s="100" t="str">
        <f aca="false">IF(N1605&gt;0,IF(O1605="","-",IF(R1605&lt;0%,"DEGROWTH","GROWTH")))</f>
        <v>DEGROWTH</v>
      </c>
      <c r="T1605" s="69" t="n">
        <v>0</v>
      </c>
      <c r="U1605" s="101" t="str">
        <f aca="false">IF(F1605&lt;=$V$2,"Apr","")</f>
        <v>Apr</v>
      </c>
      <c r="V1605" s="97" t="n">
        <v>0</v>
      </c>
      <c r="W1605" s="102" t="n">
        <f aca="false">K1605-V1605</f>
        <v>0</v>
      </c>
      <c r="X1605" s="103" t="n">
        <f aca="false">IFERROR(IF(U1605="Apr",(K1605/V1605-1)),0)</f>
        <v>0</v>
      </c>
      <c r="Y1605" s="106" t="b">
        <f aca="false">IF(T1605&gt;0,IF(U1605="","-",IF(X1605&lt;0%,"DEGROWTH","GROWTH")))</f>
        <v>0</v>
      </c>
      <c r="Z1605" s="75" t="n">
        <v>0</v>
      </c>
      <c r="AA1605" s="70"/>
      <c r="AB1605" s="70" t="s">
        <v>133</v>
      </c>
      <c r="AC1605" s="85" t="s">
        <v>133</v>
      </c>
      <c r="AD1605" s="3" t="n">
        <f aca="false">IF(K1605=0,1,0)</f>
        <v>1</v>
      </c>
      <c r="AE1605" s="82"/>
    </row>
    <row r="1606" customFormat="false" ht="14.25" hidden="false" customHeight="true" outlineLevel="0" collapsed="false">
      <c r="A1606" s="85" t="s">
        <v>133</v>
      </c>
      <c r="B1606" s="86" t="s">
        <v>27</v>
      </c>
      <c r="C1606" s="83" t="s">
        <v>3478</v>
      </c>
      <c r="D1606" s="75" t="n">
        <v>1000004489</v>
      </c>
      <c r="E1606" s="86" t="s">
        <v>3479</v>
      </c>
      <c r="F1606" s="84" t="n">
        <v>45949</v>
      </c>
      <c r="G1606" s="67" t="str">
        <f aca="false">IF(I1606&gt;0,"Targeted Dealer","-")</f>
        <v>Targeted Dealer</v>
      </c>
      <c r="H1606" s="67"/>
      <c r="I1606" s="68" t="n">
        <v>20</v>
      </c>
      <c r="J1606" s="68" t="n">
        <f aca="false">I1606/$J$1*($J$1-$E$1)</f>
        <v>18.6666666666667</v>
      </c>
      <c r="K1606" s="69" t="n">
        <v>27.5</v>
      </c>
      <c r="L1606" s="69" t="n">
        <f aca="false">I1606-K1606</f>
        <v>-7.5</v>
      </c>
      <c r="M1606" s="69" t="n">
        <f aca="false">IFERROR((K1606/J1606%),"-")</f>
        <v>147.321428571429</v>
      </c>
      <c r="N1606" s="97" t="n">
        <v>0</v>
      </c>
      <c r="O1606" s="98" t="str">
        <f aca="false">IF(F1606&lt;=$P$2,"Mar","")</f>
        <v>Mar</v>
      </c>
      <c r="P1606" s="97" t="n">
        <f aca="false">N1606</f>
        <v>0</v>
      </c>
      <c r="Q1606" s="99" t="n">
        <f aca="false">K1606-P1606</f>
        <v>27.5</v>
      </c>
      <c r="R1606" s="98" t="str">
        <f aca="false">IFERROR(IF(O1606="Mar",(K1606/P1606-1))," ")</f>
        <v> </v>
      </c>
      <c r="S1606" s="105" t="b">
        <f aca="false">IF(N1606&gt;0,IF(O1606="","-",IF(R1606&lt;0%,"DEGROWTH","GROWTH")))</f>
        <v>0</v>
      </c>
      <c r="T1606" s="69" t="n">
        <v>0</v>
      </c>
      <c r="U1606" s="101" t="str">
        <f aca="false">IF(F1606&lt;=$V$2,"Apr","")</f>
        <v>Apr</v>
      </c>
      <c r="V1606" s="97" t="n">
        <v>0</v>
      </c>
      <c r="W1606" s="102" t="n">
        <f aca="false">K1606-V1606</f>
        <v>27.5</v>
      </c>
      <c r="X1606" s="103" t="n">
        <f aca="false">IFERROR(IF(U1606="Apr",(K1606/V1606-1)),0)</f>
        <v>0</v>
      </c>
      <c r="Y1606" s="106" t="b">
        <f aca="false">IF(T1606&gt;0,IF(U1606="","-",IF(X1606&lt;0%,"DEGROWTH","GROWTH")))</f>
        <v>0</v>
      </c>
      <c r="Z1606" s="75" t="n">
        <v>0</v>
      </c>
      <c r="AA1606" s="70"/>
      <c r="AB1606" s="70" t="s">
        <v>133</v>
      </c>
      <c r="AC1606" s="85" t="s">
        <v>133</v>
      </c>
      <c r="AD1606" s="3" t="n">
        <f aca="false">IF(K1606=0,1,0)</f>
        <v>0</v>
      </c>
      <c r="AE1606" s="82"/>
    </row>
    <row r="1607" customFormat="false" ht="14.25" hidden="false" customHeight="true" outlineLevel="0" collapsed="false">
      <c r="A1607" s="85" t="s">
        <v>133</v>
      </c>
      <c r="B1607" s="86" t="s">
        <v>47</v>
      </c>
      <c r="C1607" s="83" t="s">
        <v>622</v>
      </c>
      <c r="D1607" s="75" t="n">
        <v>1000003967</v>
      </c>
      <c r="E1607" s="86" t="s">
        <v>623</v>
      </c>
      <c r="F1607" s="84" t="n">
        <v>45433</v>
      </c>
      <c r="G1607" s="67" t="str">
        <f aca="false">IF(I1607&gt;0,"Targeted Dealer","-")</f>
        <v>-</v>
      </c>
      <c r="H1607" s="67"/>
      <c r="I1607" s="68" t="n">
        <v>0</v>
      </c>
      <c r="J1607" s="68" t="n">
        <f aca="false">I1607/$J$1*($J$1-$E$1)</f>
        <v>0</v>
      </c>
      <c r="K1607" s="69" t="n">
        <v>0</v>
      </c>
      <c r="L1607" s="69" t="n">
        <f aca="false">I1607-K1607</f>
        <v>0</v>
      </c>
      <c r="M1607" s="69" t="str">
        <f aca="false">IFERROR((K1607/J1607%),"-")</f>
        <v>-</v>
      </c>
      <c r="N1607" s="97" t="n">
        <v>0</v>
      </c>
      <c r="O1607" s="98" t="str">
        <f aca="false">IF(F1607&lt;=$P$2,"Mar","")</f>
        <v>Mar</v>
      </c>
      <c r="P1607" s="97" t="n">
        <f aca="false">N1607</f>
        <v>0</v>
      </c>
      <c r="Q1607" s="99" t="n">
        <f aca="false">K1607-P1607</f>
        <v>0</v>
      </c>
      <c r="R1607" s="98" t="str">
        <f aca="false">IFERROR(IF(O1607="Mar",(K1607/P1607-1))," ")</f>
        <v> </v>
      </c>
      <c r="S1607" s="105" t="b">
        <f aca="false">IF(N1607&gt;0,IF(O1607="","-",IF(R1607&lt;0%,"DEGROWTH","GROWTH")))</f>
        <v>0</v>
      </c>
      <c r="T1607" s="69" t="n">
        <v>0</v>
      </c>
      <c r="U1607" s="101" t="str">
        <f aca="false">IF(F1607&lt;=$V$2,"Apr","")</f>
        <v>Apr</v>
      </c>
      <c r="V1607" s="97" t="n">
        <v>0</v>
      </c>
      <c r="W1607" s="102" t="n">
        <f aca="false">K1607-V1607</f>
        <v>0</v>
      </c>
      <c r="X1607" s="103" t="n">
        <f aca="false">IFERROR(IF(U1607="Apr",(K1607/V1607-1)),0)</f>
        <v>0</v>
      </c>
      <c r="Y1607" s="106" t="b">
        <f aca="false">IF(T1607&gt;0,IF(U1607="","-",IF(X1607&lt;0%,"DEGROWTH","GROWTH")))</f>
        <v>0</v>
      </c>
      <c r="Z1607" s="75" t="n">
        <v>0</v>
      </c>
      <c r="AA1607" s="70"/>
      <c r="AB1607" s="70" t="s">
        <v>133</v>
      </c>
      <c r="AC1607" s="85" t="s">
        <v>133</v>
      </c>
      <c r="AD1607" s="3" t="n">
        <f aca="false">IF(K1607=0,1,0)</f>
        <v>1</v>
      </c>
      <c r="AE1607" s="82"/>
    </row>
    <row r="1608" customFormat="false" ht="14.25" hidden="false" customHeight="true" outlineLevel="0" collapsed="false">
      <c r="A1608" s="85" t="s">
        <v>133</v>
      </c>
      <c r="B1608" s="86" t="s">
        <v>47</v>
      </c>
      <c r="C1608" s="83" t="s">
        <v>3480</v>
      </c>
      <c r="D1608" s="75" t="n">
        <v>1000004589</v>
      </c>
      <c r="E1608" s="86" t="s">
        <v>3481</v>
      </c>
      <c r="F1608" s="84" t="n">
        <v>46021</v>
      </c>
      <c r="G1608" s="67" t="str">
        <f aca="false">IF(I1608&gt;0,"Targeted Dealer","-")</f>
        <v>Targeted Dealer</v>
      </c>
      <c r="H1608" s="67"/>
      <c r="I1608" s="68" t="n">
        <v>30</v>
      </c>
      <c r="J1608" s="68" t="n">
        <f aca="false">I1608/$J$1*($J$1-$E$1)</f>
        <v>28</v>
      </c>
      <c r="K1608" s="69" t="n">
        <v>0</v>
      </c>
      <c r="L1608" s="69" t="n">
        <f aca="false">I1608-K1608</f>
        <v>30</v>
      </c>
      <c r="M1608" s="69" t="n">
        <f aca="false">IFERROR((K1608/J1608%),"-")</f>
        <v>0</v>
      </c>
      <c r="N1608" s="97" t="n">
        <v>0</v>
      </c>
      <c r="O1608" s="98" t="str">
        <f aca="false">IF(F1608&lt;=$P$2,"Mar","")</f>
        <v>Mar</v>
      </c>
      <c r="P1608" s="97" t="n">
        <f aca="false">N1608</f>
        <v>0</v>
      </c>
      <c r="Q1608" s="99" t="n">
        <f aca="false">K1608-P1608</f>
        <v>0</v>
      </c>
      <c r="R1608" s="98" t="str">
        <f aca="false">IFERROR(IF(O1608="Mar",(K1608/P1608-1))," ")</f>
        <v> </v>
      </c>
      <c r="S1608" s="105" t="b">
        <f aca="false">IF(N1608&gt;0,IF(O1608="","-",IF(R1608&lt;0%,"DEGROWTH","GROWTH")))</f>
        <v>0</v>
      </c>
      <c r="T1608" s="69" t="n">
        <v>0</v>
      </c>
      <c r="U1608" s="101" t="str">
        <f aca="false">IF(F1608&lt;=$V$2,"Apr","")</f>
        <v>Apr</v>
      </c>
      <c r="V1608" s="97" t="n">
        <v>0</v>
      </c>
      <c r="W1608" s="102" t="n">
        <f aca="false">K1608-V1608</f>
        <v>0</v>
      </c>
      <c r="X1608" s="103" t="n">
        <f aca="false">IFERROR(IF(U1608="Apr",(K1608/V1608-1)),0)</f>
        <v>0</v>
      </c>
      <c r="Y1608" s="106" t="b">
        <f aca="false">IF(T1608&gt;0,IF(U1608="","-",IF(X1608&lt;0%,"DEGROWTH","GROWTH")))</f>
        <v>0</v>
      </c>
      <c r="Z1608" s="75" t="n">
        <v>0</v>
      </c>
      <c r="AA1608" s="70"/>
      <c r="AB1608" s="70" t="s">
        <v>133</v>
      </c>
      <c r="AC1608" s="85" t="s">
        <v>133</v>
      </c>
      <c r="AD1608" s="3" t="n">
        <f aca="false">IF(K1608=0,1,0)</f>
        <v>1</v>
      </c>
      <c r="AE1608" s="82"/>
    </row>
    <row r="1609" customFormat="false" ht="14.25" hidden="false" customHeight="true" outlineLevel="0" collapsed="false">
      <c r="A1609" s="85" t="s">
        <v>133</v>
      </c>
      <c r="B1609" s="86" t="s">
        <v>47</v>
      </c>
      <c r="C1609" s="83" t="s">
        <v>3482</v>
      </c>
      <c r="D1609" s="75" t="n">
        <v>1000004598</v>
      </c>
      <c r="E1609" s="86" t="s">
        <v>3483</v>
      </c>
      <c r="F1609" s="84" t="n">
        <v>46029</v>
      </c>
      <c r="G1609" s="67" t="str">
        <f aca="false">IF(I1609&gt;0,"Targeted Dealer","-")</f>
        <v>Targeted Dealer</v>
      </c>
      <c r="H1609" s="67"/>
      <c r="I1609" s="68" t="n">
        <v>50</v>
      </c>
      <c r="J1609" s="68" t="n">
        <f aca="false">I1609/$J$1*($J$1-$E$1)</f>
        <v>46.6666666666667</v>
      </c>
      <c r="K1609" s="69" t="n">
        <v>20</v>
      </c>
      <c r="L1609" s="69" t="n">
        <f aca="false">I1609-K1609</f>
        <v>30</v>
      </c>
      <c r="M1609" s="69" t="n">
        <f aca="false">IFERROR((K1609/J1609%),"-")</f>
        <v>42.8571428571429</v>
      </c>
      <c r="N1609" s="97" t="n">
        <v>60</v>
      </c>
      <c r="O1609" s="98" t="str">
        <f aca="false">IF(F1609&lt;=$P$2,"Mar","")</f>
        <v>Mar</v>
      </c>
      <c r="P1609" s="97" t="n">
        <f aca="false">N1609</f>
        <v>60</v>
      </c>
      <c r="Q1609" s="99" t="n">
        <f aca="false">K1609-P1609</f>
        <v>-40</v>
      </c>
      <c r="R1609" s="98" t="n">
        <f aca="false">IFERROR(IF(O1609="Mar",(K1609/P1609-1))," ")</f>
        <v>-0.666666666666667</v>
      </c>
      <c r="S1609" s="100" t="str">
        <f aca="false">IF(N1609&gt;0,IF(O1609="","-",IF(R1609&lt;0%,"DEGROWTH","GROWTH")))</f>
        <v>DEGROWTH</v>
      </c>
      <c r="T1609" s="69" t="n">
        <v>0</v>
      </c>
      <c r="U1609" s="101" t="str">
        <f aca="false">IF(F1609&lt;=$V$2,"Apr","")</f>
        <v>Apr</v>
      </c>
      <c r="V1609" s="97" t="n">
        <v>0</v>
      </c>
      <c r="W1609" s="102" t="n">
        <f aca="false">K1609-V1609</f>
        <v>20</v>
      </c>
      <c r="X1609" s="103" t="n">
        <f aca="false">IFERROR(IF(U1609="Apr",(K1609/V1609-1)),0)</f>
        <v>0</v>
      </c>
      <c r="Y1609" s="106" t="b">
        <f aca="false">IF(T1609&gt;0,IF(U1609="","-",IF(X1609&lt;0%,"DEGROWTH","GROWTH")))</f>
        <v>0</v>
      </c>
      <c r="Z1609" s="75" t="n">
        <v>0</v>
      </c>
      <c r="AA1609" s="70"/>
      <c r="AB1609" s="70" t="s">
        <v>133</v>
      </c>
      <c r="AC1609" s="85" t="s">
        <v>133</v>
      </c>
      <c r="AD1609" s="3" t="n">
        <f aca="false">IF(K1609=0,1,0)</f>
        <v>0</v>
      </c>
      <c r="AE1609" s="82"/>
    </row>
    <row r="1610" customFormat="false" ht="14.25" hidden="false" customHeight="true" outlineLevel="0" collapsed="false">
      <c r="A1610" s="85" t="s">
        <v>134</v>
      </c>
      <c r="B1610" s="86" t="s">
        <v>71</v>
      </c>
      <c r="C1610" s="83" t="s">
        <v>624</v>
      </c>
      <c r="D1610" s="75" t="n">
        <v>1000002732</v>
      </c>
      <c r="E1610" s="86" t="s">
        <v>625</v>
      </c>
      <c r="F1610" s="84" t="n">
        <v>44739</v>
      </c>
      <c r="G1610" s="67" t="str">
        <f aca="false">IF(I1610&gt;0,"Targeted Dealer","-")</f>
        <v>-</v>
      </c>
      <c r="H1610" s="67"/>
      <c r="I1610" s="68" t="n">
        <v>0</v>
      </c>
      <c r="J1610" s="68" t="n">
        <f aca="false">I1610/$J$1*($J$1-$E$1)</f>
        <v>0</v>
      </c>
      <c r="K1610" s="69" t="n">
        <v>0</v>
      </c>
      <c r="L1610" s="69" t="n">
        <f aca="false">I1610-K1610</f>
        <v>0</v>
      </c>
      <c r="M1610" s="69" t="str">
        <f aca="false">IFERROR((K1610/J1610%),"-")</f>
        <v>-</v>
      </c>
      <c r="N1610" s="97" t="n">
        <v>0</v>
      </c>
      <c r="O1610" s="98" t="str">
        <f aca="false">IF(F1610&lt;=$P$2,"Mar","")</f>
        <v>Mar</v>
      </c>
      <c r="P1610" s="97" t="n">
        <f aca="false">N1610</f>
        <v>0</v>
      </c>
      <c r="Q1610" s="99" t="n">
        <f aca="false">K1610-P1610</f>
        <v>0</v>
      </c>
      <c r="R1610" s="98" t="str">
        <f aca="false">IFERROR(IF(O1610="Mar",(K1610/P1610-1))," ")</f>
        <v> </v>
      </c>
      <c r="S1610" s="105" t="b">
        <f aca="false">IF(N1610&gt;0,IF(O1610="","-",IF(R1610&lt;0%,"DEGROWTH","GROWTH")))</f>
        <v>0</v>
      </c>
      <c r="T1610" s="69" t="n">
        <v>0</v>
      </c>
      <c r="U1610" s="101" t="str">
        <f aca="false">IF(F1610&lt;=$V$2,"Apr","")</f>
        <v>Apr</v>
      </c>
      <c r="V1610" s="97" t="n">
        <v>0</v>
      </c>
      <c r="W1610" s="102" t="n">
        <f aca="false">K1610-V1610</f>
        <v>0</v>
      </c>
      <c r="X1610" s="103" t="n">
        <f aca="false">IFERROR(IF(U1610="Apr",(K1610/V1610-1)),0)</f>
        <v>0</v>
      </c>
      <c r="Y1610" s="106" t="b">
        <f aca="false">IF(T1610&gt;0,IF(U1610="","-",IF(X1610&lt;0%,"DEGROWTH","GROWTH")))</f>
        <v>0</v>
      </c>
      <c r="Z1610" s="75" t="n">
        <v>0</v>
      </c>
      <c r="AA1610" s="70"/>
      <c r="AB1610" s="70" t="s">
        <v>133</v>
      </c>
      <c r="AC1610" s="85" t="s">
        <v>134</v>
      </c>
      <c r="AD1610" s="3" t="n">
        <f aca="false">IF(K1610=0,1,0)</f>
        <v>1</v>
      </c>
      <c r="AE1610" s="82"/>
    </row>
    <row r="1611" customFormat="false" ht="14.25" hidden="false" customHeight="true" outlineLevel="0" collapsed="false">
      <c r="A1611" s="85" t="s">
        <v>132</v>
      </c>
      <c r="B1611" s="86" t="s">
        <v>101</v>
      </c>
      <c r="C1611" s="83" t="s">
        <v>3484</v>
      </c>
      <c r="D1611" s="75" t="n">
        <v>1000004426</v>
      </c>
      <c r="E1611" s="86" t="s">
        <v>3485</v>
      </c>
      <c r="F1611" s="84" t="n">
        <v>45864</v>
      </c>
      <c r="G1611" s="67" t="str">
        <f aca="false">IF(I1611&gt;0,"Targeted Dealer","-")</f>
        <v>Targeted Dealer</v>
      </c>
      <c r="H1611" s="67"/>
      <c r="I1611" s="68" t="n">
        <v>50</v>
      </c>
      <c r="J1611" s="68" t="n">
        <f aca="false">I1611/$J$1*($J$1-$E$1)</f>
        <v>46.6666666666667</v>
      </c>
      <c r="K1611" s="69" t="n">
        <v>36</v>
      </c>
      <c r="L1611" s="69" t="n">
        <f aca="false">I1611-K1611</f>
        <v>14</v>
      </c>
      <c r="M1611" s="69" t="n">
        <f aca="false">IFERROR((K1611/J1611%),"-")</f>
        <v>77.1428571428571</v>
      </c>
      <c r="N1611" s="97" t="n">
        <v>48</v>
      </c>
      <c r="O1611" s="98" t="str">
        <f aca="false">IF(F1611&lt;=$P$2,"Mar","")</f>
        <v>Mar</v>
      </c>
      <c r="P1611" s="97" t="n">
        <f aca="false">N1611</f>
        <v>48</v>
      </c>
      <c r="Q1611" s="99" t="n">
        <f aca="false">K1611-P1611</f>
        <v>-12</v>
      </c>
      <c r="R1611" s="98" t="n">
        <f aca="false">IFERROR(IF(O1611="Mar",(K1611/P1611-1))," ")</f>
        <v>-0.25</v>
      </c>
      <c r="S1611" s="100" t="str">
        <f aca="false">IF(N1611&gt;0,IF(O1611="","-",IF(R1611&lt;0%,"DEGROWTH","GROWTH")))</f>
        <v>DEGROWTH</v>
      </c>
      <c r="T1611" s="69" t="n">
        <v>0</v>
      </c>
      <c r="U1611" s="101" t="str">
        <f aca="false">IF(F1611&lt;=$V$2,"Apr","")</f>
        <v>Apr</v>
      </c>
      <c r="V1611" s="97" t="n">
        <v>0</v>
      </c>
      <c r="W1611" s="102" t="n">
        <f aca="false">K1611-V1611</f>
        <v>36</v>
      </c>
      <c r="X1611" s="103" t="n">
        <f aca="false">IFERROR(IF(U1611="Apr",(K1611/V1611-1)),0)</f>
        <v>0</v>
      </c>
      <c r="Y1611" s="106" t="b">
        <f aca="false">IF(T1611&gt;0,IF(U1611="","-",IF(X1611&lt;0%,"DEGROWTH","GROWTH")))</f>
        <v>0</v>
      </c>
      <c r="Z1611" s="75" t="n">
        <v>0</v>
      </c>
      <c r="AA1611" s="70"/>
      <c r="AB1611" s="70" t="s">
        <v>133</v>
      </c>
      <c r="AC1611" s="85" t="s">
        <v>132</v>
      </c>
      <c r="AD1611" s="3" t="n">
        <f aca="false">IF(K1611=0,1,0)</f>
        <v>0</v>
      </c>
      <c r="AE1611" s="82"/>
    </row>
    <row r="1612" customFormat="false" ht="14.25" hidden="false" customHeight="true" outlineLevel="0" collapsed="false">
      <c r="A1612" s="85" t="s">
        <v>132</v>
      </c>
      <c r="B1612" s="86" t="s">
        <v>101</v>
      </c>
      <c r="C1612" s="83" t="s">
        <v>3486</v>
      </c>
      <c r="D1612" s="75" t="n">
        <v>1000004577</v>
      </c>
      <c r="E1612" s="86" t="s">
        <v>3487</v>
      </c>
      <c r="F1612" s="84" t="n">
        <v>46015</v>
      </c>
      <c r="G1612" s="67" t="str">
        <f aca="false">IF(I1612&gt;0,"Targeted Dealer","-")</f>
        <v>Targeted Dealer</v>
      </c>
      <c r="H1612" s="67"/>
      <c r="I1612" s="68" t="n">
        <v>80</v>
      </c>
      <c r="J1612" s="68" t="n">
        <f aca="false">I1612/$J$1*($J$1-$E$1)</f>
        <v>74.6666666666667</v>
      </c>
      <c r="K1612" s="69" t="n">
        <v>30</v>
      </c>
      <c r="L1612" s="69" t="n">
        <f aca="false">I1612-K1612</f>
        <v>50</v>
      </c>
      <c r="M1612" s="69" t="n">
        <f aca="false">IFERROR((K1612/J1612%),"-")</f>
        <v>40.1785714285714</v>
      </c>
      <c r="N1612" s="97" t="n">
        <v>120</v>
      </c>
      <c r="O1612" s="98" t="str">
        <f aca="false">IF(F1612&lt;=$P$2,"Mar","")</f>
        <v>Mar</v>
      </c>
      <c r="P1612" s="97" t="n">
        <f aca="false">N1612</f>
        <v>120</v>
      </c>
      <c r="Q1612" s="99" t="n">
        <f aca="false">K1612-P1612</f>
        <v>-90</v>
      </c>
      <c r="R1612" s="98" t="n">
        <f aca="false">IFERROR(IF(O1612="Mar",(K1612/P1612-1))," ")</f>
        <v>-0.75</v>
      </c>
      <c r="S1612" s="100" t="str">
        <f aca="false">IF(N1612&gt;0,IF(O1612="","-",IF(R1612&lt;0%,"DEGROWTH","GROWTH")))</f>
        <v>DEGROWTH</v>
      </c>
      <c r="T1612" s="69" t="n">
        <v>0</v>
      </c>
      <c r="U1612" s="101" t="str">
        <f aca="false">IF(F1612&lt;=$V$2,"Apr","")</f>
        <v>Apr</v>
      </c>
      <c r="V1612" s="97" t="n">
        <v>0</v>
      </c>
      <c r="W1612" s="102" t="n">
        <f aca="false">K1612-V1612</f>
        <v>30</v>
      </c>
      <c r="X1612" s="103" t="n">
        <f aca="false">IFERROR(IF(U1612="Apr",(K1612/V1612-1)),0)</f>
        <v>0</v>
      </c>
      <c r="Y1612" s="106" t="b">
        <f aca="false">IF(T1612&gt;0,IF(U1612="","-",IF(X1612&lt;0%,"DEGROWTH","GROWTH")))</f>
        <v>0</v>
      </c>
      <c r="Z1612" s="75" t="n">
        <v>0</v>
      </c>
      <c r="AA1612" s="70"/>
      <c r="AB1612" s="70" t="s">
        <v>133</v>
      </c>
      <c r="AC1612" s="85" t="s">
        <v>132</v>
      </c>
      <c r="AD1612" s="3" t="n">
        <f aca="false">IF(K1612=0,1,0)</f>
        <v>0</v>
      </c>
      <c r="AE1612" s="82"/>
    </row>
    <row r="1613" customFormat="false" ht="14.25" hidden="false" customHeight="true" outlineLevel="0" collapsed="false">
      <c r="A1613" s="110" t="s">
        <v>134</v>
      </c>
      <c r="B1613" s="111" t="s">
        <v>74</v>
      </c>
      <c r="C1613" s="112" t="s">
        <v>3488</v>
      </c>
      <c r="D1613" s="70" t="n">
        <v>1000004654</v>
      </c>
      <c r="E1613" s="111" t="s">
        <v>3489</v>
      </c>
      <c r="F1613" s="113" t="n">
        <v>46072</v>
      </c>
      <c r="G1613" s="67" t="str">
        <f aca="false">IF(I1613&gt;0,"Targeted Dealer","-")</f>
        <v>Targeted Dealer</v>
      </c>
      <c r="H1613" s="114"/>
      <c r="I1613" s="68" t="n">
        <v>30</v>
      </c>
      <c r="J1613" s="68" t="n">
        <f aca="false">I1613/$J$1*($J$1-$E$1)</f>
        <v>28</v>
      </c>
      <c r="K1613" s="69" t="n">
        <v>0</v>
      </c>
      <c r="L1613" s="69" t="n">
        <f aca="false">I1613-K1613</f>
        <v>30</v>
      </c>
      <c r="M1613" s="69" t="n">
        <f aca="false">IFERROR((K1613/J1613%),"-")</f>
        <v>0</v>
      </c>
      <c r="N1613" s="97" t="n">
        <v>25</v>
      </c>
      <c r="O1613" s="98" t="str">
        <f aca="false">IF(F1613&lt;=$P$2,"Mar","")</f>
        <v>Mar</v>
      </c>
      <c r="P1613" s="97" t="n">
        <f aca="false">N1613</f>
        <v>25</v>
      </c>
      <c r="Q1613" s="99" t="n">
        <f aca="false">K1613-P1613</f>
        <v>-25</v>
      </c>
      <c r="R1613" s="98" t="n">
        <f aca="false">IFERROR(IF(O1613="Mar",(K1613/P1613-1))," ")</f>
        <v>-1</v>
      </c>
      <c r="S1613" s="100" t="str">
        <f aca="false">IF(N1613&gt;0,IF(O1613="","-",IF(R1613&lt;0%,"DEGROWTH","GROWTH")))</f>
        <v>DEGROWTH</v>
      </c>
      <c r="T1613" s="69" t="n">
        <v>0</v>
      </c>
      <c r="U1613" s="101" t="str">
        <f aca="false">IF(F1613&lt;=$V$2,"Apr","")</f>
        <v>Apr</v>
      </c>
      <c r="V1613" s="97" t="n">
        <v>0</v>
      </c>
      <c r="W1613" s="102" t="n">
        <f aca="false">K1613-V1613</f>
        <v>0</v>
      </c>
      <c r="X1613" s="103" t="n">
        <f aca="false">IFERROR(IF(U1613="Apr",(K1613/V1613-1)),0)</f>
        <v>0</v>
      </c>
      <c r="Y1613" s="106" t="b">
        <f aca="false">IF(T1613&gt;0,IF(U1613="","-",IF(X1613&lt;0%,"DEGROWTH","GROWTH")))</f>
        <v>0</v>
      </c>
      <c r="Z1613" s="75" t="n">
        <v>0</v>
      </c>
      <c r="AA1613" s="70"/>
      <c r="AB1613" s="70" t="s">
        <v>133</v>
      </c>
      <c r="AC1613" s="110" t="s">
        <v>134</v>
      </c>
      <c r="AD1613" s="3" t="n">
        <f aca="false">IF(K1613=0,1,0)</f>
        <v>1</v>
      </c>
      <c r="AE1613" s="115"/>
    </row>
    <row r="1614" customFormat="false" ht="14.25" hidden="false" customHeight="true" outlineLevel="0" collapsed="false">
      <c r="A1614" s="110" t="s">
        <v>131</v>
      </c>
      <c r="B1614" s="111" t="s">
        <v>91</v>
      </c>
      <c r="C1614" s="112" t="s">
        <v>3490</v>
      </c>
      <c r="D1614" s="70" t="n">
        <v>1000004624</v>
      </c>
      <c r="E1614" s="111" t="s">
        <v>3491</v>
      </c>
      <c r="F1614" s="113" t="n">
        <v>46051</v>
      </c>
      <c r="G1614" s="67" t="str">
        <f aca="false">IF(I1614&gt;0,"Targeted Dealer","-")</f>
        <v>Targeted Dealer</v>
      </c>
      <c r="H1614" s="114"/>
      <c r="I1614" s="68" t="n">
        <v>120</v>
      </c>
      <c r="J1614" s="68" t="n">
        <f aca="false">I1614/$J$1*($J$1-$E$1)</f>
        <v>112</v>
      </c>
      <c r="K1614" s="69" t="n">
        <v>0</v>
      </c>
      <c r="L1614" s="69" t="n">
        <f aca="false">I1614-K1614</f>
        <v>120</v>
      </c>
      <c r="M1614" s="69" t="n">
        <f aca="false">IFERROR((K1614/J1614%),"-")</f>
        <v>0</v>
      </c>
      <c r="N1614" s="97" t="n">
        <v>181</v>
      </c>
      <c r="O1614" s="98" t="str">
        <f aca="false">IF(F1614&lt;=$P$2,"Mar","")</f>
        <v>Mar</v>
      </c>
      <c r="P1614" s="97" t="n">
        <f aca="false">N1614</f>
        <v>181</v>
      </c>
      <c r="Q1614" s="99" t="n">
        <f aca="false">K1614-P1614</f>
        <v>-181</v>
      </c>
      <c r="R1614" s="98" t="n">
        <f aca="false">IFERROR(IF(O1614="Mar",(K1614/P1614-1))," ")</f>
        <v>-1</v>
      </c>
      <c r="S1614" s="100" t="str">
        <f aca="false">IF(N1614&gt;0,IF(O1614="","-",IF(R1614&lt;0%,"DEGROWTH","GROWTH")))</f>
        <v>DEGROWTH</v>
      </c>
      <c r="T1614" s="69" t="n">
        <v>0</v>
      </c>
      <c r="U1614" s="101" t="str">
        <f aca="false">IF(F1614&lt;=$V$2,"Apr","")</f>
        <v>Apr</v>
      </c>
      <c r="V1614" s="97" t="n">
        <v>0</v>
      </c>
      <c r="W1614" s="102" t="n">
        <f aca="false">K1614-V1614</f>
        <v>0</v>
      </c>
      <c r="X1614" s="103" t="n">
        <f aca="false">IFERROR(IF(U1614="Apr",(K1614/V1614-1)),0)</f>
        <v>0</v>
      </c>
      <c r="Y1614" s="106" t="b">
        <f aca="false">IF(T1614&gt;0,IF(U1614="","-",IF(X1614&lt;0%,"DEGROWTH","GROWTH")))</f>
        <v>0</v>
      </c>
      <c r="Z1614" s="75" t="n">
        <v>0</v>
      </c>
      <c r="AA1614" s="70"/>
      <c r="AB1614" s="70" t="s">
        <v>133</v>
      </c>
      <c r="AC1614" s="110" t="s">
        <v>131</v>
      </c>
      <c r="AD1614" s="3" t="n">
        <f aca="false">IF(K1614=0,1,0)</f>
        <v>1</v>
      </c>
      <c r="AE1614" s="115"/>
    </row>
    <row r="1615" customFormat="false" ht="14.25" hidden="false" customHeight="true" outlineLevel="0" collapsed="false">
      <c r="A1615" s="110" t="s">
        <v>133</v>
      </c>
      <c r="B1615" s="111" t="s">
        <v>141</v>
      </c>
      <c r="C1615" s="112" t="s">
        <v>3492</v>
      </c>
      <c r="D1615" s="70" t="n">
        <v>1000004628</v>
      </c>
      <c r="E1615" s="111" t="s">
        <v>3139</v>
      </c>
      <c r="F1615" s="113" t="n">
        <v>46060</v>
      </c>
      <c r="G1615" s="67" t="str">
        <f aca="false">IF(I1615&gt;0,"Targeted Dealer","-")</f>
        <v>Targeted Dealer</v>
      </c>
      <c r="H1615" s="114"/>
      <c r="I1615" s="68" t="n">
        <v>40</v>
      </c>
      <c r="J1615" s="68" t="n">
        <f aca="false">I1615/$J$1*($J$1-$E$1)</f>
        <v>37.3333333333333</v>
      </c>
      <c r="K1615" s="69" t="n">
        <v>40</v>
      </c>
      <c r="L1615" s="69" t="n">
        <f aca="false">I1615-K1615</f>
        <v>0</v>
      </c>
      <c r="M1615" s="69" t="n">
        <f aca="false">IFERROR((K1615/J1615%),"-")</f>
        <v>107.142857142857</v>
      </c>
      <c r="N1615" s="97" t="n">
        <v>40</v>
      </c>
      <c r="O1615" s="98" t="str">
        <f aca="false">IF(F1615&lt;=$P$2,"Mar","")</f>
        <v>Mar</v>
      </c>
      <c r="P1615" s="97" t="n">
        <f aca="false">N1615</f>
        <v>40</v>
      </c>
      <c r="Q1615" s="99" t="n">
        <f aca="false">K1615-P1615</f>
        <v>0</v>
      </c>
      <c r="R1615" s="98" t="n">
        <f aca="false">IFERROR(IF(O1615="Mar",(K1615/P1615-1))," ")</f>
        <v>0</v>
      </c>
      <c r="S1615" s="100" t="str">
        <f aca="false">IF(N1615&gt;0,IF(O1615="","-",IF(R1615&lt;0%,"DEGROWTH","GROWTH")))</f>
        <v>GROWTH</v>
      </c>
      <c r="T1615" s="69" t="n">
        <v>0</v>
      </c>
      <c r="U1615" s="101" t="str">
        <f aca="false">IF(F1615&lt;=$V$2,"Apr","")</f>
        <v>Apr</v>
      </c>
      <c r="V1615" s="97" t="n">
        <v>0</v>
      </c>
      <c r="W1615" s="102" t="n">
        <f aca="false">K1615-V1615</f>
        <v>40</v>
      </c>
      <c r="X1615" s="103" t="n">
        <f aca="false">IFERROR(IF(U1615="Apr",(K1615/V1615-1)),0)</f>
        <v>0</v>
      </c>
      <c r="Y1615" s="106" t="b">
        <f aca="false">IF(T1615&gt;0,IF(U1615="","-",IF(X1615&lt;0%,"DEGROWTH","GROWTH")))</f>
        <v>0</v>
      </c>
      <c r="Z1615" s="75" t="n">
        <v>0</v>
      </c>
      <c r="AA1615" s="70"/>
      <c r="AB1615" s="70" t="s">
        <v>133</v>
      </c>
      <c r="AC1615" s="110" t="s">
        <v>133</v>
      </c>
      <c r="AD1615" s="3" t="n">
        <f aca="false">IF(K1615=0,1,0)</f>
        <v>0</v>
      </c>
      <c r="AE1615" s="115"/>
    </row>
    <row r="1616" customFormat="false" ht="14.25" hidden="false" customHeight="true" outlineLevel="0" collapsed="false">
      <c r="A1616" s="110" t="s">
        <v>130</v>
      </c>
      <c r="B1616" s="111" t="s">
        <v>120</v>
      </c>
      <c r="C1616" s="112" t="s">
        <v>3493</v>
      </c>
      <c r="D1616" s="70" t="n">
        <v>1000004630</v>
      </c>
      <c r="E1616" s="111" t="s">
        <v>3494</v>
      </c>
      <c r="F1616" s="113" t="n">
        <v>46062</v>
      </c>
      <c r="G1616" s="67" t="str">
        <f aca="false">IF(I1616&gt;0,"Targeted Dealer","-")</f>
        <v>-</v>
      </c>
      <c r="H1616" s="114"/>
      <c r="I1616" s="68" t="n">
        <v>0</v>
      </c>
      <c r="J1616" s="68" t="n">
        <f aca="false">I1616/$J$1*($J$1-$E$1)</f>
        <v>0</v>
      </c>
      <c r="K1616" s="69" t="n">
        <v>0</v>
      </c>
      <c r="L1616" s="69" t="n">
        <f aca="false">I1616-K1616</f>
        <v>0</v>
      </c>
      <c r="M1616" s="69" t="str">
        <f aca="false">IFERROR((K1616/J1616%),"-")</f>
        <v>-</v>
      </c>
      <c r="N1616" s="97" t="n">
        <v>0</v>
      </c>
      <c r="O1616" s="98" t="str">
        <f aca="false">IF(F1616&lt;=$P$2,"Mar","")</f>
        <v>Mar</v>
      </c>
      <c r="P1616" s="97" t="n">
        <f aca="false">N1616</f>
        <v>0</v>
      </c>
      <c r="Q1616" s="99" t="n">
        <f aca="false">K1616-P1616</f>
        <v>0</v>
      </c>
      <c r="R1616" s="98" t="str">
        <f aca="false">IFERROR(IF(O1616="Mar",(K1616/P1616-1))," ")</f>
        <v> </v>
      </c>
      <c r="S1616" s="105" t="b">
        <f aca="false">IF(N1616&gt;0,IF(O1616="","-",IF(R1616&lt;0%,"DEGROWTH","GROWTH")))</f>
        <v>0</v>
      </c>
      <c r="T1616" s="69" t="n">
        <v>0</v>
      </c>
      <c r="U1616" s="101" t="str">
        <f aca="false">IF(F1616&lt;=$V$2,"Apr","")</f>
        <v>Apr</v>
      </c>
      <c r="V1616" s="97" t="n">
        <v>0</v>
      </c>
      <c r="W1616" s="102" t="n">
        <f aca="false">K1616-V1616</f>
        <v>0</v>
      </c>
      <c r="X1616" s="103" t="n">
        <f aca="false">IFERROR(IF(U1616="Apr",(K1616/V1616-1)),0)</f>
        <v>0</v>
      </c>
      <c r="Y1616" s="106" t="b">
        <f aca="false">IF(T1616&gt;0,IF(U1616="","-",IF(X1616&lt;0%,"DEGROWTH","GROWTH")))</f>
        <v>0</v>
      </c>
      <c r="Z1616" s="75" t="n">
        <v>0</v>
      </c>
      <c r="AA1616" s="70"/>
      <c r="AB1616" s="70" t="s">
        <v>133</v>
      </c>
      <c r="AC1616" s="110" t="s">
        <v>130</v>
      </c>
      <c r="AD1616" s="3" t="n">
        <f aca="false">IF(K1616=0,1,0)</f>
        <v>1</v>
      </c>
      <c r="AE1616" s="115"/>
    </row>
    <row r="1617" customFormat="false" ht="14.25" hidden="false" customHeight="true" outlineLevel="0" collapsed="false">
      <c r="A1617" s="110" t="s">
        <v>130</v>
      </c>
      <c r="B1617" s="111" t="s">
        <v>120</v>
      </c>
      <c r="C1617" s="112" t="s">
        <v>3495</v>
      </c>
      <c r="D1617" s="70" t="n">
        <v>1000001999</v>
      </c>
      <c r="E1617" s="111" t="s">
        <v>3496</v>
      </c>
      <c r="F1617" s="113" t="n">
        <v>44739</v>
      </c>
      <c r="G1617" s="67" t="str">
        <f aca="false">IF(I1617&gt;0,"Targeted Dealer","-")</f>
        <v>-</v>
      </c>
      <c r="H1617" s="114"/>
      <c r="I1617" s="68" t="n">
        <v>0</v>
      </c>
      <c r="J1617" s="68" t="n">
        <f aca="false">I1617/$J$1*($J$1-$E$1)</f>
        <v>0</v>
      </c>
      <c r="K1617" s="69" t="n">
        <v>0</v>
      </c>
      <c r="L1617" s="69" t="n">
        <f aca="false">I1617-K1617</f>
        <v>0</v>
      </c>
      <c r="M1617" s="69" t="str">
        <f aca="false">IFERROR((K1617/J1617%),"-")</f>
        <v>-</v>
      </c>
      <c r="N1617" s="97" t="n">
        <v>10</v>
      </c>
      <c r="O1617" s="98" t="str">
        <f aca="false">IF(F1617&lt;=$P$2,"Mar","")</f>
        <v>Mar</v>
      </c>
      <c r="P1617" s="97" t="n">
        <f aca="false">N1617</f>
        <v>10</v>
      </c>
      <c r="Q1617" s="99" t="n">
        <f aca="false">K1617-P1617</f>
        <v>-10</v>
      </c>
      <c r="R1617" s="98" t="n">
        <f aca="false">IFERROR(IF(O1617="Mar",(K1617/P1617-1))," ")</f>
        <v>-1</v>
      </c>
      <c r="S1617" s="100" t="str">
        <f aca="false">IF(N1617&gt;0,IF(O1617="","-",IF(R1617&lt;0%,"DEGROWTH","GROWTH")))</f>
        <v>DEGROWTH</v>
      </c>
      <c r="T1617" s="69" t="n">
        <v>0</v>
      </c>
      <c r="U1617" s="101" t="str">
        <f aca="false">IF(F1617&lt;=$V$2,"Apr","")</f>
        <v>Apr</v>
      </c>
      <c r="V1617" s="97" t="n">
        <v>0</v>
      </c>
      <c r="W1617" s="102" t="n">
        <f aca="false">K1617-V1617</f>
        <v>0</v>
      </c>
      <c r="X1617" s="103" t="n">
        <f aca="false">IFERROR(IF(U1617="Apr",(K1617/V1617-1)),0)</f>
        <v>0</v>
      </c>
      <c r="Y1617" s="106" t="b">
        <f aca="false">IF(T1617&gt;0,IF(U1617="","-",IF(X1617&lt;0%,"DEGROWTH","GROWTH")))</f>
        <v>0</v>
      </c>
      <c r="Z1617" s="75" t="n">
        <v>0</v>
      </c>
      <c r="AA1617" s="70"/>
      <c r="AB1617" s="70" t="s">
        <v>133</v>
      </c>
      <c r="AC1617" s="110" t="s">
        <v>130</v>
      </c>
      <c r="AD1617" s="3" t="n">
        <f aca="false">IF(K1617=0,1,0)</f>
        <v>1</v>
      </c>
      <c r="AE1617" s="115"/>
    </row>
    <row r="1618" customFormat="false" ht="14.25" hidden="false" customHeight="true" outlineLevel="0" collapsed="false">
      <c r="A1618" s="110" t="s">
        <v>130</v>
      </c>
      <c r="B1618" s="111" t="s">
        <v>118</v>
      </c>
      <c r="C1618" s="112" t="s">
        <v>3497</v>
      </c>
      <c r="D1618" s="70" t="n">
        <v>1000001196</v>
      </c>
      <c r="E1618" s="111" t="s">
        <v>3498</v>
      </c>
      <c r="F1618" s="113" t="n">
        <v>44739</v>
      </c>
      <c r="G1618" s="67" t="str">
        <f aca="false">IF(I1618&gt;0,"Targeted Dealer","-")</f>
        <v>Targeted Dealer</v>
      </c>
      <c r="H1618" s="114"/>
      <c r="I1618" s="68" t="n">
        <v>30</v>
      </c>
      <c r="J1618" s="68" t="n">
        <f aca="false">I1618/$J$1*($J$1-$E$1)</f>
        <v>28</v>
      </c>
      <c r="K1618" s="69" t="n">
        <v>0</v>
      </c>
      <c r="L1618" s="69" t="n">
        <f aca="false">I1618-K1618</f>
        <v>30</v>
      </c>
      <c r="M1618" s="69" t="n">
        <f aca="false">IFERROR((K1618/J1618%),"-")</f>
        <v>0</v>
      </c>
      <c r="N1618" s="97" t="n">
        <v>30</v>
      </c>
      <c r="O1618" s="98" t="str">
        <f aca="false">IF(F1618&lt;=$P$2,"Mar","")</f>
        <v>Mar</v>
      </c>
      <c r="P1618" s="97" t="n">
        <f aca="false">N1618</f>
        <v>30</v>
      </c>
      <c r="Q1618" s="99" t="n">
        <f aca="false">K1618-P1618</f>
        <v>-30</v>
      </c>
      <c r="R1618" s="98" t="n">
        <f aca="false">IFERROR(IF(O1618="Mar",(K1618/P1618-1))," ")</f>
        <v>-1</v>
      </c>
      <c r="S1618" s="100" t="str">
        <f aca="false">IF(N1618&gt;0,IF(O1618="","-",IF(R1618&lt;0%,"DEGROWTH","GROWTH")))</f>
        <v>DEGROWTH</v>
      </c>
      <c r="T1618" s="69" t="n">
        <v>0</v>
      </c>
      <c r="U1618" s="101" t="str">
        <f aca="false">IF(F1618&lt;=$V$2,"Apr","")</f>
        <v>Apr</v>
      </c>
      <c r="V1618" s="97" t="n">
        <v>0</v>
      </c>
      <c r="W1618" s="102" t="n">
        <f aca="false">K1618-V1618</f>
        <v>0</v>
      </c>
      <c r="X1618" s="103" t="n">
        <f aca="false">IFERROR(IF(U1618="Apr",(K1618/V1618-1)),0)</f>
        <v>0</v>
      </c>
      <c r="Y1618" s="106" t="b">
        <f aca="false">IF(T1618&gt;0,IF(U1618="","-",IF(X1618&lt;0%,"DEGROWTH","GROWTH")))</f>
        <v>0</v>
      </c>
      <c r="Z1618" s="75" t="n">
        <v>0</v>
      </c>
      <c r="AA1618" s="70"/>
      <c r="AB1618" s="70" t="s">
        <v>133</v>
      </c>
      <c r="AC1618" s="110" t="s">
        <v>130</v>
      </c>
      <c r="AD1618" s="3" t="n">
        <f aca="false">IF(K1618=0,1,0)</f>
        <v>1</v>
      </c>
      <c r="AE1618" s="115"/>
    </row>
    <row r="1619" customFormat="false" ht="14.25" hidden="false" customHeight="true" outlineLevel="0" collapsed="false">
      <c r="A1619" s="110" t="s">
        <v>130</v>
      </c>
      <c r="B1619" s="111" t="s">
        <v>118</v>
      </c>
      <c r="C1619" s="112" t="s">
        <v>3499</v>
      </c>
      <c r="D1619" s="70" t="n">
        <v>1000004032</v>
      </c>
      <c r="E1619" s="111" t="s">
        <v>3500</v>
      </c>
      <c r="F1619" s="113" t="n">
        <v>45477</v>
      </c>
      <c r="G1619" s="67" t="str">
        <f aca="false">IF(I1619&gt;0,"Targeted Dealer","-")</f>
        <v>Targeted Dealer</v>
      </c>
      <c r="H1619" s="114"/>
      <c r="I1619" s="68" t="n">
        <v>20</v>
      </c>
      <c r="J1619" s="68" t="n">
        <f aca="false">I1619/$J$1*($J$1-$E$1)</f>
        <v>18.6666666666667</v>
      </c>
      <c r="K1619" s="69" t="n">
        <v>0</v>
      </c>
      <c r="L1619" s="69" t="n">
        <f aca="false">I1619-K1619</f>
        <v>20</v>
      </c>
      <c r="M1619" s="69" t="n">
        <f aca="false">IFERROR((K1619/J1619%),"-")</f>
        <v>0</v>
      </c>
      <c r="N1619" s="97" t="n">
        <v>0</v>
      </c>
      <c r="O1619" s="98" t="str">
        <f aca="false">IF(F1619&lt;=$P$2,"Mar","")</f>
        <v>Mar</v>
      </c>
      <c r="P1619" s="97" t="n">
        <f aca="false">N1619</f>
        <v>0</v>
      </c>
      <c r="Q1619" s="99" t="n">
        <f aca="false">K1619-P1619</f>
        <v>0</v>
      </c>
      <c r="R1619" s="98" t="str">
        <f aca="false">IFERROR(IF(O1619="Mar",(K1619/P1619-1))," ")</f>
        <v> </v>
      </c>
      <c r="S1619" s="105" t="b">
        <f aca="false">IF(N1619&gt;0,IF(O1619="","-",IF(R1619&lt;0%,"DEGROWTH","GROWTH")))</f>
        <v>0</v>
      </c>
      <c r="T1619" s="69" t="n">
        <v>0</v>
      </c>
      <c r="U1619" s="101" t="str">
        <f aca="false">IF(F1619&lt;=$V$2,"Apr","")</f>
        <v>Apr</v>
      </c>
      <c r="V1619" s="97" t="n">
        <v>0</v>
      </c>
      <c r="W1619" s="102" t="n">
        <f aca="false">K1619-V1619</f>
        <v>0</v>
      </c>
      <c r="X1619" s="103" t="n">
        <f aca="false">IFERROR(IF(U1619="Apr",(K1619/V1619-1)),0)</f>
        <v>0</v>
      </c>
      <c r="Y1619" s="106" t="b">
        <f aca="false">IF(T1619&gt;0,IF(U1619="","-",IF(X1619&lt;0%,"DEGROWTH","GROWTH")))</f>
        <v>0</v>
      </c>
      <c r="Z1619" s="75" t="n">
        <v>0</v>
      </c>
      <c r="AA1619" s="70"/>
      <c r="AB1619" s="70" t="s">
        <v>133</v>
      </c>
      <c r="AC1619" s="110" t="s">
        <v>130</v>
      </c>
      <c r="AD1619" s="3" t="n">
        <f aca="false">IF(K1619=0,1,0)</f>
        <v>1</v>
      </c>
      <c r="AE1619" s="115"/>
    </row>
    <row r="1620" customFormat="false" ht="14.25" hidden="false" customHeight="true" outlineLevel="0" collapsed="false">
      <c r="A1620" s="110" t="s">
        <v>130</v>
      </c>
      <c r="B1620" s="111" t="s">
        <v>118</v>
      </c>
      <c r="C1620" s="112" t="s">
        <v>3501</v>
      </c>
      <c r="D1620" s="70" t="n">
        <v>1000001202</v>
      </c>
      <c r="E1620" s="111" t="s">
        <v>3502</v>
      </c>
      <c r="F1620" s="113" t="n">
        <v>44739</v>
      </c>
      <c r="G1620" s="67" t="str">
        <f aca="false">IF(I1620&gt;0,"Targeted Dealer","-")</f>
        <v>Targeted Dealer</v>
      </c>
      <c r="H1620" s="114"/>
      <c r="I1620" s="68" t="n">
        <v>25</v>
      </c>
      <c r="J1620" s="68" t="n">
        <f aca="false">I1620/$J$1*($J$1-$E$1)</f>
        <v>23.3333333333333</v>
      </c>
      <c r="K1620" s="69" t="n">
        <v>0</v>
      </c>
      <c r="L1620" s="69" t="n">
        <f aca="false">I1620-K1620</f>
        <v>25</v>
      </c>
      <c r="M1620" s="69" t="n">
        <f aca="false">IFERROR((K1620/J1620%),"-")</f>
        <v>0</v>
      </c>
      <c r="N1620" s="97" t="n">
        <v>25</v>
      </c>
      <c r="O1620" s="98" t="str">
        <f aca="false">IF(F1620&lt;=$P$2,"Mar","")</f>
        <v>Mar</v>
      </c>
      <c r="P1620" s="97" t="n">
        <f aca="false">N1620</f>
        <v>25</v>
      </c>
      <c r="Q1620" s="99" t="n">
        <f aca="false">K1620-P1620</f>
        <v>-25</v>
      </c>
      <c r="R1620" s="98" t="n">
        <f aca="false">IFERROR(IF(O1620="Mar",(K1620/P1620-1))," ")</f>
        <v>-1</v>
      </c>
      <c r="S1620" s="100" t="str">
        <f aca="false">IF(N1620&gt;0,IF(O1620="","-",IF(R1620&lt;0%,"DEGROWTH","GROWTH")))</f>
        <v>DEGROWTH</v>
      </c>
      <c r="T1620" s="69" t="n">
        <v>0</v>
      </c>
      <c r="U1620" s="101" t="str">
        <f aca="false">IF(F1620&lt;=$V$2,"Apr","")</f>
        <v>Apr</v>
      </c>
      <c r="V1620" s="97" t="n">
        <v>0</v>
      </c>
      <c r="W1620" s="102" t="n">
        <f aca="false">K1620-V1620</f>
        <v>0</v>
      </c>
      <c r="X1620" s="103" t="n">
        <f aca="false">IFERROR(IF(U1620="Apr",(K1620/V1620-1)),0)</f>
        <v>0</v>
      </c>
      <c r="Y1620" s="106" t="b">
        <f aca="false">IF(T1620&gt;0,IF(U1620="","-",IF(X1620&lt;0%,"DEGROWTH","GROWTH")))</f>
        <v>0</v>
      </c>
      <c r="Z1620" s="75" t="n">
        <v>0</v>
      </c>
      <c r="AA1620" s="70"/>
      <c r="AB1620" s="70" t="s">
        <v>133</v>
      </c>
      <c r="AC1620" s="110" t="s">
        <v>130</v>
      </c>
      <c r="AD1620" s="3" t="n">
        <f aca="false">IF(K1620=0,1,0)</f>
        <v>1</v>
      </c>
      <c r="AE1620" s="115"/>
    </row>
    <row r="1621" customFormat="false" ht="14.25" hidden="false" customHeight="true" outlineLevel="0" collapsed="false">
      <c r="A1621" s="110" t="s">
        <v>130</v>
      </c>
      <c r="B1621" s="111" t="s">
        <v>118</v>
      </c>
      <c r="C1621" s="112" t="s">
        <v>3503</v>
      </c>
      <c r="D1621" s="70" t="n">
        <v>1000004656</v>
      </c>
      <c r="E1621" s="111" t="s">
        <v>3504</v>
      </c>
      <c r="F1621" s="113" t="n">
        <v>46074</v>
      </c>
      <c r="G1621" s="67" t="str">
        <f aca="false">IF(I1621&gt;0,"Targeted Dealer","-")</f>
        <v>Targeted Dealer</v>
      </c>
      <c r="H1621" s="114"/>
      <c r="I1621" s="68" t="n">
        <v>75</v>
      </c>
      <c r="J1621" s="68" t="n">
        <f aca="false">I1621/$J$1*($J$1-$E$1)</f>
        <v>70</v>
      </c>
      <c r="K1621" s="69" t="n">
        <v>105</v>
      </c>
      <c r="L1621" s="69" t="n">
        <f aca="false">I1621-K1621</f>
        <v>-30</v>
      </c>
      <c r="M1621" s="69" t="n">
        <f aca="false">IFERROR((K1621/J1621%),"-")</f>
        <v>150</v>
      </c>
      <c r="N1621" s="97" t="n">
        <v>135</v>
      </c>
      <c r="O1621" s="98" t="str">
        <f aca="false">IF(F1621&lt;=$P$2,"Mar","")</f>
        <v>Mar</v>
      </c>
      <c r="P1621" s="97" t="n">
        <f aca="false">N1621</f>
        <v>135</v>
      </c>
      <c r="Q1621" s="99" t="n">
        <f aca="false">K1621-P1621</f>
        <v>-30</v>
      </c>
      <c r="R1621" s="98" t="n">
        <f aca="false">IFERROR(IF(O1621="Mar",(K1621/P1621-1))," ")</f>
        <v>-0.222222222222222</v>
      </c>
      <c r="S1621" s="100" t="str">
        <f aca="false">IF(N1621&gt;0,IF(O1621="","-",IF(R1621&lt;0%,"DEGROWTH","GROWTH")))</f>
        <v>DEGROWTH</v>
      </c>
      <c r="T1621" s="69" t="n">
        <v>0</v>
      </c>
      <c r="U1621" s="101" t="str">
        <f aca="false">IF(F1621&lt;=$V$2,"Apr","")</f>
        <v>Apr</v>
      </c>
      <c r="V1621" s="97" t="n">
        <v>0</v>
      </c>
      <c r="W1621" s="102" t="n">
        <f aca="false">K1621-V1621</f>
        <v>105</v>
      </c>
      <c r="X1621" s="103" t="n">
        <f aca="false">IFERROR(IF(U1621="Apr",(K1621/V1621-1)),0)</f>
        <v>0</v>
      </c>
      <c r="Y1621" s="106" t="b">
        <f aca="false">IF(T1621&gt;0,IF(U1621="","-",IF(X1621&lt;0%,"DEGROWTH","GROWTH")))</f>
        <v>0</v>
      </c>
      <c r="Z1621" s="75" t="n">
        <v>0</v>
      </c>
      <c r="AA1621" s="70"/>
      <c r="AB1621" s="70" t="s">
        <v>133</v>
      </c>
      <c r="AC1621" s="110" t="s">
        <v>130</v>
      </c>
      <c r="AD1621" s="3" t="n">
        <f aca="false">IF(K1621=0,1,0)</f>
        <v>0</v>
      </c>
      <c r="AE1621" s="115"/>
    </row>
    <row r="1622" customFormat="false" ht="14.25" hidden="false" customHeight="true" outlineLevel="0" collapsed="false">
      <c r="A1622" s="110" t="s">
        <v>134</v>
      </c>
      <c r="B1622" s="111" t="s">
        <v>81</v>
      </c>
      <c r="C1622" s="112" t="s">
        <v>3505</v>
      </c>
      <c r="D1622" s="70" t="n">
        <v>1000004619</v>
      </c>
      <c r="E1622" s="111" t="s">
        <v>3506</v>
      </c>
      <c r="F1622" s="113" t="n">
        <v>46055</v>
      </c>
      <c r="G1622" s="67" t="str">
        <f aca="false">IF(I1622&gt;0,"Targeted Dealer","-")</f>
        <v>Targeted Dealer</v>
      </c>
      <c r="H1622" s="114"/>
      <c r="I1622" s="68" t="n">
        <v>40</v>
      </c>
      <c r="J1622" s="68" t="n">
        <f aca="false">I1622/$J$1*($J$1-$E$1)</f>
        <v>37.3333333333333</v>
      </c>
      <c r="K1622" s="69" t="n">
        <v>0</v>
      </c>
      <c r="L1622" s="69" t="n">
        <f aca="false">I1622-K1622</f>
        <v>40</v>
      </c>
      <c r="M1622" s="69" t="n">
        <f aca="false">IFERROR((K1622/J1622%),"-")</f>
        <v>0</v>
      </c>
      <c r="N1622" s="97" t="n">
        <v>7.5</v>
      </c>
      <c r="O1622" s="98" t="str">
        <f aca="false">IF(F1622&lt;=$P$2,"Mar","")</f>
        <v>Mar</v>
      </c>
      <c r="P1622" s="97" t="n">
        <f aca="false">N1622</f>
        <v>7.5</v>
      </c>
      <c r="Q1622" s="99" t="n">
        <f aca="false">K1622-P1622</f>
        <v>-7.5</v>
      </c>
      <c r="R1622" s="98" t="n">
        <f aca="false">IFERROR(IF(O1622="Mar",(K1622/P1622-1))," ")</f>
        <v>-1</v>
      </c>
      <c r="S1622" s="100" t="str">
        <f aca="false">IF(N1622&gt;0,IF(O1622="","-",IF(R1622&lt;0%,"DEGROWTH","GROWTH")))</f>
        <v>DEGROWTH</v>
      </c>
      <c r="T1622" s="69" t="n">
        <v>0</v>
      </c>
      <c r="U1622" s="101" t="str">
        <f aca="false">IF(F1622&lt;=$V$2,"Apr","")</f>
        <v>Apr</v>
      </c>
      <c r="V1622" s="97" t="n">
        <v>0</v>
      </c>
      <c r="W1622" s="102" t="n">
        <f aca="false">K1622-V1622</f>
        <v>0</v>
      </c>
      <c r="X1622" s="103" t="n">
        <f aca="false">IFERROR(IF(U1622="Apr",(K1622/V1622-1)),0)</f>
        <v>0</v>
      </c>
      <c r="Y1622" s="106" t="b">
        <f aca="false">IF(T1622&gt;0,IF(U1622="","-",IF(X1622&lt;0%,"DEGROWTH","GROWTH")))</f>
        <v>0</v>
      </c>
      <c r="Z1622" s="75" t="n">
        <v>0</v>
      </c>
      <c r="AA1622" s="70"/>
      <c r="AB1622" s="70" t="s">
        <v>133</v>
      </c>
      <c r="AC1622" s="110" t="s">
        <v>134</v>
      </c>
      <c r="AD1622" s="3" t="n">
        <f aca="false">IF(K1622=0,1,0)</f>
        <v>1</v>
      </c>
      <c r="AE1622" s="115"/>
    </row>
    <row r="1623" customFormat="false" ht="14.25" hidden="false" customHeight="true" outlineLevel="0" collapsed="false">
      <c r="A1623" s="110" t="s">
        <v>134</v>
      </c>
      <c r="B1623" s="111" t="s">
        <v>81</v>
      </c>
      <c r="C1623" s="112" t="s">
        <v>3507</v>
      </c>
      <c r="D1623" s="70" t="n">
        <v>1000004620</v>
      </c>
      <c r="E1623" s="111" t="s">
        <v>3508</v>
      </c>
      <c r="F1623" s="113" t="n">
        <v>46057</v>
      </c>
      <c r="G1623" s="67" t="str">
        <f aca="false">IF(I1623&gt;0,"Targeted Dealer","-")</f>
        <v>Targeted Dealer</v>
      </c>
      <c r="H1623" s="114"/>
      <c r="I1623" s="68" t="n">
        <v>30</v>
      </c>
      <c r="J1623" s="68" t="n">
        <f aca="false">I1623/$J$1*($J$1-$E$1)</f>
        <v>28</v>
      </c>
      <c r="K1623" s="69" t="n">
        <v>27.5</v>
      </c>
      <c r="L1623" s="69" t="n">
        <f aca="false">I1623-K1623</f>
        <v>2.5</v>
      </c>
      <c r="M1623" s="69" t="n">
        <f aca="false">IFERROR((K1623/J1623%),"-")</f>
        <v>98.2142857142857</v>
      </c>
      <c r="N1623" s="97" t="n">
        <v>10</v>
      </c>
      <c r="O1623" s="98" t="str">
        <f aca="false">IF(F1623&lt;=$P$2,"Mar","")</f>
        <v>Mar</v>
      </c>
      <c r="P1623" s="97" t="n">
        <f aca="false">N1623</f>
        <v>10</v>
      </c>
      <c r="Q1623" s="99" t="n">
        <f aca="false">K1623-P1623</f>
        <v>17.5</v>
      </c>
      <c r="R1623" s="98" t="n">
        <f aca="false">IFERROR(IF(O1623="Mar",(K1623/P1623-1))," ")</f>
        <v>1.75</v>
      </c>
      <c r="S1623" s="100" t="str">
        <f aca="false">IF(N1623&gt;0,IF(O1623="","-",IF(R1623&lt;0%,"DEGROWTH","GROWTH")))</f>
        <v>GROWTH</v>
      </c>
      <c r="T1623" s="69" t="n">
        <v>0</v>
      </c>
      <c r="U1623" s="101" t="str">
        <f aca="false">IF(F1623&lt;=$V$2,"Apr","")</f>
        <v>Apr</v>
      </c>
      <c r="V1623" s="97" t="n">
        <v>0</v>
      </c>
      <c r="W1623" s="102" t="n">
        <f aca="false">K1623-V1623</f>
        <v>27.5</v>
      </c>
      <c r="X1623" s="103" t="n">
        <f aca="false">IFERROR(IF(U1623="Apr",(K1623/V1623-1)),0)</f>
        <v>0</v>
      </c>
      <c r="Y1623" s="106" t="b">
        <f aca="false">IF(T1623&gt;0,IF(U1623="","-",IF(X1623&lt;0%,"DEGROWTH","GROWTH")))</f>
        <v>0</v>
      </c>
      <c r="Z1623" s="75" t="n">
        <v>0</v>
      </c>
      <c r="AA1623" s="70"/>
      <c r="AB1623" s="70" t="s">
        <v>133</v>
      </c>
      <c r="AC1623" s="110" t="s">
        <v>134</v>
      </c>
      <c r="AD1623" s="3" t="n">
        <f aca="false">IF(K1623=0,1,0)</f>
        <v>0</v>
      </c>
      <c r="AE1623" s="115"/>
    </row>
    <row r="1624" customFormat="false" ht="14.25" hidden="false" customHeight="true" outlineLevel="0" collapsed="false">
      <c r="A1624" s="110" t="s">
        <v>132</v>
      </c>
      <c r="B1624" s="111" t="s">
        <v>103</v>
      </c>
      <c r="C1624" s="112" t="s">
        <v>3509</v>
      </c>
      <c r="D1624" s="70" t="n">
        <v>1000003484</v>
      </c>
      <c r="E1624" s="111" t="s">
        <v>3510</v>
      </c>
      <c r="F1624" s="113" t="n">
        <v>45034</v>
      </c>
      <c r="G1624" s="67" t="str">
        <f aca="false">IF(I1624&gt;0,"Targeted Dealer","-")</f>
        <v>Targeted Dealer</v>
      </c>
      <c r="H1624" s="114"/>
      <c r="I1624" s="68" t="n">
        <v>40</v>
      </c>
      <c r="J1624" s="68" t="n">
        <f aca="false">I1624/$J$1*($J$1-$E$1)</f>
        <v>37.3333333333333</v>
      </c>
      <c r="K1624" s="69" t="n">
        <v>10</v>
      </c>
      <c r="L1624" s="69" t="n">
        <f aca="false">I1624-K1624</f>
        <v>30</v>
      </c>
      <c r="M1624" s="69" t="n">
        <f aca="false">IFERROR((K1624/J1624%),"-")</f>
        <v>26.7857142857143</v>
      </c>
      <c r="N1624" s="97" t="n">
        <v>23</v>
      </c>
      <c r="O1624" s="98" t="str">
        <f aca="false">IF(F1624&lt;=$P$2,"Mar","")</f>
        <v>Mar</v>
      </c>
      <c r="P1624" s="97" t="n">
        <f aca="false">N1624</f>
        <v>23</v>
      </c>
      <c r="Q1624" s="99" t="n">
        <f aca="false">K1624-P1624</f>
        <v>-13</v>
      </c>
      <c r="R1624" s="98" t="n">
        <f aca="false">IFERROR(IF(O1624="Mar",(K1624/P1624-1))," ")</f>
        <v>-0.565217391304348</v>
      </c>
      <c r="S1624" s="100" t="str">
        <f aca="false">IF(N1624&gt;0,IF(O1624="","-",IF(R1624&lt;0%,"DEGROWTH","GROWTH")))</f>
        <v>DEGROWTH</v>
      </c>
      <c r="T1624" s="69" t="n">
        <v>0</v>
      </c>
      <c r="U1624" s="101" t="str">
        <f aca="false">IF(F1624&lt;=$V$2,"Apr","")</f>
        <v>Apr</v>
      </c>
      <c r="V1624" s="97" t="n">
        <v>0</v>
      </c>
      <c r="W1624" s="102" t="n">
        <f aca="false">K1624-V1624</f>
        <v>10</v>
      </c>
      <c r="X1624" s="103" t="n">
        <f aca="false">IFERROR(IF(U1624="Apr",(K1624/V1624-1)),0)</f>
        <v>0</v>
      </c>
      <c r="Y1624" s="106" t="b">
        <f aca="false">IF(T1624&gt;0,IF(U1624="","-",IF(X1624&lt;0%,"DEGROWTH","GROWTH")))</f>
        <v>0</v>
      </c>
      <c r="Z1624" s="75" t="n">
        <v>0</v>
      </c>
      <c r="AA1624" s="70"/>
      <c r="AB1624" s="70" t="s">
        <v>133</v>
      </c>
      <c r="AC1624" s="110" t="s">
        <v>132</v>
      </c>
      <c r="AD1624" s="3" t="n">
        <f aca="false">IF(K1624=0,1,0)</f>
        <v>0</v>
      </c>
      <c r="AE1624" s="115"/>
    </row>
    <row r="1625" customFormat="false" ht="14.25" hidden="false" customHeight="true" outlineLevel="0" collapsed="false">
      <c r="A1625" s="110" t="s">
        <v>132</v>
      </c>
      <c r="B1625" s="111" t="s">
        <v>103</v>
      </c>
      <c r="C1625" s="112" t="s">
        <v>3511</v>
      </c>
      <c r="D1625" s="70" t="n">
        <v>1000001324</v>
      </c>
      <c r="E1625" s="111" t="s">
        <v>3512</v>
      </c>
      <c r="F1625" s="113" t="n">
        <v>44739</v>
      </c>
      <c r="G1625" s="67" t="str">
        <f aca="false">IF(I1625&gt;0,"Targeted Dealer","-")</f>
        <v>Targeted Dealer</v>
      </c>
      <c r="H1625" s="114"/>
      <c r="I1625" s="68" t="n">
        <v>50</v>
      </c>
      <c r="J1625" s="68" t="n">
        <f aca="false">I1625/$J$1*($J$1-$E$1)</f>
        <v>46.6666666666667</v>
      </c>
      <c r="K1625" s="69" t="n">
        <v>30</v>
      </c>
      <c r="L1625" s="69" t="n">
        <f aca="false">I1625-K1625</f>
        <v>20</v>
      </c>
      <c r="M1625" s="69" t="n">
        <f aca="false">IFERROR((K1625/J1625%),"-")</f>
        <v>64.2857142857143</v>
      </c>
      <c r="N1625" s="97" t="n">
        <v>15</v>
      </c>
      <c r="O1625" s="98" t="str">
        <f aca="false">IF(F1625&lt;=$P$2,"Mar","")</f>
        <v>Mar</v>
      </c>
      <c r="P1625" s="97" t="n">
        <f aca="false">N1625</f>
        <v>15</v>
      </c>
      <c r="Q1625" s="99" t="n">
        <f aca="false">K1625-P1625</f>
        <v>15</v>
      </c>
      <c r="R1625" s="98" t="n">
        <f aca="false">IFERROR(IF(O1625="Mar",(K1625/P1625-1))," ")</f>
        <v>1</v>
      </c>
      <c r="S1625" s="100" t="str">
        <f aca="false">IF(N1625&gt;0,IF(O1625="","-",IF(R1625&lt;0%,"DEGROWTH","GROWTH")))</f>
        <v>GROWTH</v>
      </c>
      <c r="T1625" s="69" t="n">
        <v>0</v>
      </c>
      <c r="U1625" s="101" t="str">
        <f aca="false">IF(F1625&lt;=$V$2,"Apr","")</f>
        <v>Apr</v>
      </c>
      <c r="V1625" s="97" t="n">
        <v>0</v>
      </c>
      <c r="W1625" s="102" t="n">
        <f aca="false">K1625-V1625</f>
        <v>30</v>
      </c>
      <c r="X1625" s="103" t="n">
        <f aca="false">IFERROR(IF(U1625="Apr",(K1625/V1625-1)),0)</f>
        <v>0</v>
      </c>
      <c r="Y1625" s="106" t="b">
        <f aca="false">IF(T1625&gt;0,IF(U1625="","-",IF(X1625&lt;0%,"DEGROWTH","GROWTH")))</f>
        <v>0</v>
      </c>
      <c r="Z1625" s="75" t="n">
        <v>0</v>
      </c>
      <c r="AA1625" s="70"/>
      <c r="AB1625" s="70" t="s">
        <v>133</v>
      </c>
      <c r="AC1625" s="110" t="s">
        <v>132</v>
      </c>
      <c r="AD1625" s="3" t="n">
        <f aca="false">IF(K1625=0,1,0)</f>
        <v>0</v>
      </c>
      <c r="AE1625" s="115"/>
    </row>
    <row r="1626" customFormat="false" ht="14.25" hidden="false" customHeight="true" outlineLevel="0" collapsed="false">
      <c r="A1626" s="110" t="s">
        <v>131</v>
      </c>
      <c r="B1626" s="111" t="s">
        <v>95</v>
      </c>
      <c r="C1626" s="112" t="s">
        <v>3513</v>
      </c>
      <c r="D1626" s="70" t="n">
        <v>1000002786</v>
      </c>
      <c r="E1626" s="111" t="s">
        <v>3514</v>
      </c>
      <c r="F1626" s="113" t="n">
        <v>44741</v>
      </c>
      <c r="G1626" s="67" t="str">
        <f aca="false">IF(I1626&gt;0,"Targeted Dealer","-")</f>
        <v>Targeted Dealer</v>
      </c>
      <c r="H1626" s="114"/>
      <c r="I1626" s="68" t="n">
        <v>300</v>
      </c>
      <c r="J1626" s="68" t="n">
        <f aca="false">I1626/$J$1*($J$1-$E$1)</f>
        <v>280</v>
      </c>
      <c r="K1626" s="69" t="n">
        <v>334.25</v>
      </c>
      <c r="L1626" s="69" t="n">
        <f aca="false">I1626-K1626</f>
        <v>-34.25</v>
      </c>
      <c r="M1626" s="69" t="n">
        <f aca="false">IFERROR((K1626/J1626%),"-")</f>
        <v>119.375</v>
      </c>
      <c r="N1626" s="97" t="n">
        <v>481.45</v>
      </c>
      <c r="O1626" s="98" t="str">
        <f aca="false">IF(F1626&lt;=$P$2,"Mar","")</f>
        <v>Mar</v>
      </c>
      <c r="P1626" s="97" t="n">
        <f aca="false">N1626</f>
        <v>481.45</v>
      </c>
      <c r="Q1626" s="99" t="n">
        <f aca="false">K1626-P1626</f>
        <v>-147.2</v>
      </c>
      <c r="R1626" s="98" t="n">
        <f aca="false">IFERROR(IF(O1626="Mar",(K1626/P1626-1))," ")</f>
        <v>-0.305743067815973</v>
      </c>
      <c r="S1626" s="100" t="str">
        <f aca="false">IF(N1626&gt;0,IF(O1626="","-",IF(R1626&lt;0%,"DEGROWTH","GROWTH")))</f>
        <v>DEGROWTH</v>
      </c>
      <c r="T1626" s="69" t="n">
        <v>361.65</v>
      </c>
      <c r="U1626" s="101" t="str">
        <f aca="false">IF(F1626&lt;=$V$2,"Apr","")</f>
        <v>Apr</v>
      </c>
      <c r="V1626" s="97" t="n">
        <v>361.65</v>
      </c>
      <c r="W1626" s="102" t="n">
        <f aca="false">K1626-V1626</f>
        <v>-27.4</v>
      </c>
      <c r="X1626" s="103" t="n">
        <f aca="false">IFERROR(IF(U1626="Apr",(K1626/V1626-1)),0)</f>
        <v>-0.0757638600857182</v>
      </c>
      <c r="Y1626" s="104" t="str">
        <f aca="false">IF(T1626&gt;0,IF(U1626="","-",IF(X1626&lt;0%,"DEGROWTH","GROWTH")))</f>
        <v>DEGROWTH</v>
      </c>
      <c r="Z1626" s="75" t="n">
        <v>0</v>
      </c>
      <c r="AA1626" s="70"/>
      <c r="AB1626" s="70" t="s">
        <v>133</v>
      </c>
      <c r="AC1626" s="110" t="s">
        <v>131</v>
      </c>
      <c r="AD1626" s="3" t="n">
        <f aca="false">IF(K1626=0,1,0)</f>
        <v>0</v>
      </c>
      <c r="AE1626" s="115"/>
    </row>
    <row r="1627" customFormat="false" ht="14.25" hidden="false" customHeight="true" outlineLevel="0" collapsed="false">
      <c r="A1627" s="110" t="s">
        <v>131</v>
      </c>
      <c r="B1627" s="111" t="s">
        <v>97</v>
      </c>
      <c r="C1627" s="112" t="s">
        <v>3515</v>
      </c>
      <c r="D1627" s="70" t="n">
        <v>1000002007</v>
      </c>
      <c r="E1627" s="111" t="s">
        <v>3516</v>
      </c>
      <c r="F1627" s="113" t="n">
        <v>44739</v>
      </c>
      <c r="G1627" s="67" t="str">
        <f aca="false">IF(I1627&gt;0,"Targeted Dealer","-")</f>
        <v>Targeted Dealer</v>
      </c>
      <c r="H1627" s="114"/>
      <c r="I1627" s="68" t="n">
        <v>50</v>
      </c>
      <c r="J1627" s="68" t="n">
        <f aca="false">I1627/$J$1*($J$1-$E$1)</f>
        <v>46.6666666666667</v>
      </c>
      <c r="K1627" s="69" t="n">
        <v>0</v>
      </c>
      <c r="L1627" s="69" t="n">
        <f aca="false">I1627-K1627</f>
        <v>50</v>
      </c>
      <c r="M1627" s="69" t="n">
        <f aca="false">IFERROR((K1627/J1627%),"-")</f>
        <v>0</v>
      </c>
      <c r="N1627" s="97" t="n">
        <v>24</v>
      </c>
      <c r="O1627" s="98" t="str">
        <f aca="false">IF(F1627&lt;=$P$2,"Mar","")</f>
        <v>Mar</v>
      </c>
      <c r="P1627" s="97" t="n">
        <f aca="false">N1627</f>
        <v>24</v>
      </c>
      <c r="Q1627" s="99" t="n">
        <f aca="false">K1627-P1627</f>
        <v>-24</v>
      </c>
      <c r="R1627" s="98" t="n">
        <f aca="false">IFERROR(IF(O1627="Mar",(K1627/P1627-1))," ")</f>
        <v>-1</v>
      </c>
      <c r="S1627" s="100" t="str">
        <f aca="false">IF(N1627&gt;0,IF(O1627="","-",IF(R1627&lt;0%,"DEGROWTH","GROWTH")))</f>
        <v>DEGROWTH</v>
      </c>
      <c r="T1627" s="69" t="n">
        <v>12</v>
      </c>
      <c r="U1627" s="101" t="str">
        <f aca="false">IF(F1627&lt;=$V$2,"Apr","")</f>
        <v>Apr</v>
      </c>
      <c r="V1627" s="97" t="n">
        <v>12</v>
      </c>
      <c r="W1627" s="102" t="n">
        <f aca="false">K1627-V1627</f>
        <v>-12</v>
      </c>
      <c r="X1627" s="103" t="n">
        <f aca="false">IFERROR(IF(U1627="Apr",(K1627/V1627-1)),0)</f>
        <v>-1</v>
      </c>
      <c r="Y1627" s="104" t="str">
        <f aca="false">IF(T1627&gt;0,IF(U1627="","-",IF(X1627&lt;0%,"DEGROWTH","GROWTH")))</f>
        <v>DEGROWTH</v>
      </c>
      <c r="Z1627" s="75" t="n">
        <v>0</v>
      </c>
      <c r="AA1627" s="70"/>
      <c r="AB1627" s="70" t="s">
        <v>133</v>
      </c>
      <c r="AC1627" s="110" t="s">
        <v>131</v>
      </c>
      <c r="AD1627" s="3" t="n">
        <f aca="false">IF(K1627=0,1,0)</f>
        <v>1</v>
      </c>
      <c r="AE1627" s="115"/>
    </row>
    <row r="1628" customFormat="false" ht="14.25" hidden="false" customHeight="true" outlineLevel="0" collapsed="false">
      <c r="A1628" s="110" t="s">
        <v>133</v>
      </c>
      <c r="B1628" s="111" t="s">
        <v>32</v>
      </c>
      <c r="C1628" s="112" t="s">
        <v>3517</v>
      </c>
      <c r="D1628" s="70" t="n">
        <v>1000004616</v>
      </c>
      <c r="E1628" s="111" t="s">
        <v>646</v>
      </c>
      <c r="F1628" s="113" t="n">
        <v>46052</v>
      </c>
      <c r="G1628" s="67" t="str">
        <f aca="false">IF(I1628&gt;0,"Targeted Dealer","-")</f>
        <v>Targeted Dealer</v>
      </c>
      <c r="H1628" s="114"/>
      <c r="I1628" s="68" t="n">
        <v>120</v>
      </c>
      <c r="J1628" s="68" t="n">
        <f aca="false">I1628/$J$1*($J$1-$E$1)</f>
        <v>112</v>
      </c>
      <c r="K1628" s="69" t="n">
        <v>100</v>
      </c>
      <c r="L1628" s="69" t="n">
        <f aca="false">I1628-K1628</f>
        <v>20</v>
      </c>
      <c r="M1628" s="69" t="n">
        <f aca="false">IFERROR((K1628/J1628%),"-")</f>
        <v>89.2857142857143</v>
      </c>
      <c r="N1628" s="97" t="n">
        <v>140</v>
      </c>
      <c r="O1628" s="98" t="str">
        <f aca="false">IF(F1628&lt;=$P$2,"Mar","")</f>
        <v>Mar</v>
      </c>
      <c r="P1628" s="97" t="n">
        <f aca="false">N1628</f>
        <v>140</v>
      </c>
      <c r="Q1628" s="99" t="n">
        <f aca="false">K1628-P1628</f>
        <v>-40</v>
      </c>
      <c r="R1628" s="98" t="n">
        <f aca="false">IFERROR(IF(O1628="Mar",(K1628/P1628-1))," ")</f>
        <v>-0.285714285714286</v>
      </c>
      <c r="S1628" s="100" t="str">
        <f aca="false">IF(N1628&gt;0,IF(O1628="","-",IF(R1628&lt;0%,"DEGROWTH","GROWTH")))</f>
        <v>DEGROWTH</v>
      </c>
      <c r="T1628" s="69" t="n">
        <v>0</v>
      </c>
      <c r="U1628" s="101" t="str">
        <f aca="false">IF(F1628&lt;=$V$2,"Apr","")</f>
        <v>Apr</v>
      </c>
      <c r="V1628" s="97" t="n">
        <v>0</v>
      </c>
      <c r="W1628" s="102" t="n">
        <f aca="false">K1628-V1628</f>
        <v>100</v>
      </c>
      <c r="X1628" s="103" t="n">
        <f aca="false">IFERROR(IF(U1628="Apr",(K1628/V1628-1)),0)</f>
        <v>0</v>
      </c>
      <c r="Y1628" s="106" t="b">
        <f aca="false">IF(T1628&gt;0,IF(U1628="","-",IF(X1628&lt;0%,"DEGROWTH","GROWTH")))</f>
        <v>0</v>
      </c>
      <c r="Z1628" s="75" t="n">
        <v>0</v>
      </c>
      <c r="AA1628" s="70"/>
      <c r="AB1628" s="70" t="s">
        <v>133</v>
      </c>
      <c r="AC1628" s="110" t="s">
        <v>133</v>
      </c>
      <c r="AD1628" s="3" t="n">
        <f aca="false">IF(K1628=0,1,0)</f>
        <v>0</v>
      </c>
      <c r="AE1628" s="115"/>
    </row>
    <row r="1629" customFormat="false" ht="14.25" hidden="false" customHeight="true" outlineLevel="0" collapsed="false">
      <c r="A1629" s="110" t="s">
        <v>133</v>
      </c>
      <c r="B1629" s="111" t="s">
        <v>43</v>
      </c>
      <c r="C1629" s="112" t="s">
        <v>3518</v>
      </c>
      <c r="D1629" s="70" t="n">
        <v>1000004662</v>
      </c>
      <c r="E1629" s="111" t="s">
        <v>3519</v>
      </c>
      <c r="F1629" s="113" t="n">
        <v>46073</v>
      </c>
      <c r="G1629" s="67" t="str">
        <f aca="false">IF(I1629&gt;0,"Targeted Dealer","-")</f>
        <v>Targeted Dealer</v>
      </c>
      <c r="H1629" s="114"/>
      <c r="I1629" s="68" t="n">
        <v>50</v>
      </c>
      <c r="J1629" s="68" t="n">
        <f aca="false">I1629/$J$1*($J$1-$E$1)</f>
        <v>46.6666666666667</v>
      </c>
      <c r="K1629" s="69" t="n">
        <v>49</v>
      </c>
      <c r="L1629" s="69" t="n">
        <f aca="false">I1629-K1629</f>
        <v>1</v>
      </c>
      <c r="M1629" s="69" t="n">
        <f aca="false">IFERROR((K1629/J1629%),"-")</f>
        <v>105</v>
      </c>
      <c r="N1629" s="97" t="n">
        <v>46.5</v>
      </c>
      <c r="O1629" s="98" t="str">
        <f aca="false">IF(F1629&lt;=$P$2,"Mar","")</f>
        <v>Mar</v>
      </c>
      <c r="P1629" s="97" t="n">
        <f aca="false">N1629</f>
        <v>46.5</v>
      </c>
      <c r="Q1629" s="99" t="n">
        <f aca="false">K1629-P1629</f>
        <v>2.5</v>
      </c>
      <c r="R1629" s="98" t="n">
        <f aca="false">IFERROR(IF(O1629="Mar",(K1629/P1629-1))," ")</f>
        <v>0.053763440860215</v>
      </c>
      <c r="S1629" s="100" t="str">
        <f aca="false">IF(N1629&gt;0,IF(O1629="","-",IF(R1629&lt;0%,"DEGROWTH","GROWTH")))</f>
        <v>GROWTH</v>
      </c>
      <c r="T1629" s="69" t="n">
        <v>0</v>
      </c>
      <c r="U1629" s="101" t="str">
        <f aca="false">IF(F1629&lt;=$V$2,"Apr","")</f>
        <v>Apr</v>
      </c>
      <c r="V1629" s="97" t="n">
        <v>0</v>
      </c>
      <c r="W1629" s="102" t="n">
        <f aca="false">K1629-V1629</f>
        <v>49</v>
      </c>
      <c r="X1629" s="103" t="n">
        <f aca="false">IFERROR(IF(U1629="Apr",(K1629/V1629-1)),0)</f>
        <v>0</v>
      </c>
      <c r="Y1629" s="106" t="b">
        <f aca="false">IF(T1629&gt;0,IF(U1629="","-",IF(X1629&lt;0%,"DEGROWTH","GROWTH")))</f>
        <v>0</v>
      </c>
      <c r="Z1629" s="75" t="n">
        <v>0</v>
      </c>
      <c r="AA1629" s="70"/>
      <c r="AB1629" s="70" t="s">
        <v>133</v>
      </c>
      <c r="AC1629" s="110" t="s">
        <v>133</v>
      </c>
      <c r="AD1629" s="3" t="n">
        <f aca="false">IF(K1629=0,1,0)</f>
        <v>0</v>
      </c>
      <c r="AE1629" s="115"/>
    </row>
    <row r="1630" customFormat="false" ht="14.25" hidden="false" customHeight="true" outlineLevel="0" collapsed="false">
      <c r="A1630" s="110" t="s">
        <v>134</v>
      </c>
      <c r="B1630" s="111" t="s">
        <v>58</v>
      </c>
      <c r="C1630" s="112" t="s">
        <v>3520</v>
      </c>
      <c r="D1630" s="70" t="n">
        <v>1000003103</v>
      </c>
      <c r="E1630" s="111" t="s">
        <v>3521</v>
      </c>
      <c r="F1630" s="113" t="n">
        <v>44880</v>
      </c>
      <c r="G1630" s="67" t="str">
        <f aca="false">IF(I1630&gt;0,"Targeted Dealer","-")</f>
        <v>Targeted Dealer</v>
      </c>
      <c r="H1630" s="114"/>
      <c r="I1630" s="68" t="n">
        <v>22</v>
      </c>
      <c r="J1630" s="68" t="n">
        <f aca="false">I1630/$J$1*($J$1-$E$1)</f>
        <v>20.5333333333333</v>
      </c>
      <c r="K1630" s="69" t="n">
        <v>34.5</v>
      </c>
      <c r="L1630" s="69" t="n">
        <f aca="false">I1630-K1630</f>
        <v>-12.5</v>
      </c>
      <c r="M1630" s="69" t="n">
        <f aca="false">IFERROR((K1630/J1630%),"-")</f>
        <v>168.019480519481</v>
      </c>
      <c r="N1630" s="97" t="n">
        <v>22</v>
      </c>
      <c r="O1630" s="98" t="str">
        <f aca="false">IF(F1630&lt;=$P$2,"Mar","")</f>
        <v>Mar</v>
      </c>
      <c r="P1630" s="97" t="n">
        <f aca="false">N1630</f>
        <v>22</v>
      </c>
      <c r="Q1630" s="99" t="n">
        <f aca="false">K1630-P1630</f>
        <v>12.5</v>
      </c>
      <c r="R1630" s="98" t="n">
        <f aca="false">IFERROR(IF(O1630="Mar",(K1630/P1630-1))," ")</f>
        <v>0.568181818181818</v>
      </c>
      <c r="S1630" s="100" t="str">
        <f aca="false">IF(N1630&gt;0,IF(O1630="","-",IF(R1630&lt;0%,"DEGROWTH","GROWTH")))</f>
        <v>GROWTH</v>
      </c>
      <c r="T1630" s="69" t="n">
        <v>0</v>
      </c>
      <c r="U1630" s="101" t="str">
        <f aca="false">IF(F1630&lt;=$V$2,"Apr","")</f>
        <v>Apr</v>
      </c>
      <c r="V1630" s="97" t="n">
        <v>0</v>
      </c>
      <c r="W1630" s="102" t="n">
        <f aca="false">K1630-V1630</f>
        <v>34.5</v>
      </c>
      <c r="X1630" s="103" t="n">
        <f aca="false">IFERROR(IF(U1630="Apr",(K1630/V1630-1)),0)</f>
        <v>0</v>
      </c>
      <c r="Y1630" s="106" t="b">
        <f aca="false">IF(T1630&gt;0,IF(U1630="","-",IF(X1630&lt;0%,"DEGROWTH","GROWTH")))</f>
        <v>0</v>
      </c>
      <c r="Z1630" s="75" t="n">
        <v>0</v>
      </c>
      <c r="AA1630" s="70"/>
      <c r="AB1630" s="70" t="s">
        <v>133</v>
      </c>
      <c r="AC1630" s="110" t="s">
        <v>134</v>
      </c>
      <c r="AD1630" s="3" t="n">
        <f aca="false">IF(K1630=0,1,0)</f>
        <v>0</v>
      </c>
      <c r="AE1630" s="115"/>
    </row>
    <row r="1631" customFormat="false" ht="14.25" hidden="false" customHeight="true" outlineLevel="0" collapsed="false">
      <c r="A1631" s="110" t="s">
        <v>134</v>
      </c>
      <c r="B1631" s="111" t="s">
        <v>83</v>
      </c>
      <c r="C1631" s="112" t="s">
        <v>3522</v>
      </c>
      <c r="D1631" s="70" t="n">
        <v>1000004643</v>
      </c>
      <c r="E1631" s="111" t="s">
        <v>3523</v>
      </c>
      <c r="F1631" s="113" t="n">
        <v>46066</v>
      </c>
      <c r="G1631" s="67" t="str">
        <f aca="false">IF(I1631&gt;0,"Targeted Dealer","-")</f>
        <v>Targeted Dealer</v>
      </c>
      <c r="H1631" s="114"/>
      <c r="I1631" s="68" t="n">
        <v>30</v>
      </c>
      <c r="J1631" s="68" t="n">
        <f aca="false">I1631/$J$1*($J$1-$E$1)</f>
        <v>28</v>
      </c>
      <c r="K1631" s="69" t="n">
        <v>56.75</v>
      </c>
      <c r="L1631" s="69" t="n">
        <f aca="false">I1631-K1631</f>
        <v>-26.75</v>
      </c>
      <c r="M1631" s="69" t="n">
        <f aca="false">IFERROR((K1631/J1631%),"-")</f>
        <v>202.678571428571</v>
      </c>
      <c r="N1631" s="97" t="n">
        <v>0</v>
      </c>
      <c r="O1631" s="98" t="str">
        <f aca="false">IF(F1631&lt;=$P$2,"Mar","")</f>
        <v>Mar</v>
      </c>
      <c r="P1631" s="97" t="n">
        <f aca="false">N1631</f>
        <v>0</v>
      </c>
      <c r="Q1631" s="99" t="n">
        <f aca="false">K1631-P1631</f>
        <v>56.75</v>
      </c>
      <c r="R1631" s="98" t="str">
        <f aca="false">IFERROR(IF(O1631="Mar",(K1631/P1631-1))," ")</f>
        <v> </v>
      </c>
      <c r="S1631" s="105" t="b">
        <f aca="false">IF(N1631&gt;0,IF(O1631="","-",IF(R1631&lt;0%,"DEGROWTH","GROWTH")))</f>
        <v>0</v>
      </c>
      <c r="T1631" s="69" t="n">
        <v>0</v>
      </c>
      <c r="U1631" s="101" t="str">
        <f aca="false">IF(F1631&lt;=$V$2,"Apr","")</f>
        <v>Apr</v>
      </c>
      <c r="V1631" s="97" t="n">
        <v>0</v>
      </c>
      <c r="W1631" s="102" t="n">
        <f aca="false">K1631-V1631</f>
        <v>56.75</v>
      </c>
      <c r="X1631" s="103" t="n">
        <f aca="false">IFERROR(IF(U1631="Apr",(K1631/V1631-1)),0)</f>
        <v>0</v>
      </c>
      <c r="Y1631" s="106" t="b">
        <f aca="false">IF(T1631&gt;0,IF(U1631="","-",IF(X1631&lt;0%,"DEGROWTH","GROWTH")))</f>
        <v>0</v>
      </c>
      <c r="Z1631" s="75" t="n">
        <v>0</v>
      </c>
      <c r="AA1631" s="70"/>
      <c r="AB1631" s="70" t="s">
        <v>133</v>
      </c>
      <c r="AC1631" s="110" t="s">
        <v>134</v>
      </c>
      <c r="AD1631" s="3" t="n">
        <f aca="false">IF(K1631=0,1,0)</f>
        <v>0</v>
      </c>
      <c r="AE1631" s="115"/>
    </row>
    <row r="1632" customFormat="false" ht="14.25" hidden="false" customHeight="true" outlineLevel="0" collapsed="false">
      <c r="A1632" s="110" t="s">
        <v>131</v>
      </c>
      <c r="B1632" s="111" t="s">
        <v>93</v>
      </c>
      <c r="C1632" s="112" t="s">
        <v>3524</v>
      </c>
      <c r="D1632" s="70" t="n">
        <v>1000004612</v>
      </c>
      <c r="E1632" s="111" t="s">
        <v>3525</v>
      </c>
      <c r="F1632" s="113" t="n">
        <v>46041</v>
      </c>
      <c r="G1632" s="67" t="str">
        <f aca="false">IF(I1632&gt;0,"Targeted Dealer","-")</f>
        <v>Targeted Dealer</v>
      </c>
      <c r="H1632" s="114"/>
      <c r="I1632" s="68" t="n">
        <v>100</v>
      </c>
      <c r="J1632" s="68" t="n">
        <f aca="false">I1632/$J$1*($J$1-$E$1)</f>
        <v>93.3333333333333</v>
      </c>
      <c r="K1632" s="69" t="n">
        <v>156</v>
      </c>
      <c r="L1632" s="69" t="n">
        <f aca="false">I1632-K1632</f>
        <v>-56</v>
      </c>
      <c r="M1632" s="69" t="n">
        <f aca="false">IFERROR((K1632/J1632%),"-")</f>
        <v>167.142857142857</v>
      </c>
      <c r="N1632" s="97" t="n">
        <v>180</v>
      </c>
      <c r="O1632" s="98" t="str">
        <f aca="false">IF(F1632&lt;=$P$2,"Mar","")</f>
        <v>Mar</v>
      </c>
      <c r="P1632" s="97" t="n">
        <f aca="false">N1632</f>
        <v>180</v>
      </c>
      <c r="Q1632" s="99" t="n">
        <f aca="false">K1632-P1632</f>
        <v>-24</v>
      </c>
      <c r="R1632" s="98" t="n">
        <f aca="false">IFERROR(IF(O1632="Mar",(K1632/P1632-1))," ")</f>
        <v>-0.133333333333333</v>
      </c>
      <c r="S1632" s="100" t="str">
        <f aca="false">IF(N1632&gt;0,IF(O1632="","-",IF(R1632&lt;0%,"DEGROWTH","GROWTH")))</f>
        <v>DEGROWTH</v>
      </c>
      <c r="T1632" s="69" t="n">
        <v>0</v>
      </c>
      <c r="U1632" s="101" t="str">
        <f aca="false">IF(F1632&lt;=$V$2,"Apr","")</f>
        <v>Apr</v>
      </c>
      <c r="V1632" s="97" t="n">
        <v>0</v>
      </c>
      <c r="W1632" s="102" t="n">
        <f aca="false">K1632-V1632</f>
        <v>156</v>
      </c>
      <c r="X1632" s="103" t="n">
        <f aca="false">IFERROR(IF(U1632="Apr",(K1632/V1632-1)),0)</f>
        <v>0</v>
      </c>
      <c r="Y1632" s="106" t="b">
        <f aca="false">IF(T1632&gt;0,IF(U1632="","-",IF(X1632&lt;0%,"DEGROWTH","GROWTH")))</f>
        <v>0</v>
      </c>
      <c r="Z1632" s="75" t="n">
        <v>0</v>
      </c>
      <c r="AA1632" s="70"/>
      <c r="AB1632" s="70" t="s">
        <v>133</v>
      </c>
      <c r="AC1632" s="110" t="s">
        <v>131</v>
      </c>
      <c r="AD1632" s="3" t="n">
        <f aca="false">IF(K1632=0,1,0)</f>
        <v>0</v>
      </c>
      <c r="AE1632" s="115"/>
    </row>
    <row r="1633" customFormat="false" ht="14.25" hidden="false" customHeight="true" outlineLevel="0" collapsed="false">
      <c r="A1633" s="110" t="s">
        <v>131</v>
      </c>
      <c r="B1633" s="111" t="s">
        <v>93</v>
      </c>
      <c r="C1633" s="112" t="s">
        <v>3526</v>
      </c>
      <c r="D1633" s="70" t="n">
        <v>1000001449</v>
      </c>
      <c r="E1633" s="111" t="s">
        <v>3527</v>
      </c>
      <c r="F1633" s="113" t="n">
        <v>44739</v>
      </c>
      <c r="G1633" s="67" t="str">
        <f aca="false">IF(I1633&gt;0,"Targeted Dealer","-")</f>
        <v>Targeted Dealer</v>
      </c>
      <c r="H1633" s="114"/>
      <c r="I1633" s="68" t="n">
        <v>24</v>
      </c>
      <c r="J1633" s="68" t="n">
        <f aca="false">I1633/$J$1*($J$1-$E$1)</f>
        <v>22.4</v>
      </c>
      <c r="K1633" s="69" t="n">
        <v>36</v>
      </c>
      <c r="L1633" s="69" t="n">
        <f aca="false">I1633-K1633</f>
        <v>-12</v>
      </c>
      <c r="M1633" s="69" t="n">
        <f aca="false">IFERROR((K1633/J1633%),"-")</f>
        <v>160.714285714286</v>
      </c>
      <c r="N1633" s="97" t="n">
        <v>36</v>
      </c>
      <c r="O1633" s="98" t="str">
        <f aca="false">IF(F1633&lt;=$P$2,"Mar","")</f>
        <v>Mar</v>
      </c>
      <c r="P1633" s="97" t="n">
        <f aca="false">N1633</f>
        <v>36</v>
      </c>
      <c r="Q1633" s="99" t="n">
        <f aca="false">K1633-P1633</f>
        <v>0</v>
      </c>
      <c r="R1633" s="98" t="n">
        <f aca="false">IFERROR(IF(O1633="Mar",(K1633/P1633-1))," ")</f>
        <v>0</v>
      </c>
      <c r="S1633" s="100" t="str">
        <f aca="false">IF(N1633&gt;0,IF(O1633="","-",IF(R1633&lt;0%,"DEGROWTH","GROWTH")))</f>
        <v>GROWTH</v>
      </c>
      <c r="T1633" s="69" t="n">
        <v>24</v>
      </c>
      <c r="U1633" s="101" t="str">
        <f aca="false">IF(F1633&lt;=$V$2,"Apr","")</f>
        <v>Apr</v>
      </c>
      <c r="V1633" s="97" t="n">
        <v>24</v>
      </c>
      <c r="W1633" s="102" t="n">
        <f aca="false">K1633-V1633</f>
        <v>12</v>
      </c>
      <c r="X1633" s="103" t="n">
        <f aca="false">IFERROR(IF(U1633="Apr",(K1633/V1633-1)),0)</f>
        <v>0.5</v>
      </c>
      <c r="Y1633" s="104" t="str">
        <f aca="false">IF(T1633&gt;0,IF(U1633="","-",IF(X1633&lt;0%,"DEGROWTH","GROWTH")))</f>
        <v>GROWTH</v>
      </c>
      <c r="Z1633" s="75" t="n">
        <v>0</v>
      </c>
      <c r="AA1633" s="70"/>
      <c r="AB1633" s="70" t="s">
        <v>133</v>
      </c>
      <c r="AC1633" s="110" t="s">
        <v>131</v>
      </c>
      <c r="AD1633" s="3" t="n">
        <f aca="false">IF(K1633=0,1,0)</f>
        <v>0</v>
      </c>
      <c r="AE1633" s="115"/>
    </row>
    <row r="1634" customFormat="false" ht="14.25" hidden="false" customHeight="true" outlineLevel="0" collapsed="false">
      <c r="A1634" s="110" t="s">
        <v>134</v>
      </c>
      <c r="B1634" s="111" t="s">
        <v>84</v>
      </c>
      <c r="C1634" s="112" t="s">
        <v>3528</v>
      </c>
      <c r="D1634" s="70" t="n">
        <v>1000004618</v>
      </c>
      <c r="E1634" s="111" t="s">
        <v>3529</v>
      </c>
      <c r="F1634" s="113" t="n">
        <v>46053</v>
      </c>
      <c r="G1634" s="67" t="str">
        <f aca="false">IF(I1634&gt;0,"Targeted Dealer","-")</f>
        <v>Targeted Dealer</v>
      </c>
      <c r="H1634" s="114"/>
      <c r="I1634" s="68" t="n">
        <v>10</v>
      </c>
      <c r="J1634" s="68" t="n">
        <f aca="false">I1634/$J$1*($J$1-$E$1)</f>
        <v>9.33333333333333</v>
      </c>
      <c r="K1634" s="69" t="n">
        <v>56</v>
      </c>
      <c r="L1634" s="69" t="n">
        <f aca="false">I1634-K1634</f>
        <v>-46</v>
      </c>
      <c r="M1634" s="69" t="n">
        <f aca="false">IFERROR((K1634/J1634%),"-")</f>
        <v>600</v>
      </c>
      <c r="N1634" s="97" t="n">
        <v>0</v>
      </c>
      <c r="O1634" s="98" t="str">
        <f aca="false">IF(F1634&lt;=$P$2,"Mar","")</f>
        <v>Mar</v>
      </c>
      <c r="P1634" s="97" t="n">
        <f aca="false">N1634</f>
        <v>0</v>
      </c>
      <c r="Q1634" s="99" t="n">
        <f aca="false">K1634-P1634</f>
        <v>56</v>
      </c>
      <c r="R1634" s="98" t="str">
        <f aca="false">IFERROR(IF(O1634="Mar",(K1634/P1634-1))," ")</f>
        <v> </v>
      </c>
      <c r="S1634" s="105" t="b">
        <f aca="false">IF(N1634&gt;0,IF(O1634="","-",IF(R1634&lt;0%,"DEGROWTH","GROWTH")))</f>
        <v>0</v>
      </c>
      <c r="T1634" s="69" t="n">
        <v>0</v>
      </c>
      <c r="U1634" s="101" t="str">
        <f aca="false">IF(F1634&lt;=$V$2,"Apr","")</f>
        <v>Apr</v>
      </c>
      <c r="V1634" s="97" t="n">
        <v>0</v>
      </c>
      <c r="W1634" s="102" t="n">
        <f aca="false">K1634-V1634</f>
        <v>56</v>
      </c>
      <c r="X1634" s="103" t="n">
        <f aca="false">IFERROR(IF(U1634="Apr",(K1634/V1634-1)),0)</f>
        <v>0</v>
      </c>
      <c r="Y1634" s="106" t="b">
        <f aca="false">IF(T1634&gt;0,IF(U1634="","-",IF(X1634&lt;0%,"DEGROWTH","GROWTH")))</f>
        <v>0</v>
      </c>
      <c r="Z1634" s="75" t="n">
        <v>0</v>
      </c>
      <c r="AA1634" s="70"/>
      <c r="AB1634" s="70" t="s">
        <v>133</v>
      </c>
      <c r="AC1634" s="110" t="s">
        <v>134</v>
      </c>
      <c r="AD1634" s="3" t="n">
        <f aca="false">IF(K1634=0,1,0)</f>
        <v>0</v>
      </c>
      <c r="AE1634" s="115"/>
    </row>
    <row r="1635" customFormat="false" ht="14.25" hidden="false" customHeight="true" outlineLevel="0" collapsed="false">
      <c r="A1635" s="110" t="s">
        <v>130</v>
      </c>
      <c r="B1635" s="111" t="s">
        <v>111</v>
      </c>
      <c r="C1635" s="112" t="s">
        <v>3530</v>
      </c>
      <c r="D1635" s="70" t="n">
        <v>1000001476</v>
      </c>
      <c r="E1635" s="111" t="s">
        <v>3531</v>
      </c>
      <c r="F1635" s="113" t="n">
        <v>44739</v>
      </c>
      <c r="G1635" s="67" t="str">
        <f aca="false">IF(I1635&gt;0,"Targeted Dealer","-")</f>
        <v>Targeted Dealer</v>
      </c>
      <c r="H1635" s="114"/>
      <c r="I1635" s="68" t="n">
        <v>50</v>
      </c>
      <c r="J1635" s="68" t="n">
        <f aca="false">I1635/$J$1*($J$1-$E$1)</f>
        <v>46.6666666666667</v>
      </c>
      <c r="K1635" s="69" t="n">
        <v>0</v>
      </c>
      <c r="L1635" s="69" t="n">
        <f aca="false">I1635-K1635</f>
        <v>50</v>
      </c>
      <c r="M1635" s="69" t="n">
        <f aca="false">IFERROR((K1635/J1635%),"-")</f>
        <v>0</v>
      </c>
      <c r="N1635" s="97" t="n">
        <v>0</v>
      </c>
      <c r="O1635" s="98" t="str">
        <f aca="false">IF(F1635&lt;=$P$2,"Mar","")</f>
        <v>Mar</v>
      </c>
      <c r="P1635" s="97" t="n">
        <f aca="false">N1635</f>
        <v>0</v>
      </c>
      <c r="Q1635" s="99" t="n">
        <f aca="false">K1635-P1635</f>
        <v>0</v>
      </c>
      <c r="R1635" s="98" t="str">
        <f aca="false">IFERROR(IF(O1635="Mar",(K1635/P1635-1))," ")</f>
        <v> </v>
      </c>
      <c r="S1635" s="105" t="b">
        <f aca="false">IF(N1635&gt;0,IF(O1635="","-",IF(R1635&lt;0%,"DEGROWTH","GROWTH")))</f>
        <v>0</v>
      </c>
      <c r="T1635" s="69" t="n">
        <v>0</v>
      </c>
      <c r="U1635" s="101" t="str">
        <f aca="false">IF(F1635&lt;=$V$2,"Apr","")</f>
        <v>Apr</v>
      </c>
      <c r="V1635" s="97" t="n">
        <v>0</v>
      </c>
      <c r="W1635" s="102" t="n">
        <f aca="false">K1635-V1635</f>
        <v>0</v>
      </c>
      <c r="X1635" s="103" t="n">
        <f aca="false">IFERROR(IF(U1635="Apr",(K1635/V1635-1)),0)</f>
        <v>0</v>
      </c>
      <c r="Y1635" s="106" t="b">
        <f aca="false">IF(T1635&gt;0,IF(U1635="","-",IF(X1635&lt;0%,"DEGROWTH","GROWTH")))</f>
        <v>0</v>
      </c>
      <c r="Z1635" s="75" t="n">
        <v>0</v>
      </c>
      <c r="AA1635" s="70"/>
      <c r="AB1635" s="70" t="s">
        <v>133</v>
      </c>
      <c r="AC1635" s="110" t="s">
        <v>130</v>
      </c>
      <c r="AD1635" s="3" t="n">
        <f aca="false">IF(K1635=0,1,0)</f>
        <v>1</v>
      </c>
      <c r="AE1635" s="115"/>
    </row>
    <row r="1636" customFormat="false" ht="14.25" hidden="false" customHeight="true" outlineLevel="0" collapsed="false">
      <c r="A1636" s="110" t="s">
        <v>130</v>
      </c>
      <c r="B1636" s="111" t="s">
        <v>108</v>
      </c>
      <c r="C1636" s="112" t="s">
        <v>3532</v>
      </c>
      <c r="D1636" s="70" t="n">
        <v>1000004672</v>
      </c>
      <c r="E1636" s="111" t="s">
        <v>3533</v>
      </c>
      <c r="F1636" s="113" t="n">
        <v>46077</v>
      </c>
      <c r="G1636" s="67" t="str">
        <f aca="false">IF(I1636&gt;0,"Targeted Dealer","-")</f>
        <v>Targeted Dealer</v>
      </c>
      <c r="H1636" s="114"/>
      <c r="I1636" s="68" t="n">
        <v>125</v>
      </c>
      <c r="J1636" s="68" t="n">
        <f aca="false">I1636/$J$1*($J$1-$E$1)</f>
        <v>116.666666666667</v>
      </c>
      <c r="K1636" s="69" t="n">
        <v>30</v>
      </c>
      <c r="L1636" s="69" t="n">
        <f aca="false">I1636-K1636</f>
        <v>95</v>
      </c>
      <c r="M1636" s="69" t="n">
        <f aca="false">IFERROR((K1636/J1636%),"-")</f>
        <v>25.7142857142857</v>
      </c>
      <c r="N1636" s="97" t="n">
        <v>30</v>
      </c>
      <c r="O1636" s="98" t="str">
        <f aca="false">IF(F1636&lt;=$P$2,"Mar","")</f>
        <v>Mar</v>
      </c>
      <c r="P1636" s="97" t="n">
        <f aca="false">N1636</f>
        <v>30</v>
      </c>
      <c r="Q1636" s="99" t="n">
        <f aca="false">K1636-P1636</f>
        <v>0</v>
      </c>
      <c r="R1636" s="98" t="n">
        <f aca="false">IFERROR(IF(O1636="Mar",(K1636/P1636-1))," ")</f>
        <v>0</v>
      </c>
      <c r="S1636" s="100" t="str">
        <f aca="false">IF(N1636&gt;0,IF(O1636="","-",IF(R1636&lt;0%,"DEGROWTH","GROWTH")))</f>
        <v>GROWTH</v>
      </c>
      <c r="T1636" s="69" t="n">
        <v>0</v>
      </c>
      <c r="U1636" s="101" t="str">
        <f aca="false">IF(F1636&lt;=$V$2,"Apr","")</f>
        <v>Apr</v>
      </c>
      <c r="V1636" s="97" t="n">
        <v>0</v>
      </c>
      <c r="W1636" s="102" t="n">
        <f aca="false">K1636-V1636</f>
        <v>30</v>
      </c>
      <c r="X1636" s="103" t="n">
        <f aca="false">IFERROR(IF(U1636="Apr",(K1636/V1636-1)),0)</f>
        <v>0</v>
      </c>
      <c r="Y1636" s="106" t="b">
        <f aca="false">IF(T1636&gt;0,IF(U1636="","-",IF(X1636&lt;0%,"DEGROWTH","GROWTH")))</f>
        <v>0</v>
      </c>
      <c r="Z1636" s="75" t="n">
        <v>0</v>
      </c>
      <c r="AA1636" s="70"/>
      <c r="AB1636" s="70" t="s">
        <v>133</v>
      </c>
      <c r="AC1636" s="110" t="s">
        <v>130</v>
      </c>
      <c r="AD1636" s="3" t="n">
        <f aca="false">IF(K1636=0,1,0)</f>
        <v>0</v>
      </c>
      <c r="AE1636" s="115"/>
    </row>
    <row r="1637" customFormat="false" ht="14.25" hidden="false" customHeight="true" outlineLevel="0" collapsed="false">
      <c r="A1637" s="110" t="s">
        <v>133</v>
      </c>
      <c r="B1637" s="111" t="s">
        <v>30</v>
      </c>
      <c r="C1637" s="112" t="s">
        <v>3534</v>
      </c>
      <c r="D1637" s="70" t="n">
        <v>1000004653</v>
      </c>
      <c r="E1637" s="111" t="s">
        <v>3535</v>
      </c>
      <c r="F1637" s="113" t="n">
        <v>46070</v>
      </c>
      <c r="G1637" s="67" t="str">
        <f aca="false">IF(I1637&gt;0,"Targeted Dealer","-")</f>
        <v>Targeted Dealer</v>
      </c>
      <c r="H1637" s="114"/>
      <c r="I1637" s="68" t="n">
        <v>120</v>
      </c>
      <c r="J1637" s="68" t="n">
        <f aca="false">I1637/$J$1*($J$1-$E$1)</f>
        <v>112</v>
      </c>
      <c r="K1637" s="69" t="n">
        <v>100</v>
      </c>
      <c r="L1637" s="69" t="n">
        <f aca="false">I1637-K1637</f>
        <v>20</v>
      </c>
      <c r="M1637" s="69" t="n">
        <f aca="false">IFERROR((K1637/J1637%),"-")</f>
        <v>89.2857142857143</v>
      </c>
      <c r="N1637" s="97" t="n">
        <v>130</v>
      </c>
      <c r="O1637" s="98" t="str">
        <f aca="false">IF(F1637&lt;=$P$2,"Mar","")</f>
        <v>Mar</v>
      </c>
      <c r="P1637" s="97" t="n">
        <f aca="false">N1637</f>
        <v>130</v>
      </c>
      <c r="Q1637" s="99" t="n">
        <f aca="false">K1637-P1637</f>
        <v>-30</v>
      </c>
      <c r="R1637" s="98" t="n">
        <f aca="false">IFERROR(IF(O1637="Mar",(K1637/P1637-1))," ")</f>
        <v>-0.230769230769231</v>
      </c>
      <c r="S1637" s="100" t="str">
        <f aca="false">IF(N1637&gt;0,IF(O1637="","-",IF(R1637&lt;0%,"DEGROWTH","GROWTH")))</f>
        <v>DEGROWTH</v>
      </c>
      <c r="T1637" s="69" t="n">
        <v>0</v>
      </c>
      <c r="U1637" s="101" t="str">
        <f aca="false">IF(F1637&lt;=$V$2,"Apr","")</f>
        <v>Apr</v>
      </c>
      <c r="V1637" s="97" t="n">
        <v>0</v>
      </c>
      <c r="W1637" s="102" t="n">
        <f aca="false">K1637-V1637</f>
        <v>100</v>
      </c>
      <c r="X1637" s="103" t="n">
        <f aca="false">IFERROR(IF(U1637="Apr",(K1637/V1637-1)),0)</f>
        <v>0</v>
      </c>
      <c r="Y1637" s="106" t="b">
        <f aca="false">IF(T1637&gt;0,IF(U1637="","-",IF(X1637&lt;0%,"DEGROWTH","GROWTH")))</f>
        <v>0</v>
      </c>
      <c r="Z1637" s="75" t="n">
        <v>0</v>
      </c>
      <c r="AA1637" s="70"/>
      <c r="AB1637" s="70" t="s">
        <v>133</v>
      </c>
      <c r="AC1637" s="110" t="s">
        <v>133</v>
      </c>
      <c r="AD1637" s="3" t="n">
        <f aca="false">IF(K1637=0,1,0)</f>
        <v>0</v>
      </c>
      <c r="AE1637" s="115"/>
    </row>
    <row r="1638" customFormat="false" ht="14.25" hidden="false" customHeight="true" outlineLevel="0" collapsed="false">
      <c r="A1638" s="110" t="s">
        <v>134</v>
      </c>
      <c r="B1638" s="111" t="s">
        <v>65</v>
      </c>
      <c r="C1638" s="112" t="s">
        <v>3536</v>
      </c>
      <c r="D1638" s="70" t="n">
        <v>1000004078</v>
      </c>
      <c r="E1638" s="111" t="s">
        <v>3537</v>
      </c>
      <c r="F1638" s="113" t="n">
        <v>45512</v>
      </c>
      <c r="G1638" s="67" t="str">
        <f aca="false">IF(I1638&gt;0,"Targeted Dealer","-")</f>
        <v>Targeted Dealer</v>
      </c>
      <c r="H1638" s="114"/>
      <c r="I1638" s="68" t="n">
        <v>25</v>
      </c>
      <c r="J1638" s="68" t="n">
        <f aca="false">I1638/$J$1*($J$1-$E$1)</f>
        <v>23.3333333333333</v>
      </c>
      <c r="K1638" s="69" t="n">
        <v>0</v>
      </c>
      <c r="L1638" s="69" t="n">
        <f aca="false">I1638-K1638</f>
        <v>25</v>
      </c>
      <c r="M1638" s="69" t="n">
        <f aca="false">IFERROR((K1638/J1638%),"-")</f>
        <v>0</v>
      </c>
      <c r="N1638" s="97" t="n">
        <v>25</v>
      </c>
      <c r="O1638" s="98" t="str">
        <f aca="false">IF(F1638&lt;=$P$2,"Mar","")</f>
        <v>Mar</v>
      </c>
      <c r="P1638" s="97" t="n">
        <f aca="false">N1638</f>
        <v>25</v>
      </c>
      <c r="Q1638" s="99" t="n">
        <f aca="false">K1638-P1638</f>
        <v>-25</v>
      </c>
      <c r="R1638" s="98" t="n">
        <f aca="false">IFERROR(IF(O1638="Mar",(K1638/P1638-1))," ")</f>
        <v>-1</v>
      </c>
      <c r="S1638" s="100" t="str">
        <f aca="false">IF(N1638&gt;0,IF(O1638="","-",IF(R1638&lt;0%,"DEGROWTH","GROWTH")))</f>
        <v>DEGROWTH</v>
      </c>
      <c r="T1638" s="69" t="n">
        <v>0</v>
      </c>
      <c r="U1638" s="101" t="str">
        <f aca="false">IF(F1638&lt;=$V$2,"Apr","")</f>
        <v>Apr</v>
      </c>
      <c r="V1638" s="97" t="n">
        <v>0</v>
      </c>
      <c r="W1638" s="102" t="n">
        <f aca="false">K1638-V1638</f>
        <v>0</v>
      </c>
      <c r="X1638" s="103" t="n">
        <f aca="false">IFERROR(IF(U1638="Apr",(K1638/V1638-1)),0)</f>
        <v>0</v>
      </c>
      <c r="Y1638" s="106" t="b">
        <f aca="false">IF(T1638&gt;0,IF(U1638="","-",IF(X1638&lt;0%,"DEGROWTH","GROWTH")))</f>
        <v>0</v>
      </c>
      <c r="Z1638" s="75" t="n">
        <v>0</v>
      </c>
      <c r="AA1638" s="70"/>
      <c r="AB1638" s="70" t="s">
        <v>133</v>
      </c>
      <c r="AC1638" s="110" t="s">
        <v>134</v>
      </c>
      <c r="AD1638" s="3" t="n">
        <f aca="false">IF(K1638=0,1,0)</f>
        <v>1</v>
      </c>
      <c r="AE1638" s="115"/>
    </row>
    <row r="1639" customFormat="false" ht="14.25" hidden="false" customHeight="true" outlineLevel="0" collapsed="false">
      <c r="A1639" s="110" t="s">
        <v>134</v>
      </c>
      <c r="B1639" s="111" t="s">
        <v>67</v>
      </c>
      <c r="C1639" s="112" t="s">
        <v>3538</v>
      </c>
      <c r="D1639" s="70" t="n">
        <v>1000004633</v>
      </c>
      <c r="E1639" s="111" t="s">
        <v>3539</v>
      </c>
      <c r="F1639" s="113" t="n">
        <v>46065</v>
      </c>
      <c r="G1639" s="67" t="str">
        <f aca="false">IF(I1639&gt;0,"Targeted Dealer","-")</f>
        <v>Targeted Dealer</v>
      </c>
      <c r="H1639" s="114"/>
      <c r="I1639" s="68" t="n">
        <v>26</v>
      </c>
      <c r="J1639" s="68" t="n">
        <f aca="false">I1639/$J$1*($J$1-$E$1)</f>
        <v>24.2666666666667</v>
      </c>
      <c r="K1639" s="69" t="n">
        <v>78</v>
      </c>
      <c r="L1639" s="69" t="n">
        <f aca="false">I1639-K1639</f>
        <v>-52</v>
      </c>
      <c r="M1639" s="69" t="n">
        <f aca="false">IFERROR((K1639/J1639%),"-")</f>
        <v>321.428571428571</v>
      </c>
      <c r="N1639" s="97" t="n">
        <v>13</v>
      </c>
      <c r="O1639" s="98" t="str">
        <f aca="false">IF(F1639&lt;=$P$2,"Mar","")</f>
        <v>Mar</v>
      </c>
      <c r="P1639" s="97" t="n">
        <f aca="false">N1639</f>
        <v>13</v>
      </c>
      <c r="Q1639" s="99" t="n">
        <f aca="false">K1639-P1639</f>
        <v>65</v>
      </c>
      <c r="R1639" s="98" t="n">
        <f aca="false">IFERROR(IF(O1639="Mar",(K1639/P1639-1))," ")</f>
        <v>5</v>
      </c>
      <c r="S1639" s="100" t="str">
        <f aca="false">IF(N1639&gt;0,IF(O1639="","-",IF(R1639&lt;0%,"DEGROWTH","GROWTH")))</f>
        <v>GROWTH</v>
      </c>
      <c r="T1639" s="69" t="n">
        <v>0</v>
      </c>
      <c r="U1639" s="101" t="str">
        <f aca="false">IF(F1639&lt;=$V$2,"Apr","")</f>
        <v>Apr</v>
      </c>
      <c r="V1639" s="97" t="n">
        <v>0</v>
      </c>
      <c r="W1639" s="102" t="n">
        <f aca="false">K1639-V1639</f>
        <v>78</v>
      </c>
      <c r="X1639" s="103" t="n">
        <f aca="false">IFERROR(IF(U1639="Apr",(K1639/V1639-1)),0)</f>
        <v>0</v>
      </c>
      <c r="Y1639" s="106" t="b">
        <f aca="false">IF(T1639&gt;0,IF(U1639="","-",IF(X1639&lt;0%,"DEGROWTH","GROWTH")))</f>
        <v>0</v>
      </c>
      <c r="Z1639" s="75" t="n">
        <v>0</v>
      </c>
      <c r="AA1639" s="70"/>
      <c r="AB1639" s="70" t="s">
        <v>133</v>
      </c>
      <c r="AC1639" s="110" t="s">
        <v>134</v>
      </c>
      <c r="AD1639" s="3" t="n">
        <f aca="false">IF(K1639=0,1,0)</f>
        <v>0</v>
      </c>
      <c r="AE1639" s="115"/>
    </row>
    <row r="1640" customFormat="false" ht="14.25" hidden="false" customHeight="true" outlineLevel="0" collapsed="false">
      <c r="A1640" s="110" t="s">
        <v>134</v>
      </c>
      <c r="B1640" s="111" t="s">
        <v>67</v>
      </c>
      <c r="C1640" s="112" t="s">
        <v>3540</v>
      </c>
      <c r="D1640" s="70" t="n">
        <v>1000004663</v>
      </c>
      <c r="E1640" s="111" t="s">
        <v>3541</v>
      </c>
      <c r="F1640" s="113" t="n">
        <v>46074</v>
      </c>
      <c r="G1640" s="67" t="str">
        <f aca="false">IF(I1640&gt;0,"Targeted Dealer","-")</f>
        <v>Targeted Dealer</v>
      </c>
      <c r="H1640" s="114"/>
      <c r="I1640" s="68" t="n">
        <v>39</v>
      </c>
      <c r="J1640" s="68" t="n">
        <f aca="false">I1640/$J$1*($J$1-$E$1)</f>
        <v>36.4</v>
      </c>
      <c r="K1640" s="69" t="n">
        <v>78</v>
      </c>
      <c r="L1640" s="69" t="n">
        <f aca="false">I1640-K1640</f>
        <v>-39</v>
      </c>
      <c r="M1640" s="69" t="n">
        <f aca="false">IFERROR((K1640/J1640%),"-")</f>
        <v>214.285714285714</v>
      </c>
      <c r="N1640" s="97" t="n">
        <v>52</v>
      </c>
      <c r="O1640" s="98" t="str">
        <f aca="false">IF(F1640&lt;=$P$2,"Mar","")</f>
        <v>Mar</v>
      </c>
      <c r="P1640" s="97" t="n">
        <f aca="false">N1640</f>
        <v>52</v>
      </c>
      <c r="Q1640" s="99" t="n">
        <f aca="false">K1640-P1640</f>
        <v>26</v>
      </c>
      <c r="R1640" s="98" t="n">
        <f aca="false">IFERROR(IF(O1640="Mar",(K1640/P1640-1))," ")</f>
        <v>0.5</v>
      </c>
      <c r="S1640" s="100" t="str">
        <f aca="false">IF(N1640&gt;0,IF(O1640="","-",IF(R1640&lt;0%,"DEGROWTH","GROWTH")))</f>
        <v>GROWTH</v>
      </c>
      <c r="T1640" s="69" t="n">
        <v>0</v>
      </c>
      <c r="U1640" s="101" t="str">
        <f aca="false">IF(F1640&lt;=$V$2,"Apr","")</f>
        <v>Apr</v>
      </c>
      <c r="V1640" s="97" t="n">
        <v>0</v>
      </c>
      <c r="W1640" s="102" t="n">
        <f aca="false">K1640-V1640</f>
        <v>78</v>
      </c>
      <c r="X1640" s="103" t="n">
        <f aca="false">IFERROR(IF(U1640="Apr",(K1640/V1640-1)),0)</f>
        <v>0</v>
      </c>
      <c r="Y1640" s="106" t="b">
        <f aca="false">IF(T1640&gt;0,IF(U1640="","-",IF(X1640&lt;0%,"DEGROWTH","GROWTH")))</f>
        <v>0</v>
      </c>
      <c r="Z1640" s="75" t="n">
        <v>0</v>
      </c>
      <c r="AA1640" s="70"/>
      <c r="AB1640" s="70" t="s">
        <v>133</v>
      </c>
      <c r="AC1640" s="110" t="s">
        <v>134</v>
      </c>
      <c r="AD1640" s="3" t="n">
        <f aca="false">IF(K1640=0,1,0)</f>
        <v>0</v>
      </c>
      <c r="AE1640" s="115"/>
    </row>
    <row r="1641" customFormat="false" ht="14.25" hidden="false" customHeight="true" outlineLevel="0" collapsed="false">
      <c r="A1641" s="110" t="s">
        <v>134</v>
      </c>
      <c r="B1641" s="111" t="s">
        <v>67</v>
      </c>
      <c r="C1641" s="112" t="s">
        <v>3542</v>
      </c>
      <c r="D1641" s="70" t="n">
        <v>1000004655</v>
      </c>
      <c r="E1641" s="111" t="s">
        <v>3543</v>
      </c>
      <c r="F1641" s="113" t="n">
        <v>46072</v>
      </c>
      <c r="G1641" s="67" t="str">
        <f aca="false">IF(I1641&gt;0,"Targeted Dealer","-")</f>
        <v>Targeted Dealer</v>
      </c>
      <c r="H1641" s="114"/>
      <c r="I1641" s="68" t="n">
        <v>26</v>
      </c>
      <c r="J1641" s="68" t="n">
        <f aca="false">I1641/$J$1*($J$1-$E$1)</f>
        <v>24.2666666666667</v>
      </c>
      <c r="K1641" s="69" t="n">
        <v>26</v>
      </c>
      <c r="L1641" s="69" t="n">
        <f aca="false">I1641-K1641</f>
        <v>0</v>
      </c>
      <c r="M1641" s="69" t="n">
        <f aca="false">IFERROR((K1641/J1641%),"-")</f>
        <v>107.142857142857</v>
      </c>
      <c r="N1641" s="97" t="n">
        <v>12.5</v>
      </c>
      <c r="O1641" s="98" t="str">
        <f aca="false">IF(F1641&lt;=$P$2,"Mar","")</f>
        <v>Mar</v>
      </c>
      <c r="P1641" s="97" t="n">
        <f aca="false">N1641</f>
        <v>12.5</v>
      </c>
      <c r="Q1641" s="99" t="n">
        <f aca="false">K1641-P1641</f>
        <v>13.5</v>
      </c>
      <c r="R1641" s="98" t="n">
        <f aca="false">IFERROR(IF(O1641="Mar",(K1641/P1641-1))," ")</f>
        <v>1.08</v>
      </c>
      <c r="S1641" s="100" t="str">
        <f aca="false">IF(N1641&gt;0,IF(O1641="","-",IF(R1641&lt;0%,"DEGROWTH","GROWTH")))</f>
        <v>GROWTH</v>
      </c>
      <c r="T1641" s="69" t="n">
        <v>0</v>
      </c>
      <c r="U1641" s="101" t="str">
        <f aca="false">IF(F1641&lt;=$V$2,"Apr","")</f>
        <v>Apr</v>
      </c>
      <c r="V1641" s="97" t="n">
        <v>0</v>
      </c>
      <c r="W1641" s="102" t="n">
        <f aca="false">K1641-V1641</f>
        <v>26</v>
      </c>
      <c r="X1641" s="103" t="n">
        <f aca="false">IFERROR(IF(U1641="Apr",(K1641/V1641-1)),0)</f>
        <v>0</v>
      </c>
      <c r="Y1641" s="106" t="b">
        <f aca="false">IF(T1641&gt;0,IF(U1641="","-",IF(X1641&lt;0%,"DEGROWTH","GROWTH")))</f>
        <v>0</v>
      </c>
      <c r="Z1641" s="75" t="n">
        <v>0</v>
      </c>
      <c r="AA1641" s="70"/>
      <c r="AB1641" s="70" t="s">
        <v>133</v>
      </c>
      <c r="AC1641" s="110" t="s">
        <v>134</v>
      </c>
      <c r="AD1641" s="3" t="n">
        <f aca="false">IF(K1641=0,1,0)</f>
        <v>0</v>
      </c>
      <c r="AE1641" s="115"/>
    </row>
    <row r="1642" customFormat="false" ht="14.25" hidden="false" customHeight="true" outlineLevel="0" collapsed="false">
      <c r="A1642" s="110" t="s">
        <v>134</v>
      </c>
      <c r="B1642" s="111" t="s">
        <v>69</v>
      </c>
      <c r="C1642" s="112" t="s">
        <v>3544</v>
      </c>
      <c r="D1642" s="70" t="n">
        <v>1000004629</v>
      </c>
      <c r="E1642" s="111" t="s">
        <v>3545</v>
      </c>
      <c r="F1642" s="113" t="n">
        <v>46060</v>
      </c>
      <c r="G1642" s="67" t="str">
        <f aca="false">IF(I1642&gt;0,"Targeted Dealer","-")</f>
        <v>Targeted Dealer</v>
      </c>
      <c r="H1642" s="114"/>
      <c r="I1642" s="68" t="n">
        <v>70</v>
      </c>
      <c r="J1642" s="68" t="n">
        <f aca="false">I1642/$J$1*($J$1-$E$1)</f>
        <v>65.3333333333333</v>
      </c>
      <c r="K1642" s="69" t="n">
        <v>51</v>
      </c>
      <c r="L1642" s="69" t="n">
        <f aca="false">I1642-K1642</f>
        <v>19</v>
      </c>
      <c r="M1642" s="69" t="n">
        <f aca="false">IFERROR((K1642/J1642%),"-")</f>
        <v>78.0612244897959</v>
      </c>
      <c r="N1642" s="97" t="n">
        <v>52</v>
      </c>
      <c r="O1642" s="98" t="str">
        <f aca="false">IF(F1642&lt;=$P$2,"Mar","")</f>
        <v>Mar</v>
      </c>
      <c r="P1642" s="97" t="n">
        <f aca="false">N1642</f>
        <v>52</v>
      </c>
      <c r="Q1642" s="99" t="n">
        <f aca="false">K1642-P1642</f>
        <v>-1</v>
      </c>
      <c r="R1642" s="98" t="n">
        <f aca="false">IFERROR(IF(O1642="Mar",(K1642/P1642-1))," ")</f>
        <v>-0.0192307692307693</v>
      </c>
      <c r="S1642" s="100" t="str">
        <f aca="false">IF(N1642&gt;0,IF(O1642="","-",IF(R1642&lt;0%,"DEGROWTH","GROWTH")))</f>
        <v>DEGROWTH</v>
      </c>
      <c r="T1642" s="69" t="n">
        <v>0</v>
      </c>
      <c r="U1642" s="101" t="str">
        <f aca="false">IF(F1642&lt;=$V$2,"Apr","")</f>
        <v>Apr</v>
      </c>
      <c r="V1642" s="97" t="n">
        <v>0</v>
      </c>
      <c r="W1642" s="102" t="n">
        <f aca="false">K1642-V1642</f>
        <v>51</v>
      </c>
      <c r="X1642" s="103" t="n">
        <f aca="false">IFERROR(IF(U1642="Apr",(K1642/V1642-1)),0)</f>
        <v>0</v>
      </c>
      <c r="Y1642" s="106" t="b">
        <f aca="false">IF(T1642&gt;0,IF(U1642="","-",IF(X1642&lt;0%,"DEGROWTH","GROWTH")))</f>
        <v>0</v>
      </c>
      <c r="Z1642" s="75" t="n">
        <v>0</v>
      </c>
      <c r="AA1642" s="70"/>
      <c r="AB1642" s="70" t="s">
        <v>133</v>
      </c>
      <c r="AC1642" s="110" t="s">
        <v>134</v>
      </c>
      <c r="AD1642" s="3" t="n">
        <f aca="false">IF(K1642=0,1,0)</f>
        <v>0</v>
      </c>
      <c r="AE1642" s="115"/>
    </row>
    <row r="1643" customFormat="false" ht="14.25" hidden="false" customHeight="true" outlineLevel="0" collapsed="false">
      <c r="A1643" s="110" t="s">
        <v>134</v>
      </c>
      <c r="B1643" s="111" t="s">
        <v>69</v>
      </c>
      <c r="C1643" s="112" t="s">
        <v>3546</v>
      </c>
      <c r="D1643" s="70" t="n">
        <v>1000004652</v>
      </c>
      <c r="E1643" s="111" t="s">
        <v>3547</v>
      </c>
      <c r="F1643" s="113" t="n">
        <v>46070</v>
      </c>
      <c r="G1643" s="67" t="str">
        <f aca="false">IF(I1643&gt;0,"Targeted Dealer","-")</f>
        <v>Targeted Dealer</v>
      </c>
      <c r="H1643" s="114"/>
      <c r="I1643" s="68" t="n">
        <v>25</v>
      </c>
      <c r="J1643" s="68" t="n">
        <f aca="false">I1643/$J$1*($J$1-$E$1)</f>
        <v>23.3333333333333</v>
      </c>
      <c r="K1643" s="69" t="n">
        <v>0</v>
      </c>
      <c r="L1643" s="69" t="n">
        <f aca="false">I1643-K1643</f>
        <v>25</v>
      </c>
      <c r="M1643" s="69" t="n">
        <f aca="false">IFERROR((K1643/J1643%),"-")</f>
        <v>0</v>
      </c>
      <c r="N1643" s="97" t="n">
        <v>0</v>
      </c>
      <c r="O1643" s="98" t="str">
        <f aca="false">IF(F1643&lt;=$P$2,"Mar","")</f>
        <v>Mar</v>
      </c>
      <c r="P1643" s="97" t="n">
        <f aca="false">N1643</f>
        <v>0</v>
      </c>
      <c r="Q1643" s="99" t="n">
        <f aca="false">K1643-P1643</f>
        <v>0</v>
      </c>
      <c r="R1643" s="98" t="str">
        <f aca="false">IFERROR(IF(O1643="Mar",(K1643/P1643-1))," ")</f>
        <v> </v>
      </c>
      <c r="S1643" s="105" t="b">
        <f aca="false">IF(N1643&gt;0,IF(O1643="","-",IF(R1643&lt;0%,"DEGROWTH","GROWTH")))</f>
        <v>0</v>
      </c>
      <c r="T1643" s="69" t="n">
        <v>0</v>
      </c>
      <c r="U1643" s="101" t="str">
        <f aca="false">IF(F1643&lt;=$V$2,"Apr","")</f>
        <v>Apr</v>
      </c>
      <c r="V1643" s="97" t="n">
        <v>0</v>
      </c>
      <c r="W1643" s="102" t="n">
        <f aca="false">K1643-V1643</f>
        <v>0</v>
      </c>
      <c r="X1643" s="103" t="n">
        <f aca="false">IFERROR(IF(U1643="Apr",(K1643/V1643-1)),0)</f>
        <v>0</v>
      </c>
      <c r="Y1643" s="106" t="b">
        <f aca="false">IF(T1643&gt;0,IF(U1643="","-",IF(X1643&lt;0%,"DEGROWTH","GROWTH")))</f>
        <v>0</v>
      </c>
      <c r="Z1643" s="75" t="n">
        <v>0</v>
      </c>
      <c r="AA1643" s="70"/>
      <c r="AB1643" s="70" t="s">
        <v>133</v>
      </c>
      <c r="AC1643" s="110" t="s">
        <v>134</v>
      </c>
      <c r="AD1643" s="3" t="n">
        <f aca="false">IF(K1643=0,1,0)</f>
        <v>1</v>
      </c>
      <c r="AE1643" s="115"/>
    </row>
    <row r="1644" customFormat="false" ht="14.25" hidden="false" customHeight="true" outlineLevel="0" collapsed="false">
      <c r="A1644" s="110" t="s">
        <v>132</v>
      </c>
      <c r="B1644" s="111" t="s">
        <v>105</v>
      </c>
      <c r="C1644" s="112" t="s">
        <v>3548</v>
      </c>
      <c r="D1644" s="70" t="n">
        <v>1000004626</v>
      </c>
      <c r="E1644" s="111" t="s">
        <v>3549</v>
      </c>
      <c r="F1644" s="113" t="n">
        <v>46059</v>
      </c>
      <c r="G1644" s="67" t="str">
        <f aca="false">IF(I1644&gt;0,"Targeted Dealer","-")</f>
        <v>Targeted Dealer</v>
      </c>
      <c r="H1644" s="114"/>
      <c r="I1644" s="68" t="n">
        <v>340</v>
      </c>
      <c r="J1644" s="68" t="n">
        <f aca="false">I1644/$J$1*($J$1-$E$1)</f>
        <v>317.333333333333</v>
      </c>
      <c r="K1644" s="69" t="n">
        <v>80</v>
      </c>
      <c r="L1644" s="69" t="n">
        <f aca="false">I1644-K1644</f>
        <v>260</v>
      </c>
      <c r="M1644" s="69" t="n">
        <f aca="false">IFERROR((K1644/J1644%),"-")</f>
        <v>25.2100840336134</v>
      </c>
      <c r="N1644" s="97" t="n">
        <v>0</v>
      </c>
      <c r="O1644" s="98" t="str">
        <f aca="false">IF(F1644&lt;=$P$2,"Mar","")</f>
        <v>Mar</v>
      </c>
      <c r="P1644" s="97" t="n">
        <f aca="false">N1644</f>
        <v>0</v>
      </c>
      <c r="Q1644" s="99" t="n">
        <f aca="false">K1644-P1644</f>
        <v>80</v>
      </c>
      <c r="R1644" s="98" t="str">
        <f aca="false">IFERROR(IF(O1644="Mar",(K1644/P1644-1))," ")</f>
        <v> </v>
      </c>
      <c r="S1644" s="105" t="b">
        <f aca="false">IF(N1644&gt;0,IF(O1644="","-",IF(R1644&lt;0%,"DEGROWTH","GROWTH")))</f>
        <v>0</v>
      </c>
      <c r="T1644" s="69" t="n">
        <v>0</v>
      </c>
      <c r="U1644" s="101" t="str">
        <f aca="false">IF(F1644&lt;=$V$2,"Apr","")</f>
        <v>Apr</v>
      </c>
      <c r="V1644" s="97" t="n">
        <v>0</v>
      </c>
      <c r="W1644" s="102" t="n">
        <f aca="false">K1644-V1644</f>
        <v>80</v>
      </c>
      <c r="X1644" s="103" t="n">
        <f aca="false">IFERROR(IF(U1644="Apr",(K1644/V1644-1)),0)</f>
        <v>0</v>
      </c>
      <c r="Y1644" s="106" t="b">
        <f aca="false">IF(T1644&gt;0,IF(U1644="","-",IF(X1644&lt;0%,"DEGROWTH","GROWTH")))</f>
        <v>0</v>
      </c>
      <c r="Z1644" s="75" t="n">
        <v>0</v>
      </c>
      <c r="AA1644" s="70"/>
      <c r="AB1644" s="70" t="s">
        <v>133</v>
      </c>
      <c r="AC1644" s="110" t="s">
        <v>132</v>
      </c>
      <c r="AD1644" s="3" t="n">
        <f aca="false">IF(K1644=0,1,0)</f>
        <v>0</v>
      </c>
      <c r="AE1644" s="115"/>
    </row>
    <row r="1645" customFormat="false" ht="14.25" hidden="false" customHeight="true" outlineLevel="0" collapsed="false">
      <c r="A1645" s="110" t="s">
        <v>132</v>
      </c>
      <c r="B1645" s="111" t="s">
        <v>105</v>
      </c>
      <c r="C1645" s="112" t="s">
        <v>3550</v>
      </c>
      <c r="D1645" s="70" t="n">
        <v>1000002023</v>
      </c>
      <c r="E1645" s="111" t="s">
        <v>3551</v>
      </c>
      <c r="F1645" s="113" t="n">
        <v>44739</v>
      </c>
      <c r="G1645" s="67" t="str">
        <f aca="false">IF(I1645&gt;0,"Targeted Dealer","-")</f>
        <v>Targeted Dealer</v>
      </c>
      <c r="H1645" s="114"/>
      <c r="I1645" s="68" t="n">
        <v>200</v>
      </c>
      <c r="J1645" s="68" t="n">
        <f aca="false">I1645/$J$1*($J$1-$E$1)</f>
        <v>186.666666666667</v>
      </c>
      <c r="K1645" s="69" t="n">
        <v>0</v>
      </c>
      <c r="L1645" s="69" t="n">
        <f aca="false">I1645-K1645</f>
        <v>200</v>
      </c>
      <c r="M1645" s="69" t="n">
        <f aca="false">IFERROR((K1645/J1645%),"-")</f>
        <v>0</v>
      </c>
      <c r="N1645" s="97" t="n">
        <v>0</v>
      </c>
      <c r="O1645" s="98" t="str">
        <f aca="false">IF(F1645&lt;=$P$2,"Mar","")</f>
        <v>Mar</v>
      </c>
      <c r="P1645" s="97" t="n">
        <f aca="false">N1645</f>
        <v>0</v>
      </c>
      <c r="Q1645" s="99" t="n">
        <f aca="false">K1645-P1645</f>
        <v>0</v>
      </c>
      <c r="R1645" s="98" t="str">
        <f aca="false">IFERROR(IF(O1645="Mar",(K1645/P1645-1))," ")</f>
        <v> </v>
      </c>
      <c r="S1645" s="105" t="b">
        <f aca="false">IF(N1645&gt;0,IF(O1645="","-",IF(R1645&lt;0%,"DEGROWTH","GROWTH")))</f>
        <v>0</v>
      </c>
      <c r="T1645" s="69" t="n">
        <v>0</v>
      </c>
      <c r="U1645" s="101" t="str">
        <f aca="false">IF(F1645&lt;=$V$2,"Apr","")</f>
        <v>Apr</v>
      </c>
      <c r="V1645" s="97" t="n">
        <v>0</v>
      </c>
      <c r="W1645" s="102" t="n">
        <f aca="false">K1645-V1645</f>
        <v>0</v>
      </c>
      <c r="X1645" s="103" t="n">
        <f aca="false">IFERROR(IF(U1645="Apr",(K1645/V1645-1)),0)</f>
        <v>0</v>
      </c>
      <c r="Y1645" s="106" t="b">
        <f aca="false">IF(T1645&gt;0,IF(U1645="","-",IF(X1645&lt;0%,"DEGROWTH","GROWTH")))</f>
        <v>0</v>
      </c>
      <c r="Z1645" s="75" t="n">
        <v>0</v>
      </c>
      <c r="AA1645" s="70"/>
      <c r="AB1645" s="70" t="s">
        <v>133</v>
      </c>
      <c r="AC1645" s="110" t="s">
        <v>132</v>
      </c>
      <c r="AD1645" s="3" t="n">
        <f aca="false">IF(K1645=0,1,0)</f>
        <v>1</v>
      </c>
      <c r="AE1645" s="115"/>
    </row>
    <row r="1646" customFormat="false" ht="14.25" hidden="false" customHeight="true" outlineLevel="0" collapsed="false">
      <c r="A1646" s="110" t="s">
        <v>133</v>
      </c>
      <c r="B1646" s="111" t="s">
        <v>52</v>
      </c>
      <c r="C1646" s="112" t="s">
        <v>3552</v>
      </c>
      <c r="D1646" s="70" t="n">
        <v>1000004329</v>
      </c>
      <c r="E1646" s="111" t="s">
        <v>3553</v>
      </c>
      <c r="F1646" s="113" t="n">
        <v>45770</v>
      </c>
      <c r="G1646" s="67" t="str">
        <f aca="false">IF(I1646&gt;0,"Targeted Dealer","-")</f>
        <v>Targeted Dealer</v>
      </c>
      <c r="H1646" s="114"/>
      <c r="I1646" s="68" t="n">
        <v>55</v>
      </c>
      <c r="J1646" s="68" t="n">
        <f aca="false">I1646/$J$1*($J$1-$E$1)</f>
        <v>51.3333333333333</v>
      </c>
      <c r="K1646" s="69" t="n">
        <v>70</v>
      </c>
      <c r="L1646" s="69" t="n">
        <f aca="false">I1646-K1646</f>
        <v>-15</v>
      </c>
      <c r="M1646" s="69" t="n">
        <f aca="false">IFERROR((K1646/J1646%),"-")</f>
        <v>136.363636363636</v>
      </c>
      <c r="N1646" s="97" t="n">
        <v>35</v>
      </c>
      <c r="O1646" s="98" t="str">
        <f aca="false">IF(F1646&lt;=$P$2,"Mar","")</f>
        <v>Mar</v>
      </c>
      <c r="P1646" s="97" t="n">
        <f aca="false">N1646</f>
        <v>35</v>
      </c>
      <c r="Q1646" s="99" t="n">
        <f aca="false">K1646-P1646</f>
        <v>35</v>
      </c>
      <c r="R1646" s="98" t="n">
        <f aca="false">IFERROR(IF(O1646="Mar",(K1646/P1646-1))," ")</f>
        <v>1</v>
      </c>
      <c r="S1646" s="100" t="str">
        <f aca="false">IF(N1646&gt;0,IF(O1646="","-",IF(R1646&lt;0%,"DEGROWTH","GROWTH")))</f>
        <v>GROWTH</v>
      </c>
      <c r="T1646" s="69" t="n">
        <v>0</v>
      </c>
      <c r="U1646" s="101" t="str">
        <f aca="false">IF(F1646&lt;=$V$2,"Apr","")</f>
        <v>Apr</v>
      </c>
      <c r="V1646" s="97" t="n">
        <v>0</v>
      </c>
      <c r="W1646" s="102" t="n">
        <f aca="false">K1646-V1646</f>
        <v>70</v>
      </c>
      <c r="X1646" s="103" t="n">
        <f aca="false">IFERROR(IF(U1646="Apr",(K1646/V1646-1)),0)</f>
        <v>0</v>
      </c>
      <c r="Y1646" s="106" t="b">
        <f aca="false">IF(T1646&gt;0,IF(U1646="","-",IF(X1646&lt;0%,"DEGROWTH","GROWTH")))</f>
        <v>0</v>
      </c>
      <c r="Z1646" s="75" t="n">
        <v>0</v>
      </c>
      <c r="AA1646" s="70"/>
      <c r="AB1646" s="70" t="s">
        <v>133</v>
      </c>
      <c r="AC1646" s="110" t="s">
        <v>133</v>
      </c>
      <c r="AD1646" s="3" t="n">
        <f aca="false">IF(K1646=0,1,0)</f>
        <v>0</v>
      </c>
      <c r="AE1646" s="115"/>
    </row>
    <row r="1647" customFormat="false" ht="14.25" hidden="false" customHeight="true" outlineLevel="0" collapsed="false">
      <c r="A1647" s="110" t="s">
        <v>133</v>
      </c>
      <c r="B1647" s="111" t="s">
        <v>52</v>
      </c>
      <c r="C1647" s="112" t="s">
        <v>3554</v>
      </c>
      <c r="D1647" s="70" t="n">
        <v>1000004564</v>
      </c>
      <c r="E1647" s="111" t="s">
        <v>3555</v>
      </c>
      <c r="F1647" s="113" t="n">
        <v>46007</v>
      </c>
      <c r="G1647" s="67" t="str">
        <f aca="false">IF(I1647&gt;0,"Targeted Dealer","-")</f>
        <v>Targeted Dealer</v>
      </c>
      <c r="H1647" s="114"/>
      <c r="I1647" s="68" t="n">
        <v>55</v>
      </c>
      <c r="J1647" s="68" t="n">
        <f aca="false">I1647/$J$1*($J$1-$E$1)</f>
        <v>51.3333333333333</v>
      </c>
      <c r="K1647" s="69" t="n">
        <v>0</v>
      </c>
      <c r="L1647" s="69" t="n">
        <f aca="false">I1647-K1647</f>
        <v>55</v>
      </c>
      <c r="M1647" s="69" t="n">
        <f aca="false">IFERROR((K1647/J1647%),"-")</f>
        <v>0</v>
      </c>
      <c r="N1647" s="97" t="n">
        <v>0</v>
      </c>
      <c r="O1647" s="98" t="str">
        <f aca="false">IF(F1647&lt;=$P$2,"Mar","")</f>
        <v>Mar</v>
      </c>
      <c r="P1647" s="97" t="n">
        <f aca="false">N1647</f>
        <v>0</v>
      </c>
      <c r="Q1647" s="99" t="n">
        <f aca="false">K1647-P1647</f>
        <v>0</v>
      </c>
      <c r="R1647" s="98" t="str">
        <f aca="false">IFERROR(IF(O1647="Mar",(K1647/P1647-1))," ")</f>
        <v> </v>
      </c>
      <c r="S1647" s="105" t="b">
        <f aca="false">IF(N1647&gt;0,IF(O1647="","-",IF(R1647&lt;0%,"DEGROWTH","GROWTH")))</f>
        <v>0</v>
      </c>
      <c r="T1647" s="69" t="n">
        <v>0</v>
      </c>
      <c r="U1647" s="101" t="str">
        <f aca="false">IF(F1647&lt;=$V$2,"Apr","")</f>
        <v>Apr</v>
      </c>
      <c r="V1647" s="97" t="n">
        <v>0</v>
      </c>
      <c r="W1647" s="102" t="n">
        <f aca="false">K1647-V1647</f>
        <v>0</v>
      </c>
      <c r="X1647" s="103" t="n">
        <f aca="false">IFERROR(IF(U1647="Apr",(K1647/V1647-1)),0)</f>
        <v>0</v>
      </c>
      <c r="Y1647" s="106" t="b">
        <f aca="false">IF(T1647&gt;0,IF(U1647="","-",IF(X1647&lt;0%,"DEGROWTH","GROWTH")))</f>
        <v>0</v>
      </c>
      <c r="Z1647" s="75" t="n">
        <v>0</v>
      </c>
      <c r="AA1647" s="70"/>
      <c r="AB1647" s="70" t="s">
        <v>133</v>
      </c>
      <c r="AC1647" s="110" t="s">
        <v>133</v>
      </c>
      <c r="AD1647" s="3" t="n">
        <f aca="false">IF(K1647=0,1,0)</f>
        <v>1</v>
      </c>
      <c r="AE1647" s="115"/>
    </row>
    <row r="1648" customFormat="false" ht="14.25" hidden="false" customHeight="true" outlineLevel="0" collapsed="false">
      <c r="A1648" s="110" t="s">
        <v>133</v>
      </c>
      <c r="B1648" s="111" t="s">
        <v>52</v>
      </c>
      <c r="C1648" s="112" t="s">
        <v>3556</v>
      </c>
      <c r="D1648" s="70" t="n">
        <v>1000004627</v>
      </c>
      <c r="E1648" s="111" t="s">
        <v>3557</v>
      </c>
      <c r="F1648" s="113" t="n">
        <v>46059</v>
      </c>
      <c r="G1648" s="67" t="str">
        <f aca="false">IF(I1648&gt;0,"Targeted Dealer","-")</f>
        <v>Targeted Dealer</v>
      </c>
      <c r="H1648" s="114"/>
      <c r="I1648" s="68" t="n">
        <v>160</v>
      </c>
      <c r="J1648" s="68" t="n">
        <f aca="false">I1648/$J$1*($J$1-$E$1)</f>
        <v>149.333333333333</v>
      </c>
      <c r="K1648" s="69" t="n">
        <v>171</v>
      </c>
      <c r="L1648" s="69" t="n">
        <f aca="false">I1648-K1648</f>
        <v>-11</v>
      </c>
      <c r="M1648" s="69" t="n">
        <f aca="false">IFERROR((K1648/J1648%),"-")</f>
        <v>114.508928571429</v>
      </c>
      <c r="N1648" s="97" t="n">
        <v>217</v>
      </c>
      <c r="O1648" s="98" t="str">
        <f aca="false">IF(F1648&lt;=$P$2,"Mar","")</f>
        <v>Mar</v>
      </c>
      <c r="P1648" s="97" t="n">
        <f aca="false">N1648</f>
        <v>217</v>
      </c>
      <c r="Q1648" s="99" t="n">
        <f aca="false">K1648-P1648</f>
        <v>-46</v>
      </c>
      <c r="R1648" s="98" t="n">
        <f aca="false">IFERROR(IF(O1648="Mar",(K1648/P1648-1))," ")</f>
        <v>-0.211981566820276</v>
      </c>
      <c r="S1648" s="100" t="str">
        <f aca="false">IF(N1648&gt;0,IF(O1648="","-",IF(R1648&lt;0%,"DEGROWTH","GROWTH")))</f>
        <v>DEGROWTH</v>
      </c>
      <c r="T1648" s="69" t="n">
        <v>0</v>
      </c>
      <c r="U1648" s="101" t="str">
        <f aca="false">IF(F1648&lt;=$V$2,"Apr","")</f>
        <v>Apr</v>
      </c>
      <c r="V1648" s="97" t="n">
        <v>0</v>
      </c>
      <c r="W1648" s="102" t="n">
        <f aca="false">K1648-V1648</f>
        <v>171</v>
      </c>
      <c r="X1648" s="103" t="n">
        <f aca="false">IFERROR(IF(U1648="Apr",(K1648/V1648-1)),0)</f>
        <v>0</v>
      </c>
      <c r="Y1648" s="106" t="b">
        <f aca="false">IF(T1648&gt;0,IF(U1648="","-",IF(X1648&lt;0%,"DEGROWTH","GROWTH")))</f>
        <v>0</v>
      </c>
      <c r="Z1648" s="75" t="n">
        <v>0</v>
      </c>
      <c r="AA1648" s="70"/>
      <c r="AB1648" s="70" t="s">
        <v>133</v>
      </c>
      <c r="AC1648" s="110" t="s">
        <v>133</v>
      </c>
      <c r="AD1648" s="3" t="n">
        <f aca="false">IF(K1648=0,1,0)</f>
        <v>0</v>
      </c>
      <c r="AE1648" s="115"/>
    </row>
    <row r="1649" customFormat="false" ht="14.25" hidden="false" customHeight="true" outlineLevel="0" collapsed="false">
      <c r="A1649" s="110" t="s">
        <v>134</v>
      </c>
      <c r="B1649" s="111" t="s">
        <v>79</v>
      </c>
      <c r="C1649" s="112" t="s">
        <v>3558</v>
      </c>
      <c r="D1649" s="70" t="n">
        <v>1000004535</v>
      </c>
      <c r="E1649" s="111" t="s">
        <v>3559</v>
      </c>
      <c r="F1649" s="113" t="n">
        <v>45976</v>
      </c>
      <c r="G1649" s="67" t="str">
        <f aca="false">IF(I1649&gt;0,"Targeted Dealer","-")</f>
        <v>Targeted Dealer</v>
      </c>
      <c r="H1649" s="114"/>
      <c r="I1649" s="68" t="n">
        <v>20</v>
      </c>
      <c r="J1649" s="68" t="n">
        <f aca="false">I1649/$J$1*($J$1-$E$1)</f>
        <v>18.6666666666667</v>
      </c>
      <c r="K1649" s="69" t="n">
        <v>163</v>
      </c>
      <c r="L1649" s="69" t="n">
        <f aca="false">I1649-K1649</f>
        <v>-143</v>
      </c>
      <c r="M1649" s="69" t="n">
        <f aca="false">IFERROR((K1649/J1649%),"-")</f>
        <v>873.214285714286</v>
      </c>
      <c r="N1649" s="97" t="n">
        <v>52</v>
      </c>
      <c r="O1649" s="98" t="str">
        <f aca="false">IF(F1649&lt;=$P$2,"Mar","")</f>
        <v>Mar</v>
      </c>
      <c r="P1649" s="97" t="n">
        <f aca="false">N1649</f>
        <v>52</v>
      </c>
      <c r="Q1649" s="99" t="n">
        <f aca="false">K1649-P1649</f>
        <v>111</v>
      </c>
      <c r="R1649" s="98" t="n">
        <f aca="false">IFERROR(IF(O1649="Mar",(K1649/P1649-1))," ")</f>
        <v>2.13461538461538</v>
      </c>
      <c r="S1649" s="100" t="str">
        <f aca="false">IF(N1649&gt;0,IF(O1649="","-",IF(R1649&lt;0%,"DEGROWTH","GROWTH")))</f>
        <v>GROWTH</v>
      </c>
      <c r="T1649" s="69" t="n">
        <v>0</v>
      </c>
      <c r="U1649" s="101" t="str">
        <f aca="false">IF(F1649&lt;=$V$2,"Apr","")</f>
        <v>Apr</v>
      </c>
      <c r="V1649" s="97" t="n">
        <v>0</v>
      </c>
      <c r="W1649" s="102" t="n">
        <f aca="false">K1649-V1649</f>
        <v>163</v>
      </c>
      <c r="X1649" s="103" t="n">
        <f aca="false">IFERROR(IF(U1649="Apr",(K1649/V1649-1)),0)</f>
        <v>0</v>
      </c>
      <c r="Y1649" s="106" t="b">
        <f aca="false">IF(T1649&gt;0,IF(U1649="","-",IF(X1649&lt;0%,"DEGROWTH","GROWTH")))</f>
        <v>0</v>
      </c>
      <c r="Z1649" s="75" t="n">
        <v>0</v>
      </c>
      <c r="AA1649" s="70"/>
      <c r="AB1649" s="70" t="s">
        <v>133</v>
      </c>
      <c r="AC1649" s="110" t="s">
        <v>134</v>
      </c>
      <c r="AD1649" s="3" t="n">
        <f aca="false">IF(K1649=0,1,0)</f>
        <v>0</v>
      </c>
      <c r="AE1649" s="115"/>
    </row>
    <row r="1650" customFormat="false" ht="14.25" hidden="false" customHeight="true" outlineLevel="0" collapsed="false">
      <c r="A1650" s="110" t="s">
        <v>134</v>
      </c>
      <c r="B1650" s="111" t="s">
        <v>79</v>
      </c>
      <c r="C1650" s="112" t="s">
        <v>3560</v>
      </c>
      <c r="D1650" s="70" t="n">
        <v>1000004632</v>
      </c>
      <c r="E1650" s="111" t="s">
        <v>3561</v>
      </c>
      <c r="F1650" s="113" t="n">
        <v>46060</v>
      </c>
      <c r="G1650" s="67" t="str">
        <f aca="false">IF(I1650&gt;0,"Targeted Dealer","-")</f>
        <v>-</v>
      </c>
      <c r="H1650" s="114"/>
      <c r="I1650" s="68" t="n">
        <v>0</v>
      </c>
      <c r="J1650" s="68" t="n">
        <f aca="false">I1650/$J$1*($J$1-$E$1)</f>
        <v>0</v>
      </c>
      <c r="K1650" s="69" t="n">
        <v>7</v>
      </c>
      <c r="L1650" s="69" t="n">
        <f aca="false">I1650-K1650</f>
        <v>-7</v>
      </c>
      <c r="M1650" s="69" t="str">
        <f aca="false">IFERROR((K1650/J1650%),"-")</f>
        <v>-</v>
      </c>
      <c r="N1650" s="97" t="n">
        <v>0</v>
      </c>
      <c r="O1650" s="98" t="str">
        <f aca="false">IF(F1650&lt;=$P$2,"Mar","")</f>
        <v>Mar</v>
      </c>
      <c r="P1650" s="97" t="n">
        <f aca="false">N1650</f>
        <v>0</v>
      </c>
      <c r="Q1650" s="99" t="n">
        <f aca="false">K1650-P1650</f>
        <v>7</v>
      </c>
      <c r="R1650" s="98" t="str">
        <f aca="false">IFERROR(IF(O1650="Mar",(K1650/P1650-1))," ")</f>
        <v> </v>
      </c>
      <c r="S1650" s="105" t="b">
        <f aca="false">IF(N1650&gt;0,IF(O1650="","-",IF(R1650&lt;0%,"DEGROWTH","GROWTH")))</f>
        <v>0</v>
      </c>
      <c r="T1650" s="69" t="n">
        <v>0</v>
      </c>
      <c r="U1650" s="101" t="str">
        <f aca="false">IF(F1650&lt;=$V$2,"Apr","")</f>
        <v>Apr</v>
      </c>
      <c r="V1650" s="97" t="n">
        <v>0</v>
      </c>
      <c r="W1650" s="102" t="n">
        <f aca="false">K1650-V1650</f>
        <v>7</v>
      </c>
      <c r="X1650" s="103" t="n">
        <f aca="false">IFERROR(IF(U1650="Apr",(K1650/V1650-1)),0)</f>
        <v>0</v>
      </c>
      <c r="Y1650" s="106" t="b">
        <f aca="false">IF(T1650&gt;0,IF(U1650="","-",IF(X1650&lt;0%,"DEGROWTH","GROWTH")))</f>
        <v>0</v>
      </c>
      <c r="Z1650" s="75" t="n">
        <v>0</v>
      </c>
      <c r="AA1650" s="70"/>
      <c r="AB1650" s="70" t="s">
        <v>133</v>
      </c>
      <c r="AC1650" s="110" t="s">
        <v>134</v>
      </c>
      <c r="AD1650" s="3" t="n">
        <f aca="false">IF(K1650=0,1,0)</f>
        <v>0</v>
      </c>
      <c r="AE1650" s="115"/>
    </row>
    <row r="1651" customFormat="false" ht="14.25" hidden="false" customHeight="true" outlineLevel="0" collapsed="false">
      <c r="A1651" s="110" t="s">
        <v>134</v>
      </c>
      <c r="B1651" s="111" t="s">
        <v>64</v>
      </c>
      <c r="C1651" s="112" t="s">
        <v>3562</v>
      </c>
      <c r="D1651" s="70" t="n">
        <v>1000003169</v>
      </c>
      <c r="E1651" s="111" t="s">
        <v>3563</v>
      </c>
      <c r="F1651" s="113" t="n">
        <v>44918</v>
      </c>
      <c r="G1651" s="67" t="str">
        <f aca="false">IF(I1651&gt;0,"Targeted Dealer","-")</f>
        <v>Targeted Dealer</v>
      </c>
      <c r="H1651" s="114"/>
      <c r="I1651" s="68" t="n">
        <v>20</v>
      </c>
      <c r="J1651" s="68" t="n">
        <f aca="false">I1651/$J$1*($J$1-$E$1)</f>
        <v>18.6666666666667</v>
      </c>
      <c r="K1651" s="69" t="n">
        <v>120</v>
      </c>
      <c r="L1651" s="69" t="n">
        <f aca="false">I1651-K1651</f>
        <v>-100</v>
      </c>
      <c r="M1651" s="69" t="n">
        <f aca="false">IFERROR((K1651/J1651%),"-")</f>
        <v>642.857142857143</v>
      </c>
      <c r="N1651" s="97" t="n">
        <v>80</v>
      </c>
      <c r="O1651" s="98" t="str">
        <f aca="false">IF(F1651&lt;=$P$2,"Mar","")</f>
        <v>Mar</v>
      </c>
      <c r="P1651" s="97" t="n">
        <f aca="false">N1651</f>
        <v>80</v>
      </c>
      <c r="Q1651" s="99" t="n">
        <f aca="false">K1651-P1651</f>
        <v>40</v>
      </c>
      <c r="R1651" s="98" t="n">
        <f aca="false">IFERROR(IF(O1651="Mar",(K1651/P1651-1))," ")</f>
        <v>0.5</v>
      </c>
      <c r="S1651" s="100" t="str">
        <f aca="false">IF(N1651&gt;0,IF(O1651="","-",IF(R1651&lt;0%,"DEGROWTH","GROWTH")))</f>
        <v>GROWTH</v>
      </c>
      <c r="T1651" s="69" t="n">
        <v>0</v>
      </c>
      <c r="U1651" s="101" t="str">
        <f aca="false">IF(F1651&lt;=$V$2,"Apr","")</f>
        <v>Apr</v>
      </c>
      <c r="V1651" s="97" t="n">
        <v>0</v>
      </c>
      <c r="W1651" s="102" t="n">
        <f aca="false">K1651-V1651</f>
        <v>120</v>
      </c>
      <c r="X1651" s="103" t="n">
        <f aca="false">IFERROR(IF(U1651="Apr",(K1651/V1651-1)),0)</f>
        <v>0</v>
      </c>
      <c r="Y1651" s="106" t="b">
        <f aca="false">IF(T1651&gt;0,IF(U1651="","-",IF(X1651&lt;0%,"DEGROWTH","GROWTH")))</f>
        <v>0</v>
      </c>
      <c r="Z1651" s="75" t="n">
        <v>0</v>
      </c>
      <c r="AA1651" s="70"/>
      <c r="AB1651" s="70" t="s">
        <v>133</v>
      </c>
      <c r="AC1651" s="110" t="s">
        <v>134</v>
      </c>
      <c r="AD1651" s="3" t="n">
        <f aca="false">IF(K1651=0,1,0)</f>
        <v>0</v>
      </c>
      <c r="AE1651" s="115"/>
    </row>
    <row r="1652" customFormat="false" ht="14.25" hidden="false" customHeight="true" outlineLevel="0" collapsed="false">
      <c r="A1652" s="110" t="s">
        <v>134</v>
      </c>
      <c r="B1652" s="111" t="s">
        <v>64</v>
      </c>
      <c r="C1652" s="112" t="s">
        <v>3564</v>
      </c>
      <c r="D1652" s="70" t="n">
        <v>1000000612</v>
      </c>
      <c r="E1652" s="111" t="s">
        <v>3565</v>
      </c>
      <c r="F1652" s="113" t="n">
        <v>44738</v>
      </c>
      <c r="G1652" s="67" t="str">
        <f aca="false">IF(I1652&gt;0,"Targeted Dealer","-")</f>
        <v>-</v>
      </c>
      <c r="H1652" s="114"/>
      <c r="I1652" s="68" t="n">
        <v>0</v>
      </c>
      <c r="J1652" s="68" t="n">
        <f aca="false">I1652/$J$1*($J$1-$E$1)</f>
        <v>0</v>
      </c>
      <c r="K1652" s="69" t="n">
        <v>0</v>
      </c>
      <c r="L1652" s="69" t="n">
        <f aca="false">I1652-K1652</f>
        <v>0</v>
      </c>
      <c r="M1652" s="69" t="str">
        <f aca="false">IFERROR((K1652/J1652%),"-")</f>
        <v>-</v>
      </c>
      <c r="N1652" s="97" t="n">
        <v>0</v>
      </c>
      <c r="O1652" s="98" t="str">
        <f aca="false">IF(F1652&lt;=$P$2,"Mar","")</f>
        <v>Mar</v>
      </c>
      <c r="P1652" s="97" t="n">
        <f aca="false">N1652</f>
        <v>0</v>
      </c>
      <c r="Q1652" s="99" t="n">
        <f aca="false">K1652-P1652</f>
        <v>0</v>
      </c>
      <c r="R1652" s="98" t="str">
        <f aca="false">IFERROR(IF(O1652="Mar",(K1652/P1652-1))," ")</f>
        <v> </v>
      </c>
      <c r="S1652" s="105" t="b">
        <f aca="false">IF(N1652&gt;0,IF(O1652="","-",IF(R1652&lt;0%,"DEGROWTH","GROWTH")))</f>
        <v>0</v>
      </c>
      <c r="T1652" s="69" t="n">
        <v>0</v>
      </c>
      <c r="U1652" s="101" t="str">
        <f aca="false">IF(F1652&lt;=$V$2,"Apr","")</f>
        <v>Apr</v>
      </c>
      <c r="V1652" s="97" t="n">
        <v>0</v>
      </c>
      <c r="W1652" s="102" t="n">
        <f aca="false">K1652-V1652</f>
        <v>0</v>
      </c>
      <c r="X1652" s="103" t="n">
        <f aca="false">IFERROR(IF(U1652="Apr",(K1652/V1652-1)),0)</f>
        <v>0</v>
      </c>
      <c r="Y1652" s="106" t="b">
        <f aca="false">IF(T1652&gt;0,IF(U1652="","-",IF(X1652&lt;0%,"DEGROWTH","GROWTH")))</f>
        <v>0</v>
      </c>
      <c r="Z1652" s="75" t="n">
        <v>0</v>
      </c>
      <c r="AA1652" s="70"/>
      <c r="AB1652" s="70" t="s">
        <v>133</v>
      </c>
      <c r="AC1652" s="110" t="s">
        <v>134</v>
      </c>
      <c r="AD1652" s="3" t="n">
        <f aca="false">IF(K1652=0,1,0)</f>
        <v>1</v>
      </c>
      <c r="AE1652" s="115"/>
    </row>
    <row r="1653" customFormat="false" ht="14.25" hidden="false" customHeight="true" outlineLevel="0" collapsed="false">
      <c r="A1653" s="110" t="s">
        <v>130</v>
      </c>
      <c r="B1653" s="111" t="s">
        <v>122</v>
      </c>
      <c r="C1653" s="112" t="s">
        <v>3566</v>
      </c>
      <c r="D1653" s="70" t="n">
        <v>1000001859</v>
      </c>
      <c r="E1653" s="111" t="s">
        <v>3567</v>
      </c>
      <c r="F1653" s="113" t="n">
        <v>44739</v>
      </c>
      <c r="G1653" s="67" t="str">
        <f aca="false">IF(I1653&gt;0,"Targeted Dealer","-")</f>
        <v>Targeted Dealer</v>
      </c>
      <c r="H1653" s="114"/>
      <c r="I1653" s="68" t="n">
        <v>25</v>
      </c>
      <c r="J1653" s="68" t="n">
        <f aca="false">I1653/$J$1*($J$1-$E$1)</f>
        <v>23.3333333333333</v>
      </c>
      <c r="K1653" s="69" t="n">
        <v>0</v>
      </c>
      <c r="L1653" s="69" t="n">
        <f aca="false">I1653-K1653</f>
        <v>25</v>
      </c>
      <c r="M1653" s="69" t="n">
        <f aca="false">IFERROR((K1653/J1653%),"-")</f>
        <v>0</v>
      </c>
      <c r="N1653" s="97" t="n">
        <v>40</v>
      </c>
      <c r="O1653" s="98" t="str">
        <f aca="false">IF(F1653&lt;=$P$2,"Mar","")</f>
        <v>Mar</v>
      </c>
      <c r="P1653" s="97" t="n">
        <f aca="false">N1653</f>
        <v>40</v>
      </c>
      <c r="Q1653" s="99" t="n">
        <f aca="false">K1653-P1653</f>
        <v>-40</v>
      </c>
      <c r="R1653" s="98" t="n">
        <f aca="false">IFERROR(IF(O1653="Mar",(K1653/P1653-1))," ")</f>
        <v>-1</v>
      </c>
      <c r="S1653" s="100" t="str">
        <f aca="false">IF(N1653&gt;0,IF(O1653="","-",IF(R1653&lt;0%,"DEGROWTH","GROWTH")))</f>
        <v>DEGROWTH</v>
      </c>
      <c r="T1653" s="69" t="n">
        <v>50</v>
      </c>
      <c r="U1653" s="101" t="str">
        <f aca="false">IF(F1653&lt;=$V$2,"Apr","")</f>
        <v>Apr</v>
      </c>
      <c r="V1653" s="97" t="n">
        <v>50</v>
      </c>
      <c r="W1653" s="102" t="n">
        <f aca="false">K1653-V1653</f>
        <v>-50</v>
      </c>
      <c r="X1653" s="103" t="n">
        <f aca="false">IFERROR(IF(U1653="Apr",(K1653/V1653-1)),0)</f>
        <v>-1</v>
      </c>
      <c r="Y1653" s="104" t="str">
        <f aca="false">IF(T1653&gt;0,IF(U1653="","-",IF(X1653&lt;0%,"DEGROWTH","GROWTH")))</f>
        <v>DEGROWTH</v>
      </c>
      <c r="Z1653" s="75" t="n">
        <v>0</v>
      </c>
      <c r="AA1653" s="70"/>
      <c r="AB1653" s="70" t="s">
        <v>133</v>
      </c>
      <c r="AC1653" s="110" t="s">
        <v>130</v>
      </c>
      <c r="AD1653" s="3" t="n">
        <f aca="false">IF(K1653=0,1,0)</f>
        <v>1</v>
      </c>
      <c r="AE1653" s="115"/>
    </row>
    <row r="1654" customFormat="false" ht="14.25" hidden="false" customHeight="true" outlineLevel="0" collapsed="false">
      <c r="A1654" s="110" t="s">
        <v>130</v>
      </c>
      <c r="B1654" s="111" t="s">
        <v>122</v>
      </c>
      <c r="C1654" s="112" t="s">
        <v>3568</v>
      </c>
      <c r="D1654" s="70" t="n">
        <v>1000004621</v>
      </c>
      <c r="E1654" s="111" t="s">
        <v>3569</v>
      </c>
      <c r="F1654" s="113" t="n">
        <v>46060</v>
      </c>
      <c r="G1654" s="67" t="str">
        <f aca="false">IF(I1654&gt;0,"Targeted Dealer","-")</f>
        <v>Targeted Dealer</v>
      </c>
      <c r="H1654" s="114"/>
      <c r="I1654" s="68" t="n">
        <v>30</v>
      </c>
      <c r="J1654" s="68" t="n">
        <f aca="false">I1654/$J$1*($J$1-$E$1)</f>
        <v>28</v>
      </c>
      <c r="K1654" s="69" t="n">
        <v>0</v>
      </c>
      <c r="L1654" s="69" t="n">
        <f aca="false">I1654-K1654</f>
        <v>30</v>
      </c>
      <c r="M1654" s="69" t="n">
        <f aca="false">IFERROR((K1654/J1654%),"-")</f>
        <v>0</v>
      </c>
      <c r="N1654" s="97" t="n">
        <v>25</v>
      </c>
      <c r="O1654" s="98" t="str">
        <f aca="false">IF(F1654&lt;=$P$2,"Mar","")</f>
        <v>Mar</v>
      </c>
      <c r="P1654" s="97" t="n">
        <f aca="false">N1654</f>
        <v>25</v>
      </c>
      <c r="Q1654" s="99" t="n">
        <f aca="false">K1654-P1654</f>
        <v>-25</v>
      </c>
      <c r="R1654" s="98" t="n">
        <f aca="false">IFERROR(IF(O1654="Mar",(K1654/P1654-1))," ")</f>
        <v>-1</v>
      </c>
      <c r="S1654" s="100" t="str">
        <f aca="false">IF(N1654&gt;0,IF(O1654="","-",IF(R1654&lt;0%,"DEGROWTH","GROWTH")))</f>
        <v>DEGROWTH</v>
      </c>
      <c r="T1654" s="69" t="n">
        <v>0</v>
      </c>
      <c r="U1654" s="101" t="str">
        <f aca="false">IF(F1654&lt;=$V$2,"Apr","")</f>
        <v>Apr</v>
      </c>
      <c r="V1654" s="97" t="n">
        <v>0</v>
      </c>
      <c r="W1654" s="102" t="n">
        <f aca="false">K1654-V1654</f>
        <v>0</v>
      </c>
      <c r="X1654" s="103" t="n">
        <f aca="false">IFERROR(IF(U1654="Apr",(K1654/V1654-1)),0)</f>
        <v>0</v>
      </c>
      <c r="Y1654" s="106" t="b">
        <f aca="false">IF(T1654&gt;0,IF(U1654="","-",IF(X1654&lt;0%,"DEGROWTH","GROWTH")))</f>
        <v>0</v>
      </c>
      <c r="Z1654" s="75" t="n">
        <v>0</v>
      </c>
      <c r="AA1654" s="70"/>
      <c r="AB1654" s="70" t="s">
        <v>133</v>
      </c>
      <c r="AC1654" s="110" t="s">
        <v>130</v>
      </c>
      <c r="AD1654" s="3" t="n">
        <f aca="false">IF(K1654=0,1,0)</f>
        <v>1</v>
      </c>
      <c r="AE1654" s="115"/>
    </row>
    <row r="1655" customFormat="false" ht="14.25" hidden="false" customHeight="true" outlineLevel="0" collapsed="false">
      <c r="A1655" s="110" t="s">
        <v>133</v>
      </c>
      <c r="B1655" s="111" t="s">
        <v>55</v>
      </c>
      <c r="C1655" s="112" t="s">
        <v>3570</v>
      </c>
      <c r="D1655" s="70" t="n">
        <v>1000003000</v>
      </c>
      <c r="E1655" s="111" t="s">
        <v>3571</v>
      </c>
      <c r="F1655" s="113" t="n">
        <v>44833</v>
      </c>
      <c r="G1655" s="67" t="str">
        <f aca="false">IF(I1655&gt;0,"Targeted Dealer","-")</f>
        <v>Targeted Dealer</v>
      </c>
      <c r="H1655" s="114"/>
      <c r="I1655" s="68" t="n">
        <v>35</v>
      </c>
      <c r="J1655" s="68" t="n">
        <f aca="false">I1655/$J$1*($J$1-$E$1)</f>
        <v>32.6666666666667</v>
      </c>
      <c r="K1655" s="69" t="n">
        <v>103.85</v>
      </c>
      <c r="L1655" s="69" t="n">
        <f aca="false">I1655-K1655</f>
        <v>-68.85</v>
      </c>
      <c r="M1655" s="69" t="n">
        <f aca="false">IFERROR((K1655/J1655%),"-")</f>
        <v>317.908163265306</v>
      </c>
      <c r="N1655" s="97" t="n">
        <v>40</v>
      </c>
      <c r="O1655" s="98" t="str">
        <f aca="false">IF(F1655&lt;=$P$2,"Mar","")</f>
        <v>Mar</v>
      </c>
      <c r="P1655" s="97" t="n">
        <f aca="false">N1655</f>
        <v>40</v>
      </c>
      <c r="Q1655" s="99" t="n">
        <f aca="false">K1655-P1655</f>
        <v>63.85</v>
      </c>
      <c r="R1655" s="98" t="n">
        <f aca="false">IFERROR(IF(O1655="Mar",(K1655/P1655-1))," ")</f>
        <v>1.59625</v>
      </c>
      <c r="S1655" s="100" t="str">
        <f aca="false">IF(N1655&gt;0,IF(O1655="","-",IF(R1655&lt;0%,"DEGROWTH","GROWTH")))</f>
        <v>GROWTH</v>
      </c>
      <c r="T1655" s="69" t="n">
        <v>35</v>
      </c>
      <c r="U1655" s="101" t="str">
        <f aca="false">IF(F1655&lt;=$V$2,"Apr","")</f>
        <v>Apr</v>
      </c>
      <c r="V1655" s="97" t="n">
        <v>35</v>
      </c>
      <c r="W1655" s="102" t="n">
        <f aca="false">K1655-V1655</f>
        <v>68.85</v>
      </c>
      <c r="X1655" s="103" t="n">
        <f aca="false">IFERROR(IF(U1655="Apr",(K1655/V1655-1)),0)</f>
        <v>1.96714285714286</v>
      </c>
      <c r="Y1655" s="104" t="str">
        <f aca="false">IF(T1655&gt;0,IF(U1655="","-",IF(X1655&lt;0%,"DEGROWTH","GROWTH")))</f>
        <v>GROWTH</v>
      </c>
      <c r="Z1655" s="75" t="n">
        <v>0</v>
      </c>
      <c r="AA1655" s="70"/>
      <c r="AB1655" s="70" t="s">
        <v>133</v>
      </c>
      <c r="AC1655" s="110" t="s">
        <v>133</v>
      </c>
      <c r="AD1655" s="3" t="n">
        <f aca="false">IF(K1655=0,1,0)</f>
        <v>0</v>
      </c>
      <c r="AE1655" s="115"/>
    </row>
    <row r="1656" customFormat="false" ht="14.25" hidden="false" customHeight="true" outlineLevel="0" collapsed="false">
      <c r="A1656" s="110" t="s">
        <v>133</v>
      </c>
      <c r="B1656" s="111" t="s">
        <v>48</v>
      </c>
      <c r="C1656" s="112" t="s">
        <v>3572</v>
      </c>
      <c r="D1656" s="70" t="n">
        <v>1000004635</v>
      </c>
      <c r="E1656" s="111" t="s">
        <v>3573</v>
      </c>
      <c r="F1656" s="113" t="n">
        <v>46066</v>
      </c>
      <c r="G1656" s="67" t="str">
        <f aca="false">IF(I1656&gt;0,"Targeted Dealer","-")</f>
        <v>Targeted Dealer</v>
      </c>
      <c r="H1656" s="114"/>
      <c r="I1656" s="68" t="n">
        <v>100</v>
      </c>
      <c r="J1656" s="68" t="n">
        <f aca="false">I1656/$J$1*($J$1-$E$1)</f>
        <v>93.3333333333333</v>
      </c>
      <c r="K1656" s="69" t="n">
        <v>337</v>
      </c>
      <c r="L1656" s="69" t="n">
        <f aca="false">I1656-K1656</f>
        <v>-237</v>
      </c>
      <c r="M1656" s="69" t="n">
        <f aca="false">IFERROR((K1656/J1656%),"-")</f>
        <v>361.071428571429</v>
      </c>
      <c r="N1656" s="97" t="n">
        <v>439</v>
      </c>
      <c r="O1656" s="98" t="str">
        <f aca="false">IF(F1656&lt;=$P$2,"Mar","")</f>
        <v>Mar</v>
      </c>
      <c r="P1656" s="97" t="n">
        <f aca="false">N1656</f>
        <v>439</v>
      </c>
      <c r="Q1656" s="99" t="n">
        <f aca="false">K1656-P1656</f>
        <v>-102</v>
      </c>
      <c r="R1656" s="98" t="n">
        <f aca="false">IFERROR(IF(O1656="Mar",(K1656/P1656-1))," ")</f>
        <v>-0.232346241457859</v>
      </c>
      <c r="S1656" s="100" t="str">
        <f aca="false">IF(N1656&gt;0,IF(O1656="","-",IF(R1656&lt;0%,"DEGROWTH","GROWTH")))</f>
        <v>DEGROWTH</v>
      </c>
      <c r="T1656" s="69" t="n">
        <v>0</v>
      </c>
      <c r="U1656" s="101" t="str">
        <f aca="false">IF(F1656&lt;=$V$2,"Apr","")</f>
        <v>Apr</v>
      </c>
      <c r="V1656" s="97" t="n">
        <v>0</v>
      </c>
      <c r="W1656" s="102" t="n">
        <f aca="false">K1656-V1656</f>
        <v>337</v>
      </c>
      <c r="X1656" s="103" t="n">
        <f aca="false">IFERROR(IF(U1656="Apr",(K1656/V1656-1)),0)</f>
        <v>0</v>
      </c>
      <c r="Y1656" s="106" t="b">
        <f aca="false">IF(T1656&gt;0,IF(U1656="","-",IF(X1656&lt;0%,"DEGROWTH","GROWTH")))</f>
        <v>0</v>
      </c>
      <c r="Z1656" s="75" t="n">
        <v>0</v>
      </c>
      <c r="AA1656" s="70"/>
      <c r="AB1656" s="70" t="s">
        <v>133</v>
      </c>
      <c r="AC1656" s="110" t="s">
        <v>133</v>
      </c>
      <c r="AD1656" s="3" t="n">
        <f aca="false">IF(K1656=0,1,0)</f>
        <v>0</v>
      </c>
      <c r="AE1656" s="115"/>
    </row>
    <row r="1657" customFormat="false" ht="14.25" hidden="false" customHeight="true" outlineLevel="0" collapsed="false">
      <c r="A1657" s="110" t="s">
        <v>133</v>
      </c>
      <c r="B1657" s="111" t="s">
        <v>48</v>
      </c>
      <c r="C1657" s="112" t="s">
        <v>3574</v>
      </c>
      <c r="D1657" s="70" t="n">
        <v>1000000681</v>
      </c>
      <c r="E1657" s="111" t="s">
        <v>3575</v>
      </c>
      <c r="F1657" s="113" t="n">
        <v>44738</v>
      </c>
      <c r="G1657" s="67" t="str">
        <f aca="false">IF(I1657&gt;0,"Targeted Dealer","-")</f>
        <v>Targeted Dealer</v>
      </c>
      <c r="H1657" s="114"/>
      <c r="I1657" s="68" t="n">
        <v>120</v>
      </c>
      <c r="J1657" s="68" t="n">
        <f aca="false">I1657/$J$1*($J$1-$E$1)</f>
        <v>112</v>
      </c>
      <c r="K1657" s="69" t="n">
        <v>0</v>
      </c>
      <c r="L1657" s="69" t="n">
        <f aca="false">I1657-K1657</f>
        <v>120</v>
      </c>
      <c r="M1657" s="69" t="n">
        <f aca="false">IFERROR((K1657/J1657%),"-")</f>
        <v>0</v>
      </c>
      <c r="N1657" s="97" t="n">
        <v>5</v>
      </c>
      <c r="O1657" s="98" t="str">
        <f aca="false">IF(F1657&lt;=$P$2,"Mar","")</f>
        <v>Mar</v>
      </c>
      <c r="P1657" s="97" t="n">
        <f aca="false">N1657</f>
        <v>5</v>
      </c>
      <c r="Q1657" s="99" t="n">
        <f aca="false">K1657-P1657</f>
        <v>-5</v>
      </c>
      <c r="R1657" s="98" t="n">
        <f aca="false">IFERROR(IF(O1657="Mar",(K1657/P1657-1))," ")</f>
        <v>-1</v>
      </c>
      <c r="S1657" s="100" t="str">
        <f aca="false">IF(N1657&gt;0,IF(O1657="","-",IF(R1657&lt;0%,"DEGROWTH","GROWTH")))</f>
        <v>DEGROWTH</v>
      </c>
      <c r="T1657" s="69" t="n">
        <v>0</v>
      </c>
      <c r="U1657" s="101" t="str">
        <f aca="false">IF(F1657&lt;=$V$2,"Apr","")</f>
        <v>Apr</v>
      </c>
      <c r="V1657" s="97" t="n">
        <v>0</v>
      </c>
      <c r="W1657" s="102" t="n">
        <f aca="false">K1657-V1657</f>
        <v>0</v>
      </c>
      <c r="X1657" s="103" t="n">
        <f aca="false">IFERROR(IF(U1657="Apr",(K1657/V1657-1)),0)</f>
        <v>0</v>
      </c>
      <c r="Y1657" s="106" t="b">
        <f aca="false">IF(T1657&gt;0,IF(U1657="","-",IF(X1657&lt;0%,"DEGROWTH","GROWTH")))</f>
        <v>0</v>
      </c>
      <c r="Z1657" s="75" t="n">
        <v>0</v>
      </c>
      <c r="AA1657" s="70"/>
      <c r="AB1657" s="70" t="s">
        <v>133</v>
      </c>
      <c r="AC1657" s="110" t="s">
        <v>133</v>
      </c>
      <c r="AD1657" s="3" t="n">
        <f aca="false">IF(K1657=0,1,0)</f>
        <v>1</v>
      </c>
      <c r="AE1657" s="115"/>
    </row>
    <row r="1658" customFormat="false" ht="14.25" hidden="false" customHeight="true" outlineLevel="0" collapsed="false">
      <c r="A1658" s="110" t="s">
        <v>133</v>
      </c>
      <c r="B1658" s="111" t="s">
        <v>145</v>
      </c>
      <c r="C1658" s="112" t="s">
        <v>3576</v>
      </c>
      <c r="D1658" s="70" t="n">
        <v>1000004622</v>
      </c>
      <c r="E1658" s="111" t="s">
        <v>3577</v>
      </c>
      <c r="F1658" s="113" t="n">
        <v>46044</v>
      </c>
      <c r="G1658" s="67" t="str">
        <f aca="false">IF(I1658&gt;0,"Targeted Dealer","-")</f>
        <v>Targeted Dealer</v>
      </c>
      <c r="H1658" s="114"/>
      <c r="I1658" s="68" t="n">
        <v>50</v>
      </c>
      <c r="J1658" s="68" t="n">
        <f aca="false">I1658/$J$1*($J$1-$E$1)</f>
        <v>46.6666666666667</v>
      </c>
      <c r="K1658" s="69" t="n">
        <v>12.5</v>
      </c>
      <c r="L1658" s="69" t="n">
        <f aca="false">I1658-K1658</f>
        <v>37.5</v>
      </c>
      <c r="M1658" s="69" t="n">
        <f aca="false">IFERROR((K1658/J1658%),"-")</f>
        <v>26.7857142857143</v>
      </c>
      <c r="N1658" s="97" t="n">
        <v>32.5</v>
      </c>
      <c r="O1658" s="98" t="str">
        <f aca="false">IF(F1658&lt;=$P$2,"Mar","")</f>
        <v>Mar</v>
      </c>
      <c r="P1658" s="97" t="n">
        <f aca="false">N1658</f>
        <v>32.5</v>
      </c>
      <c r="Q1658" s="99" t="n">
        <f aca="false">K1658-P1658</f>
        <v>-20</v>
      </c>
      <c r="R1658" s="98" t="n">
        <f aca="false">IFERROR(IF(O1658="Mar",(K1658/P1658-1))," ")</f>
        <v>-0.615384615384615</v>
      </c>
      <c r="S1658" s="100" t="str">
        <f aca="false">IF(N1658&gt;0,IF(O1658="","-",IF(R1658&lt;0%,"DEGROWTH","GROWTH")))</f>
        <v>DEGROWTH</v>
      </c>
      <c r="T1658" s="69" t="n">
        <v>0</v>
      </c>
      <c r="U1658" s="101" t="str">
        <f aca="false">IF(F1658&lt;=$V$2,"Apr","")</f>
        <v>Apr</v>
      </c>
      <c r="V1658" s="97" t="n">
        <v>0</v>
      </c>
      <c r="W1658" s="102" t="n">
        <f aca="false">K1658-V1658</f>
        <v>12.5</v>
      </c>
      <c r="X1658" s="103" t="n">
        <f aca="false">IFERROR(IF(U1658="Apr",(K1658/V1658-1)),0)</f>
        <v>0</v>
      </c>
      <c r="Y1658" s="106" t="b">
        <f aca="false">IF(T1658&gt;0,IF(U1658="","-",IF(X1658&lt;0%,"DEGROWTH","GROWTH")))</f>
        <v>0</v>
      </c>
      <c r="Z1658" s="75" t="n">
        <v>0</v>
      </c>
      <c r="AA1658" s="70"/>
      <c r="AB1658" s="70" t="s">
        <v>133</v>
      </c>
      <c r="AC1658" s="110" t="s">
        <v>133</v>
      </c>
      <c r="AD1658" s="3" t="n">
        <f aca="false">IF(K1658=0,1,0)</f>
        <v>0</v>
      </c>
      <c r="AE1658" s="115"/>
    </row>
    <row r="1659" customFormat="false" ht="14.25" hidden="false" customHeight="true" outlineLevel="0" collapsed="false">
      <c r="A1659" s="110" t="s">
        <v>133</v>
      </c>
      <c r="B1659" s="111" t="s">
        <v>145</v>
      </c>
      <c r="C1659" s="112" t="s">
        <v>3578</v>
      </c>
      <c r="D1659" s="70" t="n">
        <v>1000004264</v>
      </c>
      <c r="E1659" s="111" t="s">
        <v>3579</v>
      </c>
      <c r="F1659" s="113" t="n">
        <v>45699</v>
      </c>
      <c r="G1659" s="67" t="str">
        <f aca="false">IF(I1659&gt;0,"Targeted Dealer","-")</f>
        <v>Targeted Dealer</v>
      </c>
      <c r="H1659" s="114"/>
      <c r="I1659" s="68" t="n">
        <v>20</v>
      </c>
      <c r="J1659" s="68" t="n">
        <f aca="false">I1659/$J$1*($J$1-$E$1)</f>
        <v>18.6666666666667</v>
      </c>
      <c r="K1659" s="69" t="n">
        <v>15</v>
      </c>
      <c r="L1659" s="69" t="n">
        <f aca="false">I1659-K1659</f>
        <v>5</v>
      </c>
      <c r="M1659" s="69" t="n">
        <f aca="false">IFERROR((K1659/J1659%),"-")</f>
        <v>80.3571428571429</v>
      </c>
      <c r="N1659" s="97" t="n">
        <v>13</v>
      </c>
      <c r="O1659" s="98" t="str">
        <f aca="false">IF(F1659&lt;=$P$2,"Mar","")</f>
        <v>Mar</v>
      </c>
      <c r="P1659" s="97" t="n">
        <f aca="false">N1659</f>
        <v>13</v>
      </c>
      <c r="Q1659" s="99" t="n">
        <f aca="false">K1659-P1659</f>
        <v>2</v>
      </c>
      <c r="R1659" s="98" t="n">
        <f aca="false">IFERROR(IF(O1659="Mar",(K1659/P1659-1))," ")</f>
        <v>0.153846153846154</v>
      </c>
      <c r="S1659" s="100" t="str">
        <f aca="false">IF(N1659&gt;0,IF(O1659="","-",IF(R1659&lt;0%,"DEGROWTH","GROWTH")))</f>
        <v>GROWTH</v>
      </c>
      <c r="T1659" s="69" t="n">
        <v>20</v>
      </c>
      <c r="U1659" s="101" t="str">
        <f aca="false">IF(F1659&lt;=$V$2,"Apr","")</f>
        <v>Apr</v>
      </c>
      <c r="V1659" s="97" t="n">
        <v>20</v>
      </c>
      <c r="W1659" s="102" t="n">
        <f aca="false">K1659-V1659</f>
        <v>-5</v>
      </c>
      <c r="X1659" s="103" t="n">
        <f aca="false">IFERROR(IF(U1659="Apr",(K1659/V1659-1)),0)</f>
        <v>-0.25</v>
      </c>
      <c r="Y1659" s="104" t="str">
        <f aca="false">IF(T1659&gt;0,IF(U1659="","-",IF(X1659&lt;0%,"DEGROWTH","GROWTH")))</f>
        <v>DEGROWTH</v>
      </c>
      <c r="Z1659" s="75" t="n">
        <v>0</v>
      </c>
      <c r="AA1659" s="70"/>
      <c r="AB1659" s="70" t="s">
        <v>133</v>
      </c>
      <c r="AC1659" s="110" t="s">
        <v>133</v>
      </c>
      <c r="AD1659" s="3" t="n">
        <f aca="false">IF(K1659=0,1,0)</f>
        <v>0</v>
      </c>
      <c r="AE1659" s="115"/>
    </row>
    <row r="1660" customFormat="false" ht="14.25" hidden="false" customHeight="true" outlineLevel="0" collapsed="false">
      <c r="A1660" s="110" t="s">
        <v>130</v>
      </c>
      <c r="B1660" s="111" t="s">
        <v>139</v>
      </c>
      <c r="C1660" s="112" t="s">
        <v>3580</v>
      </c>
      <c r="D1660" s="70" t="n">
        <v>1000003804</v>
      </c>
      <c r="E1660" s="111" t="s">
        <v>3581</v>
      </c>
      <c r="F1660" s="113" t="n">
        <v>45287</v>
      </c>
      <c r="G1660" s="67" t="str">
        <f aca="false">IF(I1660&gt;0,"Targeted Dealer","-")</f>
        <v>Targeted Dealer</v>
      </c>
      <c r="H1660" s="114"/>
      <c r="I1660" s="68" t="n">
        <v>125</v>
      </c>
      <c r="J1660" s="68" t="n">
        <f aca="false">I1660/$J$1*($J$1-$E$1)</f>
        <v>116.666666666667</v>
      </c>
      <c r="K1660" s="69" t="n">
        <v>0</v>
      </c>
      <c r="L1660" s="69" t="n">
        <f aca="false">I1660-K1660</f>
        <v>125</v>
      </c>
      <c r="M1660" s="69" t="n">
        <f aca="false">IFERROR((K1660/J1660%),"-")</f>
        <v>0</v>
      </c>
      <c r="N1660" s="97" t="n">
        <v>0</v>
      </c>
      <c r="O1660" s="98" t="str">
        <f aca="false">IF(F1660&lt;=$P$2,"Mar","")</f>
        <v>Mar</v>
      </c>
      <c r="P1660" s="97" t="n">
        <f aca="false">N1660</f>
        <v>0</v>
      </c>
      <c r="Q1660" s="99" t="n">
        <f aca="false">K1660-P1660</f>
        <v>0</v>
      </c>
      <c r="R1660" s="98" t="str">
        <f aca="false">IFERROR(IF(O1660="Mar",(K1660/P1660-1))," ")</f>
        <v> </v>
      </c>
      <c r="S1660" s="105" t="b">
        <f aca="false">IF(N1660&gt;0,IF(O1660="","-",IF(R1660&lt;0%,"DEGROWTH","GROWTH")))</f>
        <v>0</v>
      </c>
      <c r="T1660" s="69" t="n">
        <v>0</v>
      </c>
      <c r="U1660" s="101" t="str">
        <f aca="false">IF(F1660&lt;=$V$2,"Apr","")</f>
        <v>Apr</v>
      </c>
      <c r="V1660" s="97" t="n">
        <v>0</v>
      </c>
      <c r="W1660" s="102" t="n">
        <f aca="false">K1660-V1660</f>
        <v>0</v>
      </c>
      <c r="X1660" s="103" t="n">
        <f aca="false">IFERROR(IF(U1660="Apr",(K1660/V1660-1)),0)</f>
        <v>0</v>
      </c>
      <c r="Y1660" s="106" t="b">
        <f aca="false">IF(T1660&gt;0,IF(U1660="","-",IF(X1660&lt;0%,"DEGROWTH","GROWTH")))</f>
        <v>0</v>
      </c>
      <c r="Z1660" s="75" t="n">
        <v>0</v>
      </c>
      <c r="AA1660" s="70"/>
      <c r="AB1660" s="70" t="s">
        <v>133</v>
      </c>
      <c r="AC1660" s="110" t="s">
        <v>130</v>
      </c>
      <c r="AD1660" s="3" t="n">
        <f aca="false">IF(K1660=0,1,0)</f>
        <v>1</v>
      </c>
      <c r="AE1660" s="115"/>
    </row>
    <row r="1661" customFormat="false" ht="14.25" hidden="false" customHeight="true" outlineLevel="0" collapsed="false">
      <c r="A1661" s="110" t="s">
        <v>133</v>
      </c>
      <c r="B1661" s="111" t="s">
        <v>47</v>
      </c>
      <c r="C1661" s="112" t="s">
        <v>3582</v>
      </c>
      <c r="D1661" s="70" t="n">
        <v>1000004659</v>
      </c>
      <c r="E1661" s="111" t="s">
        <v>3583</v>
      </c>
      <c r="F1661" s="113" t="n">
        <v>46076</v>
      </c>
      <c r="G1661" s="67" t="str">
        <f aca="false">IF(I1661&gt;0,"Targeted Dealer","-")</f>
        <v>Targeted Dealer</v>
      </c>
      <c r="H1661" s="114"/>
      <c r="I1661" s="68" t="n">
        <v>30</v>
      </c>
      <c r="J1661" s="68" t="n">
        <f aca="false">I1661/$J$1*($J$1-$E$1)</f>
        <v>28</v>
      </c>
      <c r="K1661" s="69" t="n">
        <v>0</v>
      </c>
      <c r="L1661" s="69" t="n">
        <f aca="false">I1661-K1661</f>
        <v>30</v>
      </c>
      <c r="M1661" s="69" t="n">
        <f aca="false">IFERROR((K1661/J1661%),"-")</f>
        <v>0</v>
      </c>
      <c r="N1661" s="97" t="n">
        <v>0</v>
      </c>
      <c r="O1661" s="98" t="str">
        <f aca="false">IF(F1661&lt;=$P$2,"Mar","")</f>
        <v>Mar</v>
      </c>
      <c r="P1661" s="97" t="n">
        <f aca="false">N1661</f>
        <v>0</v>
      </c>
      <c r="Q1661" s="99" t="n">
        <f aca="false">K1661-P1661</f>
        <v>0</v>
      </c>
      <c r="R1661" s="98" t="str">
        <f aca="false">IFERROR(IF(O1661="Mar",(K1661/P1661-1))," ")</f>
        <v> </v>
      </c>
      <c r="S1661" s="105" t="b">
        <f aca="false">IF(N1661&gt;0,IF(O1661="","-",IF(R1661&lt;0%,"DEGROWTH","GROWTH")))</f>
        <v>0</v>
      </c>
      <c r="T1661" s="69" t="n">
        <v>0</v>
      </c>
      <c r="U1661" s="101" t="str">
        <f aca="false">IF(F1661&lt;=$V$2,"Apr","")</f>
        <v>Apr</v>
      </c>
      <c r="V1661" s="97" t="n">
        <v>0</v>
      </c>
      <c r="W1661" s="102" t="n">
        <f aca="false">K1661-V1661</f>
        <v>0</v>
      </c>
      <c r="X1661" s="103" t="n">
        <f aca="false">IFERROR(IF(U1661="Apr",(K1661/V1661-1)),0)</f>
        <v>0</v>
      </c>
      <c r="Y1661" s="106" t="b">
        <f aca="false">IF(T1661&gt;0,IF(U1661="","-",IF(X1661&lt;0%,"DEGROWTH","GROWTH")))</f>
        <v>0</v>
      </c>
      <c r="Z1661" s="75" t="n">
        <v>0</v>
      </c>
      <c r="AA1661" s="70"/>
      <c r="AB1661" s="70" t="s">
        <v>133</v>
      </c>
      <c r="AC1661" s="110" t="s">
        <v>133</v>
      </c>
      <c r="AD1661" s="3" t="n">
        <f aca="false">IF(K1661=0,1,0)</f>
        <v>1</v>
      </c>
      <c r="AE1661" s="115"/>
    </row>
    <row r="1662" customFormat="false" ht="14.25" hidden="false" customHeight="true" outlineLevel="0" collapsed="false">
      <c r="A1662" s="116" t="s">
        <v>131</v>
      </c>
      <c r="B1662" s="117" t="s">
        <v>91</v>
      </c>
      <c r="C1662" s="117" t="s">
        <v>3584</v>
      </c>
      <c r="D1662" s="117" t="n">
        <v>1000004682</v>
      </c>
      <c r="E1662" s="117" t="s">
        <v>3585</v>
      </c>
      <c r="F1662" s="118" t="n">
        <v>46099</v>
      </c>
      <c r="G1662" s="67" t="str">
        <f aca="false">IF(I1662&gt;0,"Targeted Dealer","-")</f>
        <v>Targeted Dealer</v>
      </c>
      <c r="H1662" s="116"/>
      <c r="I1662" s="68" t="n">
        <v>50</v>
      </c>
      <c r="J1662" s="68" t="n">
        <f aca="false">I1662/$J$1*($J$1-$E$1)</f>
        <v>46.6666666666667</v>
      </c>
      <c r="K1662" s="69" t="n">
        <v>246</v>
      </c>
      <c r="L1662" s="69" t="n">
        <f aca="false">I1662-K1662</f>
        <v>-196</v>
      </c>
      <c r="M1662" s="69" t="n">
        <f aca="false">IFERROR((K1662/J1662%),"-")</f>
        <v>527.142857142857</v>
      </c>
      <c r="N1662" s="97" t="n">
        <v>12</v>
      </c>
      <c r="O1662" s="98" t="str">
        <f aca="false">IF(F1662&lt;=$P$2,"Mar","")</f>
        <v>Mar</v>
      </c>
      <c r="P1662" s="97" t="n">
        <f aca="false">N1662</f>
        <v>12</v>
      </c>
      <c r="Q1662" s="99" t="n">
        <f aca="false">K1662-P1662</f>
        <v>234</v>
      </c>
      <c r="R1662" s="98" t="n">
        <f aca="false">IFERROR(IF(O1662="Mar",(K1662/P1662-1))," ")</f>
        <v>19.5</v>
      </c>
      <c r="S1662" s="100" t="str">
        <f aca="false">IF(N1662&gt;0,IF(O1662="","-",IF(R1662&lt;0%,"DEGROWTH","GROWTH")))</f>
        <v>GROWTH</v>
      </c>
      <c r="T1662" s="69" t="n">
        <v>0</v>
      </c>
      <c r="U1662" s="101" t="str">
        <f aca="false">IF(F1662&lt;=$V$2,"Apr","")</f>
        <v>Apr</v>
      </c>
      <c r="V1662" s="97" t="n">
        <v>0</v>
      </c>
      <c r="W1662" s="102" t="n">
        <f aca="false">K1662-V1662</f>
        <v>246</v>
      </c>
      <c r="X1662" s="103" t="n">
        <f aca="false">IFERROR(IF(U1662="Apr",(K1662/V1662-1)),0)</f>
        <v>0</v>
      </c>
      <c r="Y1662" s="106" t="b">
        <f aca="false">IF(T1662&gt;0,IF(U1662="","-",IF(X1662&lt;0%,"DEGROWTH","GROWTH")))</f>
        <v>0</v>
      </c>
      <c r="Z1662" s="75" t="n">
        <v>0</v>
      </c>
      <c r="AA1662" s="70"/>
      <c r="AB1662" s="70" t="s">
        <v>133</v>
      </c>
      <c r="AC1662" s="70"/>
      <c r="AD1662" s="3" t="n">
        <f aca="false">IF(K1662=0,1,0)</f>
        <v>0</v>
      </c>
      <c r="AE1662" s="115"/>
    </row>
    <row r="1663" customFormat="false" ht="14.25" hidden="false" customHeight="true" outlineLevel="0" collapsed="false">
      <c r="A1663" s="116" t="s">
        <v>133</v>
      </c>
      <c r="B1663" s="117" t="s">
        <v>141</v>
      </c>
      <c r="C1663" s="117" t="s">
        <v>3586</v>
      </c>
      <c r="D1663" s="117" t="n">
        <v>1000004681</v>
      </c>
      <c r="E1663" s="117" t="s">
        <v>3587</v>
      </c>
      <c r="F1663" s="118" t="n">
        <v>46099</v>
      </c>
      <c r="G1663" s="67" t="str">
        <f aca="false">IF(I1663&gt;0,"Targeted Dealer","-")</f>
        <v>Targeted Dealer</v>
      </c>
      <c r="H1663" s="116"/>
      <c r="I1663" s="68" t="n">
        <v>20</v>
      </c>
      <c r="J1663" s="68" t="n">
        <f aca="false">I1663/$J$1*($J$1-$E$1)</f>
        <v>18.6666666666667</v>
      </c>
      <c r="K1663" s="69" t="n">
        <v>30</v>
      </c>
      <c r="L1663" s="69" t="n">
        <f aca="false">I1663-K1663</f>
        <v>-10</v>
      </c>
      <c r="M1663" s="69" t="n">
        <f aca="false">IFERROR((K1663/J1663%),"-")</f>
        <v>160.714285714286</v>
      </c>
      <c r="N1663" s="97" t="n">
        <v>20</v>
      </c>
      <c r="O1663" s="98" t="str">
        <f aca="false">IF(F1663&lt;=$P$2,"Mar","")</f>
        <v>Mar</v>
      </c>
      <c r="P1663" s="97" t="n">
        <f aca="false">N1663</f>
        <v>20</v>
      </c>
      <c r="Q1663" s="99" t="n">
        <f aca="false">K1663-P1663</f>
        <v>10</v>
      </c>
      <c r="R1663" s="98" t="n">
        <f aca="false">IFERROR(IF(O1663="Mar",(K1663/P1663-1))," ")</f>
        <v>0.5</v>
      </c>
      <c r="S1663" s="100" t="str">
        <f aca="false">IF(N1663&gt;0,IF(O1663="","-",IF(R1663&lt;0%,"DEGROWTH","GROWTH")))</f>
        <v>GROWTH</v>
      </c>
      <c r="T1663" s="69" t="n">
        <v>0</v>
      </c>
      <c r="U1663" s="101" t="str">
        <f aca="false">IF(F1663&lt;=$V$2,"Apr","")</f>
        <v>Apr</v>
      </c>
      <c r="V1663" s="97" t="n">
        <v>0</v>
      </c>
      <c r="W1663" s="102" t="n">
        <f aca="false">K1663-V1663</f>
        <v>30</v>
      </c>
      <c r="X1663" s="103" t="n">
        <f aca="false">IFERROR(IF(U1663="Apr",(K1663/V1663-1)),0)</f>
        <v>0</v>
      </c>
      <c r="Y1663" s="106" t="b">
        <f aca="false">IF(T1663&gt;0,IF(U1663="","-",IF(X1663&lt;0%,"DEGROWTH","GROWTH")))</f>
        <v>0</v>
      </c>
      <c r="Z1663" s="75" t="n">
        <v>0</v>
      </c>
      <c r="AA1663" s="70"/>
      <c r="AB1663" s="70" t="s">
        <v>133</v>
      </c>
      <c r="AC1663" s="70"/>
      <c r="AD1663" s="3" t="n">
        <f aca="false">IF(K1663=0,1,0)</f>
        <v>0</v>
      </c>
      <c r="AE1663" s="115"/>
    </row>
    <row r="1664" customFormat="false" ht="14.25" hidden="false" customHeight="true" outlineLevel="0" collapsed="false">
      <c r="A1664" s="116" t="s">
        <v>133</v>
      </c>
      <c r="B1664" s="117" t="s">
        <v>142</v>
      </c>
      <c r="C1664" s="117" t="s">
        <v>3588</v>
      </c>
      <c r="D1664" s="117" t="n">
        <v>1000000093</v>
      </c>
      <c r="E1664" s="117" t="s">
        <v>3589</v>
      </c>
      <c r="F1664" s="118" t="n">
        <v>44738</v>
      </c>
      <c r="G1664" s="67" t="str">
        <f aca="false">IF(I1664&gt;0,"Targeted Dealer","-")</f>
        <v>Targeted Dealer</v>
      </c>
      <c r="H1664" s="116"/>
      <c r="I1664" s="68" t="n">
        <v>20</v>
      </c>
      <c r="J1664" s="68" t="n">
        <f aca="false">I1664/$J$1*($J$1-$E$1)</f>
        <v>18.6666666666667</v>
      </c>
      <c r="K1664" s="69" t="n">
        <v>30</v>
      </c>
      <c r="L1664" s="69" t="n">
        <f aca="false">I1664-K1664</f>
        <v>-10</v>
      </c>
      <c r="M1664" s="69" t="n">
        <f aca="false">IFERROR((K1664/J1664%),"-")</f>
        <v>160.714285714286</v>
      </c>
      <c r="N1664" s="97" t="n">
        <v>5</v>
      </c>
      <c r="O1664" s="98" t="str">
        <f aca="false">IF(F1664&lt;=$P$2,"Mar","")</f>
        <v>Mar</v>
      </c>
      <c r="P1664" s="97" t="n">
        <f aca="false">N1664</f>
        <v>5</v>
      </c>
      <c r="Q1664" s="99" t="n">
        <f aca="false">K1664-P1664</f>
        <v>25</v>
      </c>
      <c r="R1664" s="98" t="n">
        <f aca="false">IFERROR(IF(O1664="Mar",(K1664/P1664-1))," ")</f>
        <v>5</v>
      </c>
      <c r="S1664" s="100" t="str">
        <f aca="false">IF(N1664&gt;0,IF(O1664="","-",IF(R1664&lt;0%,"DEGROWTH","GROWTH")))</f>
        <v>GROWTH</v>
      </c>
      <c r="T1664" s="69" t="n">
        <v>20</v>
      </c>
      <c r="U1664" s="101" t="str">
        <f aca="false">IF(F1664&lt;=$V$2,"Apr","")</f>
        <v>Apr</v>
      </c>
      <c r="V1664" s="97" t="n">
        <v>20</v>
      </c>
      <c r="W1664" s="102" t="n">
        <f aca="false">K1664-V1664</f>
        <v>10</v>
      </c>
      <c r="X1664" s="103" t="n">
        <f aca="false">IFERROR(IF(U1664="Apr",(K1664/V1664-1)),0)</f>
        <v>0.5</v>
      </c>
      <c r="Y1664" s="104" t="str">
        <f aca="false">IF(T1664&gt;0,IF(U1664="","-",IF(X1664&lt;0%,"DEGROWTH","GROWTH")))</f>
        <v>GROWTH</v>
      </c>
      <c r="Z1664" s="75" t="n">
        <v>0</v>
      </c>
      <c r="AA1664" s="70"/>
      <c r="AB1664" s="70" t="s">
        <v>133</v>
      </c>
      <c r="AC1664" s="70"/>
      <c r="AD1664" s="3" t="n">
        <f aca="false">IF(K1664=0,1,0)</f>
        <v>0</v>
      </c>
      <c r="AE1664" s="115"/>
    </row>
    <row r="1665" customFormat="false" ht="14.25" hidden="false" customHeight="true" outlineLevel="0" collapsed="false">
      <c r="A1665" s="116" t="s">
        <v>134</v>
      </c>
      <c r="B1665" s="117" t="s">
        <v>81</v>
      </c>
      <c r="C1665" s="117" t="s">
        <v>3590</v>
      </c>
      <c r="D1665" s="117" t="n">
        <v>1000004676</v>
      </c>
      <c r="E1665" s="117" t="s">
        <v>3591</v>
      </c>
      <c r="F1665" s="118" t="n">
        <v>46078</v>
      </c>
      <c r="G1665" s="67" t="str">
        <f aca="false">IF(I1665&gt;0,"Targeted Dealer","-")</f>
        <v>Targeted Dealer</v>
      </c>
      <c r="H1665" s="116"/>
      <c r="I1665" s="68" t="n">
        <v>20</v>
      </c>
      <c r="J1665" s="68" t="n">
        <f aca="false">I1665/$J$1*($J$1-$E$1)</f>
        <v>18.6666666666667</v>
      </c>
      <c r="K1665" s="69" t="n">
        <v>10</v>
      </c>
      <c r="L1665" s="69" t="n">
        <f aca="false">I1665-K1665</f>
        <v>10</v>
      </c>
      <c r="M1665" s="69" t="n">
        <f aca="false">IFERROR((K1665/J1665%),"-")</f>
        <v>53.5714285714286</v>
      </c>
      <c r="N1665" s="97" t="n">
        <v>10</v>
      </c>
      <c r="O1665" s="98" t="str">
        <f aca="false">IF(F1665&lt;=$P$2,"Mar","")</f>
        <v>Mar</v>
      </c>
      <c r="P1665" s="97" t="n">
        <f aca="false">N1665</f>
        <v>10</v>
      </c>
      <c r="Q1665" s="99" t="n">
        <f aca="false">K1665-P1665</f>
        <v>0</v>
      </c>
      <c r="R1665" s="98" t="n">
        <f aca="false">IFERROR(IF(O1665="Mar",(K1665/P1665-1))," ")</f>
        <v>0</v>
      </c>
      <c r="S1665" s="100" t="str">
        <f aca="false">IF(N1665&gt;0,IF(O1665="","-",IF(R1665&lt;0%,"DEGROWTH","GROWTH")))</f>
        <v>GROWTH</v>
      </c>
      <c r="T1665" s="69" t="n">
        <v>0</v>
      </c>
      <c r="U1665" s="101" t="str">
        <f aca="false">IF(F1665&lt;=$V$2,"Apr","")</f>
        <v>Apr</v>
      </c>
      <c r="V1665" s="97" t="n">
        <v>0</v>
      </c>
      <c r="W1665" s="102" t="n">
        <f aca="false">K1665-V1665</f>
        <v>10</v>
      </c>
      <c r="X1665" s="103" t="n">
        <f aca="false">IFERROR(IF(U1665="Apr",(K1665/V1665-1)),0)</f>
        <v>0</v>
      </c>
      <c r="Y1665" s="106" t="b">
        <f aca="false">IF(T1665&gt;0,IF(U1665="","-",IF(X1665&lt;0%,"DEGROWTH","GROWTH")))</f>
        <v>0</v>
      </c>
      <c r="Z1665" s="75" t="n">
        <v>0</v>
      </c>
      <c r="AA1665" s="70"/>
      <c r="AB1665" s="70" t="s">
        <v>133</v>
      </c>
      <c r="AC1665" s="70"/>
      <c r="AD1665" s="3" t="n">
        <f aca="false">IF(K1665=0,1,0)</f>
        <v>0</v>
      </c>
      <c r="AE1665" s="115"/>
    </row>
    <row r="1666" customFormat="false" ht="14.25" hidden="false" customHeight="true" outlineLevel="0" collapsed="false">
      <c r="A1666" s="116" t="s">
        <v>131</v>
      </c>
      <c r="B1666" s="117" t="s">
        <v>140</v>
      </c>
      <c r="C1666" s="117" t="s">
        <v>3592</v>
      </c>
      <c r="D1666" s="117" t="n">
        <v>1000004677</v>
      </c>
      <c r="E1666" s="117" t="s">
        <v>3593</v>
      </c>
      <c r="F1666" s="118" t="n">
        <v>46080</v>
      </c>
      <c r="G1666" s="67" t="str">
        <f aca="false">IF(I1666&gt;0,"Targeted Dealer","-")</f>
        <v>Targeted Dealer</v>
      </c>
      <c r="H1666" s="116"/>
      <c r="I1666" s="68" t="n">
        <v>50</v>
      </c>
      <c r="J1666" s="68" t="n">
        <f aca="false">I1666/$J$1*($J$1-$E$1)</f>
        <v>46.6666666666667</v>
      </c>
      <c r="K1666" s="69" t="n">
        <v>62</v>
      </c>
      <c r="L1666" s="69" t="n">
        <f aca="false">I1666-K1666</f>
        <v>-12</v>
      </c>
      <c r="M1666" s="69" t="n">
        <f aca="false">IFERROR((K1666/J1666%),"-")</f>
        <v>132.857142857143</v>
      </c>
      <c r="N1666" s="97" t="n">
        <v>75</v>
      </c>
      <c r="O1666" s="98" t="str">
        <f aca="false">IF(F1666&lt;=$P$2,"Mar","")</f>
        <v>Mar</v>
      </c>
      <c r="P1666" s="97" t="n">
        <f aca="false">N1666</f>
        <v>75</v>
      </c>
      <c r="Q1666" s="99" t="n">
        <f aca="false">K1666-P1666</f>
        <v>-13</v>
      </c>
      <c r="R1666" s="98" t="n">
        <f aca="false">IFERROR(IF(O1666="Mar",(K1666/P1666-1))," ")</f>
        <v>-0.173333333333333</v>
      </c>
      <c r="S1666" s="100" t="str">
        <f aca="false">IF(N1666&gt;0,IF(O1666="","-",IF(R1666&lt;0%,"DEGROWTH","GROWTH")))</f>
        <v>DEGROWTH</v>
      </c>
      <c r="T1666" s="69" t="n">
        <v>0</v>
      </c>
      <c r="U1666" s="101" t="str">
        <f aca="false">IF(F1666&lt;=$V$2,"Apr","")</f>
        <v>Apr</v>
      </c>
      <c r="V1666" s="97" t="n">
        <v>0</v>
      </c>
      <c r="W1666" s="102" t="n">
        <f aca="false">K1666-V1666</f>
        <v>62</v>
      </c>
      <c r="X1666" s="103" t="n">
        <f aca="false">IFERROR(IF(U1666="Apr",(K1666/V1666-1)),0)</f>
        <v>0</v>
      </c>
      <c r="Y1666" s="106" t="b">
        <f aca="false">IF(T1666&gt;0,IF(U1666="","-",IF(X1666&lt;0%,"DEGROWTH","GROWTH")))</f>
        <v>0</v>
      </c>
      <c r="Z1666" s="75" t="n">
        <v>0</v>
      </c>
      <c r="AA1666" s="70"/>
      <c r="AB1666" s="70" t="s">
        <v>133</v>
      </c>
      <c r="AC1666" s="70"/>
      <c r="AD1666" s="3" t="n">
        <f aca="false">IF(K1666=0,1,0)</f>
        <v>0</v>
      </c>
      <c r="AE1666" s="115"/>
    </row>
    <row r="1667" customFormat="false" ht="14.25" hidden="false" customHeight="true" outlineLevel="0" collapsed="false">
      <c r="A1667" s="116" t="s">
        <v>134</v>
      </c>
      <c r="B1667" s="117" t="s">
        <v>61</v>
      </c>
      <c r="C1667" s="117" t="s">
        <v>3594</v>
      </c>
      <c r="D1667" s="117" t="n">
        <v>1000004263</v>
      </c>
      <c r="E1667" s="117" t="s">
        <v>3595</v>
      </c>
      <c r="F1667" s="118" t="n">
        <v>45695</v>
      </c>
      <c r="G1667" s="67" t="str">
        <f aca="false">IF(I1667&gt;0,"Targeted Dealer","-")</f>
        <v>-</v>
      </c>
      <c r="H1667" s="116"/>
      <c r="I1667" s="68" t="n">
        <v>0</v>
      </c>
      <c r="J1667" s="68" t="n">
        <f aca="false">I1667/$J$1*($J$1-$E$1)</f>
        <v>0</v>
      </c>
      <c r="K1667" s="69" t="n">
        <v>0</v>
      </c>
      <c r="L1667" s="69" t="n">
        <f aca="false">I1667-K1667</f>
        <v>0</v>
      </c>
      <c r="M1667" s="69" t="str">
        <f aca="false">IFERROR((K1667/J1667%),"-")</f>
        <v>-</v>
      </c>
      <c r="N1667" s="97" t="n">
        <v>0</v>
      </c>
      <c r="O1667" s="98" t="str">
        <f aca="false">IF(F1667&lt;=$P$2,"Mar","")</f>
        <v>Mar</v>
      </c>
      <c r="P1667" s="97" t="n">
        <f aca="false">N1667</f>
        <v>0</v>
      </c>
      <c r="Q1667" s="99" t="n">
        <f aca="false">K1667-P1667</f>
        <v>0</v>
      </c>
      <c r="R1667" s="98" t="str">
        <f aca="false">IFERROR(IF(O1667="Mar",(K1667/P1667-1))," ")</f>
        <v> </v>
      </c>
      <c r="S1667" s="105" t="b">
        <f aca="false">IF(N1667&gt;0,IF(O1667="","-",IF(R1667&lt;0%,"DEGROWTH","GROWTH")))</f>
        <v>0</v>
      </c>
      <c r="T1667" s="69" t="n">
        <v>13</v>
      </c>
      <c r="U1667" s="101" t="str">
        <f aca="false">IF(F1667&lt;=$V$2,"Apr","")</f>
        <v>Apr</v>
      </c>
      <c r="V1667" s="97" t="n">
        <v>13</v>
      </c>
      <c r="W1667" s="102" t="n">
        <f aca="false">K1667-V1667</f>
        <v>-13</v>
      </c>
      <c r="X1667" s="103" t="n">
        <f aca="false">IFERROR(IF(U1667="Apr",(K1667/V1667-1)),0)</f>
        <v>-1</v>
      </c>
      <c r="Y1667" s="104" t="str">
        <f aca="false">IF(T1667&gt;0,IF(U1667="","-",IF(X1667&lt;0%,"DEGROWTH","GROWTH")))</f>
        <v>DEGROWTH</v>
      </c>
      <c r="Z1667" s="75" t="n">
        <v>0</v>
      </c>
      <c r="AA1667" s="70"/>
      <c r="AB1667" s="70" t="s">
        <v>133</v>
      </c>
      <c r="AC1667" s="70"/>
      <c r="AD1667" s="3" t="n">
        <f aca="false">IF(K1667=0,1,0)</f>
        <v>1</v>
      </c>
      <c r="AE1667" s="115"/>
    </row>
    <row r="1668" customFormat="false" ht="14.25" hidden="false" customHeight="true" outlineLevel="0" collapsed="false">
      <c r="A1668" s="116" t="s">
        <v>131</v>
      </c>
      <c r="B1668" s="117" t="s">
        <v>95</v>
      </c>
      <c r="C1668" s="117" t="s">
        <v>3596</v>
      </c>
      <c r="D1668" s="117" t="n">
        <v>1000001383</v>
      </c>
      <c r="E1668" s="117" t="s">
        <v>3597</v>
      </c>
      <c r="F1668" s="118" t="n">
        <v>44739</v>
      </c>
      <c r="G1668" s="67" t="str">
        <f aca="false">IF(I1668&gt;0,"Targeted Dealer","-")</f>
        <v>-</v>
      </c>
      <c r="H1668" s="116"/>
      <c r="I1668" s="68" t="n">
        <v>0</v>
      </c>
      <c r="J1668" s="68" t="n">
        <f aca="false">I1668/$J$1*($J$1-$E$1)</f>
        <v>0</v>
      </c>
      <c r="K1668" s="69" t="n">
        <v>25</v>
      </c>
      <c r="L1668" s="69" t="n">
        <f aca="false">I1668-K1668</f>
        <v>-25</v>
      </c>
      <c r="M1668" s="69" t="str">
        <f aca="false">IFERROR((K1668/J1668%),"-")</f>
        <v>-</v>
      </c>
      <c r="N1668" s="97" t="n">
        <v>0</v>
      </c>
      <c r="O1668" s="98" t="str">
        <f aca="false">IF(F1668&lt;=$P$2,"Mar","")</f>
        <v>Mar</v>
      </c>
      <c r="P1668" s="97" t="n">
        <f aca="false">N1668</f>
        <v>0</v>
      </c>
      <c r="Q1668" s="99" t="n">
        <f aca="false">K1668-P1668</f>
        <v>25</v>
      </c>
      <c r="R1668" s="98" t="str">
        <f aca="false">IFERROR(IF(O1668="Mar",(K1668/P1668-1))," ")</f>
        <v> </v>
      </c>
      <c r="S1668" s="105" t="b">
        <f aca="false">IF(N1668&gt;0,IF(O1668="","-",IF(R1668&lt;0%,"DEGROWTH","GROWTH")))</f>
        <v>0</v>
      </c>
      <c r="T1668" s="69" t="n">
        <v>167.75</v>
      </c>
      <c r="U1668" s="101" t="str">
        <f aca="false">IF(F1668&lt;=$V$2,"Apr","")</f>
        <v>Apr</v>
      </c>
      <c r="V1668" s="97" t="n">
        <v>167.75</v>
      </c>
      <c r="W1668" s="102" t="n">
        <f aca="false">K1668-V1668</f>
        <v>-142.75</v>
      </c>
      <c r="X1668" s="103" t="n">
        <f aca="false">IFERROR(IF(U1668="Apr",(K1668/V1668-1)),0)</f>
        <v>-0.85096870342772</v>
      </c>
      <c r="Y1668" s="104" t="str">
        <f aca="false">IF(T1668&gt;0,IF(U1668="","-",IF(X1668&lt;0%,"DEGROWTH","GROWTH")))</f>
        <v>DEGROWTH</v>
      </c>
      <c r="Z1668" s="75" t="n">
        <v>0</v>
      </c>
      <c r="AA1668" s="70"/>
      <c r="AB1668" s="70" t="s">
        <v>133</v>
      </c>
      <c r="AC1668" s="70"/>
      <c r="AD1668" s="3" t="n">
        <f aca="false">IF(K1668=0,1,0)</f>
        <v>0</v>
      </c>
      <c r="AE1668" s="115"/>
    </row>
    <row r="1669" customFormat="false" ht="14.25" hidden="false" customHeight="true" outlineLevel="0" collapsed="false">
      <c r="A1669" s="116" t="s">
        <v>131</v>
      </c>
      <c r="B1669" s="117" t="s">
        <v>95</v>
      </c>
      <c r="C1669" s="117" t="s">
        <v>3598</v>
      </c>
      <c r="D1669" s="117" t="n">
        <v>1000004673</v>
      </c>
      <c r="E1669" s="117" t="s">
        <v>3599</v>
      </c>
      <c r="F1669" s="118" t="n">
        <v>46078</v>
      </c>
      <c r="G1669" s="67" t="str">
        <f aca="false">IF(I1669&gt;0,"Targeted Dealer","-")</f>
        <v>Targeted Dealer</v>
      </c>
      <c r="H1669" s="116"/>
      <c r="I1669" s="68" t="n">
        <v>300</v>
      </c>
      <c r="J1669" s="68" t="n">
        <f aca="false">I1669/$J$1*($J$1-$E$1)</f>
        <v>280</v>
      </c>
      <c r="K1669" s="69" t="n">
        <v>305.25</v>
      </c>
      <c r="L1669" s="69" t="n">
        <f aca="false">I1669-K1669</f>
        <v>-5.25</v>
      </c>
      <c r="M1669" s="69" t="n">
        <f aca="false">IFERROR((K1669/J1669%),"-")</f>
        <v>109.017857142857</v>
      </c>
      <c r="N1669" s="97" t="n">
        <v>455</v>
      </c>
      <c r="O1669" s="98" t="str">
        <f aca="false">IF(F1669&lt;=$P$2,"Mar","")</f>
        <v>Mar</v>
      </c>
      <c r="P1669" s="97" t="n">
        <f aca="false">N1669</f>
        <v>455</v>
      </c>
      <c r="Q1669" s="99" t="n">
        <f aca="false">K1669-P1669</f>
        <v>-149.75</v>
      </c>
      <c r="R1669" s="98" t="n">
        <f aca="false">IFERROR(IF(O1669="Mar",(K1669/P1669-1))," ")</f>
        <v>-0.329120879120879</v>
      </c>
      <c r="S1669" s="100" t="str">
        <f aca="false">IF(N1669&gt;0,IF(O1669="","-",IF(R1669&lt;0%,"DEGROWTH","GROWTH")))</f>
        <v>DEGROWTH</v>
      </c>
      <c r="T1669" s="69" t="n">
        <v>0</v>
      </c>
      <c r="U1669" s="101" t="str">
        <f aca="false">IF(F1669&lt;=$V$2,"Apr","")</f>
        <v>Apr</v>
      </c>
      <c r="V1669" s="97" t="n">
        <v>0</v>
      </c>
      <c r="W1669" s="102" t="n">
        <f aca="false">K1669-V1669</f>
        <v>305.25</v>
      </c>
      <c r="X1669" s="103" t="n">
        <f aca="false">IFERROR(IF(U1669="Apr",(K1669/V1669-1)),0)</f>
        <v>0</v>
      </c>
      <c r="Y1669" s="106" t="b">
        <f aca="false">IF(T1669&gt;0,IF(U1669="","-",IF(X1669&lt;0%,"DEGROWTH","GROWTH")))</f>
        <v>0</v>
      </c>
      <c r="Z1669" s="75" t="n">
        <v>0</v>
      </c>
      <c r="AA1669" s="70"/>
      <c r="AB1669" s="70" t="s">
        <v>133</v>
      </c>
      <c r="AC1669" s="70"/>
      <c r="AD1669" s="3" t="n">
        <f aca="false">IF(K1669=0,1,0)</f>
        <v>0</v>
      </c>
      <c r="AE1669" s="115"/>
    </row>
    <row r="1670" customFormat="false" ht="14.25" hidden="false" customHeight="true" outlineLevel="0" collapsed="false">
      <c r="A1670" s="116" t="s">
        <v>133</v>
      </c>
      <c r="B1670" s="117" t="s">
        <v>43</v>
      </c>
      <c r="C1670" s="117" t="s">
        <v>3600</v>
      </c>
      <c r="D1670" s="117" t="n">
        <v>1000003197</v>
      </c>
      <c r="E1670" s="117" t="s">
        <v>3601</v>
      </c>
      <c r="F1670" s="118" t="n">
        <v>44925</v>
      </c>
      <c r="G1670" s="67" t="str">
        <f aca="false">IF(I1670&gt;0,"Targeted Dealer","-")</f>
        <v>-</v>
      </c>
      <c r="H1670" s="116"/>
      <c r="I1670" s="68" t="n">
        <v>0</v>
      </c>
      <c r="J1670" s="68" t="n">
        <f aca="false">I1670/$J$1*($J$1-$E$1)</f>
        <v>0</v>
      </c>
      <c r="K1670" s="69" t="n">
        <v>0</v>
      </c>
      <c r="L1670" s="69" t="n">
        <f aca="false">I1670-K1670</f>
        <v>0</v>
      </c>
      <c r="M1670" s="69" t="str">
        <f aca="false">IFERROR((K1670/J1670%),"-")</f>
        <v>-</v>
      </c>
      <c r="N1670" s="97" t="n">
        <v>15</v>
      </c>
      <c r="O1670" s="98" t="str">
        <f aca="false">IF(F1670&lt;=$P$2,"Mar","")</f>
        <v>Mar</v>
      </c>
      <c r="P1670" s="97" t="n">
        <f aca="false">N1670</f>
        <v>15</v>
      </c>
      <c r="Q1670" s="99" t="n">
        <f aca="false">K1670-P1670</f>
        <v>-15</v>
      </c>
      <c r="R1670" s="98" t="n">
        <f aca="false">IFERROR(IF(O1670="Mar",(K1670/P1670-1))," ")</f>
        <v>-1</v>
      </c>
      <c r="S1670" s="100" t="str">
        <f aca="false">IF(N1670&gt;0,IF(O1670="","-",IF(R1670&lt;0%,"DEGROWTH","GROWTH")))</f>
        <v>DEGROWTH</v>
      </c>
      <c r="T1670" s="69" t="n">
        <v>0</v>
      </c>
      <c r="U1670" s="101" t="str">
        <f aca="false">IF(F1670&lt;=$V$2,"Apr","")</f>
        <v>Apr</v>
      </c>
      <c r="V1670" s="97" t="n">
        <v>0</v>
      </c>
      <c r="W1670" s="102" t="n">
        <f aca="false">K1670-V1670</f>
        <v>0</v>
      </c>
      <c r="X1670" s="103" t="n">
        <f aca="false">IFERROR(IF(U1670="Apr",(K1670/V1670-1)),0)</f>
        <v>0</v>
      </c>
      <c r="Y1670" s="106" t="b">
        <f aca="false">IF(T1670&gt;0,IF(U1670="","-",IF(X1670&lt;0%,"DEGROWTH","GROWTH")))</f>
        <v>0</v>
      </c>
      <c r="Z1670" s="75" t="n">
        <v>0</v>
      </c>
      <c r="AA1670" s="70"/>
      <c r="AB1670" s="70" t="s">
        <v>133</v>
      </c>
      <c r="AC1670" s="70"/>
      <c r="AD1670" s="3" t="n">
        <f aca="false">IF(K1670=0,1,0)</f>
        <v>1</v>
      </c>
      <c r="AE1670" s="115"/>
    </row>
    <row r="1671" customFormat="false" ht="14.25" hidden="false" customHeight="true" outlineLevel="0" collapsed="false">
      <c r="A1671" s="116" t="s">
        <v>133</v>
      </c>
      <c r="B1671" s="117" t="s">
        <v>43</v>
      </c>
      <c r="C1671" s="117" t="s">
        <v>3602</v>
      </c>
      <c r="D1671" s="117" t="n">
        <v>1000003683</v>
      </c>
      <c r="E1671" s="117" t="s">
        <v>3603</v>
      </c>
      <c r="F1671" s="118" t="n">
        <v>45148</v>
      </c>
      <c r="G1671" s="67" t="str">
        <f aca="false">IF(I1671&gt;0,"Targeted Dealer","-")</f>
        <v>Targeted Dealer</v>
      </c>
      <c r="H1671" s="116"/>
      <c r="I1671" s="68" t="n">
        <v>40</v>
      </c>
      <c r="J1671" s="68" t="n">
        <f aca="false">I1671/$J$1*($J$1-$E$1)</f>
        <v>37.3333333333333</v>
      </c>
      <c r="K1671" s="69" t="n">
        <v>35</v>
      </c>
      <c r="L1671" s="69" t="n">
        <f aca="false">I1671-K1671</f>
        <v>5</v>
      </c>
      <c r="M1671" s="69" t="n">
        <f aca="false">IFERROR((K1671/J1671%),"-")</f>
        <v>93.75</v>
      </c>
      <c r="N1671" s="97" t="n">
        <v>15</v>
      </c>
      <c r="O1671" s="98" t="str">
        <f aca="false">IF(F1671&lt;=$P$2,"Mar","")</f>
        <v>Mar</v>
      </c>
      <c r="P1671" s="97" t="n">
        <f aca="false">N1671</f>
        <v>15</v>
      </c>
      <c r="Q1671" s="99" t="n">
        <f aca="false">K1671-P1671</f>
        <v>20</v>
      </c>
      <c r="R1671" s="98" t="n">
        <f aca="false">IFERROR(IF(O1671="Mar",(K1671/P1671-1))," ")</f>
        <v>1.33333333333333</v>
      </c>
      <c r="S1671" s="100" t="str">
        <f aca="false">IF(N1671&gt;0,IF(O1671="","-",IF(R1671&lt;0%,"DEGROWTH","GROWTH")))</f>
        <v>GROWTH</v>
      </c>
      <c r="T1671" s="69" t="n">
        <v>12.5</v>
      </c>
      <c r="U1671" s="101" t="str">
        <f aca="false">IF(F1671&lt;=$V$2,"Apr","")</f>
        <v>Apr</v>
      </c>
      <c r="V1671" s="97" t="n">
        <v>12.5</v>
      </c>
      <c r="W1671" s="102" t="n">
        <f aca="false">K1671-V1671</f>
        <v>22.5</v>
      </c>
      <c r="X1671" s="103" t="n">
        <f aca="false">IFERROR(IF(U1671="Apr",(K1671/V1671-1)),0)</f>
        <v>1.8</v>
      </c>
      <c r="Y1671" s="104" t="str">
        <f aca="false">IF(T1671&gt;0,IF(U1671="","-",IF(X1671&lt;0%,"DEGROWTH","GROWTH")))</f>
        <v>GROWTH</v>
      </c>
      <c r="Z1671" s="75" t="n">
        <v>0</v>
      </c>
      <c r="AA1671" s="70"/>
      <c r="AB1671" s="70" t="s">
        <v>133</v>
      </c>
      <c r="AC1671" s="70"/>
      <c r="AD1671" s="3" t="n">
        <f aca="false">IF(K1671=0,1,0)</f>
        <v>0</v>
      </c>
      <c r="AE1671" s="115"/>
    </row>
    <row r="1672" customFormat="false" ht="14.25" hidden="false" customHeight="true" outlineLevel="0" collapsed="false">
      <c r="A1672" s="116" t="s">
        <v>133</v>
      </c>
      <c r="B1672" s="117" t="s">
        <v>40</v>
      </c>
      <c r="C1672" s="117" t="s">
        <v>3604</v>
      </c>
      <c r="D1672" s="117" t="n">
        <v>1000004666</v>
      </c>
      <c r="E1672" s="117" t="s">
        <v>3605</v>
      </c>
      <c r="F1672" s="118" t="n">
        <v>46081</v>
      </c>
      <c r="G1672" s="67" t="str">
        <f aca="false">IF(I1672&gt;0,"Targeted Dealer","-")</f>
        <v>Targeted Dealer</v>
      </c>
      <c r="H1672" s="116"/>
      <c r="I1672" s="68" t="n">
        <v>20</v>
      </c>
      <c r="J1672" s="68" t="n">
        <f aca="false">I1672/$J$1*($J$1-$E$1)</f>
        <v>18.6666666666667</v>
      </c>
      <c r="K1672" s="69" t="n">
        <v>0</v>
      </c>
      <c r="L1672" s="69" t="n">
        <f aca="false">I1672-K1672</f>
        <v>20</v>
      </c>
      <c r="M1672" s="69" t="n">
        <f aca="false">IFERROR((K1672/J1672%),"-")</f>
        <v>0</v>
      </c>
      <c r="N1672" s="97" t="n">
        <v>15</v>
      </c>
      <c r="O1672" s="98" t="str">
        <f aca="false">IF(F1672&lt;=$P$2,"Mar","")</f>
        <v>Mar</v>
      </c>
      <c r="P1672" s="97" t="n">
        <f aca="false">N1672</f>
        <v>15</v>
      </c>
      <c r="Q1672" s="99" t="n">
        <f aca="false">K1672-P1672</f>
        <v>-15</v>
      </c>
      <c r="R1672" s="98" t="n">
        <f aca="false">IFERROR(IF(O1672="Mar",(K1672/P1672-1))," ")</f>
        <v>-1</v>
      </c>
      <c r="S1672" s="100" t="str">
        <f aca="false">IF(N1672&gt;0,IF(O1672="","-",IF(R1672&lt;0%,"DEGROWTH","GROWTH")))</f>
        <v>DEGROWTH</v>
      </c>
      <c r="T1672" s="69" t="n">
        <v>0</v>
      </c>
      <c r="U1672" s="101" t="str">
        <f aca="false">IF(F1672&lt;=$V$2,"Apr","")</f>
        <v>Apr</v>
      </c>
      <c r="V1672" s="97" t="n">
        <v>0</v>
      </c>
      <c r="W1672" s="102" t="n">
        <f aca="false">K1672-V1672</f>
        <v>0</v>
      </c>
      <c r="X1672" s="103" t="n">
        <f aca="false">IFERROR(IF(U1672="Apr",(K1672/V1672-1)),0)</f>
        <v>0</v>
      </c>
      <c r="Y1672" s="106" t="b">
        <f aca="false">IF(T1672&gt;0,IF(U1672="","-",IF(X1672&lt;0%,"DEGROWTH","GROWTH")))</f>
        <v>0</v>
      </c>
      <c r="Z1672" s="75" t="n">
        <v>0</v>
      </c>
      <c r="AA1672" s="70"/>
      <c r="AB1672" s="70" t="s">
        <v>133</v>
      </c>
      <c r="AC1672" s="70"/>
      <c r="AD1672" s="3" t="n">
        <f aca="false">IF(K1672=0,1,0)</f>
        <v>1</v>
      </c>
      <c r="AE1672" s="115"/>
    </row>
    <row r="1673" customFormat="false" ht="14.25" hidden="false" customHeight="true" outlineLevel="0" collapsed="false">
      <c r="A1673" s="116" t="s">
        <v>133</v>
      </c>
      <c r="B1673" s="117" t="s">
        <v>40</v>
      </c>
      <c r="C1673" s="117" t="s">
        <v>3606</v>
      </c>
      <c r="D1673" s="117" t="n">
        <v>1000004670</v>
      </c>
      <c r="E1673" s="117" t="s">
        <v>3607</v>
      </c>
      <c r="F1673" s="118" t="n">
        <v>46091</v>
      </c>
      <c r="G1673" s="67" t="str">
        <f aca="false">IF(I1673&gt;0,"Targeted Dealer","-")</f>
        <v>Targeted Dealer</v>
      </c>
      <c r="H1673" s="116"/>
      <c r="I1673" s="68" t="n">
        <v>20</v>
      </c>
      <c r="J1673" s="68" t="n">
        <f aca="false">I1673/$J$1*($J$1-$E$1)</f>
        <v>18.6666666666667</v>
      </c>
      <c r="K1673" s="69" t="n">
        <v>0</v>
      </c>
      <c r="L1673" s="69" t="n">
        <f aca="false">I1673-K1673</f>
        <v>20</v>
      </c>
      <c r="M1673" s="69" t="n">
        <f aca="false">IFERROR((K1673/J1673%),"-")</f>
        <v>0</v>
      </c>
      <c r="N1673" s="97" t="n">
        <v>15</v>
      </c>
      <c r="O1673" s="98" t="str">
        <f aca="false">IF(F1673&lt;=$P$2,"Mar","")</f>
        <v>Mar</v>
      </c>
      <c r="P1673" s="97" t="n">
        <f aca="false">N1673</f>
        <v>15</v>
      </c>
      <c r="Q1673" s="99" t="n">
        <f aca="false">K1673-P1673</f>
        <v>-15</v>
      </c>
      <c r="R1673" s="98" t="n">
        <f aca="false">IFERROR(IF(O1673="Mar",(K1673/P1673-1))," ")</f>
        <v>-1</v>
      </c>
      <c r="S1673" s="100" t="str">
        <f aca="false">IF(N1673&gt;0,IF(O1673="","-",IF(R1673&lt;0%,"DEGROWTH","GROWTH")))</f>
        <v>DEGROWTH</v>
      </c>
      <c r="T1673" s="69" t="n">
        <v>0</v>
      </c>
      <c r="U1673" s="101" t="str">
        <f aca="false">IF(F1673&lt;=$V$2,"Apr","")</f>
        <v>Apr</v>
      </c>
      <c r="V1673" s="97" t="n">
        <v>0</v>
      </c>
      <c r="W1673" s="102" t="n">
        <f aca="false">K1673-V1673</f>
        <v>0</v>
      </c>
      <c r="X1673" s="103" t="n">
        <f aca="false">IFERROR(IF(U1673="Apr",(K1673/V1673-1)),0)</f>
        <v>0</v>
      </c>
      <c r="Y1673" s="106" t="b">
        <f aca="false">IF(T1673&gt;0,IF(U1673="","-",IF(X1673&lt;0%,"DEGROWTH","GROWTH")))</f>
        <v>0</v>
      </c>
      <c r="Z1673" s="75" t="n">
        <v>0</v>
      </c>
      <c r="AA1673" s="70"/>
      <c r="AB1673" s="70" t="s">
        <v>133</v>
      </c>
      <c r="AC1673" s="70"/>
      <c r="AD1673" s="3" t="n">
        <f aca="false">IF(K1673=0,1,0)</f>
        <v>1</v>
      </c>
      <c r="AE1673" s="115"/>
    </row>
    <row r="1674" customFormat="false" ht="14.25" hidden="false" customHeight="true" outlineLevel="0" collapsed="false">
      <c r="A1674" s="116" t="s">
        <v>133</v>
      </c>
      <c r="B1674" s="117" t="s">
        <v>40</v>
      </c>
      <c r="C1674" s="117" t="s">
        <v>3608</v>
      </c>
      <c r="D1674" s="117" t="n">
        <v>1000004683</v>
      </c>
      <c r="E1674" s="117" t="s">
        <v>3609</v>
      </c>
      <c r="F1674" s="118" t="n">
        <v>46099</v>
      </c>
      <c r="G1674" s="67" t="str">
        <f aca="false">IF(I1674&gt;0,"Targeted Dealer","-")</f>
        <v>Targeted Dealer</v>
      </c>
      <c r="H1674" s="116"/>
      <c r="I1674" s="68" t="n">
        <v>20</v>
      </c>
      <c r="J1674" s="68" t="n">
        <f aca="false">I1674/$J$1*($J$1-$E$1)</f>
        <v>18.6666666666667</v>
      </c>
      <c r="K1674" s="69" t="n">
        <v>45</v>
      </c>
      <c r="L1674" s="69" t="n">
        <f aca="false">I1674-K1674</f>
        <v>-25</v>
      </c>
      <c r="M1674" s="69" t="n">
        <f aca="false">IFERROR((K1674/J1674%),"-")</f>
        <v>241.071428571429</v>
      </c>
      <c r="N1674" s="97" t="n">
        <v>0</v>
      </c>
      <c r="O1674" s="98" t="str">
        <f aca="false">IF(F1674&lt;=$P$2,"Mar","")</f>
        <v>Mar</v>
      </c>
      <c r="P1674" s="97" t="n">
        <f aca="false">N1674</f>
        <v>0</v>
      </c>
      <c r="Q1674" s="99" t="n">
        <f aca="false">K1674-P1674</f>
        <v>45</v>
      </c>
      <c r="R1674" s="98" t="str">
        <f aca="false">IFERROR(IF(O1674="Mar",(K1674/P1674-1))," ")</f>
        <v> </v>
      </c>
      <c r="S1674" s="105" t="b">
        <f aca="false">IF(N1674&gt;0,IF(O1674="","-",IF(R1674&lt;0%,"DEGROWTH","GROWTH")))</f>
        <v>0</v>
      </c>
      <c r="T1674" s="69" t="n">
        <v>0</v>
      </c>
      <c r="U1674" s="101" t="str">
        <f aca="false">IF(F1674&lt;=$V$2,"Apr","")</f>
        <v>Apr</v>
      </c>
      <c r="V1674" s="97" t="n">
        <v>0</v>
      </c>
      <c r="W1674" s="102" t="n">
        <f aca="false">K1674-V1674</f>
        <v>45</v>
      </c>
      <c r="X1674" s="103" t="n">
        <f aca="false">IFERROR(IF(U1674="Apr",(K1674/V1674-1)),0)</f>
        <v>0</v>
      </c>
      <c r="Y1674" s="106" t="b">
        <f aca="false">IF(T1674&gt;0,IF(U1674="","-",IF(X1674&lt;0%,"DEGROWTH","GROWTH")))</f>
        <v>0</v>
      </c>
      <c r="Z1674" s="75" t="n">
        <v>0</v>
      </c>
      <c r="AA1674" s="70"/>
      <c r="AB1674" s="70" t="s">
        <v>133</v>
      </c>
      <c r="AC1674" s="70"/>
      <c r="AD1674" s="3" t="n">
        <f aca="false">IF(K1674=0,1,0)</f>
        <v>0</v>
      </c>
      <c r="AE1674" s="115"/>
    </row>
    <row r="1675" customFormat="false" ht="14.25" hidden="false" customHeight="true" outlineLevel="0" collapsed="false">
      <c r="A1675" s="116" t="s">
        <v>134</v>
      </c>
      <c r="B1675" s="117" t="s">
        <v>58</v>
      </c>
      <c r="C1675" s="117" t="s">
        <v>3610</v>
      </c>
      <c r="D1675" s="117" t="n">
        <v>1000004667</v>
      </c>
      <c r="E1675" s="117" t="s">
        <v>3611</v>
      </c>
      <c r="F1675" s="118" t="n">
        <v>46086</v>
      </c>
      <c r="G1675" s="67" t="str">
        <f aca="false">IF(I1675&gt;0,"Targeted Dealer","-")</f>
        <v>Targeted Dealer</v>
      </c>
      <c r="H1675" s="116"/>
      <c r="I1675" s="68" t="n">
        <v>50</v>
      </c>
      <c r="J1675" s="68" t="n">
        <f aca="false">I1675/$J$1*($J$1-$E$1)</f>
        <v>46.6666666666667</v>
      </c>
      <c r="K1675" s="69" t="n">
        <v>38</v>
      </c>
      <c r="L1675" s="69" t="n">
        <f aca="false">I1675-K1675</f>
        <v>12</v>
      </c>
      <c r="M1675" s="69" t="n">
        <f aca="false">IFERROR((K1675/J1675%),"-")</f>
        <v>81.4285714285714</v>
      </c>
      <c r="N1675" s="97" t="n">
        <v>32</v>
      </c>
      <c r="O1675" s="98" t="str">
        <f aca="false">IF(F1675&lt;=$P$2,"Mar","")</f>
        <v>Mar</v>
      </c>
      <c r="P1675" s="97" t="n">
        <f aca="false">N1675</f>
        <v>32</v>
      </c>
      <c r="Q1675" s="99" t="n">
        <f aca="false">K1675-P1675</f>
        <v>6</v>
      </c>
      <c r="R1675" s="98" t="n">
        <f aca="false">IFERROR(IF(O1675="Mar",(K1675/P1675-1))," ")</f>
        <v>0.1875</v>
      </c>
      <c r="S1675" s="100" t="str">
        <f aca="false">IF(N1675&gt;0,IF(O1675="","-",IF(R1675&lt;0%,"DEGROWTH","GROWTH")))</f>
        <v>GROWTH</v>
      </c>
      <c r="T1675" s="69" t="n">
        <v>0</v>
      </c>
      <c r="U1675" s="101" t="str">
        <f aca="false">IF(F1675&lt;=$V$2,"Apr","")</f>
        <v>Apr</v>
      </c>
      <c r="V1675" s="97" t="n">
        <v>0</v>
      </c>
      <c r="W1675" s="102" t="n">
        <f aca="false">K1675-V1675</f>
        <v>38</v>
      </c>
      <c r="X1675" s="103" t="n">
        <f aca="false">IFERROR(IF(U1675="Apr",(K1675/V1675-1)),0)</f>
        <v>0</v>
      </c>
      <c r="Y1675" s="106" t="b">
        <f aca="false">IF(T1675&gt;0,IF(U1675="","-",IF(X1675&lt;0%,"DEGROWTH","GROWTH")))</f>
        <v>0</v>
      </c>
      <c r="Z1675" s="75" t="n">
        <v>0</v>
      </c>
      <c r="AA1675" s="70"/>
      <c r="AB1675" s="70" t="s">
        <v>133</v>
      </c>
      <c r="AC1675" s="70"/>
      <c r="AD1675" s="3" t="n">
        <f aca="false">IF(K1675=0,1,0)</f>
        <v>0</v>
      </c>
      <c r="AE1675" s="115"/>
    </row>
    <row r="1676" customFormat="false" ht="14.25" hidden="false" customHeight="true" outlineLevel="0" collapsed="false">
      <c r="A1676" s="116" t="s">
        <v>134</v>
      </c>
      <c r="B1676" s="117" t="s">
        <v>62</v>
      </c>
      <c r="C1676" s="117" t="s">
        <v>3612</v>
      </c>
      <c r="D1676" s="117" t="n">
        <v>1000000309</v>
      </c>
      <c r="E1676" s="117" t="s">
        <v>3613</v>
      </c>
      <c r="F1676" s="118" t="n">
        <v>44738</v>
      </c>
      <c r="G1676" s="67" t="str">
        <f aca="false">IF(I1676&gt;0,"Targeted Dealer","-")</f>
        <v>Targeted Dealer</v>
      </c>
      <c r="H1676" s="116"/>
      <c r="I1676" s="68" t="n">
        <v>20</v>
      </c>
      <c r="J1676" s="68" t="n">
        <f aca="false">I1676/$J$1*($J$1-$E$1)</f>
        <v>18.6666666666667</v>
      </c>
      <c r="K1676" s="69" t="n">
        <v>7</v>
      </c>
      <c r="L1676" s="69" t="n">
        <f aca="false">I1676-K1676</f>
        <v>13</v>
      </c>
      <c r="M1676" s="69" t="n">
        <f aca="false">IFERROR((K1676/J1676%),"-")</f>
        <v>37.5</v>
      </c>
      <c r="N1676" s="97" t="n">
        <v>0</v>
      </c>
      <c r="O1676" s="98" t="str">
        <f aca="false">IF(F1676&lt;=$P$2,"Mar","")</f>
        <v>Mar</v>
      </c>
      <c r="P1676" s="97" t="n">
        <f aca="false">N1676</f>
        <v>0</v>
      </c>
      <c r="Q1676" s="99" t="n">
        <f aca="false">K1676-P1676</f>
        <v>7</v>
      </c>
      <c r="R1676" s="98" t="str">
        <f aca="false">IFERROR(IF(O1676="Mar",(K1676/P1676-1))," ")</f>
        <v> </v>
      </c>
      <c r="S1676" s="105" t="b">
        <f aca="false">IF(N1676&gt;0,IF(O1676="","-",IF(R1676&lt;0%,"DEGROWTH","GROWTH")))</f>
        <v>0</v>
      </c>
      <c r="T1676" s="69" t="n">
        <v>7</v>
      </c>
      <c r="U1676" s="101" t="str">
        <f aca="false">IF(F1676&lt;=$V$2,"Apr","")</f>
        <v>Apr</v>
      </c>
      <c r="V1676" s="97" t="n">
        <v>7</v>
      </c>
      <c r="W1676" s="102" t="n">
        <f aca="false">K1676-V1676</f>
        <v>0</v>
      </c>
      <c r="X1676" s="103" t="n">
        <f aca="false">IFERROR(IF(U1676="Apr",(K1676/V1676-1)),0)</f>
        <v>0</v>
      </c>
      <c r="Y1676" s="104" t="str">
        <f aca="false">IF(T1676&gt;0,IF(U1676="","-",IF(X1676&lt;0%,"DEGROWTH","GROWTH")))</f>
        <v>GROWTH</v>
      </c>
      <c r="Z1676" s="75" t="n">
        <v>0</v>
      </c>
      <c r="AA1676" s="70"/>
      <c r="AB1676" s="70" t="s">
        <v>133</v>
      </c>
      <c r="AC1676" s="70"/>
      <c r="AD1676" s="3" t="n">
        <f aca="false">IF(K1676=0,1,0)</f>
        <v>0</v>
      </c>
      <c r="AE1676" s="115"/>
    </row>
    <row r="1677" customFormat="false" ht="14.25" hidden="false" customHeight="true" outlineLevel="0" collapsed="false">
      <c r="A1677" s="116" t="s">
        <v>134</v>
      </c>
      <c r="B1677" s="117" t="s">
        <v>62</v>
      </c>
      <c r="C1677" s="117" t="s">
        <v>3614</v>
      </c>
      <c r="D1677" s="117" t="n">
        <v>1000003115</v>
      </c>
      <c r="E1677" s="117" t="s">
        <v>3615</v>
      </c>
      <c r="F1677" s="118" t="n">
        <v>44893</v>
      </c>
      <c r="G1677" s="67" t="str">
        <f aca="false">IF(I1677&gt;0,"Targeted Dealer","-")</f>
        <v>-</v>
      </c>
      <c r="H1677" s="116"/>
      <c r="I1677" s="68" t="n">
        <v>0</v>
      </c>
      <c r="J1677" s="68" t="n">
        <f aca="false">I1677/$J$1*($J$1-$E$1)</f>
        <v>0</v>
      </c>
      <c r="K1677" s="69" t="n">
        <v>3.5</v>
      </c>
      <c r="L1677" s="69" t="n">
        <f aca="false">I1677-K1677</f>
        <v>-3.5</v>
      </c>
      <c r="M1677" s="69" t="str">
        <f aca="false">IFERROR((K1677/J1677%),"-")</f>
        <v>-</v>
      </c>
      <c r="N1677" s="97" t="n">
        <v>10.5</v>
      </c>
      <c r="O1677" s="98" t="str">
        <f aca="false">IF(F1677&lt;=$P$2,"Mar","")</f>
        <v>Mar</v>
      </c>
      <c r="P1677" s="97" t="n">
        <f aca="false">N1677</f>
        <v>10.5</v>
      </c>
      <c r="Q1677" s="99" t="n">
        <f aca="false">K1677-P1677</f>
        <v>-7</v>
      </c>
      <c r="R1677" s="98" t="n">
        <f aca="false">IFERROR(IF(O1677="Mar",(K1677/P1677-1))," ")</f>
        <v>-0.666666666666667</v>
      </c>
      <c r="S1677" s="100" t="str">
        <f aca="false">IF(N1677&gt;0,IF(O1677="","-",IF(R1677&lt;0%,"DEGROWTH","GROWTH")))</f>
        <v>DEGROWTH</v>
      </c>
      <c r="T1677" s="69" t="n">
        <v>0</v>
      </c>
      <c r="U1677" s="101" t="str">
        <f aca="false">IF(F1677&lt;=$V$2,"Apr","")</f>
        <v>Apr</v>
      </c>
      <c r="V1677" s="97" t="n">
        <v>0</v>
      </c>
      <c r="W1677" s="102" t="n">
        <f aca="false">K1677-V1677</f>
        <v>3.5</v>
      </c>
      <c r="X1677" s="103" t="n">
        <f aca="false">IFERROR(IF(U1677="Apr",(K1677/V1677-1)),0)</f>
        <v>0</v>
      </c>
      <c r="Y1677" s="106" t="b">
        <f aca="false">IF(T1677&gt;0,IF(U1677="","-",IF(X1677&lt;0%,"DEGROWTH","GROWTH")))</f>
        <v>0</v>
      </c>
      <c r="Z1677" s="75" t="n">
        <v>0</v>
      </c>
      <c r="AA1677" s="70"/>
      <c r="AB1677" s="70" t="s">
        <v>133</v>
      </c>
      <c r="AC1677" s="70"/>
      <c r="AD1677" s="3" t="n">
        <f aca="false">IF(K1677=0,1,0)</f>
        <v>0</v>
      </c>
      <c r="AE1677" s="115"/>
    </row>
    <row r="1678" customFormat="false" ht="14.25" hidden="false" customHeight="true" outlineLevel="0" collapsed="false">
      <c r="A1678" s="116" t="s">
        <v>133</v>
      </c>
      <c r="B1678" s="117" t="s">
        <v>24</v>
      </c>
      <c r="C1678" s="117" t="s">
        <v>3616</v>
      </c>
      <c r="D1678" s="117" t="n">
        <v>1000003906</v>
      </c>
      <c r="E1678" s="117" t="s">
        <v>3617</v>
      </c>
      <c r="F1678" s="118" t="n">
        <v>45392</v>
      </c>
      <c r="G1678" s="67" t="str">
        <f aca="false">IF(I1678&gt;0,"Targeted Dealer","-")</f>
        <v>Targeted Dealer</v>
      </c>
      <c r="H1678" s="116"/>
      <c r="I1678" s="68" t="n">
        <v>30</v>
      </c>
      <c r="J1678" s="68" t="n">
        <f aca="false">I1678/$J$1*($J$1-$E$1)</f>
        <v>28</v>
      </c>
      <c r="K1678" s="69" t="n">
        <v>26</v>
      </c>
      <c r="L1678" s="69" t="n">
        <f aca="false">I1678-K1678</f>
        <v>4</v>
      </c>
      <c r="M1678" s="69" t="n">
        <f aca="false">IFERROR((K1678/J1678%),"-")</f>
        <v>92.8571428571429</v>
      </c>
      <c r="N1678" s="97" t="n">
        <v>23</v>
      </c>
      <c r="O1678" s="98" t="str">
        <f aca="false">IF(F1678&lt;=$P$2,"Mar","")</f>
        <v>Mar</v>
      </c>
      <c r="P1678" s="97" t="n">
        <f aca="false">N1678</f>
        <v>23</v>
      </c>
      <c r="Q1678" s="99" t="n">
        <f aca="false">K1678-P1678</f>
        <v>3</v>
      </c>
      <c r="R1678" s="98" t="n">
        <f aca="false">IFERROR(IF(O1678="Mar",(K1678/P1678-1))," ")</f>
        <v>0.130434782608696</v>
      </c>
      <c r="S1678" s="100" t="str">
        <f aca="false">IF(N1678&gt;0,IF(O1678="","-",IF(R1678&lt;0%,"DEGROWTH","GROWTH")))</f>
        <v>GROWTH</v>
      </c>
      <c r="T1678" s="69" t="n">
        <v>26</v>
      </c>
      <c r="U1678" s="101" t="str">
        <f aca="false">IF(F1678&lt;=$V$2,"Apr","")</f>
        <v>Apr</v>
      </c>
      <c r="V1678" s="97" t="n">
        <v>26</v>
      </c>
      <c r="W1678" s="102" t="n">
        <f aca="false">K1678-V1678</f>
        <v>0</v>
      </c>
      <c r="X1678" s="103" t="n">
        <f aca="false">IFERROR(IF(U1678="Apr",(K1678/V1678-1)),0)</f>
        <v>0</v>
      </c>
      <c r="Y1678" s="104" t="str">
        <f aca="false">IF(T1678&gt;0,IF(U1678="","-",IF(X1678&lt;0%,"DEGROWTH","GROWTH")))</f>
        <v>GROWTH</v>
      </c>
      <c r="Z1678" s="75" t="n">
        <v>0</v>
      </c>
      <c r="AA1678" s="70"/>
      <c r="AB1678" s="70" t="s">
        <v>133</v>
      </c>
      <c r="AC1678" s="70"/>
      <c r="AD1678" s="3" t="n">
        <f aca="false">IF(K1678=0,1,0)</f>
        <v>0</v>
      </c>
      <c r="AE1678" s="115"/>
    </row>
    <row r="1679" customFormat="false" ht="14.25" hidden="false" customHeight="true" outlineLevel="0" collapsed="false">
      <c r="A1679" s="116" t="s">
        <v>133</v>
      </c>
      <c r="B1679" s="117" t="s">
        <v>51</v>
      </c>
      <c r="C1679" s="117" t="s">
        <v>3618</v>
      </c>
      <c r="D1679" s="117" t="n">
        <v>1000003923</v>
      </c>
      <c r="E1679" s="117" t="s">
        <v>3619</v>
      </c>
      <c r="F1679" s="118" t="n">
        <v>45412</v>
      </c>
      <c r="G1679" s="67" t="str">
        <f aca="false">IF(I1679&gt;0,"Targeted Dealer","-")</f>
        <v>Targeted Dealer</v>
      </c>
      <c r="H1679" s="116"/>
      <c r="I1679" s="68" t="n">
        <v>45</v>
      </c>
      <c r="J1679" s="68" t="n">
        <f aca="false">I1679/$J$1*($J$1-$E$1)</f>
        <v>42</v>
      </c>
      <c r="K1679" s="69" t="n">
        <v>24</v>
      </c>
      <c r="L1679" s="69" t="n">
        <f aca="false">I1679-K1679</f>
        <v>21</v>
      </c>
      <c r="M1679" s="69" t="n">
        <f aca="false">IFERROR((K1679/J1679%),"-")</f>
        <v>57.1428571428571</v>
      </c>
      <c r="N1679" s="97" t="n">
        <v>0</v>
      </c>
      <c r="O1679" s="98" t="str">
        <f aca="false">IF(F1679&lt;=$P$2,"Mar","")</f>
        <v>Mar</v>
      </c>
      <c r="P1679" s="97" t="n">
        <f aca="false">N1679</f>
        <v>0</v>
      </c>
      <c r="Q1679" s="99" t="n">
        <f aca="false">K1679-P1679</f>
        <v>24</v>
      </c>
      <c r="R1679" s="98" t="str">
        <f aca="false">IFERROR(IF(O1679="Mar",(K1679/P1679-1))," ")</f>
        <v> </v>
      </c>
      <c r="S1679" s="105" t="b">
        <f aca="false">IF(N1679&gt;0,IF(O1679="","-",IF(R1679&lt;0%,"DEGROWTH","GROWTH")))</f>
        <v>0</v>
      </c>
      <c r="T1679" s="69" t="n">
        <v>0</v>
      </c>
      <c r="U1679" s="101" t="str">
        <f aca="false">IF(F1679&lt;=$V$2,"Apr","")</f>
        <v>Apr</v>
      </c>
      <c r="V1679" s="97" t="n">
        <v>0</v>
      </c>
      <c r="W1679" s="102" t="n">
        <f aca="false">K1679-V1679</f>
        <v>24</v>
      </c>
      <c r="X1679" s="103" t="n">
        <f aca="false">IFERROR(IF(U1679="Apr",(K1679/V1679-1)),0)</f>
        <v>0</v>
      </c>
      <c r="Y1679" s="106" t="b">
        <f aca="false">IF(T1679&gt;0,IF(U1679="","-",IF(X1679&lt;0%,"DEGROWTH","GROWTH")))</f>
        <v>0</v>
      </c>
      <c r="Z1679" s="75" t="n">
        <v>0</v>
      </c>
      <c r="AA1679" s="70"/>
      <c r="AB1679" s="70" t="s">
        <v>133</v>
      </c>
      <c r="AC1679" s="70"/>
      <c r="AD1679" s="3" t="n">
        <f aca="false">IF(K1679=0,1,0)</f>
        <v>0</v>
      </c>
      <c r="AE1679" s="115"/>
    </row>
    <row r="1680" customFormat="false" ht="14.25" hidden="false" customHeight="true" outlineLevel="0" collapsed="false">
      <c r="A1680" s="116" t="s">
        <v>133</v>
      </c>
      <c r="B1680" s="117" t="s">
        <v>51</v>
      </c>
      <c r="C1680" s="117" t="s">
        <v>3620</v>
      </c>
      <c r="D1680" s="117" t="n">
        <v>1000004593</v>
      </c>
      <c r="E1680" s="117" t="s">
        <v>3621</v>
      </c>
      <c r="F1680" s="118" t="n">
        <v>46020</v>
      </c>
      <c r="G1680" s="67" t="str">
        <f aca="false">IF(I1680&gt;0,"Targeted Dealer","-")</f>
        <v>Targeted Dealer</v>
      </c>
      <c r="H1680" s="116"/>
      <c r="I1680" s="68" t="n">
        <v>23</v>
      </c>
      <c r="J1680" s="68" t="n">
        <f aca="false">I1680/$J$1*($J$1-$E$1)</f>
        <v>21.4666666666667</v>
      </c>
      <c r="K1680" s="69" t="n">
        <v>24</v>
      </c>
      <c r="L1680" s="69" t="n">
        <f aca="false">I1680-K1680</f>
        <v>-1</v>
      </c>
      <c r="M1680" s="69" t="n">
        <f aca="false">IFERROR((K1680/J1680%),"-")</f>
        <v>111.801242236025</v>
      </c>
      <c r="N1680" s="97" t="n">
        <v>24</v>
      </c>
      <c r="O1680" s="98" t="str">
        <f aca="false">IF(F1680&lt;=$P$2,"Mar","")</f>
        <v>Mar</v>
      </c>
      <c r="P1680" s="97" t="n">
        <f aca="false">N1680</f>
        <v>24</v>
      </c>
      <c r="Q1680" s="99" t="n">
        <f aca="false">K1680-P1680</f>
        <v>0</v>
      </c>
      <c r="R1680" s="98" t="n">
        <f aca="false">IFERROR(IF(O1680="Mar",(K1680/P1680-1))," ")</f>
        <v>0</v>
      </c>
      <c r="S1680" s="100" t="str">
        <f aca="false">IF(N1680&gt;0,IF(O1680="","-",IF(R1680&lt;0%,"DEGROWTH","GROWTH")))</f>
        <v>GROWTH</v>
      </c>
      <c r="T1680" s="69" t="n">
        <v>0</v>
      </c>
      <c r="U1680" s="101" t="str">
        <f aca="false">IF(F1680&lt;=$V$2,"Apr","")</f>
        <v>Apr</v>
      </c>
      <c r="V1680" s="97" t="n">
        <v>0</v>
      </c>
      <c r="W1680" s="102" t="n">
        <f aca="false">K1680-V1680</f>
        <v>24</v>
      </c>
      <c r="X1680" s="103" t="n">
        <f aca="false">IFERROR(IF(U1680="Apr",(K1680/V1680-1)),0)</f>
        <v>0</v>
      </c>
      <c r="Y1680" s="106" t="b">
        <f aca="false">IF(T1680&gt;0,IF(U1680="","-",IF(X1680&lt;0%,"DEGROWTH","GROWTH")))</f>
        <v>0</v>
      </c>
      <c r="Z1680" s="75" t="n">
        <v>0</v>
      </c>
      <c r="AA1680" s="70"/>
      <c r="AB1680" s="70" t="s">
        <v>133</v>
      </c>
      <c r="AC1680" s="70"/>
      <c r="AD1680" s="3" t="n">
        <f aca="false">IF(K1680=0,1,0)</f>
        <v>0</v>
      </c>
      <c r="AE1680" s="115"/>
    </row>
    <row r="1681" customFormat="false" ht="14.25" hidden="false" customHeight="true" outlineLevel="0" collapsed="false">
      <c r="A1681" s="116" t="s">
        <v>134</v>
      </c>
      <c r="B1681" s="117" t="s">
        <v>84</v>
      </c>
      <c r="C1681" s="117" t="s">
        <v>3622</v>
      </c>
      <c r="D1681" s="117" t="n">
        <v>1000002603</v>
      </c>
      <c r="E1681" s="117" t="s">
        <v>3623</v>
      </c>
      <c r="F1681" s="118" t="n">
        <v>44738</v>
      </c>
      <c r="G1681" s="67" t="str">
        <f aca="false">IF(I1681&gt;0,"Targeted Dealer","-")</f>
        <v>Targeted Dealer</v>
      </c>
      <c r="H1681" s="116"/>
      <c r="I1681" s="68" t="n">
        <v>10</v>
      </c>
      <c r="J1681" s="68" t="n">
        <f aca="false">I1681/$J$1*($J$1-$E$1)</f>
        <v>9.33333333333333</v>
      </c>
      <c r="K1681" s="69" t="n">
        <v>5</v>
      </c>
      <c r="L1681" s="69" t="n">
        <f aca="false">I1681-K1681</f>
        <v>5</v>
      </c>
      <c r="M1681" s="69" t="n">
        <f aca="false">IFERROR((K1681/J1681%),"-")</f>
        <v>53.5714285714286</v>
      </c>
      <c r="N1681" s="97" t="n">
        <v>0</v>
      </c>
      <c r="O1681" s="98" t="str">
        <f aca="false">IF(F1681&lt;=$P$2,"Mar","")</f>
        <v>Mar</v>
      </c>
      <c r="P1681" s="97" t="n">
        <f aca="false">N1681</f>
        <v>0</v>
      </c>
      <c r="Q1681" s="99" t="n">
        <f aca="false">K1681-P1681</f>
        <v>5</v>
      </c>
      <c r="R1681" s="98" t="str">
        <f aca="false">IFERROR(IF(O1681="Mar",(K1681/P1681-1))," ")</f>
        <v> </v>
      </c>
      <c r="S1681" s="105" t="b">
        <f aca="false">IF(N1681&gt;0,IF(O1681="","-",IF(R1681&lt;0%,"DEGROWTH","GROWTH")))</f>
        <v>0</v>
      </c>
      <c r="T1681" s="69" t="n">
        <v>10</v>
      </c>
      <c r="U1681" s="101" t="str">
        <f aca="false">IF(F1681&lt;=$V$2,"Apr","")</f>
        <v>Apr</v>
      </c>
      <c r="V1681" s="97" t="n">
        <v>10</v>
      </c>
      <c r="W1681" s="102" t="n">
        <f aca="false">K1681-V1681</f>
        <v>-5</v>
      </c>
      <c r="X1681" s="103" t="n">
        <f aca="false">IFERROR(IF(U1681="Apr",(K1681/V1681-1)),0)</f>
        <v>-0.5</v>
      </c>
      <c r="Y1681" s="104" t="str">
        <f aca="false">IF(T1681&gt;0,IF(U1681="","-",IF(X1681&lt;0%,"DEGROWTH","GROWTH")))</f>
        <v>DEGROWTH</v>
      </c>
      <c r="Z1681" s="75" t="n">
        <v>0</v>
      </c>
      <c r="AA1681" s="70"/>
      <c r="AB1681" s="70" t="s">
        <v>133</v>
      </c>
      <c r="AC1681" s="70"/>
      <c r="AD1681" s="3" t="n">
        <f aca="false">IF(K1681=0,1,0)</f>
        <v>0</v>
      </c>
      <c r="AE1681" s="115"/>
    </row>
    <row r="1682" customFormat="false" ht="14.25" hidden="false" customHeight="true" outlineLevel="0" collapsed="false">
      <c r="A1682" s="116" t="s">
        <v>134</v>
      </c>
      <c r="B1682" s="117" t="s">
        <v>84</v>
      </c>
      <c r="C1682" s="117" t="s">
        <v>3624</v>
      </c>
      <c r="D1682" s="117" t="n">
        <v>1000002729</v>
      </c>
      <c r="E1682" s="117" t="s">
        <v>3625</v>
      </c>
      <c r="F1682" s="118" t="n">
        <v>44739</v>
      </c>
      <c r="G1682" s="67" t="str">
        <f aca="false">IF(I1682&gt;0,"Targeted Dealer","-")</f>
        <v>Targeted Dealer</v>
      </c>
      <c r="H1682" s="116"/>
      <c r="I1682" s="68" t="n">
        <v>40</v>
      </c>
      <c r="J1682" s="68" t="n">
        <f aca="false">I1682/$J$1*($J$1-$E$1)</f>
        <v>37.3333333333333</v>
      </c>
      <c r="K1682" s="69" t="n">
        <v>10.5</v>
      </c>
      <c r="L1682" s="69" t="n">
        <f aca="false">I1682-K1682</f>
        <v>29.5</v>
      </c>
      <c r="M1682" s="69" t="n">
        <f aca="false">IFERROR((K1682/J1682%),"-")</f>
        <v>28.125</v>
      </c>
      <c r="N1682" s="97" t="n">
        <v>10</v>
      </c>
      <c r="O1682" s="98" t="str">
        <f aca="false">IF(F1682&lt;=$P$2,"Mar","")</f>
        <v>Mar</v>
      </c>
      <c r="P1682" s="97" t="n">
        <f aca="false">N1682</f>
        <v>10</v>
      </c>
      <c r="Q1682" s="99" t="n">
        <f aca="false">K1682-P1682</f>
        <v>0.5</v>
      </c>
      <c r="R1682" s="98" t="n">
        <f aca="false">IFERROR(IF(O1682="Mar",(K1682/P1682-1))," ")</f>
        <v>0.05</v>
      </c>
      <c r="S1682" s="100" t="str">
        <f aca="false">IF(N1682&gt;0,IF(O1682="","-",IF(R1682&lt;0%,"DEGROWTH","GROWTH")))</f>
        <v>GROWTH</v>
      </c>
      <c r="T1682" s="69" t="n">
        <v>0</v>
      </c>
      <c r="U1682" s="101" t="str">
        <f aca="false">IF(F1682&lt;=$V$2,"Apr","")</f>
        <v>Apr</v>
      </c>
      <c r="V1682" s="97" t="n">
        <v>0</v>
      </c>
      <c r="W1682" s="102" t="n">
        <f aca="false">K1682-V1682</f>
        <v>10.5</v>
      </c>
      <c r="X1682" s="103" t="n">
        <f aca="false">IFERROR(IF(U1682="Apr",(K1682/V1682-1)),0)</f>
        <v>0</v>
      </c>
      <c r="Y1682" s="106" t="b">
        <f aca="false">IF(T1682&gt;0,IF(U1682="","-",IF(X1682&lt;0%,"DEGROWTH","GROWTH")))</f>
        <v>0</v>
      </c>
      <c r="Z1682" s="75" t="n">
        <v>0</v>
      </c>
      <c r="AA1682" s="70"/>
      <c r="AB1682" s="70" t="s">
        <v>133</v>
      </c>
      <c r="AC1682" s="70"/>
      <c r="AD1682" s="3" t="n">
        <f aca="false">IF(K1682=0,1,0)</f>
        <v>0</v>
      </c>
      <c r="AE1682" s="115"/>
    </row>
    <row r="1683" customFormat="false" ht="14.25" hidden="false" customHeight="true" outlineLevel="0" collapsed="false">
      <c r="A1683" s="116" t="s">
        <v>130</v>
      </c>
      <c r="B1683" s="117" t="s">
        <v>108</v>
      </c>
      <c r="C1683" s="117" t="s">
        <v>3626</v>
      </c>
      <c r="D1683" s="117" t="n">
        <v>1000004675</v>
      </c>
      <c r="E1683" s="117" t="s">
        <v>3627</v>
      </c>
      <c r="F1683" s="118" t="n">
        <v>46078</v>
      </c>
      <c r="G1683" s="67" t="str">
        <f aca="false">IF(I1683&gt;0,"Targeted Dealer","-")</f>
        <v>Targeted Dealer</v>
      </c>
      <c r="H1683" s="116"/>
      <c r="I1683" s="68" t="n">
        <v>105</v>
      </c>
      <c r="J1683" s="68" t="n">
        <f aca="false">I1683/$J$1*($J$1-$E$1)</f>
        <v>98</v>
      </c>
      <c r="K1683" s="69" t="n">
        <v>107</v>
      </c>
      <c r="L1683" s="69" t="n">
        <f aca="false">I1683-K1683</f>
        <v>-2</v>
      </c>
      <c r="M1683" s="69" t="n">
        <f aca="false">IFERROR((K1683/J1683%),"-")</f>
        <v>109.183673469388</v>
      </c>
      <c r="N1683" s="97" t="n">
        <v>91</v>
      </c>
      <c r="O1683" s="98" t="str">
        <f aca="false">IF(F1683&lt;=$P$2,"Mar","")</f>
        <v>Mar</v>
      </c>
      <c r="P1683" s="97" t="n">
        <f aca="false">N1683</f>
        <v>91</v>
      </c>
      <c r="Q1683" s="99" t="n">
        <f aca="false">K1683-P1683</f>
        <v>16</v>
      </c>
      <c r="R1683" s="98" t="n">
        <f aca="false">IFERROR(IF(O1683="Mar",(K1683/P1683-1))," ")</f>
        <v>0.175824175824176</v>
      </c>
      <c r="S1683" s="100" t="str">
        <f aca="false">IF(N1683&gt;0,IF(O1683="","-",IF(R1683&lt;0%,"DEGROWTH","GROWTH")))</f>
        <v>GROWTH</v>
      </c>
      <c r="T1683" s="69" t="n">
        <v>0</v>
      </c>
      <c r="U1683" s="101" t="str">
        <f aca="false">IF(F1683&lt;=$V$2,"Apr","")</f>
        <v>Apr</v>
      </c>
      <c r="V1683" s="97" t="n">
        <v>0</v>
      </c>
      <c r="W1683" s="102" t="n">
        <f aca="false">K1683-V1683</f>
        <v>107</v>
      </c>
      <c r="X1683" s="103" t="n">
        <f aca="false">IFERROR(IF(U1683="Apr",(K1683/V1683-1)),0)</f>
        <v>0</v>
      </c>
      <c r="Y1683" s="106" t="b">
        <f aca="false">IF(T1683&gt;0,IF(U1683="","-",IF(X1683&lt;0%,"DEGROWTH","GROWTH")))</f>
        <v>0</v>
      </c>
      <c r="Z1683" s="75" t="n">
        <v>0</v>
      </c>
      <c r="AA1683" s="70"/>
      <c r="AB1683" s="70" t="s">
        <v>133</v>
      </c>
      <c r="AC1683" s="70"/>
      <c r="AD1683" s="3" t="n">
        <f aca="false">IF(K1683=0,1,0)</f>
        <v>0</v>
      </c>
      <c r="AE1683" s="115"/>
    </row>
    <row r="1684" customFormat="false" ht="14.25" hidden="false" customHeight="true" outlineLevel="0" collapsed="false">
      <c r="A1684" s="116" t="s">
        <v>133</v>
      </c>
      <c r="B1684" s="117" t="s">
        <v>30</v>
      </c>
      <c r="C1684" s="117" t="s">
        <v>3628</v>
      </c>
      <c r="D1684" s="117" t="n">
        <v>1000000920</v>
      </c>
      <c r="E1684" s="117" t="s">
        <v>3629</v>
      </c>
      <c r="F1684" s="118" t="n">
        <v>44738</v>
      </c>
      <c r="G1684" s="67" t="str">
        <f aca="false">IF(I1684&gt;0,"Targeted Dealer","-")</f>
        <v>Targeted Dealer</v>
      </c>
      <c r="H1684" s="116"/>
      <c r="I1684" s="68" t="n">
        <v>100</v>
      </c>
      <c r="J1684" s="68" t="n">
        <f aca="false">I1684/$J$1*($J$1-$E$1)</f>
        <v>93.3333333333333</v>
      </c>
      <c r="K1684" s="69" t="n">
        <v>75</v>
      </c>
      <c r="L1684" s="69" t="n">
        <f aca="false">I1684-K1684</f>
        <v>25</v>
      </c>
      <c r="M1684" s="69" t="n">
        <f aca="false">IFERROR((K1684/J1684%),"-")</f>
        <v>80.3571428571429</v>
      </c>
      <c r="N1684" s="97" t="n">
        <v>80</v>
      </c>
      <c r="O1684" s="98" t="str">
        <f aca="false">IF(F1684&lt;=$P$2,"Mar","")</f>
        <v>Mar</v>
      </c>
      <c r="P1684" s="97" t="n">
        <f aca="false">N1684</f>
        <v>80</v>
      </c>
      <c r="Q1684" s="99" t="n">
        <f aca="false">K1684-P1684</f>
        <v>-5</v>
      </c>
      <c r="R1684" s="98" t="n">
        <f aca="false">IFERROR(IF(O1684="Mar",(K1684/P1684-1))," ")</f>
        <v>-0.0625</v>
      </c>
      <c r="S1684" s="100" t="str">
        <f aca="false">IF(N1684&gt;0,IF(O1684="","-",IF(R1684&lt;0%,"DEGROWTH","GROWTH")))</f>
        <v>DEGROWTH</v>
      </c>
      <c r="T1684" s="69" t="n">
        <v>80</v>
      </c>
      <c r="U1684" s="101" t="str">
        <f aca="false">IF(F1684&lt;=$V$2,"Apr","")</f>
        <v>Apr</v>
      </c>
      <c r="V1684" s="97" t="n">
        <v>80</v>
      </c>
      <c r="W1684" s="102" t="n">
        <f aca="false">K1684-V1684</f>
        <v>-5</v>
      </c>
      <c r="X1684" s="103" t="n">
        <f aca="false">IFERROR(IF(U1684="Apr",(K1684/V1684-1)),0)</f>
        <v>-0.0625</v>
      </c>
      <c r="Y1684" s="104" t="str">
        <f aca="false">IF(T1684&gt;0,IF(U1684="","-",IF(X1684&lt;0%,"DEGROWTH","GROWTH")))</f>
        <v>DEGROWTH</v>
      </c>
      <c r="Z1684" s="75" t="n">
        <v>0</v>
      </c>
      <c r="AA1684" s="70"/>
      <c r="AB1684" s="70" t="s">
        <v>133</v>
      </c>
      <c r="AC1684" s="70"/>
      <c r="AD1684" s="3" t="n">
        <f aca="false">IF(K1684=0,1,0)</f>
        <v>0</v>
      </c>
      <c r="AE1684" s="115"/>
    </row>
    <row r="1685" customFormat="false" ht="14.25" hidden="false" customHeight="true" outlineLevel="0" collapsed="false">
      <c r="A1685" s="116" t="s">
        <v>134</v>
      </c>
      <c r="B1685" s="117" t="s">
        <v>69</v>
      </c>
      <c r="C1685" s="117" t="s">
        <v>3630</v>
      </c>
      <c r="D1685" s="117" t="n">
        <v>1000004661</v>
      </c>
      <c r="E1685" s="117" t="s">
        <v>3631</v>
      </c>
      <c r="F1685" s="118" t="n">
        <v>46076</v>
      </c>
      <c r="G1685" s="67" t="str">
        <f aca="false">IF(I1685&gt;0,"Targeted Dealer","-")</f>
        <v>Targeted Dealer</v>
      </c>
      <c r="H1685" s="116"/>
      <c r="I1685" s="68" t="n">
        <v>50</v>
      </c>
      <c r="J1685" s="68" t="n">
        <f aca="false">I1685/$J$1*($J$1-$E$1)</f>
        <v>46.6666666666667</v>
      </c>
      <c r="K1685" s="69" t="n">
        <v>47</v>
      </c>
      <c r="L1685" s="69" t="n">
        <f aca="false">I1685-K1685</f>
        <v>3</v>
      </c>
      <c r="M1685" s="69" t="n">
        <f aca="false">IFERROR((K1685/J1685%),"-")</f>
        <v>100.714285714286</v>
      </c>
      <c r="N1685" s="97" t="n">
        <v>75</v>
      </c>
      <c r="O1685" s="98" t="str">
        <f aca="false">IF(F1685&lt;=$P$2,"Mar","")</f>
        <v>Mar</v>
      </c>
      <c r="P1685" s="97" t="n">
        <f aca="false">N1685</f>
        <v>75</v>
      </c>
      <c r="Q1685" s="99" t="n">
        <f aca="false">K1685-P1685</f>
        <v>-28</v>
      </c>
      <c r="R1685" s="98" t="n">
        <f aca="false">IFERROR(IF(O1685="Mar",(K1685/P1685-1))," ")</f>
        <v>-0.373333333333333</v>
      </c>
      <c r="S1685" s="100" t="str">
        <f aca="false">IF(N1685&gt;0,IF(O1685="","-",IF(R1685&lt;0%,"DEGROWTH","GROWTH")))</f>
        <v>DEGROWTH</v>
      </c>
      <c r="T1685" s="69" t="n">
        <v>0</v>
      </c>
      <c r="U1685" s="101" t="str">
        <f aca="false">IF(F1685&lt;=$V$2,"Apr","")</f>
        <v>Apr</v>
      </c>
      <c r="V1685" s="97" t="n">
        <v>0</v>
      </c>
      <c r="W1685" s="102" t="n">
        <f aca="false">K1685-V1685</f>
        <v>47</v>
      </c>
      <c r="X1685" s="103" t="n">
        <f aca="false">IFERROR(IF(U1685="Apr",(K1685/V1685-1)),0)</f>
        <v>0</v>
      </c>
      <c r="Y1685" s="106" t="b">
        <f aca="false">IF(T1685&gt;0,IF(U1685="","-",IF(X1685&lt;0%,"DEGROWTH","GROWTH")))</f>
        <v>0</v>
      </c>
      <c r="Z1685" s="75" t="n">
        <v>0</v>
      </c>
      <c r="AA1685" s="70"/>
      <c r="AB1685" s="70" t="s">
        <v>133</v>
      </c>
      <c r="AC1685" s="70"/>
      <c r="AD1685" s="3" t="n">
        <f aca="false">IF(K1685=0,1,0)</f>
        <v>0</v>
      </c>
      <c r="AE1685" s="115"/>
    </row>
    <row r="1686" customFormat="false" ht="14.25" hidden="false" customHeight="true" outlineLevel="0" collapsed="false">
      <c r="A1686" s="116" t="s">
        <v>132</v>
      </c>
      <c r="B1686" s="117" t="s">
        <v>105</v>
      </c>
      <c r="C1686" s="117" t="s">
        <v>3632</v>
      </c>
      <c r="D1686" s="117" t="n">
        <v>1000004642</v>
      </c>
      <c r="E1686" s="117" t="s">
        <v>3633</v>
      </c>
      <c r="F1686" s="118" t="n">
        <v>46066</v>
      </c>
      <c r="G1686" s="67" t="str">
        <f aca="false">IF(I1686&gt;0,"Targeted Dealer","-")</f>
        <v>Targeted Dealer</v>
      </c>
      <c r="H1686" s="116"/>
      <c r="I1686" s="68" t="n">
        <v>30</v>
      </c>
      <c r="J1686" s="68" t="n">
        <f aca="false">I1686/$J$1*($J$1-$E$1)</f>
        <v>28</v>
      </c>
      <c r="K1686" s="69" t="n">
        <v>25</v>
      </c>
      <c r="L1686" s="69" t="n">
        <f aca="false">I1686-K1686</f>
        <v>5</v>
      </c>
      <c r="M1686" s="69" t="n">
        <f aca="false">IFERROR((K1686/J1686%),"-")</f>
        <v>89.2857142857143</v>
      </c>
      <c r="N1686" s="97" t="n">
        <v>15</v>
      </c>
      <c r="O1686" s="98" t="str">
        <f aca="false">IF(F1686&lt;=$P$2,"Mar","")</f>
        <v>Mar</v>
      </c>
      <c r="P1686" s="97" t="n">
        <f aca="false">N1686</f>
        <v>15</v>
      </c>
      <c r="Q1686" s="99" t="n">
        <f aca="false">K1686-P1686</f>
        <v>10</v>
      </c>
      <c r="R1686" s="98" t="n">
        <f aca="false">IFERROR(IF(O1686="Mar",(K1686/P1686-1))," ")</f>
        <v>0.666666666666667</v>
      </c>
      <c r="S1686" s="100" t="str">
        <f aca="false">IF(N1686&gt;0,IF(O1686="","-",IF(R1686&lt;0%,"DEGROWTH","GROWTH")))</f>
        <v>GROWTH</v>
      </c>
      <c r="T1686" s="69" t="n">
        <v>0</v>
      </c>
      <c r="U1686" s="101" t="str">
        <f aca="false">IF(F1686&lt;=$V$2,"Apr","")</f>
        <v>Apr</v>
      </c>
      <c r="V1686" s="97" t="n">
        <v>0</v>
      </c>
      <c r="W1686" s="102" t="n">
        <f aca="false">K1686-V1686</f>
        <v>25</v>
      </c>
      <c r="X1686" s="103" t="n">
        <f aca="false">IFERROR(IF(U1686="Apr",(K1686/V1686-1)),0)</f>
        <v>0</v>
      </c>
      <c r="Y1686" s="106" t="b">
        <f aca="false">IF(T1686&gt;0,IF(U1686="","-",IF(X1686&lt;0%,"DEGROWTH","GROWTH")))</f>
        <v>0</v>
      </c>
      <c r="Z1686" s="75" t="n">
        <v>0</v>
      </c>
      <c r="AA1686" s="70"/>
      <c r="AB1686" s="70" t="s">
        <v>133</v>
      </c>
      <c r="AC1686" s="70"/>
      <c r="AD1686" s="3" t="n">
        <f aca="false">IF(K1686=0,1,0)</f>
        <v>0</v>
      </c>
      <c r="AE1686" s="115"/>
    </row>
    <row r="1687" customFormat="false" ht="14.25" hidden="false" customHeight="true" outlineLevel="0" collapsed="false">
      <c r="A1687" s="116" t="s">
        <v>132</v>
      </c>
      <c r="B1687" s="117" t="s">
        <v>105</v>
      </c>
      <c r="C1687" s="117" t="s">
        <v>3634</v>
      </c>
      <c r="D1687" s="117" t="n">
        <v>1000004657</v>
      </c>
      <c r="E1687" s="117" t="s">
        <v>3635</v>
      </c>
      <c r="F1687" s="118" t="n">
        <v>46075</v>
      </c>
      <c r="G1687" s="67" t="str">
        <f aca="false">IF(I1687&gt;0,"Targeted Dealer","-")</f>
        <v>Targeted Dealer</v>
      </c>
      <c r="H1687" s="116"/>
      <c r="I1687" s="68" t="n">
        <v>500</v>
      </c>
      <c r="J1687" s="68" t="n">
        <f aca="false">I1687/$J$1*($J$1-$E$1)</f>
        <v>466.666666666667</v>
      </c>
      <c r="K1687" s="69" t="n">
        <v>794</v>
      </c>
      <c r="L1687" s="69" t="n">
        <f aca="false">I1687-K1687</f>
        <v>-294</v>
      </c>
      <c r="M1687" s="69" t="n">
        <f aca="false">IFERROR((K1687/J1687%),"-")</f>
        <v>170.142857142857</v>
      </c>
      <c r="N1687" s="97" t="n">
        <v>250</v>
      </c>
      <c r="O1687" s="98" t="str">
        <f aca="false">IF(F1687&lt;=$P$2,"Mar","")</f>
        <v>Mar</v>
      </c>
      <c r="P1687" s="97" t="n">
        <f aca="false">N1687</f>
        <v>250</v>
      </c>
      <c r="Q1687" s="99" t="n">
        <f aca="false">K1687-P1687</f>
        <v>544</v>
      </c>
      <c r="R1687" s="98" t="n">
        <f aca="false">IFERROR(IF(O1687="Mar",(K1687/P1687-1))," ")</f>
        <v>2.176</v>
      </c>
      <c r="S1687" s="100" t="str">
        <f aca="false">IF(N1687&gt;0,IF(O1687="","-",IF(R1687&lt;0%,"DEGROWTH","GROWTH")))</f>
        <v>GROWTH</v>
      </c>
      <c r="T1687" s="69" t="n">
        <v>0</v>
      </c>
      <c r="U1687" s="101" t="str">
        <f aca="false">IF(F1687&lt;=$V$2,"Apr","")</f>
        <v>Apr</v>
      </c>
      <c r="V1687" s="97" t="n">
        <v>0</v>
      </c>
      <c r="W1687" s="102" t="n">
        <f aca="false">K1687-V1687</f>
        <v>794</v>
      </c>
      <c r="X1687" s="103" t="n">
        <f aca="false">IFERROR(IF(U1687="Apr",(K1687/V1687-1)),0)</f>
        <v>0</v>
      </c>
      <c r="Y1687" s="106" t="b">
        <f aca="false">IF(T1687&gt;0,IF(U1687="","-",IF(X1687&lt;0%,"DEGROWTH","GROWTH")))</f>
        <v>0</v>
      </c>
      <c r="Z1687" s="75" t="n">
        <v>0</v>
      </c>
      <c r="AA1687" s="70"/>
      <c r="AB1687" s="70" t="s">
        <v>133</v>
      </c>
      <c r="AC1687" s="70"/>
      <c r="AD1687" s="3" t="n">
        <f aca="false">IF(K1687=0,1,0)</f>
        <v>0</v>
      </c>
      <c r="AE1687" s="115"/>
    </row>
    <row r="1688" customFormat="false" ht="14.25" hidden="false" customHeight="true" outlineLevel="0" collapsed="false">
      <c r="A1688" s="116" t="s">
        <v>132</v>
      </c>
      <c r="B1688" s="117" t="s">
        <v>105</v>
      </c>
      <c r="C1688" s="117" t="s">
        <v>3636</v>
      </c>
      <c r="D1688" s="117" t="n">
        <v>1000004658</v>
      </c>
      <c r="E1688" s="117" t="s">
        <v>3637</v>
      </c>
      <c r="F1688" s="118" t="n">
        <v>46076</v>
      </c>
      <c r="G1688" s="67" t="str">
        <f aca="false">IF(I1688&gt;0,"Targeted Dealer","-")</f>
        <v>Targeted Dealer</v>
      </c>
      <c r="H1688" s="116"/>
      <c r="I1688" s="68" t="n">
        <v>300</v>
      </c>
      <c r="J1688" s="68" t="n">
        <f aca="false">I1688/$J$1*($J$1-$E$1)</f>
        <v>280</v>
      </c>
      <c r="K1688" s="69" t="n">
        <v>338</v>
      </c>
      <c r="L1688" s="69" t="n">
        <f aca="false">I1688-K1688</f>
        <v>-38</v>
      </c>
      <c r="M1688" s="69" t="n">
        <f aca="false">IFERROR((K1688/J1688%),"-")</f>
        <v>120.714285714286</v>
      </c>
      <c r="N1688" s="97" t="n">
        <v>125</v>
      </c>
      <c r="O1688" s="98" t="str">
        <f aca="false">IF(F1688&lt;=$P$2,"Mar","")</f>
        <v>Mar</v>
      </c>
      <c r="P1688" s="97" t="n">
        <f aca="false">N1688</f>
        <v>125</v>
      </c>
      <c r="Q1688" s="99" t="n">
        <f aca="false">K1688-P1688</f>
        <v>213</v>
      </c>
      <c r="R1688" s="98" t="n">
        <f aca="false">IFERROR(IF(O1688="Mar",(K1688/P1688-1))," ")</f>
        <v>1.704</v>
      </c>
      <c r="S1688" s="100" t="str">
        <f aca="false">IF(N1688&gt;0,IF(O1688="","-",IF(R1688&lt;0%,"DEGROWTH","GROWTH")))</f>
        <v>GROWTH</v>
      </c>
      <c r="T1688" s="69" t="n">
        <v>0</v>
      </c>
      <c r="U1688" s="101" t="str">
        <f aca="false">IF(F1688&lt;=$V$2,"Apr","")</f>
        <v>Apr</v>
      </c>
      <c r="V1688" s="97" t="n">
        <v>0</v>
      </c>
      <c r="W1688" s="102" t="n">
        <f aca="false">K1688-V1688</f>
        <v>338</v>
      </c>
      <c r="X1688" s="103" t="n">
        <f aca="false">IFERROR(IF(U1688="Apr",(K1688/V1688-1)),0)</f>
        <v>0</v>
      </c>
      <c r="Y1688" s="106" t="b">
        <f aca="false">IF(T1688&gt;0,IF(U1688="","-",IF(X1688&lt;0%,"DEGROWTH","GROWTH")))</f>
        <v>0</v>
      </c>
      <c r="Z1688" s="75" t="n">
        <v>0</v>
      </c>
      <c r="AA1688" s="70"/>
      <c r="AB1688" s="70" t="s">
        <v>133</v>
      </c>
      <c r="AC1688" s="70"/>
      <c r="AD1688" s="3" t="n">
        <f aca="false">IF(K1688=0,1,0)</f>
        <v>0</v>
      </c>
      <c r="AE1688" s="115"/>
    </row>
    <row r="1689" customFormat="false" ht="14.25" hidden="false" customHeight="true" outlineLevel="0" collapsed="false">
      <c r="A1689" s="116" t="s">
        <v>132</v>
      </c>
      <c r="B1689" s="117" t="s">
        <v>105</v>
      </c>
      <c r="C1689" s="117" t="s">
        <v>3638</v>
      </c>
      <c r="D1689" s="117" t="n">
        <v>1000004664</v>
      </c>
      <c r="E1689" s="117" t="s">
        <v>3639</v>
      </c>
      <c r="F1689" s="118" t="n">
        <v>46079</v>
      </c>
      <c r="G1689" s="67" t="str">
        <f aca="false">IF(I1689&gt;0,"Targeted Dealer","-")</f>
        <v>Targeted Dealer</v>
      </c>
      <c r="H1689" s="116"/>
      <c r="I1689" s="68" t="n">
        <v>100</v>
      </c>
      <c r="J1689" s="68" t="n">
        <f aca="false">I1689/$J$1*($J$1-$E$1)</f>
        <v>93.3333333333333</v>
      </c>
      <c r="K1689" s="69" t="n">
        <v>180</v>
      </c>
      <c r="L1689" s="69" t="n">
        <f aca="false">I1689-K1689</f>
        <v>-80</v>
      </c>
      <c r="M1689" s="69" t="n">
        <f aca="false">IFERROR((K1689/J1689%),"-")</f>
        <v>192.857142857143</v>
      </c>
      <c r="N1689" s="97" t="n">
        <v>50</v>
      </c>
      <c r="O1689" s="98" t="str">
        <f aca="false">IF(F1689&lt;=$P$2,"Mar","")</f>
        <v>Mar</v>
      </c>
      <c r="P1689" s="97" t="n">
        <f aca="false">N1689</f>
        <v>50</v>
      </c>
      <c r="Q1689" s="99" t="n">
        <f aca="false">K1689-P1689</f>
        <v>130</v>
      </c>
      <c r="R1689" s="98" t="n">
        <f aca="false">IFERROR(IF(O1689="Mar",(K1689/P1689-1))," ")</f>
        <v>2.6</v>
      </c>
      <c r="S1689" s="100" t="str">
        <f aca="false">IF(N1689&gt;0,IF(O1689="","-",IF(R1689&lt;0%,"DEGROWTH","GROWTH")))</f>
        <v>GROWTH</v>
      </c>
      <c r="T1689" s="69" t="n">
        <v>0</v>
      </c>
      <c r="U1689" s="101" t="str">
        <f aca="false">IF(F1689&lt;=$V$2,"Apr","")</f>
        <v>Apr</v>
      </c>
      <c r="V1689" s="97" t="n">
        <v>0</v>
      </c>
      <c r="W1689" s="102" t="n">
        <f aca="false">K1689-V1689</f>
        <v>180</v>
      </c>
      <c r="X1689" s="103" t="n">
        <f aca="false">IFERROR(IF(U1689="Apr",(K1689/V1689-1)),0)</f>
        <v>0</v>
      </c>
      <c r="Y1689" s="106" t="b">
        <f aca="false">IF(T1689&gt;0,IF(U1689="","-",IF(X1689&lt;0%,"DEGROWTH","GROWTH")))</f>
        <v>0</v>
      </c>
      <c r="Z1689" s="75" t="n">
        <v>0</v>
      </c>
      <c r="AA1689" s="70"/>
      <c r="AB1689" s="70" t="s">
        <v>133</v>
      </c>
      <c r="AC1689" s="70"/>
      <c r="AD1689" s="3" t="n">
        <f aca="false">IF(K1689=0,1,0)</f>
        <v>0</v>
      </c>
      <c r="AE1689" s="115"/>
    </row>
    <row r="1690" customFormat="false" ht="14.25" hidden="false" customHeight="true" outlineLevel="0" collapsed="false">
      <c r="A1690" s="116" t="s">
        <v>132</v>
      </c>
      <c r="B1690" s="117" t="s">
        <v>105</v>
      </c>
      <c r="C1690" s="117" t="s">
        <v>3640</v>
      </c>
      <c r="D1690" s="117" t="n">
        <v>1000004665</v>
      </c>
      <c r="E1690" s="117" t="s">
        <v>3641</v>
      </c>
      <c r="F1690" s="118" t="n">
        <v>46079</v>
      </c>
      <c r="G1690" s="67" t="str">
        <f aca="false">IF(I1690&gt;0,"Targeted Dealer","-")</f>
        <v>Targeted Dealer</v>
      </c>
      <c r="H1690" s="116"/>
      <c r="I1690" s="68" t="n">
        <v>350</v>
      </c>
      <c r="J1690" s="68" t="n">
        <f aca="false">I1690/$J$1*($J$1-$E$1)</f>
        <v>326.666666666667</v>
      </c>
      <c r="K1690" s="69" t="n">
        <v>377</v>
      </c>
      <c r="L1690" s="69" t="n">
        <f aca="false">I1690-K1690</f>
        <v>-27</v>
      </c>
      <c r="M1690" s="69" t="n">
        <f aca="false">IFERROR((K1690/J1690%),"-")</f>
        <v>115.408163265306</v>
      </c>
      <c r="N1690" s="97" t="n">
        <v>50</v>
      </c>
      <c r="O1690" s="98" t="str">
        <f aca="false">IF(F1690&lt;=$P$2,"Mar","")</f>
        <v>Mar</v>
      </c>
      <c r="P1690" s="97" t="n">
        <f aca="false">N1690</f>
        <v>50</v>
      </c>
      <c r="Q1690" s="99" t="n">
        <f aca="false">K1690-P1690</f>
        <v>327</v>
      </c>
      <c r="R1690" s="98" t="n">
        <f aca="false">IFERROR(IF(O1690="Mar",(K1690/P1690-1))," ")</f>
        <v>6.54</v>
      </c>
      <c r="S1690" s="100" t="str">
        <f aca="false">IF(N1690&gt;0,IF(O1690="","-",IF(R1690&lt;0%,"DEGROWTH","GROWTH")))</f>
        <v>GROWTH</v>
      </c>
      <c r="T1690" s="69" t="n">
        <v>0</v>
      </c>
      <c r="U1690" s="101" t="str">
        <f aca="false">IF(F1690&lt;=$V$2,"Apr","")</f>
        <v>Apr</v>
      </c>
      <c r="V1690" s="97" t="n">
        <v>0</v>
      </c>
      <c r="W1690" s="102" t="n">
        <f aca="false">K1690-V1690</f>
        <v>377</v>
      </c>
      <c r="X1690" s="103" t="n">
        <f aca="false">IFERROR(IF(U1690="Apr",(K1690/V1690-1)),0)</f>
        <v>0</v>
      </c>
      <c r="Y1690" s="106" t="b">
        <f aca="false">IF(T1690&gt;0,IF(U1690="","-",IF(X1690&lt;0%,"DEGROWTH","GROWTH")))</f>
        <v>0</v>
      </c>
      <c r="Z1690" s="75" t="n">
        <v>0</v>
      </c>
      <c r="AA1690" s="70"/>
      <c r="AB1690" s="70" t="s">
        <v>133</v>
      </c>
      <c r="AC1690" s="70"/>
      <c r="AD1690" s="3" t="n">
        <f aca="false">IF(K1690=0,1,0)</f>
        <v>0</v>
      </c>
      <c r="AE1690" s="115"/>
    </row>
    <row r="1691" customFormat="false" ht="14.25" hidden="false" customHeight="true" outlineLevel="0" collapsed="false">
      <c r="A1691" s="116" t="s">
        <v>134</v>
      </c>
      <c r="B1691" s="117" t="s">
        <v>79</v>
      </c>
      <c r="C1691" s="117" t="s">
        <v>3642</v>
      </c>
      <c r="D1691" s="117" t="n">
        <v>1000004679</v>
      </c>
      <c r="E1691" s="117" t="s">
        <v>3643</v>
      </c>
      <c r="F1691" s="118" t="n">
        <v>46092</v>
      </c>
      <c r="G1691" s="67" t="str">
        <f aca="false">IF(I1691&gt;0,"Targeted Dealer","-")</f>
        <v>Targeted Dealer</v>
      </c>
      <c r="H1691" s="116"/>
      <c r="I1691" s="68" t="n">
        <v>20</v>
      </c>
      <c r="J1691" s="68" t="n">
        <f aca="false">I1691/$J$1*($J$1-$E$1)</f>
        <v>18.6666666666667</v>
      </c>
      <c r="K1691" s="69" t="n">
        <v>0</v>
      </c>
      <c r="L1691" s="69" t="n">
        <f aca="false">I1691-K1691</f>
        <v>20</v>
      </c>
      <c r="M1691" s="69" t="n">
        <f aca="false">IFERROR((K1691/J1691%),"-")</f>
        <v>0</v>
      </c>
      <c r="N1691" s="97" t="n">
        <v>19</v>
      </c>
      <c r="O1691" s="98" t="str">
        <f aca="false">IF(F1691&lt;=$P$2,"Mar","")</f>
        <v>Mar</v>
      </c>
      <c r="P1691" s="97" t="n">
        <f aca="false">N1691</f>
        <v>19</v>
      </c>
      <c r="Q1691" s="99" t="n">
        <f aca="false">K1691-P1691</f>
        <v>-19</v>
      </c>
      <c r="R1691" s="98" t="n">
        <f aca="false">IFERROR(IF(O1691="Mar",(K1691/P1691-1))," ")</f>
        <v>-1</v>
      </c>
      <c r="S1691" s="100" t="str">
        <f aca="false">IF(N1691&gt;0,IF(O1691="","-",IF(R1691&lt;0%,"DEGROWTH","GROWTH")))</f>
        <v>DEGROWTH</v>
      </c>
      <c r="T1691" s="69" t="n">
        <v>0</v>
      </c>
      <c r="U1691" s="101" t="str">
        <f aca="false">IF(F1691&lt;=$V$2,"Apr","")</f>
        <v>Apr</v>
      </c>
      <c r="V1691" s="97" t="n">
        <v>0</v>
      </c>
      <c r="W1691" s="102" t="n">
        <f aca="false">K1691-V1691</f>
        <v>0</v>
      </c>
      <c r="X1691" s="103" t="n">
        <f aca="false">IFERROR(IF(U1691="Apr",(K1691/V1691-1)),0)</f>
        <v>0</v>
      </c>
      <c r="Y1691" s="106" t="b">
        <f aca="false">IF(T1691&gt;0,IF(U1691="","-",IF(X1691&lt;0%,"DEGROWTH","GROWTH")))</f>
        <v>0</v>
      </c>
      <c r="Z1691" s="75" t="n">
        <v>0</v>
      </c>
      <c r="AA1691" s="70"/>
      <c r="AB1691" s="70" t="s">
        <v>133</v>
      </c>
      <c r="AC1691" s="70"/>
      <c r="AD1691" s="3" t="n">
        <f aca="false">IF(K1691=0,1,0)</f>
        <v>1</v>
      </c>
      <c r="AE1691" s="115"/>
    </row>
    <row r="1692" customFormat="false" ht="14.25" hidden="false" customHeight="true" outlineLevel="0" collapsed="false">
      <c r="A1692" s="116" t="s">
        <v>134</v>
      </c>
      <c r="B1692" s="117" t="s">
        <v>64</v>
      </c>
      <c r="C1692" s="117" t="s">
        <v>3644</v>
      </c>
      <c r="D1692" s="117" t="n">
        <v>1000000606</v>
      </c>
      <c r="E1692" s="117" t="s">
        <v>3645</v>
      </c>
      <c r="F1692" s="118" t="n">
        <v>44738</v>
      </c>
      <c r="G1692" s="67" t="str">
        <f aca="false">IF(I1692&gt;0,"Targeted Dealer","-")</f>
        <v>Targeted Dealer</v>
      </c>
      <c r="H1692" s="116"/>
      <c r="I1692" s="68" t="n">
        <v>20</v>
      </c>
      <c r="J1692" s="68" t="n">
        <f aca="false">I1692/$J$1*($J$1-$E$1)</f>
        <v>18.6666666666667</v>
      </c>
      <c r="K1692" s="69" t="n">
        <v>0</v>
      </c>
      <c r="L1692" s="69" t="n">
        <f aca="false">I1692-K1692</f>
        <v>20</v>
      </c>
      <c r="M1692" s="69" t="n">
        <f aca="false">IFERROR((K1692/J1692%),"-")</f>
        <v>0</v>
      </c>
      <c r="N1692" s="97" t="n">
        <v>40</v>
      </c>
      <c r="O1692" s="98" t="str">
        <f aca="false">IF(F1692&lt;=$P$2,"Mar","")</f>
        <v>Mar</v>
      </c>
      <c r="P1692" s="97" t="n">
        <f aca="false">N1692</f>
        <v>40</v>
      </c>
      <c r="Q1692" s="99" t="n">
        <f aca="false">K1692-P1692</f>
        <v>-40</v>
      </c>
      <c r="R1692" s="98" t="n">
        <f aca="false">IFERROR(IF(O1692="Mar",(K1692/P1692-1))," ")</f>
        <v>-1</v>
      </c>
      <c r="S1692" s="100" t="str">
        <f aca="false">IF(N1692&gt;0,IF(O1692="","-",IF(R1692&lt;0%,"DEGROWTH","GROWTH")))</f>
        <v>DEGROWTH</v>
      </c>
      <c r="T1692" s="69" t="n">
        <v>0</v>
      </c>
      <c r="U1692" s="101" t="str">
        <f aca="false">IF(F1692&lt;=$V$2,"Apr","")</f>
        <v>Apr</v>
      </c>
      <c r="V1692" s="97" t="n">
        <v>0</v>
      </c>
      <c r="W1692" s="102" t="n">
        <f aca="false">K1692-V1692</f>
        <v>0</v>
      </c>
      <c r="X1692" s="103" t="n">
        <f aca="false">IFERROR(IF(U1692="Apr",(K1692/V1692-1)),0)</f>
        <v>0</v>
      </c>
      <c r="Y1692" s="106" t="b">
        <f aca="false">IF(T1692&gt;0,IF(U1692="","-",IF(X1692&lt;0%,"DEGROWTH","GROWTH")))</f>
        <v>0</v>
      </c>
      <c r="Z1692" s="75" t="n">
        <v>0</v>
      </c>
      <c r="AA1692" s="70"/>
      <c r="AB1692" s="70" t="s">
        <v>133</v>
      </c>
      <c r="AC1692" s="70"/>
      <c r="AD1692" s="3" t="n">
        <f aca="false">IF(K1692=0,1,0)</f>
        <v>1</v>
      </c>
      <c r="AE1692" s="115"/>
    </row>
    <row r="1693" customFormat="false" ht="14.25" hidden="false" customHeight="true" outlineLevel="0" collapsed="false">
      <c r="A1693" s="116" t="s">
        <v>130</v>
      </c>
      <c r="B1693" s="117" t="s">
        <v>122</v>
      </c>
      <c r="C1693" s="117" t="s">
        <v>3646</v>
      </c>
      <c r="D1693" s="117" t="n">
        <v>1000001656</v>
      </c>
      <c r="E1693" s="117" t="s">
        <v>3647</v>
      </c>
      <c r="F1693" s="118" t="n">
        <v>44739</v>
      </c>
      <c r="G1693" s="67" t="str">
        <f aca="false">IF(I1693&gt;0,"Targeted Dealer","-")</f>
        <v>Targeted Dealer</v>
      </c>
      <c r="H1693" s="116"/>
      <c r="I1693" s="68" t="n">
        <v>25</v>
      </c>
      <c r="J1693" s="68" t="n">
        <f aca="false">I1693/$J$1*($J$1-$E$1)</f>
        <v>23.3333333333333</v>
      </c>
      <c r="K1693" s="69" t="n">
        <v>0</v>
      </c>
      <c r="L1693" s="69" t="n">
        <f aca="false">I1693-K1693</f>
        <v>25</v>
      </c>
      <c r="M1693" s="69" t="n">
        <f aca="false">IFERROR((K1693/J1693%),"-")</f>
        <v>0</v>
      </c>
      <c r="N1693" s="97" t="n">
        <v>10</v>
      </c>
      <c r="O1693" s="98" t="str">
        <f aca="false">IF(F1693&lt;=$P$2,"Mar","")</f>
        <v>Mar</v>
      </c>
      <c r="P1693" s="97" t="n">
        <f aca="false">N1693</f>
        <v>10</v>
      </c>
      <c r="Q1693" s="99" t="n">
        <f aca="false">K1693-P1693</f>
        <v>-10</v>
      </c>
      <c r="R1693" s="98" t="n">
        <f aca="false">IFERROR(IF(O1693="Mar",(K1693/P1693-1))," ")</f>
        <v>-1</v>
      </c>
      <c r="S1693" s="100" t="str">
        <f aca="false">IF(N1693&gt;0,IF(O1693="","-",IF(R1693&lt;0%,"DEGROWTH","GROWTH")))</f>
        <v>DEGROWTH</v>
      </c>
      <c r="T1693" s="69" t="n">
        <v>0</v>
      </c>
      <c r="U1693" s="101" t="str">
        <f aca="false">IF(F1693&lt;=$V$2,"Apr","")</f>
        <v>Apr</v>
      </c>
      <c r="V1693" s="97" t="n">
        <v>0</v>
      </c>
      <c r="W1693" s="102" t="n">
        <f aca="false">K1693-V1693</f>
        <v>0</v>
      </c>
      <c r="X1693" s="103" t="n">
        <f aca="false">IFERROR(IF(U1693="Apr",(K1693/V1693-1)),0)</f>
        <v>0</v>
      </c>
      <c r="Y1693" s="106" t="b">
        <f aca="false">IF(T1693&gt;0,IF(U1693="","-",IF(X1693&lt;0%,"DEGROWTH","GROWTH")))</f>
        <v>0</v>
      </c>
      <c r="Z1693" s="75" t="n">
        <v>0</v>
      </c>
      <c r="AA1693" s="70"/>
      <c r="AB1693" s="70" t="s">
        <v>133</v>
      </c>
      <c r="AC1693" s="70"/>
      <c r="AD1693" s="3" t="n">
        <f aca="false">IF(K1693=0,1,0)</f>
        <v>1</v>
      </c>
      <c r="AE1693" s="115"/>
    </row>
    <row r="1694" customFormat="false" ht="14.25" hidden="false" customHeight="true" outlineLevel="0" collapsed="false">
      <c r="A1694" s="116" t="s">
        <v>133</v>
      </c>
      <c r="B1694" s="117" t="s">
        <v>55</v>
      </c>
      <c r="C1694" s="117" t="s">
        <v>3648</v>
      </c>
      <c r="D1694" s="117" t="n">
        <v>1000003570</v>
      </c>
      <c r="E1694" s="117" t="s">
        <v>3649</v>
      </c>
      <c r="F1694" s="118" t="n">
        <v>45078</v>
      </c>
      <c r="G1694" s="67" t="str">
        <f aca="false">IF(I1694&gt;0,"Targeted Dealer","-")</f>
        <v>Targeted Dealer</v>
      </c>
      <c r="H1694" s="116"/>
      <c r="I1694" s="68" t="n">
        <v>70</v>
      </c>
      <c r="J1694" s="68" t="n">
        <f aca="false">I1694/$J$1*($J$1-$E$1)</f>
        <v>65.3333333333333</v>
      </c>
      <c r="K1694" s="69" t="n">
        <v>0</v>
      </c>
      <c r="L1694" s="69" t="n">
        <f aca="false">I1694-K1694</f>
        <v>70</v>
      </c>
      <c r="M1694" s="69" t="n">
        <f aca="false">IFERROR((K1694/J1694%),"-")</f>
        <v>0</v>
      </c>
      <c r="N1694" s="97" t="n">
        <v>70</v>
      </c>
      <c r="O1694" s="98" t="str">
        <f aca="false">IF(F1694&lt;=$P$2,"Mar","")</f>
        <v>Mar</v>
      </c>
      <c r="P1694" s="97" t="n">
        <f aca="false">N1694</f>
        <v>70</v>
      </c>
      <c r="Q1694" s="99" t="n">
        <f aca="false">K1694-P1694</f>
        <v>-70</v>
      </c>
      <c r="R1694" s="98" t="n">
        <f aca="false">IFERROR(IF(O1694="Mar",(K1694/P1694-1))," ")</f>
        <v>-1</v>
      </c>
      <c r="S1694" s="100" t="str">
        <f aca="false">IF(N1694&gt;0,IF(O1694="","-",IF(R1694&lt;0%,"DEGROWTH","GROWTH")))</f>
        <v>DEGROWTH</v>
      </c>
      <c r="T1694" s="69" t="n">
        <v>35</v>
      </c>
      <c r="U1694" s="101" t="str">
        <f aca="false">IF(F1694&lt;=$V$2,"Apr","")</f>
        <v>Apr</v>
      </c>
      <c r="V1694" s="97" t="n">
        <v>35</v>
      </c>
      <c r="W1694" s="102" t="n">
        <f aca="false">K1694-V1694</f>
        <v>-35</v>
      </c>
      <c r="X1694" s="103" t="n">
        <f aca="false">IFERROR(IF(U1694="Apr",(K1694/V1694-1)),0)</f>
        <v>-1</v>
      </c>
      <c r="Y1694" s="104" t="str">
        <f aca="false">IF(T1694&gt;0,IF(U1694="","-",IF(X1694&lt;0%,"DEGROWTH","GROWTH")))</f>
        <v>DEGROWTH</v>
      </c>
      <c r="Z1694" s="75" t="n">
        <v>0</v>
      </c>
      <c r="AA1694" s="70"/>
      <c r="AB1694" s="70" t="s">
        <v>133</v>
      </c>
      <c r="AC1694" s="70"/>
      <c r="AD1694" s="3" t="n">
        <f aca="false">IF(K1694=0,1,0)</f>
        <v>1</v>
      </c>
      <c r="AE1694" s="115"/>
    </row>
    <row r="1695" customFormat="false" ht="14.25" hidden="false" customHeight="true" outlineLevel="0" collapsed="false">
      <c r="A1695" s="116" t="s">
        <v>133</v>
      </c>
      <c r="B1695" s="117" t="s">
        <v>21</v>
      </c>
      <c r="C1695" s="117" t="s">
        <v>3650</v>
      </c>
      <c r="D1695" s="117" t="n">
        <v>1000004669</v>
      </c>
      <c r="E1695" s="117" t="s">
        <v>3651</v>
      </c>
      <c r="F1695" s="118" t="n">
        <v>46091</v>
      </c>
      <c r="G1695" s="67" t="str">
        <f aca="false">IF(I1695&gt;0,"Targeted Dealer","-")</f>
        <v>Targeted Dealer</v>
      </c>
      <c r="H1695" s="116"/>
      <c r="I1695" s="68" t="n">
        <v>40</v>
      </c>
      <c r="J1695" s="68" t="n">
        <f aca="false">I1695/$J$1*($J$1-$E$1)</f>
        <v>37.3333333333333</v>
      </c>
      <c r="K1695" s="69" t="n">
        <v>25</v>
      </c>
      <c r="L1695" s="69" t="n">
        <f aca="false">I1695-K1695</f>
        <v>15</v>
      </c>
      <c r="M1695" s="69" t="n">
        <f aca="false">IFERROR((K1695/J1695%),"-")</f>
        <v>66.9642857142857</v>
      </c>
      <c r="N1695" s="97" t="n">
        <v>20</v>
      </c>
      <c r="O1695" s="98" t="str">
        <f aca="false">IF(F1695&lt;=$P$2,"Mar","")</f>
        <v>Mar</v>
      </c>
      <c r="P1695" s="97" t="n">
        <f aca="false">N1695</f>
        <v>20</v>
      </c>
      <c r="Q1695" s="99" t="n">
        <f aca="false">K1695-P1695</f>
        <v>5</v>
      </c>
      <c r="R1695" s="98" t="n">
        <f aca="false">IFERROR(IF(O1695="Mar",(K1695/P1695-1))," ")</f>
        <v>0.25</v>
      </c>
      <c r="S1695" s="100" t="str">
        <f aca="false">IF(N1695&gt;0,IF(O1695="","-",IF(R1695&lt;0%,"DEGROWTH","GROWTH")))</f>
        <v>GROWTH</v>
      </c>
      <c r="T1695" s="69" t="n">
        <v>0</v>
      </c>
      <c r="U1695" s="101" t="str">
        <f aca="false">IF(F1695&lt;=$V$2,"Apr","")</f>
        <v>Apr</v>
      </c>
      <c r="V1695" s="97" t="n">
        <v>0</v>
      </c>
      <c r="W1695" s="102" t="n">
        <f aca="false">K1695-V1695</f>
        <v>25</v>
      </c>
      <c r="X1695" s="103" t="n">
        <f aca="false">IFERROR(IF(U1695="Apr",(K1695/V1695-1)),0)</f>
        <v>0</v>
      </c>
      <c r="Y1695" s="106" t="b">
        <f aca="false">IF(T1695&gt;0,IF(U1695="","-",IF(X1695&lt;0%,"DEGROWTH","GROWTH")))</f>
        <v>0</v>
      </c>
      <c r="Z1695" s="75" t="n">
        <v>0</v>
      </c>
      <c r="AA1695" s="70"/>
      <c r="AB1695" s="70" t="s">
        <v>133</v>
      </c>
      <c r="AC1695" s="70"/>
      <c r="AD1695" s="3" t="n">
        <f aca="false">IF(K1695=0,1,0)</f>
        <v>0</v>
      </c>
      <c r="AE1695" s="115"/>
    </row>
    <row r="1696" customFormat="false" ht="14.25" hidden="false" customHeight="true" outlineLevel="0" collapsed="false">
      <c r="A1696" s="116" t="s">
        <v>130</v>
      </c>
      <c r="B1696" s="117" t="s">
        <v>113</v>
      </c>
      <c r="C1696" s="117" t="s">
        <v>3652</v>
      </c>
      <c r="D1696" s="117" t="n">
        <v>1000002793</v>
      </c>
      <c r="E1696" s="117" t="s">
        <v>3653</v>
      </c>
      <c r="F1696" s="118" t="n">
        <v>44741</v>
      </c>
      <c r="G1696" s="67" t="str">
        <f aca="false">IF(I1696&gt;0,"Targeted Dealer","-")</f>
        <v>Targeted Dealer</v>
      </c>
      <c r="H1696" s="116"/>
      <c r="I1696" s="68" t="n">
        <v>20</v>
      </c>
      <c r="J1696" s="68" t="n">
        <f aca="false">I1696/$J$1*($J$1-$E$1)</f>
        <v>18.6666666666667</v>
      </c>
      <c r="K1696" s="69" t="n">
        <v>0</v>
      </c>
      <c r="L1696" s="69" t="n">
        <f aca="false">I1696-K1696</f>
        <v>20</v>
      </c>
      <c r="M1696" s="69" t="n">
        <f aca="false">IFERROR((K1696/J1696%),"-")</f>
        <v>0</v>
      </c>
      <c r="N1696" s="97" t="n">
        <v>7</v>
      </c>
      <c r="O1696" s="98" t="str">
        <f aca="false">IF(F1696&lt;=$P$2,"Mar","")</f>
        <v>Mar</v>
      </c>
      <c r="P1696" s="97" t="n">
        <f aca="false">N1696</f>
        <v>7</v>
      </c>
      <c r="Q1696" s="99" t="n">
        <f aca="false">K1696-P1696</f>
        <v>-7</v>
      </c>
      <c r="R1696" s="98" t="n">
        <f aca="false">IFERROR(IF(O1696="Mar",(K1696/P1696-1))," ")</f>
        <v>-1</v>
      </c>
      <c r="S1696" s="100" t="str">
        <f aca="false">IF(N1696&gt;0,IF(O1696="","-",IF(R1696&lt;0%,"DEGROWTH","GROWTH")))</f>
        <v>DEGROWTH</v>
      </c>
      <c r="T1696" s="69" t="n">
        <v>0</v>
      </c>
      <c r="U1696" s="101" t="str">
        <f aca="false">IF(F1696&lt;=$V$2,"Apr","")</f>
        <v>Apr</v>
      </c>
      <c r="V1696" s="97" t="n">
        <v>0</v>
      </c>
      <c r="W1696" s="102" t="n">
        <f aca="false">K1696-V1696</f>
        <v>0</v>
      </c>
      <c r="X1696" s="103" t="n">
        <f aca="false">IFERROR(IF(U1696="Apr",(K1696/V1696-1)),0)</f>
        <v>0</v>
      </c>
      <c r="Y1696" s="106" t="b">
        <f aca="false">IF(T1696&gt;0,IF(U1696="","-",IF(X1696&lt;0%,"DEGROWTH","GROWTH")))</f>
        <v>0</v>
      </c>
      <c r="Z1696" s="75" t="n">
        <v>0</v>
      </c>
      <c r="AA1696" s="70"/>
      <c r="AB1696" s="70" t="s">
        <v>133</v>
      </c>
      <c r="AC1696" s="70"/>
      <c r="AD1696" s="3" t="n">
        <f aca="false">IF(K1696=0,1,0)</f>
        <v>1</v>
      </c>
      <c r="AE1696" s="115"/>
    </row>
    <row r="1697" customFormat="false" ht="14.25" hidden="false" customHeight="true" outlineLevel="0" collapsed="false">
      <c r="A1697" s="116" t="s">
        <v>130</v>
      </c>
      <c r="B1697" s="117" t="s">
        <v>521</v>
      </c>
      <c r="C1697" s="117" t="s">
        <v>3654</v>
      </c>
      <c r="D1697" s="117" t="n">
        <v>1000001809</v>
      </c>
      <c r="E1697" s="117" t="s">
        <v>3655</v>
      </c>
      <c r="F1697" s="118" t="n">
        <v>44739</v>
      </c>
      <c r="G1697" s="67" t="str">
        <f aca="false">IF(I1697&gt;0,"Targeted Dealer","-")</f>
        <v>Targeted Dealer</v>
      </c>
      <c r="H1697" s="116"/>
      <c r="I1697" s="68" t="n">
        <v>25</v>
      </c>
      <c r="J1697" s="68" t="n">
        <f aca="false">I1697/$J$1*($J$1-$E$1)</f>
        <v>23.3333333333333</v>
      </c>
      <c r="K1697" s="69" t="n">
        <v>50</v>
      </c>
      <c r="L1697" s="69" t="n">
        <f aca="false">I1697-K1697</f>
        <v>-25</v>
      </c>
      <c r="M1697" s="69" t="n">
        <f aca="false">IFERROR((K1697/J1697%),"-")</f>
        <v>214.285714285714</v>
      </c>
      <c r="N1697" s="97" t="n">
        <v>30</v>
      </c>
      <c r="O1697" s="98" t="str">
        <f aca="false">IF(F1697&lt;=$P$2,"Mar","")</f>
        <v>Mar</v>
      </c>
      <c r="P1697" s="97" t="n">
        <f aca="false">N1697</f>
        <v>30</v>
      </c>
      <c r="Q1697" s="99" t="n">
        <f aca="false">K1697-P1697</f>
        <v>20</v>
      </c>
      <c r="R1697" s="98" t="n">
        <f aca="false">IFERROR(IF(O1697="Mar",(K1697/P1697-1))," ")</f>
        <v>0.666666666666667</v>
      </c>
      <c r="S1697" s="100" t="str">
        <f aca="false">IF(N1697&gt;0,IF(O1697="","-",IF(R1697&lt;0%,"DEGROWTH","GROWTH")))</f>
        <v>GROWTH</v>
      </c>
      <c r="T1697" s="69" t="n">
        <v>0</v>
      </c>
      <c r="U1697" s="101" t="str">
        <f aca="false">IF(F1697&lt;=$V$2,"Apr","")</f>
        <v>Apr</v>
      </c>
      <c r="V1697" s="97" t="n">
        <v>0</v>
      </c>
      <c r="W1697" s="102" t="n">
        <f aca="false">K1697-V1697</f>
        <v>50</v>
      </c>
      <c r="X1697" s="103" t="n">
        <f aca="false">IFERROR(IF(U1697="Apr",(K1697/V1697-1)),0)</f>
        <v>0</v>
      </c>
      <c r="Y1697" s="106" t="b">
        <f aca="false">IF(T1697&gt;0,IF(U1697="","-",IF(X1697&lt;0%,"DEGROWTH","GROWTH")))</f>
        <v>0</v>
      </c>
      <c r="Z1697" s="75" t="n">
        <v>0</v>
      </c>
      <c r="AA1697" s="70"/>
      <c r="AB1697" s="70" t="s">
        <v>133</v>
      </c>
      <c r="AC1697" s="70"/>
      <c r="AD1697" s="3" t="n">
        <f aca="false">IF(K1697=0,1,0)</f>
        <v>0</v>
      </c>
      <c r="AE1697" s="115"/>
    </row>
    <row r="1698" customFormat="false" ht="14.25" hidden="false" customHeight="true" outlineLevel="0" collapsed="false">
      <c r="A1698" s="116" t="s">
        <v>133</v>
      </c>
      <c r="B1698" s="117" t="s">
        <v>48</v>
      </c>
      <c r="C1698" s="117" t="s">
        <v>3656</v>
      </c>
      <c r="D1698" s="117" t="n">
        <v>1000004684</v>
      </c>
      <c r="E1698" s="117" t="s">
        <v>3657</v>
      </c>
      <c r="F1698" s="118" t="n">
        <v>46101</v>
      </c>
      <c r="G1698" s="67" t="str">
        <f aca="false">IF(I1698&gt;0,"Targeted Dealer","-")</f>
        <v>Targeted Dealer</v>
      </c>
      <c r="H1698" s="116"/>
      <c r="I1698" s="68" t="n">
        <v>100</v>
      </c>
      <c r="J1698" s="68" t="n">
        <f aca="false">I1698/$J$1*($J$1-$E$1)</f>
        <v>93.3333333333333</v>
      </c>
      <c r="K1698" s="69" t="n">
        <v>471</v>
      </c>
      <c r="L1698" s="69" t="n">
        <f aca="false">I1698-K1698</f>
        <v>-371</v>
      </c>
      <c r="M1698" s="69" t="n">
        <f aca="false">IFERROR((K1698/J1698%),"-")</f>
        <v>504.642857142857</v>
      </c>
      <c r="N1698" s="97" t="n">
        <v>15</v>
      </c>
      <c r="O1698" s="98" t="str">
        <f aca="false">IF(F1698&lt;=$P$2,"Mar","")</f>
        <v>Mar</v>
      </c>
      <c r="P1698" s="97" t="n">
        <f aca="false">N1698</f>
        <v>15</v>
      </c>
      <c r="Q1698" s="99" t="n">
        <f aca="false">K1698-P1698</f>
        <v>456</v>
      </c>
      <c r="R1698" s="98" t="n">
        <f aca="false">IFERROR(IF(O1698="Mar",(K1698/P1698-1))," ")</f>
        <v>30.4</v>
      </c>
      <c r="S1698" s="100" t="str">
        <f aca="false">IF(N1698&gt;0,IF(O1698="","-",IF(R1698&lt;0%,"DEGROWTH","GROWTH")))</f>
        <v>GROWTH</v>
      </c>
      <c r="T1698" s="69" t="n">
        <v>0</v>
      </c>
      <c r="U1698" s="101" t="str">
        <f aca="false">IF(F1698&lt;=$V$2,"Apr","")</f>
        <v>Apr</v>
      </c>
      <c r="V1698" s="97" t="n">
        <v>0</v>
      </c>
      <c r="W1698" s="102" t="n">
        <f aca="false">K1698-V1698</f>
        <v>471</v>
      </c>
      <c r="X1698" s="103" t="n">
        <f aca="false">IFERROR(IF(U1698="Apr",(K1698/V1698-1)),0)</f>
        <v>0</v>
      </c>
      <c r="Y1698" s="106" t="b">
        <f aca="false">IF(T1698&gt;0,IF(U1698="","-",IF(X1698&lt;0%,"DEGROWTH","GROWTH")))</f>
        <v>0</v>
      </c>
      <c r="Z1698" s="75" t="n">
        <v>0</v>
      </c>
      <c r="AA1698" s="70"/>
      <c r="AB1698" s="70" t="s">
        <v>133</v>
      </c>
      <c r="AC1698" s="70"/>
      <c r="AD1698" s="3" t="n">
        <f aca="false">IF(K1698=0,1,0)</f>
        <v>0</v>
      </c>
      <c r="AE1698" s="115"/>
    </row>
    <row r="1699" customFormat="false" ht="14.25" hidden="false" customHeight="true" outlineLevel="0" collapsed="false">
      <c r="A1699" s="116" t="s">
        <v>133</v>
      </c>
      <c r="B1699" s="117" t="s">
        <v>48</v>
      </c>
      <c r="C1699" s="117" t="s">
        <v>3658</v>
      </c>
      <c r="D1699" s="117" t="n">
        <v>1000004692</v>
      </c>
      <c r="E1699" s="117" t="s">
        <v>3659</v>
      </c>
      <c r="F1699" s="118" t="n">
        <v>46104</v>
      </c>
      <c r="G1699" s="67" t="str">
        <f aca="false">IF(I1699&gt;0,"Targeted Dealer","-")</f>
        <v>Targeted Dealer</v>
      </c>
      <c r="H1699" s="116"/>
      <c r="I1699" s="68" t="n">
        <v>23</v>
      </c>
      <c r="J1699" s="68" t="n">
        <f aca="false">I1699/$J$1*($J$1-$E$1)</f>
        <v>21.4666666666667</v>
      </c>
      <c r="K1699" s="69" t="n">
        <v>200</v>
      </c>
      <c r="L1699" s="69" t="n">
        <f aca="false">I1699-K1699</f>
        <v>-177</v>
      </c>
      <c r="M1699" s="69" t="n">
        <f aca="false">IFERROR((K1699/J1699%),"-")</f>
        <v>931.67701863354</v>
      </c>
      <c r="N1699" s="97" t="n">
        <v>41</v>
      </c>
      <c r="O1699" s="98" t="str">
        <f aca="false">IF(F1699&lt;=$P$2,"Mar","")</f>
        <v>Mar</v>
      </c>
      <c r="P1699" s="97" t="n">
        <f aca="false">N1699</f>
        <v>41</v>
      </c>
      <c r="Q1699" s="99" t="n">
        <f aca="false">K1699-P1699</f>
        <v>159</v>
      </c>
      <c r="R1699" s="98" t="n">
        <f aca="false">IFERROR(IF(O1699="Mar",(K1699/P1699-1))," ")</f>
        <v>3.8780487804878</v>
      </c>
      <c r="S1699" s="100" t="str">
        <f aca="false">IF(N1699&gt;0,IF(O1699="","-",IF(R1699&lt;0%,"DEGROWTH","GROWTH")))</f>
        <v>GROWTH</v>
      </c>
      <c r="T1699" s="69" t="n">
        <v>0</v>
      </c>
      <c r="U1699" s="101" t="str">
        <f aca="false">IF(F1699&lt;=$V$2,"Apr","")</f>
        <v>Apr</v>
      </c>
      <c r="V1699" s="97" t="n">
        <v>0</v>
      </c>
      <c r="W1699" s="102" t="n">
        <f aca="false">K1699-V1699</f>
        <v>200</v>
      </c>
      <c r="X1699" s="103" t="n">
        <f aca="false">IFERROR(IF(U1699="Apr",(K1699/V1699-1)),0)</f>
        <v>0</v>
      </c>
      <c r="Y1699" s="106" t="b">
        <f aca="false">IF(T1699&gt;0,IF(U1699="","-",IF(X1699&lt;0%,"DEGROWTH","GROWTH")))</f>
        <v>0</v>
      </c>
      <c r="Z1699" s="75" t="n">
        <v>0</v>
      </c>
      <c r="AA1699" s="70"/>
      <c r="AB1699" s="70" t="s">
        <v>133</v>
      </c>
      <c r="AC1699" s="70"/>
      <c r="AD1699" s="3" t="n">
        <f aca="false">IF(K1699=0,1,0)</f>
        <v>0</v>
      </c>
      <c r="AE1699" s="115"/>
    </row>
    <row r="1700" customFormat="false" ht="14.25" hidden="false" customHeight="true" outlineLevel="0" collapsed="false">
      <c r="A1700" s="116" t="s">
        <v>133</v>
      </c>
      <c r="B1700" s="117" t="s">
        <v>145</v>
      </c>
      <c r="C1700" s="117" t="s">
        <v>3660</v>
      </c>
      <c r="D1700" s="117" t="n">
        <v>1000004678</v>
      </c>
      <c r="E1700" s="117" t="s">
        <v>3661</v>
      </c>
      <c r="F1700" s="118" t="n">
        <v>46092</v>
      </c>
      <c r="G1700" s="67" t="str">
        <f aca="false">IF(I1700&gt;0,"Targeted Dealer","-")</f>
        <v>Targeted Dealer</v>
      </c>
      <c r="H1700" s="116"/>
      <c r="I1700" s="68" t="n">
        <v>50</v>
      </c>
      <c r="J1700" s="68" t="n">
        <f aca="false">I1700/$J$1*($J$1-$E$1)</f>
        <v>46.6666666666667</v>
      </c>
      <c r="K1700" s="69" t="n">
        <v>0</v>
      </c>
      <c r="L1700" s="69" t="n">
        <f aca="false">I1700-K1700</f>
        <v>50</v>
      </c>
      <c r="M1700" s="69" t="n">
        <f aca="false">IFERROR((K1700/J1700%),"-")</f>
        <v>0</v>
      </c>
      <c r="N1700" s="97" t="n">
        <v>30</v>
      </c>
      <c r="O1700" s="98" t="str">
        <f aca="false">IF(F1700&lt;=$P$2,"Mar","")</f>
        <v>Mar</v>
      </c>
      <c r="P1700" s="97" t="n">
        <f aca="false">N1700</f>
        <v>30</v>
      </c>
      <c r="Q1700" s="99" t="n">
        <f aca="false">K1700-P1700</f>
        <v>-30</v>
      </c>
      <c r="R1700" s="98" t="n">
        <f aca="false">IFERROR(IF(O1700="Mar",(K1700/P1700-1))," ")</f>
        <v>-1</v>
      </c>
      <c r="S1700" s="100" t="str">
        <f aca="false">IF(N1700&gt;0,IF(O1700="","-",IF(R1700&lt;0%,"DEGROWTH","GROWTH")))</f>
        <v>DEGROWTH</v>
      </c>
      <c r="T1700" s="69" t="n">
        <v>0</v>
      </c>
      <c r="U1700" s="101" t="str">
        <f aca="false">IF(F1700&lt;=$V$2,"Apr","")</f>
        <v>Apr</v>
      </c>
      <c r="V1700" s="97" t="n">
        <v>0</v>
      </c>
      <c r="W1700" s="102" t="n">
        <f aca="false">K1700-V1700</f>
        <v>0</v>
      </c>
      <c r="X1700" s="103" t="n">
        <f aca="false">IFERROR(IF(U1700="Apr",(K1700/V1700-1)),0)</f>
        <v>0</v>
      </c>
      <c r="Y1700" s="106" t="b">
        <f aca="false">IF(T1700&gt;0,IF(U1700="","-",IF(X1700&lt;0%,"DEGROWTH","GROWTH")))</f>
        <v>0</v>
      </c>
      <c r="Z1700" s="75" t="n">
        <v>0</v>
      </c>
      <c r="AA1700" s="70"/>
      <c r="AB1700" s="70" t="s">
        <v>133</v>
      </c>
      <c r="AC1700" s="70"/>
      <c r="AD1700" s="3" t="n">
        <f aca="false">IF(K1700=0,1,0)</f>
        <v>1</v>
      </c>
      <c r="AE1700" s="115"/>
    </row>
    <row r="1701" customFormat="false" ht="14.25" hidden="false" customHeight="true" outlineLevel="0" collapsed="false">
      <c r="A1701" s="116" t="s">
        <v>133</v>
      </c>
      <c r="B1701" s="117" t="s">
        <v>27</v>
      </c>
      <c r="C1701" s="117" t="s">
        <v>3662</v>
      </c>
      <c r="D1701" s="117" t="n">
        <v>1000000743</v>
      </c>
      <c r="E1701" s="117" t="s">
        <v>3663</v>
      </c>
      <c r="F1701" s="118" t="n">
        <v>44738</v>
      </c>
      <c r="G1701" s="67" t="str">
        <f aca="false">IF(I1701&gt;0,"Targeted Dealer","-")</f>
        <v>-</v>
      </c>
      <c r="H1701" s="116"/>
      <c r="I1701" s="68" t="n">
        <v>0</v>
      </c>
      <c r="J1701" s="68" t="n">
        <f aca="false">I1701/$J$1*($J$1-$E$1)</f>
        <v>0</v>
      </c>
      <c r="K1701" s="69" t="n">
        <v>0</v>
      </c>
      <c r="L1701" s="69" t="n">
        <f aca="false">I1701-K1701</f>
        <v>0</v>
      </c>
      <c r="M1701" s="69" t="str">
        <f aca="false">IFERROR((K1701/J1701%),"-")</f>
        <v>-</v>
      </c>
      <c r="N1701" s="97" t="n">
        <v>30</v>
      </c>
      <c r="O1701" s="98" t="str">
        <f aca="false">IF(F1701&lt;=$P$2,"Mar","")</f>
        <v>Mar</v>
      </c>
      <c r="P1701" s="97" t="n">
        <f aca="false">N1701</f>
        <v>30</v>
      </c>
      <c r="Q1701" s="99" t="n">
        <f aca="false">K1701-P1701</f>
        <v>-30</v>
      </c>
      <c r="R1701" s="98" t="n">
        <f aca="false">IFERROR(IF(O1701="Mar",(K1701/P1701-1))," ")</f>
        <v>-1</v>
      </c>
      <c r="S1701" s="100" t="str">
        <f aca="false">IF(N1701&gt;0,IF(O1701="","-",IF(R1701&lt;0%,"DEGROWTH","GROWTH")))</f>
        <v>DEGROWTH</v>
      </c>
      <c r="T1701" s="69" t="n">
        <v>5</v>
      </c>
      <c r="U1701" s="101" t="str">
        <f aca="false">IF(F1701&lt;=$V$2,"Apr","")</f>
        <v>Apr</v>
      </c>
      <c r="V1701" s="97" t="n">
        <v>5</v>
      </c>
      <c r="W1701" s="102" t="n">
        <f aca="false">K1701-V1701</f>
        <v>-5</v>
      </c>
      <c r="X1701" s="103" t="n">
        <f aca="false">IFERROR(IF(U1701="Apr",(K1701/V1701-1)),0)</f>
        <v>-1</v>
      </c>
      <c r="Y1701" s="104" t="str">
        <f aca="false">IF(T1701&gt;0,IF(U1701="","-",IF(X1701&lt;0%,"DEGROWTH","GROWTH")))</f>
        <v>DEGROWTH</v>
      </c>
      <c r="Z1701" s="75" t="n">
        <v>0</v>
      </c>
      <c r="AA1701" s="70"/>
      <c r="AB1701" s="70" t="s">
        <v>133</v>
      </c>
      <c r="AC1701" s="70"/>
      <c r="AD1701" s="3" t="n">
        <f aca="false">IF(K1701=0,1,0)</f>
        <v>1</v>
      </c>
      <c r="AE1701" s="115"/>
    </row>
    <row r="1702" customFormat="false" ht="14.25" hidden="false" customHeight="true" outlineLevel="0" collapsed="false">
      <c r="A1702" s="116" t="s">
        <v>133</v>
      </c>
      <c r="B1702" s="117" t="s">
        <v>47</v>
      </c>
      <c r="C1702" s="117" t="s">
        <v>3664</v>
      </c>
      <c r="D1702" s="117" t="n">
        <v>1000000762</v>
      </c>
      <c r="E1702" s="117" t="s">
        <v>3665</v>
      </c>
      <c r="F1702" s="118" t="n">
        <v>44738</v>
      </c>
      <c r="G1702" s="67" t="str">
        <f aca="false">IF(I1702&gt;0,"Targeted Dealer","-")</f>
        <v>Targeted Dealer</v>
      </c>
      <c r="H1702" s="116"/>
      <c r="I1702" s="68" t="n">
        <v>40</v>
      </c>
      <c r="J1702" s="68" t="n">
        <f aca="false">I1702/$J$1*($J$1-$E$1)</f>
        <v>37.3333333333333</v>
      </c>
      <c r="K1702" s="69" t="n">
        <v>0</v>
      </c>
      <c r="L1702" s="69" t="n">
        <f aca="false">I1702-K1702</f>
        <v>40</v>
      </c>
      <c r="M1702" s="69" t="n">
        <f aca="false">IFERROR((K1702/J1702%),"-")</f>
        <v>0</v>
      </c>
      <c r="N1702" s="97" t="n">
        <v>30</v>
      </c>
      <c r="O1702" s="98" t="str">
        <f aca="false">IF(F1702&lt;=$P$2,"Mar","")</f>
        <v>Mar</v>
      </c>
      <c r="P1702" s="97" t="n">
        <f aca="false">N1702</f>
        <v>30</v>
      </c>
      <c r="Q1702" s="99" t="n">
        <f aca="false">K1702-P1702</f>
        <v>-30</v>
      </c>
      <c r="R1702" s="98" t="n">
        <f aca="false">IFERROR(IF(O1702="Mar",(K1702/P1702-1))," ")</f>
        <v>-1</v>
      </c>
      <c r="S1702" s="100" t="str">
        <f aca="false">IF(N1702&gt;0,IF(O1702="","-",IF(R1702&lt;0%,"DEGROWTH","GROWTH")))</f>
        <v>DEGROWTH</v>
      </c>
      <c r="T1702" s="69" t="n">
        <v>40</v>
      </c>
      <c r="U1702" s="101" t="str">
        <f aca="false">IF(F1702&lt;=$V$2,"Apr","")</f>
        <v>Apr</v>
      </c>
      <c r="V1702" s="97" t="n">
        <v>40</v>
      </c>
      <c r="W1702" s="102" t="n">
        <f aca="false">K1702-V1702</f>
        <v>-40</v>
      </c>
      <c r="X1702" s="103" t="n">
        <f aca="false">IFERROR(IF(U1702="Apr",(K1702/V1702-1)),0)</f>
        <v>-1</v>
      </c>
      <c r="Y1702" s="104" t="str">
        <f aca="false">IF(T1702&gt;0,IF(U1702="","-",IF(X1702&lt;0%,"DEGROWTH","GROWTH")))</f>
        <v>DEGROWTH</v>
      </c>
      <c r="Z1702" s="75" t="n">
        <v>0</v>
      </c>
      <c r="AA1702" s="70"/>
      <c r="AB1702" s="70" t="s">
        <v>133</v>
      </c>
      <c r="AC1702" s="70"/>
      <c r="AD1702" s="3" t="n">
        <f aca="false">IF(K1702=0,1,0)</f>
        <v>1</v>
      </c>
      <c r="AE1702" s="115"/>
    </row>
    <row r="1703" customFormat="false" ht="14.25" hidden="false" customHeight="true" outlineLevel="0" collapsed="false">
      <c r="A1703" s="116" t="s">
        <v>133</v>
      </c>
      <c r="B1703" s="117" t="s">
        <v>47</v>
      </c>
      <c r="C1703" s="117" t="s">
        <v>3666</v>
      </c>
      <c r="D1703" s="117" t="n">
        <v>1000004680</v>
      </c>
      <c r="E1703" s="117" t="s">
        <v>3667</v>
      </c>
      <c r="F1703" s="118" t="n">
        <v>46097</v>
      </c>
      <c r="G1703" s="67" t="str">
        <f aca="false">IF(I1703&gt;0,"Targeted Dealer","-")</f>
        <v>Targeted Dealer</v>
      </c>
      <c r="H1703" s="116"/>
      <c r="I1703" s="68" t="n">
        <v>50</v>
      </c>
      <c r="J1703" s="68" t="n">
        <f aca="false">I1703/$J$1*($J$1-$E$1)</f>
        <v>46.6666666666667</v>
      </c>
      <c r="K1703" s="69" t="n">
        <v>65</v>
      </c>
      <c r="L1703" s="69" t="n">
        <f aca="false">I1703-K1703</f>
        <v>-15</v>
      </c>
      <c r="M1703" s="69" t="n">
        <f aca="false">IFERROR((K1703/J1703%),"-")</f>
        <v>139.285714285714</v>
      </c>
      <c r="N1703" s="97" t="n">
        <v>30</v>
      </c>
      <c r="O1703" s="98" t="str">
        <f aca="false">IF(F1703&lt;=$P$2,"Mar","")</f>
        <v>Mar</v>
      </c>
      <c r="P1703" s="97" t="n">
        <f aca="false">N1703</f>
        <v>30</v>
      </c>
      <c r="Q1703" s="99" t="n">
        <f aca="false">K1703-P1703</f>
        <v>35</v>
      </c>
      <c r="R1703" s="98" t="n">
        <f aca="false">IFERROR(IF(O1703="Mar",(K1703/P1703-1))," ")</f>
        <v>1.16666666666667</v>
      </c>
      <c r="S1703" s="100" t="str">
        <f aca="false">IF(N1703&gt;0,IF(O1703="","-",IF(R1703&lt;0%,"DEGROWTH","GROWTH")))</f>
        <v>GROWTH</v>
      </c>
      <c r="T1703" s="69" t="n">
        <v>0</v>
      </c>
      <c r="U1703" s="101" t="str">
        <f aca="false">IF(F1703&lt;=$V$2,"Apr","")</f>
        <v>Apr</v>
      </c>
      <c r="V1703" s="97" t="n">
        <v>0</v>
      </c>
      <c r="W1703" s="102" t="n">
        <f aca="false">K1703-V1703</f>
        <v>65</v>
      </c>
      <c r="X1703" s="103" t="n">
        <f aca="false">IFERROR(IF(U1703="Apr",(K1703/V1703-1)),0)</f>
        <v>0</v>
      </c>
      <c r="Y1703" s="106" t="b">
        <f aca="false">IF(T1703&gt;0,IF(U1703="","-",IF(X1703&lt;0%,"DEGROWTH","GROWTH")))</f>
        <v>0</v>
      </c>
      <c r="Z1703" s="75" t="n">
        <v>0</v>
      </c>
      <c r="AA1703" s="70"/>
      <c r="AB1703" s="70" t="s">
        <v>133</v>
      </c>
      <c r="AC1703" s="70"/>
      <c r="AD1703" s="3" t="n">
        <f aca="false">IF(K1703=0,1,0)</f>
        <v>0</v>
      </c>
      <c r="AE1703" s="115"/>
    </row>
    <row r="1704" customFormat="false" ht="14.25" hidden="false" customHeight="true" outlineLevel="0" collapsed="false">
      <c r="A1704" s="116" t="s">
        <v>134</v>
      </c>
      <c r="B1704" s="117" t="s">
        <v>77</v>
      </c>
      <c r="C1704" s="117" t="s">
        <v>3668</v>
      </c>
      <c r="D1704" s="117" t="n">
        <v>1000004668</v>
      </c>
      <c r="E1704" s="117" t="s">
        <v>3669</v>
      </c>
      <c r="F1704" s="118" t="n">
        <v>46091</v>
      </c>
      <c r="G1704" s="67" t="str">
        <f aca="false">IF(I1704&gt;0,"Targeted Dealer","-")</f>
        <v>Targeted Dealer</v>
      </c>
      <c r="H1704" s="116"/>
      <c r="I1704" s="68" t="n">
        <v>50</v>
      </c>
      <c r="J1704" s="68" t="n">
        <f aca="false">I1704/$J$1*($J$1-$E$1)</f>
        <v>46.6666666666667</v>
      </c>
      <c r="K1704" s="69" t="n">
        <v>75</v>
      </c>
      <c r="L1704" s="69" t="n">
        <f aca="false">I1704-K1704</f>
        <v>-25</v>
      </c>
      <c r="M1704" s="69" t="n">
        <f aca="false">IFERROR((K1704/J1704%),"-")</f>
        <v>160.714285714286</v>
      </c>
      <c r="N1704" s="97" t="n">
        <v>35.5</v>
      </c>
      <c r="O1704" s="98" t="str">
        <f aca="false">IF(F1704&lt;=$P$2,"Mar","")</f>
        <v>Mar</v>
      </c>
      <c r="P1704" s="97" t="n">
        <f aca="false">N1704</f>
        <v>35.5</v>
      </c>
      <c r="Q1704" s="99" t="n">
        <f aca="false">K1704-P1704</f>
        <v>39.5</v>
      </c>
      <c r="R1704" s="98" t="n">
        <f aca="false">IFERROR(IF(O1704="Mar",(K1704/P1704-1))," ")</f>
        <v>1.11267605633803</v>
      </c>
      <c r="S1704" s="100" t="str">
        <f aca="false">IF(N1704&gt;0,IF(O1704="","-",IF(R1704&lt;0%,"DEGROWTH","GROWTH")))</f>
        <v>GROWTH</v>
      </c>
      <c r="T1704" s="69" t="n">
        <v>0</v>
      </c>
      <c r="U1704" s="101" t="str">
        <f aca="false">IF(F1704&lt;=$V$2,"Apr","")</f>
        <v>Apr</v>
      </c>
      <c r="V1704" s="97" t="n">
        <v>0</v>
      </c>
      <c r="W1704" s="102" t="n">
        <f aca="false">K1704-V1704</f>
        <v>75</v>
      </c>
      <c r="X1704" s="103" t="n">
        <f aca="false">IFERROR(IF(U1704="Apr",(K1704/V1704-1)),0)</f>
        <v>0</v>
      </c>
      <c r="Y1704" s="106" t="b">
        <f aca="false">IF(T1704&gt;0,IF(U1704="","-",IF(X1704&lt;0%,"DEGROWTH","GROWTH")))</f>
        <v>0</v>
      </c>
      <c r="Z1704" s="75" t="n">
        <v>0</v>
      </c>
      <c r="AA1704" s="70"/>
      <c r="AB1704" s="70" t="s">
        <v>133</v>
      </c>
      <c r="AC1704" s="70"/>
      <c r="AD1704" s="3" t="n">
        <f aca="false">IF(K1704=0,1,0)</f>
        <v>0</v>
      </c>
      <c r="AE1704" s="115"/>
    </row>
    <row r="1705" customFormat="false" ht="14.25" hidden="false" customHeight="true" outlineLevel="0" collapsed="false">
      <c r="A1705" s="116" t="s">
        <v>132</v>
      </c>
      <c r="B1705" s="117" t="s">
        <v>101</v>
      </c>
      <c r="C1705" s="117" t="s">
        <v>3670</v>
      </c>
      <c r="D1705" s="117" t="n">
        <v>1000004578</v>
      </c>
      <c r="E1705" s="117" t="s">
        <v>3671</v>
      </c>
      <c r="F1705" s="118" t="n">
        <v>46016</v>
      </c>
      <c r="G1705" s="67" t="str">
        <f aca="false">IF(I1705&gt;0,"Targeted Dealer","-")</f>
        <v>Targeted Dealer</v>
      </c>
      <c r="H1705" s="116"/>
      <c r="I1705" s="68" t="n">
        <v>40</v>
      </c>
      <c r="J1705" s="68" t="n">
        <f aca="false">I1705/$J$1*($J$1-$E$1)</f>
        <v>37.3333333333333</v>
      </c>
      <c r="K1705" s="69" t="n">
        <v>34.5</v>
      </c>
      <c r="L1705" s="69" t="n">
        <f aca="false">I1705-K1705</f>
        <v>5.5</v>
      </c>
      <c r="M1705" s="69" t="n">
        <f aca="false">IFERROR((K1705/J1705%),"-")</f>
        <v>92.4107142857143</v>
      </c>
      <c r="N1705" s="97" t="n">
        <v>10</v>
      </c>
      <c r="O1705" s="98" t="str">
        <f aca="false">IF(F1705&lt;=$P$2,"Mar","")</f>
        <v>Mar</v>
      </c>
      <c r="P1705" s="97" t="n">
        <f aca="false">N1705</f>
        <v>10</v>
      </c>
      <c r="Q1705" s="99" t="n">
        <f aca="false">K1705-P1705</f>
        <v>24.5</v>
      </c>
      <c r="R1705" s="98" t="n">
        <f aca="false">IFERROR(IF(O1705="Mar",(K1705/P1705-1))," ")</f>
        <v>2.45</v>
      </c>
      <c r="S1705" s="100" t="str">
        <f aca="false">IF(N1705&gt;0,IF(O1705="","-",IF(R1705&lt;0%,"DEGROWTH","GROWTH")))</f>
        <v>GROWTH</v>
      </c>
      <c r="T1705" s="69" t="n">
        <v>0</v>
      </c>
      <c r="U1705" s="101" t="str">
        <f aca="false">IF(F1705&lt;=$V$2,"Apr","")</f>
        <v>Apr</v>
      </c>
      <c r="V1705" s="97" t="n">
        <v>0</v>
      </c>
      <c r="W1705" s="102" t="n">
        <f aca="false">K1705-V1705</f>
        <v>34.5</v>
      </c>
      <c r="X1705" s="103" t="n">
        <f aca="false">IFERROR(IF(U1705="Apr",(K1705/V1705-1)),0)</f>
        <v>0</v>
      </c>
      <c r="Y1705" s="106" t="b">
        <f aca="false">IF(T1705&gt;0,IF(U1705="","-",IF(X1705&lt;0%,"DEGROWTH","GROWTH")))</f>
        <v>0</v>
      </c>
      <c r="Z1705" s="75" t="n">
        <v>0</v>
      </c>
      <c r="AA1705" s="70"/>
      <c r="AB1705" s="70" t="s">
        <v>133</v>
      </c>
      <c r="AC1705" s="70"/>
      <c r="AD1705" s="3" t="n">
        <f aca="false">IF(K1705=0,1,0)</f>
        <v>0</v>
      </c>
      <c r="AE1705" s="115"/>
    </row>
    <row r="1706" customFormat="false" ht="14.25" hidden="false" customHeight="true" outlineLevel="0" collapsed="false">
      <c r="A1706" s="116" t="s">
        <v>134</v>
      </c>
      <c r="B1706" s="88" t="s">
        <v>74</v>
      </c>
      <c r="C1706" s="88" t="s">
        <v>3672</v>
      </c>
      <c r="D1706" s="88" t="n">
        <v>1000004685</v>
      </c>
      <c r="E1706" s="88" t="s">
        <v>3673</v>
      </c>
      <c r="F1706" s="119" t="n">
        <v>46122</v>
      </c>
      <c r="G1706" s="67" t="str">
        <f aca="false">IF(I1706&gt;0,"Targeted Dealer","-")</f>
        <v>-</v>
      </c>
      <c r="H1706" s="87"/>
      <c r="I1706" s="68" t="n">
        <v>0</v>
      </c>
      <c r="J1706" s="68" t="n">
        <f aca="false">I1706/$J$1*($J$1-$E$1)</f>
        <v>0</v>
      </c>
      <c r="K1706" s="69" t="n">
        <v>235</v>
      </c>
      <c r="L1706" s="69" t="n">
        <f aca="false">I1706-K1706</f>
        <v>-235</v>
      </c>
      <c r="M1706" s="69" t="str">
        <f aca="false">IFERROR((K1706/J1706%),"-")</f>
        <v>-</v>
      </c>
      <c r="N1706" s="97" t="n">
        <v>0</v>
      </c>
      <c r="O1706" s="98" t="str">
        <f aca="false">IF(F1706&lt;=$P$2,"Mar","")</f>
        <v>Mar</v>
      </c>
      <c r="P1706" s="97" t="n">
        <f aca="false">N1706</f>
        <v>0</v>
      </c>
      <c r="Q1706" s="99" t="n">
        <f aca="false">K1706-P1706</f>
        <v>235</v>
      </c>
      <c r="R1706" s="98" t="str">
        <f aca="false">IFERROR(IF(O1706="Mar",(K1706/P1706-1))," ")</f>
        <v> </v>
      </c>
      <c r="S1706" s="105" t="b">
        <f aca="false">IF(N1706&gt;0,IF(O1706="","-",IF(R1706&lt;0%,"DEGROWTH","GROWTH")))</f>
        <v>0</v>
      </c>
      <c r="T1706" s="69" t="n">
        <v>0</v>
      </c>
      <c r="U1706" s="101" t="str">
        <f aca="false">IF(F1706&lt;=$V$2,"Apr","")</f>
        <v>Apr</v>
      </c>
      <c r="V1706" s="97" t="n">
        <v>0</v>
      </c>
      <c r="W1706" s="102" t="n">
        <f aca="false">K1706-V1706</f>
        <v>235</v>
      </c>
      <c r="X1706" s="103" t="n">
        <f aca="false">IFERROR(IF(U1706="Apr",(K1706/V1706-1)),0)</f>
        <v>0</v>
      </c>
      <c r="Y1706" s="106" t="b">
        <f aca="false">IF(T1706&gt;0,IF(U1706="","-",IF(X1706&lt;0%,"DEGROWTH","GROWTH")))</f>
        <v>0</v>
      </c>
      <c r="Z1706" s="75" t="n">
        <v>0</v>
      </c>
      <c r="AA1706" s="70"/>
      <c r="AB1706" s="70" t="s">
        <v>133</v>
      </c>
      <c r="AC1706" s="70"/>
      <c r="AD1706" s="3" t="n">
        <f aca="false">IF(K1706=0,1,0)</f>
        <v>0</v>
      </c>
      <c r="AE1706" s="87"/>
    </row>
    <row r="1707" customFormat="false" ht="14.25" hidden="false" customHeight="true" outlineLevel="0" collapsed="false">
      <c r="A1707" s="116" t="s">
        <v>134</v>
      </c>
      <c r="B1707" s="88" t="s">
        <v>81</v>
      </c>
      <c r="C1707" s="88" t="s">
        <v>3674</v>
      </c>
      <c r="D1707" s="88" t="n">
        <v>1000004707</v>
      </c>
      <c r="E1707" s="88" t="s">
        <v>3675</v>
      </c>
      <c r="F1707" s="119" t="n">
        <v>46139</v>
      </c>
      <c r="G1707" s="67" t="str">
        <f aca="false">IF(I1707&gt;0,"Targeted Dealer","-")</f>
        <v>-</v>
      </c>
      <c r="H1707" s="87"/>
      <c r="I1707" s="68" t="n">
        <v>0</v>
      </c>
      <c r="J1707" s="68" t="n">
        <f aca="false">I1707/$J$1*($J$1-$E$1)</f>
        <v>0</v>
      </c>
      <c r="K1707" s="69" t="n">
        <v>30</v>
      </c>
      <c r="L1707" s="69" t="n">
        <f aca="false">I1707-K1707</f>
        <v>-30</v>
      </c>
      <c r="M1707" s="69" t="str">
        <f aca="false">IFERROR((K1707/J1707%),"-")</f>
        <v>-</v>
      </c>
      <c r="N1707" s="97" t="n">
        <v>0</v>
      </c>
      <c r="O1707" s="98" t="str">
        <f aca="false">IF(F1707&lt;=$P$2,"Mar","")</f>
        <v>Mar</v>
      </c>
      <c r="P1707" s="97" t="n">
        <f aca="false">N1707</f>
        <v>0</v>
      </c>
      <c r="Q1707" s="99" t="n">
        <f aca="false">K1707-P1707</f>
        <v>30</v>
      </c>
      <c r="R1707" s="98" t="str">
        <f aca="false">IFERROR(IF(O1707="Mar",(K1707/P1707-1))," ")</f>
        <v> </v>
      </c>
      <c r="S1707" s="105" t="b">
        <f aca="false">IF(N1707&gt;0,IF(O1707="","-",IF(R1707&lt;0%,"DEGROWTH","GROWTH")))</f>
        <v>0</v>
      </c>
      <c r="T1707" s="69" t="n">
        <v>0</v>
      </c>
      <c r="U1707" s="101" t="str">
        <f aca="false">IF(F1707&lt;=$V$2,"Apr","")</f>
        <v>Apr</v>
      </c>
      <c r="V1707" s="97" t="n">
        <v>0</v>
      </c>
      <c r="W1707" s="102" t="n">
        <f aca="false">K1707-V1707</f>
        <v>30</v>
      </c>
      <c r="X1707" s="103" t="n">
        <f aca="false">IFERROR(IF(U1707="Apr",(K1707/V1707-1)),0)</f>
        <v>0</v>
      </c>
      <c r="Y1707" s="106" t="b">
        <f aca="false">IF(T1707&gt;0,IF(U1707="","-",IF(X1707&lt;0%,"DEGROWTH","GROWTH")))</f>
        <v>0</v>
      </c>
      <c r="Z1707" s="75" t="n">
        <v>0</v>
      </c>
      <c r="AA1707" s="70"/>
      <c r="AB1707" s="70" t="s">
        <v>133</v>
      </c>
      <c r="AC1707" s="70"/>
      <c r="AD1707" s="3" t="n">
        <f aca="false">IF(K1707=0,1,0)</f>
        <v>0</v>
      </c>
      <c r="AE1707" s="87"/>
    </row>
    <row r="1708" customFormat="false" ht="14.25" hidden="false" customHeight="true" outlineLevel="0" collapsed="false">
      <c r="A1708" s="116" t="s">
        <v>131</v>
      </c>
      <c r="B1708" s="88" t="s">
        <v>95</v>
      </c>
      <c r="C1708" s="88" t="s">
        <v>3676</v>
      </c>
      <c r="D1708" s="88" t="n">
        <v>1000004689</v>
      </c>
      <c r="E1708" s="88" t="s">
        <v>3677</v>
      </c>
      <c r="F1708" s="119" t="n">
        <v>46128</v>
      </c>
      <c r="G1708" s="67" t="str">
        <f aca="false">IF(I1708&gt;0,"Targeted Dealer","-")</f>
        <v>-</v>
      </c>
      <c r="H1708" s="87"/>
      <c r="I1708" s="68" t="n">
        <v>0</v>
      </c>
      <c r="J1708" s="68" t="n">
        <f aca="false">I1708/$J$1*($J$1-$E$1)</f>
        <v>0</v>
      </c>
      <c r="K1708" s="69" t="n">
        <v>76</v>
      </c>
      <c r="L1708" s="69" t="n">
        <f aca="false">I1708-K1708</f>
        <v>-76</v>
      </c>
      <c r="M1708" s="69" t="str">
        <f aca="false">IFERROR((K1708/J1708%),"-")</f>
        <v>-</v>
      </c>
      <c r="N1708" s="97" t="n">
        <v>0</v>
      </c>
      <c r="O1708" s="98" t="str">
        <f aca="false">IF(F1708&lt;=$P$2,"Mar","")</f>
        <v>Mar</v>
      </c>
      <c r="P1708" s="97" t="n">
        <f aca="false">N1708</f>
        <v>0</v>
      </c>
      <c r="Q1708" s="99" t="n">
        <f aca="false">K1708-P1708</f>
        <v>76</v>
      </c>
      <c r="R1708" s="98" t="str">
        <f aca="false">IFERROR(IF(O1708="Mar",(K1708/P1708-1))," ")</f>
        <v> </v>
      </c>
      <c r="S1708" s="105" t="b">
        <f aca="false">IF(N1708&gt;0,IF(O1708="","-",IF(R1708&lt;0%,"DEGROWTH","GROWTH")))</f>
        <v>0</v>
      </c>
      <c r="T1708" s="69" t="n">
        <v>0</v>
      </c>
      <c r="U1708" s="101" t="str">
        <f aca="false">IF(F1708&lt;=$V$2,"Apr","")</f>
        <v>Apr</v>
      </c>
      <c r="V1708" s="97" t="n">
        <v>0</v>
      </c>
      <c r="W1708" s="102" t="n">
        <f aca="false">K1708-V1708</f>
        <v>76</v>
      </c>
      <c r="X1708" s="103" t="n">
        <f aca="false">IFERROR(IF(U1708="Apr",(K1708/V1708-1)),0)</f>
        <v>0</v>
      </c>
      <c r="Y1708" s="106" t="b">
        <f aca="false">IF(T1708&gt;0,IF(U1708="","-",IF(X1708&lt;0%,"DEGROWTH","GROWTH")))</f>
        <v>0</v>
      </c>
      <c r="Z1708" s="75" t="n">
        <v>0</v>
      </c>
      <c r="AA1708" s="70"/>
      <c r="AB1708" s="70" t="s">
        <v>133</v>
      </c>
      <c r="AC1708" s="70"/>
      <c r="AD1708" s="3" t="n">
        <f aca="false">IF(K1708=0,1,0)</f>
        <v>0</v>
      </c>
      <c r="AE1708" s="87"/>
    </row>
    <row r="1709" customFormat="false" ht="14.25" hidden="false" customHeight="true" outlineLevel="0" collapsed="false">
      <c r="A1709" s="116" t="s">
        <v>134</v>
      </c>
      <c r="B1709" s="88" t="s">
        <v>58</v>
      </c>
      <c r="C1709" s="88" t="s">
        <v>3678</v>
      </c>
      <c r="D1709" s="88" t="n">
        <v>1000004199</v>
      </c>
      <c r="E1709" s="88" t="s">
        <v>3679</v>
      </c>
      <c r="F1709" s="119" t="n">
        <v>45656</v>
      </c>
      <c r="G1709" s="67" t="str">
        <f aca="false">IF(I1709&gt;0,"Targeted Dealer","-")</f>
        <v>Targeted Dealer</v>
      </c>
      <c r="H1709" s="87"/>
      <c r="I1709" s="68" t="n">
        <v>13</v>
      </c>
      <c r="J1709" s="68" t="n">
        <f aca="false">I1709/$J$1*($J$1-$E$1)</f>
        <v>12.1333333333333</v>
      </c>
      <c r="K1709" s="69" t="n">
        <v>26</v>
      </c>
      <c r="L1709" s="69" t="n">
        <f aca="false">I1709-K1709</f>
        <v>-13</v>
      </c>
      <c r="M1709" s="69" t="n">
        <f aca="false">IFERROR((K1709/J1709%),"-")</f>
        <v>214.285714285714</v>
      </c>
      <c r="N1709" s="97" t="n">
        <v>0</v>
      </c>
      <c r="O1709" s="98" t="str">
        <f aca="false">IF(F1709&lt;=$P$2,"Mar","")</f>
        <v>Mar</v>
      </c>
      <c r="P1709" s="97" t="n">
        <f aca="false">N1709</f>
        <v>0</v>
      </c>
      <c r="Q1709" s="99" t="n">
        <f aca="false">K1709-P1709</f>
        <v>26</v>
      </c>
      <c r="R1709" s="98" t="str">
        <f aca="false">IFERROR(IF(O1709="Mar",(K1709/P1709-1))," ")</f>
        <v> </v>
      </c>
      <c r="S1709" s="105" t="b">
        <f aca="false">IF(N1709&gt;0,IF(O1709="","-",IF(R1709&lt;0%,"DEGROWTH","GROWTH")))</f>
        <v>0</v>
      </c>
      <c r="T1709" s="69" t="n">
        <v>13</v>
      </c>
      <c r="U1709" s="101" t="str">
        <f aca="false">IF(F1709&lt;=$V$2,"Apr","")</f>
        <v>Apr</v>
      </c>
      <c r="V1709" s="97" t="n">
        <v>13</v>
      </c>
      <c r="W1709" s="102" t="n">
        <f aca="false">K1709-V1709</f>
        <v>13</v>
      </c>
      <c r="X1709" s="103" t="n">
        <f aca="false">IFERROR(IF(U1709="Apr",(K1709/V1709-1)),0)</f>
        <v>1</v>
      </c>
      <c r="Y1709" s="104" t="str">
        <f aca="false">IF(T1709&gt;0,IF(U1709="","-",IF(X1709&lt;0%,"DEGROWTH","GROWTH")))</f>
        <v>GROWTH</v>
      </c>
      <c r="Z1709" s="75" t="n">
        <v>0</v>
      </c>
      <c r="AA1709" s="70"/>
      <c r="AB1709" s="70" t="s">
        <v>133</v>
      </c>
      <c r="AC1709" s="70"/>
      <c r="AD1709" s="3" t="n">
        <f aca="false">IF(K1709=0,1,0)</f>
        <v>0</v>
      </c>
      <c r="AE1709" s="87"/>
    </row>
    <row r="1710" customFormat="false" ht="14.25" hidden="false" customHeight="true" outlineLevel="0" collapsed="false">
      <c r="A1710" s="116" t="s">
        <v>134</v>
      </c>
      <c r="B1710" s="88" t="s">
        <v>62</v>
      </c>
      <c r="C1710" s="88" t="s">
        <v>3680</v>
      </c>
      <c r="D1710" s="88" t="n">
        <v>1000002626</v>
      </c>
      <c r="E1710" s="88" t="s">
        <v>3537</v>
      </c>
      <c r="F1710" s="119" t="n">
        <v>44738</v>
      </c>
      <c r="G1710" s="67" t="str">
        <f aca="false">IF(I1710&gt;0,"Targeted Dealer","-")</f>
        <v>-</v>
      </c>
      <c r="H1710" s="87"/>
      <c r="I1710" s="68" t="n">
        <v>0</v>
      </c>
      <c r="J1710" s="68" t="n">
        <f aca="false">I1710/$J$1*($J$1-$E$1)</f>
        <v>0</v>
      </c>
      <c r="K1710" s="69" t="n">
        <v>52</v>
      </c>
      <c r="L1710" s="69" t="n">
        <f aca="false">I1710-K1710</f>
        <v>-52</v>
      </c>
      <c r="M1710" s="69" t="str">
        <f aca="false">IFERROR((K1710/J1710%),"-")</f>
        <v>-</v>
      </c>
      <c r="N1710" s="97" t="n">
        <v>0</v>
      </c>
      <c r="O1710" s="98" t="str">
        <f aca="false">IF(F1710&lt;=$P$2,"Mar","")</f>
        <v>Mar</v>
      </c>
      <c r="P1710" s="97" t="n">
        <f aca="false">N1710</f>
        <v>0</v>
      </c>
      <c r="Q1710" s="99" t="n">
        <f aca="false">K1710-P1710</f>
        <v>52</v>
      </c>
      <c r="R1710" s="98" t="str">
        <f aca="false">IFERROR(IF(O1710="Mar",(K1710/P1710-1))," ")</f>
        <v> </v>
      </c>
      <c r="S1710" s="105" t="b">
        <f aca="false">IF(N1710&gt;0,IF(O1710="","-",IF(R1710&lt;0%,"DEGROWTH","GROWTH")))</f>
        <v>0</v>
      </c>
      <c r="T1710" s="69" t="n">
        <v>3.5</v>
      </c>
      <c r="U1710" s="101" t="str">
        <f aca="false">IF(F1710&lt;=$V$2,"Apr","")</f>
        <v>Apr</v>
      </c>
      <c r="V1710" s="97" t="n">
        <v>3.5</v>
      </c>
      <c r="W1710" s="102" t="n">
        <f aca="false">K1710-V1710</f>
        <v>48.5</v>
      </c>
      <c r="X1710" s="103" t="n">
        <f aca="false">IFERROR(IF(U1710="Apr",(K1710/V1710-1)),0)</f>
        <v>13.8571428571429</v>
      </c>
      <c r="Y1710" s="104" t="str">
        <f aca="false">IF(T1710&gt;0,IF(U1710="","-",IF(X1710&lt;0%,"DEGROWTH","GROWTH")))</f>
        <v>GROWTH</v>
      </c>
      <c r="Z1710" s="75" t="n">
        <v>0</v>
      </c>
      <c r="AA1710" s="70"/>
      <c r="AB1710" s="70" t="s">
        <v>133</v>
      </c>
      <c r="AC1710" s="70"/>
      <c r="AD1710" s="3" t="n">
        <f aca="false">IF(K1710=0,1,0)</f>
        <v>0</v>
      </c>
      <c r="AE1710" s="87"/>
    </row>
    <row r="1711" customFormat="false" ht="14.25" hidden="false" customHeight="true" outlineLevel="0" collapsed="false">
      <c r="A1711" s="116" t="s">
        <v>134</v>
      </c>
      <c r="B1711" s="88" t="s">
        <v>62</v>
      </c>
      <c r="C1711" s="88" t="s">
        <v>3681</v>
      </c>
      <c r="D1711" s="88" t="n">
        <v>1000004693</v>
      </c>
      <c r="E1711" s="88" t="s">
        <v>3682</v>
      </c>
      <c r="F1711" s="119" t="n">
        <v>46108</v>
      </c>
      <c r="G1711" s="67" t="str">
        <f aca="false">IF(I1711&gt;0,"Targeted Dealer","-")</f>
        <v>Targeted Dealer</v>
      </c>
      <c r="H1711" s="87"/>
      <c r="I1711" s="68" t="n">
        <v>620</v>
      </c>
      <c r="J1711" s="68" t="n">
        <f aca="false">I1711/$J$1*($J$1-$E$1)</f>
        <v>578.666666666667</v>
      </c>
      <c r="K1711" s="69" t="n">
        <v>538.25</v>
      </c>
      <c r="L1711" s="69" t="n">
        <f aca="false">I1711-K1711</f>
        <v>81.75</v>
      </c>
      <c r="M1711" s="69" t="n">
        <f aca="false">IFERROR((K1711/J1711%),"-")</f>
        <v>93.0155529953917</v>
      </c>
      <c r="N1711" s="97" t="n">
        <v>0</v>
      </c>
      <c r="O1711" s="98" t="str">
        <f aca="false">IF(F1711&lt;=$P$2,"Mar","")</f>
        <v>Mar</v>
      </c>
      <c r="P1711" s="97" t="n">
        <f aca="false">N1711</f>
        <v>0</v>
      </c>
      <c r="Q1711" s="99" t="n">
        <f aca="false">K1711-P1711</f>
        <v>538.25</v>
      </c>
      <c r="R1711" s="98" t="str">
        <f aca="false">IFERROR(IF(O1711="Mar",(K1711/P1711-1))," ")</f>
        <v> </v>
      </c>
      <c r="S1711" s="105" t="b">
        <f aca="false">IF(N1711&gt;0,IF(O1711="","-",IF(R1711&lt;0%,"DEGROWTH","GROWTH")))</f>
        <v>0</v>
      </c>
      <c r="T1711" s="69" t="n">
        <v>0</v>
      </c>
      <c r="U1711" s="101" t="str">
        <f aca="false">IF(F1711&lt;=$V$2,"Apr","")</f>
        <v>Apr</v>
      </c>
      <c r="V1711" s="97" t="n">
        <v>0</v>
      </c>
      <c r="W1711" s="102" t="n">
        <f aca="false">K1711-V1711</f>
        <v>538.25</v>
      </c>
      <c r="X1711" s="103" t="n">
        <f aca="false">IFERROR(IF(U1711="Apr",(K1711/V1711-1)),0)</f>
        <v>0</v>
      </c>
      <c r="Y1711" s="106" t="b">
        <f aca="false">IF(T1711&gt;0,IF(U1711="","-",IF(X1711&lt;0%,"DEGROWTH","GROWTH")))</f>
        <v>0</v>
      </c>
      <c r="Z1711" s="75" t="n">
        <v>0</v>
      </c>
      <c r="AA1711" s="70"/>
      <c r="AB1711" s="70" t="s">
        <v>133</v>
      </c>
      <c r="AC1711" s="70"/>
      <c r="AD1711" s="3" t="n">
        <f aca="false">IF(K1711=0,1,0)</f>
        <v>0</v>
      </c>
      <c r="AE1711" s="87"/>
    </row>
    <row r="1712" customFormat="false" ht="14.25" hidden="false" customHeight="true" outlineLevel="0" collapsed="false">
      <c r="A1712" s="116" t="s">
        <v>134</v>
      </c>
      <c r="B1712" s="88" t="s">
        <v>62</v>
      </c>
      <c r="C1712" s="88" t="s">
        <v>3683</v>
      </c>
      <c r="D1712" s="88" t="n">
        <v>1000004697</v>
      </c>
      <c r="E1712" s="88" t="s">
        <v>3684</v>
      </c>
      <c r="F1712" s="119" t="n">
        <v>46120</v>
      </c>
      <c r="G1712" s="67" t="str">
        <f aca="false">IF(I1712&gt;0,"Targeted Dealer","-")</f>
        <v>-</v>
      </c>
      <c r="H1712" s="87"/>
      <c r="I1712" s="68" t="n">
        <v>0</v>
      </c>
      <c r="J1712" s="68" t="n">
        <f aca="false">I1712/$J$1*($J$1-$E$1)</f>
        <v>0</v>
      </c>
      <c r="K1712" s="69" t="n">
        <v>10.5</v>
      </c>
      <c r="L1712" s="69" t="n">
        <f aca="false">I1712-K1712</f>
        <v>-10.5</v>
      </c>
      <c r="M1712" s="69" t="str">
        <f aca="false">IFERROR((K1712/J1712%),"-")</f>
        <v>-</v>
      </c>
      <c r="N1712" s="97" t="n">
        <v>0</v>
      </c>
      <c r="O1712" s="98" t="str">
        <f aca="false">IF(F1712&lt;=$P$2,"Mar","")</f>
        <v>Mar</v>
      </c>
      <c r="P1712" s="97" t="n">
        <f aca="false">N1712</f>
        <v>0</v>
      </c>
      <c r="Q1712" s="99" t="n">
        <f aca="false">K1712-P1712</f>
        <v>10.5</v>
      </c>
      <c r="R1712" s="98" t="str">
        <f aca="false">IFERROR(IF(O1712="Mar",(K1712/P1712-1))," ")</f>
        <v> </v>
      </c>
      <c r="S1712" s="105" t="b">
        <f aca="false">IF(N1712&gt;0,IF(O1712="","-",IF(R1712&lt;0%,"DEGROWTH","GROWTH")))</f>
        <v>0</v>
      </c>
      <c r="T1712" s="69" t="n">
        <v>0</v>
      </c>
      <c r="U1712" s="101" t="str">
        <f aca="false">IF(F1712&lt;=$V$2,"Apr","")</f>
        <v>Apr</v>
      </c>
      <c r="V1712" s="97" t="n">
        <v>0</v>
      </c>
      <c r="W1712" s="102" t="n">
        <f aca="false">K1712-V1712</f>
        <v>10.5</v>
      </c>
      <c r="X1712" s="103" t="n">
        <f aca="false">IFERROR(IF(U1712="Apr",(K1712/V1712-1)),0)</f>
        <v>0</v>
      </c>
      <c r="Y1712" s="106" t="b">
        <f aca="false">IF(T1712&gt;0,IF(U1712="","-",IF(X1712&lt;0%,"DEGROWTH","GROWTH")))</f>
        <v>0</v>
      </c>
      <c r="Z1712" s="75" t="n">
        <v>0</v>
      </c>
      <c r="AA1712" s="70"/>
      <c r="AB1712" s="70" t="s">
        <v>133</v>
      </c>
      <c r="AC1712" s="70"/>
      <c r="AD1712" s="3" t="n">
        <f aca="false">IF(K1712=0,1,0)</f>
        <v>0</v>
      </c>
      <c r="AE1712" s="87"/>
    </row>
    <row r="1713" customFormat="false" ht="14.25" hidden="false" customHeight="true" outlineLevel="0" collapsed="false">
      <c r="A1713" s="116" t="s">
        <v>134</v>
      </c>
      <c r="B1713" s="88" t="s">
        <v>62</v>
      </c>
      <c r="C1713" s="88" t="s">
        <v>3685</v>
      </c>
      <c r="D1713" s="88" t="n">
        <v>1000004687</v>
      </c>
      <c r="E1713" s="88" t="s">
        <v>3686</v>
      </c>
      <c r="F1713" s="119" t="n">
        <v>46122</v>
      </c>
      <c r="G1713" s="67" t="str">
        <f aca="false">IF(I1713&gt;0,"Targeted Dealer","-")</f>
        <v>-</v>
      </c>
      <c r="H1713" s="87"/>
      <c r="I1713" s="68" t="n">
        <v>0</v>
      </c>
      <c r="J1713" s="68" t="n">
        <f aca="false">I1713/$J$1*($J$1-$E$1)</f>
        <v>0</v>
      </c>
      <c r="K1713" s="69" t="n">
        <v>36.5</v>
      </c>
      <c r="L1713" s="69" t="n">
        <f aca="false">I1713-K1713</f>
        <v>-36.5</v>
      </c>
      <c r="M1713" s="69" t="str">
        <f aca="false">IFERROR((K1713/J1713%),"-")</f>
        <v>-</v>
      </c>
      <c r="N1713" s="97" t="n">
        <v>0</v>
      </c>
      <c r="O1713" s="98" t="str">
        <f aca="false">IF(F1713&lt;=$P$2,"Mar","")</f>
        <v>Mar</v>
      </c>
      <c r="P1713" s="97" t="n">
        <f aca="false">N1713</f>
        <v>0</v>
      </c>
      <c r="Q1713" s="99" t="n">
        <f aca="false">K1713-P1713</f>
        <v>36.5</v>
      </c>
      <c r="R1713" s="98" t="str">
        <f aca="false">IFERROR(IF(O1713="Mar",(K1713/P1713-1))," ")</f>
        <v> </v>
      </c>
      <c r="S1713" s="105" t="b">
        <f aca="false">IF(N1713&gt;0,IF(O1713="","-",IF(R1713&lt;0%,"DEGROWTH","GROWTH")))</f>
        <v>0</v>
      </c>
      <c r="T1713" s="69" t="n">
        <v>0</v>
      </c>
      <c r="U1713" s="101" t="str">
        <f aca="false">IF(F1713&lt;=$V$2,"Apr","")</f>
        <v>Apr</v>
      </c>
      <c r="V1713" s="97" t="n">
        <v>0</v>
      </c>
      <c r="W1713" s="102" t="n">
        <f aca="false">K1713-V1713</f>
        <v>36.5</v>
      </c>
      <c r="X1713" s="103" t="n">
        <f aca="false">IFERROR(IF(U1713="Apr",(K1713/V1713-1)),0)</f>
        <v>0</v>
      </c>
      <c r="Y1713" s="106" t="b">
        <f aca="false">IF(T1713&gt;0,IF(U1713="","-",IF(X1713&lt;0%,"DEGROWTH","GROWTH")))</f>
        <v>0</v>
      </c>
      <c r="Z1713" s="75" t="n">
        <v>0</v>
      </c>
      <c r="AA1713" s="70"/>
      <c r="AB1713" s="70" t="s">
        <v>133</v>
      </c>
      <c r="AC1713" s="70"/>
      <c r="AD1713" s="3" t="n">
        <f aca="false">IF(K1713=0,1,0)</f>
        <v>0</v>
      </c>
      <c r="AE1713" s="87"/>
    </row>
    <row r="1714" customFormat="false" ht="14.25" hidden="false" customHeight="true" outlineLevel="0" collapsed="false">
      <c r="A1714" s="116" t="s">
        <v>134</v>
      </c>
      <c r="B1714" s="88" t="s">
        <v>83</v>
      </c>
      <c r="C1714" s="88" t="s">
        <v>3687</v>
      </c>
      <c r="D1714" s="88" t="n">
        <v>1000004712</v>
      </c>
      <c r="E1714" s="88" t="s">
        <v>3688</v>
      </c>
      <c r="F1714" s="119" t="n">
        <v>46136</v>
      </c>
      <c r="G1714" s="67" t="str">
        <f aca="false">IF(I1714&gt;0,"Targeted Dealer","-")</f>
        <v>-</v>
      </c>
      <c r="H1714" s="87"/>
      <c r="I1714" s="68" t="n">
        <v>0</v>
      </c>
      <c r="J1714" s="68" t="n">
        <f aca="false">I1714/$J$1*($J$1-$E$1)</f>
        <v>0</v>
      </c>
      <c r="K1714" s="69" t="n">
        <v>20</v>
      </c>
      <c r="L1714" s="69" t="n">
        <f aca="false">I1714-K1714</f>
        <v>-20</v>
      </c>
      <c r="M1714" s="69" t="str">
        <f aca="false">IFERROR((K1714/J1714%),"-")</f>
        <v>-</v>
      </c>
      <c r="N1714" s="97" t="n">
        <v>0</v>
      </c>
      <c r="O1714" s="98" t="str">
        <f aca="false">IF(F1714&lt;=$P$2,"Mar","")</f>
        <v>Mar</v>
      </c>
      <c r="P1714" s="97" t="n">
        <f aca="false">N1714</f>
        <v>0</v>
      </c>
      <c r="Q1714" s="99" t="n">
        <f aca="false">K1714-P1714</f>
        <v>20</v>
      </c>
      <c r="R1714" s="98" t="str">
        <f aca="false">IFERROR(IF(O1714="Mar",(K1714/P1714-1))," ")</f>
        <v> </v>
      </c>
      <c r="S1714" s="105" t="b">
        <f aca="false">IF(N1714&gt;0,IF(O1714="","-",IF(R1714&lt;0%,"DEGROWTH","GROWTH")))</f>
        <v>0</v>
      </c>
      <c r="T1714" s="69" t="n">
        <v>0</v>
      </c>
      <c r="U1714" s="101" t="str">
        <f aca="false">IF(F1714&lt;=$V$2,"Apr","")</f>
        <v>Apr</v>
      </c>
      <c r="V1714" s="97" t="n">
        <v>0</v>
      </c>
      <c r="W1714" s="102" t="n">
        <f aca="false">K1714-V1714</f>
        <v>20</v>
      </c>
      <c r="X1714" s="103" t="n">
        <f aca="false">IFERROR(IF(U1714="Apr",(K1714/V1714-1)),0)</f>
        <v>0</v>
      </c>
      <c r="Y1714" s="106" t="b">
        <f aca="false">IF(T1714&gt;0,IF(U1714="","-",IF(X1714&lt;0%,"DEGROWTH","GROWTH")))</f>
        <v>0</v>
      </c>
      <c r="Z1714" s="75" t="n">
        <v>0</v>
      </c>
      <c r="AA1714" s="70"/>
      <c r="AB1714" s="70" t="s">
        <v>133</v>
      </c>
      <c r="AC1714" s="70"/>
      <c r="AD1714" s="3" t="n">
        <f aca="false">IF(K1714=0,1,0)</f>
        <v>0</v>
      </c>
      <c r="AE1714" s="87"/>
    </row>
    <row r="1715" customFormat="false" ht="14.25" hidden="false" customHeight="true" outlineLevel="0" collapsed="false">
      <c r="A1715" s="116" t="s">
        <v>133</v>
      </c>
      <c r="B1715" s="88" t="s">
        <v>24</v>
      </c>
      <c r="C1715" s="88" t="s">
        <v>3689</v>
      </c>
      <c r="D1715" s="88" t="n">
        <v>1000004705</v>
      </c>
      <c r="E1715" s="88" t="s">
        <v>2214</v>
      </c>
      <c r="F1715" s="119" t="n">
        <v>46137</v>
      </c>
      <c r="G1715" s="67" t="str">
        <f aca="false">IF(I1715&gt;0,"Targeted Dealer","-")</f>
        <v>-</v>
      </c>
      <c r="H1715" s="87"/>
      <c r="I1715" s="68" t="n">
        <v>0</v>
      </c>
      <c r="J1715" s="68" t="n">
        <f aca="false">I1715/$J$1*($J$1-$E$1)</f>
        <v>0</v>
      </c>
      <c r="K1715" s="69" t="n">
        <v>20</v>
      </c>
      <c r="L1715" s="69" t="n">
        <f aca="false">I1715-K1715</f>
        <v>-20</v>
      </c>
      <c r="M1715" s="69" t="str">
        <f aca="false">IFERROR((K1715/J1715%),"-")</f>
        <v>-</v>
      </c>
      <c r="N1715" s="97" t="n">
        <v>0</v>
      </c>
      <c r="O1715" s="98" t="str">
        <f aca="false">IF(F1715&lt;=$P$2,"Mar","")</f>
        <v>Mar</v>
      </c>
      <c r="P1715" s="97" t="n">
        <f aca="false">N1715</f>
        <v>0</v>
      </c>
      <c r="Q1715" s="99" t="n">
        <f aca="false">K1715-P1715</f>
        <v>20</v>
      </c>
      <c r="R1715" s="98" t="str">
        <f aca="false">IFERROR(IF(O1715="Mar",(K1715/P1715-1))," ")</f>
        <v> </v>
      </c>
      <c r="S1715" s="105" t="b">
        <f aca="false">IF(N1715&gt;0,IF(O1715="","-",IF(R1715&lt;0%,"DEGROWTH","GROWTH")))</f>
        <v>0</v>
      </c>
      <c r="T1715" s="69" t="n">
        <v>0</v>
      </c>
      <c r="U1715" s="101" t="str">
        <f aca="false">IF(F1715&lt;=$V$2,"Apr","")</f>
        <v>Apr</v>
      </c>
      <c r="V1715" s="97" t="n">
        <v>0</v>
      </c>
      <c r="W1715" s="102" t="n">
        <f aca="false">K1715-V1715</f>
        <v>20</v>
      </c>
      <c r="X1715" s="103" t="n">
        <f aca="false">IFERROR(IF(U1715="Apr",(K1715/V1715-1)),0)</f>
        <v>0</v>
      </c>
      <c r="Y1715" s="106" t="b">
        <f aca="false">IF(T1715&gt;0,IF(U1715="","-",IF(X1715&lt;0%,"DEGROWTH","GROWTH")))</f>
        <v>0</v>
      </c>
      <c r="Z1715" s="75" t="n">
        <v>0</v>
      </c>
      <c r="AA1715" s="70"/>
      <c r="AB1715" s="70" t="s">
        <v>133</v>
      </c>
      <c r="AC1715" s="70"/>
      <c r="AD1715" s="3" t="n">
        <f aca="false">IF(K1715=0,1,0)</f>
        <v>0</v>
      </c>
      <c r="AE1715" s="87"/>
    </row>
    <row r="1716" customFormat="false" ht="14.25" hidden="false" customHeight="true" outlineLevel="0" collapsed="false">
      <c r="A1716" s="116" t="s">
        <v>131</v>
      </c>
      <c r="B1716" s="88" t="s">
        <v>93</v>
      </c>
      <c r="C1716" s="88" t="s">
        <v>3690</v>
      </c>
      <c r="D1716" s="88" t="n">
        <v>1000004704</v>
      </c>
      <c r="E1716" s="88" t="s">
        <v>3691</v>
      </c>
      <c r="F1716" s="119" t="n">
        <v>46136</v>
      </c>
      <c r="G1716" s="67" t="str">
        <f aca="false">IF(I1716&gt;0,"Targeted Dealer","-")</f>
        <v>-</v>
      </c>
      <c r="H1716" s="87"/>
      <c r="I1716" s="68" t="n">
        <v>0</v>
      </c>
      <c r="J1716" s="68" t="n">
        <f aca="false">I1716/$J$1*($J$1-$E$1)</f>
        <v>0</v>
      </c>
      <c r="K1716" s="69" t="n">
        <v>12</v>
      </c>
      <c r="L1716" s="69" t="n">
        <f aca="false">I1716-K1716</f>
        <v>-12</v>
      </c>
      <c r="M1716" s="69" t="str">
        <f aca="false">IFERROR((K1716/J1716%),"-")</f>
        <v>-</v>
      </c>
      <c r="N1716" s="97" t="n">
        <v>0</v>
      </c>
      <c r="O1716" s="98" t="str">
        <f aca="false">IF(F1716&lt;=$P$2,"Mar","")</f>
        <v>Mar</v>
      </c>
      <c r="P1716" s="97" t="n">
        <f aca="false">N1716</f>
        <v>0</v>
      </c>
      <c r="Q1716" s="99" t="n">
        <f aca="false">K1716-P1716</f>
        <v>12</v>
      </c>
      <c r="R1716" s="98" t="str">
        <f aca="false">IFERROR(IF(O1716="Mar",(K1716/P1716-1))," ")</f>
        <v> </v>
      </c>
      <c r="S1716" s="105" t="b">
        <f aca="false">IF(N1716&gt;0,IF(O1716="","-",IF(R1716&lt;0%,"DEGROWTH","GROWTH")))</f>
        <v>0</v>
      </c>
      <c r="T1716" s="69" t="n">
        <v>0</v>
      </c>
      <c r="U1716" s="101" t="str">
        <f aca="false">IF(F1716&lt;=$V$2,"Apr","")</f>
        <v>Apr</v>
      </c>
      <c r="V1716" s="97" t="n">
        <v>0</v>
      </c>
      <c r="W1716" s="102" t="n">
        <f aca="false">K1716-V1716</f>
        <v>12</v>
      </c>
      <c r="X1716" s="103" t="n">
        <f aca="false">IFERROR(IF(U1716="Apr",(K1716/V1716-1)),0)</f>
        <v>0</v>
      </c>
      <c r="Y1716" s="106" t="b">
        <f aca="false">IF(T1716&gt;0,IF(U1716="","-",IF(X1716&lt;0%,"DEGROWTH","GROWTH")))</f>
        <v>0</v>
      </c>
      <c r="Z1716" s="75" t="n">
        <v>0</v>
      </c>
      <c r="AA1716" s="70"/>
      <c r="AB1716" s="70" t="s">
        <v>133</v>
      </c>
      <c r="AC1716" s="70"/>
      <c r="AD1716" s="3" t="n">
        <f aca="false">IF(K1716=0,1,0)</f>
        <v>0</v>
      </c>
      <c r="AE1716" s="87"/>
    </row>
    <row r="1717" customFormat="false" ht="14.25" hidden="false" customHeight="true" outlineLevel="0" collapsed="false">
      <c r="A1717" s="116" t="s">
        <v>133</v>
      </c>
      <c r="B1717" s="88" t="s">
        <v>37</v>
      </c>
      <c r="C1717" s="88" t="s">
        <v>3692</v>
      </c>
      <c r="D1717" s="88" t="n">
        <v>1000004702</v>
      </c>
      <c r="E1717" s="88" t="s">
        <v>3693</v>
      </c>
      <c r="F1717" s="119" t="n">
        <v>46130</v>
      </c>
      <c r="G1717" s="67" t="str">
        <f aca="false">IF(I1717&gt;0,"Targeted Dealer","-")</f>
        <v>-</v>
      </c>
      <c r="H1717" s="87"/>
      <c r="I1717" s="68" t="n">
        <v>0</v>
      </c>
      <c r="J1717" s="68" t="n">
        <f aca="false">I1717/$J$1*($J$1-$E$1)</f>
        <v>0</v>
      </c>
      <c r="K1717" s="69" t="n">
        <v>22.5</v>
      </c>
      <c r="L1717" s="69" t="n">
        <f aca="false">I1717-K1717</f>
        <v>-22.5</v>
      </c>
      <c r="M1717" s="69" t="str">
        <f aca="false">IFERROR((K1717/J1717%),"-")</f>
        <v>-</v>
      </c>
      <c r="N1717" s="97" t="n">
        <v>0</v>
      </c>
      <c r="O1717" s="98" t="str">
        <f aca="false">IF(F1717&lt;=$P$2,"Mar","")</f>
        <v>Mar</v>
      </c>
      <c r="P1717" s="97" t="n">
        <f aca="false">N1717</f>
        <v>0</v>
      </c>
      <c r="Q1717" s="99" t="n">
        <f aca="false">K1717-P1717</f>
        <v>22.5</v>
      </c>
      <c r="R1717" s="98" t="str">
        <f aca="false">IFERROR(IF(O1717="Mar",(K1717/P1717-1))," ")</f>
        <v> </v>
      </c>
      <c r="S1717" s="105" t="b">
        <f aca="false">IF(N1717&gt;0,IF(O1717="","-",IF(R1717&lt;0%,"DEGROWTH","GROWTH")))</f>
        <v>0</v>
      </c>
      <c r="T1717" s="69" t="n">
        <v>0</v>
      </c>
      <c r="U1717" s="101" t="str">
        <f aca="false">IF(F1717&lt;=$V$2,"Apr","")</f>
        <v>Apr</v>
      </c>
      <c r="V1717" s="97" t="n">
        <v>0</v>
      </c>
      <c r="W1717" s="102" t="n">
        <f aca="false">K1717-V1717</f>
        <v>22.5</v>
      </c>
      <c r="X1717" s="103" t="n">
        <f aca="false">IFERROR(IF(U1717="Apr",(K1717/V1717-1)),0)</f>
        <v>0</v>
      </c>
      <c r="Y1717" s="106" t="b">
        <f aca="false">IF(T1717&gt;0,IF(U1717="","-",IF(X1717&lt;0%,"DEGROWTH","GROWTH")))</f>
        <v>0</v>
      </c>
      <c r="Z1717" s="75" t="n">
        <v>0</v>
      </c>
      <c r="AA1717" s="70"/>
      <c r="AB1717" s="70" t="s">
        <v>133</v>
      </c>
      <c r="AC1717" s="70"/>
      <c r="AD1717" s="3" t="n">
        <f aca="false">IF(K1717=0,1,0)</f>
        <v>0</v>
      </c>
      <c r="AE1717" s="87"/>
    </row>
    <row r="1718" customFormat="false" ht="14.25" hidden="false" customHeight="true" outlineLevel="0" collapsed="false">
      <c r="A1718" s="116" t="s">
        <v>130</v>
      </c>
      <c r="B1718" s="88" t="s">
        <v>111</v>
      </c>
      <c r="C1718" s="88" t="s">
        <v>3694</v>
      </c>
      <c r="D1718" s="88" t="n">
        <v>1000004690</v>
      </c>
      <c r="E1718" s="88" t="s">
        <v>3695</v>
      </c>
      <c r="F1718" s="119" t="n">
        <v>46128</v>
      </c>
      <c r="G1718" s="67" t="str">
        <f aca="false">IF(I1718&gt;0,"Targeted Dealer","-")</f>
        <v>-</v>
      </c>
      <c r="H1718" s="87"/>
      <c r="I1718" s="68" t="n">
        <v>0</v>
      </c>
      <c r="J1718" s="68" t="n">
        <f aca="false">I1718/$J$1*($J$1-$E$1)</f>
        <v>0</v>
      </c>
      <c r="K1718" s="69" t="n">
        <v>30</v>
      </c>
      <c r="L1718" s="69" t="n">
        <f aca="false">I1718-K1718</f>
        <v>-30</v>
      </c>
      <c r="M1718" s="69" t="str">
        <f aca="false">IFERROR((K1718/J1718%),"-")</f>
        <v>-</v>
      </c>
      <c r="N1718" s="97" t="n">
        <v>0</v>
      </c>
      <c r="O1718" s="98" t="str">
        <f aca="false">IF(F1718&lt;=$P$2,"Mar","")</f>
        <v>Mar</v>
      </c>
      <c r="P1718" s="97" t="n">
        <f aca="false">N1718</f>
        <v>0</v>
      </c>
      <c r="Q1718" s="99" t="n">
        <f aca="false">K1718-P1718</f>
        <v>30</v>
      </c>
      <c r="R1718" s="98" t="str">
        <f aca="false">IFERROR(IF(O1718="Mar",(K1718/P1718-1))," ")</f>
        <v> </v>
      </c>
      <c r="S1718" s="105" t="b">
        <f aca="false">IF(N1718&gt;0,IF(O1718="","-",IF(R1718&lt;0%,"DEGROWTH","GROWTH")))</f>
        <v>0</v>
      </c>
      <c r="T1718" s="69" t="n">
        <v>0</v>
      </c>
      <c r="U1718" s="101" t="str">
        <f aca="false">IF(F1718&lt;=$V$2,"Apr","")</f>
        <v>Apr</v>
      </c>
      <c r="V1718" s="97" t="n">
        <v>0</v>
      </c>
      <c r="W1718" s="102" t="n">
        <f aca="false">K1718-V1718</f>
        <v>30</v>
      </c>
      <c r="X1718" s="103" t="n">
        <f aca="false">IFERROR(IF(U1718="Apr",(K1718/V1718-1)),0)</f>
        <v>0</v>
      </c>
      <c r="Y1718" s="106" t="b">
        <f aca="false">IF(T1718&gt;0,IF(U1718="","-",IF(X1718&lt;0%,"DEGROWTH","GROWTH")))</f>
        <v>0</v>
      </c>
      <c r="Z1718" s="75" t="n">
        <v>0</v>
      </c>
      <c r="AA1718" s="70"/>
      <c r="AB1718" s="70" t="s">
        <v>133</v>
      </c>
      <c r="AC1718" s="70"/>
      <c r="AD1718" s="3" t="n">
        <f aca="false">IF(K1718=0,1,0)</f>
        <v>0</v>
      </c>
      <c r="AE1718" s="87"/>
    </row>
    <row r="1719" customFormat="false" ht="14.25" hidden="false" customHeight="true" outlineLevel="0" collapsed="false">
      <c r="A1719" s="116" t="s">
        <v>134</v>
      </c>
      <c r="B1719" s="88" t="s">
        <v>67</v>
      </c>
      <c r="C1719" s="88" t="s">
        <v>3696</v>
      </c>
      <c r="D1719" s="88" t="n">
        <v>1000004686</v>
      </c>
      <c r="E1719" s="88" t="s">
        <v>1831</v>
      </c>
      <c r="F1719" s="119" t="n">
        <v>46122</v>
      </c>
      <c r="G1719" s="67" t="str">
        <f aca="false">IF(I1719&gt;0,"Targeted Dealer","-")</f>
        <v>-</v>
      </c>
      <c r="H1719" s="87"/>
      <c r="I1719" s="68" t="n">
        <v>0</v>
      </c>
      <c r="J1719" s="68" t="n">
        <f aca="false">I1719/$J$1*($J$1-$E$1)</f>
        <v>0</v>
      </c>
      <c r="K1719" s="69" t="n">
        <v>77.5</v>
      </c>
      <c r="L1719" s="69" t="n">
        <f aca="false">I1719-K1719</f>
        <v>-77.5</v>
      </c>
      <c r="M1719" s="69" t="str">
        <f aca="false">IFERROR((K1719/J1719%),"-")</f>
        <v>-</v>
      </c>
      <c r="N1719" s="97" t="n">
        <v>0</v>
      </c>
      <c r="O1719" s="98" t="str">
        <f aca="false">IF(F1719&lt;=$P$2,"Mar","")</f>
        <v>Mar</v>
      </c>
      <c r="P1719" s="97" t="n">
        <f aca="false">N1719</f>
        <v>0</v>
      </c>
      <c r="Q1719" s="99" t="n">
        <f aca="false">K1719-P1719</f>
        <v>77.5</v>
      </c>
      <c r="R1719" s="98" t="str">
        <f aca="false">IFERROR(IF(O1719="Mar",(K1719/P1719-1))," ")</f>
        <v> </v>
      </c>
      <c r="S1719" s="105" t="b">
        <f aca="false">IF(N1719&gt;0,IF(O1719="","-",IF(R1719&lt;0%,"DEGROWTH","GROWTH")))</f>
        <v>0</v>
      </c>
      <c r="T1719" s="69" t="n">
        <v>0</v>
      </c>
      <c r="U1719" s="101" t="str">
        <f aca="false">IF(F1719&lt;=$V$2,"Apr","")</f>
        <v>Apr</v>
      </c>
      <c r="V1719" s="97" t="n">
        <v>0</v>
      </c>
      <c r="W1719" s="102" t="n">
        <f aca="false">K1719-V1719</f>
        <v>77.5</v>
      </c>
      <c r="X1719" s="103" t="n">
        <f aca="false">IFERROR(IF(U1719="Apr",(K1719/V1719-1)),0)</f>
        <v>0</v>
      </c>
      <c r="Y1719" s="106" t="b">
        <f aca="false">IF(T1719&gt;0,IF(U1719="","-",IF(X1719&lt;0%,"DEGROWTH","GROWTH")))</f>
        <v>0</v>
      </c>
      <c r="Z1719" s="75" t="n">
        <v>0</v>
      </c>
      <c r="AA1719" s="70"/>
      <c r="AB1719" s="70" t="s">
        <v>133</v>
      </c>
      <c r="AC1719" s="70"/>
      <c r="AD1719" s="3" t="n">
        <f aca="false">IF(K1719=0,1,0)</f>
        <v>0</v>
      </c>
      <c r="AE1719" s="87"/>
    </row>
    <row r="1720" customFormat="false" ht="14.25" hidden="false" customHeight="true" outlineLevel="0" collapsed="false">
      <c r="A1720" s="116" t="s">
        <v>130</v>
      </c>
      <c r="B1720" s="88" t="s">
        <v>122</v>
      </c>
      <c r="C1720" s="88" t="s">
        <v>416</v>
      </c>
      <c r="D1720" s="88" t="n">
        <v>1000002000</v>
      </c>
      <c r="E1720" s="88" t="s">
        <v>417</v>
      </c>
      <c r="F1720" s="119" t="n">
        <v>44739</v>
      </c>
      <c r="G1720" s="67" t="str">
        <f aca="false">IF(I1720&gt;0,"Targeted Dealer","-")</f>
        <v>Targeted Dealer</v>
      </c>
      <c r="H1720" s="87"/>
      <c r="I1720" s="68" t="n">
        <v>45</v>
      </c>
      <c r="J1720" s="68" t="n">
        <f aca="false">I1720/$J$1*($J$1-$E$1)</f>
        <v>42</v>
      </c>
      <c r="K1720" s="69" t="n">
        <v>5</v>
      </c>
      <c r="L1720" s="69" t="n">
        <f aca="false">I1720-K1720</f>
        <v>40</v>
      </c>
      <c r="M1720" s="69" t="n">
        <f aca="false">IFERROR((K1720/J1720%),"-")</f>
        <v>11.9047619047619</v>
      </c>
      <c r="N1720" s="97" t="n">
        <v>0</v>
      </c>
      <c r="O1720" s="98" t="str">
        <f aca="false">IF(F1720&lt;=$P$2,"Mar","")</f>
        <v>Mar</v>
      </c>
      <c r="P1720" s="97" t="n">
        <f aca="false">N1720</f>
        <v>0</v>
      </c>
      <c r="Q1720" s="99" t="n">
        <f aca="false">K1720-P1720</f>
        <v>5</v>
      </c>
      <c r="R1720" s="98" t="str">
        <f aca="false">IFERROR(IF(O1720="Mar",(K1720/P1720-1))," ")</f>
        <v> </v>
      </c>
      <c r="S1720" s="105" t="b">
        <f aca="false">IF(N1720&gt;0,IF(O1720="","-",IF(R1720&lt;0%,"DEGROWTH","GROWTH")))</f>
        <v>0</v>
      </c>
      <c r="T1720" s="69" t="n">
        <v>25</v>
      </c>
      <c r="U1720" s="101" t="str">
        <f aca="false">IF(F1720&lt;=$V$2,"Apr","")</f>
        <v>Apr</v>
      </c>
      <c r="V1720" s="97" t="n">
        <v>25</v>
      </c>
      <c r="W1720" s="102" t="n">
        <f aca="false">K1720-V1720</f>
        <v>-20</v>
      </c>
      <c r="X1720" s="103" t="n">
        <f aca="false">IFERROR(IF(U1720="Apr",(K1720/V1720-1)),0)</f>
        <v>-0.8</v>
      </c>
      <c r="Y1720" s="104" t="str">
        <f aca="false">IF(T1720&gt;0,IF(U1720="","-",IF(X1720&lt;0%,"DEGROWTH","GROWTH")))</f>
        <v>DEGROWTH</v>
      </c>
      <c r="Z1720" s="75" t="n">
        <v>0</v>
      </c>
      <c r="AA1720" s="70"/>
      <c r="AB1720" s="70" t="s">
        <v>133</v>
      </c>
      <c r="AC1720" s="70"/>
      <c r="AD1720" s="3" t="n">
        <f aca="false">IF(K1720=0,1,0)</f>
        <v>0</v>
      </c>
      <c r="AE1720" s="87"/>
    </row>
    <row r="1721" customFormat="false" ht="14.25" hidden="false" customHeight="true" outlineLevel="0" collapsed="false">
      <c r="A1721" s="116" t="s">
        <v>130</v>
      </c>
      <c r="B1721" s="88" t="s">
        <v>122</v>
      </c>
      <c r="C1721" s="88" t="s">
        <v>3697</v>
      </c>
      <c r="D1721" s="88" t="n">
        <v>1000004694</v>
      </c>
      <c r="E1721" s="88" t="s">
        <v>3698</v>
      </c>
      <c r="F1721" s="119" t="n">
        <v>46111</v>
      </c>
      <c r="G1721" s="67" t="str">
        <f aca="false">IF(I1721&gt;0,"Targeted Dealer","-")</f>
        <v>-</v>
      </c>
      <c r="H1721" s="87"/>
      <c r="I1721" s="68" t="n">
        <v>0</v>
      </c>
      <c r="J1721" s="68" t="n">
        <f aca="false">I1721/$J$1*($J$1-$E$1)</f>
        <v>0</v>
      </c>
      <c r="K1721" s="69" t="n">
        <v>10</v>
      </c>
      <c r="L1721" s="69" t="n">
        <f aca="false">I1721-K1721</f>
        <v>-10</v>
      </c>
      <c r="M1721" s="69" t="str">
        <f aca="false">IFERROR((K1721/J1721%),"-")</f>
        <v>-</v>
      </c>
      <c r="N1721" s="97" t="n">
        <v>0</v>
      </c>
      <c r="O1721" s="98" t="str">
        <f aca="false">IF(F1721&lt;=$P$2,"Mar","")</f>
        <v>Mar</v>
      </c>
      <c r="P1721" s="97" t="n">
        <f aca="false">N1721</f>
        <v>0</v>
      </c>
      <c r="Q1721" s="99" t="n">
        <f aca="false">K1721-P1721</f>
        <v>10</v>
      </c>
      <c r="R1721" s="98" t="str">
        <f aca="false">IFERROR(IF(O1721="Mar",(K1721/P1721-1))," ")</f>
        <v> </v>
      </c>
      <c r="S1721" s="105" t="b">
        <f aca="false">IF(N1721&gt;0,IF(O1721="","-",IF(R1721&lt;0%,"DEGROWTH","GROWTH")))</f>
        <v>0</v>
      </c>
      <c r="T1721" s="69" t="n">
        <v>0</v>
      </c>
      <c r="U1721" s="101" t="str">
        <f aca="false">IF(F1721&lt;=$V$2,"Apr","")</f>
        <v>Apr</v>
      </c>
      <c r="V1721" s="97" t="n">
        <v>0</v>
      </c>
      <c r="W1721" s="102" t="n">
        <f aca="false">K1721-V1721</f>
        <v>10</v>
      </c>
      <c r="X1721" s="103" t="n">
        <f aca="false">IFERROR(IF(U1721="Apr",(K1721/V1721-1)),0)</f>
        <v>0</v>
      </c>
      <c r="Y1721" s="106" t="b">
        <f aca="false">IF(T1721&gt;0,IF(U1721="","-",IF(X1721&lt;0%,"DEGROWTH","GROWTH")))</f>
        <v>0</v>
      </c>
      <c r="Z1721" s="75" t="n">
        <v>0</v>
      </c>
      <c r="AA1721" s="70"/>
      <c r="AB1721" s="70" t="s">
        <v>133</v>
      </c>
      <c r="AC1721" s="70"/>
      <c r="AD1721" s="3" t="n">
        <f aca="false">IF(K1721=0,1,0)</f>
        <v>0</v>
      </c>
      <c r="AE1721" s="87"/>
    </row>
    <row r="1722" customFormat="false" ht="14.25" hidden="false" customHeight="true" outlineLevel="0" collapsed="false">
      <c r="A1722" s="116" t="s">
        <v>133</v>
      </c>
      <c r="B1722" s="88" t="s">
        <v>55</v>
      </c>
      <c r="C1722" s="88" t="s">
        <v>3699</v>
      </c>
      <c r="D1722" s="88" t="n">
        <v>1000004696</v>
      </c>
      <c r="E1722" s="88" t="s">
        <v>3700</v>
      </c>
      <c r="F1722" s="119" t="n">
        <v>46118</v>
      </c>
      <c r="G1722" s="67" t="str">
        <f aca="false">IF(I1722&gt;0,"Targeted Dealer","-")</f>
        <v>-</v>
      </c>
      <c r="H1722" s="87"/>
      <c r="I1722" s="68" t="n">
        <v>0</v>
      </c>
      <c r="J1722" s="68" t="n">
        <f aca="false">I1722/$J$1*($J$1-$E$1)</f>
        <v>0</v>
      </c>
      <c r="K1722" s="69" t="n">
        <v>35</v>
      </c>
      <c r="L1722" s="69" t="n">
        <f aca="false">I1722-K1722</f>
        <v>-35</v>
      </c>
      <c r="M1722" s="69" t="str">
        <f aca="false">IFERROR((K1722/J1722%),"-")</f>
        <v>-</v>
      </c>
      <c r="N1722" s="97" t="n">
        <v>0</v>
      </c>
      <c r="O1722" s="98" t="str">
        <f aca="false">IF(F1722&lt;=$P$2,"Mar","")</f>
        <v>Mar</v>
      </c>
      <c r="P1722" s="97" t="n">
        <f aca="false">N1722</f>
        <v>0</v>
      </c>
      <c r="Q1722" s="99" t="n">
        <f aca="false">K1722-P1722</f>
        <v>35</v>
      </c>
      <c r="R1722" s="98" t="str">
        <f aca="false">IFERROR(IF(O1722="Mar",(K1722/P1722-1))," ")</f>
        <v> </v>
      </c>
      <c r="S1722" s="105" t="b">
        <f aca="false">IF(N1722&gt;0,IF(O1722="","-",IF(R1722&lt;0%,"DEGROWTH","GROWTH")))</f>
        <v>0</v>
      </c>
      <c r="T1722" s="69" t="n">
        <v>0</v>
      </c>
      <c r="U1722" s="101" t="str">
        <f aca="false">IF(F1722&lt;=$V$2,"Apr","")</f>
        <v>Apr</v>
      </c>
      <c r="V1722" s="97" t="n">
        <v>0</v>
      </c>
      <c r="W1722" s="102" t="n">
        <f aca="false">K1722-V1722</f>
        <v>35</v>
      </c>
      <c r="X1722" s="103" t="n">
        <f aca="false">IFERROR(IF(U1722="Apr",(K1722/V1722-1)),0)</f>
        <v>0</v>
      </c>
      <c r="Y1722" s="106" t="b">
        <f aca="false">IF(T1722&gt;0,IF(U1722="","-",IF(X1722&lt;0%,"DEGROWTH","GROWTH")))</f>
        <v>0</v>
      </c>
      <c r="Z1722" s="75" t="n">
        <v>0</v>
      </c>
      <c r="AA1722" s="70"/>
      <c r="AB1722" s="70" t="s">
        <v>133</v>
      </c>
      <c r="AC1722" s="70"/>
      <c r="AD1722" s="3" t="n">
        <f aca="false">IF(K1722=0,1,0)</f>
        <v>0</v>
      </c>
      <c r="AE1722" s="87"/>
    </row>
    <row r="1723" customFormat="false" ht="14.25" hidden="false" customHeight="true" outlineLevel="0" collapsed="false">
      <c r="A1723" s="116" t="s">
        <v>133</v>
      </c>
      <c r="B1723" s="88" t="s">
        <v>21</v>
      </c>
      <c r="C1723" s="88" t="s">
        <v>534</v>
      </c>
      <c r="D1723" s="88" t="n">
        <v>1000004443</v>
      </c>
      <c r="E1723" s="88" t="s">
        <v>535</v>
      </c>
      <c r="F1723" s="119" t="n">
        <v>45876</v>
      </c>
      <c r="G1723" s="67" t="str">
        <f aca="false">IF(I1723&gt;0,"Targeted Dealer","-")</f>
        <v>Targeted Dealer</v>
      </c>
      <c r="H1723" s="87"/>
      <c r="I1723" s="68" t="n">
        <v>13</v>
      </c>
      <c r="J1723" s="68" t="n">
        <f aca="false">I1723/$J$1*($J$1-$E$1)</f>
        <v>12.1333333333333</v>
      </c>
      <c r="K1723" s="69" t="n">
        <v>13</v>
      </c>
      <c r="L1723" s="69" t="n">
        <f aca="false">I1723-K1723</f>
        <v>0</v>
      </c>
      <c r="M1723" s="69" t="n">
        <f aca="false">IFERROR((K1723/J1723%),"-")</f>
        <v>107.142857142857</v>
      </c>
      <c r="N1723" s="97" t="n">
        <v>0</v>
      </c>
      <c r="O1723" s="98" t="str">
        <f aca="false">IF(F1723&lt;=$P$2,"Mar","")</f>
        <v>Mar</v>
      </c>
      <c r="P1723" s="97" t="n">
        <f aca="false">N1723</f>
        <v>0</v>
      </c>
      <c r="Q1723" s="99" t="n">
        <f aca="false">K1723-P1723</f>
        <v>13</v>
      </c>
      <c r="R1723" s="98" t="str">
        <f aca="false">IFERROR(IF(O1723="Mar",(K1723/P1723-1))," ")</f>
        <v> </v>
      </c>
      <c r="S1723" s="105" t="b">
        <f aca="false">IF(N1723&gt;0,IF(O1723="","-",IF(R1723&lt;0%,"DEGROWTH","GROWTH")))</f>
        <v>0</v>
      </c>
      <c r="T1723" s="69" t="n">
        <v>0</v>
      </c>
      <c r="U1723" s="101" t="str">
        <f aca="false">IF(F1723&lt;=$V$2,"Apr","")</f>
        <v>Apr</v>
      </c>
      <c r="V1723" s="97" t="n">
        <v>0</v>
      </c>
      <c r="W1723" s="102" t="n">
        <f aca="false">K1723-V1723</f>
        <v>13</v>
      </c>
      <c r="X1723" s="103" t="n">
        <f aca="false">IFERROR(IF(U1723="Apr",(K1723/V1723-1)),0)</f>
        <v>0</v>
      </c>
      <c r="Y1723" s="106" t="b">
        <f aca="false">IF(T1723&gt;0,IF(U1723="","-",IF(X1723&lt;0%,"DEGROWTH","GROWTH")))</f>
        <v>0</v>
      </c>
      <c r="Z1723" s="75" t="n">
        <v>0</v>
      </c>
      <c r="AA1723" s="70"/>
      <c r="AB1723" s="70" t="s">
        <v>133</v>
      </c>
      <c r="AC1723" s="70"/>
      <c r="AD1723" s="3" t="n">
        <f aca="false">IF(K1723=0,1,0)</f>
        <v>0</v>
      </c>
      <c r="AE1723" s="87"/>
    </row>
    <row r="1724" customFormat="false" ht="14.25" hidden="false" customHeight="true" outlineLevel="0" collapsed="false">
      <c r="A1724" s="116" t="s">
        <v>133</v>
      </c>
      <c r="B1724" s="88" t="s">
        <v>21</v>
      </c>
      <c r="C1724" s="88" t="s">
        <v>3701</v>
      </c>
      <c r="D1724" s="88" t="n">
        <v>1000004701</v>
      </c>
      <c r="E1724" s="88" t="s">
        <v>3702</v>
      </c>
      <c r="F1724" s="119" t="n">
        <v>46129</v>
      </c>
      <c r="G1724" s="67" t="str">
        <f aca="false">IF(I1724&gt;0,"Targeted Dealer","-")</f>
        <v>-</v>
      </c>
      <c r="H1724" s="87"/>
      <c r="I1724" s="68" t="n">
        <v>0</v>
      </c>
      <c r="J1724" s="68" t="n">
        <f aca="false">I1724/$J$1*($J$1-$E$1)</f>
        <v>0</v>
      </c>
      <c r="K1724" s="69" t="n">
        <v>384</v>
      </c>
      <c r="L1724" s="69" t="n">
        <f aca="false">I1724-K1724</f>
        <v>-384</v>
      </c>
      <c r="M1724" s="69" t="str">
        <f aca="false">IFERROR((K1724/J1724%),"-")</f>
        <v>-</v>
      </c>
      <c r="N1724" s="97" t="n">
        <v>0</v>
      </c>
      <c r="O1724" s="98" t="str">
        <f aca="false">IF(F1724&lt;=$P$2,"Mar","")</f>
        <v>Mar</v>
      </c>
      <c r="P1724" s="97" t="n">
        <f aca="false">N1724</f>
        <v>0</v>
      </c>
      <c r="Q1724" s="99" t="n">
        <f aca="false">K1724-P1724</f>
        <v>384</v>
      </c>
      <c r="R1724" s="98" t="str">
        <f aca="false">IFERROR(IF(O1724="Mar",(K1724/P1724-1))," ")</f>
        <v> </v>
      </c>
      <c r="S1724" s="105" t="b">
        <f aca="false">IF(N1724&gt;0,IF(O1724="","-",IF(R1724&lt;0%,"DEGROWTH","GROWTH")))</f>
        <v>0</v>
      </c>
      <c r="T1724" s="69" t="n">
        <v>0</v>
      </c>
      <c r="U1724" s="101" t="str">
        <f aca="false">IF(F1724&lt;=$V$2,"Apr","")</f>
        <v>Apr</v>
      </c>
      <c r="V1724" s="97" t="n">
        <v>0</v>
      </c>
      <c r="W1724" s="102" t="n">
        <f aca="false">K1724-V1724</f>
        <v>384</v>
      </c>
      <c r="X1724" s="103" t="n">
        <f aca="false">IFERROR(IF(U1724="Apr",(K1724/V1724-1)),0)</f>
        <v>0</v>
      </c>
      <c r="Y1724" s="106" t="b">
        <f aca="false">IF(T1724&gt;0,IF(U1724="","-",IF(X1724&lt;0%,"DEGROWTH","GROWTH")))</f>
        <v>0</v>
      </c>
      <c r="Z1724" s="75" t="n">
        <v>0</v>
      </c>
      <c r="AA1724" s="70"/>
      <c r="AB1724" s="70" t="s">
        <v>133</v>
      </c>
      <c r="AC1724" s="70"/>
      <c r="AD1724" s="3" t="n">
        <f aca="false">IF(K1724=0,1,0)</f>
        <v>0</v>
      </c>
      <c r="AE1724" s="87"/>
    </row>
    <row r="1725" customFormat="false" ht="14.25" hidden="false" customHeight="true" outlineLevel="0" collapsed="false">
      <c r="A1725" s="116" t="s">
        <v>130</v>
      </c>
      <c r="B1725" s="88" t="s">
        <v>521</v>
      </c>
      <c r="C1725" s="88" t="s">
        <v>3703</v>
      </c>
      <c r="D1725" s="88" t="n">
        <v>1000001828</v>
      </c>
      <c r="E1725" s="88" t="s">
        <v>3704</v>
      </c>
      <c r="F1725" s="119" t="n">
        <v>44739</v>
      </c>
      <c r="G1725" s="67" t="str">
        <f aca="false">IF(I1725&gt;0,"Targeted Dealer","-")</f>
        <v>-</v>
      </c>
      <c r="H1725" s="87"/>
      <c r="I1725" s="68" t="n">
        <v>0</v>
      </c>
      <c r="J1725" s="68" t="n">
        <f aca="false">I1725/$J$1*($J$1-$E$1)</f>
        <v>0</v>
      </c>
      <c r="K1725" s="69" t="n">
        <v>25</v>
      </c>
      <c r="L1725" s="69" t="n">
        <f aca="false">I1725-K1725</f>
        <v>-25</v>
      </c>
      <c r="M1725" s="69" t="str">
        <f aca="false">IFERROR((K1725/J1725%),"-")</f>
        <v>-</v>
      </c>
      <c r="N1725" s="97" t="n">
        <v>0</v>
      </c>
      <c r="O1725" s="98" t="str">
        <f aca="false">IF(F1725&lt;=$P$2,"Mar","")</f>
        <v>Mar</v>
      </c>
      <c r="P1725" s="97" t="n">
        <f aca="false">N1725</f>
        <v>0</v>
      </c>
      <c r="Q1725" s="99" t="n">
        <f aca="false">K1725-P1725</f>
        <v>25</v>
      </c>
      <c r="R1725" s="98" t="str">
        <f aca="false">IFERROR(IF(O1725="Mar",(K1725/P1725-1))," ")</f>
        <v> </v>
      </c>
      <c r="S1725" s="105" t="b">
        <f aca="false">IF(N1725&gt;0,IF(O1725="","-",IF(R1725&lt;0%,"DEGROWTH","GROWTH")))</f>
        <v>0</v>
      </c>
      <c r="T1725" s="69" t="n">
        <v>0</v>
      </c>
      <c r="U1725" s="101" t="str">
        <f aca="false">IF(F1725&lt;=$V$2,"Apr","")</f>
        <v>Apr</v>
      </c>
      <c r="V1725" s="97" t="n">
        <v>0</v>
      </c>
      <c r="W1725" s="102" t="n">
        <f aca="false">K1725-V1725</f>
        <v>25</v>
      </c>
      <c r="X1725" s="103" t="n">
        <f aca="false">IFERROR(IF(U1725="Apr",(K1725/V1725-1)),0)</f>
        <v>0</v>
      </c>
      <c r="Y1725" s="106" t="b">
        <f aca="false">IF(T1725&gt;0,IF(U1725="","-",IF(X1725&lt;0%,"DEGROWTH","GROWTH")))</f>
        <v>0</v>
      </c>
      <c r="Z1725" s="75" t="n">
        <v>0</v>
      </c>
      <c r="AA1725" s="70"/>
      <c r="AB1725" s="70" t="s">
        <v>133</v>
      </c>
      <c r="AC1725" s="70"/>
      <c r="AD1725" s="3" t="n">
        <f aca="false">IF(K1725=0,1,0)</f>
        <v>0</v>
      </c>
      <c r="AE1725" s="87"/>
    </row>
    <row r="1726" customFormat="false" ht="14.25" hidden="false" customHeight="true" outlineLevel="0" collapsed="false">
      <c r="A1726" s="116" t="s">
        <v>131</v>
      </c>
      <c r="B1726" s="88" t="s">
        <v>98</v>
      </c>
      <c r="C1726" s="88" t="s">
        <v>3705</v>
      </c>
      <c r="D1726" s="88" t="n">
        <v>1000004698</v>
      </c>
      <c r="E1726" s="88" t="s">
        <v>3706</v>
      </c>
      <c r="F1726" s="119" t="n">
        <v>46120</v>
      </c>
      <c r="G1726" s="67" t="str">
        <f aca="false">IF(I1726&gt;0,"Targeted Dealer","-")</f>
        <v>Targeted Dealer</v>
      </c>
      <c r="H1726" s="87"/>
      <c r="I1726" s="68" t="n">
        <v>300</v>
      </c>
      <c r="J1726" s="68" t="n">
        <f aca="false">I1726/$J$1*($J$1-$E$1)</f>
        <v>280</v>
      </c>
      <c r="K1726" s="69" t="n">
        <v>314</v>
      </c>
      <c r="L1726" s="69" t="n">
        <f aca="false">I1726-K1726</f>
        <v>-14</v>
      </c>
      <c r="M1726" s="69" t="n">
        <f aca="false">IFERROR((K1726/J1726%),"-")</f>
        <v>112.142857142857</v>
      </c>
      <c r="N1726" s="97" t="n">
        <v>0</v>
      </c>
      <c r="O1726" s="98" t="str">
        <f aca="false">IF(F1726&lt;=$P$2,"Mar","")</f>
        <v>Mar</v>
      </c>
      <c r="P1726" s="97" t="n">
        <f aca="false">N1726</f>
        <v>0</v>
      </c>
      <c r="Q1726" s="99" t="n">
        <f aca="false">K1726-P1726</f>
        <v>314</v>
      </c>
      <c r="R1726" s="98" t="str">
        <f aca="false">IFERROR(IF(O1726="Mar",(K1726/P1726-1))," ")</f>
        <v> </v>
      </c>
      <c r="S1726" s="105" t="b">
        <f aca="false">IF(N1726&gt;0,IF(O1726="","-",IF(R1726&lt;0%,"DEGROWTH","GROWTH")))</f>
        <v>0</v>
      </c>
      <c r="T1726" s="69" t="n">
        <v>0</v>
      </c>
      <c r="U1726" s="101" t="str">
        <f aca="false">IF(F1726&lt;=$V$2,"Apr","")</f>
        <v>Apr</v>
      </c>
      <c r="V1726" s="97" t="n">
        <v>0</v>
      </c>
      <c r="W1726" s="102" t="n">
        <f aca="false">K1726-V1726</f>
        <v>314</v>
      </c>
      <c r="X1726" s="103" t="n">
        <f aca="false">IFERROR(IF(U1726="Apr",(K1726/V1726-1)),0)</f>
        <v>0</v>
      </c>
      <c r="Y1726" s="106" t="b">
        <f aca="false">IF(T1726&gt;0,IF(U1726="","-",IF(X1726&lt;0%,"DEGROWTH","GROWTH")))</f>
        <v>0</v>
      </c>
      <c r="Z1726" s="75" t="n">
        <v>0</v>
      </c>
      <c r="AA1726" s="70"/>
      <c r="AB1726" s="70" t="s">
        <v>133</v>
      </c>
      <c r="AC1726" s="70"/>
      <c r="AD1726" s="3" t="n">
        <f aca="false">IF(K1726=0,1,0)</f>
        <v>0</v>
      </c>
      <c r="AE1726" s="87"/>
    </row>
    <row r="1727" customFormat="false" ht="14.25" hidden="false" customHeight="true" outlineLevel="0" collapsed="false">
      <c r="A1727" s="116" t="s">
        <v>130</v>
      </c>
      <c r="B1727" s="88" t="s">
        <v>139</v>
      </c>
      <c r="C1727" s="88" t="s">
        <v>386</v>
      </c>
      <c r="D1727" s="88" t="n">
        <v>1000002074</v>
      </c>
      <c r="E1727" s="88" t="s">
        <v>387</v>
      </c>
      <c r="F1727" s="119" t="n">
        <v>44739</v>
      </c>
      <c r="G1727" s="67" t="str">
        <f aca="false">IF(I1727&gt;0,"Targeted Dealer","-")</f>
        <v>-</v>
      </c>
      <c r="H1727" s="87"/>
      <c r="I1727" s="68" t="n">
        <v>0</v>
      </c>
      <c r="J1727" s="68" t="n">
        <f aca="false">I1727/$J$1*($J$1-$E$1)</f>
        <v>0</v>
      </c>
      <c r="K1727" s="69" t="n">
        <v>25</v>
      </c>
      <c r="L1727" s="69" t="n">
        <f aca="false">I1727-K1727</f>
        <v>-25</v>
      </c>
      <c r="M1727" s="69" t="str">
        <f aca="false">IFERROR((K1727/J1727%),"-")</f>
        <v>-</v>
      </c>
      <c r="N1727" s="97" t="n">
        <v>0</v>
      </c>
      <c r="O1727" s="98" t="str">
        <f aca="false">IF(F1727&lt;=$P$2,"Mar","")</f>
        <v>Mar</v>
      </c>
      <c r="P1727" s="97" t="n">
        <f aca="false">N1727</f>
        <v>0</v>
      </c>
      <c r="Q1727" s="99" t="n">
        <f aca="false">K1727-P1727</f>
        <v>25</v>
      </c>
      <c r="R1727" s="98" t="str">
        <f aca="false">IFERROR(IF(O1727="Mar",(K1727/P1727-1))," ")</f>
        <v> </v>
      </c>
      <c r="S1727" s="105" t="b">
        <f aca="false">IF(N1727&gt;0,IF(O1727="","-",IF(R1727&lt;0%,"DEGROWTH","GROWTH")))</f>
        <v>0</v>
      </c>
      <c r="T1727" s="69" t="n">
        <v>30</v>
      </c>
      <c r="U1727" s="101" t="str">
        <f aca="false">IF(F1727&lt;=$V$2,"Apr","")</f>
        <v>Apr</v>
      </c>
      <c r="V1727" s="97" t="n">
        <v>30</v>
      </c>
      <c r="W1727" s="102" t="n">
        <f aca="false">K1727-V1727</f>
        <v>-5</v>
      </c>
      <c r="X1727" s="103" t="n">
        <f aca="false">IFERROR(IF(U1727="Apr",(K1727/V1727-1)),0)</f>
        <v>-0.166666666666667</v>
      </c>
      <c r="Y1727" s="104" t="str">
        <f aca="false">IF(T1727&gt;0,IF(U1727="","-",IF(X1727&lt;0%,"DEGROWTH","GROWTH")))</f>
        <v>DEGROWTH</v>
      </c>
      <c r="Z1727" s="75" t="n">
        <v>0</v>
      </c>
      <c r="AA1727" s="70"/>
      <c r="AB1727" s="70" t="s">
        <v>133</v>
      </c>
      <c r="AC1727" s="70"/>
      <c r="AD1727" s="3" t="n">
        <f aca="false">IF(K1727=0,1,0)</f>
        <v>0</v>
      </c>
      <c r="AE1727" s="87"/>
    </row>
    <row r="1728" customFormat="false" ht="14.25" hidden="false" customHeight="true" outlineLevel="0" collapsed="false">
      <c r="A1728" s="116" t="s">
        <v>134</v>
      </c>
      <c r="B1728" s="88" t="s">
        <v>71</v>
      </c>
      <c r="C1728" s="88" t="s">
        <v>584</v>
      </c>
      <c r="D1728" s="88" t="n">
        <v>1000004484</v>
      </c>
      <c r="E1728" s="88" t="s">
        <v>585</v>
      </c>
      <c r="F1728" s="119" t="n">
        <v>45936</v>
      </c>
      <c r="G1728" s="67" t="str">
        <f aca="false">IF(I1728&gt;0,"Targeted Dealer","-")</f>
        <v>Targeted Dealer</v>
      </c>
      <c r="H1728" s="87"/>
      <c r="I1728" s="68" t="n">
        <v>30</v>
      </c>
      <c r="J1728" s="68" t="n">
        <f aca="false">I1728/$J$1*($J$1-$E$1)</f>
        <v>28</v>
      </c>
      <c r="K1728" s="69" t="n">
        <v>55</v>
      </c>
      <c r="L1728" s="69" t="n">
        <f aca="false">I1728-K1728</f>
        <v>-25</v>
      </c>
      <c r="M1728" s="69" t="n">
        <f aca="false">IFERROR((K1728/J1728%),"-")</f>
        <v>196.428571428571</v>
      </c>
      <c r="N1728" s="97" t="n">
        <v>0</v>
      </c>
      <c r="O1728" s="98" t="str">
        <f aca="false">IF(F1728&lt;=$P$2,"Mar","")</f>
        <v>Mar</v>
      </c>
      <c r="P1728" s="97" t="n">
        <f aca="false">N1728</f>
        <v>0</v>
      </c>
      <c r="Q1728" s="99" t="n">
        <f aca="false">K1728-P1728</f>
        <v>55</v>
      </c>
      <c r="R1728" s="98" t="str">
        <f aca="false">IFERROR(IF(O1728="Mar",(K1728/P1728-1))," ")</f>
        <v> </v>
      </c>
      <c r="S1728" s="105" t="b">
        <f aca="false">IF(N1728&gt;0,IF(O1728="","-",IF(R1728&lt;0%,"DEGROWTH","GROWTH")))</f>
        <v>0</v>
      </c>
      <c r="T1728" s="69" t="n">
        <v>0</v>
      </c>
      <c r="U1728" s="101" t="str">
        <f aca="false">IF(F1728&lt;=$V$2,"Apr","")</f>
        <v>Apr</v>
      </c>
      <c r="V1728" s="97" t="n">
        <v>0</v>
      </c>
      <c r="W1728" s="102" t="n">
        <f aca="false">K1728-V1728</f>
        <v>55</v>
      </c>
      <c r="X1728" s="103" t="n">
        <f aca="false">IFERROR(IF(U1728="Apr",(K1728/V1728-1)),0)</f>
        <v>0</v>
      </c>
      <c r="Y1728" s="106" t="b">
        <f aca="false">IF(T1728&gt;0,IF(U1728="","-",IF(X1728&lt;0%,"DEGROWTH","GROWTH")))</f>
        <v>0</v>
      </c>
      <c r="Z1728" s="75" t="n">
        <v>0</v>
      </c>
      <c r="AA1728" s="70"/>
      <c r="AB1728" s="70" t="s">
        <v>133</v>
      </c>
      <c r="AC1728" s="70"/>
      <c r="AD1728" s="3" t="n">
        <f aca="false">IF(K1728=0,1,0)</f>
        <v>0</v>
      </c>
      <c r="AE1728" s="87"/>
    </row>
    <row r="1729" customFormat="false" ht="14.25" hidden="false" customHeight="true" outlineLevel="0" collapsed="false">
      <c r="A1729" s="116" t="s">
        <v>134</v>
      </c>
      <c r="B1729" s="88" t="s">
        <v>77</v>
      </c>
      <c r="C1729" s="88" t="s">
        <v>3707</v>
      </c>
      <c r="D1729" s="88" t="n">
        <v>1000004699</v>
      </c>
      <c r="E1729" s="88" t="s">
        <v>1868</v>
      </c>
      <c r="F1729" s="119" t="n">
        <v>46123</v>
      </c>
      <c r="G1729" s="67" t="str">
        <f aca="false">IF(I1729&gt;0,"Targeted Dealer","-")</f>
        <v>-</v>
      </c>
      <c r="H1729" s="87"/>
      <c r="I1729" s="68" t="n">
        <v>0</v>
      </c>
      <c r="J1729" s="68" t="n">
        <f aca="false">I1729/$J$1*($J$1-$E$1)</f>
        <v>0</v>
      </c>
      <c r="K1729" s="69" t="n">
        <v>11.5</v>
      </c>
      <c r="L1729" s="69" t="n">
        <f aca="false">I1729-K1729</f>
        <v>-11.5</v>
      </c>
      <c r="M1729" s="69" t="str">
        <f aca="false">IFERROR((K1729/J1729%),"-")</f>
        <v>-</v>
      </c>
      <c r="N1729" s="97" t="n">
        <v>0</v>
      </c>
      <c r="O1729" s="98" t="str">
        <f aca="false">IF(F1729&lt;=$P$2,"Mar","")</f>
        <v>Mar</v>
      </c>
      <c r="P1729" s="97" t="n">
        <f aca="false">N1729</f>
        <v>0</v>
      </c>
      <c r="Q1729" s="99" t="n">
        <f aca="false">K1729-P1729</f>
        <v>11.5</v>
      </c>
      <c r="R1729" s="98" t="str">
        <f aca="false">IFERROR(IF(O1729="Mar",(K1729/P1729-1))," ")</f>
        <v> </v>
      </c>
      <c r="S1729" s="105" t="b">
        <f aca="false">IF(N1729&gt;0,IF(O1729="","-",IF(R1729&lt;0%,"DEGROWTH","GROWTH")))</f>
        <v>0</v>
      </c>
      <c r="T1729" s="69" t="n">
        <v>0</v>
      </c>
      <c r="U1729" s="101" t="str">
        <f aca="false">IF(F1729&lt;=$V$2,"Apr","")</f>
        <v>Apr</v>
      </c>
      <c r="V1729" s="97" t="n">
        <v>0</v>
      </c>
      <c r="W1729" s="102" t="n">
        <f aca="false">K1729-V1729</f>
        <v>11.5</v>
      </c>
      <c r="X1729" s="103" t="n">
        <f aca="false">IFERROR(IF(U1729="Apr",(K1729/V1729-1)),0)</f>
        <v>0</v>
      </c>
      <c r="Y1729" s="106" t="b">
        <f aca="false">IF(T1729&gt;0,IF(U1729="","-",IF(X1729&lt;0%,"DEGROWTH","GROWTH")))</f>
        <v>0</v>
      </c>
      <c r="Z1729" s="75" t="n">
        <v>0</v>
      </c>
      <c r="AA1729" s="70"/>
      <c r="AB1729" s="70" t="s">
        <v>133</v>
      </c>
      <c r="AC1729" s="70"/>
      <c r="AD1729" s="3" t="n">
        <f aca="false">IF(K1729=0,1,0)</f>
        <v>0</v>
      </c>
      <c r="AE1729" s="87"/>
    </row>
    <row r="1730" customFormat="false" ht="14.25" hidden="false" customHeight="true" outlineLevel="0" collapsed="false">
      <c r="A1730" s="116" t="s">
        <v>134</v>
      </c>
      <c r="B1730" s="88" t="s">
        <v>77</v>
      </c>
      <c r="C1730" s="88" t="s">
        <v>3708</v>
      </c>
      <c r="D1730" s="88" t="n">
        <v>1000004691</v>
      </c>
      <c r="E1730" s="88" t="s">
        <v>3709</v>
      </c>
      <c r="F1730" s="119" t="n">
        <v>46133</v>
      </c>
      <c r="G1730" s="67" t="str">
        <f aca="false">IF(I1730&gt;0,"Targeted Dealer","-")</f>
        <v>-</v>
      </c>
      <c r="H1730" s="87"/>
      <c r="I1730" s="68" t="n">
        <v>0</v>
      </c>
      <c r="J1730" s="68" t="n">
        <f aca="false">I1730/$J$1*($J$1-$E$1)</f>
        <v>0</v>
      </c>
      <c r="K1730" s="69" t="n">
        <v>61.5</v>
      </c>
      <c r="L1730" s="69" t="n">
        <f aca="false">I1730-K1730</f>
        <v>-61.5</v>
      </c>
      <c r="M1730" s="69" t="str">
        <f aca="false">IFERROR((K1730/J1730%),"-")</f>
        <v>-</v>
      </c>
      <c r="N1730" s="97" t="n">
        <v>0</v>
      </c>
      <c r="O1730" s="98" t="str">
        <f aca="false">IF(F1730&lt;=$P$2,"Mar","")</f>
        <v>Mar</v>
      </c>
      <c r="P1730" s="97" t="n">
        <f aca="false">N1730</f>
        <v>0</v>
      </c>
      <c r="Q1730" s="99" t="n">
        <f aca="false">K1730-P1730</f>
        <v>61.5</v>
      </c>
      <c r="R1730" s="98" t="str">
        <f aca="false">IFERROR(IF(O1730="Mar",(K1730/P1730-1))," ")</f>
        <v> </v>
      </c>
      <c r="S1730" s="105" t="b">
        <f aca="false">IF(N1730&gt;0,IF(O1730="","-",IF(R1730&lt;0%,"DEGROWTH","GROWTH")))</f>
        <v>0</v>
      </c>
      <c r="T1730" s="69" t="n">
        <v>0</v>
      </c>
      <c r="U1730" s="101" t="str">
        <f aca="false">IF(F1730&lt;=$V$2,"Apr","")</f>
        <v>Apr</v>
      </c>
      <c r="V1730" s="97" t="n">
        <v>0</v>
      </c>
      <c r="W1730" s="102" t="n">
        <f aca="false">K1730-V1730</f>
        <v>61.5</v>
      </c>
      <c r="X1730" s="103" t="n">
        <f aca="false">IFERROR(IF(U1730="Apr",(K1730/V1730-1)),0)</f>
        <v>0</v>
      </c>
      <c r="Y1730" s="106" t="b">
        <f aca="false">IF(T1730&gt;0,IF(U1730="","-",IF(X1730&lt;0%,"DEGROWTH","GROWTH")))</f>
        <v>0</v>
      </c>
      <c r="Z1730" s="75" t="n">
        <v>0</v>
      </c>
      <c r="AA1730" s="70"/>
      <c r="AB1730" s="70" t="s">
        <v>133</v>
      </c>
      <c r="AC1730" s="70"/>
      <c r="AD1730" s="3" t="n">
        <f aca="false">IF(K1730=0,1,0)</f>
        <v>0</v>
      </c>
      <c r="AE1730" s="87"/>
    </row>
    <row r="1731" customFormat="false" ht="14.25" hidden="false" customHeight="true" outlineLevel="0" collapsed="false">
      <c r="A1731" s="116" t="s">
        <v>132</v>
      </c>
      <c r="B1731" s="88" t="s">
        <v>3710</v>
      </c>
      <c r="C1731" s="88" t="s">
        <v>3711</v>
      </c>
      <c r="D1731" s="88" t="n">
        <v>1000004695</v>
      </c>
      <c r="E1731" s="88" t="s">
        <v>3712</v>
      </c>
      <c r="F1731" s="119" t="n">
        <v>46112</v>
      </c>
      <c r="G1731" s="67" t="str">
        <f aca="false">IF(I1731&gt;0,"Targeted Dealer","-")</f>
        <v>Targeted Dealer</v>
      </c>
      <c r="H1731" s="87"/>
      <c r="I1731" s="68" t="n">
        <v>250</v>
      </c>
      <c r="J1731" s="68" t="n">
        <f aca="false">I1731/$J$1*($J$1-$E$1)</f>
        <v>233.333333333333</v>
      </c>
      <c r="K1731" s="69" t="n">
        <v>332</v>
      </c>
      <c r="L1731" s="69" t="n">
        <f aca="false">I1731-K1731</f>
        <v>-82</v>
      </c>
      <c r="M1731" s="69" t="n">
        <f aca="false">IFERROR((K1731/J1731%),"-")</f>
        <v>142.285714285714</v>
      </c>
      <c r="N1731" s="97" t="n">
        <v>0</v>
      </c>
      <c r="O1731" s="98" t="str">
        <f aca="false">IF(F1731&lt;=$P$2,"Mar","")</f>
        <v>Mar</v>
      </c>
      <c r="P1731" s="97" t="n">
        <f aca="false">N1731</f>
        <v>0</v>
      </c>
      <c r="Q1731" s="99" t="n">
        <f aca="false">K1731-P1731</f>
        <v>332</v>
      </c>
      <c r="R1731" s="98" t="str">
        <f aca="false">IFERROR(IF(O1731="Mar",(K1731/P1731-1))," ")</f>
        <v> </v>
      </c>
      <c r="S1731" s="105" t="b">
        <f aca="false">IF(N1731&gt;0,IF(O1731="","-",IF(R1731&lt;0%,"DEGROWTH","GROWTH")))</f>
        <v>0</v>
      </c>
      <c r="T1731" s="69" t="n">
        <v>0</v>
      </c>
      <c r="U1731" s="101" t="str">
        <f aca="false">IF(F1731&lt;=$V$2,"Apr","")</f>
        <v>Apr</v>
      </c>
      <c r="V1731" s="97" t="n">
        <v>0</v>
      </c>
      <c r="W1731" s="102" t="n">
        <f aca="false">K1731-V1731</f>
        <v>332</v>
      </c>
      <c r="X1731" s="103" t="n">
        <f aca="false">IFERROR(IF(U1731="Apr",(K1731/V1731-1)),0)</f>
        <v>0</v>
      </c>
      <c r="Y1731" s="106" t="b">
        <f aca="false">IF(T1731&gt;0,IF(U1731="","-",IF(X1731&lt;0%,"DEGROWTH","GROWTH")))</f>
        <v>0</v>
      </c>
      <c r="Z1731" s="75" t="n">
        <v>0</v>
      </c>
      <c r="AA1731" s="70"/>
      <c r="AB1731" s="70" t="s">
        <v>133</v>
      </c>
      <c r="AC1731" s="70"/>
      <c r="AD1731" s="3" t="n">
        <f aca="false">IF(K1731=0,1,0)</f>
        <v>0</v>
      </c>
      <c r="AE1731" s="87"/>
    </row>
    <row r="1732" customFormat="false" ht="14.25" hidden="false" customHeight="true" outlineLevel="0" collapsed="false">
      <c r="A1732" s="87" t="s">
        <v>130</v>
      </c>
      <c r="B1732" s="88" t="s">
        <v>118</v>
      </c>
      <c r="C1732" s="88"/>
      <c r="D1732" s="88" t="n">
        <v>1000002689</v>
      </c>
      <c r="E1732" s="88" t="s">
        <v>3713</v>
      </c>
      <c r="F1732" s="87"/>
      <c r="G1732" s="87"/>
      <c r="H1732" s="87"/>
      <c r="I1732" s="90"/>
      <c r="J1732" s="89"/>
      <c r="K1732" s="69" t="n">
        <v>25</v>
      </c>
      <c r="L1732" s="89"/>
      <c r="M1732" s="89"/>
      <c r="N1732" s="90"/>
      <c r="O1732" s="90"/>
      <c r="P1732" s="90"/>
      <c r="Q1732" s="90"/>
      <c r="R1732" s="120"/>
      <c r="S1732" s="90"/>
      <c r="T1732" s="90"/>
      <c r="U1732" s="90"/>
      <c r="V1732" s="90"/>
      <c r="W1732" s="90"/>
      <c r="X1732" s="90"/>
      <c r="Y1732" s="90"/>
      <c r="Z1732" s="87"/>
      <c r="AA1732" s="87"/>
      <c r="AB1732" s="87"/>
      <c r="AC1732" s="87"/>
      <c r="AD1732" s="3" t="n">
        <f aca="false">IF(K1732=0,1,0)</f>
        <v>0</v>
      </c>
      <c r="AE1732" s="87"/>
    </row>
    <row r="1733" customFormat="false" ht="14.25" hidden="false" customHeight="true" outlineLevel="0" collapsed="false">
      <c r="A1733" s="87" t="s">
        <v>130</v>
      </c>
      <c r="B1733" s="88" t="s">
        <v>108</v>
      </c>
      <c r="C1733" s="88"/>
      <c r="D1733" s="88" t="n">
        <v>1000002772</v>
      </c>
      <c r="E1733" s="88" t="s">
        <v>377</v>
      </c>
      <c r="F1733" s="87"/>
      <c r="G1733" s="87"/>
      <c r="H1733" s="87"/>
      <c r="I1733" s="90"/>
      <c r="J1733" s="89"/>
      <c r="K1733" s="69" t="n">
        <v>3.5</v>
      </c>
      <c r="L1733" s="89"/>
      <c r="M1733" s="89"/>
      <c r="N1733" s="90"/>
      <c r="O1733" s="90"/>
      <c r="P1733" s="90"/>
      <c r="Q1733" s="90"/>
      <c r="R1733" s="120"/>
      <c r="S1733" s="90"/>
      <c r="T1733" s="90"/>
      <c r="U1733" s="90"/>
      <c r="V1733" s="90"/>
      <c r="W1733" s="90"/>
      <c r="X1733" s="90"/>
      <c r="Y1733" s="90"/>
      <c r="Z1733" s="87"/>
      <c r="AA1733" s="87"/>
      <c r="AB1733" s="87"/>
      <c r="AC1733" s="87"/>
      <c r="AD1733" s="3" t="n">
        <f aca="false">IF(K1733=0,1,0)</f>
        <v>0</v>
      </c>
      <c r="AE1733" s="87"/>
    </row>
    <row r="1734" customFormat="false" ht="14.25" hidden="false" customHeight="true" outlineLevel="0" collapsed="false">
      <c r="A1734" s="87" t="s">
        <v>132</v>
      </c>
      <c r="B1734" s="88" t="s">
        <v>101</v>
      </c>
      <c r="C1734" s="88"/>
      <c r="D1734" s="88" t="n">
        <v>1000004706</v>
      </c>
      <c r="E1734" s="88" t="s">
        <v>3714</v>
      </c>
      <c r="F1734" s="87"/>
      <c r="G1734" s="87"/>
      <c r="H1734" s="87"/>
      <c r="I1734" s="90"/>
      <c r="J1734" s="89"/>
      <c r="K1734" s="69" t="n">
        <v>21</v>
      </c>
      <c r="L1734" s="89"/>
      <c r="M1734" s="89"/>
      <c r="N1734" s="90"/>
      <c r="O1734" s="90"/>
      <c r="P1734" s="90"/>
      <c r="Q1734" s="90"/>
      <c r="R1734" s="120"/>
      <c r="S1734" s="90"/>
      <c r="T1734" s="90"/>
      <c r="U1734" s="90"/>
      <c r="V1734" s="90"/>
      <c r="W1734" s="90"/>
      <c r="X1734" s="90"/>
      <c r="Y1734" s="90"/>
      <c r="Z1734" s="87"/>
      <c r="AA1734" s="87"/>
      <c r="AB1734" s="87"/>
      <c r="AC1734" s="87"/>
      <c r="AD1734" s="3" t="n">
        <f aca="false">IF(K1734=0,1,0)</f>
        <v>0</v>
      </c>
      <c r="AE1734" s="87"/>
    </row>
  </sheetData>
  <conditionalFormatting sqref="L1:L1734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7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J11" activePane="bottomLeft" state="frozen"/>
      <selection pane="topLeft" activeCell="A1" activeCellId="0" sqref="A1"/>
      <selection pane="bottomLeft" activeCell="AE2" activeCellId="0" sqref="AE2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0" width="18.44"/>
    <col collapsed="false" customWidth="true" hidden="false" outlineLevel="0" max="3" min="3" style="0" width="8.67"/>
    <col collapsed="false" customWidth="true" hidden="false" outlineLevel="0" max="4" min="4" style="0" width="11"/>
    <col collapsed="false" customWidth="true" hidden="false" outlineLevel="0" max="5" min="5" style="0" width="30.33"/>
    <col collapsed="false" customWidth="true" hidden="false" outlineLevel="0" max="6" min="6" style="0" width="10.33"/>
    <col collapsed="false" customWidth="true" hidden="false" outlineLevel="0" max="7" min="7" style="0" width="13.11"/>
    <col collapsed="false" customWidth="true" hidden="false" outlineLevel="0" max="8" min="8" style="0" width="16"/>
    <col collapsed="false" customWidth="true" hidden="false" outlineLevel="0" max="9" min="9" style="0" width="10.89"/>
    <col collapsed="false" customWidth="true" hidden="false" outlineLevel="0" max="10" min="10" style="0" width="18.22"/>
    <col collapsed="false" customWidth="true" hidden="false" outlineLevel="0" max="11" min="11" style="0" width="14.89"/>
    <col collapsed="false" customWidth="true" hidden="false" outlineLevel="0" max="12" min="12" style="0" width="8.67"/>
    <col collapsed="false" customWidth="true" hidden="false" outlineLevel="0" max="13" min="13" style="0" width="14.44"/>
    <col collapsed="false" customWidth="true" hidden="false" outlineLevel="0" max="14" min="14" style="0" width="10.66"/>
    <col collapsed="false" customWidth="true" hidden="false" outlineLevel="0" max="15" min="15" style="0" width="9.88"/>
    <col collapsed="false" customWidth="true" hidden="false" outlineLevel="0" max="16" min="16" style="0" width="9.33"/>
    <col collapsed="false" customWidth="true" hidden="false" outlineLevel="0" max="17" min="17" style="0" width="8.88"/>
    <col collapsed="false" customWidth="true" hidden="false" outlineLevel="0" max="18" min="18" style="0" width="10.33"/>
    <col collapsed="false" customWidth="true" hidden="false" outlineLevel="0" max="19" min="19" style="0" width="12.11"/>
    <col collapsed="false" customWidth="true" hidden="false" outlineLevel="0" max="20" min="20" style="0" width="13.22"/>
    <col collapsed="false" customWidth="true" hidden="false" outlineLevel="0" max="21" min="21" style="0" width="12.22"/>
    <col collapsed="false" customWidth="true" hidden="false" outlineLevel="0" max="22" min="22" style="0" width="9.78"/>
    <col collapsed="false" customWidth="true" hidden="false" outlineLevel="0" max="23" min="23" style="0" width="12"/>
    <col collapsed="false" customWidth="true" hidden="false" outlineLevel="0" max="24" min="24" style="0" width="10.33"/>
    <col collapsed="false" customWidth="true" hidden="false" outlineLevel="0" max="25" min="25" style="0" width="10.11"/>
    <col collapsed="false" customWidth="true" hidden="true" outlineLevel="0" max="26" min="26" style="0" width="5.11"/>
    <col collapsed="false" customWidth="true" hidden="true" outlineLevel="0" max="28" min="27" style="0" width="11"/>
    <col collapsed="false" customWidth="true" hidden="true" outlineLevel="0" max="29" min="29" style="0" width="7.11"/>
    <col collapsed="false" customWidth="true" hidden="true" outlineLevel="0" max="30" min="30" style="0" width="11"/>
    <col collapsed="false" customWidth="true" hidden="false" outlineLevel="0" max="31" min="31" style="0" width="11"/>
    <col collapsed="false" customWidth="true" hidden="false" outlineLevel="0" max="32" min="32" style="0" width="8.88"/>
    <col collapsed="false" customWidth="true" hidden="false" outlineLevel="0" max="33" min="33" style="0" width="10.66"/>
  </cols>
  <sheetData>
    <row r="1" customFormat="false" ht="14.25" hidden="false" customHeight="true" outlineLevel="0" collapsed="false">
      <c r="A1" s="57"/>
      <c r="B1" s="58"/>
      <c r="C1" s="58"/>
      <c r="D1" s="58"/>
      <c r="E1" s="58" t="n">
        <v>0</v>
      </c>
      <c r="F1" s="59" t="n">
        <f aca="true">TODAY()-3</f>
        <v>46271</v>
      </c>
      <c r="G1" s="91"/>
      <c r="H1" s="91"/>
      <c r="I1" s="59" t="n">
        <v>46112</v>
      </c>
      <c r="J1" s="57" t="n">
        <v>30</v>
      </c>
      <c r="K1" s="60" t="n">
        <f aca="false">SUBTOTAL(9,K3:K1728)</f>
        <v>357916.95</v>
      </c>
      <c r="L1" s="92"/>
      <c r="M1" s="60"/>
      <c r="N1" s="60" t="n">
        <f aca="false">SUBTOTAL(9,N3:N1768)</f>
        <v>303947.04</v>
      </c>
      <c r="O1" s="60"/>
      <c r="P1" s="60" t="n">
        <f aca="false">SUBTOTAL(9,P3:P1768)</f>
        <v>303947.04</v>
      </c>
      <c r="Q1" s="91"/>
      <c r="R1" s="93"/>
      <c r="S1" s="57"/>
      <c r="T1" s="60" t="n">
        <f aca="false">SUBTOTAL(9,T3:T1768)</f>
        <v>291351.15</v>
      </c>
      <c r="U1" s="60"/>
      <c r="V1" s="60" t="n">
        <f aca="false">SUBTOTAL(9,V3:V1768)</f>
        <v>291351.15</v>
      </c>
      <c r="W1" s="94"/>
      <c r="X1" s="94"/>
      <c r="Y1" s="94"/>
      <c r="Z1" s="14"/>
      <c r="AA1" s="14"/>
      <c r="AB1" s="14"/>
      <c r="AC1" s="57"/>
      <c r="AD1" s="14"/>
      <c r="AE1" s="14"/>
      <c r="AF1" s="14"/>
    </row>
    <row r="2" customFormat="false" ht="28.5" hidden="false" customHeight="true" outlineLevel="0" collapsed="false">
      <c r="A2" s="61" t="s">
        <v>128</v>
      </c>
      <c r="B2" s="62" t="s">
        <v>3</v>
      </c>
      <c r="C2" s="62" t="s">
        <v>149</v>
      </c>
      <c r="D2" s="62" t="s">
        <v>150</v>
      </c>
      <c r="E2" s="62" t="s">
        <v>151</v>
      </c>
      <c r="F2" s="61" t="s">
        <v>152</v>
      </c>
      <c r="G2" s="61" t="s">
        <v>626</v>
      </c>
      <c r="H2" s="61" t="s">
        <v>627</v>
      </c>
      <c r="I2" s="61" t="s">
        <v>3715</v>
      </c>
      <c r="J2" s="61" t="s">
        <v>153</v>
      </c>
      <c r="K2" s="63" t="n">
        <v>46203</v>
      </c>
      <c r="L2" s="95" t="s">
        <v>629</v>
      </c>
      <c r="M2" s="95" t="s">
        <v>630</v>
      </c>
      <c r="N2" s="61" t="s">
        <v>3716</v>
      </c>
      <c r="O2" s="63" t="s">
        <v>3717</v>
      </c>
      <c r="P2" s="61" t="s">
        <v>3716</v>
      </c>
      <c r="Q2" s="63" t="s">
        <v>633</v>
      </c>
      <c r="R2" s="13" t="s">
        <v>634</v>
      </c>
      <c r="S2" s="61" t="s">
        <v>3718</v>
      </c>
      <c r="T2" s="12" t="s">
        <v>3719</v>
      </c>
      <c r="U2" s="12" t="s">
        <v>3720</v>
      </c>
      <c r="V2" s="12" t="s">
        <v>3719</v>
      </c>
      <c r="W2" s="61" t="s">
        <v>638</v>
      </c>
      <c r="X2" s="61" t="s">
        <v>639</v>
      </c>
      <c r="Y2" s="12" t="s">
        <v>3719</v>
      </c>
      <c r="Z2" s="7" t="s">
        <v>154</v>
      </c>
      <c r="AA2" s="61" t="s">
        <v>128</v>
      </c>
      <c r="AB2" s="61" t="s">
        <v>128</v>
      </c>
      <c r="AC2" s="61" t="s">
        <v>128</v>
      </c>
      <c r="AD2" s="96" t="s">
        <v>640</v>
      </c>
      <c r="AE2" s="96"/>
      <c r="AF2" s="61" t="s">
        <v>128</v>
      </c>
      <c r="AG2" s="61" t="s">
        <v>3721</v>
      </c>
    </row>
    <row r="3" customFormat="false" ht="14.25" hidden="false" customHeight="true" outlineLevel="0" collapsed="false">
      <c r="A3" s="23" t="s">
        <v>133</v>
      </c>
      <c r="B3" s="64" t="s">
        <v>21</v>
      </c>
      <c r="C3" s="65" t="s">
        <v>641</v>
      </c>
      <c r="D3" s="65" t="n">
        <v>1000000638</v>
      </c>
      <c r="E3" s="66" t="s">
        <v>642</v>
      </c>
      <c r="F3" s="67" t="n">
        <v>38384</v>
      </c>
      <c r="G3" s="67" t="str">
        <f aca="false">IF(I3&gt;0,"Targeted Dealer","-")</f>
        <v>Targeted Dealer</v>
      </c>
      <c r="H3" s="67"/>
      <c r="I3" s="68" t="n">
        <v>90</v>
      </c>
      <c r="J3" s="68" t="n">
        <f aca="false">I3/$J$1*($J$1-$E$1)</f>
        <v>90</v>
      </c>
      <c r="K3" s="69" t="n">
        <v>100</v>
      </c>
      <c r="L3" s="69" t="n">
        <f aca="false">I3-K3</f>
        <v>-10</v>
      </c>
      <c r="M3" s="69" t="n">
        <f aca="false">IFERROR((K3/J3%),"-")</f>
        <v>111.111111111111</v>
      </c>
      <c r="N3" s="97" t="n">
        <v>80</v>
      </c>
      <c r="O3" s="98" t="str">
        <f aca="false">IF(F3&lt;=$P$2,"June","")</f>
        <v>June</v>
      </c>
      <c r="P3" s="97" t="n">
        <f aca="false">N3</f>
        <v>80</v>
      </c>
      <c r="Q3" s="99" t="n">
        <f aca="false">K3-P3</f>
        <v>20</v>
      </c>
      <c r="R3" s="98" t="n">
        <f aca="false">IFERROR(IF(O3="May",(K3/P3-1))," ")</f>
        <v>0</v>
      </c>
      <c r="S3" s="100" t="str">
        <f aca="false">IF(N3&gt;0,IF(O3="","-",IF(R3&lt;0%,"DEGROWTH","GROWTH")))</f>
        <v>GROWTH</v>
      </c>
      <c r="T3" s="69" t="n">
        <v>87</v>
      </c>
      <c r="U3" s="101" t="str">
        <f aca="false">IF(F3&lt;=$V$2,"May","")</f>
        <v>May</v>
      </c>
      <c r="V3" s="69" t="n">
        <f aca="false">T3</f>
        <v>87</v>
      </c>
      <c r="W3" s="102" t="n">
        <f aca="false">K3-V3</f>
        <v>13</v>
      </c>
      <c r="X3" s="103" t="n">
        <f aca="false">IFERROR(IF(U3="June",(K3/V3-1)),0)</f>
        <v>0</v>
      </c>
      <c r="Y3" s="104" t="str">
        <f aca="false">IF(T3&gt;0,IF(U3="","-",IF(X3&lt;0%,"DEGROWTH","GROWTH")))</f>
        <v>GROWTH</v>
      </c>
      <c r="Z3" s="24" t="n">
        <v>0</v>
      </c>
      <c r="AA3" s="23"/>
      <c r="AB3" s="23" t="s">
        <v>133</v>
      </c>
      <c r="AC3" s="23" t="s">
        <v>133</v>
      </c>
      <c r="AD3" s="3"/>
      <c r="AE3" s="3"/>
      <c r="AF3" s="23" t="s">
        <v>133</v>
      </c>
      <c r="AG3" s="121" t="n">
        <f aca="false">IFERROR(INDEX(Last6M_AvgSales_Ref!$B$2:$B$12659,MATCH(D3,Last6M_AvgSales_Ref!$A$2:$A$12659,0)),"")</f>
        <v>116.666666666667</v>
      </c>
    </row>
    <row r="4" customFormat="false" ht="14.25" hidden="false" customHeight="true" outlineLevel="0" collapsed="false">
      <c r="A4" s="23" t="s">
        <v>133</v>
      </c>
      <c r="B4" s="64" t="s">
        <v>24</v>
      </c>
      <c r="C4" s="65" t="s">
        <v>156</v>
      </c>
      <c r="D4" s="65" t="n">
        <v>1000000671</v>
      </c>
      <c r="E4" s="66" t="s">
        <v>157</v>
      </c>
      <c r="F4" s="67" t="n">
        <v>38390</v>
      </c>
      <c r="G4" s="67" t="str">
        <f aca="false">IF(I4&gt;0,"Targeted Dealer","-")</f>
        <v>-</v>
      </c>
      <c r="H4" s="67"/>
      <c r="I4" s="68" t="n">
        <v>0</v>
      </c>
      <c r="J4" s="68" t="n">
        <f aca="false">I4/$J$1*($J$1-$E$1)</f>
        <v>0</v>
      </c>
      <c r="K4" s="69" t="n">
        <v>0</v>
      </c>
      <c r="L4" s="69" t="n">
        <f aca="false">I4-K4</f>
        <v>0</v>
      </c>
      <c r="M4" s="69" t="str">
        <f aca="false">IFERROR((K4/J4%),"-")</f>
        <v>-</v>
      </c>
      <c r="N4" s="97" t="n">
        <v>0</v>
      </c>
      <c r="O4" s="98" t="str">
        <f aca="false">IF(F4&lt;=$P$2,"June","")</f>
        <v>June</v>
      </c>
      <c r="P4" s="97" t="n">
        <f aca="false">N4</f>
        <v>0</v>
      </c>
      <c r="Q4" s="99" t="n">
        <f aca="false">K4-P4</f>
        <v>0</v>
      </c>
      <c r="R4" s="98" t="n">
        <f aca="false">IFERROR(IF(O4="May",(K4/P4-1))," ")</f>
        <v>0</v>
      </c>
      <c r="S4" s="105" t="b">
        <f aca="false">IF(N4&gt;0,IF(O4="","-",IF(R4&lt;0%,"DEGROWTH","GROWTH")))</f>
        <v>0</v>
      </c>
      <c r="T4" s="69" t="n">
        <v>0</v>
      </c>
      <c r="U4" s="101" t="str">
        <f aca="false">IF(F4&lt;=$V$2,"May","")</f>
        <v>May</v>
      </c>
      <c r="V4" s="69" t="n">
        <f aca="false">T4</f>
        <v>0</v>
      </c>
      <c r="W4" s="102" t="n">
        <f aca="false">K4-V4</f>
        <v>0</v>
      </c>
      <c r="X4" s="103" t="n">
        <f aca="false">IFERROR(IF(U4="June",(K4/V4-1)),0)</f>
        <v>0</v>
      </c>
      <c r="Y4" s="106" t="b">
        <f aca="false">IF(T4&gt;0,IF(U4="","-",IF(X4&lt;0%,"DEGROWTH","GROWTH")))</f>
        <v>0</v>
      </c>
      <c r="Z4" s="24" t="n">
        <v>0</v>
      </c>
      <c r="AA4" s="23"/>
      <c r="AB4" s="23" t="s">
        <v>133</v>
      </c>
      <c r="AC4" s="23" t="s">
        <v>133</v>
      </c>
      <c r="AD4" s="3"/>
      <c r="AE4" s="3"/>
      <c r="AF4" s="23" t="s">
        <v>133</v>
      </c>
      <c r="AG4" s="121" t="n">
        <f aca="false">IFERROR(INDEX(Last6M_AvgSales_Ref!$B$2:$B$12659,MATCH(D4,Last6M_AvgSales_Ref!$A$2:$A$12659,0)),"")</f>
        <v>3.33333333333333</v>
      </c>
    </row>
    <row r="5" customFormat="false" ht="14.25" hidden="false" customHeight="true" outlineLevel="0" collapsed="false">
      <c r="A5" s="70" t="s">
        <v>133</v>
      </c>
      <c r="B5" s="71" t="s">
        <v>24</v>
      </c>
      <c r="C5" s="72" t="s">
        <v>643</v>
      </c>
      <c r="D5" s="72" t="n">
        <v>1000000673</v>
      </c>
      <c r="E5" s="73" t="s">
        <v>644</v>
      </c>
      <c r="F5" s="74" t="n">
        <v>38490</v>
      </c>
      <c r="G5" s="67" t="str">
        <f aca="false">IF(I5&gt;0,"Targeted Dealer","-")</f>
        <v>Targeted Dealer</v>
      </c>
      <c r="H5" s="67"/>
      <c r="I5" s="68" t="n">
        <v>1700</v>
      </c>
      <c r="J5" s="68" t="n">
        <f aca="false">I5/$J$1*($J$1-$E$1)</f>
        <v>1700</v>
      </c>
      <c r="K5" s="69" t="n">
        <v>1890</v>
      </c>
      <c r="L5" s="69" t="n">
        <f aca="false">I5-K5</f>
        <v>-190</v>
      </c>
      <c r="M5" s="69" t="n">
        <f aca="false">IFERROR((K5/J5%),"-")</f>
        <v>111.176470588235</v>
      </c>
      <c r="N5" s="97" t="n">
        <v>1750</v>
      </c>
      <c r="O5" s="98" t="str">
        <f aca="false">IF(F5&lt;=$P$2,"June","")</f>
        <v>June</v>
      </c>
      <c r="P5" s="97" t="n">
        <f aca="false">N5</f>
        <v>1750</v>
      </c>
      <c r="Q5" s="99" t="n">
        <f aca="false">K5-P5</f>
        <v>140</v>
      </c>
      <c r="R5" s="98" t="n">
        <f aca="false">IFERROR(IF(O5="May",(K5/P5-1))," ")</f>
        <v>0</v>
      </c>
      <c r="S5" s="100" t="str">
        <f aca="false">IF(N5&gt;0,IF(O5="","-",IF(R5&lt;0%,"DEGROWTH","GROWTH")))</f>
        <v>GROWTH</v>
      </c>
      <c r="T5" s="69" t="n">
        <v>1498.5</v>
      </c>
      <c r="U5" s="101" t="str">
        <f aca="false">IF(F5&lt;=$V$2,"May","")</f>
        <v>May</v>
      </c>
      <c r="V5" s="69" t="n">
        <f aca="false">T5</f>
        <v>1498.5</v>
      </c>
      <c r="W5" s="102" t="n">
        <f aca="false">K5-V5</f>
        <v>391.5</v>
      </c>
      <c r="X5" s="103" t="n">
        <f aca="false">IFERROR(IF(U5="June",(K5/V5-1)),0)</f>
        <v>0</v>
      </c>
      <c r="Y5" s="104" t="str">
        <f aca="false">IF(T5&gt;0,IF(U5="","-",IF(X5&lt;0%,"DEGROWTH","GROWTH")))</f>
        <v>GROWTH</v>
      </c>
      <c r="Z5" s="75" t="n">
        <v>0</v>
      </c>
      <c r="AA5" s="70"/>
      <c r="AB5" s="70" t="s">
        <v>133</v>
      </c>
      <c r="AC5" s="70" t="s">
        <v>133</v>
      </c>
      <c r="AD5" s="3"/>
      <c r="AE5" s="3"/>
      <c r="AF5" s="70" t="s">
        <v>133</v>
      </c>
      <c r="AG5" s="121" t="n">
        <f aca="false">IFERROR(INDEX(Last6M_AvgSales_Ref!$B$2:$B$12659,MATCH(D5,Last6M_AvgSales_Ref!$A$2:$A$12659,0)),"")</f>
        <v>1647.58333333333</v>
      </c>
    </row>
    <row r="6" customFormat="false" ht="14.25" hidden="false" customHeight="true" outlineLevel="0" collapsed="false">
      <c r="A6" s="70" t="s">
        <v>133</v>
      </c>
      <c r="B6" s="71" t="s">
        <v>21</v>
      </c>
      <c r="C6" s="72" t="s">
        <v>645</v>
      </c>
      <c r="D6" s="72" t="n">
        <v>1000000669</v>
      </c>
      <c r="E6" s="73" t="s">
        <v>646</v>
      </c>
      <c r="F6" s="74" t="n">
        <v>39093</v>
      </c>
      <c r="G6" s="67" t="str">
        <f aca="false">IF(I6&gt;0,"Targeted Dealer","-")</f>
        <v>Targeted Dealer</v>
      </c>
      <c r="H6" s="67"/>
      <c r="I6" s="68" t="n">
        <v>39</v>
      </c>
      <c r="J6" s="68" t="n">
        <f aca="false">I6/$J$1*($J$1-$E$1)</f>
        <v>39</v>
      </c>
      <c r="K6" s="69" t="n">
        <v>52</v>
      </c>
      <c r="L6" s="69" t="n">
        <f aca="false">I6-K6</f>
        <v>-13</v>
      </c>
      <c r="M6" s="69" t="n">
        <f aca="false">IFERROR((K6/J6%),"-")</f>
        <v>133.333333333333</v>
      </c>
      <c r="N6" s="97" t="n">
        <v>13</v>
      </c>
      <c r="O6" s="98" t="str">
        <f aca="false">IF(F6&lt;=$P$2,"June","")</f>
        <v>June</v>
      </c>
      <c r="P6" s="97" t="n">
        <f aca="false">N6</f>
        <v>13</v>
      </c>
      <c r="Q6" s="99" t="n">
        <f aca="false">K6-P6</f>
        <v>39</v>
      </c>
      <c r="R6" s="98" t="n">
        <f aca="false">IFERROR(IF(O6="May",(K6/P6-1))," ")</f>
        <v>0</v>
      </c>
      <c r="S6" s="100" t="str">
        <f aca="false">IF(N6&gt;0,IF(O6="","-",IF(R6&lt;0%,"DEGROWTH","GROWTH")))</f>
        <v>GROWTH</v>
      </c>
      <c r="T6" s="69" t="n">
        <v>26</v>
      </c>
      <c r="U6" s="101" t="str">
        <f aca="false">IF(F6&lt;=$V$2,"May","")</f>
        <v>May</v>
      </c>
      <c r="V6" s="69" t="n">
        <f aca="false">T6</f>
        <v>26</v>
      </c>
      <c r="W6" s="102" t="n">
        <f aca="false">K6-V6</f>
        <v>26</v>
      </c>
      <c r="X6" s="103" t="n">
        <f aca="false">IFERROR(IF(U6="June",(K6/V6-1)),0)</f>
        <v>0</v>
      </c>
      <c r="Y6" s="104" t="str">
        <f aca="false">IF(T6&gt;0,IF(U6="","-",IF(X6&lt;0%,"DEGROWTH","GROWTH")))</f>
        <v>GROWTH</v>
      </c>
      <c r="Z6" s="75" t="n">
        <v>0</v>
      </c>
      <c r="AA6" s="70"/>
      <c r="AB6" s="70" t="s">
        <v>133</v>
      </c>
      <c r="AC6" s="70" t="s">
        <v>133</v>
      </c>
      <c r="AD6" s="3"/>
      <c r="AE6" s="3"/>
      <c r="AF6" s="70" t="s">
        <v>133</v>
      </c>
      <c r="AG6" s="121" t="n">
        <f aca="false">IFERROR(INDEX(Last6M_AvgSales_Ref!$B$2:$B$12659,MATCH(D6,Last6M_AvgSales_Ref!$A$2:$A$12659,0)),"")</f>
        <v>29.3333333333333</v>
      </c>
    </row>
    <row r="7" customFormat="false" ht="14.25" hidden="false" customHeight="true" outlineLevel="0" collapsed="false">
      <c r="A7" s="70" t="s">
        <v>133</v>
      </c>
      <c r="B7" s="71" t="s">
        <v>21</v>
      </c>
      <c r="C7" s="72" t="s">
        <v>647</v>
      </c>
      <c r="D7" s="72" t="n">
        <v>1000000668</v>
      </c>
      <c r="E7" s="73" t="s">
        <v>648</v>
      </c>
      <c r="F7" s="74" t="n">
        <v>39257</v>
      </c>
      <c r="G7" s="67" t="str">
        <f aca="false">IF(I7&gt;0,"Targeted Dealer","-")</f>
        <v>Targeted Dealer</v>
      </c>
      <c r="H7" s="67"/>
      <c r="I7" s="68" t="n">
        <v>26</v>
      </c>
      <c r="J7" s="68" t="n">
        <f aca="false">I7/$J$1*($J$1-$E$1)</f>
        <v>26</v>
      </c>
      <c r="K7" s="69" t="n">
        <v>26</v>
      </c>
      <c r="L7" s="69" t="n">
        <f aca="false">I7-K7</f>
        <v>0</v>
      </c>
      <c r="M7" s="69" t="n">
        <f aca="false">IFERROR((K7/J7%),"-")</f>
        <v>100</v>
      </c>
      <c r="N7" s="97" t="n">
        <v>13</v>
      </c>
      <c r="O7" s="98" t="str">
        <f aca="false">IF(F7&lt;=$P$2,"June","")</f>
        <v>June</v>
      </c>
      <c r="P7" s="97" t="n">
        <f aca="false">N7</f>
        <v>13</v>
      </c>
      <c r="Q7" s="99" t="n">
        <f aca="false">K7-P7</f>
        <v>13</v>
      </c>
      <c r="R7" s="98" t="n">
        <f aca="false">IFERROR(IF(O7="May",(K7/P7-1))," ")</f>
        <v>0</v>
      </c>
      <c r="S7" s="100" t="str">
        <f aca="false">IF(N7&gt;0,IF(O7="","-",IF(R7&lt;0%,"DEGROWTH","GROWTH")))</f>
        <v>GROWTH</v>
      </c>
      <c r="T7" s="69" t="n">
        <v>13</v>
      </c>
      <c r="U7" s="101" t="str">
        <f aca="false">IF(F7&lt;=$V$2,"May","")</f>
        <v>May</v>
      </c>
      <c r="V7" s="69" t="n">
        <f aca="false">T7</f>
        <v>13</v>
      </c>
      <c r="W7" s="102" t="n">
        <f aca="false">K7-V7</f>
        <v>13</v>
      </c>
      <c r="X7" s="103" t="n">
        <f aca="false">IFERROR(IF(U7="June",(K7/V7-1)),0)</f>
        <v>0</v>
      </c>
      <c r="Y7" s="104" t="str">
        <f aca="false">IF(T7&gt;0,IF(U7="","-",IF(X7&lt;0%,"DEGROWTH","GROWTH")))</f>
        <v>GROWTH</v>
      </c>
      <c r="Z7" s="75" t="n">
        <v>0</v>
      </c>
      <c r="AA7" s="70"/>
      <c r="AB7" s="70" t="s">
        <v>133</v>
      </c>
      <c r="AC7" s="70" t="s">
        <v>133</v>
      </c>
      <c r="AD7" s="3"/>
      <c r="AE7" s="3"/>
      <c r="AF7" s="70" t="s">
        <v>133</v>
      </c>
      <c r="AG7" s="121" t="n">
        <f aca="false">IFERROR(INDEX(Last6M_AvgSales_Ref!$B$2:$B$12659,MATCH(D7,Last6M_AvgSales_Ref!$A$2:$A$12659,0)),"")</f>
        <v>10.8333333333333</v>
      </c>
    </row>
    <row r="8" customFormat="false" ht="14.25" hidden="false" customHeight="true" outlineLevel="0" collapsed="false">
      <c r="A8" s="70" t="s">
        <v>133</v>
      </c>
      <c r="B8" s="71" t="s">
        <v>24</v>
      </c>
      <c r="C8" s="72" t="s">
        <v>649</v>
      </c>
      <c r="D8" s="72" t="n">
        <v>1000000665</v>
      </c>
      <c r="E8" s="73" t="s">
        <v>650</v>
      </c>
      <c r="F8" s="74" t="n">
        <v>40672</v>
      </c>
      <c r="G8" s="67" t="str">
        <f aca="false">IF(I8&gt;0,"Targeted Dealer","-")</f>
        <v>Targeted Dealer</v>
      </c>
      <c r="H8" s="67"/>
      <c r="I8" s="68" t="n">
        <v>340</v>
      </c>
      <c r="J8" s="68" t="n">
        <f aca="false">I8/$J$1*($J$1-$E$1)</f>
        <v>340</v>
      </c>
      <c r="K8" s="69" t="n">
        <v>380</v>
      </c>
      <c r="L8" s="69" t="n">
        <f aca="false">I8-K8</f>
        <v>-40</v>
      </c>
      <c r="M8" s="69" t="n">
        <f aca="false">IFERROR((K8/J8%),"-")</f>
        <v>111.764705882353</v>
      </c>
      <c r="N8" s="97" t="n">
        <v>340</v>
      </c>
      <c r="O8" s="98" t="str">
        <f aca="false">IF(F8&lt;=$P$2,"June","")</f>
        <v>June</v>
      </c>
      <c r="P8" s="97" t="n">
        <f aca="false">N8</f>
        <v>340</v>
      </c>
      <c r="Q8" s="99" t="n">
        <f aca="false">K8-P8</f>
        <v>40</v>
      </c>
      <c r="R8" s="98" t="n">
        <f aca="false">IFERROR(IF(O8="May",(K8/P8-1))," ")</f>
        <v>0</v>
      </c>
      <c r="S8" s="100" t="str">
        <f aca="false">IF(N8&gt;0,IF(O8="","-",IF(R8&lt;0%,"DEGROWTH","GROWTH")))</f>
        <v>GROWTH</v>
      </c>
      <c r="T8" s="69" t="n">
        <v>280</v>
      </c>
      <c r="U8" s="101" t="str">
        <f aca="false">IF(F8&lt;=$V$2,"May","")</f>
        <v>May</v>
      </c>
      <c r="V8" s="69" t="n">
        <f aca="false">T8</f>
        <v>280</v>
      </c>
      <c r="W8" s="102" t="n">
        <f aca="false">K8-V8</f>
        <v>100</v>
      </c>
      <c r="X8" s="103" t="n">
        <f aca="false">IFERROR(IF(U8="June",(K8/V8-1)),0)</f>
        <v>0</v>
      </c>
      <c r="Y8" s="104" t="str">
        <f aca="false">IF(T8&gt;0,IF(U8="","-",IF(X8&lt;0%,"DEGROWTH","GROWTH")))</f>
        <v>GROWTH</v>
      </c>
      <c r="Z8" s="75" t="n">
        <v>0</v>
      </c>
      <c r="AA8" s="70"/>
      <c r="AB8" s="70" t="s">
        <v>133</v>
      </c>
      <c r="AC8" s="70" t="s">
        <v>133</v>
      </c>
      <c r="AD8" s="3"/>
      <c r="AE8" s="3"/>
      <c r="AF8" s="70" t="s">
        <v>133</v>
      </c>
      <c r="AG8" s="121" t="n">
        <f aca="false">IFERROR(INDEX(Last6M_AvgSales_Ref!$B$2:$B$12659,MATCH(D8,Last6M_AvgSales_Ref!$A$2:$A$12659,0)),"")</f>
        <v>378.333333333333</v>
      </c>
    </row>
    <row r="9" customFormat="false" ht="14.25" hidden="false" customHeight="true" outlineLevel="0" collapsed="false">
      <c r="A9" s="70" t="s">
        <v>133</v>
      </c>
      <c r="B9" s="71" t="s">
        <v>21</v>
      </c>
      <c r="C9" s="72" t="s">
        <v>651</v>
      </c>
      <c r="D9" s="72" t="n">
        <v>1000000653</v>
      </c>
      <c r="E9" s="73" t="s">
        <v>652</v>
      </c>
      <c r="F9" s="74" t="n">
        <v>41186</v>
      </c>
      <c r="G9" s="67" t="str">
        <f aca="false">IF(I9&gt;0,"Targeted Dealer","-")</f>
        <v>Targeted Dealer</v>
      </c>
      <c r="H9" s="67"/>
      <c r="I9" s="68" t="n">
        <v>80</v>
      </c>
      <c r="J9" s="68" t="n">
        <f aca="false">I9/$J$1*($J$1-$E$1)</f>
        <v>80</v>
      </c>
      <c r="K9" s="69" t="n">
        <v>60</v>
      </c>
      <c r="L9" s="69" t="n">
        <f aca="false">I9-K9</f>
        <v>20</v>
      </c>
      <c r="M9" s="69" t="n">
        <f aca="false">IFERROR((K9/J9%),"-")</f>
        <v>75</v>
      </c>
      <c r="N9" s="97" t="n">
        <v>80</v>
      </c>
      <c r="O9" s="98" t="str">
        <f aca="false">IF(F9&lt;=$P$2,"June","")</f>
        <v>June</v>
      </c>
      <c r="P9" s="97" t="n">
        <f aca="false">N9</f>
        <v>80</v>
      </c>
      <c r="Q9" s="99" t="n">
        <f aca="false">K9-P9</f>
        <v>-20</v>
      </c>
      <c r="R9" s="98" t="n">
        <f aca="false">IFERROR(IF(O9="May",(K9/P9-1))," ")</f>
        <v>0</v>
      </c>
      <c r="S9" s="100" t="str">
        <f aca="false">IF(N9&gt;0,IF(O9="","-",IF(R9&lt;0%,"DEGROWTH","GROWTH")))</f>
        <v>GROWTH</v>
      </c>
      <c r="T9" s="69" t="n">
        <v>80</v>
      </c>
      <c r="U9" s="101" t="str">
        <f aca="false">IF(F9&lt;=$V$2,"May","")</f>
        <v>May</v>
      </c>
      <c r="V9" s="69" t="n">
        <f aca="false">T9</f>
        <v>80</v>
      </c>
      <c r="W9" s="102" t="n">
        <f aca="false">K9-V9</f>
        <v>-20</v>
      </c>
      <c r="X9" s="103" t="n">
        <f aca="false">IFERROR(IF(U9="June",(K9/V9-1)),0)</f>
        <v>0</v>
      </c>
      <c r="Y9" s="104" t="str">
        <f aca="false">IF(T9&gt;0,IF(U9="","-",IF(X9&lt;0%,"DEGROWTH","GROWTH")))</f>
        <v>GROWTH</v>
      </c>
      <c r="Z9" s="75" t="n">
        <v>0</v>
      </c>
      <c r="AA9" s="70"/>
      <c r="AB9" s="70" t="s">
        <v>133</v>
      </c>
      <c r="AC9" s="70" t="s">
        <v>133</v>
      </c>
      <c r="AD9" s="3"/>
      <c r="AE9" s="3"/>
      <c r="AF9" s="70" t="s">
        <v>133</v>
      </c>
      <c r="AG9" s="121" t="n">
        <f aca="false">IFERROR(INDEX(Last6M_AvgSales_Ref!$B$2:$B$12659,MATCH(D9,Last6M_AvgSales_Ref!$A$2:$A$12659,0)),"")</f>
        <v>51.6666666666667</v>
      </c>
    </row>
    <row r="10" customFormat="false" ht="14.25" hidden="false" customHeight="true" outlineLevel="0" collapsed="false">
      <c r="A10" s="70" t="s">
        <v>133</v>
      </c>
      <c r="B10" s="71" t="s">
        <v>24</v>
      </c>
      <c r="C10" s="72" t="s">
        <v>653</v>
      </c>
      <c r="D10" s="72" t="n">
        <v>1000000634</v>
      </c>
      <c r="E10" s="73" t="s">
        <v>654</v>
      </c>
      <c r="F10" s="74" t="n">
        <v>41397</v>
      </c>
      <c r="G10" s="67" t="str">
        <f aca="false">IF(I10&gt;0,"Targeted Dealer","-")</f>
        <v>Targeted Dealer</v>
      </c>
      <c r="H10" s="67"/>
      <c r="I10" s="68" t="n">
        <v>110</v>
      </c>
      <c r="J10" s="68" t="n">
        <f aca="false">I10/$J$1*($J$1-$E$1)</f>
        <v>110</v>
      </c>
      <c r="K10" s="69" t="n">
        <v>120</v>
      </c>
      <c r="L10" s="69" t="n">
        <f aca="false">I10-K10</f>
        <v>-10</v>
      </c>
      <c r="M10" s="69" t="n">
        <f aca="false">IFERROR((K10/J10%),"-")</f>
        <v>109.090909090909</v>
      </c>
      <c r="N10" s="97" t="n">
        <v>120</v>
      </c>
      <c r="O10" s="98" t="str">
        <f aca="false">IF(F10&lt;=$P$2,"June","")</f>
        <v>June</v>
      </c>
      <c r="P10" s="97" t="n">
        <f aca="false">N10</f>
        <v>120</v>
      </c>
      <c r="Q10" s="99" t="n">
        <f aca="false">K10-P10</f>
        <v>0</v>
      </c>
      <c r="R10" s="98" t="n">
        <f aca="false">IFERROR(IF(O10="May",(K10/P10-1))," ")</f>
        <v>0</v>
      </c>
      <c r="S10" s="100" t="str">
        <f aca="false">IF(N10&gt;0,IF(O10="","-",IF(R10&lt;0%,"DEGROWTH","GROWTH")))</f>
        <v>GROWTH</v>
      </c>
      <c r="T10" s="69" t="n">
        <v>100</v>
      </c>
      <c r="U10" s="101" t="str">
        <f aca="false">IF(F10&lt;=$V$2,"May","")</f>
        <v>May</v>
      </c>
      <c r="V10" s="69" t="n">
        <f aca="false">T10</f>
        <v>100</v>
      </c>
      <c r="W10" s="102" t="n">
        <f aca="false">K10-V10</f>
        <v>20</v>
      </c>
      <c r="X10" s="103" t="n">
        <f aca="false">IFERROR(IF(U10="June",(K10/V10-1)),0)</f>
        <v>0</v>
      </c>
      <c r="Y10" s="104" t="str">
        <f aca="false">IF(T10&gt;0,IF(U10="","-",IF(X10&lt;0%,"DEGROWTH","GROWTH")))</f>
        <v>GROWTH</v>
      </c>
      <c r="Z10" s="75" t="n">
        <v>0</v>
      </c>
      <c r="AA10" s="70"/>
      <c r="AB10" s="70" t="s">
        <v>133</v>
      </c>
      <c r="AC10" s="70" t="s">
        <v>133</v>
      </c>
      <c r="AD10" s="3"/>
      <c r="AE10" s="3"/>
      <c r="AF10" s="70" t="s">
        <v>133</v>
      </c>
      <c r="AG10" s="121" t="n">
        <f aca="false">IFERROR(INDEX(Last6M_AvgSales_Ref!$B$2:$B$12659,MATCH(D10,Last6M_AvgSales_Ref!$A$2:$A$12659,0)),"")</f>
        <v>158.333333333333</v>
      </c>
    </row>
    <row r="11" customFormat="false" ht="14.25" hidden="false" customHeight="true" outlineLevel="0" collapsed="false">
      <c r="A11" s="70" t="s">
        <v>133</v>
      </c>
      <c r="B11" s="71" t="s">
        <v>24</v>
      </c>
      <c r="C11" s="72" t="s">
        <v>655</v>
      </c>
      <c r="D11" s="72" t="n">
        <v>1000000654</v>
      </c>
      <c r="E11" s="73" t="s">
        <v>656</v>
      </c>
      <c r="F11" s="74" t="n">
        <v>41791</v>
      </c>
      <c r="G11" s="67" t="str">
        <f aca="false">IF(I11&gt;0,"Targeted Dealer","-")</f>
        <v>Targeted Dealer</v>
      </c>
      <c r="H11" s="67"/>
      <c r="I11" s="68" t="n">
        <v>160</v>
      </c>
      <c r="J11" s="68" t="n">
        <f aca="false">I11/$J$1*($J$1-$E$1)</f>
        <v>160</v>
      </c>
      <c r="K11" s="69" t="n">
        <v>180</v>
      </c>
      <c r="L11" s="69" t="n">
        <f aca="false">I11-K11</f>
        <v>-20</v>
      </c>
      <c r="M11" s="69" t="n">
        <f aca="false">IFERROR((K11/J11%),"-")</f>
        <v>112.5</v>
      </c>
      <c r="N11" s="97" t="n">
        <v>175</v>
      </c>
      <c r="O11" s="98" t="str">
        <f aca="false">IF(F11&lt;=$P$2,"June","")</f>
        <v>June</v>
      </c>
      <c r="P11" s="97" t="n">
        <f aca="false">N11</f>
        <v>175</v>
      </c>
      <c r="Q11" s="99" t="n">
        <f aca="false">K11-P11</f>
        <v>5</v>
      </c>
      <c r="R11" s="98" t="n">
        <f aca="false">IFERROR(IF(O11="May",(K11/P11-1))," ")</f>
        <v>0</v>
      </c>
      <c r="S11" s="100" t="str">
        <f aca="false">IF(N11&gt;0,IF(O11="","-",IF(R11&lt;0%,"DEGROWTH","GROWTH")))</f>
        <v>GROWTH</v>
      </c>
      <c r="T11" s="69" t="n">
        <v>147.5</v>
      </c>
      <c r="U11" s="101" t="str">
        <f aca="false">IF(F11&lt;=$V$2,"May","")</f>
        <v>May</v>
      </c>
      <c r="V11" s="69" t="n">
        <f aca="false">T11</f>
        <v>147.5</v>
      </c>
      <c r="W11" s="102" t="n">
        <f aca="false">K11-V11</f>
        <v>32.5</v>
      </c>
      <c r="X11" s="103" t="n">
        <f aca="false">IFERROR(IF(U11="June",(K11/V11-1)),0)</f>
        <v>0</v>
      </c>
      <c r="Y11" s="104" t="str">
        <f aca="false">IF(T11&gt;0,IF(U11="","-",IF(X11&lt;0%,"DEGROWTH","GROWTH")))</f>
        <v>GROWTH</v>
      </c>
      <c r="Z11" s="75" t="n">
        <v>0</v>
      </c>
      <c r="AA11" s="70"/>
      <c r="AB11" s="70" t="s">
        <v>133</v>
      </c>
      <c r="AC11" s="70" t="s">
        <v>133</v>
      </c>
      <c r="AD11" s="3"/>
      <c r="AE11" s="3"/>
      <c r="AF11" s="70" t="s">
        <v>133</v>
      </c>
      <c r="AG11" s="121" t="n">
        <f aca="false">IFERROR(INDEX(Last6M_AvgSales_Ref!$B$2:$B$12659,MATCH(D11,Last6M_AvgSales_Ref!$A$2:$A$12659,0)),"")</f>
        <v>116.166666666667</v>
      </c>
    </row>
    <row r="12" customFormat="false" ht="14.25" hidden="false" customHeight="true" outlineLevel="0" collapsed="false">
      <c r="A12" s="70" t="s">
        <v>133</v>
      </c>
      <c r="B12" s="71" t="s">
        <v>21</v>
      </c>
      <c r="C12" s="72" t="s">
        <v>657</v>
      </c>
      <c r="D12" s="72" t="n">
        <v>1000000655</v>
      </c>
      <c r="E12" s="73" t="s">
        <v>658</v>
      </c>
      <c r="F12" s="74" t="n">
        <v>41927</v>
      </c>
      <c r="G12" s="67" t="str">
        <f aca="false">IF(I12&gt;0,"Targeted Dealer","-")</f>
        <v>Targeted Dealer</v>
      </c>
      <c r="H12" s="67"/>
      <c r="I12" s="68" t="n">
        <v>26</v>
      </c>
      <c r="J12" s="68" t="n">
        <f aca="false">I12/$J$1*($J$1-$E$1)</f>
        <v>26</v>
      </c>
      <c r="K12" s="69" t="n">
        <v>26</v>
      </c>
      <c r="L12" s="69" t="n">
        <f aca="false">I12-K12</f>
        <v>0</v>
      </c>
      <c r="M12" s="69" t="n">
        <f aca="false">IFERROR((K12/J12%),"-")</f>
        <v>100</v>
      </c>
      <c r="N12" s="97" t="n">
        <v>33</v>
      </c>
      <c r="O12" s="98" t="str">
        <f aca="false">IF(F12&lt;=$P$2,"June","")</f>
        <v>June</v>
      </c>
      <c r="P12" s="97" t="n">
        <f aca="false">N12</f>
        <v>33</v>
      </c>
      <c r="Q12" s="99" t="n">
        <f aca="false">K12-P12</f>
        <v>-7</v>
      </c>
      <c r="R12" s="98" t="n">
        <f aca="false">IFERROR(IF(O12="May",(K12/P12-1))," ")</f>
        <v>0</v>
      </c>
      <c r="S12" s="100" t="str">
        <f aca="false">IF(N12&gt;0,IF(O12="","-",IF(R12&lt;0%,"DEGROWTH","GROWTH")))</f>
        <v>GROWTH</v>
      </c>
      <c r="T12" s="69" t="n">
        <v>19.5</v>
      </c>
      <c r="U12" s="101" t="str">
        <f aca="false">IF(F12&lt;=$V$2,"May","")</f>
        <v>May</v>
      </c>
      <c r="V12" s="69" t="n">
        <f aca="false">T12</f>
        <v>19.5</v>
      </c>
      <c r="W12" s="102" t="n">
        <f aca="false">K12-V12</f>
        <v>6.5</v>
      </c>
      <c r="X12" s="103" t="n">
        <f aca="false">IFERROR(IF(U12="June",(K12/V12-1)),0)</f>
        <v>0</v>
      </c>
      <c r="Y12" s="104" t="str">
        <f aca="false">IF(T12&gt;0,IF(U12="","-",IF(X12&lt;0%,"DEGROWTH","GROWTH")))</f>
        <v>GROWTH</v>
      </c>
      <c r="Z12" s="75" t="n">
        <v>0</v>
      </c>
      <c r="AA12" s="70"/>
      <c r="AB12" s="70" t="s">
        <v>133</v>
      </c>
      <c r="AC12" s="70" t="s">
        <v>133</v>
      </c>
      <c r="AD12" s="3"/>
      <c r="AE12" s="3"/>
      <c r="AF12" s="70" t="s">
        <v>133</v>
      </c>
      <c r="AG12" s="121" t="n">
        <f aca="false">IFERROR(INDEX(Last6M_AvgSales_Ref!$B$2:$B$12659,MATCH(D12,Last6M_AvgSales_Ref!$A$2:$A$12659,0)),"")</f>
        <v>23.3333333333333</v>
      </c>
    </row>
    <row r="13" customFormat="false" ht="14.25" hidden="false" customHeight="true" outlineLevel="0" collapsed="false">
      <c r="A13" s="70" t="s">
        <v>133</v>
      </c>
      <c r="B13" s="71" t="s">
        <v>24</v>
      </c>
      <c r="C13" s="72" t="s">
        <v>659</v>
      </c>
      <c r="D13" s="72" t="n">
        <v>1000000633</v>
      </c>
      <c r="E13" s="73" t="s">
        <v>660</v>
      </c>
      <c r="F13" s="74" t="n">
        <v>42048</v>
      </c>
      <c r="G13" s="67" t="str">
        <f aca="false">IF(I13&gt;0,"Targeted Dealer","-")</f>
        <v>Targeted Dealer</v>
      </c>
      <c r="H13" s="67"/>
      <c r="I13" s="68" t="n">
        <v>150</v>
      </c>
      <c r="J13" s="68" t="n">
        <f aca="false">I13/$J$1*($J$1-$E$1)</f>
        <v>150</v>
      </c>
      <c r="K13" s="69" t="n">
        <v>200</v>
      </c>
      <c r="L13" s="69" t="n">
        <f aca="false">I13-K13</f>
        <v>-50</v>
      </c>
      <c r="M13" s="69" t="n">
        <f aca="false">IFERROR((K13/J13%),"-")</f>
        <v>133.333333333333</v>
      </c>
      <c r="N13" s="97" t="n">
        <v>171</v>
      </c>
      <c r="O13" s="98" t="str">
        <f aca="false">IF(F13&lt;=$P$2,"June","")</f>
        <v>June</v>
      </c>
      <c r="P13" s="97" t="n">
        <f aca="false">N13</f>
        <v>171</v>
      </c>
      <c r="Q13" s="99" t="n">
        <f aca="false">K13-P13</f>
        <v>29</v>
      </c>
      <c r="R13" s="98" t="n">
        <f aca="false">IFERROR(IF(O13="May",(K13/P13-1))," ")</f>
        <v>0</v>
      </c>
      <c r="S13" s="100" t="str">
        <f aca="false">IF(N13&gt;0,IF(O13="","-",IF(R13&lt;0%,"DEGROWTH","GROWTH")))</f>
        <v>GROWTH</v>
      </c>
      <c r="T13" s="69" t="n">
        <v>122.5</v>
      </c>
      <c r="U13" s="101" t="str">
        <f aca="false">IF(F13&lt;=$V$2,"May","")</f>
        <v>May</v>
      </c>
      <c r="V13" s="69" t="n">
        <f aca="false">T13</f>
        <v>122.5</v>
      </c>
      <c r="W13" s="102" t="n">
        <f aca="false">K13-V13</f>
        <v>77.5</v>
      </c>
      <c r="X13" s="103" t="n">
        <f aca="false">IFERROR(IF(U13="June",(K13/V13-1)),0)</f>
        <v>0</v>
      </c>
      <c r="Y13" s="104" t="str">
        <f aca="false">IF(T13&gt;0,IF(U13="","-",IF(X13&lt;0%,"DEGROWTH","GROWTH")))</f>
        <v>GROWTH</v>
      </c>
      <c r="Z13" s="75" t="n">
        <v>0</v>
      </c>
      <c r="AA13" s="70"/>
      <c r="AB13" s="70" t="s">
        <v>133</v>
      </c>
      <c r="AC13" s="70" t="s">
        <v>133</v>
      </c>
      <c r="AD13" s="3"/>
      <c r="AE13" s="3"/>
      <c r="AF13" s="70" t="s">
        <v>133</v>
      </c>
      <c r="AG13" s="121" t="n">
        <f aca="false">IFERROR(INDEX(Last6M_AvgSales_Ref!$B$2:$B$12659,MATCH(D13,Last6M_AvgSales_Ref!$A$2:$A$12659,0)),"")</f>
        <v>165.25</v>
      </c>
    </row>
    <row r="14" customFormat="false" ht="14.25" hidden="false" customHeight="true" outlineLevel="0" collapsed="false">
      <c r="A14" s="70" t="s">
        <v>133</v>
      </c>
      <c r="B14" s="71" t="s">
        <v>24</v>
      </c>
      <c r="C14" s="72" t="s">
        <v>661</v>
      </c>
      <c r="D14" s="72" t="n">
        <v>1000000672</v>
      </c>
      <c r="E14" s="73" t="s">
        <v>662</v>
      </c>
      <c r="F14" s="74" t="n">
        <v>42448</v>
      </c>
      <c r="G14" s="67" t="str">
        <f aca="false">IF(I14&gt;0,"Targeted Dealer","-")</f>
        <v>Targeted Dealer</v>
      </c>
      <c r="H14" s="67"/>
      <c r="I14" s="68" t="n">
        <v>40</v>
      </c>
      <c r="J14" s="68" t="n">
        <f aca="false">I14/$J$1*($J$1-$E$1)</f>
        <v>40</v>
      </c>
      <c r="K14" s="69" t="n">
        <v>46</v>
      </c>
      <c r="L14" s="69" t="n">
        <f aca="false">I14-K14</f>
        <v>-6</v>
      </c>
      <c r="M14" s="69" t="n">
        <f aca="false">IFERROR((K14/J14%),"-")</f>
        <v>115</v>
      </c>
      <c r="N14" s="97" t="n">
        <v>13</v>
      </c>
      <c r="O14" s="98" t="str">
        <f aca="false">IF(F14&lt;=$P$2,"June","")</f>
        <v>June</v>
      </c>
      <c r="P14" s="97" t="n">
        <f aca="false">N14</f>
        <v>13</v>
      </c>
      <c r="Q14" s="99" t="n">
        <f aca="false">K14-P14</f>
        <v>33</v>
      </c>
      <c r="R14" s="98" t="n">
        <f aca="false">IFERROR(IF(O14="May",(K14/P14-1))," ")</f>
        <v>0</v>
      </c>
      <c r="S14" s="100" t="str">
        <f aca="false">IF(N14&gt;0,IF(O14="","-",IF(R14&lt;0%,"DEGROWTH","GROWTH")))</f>
        <v>GROWTH</v>
      </c>
      <c r="T14" s="69" t="n">
        <v>30</v>
      </c>
      <c r="U14" s="101" t="str">
        <f aca="false">IF(F14&lt;=$V$2,"May","")</f>
        <v>May</v>
      </c>
      <c r="V14" s="69" t="n">
        <f aca="false">T14</f>
        <v>30</v>
      </c>
      <c r="W14" s="102" t="n">
        <f aca="false">K14-V14</f>
        <v>16</v>
      </c>
      <c r="X14" s="103" t="n">
        <f aca="false">IFERROR(IF(U14="June",(K14/V14-1)),0)</f>
        <v>0</v>
      </c>
      <c r="Y14" s="104" t="str">
        <f aca="false">IF(T14&gt;0,IF(U14="","-",IF(X14&lt;0%,"DEGROWTH","GROWTH")))</f>
        <v>GROWTH</v>
      </c>
      <c r="Z14" s="75" t="n">
        <v>0</v>
      </c>
      <c r="AA14" s="70"/>
      <c r="AB14" s="70" t="s">
        <v>133</v>
      </c>
      <c r="AC14" s="70" t="s">
        <v>133</v>
      </c>
      <c r="AD14" s="3"/>
      <c r="AE14" s="3"/>
      <c r="AF14" s="70" t="s">
        <v>133</v>
      </c>
      <c r="AG14" s="121" t="n">
        <f aca="false">IFERROR(INDEX(Last6M_AvgSales_Ref!$B$2:$B$12659,MATCH(D14,Last6M_AvgSales_Ref!$A$2:$A$12659,0)),"")</f>
        <v>41.75</v>
      </c>
    </row>
    <row r="15" customFormat="false" ht="14.25" hidden="false" customHeight="true" outlineLevel="0" collapsed="false">
      <c r="A15" s="70" t="s">
        <v>133</v>
      </c>
      <c r="B15" s="71" t="s">
        <v>21</v>
      </c>
      <c r="C15" s="72" t="s">
        <v>663</v>
      </c>
      <c r="D15" s="72" t="n">
        <v>1000000657</v>
      </c>
      <c r="E15" s="73" t="s">
        <v>664</v>
      </c>
      <c r="F15" s="74" t="n">
        <v>42822</v>
      </c>
      <c r="G15" s="67" t="str">
        <f aca="false">IF(I15&gt;0,"Targeted Dealer","-")</f>
        <v>-</v>
      </c>
      <c r="H15" s="67"/>
      <c r="I15" s="68" t="n">
        <v>0</v>
      </c>
      <c r="J15" s="68" t="n">
        <f aca="false">I15/$J$1*($J$1-$E$1)</f>
        <v>0</v>
      </c>
      <c r="K15" s="69" t="n">
        <v>0</v>
      </c>
      <c r="L15" s="69" t="n">
        <f aca="false">I15-K15</f>
        <v>0</v>
      </c>
      <c r="M15" s="69" t="str">
        <f aca="false">IFERROR((K15/J15%),"-")</f>
        <v>-</v>
      </c>
      <c r="N15" s="97" t="n">
        <v>0</v>
      </c>
      <c r="O15" s="98" t="str">
        <f aca="false">IF(F15&lt;=$P$2,"June","")</f>
        <v>June</v>
      </c>
      <c r="P15" s="97" t="n">
        <f aca="false">N15</f>
        <v>0</v>
      </c>
      <c r="Q15" s="99" t="n">
        <f aca="false">K15-P15</f>
        <v>0</v>
      </c>
      <c r="R15" s="98" t="n">
        <f aca="false">IFERROR(IF(O15="May",(K15/P15-1))," ")</f>
        <v>0</v>
      </c>
      <c r="S15" s="105" t="b">
        <f aca="false">IF(N15&gt;0,IF(O15="","-",IF(R15&lt;0%,"DEGROWTH","GROWTH")))</f>
        <v>0</v>
      </c>
      <c r="T15" s="69" t="n">
        <v>20</v>
      </c>
      <c r="U15" s="101" t="str">
        <f aca="false">IF(F15&lt;=$V$2,"May","")</f>
        <v>May</v>
      </c>
      <c r="V15" s="69" t="n">
        <f aca="false">T15</f>
        <v>20</v>
      </c>
      <c r="W15" s="102" t="n">
        <f aca="false">K15-V15</f>
        <v>-20</v>
      </c>
      <c r="X15" s="103" t="n">
        <f aca="false">IFERROR(IF(U15="June",(K15/V15-1)),0)</f>
        <v>0</v>
      </c>
      <c r="Y15" s="104" t="str">
        <f aca="false">IF(T15&gt;0,IF(U15="","-",IF(X15&lt;0%,"DEGROWTH","GROWTH")))</f>
        <v>GROWTH</v>
      </c>
      <c r="Z15" s="75" t="n">
        <v>0</v>
      </c>
      <c r="AA15" s="70"/>
      <c r="AB15" s="70" t="s">
        <v>133</v>
      </c>
      <c r="AC15" s="70" t="s">
        <v>133</v>
      </c>
      <c r="AD15" s="3"/>
      <c r="AE15" s="3"/>
      <c r="AF15" s="70" t="s">
        <v>133</v>
      </c>
      <c r="AG15" s="121" t="n">
        <f aca="false">IFERROR(INDEX(Last6M_AvgSales_Ref!$B$2:$B$12659,MATCH(D15,Last6M_AvgSales_Ref!$A$2:$A$12659,0)),"")</f>
        <v>6.66666666666667</v>
      </c>
    </row>
    <row r="16" customFormat="false" ht="14.25" hidden="false" customHeight="true" outlineLevel="0" collapsed="false">
      <c r="A16" s="70" t="s">
        <v>133</v>
      </c>
      <c r="B16" s="71" t="s">
        <v>21</v>
      </c>
      <c r="C16" s="72" t="s">
        <v>665</v>
      </c>
      <c r="D16" s="72" t="n">
        <v>1000000647</v>
      </c>
      <c r="E16" s="73" t="s">
        <v>666</v>
      </c>
      <c r="F16" s="74" t="n">
        <v>42842</v>
      </c>
      <c r="G16" s="67" t="str">
        <f aca="false">IF(I16&gt;0,"Targeted Dealer","-")</f>
        <v>Targeted Dealer</v>
      </c>
      <c r="H16" s="67"/>
      <c r="I16" s="68" t="n">
        <v>20</v>
      </c>
      <c r="J16" s="68" t="n">
        <f aca="false">I16/$J$1*($J$1-$E$1)</f>
        <v>20</v>
      </c>
      <c r="K16" s="69" t="n">
        <v>20</v>
      </c>
      <c r="L16" s="69" t="n">
        <f aca="false">I16-K16</f>
        <v>0</v>
      </c>
      <c r="M16" s="69" t="n">
        <f aca="false">IFERROR((K16/J16%),"-")</f>
        <v>100</v>
      </c>
      <c r="N16" s="97" t="n">
        <v>20</v>
      </c>
      <c r="O16" s="98" t="str">
        <f aca="false">IF(F16&lt;=$P$2,"June","")</f>
        <v>June</v>
      </c>
      <c r="P16" s="97" t="n">
        <f aca="false">N16</f>
        <v>20</v>
      </c>
      <c r="Q16" s="99" t="n">
        <f aca="false">K16-P16</f>
        <v>0</v>
      </c>
      <c r="R16" s="98" t="n">
        <f aca="false">IFERROR(IF(O16="May",(K16/P16-1))," ")</f>
        <v>0</v>
      </c>
      <c r="S16" s="100" t="str">
        <f aca="false">IF(N16&gt;0,IF(O16="","-",IF(R16&lt;0%,"DEGROWTH","GROWTH")))</f>
        <v>GROWTH</v>
      </c>
      <c r="T16" s="69" t="n">
        <v>100</v>
      </c>
      <c r="U16" s="101" t="str">
        <f aca="false">IF(F16&lt;=$V$2,"May","")</f>
        <v>May</v>
      </c>
      <c r="V16" s="69" t="n">
        <f aca="false">T16</f>
        <v>100</v>
      </c>
      <c r="W16" s="102" t="n">
        <f aca="false">K16-V16</f>
        <v>-80</v>
      </c>
      <c r="X16" s="103" t="n">
        <f aca="false">IFERROR(IF(U16="June",(K16/V16-1)),0)</f>
        <v>0</v>
      </c>
      <c r="Y16" s="104" t="str">
        <f aca="false">IF(T16&gt;0,IF(U16="","-",IF(X16&lt;0%,"DEGROWTH","GROWTH")))</f>
        <v>GROWTH</v>
      </c>
      <c r="Z16" s="75" t="n">
        <v>0</v>
      </c>
      <c r="AA16" s="70"/>
      <c r="AB16" s="70" t="s">
        <v>133</v>
      </c>
      <c r="AC16" s="70" t="s">
        <v>133</v>
      </c>
      <c r="AD16" s="3"/>
      <c r="AE16" s="3"/>
      <c r="AF16" s="70" t="s">
        <v>133</v>
      </c>
      <c r="AG16" s="121" t="n">
        <f aca="false">IFERROR(INDEX(Last6M_AvgSales_Ref!$B$2:$B$12659,MATCH(D16,Last6M_AvgSales_Ref!$A$2:$A$12659,0)),"")</f>
        <v>26.6666666666667</v>
      </c>
    </row>
    <row r="17" customFormat="false" ht="14.25" hidden="false" customHeight="true" outlineLevel="0" collapsed="false">
      <c r="A17" s="70" t="s">
        <v>133</v>
      </c>
      <c r="B17" s="71" t="s">
        <v>24</v>
      </c>
      <c r="C17" s="72" t="s">
        <v>667</v>
      </c>
      <c r="D17" s="72" t="n">
        <v>1000000667</v>
      </c>
      <c r="E17" s="73" t="s">
        <v>668</v>
      </c>
      <c r="F17" s="74" t="n">
        <v>42849</v>
      </c>
      <c r="G17" s="67" t="str">
        <f aca="false">IF(I17&gt;0,"Targeted Dealer","-")</f>
        <v>Targeted Dealer</v>
      </c>
      <c r="H17" s="67"/>
      <c r="I17" s="68" t="n">
        <v>130</v>
      </c>
      <c r="J17" s="68" t="n">
        <f aca="false">I17/$J$1*($J$1-$E$1)</f>
        <v>130</v>
      </c>
      <c r="K17" s="69" t="n">
        <v>140</v>
      </c>
      <c r="L17" s="69" t="n">
        <f aca="false">I17-K17</f>
        <v>-10</v>
      </c>
      <c r="M17" s="69" t="n">
        <f aca="false">IFERROR((K17/J17%),"-")</f>
        <v>107.692307692308</v>
      </c>
      <c r="N17" s="97" t="n">
        <v>80</v>
      </c>
      <c r="O17" s="98" t="str">
        <f aca="false">IF(F17&lt;=$P$2,"June","")</f>
        <v>June</v>
      </c>
      <c r="P17" s="97" t="n">
        <f aca="false">N17</f>
        <v>80</v>
      </c>
      <c r="Q17" s="99" t="n">
        <f aca="false">K17-P17</f>
        <v>60</v>
      </c>
      <c r="R17" s="98" t="n">
        <f aca="false">IFERROR(IF(O17="May",(K17/P17-1))," ")</f>
        <v>0</v>
      </c>
      <c r="S17" s="100" t="str">
        <f aca="false">IF(N17&gt;0,IF(O17="","-",IF(R17&lt;0%,"DEGROWTH","GROWTH")))</f>
        <v>GROWTH</v>
      </c>
      <c r="T17" s="69" t="n">
        <v>100</v>
      </c>
      <c r="U17" s="101" t="str">
        <f aca="false">IF(F17&lt;=$V$2,"May","")</f>
        <v>May</v>
      </c>
      <c r="V17" s="69" t="n">
        <f aca="false">T17</f>
        <v>100</v>
      </c>
      <c r="W17" s="102" t="n">
        <f aca="false">K17-V17</f>
        <v>40</v>
      </c>
      <c r="X17" s="103" t="n">
        <f aca="false">IFERROR(IF(U17="June",(K17/V17-1)),0)</f>
        <v>0</v>
      </c>
      <c r="Y17" s="104" t="str">
        <f aca="false">IF(T17&gt;0,IF(U17="","-",IF(X17&lt;0%,"DEGROWTH","GROWTH")))</f>
        <v>GROWTH</v>
      </c>
      <c r="Z17" s="75" t="n">
        <v>0</v>
      </c>
      <c r="AA17" s="70"/>
      <c r="AB17" s="70" t="s">
        <v>133</v>
      </c>
      <c r="AC17" s="70" t="s">
        <v>133</v>
      </c>
      <c r="AD17" s="3"/>
      <c r="AE17" s="3"/>
      <c r="AF17" s="70" t="s">
        <v>133</v>
      </c>
      <c r="AG17" s="121" t="n">
        <f aca="false">IFERROR(INDEX(Last6M_AvgSales_Ref!$B$2:$B$12659,MATCH(D17,Last6M_AvgSales_Ref!$A$2:$A$12659,0)),"")</f>
        <v>106.666666666667</v>
      </c>
    </row>
    <row r="18" customFormat="false" ht="14.25" hidden="false" customHeight="true" outlineLevel="0" collapsed="false">
      <c r="A18" s="70" t="s">
        <v>133</v>
      </c>
      <c r="B18" s="71" t="s">
        <v>21</v>
      </c>
      <c r="C18" s="72" t="s">
        <v>669</v>
      </c>
      <c r="D18" s="72" t="n">
        <v>1000000661</v>
      </c>
      <c r="E18" s="73" t="s">
        <v>670</v>
      </c>
      <c r="F18" s="74" t="n">
        <v>42914</v>
      </c>
      <c r="G18" s="67" t="str">
        <f aca="false">IF(I18&gt;0,"Targeted Dealer","-")</f>
        <v>Targeted Dealer</v>
      </c>
      <c r="H18" s="67"/>
      <c r="I18" s="68" t="n">
        <v>300</v>
      </c>
      <c r="J18" s="68" t="n">
        <f aca="false">I18/$J$1*($J$1-$E$1)</f>
        <v>300</v>
      </c>
      <c r="K18" s="69" t="n">
        <v>293</v>
      </c>
      <c r="L18" s="69" t="n">
        <f aca="false">I18-K18</f>
        <v>7</v>
      </c>
      <c r="M18" s="69" t="n">
        <f aca="false">IFERROR((K18/J18%),"-")</f>
        <v>97.6666666666667</v>
      </c>
      <c r="N18" s="97" t="n">
        <v>229</v>
      </c>
      <c r="O18" s="98" t="str">
        <f aca="false">IF(F18&lt;=$P$2,"June","")</f>
        <v>June</v>
      </c>
      <c r="P18" s="97" t="n">
        <f aca="false">N18</f>
        <v>229</v>
      </c>
      <c r="Q18" s="99" t="n">
        <f aca="false">K18-P18</f>
        <v>64</v>
      </c>
      <c r="R18" s="98" t="n">
        <f aca="false">IFERROR(IF(O18="May",(K18/P18-1))," ")</f>
        <v>0</v>
      </c>
      <c r="S18" s="100" t="str">
        <f aca="false">IF(N18&gt;0,IF(O18="","-",IF(R18&lt;0%,"DEGROWTH","GROWTH")))</f>
        <v>GROWTH</v>
      </c>
      <c r="T18" s="69" t="n">
        <v>216</v>
      </c>
      <c r="U18" s="101" t="str">
        <f aca="false">IF(F18&lt;=$V$2,"May","")</f>
        <v>May</v>
      </c>
      <c r="V18" s="69" t="n">
        <f aca="false">T18</f>
        <v>216</v>
      </c>
      <c r="W18" s="102" t="n">
        <f aca="false">K18-V18</f>
        <v>77</v>
      </c>
      <c r="X18" s="103" t="n">
        <f aca="false">IFERROR(IF(U18="June",(K18/V18-1)),0)</f>
        <v>0</v>
      </c>
      <c r="Y18" s="104" t="str">
        <f aca="false">IF(T18&gt;0,IF(U18="","-",IF(X18&lt;0%,"DEGROWTH","GROWTH")))</f>
        <v>GROWTH</v>
      </c>
      <c r="Z18" s="75" t="n">
        <v>0</v>
      </c>
      <c r="AA18" s="70"/>
      <c r="AB18" s="70" t="s">
        <v>133</v>
      </c>
      <c r="AC18" s="70" t="s">
        <v>133</v>
      </c>
      <c r="AD18" s="3"/>
      <c r="AE18" s="3"/>
      <c r="AF18" s="70" t="s">
        <v>133</v>
      </c>
      <c r="AG18" s="121" t="n">
        <f aca="false">IFERROR(INDEX(Last6M_AvgSales_Ref!$B$2:$B$12659,MATCH(D18,Last6M_AvgSales_Ref!$A$2:$A$12659,0)),"")</f>
        <v>282.166666666667</v>
      </c>
    </row>
    <row r="19" customFormat="false" ht="14.25" hidden="false" customHeight="true" outlineLevel="0" collapsed="false">
      <c r="A19" s="70" t="s">
        <v>133</v>
      </c>
      <c r="B19" s="71" t="s">
        <v>25</v>
      </c>
      <c r="C19" s="72" t="s">
        <v>671</v>
      </c>
      <c r="D19" s="72" t="n">
        <v>1000000646</v>
      </c>
      <c r="E19" s="73" t="s">
        <v>672</v>
      </c>
      <c r="F19" s="74" t="n">
        <v>43132</v>
      </c>
      <c r="G19" s="67" t="str">
        <f aca="false">IF(I19&gt;0,"Targeted Dealer","-")</f>
        <v>Targeted Dealer</v>
      </c>
      <c r="H19" s="67"/>
      <c r="I19" s="68" t="n">
        <v>120</v>
      </c>
      <c r="J19" s="68" t="n">
        <f aca="false">I19/$J$1*($J$1-$E$1)</f>
        <v>120</v>
      </c>
      <c r="K19" s="69" t="n">
        <v>100</v>
      </c>
      <c r="L19" s="69" t="n">
        <f aca="false">I19-K19</f>
        <v>20</v>
      </c>
      <c r="M19" s="69" t="n">
        <f aca="false">IFERROR((K19/J19%),"-")</f>
        <v>83.3333333333333</v>
      </c>
      <c r="N19" s="97" t="n">
        <v>150</v>
      </c>
      <c r="O19" s="98" t="str">
        <f aca="false">IF(F19&lt;=$P$2,"June","")</f>
        <v>June</v>
      </c>
      <c r="P19" s="97" t="n">
        <f aca="false">N19</f>
        <v>150</v>
      </c>
      <c r="Q19" s="99" t="n">
        <f aca="false">K19-P19</f>
        <v>-50</v>
      </c>
      <c r="R19" s="98" t="n">
        <f aca="false">IFERROR(IF(O19="May",(K19/P19-1))," ")</f>
        <v>0</v>
      </c>
      <c r="S19" s="100" t="str">
        <f aca="false">IF(N19&gt;0,IF(O19="","-",IF(R19&lt;0%,"DEGROWTH","GROWTH")))</f>
        <v>GROWTH</v>
      </c>
      <c r="T19" s="69" t="n">
        <v>100</v>
      </c>
      <c r="U19" s="101" t="str">
        <f aca="false">IF(F19&lt;=$V$2,"May","")</f>
        <v>May</v>
      </c>
      <c r="V19" s="69" t="n">
        <f aca="false">T19</f>
        <v>100</v>
      </c>
      <c r="W19" s="102" t="n">
        <f aca="false">K19-V19</f>
        <v>0</v>
      </c>
      <c r="X19" s="103" t="n">
        <f aca="false">IFERROR(IF(U19="June",(K19/V19-1)),0)</f>
        <v>0</v>
      </c>
      <c r="Y19" s="104" t="str">
        <f aca="false">IF(T19&gt;0,IF(U19="","-",IF(X19&lt;0%,"DEGROWTH","GROWTH")))</f>
        <v>GROWTH</v>
      </c>
      <c r="Z19" s="75" t="n">
        <v>0</v>
      </c>
      <c r="AA19" s="70"/>
      <c r="AB19" s="70" t="s">
        <v>133</v>
      </c>
      <c r="AC19" s="70" t="s">
        <v>133</v>
      </c>
      <c r="AD19" s="3"/>
      <c r="AE19" s="3"/>
      <c r="AF19" s="70" t="s">
        <v>133</v>
      </c>
      <c r="AG19" s="121" t="n">
        <f aca="false">IFERROR(INDEX(Last6M_AvgSales_Ref!$B$2:$B$12659,MATCH(D19,Last6M_AvgSales_Ref!$A$2:$A$12659,0)),"")</f>
        <v>202.333333333333</v>
      </c>
    </row>
    <row r="20" customFormat="false" ht="14.25" hidden="false" customHeight="true" outlineLevel="0" collapsed="false">
      <c r="A20" s="70" t="s">
        <v>133</v>
      </c>
      <c r="B20" s="71" t="s">
        <v>21</v>
      </c>
      <c r="C20" s="72" t="s">
        <v>673</v>
      </c>
      <c r="D20" s="72" t="n">
        <v>1000000670</v>
      </c>
      <c r="E20" s="73" t="s">
        <v>674</v>
      </c>
      <c r="F20" s="74" t="n">
        <v>43154</v>
      </c>
      <c r="G20" s="67" t="str">
        <f aca="false">IF(I20&gt;0,"Targeted Dealer","-")</f>
        <v>-</v>
      </c>
      <c r="H20" s="67"/>
      <c r="I20" s="68" t="n">
        <v>0</v>
      </c>
      <c r="J20" s="68" t="n">
        <f aca="false">I20/$J$1*($J$1-$E$1)</f>
        <v>0</v>
      </c>
      <c r="K20" s="69" t="n">
        <v>0</v>
      </c>
      <c r="L20" s="69" t="n">
        <f aca="false">I20-K20</f>
        <v>0</v>
      </c>
      <c r="M20" s="69" t="str">
        <f aca="false">IFERROR((K20/J20%),"-")</f>
        <v>-</v>
      </c>
      <c r="N20" s="97" t="n">
        <v>0</v>
      </c>
      <c r="O20" s="98" t="str">
        <f aca="false">IF(F20&lt;=$P$2,"June","")</f>
        <v>June</v>
      </c>
      <c r="P20" s="97" t="n">
        <f aca="false">N20</f>
        <v>0</v>
      </c>
      <c r="Q20" s="99" t="n">
        <f aca="false">K20-P20</f>
        <v>0</v>
      </c>
      <c r="R20" s="98" t="n">
        <f aca="false">IFERROR(IF(O20="May",(K20/P20-1))," ")</f>
        <v>0</v>
      </c>
      <c r="S20" s="105" t="b">
        <f aca="false">IF(N20&gt;0,IF(O20="","-",IF(R20&lt;0%,"DEGROWTH","GROWTH")))</f>
        <v>0</v>
      </c>
      <c r="T20" s="69" t="n">
        <v>458</v>
      </c>
      <c r="U20" s="101" t="str">
        <f aca="false">IF(F20&lt;=$V$2,"May","")</f>
        <v>May</v>
      </c>
      <c r="V20" s="69" t="n">
        <f aca="false">T20</f>
        <v>458</v>
      </c>
      <c r="W20" s="102" t="n">
        <f aca="false">K20-V20</f>
        <v>-458</v>
      </c>
      <c r="X20" s="103" t="n">
        <f aca="false">IFERROR(IF(U20="June",(K20/V20-1)),0)</f>
        <v>0</v>
      </c>
      <c r="Y20" s="104" t="str">
        <f aca="false">IF(T20&gt;0,IF(U20="","-",IF(X20&lt;0%,"DEGROWTH","GROWTH")))</f>
        <v>GROWTH</v>
      </c>
      <c r="Z20" s="75" t="n">
        <v>0</v>
      </c>
      <c r="AA20" s="70"/>
      <c r="AB20" s="70" t="s">
        <v>133</v>
      </c>
      <c r="AC20" s="70" t="s">
        <v>133</v>
      </c>
      <c r="AD20" s="3"/>
      <c r="AE20" s="3"/>
      <c r="AF20" s="70" t="s">
        <v>133</v>
      </c>
      <c r="AG20" s="121" t="n">
        <f aca="false">IFERROR(INDEX(Last6M_AvgSales_Ref!$B$2:$B$12659,MATCH(D20,Last6M_AvgSales_Ref!$A$2:$A$12659,0)),"")</f>
        <v>460</v>
      </c>
    </row>
    <row r="21" customFormat="false" ht="14.25" hidden="false" customHeight="true" outlineLevel="0" collapsed="false">
      <c r="A21" s="70" t="s">
        <v>133</v>
      </c>
      <c r="B21" s="71" t="s">
        <v>21</v>
      </c>
      <c r="C21" s="72" t="s">
        <v>160</v>
      </c>
      <c r="D21" s="72" t="n">
        <v>1000000659</v>
      </c>
      <c r="E21" s="73" t="s">
        <v>161</v>
      </c>
      <c r="F21" s="74" t="n">
        <v>43258</v>
      </c>
      <c r="G21" s="67" t="str">
        <f aca="false">IF(I21&gt;0,"Targeted Dealer","-")</f>
        <v>-</v>
      </c>
      <c r="H21" s="67"/>
      <c r="I21" s="68" t="n">
        <v>0</v>
      </c>
      <c r="J21" s="68" t="n">
        <f aca="false">I21/$J$1*($J$1-$E$1)</f>
        <v>0</v>
      </c>
      <c r="K21" s="69" t="n">
        <v>0</v>
      </c>
      <c r="L21" s="69" t="n">
        <f aca="false">I21-K21</f>
        <v>0</v>
      </c>
      <c r="M21" s="69" t="str">
        <f aca="false">IFERROR((K21/J21%),"-")</f>
        <v>-</v>
      </c>
      <c r="N21" s="97" t="n">
        <v>0</v>
      </c>
      <c r="O21" s="98" t="str">
        <f aca="false">IF(F21&lt;=$P$2,"June","")</f>
        <v>June</v>
      </c>
      <c r="P21" s="97" t="n">
        <f aca="false">N21</f>
        <v>0</v>
      </c>
      <c r="Q21" s="99" t="n">
        <f aca="false">K21-P21</f>
        <v>0</v>
      </c>
      <c r="R21" s="98" t="n">
        <f aca="false">IFERROR(IF(O21="May",(K21/P21-1))," ")</f>
        <v>0</v>
      </c>
      <c r="S21" s="105" t="b">
        <f aca="false">IF(N21&gt;0,IF(O21="","-",IF(R21&lt;0%,"DEGROWTH","GROWTH")))</f>
        <v>0</v>
      </c>
      <c r="T21" s="69" t="n">
        <v>26</v>
      </c>
      <c r="U21" s="101" t="str">
        <f aca="false">IF(F21&lt;=$V$2,"May","")</f>
        <v>May</v>
      </c>
      <c r="V21" s="69" t="n">
        <f aca="false">T21</f>
        <v>26</v>
      </c>
      <c r="W21" s="102" t="n">
        <f aca="false">K21-V21</f>
        <v>-26</v>
      </c>
      <c r="X21" s="103" t="n">
        <f aca="false">IFERROR(IF(U21="June",(K21/V21-1)),0)</f>
        <v>0</v>
      </c>
      <c r="Y21" s="104" t="str">
        <f aca="false">IF(T21&gt;0,IF(U21="","-",IF(X21&lt;0%,"DEGROWTH","GROWTH")))</f>
        <v>GROWTH</v>
      </c>
      <c r="Z21" s="75" t="n">
        <v>0</v>
      </c>
      <c r="AA21" s="70"/>
      <c r="AB21" s="70" t="s">
        <v>133</v>
      </c>
      <c r="AC21" s="70" t="s">
        <v>133</v>
      </c>
      <c r="AD21" s="3"/>
      <c r="AE21" s="3"/>
      <c r="AF21" s="70" t="s">
        <v>133</v>
      </c>
      <c r="AG21" s="121" t="n">
        <f aca="false">IFERROR(INDEX(Last6M_AvgSales_Ref!$B$2:$B$12659,MATCH(D21,Last6M_AvgSales_Ref!$A$2:$A$12659,0)),"")</f>
        <v>10.8333333333333</v>
      </c>
    </row>
    <row r="22" customFormat="false" ht="14.25" hidden="false" customHeight="true" outlineLevel="0" collapsed="false">
      <c r="A22" s="70" t="s">
        <v>133</v>
      </c>
      <c r="B22" s="71" t="s">
        <v>24</v>
      </c>
      <c r="C22" s="72" t="s">
        <v>675</v>
      </c>
      <c r="D22" s="72" t="n">
        <v>1000000637</v>
      </c>
      <c r="E22" s="73" t="s">
        <v>676</v>
      </c>
      <c r="F22" s="74" t="n">
        <v>43294</v>
      </c>
      <c r="G22" s="67" t="str">
        <f aca="false">IF(I22&gt;0,"Targeted Dealer","-")</f>
        <v>Targeted Dealer</v>
      </c>
      <c r="H22" s="67"/>
      <c r="I22" s="68" t="n">
        <v>60</v>
      </c>
      <c r="J22" s="68" t="n">
        <f aca="false">I22/$J$1*($J$1-$E$1)</f>
        <v>60</v>
      </c>
      <c r="K22" s="69" t="n">
        <v>60</v>
      </c>
      <c r="L22" s="69" t="n">
        <f aca="false">I22-K22</f>
        <v>0</v>
      </c>
      <c r="M22" s="69" t="n">
        <f aca="false">IFERROR((K22/J22%),"-")</f>
        <v>100</v>
      </c>
      <c r="N22" s="97" t="n">
        <v>60</v>
      </c>
      <c r="O22" s="98" t="str">
        <f aca="false">IF(F22&lt;=$P$2,"June","")</f>
        <v>June</v>
      </c>
      <c r="P22" s="97" t="n">
        <f aca="false">N22</f>
        <v>60</v>
      </c>
      <c r="Q22" s="99" t="n">
        <f aca="false">K22-P22</f>
        <v>0</v>
      </c>
      <c r="R22" s="98" t="n">
        <f aca="false">IFERROR(IF(O22="May",(K22/P22-1))," ")</f>
        <v>0</v>
      </c>
      <c r="S22" s="100" t="str">
        <f aca="false">IF(N22&gt;0,IF(O22="","-",IF(R22&lt;0%,"DEGROWTH","GROWTH")))</f>
        <v>GROWTH</v>
      </c>
      <c r="T22" s="69" t="n">
        <v>70</v>
      </c>
      <c r="U22" s="101" t="str">
        <f aca="false">IF(F22&lt;=$V$2,"May","")</f>
        <v>May</v>
      </c>
      <c r="V22" s="69" t="n">
        <f aca="false">T22</f>
        <v>70</v>
      </c>
      <c r="W22" s="102" t="n">
        <f aca="false">K22-V22</f>
        <v>-10</v>
      </c>
      <c r="X22" s="103" t="n">
        <f aca="false">IFERROR(IF(U22="June",(K22/V22-1)),0)</f>
        <v>0</v>
      </c>
      <c r="Y22" s="104" t="str">
        <f aca="false">IF(T22&gt;0,IF(U22="","-",IF(X22&lt;0%,"DEGROWTH","GROWTH")))</f>
        <v>GROWTH</v>
      </c>
      <c r="Z22" s="75" t="n">
        <v>0</v>
      </c>
      <c r="AA22" s="70"/>
      <c r="AB22" s="70" t="s">
        <v>133</v>
      </c>
      <c r="AC22" s="70" t="s">
        <v>133</v>
      </c>
      <c r="AD22" s="3"/>
      <c r="AE22" s="3"/>
      <c r="AF22" s="70" t="s">
        <v>133</v>
      </c>
      <c r="AG22" s="121" t="n">
        <f aca="false">IFERROR(INDEX(Last6M_AvgSales_Ref!$B$2:$B$12659,MATCH(D22,Last6M_AvgSales_Ref!$A$2:$A$12659,0)),"")</f>
        <v>116.666666666667</v>
      </c>
    </row>
    <row r="23" customFormat="false" ht="14.25" hidden="false" customHeight="true" outlineLevel="0" collapsed="false">
      <c r="A23" s="70" t="s">
        <v>133</v>
      </c>
      <c r="B23" s="71" t="s">
        <v>24</v>
      </c>
      <c r="C23" s="72" t="s">
        <v>677</v>
      </c>
      <c r="D23" s="72" t="n">
        <v>1000000666</v>
      </c>
      <c r="E23" s="73" t="s">
        <v>678</v>
      </c>
      <c r="F23" s="74" t="n">
        <v>43328</v>
      </c>
      <c r="G23" s="67" t="str">
        <f aca="false">IF(I23&gt;0,"Targeted Dealer","-")</f>
        <v>Targeted Dealer</v>
      </c>
      <c r="H23" s="67"/>
      <c r="I23" s="68" t="n">
        <v>500</v>
      </c>
      <c r="J23" s="68" t="n">
        <f aca="false">I23/$J$1*($J$1-$E$1)</f>
        <v>500</v>
      </c>
      <c r="K23" s="69" t="n">
        <v>586</v>
      </c>
      <c r="L23" s="69" t="n">
        <f aca="false">I23-K23</f>
        <v>-86</v>
      </c>
      <c r="M23" s="69" t="n">
        <f aca="false">IFERROR((K23/J23%),"-")</f>
        <v>117.2</v>
      </c>
      <c r="N23" s="97" t="n">
        <v>331</v>
      </c>
      <c r="O23" s="98" t="str">
        <f aca="false">IF(F23&lt;=$P$2,"June","")</f>
        <v>June</v>
      </c>
      <c r="P23" s="97" t="n">
        <f aca="false">N23</f>
        <v>331</v>
      </c>
      <c r="Q23" s="99" t="n">
        <f aca="false">K23-P23</f>
        <v>255</v>
      </c>
      <c r="R23" s="98" t="n">
        <f aca="false">IFERROR(IF(O23="May",(K23/P23-1))," ")</f>
        <v>0</v>
      </c>
      <c r="S23" s="100" t="str">
        <f aca="false">IF(N23&gt;0,IF(O23="","-",IF(R23&lt;0%,"DEGROWTH","GROWTH")))</f>
        <v>GROWTH</v>
      </c>
      <c r="T23" s="69" t="n">
        <v>240</v>
      </c>
      <c r="U23" s="101" t="str">
        <f aca="false">IF(F23&lt;=$V$2,"May","")</f>
        <v>May</v>
      </c>
      <c r="V23" s="69" t="n">
        <f aca="false">T23</f>
        <v>240</v>
      </c>
      <c r="W23" s="102" t="n">
        <f aca="false">K23-V23</f>
        <v>346</v>
      </c>
      <c r="X23" s="103" t="n">
        <f aca="false">IFERROR(IF(U23="June",(K23/V23-1)),0)</f>
        <v>0</v>
      </c>
      <c r="Y23" s="104" t="str">
        <f aca="false">IF(T23&gt;0,IF(U23="","-",IF(X23&lt;0%,"DEGROWTH","GROWTH")))</f>
        <v>GROWTH</v>
      </c>
      <c r="Z23" s="75" t="n">
        <v>0</v>
      </c>
      <c r="AA23" s="70"/>
      <c r="AB23" s="70" t="s">
        <v>133</v>
      </c>
      <c r="AC23" s="70" t="s">
        <v>133</v>
      </c>
      <c r="AD23" s="3"/>
      <c r="AE23" s="3"/>
      <c r="AF23" s="70" t="s">
        <v>133</v>
      </c>
      <c r="AG23" s="121" t="n">
        <f aca="false">IFERROR(INDEX(Last6M_AvgSales_Ref!$B$2:$B$12659,MATCH(D23,Last6M_AvgSales_Ref!$A$2:$A$12659,0)),"")</f>
        <v>429.666666666667</v>
      </c>
    </row>
    <row r="24" customFormat="false" ht="14.25" hidden="false" customHeight="true" outlineLevel="0" collapsed="false">
      <c r="A24" s="70" t="s">
        <v>133</v>
      </c>
      <c r="B24" s="71" t="s">
        <v>25</v>
      </c>
      <c r="C24" s="72" t="s">
        <v>679</v>
      </c>
      <c r="D24" s="72" t="n">
        <v>1000000658</v>
      </c>
      <c r="E24" s="73" t="s">
        <v>680</v>
      </c>
      <c r="F24" s="74" t="n">
        <v>43495</v>
      </c>
      <c r="G24" s="67" t="str">
        <f aca="false">IF(I24&gt;0,"Targeted Dealer","-")</f>
        <v>Targeted Dealer</v>
      </c>
      <c r="H24" s="67"/>
      <c r="I24" s="68" t="n">
        <v>500</v>
      </c>
      <c r="J24" s="68" t="n">
        <f aca="false">I24/$J$1*($J$1-$E$1)</f>
        <v>500</v>
      </c>
      <c r="K24" s="69" t="n">
        <v>315</v>
      </c>
      <c r="L24" s="69" t="n">
        <f aca="false">I24-K24</f>
        <v>185</v>
      </c>
      <c r="M24" s="69" t="n">
        <f aca="false">IFERROR((K24/J24%),"-")</f>
        <v>63</v>
      </c>
      <c r="N24" s="97" t="n">
        <v>690</v>
      </c>
      <c r="O24" s="98" t="str">
        <f aca="false">IF(F24&lt;=$P$2,"June","")</f>
        <v>June</v>
      </c>
      <c r="P24" s="97" t="n">
        <f aca="false">N24</f>
        <v>690</v>
      </c>
      <c r="Q24" s="99" t="n">
        <f aca="false">K24-P24</f>
        <v>-375</v>
      </c>
      <c r="R24" s="98" t="n">
        <f aca="false">IFERROR(IF(O24="May",(K24/P24-1))," ")</f>
        <v>0</v>
      </c>
      <c r="S24" s="100" t="str">
        <f aca="false">IF(N24&gt;0,IF(O24="","-",IF(R24&lt;0%,"DEGROWTH","GROWTH")))</f>
        <v>GROWTH</v>
      </c>
      <c r="T24" s="69" t="n">
        <v>800</v>
      </c>
      <c r="U24" s="101" t="str">
        <f aca="false">IF(F24&lt;=$V$2,"May","")</f>
        <v>May</v>
      </c>
      <c r="V24" s="69" t="n">
        <f aca="false">T24</f>
        <v>800</v>
      </c>
      <c r="W24" s="102" t="n">
        <f aca="false">K24-V24</f>
        <v>-485</v>
      </c>
      <c r="X24" s="103" t="n">
        <f aca="false">IFERROR(IF(U24="June",(K24/V24-1)),0)</f>
        <v>0</v>
      </c>
      <c r="Y24" s="104" t="str">
        <f aca="false">IF(T24&gt;0,IF(U24="","-",IF(X24&lt;0%,"DEGROWTH","GROWTH")))</f>
        <v>GROWTH</v>
      </c>
      <c r="Z24" s="75" t="n">
        <v>0</v>
      </c>
      <c r="AA24" s="70"/>
      <c r="AB24" s="70" t="s">
        <v>133</v>
      </c>
      <c r="AC24" s="70" t="s">
        <v>133</v>
      </c>
      <c r="AD24" s="3"/>
      <c r="AE24" s="3"/>
      <c r="AF24" s="70" t="s">
        <v>133</v>
      </c>
      <c r="AG24" s="121" t="n">
        <f aca="false">IFERROR(INDEX(Last6M_AvgSales_Ref!$B$2:$B$12659,MATCH(D24,Last6M_AvgSales_Ref!$A$2:$A$12659,0)),"")</f>
        <v>963.833333333333</v>
      </c>
    </row>
    <row r="25" customFormat="false" ht="14.25" hidden="false" customHeight="true" outlineLevel="0" collapsed="false">
      <c r="A25" s="70" t="s">
        <v>133</v>
      </c>
      <c r="B25" s="71" t="s">
        <v>25</v>
      </c>
      <c r="C25" s="72" t="s">
        <v>681</v>
      </c>
      <c r="D25" s="72" t="n">
        <v>1000001037</v>
      </c>
      <c r="E25" s="73" t="s">
        <v>682</v>
      </c>
      <c r="F25" s="74" t="n">
        <v>43623</v>
      </c>
      <c r="G25" s="67" t="str">
        <f aca="false">IF(I25&gt;0,"Targeted Dealer","-")</f>
        <v>Targeted Dealer</v>
      </c>
      <c r="H25" s="67"/>
      <c r="I25" s="68" t="n">
        <v>2700</v>
      </c>
      <c r="J25" s="68" t="n">
        <f aca="false">I25/$J$1*($J$1-$E$1)</f>
        <v>2700</v>
      </c>
      <c r="K25" s="69" t="n">
        <v>3490</v>
      </c>
      <c r="L25" s="69" t="n">
        <f aca="false">I25-K25</f>
        <v>-790</v>
      </c>
      <c r="M25" s="69" t="n">
        <f aca="false">IFERROR((K25/J25%),"-")</f>
        <v>129.259259259259</v>
      </c>
      <c r="N25" s="97" t="n">
        <v>2750</v>
      </c>
      <c r="O25" s="98" t="str">
        <f aca="false">IF(F25&lt;=$P$2,"June","")</f>
        <v>June</v>
      </c>
      <c r="P25" s="97" t="n">
        <f aca="false">N25</f>
        <v>2750</v>
      </c>
      <c r="Q25" s="99" t="n">
        <f aca="false">K25-P25</f>
        <v>740</v>
      </c>
      <c r="R25" s="98" t="n">
        <f aca="false">IFERROR(IF(O25="May",(K25/P25-1))," ")</f>
        <v>0</v>
      </c>
      <c r="S25" s="100" t="str">
        <f aca="false">IF(N25&gt;0,IF(O25="","-",IF(R25&lt;0%,"DEGROWTH","GROWTH")))</f>
        <v>GROWTH</v>
      </c>
      <c r="T25" s="69" t="n">
        <v>2650</v>
      </c>
      <c r="U25" s="101" t="str">
        <f aca="false">IF(F25&lt;=$V$2,"May","")</f>
        <v>May</v>
      </c>
      <c r="V25" s="69" t="n">
        <f aca="false">T25</f>
        <v>2650</v>
      </c>
      <c r="W25" s="102" t="n">
        <f aca="false">K25-V25</f>
        <v>840</v>
      </c>
      <c r="X25" s="103" t="n">
        <f aca="false">IFERROR(IF(U25="June",(K25/V25-1)),0)</f>
        <v>0</v>
      </c>
      <c r="Y25" s="104" t="str">
        <f aca="false">IF(T25&gt;0,IF(U25="","-",IF(X25&lt;0%,"DEGROWTH","GROWTH")))</f>
        <v>GROWTH</v>
      </c>
      <c r="Z25" s="75" t="n">
        <v>0</v>
      </c>
      <c r="AA25" s="70"/>
      <c r="AB25" s="70" t="s">
        <v>133</v>
      </c>
      <c r="AC25" s="70" t="s">
        <v>133</v>
      </c>
      <c r="AD25" s="3"/>
      <c r="AE25" s="3"/>
      <c r="AF25" s="70" t="s">
        <v>133</v>
      </c>
      <c r="AG25" s="121" t="n">
        <f aca="false">IFERROR(INDEX(Last6M_AvgSales_Ref!$B$2:$B$12659,MATCH(D25,Last6M_AvgSales_Ref!$A$2:$A$12659,0)),"")</f>
        <v>3191.39166666667</v>
      </c>
    </row>
    <row r="26" customFormat="false" ht="14.25" hidden="false" customHeight="true" outlineLevel="0" collapsed="false">
      <c r="A26" s="70" t="s">
        <v>133</v>
      </c>
      <c r="B26" s="71" t="s">
        <v>21</v>
      </c>
      <c r="C26" s="72" t="s">
        <v>683</v>
      </c>
      <c r="D26" s="72" t="n">
        <v>1000001042</v>
      </c>
      <c r="E26" s="73" t="s">
        <v>684</v>
      </c>
      <c r="F26" s="74" t="n">
        <v>43642</v>
      </c>
      <c r="G26" s="67" t="str">
        <f aca="false">IF(I26&gt;0,"Targeted Dealer","-")</f>
        <v>-</v>
      </c>
      <c r="H26" s="67"/>
      <c r="I26" s="68" t="n">
        <v>0</v>
      </c>
      <c r="J26" s="68" t="n">
        <f aca="false">I26/$J$1*($J$1-$E$1)</f>
        <v>0</v>
      </c>
      <c r="K26" s="69" t="n">
        <v>0</v>
      </c>
      <c r="L26" s="69" t="n">
        <f aca="false">I26-K26</f>
        <v>0</v>
      </c>
      <c r="M26" s="69" t="str">
        <f aca="false">IFERROR((K26/J26%),"-")</f>
        <v>-</v>
      </c>
      <c r="N26" s="97" t="n">
        <v>0</v>
      </c>
      <c r="O26" s="98" t="str">
        <f aca="false">IF(F26&lt;=$P$2,"June","")</f>
        <v>June</v>
      </c>
      <c r="P26" s="97" t="n">
        <f aca="false">N26</f>
        <v>0</v>
      </c>
      <c r="Q26" s="99" t="n">
        <f aca="false">K26-P26</f>
        <v>0</v>
      </c>
      <c r="R26" s="98" t="n">
        <f aca="false">IFERROR(IF(O26="May",(K26/P26-1))," ")</f>
        <v>0</v>
      </c>
      <c r="S26" s="105" t="b">
        <f aca="false">IF(N26&gt;0,IF(O26="","-",IF(R26&lt;0%,"DEGROWTH","GROWTH")))</f>
        <v>0</v>
      </c>
      <c r="T26" s="69" t="n">
        <v>0</v>
      </c>
      <c r="U26" s="101" t="str">
        <f aca="false">IF(F26&lt;=$V$2,"May","")</f>
        <v>May</v>
      </c>
      <c r="V26" s="69" t="n">
        <f aca="false">T26</f>
        <v>0</v>
      </c>
      <c r="W26" s="102" t="n">
        <f aca="false">K26-V26</f>
        <v>0</v>
      </c>
      <c r="X26" s="103" t="n">
        <f aca="false">IFERROR(IF(U26="June",(K26/V26-1)),0)</f>
        <v>0</v>
      </c>
      <c r="Y26" s="106" t="b">
        <f aca="false">IF(T26&gt;0,IF(U26="","-",IF(X26&lt;0%,"DEGROWTH","GROWTH")))</f>
        <v>0</v>
      </c>
      <c r="Z26" s="75" t="n">
        <v>0</v>
      </c>
      <c r="AA26" s="70"/>
      <c r="AB26" s="70" t="s">
        <v>133</v>
      </c>
      <c r="AC26" s="70" t="s">
        <v>133</v>
      </c>
      <c r="AD26" s="3"/>
      <c r="AE26" s="3"/>
      <c r="AF26" s="70" t="s">
        <v>133</v>
      </c>
      <c r="AG26" s="121" t="n">
        <f aca="false">IFERROR(INDEX(Last6M_AvgSales_Ref!$B$2:$B$12659,MATCH(D26,Last6M_AvgSales_Ref!$A$2:$A$12659,0)),"")</f>
        <v>8.66666666666667</v>
      </c>
    </row>
    <row r="27" customFormat="false" ht="14.25" hidden="false" customHeight="true" outlineLevel="0" collapsed="false">
      <c r="A27" s="70" t="s">
        <v>133</v>
      </c>
      <c r="B27" s="71" t="s">
        <v>25</v>
      </c>
      <c r="C27" s="72" t="s">
        <v>685</v>
      </c>
      <c r="D27" s="72" t="n">
        <v>1000001032</v>
      </c>
      <c r="E27" s="73" t="s">
        <v>686</v>
      </c>
      <c r="F27" s="74" t="n">
        <v>43647</v>
      </c>
      <c r="G27" s="67" t="str">
        <f aca="false">IF(I27&gt;0,"Targeted Dealer","-")</f>
        <v>Targeted Dealer</v>
      </c>
      <c r="H27" s="67"/>
      <c r="I27" s="68" t="n">
        <v>40</v>
      </c>
      <c r="J27" s="68" t="n">
        <f aca="false">I27/$J$1*($J$1-$E$1)</f>
        <v>40</v>
      </c>
      <c r="K27" s="69" t="n">
        <v>42</v>
      </c>
      <c r="L27" s="69" t="n">
        <f aca="false">I27-K27</f>
        <v>-2</v>
      </c>
      <c r="M27" s="69" t="n">
        <f aca="false">IFERROR((K27/J27%),"-")</f>
        <v>105</v>
      </c>
      <c r="N27" s="97" t="n">
        <v>0</v>
      </c>
      <c r="O27" s="98" t="str">
        <f aca="false">IF(F27&lt;=$P$2,"June","")</f>
        <v>June</v>
      </c>
      <c r="P27" s="97" t="n">
        <f aca="false">N27</f>
        <v>0</v>
      </c>
      <c r="Q27" s="99" t="n">
        <f aca="false">K27-P27</f>
        <v>42</v>
      </c>
      <c r="R27" s="98" t="n">
        <f aca="false">IFERROR(IF(O27="May",(K27/P27-1))," ")</f>
        <v>0</v>
      </c>
      <c r="S27" s="105" t="b">
        <f aca="false">IF(N27&gt;0,IF(O27="","-",IF(R27&lt;0%,"DEGROWTH","GROWTH")))</f>
        <v>0</v>
      </c>
      <c r="T27" s="69" t="n">
        <v>47</v>
      </c>
      <c r="U27" s="101" t="str">
        <f aca="false">IF(F27&lt;=$V$2,"May","")</f>
        <v>May</v>
      </c>
      <c r="V27" s="69" t="n">
        <f aca="false">T27</f>
        <v>47</v>
      </c>
      <c r="W27" s="102" t="n">
        <f aca="false">K27-V27</f>
        <v>-5</v>
      </c>
      <c r="X27" s="103" t="n">
        <f aca="false">IFERROR(IF(U27="June",(K27/V27-1)),0)</f>
        <v>0</v>
      </c>
      <c r="Y27" s="104" t="str">
        <f aca="false">IF(T27&gt;0,IF(U27="","-",IF(X27&lt;0%,"DEGROWTH","GROWTH")))</f>
        <v>GROWTH</v>
      </c>
      <c r="Z27" s="75" t="n">
        <v>0</v>
      </c>
      <c r="AA27" s="70"/>
      <c r="AB27" s="70" t="s">
        <v>133</v>
      </c>
      <c r="AC27" s="70" t="s">
        <v>133</v>
      </c>
      <c r="AD27" s="3"/>
      <c r="AE27" s="3"/>
      <c r="AF27" s="70" t="s">
        <v>133</v>
      </c>
      <c r="AG27" s="121" t="n">
        <f aca="false">IFERROR(INDEX(Last6M_AvgSales_Ref!$B$2:$B$12659,MATCH(D27,Last6M_AvgSales_Ref!$A$2:$A$12659,0)),"")</f>
        <v>25</v>
      </c>
    </row>
    <row r="28" customFormat="false" ht="14.25" hidden="false" customHeight="true" outlineLevel="0" collapsed="false">
      <c r="A28" s="70" t="s">
        <v>133</v>
      </c>
      <c r="B28" s="71" t="s">
        <v>24</v>
      </c>
      <c r="C28" s="72" t="s">
        <v>687</v>
      </c>
      <c r="D28" s="72" t="n">
        <v>1000001035</v>
      </c>
      <c r="E28" s="73" t="s">
        <v>688</v>
      </c>
      <c r="F28" s="74" t="n">
        <v>43795</v>
      </c>
      <c r="G28" s="67" t="str">
        <f aca="false">IF(I28&gt;0,"Targeted Dealer","-")</f>
        <v>Targeted Dealer</v>
      </c>
      <c r="H28" s="67"/>
      <c r="I28" s="68" t="n">
        <v>100</v>
      </c>
      <c r="J28" s="68" t="n">
        <f aca="false">I28/$J$1*($J$1-$E$1)</f>
        <v>100</v>
      </c>
      <c r="K28" s="69" t="n">
        <v>100</v>
      </c>
      <c r="L28" s="69" t="n">
        <f aca="false">I28-K28</f>
        <v>0</v>
      </c>
      <c r="M28" s="69" t="n">
        <f aca="false">IFERROR((K28/J28%),"-")</f>
        <v>100</v>
      </c>
      <c r="N28" s="97" t="n">
        <v>120</v>
      </c>
      <c r="O28" s="98" t="str">
        <f aca="false">IF(F28&lt;=$P$2,"June","")</f>
        <v>June</v>
      </c>
      <c r="P28" s="97" t="n">
        <f aca="false">N28</f>
        <v>120</v>
      </c>
      <c r="Q28" s="99" t="n">
        <f aca="false">K28-P28</f>
        <v>-20</v>
      </c>
      <c r="R28" s="98" t="n">
        <f aca="false">IFERROR(IF(O28="May",(K28/P28-1))," ")</f>
        <v>0</v>
      </c>
      <c r="S28" s="100" t="str">
        <f aca="false">IF(N28&gt;0,IF(O28="","-",IF(R28&lt;0%,"DEGROWTH","GROWTH")))</f>
        <v>GROWTH</v>
      </c>
      <c r="T28" s="69" t="n">
        <v>90</v>
      </c>
      <c r="U28" s="101" t="str">
        <f aca="false">IF(F28&lt;=$V$2,"May","")</f>
        <v>May</v>
      </c>
      <c r="V28" s="69" t="n">
        <f aca="false">T28</f>
        <v>90</v>
      </c>
      <c r="W28" s="102" t="n">
        <f aca="false">K28-V28</f>
        <v>10</v>
      </c>
      <c r="X28" s="103" t="n">
        <f aca="false">IFERROR(IF(U28="June",(K28/V28-1)),0)</f>
        <v>0</v>
      </c>
      <c r="Y28" s="104" t="str">
        <f aca="false">IF(T28&gt;0,IF(U28="","-",IF(X28&lt;0%,"DEGROWTH","GROWTH")))</f>
        <v>GROWTH</v>
      </c>
      <c r="Z28" s="75" t="n">
        <v>0</v>
      </c>
      <c r="AA28" s="70"/>
      <c r="AB28" s="70" t="s">
        <v>133</v>
      </c>
      <c r="AC28" s="70" t="s">
        <v>133</v>
      </c>
      <c r="AD28" s="3"/>
      <c r="AE28" s="3"/>
      <c r="AF28" s="70" t="s">
        <v>133</v>
      </c>
      <c r="AG28" s="121" t="n">
        <f aca="false">IFERROR(INDEX(Last6M_AvgSales_Ref!$B$2:$B$12659,MATCH(D28,Last6M_AvgSales_Ref!$A$2:$A$12659,0)),"")</f>
        <v>92.1666666666667</v>
      </c>
    </row>
    <row r="29" customFormat="false" ht="14.25" hidden="false" customHeight="true" outlineLevel="0" collapsed="false">
      <c r="A29" s="70" t="s">
        <v>133</v>
      </c>
      <c r="B29" s="71" t="s">
        <v>24</v>
      </c>
      <c r="C29" s="72" t="s">
        <v>689</v>
      </c>
      <c r="D29" s="72" t="n">
        <v>1000001033</v>
      </c>
      <c r="E29" s="73" t="s">
        <v>690</v>
      </c>
      <c r="F29" s="74" t="n">
        <v>44006</v>
      </c>
      <c r="G29" s="67" t="str">
        <f aca="false">IF(I29&gt;0,"Targeted Dealer","-")</f>
        <v>Targeted Dealer</v>
      </c>
      <c r="H29" s="67"/>
      <c r="I29" s="68" t="n">
        <v>200</v>
      </c>
      <c r="J29" s="68" t="n">
        <f aca="false">I29/$J$1*($J$1-$E$1)</f>
        <v>200</v>
      </c>
      <c r="K29" s="69" t="n">
        <v>233</v>
      </c>
      <c r="L29" s="69" t="n">
        <f aca="false">I29-K29</f>
        <v>-33</v>
      </c>
      <c r="M29" s="69" t="n">
        <f aca="false">IFERROR((K29/J29%),"-")</f>
        <v>116.5</v>
      </c>
      <c r="N29" s="97" t="n">
        <v>250</v>
      </c>
      <c r="O29" s="98" t="str">
        <f aca="false">IF(F29&lt;=$P$2,"June","")</f>
        <v>June</v>
      </c>
      <c r="P29" s="97" t="n">
        <f aca="false">N29</f>
        <v>250</v>
      </c>
      <c r="Q29" s="99" t="n">
        <f aca="false">K29-P29</f>
        <v>-17</v>
      </c>
      <c r="R29" s="98" t="n">
        <f aca="false">IFERROR(IF(O29="May",(K29/P29-1))," ")</f>
        <v>0</v>
      </c>
      <c r="S29" s="100" t="str">
        <f aca="false">IF(N29&gt;0,IF(O29="","-",IF(R29&lt;0%,"DEGROWTH","GROWTH")))</f>
        <v>GROWTH</v>
      </c>
      <c r="T29" s="69" t="n">
        <v>152.5</v>
      </c>
      <c r="U29" s="101" t="str">
        <f aca="false">IF(F29&lt;=$V$2,"May","")</f>
        <v>May</v>
      </c>
      <c r="V29" s="69" t="n">
        <f aca="false">T29</f>
        <v>152.5</v>
      </c>
      <c r="W29" s="102" t="n">
        <f aca="false">K29-V29</f>
        <v>80.5</v>
      </c>
      <c r="X29" s="103" t="n">
        <f aca="false">IFERROR(IF(U29="June",(K29/V29-1)),0)</f>
        <v>0</v>
      </c>
      <c r="Y29" s="104" t="str">
        <f aca="false">IF(T29&gt;0,IF(U29="","-",IF(X29&lt;0%,"DEGROWTH","GROWTH")))</f>
        <v>GROWTH</v>
      </c>
      <c r="Z29" s="75" t="n">
        <v>0</v>
      </c>
      <c r="AA29" s="70"/>
      <c r="AB29" s="70" t="s">
        <v>133</v>
      </c>
      <c r="AC29" s="70" t="s">
        <v>133</v>
      </c>
      <c r="AD29" s="3"/>
      <c r="AE29" s="3"/>
      <c r="AF29" s="70" t="s">
        <v>133</v>
      </c>
      <c r="AG29" s="121" t="n">
        <f aca="false">IFERROR(INDEX(Last6M_AvgSales_Ref!$B$2:$B$12659,MATCH(D29,Last6M_AvgSales_Ref!$A$2:$A$12659,0)),"")</f>
        <v>196.833333333333</v>
      </c>
    </row>
    <row r="30" customFormat="false" ht="14.25" hidden="false" customHeight="true" outlineLevel="0" collapsed="false">
      <c r="A30" s="70" t="s">
        <v>133</v>
      </c>
      <c r="B30" s="71" t="s">
        <v>21</v>
      </c>
      <c r="C30" s="72" t="s">
        <v>691</v>
      </c>
      <c r="D30" s="72" t="n">
        <v>1000001043</v>
      </c>
      <c r="E30" s="73" t="s">
        <v>692</v>
      </c>
      <c r="F30" s="74" t="n">
        <v>44036</v>
      </c>
      <c r="G30" s="67" t="str">
        <f aca="false">IF(I30&gt;0,"Targeted Dealer","-")</f>
        <v>Targeted Dealer</v>
      </c>
      <c r="H30" s="67"/>
      <c r="I30" s="68" t="n">
        <v>300</v>
      </c>
      <c r="J30" s="68" t="n">
        <f aca="false">I30/$J$1*($J$1-$E$1)</f>
        <v>300</v>
      </c>
      <c r="K30" s="69" t="n">
        <v>300</v>
      </c>
      <c r="L30" s="69" t="n">
        <f aca="false">I30-K30</f>
        <v>0</v>
      </c>
      <c r="M30" s="69" t="n">
        <f aca="false">IFERROR((K30/J30%),"-")</f>
        <v>100</v>
      </c>
      <c r="N30" s="97" t="n">
        <v>197</v>
      </c>
      <c r="O30" s="98" t="str">
        <f aca="false">IF(F30&lt;=$P$2,"June","")</f>
        <v>June</v>
      </c>
      <c r="P30" s="97" t="n">
        <f aca="false">N30</f>
        <v>197</v>
      </c>
      <c r="Q30" s="99" t="n">
        <f aca="false">K30-P30</f>
        <v>103</v>
      </c>
      <c r="R30" s="98" t="n">
        <f aca="false">IFERROR(IF(O30="May",(K30/P30-1))," ")</f>
        <v>0</v>
      </c>
      <c r="S30" s="100" t="str">
        <f aca="false">IF(N30&gt;0,IF(O30="","-",IF(R30&lt;0%,"DEGROWTH","GROWTH")))</f>
        <v>GROWTH</v>
      </c>
      <c r="T30" s="69" t="n">
        <v>150</v>
      </c>
      <c r="U30" s="101" t="str">
        <f aca="false">IF(F30&lt;=$V$2,"May","")</f>
        <v>May</v>
      </c>
      <c r="V30" s="69" t="n">
        <f aca="false">T30</f>
        <v>150</v>
      </c>
      <c r="W30" s="102" t="n">
        <f aca="false">K30-V30</f>
        <v>150</v>
      </c>
      <c r="X30" s="103" t="n">
        <f aca="false">IFERROR(IF(U30="June",(K30/V30-1)),0)</f>
        <v>0</v>
      </c>
      <c r="Y30" s="104" t="str">
        <f aca="false">IF(T30&gt;0,IF(U30="","-",IF(X30&lt;0%,"DEGROWTH","GROWTH")))</f>
        <v>GROWTH</v>
      </c>
      <c r="Z30" s="75" t="n">
        <v>0</v>
      </c>
      <c r="AA30" s="70"/>
      <c r="AB30" s="70" t="s">
        <v>133</v>
      </c>
      <c r="AC30" s="70" t="s">
        <v>133</v>
      </c>
      <c r="AD30" s="3"/>
      <c r="AE30" s="3"/>
      <c r="AF30" s="70" t="s">
        <v>133</v>
      </c>
      <c r="AG30" s="121" t="n">
        <f aca="false">IFERROR(INDEX(Last6M_AvgSales_Ref!$B$2:$B$12659,MATCH(D30,Last6M_AvgSales_Ref!$A$2:$A$12659,0)),"")</f>
        <v>225</v>
      </c>
    </row>
    <row r="31" customFormat="false" ht="14.25" hidden="false" customHeight="true" outlineLevel="0" collapsed="false">
      <c r="A31" s="70" t="s">
        <v>133</v>
      </c>
      <c r="B31" s="71" t="s">
        <v>21</v>
      </c>
      <c r="C31" s="72" t="s">
        <v>693</v>
      </c>
      <c r="D31" s="72" t="n">
        <v>1000001036</v>
      </c>
      <c r="E31" s="73" t="s">
        <v>694</v>
      </c>
      <c r="F31" s="74" t="n">
        <v>44104</v>
      </c>
      <c r="G31" s="67" t="str">
        <f aca="false">IF(I31&gt;0,"Targeted Dealer","-")</f>
        <v>Targeted Dealer</v>
      </c>
      <c r="H31" s="67"/>
      <c r="I31" s="68" t="n">
        <v>26</v>
      </c>
      <c r="J31" s="68" t="n">
        <f aca="false">I31/$J$1*($J$1-$E$1)</f>
        <v>26</v>
      </c>
      <c r="K31" s="69" t="n">
        <v>26</v>
      </c>
      <c r="L31" s="69" t="n">
        <f aca="false">I31-K31</f>
        <v>0</v>
      </c>
      <c r="M31" s="69" t="n">
        <f aca="false">IFERROR((K31/J31%),"-")</f>
        <v>100</v>
      </c>
      <c r="N31" s="97" t="n">
        <v>26</v>
      </c>
      <c r="O31" s="98" t="str">
        <f aca="false">IF(F31&lt;=$P$2,"June","")</f>
        <v>June</v>
      </c>
      <c r="P31" s="97" t="n">
        <f aca="false">N31</f>
        <v>26</v>
      </c>
      <c r="Q31" s="99" t="n">
        <f aca="false">K31-P31</f>
        <v>0</v>
      </c>
      <c r="R31" s="98" t="n">
        <f aca="false">IFERROR(IF(O31="May",(K31/P31-1))," ")</f>
        <v>0</v>
      </c>
      <c r="S31" s="100" t="str">
        <f aca="false">IF(N31&gt;0,IF(O31="","-",IF(R31&lt;0%,"DEGROWTH","GROWTH")))</f>
        <v>GROWTH</v>
      </c>
      <c r="T31" s="69" t="n">
        <v>13</v>
      </c>
      <c r="U31" s="101" t="str">
        <f aca="false">IF(F31&lt;=$V$2,"May","")</f>
        <v>May</v>
      </c>
      <c r="V31" s="69" t="n">
        <f aca="false">T31</f>
        <v>13</v>
      </c>
      <c r="W31" s="102" t="n">
        <f aca="false">K31-V31</f>
        <v>13</v>
      </c>
      <c r="X31" s="103" t="n">
        <f aca="false">IFERROR(IF(U31="June",(K31/V31-1)),0)</f>
        <v>0</v>
      </c>
      <c r="Y31" s="104" t="str">
        <f aca="false">IF(T31&gt;0,IF(U31="","-",IF(X31&lt;0%,"DEGROWTH","GROWTH")))</f>
        <v>GROWTH</v>
      </c>
      <c r="Z31" s="75" t="n">
        <v>0</v>
      </c>
      <c r="AA31" s="70"/>
      <c r="AB31" s="70" t="s">
        <v>133</v>
      </c>
      <c r="AC31" s="70" t="s">
        <v>133</v>
      </c>
      <c r="AD31" s="3"/>
      <c r="AE31" s="3"/>
      <c r="AF31" s="70" t="s">
        <v>133</v>
      </c>
      <c r="AG31" s="121" t="n">
        <f aca="false">IFERROR(INDEX(Last6M_AvgSales_Ref!$B$2:$B$12659,MATCH(D31,Last6M_AvgSales_Ref!$A$2:$A$12659,0)),"")</f>
        <v>47.8333333333333</v>
      </c>
    </row>
    <row r="32" customFormat="false" ht="14.25" hidden="false" customHeight="true" outlineLevel="0" collapsed="false">
      <c r="A32" s="70" t="s">
        <v>133</v>
      </c>
      <c r="B32" s="71" t="s">
        <v>21</v>
      </c>
      <c r="C32" s="72" t="s">
        <v>695</v>
      </c>
      <c r="D32" s="72" t="n">
        <v>1000001041</v>
      </c>
      <c r="E32" s="73" t="s">
        <v>696</v>
      </c>
      <c r="F32" s="74" t="n">
        <v>44188</v>
      </c>
      <c r="G32" s="67" t="str">
        <f aca="false">IF(I32&gt;0,"Targeted Dealer","-")</f>
        <v>Targeted Dealer</v>
      </c>
      <c r="H32" s="67"/>
      <c r="I32" s="68" t="n">
        <v>40</v>
      </c>
      <c r="J32" s="68" t="n">
        <f aca="false">I32/$J$1*($J$1-$E$1)</f>
        <v>40</v>
      </c>
      <c r="K32" s="69" t="n">
        <v>40</v>
      </c>
      <c r="L32" s="69" t="n">
        <f aca="false">I32-K32</f>
        <v>0</v>
      </c>
      <c r="M32" s="69" t="n">
        <f aca="false">IFERROR((K32/J32%),"-")</f>
        <v>100</v>
      </c>
      <c r="N32" s="97" t="n">
        <v>40</v>
      </c>
      <c r="O32" s="98" t="str">
        <f aca="false">IF(F32&lt;=$P$2,"June","")</f>
        <v>June</v>
      </c>
      <c r="P32" s="97" t="n">
        <f aca="false">N32</f>
        <v>40</v>
      </c>
      <c r="Q32" s="99" t="n">
        <f aca="false">K32-P32</f>
        <v>0</v>
      </c>
      <c r="R32" s="98" t="n">
        <f aca="false">IFERROR(IF(O32="May",(K32/P32-1))," ")</f>
        <v>0</v>
      </c>
      <c r="S32" s="100" t="str">
        <f aca="false">IF(N32&gt;0,IF(O32="","-",IF(R32&lt;0%,"DEGROWTH","GROWTH")))</f>
        <v>GROWTH</v>
      </c>
      <c r="T32" s="69" t="n">
        <v>26</v>
      </c>
      <c r="U32" s="101" t="str">
        <f aca="false">IF(F32&lt;=$V$2,"May","")</f>
        <v>May</v>
      </c>
      <c r="V32" s="69" t="n">
        <f aca="false">T32</f>
        <v>26</v>
      </c>
      <c r="W32" s="102" t="n">
        <f aca="false">K32-V32</f>
        <v>14</v>
      </c>
      <c r="X32" s="103" t="n">
        <f aca="false">IFERROR(IF(U32="June",(K32/V32-1)),0)</f>
        <v>0</v>
      </c>
      <c r="Y32" s="104" t="str">
        <f aca="false">IF(T32&gt;0,IF(U32="","-",IF(X32&lt;0%,"DEGROWTH","GROWTH")))</f>
        <v>GROWTH</v>
      </c>
      <c r="Z32" s="75" t="n">
        <v>0</v>
      </c>
      <c r="AA32" s="70"/>
      <c r="AB32" s="70" t="s">
        <v>133</v>
      </c>
      <c r="AC32" s="70" t="s">
        <v>133</v>
      </c>
      <c r="AD32" s="3"/>
      <c r="AE32" s="3"/>
      <c r="AF32" s="70" t="s">
        <v>133</v>
      </c>
      <c r="AG32" s="121" t="n">
        <f aca="false">IFERROR(INDEX(Last6M_AvgSales_Ref!$B$2:$B$12659,MATCH(D32,Last6M_AvgSales_Ref!$A$2:$A$12659,0)),"")</f>
        <v>37.8333333333333</v>
      </c>
    </row>
    <row r="33" customFormat="false" ht="14.25" hidden="false" customHeight="true" outlineLevel="0" collapsed="false">
      <c r="A33" s="70" t="s">
        <v>133</v>
      </c>
      <c r="B33" s="71" t="s">
        <v>24</v>
      </c>
      <c r="C33" s="72" t="s">
        <v>697</v>
      </c>
      <c r="D33" s="72" t="n">
        <v>1000001034</v>
      </c>
      <c r="E33" s="73" t="s">
        <v>698</v>
      </c>
      <c r="F33" s="74" t="n">
        <v>44191</v>
      </c>
      <c r="G33" s="67" t="str">
        <f aca="false">IF(I33&gt;0,"Targeted Dealer","-")</f>
        <v>Targeted Dealer</v>
      </c>
      <c r="H33" s="67"/>
      <c r="I33" s="68" t="n">
        <v>140</v>
      </c>
      <c r="J33" s="68" t="n">
        <f aca="false">I33/$J$1*($J$1-$E$1)</f>
        <v>140</v>
      </c>
      <c r="K33" s="69" t="n">
        <v>140</v>
      </c>
      <c r="L33" s="69" t="n">
        <f aca="false">I33-K33</f>
        <v>0</v>
      </c>
      <c r="M33" s="69" t="n">
        <f aca="false">IFERROR((K33/J33%),"-")</f>
        <v>100</v>
      </c>
      <c r="N33" s="97" t="n">
        <v>120</v>
      </c>
      <c r="O33" s="98" t="str">
        <f aca="false">IF(F33&lt;=$P$2,"June","")</f>
        <v>June</v>
      </c>
      <c r="P33" s="97" t="n">
        <f aca="false">N33</f>
        <v>120</v>
      </c>
      <c r="Q33" s="99" t="n">
        <f aca="false">K33-P33</f>
        <v>20</v>
      </c>
      <c r="R33" s="98" t="n">
        <f aca="false">IFERROR(IF(O33="May",(K33/P33-1))," ")</f>
        <v>0</v>
      </c>
      <c r="S33" s="100" t="str">
        <f aca="false">IF(N33&gt;0,IF(O33="","-",IF(R33&lt;0%,"DEGROWTH","GROWTH")))</f>
        <v>GROWTH</v>
      </c>
      <c r="T33" s="69" t="n">
        <v>120</v>
      </c>
      <c r="U33" s="101" t="str">
        <f aca="false">IF(F33&lt;=$V$2,"May","")</f>
        <v>May</v>
      </c>
      <c r="V33" s="69" t="n">
        <f aca="false">T33</f>
        <v>120</v>
      </c>
      <c r="W33" s="102" t="n">
        <f aca="false">K33-V33</f>
        <v>20</v>
      </c>
      <c r="X33" s="103" t="n">
        <f aca="false">IFERROR(IF(U33="June",(K33/V33-1)),0)</f>
        <v>0</v>
      </c>
      <c r="Y33" s="104" t="str">
        <f aca="false">IF(T33&gt;0,IF(U33="","-",IF(X33&lt;0%,"DEGROWTH","GROWTH")))</f>
        <v>GROWTH</v>
      </c>
      <c r="Z33" s="75" t="n">
        <v>0</v>
      </c>
      <c r="AA33" s="70"/>
      <c r="AB33" s="70" t="s">
        <v>133</v>
      </c>
      <c r="AC33" s="70" t="s">
        <v>133</v>
      </c>
      <c r="AD33" s="3"/>
      <c r="AE33" s="3"/>
      <c r="AF33" s="70" t="s">
        <v>133</v>
      </c>
      <c r="AG33" s="121" t="n">
        <f aca="false">IFERROR(INDEX(Last6M_AvgSales_Ref!$B$2:$B$12659,MATCH(D33,Last6M_AvgSales_Ref!$A$2:$A$12659,0)),"")</f>
        <v>170</v>
      </c>
    </row>
    <row r="34" customFormat="false" ht="14.25" hidden="false" customHeight="true" outlineLevel="0" collapsed="false">
      <c r="A34" s="70" t="s">
        <v>133</v>
      </c>
      <c r="B34" s="71" t="s">
        <v>21</v>
      </c>
      <c r="C34" s="72" t="s">
        <v>699</v>
      </c>
      <c r="D34" s="72" t="n">
        <v>1000001038</v>
      </c>
      <c r="E34" s="73" t="s">
        <v>700</v>
      </c>
      <c r="F34" s="74" t="n">
        <v>44495</v>
      </c>
      <c r="G34" s="67" t="str">
        <f aca="false">IF(I34&gt;0,"Targeted Dealer","-")</f>
        <v>-</v>
      </c>
      <c r="H34" s="67"/>
      <c r="I34" s="68" t="n">
        <v>0</v>
      </c>
      <c r="J34" s="68" t="n">
        <f aca="false">I34/$J$1*($J$1-$E$1)</f>
        <v>0</v>
      </c>
      <c r="K34" s="69" t="n">
        <v>0</v>
      </c>
      <c r="L34" s="69" t="n">
        <f aca="false">I34-K34</f>
        <v>0</v>
      </c>
      <c r="M34" s="69" t="str">
        <f aca="false">IFERROR((K34/J34%),"-")</f>
        <v>-</v>
      </c>
      <c r="N34" s="97" t="n">
        <v>0</v>
      </c>
      <c r="O34" s="98" t="str">
        <f aca="false">IF(F34&lt;=$P$2,"June","")</f>
        <v>June</v>
      </c>
      <c r="P34" s="97" t="n">
        <f aca="false">N34</f>
        <v>0</v>
      </c>
      <c r="Q34" s="99" t="n">
        <f aca="false">K34-P34</f>
        <v>0</v>
      </c>
      <c r="R34" s="98" t="n">
        <f aca="false">IFERROR(IF(O34="May",(K34/P34-1))," ")</f>
        <v>0</v>
      </c>
      <c r="S34" s="105" t="b">
        <f aca="false">IF(N34&gt;0,IF(O34="","-",IF(R34&lt;0%,"DEGROWTH","GROWTH")))</f>
        <v>0</v>
      </c>
      <c r="T34" s="69" t="n">
        <v>46</v>
      </c>
      <c r="U34" s="101" t="str">
        <f aca="false">IF(F34&lt;=$V$2,"May","")</f>
        <v>May</v>
      </c>
      <c r="V34" s="69" t="n">
        <f aca="false">T34</f>
        <v>46</v>
      </c>
      <c r="W34" s="102" t="n">
        <f aca="false">K34-V34</f>
        <v>-46</v>
      </c>
      <c r="X34" s="103" t="n">
        <f aca="false">IFERROR(IF(U34="June",(K34/V34-1)),0)</f>
        <v>0</v>
      </c>
      <c r="Y34" s="104" t="str">
        <f aca="false">IF(T34&gt;0,IF(U34="","-",IF(X34&lt;0%,"DEGROWTH","GROWTH")))</f>
        <v>GROWTH</v>
      </c>
      <c r="Z34" s="75" t="n">
        <v>0</v>
      </c>
      <c r="AA34" s="70"/>
      <c r="AB34" s="70" t="s">
        <v>133</v>
      </c>
      <c r="AC34" s="70" t="s">
        <v>133</v>
      </c>
      <c r="AD34" s="3"/>
      <c r="AE34" s="3"/>
      <c r="AF34" s="70" t="s">
        <v>133</v>
      </c>
      <c r="AG34" s="121" t="n">
        <f aca="false">IFERROR(INDEX(Last6M_AvgSales_Ref!$B$2:$B$12659,MATCH(D34,Last6M_AvgSales_Ref!$A$2:$A$12659,0)),"")</f>
        <v>45.1666666666667</v>
      </c>
    </row>
    <row r="35" customFormat="false" ht="14.25" hidden="false" customHeight="true" outlineLevel="0" collapsed="false">
      <c r="A35" s="70" t="s">
        <v>133</v>
      </c>
      <c r="B35" s="71" t="s">
        <v>24</v>
      </c>
      <c r="C35" s="72" t="s">
        <v>701</v>
      </c>
      <c r="D35" s="72" t="n">
        <v>1000002624</v>
      </c>
      <c r="E35" s="73" t="s">
        <v>702</v>
      </c>
      <c r="F35" s="74" t="n">
        <v>44636</v>
      </c>
      <c r="G35" s="67" t="str">
        <f aca="false">IF(I35&gt;0,"Targeted Dealer","-")</f>
        <v>Targeted Dealer</v>
      </c>
      <c r="H35" s="67"/>
      <c r="I35" s="68" t="n">
        <v>40</v>
      </c>
      <c r="J35" s="68" t="n">
        <f aca="false">I35/$J$1*($J$1-$E$1)</f>
        <v>40</v>
      </c>
      <c r="K35" s="69" t="n">
        <v>40</v>
      </c>
      <c r="L35" s="69" t="n">
        <f aca="false">I35-K35</f>
        <v>0</v>
      </c>
      <c r="M35" s="69" t="n">
        <f aca="false">IFERROR((K35/J35%),"-")</f>
        <v>100</v>
      </c>
      <c r="N35" s="97" t="n">
        <v>20</v>
      </c>
      <c r="O35" s="98" t="str">
        <f aca="false">IF(F35&lt;=$P$2,"June","")</f>
        <v>June</v>
      </c>
      <c r="P35" s="97" t="n">
        <f aca="false">N35</f>
        <v>20</v>
      </c>
      <c r="Q35" s="99" t="n">
        <f aca="false">K35-P35</f>
        <v>20</v>
      </c>
      <c r="R35" s="98" t="n">
        <f aca="false">IFERROR(IF(O35="May",(K35/P35-1))," ")</f>
        <v>0</v>
      </c>
      <c r="S35" s="100" t="str">
        <f aca="false">IF(N35&gt;0,IF(O35="","-",IF(R35&lt;0%,"DEGROWTH","GROWTH")))</f>
        <v>GROWTH</v>
      </c>
      <c r="T35" s="69" t="n">
        <v>20</v>
      </c>
      <c r="U35" s="101" t="str">
        <f aca="false">IF(F35&lt;=$V$2,"May","")</f>
        <v>May</v>
      </c>
      <c r="V35" s="69" t="n">
        <f aca="false">T35</f>
        <v>20</v>
      </c>
      <c r="W35" s="102" t="n">
        <f aca="false">K35-V35</f>
        <v>20</v>
      </c>
      <c r="X35" s="103" t="n">
        <f aca="false">IFERROR(IF(U35="June",(K35/V35-1)),0)</f>
        <v>0</v>
      </c>
      <c r="Y35" s="104" t="str">
        <f aca="false">IF(T35&gt;0,IF(U35="","-",IF(X35&lt;0%,"DEGROWTH","GROWTH")))</f>
        <v>GROWTH</v>
      </c>
      <c r="Z35" s="75" t="n">
        <v>0</v>
      </c>
      <c r="AA35" s="70"/>
      <c r="AB35" s="70" t="s">
        <v>133</v>
      </c>
      <c r="AC35" s="70" t="s">
        <v>133</v>
      </c>
      <c r="AD35" s="3"/>
      <c r="AE35" s="3"/>
      <c r="AF35" s="70" t="s">
        <v>133</v>
      </c>
      <c r="AG35" s="121" t="n">
        <f aca="false">IFERROR(INDEX(Last6M_AvgSales_Ref!$B$2:$B$12659,MATCH(D35,Last6M_AvgSales_Ref!$A$2:$A$12659,0)),"")</f>
        <v>21.6666666666667</v>
      </c>
    </row>
    <row r="36" customFormat="false" ht="14.25" hidden="false" customHeight="true" outlineLevel="0" collapsed="false">
      <c r="A36" s="70" t="s">
        <v>133</v>
      </c>
      <c r="B36" s="71" t="s">
        <v>25</v>
      </c>
      <c r="C36" s="72" t="s">
        <v>162</v>
      </c>
      <c r="D36" s="72" t="n">
        <v>1000002728</v>
      </c>
      <c r="E36" s="72" t="s">
        <v>163</v>
      </c>
      <c r="F36" s="74" t="n">
        <v>44671</v>
      </c>
      <c r="G36" s="67" t="str">
        <f aca="false">IF(I36&gt;0,"Targeted Dealer","-")</f>
        <v>-</v>
      </c>
      <c r="H36" s="67"/>
      <c r="I36" s="68" t="n">
        <v>0</v>
      </c>
      <c r="J36" s="68" t="n">
        <f aca="false">I36/$J$1*($J$1-$E$1)</f>
        <v>0</v>
      </c>
      <c r="K36" s="69" t="n">
        <v>0</v>
      </c>
      <c r="L36" s="69" t="n">
        <f aca="false">I36-K36</f>
        <v>0</v>
      </c>
      <c r="M36" s="69" t="str">
        <f aca="false">IFERROR((K36/J36%),"-")</f>
        <v>-</v>
      </c>
      <c r="N36" s="97" t="n">
        <v>0</v>
      </c>
      <c r="O36" s="98" t="str">
        <f aca="false">IF(F36&lt;=$P$2,"June","")</f>
        <v>June</v>
      </c>
      <c r="P36" s="97" t="n">
        <f aca="false">N36</f>
        <v>0</v>
      </c>
      <c r="Q36" s="99" t="n">
        <f aca="false">K36-P36</f>
        <v>0</v>
      </c>
      <c r="R36" s="98" t="n">
        <f aca="false">IFERROR(IF(O36="May",(K36/P36-1))," ")</f>
        <v>0</v>
      </c>
      <c r="S36" s="105" t="b">
        <f aca="false">IF(N36&gt;0,IF(O36="","-",IF(R36&lt;0%,"DEGROWTH","GROWTH")))</f>
        <v>0</v>
      </c>
      <c r="T36" s="69" t="n">
        <v>0</v>
      </c>
      <c r="U36" s="101" t="str">
        <f aca="false">IF(F36&lt;=$V$2,"May","")</f>
        <v>May</v>
      </c>
      <c r="V36" s="69" t="n">
        <f aca="false">T36</f>
        <v>0</v>
      </c>
      <c r="W36" s="102" t="n">
        <f aca="false">K36-V36</f>
        <v>0</v>
      </c>
      <c r="X36" s="103" t="n">
        <f aca="false">IFERROR(IF(U36="June",(K36/V36-1)),0)</f>
        <v>0</v>
      </c>
      <c r="Y36" s="106" t="b">
        <f aca="false">IF(T36&gt;0,IF(U36="","-",IF(X36&lt;0%,"DEGROWTH","GROWTH")))</f>
        <v>0</v>
      </c>
      <c r="Z36" s="75" t="n">
        <v>0</v>
      </c>
      <c r="AA36" s="70"/>
      <c r="AB36" s="70" t="s">
        <v>133</v>
      </c>
      <c r="AC36" s="70" t="s">
        <v>133</v>
      </c>
      <c r="AD36" s="3"/>
      <c r="AE36" s="3"/>
      <c r="AF36" s="70" t="s">
        <v>133</v>
      </c>
      <c r="AG36" s="121" t="n">
        <f aca="false">IFERROR(INDEX(Last6M_AvgSales_Ref!$B$2:$B$12659,MATCH(D36,Last6M_AvgSales_Ref!$A$2:$A$12659,0)),"")</f>
        <v>3.33333333333333</v>
      </c>
    </row>
    <row r="37" customFormat="false" ht="14.25" hidden="false" customHeight="true" outlineLevel="0" collapsed="false">
      <c r="A37" s="70" t="s">
        <v>133</v>
      </c>
      <c r="B37" s="71" t="s">
        <v>24</v>
      </c>
      <c r="C37" s="72" t="s">
        <v>703</v>
      </c>
      <c r="D37" s="72" t="n">
        <v>1000002750</v>
      </c>
      <c r="E37" s="72" t="s">
        <v>704</v>
      </c>
      <c r="F37" s="74" t="n">
        <v>44700</v>
      </c>
      <c r="G37" s="67" t="str">
        <f aca="false">IF(I37&gt;0,"Targeted Dealer","-")</f>
        <v>Targeted Dealer</v>
      </c>
      <c r="H37" s="67"/>
      <c r="I37" s="68" t="n">
        <v>100</v>
      </c>
      <c r="J37" s="68" t="n">
        <f aca="false">I37/$J$1*($J$1-$E$1)</f>
        <v>100</v>
      </c>
      <c r="K37" s="69" t="n">
        <v>120</v>
      </c>
      <c r="L37" s="69" t="n">
        <f aca="false">I37-K37</f>
        <v>-20</v>
      </c>
      <c r="M37" s="69" t="n">
        <f aca="false">IFERROR((K37/J37%),"-")</f>
        <v>120</v>
      </c>
      <c r="N37" s="97" t="n">
        <v>60</v>
      </c>
      <c r="O37" s="98" t="str">
        <f aca="false">IF(F37&lt;=$P$2,"June","")</f>
        <v>June</v>
      </c>
      <c r="P37" s="97" t="n">
        <f aca="false">N37</f>
        <v>60</v>
      </c>
      <c r="Q37" s="99" t="n">
        <f aca="false">K37-P37</f>
        <v>60</v>
      </c>
      <c r="R37" s="98" t="n">
        <f aca="false">IFERROR(IF(O37="May",(K37/P37-1))," ")</f>
        <v>0</v>
      </c>
      <c r="S37" s="100" t="str">
        <f aca="false">IF(N37&gt;0,IF(O37="","-",IF(R37&lt;0%,"DEGROWTH","GROWTH")))</f>
        <v>GROWTH</v>
      </c>
      <c r="T37" s="69" t="n">
        <v>80</v>
      </c>
      <c r="U37" s="101" t="str">
        <f aca="false">IF(F37&lt;=$V$2,"May","")</f>
        <v>May</v>
      </c>
      <c r="V37" s="69" t="n">
        <f aca="false">T37</f>
        <v>80</v>
      </c>
      <c r="W37" s="102" t="n">
        <f aca="false">K37-V37</f>
        <v>40</v>
      </c>
      <c r="X37" s="103" t="n">
        <f aca="false">IFERROR(IF(U37="June",(K37/V37-1)),0)</f>
        <v>0</v>
      </c>
      <c r="Y37" s="104" t="str">
        <f aca="false">IF(T37&gt;0,IF(U37="","-",IF(X37&lt;0%,"DEGROWTH","GROWTH")))</f>
        <v>GROWTH</v>
      </c>
      <c r="Z37" s="75" t="n">
        <v>0</v>
      </c>
      <c r="AA37" s="70"/>
      <c r="AB37" s="70" t="s">
        <v>133</v>
      </c>
      <c r="AC37" s="70" t="s">
        <v>133</v>
      </c>
      <c r="AD37" s="3"/>
      <c r="AE37" s="3"/>
      <c r="AF37" s="70" t="s">
        <v>133</v>
      </c>
      <c r="AG37" s="121" t="n">
        <f aca="false">IFERROR(INDEX(Last6M_AvgSales_Ref!$B$2:$B$12659,MATCH(D37,Last6M_AvgSales_Ref!$A$2:$A$12659,0)),"")</f>
        <v>90</v>
      </c>
    </row>
    <row r="38" customFormat="false" ht="14.25" hidden="false" customHeight="true" outlineLevel="0" collapsed="false">
      <c r="A38" s="70" t="s">
        <v>133</v>
      </c>
      <c r="B38" s="71" t="s">
        <v>24</v>
      </c>
      <c r="C38" s="72" t="s">
        <v>705</v>
      </c>
      <c r="D38" s="72" t="n">
        <v>1000002818</v>
      </c>
      <c r="E38" s="72" t="s">
        <v>706</v>
      </c>
      <c r="F38" s="74" t="n">
        <v>44732</v>
      </c>
      <c r="G38" s="67" t="str">
        <f aca="false">IF(I38&gt;0,"Targeted Dealer","-")</f>
        <v>Targeted Dealer</v>
      </c>
      <c r="H38" s="67"/>
      <c r="I38" s="68" t="n">
        <v>25</v>
      </c>
      <c r="J38" s="68" t="n">
        <f aca="false">I38/$J$1*($J$1-$E$1)</f>
        <v>25</v>
      </c>
      <c r="K38" s="69" t="n">
        <v>25</v>
      </c>
      <c r="L38" s="69" t="n">
        <f aca="false">I38-K38</f>
        <v>0</v>
      </c>
      <c r="M38" s="69" t="n">
        <f aca="false">IFERROR((K38/J38%),"-")</f>
        <v>100</v>
      </c>
      <c r="N38" s="97" t="n">
        <v>0</v>
      </c>
      <c r="O38" s="98" t="str">
        <f aca="false">IF(F38&lt;=$P$2,"June","")</f>
        <v>June</v>
      </c>
      <c r="P38" s="97" t="n">
        <f aca="false">N38</f>
        <v>0</v>
      </c>
      <c r="Q38" s="99" t="n">
        <f aca="false">K38-P38</f>
        <v>25</v>
      </c>
      <c r="R38" s="98" t="n">
        <f aca="false">IFERROR(IF(O38="May",(K38/P38-1))," ")</f>
        <v>0</v>
      </c>
      <c r="S38" s="105" t="b">
        <f aca="false">IF(N38&gt;0,IF(O38="","-",IF(R38&lt;0%,"DEGROWTH","GROWTH")))</f>
        <v>0</v>
      </c>
      <c r="T38" s="69" t="n">
        <v>50</v>
      </c>
      <c r="U38" s="101" t="str">
        <f aca="false">IF(F38&lt;=$V$2,"May","")</f>
        <v>May</v>
      </c>
      <c r="V38" s="69" t="n">
        <f aca="false">T38</f>
        <v>50</v>
      </c>
      <c r="W38" s="102" t="n">
        <f aca="false">K38-V38</f>
        <v>-25</v>
      </c>
      <c r="X38" s="103" t="n">
        <f aca="false">IFERROR(IF(U38="June",(K38/V38-1)),0)</f>
        <v>0</v>
      </c>
      <c r="Y38" s="104" t="str">
        <f aca="false">IF(T38&gt;0,IF(U38="","-",IF(X38&lt;0%,"DEGROWTH","GROWTH")))</f>
        <v>GROWTH</v>
      </c>
      <c r="Z38" s="75" t="n">
        <v>0</v>
      </c>
      <c r="AA38" s="70"/>
      <c r="AB38" s="70" t="s">
        <v>133</v>
      </c>
      <c r="AC38" s="70" t="s">
        <v>133</v>
      </c>
      <c r="AD38" s="3"/>
      <c r="AE38" s="3"/>
      <c r="AF38" s="70" t="s">
        <v>133</v>
      </c>
      <c r="AG38" s="121" t="n">
        <f aca="false">IFERROR(INDEX(Last6M_AvgSales_Ref!$B$2:$B$12659,MATCH(D38,Last6M_AvgSales_Ref!$A$2:$A$12659,0)),"")</f>
        <v>34.3333333333333</v>
      </c>
    </row>
    <row r="39" customFormat="false" ht="14.25" hidden="false" customHeight="true" outlineLevel="0" collapsed="false">
      <c r="A39" s="70" t="s">
        <v>133</v>
      </c>
      <c r="B39" s="71" t="s">
        <v>21</v>
      </c>
      <c r="C39" s="72" t="s">
        <v>707</v>
      </c>
      <c r="D39" s="72" t="n">
        <v>1000002960</v>
      </c>
      <c r="E39" s="72" t="s">
        <v>708</v>
      </c>
      <c r="F39" s="74" t="n">
        <v>44818</v>
      </c>
      <c r="G39" s="67" t="str">
        <f aca="false">IF(I39&gt;0,"Targeted Dealer","-")</f>
        <v>Targeted Dealer</v>
      </c>
      <c r="H39" s="67"/>
      <c r="I39" s="68" t="n">
        <v>120</v>
      </c>
      <c r="J39" s="68" t="n">
        <f aca="false">I39/$J$1*($J$1-$E$1)</f>
        <v>120</v>
      </c>
      <c r="K39" s="69" t="n">
        <v>120</v>
      </c>
      <c r="L39" s="69" t="n">
        <f aca="false">I39-K39</f>
        <v>0</v>
      </c>
      <c r="M39" s="69" t="n">
        <f aca="false">IFERROR((K39/J39%),"-")</f>
        <v>100</v>
      </c>
      <c r="N39" s="97" t="n">
        <v>140</v>
      </c>
      <c r="O39" s="98" t="str">
        <f aca="false">IF(F39&lt;=$P$2,"June","")</f>
        <v>June</v>
      </c>
      <c r="P39" s="97" t="n">
        <f aca="false">N39</f>
        <v>140</v>
      </c>
      <c r="Q39" s="99" t="n">
        <f aca="false">K39-P39</f>
        <v>-20</v>
      </c>
      <c r="R39" s="98" t="n">
        <f aca="false">IFERROR(IF(O39="May",(K39/P39-1))," ")</f>
        <v>0</v>
      </c>
      <c r="S39" s="100" t="str">
        <f aca="false">IF(N39&gt;0,IF(O39="","-",IF(R39&lt;0%,"DEGROWTH","GROWTH")))</f>
        <v>GROWTH</v>
      </c>
      <c r="T39" s="69" t="n">
        <v>80</v>
      </c>
      <c r="U39" s="101" t="str">
        <f aca="false">IF(F39&lt;=$V$2,"May","")</f>
        <v>May</v>
      </c>
      <c r="V39" s="69" t="n">
        <f aca="false">T39</f>
        <v>80</v>
      </c>
      <c r="W39" s="102" t="n">
        <f aca="false">K39-V39</f>
        <v>40</v>
      </c>
      <c r="X39" s="103" t="n">
        <f aca="false">IFERROR(IF(U39="June",(K39/V39-1)),0)</f>
        <v>0</v>
      </c>
      <c r="Y39" s="104" t="str">
        <f aca="false">IF(T39&gt;0,IF(U39="","-",IF(X39&lt;0%,"DEGROWTH","GROWTH")))</f>
        <v>GROWTH</v>
      </c>
      <c r="Z39" s="75" t="n">
        <v>0</v>
      </c>
      <c r="AA39" s="70"/>
      <c r="AB39" s="70" t="s">
        <v>133</v>
      </c>
      <c r="AC39" s="70" t="s">
        <v>133</v>
      </c>
      <c r="AD39" s="3"/>
      <c r="AE39" s="3"/>
      <c r="AF39" s="70" t="s">
        <v>133</v>
      </c>
      <c r="AG39" s="121" t="n">
        <f aca="false">IFERROR(INDEX(Last6M_AvgSales_Ref!$B$2:$B$12659,MATCH(D39,Last6M_AvgSales_Ref!$A$2:$A$12659,0)),"")</f>
        <v>200</v>
      </c>
    </row>
    <row r="40" customFormat="false" ht="14.25" hidden="false" customHeight="true" outlineLevel="0" collapsed="false">
      <c r="A40" s="70" t="s">
        <v>133</v>
      </c>
      <c r="B40" s="71" t="s">
        <v>21</v>
      </c>
      <c r="C40" s="72" t="s">
        <v>709</v>
      </c>
      <c r="D40" s="72" t="n">
        <v>1000003133</v>
      </c>
      <c r="E40" s="72" t="s">
        <v>710</v>
      </c>
      <c r="F40" s="74" t="n">
        <v>44911</v>
      </c>
      <c r="G40" s="67" t="str">
        <f aca="false">IF(I40&gt;0,"Targeted Dealer","-")</f>
        <v>Targeted Dealer</v>
      </c>
      <c r="H40" s="67"/>
      <c r="I40" s="68" t="n">
        <v>33</v>
      </c>
      <c r="J40" s="68" t="n">
        <f aca="false">I40/$J$1*($J$1-$E$1)</f>
        <v>33</v>
      </c>
      <c r="K40" s="69" t="n">
        <v>33</v>
      </c>
      <c r="L40" s="69" t="n">
        <f aca="false">I40-K40</f>
        <v>0</v>
      </c>
      <c r="M40" s="69" t="n">
        <f aca="false">IFERROR((K40/J40%),"-")</f>
        <v>100</v>
      </c>
      <c r="N40" s="97" t="n">
        <v>13</v>
      </c>
      <c r="O40" s="98" t="str">
        <f aca="false">IF(F40&lt;=$P$2,"June","")</f>
        <v>June</v>
      </c>
      <c r="P40" s="97" t="n">
        <f aca="false">N40</f>
        <v>13</v>
      </c>
      <c r="Q40" s="99" t="n">
        <f aca="false">K40-P40</f>
        <v>20</v>
      </c>
      <c r="R40" s="98" t="n">
        <f aca="false">IFERROR(IF(O40="May",(K40/P40-1))," ")</f>
        <v>0</v>
      </c>
      <c r="S40" s="100" t="str">
        <f aca="false">IF(N40&gt;0,IF(O40="","-",IF(R40&lt;0%,"DEGROWTH","GROWTH")))</f>
        <v>GROWTH</v>
      </c>
      <c r="T40" s="69" t="n">
        <v>20</v>
      </c>
      <c r="U40" s="101" t="str">
        <f aca="false">IF(F40&lt;=$V$2,"May","")</f>
        <v>May</v>
      </c>
      <c r="V40" s="69" t="n">
        <f aca="false">T40</f>
        <v>20</v>
      </c>
      <c r="W40" s="102" t="n">
        <f aca="false">K40-V40</f>
        <v>13</v>
      </c>
      <c r="X40" s="103" t="n">
        <f aca="false">IFERROR(IF(U40="June",(K40/V40-1)),0)</f>
        <v>0</v>
      </c>
      <c r="Y40" s="104" t="str">
        <f aca="false">IF(T40&gt;0,IF(U40="","-",IF(X40&lt;0%,"DEGROWTH","GROWTH")))</f>
        <v>GROWTH</v>
      </c>
      <c r="Z40" s="75" t="n">
        <v>0</v>
      </c>
      <c r="AA40" s="70"/>
      <c r="AB40" s="70" t="s">
        <v>133</v>
      </c>
      <c r="AC40" s="70" t="s">
        <v>133</v>
      </c>
      <c r="AD40" s="3"/>
      <c r="AE40" s="3"/>
      <c r="AF40" s="70" t="s">
        <v>133</v>
      </c>
      <c r="AG40" s="121" t="n">
        <f aca="false">IFERROR(INDEX(Last6M_AvgSales_Ref!$B$2:$B$12659,MATCH(D40,Last6M_AvgSales_Ref!$A$2:$A$12659,0)),"")</f>
        <v>28.8333333333333</v>
      </c>
    </row>
    <row r="41" customFormat="false" ht="14.25" hidden="false" customHeight="true" outlineLevel="0" collapsed="false">
      <c r="A41" s="70" t="s">
        <v>133</v>
      </c>
      <c r="B41" s="71" t="s">
        <v>24</v>
      </c>
      <c r="C41" s="72" t="s">
        <v>711</v>
      </c>
      <c r="D41" s="72" t="n">
        <v>1000003202</v>
      </c>
      <c r="E41" s="72" t="s">
        <v>712</v>
      </c>
      <c r="F41" s="74" t="n">
        <v>44926</v>
      </c>
      <c r="G41" s="67" t="str">
        <f aca="false">IF(I41&gt;0,"Targeted Dealer","-")</f>
        <v>Targeted Dealer</v>
      </c>
      <c r="H41" s="67"/>
      <c r="I41" s="68" t="n">
        <v>20</v>
      </c>
      <c r="J41" s="68" t="n">
        <f aca="false">I41/$J$1*($J$1-$E$1)</f>
        <v>20</v>
      </c>
      <c r="K41" s="69" t="n">
        <v>20</v>
      </c>
      <c r="L41" s="69" t="n">
        <f aca="false">I41-K41</f>
        <v>0</v>
      </c>
      <c r="M41" s="69" t="n">
        <f aca="false">IFERROR((K41/J41%),"-")</f>
        <v>100</v>
      </c>
      <c r="N41" s="97" t="n">
        <v>0</v>
      </c>
      <c r="O41" s="98" t="str">
        <f aca="false">IF(F41&lt;=$P$2,"June","")</f>
        <v>June</v>
      </c>
      <c r="P41" s="97" t="n">
        <f aca="false">N41</f>
        <v>0</v>
      </c>
      <c r="Q41" s="99" t="n">
        <f aca="false">K41-P41</f>
        <v>20</v>
      </c>
      <c r="R41" s="98" t="n">
        <f aca="false">IFERROR(IF(O41="May",(K41/P41-1))," ")</f>
        <v>0</v>
      </c>
      <c r="S41" s="105" t="b">
        <f aca="false">IF(N41&gt;0,IF(O41="","-",IF(R41&lt;0%,"DEGROWTH","GROWTH")))</f>
        <v>0</v>
      </c>
      <c r="T41" s="69" t="n">
        <v>40</v>
      </c>
      <c r="U41" s="101" t="str">
        <f aca="false">IF(F41&lt;=$V$2,"May","")</f>
        <v>May</v>
      </c>
      <c r="V41" s="69" t="n">
        <f aca="false">T41</f>
        <v>40</v>
      </c>
      <c r="W41" s="102" t="n">
        <f aca="false">K41-V41</f>
        <v>-20</v>
      </c>
      <c r="X41" s="103" t="n">
        <f aca="false">IFERROR(IF(U41="June",(K41/V41-1)),0)</f>
        <v>0</v>
      </c>
      <c r="Y41" s="104" t="str">
        <f aca="false">IF(T41&gt;0,IF(U41="","-",IF(X41&lt;0%,"DEGROWTH","GROWTH")))</f>
        <v>GROWTH</v>
      </c>
      <c r="Z41" s="75" t="n">
        <v>0</v>
      </c>
      <c r="AA41" s="70"/>
      <c r="AB41" s="70" t="s">
        <v>133</v>
      </c>
      <c r="AC41" s="70" t="s">
        <v>133</v>
      </c>
      <c r="AD41" s="3"/>
      <c r="AE41" s="3"/>
      <c r="AF41" s="70" t="s">
        <v>133</v>
      </c>
      <c r="AG41" s="121" t="n">
        <f aca="false">IFERROR(INDEX(Last6M_AvgSales_Ref!$B$2:$B$12659,MATCH(D41,Last6M_AvgSales_Ref!$A$2:$A$12659,0)),"")</f>
        <v>33.3333333333333</v>
      </c>
    </row>
    <row r="42" customFormat="false" ht="14.25" hidden="false" customHeight="true" outlineLevel="0" collapsed="false">
      <c r="A42" s="70" t="s">
        <v>133</v>
      </c>
      <c r="B42" s="71" t="s">
        <v>24</v>
      </c>
      <c r="C42" s="72" t="s">
        <v>713</v>
      </c>
      <c r="D42" s="72" t="n">
        <v>1000003200</v>
      </c>
      <c r="E42" s="72" t="s">
        <v>714</v>
      </c>
      <c r="F42" s="74" t="n">
        <v>44926</v>
      </c>
      <c r="G42" s="67" t="str">
        <f aca="false">IF(I42&gt;0,"Targeted Dealer","-")</f>
        <v>Targeted Dealer</v>
      </c>
      <c r="H42" s="67"/>
      <c r="I42" s="68" t="n">
        <v>26</v>
      </c>
      <c r="J42" s="68" t="n">
        <f aca="false">I42/$J$1*($J$1-$E$1)</f>
        <v>26</v>
      </c>
      <c r="K42" s="69" t="n">
        <v>13</v>
      </c>
      <c r="L42" s="69" t="n">
        <f aca="false">I42-K42</f>
        <v>13</v>
      </c>
      <c r="M42" s="69" t="n">
        <f aca="false">IFERROR((K42/J42%),"-")</f>
        <v>50</v>
      </c>
      <c r="N42" s="97" t="n">
        <v>59</v>
      </c>
      <c r="O42" s="98" t="str">
        <f aca="false">IF(F42&lt;=$P$2,"June","")</f>
        <v>June</v>
      </c>
      <c r="P42" s="97" t="n">
        <f aca="false">N42</f>
        <v>59</v>
      </c>
      <c r="Q42" s="99" t="n">
        <f aca="false">K42-P42</f>
        <v>-46</v>
      </c>
      <c r="R42" s="98" t="n">
        <f aca="false">IFERROR(IF(O42="May",(K42/P42-1))," ")</f>
        <v>0</v>
      </c>
      <c r="S42" s="100" t="str">
        <f aca="false">IF(N42&gt;0,IF(O42="","-",IF(R42&lt;0%,"DEGROWTH","GROWTH")))</f>
        <v>GROWTH</v>
      </c>
      <c r="T42" s="69" t="n">
        <v>45</v>
      </c>
      <c r="U42" s="101" t="str">
        <f aca="false">IF(F42&lt;=$V$2,"May","")</f>
        <v>May</v>
      </c>
      <c r="V42" s="69" t="n">
        <f aca="false">T42</f>
        <v>45</v>
      </c>
      <c r="W42" s="102" t="n">
        <f aca="false">K42-V42</f>
        <v>-32</v>
      </c>
      <c r="X42" s="103" t="n">
        <f aca="false">IFERROR(IF(U42="June",(K42/V42-1)),0)</f>
        <v>0</v>
      </c>
      <c r="Y42" s="104" t="str">
        <f aca="false">IF(T42&gt;0,IF(U42="","-",IF(X42&lt;0%,"DEGROWTH","GROWTH")))</f>
        <v>GROWTH</v>
      </c>
      <c r="Z42" s="75" t="n">
        <v>0</v>
      </c>
      <c r="AA42" s="70"/>
      <c r="AB42" s="70" t="s">
        <v>133</v>
      </c>
      <c r="AC42" s="70" t="s">
        <v>133</v>
      </c>
      <c r="AD42" s="3"/>
      <c r="AE42" s="3"/>
      <c r="AF42" s="70" t="s">
        <v>133</v>
      </c>
      <c r="AG42" s="121" t="n">
        <f aca="false">IFERROR(INDEX(Last6M_AvgSales_Ref!$B$2:$B$12659,MATCH(D42,Last6M_AvgSales_Ref!$A$2:$A$12659,0)),"")</f>
        <v>95</v>
      </c>
    </row>
    <row r="43" customFormat="false" ht="14.25" hidden="false" customHeight="true" outlineLevel="0" collapsed="false">
      <c r="A43" s="70" t="s">
        <v>133</v>
      </c>
      <c r="B43" s="71" t="s">
        <v>24</v>
      </c>
      <c r="C43" s="72" t="s">
        <v>164</v>
      </c>
      <c r="D43" s="72" t="n">
        <v>1000003243</v>
      </c>
      <c r="E43" s="72" t="s">
        <v>165</v>
      </c>
      <c r="F43" s="74" t="n">
        <v>44937</v>
      </c>
      <c r="G43" s="67" t="str">
        <f aca="false">IF(I43&gt;0,"Targeted Dealer","-")</f>
        <v>Targeted Dealer</v>
      </c>
      <c r="H43" s="67"/>
      <c r="I43" s="68" t="n">
        <v>20</v>
      </c>
      <c r="J43" s="68" t="n">
        <f aca="false">I43/$J$1*($J$1-$E$1)</f>
        <v>20</v>
      </c>
      <c r="K43" s="69" t="n">
        <v>20</v>
      </c>
      <c r="L43" s="69" t="n">
        <f aca="false">I43-K43</f>
        <v>0</v>
      </c>
      <c r="M43" s="69" t="n">
        <f aca="false">IFERROR((K43/J43%),"-")</f>
        <v>100</v>
      </c>
      <c r="N43" s="97" t="n">
        <v>40</v>
      </c>
      <c r="O43" s="98" t="str">
        <f aca="false">IF(F43&lt;=$P$2,"June","")</f>
        <v>June</v>
      </c>
      <c r="P43" s="97" t="n">
        <f aca="false">N43</f>
        <v>40</v>
      </c>
      <c r="Q43" s="99" t="n">
        <f aca="false">K43-P43</f>
        <v>-20</v>
      </c>
      <c r="R43" s="98" t="n">
        <f aca="false">IFERROR(IF(O43="May",(K43/P43-1))," ")</f>
        <v>0</v>
      </c>
      <c r="S43" s="100" t="str">
        <f aca="false">IF(N43&gt;0,IF(O43="","-",IF(R43&lt;0%,"DEGROWTH","GROWTH")))</f>
        <v>GROWTH</v>
      </c>
      <c r="T43" s="69" t="n">
        <v>10</v>
      </c>
      <c r="U43" s="101" t="str">
        <f aca="false">IF(F43&lt;=$V$2,"May","")</f>
        <v>May</v>
      </c>
      <c r="V43" s="69" t="n">
        <f aca="false">T43</f>
        <v>10</v>
      </c>
      <c r="W43" s="102" t="n">
        <f aca="false">K43-V43</f>
        <v>10</v>
      </c>
      <c r="X43" s="103" t="n">
        <f aca="false">IFERROR(IF(U43="June",(K43/V43-1)),0)</f>
        <v>0</v>
      </c>
      <c r="Y43" s="104" t="str">
        <f aca="false">IF(T43&gt;0,IF(U43="","-",IF(X43&lt;0%,"DEGROWTH","GROWTH")))</f>
        <v>GROWTH</v>
      </c>
      <c r="Z43" s="75" t="n">
        <v>0</v>
      </c>
      <c r="AA43" s="70"/>
      <c r="AB43" s="70" t="s">
        <v>133</v>
      </c>
      <c r="AC43" s="70" t="s">
        <v>133</v>
      </c>
      <c r="AD43" s="3"/>
      <c r="AE43" s="3"/>
      <c r="AF43" s="70" t="s">
        <v>133</v>
      </c>
      <c r="AG43" s="121" t="n">
        <f aca="false">IFERROR(INDEX(Last6M_AvgSales_Ref!$B$2:$B$12659,MATCH(D43,Last6M_AvgSales_Ref!$A$2:$A$12659,0)),"")</f>
        <v>15.8333333333333</v>
      </c>
    </row>
    <row r="44" customFormat="false" ht="14.25" hidden="false" customHeight="true" outlineLevel="0" collapsed="false">
      <c r="A44" s="70" t="s">
        <v>133</v>
      </c>
      <c r="B44" s="71" t="s">
        <v>24</v>
      </c>
      <c r="C44" s="72" t="s">
        <v>715</v>
      </c>
      <c r="D44" s="72" t="n">
        <v>1000003314</v>
      </c>
      <c r="E44" s="72" t="s">
        <v>716</v>
      </c>
      <c r="F44" s="74" t="n">
        <v>44957</v>
      </c>
      <c r="G44" s="67" t="str">
        <f aca="false">IF(I44&gt;0,"Targeted Dealer","-")</f>
        <v>Targeted Dealer</v>
      </c>
      <c r="H44" s="67"/>
      <c r="I44" s="68" t="n">
        <v>40</v>
      </c>
      <c r="J44" s="68" t="n">
        <f aca="false">I44/$J$1*($J$1-$E$1)</f>
        <v>40</v>
      </c>
      <c r="K44" s="69" t="n">
        <v>45</v>
      </c>
      <c r="L44" s="69" t="n">
        <f aca="false">I44-K44</f>
        <v>-5</v>
      </c>
      <c r="M44" s="69" t="n">
        <f aca="false">IFERROR((K44/J44%),"-")</f>
        <v>112.5</v>
      </c>
      <c r="N44" s="97" t="n">
        <v>0</v>
      </c>
      <c r="O44" s="98" t="str">
        <f aca="false">IF(F44&lt;=$P$2,"June","")</f>
        <v>June</v>
      </c>
      <c r="P44" s="97" t="n">
        <f aca="false">N44</f>
        <v>0</v>
      </c>
      <c r="Q44" s="99" t="n">
        <f aca="false">K44-P44</f>
        <v>45</v>
      </c>
      <c r="R44" s="98" t="n">
        <f aca="false">IFERROR(IF(O44="May",(K44/P44-1))," ")</f>
        <v>0</v>
      </c>
      <c r="S44" s="105" t="b">
        <f aca="false">IF(N44&gt;0,IF(O44="","-",IF(R44&lt;0%,"DEGROWTH","GROWTH")))</f>
        <v>0</v>
      </c>
      <c r="T44" s="69" t="n">
        <v>20</v>
      </c>
      <c r="U44" s="101" t="str">
        <f aca="false">IF(F44&lt;=$V$2,"May","")</f>
        <v>May</v>
      </c>
      <c r="V44" s="69" t="n">
        <f aca="false">T44</f>
        <v>20</v>
      </c>
      <c r="W44" s="102" t="n">
        <f aca="false">K44-V44</f>
        <v>25</v>
      </c>
      <c r="X44" s="103" t="n">
        <f aca="false">IFERROR(IF(U44="June",(K44/V44-1)),0)</f>
        <v>0</v>
      </c>
      <c r="Y44" s="104" t="str">
        <f aca="false">IF(T44&gt;0,IF(U44="","-",IF(X44&lt;0%,"DEGROWTH","GROWTH")))</f>
        <v>GROWTH</v>
      </c>
      <c r="Z44" s="75" t="n">
        <v>0</v>
      </c>
      <c r="AA44" s="70"/>
      <c r="AB44" s="70" t="s">
        <v>133</v>
      </c>
      <c r="AC44" s="70" t="s">
        <v>133</v>
      </c>
      <c r="AD44" s="3"/>
      <c r="AE44" s="3"/>
      <c r="AF44" s="70" t="s">
        <v>133</v>
      </c>
      <c r="AG44" s="121" t="n">
        <f aca="false">IFERROR(INDEX(Last6M_AvgSales_Ref!$B$2:$B$12659,MATCH(D44,Last6M_AvgSales_Ref!$A$2:$A$12659,0)),"")</f>
        <v>25.8333333333333</v>
      </c>
    </row>
    <row r="45" customFormat="false" ht="14.25" hidden="false" customHeight="true" outlineLevel="0" collapsed="false">
      <c r="A45" s="70" t="s">
        <v>133</v>
      </c>
      <c r="B45" s="71" t="s">
        <v>25</v>
      </c>
      <c r="C45" s="72" t="s">
        <v>717</v>
      </c>
      <c r="D45" s="72" t="n">
        <v>1000003488</v>
      </c>
      <c r="E45" s="72" t="s">
        <v>718</v>
      </c>
      <c r="F45" s="74" t="n">
        <v>45042</v>
      </c>
      <c r="G45" s="67" t="str">
        <f aca="false">IF(I45&gt;0,"Targeted Dealer","-")</f>
        <v>Targeted Dealer</v>
      </c>
      <c r="H45" s="67"/>
      <c r="I45" s="68" t="n">
        <v>700</v>
      </c>
      <c r="J45" s="68" t="n">
        <f aca="false">I45/$J$1*($J$1-$E$1)</f>
        <v>700</v>
      </c>
      <c r="K45" s="69" t="n">
        <v>1200</v>
      </c>
      <c r="L45" s="69" t="n">
        <f aca="false">I45-K45</f>
        <v>-500</v>
      </c>
      <c r="M45" s="69" t="n">
        <f aca="false">IFERROR((K45/J45%),"-")</f>
        <v>171.428571428571</v>
      </c>
      <c r="N45" s="97" t="n">
        <v>850</v>
      </c>
      <c r="O45" s="98" t="str">
        <f aca="false">IF(F45&lt;=$P$2,"June","")</f>
        <v>June</v>
      </c>
      <c r="P45" s="97" t="n">
        <f aca="false">N45</f>
        <v>850</v>
      </c>
      <c r="Q45" s="99" t="n">
        <f aca="false">K45-P45</f>
        <v>350</v>
      </c>
      <c r="R45" s="98" t="n">
        <f aca="false">IFERROR(IF(O45="May",(K45/P45-1))," ")</f>
        <v>0</v>
      </c>
      <c r="S45" s="100" t="str">
        <f aca="false">IF(N45&gt;0,IF(O45="","-",IF(R45&lt;0%,"DEGROWTH","GROWTH")))</f>
        <v>GROWTH</v>
      </c>
      <c r="T45" s="69" t="n">
        <v>200</v>
      </c>
      <c r="U45" s="101" t="str">
        <f aca="false">IF(F45&lt;=$V$2,"May","")</f>
        <v>May</v>
      </c>
      <c r="V45" s="69" t="n">
        <f aca="false">T45</f>
        <v>200</v>
      </c>
      <c r="W45" s="102" t="n">
        <f aca="false">K45-V45</f>
        <v>1000</v>
      </c>
      <c r="X45" s="103" t="n">
        <f aca="false">IFERROR(IF(U45="June",(K45/V45-1)),0)</f>
        <v>0</v>
      </c>
      <c r="Y45" s="104" t="str">
        <f aca="false">IF(T45&gt;0,IF(U45="","-",IF(X45&lt;0%,"DEGROWTH","GROWTH")))</f>
        <v>GROWTH</v>
      </c>
      <c r="Z45" s="75" t="n">
        <v>0</v>
      </c>
      <c r="AA45" s="70"/>
      <c r="AB45" s="70" t="s">
        <v>133</v>
      </c>
      <c r="AC45" s="70" t="s">
        <v>133</v>
      </c>
      <c r="AD45" s="3"/>
      <c r="AE45" s="3"/>
      <c r="AF45" s="70" t="s">
        <v>133</v>
      </c>
      <c r="AG45" s="121" t="n">
        <f aca="false">IFERROR(INDEX(Last6M_AvgSales_Ref!$B$2:$B$12659,MATCH(D45,Last6M_AvgSales_Ref!$A$2:$A$12659,0)),"")</f>
        <v>560</v>
      </c>
    </row>
    <row r="46" customFormat="false" ht="14.25" hidden="false" customHeight="true" outlineLevel="0" collapsed="false">
      <c r="A46" s="70" t="s">
        <v>133</v>
      </c>
      <c r="B46" s="71" t="s">
        <v>25</v>
      </c>
      <c r="C46" s="72" t="s">
        <v>719</v>
      </c>
      <c r="D46" s="72" t="n">
        <v>1000003532</v>
      </c>
      <c r="E46" s="72" t="s">
        <v>720</v>
      </c>
      <c r="F46" s="74" t="n">
        <v>45064</v>
      </c>
      <c r="G46" s="67" t="str">
        <f aca="false">IF(I46&gt;0,"Targeted Dealer","-")</f>
        <v>-</v>
      </c>
      <c r="H46" s="67"/>
      <c r="I46" s="68" t="n">
        <v>0</v>
      </c>
      <c r="J46" s="68" t="n">
        <f aca="false">I46/$J$1*($J$1-$E$1)</f>
        <v>0</v>
      </c>
      <c r="K46" s="69" t="n">
        <v>0</v>
      </c>
      <c r="L46" s="69" t="n">
        <f aca="false">I46-K46</f>
        <v>0</v>
      </c>
      <c r="M46" s="69" t="str">
        <f aca="false">IFERROR((K46/J46%),"-")</f>
        <v>-</v>
      </c>
      <c r="N46" s="97" t="n">
        <v>0</v>
      </c>
      <c r="O46" s="98" t="str">
        <f aca="false">IF(F46&lt;=$P$2,"June","")</f>
        <v>June</v>
      </c>
      <c r="P46" s="97" t="n">
        <f aca="false">N46</f>
        <v>0</v>
      </c>
      <c r="Q46" s="99" t="n">
        <f aca="false">K46-P46</f>
        <v>0</v>
      </c>
      <c r="R46" s="98" t="n">
        <f aca="false">IFERROR(IF(O46="May",(K46/P46-1))," ")</f>
        <v>0</v>
      </c>
      <c r="S46" s="105" t="b">
        <f aca="false">IF(N46&gt;0,IF(O46="","-",IF(R46&lt;0%,"DEGROWTH","GROWTH")))</f>
        <v>0</v>
      </c>
      <c r="T46" s="69" t="n">
        <v>0</v>
      </c>
      <c r="U46" s="101" t="str">
        <f aca="false">IF(F46&lt;=$V$2,"May","")</f>
        <v>May</v>
      </c>
      <c r="V46" s="69" t="n">
        <f aca="false">T46</f>
        <v>0</v>
      </c>
      <c r="W46" s="102" t="n">
        <f aca="false">K46-V46</f>
        <v>0</v>
      </c>
      <c r="X46" s="103" t="n">
        <f aca="false">IFERROR(IF(U46="June",(K46/V46-1)),0)</f>
        <v>0</v>
      </c>
      <c r="Y46" s="106" t="b">
        <f aca="false">IF(T46&gt;0,IF(U46="","-",IF(X46&lt;0%,"DEGROWTH","GROWTH")))</f>
        <v>0</v>
      </c>
      <c r="Z46" s="75" t="n">
        <v>0</v>
      </c>
      <c r="AA46" s="70"/>
      <c r="AB46" s="70" t="s">
        <v>133</v>
      </c>
      <c r="AC46" s="70" t="s">
        <v>133</v>
      </c>
      <c r="AD46" s="3"/>
      <c r="AE46" s="3"/>
      <c r="AF46" s="70" t="s">
        <v>133</v>
      </c>
      <c r="AG46" s="121" t="n">
        <f aca="false">IFERROR(INDEX(Last6M_AvgSales_Ref!$B$2:$B$12659,MATCH(D46,Last6M_AvgSales_Ref!$A$2:$A$12659,0)),"")</f>
        <v>30</v>
      </c>
    </row>
    <row r="47" customFormat="false" ht="14.25" hidden="false" customHeight="true" outlineLevel="0" collapsed="false">
      <c r="A47" s="70" t="s">
        <v>133</v>
      </c>
      <c r="B47" s="71" t="s">
        <v>25</v>
      </c>
      <c r="C47" s="72" t="s">
        <v>721</v>
      </c>
      <c r="D47" s="72" t="n">
        <v>1000003527</v>
      </c>
      <c r="E47" s="72" t="s">
        <v>722</v>
      </c>
      <c r="F47" s="74" t="n">
        <v>45065</v>
      </c>
      <c r="G47" s="67" t="str">
        <f aca="false">IF(I47&gt;0,"Targeted Dealer","-")</f>
        <v>Targeted Dealer</v>
      </c>
      <c r="H47" s="67"/>
      <c r="I47" s="68" t="n">
        <v>40</v>
      </c>
      <c r="J47" s="68" t="n">
        <f aca="false">I47/$J$1*($J$1-$E$1)</f>
        <v>40</v>
      </c>
      <c r="K47" s="69" t="n">
        <v>40</v>
      </c>
      <c r="L47" s="69" t="n">
        <f aca="false">I47-K47</f>
        <v>0</v>
      </c>
      <c r="M47" s="69" t="n">
        <f aca="false">IFERROR((K47/J47%),"-")</f>
        <v>100</v>
      </c>
      <c r="N47" s="97" t="n">
        <v>40</v>
      </c>
      <c r="O47" s="98" t="str">
        <f aca="false">IF(F47&lt;=$P$2,"June","")</f>
        <v>June</v>
      </c>
      <c r="P47" s="97" t="n">
        <f aca="false">N47</f>
        <v>40</v>
      </c>
      <c r="Q47" s="99" t="n">
        <f aca="false">K47-P47</f>
        <v>0</v>
      </c>
      <c r="R47" s="98" t="n">
        <f aca="false">IFERROR(IF(O47="May",(K47/P47-1))," ")</f>
        <v>0</v>
      </c>
      <c r="S47" s="100" t="str">
        <f aca="false">IF(N47&gt;0,IF(O47="","-",IF(R47&lt;0%,"DEGROWTH","GROWTH")))</f>
        <v>GROWTH</v>
      </c>
      <c r="T47" s="69" t="n">
        <v>60</v>
      </c>
      <c r="U47" s="101" t="str">
        <f aca="false">IF(F47&lt;=$V$2,"May","")</f>
        <v>May</v>
      </c>
      <c r="V47" s="69" t="n">
        <f aca="false">T47</f>
        <v>60</v>
      </c>
      <c r="W47" s="102" t="n">
        <f aca="false">K47-V47</f>
        <v>-20</v>
      </c>
      <c r="X47" s="103" t="n">
        <f aca="false">IFERROR(IF(U47="June",(K47/V47-1)),0)</f>
        <v>0</v>
      </c>
      <c r="Y47" s="104" t="str">
        <f aca="false">IF(T47&gt;0,IF(U47="","-",IF(X47&lt;0%,"DEGROWTH","GROWTH")))</f>
        <v>GROWTH</v>
      </c>
      <c r="Z47" s="75" t="n">
        <v>0</v>
      </c>
      <c r="AA47" s="70"/>
      <c r="AB47" s="70" t="s">
        <v>133</v>
      </c>
      <c r="AC47" s="70" t="s">
        <v>133</v>
      </c>
      <c r="AD47" s="3"/>
      <c r="AE47" s="3"/>
      <c r="AF47" s="70" t="s">
        <v>133</v>
      </c>
      <c r="AG47" s="121" t="n">
        <f aca="false">IFERROR(INDEX(Last6M_AvgSales_Ref!$B$2:$B$12659,MATCH(D47,Last6M_AvgSales_Ref!$A$2:$A$12659,0)),"")</f>
        <v>22.5</v>
      </c>
    </row>
    <row r="48" customFormat="false" ht="14.25" hidden="false" customHeight="true" outlineLevel="0" collapsed="false">
      <c r="A48" s="70" t="s">
        <v>133</v>
      </c>
      <c r="B48" s="71" t="s">
        <v>25</v>
      </c>
      <c r="C48" s="72" t="s">
        <v>723</v>
      </c>
      <c r="D48" s="72" t="n">
        <v>1000003545</v>
      </c>
      <c r="E48" s="72" t="s">
        <v>724</v>
      </c>
      <c r="F48" s="74" t="n">
        <v>45070</v>
      </c>
      <c r="G48" s="67" t="str">
        <f aca="false">IF(I48&gt;0,"Targeted Dealer","-")</f>
        <v>Targeted Dealer</v>
      </c>
      <c r="H48" s="67"/>
      <c r="I48" s="68" t="n">
        <v>20</v>
      </c>
      <c r="J48" s="68" t="n">
        <f aca="false">I48/$J$1*($J$1-$E$1)</f>
        <v>20</v>
      </c>
      <c r="K48" s="69" t="n">
        <v>20</v>
      </c>
      <c r="L48" s="69" t="n">
        <f aca="false">I48-K48</f>
        <v>0</v>
      </c>
      <c r="M48" s="69" t="n">
        <f aca="false">IFERROR((K48/J48%),"-")</f>
        <v>100</v>
      </c>
      <c r="N48" s="97" t="n">
        <v>20</v>
      </c>
      <c r="O48" s="98" t="str">
        <f aca="false">IF(F48&lt;=$P$2,"June","")</f>
        <v>June</v>
      </c>
      <c r="P48" s="97" t="n">
        <f aca="false">N48</f>
        <v>20</v>
      </c>
      <c r="Q48" s="99" t="n">
        <f aca="false">K48-P48</f>
        <v>0</v>
      </c>
      <c r="R48" s="98" t="n">
        <f aca="false">IFERROR(IF(O48="May",(K48/P48-1))," ")</f>
        <v>0</v>
      </c>
      <c r="S48" s="100" t="str">
        <f aca="false">IF(N48&gt;0,IF(O48="","-",IF(R48&lt;0%,"DEGROWTH","GROWTH")))</f>
        <v>GROWTH</v>
      </c>
      <c r="T48" s="69" t="n">
        <v>20</v>
      </c>
      <c r="U48" s="101" t="str">
        <f aca="false">IF(F48&lt;=$V$2,"May","")</f>
        <v>May</v>
      </c>
      <c r="V48" s="69" t="n">
        <f aca="false">T48</f>
        <v>20</v>
      </c>
      <c r="W48" s="102" t="n">
        <f aca="false">K48-V48</f>
        <v>0</v>
      </c>
      <c r="X48" s="103" t="n">
        <f aca="false">IFERROR(IF(U48="June",(K48/V48-1)),0)</f>
        <v>0</v>
      </c>
      <c r="Y48" s="104" t="str">
        <f aca="false">IF(T48&gt;0,IF(U48="","-",IF(X48&lt;0%,"DEGROWTH","GROWTH")))</f>
        <v>GROWTH</v>
      </c>
      <c r="Z48" s="75" t="n">
        <v>0</v>
      </c>
      <c r="AA48" s="70"/>
      <c r="AB48" s="70" t="s">
        <v>133</v>
      </c>
      <c r="AC48" s="70" t="s">
        <v>133</v>
      </c>
      <c r="AD48" s="3"/>
      <c r="AE48" s="3"/>
      <c r="AF48" s="70" t="s">
        <v>133</v>
      </c>
      <c r="AG48" s="121" t="n">
        <f aca="false">IFERROR(INDEX(Last6M_AvgSales_Ref!$B$2:$B$12659,MATCH(D48,Last6M_AvgSales_Ref!$A$2:$A$12659,0)),"")</f>
        <v>26.6666666666667</v>
      </c>
    </row>
    <row r="49" customFormat="false" ht="14.25" hidden="false" customHeight="true" outlineLevel="0" collapsed="false">
      <c r="A49" s="70" t="s">
        <v>133</v>
      </c>
      <c r="B49" s="71" t="s">
        <v>25</v>
      </c>
      <c r="C49" s="72" t="s">
        <v>725</v>
      </c>
      <c r="D49" s="72" t="n">
        <v>1000003549</v>
      </c>
      <c r="E49" s="72" t="s">
        <v>726</v>
      </c>
      <c r="F49" s="74" t="n">
        <v>45071</v>
      </c>
      <c r="G49" s="67" t="str">
        <f aca="false">IF(I49&gt;0,"Targeted Dealer","-")</f>
        <v>Targeted Dealer</v>
      </c>
      <c r="H49" s="67"/>
      <c r="I49" s="68" t="n">
        <v>20</v>
      </c>
      <c r="J49" s="68" t="n">
        <f aca="false">I49/$J$1*($J$1-$E$1)</f>
        <v>20</v>
      </c>
      <c r="K49" s="69" t="n">
        <v>20</v>
      </c>
      <c r="L49" s="69" t="n">
        <f aca="false">I49-K49</f>
        <v>0</v>
      </c>
      <c r="M49" s="69" t="n">
        <f aca="false">IFERROR((K49/J49%),"-")</f>
        <v>100</v>
      </c>
      <c r="N49" s="97" t="n">
        <v>30</v>
      </c>
      <c r="O49" s="98" t="str">
        <f aca="false">IF(F49&lt;=$P$2,"June","")</f>
        <v>June</v>
      </c>
      <c r="P49" s="97" t="n">
        <f aca="false">N49</f>
        <v>30</v>
      </c>
      <c r="Q49" s="99" t="n">
        <f aca="false">K49-P49</f>
        <v>-10</v>
      </c>
      <c r="R49" s="98" t="n">
        <f aca="false">IFERROR(IF(O49="May",(K49/P49-1))," ")</f>
        <v>0</v>
      </c>
      <c r="S49" s="100" t="str">
        <f aca="false">IF(N49&gt;0,IF(O49="","-",IF(R49&lt;0%,"DEGROWTH","GROWTH")))</f>
        <v>GROWTH</v>
      </c>
      <c r="T49" s="69" t="n">
        <v>40</v>
      </c>
      <c r="U49" s="101" t="str">
        <f aca="false">IF(F49&lt;=$V$2,"May","")</f>
        <v>May</v>
      </c>
      <c r="V49" s="69" t="n">
        <f aca="false">T49</f>
        <v>40</v>
      </c>
      <c r="W49" s="102" t="n">
        <f aca="false">K49-V49</f>
        <v>-20</v>
      </c>
      <c r="X49" s="103" t="n">
        <f aca="false">IFERROR(IF(U49="June",(K49/V49-1)),0)</f>
        <v>0</v>
      </c>
      <c r="Y49" s="104" t="str">
        <f aca="false">IF(T49&gt;0,IF(U49="","-",IF(X49&lt;0%,"DEGROWTH","GROWTH")))</f>
        <v>GROWTH</v>
      </c>
      <c r="Z49" s="75" t="n">
        <v>0</v>
      </c>
      <c r="AA49" s="70"/>
      <c r="AB49" s="70" t="s">
        <v>133</v>
      </c>
      <c r="AC49" s="70" t="s">
        <v>133</v>
      </c>
      <c r="AD49" s="3"/>
      <c r="AE49" s="3"/>
      <c r="AF49" s="70" t="s">
        <v>133</v>
      </c>
      <c r="AG49" s="121" t="n">
        <f aca="false">IFERROR(INDEX(Last6M_AvgSales_Ref!$B$2:$B$12659,MATCH(D49,Last6M_AvgSales_Ref!$A$2:$A$12659,0)),"")</f>
        <v>26.6666666666667</v>
      </c>
    </row>
    <row r="50" customFormat="false" ht="14.25" hidden="false" customHeight="true" outlineLevel="0" collapsed="false">
      <c r="A50" s="70" t="s">
        <v>133</v>
      </c>
      <c r="B50" s="71" t="s">
        <v>25</v>
      </c>
      <c r="C50" s="72" t="s">
        <v>727</v>
      </c>
      <c r="D50" s="72" t="n">
        <v>1000003596</v>
      </c>
      <c r="E50" s="72" t="s">
        <v>728</v>
      </c>
      <c r="F50" s="74" t="n">
        <v>45093</v>
      </c>
      <c r="G50" s="67" t="str">
        <f aca="false">IF(I50&gt;0,"Targeted Dealer","-")</f>
        <v>Targeted Dealer</v>
      </c>
      <c r="H50" s="67"/>
      <c r="I50" s="68" t="n">
        <v>10</v>
      </c>
      <c r="J50" s="68" t="n">
        <f aca="false">I50/$J$1*($J$1-$E$1)</f>
        <v>10</v>
      </c>
      <c r="K50" s="69" t="n">
        <v>10</v>
      </c>
      <c r="L50" s="69" t="n">
        <f aca="false">I50-K50</f>
        <v>0</v>
      </c>
      <c r="M50" s="69" t="n">
        <f aca="false">IFERROR((K50/J50%),"-")</f>
        <v>100</v>
      </c>
      <c r="N50" s="97" t="n">
        <v>10</v>
      </c>
      <c r="O50" s="98" t="str">
        <f aca="false">IF(F50&lt;=$P$2,"June","")</f>
        <v>June</v>
      </c>
      <c r="P50" s="97" t="n">
        <f aca="false">N50</f>
        <v>10</v>
      </c>
      <c r="Q50" s="99" t="n">
        <f aca="false">K50-P50</f>
        <v>0</v>
      </c>
      <c r="R50" s="98" t="n">
        <f aca="false">IFERROR(IF(O50="May",(K50/P50-1))," ")</f>
        <v>0</v>
      </c>
      <c r="S50" s="100" t="str">
        <f aca="false">IF(N50&gt;0,IF(O50="","-",IF(R50&lt;0%,"DEGROWTH","GROWTH")))</f>
        <v>GROWTH</v>
      </c>
      <c r="T50" s="69" t="n">
        <v>20</v>
      </c>
      <c r="U50" s="101" t="str">
        <f aca="false">IF(F50&lt;=$V$2,"May","")</f>
        <v>May</v>
      </c>
      <c r="V50" s="69" t="n">
        <f aca="false">T50</f>
        <v>20</v>
      </c>
      <c r="W50" s="102" t="n">
        <f aca="false">K50-V50</f>
        <v>-10</v>
      </c>
      <c r="X50" s="103" t="n">
        <f aca="false">IFERROR(IF(U50="June",(K50/V50-1)),0)</f>
        <v>0</v>
      </c>
      <c r="Y50" s="104" t="str">
        <f aca="false">IF(T50&gt;0,IF(U50="","-",IF(X50&lt;0%,"DEGROWTH","GROWTH")))</f>
        <v>GROWTH</v>
      </c>
      <c r="Z50" s="75" t="n">
        <v>0</v>
      </c>
      <c r="AA50" s="70"/>
      <c r="AB50" s="70" t="s">
        <v>133</v>
      </c>
      <c r="AC50" s="70" t="s">
        <v>133</v>
      </c>
      <c r="AD50" s="3"/>
      <c r="AE50" s="3"/>
      <c r="AF50" s="70" t="s">
        <v>133</v>
      </c>
      <c r="AG50" s="121" t="n">
        <f aca="false">IFERROR(INDEX(Last6M_AvgSales_Ref!$B$2:$B$12659,MATCH(D50,Last6M_AvgSales_Ref!$A$2:$A$12659,0)),"")</f>
        <v>11.6666666666667</v>
      </c>
    </row>
    <row r="51" customFormat="false" ht="14.25" hidden="false" customHeight="true" outlineLevel="0" collapsed="false">
      <c r="A51" s="70" t="s">
        <v>133</v>
      </c>
      <c r="B51" s="71" t="s">
        <v>24</v>
      </c>
      <c r="C51" s="72" t="s">
        <v>729</v>
      </c>
      <c r="D51" s="72" t="n">
        <v>1000003607</v>
      </c>
      <c r="E51" s="72" t="s">
        <v>730</v>
      </c>
      <c r="F51" s="74" t="n">
        <v>45097</v>
      </c>
      <c r="G51" s="67" t="str">
        <f aca="false">IF(I51&gt;0,"Targeted Dealer","-")</f>
        <v>Targeted Dealer</v>
      </c>
      <c r="H51" s="67"/>
      <c r="I51" s="68" t="n">
        <v>20</v>
      </c>
      <c r="J51" s="68" t="n">
        <f aca="false">I51/$J$1*($J$1-$E$1)</f>
        <v>20</v>
      </c>
      <c r="K51" s="69" t="n">
        <v>22</v>
      </c>
      <c r="L51" s="69" t="n">
        <f aca="false">I51-K51</f>
        <v>-2</v>
      </c>
      <c r="M51" s="69" t="n">
        <f aca="false">IFERROR((K51/J51%),"-")</f>
        <v>110</v>
      </c>
      <c r="N51" s="97" t="n">
        <v>40</v>
      </c>
      <c r="O51" s="98" t="str">
        <f aca="false">IF(F51&lt;=$P$2,"June","")</f>
        <v>June</v>
      </c>
      <c r="P51" s="97" t="n">
        <f aca="false">N51</f>
        <v>40</v>
      </c>
      <c r="Q51" s="99" t="n">
        <f aca="false">K51-P51</f>
        <v>-18</v>
      </c>
      <c r="R51" s="98" t="n">
        <f aca="false">IFERROR(IF(O51="May",(K51/P51-1))," ")</f>
        <v>0</v>
      </c>
      <c r="S51" s="100" t="str">
        <f aca="false">IF(N51&gt;0,IF(O51="","-",IF(R51&lt;0%,"DEGROWTH","GROWTH")))</f>
        <v>GROWTH</v>
      </c>
      <c r="T51" s="69" t="n">
        <v>10</v>
      </c>
      <c r="U51" s="101" t="str">
        <f aca="false">IF(F51&lt;=$V$2,"May","")</f>
        <v>May</v>
      </c>
      <c r="V51" s="69" t="n">
        <f aca="false">T51</f>
        <v>10</v>
      </c>
      <c r="W51" s="102" t="n">
        <f aca="false">K51-V51</f>
        <v>12</v>
      </c>
      <c r="X51" s="103" t="n">
        <f aca="false">IFERROR(IF(U51="June",(K51/V51-1)),0)</f>
        <v>0</v>
      </c>
      <c r="Y51" s="104" t="str">
        <f aca="false">IF(T51&gt;0,IF(U51="","-",IF(X51&lt;0%,"DEGROWTH","GROWTH")))</f>
        <v>GROWTH</v>
      </c>
      <c r="Z51" s="75" t="n">
        <v>0</v>
      </c>
      <c r="AA51" s="70"/>
      <c r="AB51" s="70" t="s">
        <v>133</v>
      </c>
      <c r="AC51" s="70" t="s">
        <v>133</v>
      </c>
      <c r="AD51" s="3"/>
      <c r="AE51" s="3"/>
      <c r="AF51" s="70" t="s">
        <v>133</v>
      </c>
      <c r="AG51" s="121" t="n">
        <f aca="false">IFERROR(INDEX(Last6M_AvgSales_Ref!$B$2:$B$12659,MATCH(D51,Last6M_AvgSales_Ref!$A$2:$A$12659,0)),"")</f>
        <v>16.4166666666667</v>
      </c>
    </row>
    <row r="52" customFormat="false" ht="14.25" hidden="false" customHeight="true" outlineLevel="0" collapsed="false">
      <c r="A52" s="70" t="s">
        <v>133</v>
      </c>
      <c r="B52" s="71" t="s">
        <v>24</v>
      </c>
      <c r="C52" s="72" t="s">
        <v>731</v>
      </c>
      <c r="D52" s="72" t="n">
        <v>1000003789</v>
      </c>
      <c r="E52" s="72" t="s">
        <v>732</v>
      </c>
      <c r="F52" s="74" t="n">
        <v>45278</v>
      </c>
      <c r="G52" s="67" t="str">
        <f aca="false">IF(I52&gt;0,"Targeted Dealer","-")</f>
        <v>-</v>
      </c>
      <c r="H52" s="67"/>
      <c r="I52" s="68" t="n">
        <v>0</v>
      </c>
      <c r="J52" s="68" t="n">
        <f aca="false">I52/$J$1*($J$1-$E$1)</f>
        <v>0</v>
      </c>
      <c r="K52" s="69" t="n">
        <v>0</v>
      </c>
      <c r="L52" s="69" t="n">
        <f aca="false">I52-K52</f>
        <v>0</v>
      </c>
      <c r="M52" s="69" t="str">
        <f aca="false">IFERROR((K52/J52%),"-")</f>
        <v>-</v>
      </c>
      <c r="N52" s="97" t="n">
        <v>0</v>
      </c>
      <c r="O52" s="98" t="str">
        <f aca="false">IF(F52&lt;=$P$2,"June","")</f>
        <v>June</v>
      </c>
      <c r="P52" s="97" t="n">
        <f aca="false">N52</f>
        <v>0</v>
      </c>
      <c r="Q52" s="99" t="n">
        <f aca="false">K52-P52</f>
        <v>0</v>
      </c>
      <c r="R52" s="98" t="n">
        <f aca="false">IFERROR(IF(O52="May",(K52/P52-1))," ")</f>
        <v>0</v>
      </c>
      <c r="S52" s="105" t="b">
        <f aca="false">IF(N52&gt;0,IF(O52="","-",IF(R52&lt;0%,"DEGROWTH","GROWTH")))</f>
        <v>0</v>
      </c>
      <c r="T52" s="69" t="n">
        <v>20</v>
      </c>
      <c r="U52" s="101" t="str">
        <f aca="false">IF(F52&lt;=$V$2,"May","")</f>
        <v>May</v>
      </c>
      <c r="V52" s="69" t="n">
        <f aca="false">T52</f>
        <v>20</v>
      </c>
      <c r="W52" s="102" t="n">
        <f aca="false">K52-V52</f>
        <v>-20</v>
      </c>
      <c r="X52" s="103" t="n">
        <f aca="false">IFERROR(IF(U52="June",(K52/V52-1)),0)</f>
        <v>0</v>
      </c>
      <c r="Y52" s="104" t="str">
        <f aca="false">IF(T52&gt;0,IF(U52="","-",IF(X52&lt;0%,"DEGROWTH","GROWTH")))</f>
        <v>GROWTH</v>
      </c>
      <c r="Z52" s="75" t="n">
        <v>0</v>
      </c>
      <c r="AA52" s="70"/>
      <c r="AB52" s="70" t="s">
        <v>133</v>
      </c>
      <c r="AC52" s="70" t="s">
        <v>133</v>
      </c>
      <c r="AD52" s="3"/>
      <c r="AE52" s="3"/>
      <c r="AF52" s="70" t="s">
        <v>133</v>
      </c>
      <c r="AG52" s="121" t="n">
        <f aca="false">IFERROR(INDEX(Last6M_AvgSales_Ref!$B$2:$B$12659,MATCH(D52,Last6M_AvgSales_Ref!$A$2:$A$12659,0)),"")</f>
        <v>10.8333333333333</v>
      </c>
    </row>
    <row r="53" customFormat="false" ht="14.25" hidden="false" customHeight="true" outlineLevel="0" collapsed="false">
      <c r="A53" s="70" t="s">
        <v>133</v>
      </c>
      <c r="B53" s="71" t="s">
        <v>24</v>
      </c>
      <c r="C53" s="72" t="s">
        <v>166</v>
      </c>
      <c r="D53" s="77" t="n">
        <v>1000003823</v>
      </c>
      <c r="E53" s="77" t="s">
        <v>167</v>
      </c>
      <c r="F53" s="78" t="n">
        <v>45310</v>
      </c>
      <c r="G53" s="67" t="str">
        <f aca="false">IF(I53&gt;0,"Targeted Dealer","-")</f>
        <v>-</v>
      </c>
      <c r="H53" s="67"/>
      <c r="I53" s="68" t="n">
        <v>0</v>
      </c>
      <c r="J53" s="68" t="n">
        <f aca="false">I53/$J$1*($J$1-$E$1)</f>
        <v>0</v>
      </c>
      <c r="K53" s="69" t="n">
        <v>0</v>
      </c>
      <c r="L53" s="69" t="n">
        <f aca="false">I53-K53</f>
        <v>0</v>
      </c>
      <c r="M53" s="69" t="str">
        <f aca="false">IFERROR((K53/J53%),"-")</f>
        <v>-</v>
      </c>
      <c r="N53" s="97" t="n">
        <v>0</v>
      </c>
      <c r="O53" s="98" t="str">
        <f aca="false">IF(F53&lt;=$P$2,"June","")</f>
        <v>June</v>
      </c>
      <c r="P53" s="97" t="n">
        <f aca="false">N53</f>
        <v>0</v>
      </c>
      <c r="Q53" s="99" t="n">
        <f aca="false">K53-P53</f>
        <v>0</v>
      </c>
      <c r="R53" s="98" t="n">
        <f aca="false">IFERROR(IF(O53="May",(K53/P53-1))," ")</f>
        <v>0</v>
      </c>
      <c r="S53" s="105" t="b">
        <f aca="false">IF(N53&gt;0,IF(O53="","-",IF(R53&lt;0%,"DEGROWTH","GROWTH")))</f>
        <v>0</v>
      </c>
      <c r="T53" s="69" t="n">
        <v>10</v>
      </c>
      <c r="U53" s="101" t="str">
        <f aca="false">IF(F53&lt;=$V$2,"May","")</f>
        <v>May</v>
      </c>
      <c r="V53" s="69" t="n">
        <f aca="false">T53</f>
        <v>10</v>
      </c>
      <c r="W53" s="102" t="n">
        <f aca="false">K53-V53</f>
        <v>-10</v>
      </c>
      <c r="X53" s="103" t="n">
        <f aca="false">IFERROR(IF(U53="June",(K53/V53-1)),0)</f>
        <v>0</v>
      </c>
      <c r="Y53" s="104" t="str">
        <f aca="false">IF(T53&gt;0,IF(U53="","-",IF(X53&lt;0%,"DEGROWTH","GROWTH")))</f>
        <v>GROWTH</v>
      </c>
      <c r="Z53" s="75" t="n">
        <v>0</v>
      </c>
      <c r="AA53" s="70"/>
      <c r="AB53" s="70" t="s">
        <v>133</v>
      </c>
      <c r="AC53" s="70" t="s">
        <v>133</v>
      </c>
      <c r="AD53" s="3"/>
      <c r="AE53" s="3"/>
      <c r="AF53" s="70" t="s">
        <v>133</v>
      </c>
      <c r="AG53" s="121" t="n">
        <f aca="false">IFERROR(INDEX(Last6M_AvgSales_Ref!$B$2:$B$12659,MATCH(D53,Last6M_AvgSales_Ref!$A$2:$A$12659,0)),"")</f>
        <v>8.33333333333333</v>
      </c>
    </row>
    <row r="54" customFormat="false" ht="14.25" hidden="false" customHeight="true" outlineLevel="0" collapsed="false">
      <c r="A54" s="75" t="s">
        <v>133</v>
      </c>
      <c r="B54" s="71" t="s">
        <v>21</v>
      </c>
      <c r="C54" s="79" t="s">
        <v>733</v>
      </c>
      <c r="D54" s="79" t="n">
        <v>1000003840</v>
      </c>
      <c r="E54" s="79" t="s">
        <v>734</v>
      </c>
      <c r="F54" s="107" t="n">
        <v>45315</v>
      </c>
      <c r="G54" s="67" t="str">
        <f aca="false">IF(I54&gt;0,"Targeted Dealer","-")</f>
        <v>Targeted Dealer</v>
      </c>
      <c r="H54" s="67"/>
      <c r="I54" s="68" t="n">
        <v>26</v>
      </c>
      <c r="J54" s="68" t="n">
        <f aca="false">I54/$J$1*($J$1-$E$1)</f>
        <v>26</v>
      </c>
      <c r="K54" s="69" t="n">
        <v>13</v>
      </c>
      <c r="L54" s="69" t="n">
        <f aca="false">I54-K54</f>
        <v>13</v>
      </c>
      <c r="M54" s="69" t="n">
        <f aca="false">IFERROR((K54/J54%),"-")</f>
        <v>50</v>
      </c>
      <c r="N54" s="97" t="n">
        <v>26</v>
      </c>
      <c r="O54" s="98" t="str">
        <f aca="false">IF(F54&lt;=$P$2,"June","")</f>
        <v>June</v>
      </c>
      <c r="P54" s="97" t="n">
        <f aca="false">N54</f>
        <v>26</v>
      </c>
      <c r="Q54" s="99" t="n">
        <f aca="false">K54-P54</f>
        <v>-13</v>
      </c>
      <c r="R54" s="98" t="n">
        <f aca="false">IFERROR(IF(O54="May",(K54/P54-1))," ")</f>
        <v>0</v>
      </c>
      <c r="S54" s="100" t="str">
        <f aca="false">IF(N54&gt;0,IF(O54="","-",IF(R54&lt;0%,"DEGROWTH","GROWTH")))</f>
        <v>GROWTH</v>
      </c>
      <c r="T54" s="69" t="n">
        <v>46</v>
      </c>
      <c r="U54" s="101" t="str">
        <f aca="false">IF(F54&lt;=$V$2,"May","")</f>
        <v>May</v>
      </c>
      <c r="V54" s="69" t="n">
        <f aca="false">T54</f>
        <v>46</v>
      </c>
      <c r="W54" s="102" t="n">
        <f aca="false">K54-V54</f>
        <v>-33</v>
      </c>
      <c r="X54" s="103" t="n">
        <f aca="false">IFERROR(IF(U54="June",(K54/V54-1)),0)</f>
        <v>0</v>
      </c>
      <c r="Y54" s="104" t="str">
        <f aca="false">IF(T54&gt;0,IF(U54="","-",IF(X54&lt;0%,"DEGROWTH","GROWTH")))</f>
        <v>GROWTH</v>
      </c>
      <c r="Z54" s="75" t="n">
        <v>0</v>
      </c>
      <c r="AA54" s="70"/>
      <c r="AB54" s="70" t="s">
        <v>133</v>
      </c>
      <c r="AC54" s="75" t="s">
        <v>133</v>
      </c>
      <c r="AD54" s="3"/>
      <c r="AE54" s="3"/>
      <c r="AF54" s="75" t="s">
        <v>133</v>
      </c>
      <c r="AG54" s="121" t="n">
        <f aca="false">IFERROR(INDEX(Last6M_AvgSales_Ref!$B$2:$B$12659,MATCH(D54,Last6M_AvgSales_Ref!$A$2:$A$12659,0)),"")</f>
        <v>32.5</v>
      </c>
    </row>
    <row r="55" customFormat="false" ht="14.25" hidden="false" customHeight="true" outlineLevel="0" collapsed="false">
      <c r="A55" s="75" t="s">
        <v>133</v>
      </c>
      <c r="B55" s="71" t="s">
        <v>24</v>
      </c>
      <c r="C55" s="79" t="s">
        <v>735</v>
      </c>
      <c r="D55" s="79" t="n">
        <v>1000003892</v>
      </c>
      <c r="E55" s="79" t="s">
        <v>736</v>
      </c>
      <c r="F55" s="74" t="n">
        <v>45373</v>
      </c>
      <c r="G55" s="67" t="str">
        <f aca="false">IF(I55&gt;0,"Targeted Dealer","-")</f>
        <v>Targeted Dealer</v>
      </c>
      <c r="H55" s="67"/>
      <c r="I55" s="68" t="n">
        <v>26</v>
      </c>
      <c r="J55" s="68" t="n">
        <f aca="false">I55/$J$1*($J$1-$E$1)</f>
        <v>26</v>
      </c>
      <c r="K55" s="69" t="n">
        <v>26</v>
      </c>
      <c r="L55" s="69" t="n">
        <f aca="false">I55-K55</f>
        <v>0</v>
      </c>
      <c r="M55" s="69" t="n">
        <f aca="false">IFERROR((K55/J55%),"-")</f>
        <v>100</v>
      </c>
      <c r="N55" s="97" t="n">
        <v>13</v>
      </c>
      <c r="O55" s="98" t="str">
        <f aca="false">IF(F55&lt;=$P$2,"June","")</f>
        <v>June</v>
      </c>
      <c r="P55" s="97" t="n">
        <f aca="false">N55</f>
        <v>13</v>
      </c>
      <c r="Q55" s="99" t="n">
        <f aca="false">K55-P55</f>
        <v>13</v>
      </c>
      <c r="R55" s="98" t="n">
        <f aca="false">IFERROR(IF(O55="May",(K55/P55-1))," ")</f>
        <v>0</v>
      </c>
      <c r="S55" s="100" t="str">
        <f aca="false">IF(N55&gt;0,IF(O55="","-",IF(R55&lt;0%,"DEGROWTH","GROWTH")))</f>
        <v>GROWTH</v>
      </c>
      <c r="T55" s="69" t="n">
        <v>40</v>
      </c>
      <c r="U55" s="101" t="str">
        <f aca="false">IF(F55&lt;=$V$2,"May","")</f>
        <v>May</v>
      </c>
      <c r="V55" s="69" t="n">
        <f aca="false">T55</f>
        <v>40</v>
      </c>
      <c r="W55" s="102" t="n">
        <f aca="false">K55-V55</f>
        <v>-14</v>
      </c>
      <c r="X55" s="103" t="n">
        <f aca="false">IFERROR(IF(U55="June",(K55/V55-1)),0)</f>
        <v>0</v>
      </c>
      <c r="Y55" s="104" t="str">
        <f aca="false">IF(T55&gt;0,IF(U55="","-",IF(X55&lt;0%,"DEGROWTH","GROWTH")))</f>
        <v>GROWTH</v>
      </c>
      <c r="Z55" s="75" t="n">
        <v>0</v>
      </c>
      <c r="AA55" s="70"/>
      <c r="AB55" s="70" t="s">
        <v>133</v>
      </c>
      <c r="AC55" s="75" t="s">
        <v>133</v>
      </c>
      <c r="AD55" s="3"/>
      <c r="AE55" s="3"/>
      <c r="AF55" s="75" t="s">
        <v>133</v>
      </c>
      <c r="AG55" s="121" t="n">
        <f aca="false">IFERROR(INDEX(Last6M_AvgSales_Ref!$B$2:$B$12659,MATCH(D55,Last6M_AvgSales_Ref!$A$2:$A$12659,0)),"")</f>
        <v>25.1666666666667</v>
      </c>
    </row>
    <row r="56" customFormat="false" ht="14.25" hidden="false" customHeight="true" outlineLevel="0" collapsed="false">
      <c r="A56" s="75" t="s">
        <v>133</v>
      </c>
      <c r="B56" s="71" t="s">
        <v>25</v>
      </c>
      <c r="C56" s="79" t="s">
        <v>737</v>
      </c>
      <c r="D56" s="79" t="n">
        <v>1000003942</v>
      </c>
      <c r="E56" s="79" t="s">
        <v>738</v>
      </c>
      <c r="F56" s="74" t="n">
        <v>45421</v>
      </c>
      <c r="G56" s="67" t="str">
        <f aca="false">IF(I56&gt;0,"Targeted Dealer","-")</f>
        <v>Targeted Dealer</v>
      </c>
      <c r="H56" s="67"/>
      <c r="I56" s="68" t="n">
        <v>100</v>
      </c>
      <c r="J56" s="68" t="n">
        <f aca="false">I56/$J$1*($J$1-$E$1)</f>
        <v>100</v>
      </c>
      <c r="K56" s="69" t="n">
        <v>140</v>
      </c>
      <c r="L56" s="69" t="n">
        <f aca="false">I56-K56</f>
        <v>-40</v>
      </c>
      <c r="M56" s="69" t="n">
        <f aca="false">IFERROR((K56/J56%),"-")</f>
        <v>140</v>
      </c>
      <c r="N56" s="97" t="n">
        <v>100</v>
      </c>
      <c r="O56" s="98" t="str">
        <f aca="false">IF(F56&lt;=$P$2,"June","")</f>
        <v>June</v>
      </c>
      <c r="P56" s="97" t="n">
        <f aca="false">N56</f>
        <v>100</v>
      </c>
      <c r="Q56" s="99" t="n">
        <f aca="false">K56-P56</f>
        <v>40</v>
      </c>
      <c r="R56" s="98" t="n">
        <f aca="false">IFERROR(IF(O56="May",(K56/P56-1))," ")</f>
        <v>0</v>
      </c>
      <c r="S56" s="100" t="str">
        <f aca="false">IF(N56&gt;0,IF(O56="","-",IF(R56&lt;0%,"DEGROWTH","GROWTH")))</f>
        <v>GROWTH</v>
      </c>
      <c r="T56" s="69" t="n">
        <v>80</v>
      </c>
      <c r="U56" s="101" t="str">
        <f aca="false">IF(F56&lt;=$V$2,"May","")</f>
        <v>May</v>
      </c>
      <c r="V56" s="69" t="n">
        <f aca="false">T56</f>
        <v>80</v>
      </c>
      <c r="W56" s="102" t="n">
        <f aca="false">K56-V56</f>
        <v>60</v>
      </c>
      <c r="X56" s="103" t="n">
        <f aca="false">IFERROR(IF(U56="June",(K56/V56-1)),0)</f>
        <v>0</v>
      </c>
      <c r="Y56" s="104" t="str">
        <f aca="false">IF(T56&gt;0,IF(U56="","-",IF(X56&lt;0%,"DEGROWTH","GROWTH")))</f>
        <v>GROWTH</v>
      </c>
      <c r="Z56" s="75" t="n">
        <v>0</v>
      </c>
      <c r="AA56" s="70"/>
      <c r="AB56" s="70" t="s">
        <v>133</v>
      </c>
      <c r="AC56" s="75" t="s">
        <v>133</v>
      </c>
      <c r="AD56" s="3"/>
      <c r="AE56" s="3"/>
      <c r="AF56" s="75" t="s">
        <v>133</v>
      </c>
      <c r="AG56" s="121" t="n">
        <f aca="false">IFERROR(INDEX(Last6M_AvgSales_Ref!$B$2:$B$12659,MATCH(D56,Last6M_AvgSales_Ref!$A$2:$A$12659,0)),"")</f>
        <v>123</v>
      </c>
    </row>
    <row r="57" customFormat="false" ht="14.25" hidden="false" customHeight="true" outlineLevel="0" collapsed="false">
      <c r="A57" s="75" t="s">
        <v>133</v>
      </c>
      <c r="B57" s="71" t="s">
        <v>24</v>
      </c>
      <c r="C57" s="79" t="s">
        <v>168</v>
      </c>
      <c r="D57" s="79" t="n">
        <v>1000003948</v>
      </c>
      <c r="E57" s="79" t="s">
        <v>169</v>
      </c>
      <c r="F57" s="74" t="n">
        <v>45422</v>
      </c>
      <c r="G57" s="67" t="str">
        <f aca="false">IF(I57&gt;0,"Targeted Dealer","-")</f>
        <v>Targeted Dealer</v>
      </c>
      <c r="H57" s="67"/>
      <c r="I57" s="68" t="n">
        <v>26</v>
      </c>
      <c r="J57" s="68" t="n">
        <f aca="false">I57/$J$1*($J$1-$E$1)</f>
        <v>26</v>
      </c>
      <c r="K57" s="69" t="n">
        <v>26</v>
      </c>
      <c r="L57" s="69" t="n">
        <f aca="false">I57-K57</f>
        <v>0</v>
      </c>
      <c r="M57" s="69" t="n">
        <f aca="false">IFERROR((K57/J57%),"-")</f>
        <v>100</v>
      </c>
      <c r="N57" s="97" t="n">
        <v>26</v>
      </c>
      <c r="O57" s="98" t="str">
        <f aca="false">IF(F57&lt;=$P$2,"June","")</f>
        <v>June</v>
      </c>
      <c r="P57" s="97" t="n">
        <f aca="false">N57</f>
        <v>26</v>
      </c>
      <c r="Q57" s="99" t="n">
        <f aca="false">K57-P57</f>
        <v>0</v>
      </c>
      <c r="R57" s="98" t="n">
        <f aca="false">IFERROR(IF(O57="May",(K57/P57-1))," ")</f>
        <v>0</v>
      </c>
      <c r="S57" s="100" t="str">
        <f aca="false">IF(N57&gt;0,IF(O57="","-",IF(R57&lt;0%,"DEGROWTH","GROWTH")))</f>
        <v>GROWTH</v>
      </c>
      <c r="T57" s="69" t="n">
        <v>104</v>
      </c>
      <c r="U57" s="101" t="str">
        <f aca="false">IF(F57&lt;=$V$2,"May","")</f>
        <v>May</v>
      </c>
      <c r="V57" s="69" t="n">
        <f aca="false">T57</f>
        <v>104</v>
      </c>
      <c r="W57" s="102" t="n">
        <f aca="false">K57-V57</f>
        <v>-78</v>
      </c>
      <c r="X57" s="103" t="n">
        <f aca="false">IFERROR(IF(U57="June",(K57/V57-1)),0)</f>
        <v>0</v>
      </c>
      <c r="Y57" s="104" t="str">
        <f aca="false">IF(T57&gt;0,IF(U57="","-",IF(X57&lt;0%,"DEGROWTH","GROWTH")))</f>
        <v>GROWTH</v>
      </c>
      <c r="Z57" s="75" t="n">
        <v>0</v>
      </c>
      <c r="AA57" s="70"/>
      <c r="AB57" s="70" t="s">
        <v>133</v>
      </c>
      <c r="AC57" s="75" t="s">
        <v>133</v>
      </c>
      <c r="AD57" s="3"/>
      <c r="AE57" s="3"/>
      <c r="AF57" s="75" t="s">
        <v>133</v>
      </c>
      <c r="AG57" s="121" t="n">
        <f aca="false">IFERROR(INDEX(Last6M_AvgSales_Ref!$B$2:$B$12659,MATCH(D57,Last6M_AvgSales_Ref!$A$2:$A$12659,0)),"")</f>
        <v>12.1666666666667</v>
      </c>
    </row>
    <row r="58" customFormat="false" ht="14.25" hidden="false" customHeight="true" outlineLevel="0" collapsed="false">
      <c r="A58" s="75" t="s">
        <v>133</v>
      </c>
      <c r="B58" s="71" t="s">
        <v>24</v>
      </c>
      <c r="C58" s="79" t="s">
        <v>739</v>
      </c>
      <c r="D58" s="79" t="n">
        <v>1000003973</v>
      </c>
      <c r="E58" s="79" t="s">
        <v>740</v>
      </c>
      <c r="F58" s="74" t="n">
        <v>45430</v>
      </c>
      <c r="G58" s="67" t="str">
        <f aca="false">IF(I58&gt;0,"Targeted Dealer","-")</f>
        <v>Targeted Dealer</v>
      </c>
      <c r="H58" s="67"/>
      <c r="I58" s="68" t="n">
        <v>40</v>
      </c>
      <c r="J58" s="68" t="n">
        <f aca="false">I58/$J$1*($J$1-$E$1)</f>
        <v>40</v>
      </c>
      <c r="K58" s="69" t="n">
        <v>0</v>
      </c>
      <c r="L58" s="69" t="n">
        <f aca="false">I58-K58</f>
        <v>40</v>
      </c>
      <c r="M58" s="69" t="n">
        <f aca="false">IFERROR((K58/J58%),"-")</f>
        <v>0</v>
      </c>
      <c r="N58" s="97" t="n">
        <v>40</v>
      </c>
      <c r="O58" s="98" t="str">
        <f aca="false">IF(F58&lt;=$P$2,"June","")</f>
        <v>June</v>
      </c>
      <c r="P58" s="97" t="n">
        <f aca="false">N58</f>
        <v>40</v>
      </c>
      <c r="Q58" s="99" t="n">
        <f aca="false">K58-P58</f>
        <v>-40</v>
      </c>
      <c r="R58" s="98" t="n">
        <f aca="false">IFERROR(IF(O58="May",(K58/P58-1))," ")</f>
        <v>0</v>
      </c>
      <c r="S58" s="100" t="str">
        <f aca="false">IF(N58&gt;0,IF(O58="","-",IF(R58&lt;0%,"DEGROWTH","GROWTH")))</f>
        <v>GROWTH</v>
      </c>
      <c r="T58" s="69" t="n">
        <v>150</v>
      </c>
      <c r="U58" s="101" t="str">
        <f aca="false">IF(F58&lt;=$V$2,"May","")</f>
        <v>May</v>
      </c>
      <c r="V58" s="69" t="n">
        <f aca="false">T58</f>
        <v>150</v>
      </c>
      <c r="W58" s="102" t="n">
        <f aca="false">K58-V58</f>
        <v>-150</v>
      </c>
      <c r="X58" s="103" t="n">
        <f aca="false">IFERROR(IF(U58="June",(K58/V58-1)),0)</f>
        <v>0</v>
      </c>
      <c r="Y58" s="104" t="str">
        <f aca="false">IF(T58&gt;0,IF(U58="","-",IF(X58&lt;0%,"DEGROWTH","GROWTH")))</f>
        <v>GROWTH</v>
      </c>
      <c r="Z58" s="75" t="n">
        <v>0</v>
      </c>
      <c r="AA58" s="70"/>
      <c r="AB58" s="70" t="s">
        <v>133</v>
      </c>
      <c r="AC58" s="75" t="s">
        <v>133</v>
      </c>
      <c r="AD58" s="3"/>
      <c r="AE58" s="3"/>
      <c r="AF58" s="75" t="s">
        <v>133</v>
      </c>
      <c r="AG58" s="121" t="n">
        <f aca="false">IFERROR(INDEX(Last6M_AvgSales_Ref!$B$2:$B$12659,MATCH(D58,Last6M_AvgSales_Ref!$A$2:$A$12659,0)),"")</f>
        <v>57.5</v>
      </c>
    </row>
    <row r="59" customFormat="false" ht="14.25" hidden="false" customHeight="true" outlineLevel="0" collapsed="false">
      <c r="A59" s="75" t="s">
        <v>133</v>
      </c>
      <c r="B59" s="71" t="s">
        <v>24</v>
      </c>
      <c r="C59" s="79" t="s">
        <v>741</v>
      </c>
      <c r="D59" s="79" t="n">
        <v>1000003966</v>
      </c>
      <c r="E59" s="79" t="s">
        <v>742</v>
      </c>
      <c r="F59" s="74" t="n">
        <v>45433</v>
      </c>
      <c r="G59" s="67" t="str">
        <f aca="false">IF(I59&gt;0,"Targeted Dealer","-")</f>
        <v>Targeted Dealer</v>
      </c>
      <c r="H59" s="67"/>
      <c r="I59" s="68" t="n">
        <v>20</v>
      </c>
      <c r="J59" s="68" t="n">
        <f aca="false">I59/$J$1*($J$1-$E$1)</f>
        <v>20</v>
      </c>
      <c r="K59" s="69" t="n">
        <v>20</v>
      </c>
      <c r="L59" s="69" t="n">
        <f aca="false">I59-K59</f>
        <v>0</v>
      </c>
      <c r="M59" s="69" t="n">
        <f aca="false">IFERROR((K59/J59%),"-")</f>
        <v>100</v>
      </c>
      <c r="N59" s="97" t="n">
        <v>53</v>
      </c>
      <c r="O59" s="98" t="str">
        <f aca="false">IF(F59&lt;=$P$2,"June","")</f>
        <v>June</v>
      </c>
      <c r="P59" s="97" t="n">
        <f aca="false">N59</f>
        <v>53</v>
      </c>
      <c r="Q59" s="99" t="n">
        <f aca="false">K59-P59</f>
        <v>-33</v>
      </c>
      <c r="R59" s="98" t="n">
        <f aca="false">IFERROR(IF(O59="May",(K59/P59-1))," ")</f>
        <v>0</v>
      </c>
      <c r="S59" s="100" t="str">
        <f aca="false">IF(N59&gt;0,IF(O59="","-",IF(R59&lt;0%,"DEGROWTH","GROWTH")))</f>
        <v>GROWTH</v>
      </c>
      <c r="T59" s="69" t="n">
        <v>20</v>
      </c>
      <c r="U59" s="101" t="str">
        <f aca="false">IF(F59&lt;=$V$2,"May","")</f>
        <v>May</v>
      </c>
      <c r="V59" s="69" t="n">
        <f aca="false">T59</f>
        <v>20</v>
      </c>
      <c r="W59" s="102" t="n">
        <f aca="false">K59-V59</f>
        <v>0</v>
      </c>
      <c r="X59" s="103" t="n">
        <f aca="false">IFERROR(IF(U59="June",(K59/V59-1)),0)</f>
        <v>0</v>
      </c>
      <c r="Y59" s="104" t="str">
        <f aca="false">IF(T59&gt;0,IF(U59="","-",IF(X59&lt;0%,"DEGROWTH","GROWTH")))</f>
        <v>GROWTH</v>
      </c>
      <c r="Z59" s="75" t="n">
        <v>0</v>
      </c>
      <c r="AA59" s="70"/>
      <c r="AB59" s="70" t="s">
        <v>133</v>
      </c>
      <c r="AC59" s="75" t="s">
        <v>133</v>
      </c>
      <c r="AD59" s="3"/>
      <c r="AE59" s="3"/>
      <c r="AF59" s="75" t="s">
        <v>133</v>
      </c>
      <c r="AG59" s="121" t="n">
        <f aca="false">IFERROR(INDEX(Last6M_AvgSales_Ref!$B$2:$B$12659,MATCH(D59,Last6M_AvgSales_Ref!$A$2:$A$12659,0)),"")</f>
        <v>36.3333333333333</v>
      </c>
    </row>
    <row r="60" customFormat="false" ht="14.25" hidden="false" customHeight="true" outlineLevel="0" collapsed="false">
      <c r="A60" s="75" t="s">
        <v>133</v>
      </c>
      <c r="B60" s="71" t="s">
        <v>24</v>
      </c>
      <c r="C60" s="79" t="s">
        <v>743</v>
      </c>
      <c r="D60" s="79" t="n">
        <v>1000004002</v>
      </c>
      <c r="E60" s="79" t="s">
        <v>744</v>
      </c>
      <c r="F60" s="74" t="n">
        <v>45450</v>
      </c>
      <c r="G60" s="67" t="str">
        <f aca="false">IF(I60&gt;0,"Targeted Dealer","-")</f>
        <v>Targeted Dealer</v>
      </c>
      <c r="H60" s="67"/>
      <c r="I60" s="68" t="n">
        <v>100</v>
      </c>
      <c r="J60" s="68" t="n">
        <f aca="false">I60/$J$1*($J$1-$E$1)</f>
        <v>100</v>
      </c>
      <c r="K60" s="69" t="n">
        <v>106</v>
      </c>
      <c r="L60" s="69" t="n">
        <f aca="false">I60-K60</f>
        <v>-6</v>
      </c>
      <c r="M60" s="69" t="n">
        <f aca="false">IFERROR((K60/J60%),"-")</f>
        <v>106</v>
      </c>
      <c r="N60" s="97" t="n">
        <v>113</v>
      </c>
      <c r="O60" s="98" t="str">
        <f aca="false">IF(F60&lt;=$P$2,"June","")</f>
        <v>June</v>
      </c>
      <c r="P60" s="97" t="n">
        <f aca="false">N60</f>
        <v>113</v>
      </c>
      <c r="Q60" s="99" t="n">
        <f aca="false">K60-P60</f>
        <v>-7</v>
      </c>
      <c r="R60" s="98" t="n">
        <f aca="false">IFERROR(IF(O60="May",(K60/P60-1))," ")</f>
        <v>0</v>
      </c>
      <c r="S60" s="100" t="str">
        <f aca="false">IF(N60&gt;0,IF(O60="","-",IF(R60&lt;0%,"DEGROWTH","GROWTH")))</f>
        <v>GROWTH</v>
      </c>
      <c r="T60" s="69" t="n">
        <v>72</v>
      </c>
      <c r="U60" s="101" t="str">
        <f aca="false">IF(F60&lt;=$V$2,"May","")</f>
        <v>May</v>
      </c>
      <c r="V60" s="69" t="n">
        <f aca="false">T60</f>
        <v>72</v>
      </c>
      <c r="W60" s="102" t="n">
        <f aca="false">K60-V60</f>
        <v>34</v>
      </c>
      <c r="X60" s="103" t="n">
        <f aca="false">IFERROR(IF(U60="June",(K60/V60-1)),0)</f>
        <v>0</v>
      </c>
      <c r="Y60" s="104" t="str">
        <f aca="false">IF(T60&gt;0,IF(U60="","-",IF(X60&lt;0%,"DEGROWTH","GROWTH")))</f>
        <v>GROWTH</v>
      </c>
      <c r="Z60" s="75" t="n">
        <v>0</v>
      </c>
      <c r="AA60" s="70"/>
      <c r="AB60" s="70" t="s">
        <v>133</v>
      </c>
      <c r="AC60" s="75" t="s">
        <v>133</v>
      </c>
      <c r="AD60" s="3"/>
      <c r="AE60" s="3"/>
      <c r="AF60" s="75" t="s">
        <v>133</v>
      </c>
      <c r="AG60" s="121" t="n">
        <f aca="false">IFERROR(INDEX(Last6M_AvgSales_Ref!$B$2:$B$12659,MATCH(D60,Last6M_AvgSales_Ref!$A$2:$A$12659,0)),"")</f>
        <v>80.3333333333333</v>
      </c>
    </row>
    <row r="61" customFormat="false" ht="14.25" hidden="false" customHeight="true" outlineLevel="0" collapsed="false">
      <c r="A61" s="75" t="s">
        <v>133</v>
      </c>
      <c r="B61" s="71" t="s">
        <v>21</v>
      </c>
      <c r="C61" s="79" t="s">
        <v>745</v>
      </c>
      <c r="D61" s="79" t="n">
        <v>1000004044</v>
      </c>
      <c r="E61" s="79" t="s">
        <v>746</v>
      </c>
      <c r="F61" s="74" t="n">
        <v>45490</v>
      </c>
      <c r="G61" s="67" t="str">
        <f aca="false">IF(I61&gt;0,"Targeted Dealer","-")</f>
        <v>Targeted Dealer</v>
      </c>
      <c r="H61" s="67"/>
      <c r="I61" s="68" t="n">
        <v>20</v>
      </c>
      <c r="J61" s="68" t="n">
        <f aca="false">I61/$J$1*($J$1-$E$1)</f>
        <v>20</v>
      </c>
      <c r="K61" s="69" t="n">
        <v>20</v>
      </c>
      <c r="L61" s="69" t="n">
        <f aca="false">I61-K61</f>
        <v>0</v>
      </c>
      <c r="M61" s="69" t="n">
        <f aca="false">IFERROR((K61/J61%),"-")</f>
        <v>100</v>
      </c>
      <c r="N61" s="97" t="n">
        <v>20</v>
      </c>
      <c r="O61" s="98" t="str">
        <f aca="false">IF(F61&lt;=$P$2,"June","")</f>
        <v>June</v>
      </c>
      <c r="P61" s="97" t="n">
        <f aca="false">N61</f>
        <v>20</v>
      </c>
      <c r="Q61" s="99" t="n">
        <f aca="false">K61-P61</f>
        <v>0</v>
      </c>
      <c r="R61" s="98" t="n">
        <f aca="false">IFERROR(IF(O61="May",(K61/P61-1))," ")</f>
        <v>0</v>
      </c>
      <c r="S61" s="100" t="str">
        <f aca="false">IF(N61&gt;0,IF(O61="","-",IF(R61&lt;0%,"DEGROWTH","GROWTH")))</f>
        <v>GROWTH</v>
      </c>
      <c r="T61" s="69" t="n">
        <v>13</v>
      </c>
      <c r="U61" s="101" t="str">
        <f aca="false">IF(F61&lt;=$V$2,"May","")</f>
        <v>May</v>
      </c>
      <c r="V61" s="69" t="n">
        <f aca="false">T61</f>
        <v>13</v>
      </c>
      <c r="W61" s="102" t="n">
        <f aca="false">K61-V61</f>
        <v>7</v>
      </c>
      <c r="X61" s="103" t="n">
        <f aca="false">IFERROR(IF(U61="June",(K61/V61-1)),0)</f>
        <v>0</v>
      </c>
      <c r="Y61" s="104" t="str">
        <f aca="false">IF(T61&gt;0,IF(U61="","-",IF(X61&lt;0%,"DEGROWTH","GROWTH")))</f>
        <v>GROWTH</v>
      </c>
      <c r="Z61" s="75" t="n">
        <v>0</v>
      </c>
      <c r="AA61" s="70"/>
      <c r="AB61" s="70" t="s">
        <v>133</v>
      </c>
      <c r="AC61" s="75" t="s">
        <v>133</v>
      </c>
      <c r="AD61" s="3"/>
      <c r="AE61" s="3"/>
      <c r="AF61" s="75" t="s">
        <v>133</v>
      </c>
      <c r="AG61" s="121" t="n">
        <f aca="false">IFERROR(INDEX(Last6M_AvgSales_Ref!$B$2:$B$12659,MATCH(D61,Last6M_AvgSales_Ref!$A$2:$A$12659,0)),"")</f>
        <v>22.1666666666667</v>
      </c>
    </row>
    <row r="62" customFormat="false" ht="14.25" hidden="false" customHeight="true" outlineLevel="0" collapsed="false">
      <c r="A62" s="75" t="s">
        <v>133</v>
      </c>
      <c r="B62" s="71" t="s">
        <v>21</v>
      </c>
      <c r="C62" s="79" t="s">
        <v>747</v>
      </c>
      <c r="D62" s="79" t="n">
        <v>1000004043</v>
      </c>
      <c r="E62" s="79" t="s">
        <v>748</v>
      </c>
      <c r="F62" s="74" t="n">
        <v>45490</v>
      </c>
      <c r="G62" s="67" t="str">
        <f aca="false">IF(I62&gt;0,"Targeted Dealer","-")</f>
        <v>Targeted Dealer</v>
      </c>
      <c r="H62" s="67"/>
      <c r="I62" s="68" t="n">
        <v>39</v>
      </c>
      <c r="J62" s="68" t="n">
        <f aca="false">I62/$J$1*($J$1-$E$1)</f>
        <v>39</v>
      </c>
      <c r="K62" s="69" t="n">
        <v>46</v>
      </c>
      <c r="L62" s="69" t="n">
        <f aca="false">I62-K62</f>
        <v>-7</v>
      </c>
      <c r="M62" s="69" t="n">
        <f aca="false">IFERROR((K62/J62%),"-")</f>
        <v>117.948717948718</v>
      </c>
      <c r="N62" s="97" t="n">
        <v>20</v>
      </c>
      <c r="O62" s="98" t="str">
        <f aca="false">IF(F62&lt;=$P$2,"June","")</f>
        <v>June</v>
      </c>
      <c r="P62" s="97" t="n">
        <f aca="false">N62</f>
        <v>20</v>
      </c>
      <c r="Q62" s="99" t="n">
        <f aca="false">K62-P62</f>
        <v>26</v>
      </c>
      <c r="R62" s="98" t="n">
        <f aca="false">IFERROR(IF(O62="May",(K62/P62-1))," ")</f>
        <v>0</v>
      </c>
      <c r="S62" s="100" t="str">
        <f aca="false">IF(N62&gt;0,IF(O62="","-",IF(R62&lt;0%,"DEGROWTH","GROWTH")))</f>
        <v>GROWTH</v>
      </c>
      <c r="T62" s="69" t="n">
        <v>13</v>
      </c>
      <c r="U62" s="101" t="str">
        <f aca="false">IF(F62&lt;=$V$2,"May","")</f>
        <v>May</v>
      </c>
      <c r="V62" s="69" t="n">
        <f aca="false">T62</f>
        <v>13</v>
      </c>
      <c r="W62" s="102" t="n">
        <f aca="false">K62-V62</f>
        <v>33</v>
      </c>
      <c r="X62" s="103" t="n">
        <f aca="false">IFERROR(IF(U62="June",(K62/V62-1)),0)</f>
        <v>0</v>
      </c>
      <c r="Y62" s="104" t="str">
        <f aca="false">IF(T62&gt;0,IF(U62="","-",IF(X62&lt;0%,"DEGROWTH","GROWTH")))</f>
        <v>GROWTH</v>
      </c>
      <c r="Z62" s="75" t="n">
        <v>0</v>
      </c>
      <c r="AA62" s="70"/>
      <c r="AB62" s="70" t="s">
        <v>133</v>
      </c>
      <c r="AC62" s="75" t="s">
        <v>133</v>
      </c>
      <c r="AD62" s="3"/>
      <c r="AE62" s="3"/>
      <c r="AF62" s="75" t="s">
        <v>133</v>
      </c>
      <c r="AG62" s="121" t="n">
        <f aca="false">IFERROR(INDEX(Last6M_AvgSales_Ref!$B$2:$B$12659,MATCH(D62,Last6M_AvgSales_Ref!$A$2:$A$12659,0)),"")</f>
        <v>27.3333333333333</v>
      </c>
    </row>
    <row r="63" customFormat="false" ht="14.25" hidden="false" customHeight="true" outlineLevel="0" collapsed="false">
      <c r="A63" s="75" t="s">
        <v>133</v>
      </c>
      <c r="B63" s="71" t="s">
        <v>24</v>
      </c>
      <c r="C63" s="79" t="s">
        <v>749</v>
      </c>
      <c r="D63" s="79" t="n">
        <v>1000004099</v>
      </c>
      <c r="E63" s="79" t="s">
        <v>750</v>
      </c>
      <c r="F63" s="74" t="n">
        <v>45532</v>
      </c>
      <c r="G63" s="67" t="str">
        <f aca="false">IF(I63&gt;0,"Targeted Dealer","-")</f>
        <v>Targeted Dealer</v>
      </c>
      <c r="H63" s="67"/>
      <c r="I63" s="68" t="n">
        <v>20</v>
      </c>
      <c r="J63" s="68" t="n">
        <f aca="false">I63/$J$1*($J$1-$E$1)</f>
        <v>20</v>
      </c>
      <c r="K63" s="69" t="n">
        <v>20</v>
      </c>
      <c r="L63" s="69" t="n">
        <f aca="false">I63-K63</f>
        <v>0</v>
      </c>
      <c r="M63" s="69" t="n">
        <f aca="false">IFERROR((K63/J63%),"-")</f>
        <v>100</v>
      </c>
      <c r="N63" s="97" t="n">
        <v>20</v>
      </c>
      <c r="O63" s="98" t="str">
        <f aca="false">IF(F63&lt;=$P$2,"June","")</f>
        <v>June</v>
      </c>
      <c r="P63" s="97" t="n">
        <f aca="false">N63</f>
        <v>20</v>
      </c>
      <c r="Q63" s="99" t="n">
        <f aca="false">K63-P63</f>
        <v>0</v>
      </c>
      <c r="R63" s="98" t="n">
        <f aca="false">IFERROR(IF(O63="May",(K63/P63-1))," ")</f>
        <v>0</v>
      </c>
      <c r="S63" s="100" t="str">
        <f aca="false">IF(N63&gt;0,IF(O63="","-",IF(R63&lt;0%,"DEGROWTH","GROWTH")))</f>
        <v>GROWTH</v>
      </c>
      <c r="T63" s="69" t="n">
        <v>40</v>
      </c>
      <c r="U63" s="101" t="str">
        <f aca="false">IF(F63&lt;=$V$2,"May","")</f>
        <v>May</v>
      </c>
      <c r="V63" s="69" t="n">
        <f aca="false">T63</f>
        <v>40</v>
      </c>
      <c r="W63" s="102" t="n">
        <f aca="false">K63-V63</f>
        <v>-20</v>
      </c>
      <c r="X63" s="103" t="n">
        <f aca="false">IFERROR(IF(U63="June",(K63/V63-1)),0)</f>
        <v>0</v>
      </c>
      <c r="Y63" s="104" t="str">
        <f aca="false">IF(T63&gt;0,IF(U63="","-",IF(X63&lt;0%,"DEGROWTH","GROWTH")))</f>
        <v>GROWTH</v>
      </c>
      <c r="Z63" s="75" t="n">
        <v>0</v>
      </c>
      <c r="AA63" s="70"/>
      <c r="AB63" s="70" t="s">
        <v>133</v>
      </c>
      <c r="AC63" s="75" t="s">
        <v>133</v>
      </c>
      <c r="AD63" s="3"/>
      <c r="AE63" s="3"/>
      <c r="AF63" s="75" t="s">
        <v>133</v>
      </c>
      <c r="AG63" s="121" t="n">
        <f aca="false">IFERROR(INDEX(Last6M_AvgSales_Ref!$B$2:$B$12659,MATCH(D63,Last6M_AvgSales_Ref!$A$2:$A$12659,0)),"")</f>
        <v>21.1666666666667</v>
      </c>
    </row>
    <row r="64" customFormat="false" ht="14.25" hidden="false" customHeight="true" outlineLevel="0" collapsed="false">
      <c r="A64" s="70" t="s">
        <v>133</v>
      </c>
      <c r="B64" s="72" t="s">
        <v>144</v>
      </c>
      <c r="C64" s="72" t="s">
        <v>751</v>
      </c>
      <c r="D64" s="72" t="n">
        <v>1000000618</v>
      </c>
      <c r="E64" s="73" t="s">
        <v>752</v>
      </c>
      <c r="F64" s="74" t="n">
        <v>41135</v>
      </c>
      <c r="G64" s="67" t="str">
        <f aca="false">IF(I64&gt;0,"Targeted Dealer","-")</f>
        <v>Targeted Dealer</v>
      </c>
      <c r="H64" s="67"/>
      <c r="I64" s="68" t="n">
        <v>580</v>
      </c>
      <c r="J64" s="68" t="n">
        <f aca="false">I64/$J$1*($J$1-$E$1)</f>
        <v>580</v>
      </c>
      <c r="K64" s="69" t="n">
        <v>680</v>
      </c>
      <c r="L64" s="69" t="n">
        <f aca="false">I64-K64</f>
        <v>-100</v>
      </c>
      <c r="M64" s="69" t="n">
        <f aca="false">IFERROR((K64/J64%),"-")</f>
        <v>117.241379310345</v>
      </c>
      <c r="N64" s="97" t="n">
        <v>580</v>
      </c>
      <c r="O64" s="98" t="str">
        <f aca="false">IF(F64&lt;=$P$2,"June","")</f>
        <v>June</v>
      </c>
      <c r="P64" s="97" t="n">
        <f aca="false">N64</f>
        <v>580</v>
      </c>
      <c r="Q64" s="99" t="n">
        <f aca="false">K64-P64</f>
        <v>100</v>
      </c>
      <c r="R64" s="98" t="n">
        <f aca="false">IFERROR(IF(O64="May",(K64/P64-1))," ")</f>
        <v>0</v>
      </c>
      <c r="S64" s="100" t="str">
        <f aca="false">IF(N64&gt;0,IF(O64="","-",IF(R64&lt;0%,"DEGROWTH","GROWTH")))</f>
        <v>GROWTH</v>
      </c>
      <c r="T64" s="69" t="n">
        <v>520</v>
      </c>
      <c r="U64" s="101" t="str">
        <f aca="false">IF(F64&lt;=$V$2,"May","")</f>
        <v>May</v>
      </c>
      <c r="V64" s="69" t="n">
        <f aca="false">T64</f>
        <v>520</v>
      </c>
      <c r="W64" s="102" t="n">
        <f aca="false">K64-V64</f>
        <v>160</v>
      </c>
      <c r="X64" s="103" t="n">
        <f aca="false">IFERROR(IF(U64="June",(K64/V64-1)),0)</f>
        <v>0</v>
      </c>
      <c r="Y64" s="104" t="str">
        <f aca="false">IF(T64&gt;0,IF(U64="","-",IF(X64&lt;0%,"DEGROWTH","GROWTH")))</f>
        <v>GROWTH</v>
      </c>
      <c r="Z64" s="75" t="n">
        <v>0</v>
      </c>
      <c r="AA64" s="70"/>
      <c r="AB64" s="70" t="s">
        <v>133</v>
      </c>
      <c r="AC64" s="70" t="s">
        <v>133</v>
      </c>
      <c r="AD64" s="3"/>
      <c r="AE64" s="3"/>
      <c r="AF64" s="70" t="s">
        <v>133</v>
      </c>
      <c r="AG64" s="121" t="n">
        <f aca="false">IFERROR(INDEX(Last6M_AvgSales_Ref!$B$2:$B$12659,MATCH(D64,Last6M_AvgSales_Ref!$A$2:$A$12659,0)),"")</f>
        <v>690</v>
      </c>
    </row>
    <row r="65" customFormat="false" ht="14.25" hidden="false" customHeight="true" outlineLevel="0" collapsed="false">
      <c r="A65" s="70" t="s">
        <v>133</v>
      </c>
      <c r="B65" s="72" t="s">
        <v>144</v>
      </c>
      <c r="C65" s="72" t="s">
        <v>753</v>
      </c>
      <c r="D65" s="72" t="n">
        <v>1000000615</v>
      </c>
      <c r="E65" s="73" t="s">
        <v>754</v>
      </c>
      <c r="F65" s="74" t="n">
        <v>42044</v>
      </c>
      <c r="G65" s="67" t="str">
        <f aca="false">IF(I65&gt;0,"Targeted Dealer","-")</f>
        <v>Targeted Dealer</v>
      </c>
      <c r="H65" s="67"/>
      <c r="I65" s="68" t="n">
        <v>40</v>
      </c>
      <c r="J65" s="68" t="n">
        <f aca="false">I65/$J$1*($J$1-$E$1)</f>
        <v>40</v>
      </c>
      <c r="K65" s="69" t="n">
        <v>20</v>
      </c>
      <c r="L65" s="69" t="n">
        <f aca="false">I65-K65</f>
        <v>20</v>
      </c>
      <c r="M65" s="69" t="n">
        <f aca="false">IFERROR((K65/J65%),"-")</f>
        <v>50</v>
      </c>
      <c r="N65" s="97" t="n">
        <v>0</v>
      </c>
      <c r="O65" s="98" t="str">
        <f aca="false">IF(F65&lt;=$P$2,"June","")</f>
        <v>June</v>
      </c>
      <c r="P65" s="97" t="n">
        <f aca="false">N65</f>
        <v>0</v>
      </c>
      <c r="Q65" s="99" t="n">
        <f aca="false">K65-P65</f>
        <v>20</v>
      </c>
      <c r="R65" s="98" t="n">
        <f aca="false">IFERROR(IF(O65="May",(K65/P65-1))," ")</f>
        <v>0</v>
      </c>
      <c r="S65" s="105" t="b">
        <f aca="false">IF(N65&gt;0,IF(O65="","-",IF(R65&lt;0%,"DEGROWTH","GROWTH")))</f>
        <v>0</v>
      </c>
      <c r="T65" s="69" t="n">
        <v>40</v>
      </c>
      <c r="U65" s="101" t="str">
        <f aca="false">IF(F65&lt;=$V$2,"May","")</f>
        <v>May</v>
      </c>
      <c r="V65" s="69" t="n">
        <f aca="false">T65</f>
        <v>40</v>
      </c>
      <c r="W65" s="102" t="n">
        <f aca="false">K65-V65</f>
        <v>-20</v>
      </c>
      <c r="X65" s="103" t="n">
        <f aca="false">IFERROR(IF(U65="June",(K65/V65-1)),0)</f>
        <v>0</v>
      </c>
      <c r="Y65" s="104" t="str">
        <f aca="false">IF(T65&gt;0,IF(U65="","-",IF(X65&lt;0%,"DEGROWTH","GROWTH")))</f>
        <v>GROWTH</v>
      </c>
      <c r="Z65" s="75" t="n">
        <v>0</v>
      </c>
      <c r="AA65" s="70"/>
      <c r="AB65" s="70" t="s">
        <v>133</v>
      </c>
      <c r="AC65" s="70" t="s">
        <v>133</v>
      </c>
      <c r="AD65" s="3"/>
      <c r="AE65" s="3"/>
      <c r="AF65" s="70" t="s">
        <v>133</v>
      </c>
      <c r="AG65" s="121" t="n">
        <f aca="false">IFERROR(INDEX(Last6M_AvgSales_Ref!$B$2:$B$12659,MATCH(D65,Last6M_AvgSales_Ref!$A$2:$A$12659,0)),"")</f>
        <v>16.6666666666667</v>
      </c>
    </row>
    <row r="66" customFormat="false" ht="14.25" hidden="false" customHeight="true" outlineLevel="0" collapsed="false">
      <c r="A66" s="70" t="s">
        <v>133</v>
      </c>
      <c r="B66" s="72" t="s">
        <v>144</v>
      </c>
      <c r="C66" s="72" t="s">
        <v>755</v>
      </c>
      <c r="D66" s="72" t="n">
        <v>1000000616</v>
      </c>
      <c r="E66" s="73" t="s">
        <v>756</v>
      </c>
      <c r="F66" s="74" t="n">
        <v>42254</v>
      </c>
      <c r="G66" s="67" t="str">
        <f aca="false">IF(I66&gt;0,"Targeted Dealer","-")</f>
        <v>Targeted Dealer</v>
      </c>
      <c r="H66" s="67"/>
      <c r="I66" s="68" t="n">
        <v>40</v>
      </c>
      <c r="J66" s="68" t="n">
        <f aca="false">I66/$J$1*($J$1-$E$1)</f>
        <v>40</v>
      </c>
      <c r="K66" s="69" t="n">
        <v>40</v>
      </c>
      <c r="L66" s="69" t="n">
        <f aca="false">I66-K66</f>
        <v>0</v>
      </c>
      <c r="M66" s="69" t="n">
        <f aca="false">IFERROR((K66/J66%),"-")</f>
        <v>100</v>
      </c>
      <c r="N66" s="97" t="n">
        <v>20</v>
      </c>
      <c r="O66" s="98" t="str">
        <f aca="false">IF(F66&lt;=$P$2,"June","")</f>
        <v>June</v>
      </c>
      <c r="P66" s="97" t="n">
        <f aca="false">N66</f>
        <v>20</v>
      </c>
      <c r="Q66" s="99" t="n">
        <f aca="false">K66-P66</f>
        <v>20</v>
      </c>
      <c r="R66" s="98" t="n">
        <f aca="false">IFERROR(IF(O66="May",(K66/P66-1))," ")</f>
        <v>0</v>
      </c>
      <c r="S66" s="100" t="str">
        <f aca="false">IF(N66&gt;0,IF(O66="","-",IF(R66&lt;0%,"DEGROWTH","GROWTH")))</f>
        <v>GROWTH</v>
      </c>
      <c r="T66" s="69" t="n">
        <v>20</v>
      </c>
      <c r="U66" s="101" t="str">
        <f aca="false">IF(F66&lt;=$V$2,"May","")</f>
        <v>May</v>
      </c>
      <c r="V66" s="69" t="n">
        <f aca="false">T66</f>
        <v>20</v>
      </c>
      <c r="W66" s="102" t="n">
        <f aca="false">K66-V66</f>
        <v>20</v>
      </c>
      <c r="X66" s="103" t="n">
        <f aca="false">IFERROR(IF(U66="June",(K66/V66-1)),0)</f>
        <v>0</v>
      </c>
      <c r="Y66" s="104" t="str">
        <f aca="false">IF(T66&gt;0,IF(U66="","-",IF(X66&lt;0%,"DEGROWTH","GROWTH")))</f>
        <v>GROWTH</v>
      </c>
      <c r="Z66" s="75" t="n">
        <v>0</v>
      </c>
      <c r="AA66" s="70"/>
      <c r="AB66" s="70" t="s">
        <v>133</v>
      </c>
      <c r="AC66" s="70" t="s">
        <v>133</v>
      </c>
      <c r="AD66" s="3"/>
      <c r="AE66" s="3"/>
      <c r="AF66" s="70" t="s">
        <v>133</v>
      </c>
      <c r="AG66" s="121" t="n">
        <f aca="false">IFERROR(INDEX(Last6M_AvgSales_Ref!$B$2:$B$12659,MATCH(D66,Last6M_AvgSales_Ref!$A$2:$A$12659,0)),"")</f>
        <v>33.3333333333333</v>
      </c>
    </row>
    <row r="67" customFormat="false" ht="14.25" hidden="false" customHeight="true" outlineLevel="0" collapsed="false">
      <c r="A67" s="70" t="s">
        <v>133</v>
      </c>
      <c r="B67" s="72" t="s">
        <v>144</v>
      </c>
      <c r="C67" s="72" t="s">
        <v>757</v>
      </c>
      <c r="D67" s="72" t="n">
        <v>1000001007</v>
      </c>
      <c r="E67" s="73" t="s">
        <v>758</v>
      </c>
      <c r="F67" s="74" t="n">
        <v>43832</v>
      </c>
      <c r="G67" s="67" t="str">
        <f aca="false">IF(I67&gt;0,"Targeted Dealer","-")</f>
        <v>Targeted Dealer</v>
      </c>
      <c r="H67" s="67"/>
      <c r="I67" s="68" t="n">
        <v>280</v>
      </c>
      <c r="J67" s="68" t="n">
        <f aca="false">I67/$J$1*($J$1-$E$1)</f>
        <v>280</v>
      </c>
      <c r="K67" s="69" t="n">
        <v>340</v>
      </c>
      <c r="L67" s="69" t="n">
        <f aca="false">I67-K67</f>
        <v>-60</v>
      </c>
      <c r="M67" s="69" t="n">
        <f aca="false">IFERROR((K67/J67%),"-")</f>
        <v>121.428571428571</v>
      </c>
      <c r="N67" s="97" t="n">
        <v>290</v>
      </c>
      <c r="O67" s="98" t="str">
        <f aca="false">IF(F67&lt;=$P$2,"June","")</f>
        <v>June</v>
      </c>
      <c r="P67" s="97" t="n">
        <f aca="false">N67</f>
        <v>290</v>
      </c>
      <c r="Q67" s="99" t="n">
        <f aca="false">K67-P67</f>
        <v>50</v>
      </c>
      <c r="R67" s="98" t="n">
        <f aca="false">IFERROR(IF(O67="May",(K67/P67-1))," ")</f>
        <v>0</v>
      </c>
      <c r="S67" s="100" t="str">
        <f aca="false">IF(N67&gt;0,IF(O67="","-",IF(R67&lt;0%,"DEGROWTH","GROWTH")))</f>
        <v>GROWTH</v>
      </c>
      <c r="T67" s="69" t="n">
        <v>260</v>
      </c>
      <c r="U67" s="101" t="str">
        <f aca="false">IF(F67&lt;=$V$2,"May","")</f>
        <v>May</v>
      </c>
      <c r="V67" s="69" t="n">
        <f aca="false">T67</f>
        <v>260</v>
      </c>
      <c r="W67" s="102" t="n">
        <f aca="false">K67-V67</f>
        <v>80</v>
      </c>
      <c r="X67" s="103" t="n">
        <f aca="false">IFERROR(IF(U67="June",(K67/V67-1)),0)</f>
        <v>0</v>
      </c>
      <c r="Y67" s="104" t="str">
        <f aca="false">IF(T67&gt;0,IF(U67="","-",IF(X67&lt;0%,"DEGROWTH","GROWTH")))</f>
        <v>GROWTH</v>
      </c>
      <c r="Z67" s="75" t="n">
        <v>0</v>
      </c>
      <c r="AA67" s="70"/>
      <c r="AB67" s="70" t="s">
        <v>133</v>
      </c>
      <c r="AC67" s="70" t="s">
        <v>133</v>
      </c>
      <c r="AD67" s="3"/>
      <c r="AE67" s="3"/>
      <c r="AF67" s="70" t="s">
        <v>133</v>
      </c>
      <c r="AG67" s="121" t="n">
        <f aca="false">IFERROR(INDEX(Last6M_AvgSales_Ref!$B$2:$B$12659,MATCH(D67,Last6M_AvgSales_Ref!$A$2:$A$12659,0)),"")</f>
        <v>276.666666666667</v>
      </c>
    </row>
    <row r="68" customFormat="false" ht="14.25" hidden="false" customHeight="true" outlineLevel="0" collapsed="false">
      <c r="A68" s="70" t="s">
        <v>133</v>
      </c>
      <c r="B68" s="72" t="s">
        <v>144</v>
      </c>
      <c r="C68" s="72" t="s">
        <v>759</v>
      </c>
      <c r="D68" s="72" t="n">
        <v>1000001008</v>
      </c>
      <c r="E68" s="73" t="s">
        <v>760</v>
      </c>
      <c r="F68" s="74" t="n">
        <v>43832</v>
      </c>
      <c r="G68" s="67" t="str">
        <f aca="false">IF(I68&gt;0,"Targeted Dealer","-")</f>
        <v>Targeted Dealer</v>
      </c>
      <c r="H68" s="67"/>
      <c r="I68" s="68" t="n">
        <v>280</v>
      </c>
      <c r="J68" s="68" t="n">
        <f aca="false">I68/$J$1*($J$1-$E$1)</f>
        <v>280</v>
      </c>
      <c r="K68" s="69" t="n">
        <v>375</v>
      </c>
      <c r="L68" s="69" t="n">
        <f aca="false">I68-K68</f>
        <v>-95</v>
      </c>
      <c r="M68" s="69" t="n">
        <f aca="false">IFERROR((K68/J68%),"-")</f>
        <v>133.928571428571</v>
      </c>
      <c r="N68" s="97" t="n">
        <v>322.5</v>
      </c>
      <c r="O68" s="98" t="str">
        <f aca="false">IF(F68&lt;=$P$2,"June","")</f>
        <v>June</v>
      </c>
      <c r="P68" s="97" t="n">
        <f aca="false">N68</f>
        <v>322.5</v>
      </c>
      <c r="Q68" s="99" t="n">
        <f aca="false">K68-P68</f>
        <v>52.5</v>
      </c>
      <c r="R68" s="98" t="n">
        <f aca="false">IFERROR(IF(O68="May",(K68/P68-1))," ")</f>
        <v>0</v>
      </c>
      <c r="S68" s="100" t="str">
        <f aca="false">IF(N68&gt;0,IF(O68="","-",IF(R68&lt;0%,"DEGROWTH","GROWTH")))</f>
        <v>GROWTH</v>
      </c>
      <c r="T68" s="69" t="n">
        <v>205</v>
      </c>
      <c r="U68" s="101" t="str">
        <f aca="false">IF(F68&lt;=$V$2,"May","")</f>
        <v>May</v>
      </c>
      <c r="V68" s="69" t="n">
        <f aca="false">T68</f>
        <v>205</v>
      </c>
      <c r="W68" s="102" t="n">
        <f aca="false">K68-V68</f>
        <v>170</v>
      </c>
      <c r="X68" s="103" t="n">
        <f aca="false">IFERROR(IF(U68="June",(K68/V68-1)),0)</f>
        <v>0</v>
      </c>
      <c r="Y68" s="104" t="str">
        <f aca="false">IF(T68&gt;0,IF(U68="","-",IF(X68&lt;0%,"DEGROWTH","GROWTH")))</f>
        <v>GROWTH</v>
      </c>
      <c r="Z68" s="75" t="n">
        <v>0</v>
      </c>
      <c r="AA68" s="70"/>
      <c r="AB68" s="70" t="s">
        <v>133</v>
      </c>
      <c r="AC68" s="70" t="s">
        <v>133</v>
      </c>
      <c r="AD68" s="3"/>
      <c r="AE68" s="3"/>
      <c r="AF68" s="70" t="s">
        <v>133</v>
      </c>
      <c r="AG68" s="121" t="n">
        <f aca="false">IFERROR(INDEX(Last6M_AvgSales_Ref!$B$2:$B$12659,MATCH(D68,Last6M_AvgSales_Ref!$A$2:$A$12659,0)),"")</f>
        <v>353.333333333333</v>
      </c>
    </row>
    <row r="69" customFormat="false" ht="14.25" hidden="false" customHeight="true" outlineLevel="0" collapsed="false">
      <c r="A69" s="70" t="s">
        <v>133</v>
      </c>
      <c r="B69" s="72" t="s">
        <v>144</v>
      </c>
      <c r="C69" s="72" t="s">
        <v>761</v>
      </c>
      <c r="D69" s="72" t="n">
        <v>1000000652</v>
      </c>
      <c r="E69" s="73" t="s">
        <v>762</v>
      </c>
      <c r="F69" s="74" t="n">
        <v>43906</v>
      </c>
      <c r="G69" s="67" t="str">
        <f aca="false">IF(I69&gt;0,"Targeted Dealer","-")</f>
        <v>Targeted Dealer</v>
      </c>
      <c r="H69" s="67"/>
      <c r="I69" s="68" t="n">
        <v>40</v>
      </c>
      <c r="J69" s="68" t="n">
        <f aca="false">I69/$J$1*($J$1-$E$1)</f>
        <v>40</v>
      </c>
      <c r="K69" s="69" t="n">
        <v>42</v>
      </c>
      <c r="L69" s="69" t="n">
        <f aca="false">I69-K69</f>
        <v>-2</v>
      </c>
      <c r="M69" s="69" t="n">
        <f aca="false">IFERROR((K69/J69%),"-")</f>
        <v>105</v>
      </c>
      <c r="N69" s="97" t="n">
        <v>0</v>
      </c>
      <c r="O69" s="98" t="str">
        <f aca="false">IF(F69&lt;=$P$2,"June","")</f>
        <v>June</v>
      </c>
      <c r="P69" s="97" t="n">
        <f aca="false">N69</f>
        <v>0</v>
      </c>
      <c r="Q69" s="99" t="n">
        <f aca="false">K69-P69</f>
        <v>42</v>
      </c>
      <c r="R69" s="98" t="n">
        <f aca="false">IFERROR(IF(O69="May",(K69/P69-1))," ")</f>
        <v>0</v>
      </c>
      <c r="S69" s="105" t="b">
        <f aca="false">IF(N69&gt;0,IF(O69="","-",IF(R69&lt;0%,"DEGROWTH","GROWTH")))</f>
        <v>0</v>
      </c>
      <c r="T69" s="69" t="n">
        <v>20</v>
      </c>
      <c r="U69" s="101" t="str">
        <f aca="false">IF(F69&lt;=$V$2,"May","")</f>
        <v>May</v>
      </c>
      <c r="V69" s="69" t="n">
        <f aca="false">T69</f>
        <v>20</v>
      </c>
      <c r="W69" s="102" t="n">
        <f aca="false">K69-V69</f>
        <v>22</v>
      </c>
      <c r="X69" s="103" t="n">
        <f aca="false">IFERROR(IF(U69="June",(K69/V69-1)),0)</f>
        <v>0</v>
      </c>
      <c r="Y69" s="104" t="str">
        <f aca="false">IF(T69&gt;0,IF(U69="","-",IF(X69&lt;0%,"DEGROWTH","GROWTH")))</f>
        <v>GROWTH</v>
      </c>
      <c r="Z69" s="75" t="n">
        <v>0</v>
      </c>
      <c r="AA69" s="70"/>
      <c r="AB69" s="70" t="s">
        <v>133</v>
      </c>
      <c r="AC69" s="70" t="s">
        <v>133</v>
      </c>
      <c r="AD69" s="3"/>
      <c r="AE69" s="3"/>
      <c r="AF69" s="70" t="s">
        <v>133</v>
      </c>
      <c r="AG69" s="121" t="n">
        <f aca="false">IFERROR(INDEX(Last6M_AvgSales_Ref!$B$2:$B$12659,MATCH(D69,Last6M_AvgSales_Ref!$A$2:$A$12659,0)),"")</f>
        <v>30.3333333333333</v>
      </c>
    </row>
    <row r="70" customFormat="false" ht="14.25" hidden="false" customHeight="true" outlineLevel="0" collapsed="false">
      <c r="A70" s="70" t="s">
        <v>133</v>
      </c>
      <c r="B70" s="72" t="s">
        <v>144</v>
      </c>
      <c r="C70" s="72" t="s">
        <v>763</v>
      </c>
      <c r="D70" s="72" t="n">
        <v>1000001006</v>
      </c>
      <c r="E70" s="73" t="s">
        <v>764</v>
      </c>
      <c r="F70" s="74" t="n">
        <v>44459</v>
      </c>
      <c r="G70" s="67" t="str">
        <f aca="false">IF(I70&gt;0,"Targeted Dealer","-")</f>
        <v>Targeted Dealer</v>
      </c>
      <c r="H70" s="67"/>
      <c r="I70" s="68" t="n">
        <v>20</v>
      </c>
      <c r="J70" s="68" t="n">
        <f aca="false">I70/$J$1*($J$1-$E$1)</f>
        <v>20</v>
      </c>
      <c r="K70" s="69" t="n">
        <v>20</v>
      </c>
      <c r="L70" s="69" t="n">
        <f aca="false">I70-K70</f>
        <v>0</v>
      </c>
      <c r="M70" s="69" t="n">
        <f aca="false">IFERROR((K70/J70%),"-")</f>
        <v>100</v>
      </c>
      <c r="N70" s="97" t="n">
        <v>40</v>
      </c>
      <c r="O70" s="98" t="str">
        <f aca="false">IF(F70&lt;=$P$2,"June","")</f>
        <v>June</v>
      </c>
      <c r="P70" s="97" t="n">
        <f aca="false">N70</f>
        <v>40</v>
      </c>
      <c r="Q70" s="99" t="n">
        <f aca="false">K70-P70</f>
        <v>-20</v>
      </c>
      <c r="R70" s="98" t="n">
        <f aca="false">IFERROR(IF(O70="May",(K70/P70-1))," ")</f>
        <v>0</v>
      </c>
      <c r="S70" s="100" t="str">
        <f aca="false">IF(N70&gt;0,IF(O70="","-",IF(R70&lt;0%,"DEGROWTH","GROWTH")))</f>
        <v>GROWTH</v>
      </c>
      <c r="T70" s="69" t="n">
        <v>44.5</v>
      </c>
      <c r="U70" s="101" t="str">
        <f aca="false">IF(F70&lt;=$V$2,"May","")</f>
        <v>May</v>
      </c>
      <c r="V70" s="69" t="n">
        <f aca="false">T70</f>
        <v>44.5</v>
      </c>
      <c r="W70" s="102" t="n">
        <f aca="false">K70-V70</f>
        <v>-24.5</v>
      </c>
      <c r="X70" s="103" t="n">
        <f aca="false">IFERROR(IF(U70="June",(K70/V70-1)),0)</f>
        <v>0</v>
      </c>
      <c r="Y70" s="104" t="str">
        <f aca="false">IF(T70&gt;0,IF(U70="","-",IF(X70&lt;0%,"DEGROWTH","GROWTH")))</f>
        <v>GROWTH</v>
      </c>
      <c r="Z70" s="75" t="n">
        <v>0</v>
      </c>
      <c r="AA70" s="70"/>
      <c r="AB70" s="70" t="s">
        <v>133</v>
      </c>
      <c r="AC70" s="70" t="s">
        <v>133</v>
      </c>
      <c r="AD70" s="3"/>
      <c r="AE70" s="3"/>
      <c r="AF70" s="70" t="s">
        <v>133</v>
      </c>
      <c r="AG70" s="121" t="n">
        <f aca="false">IFERROR(INDEX(Last6M_AvgSales_Ref!$B$2:$B$12659,MATCH(D70,Last6M_AvgSales_Ref!$A$2:$A$12659,0)),"")</f>
        <v>50</v>
      </c>
    </row>
    <row r="71" customFormat="false" ht="14.25" hidden="false" customHeight="true" outlineLevel="0" collapsed="false">
      <c r="A71" s="70" t="s">
        <v>133</v>
      </c>
      <c r="B71" s="72" t="s">
        <v>144</v>
      </c>
      <c r="C71" s="72" t="s">
        <v>765</v>
      </c>
      <c r="D71" s="72" t="n">
        <v>1000002620</v>
      </c>
      <c r="E71" s="73" t="s">
        <v>766</v>
      </c>
      <c r="F71" s="74" t="n">
        <v>44628</v>
      </c>
      <c r="G71" s="67" t="str">
        <f aca="false">IF(I71&gt;0,"Targeted Dealer","-")</f>
        <v>Targeted Dealer</v>
      </c>
      <c r="H71" s="67"/>
      <c r="I71" s="68" t="n">
        <v>60</v>
      </c>
      <c r="J71" s="68" t="n">
        <f aca="false">I71/$J$1*($J$1-$E$1)</f>
        <v>60</v>
      </c>
      <c r="K71" s="69" t="n">
        <v>125</v>
      </c>
      <c r="L71" s="69" t="n">
        <f aca="false">I71-K71</f>
        <v>-65</v>
      </c>
      <c r="M71" s="69" t="n">
        <f aca="false">IFERROR((K71/J71%),"-")</f>
        <v>208.333333333333</v>
      </c>
      <c r="N71" s="97" t="n">
        <v>75</v>
      </c>
      <c r="O71" s="98" t="str">
        <f aca="false">IF(F71&lt;=$P$2,"June","")</f>
        <v>June</v>
      </c>
      <c r="P71" s="97" t="n">
        <f aca="false">N71</f>
        <v>75</v>
      </c>
      <c r="Q71" s="99" t="n">
        <f aca="false">K71-P71</f>
        <v>50</v>
      </c>
      <c r="R71" s="98" t="n">
        <f aca="false">IFERROR(IF(O71="May",(K71/P71-1))," ")</f>
        <v>0</v>
      </c>
      <c r="S71" s="100" t="str">
        <f aca="false">IF(N71&gt;0,IF(O71="","-",IF(R71&lt;0%,"DEGROWTH","GROWTH")))</f>
        <v>GROWTH</v>
      </c>
      <c r="T71" s="69" t="n">
        <v>50</v>
      </c>
      <c r="U71" s="101" t="str">
        <f aca="false">IF(F71&lt;=$V$2,"May","")</f>
        <v>May</v>
      </c>
      <c r="V71" s="69" t="n">
        <f aca="false">T71</f>
        <v>50</v>
      </c>
      <c r="W71" s="102" t="n">
        <f aca="false">K71-V71</f>
        <v>75</v>
      </c>
      <c r="X71" s="103" t="n">
        <f aca="false">IFERROR(IF(U71="June",(K71/V71-1)),0)</f>
        <v>0</v>
      </c>
      <c r="Y71" s="104" t="str">
        <f aca="false">IF(T71&gt;0,IF(U71="","-",IF(X71&lt;0%,"DEGROWTH","GROWTH")))</f>
        <v>GROWTH</v>
      </c>
      <c r="Z71" s="75" t="n">
        <v>0</v>
      </c>
      <c r="AA71" s="70"/>
      <c r="AB71" s="70" t="s">
        <v>133</v>
      </c>
      <c r="AC71" s="70" t="s">
        <v>133</v>
      </c>
      <c r="AD71" s="3"/>
      <c r="AE71" s="3"/>
      <c r="AF71" s="70" t="s">
        <v>133</v>
      </c>
      <c r="AG71" s="121" t="n">
        <f aca="false">IFERROR(INDEX(Last6M_AvgSales_Ref!$B$2:$B$12659,MATCH(D71,Last6M_AvgSales_Ref!$A$2:$A$12659,0)),"")</f>
        <v>104.166666666667</v>
      </c>
    </row>
    <row r="72" customFormat="false" ht="14.25" hidden="false" customHeight="true" outlineLevel="0" collapsed="false">
      <c r="A72" s="70" t="s">
        <v>133</v>
      </c>
      <c r="B72" s="72" t="s">
        <v>144</v>
      </c>
      <c r="C72" s="72" t="s">
        <v>767</v>
      </c>
      <c r="D72" s="72" t="n">
        <v>1000003164</v>
      </c>
      <c r="E72" s="72" t="s">
        <v>768</v>
      </c>
      <c r="F72" s="74" t="n">
        <v>44916</v>
      </c>
      <c r="G72" s="67" t="str">
        <f aca="false">IF(I72&gt;0,"Targeted Dealer","-")</f>
        <v>Targeted Dealer</v>
      </c>
      <c r="H72" s="67"/>
      <c r="I72" s="68" t="n">
        <v>100</v>
      </c>
      <c r="J72" s="68" t="n">
        <f aca="false">I72/$J$1*($J$1-$E$1)</f>
        <v>100</v>
      </c>
      <c r="K72" s="69" t="n">
        <v>128</v>
      </c>
      <c r="L72" s="69" t="n">
        <f aca="false">I72-K72</f>
        <v>-28</v>
      </c>
      <c r="M72" s="69" t="n">
        <f aca="false">IFERROR((K72/J72%),"-")</f>
        <v>128</v>
      </c>
      <c r="N72" s="97" t="n">
        <v>128</v>
      </c>
      <c r="O72" s="98" t="str">
        <f aca="false">IF(F72&lt;=$P$2,"June","")</f>
        <v>June</v>
      </c>
      <c r="P72" s="97" t="n">
        <f aca="false">N72</f>
        <v>128</v>
      </c>
      <c r="Q72" s="99" t="n">
        <f aca="false">K72-P72</f>
        <v>0</v>
      </c>
      <c r="R72" s="98" t="n">
        <f aca="false">IFERROR(IF(O72="May",(K72/P72-1))," ")</f>
        <v>0</v>
      </c>
      <c r="S72" s="100" t="str">
        <f aca="false">IF(N72&gt;0,IF(O72="","-",IF(R72&lt;0%,"DEGROWTH","GROWTH")))</f>
        <v>GROWTH</v>
      </c>
      <c r="T72" s="69" t="n">
        <v>128</v>
      </c>
      <c r="U72" s="101" t="str">
        <f aca="false">IF(F72&lt;=$V$2,"May","")</f>
        <v>May</v>
      </c>
      <c r="V72" s="69" t="n">
        <f aca="false">T72</f>
        <v>128</v>
      </c>
      <c r="W72" s="102" t="n">
        <f aca="false">K72-V72</f>
        <v>0</v>
      </c>
      <c r="X72" s="103" t="n">
        <f aca="false">IFERROR(IF(U72="June",(K72/V72-1)),0)</f>
        <v>0</v>
      </c>
      <c r="Y72" s="104" t="str">
        <f aca="false">IF(T72&gt;0,IF(U72="","-",IF(X72&lt;0%,"DEGROWTH","GROWTH")))</f>
        <v>GROWTH</v>
      </c>
      <c r="Z72" s="75" t="n">
        <v>0</v>
      </c>
      <c r="AA72" s="70"/>
      <c r="AB72" s="70" t="s">
        <v>133</v>
      </c>
      <c r="AC72" s="70" t="s">
        <v>133</v>
      </c>
      <c r="AD72" s="3"/>
      <c r="AE72" s="3"/>
      <c r="AF72" s="70" t="s">
        <v>133</v>
      </c>
      <c r="AG72" s="121" t="n">
        <f aca="false">IFERROR(INDEX(Last6M_AvgSales_Ref!$B$2:$B$12659,MATCH(D72,Last6M_AvgSales_Ref!$A$2:$A$12659,0)),"")</f>
        <v>135.333333333333</v>
      </c>
    </row>
    <row r="73" customFormat="false" ht="14.25" hidden="false" customHeight="true" outlineLevel="0" collapsed="false">
      <c r="A73" s="75" t="s">
        <v>133</v>
      </c>
      <c r="B73" s="79" t="s">
        <v>26</v>
      </c>
      <c r="C73" s="79" t="s">
        <v>769</v>
      </c>
      <c r="D73" s="79" t="n">
        <v>1000004006</v>
      </c>
      <c r="E73" s="79" t="s">
        <v>770</v>
      </c>
      <c r="F73" s="74" t="n">
        <v>45456</v>
      </c>
      <c r="G73" s="67" t="str">
        <f aca="false">IF(I73&gt;0,"Targeted Dealer","-")</f>
        <v>Targeted Dealer</v>
      </c>
      <c r="H73" s="67"/>
      <c r="I73" s="68" t="n">
        <v>60</v>
      </c>
      <c r="J73" s="68" t="n">
        <f aca="false">I73/$J$1*($J$1-$E$1)</f>
        <v>60</v>
      </c>
      <c r="K73" s="69" t="n">
        <v>80</v>
      </c>
      <c r="L73" s="69" t="n">
        <f aca="false">I73-K73</f>
        <v>-20</v>
      </c>
      <c r="M73" s="69" t="n">
        <f aca="false">IFERROR((K73/J73%),"-")</f>
        <v>133.333333333333</v>
      </c>
      <c r="N73" s="97" t="n">
        <v>0</v>
      </c>
      <c r="O73" s="98" t="str">
        <f aca="false">IF(F73&lt;=$P$2,"June","")</f>
        <v>June</v>
      </c>
      <c r="P73" s="97" t="n">
        <f aca="false">N73</f>
        <v>0</v>
      </c>
      <c r="Q73" s="99" t="n">
        <f aca="false">K73-P73</f>
        <v>80</v>
      </c>
      <c r="R73" s="98" t="n">
        <f aca="false">IFERROR(IF(O73="May",(K73/P73-1))," ")</f>
        <v>0</v>
      </c>
      <c r="S73" s="105" t="b">
        <f aca="false">IF(N73&gt;0,IF(O73="","-",IF(R73&lt;0%,"DEGROWTH","GROWTH")))</f>
        <v>0</v>
      </c>
      <c r="T73" s="69" t="n">
        <v>10</v>
      </c>
      <c r="U73" s="101" t="str">
        <f aca="false">IF(F73&lt;=$V$2,"May","")</f>
        <v>May</v>
      </c>
      <c r="V73" s="69" t="n">
        <f aca="false">T73</f>
        <v>10</v>
      </c>
      <c r="W73" s="102" t="n">
        <f aca="false">K73-V73</f>
        <v>70</v>
      </c>
      <c r="X73" s="103" t="n">
        <f aca="false">IFERROR(IF(U73="June",(K73/V73-1)),0)</f>
        <v>0</v>
      </c>
      <c r="Y73" s="104" t="str">
        <f aca="false">IF(T73&gt;0,IF(U73="","-",IF(X73&lt;0%,"DEGROWTH","GROWTH")))</f>
        <v>GROWTH</v>
      </c>
      <c r="Z73" s="75" t="n">
        <v>0</v>
      </c>
      <c r="AA73" s="70"/>
      <c r="AB73" s="70" t="s">
        <v>133</v>
      </c>
      <c r="AC73" s="75" t="s">
        <v>133</v>
      </c>
      <c r="AD73" s="3"/>
      <c r="AE73" s="3"/>
      <c r="AF73" s="75" t="s">
        <v>133</v>
      </c>
      <c r="AG73" s="121" t="n">
        <f aca="false">IFERROR(INDEX(Last6M_AvgSales_Ref!$B$2:$B$12659,MATCH(D73,Last6M_AvgSales_Ref!$A$2:$A$12659,0)),"")</f>
        <v>43.3333333333333</v>
      </c>
    </row>
    <row r="74" customFormat="false" ht="14.25" hidden="false" customHeight="true" outlineLevel="0" collapsed="false">
      <c r="A74" s="75" t="s">
        <v>133</v>
      </c>
      <c r="B74" s="79" t="s">
        <v>26</v>
      </c>
      <c r="C74" s="79" t="s">
        <v>771</v>
      </c>
      <c r="D74" s="108" t="n">
        <v>1000004090</v>
      </c>
      <c r="E74" s="108" t="s">
        <v>772</v>
      </c>
      <c r="F74" s="74" t="n">
        <v>45524</v>
      </c>
      <c r="G74" s="67" t="str">
        <f aca="false">IF(I74&gt;0,"Targeted Dealer","-")</f>
        <v>Targeted Dealer</v>
      </c>
      <c r="H74" s="67"/>
      <c r="I74" s="68" t="n">
        <v>40</v>
      </c>
      <c r="J74" s="68" t="n">
        <f aca="false">I74/$J$1*($J$1-$E$1)</f>
        <v>40</v>
      </c>
      <c r="K74" s="69" t="n">
        <v>40</v>
      </c>
      <c r="L74" s="69" t="n">
        <f aca="false">I74-K74</f>
        <v>0</v>
      </c>
      <c r="M74" s="69" t="n">
        <f aca="false">IFERROR((K74/J74%),"-")</f>
        <v>100</v>
      </c>
      <c r="N74" s="97" t="n">
        <v>60</v>
      </c>
      <c r="O74" s="98" t="str">
        <f aca="false">IF(F74&lt;=$P$2,"June","")</f>
        <v>June</v>
      </c>
      <c r="P74" s="97" t="n">
        <f aca="false">N74</f>
        <v>60</v>
      </c>
      <c r="Q74" s="99" t="n">
        <f aca="false">K74-P74</f>
        <v>-20</v>
      </c>
      <c r="R74" s="98" t="n">
        <f aca="false">IFERROR(IF(O74="May",(K74/P74-1))," ")</f>
        <v>0</v>
      </c>
      <c r="S74" s="100" t="str">
        <f aca="false">IF(N74&gt;0,IF(O74="","-",IF(R74&lt;0%,"DEGROWTH","GROWTH")))</f>
        <v>GROWTH</v>
      </c>
      <c r="T74" s="69" t="n">
        <v>52</v>
      </c>
      <c r="U74" s="101" t="str">
        <f aca="false">IF(F74&lt;=$V$2,"May","")</f>
        <v>May</v>
      </c>
      <c r="V74" s="69" t="n">
        <f aca="false">T74</f>
        <v>52</v>
      </c>
      <c r="W74" s="102" t="n">
        <f aca="false">K74-V74</f>
        <v>-12</v>
      </c>
      <c r="X74" s="103" t="n">
        <f aca="false">IFERROR(IF(U74="June",(K74/V74-1)),0)</f>
        <v>0</v>
      </c>
      <c r="Y74" s="104" t="str">
        <f aca="false">IF(T74&gt;0,IF(U74="","-",IF(X74&lt;0%,"DEGROWTH","GROWTH")))</f>
        <v>GROWTH</v>
      </c>
      <c r="Z74" s="75" t="n">
        <v>0</v>
      </c>
      <c r="AA74" s="70"/>
      <c r="AB74" s="70" t="s">
        <v>133</v>
      </c>
      <c r="AC74" s="75" t="s">
        <v>133</v>
      </c>
      <c r="AD74" s="3"/>
      <c r="AE74" s="3"/>
      <c r="AF74" s="75" t="s">
        <v>133</v>
      </c>
      <c r="AG74" s="121" t="n">
        <f aca="false">IFERROR(INDEX(Last6M_AvgSales_Ref!$B$2:$B$12659,MATCH(D74,Last6M_AvgSales_Ref!$A$2:$A$12659,0)),"")</f>
        <v>50</v>
      </c>
    </row>
    <row r="75" customFormat="false" ht="14.25" hidden="false" customHeight="true" outlineLevel="0" collapsed="false">
      <c r="A75" s="70" t="s">
        <v>133</v>
      </c>
      <c r="B75" s="71" t="s">
        <v>27</v>
      </c>
      <c r="C75" s="72" t="s">
        <v>773</v>
      </c>
      <c r="D75" s="72" t="n">
        <v>1000000744</v>
      </c>
      <c r="E75" s="73" t="s">
        <v>774</v>
      </c>
      <c r="F75" s="74" t="n">
        <v>38939</v>
      </c>
      <c r="G75" s="67" t="str">
        <f aca="false">IF(I75&gt;0,"Targeted Dealer","-")</f>
        <v>Targeted Dealer</v>
      </c>
      <c r="H75" s="67"/>
      <c r="I75" s="68" t="n">
        <v>230</v>
      </c>
      <c r="J75" s="68" t="n">
        <f aca="false">I75/$J$1*($J$1-$E$1)</f>
        <v>230</v>
      </c>
      <c r="K75" s="69" t="n">
        <v>245</v>
      </c>
      <c r="L75" s="69" t="n">
        <f aca="false">I75-K75</f>
        <v>-15</v>
      </c>
      <c r="M75" s="69" t="n">
        <f aca="false">IFERROR((K75/J75%),"-")</f>
        <v>106.521739130435</v>
      </c>
      <c r="N75" s="97" t="n">
        <v>230</v>
      </c>
      <c r="O75" s="98" t="str">
        <f aca="false">IF(F75&lt;=$P$2,"June","")</f>
        <v>June</v>
      </c>
      <c r="P75" s="97" t="n">
        <f aca="false">N75</f>
        <v>230</v>
      </c>
      <c r="Q75" s="99" t="n">
        <f aca="false">K75-P75</f>
        <v>15</v>
      </c>
      <c r="R75" s="98" t="n">
        <f aca="false">IFERROR(IF(O75="May",(K75/P75-1))," ")</f>
        <v>0</v>
      </c>
      <c r="S75" s="100" t="str">
        <f aca="false">IF(N75&gt;0,IF(O75="","-",IF(R75&lt;0%,"DEGROWTH","GROWTH")))</f>
        <v>GROWTH</v>
      </c>
      <c r="T75" s="69" t="n">
        <v>227.5</v>
      </c>
      <c r="U75" s="101" t="str">
        <f aca="false">IF(F75&lt;=$V$2,"May","")</f>
        <v>May</v>
      </c>
      <c r="V75" s="69" t="n">
        <f aca="false">T75</f>
        <v>227.5</v>
      </c>
      <c r="W75" s="102" t="n">
        <f aca="false">K75-V75</f>
        <v>17.5</v>
      </c>
      <c r="X75" s="103" t="n">
        <f aca="false">IFERROR(IF(U75="June",(K75/V75-1)),0)</f>
        <v>0</v>
      </c>
      <c r="Y75" s="104" t="str">
        <f aca="false">IF(T75&gt;0,IF(U75="","-",IF(X75&lt;0%,"DEGROWTH","GROWTH")))</f>
        <v>GROWTH</v>
      </c>
      <c r="Z75" s="75" t="n">
        <v>0</v>
      </c>
      <c r="AA75" s="70"/>
      <c r="AB75" s="70" t="s">
        <v>133</v>
      </c>
      <c r="AC75" s="70" t="s">
        <v>133</v>
      </c>
      <c r="AD75" s="3"/>
      <c r="AE75" s="3"/>
      <c r="AF75" s="70" t="s">
        <v>133</v>
      </c>
      <c r="AG75" s="121" t="n">
        <f aca="false">IFERROR(INDEX(Last6M_AvgSales_Ref!$B$2:$B$12659,MATCH(D75,Last6M_AvgSales_Ref!$A$2:$A$12659,0)),"")</f>
        <v>244.775</v>
      </c>
    </row>
    <row r="76" customFormat="false" ht="14.25" hidden="false" customHeight="true" outlineLevel="0" collapsed="false">
      <c r="A76" s="70" t="s">
        <v>133</v>
      </c>
      <c r="B76" s="71" t="s">
        <v>29</v>
      </c>
      <c r="C76" s="72" t="s">
        <v>775</v>
      </c>
      <c r="D76" s="72" t="n">
        <v>1000000732</v>
      </c>
      <c r="E76" s="73" t="s">
        <v>776</v>
      </c>
      <c r="F76" s="74" t="n">
        <v>39057</v>
      </c>
      <c r="G76" s="67" t="str">
        <f aca="false">IF(I76&gt;0,"Targeted Dealer","-")</f>
        <v>Targeted Dealer</v>
      </c>
      <c r="H76" s="67"/>
      <c r="I76" s="68" t="n">
        <v>4400</v>
      </c>
      <c r="J76" s="68" t="n">
        <f aca="false">I76/$J$1*($J$1-$E$1)</f>
        <v>4400</v>
      </c>
      <c r="K76" s="69" t="n">
        <v>5377.6</v>
      </c>
      <c r="L76" s="69" t="n">
        <f aca="false">I76-K76</f>
        <v>-977.6</v>
      </c>
      <c r="M76" s="69" t="n">
        <f aca="false">IFERROR((K76/J76%),"-")</f>
        <v>122.218181818182</v>
      </c>
      <c r="N76" s="97" t="n">
        <v>4254.5</v>
      </c>
      <c r="O76" s="98" t="str">
        <f aca="false">IF(F76&lt;=$P$2,"June","")</f>
        <v>June</v>
      </c>
      <c r="P76" s="97" t="n">
        <f aca="false">N76</f>
        <v>4254.5</v>
      </c>
      <c r="Q76" s="99" t="n">
        <f aca="false">K76-P76</f>
        <v>1123.1</v>
      </c>
      <c r="R76" s="98" t="n">
        <f aca="false">IFERROR(IF(O76="May",(K76/P76-1))," ")</f>
        <v>0</v>
      </c>
      <c r="S76" s="100" t="str">
        <f aca="false">IF(N76&gt;0,IF(O76="","-",IF(R76&lt;0%,"DEGROWTH","GROWTH")))</f>
        <v>GROWTH</v>
      </c>
      <c r="T76" s="69" t="n">
        <v>4317.35</v>
      </c>
      <c r="U76" s="101" t="str">
        <f aca="false">IF(F76&lt;=$V$2,"May","")</f>
        <v>May</v>
      </c>
      <c r="V76" s="69" t="n">
        <f aca="false">T76</f>
        <v>4317.35</v>
      </c>
      <c r="W76" s="102" t="n">
        <f aca="false">K76-V76</f>
        <v>1060.25</v>
      </c>
      <c r="X76" s="103" t="n">
        <f aca="false">IFERROR(IF(U76="June",(K76/V76-1)),0)</f>
        <v>0</v>
      </c>
      <c r="Y76" s="104" t="str">
        <f aca="false">IF(T76&gt;0,IF(U76="","-",IF(X76&lt;0%,"DEGROWTH","GROWTH")))</f>
        <v>GROWTH</v>
      </c>
      <c r="Z76" s="75" t="n">
        <v>0</v>
      </c>
      <c r="AA76" s="70"/>
      <c r="AB76" s="70" t="s">
        <v>133</v>
      </c>
      <c r="AC76" s="70" t="s">
        <v>133</v>
      </c>
      <c r="AD76" s="3"/>
      <c r="AE76" s="3"/>
      <c r="AF76" s="70" t="s">
        <v>133</v>
      </c>
      <c r="AG76" s="121" t="n">
        <f aca="false">IFERROR(INDEX(Last6M_AvgSales_Ref!$B$2:$B$12659,MATCH(D76,Last6M_AvgSales_Ref!$A$2:$A$12659,0)),"")</f>
        <v>5011.85833333333</v>
      </c>
    </row>
    <row r="77" customFormat="false" ht="14.25" hidden="false" customHeight="true" outlineLevel="0" collapsed="false">
      <c r="A77" s="70" t="s">
        <v>133</v>
      </c>
      <c r="B77" s="71" t="s">
        <v>27</v>
      </c>
      <c r="C77" s="72" t="s">
        <v>777</v>
      </c>
      <c r="D77" s="72" t="n">
        <v>1000000729</v>
      </c>
      <c r="E77" s="73" t="s">
        <v>778</v>
      </c>
      <c r="F77" s="74" t="n">
        <v>39283</v>
      </c>
      <c r="G77" s="67" t="str">
        <f aca="false">IF(I77&gt;0,"Targeted Dealer","-")</f>
        <v>Targeted Dealer</v>
      </c>
      <c r="H77" s="67"/>
      <c r="I77" s="68" t="n">
        <v>20</v>
      </c>
      <c r="J77" s="68" t="n">
        <f aca="false">I77/$J$1*($J$1-$E$1)</f>
        <v>20</v>
      </c>
      <c r="K77" s="69" t="n">
        <v>2</v>
      </c>
      <c r="L77" s="69" t="n">
        <f aca="false">I77-K77</f>
        <v>18</v>
      </c>
      <c r="M77" s="69" t="n">
        <f aca="false">IFERROR((K77/J77%),"-")</f>
        <v>10</v>
      </c>
      <c r="N77" s="97" t="n">
        <v>8</v>
      </c>
      <c r="O77" s="98" t="str">
        <f aca="false">IF(F77&lt;=$P$2,"June","")</f>
        <v>June</v>
      </c>
      <c r="P77" s="97" t="n">
        <f aca="false">N77</f>
        <v>8</v>
      </c>
      <c r="Q77" s="99" t="n">
        <f aca="false">K77-P77</f>
        <v>-6</v>
      </c>
      <c r="R77" s="98" t="n">
        <f aca="false">IFERROR(IF(O77="May",(K77/P77-1))," ")</f>
        <v>0</v>
      </c>
      <c r="S77" s="100" t="str">
        <f aca="false">IF(N77&gt;0,IF(O77="","-",IF(R77&lt;0%,"DEGROWTH","GROWTH")))</f>
        <v>GROWTH</v>
      </c>
      <c r="T77" s="69" t="n">
        <v>3.5</v>
      </c>
      <c r="U77" s="101" t="str">
        <f aca="false">IF(F77&lt;=$V$2,"May","")</f>
        <v>May</v>
      </c>
      <c r="V77" s="69" t="n">
        <f aca="false">T77</f>
        <v>3.5</v>
      </c>
      <c r="W77" s="102" t="n">
        <f aca="false">K77-V77</f>
        <v>-1.5</v>
      </c>
      <c r="X77" s="103" t="n">
        <f aca="false">IFERROR(IF(U77="June",(K77/V77-1)),0)</f>
        <v>0</v>
      </c>
      <c r="Y77" s="104" t="str">
        <f aca="false">IF(T77&gt;0,IF(U77="","-",IF(X77&lt;0%,"DEGROWTH","GROWTH")))</f>
        <v>GROWTH</v>
      </c>
      <c r="Z77" s="75" t="n">
        <v>0</v>
      </c>
      <c r="AA77" s="70"/>
      <c r="AB77" s="70" t="s">
        <v>133</v>
      </c>
      <c r="AC77" s="70" t="s">
        <v>133</v>
      </c>
      <c r="AD77" s="3"/>
      <c r="AE77" s="3"/>
      <c r="AF77" s="70" t="s">
        <v>133</v>
      </c>
      <c r="AG77" s="121" t="n">
        <f aca="false">IFERROR(INDEX(Last6M_AvgSales_Ref!$B$2:$B$12659,MATCH(D77,Last6M_AvgSales_Ref!$A$2:$A$12659,0)),"")</f>
        <v>9.75</v>
      </c>
    </row>
    <row r="78" customFormat="false" ht="14.25" hidden="false" customHeight="true" outlineLevel="0" collapsed="false">
      <c r="A78" s="70" t="s">
        <v>133</v>
      </c>
      <c r="B78" s="71" t="s">
        <v>29</v>
      </c>
      <c r="C78" s="72" t="s">
        <v>779</v>
      </c>
      <c r="D78" s="72" t="n">
        <v>1000000737</v>
      </c>
      <c r="E78" s="73" t="s">
        <v>780</v>
      </c>
      <c r="F78" s="74" t="n">
        <v>39746</v>
      </c>
      <c r="G78" s="67" t="str">
        <f aca="false">IF(I78&gt;0,"Targeted Dealer","-")</f>
        <v>Targeted Dealer</v>
      </c>
      <c r="H78" s="67"/>
      <c r="I78" s="68" t="n">
        <v>1070</v>
      </c>
      <c r="J78" s="68" t="n">
        <f aca="false">I78/$J$1*($J$1-$E$1)</f>
        <v>1070</v>
      </c>
      <c r="K78" s="69" t="n">
        <v>1335</v>
      </c>
      <c r="L78" s="69" t="n">
        <f aca="false">I78-K78</f>
        <v>-265</v>
      </c>
      <c r="M78" s="69" t="n">
        <f aca="false">IFERROR((K78/J78%),"-")</f>
        <v>124.766355140187</v>
      </c>
      <c r="N78" s="97" t="n">
        <v>1175</v>
      </c>
      <c r="O78" s="98" t="str">
        <f aca="false">IF(F78&lt;=$P$2,"June","")</f>
        <v>June</v>
      </c>
      <c r="P78" s="97" t="n">
        <f aca="false">N78</f>
        <v>1175</v>
      </c>
      <c r="Q78" s="99" t="n">
        <f aca="false">K78-P78</f>
        <v>160</v>
      </c>
      <c r="R78" s="98" t="n">
        <f aca="false">IFERROR(IF(O78="May",(K78/P78-1))," ")</f>
        <v>0</v>
      </c>
      <c r="S78" s="100" t="str">
        <f aca="false">IF(N78&gt;0,IF(O78="","-",IF(R78&lt;0%,"DEGROWTH","GROWTH")))</f>
        <v>GROWTH</v>
      </c>
      <c r="T78" s="69" t="n">
        <v>1035</v>
      </c>
      <c r="U78" s="101" t="str">
        <f aca="false">IF(F78&lt;=$V$2,"May","")</f>
        <v>May</v>
      </c>
      <c r="V78" s="69" t="n">
        <f aca="false">T78</f>
        <v>1035</v>
      </c>
      <c r="W78" s="102" t="n">
        <f aca="false">K78-V78</f>
        <v>300</v>
      </c>
      <c r="X78" s="103" t="n">
        <f aca="false">IFERROR(IF(U78="June",(K78/V78-1)),0)</f>
        <v>0</v>
      </c>
      <c r="Y78" s="104" t="str">
        <f aca="false">IF(T78&gt;0,IF(U78="","-",IF(X78&lt;0%,"DEGROWTH","GROWTH")))</f>
        <v>GROWTH</v>
      </c>
      <c r="Z78" s="75" t="n">
        <v>0</v>
      </c>
      <c r="AA78" s="70"/>
      <c r="AB78" s="70" t="s">
        <v>133</v>
      </c>
      <c r="AC78" s="70" t="s">
        <v>133</v>
      </c>
      <c r="AD78" s="3"/>
      <c r="AE78" s="3"/>
      <c r="AF78" s="70" t="s">
        <v>133</v>
      </c>
      <c r="AG78" s="121" t="n">
        <f aca="false">IFERROR(INDEX(Last6M_AvgSales_Ref!$B$2:$B$12659,MATCH(D78,Last6M_AvgSales_Ref!$A$2:$A$12659,0)),"")</f>
        <v>1249.05</v>
      </c>
    </row>
    <row r="79" customFormat="false" ht="14.25" hidden="false" customHeight="true" outlineLevel="0" collapsed="false">
      <c r="A79" s="70" t="s">
        <v>133</v>
      </c>
      <c r="B79" s="71" t="s">
        <v>27</v>
      </c>
      <c r="C79" s="72" t="s">
        <v>781</v>
      </c>
      <c r="D79" s="72" t="n">
        <v>1000000733</v>
      </c>
      <c r="E79" s="73" t="s">
        <v>782</v>
      </c>
      <c r="F79" s="74" t="n">
        <v>39996</v>
      </c>
      <c r="G79" s="67" t="str">
        <f aca="false">IF(I79&gt;0,"Targeted Dealer","-")</f>
        <v>Targeted Dealer</v>
      </c>
      <c r="H79" s="67"/>
      <c r="I79" s="68" t="n">
        <v>170</v>
      </c>
      <c r="J79" s="68" t="n">
        <f aca="false">I79/$J$1*($J$1-$E$1)</f>
        <v>170</v>
      </c>
      <c r="K79" s="69" t="n">
        <v>184.25</v>
      </c>
      <c r="L79" s="69" t="n">
        <f aca="false">I79-K79</f>
        <v>-14.25</v>
      </c>
      <c r="M79" s="69" t="n">
        <f aca="false">IFERROR((K79/J79%),"-")</f>
        <v>108.382352941176</v>
      </c>
      <c r="N79" s="97" t="n">
        <v>65</v>
      </c>
      <c r="O79" s="98" t="str">
        <f aca="false">IF(F79&lt;=$P$2,"June","")</f>
        <v>June</v>
      </c>
      <c r="P79" s="97" t="n">
        <f aca="false">N79</f>
        <v>65</v>
      </c>
      <c r="Q79" s="99" t="n">
        <f aca="false">K79-P79</f>
        <v>119.25</v>
      </c>
      <c r="R79" s="98" t="n">
        <f aca="false">IFERROR(IF(O79="May",(K79/P79-1))," ")</f>
        <v>0</v>
      </c>
      <c r="S79" s="100" t="str">
        <f aca="false">IF(N79&gt;0,IF(O79="","-",IF(R79&lt;0%,"DEGROWTH","GROWTH")))</f>
        <v>GROWTH</v>
      </c>
      <c r="T79" s="69" t="n">
        <v>168</v>
      </c>
      <c r="U79" s="101" t="str">
        <f aca="false">IF(F79&lt;=$V$2,"May","")</f>
        <v>May</v>
      </c>
      <c r="V79" s="69" t="n">
        <f aca="false">T79</f>
        <v>168</v>
      </c>
      <c r="W79" s="102" t="n">
        <f aca="false">K79-V79</f>
        <v>16.25</v>
      </c>
      <c r="X79" s="103" t="n">
        <f aca="false">IFERROR(IF(U79="June",(K79/V79-1)),0)</f>
        <v>0</v>
      </c>
      <c r="Y79" s="104" t="str">
        <f aca="false">IF(T79&gt;0,IF(U79="","-",IF(X79&lt;0%,"DEGROWTH","GROWTH")))</f>
        <v>GROWTH</v>
      </c>
      <c r="Z79" s="75" t="n">
        <v>0</v>
      </c>
      <c r="AA79" s="70"/>
      <c r="AB79" s="70" t="s">
        <v>133</v>
      </c>
      <c r="AC79" s="70" t="s">
        <v>133</v>
      </c>
      <c r="AD79" s="3"/>
      <c r="AE79" s="3"/>
      <c r="AF79" s="70" t="s">
        <v>133</v>
      </c>
      <c r="AG79" s="121" t="n">
        <f aca="false">IFERROR(INDEX(Last6M_AvgSales_Ref!$B$2:$B$12659,MATCH(D79,Last6M_AvgSales_Ref!$A$2:$A$12659,0)),"")</f>
        <v>103.041666666667</v>
      </c>
    </row>
    <row r="80" customFormat="false" ht="14.25" hidden="false" customHeight="true" outlineLevel="0" collapsed="false">
      <c r="A80" s="70" t="s">
        <v>133</v>
      </c>
      <c r="B80" s="71" t="s">
        <v>27</v>
      </c>
      <c r="C80" s="72" t="s">
        <v>783</v>
      </c>
      <c r="D80" s="72" t="n">
        <v>1000000745</v>
      </c>
      <c r="E80" s="73" t="s">
        <v>784</v>
      </c>
      <c r="F80" s="74" t="n">
        <v>40655</v>
      </c>
      <c r="G80" s="67" t="str">
        <f aca="false">IF(I80&gt;0,"Targeted Dealer","-")</f>
        <v>Targeted Dealer</v>
      </c>
      <c r="H80" s="67"/>
      <c r="I80" s="68" t="n">
        <v>30</v>
      </c>
      <c r="J80" s="68" t="n">
        <f aca="false">I80/$J$1*($J$1-$E$1)</f>
        <v>30</v>
      </c>
      <c r="K80" s="69" t="n">
        <v>39</v>
      </c>
      <c r="L80" s="69" t="n">
        <f aca="false">I80-K80</f>
        <v>-9</v>
      </c>
      <c r="M80" s="69" t="n">
        <f aca="false">IFERROR((K80/J80%),"-")</f>
        <v>130</v>
      </c>
      <c r="N80" s="97" t="n">
        <v>33.5</v>
      </c>
      <c r="O80" s="98" t="str">
        <f aca="false">IF(F80&lt;=$P$2,"June","")</f>
        <v>June</v>
      </c>
      <c r="P80" s="97" t="n">
        <f aca="false">N80</f>
        <v>33.5</v>
      </c>
      <c r="Q80" s="99" t="n">
        <f aca="false">K80-P80</f>
        <v>5.5</v>
      </c>
      <c r="R80" s="98" t="n">
        <f aca="false">IFERROR(IF(O80="May",(K80/P80-1))," ")</f>
        <v>0</v>
      </c>
      <c r="S80" s="100" t="str">
        <f aca="false">IF(N80&gt;0,IF(O80="","-",IF(R80&lt;0%,"DEGROWTH","GROWTH")))</f>
        <v>GROWTH</v>
      </c>
      <c r="T80" s="69" t="n">
        <v>20</v>
      </c>
      <c r="U80" s="101" t="str">
        <f aca="false">IF(F80&lt;=$V$2,"May","")</f>
        <v>May</v>
      </c>
      <c r="V80" s="69" t="n">
        <f aca="false">T80</f>
        <v>20</v>
      </c>
      <c r="W80" s="102" t="n">
        <f aca="false">K80-V80</f>
        <v>19</v>
      </c>
      <c r="X80" s="103" t="n">
        <f aca="false">IFERROR(IF(U80="June",(K80/V80-1)),0)</f>
        <v>0</v>
      </c>
      <c r="Y80" s="104" t="str">
        <f aca="false">IF(T80&gt;0,IF(U80="","-",IF(X80&lt;0%,"DEGROWTH","GROWTH")))</f>
        <v>GROWTH</v>
      </c>
      <c r="Z80" s="75" t="n">
        <v>0</v>
      </c>
      <c r="AA80" s="70"/>
      <c r="AB80" s="70" t="s">
        <v>133</v>
      </c>
      <c r="AC80" s="70" t="s">
        <v>133</v>
      </c>
      <c r="AD80" s="3"/>
      <c r="AE80" s="3"/>
      <c r="AF80" s="70" t="s">
        <v>133</v>
      </c>
      <c r="AG80" s="121" t="n">
        <f aca="false">IFERROR(INDEX(Last6M_AvgSales_Ref!$B$2:$B$12659,MATCH(D80,Last6M_AvgSales_Ref!$A$2:$A$12659,0)),"")</f>
        <v>43.4166666666667</v>
      </c>
    </row>
    <row r="81" customFormat="false" ht="14.25" hidden="false" customHeight="true" outlineLevel="0" collapsed="false">
      <c r="A81" s="70" t="s">
        <v>133</v>
      </c>
      <c r="B81" s="71" t="s">
        <v>27</v>
      </c>
      <c r="C81" s="72" t="s">
        <v>785</v>
      </c>
      <c r="D81" s="72" t="n">
        <v>1000000740</v>
      </c>
      <c r="E81" s="73" t="s">
        <v>786</v>
      </c>
      <c r="F81" s="74" t="n">
        <v>40669</v>
      </c>
      <c r="G81" s="67" t="str">
        <f aca="false">IF(I81&gt;0,"Targeted Dealer","-")</f>
        <v>Targeted Dealer</v>
      </c>
      <c r="H81" s="67"/>
      <c r="I81" s="68" t="n">
        <v>65</v>
      </c>
      <c r="J81" s="68" t="n">
        <f aca="false">I81/$J$1*($J$1-$E$1)</f>
        <v>65</v>
      </c>
      <c r="K81" s="69" t="n">
        <v>40</v>
      </c>
      <c r="L81" s="69" t="n">
        <f aca="false">I81-K81</f>
        <v>25</v>
      </c>
      <c r="M81" s="69" t="n">
        <f aca="false">IFERROR((K81/J81%),"-")</f>
        <v>61.5384615384615</v>
      </c>
      <c r="N81" s="97" t="n">
        <v>35</v>
      </c>
      <c r="O81" s="98" t="str">
        <f aca="false">IF(F81&lt;=$P$2,"June","")</f>
        <v>June</v>
      </c>
      <c r="P81" s="97" t="n">
        <f aca="false">N81</f>
        <v>35</v>
      </c>
      <c r="Q81" s="99" t="n">
        <f aca="false">K81-P81</f>
        <v>5</v>
      </c>
      <c r="R81" s="98" t="n">
        <f aca="false">IFERROR(IF(O81="May",(K81/P81-1))," ")</f>
        <v>0</v>
      </c>
      <c r="S81" s="100" t="str">
        <f aca="false">IF(N81&gt;0,IF(O81="","-",IF(R81&lt;0%,"DEGROWTH","GROWTH")))</f>
        <v>GROWTH</v>
      </c>
      <c r="T81" s="69" t="n">
        <v>71</v>
      </c>
      <c r="U81" s="101" t="str">
        <f aca="false">IF(F81&lt;=$V$2,"May","")</f>
        <v>May</v>
      </c>
      <c r="V81" s="69" t="n">
        <f aca="false">T81</f>
        <v>71</v>
      </c>
      <c r="W81" s="102" t="n">
        <f aca="false">K81-V81</f>
        <v>-31</v>
      </c>
      <c r="X81" s="103" t="n">
        <f aca="false">IFERROR(IF(U81="June",(K81/V81-1)),0)</f>
        <v>0</v>
      </c>
      <c r="Y81" s="104" t="str">
        <f aca="false">IF(T81&gt;0,IF(U81="","-",IF(X81&lt;0%,"DEGROWTH","GROWTH")))</f>
        <v>GROWTH</v>
      </c>
      <c r="Z81" s="75" t="n">
        <v>0</v>
      </c>
      <c r="AA81" s="70"/>
      <c r="AB81" s="70" t="s">
        <v>133</v>
      </c>
      <c r="AC81" s="70" t="s">
        <v>133</v>
      </c>
      <c r="AD81" s="3"/>
      <c r="AE81" s="3"/>
      <c r="AF81" s="70" t="s">
        <v>133</v>
      </c>
      <c r="AG81" s="121" t="n">
        <f aca="false">IFERROR(INDEX(Last6M_AvgSales_Ref!$B$2:$B$12659,MATCH(D81,Last6M_AvgSales_Ref!$A$2:$A$12659,0)),"")</f>
        <v>65.375</v>
      </c>
    </row>
    <row r="82" customFormat="false" ht="14.25" hidden="false" customHeight="true" outlineLevel="0" collapsed="false">
      <c r="A82" s="70" t="s">
        <v>133</v>
      </c>
      <c r="B82" s="71" t="s">
        <v>29</v>
      </c>
      <c r="C82" s="72" t="s">
        <v>787</v>
      </c>
      <c r="D82" s="72" t="n">
        <v>1000000722</v>
      </c>
      <c r="E82" s="73" t="s">
        <v>788</v>
      </c>
      <c r="F82" s="74" t="n">
        <v>41212</v>
      </c>
      <c r="G82" s="67" t="str">
        <f aca="false">IF(I82&gt;0,"Targeted Dealer","-")</f>
        <v>Targeted Dealer</v>
      </c>
      <c r="H82" s="67"/>
      <c r="I82" s="68" t="n">
        <v>160</v>
      </c>
      <c r="J82" s="68" t="n">
        <f aca="false">I82/$J$1*($J$1-$E$1)</f>
        <v>160</v>
      </c>
      <c r="K82" s="69" t="n">
        <v>170</v>
      </c>
      <c r="L82" s="69" t="n">
        <f aca="false">I82-K82</f>
        <v>-10</v>
      </c>
      <c r="M82" s="69" t="n">
        <f aca="false">IFERROR((K82/J82%),"-")</f>
        <v>106.25</v>
      </c>
      <c r="N82" s="97" t="n">
        <v>125</v>
      </c>
      <c r="O82" s="98" t="str">
        <f aca="false">IF(F82&lt;=$P$2,"June","")</f>
        <v>June</v>
      </c>
      <c r="P82" s="97" t="n">
        <f aca="false">N82</f>
        <v>125</v>
      </c>
      <c r="Q82" s="99" t="n">
        <f aca="false">K82-P82</f>
        <v>45</v>
      </c>
      <c r="R82" s="98" t="n">
        <f aca="false">IFERROR(IF(O82="May",(K82/P82-1))," ")</f>
        <v>0</v>
      </c>
      <c r="S82" s="100" t="str">
        <f aca="false">IF(N82&gt;0,IF(O82="","-",IF(R82&lt;0%,"DEGROWTH","GROWTH")))</f>
        <v>GROWTH</v>
      </c>
      <c r="T82" s="69" t="n">
        <v>170</v>
      </c>
      <c r="U82" s="101" t="str">
        <f aca="false">IF(F82&lt;=$V$2,"May","")</f>
        <v>May</v>
      </c>
      <c r="V82" s="69" t="n">
        <f aca="false">T82</f>
        <v>170</v>
      </c>
      <c r="W82" s="102" t="n">
        <f aca="false">K82-V82</f>
        <v>0</v>
      </c>
      <c r="X82" s="103" t="n">
        <f aca="false">IFERROR(IF(U82="June",(K82/V82-1)),0)</f>
        <v>0</v>
      </c>
      <c r="Y82" s="104" t="str">
        <f aca="false">IF(T82&gt;0,IF(U82="","-",IF(X82&lt;0%,"DEGROWTH","GROWTH")))</f>
        <v>GROWTH</v>
      </c>
      <c r="Z82" s="75" t="n">
        <v>0</v>
      </c>
      <c r="AA82" s="70"/>
      <c r="AB82" s="70" t="s">
        <v>133</v>
      </c>
      <c r="AC82" s="70" t="s">
        <v>133</v>
      </c>
      <c r="AD82" s="3"/>
      <c r="AE82" s="3"/>
      <c r="AF82" s="70" t="s">
        <v>133</v>
      </c>
      <c r="AG82" s="121" t="n">
        <f aca="false">IFERROR(INDEX(Last6M_AvgSales_Ref!$B$2:$B$12659,MATCH(D82,Last6M_AvgSales_Ref!$A$2:$A$12659,0)),"")</f>
        <v>165</v>
      </c>
    </row>
    <row r="83" customFormat="false" ht="14.25" hidden="false" customHeight="true" outlineLevel="0" collapsed="false">
      <c r="A83" s="70" t="s">
        <v>133</v>
      </c>
      <c r="B83" s="71" t="s">
        <v>27</v>
      </c>
      <c r="C83" s="72" t="s">
        <v>789</v>
      </c>
      <c r="D83" s="72" t="n">
        <v>1000000735</v>
      </c>
      <c r="E83" s="73" t="s">
        <v>790</v>
      </c>
      <c r="F83" s="74" t="n">
        <v>41372</v>
      </c>
      <c r="G83" s="67" t="str">
        <f aca="false">IF(I83&gt;0,"Targeted Dealer","-")</f>
        <v>Targeted Dealer</v>
      </c>
      <c r="H83" s="67"/>
      <c r="I83" s="68" t="n">
        <v>400</v>
      </c>
      <c r="J83" s="68" t="n">
        <f aca="false">I83/$J$1*($J$1-$E$1)</f>
        <v>400</v>
      </c>
      <c r="K83" s="69" t="n">
        <v>480</v>
      </c>
      <c r="L83" s="69" t="n">
        <f aca="false">I83-K83</f>
        <v>-80</v>
      </c>
      <c r="M83" s="69" t="n">
        <f aca="false">IFERROR((K83/J83%),"-")</f>
        <v>120</v>
      </c>
      <c r="N83" s="97" t="n">
        <v>408.9</v>
      </c>
      <c r="O83" s="98" t="str">
        <f aca="false">IF(F83&lt;=$P$2,"June","")</f>
        <v>June</v>
      </c>
      <c r="P83" s="97" t="n">
        <f aca="false">N83</f>
        <v>408.9</v>
      </c>
      <c r="Q83" s="99" t="n">
        <f aca="false">K83-P83</f>
        <v>71.1</v>
      </c>
      <c r="R83" s="98" t="n">
        <f aca="false">IFERROR(IF(O83="May",(K83/P83-1))," ")</f>
        <v>0</v>
      </c>
      <c r="S83" s="100" t="str">
        <f aca="false">IF(N83&gt;0,IF(O83="","-",IF(R83&lt;0%,"DEGROWTH","GROWTH")))</f>
        <v>GROWTH</v>
      </c>
      <c r="T83" s="69" t="n">
        <v>260</v>
      </c>
      <c r="U83" s="101" t="str">
        <f aca="false">IF(F83&lt;=$V$2,"May","")</f>
        <v>May</v>
      </c>
      <c r="V83" s="69" t="n">
        <f aca="false">T83</f>
        <v>260</v>
      </c>
      <c r="W83" s="102" t="n">
        <f aca="false">K83-V83</f>
        <v>220</v>
      </c>
      <c r="X83" s="103" t="n">
        <f aca="false">IFERROR(IF(U83="June",(K83/V83-1)),0)</f>
        <v>0</v>
      </c>
      <c r="Y83" s="104" t="str">
        <f aca="false">IF(T83&gt;0,IF(U83="","-",IF(X83&lt;0%,"DEGROWTH","GROWTH")))</f>
        <v>GROWTH</v>
      </c>
      <c r="Z83" s="75" t="n">
        <v>0</v>
      </c>
      <c r="AA83" s="70"/>
      <c r="AB83" s="70" t="s">
        <v>133</v>
      </c>
      <c r="AC83" s="70" t="s">
        <v>133</v>
      </c>
      <c r="AD83" s="3"/>
      <c r="AE83" s="3"/>
      <c r="AF83" s="70" t="s">
        <v>133</v>
      </c>
      <c r="AG83" s="121" t="n">
        <f aca="false">IFERROR(INDEX(Last6M_AvgSales_Ref!$B$2:$B$12659,MATCH(D83,Last6M_AvgSales_Ref!$A$2:$A$12659,0)),"")</f>
        <v>516.083333333333</v>
      </c>
    </row>
    <row r="84" customFormat="false" ht="14.25" hidden="false" customHeight="true" outlineLevel="0" collapsed="false">
      <c r="A84" s="70" t="s">
        <v>133</v>
      </c>
      <c r="B84" s="71" t="s">
        <v>29</v>
      </c>
      <c r="C84" s="72" t="s">
        <v>791</v>
      </c>
      <c r="D84" s="72" t="n">
        <v>1000000728</v>
      </c>
      <c r="E84" s="73" t="s">
        <v>792</v>
      </c>
      <c r="F84" s="74" t="n">
        <v>41470</v>
      </c>
      <c r="G84" s="67" t="str">
        <f aca="false">IF(I84&gt;0,"Targeted Dealer","-")</f>
        <v>Targeted Dealer</v>
      </c>
      <c r="H84" s="67"/>
      <c r="I84" s="68" t="n">
        <v>40</v>
      </c>
      <c r="J84" s="68" t="n">
        <f aca="false">I84/$J$1*($J$1-$E$1)</f>
        <v>40</v>
      </c>
      <c r="K84" s="69" t="n">
        <v>40</v>
      </c>
      <c r="L84" s="69" t="n">
        <f aca="false">I84-K84</f>
        <v>0</v>
      </c>
      <c r="M84" s="69" t="n">
        <f aca="false">IFERROR((K84/J84%),"-")</f>
        <v>100</v>
      </c>
      <c r="N84" s="97" t="n">
        <v>40</v>
      </c>
      <c r="O84" s="98" t="str">
        <f aca="false">IF(F84&lt;=$P$2,"June","")</f>
        <v>June</v>
      </c>
      <c r="P84" s="97" t="n">
        <f aca="false">N84</f>
        <v>40</v>
      </c>
      <c r="Q84" s="99" t="n">
        <f aca="false">K84-P84</f>
        <v>0</v>
      </c>
      <c r="R84" s="98" t="n">
        <f aca="false">IFERROR(IF(O84="May",(K84/P84-1))," ")</f>
        <v>0</v>
      </c>
      <c r="S84" s="100" t="str">
        <f aca="false">IF(N84&gt;0,IF(O84="","-",IF(R84&lt;0%,"DEGROWTH","GROWTH")))</f>
        <v>GROWTH</v>
      </c>
      <c r="T84" s="69" t="n">
        <v>40</v>
      </c>
      <c r="U84" s="101" t="str">
        <f aca="false">IF(F84&lt;=$V$2,"May","")</f>
        <v>May</v>
      </c>
      <c r="V84" s="69" t="n">
        <f aca="false">T84</f>
        <v>40</v>
      </c>
      <c r="W84" s="102" t="n">
        <f aca="false">K84-V84</f>
        <v>0</v>
      </c>
      <c r="X84" s="103" t="n">
        <f aca="false">IFERROR(IF(U84="June",(K84/V84-1)),0)</f>
        <v>0</v>
      </c>
      <c r="Y84" s="104" t="str">
        <f aca="false">IF(T84&gt;0,IF(U84="","-",IF(X84&lt;0%,"DEGROWTH","GROWTH")))</f>
        <v>GROWTH</v>
      </c>
      <c r="Z84" s="75" t="n">
        <v>0</v>
      </c>
      <c r="AA84" s="70"/>
      <c r="AB84" s="70" t="s">
        <v>133</v>
      </c>
      <c r="AC84" s="70" t="s">
        <v>133</v>
      </c>
      <c r="AD84" s="3"/>
      <c r="AE84" s="3"/>
      <c r="AF84" s="70" t="s">
        <v>133</v>
      </c>
      <c r="AG84" s="121" t="n">
        <f aca="false">IFERROR(INDEX(Last6M_AvgSales_Ref!$B$2:$B$12659,MATCH(D84,Last6M_AvgSales_Ref!$A$2:$A$12659,0)),"")</f>
        <v>27.9166666666667</v>
      </c>
    </row>
    <row r="85" customFormat="false" ht="14.25" hidden="false" customHeight="true" outlineLevel="0" collapsed="false">
      <c r="A85" s="70" t="s">
        <v>133</v>
      </c>
      <c r="B85" s="71" t="s">
        <v>27</v>
      </c>
      <c r="C85" s="72" t="s">
        <v>793</v>
      </c>
      <c r="D85" s="72" t="n">
        <v>1000000742</v>
      </c>
      <c r="E85" s="73" t="s">
        <v>794</v>
      </c>
      <c r="F85" s="74" t="n">
        <v>41505</v>
      </c>
      <c r="G85" s="67" t="str">
        <f aca="false">IF(I85&gt;0,"Targeted Dealer","-")</f>
        <v>Targeted Dealer</v>
      </c>
      <c r="H85" s="67"/>
      <c r="I85" s="68" t="n">
        <v>630</v>
      </c>
      <c r="J85" s="68" t="n">
        <f aca="false">I85/$J$1*($J$1-$E$1)</f>
        <v>630</v>
      </c>
      <c r="K85" s="69" t="n">
        <v>562</v>
      </c>
      <c r="L85" s="69" t="n">
        <f aca="false">I85-K85</f>
        <v>68</v>
      </c>
      <c r="M85" s="69" t="n">
        <f aca="false">IFERROR((K85/J85%),"-")</f>
        <v>89.2063492063492</v>
      </c>
      <c r="N85" s="97" t="n">
        <v>474</v>
      </c>
      <c r="O85" s="98" t="str">
        <f aca="false">IF(F85&lt;=$P$2,"June","")</f>
        <v>June</v>
      </c>
      <c r="P85" s="97" t="n">
        <f aca="false">N85</f>
        <v>474</v>
      </c>
      <c r="Q85" s="99" t="n">
        <f aca="false">K85-P85</f>
        <v>88</v>
      </c>
      <c r="R85" s="98" t="n">
        <f aca="false">IFERROR(IF(O85="May",(K85/P85-1))," ")</f>
        <v>0</v>
      </c>
      <c r="S85" s="100" t="str">
        <f aca="false">IF(N85&gt;0,IF(O85="","-",IF(R85&lt;0%,"DEGROWTH","GROWTH")))</f>
        <v>GROWTH</v>
      </c>
      <c r="T85" s="69" t="n">
        <v>578.75</v>
      </c>
      <c r="U85" s="101" t="str">
        <f aca="false">IF(F85&lt;=$V$2,"May","")</f>
        <v>May</v>
      </c>
      <c r="V85" s="69" t="n">
        <f aca="false">T85</f>
        <v>578.75</v>
      </c>
      <c r="W85" s="102" t="n">
        <f aca="false">K85-V85</f>
        <v>-16.75</v>
      </c>
      <c r="X85" s="103" t="n">
        <f aca="false">IFERROR(IF(U85="June",(K85/V85-1)),0)</f>
        <v>0</v>
      </c>
      <c r="Y85" s="104" t="str">
        <f aca="false">IF(T85&gt;0,IF(U85="","-",IF(X85&lt;0%,"DEGROWTH","GROWTH")))</f>
        <v>GROWTH</v>
      </c>
      <c r="Z85" s="75" t="n">
        <v>0</v>
      </c>
      <c r="AA85" s="70"/>
      <c r="AB85" s="70" t="s">
        <v>133</v>
      </c>
      <c r="AC85" s="70" t="s">
        <v>133</v>
      </c>
      <c r="AD85" s="3"/>
      <c r="AE85" s="3"/>
      <c r="AF85" s="70" t="s">
        <v>133</v>
      </c>
      <c r="AG85" s="121" t="n">
        <f aca="false">IFERROR(INDEX(Last6M_AvgSales_Ref!$B$2:$B$12659,MATCH(D85,Last6M_AvgSales_Ref!$A$2:$A$12659,0)),"")</f>
        <v>731.975</v>
      </c>
    </row>
    <row r="86" customFormat="false" ht="14.25" hidden="false" customHeight="true" outlineLevel="0" collapsed="false">
      <c r="A86" s="70" t="s">
        <v>133</v>
      </c>
      <c r="B86" s="71" t="s">
        <v>29</v>
      </c>
      <c r="C86" s="72" t="s">
        <v>795</v>
      </c>
      <c r="D86" s="72" t="n">
        <v>1000000726</v>
      </c>
      <c r="E86" s="73" t="s">
        <v>796</v>
      </c>
      <c r="F86" s="74" t="n">
        <v>41701</v>
      </c>
      <c r="G86" s="67" t="str">
        <f aca="false">IF(I86&gt;0,"Targeted Dealer","-")</f>
        <v>Targeted Dealer</v>
      </c>
      <c r="H86" s="67"/>
      <c r="I86" s="68" t="n">
        <v>100</v>
      </c>
      <c r="J86" s="68" t="n">
        <f aca="false">I86/$J$1*($J$1-$E$1)</f>
        <v>100</v>
      </c>
      <c r="K86" s="69" t="n">
        <v>95</v>
      </c>
      <c r="L86" s="69" t="n">
        <f aca="false">I86-K86</f>
        <v>5</v>
      </c>
      <c r="M86" s="69" t="n">
        <f aca="false">IFERROR((K86/J86%),"-")</f>
        <v>95</v>
      </c>
      <c r="N86" s="97" t="n">
        <v>80</v>
      </c>
      <c r="O86" s="98" t="str">
        <f aca="false">IF(F86&lt;=$P$2,"June","")</f>
        <v>June</v>
      </c>
      <c r="P86" s="97" t="n">
        <f aca="false">N86</f>
        <v>80</v>
      </c>
      <c r="Q86" s="99" t="n">
        <f aca="false">K86-P86</f>
        <v>15</v>
      </c>
      <c r="R86" s="98" t="n">
        <f aca="false">IFERROR(IF(O86="May",(K86/P86-1))," ")</f>
        <v>0</v>
      </c>
      <c r="S86" s="100" t="str">
        <f aca="false">IF(N86&gt;0,IF(O86="","-",IF(R86&lt;0%,"DEGROWTH","GROWTH")))</f>
        <v>GROWTH</v>
      </c>
      <c r="T86" s="69" t="n">
        <v>80</v>
      </c>
      <c r="U86" s="101" t="str">
        <f aca="false">IF(F86&lt;=$V$2,"May","")</f>
        <v>May</v>
      </c>
      <c r="V86" s="69" t="n">
        <f aca="false">T86</f>
        <v>80</v>
      </c>
      <c r="W86" s="102" t="n">
        <f aca="false">K86-V86</f>
        <v>15</v>
      </c>
      <c r="X86" s="103" t="n">
        <f aca="false">IFERROR(IF(U86="June",(K86/V86-1)),0)</f>
        <v>0</v>
      </c>
      <c r="Y86" s="104" t="str">
        <f aca="false">IF(T86&gt;0,IF(U86="","-",IF(X86&lt;0%,"DEGROWTH","GROWTH")))</f>
        <v>GROWTH</v>
      </c>
      <c r="Z86" s="75" t="n">
        <v>0</v>
      </c>
      <c r="AA86" s="70"/>
      <c r="AB86" s="70" t="s">
        <v>133</v>
      </c>
      <c r="AC86" s="70" t="s">
        <v>133</v>
      </c>
      <c r="AD86" s="3"/>
      <c r="AE86" s="3"/>
      <c r="AF86" s="70" t="s">
        <v>133</v>
      </c>
      <c r="AG86" s="121" t="n">
        <f aca="false">IFERROR(INDEX(Last6M_AvgSales_Ref!$B$2:$B$12659,MATCH(D86,Last6M_AvgSales_Ref!$A$2:$A$12659,0)),"")</f>
        <v>110.833333333333</v>
      </c>
    </row>
    <row r="87" customFormat="false" ht="14.25" hidden="false" customHeight="true" outlineLevel="0" collapsed="false">
      <c r="A87" s="70" t="s">
        <v>133</v>
      </c>
      <c r="B87" s="71" t="s">
        <v>27</v>
      </c>
      <c r="C87" s="72" t="s">
        <v>797</v>
      </c>
      <c r="D87" s="72" t="n">
        <v>1000000746</v>
      </c>
      <c r="E87" s="73" t="s">
        <v>798</v>
      </c>
      <c r="F87" s="74" t="n">
        <v>42216</v>
      </c>
      <c r="G87" s="67" t="str">
        <f aca="false">IF(I87&gt;0,"Targeted Dealer","-")</f>
        <v>Targeted Dealer</v>
      </c>
      <c r="H87" s="67"/>
      <c r="I87" s="68" t="n">
        <v>120</v>
      </c>
      <c r="J87" s="68" t="n">
        <f aca="false">I87/$J$1*($J$1-$E$1)</f>
        <v>120</v>
      </c>
      <c r="K87" s="69" t="n">
        <v>160</v>
      </c>
      <c r="L87" s="69" t="n">
        <f aca="false">I87-K87</f>
        <v>-40</v>
      </c>
      <c r="M87" s="69" t="n">
        <f aca="false">IFERROR((K87/J87%),"-")</f>
        <v>133.333333333333</v>
      </c>
      <c r="N87" s="97" t="n">
        <v>144</v>
      </c>
      <c r="O87" s="98" t="str">
        <f aca="false">IF(F87&lt;=$P$2,"June","")</f>
        <v>June</v>
      </c>
      <c r="P87" s="97" t="n">
        <f aca="false">N87</f>
        <v>144</v>
      </c>
      <c r="Q87" s="99" t="n">
        <f aca="false">K87-P87</f>
        <v>16</v>
      </c>
      <c r="R87" s="98" t="n">
        <f aca="false">IFERROR(IF(O87="May",(K87/P87-1))," ")</f>
        <v>0</v>
      </c>
      <c r="S87" s="100" t="str">
        <f aca="false">IF(N87&gt;0,IF(O87="","-",IF(R87&lt;0%,"DEGROWTH","GROWTH")))</f>
        <v>GROWTH</v>
      </c>
      <c r="T87" s="69" t="n">
        <v>90</v>
      </c>
      <c r="U87" s="101" t="str">
        <f aca="false">IF(F87&lt;=$V$2,"May","")</f>
        <v>May</v>
      </c>
      <c r="V87" s="69" t="n">
        <f aca="false">T87</f>
        <v>90</v>
      </c>
      <c r="W87" s="102" t="n">
        <f aca="false">K87-V87</f>
        <v>70</v>
      </c>
      <c r="X87" s="103" t="n">
        <f aca="false">IFERROR(IF(U87="June",(K87/V87-1)),0)</f>
        <v>0</v>
      </c>
      <c r="Y87" s="104" t="str">
        <f aca="false">IF(T87&gt;0,IF(U87="","-",IF(X87&lt;0%,"DEGROWTH","GROWTH")))</f>
        <v>GROWTH</v>
      </c>
      <c r="Z87" s="75" t="n">
        <v>0</v>
      </c>
      <c r="AA87" s="70"/>
      <c r="AB87" s="70" t="s">
        <v>133</v>
      </c>
      <c r="AC87" s="70" t="s">
        <v>133</v>
      </c>
      <c r="AD87" s="3"/>
      <c r="AE87" s="3"/>
      <c r="AF87" s="70" t="s">
        <v>133</v>
      </c>
      <c r="AG87" s="121" t="n">
        <f aca="false">IFERROR(INDEX(Last6M_AvgSales_Ref!$B$2:$B$12659,MATCH(D87,Last6M_AvgSales_Ref!$A$2:$A$12659,0)),"")</f>
        <v>150</v>
      </c>
    </row>
    <row r="88" customFormat="false" ht="14.25" hidden="false" customHeight="true" outlineLevel="0" collapsed="false">
      <c r="A88" s="70" t="s">
        <v>133</v>
      </c>
      <c r="B88" s="71" t="s">
        <v>29</v>
      </c>
      <c r="C88" s="72" t="s">
        <v>799</v>
      </c>
      <c r="D88" s="72" t="n">
        <v>1000000741</v>
      </c>
      <c r="E88" s="73" t="s">
        <v>800</v>
      </c>
      <c r="F88" s="74" t="n">
        <v>42889</v>
      </c>
      <c r="G88" s="67" t="str">
        <f aca="false">IF(I88&gt;0,"Targeted Dealer","-")</f>
        <v>Targeted Dealer</v>
      </c>
      <c r="H88" s="67"/>
      <c r="I88" s="68" t="n">
        <v>160</v>
      </c>
      <c r="J88" s="68" t="n">
        <f aca="false">I88/$J$1*($J$1-$E$1)</f>
        <v>160</v>
      </c>
      <c r="K88" s="69" t="n">
        <v>160</v>
      </c>
      <c r="L88" s="69" t="n">
        <f aca="false">I88-K88</f>
        <v>0</v>
      </c>
      <c r="M88" s="69" t="n">
        <f aca="false">IFERROR((K88/J88%),"-")</f>
        <v>100</v>
      </c>
      <c r="N88" s="97" t="n">
        <v>160</v>
      </c>
      <c r="O88" s="98" t="str">
        <f aca="false">IF(F88&lt;=$P$2,"June","")</f>
        <v>June</v>
      </c>
      <c r="P88" s="97" t="n">
        <f aca="false">N88</f>
        <v>160</v>
      </c>
      <c r="Q88" s="99" t="n">
        <f aca="false">K88-P88</f>
        <v>0</v>
      </c>
      <c r="R88" s="98" t="n">
        <f aca="false">IFERROR(IF(O88="May",(K88/P88-1))," ")</f>
        <v>0</v>
      </c>
      <c r="S88" s="100" t="str">
        <f aca="false">IF(N88&gt;0,IF(O88="","-",IF(R88&lt;0%,"DEGROWTH","GROWTH")))</f>
        <v>GROWTH</v>
      </c>
      <c r="T88" s="69" t="n">
        <v>100</v>
      </c>
      <c r="U88" s="101" t="str">
        <f aca="false">IF(F88&lt;=$V$2,"May","")</f>
        <v>May</v>
      </c>
      <c r="V88" s="69" t="n">
        <f aca="false">T88</f>
        <v>100</v>
      </c>
      <c r="W88" s="102" t="n">
        <f aca="false">K88-V88</f>
        <v>60</v>
      </c>
      <c r="X88" s="103" t="n">
        <f aca="false">IFERROR(IF(U88="June",(K88/V88-1)),0)</f>
        <v>0</v>
      </c>
      <c r="Y88" s="104" t="str">
        <f aca="false">IF(T88&gt;0,IF(U88="","-",IF(X88&lt;0%,"DEGROWTH","GROWTH")))</f>
        <v>GROWTH</v>
      </c>
      <c r="Z88" s="75" t="n">
        <v>0</v>
      </c>
      <c r="AA88" s="70"/>
      <c r="AB88" s="70" t="s">
        <v>133</v>
      </c>
      <c r="AC88" s="70" t="s">
        <v>133</v>
      </c>
      <c r="AD88" s="3"/>
      <c r="AE88" s="3"/>
      <c r="AF88" s="70" t="s">
        <v>133</v>
      </c>
      <c r="AG88" s="121" t="n">
        <f aca="false">IFERROR(INDEX(Last6M_AvgSales_Ref!$B$2:$B$12659,MATCH(D88,Last6M_AvgSales_Ref!$A$2:$A$12659,0)),"")</f>
        <v>190.833333333333</v>
      </c>
    </row>
    <row r="89" customFormat="false" ht="14.25" hidden="false" customHeight="true" outlineLevel="0" collapsed="false">
      <c r="A89" s="70" t="s">
        <v>133</v>
      </c>
      <c r="B89" s="71" t="s">
        <v>27</v>
      </c>
      <c r="C89" s="72" t="s">
        <v>801</v>
      </c>
      <c r="D89" s="72" t="n">
        <v>1000000736</v>
      </c>
      <c r="E89" s="73" t="s">
        <v>802</v>
      </c>
      <c r="F89" s="74" t="n">
        <v>42929</v>
      </c>
      <c r="G89" s="67" t="str">
        <f aca="false">IF(I89&gt;0,"Targeted Dealer","-")</f>
        <v>Targeted Dealer</v>
      </c>
      <c r="H89" s="67"/>
      <c r="I89" s="68" t="n">
        <v>630</v>
      </c>
      <c r="J89" s="68" t="n">
        <f aca="false">I89/$J$1*($J$1-$E$1)</f>
        <v>630</v>
      </c>
      <c r="K89" s="69" t="n">
        <v>749</v>
      </c>
      <c r="L89" s="69" t="n">
        <f aca="false">I89-K89</f>
        <v>-119</v>
      </c>
      <c r="M89" s="69" t="n">
        <f aca="false">IFERROR((K89/J89%),"-")</f>
        <v>118.888888888889</v>
      </c>
      <c r="N89" s="97" t="n">
        <v>662.5</v>
      </c>
      <c r="O89" s="98" t="str">
        <f aca="false">IF(F89&lt;=$P$2,"June","")</f>
        <v>June</v>
      </c>
      <c r="P89" s="97" t="n">
        <f aca="false">N89</f>
        <v>662.5</v>
      </c>
      <c r="Q89" s="99" t="n">
        <f aca="false">K89-P89</f>
        <v>86.5</v>
      </c>
      <c r="R89" s="98" t="n">
        <f aca="false">IFERROR(IF(O89="May",(K89/P89-1))," ")</f>
        <v>0</v>
      </c>
      <c r="S89" s="100" t="str">
        <f aca="false">IF(N89&gt;0,IF(O89="","-",IF(R89&lt;0%,"DEGROWTH","GROWTH")))</f>
        <v>GROWTH</v>
      </c>
      <c r="T89" s="69" t="n">
        <v>613.25</v>
      </c>
      <c r="U89" s="101" t="str">
        <f aca="false">IF(F89&lt;=$V$2,"May","")</f>
        <v>May</v>
      </c>
      <c r="V89" s="69" t="n">
        <f aca="false">T89</f>
        <v>613.25</v>
      </c>
      <c r="W89" s="102" t="n">
        <f aca="false">K89-V89</f>
        <v>135.75</v>
      </c>
      <c r="X89" s="103" t="n">
        <f aca="false">IFERROR(IF(U89="June",(K89/V89-1)),0)</f>
        <v>0</v>
      </c>
      <c r="Y89" s="104" t="str">
        <f aca="false">IF(T89&gt;0,IF(U89="","-",IF(X89&lt;0%,"DEGROWTH","GROWTH")))</f>
        <v>GROWTH</v>
      </c>
      <c r="Z89" s="75" t="n">
        <v>0</v>
      </c>
      <c r="AA89" s="70"/>
      <c r="AB89" s="70" t="s">
        <v>133</v>
      </c>
      <c r="AC89" s="70" t="s">
        <v>133</v>
      </c>
      <c r="AD89" s="3"/>
      <c r="AE89" s="3"/>
      <c r="AF89" s="70" t="s">
        <v>133</v>
      </c>
      <c r="AG89" s="121" t="n">
        <f aca="false">IFERROR(INDEX(Last6M_AvgSales_Ref!$B$2:$B$12659,MATCH(D89,Last6M_AvgSales_Ref!$A$2:$A$12659,0)),"")</f>
        <v>808.75</v>
      </c>
    </row>
    <row r="90" customFormat="false" ht="14.25" hidden="false" customHeight="true" outlineLevel="0" collapsed="false">
      <c r="A90" s="70" t="s">
        <v>133</v>
      </c>
      <c r="B90" s="71" t="s">
        <v>29</v>
      </c>
      <c r="C90" s="72" t="s">
        <v>803</v>
      </c>
      <c r="D90" s="72" t="n">
        <v>1000000725</v>
      </c>
      <c r="E90" s="73" t="s">
        <v>804</v>
      </c>
      <c r="F90" s="74" t="n">
        <v>43252</v>
      </c>
      <c r="G90" s="67" t="str">
        <f aca="false">IF(I90&gt;0,"Targeted Dealer","-")</f>
        <v>Targeted Dealer</v>
      </c>
      <c r="H90" s="67"/>
      <c r="I90" s="68" t="n">
        <v>280</v>
      </c>
      <c r="J90" s="68" t="n">
        <f aca="false">I90/$J$1*($J$1-$E$1)</f>
        <v>280</v>
      </c>
      <c r="K90" s="69" t="n">
        <v>180</v>
      </c>
      <c r="L90" s="69" t="n">
        <f aca="false">I90-K90</f>
        <v>100</v>
      </c>
      <c r="M90" s="69" t="n">
        <f aca="false">IFERROR((K90/J90%),"-")</f>
        <v>64.2857142857143</v>
      </c>
      <c r="N90" s="97" t="n">
        <v>155</v>
      </c>
      <c r="O90" s="98" t="str">
        <f aca="false">IF(F90&lt;=$P$2,"June","")</f>
        <v>June</v>
      </c>
      <c r="P90" s="97" t="n">
        <f aca="false">N90</f>
        <v>155</v>
      </c>
      <c r="Q90" s="99" t="n">
        <f aca="false">K90-P90</f>
        <v>25</v>
      </c>
      <c r="R90" s="98" t="n">
        <f aca="false">IFERROR(IF(O90="May",(K90/P90-1))," ")</f>
        <v>0</v>
      </c>
      <c r="S90" s="100" t="str">
        <f aca="false">IF(N90&gt;0,IF(O90="","-",IF(R90&lt;0%,"DEGROWTH","GROWTH")))</f>
        <v>GROWTH</v>
      </c>
      <c r="T90" s="69" t="n">
        <v>260</v>
      </c>
      <c r="U90" s="101" t="str">
        <f aca="false">IF(F90&lt;=$V$2,"May","")</f>
        <v>May</v>
      </c>
      <c r="V90" s="69" t="n">
        <f aca="false">T90</f>
        <v>260</v>
      </c>
      <c r="W90" s="102" t="n">
        <f aca="false">K90-V90</f>
        <v>-80</v>
      </c>
      <c r="X90" s="103" t="n">
        <f aca="false">IFERROR(IF(U90="June",(K90/V90-1)),0)</f>
        <v>0</v>
      </c>
      <c r="Y90" s="104" t="str">
        <f aca="false">IF(T90&gt;0,IF(U90="","-",IF(X90&lt;0%,"DEGROWTH","GROWTH")))</f>
        <v>GROWTH</v>
      </c>
      <c r="Z90" s="75" t="n">
        <v>0</v>
      </c>
      <c r="AA90" s="70"/>
      <c r="AB90" s="70" t="s">
        <v>133</v>
      </c>
      <c r="AC90" s="70" t="s">
        <v>133</v>
      </c>
      <c r="AD90" s="3"/>
      <c r="AE90" s="3"/>
      <c r="AF90" s="70" t="s">
        <v>133</v>
      </c>
      <c r="AG90" s="121" t="n">
        <f aca="false">IFERROR(INDEX(Last6M_AvgSales_Ref!$B$2:$B$12659,MATCH(D90,Last6M_AvgSales_Ref!$A$2:$A$12659,0)),"")</f>
        <v>259.416666666667</v>
      </c>
    </row>
    <row r="91" customFormat="false" ht="14.25" hidden="false" customHeight="true" outlineLevel="0" collapsed="false">
      <c r="A91" s="70" t="s">
        <v>133</v>
      </c>
      <c r="B91" s="71" t="s">
        <v>27</v>
      </c>
      <c r="C91" s="72" t="s">
        <v>805</v>
      </c>
      <c r="D91" s="72" t="n">
        <v>1000000738</v>
      </c>
      <c r="E91" s="73" t="s">
        <v>806</v>
      </c>
      <c r="F91" s="74" t="n">
        <v>43326</v>
      </c>
      <c r="G91" s="67" t="str">
        <f aca="false">IF(I91&gt;0,"Targeted Dealer","-")</f>
        <v>Targeted Dealer</v>
      </c>
      <c r="H91" s="67"/>
      <c r="I91" s="68" t="n">
        <v>240</v>
      </c>
      <c r="J91" s="68" t="n">
        <f aca="false">I91/$J$1*($J$1-$E$1)</f>
        <v>240</v>
      </c>
      <c r="K91" s="69" t="n">
        <v>305</v>
      </c>
      <c r="L91" s="69" t="n">
        <f aca="false">I91-K91</f>
        <v>-65</v>
      </c>
      <c r="M91" s="69" t="n">
        <f aca="false">IFERROR((K91/J91%),"-")</f>
        <v>127.083333333333</v>
      </c>
      <c r="N91" s="97" t="n">
        <v>240</v>
      </c>
      <c r="O91" s="98" t="str">
        <f aca="false">IF(F91&lt;=$P$2,"June","")</f>
        <v>June</v>
      </c>
      <c r="P91" s="97" t="n">
        <f aca="false">N91</f>
        <v>240</v>
      </c>
      <c r="Q91" s="99" t="n">
        <f aca="false">K91-P91</f>
        <v>65</v>
      </c>
      <c r="R91" s="98" t="n">
        <f aca="false">IFERROR(IF(O91="May",(K91/P91-1))," ")</f>
        <v>0</v>
      </c>
      <c r="S91" s="100" t="str">
        <f aca="false">IF(N91&gt;0,IF(O91="","-",IF(R91&lt;0%,"DEGROWTH","GROWTH")))</f>
        <v>GROWTH</v>
      </c>
      <c r="T91" s="69" t="n">
        <v>200</v>
      </c>
      <c r="U91" s="101" t="str">
        <f aca="false">IF(F91&lt;=$V$2,"May","")</f>
        <v>May</v>
      </c>
      <c r="V91" s="69" t="n">
        <f aca="false">T91</f>
        <v>200</v>
      </c>
      <c r="W91" s="102" t="n">
        <f aca="false">K91-V91</f>
        <v>105</v>
      </c>
      <c r="X91" s="103" t="n">
        <f aca="false">IFERROR(IF(U91="June",(K91/V91-1)),0)</f>
        <v>0</v>
      </c>
      <c r="Y91" s="104" t="str">
        <f aca="false">IF(T91&gt;0,IF(U91="","-",IF(X91&lt;0%,"DEGROWTH","GROWTH")))</f>
        <v>GROWTH</v>
      </c>
      <c r="Z91" s="75" t="n">
        <v>0</v>
      </c>
      <c r="AA91" s="70"/>
      <c r="AB91" s="70" t="s">
        <v>133</v>
      </c>
      <c r="AC91" s="70" t="s">
        <v>133</v>
      </c>
      <c r="AD91" s="3"/>
      <c r="AE91" s="3"/>
      <c r="AF91" s="70" t="s">
        <v>133</v>
      </c>
      <c r="AG91" s="121" t="n">
        <f aca="false">IFERROR(INDEX(Last6M_AvgSales_Ref!$B$2:$B$12659,MATCH(D91,Last6M_AvgSales_Ref!$A$2:$A$12659,0)),"")</f>
        <v>240.833333333333</v>
      </c>
    </row>
    <row r="92" customFormat="false" ht="14.25" hidden="false" customHeight="true" outlineLevel="0" collapsed="false">
      <c r="A92" s="70" t="s">
        <v>133</v>
      </c>
      <c r="B92" s="71" t="s">
        <v>29</v>
      </c>
      <c r="C92" s="72" t="s">
        <v>807</v>
      </c>
      <c r="D92" s="72" t="n">
        <v>1000000731</v>
      </c>
      <c r="E92" s="73" t="s">
        <v>808</v>
      </c>
      <c r="F92" s="74" t="n">
        <v>43426</v>
      </c>
      <c r="G92" s="67" t="str">
        <f aca="false">IF(I92&gt;0,"Targeted Dealer","-")</f>
        <v>Targeted Dealer</v>
      </c>
      <c r="H92" s="67"/>
      <c r="I92" s="68" t="n">
        <v>240</v>
      </c>
      <c r="J92" s="68" t="n">
        <f aca="false">I92/$J$1*($J$1-$E$1)</f>
        <v>240</v>
      </c>
      <c r="K92" s="69" t="n">
        <v>340</v>
      </c>
      <c r="L92" s="69" t="n">
        <f aca="false">I92-K92</f>
        <v>-100</v>
      </c>
      <c r="M92" s="69" t="n">
        <f aca="false">IFERROR((K92/J92%),"-")</f>
        <v>141.666666666667</v>
      </c>
      <c r="N92" s="97" t="n">
        <v>228</v>
      </c>
      <c r="O92" s="98" t="str">
        <f aca="false">IF(F92&lt;=$P$2,"June","")</f>
        <v>June</v>
      </c>
      <c r="P92" s="97" t="n">
        <f aca="false">N92</f>
        <v>228</v>
      </c>
      <c r="Q92" s="99" t="n">
        <f aca="false">K92-P92</f>
        <v>112</v>
      </c>
      <c r="R92" s="98" t="n">
        <f aca="false">IFERROR(IF(O92="May",(K92/P92-1))," ")</f>
        <v>0</v>
      </c>
      <c r="S92" s="100" t="str">
        <f aca="false">IF(N92&gt;0,IF(O92="","-",IF(R92&lt;0%,"DEGROWTH","GROWTH")))</f>
        <v>GROWTH</v>
      </c>
      <c r="T92" s="69" t="n">
        <v>217.5</v>
      </c>
      <c r="U92" s="101" t="str">
        <f aca="false">IF(F92&lt;=$V$2,"May","")</f>
        <v>May</v>
      </c>
      <c r="V92" s="69" t="n">
        <f aca="false">T92</f>
        <v>217.5</v>
      </c>
      <c r="W92" s="102" t="n">
        <f aca="false">K92-V92</f>
        <v>122.5</v>
      </c>
      <c r="X92" s="103" t="n">
        <f aca="false">IFERROR(IF(U92="June",(K92/V92-1)),0)</f>
        <v>0</v>
      </c>
      <c r="Y92" s="104" t="str">
        <f aca="false">IF(T92&gt;0,IF(U92="","-",IF(X92&lt;0%,"DEGROWTH","GROWTH")))</f>
        <v>GROWTH</v>
      </c>
      <c r="Z92" s="75" t="n">
        <v>0</v>
      </c>
      <c r="AA92" s="70"/>
      <c r="AB92" s="70" t="s">
        <v>133</v>
      </c>
      <c r="AC92" s="70" t="s">
        <v>133</v>
      </c>
      <c r="AD92" s="3"/>
      <c r="AE92" s="3"/>
      <c r="AF92" s="70" t="s">
        <v>133</v>
      </c>
      <c r="AG92" s="121" t="n">
        <f aca="false">IFERROR(INDEX(Last6M_AvgSales_Ref!$B$2:$B$12659,MATCH(D92,Last6M_AvgSales_Ref!$A$2:$A$12659,0)),"")</f>
        <v>277.083333333333</v>
      </c>
    </row>
    <row r="93" customFormat="false" ht="14.25" hidden="false" customHeight="true" outlineLevel="0" collapsed="false">
      <c r="A93" s="70" t="s">
        <v>133</v>
      </c>
      <c r="B93" s="71" t="s">
        <v>27</v>
      </c>
      <c r="C93" s="72" t="s">
        <v>809</v>
      </c>
      <c r="D93" s="72" t="n">
        <v>1000001067</v>
      </c>
      <c r="E93" s="73" t="s">
        <v>810</v>
      </c>
      <c r="F93" s="74" t="n">
        <v>43647</v>
      </c>
      <c r="G93" s="67" t="str">
        <f aca="false">IF(I93&gt;0,"Targeted Dealer","-")</f>
        <v>Targeted Dealer</v>
      </c>
      <c r="H93" s="67"/>
      <c r="I93" s="68" t="n">
        <v>20</v>
      </c>
      <c r="J93" s="68" t="n">
        <f aca="false">I93/$J$1*($J$1-$E$1)</f>
        <v>20</v>
      </c>
      <c r="K93" s="69" t="n">
        <v>5</v>
      </c>
      <c r="L93" s="69" t="n">
        <f aca="false">I93-K93</f>
        <v>15</v>
      </c>
      <c r="M93" s="69" t="n">
        <f aca="false">IFERROR((K93/J93%),"-")</f>
        <v>25</v>
      </c>
      <c r="N93" s="97" t="n">
        <v>12</v>
      </c>
      <c r="O93" s="98" t="str">
        <f aca="false">IF(F93&lt;=$P$2,"June","")</f>
        <v>June</v>
      </c>
      <c r="P93" s="97" t="n">
        <f aca="false">N93</f>
        <v>12</v>
      </c>
      <c r="Q93" s="99" t="n">
        <f aca="false">K93-P93</f>
        <v>-7</v>
      </c>
      <c r="R93" s="98" t="n">
        <f aca="false">IFERROR(IF(O93="May",(K93/P93-1))," ")</f>
        <v>0</v>
      </c>
      <c r="S93" s="100" t="str">
        <f aca="false">IF(N93&gt;0,IF(O93="","-",IF(R93&lt;0%,"DEGROWTH","GROWTH")))</f>
        <v>GROWTH</v>
      </c>
      <c r="T93" s="69" t="n">
        <v>0</v>
      </c>
      <c r="U93" s="101" t="str">
        <f aca="false">IF(F93&lt;=$V$2,"May","")</f>
        <v>May</v>
      </c>
      <c r="V93" s="69" t="n">
        <f aca="false">T93</f>
        <v>0</v>
      </c>
      <c r="W93" s="102" t="n">
        <f aca="false">K93-V93</f>
        <v>5</v>
      </c>
      <c r="X93" s="103" t="n">
        <f aca="false">IFERROR(IF(U93="June",(K93/V93-1)),0)</f>
        <v>0</v>
      </c>
      <c r="Y93" s="106" t="b">
        <f aca="false">IF(T93&gt;0,IF(U93="","-",IF(X93&lt;0%,"DEGROWTH","GROWTH")))</f>
        <v>0</v>
      </c>
      <c r="Z93" s="75" t="n">
        <v>0</v>
      </c>
      <c r="AA93" s="70"/>
      <c r="AB93" s="70" t="s">
        <v>133</v>
      </c>
      <c r="AC93" s="70" t="s">
        <v>133</v>
      </c>
      <c r="AD93" s="3"/>
      <c r="AE93" s="3"/>
      <c r="AF93" s="70" t="s">
        <v>133</v>
      </c>
      <c r="AG93" s="121" t="n">
        <f aca="false">IFERROR(INDEX(Last6M_AvgSales_Ref!$B$2:$B$12659,MATCH(D93,Last6M_AvgSales_Ref!$A$2:$A$12659,0)),"")</f>
        <v>20.875</v>
      </c>
    </row>
    <row r="94" customFormat="false" ht="14.25" hidden="false" customHeight="true" outlineLevel="0" collapsed="false">
      <c r="A94" s="70" t="s">
        <v>133</v>
      </c>
      <c r="B94" s="71" t="s">
        <v>27</v>
      </c>
      <c r="C94" s="72" t="s">
        <v>811</v>
      </c>
      <c r="D94" s="72" t="n">
        <v>1000001066</v>
      </c>
      <c r="E94" s="73" t="s">
        <v>812</v>
      </c>
      <c r="F94" s="74" t="n">
        <v>43843</v>
      </c>
      <c r="G94" s="67" t="str">
        <f aca="false">IF(I94&gt;0,"Targeted Dealer","-")</f>
        <v>Targeted Dealer</v>
      </c>
      <c r="H94" s="67"/>
      <c r="I94" s="68" t="n">
        <v>200</v>
      </c>
      <c r="J94" s="68" t="n">
        <f aca="false">I94/$J$1*($J$1-$E$1)</f>
        <v>200</v>
      </c>
      <c r="K94" s="69" t="n">
        <v>224</v>
      </c>
      <c r="L94" s="69" t="n">
        <f aca="false">I94-K94</f>
        <v>-24</v>
      </c>
      <c r="M94" s="69" t="n">
        <f aca="false">IFERROR((K94/J94%),"-")</f>
        <v>112</v>
      </c>
      <c r="N94" s="97" t="n">
        <v>205</v>
      </c>
      <c r="O94" s="98" t="str">
        <f aca="false">IF(F94&lt;=$P$2,"June","")</f>
        <v>June</v>
      </c>
      <c r="P94" s="97" t="n">
        <f aca="false">N94</f>
        <v>205</v>
      </c>
      <c r="Q94" s="99" t="n">
        <f aca="false">K94-P94</f>
        <v>19</v>
      </c>
      <c r="R94" s="98" t="n">
        <f aca="false">IFERROR(IF(O94="May",(K94/P94-1))," ")</f>
        <v>0</v>
      </c>
      <c r="S94" s="100" t="str">
        <f aca="false">IF(N94&gt;0,IF(O94="","-",IF(R94&lt;0%,"DEGROWTH","GROWTH")))</f>
        <v>GROWTH</v>
      </c>
      <c r="T94" s="69" t="n">
        <v>180</v>
      </c>
      <c r="U94" s="101" t="str">
        <f aca="false">IF(F94&lt;=$V$2,"May","")</f>
        <v>May</v>
      </c>
      <c r="V94" s="69" t="n">
        <f aca="false">T94</f>
        <v>180</v>
      </c>
      <c r="W94" s="102" t="n">
        <f aca="false">K94-V94</f>
        <v>44</v>
      </c>
      <c r="X94" s="103" t="n">
        <f aca="false">IFERROR(IF(U94="June",(K94/V94-1)),0)</f>
        <v>0</v>
      </c>
      <c r="Y94" s="104" t="str">
        <f aca="false">IF(T94&gt;0,IF(U94="","-",IF(X94&lt;0%,"DEGROWTH","GROWTH")))</f>
        <v>GROWTH</v>
      </c>
      <c r="Z94" s="75" t="n">
        <v>0</v>
      </c>
      <c r="AA94" s="70"/>
      <c r="AB94" s="70" t="s">
        <v>133</v>
      </c>
      <c r="AC94" s="70" t="s">
        <v>133</v>
      </c>
      <c r="AD94" s="3"/>
      <c r="AE94" s="3"/>
      <c r="AF94" s="70" t="s">
        <v>133</v>
      </c>
      <c r="AG94" s="121" t="n">
        <f aca="false">IFERROR(INDEX(Last6M_AvgSales_Ref!$B$2:$B$12659,MATCH(D94,Last6M_AvgSales_Ref!$A$2:$A$12659,0)),"")</f>
        <v>257.75</v>
      </c>
    </row>
    <row r="95" customFormat="false" ht="14.25" hidden="false" customHeight="true" outlineLevel="0" collapsed="false">
      <c r="A95" s="70" t="s">
        <v>133</v>
      </c>
      <c r="B95" s="71" t="s">
        <v>29</v>
      </c>
      <c r="C95" s="72" t="s">
        <v>813</v>
      </c>
      <c r="D95" s="72" t="n">
        <v>1000000734</v>
      </c>
      <c r="E95" s="73" t="s">
        <v>814</v>
      </c>
      <c r="F95" s="74" t="n">
        <v>43899</v>
      </c>
      <c r="G95" s="67" t="str">
        <f aca="false">IF(I95&gt;0,"Targeted Dealer","-")</f>
        <v>Targeted Dealer</v>
      </c>
      <c r="H95" s="67"/>
      <c r="I95" s="68" t="n">
        <v>120</v>
      </c>
      <c r="J95" s="68" t="n">
        <f aca="false">I95/$J$1*($J$1-$E$1)</f>
        <v>120</v>
      </c>
      <c r="K95" s="69" t="n">
        <v>85</v>
      </c>
      <c r="L95" s="69" t="n">
        <f aca="false">I95-K95</f>
        <v>35</v>
      </c>
      <c r="M95" s="69" t="n">
        <f aca="false">IFERROR((K95/J95%),"-")</f>
        <v>70.8333333333333</v>
      </c>
      <c r="N95" s="97" t="n">
        <v>0</v>
      </c>
      <c r="O95" s="98" t="str">
        <f aca="false">IF(F95&lt;=$P$2,"June","")</f>
        <v>June</v>
      </c>
      <c r="P95" s="97" t="n">
        <f aca="false">N95</f>
        <v>0</v>
      </c>
      <c r="Q95" s="99" t="n">
        <f aca="false">K95-P95</f>
        <v>85</v>
      </c>
      <c r="R95" s="98" t="n">
        <f aca="false">IFERROR(IF(O95="May",(K95/P95-1))," ")</f>
        <v>0</v>
      </c>
      <c r="S95" s="105" t="b">
        <f aca="false">IF(N95&gt;0,IF(O95="","-",IF(R95&lt;0%,"DEGROWTH","GROWTH")))</f>
        <v>0</v>
      </c>
      <c r="T95" s="69" t="n">
        <v>120</v>
      </c>
      <c r="U95" s="101" t="str">
        <f aca="false">IF(F95&lt;=$V$2,"May","")</f>
        <v>May</v>
      </c>
      <c r="V95" s="69" t="n">
        <f aca="false">T95</f>
        <v>120</v>
      </c>
      <c r="W95" s="102" t="n">
        <f aca="false">K95-V95</f>
        <v>-35</v>
      </c>
      <c r="X95" s="103" t="n">
        <f aca="false">IFERROR(IF(U95="June",(K95/V95-1)),0)</f>
        <v>0</v>
      </c>
      <c r="Y95" s="104" t="str">
        <f aca="false">IF(T95&gt;0,IF(U95="","-",IF(X95&lt;0%,"DEGROWTH","GROWTH")))</f>
        <v>GROWTH</v>
      </c>
      <c r="Z95" s="75" t="n">
        <v>0</v>
      </c>
      <c r="AA95" s="70"/>
      <c r="AB95" s="70" t="s">
        <v>133</v>
      </c>
      <c r="AC95" s="70" t="s">
        <v>133</v>
      </c>
      <c r="AD95" s="3"/>
      <c r="AE95" s="3"/>
      <c r="AF95" s="70" t="s">
        <v>133</v>
      </c>
      <c r="AG95" s="121" t="n">
        <f aca="false">IFERROR(INDEX(Last6M_AvgSales_Ref!$B$2:$B$12659,MATCH(D95,Last6M_AvgSales_Ref!$A$2:$A$12659,0)),"")</f>
        <v>65</v>
      </c>
    </row>
    <row r="96" customFormat="false" ht="14.25" hidden="false" customHeight="true" outlineLevel="0" collapsed="false">
      <c r="A96" s="70" t="s">
        <v>133</v>
      </c>
      <c r="B96" s="71" t="s">
        <v>27</v>
      </c>
      <c r="C96" s="72" t="s">
        <v>815</v>
      </c>
      <c r="D96" s="72" t="n">
        <v>1000001068</v>
      </c>
      <c r="E96" s="73" t="s">
        <v>816</v>
      </c>
      <c r="F96" s="74" t="n">
        <v>44050</v>
      </c>
      <c r="G96" s="67" t="str">
        <f aca="false">IF(I96&gt;0,"Targeted Dealer","-")</f>
        <v>Targeted Dealer</v>
      </c>
      <c r="H96" s="67"/>
      <c r="I96" s="68" t="n">
        <v>50</v>
      </c>
      <c r="J96" s="68" t="n">
        <f aca="false">I96/$J$1*($J$1-$E$1)</f>
        <v>50</v>
      </c>
      <c r="K96" s="69" t="n">
        <v>50</v>
      </c>
      <c r="L96" s="69" t="n">
        <f aca="false">I96-K96</f>
        <v>0</v>
      </c>
      <c r="M96" s="69" t="n">
        <f aca="false">IFERROR((K96/J96%),"-")</f>
        <v>100</v>
      </c>
      <c r="N96" s="97" t="n">
        <v>10</v>
      </c>
      <c r="O96" s="98" t="str">
        <f aca="false">IF(F96&lt;=$P$2,"June","")</f>
        <v>June</v>
      </c>
      <c r="P96" s="97" t="n">
        <f aca="false">N96</f>
        <v>10</v>
      </c>
      <c r="Q96" s="99" t="n">
        <f aca="false">K96-P96</f>
        <v>40</v>
      </c>
      <c r="R96" s="98" t="n">
        <f aca="false">IFERROR(IF(O96="May",(K96/P96-1))," ")</f>
        <v>0</v>
      </c>
      <c r="S96" s="100" t="str">
        <f aca="false">IF(N96&gt;0,IF(O96="","-",IF(R96&lt;0%,"DEGROWTH","GROWTH")))</f>
        <v>GROWTH</v>
      </c>
      <c r="T96" s="69" t="n">
        <v>40</v>
      </c>
      <c r="U96" s="101" t="str">
        <f aca="false">IF(F96&lt;=$V$2,"May","")</f>
        <v>May</v>
      </c>
      <c r="V96" s="69" t="n">
        <f aca="false">T96</f>
        <v>40</v>
      </c>
      <c r="W96" s="102" t="n">
        <f aca="false">K96-V96</f>
        <v>10</v>
      </c>
      <c r="X96" s="103" t="n">
        <f aca="false">IFERROR(IF(U96="June",(K96/V96-1)),0)</f>
        <v>0</v>
      </c>
      <c r="Y96" s="104" t="str">
        <f aca="false">IF(T96&gt;0,IF(U96="","-",IF(X96&lt;0%,"DEGROWTH","GROWTH")))</f>
        <v>GROWTH</v>
      </c>
      <c r="Z96" s="75" t="n">
        <v>0</v>
      </c>
      <c r="AA96" s="70"/>
      <c r="AB96" s="70" t="s">
        <v>133</v>
      </c>
      <c r="AC96" s="70" t="s">
        <v>133</v>
      </c>
      <c r="AD96" s="3"/>
      <c r="AE96" s="3"/>
      <c r="AF96" s="70" t="s">
        <v>133</v>
      </c>
      <c r="AG96" s="121" t="n">
        <f aca="false">IFERROR(INDEX(Last6M_AvgSales_Ref!$B$2:$B$12659,MATCH(D96,Last6M_AvgSales_Ref!$A$2:$A$12659,0)),"")</f>
        <v>56.5833333333333</v>
      </c>
    </row>
    <row r="97" customFormat="false" ht="14.25" hidden="false" customHeight="true" outlineLevel="0" collapsed="false">
      <c r="A97" s="70" t="s">
        <v>133</v>
      </c>
      <c r="B97" s="71" t="s">
        <v>29</v>
      </c>
      <c r="C97" s="72" t="s">
        <v>817</v>
      </c>
      <c r="D97" s="72" t="n">
        <v>1000001069</v>
      </c>
      <c r="E97" s="73" t="s">
        <v>818</v>
      </c>
      <c r="F97" s="74" t="n">
        <v>44256</v>
      </c>
      <c r="G97" s="67" t="str">
        <f aca="false">IF(I97&gt;0,"Targeted Dealer","-")</f>
        <v>Targeted Dealer</v>
      </c>
      <c r="H97" s="67"/>
      <c r="I97" s="68" t="n">
        <v>100</v>
      </c>
      <c r="J97" s="68" t="n">
        <f aca="false">I97/$J$1*($J$1-$E$1)</f>
        <v>100</v>
      </c>
      <c r="K97" s="69" t="n">
        <v>120</v>
      </c>
      <c r="L97" s="69" t="n">
        <f aca="false">I97-K97</f>
        <v>-20</v>
      </c>
      <c r="M97" s="69" t="n">
        <f aca="false">IFERROR((K97/J97%),"-")</f>
        <v>120</v>
      </c>
      <c r="N97" s="97" t="n">
        <v>40</v>
      </c>
      <c r="O97" s="98" t="str">
        <f aca="false">IF(F97&lt;=$P$2,"June","")</f>
        <v>June</v>
      </c>
      <c r="P97" s="97" t="n">
        <f aca="false">N97</f>
        <v>40</v>
      </c>
      <c r="Q97" s="99" t="n">
        <f aca="false">K97-P97</f>
        <v>80</v>
      </c>
      <c r="R97" s="98" t="n">
        <f aca="false">IFERROR(IF(O97="May",(K97/P97-1))," ")</f>
        <v>0</v>
      </c>
      <c r="S97" s="100" t="str">
        <f aca="false">IF(N97&gt;0,IF(O97="","-",IF(R97&lt;0%,"DEGROWTH","GROWTH")))</f>
        <v>GROWTH</v>
      </c>
      <c r="T97" s="69" t="n">
        <v>80</v>
      </c>
      <c r="U97" s="101" t="str">
        <f aca="false">IF(F97&lt;=$V$2,"May","")</f>
        <v>May</v>
      </c>
      <c r="V97" s="69" t="n">
        <f aca="false">T97</f>
        <v>80</v>
      </c>
      <c r="W97" s="102" t="n">
        <f aca="false">K97-V97</f>
        <v>40</v>
      </c>
      <c r="X97" s="103" t="n">
        <f aca="false">IFERROR(IF(U97="June",(K97/V97-1)),0)</f>
        <v>0</v>
      </c>
      <c r="Y97" s="104" t="str">
        <f aca="false">IF(T97&gt;0,IF(U97="","-",IF(X97&lt;0%,"DEGROWTH","GROWTH")))</f>
        <v>GROWTH</v>
      </c>
      <c r="Z97" s="75" t="n">
        <v>0</v>
      </c>
      <c r="AA97" s="70"/>
      <c r="AB97" s="70" t="s">
        <v>133</v>
      </c>
      <c r="AC97" s="70" t="s">
        <v>133</v>
      </c>
      <c r="AD97" s="3"/>
      <c r="AE97" s="3"/>
      <c r="AF97" s="70" t="s">
        <v>133</v>
      </c>
      <c r="AG97" s="121" t="n">
        <f aca="false">IFERROR(INDEX(Last6M_AvgSales_Ref!$B$2:$B$12659,MATCH(D97,Last6M_AvgSales_Ref!$A$2:$A$12659,0)),"")</f>
        <v>120.583333333333</v>
      </c>
    </row>
    <row r="98" customFormat="false" ht="14.25" hidden="false" customHeight="true" outlineLevel="0" collapsed="false">
      <c r="A98" s="70" t="s">
        <v>133</v>
      </c>
      <c r="B98" s="71" t="s">
        <v>29</v>
      </c>
      <c r="C98" s="72" t="s">
        <v>819</v>
      </c>
      <c r="D98" s="72" t="n">
        <v>1000001065</v>
      </c>
      <c r="E98" s="73" t="s">
        <v>820</v>
      </c>
      <c r="F98" s="74" t="n">
        <v>44296</v>
      </c>
      <c r="G98" s="67" t="str">
        <f aca="false">IF(I98&gt;0,"Targeted Dealer","-")</f>
        <v>Targeted Dealer</v>
      </c>
      <c r="H98" s="67"/>
      <c r="I98" s="68" t="n">
        <v>300</v>
      </c>
      <c r="J98" s="68" t="n">
        <f aca="false">I98/$J$1*($J$1-$E$1)</f>
        <v>300</v>
      </c>
      <c r="K98" s="69" t="n">
        <v>253.85</v>
      </c>
      <c r="L98" s="69" t="n">
        <f aca="false">I98-K98</f>
        <v>46.15</v>
      </c>
      <c r="M98" s="69" t="n">
        <f aca="false">IFERROR((K98/J98%),"-")</f>
        <v>84.6166666666667</v>
      </c>
      <c r="N98" s="97" t="n">
        <v>125</v>
      </c>
      <c r="O98" s="98" t="str">
        <f aca="false">IF(F98&lt;=$P$2,"June","")</f>
        <v>June</v>
      </c>
      <c r="P98" s="97" t="n">
        <f aca="false">N98</f>
        <v>125</v>
      </c>
      <c r="Q98" s="99" t="n">
        <f aca="false">K98-P98</f>
        <v>128.85</v>
      </c>
      <c r="R98" s="98" t="n">
        <f aca="false">IFERROR(IF(O98="May",(K98/P98-1))," ")</f>
        <v>0</v>
      </c>
      <c r="S98" s="100" t="str">
        <f aca="false">IF(N98&gt;0,IF(O98="","-",IF(R98&lt;0%,"DEGROWTH","GROWTH")))</f>
        <v>GROWTH</v>
      </c>
      <c r="T98" s="69" t="n">
        <v>260</v>
      </c>
      <c r="U98" s="101" t="str">
        <f aca="false">IF(F98&lt;=$V$2,"May","")</f>
        <v>May</v>
      </c>
      <c r="V98" s="69" t="n">
        <f aca="false">T98</f>
        <v>260</v>
      </c>
      <c r="W98" s="102" t="n">
        <f aca="false">K98-V98</f>
        <v>-6.15000000000001</v>
      </c>
      <c r="X98" s="103" t="n">
        <f aca="false">IFERROR(IF(U98="June",(K98/V98-1)),0)</f>
        <v>0</v>
      </c>
      <c r="Y98" s="104" t="str">
        <f aca="false">IF(T98&gt;0,IF(U98="","-",IF(X98&lt;0%,"DEGROWTH","GROWTH")))</f>
        <v>GROWTH</v>
      </c>
      <c r="Z98" s="75" t="n">
        <v>0</v>
      </c>
      <c r="AA98" s="70"/>
      <c r="AB98" s="70" t="s">
        <v>133</v>
      </c>
      <c r="AC98" s="70" t="s">
        <v>133</v>
      </c>
      <c r="AD98" s="3"/>
      <c r="AE98" s="3"/>
      <c r="AF98" s="70" t="s">
        <v>133</v>
      </c>
      <c r="AG98" s="121" t="n">
        <f aca="false">IFERROR(INDEX(Last6M_AvgSales_Ref!$B$2:$B$12659,MATCH(D98,Last6M_AvgSales_Ref!$A$2:$A$12659,0)),"")</f>
        <v>307.5</v>
      </c>
    </row>
    <row r="99" customFormat="false" ht="14.25" hidden="false" customHeight="true" outlineLevel="0" collapsed="false">
      <c r="A99" s="70" t="s">
        <v>133</v>
      </c>
      <c r="B99" s="71" t="s">
        <v>27</v>
      </c>
      <c r="C99" s="72" t="s">
        <v>821</v>
      </c>
      <c r="D99" s="72" t="n">
        <v>1000002403</v>
      </c>
      <c r="E99" s="73" t="s">
        <v>822</v>
      </c>
      <c r="F99" s="74" t="n">
        <v>44560</v>
      </c>
      <c r="G99" s="67" t="str">
        <f aca="false">IF(I99&gt;0,"Targeted Dealer","-")</f>
        <v>Targeted Dealer</v>
      </c>
      <c r="H99" s="67"/>
      <c r="I99" s="68" t="n">
        <v>30</v>
      </c>
      <c r="J99" s="68" t="n">
        <f aca="false">I99/$J$1*($J$1-$E$1)</f>
        <v>30</v>
      </c>
      <c r="K99" s="69" t="n">
        <v>28</v>
      </c>
      <c r="L99" s="69" t="n">
        <f aca="false">I99-K99</f>
        <v>2</v>
      </c>
      <c r="M99" s="69" t="n">
        <f aca="false">IFERROR((K99/J99%),"-")</f>
        <v>93.3333333333333</v>
      </c>
      <c r="N99" s="97" t="n">
        <v>21</v>
      </c>
      <c r="O99" s="98" t="str">
        <f aca="false">IF(F99&lt;=$P$2,"June","")</f>
        <v>June</v>
      </c>
      <c r="P99" s="97" t="n">
        <f aca="false">N99</f>
        <v>21</v>
      </c>
      <c r="Q99" s="99" t="n">
        <f aca="false">K99-P99</f>
        <v>7</v>
      </c>
      <c r="R99" s="98" t="n">
        <f aca="false">IFERROR(IF(O99="May",(K99/P99-1))," ")</f>
        <v>0</v>
      </c>
      <c r="S99" s="100" t="str">
        <f aca="false">IF(N99&gt;0,IF(O99="","-",IF(R99&lt;0%,"DEGROWTH","GROWTH")))</f>
        <v>GROWTH</v>
      </c>
      <c r="T99" s="69" t="n">
        <v>25</v>
      </c>
      <c r="U99" s="101" t="str">
        <f aca="false">IF(F99&lt;=$V$2,"May","")</f>
        <v>May</v>
      </c>
      <c r="V99" s="69" t="n">
        <f aca="false">T99</f>
        <v>25</v>
      </c>
      <c r="W99" s="102" t="n">
        <f aca="false">K99-V99</f>
        <v>3</v>
      </c>
      <c r="X99" s="103" t="n">
        <f aca="false">IFERROR(IF(U99="June",(K99/V99-1)),0)</f>
        <v>0</v>
      </c>
      <c r="Y99" s="104" t="str">
        <f aca="false">IF(T99&gt;0,IF(U99="","-",IF(X99&lt;0%,"DEGROWTH","GROWTH")))</f>
        <v>GROWTH</v>
      </c>
      <c r="Z99" s="75" t="n">
        <v>0</v>
      </c>
      <c r="AA99" s="70"/>
      <c r="AB99" s="70" t="s">
        <v>133</v>
      </c>
      <c r="AC99" s="70" t="s">
        <v>133</v>
      </c>
      <c r="AD99" s="3"/>
      <c r="AE99" s="3"/>
      <c r="AF99" s="70" t="s">
        <v>133</v>
      </c>
      <c r="AG99" s="121" t="n">
        <f aca="false">IFERROR(INDEX(Last6M_AvgSales_Ref!$B$2:$B$12659,MATCH(D99,Last6M_AvgSales_Ref!$A$2:$A$12659,0)),"")</f>
        <v>27.6666666666667</v>
      </c>
    </row>
    <row r="100" customFormat="false" ht="14.25" hidden="false" customHeight="true" outlineLevel="0" collapsed="false">
      <c r="A100" s="70" t="s">
        <v>133</v>
      </c>
      <c r="B100" s="71" t="s">
        <v>27</v>
      </c>
      <c r="C100" s="72" t="s">
        <v>823</v>
      </c>
      <c r="D100" s="72" t="n">
        <v>1000002406</v>
      </c>
      <c r="E100" s="73" t="s">
        <v>824</v>
      </c>
      <c r="F100" s="74" t="n">
        <v>44574</v>
      </c>
      <c r="G100" s="67" t="str">
        <f aca="false">IF(I100&gt;0,"Targeted Dealer","-")</f>
        <v>Targeted Dealer</v>
      </c>
      <c r="H100" s="67"/>
      <c r="I100" s="68" t="n">
        <v>65</v>
      </c>
      <c r="J100" s="68" t="n">
        <f aca="false">I100/$J$1*($J$1-$E$1)</f>
        <v>65</v>
      </c>
      <c r="K100" s="69" t="n">
        <v>65</v>
      </c>
      <c r="L100" s="69" t="n">
        <f aca="false">I100-K100</f>
        <v>0</v>
      </c>
      <c r="M100" s="69" t="n">
        <f aca="false">IFERROR((K100/J100%),"-")</f>
        <v>100</v>
      </c>
      <c r="N100" s="97" t="n">
        <v>40</v>
      </c>
      <c r="O100" s="98" t="str">
        <f aca="false">IF(F100&lt;=$P$2,"June","")</f>
        <v>June</v>
      </c>
      <c r="P100" s="97" t="n">
        <f aca="false">N100</f>
        <v>40</v>
      </c>
      <c r="Q100" s="99" t="n">
        <f aca="false">K100-P100</f>
        <v>25</v>
      </c>
      <c r="R100" s="98" t="n">
        <f aca="false">IFERROR(IF(O100="May",(K100/P100-1))," ")</f>
        <v>0</v>
      </c>
      <c r="S100" s="100" t="str">
        <f aca="false">IF(N100&gt;0,IF(O100="","-",IF(R100&lt;0%,"DEGROWTH","GROWTH")))</f>
        <v>GROWTH</v>
      </c>
      <c r="T100" s="69" t="n">
        <v>60</v>
      </c>
      <c r="U100" s="101" t="str">
        <f aca="false">IF(F100&lt;=$V$2,"May","")</f>
        <v>May</v>
      </c>
      <c r="V100" s="69" t="n">
        <f aca="false">T100</f>
        <v>60</v>
      </c>
      <c r="W100" s="102" t="n">
        <f aca="false">K100-V100</f>
        <v>5</v>
      </c>
      <c r="X100" s="103" t="n">
        <f aca="false">IFERROR(IF(U100="June",(K100/V100-1)),0)</f>
        <v>0</v>
      </c>
      <c r="Y100" s="104" t="str">
        <f aca="false">IF(T100&gt;0,IF(U100="","-",IF(X100&lt;0%,"DEGROWTH","GROWTH")))</f>
        <v>GROWTH</v>
      </c>
      <c r="Z100" s="75" t="n">
        <v>0</v>
      </c>
      <c r="AA100" s="70"/>
      <c r="AB100" s="70" t="s">
        <v>133</v>
      </c>
      <c r="AC100" s="70" t="s">
        <v>133</v>
      </c>
      <c r="AD100" s="3"/>
      <c r="AE100" s="3"/>
      <c r="AF100" s="70" t="s">
        <v>133</v>
      </c>
      <c r="AG100" s="121" t="n">
        <f aca="false">IFERROR(INDEX(Last6M_AvgSales_Ref!$B$2:$B$12659,MATCH(D100,Last6M_AvgSales_Ref!$A$2:$A$12659,0)),"")</f>
        <v>70.25</v>
      </c>
    </row>
    <row r="101" customFormat="false" ht="14.25" hidden="false" customHeight="true" outlineLevel="0" collapsed="false">
      <c r="A101" s="70" t="s">
        <v>133</v>
      </c>
      <c r="B101" s="71" t="s">
        <v>29</v>
      </c>
      <c r="C101" s="72" t="s">
        <v>825</v>
      </c>
      <c r="D101" s="72" t="n">
        <v>1000002619</v>
      </c>
      <c r="E101" s="73" t="s">
        <v>826</v>
      </c>
      <c r="F101" s="74" t="n">
        <v>44628</v>
      </c>
      <c r="G101" s="67" t="str">
        <f aca="false">IF(I101&gt;0,"Targeted Dealer","-")</f>
        <v>Targeted Dealer</v>
      </c>
      <c r="H101" s="67"/>
      <c r="I101" s="68" t="n">
        <v>60</v>
      </c>
      <c r="J101" s="68" t="n">
        <f aca="false">I101/$J$1*($J$1-$E$1)</f>
        <v>60</v>
      </c>
      <c r="K101" s="69" t="n">
        <v>80</v>
      </c>
      <c r="L101" s="69" t="n">
        <f aca="false">I101-K101</f>
        <v>-20</v>
      </c>
      <c r="M101" s="69" t="n">
        <f aca="false">IFERROR((K101/J101%),"-")</f>
        <v>133.333333333333</v>
      </c>
      <c r="N101" s="97" t="n">
        <v>60</v>
      </c>
      <c r="O101" s="98" t="str">
        <f aca="false">IF(F101&lt;=$P$2,"June","")</f>
        <v>June</v>
      </c>
      <c r="P101" s="97" t="n">
        <f aca="false">N101</f>
        <v>60</v>
      </c>
      <c r="Q101" s="99" t="n">
        <f aca="false">K101-P101</f>
        <v>20</v>
      </c>
      <c r="R101" s="98" t="n">
        <f aca="false">IFERROR(IF(O101="May",(K101/P101-1))," ")</f>
        <v>0</v>
      </c>
      <c r="S101" s="100" t="str">
        <f aca="false">IF(N101&gt;0,IF(O101="","-",IF(R101&lt;0%,"DEGROWTH","GROWTH")))</f>
        <v>GROWTH</v>
      </c>
      <c r="T101" s="69" t="n">
        <v>20</v>
      </c>
      <c r="U101" s="101" t="str">
        <f aca="false">IF(F101&lt;=$V$2,"May","")</f>
        <v>May</v>
      </c>
      <c r="V101" s="69" t="n">
        <f aca="false">T101</f>
        <v>20</v>
      </c>
      <c r="W101" s="102" t="n">
        <f aca="false">K101-V101</f>
        <v>60</v>
      </c>
      <c r="X101" s="103" t="n">
        <f aca="false">IFERROR(IF(U101="June",(K101/V101-1)),0)</f>
        <v>0</v>
      </c>
      <c r="Y101" s="104" t="str">
        <f aca="false">IF(T101&gt;0,IF(U101="","-",IF(X101&lt;0%,"DEGROWTH","GROWTH")))</f>
        <v>GROWTH</v>
      </c>
      <c r="Z101" s="75" t="n">
        <v>0</v>
      </c>
      <c r="AA101" s="70"/>
      <c r="AB101" s="70" t="s">
        <v>133</v>
      </c>
      <c r="AC101" s="70" t="s">
        <v>133</v>
      </c>
      <c r="AD101" s="3"/>
      <c r="AE101" s="3"/>
      <c r="AF101" s="70" t="s">
        <v>133</v>
      </c>
      <c r="AG101" s="121" t="n">
        <f aca="false">IFERROR(INDEX(Last6M_AvgSales_Ref!$B$2:$B$12659,MATCH(D101,Last6M_AvgSales_Ref!$A$2:$A$12659,0)),"")</f>
        <v>72.6666666666667</v>
      </c>
    </row>
    <row r="102" customFormat="false" ht="14.25" hidden="false" customHeight="true" outlineLevel="0" collapsed="false">
      <c r="A102" s="70" t="s">
        <v>133</v>
      </c>
      <c r="B102" s="71" t="s">
        <v>29</v>
      </c>
      <c r="C102" s="72" t="s">
        <v>827</v>
      </c>
      <c r="D102" s="72" t="n">
        <v>1000002761</v>
      </c>
      <c r="E102" s="73" t="s">
        <v>828</v>
      </c>
      <c r="F102" s="74" t="n">
        <v>44706</v>
      </c>
      <c r="G102" s="67" t="str">
        <f aca="false">IF(I102&gt;0,"Targeted Dealer","-")</f>
        <v>Targeted Dealer</v>
      </c>
      <c r="H102" s="67"/>
      <c r="I102" s="68" t="n">
        <v>80</v>
      </c>
      <c r="J102" s="68" t="n">
        <f aca="false">I102/$J$1*($J$1-$E$1)</f>
        <v>80</v>
      </c>
      <c r="K102" s="69" t="n">
        <v>45</v>
      </c>
      <c r="L102" s="69" t="n">
        <f aca="false">I102-K102</f>
        <v>35</v>
      </c>
      <c r="M102" s="69" t="n">
        <f aca="false">IFERROR((K102/J102%),"-")</f>
        <v>56.25</v>
      </c>
      <c r="N102" s="97" t="n">
        <v>20</v>
      </c>
      <c r="O102" s="98" t="str">
        <f aca="false">IF(F102&lt;=$P$2,"June","")</f>
        <v>June</v>
      </c>
      <c r="P102" s="97" t="n">
        <f aca="false">N102</f>
        <v>20</v>
      </c>
      <c r="Q102" s="99" t="n">
        <f aca="false">K102-P102</f>
        <v>25</v>
      </c>
      <c r="R102" s="98" t="n">
        <f aca="false">IFERROR(IF(O102="May",(K102/P102-1))," ")</f>
        <v>0</v>
      </c>
      <c r="S102" s="100" t="str">
        <f aca="false">IF(N102&gt;0,IF(O102="","-",IF(R102&lt;0%,"DEGROWTH","GROWTH")))</f>
        <v>GROWTH</v>
      </c>
      <c r="T102" s="69" t="n">
        <v>60</v>
      </c>
      <c r="U102" s="101" t="str">
        <f aca="false">IF(F102&lt;=$V$2,"May","")</f>
        <v>May</v>
      </c>
      <c r="V102" s="69" t="n">
        <f aca="false">T102</f>
        <v>60</v>
      </c>
      <c r="W102" s="102" t="n">
        <f aca="false">K102-V102</f>
        <v>-15</v>
      </c>
      <c r="X102" s="103" t="n">
        <f aca="false">IFERROR(IF(U102="June",(K102/V102-1)),0)</f>
        <v>0</v>
      </c>
      <c r="Y102" s="104" t="str">
        <f aca="false">IF(T102&gt;0,IF(U102="","-",IF(X102&lt;0%,"DEGROWTH","GROWTH")))</f>
        <v>GROWTH</v>
      </c>
      <c r="Z102" s="75" t="n">
        <v>0</v>
      </c>
      <c r="AA102" s="70"/>
      <c r="AB102" s="70" t="s">
        <v>133</v>
      </c>
      <c r="AC102" s="70" t="s">
        <v>133</v>
      </c>
      <c r="AD102" s="3"/>
      <c r="AE102" s="3"/>
      <c r="AF102" s="70" t="s">
        <v>133</v>
      </c>
      <c r="AG102" s="121" t="n">
        <f aca="false">IFERROR(INDEX(Last6M_AvgSales_Ref!$B$2:$B$12659,MATCH(D102,Last6M_AvgSales_Ref!$A$2:$A$12659,0)),"")</f>
        <v>69.1666666666667</v>
      </c>
    </row>
    <row r="103" customFormat="false" ht="14.25" hidden="false" customHeight="true" outlineLevel="0" collapsed="false">
      <c r="A103" s="70" t="s">
        <v>133</v>
      </c>
      <c r="B103" s="71" t="s">
        <v>27</v>
      </c>
      <c r="C103" s="72" t="s">
        <v>829</v>
      </c>
      <c r="D103" s="72" t="n">
        <v>1000003193</v>
      </c>
      <c r="E103" s="73" t="s">
        <v>830</v>
      </c>
      <c r="F103" s="74" t="n">
        <v>44924</v>
      </c>
      <c r="G103" s="67" t="str">
        <f aca="false">IF(I103&gt;0,"Targeted Dealer","-")</f>
        <v>Targeted Dealer</v>
      </c>
      <c r="H103" s="67"/>
      <c r="I103" s="68" t="n">
        <v>20</v>
      </c>
      <c r="J103" s="68" t="n">
        <f aca="false">I103/$J$1*($J$1-$E$1)</f>
        <v>20</v>
      </c>
      <c r="K103" s="69" t="n">
        <v>0</v>
      </c>
      <c r="L103" s="69" t="n">
        <f aca="false">I103-K103</f>
        <v>20</v>
      </c>
      <c r="M103" s="69" t="n">
        <f aca="false">IFERROR((K103/J103%),"-")</f>
        <v>0</v>
      </c>
      <c r="N103" s="97" t="n">
        <v>24.5</v>
      </c>
      <c r="O103" s="98" t="str">
        <f aca="false">IF(F103&lt;=$P$2,"June","")</f>
        <v>June</v>
      </c>
      <c r="P103" s="97" t="n">
        <f aca="false">N103</f>
        <v>24.5</v>
      </c>
      <c r="Q103" s="99" t="n">
        <f aca="false">K103-P103</f>
        <v>-24.5</v>
      </c>
      <c r="R103" s="98" t="n">
        <f aca="false">IFERROR(IF(O103="May",(K103/P103-1))," ")</f>
        <v>0</v>
      </c>
      <c r="S103" s="100" t="str">
        <f aca="false">IF(N103&gt;0,IF(O103="","-",IF(R103&lt;0%,"DEGROWTH","GROWTH")))</f>
        <v>GROWTH</v>
      </c>
      <c r="T103" s="69" t="n">
        <v>48</v>
      </c>
      <c r="U103" s="101" t="str">
        <f aca="false">IF(F103&lt;=$V$2,"May","")</f>
        <v>May</v>
      </c>
      <c r="V103" s="69" t="n">
        <f aca="false">T103</f>
        <v>48</v>
      </c>
      <c r="W103" s="102" t="n">
        <f aca="false">K103-V103</f>
        <v>-48</v>
      </c>
      <c r="X103" s="103" t="n">
        <f aca="false">IFERROR(IF(U103="June",(K103/V103-1)),0)</f>
        <v>0</v>
      </c>
      <c r="Y103" s="104" t="str">
        <f aca="false">IF(T103&gt;0,IF(U103="","-",IF(X103&lt;0%,"DEGROWTH","GROWTH")))</f>
        <v>GROWTH</v>
      </c>
      <c r="Z103" s="75" t="n">
        <v>0</v>
      </c>
      <c r="AA103" s="70"/>
      <c r="AB103" s="70" t="s">
        <v>133</v>
      </c>
      <c r="AC103" s="70" t="s">
        <v>133</v>
      </c>
      <c r="AD103" s="3"/>
      <c r="AE103" s="3"/>
      <c r="AF103" s="70" t="s">
        <v>133</v>
      </c>
      <c r="AG103" s="121" t="n">
        <f aca="false">IFERROR(INDEX(Last6M_AvgSales_Ref!$B$2:$B$12659,MATCH(D103,Last6M_AvgSales_Ref!$A$2:$A$12659,0)),"")</f>
        <v>57.75</v>
      </c>
    </row>
    <row r="104" customFormat="false" ht="14.25" hidden="false" customHeight="true" outlineLevel="0" collapsed="false">
      <c r="A104" s="70" t="s">
        <v>133</v>
      </c>
      <c r="B104" s="71" t="s">
        <v>29</v>
      </c>
      <c r="C104" s="72" t="s">
        <v>831</v>
      </c>
      <c r="D104" s="72" t="n">
        <v>1000003508</v>
      </c>
      <c r="E104" s="72" t="s">
        <v>832</v>
      </c>
      <c r="F104" s="74" t="n">
        <v>45046</v>
      </c>
      <c r="G104" s="67" t="str">
        <f aca="false">IF(I104&gt;0,"Targeted Dealer","-")</f>
        <v>Targeted Dealer</v>
      </c>
      <c r="H104" s="67"/>
      <c r="I104" s="68" t="n">
        <v>210</v>
      </c>
      <c r="J104" s="68" t="n">
        <f aca="false">I104/$J$1*($J$1-$E$1)</f>
        <v>210</v>
      </c>
      <c r="K104" s="69" t="n">
        <v>205</v>
      </c>
      <c r="L104" s="69" t="n">
        <f aca="false">I104-K104</f>
        <v>5</v>
      </c>
      <c r="M104" s="69" t="n">
        <f aca="false">IFERROR((K104/J104%),"-")</f>
        <v>97.6190476190476</v>
      </c>
      <c r="N104" s="97" t="n">
        <v>205</v>
      </c>
      <c r="O104" s="98" t="str">
        <f aca="false">IF(F104&lt;=$P$2,"June","")</f>
        <v>June</v>
      </c>
      <c r="P104" s="97" t="n">
        <f aca="false">N104</f>
        <v>205</v>
      </c>
      <c r="Q104" s="99" t="n">
        <f aca="false">K104-P104</f>
        <v>0</v>
      </c>
      <c r="R104" s="98" t="n">
        <f aca="false">IFERROR(IF(O104="May",(K104/P104-1))," ")</f>
        <v>0</v>
      </c>
      <c r="S104" s="100" t="str">
        <f aca="false">IF(N104&gt;0,IF(O104="","-",IF(R104&lt;0%,"DEGROWTH","GROWTH")))</f>
        <v>GROWTH</v>
      </c>
      <c r="T104" s="69" t="n">
        <v>200</v>
      </c>
      <c r="U104" s="101" t="str">
        <f aca="false">IF(F104&lt;=$V$2,"May","")</f>
        <v>May</v>
      </c>
      <c r="V104" s="69" t="n">
        <f aca="false">T104</f>
        <v>200</v>
      </c>
      <c r="W104" s="102" t="n">
        <f aca="false">K104-V104</f>
        <v>5</v>
      </c>
      <c r="X104" s="103" t="n">
        <f aca="false">IFERROR(IF(U104="June",(K104/V104-1)),0)</f>
        <v>0</v>
      </c>
      <c r="Y104" s="104" t="str">
        <f aca="false">IF(T104&gt;0,IF(U104="","-",IF(X104&lt;0%,"DEGROWTH","GROWTH")))</f>
        <v>GROWTH</v>
      </c>
      <c r="Z104" s="75" t="n">
        <v>0</v>
      </c>
      <c r="AA104" s="70"/>
      <c r="AB104" s="70" t="s">
        <v>133</v>
      </c>
      <c r="AC104" s="70" t="s">
        <v>133</v>
      </c>
      <c r="AD104" s="3"/>
      <c r="AE104" s="3"/>
      <c r="AF104" s="70" t="s">
        <v>133</v>
      </c>
      <c r="AG104" s="121" t="n">
        <f aca="false">IFERROR(INDEX(Last6M_AvgSales_Ref!$B$2:$B$12659,MATCH(D104,Last6M_AvgSales_Ref!$A$2:$A$12659,0)),"")</f>
        <v>214.5</v>
      </c>
    </row>
    <row r="105" customFormat="false" ht="14.25" hidden="false" customHeight="true" outlineLevel="0" collapsed="false">
      <c r="A105" s="70" t="s">
        <v>133</v>
      </c>
      <c r="B105" s="71" t="s">
        <v>27</v>
      </c>
      <c r="C105" s="72" t="s">
        <v>833</v>
      </c>
      <c r="D105" s="72" t="n">
        <v>1000003525</v>
      </c>
      <c r="E105" s="72" t="s">
        <v>834</v>
      </c>
      <c r="F105" s="74" t="n">
        <v>45065</v>
      </c>
      <c r="G105" s="67" t="str">
        <f aca="false">IF(I105&gt;0,"Targeted Dealer","-")</f>
        <v>Targeted Dealer</v>
      </c>
      <c r="H105" s="67"/>
      <c r="I105" s="68" t="n">
        <v>100</v>
      </c>
      <c r="J105" s="68" t="n">
        <f aca="false">I105/$J$1*($J$1-$E$1)</f>
        <v>100</v>
      </c>
      <c r="K105" s="69" t="n">
        <v>142.75</v>
      </c>
      <c r="L105" s="69" t="n">
        <f aca="false">I105-K105</f>
        <v>-42.75</v>
      </c>
      <c r="M105" s="69" t="n">
        <f aca="false">IFERROR((K105/J105%),"-")</f>
        <v>142.75</v>
      </c>
      <c r="N105" s="97" t="n">
        <v>122.5</v>
      </c>
      <c r="O105" s="98" t="str">
        <f aca="false">IF(F105&lt;=$P$2,"June","")</f>
        <v>June</v>
      </c>
      <c r="P105" s="97" t="n">
        <f aca="false">N105</f>
        <v>122.5</v>
      </c>
      <c r="Q105" s="99" t="n">
        <f aca="false">K105-P105</f>
        <v>20.25</v>
      </c>
      <c r="R105" s="98" t="n">
        <f aca="false">IFERROR(IF(O105="May",(K105/P105-1))," ")</f>
        <v>0</v>
      </c>
      <c r="S105" s="100" t="str">
        <f aca="false">IF(N105&gt;0,IF(O105="","-",IF(R105&lt;0%,"DEGROWTH","GROWTH")))</f>
        <v>GROWTH</v>
      </c>
      <c r="T105" s="69" t="n">
        <v>122.3</v>
      </c>
      <c r="U105" s="101" t="str">
        <f aca="false">IF(F105&lt;=$V$2,"May","")</f>
        <v>May</v>
      </c>
      <c r="V105" s="69" t="n">
        <f aca="false">T105</f>
        <v>122.3</v>
      </c>
      <c r="W105" s="102" t="n">
        <f aca="false">K105-V105</f>
        <v>20.45</v>
      </c>
      <c r="X105" s="103" t="n">
        <f aca="false">IFERROR(IF(U105="June",(K105/V105-1)),0)</f>
        <v>0</v>
      </c>
      <c r="Y105" s="104" t="str">
        <f aca="false">IF(T105&gt;0,IF(U105="","-",IF(X105&lt;0%,"DEGROWTH","GROWTH")))</f>
        <v>GROWTH</v>
      </c>
      <c r="Z105" s="75" t="n">
        <v>0</v>
      </c>
      <c r="AA105" s="70"/>
      <c r="AB105" s="70" t="s">
        <v>133</v>
      </c>
      <c r="AC105" s="70" t="s">
        <v>133</v>
      </c>
      <c r="AD105" s="3"/>
      <c r="AE105" s="3"/>
      <c r="AF105" s="70" t="s">
        <v>133</v>
      </c>
      <c r="AG105" s="121" t="n">
        <f aca="false">IFERROR(INDEX(Last6M_AvgSales_Ref!$B$2:$B$12659,MATCH(D105,Last6M_AvgSales_Ref!$A$2:$A$12659,0)),"")</f>
        <v>116.233333333333</v>
      </c>
    </row>
    <row r="106" customFormat="false" ht="14.25" hidden="false" customHeight="true" outlineLevel="0" collapsed="false">
      <c r="A106" s="70" t="s">
        <v>133</v>
      </c>
      <c r="B106" s="71" t="s">
        <v>27</v>
      </c>
      <c r="C106" s="72" t="s">
        <v>835</v>
      </c>
      <c r="D106" s="72" t="n">
        <v>1000003589</v>
      </c>
      <c r="E106" s="72" t="s">
        <v>836</v>
      </c>
      <c r="F106" s="74" t="n">
        <v>45084</v>
      </c>
      <c r="G106" s="67" t="str">
        <f aca="false">IF(I106&gt;0,"Targeted Dealer","-")</f>
        <v>Targeted Dealer</v>
      </c>
      <c r="H106" s="67"/>
      <c r="I106" s="68" t="n">
        <v>90</v>
      </c>
      <c r="J106" s="68" t="n">
        <f aca="false">I106/$J$1*($J$1-$E$1)</f>
        <v>90</v>
      </c>
      <c r="K106" s="69" t="n">
        <v>120</v>
      </c>
      <c r="L106" s="69" t="n">
        <f aca="false">I106-K106</f>
        <v>-30</v>
      </c>
      <c r="M106" s="69" t="n">
        <f aca="false">IFERROR((K106/J106%),"-")</f>
        <v>133.333333333333</v>
      </c>
      <c r="N106" s="97" t="n">
        <v>50</v>
      </c>
      <c r="O106" s="98" t="str">
        <f aca="false">IF(F106&lt;=$P$2,"June","")</f>
        <v>June</v>
      </c>
      <c r="P106" s="97" t="n">
        <f aca="false">N106</f>
        <v>50</v>
      </c>
      <c r="Q106" s="99" t="n">
        <f aca="false">K106-P106</f>
        <v>70</v>
      </c>
      <c r="R106" s="98" t="n">
        <f aca="false">IFERROR(IF(O106="May",(K106/P106-1))," ")</f>
        <v>0</v>
      </c>
      <c r="S106" s="100" t="str">
        <f aca="false">IF(N106&gt;0,IF(O106="","-",IF(R106&lt;0%,"DEGROWTH","GROWTH")))</f>
        <v>GROWTH</v>
      </c>
      <c r="T106" s="69" t="n">
        <v>100</v>
      </c>
      <c r="U106" s="101" t="str">
        <f aca="false">IF(F106&lt;=$V$2,"May","")</f>
        <v>May</v>
      </c>
      <c r="V106" s="69" t="n">
        <f aca="false">T106</f>
        <v>100</v>
      </c>
      <c r="W106" s="102" t="n">
        <f aca="false">K106-V106</f>
        <v>20</v>
      </c>
      <c r="X106" s="103" t="n">
        <f aca="false">IFERROR(IF(U106="June",(K106/V106-1)),0)</f>
        <v>0</v>
      </c>
      <c r="Y106" s="104" t="str">
        <f aca="false">IF(T106&gt;0,IF(U106="","-",IF(X106&lt;0%,"DEGROWTH","GROWTH")))</f>
        <v>GROWTH</v>
      </c>
      <c r="Z106" s="75" t="n">
        <v>0</v>
      </c>
      <c r="AA106" s="70"/>
      <c r="AB106" s="70" t="s">
        <v>133</v>
      </c>
      <c r="AC106" s="70" t="s">
        <v>133</v>
      </c>
      <c r="AD106" s="3"/>
      <c r="AE106" s="3"/>
      <c r="AF106" s="70" t="s">
        <v>133</v>
      </c>
      <c r="AG106" s="121" t="n">
        <f aca="false">IFERROR(INDEX(Last6M_AvgSales_Ref!$B$2:$B$12659,MATCH(D106,Last6M_AvgSales_Ref!$A$2:$A$12659,0)),"")</f>
        <v>116.25</v>
      </c>
    </row>
    <row r="107" customFormat="false" ht="14.25" hidden="false" customHeight="true" outlineLevel="0" collapsed="false">
      <c r="A107" s="70" t="s">
        <v>133</v>
      </c>
      <c r="B107" s="71" t="s">
        <v>29</v>
      </c>
      <c r="C107" s="72" t="s">
        <v>837</v>
      </c>
      <c r="D107" s="72" t="n">
        <v>1000003599</v>
      </c>
      <c r="E107" s="72" t="s">
        <v>838</v>
      </c>
      <c r="F107" s="74" t="n">
        <v>45100</v>
      </c>
      <c r="G107" s="67" t="str">
        <f aca="false">IF(I107&gt;0,"Targeted Dealer","-")</f>
        <v>Targeted Dealer</v>
      </c>
      <c r="H107" s="67"/>
      <c r="I107" s="68" t="n">
        <v>120</v>
      </c>
      <c r="J107" s="68" t="n">
        <f aca="false">I107/$J$1*($J$1-$E$1)</f>
        <v>120</v>
      </c>
      <c r="K107" s="69" t="n">
        <v>120</v>
      </c>
      <c r="L107" s="69" t="n">
        <f aca="false">I107-K107</f>
        <v>0</v>
      </c>
      <c r="M107" s="69" t="n">
        <f aca="false">IFERROR((K107/J107%),"-")</f>
        <v>100</v>
      </c>
      <c r="N107" s="97" t="n">
        <v>40</v>
      </c>
      <c r="O107" s="98" t="str">
        <f aca="false">IF(F107&lt;=$P$2,"June","")</f>
        <v>June</v>
      </c>
      <c r="P107" s="97" t="n">
        <f aca="false">N107</f>
        <v>40</v>
      </c>
      <c r="Q107" s="99" t="n">
        <f aca="false">K107-P107</f>
        <v>80</v>
      </c>
      <c r="R107" s="98" t="n">
        <f aca="false">IFERROR(IF(O107="May",(K107/P107-1))," ")</f>
        <v>0</v>
      </c>
      <c r="S107" s="100" t="str">
        <f aca="false">IF(N107&gt;0,IF(O107="","-",IF(R107&lt;0%,"DEGROWTH","GROWTH")))</f>
        <v>GROWTH</v>
      </c>
      <c r="T107" s="69" t="n">
        <v>100</v>
      </c>
      <c r="U107" s="101" t="str">
        <f aca="false">IF(F107&lt;=$V$2,"May","")</f>
        <v>May</v>
      </c>
      <c r="V107" s="69" t="n">
        <f aca="false">T107</f>
        <v>100</v>
      </c>
      <c r="W107" s="102" t="n">
        <f aca="false">K107-V107</f>
        <v>20</v>
      </c>
      <c r="X107" s="103" t="n">
        <f aca="false">IFERROR(IF(U107="June",(K107/V107-1)),0)</f>
        <v>0</v>
      </c>
      <c r="Y107" s="104" t="str">
        <f aca="false">IF(T107&gt;0,IF(U107="","-",IF(X107&lt;0%,"DEGROWTH","GROWTH")))</f>
        <v>GROWTH</v>
      </c>
      <c r="Z107" s="75" t="n">
        <v>0</v>
      </c>
      <c r="AA107" s="70"/>
      <c r="AB107" s="70" t="s">
        <v>133</v>
      </c>
      <c r="AC107" s="70" t="s">
        <v>133</v>
      </c>
      <c r="AD107" s="3"/>
      <c r="AE107" s="3"/>
      <c r="AF107" s="70" t="s">
        <v>133</v>
      </c>
      <c r="AG107" s="121" t="n">
        <f aca="false">IFERROR(INDEX(Last6M_AvgSales_Ref!$B$2:$B$12659,MATCH(D107,Last6M_AvgSales_Ref!$A$2:$A$12659,0)),"")</f>
        <v>97.5</v>
      </c>
    </row>
    <row r="108" customFormat="false" ht="14.25" hidden="false" customHeight="true" outlineLevel="0" collapsed="false">
      <c r="A108" s="70" t="s">
        <v>133</v>
      </c>
      <c r="B108" s="71" t="s">
        <v>27</v>
      </c>
      <c r="C108" s="72" t="s">
        <v>839</v>
      </c>
      <c r="D108" s="72" t="n">
        <v>1000003635</v>
      </c>
      <c r="E108" s="72" t="s">
        <v>840</v>
      </c>
      <c r="F108" s="74" t="n">
        <v>45127</v>
      </c>
      <c r="G108" s="67" t="str">
        <f aca="false">IF(I108&gt;0,"Targeted Dealer","-")</f>
        <v>Targeted Dealer</v>
      </c>
      <c r="H108" s="67"/>
      <c r="I108" s="68" t="n">
        <v>40</v>
      </c>
      <c r="J108" s="68" t="n">
        <f aca="false">I108/$J$1*($J$1-$E$1)</f>
        <v>40</v>
      </c>
      <c r="K108" s="69" t="n">
        <v>34</v>
      </c>
      <c r="L108" s="69" t="n">
        <f aca="false">I108-K108</f>
        <v>6</v>
      </c>
      <c r="M108" s="69" t="n">
        <f aca="false">IFERROR((K108/J108%),"-")</f>
        <v>85</v>
      </c>
      <c r="N108" s="97" t="n">
        <v>20</v>
      </c>
      <c r="O108" s="98" t="str">
        <f aca="false">IF(F108&lt;=$P$2,"June","")</f>
        <v>June</v>
      </c>
      <c r="P108" s="97" t="n">
        <f aca="false">N108</f>
        <v>20</v>
      </c>
      <c r="Q108" s="99" t="n">
        <f aca="false">K108-P108</f>
        <v>14</v>
      </c>
      <c r="R108" s="98" t="n">
        <f aca="false">IFERROR(IF(O108="May",(K108/P108-1))," ")</f>
        <v>0</v>
      </c>
      <c r="S108" s="100" t="str">
        <f aca="false">IF(N108&gt;0,IF(O108="","-",IF(R108&lt;0%,"DEGROWTH","GROWTH")))</f>
        <v>GROWTH</v>
      </c>
      <c r="T108" s="69" t="n">
        <v>20.5</v>
      </c>
      <c r="U108" s="101" t="str">
        <f aca="false">IF(F108&lt;=$V$2,"May","")</f>
        <v>May</v>
      </c>
      <c r="V108" s="69" t="n">
        <f aca="false">T108</f>
        <v>20.5</v>
      </c>
      <c r="W108" s="102" t="n">
        <f aca="false">K108-V108</f>
        <v>13.5</v>
      </c>
      <c r="X108" s="103" t="n">
        <f aca="false">IFERROR(IF(U108="June",(K108/V108-1)),0)</f>
        <v>0</v>
      </c>
      <c r="Y108" s="104" t="str">
        <f aca="false">IF(T108&gt;0,IF(U108="","-",IF(X108&lt;0%,"DEGROWTH","GROWTH")))</f>
        <v>GROWTH</v>
      </c>
      <c r="Z108" s="75" t="n">
        <v>0</v>
      </c>
      <c r="AA108" s="70"/>
      <c r="AB108" s="70" t="s">
        <v>133</v>
      </c>
      <c r="AC108" s="70" t="s">
        <v>133</v>
      </c>
      <c r="AD108" s="3"/>
      <c r="AE108" s="3"/>
      <c r="AF108" s="70" t="s">
        <v>133</v>
      </c>
      <c r="AG108" s="121" t="n">
        <f aca="false">IFERROR(INDEX(Last6M_AvgSales_Ref!$B$2:$B$12659,MATCH(D108,Last6M_AvgSales_Ref!$A$2:$A$12659,0)),"")</f>
        <v>54.975</v>
      </c>
    </row>
    <row r="109" customFormat="false" ht="14.25" hidden="false" customHeight="true" outlineLevel="0" collapsed="false">
      <c r="A109" s="70" t="s">
        <v>133</v>
      </c>
      <c r="B109" s="71" t="s">
        <v>27</v>
      </c>
      <c r="C109" s="72" t="s">
        <v>841</v>
      </c>
      <c r="D109" s="72" t="n">
        <v>1000003663</v>
      </c>
      <c r="E109" s="72" t="s">
        <v>842</v>
      </c>
      <c r="F109" s="74" t="n">
        <v>45135</v>
      </c>
      <c r="G109" s="67" t="str">
        <f aca="false">IF(I109&gt;0,"Targeted Dealer","-")</f>
        <v>Targeted Dealer</v>
      </c>
      <c r="H109" s="67"/>
      <c r="I109" s="68" t="n">
        <v>100</v>
      </c>
      <c r="J109" s="68" t="n">
        <f aca="false">I109/$J$1*($J$1-$E$1)</f>
        <v>100</v>
      </c>
      <c r="K109" s="69" t="n">
        <v>125.5</v>
      </c>
      <c r="L109" s="69" t="n">
        <f aca="false">I109-K109</f>
        <v>-25.5</v>
      </c>
      <c r="M109" s="69" t="n">
        <f aca="false">IFERROR((K109/J109%),"-")</f>
        <v>125.5</v>
      </c>
      <c r="N109" s="97" t="n">
        <v>65.5</v>
      </c>
      <c r="O109" s="98" t="str">
        <f aca="false">IF(F109&lt;=$P$2,"June","")</f>
        <v>June</v>
      </c>
      <c r="P109" s="97" t="n">
        <f aca="false">N109</f>
        <v>65.5</v>
      </c>
      <c r="Q109" s="99" t="n">
        <f aca="false">K109-P109</f>
        <v>60</v>
      </c>
      <c r="R109" s="98" t="n">
        <f aca="false">IFERROR(IF(O109="May",(K109/P109-1))," ")</f>
        <v>0</v>
      </c>
      <c r="S109" s="100" t="str">
        <f aca="false">IF(N109&gt;0,IF(O109="","-",IF(R109&lt;0%,"DEGROWTH","GROWTH")))</f>
        <v>GROWTH</v>
      </c>
      <c r="T109" s="69" t="n">
        <v>36</v>
      </c>
      <c r="U109" s="101" t="str">
        <f aca="false">IF(F109&lt;=$V$2,"May","")</f>
        <v>May</v>
      </c>
      <c r="V109" s="69" t="n">
        <f aca="false">T109</f>
        <v>36</v>
      </c>
      <c r="W109" s="102" t="n">
        <f aca="false">K109-V109</f>
        <v>89.5</v>
      </c>
      <c r="X109" s="103" t="n">
        <f aca="false">IFERROR(IF(U109="June",(K109/V109-1)),0)</f>
        <v>0</v>
      </c>
      <c r="Y109" s="104" t="str">
        <f aca="false">IF(T109&gt;0,IF(U109="","-",IF(X109&lt;0%,"DEGROWTH","GROWTH")))</f>
        <v>GROWTH</v>
      </c>
      <c r="Z109" s="75" t="n">
        <v>0</v>
      </c>
      <c r="AA109" s="70"/>
      <c r="AB109" s="70" t="s">
        <v>133</v>
      </c>
      <c r="AC109" s="70" t="s">
        <v>133</v>
      </c>
      <c r="AD109" s="3"/>
      <c r="AE109" s="3"/>
      <c r="AF109" s="70" t="s">
        <v>133</v>
      </c>
      <c r="AG109" s="121" t="n">
        <f aca="false">IFERROR(INDEX(Last6M_AvgSales_Ref!$B$2:$B$12659,MATCH(D109,Last6M_AvgSales_Ref!$A$2:$A$12659,0)),"")</f>
        <v>106.375</v>
      </c>
    </row>
    <row r="110" customFormat="false" ht="14.25" hidden="false" customHeight="true" outlineLevel="0" collapsed="false">
      <c r="A110" s="70" t="s">
        <v>133</v>
      </c>
      <c r="B110" s="71" t="s">
        <v>27</v>
      </c>
      <c r="C110" s="72" t="s">
        <v>843</v>
      </c>
      <c r="D110" s="72" t="n">
        <v>1000003702</v>
      </c>
      <c r="E110" s="72" t="s">
        <v>844</v>
      </c>
      <c r="F110" s="74" t="n">
        <v>45171</v>
      </c>
      <c r="G110" s="67" t="str">
        <f aca="false">IF(I110&gt;0,"Targeted Dealer","-")</f>
        <v>Targeted Dealer</v>
      </c>
      <c r="H110" s="67"/>
      <c r="I110" s="68" t="n">
        <v>90</v>
      </c>
      <c r="J110" s="68" t="n">
        <f aca="false">I110/$J$1*($J$1-$E$1)</f>
        <v>90</v>
      </c>
      <c r="K110" s="69" t="n">
        <v>101.5</v>
      </c>
      <c r="L110" s="69" t="n">
        <f aca="false">I110-K110</f>
        <v>-11.5</v>
      </c>
      <c r="M110" s="69" t="n">
        <f aca="false">IFERROR((K110/J110%),"-")</f>
        <v>112.777777777778</v>
      </c>
      <c r="N110" s="97" t="n">
        <v>53.25</v>
      </c>
      <c r="O110" s="98" t="str">
        <f aca="false">IF(F110&lt;=$P$2,"June","")</f>
        <v>June</v>
      </c>
      <c r="P110" s="97" t="n">
        <f aca="false">N110</f>
        <v>53.25</v>
      </c>
      <c r="Q110" s="99" t="n">
        <f aca="false">K110-P110</f>
        <v>48.25</v>
      </c>
      <c r="R110" s="98" t="n">
        <f aca="false">IFERROR(IF(O110="May",(K110/P110-1))," ")</f>
        <v>0</v>
      </c>
      <c r="S110" s="100" t="str">
        <f aca="false">IF(N110&gt;0,IF(O110="","-",IF(R110&lt;0%,"DEGROWTH","GROWTH")))</f>
        <v>GROWTH</v>
      </c>
      <c r="T110" s="69" t="n">
        <v>85.5</v>
      </c>
      <c r="U110" s="101" t="str">
        <f aca="false">IF(F110&lt;=$V$2,"May","")</f>
        <v>May</v>
      </c>
      <c r="V110" s="69" t="n">
        <f aca="false">T110</f>
        <v>85.5</v>
      </c>
      <c r="W110" s="102" t="n">
        <f aca="false">K110-V110</f>
        <v>16</v>
      </c>
      <c r="X110" s="103" t="n">
        <f aca="false">IFERROR(IF(U110="June",(K110/V110-1)),0)</f>
        <v>0</v>
      </c>
      <c r="Y110" s="104" t="str">
        <f aca="false">IF(T110&gt;0,IF(U110="","-",IF(X110&lt;0%,"DEGROWTH","GROWTH")))</f>
        <v>GROWTH</v>
      </c>
      <c r="Z110" s="75" t="n">
        <v>0</v>
      </c>
      <c r="AA110" s="70"/>
      <c r="AB110" s="70" t="s">
        <v>133</v>
      </c>
      <c r="AC110" s="70" t="s">
        <v>133</v>
      </c>
      <c r="AD110" s="3"/>
      <c r="AE110" s="3"/>
      <c r="AF110" s="70" t="s">
        <v>133</v>
      </c>
      <c r="AG110" s="121" t="n">
        <f aca="false">IFERROR(INDEX(Last6M_AvgSales_Ref!$B$2:$B$12659,MATCH(D110,Last6M_AvgSales_Ref!$A$2:$A$12659,0)),"")</f>
        <v>109.583333333333</v>
      </c>
    </row>
    <row r="111" customFormat="false" ht="14.25" hidden="false" customHeight="true" outlineLevel="0" collapsed="false">
      <c r="A111" s="75" t="s">
        <v>133</v>
      </c>
      <c r="B111" s="71" t="s">
        <v>29</v>
      </c>
      <c r="C111" s="79" t="s">
        <v>845</v>
      </c>
      <c r="D111" s="79" t="n">
        <v>1000003841</v>
      </c>
      <c r="E111" s="79" t="s">
        <v>846</v>
      </c>
      <c r="F111" s="107" t="n">
        <v>45321</v>
      </c>
      <c r="G111" s="67" t="str">
        <f aca="false">IF(I111&gt;0,"Targeted Dealer","-")</f>
        <v>Targeted Dealer</v>
      </c>
      <c r="H111" s="67"/>
      <c r="I111" s="68" t="n">
        <v>120</v>
      </c>
      <c r="J111" s="68" t="n">
        <f aca="false">I111/$J$1*($J$1-$E$1)</f>
        <v>120</v>
      </c>
      <c r="K111" s="69" t="n">
        <v>135</v>
      </c>
      <c r="L111" s="69" t="n">
        <f aca="false">I111-K111</f>
        <v>-15</v>
      </c>
      <c r="M111" s="69" t="n">
        <f aca="false">IFERROR((K111/J111%),"-")</f>
        <v>112.5</v>
      </c>
      <c r="N111" s="97" t="n">
        <v>0</v>
      </c>
      <c r="O111" s="98" t="str">
        <f aca="false">IF(F111&lt;=$P$2,"June","")</f>
        <v>June</v>
      </c>
      <c r="P111" s="97" t="n">
        <f aca="false">N111</f>
        <v>0</v>
      </c>
      <c r="Q111" s="99" t="n">
        <f aca="false">K111-P111</f>
        <v>135</v>
      </c>
      <c r="R111" s="98" t="n">
        <f aca="false">IFERROR(IF(O111="May",(K111/P111-1))," ")</f>
        <v>0</v>
      </c>
      <c r="S111" s="105" t="b">
        <f aca="false">IF(N111&gt;0,IF(O111="","-",IF(R111&lt;0%,"DEGROWTH","GROWTH")))</f>
        <v>0</v>
      </c>
      <c r="T111" s="69" t="n">
        <v>100</v>
      </c>
      <c r="U111" s="101" t="str">
        <f aca="false">IF(F111&lt;=$V$2,"May","")</f>
        <v>May</v>
      </c>
      <c r="V111" s="69" t="n">
        <f aca="false">T111</f>
        <v>100</v>
      </c>
      <c r="W111" s="102" t="n">
        <f aca="false">K111-V111</f>
        <v>35</v>
      </c>
      <c r="X111" s="103" t="n">
        <f aca="false">IFERROR(IF(U111="June",(K111/V111-1)),0)</f>
        <v>0</v>
      </c>
      <c r="Y111" s="104" t="str">
        <f aca="false">IF(T111&gt;0,IF(U111="","-",IF(X111&lt;0%,"DEGROWTH","GROWTH")))</f>
        <v>GROWTH</v>
      </c>
      <c r="Z111" s="75" t="n">
        <v>0</v>
      </c>
      <c r="AA111" s="70"/>
      <c r="AB111" s="70" t="s">
        <v>133</v>
      </c>
      <c r="AC111" s="75" t="s">
        <v>133</v>
      </c>
      <c r="AD111" s="3"/>
      <c r="AE111" s="3"/>
      <c r="AF111" s="75" t="s">
        <v>133</v>
      </c>
      <c r="AG111" s="121" t="n">
        <f aca="false">IFERROR(INDEX(Last6M_AvgSales_Ref!$B$2:$B$12659,MATCH(D111,Last6M_AvgSales_Ref!$A$2:$A$12659,0)),"")</f>
        <v>99.1666666666667</v>
      </c>
    </row>
    <row r="112" customFormat="false" ht="14.25" hidden="false" customHeight="true" outlineLevel="0" collapsed="false">
      <c r="A112" s="75" t="s">
        <v>133</v>
      </c>
      <c r="B112" s="71" t="s">
        <v>27</v>
      </c>
      <c r="C112" s="79" t="s">
        <v>847</v>
      </c>
      <c r="D112" s="79" t="n">
        <v>1000003864</v>
      </c>
      <c r="E112" s="79" t="s">
        <v>848</v>
      </c>
      <c r="F112" s="74" t="n">
        <v>45338</v>
      </c>
      <c r="G112" s="67" t="str">
        <f aca="false">IF(I112&gt;0,"Targeted Dealer","-")</f>
        <v>Targeted Dealer</v>
      </c>
      <c r="H112" s="67"/>
      <c r="I112" s="68" t="n">
        <v>80</v>
      </c>
      <c r="J112" s="68" t="n">
        <f aca="false">I112/$J$1*($J$1-$E$1)</f>
        <v>80</v>
      </c>
      <c r="K112" s="69" t="n">
        <v>70</v>
      </c>
      <c r="L112" s="69" t="n">
        <f aca="false">I112-K112</f>
        <v>10</v>
      </c>
      <c r="M112" s="69" t="n">
        <f aca="false">IFERROR((K112/J112%),"-")</f>
        <v>87.5</v>
      </c>
      <c r="N112" s="97" t="n">
        <v>69.5</v>
      </c>
      <c r="O112" s="98" t="str">
        <f aca="false">IF(F112&lt;=$P$2,"June","")</f>
        <v>June</v>
      </c>
      <c r="P112" s="97" t="n">
        <f aca="false">N112</f>
        <v>69.5</v>
      </c>
      <c r="Q112" s="99" t="n">
        <f aca="false">K112-P112</f>
        <v>0.5</v>
      </c>
      <c r="R112" s="98" t="n">
        <f aca="false">IFERROR(IF(O112="May",(K112/P112-1))," ")</f>
        <v>0</v>
      </c>
      <c r="S112" s="100" t="str">
        <f aca="false">IF(N112&gt;0,IF(O112="","-",IF(R112&lt;0%,"DEGROWTH","GROWTH")))</f>
        <v>GROWTH</v>
      </c>
      <c r="T112" s="69" t="n">
        <v>80.25</v>
      </c>
      <c r="U112" s="101" t="str">
        <f aca="false">IF(F112&lt;=$V$2,"May","")</f>
        <v>May</v>
      </c>
      <c r="V112" s="69" t="n">
        <f aca="false">T112</f>
        <v>80.25</v>
      </c>
      <c r="W112" s="102" t="n">
        <f aca="false">K112-V112</f>
        <v>-10.25</v>
      </c>
      <c r="X112" s="103" t="n">
        <f aca="false">IFERROR(IF(U112="June",(K112/V112-1)),0)</f>
        <v>0</v>
      </c>
      <c r="Y112" s="104" t="str">
        <f aca="false">IF(T112&gt;0,IF(U112="","-",IF(X112&lt;0%,"DEGROWTH","GROWTH")))</f>
        <v>GROWTH</v>
      </c>
      <c r="Z112" s="75" t="n">
        <v>0</v>
      </c>
      <c r="AA112" s="70"/>
      <c r="AB112" s="70" t="s">
        <v>133</v>
      </c>
      <c r="AC112" s="75" t="s">
        <v>133</v>
      </c>
      <c r="AD112" s="3"/>
      <c r="AE112" s="3"/>
      <c r="AF112" s="75" t="s">
        <v>133</v>
      </c>
      <c r="AG112" s="121" t="n">
        <f aca="false">IFERROR(INDEX(Last6M_AvgSales_Ref!$B$2:$B$12659,MATCH(D112,Last6M_AvgSales_Ref!$A$2:$A$12659,0)),"")</f>
        <v>76.5083333333333</v>
      </c>
    </row>
    <row r="113" customFormat="false" ht="14.25" hidden="false" customHeight="true" outlineLevel="0" collapsed="false">
      <c r="A113" s="75" t="s">
        <v>133</v>
      </c>
      <c r="B113" s="71" t="s">
        <v>29</v>
      </c>
      <c r="C113" s="79" t="s">
        <v>849</v>
      </c>
      <c r="D113" s="79" t="n">
        <v>1000003885</v>
      </c>
      <c r="E113" s="79" t="s">
        <v>850</v>
      </c>
      <c r="F113" s="74" t="n">
        <v>45359</v>
      </c>
      <c r="G113" s="67" t="str">
        <f aca="false">IF(I113&gt;0,"Targeted Dealer","-")</f>
        <v>Targeted Dealer</v>
      </c>
      <c r="H113" s="67"/>
      <c r="I113" s="68" t="n">
        <v>240</v>
      </c>
      <c r="J113" s="68" t="n">
        <f aca="false">I113/$J$1*($J$1-$E$1)</f>
        <v>240</v>
      </c>
      <c r="K113" s="69" t="n">
        <v>200</v>
      </c>
      <c r="L113" s="69" t="n">
        <f aca="false">I113-K113</f>
        <v>40</v>
      </c>
      <c r="M113" s="69" t="n">
        <f aca="false">IFERROR((K113/J113%),"-")</f>
        <v>83.3333333333333</v>
      </c>
      <c r="N113" s="97" t="n">
        <v>280</v>
      </c>
      <c r="O113" s="98" t="str">
        <f aca="false">IF(F113&lt;=$P$2,"June","")</f>
        <v>June</v>
      </c>
      <c r="P113" s="97" t="n">
        <f aca="false">N113</f>
        <v>280</v>
      </c>
      <c r="Q113" s="99" t="n">
        <f aca="false">K113-P113</f>
        <v>-80</v>
      </c>
      <c r="R113" s="98" t="n">
        <f aca="false">IFERROR(IF(O113="May",(K113/P113-1))," ")</f>
        <v>0</v>
      </c>
      <c r="S113" s="100" t="str">
        <f aca="false">IF(N113&gt;0,IF(O113="","-",IF(R113&lt;0%,"DEGROWTH","GROWTH")))</f>
        <v>GROWTH</v>
      </c>
      <c r="T113" s="69" t="n">
        <v>240</v>
      </c>
      <c r="U113" s="101" t="str">
        <f aca="false">IF(F113&lt;=$V$2,"May","")</f>
        <v>May</v>
      </c>
      <c r="V113" s="69" t="n">
        <f aca="false">T113</f>
        <v>240</v>
      </c>
      <c r="W113" s="102" t="n">
        <f aca="false">K113-V113</f>
        <v>-40</v>
      </c>
      <c r="X113" s="103" t="n">
        <f aca="false">IFERROR(IF(U113="June",(K113/V113-1)),0)</f>
        <v>0</v>
      </c>
      <c r="Y113" s="104" t="str">
        <f aca="false">IF(T113&gt;0,IF(U113="","-",IF(X113&lt;0%,"DEGROWTH","GROWTH")))</f>
        <v>GROWTH</v>
      </c>
      <c r="Z113" s="75" t="n">
        <v>0</v>
      </c>
      <c r="AA113" s="70"/>
      <c r="AB113" s="70" t="s">
        <v>133</v>
      </c>
      <c r="AC113" s="75" t="s">
        <v>133</v>
      </c>
      <c r="AD113" s="3"/>
      <c r="AE113" s="3"/>
      <c r="AF113" s="75" t="s">
        <v>133</v>
      </c>
      <c r="AG113" s="121" t="n">
        <f aca="false">IFERROR(INDEX(Last6M_AvgSales_Ref!$B$2:$B$12659,MATCH(D113,Last6M_AvgSales_Ref!$A$2:$A$12659,0)),"")</f>
        <v>275</v>
      </c>
    </row>
    <row r="114" customFormat="false" ht="14.25" hidden="false" customHeight="true" outlineLevel="0" collapsed="false">
      <c r="A114" s="75" t="s">
        <v>133</v>
      </c>
      <c r="B114" s="71" t="s">
        <v>27</v>
      </c>
      <c r="C114" s="79" t="s">
        <v>851</v>
      </c>
      <c r="D114" s="79" t="n">
        <v>1000003900</v>
      </c>
      <c r="E114" s="79" t="s">
        <v>852</v>
      </c>
      <c r="F114" s="74" t="n">
        <v>45381</v>
      </c>
      <c r="G114" s="67" t="str">
        <f aca="false">IF(I114&gt;0,"Targeted Dealer","-")</f>
        <v>Targeted Dealer</v>
      </c>
      <c r="H114" s="67"/>
      <c r="I114" s="68" t="n">
        <v>90</v>
      </c>
      <c r="J114" s="68" t="n">
        <f aca="false">I114/$J$1*($J$1-$E$1)</f>
        <v>90</v>
      </c>
      <c r="K114" s="69" t="n">
        <v>120</v>
      </c>
      <c r="L114" s="69" t="n">
        <f aca="false">I114-K114</f>
        <v>-30</v>
      </c>
      <c r="M114" s="69" t="n">
        <f aca="false">IFERROR((K114/J114%),"-")</f>
        <v>133.333333333333</v>
      </c>
      <c r="N114" s="97" t="n">
        <v>135.5</v>
      </c>
      <c r="O114" s="98" t="str">
        <f aca="false">IF(F114&lt;=$P$2,"June","")</f>
        <v>June</v>
      </c>
      <c r="P114" s="97" t="n">
        <f aca="false">N114</f>
        <v>135.5</v>
      </c>
      <c r="Q114" s="99" t="n">
        <f aca="false">K114-P114</f>
        <v>-15.5</v>
      </c>
      <c r="R114" s="98" t="n">
        <f aca="false">IFERROR(IF(O114="May",(K114/P114-1))," ")</f>
        <v>0</v>
      </c>
      <c r="S114" s="100" t="str">
        <f aca="false">IF(N114&gt;0,IF(O114="","-",IF(R114&lt;0%,"DEGROWTH","GROWTH")))</f>
        <v>GROWTH</v>
      </c>
      <c r="T114" s="69" t="n">
        <v>88</v>
      </c>
      <c r="U114" s="101" t="str">
        <f aca="false">IF(F114&lt;=$V$2,"May","")</f>
        <v>May</v>
      </c>
      <c r="V114" s="69" t="n">
        <f aca="false">T114</f>
        <v>88</v>
      </c>
      <c r="W114" s="102" t="n">
        <f aca="false">K114-V114</f>
        <v>32</v>
      </c>
      <c r="X114" s="103" t="n">
        <f aca="false">IFERROR(IF(U114="June",(K114/V114-1)),0)</f>
        <v>0</v>
      </c>
      <c r="Y114" s="104" t="str">
        <f aca="false">IF(T114&gt;0,IF(U114="","-",IF(X114&lt;0%,"DEGROWTH","GROWTH")))</f>
        <v>GROWTH</v>
      </c>
      <c r="Z114" s="75" t="n">
        <v>0</v>
      </c>
      <c r="AA114" s="70"/>
      <c r="AB114" s="70" t="s">
        <v>133</v>
      </c>
      <c r="AC114" s="75" t="s">
        <v>133</v>
      </c>
      <c r="AD114" s="3"/>
      <c r="AE114" s="3"/>
      <c r="AF114" s="75" t="s">
        <v>133</v>
      </c>
      <c r="AG114" s="121" t="n">
        <f aca="false">IFERROR(INDEX(Last6M_AvgSales_Ref!$B$2:$B$12659,MATCH(D114,Last6M_AvgSales_Ref!$A$2:$A$12659,0)),"")</f>
        <v>114</v>
      </c>
    </row>
    <row r="115" customFormat="false" ht="14.25" hidden="false" customHeight="true" outlineLevel="0" collapsed="false">
      <c r="A115" s="75" t="s">
        <v>133</v>
      </c>
      <c r="B115" s="71" t="s">
        <v>27</v>
      </c>
      <c r="C115" s="79" t="s">
        <v>853</v>
      </c>
      <c r="D115" s="79" t="n">
        <v>1000003910</v>
      </c>
      <c r="E115" s="79" t="s">
        <v>854</v>
      </c>
      <c r="F115" s="74" t="n">
        <v>45400</v>
      </c>
      <c r="G115" s="67" t="str">
        <f aca="false">IF(I115&gt;0,"Targeted Dealer","-")</f>
        <v>Targeted Dealer</v>
      </c>
      <c r="H115" s="67"/>
      <c r="I115" s="68" t="n">
        <v>30</v>
      </c>
      <c r="J115" s="68" t="n">
        <f aca="false">I115/$J$1*($J$1-$E$1)</f>
        <v>30</v>
      </c>
      <c r="K115" s="69" t="n">
        <v>28.5</v>
      </c>
      <c r="L115" s="69" t="n">
        <f aca="false">I115-K115</f>
        <v>1.5</v>
      </c>
      <c r="M115" s="69" t="n">
        <f aca="false">IFERROR((K115/J115%),"-")</f>
        <v>95</v>
      </c>
      <c r="N115" s="97" t="n">
        <v>20.75</v>
      </c>
      <c r="O115" s="98" t="str">
        <f aca="false">IF(F115&lt;=$P$2,"June","")</f>
        <v>June</v>
      </c>
      <c r="P115" s="97" t="n">
        <f aca="false">N115</f>
        <v>20.75</v>
      </c>
      <c r="Q115" s="99" t="n">
        <f aca="false">K115-P115</f>
        <v>7.75</v>
      </c>
      <c r="R115" s="98" t="n">
        <f aca="false">IFERROR(IF(O115="May",(K115/P115-1))," ")</f>
        <v>0</v>
      </c>
      <c r="S115" s="100" t="str">
        <f aca="false">IF(N115&gt;0,IF(O115="","-",IF(R115&lt;0%,"DEGROWTH","GROWTH")))</f>
        <v>GROWTH</v>
      </c>
      <c r="T115" s="69" t="n">
        <v>15.25</v>
      </c>
      <c r="U115" s="101" t="str">
        <f aca="false">IF(F115&lt;=$V$2,"May","")</f>
        <v>May</v>
      </c>
      <c r="V115" s="69" t="n">
        <f aca="false">T115</f>
        <v>15.25</v>
      </c>
      <c r="W115" s="102" t="n">
        <f aca="false">K115-V115</f>
        <v>13.25</v>
      </c>
      <c r="X115" s="103" t="n">
        <f aca="false">IFERROR(IF(U115="June",(K115/V115-1)),0)</f>
        <v>0</v>
      </c>
      <c r="Y115" s="104" t="str">
        <f aca="false">IF(T115&gt;0,IF(U115="","-",IF(X115&lt;0%,"DEGROWTH","GROWTH")))</f>
        <v>GROWTH</v>
      </c>
      <c r="Z115" s="75" t="n">
        <v>0</v>
      </c>
      <c r="AA115" s="70"/>
      <c r="AB115" s="70" t="s">
        <v>133</v>
      </c>
      <c r="AC115" s="75" t="s">
        <v>133</v>
      </c>
      <c r="AD115" s="3"/>
      <c r="AE115" s="3"/>
      <c r="AF115" s="75" t="s">
        <v>133</v>
      </c>
      <c r="AG115" s="121" t="n">
        <f aca="false">IFERROR(INDEX(Last6M_AvgSales_Ref!$B$2:$B$12659,MATCH(D115,Last6M_AvgSales_Ref!$A$2:$A$12659,0)),"")</f>
        <v>24.25</v>
      </c>
    </row>
    <row r="116" customFormat="false" ht="14.25" hidden="false" customHeight="true" outlineLevel="0" collapsed="false">
      <c r="A116" s="75" t="s">
        <v>133</v>
      </c>
      <c r="B116" s="71" t="s">
        <v>27</v>
      </c>
      <c r="C116" s="79" t="s">
        <v>855</v>
      </c>
      <c r="D116" s="79" t="n">
        <v>1000003932</v>
      </c>
      <c r="E116" s="79" t="s">
        <v>856</v>
      </c>
      <c r="F116" s="74" t="n">
        <v>45412</v>
      </c>
      <c r="G116" s="67" t="str">
        <f aca="false">IF(I116&gt;0,"Targeted Dealer","-")</f>
        <v>Targeted Dealer</v>
      </c>
      <c r="H116" s="67"/>
      <c r="I116" s="68" t="n">
        <v>90</v>
      </c>
      <c r="J116" s="68" t="n">
        <f aca="false">I116/$J$1*($J$1-$E$1)</f>
        <v>90</v>
      </c>
      <c r="K116" s="69" t="n">
        <v>126.25</v>
      </c>
      <c r="L116" s="69" t="n">
        <f aca="false">I116-K116</f>
        <v>-36.25</v>
      </c>
      <c r="M116" s="69" t="n">
        <f aca="false">IFERROR((K116/J116%),"-")</f>
        <v>140.277777777778</v>
      </c>
      <c r="N116" s="97" t="n">
        <v>90.15</v>
      </c>
      <c r="O116" s="98" t="str">
        <f aca="false">IF(F116&lt;=$P$2,"June","")</f>
        <v>June</v>
      </c>
      <c r="P116" s="97" t="n">
        <f aca="false">N116</f>
        <v>90.15</v>
      </c>
      <c r="Q116" s="99" t="n">
        <f aca="false">K116-P116</f>
        <v>36.1</v>
      </c>
      <c r="R116" s="98" t="n">
        <f aca="false">IFERROR(IF(O116="May",(K116/P116-1))," ")</f>
        <v>0</v>
      </c>
      <c r="S116" s="100" t="str">
        <f aca="false">IF(N116&gt;0,IF(O116="","-",IF(R116&lt;0%,"DEGROWTH","GROWTH")))</f>
        <v>GROWTH</v>
      </c>
      <c r="T116" s="69" t="n">
        <v>66.5</v>
      </c>
      <c r="U116" s="101" t="str">
        <f aca="false">IF(F116&lt;=$V$2,"May","")</f>
        <v>May</v>
      </c>
      <c r="V116" s="69" t="n">
        <f aca="false">T116</f>
        <v>66.5</v>
      </c>
      <c r="W116" s="102" t="n">
        <f aca="false">K116-V116</f>
        <v>59.75</v>
      </c>
      <c r="X116" s="103" t="n">
        <f aca="false">IFERROR(IF(U116="June",(K116/V116-1)),0)</f>
        <v>0</v>
      </c>
      <c r="Y116" s="104" t="str">
        <f aca="false">IF(T116&gt;0,IF(U116="","-",IF(X116&lt;0%,"DEGROWTH","GROWTH")))</f>
        <v>GROWTH</v>
      </c>
      <c r="Z116" s="75" t="n">
        <v>0</v>
      </c>
      <c r="AA116" s="70"/>
      <c r="AB116" s="70" t="s">
        <v>133</v>
      </c>
      <c r="AC116" s="75" t="s">
        <v>133</v>
      </c>
      <c r="AD116" s="3"/>
      <c r="AE116" s="3"/>
      <c r="AF116" s="75" t="s">
        <v>133</v>
      </c>
      <c r="AG116" s="121" t="n">
        <f aca="false">IFERROR(INDEX(Last6M_AvgSales_Ref!$B$2:$B$12659,MATCH(D116,Last6M_AvgSales_Ref!$A$2:$A$12659,0)),"")</f>
        <v>88.4583333333333</v>
      </c>
    </row>
    <row r="117" customFormat="false" ht="14.25" hidden="false" customHeight="true" outlineLevel="0" collapsed="false">
      <c r="A117" s="75" t="s">
        <v>133</v>
      </c>
      <c r="B117" s="71" t="s">
        <v>29</v>
      </c>
      <c r="C117" s="79" t="s">
        <v>857</v>
      </c>
      <c r="D117" s="79" t="n">
        <v>1000003995</v>
      </c>
      <c r="E117" s="79" t="s">
        <v>858</v>
      </c>
      <c r="F117" s="74" t="n">
        <v>45446</v>
      </c>
      <c r="G117" s="67" t="str">
        <f aca="false">IF(I117&gt;0,"Targeted Dealer","-")</f>
        <v>Targeted Dealer</v>
      </c>
      <c r="H117" s="67"/>
      <c r="I117" s="68" t="n">
        <v>140</v>
      </c>
      <c r="J117" s="68" t="n">
        <f aca="false">I117/$J$1*($J$1-$E$1)</f>
        <v>140</v>
      </c>
      <c r="K117" s="69" t="n">
        <v>115</v>
      </c>
      <c r="L117" s="69" t="n">
        <f aca="false">I117-K117</f>
        <v>25</v>
      </c>
      <c r="M117" s="69" t="n">
        <f aca="false">IFERROR((K117/J117%),"-")</f>
        <v>82.1428571428572</v>
      </c>
      <c r="N117" s="97" t="n">
        <v>160</v>
      </c>
      <c r="O117" s="98" t="str">
        <f aca="false">IF(F117&lt;=$P$2,"June","")</f>
        <v>June</v>
      </c>
      <c r="P117" s="97" t="n">
        <f aca="false">N117</f>
        <v>160</v>
      </c>
      <c r="Q117" s="99" t="n">
        <f aca="false">K117-P117</f>
        <v>-45</v>
      </c>
      <c r="R117" s="98" t="n">
        <f aca="false">IFERROR(IF(O117="May",(K117/P117-1))," ")</f>
        <v>0</v>
      </c>
      <c r="S117" s="100" t="str">
        <f aca="false">IF(N117&gt;0,IF(O117="","-",IF(R117&lt;0%,"DEGROWTH","GROWTH")))</f>
        <v>GROWTH</v>
      </c>
      <c r="T117" s="69" t="n">
        <v>80</v>
      </c>
      <c r="U117" s="101" t="str">
        <f aca="false">IF(F117&lt;=$V$2,"May","")</f>
        <v>May</v>
      </c>
      <c r="V117" s="69" t="n">
        <f aca="false">T117</f>
        <v>80</v>
      </c>
      <c r="W117" s="102" t="n">
        <f aca="false">K117-V117</f>
        <v>35</v>
      </c>
      <c r="X117" s="103" t="n">
        <f aca="false">IFERROR(IF(U117="June",(K117/V117-1)),0)</f>
        <v>0</v>
      </c>
      <c r="Y117" s="104" t="str">
        <f aca="false">IF(T117&gt;0,IF(U117="","-",IF(X117&lt;0%,"DEGROWTH","GROWTH")))</f>
        <v>GROWTH</v>
      </c>
      <c r="Z117" s="75" t="n">
        <v>0</v>
      </c>
      <c r="AA117" s="70"/>
      <c r="AB117" s="70" t="s">
        <v>133</v>
      </c>
      <c r="AC117" s="75" t="s">
        <v>133</v>
      </c>
      <c r="AD117" s="3"/>
      <c r="AE117" s="3"/>
      <c r="AF117" s="75" t="s">
        <v>133</v>
      </c>
      <c r="AG117" s="121" t="n">
        <f aca="false">IFERROR(INDEX(Last6M_AvgSales_Ref!$B$2:$B$12659,MATCH(D117,Last6M_AvgSales_Ref!$A$2:$A$12659,0)),"")</f>
        <v>178.666666666667</v>
      </c>
    </row>
    <row r="118" customFormat="false" ht="14.25" hidden="false" customHeight="true" outlineLevel="0" collapsed="false">
      <c r="A118" s="75" t="s">
        <v>133</v>
      </c>
      <c r="B118" s="71" t="s">
        <v>27</v>
      </c>
      <c r="C118" s="79" t="s">
        <v>859</v>
      </c>
      <c r="D118" s="79" t="n">
        <v>1000004005</v>
      </c>
      <c r="E118" s="79" t="s">
        <v>860</v>
      </c>
      <c r="F118" s="74" t="n">
        <v>45454</v>
      </c>
      <c r="G118" s="67" t="str">
        <f aca="false">IF(I118&gt;0,"Targeted Dealer","-")</f>
        <v>Targeted Dealer</v>
      </c>
      <c r="H118" s="67"/>
      <c r="I118" s="68" t="n">
        <v>80</v>
      </c>
      <c r="J118" s="68" t="n">
        <f aca="false">I118/$J$1*($J$1-$E$1)</f>
        <v>80</v>
      </c>
      <c r="K118" s="69" t="n">
        <v>83.5</v>
      </c>
      <c r="L118" s="69" t="n">
        <f aca="false">I118-K118</f>
        <v>-3.5</v>
      </c>
      <c r="M118" s="69" t="n">
        <f aca="false">IFERROR((K118/J118%),"-")</f>
        <v>104.375</v>
      </c>
      <c r="N118" s="97" t="n">
        <v>78.5</v>
      </c>
      <c r="O118" s="98" t="str">
        <f aca="false">IF(F118&lt;=$P$2,"June","")</f>
        <v>June</v>
      </c>
      <c r="P118" s="97" t="n">
        <f aca="false">N118</f>
        <v>78.5</v>
      </c>
      <c r="Q118" s="99" t="n">
        <f aca="false">K118-P118</f>
        <v>5</v>
      </c>
      <c r="R118" s="98" t="n">
        <f aca="false">IFERROR(IF(O118="May",(K118/P118-1))," ")</f>
        <v>0</v>
      </c>
      <c r="S118" s="100" t="str">
        <f aca="false">IF(N118&gt;0,IF(O118="","-",IF(R118&lt;0%,"DEGROWTH","GROWTH")))</f>
        <v>GROWTH</v>
      </c>
      <c r="T118" s="69" t="n">
        <v>48.5</v>
      </c>
      <c r="U118" s="101" t="str">
        <f aca="false">IF(F118&lt;=$V$2,"May","")</f>
        <v>May</v>
      </c>
      <c r="V118" s="69" t="n">
        <f aca="false">T118</f>
        <v>48.5</v>
      </c>
      <c r="W118" s="102" t="n">
        <f aca="false">K118-V118</f>
        <v>35</v>
      </c>
      <c r="X118" s="103" t="n">
        <f aca="false">IFERROR(IF(U118="June",(K118/V118-1)),0)</f>
        <v>0</v>
      </c>
      <c r="Y118" s="104" t="str">
        <f aca="false">IF(T118&gt;0,IF(U118="","-",IF(X118&lt;0%,"DEGROWTH","GROWTH")))</f>
        <v>GROWTH</v>
      </c>
      <c r="Z118" s="75" t="n">
        <v>0</v>
      </c>
      <c r="AA118" s="70"/>
      <c r="AB118" s="70" t="s">
        <v>133</v>
      </c>
      <c r="AC118" s="75" t="s">
        <v>133</v>
      </c>
      <c r="AD118" s="3"/>
      <c r="AE118" s="3"/>
      <c r="AF118" s="75" t="s">
        <v>133</v>
      </c>
      <c r="AG118" s="121" t="n">
        <f aca="false">IFERROR(INDEX(Last6M_AvgSales_Ref!$B$2:$B$12659,MATCH(D118,Last6M_AvgSales_Ref!$A$2:$A$12659,0)),"")</f>
        <v>101.916666666667</v>
      </c>
    </row>
    <row r="119" customFormat="false" ht="14.25" hidden="false" customHeight="true" outlineLevel="0" collapsed="false">
      <c r="A119" s="70" t="s">
        <v>133</v>
      </c>
      <c r="B119" s="71" t="s">
        <v>30</v>
      </c>
      <c r="C119" s="72" t="s">
        <v>861</v>
      </c>
      <c r="D119" s="72" t="n">
        <v>1000000476</v>
      </c>
      <c r="E119" s="73" t="s">
        <v>862</v>
      </c>
      <c r="F119" s="74" t="n">
        <v>38768</v>
      </c>
      <c r="G119" s="67" t="str">
        <f aca="false">IF(I119&gt;0,"Targeted Dealer","-")</f>
        <v>Targeted Dealer</v>
      </c>
      <c r="H119" s="67"/>
      <c r="I119" s="68" t="n">
        <v>4660</v>
      </c>
      <c r="J119" s="68" t="n">
        <f aca="false">I119/$J$1*($J$1-$E$1)</f>
        <v>4660</v>
      </c>
      <c r="K119" s="69" t="n">
        <v>5496.25</v>
      </c>
      <c r="L119" s="69" t="n">
        <f aca="false">I119-K119</f>
        <v>-836.250000000001</v>
      </c>
      <c r="M119" s="69" t="n">
        <f aca="false">IFERROR((K119/J119%),"-")</f>
        <v>117.945278969957</v>
      </c>
      <c r="N119" s="97" t="n">
        <v>4527</v>
      </c>
      <c r="O119" s="98" t="str">
        <f aca="false">IF(F119&lt;=$P$2,"June","")</f>
        <v>June</v>
      </c>
      <c r="P119" s="97" t="n">
        <f aca="false">N119</f>
        <v>4527</v>
      </c>
      <c r="Q119" s="99" t="n">
        <f aca="false">K119-P119</f>
        <v>969.250000000001</v>
      </c>
      <c r="R119" s="98" t="n">
        <f aca="false">IFERROR(IF(O119="May",(K119/P119-1))," ")</f>
        <v>0</v>
      </c>
      <c r="S119" s="100" t="str">
        <f aca="false">IF(N119&gt;0,IF(O119="","-",IF(R119&lt;0%,"DEGROWTH","GROWTH")))</f>
        <v>GROWTH</v>
      </c>
      <c r="T119" s="69" t="n">
        <v>4375.45</v>
      </c>
      <c r="U119" s="101" t="str">
        <f aca="false">IF(F119&lt;=$V$2,"May","")</f>
        <v>May</v>
      </c>
      <c r="V119" s="69" t="n">
        <f aca="false">T119</f>
        <v>4375.45</v>
      </c>
      <c r="W119" s="102" t="n">
        <f aca="false">K119-V119</f>
        <v>1120.8</v>
      </c>
      <c r="X119" s="103" t="n">
        <f aca="false">IFERROR(IF(U119="June",(K119/V119-1)),0)</f>
        <v>0</v>
      </c>
      <c r="Y119" s="104" t="str">
        <f aca="false">IF(T119&gt;0,IF(U119="","-",IF(X119&lt;0%,"DEGROWTH","GROWTH")))</f>
        <v>GROWTH</v>
      </c>
      <c r="Z119" s="75" t="n">
        <v>0</v>
      </c>
      <c r="AA119" s="70"/>
      <c r="AB119" s="70" t="s">
        <v>133</v>
      </c>
      <c r="AC119" s="70" t="s">
        <v>133</v>
      </c>
      <c r="AD119" s="3"/>
      <c r="AE119" s="3"/>
      <c r="AF119" s="70" t="s">
        <v>133</v>
      </c>
      <c r="AG119" s="121" t="n">
        <f aca="false">IFERROR(INDEX(Last6M_AvgSales_Ref!$B$2:$B$12659,MATCH(D119,Last6M_AvgSales_Ref!$A$2:$A$12659,0)),"")</f>
        <v>6347.075</v>
      </c>
    </row>
    <row r="120" customFormat="false" ht="14.25" hidden="false" customHeight="true" outlineLevel="0" collapsed="false">
      <c r="A120" s="70" t="s">
        <v>133</v>
      </c>
      <c r="B120" s="71" t="s">
        <v>30</v>
      </c>
      <c r="C120" s="72" t="s">
        <v>863</v>
      </c>
      <c r="D120" s="72" t="n">
        <v>1000000468</v>
      </c>
      <c r="E120" s="73" t="s">
        <v>864</v>
      </c>
      <c r="F120" s="74" t="n">
        <v>38904</v>
      </c>
      <c r="G120" s="67" t="str">
        <f aca="false">IF(I120&gt;0,"Targeted Dealer","-")</f>
        <v>Targeted Dealer</v>
      </c>
      <c r="H120" s="67"/>
      <c r="I120" s="68" t="n">
        <v>30</v>
      </c>
      <c r="J120" s="68" t="n">
        <f aca="false">I120/$J$1*($J$1-$E$1)</f>
        <v>30</v>
      </c>
      <c r="K120" s="69" t="n">
        <v>0</v>
      </c>
      <c r="L120" s="69" t="n">
        <f aca="false">I120-K120</f>
        <v>30</v>
      </c>
      <c r="M120" s="69" t="n">
        <f aca="false">IFERROR((K120/J120%),"-")</f>
        <v>0</v>
      </c>
      <c r="N120" s="97" t="n">
        <v>17.65</v>
      </c>
      <c r="O120" s="98" t="str">
        <f aca="false">IF(F120&lt;=$P$2,"June","")</f>
        <v>June</v>
      </c>
      <c r="P120" s="97" t="n">
        <f aca="false">N120</f>
        <v>17.65</v>
      </c>
      <c r="Q120" s="99" t="n">
        <f aca="false">K120-P120</f>
        <v>-17.65</v>
      </c>
      <c r="R120" s="98" t="n">
        <f aca="false">IFERROR(IF(O120="May",(K120/P120-1))," ")</f>
        <v>0</v>
      </c>
      <c r="S120" s="100" t="str">
        <f aca="false">IF(N120&gt;0,IF(O120="","-",IF(R120&lt;0%,"DEGROWTH","GROWTH")))</f>
        <v>GROWTH</v>
      </c>
      <c r="T120" s="69" t="n">
        <v>30</v>
      </c>
      <c r="U120" s="101" t="str">
        <f aca="false">IF(F120&lt;=$V$2,"May","")</f>
        <v>May</v>
      </c>
      <c r="V120" s="69" t="n">
        <f aca="false">T120</f>
        <v>30</v>
      </c>
      <c r="W120" s="102" t="n">
        <f aca="false">K120-V120</f>
        <v>-30</v>
      </c>
      <c r="X120" s="103" t="n">
        <f aca="false">IFERROR(IF(U120="June",(K120/V120-1)),0)</f>
        <v>0</v>
      </c>
      <c r="Y120" s="104" t="str">
        <f aca="false">IF(T120&gt;0,IF(U120="","-",IF(X120&lt;0%,"DEGROWTH","GROWTH")))</f>
        <v>GROWTH</v>
      </c>
      <c r="Z120" s="75" t="n">
        <v>0</v>
      </c>
      <c r="AA120" s="70"/>
      <c r="AB120" s="70" t="s">
        <v>133</v>
      </c>
      <c r="AC120" s="70" t="s">
        <v>133</v>
      </c>
      <c r="AD120" s="3"/>
      <c r="AE120" s="3"/>
      <c r="AF120" s="70" t="s">
        <v>133</v>
      </c>
      <c r="AG120" s="121" t="n">
        <f aca="false">IFERROR(INDEX(Last6M_AvgSales_Ref!$B$2:$B$12659,MATCH(D120,Last6M_AvgSales_Ref!$A$2:$A$12659,0)),"")</f>
        <v>33.3333333333333</v>
      </c>
    </row>
    <row r="121" customFormat="false" ht="14.25" hidden="false" customHeight="true" outlineLevel="0" collapsed="false">
      <c r="A121" s="70" t="s">
        <v>133</v>
      </c>
      <c r="B121" s="71" t="s">
        <v>32</v>
      </c>
      <c r="C121" s="72" t="s">
        <v>865</v>
      </c>
      <c r="D121" s="72" t="n">
        <v>1000000445</v>
      </c>
      <c r="E121" s="73" t="s">
        <v>866</v>
      </c>
      <c r="F121" s="74" t="n">
        <v>38923</v>
      </c>
      <c r="G121" s="67" t="str">
        <f aca="false">IF(I121&gt;0,"Targeted Dealer","-")</f>
        <v>Targeted Dealer</v>
      </c>
      <c r="H121" s="67"/>
      <c r="I121" s="68" t="n">
        <v>60</v>
      </c>
      <c r="J121" s="68" t="n">
        <f aca="false">I121/$J$1*($J$1-$E$1)</f>
        <v>60</v>
      </c>
      <c r="K121" s="69" t="n">
        <v>45</v>
      </c>
      <c r="L121" s="69" t="n">
        <f aca="false">I121-K121</f>
        <v>15</v>
      </c>
      <c r="M121" s="69" t="n">
        <f aca="false">IFERROR((K121/J121%),"-")</f>
        <v>75</v>
      </c>
      <c r="N121" s="97" t="n">
        <v>50</v>
      </c>
      <c r="O121" s="98" t="str">
        <f aca="false">IF(F121&lt;=$P$2,"June","")</f>
        <v>June</v>
      </c>
      <c r="P121" s="97" t="n">
        <f aca="false">N121</f>
        <v>50</v>
      </c>
      <c r="Q121" s="99" t="n">
        <f aca="false">K121-P121</f>
        <v>-5</v>
      </c>
      <c r="R121" s="98" t="n">
        <f aca="false">IFERROR(IF(O121="May",(K121/P121-1))," ")</f>
        <v>0</v>
      </c>
      <c r="S121" s="100" t="str">
        <f aca="false">IF(N121&gt;0,IF(O121="","-",IF(R121&lt;0%,"DEGROWTH","GROWTH")))</f>
        <v>GROWTH</v>
      </c>
      <c r="T121" s="69" t="n">
        <v>70</v>
      </c>
      <c r="U121" s="101" t="str">
        <f aca="false">IF(F121&lt;=$V$2,"May","")</f>
        <v>May</v>
      </c>
      <c r="V121" s="69" t="n">
        <f aca="false">T121</f>
        <v>70</v>
      </c>
      <c r="W121" s="102" t="n">
        <f aca="false">K121-V121</f>
        <v>-25</v>
      </c>
      <c r="X121" s="103" t="n">
        <f aca="false">IFERROR(IF(U121="June",(K121/V121-1)),0)</f>
        <v>0</v>
      </c>
      <c r="Y121" s="104" t="str">
        <f aca="false">IF(T121&gt;0,IF(U121="","-",IF(X121&lt;0%,"DEGROWTH","GROWTH")))</f>
        <v>GROWTH</v>
      </c>
      <c r="Z121" s="75" t="n">
        <v>0</v>
      </c>
      <c r="AA121" s="70"/>
      <c r="AB121" s="70" t="s">
        <v>133</v>
      </c>
      <c r="AC121" s="70" t="s">
        <v>133</v>
      </c>
      <c r="AD121" s="3"/>
      <c r="AE121" s="3"/>
      <c r="AF121" s="70" t="s">
        <v>133</v>
      </c>
      <c r="AG121" s="121" t="n">
        <f aca="false">IFERROR(INDEX(Last6M_AvgSales_Ref!$B$2:$B$12659,MATCH(D121,Last6M_AvgSales_Ref!$A$2:$A$12659,0)),"")</f>
        <v>59.825</v>
      </c>
    </row>
    <row r="122" customFormat="false" ht="14.25" hidden="false" customHeight="true" outlineLevel="0" collapsed="false">
      <c r="A122" s="70" t="s">
        <v>133</v>
      </c>
      <c r="B122" s="71" t="s">
        <v>32</v>
      </c>
      <c r="C122" s="72" t="s">
        <v>867</v>
      </c>
      <c r="D122" s="72" t="n">
        <v>1000000443</v>
      </c>
      <c r="E122" s="73" t="s">
        <v>868</v>
      </c>
      <c r="F122" s="74" t="n">
        <v>40054</v>
      </c>
      <c r="G122" s="67" t="str">
        <f aca="false">IF(I122&gt;0,"Targeted Dealer","-")</f>
        <v>Targeted Dealer</v>
      </c>
      <c r="H122" s="67"/>
      <c r="I122" s="68" t="n">
        <v>2670</v>
      </c>
      <c r="J122" s="68" t="n">
        <f aca="false">I122/$J$1*($J$1-$E$1)</f>
        <v>2670</v>
      </c>
      <c r="K122" s="69" t="n">
        <v>3281.85</v>
      </c>
      <c r="L122" s="69" t="n">
        <f aca="false">I122-K122</f>
        <v>-611.85</v>
      </c>
      <c r="M122" s="69" t="n">
        <f aca="false">IFERROR((K122/J122%),"-")</f>
        <v>122.915730337079</v>
      </c>
      <c r="N122" s="97" t="n">
        <v>2727.75</v>
      </c>
      <c r="O122" s="98" t="str">
        <f aca="false">IF(F122&lt;=$P$2,"June","")</f>
        <v>June</v>
      </c>
      <c r="P122" s="97" t="n">
        <f aca="false">N122</f>
        <v>2727.75</v>
      </c>
      <c r="Q122" s="99" t="n">
        <f aca="false">K122-P122</f>
        <v>554.1</v>
      </c>
      <c r="R122" s="98" t="n">
        <f aca="false">IFERROR(IF(O122="May",(K122/P122-1))," ")</f>
        <v>0</v>
      </c>
      <c r="S122" s="100" t="str">
        <f aca="false">IF(N122&gt;0,IF(O122="","-",IF(R122&lt;0%,"DEGROWTH","GROWTH")))</f>
        <v>GROWTH</v>
      </c>
      <c r="T122" s="69" t="n">
        <v>2513.25</v>
      </c>
      <c r="U122" s="101" t="str">
        <f aca="false">IF(F122&lt;=$V$2,"May","")</f>
        <v>May</v>
      </c>
      <c r="V122" s="69" t="n">
        <f aca="false">T122</f>
        <v>2513.25</v>
      </c>
      <c r="W122" s="102" t="n">
        <f aca="false">K122-V122</f>
        <v>768.6</v>
      </c>
      <c r="X122" s="103" t="n">
        <f aca="false">IFERROR(IF(U122="June",(K122/V122-1)),0)</f>
        <v>0</v>
      </c>
      <c r="Y122" s="104" t="str">
        <f aca="false">IF(T122&gt;0,IF(U122="","-",IF(X122&lt;0%,"DEGROWTH","GROWTH")))</f>
        <v>GROWTH</v>
      </c>
      <c r="Z122" s="75" t="n">
        <v>0</v>
      </c>
      <c r="AA122" s="70"/>
      <c r="AB122" s="70" t="s">
        <v>133</v>
      </c>
      <c r="AC122" s="70" t="s">
        <v>133</v>
      </c>
      <c r="AD122" s="3"/>
      <c r="AE122" s="3"/>
      <c r="AF122" s="70" t="s">
        <v>133</v>
      </c>
      <c r="AG122" s="121" t="n">
        <f aca="false">IFERROR(INDEX(Last6M_AvgSales_Ref!$B$2:$B$12659,MATCH(D122,Last6M_AvgSales_Ref!$A$2:$A$12659,0)),"")</f>
        <v>3328.55833333333</v>
      </c>
    </row>
    <row r="123" customFormat="false" ht="14.25" hidden="false" customHeight="true" outlineLevel="0" collapsed="false">
      <c r="A123" s="70" t="s">
        <v>133</v>
      </c>
      <c r="B123" s="71" t="s">
        <v>30</v>
      </c>
      <c r="C123" s="72" t="s">
        <v>869</v>
      </c>
      <c r="D123" s="72" t="n">
        <v>1000000462</v>
      </c>
      <c r="E123" s="73" t="s">
        <v>870</v>
      </c>
      <c r="F123" s="74" t="n">
        <v>40054</v>
      </c>
      <c r="G123" s="67" t="str">
        <f aca="false">IF(I123&gt;0,"Targeted Dealer","-")</f>
        <v>Targeted Dealer</v>
      </c>
      <c r="H123" s="67"/>
      <c r="I123" s="68" t="n">
        <v>450</v>
      </c>
      <c r="J123" s="68" t="n">
        <f aca="false">I123/$J$1*($J$1-$E$1)</f>
        <v>450</v>
      </c>
      <c r="K123" s="69" t="n">
        <v>360</v>
      </c>
      <c r="L123" s="69" t="n">
        <f aca="false">I123-K123</f>
        <v>90</v>
      </c>
      <c r="M123" s="69" t="n">
        <f aca="false">IFERROR((K123/J123%),"-")</f>
        <v>80</v>
      </c>
      <c r="N123" s="97" t="n">
        <v>234</v>
      </c>
      <c r="O123" s="98" t="str">
        <f aca="false">IF(F123&lt;=$P$2,"June","")</f>
        <v>June</v>
      </c>
      <c r="P123" s="97" t="n">
        <f aca="false">N123</f>
        <v>234</v>
      </c>
      <c r="Q123" s="99" t="n">
        <f aca="false">K123-P123</f>
        <v>126</v>
      </c>
      <c r="R123" s="98" t="n">
        <f aca="false">IFERROR(IF(O123="May",(K123/P123-1))," ")</f>
        <v>0</v>
      </c>
      <c r="S123" s="100" t="str">
        <f aca="false">IF(N123&gt;0,IF(O123="","-",IF(R123&lt;0%,"DEGROWTH","GROWTH")))</f>
        <v>GROWTH</v>
      </c>
      <c r="T123" s="69" t="n">
        <v>445</v>
      </c>
      <c r="U123" s="101" t="str">
        <f aca="false">IF(F123&lt;=$V$2,"May","")</f>
        <v>May</v>
      </c>
      <c r="V123" s="69" t="n">
        <f aca="false">T123</f>
        <v>445</v>
      </c>
      <c r="W123" s="102" t="n">
        <f aca="false">K123-V123</f>
        <v>-85</v>
      </c>
      <c r="X123" s="103" t="n">
        <f aca="false">IFERROR(IF(U123="June",(K123/V123-1)),0)</f>
        <v>0</v>
      </c>
      <c r="Y123" s="104" t="str">
        <f aca="false">IF(T123&gt;0,IF(U123="","-",IF(X123&lt;0%,"DEGROWTH","GROWTH")))</f>
        <v>GROWTH</v>
      </c>
      <c r="Z123" s="75" t="n">
        <v>0</v>
      </c>
      <c r="AA123" s="70"/>
      <c r="AB123" s="70" t="s">
        <v>133</v>
      </c>
      <c r="AC123" s="70" t="s">
        <v>133</v>
      </c>
      <c r="AD123" s="3"/>
      <c r="AE123" s="3"/>
      <c r="AF123" s="70" t="s">
        <v>133</v>
      </c>
      <c r="AG123" s="121" t="n">
        <f aca="false">IFERROR(INDEX(Last6M_AvgSales_Ref!$B$2:$B$12659,MATCH(D123,Last6M_AvgSales_Ref!$A$2:$A$12659,0)),"")</f>
        <v>375.833333333333</v>
      </c>
    </row>
    <row r="124" customFormat="false" ht="14.25" hidden="false" customHeight="true" outlineLevel="0" collapsed="false">
      <c r="A124" s="70" t="s">
        <v>133</v>
      </c>
      <c r="B124" s="71" t="s">
        <v>32</v>
      </c>
      <c r="C124" s="72" t="s">
        <v>871</v>
      </c>
      <c r="D124" s="72" t="n">
        <v>1000000461</v>
      </c>
      <c r="E124" s="73" t="s">
        <v>872</v>
      </c>
      <c r="F124" s="74" t="n">
        <v>40814</v>
      </c>
      <c r="G124" s="67" t="str">
        <f aca="false">IF(I124&gt;0,"Targeted Dealer","-")</f>
        <v>Targeted Dealer</v>
      </c>
      <c r="H124" s="67"/>
      <c r="I124" s="68" t="n">
        <v>115</v>
      </c>
      <c r="J124" s="68" t="n">
        <f aca="false">I124/$J$1*($J$1-$E$1)</f>
        <v>115</v>
      </c>
      <c r="K124" s="69" t="n">
        <v>80</v>
      </c>
      <c r="L124" s="69" t="n">
        <f aca="false">I124-K124</f>
        <v>35</v>
      </c>
      <c r="M124" s="69" t="n">
        <f aca="false">IFERROR((K124/J124%),"-")</f>
        <v>69.5652173913044</v>
      </c>
      <c r="N124" s="97" t="n">
        <v>40</v>
      </c>
      <c r="O124" s="98" t="str">
        <f aca="false">IF(F124&lt;=$P$2,"June","")</f>
        <v>June</v>
      </c>
      <c r="P124" s="97" t="n">
        <f aca="false">N124</f>
        <v>40</v>
      </c>
      <c r="Q124" s="99" t="n">
        <f aca="false">K124-P124</f>
        <v>40</v>
      </c>
      <c r="R124" s="98" t="n">
        <f aca="false">IFERROR(IF(O124="May",(K124/P124-1))," ")</f>
        <v>0</v>
      </c>
      <c r="S124" s="100" t="str">
        <f aca="false">IF(N124&gt;0,IF(O124="","-",IF(R124&lt;0%,"DEGROWTH","GROWTH")))</f>
        <v>GROWTH</v>
      </c>
      <c r="T124" s="69" t="n">
        <v>160</v>
      </c>
      <c r="U124" s="101" t="str">
        <f aca="false">IF(F124&lt;=$V$2,"May","")</f>
        <v>May</v>
      </c>
      <c r="V124" s="69" t="n">
        <f aca="false">T124</f>
        <v>160</v>
      </c>
      <c r="W124" s="102" t="n">
        <f aca="false">K124-V124</f>
        <v>-80</v>
      </c>
      <c r="X124" s="103" t="n">
        <f aca="false">IFERROR(IF(U124="June",(K124/V124-1)),0)</f>
        <v>0</v>
      </c>
      <c r="Y124" s="104" t="str">
        <f aca="false">IF(T124&gt;0,IF(U124="","-",IF(X124&lt;0%,"DEGROWTH","GROWTH")))</f>
        <v>GROWTH</v>
      </c>
      <c r="Z124" s="75" t="n">
        <v>0</v>
      </c>
      <c r="AA124" s="70"/>
      <c r="AB124" s="70" t="s">
        <v>133</v>
      </c>
      <c r="AC124" s="70" t="s">
        <v>133</v>
      </c>
      <c r="AD124" s="3"/>
      <c r="AE124" s="3"/>
      <c r="AF124" s="70" t="s">
        <v>133</v>
      </c>
      <c r="AG124" s="121" t="n">
        <f aca="false">IFERROR(INDEX(Last6M_AvgSales_Ref!$B$2:$B$12659,MATCH(D124,Last6M_AvgSales_Ref!$A$2:$A$12659,0)),"")</f>
        <v>130</v>
      </c>
    </row>
    <row r="125" customFormat="false" ht="14.25" hidden="false" customHeight="true" outlineLevel="0" collapsed="false">
      <c r="A125" s="70" t="s">
        <v>133</v>
      </c>
      <c r="B125" s="71" t="s">
        <v>30</v>
      </c>
      <c r="C125" s="72" t="s">
        <v>873</v>
      </c>
      <c r="D125" s="72" t="n">
        <v>1000000477</v>
      </c>
      <c r="E125" s="73" t="s">
        <v>874</v>
      </c>
      <c r="F125" s="74" t="n">
        <v>40906</v>
      </c>
      <c r="G125" s="67" t="str">
        <f aca="false">IF(I125&gt;0,"Targeted Dealer","-")</f>
        <v>Targeted Dealer</v>
      </c>
      <c r="H125" s="67"/>
      <c r="I125" s="68" t="n">
        <v>20</v>
      </c>
      <c r="J125" s="68" t="n">
        <f aca="false">I125/$J$1*($J$1-$E$1)</f>
        <v>20</v>
      </c>
      <c r="K125" s="69" t="n">
        <v>0</v>
      </c>
      <c r="L125" s="69" t="n">
        <f aca="false">I125-K125</f>
        <v>20</v>
      </c>
      <c r="M125" s="69" t="n">
        <f aca="false">IFERROR((K125/J125%),"-")</f>
        <v>0</v>
      </c>
      <c r="N125" s="97" t="n">
        <v>20</v>
      </c>
      <c r="O125" s="98" t="str">
        <f aca="false">IF(F125&lt;=$P$2,"June","")</f>
        <v>June</v>
      </c>
      <c r="P125" s="97" t="n">
        <f aca="false">N125</f>
        <v>20</v>
      </c>
      <c r="Q125" s="99" t="n">
        <f aca="false">K125-P125</f>
        <v>-20</v>
      </c>
      <c r="R125" s="98" t="n">
        <f aca="false">IFERROR(IF(O125="May",(K125/P125-1))," ")</f>
        <v>0</v>
      </c>
      <c r="S125" s="100" t="str">
        <f aca="false">IF(N125&gt;0,IF(O125="","-",IF(R125&lt;0%,"DEGROWTH","GROWTH")))</f>
        <v>GROWTH</v>
      </c>
      <c r="T125" s="69" t="n">
        <v>10</v>
      </c>
      <c r="U125" s="101" t="str">
        <f aca="false">IF(F125&lt;=$V$2,"May","")</f>
        <v>May</v>
      </c>
      <c r="V125" s="69" t="n">
        <f aca="false">T125</f>
        <v>10</v>
      </c>
      <c r="W125" s="102" t="n">
        <f aca="false">K125-V125</f>
        <v>-10</v>
      </c>
      <c r="X125" s="103" t="n">
        <f aca="false">IFERROR(IF(U125="June",(K125/V125-1)),0)</f>
        <v>0</v>
      </c>
      <c r="Y125" s="104" t="str">
        <f aca="false">IF(T125&gt;0,IF(U125="","-",IF(X125&lt;0%,"DEGROWTH","GROWTH")))</f>
        <v>GROWTH</v>
      </c>
      <c r="Z125" s="75" t="n">
        <v>0</v>
      </c>
      <c r="AA125" s="70"/>
      <c r="AB125" s="70" t="s">
        <v>133</v>
      </c>
      <c r="AC125" s="70" t="s">
        <v>133</v>
      </c>
      <c r="AD125" s="3"/>
      <c r="AE125" s="3"/>
      <c r="AF125" s="70" t="s">
        <v>133</v>
      </c>
      <c r="AG125" s="121" t="n">
        <f aca="false">IFERROR(INDEX(Last6M_AvgSales_Ref!$B$2:$B$12659,MATCH(D125,Last6M_AvgSales_Ref!$A$2:$A$12659,0)),"")</f>
        <v>15.8333333333333</v>
      </c>
    </row>
    <row r="126" customFormat="false" ht="14.25" hidden="false" customHeight="true" outlineLevel="0" collapsed="false">
      <c r="A126" s="70" t="s">
        <v>133</v>
      </c>
      <c r="B126" s="71" t="s">
        <v>30</v>
      </c>
      <c r="C126" s="72" t="s">
        <v>875</v>
      </c>
      <c r="D126" s="72" t="n">
        <v>1000000448</v>
      </c>
      <c r="E126" s="73" t="s">
        <v>876</v>
      </c>
      <c r="F126" s="74" t="n">
        <v>41212</v>
      </c>
      <c r="G126" s="67" t="str">
        <f aca="false">IF(I126&gt;0,"Targeted Dealer","-")</f>
        <v>Targeted Dealer</v>
      </c>
      <c r="H126" s="67"/>
      <c r="I126" s="68" t="n">
        <v>115</v>
      </c>
      <c r="J126" s="68" t="n">
        <f aca="false">I126/$J$1*($J$1-$E$1)</f>
        <v>115</v>
      </c>
      <c r="K126" s="69" t="n">
        <v>100</v>
      </c>
      <c r="L126" s="69" t="n">
        <f aca="false">I126-K126</f>
        <v>15</v>
      </c>
      <c r="M126" s="69" t="n">
        <f aca="false">IFERROR((K126/J126%),"-")</f>
        <v>86.9565217391304</v>
      </c>
      <c r="N126" s="97" t="n">
        <v>135</v>
      </c>
      <c r="O126" s="98" t="str">
        <f aca="false">IF(F126&lt;=$P$2,"June","")</f>
        <v>June</v>
      </c>
      <c r="P126" s="97" t="n">
        <f aca="false">N126</f>
        <v>135</v>
      </c>
      <c r="Q126" s="99" t="n">
        <f aca="false">K126-P126</f>
        <v>-35</v>
      </c>
      <c r="R126" s="98" t="n">
        <f aca="false">IFERROR(IF(O126="May",(K126/P126-1))," ")</f>
        <v>0</v>
      </c>
      <c r="S126" s="100" t="str">
        <f aca="false">IF(N126&gt;0,IF(O126="","-",IF(R126&lt;0%,"DEGROWTH","GROWTH")))</f>
        <v>GROWTH</v>
      </c>
      <c r="T126" s="69" t="n">
        <v>90</v>
      </c>
      <c r="U126" s="101" t="str">
        <f aca="false">IF(F126&lt;=$V$2,"May","")</f>
        <v>May</v>
      </c>
      <c r="V126" s="69" t="n">
        <f aca="false">T126</f>
        <v>90</v>
      </c>
      <c r="W126" s="102" t="n">
        <f aca="false">K126-V126</f>
        <v>10</v>
      </c>
      <c r="X126" s="103" t="n">
        <f aca="false">IFERROR(IF(U126="June",(K126/V126-1)),0)</f>
        <v>0</v>
      </c>
      <c r="Y126" s="104" t="str">
        <f aca="false">IF(T126&gt;0,IF(U126="","-",IF(X126&lt;0%,"DEGROWTH","GROWTH")))</f>
        <v>GROWTH</v>
      </c>
      <c r="Z126" s="75" t="n">
        <v>0</v>
      </c>
      <c r="AA126" s="70"/>
      <c r="AB126" s="70" t="s">
        <v>133</v>
      </c>
      <c r="AC126" s="70" t="s">
        <v>133</v>
      </c>
      <c r="AD126" s="3"/>
      <c r="AE126" s="3"/>
      <c r="AF126" s="70" t="s">
        <v>133</v>
      </c>
      <c r="AG126" s="121" t="n">
        <f aca="false">IFERROR(INDEX(Last6M_AvgSales_Ref!$B$2:$B$12659,MATCH(D126,Last6M_AvgSales_Ref!$A$2:$A$12659,0)),"")</f>
        <v>205.7</v>
      </c>
    </row>
    <row r="127" customFormat="false" ht="14.25" hidden="false" customHeight="true" outlineLevel="0" collapsed="false">
      <c r="A127" s="70" t="s">
        <v>133</v>
      </c>
      <c r="B127" s="71" t="s">
        <v>30</v>
      </c>
      <c r="C127" s="72" t="s">
        <v>877</v>
      </c>
      <c r="D127" s="72" t="n">
        <v>1000000446</v>
      </c>
      <c r="E127" s="73" t="s">
        <v>878</v>
      </c>
      <c r="F127" s="74" t="n">
        <v>41438</v>
      </c>
      <c r="G127" s="67" t="str">
        <f aca="false">IF(I127&gt;0,"Targeted Dealer","-")</f>
        <v>Targeted Dealer</v>
      </c>
      <c r="H127" s="67"/>
      <c r="I127" s="68" t="n">
        <v>440</v>
      </c>
      <c r="J127" s="68" t="n">
        <f aca="false">I127/$J$1*($J$1-$E$1)</f>
        <v>440</v>
      </c>
      <c r="K127" s="69" t="n">
        <v>500</v>
      </c>
      <c r="L127" s="69" t="n">
        <f aca="false">I127-K127</f>
        <v>-60</v>
      </c>
      <c r="M127" s="69" t="n">
        <f aca="false">IFERROR((K127/J127%),"-")</f>
        <v>113.636363636364</v>
      </c>
      <c r="N127" s="97" t="n">
        <v>496.4</v>
      </c>
      <c r="O127" s="98" t="str">
        <f aca="false">IF(F127&lt;=$P$2,"June","")</f>
        <v>June</v>
      </c>
      <c r="P127" s="97" t="n">
        <f aca="false">N127</f>
        <v>496.4</v>
      </c>
      <c r="Q127" s="99" t="n">
        <f aca="false">K127-P127</f>
        <v>3.60000000000002</v>
      </c>
      <c r="R127" s="98" t="n">
        <f aca="false">IFERROR(IF(O127="May",(K127/P127-1))," ")</f>
        <v>0</v>
      </c>
      <c r="S127" s="100" t="str">
        <f aca="false">IF(N127&gt;0,IF(O127="","-",IF(R127&lt;0%,"DEGROWTH","GROWTH")))</f>
        <v>GROWTH</v>
      </c>
      <c r="T127" s="69" t="n">
        <v>400</v>
      </c>
      <c r="U127" s="101" t="str">
        <f aca="false">IF(F127&lt;=$V$2,"May","")</f>
        <v>May</v>
      </c>
      <c r="V127" s="69" t="n">
        <f aca="false">T127</f>
        <v>400</v>
      </c>
      <c r="W127" s="102" t="n">
        <f aca="false">K127-V127</f>
        <v>100</v>
      </c>
      <c r="X127" s="103" t="n">
        <f aca="false">IFERROR(IF(U127="June",(K127/V127-1)),0)</f>
        <v>0</v>
      </c>
      <c r="Y127" s="104" t="str">
        <f aca="false">IF(T127&gt;0,IF(U127="","-",IF(X127&lt;0%,"DEGROWTH","GROWTH")))</f>
        <v>GROWTH</v>
      </c>
      <c r="Z127" s="75" t="n">
        <v>0</v>
      </c>
      <c r="AA127" s="70"/>
      <c r="AB127" s="70" t="s">
        <v>133</v>
      </c>
      <c r="AC127" s="70" t="s">
        <v>133</v>
      </c>
      <c r="AD127" s="3"/>
      <c r="AE127" s="3"/>
      <c r="AF127" s="70" t="s">
        <v>133</v>
      </c>
      <c r="AG127" s="121" t="n">
        <f aca="false">IFERROR(INDEX(Last6M_AvgSales_Ref!$B$2:$B$12659,MATCH(D127,Last6M_AvgSales_Ref!$A$2:$A$12659,0)),"")</f>
        <v>521.741666666667</v>
      </c>
    </row>
    <row r="128" customFormat="false" ht="14.25" hidden="false" customHeight="true" outlineLevel="0" collapsed="false">
      <c r="A128" s="70" t="s">
        <v>133</v>
      </c>
      <c r="B128" s="71" t="s">
        <v>30</v>
      </c>
      <c r="C128" s="72" t="s">
        <v>879</v>
      </c>
      <c r="D128" s="72" t="n">
        <v>1000000465</v>
      </c>
      <c r="E128" s="73" t="s">
        <v>880</v>
      </c>
      <c r="F128" s="74" t="n">
        <v>41934</v>
      </c>
      <c r="G128" s="67" t="str">
        <f aca="false">IF(I128&gt;0,"Targeted Dealer","-")</f>
        <v>Targeted Dealer</v>
      </c>
      <c r="H128" s="67"/>
      <c r="I128" s="68" t="n">
        <v>80</v>
      </c>
      <c r="J128" s="68" t="n">
        <f aca="false">I128/$J$1*($J$1-$E$1)</f>
        <v>80</v>
      </c>
      <c r="K128" s="69" t="n">
        <v>40</v>
      </c>
      <c r="L128" s="69" t="n">
        <f aca="false">I128-K128</f>
        <v>40</v>
      </c>
      <c r="M128" s="69" t="n">
        <f aca="false">IFERROR((K128/J128%),"-")</f>
        <v>50</v>
      </c>
      <c r="N128" s="97" t="n">
        <v>40</v>
      </c>
      <c r="O128" s="98" t="str">
        <f aca="false">IF(F128&lt;=$P$2,"June","")</f>
        <v>June</v>
      </c>
      <c r="P128" s="97" t="n">
        <f aca="false">N128</f>
        <v>40</v>
      </c>
      <c r="Q128" s="99" t="n">
        <f aca="false">K128-P128</f>
        <v>0</v>
      </c>
      <c r="R128" s="98" t="n">
        <f aca="false">IFERROR(IF(O128="May",(K128/P128-1))," ")</f>
        <v>0</v>
      </c>
      <c r="S128" s="100" t="str">
        <f aca="false">IF(N128&gt;0,IF(O128="","-",IF(R128&lt;0%,"DEGROWTH","GROWTH")))</f>
        <v>GROWTH</v>
      </c>
      <c r="T128" s="69" t="n">
        <v>80</v>
      </c>
      <c r="U128" s="101" t="str">
        <f aca="false">IF(F128&lt;=$V$2,"May","")</f>
        <v>May</v>
      </c>
      <c r="V128" s="69" t="n">
        <f aca="false">T128</f>
        <v>80</v>
      </c>
      <c r="W128" s="102" t="n">
        <f aca="false">K128-V128</f>
        <v>-40</v>
      </c>
      <c r="X128" s="103" t="n">
        <f aca="false">IFERROR(IF(U128="June",(K128/V128-1)),0)</f>
        <v>0</v>
      </c>
      <c r="Y128" s="104" t="str">
        <f aca="false">IF(T128&gt;0,IF(U128="","-",IF(X128&lt;0%,"DEGROWTH","GROWTH")))</f>
        <v>GROWTH</v>
      </c>
      <c r="Z128" s="75" t="n">
        <v>0</v>
      </c>
      <c r="AA128" s="70"/>
      <c r="AB128" s="70" t="s">
        <v>133</v>
      </c>
      <c r="AC128" s="70" t="s">
        <v>133</v>
      </c>
      <c r="AD128" s="3"/>
      <c r="AE128" s="3"/>
      <c r="AF128" s="70" t="s">
        <v>133</v>
      </c>
      <c r="AG128" s="121" t="n">
        <f aca="false">IFERROR(INDEX(Last6M_AvgSales_Ref!$B$2:$B$12659,MATCH(D128,Last6M_AvgSales_Ref!$A$2:$A$12659,0)),"")</f>
        <v>45.8333333333333</v>
      </c>
    </row>
    <row r="129" customFormat="false" ht="14.25" hidden="false" customHeight="true" outlineLevel="0" collapsed="false">
      <c r="A129" s="70" t="s">
        <v>133</v>
      </c>
      <c r="B129" s="71" t="s">
        <v>32</v>
      </c>
      <c r="C129" s="72" t="s">
        <v>881</v>
      </c>
      <c r="D129" s="72" t="n">
        <v>1000000455</v>
      </c>
      <c r="E129" s="73" t="s">
        <v>882</v>
      </c>
      <c r="F129" s="74" t="n">
        <v>42573</v>
      </c>
      <c r="G129" s="67" t="str">
        <f aca="false">IF(I129&gt;0,"Targeted Dealer","-")</f>
        <v>Targeted Dealer</v>
      </c>
      <c r="H129" s="67"/>
      <c r="I129" s="68" t="n">
        <v>120</v>
      </c>
      <c r="J129" s="68" t="n">
        <f aca="false">I129/$J$1*($J$1-$E$1)</f>
        <v>120</v>
      </c>
      <c r="K129" s="69" t="n">
        <v>50</v>
      </c>
      <c r="L129" s="69" t="n">
        <f aca="false">I129-K129</f>
        <v>70</v>
      </c>
      <c r="M129" s="69" t="n">
        <f aca="false">IFERROR((K129/J129%),"-")</f>
        <v>41.6666666666667</v>
      </c>
      <c r="N129" s="97" t="n">
        <v>15</v>
      </c>
      <c r="O129" s="98" t="str">
        <f aca="false">IF(F129&lt;=$P$2,"June","")</f>
        <v>June</v>
      </c>
      <c r="P129" s="97" t="n">
        <f aca="false">N129</f>
        <v>15</v>
      </c>
      <c r="Q129" s="99" t="n">
        <f aca="false">K129-P129</f>
        <v>35</v>
      </c>
      <c r="R129" s="98" t="n">
        <f aca="false">IFERROR(IF(O129="May",(K129/P129-1))," ")</f>
        <v>0</v>
      </c>
      <c r="S129" s="100" t="str">
        <f aca="false">IF(N129&gt;0,IF(O129="","-",IF(R129&lt;0%,"DEGROWTH","GROWTH")))</f>
        <v>GROWTH</v>
      </c>
      <c r="T129" s="69" t="n">
        <v>80</v>
      </c>
      <c r="U129" s="101" t="str">
        <f aca="false">IF(F129&lt;=$V$2,"May","")</f>
        <v>May</v>
      </c>
      <c r="V129" s="69" t="n">
        <f aca="false">T129</f>
        <v>80</v>
      </c>
      <c r="W129" s="102" t="n">
        <f aca="false">K129-V129</f>
        <v>-30</v>
      </c>
      <c r="X129" s="103" t="n">
        <f aca="false">IFERROR(IF(U129="June",(K129/V129-1)),0)</f>
        <v>0</v>
      </c>
      <c r="Y129" s="104" t="str">
        <f aca="false">IF(T129&gt;0,IF(U129="","-",IF(X129&lt;0%,"DEGROWTH","GROWTH")))</f>
        <v>GROWTH</v>
      </c>
      <c r="Z129" s="75" t="n">
        <v>0</v>
      </c>
      <c r="AA129" s="70"/>
      <c r="AB129" s="70" t="s">
        <v>133</v>
      </c>
      <c r="AC129" s="70" t="s">
        <v>133</v>
      </c>
      <c r="AD129" s="3"/>
      <c r="AE129" s="3"/>
      <c r="AF129" s="70" t="s">
        <v>133</v>
      </c>
      <c r="AG129" s="121" t="n">
        <f aca="false">IFERROR(INDEX(Last6M_AvgSales_Ref!$B$2:$B$12659,MATCH(D129,Last6M_AvgSales_Ref!$A$2:$A$12659,0)),"")</f>
        <v>82.9166666666667</v>
      </c>
    </row>
    <row r="130" customFormat="false" ht="14.25" hidden="false" customHeight="true" outlineLevel="0" collapsed="false">
      <c r="A130" s="70" t="s">
        <v>133</v>
      </c>
      <c r="B130" s="71" t="s">
        <v>30</v>
      </c>
      <c r="C130" s="72" t="s">
        <v>883</v>
      </c>
      <c r="D130" s="72" t="n">
        <v>1000000457</v>
      </c>
      <c r="E130" s="73" t="s">
        <v>884</v>
      </c>
      <c r="F130" s="74" t="n">
        <v>42814</v>
      </c>
      <c r="G130" s="67" t="str">
        <f aca="false">IF(I130&gt;0,"Targeted Dealer","-")</f>
        <v>Targeted Dealer</v>
      </c>
      <c r="H130" s="67"/>
      <c r="I130" s="68" t="n">
        <v>80</v>
      </c>
      <c r="J130" s="68" t="n">
        <f aca="false">I130/$J$1*($J$1-$E$1)</f>
        <v>80</v>
      </c>
      <c r="K130" s="69" t="n">
        <v>80</v>
      </c>
      <c r="L130" s="69" t="n">
        <f aca="false">I130-K130</f>
        <v>0</v>
      </c>
      <c r="M130" s="69" t="n">
        <f aca="false">IFERROR((K130/J130%),"-")</f>
        <v>100</v>
      </c>
      <c r="N130" s="97" t="n">
        <v>40</v>
      </c>
      <c r="O130" s="98" t="str">
        <f aca="false">IF(F130&lt;=$P$2,"June","")</f>
        <v>June</v>
      </c>
      <c r="P130" s="97" t="n">
        <f aca="false">N130</f>
        <v>40</v>
      </c>
      <c r="Q130" s="99" t="n">
        <f aca="false">K130-P130</f>
        <v>40</v>
      </c>
      <c r="R130" s="98" t="n">
        <f aca="false">IFERROR(IF(O130="May",(K130/P130-1))," ")</f>
        <v>0</v>
      </c>
      <c r="S130" s="100" t="str">
        <f aca="false">IF(N130&gt;0,IF(O130="","-",IF(R130&lt;0%,"DEGROWTH","GROWTH")))</f>
        <v>GROWTH</v>
      </c>
      <c r="T130" s="69" t="n">
        <v>80</v>
      </c>
      <c r="U130" s="101" t="str">
        <f aca="false">IF(F130&lt;=$V$2,"May","")</f>
        <v>May</v>
      </c>
      <c r="V130" s="69" t="n">
        <f aca="false">T130</f>
        <v>80</v>
      </c>
      <c r="W130" s="102" t="n">
        <f aca="false">K130-V130</f>
        <v>0</v>
      </c>
      <c r="X130" s="103" t="n">
        <f aca="false">IFERROR(IF(U130="June",(K130/V130-1)),0)</f>
        <v>0</v>
      </c>
      <c r="Y130" s="104" t="str">
        <f aca="false">IF(T130&gt;0,IF(U130="","-",IF(X130&lt;0%,"DEGROWTH","GROWTH")))</f>
        <v>GROWTH</v>
      </c>
      <c r="Z130" s="75" t="n">
        <v>0</v>
      </c>
      <c r="AA130" s="70"/>
      <c r="AB130" s="70" t="s">
        <v>133</v>
      </c>
      <c r="AC130" s="70" t="s">
        <v>133</v>
      </c>
      <c r="AD130" s="3"/>
      <c r="AE130" s="3"/>
      <c r="AF130" s="70" t="s">
        <v>133</v>
      </c>
      <c r="AG130" s="121" t="n">
        <f aca="false">IFERROR(INDEX(Last6M_AvgSales_Ref!$B$2:$B$12659,MATCH(D130,Last6M_AvgSales_Ref!$A$2:$A$12659,0)),"")</f>
        <v>100.833333333333</v>
      </c>
    </row>
    <row r="131" customFormat="false" ht="14.25" hidden="false" customHeight="true" outlineLevel="0" collapsed="false">
      <c r="A131" s="70" t="s">
        <v>133</v>
      </c>
      <c r="B131" s="71" t="s">
        <v>30</v>
      </c>
      <c r="C131" s="72" t="s">
        <v>885</v>
      </c>
      <c r="D131" s="72" t="n">
        <v>1000000473</v>
      </c>
      <c r="E131" s="73" t="s">
        <v>886</v>
      </c>
      <c r="F131" s="74" t="n">
        <v>42844</v>
      </c>
      <c r="G131" s="67" t="str">
        <f aca="false">IF(I131&gt;0,"Targeted Dealer","-")</f>
        <v>Targeted Dealer</v>
      </c>
      <c r="H131" s="67"/>
      <c r="I131" s="68" t="n">
        <v>120</v>
      </c>
      <c r="J131" s="68" t="n">
        <f aca="false">I131/$J$1*($J$1-$E$1)</f>
        <v>120</v>
      </c>
      <c r="K131" s="69" t="n">
        <v>105</v>
      </c>
      <c r="L131" s="69" t="n">
        <f aca="false">I131-K131</f>
        <v>15</v>
      </c>
      <c r="M131" s="69" t="n">
        <f aca="false">IFERROR((K131/J131%),"-")</f>
        <v>87.5</v>
      </c>
      <c r="N131" s="97" t="n">
        <v>145</v>
      </c>
      <c r="O131" s="98" t="str">
        <f aca="false">IF(F131&lt;=$P$2,"June","")</f>
        <v>June</v>
      </c>
      <c r="P131" s="97" t="n">
        <f aca="false">N131</f>
        <v>145</v>
      </c>
      <c r="Q131" s="99" t="n">
        <f aca="false">K131-P131</f>
        <v>-40</v>
      </c>
      <c r="R131" s="98" t="n">
        <f aca="false">IFERROR(IF(O131="May",(K131/P131-1))," ")</f>
        <v>0</v>
      </c>
      <c r="S131" s="100" t="str">
        <f aca="false">IF(N131&gt;0,IF(O131="","-",IF(R131&lt;0%,"DEGROWTH","GROWTH")))</f>
        <v>GROWTH</v>
      </c>
      <c r="T131" s="69" t="n">
        <v>180</v>
      </c>
      <c r="U131" s="101" t="str">
        <f aca="false">IF(F131&lt;=$V$2,"May","")</f>
        <v>May</v>
      </c>
      <c r="V131" s="69" t="n">
        <f aca="false">T131</f>
        <v>180</v>
      </c>
      <c r="W131" s="102" t="n">
        <f aca="false">K131-V131</f>
        <v>-75</v>
      </c>
      <c r="X131" s="103" t="n">
        <f aca="false">IFERROR(IF(U131="June",(K131/V131-1)),0)</f>
        <v>0</v>
      </c>
      <c r="Y131" s="104" t="str">
        <f aca="false">IF(T131&gt;0,IF(U131="","-",IF(X131&lt;0%,"DEGROWTH","GROWTH")))</f>
        <v>GROWTH</v>
      </c>
      <c r="Z131" s="75" t="n">
        <v>0</v>
      </c>
      <c r="AA131" s="70"/>
      <c r="AB131" s="70" t="s">
        <v>133</v>
      </c>
      <c r="AC131" s="70" t="s">
        <v>133</v>
      </c>
      <c r="AD131" s="3"/>
      <c r="AE131" s="3"/>
      <c r="AF131" s="70" t="s">
        <v>133</v>
      </c>
      <c r="AG131" s="121" t="n">
        <f aca="false">IFERROR(INDEX(Last6M_AvgSales_Ref!$B$2:$B$12659,MATCH(D131,Last6M_AvgSales_Ref!$A$2:$A$12659,0)),"")</f>
        <v>145</v>
      </c>
    </row>
    <row r="132" customFormat="false" ht="14.25" hidden="false" customHeight="true" outlineLevel="0" collapsed="false">
      <c r="A132" s="70" t="s">
        <v>133</v>
      </c>
      <c r="B132" s="71" t="s">
        <v>32</v>
      </c>
      <c r="C132" s="72" t="s">
        <v>887</v>
      </c>
      <c r="D132" s="72" t="n">
        <v>1000000470</v>
      </c>
      <c r="E132" s="73" t="s">
        <v>888</v>
      </c>
      <c r="F132" s="74" t="n">
        <v>42845</v>
      </c>
      <c r="G132" s="67" t="str">
        <f aca="false">IF(I132&gt;0,"Targeted Dealer","-")</f>
        <v>Targeted Dealer</v>
      </c>
      <c r="H132" s="67"/>
      <c r="I132" s="68" t="n">
        <v>1070</v>
      </c>
      <c r="J132" s="68" t="n">
        <f aca="false">I132/$J$1*($J$1-$E$1)</f>
        <v>1070</v>
      </c>
      <c r="K132" s="69" t="n">
        <v>1282.65</v>
      </c>
      <c r="L132" s="69" t="n">
        <f aca="false">I132-K132</f>
        <v>-212.65</v>
      </c>
      <c r="M132" s="69" t="n">
        <f aca="false">IFERROR((K132/J132%),"-")</f>
        <v>119.873831775701</v>
      </c>
      <c r="N132" s="97" t="n">
        <v>988.3</v>
      </c>
      <c r="O132" s="98" t="str">
        <f aca="false">IF(F132&lt;=$P$2,"June","")</f>
        <v>June</v>
      </c>
      <c r="P132" s="97" t="n">
        <f aca="false">N132</f>
        <v>988.3</v>
      </c>
      <c r="Q132" s="99" t="n">
        <f aca="false">K132-P132</f>
        <v>294.35</v>
      </c>
      <c r="R132" s="98" t="n">
        <f aca="false">IFERROR(IF(O132="May",(K132/P132-1))," ")</f>
        <v>0</v>
      </c>
      <c r="S132" s="100" t="str">
        <f aca="false">IF(N132&gt;0,IF(O132="","-",IF(R132&lt;0%,"DEGROWTH","GROWTH")))</f>
        <v>GROWTH</v>
      </c>
      <c r="T132" s="69" t="n">
        <v>994</v>
      </c>
      <c r="U132" s="101" t="str">
        <f aca="false">IF(F132&lt;=$V$2,"May","")</f>
        <v>May</v>
      </c>
      <c r="V132" s="69" t="n">
        <f aca="false">T132</f>
        <v>994</v>
      </c>
      <c r="W132" s="102" t="n">
        <f aca="false">K132-V132</f>
        <v>288.65</v>
      </c>
      <c r="X132" s="103" t="n">
        <f aca="false">IFERROR(IF(U132="June",(K132/V132-1)),0)</f>
        <v>0</v>
      </c>
      <c r="Y132" s="104" t="str">
        <f aca="false">IF(T132&gt;0,IF(U132="","-",IF(X132&lt;0%,"DEGROWTH","GROWTH")))</f>
        <v>GROWTH</v>
      </c>
      <c r="Z132" s="75" t="n">
        <v>0</v>
      </c>
      <c r="AA132" s="70"/>
      <c r="AB132" s="70" t="s">
        <v>133</v>
      </c>
      <c r="AC132" s="70" t="s">
        <v>133</v>
      </c>
      <c r="AD132" s="3"/>
      <c r="AE132" s="3"/>
      <c r="AF132" s="70" t="s">
        <v>133</v>
      </c>
      <c r="AG132" s="121" t="n">
        <f aca="false">IFERROR(INDEX(Last6M_AvgSales_Ref!$B$2:$B$12659,MATCH(D132,Last6M_AvgSales_Ref!$A$2:$A$12659,0)),"")</f>
        <v>1223.71666666667</v>
      </c>
    </row>
    <row r="133" customFormat="false" ht="14.25" hidden="false" customHeight="true" outlineLevel="0" collapsed="false">
      <c r="A133" s="70" t="s">
        <v>133</v>
      </c>
      <c r="B133" s="71" t="s">
        <v>32</v>
      </c>
      <c r="C133" s="72" t="s">
        <v>889</v>
      </c>
      <c r="D133" s="72" t="n">
        <v>1000000478</v>
      </c>
      <c r="E133" s="73" t="s">
        <v>890</v>
      </c>
      <c r="F133" s="74" t="n">
        <v>42970</v>
      </c>
      <c r="G133" s="67" t="str">
        <f aca="false">IF(I133&gt;0,"Targeted Dealer","-")</f>
        <v>Targeted Dealer</v>
      </c>
      <c r="H133" s="67"/>
      <c r="I133" s="68" t="n">
        <v>120</v>
      </c>
      <c r="J133" s="68" t="n">
        <f aca="false">I133/$J$1*($J$1-$E$1)</f>
        <v>120</v>
      </c>
      <c r="K133" s="69" t="n">
        <v>108.7</v>
      </c>
      <c r="L133" s="69" t="n">
        <f aca="false">I133-K133</f>
        <v>11.3</v>
      </c>
      <c r="M133" s="69" t="n">
        <f aca="false">IFERROR((K133/J133%),"-")</f>
        <v>90.5833333333333</v>
      </c>
      <c r="N133" s="97" t="n">
        <v>50</v>
      </c>
      <c r="O133" s="98" t="str">
        <f aca="false">IF(F133&lt;=$P$2,"June","")</f>
        <v>June</v>
      </c>
      <c r="P133" s="97" t="n">
        <f aca="false">N133</f>
        <v>50</v>
      </c>
      <c r="Q133" s="99" t="n">
        <f aca="false">K133-P133</f>
        <v>58.7</v>
      </c>
      <c r="R133" s="98" t="n">
        <f aca="false">IFERROR(IF(O133="May",(K133/P133-1))," ")</f>
        <v>0</v>
      </c>
      <c r="S133" s="100" t="str">
        <f aca="false">IF(N133&gt;0,IF(O133="","-",IF(R133&lt;0%,"DEGROWTH","GROWTH")))</f>
        <v>GROWTH</v>
      </c>
      <c r="T133" s="69" t="n">
        <v>122.6</v>
      </c>
      <c r="U133" s="101" t="str">
        <f aca="false">IF(F133&lt;=$V$2,"May","")</f>
        <v>May</v>
      </c>
      <c r="V133" s="69" t="n">
        <f aca="false">T133</f>
        <v>122.6</v>
      </c>
      <c r="W133" s="102" t="n">
        <f aca="false">K133-V133</f>
        <v>-13.9</v>
      </c>
      <c r="X133" s="103" t="n">
        <f aca="false">IFERROR(IF(U133="June",(K133/V133-1)),0)</f>
        <v>0</v>
      </c>
      <c r="Y133" s="104" t="str">
        <f aca="false">IF(T133&gt;0,IF(U133="","-",IF(X133&lt;0%,"DEGROWTH","GROWTH")))</f>
        <v>GROWTH</v>
      </c>
      <c r="Z133" s="75" t="n">
        <v>0</v>
      </c>
      <c r="AA133" s="70"/>
      <c r="AB133" s="70" t="s">
        <v>133</v>
      </c>
      <c r="AC133" s="70" t="s">
        <v>133</v>
      </c>
      <c r="AD133" s="3"/>
      <c r="AE133" s="3"/>
      <c r="AF133" s="70" t="s">
        <v>133</v>
      </c>
      <c r="AG133" s="121" t="n">
        <f aca="false">IFERROR(INDEX(Last6M_AvgSales_Ref!$B$2:$B$12659,MATCH(D133,Last6M_AvgSales_Ref!$A$2:$A$12659,0)),"")</f>
        <v>104.166666666667</v>
      </c>
    </row>
    <row r="134" customFormat="false" ht="14.25" hidden="false" customHeight="true" outlineLevel="0" collapsed="false">
      <c r="A134" s="70" t="s">
        <v>133</v>
      </c>
      <c r="B134" s="71" t="s">
        <v>32</v>
      </c>
      <c r="C134" s="72" t="s">
        <v>891</v>
      </c>
      <c r="D134" s="72" t="n">
        <v>1000000444</v>
      </c>
      <c r="E134" s="73" t="s">
        <v>892</v>
      </c>
      <c r="F134" s="74" t="n">
        <v>43061</v>
      </c>
      <c r="G134" s="67" t="str">
        <f aca="false">IF(I134&gt;0,"Targeted Dealer","-")</f>
        <v>Targeted Dealer</v>
      </c>
      <c r="H134" s="67"/>
      <c r="I134" s="68" t="n">
        <v>320</v>
      </c>
      <c r="J134" s="68" t="n">
        <f aca="false">I134/$J$1*($J$1-$E$1)</f>
        <v>320</v>
      </c>
      <c r="K134" s="69" t="n">
        <v>55</v>
      </c>
      <c r="L134" s="69" t="n">
        <f aca="false">I134-K134</f>
        <v>265</v>
      </c>
      <c r="M134" s="69" t="n">
        <f aca="false">IFERROR((K134/J134%),"-")</f>
        <v>17.1875</v>
      </c>
      <c r="N134" s="97" t="n">
        <v>297.45</v>
      </c>
      <c r="O134" s="98" t="str">
        <f aca="false">IF(F134&lt;=$P$2,"June","")</f>
        <v>June</v>
      </c>
      <c r="P134" s="97" t="n">
        <f aca="false">N134</f>
        <v>297.45</v>
      </c>
      <c r="Q134" s="99" t="n">
        <f aca="false">K134-P134</f>
        <v>-242.45</v>
      </c>
      <c r="R134" s="98" t="n">
        <f aca="false">IFERROR(IF(O134="May",(K134/P134-1))," ")</f>
        <v>0</v>
      </c>
      <c r="S134" s="100" t="str">
        <f aca="false">IF(N134&gt;0,IF(O134="","-",IF(R134&lt;0%,"DEGROWTH","GROWTH")))</f>
        <v>GROWTH</v>
      </c>
      <c r="T134" s="69" t="n">
        <v>420</v>
      </c>
      <c r="U134" s="101" t="str">
        <f aca="false">IF(F134&lt;=$V$2,"May","")</f>
        <v>May</v>
      </c>
      <c r="V134" s="69" t="n">
        <f aca="false">T134</f>
        <v>420</v>
      </c>
      <c r="W134" s="102" t="n">
        <f aca="false">K134-V134</f>
        <v>-365</v>
      </c>
      <c r="X134" s="103" t="n">
        <f aca="false">IFERROR(IF(U134="June",(K134/V134-1)),0)</f>
        <v>0</v>
      </c>
      <c r="Y134" s="104" t="str">
        <f aca="false">IF(T134&gt;0,IF(U134="","-",IF(X134&lt;0%,"DEGROWTH","GROWTH")))</f>
        <v>GROWTH</v>
      </c>
      <c r="Z134" s="75" t="n">
        <v>0</v>
      </c>
      <c r="AA134" s="70"/>
      <c r="AB134" s="70" t="s">
        <v>133</v>
      </c>
      <c r="AC134" s="70" t="s">
        <v>133</v>
      </c>
      <c r="AD134" s="3"/>
      <c r="AE134" s="3"/>
      <c r="AF134" s="70" t="s">
        <v>133</v>
      </c>
      <c r="AG134" s="121" t="n">
        <f aca="false">IFERROR(INDEX(Last6M_AvgSales_Ref!$B$2:$B$12659,MATCH(D134,Last6M_AvgSales_Ref!$A$2:$A$12659,0)),"")</f>
        <v>408.85</v>
      </c>
    </row>
    <row r="135" customFormat="false" ht="14.25" hidden="false" customHeight="true" outlineLevel="0" collapsed="false">
      <c r="A135" s="70" t="s">
        <v>133</v>
      </c>
      <c r="B135" s="71" t="s">
        <v>32</v>
      </c>
      <c r="C135" s="72" t="s">
        <v>893</v>
      </c>
      <c r="D135" s="72" t="n">
        <v>1000000458</v>
      </c>
      <c r="E135" s="73" t="s">
        <v>894</v>
      </c>
      <c r="F135" s="74" t="n">
        <v>43061</v>
      </c>
      <c r="G135" s="67" t="str">
        <f aca="false">IF(I135&gt;0,"Targeted Dealer","-")</f>
        <v>Targeted Dealer</v>
      </c>
      <c r="H135" s="67"/>
      <c r="I135" s="68" t="n">
        <v>130</v>
      </c>
      <c r="J135" s="68" t="n">
        <f aca="false">I135/$J$1*($J$1-$E$1)</f>
        <v>130</v>
      </c>
      <c r="K135" s="69" t="n">
        <v>160</v>
      </c>
      <c r="L135" s="69" t="n">
        <f aca="false">I135-K135</f>
        <v>-30</v>
      </c>
      <c r="M135" s="69" t="n">
        <f aca="false">IFERROR((K135/J135%),"-")</f>
        <v>123.076923076923</v>
      </c>
      <c r="N135" s="97" t="n">
        <v>100</v>
      </c>
      <c r="O135" s="98" t="str">
        <f aca="false">IF(F135&lt;=$P$2,"June","")</f>
        <v>June</v>
      </c>
      <c r="P135" s="97" t="n">
        <f aca="false">N135</f>
        <v>100</v>
      </c>
      <c r="Q135" s="99" t="n">
        <f aca="false">K135-P135</f>
        <v>60</v>
      </c>
      <c r="R135" s="98" t="n">
        <f aca="false">IFERROR(IF(O135="May",(K135/P135-1))," ")</f>
        <v>0</v>
      </c>
      <c r="S135" s="100" t="str">
        <f aca="false">IF(N135&gt;0,IF(O135="","-",IF(R135&lt;0%,"DEGROWTH","GROWTH")))</f>
        <v>GROWTH</v>
      </c>
      <c r="T135" s="69" t="n">
        <v>50</v>
      </c>
      <c r="U135" s="101" t="str">
        <f aca="false">IF(F135&lt;=$V$2,"May","")</f>
        <v>May</v>
      </c>
      <c r="V135" s="69" t="n">
        <f aca="false">T135</f>
        <v>50</v>
      </c>
      <c r="W135" s="102" t="n">
        <f aca="false">K135-V135</f>
        <v>110</v>
      </c>
      <c r="X135" s="103" t="n">
        <f aca="false">IFERROR(IF(U135="June",(K135/V135-1)),0)</f>
        <v>0</v>
      </c>
      <c r="Y135" s="104" t="str">
        <f aca="false">IF(T135&gt;0,IF(U135="","-",IF(X135&lt;0%,"DEGROWTH","GROWTH")))</f>
        <v>GROWTH</v>
      </c>
      <c r="Z135" s="75" t="n">
        <v>0</v>
      </c>
      <c r="AA135" s="70"/>
      <c r="AB135" s="70" t="s">
        <v>133</v>
      </c>
      <c r="AC135" s="70" t="s">
        <v>133</v>
      </c>
      <c r="AD135" s="3"/>
      <c r="AE135" s="3"/>
      <c r="AF135" s="70" t="s">
        <v>133</v>
      </c>
      <c r="AG135" s="121" t="n">
        <f aca="false">IFERROR(INDEX(Last6M_AvgSales_Ref!$B$2:$B$12659,MATCH(D135,Last6M_AvgSales_Ref!$A$2:$A$12659,0)),"")</f>
        <v>144.341666666667</v>
      </c>
    </row>
    <row r="136" customFormat="false" ht="14.25" hidden="false" customHeight="true" outlineLevel="0" collapsed="false">
      <c r="A136" s="70" t="s">
        <v>133</v>
      </c>
      <c r="B136" s="71" t="s">
        <v>32</v>
      </c>
      <c r="C136" s="72" t="s">
        <v>895</v>
      </c>
      <c r="D136" s="72" t="n">
        <v>1000000471</v>
      </c>
      <c r="E136" s="73" t="s">
        <v>896</v>
      </c>
      <c r="F136" s="74" t="n">
        <v>43061</v>
      </c>
      <c r="G136" s="67" t="str">
        <f aca="false">IF(I136&gt;0,"Targeted Dealer","-")</f>
        <v>Targeted Dealer</v>
      </c>
      <c r="H136" s="67"/>
      <c r="I136" s="68" t="n">
        <v>100</v>
      </c>
      <c r="J136" s="68" t="n">
        <f aca="false">I136/$J$1*($J$1-$E$1)</f>
        <v>100</v>
      </c>
      <c r="K136" s="69" t="n">
        <v>100</v>
      </c>
      <c r="L136" s="69" t="n">
        <f aca="false">I136-K136</f>
        <v>0</v>
      </c>
      <c r="M136" s="69" t="n">
        <f aca="false">IFERROR((K136/J136%),"-")</f>
        <v>100</v>
      </c>
      <c r="N136" s="97" t="n">
        <v>40</v>
      </c>
      <c r="O136" s="98" t="str">
        <f aca="false">IF(F136&lt;=$P$2,"June","")</f>
        <v>June</v>
      </c>
      <c r="P136" s="97" t="n">
        <f aca="false">N136</f>
        <v>40</v>
      </c>
      <c r="Q136" s="99" t="n">
        <f aca="false">K136-P136</f>
        <v>60</v>
      </c>
      <c r="R136" s="98" t="n">
        <f aca="false">IFERROR(IF(O136="May",(K136/P136-1))," ")</f>
        <v>0</v>
      </c>
      <c r="S136" s="100" t="str">
        <f aca="false">IF(N136&gt;0,IF(O136="","-",IF(R136&lt;0%,"DEGROWTH","GROWTH")))</f>
        <v>GROWTH</v>
      </c>
      <c r="T136" s="69" t="n">
        <v>80</v>
      </c>
      <c r="U136" s="101" t="str">
        <f aca="false">IF(F136&lt;=$V$2,"May","")</f>
        <v>May</v>
      </c>
      <c r="V136" s="69" t="n">
        <f aca="false">T136</f>
        <v>80</v>
      </c>
      <c r="W136" s="102" t="n">
        <f aca="false">K136-V136</f>
        <v>20</v>
      </c>
      <c r="X136" s="103" t="n">
        <f aca="false">IFERROR(IF(U136="June",(K136/V136-1)),0)</f>
        <v>0</v>
      </c>
      <c r="Y136" s="104" t="str">
        <f aca="false">IF(T136&gt;0,IF(U136="","-",IF(X136&lt;0%,"DEGROWTH","GROWTH")))</f>
        <v>GROWTH</v>
      </c>
      <c r="Z136" s="75" t="n">
        <v>0</v>
      </c>
      <c r="AA136" s="70"/>
      <c r="AB136" s="70" t="s">
        <v>133</v>
      </c>
      <c r="AC136" s="70" t="s">
        <v>133</v>
      </c>
      <c r="AD136" s="3"/>
      <c r="AE136" s="3"/>
      <c r="AF136" s="70" t="s">
        <v>133</v>
      </c>
      <c r="AG136" s="121" t="n">
        <f aca="false">IFERROR(INDEX(Last6M_AvgSales_Ref!$B$2:$B$12659,MATCH(D136,Last6M_AvgSales_Ref!$A$2:$A$12659,0)),"")</f>
        <v>105</v>
      </c>
    </row>
    <row r="137" customFormat="false" ht="14.25" hidden="false" customHeight="true" outlineLevel="0" collapsed="false">
      <c r="A137" s="70" t="s">
        <v>133</v>
      </c>
      <c r="B137" s="71" t="s">
        <v>32</v>
      </c>
      <c r="C137" s="72" t="s">
        <v>897</v>
      </c>
      <c r="D137" s="72" t="n">
        <v>1000000474</v>
      </c>
      <c r="E137" s="73" t="s">
        <v>898</v>
      </c>
      <c r="F137" s="74" t="n">
        <v>43241</v>
      </c>
      <c r="G137" s="67" t="str">
        <f aca="false">IF(I137&gt;0,"Targeted Dealer","-")</f>
        <v>Targeted Dealer</v>
      </c>
      <c r="H137" s="67"/>
      <c r="I137" s="68" t="n">
        <v>40</v>
      </c>
      <c r="J137" s="68" t="n">
        <f aca="false">I137/$J$1*($J$1-$E$1)</f>
        <v>40</v>
      </c>
      <c r="K137" s="69" t="n">
        <v>50</v>
      </c>
      <c r="L137" s="69" t="n">
        <f aca="false">I137-K137</f>
        <v>-10</v>
      </c>
      <c r="M137" s="69" t="n">
        <f aca="false">IFERROR((K137/J137%),"-")</f>
        <v>125</v>
      </c>
      <c r="N137" s="97" t="n">
        <v>40</v>
      </c>
      <c r="O137" s="98" t="str">
        <f aca="false">IF(F137&lt;=$P$2,"June","")</f>
        <v>June</v>
      </c>
      <c r="P137" s="97" t="n">
        <f aca="false">N137</f>
        <v>40</v>
      </c>
      <c r="Q137" s="99" t="n">
        <f aca="false">K137-P137</f>
        <v>10</v>
      </c>
      <c r="R137" s="98" t="n">
        <f aca="false">IFERROR(IF(O137="May",(K137/P137-1))," ")</f>
        <v>0</v>
      </c>
      <c r="S137" s="100" t="str">
        <f aca="false">IF(N137&gt;0,IF(O137="","-",IF(R137&lt;0%,"DEGROWTH","GROWTH")))</f>
        <v>GROWTH</v>
      </c>
      <c r="T137" s="69" t="n">
        <v>0</v>
      </c>
      <c r="U137" s="101" t="str">
        <f aca="false">IF(F137&lt;=$V$2,"May","")</f>
        <v>May</v>
      </c>
      <c r="V137" s="69" t="n">
        <f aca="false">T137</f>
        <v>0</v>
      </c>
      <c r="W137" s="102" t="n">
        <f aca="false">K137-V137</f>
        <v>50</v>
      </c>
      <c r="X137" s="103" t="n">
        <f aca="false">IFERROR(IF(U137="June",(K137/V137-1)),0)</f>
        <v>0</v>
      </c>
      <c r="Y137" s="106" t="b">
        <f aca="false">IF(T137&gt;0,IF(U137="","-",IF(X137&lt;0%,"DEGROWTH","GROWTH")))</f>
        <v>0</v>
      </c>
      <c r="Z137" s="75" t="n">
        <v>0</v>
      </c>
      <c r="AA137" s="70"/>
      <c r="AB137" s="70" t="s">
        <v>133</v>
      </c>
      <c r="AC137" s="70" t="s">
        <v>133</v>
      </c>
      <c r="AD137" s="3"/>
      <c r="AE137" s="3"/>
      <c r="AF137" s="70" t="s">
        <v>133</v>
      </c>
      <c r="AG137" s="121" t="n">
        <f aca="false">IFERROR(INDEX(Last6M_AvgSales_Ref!$B$2:$B$12659,MATCH(D137,Last6M_AvgSales_Ref!$A$2:$A$12659,0)),"")</f>
        <v>56.6666666666667</v>
      </c>
    </row>
    <row r="138" customFormat="false" ht="14.25" hidden="false" customHeight="true" outlineLevel="0" collapsed="false">
      <c r="A138" s="70" t="s">
        <v>133</v>
      </c>
      <c r="B138" s="71" t="s">
        <v>30</v>
      </c>
      <c r="C138" s="72" t="s">
        <v>899</v>
      </c>
      <c r="D138" s="72" t="n">
        <v>1000000464</v>
      </c>
      <c r="E138" s="73" t="s">
        <v>900</v>
      </c>
      <c r="F138" s="74" t="n">
        <v>43333</v>
      </c>
      <c r="G138" s="67" t="str">
        <f aca="false">IF(I138&gt;0,"Targeted Dealer","-")</f>
        <v>Targeted Dealer</v>
      </c>
      <c r="H138" s="67"/>
      <c r="I138" s="68" t="n">
        <v>40</v>
      </c>
      <c r="J138" s="68" t="n">
        <f aca="false">I138/$J$1*($J$1-$E$1)</f>
        <v>40</v>
      </c>
      <c r="K138" s="69" t="n">
        <v>40</v>
      </c>
      <c r="L138" s="69" t="n">
        <f aca="false">I138-K138</f>
        <v>0</v>
      </c>
      <c r="M138" s="69" t="n">
        <f aca="false">IFERROR((K138/J138%),"-")</f>
        <v>100</v>
      </c>
      <c r="N138" s="97" t="n">
        <v>0</v>
      </c>
      <c r="O138" s="98" t="str">
        <f aca="false">IF(F138&lt;=$P$2,"June","")</f>
        <v>June</v>
      </c>
      <c r="P138" s="97" t="n">
        <f aca="false">N138</f>
        <v>0</v>
      </c>
      <c r="Q138" s="99" t="n">
        <f aca="false">K138-P138</f>
        <v>40</v>
      </c>
      <c r="R138" s="98" t="n">
        <f aca="false">IFERROR(IF(O138="May",(K138/P138-1))," ")</f>
        <v>0</v>
      </c>
      <c r="S138" s="105" t="b">
        <f aca="false">IF(N138&gt;0,IF(O138="","-",IF(R138&lt;0%,"DEGROWTH","GROWTH")))</f>
        <v>0</v>
      </c>
      <c r="T138" s="69" t="n">
        <v>35</v>
      </c>
      <c r="U138" s="101" t="str">
        <f aca="false">IF(F138&lt;=$V$2,"May","")</f>
        <v>May</v>
      </c>
      <c r="V138" s="69" t="n">
        <f aca="false">T138</f>
        <v>35</v>
      </c>
      <c r="W138" s="102" t="n">
        <f aca="false">K138-V138</f>
        <v>5</v>
      </c>
      <c r="X138" s="103" t="n">
        <f aca="false">IFERROR(IF(U138="June",(K138/V138-1)),0)</f>
        <v>0</v>
      </c>
      <c r="Y138" s="104" t="str">
        <f aca="false">IF(T138&gt;0,IF(U138="","-",IF(X138&lt;0%,"DEGROWTH","GROWTH")))</f>
        <v>GROWTH</v>
      </c>
      <c r="Z138" s="75" t="n">
        <v>0</v>
      </c>
      <c r="AA138" s="70"/>
      <c r="AB138" s="70" t="s">
        <v>133</v>
      </c>
      <c r="AC138" s="70" t="s">
        <v>133</v>
      </c>
      <c r="AD138" s="3"/>
      <c r="AE138" s="3"/>
      <c r="AF138" s="70" t="s">
        <v>133</v>
      </c>
      <c r="AG138" s="121" t="n">
        <f aca="false">IFERROR(INDEX(Last6M_AvgSales_Ref!$B$2:$B$12659,MATCH(D138,Last6M_AvgSales_Ref!$A$2:$A$12659,0)),"")</f>
        <v>20</v>
      </c>
    </row>
    <row r="139" customFormat="false" ht="14.25" hidden="false" customHeight="true" outlineLevel="0" collapsed="false">
      <c r="A139" s="70" t="s">
        <v>133</v>
      </c>
      <c r="B139" s="71" t="s">
        <v>30</v>
      </c>
      <c r="C139" s="72" t="s">
        <v>901</v>
      </c>
      <c r="D139" s="72" t="n">
        <v>1000000467</v>
      </c>
      <c r="E139" s="73" t="s">
        <v>902</v>
      </c>
      <c r="F139" s="74" t="n">
        <v>43360</v>
      </c>
      <c r="G139" s="67" t="str">
        <f aca="false">IF(I139&gt;0,"Targeted Dealer","-")</f>
        <v>Targeted Dealer</v>
      </c>
      <c r="H139" s="67"/>
      <c r="I139" s="68" t="n">
        <v>40</v>
      </c>
      <c r="J139" s="68" t="n">
        <f aca="false">I139/$J$1*($J$1-$E$1)</f>
        <v>40</v>
      </c>
      <c r="K139" s="69" t="n">
        <v>40</v>
      </c>
      <c r="L139" s="69" t="n">
        <f aca="false">I139-K139</f>
        <v>0</v>
      </c>
      <c r="M139" s="69" t="n">
        <f aca="false">IFERROR((K139/J139%),"-")</f>
        <v>100</v>
      </c>
      <c r="N139" s="97" t="n">
        <v>40</v>
      </c>
      <c r="O139" s="98" t="str">
        <f aca="false">IF(F139&lt;=$P$2,"June","")</f>
        <v>June</v>
      </c>
      <c r="P139" s="97" t="n">
        <f aca="false">N139</f>
        <v>40</v>
      </c>
      <c r="Q139" s="99" t="n">
        <f aca="false">K139-P139</f>
        <v>0</v>
      </c>
      <c r="R139" s="98" t="n">
        <f aca="false">IFERROR(IF(O139="May",(K139/P139-1))," ")</f>
        <v>0</v>
      </c>
      <c r="S139" s="100" t="str">
        <f aca="false">IF(N139&gt;0,IF(O139="","-",IF(R139&lt;0%,"DEGROWTH","GROWTH")))</f>
        <v>GROWTH</v>
      </c>
      <c r="T139" s="69" t="n">
        <v>0</v>
      </c>
      <c r="U139" s="101" t="str">
        <f aca="false">IF(F139&lt;=$V$2,"May","")</f>
        <v>May</v>
      </c>
      <c r="V139" s="69" t="n">
        <f aca="false">T139</f>
        <v>0</v>
      </c>
      <c r="W139" s="102" t="n">
        <f aca="false">K139-V139</f>
        <v>40</v>
      </c>
      <c r="X139" s="103" t="n">
        <f aca="false">IFERROR(IF(U139="June",(K139/V139-1)),0)</f>
        <v>0</v>
      </c>
      <c r="Y139" s="106" t="b">
        <f aca="false">IF(T139&gt;0,IF(U139="","-",IF(X139&lt;0%,"DEGROWTH","GROWTH")))</f>
        <v>0</v>
      </c>
      <c r="Z139" s="75" t="n">
        <v>0</v>
      </c>
      <c r="AA139" s="70"/>
      <c r="AB139" s="70" t="s">
        <v>133</v>
      </c>
      <c r="AC139" s="70" t="s">
        <v>133</v>
      </c>
      <c r="AD139" s="3"/>
      <c r="AE139" s="3"/>
      <c r="AF139" s="70" t="s">
        <v>133</v>
      </c>
      <c r="AG139" s="121" t="n">
        <f aca="false">IFERROR(INDEX(Last6M_AvgSales_Ref!$B$2:$B$12659,MATCH(D139,Last6M_AvgSales_Ref!$A$2:$A$12659,0)),"")</f>
        <v>34.1666666666667</v>
      </c>
    </row>
    <row r="140" customFormat="false" ht="14.25" hidden="false" customHeight="true" outlineLevel="0" collapsed="false">
      <c r="A140" s="70" t="s">
        <v>133</v>
      </c>
      <c r="B140" s="71" t="s">
        <v>32</v>
      </c>
      <c r="C140" s="72" t="s">
        <v>903</v>
      </c>
      <c r="D140" s="72" t="n">
        <v>1000000472</v>
      </c>
      <c r="E140" s="73" t="s">
        <v>904</v>
      </c>
      <c r="F140" s="74" t="n">
        <v>43514</v>
      </c>
      <c r="G140" s="67" t="str">
        <f aca="false">IF(I140&gt;0,"Targeted Dealer","-")</f>
        <v>Targeted Dealer</v>
      </c>
      <c r="H140" s="67"/>
      <c r="I140" s="68" t="n">
        <v>100</v>
      </c>
      <c r="J140" s="68" t="n">
        <f aca="false">I140/$J$1*($J$1-$E$1)</f>
        <v>100</v>
      </c>
      <c r="K140" s="69" t="n">
        <v>80</v>
      </c>
      <c r="L140" s="69" t="n">
        <f aca="false">I140-K140</f>
        <v>20</v>
      </c>
      <c r="M140" s="69" t="n">
        <f aca="false">IFERROR((K140/J140%),"-")</f>
        <v>80</v>
      </c>
      <c r="N140" s="97" t="n">
        <v>50</v>
      </c>
      <c r="O140" s="98" t="str">
        <f aca="false">IF(F140&lt;=$P$2,"June","")</f>
        <v>June</v>
      </c>
      <c r="P140" s="97" t="n">
        <f aca="false">N140</f>
        <v>50</v>
      </c>
      <c r="Q140" s="99" t="n">
        <f aca="false">K140-P140</f>
        <v>30</v>
      </c>
      <c r="R140" s="98" t="n">
        <f aca="false">IFERROR(IF(O140="May",(K140/P140-1))," ")</f>
        <v>0</v>
      </c>
      <c r="S140" s="100" t="str">
        <f aca="false">IF(N140&gt;0,IF(O140="","-",IF(R140&lt;0%,"DEGROWTH","GROWTH")))</f>
        <v>GROWTH</v>
      </c>
      <c r="T140" s="69" t="n">
        <v>80</v>
      </c>
      <c r="U140" s="101" t="str">
        <f aca="false">IF(F140&lt;=$V$2,"May","")</f>
        <v>May</v>
      </c>
      <c r="V140" s="69" t="n">
        <f aca="false">T140</f>
        <v>80</v>
      </c>
      <c r="W140" s="102" t="n">
        <f aca="false">K140-V140</f>
        <v>0</v>
      </c>
      <c r="X140" s="103" t="n">
        <f aca="false">IFERROR(IF(U140="June",(K140/V140-1)),0)</f>
        <v>0</v>
      </c>
      <c r="Y140" s="104" t="str">
        <f aca="false">IF(T140&gt;0,IF(U140="","-",IF(X140&lt;0%,"DEGROWTH","GROWTH")))</f>
        <v>GROWTH</v>
      </c>
      <c r="Z140" s="75" t="n">
        <v>0</v>
      </c>
      <c r="AA140" s="70"/>
      <c r="AB140" s="70" t="s">
        <v>133</v>
      </c>
      <c r="AC140" s="70" t="s">
        <v>133</v>
      </c>
      <c r="AD140" s="3"/>
      <c r="AE140" s="3"/>
      <c r="AF140" s="70" t="s">
        <v>133</v>
      </c>
      <c r="AG140" s="121" t="n">
        <f aca="false">IFERROR(INDEX(Last6M_AvgSales_Ref!$B$2:$B$12659,MATCH(D140,Last6M_AvgSales_Ref!$A$2:$A$12659,0)),"")</f>
        <v>106.666666666667</v>
      </c>
    </row>
    <row r="141" customFormat="false" ht="14.25" hidden="false" customHeight="true" outlineLevel="0" collapsed="false">
      <c r="A141" s="70" t="s">
        <v>133</v>
      </c>
      <c r="B141" s="71" t="s">
        <v>32</v>
      </c>
      <c r="C141" s="72" t="s">
        <v>905</v>
      </c>
      <c r="D141" s="72" t="n">
        <v>1000000915</v>
      </c>
      <c r="E141" s="73" t="s">
        <v>906</v>
      </c>
      <c r="F141" s="74" t="n">
        <v>43561</v>
      </c>
      <c r="G141" s="67" t="str">
        <f aca="false">IF(I141&gt;0,"Targeted Dealer","-")</f>
        <v>Targeted Dealer</v>
      </c>
      <c r="H141" s="67"/>
      <c r="I141" s="68" t="n">
        <v>70</v>
      </c>
      <c r="J141" s="68" t="n">
        <f aca="false">I141/$J$1*($J$1-$E$1)</f>
        <v>70</v>
      </c>
      <c r="K141" s="69" t="n">
        <v>90</v>
      </c>
      <c r="L141" s="69" t="n">
        <f aca="false">I141-K141</f>
        <v>-20</v>
      </c>
      <c r="M141" s="69" t="n">
        <f aca="false">IFERROR((K141/J141%),"-")</f>
        <v>128.571428571429</v>
      </c>
      <c r="N141" s="97" t="n">
        <v>75</v>
      </c>
      <c r="O141" s="98" t="str">
        <f aca="false">IF(F141&lt;=$P$2,"June","")</f>
        <v>June</v>
      </c>
      <c r="P141" s="97" t="n">
        <f aca="false">N141</f>
        <v>75</v>
      </c>
      <c r="Q141" s="99" t="n">
        <f aca="false">K141-P141</f>
        <v>15</v>
      </c>
      <c r="R141" s="98" t="n">
        <f aca="false">IFERROR(IF(O141="May",(K141/P141-1))," ")</f>
        <v>0</v>
      </c>
      <c r="S141" s="100" t="str">
        <f aca="false">IF(N141&gt;0,IF(O141="","-",IF(R141&lt;0%,"DEGROWTH","GROWTH")))</f>
        <v>GROWTH</v>
      </c>
      <c r="T141" s="69" t="n">
        <v>85</v>
      </c>
      <c r="U141" s="101" t="str">
        <f aca="false">IF(F141&lt;=$V$2,"May","")</f>
        <v>May</v>
      </c>
      <c r="V141" s="69" t="n">
        <f aca="false">T141</f>
        <v>85</v>
      </c>
      <c r="W141" s="102" t="n">
        <f aca="false">K141-V141</f>
        <v>5</v>
      </c>
      <c r="X141" s="103" t="n">
        <f aca="false">IFERROR(IF(U141="June",(K141/V141-1)),0)</f>
        <v>0</v>
      </c>
      <c r="Y141" s="104" t="str">
        <f aca="false">IF(T141&gt;0,IF(U141="","-",IF(X141&lt;0%,"DEGROWTH","GROWTH")))</f>
        <v>GROWTH</v>
      </c>
      <c r="Z141" s="75" t="n">
        <v>0</v>
      </c>
      <c r="AA141" s="70"/>
      <c r="AB141" s="70" t="s">
        <v>133</v>
      </c>
      <c r="AC141" s="70" t="s">
        <v>133</v>
      </c>
      <c r="AD141" s="3"/>
      <c r="AE141" s="3"/>
      <c r="AF141" s="70" t="s">
        <v>133</v>
      </c>
      <c r="AG141" s="121" t="n">
        <f aca="false">IFERROR(INDEX(Last6M_AvgSales_Ref!$B$2:$B$12659,MATCH(D141,Last6M_AvgSales_Ref!$A$2:$A$12659,0)),"")</f>
        <v>81.6666666666667</v>
      </c>
    </row>
    <row r="142" customFormat="false" ht="14.25" hidden="false" customHeight="true" outlineLevel="0" collapsed="false">
      <c r="A142" s="70" t="s">
        <v>133</v>
      </c>
      <c r="B142" s="71" t="s">
        <v>30</v>
      </c>
      <c r="C142" s="72" t="s">
        <v>907</v>
      </c>
      <c r="D142" s="72" t="n">
        <v>1000000931</v>
      </c>
      <c r="E142" s="73" t="s">
        <v>908</v>
      </c>
      <c r="F142" s="74" t="n">
        <v>43612</v>
      </c>
      <c r="G142" s="67" t="str">
        <f aca="false">IF(I142&gt;0,"Targeted Dealer","-")</f>
        <v>Targeted Dealer</v>
      </c>
      <c r="H142" s="67"/>
      <c r="I142" s="68" t="n">
        <v>20</v>
      </c>
      <c r="J142" s="68" t="n">
        <f aca="false">I142/$J$1*($J$1-$E$1)</f>
        <v>20</v>
      </c>
      <c r="K142" s="69" t="n">
        <v>0</v>
      </c>
      <c r="L142" s="69" t="n">
        <f aca="false">I142-K142</f>
        <v>20</v>
      </c>
      <c r="M142" s="69" t="n">
        <f aca="false">IFERROR((K142/J142%),"-")</f>
        <v>0</v>
      </c>
      <c r="N142" s="97" t="n">
        <v>0</v>
      </c>
      <c r="O142" s="98" t="str">
        <f aca="false">IF(F142&lt;=$P$2,"June","")</f>
        <v>June</v>
      </c>
      <c r="P142" s="97" t="n">
        <f aca="false">N142</f>
        <v>0</v>
      </c>
      <c r="Q142" s="99" t="n">
        <f aca="false">K142-P142</f>
        <v>0</v>
      </c>
      <c r="R142" s="98" t="n">
        <f aca="false">IFERROR(IF(O142="May",(K142/P142-1))," ")</f>
        <v>0</v>
      </c>
      <c r="S142" s="105" t="b">
        <f aca="false">IF(N142&gt;0,IF(O142="","-",IF(R142&lt;0%,"DEGROWTH","GROWTH")))</f>
        <v>0</v>
      </c>
      <c r="T142" s="69" t="n">
        <v>0</v>
      </c>
      <c r="U142" s="101" t="str">
        <f aca="false">IF(F142&lt;=$V$2,"May","")</f>
        <v>May</v>
      </c>
      <c r="V142" s="69" t="n">
        <f aca="false">T142</f>
        <v>0</v>
      </c>
      <c r="W142" s="102" t="n">
        <f aca="false">K142-V142</f>
        <v>0</v>
      </c>
      <c r="X142" s="103" t="n">
        <f aca="false">IFERROR(IF(U142="June",(K142/V142-1)),0)</f>
        <v>0</v>
      </c>
      <c r="Y142" s="106" t="b">
        <f aca="false">IF(T142&gt;0,IF(U142="","-",IF(X142&lt;0%,"DEGROWTH","GROWTH")))</f>
        <v>0</v>
      </c>
      <c r="Z142" s="75" t="n">
        <v>0</v>
      </c>
      <c r="AA142" s="70"/>
      <c r="AB142" s="70" t="s">
        <v>133</v>
      </c>
      <c r="AC142" s="70" t="s">
        <v>133</v>
      </c>
      <c r="AD142" s="3"/>
      <c r="AE142" s="3"/>
      <c r="AF142" s="70" t="s">
        <v>133</v>
      </c>
      <c r="AG142" s="121" t="n">
        <f aca="false">IFERROR(INDEX(Last6M_AvgSales_Ref!$B$2:$B$12659,MATCH(D142,Last6M_AvgSales_Ref!$A$2:$A$12659,0)),"")</f>
        <v>20</v>
      </c>
    </row>
    <row r="143" customFormat="false" ht="14.25" hidden="false" customHeight="true" outlineLevel="0" collapsed="false">
      <c r="A143" s="70" t="s">
        <v>133</v>
      </c>
      <c r="B143" s="71" t="s">
        <v>30</v>
      </c>
      <c r="C143" s="72" t="s">
        <v>909</v>
      </c>
      <c r="D143" s="72" t="n">
        <v>1000000934</v>
      </c>
      <c r="E143" s="73" t="s">
        <v>910</v>
      </c>
      <c r="F143" s="74" t="n">
        <v>43638</v>
      </c>
      <c r="G143" s="67" t="str">
        <f aca="false">IF(I143&gt;0,"Targeted Dealer","-")</f>
        <v>Targeted Dealer</v>
      </c>
      <c r="H143" s="67"/>
      <c r="I143" s="68" t="n">
        <v>20</v>
      </c>
      <c r="J143" s="68" t="n">
        <f aca="false">I143/$J$1*($J$1-$E$1)</f>
        <v>20</v>
      </c>
      <c r="K143" s="69" t="n">
        <v>0</v>
      </c>
      <c r="L143" s="69" t="n">
        <f aca="false">I143-K143</f>
        <v>20</v>
      </c>
      <c r="M143" s="69" t="n">
        <f aca="false">IFERROR((K143/J143%),"-")</f>
        <v>0</v>
      </c>
      <c r="N143" s="97" t="n">
        <v>0</v>
      </c>
      <c r="O143" s="98" t="str">
        <f aca="false">IF(F143&lt;=$P$2,"June","")</f>
        <v>June</v>
      </c>
      <c r="P143" s="97" t="n">
        <f aca="false">N143</f>
        <v>0</v>
      </c>
      <c r="Q143" s="99" t="n">
        <f aca="false">K143-P143</f>
        <v>0</v>
      </c>
      <c r="R143" s="98" t="n">
        <f aca="false">IFERROR(IF(O143="May",(K143/P143-1))," ")</f>
        <v>0</v>
      </c>
      <c r="S143" s="105" t="b">
        <f aca="false">IF(N143&gt;0,IF(O143="","-",IF(R143&lt;0%,"DEGROWTH","GROWTH")))</f>
        <v>0</v>
      </c>
      <c r="T143" s="69" t="n">
        <v>0</v>
      </c>
      <c r="U143" s="101" t="str">
        <f aca="false">IF(F143&lt;=$V$2,"May","")</f>
        <v>May</v>
      </c>
      <c r="V143" s="69" t="n">
        <f aca="false">T143</f>
        <v>0</v>
      </c>
      <c r="W143" s="102" t="n">
        <f aca="false">K143-V143</f>
        <v>0</v>
      </c>
      <c r="X143" s="103" t="n">
        <f aca="false">IFERROR(IF(U143="June",(K143/V143-1)),0)</f>
        <v>0</v>
      </c>
      <c r="Y143" s="106" t="b">
        <f aca="false">IF(T143&gt;0,IF(U143="","-",IF(X143&lt;0%,"DEGROWTH","GROWTH")))</f>
        <v>0</v>
      </c>
      <c r="Z143" s="75" t="n">
        <v>0</v>
      </c>
      <c r="AA143" s="70"/>
      <c r="AB143" s="70" t="s">
        <v>133</v>
      </c>
      <c r="AC143" s="70" t="s">
        <v>133</v>
      </c>
      <c r="AD143" s="3"/>
      <c r="AE143" s="3"/>
      <c r="AF143" s="70" t="s">
        <v>133</v>
      </c>
      <c r="AG143" s="121" t="n">
        <f aca="false">IFERROR(INDEX(Last6M_AvgSales_Ref!$B$2:$B$12659,MATCH(D143,Last6M_AvgSales_Ref!$A$2:$A$12659,0)),"")</f>
        <v>22.5</v>
      </c>
    </row>
    <row r="144" customFormat="false" ht="14.25" hidden="false" customHeight="true" outlineLevel="0" collapsed="false">
      <c r="A144" s="70" t="s">
        <v>133</v>
      </c>
      <c r="B144" s="71" t="s">
        <v>30</v>
      </c>
      <c r="C144" s="72" t="s">
        <v>911</v>
      </c>
      <c r="D144" s="72" t="n">
        <v>1000000914</v>
      </c>
      <c r="E144" s="73" t="s">
        <v>912</v>
      </c>
      <c r="F144" s="74" t="n">
        <v>44060</v>
      </c>
      <c r="G144" s="67" t="str">
        <f aca="false">IF(I144&gt;0,"Targeted Dealer","-")</f>
        <v>Targeted Dealer</v>
      </c>
      <c r="H144" s="67"/>
      <c r="I144" s="68" t="n">
        <v>200</v>
      </c>
      <c r="J144" s="68" t="n">
        <f aca="false">I144/$J$1*($J$1-$E$1)</f>
        <v>200</v>
      </c>
      <c r="K144" s="69" t="n">
        <v>160</v>
      </c>
      <c r="L144" s="69" t="n">
        <f aca="false">I144-K144</f>
        <v>40</v>
      </c>
      <c r="M144" s="69" t="n">
        <f aca="false">IFERROR((K144/J144%),"-")</f>
        <v>80</v>
      </c>
      <c r="N144" s="97" t="n">
        <v>207.25</v>
      </c>
      <c r="O144" s="98" t="str">
        <f aca="false">IF(F144&lt;=$P$2,"June","")</f>
        <v>June</v>
      </c>
      <c r="P144" s="97" t="n">
        <f aca="false">N144</f>
        <v>207.25</v>
      </c>
      <c r="Q144" s="99" t="n">
        <f aca="false">K144-P144</f>
        <v>-47.25</v>
      </c>
      <c r="R144" s="98" t="n">
        <f aca="false">IFERROR(IF(O144="May",(K144/P144-1))," ")</f>
        <v>0</v>
      </c>
      <c r="S144" s="100" t="str">
        <f aca="false">IF(N144&gt;0,IF(O144="","-",IF(R144&lt;0%,"DEGROWTH","GROWTH")))</f>
        <v>GROWTH</v>
      </c>
      <c r="T144" s="69" t="n">
        <v>200</v>
      </c>
      <c r="U144" s="101" t="str">
        <f aca="false">IF(F144&lt;=$V$2,"May","")</f>
        <v>May</v>
      </c>
      <c r="V144" s="69" t="n">
        <f aca="false">T144</f>
        <v>200</v>
      </c>
      <c r="W144" s="102" t="n">
        <f aca="false">K144-V144</f>
        <v>-40</v>
      </c>
      <c r="X144" s="103" t="n">
        <f aca="false">IFERROR(IF(U144="June",(K144/V144-1)),0)</f>
        <v>0</v>
      </c>
      <c r="Y144" s="104" t="str">
        <f aca="false">IF(T144&gt;0,IF(U144="","-",IF(X144&lt;0%,"DEGROWTH","GROWTH")))</f>
        <v>GROWTH</v>
      </c>
      <c r="Z144" s="75" t="n">
        <v>0</v>
      </c>
      <c r="AA144" s="70"/>
      <c r="AB144" s="70" t="s">
        <v>133</v>
      </c>
      <c r="AC144" s="70" t="s">
        <v>133</v>
      </c>
      <c r="AD144" s="3"/>
      <c r="AE144" s="3"/>
      <c r="AF144" s="70" t="s">
        <v>133</v>
      </c>
      <c r="AG144" s="121" t="n">
        <f aca="false">IFERROR(INDEX(Last6M_AvgSales_Ref!$B$2:$B$12659,MATCH(D144,Last6M_AvgSales_Ref!$A$2:$A$12659,0)),"")</f>
        <v>167.5</v>
      </c>
    </row>
    <row r="145" customFormat="false" ht="14.25" hidden="false" customHeight="true" outlineLevel="0" collapsed="false">
      <c r="A145" s="70" t="s">
        <v>133</v>
      </c>
      <c r="B145" s="71" t="s">
        <v>30</v>
      </c>
      <c r="C145" s="72" t="s">
        <v>913</v>
      </c>
      <c r="D145" s="72" t="n">
        <v>1000000930</v>
      </c>
      <c r="E145" s="73" t="s">
        <v>914</v>
      </c>
      <c r="F145" s="74" t="n">
        <v>44067</v>
      </c>
      <c r="G145" s="67" t="str">
        <f aca="false">IF(I145&gt;0,"Targeted Dealer","-")</f>
        <v>Targeted Dealer</v>
      </c>
      <c r="H145" s="67"/>
      <c r="I145" s="68" t="n">
        <v>100</v>
      </c>
      <c r="J145" s="68" t="n">
        <f aca="false">I145/$J$1*($J$1-$E$1)</f>
        <v>100</v>
      </c>
      <c r="K145" s="69" t="n">
        <v>105</v>
      </c>
      <c r="L145" s="69" t="n">
        <f aca="false">I145-K145</f>
        <v>-5</v>
      </c>
      <c r="M145" s="69" t="n">
        <f aca="false">IFERROR((K145/J145%),"-")</f>
        <v>105</v>
      </c>
      <c r="N145" s="97" t="n">
        <v>0</v>
      </c>
      <c r="O145" s="98" t="str">
        <f aca="false">IF(F145&lt;=$P$2,"June","")</f>
        <v>June</v>
      </c>
      <c r="P145" s="97" t="n">
        <f aca="false">N145</f>
        <v>0</v>
      </c>
      <c r="Q145" s="99" t="n">
        <f aca="false">K145-P145</f>
        <v>105</v>
      </c>
      <c r="R145" s="98" t="n">
        <f aca="false">IFERROR(IF(O145="May",(K145/P145-1))," ")</f>
        <v>0</v>
      </c>
      <c r="S145" s="105" t="b">
        <f aca="false">IF(N145&gt;0,IF(O145="","-",IF(R145&lt;0%,"DEGROWTH","GROWTH")))</f>
        <v>0</v>
      </c>
      <c r="T145" s="69" t="n">
        <v>40</v>
      </c>
      <c r="U145" s="101" t="str">
        <f aca="false">IF(F145&lt;=$V$2,"May","")</f>
        <v>May</v>
      </c>
      <c r="V145" s="69" t="n">
        <f aca="false">T145</f>
        <v>40</v>
      </c>
      <c r="W145" s="102" t="n">
        <f aca="false">K145-V145</f>
        <v>65</v>
      </c>
      <c r="X145" s="103" t="n">
        <f aca="false">IFERROR(IF(U145="June",(K145/V145-1)),0)</f>
        <v>0</v>
      </c>
      <c r="Y145" s="104" t="str">
        <f aca="false">IF(T145&gt;0,IF(U145="","-",IF(X145&lt;0%,"DEGROWTH","GROWTH")))</f>
        <v>GROWTH</v>
      </c>
      <c r="Z145" s="75" t="n">
        <v>0</v>
      </c>
      <c r="AA145" s="70"/>
      <c r="AB145" s="70" t="s">
        <v>133</v>
      </c>
      <c r="AC145" s="70" t="s">
        <v>133</v>
      </c>
      <c r="AD145" s="3"/>
      <c r="AE145" s="3"/>
      <c r="AF145" s="70" t="s">
        <v>133</v>
      </c>
      <c r="AG145" s="121" t="n">
        <f aca="false">IFERROR(INDEX(Last6M_AvgSales_Ref!$B$2:$B$12659,MATCH(D145,Last6M_AvgSales_Ref!$A$2:$A$12659,0)),"")</f>
        <v>93.3333333333333</v>
      </c>
    </row>
    <row r="146" customFormat="false" ht="14.25" hidden="false" customHeight="true" outlineLevel="0" collapsed="false">
      <c r="A146" s="70" t="s">
        <v>133</v>
      </c>
      <c r="B146" s="71" t="s">
        <v>30</v>
      </c>
      <c r="C146" s="72" t="s">
        <v>915</v>
      </c>
      <c r="D146" s="72" t="n">
        <v>1000000922</v>
      </c>
      <c r="E146" s="73" t="s">
        <v>916</v>
      </c>
      <c r="F146" s="74" t="n">
        <v>44107</v>
      </c>
      <c r="G146" s="67" t="str">
        <f aca="false">IF(I146&gt;0,"Targeted Dealer","-")</f>
        <v>Targeted Dealer</v>
      </c>
      <c r="H146" s="67"/>
      <c r="I146" s="68" t="n">
        <v>80</v>
      </c>
      <c r="J146" s="68" t="n">
        <f aca="false">I146/$J$1*($J$1-$E$1)</f>
        <v>80</v>
      </c>
      <c r="K146" s="69" t="n">
        <v>90</v>
      </c>
      <c r="L146" s="69" t="n">
        <f aca="false">I146-K146</f>
        <v>-10</v>
      </c>
      <c r="M146" s="69" t="n">
        <f aca="false">IFERROR((K146/J146%),"-")</f>
        <v>112.5</v>
      </c>
      <c r="N146" s="97" t="n">
        <v>78</v>
      </c>
      <c r="O146" s="98" t="str">
        <f aca="false">IF(F146&lt;=$P$2,"June","")</f>
        <v>June</v>
      </c>
      <c r="P146" s="97" t="n">
        <f aca="false">N146</f>
        <v>78</v>
      </c>
      <c r="Q146" s="99" t="n">
        <f aca="false">K146-P146</f>
        <v>12</v>
      </c>
      <c r="R146" s="98" t="n">
        <f aca="false">IFERROR(IF(O146="May",(K146/P146-1))," ")</f>
        <v>0</v>
      </c>
      <c r="S146" s="100" t="str">
        <f aca="false">IF(N146&gt;0,IF(O146="","-",IF(R146&lt;0%,"DEGROWTH","GROWTH")))</f>
        <v>GROWTH</v>
      </c>
      <c r="T146" s="69" t="n">
        <v>20</v>
      </c>
      <c r="U146" s="101" t="str">
        <f aca="false">IF(F146&lt;=$V$2,"May","")</f>
        <v>May</v>
      </c>
      <c r="V146" s="69" t="n">
        <f aca="false">T146</f>
        <v>20</v>
      </c>
      <c r="W146" s="102" t="n">
        <f aca="false">K146-V146</f>
        <v>70</v>
      </c>
      <c r="X146" s="103" t="n">
        <f aca="false">IFERROR(IF(U146="June",(K146/V146-1)),0)</f>
        <v>0</v>
      </c>
      <c r="Y146" s="104" t="str">
        <f aca="false">IF(T146&gt;0,IF(U146="","-",IF(X146&lt;0%,"DEGROWTH","GROWTH")))</f>
        <v>GROWTH</v>
      </c>
      <c r="Z146" s="75" t="n">
        <v>0</v>
      </c>
      <c r="AA146" s="70"/>
      <c r="AB146" s="70" t="s">
        <v>133</v>
      </c>
      <c r="AC146" s="70" t="s">
        <v>133</v>
      </c>
      <c r="AD146" s="3"/>
      <c r="AE146" s="3"/>
      <c r="AF146" s="70" t="s">
        <v>133</v>
      </c>
      <c r="AG146" s="121" t="n">
        <f aca="false">IFERROR(INDEX(Last6M_AvgSales_Ref!$B$2:$B$12659,MATCH(D146,Last6M_AvgSales_Ref!$A$2:$A$12659,0)),"")</f>
        <v>118.025</v>
      </c>
    </row>
    <row r="147" customFormat="false" ht="14.25" hidden="false" customHeight="true" outlineLevel="0" collapsed="false">
      <c r="A147" s="70" t="s">
        <v>133</v>
      </c>
      <c r="B147" s="71" t="s">
        <v>32</v>
      </c>
      <c r="C147" s="72" t="s">
        <v>917</v>
      </c>
      <c r="D147" s="72" t="n">
        <v>1000000918</v>
      </c>
      <c r="E147" s="73" t="s">
        <v>918</v>
      </c>
      <c r="F147" s="74" t="n">
        <v>44144</v>
      </c>
      <c r="G147" s="67" t="str">
        <f aca="false">IF(I147&gt;0,"Targeted Dealer","-")</f>
        <v>Targeted Dealer</v>
      </c>
      <c r="H147" s="67"/>
      <c r="I147" s="68" t="n">
        <v>200</v>
      </c>
      <c r="J147" s="68" t="n">
        <f aca="false">I147/$J$1*($J$1-$E$1)</f>
        <v>200</v>
      </c>
      <c r="K147" s="69" t="n">
        <v>100</v>
      </c>
      <c r="L147" s="69" t="n">
        <f aca="false">I147-K147</f>
        <v>100</v>
      </c>
      <c r="M147" s="69" t="n">
        <f aca="false">IFERROR((K147/J147%),"-")</f>
        <v>50</v>
      </c>
      <c r="N147" s="97" t="n">
        <v>200</v>
      </c>
      <c r="O147" s="98" t="str">
        <f aca="false">IF(F147&lt;=$P$2,"June","")</f>
        <v>June</v>
      </c>
      <c r="P147" s="97" t="n">
        <f aca="false">N147</f>
        <v>200</v>
      </c>
      <c r="Q147" s="99" t="n">
        <f aca="false">K147-P147</f>
        <v>-100</v>
      </c>
      <c r="R147" s="98" t="n">
        <f aca="false">IFERROR(IF(O147="May",(K147/P147-1))," ")</f>
        <v>0</v>
      </c>
      <c r="S147" s="100" t="str">
        <f aca="false">IF(N147&gt;0,IF(O147="","-",IF(R147&lt;0%,"DEGROWTH","GROWTH")))</f>
        <v>GROWTH</v>
      </c>
      <c r="T147" s="69" t="n">
        <v>200</v>
      </c>
      <c r="U147" s="101" t="str">
        <f aca="false">IF(F147&lt;=$V$2,"May","")</f>
        <v>May</v>
      </c>
      <c r="V147" s="69" t="n">
        <f aca="false">T147</f>
        <v>200</v>
      </c>
      <c r="W147" s="102" t="n">
        <f aca="false">K147-V147</f>
        <v>-100</v>
      </c>
      <c r="X147" s="103" t="n">
        <f aca="false">IFERROR(IF(U147="June",(K147/V147-1)),0)</f>
        <v>0</v>
      </c>
      <c r="Y147" s="104" t="str">
        <f aca="false">IF(T147&gt;0,IF(U147="","-",IF(X147&lt;0%,"DEGROWTH","GROWTH")))</f>
        <v>GROWTH</v>
      </c>
      <c r="Z147" s="75" t="n">
        <v>0</v>
      </c>
      <c r="AA147" s="70"/>
      <c r="AB147" s="70" t="s">
        <v>133</v>
      </c>
      <c r="AC147" s="70" t="s">
        <v>133</v>
      </c>
      <c r="AD147" s="3"/>
      <c r="AE147" s="3"/>
      <c r="AF147" s="70" t="s">
        <v>133</v>
      </c>
      <c r="AG147" s="121" t="n">
        <f aca="false">IFERROR(INDEX(Last6M_AvgSales_Ref!$B$2:$B$12659,MATCH(D147,Last6M_AvgSales_Ref!$A$2:$A$12659,0)),"")</f>
        <v>262.483333333333</v>
      </c>
    </row>
    <row r="148" customFormat="false" ht="14.25" hidden="false" customHeight="true" outlineLevel="0" collapsed="false">
      <c r="A148" s="70" t="s">
        <v>133</v>
      </c>
      <c r="B148" s="71" t="s">
        <v>30</v>
      </c>
      <c r="C148" s="72" t="s">
        <v>919</v>
      </c>
      <c r="D148" s="72" t="n">
        <v>1000000916</v>
      </c>
      <c r="E148" s="73" t="s">
        <v>920</v>
      </c>
      <c r="F148" s="74" t="n">
        <v>44270</v>
      </c>
      <c r="G148" s="67" t="str">
        <f aca="false">IF(I148&gt;0,"Targeted Dealer","-")</f>
        <v>Targeted Dealer</v>
      </c>
      <c r="H148" s="67"/>
      <c r="I148" s="68" t="n">
        <v>105</v>
      </c>
      <c r="J148" s="68" t="n">
        <f aca="false">I148/$J$1*($J$1-$E$1)</f>
        <v>105</v>
      </c>
      <c r="K148" s="69" t="n">
        <v>140</v>
      </c>
      <c r="L148" s="69" t="n">
        <f aca="false">I148-K148</f>
        <v>-35</v>
      </c>
      <c r="M148" s="69" t="n">
        <f aca="false">IFERROR((K148/J148%),"-")</f>
        <v>133.333333333333</v>
      </c>
      <c r="N148" s="97" t="n">
        <v>114</v>
      </c>
      <c r="O148" s="98" t="str">
        <f aca="false">IF(F148&lt;=$P$2,"June","")</f>
        <v>June</v>
      </c>
      <c r="P148" s="97" t="n">
        <f aca="false">N148</f>
        <v>114</v>
      </c>
      <c r="Q148" s="99" t="n">
        <f aca="false">K148-P148</f>
        <v>26</v>
      </c>
      <c r="R148" s="98" t="n">
        <f aca="false">IFERROR(IF(O148="May",(K148/P148-1))," ")</f>
        <v>0</v>
      </c>
      <c r="S148" s="100" t="str">
        <f aca="false">IF(N148&gt;0,IF(O148="","-",IF(R148&lt;0%,"DEGROWTH","GROWTH")))</f>
        <v>GROWTH</v>
      </c>
      <c r="T148" s="69" t="n">
        <v>70</v>
      </c>
      <c r="U148" s="101" t="str">
        <f aca="false">IF(F148&lt;=$V$2,"May","")</f>
        <v>May</v>
      </c>
      <c r="V148" s="69" t="n">
        <f aca="false">T148</f>
        <v>70</v>
      </c>
      <c r="W148" s="102" t="n">
        <f aca="false">K148-V148</f>
        <v>70</v>
      </c>
      <c r="X148" s="103" t="n">
        <f aca="false">IFERROR(IF(U148="June",(K148/V148-1)),0)</f>
        <v>0</v>
      </c>
      <c r="Y148" s="104" t="str">
        <f aca="false">IF(T148&gt;0,IF(U148="","-",IF(X148&lt;0%,"DEGROWTH","GROWTH")))</f>
        <v>GROWTH</v>
      </c>
      <c r="Z148" s="75" t="n">
        <v>0</v>
      </c>
      <c r="AA148" s="70"/>
      <c r="AB148" s="70" t="s">
        <v>133</v>
      </c>
      <c r="AC148" s="70" t="s">
        <v>133</v>
      </c>
      <c r="AD148" s="3"/>
      <c r="AE148" s="3"/>
      <c r="AF148" s="70" t="s">
        <v>133</v>
      </c>
      <c r="AG148" s="121" t="n">
        <f aca="false">IFERROR(INDEX(Last6M_AvgSales_Ref!$B$2:$B$12659,MATCH(D148,Last6M_AvgSales_Ref!$A$2:$A$12659,0)),"")</f>
        <v>170</v>
      </c>
    </row>
    <row r="149" customFormat="false" ht="14.25" hidden="false" customHeight="true" outlineLevel="0" collapsed="false">
      <c r="A149" s="70" t="s">
        <v>133</v>
      </c>
      <c r="B149" s="71" t="s">
        <v>32</v>
      </c>
      <c r="C149" s="72" t="s">
        <v>921</v>
      </c>
      <c r="D149" s="72" t="n">
        <v>1000000929</v>
      </c>
      <c r="E149" s="73" t="s">
        <v>922</v>
      </c>
      <c r="F149" s="74" t="n">
        <v>44387</v>
      </c>
      <c r="G149" s="67" t="str">
        <f aca="false">IF(I149&gt;0,"Targeted Dealer","-")</f>
        <v>Targeted Dealer</v>
      </c>
      <c r="H149" s="67"/>
      <c r="I149" s="68" t="n">
        <v>60</v>
      </c>
      <c r="J149" s="68" t="n">
        <f aca="false">I149/$J$1*($J$1-$E$1)</f>
        <v>60</v>
      </c>
      <c r="K149" s="69" t="n">
        <v>167.7</v>
      </c>
      <c r="L149" s="69" t="n">
        <f aca="false">I149-K149</f>
        <v>-107.7</v>
      </c>
      <c r="M149" s="69" t="n">
        <f aca="false">IFERROR((K149/J149%),"-")</f>
        <v>279.5</v>
      </c>
      <c r="N149" s="97" t="n">
        <v>40</v>
      </c>
      <c r="O149" s="98" t="str">
        <f aca="false">IF(F149&lt;=$P$2,"June","")</f>
        <v>June</v>
      </c>
      <c r="P149" s="97" t="n">
        <f aca="false">N149</f>
        <v>40</v>
      </c>
      <c r="Q149" s="99" t="n">
        <f aca="false">K149-P149</f>
        <v>127.7</v>
      </c>
      <c r="R149" s="98" t="n">
        <f aca="false">IFERROR(IF(O149="May",(K149/P149-1))," ")</f>
        <v>0</v>
      </c>
      <c r="S149" s="100" t="str">
        <f aca="false">IF(N149&gt;0,IF(O149="","-",IF(R149&lt;0%,"DEGROWTH","GROWTH")))</f>
        <v>GROWTH</v>
      </c>
      <c r="T149" s="69" t="n">
        <v>40</v>
      </c>
      <c r="U149" s="101" t="str">
        <f aca="false">IF(F149&lt;=$V$2,"May","")</f>
        <v>May</v>
      </c>
      <c r="V149" s="69" t="n">
        <f aca="false">T149</f>
        <v>40</v>
      </c>
      <c r="W149" s="102" t="n">
        <f aca="false">K149-V149</f>
        <v>127.7</v>
      </c>
      <c r="X149" s="103" t="n">
        <f aca="false">IFERROR(IF(U149="June",(K149/V149-1)),0)</f>
        <v>0</v>
      </c>
      <c r="Y149" s="104" t="str">
        <f aca="false">IF(T149&gt;0,IF(U149="","-",IF(X149&lt;0%,"DEGROWTH","GROWTH")))</f>
        <v>GROWTH</v>
      </c>
      <c r="Z149" s="75" t="n">
        <v>0</v>
      </c>
      <c r="AA149" s="70"/>
      <c r="AB149" s="70" t="s">
        <v>133</v>
      </c>
      <c r="AC149" s="70" t="s">
        <v>133</v>
      </c>
      <c r="AD149" s="3"/>
      <c r="AE149" s="3"/>
      <c r="AF149" s="70" t="s">
        <v>133</v>
      </c>
      <c r="AG149" s="121" t="n">
        <f aca="false">IFERROR(INDEX(Last6M_AvgSales_Ref!$B$2:$B$12659,MATCH(D149,Last6M_AvgSales_Ref!$A$2:$A$12659,0)),"")</f>
        <v>160.666666666667</v>
      </c>
    </row>
    <row r="150" customFormat="false" ht="14.25" hidden="false" customHeight="true" outlineLevel="0" collapsed="false">
      <c r="A150" s="70" t="s">
        <v>133</v>
      </c>
      <c r="B150" s="71" t="s">
        <v>30</v>
      </c>
      <c r="C150" s="72" t="s">
        <v>923</v>
      </c>
      <c r="D150" s="72" t="n">
        <v>1000000919</v>
      </c>
      <c r="E150" s="73" t="s">
        <v>924</v>
      </c>
      <c r="F150" s="74" t="n">
        <v>44459</v>
      </c>
      <c r="G150" s="67" t="str">
        <f aca="false">IF(I150&gt;0,"Targeted Dealer","-")</f>
        <v>Targeted Dealer</v>
      </c>
      <c r="H150" s="67"/>
      <c r="I150" s="68" t="n">
        <v>50</v>
      </c>
      <c r="J150" s="68" t="n">
        <f aca="false">I150/$J$1*($J$1-$E$1)</f>
        <v>50</v>
      </c>
      <c r="K150" s="69" t="n">
        <v>50</v>
      </c>
      <c r="L150" s="69" t="n">
        <f aca="false">I150-K150</f>
        <v>0</v>
      </c>
      <c r="M150" s="69" t="n">
        <f aca="false">IFERROR((K150/J150%),"-")</f>
        <v>100</v>
      </c>
      <c r="N150" s="97" t="n">
        <v>50</v>
      </c>
      <c r="O150" s="98" t="str">
        <f aca="false">IF(F150&lt;=$P$2,"June","")</f>
        <v>June</v>
      </c>
      <c r="P150" s="97" t="n">
        <f aca="false">N150</f>
        <v>50</v>
      </c>
      <c r="Q150" s="99" t="n">
        <f aca="false">K150-P150</f>
        <v>0</v>
      </c>
      <c r="R150" s="98" t="n">
        <f aca="false">IFERROR(IF(O150="May",(K150/P150-1))," ")</f>
        <v>0</v>
      </c>
      <c r="S150" s="100" t="str">
        <f aca="false">IF(N150&gt;0,IF(O150="","-",IF(R150&lt;0%,"DEGROWTH","GROWTH")))</f>
        <v>GROWTH</v>
      </c>
      <c r="T150" s="69" t="n">
        <v>35</v>
      </c>
      <c r="U150" s="101" t="str">
        <f aca="false">IF(F150&lt;=$V$2,"May","")</f>
        <v>May</v>
      </c>
      <c r="V150" s="69" t="n">
        <f aca="false">T150</f>
        <v>35</v>
      </c>
      <c r="W150" s="102" t="n">
        <f aca="false">K150-V150</f>
        <v>15</v>
      </c>
      <c r="X150" s="103" t="n">
        <f aca="false">IFERROR(IF(U150="June",(K150/V150-1)),0)</f>
        <v>0</v>
      </c>
      <c r="Y150" s="104" t="str">
        <f aca="false">IF(T150&gt;0,IF(U150="","-",IF(X150&lt;0%,"DEGROWTH","GROWTH")))</f>
        <v>GROWTH</v>
      </c>
      <c r="Z150" s="75" t="n">
        <v>0</v>
      </c>
      <c r="AA150" s="70"/>
      <c r="AB150" s="70" t="s">
        <v>133</v>
      </c>
      <c r="AC150" s="70" t="s">
        <v>133</v>
      </c>
      <c r="AD150" s="3"/>
      <c r="AE150" s="3"/>
      <c r="AF150" s="70" t="s">
        <v>133</v>
      </c>
      <c r="AG150" s="121" t="n">
        <f aca="false">IFERROR(INDEX(Last6M_AvgSales_Ref!$B$2:$B$12659,MATCH(D150,Last6M_AvgSales_Ref!$A$2:$A$12659,0)),"")</f>
        <v>33.3333333333333</v>
      </c>
    </row>
    <row r="151" customFormat="false" ht="14.25" hidden="false" customHeight="true" outlineLevel="0" collapsed="false">
      <c r="A151" s="70" t="s">
        <v>133</v>
      </c>
      <c r="B151" s="71" t="s">
        <v>32</v>
      </c>
      <c r="C151" s="72" t="s">
        <v>925</v>
      </c>
      <c r="D151" s="72" t="n">
        <v>1000000925</v>
      </c>
      <c r="E151" s="73" t="s">
        <v>926</v>
      </c>
      <c r="F151" s="74" t="n">
        <v>44533</v>
      </c>
      <c r="G151" s="67" t="str">
        <f aca="false">IF(I151&gt;0,"Targeted Dealer","-")</f>
        <v>Targeted Dealer</v>
      </c>
      <c r="H151" s="67"/>
      <c r="I151" s="68" t="n">
        <v>160</v>
      </c>
      <c r="J151" s="68" t="n">
        <f aca="false">I151/$J$1*($J$1-$E$1)</f>
        <v>160</v>
      </c>
      <c r="K151" s="69" t="n">
        <v>175.8</v>
      </c>
      <c r="L151" s="69" t="n">
        <f aca="false">I151-K151</f>
        <v>-15.8</v>
      </c>
      <c r="M151" s="69" t="n">
        <f aca="false">IFERROR((K151/J151%),"-")</f>
        <v>109.875</v>
      </c>
      <c r="N151" s="97" t="n">
        <v>84.75</v>
      </c>
      <c r="O151" s="98" t="str">
        <f aca="false">IF(F151&lt;=$P$2,"June","")</f>
        <v>June</v>
      </c>
      <c r="P151" s="97" t="n">
        <f aca="false">N151</f>
        <v>84.75</v>
      </c>
      <c r="Q151" s="99" t="n">
        <f aca="false">K151-P151</f>
        <v>91.05</v>
      </c>
      <c r="R151" s="98" t="n">
        <f aca="false">IFERROR(IF(O151="May",(K151/P151-1))," ")</f>
        <v>0</v>
      </c>
      <c r="S151" s="100" t="str">
        <f aca="false">IF(N151&gt;0,IF(O151="","-",IF(R151&lt;0%,"DEGROWTH","GROWTH")))</f>
        <v>GROWTH</v>
      </c>
      <c r="T151" s="69" t="n">
        <v>140</v>
      </c>
      <c r="U151" s="101" t="str">
        <f aca="false">IF(F151&lt;=$V$2,"May","")</f>
        <v>May</v>
      </c>
      <c r="V151" s="69" t="n">
        <f aca="false">T151</f>
        <v>140</v>
      </c>
      <c r="W151" s="102" t="n">
        <f aca="false">K151-V151</f>
        <v>35.8</v>
      </c>
      <c r="X151" s="103" t="n">
        <f aca="false">IFERROR(IF(U151="June",(K151/V151-1)),0)</f>
        <v>0</v>
      </c>
      <c r="Y151" s="104" t="str">
        <f aca="false">IF(T151&gt;0,IF(U151="","-",IF(X151&lt;0%,"DEGROWTH","GROWTH")))</f>
        <v>GROWTH</v>
      </c>
      <c r="Z151" s="75" t="n">
        <v>0</v>
      </c>
      <c r="AA151" s="70"/>
      <c r="AB151" s="70" t="s">
        <v>133</v>
      </c>
      <c r="AC151" s="70" t="s">
        <v>133</v>
      </c>
      <c r="AD151" s="3"/>
      <c r="AE151" s="3"/>
      <c r="AF151" s="70" t="s">
        <v>133</v>
      </c>
      <c r="AG151" s="121" t="n">
        <f aca="false">IFERROR(INDEX(Last6M_AvgSales_Ref!$B$2:$B$12659,MATCH(D151,Last6M_AvgSales_Ref!$A$2:$A$12659,0)),"")</f>
        <v>123.333333333333</v>
      </c>
    </row>
    <row r="152" customFormat="false" ht="14.25" hidden="false" customHeight="true" outlineLevel="0" collapsed="false">
      <c r="A152" s="70" t="s">
        <v>133</v>
      </c>
      <c r="B152" s="71" t="s">
        <v>32</v>
      </c>
      <c r="C152" s="72" t="s">
        <v>927</v>
      </c>
      <c r="D152" s="72" t="n">
        <v>1000000927</v>
      </c>
      <c r="E152" s="73" t="s">
        <v>928</v>
      </c>
      <c r="F152" s="74" t="n">
        <v>44537</v>
      </c>
      <c r="G152" s="67" t="str">
        <f aca="false">IF(I152&gt;0,"Targeted Dealer","-")</f>
        <v>Targeted Dealer</v>
      </c>
      <c r="H152" s="67"/>
      <c r="I152" s="68" t="n">
        <v>40</v>
      </c>
      <c r="J152" s="68" t="n">
        <f aca="false">I152/$J$1*($J$1-$E$1)</f>
        <v>40</v>
      </c>
      <c r="K152" s="69" t="n">
        <v>20</v>
      </c>
      <c r="L152" s="69" t="n">
        <f aca="false">I152-K152</f>
        <v>20</v>
      </c>
      <c r="M152" s="69" t="n">
        <f aca="false">IFERROR((K152/J152%),"-")</f>
        <v>50</v>
      </c>
      <c r="N152" s="97" t="n">
        <v>40</v>
      </c>
      <c r="O152" s="98" t="str">
        <f aca="false">IF(F152&lt;=$P$2,"June","")</f>
        <v>June</v>
      </c>
      <c r="P152" s="97" t="n">
        <f aca="false">N152</f>
        <v>40</v>
      </c>
      <c r="Q152" s="99" t="n">
        <f aca="false">K152-P152</f>
        <v>-20</v>
      </c>
      <c r="R152" s="98" t="n">
        <f aca="false">IFERROR(IF(O152="May",(K152/P152-1))," ")</f>
        <v>0</v>
      </c>
      <c r="S152" s="100" t="str">
        <f aca="false">IF(N152&gt;0,IF(O152="","-",IF(R152&lt;0%,"DEGROWTH","GROWTH")))</f>
        <v>GROWTH</v>
      </c>
      <c r="T152" s="69" t="n">
        <v>20</v>
      </c>
      <c r="U152" s="101" t="str">
        <f aca="false">IF(F152&lt;=$V$2,"May","")</f>
        <v>May</v>
      </c>
      <c r="V152" s="69" t="n">
        <f aca="false">T152</f>
        <v>20</v>
      </c>
      <c r="W152" s="102" t="n">
        <f aca="false">K152-V152</f>
        <v>0</v>
      </c>
      <c r="X152" s="103" t="n">
        <f aca="false">IFERROR(IF(U152="June",(K152/V152-1)),0)</f>
        <v>0</v>
      </c>
      <c r="Y152" s="104" t="str">
        <f aca="false">IF(T152&gt;0,IF(U152="","-",IF(X152&lt;0%,"DEGROWTH","GROWTH")))</f>
        <v>GROWTH</v>
      </c>
      <c r="Z152" s="75" t="n">
        <v>0</v>
      </c>
      <c r="AA152" s="70"/>
      <c r="AB152" s="70" t="s">
        <v>133</v>
      </c>
      <c r="AC152" s="70" t="s">
        <v>133</v>
      </c>
      <c r="AD152" s="3"/>
      <c r="AE152" s="3"/>
      <c r="AF152" s="70" t="s">
        <v>133</v>
      </c>
      <c r="AG152" s="121" t="n">
        <f aca="false">IFERROR(INDEX(Last6M_AvgSales_Ref!$B$2:$B$12659,MATCH(D152,Last6M_AvgSales_Ref!$A$2:$A$12659,0)),"")</f>
        <v>34.1666666666667</v>
      </c>
    </row>
    <row r="153" customFormat="false" ht="14.25" hidden="false" customHeight="true" outlineLevel="0" collapsed="false">
      <c r="A153" s="70" t="s">
        <v>133</v>
      </c>
      <c r="B153" s="71" t="s">
        <v>30</v>
      </c>
      <c r="C153" s="72" t="s">
        <v>929</v>
      </c>
      <c r="D153" s="72" t="n">
        <v>1000002404</v>
      </c>
      <c r="E153" s="73" t="s">
        <v>930</v>
      </c>
      <c r="F153" s="74" t="n">
        <v>44565</v>
      </c>
      <c r="G153" s="67" t="str">
        <f aca="false">IF(I153&gt;0,"Targeted Dealer","-")</f>
        <v>Targeted Dealer</v>
      </c>
      <c r="H153" s="67"/>
      <c r="I153" s="68" t="n">
        <v>10</v>
      </c>
      <c r="J153" s="68" t="n">
        <f aca="false">I153/$J$1*($J$1-$E$1)</f>
        <v>10</v>
      </c>
      <c r="K153" s="69" t="n">
        <v>0</v>
      </c>
      <c r="L153" s="69" t="n">
        <f aca="false">I153-K153</f>
        <v>10</v>
      </c>
      <c r="M153" s="69" t="n">
        <f aca="false">IFERROR((K153/J153%),"-")</f>
        <v>0</v>
      </c>
      <c r="N153" s="97" t="n">
        <v>20</v>
      </c>
      <c r="O153" s="98" t="str">
        <f aca="false">IF(F153&lt;=$P$2,"June","")</f>
        <v>June</v>
      </c>
      <c r="P153" s="97" t="n">
        <f aca="false">N153</f>
        <v>20</v>
      </c>
      <c r="Q153" s="99" t="n">
        <f aca="false">K153-P153</f>
        <v>-20</v>
      </c>
      <c r="R153" s="98" t="n">
        <f aca="false">IFERROR(IF(O153="May",(K153/P153-1))," ")</f>
        <v>0</v>
      </c>
      <c r="S153" s="100" t="str">
        <f aca="false">IF(N153&gt;0,IF(O153="","-",IF(R153&lt;0%,"DEGROWTH","GROWTH")))</f>
        <v>GROWTH</v>
      </c>
      <c r="T153" s="69" t="n">
        <v>0</v>
      </c>
      <c r="U153" s="101" t="str">
        <f aca="false">IF(F153&lt;=$V$2,"May","")</f>
        <v>May</v>
      </c>
      <c r="V153" s="69" t="n">
        <f aca="false">T153</f>
        <v>0</v>
      </c>
      <c r="W153" s="102" t="n">
        <f aca="false">K153-V153</f>
        <v>0</v>
      </c>
      <c r="X153" s="103" t="n">
        <f aca="false">IFERROR(IF(U153="June",(K153/V153-1)),0)</f>
        <v>0</v>
      </c>
      <c r="Y153" s="106" t="b">
        <f aca="false">IF(T153&gt;0,IF(U153="","-",IF(X153&lt;0%,"DEGROWTH","GROWTH")))</f>
        <v>0</v>
      </c>
      <c r="Z153" s="75" t="n">
        <v>0</v>
      </c>
      <c r="AA153" s="70"/>
      <c r="AB153" s="70" t="s">
        <v>133</v>
      </c>
      <c r="AC153" s="70" t="s">
        <v>133</v>
      </c>
      <c r="AD153" s="3"/>
      <c r="AE153" s="3"/>
      <c r="AF153" s="70" t="s">
        <v>133</v>
      </c>
      <c r="AG153" s="121" t="n">
        <f aca="false">IFERROR(INDEX(Last6M_AvgSales_Ref!$B$2:$B$12659,MATCH(D153,Last6M_AvgSales_Ref!$A$2:$A$12659,0)),"")</f>
        <v>6.66666666666667</v>
      </c>
    </row>
    <row r="154" customFormat="false" ht="14.25" hidden="false" customHeight="true" outlineLevel="0" collapsed="false">
      <c r="A154" s="70" t="s">
        <v>133</v>
      </c>
      <c r="B154" s="71" t="s">
        <v>30</v>
      </c>
      <c r="C154" s="72" t="s">
        <v>931</v>
      </c>
      <c r="D154" s="72" t="n">
        <v>1000002409</v>
      </c>
      <c r="E154" s="73" t="s">
        <v>932</v>
      </c>
      <c r="F154" s="74" t="n">
        <v>44579</v>
      </c>
      <c r="G154" s="67" t="str">
        <f aca="false">IF(I154&gt;0,"Targeted Dealer","-")</f>
        <v>Targeted Dealer</v>
      </c>
      <c r="H154" s="67"/>
      <c r="I154" s="68" t="n">
        <v>80</v>
      </c>
      <c r="J154" s="68" t="n">
        <f aca="false">I154/$J$1*($J$1-$E$1)</f>
        <v>80</v>
      </c>
      <c r="K154" s="69" t="n">
        <v>100</v>
      </c>
      <c r="L154" s="69" t="n">
        <f aca="false">I154-K154</f>
        <v>-20</v>
      </c>
      <c r="M154" s="69" t="n">
        <f aca="false">IFERROR((K154/J154%),"-")</f>
        <v>125</v>
      </c>
      <c r="N154" s="97" t="n">
        <v>50</v>
      </c>
      <c r="O154" s="98" t="str">
        <f aca="false">IF(F154&lt;=$P$2,"June","")</f>
        <v>June</v>
      </c>
      <c r="P154" s="97" t="n">
        <f aca="false">N154</f>
        <v>50</v>
      </c>
      <c r="Q154" s="99" t="n">
        <f aca="false">K154-P154</f>
        <v>50</v>
      </c>
      <c r="R154" s="98" t="n">
        <f aca="false">IFERROR(IF(O154="May",(K154/P154-1))," ")</f>
        <v>0</v>
      </c>
      <c r="S154" s="100" t="str">
        <f aca="false">IF(N154&gt;0,IF(O154="","-",IF(R154&lt;0%,"DEGROWTH","GROWTH")))</f>
        <v>GROWTH</v>
      </c>
      <c r="T154" s="69" t="n">
        <v>70</v>
      </c>
      <c r="U154" s="101" t="str">
        <f aca="false">IF(F154&lt;=$V$2,"May","")</f>
        <v>May</v>
      </c>
      <c r="V154" s="69" t="n">
        <f aca="false">T154</f>
        <v>70</v>
      </c>
      <c r="W154" s="102" t="n">
        <f aca="false">K154-V154</f>
        <v>30</v>
      </c>
      <c r="X154" s="103" t="n">
        <f aca="false">IFERROR(IF(U154="June",(K154/V154-1)),0)</f>
        <v>0</v>
      </c>
      <c r="Y154" s="104" t="str">
        <f aca="false">IF(T154&gt;0,IF(U154="","-",IF(X154&lt;0%,"DEGROWTH","GROWTH")))</f>
        <v>GROWTH</v>
      </c>
      <c r="Z154" s="75" t="n">
        <v>0</v>
      </c>
      <c r="AA154" s="70"/>
      <c r="AB154" s="70" t="s">
        <v>133</v>
      </c>
      <c r="AC154" s="70" t="s">
        <v>133</v>
      </c>
      <c r="AD154" s="3"/>
      <c r="AE154" s="3"/>
      <c r="AF154" s="70" t="s">
        <v>133</v>
      </c>
      <c r="AG154" s="121" t="n">
        <f aca="false">IFERROR(INDEX(Last6M_AvgSales_Ref!$B$2:$B$12659,MATCH(D154,Last6M_AvgSales_Ref!$A$2:$A$12659,0)),"")</f>
        <v>91.6666666666667</v>
      </c>
    </row>
    <row r="155" customFormat="false" ht="14.25" hidden="false" customHeight="true" outlineLevel="0" collapsed="false">
      <c r="A155" s="70" t="s">
        <v>133</v>
      </c>
      <c r="B155" s="71" t="s">
        <v>32</v>
      </c>
      <c r="C155" s="72" t="s">
        <v>933</v>
      </c>
      <c r="D155" s="72" t="n">
        <v>1000002727</v>
      </c>
      <c r="E155" s="72" t="s">
        <v>934</v>
      </c>
      <c r="F155" s="74" t="n">
        <v>44671</v>
      </c>
      <c r="G155" s="67" t="str">
        <f aca="false">IF(I155&gt;0,"Targeted Dealer","-")</f>
        <v>Targeted Dealer</v>
      </c>
      <c r="H155" s="67"/>
      <c r="I155" s="68" t="n">
        <v>40</v>
      </c>
      <c r="J155" s="68" t="n">
        <f aca="false">I155/$J$1*($J$1-$E$1)</f>
        <v>40</v>
      </c>
      <c r="K155" s="69" t="n">
        <v>80</v>
      </c>
      <c r="L155" s="69" t="n">
        <f aca="false">I155-K155</f>
        <v>-40</v>
      </c>
      <c r="M155" s="69" t="n">
        <f aca="false">IFERROR((K155/J155%),"-")</f>
        <v>200</v>
      </c>
      <c r="N155" s="97" t="n">
        <v>80</v>
      </c>
      <c r="O155" s="98" t="str">
        <f aca="false">IF(F155&lt;=$P$2,"June","")</f>
        <v>June</v>
      </c>
      <c r="P155" s="97" t="n">
        <f aca="false">N155</f>
        <v>80</v>
      </c>
      <c r="Q155" s="99" t="n">
        <f aca="false">K155-P155</f>
        <v>0</v>
      </c>
      <c r="R155" s="98" t="n">
        <f aca="false">IFERROR(IF(O155="May",(K155/P155-1))," ")</f>
        <v>0</v>
      </c>
      <c r="S155" s="100" t="str">
        <f aca="false">IF(N155&gt;0,IF(O155="","-",IF(R155&lt;0%,"DEGROWTH","GROWTH")))</f>
        <v>GROWTH</v>
      </c>
      <c r="T155" s="69" t="n">
        <v>55</v>
      </c>
      <c r="U155" s="101" t="str">
        <f aca="false">IF(F155&lt;=$V$2,"May","")</f>
        <v>May</v>
      </c>
      <c r="V155" s="69" t="n">
        <f aca="false">T155</f>
        <v>55</v>
      </c>
      <c r="W155" s="102" t="n">
        <f aca="false">K155-V155</f>
        <v>25</v>
      </c>
      <c r="X155" s="103" t="n">
        <f aca="false">IFERROR(IF(U155="June",(K155/V155-1)),0)</f>
        <v>0</v>
      </c>
      <c r="Y155" s="104" t="str">
        <f aca="false">IF(T155&gt;0,IF(U155="","-",IF(X155&lt;0%,"DEGROWTH","GROWTH")))</f>
        <v>GROWTH</v>
      </c>
      <c r="Z155" s="75" t="n">
        <v>0</v>
      </c>
      <c r="AA155" s="70"/>
      <c r="AB155" s="70" t="s">
        <v>133</v>
      </c>
      <c r="AC155" s="70" t="s">
        <v>133</v>
      </c>
      <c r="AD155" s="3"/>
      <c r="AE155" s="3"/>
      <c r="AF155" s="70" t="s">
        <v>133</v>
      </c>
      <c r="AG155" s="121" t="n">
        <f aca="false">IFERROR(INDEX(Last6M_AvgSales_Ref!$B$2:$B$12659,MATCH(D155,Last6M_AvgSales_Ref!$A$2:$A$12659,0)),"")</f>
        <v>66.6666666666667</v>
      </c>
    </row>
    <row r="156" customFormat="false" ht="14.25" hidden="false" customHeight="true" outlineLevel="0" collapsed="false">
      <c r="A156" s="70" t="s">
        <v>133</v>
      </c>
      <c r="B156" s="71" t="s">
        <v>32</v>
      </c>
      <c r="C156" s="72" t="s">
        <v>935</v>
      </c>
      <c r="D156" s="72" t="n">
        <v>1000003010</v>
      </c>
      <c r="E156" s="72" t="s">
        <v>936</v>
      </c>
      <c r="F156" s="74" t="n">
        <v>44834</v>
      </c>
      <c r="G156" s="67" t="str">
        <f aca="false">IF(I156&gt;0,"Targeted Dealer","-")</f>
        <v>Targeted Dealer</v>
      </c>
      <c r="H156" s="67"/>
      <c r="I156" s="68" t="n">
        <v>685</v>
      </c>
      <c r="J156" s="68" t="n">
        <f aca="false">I156/$J$1*($J$1-$E$1)</f>
        <v>685</v>
      </c>
      <c r="K156" s="69" t="n">
        <v>805</v>
      </c>
      <c r="L156" s="69" t="n">
        <f aca="false">I156-K156</f>
        <v>-120</v>
      </c>
      <c r="M156" s="69" t="n">
        <f aca="false">IFERROR((K156/J156%),"-")</f>
        <v>117.518248175182</v>
      </c>
      <c r="N156" s="97" t="n">
        <v>820</v>
      </c>
      <c r="O156" s="98" t="str">
        <f aca="false">IF(F156&lt;=$P$2,"June","")</f>
        <v>June</v>
      </c>
      <c r="P156" s="97" t="n">
        <f aca="false">N156</f>
        <v>820</v>
      </c>
      <c r="Q156" s="99" t="n">
        <f aca="false">K156-P156</f>
        <v>-15</v>
      </c>
      <c r="R156" s="98" t="n">
        <f aca="false">IFERROR(IF(O156="May",(K156/P156-1))," ")</f>
        <v>0</v>
      </c>
      <c r="S156" s="100" t="str">
        <f aca="false">IF(N156&gt;0,IF(O156="","-",IF(R156&lt;0%,"DEGROWTH","GROWTH")))</f>
        <v>GROWTH</v>
      </c>
      <c r="T156" s="69" t="n">
        <v>640</v>
      </c>
      <c r="U156" s="101" t="str">
        <f aca="false">IF(F156&lt;=$V$2,"May","")</f>
        <v>May</v>
      </c>
      <c r="V156" s="69" t="n">
        <f aca="false">T156</f>
        <v>640</v>
      </c>
      <c r="W156" s="102" t="n">
        <f aca="false">K156-V156</f>
        <v>165</v>
      </c>
      <c r="X156" s="103" t="n">
        <f aca="false">IFERROR(IF(U156="June",(K156/V156-1)),0)</f>
        <v>0</v>
      </c>
      <c r="Y156" s="104" t="str">
        <f aca="false">IF(T156&gt;0,IF(U156="","-",IF(X156&lt;0%,"DEGROWTH","GROWTH")))</f>
        <v>GROWTH</v>
      </c>
      <c r="Z156" s="75" t="n">
        <v>0</v>
      </c>
      <c r="AA156" s="70"/>
      <c r="AB156" s="70" t="s">
        <v>133</v>
      </c>
      <c r="AC156" s="70" t="s">
        <v>133</v>
      </c>
      <c r="AD156" s="3"/>
      <c r="AE156" s="3"/>
      <c r="AF156" s="70" t="s">
        <v>133</v>
      </c>
      <c r="AG156" s="121" t="n">
        <f aca="false">IFERROR(INDEX(Last6M_AvgSales_Ref!$B$2:$B$12659,MATCH(D156,Last6M_AvgSales_Ref!$A$2:$A$12659,0)),"")</f>
        <v>741.308333333333</v>
      </c>
    </row>
    <row r="157" customFormat="false" ht="14.25" hidden="false" customHeight="true" outlineLevel="0" collapsed="false">
      <c r="A157" s="70" t="s">
        <v>133</v>
      </c>
      <c r="B157" s="71" t="s">
        <v>30</v>
      </c>
      <c r="C157" s="72" t="s">
        <v>937</v>
      </c>
      <c r="D157" s="72" t="n">
        <v>1000003122</v>
      </c>
      <c r="E157" s="72" t="s">
        <v>938</v>
      </c>
      <c r="F157" s="74" t="n">
        <v>44903</v>
      </c>
      <c r="G157" s="67" t="str">
        <f aca="false">IF(I157&gt;0,"Targeted Dealer","-")</f>
        <v>Targeted Dealer</v>
      </c>
      <c r="H157" s="67"/>
      <c r="I157" s="68" t="n">
        <v>600</v>
      </c>
      <c r="J157" s="68" t="n">
        <f aca="false">I157/$J$1*($J$1-$E$1)</f>
        <v>600</v>
      </c>
      <c r="K157" s="69" t="n">
        <v>600.85</v>
      </c>
      <c r="L157" s="69" t="n">
        <f aca="false">I157-K157</f>
        <v>-0.850000000000023</v>
      </c>
      <c r="M157" s="69" t="n">
        <f aca="false">IFERROR((K157/J157%),"-")</f>
        <v>100.141666666667</v>
      </c>
      <c r="N157" s="97" t="n">
        <v>609.9</v>
      </c>
      <c r="O157" s="98" t="str">
        <f aca="false">IF(F157&lt;=$P$2,"June","")</f>
        <v>June</v>
      </c>
      <c r="P157" s="97" t="n">
        <f aca="false">N157</f>
        <v>609.9</v>
      </c>
      <c r="Q157" s="99" t="n">
        <f aca="false">K157-P157</f>
        <v>-9.04999999999996</v>
      </c>
      <c r="R157" s="98" t="n">
        <f aca="false">IFERROR(IF(O157="May",(K157/P157-1))," ")</f>
        <v>0</v>
      </c>
      <c r="S157" s="100" t="str">
        <f aca="false">IF(N157&gt;0,IF(O157="","-",IF(R157&lt;0%,"DEGROWTH","GROWTH")))</f>
        <v>GROWTH</v>
      </c>
      <c r="T157" s="69" t="n">
        <v>592.5</v>
      </c>
      <c r="U157" s="101" t="str">
        <f aca="false">IF(F157&lt;=$V$2,"May","")</f>
        <v>May</v>
      </c>
      <c r="V157" s="69" t="n">
        <f aca="false">T157</f>
        <v>592.5</v>
      </c>
      <c r="W157" s="102" t="n">
        <f aca="false">K157-V157</f>
        <v>8.35000000000002</v>
      </c>
      <c r="X157" s="103" t="n">
        <f aca="false">IFERROR(IF(U157="June",(K157/V157-1)),0)</f>
        <v>0</v>
      </c>
      <c r="Y157" s="104" t="str">
        <f aca="false">IF(T157&gt;0,IF(U157="","-",IF(X157&lt;0%,"DEGROWTH","GROWTH")))</f>
        <v>GROWTH</v>
      </c>
      <c r="Z157" s="75" t="n">
        <v>0</v>
      </c>
      <c r="AA157" s="70"/>
      <c r="AB157" s="70" t="s">
        <v>133</v>
      </c>
      <c r="AC157" s="70" t="s">
        <v>133</v>
      </c>
      <c r="AD157" s="3"/>
      <c r="AE157" s="3"/>
      <c r="AF157" s="70" t="s">
        <v>133</v>
      </c>
      <c r="AG157" s="121" t="n">
        <f aca="false">IFERROR(INDEX(Last6M_AvgSales_Ref!$B$2:$B$12659,MATCH(D157,Last6M_AvgSales_Ref!$A$2:$A$12659,0)),"")</f>
        <v>555.991666666667</v>
      </c>
    </row>
    <row r="158" customFormat="false" ht="14.25" hidden="false" customHeight="true" outlineLevel="0" collapsed="false">
      <c r="A158" s="70" t="s">
        <v>133</v>
      </c>
      <c r="B158" s="71" t="s">
        <v>30</v>
      </c>
      <c r="C158" s="72" t="s">
        <v>939</v>
      </c>
      <c r="D158" s="72" t="n">
        <v>1000003332</v>
      </c>
      <c r="E158" s="72" t="s">
        <v>940</v>
      </c>
      <c r="F158" s="74" t="n">
        <v>44961</v>
      </c>
      <c r="G158" s="67" t="str">
        <f aca="false">IF(I158&gt;0,"Targeted Dealer","-")</f>
        <v>Targeted Dealer</v>
      </c>
      <c r="H158" s="67"/>
      <c r="I158" s="68" t="n">
        <v>125</v>
      </c>
      <c r="J158" s="68" t="n">
        <f aca="false">I158/$J$1*($J$1-$E$1)</f>
        <v>125</v>
      </c>
      <c r="K158" s="69" t="n">
        <v>165</v>
      </c>
      <c r="L158" s="69" t="n">
        <f aca="false">I158-K158</f>
        <v>-40</v>
      </c>
      <c r="M158" s="69" t="n">
        <f aca="false">IFERROR((K158/J158%),"-")</f>
        <v>132</v>
      </c>
      <c r="N158" s="97" t="n">
        <v>119</v>
      </c>
      <c r="O158" s="98" t="str">
        <f aca="false">IF(F158&lt;=$P$2,"June","")</f>
        <v>June</v>
      </c>
      <c r="P158" s="97" t="n">
        <f aca="false">N158</f>
        <v>119</v>
      </c>
      <c r="Q158" s="99" t="n">
        <f aca="false">K158-P158</f>
        <v>46</v>
      </c>
      <c r="R158" s="98" t="n">
        <f aca="false">IFERROR(IF(O158="May",(K158/P158-1))," ")</f>
        <v>0</v>
      </c>
      <c r="S158" s="100" t="str">
        <f aca="false">IF(N158&gt;0,IF(O158="","-",IF(R158&lt;0%,"DEGROWTH","GROWTH")))</f>
        <v>GROWTH</v>
      </c>
      <c r="T158" s="69" t="n">
        <v>150</v>
      </c>
      <c r="U158" s="101" t="str">
        <f aca="false">IF(F158&lt;=$V$2,"May","")</f>
        <v>May</v>
      </c>
      <c r="V158" s="69" t="n">
        <f aca="false">T158</f>
        <v>150</v>
      </c>
      <c r="W158" s="102" t="n">
        <f aca="false">K158-V158</f>
        <v>15</v>
      </c>
      <c r="X158" s="103" t="n">
        <f aca="false">IFERROR(IF(U158="June",(K158/V158-1)),0)</f>
        <v>0</v>
      </c>
      <c r="Y158" s="104" t="str">
        <f aca="false">IF(T158&gt;0,IF(U158="","-",IF(X158&lt;0%,"DEGROWTH","GROWTH")))</f>
        <v>GROWTH</v>
      </c>
      <c r="Z158" s="75" t="n">
        <v>0</v>
      </c>
      <c r="AA158" s="70"/>
      <c r="AB158" s="70" t="s">
        <v>133</v>
      </c>
      <c r="AC158" s="70" t="s">
        <v>133</v>
      </c>
      <c r="AD158" s="3"/>
      <c r="AE158" s="3"/>
      <c r="AF158" s="70" t="s">
        <v>133</v>
      </c>
      <c r="AG158" s="121" t="n">
        <f aca="false">IFERROR(INDEX(Last6M_AvgSales_Ref!$B$2:$B$12659,MATCH(D158,Last6M_AvgSales_Ref!$A$2:$A$12659,0)),"")</f>
        <v>97.5</v>
      </c>
    </row>
    <row r="159" customFormat="false" ht="14.25" hidden="false" customHeight="true" outlineLevel="0" collapsed="false">
      <c r="A159" s="70" t="s">
        <v>133</v>
      </c>
      <c r="B159" s="71" t="s">
        <v>30</v>
      </c>
      <c r="C159" s="72" t="s">
        <v>941</v>
      </c>
      <c r="D159" s="72" t="n">
        <v>1000003479</v>
      </c>
      <c r="E159" s="72" t="s">
        <v>942</v>
      </c>
      <c r="F159" s="74" t="n">
        <v>45036</v>
      </c>
      <c r="G159" s="67" t="str">
        <f aca="false">IF(I159&gt;0,"Targeted Dealer","-")</f>
        <v>-</v>
      </c>
      <c r="H159" s="67"/>
      <c r="I159" s="68" t="n">
        <v>0</v>
      </c>
      <c r="J159" s="68" t="n">
        <f aca="false">I159/$J$1*($J$1-$E$1)</f>
        <v>0</v>
      </c>
      <c r="K159" s="69" t="n">
        <v>0</v>
      </c>
      <c r="L159" s="69" t="n">
        <f aca="false">I159-K159</f>
        <v>0</v>
      </c>
      <c r="M159" s="69" t="str">
        <f aca="false">IFERROR((K159/J159%),"-")</f>
        <v>-</v>
      </c>
      <c r="N159" s="97" t="n">
        <v>0</v>
      </c>
      <c r="O159" s="98" t="str">
        <f aca="false">IF(F159&lt;=$P$2,"June","")</f>
        <v>June</v>
      </c>
      <c r="P159" s="97" t="n">
        <f aca="false">N159</f>
        <v>0</v>
      </c>
      <c r="Q159" s="99" t="n">
        <f aca="false">K159-P159</f>
        <v>0</v>
      </c>
      <c r="R159" s="98" t="n">
        <f aca="false">IFERROR(IF(O159="May",(K159/P159-1))," ")</f>
        <v>0</v>
      </c>
      <c r="S159" s="105" t="b">
        <f aca="false">IF(N159&gt;0,IF(O159="","-",IF(R159&lt;0%,"DEGROWTH","GROWTH")))</f>
        <v>0</v>
      </c>
      <c r="T159" s="69" t="n">
        <v>80</v>
      </c>
      <c r="U159" s="101" t="str">
        <f aca="false">IF(F159&lt;=$V$2,"May","")</f>
        <v>May</v>
      </c>
      <c r="V159" s="69" t="n">
        <f aca="false">T159</f>
        <v>80</v>
      </c>
      <c r="W159" s="102" t="n">
        <f aca="false">K159-V159</f>
        <v>-80</v>
      </c>
      <c r="X159" s="103" t="n">
        <f aca="false">IFERROR(IF(U159="June",(K159/V159-1)),0)</f>
        <v>0</v>
      </c>
      <c r="Y159" s="104" t="str">
        <f aca="false">IF(T159&gt;0,IF(U159="","-",IF(X159&lt;0%,"DEGROWTH","GROWTH")))</f>
        <v>GROWTH</v>
      </c>
      <c r="Z159" s="75" t="n">
        <v>0</v>
      </c>
      <c r="AA159" s="70"/>
      <c r="AB159" s="70" t="s">
        <v>133</v>
      </c>
      <c r="AC159" s="70" t="s">
        <v>133</v>
      </c>
      <c r="AD159" s="3"/>
      <c r="AE159" s="3"/>
      <c r="AF159" s="70" t="s">
        <v>133</v>
      </c>
      <c r="AG159" s="121" t="n">
        <f aca="false">IFERROR(INDEX(Last6M_AvgSales_Ref!$B$2:$B$12659,MATCH(D159,Last6M_AvgSales_Ref!$A$2:$A$12659,0)),"")</f>
        <v>45.8333333333333</v>
      </c>
    </row>
    <row r="160" customFormat="false" ht="14.25" hidden="false" customHeight="true" outlineLevel="0" collapsed="false">
      <c r="A160" s="70" t="s">
        <v>133</v>
      </c>
      <c r="B160" s="71" t="s">
        <v>30</v>
      </c>
      <c r="C160" s="72" t="s">
        <v>943</v>
      </c>
      <c r="D160" s="72" t="n">
        <v>1000003553</v>
      </c>
      <c r="E160" s="72" t="s">
        <v>944</v>
      </c>
      <c r="F160" s="74" t="n">
        <v>45072</v>
      </c>
      <c r="G160" s="67" t="str">
        <f aca="false">IF(I160&gt;0,"Targeted Dealer","-")</f>
        <v>Targeted Dealer</v>
      </c>
      <c r="H160" s="67"/>
      <c r="I160" s="68" t="n">
        <v>125</v>
      </c>
      <c r="J160" s="68" t="n">
        <f aca="false">I160/$J$1*($J$1-$E$1)</f>
        <v>125</v>
      </c>
      <c r="K160" s="69" t="n">
        <v>190</v>
      </c>
      <c r="L160" s="69" t="n">
        <f aca="false">I160-K160</f>
        <v>-65</v>
      </c>
      <c r="M160" s="69" t="n">
        <f aca="false">IFERROR((K160/J160%),"-")</f>
        <v>152</v>
      </c>
      <c r="N160" s="97" t="n">
        <v>150</v>
      </c>
      <c r="O160" s="98" t="str">
        <f aca="false">IF(F160&lt;=$P$2,"June","")</f>
        <v>June</v>
      </c>
      <c r="P160" s="97" t="n">
        <f aca="false">N160</f>
        <v>150</v>
      </c>
      <c r="Q160" s="99" t="n">
        <f aca="false">K160-P160</f>
        <v>40</v>
      </c>
      <c r="R160" s="98" t="n">
        <f aca="false">IFERROR(IF(O160="May",(K160/P160-1))," ")</f>
        <v>0</v>
      </c>
      <c r="S160" s="100" t="str">
        <f aca="false">IF(N160&gt;0,IF(O160="","-",IF(R160&lt;0%,"DEGROWTH","GROWTH")))</f>
        <v>GROWTH</v>
      </c>
      <c r="T160" s="69" t="n">
        <v>105</v>
      </c>
      <c r="U160" s="101" t="str">
        <f aca="false">IF(F160&lt;=$V$2,"May","")</f>
        <v>May</v>
      </c>
      <c r="V160" s="69" t="n">
        <f aca="false">T160</f>
        <v>105</v>
      </c>
      <c r="W160" s="102" t="n">
        <f aca="false">K160-V160</f>
        <v>85</v>
      </c>
      <c r="X160" s="103" t="n">
        <f aca="false">IFERROR(IF(U160="June",(K160/V160-1)),0)</f>
        <v>0</v>
      </c>
      <c r="Y160" s="104" t="str">
        <f aca="false">IF(T160&gt;0,IF(U160="","-",IF(X160&lt;0%,"DEGROWTH","GROWTH")))</f>
        <v>GROWTH</v>
      </c>
      <c r="Z160" s="75" t="n">
        <v>0</v>
      </c>
      <c r="AA160" s="70"/>
      <c r="AB160" s="70" t="s">
        <v>133</v>
      </c>
      <c r="AC160" s="70" t="s">
        <v>133</v>
      </c>
      <c r="AD160" s="3"/>
      <c r="AE160" s="3"/>
      <c r="AF160" s="70" t="s">
        <v>133</v>
      </c>
      <c r="AG160" s="121" t="n">
        <f aca="false">IFERROR(INDEX(Last6M_AvgSales_Ref!$B$2:$B$12659,MATCH(D160,Last6M_AvgSales_Ref!$A$2:$A$12659,0)),"")</f>
        <v>182.433333333333</v>
      </c>
    </row>
    <row r="161" customFormat="false" ht="14.25" hidden="false" customHeight="true" outlineLevel="0" collapsed="false">
      <c r="A161" s="70" t="s">
        <v>133</v>
      </c>
      <c r="B161" s="71" t="s">
        <v>32</v>
      </c>
      <c r="C161" s="72" t="s">
        <v>945</v>
      </c>
      <c r="D161" s="72" t="n">
        <v>1000003763</v>
      </c>
      <c r="E161" s="72" t="s">
        <v>946</v>
      </c>
      <c r="F161" s="74" t="n">
        <v>45252</v>
      </c>
      <c r="G161" s="67" t="str">
        <f aca="false">IF(I161&gt;0,"Targeted Dealer","-")</f>
        <v>Targeted Dealer</v>
      </c>
      <c r="H161" s="67"/>
      <c r="I161" s="68" t="n">
        <v>120</v>
      </c>
      <c r="J161" s="68" t="n">
        <f aca="false">I161/$J$1*($J$1-$E$1)</f>
        <v>120</v>
      </c>
      <c r="K161" s="69" t="n">
        <v>169.25</v>
      </c>
      <c r="L161" s="69" t="n">
        <f aca="false">I161-K161</f>
        <v>-49.25</v>
      </c>
      <c r="M161" s="69" t="n">
        <f aca="false">IFERROR((K161/J161%),"-")</f>
        <v>141.041666666667</v>
      </c>
      <c r="N161" s="97" t="n">
        <v>39.85</v>
      </c>
      <c r="O161" s="98" t="str">
        <f aca="false">IF(F161&lt;=$P$2,"June","")</f>
        <v>June</v>
      </c>
      <c r="P161" s="97" t="n">
        <f aca="false">N161</f>
        <v>39.85</v>
      </c>
      <c r="Q161" s="99" t="n">
        <f aca="false">K161-P161</f>
        <v>129.4</v>
      </c>
      <c r="R161" s="98" t="n">
        <f aca="false">IFERROR(IF(O161="May",(K161/P161-1))," ")</f>
        <v>0</v>
      </c>
      <c r="S161" s="100" t="str">
        <f aca="false">IF(N161&gt;0,IF(O161="","-",IF(R161&lt;0%,"DEGROWTH","GROWTH")))</f>
        <v>GROWTH</v>
      </c>
      <c r="T161" s="69" t="n">
        <v>120</v>
      </c>
      <c r="U161" s="101" t="str">
        <f aca="false">IF(F161&lt;=$V$2,"May","")</f>
        <v>May</v>
      </c>
      <c r="V161" s="69" t="n">
        <f aca="false">T161</f>
        <v>120</v>
      </c>
      <c r="W161" s="102" t="n">
        <f aca="false">K161-V161</f>
        <v>49.25</v>
      </c>
      <c r="X161" s="103" t="n">
        <f aca="false">IFERROR(IF(U161="June",(K161/V161-1)),0)</f>
        <v>0</v>
      </c>
      <c r="Y161" s="104" t="str">
        <f aca="false">IF(T161&gt;0,IF(U161="","-",IF(X161&lt;0%,"DEGROWTH","GROWTH")))</f>
        <v>GROWTH</v>
      </c>
      <c r="Z161" s="75" t="n">
        <v>0</v>
      </c>
      <c r="AA161" s="70"/>
      <c r="AB161" s="70" t="s">
        <v>133</v>
      </c>
      <c r="AC161" s="70" t="s">
        <v>133</v>
      </c>
      <c r="AD161" s="3"/>
      <c r="AE161" s="3"/>
      <c r="AF161" s="70" t="s">
        <v>133</v>
      </c>
      <c r="AG161" s="121" t="n">
        <f aca="false">IFERROR(INDEX(Last6M_AvgSales_Ref!$B$2:$B$12659,MATCH(D161,Last6M_AvgSales_Ref!$A$2:$A$12659,0)),"")</f>
        <v>131.133333333333</v>
      </c>
    </row>
    <row r="162" customFormat="false" ht="14.25" hidden="false" customHeight="true" outlineLevel="0" collapsed="false">
      <c r="A162" s="75" t="s">
        <v>133</v>
      </c>
      <c r="B162" s="71" t="s">
        <v>32</v>
      </c>
      <c r="C162" s="79" t="s">
        <v>947</v>
      </c>
      <c r="D162" s="79" t="n">
        <v>1000003844</v>
      </c>
      <c r="E162" s="79" t="s">
        <v>948</v>
      </c>
      <c r="F162" s="107" t="n">
        <v>45322</v>
      </c>
      <c r="G162" s="67" t="str">
        <f aca="false">IF(I162&gt;0,"Targeted Dealer","-")</f>
        <v>Targeted Dealer</v>
      </c>
      <c r="H162" s="67"/>
      <c r="I162" s="68" t="n">
        <v>300</v>
      </c>
      <c r="J162" s="68" t="n">
        <f aca="false">I162/$J$1*($J$1-$E$1)</f>
        <v>300</v>
      </c>
      <c r="K162" s="69" t="n">
        <v>590</v>
      </c>
      <c r="L162" s="69" t="n">
        <f aca="false">I162-K162</f>
        <v>-290</v>
      </c>
      <c r="M162" s="69" t="n">
        <f aca="false">IFERROR((K162/J162%),"-")</f>
        <v>196.666666666667</v>
      </c>
      <c r="N162" s="97" t="n">
        <v>450</v>
      </c>
      <c r="O162" s="98" t="str">
        <f aca="false">IF(F162&lt;=$P$2,"June","")</f>
        <v>June</v>
      </c>
      <c r="P162" s="97" t="n">
        <f aca="false">N162</f>
        <v>450</v>
      </c>
      <c r="Q162" s="99" t="n">
        <f aca="false">K162-P162</f>
        <v>140</v>
      </c>
      <c r="R162" s="98" t="n">
        <f aca="false">IFERROR(IF(O162="May",(K162/P162-1))," ")</f>
        <v>0</v>
      </c>
      <c r="S162" s="100" t="str">
        <f aca="false">IF(N162&gt;0,IF(O162="","-",IF(R162&lt;0%,"DEGROWTH","GROWTH")))</f>
        <v>GROWTH</v>
      </c>
      <c r="T162" s="69" t="n">
        <v>260</v>
      </c>
      <c r="U162" s="101" t="str">
        <f aca="false">IF(F162&lt;=$V$2,"May","")</f>
        <v>May</v>
      </c>
      <c r="V162" s="69" t="n">
        <f aca="false">T162</f>
        <v>260</v>
      </c>
      <c r="W162" s="102" t="n">
        <f aca="false">K162-V162</f>
        <v>330</v>
      </c>
      <c r="X162" s="103" t="n">
        <f aca="false">IFERROR(IF(U162="June",(K162/V162-1)),0)</f>
        <v>0</v>
      </c>
      <c r="Y162" s="104" t="str">
        <f aca="false">IF(T162&gt;0,IF(U162="","-",IF(X162&lt;0%,"DEGROWTH","GROWTH")))</f>
        <v>GROWTH</v>
      </c>
      <c r="Z162" s="75" t="n">
        <v>0</v>
      </c>
      <c r="AA162" s="70"/>
      <c r="AB162" s="70" t="s">
        <v>133</v>
      </c>
      <c r="AC162" s="75" t="s">
        <v>133</v>
      </c>
      <c r="AD162" s="3"/>
      <c r="AE162" s="3"/>
      <c r="AF162" s="75" t="s">
        <v>133</v>
      </c>
      <c r="AG162" s="121" t="n">
        <f aca="false">IFERROR(INDEX(Last6M_AvgSales_Ref!$B$2:$B$12659,MATCH(D162,Last6M_AvgSales_Ref!$A$2:$A$12659,0)),"")</f>
        <v>699.075</v>
      </c>
    </row>
    <row r="163" customFormat="false" ht="14.25" hidden="false" customHeight="true" outlineLevel="0" collapsed="false">
      <c r="A163" s="75" t="s">
        <v>133</v>
      </c>
      <c r="B163" s="71" t="s">
        <v>32</v>
      </c>
      <c r="C163" s="79" t="s">
        <v>949</v>
      </c>
      <c r="D163" s="79" t="n">
        <v>1000004014</v>
      </c>
      <c r="E163" s="79" t="s">
        <v>950</v>
      </c>
      <c r="F163" s="74" t="n">
        <v>45464</v>
      </c>
      <c r="G163" s="67" t="str">
        <f aca="false">IF(I163&gt;0,"Targeted Dealer","-")</f>
        <v>-</v>
      </c>
      <c r="H163" s="67"/>
      <c r="I163" s="68" t="n">
        <v>0</v>
      </c>
      <c r="J163" s="68" t="n">
        <f aca="false">I163/$J$1*($J$1-$E$1)</f>
        <v>0</v>
      </c>
      <c r="K163" s="69" t="n">
        <v>0</v>
      </c>
      <c r="L163" s="69" t="n">
        <f aca="false">I163-K163</f>
        <v>0</v>
      </c>
      <c r="M163" s="69" t="str">
        <f aca="false">IFERROR((K163/J163%),"-")</f>
        <v>-</v>
      </c>
      <c r="N163" s="97" t="n">
        <v>10</v>
      </c>
      <c r="O163" s="98" t="str">
        <f aca="false">IF(F163&lt;=$P$2,"June","")</f>
        <v>June</v>
      </c>
      <c r="P163" s="97" t="n">
        <f aca="false">N163</f>
        <v>10</v>
      </c>
      <c r="Q163" s="99" t="n">
        <f aca="false">K163-P163</f>
        <v>-10</v>
      </c>
      <c r="R163" s="98" t="n">
        <f aca="false">IFERROR(IF(O163="May",(K163/P163-1))," ")</f>
        <v>0</v>
      </c>
      <c r="S163" s="100" t="str">
        <f aca="false">IF(N163&gt;0,IF(O163="","-",IF(R163&lt;0%,"DEGROWTH","GROWTH")))</f>
        <v>GROWTH</v>
      </c>
      <c r="T163" s="69" t="n">
        <v>50</v>
      </c>
      <c r="U163" s="101" t="str">
        <f aca="false">IF(F163&lt;=$V$2,"May","")</f>
        <v>May</v>
      </c>
      <c r="V163" s="69" t="n">
        <f aca="false">T163</f>
        <v>50</v>
      </c>
      <c r="W163" s="102" t="n">
        <f aca="false">K163-V163</f>
        <v>-50</v>
      </c>
      <c r="X163" s="103" t="n">
        <f aca="false">IFERROR(IF(U163="June",(K163/V163-1)),0)</f>
        <v>0</v>
      </c>
      <c r="Y163" s="104" t="str">
        <f aca="false">IF(T163&gt;0,IF(U163="","-",IF(X163&lt;0%,"DEGROWTH","GROWTH")))</f>
        <v>GROWTH</v>
      </c>
      <c r="Z163" s="75" t="n">
        <v>0</v>
      </c>
      <c r="AA163" s="70"/>
      <c r="AB163" s="70" t="s">
        <v>133</v>
      </c>
      <c r="AC163" s="75" t="s">
        <v>133</v>
      </c>
      <c r="AD163" s="3"/>
      <c r="AE163" s="3"/>
      <c r="AF163" s="75" t="s">
        <v>133</v>
      </c>
      <c r="AG163" s="121" t="n">
        <f aca="false">IFERROR(INDEX(Last6M_AvgSales_Ref!$B$2:$B$12659,MATCH(D163,Last6M_AvgSales_Ref!$A$2:$A$12659,0)),"")</f>
        <v>1.66666666666667</v>
      </c>
    </row>
    <row r="164" customFormat="false" ht="14.25" hidden="false" customHeight="true" outlineLevel="0" collapsed="false">
      <c r="A164" s="75" t="s">
        <v>133</v>
      </c>
      <c r="B164" s="71" t="s">
        <v>32</v>
      </c>
      <c r="C164" s="79" t="s">
        <v>951</v>
      </c>
      <c r="D164" s="79" t="n">
        <v>1000004083</v>
      </c>
      <c r="E164" s="79" t="s">
        <v>952</v>
      </c>
      <c r="F164" s="74" t="n">
        <v>45516</v>
      </c>
      <c r="G164" s="67" t="str">
        <f aca="false">IF(I164&gt;0,"Targeted Dealer","-")</f>
        <v>Targeted Dealer</v>
      </c>
      <c r="H164" s="67"/>
      <c r="I164" s="68" t="n">
        <v>140</v>
      </c>
      <c r="J164" s="68" t="n">
        <f aca="false">I164/$J$1*($J$1-$E$1)</f>
        <v>140</v>
      </c>
      <c r="K164" s="69" t="n">
        <v>126.35</v>
      </c>
      <c r="L164" s="69" t="n">
        <f aca="false">I164-K164</f>
        <v>13.65</v>
      </c>
      <c r="M164" s="69" t="n">
        <f aca="false">IFERROR((K164/J164%),"-")</f>
        <v>90.25</v>
      </c>
      <c r="N164" s="97" t="n">
        <v>80</v>
      </c>
      <c r="O164" s="98" t="str">
        <f aca="false">IF(F164&lt;=$P$2,"June","")</f>
        <v>June</v>
      </c>
      <c r="P164" s="97" t="n">
        <f aca="false">N164</f>
        <v>80</v>
      </c>
      <c r="Q164" s="99" t="n">
        <f aca="false">K164-P164</f>
        <v>46.35</v>
      </c>
      <c r="R164" s="98" t="n">
        <f aca="false">IFERROR(IF(O164="May",(K164/P164-1))," ")</f>
        <v>0</v>
      </c>
      <c r="S164" s="100" t="str">
        <f aca="false">IF(N164&gt;0,IF(O164="","-",IF(R164&lt;0%,"DEGROWTH","GROWTH")))</f>
        <v>GROWTH</v>
      </c>
      <c r="T164" s="69" t="n">
        <v>130</v>
      </c>
      <c r="U164" s="101" t="str">
        <f aca="false">IF(F164&lt;=$V$2,"May","")</f>
        <v>May</v>
      </c>
      <c r="V164" s="69" t="n">
        <f aca="false">T164</f>
        <v>130</v>
      </c>
      <c r="W164" s="102" t="n">
        <f aca="false">K164-V164</f>
        <v>-3.65000000000001</v>
      </c>
      <c r="X164" s="103" t="n">
        <f aca="false">IFERROR(IF(U164="June",(K164/V164-1)),0)</f>
        <v>0</v>
      </c>
      <c r="Y164" s="104" t="str">
        <f aca="false">IF(T164&gt;0,IF(U164="","-",IF(X164&lt;0%,"DEGROWTH","GROWTH")))</f>
        <v>GROWTH</v>
      </c>
      <c r="Z164" s="75" t="n">
        <v>0</v>
      </c>
      <c r="AA164" s="70"/>
      <c r="AB164" s="70" t="s">
        <v>133</v>
      </c>
      <c r="AC164" s="75" t="s">
        <v>133</v>
      </c>
      <c r="AD164" s="3"/>
      <c r="AE164" s="3"/>
      <c r="AF164" s="75" t="s">
        <v>133</v>
      </c>
      <c r="AG164" s="121" t="n">
        <f aca="false">IFERROR(INDEX(Last6M_AvgSales_Ref!$B$2:$B$12659,MATCH(D164,Last6M_AvgSales_Ref!$A$2:$A$12659,0)),"")</f>
        <v>219.466666666667</v>
      </c>
    </row>
    <row r="165" customFormat="false" ht="14.25" hidden="false" customHeight="true" outlineLevel="0" collapsed="false">
      <c r="A165" s="70" t="s">
        <v>133</v>
      </c>
      <c r="B165" s="72" t="s">
        <v>141</v>
      </c>
      <c r="C165" s="72" t="s">
        <v>953</v>
      </c>
      <c r="D165" s="72" t="n">
        <v>1000000086</v>
      </c>
      <c r="E165" s="73" t="s">
        <v>954</v>
      </c>
      <c r="F165" s="74" t="n">
        <v>42431</v>
      </c>
      <c r="G165" s="67" t="str">
        <f aca="false">IF(I165&gt;0,"Targeted Dealer","-")</f>
        <v>Targeted Dealer</v>
      </c>
      <c r="H165" s="67"/>
      <c r="I165" s="68" t="n">
        <v>20</v>
      </c>
      <c r="J165" s="68" t="n">
        <f aca="false">I165/$J$1*($J$1-$E$1)</f>
        <v>20</v>
      </c>
      <c r="K165" s="69" t="n">
        <v>47.5</v>
      </c>
      <c r="L165" s="69" t="n">
        <f aca="false">I165-K165</f>
        <v>-27.5</v>
      </c>
      <c r="M165" s="69" t="n">
        <f aca="false">IFERROR((K165/J165%),"-")</f>
        <v>237.5</v>
      </c>
      <c r="N165" s="97" t="n">
        <v>0</v>
      </c>
      <c r="O165" s="98" t="str">
        <f aca="false">IF(F165&lt;=$P$2,"June","")</f>
        <v>June</v>
      </c>
      <c r="P165" s="97" t="n">
        <f aca="false">N165</f>
        <v>0</v>
      </c>
      <c r="Q165" s="99" t="n">
        <f aca="false">K165-P165</f>
        <v>47.5</v>
      </c>
      <c r="R165" s="98" t="n">
        <f aca="false">IFERROR(IF(O165="May",(K165/P165-1))," ")</f>
        <v>0</v>
      </c>
      <c r="S165" s="105" t="b">
        <f aca="false">IF(N165&gt;0,IF(O165="","-",IF(R165&lt;0%,"DEGROWTH","GROWTH")))</f>
        <v>0</v>
      </c>
      <c r="T165" s="69" t="n">
        <v>13</v>
      </c>
      <c r="U165" s="101" t="str">
        <f aca="false">IF(F165&lt;=$V$2,"May","")</f>
        <v>May</v>
      </c>
      <c r="V165" s="69" t="n">
        <f aca="false">T165</f>
        <v>13</v>
      </c>
      <c r="W165" s="102" t="n">
        <f aca="false">K165-V165</f>
        <v>34.5</v>
      </c>
      <c r="X165" s="103" t="n">
        <f aca="false">IFERROR(IF(U165="June",(K165/V165-1)),0)</f>
        <v>0</v>
      </c>
      <c r="Y165" s="104" t="str">
        <f aca="false">IF(T165&gt;0,IF(U165="","-",IF(X165&lt;0%,"DEGROWTH","GROWTH")))</f>
        <v>GROWTH</v>
      </c>
      <c r="Z165" s="75" t="n">
        <v>0</v>
      </c>
      <c r="AA165" s="70"/>
      <c r="AB165" s="70" t="s">
        <v>133</v>
      </c>
      <c r="AC165" s="70" t="s">
        <v>133</v>
      </c>
      <c r="AD165" s="3"/>
      <c r="AE165" s="3"/>
      <c r="AF165" s="70" t="s">
        <v>133</v>
      </c>
      <c r="AG165" s="121" t="n">
        <f aca="false">IFERROR(INDEX(Last6M_AvgSales_Ref!$B$2:$B$12659,MATCH(D165,Last6M_AvgSales_Ref!$A$2:$A$12659,0)),"")</f>
        <v>43.3333333333333</v>
      </c>
    </row>
    <row r="166" customFormat="false" ht="14.25" hidden="false" customHeight="true" outlineLevel="0" collapsed="false">
      <c r="A166" s="70" t="s">
        <v>133</v>
      </c>
      <c r="B166" s="72" t="s">
        <v>141</v>
      </c>
      <c r="C166" s="72" t="s">
        <v>955</v>
      </c>
      <c r="D166" s="72" t="n">
        <v>1000000067</v>
      </c>
      <c r="E166" s="73" t="s">
        <v>956</v>
      </c>
      <c r="F166" s="74" t="n">
        <v>42739</v>
      </c>
      <c r="G166" s="67" t="str">
        <f aca="false">IF(I166&gt;0,"Targeted Dealer","-")</f>
        <v>Targeted Dealer</v>
      </c>
      <c r="H166" s="67"/>
      <c r="I166" s="68" t="n">
        <v>120</v>
      </c>
      <c r="J166" s="68" t="n">
        <f aca="false">I166/$J$1*($J$1-$E$1)</f>
        <v>120</v>
      </c>
      <c r="K166" s="69" t="n">
        <v>40</v>
      </c>
      <c r="L166" s="69" t="n">
        <f aca="false">I166-K166</f>
        <v>80</v>
      </c>
      <c r="M166" s="69" t="n">
        <f aca="false">IFERROR((K166/J166%),"-")</f>
        <v>33.3333333333333</v>
      </c>
      <c r="N166" s="97" t="n">
        <v>80</v>
      </c>
      <c r="O166" s="98" t="str">
        <f aca="false">IF(F166&lt;=$P$2,"June","")</f>
        <v>June</v>
      </c>
      <c r="P166" s="97" t="n">
        <f aca="false">N166</f>
        <v>80</v>
      </c>
      <c r="Q166" s="99" t="n">
        <f aca="false">K166-P166</f>
        <v>-40</v>
      </c>
      <c r="R166" s="98" t="n">
        <f aca="false">IFERROR(IF(O166="May",(K166/P166-1))," ")</f>
        <v>0</v>
      </c>
      <c r="S166" s="100" t="str">
        <f aca="false">IF(N166&gt;0,IF(O166="","-",IF(R166&lt;0%,"DEGROWTH","GROWTH")))</f>
        <v>GROWTH</v>
      </c>
      <c r="T166" s="69" t="n">
        <v>137.5</v>
      </c>
      <c r="U166" s="101" t="str">
        <f aca="false">IF(F166&lt;=$V$2,"May","")</f>
        <v>May</v>
      </c>
      <c r="V166" s="69" t="n">
        <f aca="false">T166</f>
        <v>137.5</v>
      </c>
      <c r="W166" s="102" t="n">
        <f aca="false">K166-V166</f>
        <v>-97.5</v>
      </c>
      <c r="X166" s="103" t="n">
        <f aca="false">IFERROR(IF(U166="June",(K166/V166-1)),0)</f>
        <v>0</v>
      </c>
      <c r="Y166" s="104" t="str">
        <f aca="false">IF(T166&gt;0,IF(U166="","-",IF(X166&lt;0%,"DEGROWTH","GROWTH")))</f>
        <v>GROWTH</v>
      </c>
      <c r="Z166" s="75" t="n">
        <v>0</v>
      </c>
      <c r="AA166" s="70"/>
      <c r="AB166" s="70" t="s">
        <v>133</v>
      </c>
      <c r="AC166" s="70" t="s">
        <v>133</v>
      </c>
      <c r="AD166" s="3"/>
      <c r="AE166" s="3"/>
      <c r="AF166" s="70" t="s">
        <v>133</v>
      </c>
      <c r="AG166" s="121" t="n">
        <f aca="false">IFERROR(INDEX(Last6M_AvgSales_Ref!$B$2:$B$12659,MATCH(D166,Last6M_AvgSales_Ref!$A$2:$A$12659,0)),"")</f>
        <v>82.8333333333333</v>
      </c>
    </row>
    <row r="167" customFormat="false" ht="14.25" hidden="false" customHeight="true" outlineLevel="0" collapsed="false">
      <c r="A167" s="70" t="s">
        <v>133</v>
      </c>
      <c r="B167" s="72" t="s">
        <v>141</v>
      </c>
      <c r="C167" s="72" t="s">
        <v>176</v>
      </c>
      <c r="D167" s="72" t="n">
        <v>1000000074</v>
      </c>
      <c r="E167" s="73" t="s">
        <v>177</v>
      </c>
      <c r="F167" s="74" t="n">
        <v>43171</v>
      </c>
      <c r="G167" s="67" t="str">
        <f aca="false">IF(I167&gt;0,"Targeted Dealer","-")</f>
        <v>Targeted Dealer</v>
      </c>
      <c r="H167" s="67"/>
      <c r="I167" s="68" t="n">
        <v>40</v>
      </c>
      <c r="J167" s="68" t="n">
        <f aca="false">I167/$J$1*($J$1-$E$1)</f>
        <v>40</v>
      </c>
      <c r="K167" s="69" t="n">
        <v>0</v>
      </c>
      <c r="L167" s="69" t="n">
        <f aca="false">I167-K167</f>
        <v>40</v>
      </c>
      <c r="M167" s="69" t="n">
        <f aca="false">IFERROR((K167/J167%),"-")</f>
        <v>0</v>
      </c>
      <c r="N167" s="97" t="n">
        <v>0</v>
      </c>
      <c r="O167" s="98" t="str">
        <f aca="false">IF(F167&lt;=$P$2,"June","")</f>
        <v>June</v>
      </c>
      <c r="P167" s="97" t="n">
        <f aca="false">N167</f>
        <v>0</v>
      </c>
      <c r="Q167" s="99" t="n">
        <f aca="false">K167-P167</f>
        <v>0</v>
      </c>
      <c r="R167" s="98" t="n">
        <f aca="false">IFERROR(IF(O167="May",(K167/P167-1))," ")</f>
        <v>0</v>
      </c>
      <c r="S167" s="105" t="b">
        <f aca="false">IF(N167&gt;0,IF(O167="","-",IF(R167&lt;0%,"DEGROWTH","GROWTH")))</f>
        <v>0</v>
      </c>
      <c r="T167" s="69" t="n">
        <v>40</v>
      </c>
      <c r="U167" s="101" t="str">
        <f aca="false">IF(F167&lt;=$V$2,"May","")</f>
        <v>May</v>
      </c>
      <c r="V167" s="69" t="n">
        <f aca="false">T167</f>
        <v>40</v>
      </c>
      <c r="W167" s="102" t="n">
        <f aca="false">K167-V167</f>
        <v>-40</v>
      </c>
      <c r="X167" s="103" t="n">
        <f aca="false">IFERROR(IF(U167="June",(K167/V167-1)),0)</f>
        <v>0</v>
      </c>
      <c r="Y167" s="104" t="str">
        <f aca="false">IF(T167&gt;0,IF(U167="","-",IF(X167&lt;0%,"DEGROWTH","GROWTH")))</f>
        <v>GROWTH</v>
      </c>
      <c r="Z167" s="75" t="n">
        <v>0</v>
      </c>
      <c r="AA167" s="70"/>
      <c r="AB167" s="70" t="s">
        <v>133</v>
      </c>
      <c r="AC167" s="70" t="s">
        <v>133</v>
      </c>
      <c r="AD167" s="3"/>
      <c r="AE167" s="3"/>
      <c r="AF167" s="70" t="s">
        <v>133</v>
      </c>
      <c r="AG167" s="121" t="n">
        <f aca="false">IFERROR(INDEX(Last6M_AvgSales_Ref!$B$2:$B$12659,MATCH(D167,Last6M_AvgSales_Ref!$A$2:$A$12659,0)),"")</f>
        <v>20</v>
      </c>
    </row>
    <row r="168" customFormat="false" ht="14.25" hidden="false" customHeight="true" outlineLevel="0" collapsed="false">
      <c r="A168" s="70" t="s">
        <v>133</v>
      </c>
      <c r="B168" s="72" t="s">
        <v>141</v>
      </c>
      <c r="C168" s="72" t="s">
        <v>957</v>
      </c>
      <c r="D168" s="72" t="n">
        <v>1000000070</v>
      </c>
      <c r="E168" s="73" t="s">
        <v>958</v>
      </c>
      <c r="F168" s="74" t="n">
        <v>43703</v>
      </c>
      <c r="G168" s="67" t="str">
        <f aca="false">IF(I168&gt;0,"Targeted Dealer","-")</f>
        <v>Targeted Dealer</v>
      </c>
      <c r="H168" s="67"/>
      <c r="I168" s="68" t="n">
        <v>120</v>
      </c>
      <c r="J168" s="68" t="n">
        <f aca="false">I168/$J$1*($J$1-$E$1)</f>
        <v>120</v>
      </c>
      <c r="K168" s="69" t="n">
        <v>75</v>
      </c>
      <c r="L168" s="69" t="n">
        <f aca="false">I168-K168</f>
        <v>45</v>
      </c>
      <c r="M168" s="69" t="n">
        <f aca="false">IFERROR((K168/J168%),"-")</f>
        <v>62.5</v>
      </c>
      <c r="N168" s="97" t="n">
        <v>30</v>
      </c>
      <c r="O168" s="98" t="str">
        <f aca="false">IF(F168&lt;=$P$2,"June","")</f>
        <v>June</v>
      </c>
      <c r="P168" s="97" t="n">
        <f aca="false">N168</f>
        <v>30</v>
      </c>
      <c r="Q168" s="99" t="n">
        <f aca="false">K168-P168</f>
        <v>45</v>
      </c>
      <c r="R168" s="98" t="n">
        <f aca="false">IFERROR(IF(O168="May",(K168/P168-1))," ")</f>
        <v>0</v>
      </c>
      <c r="S168" s="100" t="str">
        <f aca="false">IF(N168&gt;0,IF(O168="","-",IF(R168&lt;0%,"DEGROWTH","GROWTH")))</f>
        <v>GROWTH</v>
      </c>
      <c r="T168" s="69" t="n">
        <v>165</v>
      </c>
      <c r="U168" s="101" t="str">
        <f aca="false">IF(F168&lt;=$V$2,"May","")</f>
        <v>May</v>
      </c>
      <c r="V168" s="69" t="n">
        <f aca="false">T168</f>
        <v>165</v>
      </c>
      <c r="W168" s="102" t="n">
        <f aca="false">K168-V168</f>
        <v>-90</v>
      </c>
      <c r="X168" s="103" t="n">
        <f aca="false">IFERROR(IF(U168="June",(K168/V168-1)),0)</f>
        <v>0</v>
      </c>
      <c r="Y168" s="104" t="str">
        <f aca="false">IF(T168&gt;0,IF(U168="","-",IF(X168&lt;0%,"DEGROWTH","GROWTH")))</f>
        <v>GROWTH</v>
      </c>
      <c r="Z168" s="75" t="n">
        <v>0</v>
      </c>
      <c r="AA168" s="70"/>
      <c r="AB168" s="70" t="s">
        <v>133</v>
      </c>
      <c r="AC168" s="70" t="s">
        <v>133</v>
      </c>
      <c r="AD168" s="3"/>
      <c r="AE168" s="3"/>
      <c r="AF168" s="70" t="s">
        <v>133</v>
      </c>
      <c r="AG168" s="121" t="n">
        <f aca="false">IFERROR(INDEX(Last6M_AvgSales_Ref!$B$2:$B$12659,MATCH(D168,Last6M_AvgSales_Ref!$A$2:$A$12659,0)),"")</f>
        <v>87.0833333333333</v>
      </c>
    </row>
    <row r="169" customFormat="false" ht="14.25" hidden="false" customHeight="true" outlineLevel="0" collapsed="false">
      <c r="A169" s="70" t="s">
        <v>133</v>
      </c>
      <c r="B169" s="72" t="s">
        <v>141</v>
      </c>
      <c r="C169" s="72" t="s">
        <v>959</v>
      </c>
      <c r="D169" s="72" t="n">
        <v>1000000087</v>
      </c>
      <c r="E169" s="73" t="s">
        <v>960</v>
      </c>
      <c r="F169" s="74" t="n">
        <v>43960</v>
      </c>
      <c r="G169" s="67" t="str">
        <f aca="false">IF(I169&gt;0,"Targeted Dealer","-")</f>
        <v>Targeted Dealer</v>
      </c>
      <c r="H169" s="67"/>
      <c r="I169" s="68" t="n">
        <v>120</v>
      </c>
      <c r="J169" s="68" t="n">
        <f aca="false">I169/$J$1*($J$1-$E$1)</f>
        <v>120</v>
      </c>
      <c r="K169" s="69" t="n">
        <v>115</v>
      </c>
      <c r="L169" s="69" t="n">
        <f aca="false">I169-K169</f>
        <v>5</v>
      </c>
      <c r="M169" s="69" t="n">
        <f aca="false">IFERROR((K169/J169%),"-")</f>
        <v>95.8333333333333</v>
      </c>
      <c r="N169" s="97" t="n">
        <v>120</v>
      </c>
      <c r="O169" s="98" t="str">
        <f aca="false">IF(F169&lt;=$P$2,"June","")</f>
        <v>June</v>
      </c>
      <c r="P169" s="97" t="n">
        <f aca="false">N169</f>
        <v>120</v>
      </c>
      <c r="Q169" s="99" t="n">
        <f aca="false">K169-P169</f>
        <v>-5</v>
      </c>
      <c r="R169" s="98" t="n">
        <f aca="false">IFERROR(IF(O169="May",(K169/P169-1))," ")</f>
        <v>0</v>
      </c>
      <c r="S169" s="100" t="str">
        <f aca="false">IF(N169&gt;0,IF(O169="","-",IF(R169&lt;0%,"DEGROWTH","GROWTH")))</f>
        <v>GROWTH</v>
      </c>
      <c r="T169" s="69" t="n">
        <v>107</v>
      </c>
      <c r="U169" s="101" t="str">
        <f aca="false">IF(F169&lt;=$V$2,"May","")</f>
        <v>May</v>
      </c>
      <c r="V169" s="69" t="n">
        <f aca="false">T169</f>
        <v>107</v>
      </c>
      <c r="W169" s="102" t="n">
        <f aca="false">K169-V169</f>
        <v>8</v>
      </c>
      <c r="X169" s="103" t="n">
        <f aca="false">IFERROR(IF(U169="June",(K169/V169-1)),0)</f>
        <v>0</v>
      </c>
      <c r="Y169" s="104" t="str">
        <f aca="false">IF(T169&gt;0,IF(U169="","-",IF(X169&lt;0%,"DEGROWTH","GROWTH")))</f>
        <v>GROWTH</v>
      </c>
      <c r="Z169" s="75" t="n">
        <v>0</v>
      </c>
      <c r="AA169" s="70"/>
      <c r="AB169" s="70" t="s">
        <v>133</v>
      </c>
      <c r="AC169" s="70" t="s">
        <v>133</v>
      </c>
      <c r="AD169" s="3"/>
      <c r="AE169" s="3"/>
      <c r="AF169" s="70" t="s">
        <v>133</v>
      </c>
      <c r="AG169" s="121" t="n">
        <f aca="false">IFERROR(INDEX(Last6M_AvgSales_Ref!$B$2:$B$12659,MATCH(D169,Last6M_AvgSales_Ref!$A$2:$A$12659,0)),"")</f>
        <v>87.5</v>
      </c>
    </row>
    <row r="170" customFormat="false" ht="14.25" hidden="false" customHeight="true" outlineLevel="0" collapsed="false">
      <c r="A170" s="70" t="s">
        <v>133</v>
      </c>
      <c r="B170" s="72" t="s">
        <v>141</v>
      </c>
      <c r="C170" s="72" t="s">
        <v>961</v>
      </c>
      <c r="D170" s="72" t="n">
        <v>1000000076</v>
      </c>
      <c r="E170" s="73" t="s">
        <v>962</v>
      </c>
      <c r="F170" s="74" t="n">
        <v>44308</v>
      </c>
      <c r="G170" s="67" t="str">
        <f aca="false">IF(I170&gt;0,"Targeted Dealer","-")</f>
        <v>Targeted Dealer</v>
      </c>
      <c r="H170" s="67"/>
      <c r="I170" s="68" t="n">
        <v>80</v>
      </c>
      <c r="J170" s="68" t="n">
        <f aca="false">I170/$J$1*($J$1-$E$1)</f>
        <v>80</v>
      </c>
      <c r="K170" s="69" t="n">
        <v>-32.55</v>
      </c>
      <c r="L170" s="69" t="n">
        <f aca="false">I170-K170</f>
        <v>112.55</v>
      </c>
      <c r="M170" s="69" t="n">
        <f aca="false">IFERROR((K170/J170%),"-")</f>
        <v>-40.6875</v>
      </c>
      <c r="N170" s="97" t="n">
        <v>40</v>
      </c>
      <c r="O170" s="98" t="str">
        <f aca="false">IF(F170&lt;=$P$2,"June","")</f>
        <v>June</v>
      </c>
      <c r="P170" s="97" t="n">
        <f aca="false">N170</f>
        <v>40</v>
      </c>
      <c r="Q170" s="99" t="n">
        <f aca="false">K170-P170</f>
        <v>-72.55</v>
      </c>
      <c r="R170" s="98" t="n">
        <f aca="false">IFERROR(IF(O170="May",(K170/P170-1))," ")</f>
        <v>0</v>
      </c>
      <c r="S170" s="100" t="str">
        <f aca="false">IF(N170&gt;0,IF(O170="","-",IF(R170&lt;0%,"DEGROWTH","GROWTH")))</f>
        <v>GROWTH</v>
      </c>
      <c r="T170" s="69" t="n">
        <v>40</v>
      </c>
      <c r="U170" s="101" t="str">
        <f aca="false">IF(F170&lt;=$V$2,"May","")</f>
        <v>May</v>
      </c>
      <c r="V170" s="69" t="n">
        <f aca="false">T170</f>
        <v>40</v>
      </c>
      <c r="W170" s="102" t="n">
        <f aca="false">K170-V170</f>
        <v>-72.55</v>
      </c>
      <c r="X170" s="103" t="n">
        <f aca="false">IFERROR(IF(U170="June",(K170/V170-1)),0)</f>
        <v>0</v>
      </c>
      <c r="Y170" s="104" t="str">
        <f aca="false">IF(T170&gt;0,IF(U170="","-",IF(X170&lt;0%,"DEGROWTH","GROWTH")))</f>
        <v>GROWTH</v>
      </c>
      <c r="Z170" s="75" t="n">
        <v>0</v>
      </c>
      <c r="AA170" s="70"/>
      <c r="AB170" s="70" t="s">
        <v>133</v>
      </c>
      <c r="AC170" s="70" t="s">
        <v>133</v>
      </c>
      <c r="AD170" s="3"/>
      <c r="AE170" s="3"/>
      <c r="AF170" s="70" t="s">
        <v>133</v>
      </c>
      <c r="AG170" s="121" t="n">
        <f aca="false">IFERROR(INDEX(Last6M_AvgSales_Ref!$B$2:$B$12659,MATCH(D170,Last6M_AvgSales_Ref!$A$2:$A$12659,0)),"")</f>
        <v>112.5</v>
      </c>
    </row>
    <row r="171" customFormat="false" ht="14.25" hidden="false" customHeight="true" outlineLevel="0" collapsed="false">
      <c r="A171" s="70" t="s">
        <v>133</v>
      </c>
      <c r="B171" s="72" t="s">
        <v>141</v>
      </c>
      <c r="C171" s="72" t="s">
        <v>963</v>
      </c>
      <c r="D171" s="72" t="n">
        <v>1000000075</v>
      </c>
      <c r="E171" s="73" t="s">
        <v>964</v>
      </c>
      <c r="F171" s="74" t="n">
        <v>44376</v>
      </c>
      <c r="G171" s="67" t="str">
        <f aca="false">IF(I171&gt;0,"Targeted Dealer","-")</f>
        <v>Targeted Dealer</v>
      </c>
      <c r="H171" s="67"/>
      <c r="I171" s="68" t="n">
        <v>200</v>
      </c>
      <c r="J171" s="68" t="n">
        <f aca="false">I171/$J$1*($J$1-$E$1)</f>
        <v>200</v>
      </c>
      <c r="K171" s="69" t="n">
        <v>155</v>
      </c>
      <c r="L171" s="69" t="n">
        <f aca="false">I171-K171</f>
        <v>45</v>
      </c>
      <c r="M171" s="69" t="n">
        <f aca="false">IFERROR((K171/J171%),"-")</f>
        <v>77.5</v>
      </c>
      <c r="N171" s="97" t="n">
        <v>195</v>
      </c>
      <c r="O171" s="98" t="str">
        <f aca="false">IF(F171&lt;=$P$2,"June","")</f>
        <v>June</v>
      </c>
      <c r="P171" s="97" t="n">
        <f aca="false">N171</f>
        <v>195</v>
      </c>
      <c r="Q171" s="99" t="n">
        <f aca="false">K171-P171</f>
        <v>-40</v>
      </c>
      <c r="R171" s="98" t="n">
        <f aca="false">IFERROR(IF(O171="May",(K171/P171-1))," ")</f>
        <v>0</v>
      </c>
      <c r="S171" s="100" t="str">
        <f aca="false">IF(N171&gt;0,IF(O171="","-",IF(R171&lt;0%,"DEGROWTH","GROWTH")))</f>
        <v>GROWTH</v>
      </c>
      <c r="T171" s="69" t="n">
        <v>160</v>
      </c>
      <c r="U171" s="101" t="str">
        <f aca="false">IF(F171&lt;=$V$2,"May","")</f>
        <v>May</v>
      </c>
      <c r="V171" s="69" t="n">
        <f aca="false">T171</f>
        <v>160</v>
      </c>
      <c r="W171" s="102" t="n">
        <f aca="false">K171-V171</f>
        <v>-5</v>
      </c>
      <c r="X171" s="103" t="n">
        <f aca="false">IFERROR(IF(U171="June",(K171/V171-1)),0)</f>
        <v>0</v>
      </c>
      <c r="Y171" s="104" t="str">
        <f aca="false">IF(T171&gt;0,IF(U171="","-",IF(X171&lt;0%,"DEGROWTH","GROWTH")))</f>
        <v>GROWTH</v>
      </c>
      <c r="Z171" s="75" t="n">
        <v>0</v>
      </c>
      <c r="AA171" s="70"/>
      <c r="AB171" s="70" t="s">
        <v>133</v>
      </c>
      <c r="AC171" s="70" t="s">
        <v>133</v>
      </c>
      <c r="AD171" s="3"/>
      <c r="AE171" s="3"/>
      <c r="AF171" s="70" t="s">
        <v>133</v>
      </c>
      <c r="AG171" s="121" t="n">
        <f aca="false">IFERROR(INDEX(Last6M_AvgSales_Ref!$B$2:$B$12659,MATCH(D171,Last6M_AvgSales_Ref!$A$2:$A$12659,0)),"")</f>
        <v>233.333333333333</v>
      </c>
    </row>
    <row r="172" customFormat="false" ht="14.25" hidden="false" customHeight="true" outlineLevel="0" collapsed="false">
      <c r="A172" s="70" t="s">
        <v>133</v>
      </c>
      <c r="B172" s="72" t="s">
        <v>141</v>
      </c>
      <c r="C172" s="72" t="s">
        <v>965</v>
      </c>
      <c r="D172" s="72" t="n">
        <v>1000000088</v>
      </c>
      <c r="E172" s="73" t="s">
        <v>966</v>
      </c>
      <c r="F172" s="74" t="n">
        <v>44452</v>
      </c>
      <c r="G172" s="67" t="str">
        <f aca="false">IF(I172&gt;0,"Targeted Dealer","-")</f>
        <v>Targeted Dealer</v>
      </c>
      <c r="H172" s="67"/>
      <c r="I172" s="68" t="n">
        <v>200</v>
      </c>
      <c r="J172" s="68" t="n">
        <f aca="false">I172/$J$1*($J$1-$E$1)</f>
        <v>200</v>
      </c>
      <c r="K172" s="69" t="n">
        <v>200</v>
      </c>
      <c r="L172" s="69" t="n">
        <f aca="false">I172-K172</f>
        <v>0</v>
      </c>
      <c r="M172" s="69" t="n">
        <f aca="false">IFERROR((K172/J172%),"-")</f>
        <v>100</v>
      </c>
      <c r="N172" s="97" t="n">
        <v>205</v>
      </c>
      <c r="O172" s="98" t="str">
        <f aca="false">IF(F172&lt;=$P$2,"June","")</f>
        <v>June</v>
      </c>
      <c r="P172" s="97" t="n">
        <f aca="false">N172</f>
        <v>205</v>
      </c>
      <c r="Q172" s="99" t="n">
        <f aca="false">K172-P172</f>
        <v>-5</v>
      </c>
      <c r="R172" s="98" t="n">
        <f aca="false">IFERROR(IF(O172="May",(K172/P172-1))," ")</f>
        <v>0</v>
      </c>
      <c r="S172" s="100" t="str">
        <f aca="false">IF(N172&gt;0,IF(O172="","-",IF(R172&lt;0%,"DEGROWTH","GROWTH")))</f>
        <v>GROWTH</v>
      </c>
      <c r="T172" s="69" t="n">
        <v>160</v>
      </c>
      <c r="U172" s="101" t="str">
        <f aca="false">IF(F172&lt;=$V$2,"May","")</f>
        <v>May</v>
      </c>
      <c r="V172" s="69" t="n">
        <f aca="false">T172</f>
        <v>160</v>
      </c>
      <c r="W172" s="102" t="n">
        <f aca="false">K172-V172</f>
        <v>40</v>
      </c>
      <c r="X172" s="103" t="n">
        <f aca="false">IFERROR(IF(U172="June",(K172/V172-1)),0)</f>
        <v>0</v>
      </c>
      <c r="Y172" s="104" t="str">
        <f aca="false">IF(T172&gt;0,IF(U172="","-",IF(X172&lt;0%,"DEGROWTH","GROWTH")))</f>
        <v>GROWTH</v>
      </c>
      <c r="Z172" s="75" t="n">
        <v>0</v>
      </c>
      <c r="AA172" s="70"/>
      <c r="AB172" s="70" t="s">
        <v>133</v>
      </c>
      <c r="AC172" s="70" t="s">
        <v>133</v>
      </c>
      <c r="AD172" s="3"/>
      <c r="AE172" s="3"/>
      <c r="AF172" s="70" t="s">
        <v>133</v>
      </c>
      <c r="AG172" s="121" t="n">
        <f aca="false">IFERROR(INDEX(Last6M_AvgSales_Ref!$B$2:$B$12659,MATCH(D172,Last6M_AvgSales_Ref!$A$2:$A$12659,0)),"")</f>
        <v>304.166666666667</v>
      </c>
    </row>
    <row r="173" customFormat="false" ht="14.25" hidden="false" customHeight="true" outlineLevel="0" collapsed="false">
      <c r="A173" s="70" t="s">
        <v>133</v>
      </c>
      <c r="B173" s="72" t="s">
        <v>141</v>
      </c>
      <c r="C173" s="72" t="s">
        <v>967</v>
      </c>
      <c r="D173" s="72" t="n">
        <v>1000002392</v>
      </c>
      <c r="E173" s="73" t="s">
        <v>968</v>
      </c>
      <c r="F173" s="74" t="n">
        <v>44539</v>
      </c>
      <c r="G173" s="67" t="str">
        <f aca="false">IF(I173&gt;0,"Targeted Dealer","-")</f>
        <v>Targeted Dealer</v>
      </c>
      <c r="H173" s="67"/>
      <c r="I173" s="68" t="n">
        <v>160</v>
      </c>
      <c r="J173" s="68" t="n">
        <f aca="false">I173/$J$1*($J$1-$E$1)</f>
        <v>160</v>
      </c>
      <c r="K173" s="69" t="n">
        <v>262.85</v>
      </c>
      <c r="L173" s="69" t="n">
        <f aca="false">I173-K173</f>
        <v>-102.85</v>
      </c>
      <c r="M173" s="69" t="n">
        <f aca="false">IFERROR((K173/J173%),"-")</f>
        <v>164.28125</v>
      </c>
      <c r="N173" s="97" t="n">
        <v>268</v>
      </c>
      <c r="O173" s="98" t="str">
        <f aca="false">IF(F173&lt;=$P$2,"June","")</f>
        <v>June</v>
      </c>
      <c r="P173" s="97" t="n">
        <f aca="false">N173</f>
        <v>268</v>
      </c>
      <c r="Q173" s="99" t="n">
        <f aca="false">K173-P173</f>
        <v>-5.14999999999998</v>
      </c>
      <c r="R173" s="98" t="n">
        <f aca="false">IFERROR(IF(O173="May",(K173/P173-1))," ")</f>
        <v>0</v>
      </c>
      <c r="S173" s="100" t="str">
        <f aca="false">IF(N173&gt;0,IF(O173="","-",IF(R173&lt;0%,"DEGROWTH","GROWTH")))</f>
        <v>GROWTH</v>
      </c>
      <c r="T173" s="69" t="n">
        <v>80</v>
      </c>
      <c r="U173" s="101" t="str">
        <f aca="false">IF(F173&lt;=$V$2,"May","")</f>
        <v>May</v>
      </c>
      <c r="V173" s="69" t="n">
        <f aca="false">T173</f>
        <v>80</v>
      </c>
      <c r="W173" s="102" t="n">
        <f aca="false">K173-V173</f>
        <v>182.85</v>
      </c>
      <c r="X173" s="103" t="n">
        <f aca="false">IFERROR(IF(U173="June",(K173/V173-1)),0)</f>
        <v>0</v>
      </c>
      <c r="Y173" s="104" t="str">
        <f aca="false">IF(T173&gt;0,IF(U173="","-",IF(X173&lt;0%,"DEGROWTH","GROWTH")))</f>
        <v>GROWTH</v>
      </c>
      <c r="Z173" s="75" t="n">
        <v>0</v>
      </c>
      <c r="AA173" s="70"/>
      <c r="AB173" s="70" t="s">
        <v>133</v>
      </c>
      <c r="AC173" s="70" t="s">
        <v>133</v>
      </c>
      <c r="AD173" s="3"/>
      <c r="AE173" s="3"/>
      <c r="AF173" s="70" t="s">
        <v>133</v>
      </c>
      <c r="AG173" s="121" t="n">
        <f aca="false">IFERROR(INDEX(Last6M_AvgSales_Ref!$B$2:$B$12659,MATCH(D173,Last6M_AvgSales_Ref!$A$2:$A$12659,0)),"")</f>
        <v>126.666666666667</v>
      </c>
    </row>
    <row r="174" customFormat="false" ht="14.25" hidden="false" customHeight="true" outlineLevel="0" collapsed="false">
      <c r="A174" s="70" t="s">
        <v>133</v>
      </c>
      <c r="B174" s="72" t="s">
        <v>141</v>
      </c>
      <c r="C174" s="72" t="s">
        <v>969</v>
      </c>
      <c r="D174" s="72" t="n">
        <v>1000003166</v>
      </c>
      <c r="E174" s="73" t="s">
        <v>970</v>
      </c>
      <c r="F174" s="74" t="n">
        <v>44916</v>
      </c>
      <c r="G174" s="67" t="str">
        <f aca="false">IF(I174&gt;0,"Targeted Dealer","-")</f>
        <v>Targeted Dealer</v>
      </c>
      <c r="H174" s="67"/>
      <c r="I174" s="68" t="n">
        <v>120</v>
      </c>
      <c r="J174" s="68" t="n">
        <f aca="false">I174/$J$1*($J$1-$E$1)</f>
        <v>120</v>
      </c>
      <c r="K174" s="69" t="n">
        <v>120</v>
      </c>
      <c r="L174" s="69" t="n">
        <f aca="false">I174-K174</f>
        <v>0</v>
      </c>
      <c r="M174" s="69" t="n">
        <f aca="false">IFERROR((K174/J174%),"-")</f>
        <v>100</v>
      </c>
      <c r="N174" s="97" t="n">
        <v>80</v>
      </c>
      <c r="O174" s="98" t="str">
        <f aca="false">IF(F174&lt;=$P$2,"June","")</f>
        <v>June</v>
      </c>
      <c r="P174" s="97" t="n">
        <f aca="false">N174</f>
        <v>80</v>
      </c>
      <c r="Q174" s="99" t="n">
        <f aca="false">K174-P174</f>
        <v>40</v>
      </c>
      <c r="R174" s="98" t="n">
        <f aca="false">IFERROR(IF(O174="May",(K174/P174-1))," ")</f>
        <v>0</v>
      </c>
      <c r="S174" s="100" t="str">
        <f aca="false">IF(N174&gt;0,IF(O174="","-",IF(R174&lt;0%,"DEGROWTH","GROWTH")))</f>
        <v>GROWTH</v>
      </c>
      <c r="T174" s="69" t="n">
        <v>200</v>
      </c>
      <c r="U174" s="101" t="str">
        <f aca="false">IF(F174&lt;=$V$2,"May","")</f>
        <v>May</v>
      </c>
      <c r="V174" s="69" t="n">
        <f aca="false">T174</f>
        <v>200</v>
      </c>
      <c r="W174" s="102" t="n">
        <f aca="false">K174-V174</f>
        <v>-80</v>
      </c>
      <c r="X174" s="103" t="n">
        <f aca="false">IFERROR(IF(U174="June",(K174/V174-1)),0)</f>
        <v>0</v>
      </c>
      <c r="Y174" s="104" t="str">
        <f aca="false">IF(T174&gt;0,IF(U174="","-",IF(X174&lt;0%,"DEGROWTH","GROWTH")))</f>
        <v>GROWTH</v>
      </c>
      <c r="Z174" s="75" t="n">
        <v>0</v>
      </c>
      <c r="AA174" s="70"/>
      <c r="AB174" s="70" t="s">
        <v>133</v>
      </c>
      <c r="AC174" s="70" t="s">
        <v>133</v>
      </c>
      <c r="AD174" s="3"/>
      <c r="AE174" s="3"/>
      <c r="AF174" s="70" t="s">
        <v>133</v>
      </c>
      <c r="AG174" s="121" t="n">
        <f aca="false">IFERROR(INDEX(Last6M_AvgSales_Ref!$B$2:$B$12659,MATCH(D174,Last6M_AvgSales_Ref!$A$2:$A$12659,0)),"")</f>
        <v>106.666666666667</v>
      </c>
    </row>
    <row r="175" customFormat="false" ht="14.25" hidden="false" customHeight="true" outlineLevel="0" collapsed="false">
      <c r="A175" s="70" t="s">
        <v>133</v>
      </c>
      <c r="B175" s="72" t="s">
        <v>141</v>
      </c>
      <c r="C175" s="72" t="s">
        <v>971</v>
      </c>
      <c r="D175" s="72" t="n">
        <v>1000003273</v>
      </c>
      <c r="E175" s="72" t="s">
        <v>972</v>
      </c>
      <c r="F175" s="74" t="n">
        <v>44949</v>
      </c>
      <c r="G175" s="67" t="str">
        <f aca="false">IF(I175&gt;0,"Targeted Dealer","-")</f>
        <v>Targeted Dealer</v>
      </c>
      <c r="H175" s="67"/>
      <c r="I175" s="68" t="n">
        <v>120</v>
      </c>
      <c r="J175" s="68" t="n">
        <f aca="false">I175/$J$1*($J$1-$E$1)</f>
        <v>120</v>
      </c>
      <c r="K175" s="69" t="n">
        <v>100</v>
      </c>
      <c r="L175" s="69" t="n">
        <f aca="false">I175-K175</f>
        <v>20</v>
      </c>
      <c r="M175" s="69" t="n">
        <f aca="false">IFERROR((K175/J175%),"-")</f>
        <v>83.3333333333333</v>
      </c>
      <c r="N175" s="97" t="n">
        <v>129</v>
      </c>
      <c r="O175" s="98" t="str">
        <f aca="false">IF(F175&lt;=$P$2,"June","")</f>
        <v>June</v>
      </c>
      <c r="P175" s="97" t="n">
        <f aca="false">N175</f>
        <v>129</v>
      </c>
      <c r="Q175" s="99" t="n">
        <f aca="false">K175-P175</f>
        <v>-29</v>
      </c>
      <c r="R175" s="98" t="n">
        <f aca="false">IFERROR(IF(O175="May",(K175/P175-1))," ")</f>
        <v>0</v>
      </c>
      <c r="S175" s="100" t="str">
        <f aca="false">IF(N175&gt;0,IF(O175="","-",IF(R175&lt;0%,"DEGROWTH","GROWTH")))</f>
        <v>GROWTH</v>
      </c>
      <c r="T175" s="69" t="n">
        <v>120</v>
      </c>
      <c r="U175" s="101" t="str">
        <f aca="false">IF(F175&lt;=$V$2,"May","")</f>
        <v>May</v>
      </c>
      <c r="V175" s="69" t="n">
        <f aca="false">T175</f>
        <v>120</v>
      </c>
      <c r="W175" s="102" t="n">
        <f aca="false">K175-V175</f>
        <v>-20</v>
      </c>
      <c r="X175" s="103" t="n">
        <f aca="false">IFERROR(IF(U175="June",(K175/V175-1)),0)</f>
        <v>0</v>
      </c>
      <c r="Y175" s="104" t="str">
        <f aca="false">IF(T175&gt;0,IF(U175="","-",IF(X175&lt;0%,"DEGROWTH","GROWTH")))</f>
        <v>GROWTH</v>
      </c>
      <c r="Z175" s="75" t="n">
        <v>0</v>
      </c>
      <c r="AA175" s="70"/>
      <c r="AB175" s="70" t="s">
        <v>133</v>
      </c>
      <c r="AC175" s="70" t="s">
        <v>133</v>
      </c>
      <c r="AD175" s="3"/>
      <c r="AE175" s="3"/>
      <c r="AF175" s="70" t="s">
        <v>133</v>
      </c>
      <c r="AG175" s="121" t="n">
        <f aca="false">IFERROR(INDEX(Last6M_AvgSales_Ref!$B$2:$B$12659,MATCH(D175,Last6M_AvgSales_Ref!$A$2:$A$12659,0)),"")</f>
        <v>93.3333333333333</v>
      </c>
    </row>
    <row r="176" customFormat="false" ht="14.25" hidden="false" customHeight="true" outlineLevel="0" collapsed="false">
      <c r="A176" s="70" t="s">
        <v>133</v>
      </c>
      <c r="B176" s="72" t="s">
        <v>141</v>
      </c>
      <c r="C176" s="72" t="s">
        <v>973</v>
      </c>
      <c r="D176" s="72" t="n">
        <v>1000003424</v>
      </c>
      <c r="E176" s="72" t="s">
        <v>974</v>
      </c>
      <c r="F176" s="74" t="n">
        <v>44999</v>
      </c>
      <c r="G176" s="67" t="str">
        <f aca="false">IF(I176&gt;0,"Targeted Dealer","-")</f>
        <v>Targeted Dealer</v>
      </c>
      <c r="H176" s="67"/>
      <c r="I176" s="68" t="n">
        <v>240</v>
      </c>
      <c r="J176" s="68" t="n">
        <f aca="false">I176/$J$1*($J$1-$E$1)</f>
        <v>240</v>
      </c>
      <c r="K176" s="69" t="n">
        <v>490</v>
      </c>
      <c r="L176" s="69" t="n">
        <f aca="false">I176-K176</f>
        <v>-250</v>
      </c>
      <c r="M176" s="69" t="n">
        <f aca="false">IFERROR((K176/J176%),"-")</f>
        <v>204.166666666667</v>
      </c>
      <c r="N176" s="97" t="n">
        <v>240</v>
      </c>
      <c r="O176" s="98" t="str">
        <f aca="false">IF(F176&lt;=$P$2,"June","")</f>
        <v>June</v>
      </c>
      <c r="P176" s="97" t="n">
        <f aca="false">N176</f>
        <v>240</v>
      </c>
      <c r="Q176" s="99" t="n">
        <f aca="false">K176-P176</f>
        <v>250</v>
      </c>
      <c r="R176" s="98" t="n">
        <f aca="false">IFERROR(IF(O176="May",(K176/P176-1))," ")</f>
        <v>0</v>
      </c>
      <c r="S176" s="100" t="str">
        <f aca="false">IF(N176&gt;0,IF(O176="","-",IF(R176&lt;0%,"DEGROWTH","GROWTH")))</f>
        <v>GROWTH</v>
      </c>
      <c r="T176" s="69" t="n">
        <v>80</v>
      </c>
      <c r="U176" s="101" t="str">
        <f aca="false">IF(F176&lt;=$V$2,"May","")</f>
        <v>May</v>
      </c>
      <c r="V176" s="69" t="n">
        <f aca="false">T176</f>
        <v>80</v>
      </c>
      <c r="W176" s="102" t="n">
        <f aca="false">K176-V176</f>
        <v>410</v>
      </c>
      <c r="X176" s="103" t="n">
        <f aca="false">IFERROR(IF(U176="June",(K176/V176-1)),0)</f>
        <v>0</v>
      </c>
      <c r="Y176" s="104" t="str">
        <f aca="false">IF(T176&gt;0,IF(U176="","-",IF(X176&lt;0%,"DEGROWTH","GROWTH")))</f>
        <v>GROWTH</v>
      </c>
      <c r="Z176" s="75" t="n">
        <v>0</v>
      </c>
      <c r="AA176" s="70"/>
      <c r="AB176" s="70" t="s">
        <v>133</v>
      </c>
      <c r="AC176" s="70" t="s">
        <v>133</v>
      </c>
      <c r="AD176" s="3"/>
      <c r="AE176" s="3"/>
      <c r="AF176" s="70" t="s">
        <v>133</v>
      </c>
      <c r="AG176" s="121" t="n">
        <f aca="false">IFERROR(INDEX(Last6M_AvgSales_Ref!$B$2:$B$12659,MATCH(D176,Last6M_AvgSales_Ref!$A$2:$A$12659,0)),"")</f>
        <v>273.333333333333</v>
      </c>
    </row>
    <row r="177" customFormat="false" ht="14.25" hidden="false" customHeight="true" outlineLevel="0" collapsed="false">
      <c r="A177" s="70" t="s">
        <v>133</v>
      </c>
      <c r="B177" s="72" t="s">
        <v>141</v>
      </c>
      <c r="C177" s="72" t="s">
        <v>975</v>
      </c>
      <c r="D177" s="72" t="n">
        <v>1000003452</v>
      </c>
      <c r="E177" s="72" t="s">
        <v>976</v>
      </c>
      <c r="F177" s="74" t="n">
        <v>45012</v>
      </c>
      <c r="G177" s="67" t="str">
        <f aca="false">IF(I177&gt;0,"Targeted Dealer","-")</f>
        <v>Targeted Dealer</v>
      </c>
      <c r="H177" s="67"/>
      <c r="I177" s="68" t="n">
        <v>320</v>
      </c>
      <c r="J177" s="68" t="n">
        <f aca="false">I177/$J$1*($J$1-$E$1)</f>
        <v>320</v>
      </c>
      <c r="K177" s="69" t="n">
        <v>522.05</v>
      </c>
      <c r="L177" s="69" t="n">
        <f aca="false">I177-K177</f>
        <v>-202.05</v>
      </c>
      <c r="M177" s="69" t="n">
        <f aca="false">IFERROR((K177/J177%),"-")</f>
        <v>163.140625</v>
      </c>
      <c r="N177" s="97" t="n">
        <v>353.75</v>
      </c>
      <c r="O177" s="98" t="str">
        <f aca="false">IF(F177&lt;=$P$2,"June","")</f>
        <v>June</v>
      </c>
      <c r="P177" s="97" t="n">
        <f aca="false">N177</f>
        <v>353.75</v>
      </c>
      <c r="Q177" s="99" t="n">
        <f aca="false">K177-P177</f>
        <v>168.3</v>
      </c>
      <c r="R177" s="98" t="n">
        <f aca="false">IFERROR(IF(O177="May",(K177/P177-1))," ")</f>
        <v>0</v>
      </c>
      <c r="S177" s="100" t="str">
        <f aca="false">IF(N177&gt;0,IF(O177="","-",IF(R177&lt;0%,"DEGROWTH","GROWTH")))</f>
        <v>GROWTH</v>
      </c>
      <c r="T177" s="69" t="n">
        <v>506.5</v>
      </c>
      <c r="U177" s="101" t="str">
        <f aca="false">IF(F177&lt;=$V$2,"May","")</f>
        <v>May</v>
      </c>
      <c r="V177" s="69" t="n">
        <f aca="false">T177</f>
        <v>506.5</v>
      </c>
      <c r="W177" s="102" t="n">
        <f aca="false">K177-V177</f>
        <v>15.55</v>
      </c>
      <c r="X177" s="103" t="n">
        <f aca="false">IFERROR(IF(U177="June",(K177/V177-1)),0)</f>
        <v>0</v>
      </c>
      <c r="Y177" s="104" t="str">
        <f aca="false">IF(T177&gt;0,IF(U177="","-",IF(X177&lt;0%,"DEGROWTH","GROWTH")))</f>
        <v>GROWTH</v>
      </c>
      <c r="Z177" s="75" t="n">
        <v>0</v>
      </c>
      <c r="AA177" s="70"/>
      <c r="AB177" s="70" t="s">
        <v>133</v>
      </c>
      <c r="AC177" s="70" t="s">
        <v>133</v>
      </c>
      <c r="AD177" s="3"/>
      <c r="AE177" s="3"/>
      <c r="AF177" s="70" t="s">
        <v>133</v>
      </c>
      <c r="AG177" s="121" t="n">
        <f aca="false">IFERROR(INDEX(Last6M_AvgSales_Ref!$B$2:$B$12659,MATCH(D177,Last6M_AvgSales_Ref!$A$2:$A$12659,0)),"")</f>
        <v>360.833333333333</v>
      </c>
    </row>
    <row r="178" customFormat="false" ht="14.25" hidden="false" customHeight="true" outlineLevel="0" collapsed="false">
      <c r="A178" s="70" t="s">
        <v>133</v>
      </c>
      <c r="B178" s="72" t="s">
        <v>141</v>
      </c>
      <c r="C178" s="72" t="s">
        <v>184</v>
      </c>
      <c r="D178" s="72" t="n">
        <v>1000003533</v>
      </c>
      <c r="E178" s="72" t="s">
        <v>185</v>
      </c>
      <c r="F178" s="74" t="n">
        <v>45064</v>
      </c>
      <c r="G178" s="67" t="str">
        <f aca="false">IF(I178&gt;0,"Targeted Dealer","-")</f>
        <v>Targeted Dealer</v>
      </c>
      <c r="H178" s="67"/>
      <c r="I178" s="68" t="n">
        <v>80</v>
      </c>
      <c r="J178" s="68" t="n">
        <f aca="false">I178/$J$1*($J$1-$E$1)</f>
        <v>80</v>
      </c>
      <c r="K178" s="69" t="n">
        <v>40</v>
      </c>
      <c r="L178" s="69" t="n">
        <f aca="false">I178-K178</f>
        <v>40</v>
      </c>
      <c r="M178" s="69" t="n">
        <f aca="false">IFERROR((K178/J178%),"-")</f>
        <v>50</v>
      </c>
      <c r="N178" s="97" t="n">
        <v>0</v>
      </c>
      <c r="O178" s="98" t="str">
        <f aca="false">IF(F178&lt;=$P$2,"June","")</f>
        <v>June</v>
      </c>
      <c r="P178" s="97" t="n">
        <f aca="false">N178</f>
        <v>0</v>
      </c>
      <c r="Q178" s="99" t="n">
        <f aca="false">K178-P178</f>
        <v>40</v>
      </c>
      <c r="R178" s="98" t="n">
        <f aca="false">IFERROR(IF(O178="May",(K178/P178-1))," ")</f>
        <v>0</v>
      </c>
      <c r="S178" s="105" t="b">
        <f aca="false">IF(N178&gt;0,IF(O178="","-",IF(R178&lt;0%,"DEGROWTH","GROWTH")))</f>
        <v>0</v>
      </c>
      <c r="T178" s="69" t="n">
        <v>40</v>
      </c>
      <c r="U178" s="101" t="str">
        <f aca="false">IF(F178&lt;=$V$2,"May","")</f>
        <v>May</v>
      </c>
      <c r="V178" s="69" t="n">
        <f aca="false">T178</f>
        <v>40</v>
      </c>
      <c r="W178" s="102" t="n">
        <f aca="false">K178-V178</f>
        <v>0</v>
      </c>
      <c r="X178" s="103" t="n">
        <f aca="false">IFERROR(IF(U178="June",(K178/V178-1)),0)</f>
        <v>0</v>
      </c>
      <c r="Y178" s="104" t="str">
        <f aca="false">IF(T178&gt;0,IF(U178="","-",IF(X178&lt;0%,"DEGROWTH","GROWTH")))</f>
        <v>GROWTH</v>
      </c>
      <c r="Z178" s="75" t="n">
        <v>0</v>
      </c>
      <c r="AA178" s="70"/>
      <c r="AB178" s="70" t="s">
        <v>133</v>
      </c>
      <c r="AC178" s="70" t="s">
        <v>133</v>
      </c>
      <c r="AD178" s="3"/>
      <c r="AE178" s="3"/>
      <c r="AF178" s="70" t="s">
        <v>133</v>
      </c>
      <c r="AG178" s="121" t="n">
        <f aca="false">IFERROR(INDEX(Last6M_AvgSales_Ref!$B$2:$B$12659,MATCH(D178,Last6M_AvgSales_Ref!$A$2:$A$12659,0)),"")</f>
        <v>46.6666666666667</v>
      </c>
    </row>
    <row r="179" customFormat="false" ht="14.25" hidden="false" customHeight="true" outlineLevel="0" collapsed="false">
      <c r="A179" s="70" t="s">
        <v>133</v>
      </c>
      <c r="B179" s="72" t="s">
        <v>141</v>
      </c>
      <c r="C179" s="72" t="s">
        <v>977</v>
      </c>
      <c r="D179" s="72" t="n">
        <v>1000003653</v>
      </c>
      <c r="E179" s="72" t="s">
        <v>187</v>
      </c>
      <c r="F179" s="74" t="n">
        <v>45134</v>
      </c>
      <c r="G179" s="67" t="str">
        <f aca="false">IF(I179&gt;0,"Targeted Dealer","-")</f>
        <v>Targeted Dealer</v>
      </c>
      <c r="H179" s="67"/>
      <c r="I179" s="68" t="n">
        <v>20</v>
      </c>
      <c r="J179" s="68" t="n">
        <f aca="false">I179/$J$1*($J$1-$E$1)</f>
        <v>20</v>
      </c>
      <c r="K179" s="69" t="n">
        <v>17.5</v>
      </c>
      <c r="L179" s="69" t="n">
        <f aca="false">I179-K179</f>
        <v>2.5</v>
      </c>
      <c r="M179" s="69" t="n">
        <f aca="false">IFERROR((K179/J179%),"-")</f>
        <v>87.5</v>
      </c>
      <c r="N179" s="97" t="n">
        <v>12</v>
      </c>
      <c r="O179" s="98" t="str">
        <f aca="false">IF(F179&lt;=$P$2,"June","")</f>
        <v>June</v>
      </c>
      <c r="P179" s="97" t="n">
        <f aca="false">N179</f>
        <v>12</v>
      </c>
      <c r="Q179" s="99" t="n">
        <f aca="false">K179-P179</f>
        <v>5.5</v>
      </c>
      <c r="R179" s="98" t="n">
        <f aca="false">IFERROR(IF(O179="May",(K179/P179-1))," ")</f>
        <v>0</v>
      </c>
      <c r="S179" s="100" t="str">
        <f aca="false">IF(N179&gt;0,IF(O179="","-",IF(R179&lt;0%,"DEGROWTH","GROWTH")))</f>
        <v>GROWTH</v>
      </c>
      <c r="T179" s="69" t="n">
        <v>25</v>
      </c>
      <c r="U179" s="101" t="str">
        <f aca="false">IF(F179&lt;=$V$2,"May","")</f>
        <v>May</v>
      </c>
      <c r="V179" s="69" t="n">
        <f aca="false">T179</f>
        <v>25</v>
      </c>
      <c r="W179" s="102" t="n">
        <f aca="false">K179-V179</f>
        <v>-7.5</v>
      </c>
      <c r="X179" s="103" t="n">
        <f aca="false">IFERROR(IF(U179="June",(K179/V179-1)),0)</f>
        <v>0</v>
      </c>
      <c r="Y179" s="104" t="str">
        <f aca="false">IF(T179&gt;0,IF(U179="","-",IF(X179&lt;0%,"DEGROWTH","GROWTH")))</f>
        <v>GROWTH</v>
      </c>
      <c r="Z179" s="75" t="n">
        <v>0</v>
      </c>
      <c r="AA179" s="70"/>
      <c r="AB179" s="70" t="s">
        <v>133</v>
      </c>
      <c r="AC179" s="70" t="s">
        <v>133</v>
      </c>
      <c r="AD179" s="3"/>
      <c r="AE179" s="3"/>
      <c r="AF179" s="70" t="s">
        <v>133</v>
      </c>
      <c r="AG179" s="121" t="n">
        <f aca="false">IFERROR(INDEX(Last6M_AvgSales_Ref!$B$2:$B$12659,MATCH(D179,Last6M_AvgSales_Ref!$A$2:$A$12659,0)),"")</f>
        <v>48</v>
      </c>
    </row>
    <row r="180" customFormat="false" ht="14.25" hidden="false" customHeight="true" outlineLevel="0" collapsed="false">
      <c r="A180" s="70" t="s">
        <v>133</v>
      </c>
      <c r="B180" s="72" t="s">
        <v>141</v>
      </c>
      <c r="C180" s="72" t="s">
        <v>978</v>
      </c>
      <c r="D180" s="72" t="n">
        <v>1000003727</v>
      </c>
      <c r="E180" s="72" t="s">
        <v>979</v>
      </c>
      <c r="F180" s="74" t="n">
        <v>45215</v>
      </c>
      <c r="G180" s="67" t="str">
        <f aca="false">IF(I180&gt;0,"Targeted Dealer","-")</f>
        <v>Targeted Dealer</v>
      </c>
      <c r="H180" s="67"/>
      <c r="I180" s="68" t="n">
        <v>120</v>
      </c>
      <c r="J180" s="68" t="n">
        <f aca="false">I180/$J$1*($J$1-$E$1)</f>
        <v>120</v>
      </c>
      <c r="K180" s="69" t="n">
        <v>117.5</v>
      </c>
      <c r="L180" s="69" t="n">
        <f aca="false">I180-K180</f>
        <v>2.5</v>
      </c>
      <c r="M180" s="69" t="n">
        <f aca="false">IFERROR((K180/J180%),"-")</f>
        <v>97.9166666666667</v>
      </c>
      <c r="N180" s="97" t="n">
        <v>120</v>
      </c>
      <c r="O180" s="98" t="str">
        <f aca="false">IF(F180&lt;=$P$2,"June","")</f>
        <v>June</v>
      </c>
      <c r="P180" s="97" t="n">
        <f aca="false">N180</f>
        <v>120</v>
      </c>
      <c r="Q180" s="99" t="n">
        <f aca="false">K180-P180</f>
        <v>-2.5</v>
      </c>
      <c r="R180" s="98" t="n">
        <f aca="false">IFERROR(IF(O180="May",(K180/P180-1))," ")</f>
        <v>0</v>
      </c>
      <c r="S180" s="100" t="str">
        <f aca="false">IF(N180&gt;0,IF(O180="","-",IF(R180&lt;0%,"DEGROWTH","GROWTH")))</f>
        <v>GROWTH</v>
      </c>
      <c r="T180" s="69" t="n">
        <v>120</v>
      </c>
      <c r="U180" s="101" t="str">
        <f aca="false">IF(F180&lt;=$V$2,"May","")</f>
        <v>May</v>
      </c>
      <c r="V180" s="69" t="n">
        <f aca="false">T180</f>
        <v>120</v>
      </c>
      <c r="W180" s="102" t="n">
        <f aca="false">K180-V180</f>
        <v>-2.5</v>
      </c>
      <c r="X180" s="103" t="n">
        <f aca="false">IFERROR(IF(U180="June",(K180/V180-1)),0)</f>
        <v>0</v>
      </c>
      <c r="Y180" s="104" t="str">
        <f aca="false">IF(T180&gt;0,IF(U180="","-",IF(X180&lt;0%,"DEGROWTH","GROWTH")))</f>
        <v>GROWTH</v>
      </c>
      <c r="Z180" s="75" t="n">
        <v>0</v>
      </c>
      <c r="AA180" s="70"/>
      <c r="AB180" s="70" t="s">
        <v>133</v>
      </c>
      <c r="AC180" s="70" t="s">
        <v>133</v>
      </c>
      <c r="AD180" s="3"/>
      <c r="AE180" s="3"/>
      <c r="AF180" s="70" t="s">
        <v>133</v>
      </c>
      <c r="AG180" s="121" t="n">
        <f aca="false">IFERROR(INDEX(Last6M_AvgSales_Ref!$B$2:$B$12659,MATCH(D180,Last6M_AvgSales_Ref!$A$2:$A$12659,0)),"")</f>
        <v>126.666666666667</v>
      </c>
    </row>
    <row r="181" customFormat="false" ht="14.25" hidden="false" customHeight="true" outlineLevel="0" collapsed="false">
      <c r="A181" s="70" t="s">
        <v>133</v>
      </c>
      <c r="B181" s="72" t="s">
        <v>141</v>
      </c>
      <c r="C181" s="72" t="s">
        <v>980</v>
      </c>
      <c r="D181" s="72" t="n">
        <v>1000003782</v>
      </c>
      <c r="E181" s="72" t="s">
        <v>981</v>
      </c>
      <c r="F181" s="74" t="n">
        <v>45271</v>
      </c>
      <c r="G181" s="67" t="str">
        <f aca="false">IF(I181&gt;0,"Targeted Dealer","-")</f>
        <v>Targeted Dealer</v>
      </c>
      <c r="H181" s="67"/>
      <c r="I181" s="68" t="n">
        <v>30</v>
      </c>
      <c r="J181" s="68" t="n">
        <f aca="false">I181/$J$1*($J$1-$E$1)</f>
        <v>30</v>
      </c>
      <c r="K181" s="69" t="n">
        <v>13</v>
      </c>
      <c r="L181" s="69" t="n">
        <f aca="false">I181-K181</f>
        <v>17</v>
      </c>
      <c r="M181" s="69" t="n">
        <f aca="false">IFERROR((K181/J181%),"-")</f>
        <v>43.3333333333333</v>
      </c>
      <c r="N181" s="97" t="n">
        <v>13</v>
      </c>
      <c r="O181" s="98" t="str">
        <f aca="false">IF(F181&lt;=$P$2,"June","")</f>
        <v>June</v>
      </c>
      <c r="P181" s="97" t="n">
        <f aca="false">N181</f>
        <v>13</v>
      </c>
      <c r="Q181" s="99" t="n">
        <f aca="false">K181-P181</f>
        <v>0</v>
      </c>
      <c r="R181" s="98" t="n">
        <f aca="false">IFERROR(IF(O181="May",(K181/P181-1))," ")</f>
        <v>0</v>
      </c>
      <c r="S181" s="100" t="str">
        <f aca="false">IF(N181&gt;0,IF(O181="","-",IF(R181&lt;0%,"DEGROWTH","GROWTH")))</f>
        <v>GROWTH</v>
      </c>
      <c r="T181" s="69" t="n">
        <v>7.5</v>
      </c>
      <c r="U181" s="101" t="str">
        <f aca="false">IF(F181&lt;=$V$2,"May","")</f>
        <v>May</v>
      </c>
      <c r="V181" s="69" t="n">
        <f aca="false">T181</f>
        <v>7.5</v>
      </c>
      <c r="W181" s="102" t="n">
        <f aca="false">K181-V181</f>
        <v>5.5</v>
      </c>
      <c r="X181" s="103" t="n">
        <f aca="false">IFERROR(IF(U181="June",(K181/V181-1)),0)</f>
        <v>0</v>
      </c>
      <c r="Y181" s="104" t="str">
        <f aca="false">IF(T181&gt;0,IF(U181="","-",IF(X181&lt;0%,"DEGROWTH","GROWTH")))</f>
        <v>GROWTH</v>
      </c>
      <c r="Z181" s="75" t="n">
        <v>0</v>
      </c>
      <c r="AA181" s="70"/>
      <c r="AB181" s="70" t="s">
        <v>133</v>
      </c>
      <c r="AC181" s="70" t="s">
        <v>133</v>
      </c>
      <c r="AD181" s="3"/>
      <c r="AE181" s="3"/>
      <c r="AF181" s="70" t="s">
        <v>133</v>
      </c>
      <c r="AG181" s="121" t="n">
        <f aca="false">IFERROR(INDEX(Last6M_AvgSales_Ref!$B$2:$B$12659,MATCH(D181,Last6M_AvgSales_Ref!$A$2:$A$12659,0)),"")</f>
        <v>25.4166666666667</v>
      </c>
    </row>
    <row r="182" customFormat="false" ht="14.25" hidden="false" customHeight="true" outlineLevel="0" collapsed="false">
      <c r="A182" s="70" t="s">
        <v>133</v>
      </c>
      <c r="B182" s="72" t="s">
        <v>141</v>
      </c>
      <c r="C182" s="72" t="s">
        <v>982</v>
      </c>
      <c r="D182" s="72" t="n">
        <v>1000003816</v>
      </c>
      <c r="E182" s="72" t="s">
        <v>983</v>
      </c>
      <c r="F182" s="78" t="n">
        <v>45301</v>
      </c>
      <c r="G182" s="67" t="str">
        <f aca="false">IF(I182&gt;0,"Targeted Dealer","-")</f>
        <v>Targeted Dealer</v>
      </c>
      <c r="H182" s="67"/>
      <c r="I182" s="68" t="n">
        <v>20</v>
      </c>
      <c r="J182" s="68" t="n">
        <f aca="false">I182/$J$1*($J$1-$E$1)</f>
        <v>20</v>
      </c>
      <c r="K182" s="69" t="n">
        <v>15</v>
      </c>
      <c r="L182" s="69" t="n">
        <f aca="false">I182-K182</f>
        <v>5</v>
      </c>
      <c r="M182" s="69" t="n">
        <f aca="false">IFERROR((K182/J182%),"-")</f>
        <v>75</v>
      </c>
      <c r="N182" s="97" t="n">
        <v>15</v>
      </c>
      <c r="O182" s="98" t="str">
        <f aca="false">IF(F182&lt;=$P$2,"June","")</f>
        <v>June</v>
      </c>
      <c r="P182" s="97" t="n">
        <f aca="false">N182</f>
        <v>15</v>
      </c>
      <c r="Q182" s="99" t="n">
        <f aca="false">K182-P182</f>
        <v>0</v>
      </c>
      <c r="R182" s="98" t="n">
        <f aca="false">IFERROR(IF(O182="May",(K182/P182-1))," ")</f>
        <v>0</v>
      </c>
      <c r="S182" s="100" t="str">
        <f aca="false">IF(N182&gt;0,IF(O182="","-",IF(R182&lt;0%,"DEGROWTH","GROWTH")))</f>
        <v>GROWTH</v>
      </c>
      <c r="T182" s="69" t="n">
        <v>20</v>
      </c>
      <c r="U182" s="101" t="str">
        <f aca="false">IF(F182&lt;=$V$2,"May","")</f>
        <v>May</v>
      </c>
      <c r="V182" s="69" t="n">
        <f aca="false">T182</f>
        <v>20</v>
      </c>
      <c r="W182" s="102" t="n">
        <f aca="false">K182-V182</f>
        <v>-5</v>
      </c>
      <c r="X182" s="103" t="n">
        <f aca="false">IFERROR(IF(U182="June",(K182/V182-1)),0)</f>
        <v>0</v>
      </c>
      <c r="Y182" s="104" t="str">
        <f aca="false">IF(T182&gt;0,IF(U182="","-",IF(X182&lt;0%,"DEGROWTH","GROWTH")))</f>
        <v>GROWTH</v>
      </c>
      <c r="Z182" s="75" t="n">
        <v>0</v>
      </c>
      <c r="AA182" s="70"/>
      <c r="AB182" s="70" t="s">
        <v>133</v>
      </c>
      <c r="AC182" s="70" t="s">
        <v>133</v>
      </c>
      <c r="AD182" s="3"/>
      <c r="AE182" s="3"/>
      <c r="AF182" s="70" t="s">
        <v>133</v>
      </c>
      <c r="AG182" s="121" t="n">
        <f aca="false">IFERROR(INDEX(Last6M_AvgSales_Ref!$B$2:$B$12659,MATCH(D182,Last6M_AvgSales_Ref!$A$2:$A$12659,0)),"")</f>
        <v>12.5</v>
      </c>
    </row>
    <row r="183" customFormat="false" ht="14.25" hidden="false" customHeight="true" outlineLevel="0" collapsed="false">
      <c r="A183" s="75" t="s">
        <v>133</v>
      </c>
      <c r="B183" s="79" t="s">
        <v>141</v>
      </c>
      <c r="C183" s="79" t="s">
        <v>984</v>
      </c>
      <c r="D183" s="79" t="n">
        <v>1000004010</v>
      </c>
      <c r="E183" s="79" t="s">
        <v>985</v>
      </c>
      <c r="F183" s="74" t="n">
        <v>45458</v>
      </c>
      <c r="G183" s="67" t="str">
        <f aca="false">IF(I183&gt;0,"Targeted Dealer","-")</f>
        <v>Targeted Dealer</v>
      </c>
      <c r="H183" s="67"/>
      <c r="I183" s="68" t="n">
        <v>120</v>
      </c>
      <c r="J183" s="68" t="n">
        <f aca="false">I183/$J$1*($J$1-$E$1)</f>
        <v>120</v>
      </c>
      <c r="K183" s="69" t="n">
        <v>120</v>
      </c>
      <c r="L183" s="69" t="n">
        <f aca="false">I183-K183</f>
        <v>0</v>
      </c>
      <c r="M183" s="69" t="n">
        <f aca="false">IFERROR((K183/J183%),"-")</f>
        <v>100</v>
      </c>
      <c r="N183" s="97" t="n">
        <v>0</v>
      </c>
      <c r="O183" s="98" t="str">
        <f aca="false">IF(F183&lt;=$P$2,"June","")</f>
        <v>June</v>
      </c>
      <c r="P183" s="97" t="n">
        <f aca="false">N183</f>
        <v>0</v>
      </c>
      <c r="Q183" s="99" t="n">
        <f aca="false">K183-P183</f>
        <v>120</v>
      </c>
      <c r="R183" s="98" t="n">
        <f aca="false">IFERROR(IF(O183="May",(K183/P183-1))," ")</f>
        <v>0</v>
      </c>
      <c r="S183" s="105" t="b">
        <f aca="false">IF(N183&gt;0,IF(O183="","-",IF(R183&lt;0%,"DEGROWTH","GROWTH")))</f>
        <v>0</v>
      </c>
      <c r="T183" s="69" t="n">
        <v>200</v>
      </c>
      <c r="U183" s="101" t="str">
        <f aca="false">IF(F183&lt;=$V$2,"May","")</f>
        <v>May</v>
      </c>
      <c r="V183" s="69" t="n">
        <f aca="false">T183</f>
        <v>200</v>
      </c>
      <c r="W183" s="102" t="n">
        <f aca="false">K183-V183</f>
        <v>-80</v>
      </c>
      <c r="X183" s="103" t="n">
        <f aca="false">IFERROR(IF(U183="June",(K183/V183-1)),0)</f>
        <v>0</v>
      </c>
      <c r="Y183" s="104" t="str">
        <f aca="false">IF(T183&gt;0,IF(U183="","-",IF(X183&lt;0%,"DEGROWTH","GROWTH")))</f>
        <v>GROWTH</v>
      </c>
      <c r="Z183" s="75" t="n">
        <v>0</v>
      </c>
      <c r="AA183" s="70"/>
      <c r="AB183" s="70" t="s">
        <v>133</v>
      </c>
      <c r="AC183" s="75" t="s">
        <v>133</v>
      </c>
      <c r="AD183" s="3"/>
      <c r="AE183" s="3"/>
      <c r="AF183" s="75" t="s">
        <v>133</v>
      </c>
      <c r="AG183" s="121" t="n">
        <f aca="false">IFERROR(INDEX(Last6M_AvgSales_Ref!$B$2:$B$12659,MATCH(D183,Last6M_AvgSales_Ref!$A$2:$A$12659,0)),"")</f>
        <v>80</v>
      </c>
    </row>
    <row r="184" customFormat="false" ht="14.25" hidden="false" customHeight="true" outlineLevel="0" collapsed="false">
      <c r="A184" s="75" t="s">
        <v>133</v>
      </c>
      <c r="B184" s="79" t="s">
        <v>141</v>
      </c>
      <c r="C184" s="79" t="s">
        <v>986</v>
      </c>
      <c r="D184" s="79" t="n">
        <v>1000004084</v>
      </c>
      <c r="E184" s="79" t="s">
        <v>987</v>
      </c>
      <c r="F184" s="74" t="n">
        <v>45518</v>
      </c>
      <c r="G184" s="67" t="str">
        <f aca="false">IF(I184&gt;0,"Targeted Dealer","-")</f>
        <v>Targeted Dealer</v>
      </c>
      <c r="H184" s="67"/>
      <c r="I184" s="68" t="n">
        <v>260</v>
      </c>
      <c r="J184" s="68" t="n">
        <f aca="false">I184/$J$1*($J$1-$E$1)</f>
        <v>260</v>
      </c>
      <c r="K184" s="69" t="n">
        <v>320</v>
      </c>
      <c r="L184" s="69" t="n">
        <f aca="false">I184-K184</f>
        <v>-60</v>
      </c>
      <c r="M184" s="69" t="n">
        <f aca="false">IFERROR((K184/J184%),"-")</f>
        <v>123.076923076923</v>
      </c>
      <c r="N184" s="97" t="n">
        <v>213</v>
      </c>
      <c r="O184" s="98" t="str">
        <f aca="false">IF(F184&lt;=$P$2,"June","")</f>
        <v>June</v>
      </c>
      <c r="P184" s="97" t="n">
        <f aca="false">N184</f>
        <v>213</v>
      </c>
      <c r="Q184" s="99" t="n">
        <f aca="false">K184-P184</f>
        <v>107</v>
      </c>
      <c r="R184" s="98" t="n">
        <f aca="false">IFERROR(IF(O184="May",(K184/P184-1))," ")</f>
        <v>0</v>
      </c>
      <c r="S184" s="100" t="str">
        <f aca="false">IF(N184&gt;0,IF(O184="","-",IF(R184&lt;0%,"DEGROWTH","GROWTH")))</f>
        <v>GROWTH</v>
      </c>
      <c r="T184" s="69" t="n">
        <v>240</v>
      </c>
      <c r="U184" s="101" t="str">
        <f aca="false">IF(F184&lt;=$V$2,"May","")</f>
        <v>May</v>
      </c>
      <c r="V184" s="69" t="n">
        <f aca="false">T184</f>
        <v>240</v>
      </c>
      <c r="W184" s="102" t="n">
        <f aca="false">K184-V184</f>
        <v>80</v>
      </c>
      <c r="X184" s="103" t="n">
        <f aca="false">IFERROR(IF(U184="June",(K184/V184-1)),0)</f>
        <v>0</v>
      </c>
      <c r="Y184" s="104" t="str">
        <f aca="false">IF(T184&gt;0,IF(U184="","-",IF(X184&lt;0%,"DEGROWTH","GROWTH")))</f>
        <v>GROWTH</v>
      </c>
      <c r="Z184" s="75" t="n">
        <v>0</v>
      </c>
      <c r="AA184" s="70"/>
      <c r="AB184" s="70" t="s">
        <v>133</v>
      </c>
      <c r="AC184" s="75" t="s">
        <v>133</v>
      </c>
      <c r="AD184" s="3"/>
      <c r="AE184" s="3"/>
      <c r="AF184" s="75" t="s">
        <v>133</v>
      </c>
      <c r="AG184" s="121" t="n">
        <f aca="false">IFERROR(INDEX(Last6M_AvgSales_Ref!$B$2:$B$12659,MATCH(D184,Last6M_AvgSales_Ref!$A$2:$A$12659,0)),"")</f>
        <v>351.833333333333</v>
      </c>
    </row>
    <row r="185" customFormat="false" ht="14.25" hidden="false" customHeight="true" outlineLevel="0" collapsed="false">
      <c r="A185" s="70" t="s">
        <v>133</v>
      </c>
      <c r="B185" s="72" t="s">
        <v>142</v>
      </c>
      <c r="C185" s="72" t="s">
        <v>988</v>
      </c>
      <c r="D185" s="72" t="n">
        <v>1000000103</v>
      </c>
      <c r="E185" s="73" t="s">
        <v>989</v>
      </c>
      <c r="F185" s="74" t="n">
        <v>41870</v>
      </c>
      <c r="G185" s="67" t="str">
        <f aca="false">IF(I185&gt;0,"Targeted Dealer","-")</f>
        <v>Targeted Dealer</v>
      </c>
      <c r="H185" s="67"/>
      <c r="I185" s="68" t="n">
        <v>180</v>
      </c>
      <c r="J185" s="68" t="n">
        <f aca="false">I185/$J$1*($J$1-$E$1)</f>
        <v>180</v>
      </c>
      <c r="K185" s="69" t="n">
        <v>217.5</v>
      </c>
      <c r="L185" s="69" t="n">
        <f aca="false">I185-K185</f>
        <v>-37.5</v>
      </c>
      <c r="M185" s="69" t="n">
        <f aca="false">IFERROR((K185/J185%),"-")</f>
        <v>120.833333333333</v>
      </c>
      <c r="N185" s="97" t="n">
        <v>274.5</v>
      </c>
      <c r="O185" s="98" t="str">
        <f aca="false">IF(F185&lt;=$P$2,"June","")</f>
        <v>June</v>
      </c>
      <c r="P185" s="97" t="n">
        <f aca="false">N185</f>
        <v>274.5</v>
      </c>
      <c r="Q185" s="99" t="n">
        <f aca="false">K185-P185</f>
        <v>-57</v>
      </c>
      <c r="R185" s="98" t="n">
        <f aca="false">IFERROR(IF(O185="May",(K185/P185-1))," ")</f>
        <v>0</v>
      </c>
      <c r="S185" s="100" t="str">
        <f aca="false">IF(N185&gt;0,IF(O185="","-",IF(R185&lt;0%,"DEGROWTH","GROWTH")))</f>
        <v>GROWTH</v>
      </c>
      <c r="T185" s="69" t="n">
        <v>167</v>
      </c>
      <c r="U185" s="101" t="str">
        <f aca="false">IF(F185&lt;=$V$2,"May","")</f>
        <v>May</v>
      </c>
      <c r="V185" s="69" t="n">
        <f aca="false">T185</f>
        <v>167</v>
      </c>
      <c r="W185" s="102" t="n">
        <f aca="false">K185-V185</f>
        <v>50.5</v>
      </c>
      <c r="X185" s="103" t="n">
        <f aca="false">IFERROR(IF(U185="June",(K185/V185-1)),0)</f>
        <v>0</v>
      </c>
      <c r="Y185" s="104" t="str">
        <f aca="false">IF(T185&gt;0,IF(U185="","-",IF(X185&lt;0%,"DEGROWTH","GROWTH")))</f>
        <v>GROWTH</v>
      </c>
      <c r="Z185" s="75" t="n">
        <v>0</v>
      </c>
      <c r="AA185" s="70"/>
      <c r="AB185" s="70" t="s">
        <v>133</v>
      </c>
      <c r="AC185" s="70" t="s">
        <v>133</v>
      </c>
      <c r="AD185" s="3"/>
      <c r="AE185" s="3"/>
      <c r="AF185" s="70" t="s">
        <v>133</v>
      </c>
      <c r="AG185" s="121" t="n">
        <f aca="false">IFERROR(INDEX(Last6M_AvgSales_Ref!$B$2:$B$12659,MATCH(D185,Last6M_AvgSales_Ref!$A$2:$A$12659,0)),"")</f>
        <v>268.691666666667</v>
      </c>
    </row>
    <row r="186" customFormat="false" ht="14.25" hidden="false" customHeight="true" outlineLevel="0" collapsed="false">
      <c r="A186" s="70" t="s">
        <v>133</v>
      </c>
      <c r="B186" s="72" t="s">
        <v>142</v>
      </c>
      <c r="C186" s="72" t="s">
        <v>186</v>
      </c>
      <c r="D186" s="72" t="n">
        <v>1000000094</v>
      </c>
      <c r="E186" s="73" t="s">
        <v>187</v>
      </c>
      <c r="F186" s="74" t="n">
        <v>41880</v>
      </c>
      <c r="G186" s="67" t="str">
        <f aca="false">IF(I186&gt;0,"Targeted Dealer","-")</f>
        <v>Targeted Dealer</v>
      </c>
      <c r="H186" s="67"/>
      <c r="I186" s="68" t="n">
        <v>50</v>
      </c>
      <c r="J186" s="68" t="n">
        <f aca="false">I186/$J$1*($J$1-$E$1)</f>
        <v>50</v>
      </c>
      <c r="K186" s="69" t="n">
        <v>60.5</v>
      </c>
      <c r="L186" s="69" t="n">
        <f aca="false">I186-K186</f>
        <v>-10.5</v>
      </c>
      <c r="M186" s="69" t="n">
        <f aca="false">IFERROR((K186/J186%),"-")</f>
        <v>121</v>
      </c>
      <c r="N186" s="97" t="n">
        <v>65</v>
      </c>
      <c r="O186" s="98" t="str">
        <f aca="false">IF(F186&lt;=$P$2,"June","")</f>
        <v>June</v>
      </c>
      <c r="P186" s="97" t="n">
        <f aca="false">N186</f>
        <v>65</v>
      </c>
      <c r="Q186" s="99" t="n">
        <f aca="false">K186-P186</f>
        <v>-4.5</v>
      </c>
      <c r="R186" s="98" t="n">
        <f aca="false">IFERROR(IF(O186="May",(K186/P186-1))," ")</f>
        <v>0</v>
      </c>
      <c r="S186" s="100" t="str">
        <f aca="false">IF(N186&gt;0,IF(O186="","-",IF(R186&lt;0%,"DEGROWTH","GROWTH")))</f>
        <v>GROWTH</v>
      </c>
      <c r="T186" s="69" t="n">
        <v>55.5</v>
      </c>
      <c r="U186" s="101" t="str">
        <f aca="false">IF(F186&lt;=$V$2,"May","")</f>
        <v>May</v>
      </c>
      <c r="V186" s="69" t="n">
        <f aca="false">T186</f>
        <v>55.5</v>
      </c>
      <c r="W186" s="102" t="n">
        <f aca="false">K186-V186</f>
        <v>5</v>
      </c>
      <c r="X186" s="103" t="n">
        <f aca="false">IFERROR(IF(U186="June",(K186/V186-1)),0)</f>
        <v>0</v>
      </c>
      <c r="Y186" s="104" t="str">
        <f aca="false">IF(T186&gt;0,IF(U186="","-",IF(X186&lt;0%,"DEGROWTH","GROWTH")))</f>
        <v>GROWTH</v>
      </c>
      <c r="Z186" s="75" t="n">
        <v>0</v>
      </c>
      <c r="AA186" s="70"/>
      <c r="AB186" s="70" t="s">
        <v>133</v>
      </c>
      <c r="AC186" s="70" t="s">
        <v>133</v>
      </c>
      <c r="AD186" s="3"/>
      <c r="AE186" s="3"/>
      <c r="AF186" s="70" t="s">
        <v>133</v>
      </c>
      <c r="AG186" s="121" t="n">
        <f aca="false">IFERROR(INDEX(Last6M_AvgSales_Ref!$B$2:$B$12659,MATCH(D186,Last6M_AvgSales_Ref!$A$2:$A$12659,0)),"")</f>
        <v>45.9166666666667</v>
      </c>
    </row>
    <row r="187" customFormat="false" ht="14.25" hidden="false" customHeight="true" outlineLevel="0" collapsed="false">
      <c r="A187" s="70" t="s">
        <v>133</v>
      </c>
      <c r="B187" s="72" t="s">
        <v>142</v>
      </c>
      <c r="C187" s="72" t="s">
        <v>990</v>
      </c>
      <c r="D187" s="72" t="n">
        <v>1000000096</v>
      </c>
      <c r="E187" s="73" t="s">
        <v>991</v>
      </c>
      <c r="F187" s="74" t="n">
        <v>43052</v>
      </c>
      <c r="G187" s="67" t="str">
        <f aca="false">IF(I187&gt;0,"Targeted Dealer","-")</f>
        <v>Targeted Dealer</v>
      </c>
      <c r="H187" s="67"/>
      <c r="I187" s="68" t="n">
        <v>60</v>
      </c>
      <c r="J187" s="68" t="n">
        <f aca="false">I187/$J$1*($J$1-$E$1)</f>
        <v>60</v>
      </c>
      <c r="K187" s="69" t="n">
        <v>105</v>
      </c>
      <c r="L187" s="69" t="n">
        <f aca="false">I187-K187</f>
        <v>-45</v>
      </c>
      <c r="M187" s="69" t="n">
        <f aca="false">IFERROR((K187/J187%),"-")</f>
        <v>175</v>
      </c>
      <c r="N187" s="97" t="n">
        <v>60</v>
      </c>
      <c r="O187" s="98" t="str">
        <f aca="false">IF(F187&lt;=$P$2,"June","")</f>
        <v>June</v>
      </c>
      <c r="P187" s="97" t="n">
        <f aca="false">N187</f>
        <v>60</v>
      </c>
      <c r="Q187" s="99" t="n">
        <f aca="false">K187-P187</f>
        <v>45</v>
      </c>
      <c r="R187" s="98" t="n">
        <f aca="false">IFERROR(IF(O187="May",(K187/P187-1))," ")</f>
        <v>0</v>
      </c>
      <c r="S187" s="100" t="str">
        <f aca="false">IF(N187&gt;0,IF(O187="","-",IF(R187&lt;0%,"DEGROWTH","GROWTH")))</f>
        <v>GROWTH</v>
      </c>
      <c r="T187" s="69" t="n">
        <v>39</v>
      </c>
      <c r="U187" s="101" t="str">
        <f aca="false">IF(F187&lt;=$V$2,"May","")</f>
        <v>May</v>
      </c>
      <c r="V187" s="69" t="n">
        <f aca="false">T187</f>
        <v>39</v>
      </c>
      <c r="W187" s="102" t="n">
        <f aca="false">K187-V187</f>
        <v>66</v>
      </c>
      <c r="X187" s="103" t="n">
        <f aca="false">IFERROR(IF(U187="June",(K187/V187-1)),0)</f>
        <v>0</v>
      </c>
      <c r="Y187" s="104" t="str">
        <f aca="false">IF(T187&gt;0,IF(U187="","-",IF(X187&lt;0%,"DEGROWTH","GROWTH")))</f>
        <v>GROWTH</v>
      </c>
      <c r="Z187" s="75" t="n">
        <v>0</v>
      </c>
      <c r="AA187" s="70"/>
      <c r="AB187" s="70" t="s">
        <v>133</v>
      </c>
      <c r="AC187" s="70" t="s">
        <v>133</v>
      </c>
      <c r="AD187" s="3"/>
      <c r="AE187" s="3"/>
      <c r="AF187" s="70" t="s">
        <v>133</v>
      </c>
      <c r="AG187" s="121" t="n">
        <f aca="false">IFERROR(INDEX(Last6M_AvgSales_Ref!$B$2:$B$12659,MATCH(D187,Last6M_AvgSales_Ref!$A$2:$A$12659,0)),"")</f>
        <v>103.583333333333</v>
      </c>
    </row>
    <row r="188" customFormat="false" ht="14.25" hidden="false" customHeight="true" outlineLevel="0" collapsed="false">
      <c r="A188" s="70" t="s">
        <v>133</v>
      </c>
      <c r="B188" s="72" t="s">
        <v>142</v>
      </c>
      <c r="C188" s="72" t="s">
        <v>992</v>
      </c>
      <c r="D188" s="72" t="n">
        <v>1000000110</v>
      </c>
      <c r="E188" s="73" t="s">
        <v>993</v>
      </c>
      <c r="F188" s="74" t="n">
        <v>43068</v>
      </c>
      <c r="G188" s="67" t="str">
        <f aca="false">IF(I188&gt;0,"Targeted Dealer","-")</f>
        <v>Targeted Dealer</v>
      </c>
      <c r="H188" s="67"/>
      <c r="I188" s="68" t="n">
        <v>40</v>
      </c>
      <c r="J188" s="68" t="n">
        <f aca="false">I188/$J$1*($J$1-$E$1)</f>
        <v>40</v>
      </c>
      <c r="K188" s="69" t="n">
        <v>0</v>
      </c>
      <c r="L188" s="69" t="n">
        <f aca="false">I188-K188</f>
        <v>40</v>
      </c>
      <c r="M188" s="69" t="n">
        <f aca="false">IFERROR((K188/J188%),"-")</f>
        <v>0</v>
      </c>
      <c r="N188" s="97" t="n">
        <v>0</v>
      </c>
      <c r="O188" s="98" t="str">
        <f aca="false">IF(F188&lt;=$P$2,"June","")</f>
        <v>June</v>
      </c>
      <c r="P188" s="97" t="n">
        <f aca="false">N188</f>
        <v>0</v>
      </c>
      <c r="Q188" s="99" t="n">
        <f aca="false">K188-P188</f>
        <v>0</v>
      </c>
      <c r="R188" s="98" t="n">
        <f aca="false">IFERROR(IF(O188="May",(K188/P188-1))," ")</f>
        <v>0</v>
      </c>
      <c r="S188" s="105" t="b">
        <f aca="false">IF(N188&gt;0,IF(O188="","-",IF(R188&lt;0%,"DEGROWTH","GROWTH")))</f>
        <v>0</v>
      </c>
      <c r="T188" s="69" t="n">
        <v>40</v>
      </c>
      <c r="U188" s="101" t="str">
        <f aca="false">IF(F188&lt;=$V$2,"May","")</f>
        <v>May</v>
      </c>
      <c r="V188" s="69" t="n">
        <f aca="false">T188</f>
        <v>40</v>
      </c>
      <c r="W188" s="102" t="n">
        <f aca="false">K188-V188</f>
        <v>-40</v>
      </c>
      <c r="X188" s="103" t="n">
        <f aca="false">IFERROR(IF(U188="June",(K188/V188-1)),0)</f>
        <v>0</v>
      </c>
      <c r="Y188" s="104" t="str">
        <f aca="false">IF(T188&gt;0,IF(U188="","-",IF(X188&lt;0%,"DEGROWTH","GROWTH")))</f>
        <v>GROWTH</v>
      </c>
      <c r="Z188" s="75" t="n">
        <v>0</v>
      </c>
      <c r="AA188" s="70"/>
      <c r="AB188" s="70" t="s">
        <v>133</v>
      </c>
      <c r="AC188" s="70" t="s">
        <v>133</v>
      </c>
      <c r="AD188" s="3"/>
      <c r="AE188" s="3"/>
      <c r="AF188" s="70" t="s">
        <v>133</v>
      </c>
      <c r="AG188" s="121" t="n">
        <f aca="false">IFERROR(INDEX(Last6M_AvgSales_Ref!$B$2:$B$12659,MATCH(D188,Last6M_AvgSales_Ref!$A$2:$A$12659,0)),"")</f>
        <v>24.1666666666667</v>
      </c>
    </row>
    <row r="189" customFormat="false" ht="14.25" hidden="false" customHeight="true" outlineLevel="0" collapsed="false">
      <c r="A189" s="70" t="s">
        <v>133</v>
      </c>
      <c r="B189" s="72" t="s">
        <v>142</v>
      </c>
      <c r="C189" s="72" t="s">
        <v>994</v>
      </c>
      <c r="D189" s="72" t="n">
        <v>1000000104</v>
      </c>
      <c r="E189" s="73" t="s">
        <v>995</v>
      </c>
      <c r="F189" s="74" t="n">
        <v>43235</v>
      </c>
      <c r="G189" s="67" t="str">
        <f aca="false">IF(I189&gt;0,"Targeted Dealer","-")</f>
        <v>Targeted Dealer</v>
      </c>
      <c r="H189" s="67"/>
      <c r="I189" s="68" t="n">
        <v>40</v>
      </c>
      <c r="J189" s="68" t="n">
        <f aca="false">I189/$J$1*($J$1-$E$1)</f>
        <v>40</v>
      </c>
      <c r="K189" s="69" t="n">
        <v>47.5</v>
      </c>
      <c r="L189" s="69" t="n">
        <f aca="false">I189-K189</f>
        <v>-7.5</v>
      </c>
      <c r="M189" s="69" t="n">
        <f aca="false">IFERROR((K189/J189%),"-")</f>
        <v>118.75</v>
      </c>
      <c r="N189" s="97" t="n">
        <v>36.5</v>
      </c>
      <c r="O189" s="98" t="str">
        <f aca="false">IF(F189&lt;=$P$2,"June","")</f>
        <v>June</v>
      </c>
      <c r="P189" s="97" t="n">
        <f aca="false">N189</f>
        <v>36.5</v>
      </c>
      <c r="Q189" s="99" t="n">
        <f aca="false">K189-P189</f>
        <v>11</v>
      </c>
      <c r="R189" s="98" t="n">
        <f aca="false">IFERROR(IF(O189="May",(K189/P189-1))," ")</f>
        <v>0</v>
      </c>
      <c r="S189" s="100" t="str">
        <f aca="false">IF(N189&gt;0,IF(O189="","-",IF(R189&lt;0%,"DEGROWTH","GROWTH")))</f>
        <v>GROWTH</v>
      </c>
      <c r="T189" s="69" t="n">
        <v>28.5</v>
      </c>
      <c r="U189" s="101" t="str">
        <f aca="false">IF(F189&lt;=$V$2,"May","")</f>
        <v>May</v>
      </c>
      <c r="V189" s="69" t="n">
        <f aca="false">T189</f>
        <v>28.5</v>
      </c>
      <c r="W189" s="102" t="n">
        <f aca="false">K189-V189</f>
        <v>19</v>
      </c>
      <c r="X189" s="103" t="n">
        <f aca="false">IFERROR(IF(U189="June",(K189/V189-1)),0)</f>
        <v>0</v>
      </c>
      <c r="Y189" s="104" t="str">
        <f aca="false">IF(T189&gt;0,IF(U189="","-",IF(X189&lt;0%,"DEGROWTH","GROWTH")))</f>
        <v>GROWTH</v>
      </c>
      <c r="Z189" s="75" t="n">
        <v>0</v>
      </c>
      <c r="AA189" s="70"/>
      <c r="AB189" s="70" t="s">
        <v>133</v>
      </c>
      <c r="AC189" s="70" t="s">
        <v>133</v>
      </c>
      <c r="AD189" s="3"/>
      <c r="AE189" s="3"/>
      <c r="AF189" s="70" t="s">
        <v>133</v>
      </c>
      <c r="AG189" s="121" t="n">
        <f aca="false">IFERROR(INDEX(Last6M_AvgSales_Ref!$B$2:$B$12659,MATCH(D189,Last6M_AvgSales_Ref!$A$2:$A$12659,0)),"")</f>
        <v>52.3333333333333</v>
      </c>
    </row>
    <row r="190" customFormat="false" ht="14.25" hidden="false" customHeight="true" outlineLevel="0" collapsed="false">
      <c r="A190" s="70" t="s">
        <v>133</v>
      </c>
      <c r="B190" s="72" t="s">
        <v>142</v>
      </c>
      <c r="C190" s="72" t="s">
        <v>996</v>
      </c>
      <c r="D190" s="72" t="n">
        <v>1000000113</v>
      </c>
      <c r="E190" s="73" t="s">
        <v>997</v>
      </c>
      <c r="F190" s="74" t="n">
        <v>43397</v>
      </c>
      <c r="G190" s="67" t="str">
        <f aca="false">IF(I190&gt;0,"Targeted Dealer","-")</f>
        <v>Targeted Dealer</v>
      </c>
      <c r="H190" s="67"/>
      <c r="I190" s="68" t="n">
        <v>110</v>
      </c>
      <c r="J190" s="68" t="n">
        <f aca="false">I190/$J$1*($J$1-$E$1)</f>
        <v>110</v>
      </c>
      <c r="K190" s="69" t="n">
        <v>112.5</v>
      </c>
      <c r="L190" s="69" t="n">
        <f aca="false">I190-K190</f>
        <v>-2.5</v>
      </c>
      <c r="M190" s="69" t="n">
        <f aca="false">IFERROR((K190/J190%),"-")</f>
        <v>102.272727272727</v>
      </c>
      <c r="N190" s="97" t="n">
        <v>141.1</v>
      </c>
      <c r="O190" s="98" t="str">
        <f aca="false">IF(F190&lt;=$P$2,"June","")</f>
        <v>June</v>
      </c>
      <c r="P190" s="97" t="n">
        <f aca="false">N190</f>
        <v>141.1</v>
      </c>
      <c r="Q190" s="99" t="n">
        <f aca="false">K190-P190</f>
        <v>-28.6</v>
      </c>
      <c r="R190" s="98" t="n">
        <f aca="false">IFERROR(IF(O190="May",(K190/P190-1))," ")</f>
        <v>0</v>
      </c>
      <c r="S190" s="100" t="str">
        <f aca="false">IF(N190&gt;0,IF(O190="","-",IF(R190&lt;0%,"DEGROWTH","GROWTH")))</f>
        <v>GROWTH</v>
      </c>
      <c r="T190" s="69" t="n">
        <v>119</v>
      </c>
      <c r="U190" s="101" t="str">
        <f aca="false">IF(F190&lt;=$V$2,"May","")</f>
        <v>May</v>
      </c>
      <c r="V190" s="69" t="n">
        <f aca="false">T190</f>
        <v>119</v>
      </c>
      <c r="W190" s="102" t="n">
        <f aca="false">K190-V190</f>
        <v>-6.5</v>
      </c>
      <c r="X190" s="103" t="n">
        <f aca="false">IFERROR(IF(U190="June",(K190/V190-1)),0)</f>
        <v>0</v>
      </c>
      <c r="Y190" s="104" t="str">
        <f aca="false">IF(T190&gt;0,IF(U190="","-",IF(X190&lt;0%,"DEGROWTH","GROWTH")))</f>
        <v>GROWTH</v>
      </c>
      <c r="Z190" s="75" t="n">
        <v>0</v>
      </c>
      <c r="AA190" s="70"/>
      <c r="AB190" s="70" t="s">
        <v>133</v>
      </c>
      <c r="AC190" s="70" t="s">
        <v>133</v>
      </c>
      <c r="AD190" s="3"/>
      <c r="AE190" s="3"/>
      <c r="AF190" s="70" t="s">
        <v>133</v>
      </c>
      <c r="AG190" s="121" t="n">
        <f aca="false">IFERROR(INDEX(Last6M_AvgSales_Ref!$B$2:$B$12659,MATCH(D190,Last6M_AvgSales_Ref!$A$2:$A$12659,0)),"")</f>
        <v>161.125</v>
      </c>
    </row>
    <row r="191" customFormat="false" ht="14.25" hidden="false" customHeight="true" outlineLevel="0" collapsed="false">
      <c r="A191" s="70" t="s">
        <v>133</v>
      </c>
      <c r="B191" s="72" t="s">
        <v>142</v>
      </c>
      <c r="C191" s="72" t="s">
        <v>998</v>
      </c>
      <c r="D191" s="72" t="n">
        <v>1000000834</v>
      </c>
      <c r="E191" s="73" t="s">
        <v>999</v>
      </c>
      <c r="F191" s="74" t="n">
        <v>43687</v>
      </c>
      <c r="G191" s="67" t="str">
        <f aca="false">IF(I191&gt;0,"Targeted Dealer","-")</f>
        <v>Targeted Dealer</v>
      </c>
      <c r="H191" s="67"/>
      <c r="I191" s="68" t="n">
        <v>180</v>
      </c>
      <c r="J191" s="68" t="n">
        <f aca="false">I191/$J$1*($J$1-$E$1)</f>
        <v>180</v>
      </c>
      <c r="K191" s="69" t="n">
        <v>264</v>
      </c>
      <c r="L191" s="69" t="n">
        <f aca="false">I191-K191</f>
        <v>-84</v>
      </c>
      <c r="M191" s="69" t="n">
        <f aca="false">IFERROR((K191/J191%),"-")</f>
        <v>146.666666666667</v>
      </c>
      <c r="N191" s="97" t="n">
        <v>178</v>
      </c>
      <c r="O191" s="98" t="str">
        <f aca="false">IF(F191&lt;=$P$2,"June","")</f>
        <v>June</v>
      </c>
      <c r="P191" s="97" t="n">
        <f aca="false">N191</f>
        <v>178</v>
      </c>
      <c r="Q191" s="99" t="n">
        <f aca="false">K191-P191</f>
        <v>86</v>
      </c>
      <c r="R191" s="98" t="n">
        <f aca="false">IFERROR(IF(O191="May",(K191/P191-1))," ")</f>
        <v>0</v>
      </c>
      <c r="S191" s="100" t="str">
        <f aca="false">IF(N191&gt;0,IF(O191="","-",IF(R191&lt;0%,"DEGROWTH","GROWTH")))</f>
        <v>GROWTH</v>
      </c>
      <c r="T191" s="69" t="n">
        <v>161</v>
      </c>
      <c r="U191" s="101" t="str">
        <f aca="false">IF(F191&lt;=$V$2,"May","")</f>
        <v>May</v>
      </c>
      <c r="V191" s="69" t="n">
        <f aca="false">T191</f>
        <v>161</v>
      </c>
      <c r="W191" s="102" t="n">
        <f aca="false">K191-V191</f>
        <v>103</v>
      </c>
      <c r="X191" s="103" t="n">
        <f aca="false">IFERROR(IF(U191="June",(K191/V191-1)),0)</f>
        <v>0</v>
      </c>
      <c r="Y191" s="104" t="str">
        <f aca="false">IF(T191&gt;0,IF(U191="","-",IF(X191&lt;0%,"DEGROWTH","GROWTH")))</f>
        <v>GROWTH</v>
      </c>
      <c r="Z191" s="75" t="n">
        <v>0</v>
      </c>
      <c r="AA191" s="70"/>
      <c r="AB191" s="70" t="s">
        <v>133</v>
      </c>
      <c r="AC191" s="70" t="s">
        <v>133</v>
      </c>
      <c r="AD191" s="3"/>
      <c r="AE191" s="3"/>
      <c r="AF191" s="70" t="s">
        <v>133</v>
      </c>
      <c r="AG191" s="121" t="n">
        <f aca="false">IFERROR(INDEX(Last6M_AvgSales_Ref!$B$2:$B$12659,MATCH(D191,Last6M_AvgSales_Ref!$A$2:$A$12659,0)),"")</f>
        <v>204.716666666667</v>
      </c>
    </row>
    <row r="192" customFormat="false" ht="14.25" hidden="false" customHeight="true" outlineLevel="0" collapsed="false">
      <c r="A192" s="70" t="s">
        <v>133</v>
      </c>
      <c r="B192" s="72" t="s">
        <v>142</v>
      </c>
      <c r="C192" s="72" t="s">
        <v>1000</v>
      </c>
      <c r="D192" s="72" t="n">
        <v>1000000100</v>
      </c>
      <c r="E192" s="73" t="s">
        <v>1001</v>
      </c>
      <c r="F192" s="74" t="n">
        <v>43886</v>
      </c>
      <c r="G192" s="67" t="str">
        <f aca="false">IF(I192&gt;0,"Targeted Dealer","-")</f>
        <v>Targeted Dealer</v>
      </c>
      <c r="H192" s="67"/>
      <c r="I192" s="68" t="n">
        <v>30</v>
      </c>
      <c r="J192" s="68" t="n">
        <f aca="false">I192/$J$1*($J$1-$E$1)</f>
        <v>30</v>
      </c>
      <c r="K192" s="69" t="n">
        <v>59</v>
      </c>
      <c r="L192" s="69" t="n">
        <f aca="false">I192-K192</f>
        <v>-29</v>
      </c>
      <c r="M192" s="69" t="n">
        <f aca="false">IFERROR((K192/J192%),"-")</f>
        <v>196.666666666667</v>
      </c>
      <c r="N192" s="97" t="n">
        <v>43.5</v>
      </c>
      <c r="O192" s="98" t="str">
        <f aca="false">IF(F192&lt;=$P$2,"June","")</f>
        <v>June</v>
      </c>
      <c r="P192" s="97" t="n">
        <f aca="false">N192</f>
        <v>43.5</v>
      </c>
      <c r="Q192" s="99" t="n">
        <f aca="false">K192-P192</f>
        <v>15.5</v>
      </c>
      <c r="R192" s="98" t="n">
        <f aca="false">IFERROR(IF(O192="May",(K192/P192-1))," ")</f>
        <v>0</v>
      </c>
      <c r="S192" s="100" t="str">
        <f aca="false">IF(N192&gt;0,IF(O192="","-",IF(R192&lt;0%,"DEGROWTH","GROWTH")))</f>
        <v>GROWTH</v>
      </c>
      <c r="T192" s="69" t="n">
        <v>20</v>
      </c>
      <c r="U192" s="101" t="str">
        <f aca="false">IF(F192&lt;=$V$2,"May","")</f>
        <v>May</v>
      </c>
      <c r="V192" s="69" t="n">
        <f aca="false">T192</f>
        <v>20</v>
      </c>
      <c r="W192" s="102" t="n">
        <f aca="false">K192-V192</f>
        <v>39</v>
      </c>
      <c r="X192" s="103" t="n">
        <f aca="false">IFERROR(IF(U192="June",(K192/V192-1)),0)</f>
        <v>0</v>
      </c>
      <c r="Y192" s="104" t="str">
        <f aca="false">IF(T192&gt;0,IF(U192="","-",IF(X192&lt;0%,"DEGROWTH","GROWTH")))</f>
        <v>GROWTH</v>
      </c>
      <c r="Z192" s="75" t="n">
        <v>0</v>
      </c>
      <c r="AA192" s="70"/>
      <c r="AB192" s="70" t="s">
        <v>133</v>
      </c>
      <c r="AC192" s="70" t="s">
        <v>133</v>
      </c>
      <c r="AD192" s="3"/>
      <c r="AE192" s="3"/>
      <c r="AF192" s="70" t="s">
        <v>133</v>
      </c>
      <c r="AG192" s="121" t="n">
        <f aca="false">IFERROR(INDEX(Last6M_AvgSales_Ref!$B$2:$B$12659,MATCH(D192,Last6M_AvgSales_Ref!$A$2:$A$12659,0)),"")</f>
        <v>51.2666666666667</v>
      </c>
    </row>
    <row r="193" customFormat="false" ht="14.25" hidden="false" customHeight="true" outlineLevel="0" collapsed="false">
      <c r="A193" s="70" t="s">
        <v>133</v>
      </c>
      <c r="B193" s="72" t="s">
        <v>142</v>
      </c>
      <c r="C193" s="72" t="s">
        <v>1002</v>
      </c>
      <c r="D193" s="72" t="n">
        <v>1000002610</v>
      </c>
      <c r="E193" s="73" t="s">
        <v>1003</v>
      </c>
      <c r="F193" s="74" t="n">
        <v>44616</v>
      </c>
      <c r="G193" s="67" t="str">
        <f aca="false">IF(I193&gt;0,"Targeted Dealer","-")</f>
        <v>Targeted Dealer</v>
      </c>
      <c r="H193" s="67"/>
      <c r="I193" s="68" t="n">
        <v>50</v>
      </c>
      <c r="J193" s="68" t="n">
        <f aca="false">I193/$J$1*($J$1-$E$1)</f>
        <v>50</v>
      </c>
      <c r="K193" s="69" t="n">
        <v>14</v>
      </c>
      <c r="L193" s="69" t="n">
        <f aca="false">I193-K193</f>
        <v>36</v>
      </c>
      <c r="M193" s="69" t="n">
        <f aca="false">IFERROR((K193/J193%),"-")</f>
        <v>28</v>
      </c>
      <c r="N193" s="97" t="n">
        <v>0</v>
      </c>
      <c r="O193" s="98" t="str">
        <f aca="false">IF(F193&lt;=$P$2,"June","")</f>
        <v>June</v>
      </c>
      <c r="P193" s="97" t="n">
        <f aca="false">N193</f>
        <v>0</v>
      </c>
      <c r="Q193" s="99" t="n">
        <f aca="false">K193-P193</f>
        <v>14</v>
      </c>
      <c r="R193" s="98" t="n">
        <f aca="false">IFERROR(IF(O193="May",(K193/P193-1))," ")</f>
        <v>0</v>
      </c>
      <c r="S193" s="105" t="b">
        <f aca="false">IF(N193&gt;0,IF(O193="","-",IF(R193&lt;0%,"DEGROWTH","GROWTH")))</f>
        <v>0</v>
      </c>
      <c r="T193" s="69" t="n">
        <v>10</v>
      </c>
      <c r="U193" s="101" t="str">
        <f aca="false">IF(F193&lt;=$V$2,"May","")</f>
        <v>May</v>
      </c>
      <c r="V193" s="69" t="n">
        <f aca="false">T193</f>
        <v>10</v>
      </c>
      <c r="W193" s="102" t="n">
        <f aca="false">K193-V193</f>
        <v>4</v>
      </c>
      <c r="X193" s="103" t="n">
        <f aca="false">IFERROR(IF(U193="June",(K193/V193-1)),0)</f>
        <v>0</v>
      </c>
      <c r="Y193" s="104" t="str">
        <f aca="false">IF(T193&gt;0,IF(U193="","-",IF(X193&lt;0%,"DEGROWTH","GROWTH")))</f>
        <v>GROWTH</v>
      </c>
      <c r="Z193" s="75" t="n">
        <v>0</v>
      </c>
      <c r="AA193" s="70"/>
      <c r="AB193" s="70" t="s">
        <v>133</v>
      </c>
      <c r="AC193" s="70" t="s">
        <v>133</v>
      </c>
      <c r="AD193" s="3"/>
      <c r="AE193" s="3"/>
      <c r="AF193" s="70" t="s">
        <v>133</v>
      </c>
      <c r="AG193" s="121" t="n">
        <f aca="false">IFERROR(INDEX(Last6M_AvgSales_Ref!$B$2:$B$12659,MATCH(D193,Last6M_AvgSales_Ref!$A$2:$A$12659,0)),"")</f>
        <v>10.8333333333333</v>
      </c>
    </row>
    <row r="194" customFormat="false" ht="14.25" hidden="false" customHeight="true" outlineLevel="0" collapsed="false">
      <c r="A194" s="70" t="s">
        <v>133</v>
      </c>
      <c r="B194" s="72" t="s">
        <v>142</v>
      </c>
      <c r="C194" s="72" t="s">
        <v>1004</v>
      </c>
      <c r="D194" s="72" t="n">
        <v>1000002747</v>
      </c>
      <c r="E194" s="73" t="s">
        <v>1005</v>
      </c>
      <c r="F194" s="74" t="n">
        <v>44692</v>
      </c>
      <c r="G194" s="67" t="str">
        <f aca="false">IF(I194&gt;0,"Targeted Dealer","-")</f>
        <v>Targeted Dealer</v>
      </c>
      <c r="H194" s="67"/>
      <c r="I194" s="68" t="n">
        <v>60</v>
      </c>
      <c r="J194" s="68" t="n">
        <f aca="false">I194/$J$1*($J$1-$E$1)</f>
        <v>60</v>
      </c>
      <c r="K194" s="69" t="n">
        <v>60</v>
      </c>
      <c r="L194" s="69" t="n">
        <f aca="false">I194-K194</f>
        <v>0</v>
      </c>
      <c r="M194" s="69" t="n">
        <f aca="false">IFERROR((K194/J194%),"-")</f>
        <v>100</v>
      </c>
      <c r="N194" s="97" t="n">
        <v>40</v>
      </c>
      <c r="O194" s="98" t="str">
        <f aca="false">IF(F194&lt;=$P$2,"June","")</f>
        <v>June</v>
      </c>
      <c r="P194" s="97" t="n">
        <f aca="false">N194</f>
        <v>40</v>
      </c>
      <c r="Q194" s="99" t="n">
        <f aca="false">K194-P194</f>
        <v>20</v>
      </c>
      <c r="R194" s="98" t="n">
        <f aca="false">IFERROR(IF(O194="May",(K194/P194-1))," ")</f>
        <v>0</v>
      </c>
      <c r="S194" s="100" t="str">
        <f aca="false">IF(N194&gt;0,IF(O194="","-",IF(R194&lt;0%,"DEGROWTH","GROWTH")))</f>
        <v>GROWTH</v>
      </c>
      <c r="T194" s="69" t="n">
        <v>80</v>
      </c>
      <c r="U194" s="101" t="str">
        <f aca="false">IF(F194&lt;=$V$2,"May","")</f>
        <v>May</v>
      </c>
      <c r="V194" s="69" t="n">
        <f aca="false">T194</f>
        <v>80</v>
      </c>
      <c r="W194" s="102" t="n">
        <f aca="false">K194-V194</f>
        <v>-20</v>
      </c>
      <c r="X194" s="103" t="n">
        <f aca="false">IFERROR(IF(U194="June",(K194/V194-1)),0)</f>
        <v>0</v>
      </c>
      <c r="Y194" s="104" t="str">
        <f aca="false">IF(T194&gt;0,IF(U194="","-",IF(X194&lt;0%,"DEGROWTH","GROWTH")))</f>
        <v>GROWTH</v>
      </c>
      <c r="Z194" s="75" t="n">
        <v>0</v>
      </c>
      <c r="AA194" s="70"/>
      <c r="AB194" s="70" t="s">
        <v>133</v>
      </c>
      <c r="AC194" s="70" t="s">
        <v>133</v>
      </c>
      <c r="AD194" s="3"/>
      <c r="AE194" s="3"/>
      <c r="AF194" s="70" t="s">
        <v>133</v>
      </c>
      <c r="AG194" s="121" t="n">
        <f aca="false">IFERROR(INDEX(Last6M_AvgSales_Ref!$B$2:$B$12659,MATCH(D194,Last6M_AvgSales_Ref!$A$2:$A$12659,0)),"")</f>
        <v>64.9416666666667</v>
      </c>
    </row>
    <row r="195" customFormat="false" ht="14.25" hidden="false" customHeight="true" outlineLevel="0" collapsed="false">
      <c r="A195" s="70" t="s">
        <v>133</v>
      </c>
      <c r="B195" s="72" t="s">
        <v>142</v>
      </c>
      <c r="C195" s="72" t="s">
        <v>1006</v>
      </c>
      <c r="D195" s="72" t="n">
        <v>1000002757</v>
      </c>
      <c r="E195" s="73" t="s">
        <v>1007</v>
      </c>
      <c r="F195" s="74" t="n">
        <v>44704</v>
      </c>
      <c r="G195" s="67" t="str">
        <f aca="false">IF(I195&gt;0,"Targeted Dealer","-")</f>
        <v>Targeted Dealer</v>
      </c>
      <c r="H195" s="67"/>
      <c r="I195" s="68" t="n">
        <v>100</v>
      </c>
      <c r="J195" s="68" t="n">
        <f aca="false">I195/$J$1*($J$1-$E$1)</f>
        <v>100</v>
      </c>
      <c r="K195" s="69" t="n">
        <v>66.5</v>
      </c>
      <c r="L195" s="69" t="n">
        <f aca="false">I195-K195</f>
        <v>33.5</v>
      </c>
      <c r="M195" s="69" t="n">
        <f aca="false">IFERROR((K195/J195%),"-")</f>
        <v>66.5</v>
      </c>
      <c r="N195" s="97" t="n">
        <v>43.5</v>
      </c>
      <c r="O195" s="98" t="str">
        <f aca="false">IF(F195&lt;=$P$2,"June","")</f>
        <v>June</v>
      </c>
      <c r="P195" s="97" t="n">
        <f aca="false">N195</f>
        <v>43.5</v>
      </c>
      <c r="Q195" s="99" t="n">
        <f aca="false">K195-P195</f>
        <v>23</v>
      </c>
      <c r="R195" s="98" t="n">
        <f aca="false">IFERROR(IF(O195="May",(K195/P195-1))," ")</f>
        <v>0</v>
      </c>
      <c r="S195" s="100" t="str">
        <f aca="false">IF(N195&gt;0,IF(O195="","-",IF(R195&lt;0%,"DEGROWTH","GROWTH")))</f>
        <v>GROWTH</v>
      </c>
      <c r="T195" s="69" t="n">
        <v>218.5</v>
      </c>
      <c r="U195" s="101" t="str">
        <f aca="false">IF(F195&lt;=$V$2,"May","")</f>
        <v>May</v>
      </c>
      <c r="V195" s="69" t="n">
        <f aca="false">T195</f>
        <v>218.5</v>
      </c>
      <c r="W195" s="102" t="n">
        <f aca="false">K195-V195</f>
        <v>-152</v>
      </c>
      <c r="X195" s="103" t="n">
        <f aca="false">IFERROR(IF(U195="June",(K195/V195-1)),0)</f>
        <v>0</v>
      </c>
      <c r="Y195" s="104" t="str">
        <f aca="false">IF(T195&gt;0,IF(U195="","-",IF(X195&lt;0%,"DEGROWTH","GROWTH")))</f>
        <v>GROWTH</v>
      </c>
      <c r="Z195" s="75" t="n">
        <v>0</v>
      </c>
      <c r="AA195" s="70"/>
      <c r="AB195" s="70" t="s">
        <v>133</v>
      </c>
      <c r="AC195" s="70" t="s">
        <v>133</v>
      </c>
      <c r="AD195" s="3"/>
      <c r="AE195" s="3"/>
      <c r="AF195" s="70" t="s">
        <v>133</v>
      </c>
      <c r="AG195" s="121" t="n">
        <f aca="false">IFERROR(INDEX(Last6M_AvgSales_Ref!$B$2:$B$12659,MATCH(D195,Last6M_AvgSales_Ref!$A$2:$A$12659,0)),"")</f>
        <v>115.333333333333</v>
      </c>
    </row>
    <row r="196" customFormat="false" ht="14.25" hidden="false" customHeight="true" outlineLevel="0" collapsed="false">
      <c r="A196" s="70" t="s">
        <v>133</v>
      </c>
      <c r="B196" s="72" t="s">
        <v>142</v>
      </c>
      <c r="C196" s="72" t="s">
        <v>1008</v>
      </c>
      <c r="D196" s="72" t="n">
        <v>1000002835</v>
      </c>
      <c r="E196" s="73" t="s">
        <v>1009</v>
      </c>
      <c r="F196" s="74" t="n">
        <v>44758</v>
      </c>
      <c r="G196" s="67" t="str">
        <f aca="false">IF(I196&gt;0,"Targeted Dealer","-")</f>
        <v>Targeted Dealer</v>
      </c>
      <c r="H196" s="67"/>
      <c r="I196" s="68" t="n">
        <v>200</v>
      </c>
      <c r="J196" s="68" t="n">
        <f aca="false">I196/$J$1*($J$1-$E$1)</f>
        <v>200</v>
      </c>
      <c r="K196" s="69" t="n">
        <v>200.3</v>
      </c>
      <c r="L196" s="69" t="n">
        <f aca="false">I196-K196</f>
        <v>-0.300000000000011</v>
      </c>
      <c r="M196" s="69" t="n">
        <f aca="false">IFERROR((K196/J196%),"-")</f>
        <v>100.15</v>
      </c>
      <c r="N196" s="97" t="n">
        <v>142.85</v>
      </c>
      <c r="O196" s="98" t="str">
        <f aca="false">IF(F196&lt;=$P$2,"June","")</f>
        <v>June</v>
      </c>
      <c r="P196" s="97" t="n">
        <f aca="false">N196</f>
        <v>142.85</v>
      </c>
      <c r="Q196" s="99" t="n">
        <f aca="false">K196-P196</f>
        <v>57.45</v>
      </c>
      <c r="R196" s="98" t="n">
        <f aca="false">IFERROR(IF(O196="May",(K196/P196-1))," ")</f>
        <v>0</v>
      </c>
      <c r="S196" s="100" t="str">
        <f aca="false">IF(N196&gt;0,IF(O196="","-",IF(R196&lt;0%,"DEGROWTH","GROWTH")))</f>
        <v>GROWTH</v>
      </c>
      <c r="T196" s="69" t="n">
        <v>110.5</v>
      </c>
      <c r="U196" s="101" t="str">
        <f aca="false">IF(F196&lt;=$V$2,"May","")</f>
        <v>May</v>
      </c>
      <c r="V196" s="69" t="n">
        <f aca="false">T196</f>
        <v>110.5</v>
      </c>
      <c r="W196" s="102" t="n">
        <f aca="false">K196-V196</f>
        <v>89.8</v>
      </c>
      <c r="X196" s="103" t="n">
        <f aca="false">IFERROR(IF(U196="June",(K196/V196-1)),0)</f>
        <v>0</v>
      </c>
      <c r="Y196" s="104" t="str">
        <f aca="false">IF(T196&gt;0,IF(U196="","-",IF(X196&lt;0%,"DEGROWTH","GROWTH")))</f>
        <v>GROWTH</v>
      </c>
      <c r="Z196" s="75" t="n">
        <v>0</v>
      </c>
      <c r="AA196" s="70"/>
      <c r="AB196" s="70" t="s">
        <v>133</v>
      </c>
      <c r="AC196" s="70" t="s">
        <v>133</v>
      </c>
      <c r="AD196" s="3"/>
      <c r="AE196" s="3"/>
      <c r="AF196" s="70" t="s">
        <v>133</v>
      </c>
      <c r="AG196" s="121" t="n">
        <f aca="false">IFERROR(INDEX(Last6M_AvgSales_Ref!$B$2:$B$12659,MATCH(D196,Last6M_AvgSales_Ref!$A$2:$A$12659,0)),"")</f>
        <v>243.225</v>
      </c>
    </row>
    <row r="197" customFormat="false" ht="14.25" hidden="false" customHeight="true" outlineLevel="0" collapsed="false">
      <c r="A197" s="70" t="s">
        <v>133</v>
      </c>
      <c r="B197" s="72" t="s">
        <v>142</v>
      </c>
      <c r="C197" s="72" t="s">
        <v>1010</v>
      </c>
      <c r="D197" s="72" t="n">
        <v>1000003161</v>
      </c>
      <c r="E197" s="73" t="s">
        <v>1011</v>
      </c>
      <c r="F197" s="74" t="n">
        <v>44915</v>
      </c>
      <c r="G197" s="67" t="str">
        <f aca="false">IF(I197&gt;0,"Targeted Dealer","-")</f>
        <v>Targeted Dealer</v>
      </c>
      <c r="H197" s="67"/>
      <c r="I197" s="68" t="n">
        <v>40</v>
      </c>
      <c r="J197" s="68" t="n">
        <f aca="false">I197/$J$1*($J$1-$E$1)</f>
        <v>40</v>
      </c>
      <c r="K197" s="69" t="n">
        <v>40</v>
      </c>
      <c r="L197" s="69" t="n">
        <f aca="false">I197-K197</f>
        <v>0</v>
      </c>
      <c r="M197" s="69" t="n">
        <f aca="false">IFERROR((K197/J197%),"-")</f>
        <v>100</v>
      </c>
      <c r="N197" s="97" t="n">
        <v>0</v>
      </c>
      <c r="O197" s="98" t="str">
        <f aca="false">IF(F197&lt;=$P$2,"June","")</f>
        <v>June</v>
      </c>
      <c r="P197" s="97" t="n">
        <f aca="false">N197</f>
        <v>0</v>
      </c>
      <c r="Q197" s="99" t="n">
        <f aca="false">K197-P197</f>
        <v>40</v>
      </c>
      <c r="R197" s="98" t="n">
        <f aca="false">IFERROR(IF(O197="May",(K197/P197-1))," ")</f>
        <v>0</v>
      </c>
      <c r="S197" s="105" t="b">
        <f aca="false">IF(N197&gt;0,IF(O197="","-",IF(R197&lt;0%,"DEGROWTH","GROWTH")))</f>
        <v>0</v>
      </c>
      <c r="T197" s="69" t="n">
        <v>64</v>
      </c>
      <c r="U197" s="101" t="str">
        <f aca="false">IF(F197&lt;=$V$2,"May","")</f>
        <v>May</v>
      </c>
      <c r="V197" s="69" t="n">
        <f aca="false">T197</f>
        <v>64</v>
      </c>
      <c r="W197" s="102" t="n">
        <f aca="false">K197-V197</f>
        <v>-24</v>
      </c>
      <c r="X197" s="103" t="n">
        <f aca="false">IFERROR(IF(U197="June",(K197/V197-1)),0)</f>
        <v>0</v>
      </c>
      <c r="Y197" s="104" t="str">
        <f aca="false">IF(T197&gt;0,IF(U197="","-",IF(X197&lt;0%,"DEGROWTH","GROWTH")))</f>
        <v>GROWTH</v>
      </c>
      <c r="Z197" s="75" t="n">
        <v>0</v>
      </c>
      <c r="AA197" s="70"/>
      <c r="AB197" s="70" t="s">
        <v>133</v>
      </c>
      <c r="AC197" s="70" t="s">
        <v>133</v>
      </c>
      <c r="AD197" s="3"/>
      <c r="AE197" s="3"/>
      <c r="AF197" s="70" t="s">
        <v>133</v>
      </c>
      <c r="AG197" s="121" t="n">
        <f aca="false">IFERROR(INDEX(Last6M_AvgSales_Ref!$B$2:$B$12659,MATCH(D197,Last6M_AvgSales_Ref!$A$2:$A$12659,0)),"")</f>
        <v>25</v>
      </c>
    </row>
    <row r="198" customFormat="false" ht="14.25" hidden="false" customHeight="true" outlineLevel="0" collapsed="false">
      <c r="A198" s="70" t="s">
        <v>133</v>
      </c>
      <c r="B198" s="72" t="s">
        <v>142</v>
      </c>
      <c r="C198" s="72" t="s">
        <v>192</v>
      </c>
      <c r="D198" s="72" t="n">
        <v>1000003500</v>
      </c>
      <c r="E198" s="72" t="s">
        <v>193</v>
      </c>
      <c r="F198" s="74" t="n">
        <v>45045</v>
      </c>
      <c r="G198" s="67" t="str">
        <f aca="false">IF(I198&gt;0,"Targeted Dealer","-")</f>
        <v>Targeted Dealer</v>
      </c>
      <c r="H198" s="67"/>
      <c r="I198" s="68" t="n">
        <v>15</v>
      </c>
      <c r="J198" s="68" t="n">
        <f aca="false">I198/$J$1*($J$1-$E$1)</f>
        <v>15</v>
      </c>
      <c r="K198" s="69" t="n">
        <v>0</v>
      </c>
      <c r="L198" s="69" t="n">
        <f aca="false">I198-K198</f>
        <v>15</v>
      </c>
      <c r="M198" s="69" t="n">
        <f aca="false">IFERROR((K198/J198%),"-")</f>
        <v>0</v>
      </c>
      <c r="N198" s="97" t="n">
        <v>0</v>
      </c>
      <c r="O198" s="98" t="str">
        <f aca="false">IF(F198&lt;=$P$2,"June","")</f>
        <v>June</v>
      </c>
      <c r="P198" s="97" t="n">
        <f aca="false">N198</f>
        <v>0</v>
      </c>
      <c r="Q198" s="99" t="n">
        <f aca="false">K198-P198</f>
        <v>0</v>
      </c>
      <c r="R198" s="98" t="n">
        <f aca="false">IFERROR(IF(O198="May",(K198/P198-1))," ")</f>
        <v>0</v>
      </c>
      <c r="S198" s="105" t="b">
        <f aca="false">IF(N198&gt;0,IF(O198="","-",IF(R198&lt;0%,"DEGROWTH","GROWTH")))</f>
        <v>0</v>
      </c>
      <c r="T198" s="69" t="n">
        <v>14</v>
      </c>
      <c r="U198" s="101" t="str">
        <f aca="false">IF(F198&lt;=$V$2,"May","")</f>
        <v>May</v>
      </c>
      <c r="V198" s="69" t="n">
        <f aca="false">T198</f>
        <v>14</v>
      </c>
      <c r="W198" s="102" t="n">
        <f aca="false">K198-V198</f>
        <v>-14</v>
      </c>
      <c r="X198" s="103" t="n">
        <f aca="false">IFERROR(IF(U198="June",(K198/V198-1)),0)</f>
        <v>0</v>
      </c>
      <c r="Y198" s="104" t="str">
        <f aca="false">IF(T198&gt;0,IF(U198="","-",IF(X198&lt;0%,"DEGROWTH","GROWTH")))</f>
        <v>GROWTH</v>
      </c>
      <c r="Z198" s="75" t="n">
        <v>0</v>
      </c>
      <c r="AA198" s="70"/>
      <c r="AB198" s="70" t="s">
        <v>133</v>
      </c>
      <c r="AC198" s="70" t="s">
        <v>133</v>
      </c>
      <c r="AD198" s="3"/>
      <c r="AE198" s="3"/>
      <c r="AF198" s="70" t="s">
        <v>133</v>
      </c>
      <c r="AG198" s="121" t="n">
        <f aca="false">IFERROR(INDEX(Last6M_AvgSales_Ref!$B$2:$B$12659,MATCH(D198,Last6M_AvgSales_Ref!$A$2:$A$12659,0)),"")</f>
        <v>13.1666666666667</v>
      </c>
    </row>
    <row r="199" customFormat="false" ht="14.25" hidden="false" customHeight="true" outlineLevel="0" collapsed="false">
      <c r="A199" s="70" t="s">
        <v>133</v>
      </c>
      <c r="B199" s="72" t="s">
        <v>142</v>
      </c>
      <c r="C199" s="72" t="s">
        <v>1012</v>
      </c>
      <c r="D199" s="72" t="n">
        <v>1000003513</v>
      </c>
      <c r="E199" s="72" t="s">
        <v>1013</v>
      </c>
      <c r="F199" s="74" t="n">
        <v>45054</v>
      </c>
      <c r="G199" s="67" t="str">
        <f aca="false">IF(I199&gt;0,"Targeted Dealer","-")</f>
        <v>Targeted Dealer</v>
      </c>
      <c r="H199" s="67"/>
      <c r="I199" s="68" t="n">
        <v>280</v>
      </c>
      <c r="J199" s="68" t="n">
        <f aca="false">I199/$J$1*($J$1-$E$1)</f>
        <v>280</v>
      </c>
      <c r="K199" s="69" t="n">
        <v>425.6</v>
      </c>
      <c r="L199" s="69" t="n">
        <f aca="false">I199-K199</f>
        <v>-145.6</v>
      </c>
      <c r="M199" s="69" t="n">
        <f aca="false">IFERROR((K199/J199%),"-")</f>
        <v>152</v>
      </c>
      <c r="N199" s="97" t="n">
        <v>311.25</v>
      </c>
      <c r="O199" s="98" t="str">
        <f aca="false">IF(F199&lt;=$P$2,"June","")</f>
        <v>June</v>
      </c>
      <c r="P199" s="97" t="n">
        <f aca="false">N199</f>
        <v>311.25</v>
      </c>
      <c r="Q199" s="99" t="n">
        <f aca="false">K199-P199</f>
        <v>114.35</v>
      </c>
      <c r="R199" s="98" t="n">
        <f aca="false">IFERROR(IF(O199="May",(K199/P199-1))," ")</f>
        <v>0</v>
      </c>
      <c r="S199" s="100" t="str">
        <f aca="false">IF(N199&gt;0,IF(O199="","-",IF(R199&lt;0%,"DEGROWTH","GROWTH")))</f>
        <v>GROWTH</v>
      </c>
      <c r="T199" s="69" t="n">
        <v>236.25</v>
      </c>
      <c r="U199" s="101" t="str">
        <f aca="false">IF(F199&lt;=$V$2,"May","")</f>
        <v>May</v>
      </c>
      <c r="V199" s="69" t="n">
        <f aca="false">T199</f>
        <v>236.25</v>
      </c>
      <c r="W199" s="102" t="n">
        <f aca="false">K199-V199</f>
        <v>189.35</v>
      </c>
      <c r="X199" s="103" t="n">
        <f aca="false">IFERROR(IF(U199="June",(K199/V199-1)),0)</f>
        <v>0</v>
      </c>
      <c r="Y199" s="104" t="str">
        <f aca="false">IF(T199&gt;0,IF(U199="","-",IF(X199&lt;0%,"DEGROWTH","GROWTH")))</f>
        <v>GROWTH</v>
      </c>
      <c r="Z199" s="75" t="n">
        <v>0</v>
      </c>
      <c r="AA199" s="70"/>
      <c r="AB199" s="70" t="s">
        <v>133</v>
      </c>
      <c r="AC199" s="70" t="s">
        <v>133</v>
      </c>
      <c r="AD199" s="3"/>
      <c r="AE199" s="3"/>
      <c r="AF199" s="70" t="s">
        <v>133</v>
      </c>
      <c r="AG199" s="121" t="n">
        <f aca="false">IFERROR(INDEX(Last6M_AvgSales_Ref!$B$2:$B$12659,MATCH(D199,Last6M_AvgSales_Ref!$A$2:$A$12659,0)),"")</f>
        <v>377.416666666667</v>
      </c>
    </row>
    <row r="200" customFormat="false" ht="14.25" hidden="false" customHeight="true" outlineLevel="0" collapsed="false">
      <c r="A200" s="70" t="s">
        <v>133</v>
      </c>
      <c r="B200" s="72" t="s">
        <v>142</v>
      </c>
      <c r="C200" s="72" t="s">
        <v>1014</v>
      </c>
      <c r="D200" s="72" t="n">
        <v>1000003544</v>
      </c>
      <c r="E200" s="72" t="s">
        <v>1015</v>
      </c>
      <c r="F200" s="74" t="n">
        <v>45069</v>
      </c>
      <c r="G200" s="67" t="str">
        <f aca="false">IF(I200&gt;0,"Targeted Dealer","-")</f>
        <v>Targeted Dealer</v>
      </c>
      <c r="H200" s="67"/>
      <c r="I200" s="68" t="n">
        <v>40</v>
      </c>
      <c r="J200" s="68" t="n">
        <f aca="false">I200/$J$1*($J$1-$E$1)</f>
        <v>40</v>
      </c>
      <c r="K200" s="69" t="n">
        <v>20</v>
      </c>
      <c r="L200" s="69" t="n">
        <f aca="false">I200-K200</f>
        <v>20</v>
      </c>
      <c r="M200" s="69" t="n">
        <f aca="false">IFERROR((K200/J200%),"-")</f>
        <v>50</v>
      </c>
      <c r="N200" s="97" t="n">
        <v>40</v>
      </c>
      <c r="O200" s="98" t="str">
        <f aca="false">IF(F200&lt;=$P$2,"June","")</f>
        <v>June</v>
      </c>
      <c r="P200" s="97" t="n">
        <f aca="false">N200</f>
        <v>40</v>
      </c>
      <c r="Q200" s="99" t="n">
        <f aca="false">K200-P200</f>
        <v>-20</v>
      </c>
      <c r="R200" s="98" t="n">
        <f aca="false">IFERROR(IF(O200="May",(K200/P200-1))," ")</f>
        <v>0</v>
      </c>
      <c r="S200" s="100" t="str">
        <f aca="false">IF(N200&gt;0,IF(O200="","-",IF(R200&lt;0%,"DEGROWTH","GROWTH")))</f>
        <v>GROWTH</v>
      </c>
      <c r="T200" s="69" t="n">
        <v>100</v>
      </c>
      <c r="U200" s="101" t="str">
        <f aca="false">IF(F200&lt;=$V$2,"May","")</f>
        <v>May</v>
      </c>
      <c r="V200" s="69" t="n">
        <f aca="false">T200</f>
        <v>100</v>
      </c>
      <c r="W200" s="102" t="n">
        <f aca="false">K200-V200</f>
        <v>-80</v>
      </c>
      <c r="X200" s="103" t="n">
        <f aca="false">IFERROR(IF(U200="June",(K200/V200-1)),0)</f>
        <v>0</v>
      </c>
      <c r="Y200" s="104" t="str">
        <f aca="false">IF(T200&gt;0,IF(U200="","-",IF(X200&lt;0%,"DEGROWTH","GROWTH")))</f>
        <v>GROWTH</v>
      </c>
      <c r="Z200" s="75" t="n">
        <v>0</v>
      </c>
      <c r="AA200" s="70"/>
      <c r="AB200" s="70" t="s">
        <v>133</v>
      </c>
      <c r="AC200" s="70" t="s">
        <v>133</v>
      </c>
      <c r="AD200" s="3"/>
      <c r="AE200" s="3"/>
      <c r="AF200" s="70" t="s">
        <v>133</v>
      </c>
      <c r="AG200" s="121" t="n">
        <f aca="false">IFERROR(INDEX(Last6M_AvgSales_Ref!$B$2:$B$12659,MATCH(D200,Last6M_AvgSales_Ref!$A$2:$A$12659,0)),"")</f>
        <v>45</v>
      </c>
    </row>
    <row r="201" customFormat="false" ht="14.25" hidden="false" customHeight="true" outlineLevel="0" collapsed="false">
      <c r="A201" s="70" t="s">
        <v>133</v>
      </c>
      <c r="B201" s="72" t="s">
        <v>142</v>
      </c>
      <c r="C201" s="72" t="s">
        <v>1016</v>
      </c>
      <c r="D201" s="72" t="n">
        <v>1000003616</v>
      </c>
      <c r="E201" s="72" t="s">
        <v>1017</v>
      </c>
      <c r="F201" s="74" t="n">
        <v>45110</v>
      </c>
      <c r="G201" s="67" t="str">
        <f aca="false">IF(I201&gt;0,"Targeted Dealer","-")</f>
        <v>Targeted Dealer</v>
      </c>
      <c r="H201" s="67"/>
      <c r="I201" s="68" t="n">
        <v>20</v>
      </c>
      <c r="J201" s="68" t="n">
        <f aca="false">I201/$J$1*($J$1-$E$1)</f>
        <v>20</v>
      </c>
      <c r="K201" s="69" t="n">
        <v>60</v>
      </c>
      <c r="L201" s="69" t="n">
        <f aca="false">I201-K201</f>
        <v>-40</v>
      </c>
      <c r="M201" s="69" t="n">
        <f aca="false">IFERROR((K201/J201%),"-")</f>
        <v>300</v>
      </c>
      <c r="N201" s="97" t="n">
        <v>20</v>
      </c>
      <c r="O201" s="98" t="str">
        <f aca="false">IF(F201&lt;=$P$2,"June","")</f>
        <v>June</v>
      </c>
      <c r="P201" s="97" t="n">
        <f aca="false">N201</f>
        <v>20</v>
      </c>
      <c r="Q201" s="99" t="n">
        <f aca="false">K201-P201</f>
        <v>40</v>
      </c>
      <c r="R201" s="98" t="n">
        <f aca="false">IFERROR(IF(O201="May",(K201/P201-1))," ")</f>
        <v>0</v>
      </c>
      <c r="S201" s="100" t="str">
        <f aca="false">IF(N201&gt;0,IF(O201="","-",IF(R201&lt;0%,"DEGROWTH","GROWTH")))</f>
        <v>GROWTH</v>
      </c>
      <c r="T201" s="69" t="n">
        <v>16</v>
      </c>
      <c r="U201" s="101" t="str">
        <f aca="false">IF(F201&lt;=$V$2,"May","")</f>
        <v>May</v>
      </c>
      <c r="V201" s="69" t="n">
        <f aca="false">T201</f>
        <v>16</v>
      </c>
      <c r="W201" s="102" t="n">
        <f aca="false">K201-V201</f>
        <v>44</v>
      </c>
      <c r="X201" s="103" t="n">
        <f aca="false">IFERROR(IF(U201="June",(K201/V201-1)),0)</f>
        <v>0</v>
      </c>
      <c r="Y201" s="104" t="str">
        <f aca="false">IF(T201&gt;0,IF(U201="","-",IF(X201&lt;0%,"DEGROWTH","GROWTH")))</f>
        <v>GROWTH</v>
      </c>
      <c r="Z201" s="75" t="n">
        <v>0</v>
      </c>
      <c r="AA201" s="70"/>
      <c r="AB201" s="70" t="s">
        <v>133</v>
      </c>
      <c r="AC201" s="70" t="s">
        <v>133</v>
      </c>
      <c r="AD201" s="3"/>
      <c r="AE201" s="3"/>
      <c r="AF201" s="70" t="s">
        <v>133</v>
      </c>
      <c r="AG201" s="121" t="n">
        <f aca="false">IFERROR(INDEX(Last6M_AvgSales_Ref!$B$2:$B$12659,MATCH(D201,Last6M_AvgSales_Ref!$A$2:$A$12659,0)),"")</f>
        <v>39.9333333333333</v>
      </c>
    </row>
    <row r="202" customFormat="false" ht="14.25" hidden="false" customHeight="true" outlineLevel="0" collapsed="false">
      <c r="A202" s="70" t="s">
        <v>133</v>
      </c>
      <c r="B202" s="72" t="s">
        <v>142</v>
      </c>
      <c r="C202" s="72" t="s">
        <v>1018</v>
      </c>
      <c r="D202" s="72" t="n">
        <v>1000003655</v>
      </c>
      <c r="E202" s="72" t="s">
        <v>1019</v>
      </c>
      <c r="F202" s="74" t="n">
        <v>45136</v>
      </c>
      <c r="G202" s="67" t="str">
        <f aca="false">IF(I202&gt;0,"Targeted Dealer","-")</f>
        <v>Targeted Dealer</v>
      </c>
      <c r="H202" s="67"/>
      <c r="I202" s="68" t="n">
        <v>50</v>
      </c>
      <c r="J202" s="68" t="n">
        <f aca="false">I202/$J$1*($J$1-$E$1)</f>
        <v>50</v>
      </c>
      <c r="K202" s="69" t="n">
        <v>66</v>
      </c>
      <c r="L202" s="69" t="n">
        <f aca="false">I202-K202</f>
        <v>-16</v>
      </c>
      <c r="M202" s="69" t="n">
        <f aca="false">IFERROR((K202/J202%),"-")</f>
        <v>132</v>
      </c>
      <c r="N202" s="97" t="n">
        <v>51</v>
      </c>
      <c r="O202" s="98" t="str">
        <f aca="false">IF(F202&lt;=$P$2,"June","")</f>
        <v>June</v>
      </c>
      <c r="P202" s="97" t="n">
        <f aca="false">N202</f>
        <v>51</v>
      </c>
      <c r="Q202" s="99" t="n">
        <f aca="false">K202-P202</f>
        <v>15</v>
      </c>
      <c r="R202" s="98" t="n">
        <f aca="false">IFERROR(IF(O202="May",(K202/P202-1))," ")</f>
        <v>0</v>
      </c>
      <c r="S202" s="100" t="str">
        <f aca="false">IF(N202&gt;0,IF(O202="","-",IF(R202&lt;0%,"DEGROWTH","GROWTH")))</f>
        <v>GROWTH</v>
      </c>
      <c r="T202" s="69" t="n">
        <v>15</v>
      </c>
      <c r="U202" s="101" t="str">
        <f aca="false">IF(F202&lt;=$V$2,"May","")</f>
        <v>May</v>
      </c>
      <c r="V202" s="69" t="n">
        <f aca="false">T202</f>
        <v>15</v>
      </c>
      <c r="W202" s="102" t="n">
        <f aca="false">K202-V202</f>
        <v>51</v>
      </c>
      <c r="X202" s="103" t="n">
        <f aca="false">IFERROR(IF(U202="June",(K202/V202-1)),0)</f>
        <v>0</v>
      </c>
      <c r="Y202" s="104" t="str">
        <f aca="false">IF(T202&gt;0,IF(U202="","-",IF(X202&lt;0%,"DEGROWTH","GROWTH")))</f>
        <v>GROWTH</v>
      </c>
      <c r="Z202" s="75" t="n">
        <v>0</v>
      </c>
      <c r="AA202" s="70"/>
      <c r="AB202" s="70" t="s">
        <v>133</v>
      </c>
      <c r="AC202" s="70" t="s">
        <v>133</v>
      </c>
      <c r="AD202" s="3"/>
      <c r="AE202" s="3"/>
      <c r="AF202" s="70" t="s">
        <v>133</v>
      </c>
      <c r="AG202" s="121" t="n">
        <f aca="false">IFERROR(INDEX(Last6M_AvgSales_Ref!$B$2:$B$12659,MATCH(D202,Last6M_AvgSales_Ref!$A$2:$A$12659,0)),"")</f>
        <v>53.5833333333333</v>
      </c>
    </row>
    <row r="203" customFormat="false" ht="14.25" hidden="false" customHeight="true" outlineLevel="0" collapsed="false">
      <c r="A203" s="70" t="s">
        <v>133</v>
      </c>
      <c r="B203" s="72" t="s">
        <v>142</v>
      </c>
      <c r="C203" s="72" t="s">
        <v>1020</v>
      </c>
      <c r="D203" s="72" t="n">
        <v>1000003676</v>
      </c>
      <c r="E203" s="72" t="s">
        <v>1021</v>
      </c>
      <c r="F203" s="74" t="n">
        <v>45142</v>
      </c>
      <c r="G203" s="67" t="str">
        <f aca="false">IF(I203&gt;0,"Targeted Dealer","-")</f>
        <v>Targeted Dealer</v>
      </c>
      <c r="H203" s="67"/>
      <c r="I203" s="68" t="n">
        <v>40</v>
      </c>
      <c r="J203" s="68" t="n">
        <f aca="false">I203/$J$1*($J$1-$E$1)</f>
        <v>40</v>
      </c>
      <c r="K203" s="69" t="n">
        <v>60</v>
      </c>
      <c r="L203" s="69" t="n">
        <f aca="false">I203-K203</f>
        <v>-20</v>
      </c>
      <c r="M203" s="69" t="n">
        <f aca="false">IFERROR((K203/J203%),"-")</f>
        <v>150</v>
      </c>
      <c r="N203" s="97" t="n">
        <v>50</v>
      </c>
      <c r="O203" s="98" t="str">
        <f aca="false">IF(F203&lt;=$P$2,"June","")</f>
        <v>June</v>
      </c>
      <c r="P203" s="97" t="n">
        <f aca="false">N203</f>
        <v>50</v>
      </c>
      <c r="Q203" s="99" t="n">
        <f aca="false">K203-P203</f>
        <v>10</v>
      </c>
      <c r="R203" s="98" t="n">
        <f aca="false">IFERROR(IF(O203="May",(K203/P203-1))," ")</f>
        <v>0</v>
      </c>
      <c r="S203" s="100" t="str">
        <f aca="false">IF(N203&gt;0,IF(O203="","-",IF(R203&lt;0%,"DEGROWTH","GROWTH")))</f>
        <v>GROWTH</v>
      </c>
      <c r="T203" s="69" t="n">
        <v>50</v>
      </c>
      <c r="U203" s="101" t="str">
        <f aca="false">IF(F203&lt;=$V$2,"May","")</f>
        <v>May</v>
      </c>
      <c r="V203" s="69" t="n">
        <f aca="false">T203</f>
        <v>50</v>
      </c>
      <c r="W203" s="102" t="n">
        <f aca="false">K203-V203</f>
        <v>10</v>
      </c>
      <c r="X203" s="103" t="n">
        <f aca="false">IFERROR(IF(U203="June",(K203/V203-1)),0)</f>
        <v>0</v>
      </c>
      <c r="Y203" s="104" t="str">
        <f aca="false">IF(T203&gt;0,IF(U203="","-",IF(X203&lt;0%,"DEGROWTH","GROWTH")))</f>
        <v>GROWTH</v>
      </c>
      <c r="Z203" s="75" t="n">
        <v>0</v>
      </c>
      <c r="AA203" s="70"/>
      <c r="AB203" s="70" t="s">
        <v>133</v>
      </c>
      <c r="AC203" s="70" t="s">
        <v>133</v>
      </c>
      <c r="AD203" s="3"/>
      <c r="AE203" s="3"/>
      <c r="AF203" s="70" t="s">
        <v>133</v>
      </c>
      <c r="AG203" s="121" t="n">
        <f aca="false">IFERROR(INDEX(Last6M_AvgSales_Ref!$B$2:$B$12659,MATCH(D203,Last6M_AvgSales_Ref!$A$2:$A$12659,0)),"")</f>
        <v>45</v>
      </c>
    </row>
    <row r="204" customFormat="false" ht="14.25" hidden="false" customHeight="true" outlineLevel="0" collapsed="false">
      <c r="A204" s="70" t="s">
        <v>133</v>
      </c>
      <c r="B204" s="72" t="s">
        <v>142</v>
      </c>
      <c r="C204" s="72" t="s">
        <v>1022</v>
      </c>
      <c r="D204" s="72" t="n">
        <v>1000003726</v>
      </c>
      <c r="E204" s="72" t="s">
        <v>1023</v>
      </c>
      <c r="F204" s="74" t="n">
        <v>45210</v>
      </c>
      <c r="G204" s="67" t="str">
        <f aca="false">IF(I204&gt;0,"Targeted Dealer","-")</f>
        <v>Targeted Dealer</v>
      </c>
      <c r="H204" s="67"/>
      <c r="I204" s="68" t="n">
        <v>100</v>
      </c>
      <c r="J204" s="68" t="n">
        <f aca="false">I204/$J$1*($J$1-$E$1)</f>
        <v>100</v>
      </c>
      <c r="K204" s="69" t="n">
        <v>30</v>
      </c>
      <c r="L204" s="69" t="n">
        <f aca="false">I204-K204</f>
        <v>70</v>
      </c>
      <c r="M204" s="69" t="n">
        <f aca="false">IFERROR((K204/J204%),"-")</f>
        <v>30</v>
      </c>
      <c r="N204" s="97" t="n">
        <v>36</v>
      </c>
      <c r="O204" s="98" t="str">
        <f aca="false">IF(F204&lt;=$P$2,"June","")</f>
        <v>June</v>
      </c>
      <c r="P204" s="97" t="n">
        <f aca="false">N204</f>
        <v>36</v>
      </c>
      <c r="Q204" s="99" t="n">
        <f aca="false">K204-P204</f>
        <v>-6</v>
      </c>
      <c r="R204" s="98" t="n">
        <f aca="false">IFERROR(IF(O204="May",(K204/P204-1))," ")</f>
        <v>0</v>
      </c>
      <c r="S204" s="100" t="str">
        <f aca="false">IF(N204&gt;0,IF(O204="","-",IF(R204&lt;0%,"DEGROWTH","GROWTH")))</f>
        <v>GROWTH</v>
      </c>
      <c r="T204" s="69" t="n">
        <v>40</v>
      </c>
      <c r="U204" s="101" t="str">
        <f aca="false">IF(F204&lt;=$V$2,"May","")</f>
        <v>May</v>
      </c>
      <c r="V204" s="69" t="n">
        <f aca="false">T204</f>
        <v>40</v>
      </c>
      <c r="W204" s="102" t="n">
        <f aca="false">K204-V204</f>
        <v>-10</v>
      </c>
      <c r="X204" s="103" t="n">
        <f aca="false">IFERROR(IF(U204="June",(K204/V204-1)),0)</f>
        <v>0</v>
      </c>
      <c r="Y204" s="104" t="str">
        <f aca="false">IF(T204&gt;0,IF(U204="","-",IF(X204&lt;0%,"DEGROWTH","GROWTH")))</f>
        <v>GROWTH</v>
      </c>
      <c r="Z204" s="75" t="n">
        <v>0</v>
      </c>
      <c r="AA204" s="70"/>
      <c r="AB204" s="70" t="s">
        <v>133</v>
      </c>
      <c r="AC204" s="70" t="s">
        <v>133</v>
      </c>
      <c r="AD204" s="3"/>
      <c r="AE204" s="3"/>
      <c r="AF204" s="70" t="s">
        <v>133</v>
      </c>
      <c r="AG204" s="121" t="n">
        <f aca="false">IFERROR(INDEX(Last6M_AvgSales_Ref!$B$2:$B$12659,MATCH(D204,Last6M_AvgSales_Ref!$A$2:$A$12659,0)),"")</f>
        <v>91.7416666666667</v>
      </c>
    </row>
    <row r="205" customFormat="false" ht="14.25" hidden="false" customHeight="true" outlineLevel="0" collapsed="false">
      <c r="A205" s="70" t="s">
        <v>133</v>
      </c>
      <c r="B205" s="72" t="s">
        <v>142</v>
      </c>
      <c r="C205" s="72" t="s">
        <v>1024</v>
      </c>
      <c r="D205" s="72" t="n">
        <v>1000003728</v>
      </c>
      <c r="E205" s="72" t="s">
        <v>1025</v>
      </c>
      <c r="F205" s="74" t="n">
        <v>45215</v>
      </c>
      <c r="G205" s="67" t="str">
        <f aca="false">IF(I205&gt;0,"Targeted Dealer","-")</f>
        <v>Targeted Dealer</v>
      </c>
      <c r="H205" s="67"/>
      <c r="I205" s="68" t="n">
        <v>250</v>
      </c>
      <c r="J205" s="68" t="n">
        <f aca="false">I205/$J$1*($J$1-$E$1)</f>
        <v>250</v>
      </c>
      <c r="K205" s="69" t="n">
        <v>354.5</v>
      </c>
      <c r="L205" s="69" t="n">
        <f aca="false">I205-K205</f>
        <v>-104.5</v>
      </c>
      <c r="M205" s="69" t="n">
        <f aca="false">IFERROR((K205/J205%),"-")</f>
        <v>141.8</v>
      </c>
      <c r="N205" s="97" t="n">
        <v>100</v>
      </c>
      <c r="O205" s="98" t="str">
        <f aca="false">IF(F205&lt;=$P$2,"June","")</f>
        <v>June</v>
      </c>
      <c r="P205" s="97" t="n">
        <f aca="false">N205</f>
        <v>100</v>
      </c>
      <c r="Q205" s="99" t="n">
        <f aca="false">K205-P205</f>
        <v>254.5</v>
      </c>
      <c r="R205" s="98" t="n">
        <f aca="false">IFERROR(IF(O205="May",(K205/P205-1))," ")</f>
        <v>0</v>
      </c>
      <c r="S205" s="100" t="str">
        <f aca="false">IF(N205&gt;0,IF(O205="","-",IF(R205&lt;0%,"DEGROWTH","GROWTH")))</f>
        <v>GROWTH</v>
      </c>
      <c r="T205" s="69" t="n">
        <v>354.25</v>
      </c>
      <c r="U205" s="101" t="str">
        <f aca="false">IF(F205&lt;=$V$2,"May","")</f>
        <v>May</v>
      </c>
      <c r="V205" s="69" t="n">
        <f aca="false">T205</f>
        <v>354.25</v>
      </c>
      <c r="W205" s="102" t="n">
        <f aca="false">K205-V205</f>
        <v>0.25</v>
      </c>
      <c r="X205" s="103" t="n">
        <f aca="false">IFERROR(IF(U205="June",(K205/V205-1)),0)</f>
        <v>0</v>
      </c>
      <c r="Y205" s="104" t="str">
        <f aca="false">IF(T205&gt;0,IF(U205="","-",IF(X205&lt;0%,"DEGROWTH","GROWTH")))</f>
        <v>GROWTH</v>
      </c>
      <c r="Z205" s="75" t="n">
        <v>0</v>
      </c>
      <c r="AA205" s="70"/>
      <c r="AB205" s="70" t="s">
        <v>133</v>
      </c>
      <c r="AC205" s="70" t="s">
        <v>133</v>
      </c>
      <c r="AD205" s="3"/>
      <c r="AE205" s="3"/>
      <c r="AF205" s="70" t="s">
        <v>133</v>
      </c>
      <c r="AG205" s="121" t="n">
        <f aca="false">IFERROR(INDEX(Last6M_AvgSales_Ref!$B$2:$B$12659,MATCH(D205,Last6M_AvgSales_Ref!$A$2:$A$12659,0)),"")</f>
        <v>358.383333333333</v>
      </c>
    </row>
    <row r="206" customFormat="false" ht="14.25" hidden="false" customHeight="true" outlineLevel="0" collapsed="false">
      <c r="A206" s="75" t="s">
        <v>133</v>
      </c>
      <c r="B206" s="79" t="s">
        <v>142</v>
      </c>
      <c r="C206" s="79" t="s">
        <v>1026</v>
      </c>
      <c r="D206" s="79" t="n">
        <v>1000003873</v>
      </c>
      <c r="E206" s="79" t="s">
        <v>1027</v>
      </c>
      <c r="F206" s="74" t="n">
        <v>45350</v>
      </c>
      <c r="G206" s="67" t="str">
        <f aca="false">IF(I206&gt;0,"Targeted Dealer","-")</f>
        <v>Targeted Dealer</v>
      </c>
      <c r="H206" s="67"/>
      <c r="I206" s="68" t="n">
        <v>40</v>
      </c>
      <c r="J206" s="68" t="n">
        <f aca="false">I206/$J$1*($J$1-$E$1)</f>
        <v>40</v>
      </c>
      <c r="K206" s="69" t="n">
        <v>70</v>
      </c>
      <c r="L206" s="69" t="n">
        <f aca="false">I206-K206</f>
        <v>-30</v>
      </c>
      <c r="M206" s="69" t="n">
        <f aca="false">IFERROR((K206/J206%),"-")</f>
        <v>175</v>
      </c>
      <c r="N206" s="97" t="n">
        <v>70</v>
      </c>
      <c r="O206" s="98" t="str">
        <f aca="false">IF(F206&lt;=$P$2,"June","")</f>
        <v>June</v>
      </c>
      <c r="P206" s="97" t="n">
        <f aca="false">N206</f>
        <v>70</v>
      </c>
      <c r="Q206" s="99" t="n">
        <f aca="false">K206-P206</f>
        <v>0</v>
      </c>
      <c r="R206" s="98" t="n">
        <f aca="false">IFERROR(IF(O206="May",(K206/P206-1))," ")</f>
        <v>0</v>
      </c>
      <c r="S206" s="100" t="str">
        <f aca="false">IF(N206&gt;0,IF(O206="","-",IF(R206&lt;0%,"DEGROWTH","GROWTH")))</f>
        <v>GROWTH</v>
      </c>
      <c r="T206" s="69" t="n">
        <v>20</v>
      </c>
      <c r="U206" s="101" t="str">
        <f aca="false">IF(F206&lt;=$V$2,"May","")</f>
        <v>May</v>
      </c>
      <c r="V206" s="69" t="n">
        <f aca="false">T206</f>
        <v>20</v>
      </c>
      <c r="W206" s="102" t="n">
        <f aca="false">K206-V206</f>
        <v>50</v>
      </c>
      <c r="X206" s="103" t="n">
        <f aca="false">IFERROR(IF(U206="June",(K206/V206-1)),0)</f>
        <v>0</v>
      </c>
      <c r="Y206" s="104" t="str">
        <f aca="false">IF(T206&gt;0,IF(U206="","-",IF(X206&lt;0%,"DEGROWTH","GROWTH")))</f>
        <v>GROWTH</v>
      </c>
      <c r="Z206" s="75" t="n">
        <v>0</v>
      </c>
      <c r="AA206" s="70"/>
      <c r="AB206" s="70" t="s">
        <v>133</v>
      </c>
      <c r="AC206" s="75" t="s">
        <v>133</v>
      </c>
      <c r="AD206" s="3"/>
      <c r="AE206" s="3"/>
      <c r="AF206" s="75" t="s">
        <v>133</v>
      </c>
      <c r="AG206" s="121" t="n">
        <f aca="false">IFERROR(INDEX(Last6M_AvgSales_Ref!$B$2:$B$12659,MATCH(D206,Last6M_AvgSales_Ref!$A$2:$A$12659,0)),"")</f>
        <v>16.75</v>
      </c>
    </row>
    <row r="207" customFormat="false" ht="14.25" hidden="false" customHeight="true" outlineLevel="0" collapsed="false">
      <c r="A207" s="75" t="s">
        <v>133</v>
      </c>
      <c r="B207" s="79" t="s">
        <v>142</v>
      </c>
      <c r="C207" s="79" t="s">
        <v>1028</v>
      </c>
      <c r="D207" s="79" t="n">
        <v>1000003926</v>
      </c>
      <c r="E207" s="79" t="s">
        <v>1029</v>
      </c>
      <c r="F207" s="74" t="n">
        <v>45412</v>
      </c>
      <c r="G207" s="67" t="str">
        <f aca="false">IF(I207&gt;0,"Targeted Dealer","-")</f>
        <v>Targeted Dealer</v>
      </c>
      <c r="H207" s="67"/>
      <c r="I207" s="68" t="n">
        <v>100</v>
      </c>
      <c r="J207" s="68" t="n">
        <f aca="false">I207/$J$1*($J$1-$E$1)</f>
        <v>100</v>
      </c>
      <c r="K207" s="69" t="n">
        <v>197</v>
      </c>
      <c r="L207" s="69" t="n">
        <f aca="false">I207-K207</f>
        <v>-97</v>
      </c>
      <c r="M207" s="69" t="n">
        <f aca="false">IFERROR((K207/J207%),"-")</f>
        <v>197</v>
      </c>
      <c r="N207" s="97" t="n">
        <v>143.5</v>
      </c>
      <c r="O207" s="98" t="str">
        <f aca="false">IF(F207&lt;=$P$2,"June","")</f>
        <v>June</v>
      </c>
      <c r="P207" s="97" t="n">
        <f aca="false">N207</f>
        <v>143.5</v>
      </c>
      <c r="Q207" s="99" t="n">
        <f aca="false">K207-P207</f>
        <v>53.5</v>
      </c>
      <c r="R207" s="98" t="n">
        <f aca="false">IFERROR(IF(O207="May",(K207/P207-1))," ")</f>
        <v>0</v>
      </c>
      <c r="S207" s="100" t="str">
        <f aca="false">IF(N207&gt;0,IF(O207="","-",IF(R207&lt;0%,"DEGROWTH","GROWTH")))</f>
        <v>GROWTH</v>
      </c>
      <c r="T207" s="69" t="n">
        <v>134</v>
      </c>
      <c r="U207" s="101" t="str">
        <f aca="false">IF(F207&lt;=$V$2,"May","")</f>
        <v>May</v>
      </c>
      <c r="V207" s="69" t="n">
        <f aca="false">T207</f>
        <v>134</v>
      </c>
      <c r="W207" s="102" t="n">
        <f aca="false">K207-V207</f>
        <v>63</v>
      </c>
      <c r="X207" s="103" t="n">
        <f aca="false">IFERROR(IF(U207="June",(K207/V207-1)),0)</f>
        <v>0</v>
      </c>
      <c r="Y207" s="104" t="str">
        <f aca="false">IF(T207&gt;0,IF(U207="","-",IF(X207&lt;0%,"DEGROWTH","GROWTH")))</f>
        <v>GROWTH</v>
      </c>
      <c r="Z207" s="75" t="n">
        <v>0</v>
      </c>
      <c r="AA207" s="70"/>
      <c r="AB207" s="70" t="s">
        <v>133</v>
      </c>
      <c r="AC207" s="75" t="s">
        <v>133</v>
      </c>
      <c r="AD207" s="3"/>
      <c r="AE207" s="3"/>
      <c r="AF207" s="75" t="s">
        <v>133</v>
      </c>
      <c r="AG207" s="121" t="n">
        <f aca="false">IFERROR(INDEX(Last6M_AvgSales_Ref!$B$2:$B$12659,MATCH(D207,Last6M_AvgSales_Ref!$A$2:$A$12659,0)),"")</f>
        <v>177.5</v>
      </c>
    </row>
    <row r="208" customFormat="false" ht="14.25" hidden="false" customHeight="true" outlineLevel="0" collapsed="false">
      <c r="A208" s="75" t="s">
        <v>133</v>
      </c>
      <c r="B208" s="79" t="s">
        <v>142</v>
      </c>
      <c r="C208" s="79" t="s">
        <v>1030</v>
      </c>
      <c r="D208" s="79" t="n">
        <v>1000004063</v>
      </c>
      <c r="E208" s="79" t="s">
        <v>1031</v>
      </c>
      <c r="F208" s="74" t="n">
        <v>45498</v>
      </c>
      <c r="G208" s="67" t="str">
        <f aca="false">IF(I208&gt;0,"Targeted Dealer","-")</f>
        <v>Targeted Dealer</v>
      </c>
      <c r="H208" s="67"/>
      <c r="I208" s="68" t="n">
        <v>280</v>
      </c>
      <c r="J208" s="68" t="n">
        <f aca="false">I208/$J$1*($J$1-$E$1)</f>
        <v>280</v>
      </c>
      <c r="K208" s="69" t="n">
        <v>394.95</v>
      </c>
      <c r="L208" s="69" t="n">
        <f aca="false">I208-K208</f>
        <v>-114.95</v>
      </c>
      <c r="M208" s="69" t="n">
        <f aca="false">IFERROR((K208/J208%),"-")</f>
        <v>141.053571428571</v>
      </c>
      <c r="N208" s="97" t="n">
        <v>326</v>
      </c>
      <c r="O208" s="98" t="str">
        <f aca="false">IF(F208&lt;=$P$2,"June","")</f>
        <v>June</v>
      </c>
      <c r="P208" s="97" t="n">
        <f aca="false">N208</f>
        <v>326</v>
      </c>
      <c r="Q208" s="99" t="n">
        <f aca="false">K208-P208</f>
        <v>68.95</v>
      </c>
      <c r="R208" s="98" t="n">
        <f aca="false">IFERROR(IF(O208="May",(K208/P208-1))," ")</f>
        <v>0</v>
      </c>
      <c r="S208" s="100" t="str">
        <f aca="false">IF(N208&gt;0,IF(O208="","-",IF(R208&lt;0%,"DEGROWTH","GROWTH")))</f>
        <v>GROWTH</v>
      </c>
      <c r="T208" s="69" t="n">
        <v>228.05</v>
      </c>
      <c r="U208" s="101" t="str">
        <f aca="false">IF(F208&lt;=$V$2,"May","")</f>
        <v>May</v>
      </c>
      <c r="V208" s="69" t="n">
        <f aca="false">T208</f>
        <v>228.05</v>
      </c>
      <c r="W208" s="102" t="n">
        <f aca="false">K208-V208</f>
        <v>166.9</v>
      </c>
      <c r="X208" s="103" t="n">
        <f aca="false">IFERROR(IF(U208="June",(K208/V208-1)),0)</f>
        <v>0</v>
      </c>
      <c r="Y208" s="104" t="str">
        <f aca="false">IF(T208&gt;0,IF(U208="","-",IF(X208&lt;0%,"DEGROWTH","GROWTH")))</f>
        <v>GROWTH</v>
      </c>
      <c r="Z208" s="75" t="n">
        <v>0</v>
      </c>
      <c r="AA208" s="70"/>
      <c r="AB208" s="70" t="s">
        <v>133</v>
      </c>
      <c r="AC208" s="75" t="s">
        <v>133</v>
      </c>
      <c r="AD208" s="3"/>
      <c r="AE208" s="3"/>
      <c r="AF208" s="75" t="s">
        <v>133</v>
      </c>
      <c r="AG208" s="121" t="n">
        <f aca="false">IFERROR(INDEX(Last6M_AvgSales_Ref!$B$2:$B$12659,MATCH(D208,Last6M_AvgSales_Ref!$A$2:$A$12659,0)),"")</f>
        <v>442.041666666667</v>
      </c>
    </row>
    <row r="209" customFormat="false" ht="14.25" hidden="false" customHeight="true" outlineLevel="0" collapsed="false">
      <c r="A209" s="75" t="s">
        <v>133</v>
      </c>
      <c r="B209" s="79" t="s">
        <v>142</v>
      </c>
      <c r="C209" s="79" t="s">
        <v>1032</v>
      </c>
      <c r="D209" s="79" t="n">
        <v>1000004075</v>
      </c>
      <c r="E209" s="79" t="s">
        <v>1033</v>
      </c>
      <c r="F209" s="74" t="n">
        <v>45506</v>
      </c>
      <c r="G209" s="67" t="str">
        <f aca="false">IF(I209&gt;0,"Targeted Dealer","-")</f>
        <v>Targeted Dealer</v>
      </c>
      <c r="H209" s="67"/>
      <c r="I209" s="68" t="n">
        <v>20</v>
      </c>
      <c r="J209" s="68" t="n">
        <f aca="false">I209/$J$1*($J$1-$E$1)</f>
        <v>20</v>
      </c>
      <c r="K209" s="69" t="n">
        <v>30</v>
      </c>
      <c r="L209" s="69" t="n">
        <f aca="false">I209-K209</f>
        <v>-10</v>
      </c>
      <c r="M209" s="69" t="n">
        <f aca="false">IFERROR((K209/J209%),"-")</f>
        <v>150</v>
      </c>
      <c r="N209" s="97" t="n">
        <v>40</v>
      </c>
      <c r="O209" s="98" t="str">
        <f aca="false">IF(F209&lt;=$P$2,"June","")</f>
        <v>June</v>
      </c>
      <c r="P209" s="97" t="n">
        <f aca="false">N209</f>
        <v>40</v>
      </c>
      <c r="Q209" s="99" t="n">
        <f aca="false">K209-P209</f>
        <v>-10</v>
      </c>
      <c r="R209" s="98" t="n">
        <f aca="false">IFERROR(IF(O209="May",(K209/P209-1))," ")</f>
        <v>0</v>
      </c>
      <c r="S209" s="100" t="str">
        <f aca="false">IF(N209&gt;0,IF(O209="","-",IF(R209&lt;0%,"DEGROWTH","GROWTH")))</f>
        <v>GROWTH</v>
      </c>
      <c r="T209" s="69" t="n">
        <v>30</v>
      </c>
      <c r="U209" s="101" t="str">
        <f aca="false">IF(F209&lt;=$V$2,"May","")</f>
        <v>May</v>
      </c>
      <c r="V209" s="69" t="n">
        <f aca="false">T209</f>
        <v>30</v>
      </c>
      <c r="W209" s="102" t="n">
        <f aca="false">K209-V209</f>
        <v>0</v>
      </c>
      <c r="X209" s="103" t="n">
        <f aca="false">IFERROR(IF(U209="June",(K209/V209-1)),0)</f>
        <v>0</v>
      </c>
      <c r="Y209" s="104" t="str">
        <f aca="false">IF(T209&gt;0,IF(U209="","-",IF(X209&lt;0%,"DEGROWTH","GROWTH")))</f>
        <v>GROWTH</v>
      </c>
      <c r="Z209" s="75" t="n">
        <v>0</v>
      </c>
      <c r="AA209" s="70"/>
      <c r="AB209" s="70" t="s">
        <v>133</v>
      </c>
      <c r="AC209" s="75" t="s">
        <v>133</v>
      </c>
      <c r="AD209" s="3"/>
      <c r="AE209" s="3"/>
      <c r="AF209" s="75" t="s">
        <v>133</v>
      </c>
      <c r="AG209" s="121" t="n">
        <f aca="false">IFERROR(INDEX(Last6M_AvgSales_Ref!$B$2:$B$12659,MATCH(D209,Last6M_AvgSales_Ref!$A$2:$A$12659,0)),"")</f>
        <v>26.6666666666667</v>
      </c>
    </row>
    <row r="210" customFormat="false" ht="14.25" hidden="false" customHeight="true" outlineLevel="0" collapsed="false">
      <c r="A210" s="70" t="s">
        <v>133</v>
      </c>
      <c r="B210" s="72" t="s">
        <v>37</v>
      </c>
      <c r="C210" s="72" t="s">
        <v>1034</v>
      </c>
      <c r="D210" s="72" t="n">
        <v>1000000418</v>
      </c>
      <c r="E210" s="73" t="s">
        <v>1035</v>
      </c>
      <c r="F210" s="74" t="n">
        <v>39958</v>
      </c>
      <c r="G210" s="67" t="str">
        <f aca="false">IF(I210&gt;0,"Targeted Dealer","-")</f>
        <v>Targeted Dealer</v>
      </c>
      <c r="H210" s="67"/>
      <c r="I210" s="68" t="n">
        <v>200</v>
      </c>
      <c r="J210" s="68" t="n">
        <f aca="false">I210/$J$1*($J$1-$E$1)</f>
        <v>200</v>
      </c>
      <c r="K210" s="69" t="n">
        <v>274</v>
      </c>
      <c r="L210" s="69" t="n">
        <f aca="false">I210-K210</f>
        <v>-74</v>
      </c>
      <c r="M210" s="69" t="n">
        <f aca="false">IFERROR((K210/J210%),"-")</f>
        <v>137</v>
      </c>
      <c r="N210" s="97" t="n">
        <v>218.25</v>
      </c>
      <c r="O210" s="98" t="str">
        <f aca="false">IF(F210&lt;=$P$2,"June","")</f>
        <v>June</v>
      </c>
      <c r="P210" s="97" t="n">
        <f aca="false">N210</f>
        <v>218.25</v>
      </c>
      <c r="Q210" s="99" t="n">
        <f aca="false">K210-P210</f>
        <v>55.75</v>
      </c>
      <c r="R210" s="98" t="n">
        <f aca="false">IFERROR(IF(O210="May",(K210/P210-1))," ")</f>
        <v>0</v>
      </c>
      <c r="S210" s="100" t="str">
        <f aca="false">IF(N210&gt;0,IF(O210="","-",IF(R210&lt;0%,"DEGROWTH","GROWTH")))</f>
        <v>GROWTH</v>
      </c>
      <c r="T210" s="69" t="n">
        <v>145</v>
      </c>
      <c r="U210" s="101" t="str">
        <f aca="false">IF(F210&lt;=$V$2,"May","")</f>
        <v>May</v>
      </c>
      <c r="V210" s="69" t="n">
        <f aca="false">T210</f>
        <v>145</v>
      </c>
      <c r="W210" s="102" t="n">
        <f aca="false">K210-V210</f>
        <v>129</v>
      </c>
      <c r="X210" s="103" t="n">
        <f aca="false">IFERROR(IF(U210="June",(K210/V210-1)),0)</f>
        <v>0</v>
      </c>
      <c r="Y210" s="104" t="str">
        <f aca="false">IF(T210&gt;0,IF(U210="","-",IF(X210&lt;0%,"DEGROWTH","GROWTH")))</f>
        <v>GROWTH</v>
      </c>
      <c r="Z210" s="75" t="n">
        <v>0</v>
      </c>
      <c r="AA210" s="70"/>
      <c r="AB210" s="70" t="s">
        <v>133</v>
      </c>
      <c r="AC210" s="70" t="s">
        <v>133</v>
      </c>
      <c r="AD210" s="3"/>
      <c r="AE210" s="3"/>
      <c r="AF210" s="70" t="s">
        <v>133</v>
      </c>
      <c r="AG210" s="121" t="n">
        <f aca="false">IFERROR(INDEX(Last6M_AvgSales_Ref!$B$2:$B$12659,MATCH(D210,Last6M_AvgSales_Ref!$A$2:$A$12659,0)),"")</f>
        <v>236.333333333333</v>
      </c>
    </row>
    <row r="211" customFormat="false" ht="14.25" hidden="false" customHeight="true" outlineLevel="0" collapsed="false">
      <c r="A211" s="70" t="s">
        <v>133</v>
      </c>
      <c r="B211" s="72" t="s">
        <v>37</v>
      </c>
      <c r="C211" s="72" t="s">
        <v>1036</v>
      </c>
      <c r="D211" s="72" t="n">
        <v>1000000404</v>
      </c>
      <c r="E211" s="73" t="s">
        <v>1037</v>
      </c>
      <c r="F211" s="74" t="n">
        <v>39963</v>
      </c>
      <c r="G211" s="67" t="str">
        <f aca="false">IF(I211&gt;0,"Targeted Dealer","-")</f>
        <v>Targeted Dealer</v>
      </c>
      <c r="H211" s="67"/>
      <c r="I211" s="68" t="n">
        <v>30</v>
      </c>
      <c r="J211" s="68" t="n">
        <f aca="false">I211/$J$1*($J$1-$E$1)</f>
        <v>30</v>
      </c>
      <c r="K211" s="69" t="n">
        <v>22.5</v>
      </c>
      <c r="L211" s="69" t="n">
        <f aca="false">I211-K211</f>
        <v>7.5</v>
      </c>
      <c r="M211" s="69" t="n">
        <f aca="false">IFERROR((K211/J211%),"-")</f>
        <v>75</v>
      </c>
      <c r="N211" s="97" t="n">
        <v>0</v>
      </c>
      <c r="O211" s="98" t="str">
        <f aca="false">IF(F211&lt;=$P$2,"June","")</f>
        <v>June</v>
      </c>
      <c r="P211" s="97" t="n">
        <f aca="false">N211</f>
        <v>0</v>
      </c>
      <c r="Q211" s="99" t="n">
        <f aca="false">K211-P211</f>
        <v>22.5</v>
      </c>
      <c r="R211" s="98" t="n">
        <f aca="false">IFERROR(IF(O211="May",(K211/P211-1))," ")</f>
        <v>0</v>
      </c>
      <c r="S211" s="105" t="b">
        <f aca="false">IF(N211&gt;0,IF(O211="","-",IF(R211&lt;0%,"DEGROWTH","GROWTH")))</f>
        <v>0</v>
      </c>
      <c r="T211" s="69" t="n">
        <v>20</v>
      </c>
      <c r="U211" s="101" t="str">
        <f aca="false">IF(F211&lt;=$V$2,"May","")</f>
        <v>May</v>
      </c>
      <c r="V211" s="69" t="n">
        <f aca="false">T211</f>
        <v>20</v>
      </c>
      <c r="W211" s="102" t="n">
        <f aca="false">K211-V211</f>
        <v>2.5</v>
      </c>
      <c r="X211" s="103" t="n">
        <f aca="false">IFERROR(IF(U211="June",(K211/V211-1)),0)</f>
        <v>0</v>
      </c>
      <c r="Y211" s="104" t="str">
        <f aca="false">IF(T211&gt;0,IF(U211="","-",IF(X211&lt;0%,"DEGROWTH","GROWTH")))</f>
        <v>GROWTH</v>
      </c>
      <c r="Z211" s="75" t="n">
        <v>0</v>
      </c>
      <c r="AA211" s="70"/>
      <c r="AB211" s="70" t="s">
        <v>133</v>
      </c>
      <c r="AC211" s="70" t="s">
        <v>133</v>
      </c>
      <c r="AD211" s="3"/>
      <c r="AE211" s="3"/>
      <c r="AF211" s="70" t="s">
        <v>133</v>
      </c>
      <c r="AG211" s="121" t="n">
        <f aca="false">IFERROR(INDEX(Last6M_AvgSales_Ref!$B$2:$B$12659,MATCH(D211,Last6M_AvgSales_Ref!$A$2:$A$12659,0)),"")</f>
        <v>91.75</v>
      </c>
    </row>
    <row r="212" customFormat="false" ht="14.25" hidden="false" customHeight="true" outlineLevel="0" collapsed="false">
      <c r="A212" s="70" t="s">
        <v>133</v>
      </c>
      <c r="B212" s="72" t="s">
        <v>37</v>
      </c>
      <c r="C212" s="72" t="s">
        <v>1038</v>
      </c>
      <c r="D212" s="72" t="n">
        <v>1000000401</v>
      </c>
      <c r="E212" s="73" t="s">
        <v>1039</v>
      </c>
      <c r="F212" s="74" t="n">
        <v>40011</v>
      </c>
      <c r="G212" s="67" t="str">
        <f aca="false">IF(I212&gt;0,"Targeted Dealer","-")</f>
        <v>Targeted Dealer</v>
      </c>
      <c r="H212" s="67"/>
      <c r="I212" s="68" t="n">
        <v>330</v>
      </c>
      <c r="J212" s="68" t="n">
        <f aca="false">I212/$J$1*($J$1-$E$1)</f>
        <v>330</v>
      </c>
      <c r="K212" s="69" t="n">
        <v>330</v>
      </c>
      <c r="L212" s="69" t="n">
        <f aca="false">I212-K212</f>
        <v>0</v>
      </c>
      <c r="M212" s="69" t="n">
        <f aca="false">IFERROR((K212/J212%),"-")</f>
        <v>100</v>
      </c>
      <c r="N212" s="97" t="n">
        <v>223</v>
      </c>
      <c r="O212" s="98" t="str">
        <f aca="false">IF(F212&lt;=$P$2,"June","")</f>
        <v>June</v>
      </c>
      <c r="P212" s="97" t="n">
        <f aca="false">N212</f>
        <v>223</v>
      </c>
      <c r="Q212" s="99" t="n">
        <f aca="false">K212-P212</f>
        <v>107</v>
      </c>
      <c r="R212" s="98" t="n">
        <f aca="false">IFERROR(IF(O212="May",(K212/P212-1))," ")</f>
        <v>0</v>
      </c>
      <c r="S212" s="100" t="str">
        <f aca="false">IF(N212&gt;0,IF(O212="","-",IF(R212&lt;0%,"DEGROWTH","GROWTH")))</f>
        <v>GROWTH</v>
      </c>
      <c r="T212" s="69" t="n">
        <v>307.25</v>
      </c>
      <c r="U212" s="101" t="str">
        <f aca="false">IF(F212&lt;=$V$2,"May","")</f>
        <v>May</v>
      </c>
      <c r="V212" s="69" t="n">
        <f aca="false">T212</f>
        <v>307.25</v>
      </c>
      <c r="W212" s="102" t="n">
        <f aca="false">K212-V212</f>
        <v>22.75</v>
      </c>
      <c r="X212" s="103" t="n">
        <f aca="false">IFERROR(IF(U212="June",(K212/V212-1)),0)</f>
        <v>0</v>
      </c>
      <c r="Y212" s="104" t="str">
        <f aca="false">IF(T212&gt;0,IF(U212="","-",IF(X212&lt;0%,"DEGROWTH","GROWTH")))</f>
        <v>GROWTH</v>
      </c>
      <c r="Z212" s="75" t="n">
        <v>0</v>
      </c>
      <c r="AA212" s="70"/>
      <c r="AB212" s="70" t="s">
        <v>133</v>
      </c>
      <c r="AC212" s="70" t="s">
        <v>133</v>
      </c>
      <c r="AD212" s="3"/>
      <c r="AE212" s="3"/>
      <c r="AF212" s="70" t="s">
        <v>133</v>
      </c>
      <c r="AG212" s="121" t="n">
        <f aca="false">IFERROR(INDEX(Last6M_AvgSales_Ref!$B$2:$B$12659,MATCH(D212,Last6M_AvgSales_Ref!$A$2:$A$12659,0)),"")</f>
        <v>293.166666666667</v>
      </c>
    </row>
    <row r="213" customFormat="false" ht="14.25" hidden="false" customHeight="true" outlineLevel="0" collapsed="false">
      <c r="A213" s="70" t="s">
        <v>133</v>
      </c>
      <c r="B213" s="72" t="s">
        <v>37</v>
      </c>
      <c r="C213" s="72" t="s">
        <v>1040</v>
      </c>
      <c r="D213" s="72" t="n">
        <v>1000000407</v>
      </c>
      <c r="E213" s="73" t="s">
        <v>1041</v>
      </c>
      <c r="F213" s="74" t="n">
        <v>40176</v>
      </c>
      <c r="G213" s="67" t="str">
        <f aca="false">IF(I213&gt;0,"Targeted Dealer","-")</f>
        <v>Targeted Dealer</v>
      </c>
      <c r="H213" s="67"/>
      <c r="I213" s="68" t="n">
        <v>200</v>
      </c>
      <c r="J213" s="68" t="n">
        <f aca="false">I213/$J$1*($J$1-$E$1)</f>
        <v>200</v>
      </c>
      <c r="K213" s="69" t="n">
        <v>232</v>
      </c>
      <c r="L213" s="69" t="n">
        <f aca="false">I213-K213</f>
        <v>-32</v>
      </c>
      <c r="M213" s="69" t="n">
        <f aca="false">IFERROR((K213/J213%),"-")</f>
        <v>116</v>
      </c>
      <c r="N213" s="97" t="n">
        <v>167.5</v>
      </c>
      <c r="O213" s="98" t="str">
        <f aca="false">IF(F213&lt;=$P$2,"June","")</f>
        <v>June</v>
      </c>
      <c r="P213" s="97" t="n">
        <f aca="false">N213</f>
        <v>167.5</v>
      </c>
      <c r="Q213" s="99" t="n">
        <f aca="false">K213-P213</f>
        <v>64.5</v>
      </c>
      <c r="R213" s="98" t="n">
        <f aca="false">IFERROR(IF(O213="May",(K213/P213-1))," ")</f>
        <v>0</v>
      </c>
      <c r="S213" s="100" t="str">
        <f aca="false">IF(N213&gt;0,IF(O213="","-",IF(R213&lt;0%,"DEGROWTH","GROWTH")))</f>
        <v>GROWTH</v>
      </c>
      <c r="T213" s="69" t="n">
        <v>60.5</v>
      </c>
      <c r="U213" s="101" t="str">
        <f aca="false">IF(F213&lt;=$V$2,"May","")</f>
        <v>May</v>
      </c>
      <c r="V213" s="69" t="n">
        <f aca="false">T213</f>
        <v>60.5</v>
      </c>
      <c r="W213" s="102" t="n">
        <f aca="false">K213-V213</f>
        <v>171.5</v>
      </c>
      <c r="X213" s="103" t="n">
        <f aca="false">IFERROR(IF(U213="June",(K213/V213-1)),0)</f>
        <v>0</v>
      </c>
      <c r="Y213" s="104" t="str">
        <f aca="false">IF(T213&gt;0,IF(U213="","-",IF(X213&lt;0%,"DEGROWTH","GROWTH")))</f>
        <v>GROWTH</v>
      </c>
      <c r="Z213" s="75" t="n">
        <v>0</v>
      </c>
      <c r="AA213" s="70"/>
      <c r="AB213" s="70" t="s">
        <v>133</v>
      </c>
      <c r="AC213" s="70" t="s">
        <v>133</v>
      </c>
      <c r="AD213" s="3"/>
      <c r="AE213" s="3"/>
      <c r="AF213" s="70" t="s">
        <v>133</v>
      </c>
      <c r="AG213" s="121" t="n">
        <f aca="false">IFERROR(INDEX(Last6M_AvgSales_Ref!$B$2:$B$12659,MATCH(D213,Last6M_AvgSales_Ref!$A$2:$A$12659,0)),"")</f>
        <v>149.166666666667</v>
      </c>
    </row>
    <row r="214" customFormat="false" ht="14.25" hidden="false" customHeight="true" outlineLevel="0" collapsed="false">
      <c r="A214" s="70" t="s">
        <v>133</v>
      </c>
      <c r="B214" s="72" t="s">
        <v>37</v>
      </c>
      <c r="C214" s="72" t="s">
        <v>1042</v>
      </c>
      <c r="D214" s="72" t="n">
        <v>1000000423</v>
      </c>
      <c r="E214" s="73" t="s">
        <v>1043</v>
      </c>
      <c r="F214" s="74" t="n">
        <v>40411</v>
      </c>
      <c r="G214" s="67" t="str">
        <f aca="false">IF(I214&gt;0,"Targeted Dealer","-")</f>
        <v>Targeted Dealer</v>
      </c>
      <c r="H214" s="67"/>
      <c r="I214" s="68" t="n">
        <v>150</v>
      </c>
      <c r="J214" s="68" t="n">
        <f aca="false">I214/$J$1*($J$1-$E$1)</f>
        <v>150</v>
      </c>
      <c r="K214" s="69" t="n">
        <v>120</v>
      </c>
      <c r="L214" s="69" t="n">
        <f aca="false">I214-K214</f>
        <v>30</v>
      </c>
      <c r="M214" s="69" t="n">
        <f aca="false">IFERROR((K214/J214%),"-")</f>
        <v>80</v>
      </c>
      <c r="N214" s="97" t="n">
        <v>130</v>
      </c>
      <c r="O214" s="98" t="str">
        <f aca="false">IF(F214&lt;=$P$2,"June","")</f>
        <v>June</v>
      </c>
      <c r="P214" s="97" t="n">
        <f aca="false">N214</f>
        <v>130</v>
      </c>
      <c r="Q214" s="99" t="n">
        <f aca="false">K214-P214</f>
        <v>-10</v>
      </c>
      <c r="R214" s="98" t="n">
        <f aca="false">IFERROR(IF(O214="May",(K214/P214-1))," ")</f>
        <v>0</v>
      </c>
      <c r="S214" s="100" t="str">
        <f aca="false">IF(N214&gt;0,IF(O214="","-",IF(R214&lt;0%,"DEGROWTH","GROWTH")))</f>
        <v>GROWTH</v>
      </c>
      <c r="T214" s="69" t="n">
        <v>90</v>
      </c>
      <c r="U214" s="101" t="str">
        <f aca="false">IF(F214&lt;=$V$2,"May","")</f>
        <v>May</v>
      </c>
      <c r="V214" s="69" t="n">
        <f aca="false">T214</f>
        <v>90</v>
      </c>
      <c r="W214" s="102" t="n">
        <f aca="false">K214-V214</f>
        <v>30</v>
      </c>
      <c r="X214" s="103" t="n">
        <f aca="false">IFERROR(IF(U214="June",(K214/V214-1)),0)</f>
        <v>0</v>
      </c>
      <c r="Y214" s="104" t="str">
        <f aca="false">IF(T214&gt;0,IF(U214="","-",IF(X214&lt;0%,"DEGROWTH","GROWTH")))</f>
        <v>GROWTH</v>
      </c>
      <c r="Z214" s="75" t="n">
        <v>0</v>
      </c>
      <c r="AA214" s="70"/>
      <c r="AB214" s="70" t="s">
        <v>133</v>
      </c>
      <c r="AC214" s="70" t="s">
        <v>133</v>
      </c>
      <c r="AD214" s="3"/>
      <c r="AE214" s="3"/>
      <c r="AF214" s="70" t="s">
        <v>133</v>
      </c>
      <c r="AG214" s="121" t="n">
        <f aca="false">IFERROR(INDEX(Last6M_AvgSales_Ref!$B$2:$B$12659,MATCH(D214,Last6M_AvgSales_Ref!$A$2:$A$12659,0)),"")</f>
        <v>92.6666666666667</v>
      </c>
    </row>
    <row r="215" customFormat="false" ht="14.25" hidden="false" customHeight="true" outlineLevel="0" collapsed="false">
      <c r="A215" s="70" t="s">
        <v>133</v>
      </c>
      <c r="B215" s="72" t="s">
        <v>37</v>
      </c>
      <c r="C215" s="72" t="s">
        <v>1044</v>
      </c>
      <c r="D215" s="72" t="n">
        <v>1000000417</v>
      </c>
      <c r="E215" s="73" t="s">
        <v>1045</v>
      </c>
      <c r="F215" s="74" t="n">
        <v>41687</v>
      </c>
      <c r="G215" s="67" t="str">
        <f aca="false">IF(I215&gt;0,"Targeted Dealer","-")</f>
        <v>Targeted Dealer</v>
      </c>
      <c r="H215" s="67"/>
      <c r="I215" s="68" t="n">
        <v>680</v>
      </c>
      <c r="J215" s="68" t="n">
        <f aca="false">I215/$J$1*($J$1-$E$1)</f>
        <v>680</v>
      </c>
      <c r="K215" s="69" t="n">
        <v>745.5</v>
      </c>
      <c r="L215" s="69" t="n">
        <f aca="false">I215-K215</f>
        <v>-65.5</v>
      </c>
      <c r="M215" s="69" t="n">
        <f aca="false">IFERROR((K215/J215%),"-")</f>
        <v>109.632352941176</v>
      </c>
      <c r="N215" s="97" t="n">
        <v>735.5</v>
      </c>
      <c r="O215" s="98" t="str">
        <f aca="false">IF(F215&lt;=$P$2,"June","")</f>
        <v>June</v>
      </c>
      <c r="P215" s="97" t="n">
        <f aca="false">N215</f>
        <v>735.5</v>
      </c>
      <c r="Q215" s="99" t="n">
        <f aca="false">K215-P215</f>
        <v>10</v>
      </c>
      <c r="R215" s="98" t="n">
        <f aca="false">IFERROR(IF(O215="May",(K215/P215-1))," ")</f>
        <v>0</v>
      </c>
      <c r="S215" s="100" t="str">
        <f aca="false">IF(N215&gt;0,IF(O215="","-",IF(R215&lt;0%,"DEGROWTH","GROWTH")))</f>
        <v>GROWTH</v>
      </c>
      <c r="T215" s="69" t="n">
        <v>580</v>
      </c>
      <c r="U215" s="101" t="str">
        <f aca="false">IF(F215&lt;=$V$2,"May","")</f>
        <v>May</v>
      </c>
      <c r="V215" s="69" t="n">
        <f aca="false">T215</f>
        <v>580</v>
      </c>
      <c r="W215" s="102" t="n">
        <f aca="false">K215-V215</f>
        <v>165.5</v>
      </c>
      <c r="X215" s="103" t="n">
        <f aca="false">IFERROR(IF(U215="June",(K215/V215-1)),0)</f>
        <v>0</v>
      </c>
      <c r="Y215" s="104" t="str">
        <f aca="false">IF(T215&gt;0,IF(U215="","-",IF(X215&lt;0%,"DEGROWTH","GROWTH")))</f>
        <v>GROWTH</v>
      </c>
      <c r="Z215" s="75" t="n">
        <v>0</v>
      </c>
      <c r="AA215" s="70"/>
      <c r="AB215" s="70" t="s">
        <v>133</v>
      </c>
      <c r="AC215" s="70" t="s">
        <v>133</v>
      </c>
      <c r="AD215" s="3"/>
      <c r="AE215" s="3"/>
      <c r="AF215" s="70" t="s">
        <v>133</v>
      </c>
      <c r="AG215" s="121" t="n">
        <f aca="false">IFERROR(INDEX(Last6M_AvgSales_Ref!$B$2:$B$12659,MATCH(D215,Last6M_AvgSales_Ref!$A$2:$A$12659,0)),"")</f>
        <v>748.833333333333</v>
      </c>
    </row>
    <row r="216" customFormat="false" ht="14.25" hidden="false" customHeight="true" outlineLevel="0" collapsed="false">
      <c r="A216" s="70" t="s">
        <v>133</v>
      </c>
      <c r="B216" s="72" t="s">
        <v>37</v>
      </c>
      <c r="C216" s="72" t="s">
        <v>1046</v>
      </c>
      <c r="D216" s="72" t="n">
        <v>1000000397</v>
      </c>
      <c r="E216" s="73" t="s">
        <v>1047</v>
      </c>
      <c r="F216" s="74" t="n">
        <v>42081</v>
      </c>
      <c r="G216" s="67" t="str">
        <f aca="false">IF(I216&gt;0,"Targeted Dealer","-")</f>
        <v>Targeted Dealer</v>
      </c>
      <c r="H216" s="67"/>
      <c r="I216" s="68" t="n">
        <v>80</v>
      </c>
      <c r="J216" s="68" t="n">
        <f aca="false">I216/$J$1*($J$1-$E$1)</f>
        <v>80</v>
      </c>
      <c r="K216" s="69" t="n">
        <v>85</v>
      </c>
      <c r="L216" s="69" t="n">
        <f aca="false">I216-K216</f>
        <v>-5</v>
      </c>
      <c r="M216" s="69" t="n">
        <f aca="false">IFERROR((K216/J216%),"-")</f>
        <v>106.25</v>
      </c>
      <c r="N216" s="97" t="n">
        <v>50</v>
      </c>
      <c r="O216" s="98" t="str">
        <f aca="false">IF(F216&lt;=$P$2,"June","")</f>
        <v>June</v>
      </c>
      <c r="P216" s="97" t="n">
        <f aca="false">N216</f>
        <v>50</v>
      </c>
      <c r="Q216" s="99" t="n">
        <f aca="false">K216-P216</f>
        <v>35</v>
      </c>
      <c r="R216" s="98" t="n">
        <f aca="false">IFERROR(IF(O216="May",(K216/P216-1))," ")</f>
        <v>0</v>
      </c>
      <c r="S216" s="100" t="str">
        <f aca="false">IF(N216&gt;0,IF(O216="","-",IF(R216&lt;0%,"DEGROWTH","GROWTH")))</f>
        <v>GROWTH</v>
      </c>
      <c r="T216" s="69" t="n">
        <v>50</v>
      </c>
      <c r="U216" s="101" t="str">
        <f aca="false">IF(F216&lt;=$V$2,"May","")</f>
        <v>May</v>
      </c>
      <c r="V216" s="69" t="n">
        <f aca="false">T216</f>
        <v>50</v>
      </c>
      <c r="W216" s="102" t="n">
        <f aca="false">K216-V216</f>
        <v>35</v>
      </c>
      <c r="X216" s="103" t="n">
        <f aca="false">IFERROR(IF(U216="June",(K216/V216-1)),0)</f>
        <v>0</v>
      </c>
      <c r="Y216" s="104" t="str">
        <f aca="false">IF(T216&gt;0,IF(U216="","-",IF(X216&lt;0%,"DEGROWTH","GROWTH")))</f>
        <v>GROWTH</v>
      </c>
      <c r="Z216" s="75" t="n">
        <v>0</v>
      </c>
      <c r="AA216" s="70"/>
      <c r="AB216" s="70" t="s">
        <v>133</v>
      </c>
      <c r="AC216" s="70" t="s">
        <v>133</v>
      </c>
      <c r="AD216" s="3"/>
      <c r="AE216" s="3"/>
      <c r="AF216" s="70" t="s">
        <v>133</v>
      </c>
      <c r="AG216" s="121" t="n">
        <f aca="false">IFERROR(INDEX(Last6M_AvgSales_Ref!$B$2:$B$12659,MATCH(D216,Last6M_AvgSales_Ref!$A$2:$A$12659,0)),"")</f>
        <v>62.625</v>
      </c>
    </row>
    <row r="217" customFormat="false" ht="14.25" hidden="false" customHeight="true" outlineLevel="0" collapsed="false">
      <c r="A217" s="70" t="s">
        <v>133</v>
      </c>
      <c r="B217" s="72" t="s">
        <v>37</v>
      </c>
      <c r="C217" s="72" t="s">
        <v>1048</v>
      </c>
      <c r="D217" s="72" t="n">
        <v>1000000395</v>
      </c>
      <c r="E217" s="73" t="s">
        <v>1049</v>
      </c>
      <c r="F217" s="74" t="n">
        <v>42405</v>
      </c>
      <c r="G217" s="67" t="str">
        <f aca="false">IF(I217&gt;0,"Targeted Dealer","-")</f>
        <v>Targeted Dealer</v>
      </c>
      <c r="H217" s="67"/>
      <c r="I217" s="68" t="n">
        <v>380</v>
      </c>
      <c r="J217" s="68" t="n">
        <f aca="false">I217/$J$1*($J$1-$E$1)</f>
        <v>380</v>
      </c>
      <c r="K217" s="69" t="n">
        <v>380</v>
      </c>
      <c r="L217" s="69" t="n">
        <f aca="false">I217-K217</f>
        <v>0</v>
      </c>
      <c r="M217" s="69" t="n">
        <f aca="false">IFERROR((K217/J217%),"-")</f>
        <v>100</v>
      </c>
      <c r="N217" s="97" t="n">
        <v>386</v>
      </c>
      <c r="O217" s="98" t="str">
        <f aca="false">IF(F217&lt;=$P$2,"June","")</f>
        <v>June</v>
      </c>
      <c r="P217" s="97" t="n">
        <f aca="false">N217</f>
        <v>386</v>
      </c>
      <c r="Q217" s="99" t="n">
        <f aca="false">K217-P217</f>
        <v>-6</v>
      </c>
      <c r="R217" s="98" t="n">
        <f aca="false">IFERROR(IF(O217="May",(K217/P217-1))," ")</f>
        <v>0</v>
      </c>
      <c r="S217" s="100" t="str">
        <f aca="false">IF(N217&gt;0,IF(O217="","-",IF(R217&lt;0%,"DEGROWTH","GROWTH")))</f>
        <v>GROWTH</v>
      </c>
      <c r="T217" s="69" t="n">
        <v>281.75</v>
      </c>
      <c r="U217" s="101" t="str">
        <f aca="false">IF(F217&lt;=$V$2,"May","")</f>
        <v>May</v>
      </c>
      <c r="V217" s="69" t="n">
        <f aca="false">T217</f>
        <v>281.75</v>
      </c>
      <c r="W217" s="102" t="n">
        <f aca="false">K217-V217</f>
        <v>98.25</v>
      </c>
      <c r="X217" s="103" t="n">
        <f aca="false">IFERROR(IF(U217="June",(K217/V217-1)),0)</f>
        <v>0</v>
      </c>
      <c r="Y217" s="104" t="str">
        <f aca="false">IF(T217&gt;0,IF(U217="","-",IF(X217&lt;0%,"DEGROWTH","GROWTH")))</f>
        <v>GROWTH</v>
      </c>
      <c r="Z217" s="75" t="n">
        <v>0</v>
      </c>
      <c r="AA217" s="70"/>
      <c r="AB217" s="70" t="s">
        <v>133</v>
      </c>
      <c r="AC217" s="70" t="s">
        <v>133</v>
      </c>
      <c r="AD217" s="3"/>
      <c r="AE217" s="3"/>
      <c r="AF217" s="70" t="s">
        <v>133</v>
      </c>
      <c r="AG217" s="121" t="n">
        <f aca="false">IFERROR(INDEX(Last6M_AvgSales_Ref!$B$2:$B$12659,MATCH(D217,Last6M_AvgSales_Ref!$A$2:$A$12659,0)),"")</f>
        <v>362.833333333333</v>
      </c>
    </row>
    <row r="218" customFormat="false" ht="14.25" hidden="false" customHeight="true" outlineLevel="0" collapsed="false">
      <c r="A218" s="70" t="s">
        <v>133</v>
      </c>
      <c r="B218" s="72" t="s">
        <v>37</v>
      </c>
      <c r="C218" s="72" t="s">
        <v>1050</v>
      </c>
      <c r="D218" s="72" t="n">
        <v>1000000416</v>
      </c>
      <c r="E218" s="73" t="s">
        <v>1051</v>
      </c>
      <c r="F218" s="74" t="n">
        <v>42445</v>
      </c>
      <c r="G218" s="67" t="str">
        <f aca="false">IF(I218&gt;0,"Targeted Dealer","-")</f>
        <v>Targeted Dealer</v>
      </c>
      <c r="H218" s="67"/>
      <c r="I218" s="68" t="n">
        <v>120</v>
      </c>
      <c r="J218" s="68" t="n">
        <f aca="false">I218/$J$1*($J$1-$E$1)</f>
        <v>120</v>
      </c>
      <c r="K218" s="69" t="n">
        <v>231.2</v>
      </c>
      <c r="L218" s="69" t="n">
        <f aca="false">I218-K218</f>
        <v>-111.2</v>
      </c>
      <c r="M218" s="69" t="n">
        <f aca="false">IFERROR((K218/J218%),"-")</f>
        <v>192.666666666667</v>
      </c>
      <c r="N218" s="97" t="n">
        <v>169</v>
      </c>
      <c r="O218" s="98" t="str">
        <f aca="false">IF(F218&lt;=$P$2,"June","")</f>
        <v>June</v>
      </c>
      <c r="P218" s="97" t="n">
        <f aca="false">N218</f>
        <v>169</v>
      </c>
      <c r="Q218" s="99" t="n">
        <f aca="false">K218-P218</f>
        <v>62.2</v>
      </c>
      <c r="R218" s="98" t="n">
        <f aca="false">IFERROR(IF(O218="May",(K218/P218-1))," ")</f>
        <v>0</v>
      </c>
      <c r="S218" s="100" t="str">
        <f aca="false">IF(N218&gt;0,IF(O218="","-",IF(R218&lt;0%,"DEGROWTH","GROWTH")))</f>
        <v>GROWTH</v>
      </c>
      <c r="T218" s="69" t="n">
        <v>99</v>
      </c>
      <c r="U218" s="101" t="str">
        <f aca="false">IF(F218&lt;=$V$2,"May","")</f>
        <v>May</v>
      </c>
      <c r="V218" s="69" t="n">
        <f aca="false">T218</f>
        <v>99</v>
      </c>
      <c r="W218" s="102" t="n">
        <f aca="false">K218-V218</f>
        <v>132.2</v>
      </c>
      <c r="X218" s="103" t="n">
        <f aca="false">IFERROR(IF(U218="June",(K218/V218-1)),0)</f>
        <v>0</v>
      </c>
      <c r="Y218" s="104" t="str">
        <f aca="false">IF(T218&gt;0,IF(U218="","-",IF(X218&lt;0%,"DEGROWTH","GROWTH")))</f>
        <v>GROWTH</v>
      </c>
      <c r="Z218" s="75" t="n">
        <v>0</v>
      </c>
      <c r="AA218" s="70"/>
      <c r="AB218" s="70" t="s">
        <v>133</v>
      </c>
      <c r="AC218" s="70" t="s">
        <v>133</v>
      </c>
      <c r="AD218" s="3"/>
      <c r="AE218" s="3"/>
      <c r="AF218" s="70" t="s">
        <v>133</v>
      </c>
      <c r="AG218" s="121" t="n">
        <f aca="false">IFERROR(INDEX(Last6M_AvgSales_Ref!$B$2:$B$12659,MATCH(D218,Last6M_AvgSales_Ref!$A$2:$A$12659,0)),"")</f>
        <v>145.25</v>
      </c>
    </row>
    <row r="219" customFormat="false" ht="14.25" hidden="false" customHeight="true" outlineLevel="0" collapsed="false">
      <c r="A219" s="70" t="s">
        <v>133</v>
      </c>
      <c r="B219" s="72" t="s">
        <v>37</v>
      </c>
      <c r="C219" s="72" t="s">
        <v>1052</v>
      </c>
      <c r="D219" s="72" t="n">
        <v>1000000415</v>
      </c>
      <c r="E219" s="73" t="s">
        <v>1053</v>
      </c>
      <c r="F219" s="74" t="n">
        <v>42465</v>
      </c>
      <c r="G219" s="67" t="str">
        <f aca="false">IF(I219&gt;0,"Targeted Dealer","-")</f>
        <v>Targeted Dealer</v>
      </c>
      <c r="H219" s="67"/>
      <c r="I219" s="68" t="n">
        <v>500</v>
      </c>
      <c r="J219" s="68" t="n">
        <f aca="false">I219/$J$1*($J$1-$E$1)</f>
        <v>500</v>
      </c>
      <c r="K219" s="69" t="n">
        <v>515.5</v>
      </c>
      <c r="L219" s="69" t="n">
        <f aca="false">I219-K219</f>
        <v>-15.5</v>
      </c>
      <c r="M219" s="69" t="n">
        <f aca="false">IFERROR((K219/J219%),"-")</f>
        <v>103.1</v>
      </c>
      <c r="N219" s="97" t="n">
        <v>465.5</v>
      </c>
      <c r="O219" s="98" t="str">
        <f aca="false">IF(F219&lt;=$P$2,"June","")</f>
        <v>June</v>
      </c>
      <c r="P219" s="97" t="n">
        <f aca="false">N219</f>
        <v>465.5</v>
      </c>
      <c r="Q219" s="99" t="n">
        <f aca="false">K219-P219</f>
        <v>50</v>
      </c>
      <c r="R219" s="98" t="n">
        <f aca="false">IFERROR(IF(O219="May",(K219/P219-1))," ")</f>
        <v>0</v>
      </c>
      <c r="S219" s="100" t="str">
        <f aca="false">IF(N219&gt;0,IF(O219="","-",IF(R219&lt;0%,"DEGROWTH","GROWTH")))</f>
        <v>GROWTH</v>
      </c>
      <c r="T219" s="69" t="n">
        <v>450</v>
      </c>
      <c r="U219" s="101" t="str">
        <f aca="false">IF(F219&lt;=$V$2,"May","")</f>
        <v>May</v>
      </c>
      <c r="V219" s="69" t="n">
        <f aca="false">T219</f>
        <v>450</v>
      </c>
      <c r="W219" s="102" t="n">
        <f aca="false">K219-V219</f>
        <v>65.5</v>
      </c>
      <c r="X219" s="103" t="n">
        <f aca="false">IFERROR(IF(U219="June",(K219/V219-1)),0)</f>
        <v>0</v>
      </c>
      <c r="Y219" s="104" t="str">
        <f aca="false">IF(T219&gt;0,IF(U219="","-",IF(X219&lt;0%,"DEGROWTH","GROWTH")))</f>
        <v>GROWTH</v>
      </c>
      <c r="Z219" s="75" t="n">
        <v>0</v>
      </c>
      <c r="AA219" s="70"/>
      <c r="AB219" s="70" t="s">
        <v>133</v>
      </c>
      <c r="AC219" s="70" t="s">
        <v>133</v>
      </c>
      <c r="AD219" s="3"/>
      <c r="AE219" s="3"/>
      <c r="AF219" s="70" t="s">
        <v>133</v>
      </c>
      <c r="AG219" s="121" t="n">
        <f aca="false">IFERROR(INDEX(Last6M_AvgSales_Ref!$B$2:$B$12659,MATCH(D219,Last6M_AvgSales_Ref!$A$2:$A$12659,0)),"")</f>
        <v>587.625</v>
      </c>
    </row>
    <row r="220" customFormat="false" ht="14.25" hidden="false" customHeight="true" outlineLevel="0" collapsed="false">
      <c r="A220" s="70" t="s">
        <v>133</v>
      </c>
      <c r="B220" s="72" t="s">
        <v>37</v>
      </c>
      <c r="C220" s="72" t="s">
        <v>1054</v>
      </c>
      <c r="D220" s="72" t="n">
        <v>1000000393</v>
      </c>
      <c r="E220" s="73" t="s">
        <v>1055</v>
      </c>
      <c r="F220" s="74" t="n">
        <v>42528</v>
      </c>
      <c r="G220" s="67" t="str">
        <f aca="false">IF(I220&gt;0,"Targeted Dealer","-")</f>
        <v>Targeted Dealer</v>
      </c>
      <c r="H220" s="67"/>
      <c r="I220" s="68" t="n">
        <v>150</v>
      </c>
      <c r="J220" s="68" t="n">
        <f aca="false">I220/$J$1*($J$1-$E$1)</f>
        <v>150</v>
      </c>
      <c r="K220" s="69" t="n">
        <v>80</v>
      </c>
      <c r="L220" s="69" t="n">
        <f aca="false">I220-K220</f>
        <v>70</v>
      </c>
      <c r="M220" s="69" t="n">
        <f aca="false">IFERROR((K220/J220%),"-")</f>
        <v>53.3333333333333</v>
      </c>
      <c r="N220" s="97" t="n">
        <v>40</v>
      </c>
      <c r="O220" s="98" t="str">
        <f aca="false">IF(F220&lt;=$P$2,"June","")</f>
        <v>June</v>
      </c>
      <c r="P220" s="97" t="n">
        <f aca="false">N220</f>
        <v>40</v>
      </c>
      <c r="Q220" s="99" t="n">
        <f aca="false">K220-P220</f>
        <v>40</v>
      </c>
      <c r="R220" s="98" t="n">
        <f aca="false">IFERROR(IF(O220="May",(K220/P220-1))," ")</f>
        <v>0</v>
      </c>
      <c r="S220" s="100" t="str">
        <f aca="false">IF(N220&gt;0,IF(O220="","-",IF(R220&lt;0%,"DEGROWTH","GROWTH")))</f>
        <v>GROWTH</v>
      </c>
      <c r="T220" s="69" t="n">
        <v>115</v>
      </c>
      <c r="U220" s="101" t="str">
        <f aca="false">IF(F220&lt;=$V$2,"May","")</f>
        <v>May</v>
      </c>
      <c r="V220" s="69" t="n">
        <f aca="false">T220</f>
        <v>115</v>
      </c>
      <c r="W220" s="102" t="n">
        <f aca="false">K220-V220</f>
        <v>-35</v>
      </c>
      <c r="X220" s="103" t="n">
        <f aca="false">IFERROR(IF(U220="June",(K220/V220-1)),0)</f>
        <v>0</v>
      </c>
      <c r="Y220" s="104" t="str">
        <f aca="false">IF(T220&gt;0,IF(U220="","-",IF(X220&lt;0%,"DEGROWTH","GROWTH")))</f>
        <v>GROWTH</v>
      </c>
      <c r="Z220" s="75" t="n">
        <v>0</v>
      </c>
      <c r="AA220" s="70"/>
      <c r="AB220" s="70" t="s">
        <v>133</v>
      </c>
      <c r="AC220" s="70" t="s">
        <v>133</v>
      </c>
      <c r="AD220" s="3"/>
      <c r="AE220" s="3"/>
      <c r="AF220" s="70" t="s">
        <v>133</v>
      </c>
      <c r="AG220" s="121" t="n">
        <f aca="false">IFERROR(INDEX(Last6M_AvgSales_Ref!$B$2:$B$12659,MATCH(D220,Last6M_AvgSales_Ref!$A$2:$A$12659,0)),"")</f>
        <v>103.333333333333</v>
      </c>
    </row>
    <row r="221" customFormat="false" ht="14.25" hidden="false" customHeight="true" outlineLevel="0" collapsed="false">
      <c r="A221" s="70" t="s">
        <v>133</v>
      </c>
      <c r="B221" s="72" t="s">
        <v>37</v>
      </c>
      <c r="C221" s="72" t="s">
        <v>1056</v>
      </c>
      <c r="D221" s="72" t="n">
        <v>1000000414</v>
      </c>
      <c r="E221" s="73" t="s">
        <v>1057</v>
      </c>
      <c r="F221" s="74" t="n">
        <v>42606</v>
      </c>
      <c r="G221" s="67" t="str">
        <f aca="false">IF(I221&gt;0,"Targeted Dealer","-")</f>
        <v>-</v>
      </c>
      <c r="H221" s="67"/>
      <c r="I221" s="68" t="n">
        <v>0</v>
      </c>
      <c r="J221" s="68" t="n">
        <f aca="false">I221/$J$1*($J$1-$E$1)</f>
        <v>0</v>
      </c>
      <c r="K221" s="69" t="n">
        <v>0</v>
      </c>
      <c r="L221" s="69" t="n">
        <f aca="false">I221-K221</f>
        <v>0</v>
      </c>
      <c r="M221" s="69" t="str">
        <f aca="false">IFERROR((K221/J221%),"-")</f>
        <v>-</v>
      </c>
      <c r="N221" s="97" t="n">
        <v>0</v>
      </c>
      <c r="O221" s="98" t="str">
        <f aca="false">IF(F221&lt;=$P$2,"June","")</f>
        <v>June</v>
      </c>
      <c r="P221" s="97" t="n">
        <f aca="false">N221</f>
        <v>0</v>
      </c>
      <c r="Q221" s="99" t="n">
        <f aca="false">K221-P221</f>
        <v>0</v>
      </c>
      <c r="R221" s="98" t="n">
        <f aca="false">IFERROR(IF(O221="May",(K221/P221-1))," ")</f>
        <v>0</v>
      </c>
      <c r="S221" s="105" t="b">
        <f aca="false">IF(N221&gt;0,IF(O221="","-",IF(R221&lt;0%,"DEGROWTH","GROWTH")))</f>
        <v>0</v>
      </c>
      <c r="T221" s="69" t="n">
        <v>25</v>
      </c>
      <c r="U221" s="101" t="str">
        <f aca="false">IF(F221&lt;=$V$2,"May","")</f>
        <v>May</v>
      </c>
      <c r="V221" s="69" t="n">
        <f aca="false">T221</f>
        <v>25</v>
      </c>
      <c r="W221" s="102" t="n">
        <f aca="false">K221-V221</f>
        <v>-25</v>
      </c>
      <c r="X221" s="103" t="n">
        <f aca="false">IFERROR(IF(U221="June",(K221/V221-1)),0)</f>
        <v>0</v>
      </c>
      <c r="Y221" s="104" t="str">
        <f aca="false">IF(T221&gt;0,IF(U221="","-",IF(X221&lt;0%,"DEGROWTH","GROWTH")))</f>
        <v>GROWTH</v>
      </c>
      <c r="Z221" s="75" t="n">
        <v>0</v>
      </c>
      <c r="AA221" s="70"/>
      <c r="AB221" s="70" t="s">
        <v>133</v>
      </c>
      <c r="AC221" s="70" t="s">
        <v>133</v>
      </c>
      <c r="AD221" s="3"/>
      <c r="AE221" s="3"/>
      <c r="AF221" s="70" t="s">
        <v>133</v>
      </c>
      <c r="AG221" s="121" t="n">
        <f aca="false">IFERROR(INDEX(Last6M_AvgSales_Ref!$B$2:$B$12659,MATCH(D221,Last6M_AvgSales_Ref!$A$2:$A$12659,0)),"")</f>
        <v>8.33333333333333</v>
      </c>
    </row>
    <row r="222" customFormat="false" ht="14.25" hidden="false" customHeight="true" outlineLevel="0" collapsed="false">
      <c r="A222" s="70" t="s">
        <v>133</v>
      </c>
      <c r="B222" s="72" t="s">
        <v>37</v>
      </c>
      <c r="C222" s="72" t="s">
        <v>1058</v>
      </c>
      <c r="D222" s="72" t="n">
        <v>1000000422</v>
      </c>
      <c r="E222" s="73" t="s">
        <v>1059</v>
      </c>
      <c r="F222" s="74" t="n">
        <v>42725</v>
      </c>
      <c r="G222" s="67" t="str">
        <f aca="false">IF(I222&gt;0,"Targeted Dealer","-")</f>
        <v>Targeted Dealer</v>
      </c>
      <c r="H222" s="67"/>
      <c r="I222" s="68" t="n">
        <v>400</v>
      </c>
      <c r="J222" s="68" t="n">
        <f aca="false">I222/$J$1*($J$1-$E$1)</f>
        <v>400</v>
      </c>
      <c r="K222" s="69" t="n">
        <v>449.5</v>
      </c>
      <c r="L222" s="69" t="n">
        <f aca="false">I222-K222</f>
        <v>-49.5</v>
      </c>
      <c r="M222" s="69" t="n">
        <f aca="false">IFERROR((K222/J222%),"-")</f>
        <v>112.375</v>
      </c>
      <c r="N222" s="97" t="n">
        <v>511.9</v>
      </c>
      <c r="O222" s="98" t="str">
        <f aca="false">IF(F222&lt;=$P$2,"June","")</f>
        <v>June</v>
      </c>
      <c r="P222" s="97" t="n">
        <f aca="false">N222</f>
        <v>511.9</v>
      </c>
      <c r="Q222" s="99" t="n">
        <f aca="false">K222-P222</f>
        <v>-62.4</v>
      </c>
      <c r="R222" s="98" t="n">
        <f aca="false">IFERROR(IF(O222="May",(K222/P222-1))," ")</f>
        <v>0</v>
      </c>
      <c r="S222" s="100" t="str">
        <f aca="false">IF(N222&gt;0,IF(O222="","-",IF(R222&lt;0%,"DEGROWTH","GROWTH")))</f>
        <v>GROWTH</v>
      </c>
      <c r="T222" s="69" t="n">
        <v>213.5</v>
      </c>
      <c r="U222" s="101" t="str">
        <f aca="false">IF(F222&lt;=$V$2,"May","")</f>
        <v>May</v>
      </c>
      <c r="V222" s="69" t="n">
        <f aca="false">T222</f>
        <v>213.5</v>
      </c>
      <c r="W222" s="102" t="n">
        <f aca="false">K222-V222</f>
        <v>236</v>
      </c>
      <c r="X222" s="103" t="n">
        <f aca="false">IFERROR(IF(U222="June",(K222/V222-1)),0)</f>
        <v>0</v>
      </c>
      <c r="Y222" s="104" t="str">
        <f aca="false">IF(T222&gt;0,IF(U222="","-",IF(X222&lt;0%,"DEGROWTH","GROWTH")))</f>
        <v>GROWTH</v>
      </c>
      <c r="Z222" s="75" t="n">
        <v>0</v>
      </c>
      <c r="AA222" s="70"/>
      <c r="AB222" s="70" t="s">
        <v>133</v>
      </c>
      <c r="AC222" s="70" t="s">
        <v>133</v>
      </c>
      <c r="AD222" s="3"/>
      <c r="AE222" s="3"/>
      <c r="AF222" s="70" t="s">
        <v>133</v>
      </c>
      <c r="AG222" s="121" t="n">
        <f aca="false">IFERROR(INDEX(Last6M_AvgSales_Ref!$B$2:$B$12659,MATCH(D222,Last6M_AvgSales_Ref!$A$2:$A$12659,0)),"")</f>
        <v>504.791666666667</v>
      </c>
    </row>
    <row r="223" customFormat="false" ht="14.25" hidden="false" customHeight="true" outlineLevel="0" collapsed="false">
      <c r="A223" s="70" t="s">
        <v>133</v>
      </c>
      <c r="B223" s="72" t="s">
        <v>37</v>
      </c>
      <c r="C223" s="72" t="s">
        <v>1060</v>
      </c>
      <c r="D223" s="72" t="n">
        <v>1000000400</v>
      </c>
      <c r="E223" s="73" t="s">
        <v>1061</v>
      </c>
      <c r="F223" s="74" t="n">
        <v>43216</v>
      </c>
      <c r="G223" s="67" t="str">
        <f aca="false">IF(I223&gt;0,"Targeted Dealer","-")</f>
        <v>Targeted Dealer</v>
      </c>
      <c r="H223" s="67"/>
      <c r="I223" s="68" t="n">
        <v>40</v>
      </c>
      <c r="J223" s="68" t="n">
        <f aca="false">I223/$J$1*($J$1-$E$1)</f>
        <v>40</v>
      </c>
      <c r="K223" s="69" t="n">
        <v>10</v>
      </c>
      <c r="L223" s="69" t="n">
        <f aca="false">I223-K223</f>
        <v>30</v>
      </c>
      <c r="M223" s="69" t="n">
        <f aca="false">IFERROR((K223/J223%),"-")</f>
        <v>25</v>
      </c>
      <c r="N223" s="97" t="n">
        <v>30</v>
      </c>
      <c r="O223" s="98" t="str">
        <f aca="false">IF(F223&lt;=$P$2,"June","")</f>
        <v>June</v>
      </c>
      <c r="P223" s="97" t="n">
        <f aca="false">N223</f>
        <v>30</v>
      </c>
      <c r="Q223" s="99" t="n">
        <f aca="false">K223-P223</f>
        <v>-20</v>
      </c>
      <c r="R223" s="98" t="n">
        <f aca="false">IFERROR(IF(O223="May",(K223/P223-1))," ")</f>
        <v>0</v>
      </c>
      <c r="S223" s="100" t="str">
        <f aca="false">IF(N223&gt;0,IF(O223="","-",IF(R223&lt;0%,"DEGROWTH","GROWTH")))</f>
        <v>GROWTH</v>
      </c>
      <c r="T223" s="69" t="n">
        <v>40</v>
      </c>
      <c r="U223" s="101" t="str">
        <f aca="false">IF(F223&lt;=$V$2,"May","")</f>
        <v>May</v>
      </c>
      <c r="V223" s="69" t="n">
        <f aca="false">T223</f>
        <v>40</v>
      </c>
      <c r="W223" s="102" t="n">
        <f aca="false">K223-V223</f>
        <v>-30</v>
      </c>
      <c r="X223" s="103" t="n">
        <f aca="false">IFERROR(IF(U223="June",(K223/V223-1)),0)</f>
        <v>0</v>
      </c>
      <c r="Y223" s="104" t="str">
        <f aca="false">IF(T223&gt;0,IF(U223="","-",IF(X223&lt;0%,"DEGROWTH","GROWTH")))</f>
        <v>GROWTH</v>
      </c>
      <c r="Z223" s="75" t="n">
        <v>0</v>
      </c>
      <c r="AA223" s="70"/>
      <c r="AB223" s="70" t="s">
        <v>133</v>
      </c>
      <c r="AC223" s="70" t="s">
        <v>133</v>
      </c>
      <c r="AD223" s="3"/>
      <c r="AE223" s="3"/>
      <c r="AF223" s="70" t="s">
        <v>133</v>
      </c>
      <c r="AG223" s="121" t="n">
        <f aca="false">IFERROR(INDEX(Last6M_AvgSales_Ref!$B$2:$B$12659,MATCH(D223,Last6M_AvgSales_Ref!$A$2:$A$12659,0)),"")</f>
        <v>35</v>
      </c>
    </row>
    <row r="224" customFormat="false" ht="14.25" hidden="false" customHeight="true" outlineLevel="0" collapsed="false">
      <c r="A224" s="70" t="s">
        <v>133</v>
      </c>
      <c r="B224" s="72" t="s">
        <v>37</v>
      </c>
      <c r="C224" s="72" t="s">
        <v>1062</v>
      </c>
      <c r="D224" s="72" t="n">
        <v>1000000398</v>
      </c>
      <c r="E224" s="73" t="s">
        <v>1063</v>
      </c>
      <c r="F224" s="74" t="n">
        <v>43389</v>
      </c>
      <c r="G224" s="67" t="str">
        <f aca="false">IF(I224&gt;0,"Targeted Dealer","-")</f>
        <v>Targeted Dealer</v>
      </c>
      <c r="H224" s="67"/>
      <c r="I224" s="68" t="n">
        <v>580</v>
      </c>
      <c r="J224" s="68" t="n">
        <f aca="false">I224/$J$1*($J$1-$E$1)</f>
        <v>580</v>
      </c>
      <c r="K224" s="69" t="n">
        <v>595</v>
      </c>
      <c r="L224" s="69" t="n">
        <f aca="false">I224-K224</f>
        <v>-15</v>
      </c>
      <c r="M224" s="69" t="n">
        <f aca="false">IFERROR((K224/J224%),"-")</f>
        <v>102.586206896552</v>
      </c>
      <c r="N224" s="97" t="n">
        <v>520</v>
      </c>
      <c r="O224" s="98" t="str">
        <f aca="false">IF(F224&lt;=$P$2,"June","")</f>
        <v>June</v>
      </c>
      <c r="P224" s="97" t="n">
        <f aca="false">N224</f>
        <v>520</v>
      </c>
      <c r="Q224" s="99" t="n">
        <f aca="false">K224-P224</f>
        <v>75</v>
      </c>
      <c r="R224" s="98" t="n">
        <f aca="false">IFERROR(IF(O224="May",(K224/P224-1))," ")</f>
        <v>0</v>
      </c>
      <c r="S224" s="100" t="str">
        <f aca="false">IF(N224&gt;0,IF(O224="","-",IF(R224&lt;0%,"DEGROWTH","GROWTH")))</f>
        <v>GROWTH</v>
      </c>
      <c r="T224" s="69" t="n">
        <v>477.5</v>
      </c>
      <c r="U224" s="101" t="str">
        <f aca="false">IF(F224&lt;=$V$2,"May","")</f>
        <v>May</v>
      </c>
      <c r="V224" s="69" t="n">
        <f aca="false">T224</f>
        <v>477.5</v>
      </c>
      <c r="W224" s="102" t="n">
        <f aca="false">K224-V224</f>
        <v>117.5</v>
      </c>
      <c r="X224" s="103" t="n">
        <f aca="false">IFERROR(IF(U224="June",(K224/V224-1)),0)</f>
        <v>0</v>
      </c>
      <c r="Y224" s="104" t="str">
        <f aca="false">IF(T224&gt;0,IF(U224="","-",IF(X224&lt;0%,"DEGROWTH","GROWTH")))</f>
        <v>GROWTH</v>
      </c>
      <c r="Z224" s="75" t="n">
        <v>0</v>
      </c>
      <c r="AA224" s="70"/>
      <c r="AB224" s="70" t="s">
        <v>133</v>
      </c>
      <c r="AC224" s="70" t="s">
        <v>133</v>
      </c>
      <c r="AD224" s="3"/>
      <c r="AE224" s="3"/>
      <c r="AF224" s="70" t="s">
        <v>133</v>
      </c>
      <c r="AG224" s="121" t="n">
        <f aca="false">IFERROR(INDEX(Last6M_AvgSales_Ref!$B$2:$B$12659,MATCH(D224,Last6M_AvgSales_Ref!$A$2:$A$12659,0)),"")</f>
        <v>472.5</v>
      </c>
    </row>
    <row r="225" customFormat="false" ht="14.25" hidden="false" customHeight="true" outlineLevel="0" collapsed="false">
      <c r="A225" s="70" t="s">
        <v>133</v>
      </c>
      <c r="B225" s="72" t="s">
        <v>37</v>
      </c>
      <c r="C225" s="72" t="s">
        <v>1064</v>
      </c>
      <c r="D225" s="72" t="n">
        <v>1000000901</v>
      </c>
      <c r="E225" s="73" t="s">
        <v>1065</v>
      </c>
      <c r="F225" s="74" t="n">
        <v>43776</v>
      </c>
      <c r="G225" s="67" t="str">
        <f aca="false">IF(I225&gt;0,"Targeted Dealer","-")</f>
        <v>Targeted Dealer</v>
      </c>
      <c r="H225" s="67"/>
      <c r="I225" s="68" t="n">
        <v>700</v>
      </c>
      <c r="J225" s="68" t="n">
        <f aca="false">I225/$J$1*($J$1-$E$1)</f>
        <v>700</v>
      </c>
      <c r="K225" s="69" t="n">
        <v>764</v>
      </c>
      <c r="L225" s="69" t="n">
        <f aca="false">I225-K225</f>
        <v>-64</v>
      </c>
      <c r="M225" s="69" t="n">
        <f aca="false">IFERROR((K225/J225%),"-")</f>
        <v>109.142857142857</v>
      </c>
      <c r="N225" s="97" t="n">
        <v>653.5</v>
      </c>
      <c r="O225" s="98" t="str">
        <f aca="false">IF(F225&lt;=$P$2,"June","")</f>
        <v>June</v>
      </c>
      <c r="P225" s="97" t="n">
        <f aca="false">N225</f>
        <v>653.5</v>
      </c>
      <c r="Q225" s="99" t="n">
        <f aca="false">K225-P225</f>
        <v>110.5</v>
      </c>
      <c r="R225" s="98" t="n">
        <f aca="false">IFERROR(IF(O225="May",(K225/P225-1))," ")</f>
        <v>0</v>
      </c>
      <c r="S225" s="100" t="str">
        <f aca="false">IF(N225&gt;0,IF(O225="","-",IF(R225&lt;0%,"DEGROWTH","GROWTH")))</f>
        <v>GROWTH</v>
      </c>
      <c r="T225" s="69" t="n">
        <v>478.5</v>
      </c>
      <c r="U225" s="101" t="str">
        <f aca="false">IF(F225&lt;=$V$2,"May","")</f>
        <v>May</v>
      </c>
      <c r="V225" s="69" t="n">
        <f aca="false">T225</f>
        <v>478.5</v>
      </c>
      <c r="W225" s="102" t="n">
        <f aca="false">K225-V225</f>
        <v>285.5</v>
      </c>
      <c r="X225" s="103" t="n">
        <f aca="false">IFERROR(IF(U225="June",(K225/V225-1)),0)</f>
        <v>0</v>
      </c>
      <c r="Y225" s="104" t="str">
        <f aca="false">IF(T225&gt;0,IF(U225="","-",IF(X225&lt;0%,"DEGROWTH","GROWTH")))</f>
        <v>GROWTH</v>
      </c>
      <c r="Z225" s="75" t="n">
        <v>0</v>
      </c>
      <c r="AA225" s="70"/>
      <c r="AB225" s="70" t="s">
        <v>133</v>
      </c>
      <c r="AC225" s="70" t="s">
        <v>133</v>
      </c>
      <c r="AD225" s="3"/>
      <c r="AE225" s="3"/>
      <c r="AF225" s="70" t="s">
        <v>133</v>
      </c>
      <c r="AG225" s="121" t="n">
        <f aca="false">IFERROR(INDEX(Last6M_AvgSales_Ref!$B$2:$B$12659,MATCH(D225,Last6M_AvgSales_Ref!$A$2:$A$12659,0)),"")</f>
        <v>657.458333333333</v>
      </c>
    </row>
    <row r="226" customFormat="false" ht="14.25" hidden="false" customHeight="true" outlineLevel="0" collapsed="false">
      <c r="A226" s="70" t="s">
        <v>133</v>
      </c>
      <c r="B226" s="72" t="s">
        <v>37</v>
      </c>
      <c r="C226" s="72" t="s">
        <v>1066</v>
      </c>
      <c r="D226" s="72" t="n">
        <v>1000000894</v>
      </c>
      <c r="E226" s="73" t="s">
        <v>1067</v>
      </c>
      <c r="F226" s="74" t="n">
        <v>43788</v>
      </c>
      <c r="G226" s="67" t="str">
        <f aca="false">IF(I226&gt;0,"Targeted Dealer","-")</f>
        <v>Targeted Dealer</v>
      </c>
      <c r="H226" s="67"/>
      <c r="I226" s="68" t="n">
        <v>50</v>
      </c>
      <c r="J226" s="68" t="n">
        <f aca="false">I226/$J$1*($J$1-$E$1)</f>
        <v>50</v>
      </c>
      <c r="K226" s="69" t="n">
        <v>55</v>
      </c>
      <c r="L226" s="69" t="n">
        <f aca="false">I226-K226</f>
        <v>-5</v>
      </c>
      <c r="M226" s="69" t="n">
        <f aca="false">IFERROR((K226/J226%),"-")</f>
        <v>110</v>
      </c>
      <c r="N226" s="97" t="n">
        <v>31</v>
      </c>
      <c r="O226" s="98" t="str">
        <f aca="false">IF(F226&lt;=$P$2,"June","")</f>
        <v>June</v>
      </c>
      <c r="P226" s="97" t="n">
        <f aca="false">N226</f>
        <v>31</v>
      </c>
      <c r="Q226" s="99" t="n">
        <f aca="false">K226-P226</f>
        <v>24</v>
      </c>
      <c r="R226" s="98" t="n">
        <f aca="false">IFERROR(IF(O226="May",(K226/P226-1))," ")</f>
        <v>0</v>
      </c>
      <c r="S226" s="100" t="str">
        <f aca="false">IF(N226&gt;0,IF(O226="","-",IF(R226&lt;0%,"DEGROWTH","GROWTH")))</f>
        <v>GROWTH</v>
      </c>
      <c r="T226" s="69" t="n">
        <v>35</v>
      </c>
      <c r="U226" s="101" t="str">
        <f aca="false">IF(F226&lt;=$V$2,"May","")</f>
        <v>May</v>
      </c>
      <c r="V226" s="69" t="n">
        <f aca="false">T226</f>
        <v>35</v>
      </c>
      <c r="W226" s="102" t="n">
        <f aca="false">K226-V226</f>
        <v>20</v>
      </c>
      <c r="X226" s="103" t="n">
        <f aca="false">IFERROR(IF(U226="June",(K226/V226-1)),0)</f>
        <v>0</v>
      </c>
      <c r="Y226" s="104" t="str">
        <f aca="false">IF(T226&gt;0,IF(U226="","-",IF(X226&lt;0%,"DEGROWTH","GROWTH")))</f>
        <v>GROWTH</v>
      </c>
      <c r="Z226" s="75" t="n">
        <v>0</v>
      </c>
      <c r="AA226" s="70"/>
      <c r="AB226" s="70" t="s">
        <v>133</v>
      </c>
      <c r="AC226" s="70" t="s">
        <v>133</v>
      </c>
      <c r="AD226" s="3"/>
      <c r="AE226" s="3"/>
      <c r="AF226" s="70" t="s">
        <v>133</v>
      </c>
      <c r="AG226" s="121" t="n">
        <f aca="false">IFERROR(INDEX(Last6M_AvgSales_Ref!$B$2:$B$12659,MATCH(D226,Last6M_AvgSales_Ref!$A$2:$A$12659,0)),"")</f>
        <v>28.5</v>
      </c>
    </row>
    <row r="227" customFormat="false" ht="14.25" hidden="false" customHeight="true" outlineLevel="0" collapsed="false">
      <c r="A227" s="70" t="s">
        <v>133</v>
      </c>
      <c r="B227" s="72" t="s">
        <v>37</v>
      </c>
      <c r="C227" s="72" t="s">
        <v>1068</v>
      </c>
      <c r="D227" s="72" t="n">
        <v>1000000893</v>
      </c>
      <c r="E227" s="73" t="s">
        <v>1069</v>
      </c>
      <c r="F227" s="74" t="n">
        <v>43987</v>
      </c>
      <c r="G227" s="67" t="str">
        <f aca="false">IF(I227&gt;0,"Targeted Dealer","-")</f>
        <v>Targeted Dealer</v>
      </c>
      <c r="H227" s="67"/>
      <c r="I227" s="68" t="n">
        <v>50</v>
      </c>
      <c r="J227" s="68" t="n">
        <f aca="false">I227/$J$1*($J$1-$E$1)</f>
        <v>50</v>
      </c>
      <c r="K227" s="69" t="n">
        <v>40</v>
      </c>
      <c r="L227" s="69" t="n">
        <f aca="false">I227-K227</f>
        <v>10</v>
      </c>
      <c r="M227" s="69" t="n">
        <f aca="false">IFERROR((K227/J227%),"-")</f>
        <v>80</v>
      </c>
      <c r="N227" s="97" t="n">
        <v>10</v>
      </c>
      <c r="O227" s="98" t="str">
        <f aca="false">IF(F227&lt;=$P$2,"June","")</f>
        <v>June</v>
      </c>
      <c r="P227" s="97" t="n">
        <f aca="false">N227</f>
        <v>10</v>
      </c>
      <c r="Q227" s="99" t="n">
        <f aca="false">K227-P227</f>
        <v>30</v>
      </c>
      <c r="R227" s="98" t="n">
        <f aca="false">IFERROR(IF(O227="May",(K227/P227-1))," ")</f>
        <v>0</v>
      </c>
      <c r="S227" s="100" t="str">
        <f aca="false">IF(N227&gt;0,IF(O227="","-",IF(R227&lt;0%,"DEGROWTH","GROWTH")))</f>
        <v>GROWTH</v>
      </c>
      <c r="T227" s="69" t="n">
        <v>30</v>
      </c>
      <c r="U227" s="101" t="str">
        <f aca="false">IF(F227&lt;=$V$2,"May","")</f>
        <v>May</v>
      </c>
      <c r="V227" s="69" t="n">
        <f aca="false">T227</f>
        <v>30</v>
      </c>
      <c r="W227" s="102" t="n">
        <f aca="false">K227-V227</f>
        <v>10</v>
      </c>
      <c r="X227" s="103" t="n">
        <f aca="false">IFERROR(IF(U227="June",(K227/V227-1)),0)</f>
        <v>0</v>
      </c>
      <c r="Y227" s="104" t="str">
        <f aca="false">IF(T227&gt;0,IF(U227="","-",IF(X227&lt;0%,"DEGROWTH","GROWTH")))</f>
        <v>GROWTH</v>
      </c>
      <c r="Z227" s="75" t="n">
        <v>0</v>
      </c>
      <c r="AA227" s="70"/>
      <c r="AB227" s="70" t="s">
        <v>133</v>
      </c>
      <c r="AC227" s="70" t="s">
        <v>133</v>
      </c>
      <c r="AD227" s="3"/>
      <c r="AE227" s="3"/>
      <c r="AF227" s="70" t="s">
        <v>133</v>
      </c>
      <c r="AG227" s="121" t="n">
        <f aca="false">IFERROR(INDEX(Last6M_AvgSales_Ref!$B$2:$B$12659,MATCH(D227,Last6M_AvgSales_Ref!$A$2:$A$12659,0)),"")</f>
        <v>36.0833333333333</v>
      </c>
    </row>
    <row r="228" customFormat="false" ht="14.25" hidden="false" customHeight="true" outlineLevel="0" collapsed="false">
      <c r="A228" s="70" t="s">
        <v>133</v>
      </c>
      <c r="B228" s="72" t="s">
        <v>37</v>
      </c>
      <c r="C228" s="72" t="s">
        <v>1070</v>
      </c>
      <c r="D228" s="72" t="n">
        <v>1000000890</v>
      </c>
      <c r="E228" s="73" t="s">
        <v>1071</v>
      </c>
      <c r="F228" s="74" t="n">
        <v>44068</v>
      </c>
      <c r="G228" s="67" t="str">
        <f aca="false">IF(I228&gt;0,"Targeted Dealer","-")</f>
        <v>Targeted Dealer</v>
      </c>
      <c r="H228" s="67"/>
      <c r="I228" s="68" t="n">
        <v>60</v>
      </c>
      <c r="J228" s="68" t="n">
        <f aca="false">I228/$J$1*($J$1-$E$1)</f>
        <v>60</v>
      </c>
      <c r="K228" s="69" t="n">
        <v>19</v>
      </c>
      <c r="L228" s="69" t="n">
        <f aca="false">I228-K228</f>
        <v>41</v>
      </c>
      <c r="M228" s="69" t="n">
        <f aca="false">IFERROR((K228/J228%),"-")</f>
        <v>31.6666666666667</v>
      </c>
      <c r="N228" s="97" t="n">
        <v>32</v>
      </c>
      <c r="O228" s="98" t="str">
        <f aca="false">IF(F228&lt;=$P$2,"June","")</f>
        <v>June</v>
      </c>
      <c r="P228" s="97" t="n">
        <f aca="false">N228</f>
        <v>32</v>
      </c>
      <c r="Q228" s="99" t="n">
        <f aca="false">K228-P228</f>
        <v>-13</v>
      </c>
      <c r="R228" s="98" t="n">
        <f aca="false">IFERROR(IF(O228="May",(K228/P228-1))," ")</f>
        <v>0</v>
      </c>
      <c r="S228" s="100" t="str">
        <f aca="false">IF(N228&gt;0,IF(O228="","-",IF(R228&lt;0%,"DEGROWTH","GROWTH")))</f>
        <v>GROWTH</v>
      </c>
      <c r="T228" s="69" t="n">
        <v>50</v>
      </c>
      <c r="U228" s="101" t="str">
        <f aca="false">IF(F228&lt;=$V$2,"May","")</f>
        <v>May</v>
      </c>
      <c r="V228" s="69" t="n">
        <f aca="false">T228</f>
        <v>50</v>
      </c>
      <c r="W228" s="102" t="n">
        <f aca="false">K228-V228</f>
        <v>-31</v>
      </c>
      <c r="X228" s="103" t="n">
        <f aca="false">IFERROR(IF(U228="June",(K228/V228-1)),0)</f>
        <v>0</v>
      </c>
      <c r="Y228" s="104" t="str">
        <f aca="false">IF(T228&gt;0,IF(U228="","-",IF(X228&lt;0%,"DEGROWTH","GROWTH")))</f>
        <v>GROWTH</v>
      </c>
      <c r="Z228" s="75" t="n">
        <v>0</v>
      </c>
      <c r="AA228" s="70"/>
      <c r="AB228" s="70" t="s">
        <v>133</v>
      </c>
      <c r="AC228" s="70" t="s">
        <v>133</v>
      </c>
      <c r="AD228" s="3"/>
      <c r="AE228" s="3"/>
      <c r="AF228" s="70" t="s">
        <v>133</v>
      </c>
      <c r="AG228" s="121" t="n">
        <f aca="false">IFERROR(INDEX(Last6M_AvgSales_Ref!$B$2:$B$12659,MATCH(D228,Last6M_AvgSales_Ref!$A$2:$A$12659,0)),"")</f>
        <v>31.0833333333333</v>
      </c>
    </row>
    <row r="229" customFormat="false" ht="14.25" hidden="false" customHeight="true" outlineLevel="0" collapsed="false">
      <c r="A229" s="70" t="s">
        <v>133</v>
      </c>
      <c r="B229" s="72" t="s">
        <v>37</v>
      </c>
      <c r="C229" s="72" t="s">
        <v>1072</v>
      </c>
      <c r="D229" s="72" t="n">
        <v>1000000895</v>
      </c>
      <c r="E229" s="73" t="s">
        <v>1073</v>
      </c>
      <c r="F229" s="74" t="n">
        <v>44110</v>
      </c>
      <c r="G229" s="67" t="str">
        <f aca="false">IF(I229&gt;0,"Targeted Dealer","-")</f>
        <v>Targeted Dealer</v>
      </c>
      <c r="H229" s="67"/>
      <c r="I229" s="68" t="n">
        <v>20</v>
      </c>
      <c r="J229" s="68" t="n">
        <f aca="false">I229/$J$1*($J$1-$E$1)</f>
        <v>20</v>
      </c>
      <c r="K229" s="69" t="n">
        <v>12.5</v>
      </c>
      <c r="L229" s="69" t="n">
        <f aca="false">I229-K229</f>
        <v>7.5</v>
      </c>
      <c r="M229" s="69" t="n">
        <f aca="false">IFERROR((K229/J229%),"-")</f>
        <v>62.5</v>
      </c>
      <c r="N229" s="97" t="n">
        <v>20</v>
      </c>
      <c r="O229" s="98" t="str">
        <f aca="false">IF(F229&lt;=$P$2,"June","")</f>
        <v>June</v>
      </c>
      <c r="P229" s="97" t="n">
        <f aca="false">N229</f>
        <v>20</v>
      </c>
      <c r="Q229" s="99" t="n">
        <f aca="false">K229-P229</f>
        <v>-7.5</v>
      </c>
      <c r="R229" s="98" t="n">
        <f aca="false">IFERROR(IF(O229="May",(K229/P229-1))," ")</f>
        <v>0</v>
      </c>
      <c r="S229" s="100" t="str">
        <f aca="false">IF(N229&gt;0,IF(O229="","-",IF(R229&lt;0%,"DEGROWTH","GROWTH")))</f>
        <v>GROWTH</v>
      </c>
      <c r="T229" s="69" t="n">
        <v>0</v>
      </c>
      <c r="U229" s="101" t="str">
        <f aca="false">IF(F229&lt;=$V$2,"May","")</f>
        <v>May</v>
      </c>
      <c r="V229" s="69" t="n">
        <f aca="false">T229</f>
        <v>0</v>
      </c>
      <c r="W229" s="102" t="n">
        <f aca="false">K229-V229</f>
        <v>12.5</v>
      </c>
      <c r="X229" s="103" t="n">
        <f aca="false">IFERROR(IF(U229="June",(K229/V229-1)),0)</f>
        <v>0</v>
      </c>
      <c r="Y229" s="106" t="b">
        <f aca="false">IF(T229&gt;0,IF(U229="","-",IF(X229&lt;0%,"DEGROWTH","GROWTH")))</f>
        <v>0</v>
      </c>
      <c r="Z229" s="75" t="n">
        <v>0</v>
      </c>
      <c r="AA229" s="70"/>
      <c r="AB229" s="70" t="s">
        <v>133</v>
      </c>
      <c r="AC229" s="70" t="s">
        <v>133</v>
      </c>
      <c r="AD229" s="3"/>
      <c r="AE229" s="3"/>
      <c r="AF229" s="70" t="s">
        <v>133</v>
      </c>
      <c r="AG229" s="121" t="n">
        <f aca="false">IFERROR(INDEX(Last6M_AvgSales_Ref!$B$2:$B$12659,MATCH(D229,Last6M_AvgSales_Ref!$A$2:$A$12659,0)),"")</f>
        <v>25.25</v>
      </c>
    </row>
    <row r="230" customFormat="false" ht="14.25" hidden="false" customHeight="true" outlineLevel="0" collapsed="false">
      <c r="A230" s="70" t="s">
        <v>133</v>
      </c>
      <c r="B230" s="72" t="s">
        <v>37</v>
      </c>
      <c r="C230" s="72" t="s">
        <v>1074</v>
      </c>
      <c r="D230" s="72" t="n">
        <v>1000002846</v>
      </c>
      <c r="E230" s="72" t="s">
        <v>1075</v>
      </c>
      <c r="F230" s="74" t="n">
        <v>44767</v>
      </c>
      <c r="G230" s="67" t="str">
        <f aca="false">IF(I230&gt;0,"Targeted Dealer","-")</f>
        <v>Targeted Dealer</v>
      </c>
      <c r="H230" s="67"/>
      <c r="I230" s="68" t="n">
        <v>50</v>
      </c>
      <c r="J230" s="68" t="n">
        <f aca="false">I230/$J$1*($J$1-$E$1)</f>
        <v>50</v>
      </c>
      <c r="K230" s="69" t="n">
        <v>25</v>
      </c>
      <c r="L230" s="69" t="n">
        <f aca="false">I230-K230</f>
        <v>25</v>
      </c>
      <c r="M230" s="69" t="n">
        <f aca="false">IFERROR((K230/J230%),"-")</f>
        <v>50</v>
      </c>
      <c r="N230" s="97" t="n">
        <v>33</v>
      </c>
      <c r="O230" s="98" t="str">
        <f aca="false">IF(F230&lt;=$P$2,"June","")</f>
        <v>June</v>
      </c>
      <c r="P230" s="97" t="n">
        <f aca="false">N230</f>
        <v>33</v>
      </c>
      <c r="Q230" s="99" t="n">
        <f aca="false">K230-P230</f>
        <v>-8</v>
      </c>
      <c r="R230" s="98" t="n">
        <f aca="false">IFERROR(IF(O230="May",(K230/P230-1))," ")</f>
        <v>0</v>
      </c>
      <c r="S230" s="100" t="str">
        <f aca="false">IF(N230&gt;0,IF(O230="","-",IF(R230&lt;0%,"DEGROWTH","GROWTH")))</f>
        <v>GROWTH</v>
      </c>
      <c r="T230" s="69" t="n">
        <v>30</v>
      </c>
      <c r="U230" s="101" t="str">
        <f aca="false">IF(F230&lt;=$V$2,"May","")</f>
        <v>May</v>
      </c>
      <c r="V230" s="69" t="n">
        <f aca="false">T230</f>
        <v>30</v>
      </c>
      <c r="W230" s="102" t="n">
        <f aca="false">K230-V230</f>
        <v>-5</v>
      </c>
      <c r="X230" s="103" t="n">
        <f aca="false">IFERROR(IF(U230="June",(K230/V230-1)),0)</f>
        <v>0</v>
      </c>
      <c r="Y230" s="104" t="str">
        <f aca="false">IF(T230&gt;0,IF(U230="","-",IF(X230&lt;0%,"DEGROWTH","GROWTH")))</f>
        <v>GROWTH</v>
      </c>
      <c r="Z230" s="75" t="n">
        <v>0</v>
      </c>
      <c r="AA230" s="70"/>
      <c r="AB230" s="70" t="s">
        <v>133</v>
      </c>
      <c r="AC230" s="70" t="s">
        <v>133</v>
      </c>
      <c r="AD230" s="3"/>
      <c r="AE230" s="3"/>
      <c r="AF230" s="70" t="s">
        <v>133</v>
      </c>
      <c r="AG230" s="121" t="n">
        <f aca="false">IFERROR(INDEX(Last6M_AvgSales_Ref!$B$2:$B$12659,MATCH(D230,Last6M_AvgSales_Ref!$A$2:$A$12659,0)),"")</f>
        <v>30.5</v>
      </c>
    </row>
    <row r="231" customFormat="false" ht="14.25" hidden="false" customHeight="true" outlineLevel="0" collapsed="false">
      <c r="A231" s="70" t="s">
        <v>133</v>
      </c>
      <c r="B231" s="72" t="s">
        <v>37</v>
      </c>
      <c r="C231" s="72" t="s">
        <v>1076</v>
      </c>
      <c r="D231" s="72" t="n">
        <v>1000002980</v>
      </c>
      <c r="E231" s="72" t="s">
        <v>1077</v>
      </c>
      <c r="F231" s="74" t="n">
        <v>44830</v>
      </c>
      <c r="G231" s="67" t="str">
        <f aca="false">IF(I231&gt;0,"Targeted Dealer","-")</f>
        <v>Targeted Dealer</v>
      </c>
      <c r="H231" s="67"/>
      <c r="I231" s="68" t="n">
        <v>60</v>
      </c>
      <c r="J231" s="68" t="n">
        <f aca="false">I231/$J$1*($J$1-$E$1)</f>
        <v>60</v>
      </c>
      <c r="K231" s="69" t="n">
        <v>50</v>
      </c>
      <c r="L231" s="69" t="n">
        <f aca="false">I231-K231</f>
        <v>10</v>
      </c>
      <c r="M231" s="69" t="n">
        <f aca="false">IFERROR((K231/J231%),"-")</f>
        <v>83.3333333333333</v>
      </c>
      <c r="N231" s="97" t="n">
        <v>84</v>
      </c>
      <c r="O231" s="98" t="str">
        <f aca="false">IF(F231&lt;=$P$2,"June","")</f>
        <v>June</v>
      </c>
      <c r="P231" s="97" t="n">
        <f aca="false">N231</f>
        <v>84</v>
      </c>
      <c r="Q231" s="99" t="n">
        <f aca="false">K231-P231</f>
        <v>-34</v>
      </c>
      <c r="R231" s="98" t="n">
        <f aca="false">IFERROR(IF(O231="May",(K231/P231-1))," ")</f>
        <v>0</v>
      </c>
      <c r="S231" s="100" t="str">
        <f aca="false">IF(N231&gt;0,IF(O231="","-",IF(R231&lt;0%,"DEGROWTH","GROWTH")))</f>
        <v>GROWTH</v>
      </c>
      <c r="T231" s="69" t="n">
        <v>11.5</v>
      </c>
      <c r="U231" s="101" t="str">
        <f aca="false">IF(F231&lt;=$V$2,"May","")</f>
        <v>May</v>
      </c>
      <c r="V231" s="69" t="n">
        <f aca="false">T231</f>
        <v>11.5</v>
      </c>
      <c r="W231" s="102" t="n">
        <f aca="false">K231-V231</f>
        <v>38.5</v>
      </c>
      <c r="X231" s="103" t="n">
        <f aca="false">IFERROR(IF(U231="June",(K231/V231-1)),0)</f>
        <v>0</v>
      </c>
      <c r="Y231" s="104" t="str">
        <f aca="false">IF(T231&gt;0,IF(U231="","-",IF(X231&lt;0%,"DEGROWTH","GROWTH")))</f>
        <v>GROWTH</v>
      </c>
      <c r="Z231" s="75" t="n">
        <v>0</v>
      </c>
      <c r="AA231" s="70"/>
      <c r="AB231" s="70" t="s">
        <v>133</v>
      </c>
      <c r="AC231" s="70" t="s">
        <v>133</v>
      </c>
      <c r="AD231" s="3"/>
      <c r="AE231" s="3"/>
      <c r="AF231" s="70" t="s">
        <v>133</v>
      </c>
      <c r="AG231" s="121" t="n">
        <f aca="false">IFERROR(INDEX(Last6M_AvgSales_Ref!$B$2:$B$12659,MATCH(D231,Last6M_AvgSales_Ref!$A$2:$A$12659,0)),"")</f>
        <v>50.625</v>
      </c>
    </row>
    <row r="232" customFormat="false" ht="14.25" hidden="false" customHeight="true" outlineLevel="0" collapsed="false">
      <c r="A232" s="70" t="s">
        <v>133</v>
      </c>
      <c r="B232" s="72" t="s">
        <v>37</v>
      </c>
      <c r="C232" s="72" t="s">
        <v>1078</v>
      </c>
      <c r="D232" s="72" t="n">
        <v>1000003186</v>
      </c>
      <c r="E232" s="72" t="s">
        <v>1079</v>
      </c>
      <c r="F232" s="74" t="n">
        <v>44923</v>
      </c>
      <c r="G232" s="67" t="str">
        <f aca="false">IF(I232&gt;0,"Targeted Dealer","-")</f>
        <v>Targeted Dealer</v>
      </c>
      <c r="H232" s="67"/>
      <c r="I232" s="68" t="n">
        <v>140</v>
      </c>
      <c r="J232" s="68" t="n">
        <f aca="false">I232/$J$1*($J$1-$E$1)</f>
        <v>140</v>
      </c>
      <c r="K232" s="69" t="n">
        <v>75.5</v>
      </c>
      <c r="L232" s="69" t="n">
        <f aca="false">I232-K232</f>
        <v>64.5</v>
      </c>
      <c r="M232" s="69" t="n">
        <f aca="false">IFERROR((K232/J232%),"-")</f>
        <v>53.9285714285714</v>
      </c>
      <c r="N232" s="97" t="n">
        <v>47</v>
      </c>
      <c r="O232" s="98" t="str">
        <f aca="false">IF(F232&lt;=$P$2,"June","")</f>
        <v>June</v>
      </c>
      <c r="P232" s="97" t="n">
        <f aca="false">N232</f>
        <v>47</v>
      </c>
      <c r="Q232" s="99" t="n">
        <f aca="false">K232-P232</f>
        <v>28.5</v>
      </c>
      <c r="R232" s="98" t="n">
        <f aca="false">IFERROR(IF(O232="May",(K232/P232-1))," ")</f>
        <v>0</v>
      </c>
      <c r="S232" s="100" t="str">
        <f aca="false">IF(N232&gt;0,IF(O232="","-",IF(R232&lt;0%,"DEGROWTH","GROWTH")))</f>
        <v>GROWTH</v>
      </c>
      <c r="T232" s="69" t="n">
        <v>130</v>
      </c>
      <c r="U232" s="101" t="str">
        <f aca="false">IF(F232&lt;=$V$2,"May","")</f>
        <v>May</v>
      </c>
      <c r="V232" s="69" t="n">
        <f aca="false">T232</f>
        <v>130</v>
      </c>
      <c r="W232" s="102" t="n">
        <f aca="false">K232-V232</f>
        <v>-54.5</v>
      </c>
      <c r="X232" s="103" t="n">
        <f aca="false">IFERROR(IF(U232="June",(K232/V232-1)),0)</f>
        <v>0</v>
      </c>
      <c r="Y232" s="104" t="str">
        <f aca="false">IF(T232&gt;0,IF(U232="","-",IF(X232&lt;0%,"DEGROWTH","GROWTH")))</f>
        <v>GROWTH</v>
      </c>
      <c r="Z232" s="75" t="n">
        <v>0</v>
      </c>
      <c r="AA232" s="70"/>
      <c r="AB232" s="70" t="s">
        <v>133</v>
      </c>
      <c r="AC232" s="70" t="s">
        <v>133</v>
      </c>
      <c r="AD232" s="3"/>
      <c r="AE232" s="3"/>
      <c r="AF232" s="70" t="s">
        <v>133</v>
      </c>
      <c r="AG232" s="121" t="n">
        <f aca="false">IFERROR(INDEX(Last6M_AvgSales_Ref!$B$2:$B$12659,MATCH(D232,Last6M_AvgSales_Ref!$A$2:$A$12659,0)),"")</f>
        <v>74.5</v>
      </c>
    </row>
    <row r="233" customFormat="false" ht="14.25" hidden="false" customHeight="true" outlineLevel="0" collapsed="false">
      <c r="A233" s="70" t="s">
        <v>133</v>
      </c>
      <c r="B233" s="72" t="s">
        <v>37</v>
      </c>
      <c r="C233" s="72" t="s">
        <v>200</v>
      </c>
      <c r="D233" s="72" t="n">
        <v>1000003398</v>
      </c>
      <c r="E233" s="72" t="s">
        <v>201</v>
      </c>
      <c r="F233" s="74" t="n">
        <v>44985</v>
      </c>
      <c r="G233" s="67" t="str">
        <f aca="false">IF(I233&gt;0,"Targeted Dealer","-")</f>
        <v>Targeted Dealer</v>
      </c>
      <c r="H233" s="67"/>
      <c r="I233" s="68" t="n">
        <v>25</v>
      </c>
      <c r="J233" s="68" t="n">
        <f aca="false">I233/$J$1*($J$1-$E$1)</f>
        <v>25</v>
      </c>
      <c r="K233" s="69" t="n">
        <v>0</v>
      </c>
      <c r="L233" s="69" t="n">
        <f aca="false">I233-K233</f>
        <v>25</v>
      </c>
      <c r="M233" s="69" t="n">
        <f aca="false">IFERROR((K233/J233%),"-")</f>
        <v>0</v>
      </c>
      <c r="N233" s="97" t="n">
        <v>0</v>
      </c>
      <c r="O233" s="98" t="str">
        <f aca="false">IF(F233&lt;=$P$2,"June","")</f>
        <v>June</v>
      </c>
      <c r="P233" s="97" t="n">
        <f aca="false">N233</f>
        <v>0</v>
      </c>
      <c r="Q233" s="99" t="n">
        <f aca="false">K233-P233</f>
        <v>0</v>
      </c>
      <c r="R233" s="98" t="n">
        <f aca="false">IFERROR(IF(O233="May",(K233/P233-1))," ")</f>
        <v>0</v>
      </c>
      <c r="S233" s="105" t="b">
        <f aca="false">IF(N233&gt;0,IF(O233="","-",IF(R233&lt;0%,"DEGROWTH","GROWTH")))</f>
        <v>0</v>
      </c>
      <c r="T233" s="69" t="n">
        <v>80</v>
      </c>
      <c r="U233" s="101" t="str">
        <f aca="false">IF(F233&lt;=$V$2,"May","")</f>
        <v>May</v>
      </c>
      <c r="V233" s="69" t="n">
        <f aca="false">T233</f>
        <v>80</v>
      </c>
      <c r="W233" s="102" t="n">
        <f aca="false">K233-V233</f>
        <v>-80</v>
      </c>
      <c r="X233" s="103" t="n">
        <f aca="false">IFERROR(IF(U233="June",(K233/V233-1)),0)</f>
        <v>0</v>
      </c>
      <c r="Y233" s="104" t="str">
        <f aca="false">IF(T233&gt;0,IF(U233="","-",IF(X233&lt;0%,"DEGROWTH","GROWTH")))</f>
        <v>GROWTH</v>
      </c>
      <c r="Z233" s="75" t="n">
        <v>0</v>
      </c>
      <c r="AA233" s="70"/>
      <c r="AB233" s="70" t="s">
        <v>133</v>
      </c>
      <c r="AC233" s="70" t="s">
        <v>133</v>
      </c>
      <c r="AD233" s="3"/>
      <c r="AE233" s="3"/>
      <c r="AF233" s="70" t="s">
        <v>133</v>
      </c>
      <c r="AG233" s="121" t="n">
        <f aca="false">IFERROR(INDEX(Last6M_AvgSales_Ref!$B$2:$B$12659,MATCH(D233,Last6M_AvgSales_Ref!$A$2:$A$12659,0)),"")</f>
        <v>12.5</v>
      </c>
    </row>
    <row r="234" customFormat="false" ht="14.25" hidden="false" customHeight="true" outlineLevel="0" collapsed="false">
      <c r="A234" s="70" t="s">
        <v>133</v>
      </c>
      <c r="B234" s="72" t="s">
        <v>37</v>
      </c>
      <c r="C234" s="72" t="s">
        <v>1080</v>
      </c>
      <c r="D234" s="72" t="n">
        <v>1000003447</v>
      </c>
      <c r="E234" s="72" t="s">
        <v>1081</v>
      </c>
      <c r="F234" s="74" t="n">
        <v>45008</v>
      </c>
      <c r="G234" s="67" t="str">
        <f aca="false">IF(I234&gt;0,"Targeted Dealer","-")</f>
        <v>Targeted Dealer</v>
      </c>
      <c r="H234" s="67"/>
      <c r="I234" s="68" t="n">
        <v>25</v>
      </c>
      <c r="J234" s="68" t="n">
        <f aca="false">I234/$J$1*($J$1-$E$1)</f>
        <v>25</v>
      </c>
      <c r="K234" s="69" t="n">
        <v>0</v>
      </c>
      <c r="L234" s="69" t="n">
        <f aca="false">I234-K234</f>
        <v>25</v>
      </c>
      <c r="M234" s="69" t="n">
        <f aca="false">IFERROR((K234/J234%),"-")</f>
        <v>0</v>
      </c>
      <c r="N234" s="97" t="n">
        <v>25</v>
      </c>
      <c r="O234" s="98" t="str">
        <f aca="false">IF(F234&lt;=$P$2,"June","")</f>
        <v>June</v>
      </c>
      <c r="P234" s="97" t="n">
        <f aca="false">N234</f>
        <v>25</v>
      </c>
      <c r="Q234" s="99" t="n">
        <f aca="false">K234-P234</f>
        <v>-25</v>
      </c>
      <c r="R234" s="98" t="n">
        <f aca="false">IFERROR(IF(O234="May",(K234/P234-1))," ")</f>
        <v>0</v>
      </c>
      <c r="S234" s="100" t="str">
        <f aca="false">IF(N234&gt;0,IF(O234="","-",IF(R234&lt;0%,"DEGROWTH","GROWTH")))</f>
        <v>GROWTH</v>
      </c>
      <c r="T234" s="69" t="n">
        <v>40</v>
      </c>
      <c r="U234" s="101" t="str">
        <f aca="false">IF(F234&lt;=$V$2,"May","")</f>
        <v>May</v>
      </c>
      <c r="V234" s="69" t="n">
        <f aca="false">T234</f>
        <v>40</v>
      </c>
      <c r="W234" s="102" t="n">
        <f aca="false">K234-V234</f>
        <v>-40</v>
      </c>
      <c r="X234" s="103" t="n">
        <f aca="false">IFERROR(IF(U234="June",(K234/V234-1)),0)</f>
        <v>0</v>
      </c>
      <c r="Y234" s="104" t="str">
        <f aca="false">IF(T234&gt;0,IF(U234="","-",IF(X234&lt;0%,"DEGROWTH","GROWTH")))</f>
        <v>GROWTH</v>
      </c>
      <c r="Z234" s="75" t="n">
        <v>0</v>
      </c>
      <c r="AA234" s="70"/>
      <c r="AB234" s="70" t="s">
        <v>133</v>
      </c>
      <c r="AC234" s="70" t="s">
        <v>133</v>
      </c>
      <c r="AD234" s="3"/>
      <c r="AE234" s="3"/>
      <c r="AF234" s="70" t="s">
        <v>133</v>
      </c>
      <c r="AG234" s="121" t="n">
        <f aca="false">IFERROR(INDEX(Last6M_AvgSales_Ref!$B$2:$B$12659,MATCH(D234,Last6M_AvgSales_Ref!$A$2:$A$12659,0)),"")</f>
        <v>20.8333333333333</v>
      </c>
    </row>
    <row r="235" customFormat="false" ht="14.25" hidden="false" customHeight="true" outlineLevel="0" collapsed="false">
      <c r="A235" s="70" t="s">
        <v>133</v>
      </c>
      <c r="B235" s="72" t="s">
        <v>37</v>
      </c>
      <c r="C235" s="72" t="s">
        <v>202</v>
      </c>
      <c r="D235" s="72" t="n">
        <v>1000003493</v>
      </c>
      <c r="E235" s="72" t="s">
        <v>203</v>
      </c>
      <c r="F235" s="74" t="n">
        <v>45039</v>
      </c>
      <c r="G235" s="67" t="str">
        <f aca="false">IF(I235&gt;0,"Targeted Dealer","-")</f>
        <v>-</v>
      </c>
      <c r="H235" s="67"/>
      <c r="I235" s="68" t="n">
        <v>0</v>
      </c>
      <c r="J235" s="68" t="n">
        <f aca="false">I235/$J$1*($J$1-$E$1)</f>
        <v>0</v>
      </c>
      <c r="K235" s="69" t="n">
        <v>16.5</v>
      </c>
      <c r="L235" s="69" t="n">
        <f aca="false">I235-K235</f>
        <v>-16.5</v>
      </c>
      <c r="M235" s="69" t="str">
        <f aca="false">IFERROR((K235/J235%),"-")</f>
        <v>-</v>
      </c>
      <c r="N235" s="97" t="n">
        <v>1</v>
      </c>
      <c r="O235" s="98" t="str">
        <f aca="false">IF(F235&lt;=$P$2,"June","")</f>
        <v>June</v>
      </c>
      <c r="P235" s="97" t="n">
        <f aca="false">N235</f>
        <v>1</v>
      </c>
      <c r="Q235" s="99" t="n">
        <f aca="false">K235-P235</f>
        <v>15.5</v>
      </c>
      <c r="R235" s="98" t="n">
        <f aca="false">IFERROR(IF(O235="May",(K235/P235-1))," ")</f>
        <v>0</v>
      </c>
      <c r="S235" s="100" t="str">
        <f aca="false">IF(N235&gt;0,IF(O235="","-",IF(R235&lt;0%,"DEGROWTH","GROWTH")))</f>
        <v>GROWTH</v>
      </c>
      <c r="T235" s="69" t="n">
        <v>0</v>
      </c>
      <c r="U235" s="101" t="str">
        <f aca="false">IF(F235&lt;=$V$2,"May","")</f>
        <v>May</v>
      </c>
      <c r="V235" s="69" t="n">
        <f aca="false">T235</f>
        <v>0</v>
      </c>
      <c r="W235" s="102" t="n">
        <f aca="false">K235-V235</f>
        <v>16.5</v>
      </c>
      <c r="X235" s="103" t="n">
        <f aca="false">IFERROR(IF(U235="June",(K235/V235-1)),0)</f>
        <v>0</v>
      </c>
      <c r="Y235" s="106" t="b">
        <f aca="false">IF(T235&gt;0,IF(U235="","-",IF(X235&lt;0%,"DEGROWTH","GROWTH")))</f>
        <v>0</v>
      </c>
      <c r="Z235" s="75" t="n">
        <v>0</v>
      </c>
      <c r="AA235" s="70"/>
      <c r="AB235" s="70" t="s">
        <v>133</v>
      </c>
      <c r="AC235" s="70" t="s">
        <v>133</v>
      </c>
      <c r="AD235" s="3"/>
      <c r="AE235" s="3"/>
      <c r="AF235" s="70" t="s">
        <v>133</v>
      </c>
      <c r="AG235" s="121" t="n">
        <f aca="false">IFERROR(INDEX(Last6M_AvgSales_Ref!$B$2:$B$12659,MATCH(D235,Last6M_AvgSales_Ref!$A$2:$A$12659,0)),"")</f>
        <v>2.08333333333333</v>
      </c>
    </row>
    <row r="236" customFormat="false" ht="14.25" hidden="false" customHeight="true" outlineLevel="0" collapsed="false">
      <c r="A236" s="75" t="s">
        <v>133</v>
      </c>
      <c r="B236" s="79" t="s">
        <v>37</v>
      </c>
      <c r="C236" s="79" t="s">
        <v>204</v>
      </c>
      <c r="D236" s="79" t="n">
        <v>1000004034</v>
      </c>
      <c r="E236" s="79" t="s">
        <v>205</v>
      </c>
      <c r="F236" s="74" t="n">
        <v>45478</v>
      </c>
      <c r="G236" s="67" t="str">
        <f aca="false">IF(I236&gt;0,"Targeted Dealer","-")</f>
        <v>Targeted Dealer</v>
      </c>
      <c r="H236" s="67"/>
      <c r="I236" s="68" t="n">
        <v>20</v>
      </c>
      <c r="J236" s="68" t="n">
        <f aca="false">I236/$J$1*($J$1-$E$1)</f>
        <v>20</v>
      </c>
      <c r="K236" s="69" t="n">
        <v>0</v>
      </c>
      <c r="L236" s="69" t="n">
        <f aca="false">I236-K236</f>
        <v>20</v>
      </c>
      <c r="M236" s="69" t="n">
        <f aca="false">IFERROR((K236/J236%),"-")</f>
        <v>0</v>
      </c>
      <c r="N236" s="97" t="n">
        <v>2.5</v>
      </c>
      <c r="O236" s="98" t="str">
        <f aca="false">IF(F236&lt;=$P$2,"June","")</f>
        <v>June</v>
      </c>
      <c r="P236" s="97" t="n">
        <f aca="false">N236</f>
        <v>2.5</v>
      </c>
      <c r="Q236" s="99" t="n">
        <f aca="false">K236-P236</f>
        <v>-2.5</v>
      </c>
      <c r="R236" s="98" t="n">
        <f aca="false">IFERROR(IF(O236="May",(K236/P236-1))," ")</f>
        <v>0</v>
      </c>
      <c r="S236" s="100" t="str">
        <f aca="false">IF(N236&gt;0,IF(O236="","-",IF(R236&lt;0%,"DEGROWTH","GROWTH")))</f>
        <v>GROWTH</v>
      </c>
      <c r="T236" s="69" t="n">
        <v>25</v>
      </c>
      <c r="U236" s="101" t="str">
        <f aca="false">IF(F236&lt;=$V$2,"May","")</f>
        <v>May</v>
      </c>
      <c r="V236" s="69" t="n">
        <f aca="false">T236</f>
        <v>25</v>
      </c>
      <c r="W236" s="102" t="n">
        <f aca="false">K236-V236</f>
        <v>-25</v>
      </c>
      <c r="X236" s="103" t="n">
        <f aca="false">IFERROR(IF(U236="June",(K236/V236-1)),0)</f>
        <v>0</v>
      </c>
      <c r="Y236" s="104" t="str">
        <f aca="false">IF(T236&gt;0,IF(U236="","-",IF(X236&lt;0%,"DEGROWTH","GROWTH")))</f>
        <v>GROWTH</v>
      </c>
      <c r="Z236" s="75" t="n">
        <v>0</v>
      </c>
      <c r="AA236" s="70"/>
      <c r="AB236" s="70" t="s">
        <v>133</v>
      </c>
      <c r="AC236" s="75" t="s">
        <v>133</v>
      </c>
      <c r="AD236" s="3"/>
      <c r="AE236" s="3"/>
      <c r="AF236" s="75" t="s">
        <v>133</v>
      </c>
      <c r="AG236" s="121" t="n">
        <f aca="false">IFERROR(INDEX(Last6M_AvgSales_Ref!$B$2:$B$12659,MATCH(D236,Last6M_AvgSales_Ref!$A$2:$A$12659,0)),"")</f>
        <v>5.5</v>
      </c>
    </row>
    <row r="237" customFormat="false" ht="14.25" hidden="false" customHeight="true" outlineLevel="0" collapsed="false">
      <c r="A237" s="70" t="s">
        <v>133</v>
      </c>
      <c r="B237" s="72" t="s">
        <v>40</v>
      </c>
      <c r="C237" s="72" t="s">
        <v>1082</v>
      </c>
      <c r="D237" s="72" t="n">
        <v>1000000268</v>
      </c>
      <c r="E237" s="73" t="s">
        <v>1083</v>
      </c>
      <c r="F237" s="74" t="n">
        <v>38384</v>
      </c>
      <c r="G237" s="67" t="str">
        <f aca="false">IF(I237&gt;0,"Targeted Dealer","-")</f>
        <v>Targeted Dealer</v>
      </c>
      <c r="H237" s="67"/>
      <c r="I237" s="68" t="n">
        <v>20</v>
      </c>
      <c r="J237" s="68" t="n">
        <f aca="false">I237/$J$1*($J$1-$E$1)</f>
        <v>20</v>
      </c>
      <c r="K237" s="69" t="n">
        <v>0</v>
      </c>
      <c r="L237" s="69" t="n">
        <f aca="false">I237-K237</f>
        <v>20</v>
      </c>
      <c r="M237" s="69" t="n">
        <f aca="false">IFERROR((K237/J237%),"-")</f>
        <v>0</v>
      </c>
      <c r="N237" s="97" t="n">
        <v>15</v>
      </c>
      <c r="O237" s="98" t="str">
        <f aca="false">IF(F237&lt;=$P$2,"June","")</f>
        <v>June</v>
      </c>
      <c r="P237" s="97" t="n">
        <f aca="false">N237</f>
        <v>15</v>
      </c>
      <c r="Q237" s="99" t="n">
        <f aca="false">K237-P237</f>
        <v>-15</v>
      </c>
      <c r="R237" s="98" t="n">
        <f aca="false">IFERROR(IF(O237="May",(K237/P237-1))," ")</f>
        <v>0</v>
      </c>
      <c r="S237" s="100" t="str">
        <f aca="false">IF(N237&gt;0,IF(O237="","-",IF(R237&lt;0%,"DEGROWTH","GROWTH")))</f>
        <v>GROWTH</v>
      </c>
      <c r="T237" s="69" t="n">
        <v>0</v>
      </c>
      <c r="U237" s="101" t="str">
        <f aca="false">IF(F237&lt;=$V$2,"May","")</f>
        <v>May</v>
      </c>
      <c r="V237" s="69" t="n">
        <f aca="false">T237</f>
        <v>0</v>
      </c>
      <c r="W237" s="102" t="n">
        <f aca="false">K237-V237</f>
        <v>0</v>
      </c>
      <c r="X237" s="103" t="n">
        <f aca="false">IFERROR(IF(U237="June",(K237/V237-1)),0)</f>
        <v>0</v>
      </c>
      <c r="Y237" s="106" t="b">
        <f aca="false">IF(T237&gt;0,IF(U237="","-",IF(X237&lt;0%,"DEGROWTH","GROWTH")))</f>
        <v>0</v>
      </c>
      <c r="Z237" s="75" t="n">
        <v>0</v>
      </c>
      <c r="AA237" s="70"/>
      <c r="AB237" s="70" t="s">
        <v>133</v>
      </c>
      <c r="AC237" s="70" t="s">
        <v>133</v>
      </c>
      <c r="AD237" s="3"/>
      <c r="AE237" s="3"/>
      <c r="AF237" s="70" t="s">
        <v>133</v>
      </c>
      <c r="AG237" s="121" t="n">
        <f aca="false">IFERROR(INDEX(Last6M_AvgSales_Ref!$B$2:$B$12659,MATCH(D237,Last6M_AvgSales_Ref!$A$2:$A$12659,0)),"")</f>
        <v>17.5</v>
      </c>
    </row>
    <row r="238" customFormat="false" ht="14.25" hidden="false" customHeight="true" outlineLevel="0" collapsed="false">
      <c r="A238" s="70" t="s">
        <v>133</v>
      </c>
      <c r="B238" s="72" t="s">
        <v>40</v>
      </c>
      <c r="C238" s="72" t="s">
        <v>1084</v>
      </c>
      <c r="D238" s="72" t="n">
        <v>1000000263</v>
      </c>
      <c r="E238" s="73" t="s">
        <v>1085</v>
      </c>
      <c r="F238" s="74" t="n">
        <v>39562</v>
      </c>
      <c r="G238" s="67" t="str">
        <f aca="false">IF(I238&gt;0,"Targeted Dealer","-")</f>
        <v>Targeted Dealer</v>
      </c>
      <c r="H238" s="67"/>
      <c r="I238" s="68" t="n">
        <v>20</v>
      </c>
      <c r="J238" s="68" t="n">
        <f aca="false">I238/$J$1*($J$1-$E$1)</f>
        <v>20</v>
      </c>
      <c r="K238" s="69" t="n">
        <v>0</v>
      </c>
      <c r="L238" s="69" t="n">
        <f aca="false">I238-K238</f>
        <v>20</v>
      </c>
      <c r="M238" s="69" t="n">
        <f aca="false">IFERROR((K238/J238%),"-")</f>
        <v>0</v>
      </c>
      <c r="N238" s="97" t="n">
        <v>20</v>
      </c>
      <c r="O238" s="98" t="str">
        <f aca="false">IF(F238&lt;=$P$2,"June","")</f>
        <v>June</v>
      </c>
      <c r="P238" s="97" t="n">
        <f aca="false">N238</f>
        <v>20</v>
      </c>
      <c r="Q238" s="99" t="n">
        <f aca="false">K238-P238</f>
        <v>-20</v>
      </c>
      <c r="R238" s="98" t="n">
        <f aca="false">IFERROR(IF(O238="May",(K238/P238-1))," ")</f>
        <v>0</v>
      </c>
      <c r="S238" s="100" t="str">
        <f aca="false">IF(N238&gt;0,IF(O238="","-",IF(R238&lt;0%,"DEGROWTH","GROWTH")))</f>
        <v>GROWTH</v>
      </c>
      <c r="T238" s="69" t="n">
        <v>20</v>
      </c>
      <c r="U238" s="101" t="str">
        <f aca="false">IF(F238&lt;=$V$2,"May","")</f>
        <v>May</v>
      </c>
      <c r="V238" s="69" t="n">
        <f aca="false">T238</f>
        <v>20</v>
      </c>
      <c r="W238" s="102" t="n">
        <f aca="false">K238-V238</f>
        <v>-20</v>
      </c>
      <c r="X238" s="103" t="n">
        <f aca="false">IFERROR(IF(U238="June",(K238/V238-1)),0)</f>
        <v>0</v>
      </c>
      <c r="Y238" s="104" t="str">
        <f aca="false">IF(T238&gt;0,IF(U238="","-",IF(X238&lt;0%,"DEGROWTH","GROWTH")))</f>
        <v>GROWTH</v>
      </c>
      <c r="Z238" s="75" t="n">
        <v>0</v>
      </c>
      <c r="AA238" s="70"/>
      <c r="AB238" s="70" t="s">
        <v>133</v>
      </c>
      <c r="AC238" s="70" t="s">
        <v>133</v>
      </c>
      <c r="AD238" s="3"/>
      <c r="AE238" s="3"/>
      <c r="AF238" s="70" t="s">
        <v>133</v>
      </c>
      <c r="AG238" s="121" t="n">
        <f aca="false">IFERROR(INDEX(Last6M_AvgSales_Ref!$B$2:$B$12659,MATCH(D238,Last6M_AvgSales_Ref!$A$2:$A$12659,0)),"")</f>
        <v>19.1666666666667</v>
      </c>
    </row>
    <row r="239" customFormat="false" ht="14.25" hidden="false" customHeight="true" outlineLevel="0" collapsed="false">
      <c r="A239" s="70" t="s">
        <v>133</v>
      </c>
      <c r="B239" s="72" t="s">
        <v>40</v>
      </c>
      <c r="C239" s="72" t="s">
        <v>1086</v>
      </c>
      <c r="D239" s="72" t="n">
        <v>1000000277</v>
      </c>
      <c r="E239" s="73" t="s">
        <v>1087</v>
      </c>
      <c r="F239" s="74" t="n">
        <v>40101</v>
      </c>
      <c r="G239" s="67" t="str">
        <f aca="false">IF(I239&gt;0,"Targeted Dealer","-")</f>
        <v>Targeted Dealer</v>
      </c>
      <c r="H239" s="67"/>
      <c r="I239" s="68" t="n">
        <v>920</v>
      </c>
      <c r="J239" s="68" t="n">
        <f aca="false">I239/$J$1*($J$1-$E$1)</f>
        <v>920</v>
      </c>
      <c r="K239" s="69" t="n">
        <v>1064</v>
      </c>
      <c r="L239" s="69" t="n">
        <f aca="false">I239-K239</f>
        <v>-144</v>
      </c>
      <c r="M239" s="69" t="n">
        <f aca="false">IFERROR((K239/J239%),"-")</f>
        <v>115.652173913043</v>
      </c>
      <c r="N239" s="97" t="n">
        <v>923</v>
      </c>
      <c r="O239" s="98" t="str">
        <f aca="false">IF(F239&lt;=$P$2,"June","")</f>
        <v>June</v>
      </c>
      <c r="P239" s="97" t="n">
        <f aca="false">N239</f>
        <v>923</v>
      </c>
      <c r="Q239" s="99" t="n">
        <f aca="false">K239-P239</f>
        <v>141</v>
      </c>
      <c r="R239" s="98" t="n">
        <f aca="false">IFERROR(IF(O239="May",(K239/P239-1))," ")</f>
        <v>0</v>
      </c>
      <c r="S239" s="100" t="str">
        <f aca="false">IF(N239&gt;0,IF(O239="","-",IF(R239&lt;0%,"DEGROWTH","GROWTH")))</f>
        <v>GROWTH</v>
      </c>
      <c r="T239" s="69" t="n">
        <v>820</v>
      </c>
      <c r="U239" s="101" t="str">
        <f aca="false">IF(F239&lt;=$V$2,"May","")</f>
        <v>May</v>
      </c>
      <c r="V239" s="69" t="n">
        <f aca="false">T239</f>
        <v>820</v>
      </c>
      <c r="W239" s="102" t="n">
        <f aca="false">K239-V239</f>
        <v>244</v>
      </c>
      <c r="X239" s="103" t="n">
        <f aca="false">IFERROR(IF(U239="June",(K239/V239-1)),0)</f>
        <v>0</v>
      </c>
      <c r="Y239" s="104" t="str">
        <f aca="false">IF(T239&gt;0,IF(U239="","-",IF(X239&lt;0%,"DEGROWTH","GROWTH")))</f>
        <v>GROWTH</v>
      </c>
      <c r="Z239" s="75" t="n">
        <v>0</v>
      </c>
      <c r="AA239" s="70"/>
      <c r="AB239" s="70" t="s">
        <v>133</v>
      </c>
      <c r="AC239" s="70" t="s">
        <v>133</v>
      </c>
      <c r="AD239" s="3"/>
      <c r="AE239" s="3"/>
      <c r="AF239" s="70" t="s">
        <v>133</v>
      </c>
      <c r="AG239" s="121" t="n">
        <f aca="false">IFERROR(INDEX(Last6M_AvgSales_Ref!$B$2:$B$12659,MATCH(D239,Last6M_AvgSales_Ref!$A$2:$A$12659,0)),"")</f>
        <v>917</v>
      </c>
    </row>
    <row r="240" customFormat="false" ht="14.25" hidden="false" customHeight="true" outlineLevel="0" collapsed="false">
      <c r="A240" s="70" t="s">
        <v>133</v>
      </c>
      <c r="B240" s="72" t="s">
        <v>40</v>
      </c>
      <c r="C240" s="72" t="s">
        <v>1088</v>
      </c>
      <c r="D240" s="72" t="n">
        <v>1000000261</v>
      </c>
      <c r="E240" s="73" t="s">
        <v>1089</v>
      </c>
      <c r="F240" s="74" t="n">
        <v>41482</v>
      </c>
      <c r="G240" s="67" t="str">
        <f aca="false">IF(I240&gt;0,"Targeted Dealer","-")</f>
        <v>-</v>
      </c>
      <c r="H240" s="67"/>
      <c r="I240" s="68" t="n">
        <v>0</v>
      </c>
      <c r="J240" s="68" t="n">
        <f aca="false">I240/$J$1*($J$1-$E$1)</f>
        <v>0</v>
      </c>
      <c r="K240" s="69" t="n">
        <v>0</v>
      </c>
      <c r="L240" s="69" t="n">
        <f aca="false">I240-K240</f>
        <v>0</v>
      </c>
      <c r="M240" s="69" t="str">
        <f aca="false">IFERROR((K240/J240%),"-")</f>
        <v>-</v>
      </c>
      <c r="N240" s="97" t="n">
        <v>0</v>
      </c>
      <c r="O240" s="98" t="str">
        <f aca="false">IF(F240&lt;=$P$2,"June","")</f>
        <v>June</v>
      </c>
      <c r="P240" s="97" t="n">
        <f aca="false">N240</f>
        <v>0</v>
      </c>
      <c r="Q240" s="99" t="n">
        <f aca="false">K240-P240</f>
        <v>0</v>
      </c>
      <c r="R240" s="98" t="n">
        <f aca="false">IFERROR(IF(O240="May",(K240/P240-1))," ")</f>
        <v>0</v>
      </c>
      <c r="S240" s="105" t="b">
        <f aca="false">IF(N240&gt;0,IF(O240="","-",IF(R240&lt;0%,"DEGROWTH","GROWTH")))</f>
        <v>0</v>
      </c>
      <c r="T240" s="69" t="n">
        <v>0</v>
      </c>
      <c r="U240" s="101" t="str">
        <f aca="false">IF(F240&lt;=$V$2,"May","")</f>
        <v>May</v>
      </c>
      <c r="V240" s="69" t="n">
        <f aca="false">T240</f>
        <v>0</v>
      </c>
      <c r="W240" s="102" t="n">
        <f aca="false">K240-V240</f>
        <v>0</v>
      </c>
      <c r="X240" s="103" t="n">
        <f aca="false">IFERROR(IF(U240="June",(K240/V240-1)),0)</f>
        <v>0</v>
      </c>
      <c r="Y240" s="106" t="b">
        <f aca="false">IF(T240&gt;0,IF(U240="","-",IF(X240&lt;0%,"DEGROWTH","GROWTH")))</f>
        <v>0</v>
      </c>
      <c r="Z240" s="75" t="n">
        <v>0</v>
      </c>
      <c r="AA240" s="70"/>
      <c r="AB240" s="70" t="s">
        <v>133</v>
      </c>
      <c r="AC240" s="70" t="s">
        <v>133</v>
      </c>
      <c r="AD240" s="3"/>
      <c r="AE240" s="3"/>
      <c r="AF240" s="70" t="s">
        <v>133</v>
      </c>
      <c r="AG240" s="121" t="n">
        <f aca="false">IFERROR(INDEX(Last6M_AvgSales_Ref!$B$2:$B$12659,MATCH(D240,Last6M_AvgSales_Ref!$A$2:$A$12659,0)),"")</f>
        <v>1.66666666666667</v>
      </c>
    </row>
    <row r="241" customFormat="false" ht="14.25" hidden="false" customHeight="true" outlineLevel="0" collapsed="false">
      <c r="A241" s="70" t="s">
        <v>133</v>
      </c>
      <c r="B241" s="72" t="s">
        <v>40</v>
      </c>
      <c r="C241" s="72" t="s">
        <v>206</v>
      </c>
      <c r="D241" s="72" t="n">
        <v>1000000262</v>
      </c>
      <c r="E241" s="73" t="s">
        <v>207</v>
      </c>
      <c r="F241" s="74" t="n">
        <v>41971</v>
      </c>
      <c r="G241" s="67" t="str">
        <f aca="false">IF(I241&gt;0,"Targeted Dealer","-")</f>
        <v>-</v>
      </c>
      <c r="H241" s="67"/>
      <c r="I241" s="68" t="n">
        <v>0</v>
      </c>
      <c r="J241" s="68" t="n">
        <f aca="false">I241/$J$1*($J$1-$E$1)</f>
        <v>0</v>
      </c>
      <c r="K241" s="69" t="n">
        <v>0</v>
      </c>
      <c r="L241" s="69" t="n">
        <f aca="false">I241-K241</f>
        <v>0</v>
      </c>
      <c r="M241" s="69" t="str">
        <f aca="false">IFERROR((K241/J241%),"-")</f>
        <v>-</v>
      </c>
      <c r="N241" s="97" t="n">
        <v>0</v>
      </c>
      <c r="O241" s="98" t="str">
        <f aca="false">IF(F241&lt;=$P$2,"June","")</f>
        <v>June</v>
      </c>
      <c r="P241" s="97" t="n">
        <f aca="false">N241</f>
        <v>0</v>
      </c>
      <c r="Q241" s="99" t="n">
        <f aca="false">K241-P241</f>
        <v>0</v>
      </c>
      <c r="R241" s="98" t="n">
        <f aca="false">IFERROR(IF(O241="May",(K241/P241-1))," ")</f>
        <v>0</v>
      </c>
      <c r="S241" s="105" t="b">
        <f aca="false">IF(N241&gt;0,IF(O241="","-",IF(R241&lt;0%,"DEGROWTH","GROWTH")))</f>
        <v>0</v>
      </c>
      <c r="T241" s="69" t="n">
        <v>0</v>
      </c>
      <c r="U241" s="101" t="str">
        <f aca="false">IF(F241&lt;=$V$2,"May","")</f>
        <v>May</v>
      </c>
      <c r="V241" s="69" t="n">
        <f aca="false">T241</f>
        <v>0</v>
      </c>
      <c r="W241" s="102" t="n">
        <f aca="false">K241-V241</f>
        <v>0</v>
      </c>
      <c r="X241" s="103" t="n">
        <f aca="false">IFERROR(IF(U241="June",(K241/V241-1)),0)</f>
        <v>0</v>
      </c>
      <c r="Y241" s="106" t="b">
        <f aca="false">IF(T241&gt;0,IF(U241="","-",IF(X241&lt;0%,"DEGROWTH","GROWTH")))</f>
        <v>0</v>
      </c>
      <c r="Z241" s="75" t="n">
        <v>0</v>
      </c>
      <c r="AA241" s="70"/>
      <c r="AB241" s="70" t="s">
        <v>133</v>
      </c>
      <c r="AC241" s="70" t="s">
        <v>133</v>
      </c>
      <c r="AD241" s="3"/>
      <c r="AE241" s="3"/>
      <c r="AF241" s="70" t="s">
        <v>133</v>
      </c>
      <c r="AG241" s="121" t="n">
        <f aca="false">IFERROR(INDEX(Last6M_AvgSales_Ref!$B$2:$B$12659,MATCH(D241,Last6M_AvgSales_Ref!$A$2:$A$12659,0)),"")</f>
        <v>6.66666666666667</v>
      </c>
    </row>
    <row r="242" customFormat="false" ht="14.25" hidden="false" customHeight="true" outlineLevel="0" collapsed="false">
      <c r="A242" s="70" t="s">
        <v>133</v>
      </c>
      <c r="B242" s="72" t="s">
        <v>40</v>
      </c>
      <c r="C242" s="72" t="s">
        <v>1090</v>
      </c>
      <c r="D242" s="72" t="n">
        <v>1000000266</v>
      </c>
      <c r="E242" s="73" t="s">
        <v>1091</v>
      </c>
      <c r="F242" s="74" t="n">
        <v>42522</v>
      </c>
      <c r="G242" s="67" t="str">
        <f aca="false">IF(I242&gt;0,"Targeted Dealer","-")</f>
        <v>Targeted Dealer</v>
      </c>
      <c r="H242" s="67"/>
      <c r="I242" s="68" t="n">
        <v>370</v>
      </c>
      <c r="J242" s="68" t="n">
        <f aca="false">I242/$J$1*($J$1-$E$1)</f>
        <v>370</v>
      </c>
      <c r="K242" s="69" t="n">
        <v>462</v>
      </c>
      <c r="L242" s="69" t="n">
        <f aca="false">I242-K242</f>
        <v>-92</v>
      </c>
      <c r="M242" s="69" t="n">
        <f aca="false">IFERROR((K242/J242%),"-")</f>
        <v>124.864864864865</v>
      </c>
      <c r="N242" s="97" t="n">
        <v>448</v>
      </c>
      <c r="O242" s="98" t="str">
        <f aca="false">IF(F242&lt;=$P$2,"June","")</f>
        <v>June</v>
      </c>
      <c r="P242" s="97" t="n">
        <f aca="false">N242</f>
        <v>448</v>
      </c>
      <c r="Q242" s="99" t="n">
        <f aca="false">K242-P242</f>
        <v>14</v>
      </c>
      <c r="R242" s="98" t="n">
        <f aca="false">IFERROR(IF(O242="May",(K242/P242-1))," ")</f>
        <v>0</v>
      </c>
      <c r="S242" s="100" t="str">
        <f aca="false">IF(N242&gt;0,IF(O242="","-",IF(R242&lt;0%,"DEGROWTH","GROWTH")))</f>
        <v>GROWTH</v>
      </c>
      <c r="T242" s="69" t="n">
        <v>225</v>
      </c>
      <c r="U242" s="101" t="str">
        <f aca="false">IF(F242&lt;=$V$2,"May","")</f>
        <v>May</v>
      </c>
      <c r="V242" s="69" t="n">
        <f aca="false">T242</f>
        <v>225</v>
      </c>
      <c r="W242" s="102" t="n">
        <f aca="false">K242-V242</f>
        <v>237</v>
      </c>
      <c r="X242" s="103" t="n">
        <f aca="false">IFERROR(IF(U242="June",(K242/V242-1)),0)</f>
        <v>0</v>
      </c>
      <c r="Y242" s="104" t="str">
        <f aca="false">IF(T242&gt;0,IF(U242="","-",IF(X242&lt;0%,"DEGROWTH","GROWTH")))</f>
        <v>GROWTH</v>
      </c>
      <c r="Z242" s="75" t="n">
        <v>0</v>
      </c>
      <c r="AA242" s="70"/>
      <c r="AB242" s="70" t="s">
        <v>133</v>
      </c>
      <c r="AC242" s="70" t="s">
        <v>133</v>
      </c>
      <c r="AD242" s="3"/>
      <c r="AE242" s="3"/>
      <c r="AF242" s="70" t="s">
        <v>133</v>
      </c>
      <c r="AG242" s="121" t="n">
        <f aca="false">IFERROR(INDEX(Last6M_AvgSales_Ref!$B$2:$B$12659,MATCH(D242,Last6M_AvgSales_Ref!$A$2:$A$12659,0)),"")</f>
        <v>463.666666666667</v>
      </c>
    </row>
    <row r="243" customFormat="false" ht="14.25" hidden="false" customHeight="true" outlineLevel="0" collapsed="false">
      <c r="A243" s="70" t="s">
        <v>133</v>
      </c>
      <c r="B243" s="72" t="s">
        <v>40</v>
      </c>
      <c r="C243" s="72" t="s">
        <v>1092</v>
      </c>
      <c r="D243" s="72" t="n">
        <v>1000000260</v>
      </c>
      <c r="E243" s="73" t="s">
        <v>1093</v>
      </c>
      <c r="F243" s="74" t="n">
        <v>43021</v>
      </c>
      <c r="G243" s="67" t="str">
        <f aca="false">IF(I243&gt;0,"Targeted Dealer","-")</f>
        <v>Targeted Dealer</v>
      </c>
      <c r="H243" s="67"/>
      <c r="I243" s="68" t="n">
        <v>80</v>
      </c>
      <c r="J243" s="68" t="n">
        <f aca="false">I243/$J$1*($J$1-$E$1)</f>
        <v>80</v>
      </c>
      <c r="K243" s="69" t="n">
        <v>90</v>
      </c>
      <c r="L243" s="69" t="n">
        <f aca="false">I243-K243</f>
        <v>-10</v>
      </c>
      <c r="M243" s="69" t="n">
        <f aca="false">IFERROR((K243/J243%),"-")</f>
        <v>112.5</v>
      </c>
      <c r="N243" s="97" t="n">
        <v>62</v>
      </c>
      <c r="O243" s="98" t="str">
        <f aca="false">IF(F243&lt;=$P$2,"June","")</f>
        <v>June</v>
      </c>
      <c r="P243" s="97" t="n">
        <f aca="false">N243</f>
        <v>62</v>
      </c>
      <c r="Q243" s="99" t="n">
        <f aca="false">K243-P243</f>
        <v>28</v>
      </c>
      <c r="R243" s="98" t="n">
        <f aca="false">IFERROR(IF(O243="May",(K243/P243-1))," ")</f>
        <v>0</v>
      </c>
      <c r="S243" s="100" t="str">
        <f aca="false">IF(N243&gt;0,IF(O243="","-",IF(R243&lt;0%,"DEGROWTH","GROWTH")))</f>
        <v>GROWTH</v>
      </c>
      <c r="T243" s="69" t="n">
        <v>70</v>
      </c>
      <c r="U243" s="101" t="str">
        <f aca="false">IF(F243&lt;=$V$2,"May","")</f>
        <v>May</v>
      </c>
      <c r="V243" s="69" t="n">
        <f aca="false">T243</f>
        <v>70</v>
      </c>
      <c r="W243" s="102" t="n">
        <f aca="false">K243-V243</f>
        <v>20</v>
      </c>
      <c r="X243" s="103" t="n">
        <f aca="false">IFERROR(IF(U243="June",(K243/V243-1)),0)</f>
        <v>0</v>
      </c>
      <c r="Y243" s="104" t="str">
        <f aca="false">IF(T243&gt;0,IF(U243="","-",IF(X243&lt;0%,"DEGROWTH","GROWTH")))</f>
        <v>GROWTH</v>
      </c>
      <c r="Z243" s="75" t="n">
        <v>0</v>
      </c>
      <c r="AA243" s="70"/>
      <c r="AB243" s="70" t="s">
        <v>133</v>
      </c>
      <c r="AC243" s="70" t="s">
        <v>133</v>
      </c>
      <c r="AD243" s="3"/>
      <c r="AE243" s="3"/>
      <c r="AF243" s="70" t="s">
        <v>133</v>
      </c>
      <c r="AG243" s="121" t="n">
        <f aca="false">IFERROR(INDEX(Last6M_AvgSales_Ref!$B$2:$B$12659,MATCH(D243,Last6M_AvgSales_Ref!$A$2:$A$12659,0)),"")</f>
        <v>85.5</v>
      </c>
    </row>
    <row r="244" customFormat="false" ht="14.25" hidden="false" customHeight="true" outlineLevel="0" collapsed="false">
      <c r="A244" s="70" t="s">
        <v>133</v>
      </c>
      <c r="B244" s="72" t="s">
        <v>40</v>
      </c>
      <c r="C244" s="72" t="s">
        <v>1094</v>
      </c>
      <c r="D244" s="72" t="n">
        <v>1000000839</v>
      </c>
      <c r="E244" s="73" t="s">
        <v>1095</v>
      </c>
      <c r="F244" s="74" t="n">
        <v>43623</v>
      </c>
      <c r="G244" s="67" t="str">
        <f aca="false">IF(I244&gt;0,"Targeted Dealer","-")</f>
        <v>Targeted Dealer</v>
      </c>
      <c r="H244" s="67"/>
      <c r="I244" s="68" t="n">
        <v>50</v>
      </c>
      <c r="J244" s="68" t="n">
        <f aca="false">I244/$J$1*($J$1-$E$1)</f>
        <v>50</v>
      </c>
      <c r="K244" s="69" t="n">
        <v>50</v>
      </c>
      <c r="L244" s="69" t="n">
        <f aca="false">I244-K244</f>
        <v>0</v>
      </c>
      <c r="M244" s="69" t="n">
        <f aca="false">IFERROR((K244/J244%),"-")</f>
        <v>100</v>
      </c>
      <c r="N244" s="97" t="n">
        <v>30</v>
      </c>
      <c r="O244" s="98" t="str">
        <f aca="false">IF(F244&lt;=$P$2,"June","")</f>
        <v>June</v>
      </c>
      <c r="P244" s="97" t="n">
        <f aca="false">N244</f>
        <v>30</v>
      </c>
      <c r="Q244" s="99" t="n">
        <f aca="false">K244-P244</f>
        <v>20</v>
      </c>
      <c r="R244" s="98" t="n">
        <f aca="false">IFERROR(IF(O244="May",(K244/P244-1))," ")</f>
        <v>0</v>
      </c>
      <c r="S244" s="100" t="str">
        <f aca="false">IF(N244&gt;0,IF(O244="","-",IF(R244&lt;0%,"DEGROWTH","GROWTH")))</f>
        <v>GROWTH</v>
      </c>
      <c r="T244" s="69" t="n">
        <v>70</v>
      </c>
      <c r="U244" s="101" t="str">
        <f aca="false">IF(F244&lt;=$V$2,"May","")</f>
        <v>May</v>
      </c>
      <c r="V244" s="69" t="n">
        <f aca="false">T244</f>
        <v>70</v>
      </c>
      <c r="W244" s="102" t="n">
        <f aca="false">K244-V244</f>
        <v>-20</v>
      </c>
      <c r="X244" s="103" t="n">
        <f aca="false">IFERROR(IF(U244="June",(K244/V244-1)),0)</f>
        <v>0</v>
      </c>
      <c r="Y244" s="104" t="str">
        <f aca="false">IF(T244&gt;0,IF(U244="","-",IF(X244&lt;0%,"DEGROWTH","GROWTH")))</f>
        <v>GROWTH</v>
      </c>
      <c r="Z244" s="75" t="n">
        <v>0</v>
      </c>
      <c r="AA244" s="70"/>
      <c r="AB244" s="70" t="s">
        <v>133</v>
      </c>
      <c r="AC244" s="70" t="s">
        <v>133</v>
      </c>
      <c r="AD244" s="3"/>
      <c r="AE244" s="3"/>
      <c r="AF244" s="70" t="s">
        <v>133</v>
      </c>
      <c r="AG244" s="121" t="n">
        <f aca="false">IFERROR(INDEX(Last6M_AvgSales_Ref!$B$2:$B$12659,MATCH(D244,Last6M_AvgSales_Ref!$A$2:$A$12659,0)),"")</f>
        <v>35.8333333333333</v>
      </c>
    </row>
    <row r="245" customFormat="false" ht="14.25" hidden="false" customHeight="true" outlineLevel="0" collapsed="false">
      <c r="A245" s="70" t="s">
        <v>133</v>
      </c>
      <c r="B245" s="72" t="s">
        <v>40</v>
      </c>
      <c r="C245" s="72" t="s">
        <v>1096</v>
      </c>
      <c r="D245" s="72" t="n">
        <v>1000000256</v>
      </c>
      <c r="E245" s="73" t="s">
        <v>1097</v>
      </c>
      <c r="F245" s="74" t="n">
        <v>43754</v>
      </c>
      <c r="G245" s="67" t="str">
        <f aca="false">IF(I245&gt;0,"Targeted Dealer","-")</f>
        <v>Targeted Dealer</v>
      </c>
      <c r="H245" s="67"/>
      <c r="I245" s="68" t="n">
        <v>30</v>
      </c>
      <c r="J245" s="68" t="n">
        <f aca="false">I245/$J$1*($J$1-$E$1)</f>
        <v>30</v>
      </c>
      <c r="K245" s="69" t="n">
        <v>30</v>
      </c>
      <c r="L245" s="69" t="n">
        <f aca="false">I245-K245</f>
        <v>0</v>
      </c>
      <c r="M245" s="69" t="n">
        <f aca="false">IFERROR((K245/J245%),"-")</f>
        <v>100</v>
      </c>
      <c r="N245" s="97" t="n">
        <v>0</v>
      </c>
      <c r="O245" s="98" t="str">
        <f aca="false">IF(F245&lt;=$P$2,"June","")</f>
        <v>June</v>
      </c>
      <c r="P245" s="97" t="n">
        <f aca="false">N245</f>
        <v>0</v>
      </c>
      <c r="Q245" s="99" t="n">
        <f aca="false">K245-P245</f>
        <v>30</v>
      </c>
      <c r="R245" s="98" t="n">
        <f aca="false">IFERROR(IF(O245="May",(K245/P245-1))," ")</f>
        <v>0</v>
      </c>
      <c r="S245" s="105" t="b">
        <f aca="false">IF(N245&gt;0,IF(O245="","-",IF(R245&lt;0%,"DEGROWTH","GROWTH")))</f>
        <v>0</v>
      </c>
      <c r="T245" s="69" t="n">
        <v>50</v>
      </c>
      <c r="U245" s="101" t="str">
        <f aca="false">IF(F245&lt;=$V$2,"May","")</f>
        <v>May</v>
      </c>
      <c r="V245" s="69" t="n">
        <f aca="false">T245</f>
        <v>50</v>
      </c>
      <c r="W245" s="102" t="n">
        <f aca="false">K245-V245</f>
        <v>-20</v>
      </c>
      <c r="X245" s="103" t="n">
        <f aca="false">IFERROR(IF(U245="June",(K245/V245-1)),0)</f>
        <v>0</v>
      </c>
      <c r="Y245" s="104" t="str">
        <f aca="false">IF(T245&gt;0,IF(U245="","-",IF(X245&lt;0%,"DEGROWTH","GROWTH")))</f>
        <v>GROWTH</v>
      </c>
      <c r="Z245" s="75" t="n">
        <v>0</v>
      </c>
      <c r="AA245" s="70"/>
      <c r="AB245" s="70" t="s">
        <v>133</v>
      </c>
      <c r="AC245" s="70" t="s">
        <v>133</v>
      </c>
      <c r="AD245" s="3"/>
      <c r="AE245" s="3"/>
      <c r="AF245" s="70" t="s">
        <v>133</v>
      </c>
      <c r="AG245" s="121" t="n">
        <f aca="false">IFERROR(INDEX(Last6M_AvgSales_Ref!$B$2:$B$12659,MATCH(D245,Last6M_AvgSales_Ref!$A$2:$A$12659,0)),"")</f>
        <v>27.5</v>
      </c>
    </row>
    <row r="246" customFormat="false" ht="14.25" hidden="false" customHeight="true" outlineLevel="0" collapsed="false">
      <c r="A246" s="70" t="s">
        <v>133</v>
      </c>
      <c r="B246" s="72" t="s">
        <v>40</v>
      </c>
      <c r="C246" s="72" t="s">
        <v>1098</v>
      </c>
      <c r="D246" s="72" t="n">
        <v>1000000265</v>
      </c>
      <c r="E246" s="73" t="s">
        <v>1099</v>
      </c>
      <c r="F246" s="74" t="n">
        <v>43893</v>
      </c>
      <c r="G246" s="67" t="str">
        <f aca="false">IF(I246&gt;0,"Targeted Dealer","-")</f>
        <v>Targeted Dealer</v>
      </c>
      <c r="H246" s="67"/>
      <c r="I246" s="68" t="n">
        <v>20</v>
      </c>
      <c r="J246" s="68" t="n">
        <f aca="false">I246/$J$1*($J$1-$E$1)</f>
        <v>20</v>
      </c>
      <c r="K246" s="69" t="n">
        <v>0</v>
      </c>
      <c r="L246" s="69" t="n">
        <f aca="false">I246-K246</f>
        <v>20</v>
      </c>
      <c r="M246" s="69" t="n">
        <f aca="false">IFERROR((K246/J246%),"-")</f>
        <v>0</v>
      </c>
      <c r="N246" s="97" t="n">
        <v>20</v>
      </c>
      <c r="O246" s="98" t="str">
        <f aca="false">IF(F246&lt;=$P$2,"June","")</f>
        <v>June</v>
      </c>
      <c r="P246" s="97" t="n">
        <f aca="false">N246</f>
        <v>20</v>
      </c>
      <c r="Q246" s="99" t="n">
        <f aca="false">K246-P246</f>
        <v>-20</v>
      </c>
      <c r="R246" s="98" t="n">
        <f aca="false">IFERROR(IF(O246="May",(K246/P246-1))," ")</f>
        <v>0</v>
      </c>
      <c r="S246" s="100" t="str">
        <f aca="false">IF(N246&gt;0,IF(O246="","-",IF(R246&lt;0%,"DEGROWTH","GROWTH")))</f>
        <v>GROWTH</v>
      </c>
      <c r="T246" s="69" t="n">
        <v>20</v>
      </c>
      <c r="U246" s="101" t="str">
        <f aca="false">IF(F246&lt;=$V$2,"May","")</f>
        <v>May</v>
      </c>
      <c r="V246" s="69" t="n">
        <f aca="false">T246</f>
        <v>20</v>
      </c>
      <c r="W246" s="102" t="n">
        <f aca="false">K246-V246</f>
        <v>-20</v>
      </c>
      <c r="X246" s="103" t="n">
        <f aca="false">IFERROR(IF(U246="June",(K246/V246-1)),0)</f>
        <v>0</v>
      </c>
      <c r="Y246" s="104" t="str">
        <f aca="false">IF(T246&gt;0,IF(U246="","-",IF(X246&lt;0%,"DEGROWTH","GROWTH")))</f>
        <v>GROWTH</v>
      </c>
      <c r="Z246" s="75" t="n">
        <v>0</v>
      </c>
      <c r="AA246" s="70"/>
      <c r="AB246" s="70" t="s">
        <v>133</v>
      </c>
      <c r="AC246" s="70" t="s">
        <v>133</v>
      </c>
      <c r="AD246" s="3"/>
      <c r="AE246" s="3"/>
      <c r="AF246" s="70" t="s">
        <v>133</v>
      </c>
      <c r="AG246" s="121" t="n">
        <f aca="false">IFERROR(INDEX(Last6M_AvgSales_Ref!$B$2:$B$12659,MATCH(D246,Last6M_AvgSales_Ref!$A$2:$A$12659,0)),"")</f>
        <v>20</v>
      </c>
    </row>
    <row r="247" customFormat="false" ht="14.25" hidden="false" customHeight="true" outlineLevel="0" collapsed="false">
      <c r="A247" s="70" t="s">
        <v>133</v>
      </c>
      <c r="B247" s="72" t="s">
        <v>40</v>
      </c>
      <c r="C247" s="72" t="s">
        <v>1100</v>
      </c>
      <c r="D247" s="72" t="n">
        <v>1000000258</v>
      </c>
      <c r="E247" s="73" t="s">
        <v>1101</v>
      </c>
      <c r="F247" s="74" t="n">
        <v>44001</v>
      </c>
      <c r="G247" s="67" t="str">
        <f aca="false">IF(I247&gt;0,"Targeted Dealer","-")</f>
        <v>Targeted Dealer</v>
      </c>
      <c r="H247" s="67"/>
      <c r="I247" s="68" t="n">
        <v>80</v>
      </c>
      <c r="J247" s="68" t="n">
        <f aca="false">I247/$J$1*($J$1-$E$1)</f>
        <v>80</v>
      </c>
      <c r="K247" s="69" t="n">
        <v>90</v>
      </c>
      <c r="L247" s="69" t="n">
        <f aca="false">I247-K247</f>
        <v>-10</v>
      </c>
      <c r="M247" s="69" t="n">
        <f aca="false">IFERROR((K247/J247%),"-")</f>
        <v>112.5</v>
      </c>
      <c r="N247" s="97" t="n">
        <v>90</v>
      </c>
      <c r="O247" s="98" t="str">
        <f aca="false">IF(F247&lt;=$P$2,"June","")</f>
        <v>June</v>
      </c>
      <c r="P247" s="97" t="n">
        <f aca="false">N247</f>
        <v>90</v>
      </c>
      <c r="Q247" s="99" t="n">
        <f aca="false">K247-P247</f>
        <v>0</v>
      </c>
      <c r="R247" s="98" t="n">
        <f aca="false">IFERROR(IF(O247="May",(K247/P247-1))," ")</f>
        <v>0</v>
      </c>
      <c r="S247" s="100" t="str">
        <f aca="false">IF(N247&gt;0,IF(O247="","-",IF(R247&lt;0%,"DEGROWTH","GROWTH")))</f>
        <v>GROWTH</v>
      </c>
      <c r="T247" s="69" t="n">
        <v>74</v>
      </c>
      <c r="U247" s="101" t="str">
        <f aca="false">IF(F247&lt;=$V$2,"May","")</f>
        <v>May</v>
      </c>
      <c r="V247" s="69" t="n">
        <f aca="false">T247</f>
        <v>74</v>
      </c>
      <c r="W247" s="102" t="n">
        <f aca="false">K247-V247</f>
        <v>16</v>
      </c>
      <c r="X247" s="103" t="n">
        <f aca="false">IFERROR(IF(U247="June",(K247/V247-1)),0)</f>
        <v>0</v>
      </c>
      <c r="Y247" s="104" t="str">
        <f aca="false">IF(T247&gt;0,IF(U247="","-",IF(X247&lt;0%,"DEGROWTH","GROWTH")))</f>
        <v>GROWTH</v>
      </c>
      <c r="Z247" s="75" t="n">
        <v>0</v>
      </c>
      <c r="AA247" s="70"/>
      <c r="AB247" s="70" t="s">
        <v>133</v>
      </c>
      <c r="AC247" s="70" t="s">
        <v>133</v>
      </c>
      <c r="AD247" s="3"/>
      <c r="AE247" s="3"/>
      <c r="AF247" s="70" t="s">
        <v>133</v>
      </c>
      <c r="AG247" s="121" t="n">
        <f aca="false">IFERROR(INDEX(Last6M_AvgSales_Ref!$B$2:$B$12659,MATCH(D247,Last6M_AvgSales_Ref!$A$2:$A$12659,0)),"")</f>
        <v>83.3333333333333</v>
      </c>
    </row>
    <row r="248" customFormat="false" ht="14.25" hidden="false" customHeight="true" outlineLevel="0" collapsed="false">
      <c r="A248" s="70" t="s">
        <v>133</v>
      </c>
      <c r="B248" s="72" t="s">
        <v>40</v>
      </c>
      <c r="C248" s="72" t="s">
        <v>1102</v>
      </c>
      <c r="D248" s="72" t="n">
        <v>1000000279</v>
      </c>
      <c r="E248" s="73" t="s">
        <v>1103</v>
      </c>
      <c r="F248" s="74" t="n">
        <v>44144</v>
      </c>
      <c r="G248" s="67" t="str">
        <f aca="false">IF(I248&gt;0,"Targeted Dealer","-")</f>
        <v>Targeted Dealer</v>
      </c>
      <c r="H248" s="67"/>
      <c r="I248" s="68" t="n">
        <v>20</v>
      </c>
      <c r="J248" s="68" t="n">
        <f aca="false">I248/$J$1*($J$1-$E$1)</f>
        <v>20</v>
      </c>
      <c r="K248" s="69" t="n">
        <v>20</v>
      </c>
      <c r="L248" s="69" t="n">
        <f aca="false">I248-K248</f>
        <v>0</v>
      </c>
      <c r="M248" s="69" t="n">
        <f aca="false">IFERROR((K248/J248%),"-")</f>
        <v>100</v>
      </c>
      <c r="N248" s="97" t="n">
        <v>40</v>
      </c>
      <c r="O248" s="98" t="str">
        <f aca="false">IF(F248&lt;=$P$2,"June","")</f>
        <v>June</v>
      </c>
      <c r="P248" s="97" t="n">
        <f aca="false">N248</f>
        <v>40</v>
      </c>
      <c r="Q248" s="99" t="n">
        <f aca="false">K248-P248</f>
        <v>-20</v>
      </c>
      <c r="R248" s="98" t="n">
        <f aca="false">IFERROR(IF(O248="May",(K248/P248-1))," ")</f>
        <v>0</v>
      </c>
      <c r="S248" s="100" t="str">
        <f aca="false">IF(N248&gt;0,IF(O248="","-",IF(R248&lt;0%,"DEGROWTH","GROWTH")))</f>
        <v>GROWTH</v>
      </c>
      <c r="T248" s="69" t="n">
        <v>40</v>
      </c>
      <c r="U248" s="101" t="str">
        <f aca="false">IF(F248&lt;=$V$2,"May","")</f>
        <v>May</v>
      </c>
      <c r="V248" s="69" t="n">
        <f aca="false">T248</f>
        <v>40</v>
      </c>
      <c r="W248" s="102" t="n">
        <f aca="false">K248-V248</f>
        <v>-20</v>
      </c>
      <c r="X248" s="103" t="n">
        <f aca="false">IFERROR(IF(U248="June",(K248/V248-1)),0)</f>
        <v>0</v>
      </c>
      <c r="Y248" s="104" t="str">
        <f aca="false">IF(T248&gt;0,IF(U248="","-",IF(X248&lt;0%,"DEGROWTH","GROWTH")))</f>
        <v>GROWTH</v>
      </c>
      <c r="Z248" s="75" t="n">
        <v>0</v>
      </c>
      <c r="AA248" s="70"/>
      <c r="AB248" s="70" t="s">
        <v>133</v>
      </c>
      <c r="AC248" s="70" t="s">
        <v>133</v>
      </c>
      <c r="AD248" s="3"/>
      <c r="AE248" s="3"/>
      <c r="AF248" s="70" t="s">
        <v>133</v>
      </c>
      <c r="AG248" s="121" t="n">
        <f aca="false">IFERROR(INDEX(Last6M_AvgSales_Ref!$B$2:$B$12659,MATCH(D248,Last6M_AvgSales_Ref!$A$2:$A$12659,0)),"")</f>
        <v>33.1666666666667</v>
      </c>
    </row>
    <row r="249" customFormat="false" ht="14.25" hidden="false" customHeight="true" outlineLevel="0" collapsed="false">
      <c r="A249" s="70" t="s">
        <v>133</v>
      </c>
      <c r="B249" s="72" t="s">
        <v>40</v>
      </c>
      <c r="C249" s="72" t="s">
        <v>1104</v>
      </c>
      <c r="D249" s="72" t="n">
        <v>1000000272</v>
      </c>
      <c r="E249" s="73" t="s">
        <v>1105</v>
      </c>
      <c r="F249" s="74" t="n">
        <v>44321</v>
      </c>
      <c r="G249" s="67" t="str">
        <f aca="false">IF(I249&gt;0,"Targeted Dealer","-")</f>
        <v>Targeted Dealer</v>
      </c>
      <c r="H249" s="67"/>
      <c r="I249" s="68" t="n">
        <v>130</v>
      </c>
      <c r="J249" s="68" t="n">
        <f aca="false">I249/$J$1*($J$1-$E$1)</f>
        <v>130</v>
      </c>
      <c r="K249" s="69" t="n">
        <v>170</v>
      </c>
      <c r="L249" s="69" t="n">
        <f aca="false">I249-K249</f>
        <v>-40</v>
      </c>
      <c r="M249" s="69" t="n">
        <f aca="false">IFERROR((K249/J249%),"-")</f>
        <v>130.769230769231</v>
      </c>
      <c r="N249" s="97" t="n">
        <v>75</v>
      </c>
      <c r="O249" s="98" t="str">
        <f aca="false">IF(F249&lt;=$P$2,"June","")</f>
        <v>June</v>
      </c>
      <c r="P249" s="97" t="n">
        <f aca="false">N249</f>
        <v>75</v>
      </c>
      <c r="Q249" s="99" t="n">
        <f aca="false">K249-P249</f>
        <v>95</v>
      </c>
      <c r="R249" s="98" t="n">
        <f aca="false">IFERROR(IF(O249="May",(K249/P249-1))," ")</f>
        <v>0</v>
      </c>
      <c r="S249" s="100" t="str">
        <f aca="false">IF(N249&gt;0,IF(O249="","-",IF(R249&lt;0%,"DEGROWTH","GROWTH")))</f>
        <v>GROWTH</v>
      </c>
      <c r="T249" s="69" t="n">
        <v>120</v>
      </c>
      <c r="U249" s="101" t="str">
        <f aca="false">IF(F249&lt;=$V$2,"May","")</f>
        <v>May</v>
      </c>
      <c r="V249" s="69" t="n">
        <f aca="false">T249</f>
        <v>120</v>
      </c>
      <c r="W249" s="102" t="n">
        <f aca="false">K249-V249</f>
        <v>50</v>
      </c>
      <c r="X249" s="103" t="n">
        <f aca="false">IFERROR(IF(U249="June",(K249/V249-1)),0)</f>
        <v>0</v>
      </c>
      <c r="Y249" s="104" t="str">
        <f aca="false">IF(T249&gt;0,IF(U249="","-",IF(X249&lt;0%,"DEGROWTH","GROWTH")))</f>
        <v>GROWTH</v>
      </c>
      <c r="Z249" s="75" t="n">
        <v>0</v>
      </c>
      <c r="AA249" s="70"/>
      <c r="AB249" s="70" t="s">
        <v>133</v>
      </c>
      <c r="AC249" s="70" t="s">
        <v>133</v>
      </c>
      <c r="AD249" s="3"/>
      <c r="AE249" s="3"/>
      <c r="AF249" s="70" t="s">
        <v>133</v>
      </c>
      <c r="AG249" s="121" t="n">
        <f aca="false">IFERROR(INDEX(Last6M_AvgSales_Ref!$B$2:$B$12659,MATCH(D249,Last6M_AvgSales_Ref!$A$2:$A$12659,0)),"")</f>
        <v>123.833333333333</v>
      </c>
    </row>
    <row r="250" customFormat="false" ht="14.25" hidden="false" customHeight="true" outlineLevel="0" collapsed="false">
      <c r="A250" s="70" t="s">
        <v>133</v>
      </c>
      <c r="B250" s="72" t="s">
        <v>40</v>
      </c>
      <c r="C250" s="72" t="s">
        <v>208</v>
      </c>
      <c r="D250" s="72" t="n">
        <v>1000000278</v>
      </c>
      <c r="E250" s="73" t="s">
        <v>209</v>
      </c>
      <c r="F250" s="74" t="n">
        <v>44468</v>
      </c>
      <c r="G250" s="67" t="str">
        <f aca="false">IF(I250&gt;0,"Targeted Dealer","-")</f>
        <v>Targeted Dealer</v>
      </c>
      <c r="H250" s="67"/>
      <c r="I250" s="68" t="n">
        <v>20</v>
      </c>
      <c r="J250" s="68" t="n">
        <f aca="false">I250/$J$1*($J$1-$E$1)</f>
        <v>20</v>
      </c>
      <c r="K250" s="69" t="n">
        <v>15</v>
      </c>
      <c r="L250" s="69" t="n">
        <f aca="false">I250-K250</f>
        <v>5</v>
      </c>
      <c r="M250" s="69" t="n">
        <f aca="false">IFERROR((K250/J250%),"-")</f>
        <v>75</v>
      </c>
      <c r="N250" s="97" t="n">
        <v>0</v>
      </c>
      <c r="O250" s="98" t="str">
        <f aca="false">IF(F250&lt;=$P$2,"June","")</f>
        <v>June</v>
      </c>
      <c r="P250" s="97" t="n">
        <f aca="false">N250</f>
        <v>0</v>
      </c>
      <c r="Q250" s="99" t="n">
        <f aca="false">K250-P250</f>
        <v>15</v>
      </c>
      <c r="R250" s="98" t="n">
        <f aca="false">IFERROR(IF(O250="May",(K250/P250-1))," ")</f>
        <v>0</v>
      </c>
      <c r="S250" s="105" t="b">
        <f aca="false">IF(N250&gt;0,IF(O250="","-",IF(R250&lt;0%,"DEGROWTH","GROWTH")))</f>
        <v>0</v>
      </c>
      <c r="T250" s="69" t="n">
        <v>15</v>
      </c>
      <c r="U250" s="101" t="str">
        <f aca="false">IF(F250&lt;=$V$2,"May","")</f>
        <v>May</v>
      </c>
      <c r="V250" s="69" t="n">
        <f aca="false">T250</f>
        <v>15</v>
      </c>
      <c r="W250" s="102" t="n">
        <f aca="false">K250-V250</f>
        <v>0</v>
      </c>
      <c r="X250" s="103" t="n">
        <f aca="false">IFERROR(IF(U250="June",(K250/V250-1)),0)</f>
        <v>0</v>
      </c>
      <c r="Y250" s="104" t="str">
        <f aca="false">IF(T250&gt;0,IF(U250="","-",IF(X250&lt;0%,"DEGROWTH","GROWTH")))</f>
        <v>GROWTH</v>
      </c>
      <c r="Z250" s="75" t="n">
        <v>0</v>
      </c>
      <c r="AA250" s="70"/>
      <c r="AB250" s="70" t="s">
        <v>133</v>
      </c>
      <c r="AC250" s="70" t="s">
        <v>133</v>
      </c>
      <c r="AD250" s="3"/>
      <c r="AE250" s="3"/>
      <c r="AF250" s="70" t="s">
        <v>133</v>
      </c>
      <c r="AG250" s="121" t="n">
        <f aca="false">IFERROR(INDEX(Last6M_AvgSales_Ref!$B$2:$B$12659,MATCH(D250,Last6M_AvgSales_Ref!$A$2:$A$12659,0)),"")</f>
        <v>6.66666666666667</v>
      </c>
    </row>
    <row r="251" customFormat="false" ht="14.25" hidden="false" customHeight="true" outlineLevel="0" collapsed="false">
      <c r="A251" s="70" t="s">
        <v>133</v>
      </c>
      <c r="B251" s="72" t="s">
        <v>40</v>
      </c>
      <c r="C251" s="72" t="s">
        <v>1106</v>
      </c>
      <c r="D251" s="72" t="n">
        <v>1000000270</v>
      </c>
      <c r="E251" s="73" t="s">
        <v>1107</v>
      </c>
      <c r="F251" s="74" t="n">
        <v>44494</v>
      </c>
      <c r="G251" s="67" t="str">
        <f aca="false">IF(I251&gt;0,"Targeted Dealer","-")</f>
        <v>Targeted Dealer</v>
      </c>
      <c r="H251" s="67"/>
      <c r="I251" s="68" t="n">
        <v>150</v>
      </c>
      <c r="J251" s="68" t="n">
        <f aca="false">I251/$J$1*($J$1-$E$1)</f>
        <v>150</v>
      </c>
      <c r="K251" s="69" t="n">
        <v>160</v>
      </c>
      <c r="L251" s="69" t="n">
        <f aca="false">I251-K251</f>
        <v>-10</v>
      </c>
      <c r="M251" s="69" t="n">
        <f aca="false">IFERROR((K251/J251%),"-")</f>
        <v>106.666666666667</v>
      </c>
      <c r="N251" s="97" t="n">
        <v>190</v>
      </c>
      <c r="O251" s="98" t="str">
        <f aca="false">IF(F251&lt;=$P$2,"June","")</f>
        <v>June</v>
      </c>
      <c r="P251" s="97" t="n">
        <f aca="false">N251</f>
        <v>190</v>
      </c>
      <c r="Q251" s="99" t="n">
        <f aca="false">K251-P251</f>
        <v>-30</v>
      </c>
      <c r="R251" s="98" t="n">
        <f aca="false">IFERROR(IF(O251="May",(K251/P251-1))," ")</f>
        <v>0</v>
      </c>
      <c r="S251" s="100" t="str">
        <f aca="false">IF(N251&gt;0,IF(O251="","-",IF(R251&lt;0%,"DEGROWTH","GROWTH")))</f>
        <v>GROWTH</v>
      </c>
      <c r="T251" s="69" t="n">
        <v>131</v>
      </c>
      <c r="U251" s="101" t="str">
        <f aca="false">IF(F251&lt;=$V$2,"May","")</f>
        <v>May</v>
      </c>
      <c r="V251" s="69" t="n">
        <f aca="false">T251</f>
        <v>131</v>
      </c>
      <c r="W251" s="102" t="n">
        <f aca="false">K251-V251</f>
        <v>29</v>
      </c>
      <c r="X251" s="103" t="n">
        <f aca="false">IFERROR(IF(U251="June",(K251/V251-1)),0)</f>
        <v>0</v>
      </c>
      <c r="Y251" s="104" t="str">
        <f aca="false">IF(T251&gt;0,IF(U251="","-",IF(X251&lt;0%,"DEGROWTH","GROWTH")))</f>
        <v>GROWTH</v>
      </c>
      <c r="Z251" s="75" t="n">
        <v>0</v>
      </c>
      <c r="AA251" s="70"/>
      <c r="AB251" s="70" t="s">
        <v>133</v>
      </c>
      <c r="AC251" s="70" t="s">
        <v>133</v>
      </c>
      <c r="AD251" s="3"/>
      <c r="AE251" s="3"/>
      <c r="AF251" s="70" t="s">
        <v>133</v>
      </c>
      <c r="AG251" s="121" t="n">
        <f aca="false">IFERROR(INDEX(Last6M_AvgSales_Ref!$B$2:$B$12659,MATCH(D251,Last6M_AvgSales_Ref!$A$2:$A$12659,0)),"")</f>
        <v>192.5</v>
      </c>
    </row>
    <row r="252" customFormat="false" ht="14.25" hidden="false" customHeight="true" outlineLevel="0" collapsed="false">
      <c r="A252" s="70" t="s">
        <v>133</v>
      </c>
      <c r="B252" s="72" t="s">
        <v>145</v>
      </c>
      <c r="C252" s="72" t="s">
        <v>1108</v>
      </c>
      <c r="D252" s="72" t="n">
        <v>1000000718</v>
      </c>
      <c r="E252" s="73" t="s">
        <v>1109</v>
      </c>
      <c r="F252" s="74" t="n">
        <v>38642</v>
      </c>
      <c r="G252" s="67" t="str">
        <f aca="false">IF(I252&gt;0,"Targeted Dealer","-")</f>
        <v>Targeted Dealer</v>
      </c>
      <c r="H252" s="67"/>
      <c r="I252" s="68" t="n">
        <v>1095</v>
      </c>
      <c r="J252" s="68" t="n">
        <f aca="false">I252/$J$1*($J$1-$E$1)</f>
        <v>1095</v>
      </c>
      <c r="K252" s="69" t="n">
        <v>1019.5</v>
      </c>
      <c r="L252" s="69" t="n">
        <f aca="false">I252-K252</f>
        <v>75.5</v>
      </c>
      <c r="M252" s="69" t="n">
        <f aca="false">IFERROR((K252/J252%),"-")</f>
        <v>93.1050228310502</v>
      </c>
      <c r="N252" s="97" t="n">
        <v>951.5</v>
      </c>
      <c r="O252" s="98" t="str">
        <f aca="false">IF(F252&lt;=$P$2,"June","")</f>
        <v>June</v>
      </c>
      <c r="P252" s="97" t="n">
        <f aca="false">N252</f>
        <v>951.5</v>
      </c>
      <c r="Q252" s="99" t="n">
        <f aca="false">K252-P252</f>
        <v>68</v>
      </c>
      <c r="R252" s="98" t="n">
        <f aca="false">IFERROR(IF(O252="May",(K252/P252-1))," ")</f>
        <v>0</v>
      </c>
      <c r="S252" s="100" t="str">
        <f aca="false">IF(N252&gt;0,IF(O252="","-",IF(R252&lt;0%,"DEGROWTH","GROWTH")))</f>
        <v>GROWTH</v>
      </c>
      <c r="T252" s="69" t="n">
        <v>1005</v>
      </c>
      <c r="U252" s="101" t="str">
        <f aca="false">IF(F252&lt;=$V$2,"May","")</f>
        <v>May</v>
      </c>
      <c r="V252" s="69" t="n">
        <f aca="false">T252</f>
        <v>1005</v>
      </c>
      <c r="W252" s="102" t="n">
        <f aca="false">K252-V252</f>
        <v>14.5</v>
      </c>
      <c r="X252" s="103" t="n">
        <f aca="false">IFERROR(IF(U252="June",(K252/V252-1)),0)</f>
        <v>0</v>
      </c>
      <c r="Y252" s="104" t="str">
        <f aca="false">IF(T252&gt;0,IF(U252="","-",IF(X252&lt;0%,"DEGROWTH","GROWTH")))</f>
        <v>GROWTH</v>
      </c>
      <c r="Z252" s="75" t="n">
        <v>0</v>
      </c>
      <c r="AA252" s="70"/>
      <c r="AB252" s="70" t="s">
        <v>133</v>
      </c>
      <c r="AC252" s="70" t="s">
        <v>133</v>
      </c>
      <c r="AD252" s="3"/>
      <c r="AE252" s="3"/>
      <c r="AF252" s="70" t="s">
        <v>133</v>
      </c>
      <c r="AG252" s="121" t="n">
        <f aca="false">IFERROR(INDEX(Last6M_AvgSales_Ref!$B$2:$B$12659,MATCH(D252,Last6M_AvgSales_Ref!$A$2:$A$12659,0)),"")</f>
        <v>1094.58333333333</v>
      </c>
    </row>
    <row r="253" customFormat="false" ht="14.25" hidden="false" customHeight="true" outlineLevel="0" collapsed="false">
      <c r="A253" s="70" t="s">
        <v>133</v>
      </c>
      <c r="B253" s="72" t="s">
        <v>145</v>
      </c>
      <c r="C253" s="72" t="s">
        <v>1110</v>
      </c>
      <c r="D253" s="72" t="n">
        <v>1000000707</v>
      </c>
      <c r="E253" s="73" t="s">
        <v>1111</v>
      </c>
      <c r="F253" s="74" t="n">
        <v>38687</v>
      </c>
      <c r="G253" s="67" t="str">
        <f aca="false">IF(I253&gt;0,"Targeted Dealer","-")</f>
        <v>Targeted Dealer</v>
      </c>
      <c r="H253" s="67"/>
      <c r="I253" s="68" t="n">
        <v>1085</v>
      </c>
      <c r="J253" s="68" t="n">
        <f aca="false">I253/$J$1*($J$1-$E$1)</f>
        <v>1085</v>
      </c>
      <c r="K253" s="69" t="n">
        <v>2026.75</v>
      </c>
      <c r="L253" s="69" t="n">
        <f aca="false">I253-K253</f>
        <v>-941.75</v>
      </c>
      <c r="M253" s="69" t="n">
        <f aca="false">IFERROR((K253/J253%),"-")</f>
        <v>186.797235023041</v>
      </c>
      <c r="N253" s="97" t="n">
        <v>1871.55</v>
      </c>
      <c r="O253" s="98" t="str">
        <f aca="false">IF(F253&lt;=$P$2,"June","")</f>
        <v>June</v>
      </c>
      <c r="P253" s="97" t="n">
        <f aca="false">N253</f>
        <v>1871.55</v>
      </c>
      <c r="Q253" s="99" t="n">
        <f aca="false">K253-P253</f>
        <v>155.2</v>
      </c>
      <c r="R253" s="98" t="n">
        <f aca="false">IFERROR(IF(O253="May",(K253/P253-1))," ")</f>
        <v>0</v>
      </c>
      <c r="S253" s="100" t="str">
        <f aca="false">IF(N253&gt;0,IF(O253="","-",IF(R253&lt;0%,"DEGROWTH","GROWTH")))</f>
        <v>GROWTH</v>
      </c>
      <c r="T253" s="69" t="n">
        <v>1029</v>
      </c>
      <c r="U253" s="101" t="str">
        <f aca="false">IF(F253&lt;=$V$2,"May","")</f>
        <v>May</v>
      </c>
      <c r="V253" s="69" t="n">
        <f aca="false">T253</f>
        <v>1029</v>
      </c>
      <c r="W253" s="102" t="n">
        <f aca="false">K253-V253</f>
        <v>997.75</v>
      </c>
      <c r="X253" s="103" t="n">
        <f aca="false">IFERROR(IF(U253="June",(K253/V253-1)),0)</f>
        <v>0</v>
      </c>
      <c r="Y253" s="104" t="str">
        <f aca="false">IF(T253&gt;0,IF(U253="","-",IF(X253&lt;0%,"DEGROWTH","GROWTH")))</f>
        <v>GROWTH</v>
      </c>
      <c r="Z253" s="75" t="n">
        <v>0</v>
      </c>
      <c r="AA253" s="70"/>
      <c r="AB253" s="70" t="s">
        <v>133</v>
      </c>
      <c r="AC253" s="70" t="s">
        <v>133</v>
      </c>
      <c r="AD253" s="3"/>
      <c r="AE253" s="3"/>
      <c r="AF253" s="70" t="s">
        <v>133</v>
      </c>
      <c r="AG253" s="121" t="n">
        <f aca="false">IFERROR(INDEX(Last6M_AvgSales_Ref!$B$2:$B$12659,MATCH(D253,Last6M_AvgSales_Ref!$A$2:$A$12659,0)),"")</f>
        <v>2003.775</v>
      </c>
    </row>
    <row r="254" customFormat="false" ht="14.25" hidden="false" customHeight="true" outlineLevel="0" collapsed="false">
      <c r="A254" s="70" t="s">
        <v>133</v>
      </c>
      <c r="B254" s="72" t="s">
        <v>145</v>
      </c>
      <c r="C254" s="72" t="s">
        <v>212</v>
      </c>
      <c r="D254" s="72" t="n">
        <v>1000000719</v>
      </c>
      <c r="E254" s="73" t="s">
        <v>213</v>
      </c>
      <c r="F254" s="74" t="n">
        <v>40081</v>
      </c>
      <c r="G254" s="67" t="str">
        <f aca="false">IF(I254&gt;0,"Targeted Dealer","-")</f>
        <v>Targeted Dealer</v>
      </c>
      <c r="H254" s="67"/>
      <c r="I254" s="68" t="n">
        <v>105</v>
      </c>
      <c r="J254" s="68" t="n">
        <f aca="false">I254/$J$1*($J$1-$E$1)</f>
        <v>105</v>
      </c>
      <c r="K254" s="69" t="n">
        <v>0</v>
      </c>
      <c r="L254" s="69" t="n">
        <f aca="false">I254-K254</f>
        <v>105</v>
      </c>
      <c r="M254" s="69" t="n">
        <f aca="false">IFERROR((K254/J254%),"-")</f>
        <v>0</v>
      </c>
      <c r="N254" s="97" t="n">
        <v>0</v>
      </c>
      <c r="O254" s="98" t="str">
        <f aca="false">IF(F254&lt;=$P$2,"June","")</f>
        <v>June</v>
      </c>
      <c r="P254" s="97" t="n">
        <f aca="false">N254</f>
        <v>0</v>
      </c>
      <c r="Q254" s="99" t="n">
        <f aca="false">K254-P254</f>
        <v>0</v>
      </c>
      <c r="R254" s="98" t="n">
        <f aca="false">IFERROR(IF(O254="May",(K254/P254-1))," ")</f>
        <v>0</v>
      </c>
      <c r="S254" s="105" t="b">
        <f aca="false">IF(N254&gt;0,IF(O254="","-",IF(R254&lt;0%,"DEGROWTH","GROWTH")))</f>
        <v>0</v>
      </c>
      <c r="T254" s="69" t="n">
        <v>0</v>
      </c>
      <c r="U254" s="101" t="str">
        <f aca="false">IF(F254&lt;=$V$2,"May","")</f>
        <v>May</v>
      </c>
      <c r="V254" s="69" t="n">
        <f aca="false">T254</f>
        <v>0</v>
      </c>
      <c r="W254" s="102" t="n">
        <f aca="false">K254-V254</f>
        <v>0</v>
      </c>
      <c r="X254" s="103" t="n">
        <f aca="false">IFERROR(IF(U254="June",(K254/V254-1)),0)</f>
        <v>0</v>
      </c>
      <c r="Y254" s="106" t="b">
        <f aca="false">IF(T254&gt;0,IF(U254="","-",IF(X254&lt;0%,"DEGROWTH","GROWTH")))</f>
        <v>0</v>
      </c>
      <c r="Z254" s="75" t="n">
        <v>0</v>
      </c>
      <c r="AA254" s="70"/>
      <c r="AB254" s="70" t="s">
        <v>133</v>
      </c>
      <c r="AC254" s="70" t="s">
        <v>133</v>
      </c>
      <c r="AD254" s="3"/>
      <c r="AE254" s="3"/>
      <c r="AF254" s="70" t="s">
        <v>133</v>
      </c>
      <c r="AG254" s="121" t="n">
        <f aca="false">IFERROR(INDEX(Last6M_AvgSales_Ref!$B$2:$B$12659,MATCH(D254,Last6M_AvgSales_Ref!$A$2:$A$12659,0)),"")</f>
        <v>16.3333333333333</v>
      </c>
    </row>
    <row r="255" customFormat="false" ht="14.25" hidden="false" customHeight="true" outlineLevel="0" collapsed="false">
      <c r="A255" s="70" t="s">
        <v>133</v>
      </c>
      <c r="B255" s="72" t="s">
        <v>145</v>
      </c>
      <c r="C255" s="72" t="s">
        <v>1112</v>
      </c>
      <c r="D255" s="72" t="n">
        <v>1000000720</v>
      </c>
      <c r="E255" s="73" t="s">
        <v>1113</v>
      </c>
      <c r="F255" s="74" t="n">
        <v>41537</v>
      </c>
      <c r="G255" s="67" t="str">
        <f aca="false">IF(I255&gt;0,"Targeted Dealer","-")</f>
        <v>Targeted Dealer</v>
      </c>
      <c r="H255" s="67"/>
      <c r="I255" s="68" t="n">
        <v>175</v>
      </c>
      <c r="J255" s="68" t="n">
        <f aca="false">I255/$J$1*($J$1-$E$1)</f>
        <v>175</v>
      </c>
      <c r="K255" s="69" t="n">
        <v>210</v>
      </c>
      <c r="L255" s="69" t="n">
        <f aca="false">I255-K255</f>
        <v>-35</v>
      </c>
      <c r="M255" s="69" t="n">
        <f aca="false">IFERROR((K255/J255%),"-")</f>
        <v>120</v>
      </c>
      <c r="N255" s="97" t="n">
        <v>95</v>
      </c>
      <c r="O255" s="98" t="str">
        <f aca="false">IF(F255&lt;=$P$2,"June","")</f>
        <v>June</v>
      </c>
      <c r="P255" s="97" t="n">
        <f aca="false">N255</f>
        <v>95</v>
      </c>
      <c r="Q255" s="99" t="n">
        <f aca="false">K255-P255</f>
        <v>115</v>
      </c>
      <c r="R255" s="98" t="n">
        <f aca="false">IFERROR(IF(O255="May",(K255/P255-1))," ")</f>
        <v>0</v>
      </c>
      <c r="S255" s="100" t="str">
        <f aca="false">IF(N255&gt;0,IF(O255="","-",IF(R255&lt;0%,"DEGROWTH","GROWTH")))</f>
        <v>GROWTH</v>
      </c>
      <c r="T255" s="69" t="n">
        <v>172.5</v>
      </c>
      <c r="U255" s="101" t="str">
        <f aca="false">IF(F255&lt;=$V$2,"May","")</f>
        <v>May</v>
      </c>
      <c r="V255" s="69" t="n">
        <f aca="false">T255</f>
        <v>172.5</v>
      </c>
      <c r="W255" s="102" t="n">
        <f aca="false">K255-V255</f>
        <v>37.5</v>
      </c>
      <c r="X255" s="103" t="n">
        <f aca="false">IFERROR(IF(U255="June",(K255/V255-1)),0)</f>
        <v>0</v>
      </c>
      <c r="Y255" s="104" t="str">
        <f aca="false">IF(T255&gt;0,IF(U255="","-",IF(X255&lt;0%,"DEGROWTH","GROWTH")))</f>
        <v>GROWTH</v>
      </c>
      <c r="Z255" s="75" t="n">
        <v>0</v>
      </c>
      <c r="AA255" s="70"/>
      <c r="AB255" s="70" t="s">
        <v>133</v>
      </c>
      <c r="AC255" s="70" t="s">
        <v>133</v>
      </c>
      <c r="AD255" s="3"/>
      <c r="AE255" s="3"/>
      <c r="AF255" s="70" t="s">
        <v>133</v>
      </c>
      <c r="AG255" s="121" t="n">
        <f aca="false">IFERROR(INDEX(Last6M_AvgSales_Ref!$B$2:$B$12659,MATCH(D255,Last6M_AvgSales_Ref!$A$2:$A$12659,0)),"")</f>
        <v>151.166666666667</v>
      </c>
    </row>
    <row r="256" customFormat="false" ht="14.25" hidden="false" customHeight="true" outlineLevel="0" collapsed="false">
      <c r="A256" s="70" t="s">
        <v>133</v>
      </c>
      <c r="B256" s="72" t="s">
        <v>145</v>
      </c>
      <c r="C256" s="72" t="s">
        <v>1114</v>
      </c>
      <c r="D256" s="72" t="n">
        <v>1000000716</v>
      </c>
      <c r="E256" s="73" t="s">
        <v>1115</v>
      </c>
      <c r="F256" s="74" t="n">
        <v>42580</v>
      </c>
      <c r="G256" s="67" t="str">
        <f aca="false">IF(I256&gt;0,"Targeted Dealer","-")</f>
        <v>Targeted Dealer</v>
      </c>
      <c r="H256" s="67"/>
      <c r="I256" s="68" t="n">
        <v>900</v>
      </c>
      <c r="J256" s="68" t="n">
        <f aca="false">I256/$J$1*($J$1-$E$1)</f>
        <v>900</v>
      </c>
      <c r="K256" s="69" t="n">
        <v>1129.5</v>
      </c>
      <c r="L256" s="69" t="n">
        <f aca="false">I256-K256</f>
        <v>-229.5</v>
      </c>
      <c r="M256" s="69" t="n">
        <f aca="false">IFERROR((K256/J256%),"-")</f>
        <v>125.5</v>
      </c>
      <c r="N256" s="97" t="n">
        <v>1014.5</v>
      </c>
      <c r="O256" s="98" t="str">
        <f aca="false">IF(F256&lt;=$P$2,"June","")</f>
        <v>June</v>
      </c>
      <c r="P256" s="97" t="n">
        <f aca="false">N256</f>
        <v>1014.5</v>
      </c>
      <c r="Q256" s="99" t="n">
        <f aca="false">K256-P256</f>
        <v>115</v>
      </c>
      <c r="R256" s="98" t="n">
        <f aca="false">IFERROR(IF(O256="May",(K256/P256-1))," ")</f>
        <v>0</v>
      </c>
      <c r="S256" s="100" t="str">
        <f aca="false">IF(N256&gt;0,IF(O256="","-",IF(R256&lt;0%,"DEGROWTH","GROWTH")))</f>
        <v>GROWTH</v>
      </c>
      <c r="T256" s="69" t="n">
        <v>890</v>
      </c>
      <c r="U256" s="101" t="str">
        <f aca="false">IF(F256&lt;=$V$2,"May","")</f>
        <v>May</v>
      </c>
      <c r="V256" s="69" t="n">
        <f aca="false">T256</f>
        <v>890</v>
      </c>
      <c r="W256" s="102" t="n">
        <f aca="false">K256-V256</f>
        <v>239.5</v>
      </c>
      <c r="X256" s="103" t="n">
        <f aca="false">IFERROR(IF(U256="June",(K256/V256-1)),0)</f>
        <v>0</v>
      </c>
      <c r="Y256" s="104" t="str">
        <f aca="false">IF(T256&gt;0,IF(U256="","-",IF(X256&lt;0%,"DEGROWTH","GROWTH")))</f>
        <v>GROWTH</v>
      </c>
      <c r="Z256" s="75" t="n">
        <v>0</v>
      </c>
      <c r="AA256" s="70"/>
      <c r="AB256" s="70" t="s">
        <v>133</v>
      </c>
      <c r="AC256" s="70" t="s">
        <v>133</v>
      </c>
      <c r="AD256" s="3"/>
      <c r="AE256" s="3"/>
      <c r="AF256" s="70" t="s">
        <v>133</v>
      </c>
      <c r="AG256" s="121" t="n">
        <f aca="false">IFERROR(INDEX(Last6M_AvgSales_Ref!$B$2:$B$12659,MATCH(D256,Last6M_AvgSales_Ref!$A$2:$A$12659,0)),"")</f>
        <v>993.625</v>
      </c>
    </row>
    <row r="257" customFormat="false" ht="14.25" hidden="false" customHeight="true" outlineLevel="0" collapsed="false">
      <c r="A257" s="70" t="s">
        <v>133</v>
      </c>
      <c r="B257" s="72" t="s">
        <v>145</v>
      </c>
      <c r="C257" s="72" t="s">
        <v>214</v>
      </c>
      <c r="D257" s="72" t="n">
        <v>1000000717</v>
      </c>
      <c r="E257" s="73" t="s">
        <v>215</v>
      </c>
      <c r="F257" s="74" t="n">
        <v>42648</v>
      </c>
      <c r="G257" s="67" t="str">
        <f aca="false">IF(I257&gt;0,"Targeted Dealer","-")</f>
        <v>Targeted Dealer</v>
      </c>
      <c r="H257" s="67"/>
      <c r="I257" s="68" t="n">
        <v>160</v>
      </c>
      <c r="J257" s="68" t="n">
        <f aca="false">I257/$J$1*($J$1-$E$1)</f>
        <v>160</v>
      </c>
      <c r="K257" s="69" t="n">
        <v>30</v>
      </c>
      <c r="L257" s="69" t="n">
        <f aca="false">I257-K257</f>
        <v>130</v>
      </c>
      <c r="M257" s="69" t="n">
        <f aca="false">IFERROR((K257/J257%),"-")</f>
        <v>18.75</v>
      </c>
      <c r="N257" s="97" t="n">
        <v>0</v>
      </c>
      <c r="O257" s="98" t="str">
        <f aca="false">IF(F257&lt;=$P$2,"June","")</f>
        <v>June</v>
      </c>
      <c r="P257" s="97" t="n">
        <f aca="false">N257</f>
        <v>0</v>
      </c>
      <c r="Q257" s="99" t="n">
        <f aca="false">K257-P257</f>
        <v>30</v>
      </c>
      <c r="R257" s="98" t="n">
        <f aca="false">IFERROR(IF(O257="May",(K257/P257-1))," ")</f>
        <v>0</v>
      </c>
      <c r="S257" s="105" t="b">
        <f aca="false">IF(N257&gt;0,IF(O257="","-",IF(R257&lt;0%,"DEGROWTH","GROWTH")))</f>
        <v>0</v>
      </c>
      <c r="T257" s="69" t="n">
        <v>120</v>
      </c>
      <c r="U257" s="101" t="str">
        <f aca="false">IF(F257&lt;=$V$2,"May","")</f>
        <v>May</v>
      </c>
      <c r="V257" s="69" t="n">
        <f aca="false">T257</f>
        <v>120</v>
      </c>
      <c r="W257" s="102" t="n">
        <f aca="false">K257-V257</f>
        <v>-90</v>
      </c>
      <c r="X257" s="103" t="n">
        <f aca="false">IFERROR(IF(U257="June",(K257/V257-1)),0)</f>
        <v>0</v>
      </c>
      <c r="Y257" s="104" t="str">
        <f aca="false">IF(T257&gt;0,IF(U257="","-",IF(X257&lt;0%,"DEGROWTH","GROWTH")))</f>
        <v>GROWTH</v>
      </c>
      <c r="Z257" s="75" t="n">
        <v>0</v>
      </c>
      <c r="AA257" s="70"/>
      <c r="AB257" s="70" t="s">
        <v>133</v>
      </c>
      <c r="AC257" s="70" t="s">
        <v>133</v>
      </c>
      <c r="AD257" s="3"/>
      <c r="AE257" s="3"/>
      <c r="AF257" s="70" t="s">
        <v>133</v>
      </c>
      <c r="AG257" s="121" t="n">
        <f aca="false">IFERROR(INDEX(Last6M_AvgSales_Ref!$B$2:$B$12659,MATCH(D257,Last6M_AvgSales_Ref!$A$2:$A$12659,0)),"")</f>
        <v>20.8333333333333</v>
      </c>
    </row>
    <row r="258" customFormat="false" ht="14.25" hidden="false" customHeight="true" outlineLevel="0" collapsed="false">
      <c r="A258" s="70" t="s">
        <v>133</v>
      </c>
      <c r="B258" s="72" t="s">
        <v>145</v>
      </c>
      <c r="C258" s="72" t="s">
        <v>1116</v>
      </c>
      <c r="D258" s="72" t="n">
        <v>1000001057</v>
      </c>
      <c r="E258" s="73" t="s">
        <v>1117</v>
      </c>
      <c r="F258" s="74" t="n">
        <v>43848</v>
      </c>
      <c r="G258" s="67" t="str">
        <f aca="false">IF(I258&gt;0,"Targeted Dealer","-")</f>
        <v>Targeted Dealer</v>
      </c>
      <c r="H258" s="67"/>
      <c r="I258" s="68" t="n">
        <v>100</v>
      </c>
      <c r="J258" s="68" t="n">
        <f aca="false">I258/$J$1*($J$1-$E$1)</f>
        <v>100</v>
      </c>
      <c r="K258" s="69" t="n">
        <v>70.5</v>
      </c>
      <c r="L258" s="69" t="n">
        <f aca="false">I258-K258</f>
        <v>29.5</v>
      </c>
      <c r="M258" s="69" t="n">
        <f aca="false">IFERROR((K258/J258%),"-")</f>
        <v>70.5</v>
      </c>
      <c r="N258" s="97" t="n">
        <v>106.5</v>
      </c>
      <c r="O258" s="98" t="str">
        <f aca="false">IF(F258&lt;=$P$2,"June","")</f>
        <v>June</v>
      </c>
      <c r="P258" s="97" t="n">
        <f aca="false">N258</f>
        <v>106.5</v>
      </c>
      <c r="Q258" s="99" t="n">
        <f aca="false">K258-P258</f>
        <v>-36</v>
      </c>
      <c r="R258" s="98" t="n">
        <f aca="false">IFERROR(IF(O258="May",(K258/P258-1))," ")</f>
        <v>0</v>
      </c>
      <c r="S258" s="100" t="str">
        <f aca="false">IF(N258&gt;0,IF(O258="","-",IF(R258&lt;0%,"DEGROWTH","GROWTH")))</f>
        <v>GROWTH</v>
      </c>
      <c r="T258" s="69" t="n">
        <v>105</v>
      </c>
      <c r="U258" s="101" t="str">
        <f aca="false">IF(F258&lt;=$V$2,"May","")</f>
        <v>May</v>
      </c>
      <c r="V258" s="69" t="n">
        <f aca="false">T258</f>
        <v>105</v>
      </c>
      <c r="W258" s="102" t="n">
        <f aca="false">K258-V258</f>
        <v>-34.5</v>
      </c>
      <c r="X258" s="103" t="n">
        <f aca="false">IFERROR(IF(U258="June",(K258/V258-1)),0)</f>
        <v>0</v>
      </c>
      <c r="Y258" s="104" t="str">
        <f aca="false">IF(T258&gt;0,IF(U258="","-",IF(X258&lt;0%,"DEGROWTH","GROWTH")))</f>
        <v>GROWTH</v>
      </c>
      <c r="Z258" s="75" t="n">
        <v>0</v>
      </c>
      <c r="AA258" s="70"/>
      <c r="AB258" s="70" t="s">
        <v>133</v>
      </c>
      <c r="AC258" s="70" t="s">
        <v>133</v>
      </c>
      <c r="AD258" s="3"/>
      <c r="AE258" s="3"/>
      <c r="AF258" s="70" t="s">
        <v>133</v>
      </c>
      <c r="AG258" s="121" t="n">
        <f aca="false">IFERROR(INDEX(Last6M_AvgSales_Ref!$B$2:$B$12659,MATCH(D258,Last6M_AvgSales_Ref!$A$2:$A$12659,0)),"")</f>
        <v>97.9166666666667</v>
      </c>
    </row>
    <row r="259" customFormat="false" ht="14.25" hidden="false" customHeight="true" outlineLevel="0" collapsed="false">
      <c r="A259" s="70" t="s">
        <v>133</v>
      </c>
      <c r="B259" s="72" t="s">
        <v>145</v>
      </c>
      <c r="C259" s="72" t="s">
        <v>1118</v>
      </c>
      <c r="D259" s="72" t="n">
        <v>1000001062</v>
      </c>
      <c r="E259" s="73" t="s">
        <v>1119</v>
      </c>
      <c r="F259" s="74" t="n">
        <v>44001</v>
      </c>
      <c r="G259" s="67" t="str">
        <f aca="false">IF(I259&gt;0,"Targeted Dealer","-")</f>
        <v>Targeted Dealer</v>
      </c>
      <c r="H259" s="67"/>
      <c r="I259" s="68" t="n">
        <v>180</v>
      </c>
      <c r="J259" s="68" t="n">
        <f aca="false">I259/$J$1*($J$1-$E$1)</f>
        <v>180</v>
      </c>
      <c r="K259" s="69" t="n">
        <v>179</v>
      </c>
      <c r="L259" s="69" t="n">
        <f aca="false">I259-K259</f>
        <v>1</v>
      </c>
      <c r="M259" s="69" t="n">
        <f aca="false">IFERROR((K259/J259%),"-")</f>
        <v>99.4444444444444</v>
      </c>
      <c r="N259" s="97" t="n">
        <v>192.5</v>
      </c>
      <c r="O259" s="98" t="str">
        <f aca="false">IF(F259&lt;=$P$2,"June","")</f>
        <v>June</v>
      </c>
      <c r="P259" s="97" t="n">
        <f aca="false">N259</f>
        <v>192.5</v>
      </c>
      <c r="Q259" s="99" t="n">
        <f aca="false">K259-P259</f>
        <v>-13.5</v>
      </c>
      <c r="R259" s="98" t="n">
        <f aca="false">IFERROR(IF(O259="May",(K259/P259-1))," ")</f>
        <v>0</v>
      </c>
      <c r="S259" s="100" t="str">
        <f aca="false">IF(N259&gt;0,IF(O259="","-",IF(R259&lt;0%,"DEGROWTH","GROWTH")))</f>
        <v>GROWTH</v>
      </c>
      <c r="T259" s="69" t="n">
        <v>140</v>
      </c>
      <c r="U259" s="101" t="str">
        <f aca="false">IF(F259&lt;=$V$2,"May","")</f>
        <v>May</v>
      </c>
      <c r="V259" s="69" t="n">
        <f aca="false">T259</f>
        <v>140</v>
      </c>
      <c r="W259" s="102" t="n">
        <f aca="false">K259-V259</f>
        <v>39</v>
      </c>
      <c r="X259" s="103" t="n">
        <f aca="false">IFERROR(IF(U259="June",(K259/V259-1)),0)</f>
        <v>0</v>
      </c>
      <c r="Y259" s="104" t="str">
        <f aca="false">IF(T259&gt;0,IF(U259="","-",IF(X259&lt;0%,"DEGROWTH","GROWTH")))</f>
        <v>GROWTH</v>
      </c>
      <c r="Z259" s="75" t="n">
        <v>0</v>
      </c>
      <c r="AA259" s="70"/>
      <c r="AB259" s="70" t="s">
        <v>133</v>
      </c>
      <c r="AC259" s="70" t="s">
        <v>133</v>
      </c>
      <c r="AD259" s="3"/>
      <c r="AE259" s="3"/>
      <c r="AF259" s="70" t="s">
        <v>133</v>
      </c>
      <c r="AG259" s="121" t="n">
        <f aca="false">IFERROR(INDEX(Last6M_AvgSales_Ref!$B$2:$B$12659,MATCH(D259,Last6M_AvgSales_Ref!$A$2:$A$12659,0)),"")</f>
        <v>212.425</v>
      </c>
    </row>
    <row r="260" customFormat="false" ht="14.25" hidden="false" customHeight="true" outlineLevel="0" collapsed="false">
      <c r="A260" s="70" t="s">
        <v>133</v>
      </c>
      <c r="B260" s="72" t="s">
        <v>145</v>
      </c>
      <c r="C260" s="72" t="s">
        <v>1120</v>
      </c>
      <c r="D260" s="72" t="n">
        <v>1000002618</v>
      </c>
      <c r="E260" s="73" t="s">
        <v>1121</v>
      </c>
      <c r="F260" s="74" t="n">
        <v>44627</v>
      </c>
      <c r="G260" s="67" t="str">
        <f aca="false">IF(I260&gt;0,"Targeted Dealer","-")</f>
        <v>Targeted Dealer</v>
      </c>
      <c r="H260" s="67"/>
      <c r="I260" s="68" t="n">
        <v>120</v>
      </c>
      <c r="J260" s="68" t="n">
        <f aca="false">I260/$J$1*($J$1-$E$1)</f>
        <v>120</v>
      </c>
      <c r="K260" s="69" t="n">
        <v>105</v>
      </c>
      <c r="L260" s="69" t="n">
        <f aca="false">I260-K260</f>
        <v>15</v>
      </c>
      <c r="M260" s="69" t="n">
        <f aca="false">IFERROR((K260/J260%),"-")</f>
        <v>87.5</v>
      </c>
      <c r="N260" s="97" t="n">
        <v>80</v>
      </c>
      <c r="O260" s="98" t="str">
        <f aca="false">IF(F260&lt;=$P$2,"June","")</f>
        <v>June</v>
      </c>
      <c r="P260" s="97" t="n">
        <f aca="false">N260</f>
        <v>80</v>
      </c>
      <c r="Q260" s="99" t="n">
        <f aca="false">K260-P260</f>
        <v>25</v>
      </c>
      <c r="R260" s="98" t="n">
        <f aca="false">IFERROR(IF(O260="May",(K260/P260-1))," ")</f>
        <v>0</v>
      </c>
      <c r="S260" s="100" t="str">
        <f aca="false">IF(N260&gt;0,IF(O260="","-",IF(R260&lt;0%,"DEGROWTH","GROWTH")))</f>
        <v>GROWTH</v>
      </c>
      <c r="T260" s="69" t="n">
        <v>60</v>
      </c>
      <c r="U260" s="101" t="str">
        <f aca="false">IF(F260&lt;=$V$2,"May","")</f>
        <v>May</v>
      </c>
      <c r="V260" s="69" t="n">
        <f aca="false">T260</f>
        <v>60</v>
      </c>
      <c r="W260" s="102" t="n">
        <f aca="false">K260-V260</f>
        <v>45</v>
      </c>
      <c r="X260" s="103" t="n">
        <f aca="false">IFERROR(IF(U260="June",(K260/V260-1)),0)</f>
        <v>0</v>
      </c>
      <c r="Y260" s="104" t="str">
        <f aca="false">IF(T260&gt;0,IF(U260="","-",IF(X260&lt;0%,"DEGROWTH","GROWTH")))</f>
        <v>GROWTH</v>
      </c>
      <c r="Z260" s="75" t="n">
        <v>0</v>
      </c>
      <c r="AA260" s="70"/>
      <c r="AB260" s="70" t="s">
        <v>133</v>
      </c>
      <c r="AC260" s="70" t="s">
        <v>133</v>
      </c>
      <c r="AD260" s="3"/>
      <c r="AE260" s="3"/>
      <c r="AF260" s="70" t="s">
        <v>133</v>
      </c>
      <c r="AG260" s="121" t="n">
        <f aca="false">IFERROR(INDEX(Last6M_AvgSales_Ref!$B$2:$B$12659,MATCH(D260,Last6M_AvgSales_Ref!$A$2:$A$12659,0)),"")</f>
        <v>153.166666666667</v>
      </c>
    </row>
    <row r="261" customFormat="false" ht="14.25" hidden="false" customHeight="true" outlineLevel="0" collapsed="false">
      <c r="A261" s="70" t="s">
        <v>133</v>
      </c>
      <c r="B261" s="72" t="s">
        <v>145</v>
      </c>
      <c r="C261" s="72" t="s">
        <v>1122</v>
      </c>
      <c r="D261" s="72" t="n">
        <v>1000002758</v>
      </c>
      <c r="E261" s="73" t="s">
        <v>1123</v>
      </c>
      <c r="F261" s="74" t="n">
        <v>44704</v>
      </c>
      <c r="G261" s="67" t="str">
        <f aca="false">IF(I261&gt;0,"Targeted Dealer","-")</f>
        <v>Targeted Dealer</v>
      </c>
      <c r="H261" s="67"/>
      <c r="I261" s="68" t="n">
        <v>40</v>
      </c>
      <c r="J261" s="68" t="n">
        <f aca="false">I261/$J$1*($J$1-$E$1)</f>
        <v>40</v>
      </c>
      <c r="K261" s="69" t="n">
        <v>15</v>
      </c>
      <c r="L261" s="69" t="n">
        <f aca="false">I261-K261</f>
        <v>25</v>
      </c>
      <c r="M261" s="69" t="n">
        <f aca="false">IFERROR((K261/J261%),"-")</f>
        <v>37.5</v>
      </c>
      <c r="N261" s="97" t="n">
        <v>25</v>
      </c>
      <c r="O261" s="98" t="str">
        <f aca="false">IF(F261&lt;=$P$2,"June","")</f>
        <v>June</v>
      </c>
      <c r="P261" s="97" t="n">
        <f aca="false">N261</f>
        <v>25</v>
      </c>
      <c r="Q261" s="99" t="n">
        <f aca="false">K261-P261</f>
        <v>-10</v>
      </c>
      <c r="R261" s="98" t="n">
        <f aca="false">IFERROR(IF(O261="May",(K261/P261-1))," ")</f>
        <v>0</v>
      </c>
      <c r="S261" s="100" t="str">
        <f aca="false">IF(N261&gt;0,IF(O261="","-",IF(R261&lt;0%,"DEGROWTH","GROWTH")))</f>
        <v>GROWTH</v>
      </c>
      <c r="T261" s="69" t="n">
        <v>0</v>
      </c>
      <c r="U261" s="101" t="str">
        <f aca="false">IF(F261&lt;=$V$2,"May","")</f>
        <v>May</v>
      </c>
      <c r="V261" s="69" t="n">
        <f aca="false">T261</f>
        <v>0</v>
      </c>
      <c r="W261" s="102" t="n">
        <f aca="false">K261-V261</f>
        <v>15</v>
      </c>
      <c r="X261" s="103" t="n">
        <f aca="false">IFERROR(IF(U261="June",(K261/V261-1)),0)</f>
        <v>0</v>
      </c>
      <c r="Y261" s="106" t="b">
        <f aca="false">IF(T261&gt;0,IF(U261="","-",IF(X261&lt;0%,"DEGROWTH","GROWTH")))</f>
        <v>0</v>
      </c>
      <c r="Z261" s="75" t="n">
        <v>0</v>
      </c>
      <c r="AA261" s="70"/>
      <c r="AB261" s="70" t="s">
        <v>133</v>
      </c>
      <c r="AC261" s="70" t="s">
        <v>133</v>
      </c>
      <c r="AD261" s="3"/>
      <c r="AE261" s="3"/>
      <c r="AF261" s="70" t="s">
        <v>133</v>
      </c>
      <c r="AG261" s="121" t="n">
        <f aca="false">IFERROR(INDEX(Last6M_AvgSales_Ref!$B$2:$B$12659,MATCH(D261,Last6M_AvgSales_Ref!$A$2:$A$12659,0)),"")</f>
        <v>13.1666666666667</v>
      </c>
    </row>
    <row r="262" customFormat="false" ht="14.25" hidden="false" customHeight="true" outlineLevel="0" collapsed="false">
      <c r="A262" s="70" t="s">
        <v>133</v>
      </c>
      <c r="B262" s="72" t="s">
        <v>145</v>
      </c>
      <c r="C262" s="72" t="s">
        <v>1124</v>
      </c>
      <c r="D262" s="72" t="n">
        <v>1000002759</v>
      </c>
      <c r="E262" s="73" t="s">
        <v>1125</v>
      </c>
      <c r="F262" s="74" t="n">
        <v>44704</v>
      </c>
      <c r="G262" s="67" t="str">
        <f aca="false">IF(I262&gt;0,"Targeted Dealer","-")</f>
        <v>Targeted Dealer</v>
      </c>
      <c r="H262" s="67"/>
      <c r="I262" s="68" t="n">
        <v>160</v>
      </c>
      <c r="J262" s="68" t="n">
        <f aca="false">I262/$J$1*($J$1-$E$1)</f>
        <v>160</v>
      </c>
      <c r="K262" s="69" t="n">
        <v>120</v>
      </c>
      <c r="L262" s="69" t="n">
        <f aca="false">I262-K262</f>
        <v>40</v>
      </c>
      <c r="M262" s="69" t="n">
        <f aca="false">IFERROR((K262/J262%),"-")</f>
        <v>75</v>
      </c>
      <c r="N262" s="97" t="n">
        <v>80</v>
      </c>
      <c r="O262" s="98" t="str">
        <f aca="false">IF(F262&lt;=$P$2,"June","")</f>
        <v>June</v>
      </c>
      <c r="P262" s="97" t="n">
        <f aca="false">N262</f>
        <v>80</v>
      </c>
      <c r="Q262" s="99" t="n">
        <f aca="false">K262-P262</f>
        <v>40</v>
      </c>
      <c r="R262" s="98" t="n">
        <f aca="false">IFERROR(IF(O262="May",(K262/P262-1))," ")</f>
        <v>0</v>
      </c>
      <c r="S262" s="100" t="str">
        <f aca="false">IF(N262&gt;0,IF(O262="","-",IF(R262&lt;0%,"DEGROWTH","GROWTH")))</f>
        <v>GROWTH</v>
      </c>
      <c r="T262" s="69" t="n">
        <v>80</v>
      </c>
      <c r="U262" s="101" t="str">
        <f aca="false">IF(F262&lt;=$V$2,"May","")</f>
        <v>May</v>
      </c>
      <c r="V262" s="69" t="n">
        <f aca="false">T262</f>
        <v>80</v>
      </c>
      <c r="W262" s="102" t="n">
        <f aca="false">K262-V262</f>
        <v>40</v>
      </c>
      <c r="X262" s="103" t="n">
        <f aca="false">IFERROR(IF(U262="June",(K262/V262-1)),0)</f>
        <v>0</v>
      </c>
      <c r="Y262" s="104" t="str">
        <f aca="false">IF(T262&gt;0,IF(U262="","-",IF(X262&lt;0%,"DEGROWTH","GROWTH")))</f>
        <v>GROWTH</v>
      </c>
      <c r="Z262" s="75" t="n">
        <v>0</v>
      </c>
      <c r="AA262" s="70"/>
      <c r="AB262" s="70" t="s">
        <v>133</v>
      </c>
      <c r="AC262" s="70" t="s">
        <v>133</v>
      </c>
      <c r="AD262" s="3"/>
      <c r="AE262" s="3"/>
      <c r="AF262" s="70" t="s">
        <v>133</v>
      </c>
      <c r="AG262" s="121" t="n">
        <f aca="false">IFERROR(INDEX(Last6M_AvgSales_Ref!$B$2:$B$12659,MATCH(D262,Last6M_AvgSales_Ref!$A$2:$A$12659,0)),"")</f>
        <v>109.583333333333</v>
      </c>
    </row>
    <row r="263" customFormat="false" ht="14.25" hidden="false" customHeight="true" outlineLevel="0" collapsed="false">
      <c r="A263" s="70" t="s">
        <v>133</v>
      </c>
      <c r="B263" s="72" t="s">
        <v>145</v>
      </c>
      <c r="C263" s="72" t="s">
        <v>1126</v>
      </c>
      <c r="D263" s="72" t="n">
        <v>1000002760</v>
      </c>
      <c r="E263" s="73" t="s">
        <v>1127</v>
      </c>
      <c r="F263" s="74" t="n">
        <v>44704</v>
      </c>
      <c r="G263" s="67" t="str">
        <f aca="false">IF(I263&gt;0,"Targeted Dealer","-")</f>
        <v>Targeted Dealer</v>
      </c>
      <c r="H263" s="67"/>
      <c r="I263" s="68" t="n">
        <v>40</v>
      </c>
      <c r="J263" s="68" t="n">
        <f aca="false">I263/$J$1*($J$1-$E$1)</f>
        <v>40</v>
      </c>
      <c r="K263" s="69" t="n">
        <v>23.5</v>
      </c>
      <c r="L263" s="69" t="n">
        <f aca="false">I263-K263</f>
        <v>16.5</v>
      </c>
      <c r="M263" s="69" t="n">
        <f aca="false">IFERROR((K263/J263%),"-")</f>
        <v>58.75</v>
      </c>
      <c r="N263" s="97" t="n">
        <v>22</v>
      </c>
      <c r="O263" s="98" t="str">
        <f aca="false">IF(F263&lt;=$P$2,"June","")</f>
        <v>June</v>
      </c>
      <c r="P263" s="97" t="n">
        <f aca="false">N263</f>
        <v>22</v>
      </c>
      <c r="Q263" s="99" t="n">
        <f aca="false">K263-P263</f>
        <v>1.5</v>
      </c>
      <c r="R263" s="98" t="n">
        <f aca="false">IFERROR(IF(O263="May",(K263/P263-1))," ")</f>
        <v>0</v>
      </c>
      <c r="S263" s="100" t="str">
        <f aca="false">IF(N263&gt;0,IF(O263="","-",IF(R263&lt;0%,"DEGROWTH","GROWTH")))</f>
        <v>GROWTH</v>
      </c>
      <c r="T263" s="69" t="n">
        <v>0</v>
      </c>
      <c r="U263" s="101" t="str">
        <f aca="false">IF(F263&lt;=$V$2,"May","")</f>
        <v>May</v>
      </c>
      <c r="V263" s="69" t="n">
        <f aca="false">T263</f>
        <v>0</v>
      </c>
      <c r="W263" s="102" t="n">
        <f aca="false">K263-V263</f>
        <v>23.5</v>
      </c>
      <c r="X263" s="103" t="n">
        <f aca="false">IFERROR(IF(U263="June",(K263/V263-1)),0)</f>
        <v>0</v>
      </c>
      <c r="Y263" s="106" t="b">
        <f aca="false">IF(T263&gt;0,IF(U263="","-",IF(X263&lt;0%,"DEGROWTH","GROWTH")))</f>
        <v>0</v>
      </c>
      <c r="Z263" s="75" t="n">
        <v>0</v>
      </c>
      <c r="AA263" s="70"/>
      <c r="AB263" s="70" t="s">
        <v>133</v>
      </c>
      <c r="AC263" s="70" t="s">
        <v>133</v>
      </c>
      <c r="AD263" s="3"/>
      <c r="AE263" s="3"/>
      <c r="AF263" s="70" t="s">
        <v>133</v>
      </c>
      <c r="AG263" s="121" t="n">
        <f aca="false">IFERROR(INDEX(Last6M_AvgSales_Ref!$B$2:$B$12659,MATCH(D263,Last6M_AvgSales_Ref!$A$2:$A$12659,0)),"")</f>
        <v>29.6666666666667</v>
      </c>
    </row>
    <row r="264" customFormat="false" ht="14.25" hidden="false" customHeight="true" outlineLevel="0" collapsed="false">
      <c r="A264" s="70" t="s">
        <v>133</v>
      </c>
      <c r="B264" s="72" t="s">
        <v>145</v>
      </c>
      <c r="C264" s="72" t="s">
        <v>1128</v>
      </c>
      <c r="D264" s="72" t="n">
        <v>1000002764</v>
      </c>
      <c r="E264" s="73" t="s">
        <v>1129</v>
      </c>
      <c r="F264" s="74" t="n">
        <v>44711</v>
      </c>
      <c r="G264" s="67" t="str">
        <f aca="false">IF(I264&gt;0,"Targeted Dealer","-")</f>
        <v>Targeted Dealer</v>
      </c>
      <c r="H264" s="67"/>
      <c r="I264" s="68" t="n">
        <v>45</v>
      </c>
      <c r="J264" s="68" t="n">
        <f aca="false">I264/$J$1*($J$1-$E$1)</f>
        <v>45</v>
      </c>
      <c r="K264" s="69" t="n">
        <v>53.5</v>
      </c>
      <c r="L264" s="69" t="n">
        <f aca="false">I264-K264</f>
        <v>-8.5</v>
      </c>
      <c r="M264" s="69" t="n">
        <f aca="false">IFERROR((K264/J264%),"-")</f>
        <v>118.888888888889</v>
      </c>
      <c r="N264" s="97" t="n">
        <v>0</v>
      </c>
      <c r="O264" s="98" t="str">
        <f aca="false">IF(F264&lt;=$P$2,"June","")</f>
        <v>June</v>
      </c>
      <c r="P264" s="97" t="n">
        <f aca="false">N264</f>
        <v>0</v>
      </c>
      <c r="Q264" s="99" t="n">
        <f aca="false">K264-P264</f>
        <v>53.5</v>
      </c>
      <c r="R264" s="98" t="n">
        <f aca="false">IFERROR(IF(O264="May",(K264/P264-1))," ")</f>
        <v>0</v>
      </c>
      <c r="S264" s="105" t="b">
        <f aca="false">IF(N264&gt;0,IF(O264="","-",IF(R264&lt;0%,"DEGROWTH","GROWTH")))</f>
        <v>0</v>
      </c>
      <c r="T264" s="69" t="n">
        <v>20</v>
      </c>
      <c r="U264" s="101" t="str">
        <f aca="false">IF(F264&lt;=$V$2,"May","")</f>
        <v>May</v>
      </c>
      <c r="V264" s="69" t="n">
        <f aca="false">T264</f>
        <v>20</v>
      </c>
      <c r="W264" s="102" t="n">
        <f aca="false">K264-V264</f>
        <v>33.5</v>
      </c>
      <c r="X264" s="103" t="n">
        <f aca="false">IFERROR(IF(U264="June",(K264/V264-1)),0)</f>
        <v>0</v>
      </c>
      <c r="Y264" s="104" t="str">
        <f aca="false">IF(T264&gt;0,IF(U264="","-",IF(X264&lt;0%,"DEGROWTH","GROWTH")))</f>
        <v>GROWTH</v>
      </c>
      <c r="Z264" s="75" t="n">
        <v>0</v>
      </c>
      <c r="AA264" s="70"/>
      <c r="AB264" s="70" t="s">
        <v>133</v>
      </c>
      <c r="AC264" s="70" t="s">
        <v>133</v>
      </c>
      <c r="AD264" s="3"/>
      <c r="AE264" s="3"/>
      <c r="AF264" s="70" t="s">
        <v>133</v>
      </c>
      <c r="AG264" s="121" t="n">
        <f aca="false">IFERROR(INDEX(Last6M_AvgSales_Ref!$B$2:$B$12659,MATCH(D264,Last6M_AvgSales_Ref!$A$2:$A$12659,0)),"")</f>
        <v>28.3333333333333</v>
      </c>
    </row>
    <row r="265" customFormat="false" ht="14.25" hidden="false" customHeight="true" outlineLevel="0" collapsed="false">
      <c r="A265" s="70" t="s">
        <v>133</v>
      </c>
      <c r="B265" s="72" t="s">
        <v>145</v>
      </c>
      <c r="C265" s="72" t="s">
        <v>1130</v>
      </c>
      <c r="D265" s="72" t="n">
        <v>1000003503</v>
      </c>
      <c r="E265" s="72" t="s">
        <v>1131</v>
      </c>
      <c r="F265" s="74" t="n">
        <v>45042</v>
      </c>
      <c r="G265" s="67" t="str">
        <f aca="false">IF(I265&gt;0,"Targeted Dealer","-")</f>
        <v>Targeted Dealer</v>
      </c>
      <c r="H265" s="67"/>
      <c r="I265" s="68" t="n">
        <v>20</v>
      </c>
      <c r="J265" s="68" t="n">
        <f aca="false">I265/$J$1*($J$1-$E$1)</f>
        <v>20</v>
      </c>
      <c r="K265" s="69" t="n">
        <v>17.5</v>
      </c>
      <c r="L265" s="69" t="n">
        <f aca="false">I265-K265</f>
        <v>2.5</v>
      </c>
      <c r="M265" s="69" t="n">
        <f aca="false">IFERROR((K265/J265%),"-")</f>
        <v>87.5</v>
      </c>
      <c r="N265" s="97" t="n">
        <v>15</v>
      </c>
      <c r="O265" s="98" t="str">
        <f aca="false">IF(F265&lt;=$P$2,"June","")</f>
        <v>June</v>
      </c>
      <c r="P265" s="97" t="n">
        <f aca="false">N265</f>
        <v>15</v>
      </c>
      <c r="Q265" s="99" t="n">
        <f aca="false">K265-P265</f>
        <v>2.5</v>
      </c>
      <c r="R265" s="98" t="n">
        <f aca="false">IFERROR(IF(O265="May",(K265/P265-1))," ")</f>
        <v>0</v>
      </c>
      <c r="S265" s="100" t="str">
        <f aca="false">IF(N265&gt;0,IF(O265="","-",IF(R265&lt;0%,"DEGROWTH","GROWTH")))</f>
        <v>GROWTH</v>
      </c>
      <c r="T265" s="69" t="n">
        <v>36.5</v>
      </c>
      <c r="U265" s="101" t="str">
        <f aca="false">IF(F265&lt;=$V$2,"May","")</f>
        <v>May</v>
      </c>
      <c r="V265" s="69" t="n">
        <f aca="false">T265</f>
        <v>36.5</v>
      </c>
      <c r="W265" s="102" t="n">
        <f aca="false">K265-V265</f>
        <v>-19</v>
      </c>
      <c r="X265" s="103" t="n">
        <f aca="false">IFERROR(IF(U265="June",(K265/V265-1)),0)</f>
        <v>0</v>
      </c>
      <c r="Y265" s="104" t="str">
        <f aca="false">IF(T265&gt;0,IF(U265="","-",IF(X265&lt;0%,"DEGROWTH","GROWTH")))</f>
        <v>GROWTH</v>
      </c>
      <c r="Z265" s="75" t="n">
        <v>0</v>
      </c>
      <c r="AA265" s="70"/>
      <c r="AB265" s="70" t="s">
        <v>133</v>
      </c>
      <c r="AC265" s="70" t="s">
        <v>133</v>
      </c>
      <c r="AD265" s="3"/>
      <c r="AE265" s="3"/>
      <c r="AF265" s="70" t="s">
        <v>133</v>
      </c>
      <c r="AG265" s="121" t="n">
        <f aca="false">IFERROR(INDEX(Last6M_AvgSales_Ref!$B$2:$B$12659,MATCH(D265,Last6M_AvgSales_Ref!$A$2:$A$12659,0)),"")</f>
        <v>27.5</v>
      </c>
    </row>
    <row r="266" customFormat="false" ht="14.25" hidden="false" customHeight="true" outlineLevel="0" collapsed="false">
      <c r="A266" s="70" t="s">
        <v>133</v>
      </c>
      <c r="B266" s="72" t="s">
        <v>145</v>
      </c>
      <c r="C266" s="72" t="s">
        <v>1132</v>
      </c>
      <c r="D266" s="72" t="n">
        <v>1000003511</v>
      </c>
      <c r="E266" s="72" t="s">
        <v>1133</v>
      </c>
      <c r="F266" s="74" t="n">
        <v>45056</v>
      </c>
      <c r="G266" s="67" t="str">
        <f aca="false">IF(I266&gt;0,"Targeted Dealer","-")</f>
        <v>Targeted Dealer</v>
      </c>
      <c r="H266" s="67"/>
      <c r="I266" s="68" t="n">
        <v>50</v>
      </c>
      <c r="J266" s="68" t="n">
        <f aca="false">I266/$J$1*($J$1-$E$1)</f>
        <v>50</v>
      </c>
      <c r="K266" s="69" t="n">
        <v>40</v>
      </c>
      <c r="L266" s="69" t="n">
        <f aca="false">I266-K266</f>
        <v>10</v>
      </c>
      <c r="M266" s="69" t="n">
        <f aca="false">IFERROR((K266/J266%),"-")</f>
        <v>80</v>
      </c>
      <c r="N266" s="97" t="n">
        <v>55</v>
      </c>
      <c r="O266" s="98" t="str">
        <f aca="false">IF(F266&lt;=$P$2,"June","")</f>
        <v>June</v>
      </c>
      <c r="P266" s="97" t="n">
        <f aca="false">N266</f>
        <v>55</v>
      </c>
      <c r="Q266" s="99" t="n">
        <f aca="false">K266-P266</f>
        <v>-15</v>
      </c>
      <c r="R266" s="98" t="n">
        <f aca="false">IFERROR(IF(O266="May",(K266/P266-1))," ")</f>
        <v>0</v>
      </c>
      <c r="S266" s="100" t="str">
        <f aca="false">IF(N266&gt;0,IF(O266="","-",IF(R266&lt;0%,"DEGROWTH","GROWTH")))</f>
        <v>GROWTH</v>
      </c>
      <c r="T266" s="69" t="n">
        <v>40</v>
      </c>
      <c r="U266" s="101" t="str">
        <f aca="false">IF(F266&lt;=$V$2,"May","")</f>
        <v>May</v>
      </c>
      <c r="V266" s="69" t="n">
        <f aca="false">T266</f>
        <v>40</v>
      </c>
      <c r="W266" s="102" t="n">
        <f aca="false">K266-V266</f>
        <v>0</v>
      </c>
      <c r="X266" s="103" t="n">
        <f aca="false">IFERROR(IF(U266="June",(K266/V266-1)),0)</f>
        <v>0</v>
      </c>
      <c r="Y266" s="104" t="str">
        <f aca="false">IF(T266&gt;0,IF(U266="","-",IF(X266&lt;0%,"DEGROWTH","GROWTH")))</f>
        <v>GROWTH</v>
      </c>
      <c r="Z266" s="75" t="n">
        <v>0</v>
      </c>
      <c r="AA266" s="70"/>
      <c r="AB266" s="70" t="s">
        <v>133</v>
      </c>
      <c r="AC266" s="70" t="s">
        <v>133</v>
      </c>
      <c r="AD266" s="3"/>
      <c r="AE266" s="3"/>
      <c r="AF266" s="70" t="s">
        <v>133</v>
      </c>
      <c r="AG266" s="121" t="n">
        <f aca="false">IFERROR(INDEX(Last6M_AvgSales_Ref!$B$2:$B$12659,MATCH(D266,Last6M_AvgSales_Ref!$A$2:$A$12659,0)),"")</f>
        <v>61.25</v>
      </c>
    </row>
    <row r="267" customFormat="false" ht="14.25" hidden="false" customHeight="true" outlineLevel="0" collapsed="false">
      <c r="A267" s="70" t="s">
        <v>133</v>
      </c>
      <c r="B267" s="72" t="s">
        <v>145</v>
      </c>
      <c r="C267" s="72" t="s">
        <v>1134</v>
      </c>
      <c r="D267" s="72" t="n">
        <v>1000003519</v>
      </c>
      <c r="E267" s="72" t="s">
        <v>1135</v>
      </c>
      <c r="F267" s="74" t="n">
        <v>45058</v>
      </c>
      <c r="G267" s="67" t="str">
        <f aca="false">IF(I267&gt;0,"Targeted Dealer","-")</f>
        <v>Targeted Dealer</v>
      </c>
      <c r="H267" s="67"/>
      <c r="I267" s="68" t="n">
        <v>180</v>
      </c>
      <c r="J267" s="68" t="n">
        <f aca="false">I267/$J$1*($J$1-$E$1)</f>
        <v>180</v>
      </c>
      <c r="K267" s="69" t="n">
        <v>407.5</v>
      </c>
      <c r="L267" s="69" t="n">
        <f aca="false">I267-K267</f>
        <v>-227.5</v>
      </c>
      <c r="M267" s="69" t="n">
        <f aca="false">IFERROR((K267/J267%),"-")</f>
        <v>226.388888888889</v>
      </c>
      <c r="N267" s="97" t="n">
        <v>207.6</v>
      </c>
      <c r="O267" s="98" t="str">
        <f aca="false">IF(F267&lt;=$P$2,"June","")</f>
        <v>June</v>
      </c>
      <c r="P267" s="97" t="n">
        <f aca="false">N267</f>
        <v>207.6</v>
      </c>
      <c r="Q267" s="99" t="n">
        <f aca="false">K267-P267</f>
        <v>199.9</v>
      </c>
      <c r="R267" s="98" t="n">
        <f aca="false">IFERROR(IF(O267="May",(K267/P267-1))," ")</f>
        <v>0</v>
      </c>
      <c r="S267" s="100" t="str">
        <f aca="false">IF(N267&gt;0,IF(O267="","-",IF(R267&lt;0%,"DEGROWTH","GROWTH")))</f>
        <v>GROWTH</v>
      </c>
      <c r="T267" s="69" t="n">
        <v>66.25</v>
      </c>
      <c r="U267" s="101" t="str">
        <f aca="false">IF(F267&lt;=$V$2,"May","")</f>
        <v>May</v>
      </c>
      <c r="V267" s="69" t="n">
        <f aca="false">T267</f>
        <v>66.25</v>
      </c>
      <c r="W267" s="102" t="n">
        <f aca="false">K267-V267</f>
        <v>341.25</v>
      </c>
      <c r="X267" s="103" t="n">
        <f aca="false">IFERROR(IF(U267="June",(K267/V267-1)),0)</f>
        <v>0</v>
      </c>
      <c r="Y267" s="104" t="str">
        <f aca="false">IF(T267&gt;0,IF(U267="","-",IF(X267&lt;0%,"DEGROWTH","GROWTH")))</f>
        <v>GROWTH</v>
      </c>
      <c r="Z267" s="75" t="n">
        <v>0</v>
      </c>
      <c r="AA267" s="70"/>
      <c r="AB267" s="70" t="s">
        <v>133</v>
      </c>
      <c r="AC267" s="70" t="s">
        <v>133</v>
      </c>
      <c r="AD267" s="3"/>
      <c r="AE267" s="3"/>
      <c r="AF267" s="70" t="s">
        <v>133</v>
      </c>
      <c r="AG267" s="121" t="n">
        <f aca="false">IFERROR(INDEX(Last6M_AvgSales_Ref!$B$2:$B$12659,MATCH(D267,Last6M_AvgSales_Ref!$A$2:$A$12659,0)),"")</f>
        <v>229.041666666667</v>
      </c>
    </row>
    <row r="268" customFormat="false" ht="14.25" hidden="false" customHeight="true" outlineLevel="0" collapsed="false">
      <c r="A268" s="70" t="s">
        <v>133</v>
      </c>
      <c r="B268" s="72" t="s">
        <v>145</v>
      </c>
      <c r="C268" s="72" t="s">
        <v>1136</v>
      </c>
      <c r="D268" s="72" t="n">
        <v>1000003809</v>
      </c>
      <c r="E268" s="72" t="s">
        <v>1137</v>
      </c>
      <c r="F268" s="74" t="n">
        <v>45289</v>
      </c>
      <c r="G268" s="67" t="str">
        <f aca="false">IF(I268&gt;0,"Targeted Dealer","-")</f>
        <v>Targeted Dealer</v>
      </c>
      <c r="H268" s="67"/>
      <c r="I268" s="68" t="n">
        <v>40</v>
      </c>
      <c r="J268" s="68" t="n">
        <f aca="false">I268/$J$1*($J$1-$E$1)</f>
        <v>40</v>
      </c>
      <c r="K268" s="69" t="n">
        <v>54</v>
      </c>
      <c r="L268" s="69" t="n">
        <f aca="false">I268-K268</f>
        <v>-14</v>
      </c>
      <c r="M268" s="69" t="n">
        <f aca="false">IFERROR((K268/J268%),"-")</f>
        <v>135</v>
      </c>
      <c r="N268" s="97" t="n">
        <v>0</v>
      </c>
      <c r="O268" s="98" t="str">
        <f aca="false">IF(F268&lt;=$P$2,"June","")</f>
        <v>June</v>
      </c>
      <c r="P268" s="97" t="n">
        <f aca="false">N268</f>
        <v>0</v>
      </c>
      <c r="Q268" s="99" t="n">
        <f aca="false">K268-P268</f>
        <v>54</v>
      </c>
      <c r="R268" s="98" t="n">
        <f aca="false">IFERROR(IF(O268="May",(K268/P268-1))," ")</f>
        <v>0</v>
      </c>
      <c r="S268" s="105" t="b">
        <f aca="false">IF(N268&gt;0,IF(O268="","-",IF(R268&lt;0%,"DEGROWTH","GROWTH")))</f>
        <v>0</v>
      </c>
      <c r="T268" s="69" t="n">
        <v>20</v>
      </c>
      <c r="U268" s="101" t="str">
        <f aca="false">IF(F268&lt;=$V$2,"May","")</f>
        <v>May</v>
      </c>
      <c r="V268" s="69" t="n">
        <f aca="false">T268</f>
        <v>20</v>
      </c>
      <c r="W268" s="102" t="n">
        <f aca="false">K268-V268</f>
        <v>34</v>
      </c>
      <c r="X268" s="103" t="n">
        <f aca="false">IFERROR(IF(U268="June",(K268/V268-1)),0)</f>
        <v>0</v>
      </c>
      <c r="Y268" s="104" t="str">
        <f aca="false">IF(T268&gt;0,IF(U268="","-",IF(X268&lt;0%,"DEGROWTH","GROWTH")))</f>
        <v>GROWTH</v>
      </c>
      <c r="Z268" s="75" t="n">
        <v>0</v>
      </c>
      <c r="AA268" s="70"/>
      <c r="AB268" s="70" t="s">
        <v>133</v>
      </c>
      <c r="AC268" s="70" t="s">
        <v>133</v>
      </c>
      <c r="AD268" s="3"/>
      <c r="AE268" s="3"/>
      <c r="AF268" s="70" t="s">
        <v>133</v>
      </c>
      <c r="AG268" s="121" t="n">
        <f aca="false">IFERROR(INDEX(Last6M_AvgSales_Ref!$B$2:$B$12659,MATCH(D268,Last6M_AvgSales_Ref!$A$2:$A$12659,0)),"")</f>
        <v>45.8333333333333</v>
      </c>
    </row>
    <row r="269" customFormat="false" ht="14.25" hidden="false" customHeight="true" outlineLevel="0" collapsed="false">
      <c r="A269" s="70" t="s">
        <v>133</v>
      </c>
      <c r="B269" s="72" t="s">
        <v>43</v>
      </c>
      <c r="C269" s="72" t="s">
        <v>216</v>
      </c>
      <c r="D269" s="72" t="n">
        <v>1000000237</v>
      </c>
      <c r="E269" s="73" t="s">
        <v>217</v>
      </c>
      <c r="F269" s="74" t="n">
        <v>38385</v>
      </c>
      <c r="G269" s="67" t="str">
        <f aca="false">IF(I269&gt;0,"Targeted Dealer","-")</f>
        <v>-</v>
      </c>
      <c r="H269" s="67"/>
      <c r="I269" s="68" t="n">
        <v>0</v>
      </c>
      <c r="J269" s="68" t="n">
        <f aca="false">I269/$J$1*($J$1-$E$1)</f>
        <v>0</v>
      </c>
      <c r="K269" s="69" t="n">
        <v>0</v>
      </c>
      <c r="L269" s="69" t="n">
        <f aca="false">I269-K269</f>
        <v>0</v>
      </c>
      <c r="M269" s="69" t="str">
        <f aca="false">IFERROR((K269/J269%),"-")</f>
        <v>-</v>
      </c>
      <c r="N269" s="97" t="n">
        <v>0</v>
      </c>
      <c r="O269" s="98" t="str">
        <f aca="false">IF(F269&lt;=$P$2,"June","")</f>
        <v>June</v>
      </c>
      <c r="P269" s="97" t="n">
        <f aca="false">N269</f>
        <v>0</v>
      </c>
      <c r="Q269" s="99" t="n">
        <f aca="false">K269-P269</f>
        <v>0</v>
      </c>
      <c r="R269" s="98" t="n">
        <f aca="false">IFERROR(IF(O269="May",(K269/P269-1))," ")</f>
        <v>0</v>
      </c>
      <c r="S269" s="105" t="b">
        <f aca="false">IF(N269&gt;0,IF(O269="","-",IF(R269&lt;0%,"DEGROWTH","GROWTH")))</f>
        <v>0</v>
      </c>
      <c r="T269" s="69" t="n">
        <v>1.5</v>
      </c>
      <c r="U269" s="101" t="str">
        <f aca="false">IF(F269&lt;=$V$2,"May","")</f>
        <v>May</v>
      </c>
      <c r="V269" s="69" t="n">
        <f aca="false">T269</f>
        <v>1.5</v>
      </c>
      <c r="W269" s="102" t="n">
        <f aca="false">K269-V269</f>
        <v>-1.5</v>
      </c>
      <c r="X269" s="103" t="n">
        <f aca="false">IFERROR(IF(U269="June",(K269/V269-1)),0)</f>
        <v>0</v>
      </c>
      <c r="Y269" s="104" t="str">
        <f aca="false">IF(T269&gt;0,IF(U269="","-",IF(X269&lt;0%,"DEGROWTH","GROWTH")))</f>
        <v>GROWTH</v>
      </c>
      <c r="Z269" s="75" t="n">
        <v>0</v>
      </c>
      <c r="AA269" s="70"/>
      <c r="AB269" s="70" t="s">
        <v>133</v>
      </c>
      <c r="AC269" s="70" t="s">
        <v>133</v>
      </c>
      <c r="AD269" s="3"/>
      <c r="AE269" s="3"/>
      <c r="AF269" s="70" t="s">
        <v>133</v>
      </c>
      <c r="AG269" s="121" t="n">
        <f aca="false">IFERROR(INDEX(Last6M_AvgSales_Ref!$B$2:$B$12659,MATCH(D269,Last6M_AvgSales_Ref!$A$2:$A$12659,0)),"")</f>
        <v>5.58333333333333</v>
      </c>
    </row>
    <row r="270" customFormat="false" ht="14.25" hidden="false" customHeight="true" outlineLevel="0" collapsed="false">
      <c r="A270" s="70" t="s">
        <v>133</v>
      </c>
      <c r="B270" s="72" t="s">
        <v>43</v>
      </c>
      <c r="C270" s="72" t="s">
        <v>1138</v>
      </c>
      <c r="D270" s="72" t="n">
        <v>1000000810</v>
      </c>
      <c r="E270" s="73" t="s">
        <v>1139</v>
      </c>
      <c r="F270" s="74" t="n">
        <v>38385</v>
      </c>
      <c r="G270" s="67" t="str">
        <f aca="false">IF(I270&gt;0,"Targeted Dealer","-")</f>
        <v>Targeted Dealer</v>
      </c>
      <c r="H270" s="67"/>
      <c r="I270" s="68" t="n">
        <v>40</v>
      </c>
      <c r="J270" s="68" t="n">
        <f aca="false">I270/$J$1*($J$1-$E$1)</f>
        <v>40</v>
      </c>
      <c r="K270" s="69" t="n">
        <v>0</v>
      </c>
      <c r="L270" s="69" t="n">
        <f aca="false">I270-K270</f>
        <v>40</v>
      </c>
      <c r="M270" s="69" t="n">
        <f aca="false">IFERROR((K270/J270%),"-")</f>
        <v>0</v>
      </c>
      <c r="N270" s="97" t="n">
        <v>40</v>
      </c>
      <c r="O270" s="98" t="str">
        <f aca="false">IF(F270&lt;=$P$2,"June","")</f>
        <v>June</v>
      </c>
      <c r="P270" s="97" t="n">
        <f aca="false">N270</f>
        <v>40</v>
      </c>
      <c r="Q270" s="99" t="n">
        <f aca="false">K270-P270</f>
        <v>-40</v>
      </c>
      <c r="R270" s="98" t="n">
        <f aca="false">IFERROR(IF(O270="May",(K270/P270-1))," ")</f>
        <v>0</v>
      </c>
      <c r="S270" s="100" t="str">
        <f aca="false">IF(N270&gt;0,IF(O270="","-",IF(R270&lt;0%,"DEGROWTH","GROWTH")))</f>
        <v>GROWTH</v>
      </c>
      <c r="T270" s="69" t="n">
        <v>40</v>
      </c>
      <c r="U270" s="101" t="str">
        <f aca="false">IF(F270&lt;=$V$2,"May","")</f>
        <v>May</v>
      </c>
      <c r="V270" s="69" t="n">
        <f aca="false">T270</f>
        <v>40</v>
      </c>
      <c r="W270" s="102" t="n">
        <f aca="false">K270-V270</f>
        <v>-40</v>
      </c>
      <c r="X270" s="103" t="n">
        <f aca="false">IFERROR(IF(U270="June",(K270/V270-1)),0)</f>
        <v>0</v>
      </c>
      <c r="Y270" s="104" t="str">
        <f aca="false">IF(T270&gt;0,IF(U270="","-",IF(X270&lt;0%,"DEGROWTH","GROWTH")))</f>
        <v>GROWTH</v>
      </c>
      <c r="Z270" s="75" t="n">
        <v>0</v>
      </c>
      <c r="AA270" s="70"/>
      <c r="AB270" s="70" t="s">
        <v>133</v>
      </c>
      <c r="AC270" s="70" t="s">
        <v>133</v>
      </c>
      <c r="AD270" s="3"/>
      <c r="AE270" s="3"/>
      <c r="AF270" s="70" t="s">
        <v>133</v>
      </c>
      <c r="AG270" s="121" t="n">
        <f aca="false">IFERROR(INDEX(Last6M_AvgSales_Ref!$B$2:$B$12659,MATCH(D270,Last6M_AvgSales_Ref!$A$2:$A$12659,0)),"")</f>
        <v>38.3333333333333</v>
      </c>
    </row>
    <row r="271" customFormat="false" ht="14.25" hidden="false" customHeight="true" outlineLevel="0" collapsed="false">
      <c r="A271" s="70" t="s">
        <v>133</v>
      </c>
      <c r="B271" s="72" t="s">
        <v>43</v>
      </c>
      <c r="C271" s="72" t="s">
        <v>1140</v>
      </c>
      <c r="D271" s="72" t="n">
        <v>1000000816</v>
      </c>
      <c r="E271" s="73" t="s">
        <v>1141</v>
      </c>
      <c r="F271" s="74" t="n">
        <v>38385</v>
      </c>
      <c r="G271" s="67" t="str">
        <f aca="false">IF(I271&gt;0,"Targeted Dealer","-")</f>
        <v>Targeted Dealer</v>
      </c>
      <c r="H271" s="67"/>
      <c r="I271" s="68" t="n">
        <v>600</v>
      </c>
      <c r="J271" s="68" t="n">
        <f aca="false">I271/$J$1*($J$1-$E$1)</f>
        <v>600</v>
      </c>
      <c r="K271" s="69" t="n">
        <v>314.5</v>
      </c>
      <c r="L271" s="69" t="n">
        <f aca="false">I271-K271</f>
        <v>285.5</v>
      </c>
      <c r="M271" s="69" t="n">
        <f aca="false">IFERROR((K271/J271%),"-")</f>
        <v>52.4166666666667</v>
      </c>
      <c r="N271" s="97" t="n">
        <v>453</v>
      </c>
      <c r="O271" s="98" t="str">
        <f aca="false">IF(F271&lt;=$P$2,"June","")</f>
        <v>June</v>
      </c>
      <c r="P271" s="97" t="n">
        <f aca="false">N271</f>
        <v>453</v>
      </c>
      <c r="Q271" s="99" t="n">
        <f aca="false">K271-P271</f>
        <v>-138.5</v>
      </c>
      <c r="R271" s="98" t="n">
        <f aca="false">IFERROR(IF(O271="May",(K271/P271-1))," ")</f>
        <v>0</v>
      </c>
      <c r="S271" s="100" t="str">
        <f aca="false">IF(N271&gt;0,IF(O271="","-",IF(R271&lt;0%,"DEGROWTH","GROWTH")))</f>
        <v>GROWTH</v>
      </c>
      <c r="T271" s="69" t="n">
        <v>561.55</v>
      </c>
      <c r="U271" s="101" t="str">
        <f aca="false">IF(F271&lt;=$V$2,"May","")</f>
        <v>May</v>
      </c>
      <c r="V271" s="69" t="n">
        <f aca="false">T271</f>
        <v>561.55</v>
      </c>
      <c r="W271" s="102" t="n">
        <f aca="false">K271-V271</f>
        <v>-247.05</v>
      </c>
      <c r="X271" s="103" t="n">
        <f aca="false">IFERROR(IF(U271="June",(K271/V271-1)),0)</f>
        <v>0</v>
      </c>
      <c r="Y271" s="104" t="str">
        <f aca="false">IF(T271&gt;0,IF(U271="","-",IF(X271&lt;0%,"DEGROWTH","GROWTH")))</f>
        <v>GROWTH</v>
      </c>
      <c r="Z271" s="75" t="n">
        <v>0</v>
      </c>
      <c r="AA271" s="70"/>
      <c r="AB271" s="70" t="s">
        <v>133</v>
      </c>
      <c r="AC271" s="70" t="s">
        <v>133</v>
      </c>
      <c r="AD271" s="3"/>
      <c r="AE271" s="3"/>
      <c r="AF271" s="70" t="s">
        <v>133</v>
      </c>
      <c r="AG271" s="121" t="n">
        <f aca="false">IFERROR(INDEX(Last6M_AvgSales_Ref!$B$2:$B$12659,MATCH(D271,Last6M_AvgSales_Ref!$A$2:$A$12659,0)),"")</f>
        <v>689.083333333333</v>
      </c>
    </row>
    <row r="272" customFormat="false" ht="14.25" hidden="false" customHeight="true" outlineLevel="0" collapsed="false">
      <c r="A272" s="70" t="s">
        <v>133</v>
      </c>
      <c r="B272" s="72" t="s">
        <v>43</v>
      </c>
      <c r="C272" s="72" t="s">
        <v>1142</v>
      </c>
      <c r="D272" s="72" t="n">
        <v>1000000235</v>
      </c>
      <c r="E272" s="73" t="s">
        <v>1143</v>
      </c>
      <c r="F272" s="74" t="n">
        <v>39212</v>
      </c>
      <c r="G272" s="67" t="str">
        <f aca="false">IF(I272&gt;0,"Targeted Dealer","-")</f>
        <v>Targeted Dealer</v>
      </c>
      <c r="H272" s="67"/>
      <c r="I272" s="68" t="n">
        <v>850</v>
      </c>
      <c r="J272" s="68" t="n">
        <f aca="false">I272/$J$1*($J$1-$E$1)</f>
        <v>850</v>
      </c>
      <c r="K272" s="69" t="n">
        <v>1068.15</v>
      </c>
      <c r="L272" s="69" t="n">
        <f aca="false">I272-K272</f>
        <v>-218.15</v>
      </c>
      <c r="M272" s="69" t="n">
        <f aca="false">IFERROR((K272/J272%),"-")</f>
        <v>125.664705882353</v>
      </c>
      <c r="N272" s="97" t="n">
        <v>908.25</v>
      </c>
      <c r="O272" s="98" t="str">
        <f aca="false">IF(F272&lt;=$P$2,"June","")</f>
        <v>June</v>
      </c>
      <c r="P272" s="97" t="n">
        <f aca="false">N272</f>
        <v>908.25</v>
      </c>
      <c r="Q272" s="99" t="n">
        <f aca="false">K272-P272</f>
        <v>159.9</v>
      </c>
      <c r="R272" s="98" t="n">
        <f aca="false">IFERROR(IF(O272="May",(K272/P272-1))," ")</f>
        <v>0</v>
      </c>
      <c r="S272" s="100" t="str">
        <f aca="false">IF(N272&gt;0,IF(O272="","-",IF(R272&lt;0%,"DEGROWTH","GROWTH")))</f>
        <v>GROWTH</v>
      </c>
      <c r="T272" s="69" t="n">
        <v>833.25</v>
      </c>
      <c r="U272" s="101" t="str">
        <f aca="false">IF(F272&lt;=$V$2,"May","")</f>
        <v>May</v>
      </c>
      <c r="V272" s="69" t="n">
        <f aca="false">T272</f>
        <v>833.25</v>
      </c>
      <c r="W272" s="102" t="n">
        <f aca="false">K272-V272</f>
        <v>234.9</v>
      </c>
      <c r="X272" s="103" t="n">
        <f aca="false">IFERROR(IF(U272="June",(K272/V272-1)),0)</f>
        <v>0</v>
      </c>
      <c r="Y272" s="104" t="str">
        <f aca="false">IF(T272&gt;0,IF(U272="","-",IF(X272&lt;0%,"DEGROWTH","GROWTH")))</f>
        <v>GROWTH</v>
      </c>
      <c r="Z272" s="75" t="n">
        <v>0</v>
      </c>
      <c r="AA272" s="70"/>
      <c r="AB272" s="70" t="s">
        <v>133</v>
      </c>
      <c r="AC272" s="70" t="s">
        <v>133</v>
      </c>
      <c r="AD272" s="3"/>
      <c r="AE272" s="3"/>
      <c r="AF272" s="70" t="s">
        <v>133</v>
      </c>
      <c r="AG272" s="121" t="n">
        <f aca="false">IFERROR(INDEX(Last6M_AvgSales_Ref!$B$2:$B$12659,MATCH(D272,Last6M_AvgSales_Ref!$A$2:$A$12659,0)),"")</f>
        <v>1187.11666666667</v>
      </c>
    </row>
    <row r="273" customFormat="false" ht="14.25" hidden="false" customHeight="true" outlineLevel="0" collapsed="false">
      <c r="A273" s="70" t="s">
        <v>133</v>
      </c>
      <c r="B273" s="72" t="s">
        <v>43</v>
      </c>
      <c r="C273" s="72" t="s">
        <v>218</v>
      </c>
      <c r="D273" s="72" t="n">
        <v>1000000245</v>
      </c>
      <c r="E273" s="73" t="s">
        <v>219</v>
      </c>
      <c r="F273" s="74" t="n">
        <v>39958</v>
      </c>
      <c r="G273" s="67" t="str">
        <f aca="false">IF(I273&gt;0,"Targeted Dealer","-")</f>
        <v>-</v>
      </c>
      <c r="H273" s="67"/>
      <c r="I273" s="68" t="n">
        <v>0</v>
      </c>
      <c r="J273" s="68" t="n">
        <f aca="false">I273/$J$1*($J$1-$E$1)</f>
        <v>0</v>
      </c>
      <c r="K273" s="69" t="n">
        <v>0</v>
      </c>
      <c r="L273" s="69" t="n">
        <f aca="false">I273-K273</f>
        <v>0</v>
      </c>
      <c r="M273" s="69" t="str">
        <f aca="false">IFERROR((K273/J273%),"-")</f>
        <v>-</v>
      </c>
      <c r="N273" s="97" t="n">
        <v>0</v>
      </c>
      <c r="O273" s="98" t="str">
        <f aca="false">IF(F273&lt;=$P$2,"June","")</f>
        <v>June</v>
      </c>
      <c r="P273" s="97" t="n">
        <f aca="false">N273</f>
        <v>0</v>
      </c>
      <c r="Q273" s="99" t="n">
        <f aca="false">K273-P273</f>
        <v>0</v>
      </c>
      <c r="R273" s="98" t="n">
        <f aca="false">IFERROR(IF(O273="May",(K273/P273-1))," ")</f>
        <v>0</v>
      </c>
      <c r="S273" s="105" t="b">
        <f aca="false">IF(N273&gt;0,IF(O273="","-",IF(R273&lt;0%,"DEGROWTH","GROWTH")))</f>
        <v>0</v>
      </c>
      <c r="T273" s="69" t="n">
        <v>15</v>
      </c>
      <c r="U273" s="101" t="str">
        <f aca="false">IF(F273&lt;=$V$2,"May","")</f>
        <v>May</v>
      </c>
      <c r="V273" s="69" t="n">
        <f aca="false">T273</f>
        <v>15</v>
      </c>
      <c r="W273" s="102" t="n">
        <f aca="false">K273-V273</f>
        <v>-15</v>
      </c>
      <c r="X273" s="103" t="n">
        <f aca="false">IFERROR(IF(U273="June",(K273/V273-1)),0)</f>
        <v>0</v>
      </c>
      <c r="Y273" s="104" t="str">
        <f aca="false">IF(T273&gt;0,IF(U273="","-",IF(X273&lt;0%,"DEGROWTH","GROWTH")))</f>
        <v>GROWTH</v>
      </c>
      <c r="Z273" s="75" t="n">
        <v>0</v>
      </c>
      <c r="AA273" s="70"/>
      <c r="AB273" s="70" t="s">
        <v>133</v>
      </c>
      <c r="AC273" s="70" t="s">
        <v>133</v>
      </c>
      <c r="AD273" s="3"/>
      <c r="AE273" s="3"/>
      <c r="AF273" s="70" t="s">
        <v>133</v>
      </c>
      <c r="AG273" s="121" t="n">
        <f aca="false">IFERROR(INDEX(Last6M_AvgSales_Ref!$B$2:$B$12659,MATCH(D273,Last6M_AvgSales_Ref!$A$2:$A$12659,0)),"")</f>
        <v>3.41666666666667</v>
      </c>
    </row>
    <row r="274" customFormat="false" ht="14.25" hidden="false" customHeight="true" outlineLevel="0" collapsed="false">
      <c r="A274" s="70" t="s">
        <v>133</v>
      </c>
      <c r="B274" s="72" t="s">
        <v>43</v>
      </c>
      <c r="C274" s="72" t="s">
        <v>1144</v>
      </c>
      <c r="D274" s="72" t="n">
        <v>1000000248</v>
      </c>
      <c r="E274" s="73" t="s">
        <v>1145</v>
      </c>
      <c r="F274" s="74" t="n">
        <v>39958</v>
      </c>
      <c r="G274" s="67" t="str">
        <f aca="false">IF(I274&gt;0,"Targeted Dealer","-")</f>
        <v>Targeted Dealer</v>
      </c>
      <c r="H274" s="67"/>
      <c r="I274" s="68" t="n">
        <v>200</v>
      </c>
      <c r="J274" s="68" t="n">
        <f aca="false">I274/$J$1*($J$1-$E$1)</f>
        <v>200</v>
      </c>
      <c r="K274" s="69" t="n">
        <v>267.75</v>
      </c>
      <c r="L274" s="69" t="n">
        <f aca="false">I274-K274</f>
        <v>-67.75</v>
      </c>
      <c r="M274" s="69" t="n">
        <f aca="false">IFERROR((K274/J274%),"-")</f>
        <v>133.875</v>
      </c>
      <c r="N274" s="97" t="n">
        <v>215.75</v>
      </c>
      <c r="O274" s="98" t="str">
        <f aca="false">IF(F274&lt;=$P$2,"June","")</f>
        <v>June</v>
      </c>
      <c r="P274" s="97" t="n">
        <f aca="false">N274</f>
        <v>215.75</v>
      </c>
      <c r="Q274" s="99" t="n">
        <f aca="false">K274-P274</f>
        <v>52</v>
      </c>
      <c r="R274" s="98" t="n">
        <f aca="false">IFERROR(IF(O274="May",(K274/P274-1))," ")</f>
        <v>0</v>
      </c>
      <c r="S274" s="100" t="str">
        <f aca="false">IF(N274&gt;0,IF(O274="","-",IF(R274&lt;0%,"DEGROWTH","GROWTH")))</f>
        <v>GROWTH</v>
      </c>
      <c r="T274" s="69" t="n">
        <v>190.25</v>
      </c>
      <c r="U274" s="101" t="str">
        <f aca="false">IF(F274&lt;=$V$2,"May","")</f>
        <v>May</v>
      </c>
      <c r="V274" s="69" t="n">
        <f aca="false">T274</f>
        <v>190.25</v>
      </c>
      <c r="W274" s="102" t="n">
        <f aca="false">K274-V274</f>
        <v>77.5</v>
      </c>
      <c r="X274" s="103" t="n">
        <f aca="false">IFERROR(IF(U274="June",(K274/V274-1)),0)</f>
        <v>0</v>
      </c>
      <c r="Y274" s="104" t="str">
        <f aca="false">IF(T274&gt;0,IF(U274="","-",IF(X274&lt;0%,"DEGROWTH","GROWTH")))</f>
        <v>GROWTH</v>
      </c>
      <c r="Z274" s="75" t="n">
        <v>0</v>
      </c>
      <c r="AA274" s="70"/>
      <c r="AB274" s="70" t="s">
        <v>133</v>
      </c>
      <c r="AC274" s="70" t="s">
        <v>133</v>
      </c>
      <c r="AD274" s="3"/>
      <c r="AE274" s="3"/>
      <c r="AF274" s="70" t="s">
        <v>133</v>
      </c>
      <c r="AG274" s="121" t="n">
        <f aca="false">IFERROR(INDEX(Last6M_AvgSales_Ref!$B$2:$B$12659,MATCH(D274,Last6M_AvgSales_Ref!$A$2:$A$12659,0)),"")</f>
        <v>235.216666666667</v>
      </c>
    </row>
    <row r="275" customFormat="false" ht="14.25" hidden="false" customHeight="true" outlineLevel="0" collapsed="false">
      <c r="A275" s="70" t="s">
        <v>133</v>
      </c>
      <c r="B275" s="72" t="s">
        <v>43</v>
      </c>
      <c r="C275" s="72" t="s">
        <v>1146</v>
      </c>
      <c r="D275" s="72" t="n">
        <v>1000000341</v>
      </c>
      <c r="E275" s="73" t="s">
        <v>1147</v>
      </c>
      <c r="F275" s="74" t="n">
        <v>40030</v>
      </c>
      <c r="G275" s="67" t="str">
        <f aca="false">IF(I275&gt;0,"Targeted Dealer","-")</f>
        <v>Targeted Dealer</v>
      </c>
      <c r="H275" s="67"/>
      <c r="I275" s="68" t="n">
        <v>350</v>
      </c>
      <c r="J275" s="68" t="n">
        <f aca="false">I275/$J$1*($J$1-$E$1)</f>
        <v>350</v>
      </c>
      <c r="K275" s="69" t="n">
        <v>440.5</v>
      </c>
      <c r="L275" s="69" t="n">
        <f aca="false">I275-K275</f>
        <v>-90.5</v>
      </c>
      <c r="M275" s="69" t="n">
        <f aca="false">IFERROR((K275/J275%),"-")</f>
        <v>125.857142857143</v>
      </c>
      <c r="N275" s="97" t="n">
        <v>136.5</v>
      </c>
      <c r="O275" s="98" t="str">
        <f aca="false">IF(F275&lt;=$P$2,"June","")</f>
        <v>June</v>
      </c>
      <c r="P275" s="97" t="n">
        <f aca="false">N275</f>
        <v>136.5</v>
      </c>
      <c r="Q275" s="99" t="n">
        <f aca="false">K275-P275</f>
        <v>304</v>
      </c>
      <c r="R275" s="98" t="n">
        <f aca="false">IFERROR(IF(O275="May",(K275/P275-1))," ")</f>
        <v>0</v>
      </c>
      <c r="S275" s="100" t="str">
        <f aca="false">IF(N275&gt;0,IF(O275="","-",IF(R275&lt;0%,"DEGROWTH","GROWTH")))</f>
        <v>GROWTH</v>
      </c>
      <c r="T275" s="69" t="n">
        <v>436.7</v>
      </c>
      <c r="U275" s="101" t="str">
        <f aca="false">IF(F275&lt;=$V$2,"May","")</f>
        <v>May</v>
      </c>
      <c r="V275" s="69" t="n">
        <f aca="false">T275</f>
        <v>436.7</v>
      </c>
      <c r="W275" s="102" t="n">
        <f aca="false">K275-V275</f>
        <v>3.80000000000001</v>
      </c>
      <c r="X275" s="103" t="n">
        <f aca="false">IFERROR(IF(U275="June",(K275/V275-1)),0)</f>
        <v>0</v>
      </c>
      <c r="Y275" s="104" t="str">
        <f aca="false">IF(T275&gt;0,IF(U275="","-",IF(X275&lt;0%,"DEGROWTH","GROWTH")))</f>
        <v>GROWTH</v>
      </c>
      <c r="Z275" s="75" t="n">
        <v>0</v>
      </c>
      <c r="AA275" s="70"/>
      <c r="AB275" s="70" t="s">
        <v>133</v>
      </c>
      <c r="AC275" s="70" t="s">
        <v>133</v>
      </c>
      <c r="AD275" s="3"/>
      <c r="AE275" s="3"/>
      <c r="AF275" s="70" t="s">
        <v>133</v>
      </c>
      <c r="AG275" s="121" t="n">
        <f aca="false">IFERROR(INDEX(Last6M_AvgSales_Ref!$B$2:$B$12659,MATCH(D275,Last6M_AvgSales_Ref!$A$2:$A$12659,0)),"")</f>
        <v>502.983333333333</v>
      </c>
    </row>
    <row r="276" customFormat="false" ht="14.25" hidden="false" customHeight="true" outlineLevel="0" collapsed="false">
      <c r="A276" s="70" t="s">
        <v>133</v>
      </c>
      <c r="B276" s="72" t="s">
        <v>43</v>
      </c>
      <c r="C276" s="72" t="s">
        <v>1148</v>
      </c>
      <c r="D276" s="72" t="n">
        <v>1000000236</v>
      </c>
      <c r="E276" s="73" t="s">
        <v>1149</v>
      </c>
      <c r="F276" s="74" t="n">
        <v>41146</v>
      </c>
      <c r="G276" s="67" t="str">
        <f aca="false">IF(I276&gt;0,"Targeted Dealer","-")</f>
        <v>Targeted Dealer</v>
      </c>
      <c r="H276" s="67"/>
      <c r="I276" s="68" t="n">
        <v>40</v>
      </c>
      <c r="J276" s="68" t="n">
        <f aca="false">I276/$J$1*($J$1-$E$1)</f>
        <v>40</v>
      </c>
      <c r="K276" s="69" t="n">
        <v>20</v>
      </c>
      <c r="L276" s="69" t="n">
        <f aca="false">I276-K276</f>
        <v>20</v>
      </c>
      <c r="M276" s="69" t="n">
        <f aca="false">IFERROR((K276/J276%),"-")</f>
        <v>50</v>
      </c>
      <c r="N276" s="97" t="n">
        <v>0</v>
      </c>
      <c r="O276" s="98" t="str">
        <f aca="false">IF(F276&lt;=$P$2,"June","")</f>
        <v>June</v>
      </c>
      <c r="P276" s="97" t="n">
        <f aca="false">N276</f>
        <v>0</v>
      </c>
      <c r="Q276" s="99" t="n">
        <f aca="false">K276-P276</f>
        <v>20</v>
      </c>
      <c r="R276" s="98" t="n">
        <f aca="false">IFERROR(IF(O276="May",(K276/P276-1))," ")</f>
        <v>0</v>
      </c>
      <c r="S276" s="105" t="b">
        <f aca="false">IF(N276&gt;0,IF(O276="","-",IF(R276&lt;0%,"DEGROWTH","GROWTH")))</f>
        <v>0</v>
      </c>
      <c r="T276" s="69" t="n">
        <v>20</v>
      </c>
      <c r="U276" s="101" t="str">
        <f aca="false">IF(F276&lt;=$V$2,"May","")</f>
        <v>May</v>
      </c>
      <c r="V276" s="69" t="n">
        <f aca="false">T276</f>
        <v>20</v>
      </c>
      <c r="W276" s="102" t="n">
        <f aca="false">K276-V276</f>
        <v>0</v>
      </c>
      <c r="X276" s="103" t="n">
        <f aca="false">IFERROR(IF(U276="June",(K276/V276-1)),0)</f>
        <v>0</v>
      </c>
      <c r="Y276" s="104" t="str">
        <f aca="false">IF(T276&gt;0,IF(U276="","-",IF(X276&lt;0%,"DEGROWTH","GROWTH")))</f>
        <v>GROWTH</v>
      </c>
      <c r="Z276" s="75" t="n">
        <v>0</v>
      </c>
      <c r="AA276" s="70"/>
      <c r="AB276" s="70" t="s">
        <v>133</v>
      </c>
      <c r="AC276" s="70" t="s">
        <v>133</v>
      </c>
      <c r="AD276" s="3"/>
      <c r="AE276" s="3"/>
      <c r="AF276" s="70" t="s">
        <v>133</v>
      </c>
      <c r="AG276" s="121" t="n">
        <f aca="false">IFERROR(INDEX(Last6M_AvgSales_Ref!$B$2:$B$12659,MATCH(D276,Last6M_AvgSales_Ref!$A$2:$A$12659,0)),"")</f>
        <v>20</v>
      </c>
    </row>
    <row r="277" customFormat="false" ht="14.25" hidden="false" customHeight="true" outlineLevel="0" collapsed="false">
      <c r="A277" s="70" t="s">
        <v>133</v>
      </c>
      <c r="B277" s="72" t="s">
        <v>43</v>
      </c>
      <c r="C277" s="72" t="s">
        <v>1150</v>
      </c>
      <c r="D277" s="72" t="n">
        <v>1000000233</v>
      </c>
      <c r="E277" s="73" t="s">
        <v>1151</v>
      </c>
      <c r="F277" s="74" t="n">
        <v>41243</v>
      </c>
      <c r="G277" s="67" t="str">
        <f aca="false">IF(I277&gt;0,"Targeted Dealer","-")</f>
        <v>Targeted Dealer</v>
      </c>
      <c r="H277" s="67"/>
      <c r="I277" s="68" t="n">
        <v>310</v>
      </c>
      <c r="J277" s="68" t="n">
        <f aca="false">I277/$J$1*($J$1-$E$1)</f>
        <v>310</v>
      </c>
      <c r="K277" s="69" t="n">
        <v>355</v>
      </c>
      <c r="L277" s="69" t="n">
        <f aca="false">I277-K277</f>
        <v>-45</v>
      </c>
      <c r="M277" s="69" t="n">
        <f aca="false">IFERROR((K277/J277%),"-")</f>
        <v>114.516129032258</v>
      </c>
      <c r="N277" s="97" t="n">
        <v>422.5</v>
      </c>
      <c r="O277" s="98" t="str">
        <f aca="false">IF(F277&lt;=$P$2,"June","")</f>
        <v>June</v>
      </c>
      <c r="P277" s="97" t="n">
        <f aca="false">N277</f>
        <v>422.5</v>
      </c>
      <c r="Q277" s="99" t="n">
        <f aca="false">K277-P277</f>
        <v>-67.5</v>
      </c>
      <c r="R277" s="98" t="n">
        <f aca="false">IFERROR(IF(O277="May",(K277/P277-1))," ")</f>
        <v>0</v>
      </c>
      <c r="S277" s="100" t="str">
        <f aca="false">IF(N277&gt;0,IF(O277="","-",IF(R277&lt;0%,"DEGROWTH","GROWTH")))</f>
        <v>GROWTH</v>
      </c>
      <c r="T277" s="69" t="n">
        <v>502.5</v>
      </c>
      <c r="U277" s="101" t="str">
        <f aca="false">IF(F277&lt;=$V$2,"May","")</f>
        <v>May</v>
      </c>
      <c r="V277" s="69" t="n">
        <f aca="false">T277</f>
        <v>502.5</v>
      </c>
      <c r="W277" s="102" t="n">
        <f aca="false">K277-V277</f>
        <v>-147.5</v>
      </c>
      <c r="X277" s="103" t="n">
        <f aca="false">IFERROR(IF(U277="June",(K277/V277-1)),0)</f>
        <v>0</v>
      </c>
      <c r="Y277" s="104" t="str">
        <f aca="false">IF(T277&gt;0,IF(U277="","-",IF(X277&lt;0%,"DEGROWTH","GROWTH")))</f>
        <v>GROWTH</v>
      </c>
      <c r="Z277" s="75" t="n">
        <v>0</v>
      </c>
      <c r="AA277" s="70"/>
      <c r="AB277" s="70" t="s">
        <v>133</v>
      </c>
      <c r="AC277" s="70" t="s">
        <v>133</v>
      </c>
      <c r="AD277" s="3"/>
      <c r="AE277" s="3"/>
      <c r="AF277" s="70" t="s">
        <v>133</v>
      </c>
      <c r="AG277" s="121" t="n">
        <f aca="false">IFERROR(INDEX(Last6M_AvgSales_Ref!$B$2:$B$12659,MATCH(D277,Last6M_AvgSales_Ref!$A$2:$A$12659,0)),"")</f>
        <v>542.666666666667</v>
      </c>
    </row>
    <row r="278" customFormat="false" ht="14.25" hidden="false" customHeight="true" outlineLevel="0" collapsed="false">
      <c r="A278" s="70" t="s">
        <v>133</v>
      </c>
      <c r="B278" s="72" t="s">
        <v>43</v>
      </c>
      <c r="C278" s="72" t="s">
        <v>1152</v>
      </c>
      <c r="D278" s="72" t="n">
        <v>1000000247</v>
      </c>
      <c r="E278" s="73" t="s">
        <v>1153</v>
      </c>
      <c r="F278" s="74" t="n">
        <v>41243</v>
      </c>
      <c r="G278" s="67" t="str">
        <f aca="false">IF(I278&gt;0,"Targeted Dealer","-")</f>
        <v>Targeted Dealer</v>
      </c>
      <c r="H278" s="67"/>
      <c r="I278" s="68" t="n">
        <v>60</v>
      </c>
      <c r="J278" s="68" t="n">
        <f aca="false">I278/$J$1*($J$1-$E$1)</f>
        <v>60</v>
      </c>
      <c r="K278" s="69" t="n">
        <v>75</v>
      </c>
      <c r="L278" s="69" t="n">
        <f aca="false">I278-K278</f>
        <v>-15</v>
      </c>
      <c r="M278" s="69" t="n">
        <f aca="false">IFERROR((K278/J278%),"-")</f>
        <v>125</v>
      </c>
      <c r="N278" s="97" t="n">
        <v>62.5</v>
      </c>
      <c r="O278" s="98" t="str">
        <f aca="false">IF(F278&lt;=$P$2,"June","")</f>
        <v>June</v>
      </c>
      <c r="P278" s="97" t="n">
        <f aca="false">N278</f>
        <v>62.5</v>
      </c>
      <c r="Q278" s="99" t="n">
        <f aca="false">K278-P278</f>
        <v>12.5</v>
      </c>
      <c r="R278" s="98" t="n">
        <f aca="false">IFERROR(IF(O278="May",(K278/P278-1))," ")</f>
        <v>0</v>
      </c>
      <c r="S278" s="100" t="str">
        <f aca="false">IF(N278&gt;0,IF(O278="","-",IF(R278&lt;0%,"DEGROWTH","GROWTH")))</f>
        <v>GROWTH</v>
      </c>
      <c r="T278" s="69" t="n">
        <v>137.5</v>
      </c>
      <c r="U278" s="101" t="str">
        <f aca="false">IF(F278&lt;=$V$2,"May","")</f>
        <v>May</v>
      </c>
      <c r="V278" s="69" t="n">
        <f aca="false">T278</f>
        <v>137.5</v>
      </c>
      <c r="W278" s="102" t="n">
        <f aca="false">K278-V278</f>
        <v>-62.5</v>
      </c>
      <c r="X278" s="103" t="n">
        <f aca="false">IFERROR(IF(U278="June",(K278/V278-1)),0)</f>
        <v>0</v>
      </c>
      <c r="Y278" s="104" t="str">
        <f aca="false">IF(T278&gt;0,IF(U278="","-",IF(X278&lt;0%,"DEGROWTH","GROWTH")))</f>
        <v>GROWTH</v>
      </c>
      <c r="Z278" s="75" t="n">
        <v>0</v>
      </c>
      <c r="AA278" s="70"/>
      <c r="AB278" s="70" t="s">
        <v>133</v>
      </c>
      <c r="AC278" s="70" t="s">
        <v>133</v>
      </c>
      <c r="AD278" s="3"/>
      <c r="AE278" s="3"/>
      <c r="AF278" s="70" t="s">
        <v>133</v>
      </c>
      <c r="AG278" s="121" t="n">
        <f aca="false">IFERROR(INDEX(Last6M_AvgSales_Ref!$B$2:$B$12659,MATCH(D278,Last6M_AvgSales_Ref!$A$2:$A$12659,0)),"")</f>
        <v>73.75</v>
      </c>
    </row>
    <row r="279" customFormat="false" ht="14.25" hidden="false" customHeight="true" outlineLevel="0" collapsed="false">
      <c r="A279" s="70" t="s">
        <v>133</v>
      </c>
      <c r="B279" s="72" t="s">
        <v>43</v>
      </c>
      <c r="C279" s="72" t="s">
        <v>1154</v>
      </c>
      <c r="D279" s="72" t="n">
        <v>1000000246</v>
      </c>
      <c r="E279" s="73" t="s">
        <v>1155</v>
      </c>
      <c r="F279" s="74" t="n">
        <v>41386</v>
      </c>
      <c r="G279" s="67" t="str">
        <f aca="false">IF(I279&gt;0,"Targeted Dealer","-")</f>
        <v>Targeted Dealer</v>
      </c>
      <c r="H279" s="67"/>
      <c r="I279" s="68" t="n">
        <v>20</v>
      </c>
      <c r="J279" s="68" t="n">
        <f aca="false">I279/$J$1*($J$1-$E$1)</f>
        <v>20</v>
      </c>
      <c r="K279" s="69" t="n">
        <v>63.5</v>
      </c>
      <c r="L279" s="69" t="n">
        <f aca="false">I279-K279</f>
        <v>-43.5</v>
      </c>
      <c r="M279" s="69" t="n">
        <f aca="false">IFERROR((K279/J279%),"-")</f>
        <v>317.5</v>
      </c>
      <c r="N279" s="97" t="n">
        <v>3</v>
      </c>
      <c r="O279" s="98" t="str">
        <f aca="false">IF(F279&lt;=$P$2,"June","")</f>
        <v>June</v>
      </c>
      <c r="P279" s="97" t="n">
        <f aca="false">N279</f>
        <v>3</v>
      </c>
      <c r="Q279" s="99" t="n">
        <f aca="false">K279-P279</f>
        <v>60.5</v>
      </c>
      <c r="R279" s="98" t="n">
        <f aca="false">IFERROR(IF(O279="May",(K279/P279-1))," ")</f>
        <v>0</v>
      </c>
      <c r="S279" s="100" t="str">
        <f aca="false">IF(N279&gt;0,IF(O279="","-",IF(R279&lt;0%,"DEGROWTH","GROWTH")))</f>
        <v>GROWTH</v>
      </c>
      <c r="T279" s="69" t="n">
        <v>9</v>
      </c>
      <c r="U279" s="101" t="str">
        <f aca="false">IF(F279&lt;=$V$2,"May","")</f>
        <v>May</v>
      </c>
      <c r="V279" s="69" t="n">
        <f aca="false">T279</f>
        <v>9</v>
      </c>
      <c r="W279" s="102" t="n">
        <f aca="false">K279-V279</f>
        <v>54.5</v>
      </c>
      <c r="X279" s="103" t="n">
        <f aca="false">IFERROR(IF(U279="June",(K279/V279-1)),0)</f>
        <v>0</v>
      </c>
      <c r="Y279" s="104" t="str">
        <f aca="false">IF(T279&gt;0,IF(U279="","-",IF(X279&lt;0%,"DEGROWTH","GROWTH")))</f>
        <v>GROWTH</v>
      </c>
      <c r="Z279" s="75" t="n">
        <v>0</v>
      </c>
      <c r="AA279" s="70"/>
      <c r="AB279" s="70" t="s">
        <v>133</v>
      </c>
      <c r="AC279" s="70" t="s">
        <v>133</v>
      </c>
      <c r="AD279" s="3"/>
      <c r="AE279" s="3"/>
      <c r="AF279" s="70" t="s">
        <v>133</v>
      </c>
      <c r="AG279" s="121" t="n">
        <f aca="false">IFERROR(INDEX(Last6M_AvgSales_Ref!$B$2:$B$12659,MATCH(D279,Last6M_AvgSales_Ref!$A$2:$A$12659,0)),"")</f>
        <v>31.25</v>
      </c>
    </row>
    <row r="280" customFormat="false" ht="14.25" hidden="false" customHeight="true" outlineLevel="0" collapsed="false">
      <c r="A280" s="70" t="s">
        <v>133</v>
      </c>
      <c r="B280" s="72" t="s">
        <v>43</v>
      </c>
      <c r="C280" s="72" t="s">
        <v>1156</v>
      </c>
      <c r="D280" s="72" t="n">
        <v>1000000811</v>
      </c>
      <c r="E280" s="73" t="s">
        <v>1157</v>
      </c>
      <c r="F280" s="74" t="n">
        <v>42097</v>
      </c>
      <c r="G280" s="67" t="str">
        <f aca="false">IF(I280&gt;0,"Targeted Dealer","-")</f>
        <v>Targeted Dealer</v>
      </c>
      <c r="H280" s="67"/>
      <c r="I280" s="68" t="n">
        <v>20</v>
      </c>
      <c r="J280" s="68" t="n">
        <f aca="false">I280/$J$1*($J$1-$E$1)</f>
        <v>20</v>
      </c>
      <c r="K280" s="69" t="n">
        <v>20</v>
      </c>
      <c r="L280" s="69" t="n">
        <f aca="false">I280-K280</f>
        <v>0</v>
      </c>
      <c r="M280" s="69" t="n">
        <f aca="false">IFERROR((K280/J280%),"-")</f>
        <v>100</v>
      </c>
      <c r="N280" s="97" t="n">
        <v>20</v>
      </c>
      <c r="O280" s="98" t="str">
        <f aca="false">IF(F280&lt;=$P$2,"June","")</f>
        <v>June</v>
      </c>
      <c r="P280" s="97" t="n">
        <f aca="false">N280</f>
        <v>20</v>
      </c>
      <c r="Q280" s="99" t="n">
        <f aca="false">K280-P280</f>
        <v>0</v>
      </c>
      <c r="R280" s="98" t="n">
        <f aca="false">IFERROR(IF(O280="May",(K280/P280-1))," ")</f>
        <v>0</v>
      </c>
      <c r="S280" s="100" t="str">
        <f aca="false">IF(N280&gt;0,IF(O280="","-",IF(R280&lt;0%,"DEGROWTH","GROWTH")))</f>
        <v>GROWTH</v>
      </c>
      <c r="T280" s="69" t="n">
        <v>20</v>
      </c>
      <c r="U280" s="101" t="str">
        <f aca="false">IF(F280&lt;=$V$2,"May","")</f>
        <v>May</v>
      </c>
      <c r="V280" s="69" t="n">
        <f aca="false">T280</f>
        <v>20</v>
      </c>
      <c r="W280" s="102" t="n">
        <f aca="false">K280-V280</f>
        <v>0</v>
      </c>
      <c r="X280" s="103" t="n">
        <f aca="false">IFERROR(IF(U280="June",(K280/V280-1)),0)</f>
        <v>0</v>
      </c>
      <c r="Y280" s="104" t="str">
        <f aca="false">IF(T280&gt;0,IF(U280="","-",IF(X280&lt;0%,"DEGROWTH","GROWTH")))</f>
        <v>GROWTH</v>
      </c>
      <c r="Z280" s="75" t="n">
        <v>0</v>
      </c>
      <c r="AA280" s="70"/>
      <c r="AB280" s="70" t="s">
        <v>133</v>
      </c>
      <c r="AC280" s="70" t="s">
        <v>133</v>
      </c>
      <c r="AD280" s="3"/>
      <c r="AE280" s="3"/>
      <c r="AF280" s="70" t="s">
        <v>133</v>
      </c>
      <c r="AG280" s="121" t="n">
        <f aca="false">IFERROR(INDEX(Last6M_AvgSales_Ref!$B$2:$B$12659,MATCH(D280,Last6M_AvgSales_Ref!$A$2:$A$12659,0)),"")</f>
        <v>29.1666666666667</v>
      </c>
    </row>
    <row r="281" customFormat="false" ht="14.25" hidden="false" customHeight="true" outlineLevel="0" collapsed="false">
      <c r="A281" s="70" t="s">
        <v>133</v>
      </c>
      <c r="B281" s="72" t="s">
        <v>43</v>
      </c>
      <c r="C281" s="72" t="s">
        <v>1158</v>
      </c>
      <c r="D281" s="72" t="n">
        <v>1000000239</v>
      </c>
      <c r="E281" s="73" t="s">
        <v>1159</v>
      </c>
      <c r="F281" s="74" t="n">
        <v>42123</v>
      </c>
      <c r="G281" s="67" t="str">
        <f aca="false">IF(I281&gt;0,"Targeted Dealer","-")</f>
        <v>Targeted Dealer</v>
      </c>
      <c r="H281" s="67"/>
      <c r="I281" s="68" t="n">
        <v>90</v>
      </c>
      <c r="J281" s="68" t="n">
        <f aca="false">I281/$J$1*($J$1-$E$1)</f>
        <v>90</v>
      </c>
      <c r="K281" s="69" t="n">
        <v>31.5</v>
      </c>
      <c r="L281" s="69" t="n">
        <f aca="false">I281-K281</f>
        <v>58.5</v>
      </c>
      <c r="M281" s="69" t="n">
        <f aca="false">IFERROR((K281/J281%),"-")</f>
        <v>35</v>
      </c>
      <c r="N281" s="97" t="n">
        <v>113.5</v>
      </c>
      <c r="O281" s="98" t="str">
        <f aca="false">IF(F281&lt;=$P$2,"June","")</f>
        <v>June</v>
      </c>
      <c r="P281" s="97" t="n">
        <f aca="false">N281</f>
        <v>113.5</v>
      </c>
      <c r="Q281" s="99" t="n">
        <f aca="false">K281-P281</f>
        <v>-82</v>
      </c>
      <c r="R281" s="98" t="n">
        <f aca="false">IFERROR(IF(O281="May",(K281/P281-1))," ")</f>
        <v>0</v>
      </c>
      <c r="S281" s="100" t="str">
        <f aca="false">IF(N281&gt;0,IF(O281="","-",IF(R281&lt;0%,"DEGROWTH","GROWTH")))</f>
        <v>GROWTH</v>
      </c>
      <c r="T281" s="69" t="n">
        <v>74</v>
      </c>
      <c r="U281" s="101" t="str">
        <f aca="false">IF(F281&lt;=$V$2,"May","")</f>
        <v>May</v>
      </c>
      <c r="V281" s="69" t="n">
        <f aca="false">T281</f>
        <v>74</v>
      </c>
      <c r="W281" s="102" t="n">
        <f aca="false">K281-V281</f>
        <v>-42.5</v>
      </c>
      <c r="X281" s="103" t="n">
        <f aca="false">IFERROR(IF(U281="June",(K281/V281-1)),0)</f>
        <v>0</v>
      </c>
      <c r="Y281" s="104" t="str">
        <f aca="false">IF(T281&gt;0,IF(U281="","-",IF(X281&lt;0%,"DEGROWTH","GROWTH")))</f>
        <v>GROWTH</v>
      </c>
      <c r="Z281" s="75" t="n">
        <v>0</v>
      </c>
      <c r="AA281" s="70"/>
      <c r="AB281" s="70" t="s">
        <v>133</v>
      </c>
      <c r="AC281" s="70" t="s">
        <v>133</v>
      </c>
      <c r="AD281" s="3"/>
      <c r="AE281" s="3"/>
      <c r="AF281" s="70" t="s">
        <v>133</v>
      </c>
      <c r="AG281" s="121" t="n">
        <f aca="false">IFERROR(INDEX(Last6M_AvgSales_Ref!$B$2:$B$12659,MATCH(D281,Last6M_AvgSales_Ref!$A$2:$A$12659,0)),"")</f>
        <v>121.041666666667</v>
      </c>
    </row>
    <row r="282" customFormat="false" ht="14.25" hidden="false" customHeight="true" outlineLevel="0" collapsed="false">
      <c r="A282" s="70" t="s">
        <v>133</v>
      </c>
      <c r="B282" s="72" t="s">
        <v>43</v>
      </c>
      <c r="C282" s="72" t="s">
        <v>1160</v>
      </c>
      <c r="D282" s="72" t="n">
        <v>1000000820</v>
      </c>
      <c r="E282" s="73" t="s">
        <v>1161</v>
      </c>
      <c r="F282" s="74" t="n">
        <v>42634</v>
      </c>
      <c r="G282" s="67" t="str">
        <f aca="false">IF(I282&gt;0,"Targeted Dealer","-")</f>
        <v>Targeted Dealer</v>
      </c>
      <c r="H282" s="67"/>
      <c r="I282" s="68" t="n">
        <v>120</v>
      </c>
      <c r="J282" s="68" t="n">
        <f aca="false">I282/$J$1*($J$1-$E$1)</f>
        <v>120</v>
      </c>
      <c r="K282" s="69" t="n">
        <v>142.75</v>
      </c>
      <c r="L282" s="69" t="n">
        <f aca="false">I282-K282</f>
        <v>-22.75</v>
      </c>
      <c r="M282" s="69" t="n">
        <f aca="false">IFERROR((K282/J282%),"-")</f>
        <v>118.958333333333</v>
      </c>
      <c r="N282" s="97" t="n">
        <v>79</v>
      </c>
      <c r="O282" s="98" t="str">
        <f aca="false">IF(F282&lt;=$P$2,"June","")</f>
        <v>June</v>
      </c>
      <c r="P282" s="97" t="n">
        <f aca="false">N282</f>
        <v>79</v>
      </c>
      <c r="Q282" s="99" t="n">
        <f aca="false">K282-P282</f>
        <v>63.75</v>
      </c>
      <c r="R282" s="98" t="n">
        <f aca="false">IFERROR(IF(O282="May",(K282/P282-1))," ")</f>
        <v>0</v>
      </c>
      <c r="S282" s="100" t="str">
        <f aca="false">IF(N282&gt;0,IF(O282="","-",IF(R282&lt;0%,"DEGROWTH","GROWTH")))</f>
        <v>GROWTH</v>
      </c>
      <c r="T282" s="69" t="n">
        <v>105.75</v>
      </c>
      <c r="U282" s="101" t="str">
        <f aca="false">IF(F282&lt;=$V$2,"May","")</f>
        <v>May</v>
      </c>
      <c r="V282" s="69" t="n">
        <f aca="false">T282</f>
        <v>105.75</v>
      </c>
      <c r="W282" s="102" t="n">
        <f aca="false">K282-V282</f>
        <v>37</v>
      </c>
      <c r="X282" s="103" t="n">
        <f aca="false">IFERROR(IF(U282="June",(K282/V282-1)),0)</f>
        <v>0</v>
      </c>
      <c r="Y282" s="104" t="str">
        <f aca="false">IF(T282&gt;0,IF(U282="","-",IF(X282&lt;0%,"DEGROWTH","GROWTH")))</f>
        <v>GROWTH</v>
      </c>
      <c r="Z282" s="75" t="n">
        <v>0</v>
      </c>
      <c r="AA282" s="70"/>
      <c r="AB282" s="70" t="s">
        <v>133</v>
      </c>
      <c r="AC282" s="70" t="s">
        <v>133</v>
      </c>
      <c r="AD282" s="3"/>
      <c r="AE282" s="3"/>
      <c r="AF282" s="70" t="s">
        <v>133</v>
      </c>
      <c r="AG282" s="121" t="n">
        <f aca="false">IFERROR(INDEX(Last6M_AvgSales_Ref!$B$2:$B$12659,MATCH(D282,Last6M_AvgSales_Ref!$A$2:$A$12659,0)),"")</f>
        <v>119.65</v>
      </c>
    </row>
    <row r="283" customFormat="false" ht="14.25" hidden="false" customHeight="true" outlineLevel="0" collapsed="false">
      <c r="A283" s="70" t="s">
        <v>133</v>
      </c>
      <c r="B283" s="72" t="s">
        <v>43</v>
      </c>
      <c r="C283" s="72" t="s">
        <v>1162</v>
      </c>
      <c r="D283" s="72" t="n">
        <v>1000000821</v>
      </c>
      <c r="E283" s="73" t="s">
        <v>1163</v>
      </c>
      <c r="F283" s="74" t="n">
        <v>42731</v>
      </c>
      <c r="G283" s="67" t="str">
        <f aca="false">IF(I283&gt;0,"Targeted Dealer","-")</f>
        <v>Targeted Dealer</v>
      </c>
      <c r="H283" s="67"/>
      <c r="I283" s="68" t="n">
        <v>20</v>
      </c>
      <c r="J283" s="68" t="n">
        <f aca="false">I283/$J$1*($J$1-$E$1)</f>
        <v>20</v>
      </c>
      <c r="K283" s="69" t="n">
        <v>0</v>
      </c>
      <c r="L283" s="69" t="n">
        <f aca="false">I283-K283</f>
        <v>20</v>
      </c>
      <c r="M283" s="69" t="n">
        <f aca="false">IFERROR((K283/J283%),"-")</f>
        <v>0</v>
      </c>
      <c r="N283" s="97" t="n">
        <v>0</v>
      </c>
      <c r="O283" s="98" t="str">
        <f aca="false">IF(F283&lt;=$P$2,"June","")</f>
        <v>June</v>
      </c>
      <c r="P283" s="97" t="n">
        <f aca="false">N283</f>
        <v>0</v>
      </c>
      <c r="Q283" s="99" t="n">
        <f aca="false">K283-P283</f>
        <v>0</v>
      </c>
      <c r="R283" s="98" t="n">
        <f aca="false">IFERROR(IF(O283="May",(K283/P283-1))," ")</f>
        <v>0</v>
      </c>
      <c r="S283" s="105" t="b">
        <f aca="false">IF(N283&gt;0,IF(O283="","-",IF(R283&lt;0%,"DEGROWTH","GROWTH")))</f>
        <v>0</v>
      </c>
      <c r="T283" s="69" t="n">
        <v>5</v>
      </c>
      <c r="U283" s="101" t="str">
        <f aca="false">IF(F283&lt;=$V$2,"May","")</f>
        <v>May</v>
      </c>
      <c r="V283" s="69" t="n">
        <f aca="false">T283</f>
        <v>5</v>
      </c>
      <c r="W283" s="102" t="n">
        <f aca="false">K283-V283</f>
        <v>-5</v>
      </c>
      <c r="X283" s="103" t="n">
        <f aca="false">IFERROR(IF(U283="June",(K283/V283-1)),0)</f>
        <v>0</v>
      </c>
      <c r="Y283" s="104" t="str">
        <f aca="false">IF(T283&gt;0,IF(U283="","-",IF(X283&lt;0%,"DEGROWTH","GROWTH")))</f>
        <v>GROWTH</v>
      </c>
      <c r="Z283" s="75" t="n">
        <v>0</v>
      </c>
      <c r="AA283" s="70"/>
      <c r="AB283" s="70" t="s">
        <v>133</v>
      </c>
      <c r="AC283" s="70" t="s">
        <v>133</v>
      </c>
      <c r="AD283" s="3"/>
      <c r="AE283" s="3"/>
      <c r="AF283" s="70" t="s">
        <v>133</v>
      </c>
      <c r="AG283" s="121" t="n">
        <f aca="false">IFERROR(INDEX(Last6M_AvgSales_Ref!$B$2:$B$12659,MATCH(D283,Last6M_AvgSales_Ref!$A$2:$A$12659,0)),"")</f>
        <v>1.41666666666667</v>
      </c>
    </row>
    <row r="284" customFormat="false" ht="14.25" hidden="false" customHeight="true" outlineLevel="0" collapsed="false">
      <c r="A284" s="70" t="s">
        <v>133</v>
      </c>
      <c r="B284" s="72" t="s">
        <v>43</v>
      </c>
      <c r="C284" s="72" t="s">
        <v>1164</v>
      </c>
      <c r="D284" s="72" t="n">
        <v>1000000249</v>
      </c>
      <c r="E284" s="73" t="s">
        <v>1165</v>
      </c>
      <c r="F284" s="74" t="n">
        <v>43217</v>
      </c>
      <c r="G284" s="67" t="str">
        <f aca="false">IF(I284&gt;0,"Targeted Dealer","-")</f>
        <v>Targeted Dealer</v>
      </c>
      <c r="H284" s="67"/>
      <c r="I284" s="68" t="n">
        <v>20</v>
      </c>
      <c r="J284" s="68" t="n">
        <f aca="false">I284/$J$1*($J$1-$E$1)</f>
        <v>20</v>
      </c>
      <c r="K284" s="69" t="n">
        <v>19</v>
      </c>
      <c r="L284" s="69" t="n">
        <f aca="false">I284-K284</f>
        <v>1</v>
      </c>
      <c r="M284" s="69" t="n">
        <f aca="false">IFERROR((K284/J284%),"-")</f>
        <v>95</v>
      </c>
      <c r="N284" s="97" t="n">
        <v>32</v>
      </c>
      <c r="O284" s="98" t="str">
        <f aca="false">IF(F284&lt;=$P$2,"June","")</f>
        <v>June</v>
      </c>
      <c r="P284" s="97" t="n">
        <f aca="false">N284</f>
        <v>32</v>
      </c>
      <c r="Q284" s="99" t="n">
        <f aca="false">K284-P284</f>
        <v>-13</v>
      </c>
      <c r="R284" s="98" t="n">
        <f aca="false">IFERROR(IF(O284="May",(K284/P284-1))," ")</f>
        <v>0</v>
      </c>
      <c r="S284" s="100" t="str">
        <f aca="false">IF(N284&gt;0,IF(O284="","-",IF(R284&lt;0%,"DEGROWTH","GROWTH")))</f>
        <v>GROWTH</v>
      </c>
      <c r="T284" s="69" t="n">
        <v>11.95</v>
      </c>
      <c r="U284" s="101" t="str">
        <f aca="false">IF(F284&lt;=$V$2,"May","")</f>
        <v>May</v>
      </c>
      <c r="V284" s="69" t="n">
        <f aca="false">T284</f>
        <v>11.95</v>
      </c>
      <c r="W284" s="102" t="n">
        <f aca="false">K284-V284</f>
        <v>7.05</v>
      </c>
      <c r="X284" s="103" t="n">
        <f aca="false">IFERROR(IF(U284="June",(K284/V284-1)),0)</f>
        <v>0</v>
      </c>
      <c r="Y284" s="104" t="str">
        <f aca="false">IF(T284&gt;0,IF(U284="","-",IF(X284&lt;0%,"DEGROWTH","GROWTH")))</f>
        <v>GROWTH</v>
      </c>
      <c r="Z284" s="75" t="n">
        <v>0</v>
      </c>
      <c r="AA284" s="70"/>
      <c r="AB284" s="70" t="s">
        <v>133</v>
      </c>
      <c r="AC284" s="70" t="s">
        <v>133</v>
      </c>
      <c r="AD284" s="3"/>
      <c r="AE284" s="3"/>
      <c r="AF284" s="70" t="s">
        <v>133</v>
      </c>
      <c r="AG284" s="121" t="n">
        <f aca="false">IFERROR(INDEX(Last6M_AvgSales_Ref!$B$2:$B$12659,MATCH(D284,Last6M_AvgSales_Ref!$A$2:$A$12659,0)),"")</f>
        <v>36.725</v>
      </c>
    </row>
    <row r="285" customFormat="false" ht="14.25" hidden="false" customHeight="true" outlineLevel="0" collapsed="false">
      <c r="A285" s="70" t="s">
        <v>133</v>
      </c>
      <c r="B285" s="72" t="s">
        <v>43</v>
      </c>
      <c r="C285" s="72" t="s">
        <v>1166</v>
      </c>
      <c r="D285" s="72" t="n">
        <v>1000000238</v>
      </c>
      <c r="E285" s="73" t="s">
        <v>1167</v>
      </c>
      <c r="F285" s="74" t="n">
        <v>43315</v>
      </c>
      <c r="G285" s="67" t="str">
        <f aca="false">IF(I285&gt;0,"Targeted Dealer","-")</f>
        <v>Targeted Dealer</v>
      </c>
      <c r="H285" s="67"/>
      <c r="I285" s="68" t="n">
        <v>20</v>
      </c>
      <c r="J285" s="68" t="n">
        <f aca="false">I285/$J$1*($J$1-$E$1)</f>
        <v>20</v>
      </c>
      <c r="K285" s="69" t="n">
        <v>4</v>
      </c>
      <c r="L285" s="69" t="n">
        <f aca="false">I285-K285</f>
        <v>16</v>
      </c>
      <c r="M285" s="69" t="n">
        <f aca="false">IFERROR((K285/J285%),"-")</f>
        <v>20</v>
      </c>
      <c r="N285" s="97" t="n">
        <v>21.5</v>
      </c>
      <c r="O285" s="98" t="str">
        <f aca="false">IF(F285&lt;=$P$2,"June","")</f>
        <v>June</v>
      </c>
      <c r="P285" s="97" t="n">
        <f aca="false">N285</f>
        <v>21.5</v>
      </c>
      <c r="Q285" s="99" t="n">
        <f aca="false">K285-P285</f>
        <v>-17.5</v>
      </c>
      <c r="R285" s="98" t="n">
        <f aca="false">IFERROR(IF(O285="May",(K285/P285-1))," ")</f>
        <v>0</v>
      </c>
      <c r="S285" s="100" t="str">
        <f aca="false">IF(N285&gt;0,IF(O285="","-",IF(R285&lt;0%,"DEGROWTH","GROWTH")))</f>
        <v>GROWTH</v>
      </c>
      <c r="T285" s="69" t="n">
        <v>10</v>
      </c>
      <c r="U285" s="101" t="str">
        <f aca="false">IF(F285&lt;=$V$2,"May","")</f>
        <v>May</v>
      </c>
      <c r="V285" s="69" t="n">
        <f aca="false">T285</f>
        <v>10</v>
      </c>
      <c r="W285" s="102" t="n">
        <f aca="false">K285-V285</f>
        <v>-6</v>
      </c>
      <c r="X285" s="103" t="n">
        <f aca="false">IFERROR(IF(U285="June",(K285/V285-1)),0)</f>
        <v>0</v>
      </c>
      <c r="Y285" s="104" t="str">
        <f aca="false">IF(T285&gt;0,IF(U285="","-",IF(X285&lt;0%,"DEGROWTH","GROWTH")))</f>
        <v>GROWTH</v>
      </c>
      <c r="Z285" s="75" t="n">
        <v>0</v>
      </c>
      <c r="AA285" s="70"/>
      <c r="AB285" s="70" t="s">
        <v>133</v>
      </c>
      <c r="AC285" s="70" t="s">
        <v>133</v>
      </c>
      <c r="AD285" s="3"/>
      <c r="AE285" s="3"/>
      <c r="AF285" s="70" t="s">
        <v>133</v>
      </c>
      <c r="AG285" s="121" t="n">
        <f aca="false">IFERROR(INDEX(Last6M_AvgSales_Ref!$B$2:$B$12659,MATCH(D285,Last6M_AvgSales_Ref!$A$2:$A$12659,0)),"")</f>
        <v>25.7083333333333</v>
      </c>
    </row>
    <row r="286" customFormat="false" ht="14.25" hidden="false" customHeight="true" outlineLevel="0" collapsed="false">
      <c r="A286" s="70" t="s">
        <v>133</v>
      </c>
      <c r="B286" s="72" t="s">
        <v>43</v>
      </c>
      <c r="C286" s="72" t="s">
        <v>1168</v>
      </c>
      <c r="D286" s="72" t="n">
        <v>1000000250</v>
      </c>
      <c r="E286" s="73" t="s">
        <v>1169</v>
      </c>
      <c r="F286" s="74" t="n">
        <v>43525</v>
      </c>
      <c r="G286" s="67" t="str">
        <f aca="false">IF(I286&gt;0,"Targeted Dealer","-")</f>
        <v>Targeted Dealer</v>
      </c>
      <c r="H286" s="67"/>
      <c r="I286" s="68" t="n">
        <v>20</v>
      </c>
      <c r="J286" s="68" t="n">
        <f aca="false">I286/$J$1*($J$1-$E$1)</f>
        <v>20</v>
      </c>
      <c r="K286" s="69" t="n">
        <v>15</v>
      </c>
      <c r="L286" s="69" t="n">
        <f aca="false">I286-K286</f>
        <v>5</v>
      </c>
      <c r="M286" s="69" t="n">
        <f aca="false">IFERROR((K286/J286%),"-")</f>
        <v>75</v>
      </c>
      <c r="N286" s="97" t="n">
        <v>0</v>
      </c>
      <c r="O286" s="98" t="str">
        <f aca="false">IF(F286&lt;=$P$2,"June","")</f>
        <v>June</v>
      </c>
      <c r="P286" s="97" t="n">
        <f aca="false">N286</f>
        <v>0</v>
      </c>
      <c r="Q286" s="99" t="n">
        <f aca="false">K286-P286</f>
        <v>15</v>
      </c>
      <c r="R286" s="98" t="n">
        <f aca="false">IFERROR(IF(O286="May",(K286/P286-1))," ")</f>
        <v>0</v>
      </c>
      <c r="S286" s="105" t="b">
        <f aca="false">IF(N286&gt;0,IF(O286="","-",IF(R286&lt;0%,"DEGROWTH","GROWTH")))</f>
        <v>0</v>
      </c>
      <c r="T286" s="69" t="n">
        <v>20</v>
      </c>
      <c r="U286" s="101" t="str">
        <f aca="false">IF(F286&lt;=$V$2,"May","")</f>
        <v>May</v>
      </c>
      <c r="V286" s="69" t="n">
        <f aca="false">T286</f>
        <v>20</v>
      </c>
      <c r="W286" s="102" t="n">
        <f aca="false">K286-V286</f>
        <v>-5</v>
      </c>
      <c r="X286" s="103" t="n">
        <f aca="false">IFERROR(IF(U286="June",(K286/V286-1)),0)</f>
        <v>0</v>
      </c>
      <c r="Y286" s="104" t="str">
        <f aca="false">IF(T286&gt;0,IF(U286="","-",IF(X286&lt;0%,"DEGROWTH","GROWTH")))</f>
        <v>GROWTH</v>
      </c>
      <c r="Z286" s="75" t="n">
        <v>0</v>
      </c>
      <c r="AA286" s="70"/>
      <c r="AB286" s="70" t="s">
        <v>133</v>
      </c>
      <c r="AC286" s="70" t="s">
        <v>133</v>
      </c>
      <c r="AD286" s="3"/>
      <c r="AE286" s="3"/>
      <c r="AF286" s="70" t="s">
        <v>133</v>
      </c>
      <c r="AG286" s="121" t="n">
        <f aca="false">IFERROR(INDEX(Last6M_AvgSales_Ref!$B$2:$B$12659,MATCH(D286,Last6M_AvgSales_Ref!$A$2:$A$12659,0)),"")</f>
        <v>25</v>
      </c>
    </row>
    <row r="287" customFormat="false" ht="14.25" hidden="false" customHeight="true" outlineLevel="0" collapsed="false">
      <c r="A287" s="70" t="s">
        <v>133</v>
      </c>
      <c r="B287" s="72" t="s">
        <v>43</v>
      </c>
      <c r="C287" s="72" t="s">
        <v>1170</v>
      </c>
      <c r="D287" s="72" t="n">
        <v>1000000339</v>
      </c>
      <c r="E287" s="73" t="s">
        <v>1171</v>
      </c>
      <c r="F287" s="74" t="n">
        <v>43648</v>
      </c>
      <c r="G287" s="67" t="str">
        <f aca="false">IF(I287&gt;0,"Targeted Dealer","-")</f>
        <v>Targeted Dealer</v>
      </c>
      <c r="H287" s="67"/>
      <c r="I287" s="68" t="n">
        <v>100</v>
      </c>
      <c r="J287" s="68" t="n">
        <f aca="false">I287/$J$1*($J$1-$E$1)</f>
        <v>100</v>
      </c>
      <c r="K287" s="69" t="n">
        <v>25</v>
      </c>
      <c r="L287" s="69" t="n">
        <f aca="false">I287-K287</f>
        <v>75</v>
      </c>
      <c r="M287" s="69" t="n">
        <f aca="false">IFERROR((K287/J287%),"-")</f>
        <v>25</v>
      </c>
      <c r="N287" s="97" t="n">
        <v>50</v>
      </c>
      <c r="O287" s="98" t="str">
        <f aca="false">IF(F287&lt;=$P$2,"June","")</f>
        <v>June</v>
      </c>
      <c r="P287" s="97" t="n">
        <f aca="false">N287</f>
        <v>50</v>
      </c>
      <c r="Q287" s="99" t="n">
        <f aca="false">K287-P287</f>
        <v>-25</v>
      </c>
      <c r="R287" s="98" t="n">
        <f aca="false">IFERROR(IF(O287="May",(K287/P287-1))," ")</f>
        <v>0</v>
      </c>
      <c r="S287" s="100" t="str">
        <f aca="false">IF(N287&gt;0,IF(O287="","-",IF(R287&lt;0%,"DEGROWTH","GROWTH")))</f>
        <v>GROWTH</v>
      </c>
      <c r="T287" s="69" t="n">
        <v>150</v>
      </c>
      <c r="U287" s="101" t="str">
        <f aca="false">IF(F287&lt;=$V$2,"May","")</f>
        <v>May</v>
      </c>
      <c r="V287" s="69" t="n">
        <f aca="false">T287</f>
        <v>150</v>
      </c>
      <c r="W287" s="102" t="n">
        <f aca="false">K287-V287</f>
        <v>-125</v>
      </c>
      <c r="X287" s="103" t="n">
        <f aca="false">IFERROR(IF(U287="June",(K287/V287-1)),0)</f>
        <v>0</v>
      </c>
      <c r="Y287" s="104" t="str">
        <f aca="false">IF(T287&gt;0,IF(U287="","-",IF(X287&lt;0%,"DEGROWTH","GROWTH")))</f>
        <v>GROWTH</v>
      </c>
      <c r="Z287" s="75" t="n">
        <v>0</v>
      </c>
      <c r="AA287" s="70"/>
      <c r="AB287" s="70" t="s">
        <v>133</v>
      </c>
      <c r="AC287" s="70" t="s">
        <v>133</v>
      </c>
      <c r="AD287" s="3"/>
      <c r="AE287" s="3"/>
      <c r="AF287" s="70" t="s">
        <v>133</v>
      </c>
      <c r="AG287" s="121" t="n">
        <f aca="false">IFERROR(INDEX(Last6M_AvgSales_Ref!$B$2:$B$12659,MATCH(D287,Last6M_AvgSales_Ref!$A$2:$A$12659,0)),"")</f>
        <v>95.3333333333333</v>
      </c>
    </row>
    <row r="288" customFormat="false" ht="14.25" hidden="false" customHeight="true" outlineLevel="0" collapsed="false">
      <c r="A288" s="70" t="s">
        <v>133</v>
      </c>
      <c r="B288" s="72" t="s">
        <v>43</v>
      </c>
      <c r="C288" s="72" t="s">
        <v>1172</v>
      </c>
      <c r="D288" s="72" t="n">
        <v>1000000815</v>
      </c>
      <c r="E288" s="73" t="s">
        <v>1173</v>
      </c>
      <c r="F288" s="74" t="n">
        <v>43700</v>
      </c>
      <c r="G288" s="67" t="str">
        <f aca="false">IF(I288&gt;0,"Targeted Dealer","-")</f>
        <v>Targeted Dealer</v>
      </c>
      <c r="H288" s="67"/>
      <c r="I288" s="68" t="n">
        <v>430</v>
      </c>
      <c r="J288" s="68" t="n">
        <f aca="false">I288/$J$1*($J$1-$E$1)</f>
        <v>430</v>
      </c>
      <c r="K288" s="69" t="n">
        <v>534.75</v>
      </c>
      <c r="L288" s="69" t="n">
        <f aca="false">I288-K288</f>
        <v>-104.75</v>
      </c>
      <c r="M288" s="69" t="n">
        <f aca="false">IFERROR((K288/J288%),"-")</f>
        <v>124.360465116279</v>
      </c>
      <c r="N288" s="97" t="n">
        <v>405.25</v>
      </c>
      <c r="O288" s="98" t="str">
        <f aca="false">IF(F288&lt;=$P$2,"June","")</f>
        <v>June</v>
      </c>
      <c r="P288" s="97" t="n">
        <f aca="false">N288</f>
        <v>405.25</v>
      </c>
      <c r="Q288" s="99" t="n">
        <f aca="false">K288-P288</f>
        <v>129.5</v>
      </c>
      <c r="R288" s="98" t="n">
        <f aca="false">IFERROR(IF(O288="May",(K288/P288-1))," ")</f>
        <v>0</v>
      </c>
      <c r="S288" s="100" t="str">
        <f aca="false">IF(N288&gt;0,IF(O288="","-",IF(R288&lt;0%,"DEGROWTH","GROWTH")))</f>
        <v>GROWTH</v>
      </c>
      <c r="T288" s="69" t="n">
        <v>405.75</v>
      </c>
      <c r="U288" s="101" t="str">
        <f aca="false">IF(F288&lt;=$V$2,"May","")</f>
        <v>May</v>
      </c>
      <c r="V288" s="69" t="n">
        <f aca="false">T288</f>
        <v>405.75</v>
      </c>
      <c r="W288" s="102" t="n">
        <f aca="false">K288-V288</f>
        <v>129</v>
      </c>
      <c r="X288" s="103" t="n">
        <f aca="false">IFERROR(IF(U288="June",(K288/V288-1)),0)</f>
        <v>0</v>
      </c>
      <c r="Y288" s="104" t="str">
        <f aca="false">IF(T288&gt;0,IF(U288="","-",IF(X288&lt;0%,"DEGROWTH","GROWTH")))</f>
        <v>GROWTH</v>
      </c>
      <c r="Z288" s="75" t="n">
        <v>0</v>
      </c>
      <c r="AA288" s="70"/>
      <c r="AB288" s="70" t="s">
        <v>133</v>
      </c>
      <c r="AC288" s="70" t="s">
        <v>133</v>
      </c>
      <c r="AD288" s="3"/>
      <c r="AE288" s="3"/>
      <c r="AF288" s="70" t="s">
        <v>133</v>
      </c>
      <c r="AG288" s="121" t="n">
        <f aca="false">IFERROR(INDEX(Last6M_AvgSales_Ref!$B$2:$B$12659,MATCH(D288,Last6M_AvgSales_Ref!$A$2:$A$12659,0)),"")</f>
        <v>608.483333333333</v>
      </c>
    </row>
    <row r="289" customFormat="false" ht="14.25" hidden="false" customHeight="true" outlineLevel="0" collapsed="false">
      <c r="A289" s="70" t="s">
        <v>133</v>
      </c>
      <c r="B289" s="72" t="s">
        <v>43</v>
      </c>
      <c r="C289" s="72" t="s">
        <v>1174</v>
      </c>
      <c r="D289" s="72" t="n">
        <v>1000000340</v>
      </c>
      <c r="E289" s="73" t="s">
        <v>1175</v>
      </c>
      <c r="F289" s="74" t="n">
        <v>44006</v>
      </c>
      <c r="G289" s="67" t="str">
        <f aca="false">IF(I289&gt;0,"Targeted Dealer","-")</f>
        <v>Targeted Dealer</v>
      </c>
      <c r="H289" s="67"/>
      <c r="I289" s="68" t="n">
        <v>65</v>
      </c>
      <c r="J289" s="68" t="n">
        <f aca="false">I289/$J$1*($J$1-$E$1)</f>
        <v>65</v>
      </c>
      <c r="K289" s="69" t="n">
        <v>22.5</v>
      </c>
      <c r="L289" s="69" t="n">
        <f aca="false">I289-K289</f>
        <v>42.5</v>
      </c>
      <c r="M289" s="69" t="n">
        <f aca="false">IFERROR((K289/J289%),"-")</f>
        <v>34.6153846153846</v>
      </c>
      <c r="N289" s="97" t="n">
        <v>15</v>
      </c>
      <c r="O289" s="98" t="str">
        <f aca="false">IF(F289&lt;=$P$2,"June","")</f>
        <v>June</v>
      </c>
      <c r="P289" s="97" t="n">
        <f aca="false">N289</f>
        <v>15</v>
      </c>
      <c r="Q289" s="99" t="n">
        <f aca="false">K289-P289</f>
        <v>7.5</v>
      </c>
      <c r="R289" s="98" t="n">
        <f aca="false">IFERROR(IF(O289="May",(K289/P289-1))," ")</f>
        <v>0</v>
      </c>
      <c r="S289" s="100" t="str">
        <f aca="false">IF(N289&gt;0,IF(O289="","-",IF(R289&lt;0%,"DEGROWTH","GROWTH")))</f>
        <v>GROWTH</v>
      </c>
      <c r="T289" s="69" t="n">
        <v>62.45</v>
      </c>
      <c r="U289" s="101" t="str">
        <f aca="false">IF(F289&lt;=$V$2,"May","")</f>
        <v>May</v>
      </c>
      <c r="V289" s="69" t="n">
        <f aca="false">T289</f>
        <v>62.45</v>
      </c>
      <c r="W289" s="102" t="n">
        <f aca="false">K289-V289</f>
        <v>-39.95</v>
      </c>
      <c r="X289" s="103" t="n">
        <f aca="false">IFERROR(IF(U289="June",(K289/V289-1)),0)</f>
        <v>0</v>
      </c>
      <c r="Y289" s="104" t="str">
        <f aca="false">IF(T289&gt;0,IF(U289="","-",IF(X289&lt;0%,"DEGROWTH","GROWTH")))</f>
        <v>GROWTH</v>
      </c>
      <c r="Z289" s="75" t="n">
        <v>0</v>
      </c>
      <c r="AA289" s="70"/>
      <c r="AB289" s="70" t="s">
        <v>133</v>
      </c>
      <c r="AC289" s="70" t="s">
        <v>133</v>
      </c>
      <c r="AD289" s="3"/>
      <c r="AE289" s="3"/>
      <c r="AF289" s="70" t="s">
        <v>133</v>
      </c>
      <c r="AG289" s="121" t="n">
        <f aca="false">IFERROR(INDEX(Last6M_AvgSales_Ref!$B$2:$B$12659,MATCH(D289,Last6M_AvgSales_Ref!$A$2:$A$12659,0)),"")</f>
        <v>36.0833333333333</v>
      </c>
    </row>
    <row r="290" customFormat="false" ht="14.25" hidden="false" customHeight="true" outlineLevel="0" collapsed="false">
      <c r="A290" s="70" t="s">
        <v>133</v>
      </c>
      <c r="B290" s="72" t="s">
        <v>43</v>
      </c>
      <c r="C290" s="72" t="s">
        <v>1176</v>
      </c>
      <c r="D290" s="72" t="n">
        <v>1000000817</v>
      </c>
      <c r="E290" s="73" t="s">
        <v>1177</v>
      </c>
      <c r="F290" s="74" t="n">
        <v>44134</v>
      </c>
      <c r="G290" s="67" t="str">
        <f aca="false">IF(I290&gt;0,"Targeted Dealer","-")</f>
        <v>Targeted Dealer</v>
      </c>
      <c r="H290" s="67"/>
      <c r="I290" s="68" t="n">
        <v>80</v>
      </c>
      <c r="J290" s="68" t="n">
        <f aca="false">I290/$J$1*($J$1-$E$1)</f>
        <v>80</v>
      </c>
      <c r="K290" s="69" t="n">
        <v>107.5</v>
      </c>
      <c r="L290" s="69" t="n">
        <f aca="false">I290-K290</f>
        <v>-27.5</v>
      </c>
      <c r="M290" s="69" t="n">
        <f aca="false">IFERROR((K290/J290%),"-")</f>
        <v>134.375</v>
      </c>
      <c r="N290" s="97" t="n">
        <v>59</v>
      </c>
      <c r="O290" s="98" t="str">
        <f aca="false">IF(F290&lt;=$P$2,"June","")</f>
        <v>June</v>
      </c>
      <c r="P290" s="97" t="n">
        <f aca="false">N290</f>
        <v>59</v>
      </c>
      <c r="Q290" s="99" t="n">
        <f aca="false">K290-P290</f>
        <v>48.5</v>
      </c>
      <c r="R290" s="98" t="n">
        <f aca="false">IFERROR(IF(O290="May",(K290/P290-1))," ")</f>
        <v>0</v>
      </c>
      <c r="S290" s="100" t="str">
        <f aca="false">IF(N290&gt;0,IF(O290="","-",IF(R290&lt;0%,"DEGROWTH","GROWTH")))</f>
        <v>GROWTH</v>
      </c>
      <c r="T290" s="69" t="n">
        <v>57.5</v>
      </c>
      <c r="U290" s="101" t="str">
        <f aca="false">IF(F290&lt;=$V$2,"May","")</f>
        <v>May</v>
      </c>
      <c r="V290" s="69" t="n">
        <f aca="false">T290</f>
        <v>57.5</v>
      </c>
      <c r="W290" s="102" t="n">
        <f aca="false">K290-V290</f>
        <v>50</v>
      </c>
      <c r="X290" s="103" t="n">
        <f aca="false">IFERROR(IF(U290="June",(K290/V290-1)),0)</f>
        <v>0</v>
      </c>
      <c r="Y290" s="104" t="str">
        <f aca="false">IF(T290&gt;0,IF(U290="","-",IF(X290&lt;0%,"DEGROWTH","GROWTH")))</f>
        <v>GROWTH</v>
      </c>
      <c r="Z290" s="75" t="n">
        <v>0</v>
      </c>
      <c r="AA290" s="70"/>
      <c r="AB290" s="70" t="s">
        <v>133</v>
      </c>
      <c r="AC290" s="70" t="s">
        <v>133</v>
      </c>
      <c r="AD290" s="3"/>
      <c r="AE290" s="3"/>
      <c r="AF290" s="70" t="s">
        <v>133</v>
      </c>
      <c r="AG290" s="121" t="n">
        <f aca="false">IFERROR(INDEX(Last6M_AvgSales_Ref!$B$2:$B$12659,MATCH(D290,Last6M_AvgSales_Ref!$A$2:$A$12659,0)),"")</f>
        <v>82.1666666666667</v>
      </c>
    </row>
    <row r="291" customFormat="false" ht="14.25" hidden="false" customHeight="true" outlineLevel="0" collapsed="false">
      <c r="A291" s="70" t="s">
        <v>133</v>
      </c>
      <c r="B291" s="72" t="s">
        <v>43</v>
      </c>
      <c r="C291" s="72" t="s">
        <v>1178</v>
      </c>
      <c r="D291" s="72" t="n">
        <v>1000000818</v>
      </c>
      <c r="E291" s="73" t="s">
        <v>1179</v>
      </c>
      <c r="F291" s="74" t="n">
        <v>44139</v>
      </c>
      <c r="G291" s="67" t="str">
        <f aca="false">IF(I291&gt;0,"Targeted Dealer","-")</f>
        <v>Targeted Dealer</v>
      </c>
      <c r="H291" s="67"/>
      <c r="I291" s="68" t="n">
        <v>80</v>
      </c>
      <c r="J291" s="68" t="n">
        <f aca="false">I291/$J$1*($J$1-$E$1)</f>
        <v>80</v>
      </c>
      <c r="K291" s="69" t="n">
        <v>96</v>
      </c>
      <c r="L291" s="69" t="n">
        <f aca="false">I291-K291</f>
        <v>-16</v>
      </c>
      <c r="M291" s="69" t="n">
        <f aca="false">IFERROR((K291/J291%),"-")</f>
        <v>120</v>
      </c>
      <c r="N291" s="97" t="n">
        <v>89.35</v>
      </c>
      <c r="O291" s="98" t="str">
        <f aca="false">IF(F291&lt;=$P$2,"June","")</f>
        <v>June</v>
      </c>
      <c r="P291" s="97" t="n">
        <f aca="false">N291</f>
        <v>89.35</v>
      </c>
      <c r="Q291" s="99" t="n">
        <f aca="false">K291-P291</f>
        <v>6.65000000000001</v>
      </c>
      <c r="R291" s="98" t="n">
        <f aca="false">IFERROR(IF(O291="May",(K291/P291-1))," ")</f>
        <v>0</v>
      </c>
      <c r="S291" s="100" t="str">
        <f aca="false">IF(N291&gt;0,IF(O291="","-",IF(R291&lt;0%,"DEGROWTH","GROWTH")))</f>
        <v>GROWTH</v>
      </c>
      <c r="T291" s="69" t="n">
        <v>60.75</v>
      </c>
      <c r="U291" s="101" t="str">
        <f aca="false">IF(F291&lt;=$V$2,"May","")</f>
        <v>May</v>
      </c>
      <c r="V291" s="69" t="n">
        <f aca="false">T291</f>
        <v>60.75</v>
      </c>
      <c r="W291" s="102" t="n">
        <f aca="false">K291-V291</f>
        <v>35.25</v>
      </c>
      <c r="X291" s="103" t="n">
        <f aca="false">IFERROR(IF(U291="June",(K291/V291-1)),0)</f>
        <v>0</v>
      </c>
      <c r="Y291" s="104" t="str">
        <f aca="false">IF(T291&gt;0,IF(U291="","-",IF(X291&lt;0%,"DEGROWTH","GROWTH")))</f>
        <v>GROWTH</v>
      </c>
      <c r="Z291" s="75" t="n">
        <v>0</v>
      </c>
      <c r="AA291" s="70"/>
      <c r="AB291" s="70" t="s">
        <v>133</v>
      </c>
      <c r="AC291" s="70" t="s">
        <v>133</v>
      </c>
      <c r="AD291" s="3"/>
      <c r="AE291" s="3"/>
      <c r="AF291" s="70" t="s">
        <v>133</v>
      </c>
      <c r="AG291" s="121" t="n">
        <f aca="false">IFERROR(INDEX(Last6M_AvgSales_Ref!$B$2:$B$12659,MATCH(D291,Last6M_AvgSales_Ref!$A$2:$A$12659,0)),"")</f>
        <v>116.408333333333</v>
      </c>
    </row>
    <row r="292" customFormat="false" ht="14.25" hidden="false" customHeight="true" outlineLevel="0" collapsed="false">
      <c r="A292" s="70" t="s">
        <v>133</v>
      </c>
      <c r="B292" s="72" t="s">
        <v>43</v>
      </c>
      <c r="C292" s="72" t="s">
        <v>1180</v>
      </c>
      <c r="D292" s="72" t="n">
        <v>1000000812</v>
      </c>
      <c r="E292" s="73" t="s">
        <v>1181</v>
      </c>
      <c r="F292" s="74" t="n">
        <v>44291</v>
      </c>
      <c r="G292" s="67" t="str">
        <f aca="false">IF(I292&gt;0,"Targeted Dealer","-")</f>
        <v>Targeted Dealer</v>
      </c>
      <c r="H292" s="67"/>
      <c r="I292" s="68" t="n">
        <v>930</v>
      </c>
      <c r="J292" s="68" t="n">
        <f aca="false">I292/$J$1*($J$1-$E$1)</f>
        <v>930</v>
      </c>
      <c r="K292" s="69" t="n">
        <v>767</v>
      </c>
      <c r="L292" s="69" t="n">
        <f aca="false">I292-K292</f>
        <v>163</v>
      </c>
      <c r="M292" s="69" t="n">
        <f aca="false">IFERROR((K292/J292%),"-")</f>
        <v>82.4731182795699</v>
      </c>
      <c r="N292" s="97" t="n">
        <v>723.25</v>
      </c>
      <c r="O292" s="98" t="str">
        <f aca="false">IF(F292&lt;=$P$2,"June","")</f>
        <v>June</v>
      </c>
      <c r="P292" s="97" t="n">
        <f aca="false">N292</f>
        <v>723.25</v>
      </c>
      <c r="Q292" s="99" t="n">
        <f aca="false">K292-P292</f>
        <v>43.75</v>
      </c>
      <c r="R292" s="98" t="n">
        <f aca="false">IFERROR(IF(O292="May",(K292/P292-1))," ")</f>
        <v>0</v>
      </c>
      <c r="S292" s="100" t="str">
        <f aca="false">IF(N292&gt;0,IF(O292="","-",IF(R292&lt;0%,"DEGROWTH","GROWTH")))</f>
        <v>GROWTH</v>
      </c>
      <c r="T292" s="69" t="n">
        <v>855</v>
      </c>
      <c r="U292" s="101" t="str">
        <f aca="false">IF(F292&lt;=$V$2,"May","")</f>
        <v>May</v>
      </c>
      <c r="V292" s="69" t="n">
        <f aca="false">T292</f>
        <v>855</v>
      </c>
      <c r="W292" s="102" t="n">
        <f aca="false">K292-V292</f>
        <v>-88</v>
      </c>
      <c r="X292" s="103" t="n">
        <f aca="false">IFERROR(IF(U292="June",(K292/V292-1)),0)</f>
        <v>0</v>
      </c>
      <c r="Y292" s="104" t="str">
        <f aca="false">IF(T292&gt;0,IF(U292="","-",IF(X292&lt;0%,"DEGROWTH","GROWTH")))</f>
        <v>GROWTH</v>
      </c>
      <c r="Z292" s="75" t="n">
        <v>0</v>
      </c>
      <c r="AA292" s="70"/>
      <c r="AB292" s="70" t="s">
        <v>133</v>
      </c>
      <c r="AC292" s="70" t="s">
        <v>133</v>
      </c>
      <c r="AD292" s="3"/>
      <c r="AE292" s="3"/>
      <c r="AF292" s="70" t="s">
        <v>133</v>
      </c>
      <c r="AG292" s="121" t="n">
        <f aca="false">IFERROR(INDEX(Last6M_AvgSales_Ref!$B$2:$B$12659,MATCH(D292,Last6M_AvgSales_Ref!$A$2:$A$12659,0)),"")</f>
        <v>1417.41666666667</v>
      </c>
    </row>
    <row r="293" customFormat="false" ht="14.25" hidden="false" customHeight="true" outlineLevel="0" collapsed="false">
      <c r="A293" s="70" t="s">
        <v>133</v>
      </c>
      <c r="B293" s="72" t="s">
        <v>43</v>
      </c>
      <c r="C293" s="72" t="s">
        <v>1182</v>
      </c>
      <c r="D293" s="72" t="n">
        <v>1000000819</v>
      </c>
      <c r="E293" s="73" t="s">
        <v>1183</v>
      </c>
      <c r="F293" s="74" t="n">
        <v>44321</v>
      </c>
      <c r="G293" s="67" t="str">
        <f aca="false">IF(I293&gt;0,"Targeted Dealer","-")</f>
        <v>Targeted Dealer</v>
      </c>
      <c r="H293" s="67"/>
      <c r="I293" s="68" t="n">
        <v>220</v>
      </c>
      <c r="J293" s="68" t="n">
        <f aca="false">I293/$J$1*($J$1-$E$1)</f>
        <v>220</v>
      </c>
      <c r="K293" s="69" t="n">
        <v>233.75</v>
      </c>
      <c r="L293" s="69" t="n">
        <f aca="false">I293-K293</f>
        <v>-13.75</v>
      </c>
      <c r="M293" s="69" t="n">
        <f aca="false">IFERROR((K293/J293%),"-")</f>
        <v>106.25</v>
      </c>
      <c r="N293" s="97" t="n">
        <v>280</v>
      </c>
      <c r="O293" s="98" t="str">
        <f aca="false">IF(F293&lt;=$P$2,"June","")</f>
        <v>June</v>
      </c>
      <c r="P293" s="97" t="n">
        <f aca="false">N293</f>
        <v>280</v>
      </c>
      <c r="Q293" s="99" t="n">
        <f aca="false">K293-P293</f>
        <v>-46.25</v>
      </c>
      <c r="R293" s="98" t="n">
        <f aca="false">IFERROR(IF(O293="May",(K293/P293-1))," ")</f>
        <v>0</v>
      </c>
      <c r="S293" s="100" t="str">
        <f aca="false">IF(N293&gt;0,IF(O293="","-",IF(R293&lt;0%,"DEGROWTH","GROWTH")))</f>
        <v>GROWTH</v>
      </c>
      <c r="T293" s="69" t="n">
        <v>205</v>
      </c>
      <c r="U293" s="101" t="str">
        <f aca="false">IF(F293&lt;=$V$2,"May","")</f>
        <v>May</v>
      </c>
      <c r="V293" s="69" t="n">
        <f aca="false">T293</f>
        <v>205</v>
      </c>
      <c r="W293" s="102" t="n">
        <f aca="false">K293-V293</f>
        <v>28.75</v>
      </c>
      <c r="X293" s="103" t="n">
        <f aca="false">IFERROR(IF(U293="June",(K293/V293-1)),0)</f>
        <v>0</v>
      </c>
      <c r="Y293" s="104" t="str">
        <f aca="false">IF(T293&gt;0,IF(U293="","-",IF(X293&lt;0%,"DEGROWTH","GROWTH")))</f>
        <v>GROWTH</v>
      </c>
      <c r="Z293" s="75" t="n">
        <v>0</v>
      </c>
      <c r="AA293" s="70"/>
      <c r="AB293" s="70" t="s">
        <v>133</v>
      </c>
      <c r="AC293" s="70" t="s">
        <v>133</v>
      </c>
      <c r="AD293" s="3"/>
      <c r="AE293" s="3"/>
      <c r="AF293" s="70" t="s">
        <v>133</v>
      </c>
      <c r="AG293" s="121" t="n">
        <f aca="false">IFERROR(INDEX(Last6M_AvgSales_Ref!$B$2:$B$12659,MATCH(D293,Last6M_AvgSales_Ref!$A$2:$A$12659,0)),"")</f>
        <v>190.058333333333</v>
      </c>
    </row>
    <row r="294" customFormat="false" ht="14.25" hidden="false" customHeight="true" outlineLevel="0" collapsed="false">
      <c r="A294" s="70" t="s">
        <v>133</v>
      </c>
      <c r="B294" s="72" t="s">
        <v>43</v>
      </c>
      <c r="C294" s="72" t="s">
        <v>224</v>
      </c>
      <c r="D294" s="72" t="n">
        <v>1000003134</v>
      </c>
      <c r="E294" s="72" t="s">
        <v>225</v>
      </c>
      <c r="F294" s="74" t="n">
        <v>44911</v>
      </c>
      <c r="G294" s="67" t="str">
        <f aca="false">IF(I294&gt;0,"Targeted Dealer","-")</f>
        <v>Targeted Dealer</v>
      </c>
      <c r="H294" s="67"/>
      <c r="I294" s="68" t="n">
        <v>70</v>
      </c>
      <c r="J294" s="68" t="n">
        <f aca="false">I294/$J$1*($J$1-$E$1)</f>
        <v>70</v>
      </c>
      <c r="K294" s="69" t="n">
        <v>108.25</v>
      </c>
      <c r="L294" s="69" t="n">
        <f aca="false">I294-K294</f>
        <v>-38.25</v>
      </c>
      <c r="M294" s="69" t="n">
        <f aca="false">IFERROR((K294/J294%),"-")</f>
        <v>154.642857142857</v>
      </c>
      <c r="N294" s="97" t="n">
        <v>20.5</v>
      </c>
      <c r="O294" s="98" t="str">
        <f aca="false">IF(F294&lt;=$P$2,"June","")</f>
        <v>June</v>
      </c>
      <c r="P294" s="97" t="n">
        <f aca="false">N294</f>
        <v>20.5</v>
      </c>
      <c r="Q294" s="99" t="n">
        <f aca="false">K294-P294</f>
        <v>87.75</v>
      </c>
      <c r="R294" s="98" t="n">
        <f aca="false">IFERROR(IF(O294="May",(K294/P294-1))," ")</f>
        <v>0</v>
      </c>
      <c r="S294" s="100" t="str">
        <f aca="false">IF(N294&gt;0,IF(O294="","-",IF(R294&lt;0%,"DEGROWTH","GROWTH")))</f>
        <v>GROWTH</v>
      </c>
      <c r="T294" s="69" t="n">
        <v>67</v>
      </c>
      <c r="U294" s="101" t="str">
        <f aca="false">IF(F294&lt;=$V$2,"May","")</f>
        <v>May</v>
      </c>
      <c r="V294" s="69" t="n">
        <f aca="false">T294</f>
        <v>67</v>
      </c>
      <c r="W294" s="102" t="n">
        <f aca="false">K294-V294</f>
        <v>41.25</v>
      </c>
      <c r="X294" s="103" t="n">
        <f aca="false">IFERROR(IF(U294="June",(K294/V294-1)),0)</f>
        <v>0</v>
      </c>
      <c r="Y294" s="104" t="str">
        <f aca="false">IF(T294&gt;0,IF(U294="","-",IF(X294&lt;0%,"DEGROWTH","GROWTH")))</f>
        <v>GROWTH</v>
      </c>
      <c r="Z294" s="75" t="n">
        <v>0</v>
      </c>
      <c r="AA294" s="70"/>
      <c r="AB294" s="70" t="s">
        <v>133</v>
      </c>
      <c r="AC294" s="70" t="s">
        <v>133</v>
      </c>
      <c r="AD294" s="3"/>
      <c r="AE294" s="3"/>
      <c r="AF294" s="70" t="s">
        <v>133</v>
      </c>
      <c r="AG294" s="121" t="n">
        <f aca="false">IFERROR(INDEX(Last6M_AvgSales_Ref!$B$2:$B$12659,MATCH(D294,Last6M_AvgSales_Ref!$A$2:$A$12659,0)),"")</f>
        <v>46.875</v>
      </c>
    </row>
    <row r="295" customFormat="false" ht="14.25" hidden="false" customHeight="true" outlineLevel="0" collapsed="false">
      <c r="A295" s="70" t="s">
        <v>133</v>
      </c>
      <c r="B295" s="72" t="s">
        <v>43</v>
      </c>
      <c r="C295" s="72" t="s">
        <v>1184</v>
      </c>
      <c r="D295" s="72" t="n">
        <v>1000003473</v>
      </c>
      <c r="E295" s="72" t="s">
        <v>1185</v>
      </c>
      <c r="F295" s="74" t="n">
        <v>45021</v>
      </c>
      <c r="G295" s="67" t="str">
        <f aca="false">IF(I295&gt;0,"Targeted Dealer","-")</f>
        <v>Targeted Dealer</v>
      </c>
      <c r="H295" s="67"/>
      <c r="I295" s="68" t="n">
        <v>40</v>
      </c>
      <c r="J295" s="68" t="n">
        <f aca="false">I295/$J$1*($J$1-$E$1)</f>
        <v>40</v>
      </c>
      <c r="K295" s="69" t="n">
        <v>35</v>
      </c>
      <c r="L295" s="69" t="n">
        <f aca="false">I295-K295</f>
        <v>5</v>
      </c>
      <c r="M295" s="69" t="n">
        <f aca="false">IFERROR((K295/J295%),"-")</f>
        <v>87.5</v>
      </c>
      <c r="N295" s="97" t="n">
        <v>40</v>
      </c>
      <c r="O295" s="98" t="str">
        <f aca="false">IF(F295&lt;=$P$2,"June","")</f>
        <v>June</v>
      </c>
      <c r="P295" s="97" t="n">
        <f aca="false">N295</f>
        <v>40</v>
      </c>
      <c r="Q295" s="99" t="n">
        <f aca="false">K295-P295</f>
        <v>-5</v>
      </c>
      <c r="R295" s="98" t="n">
        <f aca="false">IFERROR(IF(O295="May",(K295/P295-1))," ")</f>
        <v>0</v>
      </c>
      <c r="S295" s="100" t="str">
        <f aca="false">IF(N295&gt;0,IF(O295="","-",IF(R295&lt;0%,"DEGROWTH","GROWTH")))</f>
        <v>GROWTH</v>
      </c>
      <c r="T295" s="69" t="n">
        <v>100</v>
      </c>
      <c r="U295" s="101" t="str">
        <f aca="false">IF(F295&lt;=$V$2,"May","")</f>
        <v>May</v>
      </c>
      <c r="V295" s="69" t="n">
        <f aca="false">T295</f>
        <v>100</v>
      </c>
      <c r="W295" s="102" t="n">
        <f aca="false">K295-V295</f>
        <v>-65</v>
      </c>
      <c r="X295" s="103" t="n">
        <f aca="false">IFERROR(IF(U295="June",(K295/V295-1)),0)</f>
        <v>0</v>
      </c>
      <c r="Y295" s="104" t="str">
        <f aca="false">IF(T295&gt;0,IF(U295="","-",IF(X295&lt;0%,"DEGROWTH","GROWTH")))</f>
        <v>GROWTH</v>
      </c>
      <c r="Z295" s="75" t="n">
        <v>0</v>
      </c>
      <c r="AA295" s="70"/>
      <c r="AB295" s="70" t="s">
        <v>133</v>
      </c>
      <c r="AC295" s="70" t="s">
        <v>133</v>
      </c>
      <c r="AD295" s="3"/>
      <c r="AE295" s="3"/>
      <c r="AF295" s="70" t="s">
        <v>133</v>
      </c>
      <c r="AG295" s="121" t="n">
        <f aca="false">IFERROR(INDEX(Last6M_AvgSales_Ref!$B$2:$B$12659,MATCH(D295,Last6M_AvgSales_Ref!$A$2:$A$12659,0)),"")</f>
        <v>50.4166666666667</v>
      </c>
    </row>
    <row r="296" customFormat="false" ht="14.25" hidden="false" customHeight="true" outlineLevel="0" collapsed="false">
      <c r="A296" s="70" t="s">
        <v>133</v>
      </c>
      <c r="B296" s="72" t="s">
        <v>43</v>
      </c>
      <c r="C296" s="72" t="s">
        <v>1186</v>
      </c>
      <c r="D296" s="72" t="n">
        <v>1000003502</v>
      </c>
      <c r="E296" s="72" t="s">
        <v>1187</v>
      </c>
      <c r="F296" s="74" t="n">
        <v>45042</v>
      </c>
      <c r="G296" s="67" t="str">
        <f aca="false">IF(I296&gt;0,"Targeted Dealer","-")</f>
        <v>Targeted Dealer</v>
      </c>
      <c r="H296" s="67"/>
      <c r="I296" s="68" t="n">
        <v>140</v>
      </c>
      <c r="J296" s="68" t="n">
        <f aca="false">I296/$J$1*($J$1-$E$1)</f>
        <v>140</v>
      </c>
      <c r="K296" s="69" t="n">
        <v>264.25</v>
      </c>
      <c r="L296" s="69" t="n">
        <f aca="false">I296-K296</f>
        <v>-124.25</v>
      </c>
      <c r="M296" s="69" t="n">
        <f aca="false">IFERROR((K296/J296%),"-")</f>
        <v>188.75</v>
      </c>
      <c r="N296" s="97" t="n">
        <v>167.75</v>
      </c>
      <c r="O296" s="98" t="str">
        <f aca="false">IF(F296&lt;=$P$2,"June","")</f>
        <v>June</v>
      </c>
      <c r="P296" s="97" t="n">
        <f aca="false">N296</f>
        <v>167.75</v>
      </c>
      <c r="Q296" s="99" t="n">
        <f aca="false">K296-P296</f>
        <v>96.5</v>
      </c>
      <c r="R296" s="98" t="n">
        <f aca="false">IFERROR(IF(O296="May",(K296/P296-1))," ")</f>
        <v>0</v>
      </c>
      <c r="S296" s="100" t="str">
        <f aca="false">IF(N296&gt;0,IF(O296="","-",IF(R296&lt;0%,"DEGROWTH","GROWTH")))</f>
        <v>GROWTH</v>
      </c>
      <c r="T296" s="69" t="n">
        <v>81</v>
      </c>
      <c r="U296" s="101" t="str">
        <f aca="false">IF(F296&lt;=$V$2,"May","")</f>
        <v>May</v>
      </c>
      <c r="V296" s="69" t="n">
        <f aca="false">T296</f>
        <v>81</v>
      </c>
      <c r="W296" s="102" t="n">
        <f aca="false">K296-V296</f>
        <v>183.25</v>
      </c>
      <c r="X296" s="103" t="n">
        <f aca="false">IFERROR(IF(U296="June",(K296/V296-1)),0)</f>
        <v>0</v>
      </c>
      <c r="Y296" s="104" t="str">
        <f aca="false">IF(T296&gt;0,IF(U296="","-",IF(X296&lt;0%,"DEGROWTH","GROWTH")))</f>
        <v>GROWTH</v>
      </c>
      <c r="Z296" s="75" t="n">
        <v>0</v>
      </c>
      <c r="AA296" s="70"/>
      <c r="AB296" s="70" t="s">
        <v>133</v>
      </c>
      <c r="AC296" s="70" t="s">
        <v>133</v>
      </c>
      <c r="AD296" s="3"/>
      <c r="AE296" s="3"/>
      <c r="AF296" s="70" t="s">
        <v>133</v>
      </c>
      <c r="AG296" s="121" t="n">
        <f aca="false">IFERROR(INDEX(Last6M_AvgSales_Ref!$B$2:$B$12659,MATCH(D296,Last6M_AvgSales_Ref!$A$2:$A$12659,0)),"")</f>
        <v>242.308333333333</v>
      </c>
    </row>
    <row r="297" customFormat="false" ht="14.25" hidden="false" customHeight="true" outlineLevel="0" collapsed="false">
      <c r="A297" s="70" t="s">
        <v>133</v>
      </c>
      <c r="B297" s="72" t="s">
        <v>43</v>
      </c>
      <c r="C297" s="72" t="s">
        <v>1188</v>
      </c>
      <c r="D297" s="72" t="n">
        <v>1000003566</v>
      </c>
      <c r="E297" s="72" t="s">
        <v>1189</v>
      </c>
      <c r="F297" s="74" t="n">
        <v>45078</v>
      </c>
      <c r="G297" s="67" t="str">
        <f aca="false">IF(I297&gt;0,"Targeted Dealer","-")</f>
        <v>Targeted Dealer</v>
      </c>
      <c r="H297" s="67"/>
      <c r="I297" s="68" t="n">
        <v>50</v>
      </c>
      <c r="J297" s="68" t="n">
        <f aca="false">I297/$J$1*($J$1-$E$1)</f>
        <v>50</v>
      </c>
      <c r="K297" s="69" t="n">
        <v>20</v>
      </c>
      <c r="L297" s="69" t="n">
        <f aca="false">I297-K297</f>
        <v>30</v>
      </c>
      <c r="M297" s="69" t="n">
        <f aca="false">IFERROR((K297/J297%),"-")</f>
        <v>40</v>
      </c>
      <c r="N297" s="97" t="n">
        <v>0</v>
      </c>
      <c r="O297" s="98" t="str">
        <f aca="false">IF(F297&lt;=$P$2,"June","")</f>
        <v>June</v>
      </c>
      <c r="P297" s="97" t="n">
        <f aca="false">N297</f>
        <v>0</v>
      </c>
      <c r="Q297" s="99" t="n">
        <f aca="false">K297-P297</f>
        <v>20</v>
      </c>
      <c r="R297" s="98" t="n">
        <f aca="false">IFERROR(IF(O297="May",(K297/P297-1))," ")</f>
        <v>0</v>
      </c>
      <c r="S297" s="105" t="b">
        <f aca="false">IF(N297&gt;0,IF(O297="","-",IF(R297&lt;0%,"DEGROWTH","GROWTH")))</f>
        <v>0</v>
      </c>
      <c r="T297" s="69" t="n">
        <v>35</v>
      </c>
      <c r="U297" s="101" t="str">
        <f aca="false">IF(F297&lt;=$V$2,"May","")</f>
        <v>May</v>
      </c>
      <c r="V297" s="69" t="n">
        <f aca="false">T297</f>
        <v>35</v>
      </c>
      <c r="W297" s="102" t="n">
        <f aca="false">K297-V297</f>
        <v>-15</v>
      </c>
      <c r="X297" s="103" t="n">
        <f aca="false">IFERROR(IF(U297="June",(K297/V297-1)),0)</f>
        <v>0</v>
      </c>
      <c r="Y297" s="104" t="str">
        <f aca="false">IF(T297&gt;0,IF(U297="","-",IF(X297&lt;0%,"DEGROWTH","GROWTH")))</f>
        <v>GROWTH</v>
      </c>
      <c r="Z297" s="75" t="n">
        <v>0</v>
      </c>
      <c r="AA297" s="70"/>
      <c r="AB297" s="70" t="s">
        <v>133</v>
      </c>
      <c r="AC297" s="70" t="s">
        <v>133</v>
      </c>
      <c r="AD297" s="3"/>
      <c r="AE297" s="3"/>
      <c r="AF297" s="70" t="s">
        <v>133</v>
      </c>
      <c r="AG297" s="121" t="n">
        <f aca="false">IFERROR(INDEX(Last6M_AvgSales_Ref!$B$2:$B$12659,MATCH(D297,Last6M_AvgSales_Ref!$A$2:$A$12659,0)),"")</f>
        <v>51</v>
      </c>
    </row>
    <row r="298" customFormat="false" ht="14.25" hidden="false" customHeight="true" outlineLevel="0" collapsed="false">
      <c r="A298" s="70" t="s">
        <v>133</v>
      </c>
      <c r="B298" s="72" t="s">
        <v>43</v>
      </c>
      <c r="C298" s="72" t="s">
        <v>1190</v>
      </c>
      <c r="D298" s="72" t="n">
        <v>1000003732</v>
      </c>
      <c r="E298" s="72" t="s">
        <v>1191</v>
      </c>
      <c r="F298" s="74" t="n">
        <v>45219</v>
      </c>
      <c r="G298" s="67" t="str">
        <f aca="false">IF(I298&gt;0,"Targeted Dealer","-")</f>
        <v>Targeted Dealer</v>
      </c>
      <c r="H298" s="67"/>
      <c r="I298" s="68" t="n">
        <v>620</v>
      </c>
      <c r="J298" s="68" t="n">
        <f aca="false">I298/$J$1*($J$1-$E$1)</f>
        <v>620</v>
      </c>
      <c r="K298" s="69" t="n">
        <v>702.3</v>
      </c>
      <c r="L298" s="69" t="n">
        <f aca="false">I298-K298</f>
        <v>-82.3</v>
      </c>
      <c r="M298" s="69" t="n">
        <f aca="false">IFERROR((K298/J298%),"-")</f>
        <v>113.274193548387</v>
      </c>
      <c r="N298" s="97" t="n">
        <v>606.25</v>
      </c>
      <c r="O298" s="98" t="str">
        <f aca="false">IF(F298&lt;=$P$2,"June","")</f>
        <v>June</v>
      </c>
      <c r="P298" s="97" t="n">
        <f aca="false">N298</f>
        <v>606.25</v>
      </c>
      <c r="Q298" s="99" t="n">
        <f aca="false">K298-P298</f>
        <v>96.05</v>
      </c>
      <c r="R298" s="98" t="n">
        <f aca="false">IFERROR(IF(O298="May",(K298/P298-1))," ")</f>
        <v>0</v>
      </c>
      <c r="S298" s="100" t="str">
        <f aca="false">IF(N298&gt;0,IF(O298="","-",IF(R298&lt;0%,"DEGROWTH","GROWTH")))</f>
        <v>GROWTH</v>
      </c>
      <c r="T298" s="69" t="n">
        <v>549.55</v>
      </c>
      <c r="U298" s="101" t="str">
        <f aca="false">IF(F298&lt;=$V$2,"May","")</f>
        <v>May</v>
      </c>
      <c r="V298" s="69" t="n">
        <f aca="false">T298</f>
        <v>549.55</v>
      </c>
      <c r="W298" s="102" t="n">
        <f aca="false">K298-V298</f>
        <v>152.75</v>
      </c>
      <c r="X298" s="103" t="n">
        <f aca="false">IFERROR(IF(U298="June",(K298/V298-1)),0)</f>
        <v>0</v>
      </c>
      <c r="Y298" s="104" t="str">
        <f aca="false">IF(T298&gt;0,IF(U298="","-",IF(X298&lt;0%,"DEGROWTH","GROWTH")))</f>
        <v>GROWTH</v>
      </c>
      <c r="Z298" s="75" t="n">
        <v>0</v>
      </c>
      <c r="AA298" s="70"/>
      <c r="AB298" s="70" t="s">
        <v>133</v>
      </c>
      <c r="AC298" s="70" t="s">
        <v>133</v>
      </c>
      <c r="AD298" s="3"/>
      <c r="AE298" s="3"/>
      <c r="AF298" s="70" t="s">
        <v>133</v>
      </c>
      <c r="AG298" s="121" t="n">
        <f aca="false">IFERROR(INDEX(Last6M_AvgSales_Ref!$B$2:$B$12659,MATCH(D298,Last6M_AvgSales_Ref!$A$2:$A$12659,0)),"")</f>
        <v>1091.25833333333</v>
      </c>
    </row>
    <row r="299" customFormat="false" ht="14.25" hidden="false" customHeight="true" outlineLevel="0" collapsed="false">
      <c r="A299" s="70" t="s">
        <v>133</v>
      </c>
      <c r="B299" s="72" t="s">
        <v>43</v>
      </c>
      <c r="C299" s="72" t="s">
        <v>1192</v>
      </c>
      <c r="D299" s="72" t="n">
        <v>1000003794</v>
      </c>
      <c r="E299" s="72" t="s">
        <v>1193</v>
      </c>
      <c r="F299" s="74" t="n">
        <v>45281</v>
      </c>
      <c r="G299" s="67" t="str">
        <f aca="false">IF(I299&gt;0,"Targeted Dealer","-")</f>
        <v>Targeted Dealer</v>
      </c>
      <c r="H299" s="67"/>
      <c r="I299" s="68" t="n">
        <v>100</v>
      </c>
      <c r="J299" s="68" t="n">
        <f aca="false">I299/$J$1*($J$1-$E$1)</f>
        <v>100</v>
      </c>
      <c r="K299" s="69" t="n">
        <v>75</v>
      </c>
      <c r="L299" s="69" t="n">
        <f aca="false">I299-K299</f>
        <v>25</v>
      </c>
      <c r="M299" s="69" t="n">
        <f aca="false">IFERROR((K299/J299%),"-")</f>
        <v>75</v>
      </c>
      <c r="N299" s="97" t="n">
        <v>70</v>
      </c>
      <c r="O299" s="98" t="str">
        <f aca="false">IF(F299&lt;=$P$2,"June","")</f>
        <v>June</v>
      </c>
      <c r="P299" s="97" t="n">
        <f aca="false">N299</f>
        <v>70</v>
      </c>
      <c r="Q299" s="99" t="n">
        <f aca="false">K299-P299</f>
        <v>5</v>
      </c>
      <c r="R299" s="98" t="n">
        <f aca="false">IFERROR(IF(O299="May",(K299/P299-1))," ")</f>
        <v>0</v>
      </c>
      <c r="S299" s="100" t="str">
        <f aca="false">IF(N299&gt;0,IF(O299="","-",IF(R299&lt;0%,"DEGROWTH","GROWTH")))</f>
        <v>GROWTH</v>
      </c>
      <c r="T299" s="69" t="n">
        <v>92.5</v>
      </c>
      <c r="U299" s="101" t="str">
        <f aca="false">IF(F299&lt;=$V$2,"May","")</f>
        <v>May</v>
      </c>
      <c r="V299" s="69" t="n">
        <f aca="false">T299</f>
        <v>92.5</v>
      </c>
      <c r="W299" s="102" t="n">
        <f aca="false">K299-V299</f>
        <v>-17.5</v>
      </c>
      <c r="X299" s="103" t="n">
        <f aca="false">IFERROR(IF(U299="June",(K299/V299-1)),0)</f>
        <v>0</v>
      </c>
      <c r="Y299" s="104" t="str">
        <f aca="false">IF(T299&gt;0,IF(U299="","-",IF(X299&lt;0%,"DEGROWTH","GROWTH")))</f>
        <v>GROWTH</v>
      </c>
      <c r="Z299" s="75" t="n">
        <v>0</v>
      </c>
      <c r="AA299" s="70"/>
      <c r="AB299" s="70" t="s">
        <v>133</v>
      </c>
      <c r="AC299" s="70" t="s">
        <v>133</v>
      </c>
      <c r="AD299" s="3"/>
      <c r="AE299" s="3"/>
      <c r="AF299" s="70" t="s">
        <v>133</v>
      </c>
      <c r="AG299" s="121" t="n">
        <f aca="false">IFERROR(INDEX(Last6M_AvgSales_Ref!$B$2:$B$12659,MATCH(D299,Last6M_AvgSales_Ref!$A$2:$A$12659,0)),"")</f>
        <v>135</v>
      </c>
    </row>
    <row r="300" customFormat="false" ht="14.25" hidden="false" customHeight="true" outlineLevel="0" collapsed="false">
      <c r="A300" s="70" t="s">
        <v>133</v>
      </c>
      <c r="B300" s="72" t="s">
        <v>43</v>
      </c>
      <c r="C300" s="72" t="s">
        <v>1194</v>
      </c>
      <c r="D300" s="72" t="n">
        <v>1000003817</v>
      </c>
      <c r="E300" s="72" t="s">
        <v>1195</v>
      </c>
      <c r="F300" s="78" t="n">
        <v>45301</v>
      </c>
      <c r="G300" s="67" t="str">
        <f aca="false">IF(I300&gt;0,"Targeted Dealer","-")</f>
        <v>Targeted Dealer</v>
      </c>
      <c r="H300" s="67"/>
      <c r="I300" s="68" t="n">
        <v>85</v>
      </c>
      <c r="J300" s="68" t="n">
        <f aca="false">I300/$J$1*($J$1-$E$1)</f>
        <v>85</v>
      </c>
      <c r="K300" s="69" t="n">
        <v>50</v>
      </c>
      <c r="L300" s="69" t="n">
        <f aca="false">I300-K300</f>
        <v>35</v>
      </c>
      <c r="M300" s="69" t="n">
        <f aca="false">IFERROR((K300/J300%),"-")</f>
        <v>58.8235294117647</v>
      </c>
      <c r="N300" s="97" t="n">
        <v>90</v>
      </c>
      <c r="O300" s="98" t="str">
        <f aca="false">IF(F300&lt;=$P$2,"June","")</f>
        <v>June</v>
      </c>
      <c r="P300" s="97" t="n">
        <f aca="false">N300</f>
        <v>90</v>
      </c>
      <c r="Q300" s="99" t="n">
        <f aca="false">K300-P300</f>
        <v>-40</v>
      </c>
      <c r="R300" s="98" t="n">
        <f aca="false">IFERROR(IF(O300="May",(K300/P300-1))," ")</f>
        <v>0</v>
      </c>
      <c r="S300" s="100" t="str">
        <f aca="false">IF(N300&gt;0,IF(O300="","-",IF(R300&lt;0%,"DEGROWTH","GROWTH")))</f>
        <v>GROWTH</v>
      </c>
      <c r="T300" s="69" t="n">
        <v>80</v>
      </c>
      <c r="U300" s="101" t="str">
        <f aca="false">IF(F300&lt;=$V$2,"May","")</f>
        <v>May</v>
      </c>
      <c r="V300" s="69" t="n">
        <f aca="false">T300</f>
        <v>80</v>
      </c>
      <c r="W300" s="102" t="n">
        <f aca="false">K300-V300</f>
        <v>-30</v>
      </c>
      <c r="X300" s="103" t="n">
        <f aca="false">IFERROR(IF(U300="June",(K300/V300-1)),0)</f>
        <v>0</v>
      </c>
      <c r="Y300" s="104" t="str">
        <f aca="false">IF(T300&gt;0,IF(U300="","-",IF(X300&lt;0%,"DEGROWTH","GROWTH")))</f>
        <v>GROWTH</v>
      </c>
      <c r="Z300" s="75" t="n">
        <v>0</v>
      </c>
      <c r="AA300" s="70"/>
      <c r="AB300" s="70" t="s">
        <v>133</v>
      </c>
      <c r="AC300" s="70" t="s">
        <v>133</v>
      </c>
      <c r="AD300" s="3"/>
      <c r="AE300" s="3"/>
      <c r="AF300" s="70" t="s">
        <v>133</v>
      </c>
      <c r="AG300" s="121" t="n">
        <f aca="false">IFERROR(INDEX(Last6M_AvgSales_Ref!$B$2:$B$12659,MATCH(D300,Last6M_AvgSales_Ref!$A$2:$A$12659,0)),"")</f>
        <v>94.1666666666667</v>
      </c>
    </row>
    <row r="301" customFormat="false" ht="14.25" hidden="false" customHeight="true" outlineLevel="0" collapsed="false">
      <c r="A301" s="75" t="s">
        <v>133</v>
      </c>
      <c r="B301" s="79" t="s">
        <v>43</v>
      </c>
      <c r="C301" s="79" t="s">
        <v>1196</v>
      </c>
      <c r="D301" s="79" t="n">
        <v>1000003953</v>
      </c>
      <c r="E301" s="79" t="s">
        <v>1197</v>
      </c>
      <c r="F301" s="74" t="n">
        <v>45427</v>
      </c>
      <c r="G301" s="67" t="str">
        <f aca="false">IF(I301&gt;0,"Targeted Dealer","-")</f>
        <v>Targeted Dealer</v>
      </c>
      <c r="H301" s="67"/>
      <c r="I301" s="68" t="n">
        <v>330</v>
      </c>
      <c r="J301" s="68" t="n">
        <f aca="false">I301/$J$1*($J$1-$E$1)</f>
        <v>330</v>
      </c>
      <c r="K301" s="69" t="n">
        <v>635.75</v>
      </c>
      <c r="L301" s="69" t="n">
        <f aca="false">I301-K301</f>
        <v>-305.75</v>
      </c>
      <c r="M301" s="69" t="n">
        <f aca="false">IFERROR((K301/J301%),"-")</f>
        <v>192.651515151515</v>
      </c>
      <c r="N301" s="97" t="n">
        <v>440</v>
      </c>
      <c r="O301" s="98" t="str">
        <f aca="false">IF(F301&lt;=$P$2,"June","")</f>
        <v>June</v>
      </c>
      <c r="P301" s="97" t="n">
        <f aca="false">N301</f>
        <v>440</v>
      </c>
      <c r="Q301" s="99" t="n">
        <f aca="false">K301-P301</f>
        <v>195.75</v>
      </c>
      <c r="R301" s="98" t="n">
        <f aca="false">IFERROR(IF(O301="May",(K301/P301-1))," ")</f>
        <v>0</v>
      </c>
      <c r="S301" s="100" t="str">
        <f aca="false">IF(N301&gt;0,IF(O301="","-",IF(R301&lt;0%,"DEGROWTH","GROWTH")))</f>
        <v>GROWTH</v>
      </c>
      <c r="T301" s="69" t="n">
        <v>305.5</v>
      </c>
      <c r="U301" s="101" t="str">
        <f aca="false">IF(F301&lt;=$V$2,"May","")</f>
        <v>May</v>
      </c>
      <c r="V301" s="69" t="n">
        <f aca="false">T301</f>
        <v>305.5</v>
      </c>
      <c r="W301" s="102" t="n">
        <f aca="false">K301-V301</f>
        <v>330.25</v>
      </c>
      <c r="X301" s="103" t="n">
        <f aca="false">IFERROR(IF(U301="June",(K301/V301-1)),0)</f>
        <v>0</v>
      </c>
      <c r="Y301" s="104" t="str">
        <f aca="false">IF(T301&gt;0,IF(U301="","-",IF(X301&lt;0%,"DEGROWTH","GROWTH")))</f>
        <v>GROWTH</v>
      </c>
      <c r="Z301" s="75" t="n">
        <v>0</v>
      </c>
      <c r="AA301" s="70"/>
      <c r="AB301" s="70" t="s">
        <v>133</v>
      </c>
      <c r="AC301" s="75" t="s">
        <v>133</v>
      </c>
      <c r="AD301" s="3"/>
      <c r="AE301" s="3"/>
      <c r="AF301" s="75" t="s">
        <v>133</v>
      </c>
      <c r="AG301" s="121" t="n">
        <f aca="false">IFERROR(INDEX(Last6M_AvgSales_Ref!$B$2:$B$12659,MATCH(D301,Last6M_AvgSales_Ref!$A$2:$A$12659,0)),"")</f>
        <v>490.908333333333</v>
      </c>
    </row>
    <row r="302" customFormat="false" ht="14.25" hidden="false" customHeight="true" outlineLevel="0" collapsed="false">
      <c r="A302" s="75" t="s">
        <v>133</v>
      </c>
      <c r="B302" s="79" t="s">
        <v>43</v>
      </c>
      <c r="C302" s="79" t="s">
        <v>1198</v>
      </c>
      <c r="D302" s="79" t="n">
        <v>1000003996</v>
      </c>
      <c r="E302" s="79" t="s">
        <v>1199</v>
      </c>
      <c r="F302" s="74" t="n">
        <v>45446</v>
      </c>
      <c r="G302" s="67" t="str">
        <f aca="false">IF(I302&gt;0,"Targeted Dealer","-")</f>
        <v>Targeted Dealer</v>
      </c>
      <c r="H302" s="67"/>
      <c r="I302" s="68" t="n">
        <v>80</v>
      </c>
      <c r="J302" s="68" t="n">
        <f aca="false">I302/$J$1*($J$1-$E$1)</f>
        <v>80</v>
      </c>
      <c r="K302" s="69" t="n">
        <v>107.5</v>
      </c>
      <c r="L302" s="69" t="n">
        <f aca="false">I302-K302</f>
        <v>-27.5</v>
      </c>
      <c r="M302" s="69" t="n">
        <f aca="false">IFERROR((K302/J302%),"-")</f>
        <v>134.375</v>
      </c>
      <c r="N302" s="97" t="n">
        <v>65</v>
      </c>
      <c r="O302" s="98" t="str">
        <f aca="false">IF(F302&lt;=$P$2,"June","")</f>
        <v>June</v>
      </c>
      <c r="P302" s="97" t="n">
        <f aca="false">N302</f>
        <v>65</v>
      </c>
      <c r="Q302" s="99" t="n">
        <f aca="false">K302-P302</f>
        <v>42.5</v>
      </c>
      <c r="R302" s="98" t="n">
        <f aca="false">IFERROR(IF(O302="May",(K302/P302-1))," ")</f>
        <v>0</v>
      </c>
      <c r="S302" s="100" t="str">
        <f aca="false">IF(N302&gt;0,IF(O302="","-",IF(R302&lt;0%,"DEGROWTH","GROWTH")))</f>
        <v>GROWTH</v>
      </c>
      <c r="T302" s="69" t="n">
        <v>62.5</v>
      </c>
      <c r="U302" s="101" t="str">
        <f aca="false">IF(F302&lt;=$V$2,"May","")</f>
        <v>May</v>
      </c>
      <c r="V302" s="69" t="n">
        <f aca="false">T302</f>
        <v>62.5</v>
      </c>
      <c r="W302" s="102" t="n">
        <f aca="false">K302-V302</f>
        <v>45</v>
      </c>
      <c r="X302" s="103" t="n">
        <f aca="false">IFERROR(IF(U302="June",(K302/V302-1)),0)</f>
        <v>0</v>
      </c>
      <c r="Y302" s="104" t="str">
        <f aca="false">IF(T302&gt;0,IF(U302="","-",IF(X302&lt;0%,"DEGROWTH","GROWTH")))</f>
        <v>GROWTH</v>
      </c>
      <c r="Z302" s="75" t="n">
        <v>0</v>
      </c>
      <c r="AA302" s="70"/>
      <c r="AB302" s="70" t="s">
        <v>133</v>
      </c>
      <c r="AC302" s="75" t="s">
        <v>133</v>
      </c>
      <c r="AD302" s="3"/>
      <c r="AE302" s="3"/>
      <c r="AF302" s="75" t="s">
        <v>133</v>
      </c>
      <c r="AG302" s="121" t="n">
        <f aca="false">IFERROR(INDEX(Last6M_AvgSales_Ref!$B$2:$B$12659,MATCH(D302,Last6M_AvgSales_Ref!$A$2:$A$12659,0)),"")</f>
        <v>91.875</v>
      </c>
    </row>
    <row r="303" customFormat="false" ht="14.25" hidden="false" customHeight="true" outlineLevel="0" collapsed="false">
      <c r="A303" s="75" t="s">
        <v>133</v>
      </c>
      <c r="B303" s="79" t="s">
        <v>43</v>
      </c>
      <c r="C303" s="79" t="s">
        <v>1200</v>
      </c>
      <c r="D303" s="79" t="n">
        <v>1000004000</v>
      </c>
      <c r="E303" s="79" t="s">
        <v>1201</v>
      </c>
      <c r="F303" s="74" t="n">
        <v>45449</v>
      </c>
      <c r="G303" s="67" t="str">
        <f aca="false">IF(I303&gt;0,"Targeted Dealer","-")</f>
        <v>Targeted Dealer</v>
      </c>
      <c r="H303" s="67"/>
      <c r="I303" s="68" t="n">
        <v>70</v>
      </c>
      <c r="J303" s="68" t="n">
        <f aca="false">I303/$J$1*($J$1-$E$1)</f>
        <v>70</v>
      </c>
      <c r="K303" s="69" t="n">
        <v>40</v>
      </c>
      <c r="L303" s="69" t="n">
        <f aca="false">I303-K303</f>
        <v>30</v>
      </c>
      <c r="M303" s="69" t="n">
        <f aca="false">IFERROR((K303/J303%),"-")</f>
        <v>57.1428571428571</v>
      </c>
      <c r="N303" s="97" t="n">
        <v>65</v>
      </c>
      <c r="O303" s="98" t="str">
        <f aca="false">IF(F303&lt;=$P$2,"June","")</f>
        <v>June</v>
      </c>
      <c r="P303" s="97" t="n">
        <f aca="false">N303</f>
        <v>65</v>
      </c>
      <c r="Q303" s="99" t="n">
        <f aca="false">K303-P303</f>
        <v>-25</v>
      </c>
      <c r="R303" s="98" t="n">
        <f aca="false">IFERROR(IF(O303="May",(K303/P303-1))," ")</f>
        <v>0</v>
      </c>
      <c r="S303" s="100" t="str">
        <f aca="false">IF(N303&gt;0,IF(O303="","-",IF(R303&lt;0%,"DEGROWTH","GROWTH")))</f>
        <v>GROWTH</v>
      </c>
      <c r="T303" s="69" t="n">
        <v>60</v>
      </c>
      <c r="U303" s="101" t="str">
        <f aca="false">IF(F303&lt;=$V$2,"May","")</f>
        <v>May</v>
      </c>
      <c r="V303" s="69" t="n">
        <f aca="false">T303</f>
        <v>60</v>
      </c>
      <c r="W303" s="102" t="n">
        <f aca="false">K303-V303</f>
        <v>-20</v>
      </c>
      <c r="X303" s="103" t="n">
        <f aca="false">IFERROR(IF(U303="June",(K303/V303-1)),0)</f>
        <v>0</v>
      </c>
      <c r="Y303" s="104" t="str">
        <f aca="false">IF(T303&gt;0,IF(U303="","-",IF(X303&lt;0%,"DEGROWTH","GROWTH")))</f>
        <v>GROWTH</v>
      </c>
      <c r="Z303" s="75" t="n">
        <v>0</v>
      </c>
      <c r="AA303" s="70"/>
      <c r="AB303" s="70" t="s">
        <v>133</v>
      </c>
      <c r="AC303" s="75" t="s">
        <v>133</v>
      </c>
      <c r="AD303" s="3"/>
      <c r="AE303" s="3"/>
      <c r="AF303" s="75" t="s">
        <v>133</v>
      </c>
      <c r="AG303" s="121" t="n">
        <f aca="false">IFERROR(INDEX(Last6M_AvgSales_Ref!$B$2:$B$12659,MATCH(D303,Last6M_AvgSales_Ref!$A$2:$A$12659,0)),"")</f>
        <v>67.5</v>
      </c>
    </row>
    <row r="304" customFormat="false" ht="14.25" hidden="false" customHeight="true" outlineLevel="0" collapsed="false">
      <c r="A304" s="75" t="s">
        <v>133</v>
      </c>
      <c r="B304" s="79" t="s">
        <v>43</v>
      </c>
      <c r="C304" s="79" t="s">
        <v>1202</v>
      </c>
      <c r="D304" s="79" t="n">
        <v>1000004008</v>
      </c>
      <c r="E304" s="79" t="s">
        <v>1203</v>
      </c>
      <c r="F304" s="74" t="n">
        <v>45457</v>
      </c>
      <c r="G304" s="67" t="str">
        <f aca="false">IF(I304&gt;0,"Targeted Dealer","-")</f>
        <v>Targeted Dealer</v>
      </c>
      <c r="H304" s="67"/>
      <c r="I304" s="68" t="n">
        <v>60</v>
      </c>
      <c r="J304" s="68" t="n">
        <f aca="false">I304/$J$1*($J$1-$E$1)</f>
        <v>60</v>
      </c>
      <c r="K304" s="69" t="n">
        <v>40</v>
      </c>
      <c r="L304" s="69" t="n">
        <f aca="false">I304-K304</f>
        <v>20</v>
      </c>
      <c r="M304" s="69" t="n">
        <f aca="false">IFERROR((K304/J304%),"-")</f>
        <v>66.6666666666667</v>
      </c>
      <c r="N304" s="97" t="n">
        <v>30</v>
      </c>
      <c r="O304" s="98" t="str">
        <f aca="false">IF(F304&lt;=$P$2,"June","")</f>
        <v>June</v>
      </c>
      <c r="P304" s="97" t="n">
        <f aca="false">N304</f>
        <v>30</v>
      </c>
      <c r="Q304" s="99" t="n">
        <f aca="false">K304-P304</f>
        <v>10</v>
      </c>
      <c r="R304" s="98" t="n">
        <f aca="false">IFERROR(IF(O304="May",(K304/P304-1))," ")</f>
        <v>0</v>
      </c>
      <c r="S304" s="100" t="str">
        <f aca="false">IF(N304&gt;0,IF(O304="","-",IF(R304&lt;0%,"DEGROWTH","GROWTH")))</f>
        <v>GROWTH</v>
      </c>
      <c r="T304" s="69" t="n">
        <v>75</v>
      </c>
      <c r="U304" s="101" t="str">
        <f aca="false">IF(F304&lt;=$V$2,"May","")</f>
        <v>May</v>
      </c>
      <c r="V304" s="69" t="n">
        <f aca="false">T304</f>
        <v>75</v>
      </c>
      <c r="W304" s="102" t="n">
        <f aca="false">K304-V304</f>
        <v>-35</v>
      </c>
      <c r="X304" s="103" t="n">
        <f aca="false">IFERROR(IF(U304="June",(K304/V304-1)),0)</f>
        <v>0</v>
      </c>
      <c r="Y304" s="104" t="str">
        <f aca="false">IF(T304&gt;0,IF(U304="","-",IF(X304&lt;0%,"DEGROWTH","GROWTH")))</f>
        <v>GROWTH</v>
      </c>
      <c r="Z304" s="75" t="n">
        <v>0</v>
      </c>
      <c r="AA304" s="70"/>
      <c r="AB304" s="70" t="s">
        <v>133</v>
      </c>
      <c r="AC304" s="75" t="s">
        <v>133</v>
      </c>
      <c r="AD304" s="3"/>
      <c r="AE304" s="3"/>
      <c r="AF304" s="75" t="s">
        <v>133</v>
      </c>
      <c r="AG304" s="121" t="n">
        <f aca="false">IFERROR(INDEX(Last6M_AvgSales_Ref!$B$2:$B$12659,MATCH(D304,Last6M_AvgSales_Ref!$A$2:$A$12659,0)),"")</f>
        <v>63.75</v>
      </c>
    </row>
    <row r="305" customFormat="false" ht="14.25" hidden="false" customHeight="true" outlineLevel="0" collapsed="false">
      <c r="A305" s="75" t="s">
        <v>133</v>
      </c>
      <c r="B305" s="79" t="s">
        <v>43</v>
      </c>
      <c r="C305" s="79" t="s">
        <v>1204</v>
      </c>
      <c r="D305" s="79" t="n">
        <v>1000004074</v>
      </c>
      <c r="E305" s="79" t="s">
        <v>1205</v>
      </c>
      <c r="F305" s="74" t="n">
        <v>45506</v>
      </c>
      <c r="G305" s="67" t="str">
        <f aca="false">IF(I305&gt;0,"Targeted Dealer","-")</f>
        <v>Targeted Dealer</v>
      </c>
      <c r="H305" s="67"/>
      <c r="I305" s="68" t="n">
        <v>70</v>
      </c>
      <c r="J305" s="68" t="n">
        <f aca="false">I305/$J$1*($J$1-$E$1)</f>
        <v>70</v>
      </c>
      <c r="K305" s="69" t="n">
        <v>70</v>
      </c>
      <c r="L305" s="69" t="n">
        <f aca="false">I305-K305</f>
        <v>0</v>
      </c>
      <c r="M305" s="69" t="n">
        <f aca="false">IFERROR((K305/J305%),"-")</f>
        <v>100</v>
      </c>
      <c r="N305" s="97" t="n">
        <v>0</v>
      </c>
      <c r="O305" s="98" t="str">
        <f aca="false">IF(F305&lt;=$P$2,"June","")</f>
        <v>June</v>
      </c>
      <c r="P305" s="97" t="n">
        <f aca="false">N305</f>
        <v>0</v>
      </c>
      <c r="Q305" s="99" t="n">
        <f aca="false">K305-P305</f>
        <v>70</v>
      </c>
      <c r="R305" s="98" t="n">
        <f aca="false">IFERROR(IF(O305="May",(K305/P305-1))," ")</f>
        <v>0</v>
      </c>
      <c r="S305" s="105" t="b">
        <f aca="false">IF(N305&gt;0,IF(O305="","-",IF(R305&lt;0%,"DEGROWTH","GROWTH")))</f>
        <v>0</v>
      </c>
      <c r="T305" s="69" t="n">
        <v>62.5</v>
      </c>
      <c r="U305" s="101" t="str">
        <f aca="false">IF(F305&lt;=$V$2,"May","")</f>
        <v>May</v>
      </c>
      <c r="V305" s="69" t="n">
        <f aca="false">T305</f>
        <v>62.5</v>
      </c>
      <c r="W305" s="102" t="n">
        <f aca="false">K305-V305</f>
        <v>7.5</v>
      </c>
      <c r="X305" s="103" t="n">
        <f aca="false">IFERROR(IF(U305="June",(K305/V305-1)),0)</f>
        <v>0</v>
      </c>
      <c r="Y305" s="104" t="str">
        <f aca="false">IF(T305&gt;0,IF(U305="","-",IF(X305&lt;0%,"DEGROWTH","GROWTH")))</f>
        <v>GROWTH</v>
      </c>
      <c r="Z305" s="75" t="n">
        <v>0</v>
      </c>
      <c r="AA305" s="70"/>
      <c r="AB305" s="70" t="s">
        <v>133</v>
      </c>
      <c r="AC305" s="75" t="s">
        <v>133</v>
      </c>
      <c r="AD305" s="3"/>
      <c r="AE305" s="3"/>
      <c r="AF305" s="75" t="s">
        <v>133</v>
      </c>
      <c r="AG305" s="121" t="n">
        <f aca="false">IFERROR(INDEX(Last6M_AvgSales_Ref!$B$2:$B$12659,MATCH(D305,Last6M_AvgSales_Ref!$A$2:$A$12659,0)),"")</f>
        <v>73.375</v>
      </c>
    </row>
    <row r="306" customFormat="false" ht="14.25" hidden="false" customHeight="true" outlineLevel="0" collapsed="false">
      <c r="A306" s="70" t="s">
        <v>133</v>
      </c>
      <c r="B306" s="72" t="s">
        <v>143</v>
      </c>
      <c r="C306" s="72" t="s">
        <v>1206</v>
      </c>
      <c r="D306" s="72" t="n">
        <v>1000000119</v>
      </c>
      <c r="E306" s="73" t="s">
        <v>1207</v>
      </c>
      <c r="F306" s="74" t="n">
        <v>40826</v>
      </c>
      <c r="G306" s="67" t="str">
        <f aca="false">IF(I306&gt;0,"Targeted Dealer","-")</f>
        <v>Targeted Dealer</v>
      </c>
      <c r="H306" s="67"/>
      <c r="I306" s="68" t="n">
        <v>170</v>
      </c>
      <c r="J306" s="68" t="n">
        <f aca="false">I306/$J$1*($J$1-$E$1)</f>
        <v>170</v>
      </c>
      <c r="K306" s="69" t="n">
        <v>150</v>
      </c>
      <c r="L306" s="69" t="n">
        <f aca="false">I306-K306</f>
        <v>20</v>
      </c>
      <c r="M306" s="69" t="n">
        <f aca="false">IFERROR((K306/J306%),"-")</f>
        <v>88.2352941176471</v>
      </c>
      <c r="N306" s="97" t="n">
        <v>70</v>
      </c>
      <c r="O306" s="98" t="str">
        <f aca="false">IF(F306&lt;=$P$2,"June","")</f>
        <v>June</v>
      </c>
      <c r="P306" s="97" t="n">
        <f aca="false">N306</f>
        <v>70</v>
      </c>
      <c r="Q306" s="99" t="n">
        <f aca="false">K306-P306</f>
        <v>80</v>
      </c>
      <c r="R306" s="98" t="n">
        <f aca="false">IFERROR(IF(O306="May",(K306/P306-1))," ")</f>
        <v>0</v>
      </c>
      <c r="S306" s="100" t="str">
        <f aca="false">IF(N306&gt;0,IF(O306="","-",IF(R306&lt;0%,"DEGROWTH","GROWTH")))</f>
        <v>GROWTH</v>
      </c>
      <c r="T306" s="69" t="n">
        <v>167.75</v>
      </c>
      <c r="U306" s="101" t="str">
        <f aca="false">IF(F306&lt;=$V$2,"May","")</f>
        <v>May</v>
      </c>
      <c r="V306" s="69" t="n">
        <f aca="false">T306</f>
        <v>167.75</v>
      </c>
      <c r="W306" s="102" t="n">
        <f aca="false">K306-V306</f>
        <v>-17.75</v>
      </c>
      <c r="X306" s="103" t="n">
        <f aca="false">IFERROR(IF(U306="June",(K306/V306-1)),0)</f>
        <v>0</v>
      </c>
      <c r="Y306" s="104" t="str">
        <f aca="false">IF(T306&gt;0,IF(U306="","-",IF(X306&lt;0%,"DEGROWTH","GROWTH")))</f>
        <v>GROWTH</v>
      </c>
      <c r="Z306" s="75" t="n">
        <v>0</v>
      </c>
      <c r="AA306" s="70"/>
      <c r="AB306" s="70" t="s">
        <v>133</v>
      </c>
      <c r="AC306" s="70" t="s">
        <v>133</v>
      </c>
      <c r="AD306" s="3"/>
      <c r="AE306" s="3"/>
      <c r="AF306" s="70" t="s">
        <v>133</v>
      </c>
      <c r="AG306" s="121" t="n">
        <f aca="false">IFERROR(INDEX(Last6M_AvgSales_Ref!$B$2:$B$12659,MATCH(D306,Last6M_AvgSales_Ref!$A$2:$A$12659,0)),"")</f>
        <v>145.666666666667</v>
      </c>
    </row>
    <row r="307" customFormat="false" ht="14.25" hidden="false" customHeight="true" outlineLevel="0" collapsed="false">
      <c r="A307" s="70" t="s">
        <v>133</v>
      </c>
      <c r="B307" s="72" t="s">
        <v>143</v>
      </c>
      <c r="C307" s="72" t="s">
        <v>1208</v>
      </c>
      <c r="D307" s="72" t="n">
        <v>1000000114</v>
      </c>
      <c r="E307" s="73" t="s">
        <v>1209</v>
      </c>
      <c r="F307" s="74" t="n">
        <v>41289</v>
      </c>
      <c r="G307" s="67" t="str">
        <f aca="false">IF(I307&gt;0,"Targeted Dealer","-")</f>
        <v>Targeted Dealer</v>
      </c>
      <c r="H307" s="67"/>
      <c r="I307" s="68" t="n">
        <v>250</v>
      </c>
      <c r="J307" s="68" t="n">
        <f aca="false">I307/$J$1*($J$1-$E$1)</f>
        <v>250</v>
      </c>
      <c r="K307" s="69" t="n">
        <v>470</v>
      </c>
      <c r="L307" s="69" t="n">
        <f aca="false">I307-K307</f>
        <v>-220</v>
      </c>
      <c r="M307" s="69" t="n">
        <f aca="false">IFERROR((K307/J307%),"-")</f>
        <v>188</v>
      </c>
      <c r="N307" s="97" t="n">
        <v>205</v>
      </c>
      <c r="O307" s="98" t="str">
        <f aca="false">IF(F307&lt;=$P$2,"June","")</f>
        <v>June</v>
      </c>
      <c r="P307" s="97" t="n">
        <f aca="false">N307</f>
        <v>205</v>
      </c>
      <c r="Q307" s="99" t="n">
        <f aca="false">K307-P307</f>
        <v>265</v>
      </c>
      <c r="R307" s="98" t="n">
        <f aca="false">IFERROR(IF(O307="May",(K307/P307-1))," ")</f>
        <v>0</v>
      </c>
      <c r="S307" s="100" t="str">
        <f aca="false">IF(N307&gt;0,IF(O307="","-",IF(R307&lt;0%,"DEGROWTH","GROWTH")))</f>
        <v>GROWTH</v>
      </c>
      <c r="T307" s="69" t="n">
        <v>100</v>
      </c>
      <c r="U307" s="101" t="str">
        <f aca="false">IF(F307&lt;=$V$2,"May","")</f>
        <v>May</v>
      </c>
      <c r="V307" s="69" t="n">
        <f aca="false">T307</f>
        <v>100</v>
      </c>
      <c r="W307" s="102" t="n">
        <f aca="false">K307-V307</f>
        <v>370</v>
      </c>
      <c r="X307" s="103" t="n">
        <f aca="false">IFERROR(IF(U307="June",(K307/V307-1)),0)</f>
        <v>0</v>
      </c>
      <c r="Y307" s="104" t="str">
        <f aca="false">IF(T307&gt;0,IF(U307="","-",IF(X307&lt;0%,"DEGROWTH","GROWTH")))</f>
        <v>GROWTH</v>
      </c>
      <c r="Z307" s="75" t="n">
        <v>0</v>
      </c>
      <c r="AA307" s="70"/>
      <c r="AB307" s="70" t="s">
        <v>133</v>
      </c>
      <c r="AC307" s="70" t="s">
        <v>133</v>
      </c>
      <c r="AD307" s="3"/>
      <c r="AE307" s="3"/>
      <c r="AF307" s="70" t="s">
        <v>133</v>
      </c>
      <c r="AG307" s="121" t="n">
        <f aca="false">IFERROR(INDEX(Last6M_AvgSales_Ref!$B$2:$B$12659,MATCH(D307,Last6M_AvgSales_Ref!$A$2:$A$12659,0)),"")</f>
        <v>311.5</v>
      </c>
    </row>
    <row r="308" customFormat="false" ht="14.25" hidden="false" customHeight="true" outlineLevel="0" collapsed="false">
      <c r="A308" s="70" t="s">
        <v>133</v>
      </c>
      <c r="B308" s="72" t="s">
        <v>143</v>
      </c>
      <c r="C308" s="72" t="s">
        <v>1210</v>
      </c>
      <c r="D308" s="72" t="n">
        <v>1000003611</v>
      </c>
      <c r="E308" s="72" t="s">
        <v>1211</v>
      </c>
      <c r="F308" s="74" t="n">
        <v>45103</v>
      </c>
      <c r="G308" s="67" t="str">
        <f aca="false">IF(I308&gt;0,"Targeted Dealer","-")</f>
        <v>-</v>
      </c>
      <c r="H308" s="67"/>
      <c r="I308" s="68" t="n">
        <v>0</v>
      </c>
      <c r="J308" s="68" t="n">
        <f aca="false">I308/$J$1*($J$1-$E$1)</f>
        <v>0</v>
      </c>
      <c r="K308" s="69" t="n">
        <v>0</v>
      </c>
      <c r="L308" s="69" t="n">
        <f aca="false">I308-K308</f>
        <v>0</v>
      </c>
      <c r="M308" s="69" t="str">
        <f aca="false">IFERROR((K308/J308%),"-")</f>
        <v>-</v>
      </c>
      <c r="N308" s="97" t="n">
        <v>0</v>
      </c>
      <c r="O308" s="98" t="str">
        <f aca="false">IF(F308&lt;=$P$2,"June","")</f>
        <v>June</v>
      </c>
      <c r="P308" s="97" t="n">
        <f aca="false">N308</f>
        <v>0</v>
      </c>
      <c r="Q308" s="99" t="n">
        <f aca="false">K308-P308</f>
        <v>0</v>
      </c>
      <c r="R308" s="98" t="n">
        <f aca="false">IFERROR(IF(O308="May",(K308/P308-1))," ")</f>
        <v>0</v>
      </c>
      <c r="S308" s="105" t="b">
        <f aca="false">IF(N308&gt;0,IF(O308="","-",IF(R308&lt;0%,"DEGROWTH","GROWTH")))</f>
        <v>0</v>
      </c>
      <c r="T308" s="69" t="n">
        <v>15</v>
      </c>
      <c r="U308" s="101" t="str">
        <f aca="false">IF(F308&lt;=$V$2,"May","")</f>
        <v>May</v>
      </c>
      <c r="V308" s="69" t="n">
        <f aca="false">T308</f>
        <v>15</v>
      </c>
      <c r="W308" s="102" t="n">
        <f aca="false">K308-V308</f>
        <v>-15</v>
      </c>
      <c r="X308" s="103" t="n">
        <f aca="false">IFERROR(IF(U308="June",(K308/V308-1)),0)</f>
        <v>0</v>
      </c>
      <c r="Y308" s="104" t="str">
        <f aca="false">IF(T308&gt;0,IF(U308="","-",IF(X308&lt;0%,"DEGROWTH","GROWTH")))</f>
        <v>GROWTH</v>
      </c>
      <c r="Z308" s="75" t="n">
        <v>0</v>
      </c>
      <c r="AA308" s="70"/>
      <c r="AB308" s="70" t="s">
        <v>133</v>
      </c>
      <c r="AC308" s="70" t="s">
        <v>133</v>
      </c>
      <c r="AD308" s="3"/>
      <c r="AE308" s="3"/>
      <c r="AF308" s="70" t="s">
        <v>133</v>
      </c>
      <c r="AG308" s="121" t="n">
        <f aca="false">IFERROR(INDEX(Last6M_AvgSales_Ref!$B$2:$B$12659,MATCH(D308,Last6M_AvgSales_Ref!$A$2:$A$12659,0)),"")</f>
        <v>5</v>
      </c>
    </row>
    <row r="309" customFormat="false" ht="14.25" hidden="false" customHeight="true" outlineLevel="0" collapsed="false">
      <c r="A309" s="75" t="s">
        <v>133</v>
      </c>
      <c r="B309" s="79" t="s">
        <v>143</v>
      </c>
      <c r="C309" s="79" t="s">
        <v>1212</v>
      </c>
      <c r="D309" s="79" t="n">
        <v>1000003876</v>
      </c>
      <c r="E309" s="79" t="s">
        <v>1213</v>
      </c>
      <c r="F309" s="74" t="n">
        <v>45351</v>
      </c>
      <c r="G309" s="67" t="str">
        <f aca="false">IF(I309&gt;0,"Targeted Dealer","-")</f>
        <v>Targeted Dealer</v>
      </c>
      <c r="H309" s="67"/>
      <c r="I309" s="68" t="n">
        <v>175</v>
      </c>
      <c r="J309" s="68" t="n">
        <f aca="false">I309/$J$1*($J$1-$E$1)</f>
        <v>175</v>
      </c>
      <c r="K309" s="69" t="n">
        <v>196</v>
      </c>
      <c r="L309" s="69" t="n">
        <f aca="false">I309-K309</f>
        <v>-21</v>
      </c>
      <c r="M309" s="69" t="n">
        <f aca="false">IFERROR((K309/J309%),"-")</f>
        <v>112</v>
      </c>
      <c r="N309" s="97" t="n">
        <v>233</v>
      </c>
      <c r="O309" s="98" t="str">
        <f aca="false">IF(F309&lt;=$P$2,"June","")</f>
        <v>June</v>
      </c>
      <c r="P309" s="97" t="n">
        <f aca="false">N309</f>
        <v>233</v>
      </c>
      <c r="Q309" s="99" t="n">
        <f aca="false">K309-P309</f>
        <v>-37</v>
      </c>
      <c r="R309" s="98" t="n">
        <f aca="false">IFERROR(IF(O309="May",(K309/P309-1))," ")</f>
        <v>0</v>
      </c>
      <c r="S309" s="100" t="str">
        <f aca="false">IF(N309&gt;0,IF(O309="","-",IF(R309&lt;0%,"DEGROWTH","GROWTH")))</f>
        <v>GROWTH</v>
      </c>
      <c r="T309" s="69" t="n">
        <v>95</v>
      </c>
      <c r="U309" s="101" t="str">
        <f aca="false">IF(F309&lt;=$V$2,"May","")</f>
        <v>May</v>
      </c>
      <c r="V309" s="69" t="n">
        <f aca="false">T309</f>
        <v>95</v>
      </c>
      <c r="W309" s="102" t="n">
        <f aca="false">K309-V309</f>
        <v>101</v>
      </c>
      <c r="X309" s="103" t="n">
        <f aca="false">IFERROR(IF(U309="June",(K309/V309-1)),0)</f>
        <v>0</v>
      </c>
      <c r="Y309" s="104" t="str">
        <f aca="false">IF(T309&gt;0,IF(U309="","-",IF(X309&lt;0%,"DEGROWTH","GROWTH")))</f>
        <v>GROWTH</v>
      </c>
      <c r="Z309" s="75" t="n">
        <v>0</v>
      </c>
      <c r="AA309" s="70"/>
      <c r="AB309" s="70" t="s">
        <v>133</v>
      </c>
      <c r="AC309" s="75" t="s">
        <v>133</v>
      </c>
      <c r="AD309" s="3"/>
      <c r="AE309" s="3"/>
      <c r="AF309" s="75" t="s">
        <v>133</v>
      </c>
      <c r="AG309" s="121" t="n">
        <f aca="false">IFERROR(INDEX(Last6M_AvgSales_Ref!$B$2:$B$12659,MATCH(D309,Last6M_AvgSales_Ref!$A$2:$A$12659,0)),"")</f>
        <v>177.916666666667</v>
      </c>
    </row>
    <row r="310" customFormat="false" ht="14.25" hidden="false" customHeight="true" outlineLevel="0" collapsed="false">
      <c r="A310" s="75" t="s">
        <v>133</v>
      </c>
      <c r="B310" s="79" t="s">
        <v>143</v>
      </c>
      <c r="C310" s="79" t="s">
        <v>1214</v>
      </c>
      <c r="D310" s="79" t="n">
        <v>1000004016</v>
      </c>
      <c r="E310" s="79" t="s">
        <v>1215</v>
      </c>
      <c r="F310" s="74" t="n">
        <v>45468</v>
      </c>
      <c r="G310" s="67" t="str">
        <f aca="false">IF(I310&gt;0,"Targeted Dealer","-")</f>
        <v>Targeted Dealer</v>
      </c>
      <c r="H310" s="67"/>
      <c r="I310" s="68" t="n">
        <v>100</v>
      </c>
      <c r="J310" s="68" t="n">
        <f aca="false">I310/$J$1*($J$1-$E$1)</f>
        <v>100</v>
      </c>
      <c r="K310" s="69" t="n">
        <v>120</v>
      </c>
      <c r="L310" s="69" t="n">
        <f aca="false">I310-K310</f>
        <v>-20</v>
      </c>
      <c r="M310" s="69" t="n">
        <f aca="false">IFERROR((K310/J310%),"-")</f>
        <v>120</v>
      </c>
      <c r="N310" s="97" t="n">
        <v>120</v>
      </c>
      <c r="O310" s="98" t="str">
        <f aca="false">IF(F310&lt;=$P$2,"June","")</f>
        <v>June</v>
      </c>
      <c r="P310" s="97" t="n">
        <f aca="false">N310</f>
        <v>120</v>
      </c>
      <c r="Q310" s="99" t="n">
        <f aca="false">K310-P310</f>
        <v>0</v>
      </c>
      <c r="R310" s="98" t="n">
        <f aca="false">IFERROR(IF(O310="May",(K310/P310-1))," ")</f>
        <v>0</v>
      </c>
      <c r="S310" s="100" t="str">
        <f aca="false">IF(N310&gt;0,IF(O310="","-",IF(R310&lt;0%,"DEGROWTH","GROWTH")))</f>
        <v>GROWTH</v>
      </c>
      <c r="T310" s="69" t="n">
        <v>45</v>
      </c>
      <c r="U310" s="101" t="str">
        <f aca="false">IF(F310&lt;=$V$2,"May","")</f>
        <v>May</v>
      </c>
      <c r="V310" s="69" t="n">
        <f aca="false">T310</f>
        <v>45</v>
      </c>
      <c r="W310" s="102" t="n">
        <f aca="false">K310-V310</f>
        <v>75</v>
      </c>
      <c r="X310" s="103" t="n">
        <f aca="false">IFERROR(IF(U310="June",(K310/V310-1)),0)</f>
        <v>0</v>
      </c>
      <c r="Y310" s="104" t="str">
        <f aca="false">IF(T310&gt;0,IF(U310="","-",IF(X310&lt;0%,"DEGROWTH","GROWTH")))</f>
        <v>GROWTH</v>
      </c>
      <c r="Z310" s="75" t="n">
        <v>0</v>
      </c>
      <c r="AA310" s="70"/>
      <c r="AB310" s="70" t="s">
        <v>133</v>
      </c>
      <c r="AC310" s="75" t="s">
        <v>133</v>
      </c>
      <c r="AD310" s="3"/>
      <c r="AE310" s="3"/>
      <c r="AF310" s="75" t="s">
        <v>133</v>
      </c>
      <c r="AG310" s="121" t="n">
        <f aca="false">IFERROR(INDEX(Last6M_AvgSales_Ref!$B$2:$B$12659,MATCH(D310,Last6M_AvgSales_Ref!$A$2:$A$12659,0)),"")</f>
        <v>74.8833333333333</v>
      </c>
    </row>
    <row r="311" customFormat="false" ht="14.25" hidden="false" customHeight="true" outlineLevel="0" collapsed="false">
      <c r="A311" s="70" t="s">
        <v>133</v>
      </c>
      <c r="B311" s="72" t="s">
        <v>47</v>
      </c>
      <c r="C311" s="72" t="s">
        <v>1216</v>
      </c>
      <c r="D311" s="72" t="n">
        <v>1000000751</v>
      </c>
      <c r="E311" s="73" t="s">
        <v>1217</v>
      </c>
      <c r="F311" s="74" t="n">
        <v>38387</v>
      </c>
      <c r="G311" s="67" t="str">
        <f aca="false">IF(I311&gt;0,"Targeted Dealer","-")</f>
        <v>Targeted Dealer</v>
      </c>
      <c r="H311" s="67"/>
      <c r="I311" s="68" t="n">
        <v>30</v>
      </c>
      <c r="J311" s="68" t="n">
        <f aca="false">I311/$J$1*($J$1-$E$1)</f>
        <v>30</v>
      </c>
      <c r="K311" s="69" t="n">
        <v>0</v>
      </c>
      <c r="L311" s="69" t="n">
        <f aca="false">I311-K311</f>
        <v>30</v>
      </c>
      <c r="M311" s="69" t="n">
        <f aca="false">IFERROR((K311/J311%),"-")</f>
        <v>0</v>
      </c>
      <c r="N311" s="97" t="n">
        <v>0</v>
      </c>
      <c r="O311" s="98" t="str">
        <f aca="false">IF(F311&lt;=$P$2,"June","")</f>
        <v>June</v>
      </c>
      <c r="P311" s="97" t="n">
        <f aca="false">N311</f>
        <v>0</v>
      </c>
      <c r="Q311" s="99" t="n">
        <f aca="false">K311-P311</f>
        <v>0</v>
      </c>
      <c r="R311" s="98" t="n">
        <f aca="false">IFERROR(IF(O311="May",(K311/P311-1))," ")</f>
        <v>0</v>
      </c>
      <c r="S311" s="105" t="b">
        <f aca="false">IF(N311&gt;0,IF(O311="","-",IF(R311&lt;0%,"DEGROWTH","GROWTH")))</f>
        <v>0</v>
      </c>
      <c r="T311" s="69" t="n">
        <v>41.5</v>
      </c>
      <c r="U311" s="101" t="str">
        <f aca="false">IF(F311&lt;=$V$2,"May","")</f>
        <v>May</v>
      </c>
      <c r="V311" s="69" t="n">
        <f aca="false">T311</f>
        <v>41.5</v>
      </c>
      <c r="W311" s="102" t="n">
        <f aca="false">K311-V311</f>
        <v>-41.5</v>
      </c>
      <c r="X311" s="103" t="n">
        <f aca="false">IFERROR(IF(U311="June",(K311/V311-1)),0)</f>
        <v>0</v>
      </c>
      <c r="Y311" s="104" t="str">
        <f aca="false">IF(T311&gt;0,IF(U311="","-",IF(X311&lt;0%,"DEGROWTH","GROWTH")))</f>
        <v>GROWTH</v>
      </c>
      <c r="Z311" s="75" t="n">
        <v>0</v>
      </c>
      <c r="AA311" s="70"/>
      <c r="AB311" s="70" t="s">
        <v>133</v>
      </c>
      <c r="AC311" s="70" t="s">
        <v>133</v>
      </c>
      <c r="AD311" s="3"/>
      <c r="AE311" s="3"/>
      <c r="AF311" s="70" t="s">
        <v>133</v>
      </c>
      <c r="AG311" s="121" t="n">
        <f aca="false">IFERROR(INDEX(Last6M_AvgSales_Ref!$B$2:$B$12659,MATCH(D311,Last6M_AvgSales_Ref!$A$2:$A$12659,0)),"")</f>
        <v>31.25</v>
      </c>
    </row>
    <row r="312" customFormat="false" ht="14.25" hidden="false" customHeight="true" outlineLevel="0" collapsed="false">
      <c r="A312" s="70" t="s">
        <v>133</v>
      </c>
      <c r="B312" s="72" t="s">
        <v>47</v>
      </c>
      <c r="C312" s="72" t="s">
        <v>1218</v>
      </c>
      <c r="D312" s="72" t="n">
        <v>1000000752</v>
      </c>
      <c r="E312" s="73" t="s">
        <v>1219</v>
      </c>
      <c r="F312" s="74" t="n">
        <v>38416</v>
      </c>
      <c r="G312" s="67" t="str">
        <f aca="false">IF(I312&gt;0,"Targeted Dealer","-")</f>
        <v>Targeted Dealer</v>
      </c>
      <c r="H312" s="67"/>
      <c r="I312" s="68" t="n">
        <v>875</v>
      </c>
      <c r="J312" s="68" t="n">
        <f aca="false">I312/$J$1*($J$1-$E$1)</f>
        <v>875</v>
      </c>
      <c r="K312" s="69" t="n">
        <v>756.5</v>
      </c>
      <c r="L312" s="69" t="n">
        <f aca="false">I312-K312</f>
        <v>118.5</v>
      </c>
      <c r="M312" s="69" t="n">
        <f aca="false">IFERROR((K312/J312%),"-")</f>
        <v>86.4571428571429</v>
      </c>
      <c r="N312" s="97" t="n">
        <v>566.5</v>
      </c>
      <c r="O312" s="98" t="str">
        <f aca="false">IF(F312&lt;=$P$2,"June","")</f>
        <v>June</v>
      </c>
      <c r="P312" s="97" t="n">
        <f aca="false">N312</f>
        <v>566.5</v>
      </c>
      <c r="Q312" s="99" t="n">
        <f aca="false">K312-P312</f>
        <v>190</v>
      </c>
      <c r="R312" s="98" t="n">
        <f aca="false">IFERROR(IF(O312="May",(K312/P312-1))," ")</f>
        <v>0</v>
      </c>
      <c r="S312" s="100" t="str">
        <f aca="false">IF(N312&gt;0,IF(O312="","-",IF(R312&lt;0%,"DEGROWTH","GROWTH")))</f>
        <v>GROWTH</v>
      </c>
      <c r="T312" s="69" t="n">
        <v>844.75</v>
      </c>
      <c r="U312" s="101" t="str">
        <f aca="false">IF(F312&lt;=$V$2,"May","")</f>
        <v>May</v>
      </c>
      <c r="V312" s="69" t="n">
        <f aca="false">T312</f>
        <v>844.75</v>
      </c>
      <c r="W312" s="102" t="n">
        <f aca="false">K312-V312</f>
        <v>-88.25</v>
      </c>
      <c r="X312" s="103" t="n">
        <f aca="false">IFERROR(IF(U312="June",(K312/V312-1)),0)</f>
        <v>0</v>
      </c>
      <c r="Y312" s="104" t="str">
        <f aca="false">IF(T312&gt;0,IF(U312="","-",IF(X312&lt;0%,"DEGROWTH","GROWTH")))</f>
        <v>GROWTH</v>
      </c>
      <c r="Z312" s="75" t="n">
        <v>0</v>
      </c>
      <c r="AA312" s="70"/>
      <c r="AB312" s="70" t="s">
        <v>133</v>
      </c>
      <c r="AC312" s="70" t="s">
        <v>133</v>
      </c>
      <c r="AD312" s="3"/>
      <c r="AE312" s="3"/>
      <c r="AF312" s="70" t="s">
        <v>133</v>
      </c>
      <c r="AG312" s="121" t="n">
        <f aca="false">IFERROR(INDEX(Last6M_AvgSales_Ref!$B$2:$B$12659,MATCH(D312,Last6M_AvgSales_Ref!$A$2:$A$12659,0)),"")</f>
        <v>1056.81666666667</v>
      </c>
    </row>
    <row r="313" customFormat="false" ht="14.25" hidden="false" customHeight="true" outlineLevel="0" collapsed="false">
      <c r="A313" s="70" t="s">
        <v>133</v>
      </c>
      <c r="B313" s="72" t="s">
        <v>47</v>
      </c>
      <c r="C313" s="72" t="s">
        <v>1220</v>
      </c>
      <c r="D313" s="72" t="n">
        <v>1000000761</v>
      </c>
      <c r="E313" s="73" t="s">
        <v>1221</v>
      </c>
      <c r="F313" s="74" t="n">
        <v>39324</v>
      </c>
      <c r="G313" s="67" t="str">
        <f aca="false">IF(I313&gt;0,"Targeted Dealer","-")</f>
        <v>Targeted Dealer</v>
      </c>
      <c r="H313" s="67"/>
      <c r="I313" s="68" t="n">
        <v>100</v>
      </c>
      <c r="J313" s="68" t="n">
        <f aca="false">I313/$J$1*($J$1-$E$1)</f>
        <v>100</v>
      </c>
      <c r="K313" s="69" t="n">
        <v>50</v>
      </c>
      <c r="L313" s="69" t="n">
        <f aca="false">I313-K313</f>
        <v>50</v>
      </c>
      <c r="M313" s="69" t="n">
        <f aca="false">IFERROR((K313/J313%),"-")</f>
        <v>50</v>
      </c>
      <c r="N313" s="97" t="n">
        <v>100</v>
      </c>
      <c r="O313" s="98" t="str">
        <f aca="false">IF(F313&lt;=$P$2,"June","")</f>
        <v>June</v>
      </c>
      <c r="P313" s="97" t="n">
        <f aca="false">N313</f>
        <v>100</v>
      </c>
      <c r="Q313" s="99" t="n">
        <f aca="false">K313-P313</f>
        <v>-50</v>
      </c>
      <c r="R313" s="98" t="n">
        <f aca="false">IFERROR(IF(O313="May",(K313/P313-1))," ")</f>
        <v>0</v>
      </c>
      <c r="S313" s="100" t="str">
        <f aca="false">IF(N313&gt;0,IF(O313="","-",IF(R313&lt;0%,"DEGROWTH","GROWTH")))</f>
        <v>GROWTH</v>
      </c>
      <c r="T313" s="69" t="n">
        <v>120</v>
      </c>
      <c r="U313" s="101" t="str">
        <f aca="false">IF(F313&lt;=$V$2,"May","")</f>
        <v>May</v>
      </c>
      <c r="V313" s="69" t="n">
        <f aca="false">T313</f>
        <v>120</v>
      </c>
      <c r="W313" s="102" t="n">
        <f aca="false">K313-V313</f>
        <v>-70</v>
      </c>
      <c r="X313" s="103" t="n">
        <f aca="false">IFERROR(IF(U313="June",(K313/V313-1)),0)</f>
        <v>0</v>
      </c>
      <c r="Y313" s="104" t="str">
        <f aca="false">IF(T313&gt;0,IF(U313="","-",IF(X313&lt;0%,"DEGROWTH","GROWTH")))</f>
        <v>GROWTH</v>
      </c>
      <c r="Z313" s="75" t="n">
        <v>0</v>
      </c>
      <c r="AA313" s="70"/>
      <c r="AB313" s="70" t="s">
        <v>133</v>
      </c>
      <c r="AC313" s="70" t="s">
        <v>133</v>
      </c>
      <c r="AD313" s="3"/>
      <c r="AE313" s="3"/>
      <c r="AF313" s="70" t="s">
        <v>133</v>
      </c>
      <c r="AG313" s="121" t="n">
        <f aca="false">IFERROR(INDEX(Last6M_AvgSales_Ref!$B$2:$B$12659,MATCH(D313,Last6M_AvgSales_Ref!$A$2:$A$12659,0)),"")</f>
        <v>111.666666666667</v>
      </c>
    </row>
    <row r="314" customFormat="false" ht="14.25" hidden="false" customHeight="true" outlineLevel="0" collapsed="false">
      <c r="A314" s="70" t="s">
        <v>133</v>
      </c>
      <c r="B314" s="72" t="s">
        <v>47</v>
      </c>
      <c r="C314" s="72" t="s">
        <v>1222</v>
      </c>
      <c r="D314" s="72" t="n">
        <v>1000000753</v>
      </c>
      <c r="E314" s="73" t="s">
        <v>1075</v>
      </c>
      <c r="F314" s="74" t="n">
        <v>40807</v>
      </c>
      <c r="G314" s="67" t="str">
        <f aca="false">IF(I314&gt;0,"Targeted Dealer","-")</f>
        <v>Targeted Dealer</v>
      </c>
      <c r="H314" s="67"/>
      <c r="I314" s="68" t="n">
        <v>25</v>
      </c>
      <c r="J314" s="68" t="n">
        <f aca="false">I314/$J$1*($J$1-$E$1)</f>
        <v>25</v>
      </c>
      <c r="K314" s="69" t="n">
        <v>0</v>
      </c>
      <c r="L314" s="69" t="n">
        <f aca="false">I314-K314</f>
        <v>25</v>
      </c>
      <c r="M314" s="69" t="n">
        <f aca="false">IFERROR((K314/J314%),"-")</f>
        <v>0</v>
      </c>
      <c r="N314" s="97" t="n">
        <v>0</v>
      </c>
      <c r="O314" s="98" t="str">
        <f aca="false">IF(F314&lt;=$P$2,"June","")</f>
        <v>June</v>
      </c>
      <c r="P314" s="97" t="n">
        <f aca="false">N314</f>
        <v>0</v>
      </c>
      <c r="Q314" s="99" t="n">
        <f aca="false">K314-P314</f>
        <v>0</v>
      </c>
      <c r="R314" s="98" t="n">
        <f aca="false">IFERROR(IF(O314="May",(K314/P314-1))," ")</f>
        <v>0</v>
      </c>
      <c r="S314" s="105" t="b">
        <f aca="false">IF(N314&gt;0,IF(O314="","-",IF(R314&lt;0%,"DEGROWTH","GROWTH")))</f>
        <v>0</v>
      </c>
      <c r="T314" s="69" t="n">
        <v>0</v>
      </c>
      <c r="U314" s="101" t="str">
        <f aca="false">IF(F314&lt;=$V$2,"May","")</f>
        <v>May</v>
      </c>
      <c r="V314" s="69" t="n">
        <f aca="false">T314</f>
        <v>0</v>
      </c>
      <c r="W314" s="102" t="n">
        <f aca="false">K314-V314</f>
        <v>0</v>
      </c>
      <c r="X314" s="103" t="n">
        <f aca="false">IFERROR(IF(U314="June",(K314/V314-1)),0)</f>
        <v>0</v>
      </c>
      <c r="Y314" s="106" t="b">
        <f aca="false">IF(T314&gt;0,IF(U314="","-",IF(X314&lt;0%,"DEGROWTH","GROWTH")))</f>
        <v>0</v>
      </c>
      <c r="Z314" s="75" t="n">
        <v>0</v>
      </c>
      <c r="AA314" s="70"/>
      <c r="AB314" s="70" t="s">
        <v>133</v>
      </c>
      <c r="AC314" s="70" t="s">
        <v>133</v>
      </c>
      <c r="AD314" s="3"/>
      <c r="AE314" s="3"/>
      <c r="AF314" s="70" t="s">
        <v>133</v>
      </c>
      <c r="AG314" s="121" t="n">
        <f aca="false">IFERROR(INDEX(Last6M_AvgSales_Ref!$B$2:$B$12659,MATCH(D314,Last6M_AvgSales_Ref!$A$2:$A$12659,0)),"")</f>
        <v>23.3333333333333</v>
      </c>
    </row>
    <row r="315" customFormat="false" ht="14.25" hidden="false" customHeight="true" outlineLevel="0" collapsed="false">
      <c r="A315" s="70" t="s">
        <v>133</v>
      </c>
      <c r="B315" s="72" t="s">
        <v>47</v>
      </c>
      <c r="C315" s="72" t="s">
        <v>1223</v>
      </c>
      <c r="D315" s="72" t="n">
        <v>1000000760</v>
      </c>
      <c r="E315" s="73" t="s">
        <v>1224</v>
      </c>
      <c r="F315" s="74" t="n">
        <v>42866</v>
      </c>
      <c r="G315" s="67" t="str">
        <f aca="false">IF(I315&gt;0,"Targeted Dealer","-")</f>
        <v>Targeted Dealer</v>
      </c>
      <c r="H315" s="67"/>
      <c r="I315" s="68" t="n">
        <v>30</v>
      </c>
      <c r="J315" s="68" t="n">
        <f aca="false">I315/$J$1*($J$1-$E$1)</f>
        <v>30</v>
      </c>
      <c r="K315" s="69" t="n">
        <v>20</v>
      </c>
      <c r="L315" s="69" t="n">
        <f aca="false">I315-K315</f>
        <v>10</v>
      </c>
      <c r="M315" s="69" t="n">
        <f aca="false">IFERROR((K315/J315%),"-")</f>
        <v>66.6666666666667</v>
      </c>
      <c r="N315" s="97" t="n">
        <v>20</v>
      </c>
      <c r="O315" s="98" t="str">
        <f aca="false">IF(F315&lt;=$P$2,"June","")</f>
        <v>June</v>
      </c>
      <c r="P315" s="97" t="n">
        <f aca="false">N315</f>
        <v>20</v>
      </c>
      <c r="Q315" s="99" t="n">
        <f aca="false">K315-P315</f>
        <v>0</v>
      </c>
      <c r="R315" s="98" t="n">
        <f aca="false">IFERROR(IF(O315="May",(K315/P315-1))," ")</f>
        <v>0</v>
      </c>
      <c r="S315" s="100" t="str">
        <f aca="false">IF(N315&gt;0,IF(O315="","-",IF(R315&lt;0%,"DEGROWTH","GROWTH")))</f>
        <v>GROWTH</v>
      </c>
      <c r="T315" s="69" t="n">
        <v>25</v>
      </c>
      <c r="U315" s="101" t="str">
        <f aca="false">IF(F315&lt;=$V$2,"May","")</f>
        <v>May</v>
      </c>
      <c r="V315" s="69" t="n">
        <f aca="false">T315</f>
        <v>25</v>
      </c>
      <c r="W315" s="102" t="n">
        <f aca="false">K315-V315</f>
        <v>-5</v>
      </c>
      <c r="X315" s="103" t="n">
        <f aca="false">IFERROR(IF(U315="June",(K315/V315-1)),0)</f>
        <v>0</v>
      </c>
      <c r="Y315" s="104" t="str">
        <f aca="false">IF(T315&gt;0,IF(U315="","-",IF(X315&lt;0%,"DEGROWTH","GROWTH")))</f>
        <v>GROWTH</v>
      </c>
      <c r="Z315" s="75" t="n">
        <v>0</v>
      </c>
      <c r="AA315" s="70"/>
      <c r="AB315" s="70" t="s">
        <v>133</v>
      </c>
      <c r="AC315" s="70" t="s">
        <v>133</v>
      </c>
      <c r="AD315" s="3"/>
      <c r="AE315" s="3"/>
      <c r="AF315" s="70" t="s">
        <v>133</v>
      </c>
      <c r="AG315" s="121" t="n">
        <f aca="false">IFERROR(INDEX(Last6M_AvgSales_Ref!$B$2:$B$12659,MATCH(D315,Last6M_AvgSales_Ref!$A$2:$A$12659,0)),"")</f>
        <v>30</v>
      </c>
    </row>
    <row r="316" customFormat="false" ht="14.25" hidden="false" customHeight="true" outlineLevel="0" collapsed="false">
      <c r="A316" s="70" t="s">
        <v>133</v>
      </c>
      <c r="B316" s="72" t="s">
        <v>47</v>
      </c>
      <c r="C316" s="72" t="s">
        <v>228</v>
      </c>
      <c r="D316" s="72" t="n">
        <v>1000000749</v>
      </c>
      <c r="E316" s="73" t="s">
        <v>229</v>
      </c>
      <c r="F316" s="74" t="n">
        <v>42993</v>
      </c>
      <c r="G316" s="67" t="str">
        <f aca="false">IF(I316&gt;0,"Targeted Dealer","-")</f>
        <v>Targeted Dealer</v>
      </c>
      <c r="H316" s="67"/>
      <c r="I316" s="68" t="n">
        <v>30</v>
      </c>
      <c r="J316" s="68" t="n">
        <f aca="false">I316/$J$1*($J$1-$E$1)</f>
        <v>30</v>
      </c>
      <c r="K316" s="69" t="n">
        <v>30</v>
      </c>
      <c r="L316" s="69" t="n">
        <f aca="false">I316-K316</f>
        <v>0</v>
      </c>
      <c r="M316" s="69" t="n">
        <f aca="false">IFERROR((K316/J316%),"-")</f>
        <v>100</v>
      </c>
      <c r="N316" s="97" t="n">
        <v>30</v>
      </c>
      <c r="O316" s="98" t="str">
        <f aca="false">IF(F316&lt;=$P$2,"June","")</f>
        <v>June</v>
      </c>
      <c r="P316" s="97" t="n">
        <f aca="false">N316</f>
        <v>30</v>
      </c>
      <c r="Q316" s="99" t="n">
        <f aca="false">K316-P316</f>
        <v>0</v>
      </c>
      <c r="R316" s="98" t="n">
        <f aca="false">IFERROR(IF(O316="May",(K316/P316-1))," ")</f>
        <v>0</v>
      </c>
      <c r="S316" s="100" t="str">
        <f aca="false">IF(N316&gt;0,IF(O316="","-",IF(R316&lt;0%,"DEGROWTH","GROWTH")))</f>
        <v>GROWTH</v>
      </c>
      <c r="T316" s="69" t="n">
        <v>41.5</v>
      </c>
      <c r="U316" s="101" t="str">
        <f aca="false">IF(F316&lt;=$V$2,"May","")</f>
        <v>May</v>
      </c>
      <c r="V316" s="69" t="n">
        <f aca="false">T316</f>
        <v>41.5</v>
      </c>
      <c r="W316" s="102" t="n">
        <f aca="false">K316-V316</f>
        <v>-11.5</v>
      </c>
      <c r="X316" s="103" t="n">
        <f aca="false">IFERROR(IF(U316="June",(K316/V316-1)),0)</f>
        <v>0</v>
      </c>
      <c r="Y316" s="104" t="str">
        <f aca="false">IF(T316&gt;0,IF(U316="","-",IF(X316&lt;0%,"DEGROWTH","GROWTH")))</f>
        <v>GROWTH</v>
      </c>
      <c r="Z316" s="75" t="n">
        <v>0</v>
      </c>
      <c r="AA316" s="70"/>
      <c r="AB316" s="70" t="s">
        <v>133</v>
      </c>
      <c r="AC316" s="70" t="s">
        <v>133</v>
      </c>
      <c r="AD316" s="3"/>
      <c r="AE316" s="3"/>
      <c r="AF316" s="70" t="s">
        <v>133</v>
      </c>
      <c r="AG316" s="121" t="n">
        <f aca="false">IFERROR(INDEX(Last6M_AvgSales_Ref!$B$2:$B$12659,MATCH(D316,Last6M_AvgSales_Ref!$A$2:$A$12659,0)),"")</f>
        <v>10.8333333333333</v>
      </c>
    </row>
    <row r="317" customFormat="false" ht="14.25" hidden="false" customHeight="true" outlineLevel="0" collapsed="false">
      <c r="A317" s="70" t="s">
        <v>133</v>
      </c>
      <c r="B317" s="72" t="s">
        <v>47</v>
      </c>
      <c r="C317" s="72" t="s">
        <v>1225</v>
      </c>
      <c r="D317" s="72" t="n">
        <v>1000000757</v>
      </c>
      <c r="E317" s="73" t="s">
        <v>1226</v>
      </c>
      <c r="F317" s="74" t="n">
        <v>43169</v>
      </c>
      <c r="G317" s="67" t="str">
        <f aca="false">IF(I317&gt;0,"Targeted Dealer","-")</f>
        <v>Targeted Dealer</v>
      </c>
      <c r="H317" s="67"/>
      <c r="I317" s="68" t="n">
        <v>200</v>
      </c>
      <c r="J317" s="68" t="n">
        <f aca="false">I317/$J$1*($J$1-$E$1)</f>
        <v>200</v>
      </c>
      <c r="K317" s="69" t="n">
        <v>215</v>
      </c>
      <c r="L317" s="69" t="n">
        <f aca="false">I317-K317</f>
        <v>-15</v>
      </c>
      <c r="M317" s="69" t="n">
        <f aca="false">IFERROR((K317/J317%),"-")</f>
        <v>107.5</v>
      </c>
      <c r="N317" s="97" t="n">
        <v>50</v>
      </c>
      <c r="O317" s="98" t="str">
        <f aca="false">IF(F317&lt;=$P$2,"June","")</f>
        <v>June</v>
      </c>
      <c r="P317" s="97" t="n">
        <f aca="false">N317</f>
        <v>50</v>
      </c>
      <c r="Q317" s="99" t="n">
        <f aca="false">K317-P317</f>
        <v>165</v>
      </c>
      <c r="R317" s="98" t="n">
        <f aca="false">IFERROR(IF(O317="May",(K317/P317-1))," ")</f>
        <v>0</v>
      </c>
      <c r="S317" s="100" t="str">
        <f aca="false">IF(N317&gt;0,IF(O317="","-",IF(R317&lt;0%,"DEGROWTH","GROWTH")))</f>
        <v>GROWTH</v>
      </c>
      <c r="T317" s="69" t="n">
        <v>50</v>
      </c>
      <c r="U317" s="101" t="str">
        <f aca="false">IF(F317&lt;=$V$2,"May","")</f>
        <v>May</v>
      </c>
      <c r="V317" s="69" t="n">
        <f aca="false">T317</f>
        <v>50</v>
      </c>
      <c r="W317" s="102" t="n">
        <f aca="false">K317-V317</f>
        <v>165</v>
      </c>
      <c r="X317" s="103" t="n">
        <f aca="false">IFERROR(IF(U317="June",(K317/V317-1)),0)</f>
        <v>0</v>
      </c>
      <c r="Y317" s="104" t="str">
        <f aca="false">IF(T317&gt;0,IF(U317="","-",IF(X317&lt;0%,"DEGROWTH","GROWTH")))</f>
        <v>GROWTH</v>
      </c>
      <c r="Z317" s="75" t="n">
        <v>0</v>
      </c>
      <c r="AA317" s="70"/>
      <c r="AB317" s="70" t="s">
        <v>133</v>
      </c>
      <c r="AC317" s="70" t="s">
        <v>133</v>
      </c>
      <c r="AD317" s="3"/>
      <c r="AE317" s="3"/>
      <c r="AF317" s="70" t="s">
        <v>133</v>
      </c>
      <c r="AG317" s="121" t="n">
        <f aca="false">IFERROR(INDEX(Last6M_AvgSales_Ref!$B$2:$B$12659,MATCH(D317,Last6M_AvgSales_Ref!$A$2:$A$12659,0)),"")</f>
        <v>200</v>
      </c>
    </row>
    <row r="318" customFormat="false" ht="14.25" hidden="false" customHeight="true" outlineLevel="0" collapsed="false">
      <c r="A318" s="70" t="s">
        <v>133</v>
      </c>
      <c r="B318" s="72" t="s">
        <v>47</v>
      </c>
      <c r="C318" s="72" t="s">
        <v>230</v>
      </c>
      <c r="D318" s="72" t="n">
        <v>1000001082</v>
      </c>
      <c r="E318" s="73" t="s">
        <v>231</v>
      </c>
      <c r="F318" s="74" t="n">
        <v>43791</v>
      </c>
      <c r="G318" s="67" t="str">
        <f aca="false">IF(I318&gt;0,"Targeted Dealer","-")</f>
        <v>Targeted Dealer</v>
      </c>
      <c r="H318" s="67"/>
      <c r="I318" s="68" t="n">
        <v>30</v>
      </c>
      <c r="J318" s="68" t="n">
        <f aca="false">I318/$J$1*($J$1-$E$1)</f>
        <v>30</v>
      </c>
      <c r="K318" s="69" t="n">
        <v>0</v>
      </c>
      <c r="L318" s="69" t="n">
        <f aca="false">I318-K318</f>
        <v>30</v>
      </c>
      <c r="M318" s="69" t="n">
        <f aca="false">IFERROR((K318/J318%),"-")</f>
        <v>0</v>
      </c>
      <c r="N318" s="97" t="n">
        <v>30</v>
      </c>
      <c r="O318" s="98" t="str">
        <f aca="false">IF(F318&lt;=$P$2,"June","")</f>
        <v>June</v>
      </c>
      <c r="P318" s="97" t="n">
        <f aca="false">N318</f>
        <v>30</v>
      </c>
      <c r="Q318" s="99" t="n">
        <f aca="false">K318-P318</f>
        <v>-30</v>
      </c>
      <c r="R318" s="98" t="n">
        <f aca="false">IFERROR(IF(O318="May",(K318/P318-1))," ")</f>
        <v>0</v>
      </c>
      <c r="S318" s="100" t="str">
        <f aca="false">IF(N318&gt;0,IF(O318="","-",IF(R318&lt;0%,"DEGROWTH","GROWTH")))</f>
        <v>GROWTH</v>
      </c>
      <c r="T318" s="69" t="n">
        <v>20</v>
      </c>
      <c r="U318" s="101" t="str">
        <f aca="false">IF(F318&lt;=$V$2,"May","")</f>
        <v>May</v>
      </c>
      <c r="V318" s="69" t="n">
        <f aca="false">T318</f>
        <v>20</v>
      </c>
      <c r="W318" s="102" t="n">
        <f aca="false">K318-V318</f>
        <v>-20</v>
      </c>
      <c r="X318" s="103" t="n">
        <f aca="false">IFERROR(IF(U318="June",(K318/V318-1)),0)</f>
        <v>0</v>
      </c>
      <c r="Y318" s="104" t="str">
        <f aca="false">IF(T318&gt;0,IF(U318="","-",IF(X318&lt;0%,"DEGROWTH","GROWTH")))</f>
        <v>GROWTH</v>
      </c>
      <c r="Z318" s="75" t="n">
        <v>0</v>
      </c>
      <c r="AA318" s="70"/>
      <c r="AB318" s="70" t="s">
        <v>133</v>
      </c>
      <c r="AC318" s="70" t="s">
        <v>133</v>
      </c>
      <c r="AD318" s="3"/>
      <c r="AE318" s="3"/>
      <c r="AF318" s="70" t="s">
        <v>133</v>
      </c>
      <c r="AG318" s="121" t="n">
        <f aca="false">IFERROR(INDEX(Last6M_AvgSales_Ref!$B$2:$B$12659,MATCH(D318,Last6M_AvgSales_Ref!$A$2:$A$12659,0)),"")</f>
        <v>12.5</v>
      </c>
    </row>
    <row r="319" customFormat="false" ht="14.25" hidden="false" customHeight="true" outlineLevel="0" collapsed="false">
      <c r="A319" s="70" t="s">
        <v>133</v>
      </c>
      <c r="B319" s="72" t="s">
        <v>47</v>
      </c>
      <c r="C319" s="72" t="s">
        <v>1227</v>
      </c>
      <c r="D319" s="72" t="n">
        <v>1000000763</v>
      </c>
      <c r="E319" s="73" t="s">
        <v>1228</v>
      </c>
      <c r="F319" s="74" t="n">
        <v>43894</v>
      </c>
      <c r="G319" s="67" t="str">
        <f aca="false">IF(I319&gt;0,"Targeted Dealer","-")</f>
        <v>Targeted Dealer</v>
      </c>
      <c r="H319" s="67"/>
      <c r="I319" s="68" t="n">
        <v>400</v>
      </c>
      <c r="J319" s="68" t="n">
        <f aca="false">I319/$J$1*($J$1-$E$1)</f>
        <v>400</v>
      </c>
      <c r="K319" s="69" t="n">
        <v>634.25</v>
      </c>
      <c r="L319" s="69" t="n">
        <f aca="false">I319-K319</f>
        <v>-234.25</v>
      </c>
      <c r="M319" s="69" t="n">
        <f aca="false">IFERROR((K319/J319%),"-")</f>
        <v>158.5625</v>
      </c>
      <c r="N319" s="97" t="n">
        <v>620</v>
      </c>
      <c r="O319" s="98" t="str">
        <f aca="false">IF(F319&lt;=$P$2,"June","")</f>
        <v>June</v>
      </c>
      <c r="P319" s="97" t="n">
        <f aca="false">N319</f>
        <v>620</v>
      </c>
      <c r="Q319" s="99" t="n">
        <f aca="false">K319-P319</f>
        <v>14.25</v>
      </c>
      <c r="R319" s="98" t="n">
        <f aca="false">IFERROR(IF(O319="May",(K319/P319-1))," ")</f>
        <v>0</v>
      </c>
      <c r="S319" s="100" t="str">
        <f aca="false">IF(N319&gt;0,IF(O319="","-",IF(R319&lt;0%,"DEGROWTH","GROWTH")))</f>
        <v>GROWTH</v>
      </c>
      <c r="T319" s="69" t="n">
        <v>370</v>
      </c>
      <c r="U319" s="101" t="str">
        <f aca="false">IF(F319&lt;=$V$2,"May","")</f>
        <v>May</v>
      </c>
      <c r="V319" s="69" t="n">
        <f aca="false">T319</f>
        <v>370</v>
      </c>
      <c r="W319" s="102" t="n">
        <f aca="false">K319-V319</f>
        <v>264.25</v>
      </c>
      <c r="X319" s="103" t="n">
        <f aca="false">IFERROR(IF(U319="June",(K319/V319-1)),0)</f>
        <v>0</v>
      </c>
      <c r="Y319" s="104" t="str">
        <f aca="false">IF(T319&gt;0,IF(U319="","-",IF(X319&lt;0%,"DEGROWTH","GROWTH")))</f>
        <v>GROWTH</v>
      </c>
      <c r="Z319" s="75" t="n">
        <v>0</v>
      </c>
      <c r="AA319" s="70"/>
      <c r="AB319" s="70" t="s">
        <v>133</v>
      </c>
      <c r="AC319" s="70" t="s">
        <v>133</v>
      </c>
      <c r="AD319" s="3"/>
      <c r="AE319" s="3"/>
      <c r="AF319" s="70" t="s">
        <v>133</v>
      </c>
      <c r="AG319" s="121" t="n">
        <f aca="false">IFERROR(INDEX(Last6M_AvgSales_Ref!$B$2:$B$12659,MATCH(D319,Last6M_AvgSales_Ref!$A$2:$A$12659,0)),"")</f>
        <v>551</v>
      </c>
    </row>
    <row r="320" customFormat="false" ht="14.25" hidden="false" customHeight="true" outlineLevel="0" collapsed="false">
      <c r="A320" s="70" t="s">
        <v>133</v>
      </c>
      <c r="B320" s="72" t="s">
        <v>47</v>
      </c>
      <c r="C320" s="72" t="s">
        <v>1229</v>
      </c>
      <c r="D320" s="72" t="n">
        <v>1000001077</v>
      </c>
      <c r="E320" s="73" t="s">
        <v>1230</v>
      </c>
      <c r="F320" s="74" t="n">
        <v>43959</v>
      </c>
      <c r="G320" s="67" t="str">
        <f aca="false">IF(I320&gt;0,"Targeted Dealer","-")</f>
        <v>Targeted Dealer</v>
      </c>
      <c r="H320" s="67"/>
      <c r="I320" s="68" t="n">
        <v>30</v>
      </c>
      <c r="J320" s="68" t="n">
        <f aca="false">I320/$J$1*($J$1-$E$1)</f>
        <v>30</v>
      </c>
      <c r="K320" s="69" t="n">
        <v>0</v>
      </c>
      <c r="L320" s="69" t="n">
        <f aca="false">I320-K320</f>
        <v>30</v>
      </c>
      <c r="M320" s="69" t="n">
        <f aca="false">IFERROR((K320/J320%),"-")</f>
        <v>0</v>
      </c>
      <c r="N320" s="97" t="n">
        <v>30</v>
      </c>
      <c r="O320" s="98" t="str">
        <f aca="false">IF(F320&lt;=$P$2,"June","")</f>
        <v>June</v>
      </c>
      <c r="P320" s="97" t="n">
        <f aca="false">N320</f>
        <v>30</v>
      </c>
      <c r="Q320" s="99" t="n">
        <f aca="false">K320-P320</f>
        <v>-30</v>
      </c>
      <c r="R320" s="98" t="n">
        <f aca="false">IFERROR(IF(O320="May",(K320/P320-1))," ")</f>
        <v>0</v>
      </c>
      <c r="S320" s="100" t="str">
        <f aca="false">IF(N320&gt;0,IF(O320="","-",IF(R320&lt;0%,"DEGROWTH","GROWTH")))</f>
        <v>GROWTH</v>
      </c>
      <c r="T320" s="69" t="n">
        <v>25</v>
      </c>
      <c r="U320" s="101" t="str">
        <f aca="false">IF(F320&lt;=$V$2,"May","")</f>
        <v>May</v>
      </c>
      <c r="V320" s="69" t="n">
        <f aca="false">T320</f>
        <v>25</v>
      </c>
      <c r="W320" s="102" t="n">
        <f aca="false">K320-V320</f>
        <v>-25</v>
      </c>
      <c r="X320" s="103" t="n">
        <f aca="false">IFERROR(IF(U320="June",(K320/V320-1)),0)</f>
        <v>0</v>
      </c>
      <c r="Y320" s="104" t="str">
        <f aca="false">IF(T320&gt;0,IF(U320="","-",IF(X320&lt;0%,"DEGROWTH","GROWTH")))</f>
        <v>GROWTH</v>
      </c>
      <c r="Z320" s="75" t="n">
        <v>0</v>
      </c>
      <c r="AA320" s="70"/>
      <c r="AB320" s="70" t="s">
        <v>133</v>
      </c>
      <c r="AC320" s="70" t="s">
        <v>133</v>
      </c>
      <c r="AD320" s="3"/>
      <c r="AE320" s="3"/>
      <c r="AF320" s="70" t="s">
        <v>133</v>
      </c>
      <c r="AG320" s="121" t="n">
        <f aca="false">IFERROR(INDEX(Last6M_AvgSales_Ref!$B$2:$B$12659,MATCH(D320,Last6M_AvgSales_Ref!$A$2:$A$12659,0)),"")</f>
        <v>25.8333333333333</v>
      </c>
    </row>
    <row r="321" customFormat="false" ht="14.25" hidden="false" customHeight="true" outlineLevel="0" collapsed="false">
      <c r="A321" s="70" t="s">
        <v>133</v>
      </c>
      <c r="B321" s="72" t="s">
        <v>47</v>
      </c>
      <c r="C321" s="72" t="s">
        <v>1231</v>
      </c>
      <c r="D321" s="72" t="n">
        <v>1000001070</v>
      </c>
      <c r="E321" s="73" t="s">
        <v>1232</v>
      </c>
      <c r="F321" s="74" t="n">
        <v>44405</v>
      </c>
      <c r="G321" s="67" t="str">
        <f aca="false">IF(I321&gt;0,"Targeted Dealer","-")</f>
        <v>Targeted Dealer</v>
      </c>
      <c r="H321" s="67"/>
      <c r="I321" s="68" t="n">
        <v>40</v>
      </c>
      <c r="J321" s="68" t="n">
        <f aca="false">I321/$J$1*($J$1-$E$1)</f>
        <v>40</v>
      </c>
      <c r="K321" s="69" t="n">
        <v>32</v>
      </c>
      <c r="L321" s="69" t="n">
        <f aca="false">I321-K321</f>
        <v>8</v>
      </c>
      <c r="M321" s="69" t="n">
        <f aca="false">IFERROR((K321/J321%),"-")</f>
        <v>80</v>
      </c>
      <c r="N321" s="97" t="n">
        <v>0</v>
      </c>
      <c r="O321" s="98" t="str">
        <f aca="false">IF(F321&lt;=$P$2,"June","")</f>
        <v>June</v>
      </c>
      <c r="P321" s="97" t="n">
        <f aca="false">N321</f>
        <v>0</v>
      </c>
      <c r="Q321" s="99" t="n">
        <f aca="false">K321-P321</f>
        <v>32</v>
      </c>
      <c r="R321" s="98" t="n">
        <f aca="false">IFERROR(IF(O321="May",(K321/P321-1))," ")</f>
        <v>0</v>
      </c>
      <c r="S321" s="105" t="b">
        <f aca="false">IF(N321&gt;0,IF(O321="","-",IF(R321&lt;0%,"DEGROWTH","GROWTH")))</f>
        <v>0</v>
      </c>
      <c r="T321" s="69" t="n">
        <v>35</v>
      </c>
      <c r="U321" s="101" t="str">
        <f aca="false">IF(F321&lt;=$V$2,"May","")</f>
        <v>May</v>
      </c>
      <c r="V321" s="69" t="n">
        <f aca="false">T321</f>
        <v>35</v>
      </c>
      <c r="W321" s="102" t="n">
        <f aca="false">K321-V321</f>
        <v>-3</v>
      </c>
      <c r="X321" s="103" t="n">
        <f aca="false">IFERROR(IF(U321="June",(K321/V321-1)),0)</f>
        <v>0</v>
      </c>
      <c r="Y321" s="104" t="str">
        <f aca="false">IF(T321&gt;0,IF(U321="","-",IF(X321&lt;0%,"DEGROWTH","GROWTH")))</f>
        <v>GROWTH</v>
      </c>
      <c r="Z321" s="75" t="n">
        <v>0</v>
      </c>
      <c r="AA321" s="70"/>
      <c r="AB321" s="70" t="s">
        <v>133</v>
      </c>
      <c r="AC321" s="70" t="s">
        <v>133</v>
      </c>
      <c r="AD321" s="3"/>
      <c r="AE321" s="3"/>
      <c r="AF321" s="70" t="s">
        <v>133</v>
      </c>
      <c r="AG321" s="121" t="n">
        <f aca="false">IFERROR(INDEX(Last6M_AvgSales_Ref!$B$2:$B$12659,MATCH(D321,Last6M_AvgSales_Ref!$A$2:$A$12659,0)),"")</f>
        <v>31.25</v>
      </c>
    </row>
    <row r="322" customFormat="false" ht="14.25" hidden="false" customHeight="true" outlineLevel="0" collapsed="false">
      <c r="A322" s="70" t="s">
        <v>133</v>
      </c>
      <c r="B322" s="72" t="s">
        <v>47</v>
      </c>
      <c r="C322" s="72" t="s">
        <v>1233</v>
      </c>
      <c r="D322" s="72" t="n">
        <v>1000002605</v>
      </c>
      <c r="E322" s="73" t="s">
        <v>1234</v>
      </c>
      <c r="F322" s="74" t="n">
        <v>44601</v>
      </c>
      <c r="G322" s="67" t="str">
        <f aca="false">IF(I322&gt;0,"Targeted Dealer","-")</f>
        <v>Targeted Dealer</v>
      </c>
      <c r="H322" s="67"/>
      <c r="I322" s="68" t="n">
        <v>60</v>
      </c>
      <c r="J322" s="68" t="n">
        <f aca="false">I322/$J$1*($J$1-$E$1)</f>
        <v>60</v>
      </c>
      <c r="K322" s="69" t="n">
        <v>60</v>
      </c>
      <c r="L322" s="69" t="n">
        <f aca="false">I322-K322</f>
        <v>0</v>
      </c>
      <c r="M322" s="69" t="n">
        <f aca="false">IFERROR((K322/J322%),"-")</f>
        <v>100</v>
      </c>
      <c r="N322" s="97" t="n">
        <v>15</v>
      </c>
      <c r="O322" s="98" t="str">
        <f aca="false">IF(F322&lt;=$P$2,"June","")</f>
        <v>June</v>
      </c>
      <c r="P322" s="97" t="n">
        <f aca="false">N322</f>
        <v>15</v>
      </c>
      <c r="Q322" s="99" t="n">
        <f aca="false">K322-P322</f>
        <v>45</v>
      </c>
      <c r="R322" s="98" t="n">
        <f aca="false">IFERROR(IF(O322="May",(K322/P322-1))," ")</f>
        <v>0</v>
      </c>
      <c r="S322" s="100" t="str">
        <f aca="false">IF(N322&gt;0,IF(O322="","-",IF(R322&lt;0%,"DEGROWTH","GROWTH")))</f>
        <v>GROWTH</v>
      </c>
      <c r="T322" s="69" t="n">
        <v>65</v>
      </c>
      <c r="U322" s="101" t="str">
        <f aca="false">IF(F322&lt;=$V$2,"May","")</f>
        <v>May</v>
      </c>
      <c r="V322" s="69" t="n">
        <f aca="false">T322</f>
        <v>65</v>
      </c>
      <c r="W322" s="102" t="n">
        <f aca="false">K322-V322</f>
        <v>-5</v>
      </c>
      <c r="X322" s="103" t="n">
        <f aca="false">IFERROR(IF(U322="June",(K322/V322-1)),0)</f>
        <v>0</v>
      </c>
      <c r="Y322" s="104" t="str">
        <f aca="false">IF(T322&gt;0,IF(U322="","-",IF(X322&lt;0%,"DEGROWTH","GROWTH")))</f>
        <v>GROWTH</v>
      </c>
      <c r="Z322" s="75" t="n">
        <v>0</v>
      </c>
      <c r="AA322" s="70"/>
      <c r="AB322" s="70" t="s">
        <v>133</v>
      </c>
      <c r="AC322" s="70" t="s">
        <v>133</v>
      </c>
      <c r="AD322" s="3"/>
      <c r="AE322" s="3"/>
      <c r="AF322" s="70" t="s">
        <v>133</v>
      </c>
      <c r="AG322" s="121" t="n">
        <f aca="false">IFERROR(INDEX(Last6M_AvgSales_Ref!$B$2:$B$12659,MATCH(D322,Last6M_AvgSales_Ref!$A$2:$A$12659,0)),"")</f>
        <v>60.4166666666667</v>
      </c>
    </row>
    <row r="323" customFormat="false" ht="14.25" hidden="false" customHeight="true" outlineLevel="0" collapsed="false">
      <c r="A323" s="70" t="s">
        <v>133</v>
      </c>
      <c r="B323" s="72" t="s">
        <v>47</v>
      </c>
      <c r="C323" s="72" t="s">
        <v>1235</v>
      </c>
      <c r="D323" s="72" t="n">
        <v>1000002617</v>
      </c>
      <c r="E323" s="73" t="s">
        <v>1236</v>
      </c>
      <c r="F323" s="74" t="n">
        <v>44625</v>
      </c>
      <c r="G323" s="67" t="str">
        <f aca="false">IF(I323&gt;0,"Targeted Dealer","-")</f>
        <v>Targeted Dealer</v>
      </c>
      <c r="H323" s="67"/>
      <c r="I323" s="68" t="n">
        <v>40</v>
      </c>
      <c r="J323" s="68" t="n">
        <f aca="false">I323/$J$1*($J$1-$E$1)</f>
        <v>40</v>
      </c>
      <c r="K323" s="69" t="n">
        <v>9</v>
      </c>
      <c r="L323" s="69" t="n">
        <f aca="false">I323-K323</f>
        <v>31</v>
      </c>
      <c r="M323" s="69" t="n">
        <f aca="false">IFERROR((K323/J323%),"-")</f>
        <v>22.5</v>
      </c>
      <c r="N323" s="97" t="n">
        <v>11.5</v>
      </c>
      <c r="O323" s="98" t="str">
        <f aca="false">IF(F323&lt;=$P$2,"June","")</f>
        <v>June</v>
      </c>
      <c r="P323" s="97" t="n">
        <f aca="false">N323</f>
        <v>11.5</v>
      </c>
      <c r="Q323" s="99" t="n">
        <f aca="false">K323-P323</f>
        <v>-2.5</v>
      </c>
      <c r="R323" s="98" t="n">
        <f aca="false">IFERROR(IF(O323="May",(K323/P323-1))," ")</f>
        <v>0</v>
      </c>
      <c r="S323" s="100" t="str">
        <f aca="false">IF(N323&gt;0,IF(O323="","-",IF(R323&lt;0%,"DEGROWTH","GROWTH")))</f>
        <v>GROWTH</v>
      </c>
      <c r="T323" s="69" t="n">
        <v>80</v>
      </c>
      <c r="U323" s="101" t="str">
        <f aca="false">IF(F323&lt;=$V$2,"May","")</f>
        <v>May</v>
      </c>
      <c r="V323" s="69" t="n">
        <f aca="false">T323</f>
        <v>80</v>
      </c>
      <c r="W323" s="102" t="n">
        <f aca="false">K323-V323</f>
        <v>-71</v>
      </c>
      <c r="X323" s="103" t="n">
        <f aca="false">IFERROR(IF(U323="June",(K323/V323-1)),0)</f>
        <v>0</v>
      </c>
      <c r="Y323" s="104" t="str">
        <f aca="false">IF(T323&gt;0,IF(U323="","-",IF(X323&lt;0%,"DEGROWTH","GROWTH")))</f>
        <v>GROWTH</v>
      </c>
      <c r="Z323" s="75" t="n">
        <v>0</v>
      </c>
      <c r="AA323" s="70"/>
      <c r="AB323" s="70" t="s">
        <v>133</v>
      </c>
      <c r="AC323" s="70" t="s">
        <v>133</v>
      </c>
      <c r="AD323" s="3"/>
      <c r="AE323" s="3"/>
      <c r="AF323" s="70" t="s">
        <v>133</v>
      </c>
      <c r="AG323" s="121" t="n">
        <f aca="false">IFERROR(INDEX(Last6M_AvgSales_Ref!$B$2:$B$12659,MATCH(D323,Last6M_AvgSales_Ref!$A$2:$A$12659,0)),"")</f>
        <v>46.9166666666667</v>
      </c>
    </row>
    <row r="324" customFormat="false" ht="14.25" hidden="false" customHeight="true" outlineLevel="0" collapsed="false">
      <c r="A324" s="70" t="s">
        <v>133</v>
      </c>
      <c r="B324" s="72" t="s">
        <v>47</v>
      </c>
      <c r="C324" s="72" t="s">
        <v>1237</v>
      </c>
      <c r="D324" s="72" t="n">
        <v>1000002726</v>
      </c>
      <c r="E324" s="72" t="s">
        <v>1238</v>
      </c>
      <c r="F324" s="74" t="n">
        <v>44671</v>
      </c>
      <c r="G324" s="67" t="str">
        <f aca="false">IF(I324&gt;0,"Targeted Dealer","-")</f>
        <v>Targeted Dealer</v>
      </c>
      <c r="H324" s="67"/>
      <c r="I324" s="68" t="n">
        <v>20</v>
      </c>
      <c r="J324" s="68" t="n">
        <f aca="false">I324/$J$1*($J$1-$E$1)</f>
        <v>20</v>
      </c>
      <c r="K324" s="69" t="n">
        <v>20</v>
      </c>
      <c r="L324" s="69" t="n">
        <f aca="false">I324-K324</f>
        <v>0</v>
      </c>
      <c r="M324" s="69" t="n">
        <f aca="false">IFERROR((K324/J324%),"-")</f>
        <v>100</v>
      </c>
      <c r="N324" s="97" t="n">
        <v>15</v>
      </c>
      <c r="O324" s="98" t="str">
        <f aca="false">IF(F324&lt;=$P$2,"June","")</f>
        <v>June</v>
      </c>
      <c r="P324" s="97" t="n">
        <f aca="false">N324</f>
        <v>15</v>
      </c>
      <c r="Q324" s="99" t="n">
        <f aca="false">K324-P324</f>
        <v>5</v>
      </c>
      <c r="R324" s="98" t="n">
        <f aca="false">IFERROR(IF(O324="May",(K324/P324-1))," ")</f>
        <v>0</v>
      </c>
      <c r="S324" s="100" t="str">
        <f aca="false">IF(N324&gt;0,IF(O324="","-",IF(R324&lt;0%,"DEGROWTH","GROWTH")))</f>
        <v>GROWTH</v>
      </c>
      <c r="T324" s="69" t="n">
        <v>0</v>
      </c>
      <c r="U324" s="101" t="str">
        <f aca="false">IF(F324&lt;=$V$2,"May","")</f>
        <v>May</v>
      </c>
      <c r="V324" s="69" t="n">
        <f aca="false">T324</f>
        <v>0</v>
      </c>
      <c r="W324" s="102" t="n">
        <f aca="false">K324-V324</f>
        <v>20</v>
      </c>
      <c r="X324" s="103" t="n">
        <f aca="false">IFERROR(IF(U324="June",(K324/V324-1)),0)</f>
        <v>0</v>
      </c>
      <c r="Y324" s="106" t="b">
        <f aca="false">IF(T324&gt;0,IF(U324="","-",IF(X324&lt;0%,"DEGROWTH","GROWTH")))</f>
        <v>0</v>
      </c>
      <c r="Z324" s="75" t="n">
        <v>0</v>
      </c>
      <c r="AA324" s="70"/>
      <c r="AB324" s="70" t="s">
        <v>133</v>
      </c>
      <c r="AC324" s="70" t="s">
        <v>133</v>
      </c>
      <c r="AD324" s="3"/>
      <c r="AE324" s="3"/>
      <c r="AF324" s="70" t="s">
        <v>133</v>
      </c>
      <c r="AG324" s="121" t="n">
        <f aca="false">IFERROR(INDEX(Last6M_AvgSales_Ref!$B$2:$B$12659,MATCH(D324,Last6M_AvgSales_Ref!$A$2:$A$12659,0)),"")</f>
        <v>28.3333333333333</v>
      </c>
    </row>
    <row r="325" customFormat="false" ht="14.25" hidden="false" customHeight="true" outlineLevel="0" collapsed="false">
      <c r="A325" s="70" t="s">
        <v>133</v>
      </c>
      <c r="B325" s="72" t="s">
        <v>47</v>
      </c>
      <c r="C325" s="72" t="s">
        <v>1239</v>
      </c>
      <c r="D325" s="72" t="n">
        <v>1000002748</v>
      </c>
      <c r="E325" s="72" t="s">
        <v>1240</v>
      </c>
      <c r="F325" s="74" t="n">
        <v>44694</v>
      </c>
      <c r="G325" s="67" t="str">
        <f aca="false">IF(I325&gt;0,"Targeted Dealer","-")</f>
        <v>Targeted Dealer</v>
      </c>
      <c r="H325" s="67"/>
      <c r="I325" s="68" t="n">
        <v>150</v>
      </c>
      <c r="J325" s="68" t="n">
        <f aca="false">I325/$J$1*($J$1-$E$1)</f>
        <v>150</v>
      </c>
      <c r="K325" s="69" t="n">
        <v>140</v>
      </c>
      <c r="L325" s="69" t="n">
        <f aca="false">I325-K325</f>
        <v>10</v>
      </c>
      <c r="M325" s="69" t="n">
        <f aca="false">IFERROR((K325/J325%),"-")</f>
        <v>93.3333333333333</v>
      </c>
      <c r="N325" s="97" t="n">
        <v>110</v>
      </c>
      <c r="O325" s="98" t="str">
        <f aca="false">IF(F325&lt;=$P$2,"June","")</f>
        <v>June</v>
      </c>
      <c r="P325" s="97" t="n">
        <f aca="false">N325</f>
        <v>110</v>
      </c>
      <c r="Q325" s="99" t="n">
        <f aca="false">K325-P325</f>
        <v>30</v>
      </c>
      <c r="R325" s="98" t="n">
        <f aca="false">IFERROR(IF(O325="May",(K325/P325-1))," ")</f>
        <v>0</v>
      </c>
      <c r="S325" s="100" t="str">
        <f aca="false">IF(N325&gt;0,IF(O325="","-",IF(R325&lt;0%,"DEGROWTH","GROWTH")))</f>
        <v>GROWTH</v>
      </c>
      <c r="T325" s="69" t="n">
        <v>81</v>
      </c>
      <c r="U325" s="101" t="str">
        <f aca="false">IF(F325&lt;=$V$2,"May","")</f>
        <v>May</v>
      </c>
      <c r="V325" s="69" t="n">
        <f aca="false">T325</f>
        <v>81</v>
      </c>
      <c r="W325" s="102" t="n">
        <f aca="false">K325-V325</f>
        <v>59</v>
      </c>
      <c r="X325" s="103" t="n">
        <f aca="false">IFERROR(IF(U325="June",(K325/V325-1)),0)</f>
        <v>0</v>
      </c>
      <c r="Y325" s="104" t="str">
        <f aca="false">IF(T325&gt;0,IF(U325="","-",IF(X325&lt;0%,"DEGROWTH","GROWTH")))</f>
        <v>GROWTH</v>
      </c>
      <c r="Z325" s="75" t="n">
        <v>0</v>
      </c>
      <c r="AA325" s="70"/>
      <c r="AB325" s="70" t="s">
        <v>133</v>
      </c>
      <c r="AC325" s="70" t="s">
        <v>133</v>
      </c>
      <c r="AD325" s="3"/>
      <c r="AE325" s="3"/>
      <c r="AF325" s="70" t="s">
        <v>133</v>
      </c>
      <c r="AG325" s="121" t="n">
        <f aca="false">IFERROR(INDEX(Last6M_AvgSales_Ref!$B$2:$B$12659,MATCH(D325,Last6M_AvgSales_Ref!$A$2:$A$12659,0)),"")</f>
        <v>154.583333333333</v>
      </c>
    </row>
    <row r="326" customFormat="false" ht="14.25" hidden="false" customHeight="true" outlineLevel="0" collapsed="false">
      <c r="A326" s="70" t="s">
        <v>133</v>
      </c>
      <c r="B326" s="72" t="s">
        <v>47</v>
      </c>
      <c r="C326" s="72" t="s">
        <v>1241</v>
      </c>
      <c r="D326" s="72" t="n">
        <v>1000002811</v>
      </c>
      <c r="E326" s="72" t="s">
        <v>1242</v>
      </c>
      <c r="F326" s="74" t="n">
        <v>44719</v>
      </c>
      <c r="G326" s="67" t="str">
        <f aca="false">IF(I326&gt;0,"Targeted Dealer","-")</f>
        <v>Targeted Dealer</v>
      </c>
      <c r="H326" s="67"/>
      <c r="I326" s="68" t="n">
        <v>70</v>
      </c>
      <c r="J326" s="68" t="n">
        <f aca="false">I326/$J$1*($J$1-$E$1)</f>
        <v>70</v>
      </c>
      <c r="K326" s="69" t="n">
        <v>106.5</v>
      </c>
      <c r="L326" s="69" t="n">
        <f aca="false">I326-K326</f>
        <v>-36.5</v>
      </c>
      <c r="M326" s="69" t="n">
        <f aca="false">IFERROR((K326/J326%),"-")</f>
        <v>152.142857142857</v>
      </c>
      <c r="N326" s="97" t="n">
        <v>25</v>
      </c>
      <c r="O326" s="98" t="str">
        <f aca="false">IF(F326&lt;=$P$2,"June","")</f>
        <v>June</v>
      </c>
      <c r="P326" s="97" t="n">
        <f aca="false">N326</f>
        <v>25</v>
      </c>
      <c r="Q326" s="99" t="n">
        <f aca="false">K326-P326</f>
        <v>81.5</v>
      </c>
      <c r="R326" s="98" t="n">
        <f aca="false">IFERROR(IF(O326="May",(K326/P326-1))," ")</f>
        <v>0</v>
      </c>
      <c r="S326" s="100" t="str">
        <f aca="false">IF(N326&gt;0,IF(O326="","-",IF(R326&lt;0%,"DEGROWTH","GROWTH")))</f>
        <v>GROWTH</v>
      </c>
      <c r="T326" s="69" t="n">
        <v>15</v>
      </c>
      <c r="U326" s="101" t="str">
        <f aca="false">IF(F326&lt;=$V$2,"May","")</f>
        <v>May</v>
      </c>
      <c r="V326" s="69" t="n">
        <f aca="false">T326</f>
        <v>15</v>
      </c>
      <c r="W326" s="102" t="n">
        <f aca="false">K326-V326</f>
        <v>91.5</v>
      </c>
      <c r="X326" s="103" t="n">
        <f aca="false">IFERROR(IF(U326="June",(K326/V326-1)),0)</f>
        <v>0</v>
      </c>
      <c r="Y326" s="104" t="str">
        <f aca="false">IF(T326&gt;0,IF(U326="","-",IF(X326&lt;0%,"DEGROWTH","GROWTH")))</f>
        <v>GROWTH</v>
      </c>
      <c r="Z326" s="75" t="n">
        <v>0</v>
      </c>
      <c r="AA326" s="70"/>
      <c r="AB326" s="70" t="s">
        <v>133</v>
      </c>
      <c r="AC326" s="70" t="s">
        <v>133</v>
      </c>
      <c r="AD326" s="3"/>
      <c r="AE326" s="3"/>
      <c r="AF326" s="70" t="s">
        <v>133</v>
      </c>
      <c r="AG326" s="121" t="n">
        <f aca="false">IFERROR(INDEX(Last6M_AvgSales_Ref!$B$2:$B$12659,MATCH(D326,Last6M_AvgSales_Ref!$A$2:$A$12659,0)),"")</f>
        <v>20.5</v>
      </c>
    </row>
    <row r="327" customFormat="false" ht="14.25" hidden="false" customHeight="true" outlineLevel="0" collapsed="false">
      <c r="A327" s="70" t="s">
        <v>133</v>
      </c>
      <c r="B327" s="72" t="s">
        <v>47</v>
      </c>
      <c r="C327" s="72" t="s">
        <v>234</v>
      </c>
      <c r="D327" s="72" t="n">
        <v>1000003477</v>
      </c>
      <c r="E327" s="72" t="s">
        <v>235</v>
      </c>
      <c r="F327" s="74" t="n">
        <v>45036</v>
      </c>
      <c r="G327" s="67" t="str">
        <f aca="false">IF(I327&gt;0,"Targeted Dealer","-")</f>
        <v>Targeted Dealer</v>
      </c>
      <c r="H327" s="67"/>
      <c r="I327" s="68" t="n">
        <v>20</v>
      </c>
      <c r="J327" s="68" t="n">
        <f aca="false">I327/$J$1*($J$1-$E$1)</f>
        <v>20</v>
      </c>
      <c r="K327" s="69" t="n">
        <v>0</v>
      </c>
      <c r="L327" s="69" t="n">
        <f aca="false">I327-K327</f>
        <v>20</v>
      </c>
      <c r="M327" s="69" t="n">
        <f aca="false">IFERROR((K327/J327%),"-")</f>
        <v>0</v>
      </c>
      <c r="N327" s="97" t="n">
        <v>0</v>
      </c>
      <c r="O327" s="98" t="str">
        <f aca="false">IF(F327&lt;=$P$2,"June","")</f>
        <v>June</v>
      </c>
      <c r="P327" s="97" t="n">
        <f aca="false">N327</f>
        <v>0</v>
      </c>
      <c r="Q327" s="99" t="n">
        <f aca="false">K327-P327</f>
        <v>0</v>
      </c>
      <c r="R327" s="98" t="n">
        <f aca="false">IFERROR(IF(O327="May",(K327/P327-1))," ")</f>
        <v>0</v>
      </c>
      <c r="S327" s="105" t="b">
        <f aca="false">IF(N327&gt;0,IF(O327="","-",IF(R327&lt;0%,"DEGROWTH","GROWTH")))</f>
        <v>0</v>
      </c>
      <c r="T327" s="69" t="n">
        <v>22.5</v>
      </c>
      <c r="U327" s="101" t="str">
        <f aca="false">IF(F327&lt;=$V$2,"May","")</f>
        <v>May</v>
      </c>
      <c r="V327" s="69" t="n">
        <f aca="false">T327</f>
        <v>22.5</v>
      </c>
      <c r="W327" s="102" t="n">
        <f aca="false">K327-V327</f>
        <v>-22.5</v>
      </c>
      <c r="X327" s="103" t="n">
        <f aca="false">IFERROR(IF(U327="June",(K327/V327-1)),0)</f>
        <v>0</v>
      </c>
      <c r="Y327" s="104" t="str">
        <f aca="false">IF(T327&gt;0,IF(U327="","-",IF(X327&lt;0%,"DEGROWTH","GROWTH")))</f>
        <v>GROWTH</v>
      </c>
      <c r="Z327" s="75" t="n">
        <v>0</v>
      </c>
      <c r="AA327" s="70"/>
      <c r="AB327" s="70" t="s">
        <v>133</v>
      </c>
      <c r="AC327" s="70" t="s">
        <v>133</v>
      </c>
      <c r="AD327" s="3"/>
      <c r="AE327" s="3"/>
      <c r="AF327" s="70" t="s">
        <v>133</v>
      </c>
      <c r="AG327" s="121" t="n">
        <f aca="false">IFERROR(INDEX(Last6M_AvgSales_Ref!$B$2:$B$12659,MATCH(D327,Last6M_AvgSales_Ref!$A$2:$A$12659,0)),"")</f>
        <v>8.33333333333333</v>
      </c>
    </row>
    <row r="328" customFormat="false" ht="14.25" hidden="false" customHeight="true" outlineLevel="0" collapsed="false">
      <c r="A328" s="70" t="s">
        <v>133</v>
      </c>
      <c r="B328" s="72" t="s">
        <v>47</v>
      </c>
      <c r="C328" s="72" t="s">
        <v>1243</v>
      </c>
      <c r="D328" s="72" t="n">
        <v>1000003521</v>
      </c>
      <c r="E328" s="72" t="s">
        <v>1244</v>
      </c>
      <c r="F328" s="74" t="n">
        <v>45062</v>
      </c>
      <c r="G328" s="67" t="str">
        <f aca="false">IF(I328&gt;0,"Targeted Dealer","-")</f>
        <v>Targeted Dealer</v>
      </c>
      <c r="H328" s="67"/>
      <c r="I328" s="68" t="n">
        <v>80</v>
      </c>
      <c r="J328" s="68" t="n">
        <f aca="false">I328/$J$1*($J$1-$E$1)</f>
        <v>80</v>
      </c>
      <c r="K328" s="69" t="n">
        <v>62.5</v>
      </c>
      <c r="L328" s="69" t="n">
        <f aca="false">I328-K328</f>
        <v>17.5</v>
      </c>
      <c r="M328" s="69" t="n">
        <f aca="false">IFERROR((K328/J328%),"-")</f>
        <v>78.125</v>
      </c>
      <c r="N328" s="97" t="n">
        <v>10</v>
      </c>
      <c r="O328" s="98" t="str">
        <f aca="false">IF(F328&lt;=$P$2,"June","")</f>
        <v>June</v>
      </c>
      <c r="P328" s="97" t="n">
        <f aca="false">N328</f>
        <v>10</v>
      </c>
      <c r="Q328" s="99" t="n">
        <f aca="false">K328-P328</f>
        <v>52.5</v>
      </c>
      <c r="R328" s="98" t="n">
        <f aca="false">IFERROR(IF(O328="May",(K328/P328-1))," ")</f>
        <v>0</v>
      </c>
      <c r="S328" s="100" t="str">
        <f aca="false">IF(N328&gt;0,IF(O328="","-",IF(R328&lt;0%,"DEGROWTH","GROWTH")))</f>
        <v>GROWTH</v>
      </c>
      <c r="T328" s="69" t="n">
        <v>120</v>
      </c>
      <c r="U328" s="101" t="str">
        <f aca="false">IF(F328&lt;=$V$2,"May","")</f>
        <v>May</v>
      </c>
      <c r="V328" s="69" t="n">
        <f aca="false">T328</f>
        <v>120</v>
      </c>
      <c r="W328" s="102" t="n">
        <f aca="false">K328-V328</f>
        <v>-57.5</v>
      </c>
      <c r="X328" s="103" t="n">
        <f aca="false">IFERROR(IF(U328="June",(K328/V328-1)),0)</f>
        <v>0</v>
      </c>
      <c r="Y328" s="104" t="str">
        <f aca="false">IF(T328&gt;0,IF(U328="","-",IF(X328&lt;0%,"DEGROWTH","GROWTH")))</f>
        <v>GROWTH</v>
      </c>
      <c r="Z328" s="75" t="n">
        <v>0</v>
      </c>
      <c r="AA328" s="70"/>
      <c r="AB328" s="70" t="s">
        <v>133</v>
      </c>
      <c r="AC328" s="70" t="s">
        <v>133</v>
      </c>
      <c r="AD328" s="3"/>
      <c r="AE328" s="3"/>
      <c r="AF328" s="70" t="s">
        <v>133</v>
      </c>
      <c r="AG328" s="121" t="n">
        <f aca="false">IFERROR(INDEX(Last6M_AvgSales_Ref!$B$2:$B$12659,MATCH(D328,Last6M_AvgSales_Ref!$A$2:$A$12659,0)),"")</f>
        <v>48.75</v>
      </c>
    </row>
    <row r="329" customFormat="false" ht="14.25" hidden="false" customHeight="true" outlineLevel="0" collapsed="false">
      <c r="A329" s="75" t="s">
        <v>133</v>
      </c>
      <c r="B329" s="79" t="s">
        <v>47</v>
      </c>
      <c r="C329" s="79" t="s">
        <v>1245</v>
      </c>
      <c r="D329" s="79" t="n">
        <v>1000003931</v>
      </c>
      <c r="E329" s="79" t="s">
        <v>1246</v>
      </c>
      <c r="F329" s="74" t="n">
        <v>45412</v>
      </c>
      <c r="G329" s="67" t="str">
        <f aca="false">IF(I329&gt;0,"Targeted Dealer","-")</f>
        <v>Targeted Dealer</v>
      </c>
      <c r="H329" s="67"/>
      <c r="I329" s="68" t="n">
        <v>40</v>
      </c>
      <c r="J329" s="68" t="n">
        <f aca="false">I329/$J$1*($J$1-$E$1)</f>
        <v>40</v>
      </c>
      <c r="K329" s="69" t="n">
        <v>30</v>
      </c>
      <c r="L329" s="69" t="n">
        <f aca="false">I329-K329</f>
        <v>10</v>
      </c>
      <c r="M329" s="69" t="n">
        <f aca="false">IFERROR((K329/J329%),"-")</f>
        <v>75</v>
      </c>
      <c r="N329" s="97" t="n">
        <v>15</v>
      </c>
      <c r="O329" s="98" t="str">
        <f aca="false">IF(F329&lt;=$P$2,"June","")</f>
        <v>June</v>
      </c>
      <c r="P329" s="97" t="n">
        <f aca="false">N329</f>
        <v>15</v>
      </c>
      <c r="Q329" s="99" t="n">
        <f aca="false">K329-P329</f>
        <v>15</v>
      </c>
      <c r="R329" s="98" t="n">
        <f aca="false">IFERROR(IF(O329="May",(K329/P329-1))," ")</f>
        <v>0</v>
      </c>
      <c r="S329" s="100" t="str">
        <f aca="false">IF(N329&gt;0,IF(O329="","-",IF(R329&lt;0%,"DEGROWTH","GROWTH")))</f>
        <v>GROWTH</v>
      </c>
      <c r="T329" s="69" t="n">
        <v>30</v>
      </c>
      <c r="U329" s="101" t="str">
        <f aca="false">IF(F329&lt;=$V$2,"May","")</f>
        <v>May</v>
      </c>
      <c r="V329" s="69" t="n">
        <f aca="false">T329</f>
        <v>30</v>
      </c>
      <c r="W329" s="102" t="n">
        <f aca="false">K329-V329</f>
        <v>0</v>
      </c>
      <c r="X329" s="103" t="n">
        <f aca="false">IFERROR(IF(U329="June",(K329/V329-1)),0)</f>
        <v>0</v>
      </c>
      <c r="Y329" s="104" t="str">
        <f aca="false">IF(T329&gt;0,IF(U329="","-",IF(X329&lt;0%,"DEGROWTH","GROWTH")))</f>
        <v>GROWTH</v>
      </c>
      <c r="Z329" s="75" t="n">
        <v>0</v>
      </c>
      <c r="AA329" s="70"/>
      <c r="AB329" s="70" t="s">
        <v>133</v>
      </c>
      <c r="AC329" s="75" t="s">
        <v>133</v>
      </c>
      <c r="AD329" s="3"/>
      <c r="AE329" s="3"/>
      <c r="AF329" s="75" t="s">
        <v>133</v>
      </c>
      <c r="AG329" s="121" t="n">
        <f aca="false">IFERROR(INDEX(Last6M_AvgSales_Ref!$B$2:$B$12659,MATCH(D329,Last6M_AvgSales_Ref!$A$2:$A$12659,0)),"")</f>
        <v>15.8333333333333</v>
      </c>
    </row>
    <row r="330" customFormat="false" ht="14.25" hidden="false" customHeight="true" outlineLevel="0" collapsed="false">
      <c r="A330" s="75" t="s">
        <v>133</v>
      </c>
      <c r="B330" s="79" t="s">
        <v>47</v>
      </c>
      <c r="C330" s="79" t="s">
        <v>1247</v>
      </c>
      <c r="D330" s="79" t="n">
        <v>1000004065</v>
      </c>
      <c r="E330" s="79" t="s">
        <v>1248</v>
      </c>
      <c r="F330" s="74" t="n">
        <v>45503</v>
      </c>
      <c r="G330" s="67" t="str">
        <f aca="false">IF(I330&gt;0,"Targeted Dealer","-")</f>
        <v>-</v>
      </c>
      <c r="H330" s="67"/>
      <c r="I330" s="68" t="n">
        <v>0</v>
      </c>
      <c r="J330" s="68" t="n">
        <f aca="false">I330/$J$1*($J$1-$E$1)</f>
        <v>0</v>
      </c>
      <c r="K330" s="69" t="n">
        <v>0</v>
      </c>
      <c r="L330" s="69" t="n">
        <f aca="false">I330-K330</f>
        <v>0</v>
      </c>
      <c r="M330" s="69" t="str">
        <f aca="false">IFERROR((K330/J330%),"-")</f>
        <v>-</v>
      </c>
      <c r="N330" s="97" t="n">
        <v>0</v>
      </c>
      <c r="O330" s="98" t="str">
        <f aca="false">IF(F330&lt;=$P$2,"June","")</f>
        <v>June</v>
      </c>
      <c r="P330" s="97" t="n">
        <f aca="false">N330</f>
        <v>0</v>
      </c>
      <c r="Q330" s="99" t="n">
        <f aca="false">K330-P330</f>
        <v>0</v>
      </c>
      <c r="R330" s="98" t="n">
        <f aca="false">IFERROR(IF(O330="May",(K330/P330-1))," ")</f>
        <v>0</v>
      </c>
      <c r="S330" s="105" t="b">
        <f aca="false">IF(N330&gt;0,IF(O330="","-",IF(R330&lt;0%,"DEGROWTH","GROWTH")))</f>
        <v>0</v>
      </c>
      <c r="T330" s="69" t="n">
        <v>47.25</v>
      </c>
      <c r="U330" s="101" t="str">
        <f aca="false">IF(F330&lt;=$V$2,"May","")</f>
        <v>May</v>
      </c>
      <c r="V330" s="69" t="n">
        <f aca="false">T330</f>
        <v>47.25</v>
      </c>
      <c r="W330" s="102" t="n">
        <f aca="false">K330-V330</f>
        <v>-47.25</v>
      </c>
      <c r="X330" s="103" t="n">
        <f aca="false">IFERROR(IF(U330="June",(K330/V330-1)),0)</f>
        <v>0</v>
      </c>
      <c r="Y330" s="104" t="str">
        <f aca="false">IF(T330&gt;0,IF(U330="","-",IF(X330&lt;0%,"DEGROWTH","GROWTH")))</f>
        <v>GROWTH</v>
      </c>
      <c r="Z330" s="75" t="n">
        <v>0</v>
      </c>
      <c r="AA330" s="70"/>
      <c r="AB330" s="70" t="s">
        <v>133</v>
      </c>
      <c r="AC330" s="75" t="s">
        <v>133</v>
      </c>
      <c r="AD330" s="3"/>
      <c r="AE330" s="3"/>
      <c r="AF330" s="75" t="s">
        <v>133</v>
      </c>
      <c r="AG330" s="121" t="n">
        <f aca="false">IFERROR(INDEX(Last6M_AvgSales_Ref!$B$2:$B$12659,MATCH(D330,Last6M_AvgSales_Ref!$A$2:$A$12659,0)),"")</f>
        <v>40.2916666666667</v>
      </c>
    </row>
    <row r="331" customFormat="false" ht="14.25" hidden="false" customHeight="true" outlineLevel="0" collapsed="false">
      <c r="A331" s="75" t="s">
        <v>133</v>
      </c>
      <c r="B331" s="79" t="s">
        <v>47</v>
      </c>
      <c r="C331" s="79" t="s">
        <v>1249</v>
      </c>
      <c r="D331" s="79" t="n">
        <v>1000004097</v>
      </c>
      <c r="E331" s="79" t="s">
        <v>1250</v>
      </c>
      <c r="F331" s="74" t="n">
        <v>45532</v>
      </c>
      <c r="G331" s="67" t="str">
        <f aca="false">IF(I331&gt;0,"Targeted Dealer","-")</f>
        <v>Targeted Dealer</v>
      </c>
      <c r="H331" s="67"/>
      <c r="I331" s="68" t="n">
        <v>40</v>
      </c>
      <c r="J331" s="68" t="n">
        <f aca="false">I331/$J$1*($J$1-$E$1)</f>
        <v>40</v>
      </c>
      <c r="K331" s="69" t="n">
        <v>50</v>
      </c>
      <c r="L331" s="69" t="n">
        <f aca="false">I331-K331</f>
        <v>-10</v>
      </c>
      <c r="M331" s="69" t="n">
        <f aca="false">IFERROR((K331/J331%),"-")</f>
        <v>125</v>
      </c>
      <c r="N331" s="97" t="n">
        <v>40</v>
      </c>
      <c r="O331" s="98" t="str">
        <f aca="false">IF(F331&lt;=$P$2,"June","")</f>
        <v>June</v>
      </c>
      <c r="P331" s="97" t="n">
        <f aca="false">N331</f>
        <v>40</v>
      </c>
      <c r="Q331" s="99" t="n">
        <f aca="false">K331-P331</f>
        <v>10</v>
      </c>
      <c r="R331" s="98" t="n">
        <f aca="false">IFERROR(IF(O331="May",(K331/P331-1))," ")</f>
        <v>0</v>
      </c>
      <c r="S331" s="100" t="str">
        <f aca="false">IF(N331&gt;0,IF(O331="","-",IF(R331&lt;0%,"DEGROWTH","GROWTH")))</f>
        <v>GROWTH</v>
      </c>
      <c r="T331" s="69" t="n">
        <v>30.5</v>
      </c>
      <c r="U331" s="101" t="str">
        <f aca="false">IF(F331&lt;=$V$2,"May","")</f>
        <v>May</v>
      </c>
      <c r="V331" s="69" t="n">
        <f aca="false">T331</f>
        <v>30.5</v>
      </c>
      <c r="W331" s="102" t="n">
        <f aca="false">K331-V331</f>
        <v>19.5</v>
      </c>
      <c r="X331" s="103" t="n">
        <f aca="false">IFERROR(IF(U331="June",(K331/V331-1)),0)</f>
        <v>0</v>
      </c>
      <c r="Y331" s="104" t="str">
        <f aca="false">IF(T331&gt;0,IF(U331="","-",IF(X331&lt;0%,"DEGROWTH","GROWTH")))</f>
        <v>GROWTH</v>
      </c>
      <c r="Z331" s="75" t="n">
        <v>0</v>
      </c>
      <c r="AA331" s="70"/>
      <c r="AB331" s="70" t="s">
        <v>133</v>
      </c>
      <c r="AC331" s="75" t="s">
        <v>133</v>
      </c>
      <c r="AD331" s="3"/>
      <c r="AE331" s="3"/>
      <c r="AF331" s="75" t="s">
        <v>133</v>
      </c>
      <c r="AG331" s="121" t="n">
        <f aca="false">IFERROR(INDEX(Last6M_AvgSales_Ref!$B$2:$B$12659,MATCH(D331,Last6M_AvgSales_Ref!$A$2:$A$12659,0)),"")</f>
        <v>79.6666666666667</v>
      </c>
    </row>
    <row r="332" customFormat="false" ht="14.25" hidden="false" customHeight="true" outlineLevel="0" collapsed="false">
      <c r="A332" s="70" t="s">
        <v>133</v>
      </c>
      <c r="B332" s="72" t="s">
        <v>48</v>
      </c>
      <c r="C332" s="72" t="s">
        <v>1251</v>
      </c>
      <c r="D332" s="72" t="n">
        <v>1000000702</v>
      </c>
      <c r="E332" s="73" t="s">
        <v>1252</v>
      </c>
      <c r="F332" s="74" t="n">
        <v>39855</v>
      </c>
      <c r="G332" s="67" t="str">
        <f aca="false">IF(I332&gt;0,"Targeted Dealer","-")</f>
        <v>Targeted Dealer</v>
      </c>
      <c r="H332" s="67"/>
      <c r="I332" s="68" t="n">
        <v>200</v>
      </c>
      <c r="J332" s="68" t="n">
        <f aca="false">I332/$J$1*($J$1-$E$1)</f>
        <v>200</v>
      </c>
      <c r="K332" s="69" t="n">
        <v>268</v>
      </c>
      <c r="L332" s="69" t="n">
        <f aca="false">I332-K332</f>
        <v>-68</v>
      </c>
      <c r="M332" s="69" t="n">
        <f aca="false">IFERROR((K332/J332%),"-")</f>
        <v>134</v>
      </c>
      <c r="N332" s="97" t="n">
        <v>93</v>
      </c>
      <c r="O332" s="98" t="str">
        <f aca="false">IF(F332&lt;=$P$2,"June","")</f>
        <v>June</v>
      </c>
      <c r="P332" s="97" t="n">
        <f aca="false">N332</f>
        <v>93</v>
      </c>
      <c r="Q332" s="99" t="n">
        <f aca="false">K332-P332</f>
        <v>175</v>
      </c>
      <c r="R332" s="98" t="n">
        <f aca="false">IFERROR(IF(O332="May",(K332/P332-1))," ")</f>
        <v>0</v>
      </c>
      <c r="S332" s="100" t="str">
        <f aca="false">IF(N332&gt;0,IF(O332="","-",IF(R332&lt;0%,"DEGROWTH","GROWTH")))</f>
        <v>GROWTH</v>
      </c>
      <c r="T332" s="69" t="n">
        <v>261</v>
      </c>
      <c r="U332" s="101" t="str">
        <f aca="false">IF(F332&lt;=$V$2,"May","")</f>
        <v>May</v>
      </c>
      <c r="V332" s="69" t="n">
        <f aca="false">T332</f>
        <v>261</v>
      </c>
      <c r="W332" s="102" t="n">
        <f aca="false">K332-V332</f>
        <v>7</v>
      </c>
      <c r="X332" s="103" t="n">
        <f aca="false">IFERROR(IF(U332="June",(K332/V332-1)),0)</f>
        <v>0</v>
      </c>
      <c r="Y332" s="104" t="str">
        <f aca="false">IF(T332&gt;0,IF(U332="","-",IF(X332&lt;0%,"DEGROWTH","GROWTH")))</f>
        <v>GROWTH</v>
      </c>
      <c r="Z332" s="75" t="n">
        <v>0</v>
      </c>
      <c r="AA332" s="70"/>
      <c r="AB332" s="70" t="s">
        <v>133</v>
      </c>
      <c r="AC332" s="70" t="s">
        <v>133</v>
      </c>
      <c r="AD332" s="3"/>
      <c r="AE332" s="3"/>
      <c r="AF332" s="70" t="s">
        <v>133</v>
      </c>
      <c r="AG332" s="121" t="n">
        <f aca="false">IFERROR(INDEX(Last6M_AvgSales_Ref!$B$2:$B$12659,MATCH(D332,Last6M_AvgSales_Ref!$A$2:$A$12659,0)),"")</f>
        <v>197.833333333333</v>
      </c>
    </row>
    <row r="333" customFormat="false" ht="14.25" hidden="false" customHeight="true" outlineLevel="0" collapsed="false">
      <c r="A333" s="70" t="s">
        <v>133</v>
      </c>
      <c r="B333" s="72" t="s">
        <v>48</v>
      </c>
      <c r="C333" s="72" t="s">
        <v>1253</v>
      </c>
      <c r="D333" s="72" t="n">
        <v>1000000694</v>
      </c>
      <c r="E333" s="73" t="s">
        <v>1254</v>
      </c>
      <c r="F333" s="74" t="n">
        <v>40275</v>
      </c>
      <c r="G333" s="67" t="str">
        <f aca="false">IF(I333&gt;0,"Targeted Dealer","-")</f>
        <v>Targeted Dealer</v>
      </c>
      <c r="H333" s="67"/>
      <c r="I333" s="68" t="n">
        <v>23</v>
      </c>
      <c r="J333" s="68" t="n">
        <f aca="false">I333/$J$1*($J$1-$E$1)</f>
        <v>23</v>
      </c>
      <c r="K333" s="69" t="n">
        <v>25</v>
      </c>
      <c r="L333" s="69" t="n">
        <f aca="false">I333-K333</f>
        <v>-2</v>
      </c>
      <c r="M333" s="69" t="n">
        <f aca="false">IFERROR((K333/J333%),"-")</f>
        <v>108.695652173913</v>
      </c>
      <c r="N333" s="97" t="n">
        <v>24</v>
      </c>
      <c r="O333" s="98" t="str">
        <f aca="false">IF(F333&lt;=$P$2,"June","")</f>
        <v>June</v>
      </c>
      <c r="P333" s="97" t="n">
        <f aca="false">N333</f>
        <v>24</v>
      </c>
      <c r="Q333" s="99" t="n">
        <f aca="false">K333-P333</f>
        <v>1</v>
      </c>
      <c r="R333" s="98" t="n">
        <f aca="false">IFERROR(IF(O333="May",(K333/P333-1))," ")</f>
        <v>0</v>
      </c>
      <c r="S333" s="100" t="str">
        <f aca="false">IF(N333&gt;0,IF(O333="","-",IF(R333&lt;0%,"DEGROWTH","GROWTH")))</f>
        <v>GROWTH</v>
      </c>
      <c r="T333" s="69" t="n">
        <v>48</v>
      </c>
      <c r="U333" s="101" t="str">
        <f aca="false">IF(F333&lt;=$V$2,"May","")</f>
        <v>May</v>
      </c>
      <c r="V333" s="69" t="n">
        <f aca="false">T333</f>
        <v>48</v>
      </c>
      <c r="W333" s="102" t="n">
        <f aca="false">K333-V333</f>
        <v>-23</v>
      </c>
      <c r="X333" s="103" t="n">
        <f aca="false">IFERROR(IF(U333="June",(K333/V333-1)),0)</f>
        <v>0</v>
      </c>
      <c r="Y333" s="104" t="str">
        <f aca="false">IF(T333&gt;0,IF(U333="","-",IF(X333&lt;0%,"DEGROWTH","GROWTH")))</f>
        <v>GROWTH</v>
      </c>
      <c r="Z333" s="75" t="n">
        <v>0</v>
      </c>
      <c r="AA333" s="70"/>
      <c r="AB333" s="70" t="s">
        <v>133</v>
      </c>
      <c r="AC333" s="70" t="s">
        <v>133</v>
      </c>
      <c r="AD333" s="3"/>
      <c r="AE333" s="3"/>
      <c r="AF333" s="70" t="s">
        <v>133</v>
      </c>
      <c r="AG333" s="121" t="n">
        <f aca="false">IFERROR(INDEX(Last6M_AvgSales_Ref!$B$2:$B$12659,MATCH(D333,Last6M_AvgSales_Ref!$A$2:$A$12659,0)),"")</f>
        <v>47.5416666666667</v>
      </c>
    </row>
    <row r="334" customFormat="false" ht="14.25" hidden="false" customHeight="true" outlineLevel="0" collapsed="false">
      <c r="A334" s="70" t="s">
        <v>133</v>
      </c>
      <c r="B334" s="72" t="s">
        <v>48</v>
      </c>
      <c r="C334" s="72" t="s">
        <v>1255</v>
      </c>
      <c r="D334" s="72" t="n">
        <v>1000000697</v>
      </c>
      <c r="E334" s="73" t="s">
        <v>1256</v>
      </c>
      <c r="F334" s="74" t="n">
        <v>40388</v>
      </c>
      <c r="G334" s="67" t="str">
        <f aca="false">IF(I334&gt;0,"Targeted Dealer","-")</f>
        <v>Targeted Dealer</v>
      </c>
      <c r="H334" s="67"/>
      <c r="I334" s="68" t="n">
        <v>100</v>
      </c>
      <c r="J334" s="68" t="n">
        <f aca="false">I334/$J$1*($J$1-$E$1)</f>
        <v>100</v>
      </c>
      <c r="K334" s="69" t="n">
        <v>60</v>
      </c>
      <c r="L334" s="69" t="n">
        <f aca="false">I334-K334</f>
        <v>40</v>
      </c>
      <c r="M334" s="69" t="n">
        <f aca="false">IFERROR((K334/J334%),"-")</f>
        <v>60</v>
      </c>
      <c r="N334" s="97" t="n">
        <v>30</v>
      </c>
      <c r="O334" s="98" t="str">
        <f aca="false">IF(F334&lt;=$P$2,"June","")</f>
        <v>June</v>
      </c>
      <c r="P334" s="97" t="n">
        <f aca="false">N334</f>
        <v>30</v>
      </c>
      <c r="Q334" s="99" t="n">
        <f aca="false">K334-P334</f>
        <v>30</v>
      </c>
      <c r="R334" s="98" t="n">
        <f aca="false">IFERROR(IF(O334="May",(K334/P334-1))," ")</f>
        <v>0</v>
      </c>
      <c r="S334" s="100" t="str">
        <f aca="false">IF(N334&gt;0,IF(O334="","-",IF(R334&lt;0%,"DEGROWTH","GROWTH")))</f>
        <v>GROWTH</v>
      </c>
      <c r="T334" s="69" t="n">
        <v>127</v>
      </c>
      <c r="U334" s="101" t="str">
        <f aca="false">IF(F334&lt;=$V$2,"May","")</f>
        <v>May</v>
      </c>
      <c r="V334" s="69" t="n">
        <f aca="false">T334</f>
        <v>127</v>
      </c>
      <c r="W334" s="102" t="n">
        <f aca="false">K334-V334</f>
        <v>-67</v>
      </c>
      <c r="X334" s="103" t="n">
        <f aca="false">IFERROR(IF(U334="June",(K334/V334-1)),0)</f>
        <v>0</v>
      </c>
      <c r="Y334" s="104" t="str">
        <f aca="false">IF(T334&gt;0,IF(U334="","-",IF(X334&lt;0%,"DEGROWTH","GROWTH")))</f>
        <v>GROWTH</v>
      </c>
      <c r="Z334" s="75" t="n">
        <v>0</v>
      </c>
      <c r="AA334" s="70"/>
      <c r="AB334" s="70" t="s">
        <v>133</v>
      </c>
      <c r="AC334" s="70" t="s">
        <v>133</v>
      </c>
      <c r="AD334" s="3"/>
      <c r="AE334" s="3"/>
      <c r="AF334" s="70" t="s">
        <v>133</v>
      </c>
      <c r="AG334" s="121" t="n">
        <f aca="false">IFERROR(INDEX(Last6M_AvgSales_Ref!$B$2:$B$12659,MATCH(D334,Last6M_AvgSales_Ref!$A$2:$A$12659,0)),"")</f>
        <v>132.833333333333</v>
      </c>
    </row>
    <row r="335" customFormat="false" ht="14.25" hidden="false" customHeight="true" outlineLevel="0" collapsed="false">
      <c r="A335" s="70" t="s">
        <v>133</v>
      </c>
      <c r="B335" s="72" t="s">
        <v>48</v>
      </c>
      <c r="C335" s="72" t="s">
        <v>236</v>
      </c>
      <c r="D335" s="72" t="n">
        <v>1000000696</v>
      </c>
      <c r="E335" s="73" t="s">
        <v>237</v>
      </c>
      <c r="F335" s="74" t="n">
        <v>40666</v>
      </c>
      <c r="G335" s="67" t="str">
        <f aca="false">IF(I335&gt;0,"Targeted Dealer","-")</f>
        <v>Targeted Dealer</v>
      </c>
      <c r="H335" s="67"/>
      <c r="I335" s="68" t="n">
        <v>50</v>
      </c>
      <c r="J335" s="68" t="n">
        <f aca="false">I335/$J$1*($J$1-$E$1)</f>
        <v>50</v>
      </c>
      <c r="K335" s="69" t="n">
        <v>0</v>
      </c>
      <c r="L335" s="69" t="n">
        <f aca="false">I335-K335</f>
        <v>50</v>
      </c>
      <c r="M335" s="69" t="n">
        <f aca="false">IFERROR((K335/J335%),"-")</f>
        <v>0</v>
      </c>
      <c r="N335" s="97" t="n">
        <v>35</v>
      </c>
      <c r="O335" s="98" t="str">
        <f aca="false">IF(F335&lt;=$P$2,"June","")</f>
        <v>June</v>
      </c>
      <c r="P335" s="97" t="n">
        <f aca="false">N335</f>
        <v>35</v>
      </c>
      <c r="Q335" s="99" t="n">
        <f aca="false">K335-P335</f>
        <v>-35</v>
      </c>
      <c r="R335" s="98" t="n">
        <f aca="false">IFERROR(IF(O335="May",(K335/P335-1))," ")</f>
        <v>0</v>
      </c>
      <c r="S335" s="100" t="str">
        <f aca="false">IF(N335&gt;0,IF(O335="","-",IF(R335&lt;0%,"DEGROWTH","GROWTH")))</f>
        <v>GROWTH</v>
      </c>
      <c r="T335" s="69" t="n">
        <v>35</v>
      </c>
      <c r="U335" s="101" t="str">
        <f aca="false">IF(F335&lt;=$V$2,"May","")</f>
        <v>May</v>
      </c>
      <c r="V335" s="69" t="n">
        <f aca="false">T335</f>
        <v>35</v>
      </c>
      <c r="W335" s="102" t="n">
        <f aca="false">K335-V335</f>
        <v>-35</v>
      </c>
      <c r="X335" s="103" t="n">
        <f aca="false">IFERROR(IF(U335="June",(K335/V335-1)),0)</f>
        <v>0</v>
      </c>
      <c r="Y335" s="104" t="str">
        <f aca="false">IF(T335&gt;0,IF(U335="","-",IF(X335&lt;0%,"DEGROWTH","GROWTH")))</f>
        <v>GROWTH</v>
      </c>
      <c r="Z335" s="75" t="n">
        <v>0</v>
      </c>
      <c r="AA335" s="70"/>
      <c r="AB335" s="70" t="s">
        <v>133</v>
      </c>
      <c r="AC335" s="70" t="s">
        <v>133</v>
      </c>
      <c r="AD335" s="3"/>
      <c r="AE335" s="3"/>
      <c r="AF335" s="70" t="s">
        <v>133</v>
      </c>
      <c r="AG335" s="121" t="n">
        <f aca="false">IFERROR(INDEX(Last6M_AvgSales_Ref!$B$2:$B$12659,MATCH(D335,Last6M_AvgSales_Ref!$A$2:$A$12659,0)),"")</f>
        <v>23.3333333333333</v>
      </c>
    </row>
    <row r="336" customFormat="false" ht="14.25" hidden="false" customHeight="true" outlineLevel="0" collapsed="false">
      <c r="A336" s="70" t="s">
        <v>133</v>
      </c>
      <c r="B336" s="72" t="s">
        <v>48</v>
      </c>
      <c r="C336" s="72" t="s">
        <v>1257</v>
      </c>
      <c r="D336" s="72" t="n">
        <v>1000000692</v>
      </c>
      <c r="E336" s="73" t="s">
        <v>1258</v>
      </c>
      <c r="F336" s="74" t="n">
        <v>40732</v>
      </c>
      <c r="G336" s="67" t="str">
        <f aca="false">IF(I336&gt;0,"Targeted Dealer","-")</f>
        <v>Targeted Dealer</v>
      </c>
      <c r="H336" s="67"/>
      <c r="I336" s="68" t="n">
        <v>75</v>
      </c>
      <c r="J336" s="68" t="n">
        <f aca="false">I336/$J$1*($J$1-$E$1)</f>
        <v>75</v>
      </c>
      <c r="K336" s="69" t="n">
        <v>105</v>
      </c>
      <c r="L336" s="69" t="n">
        <f aca="false">I336-K336</f>
        <v>-30</v>
      </c>
      <c r="M336" s="69" t="n">
        <f aca="false">IFERROR((K336/J336%),"-")</f>
        <v>140</v>
      </c>
      <c r="N336" s="97" t="n">
        <v>78</v>
      </c>
      <c r="O336" s="98" t="str">
        <f aca="false">IF(F336&lt;=$P$2,"June","")</f>
        <v>June</v>
      </c>
      <c r="P336" s="97" t="n">
        <f aca="false">N336</f>
        <v>78</v>
      </c>
      <c r="Q336" s="99" t="n">
        <f aca="false">K336-P336</f>
        <v>27</v>
      </c>
      <c r="R336" s="98" t="n">
        <f aca="false">IFERROR(IF(O336="May",(K336/P336-1))," ")</f>
        <v>0</v>
      </c>
      <c r="S336" s="100" t="str">
        <f aca="false">IF(N336&gt;0,IF(O336="","-",IF(R336&lt;0%,"DEGROWTH","GROWTH")))</f>
        <v>GROWTH</v>
      </c>
      <c r="T336" s="69" t="n">
        <v>78</v>
      </c>
      <c r="U336" s="101" t="str">
        <f aca="false">IF(F336&lt;=$V$2,"May","")</f>
        <v>May</v>
      </c>
      <c r="V336" s="69" t="n">
        <f aca="false">T336</f>
        <v>78</v>
      </c>
      <c r="W336" s="102" t="n">
        <f aca="false">K336-V336</f>
        <v>27</v>
      </c>
      <c r="X336" s="103" t="n">
        <f aca="false">IFERROR(IF(U336="June",(K336/V336-1)),0)</f>
        <v>0</v>
      </c>
      <c r="Y336" s="104" t="str">
        <f aca="false">IF(T336&gt;0,IF(U336="","-",IF(X336&lt;0%,"DEGROWTH","GROWTH")))</f>
        <v>GROWTH</v>
      </c>
      <c r="Z336" s="75" t="n">
        <v>0</v>
      </c>
      <c r="AA336" s="70"/>
      <c r="AB336" s="70" t="s">
        <v>133</v>
      </c>
      <c r="AC336" s="70" t="s">
        <v>133</v>
      </c>
      <c r="AD336" s="3"/>
      <c r="AE336" s="3"/>
      <c r="AF336" s="70" t="s">
        <v>133</v>
      </c>
      <c r="AG336" s="121" t="n">
        <f aca="false">IFERROR(INDEX(Last6M_AvgSales_Ref!$B$2:$B$12659,MATCH(D336,Last6M_AvgSales_Ref!$A$2:$A$12659,0)),"")</f>
        <v>90</v>
      </c>
    </row>
    <row r="337" customFormat="false" ht="14.25" hidden="false" customHeight="true" outlineLevel="0" collapsed="false">
      <c r="A337" s="70" t="s">
        <v>133</v>
      </c>
      <c r="B337" s="72" t="s">
        <v>48</v>
      </c>
      <c r="C337" s="72" t="s">
        <v>1259</v>
      </c>
      <c r="D337" s="72" t="n">
        <v>1000000699</v>
      </c>
      <c r="E337" s="73" t="s">
        <v>1260</v>
      </c>
      <c r="F337" s="74" t="n">
        <v>40799</v>
      </c>
      <c r="G337" s="67" t="str">
        <f aca="false">IF(I337&gt;0,"Targeted Dealer","-")</f>
        <v>Targeted Dealer</v>
      </c>
      <c r="H337" s="67"/>
      <c r="I337" s="68" t="n">
        <v>125</v>
      </c>
      <c r="J337" s="68" t="n">
        <f aca="false">I337/$J$1*($J$1-$E$1)</f>
        <v>125</v>
      </c>
      <c r="K337" s="69" t="n">
        <v>132</v>
      </c>
      <c r="L337" s="69" t="n">
        <f aca="false">I337-K337</f>
        <v>-7</v>
      </c>
      <c r="M337" s="69" t="n">
        <f aca="false">IFERROR((K337/J337%),"-")</f>
        <v>105.6</v>
      </c>
      <c r="N337" s="97" t="n">
        <v>132</v>
      </c>
      <c r="O337" s="98" t="str">
        <f aca="false">IF(F337&lt;=$P$2,"June","")</f>
        <v>June</v>
      </c>
      <c r="P337" s="97" t="n">
        <f aca="false">N337</f>
        <v>132</v>
      </c>
      <c r="Q337" s="99" t="n">
        <f aca="false">K337-P337</f>
        <v>0</v>
      </c>
      <c r="R337" s="98" t="n">
        <f aca="false">IFERROR(IF(O337="May",(K337/P337-1))," ")</f>
        <v>0</v>
      </c>
      <c r="S337" s="100" t="str">
        <f aca="false">IF(N337&gt;0,IF(O337="","-",IF(R337&lt;0%,"DEGROWTH","GROWTH")))</f>
        <v>GROWTH</v>
      </c>
      <c r="T337" s="69" t="n">
        <v>154</v>
      </c>
      <c r="U337" s="101" t="str">
        <f aca="false">IF(F337&lt;=$V$2,"May","")</f>
        <v>May</v>
      </c>
      <c r="V337" s="69" t="n">
        <f aca="false">T337</f>
        <v>154</v>
      </c>
      <c r="W337" s="102" t="n">
        <f aca="false">K337-V337</f>
        <v>-22</v>
      </c>
      <c r="X337" s="103" t="n">
        <f aca="false">IFERROR(IF(U337="June",(K337/V337-1)),0)</f>
        <v>0</v>
      </c>
      <c r="Y337" s="104" t="str">
        <f aca="false">IF(T337&gt;0,IF(U337="","-",IF(X337&lt;0%,"DEGROWTH","GROWTH")))</f>
        <v>GROWTH</v>
      </c>
      <c r="Z337" s="75" t="n">
        <v>0</v>
      </c>
      <c r="AA337" s="70"/>
      <c r="AB337" s="70" t="s">
        <v>133</v>
      </c>
      <c r="AC337" s="70" t="s">
        <v>133</v>
      </c>
      <c r="AD337" s="3"/>
      <c r="AE337" s="3"/>
      <c r="AF337" s="70" t="s">
        <v>133</v>
      </c>
      <c r="AG337" s="121" t="n">
        <f aca="false">IFERROR(INDEX(Last6M_AvgSales_Ref!$B$2:$B$12659,MATCH(D337,Last6M_AvgSales_Ref!$A$2:$A$12659,0)),"")</f>
        <v>148.333333333333</v>
      </c>
    </row>
    <row r="338" customFormat="false" ht="14.25" hidden="false" customHeight="true" outlineLevel="0" collapsed="false">
      <c r="A338" s="70" t="s">
        <v>133</v>
      </c>
      <c r="B338" s="72" t="s">
        <v>48</v>
      </c>
      <c r="C338" s="72" t="s">
        <v>1261</v>
      </c>
      <c r="D338" s="72" t="n">
        <v>1000000683</v>
      </c>
      <c r="E338" s="73" t="s">
        <v>1262</v>
      </c>
      <c r="F338" s="74" t="n">
        <v>40982</v>
      </c>
      <c r="G338" s="67" t="str">
        <f aca="false">IF(I338&gt;0,"Targeted Dealer","-")</f>
        <v>Targeted Dealer</v>
      </c>
      <c r="H338" s="67"/>
      <c r="I338" s="68" t="n">
        <v>350</v>
      </c>
      <c r="J338" s="68" t="n">
        <f aca="false">I338/$J$1*($J$1-$E$1)</f>
        <v>350</v>
      </c>
      <c r="K338" s="69" t="n">
        <v>402</v>
      </c>
      <c r="L338" s="69" t="n">
        <f aca="false">I338-K338</f>
        <v>-52</v>
      </c>
      <c r="M338" s="69" t="n">
        <f aca="false">IFERROR((K338/J338%),"-")</f>
        <v>114.857142857143</v>
      </c>
      <c r="N338" s="97" t="n">
        <v>353</v>
      </c>
      <c r="O338" s="98" t="str">
        <f aca="false">IF(F338&lt;=$P$2,"June","")</f>
        <v>June</v>
      </c>
      <c r="P338" s="97" t="n">
        <f aca="false">N338</f>
        <v>353</v>
      </c>
      <c r="Q338" s="99" t="n">
        <f aca="false">K338-P338</f>
        <v>49</v>
      </c>
      <c r="R338" s="98" t="n">
        <f aca="false">IFERROR(IF(O338="May",(K338/P338-1))," ")</f>
        <v>0</v>
      </c>
      <c r="S338" s="100" t="str">
        <f aca="false">IF(N338&gt;0,IF(O338="","-",IF(R338&lt;0%,"DEGROWTH","GROWTH")))</f>
        <v>GROWTH</v>
      </c>
      <c r="T338" s="69" t="n">
        <v>483</v>
      </c>
      <c r="U338" s="101" t="str">
        <f aca="false">IF(F338&lt;=$V$2,"May","")</f>
        <v>May</v>
      </c>
      <c r="V338" s="69" t="n">
        <f aca="false">T338</f>
        <v>483</v>
      </c>
      <c r="W338" s="102" t="n">
        <f aca="false">K338-V338</f>
        <v>-81</v>
      </c>
      <c r="X338" s="103" t="n">
        <f aca="false">IFERROR(IF(U338="June",(K338/V338-1)),0)</f>
        <v>0</v>
      </c>
      <c r="Y338" s="104" t="str">
        <f aca="false">IF(T338&gt;0,IF(U338="","-",IF(X338&lt;0%,"DEGROWTH","GROWTH")))</f>
        <v>GROWTH</v>
      </c>
      <c r="Z338" s="75" t="n">
        <v>0</v>
      </c>
      <c r="AA338" s="70"/>
      <c r="AB338" s="70" t="s">
        <v>133</v>
      </c>
      <c r="AC338" s="70" t="s">
        <v>133</v>
      </c>
      <c r="AD338" s="3"/>
      <c r="AE338" s="3"/>
      <c r="AF338" s="70" t="s">
        <v>133</v>
      </c>
      <c r="AG338" s="121" t="n">
        <f aca="false">IFERROR(INDEX(Last6M_AvgSales_Ref!$B$2:$B$12659,MATCH(D338,Last6M_AvgSales_Ref!$A$2:$A$12659,0)),"")</f>
        <v>431.5</v>
      </c>
    </row>
    <row r="339" customFormat="false" ht="14.25" hidden="false" customHeight="true" outlineLevel="0" collapsed="false">
      <c r="A339" s="70" t="s">
        <v>133</v>
      </c>
      <c r="B339" s="72" t="s">
        <v>48</v>
      </c>
      <c r="C339" s="72" t="s">
        <v>1263</v>
      </c>
      <c r="D339" s="72" t="n">
        <v>1000000679</v>
      </c>
      <c r="E339" s="73" t="s">
        <v>1264</v>
      </c>
      <c r="F339" s="74" t="n">
        <v>42857</v>
      </c>
      <c r="G339" s="67" t="str">
        <f aca="false">IF(I339&gt;0,"Targeted Dealer","-")</f>
        <v>Targeted Dealer</v>
      </c>
      <c r="H339" s="67"/>
      <c r="I339" s="68" t="n">
        <v>150</v>
      </c>
      <c r="J339" s="68" t="n">
        <f aca="false">I339/$J$1*($J$1-$E$1)</f>
        <v>150</v>
      </c>
      <c r="K339" s="69" t="n">
        <v>135</v>
      </c>
      <c r="L339" s="69" t="n">
        <f aca="false">I339-K339</f>
        <v>15</v>
      </c>
      <c r="M339" s="69" t="n">
        <f aca="false">IFERROR((K339/J339%),"-")</f>
        <v>90</v>
      </c>
      <c r="N339" s="97" t="n">
        <v>161</v>
      </c>
      <c r="O339" s="98" t="str">
        <f aca="false">IF(F339&lt;=$P$2,"June","")</f>
        <v>June</v>
      </c>
      <c r="P339" s="97" t="n">
        <f aca="false">N339</f>
        <v>161</v>
      </c>
      <c r="Q339" s="99" t="n">
        <f aca="false">K339-P339</f>
        <v>-26</v>
      </c>
      <c r="R339" s="98" t="n">
        <f aca="false">IFERROR(IF(O339="May",(K339/P339-1))," ")</f>
        <v>0</v>
      </c>
      <c r="S339" s="100" t="str">
        <f aca="false">IF(N339&gt;0,IF(O339="","-",IF(R339&lt;0%,"DEGROWTH","GROWTH")))</f>
        <v>GROWTH</v>
      </c>
      <c r="T339" s="69" t="n">
        <v>135</v>
      </c>
      <c r="U339" s="101" t="str">
        <f aca="false">IF(F339&lt;=$V$2,"May","")</f>
        <v>May</v>
      </c>
      <c r="V339" s="69" t="n">
        <f aca="false">T339</f>
        <v>135</v>
      </c>
      <c r="W339" s="102" t="n">
        <f aca="false">K339-V339</f>
        <v>0</v>
      </c>
      <c r="X339" s="103" t="n">
        <f aca="false">IFERROR(IF(U339="June",(K339/V339-1)),0)</f>
        <v>0</v>
      </c>
      <c r="Y339" s="104" t="str">
        <f aca="false">IF(T339&gt;0,IF(U339="","-",IF(X339&lt;0%,"DEGROWTH","GROWTH")))</f>
        <v>GROWTH</v>
      </c>
      <c r="Z339" s="75" t="n">
        <v>0</v>
      </c>
      <c r="AA339" s="70"/>
      <c r="AB339" s="70" t="s">
        <v>133</v>
      </c>
      <c r="AC339" s="70" t="s">
        <v>133</v>
      </c>
      <c r="AD339" s="3"/>
      <c r="AE339" s="3"/>
      <c r="AF339" s="70" t="s">
        <v>133</v>
      </c>
      <c r="AG339" s="121" t="n">
        <f aca="false">IFERROR(INDEX(Last6M_AvgSales_Ref!$B$2:$B$12659,MATCH(D339,Last6M_AvgSales_Ref!$A$2:$A$12659,0)),"")</f>
        <v>194.5</v>
      </c>
    </row>
    <row r="340" customFormat="false" ht="14.25" hidden="false" customHeight="true" outlineLevel="0" collapsed="false">
      <c r="A340" s="70" t="s">
        <v>133</v>
      </c>
      <c r="B340" s="72" t="s">
        <v>48</v>
      </c>
      <c r="C340" s="72" t="s">
        <v>1265</v>
      </c>
      <c r="D340" s="72" t="n">
        <v>1000000695</v>
      </c>
      <c r="E340" s="73" t="s">
        <v>1266</v>
      </c>
      <c r="F340" s="74" t="n">
        <v>42928</v>
      </c>
      <c r="G340" s="67" t="str">
        <f aca="false">IF(I340&gt;0,"Targeted Dealer","-")</f>
        <v>Targeted Dealer</v>
      </c>
      <c r="H340" s="67"/>
      <c r="I340" s="68" t="n">
        <v>100</v>
      </c>
      <c r="J340" s="68" t="n">
        <f aca="false">I340/$J$1*($J$1-$E$1)</f>
        <v>100</v>
      </c>
      <c r="K340" s="69" t="n">
        <v>82</v>
      </c>
      <c r="L340" s="69" t="n">
        <f aca="false">I340-K340</f>
        <v>18</v>
      </c>
      <c r="M340" s="69" t="n">
        <f aca="false">IFERROR((K340/J340%),"-")</f>
        <v>82</v>
      </c>
      <c r="N340" s="97" t="n">
        <v>52</v>
      </c>
      <c r="O340" s="98" t="str">
        <f aca="false">IF(F340&lt;=$P$2,"June","")</f>
        <v>June</v>
      </c>
      <c r="P340" s="97" t="n">
        <f aca="false">N340</f>
        <v>52</v>
      </c>
      <c r="Q340" s="99" t="n">
        <f aca="false">K340-P340</f>
        <v>30</v>
      </c>
      <c r="R340" s="98" t="n">
        <f aca="false">IFERROR(IF(O340="May",(K340/P340-1))," ")</f>
        <v>0</v>
      </c>
      <c r="S340" s="100" t="str">
        <f aca="false">IF(N340&gt;0,IF(O340="","-",IF(R340&lt;0%,"DEGROWTH","GROWTH")))</f>
        <v>GROWTH</v>
      </c>
      <c r="T340" s="69" t="n">
        <v>90</v>
      </c>
      <c r="U340" s="101" t="str">
        <f aca="false">IF(F340&lt;=$V$2,"May","")</f>
        <v>May</v>
      </c>
      <c r="V340" s="69" t="n">
        <f aca="false">T340</f>
        <v>90</v>
      </c>
      <c r="W340" s="102" t="n">
        <f aca="false">K340-V340</f>
        <v>-8</v>
      </c>
      <c r="X340" s="103" t="n">
        <f aca="false">IFERROR(IF(U340="June",(K340/V340-1)),0)</f>
        <v>0</v>
      </c>
      <c r="Y340" s="104" t="str">
        <f aca="false">IF(T340&gt;0,IF(U340="","-",IF(X340&lt;0%,"DEGROWTH","GROWTH")))</f>
        <v>GROWTH</v>
      </c>
      <c r="Z340" s="75" t="n">
        <v>0</v>
      </c>
      <c r="AA340" s="70"/>
      <c r="AB340" s="70" t="s">
        <v>133</v>
      </c>
      <c r="AC340" s="70" t="s">
        <v>133</v>
      </c>
      <c r="AD340" s="3"/>
      <c r="AE340" s="3"/>
      <c r="AF340" s="70" t="s">
        <v>133</v>
      </c>
      <c r="AG340" s="121" t="n">
        <f aca="false">IFERROR(INDEX(Last6M_AvgSales_Ref!$B$2:$B$12659,MATCH(D340,Last6M_AvgSales_Ref!$A$2:$A$12659,0)),"")</f>
        <v>107</v>
      </c>
    </row>
    <row r="341" customFormat="false" ht="14.25" hidden="false" customHeight="true" outlineLevel="0" collapsed="false">
      <c r="A341" s="70" t="s">
        <v>133</v>
      </c>
      <c r="B341" s="72" t="s">
        <v>48</v>
      </c>
      <c r="C341" s="72" t="s">
        <v>1267</v>
      </c>
      <c r="D341" s="72" t="n">
        <v>1000000701</v>
      </c>
      <c r="E341" s="73" t="s">
        <v>1268</v>
      </c>
      <c r="F341" s="74" t="n">
        <v>43334</v>
      </c>
      <c r="G341" s="67" t="str">
        <f aca="false">IF(I341&gt;0,"Targeted Dealer","-")</f>
        <v>Targeted Dealer</v>
      </c>
      <c r="H341" s="67"/>
      <c r="I341" s="68" t="n">
        <v>2471</v>
      </c>
      <c r="J341" s="68" t="n">
        <f aca="false">I341/$J$1*($J$1-$E$1)</f>
        <v>2471</v>
      </c>
      <c r="K341" s="69" t="n">
        <v>2833</v>
      </c>
      <c r="L341" s="69" t="n">
        <f aca="false">I341-K341</f>
        <v>-362</v>
      </c>
      <c r="M341" s="69" t="n">
        <f aca="false">IFERROR((K341/J341%),"-")</f>
        <v>114.649939295832</v>
      </c>
      <c r="N341" s="97" t="n">
        <v>2762.5</v>
      </c>
      <c r="O341" s="98" t="str">
        <f aca="false">IF(F341&lt;=$P$2,"June","")</f>
        <v>June</v>
      </c>
      <c r="P341" s="97" t="n">
        <f aca="false">N341</f>
        <v>2762.5</v>
      </c>
      <c r="Q341" s="99" t="n">
        <f aca="false">K341-P341</f>
        <v>70.5</v>
      </c>
      <c r="R341" s="98" t="n">
        <f aca="false">IFERROR(IF(O341="May",(K341/P341-1))," ")</f>
        <v>0</v>
      </c>
      <c r="S341" s="100" t="str">
        <f aca="false">IF(N341&gt;0,IF(O341="","-",IF(R341&lt;0%,"DEGROWTH","GROWTH")))</f>
        <v>GROWTH</v>
      </c>
      <c r="T341" s="69" t="n">
        <v>2283</v>
      </c>
      <c r="U341" s="101" t="str">
        <f aca="false">IF(F341&lt;=$V$2,"May","")</f>
        <v>May</v>
      </c>
      <c r="V341" s="69" t="n">
        <f aca="false">T341</f>
        <v>2283</v>
      </c>
      <c r="W341" s="102" t="n">
        <f aca="false">K341-V341</f>
        <v>550</v>
      </c>
      <c r="X341" s="103" t="n">
        <f aca="false">IFERROR(IF(U341="June",(K341/V341-1)),0)</f>
        <v>0</v>
      </c>
      <c r="Y341" s="104" t="str">
        <f aca="false">IF(T341&gt;0,IF(U341="","-",IF(X341&lt;0%,"DEGROWTH","GROWTH")))</f>
        <v>GROWTH</v>
      </c>
      <c r="Z341" s="75" t="n">
        <v>0</v>
      </c>
      <c r="AA341" s="70"/>
      <c r="AB341" s="70" t="s">
        <v>133</v>
      </c>
      <c r="AC341" s="70" t="s">
        <v>133</v>
      </c>
      <c r="AD341" s="3"/>
      <c r="AE341" s="3"/>
      <c r="AF341" s="70" t="s">
        <v>133</v>
      </c>
      <c r="AG341" s="121" t="n">
        <f aca="false">IFERROR(INDEX(Last6M_AvgSales_Ref!$B$2:$B$12659,MATCH(D341,Last6M_AvgSales_Ref!$A$2:$A$12659,0)),"")</f>
        <v>3764.325</v>
      </c>
    </row>
    <row r="342" customFormat="false" ht="14.25" hidden="false" customHeight="true" outlineLevel="0" collapsed="false">
      <c r="A342" s="70" t="s">
        <v>133</v>
      </c>
      <c r="B342" s="72" t="s">
        <v>48</v>
      </c>
      <c r="C342" s="72" t="s">
        <v>1269</v>
      </c>
      <c r="D342" s="72" t="n">
        <v>1000001055</v>
      </c>
      <c r="E342" s="73" t="s">
        <v>1270</v>
      </c>
      <c r="F342" s="74" t="n">
        <v>43734</v>
      </c>
      <c r="G342" s="67" t="str">
        <f aca="false">IF(I342&gt;0,"Targeted Dealer","-")</f>
        <v>Targeted Dealer</v>
      </c>
      <c r="H342" s="67"/>
      <c r="I342" s="68" t="n">
        <v>50</v>
      </c>
      <c r="J342" s="68" t="n">
        <f aca="false">I342/$J$1*($J$1-$E$1)</f>
        <v>50</v>
      </c>
      <c r="K342" s="69" t="n">
        <v>29</v>
      </c>
      <c r="L342" s="69" t="n">
        <f aca="false">I342-K342</f>
        <v>21</v>
      </c>
      <c r="M342" s="69" t="n">
        <f aca="false">IFERROR((K342/J342%),"-")</f>
        <v>58</v>
      </c>
      <c r="N342" s="97" t="n">
        <v>0</v>
      </c>
      <c r="O342" s="98" t="str">
        <f aca="false">IF(F342&lt;=$P$2,"June","")</f>
        <v>June</v>
      </c>
      <c r="P342" s="97" t="n">
        <f aca="false">N342</f>
        <v>0</v>
      </c>
      <c r="Q342" s="99" t="n">
        <f aca="false">K342-P342</f>
        <v>29</v>
      </c>
      <c r="R342" s="98" t="n">
        <f aca="false">IFERROR(IF(O342="May",(K342/P342-1))," ")</f>
        <v>0</v>
      </c>
      <c r="S342" s="105" t="b">
        <f aca="false">IF(N342&gt;0,IF(O342="","-",IF(R342&lt;0%,"DEGROWTH","GROWTH")))</f>
        <v>0</v>
      </c>
      <c r="T342" s="69" t="n">
        <v>35</v>
      </c>
      <c r="U342" s="101" t="str">
        <f aca="false">IF(F342&lt;=$V$2,"May","")</f>
        <v>May</v>
      </c>
      <c r="V342" s="69" t="n">
        <f aca="false">T342</f>
        <v>35</v>
      </c>
      <c r="W342" s="102" t="n">
        <f aca="false">K342-V342</f>
        <v>-6</v>
      </c>
      <c r="X342" s="103" t="n">
        <f aca="false">IFERROR(IF(U342="June",(K342/V342-1)),0)</f>
        <v>0</v>
      </c>
      <c r="Y342" s="104" t="str">
        <f aca="false">IF(T342&gt;0,IF(U342="","-",IF(X342&lt;0%,"DEGROWTH","GROWTH")))</f>
        <v>GROWTH</v>
      </c>
      <c r="Z342" s="75" t="n">
        <v>0</v>
      </c>
      <c r="AA342" s="70"/>
      <c r="AB342" s="70" t="s">
        <v>133</v>
      </c>
      <c r="AC342" s="70" t="s">
        <v>133</v>
      </c>
      <c r="AD342" s="3"/>
      <c r="AE342" s="3"/>
      <c r="AF342" s="70" t="s">
        <v>133</v>
      </c>
      <c r="AG342" s="121" t="n">
        <f aca="false">IFERROR(INDEX(Last6M_AvgSales_Ref!$B$2:$B$12659,MATCH(D342,Last6M_AvgSales_Ref!$A$2:$A$12659,0)),"")</f>
        <v>66</v>
      </c>
    </row>
    <row r="343" customFormat="false" ht="14.25" hidden="false" customHeight="true" outlineLevel="0" collapsed="false">
      <c r="A343" s="70" t="s">
        <v>133</v>
      </c>
      <c r="B343" s="72" t="s">
        <v>48</v>
      </c>
      <c r="C343" s="72" t="s">
        <v>1271</v>
      </c>
      <c r="D343" s="72" t="n">
        <v>1000001052</v>
      </c>
      <c r="E343" s="73" t="s">
        <v>1272</v>
      </c>
      <c r="F343" s="74" t="n">
        <v>44004</v>
      </c>
      <c r="G343" s="67" t="str">
        <f aca="false">IF(I343&gt;0,"Targeted Dealer","-")</f>
        <v>Targeted Dealer</v>
      </c>
      <c r="H343" s="67"/>
      <c r="I343" s="68" t="n">
        <v>360</v>
      </c>
      <c r="J343" s="68" t="n">
        <f aca="false">I343/$J$1*($J$1-$E$1)</f>
        <v>360</v>
      </c>
      <c r="K343" s="69" t="n">
        <v>451</v>
      </c>
      <c r="L343" s="69" t="n">
        <f aca="false">I343-K343</f>
        <v>-91</v>
      </c>
      <c r="M343" s="69" t="n">
        <f aca="false">IFERROR((K343/J343%),"-")</f>
        <v>125.277777777778</v>
      </c>
      <c r="N343" s="97" t="n">
        <v>623</v>
      </c>
      <c r="O343" s="98" t="str">
        <f aca="false">IF(F343&lt;=$P$2,"June","")</f>
        <v>June</v>
      </c>
      <c r="P343" s="97" t="n">
        <f aca="false">N343</f>
        <v>623</v>
      </c>
      <c r="Q343" s="99" t="n">
        <f aca="false">K343-P343</f>
        <v>-172</v>
      </c>
      <c r="R343" s="98" t="n">
        <f aca="false">IFERROR(IF(O343="May",(K343/P343-1))," ")</f>
        <v>0</v>
      </c>
      <c r="S343" s="100" t="str">
        <f aca="false">IF(N343&gt;0,IF(O343="","-",IF(R343&lt;0%,"DEGROWTH","GROWTH")))</f>
        <v>GROWTH</v>
      </c>
      <c r="T343" s="69" t="n">
        <v>318</v>
      </c>
      <c r="U343" s="101" t="str">
        <f aca="false">IF(F343&lt;=$V$2,"May","")</f>
        <v>May</v>
      </c>
      <c r="V343" s="69" t="n">
        <f aca="false">T343</f>
        <v>318</v>
      </c>
      <c r="W343" s="102" t="n">
        <f aca="false">K343-V343</f>
        <v>133</v>
      </c>
      <c r="X343" s="103" t="n">
        <f aca="false">IFERROR(IF(U343="June",(K343/V343-1)),0)</f>
        <v>0</v>
      </c>
      <c r="Y343" s="104" t="str">
        <f aca="false">IF(T343&gt;0,IF(U343="","-",IF(X343&lt;0%,"DEGROWTH","GROWTH")))</f>
        <v>GROWTH</v>
      </c>
      <c r="Z343" s="75" t="n">
        <v>0</v>
      </c>
      <c r="AA343" s="70"/>
      <c r="AB343" s="70" t="s">
        <v>133</v>
      </c>
      <c r="AC343" s="70" t="s">
        <v>133</v>
      </c>
      <c r="AD343" s="3"/>
      <c r="AE343" s="3"/>
      <c r="AF343" s="70" t="s">
        <v>133</v>
      </c>
      <c r="AG343" s="121" t="n">
        <f aca="false">IFERROR(INDEX(Last6M_AvgSales_Ref!$B$2:$B$12659,MATCH(D343,Last6M_AvgSales_Ref!$A$2:$A$12659,0)),"")</f>
        <v>768</v>
      </c>
    </row>
    <row r="344" customFormat="false" ht="14.25" hidden="false" customHeight="true" outlineLevel="0" collapsed="false">
      <c r="A344" s="70" t="s">
        <v>133</v>
      </c>
      <c r="B344" s="72" t="s">
        <v>48</v>
      </c>
      <c r="C344" s="72" t="s">
        <v>1273</v>
      </c>
      <c r="D344" s="72" t="n">
        <v>1000001051</v>
      </c>
      <c r="E344" s="73" t="s">
        <v>1274</v>
      </c>
      <c r="F344" s="74" t="n">
        <v>44413</v>
      </c>
      <c r="G344" s="67" t="str">
        <f aca="false">IF(I344&gt;0,"Targeted Dealer","-")</f>
        <v>Targeted Dealer</v>
      </c>
      <c r="H344" s="67"/>
      <c r="I344" s="68" t="n">
        <v>175</v>
      </c>
      <c r="J344" s="68" t="n">
        <f aca="false">I344/$J$1*($J$1-$E$1)</f>
        <v>175</v>
      </c>
      <c r="K344" s="69" t="n">
        <v>205</v>
      </c>
      <c r="L344" s="69" t="n">
        <f aca="false">I344-K344</f>
        <v>-30</v>
      </c>
      <c r="M344" s="69" t="n">
        <f aca="false">IFERROR((K344/J344%),"-")</f>
        <v>117.142857142857</v>
      </c>
      <c r="N344" s="97" t="n">
        <v>276</v>
      </c>
      <c r="O344" s="98" t="str">
        <f aca="false">IF(F344&lt;=$P$2,"June","")</f>
        <v>June</v>
      </c>
      <c r="P344" s="97" t="n">
        <f aca="false">N344</f>
        <v>276</v>
      </c>
      <c r="Q344" s="99" t="n">
        <f aca="false">K344-P344</f>
        <v>-71</v>
      </c>
      <c r="R344" s="98" t="n">
        <f aca="false">IFERROR(IF(O344="May",(K344/P344-1))," ")</f>
        <v>0</v>
      </c>
      <c r="S344" s="100" t="str">
        <f aca="false">IF(N344&gt;0,IF(O344="","-",IF(R344&lt;0%,"DEGROWTH","GROWTH")))</f>
        <v>GROWTH</v>
      </c>
      <c r="T344" s="69" t="n">
        <v>162</v>
      </c>
      <c r="U344" s="101" t="str">
        <f aca="false">IF(F344&lt;=$V$2,"May","")</f>
        <v>May</v>
      </c>
      <c r="V344" s="69" t="n">
        <f aca="false">T344</f>
        <v>162</v>
      </c>
      <c r="W344" s="102" t="n">
        <f aca="false">K344-V344</f>
        <v>43</v>
      </c>
      <c r="X344" s="103" t="n">
        <f aca="false">IFERROR(IF(U344="June",(K344/V344-1)),0)</f>
        <v>0</v>
      </c>
      <c r="Y344" s="104" t="str">
        <f aca="false">IF(T344&gt;0,IF(U344="","-",IF(X344&lt;0%,"DEGROWTH","GROWTH")))</f>
        <v>GROWTH</v>
      </c>
      <c r="Z344" s="75" t="n">
        <v>0</v>
      </c>
      <c r="AA344" s="70"/>
      <c r="AB344" s="70" t="s">
        <v>133</v>
      </c>
      <c r="AC344" s="70" t="s">
        <v>133</v>
      </c>
      <c r="AD344" s="3"/>
      <c r="AE344" s="3"/>
      <c r="AF344" s="70" t="s">
        <v>133</v>
      </c>
      <c r="AG344" s="121" t="n">
        <f aca="false">IFERROR(INDEX(Last6M_AvgSales_Ref!$B$2:$B$12659,MATCH(D344,Last6M_AvgSales_Ref!$A$2:$A$12659,0)),"")</f>
        <v>277.5</v>
      </c>
    </row>
    <row r="345" customFormat="false" ht="14.25" hidden="false" customHeight="true" outlineLevel="0" collapsed="false">
      <c r="A345" s="70" t="s">
        <v>133</v>
      </c>
      <c r="B345" s="72" t="s">
        <v>48</v>
      </c>
      <c r="C345" s="72" t="s">
        <v>1275</v>
      </c>
      <c r="D345" s="72" t="n">
        <v>1000001047</v>
      </c>
      <c r="E345" s="73" t="s">
        <v>1276</v>
      </c>
      <c r="F345" s="74" t="n">
        <v>44415</v>
      </c>
      <c r="G345" s="67" t="str">
        <f aca="false">IF(I345&gt;0,"Targeted Dealer","-")</f>
        <v>Targeted Dealer</v>
      </c>
      <c r="H345" s="67"/>
      <c r="I345" s="68" t="n">
        <v>100</v>
      </c>
      <c r="J345" s="68" t="n">
        <f aca="false">I345/$J$1*($J$1-$E$1)</f>
        <v>100</v>
      </c>
      <c r="K345" s="69" t="n">
        <v>83</v>
      </c>
      <c r="L345" s="69" t="n">
        <f aca="false">I345-K345</f>
        <v>17</v>
      </c>
      <c r="M345" s="69" t="n">
        <f aca="false">IFERROR((K345/J345%),"-")</f>
        <v>83</v>
      </c>
      <c r="N345" s="97" t="n">
        <v>60</v>
      </c>
      <c r="O345" s="98" t="str">
        <f aca="false">IF(F345&lt;=$P$2,"June","")</f>
        <v>June</v>
      </c>
      <c r="P345" s="97" t="n">
        <f aca="false">N345</f>
        <v>60</v>
      </c>
      <c r="Q345" s="99" t="n">
        <f aca="false">K345-P345</f>
        <v>23</v>
      </c>
      <c r="R345" s="98" t="n">
        <f aca="false">IFERROR(IF(O345="May",(K345/P345-1))," ")</f>
        <v>0</v>
      </c>
      <c r="S345" s="100" t="str">
        <f aca="false">IF(N345&gt;0,IF(O345="","-",IF(R345&lt;0%,"DEGROWTH","GROWTH")))</f>
        <v>GROWTH</v>
      </c>
      <c r="T345" s="69" t="n">
        <v>60</v>
      </c>
      <c r="U345" s="101" t="str">
        <f aca="false">IF(F345&lt;=$V$2,"May","")</f>
        <v>May</v>
      </c>
      <c r="V345" s="69" t="n">
        <f aca="false">T345</f>
        <v>60</v>
      </c>
      <c r="W345" s="102" t="n">
        <f aca="false">K345-V345</f>
        <v>23</v>
      </c>
      <c r="X345" s="103" t="n">
        <f aca="false">IFERROR(IF(U345="June",(K345/V345-1)),0)</f>
        <v>0</v>
      </c>
      <c r="Y345" s="104" t="str">
        <f aca="false">IF(T345&gt;0,IF(U345="","-",IF(X345&lt;0%,"DEGROWTH","GROWTH")))</f>
        <v>GROWTH</v>
      </c>
      <c r="Z345" s="75" t="n">
        <v>0</v>
      </c>
      <c r="AA345" s="70"/>
      <c r="AB345" s="70" t="s">
        <v>133</v>
      </c>
      <c r="AC345" s="70" t="s">
        <v>133</v>
      </c>
      <c r="AD345" s="3"/>
      <c r="AE345" s="3"/>
      <c r="AF345" s="70" t="s">
        <v>133</v>
      </c>
      <c r="AG345" s="121" t="n">
        <f aca="false">IFERROR(INDEX(Last6M_AvgSales_Ref!$B$2:$B$12659,MATCH(D345,Last6M_AvgSales_Ref!$A$2:$A$12659,0)),"")</f>
        <v>96.5</v>
      </c>
    </row>
    <row r="346" customFormat="false" ht="14.25" hidden="false" customHeight="true" outlineLevel="0" collapsed="false">
      <c r="A346" s="70" t="s">
        <v>133</v>
      </c>
      <c r="B346" s="72" t="s">
        <v>48</v>
      </c>
      <c r="C346" s="72" t="s">
        <v>238</v>
      </c>
      <c r="D346" s="72" t="n">
        <v>1000002613</v>
      </c>
      <c r="E346" s="73" t="s">
        <v>239</v>
      </c>
      <c r="F346" s="74" t="n">
        <v>44623</v>
      </c>
      <c r="G346" s="67" t="str">
        <f aca="false">IF(I346&gt;0,"Targeted Dealer","-")</f>
        <v>Targeted Dealer</v>
      </c>
      <c r="H346" s="67"/>
      <c r="I346" s="68" t="n">
        <v>23</v>
      </c>
      <c r="J346" s="68" t="n">
        <f aca="false">I346/$J$1*($J$1-$E$1)</f>
        <v>23</v>
      </c>
      <c r="K346" s="69" t="n">
        <v>0</v>
      </c>
      <c r="L346" s="69" t="n">
        <f aca="false">I346-K346</f>
        <v>23</v>
      </c>
      <c r="M346" s="69" t="n">
        <f aca="false">IFERROR((K346/J346%),"-")</f>
        <v>0</v>
      </c>
      <c r="N346" s="97" t="n">
        <v>45</v>
      </c>
      <c r="O346" s="98" t="str">
        <f aca="false">IF(F346&lt;=$P$2,"June","")</f>
        <v>June</v>
      </c>
      <c r="P346" s="97" t="n">
        <f aca="false">N346</f>
        <v>45</v>
      </c>
      <c r="Q346" s="99" t="n">
        <f aca="false">K346-P346</f>
        <v>-45</v>
      </c>
      <c r="R346" s="98" t="n">
        <f aca="false">IFERROR(IF(O346="May",(K346/P346-1))," ")</f>
        <v>0</v>
      </c>
      <c r="S346" s="100" t="str">
        <f aca="false">IF(N346&gt;0,IF(O346="","-",IF(R346&lt;0%,"DEGROWTH","GROWTH")))</f>
        <v>GROWTH</v>
      </c>
      <c r="T346" s="69" t="n">
        <v>44</v>
      </c>
      <c r="U346" s="101" t="str">
        <f aca="false">IF(F346&lt;=$V$2,"May","")</f>
        <v>May</v>
      </c>
      <c r="V346" s="69" t="n">
        <f aca="false">T346</f>
        <v>44</v>
      </c>
      <c r="W346" s="102" t="n">
        <f aca="false">K346-V346</f>
        <v>-44</v>
      </c>
      <c r="X346" s="103" t="n">
        <f aca="false">IFERROR(IF(U346="June",(K346/V346-1)),0)</f>
        <v>0</v>
      </c>
      <c r="Y346" s="104" t="str">
        <f aca="false">IF(T346&gt;0,IF(U346="","-",IF(X346&lt;0%,"DEGROWTH","GROWTH")))</f>
        <v>GROWTH</v>
      </c>
      <c r="Z346" s="75" t="n">
        <v>0</v>
      </c>
      <c r="AA346" s="70"/>
      <c r="AB346" s="70" t="s">
        <v>133</v>
      </c>
      <c r="AC346" s="70" t="s">
        <v>133</v>
      </c>
      <c r="AD346" s="3"/>
      <c r="AE346" s="3"/>
      <c r="AF346" s="70" t="s">
        <v>133</v>
      </c>
      <c r="AG346" s="121" t="n">
        <f aca="false">IFERROR(INDEX(Last6M_AvgSales_Ref!$B$2:$B$12659,MATCH(D346,Last6M_AvgSales_Ref!$A$2:$A$12659,0)),"")</f>
        <v>27.3333333333333</v>
      </c>
    </row>
    <row r="347" customFormat="false" ht="14.25" hidden="false" customHeight="true" outlineLevel="0" collapsed="false">
      <c r="A347" s="70" t="s">
        <v>133</v>
      </c>
      <c r="B347" s="72" t="s">
        <v>48</v>
      </c>
      <c r="C347" s="72" t="s">
        <v>1277</v>
      </c>
      <c r="D347" s="72" t="n">
        <v>1000002812</v>
      </c>
      <c r="E347" s="73" t="s">
        <v>1278</v>
      </c>
      <c r="F347" s="74" t="n">
        <v>44719</v>
      </c>
      <c r="G347" s="67" t="str">
        <f aca="false">IF(I347&gt;0,"Targeted Dealer","-")</f>
        <v>Targeted Dealer</v>
      </c>
      <c r="H347" s="67"/>
      <c r="I347" s="68" t="n">
        <v>50</v>
      </c>
      <c r="J347" s="68" t="n">
        <f aca="false">I347/$J$1*($J$1-$E$1)</f>
        <v>50</v>
      </c>
      <c r="K347" s="69" t="n">
        <v>4</v>
      </c>
      <c r="L347" s="69" t="n">
        <f aca="false">I347-K347</f>
        <v>46</v>
      </c>
      <c r="M347" s="69" t="n">
        <f aca="false">IFERROR((K347/J347%),"-")</f>
        <v>8</v>
      </c>
      <c r="N347" s="97" t="n">
        <v>52</v>
      </c>
      <c r="O347" s="98" t="str">
        <f aca="false">IF(F347&lt;=$P$2,"June","")</f>
        <v>June</v>
      </c>
      <c r="P347" s="97" t="n">
        <f aca="false">N347</f>
        <v>52</v>
      </c>
      <c r="Q347" s="99" t="n">
        <f aca="false">K347-P347</f>
        <v>-48</v>
      </c>
      <c r="R347" s="98" t="n">
        <f aca="false">IFERROR(IF(O347="May",(K347/P347-1))," ")</f>
        <v>0</v>
      </c>
      <c r="S347" s="100" t="str">
        <f aca="false">IF(N347&gt;0,IF(O347="","-",IF(R347&lt;0%,"DEGROWTH","GROWTH")))</f>
        <v>GROWTH</v>
      </c>
      <c r="T347" s="69" t="n">
        <v>52</v>
      </c>
      <c r="U347" s="101" t="str">
        <f aca="false">IF(F347&lt;=$V$2,"May","")</f>
        <v>May</v>
      </c>
      <c r="V347" s="69" t="n">
        <f aca="false">T347</f>
        <v>52</v>
      </c>
      <c r="W347" s="102" t="n">
        <f aca="false">K347-V347</f>
        <v>-48</v>
      </c>
      <c r="X347" s="103" t="n">
        <f aca="false">IFERROR(IF(U347="June",(K347/V347-1)),0)</f>
        <v>0</v>
      </c>
      <c r="Y347" s="104" t="str">
        <f aca="false">IF(T347&gt;0,IF(U347="","-",IF(X347&lt;0%,"DEGROWTH","GROWTH")))</f>
        <v>GROWTH</v>
      </c>
      <c r="Z347" s="75" t="n">
        <v>0</v>
      </c>
      <c r="AA347" s="70"/>
      <c r="AB347" s="70" t="s">
        <v>133</v>
      </c>
      <c r="AC347" s="70" t="s">
        <v>133</v>
      </c>
      <c r="AD347" s="3"/>
      <c r="AE347" s="3"/>
      <c r="AF347" s="70" t="s">
        <v>133</v>
      </c>
      <c r="AG347" s="121" t="n">
        <f aca="false">IFERROR(INDEX(Last6M_AvgSales_Ref!$B$2:$B$12659,MATCH(D347,Last6M_AvgSales_Ref!$A$2:$A$12659,0)),"")</f>
        <v>52.8333333333333</v>
      </c>
    </row>
    <row r="348" customFormat="false" ht="14.25" hidden="false" customHeight="true" outlineLevel="0" collapsed="false">
      <c r="A348" s="70" t="s">
        <v>133</v>
      </c>
      <c r="B348" s="72" t="s">
        <v>48</v>
      </c>
      <c r="C348" s="72" t="s">
        <v>1279</v>
      </c>
      <c r="D348" s="72" t="n">
        <v>1000002844</v>
      </c>
      <c r="E348" s="73" t="s">
        <v>1280</v>
      </c>
      <c r="F348" s="74" t="n">
        <v>44763</v>
      </c>
      <c r="G348" s="67" t="str">
        <f aca="false">IF(I348&gt;0,"Targeted Dealer","-")</f>
        <v>Targeted Dealer</v>
      </c>
      <c r="H348" s="67"/>
      <c r="I348" s="68" t="n">
        <v>1700</v>
      </c>
      <c r="J348" s="68" t="n">
        <f aca="false">I348/$J$1*($J$1-$E$1)</f>
        <v>1700</v>
      </c>
      <c r="K348" s="69" t="n">
        <v>1627</v>
      </c>
      <c r="L348" s="69" t="n">
        <f aca="false">I348-K348</f>
        <v>73</v>
      </c>
      <c r="M348" s="69" t="n">
        <f aca="false">IFERROR((K348/J348%),"-")</f>
        <v>95.7058823529412</v>
      </c>
      <c r="N348" s="97" t="n">
        <v>1401.75</v>
      </c>
      <c r="O348" s="98" t="str">
        <f aca="false">IF(F348&lt;=$P$2,"June","")</f>
        <v>June</v>
      </c>
      <c r="P348" s="97" t="n">
        <f aca="false">N348</f>
        <v>1401.75</v>
      </c>
      <c r="Q348" s="99" t="n">
        <f aca="false">K348-P348</f>
        <v>225.25</v>
      </c>
      <c r="R348" s="98" t="n">
        <f aca="false">IFERROR(IF(O348="May",(K348/P348-1))," ")</f>
        <v>0</v>
      </c>
      <c r="S348" s="100" t="str">
        <f aca="false">IF(N348&gt;0,IF(O348="","-",IF(R348&lt;0%,"DEGROWTH","GROWTH")))</f>
        <v>GROWTH</v>
      </c>
      <c r="T348" s="69" t="n">
        <v>1499</v>
      </c>
      <c r="U348" s="101" t="str">
        <f aca="false">IF(F348&lt;=$V$2,"May","")</f>
        <v>May</v>
      </c>
      <c r="V348" s="69" t="n">
        <f aca="false">T348</f>
        <v>1499</v>
      </c>
      <c r="W348" s="102" t="n">
        <f aca="false">K348-V348</f>
        <v>128</v>
      </c>
      <c r="X348" s="103" t="n">
        <f aca="false">IFERROR(IF(U348="June",(K348/V348-1)),0)</f>
        <v>0</v>
      </c>
      <c r="Y348" s="104" t="str">
        <f aca="false">IF(T348&gt;0,IF(U348="","-",IF(X348&lt;0%,"DEGROWTH","GROWTH")))</f>
        <v>GROWTH</v>
      </c>
      <c r="Z348" s="75" t="n">
        <v>0</v>
      </c>
      <c r="AA348" s="70"/>
      <c r="AB348" s="70" t="s">
        <v>133</v>
      </c>
      <c r="AC348" s="70" t="s">
        <v>133</v>
      </c>
      <c r="AD348" s="3"/>
      <c r="AE348" s="3"/>
      <c r="AF348" s="70" t="s">
        <v>133</v>
      </c>
      <c r="AG348" s="121" t="n">
        <f aca="false">IFERROR(INDEX(Last6M_AvgSales_Ref!$B$2:$B$12659,MATCH(D348,Last6M_AvgSales_Ref!$A$2:$A$12659,0)),"")</f>
        <v>1692.66666666667</v>
      </c>
    </row>
    <row r="349" customFormat="false" ht="14.25" hidden="false" customHeight="true" outlineLevel="0" collapsed="false">
      <c r="A349" s="70" t="s">
        <v>133</v>
      </c>
      <c r="B349" s="72" t="s">
        <v>48</v>
      </c>
      <c r="C349" s="72" t="s">
        <v>240</v>
      </c>
      <c r="D349" s="72" t="n">
        <v>1000003136</v>
      </c>
      <c r="E349" s="73" t="s">
        <v>241</v>
      </c>
      <c r="F349" s="74" t="n">
        <v>44914</v>
      </c>
      <c r="G349" s="67" t="str">
        <f aca="false">IF(I349&gt;0,"Targeted Dealer","-")</f>
        <v>Targeted Dealer</v>
      </c>
      <c r="H349" s="67"/>
      <c r="I349" s="68" t="n">
        <v>23</v>
      </c>
      <c r="J349" s="68" t="n">
        <f aca="false">I349/$J$1*($J$1-$E$1)</f>
        <v>23</v>
      </c>
      <c r="K349" s="69" t="n">
        <v>0</v>
      </c>
      <c r="L349" s="69" t="n">
        <f aca="false">I349-K349</f>
        <v>23</v>
      </c>
      <c r="M349" s="69" t="n">
        <f aca="false">IFERROR((K349/J349%),"-")</f>
        <v>0</v>
      </c>
      <c r="N349" s="97" t="n">
        <v>0</v>
      </c>
      <c r="O349" s="98" t="str">
        <f aca="false">IF(F349&lt;=$P$2,"June","")</f>
        <v>June</v>
      </c>
      <c r="P349" s="97" t="n">
        <f aca="false">N349</f>
        <v>0</v>
      </c>
      <c r="Q349" s="99" t="n">
        <f aca="false">K349-P349</f>
        <v>0</v>
      </c>
      <c r="R349" s="98" t="n">
        <f aca="false">IFERROR(IF(O349="May",(K349/P349-1))," ")</f>
        <v>0</v>
      </c>
      <c r="S349" s="105" t="b">
        <f aca="false">IF(N349&gt;0,IF(O349="","-",IF(R349&lt;0%,"DEGROWTH","GROWTH")))</f>
        <v>0</v>
      </c>
      <c r="T349" s="69" t="n">
        <v>0</v>
      </c>
      <c r="U349" s="101" t="str">
        <f aca="false">IF(F349&lt;=$V$2,"May","")</f>
        <v>May</v>
      </c>
      <c r="V349" s="69" t="n">
        <f aca="false">T349</f>
        <v>0</v>
      </c>
      <c r="W349" s="102" t="n">
        <f aca="false">K349-V349</f>
        <v>0</v>
      </c>
      <c r="X349" s="103" t="n">
        <f aca="false">IFERROR(IF(U349="June",(K349/V349-1)),0)</f>
        <v>0</v>
      </c>
      <c r="Y349" s="106" t="b">
        <f aca="false">IF(T349&gt;0,IF(U349="","-",IF(X349&lt;0%,"DEGROWTH","GROWTH")))</f>
        <v>0</v>
      </c>
      <c r="Z349" s="75" t="n">
        <v>0</v>
      </c>
      <c r="AA349" s="70"/>
      <c r="AB349" s="70" t="s">
        <v>133</v>
      </c>
      <c r="AC349" s="70" t="s">
        <v>133</v>
      </c>
      <c r="AD349" s="3"/>
      <c r="AE349" s="3"/>
      <c r="AF349" s="70" t="s">
        <v>133</v>
      </c>
      <c r="AG349" s="121" t="n">
        <f aca="false">IFERROR(INDEX(Last6M_AvgSales_Ref!$B$2:$B$12659,MATCH(D349,Last6M_AvgSales_Ref!$A$2:$A$12659,0)),"")</f>
        <v>8.33333333333333</v>
      </c>
    </row>
    <row r="350" customFormat="false" ht="14.25" hidden="false" customHeight="true" outlineLevel="0" collapsed="false">
      <c r="A350" s="70" t="s">
        <v>133</v>
      </c>
      <c r="B350" s="72" t="s">
        <v>48</v>
      </c>
      <c r="C350" s="72" t="s">
        <v>1281</v>
      </c>
      <c r="D350" s="72" t="n">
        <v>1000003612</v>
      </c>
      <c r="E350" s="73" t="s">
        <v>1282</v>
      </c>
      <c r="F350" s="74" t="n">
        <v>45106</v>
      </c>
      <c r="G350" s="67" t="str">
        <f aca="false">IF(I350&gt;0,"Targeted Dealer","-")</f>
        <v>Targeted Dealer</v>
      </c>
      <c r="H350" s="67"/>
      <c r="I350" s="68" t="n">
        <v>250</v>
      </c>
      <c r="J350" s="68" t="n">
        <f aca="false">I350/$J$1*($J$1-$E$1)</f>
        <v>250</v>
      </c>
      <c r="K350" s="69" t="n">
        <v>300.5</v>
      </c>
      <c r="L350" s="69" t="n">
        <f aca="false">I350-K350</f>
        <v>-50.5</v>
      </c>
      <c r="M350" s="69" t="n">
        <f aca="false">IFERROR((K350/J350%),"-")</f>
        <v>120.2</v>
      </c>
      <c r="N350" s="97" t="n">
        <v>303</v>
      </c>
      <c r="O350" s="98" t="str">
        <f aca="false">IF(F350&lt;=$P$2,"June","")</f>
        <v>June</v>
      </c>
      <c r="P350" s="97" t="n">
        <f aca="false">N350</f>
        <v>303</v>
      </c>
      <c r="Q350" s="99" t="n">
        <f aca="false">K350-P350</f>
        <v>-2.5</v>
      </c>
      <c r="R350" s="98" t="n">
        <f aca="false">IFERROR(IF(O350="May",(K350/P350-1))," ")</f>
        <v>0</v>
      </c>
      <c r="S350" s="100" t="str">
        <f aca="false">IF(N350&gt;0,IF(O350="","-",IF(R350&lt;0%,"DEGROWTH","GROWTH")))</f>
        <v>GROWTH</v>
      </c>
      <c r="T350" s="69" t="n">
        <v>216</v>
      </c>
      <c r="U350" s="101" t="str">
        <f aca="false">IF(F350&lt;=$V$2,"May","")</f>
        <v>May</v>
      </c>
      <c r="V350" s="69" t="n">
        <f aca="false">T350</f>
        <v>216</v>
      </c>
      <c r="W350" s="102" t="n">
        <f aca="false">K350-V350</f>
        <v>84.5</v>
      </c>
      <c r="X350" s="103" t="n">
        <f aca="false">IFERROR(IF(U350="June",(K350/V350-1)),0)</f>
        <v>0</v>
      </c>
      <c r="Y350" s="104" t="str">
        <f aca="false">IF(T350&gt;0,IF(U350="","-",IF(X350&lt;0%,"DEGROWTH","GROWTH")))</f>
        <v>GROWTH</v>
      </c>
      <c r="Z350" s="75" t="n">
        <v>0</v>
      </c>
      <c r="AA350" s="70"/>
      <c r="AB350" s="70" t="s">
        <v>133</v>
      </c>
      <c r="AC350" s="70" t="s">
        <v>133</v>
      </c>
      <c r="AD350" s="3"/>
      <c r="AE350" s="3"/>
      <c r="AF350" s="70" t="s">
        <v>133</v>
      </c>
      <c r="AG350" s="121" t="n">
        <f aca="false">IFERROR(INDEX(Last6M_AvgSales_Ref!$B$2:$B$12659,MATCH(D350,Last6M_AvgSales_Ref!$A$2:$A$12659,0)),"")</f>
        <v>327.166666666667</v>
      </c>
    </row>
    <row r="351" customFormat="false" ht="14.25" hidden="false" customHeight="true" outlineLevel="0" collapsed="false">
      <c r="A351" s="70" t="s">
        <v>133</v>
      </c>
      <c r="B351" s="72" t="s">
        <v>48</v>
      </c>
      <c r="C351" s="72" t="s">
        <v>1283</v>
      </c>
      <c r="D351" s="72" t="n">
        <v>1000003675</v>
      </c>
      <c r="E351" s="73" t="s">
        <v>1284</v>
      </c>
      <c r="F351" s="74" t="n">
        <v>45142</v>
      </c>
      <c r="G351" s="67" t="str">
        <f aca="false">IF(I351&gt;0,"Targeted Dealer","-")</f>
        <v>Targeted Dealer</v>
      </c>
      <c r="H351" s="67"/>
      <c r="I351" s="68" t="n">
        <v>23</v>
      </c>
      <c r="J351" s="68" t="n">
        <f aca="false">I351/$J$1*($J$1-$E$1)</f>
        <v>23</v>
      </c>
      <c r="K351" s="69" t="n">
        <v>21</v>
      </c>
      <c r="L351" s="69" t="n">
        <f aca="false">I351-K351</f>
        <v>2</v>
      </c>
      <c r="M351" s="69" t="n">
        <f aca="false">IFERROR((K351/J351%),"-")</f>
        <v>91.304347826087</v>
      </c>
      <c r="N351" s="97" t="n">
        <v>0</v>
      </c>
      <c r="O351" s="98" t="str">
        <f aca="false">IF(F351&lt;=$P$2,"June","")</f>
        <v>June</v>
      </c>
      <c r="P351" s="97" t="n">
        <f aca="false">N351</f>
        <v>0</v>
      </c>
      <c r="Q351" s="99" t="n">
        <f aca="false">K351-P351</f>
        <v>21</v>
      </c>
      <c r="R351" s="98" t="n">
        <f aca="false">IFERROR(IF(O351="May",(K351/P351-1))," ")</f>
        <v>0</v>
      </c>
      <c r="S351" s="105" t="b">
        <f aca="false">IF(N351&gt;0,IF(O351="","-",IF(R351&lt;0%,"DEGROWTH","GROWTH")))</f>
        <v>0</v>
      </c>
      <c r="T351" s="69" t="n">
        <v>26</v>
      </c>
      <c r="U351" s="101" t="str">
        <f aca="false">IF(F351&lt;=$V$2,"May","")</f>
        <v>May</v>
      </c>
      <c r="V351" s="69" t="n">
        <f aca="false">T351</f>
        <v>26</v>
      </c>
      <c r="W351" s="102" t="n">
        <f aca="false">K351-V351</f>
        <v>-5</v>
      </c>
      <c r="X351" s="103" t="n">
        <f aca="false">IFERROR(IF(U351="June",(K351/V351-1)),0)</f>
        <v>0</v>
      </c>
      <c r="Y351" s="104" t="str">
        <f aca="false">IF(T351&gt;0,IF(U351="","-",IF(X351&lt;0%,"DEGROWTH","GROWTH")))</f>
        <v>GROWTH</v>
      </c>
      <c r="Z351" s="75" t="n">
        <v>0</v>
      </c>
      <c r="AA351" s="70"/>
      <c r="AB351" s="70" t="s">
        <v>133</v>
      </c>
      <c r="AC351" s="70" t="s">
        <v>133</v>
      </c>
      <c r="AD351" s="3"/>
      <c r="AE351" s="3"/>
      <c r="AF351" s="70" t="s">
        <v>133</v>
      </c>
      <c r="AG351" s="121" t="n">
        <f aca="false">IFERROR(INDEX(Last6M_AvgSales_Ref!$B$2:$B$12659,MATCH(D351,Last6M_AvgSales_Ref!$A$2:$A$12659,0)),"")</f>
        <v>22.5</v>
      </c>
    </row>
    <row r="352" customFormat="false" ht="14.25" hidden="false" customHeight="true" outlineLevel="0" collapsed="false">
      <c r="A352" s="75" t="s">
        <v>133</v>
      </c>
      <c r="B352" s="79" t="s">
        <v>48</v>
      </c>
      <c r="C352" s="79" t="s">
        <v>1285</v>
      </c>
      <c r="D352" s="79" t="n">
        <v>1000004038</v>
      </c>
      <c r="E352" s="79" t="s">
        <v>1286</v>
      </c>
      <c r="F352" s="74" t="n">
        <v>45484</v>
      </c>
      <c r="G352" s="67" t="str">
        <f aca="false">IF(I352&gt;0,"Targeted Dealer","-")</f>
        <v>Targeted Dealer</v>
      </c>
      <c r="H352" s="67"/>
      <c r="I352" s="68" t="n">
        <v>23</v>
      </c>
      <c r="J352" s="68" t="n">
        <f aca="false">I352/$J$1*($J$1-$E$1)</f>
        <v>23</v>
      </c>
      <c r="K352" s="69" t="n">
        <v>49</v>
      </c>
      <c r="L352" s="69" t="n">
        <f aca="false">I352-K352</f>
        <v>-26</v>
      </c>
      <c r="M352" s="69" t="n">
        <f aca="false">IFERROR((K352/J352%),"-")</f>
        <v>213.04347826087</v>
      </c>
      <c r="N352" s="97" t="n">
        <v>48</v>
      </c>
      <c r="O352" s="98" t="str">
        <f aca="false">IF(F352&lt;=$P$2,"June","")</f>
        <v>June</v>
      </c>
      <c r="P352" s="97" t="n">
        <f aca="false">N352</f>
        <v>48</v>
      </c>
      <c r="Q352" s="99" t="n">
        <f aca="false">K352-P352</f>
        <v>1</v>
      </c>
      <c r="R352" s="98" t="n">
        <f aca="false">IFERROR(IF(O352="May",(K352/P352-1))," ")</f>
        <v>0</v>
      </c>
      <c r="S352" s="100" t="str">
        <f aca="false">IF(N352&gt;0,IF(O352="","-",IF(R352&lt;0%,"DEGROWTH","GROWTH")))</f>
        <v>GROWTH</v>
      </c>
      <c r="T352" s="69" t="n">
        <v>69</v>
      </c>
      <c r="U352" s="101" t="str">
        <f aca="false">IF(F352&lt;=$V$2,"May","")</f>
        <v>May</v>
      </c>
      <c r="V352" s="69" t="n">
        <f aca="false">T352</f>
        <v>69</v>
      </c>
      <c r="W352" s="102" t="n">
        <f aca="false">K352-V352</f>
        <v>-20</v>
      </c>
      <c r="X352" s="103" t="n">
        <f aca="false">IFERROR(IF(U352="June",(K352/V352-1)),0)</f>
        <v>0</v>
      </c>
      <c r="Y352" s="104" t="str">
        <f aca="false">IF(T352&gt;0,IF(U352="","-",IF(X352&lt;0%,"DEGROWTH","GROWTH")))</f>
        <v>GROWTH</v>
      </c>
      <c r="Z352" s="75" t="n">
        <v>0</v>
      </c>
      <c r="AA352" s="70"/>
      <c r="AB352" s="70" t="s">
        <v>133</v>
      </c>
      <c r="AC352" s="75" t="s">
        <v>133</v>
      </c>
      <c r="AD352" s="3"/>
      <c r="AE352" s="3"/>
      <c r="AF352" s="75" t="s">
        <v>133</v>
      </c>
      <c r="AG352" s="121" t="n">
        <f aca="false">IFERROR(INDEX(Last6M_AvgSales_Ref!$B$2:$B$12659,MATCH(D352,Last6M_AvgSales_Ref!$A$2:$A$12659,0)),"")</f>
        <v>42.1666666666667</v>
      </c>
    </row>
    <row r="353" customFormat="false" ht="14.25" hidden="false" customHeight="true" outlineLevel="0" collapsed="false">
      <c r="A353" s="70" t="s">
        <v>133</v>
      </c>
      <c r="B353" s="72" t="s">
        <v>51</v>
      </c>
      <c r="C353" s="72" t="s">
        <v>1287</v>
      </c>
      <c r="D353" s="72" t="n">
        <v>1000000385</v>
      </c>
      <c r="E353" s="73" t="s">
        <v>1288</v>
      </c>
      <c r="F353" s="74" t="n">
        <v>40115</v>
      </c>
      <c r="G353" s="67" t="str">
        <f aca="false">IF(I353&gt;0,"Targeted Dealer","-")</f>
        <v>Targeted Dealer</v>
      </c>
      <c r="H353" s="67"/>
      <c r="I353" s="68" t="n">
        <v>23</v>
      </c>
      <c r="J353" s="68" t="n">
        <f aca="false">I353/$J$1*($J$1-$E$1)</f>
        <v>23</v>
      </c>
      <c r="K353" s="69" t="n">
        <v>23</v>
      </c>
      <c r="L353" s="69" t="n">
        <f aca="false">I353-K353</f>
        <v>0</v>
      </c>
      <c r="M353" s="69" t="n">
        <f aca="false">IFERROR((K353/J353%),"-")</f>
        <v>100</v>
      </c>
      <c r="N353" s="97" t="n">
        <v>23</v>
      </c>
      <c r="O353" s="98" t="str">
        <f aca="false">IF(F353&lt;=$P$2,"June","")</f>
        <v>June</v>
      </c>
      <c r="P353" s="97" t="n">
        <f aca="false">N353</f>
        <v>23</v>
      </c>
      <c r="Q353" s="99" t="n">
        <f aca="false">K353-P353</f>
        <v>0</v>
      </c>
      <c r="R353" s="98" t="n">
        <f aca="false">IFERROR(IF(O353="May",(K353/P353-1))," ")</f>
        <v>0</v>
      </c>
      <c r="S353" s="100" t="str">
        <f aca="false">IF(N353&gt;0,IF(O353="","-",IF(R353&lt;0%,"DEGROWTH","GROWTH")))</f>
        <v>GROWTH</v>
      </c>
      <c r="T353" s="69" t="n">
        <v>0</v>
      </c>
      <c r="U353" s="101" t="str">
        <f aca="false">IF(F353&lt;=$V$2,"May","")</f>
        <v>May</v>
      </c>
      <c r="V353" s="69" t="n">
        <f aca="false">T353</f>
        <v>0</v>
      </c>
      <c r="W353" s="102" t="n">
        <f aca="false">K353-V353</f>
        <v>23</v>
      </c>
      <c r="X353" s="103" t="n">
        <f aca="false">IFERROR(IF(U353="June",(K353/V353-1)),0)</f>
        <v>0</v>
      </c>
      <c r="Y353" s="106" t="b">
        <f aca="false">IF(T353&gt;0,IF(U353="","-",IF(X353&lt;0%,"DEGROWTH","GROWTH")))</f>
        <v>0</v>
      </c>
      <c r="Z353" s="75" t="n">
        <v>0</v>
      </c>
      <c r="AA353" s="70"/>
      <c r="AB353" s="70" t="s">
        <v>133</v>
      </c>
      <c r="AC353" s="70" t="s">
        <v>133</v>
      </c>
      <c r="AD353" s="3"/>
      <c r="AE353" s="3"/>
      <c r="AF353" s="70" t="s">
        <v>133</v>
      </c>
      <c r="AG353" s="121" t="n">
        <f aca="false">IFERROR(INDEX(Last6M_AvgSales_Ref!$B$2:$B$12659,MATCH(D353,Last6M_AvgSales_Ref!$A$2:$A$12659,0)),"")</f>
        <v>27.6666666666667</v>
      </c>
    </row>
    <row r="354" customFormat="false" ht="14.25" hidden="false" customHeight="true" outlineLevel="0" collapsed="false">
      <c r="A354" s="70" t="s">
        <v>133</v>
      </c>
      <c r="B354" s="72" t="s">
        <v>51</v>
      </c>
      <c r="C354" s="72" t="s">
        <v>1289</v>
      </c>
      <c r="D354" s="72" t="n">
        <v>1000000383</v>
      </c>
      <c r="E354" s="73" t="s">
        <v>1290</v>
      </c>
      <c r="F354" s="74" t="n">
        <v>43061</v>
      </c>
      <c r="G354" s="67" t="str">
        <f aca="false">IF(I354&gt;0,"Targeted Dealer","-")</f>
        <v>Targeted Dealer</v>
      </c>
      <c r="H354" s="67"/>
      <c r="I354" s="68" t="n">
        <v>185</v>
      </c>
      <c r="J354" s="68" t="n">
        <f aca="false">I354/$J$1*($J$1-$E$1)</f>
        <v>185</v>
      </c>
      <c r="K354" s="69" t="n">
        <v>180</v>
      </c>
      <c r="L354" s="69" t="n">
        <f aca="false">I354-K354</f>
        <v>5</v>
      </c>
      <c r="M354" s="69" t="n">
        <f aca="false">IFERROR((K354/J354%),"-")</f>
        <v>97.2972972972973</v>
      </c>
      <c r="N354" s="97" t="n">
        <v>175</v>
      </c>
      <c r="O354" s="98" t="str">
        <f aca="false">IF(F354&lt;=$P$2,"June","")</f>
        <v>June</v>
      </c>
      <c r="P354" s="97" t="n">
        <f aca="false">N354</f>
        <v>175</v>
      </c>
      <c r="Q354" s="99" t="n">
        <f aca="false">K354-P354</f>
        <v>5</v>
      </c>
      <c r="R354" s="98" t="n">
        <f aca="false">IFERROR(IF(O354="May",(K354/P354-1))," ")</f>
        <v>0</v>
      </c>
      <c r="S354" s="100" t="str">
        <f aca="false">IF(N354&gt;0,IF(O354="","-",IF(R354&lt;0%,"DEGROWTH","GROWTH")))</f>
        <v>GROWTH</v>
      </c>
      <c r="T354" s="69" t="n">
        <v>40</v>
      </c>
      <c r="U354" s="101" t="str">
        <f aca="false">IF(F354&lt;=$V$2,"May","")</f>
        <v>May</v>
      </c>
      <c r="V354" s="69" t="n">
        <f aca="false">T354</f>
        <v>40</v>
      </c>
      <c r="W354" s="102" t="n">
        <f aca="false">K354-V354</f>
        <v>140</v>
      </c>
      <c r="X354" s="103" t="n">
        <f aca="false">IFERROR(IF(U354="June",(K354/V354-1)),0)</f>
        <v>0</v>
      </c>
      <c r="Y354" s="104" t="str">
        <f aca="false">IF(T354&gt;0,IF(U354="","-",IF(X354&lt;0%,"DEGROWTH","GROWTH")))</f>
        <v>GROWTH</v>
      </c>
      <c r="Z354" s="75" t="n">
        <v>0</v>
      </c>
      <c r="AA354" s="70"/>
      <c r="AB354" s="70" t="s">
        <v>133</v>
      </c>
      <c r="AC354" s="70" t="s">
        <v>133</v>
      </c>
      <c r="AD354" s="3"/>
      <c r="AE354" s="3"/>
      <c r="AF354" s="70" t="s">
        <v>133</v>
      </c>
      <c r="AG354" s="121" t="n">
        <f aca="false">IFERROR(INDEX(Last6M_AvgSales_Ref!$B$2:$B$12659,MATCH(D354,Last6M_AvgSales_Ref!$A$2:$A$12659,0)),"")</f>
        <v>247.333333333333</v>
      </c>
    </row>
    <row r="355" customFormat="false" ht="14.25" hidden="false" customHeight="true" outlineLevel="0" collapsed="false">
      <c r="A355" s="70" t="s">
        <v>133</v>
      </c>
      <c r="B355" s="72" t="s">
        <v>51</v>
      </c>
      <c r="C355" s="72" t="s">
        <v>244</v>
      </c>
      <c r="D355" s="72" t="n">
        <v>1000000380</v>
      </c>
      <c r="E355" s="73" t="s">
        <v>245</v>
      </c>
      <c r="F355" s="74" t="n">
        <v>43587</v>
      </c>
      <c r="G355" s="67" t="str">
        <f aca="false">IF(I355&gt;0,"Targeted Dealer","-")</f>
        <v>Targeted Dealer</v>
      </c>
      <c r="H355" s="67"/>
      <c r="I355" s="68" t="n">
        <v>23</v>
      </c>
      <c r="J355" s="68" t="n">
        <f aca="false">I355/$J$1*($J$1-$E$1)</f>
        <v>23</v>
      </c>
      <c r="K355" s="69" t="n">
        <v>23</v>
      </c>
      <c r="L355" s="69" t="n">
        <f aca="false">I355-K355</f>
        <v>0</v>
      </c>
      <c r="M355" s="69" t="n">
        <f aca="false">IFERROR((K355/J355%),"-")</f>
        <v>100</v>
      </c>
      <c r="N355" s="97" t="n">
        <v>0</v>
      </c>
      <c r="O355" s="98" t="str">
        <f aca="false">IF(F355&lt;=$P$2,"June","")</f>
        <v>June</v>
      </c>
      <c r="P355" s="97" t="n">
        <f aca="false">N355</f>
        <v>0</v>
      </c>
      <c r="Q355" s="99" t="n">
        <f aca="false">K355-P355</f>
        <v>23</v>
      </c>
      <c r="R355" s="98" t="n">
        <f aca="false">IFERROR(IF(O355="May",(K355/P355-1))," ")</f>
        <v>0</v>
      </c>
      <c r="S355" s="105" t="b">
        <f aca="false">IF(N355&gt;0,IF(O355="","-",IF(R355&lt;0%,"DEGROWTH","GROWTH")))</f>
        <v>0</v>
      </c>
      <c r="T355" s="69" t="n">
        <v>23</v>
      </c>
      <c r="U355" s="101" t="str">
        <f aca="false">IF(F355&lt;=$V$2,"May","")</f>
        <v>May</v>
      </c>
      <c r="V355" s="69" t="n">
        <f aca="false">T355</f>
        <v>23</v>
      </c>
      <c r="W355" s="102" t="n">
        <f aca="false">K355-V355</f>
        <v>0</v>
      </c>
      <c r="X355" s="103" t="n">
        <f aca="false">IFERROR(IF(U355="June",(K355/V355-1)),0)</f>
        <v>0</v>
      </c>
      <c r="Y355" s="104" t="str">
        <f aca="false">IF(T355&gt;0,IF(U355="","-",IF(X355&lt;0%,"DEGROWTH","GROWTH")))</f>
        <v>GROWTH</v>
      </c>
      <c r="Z355" s="75" t="n">
        <v>0</v>
      </c>
      <c r="AA355" s="70"/>
      <c r="AB355" s="70" t="s">
        <v>133</v>
      </c>
      <c r="AC355" s="70" t="s">
        <v>133</v>
      </c>
      <c r="AD355" s="3"/>
      <c r="AE355" s="3"/>
      <c r="AF355" s="70" t="s">
        <v>133</v>
      </c>
      <c r="AG355" s="121" t="n">
        <f aca="false">IFERROR(INDEX(Last6M_AvgSales_Ref!$B$2:$B$12659,MATCH(D355,Last6M_AvgSales_Ref!$A$2:$A$12659,0)),"")</f>
        <v>11.5</v>
      </c>
    </row>
    <row r="356" customFormat="false" ht="14.25" hidden="false" customHeight="true" outlineLevel="0" collapsed="false">
      <c r="A356" s="70" t="s">
        <v>133</v>
      </c>
      <c r="B356" s="72" t="s">
        <v>51</v>
      </c>
      <c r="C356" s="72" t="s">
        <v>1291</v>
      </c>
      <c r="D356" s="72" t="n">
        <v>1000000384</v>
      </c>
      <c r="E356" s="73" t="s">
        <v>1292</v>
      </c>
      <c r="F356" s="74" t="n">
        <v>44392</v>
      </c>
      <c r="G356" s="67" t="str">
        <f aca="false">IF(I356&gt;0,"Targeted Dealer","-")</f>
        <v>Targeted Dealer</v>
      </c>
      <c r="H356" s="67"/>
      <c r="I356" s="68" t="n">
        <v>1050</v>
      </c>
      <c r="J356" s="68" t="n">
        <f aca="false">I356/$J$1*($J$1-$E$1)</f>
        <v>1050</v>
      </c>
      <c r="K356" s="69" t="n">
        <v>876</v>
      </c>
      <c r="L356" s="69" t="n">
        <f aca="false">I356-K356</f>
        <v>174</v>
      </c>
      <c r="M356" s="69" t="n">
        <f aca="false">IFERROR((K356/J356%),"-")</f>
        <v>83.4285714285714</v>
      </c>
      <c r="N356" s="97" t="n">
        <v>635</v>
      </c>
      <c r="O356" s="98" t="str">
        <f aca="false">IF(F356&lt;=$P$2,"June","")</f>
        <v>June</v>
      </c>
      <c r="P356" s="97" t="n">
        <f aca="false">N356</f>
        <v>635</v>
      </c>
      <c r="Q356" s="99" t="n">
        <f aca="false">K356-P356</f>
        <v>241</v>
      </c>
      <c r="R356" s="98" t="n">
        <f aca="false">IFERROR(IF(O356="May",(K356/P356-1))," ")</f>
        <v>0</v>
      </c>
      <c r="S356" s="100" t="str">
        <f aca="false">IF(N356&gt;0,IF(O356="","-",IF(R356&lt;0%,"DEGROWTH","GROWTH")))</f>
        <v>GROWTH</v>
      </c>
      <c r="T356" s="69" t="n">
        <v>819</v>
      </c>
      <c r="U356" s="101" t="str">
        <f aca="false">IF(F356&lt;=$V$2,"May","")</f>
        <v>May</v>
      </c>
      <c r="V356" s="69" t="n">
        <f aca="false">T356</f>
        <v>819</v>
      </c>
      <c r="W356" s="102" t="n">
        <f aca="false">K356-V356</f>
        <v>57</v>
      </c>
      <c r="X356" s="103" t="n">
        <f aca="false">IFERROR(IF(U356="June",(K356/V356-1)),0)</f>
        <v>0</v>
      </c>
      <c r="Y356" s="104" t="str">
        <f aca="false">IF(T356&gt;0,IF(U356="","-",IF(X356&lt;0%,"DEGROWTH","GROWTH")))</f>
        <v>GROWTH</v>
      </c>
      <c r="Z356" s="75" t="n">
        <v>0</v>
      </c>
      <c r="AA356" s="70"/>
      <c r="AB356" s="70" t="s">
        <v>133</v>
      </c>
      <c r="AC356" s="70" t="s">
        <v>133</v>
      </c>
      <c r="AD356" s="3"/>
      <c r="AE356" s="3"/>
      <c r="AF356" s="70" t="s">
        <v>133</v>
      </c>
      <c r="AG356" s="121" t="n">
        <f aca="false">IFERROR(INDEX(Last6M_AvgSales_Ref!$B$2:$B$12659,MATCH(D356,Last6M_AvgSales_Ref!$A$2:$A$12659,0)),"")</f>
        <v>1096.5</v>
      </c>
    </row>
    <row r="357" customFormat="false" ht="14.25" hidden="false" customHeight="true" outlineLevel="0" collapsed="false">
      <c r="A357" s="70" t="s">
        <v>133</v>
      </c>
      <c r="B357" s="72" t="s">
        <v>51</v>
      </c>
      <c r="C357" s="72" t="s">
        <v>1293</v>
      </c>
      <c r="D357" s="72" t="n">
        <v>1000003773</v>
      </c>
      <c r="E357" s="72" t="s">
        <v>1294</v>
      </c>
      <c r="F357" s="74" t="n">
        <v>45267</v>
      </c>
      <c r="G357" s="67" t="str">
        <f aca="false">IF(I357&gt;0,"Targeted Dealer","-")</f>
        <v>Targeted Dealer</v>
      </c>
      <c r="H357" s="67"/>
      <c r="I357" s="68" t="n">
        <v>70</v>
      </c>
      <c r="J357" s="68" t="n">
        <f aca="false">I357/$J$1*($J$1-$E$1)</f>
        <v>70</v>
      </c>
      <c r="K357" s="69" t="n">
        <v>30</v>
      </c>
      <c r="L357" s="69" t="n">
        <f aca="false">I357-K357</f>
        <v>40</v>
      </c>
      <c r="M357" s="69" t="n">
        <f aca="false">IFERROR((K357/J357%),"-")</f>
        <v>42.8571428571429</v>
      </c>
      <c r="N357" s="97" t="n">
        <v>30</v>
      </c>
      <c r="O357" s="98" t="str">
        <f aca="false">IF(F357&lt;=$P$2,"June","")</f>
        <v>June</v>
      </c>
      <c r="P357" s="97" t="n">
        <f aca="false">N357</f>
        <v>30</v>
      </c>
      <c r="Q357" s="99" t="n">
        <f aca="false">K357-P357</f>
        <v>0</v>
      </c>
      <c r="R357" s="98" t="n">
        <f aca="false">IFERROR(IF(O357="May",(K357/P357-1))," ")</f>
        <v>0</v>
      </c>
      <c r="S357" s="100" t="str">
        <f aca="false">IF(N357&gt;0,IF(O357="","-",IF(R357&lt;0%,"DEGROWTH","GROWTH")))</f>
        <v>GROWTH</v>
      </c>
      <c r="T357" s="69" t="n">
        <v>0</v>
      </c>
      <c r="U357" s="101" t="str">
        <f aca="false">IF(F357&lt;=$V$2,"May","")</f>
        <v>May</v>
      </c>
      <c r="V357" s="69" t="n">
        <f aca="false">T357</f>
        <v>0</v>
      </c>
      <c r="W357" s="102" t="n">
        <f aca="false">K357-V357</f>
        <v>30</v>
      </c>
      <c r="X357" s="103" t="n">
        <f aca="false">IFERROR(IF(U357="June",(K357/V357-1)),0)</f>
        <v>0</v>
      </c>
      <c r="Y357" s="106" t="b">
        <f aca="false">IF(T357&gt;0,IF(U357="","-",IF(X357&lt;0%,"DEGROWTH","GROWTH")))</f>
        <v>0</v>
      </c>
      <c r="Z357" s="75" t="n">
        <v>0</v>
      </c>
      <c r="AA357" s="70"/>
      <c r="AB357" s="70" t="s">
        <v>133</v>
      </c>
      <c r="AC357" s="70" t="s">
        <v>133</v>
      </c>
      <c r="AD357" s="3"/>
      <c r="AE357" s="3"/>
      <c r="AF357" s="70" t="s">
        <v>133</v>
      </c>
      <c r="AG357" s="121" t="n">
        <f aca="false">IFERROR(INDEX(Last6M_AvgSales_Ref!$B$2:$B$12659,MATCH(D357,Last6M_AvgSales_Ref!$A$2:$A$12659,0)),"")</f>
        <v>124.333333333333</v>
      </c>
    </row>
    <row r="358" customFormat="false" ht="14.25" hidden="false" customHeight="true" outlineLevel="0" collapsed="false">
      <c r="A358" s="70" t="s">
        <v>133</v>
      </c>
      <c r="B358" s="72" t="s">
        <v>52</v>
      </c>
      <c r="C358" s="72" t="s">
        <v>246</v>
      </c>
      <c r="D358" s="72" t="n">
        <v>1000000577</v>
      </c>
      <c r="E358" s="73" t="s">
        <v>247</v>
      </c>
      <c r="F358" s="74" t="n">
        <v>41486</v>
      </c>
      <c r="G358" s="67" t="str">
        <f aca="false">IF(I358&gt;0,"Targeted Dealer","-")</f>
        <v>Targeted Dealer</v>
      </c>
      <c r="H358" s="67"/>
      <c r="I358" s="68" t="n">
        <v>105</v>
      </c>
      <c r="J358" s="68" t="n">
        <f aca="false">I358/$J$1*($J$1-$E$1)</f>
        <v>105</v>
      </c>
      <c r="K358" s="69" t="n">
        <v>140</v>
      </c>
      <c r="L358" s="69" t="n">
        <f aca="false">I358-K358</f>
        <v>-35</v>
      </c>
      <c r="M358" s="69" t="n">
        <f aca="false">IFERROR((K358/J358%),"-")</f>
        <v>133.333333333333</v>
      </c>
      <c r="N358" s="97" t="n">
        <v>78</v>
      </c>
      <c r="O358" s="98" t="str">
        <f aca="false">IF(F358&lt;=$P$2,"June","")</f>
        <v>June</v>
      </c>
      <c r="P358" s="97" t="n">
        <f aca="false">N358</f>
        <v>78</v>
      </c>
      <c r="Q358" s="99" t="n">
        <f aca="false">K358-P358</f>
        <v>62</v>
      </c>
      <c r="R358" s="98" t="n">
        <f aca="false">IFERROR(IF(O358="May",(K358/P358-1))," ")</f>
        <v>0</v>
      </c>
      <c r="S358" s="100" t="str">
        <f aca="false">IF(N358&gt;0,IF(O358="","-",IF(R358&lt;0%,"DEGROWTH","GROWTH")))</f>
        <v>GROWTH</v>
      </c>
      <c r="T358" s="69" t="n">
        <v>177.5</v>
      </c>
      <c r="U358" s="101" t="str">
        <f aca="false">IF(F358&lt;=$V$2,"May","")</f>
        <v>May</v>
      </c>
      <c r="V358" s="69" t="n">
        <f aca="false">T358</f>
        <v>177.5</v>
      </c>
      <c r="W358" s="102" t="n">
        <f aca="false">K358-V358</f>
        <v>-37.5</v>
      </c>
      <c r="X358" s="103" t="n">
        <f aca="false">IFERROR(IF(U358="June",(K358/V358-1)),0)</f>
        <v>0</v>
      </c>
      <c r="Y358" s="104" t="str">
        <f aca="false">IF(T358&gt;0,IF(U358="","-",IF(X358&lt;0%,"DEGROWTH","GROWTH")))</f>
        <v>GROWTH</v>
      </c>
      <c r="Z358" s="75" t="n">
        <v>0</v>
      </c>
      <c r="AA358" s="70"/>
      <c r="AB358" s="70" t="s">
        <v>133</v>
      </c>
      <c r="AC358" s="70" t="s">
        <v>133</v>
      </c>
      <c r="AD358" s="3"/>
      <c r="AE358" s="3"/>
      <c r="AF358" s="70" t="s">
        <v>133</v>
      </c>
      <c r="AG358" s="121" t="n">
        <f aca="false">IFERROR(INDEX(Last6M_AvgSales_Ref!$B$2:$B$12659,MATCH(D358,Last6M_AvgSales_Ref!$A$2:$A$12659,0)),"")</f>
        <v>144.166666666667</v>
      </c>
    </row>
    <row r="359" customFormat="false" ht="14.25" hidden="false" customHeight="true" outlineLevel="0" collapsed="false">
      <c r="A359" s="70" t="s">
        <v>133</v>
      </c>
      <c r="B359" s="72" t="s">
        <v>52</v>
      </c>
      <c r="C359" s="72" t="s">
        <v>1295</v>
      </c>
      <c r="D359" s="72" t="n">
        <v>1000000562</v>
      </c>
      <c r="E359" s="73" t="s">
        <v>1296</v>
      </c>
      <c r="F359" s="74" t="n">
        <v>41556</v>
      </c>
      <c r="G359" s="67" t="str">
        <f aca="false">IF(I359&gt;0,"Targeted Dealer","-")</f>
        <v>Targeted Dealer</v>
      </c>
      <c r="H359" s="67"/>
      <c r="I359" s="68" t="n">
        <v>30</v>
      </c>
      <c r="J359" s="68" t="n">
        <f aca="false">I359/$J$1*($J$1-$E$1)</f>
        <v>30</v>
      </c>
      <c r="K359" s="69" t="n">
        <v>0</v>
      </c>
      <c r="L359" s="69" t="n">
        <f aca="false">I359-K359</f>
        <v>30</v>
      </c>
      <c r="M359" s="69" t="n">
        <f aca="false">IFERROR((K359/J359%),"-")</f>
        <v>0</v>
      </c>
      <c r="N359" s="97" t="n">
        <v>0</v>
      </c>
      <c r="O359" s="98" t="str">
        <f aca="false">IF(F359&lt;=$P$2,"June","")</f>
        <v>June</v>
      </c>
      <c r="P359" s="97" t="n">
        <f aca="false">N359</f>
        <v>0</v>
      </c>
      <c r="Q359" s="99" t="n">
        <f aca="false">K359-P359</f>
        <v>0</v>
      </c>
      <c r="R359" s="98" t="n">
        <f aca="false">IFERROR(IF(O359="May",(K359/P359-1))," ")</f>
        <v>0</v>
      </c>
      <c r="S359" s="105" t="b">
        <f aca="false">IF(N359&gt;0,IF(O359="","-",IF(R359&lt;0%,"DEGROWTH","GROWTH")))</f>
        <v>0</v>
      </c>
      <c r="T359" s="69" t="n">
        <v>27</v>
      </c>
      <c r="U359" s="101" t="str">
        <f aca="false">IF(F359&lt;=$V$2,"May","")</f>
        <v>May</v>
      </c>
      <c r="V359" s="69" t="n">
        <f aca="false">T359</f>
        <v>27</v>
      </c>
      <c r="W359" s="102" t="n">
        <f aca="false">K359-V359</f>
        <v>-27</v>
      </c>
      <c r="X359" s="103" t="n">
        <f aca="false">IFERROR(IF(U359="June",(K359/V359-1)),0)</f>
        <v>0</v>
      </c>
      <c r="Y359" s="104" t="str">
        <f aca="false">IF(T359&gt;0,IF(U359="","-",IF(X359&lt;0%,"DEGROWTH","GROWTH")))</f>
        <v>GROWTH</v>
      </c>
      <c r="Z359" s="75" t="n">
        <v>0</v>
      </c>
      <c r="AA359" s="70"/>
      <c r="AB359" s="70" t="s">
        <v>133</v>
      </c>
      <c r="AC359" s="70" t="s">
        <v>133</v>
      </c>
      <c r="AD359" s="3"/>
      <c r="AE359" s="3"/>
      <c r="AF359" s="70" t="s">
        <v>133</v>
      </c>
      <c r="AG359" s="121" t="n">
        <f aca="false">IFERROR(INDEX(Last6M_AvgSales_Ref!$B$2:$B$12659,MATCH(D359,Last6M_AvgSales_Ref!$A$2:$A$12659,0)),"")</f>
        <v>31.5</v>
      </c>
    </row>
    <row r="360" customFormat="false" ht="14.25" hidden="false" customHeight="true" outlineLevel="0" collapsed="false">
      <c r="A360" s="70" t="s">
        <v>133</v>
      </c>
      <c r="B360" s="72" t="s">
        <v>52</v>
      </c>
      <c r="C360" s="72" t="s">
        <v>1297</v>
      </c>
      <c r="D360" s="72" t="n">
        <v>1000000579</v>
      </c>
      <c r="E360" s="73" t="s">
        <v>1298</v>
      </c>
      <c r="F360" s="74" t="n">
        <v>41899</v>
      </c>
      <c r="G360" s="67" t="str">
        <f aca="false">IF(I360&gt;0,"Targeted Dealer","-")</f>
        <v>Targeted Dealer</v>
      </c>
      <c r="H360" s="67"/>
      <c r="I360" s="68" t="n">
        <v>4760</v>
      </c>
      <c r="J360" s="68" t="n">
        <f aca="false">I360/$J$1*($J$1-$E$1)</f>
        <v>4760</v>
      </c>
      <c r="K360" s="69" t="n">
        <v>3592.75</v>
      </c>
      <c r="L360" s="69" t="n">
        <f aca="false">I360-K360</f>
        <v>1167.25</v>
      </c>
      <c r="M360" s="69" t="n">
        <f aca="false">IFERROR((K360/J360%),"-")</f>
        <v>75.4779411764706</v>
      </c>
      <c r="N360" s="97" t="n">
        <v>2503.1</v>
      </c>
      <c r="O360" s="98" t="str">
        <f aca="false">IF(F360&lt;=$P$2,"June","")</f>
        <v>June</v>
      </c>
      <c r="P360" s="97" t="n">
        <f aca="false">N360</f>
        <v>2503.1</v>
      </c>
      <c r="Q360" s="99" t="n">
        <f aca="false">K360-P360</f>
        <v>1089.65</v>
      </c>
      <c r="R360" s="98" t="n">
        <f aca="false">IFERROR(IF(O360="May",(K360/P360-1))," ")</f>
        <v>0</v>
      </c>
      <c r="S360" s="100" t="str">
        <f aca="false">IF(N360&gt;0,IF(O360="","-",IF(R360&lt;0%,"DEGROWTH","GROWTH")))</f>
        <v>GROWTH</v>
      </c>
      <c r="T360" s="69" t="n">
        <v>1470.65</v>
      </c>
      <c r="U360" s="101" t="str">
        <f aca="false">IF(F360&lt;=$V$2,"May","")</f>
        <v>May</v>
      </c>
      <c r="V360" s="69" t="n">
        <f aca="false">T360</f>
        <v>1470.65</v>
      </c>
      <c r="W360" s="102" t="n">
        <f aca="false">K360-V360</f>
        <v>2122.1</v>
      </c>
      <c r="X360" s="103" t="n">
        <f aca="false">IFERROR(IF(U360="June",(K360/V360-1)),0)</f>
        <v>0</v>
      </c>
      <c r="Y360" s="104" t="str">
        <f aca="false">IF(T360&gt;0,IF(U360="","-",IF(X360&lt;0%,"DEGROWTH","GROWTH")))</f>
        <v>GROWTH</v>
      </c>
      <c r="Z360" s="75" t="n">
        <v>0</v>
      </c>
      <c r="AA360" s="70"/>
      <c r="AB360" s="70" t="s">
        <v>133</v>
      </c>
      <c r="AC360" s="70" t="s">
        <v>133</v>
      </c>
      <c r="AD360" s="3"/>
      <c r="AE360" s="3"/>
      <c r="AF360" s="70" t="s">
        <v>133</v>
      </c>
      <c r="AG360" s="121" t="n">
        <f aca="false">IFERROR(INDEX(Last6M_AvgSales_Ref!$B$2:$B$12659,MATCH(D360,Last6M_AvgSales_Ref!$A$2:$A$12659,0)),"")</f>
        <v>6630.81666666667</v>
      </c>
    </row>
    <row r="361" customFormat="false" ht="14.25" hidden="false" customHeight="true" outlineLevel="0" collapsed="false">
      <c r="A361" s="70" t="s">
        <v>133</v>
      </c>
      <c r="B361" s="72" t="s">
        <v>52</v>
      </c>
      <c r="C361" s="72" t="s">
        <v>1299</v>
      </c>
      <c r="D361" s="72" t="n">
        <v>1000000558</v>
      </c>
      <c r="E361" s="73" t="s">
        <v>1300</v>
      </c>
      <c r="F361" s="74" t="n">
        <v>42966</v>
      </c>
      <c r="G361" s="67" t="str">
        <f aca="false">IF(I361&gt;0,"Targeted Dealer","-")</f>
        <v>Targeted Dealer</v>
      </c>
      <c r="H361" s="67"/>
      <c r="I361" s="68" t="n">
        <v>780</v>
      </c>
      <c r="J361" s="68" t="n">
        <f aca="false">I361/$J$1*($J$1-$E$1)</f>
        <v>780</v>
      </c>
      <c r="K361" s="69" t="n">
        <v>946</v>
      </c>
      <c r="L361" s="69" t="n">
        <f aca="false">I361-K361</f>
        <v>-166</v>
      </c>
      <c r="M361" s="69" t="n">
        <f aca="false">IFERROR((K361/J361%),"-")</f>
        <v>121.282051282051</v>
      </c>
      <c r="N361" s="97" t="n">
        <v>469</v>
      </c>
      <c r="O361" s="98" t="str">
        <f aca="false">IF(F361&lt;=$P$2,"June","")</f>
        <v>June</v>
      </c>
      <c r="P361" s="97" t="n">
        <f aca="false">N361</f>
        <v>469</v>
      </c>
      <c r="Q361" s="99" t="n">
        <f aca="false">K361-P361</f>
        <v>477</v>
      </c>
      <c r="R361" s="98" t="n">
        <f aca="false">IFERROR(IF(O361="May",(K361/P361-1))," ")</f>
        <v>0</v>
      </c>
      <c r="S361" s="100" t="str">
        <f aca="false">IF(N361&gt;0,IF(O361="","-",IF(R361&lt;0%,"DEGROWTH","GROWTH")))</f>
        <v>GROWTH</v>
      </c>
      <c r="T361" s="69" t="n">
        <v>281</v>
      </c>
      <c r="U361" s="101" t="str">
        <f aca="false">IF(F361&lt;=$V$2,"May","")</f>
        <v>May</v>
      </c>
      <c r="V361" s="69" t="n">
        <f aca="false">T361</f>
        <v>281</v>
      </c>
      <c r="W361" s="102" t="n">
        <f aca="false">K361-V361</f>
        <v>665</v>
      </c>
      <c r="X361" s="103" t="n">
        <f aca="false">IFERROR(IF(U361="June",(K361/V361-1)),0)</f>
        <v>0</v>
      </c>
      <c r="Y361" s="104" t="str">
        <f aca="false">IF(T361&gt;0,IF(U361="","-",IF(X361&lt;0%,"DEGROWTH","GROWTH")))</f>
        <v>GROWTH</v>
      </c>
      <c r="Z361" s="75" t="n">
        <v>0</v>
      </c>
      <c r="AA361" s="70"/>
      <c r="AB361" s="70" t="s">
        <v>133</v>
      </c>
      <c r="AC361" s="70" t="s">
        <v>133</v>
      </c>
      <c r="AD361" s="3"/>
      <c r="AE361" s="3"/>
      <c r="AF361" s="70" t="s">
        <v>133</v>
      </c>
      <c r="AG361" s="121" t="n">
        <f aca="false">IFERROR(INDEX(Last6M_AvgSales_Ref!$B$2:$B$12659,MATCH(D361,Last6M_AvgSales_Ref!$A$2:$A$12659,0)),"")</f>
        <v>906.658333333333</v>
      </c>
    </row>
    <row r="362" customFormat="false" ht="14.25" hidden="false" customHeight="true" outlineLevel="0" collapsed="false">
      <c r="A362" s="70" t="s">
        <v>133</v>
      </c>
      <c r="B362" s="72" t="s">
        <v>52</v>
      </c>
      <c r="C362" s="72" t="s">
        <v>1301</v>
      </c>
      <c r="D362" s="72" t="n">
        <v>1000000569</v>
      </c>
      <c r="E362" s="73" t="s">
        <v>1302</v>
      </c>
      <c r="F362" s="74" t="n">
        <v>43208</v>
      </c>
      <c r="G362" s="67" t="str">
        <f aca="false">IF(I362&gt;0,"Targeted Dealer","-")</f>
        <v>Targeted Dealer</v>
      </c>
      <c r="H362" s="67"/>
      <c r="I362" s="68" t="n">
        <v>155</v>
      </c>
      <c r="J362" s="68" t="n">
        <f aca="false">I362/$J$1*($J$1-$E$1)</f>
        <v>155</v>
      </c>
      <c r="K362" s="69" t="n">
        <v>30</v>
      </c>
      <c r="L362" s="69" t="n">
        <f aca="false">I362-K362</f>
        <v>125</v>
      </c>
      <c r="M362" s="69" t="n">
        <f aca="false">IFERROR((K362/J362%),"-")</f>
        <v>19.3548387096774</v>
      </c>
      <c r="N362" s="97" t="n">
        <v>145</v>
      </c>
      <c r="O362" s="98" t="str">
        <f aca="false">IF(F362&lt;=$P$2,"June","")</f>
        <v>June</v>
      </c>
      <c r="P362" s="97" t="n">
        <f aca="false">N362</f>
        <v>145</v>
      </c>
      <c r="Q362" s="99" t="n">
        <f aca="false">K362-P362</f>
        <v>-115</v>
      </c>
      <c r="R362" s="98" t="n">
        <f aca="false">IFERROR(IF(O362="May",(K362/P362-1))," ")</f>
        <v>0</v>
      </c>
      <c r="S362" s="100" t="str">
        <f aca="false">IF(N362&gt;0,IF(O362="","-",IF(R362&lt;0%,"DEGROWTH","GROWTH")))</f>
        <v>GROWTH</v>
      </c>
      <c r="T362" s="69" t="n">
        <v>0</v>
      </c>
      <c r="U362" s="101" t="str">
        <f aca="false">IF(F362&lt;=$V$2,"May","")</f>
        <v>May</v>
      </c>
      <c r="V362" s="69" t="n">
        <f aca="false">T362</f>
        <v>0</v>
      </c>
      <c r="W362" s="102" t="n">
        <f aca="false">K362-V362</f>
        <v>30</v>
      </c>
      <c r="X362" s="103" t="n">
        <f aca="false">IFERROR(IF(U362="June",(K362/V362-1)),0)</f>
        <v>0</v>
      </c>
      <c r="Y362" s="106" t="b">
        <f aca="false">IF(T362&gt;0,IF(U362="","-",IF(X362&lt;0%,"DEGROWTH","GROWTH")))</f>
        <v>0</v>
      </c>
      <c r="Z362" s="75" t="n">
        <v>0</v>
      </c>
      <c r="AA362" s="70"/>
      <c r="AB362" s="70" t="s">
        <v>133</v>
      </c>
      <c r="AC362" s="70" t="s">
        <v>133</v>
      </c>
      <c r="AD362" s="3"/>
      <c r="AE362" s="3"/>
      <c r="AF362" s="70" t="s">
        <v>133</v>
      </c>
      <c r="AG362" s="121" t="n">
        <f aca="false">IFERROR(INDEX(Last6M_AvgSales_Ref!$B$2:$B$12659,MATCH(D362,Last6M_AvgSales_Ref!$A$2:$A$12659,0)),"")</f>
        <v>161.5</v>
      </c>
    </row>
    <row r="363" customFormat="false" ht="14.25" hidden="false" customHeight="true" outlineLevel="0" collapsed="false">
      <c r="A363" s="70" t="s">
        <v>133</v>
      </c>
      <c r="B363" s="72" t="s">
        <v>52</v>
      </c>
      <c r="C363" s="72" t="s">
        <v>1303</v>
      </c>
      <c r="D363" s="72" t="n">
        <v>1000000578</v>
      </c>
      <c r="E363" s="73" t="s">
        <v>1304</v>
      </c>
      <c r="F363" s="74" t="n">
        <v>43263</v>
      </c>
      <c r="G363" s="67" t="str">
        <f aca="false">IF(I363&gt;0,"Targeted Dealer","-")</f>
        <v>Targeted Dealer</v>
      </c>
      <c r="H363" s="67"/>
      <c r="I363" s="68" t="n">
        <v>185</v>
      </c>
      <c r="J363" s="68" t="n">
        <f aca="false">I363/$J$1*($J$1-$E$1)</f>
        <v>185</v>
      </c>
      <c r="K363" s="69" t="n">
        <v>305</v>
      </c>
      <c r="L363" s="69" t="n">
        <f aca="false">I363-K363</f>
        <v>-120</v>
      </c>
      <c r="M363" s="69" t="n">
        <f aca="false">IFERROR((K363/J363%),"-")</f>
        <v>164.864864864865</v>
      </c>
      <c r="N363" s="97" t="n">
        <v>88</v>
      </c>
      <c r="O363" s="98" t="str">
        <f aca="false">IF(F363&lt;=$P$2,"June","")</f>
        <v>June</v>
      </c>
      <c r="P363" s="97" t="n">
        <f aca="false">N363</f>
        <v>88</v>
      </c>
      <c r="Q363" s="99" t="n">
        <f aca="false">K363-P363</f>
        <v>217</v>
      </c>
      <c r="R363" s="98" t="n">
        <f aca="false">IFERROR(IF(O363="May",(K363/P363-1))," ")</f>
        <v>0</v>
      </c>
      <c r="S363" s="100" t="str">
        <f aca="false">IF(N363&gt;0,IF(O363="","-",IF(R363&lt;0%,"DEGROWTH","GROWTH")))</f>
        <v>GROWTH</v>
      </c>
      <c r="T363" s="69" t="n">
        <v>52</v>
      </c>
      <c r="U363" s="101" t="str">
        <f aca="false">IF(F363&lt;=$V$2,"May","")</f>
        <v>May</v>
      </c>
      <c r="V363" s="69" t="n">
        <f aca="false">T363</f>
        <v>52</v>
      </c>
      <c r="W363" s="102" t="n">
        <f aca="false">K363-V363</f>
        <v>253</v>
      </c>
      <c r="X363" s="103" t="n">
        <f aca="false">IFERROR(IF(U363="June",(K363/V363-1)),0)</f>
        <v>0</v>
      </c>
      <c r="Y363" s="104" t="str">
        <f aca="false">IF(T363&gt;0,IF(U363="","-",IF(X363&lt;0%,"DEGROWTH","GROWTH")))</f>
        <v>GROWTH</v>
      </c>
      <c r="Z363" s="75" t="n">
        <v>0</v>
      </c>
      <c r="AA363" s="70"/>
      <c r="AB363" s="70" t="s">
        <v>133</v>
      </c>
      <c r="AC363" s="70" t="s">
        <v>133</v>
      </c>
      <c r="AD363" s="3"/>
      <c r="AE363" s="3"/>
      <c r="AF363" s="70" t="s">
        <v>133</v>
      </c>
      <c r="AG363" s="121" t="n">
        <f aca="false">IFERROR(INDEX(Last6M_AvgSales_Ref!$B$2:$B$12659,MATCH(D363,Last6M_AvgSales_Ref!$A$2:$A$12659,0)),"")</f>
        <v>278.833333333333</v>
      </c>
    </row>
    <row r="364" customFormat="false" ht="14.25" hidden="false" customHeight="true" outlineLevel="0" collapsed="false">
      <c r="A364" s="70" t="s">
        <v>133</v>
      </c>
      <c r="B364" s="72" t="s">
        <v>52</v>
      </c>
      <c r="C364" s="72" t="s">
        <v>1305</v>
      </c>
      <c r="D364" s="72" t="n">
        <v>1000000561</v>
      </c>
      <c r="E364" s="73" t="s">
        <v>1306</v>
      </c>
      <c r="F364" s="74" t="n">
        <v>43357</v>
      </c>
      <c r="G364" s="67" t="str">
        <f aca="false">IF(I364&gt;0,"Targeted Dealer","-")</f>
        <v>Targeted Dealer</v>
      </c>
      <c r="H364" s="67"/>
      <c r="I364" s="68" t="n">
        <v>125</v>
      </c>
      <c r="J364" s="68" t="n">
        <f aca="false">I364/$J$1*($J$1-$E$1)</f>
        <v>125</v>
      </c>
      <c r="K364" s="69" t="n">
        <v>155</v>
      </c>
      <c r="L364" s="69" t="n">
        <f aca="false">I364-K364</f>
        <v>-30</v>
      </c>
      <c r="M364" s="69" t="n">
        <f aca="false">IFERROR((K364/J364%),"-")</f>
        <v>124</v>
      </c>
      <c r="N364" s="97" t="n">
        <v>472.2</v>
      </c>
      <c r="O364" s="98" t="str">
        <f aca="false">IF(F364&lt;=$P$2,"June","")</f>
        <v>June</v>
      </c>
      <c r="P364" s="97" t="n">
        <f aca="false">N364</f>
        <v>472.2</v>
      </c>
      <c r="Q364" s="99" t="n">
        <f aca="false">K364-P364</f>
        <v>-317.2</v>
      </c>
      <c r="R364" s="98" t="n">
        <f aca="false">IFERROR(IF(O364="May",(K364/P364-1))," ")</f>
        <v>0</v>
      </c>
      <c r="S364" s="100" t="str">
        <f aca="false">IF(N364&gt;0,IF(O364="","-",IF(R364&lt;0%,"DEGROWTH","GROWTH")))</f>
        <v>GROWTH</v>
      </c>
      <c r="T364" s="69" t="n">
        <v>20</v>
      </c>
      <c r="U364" s="101" t="str">
        <f aca="false">IF(F364&lt;=$V$2,"May","")</f>
        <v>May</v>
      </c>
      <c r="V364" s="69" t="n">
        <f aca="false">T364</f>
        <v>20</v>
      </c>
      <c r="W364" s="102" t="n">
        <f aca="false">K364-V364</f>
        <v>135</v>
      </c>
      <c r="X364" s="103" t="n">
        <f aca="false">IFERROR(IF(U364="June",(K364/V364-1)),0)</f>
        <v>0</v>
      </c>
      <c r="Y364" s="104" t="str">
        <f aca="false">IF(T364&gt;0,IF(U364="","-",IF(X364&lt;0%,"DEGROWTH","GROWTH")))</f>
        <v>GROWTH</v>
      </c>
      <c r="Z364" s="75" t="n">
        <v>0</v>
      </c>
      <c r="AA364" s="70"/>
      <c r="AB364" s="70" t="s">
        <v>133</v>
      </c>
      <c r="AC364" s="70" t="s">
        <v>133</v>
      </c>
      <c r="AD364" s="3"/>
      <c r="AE364" s="3"/>
      <c r="AF364" s="70" t="s">
        <v>133</v>
      </c>
      <c r="AG364" s="121" t="n">
        <f aca="false">IFERROR(INDEX(Last6M_AvgSales_Ref!$B$2:$B$12659,MATCH(D364,Last6M_AvgSales_Ref!$A$2:$A$12659,0)),"")</f>
        <v>120.833333333333</v>
      </c>
    </row>
    <row r="365" customFormat="false" ht="14.25" hidden="false" customHeight="true" outlineLevel="0" collapsed="false">
      <c r="A365" s="70" t="s">
        <v>133</v>
      </c>
      <c r="B365" s="72" t="s">
        <v>52</v>
      </c>
      <c r="C365" s="72" t="s">
        <v>1307</v>
      </c>
      <c r="D365" s="72" t="n">
        <v>1000000573</v>
      </c>
      <c r="E365" s="73" t="s">
        <v>1308</v>
      </c>
      <c r="F365" s="74" t="n">
        <v>43357</v>
      </c>
      <c r="G365" s="67" t="str">
        <f aca="false">IF(I365&gt;0,"Targeted Dealer","-")</f>
        <v>Targeted Dealer</v>
      </c>
      <c r="H365" s="67"/>
      <c r="I365" s="68" t="n">
        <v>3380</v>
      </c>
      <c r="J365" s="68" t="n">
        <f aca="false">I365/$J$1*($J$1-$E$1)</f>
        <v>3380</v>
      </c>
      <c r="K365" s="69" t="n">
        <v>2639.45</v>
      </c>
      <c r="L365" s="69" t="n">
        <f aca="false">I365-K365</f>
        <v>740.55</v>
      </c>
      <c r="M365" s="69" t="n">
        <f aca="false">IFERROR((K365/J365%),"-")</f>
        <v>78.0902366863905</v>
      </c>
      <c r="N365" s="97" t="n">
        <v>3764.3</v>
      </c>
      <c r="O365" s="98" t="str">
        <f aca="false">IF(F365&lt;=$P$2,"June","")</f>
        <v>June</v>
      </c>
      <c r="P365" s="97" t="n">
        <f aca="false">N365</f>
        <v>3764.3</v>
      </c>
      <c r="Q365" s="99" t="n">
        <f aca="false">K365-P365</f>
        <v>-1124.85</v>
      </c>
      <c r="R365" s="98" t="n">
        <f aca="false">IFERROR(IF(O365="May",(K365/P365-1))," ")</f>
        <v>0</v>
      </c>
      <c r="S365" s="100" t="str">
        <f aca="false">IF(N365&gt;0,IF(O365="","-",IF(R365&lt;0%,"DEGROWTH","GROWTH")))</f>
        <v>GROWTH</v>
      </c>
      <c r="T365" s="69" t="n">
        <v>2384</v>
      </c>
      <c r="U365" s="101" t="str">
        <f aca="false">IF(F365&lt;=$V$2,"May","")</f>
        <v>May</v>
      </c>
      <c r="V365" s="69" t="n">
        <f aca="false">T365</f>
        <v>2384</v>
      </c>
      <c r="W365" s="102" t="n">
        <f aca="false">K365-V365</f>
        <v>255.45</v>
      </c>
      <c r="X365" s="103" t="n">
        <f aca="false">IFERROR(IF(U365="June",(K365/V365-1)),0)</f>
        <v>0</v>
      </c>
      <c r="Y365" s="104" t="str">
        <f aca="false">IF(T365&gt;0,IF(U365="","-",IF(X365&lt;0%,"DEGROWTH","GROWTH")))</f>
        <v>GROWTH</v>
      </c>
      <c r="Z365" s="75" t="n">
        <v>0</v>
      </c>
      <c r="AA365" s="70"/>
      <c r="AB365" s="70" t="s">
        <v>133</v>
      </c>
      <c r="AC365" s="70" t="s">
        <v>133</v>
      </c>
      <c r="AD365" s="3"/>
      <c r="AE365" s="3"/>
      <c r="AF365" s="70" t="s">
        <v>133</v>
      </c>
      <c r="AG365" s="121" t="n">
        <f aca="false">IFERROR(INDEX(Last6M_AvgSales_Ref!$B$2:$B$12659,MATCH(D365,Last6M_AvgSales_Ref!$A$2:$A$12659,0)),"")</f>
        <v>4298.83333333333</v>
      </c>
    </row>
    <row r="366" customFormat="false" ht="14.25" hidden="false" customHeight="true" outlineLevel="0" collapsed="false">
      <c r="A366" s="70" t="s">
        <v>133</v>
      </c>
      <c r="B366" s="72" t="s">
        <v>52</v>
      </c>
      <c r="C366" s="72" t="s">
        <v>1309</v>
      </c>
      <c r="D366" s="72" t="n">
        <v>1000000983</v>
      </c>
      <c r="E366" s="73" t="s">
        <v>1310</v>
      </c>
      <c r="F366" s="74" t="n">
        <v>43711</v>
      </c>
      <c r="G366" s="67" t="str">
        <f aca="false">IF(I366&gt;0,"Targeted Dealer","-")</f>
        <v>Targeted Dealer</v>
      </c>
      <c r="H366" s="67"/>
      <c r="I366" s="68" t="n">
        <v>215</v>
      </c>
      <c r="J366" s="68" t="n">
        <f aca="false">I366/$J$1*($J$1-$E$1)</f>
        <v>215</v>
      </c>
      <c r="K366" s="69" t="n">
        <v>230</v>
      </c>
      <c r="L366" s="69" t="n">
        <f aca="false">I366-K366</f>
        <v>-15</v>
      </c>
      <c r="M366" s="69" t="n">
        <f aca="false">IFERROR((K366/J366%),"-")</f>
        <v>106.976744186047</v>
      </c>
      <c r="N366" s="97" t="n">
        <v>305.45</v>
      </c>
      <c r="O366" s="98" t="str">
        <f aca="false">IF(F366&lt;=$P$2,"June","")</f>
        <v>June</v>
      </c>
      <c r="P366" s="97" t="n">
        <f aca="false">N366</f>
        <v>305.45</v>
      </c>
      <c r="Q366" s="99" t="n">
        <f aca="false">K366-P366</f>
        <v>-75.45</v>
      </c>
      <c r="R366" s="98" t="n">
        <f aca="false">IFERROR(IF(O366="May",(K366/P366-1))," ")</f>
        <v>0</v>
      </c>
      <c r="S366" s="100" t="str">
        <f aca="false">IF(N366&gt;0,IF(O366="","-",IF(R366&lt;0%,"DEGROWTH","GROWTH")))</f>
        <v>GROWTH</v>
      </c>
      <c r="T366" s="69" t="n">
        <v>80</v>
      </c>
      <c r="U366" s="101" t="str">
        <f aca="false">IF(F366&lt;=$V$2,"May","")</f>
        <v>May</v>
      </c>
      <c r="V366" s="69" t="n">
        <f aca="false">T366</f>
        <v>80</v>
      </c>
      <c r="W366" s="102" t="n">
        <f aca="false">K366-V366</f>
        <v>150</v>
      </c>
      <c r="X366" s="103" t="n">
        <f aca="false">IFERROR(IF(U366="June",(K366/V366-1)),0)</f>
        <v>0</v>
      </c>
      <c r="Y366" s="104" t="str">
        <f aca="false">IF(T366&gt;0,IF(U366="","-",IF(X366&lt;0%,"DEGROWTH","GROWTH")))</f>
        <v>GROWTH</v>
      </c>
      <c r="Z366" s="75" t="n">
        <v>0</v>
      </c>
      <c r="AA366" s="70"/>
      <c r="AB366" s="70" t="s">
        <v>133</v>
      </c>
      <c r="AC366" s="70" t="s">
        <v>133</v>
      </c>
      <c r="AD366" s="3"/>
      <c r="AE366" s="3"/>
      <c r="AF366" s="70" t="s">
        <v>133</v>
      </c>
      <c r="AG366" s="121" t="n">
        <f aca="false">IFERROR(INDEX(Last6M_AvgSales_Ref!$B$2:$B$12659,MATCH(D366,Last6M_AvgSales_Ref!$A$2:$A$12659,0)),"")</f>
        <v>457.966666666667</v>
      </c>
    </row>
    <row r="367" customFormat="false" ht="14.25" hidden="false" customHeight="true" outlineLevel="0" collapsed="false">
      <c r="A367" s="70" t="s">
        <v>133</v>
      </c>
      <c r="B367" s="72" t="s">
        <v>52</v>
      </c>
      <c r="C367" s="72" t="s">
        <v>1311</v>
      </c>
      <c r="D367" s="72" t="n">
        <v>1000000969</v>
      </c>
      <c r="E367" s="73" t="s">
        <v>1312</v>
      </c>
      <c r="F367" s="74" t="n">
        <v>43819</v>
      </c>
      <c r="G367" s="67" t="str">
        <f aca="false">IF(I367&gt;0,"Targeted Dealer","-")</f>
        <v>Targeted Dealer</v>
      </c>
      <c r="H367" s="67"/>
      <c r="I367" s="68" t="n">
        <v>90</v>
      </c>
      <c r="J367" s="68" t="n">
        <f aca="false">I367/$J$1*($J$1-$E$1)</f>
        <v>90</v>
      </c>
      <c r="K367" s="69" t="n">
        <v>52</v>
      </c>
      <c r="L367" s="69" t="n">
        <f aca="false">I367-K367</f>
        <v>38</v>
      </c>
      <c r="M367" s="69" t="n">
        <f aca="false">IFERROR((K367/J367%),"-")</f>
        <v>57.7777777777778</v>
      </c>
      <c r="N367" s="97" t="n">
        <v>283</v>
      </c>
      <c r="O367" s="98" t="str">
        <f aca="false">IF(F367&lt;=$P$2,"June","")</f>
        <v>June</v>
      </c>
      <c r="P367" s="97" t="n">
        <f aca="false">N367</f>
        <v>283</v>
      </c>
      <c r="Q367" s="99" t="n">
        <f aca="false">K367-P367</f>
        <v>-231</v>
      </c>
      <c r="R367" s="98" t="n">
        <f aca="false">IFERROR(IF(O367="May",(K367/P367-1))," ")</f>
        <v>0</v>
      </c>
      <c r="S367" s="100" t="str">
        <f aca="false">IF(N367&gt;0,IF(O367="","-",IF(R367&lt;0%,"DEGROWTH","GROWTH")))</f>
        <v>GROWTH</v>
      </c>
      <c r="T367" s="69" t="n">
        <v>0</v>
      </c>
      <c r="U367" s="101" t="str">
        <f aca="false">IF(F367&lt;=$V$2,"May","")</f>
        <v>May</v>
      </c>
      <c r="V367" s="69" t="n">
        <f aca="false">T367</f>
        <v>0</v>
      </c>
      <c r="W367" s="102" t="n">
        <f aca="false">K367-V367</f>
        <v>52</v>
      </c>
      <c r="X367" s="103" t="n">
        <f aca="false">IFERROR(IF(U367="June",(K367/V367-1)),0)</f>
        <v>0</v>
      </c>
      <c r="Y367" s="106" t="b">
        <f aca="false">IF(T367&gt;0,IF(U367="","-",IF(X367&lt;0%,"DEGROWTH","GROWTH")))</f>
        <v>0</v>
      </c>
      <c r="Z367" s="75" t="n">
        <v>0</v>
      </c>
      <c r="AA367" s="70"/>
      <c r="AB367" s="70" t="s">
        <v>133</v>
      </c>
      <c r="AC367" s="70" t="s">
        <v>133</v>
      </c>
      <c r="AD367" s="3"/>
      <c r="AE367" s="3"/>
      <c r="AF367" s="70" t="s">
        <v>133</v>
      </c>
      <c r="AG367" s="121" t="n">
        <f aca="false">IFERROR(INDEX(Last6M_AvgSales_Ref!$B$2:$B$12659,MATCH(D367,Last6M_AvgSales_Ref!$A$2:$A$12659,0)),"")</f>
        <v>111</v>
      </c>
    </row>
    <row r="368" customFormat="false" ht="14.25" hidden="false" customHeight="true" outlineLevel="0" collapsed="false">
      <c r="A368" s="70" t="s">
        <v>133</v>
      </c>
      <c r="B368" s="72" t="s">
        <v>52</v>
      </c>
      <c r="C368" s="72" t="s">
        <v>1313</v>
      </c>
      <c r="D368" s="72" t="n">
        <v>1000000976</v>
      </c>
      <c r="E368" s="73" t="s">
        <v>1314</v>
      </c>
      <c r="F368" s="74" t="n">
        <v>44002</v>
      </c>
      <c r="G368" s="67" t="str">
        <f aca="false">IF(I368&gt;0,"Targeted Dealer","-")</f>
        <v>Targeted Dealer</v>
      </c>
      <c r="H368" s="67"/>
      <c r="I368" s="68" t="n">
        <v>110</v>
      </c>
      <c r="J368" s="68" t="n">
        <f aca="false">I368/$J$1*($J$1-$E$1)</f>
        <v>110</v>
      </c>
      <c r="K368" s="69" t="n">
        <v>0</v>
      </c>
      <c r="L368" s="69" t="n">
        <f aca="false">I368-K368</f>
        <v>110</v>
      </c>
      <c r="M368" s="69" t="n">
        <f aca="false">IFERROR((K368/J368%),"-")</f>
        <v>0</v>
      </c>
      <c r="N368" s="97" t="n">
        <v>0</v>
      </c>
      <c r="O368" s="98" t="str">
        <f aca="false">IF(F368&lt;=$P$2,"June","")</f>
        <v>June</v>
      </c>
      <c r="P368" s="97" t="n">
        <f aca="false">N368</f>
        <v>0</v>
      </c>
      <c r="Q368" s="99" t="n">
        <f aca="false">K368-P368</f>
        <v>0</v>
      </c>
      <c r="R368" s="98" t="n">
        <f aca="false">IFERROR(IF(O368="May",(K368/P368-1))," ")</f>
        <v>0</v>
      </c>
      <c r="S368" s="105" t="b">
        <f aca="false">IF(N368&gt;0,IF(O368="","-",IF(R368&lt;0%,"DEGROWTH","GROWTH")))</f>
        <v>0</v>
      </c>
      <c r="T368" s="69" t="n">
        <v>104</v>
      </c>
      <c r="U368" s="101" t="str">
        <f aca="false">IF(F368&lt;=$V$2,"May","")</f>
        <v>May</v>
      </c>
      <c r="V368" s="69" t="n">
        <f aca="false">T368</f>
        <v>104</v>
      </c>
      <c r="W368" s="102" t="n">
        <f aca="false">K368-V368</f>
        <v>-104</v>
      </c>
      <c r="X368" s="103" t="n">
        <f aca="false">IFERROR(IF(U368="June",(K368/V368-1)),0)</f>
        <v>0</v>
      </c>
      <c r="Y368" s="104" t="str">
        <f aca="false">IF(T368&gt;0,IF(U368="","-",IF(X368&lt;0%,"DEGROWTH","GROWTH")))</f>
        <v>GROWTH</v>
      </c>
      <c r="Z368" s="75" t="n">
        <v>0</v>
      </c>
      <c r="AA368" s="70"/>
      <c r="AB368" s="70" t="s">
        <v>133</v>
      </c>
      <c r="AC368" s="70" t="s">
        <v>133</v>
      </c>
      <c r="AD368" s="3"/>
      <c r="AE368" s="3"/>
      <c r="AF368" s="70" t="s">
        <v>133</v>
      </c>
      <c r="AG368" s="121" t="n">
        <f aca="false">IFERROR(INDEX(Last6M_AvgSales_Ref!$B$2:$B$12659,MATCH(D368,Last6M_AvgSales_Ref!$A$2:$A$12659,0)),"")</f>
        <v>76.9083333333333</v>
      </c>
    </row>
    <row r="369" customFormat="false" ht="14.25" hidden="false" customHeight="true" outlineLevel="0" collapsed="false">
      <c r="A369" s="70" t="s">
        <v>133</v>
      </c>
      <c r="B369" s="72" t="s">
        <v>52</v>
      </c>
      <c r="C369" s="72" t="s">
        <v>1315</v>
      </c>
      <c r="D369" s="72" t="n">
        <v>1000000972</v>
      </c>
      <c r="E369" s="73" t="s">
        <v>1316</v>
      </c>
      <c r="F369" s="74" t="n">
        <v>44008</v>
      </c>
      <c r="G369" s="67" t="str">
        <f aca="false">IF(I369&gt;0,"Targeted Dealer","-")</f>
        <v>Targeted Dealer</v>
      </c>
      <c r="H369" s="67"/>
      <c r="I369" s="68" t="n">
        <v>50</v>
      </c>
      <c r="J369" s="68" t="n">
        <f aca="false">I369/$J$1*($J$1-$E$1)</f>
        <v>50</v>
      </c>
      <c r="K369" s="69" t="n">
        <v>52</v>
      </c>
      <c r="L369" s="69" t="n">
        <f aca="false">I369-K369</f>
        <v>-2</v>
      </c>
      <c r="M369" s="69" t="n">
        <f aca="false">IFERROR((K369/J369%),"-")</f>
        <v>104</v>
      </c>
      <c r="N369" s="97" t="n">
        <v>42</v>
      </c>
      <c r="O369" s="98" t="str">
        <f aca="false">IF(F369&lt;=$P$2,"June","")</f>
        <v>June</v>
      </c>
      <c r="P369" s="97" t="n">
        <f aca="false">N369</f>
        <v>42</v>
      </c>
      <c r="Q369" s="99" t="n">
        <f aca="false">K369-P369</f>
        <v>10</v>
      </c>
      <c r="R369" s="98" t="n">
        <f aca="false">IFERROR(IF(O369="May",(K369/P369-1))," ")</f>
        <v>0</v>
      </c>
      <c r="S369" s="100" t="str">
        <f aca="false">IF(N369&gt;0,IF(O369="","-",IF(R369&lt;0%,"DEGROWTH","GROWTH")))</f>
        <v>GROWTH</v>
      </c>
      <c r="T369" s="69" t="n">
        <v>0</v>
      </c>
      <c r="U369" s="101" t="str">
        <f aca="false">IF(F369&lt;=$V$2,"May","")</f>
        <v>May</v>
      </c>
      <c r="V369" s="69" t="n">
        <f aca="false">T369</f>
        <v>0</v>
      </c>
      <c r="W369" s="102" t="n">
        <f aca="false">K369-V369</f>
        <v>52</v>
      </c>
      <c r="X369" s="103" t="n">
        <f aca="false">IFERROR(IF(U369="June",(K369/V369-1)),0)</f>
        <v>0</v>
      </c>
      <c r="Y369" s="106" t="b">
        <f aca="false">IF(T369&gt;0,IF(U369="","-",IF(X369&lt;0%,"DEGROWTH","GROWTH")))</f>
        <v>0</v>
      </c>
      <c r="Z369" s="75" t="n">
        <v>0</v>
      </c>
      <c r="AA369" s="70"/>
      <c r="AB369" s="70" t="s">
        <v>133</v>
      </c>
      <c r="AC369" s="70" t="s">
        <v>133</v>
      </c>
      <c r="AD369" s="3"/>
      <c r="AE369" s="3"/>
      <c r="AF369" s="70" t="s">
        <v>133</v>
      </c>
      <c r="AG369" s="121" t="n">
        <f aca="false">IFERROR(INDEX(Last6M_AvgSales_Ref!$B$2:$B$12659,MATCH(D369,Last6M_AvgSales_Ref!$A$2:$A$12659,0)),"")</f>
        <v>73.55</v>
      </c>
    </row>
    <row r="370" customFormat="false" ht="14.25" hidden="false" customHeight="true" outlineLevel="0" collapsed="false">
      <c r="A370" s="70" t="s">
        <v>133</v>
      </c>
      <c r="B370" s="72" t="s">
        <v>52</v>
      </c>
      <c r="C370" s="72" t="s">
        <v>1317</v>
      </c>
      <c r="D370" s="72" t="n">
        <v>1000000970</v>
      </c>
      <c r="E370" s="73" t="s">
        <v>1318</v>
      </c>
      <c r="F370" s="74" t="n">
        <v>44309</v>
      </c>
      <c r="G370" s="67" t="str">
        <f aca="false">IF(I370&gt;0,"Targeted Dealer","-")</f>
        <v>Targeted Dealer</v>
      </c>
      <c r="H370" s="67"/>
      <c r="I370" s="68" t="n">
        <v>1660</v>
      </c>
      <c r="J370" s="68" t="n">
        <f aca="false">I370/$J$1*($J$1-$E$1)</f>
        <v>1660</v>
      </c>
      <c r="K370" s="69" t="n">
        <v>1360</v>
      </c>
      <c r="L370" s="69" t="n">
        <f aca="false">I370-K370</f>
        <v>300</v>
      </c>
      <c r="M370" s="69" t="n">
        <f aca="false">IFERROR((K370/J370%),"-")</f>
        <v>81.9277108433735</v>
      </c>
      <c r="N370" s="97" t="n">
        <v>1215.85</v>
      </c>
      <c r="O370" s="98" t="str">
        <f aca="false">IF(F370&lt;=$P$2,"June","")</f>
        <v>June</v>
      </c>
      <c r="P370" s="97" t="n">
        <f aca="false">N370</f>
        <v>1215.85</v>
      </c>
      <c r="Q370" s="99" t="n">
        <f aca="false">K370-P370</f>
        <v>144.15</v>
      </c>
      <c r="R370" s="98" t="n">
        <f aca="false">IFERROR(IF(O370="May",(K370/P370-1))," ")</f>
        <v>0</v>
      </c>
      <c r="S370" s="100" t="str">
        <f aca="false">IF(N370&gt;0,IF(O370="","-",IF(R370&lt;0%,"DEGROWTH","GROWTH")))</f>
        <v>GROWTH</v>
      </c>
      <c r="T370" s="69" t="n">
        <v>85</v>
      </c>
      <c r="U370" s="101" t="str">
        <f aca="false">IF(F370&lt;=$V$2,"May","")</f>
        <v>May</v>
      </c>
      <c r="V370" s="69" t="n">
        <f aca="false">T370</f>
        <v>85</v>
      </c>
      <c r="W370" s="102" t="n">
        <f aca="false">K370-V370</f>
        <v>1275</v>
      </c>
      <c r="X370" s="103" t="n">
        <f aca="false">IFERROR(IF(U370="June",(K370/V370-1)),0)</f>
        <v>0</v>
      </c>
      <c r="Y370" s="104" t="str">
        <f aca="false">IF(T370&gt;0,IF(U370="","-",IF(X370&lt;0%,"DEGROWTH","GROWTH")))</f>
        <v>GROWTH</v>
      </c>
      <c r="Z370" s="75" t="n">
        <v>0</v>
      </c>
      <c r="AA370" s="70"/>
      <c r="AB370" s="70" t="s">
        <v>133</v>
      </c>
      <c r="AC370" s="70" t="s">
        <v>133</v>
      </c>
      <c r="AD370" s="3"/>
      <c r="AE370" s="3"/>
      <c r="AF370" s="70" t="s">
        <v>133</v>
      </c>
      <c r="AG370" s="121" t="n">
        <f aca="false">IFERROR(INDEX(Last6M_AvgSales_Ref!$B$2:$B$12659,MATCH(D370,Last6M_AvgSales_Ref!$A$2:$A$12659,0)),"")</f>
        <v>1996.56666666667</v>
      </c>
    </row>
    <row r="371" customFormat="false" ht="14.25" hidden="false" customHeight="true" outlineLevel="0" collapsed="false">
      <c r="A371" s="70" t="s">
        <v>133</v>
      </c>
      <c r="B371" s="72" t="s">
        <v>52</v>
      </c>
      <c r="C371" s="72" t="s">
        <v>1319</v>
      </c>
      <c r="D371" s="72" t="n">
        <v>1000000975</v>
      </c>
      <c r="E371" s="73" t="s">
        <v>1320</v>
      </c>
      <c r="F371" s="74" t="n">
        <v>44474</v>
      </c>
      <c r="G371" s="67" t="str">
        <f aca="false">IF(I371&gt;0,"Targeted Dealer","-")</f>
        <v>Targeted Dealer</v>
      </c>
      <c r="H371" s="67"/>
      <c r="I371" s="68" t="n">
        <v>135</v>
      </c>
      <c r="J371" s="68" t="n">
        <f aca="false">I371/$J$1*($J$1-$E$1)</f>
        <v>135</v>
      </c>
      <c r="K371" s="69" t="n">
        <v>0</v>
      </c>
      <c r="L371" s="69" t="n">
        <f aca="false">I371-K371</f>
        <v>135</v>
      </c>
      <c r="M371" s="69" t="n">
        <f aca="false">IFERROR((K371/J371%),"-")</f>
        <v>0</v>
      </c>
      <c r="N371" s="97" t="n">
        <v>0</v>
      </c>
      <c r="O371" s="98" t="str">
        <f aca="false">IF(F371&lt;=$P$2,"June","")</f>
        <v>June</v>
      </c>
      <c r="P371" s="97" t="n">
        <f aca="false">N371</f>
        <v>0</v>
      </c>
      <c r="Q371" s="99" t="n">
        <f aca="false">K371-P371</f>
        <v>0</v>
      </c>
      <c r="R371" s="98" t="n">
        <f aca="false">IFERROR(IF(O371="May",(K371/P371-1))," ")</f>
        <v>0</v>
      </c>
      <c r="S371" s="105" t="b">
        <f aca="false">IF(N371&gt;0,IF(O371="","-",IF(R371&lt;0%,"DEGROWTH","GROWTH")))</f>
        <v>0</v>
      </c>
      <c r="T371" s="69" t="n">
        <v>60</v>
      </c>
      <c r="U371" s="101" t="str">
        <f aca="false">IF(F371&lt;=$V$2,"May","")</f>
        <v>May</v>
      </c>
      <c r="V371" s="69" t="n">
        <f aca="false">T371</f>
        <v>60</v>
      </c>
      <c r="W371" s="102" t="n">
        <f aca="false">K371-V371</f>
        <v>-60</v>
      </c>
      <c r="X371" s="103" t="n">
        <f aca="false">IFERROR(IF(U371="June",(K371/V371-1)),0)</f>
        <v>0</v>
      </c>
      <c r="Y371" s="104" t="str">
        <f aca="false">IF(T371&gt;0,IF(U371="","-",IF(X371&lt;0%,"DEGROWTH","GROWTH")))</f>
        <v>GROWTH</v>
      </c>
      <c r="Z371" s="75" t="n">
        <v>0</v>
      </c>
      <c r="AA371" s="70"/>
      <c r="AB371" s="70" t="s">
        <v>133</v>
      </c>
      <c r="AC371" s="70" t="s">
        <v>133</v>
      </c>
      <c r="AD371" s="3"/>
      <c r="AE371" s="3"/>
      <c r="AF371" s="70" t="s">
        <v>133</v>
      </c>
      <c r="AG371" s="121" t="n">
        <f aca="false">IFERROR(INDEX(Last6M_AvgSales_Ref!$B$2:$B$12659,MATCH(D371,Last6M_AvgSales_Ref!$A$2:$A$12659,0)),"")</f>
        <v>182.125</v>
      </c>
    </row>
    <row r="372" customFormat="false" ht="14.25" hidden="false" customHeight="true" outlineLevel="0" collapsed="false">
      <c r="A372" s="70" t="s">
        <v>133</v>
      </c>
      <c r="B372" s="72" t="s">
        <v>52</v>
      </c>
      <c r="C372" s="72" t="s">
        <v>1321</v>
      </c>
      <c r="D372" s="72" t="n">
        <v>1000002823</v>
      </c>
      <c r="E372" s="73" t="s">
        <v>1322</v>
      </c>
      <c r="F372" s="74" t="n">
        <v>44740</v>
      </c>
      <c r="G372" s="67" t="str">
        <f aca="false">IF(I372&gt;0,"Targeted Dealer","-")</f>
        <v>Targeted Dealer</v>
      </c>
      <c r="H372" s="67"/>
      <c r="I372" s="68" t="n">
        <v>50</v>
      </c>
      <c r="J372" s="68" t="n">
        <f aca="false">I372/$J$1*($J$1-$E$1)</f>
        <v>50</v>
      </c>
      <c r="K372" s="69" t="n">
        <v>0</v>
      </c>
      <c r="L372" s="69" t="n">
        <f aca="false">I372-K372</f>
        <v>50</v>
      </c>
      <c r="M372" s="69" t="n">
        <f aca="false">IFERROR((K372/J372%),"-")</f>
        <v>0</v>
      </c>
      <c r="N372" s="97" t="n">
        <v>0</v>
      </c>
      <c r="O372" s="98" t="str">
        <f aca="false">IF(F372&lt;=$P$2,"June","")</f>
        <v>June</v>
      </c>
      <c r="P372" s="97" t="n">
        <f aca="false">N372</f>
        <v>0</v>
      </c>
      <c r="Q372" s="99" t="n">
        <f aca="false">K372-P372</f>
        <v>0</v>
      </c>
      <c r="R372" s="98" t="n">
        <f aca="false">IFERROR(IF(O372="May",(K372/P372-1))," ")</f>
        <v>0</v>
      </c>
      <c r="S372" s="105" t="b">
        <f aca="false">IF(N372&gt;0,IF(O372="","-",IF(R372&lt;0%,"DEGROWTH","GROWTH")))</f>
        <v>0</v>
      </c>
      <c r="T372" s="69" t="n">
        <v>0</v>
      </c>
      <c r="U372" s="101" t="str">
        <f aca="false">IF(F372&lt;=$V$2,"May","")</f>
        <v>May</v>
      </c>
      <c r="V372" s="69" t="n">
        <f aca="false">T372</f>
        <v>0</v>
      </c>
      <c r="W372" s="102" t="n">
        <f aca="false">K372-V372</f>
        <v>0</v>
      </c>
      <c r="X372" s="103" t="n">
        <f aca="false">IFERROR(IF(U372="June",(K372/V372-1)),0)</f>
        <v>0</v>
      </c>
      <c r="Y372" s="106" t="b">
        <f aca="false">IF(T372&gt;0,IF(U372="","-",IF(X372&lt;0%,"DEGROWTH","GROWTH")))</f>
        <v>0</v>
      </c>
      <c r="Z372" s="75" t="n">
        <v>0</v>
      </c>
      <c r="AA372" s="70"/>
      <c r="AB372" s="70" t="s">
        <v>133</v>
      </c>
      <c r="AC372" s="70" t="s">
        <v>133</v>
      </c>
      <c r="AD372" s="3"/>
      <c r="AE372" s="3"/>
      <c r="AF372" s="70" t="s">
        <v>133</v>
      </c>
      <c r="AG372" s="121" t="n">
        <f aca="false">IFERROR(INDEX(Last6M_AvgSales_Ref!$B$2:$B$12659,MATCH(D372,Last6M_AvgSales_Ref!$A$2:$A$12659,0)),"")</f>
        <v>102.583333333333</v>
      </c>
    </row>
    <row r="373" customFormat="false" ht="14.25" hidden="false" customHeight="true" outlineLevel="0" collapsed="false">
      <c r="A373" s="70" t="s">
        <v>133</v>
      </c>
      <c r="B373" s="72" t="s">
        <v>52</v>
      </c>
      <c r="C373" s="72" t="s">
        <v>1323</v>
      </c>
      <c r="D373" s="72" t="n">
        <v>1000003188</v>
      </c>
      <c r="E373" s="72" t="s">
        <v>1324</v>
      </c>
      <c r="F373" s="74" t="n">
        <v>44923</v>
      </c>
      <c r="G373" s="67" t="str">
        <f aca="false">IF(I373&gt;0,"Targeted Dealer","-")</f>
        <v>Targeted Dealer</v>
      </c>
      <c r="H373" s="67"/>
      <c r="I373" s="68" t="n">
        <v>30</v>
      </c>
      <c r="J373" s="68" t="n">
        <f aca="false">I373/$J$1*($J$1-$E$1)</f>
        <v>30</v>
      </c>
      <c r="K373" s="69" t="n">
        <v>20</v>
      </c>
      <c r="L373" s="69" t="n">
        <f aca="false">I373-K373</f>
        <v>10</v>
      </c>
      <c r="M373" s="69" t="n">
        <f aca="false">IFERROR((K373/J373%),"-")</f>
        <v>66.6666666666667</v>
      </c>
      <c r="N373" s="97" t="n">
        <v>0</v>
      </c>
      <c r="O373" s="98" t="str">
        <f aca="false">IF(F373&lt;=$P$2,"June","")</f>
        <v>June</v>
      </c>
      <c r="P373" s="97" t="n">
        <f aca="false">N373</f>
        <v>0</v>
      </c>
      <c r="Q373" s="99" t="n">
        <f aca="false">K373-P373</f>
        <v>20</v>
      </c>
      <c r="R373" s="98" t="n">
        <f aca="false">IFERROR(IF(O373="May",(K373/P373-1))," ")</f>
        <v>0</v>
      </c>
      <c r="S373" s="105" t="b">
        <f aca="false">IF(N373&gt;0,IF(O373="","-",IF(R373&lt;0%,"DEGROWTH","GROWTH")))</f>
        <v>0</v>
      </c>
      <c r="T373" s="69" t="n">
        <v>25</v>
      </c>
      <c r="U373" s="101" t="str">
        <f aca="false">IF(F373&lt;=$V$2,"May","")</f>
        <v>May</v>
      </c>
      <c r="V373" s="69" t="n">
        <f aca="false">T373</f>
        <v>25</v>
      </c>
      <c r="W373" s="102" t="n">
        <f aca="false">K373-V373</f>
        <v>-5</v>
      </c>
      <c r="X373" s="103" t="n">
        <f aca="false">IFERROR(IF(U373="June",(K373/V373-1)),0)</f>
        <v>0</v>
      </c>
      <c r="Y373" s="104" t="str">
        <f aca="false">IF(T373&gt;0,IF(U373="","-",IF(X373&lt;0%,"DEGROWTH","GROWTH")))</f>
        <v>GROWTH</v>
      </c>
      <c r="Z373" s="75" t="n">
        <v>0</v>
      </c>
      <c r="AA373" s="70"/>
      <c r="AB373" s="70" t="s">
        <v>133</v>
      </c>
      <c r="AC373" s="70" t="s">
        <v>133</v>
      </c>
      <c r="AD373" s="3"/>
      <c r="AE373" s="3"/>
      <c r="AF373" s="70" t="s">
        <v>133</v>
      </c>
      <c r="AG373" s="121" t="n">
        <f aca="false">IFERROR(INDEX(Last6M_AvgSales_Ref!$B$2:$B$12659,MATCH(D373,Last6M_AvgSales_Ref!$A$2:$A$12659,0)),"")</f>
        <v>10.5</v>
      </c>
    </row>
    <row r="374" customFormat="false" ht="14.25" hidden="false" customHeight="true" outlineLevel="0" collapsed="false">
      <c r="A374" s="70" t="s">
        <v>133</v>
      </c>
      <c r="B374" s="72" t="s">
        <v>52</v>
      </c>
      <c r="C374" s="72" t="s">
        <v>1325</v>
      </c>
      <c r="D374" s="72" t="n">
        <v>1000003192</v>
      </c>
      <c r="E374" s="72" t="s">
        <v>1326</v>
      </c>
      <c r="F374" s="74" t="n">
        <v>44924</v>
      </c>
      <c r="G374" s="67" t="str">
        <f aca="false">IF(I374&gt;0,"Targeted Dealer","-")</f>
        <v>Targeted Dealer</v>
      </c>
      <c r="H374" s="67"/>
      <c r="I374" s="68" t="n">
        <v>105</v>
      </c>
      <c r="J374" s="68" t="n">
        <f aca="false">I374/$J$1*($J$1-$E$1)</f>
        <v>105</v>
      </c>
      <c r="K374" s="69" t="n">
        <v>73</v>
      </c>
      <c r="L374" s="69" t="n">
        <f aca="false">I374-K374</f>
        <v>32</v>
      </c>
      <c r="M374" s="69" t="n">
        <f aca="false">IFERROR((K374/J374%),"-")</f>
        <v>69.5238095238095</v>
      </c>
      <c r="N374" s="97" t="n">
        <v>35</v>
      </c>
      <c r="O374" s="98" t="str">
        <f aca="false">IF(F374&lt;=$P$2,"June","")</f>
        <v>June</v>
      </c>
      <c r="P374" s="97" t="n">
        <f aca="false">N374</f>
        <v>35</v>
      </c>
      <c r="Q374" s="99" t="n">
        <f aca="false">K374-P374</f>
        <v>38</v>
      </c>
      <c r="R374" s="98" t="n">
        <f aca="false">IFERROR(IF(O374="May",(K374/P374-1))," ")</f>
        <v>0</v>
      </c>
      <c r="S374" s="100" t="str">
        <f aca="false">IF(N374&gt;0,IF(O374="","-",IF(R374&lt;0%,"DEGROWTH","GROWTH")))</f>
        <v>GROWTH</v>
      </c>
      <c r="T374" s="69" t="n">
        <v>70</v>
      </c>
      <c r="U374" s="101" t="str">
        <f aca="false">IF(F374&lt;=$V$2,"May","")</f>
        <v>May</v>
      </c>
      <c r="V374" s="69" t="n">
        <f aca="false">T374</f>
        <v>70</v>
      </c>
      <c r="W374" s="102" t="n">
        <f aca="false">K374-V374</f>
        <v>3</v>
      </c>
      <c r="X374" s="103" t="n">
        <f aca="false">IFERROR(IF(U374="June",(K374/V374-1)),0)</f>
        <v>0</v>
      </c>
      <c r="Y374" s="104" t="str">
        <f aca="false">IF(T374&gt;0,IF(U374="","-",IF(X374&lt;0%,"DEGROWTH","GROWTH")))</f>
        <v>GROWTH</v>
      </c>
      <c r="Z374" s="75" t="n">
        <v>0</v>
      </c>
      <c r="AA374" s="70"/>
      <c r="AB374" s="70" t="s">
        <v>133</v>
      </c>
      <c r="AC374" s="70" t="s">
        <v>133</v>
      </c>
      <c r="AD374" s="3"/>
      <c r="AE374" s="3"/>
      <c r="AF374" s="70" t="s">
        <v>133</v>
      </c>
      <c r="AG374" s="121" t="n">
        <f aca="false">IFERROR(INDEX(Last6M_AvgSales_Ref!$B$2:$B$12659,MATCH(D374,Last6M_AvgSales_Ref!$A$2:$A$12659,0)),"")</f>
        <v>152.583333333333</v>
      </c>
    </row>
    <row r="375" customFormat="false" ht="14.25" hidden="false" customHeight="true" outlineLevel="0" collapsed="false">
      <c r="A375" s="70" t="s">
        <v>133</v>
      </c>
      <c r="B375" s="72" t="s">
        <v>52</v>
      </c>
      <c r="C375" s="72" t="s">
        <v>1327</v>
      </c>
      <c r="D375" s="72" t="n">
        <v>1000003203</v>
      </c>
      <c r="E375" s="72" t="s">
        <v>1328</v>
      </c>
      <c r="F375" s="74" t="n">
        <v>44926</v>
      </c>
      <c r="G375" s="67" t="str">
        <f aca="false">IF(I375&gt;0,"Targeted Dealer","-")</f>
        <v>Targeted Dealer</v>
      </c>
      <c r="H375" s="67"/>
      <c r="I375" s="68" t="n">
        <v>155</v>
      </c>
      <c r="J375" s="68" t="n">
        <f aca="false">I375/$J$1*($J$1-$E$1)</f>
        <v>155</v>
      </c>
      <c r="K375" s="69" t="n">
        <v>22</v>
      </c>
      <c r="L375" s="69" t="n">
        <f aca="false">I375-K375</f>
        <v>133</v>
      </c>
      <c r="M375" s="69" t="n">
        <f aca="false">IFERROR((K375/J375%),"-")</f>
        <v>14.1935483870968</v>
      </c>
      <c r="N375" s="97" t="n">
        <v>0</v>
      </c>
      <c r="O375" s="98" t="str">
        <f aca="false">IF(F375&lt;=$P$2,"June","")</f>
        <v>June</v>
      </c>
      <c r="P375" s="97" t="n">
        <f aca="false">N375</f>
        <v>0</v>
      </c>
      <c r="Q375" s="99" t="n">
        <f aca="false">K375-P375</f>
        <v>22</v>
      </c>
      <c r="R375" s="98" t="n">
        <f aca="false">IFERROR(IF(O375="May",(K375/P375-1))," ")</f>
        <v>0</v>
      </c>
      <c r="S375" s="105" t="b">
        <f aca="false">IF(N375&gt;0,IF(O375="","-",IF(R375&lt;0%,"DEGROWTH","GROWTH")))</f>
        <v>0</v>
      </c>
      <c r="T375" s="69" t="n">
        <v>120</v>
      </c>
      <c r="U375" s="101" t="str">
        <f aca="false">IF(F375&lt;=$V$2,"May","")</f>
        <v>May</v>
      </c>
      <c r="V375" s="69" t="n">
        <f aca="false">T375</f>
        <v>120</v>
      </c>
      <c r="W375" s="102" t="n">
        <f aca="false">K375-V375</f>
        <v>-98</v>
      </c>
      <c r="X375" s="103" t="n">
        <f aca="false">IFERROR(IF(U375="June",(K375/V375-1)),0)</f>
        <v>0</v>
      </c>
      <c r="Y375" s="104" t="str">
        <f aca="false">IF(T375&gt;0,IF(U375="","-",IF(X375&lt;0%,"DEGROWTH","GROWTH")))</f>
        <v>GROWTH</v>
      </c>
      <c r="Z375" s="75" t="n">
        <v>0</v>
      </c>
      <c r="AA375" s="70"/>
      <c r="AB375" s="70" t="s">
        <v>133</v>
      </c>
      <c r="AC375" s="70" t="s">
        <v>133</v>
      </c>
      <c r="AD375" s="3"/>
      <c r="AE375" s="3"/>
      <c r="AF375" s="70" t="s">
        <v>133</v>
      </c>
      <c r="AG375" s="121" t="n">
        <f aca="false">IFERROR(INDEX(Last6M_AvgSales_Ref!$B$2:$B$12659,MATCH(D375,Last6M_AvgSales_Ref!$A$2:$A$12659,0)),"")</f>
        <v>241.666666666667</v>
      </c>
    </row>
    <row r="376" customFormat="false" ht="14.25" hidden="false" customHeight="true" outlineLevel="0" collapsed="false">
      <c r="A376" s="70" t="s">
        <v>133</v>
      </c>
      <c r="B376" s="72" t="s">
        <v>52</v>
      </c>
      <c r="C376" s="72" t="s">
        <v>1329</v>
      </c>
      <c r="D376" s="72" t="n">
        <v>1000003386</v>
      </c>
      <c r="E376" s="72" t="s">
        <v>1330</v>
      </c>
      <c r="F376" s="74" t="n">
        <v>44983</v>
      </c>
      <c r="G376" s="67" t="str">
        <f aca="false">IF(I376&gt;0,"Targeted Dealer","-")</f>
        <v>Targeted Dealer</v>
      </c>
      <c r="H376" s="67"/>
      <c r="I376" s="68" t="n">
        <v>60</v>
      </c>
      <c r="J376" s="68" t="n">
        <f aca="false">I376/$J$1*($J$1-$E$1)</f>
        <v>60</v>
      </c>
      <c r="K376" s="69" t="n">
        <v>35</v>
      </c>
      <c r="L376" s="69" t="n">
        <f aca="false">I376-K376</f>
        <v>25</v>
      </c>
      <c r="M376" s="69" t="n">
        <f aca="false">IFERROR((K376/J376%),"-")</f>
        <v>58.3333333333333</v>
      </c>
      <c r="N376" s="97" t="n">
        <v>45</v>
      </c>
      <c r="O376" s="98" t="str">
        <f aca="false">IF(F376&lt;=$P$2,"June","")</f>
        <v>June</v>
      </c>
      <c r="P376" s="97" t="n">
        <f aca="false">N376</f>
        <v>45</v>
      </c>
      <c r="Q376" s="99" t="n">
        <f aca="false">K376-P376</f>
        <v>-10</v>
      </c>
      <c r="R376" s="98" t="n">
        <f aca="false">IFERROR(IF(O376="May",(K376/P376-1))," ")</f>
        <v>0</v>
      </c>
      <c r="S376" s="100" t="str">
        <f aca="false">IF(N376&gt;0,IF(O376="","-",IF(R376&lt;0%,"DEGROWTH","GROWTH")))</f>
        <v>GROWTH</v>
      </c>
      <c r="T376" s="69" t="n">
        <v>56</v>
      </c>
      <c r="U376" s="101" t="str">
        <f aca="false">IF(F376&lt;=$V$2,"May","")</f>
        <v>May</v>
      </c>
      <c r="V376" s="69" t="n">
        <f aca="false">T376</f>
        <v>56</v>
      </c>
      <c r="W376" s="102" t="n">
        <f aca="false">K376-V376</f>
        <v>-21</v>
      </c>
      <c r="X376" s="103" t="n">
        <f aca="false">IFERROR(IF(U376="June",(K376/V376-1)),0)</f>
        <v>0</v>
      </c>
      <c r="Y376" s="104" t="str">
        <f aca="false">IF(T376&gt;0,IF(U376="","-",IF(X376&lt;0%,"DEGROWTH","GROWTH")))</f>
        <v>GROWTH</v>
      </c>
      <c r="Z376" s="75" t="n">
        <v>0</v>
      </c>
      <c r="AA376" s="70"/>
      <c r="AB376" s="70" t="s">
        <v>133</v>
      </c>
      <c r="AC376" s="70" t="s">
        <v>133</v>
      </c>
      <c r="AD376" s="3"/>
      <c r="AE376" s="3"/>
      <c r="AF376" s="70" t="s">
        <v>133</v>
      </c>
      <c r="AG376" s="121" t="n">
        <f aca="false">IFERROR(INDEX(Last6M_AvgSales_Ref!$B$2:$B$12659,MATCH(D376,Last6M_AvgSales_Ref!$A$2:$A$12659,0)),"")</f>
        <v>87</v>
      </c>
    </row>
    <row r="377" customFormat="false" ht="14.25" hidden="false" customHeight="true" outlineLevel="0" collapsed="false">
      <c r="A377" s="70" t="s">
        <v>133</v>
      </c>
      <c r="B377" s="72" t="s">
        <v>52</v>
      </c>
      <c r="C377" s="72" t="s">
        <v>1331</v>
      </c>
      <c r="D377" s="72" t="n">
        <v>1000003785</v>
      </c>
      <c r="E377" s="72" t="s">
        <v>1332</v>
      </c>
      <c r="F377" s="74" t="n">
        <v>45273</v>
      </c>
      <c r="G377" s="67" t="str">
        <f aca="false">IF(I377&gt;0,"Targeted Dealer","-")</f>
        <v>Targeted Dealer</v>
      </c>
      <c r="H377" s="67"/>
      <c r="I377" s="68" t="n">
        <v>850</v>
      </c>
      <c r="J377" s="68" t="n">
        <f aca="false">I377/$J$1*($J$1-$E$1)</f>
        <v>850</v>
      </c>
      <c r="K377" s="69" t="n">
        <v>1274</v>
      </c>
      <c r="L377" s="69" t="n">
        <f aca="false">I377-K377</f>
        <v>-424</v>
      </c>
      <c r="M377" s="69" t="n">
        <f aca="false">IFERROR((K377/J377%),"-")</f>
        <v>149.882352941176</v>
      </c>
      <c r="N377" s="97" t="n">
        <v>707.75</v>
      </c>
      <c r="O377" s="98" t="str">
        <f aca="false">IF(F377&lt;=$P$2,"June","")</f>
        <v>June</v>
      </c>
      <c r="P377" s="97" t="n">
        <f aca="false">N377</f>
        <v>707.75</v>
      </c>
      <c r="Q377" s="99" t="n">
        <f aca="false">K377-P377</f>
        <v>566.25</v>
      </c>
      <c r="R377" s="98" t="n">
        <f aca="false">IFERROR(IF(O377="May",(K377/P377-1))," ")</f>
        <v>0</v>
      </c>
      <c r="S377" s="100" t="str">
        <f aca="false">IF(N377&gt;0,IF(O377="","-",IF(R377&lt;0%,"DEGROWTH","GROWTH")))</f>
        <v>GROWTH</v>
      </c>
      <c r="T377" s="69" t="n">
        <v>518</v>
      </c>
      <c r="U377" s="101" t="str">
        <f aca="false">IF(F377&lt;=$V$2,"May","")</f>
        <v>May</v>
      </c>
      <c r="V377" s="69" t="n">
        <f aca="false">T377</f>
        <v>518</v>
      </c>
      <c r="W377" s="102" t="n">
        <f aca="false">K377-V377</f>
        <v>756</v>
      </c>
      <c r="X377" s="103" t="n">
        <f aca="false">IFERROR(IF(U377="June",(K377/V377-1)),0)</f>
        <v>0</v>
      </c>
      <c r="Y377" s="104" t="str">
        <f aca="false">IF(T377&gt;0,IF(U377="","-",IF(X377&lt;0%,"DEGROWTH","GROWTH")))</f>
        <v>GROWTH</v>
      </c>
      <c r="Z377" s="75" t="n">
        <v>0</v>
      </c>
      <c r="AA377" s="70"/>
      <c r="AB377" s="70" t="s">
        <v>133</v>
      </c>
      <c r="AC377" s="70" t="s">
        <v>133</v>
      </c>
      <c r="AD377" s="3"/>
      <c r="AE377" s="3"/>
      <c r="AF377" s="70" t="s">
        <v>133</v>
      </c>
      <c r="AG377" s="121" t="n">
        <f aca="false">IFERROR(INDEX(Last6M_AvgSales_Ref!$B$2:$B$12659,MATCH(D377,Last6M_AvgSales_Ref!$A$2:$A$12659,0)),"")</f>
        <v>1520.775</v>
      </c>
    </row>
    <row r="378" customFormat="false" ht="14.25" hidden="false" customHeight="true" outlineLevel="0" collapsed="false">
      <c r="A378" s="70" t="s">
        <v>133</v>
      </c>
      <c r="B378" s="72" t="s">
        <v>52</v>
      </c>
      <c r="C378" s="72" t="s">
        <v>1333</v>
      </c>
      <c r="D378" s="77" t="n">
        <v>1000003822</v>
      </c>
      <c r="E378" s="77" t="s">
        <v>1334</v>
      </c>
      <c r="F378" s="78" t="n">
        <v>45310</v>
      </c>
      <c r="G378" s="67" t="str">
        <f aca="false">IF(I378&gt;0,"Targeted Dealer","-")</f>
        <v>Targeted Dealer</v>
      </c>
      <c r="H378" s="67"/>
      <c r="I378" s="68" t="n">
        <v>185</v>
      </c>
      <c r="J378" s="68" t="n">
        <f aca="false">I378/$J$1*($J$1-$E$1)</f>
        <v>185</v>
      </c>
      <c r="K378" s="69" t="n">
        <v>63</v>
      </c>
      <c r="L378" s="69" t="n">
        <f aca="false">I378-K378</f>
        <v>122</v>
      </c>
      <c r="M378" s="69" t="n">
        <f aca="false">IFERROR((K378/J378%),"-")</f>
        <v>34.0540540540541</v>
      </c>
      <c r="N378" s="97" t="n">
        <v>30</v>
      </c>
      <c r="O378" s="98" t="str">
        <f aca="false">IF(F378&lt;=$P$2,"June","")</f>
        <v>June</v>
      </c>
      <c r="P378" s="97" t="n">
        <f aca="false">N378</f>
        <v>30</v>
      </c>
      <c r="Q378" s="99" t="n">
        <f aca="false">K378-P378</f>
        <v>33</v>
      </c>
      <c r="R378" s="98" t="n">
        <f aca="false">IFERROR(IF(O378="May",(K378/P378-1))," ")</f>
        <v>0</v>
      </c>
      <c r="S378" s="100" t="str">
        <f aca="false">IF(N378&gt;0,IF(O378="","-",IF(R378&lt;0%,"DEGROWTH","GROWTH")))</f>
        <v>GROWTH</v>
      </c>
      <c r="T378" s="69" t="n">
        <v>172</v>
      </c>
      <c r="U378" s="101" t="str">
        <f aca="false">IF(F378&lt;=$V$2,"May","")</f>
        <v>May</v>
      </c>
      <c r="V378" s="69" t="n">
        <f aca="false">T378</f>
        <v>172</v>
      </c>
      <c r="W378" s="102" t="n">
        <f aca="false">K378-V378</f>
        <v>-109</v>
      </c>
      <c r="X378" s="103" t="n">
        <f aca="false">IFERROR(IF(U378="June",(K378/V378-1)),0)</f>
        <v>0</v>
      </c>
      <c r="Y378" s="104" t="str">
        <f aca="false">IF(T378&gt;0,IF(U378="","-",IF(X378&lt;0%,"DEGROWTH","GROWTH")))</f>
        <v>GROWTH</v>
      </c>
      <c r="Z378" s="75" t="n">
        <v>0</v>
      </c>
      <c r="AA378" s="70"/>
      <c r="AB378" s="70" t="s">
        <v>133</v>
      </c>
      <c r="AC378" s="70" t="s">
        <v>133</v>
      </c>
      <c r="AD378" s="3"/>
      <c r="AE378" s="3"/>
      <c r="AF378" s="70" t="s">
        <v>133</v>
      </c>
      <c r="AG378" s="121" t="n">
        <f aca="false">IFERROR(INDEX(Last6M_AvgSales_Ref!$B$2:$B$12659,MATCH(D378,Last6M_AvgSales_Ref!$A$2:$A$12659,0)),"")</f>
        <v>74</v>
      </c>
    </row>
    <row r="379" customFormat="false" ht="14.25" hidden="false" customHeight="true" outlineLevel="0" collapsed="false">
      <c r="A379" s="75" t="s">
        <v>133</v>
      </c>
      <c r="B379" s="79" t="s">
        <v>52</v>
      </c>
      <c r="C379" s="79" t="s">
        <v>1335</v>
      </c>
      <c r="D379" s="79" t="n">
        <v>1000003908</v>
      </c>
      <c r="E379" s="79" t="s">
        <v>1336</v>
      </c>
      <c r="F379" s="74" t="n">
        <v>45392</v>
      </c>
      <c r="G379" s="67" t="str">
        <f aca="false">IF(I379&gt;0,"Targeted Dealer","-")</f>
        <v>Targeted Dealer</v>
      </c>
      <c r="H379" s="67"/>
      <c r="I379" s="68" t="n">
        <v>110</v>
      </c>
      <c r="J379" s="68" t="n">
        <f aca="false">I379/$J$1*($J$1-$E$1)</f>
        <v>110</v>
      </c>
      <c r="K379" s="69" t="n">
        <v>208</v>
      </c>
      <c r="L379" s="69" t="n">
        <f aca="false">I379-K379</f>
        <v>-98</v>
      </c>
      <c r="M379" s="69" t="n">
        <f aca="false">IFERROR((K379/J379%),"-")</f>
        <v>189.090909090909</v>
      </c>
      <c r="N379" s="97" t="n">
        <v>0</v>
      </c>
      <c r="O379" s="98" t="str">
        <f aca="false">IF(F379&lt;=$P$2,"June","")</f>
        <v>June</v>
      </c>
      <c r="P379" s="97" t="n">
        <f aca="false">N379</f>
        <v>0</v>
      </c>
      <c r="Q379" s="99" t="n">
        <f aca="false">K379-P379</f>
        <v>208</v>
      </c>
      <c r="R379" s="98" t="n">
        <f aca="false">IFERROR(IF(O379="May",(K379/P379-1))," ")</f>
        <v>0</v>
      </c>
      <c r="S379" s="105" t="b">
        <f aca="false">IF(N379&gt;0,IF(O379="","-",IF(R379&lt;0%,"DEGROWTH","GROWTH")))</f>
        <v>0</v>
      </c>
      <c r="T379" s="69" t="n">
        <v>110</v>
      </c>
      <c r="U379" s="101" t="str">
        <f aca="false">IF(F379&lt;=$V$2,"May","")</f>
        <v>May</v>
      </c>
      <c r="V379" s="69" t="n">
        <f aca="false">T379</f>
        <v>110</v>
      </c>
      <c r="W379" s="102" t="n">
        <f aca="false">K379-V379</f>
        <v>98</v>
      </c>
      <c r="X379" s="103" t="n">
        <f aca="false">IFERROR(IF(U379="June",(K379/V379-1)),0)</f>
        <v>0</v>
      </c>
      <c r="Y379" s="104" t="str">
        <f aca="false">IF(T379&gt;0,IF(U379="","-",IF(X379&lt;0%,"DEGROWTH","GROWTH")))</f>
        <v>GROWTH</v>
      </c>
      <c r="Z379" s="75" t="n">
        <v>0</v>
      </c>
      <c r="AA379" s="70"/>
      <c r="AB379" s="70" t="s">
        <v>133</v>
      </c>
      <c r="AC379" s="75" t="s">
        <v>133</v>
      </c>
      <c r="AD379" s="3"/>
      <c r="AE379" s="3"/>
      <c r="AF379" s="75" t="s">
        <v>133</v>
      </c>
      <c r="AG379" s="121" t="n">
        <f aca="false">IFERROR(INDEX(Last6M_AvgSales_Ref!$B$2:$B$12659,MATCH(D379,Last6M_AvgSales_Ref!$A$2:$A$12659,0)),"")</f>
        <v>422.566666666667</v>
      </c>
    </row>
    <row r="380" customFormat="false" ht="14.25" hidden="false" customHeight="true" outlineLevel="0" collapsed="false">
      <c r="A380" s="75" t="s">
        <v>133</v>
      </c>
      <c r="B380" s="79" t="s">
        <v>52</v>
      </c>
      <c r="C380" s="79" t="s">
        <v>1337</v>
      </c>
      <c r="D380" s="79" t="n">
        <v>1000003935</v>
      </c>
      <c r="E380" s="79" t="s">
        <v>1338</v>
      </c>
      <c r="F380" s="74" t="n">
        <v>45412</v>
      </c>
      <c r="G380" s="67" t="str">
        <f aca="false">IF(I380&gt;0,"Targeted Dealer","-")</f>
        <v>Targeted Dealer</v>
      </c>
      <c r="H380" s="67"/>
      <c r="I380" s="68" t="n">
        <v>240</v>
      </c>
      <c r="J380" s="68" t="n">
        <f aca="false">I380/$J$1*($J$1-$E$1)</f>
        <v>240</v>
      </c>
      <c r="K380" s="69" t="n">
        <v>104</v>
      </c>
      <c r="L380" s="69" t="n">
        <f aca="false">I380-K380</f>
        <v>136</v>
      </c>
      <c r="M380" s="69" t="n">
        <f aca="false">IFERROR((K380/J380%),"-")</f>
        <v>43.3333333333333</v>
      </c>
      <c r="N380" s="97" t="n">
        <v>73</v>
      </c>
      <c r="O380" s="98" t="str">
        <f aca="false">IF(F380&lt;=$P$2,"June","")</f>
        <v>June</v>
      </c>
      <c r="P380" s="97" t="n">
        <f aca="false">N380</f>
        <v>73</v>
      </c>
      <c r="Q380" s="99" t="n">
        <f aca="false">K380-P380</f>
        <v>31</v>
      </c>
      <c r="R380" s="98" t="n">
        <f aca="false">IFERROR(IF(O380="May",(K380/P380-1))," ")</f>
        <v>0</v>
      </c>
      <c r="S380" s="100" t="str">
        <f aca="false">IF(N380&gt;0,IF(O380="","-",IF(R380&lt;0%,"DEGROWTH","GROWTH")))</f>
        <v>GROWTH</v>
      </c>
      <c r="T380" s="69" t="n">
        <v>219</v>
      </c>
      <c r="U380" s="101" t="str">
        <f aca="false">IF(F380&lt;=$V$2,"May","")</f>
        <v>May</v>
      </c>
      <c r="V380" s="69" t="n">
        <f aca="false">T380</f>
        <v>219</v>
      </c>
      <c r="W380" s="102" t="n">
        <f aca="false">K380-V380</f>
        <v>-115</v>
      </c>
      <c r="X380" s="103" t="n">
        <f aca="false">IFERROR(IF(U380="June",(K380/V380-1)),0)</f>
        <v>0</v>
      </c>
      <c r="Y380" s="104" t="str">
        <f aca="false">IF(T380&gt;0,IF(U380="","-",IF(X380&lt;0%,"DEGROWTH","GROWTH")))</f>
        <v>GROWTH</v>
      </c>
      <c r="Z380" s="75" t="n">
        <v>0</v>
      </c>
      <c r="AA380" s="70"/>
      <c r="AB380" s="70" t="s">
        <v>133</v>
      </c>
      <c r="AC380" s="75" t="s">
        <v>133</v>
      </c>
      <c r="AD380" s="3"/>
      <c r="AE380" s="3"/>
      <c r="AF380" s="75" t="s">
        <v>133</v>
      </c>
      <c r="AG380" s="121" t="n">
        <f aca="false">IFERROR(INDEX(Last6M_AvgSales_Ref!$B$2:$B$12659,MATCH(D380,Last6M_AvgSales_Ref!$A$2:$A$12659,0)),"")</f>
        <v>174.1</v>
      </c>
    </row>
    <row r="381" customFormat="false" ht="14.25" hidden="false" customHeight="true" outlineLevel="0" collapsed="false">
      <c r="A381" s="75" t="s">
        <v>133</v>
      </c>
      <c r="B381" s="79" t="s">
        <v>52</v>
      </c>
      <c r="C381" s="79" t="s">
        <v>1339</v>
      </c>
      <c r="D381" s="79" t="n">
        <v>1000004104</v>
      </c>
      <c r="E381" s="79" t="s">
        <v>1340</v>
      </c>
      <c r="F381" s="74" t="n">
        <v>45534</v>
      </c>
      <c r="G381" s="67" t="str">
        <f aca="false">IF(I381&gt;0,"Targeted Dealer","-")</f>
        <v>-</v>
      </c>
      <c r="H381" s="67"/>
      <c r="I381" s="68" t="n">
        <v>0</v>
      </c>
      <c r="J381" s="68" t="n">
        <f aca="false">I381/$J$1*($J$1-$E$1)</f>
        <v>0</v>
      </c>
      <c r="K381" s="69" t="n">
        <v>0</v>
      </c>
      <c r="L381" s="69" t="n">
        <f aca="false">I381-K381</f>
        <v>0</v>
      </c>
      <c r="M381" s="69" t="str">
        <f aca="false">IFERROR((K381/J381%),"-")</f>
        <v>-</v>
      </c>
      <c r="N381" s="97" t="n">
        <v>0</v>
      </c>
      <c r="O381" s="98" t="str">
        <f aca="false">IF(F381&lt;=$P$2,"June","")</f>
        <v>June</v>
      </c>
      <c r="P381" s="97" t="n">
        <f aca="false">N381</f>
        <v>0</v>
      </c>
      <c r="Q381" s="99" t="n">
        <f aca="false">K381-P381</f>
        <v>0</v>
      </c>
      <c r="R381" s="98" t="n">
        <f aca="false">IFERROR(IF(O381="May",(K381/P381-1))," ")</f>
        <v>0</v>
      </c>
      <c r="S381" s="105" t="b">
        <f aca="false">IF(N381&gt;0,IF(O381="","-",IF(R381&lt;0%,"DEGROWTH","GROWTH")))</f>
        <v>0</v>
      </c>
      <c r="T381" s="69" t="n">
        <v>0</v>
      </c>
      <c r="U381" s="101" t="str">
        <f aca="false">IF(F381&lt;=$V$2,"May","")</f>
        <v>May</v>
      </c>
      <c r="V381" s="69" t="n">
        <f aca="false">T381</f>
        <v>0</v>
      </c>
      <c r="W381" s="102" t="n">
        <f aca="false">K381-V381</f>
        <v>0</v>
      </c>
      <c r="X381" s="103" t="n">
        <f aca="false">IFERROR(IF(U381="June",(K381/V381-1)),0)</f>
        <v>0</v>
      </c>
      <c r="Y381" s="106" t="b">
        <f aca="false">IF(T381&gt;0,IF(U381="","-",IF(X381&lt;0%,"DEGROWTH","GROWTH")))</f>
        <v>0</v>
      </c>
      <c r="Z381" s="75" t="n">
        <v>0</v>
      </c>
      <c r="AA381" s="70"/>
      <c r="AB381" s="70" t="s">
        <v>133</v>
      </c>
      <c r="AC381" s="75" t="s">
        <v>133</v>
      </c>
      <c r="AD381" s="3"/>
      <c r="AE381" s="3"/>
      <c r="AF381" s="75" t="s">
        <v>133</v>
      </c>
      <c r="AG381" s="121" t="n">
        <f aca="false">IFERROR(INDEX(Last6M_AvgSales_Ref!$B$2:$B$12659,MATCH(D381,Last6M_AvgSales_Ref!$A$2:$A$12659,0)),"")</f>
        <v>23.3333333333333</v>
      </c>
    </row>
    <row r="382" customFormat="false" ht="14.25" hidden="false" customHeight="true" outlineLevel="0" collapsed="false">
      <c r="A382" s="70" t="s">
        <v>133</v>
      </c>
      <c r="B382" s="72" t="s">
        <v>55</v>
      </c>
      <c r="C382" s="72" t="s">
        <v>1341</v>
      </c>
      <c r="D382" s="72" t="n">
        <v>1000000630</v>
      </c>
      <c r="E382" s="73" t="s">
        <v>1342</v>
      </c>
      <c r="F382" s="74" t="n">
        <v>41479</v>
      </c>
      <c r="G382" s="67" t="str">
        <f aca="false">IF(I382&gt;0,"Targeted Dealer","-")</f>
        <v>Targeted Dealer</v>
      </c>
      <c r="H382" s="67"/>
      <c r="I382" s="68" t="n">
        <v>35</v>
      </c>
      <c r="J382" s="68" t="n">
        <f aca="false">I382/$J$1*($J$1-$E$1)</f>
        <v>35</v>
      </c>
      <c r="K382" s="69" t="n">
        <v>35</v>
      </c>
      <c r="L382" s="69" t="n">
        <f aca="false">I382-K382</f>
        <v>0</v>
      </c>
      <c r="M382" s="69" t="n">
        <f aca="false">IFERROR((K382/J382%),"-")</f>
        <v>100</v>
      </c>
      <c r="N382" s="97" t="n">
        <v>0</v>
      </c>
      <c r="O382" s="98" t="str">
        <f aca="false">IF(F382&lt;=$P$2,"June","")</f>
        <v>June</v>
      </c>
      <c r="P382" s="97" t="n">
        <f aca="false">N382</f>
        <v>0</v>
      </c>
      <c r="Q382" s="99" t="n">
        <f aca="false">K382-P382</f>
        <v>35</v>
      </c>
      <c r="R382" s="98" t="n">
        <f aca="false">IFERROR(IF(O382="May",(K382/P382-1))," ")</f>
        <v>0</v>
      </c>
      <c r="S382" s="105" t="b">
        <f aca="false">IF(N382&gt;0,IF(O382="","-",IF(R382&lt;0%,"DEGROWTH","GROWTH")))</f>
        <v>0</v>
      </c>
      <c r="T382" s="69" t="n">
        <v>0</v>
      </c>
      <c r="U382" s="101" t="str">
        <f aca="false">IF(F382&lt;=$V$2,"May","")</f>
        <v>May</v>
      </c>
      <c r="V382" s="69" t="n">
        <f aca="false">T382</f>
        <v>0</v>
      </c>
      <c r="W382" s="102" t="n">
        <f aca="false">K382-V382</f>
        <v>35</v>
      </c>
      <c r="X382" s="103" t="n">
        <f aca="false">IFERROR(IF(U382="June",(K382/V382-1)),0)</f>
        <v>0</v>
      </c>
      <c r="Y382" s="106" t="b">
        <f aca="false">IF(T382&gt;0,IF(U382="","-",IF(X382&lt;0%,"DEGROWTH","GROWTH")))</f>
        <v>0</v>
      </c>
      <c r="Z382" s="75" t="n">
        <v>0</v>
      </c>
      <c r="AA382" s="70"/>
      <c r="AB382" s="70" t="s">
        <v>133</v>
      </c>
      <c r="AC382" s="70" t="s">
        <v>133</v>
      </c>
      <c r="AD382" s="3"/>
      <c r="AE382" s="3"/>
      <c r="AF382" s="70" t="s">
        <v>133</v>
      </c>
      <c r="AG382" s="121" t="n">
        <f aca="false">IFERROR(INDEX(Last6M_AvgSales_Ref!$B$2:$B$12659,MATCH(D382,Last6M_AvgSales_Ref!$A$2:$A$12659,0)),"")</f>
        <v>29.1666666666667</v>
      </c>
    </row>
    <row r="383" customFormat="false" ht="14.25" hidden="false" customHeight="true" outlineLevel="0" collapsed="false">
      <c r="A383" s="70" t="s">
        <v>133</v>
      </c>
      <c r="B383" s="72" t="s">
        <v>55</v>
      </c>
      <c r="C383" s="72" t="s">
        <v>1343</v>
      </c>
      <c r="D383" s="72" t="n">
        <v>1000000620</v>
      </c>
      <c r="E383" s="73" t="s">
        <v>1344</v>
      </c>
      <c r="F383" s="74" t="n">
        <v>41645</v>
      </c>
      <c r="G383" s="67" t="str">
        <f aca="false">IF(I383&gt;0,"Targeted Dealer","-")</f>
        <v>Targeted Dealer</v>
      </c>
      <c r="H383" s="67"/>
      <c r="I383" s="68" t="n">
        <v>315</v>
      </c>
      <c r="J383" s="68" t="n">
        <f aca="false">I383/$J$1*($J$1-$E$1)</f>
        <v>315</v>
      </c>
      <c r="K383" s="69" t="n">
        <v>648</v>
      </c>
      <c r="L383" s="69" t="n">
        <f aca="false">I383-K383</f>
        <v>-333</v>
      </c>
      <c r="M383" s="69" t="n">
        <f aca="false">IFERROR((K383/J383%),"-")</f>
        <v>205.714285714286</v>
      </c>
      <c r="N383" s="97" t="n">
        <v>240</v>
      </c>
      <c r="O383" s="98" t="str">
        <f aca="false">IF(F383&lt;=$P$2,"June","")</f>
        <v>June</v>
      </c>
      <c r="P383" s="97" t="n">
        <f aca="false">N383</f>
        <v>240</v>
      </c>
      <c r="Q383" s="99" t="n">
        <f aca="false">K383-P383</f>
        <v>408</v>
      </c>
      <c r="R383" s="98" t="n">
        <f aca="false">IFERROR(IF(O383="May",(K383/P383-1))," ")</f>
        <v>0</v>
      </c>
      <c r="S383" s="100" t="str">
        <f aca="false">IF(N383&gt;0,IF(O383="","-",IF(R383&lt;0%,"DEGROWTH","GROWTH")))</f>
        <v>GROWTH</v>
      </c>
      <c r="T383" s="69" t="n">
        <v>320</v>
      </c>
      <c r="U383" s="101" t="str">
        <f aca="false">IF(F383&lt;=$V$2,"May","")</f>
        <v>May</v>
      </c>
      <c r="V383" s="69" t="n">
        <f aca="false">T383</f>
        <v>320</v>
      </c>
      <c r="W383" s="102" t="n">
        <f aca="false">K383-V383</f>
        <v>328</v>
      </c>
      <c r="X383" s="103" t="n">
        <f aca="false">IFERROR(IF(U383="June",(K383/V383-1)),0)</f>
        <v>0</v>
      </c>
      <c r="Y383" s="104" t="str">
        <f aca="false">IF(T383&gt;0,IF(U383="","-",IF(X383&lt;0%,"DEGROWTH","GROWTH")))</f>
        <v>GROWTH</v>
      </c>
      <c r="Z383" s="75" t="n">
        <v>0</v>
      </c>
      <c r="AA383" s="70"/>
      <c r="AB383" s="70" t="s">
        <v>133</v>
      </c>
      <c r="AC383" s="70" t="s">
        <v>133</v>
      </c>
      <c r="AD383" s="3"/>
      <c r="AE383" s="3"/>
      <c r="AF383" s="70" t="s">
        <v>133</v>
      </c>
      <c r="AG383" s="121" t="n">
        <f aca="false">IFERROR(INDEX(Last6M_AvgSales_Ref!$B$2:$B$12659,MATCH(D383,Last6M_AvgSales_Ref!$A$2:$A$12659,0)),"")</f>
        <v>351.666666666667</v>
      </c>
    </row>
    <row r="384" customFormat="false" ht="14.25" hidden="false" customHeight="true" outlineLevel="0" collapsed="false">
      <c r="A384" s="70" t="s">
        <v>133</v>
      </c>
      <c r="B384" s="72" t="s">
        <v>55</v>
      </c>
      <c r="C384" s="72" t="s">
        <v>1345</v>
      </c>
      <c r="D384" s="72" t="n">
        <v>1000000624</v>
      </c>
      <c r="E384" s="73" t="s">
        <v>1346</v>
      </c>
      <c r="F384" s="74" t="n">
        <v>41766</v>
      </c>
      <c r="G384" s="67" t="str">
        <f aca="false">IF(I384&gt;0,"Targeted Dealer","-")</f>
        <v>-</v>
      </c>
      <c r="H384" s="67"/>
      <c r="I384" s="68" t="n">
        <v>0</v>
      </c>
      <c r="J384" s="68" t="n">
        <f aca="false">I384/$J$1*($J$1-$E$1)</f>
        <v>0</v>
      </c>
      <c r="K384" s="69" t="n">
        <v>0</v>
      </c>
      <c r="L384" s="69" t="n">
        <f aca="false">I384-K384</f>
        <v>0</v>
      </c>
      <c r="M384" s="69" t="str">
        <f aca="false">IFERROR((K384/J384%),"-")</f>
        <v>-</v>
      </c>
      <c r="N384" s="97" t="n">
        <v>0</v>
      </c>
      <c r="O384" s="98" t="str">
        <f aca="false">IF(F384&lt;=$P$2,"June","")</f>
        <v>June</v>
      </c>
      <c r="P384" s="97" t="n">
        <f aca="false">N384</f>
        <v>0</v>
      </c>
      <c r="Q384" s="99" t="n">
        <f aca="false">K384-P384</f>
        <v>0</v>
      </c>
      <c r="R384" s="98" t="n">
        <f aca="false">IFERROR(IF(O384="May",(K384/P384-1))," ")</f>
        <v>0</v>
      </c>
      <c r="S384" s="105" t="b">
        <f aca="false">IF(N384&gt;0,IF(O384="","-",IF(R384&lt;0%,"DEGROWTH","GROWTH")))</f>
        <v>0</v>
      </c>
      <c r="T384" s="69" t="n">
        <v>595</v>
      </c>
      <c r="U384" s="101" t="str">
        <f aca="false">IF(F384&lt;=$V$2,"May","")</f>
        <v>May</v>
      </c>
      <c r="V384" s="69" t="n">
        <f aca="false">T384</f>
        <v>595</v>
      </c>
      <c r="W384" s="102" t="n">
        <f aca="false">K384-V384</f>
        <v>-595</v>
      </c>
      <c r="X384" s="103" t="n">
        <f aca="false">IFERROR(IF(U384="June",(K384/V384-1)),0)</f>
        <v>0</v>
      </c>
      <c r="Y384" s="104" t="str">
        <f aca="false">IF(T384&gt;0,IF(U384="","-",IF(X384&lt;0%,"DEGROWTH","GROWTH")))</f>
        <v>GROWTH</v>
      </c>
      <c r="Z384" s="75" t="n">
        <v>0</v>
      </c>
      <c r="AA384" s="70"/>
      <c r="AB384" s="70" t="s">
        <v>133</v>
      </c>
      <c r="AC384" s="70" t="s">
        <v>133</v>
      </c>
      <c r="AD384" s="3"/>
      <c r="AE384" s="3"/>
      <c r="AF384" s="70" t="s">
        <v>133</v>
      </c>
      <c r="AG384" s="121" t="n">
        <f aca="false">IFERROR(INDEX(Last6M_AvgSales_Ref!$B$2:$B$12659,MATCH(D384,Last6M_AvgSales_Ref!$A$2:$A$12659,0)),"")</f>
        <v>627.425</v>
      </c>
    </row>
    <row r="385" customFormat="false" ht="14.25" hidden="false" customHeight="true" outlineLevel="0" collapsed="false">
      <c r="A385" s="70" t="s">
        <v>133</v>
      </c>
      <c r="B385" s="72" t="s">
        <v>55</v>
      </c>
      <c r="C385" s="72" t="s">
        <v>1347</v>
      </c>
      <c r="D385" s="72" t="n">
        <v>1000000631</v>
      </c>
      <c r="E385" s="73" t="s">
        <v>1348</v>
      </c>
      <c r="F385" s="74" t="n">
        <v>41892</v>
      </c>
      <c r="G385" s="67" t="str">
        <f aca="false">IF(I385&gt;0,"Targeted Dealer","-")</f>
        <v>Targeted Dealer</v>
      </c>
      <c r="H385" s="67"/>
      <c r="I385" s="68" t="n">
        <v>900</v>
      </c>
      <c r="J385" s="68" t="n">
        <f aca="false">I385/$J$1*($J$1-$E$1)</f>
        <v>900</v>
      </c>
      <c r="K385" s="69" t="n">
        <v>1010</v>
      </c>
      <c r="L385" s="69" t="n">
        <f aca="false">I385-K385</f>
        <v>-110</v>
      </c>
      <c r="M385" s="69" t="n">
        <f aca="false">IFERROR((K385/J385%),"-")</f>
        <v>112.222222222222</v>
      </c>
      <c r="N385" s="97" t="n">
        <v>625</v>
      </c>
      <c r="O385" s="98" t="str">
        <f aca="false">IF(F385&lt;=$P$2,"June","")</f>
        <v>June</v>
      </c>
      <c r="P385" s="97" t="n">
        <f aca="false">N385</f>
        <v>625</v>
      </c>
      <c r="Q385" s="99" t="n">
        <f aca="false">K385-P385</f>
        <v>385</v>
      </c>
      <c r="R385" s="98" t="n">
        <f aca="false">IFERROR(IF(O385="May",(K385/P385-1))," ")</f>
        <v>0</v>
      </c>
      <c r="S385" s="100" t="str">
        <f aca="false">IF(N385&gt;0,IF(O385="","-",IF(R385&lt;0%,"DEGROWTH","GROWTH")))</f>
        <v>GROWTH</v>
      </c>
      <c r="T385" s="69" t="n">
        <v>840</v>
      </c>
      <c r="U385" s="101" t="str">
        <f aca="false">IF(F385&lt;=$V$2,"May","")</f>
        <v>May</v>
      </c>
      <c r="V385" s="69" t="n">
        <f aca="false">T385</f>
        <v>840</v>
      </c>
      <c r="W385" s="102" t="n">
        <f aca="false">K385-V385</f>
        <v>170</v>
      </c>
      <c r="X385" s="103" t="n">
        <f aca="false">IFERROR(IF(U385="June",(K385/V385-1)),0)</f>
        <v>0</v>
      </c>
      <c r="Y385" s="104" t="str">
        <f aca="false">IF(T385&gt;0,IF(U385="","-",IF(X385&lt;0%,"DEGROWTH","GROWTH")))</f>
        <v>GROWTH</v>
      </c>
      <c r="Z385" s="75" t="n">
        <v>0</v>
      </c>
      <c r="AA385" s="70"/>
      <c r="AB385" s="70" t="s">
        <v>133</v>
      </c>
      <c r="AC385" s="70" t="s">
        <v>133</v>
      </c>
      <c r="AD385" s="3"/>
      <c r="AE385" s="3"/>
      <c r="AF385" s="70" t="s">
        <v>133</v>
      </c>
      <c r="AG385" s="121" t="n">
        <f aca="false">IFERROR(INDEX(Last6M_AvgSales_Ref!$B$2:$B$12659,MATCH(D385,Last6M_AvgSales_Ref!$A$2:$A$12659,0)),"")</f>
        <v>866.5</v>
      </c>
    </row>
    <row r="386" customFormat="false" ht="14.25" hidden="false" customHeight="true" outlineLevel="0" collapsed="false">
      <c r="A386" s="70" t="s">
        <v>133</v>
      </c>
      <c r="B386" s="72" t="s">
        <v>55</v>
      </c>
      <c r="C386" s="72" t="s">
        <v>1349</v>
      </c>
      <c r="D386" s="72" t="n">
        <v>1000000621</v>
      </c>
      <c r="E386" s="73" t="s">
        <v>1350</v>
      </c>
      <c r="F386" s="74" t="n">
        <v>41913</v>
      </c>
      <c r="G386" s="67" t="str">
        <f aca="false">IF(I386&gt;0,"Targeted Dealer","-")</f>
        <v>Targeted Dealer</v>
      </c>
      <c r="H386" s="67"/>
      <c r="I386" s="68" t="n">
        <v>2105</v>
      </c>
      <c r="J386" s="68" t="n">
        <f aca="false">I386/$J$1*($J$1-$E$1)</f>
        <v>2105</v>
      </c>
      <c r="K386" s="69" t="n">
        <v>1685.95</v>
      </c>
      <c r="L386" s="69" t="n">
        <f aca="false">I386-K386</f>
        <v>419.05</v>
      </c>
      <c r="M386" s="69" t="n">
        <f aca="false">IFERROR((K386/J386%),"-")</f>
        <v>80.0926365795724</v>
      </c>
      <c r="N386" s="97" t="n">
        <v>1840</v>
      </c>
      <c r="O386" s="98" t="str">
        <f aca="false">IF(F386&lt;=$P$2,"June","")</f>
        <v>June</v>
      </c>
      <c r="P386" s="97" t="n">
        <f aca="false">N386</f>
        <v>1840</v>
      </c>
      <c r="Q386" s="99" t="n">
        <f aca="false">K386-P386</f>
        <v>-154.05</v>
      </c>
      <c r="R386" s="98" t="n">
        <f aca="false">IFERROR(IF(O386="May",(K386/P386-1))," ")</f>
        <v>0</v>
      </c>
      <c r="S386" s="100" t="str">
        <f aca="false">IF(N386&gt;0,IF(O386="","-",IF(R386&lt;0%,"DEGROWTH","GROWTH")))</f>
        <v>GROWTH</v>
      </c>
      <c r="T386" s="69" t="n">
        <v>2477.3</v>
      </c>
      <c r="U386" s="101" t="str">
        <f aca="false">IF(F386&lt;=$V$2,"May","")</f>
        <v>May</v>
      </c>
      <c r="V386" s="69" t="n">
        <f aca="false">T386</f>
        <v>2477.3</v>
      </c>
      <c r="W386" s="102" t="n">
        <f aca="false">K386-V386</f>
        <v>-791.35</v>
      </c>
      <c r="X386" s="103" t="n">
        <f aca="false">IFERROR(IF(U386="June",(K386/V386-1)),0)</f>
        <v>0</v>
      </c>
      <c r="Y386" s="104" t="str">
        <f aca="false">IF(T386&gt;0,IF(U386="","-",IF(X386&lt;0%,"DEGROWTH","GROWTH")))</f>
        <v>GROWTH</v>
      </c>
      <c r="Z386" s="75" t="n">
        <v>0</v>
      </c>
      <c r="AA386" s="70"/>
      <c r="AB386" s="70" t="s">
        <v>133</v>
      </c>
      <c r="AC386" s="70" t="s">
        <v>133</v>
      </c>
      <c r="AD386" s="3"/>
      <c r="AE386" s="3"/>
      <c r="AF386" s="70" t="s">
        <v>133</v>
      </c>
      <c r="AG386" s="121" t="n">
        <f aca="false">IFERROR(INDEX(Last6M_AvgSales_Ref!$B$2:$B$12659,MATCH(D386,Last6M_AvgSales_Ref!$A$2:$A$12659,0)),"")</f>
        <v>3244.45</v>
      </c>
    </row>
    <row r="387" customFormat="false" ht="14.25" hidden="false" customHeight="true" outlineLevel="0" collapsed="false">
      <c r="A387" s="70" t="s">
        <v>133</v>
      </c>
      <c r="B387" s="72" t="s">
        <v>55</v>
      </c>
      <c r="C387" s="72" t="s">
        <v>1351</v>
      </c>
      <c r="D387" s="72" t="n">
        <v>1000000629</v>
      </c>
      <c r="E387" s="73" t="s">
        <v>1352</v>
      </c>
      <c r="F387" s="74" t="n">
        <v>42487</v>
      </c>
      <c r="G387" s="67" t="str">
        <f aca="false">IF(I387&gt;0,"Targeted Dealer","-")</f>
        <v>Targeted Dealer</v>
      </c>
      <c r="H387" s="67"/>
      <c r="I387" s="68" t="n">
        <v>1000</v>
      </c>
      <c r="J387" s="68" t="n">
        <f aca="false">I387/$J$1*($J$1-$E$1)</f>
        <v>1000</v>
      </c>
      <c r="K387" s="69" t="n">
        <v>1260</v>
      </c>
      <c r="L387" s="69" t="n">
        <f aca="false">I387-K387</f>
        <v>-260</v>
      </c>
      <c r="M387" s="69" t="n">
        <f aca="false">IFERROR((K387/J387%),"-")</f>
        <v>126</v>
      </c>
      <c r="N387" s="97" t="n">
        <v>825</v>
      </c>
      <c r="O387" s="98" t="str">
        <f aca="false">IF(F387&lt;=$P$2,"June","")</f>
        <v>June</v>
      </c>
      <c r="P387" s="97" t="n">
        <f aca="false">N387</f>
        <v>825</v>
      </c>
      <c r="Q387" s="99" t="n">
        <f aca="false">K387-P387</f>
        <v>435</v>
      </c>
      <c r="R387" s="98" t="n">
        <f aca="false">IFERROR(IF(O387="May",(K387/P387-1))," ")</f>
        <v>0</v>
      </c>
      <c r="S387" s="100" t="str">
        <f aca="false">IF(N387&gt;0,IF(O387="","-",IF(R387&lt;0%,"DEGROWTH","GROWTH")))</f>
        <v>GROWTH</v>
      </c>
      <c r="T387" s="69" t="n">
        <v>889.45</v>
      </c>
      <c r="U387" s="101" t="str">
        <f aca="false">IF(F387&lt;=$V$2,"May","")</f>
        <v>May</v>
      </c>
      <c r="V387" s="69" t="n">
        <f aca="false">T387</f>
        <v>889.45</v>
      </c>
      <c r="W387" s="102" t="n">
        <f aca="false">K387-V387</f>
        <v>370.55</v>
      </c>
      <c r="X387" s="103" t="n">
        <f aca="false">IFERROR(IF(U387="June",(K387/V387-1)),0)</f>
        <v>0</v>
      </c>
      <c r="Y387" s="104" t="str">
        <f aca="false">IF(T387&gt;0,IF(U387="","-",IF(X387&lt;0%,"DEGROWTH","GROWTH")))</f>
        <v>GROWTH</v>
      </c>
      <c r="Z387" s="75" t="n">
        <v>0</v>
      </c>
      <c r="AA387" s="70"/>
      <c r="AB387" s="70" t="s">
        <v>133</v>
      </c>
      <c r="AC387" s="70" t="s">
        <v>133</v>
      </c>
      <c r="AD387" s="3"/>
      <c r="AE387" s="3"/>
      <c r="AF387" s="70" t="s">
        <v>133</v>
      </c>
      <c r="AG387" s="121" t="n">
        <f aca="false">IFERROR(INDEX(Last6M_AvgSales_Ref!$B$2:$B$12659,MATCH(D387,Last6M_AvgSales_Ref!$A$2:$A$12659,0)),"")</f>
        <v>986</v>
      </c>
    </row>
    <row r="388" customFormat="false" ht="14.25" hidden="false" customHeight="true" outlineLevel="0" collapsed="false">
      <c r="A388" s="70" t="s">
        <v>133</v>
      </c>
      <c r="B388" s="72" t="s">
        <v>55</v>
      </c>
      <c r="C388" s="72" t="s">
        <v>1353</v>
      </c>
      <c r="D388" s="72" t="n">
        <v>1000000627</v>
      </c>
      <c r="E388" s="73" t="s">
        <v>1354</v>
      </c>
      <c r="F388" s="74" t="n">
        <v>43294</v>
      </c>
      <c r="G388" s="67" t="str">
        <f aca="false">IF(I388&gt;0,"Targeted Dealer","-")</f>
        <v>Targeted Dealer</v>
      </c>
      <c r="H388" s="67"/>
      <c r="I388" s="68" t="n">
        <v>1150</v>
      </c>
      <c r="J388" s="68" t="n">
        <f aca="false">I388/$J$1*($J$1-$E$1)</f>
        <v>1150</v>
      </c>
      <c r="K388" s="69" t="n">
        <v>1565</v>
      </c>
      <c r="L388" s="69" t="n">
        <f aca="false">I388-K388</f>
        <v>-415</v>
      </c>
      <c r="M388" s="69" t="n">
        <f aca="false">IFERROR((K388/J388%),"-")</f>
        <v>136.086956521739</v>
      </c>
      <c r="N388" s="97" t="n">
        <v>1165</v>
      </c>
      <c r="O388" s="98" t="str">
        <f aca="false">IF(F388&lt;=$P$2,"June","")</f>
        <v>June</v>
      </c>
      <c r="P388" s="97" t="n">
        <f aca="false">N388</f>
        <v>1165</v>
      </c>
      <c r="Q388" s="99" t="n">
        <f aca="false">K388-P388</f>
        <v>400</v>
      </c>
      <c r="R388" s="98" t="n">
        <f aca="false">IFERROR(IF(O388="May",(K388/P388-1))," ")</f>
        <v>0</v>
      </c>
      <c r="S388" s="100" t="str">
        <f aca="false">IF(N388&gt;0,IF(O388="","-",IF(R388&lt;0%,"DEGROWTH","GROWTH")))</f>
        <v>GROWTH</v>
      </c>
      <c r="T388" s="69" t="n">
        <v>1133.6</v>
      </c>
      <c r="U388" s="101" t="str">
        <f aca="false">IF(F388&lt;=$V$2,"May","")</f>
        <v>May</v>
      </c>
      <c r="V388" s="69" t="n">
        <f aca="false">T388</f>
        <v>1133.6</v>
      </c>
      <c r="W388" s="102" t="n">
        <f aca="false">K388-V388</f>
        <v>431.4</v>
      </c>
      <c r="X388" s="103" t="n">
        <f aca="false">IFERROR(IF(U388="June",(K388/V388-1)),0)</f>
        <v>0</v>
      </c>
      <c r="Y388" s="104" t="str">
        <f aca="false">IF(T388&gt;0,IF(U388="","-",IF(X388&lt;0%,"DEGROWTH","GROWTH")))</f>
        <v>GROWTH</v>
      </c>
      <c r="Z388" s="75" t="n">
        <v>0</v>
      </c>
      <c r="AA388" s="70"/>
      <c r="AB388" s="70" t="s">
        <v>133</v>
      </c>
      <c r="AC388" s="70" t="s">
        <v>133</v>
      </c>
      <c r="AD388" s="3"/>
      <c r="AE388" s="3"/>
      <c r="AF388" s="70" t="s">
        <v>133</v>
      </c>
      <c r="AG388" s="121" t="n">
        <f aca="false">IFERROR(INDEX(Last6M_AvgSales_Ref!$B$2:$B$12659,MATCH(D388,Last6M_AvgSales_Ref!$A$2:$A$12659,0)),"")</f>
        <v>1326.91666666667</v>
      </c>
    </row>
    <row r="389" customFormat="false" ht="14.25" hidden="false" customHeight="true" outlineLevel="0" collapsed="false">
      <c r="A389" s="70" t="s">
        <v>133</v>
      </c>
      <c r="B389" s="72" t="s">
        <v>55</v>
      </c>
      <c r="C389" s="72" t="s">
        <v>254</v>
      </c>
      <c r="D389" s="72" t="n">
        <v>1000001020</v>
      </c>
      <c r="E389" s="73" t="s">
        <v>255</v>
      </c>
      <c r="F389" s="74" t="n">
        <v>43601</v>
      </c>
      <c r="G389" s="67" t="str">
        <f aca="false">IF(I389&gt;0,"Targeted Dealer","-")</f>
        <v>-</v>
      </c>
      <c r="H389" s="67"/>
      <c r="I389" s="68" t="n">
        <v>0</v>
      </c>
      <c r="J389" s="68" t="n">
        <f aca="false">I389/$J$1*($J$1-$E$1)</f>
        <v>0</v>
      </c>
      <c r="K389" s="69" t="n">
        <v>0</v>
      </c>
      <c r="L389" s="69" t="n">
        <f aca="false">I389-K389</f>
        <v>0</v>
      </c>
      <c r="M389" s="69" t="str">
        <f aca="false">IFERROR((K389/J389%),"-")</f>
        <v>-</v>
      </c>
      <c r="N389" s="97" t="n">
        <v>0</v>
      </c>
      <c r="O389" s="98" t="str">
        <f aca="false">IF(F389&lt;=$P$2,"June","")</f>
        <v>June</v>
      </c>
      <c r="P389" s="97" t="n">
        <f aca="false">N389</f>
        <v>0</v>
      </c>
      <c r="Q389" s="99" t="n">
        <f aca="false">K389-P389</f>
        <v>0</v>
      </c>
      <c r="R389" s="98" t="n">
        <f aca="false">IFERROR(IF(O389="May",(K389/P389-1))," ")</f>
        <v>0</v>
      </c>
      <c r="S389" s="105" t="b">
        <f aca="false">IF(N389&gt;0,IF(O389="","-",IF(R389&lt;0%,"DEGROWTH","GROWTH")))</f>
        <v>0</v>
      </c>
      <c r="T389" s="69" t="n">
        <v>70</v>
      </c>
      <c r="U389" s="101" t="str">
        <f aca="false">IF(F389&lt;=$V$2,"May","")</f>
        <v>May</v>
      </c>
      <c r="V389" s="69" t="n">
        <f aca="false">T389</f>
        <v>70</v>
      </c>
      <c r="W389" s="102" t="n">
        <f aca="false">K389-V389</f>
        <v>-70</v>
      </c>
      <c r="X389" s="103" t="n">
        <f aca="false">IFERROR(IF(U389="June",(K389/V389-1)),0)</f>
        <v>0</v>
      </c>
      <c r="Y389" s="104" t="str">
        <f aca="false">IF(T389&gt;0,IF(U389="","-",IF(X389&lt;0%,"DEGROWTH","GROWTH")))</f>
        <v>GROWTH</v>
      </c>
      <c r="Z389" s="75" t="n">
        <v>0</v>
      </c>
      <c r="AA389" s="70"/>
      <c r="AB389" s="70" t="s">
        <v>133</v>
      </c>
      <c r="AC389" s="70" t="s">
        <v>133</v>
      </c>
      <c r="AD389" s="3"/>
      <c r="AE389" s="3"/>
      <c r="AF389" s="70" t="s">
        <v>133</v>
      </c>
      <c r="AG389" s="121" t="n">
        <f aca="false">IFERROR(INDEX(Last6M_AvgSales_Ref!$B$2:$B$12659,MATCH(D389,Last6M_AvgSales_Ref!$A$2:$A$12659,0)),"")</f>
        <v>15</v>
      </c>
    </row>
    <row r="390" customFormat="false" ht="14.25" hidden="false" customHeight="true" outlineLevel="0" collapsed="false">
      <c r="A390" s="70" t="s">
        <v>133</v>
      </c>
      <c r="B390" s="72" t="s">
        <v>55</v>
      </c>
      <c r="C390" s="72" t="s">
        <v>1355</v>
      </c>
      <c r="D390" s="72" t="n">
        <v>1000001017</v>
      </c>
      <c r="E390" s="73" t="s">
        <v>1356</v>
      </c>
      <c r="F390" s="74" t="n">
        <v>43629</v>
      </c>
      <c r="G390" s="67" t="str">
        <f aca="false">IF(I390&gt;0,"Targeted Dealer","-")</f>
        <v>Targeted Dealer</v>
      </c>
      <c r="H390" s="67"/>
      <c r="I390" s="68" t="n">
        <v>1300</v>
      </c>
      <c r="J390" s="68" t="n">
        <f aca="false">I390/$J$1*($J$1-$E$1)</f>
        <v>1300</v>
      </c>
      <c r="K390" s="69" t="n">
        <v>715.05</v>
      </c>
      <c r="L390" s="69" t="n">
        <f aca="false">I390-K390</f>
        <v>584.95</v>
      </c>
      <c r="M390" s="69" t="n">
        <f aca="false">IFERROR((K390/J390%),"-")</f>
        <v>55.0038461538462</v>
      </c>
      <c r="N390" s="97" t="n">
        <v>335</v>
      </c>
      <c r="O390" s="98" t="str">
        <f aca="false">IF(F390&lt;=$P$2,"June","")</f>
        <v>June</v>
      </c>
      <c r="P390" s="97" t="n">
        <f aca="false">N390</f>
        <v>335</v>
      </c>
      <c r="Q390" s="99" t="n">
        <f aca="false">K390-P390</f>
        <v>380.05</v>
      </c>
      <c r="R390" s="98" t="n">
        <f aca="false">IFERROR(IF(O390="May",(K390/P390-1))," ")</f>
        <v>0</v>
      </c>
      <c r="S390" s="100" t="str">
        <f aca="false">IF(N390&gt;0,IF(O390="","-",IF(R390&lt;0%,"DEGROWTH","GROWTH")))</f>
        <v>GROWTH</v>
      </c>
      <c r="T390" s="69" t="n">
        <v>1047.9</v>
      </c>
      <c r="U390" s="101" t="str">
        <f aca="false">IF(F390&lt;=$V$2,"May","")</f>
        <v>May</v>
      </c>
      <c r="V390" s="69" t="n">
        <f aca="false">T390</f>
        <v>1047.9</v>
      </c>
      <c r="W390" s="102" t="n">
        <f aca="false">K390-V390</f>
        <v>-332.85</v>
      </c>
      <c r="X390" s="103" t="n">
        <f aca="false">IFERROR(IF(U390="June",(K390/V390-1)),0)</f>
        <v>0</v>
      </c>
      <c r="Y390" s="104" t="str">
        <f aca="false">IF(T390&gt;0,IF(U390="","-",IF(X390&lt;0%,"DEGROWTH","GROWTH")))</f>
        <v>GROWTH</v>
      </c>
      <c r="Z390" s="75" t="n">
        <v>0</v>
      </c>
      <c r="AA390" s="70"/>
      <c r="AB390" s="70" t="s">
        <v>133</v>
      </c>
      <c r="AC390" s="70" t="s">
        <v>133</v>
      </c>
      <c r="AD390" s="3"/>
      <c r="AE390" s="3"/>
      <c r="AF390" s="70" t="s">
        <v>133</v>
      </c>
      <c r="AG390" s="121" t="n">
        <f aca="false">IFERROR(INDEX(Last6M_AvgSales_Ref!$B$2:$B$12659,MATCH(D390,Last6M_AvgSales_Ref!$A$2:$A$12659,0)),"")</f>
        <v>1948.375</v>
      </c>
    </row>
    <row r="391" customFormat="false" ht="14.25" hidden="false" customHeight="true" outlineLevel="0" collapsed="false">
      <c r="A391" s="70" t="s">
        <v>133</v>
      </c>
      <c r="B391" s="72" t="s">
        <v>55</v>
      </c>
      <c r="C391" s="72" t="s">
        <v>1357</v>
      </c>
      <c r="D391" s="72" t="n">
        <v>1000001016</v>
      </c>
      <c r="E391" s="73" t="s">
        <v>1358</v>
      </c>
      <c r="F391" s="74" t="n">
        <v>43715</v>
      </c>
      <c r="G391" s="67" t="str">
        <f aca="false">IF(I391&gt;0,"Targeted Dealer","-")</f>
        <v>Targeted Dealer</v>
      </c>
      <c r="H391" s="67"/>
      <c r="I391" s="68" t="n">
        <v>300</v>
      </c>
      <c r="J391" s="68" t="n">
        <f aca="false">I391/$J$1*($J$1-$E$1)</f>
        <v>300</v>
      </c>
      <c r="K391" s="69" t="n">
        <v>200</v>
      </c>
      <c r="L391" s="69" t="n">
        <f aca="false">I391-K391</f>
        <v>100</v>
      </c>
      <c r="M391" s="69" t="n">
        <f aca="false">IFERROR((K391/J391%),"-")</f>
        <v>66.6666666666667</v>
      </c>
      <c r="N391" s="97" t="n">
        <v>240</v>
      </c>
      <c r="O391" s="98" t="str">
        <f aca="false">IF(F391&lt;=$P$2,"June","")</f>
        <v>June</v>
      </c>
      <c r="P391" s="97" t="n">
        <f aca="false">N391</f>
        <v>240</v>
      </c>
      <c r="Q391" s="99" t="n">
        <f aca="false">K391-P391</f>
        <v>-40</v>
      </c>
      <c r="R391" s="98" t="n">
        <f aca="false">IFERROR(IF(O391="May",(K391/P391-1))," ")</f>
        <v>0</v>
      </c>
      <c r="S391" s="100" t="str">
        <f aca="false">IF(N391&gt;0,IF(O391="","-",IF(R391&lt;0%,"DEGROWTH","GROWTH")))</f>
        <v>GROWTH</v>
      </c>
      <c r="T391" s="69" t="n">
        <v>640</v>
      </c>
      <c r="U391" s="101" t="str">
        <f aca="false">IF(F391&lt;=$V$2,"May","")</f>
        <v>May</v>
      </c>
      <c r="V391" s="69" t="n">
        <f aca="false">T391</f>
        <v>640</v>
      </c>
      <c r="W391" s="102" t="n">
        <f aca="false">K391-V391</f>
        <v>-440</v>
      </c>
      <c r="X391" s="103" t="n">
        <f aca="false">IFERROR(IF(U391="June",(K391/V391-1)),0)</f>
        <v>0</v>
      </c>
      <c r="Y391" s="104" t="str">
        <f aca="false">IF(T391&gt;0,IF(U391="","-",IF(X391&lt;0%,"DEGROWTH","GROWTH")))</f>
        <v>GROWTH</v>
      </c>
      <c r="Z391" s="75" t="n">
        <v>0</v>
      </c>
      <c r="AA391" s="70"/>
      <c r="AB391" s="70" t="s">
        <v>133</v>
      </c>
      <c r="AC391" s="70" t="s">
        <v>133</v>
      </c>
      <c r="AD391" s="3"/>
      <c r="AE391" s="3"/>
      <c r="AF391" s="70" t="s">
        <v>133</v>
      </c>
      <c r="AG391" s="121" t="n">
        <f aca="false">IFERROR(INDEX(Last6M_AvgSales_Ref!$B$2:$B$12659,MATCH(D391,Last6M_AvgSales_Ref!$A$2:$A$12659,0)),"")</f>
        <v>245</v>
      </c>
    </row>
    <row r="392" customFormat="false" ht="14.25" hidden="false" customHeight="true" outlineLevel="0" collapsed="false">
      <c r="A392" s="70" t="s">
        <v>133</v>
      </c>
      <c r="B392" s="72" t="s">
        <v>55</v>
      </c>
      <c r="C392" s="72" t="s">
        <v>1359</v>
      </c>
      <c r="D392" s="72" t="n">
        <v>1000001014</v>
      </c>
      <c r="E392" s="73" t="s">
        <v>1360</v>
      </c>
      <c r="F392" s="74" t="n">
        <v>43806</v>
      </c>
      <c r="G392" s="67" t="str">
        <f aca="false">IF(I392&gt;0,"Targeted Dealer","-")</f>
        <v>Targeted Dealer</v>
      </c>
      <c r="H392" s="67"/>
      <c r="I392" s="68" t="n">
        <v>1350</v>
      </c>
      <c r="J392" s="68" t="n">
        <f aca="false">I392/$J$1*($J$1-$E$1)</f>
        <v>1350</v>
      </c>
      <c r="K392" s="69" t="n">
        <v>1812.5</v>
      </c>
      <c r="L392" s="69" t="n">
        <f aca="false">I392-K392</f>
        <v>-462.5</v>
      </c>
      <c r="M392" s="69" t="n">
        <f aca="false">IFERROR((K392/J392%),"-")</f>
        <v>134.259259259259</v>
      </c>
      <c r="N392" s="97" t="n">
        <v>560</v>
      </c>
      <c r="O392" s="98" t="str">
        <f aca="false">IF(F392&lt;=$P$2,"June","")</f>
        <v>June</v>
      </c>
      <c r="P392" s="97" t="n">
        <f aca="false">N392</f>
        <v>560</v>
      </c>
      <c r="Q392" s="99" t="n">
        <f aca="false">K392-P392</f>
        <v>1252.5</v>
      </c>
      <c r="R392" s="98" t="n">
        <f aca="false">IFERROR(IF(O392="May",(K392/P392-1))," ")</f>
        <v>0</v>
      </c>
      <c r="S392" s="100" t="str">
        <f aca="false">IF(N392&gt;0,IF(O392="","-",IF(R392&lt;0%,"DEGROWTH","GROWTH")))</f>
        <v>GROWTH</v>
      </c>
      <c r="T392" s="69" t="n">
        <v>1610</v>
      </c>
      <c r="U392" s="101" t="str">
        <f aca="false">IF(F392&lt;=$V$2,"May","")</f>
        <v>May</v>
      </c>
      <c r="V392" s="69" t="n">
        <f aca="false">T392</f>
        <v>1610</v>
      </c>
      <c r="W392" s="102" t="n">
        <f aca="false">K392-V392</f>
        <v>202.5</v>
      </c>
      <c r="X392" s="103" t="n">
        <f aca="false">IFERROR(IF(U392="June",(K392/V392-1)),0)</f>
        <v>0</v>
      </c>
      <c r="Y392" s="104" t="str">
        <f aca="false">IF(T392&gt;0,IF(U392="","-",IF(X392&lt;0%,"DEGROWTH","GROWTH")))</f>
        <v>GROWTH</v>
      </c>
      <c r="Z392" s="75" t="n">
        <v>0</v>
      </c>
      <c r="AA392" s="70"/>
      <c r="AB392" s="70" t="s">
        <v>133</v>
      </c>
      <c r="AC392" s="70" t="s">
        <v>133</v>
      </c>
      <c r="AD392" s="3"/>
      <c r="AE392" s="3"/>
      <c r="AF392" s="70" t="s">
        <v>133</v>
      </c>
      <c r="AG392" s="121" t="n">
        <f aca="false">IFERROR(INDEX(Last6M_AvgSales_Ref!$B$2:$B$12659,MATCH(D392,Last6M_AvgSales_Ref!$A$2:$A$12659,0)),"")</f>
        <v>1606.24166666667</v>
      </c>
    </row>
    <row r="393" customFormat="false" ht="14.25" hidden="false" customHeight="true" outlineLevel="0" collapsed="false">
      <c r="A393" s="70" t="s">
        <v>133</v>
      </c>
      <c r="B393" s="72" t="s">
        <v>55</v>
      </c>
      <c r="C393" s="72" t="s">
        <v>1361</v>
      </c>
      <c r="D393" s="72" t="n">
        <v>1000001025</v>
      </c>
      <c r="E393" s="73" t="s">
        <v>1362</v>
      </c>
      <c r="F393" s="74" t="n">
        <v>44092</v>
      </c>
      <c r="G393" s="67" t="str">
        <f aca="false">IF(I393&gt;0,"Targeted Dealer","-")</f>
        <v>Targeted Dealer</v>
      </c>
      <c r="H393" s="67"/>
      <c r="I393" s="68" t="n">
        <v>1350</v>
      </c>
      <c r="J393" s="68" t="n">
        <f aca="false">I393/$J$1*($J$1-$E$1)</f>
        <v>1350</v>
      </c>
      <c r="K393" s="69" t="n">
        <v>1810</v>
      </c>
      <c r="L393" s="69" t="n">
        <f aca="false">I393-K393</f>
        <v>-460</v>
      </c>
      <c r="M393" s="69" t="n">
        <f aca="false">IFERROR((K393/J393%),"-")</f>
        <v>134.074074074074</v>
      </c>
      <c r="N393" s="97" t="n">
        <v>1400</v>
      </c>
      <c r="O393" s="98" t="str">
        <f aca="false">IF(F393&lt;=$P$2,"June","")</f>
        <v>June</v>
      </c>
      <c r="P393" s="97" t="n">
        <f aca="false">N393</f>
        <v>1400</v>
      </c>
      <c r="Q393" s="99" t="n">
        <f aca="false">K393-P393</f>
        <v>410</v>
      </c>
      <c r="R393" s="98" t="n">
        <f aca="false">IFERROR(IF(O393="May",(K393/P393-1))," ")</f>
        <v>0</v>
      </c>
      <c r="S393" s="100" t="str">
        <f aca="false">IF(N393&gt;0,IF(O393="","-",IF(R393&lt;0%,"DEGROWTH","GROWTH")))</f>
        <v>GROWTH</v>
      </c>
      <c r="T393" s="69" t="n">
        <v>937</v>
      </c>
      <c r="U393" s="101" t="str">
        <f aca="false">IF(F393&lt;=$V$2,"May","")</f>
        <v>May</v>
      </c>
      <c r="V393" s="69" t="n">
        <f aca="false">T393</f>
        <v>937</v>
      </c>
      <c r="W393" s="102" t="n">
        <f aca="false">K393-V393</f>
        <v>873</v>
      </c>
      <c r="X393" s="103" t="n">
        <f aca="false">IFERROR(IF(U393="June",(K393/V393-1)),0)</f>
        <v>0</v>
      </c>
      <c r="Y393" s="104" t="str">
        <f aca="false">IF(T393&gt;0,IF(U393="","-",IF(X393&lt;0%,"DEGROWTH","GROWTH")))</f>
        <v>GROWTH</v>
      </c>
      <c r="Z393" s="75" t="n">
        <v>0</v>
      </c>
      <c r="AA393" s="70"/>
      <c r="AB393" s="70" t="s">
        <v>133</v>
      </c>
      <c r="AC393" s="70" t="s">
        <v>133</v>
      </c>
      <c r="AD393" s="3"/>
      <c r="AE393" s="3"/>
      <c r="AF393" s="70" t="s">
        <v>133</v>
      </c>
      <c r="AG393" s="121" t="n">
        <f aca="false">IFERROR(INDEX(Last6M_AvgSales_Ref!$B$2:$B$12659,MATCH(D393,Last6M_AvgSales_Ref!$A$2:$A$12659,0)),"")</f>
        <v>1225.84166666667</v>
      </c>
    </row>
    <row r="394" customFormat="false" ht="14.25" hidden="false" customHeight="true" outlineLevel="0" collapsed="false">
      <c r="A394" s="70" t="s">
        <v>133</v>
      </c>
      <c r="B394" s="72" t="s">
        <v>55</v>
      </c>
      <c r="C394" s="72" t="s">
        <v>1363</v>
      </c>
      <c r="D394" s="72" t="n">
        <v>1000001027</v>
      </c>
      <c r="E394" s="73" t="s">
        <v>1364</v>
      </c>
      <c r="F394" s="74" t="n">
        <v>44459</v>
      </c>
      <c r="G394" s="67" t="str">
        <f aca="false">IF(I394&gt;0,"Targeted Dealer","-")</f>
        <v>Targeted Dealer</v>
      </c>
      <c r="H394" s="67"/>
      <c r="I394" s="68" t="n">
        <v>175</v>
      </c>
      <c r="J394" s="68" t="n">
        <f aca="false">I394/$J$1*($J$1-$E$1)</f>
        <v>175</v>
      </c>
      <c r="K394" s="69" t="n">
        <v>175</v>
      </c>
      <c r="L394" s="69" t="n">
        <f aca="false">I394-K394</f>
        <v>0</v>
      </c>
      <c r="M394" s="69" t="n">
        <f aca="false">IFERROR((K394/J394%),"-")</f>
        <v>100</v>
      </c>
      <c r="N394" s="97" t="n">
        <v>140</v>
      </c>
      <c r="O394" s="98" t="str">
        <f aca="false">IF(F394&lt;=$P$2,"June","")</f>
        <v>June</v>
      </c>
      <c r="P394" s="97" t="n">
        <f aca="false">N394</f>
        <v>140</v>
      </c>
      <c r="Q394" s="99" t="n">
        <f aca="false">K394-P394</f>
        <v>35</v>
      </c>
      <c r="R394" s="98" t="n">
        <f aca="false">IFERROR(IF(O394="May",(K394/P394-1))," ")</f>
        <v>0</v>
      </c>
      <c r="S394" s="100" t="str">
        <f aca="false">IF(N394&gt;0,IF(O394="","-",IF(R394&lt;0%,"DEGROWTH","GROWTH")))</f>
        <v>GROWTH</v>
      </c>
      <c r="T394" s="69" t="n">
        <v>210</v>
      </c>
      <c r="U394" s="101" t="str">
        <f aca="false">IF(F394&lt;=$V$2,"May","")</f>
        <v>May</v>
      </c>
      <c r="V394" s="69" t="n">
        <f aca="false">T394</f>
        <v>210</v>
      </c>
      <c r="W394" s="102" t="n">
        <f aca="false">K394-V394</f>
        <v>-35</v>
      </c>
      <c r="X394" s="103" t="n">
        <f aca="false">IFERROR(IF(U394="June",(K394/V394-1)),0)</f>
        <v>0</v>
      </c>
      <c r="Y394" s="104" t="str">
        <f aca="false">IF(T394&gt;0,IF(U394="","-",IF(X394&lt;0%,"DEGROWTH","GROWTH")))</f>
        <v>GROWTH</v>
      </c>
      <c r="Z394" s="75" t="n">
        <v>0</v>
      </c>
      <c r="AA394" s="70"/>
      <c r="AB394" s="70" t="s">
        <v>133</v>
      </c>
      <c r="AC394" s="70" t="s">
        <v>133</v>
      </c>
      <c r="AD394" s="3"/>
      <c r="AE394" s="3"/>
      <c r="AF394" s="70" t="s">
        <v>133</v>
      </c>
      <c r="AG394" s="121" t="n">
        <f aca="false">IFERROR(INDEX(Last6M_AvgSales_Ref!$B$2:$B$12659,MATCH(D394,Last6M_AvgSales_Ref!$A$2:$A$12659,0)),"")</f>
        <v>134.166666666667</v>
      </c>
    </row>
    <row r="395" customFormat="false" ht="14.25" hidden="false" customHeight="true" outlineLevel="0" collapsed="false">
      <c r="A395" s="70" t="s">
        <v>133</v>
      </c>
      <c r="B395" s="72" t="s">
        <v>55</v>
      </c>
      <c r="C395" s="72" t="s">
        <v>258</v>
      </c>
      <c r="D395" s="72" t="n">
        <v>1000001018</v>
      </c>
      <c r="E395" s="73" t="s">
        <v>259</v>
      </c>
      <c r="F395" s="74" t="n">
        <v>44464</v>
      </c>
      <c r="G395" s="67" t="str">
        <f aca="false">IF(I395&gt;0,"Targeted Dealer","-")</f>
        <v>-</v>
      </c>
      <c r="H395" s="67"/>
      <c r="I395" s="68" t="n">
        <v>0</v>
      </c>
      <c r="J395" s="68" t="n">
        <f aca="false">I395/$J$1*($J$1-$E$1)</f>
        <v>0</v>
      </c>
      <c r="K395" s="69" t="n">
        <v>0</v>
      </c>
      <c r="L395" s="69" t="n">
        <f aca="false">I395-K395</f>
        <v>0</v>
      </c>
      <c r="M395" s="69" t="str">
        <f aca="false">IFERROR((K395/J395%),"-")</f>
        <v>-</v>
      </c>
      <c r="N395" s="97" t="n">
        <v>0</v>
      </c>
      <c r="O395" s="98" t="str">
        <f aca="false">IF(F395&lt;=$P$2,"June","")</f>
        <v>June</v>
      </c>
      <c r="P395" s="97" t="n">
        <f aca="false">N395</f>
        <v>0</v>
      </c>
      <c r="Q395" s="99" t="n">
        <f aca="false">K395-P395</f>
        <v>0</v>
      </c>
      <c r="R395" s="98" t="n">
        <f aca="false">IFERROR(IF(O395="May",(K395/P395-1))," ")</f>
        <v>0</v>
      </c>
      <c r="S395" s="105" t="b">
        <f aca="false">IF(N395&gt;0,IF(O395="","-",IF(R395&lt;0%,"DEGROWTH","GROWTH")))</f>
        <v>0</v>
      </c>
      <c r="T395" s="69" t="n">
        <v>85</v>
      </c>
      <c r="U395" s="101" t="str">
        <f aca="false">IF(F395&lt;=$V$2,"May","")</f>
        <v>May</v>
      </c>
      <c r="V395" s="69" t="n">
        <f aca="false">T395</f>
        <v>85</v>
      </c>
      <c r="W395" s="102" t="n">
        <f aca="false">K395-V395</f>
        <v>-85</v>
      </c>
      <c r="X395" s="103" t="n">
        <f aca="false">IFERROR(IF(U395="June",(K395/V395-1)),0)</f>
        <v>0</v>
      </c>
      <c r="Y395" s="104" t="str">
        <f aca="false">IF(T395&gt;0,IF(U395="","-",IF(X395&lt;0%,"DEGROWTH","GROWTH")))</f>
        <v>GROWTH</v>
      </c>
      <c r="Z395" s="75" t="n">
        <v>0</v>
      </c>
      <c r="AA395" s="70"/>
      <c r="AB395" s="70" t="s">
        <v>133</v>
      </c>
      <c r="AC395" s="70" t="s">
        <v>133</v>
      </c>
      <c r="AD395" s="3"/>
      <c r="AE395" s="3"/>
      <c r="AF395" s="70" t="s">
        <v>133</v>
      </c>
      <c r="AG395" s="121" t="n">
        <f aca="false">IFERROR(INDEX(Last6M_AvgSales_Ref!$B$2:$B$12659,MATCH(D395,Last6M_AvgSales_Ref!$A$2:$A$12659,0)),"")</f>
        <v>56.6666666666667</v>
      </c>
    </row>
    <row r="396" customFormat="false" ht="14.25" hidden="false" customHeight="true" outlineLevel="0" collapsed="false">
      <c r="A396" s="70" t="s">
        <v>133</v>
      </c>
      <c r="B396" s="72" t="s">
        <v>55</v>
      </c>
      <c r="C396" s="72" t="s">
        <v>1365</v>
      </c>
      <c r="D396" s="72" t="n">
        <v>1000001024</v>
      </c>
      <c r="E396" s="73" t="s">
        <v>1366</v>
      </c>
      <c r="F396" s="74" t="n">
        <v>44467</v>
      </c>
      <c r="G396" s="67" t="str">
        <f aca="false">IF(I396&gt;0,"Targeted Dealer","-")</f>
        <v>Targeted Dealer</v>
      </c>
      <c r="H396" s="67"/>
      <c r="I396" s="68" t="n">
        <v>70</v>
      </c>
      <c r="J396" s="68" t="n">
        <f aca="false">I396/$J$1*($J$1-$E$1)</f>
        <v>70</v>
      </c>
      <c r="K396" s="69" t="n">
        <v>0</v>
      </c>
      <c r="L396" s="69" t="n">
        <f aca="false">I396-K396</f>
        <v>70</v>
      </c>
      <c r="M396" s="69" t="n">
        <f aca="false">IFERROR((K396/J396%),"-")</f>
        <v>0</v>
      </c>
      <c r="N396" s="97" t="n">
        <v>0</v>
      </c>
      <c r="O396" s="98" t="str">
        <f aca="false">IF(F396&lt;=$P$2,"June","")</f>
        <v>June</v>
      </c>
      <c r="P396" s="97" t="n">
        <f aca="false">N396</f>
        <v>0</v>
      </c>
      <c r="Q396" s="99" t="n">
        <f aca="false">K396-P396</f>
        <v>0</v>
      </c>
      <c r="R396" s="98" t="n">
        <f aca="false">IFERROR(IF(O396="May",(K396/P396-1))," ")</f>
        <v>0</v>
      </c>
      <c r="S396" s="105" t="b">
        <f aca="false">IF(N396&gt;0,IF(O396="","-",IF(R396&lt;0%,"DEGROWTH","GROWTH")))</f>
        <v>0</v>
      </c>
      <c r="T396" s="69" t="n">
        <v>245</v>
      </c>
      <c r="U396" s="101" t="str">
        <f aca="false">IF(F396&lt;=$V$2,"May","")</f>
        <v>May</v>
      </c>
      <c r="V396" s="69" t="n">
        <f aca="false">T396</f>
        <v>245</v>
      </c>
      <c r="W396" s="102" t="n">
        <f aca="false">K396-V396</f>
        <v>-245</v>
      </c>
      <c r="X396" s="103" t="n">
        <f aca="false">IFERROR(IF(U396="June",(K396/V396-1)),0)</f>
        <v>0</v>
      </c>
      <c r="Y396" s="104" t="str">
        <f aca="false">IF(T396&gt;0,IF(U396="","-",IF(X396&lt;0%,"DEGROWTH","GROWTH")))</f>
        <v>GROWTH</v>
      </c>
      <c r="Z396" s="75" t="n">
        <v>0</v>
      </c>
      <c r="AA396" s="70"/>
      <c r="AB396" s="70" t="s">
        <v>133</v>
      </c>
      <c r="AC396" s="70" t="s">
        <v>133</v>
      </c>
      <c r="AD396" s="3"/>
      <c r="AE396" s="3"/>
      <c r="AF396" s="70" t="s">
        <v>133</v>
      </c>
      <c r="AG396" s="121" t="n">
        <f aca="false">IFERROR(INDEX(Last6M_AvgSales_Ref!$B$2:$B$12659,MATCH(D396,Last6M_AvgSales_Ref!$A$2:$A$12659,0)),"")</f>
        <v>125.833333333333</v>
      </c>
    </row>
    <row r="397" customFormat="false" ht="14.25" hidden="false" customHeight="true" outlineLevel="0" collapsed="false">
      <c r="A397" s="70" t="s">
        <v>133</v>
      </c>
      <c r="B397" s="72" t="s">
        <v>55</v>
      </c>
      <c r="C397" s="72" t="s">
        <v>1367</v>
      </c>
      <c r="D397" s="72" t="n">
        <v>1000003100</v>
      </c>
      <c r="E397" s="72" t="s">
        <v>1368</v>
      </c>
      <c r="F397" s="74" t="n">
        <v>44873</v>
      </c>
      <c r="G397" s="67" t="str">
        <f aca="false">IF(I397&gt;0,"Targeted Dealer","-")</f>
        <v>Targeted Dealer</v>
      </c>
      <c r="H397" s="67"/>
      <c r="I397" s="68" t="n">
        <v>815</v>
      </c>
      <c r="J397" s="68" t="n">
        <f aca="false">I397/$J$1*($J$1-$E$1)</f>
        <v>815</v>
      </c>
      <c r="K397" s="69" t="n">
        <v>1255.05</v>
      </c>
      <c r="L397" s="69" t="n">
        <f aca="false">I397-K397</f>
        <v>-440.05</v>
      </c>
      <c r="M397" s="69" t="n">
        <f aca="false">IFERROR((K397/J397%),"-")</f>
        <v>153.993865030675</v>
      </c>
      <c r="N397" s="97" t="n">
        <v>490</v>
      </c>
      <c r="O397" s="98" t="str">
        <f aca="false">IF(F397&lt;=$P$2,"June","")</f>
        <v>June</v>
      </c>
      <c r="P397" s="97" t="n">
        <f aca="false">N397</f>
        <v>490</v>
      </c>
      <c r="Q397" s="99" t="n">
        <f aca="false">K397-P397</f>
        <v>765.05</v>
      </c>
      <c r="R397" s="98" t="n">
        <f aca="false">IFERROR(IF(O397="May",(K397/P397-1))," ")</f>
        <v>0</v>
      </c>
      <c r="S397" s="100" t="str">
        <f aca="false">IF(N397&gt;0,IF(O397="","-",IF(R397&lt;0%,"DEGROWTH","GROWTH")))</f>
        <v>GROWTH</v>
      </c>
      <c r="T397" s="69" t="n">
        <v>611</v>
      </c>
      <c r="U397" s="101" t="str">
        <f aca="false">IF(F397&lt;=$V$2,"May","")</f>
        <v>May</v>
      </c>
      <c r="V397" s="69" t="n">
        <f aca="false">T397</f>
        <v>611</v>
      </c>
      <c r="W397" s="102" t="n">
        <f aca="false">K397-V397</f>
        <v>644.05</v>
      </c>
      <c r="X397" s="103" t="n">
        <f aca="false">IFERROR(IF(U397="June",(K397/V397-1)),0)</f>
        <v>0</v>
      </c>
      <c r="Y397" s="104" t="str">
        <f aca="false">IF(T397&gt;0,IF(U397="","-",IF(X397&lt;0%,"DEGROWTH","GROWTH")))</f>
        <v>GROWTH</v>
      </c>
      <c r="Z397" s="75" t="n">
        <v>0</v>
      </c>
      <c r="AA397" s="70"/>
      <c r="AB397" s="70" t="s">
        <v>133</v>
      </c>
      <c r="AC397" s="70" t="s">
        <v>133</v>
      </c>
      <c r="AD397" s="3"/>
      <c r="AE397" s="3"/>
      <c r="AF397" s="70" t="s">
        <v>133</v>
      </c>
      <c r="AG397" s="121" t="n">
        <f aca="false">IFERROR(INDEX(Last6M_AvgSales_Ref!$B$2:$B$12659,MATCH(D397,Last6M_AvgSales_Ref!$A$2:$A$12659,0)),"")</f>
        <v>792.883333333333</v>
      </c>
    </row>
    <row r="398" customFormat="false" ht="14.25" hidden="false" customHeight="true" outlineLevel="0" collapsed="false">
      <c r="A398" s="70" t="s">
        <v>133</v>
      </c>
      <c r="B398" s="72" t="s">
        <v>55</v>
      </c>
      <c r="C398" s="72" t="s">
        <v>1369</v>
      </c>
      <c r="D398" s="72" t="n">
        <v>1000003445</v>
      </c>
      <c r="E398" s="72" t="s">
        <v>1370</v>
      </c>
      <c r="F398" s="74" t="n">
        <v>45008</v>
      </c>
      <c r="G398" s="67" t="str">
        <f aca="false">IF(I398&gt;0,"Targeted Dealer","-")</f>
        <v>Targeted Dealer</v>
      </c>
      <c r="H398" s="67"/>
      <c r="I398" s="68" t="n">
        <v>650</v>
      </c>
      <c r="J398" s="68" t="n">
        <f aca="false">I398/$J$1*($J$1-$E$1)</f>
        <v>650</v>
      </c>
      <c r="K398" s="69" t="n">
        <v>1050</v>
      </c>
      <c r="L398" s="69" t="n">
        <f aca="false">I398-K398</f>
        <v>-400</v>
      </c>
      <c r="M398" s="69" t="n">
        <f aca="false">IFERROR((K398/J398%),"-")</f>
        <v>161.538461538462</v>
      </c>
      <c r="N398" s="97" t="n">
        <v>665</v>
      </c>
      <c r="O398" s="98" t="str">
        <f aca="false">IF(F398&lt;=$P$2,"June","")</f>
        <v>June</v>
      </c>
      <c r="P398" s="97" t="n">
        <f aca="false">N398</f>
        <v>665</v>
      </c>
      <c r="Q398" s="99" t="n">
        <f aca="false">K398-P398</f>
        <v>385</v>
      </c>
      <c r="R398" s="98" t="n">
        <f aca="false">IFERROR(IF(O398="May",(K398/P398-1))," ")</f>
        <v>0</v>
      </c>
      <c r="S398" s="100" t="str">
        <f aca="false">IF(N398&gt;0,IF(O398="","-",IF(R398&lt;0%,"DEGROWTH","GROWTH")))</f>
        <v>GROWTH</v>
      </c>
      <c r="T398" s="69" t="n">
        <v>630</v>
      </c>
      <c r="U398" s="101" t="str">
        <f aca="false">IF(F398&lt;=$V$2,"May","")</f>
        <v>May</v>
      </c>
      <c r="V398" s="69" t="n">
        <f aca="false">T398</f>
        <v>630</v>
      </c>
      <c r="W398" s="102" t="n">
        <f aca="false">K398-V398</f>
        <v>420</v>
      </c>
      <c r="X398" s="103" t="n">
        <f aca="false">IFERROR(IF(U398="June",(K398/V398-1)),0)</f>
        <v>0</v>
      </c>
      <c r="Y398" s="104" t="str">
        <f aca="false">IF(T398&gt;0,IF(U398="","-",IF(X398&lt;0%,"DEGROWTH","GROWTH")))</f>
        <v>GROWTH</v>
      </c>
      <c r="Z398" s="75" t="n">
        <v>0</v>
      </c>
      <c r="AA398" s="70"/>
      <c r="AB398" s="70" t="s">
        <v>133</v>
      </c>
      <c r="AC398" s="70" t="s">
        <v>133</v>
      </c>
      <c r="AD398" s="3"/>
      <c r="AE398" s="3"/>
      <c r="AF398" s="70" t="s">
        <v>133</v>
      </c>
      <c r="AG398" s="121" t="n">
        <f aca="false">IFERROR(INDEX(Last6M_AvgSales_Ref!$B$2:$B$12659,MATCH(D398,Last6M_AvgSales_Ref!$A$2:$A$12659,0)),"")</f>
        <v>549.166666666667</v>
      </c>
    </row>
    <row r="399" customFormat="false" ht="14.25" hidden="false" customHeight="true" outlineLevel="0" collapsed="false">
      <c r="A399" s="70" t="s">
        <v>133</v>
      </c>
      <c r="B399" s="72" t="s">
        <v>55</v>
      </c>
      <c r="C399" s="72" t="s">
        <v>1371</v>
      </c>
      <c r="D399" s="72" t="n">
        <v>1000003489</v>
      </c>
      <c r="E399" s="72" t="s">
        <v>1372</v>
      </c>
      <c r="F399" s="74" t="n">
        <v>45042</v>
      </c>
      <c r="G399" s="67" t="str">
        <f aca="false">IF(I399&gt;0,"Targeted Dealer","-")</f>
        <v>Targeted Dealer</v>
      </c>
      <c r="H399" s="67"/>
      <c r="I399" s="68" t="n">
        <v>140</v>
      </c>
      <c r="J399" s="68" t="n">
        <f aca="false">I399/$J$1*($J$1-$E$1)</f>
        <v>140</v>
      </c>
      <c r="K399" s="69" t="n">
        <v>182.75</v>
      </c>
      <c r="L399" s="69" t="n">
        <f aca="false">I399-K399</f>
        <v>-42.75</v>
      </c>
      <c r="M399" s="69" t="n">
        <f aca="false">IFERROR((K399/J399%),"-")</f>
        <v>130.535714285714</v>
      </c>
      <c r="N399" s="97" t="n">
        <v>140</v>
      </c>
      <c r="O399" s="98" t="str">
        <f aca="false">IF(F399&lt;=$P$2,"June","")</f>
        <v>June</v>
      </c>
      <c r="P399" s="97" t="n">
        <f aca="false">N399</f>
        <v>140</v>
      </c>
      <c r="Q399" s="99" t="n">
        <f aca="false">K399-P399</f>
        <v>42.75</v>
      </c>
      <c r="R399" s="98" t="n">
        <f aca="false">IFERROR(IF(O399="May",(K399/P399-1))," ")</f>
        <v>0</v>
      </c>
      <c r="S399" s="100" t="str">
        <f aca="false">IF(N399&gt;0,IF(O399="","-",IF(R399&lt;0%,"DEGROWTH","GROWTH")))</f>
        <v>GROWTH</v>
      </c>
      <c r="T399" s="69" t="n">
        <v>105</v>
      </c>
      <c r="U399" s="101" t="str">
        <f aca="false">IF(F399&lt;=$V$2,"May","")</f>
        <v>May</v>
      </c>
      <c r="V399" s="69" t="n">
        <f aca="false">T399</f>
        <v>105</v>
      </c>
      <c r="W399" s="102" t="n">
        <f aca="false">K399-V399</f>
        <v>77.75</v>
      </c>
      <c r="X399" s="103" t="n">
        <f aca="false">IFERROR(IF(U399="June",(K399/V399-1)),0)</f>
        <v>0</v>
      </c>
      <c r="Y399" s="104" t="str">
        <f aca="false">IF(T399&gt;0,IF(U399="","-",IF(X399&lt;0%,"DEGROWTH","GROWTH")))</f>
        <v>GROWTH</v>
      </c>
      <c r="Z399" s="75" t="n">
        <v>0</v>
      </c>
      <c r="AA399" s="70"/>
      <c r="AB399" s="70" t="s">
        <v>133</v>
      </c>
      <c r="AC399" s="70" t="s">
        <v>133</v>
      </c>
      <c r="AD399" s="3"/>
      <c r="AE399" s="3"/>
      <c r="AF399" s="70" t="s">
        <v>133</v>
      </c>
      <c r="AG399" s="121" t="n">
        <f aca="false">IFERROR(INDEX(Last6M_AvgSales_Ref!$B$2:$B$12659,MATCH(D399,Last6M_AvgSales_Ref!$A$2:$A$12659,0)),"")</f>
        <v>129.166666666667</v>
      </c>
    </row>
    <row r="400" customFormat="false" ht="14.25" hidden="false" customHeight="true" outlineLevel="0" collapsed="false">
      <c r="A400" s="70" t="s">
        <v>133</v>
      </c>
      <c r="B400" s="72" t="s">
        <v>55</v>
      </c>
      <c r="C400" s="72" t="s">
        <v>1373</v>
      </c>
      <c r="D400" s="72" t="n">
        <v>1000003698</v>
      </c>
      <c r="E400" s="72" t="s">
        <v>1374</v>
      </c>
      <c r="F400" s="74" t="n">
        <v>45162</v>
      </c>
      <c r="G400" s="67" t="str">
        <f aca="false">IF(I400&gt;0,"Targeted Dealer","-")</f>
        <v>Targeted Dealer</v>
      </c>
      <c r="H400" s="67"/>
      <c r="I400" s="68" t="n">
        <v>255</v>
      </c>
      <c r="J400" s="68" t="n">
        <f aca="false">I400/$J$1*($J$1-$E$1)</f>
        <v>255</v>
      </c>
      <c r="K400" s="69" t="n">
        <v>137.5</v>
      </c>
      <c r="L400" s="69" t="n">
        <f aca="false">I400-K400</f>
        <v>117.5</v>
      </c>
      <c r="M400" s="69" t="n">
        <f aca="false">IFERROR((K400/J400%),"-")</f>
        <v>53.921568627451</v>
      </c>
      <c r="N400" s="97" t="n">
        <v>105</v>
      </c>
      <c r="O400" s="98" t="str">
        <f aca="false">IF(F400&lt;=$P$2,"June","")</f>
        <v>June</v>
      </c>
      <c r="P400" s="97" t="n">
        <f aca="false">N400</f>
        <v>105</v>
      </c>
      <c r="Q400" s="99" t="n">
        <f aca="false">K400-P400</f>
        <v>32.5</v>
      </c>
      <c r="R400" s="98" t="n">
        <f aca="false">IFERROR(IF(O400="May",(K400/P400-1))," ")</f>
        <v>0</v>
      </c>
      <c r="S400" s="100" t="str">
        <f aca="false">IF(N400&gt;0,IF(O400="","-",IF(R400&lt;0%,"DEGROWTH","GROWTH")))</f>
        <v>GROWTH</v>
      </c>
      <c r="T400" s="69" t="n">
        <v>262.4</v>
      </c>
      <c r="U400" s="101" t="str">
        <f aca="false">IF(F400&lt;=$V$2,"May","")</f>
        <v>May</v>
      </c>
      <c r="V400" s="69" t="n">
        <f aca="false">T400</f>
        <v>262.4</v>
      </c>
      <c r="W400" s="102" t="n">
        <f aca="false">K400-V400</f>
        <v>-124.9</v>
      </c>
      <c r="X400" s="103" t="n">
        <f aca="false">IFERROR(IF(U400="June",(K400/V400-1)),0)</f>
        <v>0</v>
      </c>
      <c r="Y400" s="104" t="str">
        <f aca="false">IF(T400&gt;0,IF(U400="","-",IF(X400&lt;0%,"DEGROWTH","GROWTH")))</f>
        <v>GROWTH</v>
      </c>
      <c r="Z400" s="75" t="n">
        <v>0</v>
      </c>
      <c r="AA400" s="70"/>
      <c r="AB400" s="70" t="s">
        <v>133</v>
      </c>
      <c r="AC400" s="70" t="s">
        <v>133</v>
      </c>
      <c r="AD400" s="3"/>
      <c r="AE400" s="3"/>
      <c r="AF400" s="70" t="s">
        <v>133</v>
      </c>
      <c r="AG400" s="121" t="n">
        <f aca="false">IFERROR(INDEX(Last6M_AvgSales_Ref!$B$2:$B$12659,MATCH(D400,Last6M_AvgSales_Ref!$A$2:$A$12659,0)),"")</f>
        <v>296.866666666667</v>
      </c>
    </row>
    <row r="401" customFormat="false" ht="14.25" hidden="false" customHeight="true" outlineLevel="0" collapsed="false">
      <c r="A401" s="70" t="s">
        <v>133</v>
      </c>
      <c r="B401" s="72" t="s">
        <v>55</v>
      </c>
      <c r="C401" s="72" t="s">
        <v>1375</v>
      </c>
      <c r="D401" s="72" t="n">
        <v>1000003762</v>
      </c>
      <c r="E401" s="72" t="s">
        <v>1376</v>
      </c>
      <c r="F401" s="74" t="n">
        <v>45252</v>
      </c>
      <c r="G401" s="67" t="str">
        <f aca="false">IF(I401&gt;0,"Targeted Dealer","-")</f>
        <v>Targeted Dealer</v>
      </c>
      <c r="H401" s="67"/>
      <c r="I401" s="68" t="n">
        <v>35</v>
      </c>
      <c r="J401" s="68" t="n">
        <f aca="false">I401/$J$1*($J$1-$E$1)</f>
        <v>35</v>
      </c>
      <c r="K401" s="69" t="n">
        <v>0</v>
      </c>
      <c r="L401" s="69" t="n">
        <f aca="false">I401-K401</f>
        <v>35</v>
      </c>
      <c r="M401" s="69" t="n">
        <f aca="false">IFERROR((K401/J401%),"-")</f>
        <v>0</v>
      </c>
      <c r="N401" s="97" t="n">
        <v>0</v>
      </c>
      <c r="O401" s="98" t="str">
        <f aca="false">IF(F401&lt;=$P$2,"June","")</f>
        <v>June</v>
      </c>
      <c r="P401" s="97" t="n">
        <f aca="false">N401</f>
        <v>0</v>
      </c>
      <c r="Q401" s="99" t="n">
        <f aca="false">K401-P401</f>
        <v>0</v>
      </c>
      <c r="R401" s="98" t="n">
        <f aca="false">IFERROR(IF(O401="May",(K401/P401-1))," ")</f>
        <v>0</v>
      </c>
      <c r="S401" s="105" t="b">
        <f aca="false">IF(N401&gt;0,IF(O401="","-",IF(R401&lt;0%,"DEGROWTH","GROWTH")))</f>
        <v>0</v>
      </c>
      <c r="T401" s="69" t="n">
        <v>70</v>
      </c>
      <c r="U401" s="101" t="str">
        <f aca="false">IF(F401&lt;=$V$2,"May","")</f>
        <v>May</v>
      </c>
      <c r="V401" s="69" t="n">
        <f aca="false">T401</f>
        <v>70</v>
      </c>
      <c r="W401" s="102" t="n">
        <f aca="false">K401-V401</f>
        <v>-70</v>
      </c>
      <c r="X401" s="103" t="n">
        <f aca="false">IFERROR(IF(U401="June",(K401/V401-1)),0)</f>
        <v>0</v>
      </c>
      <c r="Y401" s="104" t="str">
        <f aca="false">IF(T401&gt;0,IF(U401="","-",IF(X401&lt;0%,"DEGROWTH","GROWTH")))</f>
        <v>GROWTH</v>
      </c>
      <c r="Z401" s="75" t="n">
        <v>0</v>
      </c>
      <c r="AA401" s="70"/>
      <c r="AB401" s="70" t="s">
        <v>133</v>
      </c>
      <c r="AC401" s="70" t="s">
        <v>133</v>
      </c>
      <c r="AD401" s="3"/>
      <c r="AE401" s="3"/>
      <c r="AF401" s="70" t="s">
        <v>133</v>
      </c>
      <c r="AG401" s="121" t="n">
        <f aca="false">IFERROR(INDEX(Last6M_AvgSales_Ref!$B$2:$B$12659,MATCH(D401,Last6M_AvgSales_Ref!$A$2:$A$12659,0)),"")</f>
        <v>41.675</v>
      </c>
    </row>
    <row r="402" customFormat="false" ht="14.25" hidden="false" customHeight="true" outlineLevel="0" collapsed="false">
      <c r="A402" s="75" t="s">
        <v>133</v>
      </c>
      <c r="B402" s="79" t="s">
        <v>55</v>
      </c>
      <c r="C402" s="79" t="s">
        <v>1377</v>
      </c>
      <c r="D402" s="79" t="n">
        <v>1000003924</v>
      </c>
      <c r="E402" s="79" t="s">
        <v>1378</v>
      </c>
      <c r="F402" s="74" t="n">
        <v>45412</v>
      </c>
      <c r="G402" s="67" t="str">
        <f aca="false">IF(I402&gt;0,"Targeted Dealer","-")</f>
        <v>Targeted Dealer</v>
      </c>
      <c r="H402" s="67"/>
      <c r="I402" s="68" t="n">
        <v>795</v>
      </c>
      <c r="J402" s="68" t="n">
        <f aca="false">I402/$J$1*($J$1-$E$1)</f>
        <v>795</v>
      </c>
      <c r="K402" s="69" t="n">
        <v>1021.8</v>
      </c>
      <c r="L402" s="69" t="n">
        <f aca="false">I402-K402</f>
        <v>-226.8</v>
      </c>
      <c r="M402" s="69" t="n">
        <f aca="false">IFERROR((K402/J402%),"-")</f>
        <v>128.528301886792</v>
      </c>
      <c r="N402" s="97" t="n">
        <v>745.3</v>
      </c>
      <c r="O402" s="98" t="str">
        <f aca="false">IF(F402&lt;=$P$2,"June","")</f>
        <v>June</v>
      </c>
      <c r="P402" s="97" t="n">
        <f aca="false">N402</f>
        <v>745.3</v>
      </c>
      <c r="Q402" s="99" t="n">
        <f aca="false">K402-P402</f>
        <v>276.5</v>
      </c>
      <c r="R402" s="98" t="n">
        <f aca="false">IFERROR(IF(O402="May",(K402/P402-1))," ")</f>
        <v>0</v>
      </c>
      <c r="S402" s="100" t="str">
        <f aca="false">IF(N402&gt;0,IF(O402="","-",IF(R402&lt;0%,"DEGROWTH","GROWTH")))</f>
        <v>GROWTH</v>
      </c>
      <c r="T402" s="69" t="n">
        <v>772</v>
      </c>
      <c r="U402" s="101" t="str">
        <f aca="false">IF(F402&lt;=$V$2,"May","")</f>
        <v>May</v>
      </c>
      <c r="V402" s="69" t="n">
        <f aca="false">T402</f>
        <v>772</v>
      </c>
      <c r="W402" s="102" t="n">
        <f aca="false">K402-V402</f>
        <v>249.8</v>
      </c>
      <c r="X402" s="103" t="n">
        <f aca="false">IFERROR(IF(U402="June",(K402/V402-1)),0)</f>
        <v>0</v>
      </c>
      <c r="Y402" s="104" t="str">
        <f aca="false">IF(T402&gt;0,IF(U402="","-",IF(X402&lt;0%,"DEGROWTH","GROWTH")))</f>
        <v>GROWTH</v>
      </c>
      <c r="Z402" s="75" t="n">
        <v>0</v>
      </c>
      <c r="AA402" s="70"/>
      <c r="AB402" s="70" t="s">
        <v>133</v>
      </c>
      <c r="AC402" s="75" t="s">
        <v>133</v>
      </c>
      <c r="AD402" s="3"/>
      <c r="AE402" s="3"/>
      <c r="AF402" s="75" t="s">
        <v>133</v>
      </c>
      <c r="AG402" s="121" t="n">
        <f aca="false">IFERROR(INDEX(Last6M_AvgSales_Ref!$B$2:$B$12659,MATCH(D402,Last6M_AvgSales_Ref!$A$2:$A$12659,0)),"")</f>
        <v>943.975</v>
      </c>
    </row>
    <row r="403" customFormat="false" ht="14.25" hidden="false" customHeight="true" outlineLevel="0" collapsed="false">
      <c r="A403" s="75" t="s">
        <v>133</v>
      </c>
      <c r="B403" s="79" t="s">
        <v>55</v>
      </c>
      <c r="C403" s="79" t="s">
        <v>1379</v>
      </c>
      <c r="D403" s="79" t="n">
        <v>1000003997</v>
      </c>
      <c r="E403" s="79" t="s">
        <v>1380</v>
      </c>
      <c r="F403" s="74" t="n">
        <v>45448</v>
      </c>
      <c r="G403" s="67" t="str">
        <f aca="false">IF(I403&gt;0,"Targeted Dealer","-")</f>
        <v>Targeted Dealer</v>
      </c>
      <c r="H403" s="67"/>
      <c r="I403" s="68" t="n">
        <v>35</v>
      </c>
      <c r="J403" s="68" t="n">
        <f aca="false">I403/$J$1*($J$1-$E$1)</f>
        <v>35</v>
      </c>
      <c r="K403" s="69" t="n">
        <v>35</v>
      </c>
      <c r="L403" s="69" t="n">
        <f aca="false">I403-K403</f>
        <v>0</v>
      </c>
      <c r="M403" s="69" t="n">
        <f aca="false">IFERROR((K403/J403%),"-")</f>
        <v>100</v>
      </c>
      <c r="N403" s="97" t="n">
        <v>50</v>
      </c>
      <c r="O403" s="98" t="str">
        <f aca="false">IF(F403&lt;=$P$2,"June","")</f>
        <v>June</v>
      </c>
      <c r="P403" s="97" t="n">
        <f aca="false">N403</f>
        <v>50</v>
      </c>
      <c r="Q403" s="99" t="n">
        <f aca="false">K403-P403</f>
        <v>-15</v>
      </c>
      <c r="R403" s="98" t="n">
        <f aca="false">IFERROR(IF(O403="May",(K403/P403-1))," ")</f>
        <v>0</v>
      </c>
      <c r="S403" s="100" t="str">
        <f aca="false">IF(N403&gt;0,IF(O403="","-",IF(R403&lt;0%,"DEGROWTH","GROWTH")))</f>
        <v>GROWTH</v>
      </c>
      <c r="T403" s="69" t="n">
        <v>606.5</v>
      </c>
      <c r="U403" s="101" t="str">
        <f aca="false">IF(F403&lt;=$V$2,"May","")</f>
        <v>May</v>
      </c>
      <c r="V403" s="69" t="n">
        <f aca="false">T403</f>
        <v>606.5</v>
      </c>
      <c r="W403" s="102" t="n">
        <f aca="false">K403-V403</f>
        <v>-571.5</v>
      </c>
      <c r="X403" s="103" t="n">
        <f aca="false">IFERROR(IF(U403="June",(K403/V403-1)),0)</f>
        <v>0</v>
      </c>
      <c r="Y403" s="104" t="str">
        <f aca="false">IF(T403&gt;0,IF(U403="","-",IF(X403&lt;0%,"DEGROWTH","GROWTH")))</f>
        <v>GROWTH</v>
      </c>
      <c r="Z403" s="75" t="n">
        <v>0</v>
      </c>
      <c r="AA403" s="70"/>
      <c r="AB403" s="70" t="s">
        <v>133</v>
      </c>
      <c r="AC403" s="75" t="s">
        <v>133</v>
      </c>
      <c r="AD403" s="3"/>
      <c r="AE403" s="3"/>
      <c r="AF403" s="75" t="s">
        <v>133</v>
      </c>
      <c r="AG403" s="121" t="n">
        <f aca="false">IFERROR(INDEX(Last6M_AvgSales_Ref!$B$2:$B$12659,MATCH(D403,Last6M_AvgSales_Ref!$A$2:$A$12659,0)),"")</f>
        <v>437.866666666667</v>
      </c>
    </row>
    <row r="404" customFormat="false" ht="14.25" hidden="false" customHeight="true" outlineLevel="0" collapsed="false">
      <c r="A404" s="75" t="s">
        <v>133</v>
      </c>
      <c r="B404" s="79" t="s">
        <v>55</v>
      </c>
      <c r="C404" s="79" t="s">
        <v>1381</v>
      </c>
      <c r="D404" s="79" t="n">
        <v>1000004020</v>
      </c>
      <c r="E404" s="79" t="s">
        <v>1382</v>
      </c>
      <c r="F404" s="74" t="n">
        <v>45469</v>
      </c>
      <c r="G404" s="67" t="str">
        <f aca="false">IF(I404&gt;0,"Targeted Dealer","-")</f>
        <v>Targeted Dealer</v>
      </c>
      <c r="H404" s="67"/>
      <c r="I404" s="68" t="n">
        <v>1555</v>
      </c>
      <c r="J404" s="68" t="n">
        <f aca="false">I404/$J$1*($J$1-$E$1)</f>
        <v>1555</v>
      </c>
      <c r="K404" s="69" t="n">
        <v>3005</v>
      </c>
      <c r="L404" s="69" t="n">
        <f aca="false">I404-K404</f>
        <v>-1450</v>
      </c>
      <c r="M404" s="69" t="n">
        <f aca="false">IFERROR((K404/J404%),"-")</f>
        <v>193.247588424437</v>
      </c>
      <c r="N404" s="97" t="n">
        <v>1580.45</v>
      </c>
      <c r="O404" s="98" t="str">
        <f aca="false">IF(F404&lt;=$P$2,"June","")</f>
        <v>June</v>
      </c>
      <c r="P404" s="97" t="n">
        <f aca="false">N404</f>
        <v>1580.45</v>
      </c>
      <c r="Q404" s="99" t="n">
        <f aca="false">K404-P404</f>
        <v>1424.55</v>
      </c>
      <c r="R404" s="98" t="n">
        <f aca="false">IFERROR(IF(O404="May",(K404/P404-1))," ")</f>
        <v>0</v>
      </c>
      <c r="S404" s="100" t="str">
        <f aca="false">IF(N404&gt;0,IF(O404="","-",IF(R404&lt;0%,"DEGROWTH","GROWTH")))</f>
        <v>GROWTH</v>
      </c>
      <c r="T404" s="69" t="n">
        <v>1163</v>
      </c>
      <c r="U404" s="101" t="str">
        <f aca="false">IF(F404&lt;=$V$2,"May","")</f>
        <v>May</v>
      </c>
      <c r="V404" s="69" t="n">
        <f aca="false">T404</f>
        <v>1163</v>
      </c>
      <c r="W404" s="102" t="n">
        <f aca="false">K404-V404</f>
        <v>1842</v>
      </c>
      <c r="X404" s="103" t="n">
        <f aca="false">IFERROR(IF(U404="June",(K404/V404-1)),0)</f>
        <v>0</v>
      </c>
      <c r="Y404" s="104" t="str">
        <f aca="false">IF(T404&gt;0,IF(U404="","-",IF(X404&lt;0%,"DEGROWTH","GROWTH")))</f>
        <v>GROWTH</v>
      </c>
      <c r="Z404" s="75" t="n">
        <v>0</v>
      </c>
      <c r="AA404" s="70"/>
      <c r="AB404" s="70" t="s">
        <v>133</v>
      </c>
      <c r="AC404" s="75" t="s">
        <v>133</v>
      </c>
      <c r="AD404" s="3"/>
      <c r="AE404" s="3"/>
      <c r="AF404" s="75" t="s">
        <v>133</v>
      </c>
      <c r="AG404" s="121" t="n">
        <f aca="false">IFERROR(INDEX(Last6M_AvgSales_Ref!$B$2:$B$12659,MATCH(D404,Last6M_AvgSales_Ref!$A$2:$A$12659,0)),"")</f>
        <v>2003.45</v>
      </c>
    </row>
    <row r="405" customFormat="false" ht="14.25" hidden="false" customHeight="true" outlineLevel="0" collapsed="false">
      <c r="A405" s="70" t="s">
        <v>134</v>
      </c>
      <c r="B405" s="72" t="s">
        <v>58</v>
      </c>
      <c r="C405" s="72" t="s">
        <v>1383</v>
      </c>
      <c r="D405" s="72" t="n">
        <v>1000000281</v>
      </c>
      <c r="E405" s="73" t="s">
        <v>1384</v>
      </c>
      <c r="F405" s="74" t="n">
        <v>38435</v>
      </c>
      <c r="G405" s="67" t="str">
        <f aca="false">IF(I405&gt;0,"Targeted Dealer","-")</f>
        <v>Targeted Dealer</v>
      </c>
      <c r="H405" s="67"/>
      <c r="I405" s="68" t="n">
        <v>4760</v>
      </c>
      <c r="J405" s="68" t="n">
        <f aca="false">I405/$J$1*($J$1-$E$1)</f>
        <v>4760</v>
      </c>
      <c r="K405" s="69" t="n">
        <v>3612.5</v>
      </c>
      <c r="L405" s="69" t="n">
        <f aca="false">I405-K405</f>
        <v>1147.5</v>
      </c>
      <c r="M405" s="69" t="n">
        <f aca="false">IFERROR((K405/J405%),"-")</f>
        <v>75.8928571428571</v>
      </c>
      <c r="N405" s="97" t="n">
        <v>2849</v>
      </c>
      <c r="O405" s="98" t="str">
        <f aca="false">IF(F405&lt;=$P$2,"June","")</f>
        <v>June</v>
      </c>
      <c r="P405" s="97" t="n">
        <f aca="false">N405</f>
        <v>2849</v>
      </c>
      <c r="Q405" s="99" t="n">
        <f aca="false">K405-P405</f>
        <v>763.5</v>
      </c>
      <c r="R405" s="98" t="n">
        <f aca="false">IFERROR(IF(O405="May",(K405/P405-1))," ")</f>
        <v>0</v>
      </c>
      <c r="S405" s="100" t="str">
        <f aca="false">IF(N405&gt;0,IF(O405="","-",IF(R405&lt;0%,"DEGROWTH","GROWTH")))</f>
        <v>GROWTH</v>
      </c>
      <c r="T405" s="69" t="n">
        <v>2368</v>
      </c>
      <c r="U405" s="101" t="str">
        <f aca="false">IF(F405&lt;=$V$2,"May","")</f>
        <v>May</v>
      </c>
      <c r="V405" s="69" t="n">
        <f aca="false">T405</f>
        <v>2368</v>
      </c>
      <c r="W405" s="102" t="n">
        <f aca="false">K405-V405</f>
        <v>1244.5</v>
      </c>
      <c r="X405" s="103" t="n">
        <f aca="false">IFERROR(IF(U405="June",(K405/V405-1)),0)</f>
        <v>0</v>
      </c>
      <c r="Y405" s="104" t="str">
        <f aca="false">IF(T405&gt;0,IF(U405="","-",IF(X405&lt;0%,"DEGROWTH","GROWTH")))</f>
        <v>GROWTH</v>
      </c>
      <c r="Z405" s="75" t="n">
        <v>0</v>
      </c>
      <c r="AA405" s="70"/>
      <c r="AB405" s="70" t="s">
        <v>133</v>
      </c>
      <c r="AC405" s="70" t="s">
        <v>134</v>
      </c>
      <c r="AD405" s="3"/>
      <c r="AE405" s="3"/>
      <c r="AF405" s="70" t="s">
        <v>134</v>
      </c>
      <c r="AG405" s="121" t="n">
        <f aca="false">IFERROR(INDEX(Last6M_AvgSales_Ref!$B$2:$B$12659,MATCH(D405,Last6M_AvgSales_Ref!$A$2:$A$12659,0)),"")</f>
        <v>3064.41666666667</v>
      </c>
    </row>
    <row r="406" customFormat="false" ht="14.25" hidden="false" customHeight="true" outlineLevel="0" collapsed="false">
      <c r="A406" s="75" t="s">
        <v>134</v>
      </c>
      <c r="B406" s="79" t="s">
        <v>58</v>
      </c>
      <c r="C406" s="79" t="s">
        <v>1385</v>
      </c>
      <c r="D406" s="79" t="n">
        <v>1000003989</v>
      </c>
      <c r="E406" s="79" t="s">
        <v>1386</v>
      </c>
      <c r="F406" s="74" t="n">
        <v>45443</v>
      </c>
      <c r="G406" s="67" t="str">
        <f aca="false">IF(I406&gt;0,"Targeted Dealer","-")</f>
        <v>Targeted Dealer</v>
      </c>
      <c r="H406" s="67"/>
      <c r="I406" s="68" t="n">
        <v>60</v>
      </c>
      <c r="J406" s="68" t="n">
        <f aca="false">I406/$J$1*($J$1-$E$1)</f>
        <v>60</v>
      </c>
      <c r="K406" s="69" t="n">
        <v>23.5</v>
      </c>
      <c r="L406" s="69" t="n">
        <f aca="false">I406-K406</f>
        <v>36.5</v>
      </c>
      <c r="M406" s="69" t="n">
        <f aca="false">IFERROR((K406/J406%),"-")</f>
        <v>39.1666666666667</v>
      </c>
      <c r="N406" s="97" t="n">
        <v>25</v>
      </c>
      <c r="O406" s="98" t="str">
        <f aca="false">IF(F406&lt;=$P$2,"June","")</f>
        <v>June</v>
      </c>
      <c r="P406" s="97" t="n">
        <f aca="false">N406</f>
        <v>25</v>
      </c>
      <c r="Q406" s="99" t="n">
        <f aca="false">K406-P406</f>
        <v>-1.5</v>
      </c>
      <c r="R406" s="98" t="n">
        <f aca="false">IFERROR(IF(O406="May",(K406/P406-1))," ")</f>
        <v>0</v>
      </c>
      <c r="S406" s="100" t="str">
        <f aca="false">IF(N406&gt;0,IF(O406="","-",IF(R406&lt;0%,"DEGROWTH","GROWTH")))</f>
        <v>GROWTH</v>
      </c>
      <c r="T406" s="69" t="n">
        <v>30</v>
      </c>
      <c r="U406" s="101" t="str">
        <f aca="false">IF(F406&lt;=$V$2,"May","")</f>
        <v>May</v>
      </c>
      <c r="V406" s="69" t="n">
        <f aca="false">T406</f>
        <v>30</v>
      </c>
      <c r="W406" s="102" t="n">
        <f aca="false">K406-V406</f>
        <v>-6.5</v>
      </c>
      <c r="X406" s="103" t="n">
        <f aca="false">IFERROR(IF(U406="June",(K406/V406-1)),0)</f>
        <v>0</v>
      </c>
      <c r="Y406" s="104" t="str">
        <f aca="false">IF(T406&gt;0,IF(U406="","-",IF(X406&lt;0%,"DEGROWTH","GROWTH")))</f>
        <v>GROWTH</v>
      </c>
      <c r="Z406" s="75" t="n">
        <v>0</v>
      </c>
      <c r="AA406" s="70"/>
      <c r="AB406" s="70" t="s">
        <v>133</v>
      </c>
      <c r="AC406" s="75" t="s">
        <v>134</v>
      </c>
      <c r="AD406" s="3"/>
      <c r="AE406" s="3"/>
      <c r="AF406" s="75" t="s">
        <v>134</v>
      </c>
      <c r="AG406" s="121" t="n">
        <f aca="false">IFERROR(INDEX(Last6M_AvgSales_Ref!$B$2:$B$12659,MATCH(D406,Last6M_AvgSales_Ref!$A$2:$A$12659,0)),"")</f>
        <v>35.3333333333333</v>
      </c>
    </row>
    <row r="407" customFormat="false" ht="14.25" hidden="false" customHeight="true" outlineLevel="0" collapsed="false">
      <c r="A407" s="70" t="s">
        <v>134</v>
      </c>
      <c r="B407" s="72" t="s">
        <v>58</v>
      </c>
      <c r="C407" s="72" t="s">
        <v>1387</v>
      </c>
      <c r="D407" s="72" t="n">
        <v>1000000283</v>
      </c>
      <c r="E407" s="73" t="s">
        <v>1388</v>
      </c>
      <c r="F407" s="74" t="n">
        <v>41541</v>
      </c>
      <c r="G407" s="67" t="str">
        <f aca="false">IF(I407&gt;0,"Targeted Dealer","-")</f>
        <v>Targeted Dealer</v>
      </c>
      <c r="H407" s="67"/>
      <c r="I407" s="68" t="n">
        <v>1520</v>
      </c>
      <c r="J407" s="68" t="n">
        <f aca="false">I407/$J$1*($J$1-$E$1)</f>
        <v>1520</v>
      </c>
      <c r="K407" s="69" t="n">
        <v>995</v>
      </c>
      <c r="L407" s="69" t="n">
        <f aca="false">I407-K407</f>
        <v>525</v>
      </c>
      <c r="M407" s="69" t="n">
        <f aca="false">IFERROR((K407/J407%),"-")</f>
        <v>65.4605263157895</v>
      </c>
      <c r="N407" s="97" t="n">
        <v>875.5</v>
      </c>
      <c r="O407" s="98" t="str">
        <f aca="false">IF(F407&lt;=$P$2,"June","")</f>
        <v>June</v>
      </c>
      <c r="P407" s="97" t="n">
        <f aca="false">N407</f>
        <v>875.5</v>
      </c>
      <c r="Q407" s="99" t="n">
        <f aca="false">K407-P407</f>
        <v>119.5</v>
      </c>
      <c r="R407" s="98" t="n">
        <f aca="false">IFERROR(IF(O407="May",(K407/P407-1))," ")</f>
        <v>0</v>
      </c>
      <c r="S407" s="100" t="str">
        <f aca="false">IF(N407&gt;0,IF(O407="","-",IF(R407&lt;0%,"DEGROWTH","GROWTH")))</f>
        <v>GROWTH</v>
      </c>
      <c r="T407" s="69" t="n">
        <v>748.5</v>
      </c>
      <c r="U407" s="101" t="str">
        <f aca="false">IF(F407&lt;=$V$2,"May","")</f>
        <v>May</v>
      </c>
      <c r="V407" s="69" t="n">
        <f aca="false">T407</f>
        <v>748.5</v>
      </c>
      <c r="W407" s="102" t="n">
        <f aca="false">K407-V407</f>
        <v>246.5</v>
      </c>
      <c r="X407" s="103" t="n">
        <f aca="false">IFERROR(IF(U407="June",(K407/V407-1)),0)</f>
        <v>0</v>
      </c>
      <c r="Y407" s="104" t="str">
        <f aca="false">IF(T407&gt;0,IF(U407="","-",IF(X407&lt;0%,"DEGROWTH","GROWTH")))</f>
        <v>GROWTH</v>
      </c>
      <c r="Z407" s="75" t="n">
        <v>0</v>
      </c>
      <c r="AA407" s="70"/>
      <c r="AB407" s="70" t="s">
        <v>133</v>
      </c>
      <c r="AC407" s="70" t="s">
        <v>134</v>
      </c>
      <c r="AD407" s="3"/>
      <c r="AE407" s="3"/>
      <c r="AF407" s="70" t="s">
        <v>134</v>
      </c>
      <c r="AG407" s="121" t="n">
        <f aca="false">IFERROR(INDEX(Last6M_AvgSales_Ref!$B$2:$B$12659,MATCH(D407,Last6M_AvgSales_Ref!$A$2:$A$12659,0)),"")</f>
        <v>1038.21666666667</v>
      </c>
    </row>
    <row r="408" customFormat="false" ht="14.25" hidden="false" customHeight="true" outlineLevel="0" collapsed="false">
      <c r="A408" s="70" t="s">
        <v>134</v>
      </c>
      <c r="B408" s="72" t="s">
        <v>58</v>
      </c>
      <c r="C408" s="72" t="s">
        <v>1389</v>
      </c>
      <c r="D408" s="72" t="n">
        <v>1000000284</v>
      </c>
      <c r="E408" s="73" t="s">
        <v>1390</v>
      </c>
      <c r="F408" s="74" t="n">
        <v>42795</v>
      </c>
      <c r="G408" s="67" t="str">
        <f aca="false">IF(I408&gt;0,"Targeted Dealer","-")</f>
        <v>Targeted Dealer</v>
      </c>
      <c r="H408" s="67"/>
      <c r="I408" s="68" t="n">
        <v>190</v>
      </c>
      <c r="J408" s="68" t="n">
        <f aca="false">I408/$J$1*($J$1-$E$1)</f>
        <v>190</v>
      </c>
      <c r="K408" s="69" t="n">
        <v>96.5</v>
      </c>
      <c r="L408" s="69" t="n">
        <f aca="false">I408-K408</f>
        <v>93.5</v>
      </c>
      <c r="M408" s="69" t="n">
        <f aca="false">IFERROR((K408/J408%),"-")</f>
        <v>50.7894736842105</v>
      </c>
      <c r="N408" s="97" t="n">
        <v>103.5</v>
      </c>
      <c r="O408" s="98" t="str">
        <f aca="false">IF(F408&lt;=$P$2,"June","")</f>
        <v>June</v>
      </c>
      <c r="P408" s="97" t="n">
        <f aca="false">N408</f>
        <v>103.5</v>
      </c>
      <c r="Q408" s="99" t="n">
        <f aca="false">K408-P408</f>
        <v>-7</v>
      </c>
      <c r="R408" s="98" t="n">
        <f aca="false">IFERROR(IF(O408="May",(K408/P408-1))," ")</f>
        <v>0</v>
      </c>
      <c r="S408" s="100" t="str">
        <f aca="false">IF(N408&gt;0,IF(O408="","-",IF(R408&lt;0%,"DEGROWTH","GROWTH")))</f>
        <v>GROWTH</v>
      </c>
      <c r="T408" s="69" t="n">
        <v>84</v>
      </c>
      <c r="U408" s="101" t="str">
        <f aca="false">IF(F408&lt;=$V$2,"May","")</f>
        <v>May</v>
      </c>
      <c r="V408" s="69" t="n">
        <f aca="false">T408</f>
        <v>84</v>
      </c>
      <c r="W408" s="102" t="n">
        <f aca="false">K408-V408</f>
        <v>12.5</v>
      </c>
      <c r="X408" s="103" t="n">
        <f aca="false">IFERROR(IF(U408="June",(K408/V408-1)),0)</f>
        <v>0</v>
      </c>
      <c r="Y408" s="104" t="str">
        <f aca="false">IF(T408&gt;0,IF(U408="","-",IF(X408&lt;0%,"DEGROWTH","GROWTH")))</f>
        <v>GROWTH</v>
      </c>
      <c r="Z408" s="75" t="n">
        <v>0</v>
      </c>
      <c r="AA408" s="70"/>
      <c r="AB408" s="70" t="s">
        <v>133</v>
      </c>
      <c r="AC408" s="70" t="s">
        <v>134</v>
      </c>
      <c r="AD408" s="3"/>
      <c r="AE408" s="3"/>
      <c r="AF408" s="70" t="s">
        <v>134</v>
      </c>
      <c r="AG408" s="121" t="n">
        <f aca="false">IFERROR(INDEX(Last6M_AvgSales_Ref!$B$2:$B$12659,MATCH(D408,Last6M_AvgSales_Ref!$A$2:$A$12659,0)),"")</f>
        <v>118.75</v>
      </c>
    </row>
    <row r="409" customFormat="false" ht="14.25" hidden="false" customHeight="true" outlineLevel="0" collapsed="false">
      <c r="A409" s="70" t="s">
        <v>134</v>
      </c>
      <c r="B409" s="72" t="s">
        <v>58</v>
      </c>
      <c r="C409" s="72" t="s">
        <v>1391</v>
      </c>
      <c r="D409" s="72" t="n">
        <v>1000000285</v>
      </c>
      <c r="E409" s="73" t="s">
        <v>1392</v>
      </c>
      <c r="F409" s="74" t="n">
        <v>39226</v>
      </c>
      <c r="G409" s="67" t="str">
        <f aca="false">IF(I409&gt;0,"Targeted Dealer","-")</f>
        <v>Targeted Dealer</v>
      </c>
      <c r="H409" s="67"/>
      <c r="I409" s="68" t="n">
        <v>320</v>
      </c>
      <c r="J409" s="68" t="n">
        <f aca="false">I409/$J$1*($J$1-$E$1)</f>
        <v>320</v>
      </c>
      <c r="K409" s="69" t="n">
        <v>143.5</v>
      </c>
      <c r="L409" s="69" t="n">
        <f aca="false">I409-K409</f>
        <v>176.5</v>
      </c>
      <c r="M409" s="69" t="n">
        <f aca="false">IFERROR((K409/J409%),"-")</f>
        <v>44.84375</v>
      </c>
      <c r="N409" s="97" t="n">
        <v>160.5</v>
      </c>
      <c r="O409" s="98" t="str">
        <f aca="false">IF(F409&lt;=$P$2,"June","")</f>
        <v>June</v>
      </c>
      <c r="P409" s="97" t="n">
        <f aca="false">N409</f>
        <v>160.5</v>
      </c>
      <c r="Q409" s="99" t="n">
        <f aca="false">K409-P409</f>
        <v>-17</v>
      </c>
      <c r="R409" s="98" t="n">
        <f aca="false">IFERROR(IF(O409="May",(K409/P409-1))," ")</f>
        <v>0</v>
      </c>
      <c r="S409" s="100" t="str">
        <f aca="false">IF(N409&gt;0,IF(O409="","-",IF(R409&lt;0%,"DEGROWTH","GROWTH")))</f>
        <v>GROWTH</v>
      </c>
      <c r="T409" s="69" t="n">
        <v>200</v>
      </c>
      <c r="U409" s="101" t="str">
        <f aca="false">IF(F409&lt;=$V$2,"May","")</f>
        <v>May</v>
      </c>
      <c r="V409" s="69" t="n">
        <f aca="false">T409</f>
        <v>200</v>
      </c>
      <c r="W409" s="102" t="n">
        <f aca="false">K409-V409</f>
        <v>-56.5</v>
      </c>
      <c r="X409" s="103" t="n">
        <f aca="false">IFERROR(IF(U409="June",(K409/V409-1)),0)</f>
        <v>0</v>
      </c>
      <c r="Y409" s="104" t="str">
        <f aca="false">IF(T409&gt;0,IF(U409="","-",IF(X409&lt;0%,"DEGROWTH","GROWTH")))</f>
        <v>GROWTH</v>
      </c>
      <c r="Z409" s="75" t="n">
        <v>0</v>
      </c>
      <c r="AA409" s="70"/>
      <c r="AB409" s="70" t="s">
        <v>133</v>
      </c>
      <c r="AC409" s="70" t="s">
        <v>134</v>
      </c>
      <c r="AD409" s="3"/>
      <c r="AE409" s="3"/>
      <c r="AF409" s="70" t="s">
        <v>134</v>
      </c>
      <c r="AG409" s="121" t="n">
        <f aca="false">IFERROR(INDEX(Last6M_AvgSales_Ref!$B$2:$B$12659,MATCH(D409,Last6M_AvgSales_Ref!$A$2:$A$12659,0)),"")</f>
        <v>151.583333333333</v>
      </c>
    </row>
    <row r="410" customFormat="false" ht="14.25" hidden="false" customHeight="true" outlineLevel="0" collapsed="false">
      <c r="A410" s="70" t="s">
        <v>134</v>
      </c>
      <c r="B410" s="72" t="s">
        <v>58</v>
      </c>
      <c r="C410" s="72" t="s">
        <v>1393</v>
      </c>
      <c r="D410" s="72" t="n">
        <v>1000003402</v>
      </c>
      <c r="E410" s="72" t="s">
        <v>1394</v>
      </c>
      <c r="F410" s="74" t="n">
        <v>44985</v>
      </c>
      <c r="G410" s="67" t="str">
        <f aca="false">IF(I410&gt;0,"Targeted Dealer","-")</f>
        <v>Targeted Dealer</v>
      </c>
      <c r="H410" s="67"/>
      <c r="I410" s="68" t="n">
        <v>62</v>
      </c>
      <c r="J410" s="68" t="n">
        <f aca="false">I410/$J$1*($J$1-$E$1)</f>
        <v>62</v>
      </c>
      <c r="K410" s="69" t="n">
        <v>52</v>
      </c>
      <c r="L410" s="69" t="n">
        <f aca="false">I410-K410</f>
        <v>10</v>
      </c>
      <c r="M410" s="69" t="n">
        <f aca="false">IFERROR((K410/J410%),"-")</f>
        <v>83.8709677419355</v>
      </c>
      <c r="N410" s="97" t="n">
        <v>39</v>
      </c>
      <c r="O410" s="98" t="str">
        <f aca="false">IF(F410&lt;=$P$2,"June","")</f>
        <v>June</v>
      </c>
      <c r="P410" s="97" t="n">
        <f aca="false">N410</f>
        <v>39</v>
      </c>
      <c r="Q410" s="99" t="n">
        <f aca="false">K410-P410</f>
        <v>13</v>
      </c>
      <c r="R410" s="98" t="n">
        <f aca="false">IFERROR(IF(O410="May",(K410/P410-1))," ")</f>
        <v>0</v>
      </c>
      <c r="S410" s="100" t="str">
        <f aca="false">IF(N410&gt;0,IF(O410="","-",IF(R410&lt;0%,"DEGROWTH","GROWTH")))</f>
        <v>GROWTH</v>
      </c>
      <c r="T410" s="69" t="n">
        <v>0</v>
      </c>
      <c r="U410" s="101" t="str">
        <f aca="false">IF(F410&lt;=$V$2,"May","")</f>
        <v>May</v>
      </c>
      <c r="V410" s="69" t="n">
        <f aca="false">T410</f>
        <v>0</v>
      </c>
      <c r="W410" s="102" t="n">
        <f aca="false">K410-V410</f>
        <v>52</v>
      </c>
      <c r="X410" s="103" t="n">
        <f aca="false">IFERROR(IF(U410="June",(K410/V410-1)),0)</f>
        <v>0</v>
      </c>
      <c r="Y410" s="106" t="b">
        <f aca="false">IF(T410&gt;0,IF(U410="","-",IF(X410&lt;0%,"DEGROWTH","GROWTH")))</f>
        <v>0</v>
      </c>
      <c r="Z410" s="75" t="n">
        <v>0</v>
      </c>
      <c r="AA410" s="70"/>
      <c r="AB410" s="70" t="s">
        <v>133</v>
      </c>
      <c r="AC410" s="70" t="s">
        <v>134</v>
      </c>
      <c r="AD410" s="3"/>
      <c r="AE410" s="3"/>
      <c r="AF410" s="70" t="s">
        <v>134</v>
      </c>
      <c r="AG410" s="121" t="n">
        <f aca="false">IFERROR(INDEX(Last6M_AvgSales_Ref!$B$2:$B$12659,MATCH(D410,Last6M_AvgSales_Ref!$A$2:$A$12659,0)),"")</f>
        <v>10.75</v>
      </c>
    </row>
    <row r="411" customFormat="false" ht="14.25" hidden="false" customHeight="true" outlineLevel="0" collapsed="false">
      <c r="A411" s="70" t="s">
        <v>134</v>
      </c>
      <c r="B411" s="72" t="s">
        <v>58</v>
      </c>
      <c r="C411" s="72" t="s">
        <v>1395</v>
      </c>
      <c r="D411" s="72" t="n">
        <v>1000003805</v>
      </c>
      <c r="E411" s="72" t="s">
        <v>1394</v>
      </c>
      <c r="F411" s="74" t="n">
        <v>45288</v>
      </c>
      <c r="G411" s="67" t="str">
        <f aca="false">IF(I411&gt;0,"Targeted Dealer","-")</f>
        <v>Targeted Dealer</v>
      </c>
      <c r="H411" s="67"/>
      <c r="I411" s="68" t="n">
        <v>52</v>
      </c>
      <c r="J411" s="68" t="n">
        <f aca="false">I411/$J$1*($J$1-$E$1)</f>
        <v>52</v>
      </c>
      <c r="K411" s="69" t="n">
        <v>13</v>
      </c>
      <c r="L411" s="69" t="n">
        <f aca="false">I411-K411</f>
        <v>39</v>
      </c>
      <c r="M411" s="69" t="n">
        <f aca="false">IFERROR((K411/J411%),"-")</f>
        <v>25</v>
      </c>
      <c r="N411" s="97" t="n">
        <v>12.5</v>
      </c>
      <c r="O411" s="98" t="str">
        <f aca="false">IF(F411&lt;=$P$2,"June","")</f>
        <v>June</v>
      </c>
      <c r="P411" s="97" t="n">
        <f aca="false">N411</f>
        <v>12.5</v>
      </c>
      <c r="Q411" s="99" t="n">
        <f aca="false">K411-P411</f>
        <v>0.5</v>
      </c>
      <c r="R411" s="98" t="n">
        <f aca="false">IFERROR(IF(O411="May",(K411/P411-1))," ")</f>
        <v>0</v>
      </c>
      <c r="S411" s="100" t="str">
        <f aca="false">IF(N411&gt;0,IF(O411="","-",IF(R411&lt;0%,"DEGROWTH","GROWTH")))</f>
        <v>GROWTH</v>
      </c>
      <c r="T411" s="69" t="n">
        <v>26</v>
      </c>
      <c r="U411" s="101" t="str">
        <f aca="false">IF(F411&lt;=$V$2,"May","")</f>
        <v>May</v>
      </c>
      <c r="V411" s="69" t="n">
        <f aca="false">T411</f>
        <v>26</v>
      </c>
      <c r="W411" s="102" t="n">
        <f aca="false">K411-V411</f>
        <v>-13</v>
      </c>
      <c r="X411" s="103" t="n">
        <f aca="false">IFERROR(IF(U411="June",(K411/V411-1)),0)</f>
        <v>0</v>
      </c>
      <c r="Y411" s="104" t="str">
        <f aca="false">IF(T411&gt;0,IF(U411="","-",IF(X411&lt;0%,"DEGROWTH","GROWTH")))</f>
        <v>GROWTH</v>
      </c>
      <c r="Z411" s="75" t="n">
        <v>0</v>
      </c>
      <c r="AA411" s="70"/>
      <c r="AB411" s="70" t="s">
        <v>133</v>
      </c>
      <c r="AC411" s="70" t="s">
        <v>134</v>
      </c>
      <c r="AD411" s="3"/>
      <c r="AE411" s="3"/>
      <c r="AF411" s="70" t="s">
        <v>134</v>
      </c>
      <c r="AG411" s="121" t="n">
        <f aca="false">IFERROR(INDEX(Last6M_AvgSales_Ref!$B$2:$B$12659,MATCH(D411,Last6M_AvgSales_Ref!$A$2:$A$12659,0)),"")</f>
        <v>16.8333333333333</v>
      </c>
    </row>
    <row r="412" customFormat="false" ht="14.25" hidden="false" customHeight="true" outlineLevel="0" collapsed="false">
      <c r="A412" s="70" t="s">
        <v>134</v>
      </c>
      <c r="B412" s="72" t="s">
        <v>58</v>
      </c>
      <c r="C412" s="72" t="s">
        <v>1396</v>
      </c>
      <c r="D412" s="72" t="n">
        <v>1000000286</v>
      </c>
      <c r="E412" s="73" t="s">
        <v>1397</v>
      </c>
      <c r="F412" s="74" t="n">
        <v>43173</v>
      </c>
      <c r="G412" s="67" t="str">
        <f aca="false">IF(I412&gt;0,"Targeted Dealer","-")</f>
        <v>Targeted Dealer</v>
      </c>
      <c r="H412" s="67"/>
      <c r="I412" s="68" t="n">
        <v>300</v>
      </c>
      <c r="J412" s="68" t="n">
        <f aca="false">I412/$J$1*($J$1-$E$1)</f>
        <v>300</v>
      </c>
      <c r="K412" s="69" t="n">
        <v>186</v>
      </c>
      <c r="L412" s="69" t="n">
        <f aca="false">I412-K412</f>
        <v>114</v>
      </c>
      <c r="M412" s="69" t="n">
        <f aca="false">IFERROR((K412/J412%),"-")</f>
        <v>62</v>
      </c>
      <c r="N412" s="97" t="n">
        <v>185.5</v>
      </c>
      <c r="O412" s="98" t="str">
        <f aca="false">IF(F412&lt;=$P$2,"June","")</f>
        <v>June</v>
      </c>
      <c r="P412" s="97" t="n">
        <f aca="false">N412</f>
        <v>185.5</v>
      </c>
      <c r="Q412" s="99" t="n">
        <f aca="false">K412-P412</f>
        <v>0.5</v>
      </c>
      <c r="R412" s="98" t="n">
        <f aca="false">IFERROR(IF(O412="May",(K412/P412-1))," ")</f>
        <v>0</v>
      </c>
      <c r="S412" s="100" t="str">
        <f aca="false">IF(N412&gt;0,IF(O412="","-",IF(R412&lt;0%,"DEGROWTH","GROWTH")))</f>
        <v>GROWTH</v>
      </c>
      <c r="T412" s="69" t="n">
        <v>146.5</v>
      </c>
      <c r="U412" s="101" t="str">
        <f aca="false">IF(F412&lt;=$V$2,"May","")</f>
        <v>May</v>
      </c>
      <c r="V412" s="69" t="n">
        <f aca="false">T412</f>
        <v>146.5</v>
      </c>
      <c r="W412" s="102" t="n">
        <f aca="false">K412-V412</f>
        <v>39.5</v>
      </c>
      <c r="X412" s="103" t="n">
        <f aca="false">IFERROR(IF(U412="June",(K412/V412-1)),0)</f>
        <v>0</v>
      </c>
      <c r="Y412" s="104" t="str">
        <f aca="false">IF(T412&gt;0,IF(U412="","-",IF(X412&lt;0%,"DEGROWTH","GROWTH")))</f>
        <v>GROWTH</v>
      </c>
      <c r="Z412" s="75" t="n">
        <v>0</v>
      </c>
      <c r="AA412" s="70"/>
      <c r="AB412" s="70" t="s">
        <v>133</v>
      </c>
      <c r="AC412" s="70" t="s">
        <v>134</v>
      </c>
      <c r="AD412" s="3"/>
      <c r="AE412" s="3"/>
      <c r="AF412" s="70" t="s">
        <v>134</v>
      </c>
      <c r="AG412" s="121" t="n">
        <f aca="false">IFERROR(INDEX(Last6M_AvgSales_Ref!$B$2:$B$12659,MATCH(D412,Last6M_AvgSales_Ref!$A$2:$A$12659,0)),"")</f>
        <v>163.366666666667</v>
      </c>
    </row>
    <row r="413" customFormat="false" ht="14.25" hidden="false" customHeight="true" outlineLevel="0" collapsed="false">
      <c r="A413" s="70" t="s">
        <v>134</v>
      </c>
      <c r="B413" s="72" t="s">
        <v>58</v>
      </c>
      <c r="C413" s="72" t="s">
        <v>1398</v>
      </c>
      <c r="D413" s="72" t="n">
        <v>1000000287</v>
      </c>
      <c r="E413" s="73" t="s">
        <v>1399</v>
      </c>
      <c r="F413" s="74" t="n">
        <v>41802</v>
      </c>
      <c r="G413" s="67" t="str">
        <f aca="false">IF(I413&gt;0,"Targeted Dealer","-")</f>
        <v>Targeted Dealer</v>
      </c>
      <c r="H413" s="67"/>
      <c r="I413" s="68" t="n">
        <v>420</v>
      </c>
      <c r="J413" s="68" t="n">
        <f aca="false">I413/$J$1*($J$1-$E$1)</f>
        <v>420</v>
      </c>
      <c r="K413" s="69" t="n">
        <v>208</v>
      </c>
      <c r="L413" s="69" t="n">
        <f aca="false">I413-K413</f>
        <v>212</v>
      </c>
      <c r="M413" s="69" t="n">
        <f aca="false">IFERROR((K413/J413%),"-")</f>
        <v>49.5238095238095</v>
      </c>
      <c r="N413" s="97" t="n">
        <v>182</v>
      </c>
      <c r="O413" s="98" t="str">
        <f aca="false">IF(F413&lt;=$P$2,"June","")</f>
        <v>June</v>
      </c>
      <c r="P413" s="97" t="n">
        <f aca="false">N413</f>
        <v>182</v>
      </c>
      <c r="Q413" s="99" t="n">
        <f aca="false">K413-P413</f>
        <v>26</v>
      </c>
      <c r="R413" s="98" t="n">
        <f aca="false">IFERROR(IF(O413="May",(K413/P413-1))," ")</f>
        <v>0</v>
      </c>
      <c r="S413" s="100" t="str">
        <f aca="false">IF(N413&gt;0,IF(O413="","-",IF(R413&lt;0%,"DEGROWTH","GROWTH")))</f>
        <v>GROWTH</v>
      </c>
      <c r="T413" s="69" t="n">
        <v>206</v>
      </c>
      <c r="U413" s="101" t="str">
        <f aca="false">IF(F413&lt;=$V$2,"May","")</f>
        <v>May</v>
      </c>
      <c r="V413" s="69" t="n">
        <f aca="false">T413</f>
        <v>206</v>
      </c>
      <c r="W413" s="102" t="n">
        <f aca="false">K413-V413</f>
        <v>2</v>
      </c>
      <c r="X413" s="103" t="n">
        <f aca="false">IFERROR(IF(U413="June",(K413/V413-1)),0)</f>
        <v>0</v>
      </c>
      <c r="Y413" s="104" t="str">
        <f aca="false">IF(T413&gt;0,IF(U413="","-",IF(X413&lt;0%,"DEGROWTH","GROWTH")))</f>
        <v>GROWTH</v>
      </c>
      <c r="Z413" s="75" t="n">
        <v>0</v>
      </c>
      <c r="AA413" s="70"/>
      <c r="AB413" s="70" t="s">
        <v>133</v>
      </c>
      <c r="AC413" s="70" t="s">
        <v>134</v>
      </c>
      <c r="AD413" s="3"/>
      <c r="AE413" s="3"/>
      <c r="AF413" s="70" t="s">
        <v>134</v>
      </c>
      <c r="AG413" s="121" t="n">
        <f aca="false">IFERROR(INDEX(Last6M_AvgSales_Ref!$B$2:$B$12659,MATCH(D413,Last6M_AvgSales_Ref!$A$2:$A$12659,0)),"")</f>
        <v>232.083333333333</v>
      </c>
    </row>
    <row r="414" customFormat="false" ht="14.25" hidden="false" customHeight="true" outlineLevel="0" collapsed="false">
      <c r="A414" s="70" t="s">
        <v>134</v>
      </c>
      <c r="B414" s="72" t="s">
        <v>58</v>
      </c>
      <c r="C414" s="72" t="s">
        <v>1400</v>
      </c>
      <c r="D414" s="72" t="n">
        <v>1000003483</v>
      </c>
      <c r="E414" s="72" t="s">
        <v>1401</v>
      </c>
      <c r="F414" s="74" t="n">
        <v>45021</v>
      </c>
      <c r="G414" s="67" t="str">
        <f aca="false">IF(I414&gt;0,"Targeted Dealer","-")</f>
        <v>Targeted Dealer</v>
      </c>
      <c r="H414" s="67"/>
      <c r="I414" s="68" t="n">
        <v>90</v>
      </c>
      <c r="J414" s="68" t="n">
        <f aca="false">I414/$J$1*($J$1-$E$1)</f>
        <v>90</v>
      </c>
      <c r="K414" s="69" t="n">
        <v>7</v>
      </c>
      <c r="L414" s="69" t="n">
        <f aca="false">I414-K414</f>
        <v>83</v>
      </c>
      <c r="M414" s="69" t="n">
        <f aca="false">IFERROR((K414/J414%),"-")</f>
        <v>7.77777777777778</v>
      </c>
      <c r="N414" s="97" t="n">
        <v>7</v>
      </c>
      <c r="O414" s="98" t="str">
        <f aca="false">IF(F414&lt;=$P$2,"June","")</f>
        <v>June</v>
      </c>
      <c r="P414" s="97" t="n">
        <f aca="false">N414</f>
        <v>7</v>
      </c>
      <c r="Q414" s="99" t="n">
        <f aca="false">K414-P414</f>
        <v>0</v>
      </c>
      <c r="R414" s="98" t="n">
        <f aca="false">IFERROR(IF(O414="May",(K414/P414-1))," ")</f>
        <v>0</v>
      </c>
      <c r="S414" s="100" t="str">
        <f aca="false">IF(N414&gt;0,IF(O414="","-",IF(R414&lt;0%,"DEGROWTH","GROWTH")))</f>
        <v>GROWTH</v>
      </c>
      <c r="T414" s="69" t="n">
        <v>10</v>
      </c>
      <c r="U414" s="101" t="str">
        <f aca="false">IF(F414&lt;=$V$2,"May","")</f>
        <v>May</v>
      </c>
      <c r="V414" s="69" t="n">
        <f aca="false">T414</f>
        <v>10</v>
      </c>
      <c r="W414" s="102" t="n">
        <f aca="false">K414-V414</f>
        <v>-3</v>
      </c>
      <c r="X414" s="103" t="n">
        <f aca="false">IFERROR(IF(U414="June",(K414/V414-1)),0)</f>
        <v>0</v>
      </c>
      <c r="Y414" s="104" t="str">
        <f aca="false">IF(T414&gt;0,IF(U414="","-",IF(X414&lt;0%,"DEGROWTH","GROWTH")))</f>
        <v>GROWTH</v>
      </c>
      <c r="Z414" s="75" t="n">
        <v>0</v>
      </c>
      <c r="AA414" s="70"/>
      <c r="AB414" s="70" t="s">
        <v>133</v>
      </c>
      <c r="AC414" s="70" t="s">
        <v>134</v>
      </c>
      <c r="AD414" s="3"/>
      <c r="AE414" s="3"/>
      <c r="AF414" s="70" t="s">
        <v>134</v>
      </c>
      <c r="AG414" s="121" t="n">
        <f aca="false">IFERROR(INDEX(Last6M_AvgSales_Ref!$B$2:$B$12659,MATCH(D414,Last6M_AvgSales_Ref!$A$2:$A$12659,0)),"")</f>
        <v>21</v>
      </c>
    </row>
    <row r="415" customFormat="false" ht="14.25" hidden="false" customHeight="true" outlineLevel="0" collapsed="false">
      <c r="A415" s="70" t="s">
        <v>134</v>
      </c>
      <c r="B415" s="72" t="s">
        <v>58</v>
      </c>
      <c r="C415" s="72" t="s">
        <v>1402</v>
      </c>
      <c r="D415" s="72" t="n">
        <v>1000002621</v>
      </c>
      <c r="E415" s="73" t="s">
        <v>1403</v>
      </c>
      <c r="F415" s="74" t="n">
        <v>44628</v>
      </c>
      <c r="G415" s="67" t="str">
        <f aca="false">IF(I415&gt;0,"Targeted Dealer","-")</f>
        <v>Targeted Dealer</v>
      </c>
      <c r="H415" s="67"/>
      <c r="I415" s="68" t="n">
        <v>240</v>
      </c>
      <c r="J415" s="68" t="n">
        <f aca="false">I415/$J$1*($J$1-$E$1)</f>
        <v>240</v>
      </c>
      <c r="K415" s="69" t="n">
        <v>181.5</v>
      </c>
      <c r="L415" s="69" t="n">
        <f aca="false">I415-K415</f>
        <v>58.5</v>
      </c>
      <c r="M415" s="69" t="n">
        <f aca="false">IFERROR((K415/J415%),"-")</f>
        <v>75.625</v>
      </c>
      <c r="N415" s="97" t="n">
        <v>169</v>
      </c>
      <c r="O415" s="98" t="str">
        <f aca="false">IF(F415&lt;=$P$2,"June","")</f>
        <v>June</v>
      </c>
      <c r="P415" s="97" t="n">
        <f aca="false">N415</f>
        <v>169</v>
      </c>
      <c r="Q415" s="99" t="n">
        <f aca="false">K415-P415</f>
        <v>12.5</v>
      </c>
      <c r="R415" s="98" t="n">
        <f aca="false">IFERROR(IF(O415="May",(K415/P415-1))," ")</f>
        <v>0</v>
      </c>
      <c r="S415" s="100" t="str">
        <f aca="false">IF(N415&gt;0,IF(O415="","-",IF(R415&lt;0%,"DEGROWTH","GROWTH")))</f>
        <v>GROWTH</v>
      </c>
      <c r="T415" s="69" t="n">
        <v>117</v>
      </c>
      <c r="U415" s="101" t="str">
        <f aca="false">IF(F415&lt;=$V$2,"May","")</f>
        <v>May</v>
      </c>
      <c r="V415" s="69" t="n">
        <f aca="false">T415</f>
        <v>117</v>
      </c>
      <c r="W415" s="102" t="n">
        <f aca="false">K415-V415</f>
        <v>64.5</v>
      </c>
      <c r="X415" s="103" t="n">
        <f aca="false">IFERROR(IF(U415="June",(K415/V415-1)),0)</f>
        <v>0</v>
      </c>
      <c r="Y415" s="104" t="str">
        <f aca="false">IF(T415&gt;0,IF(U415="","-",IF(X415&lt;0%,"DEGROWTH","GROWTH")))</f>
        <v>GROWTH</v>
      </c>
      <c r="Z415" s="75" t="n">
        <v>0</v>
      </c>
      <c r="AA415" s="70"/>
      <c r="AB415" s="70" t="s">
        <v>133</v>
      </c>
      <c r="AC415" s="70" t="s">
        <v>134</v>
      </c>
      <c r="AD415" s="3"/>
      <c r="AE415" s="3"/>
      <c r="AF415" s="70" t="s">
        <v>134</v>
      </c>
      <c r="AG415" s="121" t="n">
        <f aca="false">IFERROR(INDEX(Last6M_AvgSales_Ref!$B$2:$B$12659,MATCH(D415,Last6M_AvgSales_Ref!$A$2:$A$12659,0)),"")</f>
        <v>155.433333333333</v>
      </c>
    </row>
    <row r="416" customFormat="false" ht="14.25" hidden="false" customHeight="true" outlineLevel="0" collapsed="false">
      <c r="A416" s="70" t="s">
        <v>134</v>
      </c>
      <c r="B416" s="72" t="s">
        <v>58</v>
      </c>
      <c r="C416" s="72" t="s">
        <v>1404</v>
      </c>
      <c r="D416" s="72" t="n">
        <v>1000003615</v>
      </c>
      <c r="E416" s="72" t="s">
        <v>1405</v>
      </c>
      <c r="F416" s="74" t="n">
        <v>45107</v>
      </c>
      <c r="G416" s="67" t="str">
        <f aca="false">IF(I416&gt;0,"Targeted Dealer","-")</f>
        <v>Targeted Dealer</v>
      </c>
      <c r="H416" s="67"/>
      <c r="I416" s="68" t="n">
        <v>78</v>
      </c>
      <c r="J416" s="68" t="n">
        <f aca="false">I416/$J$1*($J$1-$E$1)</f>
        <v>78</v>
      </c>
      <c r="K416" s="69" t="n">
        <v>13</v>
      </c>
      <c r="L416" s="69" t="n">
        <f aca="false">I416-K416</f>
        <v>65</v>
      </c>
      <c r="M416" s="69" t="n">
        <f aca="false">IFERROR((K416/J416%),"-")</f>
        <v>16.6666666666667</v>
      </c>
      <c r="N416" s="97" t="n">
        <v>26</v>
      </c>
      <c r="O416" s="98" t="str">
        <f aca="false">IF(F416&lt;=$P$2,"June","")</f>
        <v>June</v>
      </c>
      <c r="P416" s="97" t="n">
        <f aca="false">N416</f>
        <v>26</v>
      </c>
      <c r="Q416" s="99" t="n">
        <f aca="false">K416-P416</f>
        <v>-13</v>
      </c>
      <c r="R416" s="98" t="n">
        <f aca="false">IFERROR(IF(O416="May",(K416/P416-1))," ")</f>
        <v>0</v>
      </c>
      <c r="S416" s="100" t="str">
        <f aca="false">IF(N416&gt;0,IF(O416="","-",IF(R416&lt;0%,"DEGROWTH","GROWTH")))</f>
        <v>GROWTH</v>
      </c>
      <c r="T416" s="69" t="n">
        <v>39</v>
      </c>
      <c r="U416" s="101" t="str">
        <f aca="false">IF(F416&lt;=$V$2,"May","")</f>
        <v>May</v>
      </c>
      <c r="V416" s="69" t="n">
        <f aca="false">T416</f>
        <v>39</v>
      </c>
      <c r="W416" s="102" t="n">
        <f aca="false">K416-V416</f>
        <v>-26</v>
      </c>
      <c r="X416" s="103" t="n">
        <f aca="false">IFERROR(IF(U416="June",(K416/V416-1)),0)</f>
        <v>0</v>
      </c>
      <c r="Y416" s="104" t="str">
        <f aca="false">IF(T416&gt;0,IF(U416="","-",IF(X416&lt;0%,"DEGROWTH","GROWTH")))</f>
        <v>GROWTH</v>
      </c>
      <c r="Z416" s="75" t="n">
        <v>0</v>
      </c>
      <c r="AA416" s="70"/>
      <c r="AB416" s="70" t="s">
        <v>133</v>
      </c>
      <c r="AC416" s="70" t="s">
        <v>134</v>
      </c>
      <c r="AD416" s="3"/>
      <c r="AE416" s="3"/>
      <c r="AF416" s="70" t="s">
        <v>134</v>
      </c>
      <c r="AG416" s="121" t="n">
        <f aca="false">IFERROR(INDEX(Last6M_AvgSales_Ref!$B$2:$B$12659,MATCH(D416,Last6M_AvgSales_Ref!$A$2:$A$12659,0)),"")</f>
        <v>29.9166666666667</v>
      </c>
    </row>
    <row r="417" customFormat="false" ht="14.25" hidden="false" customHeight="true" outlineLevel="0" collapsed="false">
      <c r="A417" s="70" t="s">
        <v>134</v>
      </c>
      <c r="B417" s="72" t="s">
        <v>58</v>
      </c>
      <c r="C417" s="72" t="s">
        <v>1406</v>
      </c>
      <c r="D417" s="72" t="n">
        <v>1000003799</v>
      </c>
      <c r="E417" s="72" t="s">
        <v>1407</v>
      </c>
      <c r="F417" s="74" t="n">
        <v>45283</v>
      </c>
      <c r="G417" s="67" t="str">
        <f aca="false">IF(I417&gt;0,"Targeted Dealer","-")</f>
        <v>Targeted Dealer</v>
      </c>
      <c r="H417" s="67"/>
      <c r="I417" s="68" t="n">
        <v>160</v>
      </c>
      <c r="J417" s="68" t="n">
        <f aca="false">I417/$J$1*($J$1-$E$1)</f>
        <v>160</v>
      </c>
      <c r="K417" s="69" t="n">
        <v>74</v>
      </c>
      <c r="L417" s="69" t="n">
        <f aca="false">I417-K417</f>
        <v>86</v>
      </c>
      <c r="M417" s="69" t="n">
        <f aca="false">IFERROR((K417/J417%),"-")</f>
        <v>46.25</v>
      </c>
      <c r="N417" s="97" t="n">
        <v>100</v>
      </c>
      <c r="O417" s="98" t="str">
        <f aca="false">IF(F417&lt;=$P$2,"June","")</f>
        <v>June</v>
      </c>
      <c r="P417" s="97" t="n">
        <f aca="false">N417</f>
        <v>100</v>
      </c>
      <c r="Q417" s="99" t="n">
        <f aca="false">K417-P417</f>
        <v>-26</v>
      </c>
      <c r="R417" s="98" t="n">
        <f aca="false">IFERROR(IF(O417="May",(K417/P417-1))," ")</f>
        <v>0</v>
      </c>
      <c r="S417" s="100" t="str">
        <f aca="false">IF(N417&gt;0,IF(O417="","-",IF(R417&lt;0%,"DEGROWTH","GROWTH")))</f>
        <v>GROWTH</v>
      </c>
      <c r="T417" s="69" t="n">
        <v>78</v>
      </c>
      <c r="U417" s="101" t="str">
        <f aca="false">IF(F417&lt;=$V$2,"May","")</f>
        <v>May</v>
      </c>
      <c r="V417" s="69" t="n">
        <f aca="false">T417</f>
        <v>78</v>
      </c>
      <c r="W417" s="102" t="n">
        <f aca="false">K417-V417</f>
        <v>-4</v>
      </c>
      <c r="X417" s="103" t="n">
        <f aca="false">IFERROR(IF(U417="June",(K417/V417-1)),0)</f>
        <v>0</v>
      </c>
      <c r="Y417" s="104" t="str">
        <f aca="false">IF(T417&gt;0,IF(U417="","-",IF(X417&lt;0%,"DEGROWTH","GROWTH")))</f>
        <v>GROWTH</v>
      </c>
      <c r="Z417" s="75" t="n">
        <v>0</v>
      </c>
      <c r="AA417" s="70"/>
      <c r="AB417" s="70" t="s">
        <v>133</v>
      </c>
      <c r="AC417" s="70" t="s">
        <v>134</v>
      </c>
      <c r="AD417" s="3"/>
      <c r="AE417" s="3"/>
      <c r="AF417" s="70" t="s">
        <v>134</v>
      </c>
      <c r="AG417" s="121" t="n">
        <f aca="false">IFERROR(INDEX(Last6M_AvgSales_Ref!$B$2:$B$12659,MATCH(D417,Last6M_AvgSales_Ref!$A$2:$A$12659,0)),"")</f>
        <v>55.4166666666667</v>
      </c>
    </row>
    <row r="418" customFormat="false" ht="14.25" hidden="false" customHeight="true" outlineLevel="0" collapsed="false">
      <c r="A418" s="75" t="s">
        <v>134</v>
      </c>
      <c r="B418" s="79" t="s">
        <v>58</v>
      </c>
      <c r="C418" s="79" t="s">
        <v>1408</v>
      </c>
      <c r="D418" s="79" t="n">
        <v>1000003846</v>
      </c>
      <c r="E418" s="79" t="s">
        <v>1409</v>
      </c>
      <c r="F418" s="107" t="n">
        <v>45322</v>
      </c>
      <c r="G418" s="67" t="str">
        <f aca="false">IF(I418&gt;0,"Targeted Dealer","-")</f>
        <v>Targeted Dealer</v>
      </c>
      <c r="H418" s="67"/>
      <c r="I418" s="68" t="n">
        <v>320</v>
      </c>
      <c r="J418" s="68" t="n">
        <f aca="false">I418/$J$1*($J$1-$E$1)</f>
        <v>320</v>
      </c>
      <c r="K418" s="69" t="n">
        <v>311</v>
      </c>
      <c r="L418" s="69" t="n">
        <f aca="false">I418-K418</f>
        <v>9</v>
      </c>
      <c r="M418" s="69" t="n">
        <f aca="false">IFERROR((K418/J418%),"-")</f>
        <v>97.1875</v>
      </c>
      <c r="N418" s="97" t="n">
        <v>208</v>
      </c>
      <c r="O418" s="98" t="str">
        <f aca="false">IF(F418&lt;=$P$2,"June","")</f>
        <v>June</v>
      </c>
      <c r="P418" s="97" t="n">
        <f aca="false">N418</f>
        <v>208</v>
      </c>
      <c r="Q418" s="99" t="n">
        <f aca="false">K418-P418</f>
        <v>103</v>
      </c>
      <c r="R418" s="98" t="n">
        <f aca="false">IFERROR(IF(O418="May",(K418/P418-1))," ")</f>
        <v>0</v>
      </c>
      <c r="S418" s="100" t="str">
        <f aca="false">IF(N418&gt;0,IF(O418="","-",IF(R418&lt;0%,"DEGROWTH","GROWTH")))</f>
        <v>GROWTH</v>
      </c>
      <c r="T418" s="69" t="n">
        <v>142.5</v>
      </c>
      <c r="U418" s="101" t="str">
        <f aca="false">IF(F418&lt;=$V$2,"May","")</f>
        <v>May</v>
      </c>
      <c r="V418" s="69" t="n">
        <f aca="false">T418</f>
        <v>142.5</v>
      </c>
      <c r="W418" s="102" t="n">
        <f aca="false">K418-V418</f>
        <v>168.5</v>
      </c>
      <c r="X418" s="103" t="n">
        <f aca="false">IFERROR(IF(U418="June",(K418/V418-1)),0)</f>
        <v>0</v>
      </c>
      <c r="Y418" s="104" t="str">
        <f aca="false">IF(T418&gt;0,IF(U418="","-",IF(X418&lt;0%,"DEGROWTH","GROWTH")))</f>
        <v>GROWTH</v>
      </c>
      <c r="Z418" s="75" t="n">
        <v>0</v>
      </c>
      <c r="AA418" s="70"/>
      <c r="AB418" s="70" t="s">
        <v>133</v>
      </c>
      <c r="AC418" s="75" t="s">
        <v>134</v>
      </c>
      <c r="AD418" s="3"/>
      <c r="AE418" s="3"/>
      <c r="AF418" s="75" t="s">
        <v>134</v>
      </c>
      <c r="AG418" s="121" t="n">
        <f aca="false">IFERROR(INDEX(Last6M_AvgSales_Ref!$B$2:$B$12659,MATCH(D418,Last6M_AvgSales_Ref!$A$2:$A$12659,0)),"")</f>
        <v>316.333333333333</v>
      </c>
    </row>
    <row r="419" customFormat="false" ht="14.25" hidden="false" customHeight="true" outlineLevel="0" collapsed="false">
      <c r="A419" s="70" t="s">
        <v>134</v>
      </c>
      <c r="B419" s="72" t="s">
        <v>58</v>
      </c>
      <c r="C419" s="72" t="s">
        <v>1410</v>
      </c>
      <c r="D419" s="72" t="n">
        <v>1000000288</v>
      </c>
      <c r="E419" s="73" t="s">
        <v>1411</v>
      </c>
      <c r="F419" s="74" t="n">
        <v>39398</v>
      </c>
      <c r="G419" s="67" t="str">
        <f aca="false">IF(I419&gt;0,"Targeted Dealer","-")</f>
        <v>Targeted Dealer</v>
      </c>
      <c r="H419" s="67"/>
      <c r="I419" s="68" t="n">
        <v>208</v>
      </c>
      <c r="J419" s="68" t="n">
        <f aca="false">I419/$J$1*($J$1-$E$1)</f>
        <v>208</v>
      </c>
      <c r="K419" s="69" t="n">
        <v>91</v>
      </c>
      <c r="L419" s="69" t="n">
        <f aca="false">I419-K419</f>
        <v>117</v>
      </c>
      <c r="M419" s="69" t="n">
        <f aca="false">IFERROR((K419/J419%),"-")</f>
        <v>43.75</v>
      </c>
      <c r="N419" s="97" t="n">
        <v>130</v>
      </c>
      <c r="O419" s="98" t="str">
        <f aca="false">IF(F419&lt;=$P$2,"June","")</f>
        <v>June</v>
      </c>
      <c r="P419" s="97" t="n">
        <f aca="false">N419</f>
        <v>130</v>
      </c>
      <c r="Q419" s="99" t="n">
        <f aca="false">K419-P419</f>
        <v>-39</v>
      </c>
      <c r="R419" s="98" t="n">
        <f aca="false">IFERROR(IF(O419="May",(K419/P419-1))," ")</f>
        <v>0</v>
      </c>
      <c r="S419" s="100" t="str">
        <f aca="false">IF(N419&gt;0,IF(O419="","-",IF(R419&lt;0%,"DEGROWTH","GROWTH")))</f>
        <v>GROWTH</v>
      </c>
      <c r="T419" s="69" t="n">
        <v>104</v>
      </c>
      <c r="U419" s="101" t="str">
        <f aca="false">IF(F419&lt;=$V$2,"May","")</f>
        <v>May</v>
      </c>
      <c r="V419" s="69" t="n">
        <f aca="false">T419</f>
        <v>104</v>
      </c>
      <c r="W419" s="102" t="n">
        <f aca="false">K419-V419</f>
        <v>-13</v>
      </c>
      <c r="X419" s="103" t="n">
        <f aca="false">IFERROR(IF(U419="June",(K419/V419-1)),0)</f>
        <v>0</v>
      </c>
      <c r="Y419" s="104" t="str">
        <f aca="false">IF(T419&gt;0,IF(U419="","-",IF(X419&lt;0%,"DEGROWTH","GROWTH")))</f>
        <v>GROWTH</v>
      </c>
      <c r="Z419" s="75" t="n">
        <v>0</v>
      </c>
      <c r="AA419" s="70"/>
      <c r="AB419" s="70" t="s">
        <v>133</v>
      </c>
      <c r="AC419" s="70" t="s">
        <v>134</v>
      </c>
      <c r="AD419" s="3"/>
      <c r="AE419" s="3"/>
      <c r="AF419" s="70" t="s">
        <v>134</v>
      </c>
      <c r="AG419" s="121" t="n">
        <f aca="false">IFERROR(INDEX(Last6M_AvgSales_Ref!$B$2:$B$12659,MATCH(D419,Last6M_AvgSales_Ref!$A$2:$A$12659,0)),"")</f>
        <v>116.083333333333</v>
      </c>
    </row>
    <row r="420" customFormat="false" ht="14.25" hidden="false" customHeight="true" outlineLevel="0" collapsed="false">
      <c r="A420" s="70" t="s">
        <v>134</v>
      </c>
      <c r="B420" s="72" t="s">
        <v>58</v>
      </c>
      <c r="C420" s="72" t="s">
        <v>1412</v>
      </c>
      <c r="D420" s="72" t="n">
        <v>1000000290</v>
      </c>
      <c r="E420" s="73" t="s">
        <v>1413</v>
      </c>
      <c r="F420" s="74" t="n">
        <v>43540</v>
      </c>
      <c r="G420" s="67" t="str">
        <f aca="false">IF(I420&gt;0,"Targeted Dealer","-")</f>
        <v>Targeted Dealer</v>
      </c>
      <c r="H420" s="67"/>
      <c r="I420" s="68" t="n">
        <v>40</v>
      </c>
      <c r="J420" s="68" t="n">
        <f aca="false">I420/$J$1*($J$1-$E$1)</f>
        <v>40</v>
      </c>
      <c r="K420" s="69" t="n">
        <v>3.5</v>
      </c>
      <c r="L420" s="69" t="n">
        <f aca="false">I420-K420</f>
        <v>36.5</v>
      </c>
      <c r="M420" s="69" t="n">
        <f aca="false">IFERROR((K420/J420%),"-")</f>
        <v>8.75</v>
      </c>
      <c r="N420" s="97" t="n">
        <v>14</v>
      </c>
      <c r="O420" s="98" t="str">
        <f aca="false">IF(F420&lt;=$P$2,"June","")</f>
        <v>June</v>
      </c>
      <c r="P420" s="97" t="n">
        <f aca="false">N420</f>
        <v>14</v>
      </c>
      <c r="Q420" s="99" t="n">
        <f aca="false">K420-P420</f>
        <v>-10.5</v>
      </c>
      <c r="R420" s="98" t="n">
        <f aca="false">IFERROR(IF(O420="May",(K420/P420-1))," ")</f>
        <v>0</v>
      </c>
      <c r="S420" s="100" t="str">
        <f aca="false">IF(N420&gt;0,IF(O420="","-",IF(R420&lt;0%,"DEGROWTH","GROWTH")))</f>
        <v>GROWTH</v>
      </c>
      <c r="T420" s="69" t="n">
        <v>16.5</v>
      </c>
      <c r="U420" s="101" t="str">
        <f aca="false">IF(F420&lt;=$V$2,"May","")</f>
        <v>May</v>
      </c>
      <c r="V420" s="69" t="n">
        <f aca="false">T420</f>
        <v>16.5</v>
      </c>
      <c r="W420" s="102" t="n">
        <f aca="false">K420-V420</f>
        <v>-13</v>
      </c>
      <c r="X420" s="103" t="n">
        <f aca="false">IFERROR(IF(U420="June",(K420/V420-1)),0)</f>
        <v>0</v>
      </c>
      <c r="Y420" s="104" t="str">
        <f aca="false">IF(T420&gt;0,IF(U420="","-",IF(X420&lt;0%,"DEGROWTH","GROWTH")))</f>
        <v>GROWTH</v>
      </c>
      <c r="Z420" s="75" t="n">
        <v>0</v>
      </c>
      <c r="AA420" s="70"/>
      <c r="AB420" s="70" t="s">
        <v>133</v>
      </c>
      <c r="AC420" s="70" t="s">
        <v>134</v>
      </c>
      <c r="AD420" s="3"/>
      <c r="AE420" s="3"/>
      <c r="AF420" s="70" t="s">
        <v>134</v>
      </c>
      <c r="AG420" s="121" t="n">
        <f aca="false">IFERROR(INDEX(Last6M_AvgSales_Ref!$B$2:$B$12659,MATCH(D420,Last6M_AvgSales_Ref!$A$2:$A$12659,0)),"")</f>
        <v>5.08333333333333</v>
      </c>
    </row>
    <row r="421" customFormat="false" ht="14.25" hidden="false" customHeight="true" outlineLevel="0" collapsed="false">
      <c r="A421" s="70" t="s">
        <v>134</v>
      </c>
      <c r="B421" s="72" t="s">
        <v>58</v>
      </c>
      <c r="C421" s="72" t="s">
        <v>1414</v>
      </c>
      <c r="D421" s="72" t="n">
        <v>1000003815</v>
      </c>
      <c r="E421" s="72" t="s">
        <v>1415</v>
      </c>
      <c r="F421" s="78" t="n">
        <v>45291</v>
      </c>
      <c r="G421" s="67" t="str">
        <f aca="false">IF(I421&gt;0,"Targeted Dealer","-")</f>
        <v>Targeted Dealer</v>
      </c>
      <c r="H421" s="67"/>
      <c r="I421" s="68" t="n">
        <v>800</v>
      </c>
      <c r="J421" s="68" t="n">
        <f aca="false">I421/$J$1*($J$1-$E$1)</f>
        <v>800</v>
      </c>
      <c r="K421" s="69" t="n">
        <v>428.5</v>
      </c>
      <c r="L421" s="69" t="n">
        <f aca="false">I421-K421</f>
        <v>371.5</v>
      </c>
      <c r="M421" s="69" t="n">
        <f aca="false">IFERROR((K421/J421%),"-")</f>
        <v>53.5625</v>
      </c>
      <c r="N421" s="97" t="n">
        <v>299</v>
      </c>
      <c r="O421" s="98" t="str">
        <f aca="false">IF(F421&lt;=$P$2,"June","")</f>
        <v>June</v>
      </c>
      <c r="P421" s="97" t="n">
        <f aca="false">N421</f>
        <v>299</v>
      </c>
      <c r="Q421" s="99" t="n">
        <f aca="false">K421-P421</f>
        <v>129.5</v>
      </c>
      <c r="R421" s="98" t="n">
        <f aca="false">IFERROR(IF(O421="May",(K421/P421-1))," ")</f>
        <v>0</v>
      </c>
      <c r="S421" s="100" t="str">
        <f aca="false">IF(N421&gt;0,IF(O421="","-",IF(R421&lt;0%,"DEGROWTH","GROWTH")))</f>
        <v>GROWTH</v>
      </c>
      <c r="T421" s="69" t="n">
        <v>450.25</v>
      </c>
      <c r="U421" s="101" t="str">
        <f aca="false">IF(F421&lt;=$V$2,"May","")</f>
        <v>May</v>
      </c>
      <c r="V421" s="69" t="n">
        <f aca="false">T421</f>
        <v>450.25</v>
      </c>
      <c r="W421" s="102" t="n">
        <f aca="false">K421-V421</f>
        <v>-21.75</v>
      </c>
      <c r="X421" s="103" t="n">
        <f aca="false">IFERROR(IF(U421="June",(K421/V421-1)),0)</f>
        <v>0</v>
      </c>
      <c r="Y421" s="104" t="str">
        <f aca="false">IF(T421&gt;0,IF(U421="","-",IF(X421&lt;0%,"DEGROWTH","GROWTH")))</f>
        <v>GROWTH</v>
      </c>
      <c r="Z421" s="75" t="n">
        <v>0</v>
      </c>
      <c r="AA421" s="70"/>
      <c r="AB421" s="70" t="s">
        <v>133</v>
      </c>
      <c r="AC421" s="70" t="s">
        <v>134</v>
      </c>
      <c r="AD421" s="3"/>
      <c r="AE421" s="3"/>
      <c r="AF421" s="70" t="s">
        <v>134</v>
      </c>
      <c r="AG421" s="121" t="n">
        <f aca="false">IFERROR(INDEX(Last6M_AvgSales_Ref!$B$2:$B$12659,MATCH(D421,Last6M_AvgSales_Ref!$A$2:$A$12659,0)),"")</f>
        <v>437.5</v>
      </c>
    </row>
    <row r="422" customFormat="false" ht="14.25" hidden="false" customHeight="true" outlineLevel="0" collapsed="false">
      <c r="A422" s="70" t="s">
        <v>134</v>
      </c>
      <c r="B422" s="72" t="s">
        <v>58</v>
      </c>
      <c r="C422" s="72" t="s">
        <v>1416</v>
      </c>
      <c r="D422" s="72" t="n">
        <v>1000000291</v>
      </c>
      <c r="E422" s="73" t="s">
        <v>1417</v>
      </c>
      <c r="F422" s="74" t="n">
        <v>41097</v>
      </c>
      <c r="G422" s="67" t="str">
        <f aca="false">IF(I422&gt;0,"Targeted Dealer","-")</f>
        <v>Targeted Dealer</v>
      </c>
      <c r="H422" s="67"/>
      <c r="I422" s="68" t="n">
        <v>26</v>
      </c>
      <c r="J422" s="68" t="n">
        <f aca="false">I422/$J$1*($J$1-$E$1)</f>
        <v>26</v>
      </c>
      <c r="K422" s="69" t="n">
        <v>0</v>
      </c>
      <c r="L422" s="69" t="n">
        <f aca="false">I422-K422</f>
        <v>26</v>
      </c>
      <c r="M422" s="69" t="n">
        <f aca="false">IFERROR((K422/J422%),"-")</f>
        <v>0</v>
      </c>
      <c r="N422" s="97" t="n">
        <v>3.5</v>
      </c>
      <c r="O422" s="98" t="str">
        <f aca="false">IF(F422&lt;=$P$2,"June","")</f>
        <v>June</v>
      </c>
      <c r="P422" s="97" t="n">
        <f aca="false">N422</f>
        <v>3.5</v>
      </c>
      <c r="Q422" s="99" t="n">
        <f aca="false">K422-P422</f>
        <v>-3.5</v>
      </c>
      <c r="R422" s="98" t="n">
        <f aca="false">IFERROR(IF(O422="May",(K422/P422-1))," ")</f>
        <v>0</v>
      </c>
      <c r="S422" s="100" t="str">
        <f aca="false">IF(N422&gt;0,IF(O422="","-",IF(R422&lt;0%,"DEGROWTH","GROWTH")))</f>
        <v>GROWTH</v>
      </c>
      <c r="T422" s="69" t="n">
        <v>12.5</v>
      </c>
      <c r="U422" s="101" t="str">
        <f aca="false">IF(F422&lt;=$V$2,"May","")</f>
        <v>May</v>
      </c>
      <c r="V422" s="69" t="n">
        <f aca="false">T422</f>
        <v>12.5</v>
      </c>
      <c r="W422" s="102" t="n">
        <f aca="false">K422-V422</f>
        <v>-12.5</v>
      </c>
      <c r="X422" s="103" t="n">
        <f aca="false">IFERROR(IF(U422="June",(K422/V422-1)),0)</f>
        <v>0</v>
      </c>
      <c r="Y422" s="104" t="str">
        <f aca="false">IF(T422&gt;0,IF(U422="","-",IF(X422&lt;0%,"DEGROWTH","GROWTH")))</f>
        <v>GROWTH</v>
      </c>
      <c r="Z422" s="75" t="n">
        <v>0</v>
      </c>
      <c r="AA422" s="70"/>
      <c r="AB422" s="70" t="s">
        <v>133</v>
      </c>
      <c r="AC422" s="70" t="s">
        <v>134</v>
      </c>
      <c r="AD422" s="3"/>
      <c r="AE422" s="3"/>
      <c r="AF422" s="70" t="s">
        <v>134</v>
      </c>
      <c r="AG422" s="121" t="n">
        <f aca="false">IFERROR(INDEX(Last6M_AvgSales_Ref!$B$2:$B$12659,MATCH(D422,Last6M_AvgSales_Ref!$A$2:$A$12659,0)),"")</f>
        <v>17.25</v>
      </c>
    </row>
    <row r="423" customFormat="false" ht="14.25" hidden="false" customHeight="true" outlineLevel="0" collapsed="false">
      <c r="A423" s="70" t="s">
        <v>134</v>
      </c>
      <c r="B423" s="72" t="s">
        <v>58</v>
      </c>
      <c r="C423" s="72" t="s">
        <v>1418</v>
      </c>
      <c r="D423" s="72" t="n">
        <v>1000002763</v>
      </c>
      <c r="E423" s="73" t="s">
        <v>1419</v>
      </c>
      <c r="F423" s="74" t="n">
        <v>44711</v>
      </c>
      <c r="G423" s="67" t="str">
        <f aca="false">IF(I423&gt;0,"Targeted Dealer","-")</f>
        <v>Targeted Dealer</v>
      </c>
      <c r="H423" s="67"/>
      <c r="I423" s="68" t="n">
        <v>78</v>
      </c>
      <c r="J423" s="68" t="n">
        <f aca="false">I423/$J$1*($J$1-$E$1)</f>
        <v>78</v>
      </c>
      <c r="K423" s="69" t="n">
        <v>15.5</v>
      </c>
      <c r="L423" s="69" t="n">
        <f aca="false">I423-K423</f>
        <v>62.5</v>
      </c>
      <c r="M423" s="69" t="n">
        <f aca="false">IFERROR((K423/J423%),"-")</f>
        <v>19.8717948717949</v>
      </c>
      <c r="N423" s="97" t="n">
        <v>8.5</v>
      </c>
      <c r="O423" s="98" t="str">
        <f aca="false">IF(F423&lt;=$P$2,"June","")</f>
        <v>June</v>
      </c>
      <c r="P423" s="97" t="n">
        <f aca="false">N423</f>
        <v>8.5</v>
      </c>
      <c r="Q423" s="99" t="n">
        <f aca="false">K423-P423</f>
        <v>7</v>
      </c>
      <c r="R423" s="98" t="n">
        <f aca="false">IFERROR(IF(O423="May",(K423/P423-1))," ")</f>
        <v>0</v>
      </c>
      <c r="S423" s="100" t="str">
        <f aca="false">IF(N423&gt;0,IF(O423="","-",IF(R423&lt;0%,"DEGROWTH","GROWTH")))</f>
        <v>GROWTH</v>
      </c>
      <c r="T423" s="69" t="n">
        <v>53.75</v>
      </c>
      <c r="U423" s="101" t="str">
        <f aca="false">IF(F423&lt;=$V$2,"May","")</f>
        <v>May</v>
      </c>
      <c r="V423" s="69" t="n">
        <f aca="false">T423</f>
        <v>53.75</v>
      </c>
      <c r="W423" s="102" t="n">
        <f aca="false">K423-V423</f>
        <v>-38.25</v>
      </c>
      <c r="X423" s="103" t="n">
        <f aca="false">IFERROR(IF(U423="June",(K423/V423-1)),0)</f>
        <v>0</v>
      </c>
      <c r="Y423" s="104" t="str">
        <f aca="false">IF(T423&gt;0,IF(U423="","-",IF(X423&lt;0%,"DEGROWTH","GROWTH")))</f>
        <v>GROWTH</v>
      </c>
      <c r="Z423" s="75" t="n">
        <v>0</v>
      </c>
      <c r="AA423" s="70"/>
      <c r="AB423" s="70" t="s">
        <v>133</v>
      </c>
      <c r="AC423" s="70" t="s">
        <v>134</v>
      </c>
      <c r="AD423" s="3"/>
      <c r="AE423" s="3"/>
      <c r="AF423" s="70" t="s">
        <v>134</v>
      </c>
      <c r="AG423" s="121" t="n">
        <f aca="false">IFERROR(INDEX(Last6M_AvgSales_Ref!$B$2:$B$12659,MATCH(D423,Last6M_AvgSales_Ref!$A$2:$A$12659,0)),"")</f>
        <v>37.4166666666667</v>
      </c>
    </row>
    <row r="424" customFormat="false" ht="14.25" hidden="false" customHeight="true" outlineLevel="0" collapsed="false">
      <c r="A424" s="75" t="s">
        <v>134</v>
      </c>
      <c r="B424" s="79" t="s">
        <v>58</v>
      </c>
      <c r="C424" s="79" t="s">
        <v>1420</v>
      </c>
      <c r="D424" s="79" t="n">
        <v>1000003975</v>
      </c>
      <c r="E424" s="79" t="s">
        <v>1421</v>
      </c>
      <c r="F424" s="74" t="n">
        <v>45430</v>
      </c>
      <c r="G424" s="67" t="str">
        <f aca="false">IF(I424&gt;0,"Targeted Dealer","-")</f>
        <v>Targeted Dealer</v>
      </c>
      <c r="H424" s="67"/>
      <c r="I424" s="68" t="n">
        <v>60</v>
      </c>
      <c r="J424" s="68" t="n">
        <f aca="false">I424/$J$1*($J$1-$E$1)</f>
        <v>60</v>
      </c>
      <c r="K424" s="69" t="n">
        <v>85</v>
      </c>
      <c r="L424" s="69" t="n">
        <f aca="false">I424-K424</f>
        <v>-25</v>
      </c>
      <c r="M424" s="69" t="n">
        <f aca="false">IFERROR((K424/J424%),"-")</f>
        <v>141.666666666667</v>
      </c>
      <c r="N424" s="97" t="n">
        <v>65</v>
      </c>
      <c r="O424" s="98" t="str">
        <f aca="false">IF(F424&lt;=$P$2,"June","")</f>
        <v>June</v>
      </c>
      <c r="P424" s="97" t="n">
        <f aca="false">N424</f>
        <v>65</v>
      </c>
      <c r="Q424" s="99" t="n">
        <f aca="false">K424-P424</f>
        <v>20</v>
      </c>
      <c r="R424" s="98" t="n">
        <f aca="false">IFERROR(IF(O424="May",(K424/P424-1))," ")</f>
        <v>0</v>
      </c>
      <c r="S424" s="100" t="str">
        <f aca="false">IF(N424&gt;0,IF(O424="","-",IF(R424&lt;0%,"DEGROWTH","GROWTH")))</f>
        <v>GROWTH</v>
      </c>
      <c r="T424" s="69" t="n">
        <v>26</v>
      </c>
      <c r="U424" s="101" t="str">
        <f aca="false">IF(F424&lt;=$V$2,"May","")</f>
        <v>May</v>
      </c>
      <c r="V424" s="69" t="n">
        <f aca="false">T424</f>
        <v>26</v>
      </c>
      <c r="W424" s="102" t="n">
        <f aca="false">K424-V424</f>
        <v>59</v>
      </c>
      <c r="X424" s="103" t="n">
        <f aca="false">IFERROR(IF(U424="June",(K424/V424-1)),0)</f>
        <v>0</v>
      </c>
      <c r="Y424" s="104" t="str">
        <f aca="false">IF(T424&gt;0,IF(U424="","-",IF(X424&lt;0%,"DEGROWTH","GROWTH")))</f>
        <v>GROWTH</v>
      </c>
      <c r="Z424" s="75" t="n">
        <v>0</v>
      </c>
      <c r="AA424" s="70"/>
      <c r="AB424" s="70" t="s">
        <v>133</v>
      </c>
      <c r="AC424" s="75" t="s">
        <v>134</v>
      </c>
      <c r="AD424" s="3"/>
      <c r="AE424" s="3"/>
      <c r="AF424" s="75" t="s">
        <v>134</v>
      </c>
      <c r="AG424" s="121" t="n">
        <f aca="false">IFERROR(INDEX(Last6M_AvgSales_Ref!$B$2:$B$12659,MATCH(D424,Last6M_AvgSales_Ref!$A$2:$A$12659,0)),"")</f>
        <v>47.4166666666667</v>
      </c>
    </row>
    <row r="425" customFormat="false" ht="14.25" hidden="false" customHeight="true" outlineLevel="0" collapsed="false">
      <c r="A425" s="70" t="s">
        <v>134</v>
      </c>
      <c r="B425" s="72" t="s">
        <v>58</v>
      </c>
      <c r="C425" s="72" t="s">
        <v>1422</v>
      </c>
      <c r="D425" s="72" t="n">
        <v>1000003642</v>
      </c>
      <c r="E425" s="72" t="s">
        <v>1423</v>
      </c>
      <c r="F425" s="74" t="n">
        <v>45118</v>
      </c>
      <c r="G425" s="67" t="str">
        <f aca="false">IF(I425&gt;0,"Targeted Dealer","-")</f>
        <v>Targeted Dealer</v>
      </c>
      <c r="H425" s="67"/>
      <c r="I425" s="68" t="n">
        <v>360</v>
      </c>
      <c r="J425" s="68" t="n">
        <f aca="false">I425/$J$1*($J$1-$E$1)</f>
        <v>360</v>
      </c>
      <c r="K425" s="69" t="n">
        <v>272.5</v>
      </c>
      <c r="L425" s="69" t="n">
        <f aca="false">I425-K425</f>
        <v>87.5</v>
      </c>
      <c r="M425" s="69" t="n">
        <f aca="false">IFERROR((K425/J425%),"-")</f>
        <v>75.6944444444444</v>
      </c>
      <c r="N425" s="97" t="n">
        <v>221</v>
      </c>
      <c r="O425" s="98" t="str">
        <f aca="false">IF(F425&lt;=$P$2,"June","")</f>
        <v>June</v>
      </c>
      <c r="P425" s="97" t="n">
        <f aca="false">N425</f>
        <v>221</v>
      </c>
      <c r="Q425" s="99" t="n">
        <f aca="false">K425-P425</f>
        <v>51.5</v>
      </c>
      <c r="R425" s="98" t="n">
        <f aca="false">IFERROR(IF(O425="May",(K425/P425-1))," ")</f>
        <v>0</v>
      </c>
      <c r="S425" s="100" t="str">
        <f aca="false">IF(N425&gt;0,IF(O425="","-",IF(R425&lt;0%,"DEGROWTH","GROWTH")))</f>
        <v>GROWTH</v>
      </c>
      <c r="T425" s="69" t="n">
        <v>162.5</v>
      </c>
      <c r="U425" s="101" t="str">
        <f aca="false">IF(F425&lt;=$V$2,"May","")</f>
        <v>May</v>
      </c>
      <c r="V425" s="69" t="n">
        <f aca="false">T425</f>
        <v>162.5</v>
      </c>
      <c r="W425" s="102" t="n">
        <f aca="false">K425-V425</f>
        <v>110</v>
      </c>
      <c r="X425" s="103" t="n">
        <f aca="false">IFERROR(IF(U425="June",(K425/V425-1)),0)</f>
        <v>0</v>
      </c>
      <c r="Y425" s="104" t="str">
        <f aca="false">IF(T425&gt;0,IF(U425="","-",IF(X425&lt;0%,"DEGROWTH","GROWTH")))</f>
        <v>GROWTH</v>
      </c>
      <c r="Z425" s="75" t="n">
        <v>0</v>
      </c>
      <c r="AA425" s="70"/>
      <c r="AB425" s="70" t="s">
        <v>133</v>
      </c>
      <c r="AC425" s="70" t="s">
        <v>134</v>
      </c>
      <c r="AD425" s="3"/>
      <c r="AE425" s="3"/>
      <c r="AF425" s="70" t="s">
        <v>134</v>
      </c>
      <c r="AG425" s="121" t="n">
        <f aca="false">IFERROR(INDEX(Last6M_AvgSales_Ref!$B$2:$B$12659,MATCH(D425,Last6M_AvgSales_Ref!$A$2:$A$12659,0)),"")</f>
        <v>238.5</v>
      </c>
    </row>
    <row r="426" customFormat="false" ht="14.25" hidden="false" customHeight="true" outlineLevel="0" collapsed="false">
      <c r="A426" s="70" t="s">
        <v>134</v>
      </c>
      <c r="B426" s="72" t="s">
        <v>58</v>
      </c>
      <c r="C426" s="72" t="s">
        <v>1424</v>
      </c>
      <c r="D426" s="72" t="n">
        <v>1000000292</v>
      </c>
      <c r="E426" s="73" t="s">
        <v>1425</v>
      </c>
      <c r="F426" s="74" t="n">
        <v>38941</v>
      </c>
      <c r="G426" s="67" t="str">
        <f aca="false">IF(I426&gt;0,"Targeted Dealer","-")</f>
        <v>Targeted Dealer</v>
      </c>
      <c r="H426" s="67"/>
      <c r="I426" s="68" t="n">
        <v>1460</v>
      </c>
      <c r="J426" s="68" t="n">
        <f aca="false">I426/$J$1*($J$1-$E$1)</f>
        <v>1460</v>
      </c>
      <c r="K426" s="69" t="n">
        <v>796</v>
      </c>
      <c r="L426" s="69" t="n">
        <f aca="false">I426-K426</f>
        <v>664</v>
      </c>
      <c r="M426" s="69" t="n">
        <f aca="false">IFERROR((K426/J426%),"-")</f>
        <v>54.5205479452055</v>
      </c>
      <c r="N426" s="97" t="n">
        <v>648.5</v>
      </c>
      <c r="O426" s="98" t="str">
        <f aca="false">IF(F426&lt;=$P$2,"June","")</f>
        <v>June</v>
      </c>
      <c r="P426" s="97" t="n">
        <f aca="false">N426</f>
        <v>648.5</v>
      </c>
      <c r="Q426" s="99" t="n">
        <f aca="false">K426-P426</f>
        <v>147.5</v>
      </c>
      <c r="R426" s="98" t="n">
        <f aca="false">IFERROR(IF(O426="May",(K426/P426-1))," ")</f>
        <v>0</v>
      </c>
      <c r="S426" s="100" t="str">
        <f aca="false">IF(N426&gt;0,IF(O426="","-",IF(R426&lt;0%,"DEGROWTH","GROWTH")))</f>
        <v>GROWTH</v>
      </c>
      <c r="T426" s="69" t="n">
        <v>689.5</v>
      </c>
      <c r="U426" s="101" t="str">
        <f aca="false">IF(F426&lt;=$V$2,"May","")</f>
        <v>May</v>
      </c>
      <c r="V426" s="69" t="n">
        <f aca="false">T426</f>
        <v>689.5</v>
      </c>
      <c r="W426" s="102" t="n">
        <f aca="false">K426-V426</f>
        <v>106.5</v>
      </c>
      <c r="X426" s="103" t="n">
        <f aca="false">IFERROR(IF(U426="June",(K426/V426-1)),0)</f>
        <v>0</v>
      </c>
      <c r="Y426" s="104" t="str">
        <f aca="false">IF(T426&gt;0,IF(U426="","-",IF(X426&lt;0%,"DEGROWTH","GROWTH")))</f>
        <v>GROWTH</v>
      </c>
      <c r="Z426" s="75" t="n">
        <v>0</v>
      </c>
      <c r="AA426" s="70"/>
      <c r="AB426" s="70" t="s">
        <v>133</v>
      </c>
      <c r="AC426" s="70" t="s">
        <v>134</v>
      </c>
      <c r="AD426" s="3"/>
      <c r="AE426" s="3"/>
      <c r="AF426" s="70" t="s">
        <v>134</v>
      </c>
      <c r="AG426" s="121" t="n">
        <f aca="false">IFERROR(INDEX(Last6M_AvgSales_Ref!$B$2:$B$12659,MATCH(D426,Last6M_AvgSales_Ref!$A$2:$A$12659,0)),"")</f>
        <v>861.916666666667</v>
      </c>
    </row>
    <row r="427" customFormat="false" ht="14.25" hidden="false" customHeight="true" outlineLevel="0" collapsed="false">
      <c r="A427" s="70" t="s">
        <v>134</v>
      </c>
      <c r="B427" s="72" t="s">
        <v>58</v>
      </c>
      <c r="C427" s="72" t="s">
        <v>1426</v>
      </c>
      <c r="D427" s="72" t="n">
        <v>1000003294</v>
      </c>
      <c r="E427" s="72" t="s">
        <v>1427</v>
      </c>
      <c r="F427" s="74" t="n">
        <v>44953</v>
      </c>
      <c r="G427" s="67" t="str">
        <f aca="false">IF(I427&gt;0,"Targeted Dealer","-")</f>
        <v>Targeted Dealer</v>
      </c>
      <c r="H427" s="67"/>
      <c r="I427" s="68" t="n">
        <v>340</v>
      </c>
      <c r="J427" s="68" t="n">
        <f aca="false">I427/$J$1*($J$1-$E$1)</f>
        <v>340</v>
      </c>
      <c r="K427" s="69" t="n">
        <v>214</v>
      </c>
      <c r="L427" s="69" t="n">
        <f aca="false">I427-K427</f>
        <v>126</v>
      </c>
      <c r="M427" s="69" t="n">
        <f aca="false">IFERROR((K427/J427%),"-")</f>
        <v>62.9411764705882</v>
      </c>
      <c r="N427" s="97" t="n">
        <v>194.5</v>
      </c>
      <c r="O427" s="98" t="str">
        <f aca="false">IF(F427&lt;=$P$2,"June","")</f>
        <v>June</v>
      </c>
      <c r="P427" s="97" t="n">
        <f aca="false">N427</f>
        <v>194.5</v>
      </c>
      <c r="Q427" s="99" t="n">
        <f aca="false">K427-P427</f>
        <v>19.5</v>
      </c>
      <c r="R427" s="98" t="n">
        <f aca="false">IFERROR(IF(O427="May",(K427/P427-1))," ")</f>
        <v>0</v>
      </c>
      <c r="S427" s="100" t="str">
        <f aca="false">IF(N427&gt;0,IF(O427="","-",IF(R427&lt;0%,"DEGROWTH","GROWTH")))</f>
        <v>GROWTH</v>
      </c>
      <c r="T427" s="69" t="n">
        <v>154.5</v>
      </c>
      <c r="U427" s="101" t="str">
        <f aca="false">IF(F427&lt;=$V$2,"May","")</f>
        <v>May</v>
      </c>
      <c r="V427" s="69" t="n">
        <f aca="false">T427</f>
        <v>154.5</v>
      </c>
      <c r="W427" s="102" t="n">
        <f aca="false">K427-V427</f>
        <v>59.5</v>
      </c>
      <c r="X427" s="103" t="n">
        <f aca="false">IFERROR(IF(U427="June",(K427/V427-1)),0)</f>
        <v>0</v>
      </c>
      <c r="Y427" s="104" t="str">
        <f aca="false">IF(T427&gt;0,IF(U427="","-",IF(X427&lt;0%,"DEGROWTH","GROWTH")))</f>
        <v>GROWTH</v>
      </c>
      <c r="Z427" s="75" t="n">
        <v>0</v>
      </c>
      <c r="AA427" s="70"/>
      <c r="AB427" s="70" t="s">
        <v>133</v>
      </c>
      <c r="AC427" s="70" t="s">
        <v>134</v>
      </c>
      <c r="AD427" s="3"/>
      <c r="AE427" s="3"/>
      <c r="AF427" s="70" t="s">
        <v>134</v>
      </c>
      <c r="AG427" s="121" t="n">
        <f aca="false">IFERROR(INDEX(Last6M_AvgSales_Ref!$B$2:$B$12659,MATCH(D427,Last6M_AvgSales_Ref!$A$2:$A$12659,0)),"")</f>
        <v>178</v>
      </c>
    </row>
    <row r="428" customFormat="false" ht="14.25" hidden="false" customHeight="true" outlineLevel="0" collapsed="false">
      <c r="A428" s="70" t="s">
        <v>134</v>
      </c>
      <c r="B428" s="72" t="s">
        <v>58</v>
      </c>
      <c r="C428" s="72" t="s">
        <v>3722</v>
      </c>
      <c r="D428" s="72" t="n">
        <v>1000000294</v>
      </c>
      <c r="E428" s="73" t="s">
        <v>3723</v>
      </c>
      <c r="F428" s="74" t="n">
        <v>42762</v>
      </c>
      <c r="G428" s="67" t="str">
        <f aca="false">IF(I428&gt;0,"Targeted Dealer","-")</f>
        <v>-</v>
      </c>
      <c r="H428" s="67"/>
      <c r="I428" s="68" t="n">
        <v>0</v>
      </c>
      <c r="J428" s="68" t="n">
        <f aca="false">I428/$J$1*($J$1-$E$1)</f>
        <v>0</v>
      </c>
      <c r="K428" s="69" t="n">
        <v>0</v>
      </c>
      <c r="L428" s="69" t="n">
        <f aca="false">I428-K428</f>
        <v>0</v>
      </c>
      <c r="M428" s="69" t="str">
        <f aca="false">IFERROR((K428/J428%),"-")</f>
        <v>-</v>
      </c>
      <c r="N428" s="97" t="n">
        <v>0</v>
      </c>
      <c r="O428" s="98" t="str">
        <f aca="false">IF(F428&lt;=$P$2,"June","")</f>
        <v>June</v>
      </c>
      <c r="P428" s="97" t="n">
        <f aca="false">N428</f>
        <v>0</v>
      </c>
      <c r="Q428" s="99" t="n">
        <f aca="false">K428-P428</f>
        <v>0</v>
      </c>
      <c r="R428" s="98" t="n">
        <f aca="false">IFERROR(IF(O428="May",(K428/P428-1))," ")</f>
        <v>0</v>
      </c>
      <c r="S428" s="105" t="b">
        <f aca="false">IF(N428&gt;0,IF(O428="","-",IF(R428&lt;0%,"DEGROWTH","GROWTH")))</f>
        <v>0</v>
      </c>
      <c r="T428" s="69" t="n">
        <v>585</v>
      </c>
      <c r="U428" s="101" t="str">
        <f aca="false">IF(F428&lt;=$V$2,"May","")</f>
        <v>May</v>
      </c>
      <c r="V428" s="69" t="n">
        <f aca="false">T428</f>
        <v>585</v>
      </c>
      <c r="W428" s="102" t="n">
        <f aca="false">K428-V428</f>
        <v>-585</v>
      </c>
      <c r="X428" s="103" t="n">
        <f aca="false">IFERROR(IF(U428="June",(K428/V428-1)),0)</f>
        <v>0</v>
      </c>
      <c r="Y428" s="104" t="str">
        <f aca="false">IF(T428&gt;0,IF(U428="","-",IF(X428&lt;0%,"DEGROWTH","GROWTH")))</f>
        <v>GROWTH</v>
      </c>
      <c r="Z428" s="75" t="n">
        <v>0</v>
      </c>
      <c r="AA428" s="70"/>
      <c r="AB428" s="70" t="s">
        <v>133</v>
      </c>
      <c r="AC428" s="70" t="s">
        <v>134</v>
      </c>
      <c r="AD428" s="3"/>
      <c r="AE428" s="3"/>
      <c r="AF428" s="70" t="s">
        <v>134</v>
      </c>
      <c r="AG428" s="121" t="n">
        <f aca="false">IFERROR(INDEX(Last6M_AvgSales_Ref!$B$2:$B$12659,MATCH(D428,Last6M_AvgSales_Ref!$A$2:$A$12659,0)),"")</f>
        <v>169.658333333333</v>
      </c>
    </row>
    <row r="429" customFormat="false" ht="14.25" hidden="false" customHeight="true" outlineLevel="0" collapsed="false">
      <c r="A429" s="70" t="s">
        <v>134</v>
      </c>
      <c r="B429" s="72" t="s">
        <v>58</v>
      </c>
      <c r="C429" s="72" t="s">
        <v>1428</v>
      </c>
      <c r="D429" s="72" t="n">
        <v>1000003802</v>
      </c>
      <c r="E429" s="72" t="s">
        <v>1429</v>
      </c>
      <c r="F429" s="74" t="n">
        <v>45283</v>
      </c>
      <c r="G429" s="67" t="str">
        <f aca="false">IF(I429&gt;0,"Targeted Dealer","-")</f>
        <v>Targeted Dealer</v>
      </c>
      <c r="H429" s="67"/>
      <c r="I429" s="68" t="n">
        <v>240</v>
      </c>
      <c r="J429" s="68" t="n">
        <f aca="false">I429/$J$1*($J$1-$E$1)</f>
        <v>240</v>
      </c>
      <c r="K429" s="69" t="n">
        <v>182</v>
      </c>
      <c r="L429" s="69" t="n">
        <f aca="false">I429-K429</f>
        <v>58</v>
      </c>
      <c r="M429" s="69" t="n">
        <f aca="false">IFERROR((K429/J429%),"-")</f>
        <v>75.8333333333333</v>
      </c>
      <c r="N429" s="97" t="n">
        <v>195</v>
      </c>
      <c r="O429" s="98" t="str">
        <f aca="false">IF(F429&lt;=$P$2,"June","")</f>
        <v>June</v>
      </c>
      <c r="P429" s="97" t="n">
        <f aca="false">N429</f>
        <v>195</v>
      </c>
      <c r="Q429" s="99" t="n">
        <f aca="false">K429-P429</f>
        <v>-13</v>
      </c>
      <c r="R429" s="98" t="n">
        <f aca="false">IFERROR(IF(O429="May",(K429/P429-1))," ")</f>
        <v>0</v>
      </c>
      <c r="S429" s="100" t="str">
        <f aca="false">IF(N429&gt;0,IF(O429="","-",IF(R429&lt;0%,"DEGROWTH","GROWTH")))</f>
        <v>GROWTH</v>
      </c>
      <c r="T429" s="69" t="n">
        <v>91</v>
      </c>
      <c r="U429" s="101" t="str">
        <f aca="false">IF(F429&lt;=$V$2,"May","")</f>
        <v>May</v>
      </c>
      <c r="V429" s="69" t="n">
        <f aca="false">T429</f>
        <v>91</v>
      </c>
      <c r="W429" s="102" t="n">
        <f aca="false">K429-V429</f>
        <v>91</v>
      </c>
      <c r="X429" s="103" t="n">
        <f aca="false">IFERROR(IF(U429="June",(K429/V429-1)),0)</f>
        <v>0</v>
      </c>
      <c r="Y429" s="104" t="str">
        <f aca="false">IF(T429&gt;0,IF(U429="","-",IF(X429&lt;0%,"DEGROWTH","GROWTH")))</f>
        <v>GROWTH</v>
      </c>
      <c r="Z429" s="75" t="n">
        <v>0</v>
      </c>
      <c r="AA429" s="70"/>
      <c r="AB429" s="70" t="s">
        <v>133</v>
      </c>
      <c r="AC429" s="70" t="s">
        <v>134</v>
      </c>
      <c r="AD429" s="3"/>
      <c r="AE429" s="3"/>
      <c r="AF429" s="70" t="s">
        <v>134</v>
      </c>
      <c r="AG429" s="121" t="n">
        <f aca="false">IFERROR(INDEX(Last6M_AvgSales_Ref!$B$2:$B$12659,MATCH(D429,Last6M_AvgSales_Ref!$A$2:$A$12659,0)),"")</f>
        <v>266.375</v>
      </c>
    </row>
    <row r="430" customFormat="false" ht="14.25" hidden="false" customHeight="true" outlineLevel="0" collapsed="false">
      <c r="A430" s="70" t="s">
        <v>134</v>
      </c>
      <c r="B430" s="72" t="s">
        <v>58</v>
      </c>
      <c r="C430" s="72" t="s">
        <v>1430</v>
      </c>
      <c r="D430" s="72" t="n">
        <v>1000000295</v>
      </c>
      <c r="E430" s="73" t="s">
        <v>1431</v>
      </c>
      <c r="F430" s="74" t="n">
        <v>41092</v>
      </c>
      <c r="G430" s="67" t="str">
        <f aca="false">IF(I430&gt;0,"Targeted Dealer","-")</f>
        <v>Targeted Dealer</v>
      </c>
      <c r="H430" s="67"/>
      <c r="I430" s="68" t="n">
        <v>80</v>
      </c>
      <c r="J430" s="68" t="n">
        <f aca="false">I430/$J$1*($J$1-$E$1)</f>
        <v>80</v>
      </c>
      <c r="K430" s="69" t="n">
        <v>51.5</v>
      </c>
      <c r="L430" s="69" t="n">
        <f aca="false">I430-K430</f>
        <v>28.5</v>
      </c>
      <c r="M430" s="69" t="n">
        <f aca="false">IFERROR((K430/J430%),"-")</f>
        <v>64.375</v>
      </c>
      <c r="N430" s="97" t="n">
        <v>12</v>
      </c>
      <c r="O430" s="98" t="str">
        <f aca="false">IF(F430&lt;=$P$2,"June","")</f>
        <v>June</v>
      </c>
      <c r="P430" s="97" t="n">
        <f aca="false">N430</f>
        <v>12</v>
      </c>
      <c r="Q430" s="99" t="n">
        <f aca="false">K430-P430</f>
        <v>39.5</v>
      </c>
      <c r="R430" s="98" t="n">
        <f aca="false">IFERROR(IF(O430="May",(K430/P430-1))," ")</f>
        <v>0</v>
      </c>
      <c r="S430" s="100" t="str">
        <f aca="false">IF(N430&gt;0,IF(O430="","-",IF(R430&lt;0%,"DEGROWTH","GROWTH")))</f>
        <v>GROWTH</v>
      </c>
      <c r="T430" s="69" t="n">
        <v>36</v>
      </c>
      <c r="U430" s="101" t="str">
        <f aca="false">IF(F430&lt;=$V$2,"May","")</f>
        <v>May</v>
      </c>
      <c r="V430" s="69" t="n">
        <f aca="false">T430</f>
        <v>36</v>
      </c>
      <c r="W430" s="102" t="n">
        <f aca="false">K430-V430</f>
        <v>15.5</v>
      </c>
      <c r="X430" s="103" t="n">
        <f aca="false">IFERROR(IF(U430="June",(K430/V430-1)),0)</f>
        <v>0</v>
      </c>
      <c r="Y430" s="104" t="str">
        <f aca="false">IF(T430&gt;0,IF(U430="","-",IF(X430&lt;0%,"DEGROWTH","GROWTH")))</f>
        <v>GROWTH</v>
      </c>
      <c r="Z430" s="75" t="n">
        <v>0</v>
      </c>
      <c r="AA430" s="70"/>
      <c r="AB430" s="70" t="s">
        <v>133</v>
      </c>
      <c r="AC430" s="70" t="s">
        <v>134</v>
      </c>
      <c r="AD430" s="3"/>
      <c r="AE430" s="3"/>
      <c r="AF430" s="70" t="s">
        <v>134</v>
      </c>
      <c r="AG430" s="121" t="n">
        <f aca="false">IFERROR(INDEX(Last6M_AvgSales_Ref!$B$2:$B$12659,MATCH(D430,Last6M_AvgSales_Ref!$A$2:$A$12659,0)),"")</f>
        <v>53.3333333333333</v>
      </c>
    </row>
    <row r="431" customFormat="false" ht="14.25" hidden="false" customHeight="true" outlineLevel="0" collapsed="false">
      <c r="A431" s="70" t="s">
        <v>134</v>
      </c>
      <c r="B431" s="72" t="s">
        <v>58</v>
      </c>
      <c r="C431" s="72" t="s">
        <v>1432</v>
      </c>
      <c r="D431" s="72" t="n">
        <v>1000000297</v>
      </c>
      <c r="E431" s="73" t="s">
        <v>1433</v>
      </c>
      <c r="F431" s="74" t="n">
        <v>43805</v>
      </c>
      <c r="G431" s="67" t="str">
        <f aca="false">IF(I431&gt;0,"Targeted Dealer","-")</f>
        <v>Targeted Dealer</v>
      </c>
      <c r="H431" s="67"/>
      <c r="I431" s="68" t="n">
        <v>80</v>
      </c>
      <c r="J431" s="68" t="n">
        <f aca="false">I431/$J$1*($J$1-$E$1)</f>
        <v>80</v>
      </c>
      <c r="K431" s="69" t="n">
        <v>68</v>
      </c>
      <c r="L431" s="69" t="n">
        <f aca="false">I431-K431</f>
        <v>12</v>
      </c>
      <c r="M431" s="69" t="n">
        <f aca="false">IFERROR((K431/J431%),"-")</f>
        <v>85</v>
      </c>
      <c r="N431" s="97" t="n">
        <v>44.5</v>
      </c>
      <c r="O431" s="98" t="str">
        <f aca="false">IF(F431&lt;=$P$2,"June","")</f>
        <v>June</v>
      </c>
      <c r="P431" s="97" t="n">
        <f aca="false">N431</f>
        <v>44.5</v>
      </c>
      <c r="Q431" s="99" t="n">
        <f aca="false">K431-P431</f>
        <v>23.5</v>
      </c>
      <c r="R431" s="98" t="n">
        <f aca="false">IFERROR(IF(O431="May",(K431/P431-1))," ")</f>
        <v>0</v>
      </c>
      <c r="S431" s="100" t="str">
        <f aca="false">IF(N431&gt;0,IF(O431="","-",IF(R431&lt;0%,"DEGROWTH","GROWTH")))</f>
        <v>GROWTH</v>
      </c>
      <c r="T431" s="69" t="n">
        <v>26</v>
      </c>
      <c r="U431" s="101" t="str">
        <f aca="false">IF(F431&lt;=$V$2,"May","")</f>
        <v>May</v>
      </c>
      <c r="V431" s="69" t="n">
        <f aca="false">T431</f>
        <v>26</v>
      </c>
      <c r="W431" s="102" t="n">
        <f aca="false">K431-V431</f>
        <v>42</v>
      </c>
      <c r="X431" s="103" t="n">
        <f aca="false">IFERROR(IF(U431="June",(K431/V431-1)),0)</f>
        <v>0</v>
      </c>
      <c r="Y431" s="104" t="str">
        <f aca="false">IF(T431&gt;0,IF(U431="","-",IF(X431&lt;0%,"DEGROWTH","GROWTH")))</f>
        <v>GROWTH</v>
      </c>
      <c r="Z431" s="75" t="n">
        <v>0</v>
      </c>
      <c r="AA431" s="70"/>
      <c r="AB431" s="70" t="s">
        <v>133</v>
      </c>
      <c r="AC431" s="70" t="s">
        <v>134</v>
      </c>
      <c r="AD431" s="3"/>
      <c r="AE431" s="3"/>
      <c r="AF431" s="70" t="s">
        <v>134</v>
      </c>
      <c r="AG431" s="121" t="n">
        <f aca="false">IFERROR(INDEX(Last6M_AvgSales_Ref!$B$2:$B$12659,MATCH(D431,Last6M_AvgSales_Ref!$A$2:$A$12659,0)),"")</f>
        <v>101.083333333333</v>
      </c>
    </row>
    <row r="432" customFormat="false" ht="14.25" hidden="false" customHeight="true" outlineLevel="0" collapsed="false">
      <c r="A432" s="70" t="s">
        <v>134</v>
      </c>
      <c r="B432" s="72" t="s">
        <v>58</v>
      </c>
      <c r="C432" s="72" t="s">
        <v>1434</v>
      </c>
      <c r="D432" s="72" t="n">
        <v>1000000298</v>
      </c>
      <c r="E432" s="73" t="s">
        <v>1435</v>
      </c>
      <c r="F432" s="74" t="n">
        <v>42826</v>
      </c>
      <c r="G432" s="67" t="str">
        <f aca="false">IF(I432&gt;0,"Targeted Dealer","-")</f>
        <v>Targeted Dealer</v>
      </c>
      <c r="H432" s="67"/>
      <c r="I432" s="68" t="n">
        <v>1820</v>
      </c>
      <c r="J432" s="68" t="n">
        <f aca="false">I432/$J$1*($J$1-$E$1)</f>
        <v>1820</v>
      </c>
      <c r="K432" s="69" t="n">
        <v>1181</v>
      </c>
      <c r="L432" s="69" t="n">
        <f aca="false">I432-K432</f>
        <v>639</v>
      </c>
      <c r="M432" s="69" t="n">
        <f aca="false">IFERROR((K432/J432%),"-")</f>
        <v>64.8901098901099</v>
      </c>
      <c r="N432" s="97" t="n">
        <v>1052.5</v>
      </c>
      <c r="O432" s="98" t="str">
        <f aca="false">IF(F432&lt;=$P$2,"June","")</f>
        <v>June</v>
      </c>
      <c r="P432" s="97" t="n">
        <f aca="false">N432</f>
        <v>1052.5</v>
      </c>
      <c r="Q432" s="99" t="n">
        <f aca="false">K432-P432</f>
        <v>128.5</v>
      </c>
      <c r="R432" s="98" t="n">
        <f aca="false">IFERROR(IF(O432="May",(K432/P432-1))," ")</f>
        <v>0</v>
      </c>
      <c r="S432" s="100" t="str">
        <f aca="false">IF(N432&gt;0,IF(O432="","-",IF(R432&lt;0%,"DEGROWTH","GROWTH")))</f>
        <v>GROWTH</v>
      </c>
      <c r="T432" s="69" t="n">
        <v>1007</v>
      </c>
      <c r="U432" s="101" t="str">
        <f aca="false">IF(F432&lt;=$V$2,"May","")</f>
        <v>May</v>
      </c>
      <c r="V432" s="69" t="n">
        <f aca="false">T432</f>
        <v>1007</v>
      </c>
      <c r="W432" s="102" t="n">
        <f aca="false">K432-V432</f>
        <v>174</v>
      </c>
      <c r="X432" s="103" t="n">
        <f aca="false">IFERROR(IF(U432="June",(K432/V432-1)),0)</f>
        <v>0</v>
      </c>
      <c r="Y432" s="104" t="str">
        <f aca="false">IF(T432&gt;0,IF(U432="","-",IF(X432&lt;0%,"DEGROWTH","GROWTH")))</f>
        <v>GROWTH</v>
      </c>
      <c r="Z432" s="75" t="n">
        <v>0</v>
      </c>
      <c r="AA432" s="70"/>
      <c r="AB432" s="70" t="s">
        <v>133</v>
      </c>
      <c r="AC432" s="70" t="s">
        <v>134</v>
      </c>
      <c r="AD432" s="3"/>
      <c r="AE432" s="3"/>
      <c r="AF432" s="70" t="s">
        <v>134</v>
      </c>
      <c r="AG432" s="121" t="n">
        <f aca="false">IFERROR(INDEX(Last6M_AvgSales_Ref!$B$2:$B$12659,MATCH(D432,Last6M_AvgSales_Ref!$A$2:$A$12659,0)),"")</f>
        <v>1127.41666666667</v>
      </c>
    </row>
    <row r="433" customFormat="false" ht="14.25" hidden="false" customHeight="true" outlineLevel="0" collapsed="false">
      <c r="A433" s="70" t="s">
        <v>134</v>
      </c>
      <c r="B433" s="72" t="s">
        <v>58</v>
      </c>
      <c r="C433" s="72" t="s">
        <v>1436</v>
      </c>
      <c r="D433" s="72" t="n">
        <v>1000000299</v>
      </c>
      <c r="E433" s="73" t="s">
        <v>1437</v>
      </c>
      <c r="F433" s="74" t="n">
        <v>42693</v>
      </c>
      <c r="G433" s="67" t="str">
        <f aca="false">IF(I433&gt;0,"Targeted Dealer","-")</f>
        <v>Targeted Dealer</v>
      </c>
      <c r="H433" s="67"/>
      <c r="I433" s="68" t="n">
        <v>766</v>
      </c>
      <c r="J433" s="68" t="n">
        <f aca="false">I433/$J$1*($J$1-$E$1)</f>
        <v>766</v>
      </c>
      <c r="K433" s="69" t="n">
        <v>481.2</v>
      </c>
      <c r="L433" s="69" t="n">
        <f aca="false">I433-K433</f>
        <v>284.8</v>
      </c>
      <c r="M433" s="69" t="n">
        <f aca="false">IFERROR((K433/J433%),"-")</f>
        <v>62.8198433420366</v>
      </c>
      <c r="N433" s="97" t="n">
        <v>444</v>
      </c>
      <c r="O433" s="98" t="str">
        <f aca="false">IF(F433&lt;=$P$2,"June","")</f>
        <v>June</v>
      </c>
      <c r="P433" s="97" t="n">
        <f aca="false">N433</f>
        <v>444</v>
      </c>
      <c r="Q433" s="99" t="n">
        <f aca="false">K433-P433</f>
        <v>37.2</v>
      </c>
      <c r="R433" s="98" t="n">
        <f aca="false">IFERROR(IF(O433="May",(K433/P433-1))," ")</f>
        <v>0</v>
      </c>
      <c r="S433" s="100" t="str">
        <f aca="false">IF(N433&gt;0,IF(O433="","-",IF(R433&lt;0%,"DEGROWTH","GROWTH")))</f>
        <v>GROWTH</v>
      </c>
      <c r="T433" s="69" t="n">
        <v>402.5</v>
      </c>
      <c r="U433" s="101" t="str">
        <f aca="false">IF(F433&lt;=$V$2,"May","")</f>
        <v>May</v>
      </c>
      <c r="V433" s="69" t="n">
        <f aca="false">T433</f>
        <v>402.5</v>
      </c>
      <c r="W433" s="102" t="n">
        <f aca="false">K433-V433</f>
        <v>78.7</v>
      </c>
      <c r="X433" s="103" t="n">
        <f aca="false">IFERROR(IF(U433="June",(K433/V433-1)),0)</f>
        <v>0</v>
      </c>
      <c r="Y433" s="104" t="str">
        <f aca="false">IF(T433&gt;0,IF(U433="","-",IF(X433&lt;0%,"DEGROWTH","GROWTH")))</f>
        <v>GROWTH</v>
      </c>
      <c r="Z433" s="75" t="n">
        <v>0</v>
      </c>
      <c r="AA433" s="70"/>
      <c r="AB433" s="70" t="s">
        <v>133</v>
      </c>
      <c r="AC433" s="70" t="s">
        <v>134</v>
      </c>
      <c r="AD433" s="3"/>
      <c r="AE433" s="3"/>
      <c r="AF433" s="70" t="s">
        <v>134</v>
      </c>
      <c r="AG433" s="121" t="n">
        <f aca="false">IFERROR(INDEX(Last6M_AvgSales_Ref!$B$2:$B$12659,MATCH(D433,Last6M_AvgSales_Ref!$A$2:$A$12659,0)),"")</f>
        <v>449.166666666667</v>
      </c>
    </row>
    <row r="434" customFormat="false" ht="14.25" hidden="false" customHeight="true" outlineLevel="0" collapsed="false">
      <c r="A434" s="70" t="s">
        <v>134</v>
      </c>
      <c r="B434" s="72" t="s">
        <v>58</v>
      </c>
      <c r="C434" s="72" t="s">
        <v>1438</v>
      </c>
      <c r="D434" s="72" t="n">
        <v>1000003162</v>
      </c>
      <c r="E434" s="72" t="s">
        <v>1439</v>
      </c>
      <c r="F434" s="74" t="n">
        <v>44916</v>
      </c>
      <c r="G434" s="67" t="str">
        <f aca="false">IF(I434&gt;0,"Targeted Dealer","-")</f>
        <v>Targeted Dealer</v>
      </c>
      <c r="H434" s="67"/>
      <c r="I434" s="68" t="n">
        <v>200</v>
      </c>
      <c r="J434" s="68" t="n">
        <f aca="false">I434/$J$1*($J$1-$E$1)</f>
        <v>200</v>
      </c>
      <c r="K434" s="69" t="n">
        <v>142.5</v>
      </c>
      <c r="L434" s="69" t="n">
        <f aca="false">I434-K434</f>
        <v>57.5</v>
      </c>
      <c r="M434" s="69" t="n">
        <f aca="false">IFERROR((K434/J434%),"-")</f>
        <v>71.25</v>
      </c>
      <c r="N434" s="97" t="n">
        <v>103.5</v>
      </c>
      <c r="O434" s="98" t="str">
        <f aca="false">IF(F434&lt;=$P$2,"June","")</f>
        <v>June</v>
      </c>
      <c r="P434" s="97" t="n">
        <f aca="false">N434</f>
        <v>103.5</v>
      </c>
      <c r="Q434" s="99" t="n">
        <f aca="false">K434-P434</f>
        <v>39</v>
      </c>
      <c r="R434" s="98" t="n">
        <f aca="false">IFERROR(IF(O434="May",(K434/P434-1))," ")</f>
        <v>0</v>
      </c>
      <c r="S434" s="100" t="str">
        <f aca="false">IF(N434&gt;0,IF(O434="","-",IF(R434&lt;0%,"DEGROWTH","GROWTH")))</f>
        <v>GROWTH</v>
      </c>
      <c r="T434" s="69" t="n">
        <v>91</v>
      </c>
      <c r="U434" s="101" t="str">
        <f aca="false">IF(F434&lt;=$V$2,"May","")</f>
        <v>May</v>
      </c>
      <c r="V434" s="69" t="n">
        <f aca="false">T434</f>
        <v>91</v>
      </c>
      <c r="W434" s="102" t="n">
        <f aca="false">K434-V434</f>
        <v>51.5</v>
      </c>
      <c r="X434" s="103" t="n">
        <f aca="false">IFERROR(IF(U434="June",(K434/V434-1)),0)</f>
        <v>0</v>
      </c>
      <c r="Y434" s="104" t="str">
        <f aca="false">IF(T434&gt;0,IF(U434="","-",IF(X434&lt;0%,"DEGROWTH","GROWTH")))</f>
        <v>GROWTH</v>
      </c>
      <c r="Z434" s="75" t="n">
        <v>0</v>
      </c>
      <c r="AA434" s="70"/>
      <c r="AB434" s="70" t="s">
        <v>133</v>
      </c>
      <c r="AC434" s="70" t="s">
        <v>134</v>
      </c>
      <c r="AD434" s="3"/>
      <c r="AE434" s="3"/>
      <c r="AF434" s="70" t="s">
        <v>134</v>
      </c>
      <c r="AG434" s="121" t="n">
        <f aca="false">IFERROR(INDEX(Last6M_AvgSales_Ref!$B$2:$B$12659,MATCH(D434,Last6M_AvgSales_Ref!$A$2:$A$12659,0)),"")</f>
        <v>127</v>
      </c>
    </row>
    <row r="435" customFormat="false" ht="14.25" hidden="false" customHeight="true" outlineLevel="0" collapsed="false">
      <c r="A435" s="70" t="s">
        <v>134</v>
      </c>
      <c r="B435" s="72" t="s">
        <v>58</v>
      </c>
      <c r="C435" s="72" t="s">
        <v>1440</v>
      </c>
      <c r="D435" s="72" t="n">
        <v>1000000301</v>
      </c>
      <c r="E435" s="73" t="s">
        <v>1441</v>
      </c>
      <c r="F435" s="74" t="n">
        <v>41248</v>
      </c>
      <c r="G435" s="67" t="str">
        <f aca="false">IF(I435&gt;0,"Targeted Dealer","-")</f>
        <v>Targeted Dealer</v>
      </c>
      <c r="H435" s="67"/>
      <c r="I435" s="68" t="n">
        <v>3260</v>
      </c>
      <c r="J435" s="68" t="n">
        <f aca="false">I435/$J$1*($J$1-$E$1)</f>
        <v>3260</v>
      </c>
      <c r="K435" s="69" t="n">
        <v>1838</v>
      </c>
      <c r="L435" s="69" t="n">
        <f aca="false">I435-K435</f>
        <v>1422</v>
      </c>
      <c r="M435" s="69" t="n">
        <f aca="false">IFERROR((K435/J435%),"-")</f>
        <v>56.3803680981595</v>
      </c>
      <c r="N435" s="97" t="n">
        <v>1851.5</v>
      </c>
      <c r="O435" s="98" t="str">
        <f aca="false">IF(F435&lt;=$P$2,"June","")</f>
        <v>June</v>
      </c>
      <c r="P435" s="97" t="n">
        <f aca="false">N435</f>
        <v>1851.5</v>
      </c>
      <c r="Q435" s="99" t="n">
        <f aca="false">K435-P435</f>
        <v>-13.5</v>
      </c>
      <c r="R435" s="98" t="n">
        <f aca="false">IFERROR(IF(O435="May",(K435/P435-1))," ")</f>
        <v>0</v>
      </c>
      <c r="S435" s="100" t="str">
        <f aca="false">IF(N435&gt;0,IF(O435="","-",IF(R435&lt;0%,"DEGROWTH","GROWTH")))</f>
        <v>GROWTH</v>
      </c>
      <c r="T435" s="69" t="n">
        <v>1597</v>
      </c>
      <c r="U435" s="101" t="str">
        <f aca="false">IF(F435&lt;=$V$2,"May","")</f>
        <v>May</v>
      </c>
      <c r="V435" s="69" t="n">
        <f aca="false">T435</f>
        <v>1597</v>
      </c>
      <c r="W435" s="102" t="n">
        <f aca="false">K435-V435</f>
        <v>241</v>
      </c>
      <c r="X435" s="103" t="n">
        <f aca="false">IFERROR(IF(U435="June",(K435/V435-1)),0)</f>
        <v>0</v>
      </c>
      <c r="Y435" s="104" t="str">
        <f aca="false">IF(T435&gt;0,IF(U435="","-",IF(X435&lt;0%,"DEGROWTH","GROWTH")))</f>
        <v>GROWTH</v>
      </c>
      <c r="Z435" s="75" t="n">
        <v>0</v>
      </c>
      <c r="AA435" s="70"/>
      <c r="AB435" s="70" t="s">
        <v>133</v>
      </c>
      <c r="AC435" s="70" t="s">
        <v>134</v>
      </c>
      <c r="AD435" s="3"/>
      <c r="AE435" s="3"/>
      <c r="AF435" s="70" t="s">
        <v>134</v>
      </c>
      <c r="AG435" s="121" t="n">
        <f aca="false">IFERROR(INDEX(Last6M_AvgSales_Ref!$B$2:$B$12659,MATCH(D435,Last6M_AvgSales_Ref!$A$2:$A$12659,0)),"")</f>
        <v>2090.08333333333</v>
      </c>
    </row>
    <row r="436" customFormat="false" ht="14.25" hidden="false" customHeight="true" outlineLevel="0" collapsed="false">
      <c r="A436" s="70" t="s">
        <v>134</v>
      </c>
      <c r="B436" s="72" t="s">
        <v>58</v>
      </c>
      <c r="C436" s="72" t="s">
        <v>1442</v>
      </c>
      <c r="D436" s="72" t="n">
        <v>1000000302</v>
      </c>
      <c r="E436" s="73" t="s">
        <v>1443</v>
      </c>
      <c r="F436" s="74" t="n">
        <v>41488</v>
      </c>
      <c r="G436" s="67" t="str">
        <f aca="false">IF(I436&gt;0,"Targeted Dealer","-")</f>
        <v>Targeted Dealer</v>
      </c>
      <c r="H436" s="67"/>
      <c r="I436" s="68" t="n">
        <v>1010</v>
      </c>
      <c r="J436" s="68" t="n">
        <f aca="false">I436/$J$1*($J$1-$E$1)</f>
        <v>1010</v>
      </c>
      <c r="K436" s="69" t="n">
        <v>487</v>
      </c>
      <c r="L436" s="69" t="n">
        <f aca="false">I436-K436</f>
        <v>523</v>
      </c>
      <c r="M436" s="69" t="n">
        <f aca="false">IFERROR((K436/J436%),"-")</f>
        <v>48.2178217821782</v>
      </c>
      <c r="N436" s="97" t="n">
        <v>401</v>
      </c>
      <c r="O436" s="98" t="str">
        <f aca="false">IF(F436&lt;=$P$2,"June","")</f>
        <v>June</v>
      </c>
      <c r="P436" s="97" t="n">
        <f aca="false">N436</f>
        <v>401</v>
      </c>
      <c r="Q436" s="99" t="n">
        <f aca="false">K436-P436</f>
        <v>86</v>
      </c>
      <c r="R436" s="98" t="n">
        <f aca="false">IFERROR(IF(O436="May",(K436/P436-1))," ")</f>
        <v>0</v>
      </c>
      <c r="S436" s="100" t="str">
        <f aca="false">IF(N436&gt;0,IF(O436="","-",IF(R436&lt;0%,"DEGROWTH","GROWTH")))</f>
        <v>GROWTH</v>
      </c>
      <c r="T436" s="69" t="n">
        <v>502.5</v>
      </c>
      <c r="U436" s="101" t="str">
        <f aca="false">IF(F436&lt;=$V$2,"May","")</f>
        <v>May</v>
      </c>
      <c r="V436" s="69" t="n">
        <f aca="false">T436</f>
        <v>502.5</v>
      </c>
      <c r="W436" s="102" t="n">
        <f aca="false">K436-V436</f>
        <v>-15.5</v>
      </c>
      <c r="X436" s="103" t="n">
        <f aca="false">IFERROR(IF(U436="June",(K436/V436-1)),0)</f>
        <v>0</v>
      </c>
      <c r="Y436" s="104" t="str">
        <f aca="false">IF(T436&gt;0,IF(U436="","-",IF(X436&lt;0%,"DEGROWTH","GROWTH")))</f>
        <v>GROWTH</v>
      </c>
      <c r="Z436" s="75" t="n">
        <v>0</v>
      </c>
      <c r="AA436" s="70"/>
      <c r="AB436" s="70" t="s">
        <v>133</v>
      </c>
      <c r="AC436" s="70" t="s">
        <v>134</v>
      </c>
      <c r="AD436" s="3"/>
      <c r="AE436" s="3"/>
      <c r="AF436" s="70" t="s">
        <v>134</v>
      </c>
      <c r="AG436" s="121" t="n">
        <f aca="false">IFERROR(INDEX(Last6M_AvgSales_Ref!$B$2:$B$12659,MATCH(D436,Last6M_AvgSales_Ref!$A$2:$A$12659,0)),"")</f>
        <v>444.5</v>
      </c>
    </row>
    <row r="437" customFormat="false" ht="14.25" hidden="false" customHeight="true" outlineLevel="0" collapsed="false">
      <c r="A437" s="70" t="s">
        <v>134</v>
      </c>
      <c r="B437" s="72" t="s">
        <v>58</v>
      </c>
      <c r="C437" s="72" t="s">
        <v>1444</v>
      </c>
      <c r="D437" s="72" t="n">
        <v>1000000303</v>
      </c>
      <c r="E437" s="73" t="s">
        <v>1445</v>
      </c>
      <c r="F437" s="74" t="n">
        <v>38465</v>
      </c>
      <c r="G437" s="67" t="str">
        <f aca="false">IF(I437&gt;0,"Targeted Dealer","-")</f>
        <v>Targeted Dealer</v>
      </c>
      <c r="H437" s="67"/>
      <c r="I437" s="68" t="n">
        <v>22</v>
      </c>
      <c r="J437" s="68" t="n">
        <f aca="false">I437/$J$1*($J$1-$E$1)</f>
        <v>22</v>
      </c>
      <c r="K437" s="69" t="n">
        <v>3.5</v>
      </c>
      <c r="L437" s="69" t="n">
        <f aca="false">I437-K437</f>
        <v>18.5</v>
      </c>
      <c r="M437" s="69" t="n">
        <f aca="false">IFERROR((K437/J437%),"-")</f>
        <v>15.9090909090909</v>
      </c>
      <c r="N437" s="97" t="n">
        <v>3.5</v>
      </c>
      <c r="O437" s="98" t="str">
        <f aca="false">IF(F437&lt;=$P$2,"June","")</f>
        <v>June</v>
      </c>
      <c r="P437" s="97" t="n">
        <f aca="false">N437</f>
        <v>3.5</v>
      </c>
      <c r="Q437" s="99" t="n">
        <f aca="false">K437-P437</f>
        <v>0</v>
      </c>
      <c r="R437" s="98" t="n">
        <f aca="false">IFERROR(IF(O437="May",(K437/P437-1))," ")</f>
        <v>0</v>
      </c>
      <c r="S437" s="100" t="str">
        <f aca="false">IF(N437&gt;0,IF(O437="","-",IF(R437&lt;0%,"DEGROWTH","GROWTH")))</f>
        <v>GROWTH</v>
      </c>
      <c r="T437" s="69" t="n">
        <v>7</v>
      </c>
      <c r="U437" s="101" t="str">
        <f aca="false">IF(F437&lt;=$V$2,"May","")</f>
        <v>May</v>
      </c>
      <c r="V437" s="69" t="n">
        <f aca="false">T437</f>
        <v>7</v>
      </c>
      <c r="W437" s="102" t="n">
        <f aca="false">K437-V437</f>
        <v>-3.5</v>
      </c>
      <c r="X437" s="103" t="n">
        <f aca="false">IFERROR(IF(U437="June",(K437/V437-1)),0)</f>
        <v>0</v>
      </c>
      <c r="Y437" s="104" t="str">
        <f aca="false">IF(T437&gt;0,IF(U437="","-",IF(X437&lt;0%,"DEGROWTH","GROWTH")))</f>
        <v>GROWTH</v>
      </c>
      <c r="Z437" s="75" t="n">
        <v>0</v>
      </c>
      <c r="AA437" s="70"/>
      <c r="AB437" s="70" t="s">
        <v>133</v>
      </c>
      <c r="AC437" s="70" t="s">
        <v>134</v>
      </c>
      <c r="AD437" s="3"/>
      <c r="AE437" s="3"/>
      <c r="AF437" s="70" t="s">
        <v>134</v>
      </c>
      <c r="AG437" s="121" t="n">
        <f aca="false">IFERROR(INDEX(Last6M_AvgSales_Ref!$B$2:$B$12659,MATCH(D437,Last6M_AvgSales_Ref!$A$2:$A$12659,0)),"")</f>
        <v>8.16666666666667</v>
      </c>
    </row>
    <row r="438" customFormat="false" ht="14.25" hidden="false" customHeight="true" outlineLevel="0" collapsed="false">
      <c r="A438" s="70" t="s">
        <v>134</v>
      </c>
      <c r="B438" s="72" t="s">
        <v>58</v>
      </c>
      <c r="C438" s="72" t="s">
        <v>1446</v>
      </c>
      <c r="D438" s="72" t="n">
        <v>1000000305</v>
      </c>
      <c r="E438" s="73" t="s">
        <v>1447</v>
      </c>
      <c r="F438" s="74" t="n">
        <v>41870</v>
      </c>
      <c r="G438" s="67" t="str">
        <f aca="false">IF(I438&gt;0,"Targeted Dealer","-")</f>
        <v>Targeted Dealer</v>
      </c>
      <c r="H438" s="67"/>
      <c r="I438" s="68" t="n">
        <v>800</v>
      </c>
      <c r="J438" s="68" t="n">
        <f aca="false">I438/$J$1*($J$1-$E$1)</f>
        <v>800</v>
      </c>
      <c r="K438" s="69" t="n">
        <v>504</v>
      </c>
      <c r="L438" s="69" t="n">
        <f aca="false">I438-K438</f>
        <v>296</v>
      </c>
      <c r="M438" s="69" t="n">
        <f aca="false">IFERROR((K438/J438%),"-")</f>
        <v>63</v>
      </c>
      <c r="N438" s="97" t="n">
        <v>436.95</v>
      </c>
      <c r="O438" s="98" t="str">
        <f aca="false">IF(F438&lt;=$P$2,"June","")</f>
        <v>June</v>
      </c>
      <c r="P438" s="97" t="n">
        <f aca="false">N438</f>
        <v>436.95</v>
      </c>
      <c r="Q438" s="99" t="n">
        <f aca="false">K438-P438</f>
        <v>67.05</v>
      </c>
      <c r="R438" s="98" t="n">
        <f aca="false">IFERROR(IF(O438="May",(K438/P438-1))," ")</f>
        <v>0</v>
      </c>
      <c r="S438" s="100" t="str">
        <f aca="false">IF(N438&gt;0,IF(O438="","-",IF(R438&lt;0%,"DEGROWTH","GROWTH")))</f>
        <v>GROWTH</v>
      </c>
      <c r="T438" s="69" t="n">
        <v>400.75</v>
      </c>
      <c r="U438" s="101" t="str">
        <f aca="false">IF(F438&lt;=$V$2,"May","")</f>
        <v>May</v>
      </c>
      <c r="V438" s="69" t="n">
        <f aca="false">T438</f>
        <v>400.75</v>
      </c>
      <c r="W438" s="102" t="n">
        <f aca="false">K438-V438</f>
        <v>103.25</v>
      </c>
      <c r="X438" s="103" t="n">
        <f aca="false">IFERROR(IF(U438="June",(K438/V438-1)),0)</f>
        <v>0</v>
      </c>
      <c r="Y438" s="104" t="str">
        <f aca="false">IF(T438&gt;0,IF(U438="","-",IF(X438&lt;0%,"DEGROWTH","GROWTH")))</f>
        <v>GROWTH</v>
      </c>
      <c r="Z438" s="75" t="n">
        <v>0</v>
      </c>
      <c r="AA438" s="70"/>
      <c r="AB438" s="70" t="s">
        <v>133</v>
      </c>
      <c r="AC438" s="70" t="s">
        <v>134</v>
      </c>
      <c r="AD438" s="3"/>
      <c r="AE438" s="3"/>
      <c r="AF438" s="70" t="s">
        <v>134</v>
      </c>
      <c r="AG438" s="121" t="n">
        <f aca="false">IFERROR(INDEX(Last6M_AvgSales_Ref!$B$2:$B$12659,MATCH(D438,Last6M_AvgSales_Ref!$A$2:$A$12659,0)),"")</f>
        <v>431</v>
      </c>
    </row>
    <row r="439" customFormat="false" ht="14.25" hidden="false" customHeight="true" outlineLevel="0" collapsed="false">
      <c r="A439" s="70" t="s">
        <v>134</v>
      </c>
      <c r="B439" s="72" t="s">
        <v>61</v>
      </c>
      <c r="C439" s="72" t="s">
        <v>1448</v>
      </c>
      <c r="D439" s="72" t="n">
        <v>1000000182</v>
      </c>
      <c r="E439" s="73" t="s">
        <v>1449</v>
      </c>
      <c r="F439" s="74" t="n">
        <v>38408</v>
      </c>
      <c r="G439" s="67" t="str">
        <f aca="false">IF(I439&gt;0,"Targeted Dealer","-")</f>
        <v>Targeted Dealer</v>
      </c>
      <c r="H439" s="67"/>
      <c r="I439" s="68" t="n">
        <v>40</v>
      </c>
      <c r="J439" s="68" t="n">
        <f aca="false">I439/$J$1*($J$1-$E$1)</f>
        <v>40</v>
      </c>
      <c r="K439" s="69" t="n">
        <v>80</v>
      </c>
      <c r="L439" s="69" t="n">
        <f aca="false">I439-K439</f>
        <v>-40</v>
      </c>
      <c r="M439" s="69" t="n">
        <f aca="false">IFERROR((K439/J439%),"-")</f>
        <v>200</v>
      </c>
      <c r="N439" s="97" t="n">
        <v>45</v>
      </c>
      <c r="O439" s="98" t="str">
        <f aca="false">IF(F439&lt;=$P$2,"June","")</f>
        <v>June</v>
      </c>
      <c r="P439" s="97" t="n">
        <f aca="false">N439</f>
        <v>45</v>
      </c>
      <c r="Q439" s="99" t="n">
        <f aca="false">K439-P439</f>
        <v>35</v>
      </c>
      <c r="R439" s="98" t="n">
        <f aca="false">IFERROR(IF(O439="May",(K439/P439-1))," ")</f>
        <v>0</v>
      </c>
      <c r="S439" s="100" t="str">
        <f aca="false">IF(N439&gt;0,IF(O439="","-",IF(R439&lt;0%,"DEGROWTH","GROWTH")))</f>
        <v>GROWTH</v>
      </c>
      <c r="T439" s="69" t="n">
        <v>20</v>
      </c>
      <c r="U439" s="101" t="str">
        <f aca="false">IF(F439&lt;=$V$2,"May","")</f>
        <v>May</v>
      </c>
      <c r="V439" s="69" t="n">
        <f aca="false">T439</f>
        <v>20</v>
      </c>
      <c r="W439" s="102" t="n">
        <f aca="false">K439-V439</f>
        <v>60</v>
      </c>
      <c r="X439" s="103" t="n">
        <f aca="false">IFERROR(IF(U439="June",(K439/V439-1)),0)</f>
        <v>0</v>
      </c>
      <c r="Y439" s="104" t="str">
        <f aca="false">IF(T439&gt;0,IF(U439="","-",IF(X439&lt;0%,"DEGROWTH","GROWTH")))</f>
        <v>GROWTH</v>
      </c>
      <c r="Z439" s="75" t="n">
        <v>0</v>
      </c>
      <c r="AA439" s="70"/>
      <c r="AB439" s="70" t="s">
        <v>133</v>
      </c>
      <c r="AC439" s="70" t="s">
        <v>134</v>
      </c>
      <c r="AD439" s="3"/>
      <c r="AE439" s="3"/>
      <c r="AF439" s="70" t="s">
        <v>134</v>
      </c>
      <c r="AG439" s="121" t="n">
        <f aca="false">IFERROR(INDEX(Last6M_AvgSales_Ref!$B$2:$B$12659,MATCH(D439,Last6M_AvgSales_Ref!$A$2:$A$12659,0)),"")</f>
        <v>67.5</v>
      </c>
    </row>
    <row r="440" customFormat="false" ht="14.25" hidden="false" customHeight="true" outlineLevel="0" collapsed="false">
      <c r="A440" s="70" t="s">
        <v>134</v>
      </c>
      <c r="B440" s="72" t="s">
        <v>61</v>
      </c>
      <c r="C440" s="72" t="s">
        <v>1450</v>
      </c>
      <c r="D440" s="72" t="n">
        <v>1000000184</v>
      </c>
      <c r="E440" s="73" t="s">
        <v>1451</v>
      </c>
      <c r="F440" s="74" t="n">
        <v>38408</v>
      </c>
      <c r="G440" s="67" t="str">
        <f aca="false">IF(I440&gt;0,"Targeted Dealer","-")</f>
        <v>Targeted Dealer</v>
      </c>
      <c r="H440" s="67"/>
      <c r="I440" s="68" t="n">
        <v>2040</v>
      </c>
      <c r="J440" s="68" t="n">
        <f aca="false">I440/$J$1*($J$1-$E$1)</f>
        <v>2040</v>
      </c>
      <c r="K440" s="69" t="n">
        <v>1181.5</v>
      </c>
      <c r="L440" s="69" t="n">
        <f aca="false">I440-K440</f>
        <v>858.5</v>
      </c>
      <c r="M440" s="69" t="n">
        <f aca="false">IFERROR((K440/J440%),"-")</f>
        <v>57.9166666666667</v>
      </c>
      <c r="N440" s="97" t="n">
        <v>1016.5</v>
      </c>
      <c r="O440" s="98" t="str">
        <f aca="false">IF(F440&lt;=$P$2,"June","")</f>
        <v>June</v>
      </c>
      <c r="P440" s="97" t="n">
        <f aca="false">N440</f>
        <v>1016.5</v>
      </c>
      <c r="Q440" s="99" t="n">
        <f aca="false">K440-P440</f>
        <v>165</v>
      </c>
      <c r="R440" s="98" t="n">
        <f aca="false">IFERROR(IF(O440="May",(K440/P440-1))," ")</f>
        <v>0</v>
      </c>
      <c r="S440" s="100" t="str">
        <f aca="false">IF(N440&gt;0,IF(O440="","-",IF(R440&lt;0%,"DEGROWTH","GROWTH")))</f>
        <v>GROWTH</v>
      </c>
      <c r="T440" s="69" t="n">
        <v>999</v>
      </c>
      <c r="U440" s="101" t="str">
        <f aca="false">IF(F440&lt;=$V$2,"May","")</f>
        <v>May</v>
      </c>
      <c r="V440" s="69" t="n">
        <f aca="false">T440</f>
        <v>999</v>
      </c>
      <c r="W440" s="102" t="n">
        <f aca="false">K440-V440</f>
        <v>182.5</v>
      </c>
      <c r="X440" s="103" t="n">
        <f aca="false">IFERROR(IF(U440="June",(K440/V440-1)),0)</f>
        <v>0</v>
      </c>
      <c r="Y440" s="104" t="str">
        <f aca="false">IF(T440&gt;0,IF(U440="","-",IF(X440&lt;0%,"DEGROWTH","GROWTH")))</f>
        <v>GROWTH</v>
      </c>
      <c r="Z440" s="75" t="n">
        <v>0</v>
      </c>
      <c r="AA440" s="70"/>
      <c r="AB440" s="70" t="s">
        <v>133</v>
      </c>
      <c r="AC440" s="70" t="s">
        <v>134</v>
      </c>
      <c r="AD440" s="3"/>
      <c r="AE440" s="3"/>
      <c r="AF440" s="70" t="s">
        <v>134</v>
      </c>
      <c r="AG440" s="121" t="n">
        <f aca="false">IFERROR(INDEX(Last6M_AvgSales_Ref!$B$2:$B$12659,MATCH(D440,Last6M_AvgSales_Ref!$A$2:$A$12659,0)),"")</f>
        <v>1195.16666666667</v>
      </c>
    </row>
    <row r="441" customFormat="false" ht="14.25" hidden="false" customHeight="true" outlineLevel="0" collapsed="false">
      <c r="A441" s="70" t="s">
        <v>134</v>
      </c>
      <c r="B441" s="72" t="s">
        <v>61</v>
      </c>
      <c r="C441" s="72" t="s">
        <v>1452</v>
      </c>
      <c r="D441" s="72" t="n">
        <v>1000000171</v>
      </c>
      <c r="E441" s="73" t="s">
        <v>1453</v>
      </c>
      <c r="F441" s="74" t="n">
        <v>38750</v>
      </c>
      <c r="G441" s="67" t="str">
        <f aca="false">IF(I441&gt;0,"Targeted Dealer","-")</f>
        <v>Targeted Dealer</v>
      </c>
      <c r="H441" s="67"/>
      <c r="I441" s="68" t="n">
        <v>200</v>
      </c>
      <c r="J441" s="68" t="n">
        <f aca="false">I441/$J$1*($J$1-$E$1)</f>
        <v>200</v>
      </c>
      <c r="K441" s="69" t="n">
        <v>93</v>
      </c>
      <c r="L441" s="69" t="n">
        <f aca="false">I441-K441</f>
        <v>107</v>
      </c>
      <c r="M441" s="69" t="n">
        <f aca="false">IFERROR((K441/J441%),"-")</f>
        <v>46.5</v>
      </c>
      <c r="N441" s="97" t="n">
        <v>95.5</v>
      </c>
      <c r="O441" s="98" t="str">
        <f aca="false">IF(F441&lt;=$P$2,"June","")</f>
        <v>June</v>
      </c>
      <c r="P441" s="97" t="n">
        <f aca="false">N441</f>
        <v>95.5</v>
      </c>
      <c r="Q441" s="99" t="n">
        <f aca="false">K441-P441</f>
        <v>-2.5</v>
      </c>
      <c r="R441" s="98" t="n">
        <f aca="false">IFERROR(IF(O441="May",(K441/P441-1))," ")</f>
        <v>0</v>
      </c>
      <c r="S441" s="100" t="str">
        <f aca="false">IF(N441&gt;0,IF(O441="","-",IF(R441&lt;0%,"DEGROWTH","GROWTH")))</f>
        <v>GROWTH</v>
      </c>
      <c r="T441" s="69" t="n">
        <v>88</v>
      </c>
      <c r="U441" s="101" t="str">
        <f aca="false">IF(F441&lt;=$V$2,"May","")</f>
        <v>May</v>
      </c>
      <c r="V441" s="69" t="n">
        <f aca="false">T441</f>
        <v>88</v>
      </c>
      <c r="W441" s="102" t="n">
        <f aca="false">K441-V441</f>
        <v>5</v>
      </c>
      <c r="X441" s="103" t="n">
        <f aca="false">IFERROR(IF(U441="June",(K441/V441-1)),0)</f>
        <v>0</v>
      </c>
      <c r="Y441" s="104" t="str">
        <f aca="false">IF(T441&gt;0,IF(U441="","-",IF(X441&lt;0%,"DEGROWTH","GROWTH")))</f>
        <v>GROWTH</v>
      </c>
      <c r="Z441" s="75" t="n">
        <v>0</v>
      </c>
      <c r="AA441" s="70"/>
      <c r="AB441" s="70" t="s">
        <v>133</v>
      </c>
      <c r="AC441" s="70" t="s">
        <v>134</v>
      </c>
      <c r="AD441" s="3"/>
      <c r="AE441" s="3"/>
      <c r="AF441" s="70" t="s">
        <v>134</v>
      </c>
      <c r="AG441" s="121" t="n">
        <f aca="false">IFERROR(INDEX(Last6M_AvgSales_Ref!$B$2:$B$12659,MATCH(D441,Last6M_AvgSales_Ref!$A$2:$A$12659,0)),"")</f>
        <v>96</v>
      </c>
    </row>
    <row r="442" customFormat="false" ht="14.25" hidden="false" customHeight="true" outlineLevel="0" collapsed="false">
      <c r="A442" s="70" t="s">
        <v>134</v>
      </c>
      <c r="B442" s="72" t="s">
        <v>61</v>
      </c>
      <c r="C442" s="72" t="s">
        <v>1454</v>
      </c>
      <c r="D442" s="72" t="n">
        <v>1000000176</v>
      </c>
      <c r="E442" s="73" t="s">
        <v>1455</v>
      </c>
      <c r="F442" s="74" t="n">
        <v>38750</v>
      </c>
      <c r="G442" s="67" t="str">
        <f aca="false">IF(I442&gt;0,"Targeted Dealer","-")</f>
        <v>Targeted Dealer</v>
      </c>
      <c r="H442" s="67"/>
      <c r="I442" s="68" t="n">
        <v>24</v>
      </c>
      <c r="J442" s="68" t="n">
        <f aca="false">I442/$J$1*($J$1-$E$1)</f>
        <v>24</v>
      </c>
      <c r="K442" s="69" t="n">
        <v>0</v>
      </c>
      <c r="L442" s="69" t="n">
        <f aca="false">I442-K442</f>
        <v>24</v>
      </c>
      <c r="M442" s="69" t="n">
        <f aca="false">IFERROR((K442/J442%),"-")</f>
        <v>0</v>
      </c>
      <c r="N442" s="97" t="n">
        <v>0</v>
      </c>
      <c r="O442" s="98" t="str">
        <f aca="false">IF(F442&lt;=$P$2,"June","")</f>
        <v>June</v>
      </c>
      <c r="P442" s="97" t="n">
        <f aca="false">N442</f>
        <v>0</v>
      </c>
      <c r="Q442" s="99" t="n">
        <f aca="false">K442-P442</f>
        <v>0</v>
      </c>
      <c r="R442" s="98" t="n">
        <f aca="false">IFERROR(IF(O442="May",(K442/P442-1))," ")</f>
        <v>0</v>
      </c>
      <c r="S442" s="105" t="b">
        <f aca="false">IF(N442&gt;0,IF(O442="","-",IF(R442&lt;0%,"DEGROWTH","GROWTH")))</f>
        <v>0</v>
      </c>
      <c r="T442" s="69" t="n">
        <v>0</v>
      </c>
      <c r="U442" s="101" t="str">
        <f aca="false">IF(F442&lt;=$V$2,"May","")</f>
        <v>May</v>
      </c>
      <c r="V442" s="69" t="n">
        <f aca="false">T442</f>
        <v>0</v>
      </c>
      <c r="W442" s="102" t="n">
        <f aca="false">K442-V442</f>
        <v>0</v>
      </c>
      <c r="X442" s="103" t="n">
        <f aca="false">IFERROR(IF(U442="June",(K442/V442-1)),0)</f>
        <v>0</v>
      </c>
      <c r="Y442" s="106" t="b">
        <f aca="false">IF(T442&gt;0,IF(U442="","-",IF(X442&lt;0%,"DEGROWTH","GROWTH")))</f>
        <v>0</v>
      </c>
      <c r="Z442" s="75" t="n">
        <v>0</v>
      </c>
      <c r="AA442" s="70"/>
      <c r="AB442" s="70" t="s">
        <v>133</v>
      </c>
      <c r="AC442" s="70" t="s">
        <v>134</v>
      </c>
      <c r="AD442" s="3"/>
      <c r="AE442" s="3"/>
      <c r="AF442" s="70" t="s">
        <v>134</v>
      </c>
      <c r="AG442" s="121" t="n">
        <f aca="false">IFERROR(INDEX(Last6M_AvgSales_Ref!$B$2:$B$12659,MATCH(D442,Last6M_AvgSales_Ref!$A$2:$A$12659,0)),"")</f>
        <v>13.6666666666667</v>
      </c>
    </row>
    <row r="443" customFormat="false" ht="14.25" hidden="false" customHeight="true" outlineLevel="0" collapsed="false">
      <c r="A443" s="70" t="s">
        <v>134</v>
      </c>
      <c r="B443" s="72" t="s">
        <v>61</v>
      </c>
      <c r="C443" s="72" t="s">
        <v>1456</v>
      </c>
      <c r="D443" s="72" t="n">
        <v>1000000185</v>
      </c>
      <c r="E443" s="73" t="s">
        <v>1457</v>
      </c>
      <c r="F443" s="74" t="n">
        <v>41758</v>
      </c>
      <c r="G443" s="67" t="str">
        <f aca="false">IF(I443&gt;0,"Targeted Dealer","-")</f>
        <v>Targeted Dealer</v>
      </c>
      <c r="H443" s="67"/>
      <c r="I443" s="68" t="n">
        <v>50</v>
      </c>
      <c r="J443" s="68" t="n">
        <f aca="false">I443/$J$1*($J$1-$E$1)</f>
        <v>50</v>
      </c>
      <c r="K443" s="69" t="n">
        <v>13</v>
      </c>
      <c r="L443" s="69" t="n">
        <f aca="false">I443-K443</f>
        <v>37</v>
      </c>
      <c r="M443" s="69" t="n">
        <f aca="false">IFERROR((K443/J443%),"-")</f>
        <v>26</v>
      </c>
      <c r="N443" s="97" t="n">
        <v>25.5</v>
      </c>
      <c r="O443" s="98" t="str">
        <f aca="false">IF(F443&lt;=$P$2,"June","")</f>
        <v>June</v>
      </c>
      <c r="P443" s="97" t="n">
        <f aca="false">N443</f>
        <v>25.5</v>
      </c>
      <c r="Q443" s="99" t="n">
        <f aca="false">K443-P443</f>
        <v>-12.5</v>
      </c>
      <c r="R443" s="98" t="n">
        <f aca="false">IFERROR(IF(O443="May",(K443/P443-1))," ")</f>
        <v>0</v>
      </c>
      <c r="S443" s="100" t="str">
        <f aca="false">IF(N443&gt;0,IF(O443="","-",IF(R443&lt;0%,"DEGROWTH","GROWTH")))</f>
        <v>GROWTH</v>
      </c>
      <c r="T443" s="69" t="n">
        <v>25</v>
      </c>
      <c r="U443" s="101" t="str">
        <f aca="false">IF(F443&lt;=$V$2,"May","")</f>
        <v>May</v>
      </c>
      <c r="V443" s="69" t="n">
        <f aca="false">T443</f>
        <v>25</v>
      </c>
      <c r="W443" s="102" t="n">
        <f aca="false">K443-V443</f>
        <v>-12</v>
      </c>
      <c r="X443" s="103" t="n">
        <f aca="false">IFERROR(IF(U443="June",(K443/V443-1)),0)</f>
        <v>0</v>
      </c>
      <c r="Y443" s="104" t="str">
        <f aca="false">IF(T443&gt;0,IF(U443="","-",IF(X443&lt;0%,"DEGROWTH","GROWTH")))</f>
        <v>GROWTH</v>
      </c>
      <c r="Z443" s="75" t="n">
        <v>0</v>
      </c>
      <c r="AA443" s="70"/>
      <c r="AB443" s="70" t="s">
        <v>133</v>
      </c>
      <c r="AC443" s="70" t="s">
        <v>134</v>
      </c>
      <c r="AD443" s="3"/>
      <c r="AE443" s="3"/>
      <c r="AF443" s="70" t="s">
        <v>134</v>
      </c>
      <c r="AG443" s="121" t="n">
        <f aca="false">IFERROR(INDEX(Last6M_AvgSales_Ref!$B$2:$B$12659,MATCH(D443,Last6M_AvgSales_Ref!$A$2:$A$12659,0)),"")</f>
        <v>27.5833333333333</v>
      </c>
    </row>
    <row r="444" customFormat="false" ht="14.25" hidden="false" customHeight="true" outlineLevel="0" collapsed="false">
      <c r="A444" s="70" t="s">
        <v>134</v>
      </c>
      <c r="B444" s="72" t="s">
        <v>61</v>
      </c>
      <c r="C444" s="72" t="s">
        <v>1458</v>
      </c>
      <c r="D444" s="72" t="n">
        <v>1000000196</v>
      </c>
      <c r="E444" s="73" t="s">
        <v>1459</v>
      </c>
      <c r="F444" s="74" t="n">
        <v>41768</v>
      </c>
      <c r="G444" s="67" t="str">
        <f aca="false">IF(I444&gt;0,"Targeted Dealer","-")</f>
        <v>Targeted Dealer</v>
      </c>
      <c r="H444" s="67"/>
      <c r="I444" s="68" t="n">
        <v>50</v>
      </c>
      <c r="J444" s="68" t="n">
        <f aca="false">I444/$J$1*($J$1-$E$1)</f>
        <v>50</v>
      </c>
      <c r="K444" s="69" t="n">
        <v>25</v>
      </c>
      <c r="L444" s="69" t="n">
        <f aca="false">I444-K444</f>
        <v>25</v>
      </c>
      <c r="M444" s="69" t="n">
        <f aca="false">IFERROR((K444/J444%),"-")</f>
        <v>50</v>
      </c>
      <c r="N444" s="97" t="n">
        <v>12.5</v>
      </c>
      <c r="O444" s="98" t="str">
        <f aca="false">IF(F444&lt;=$P$2,"June","")</f>
        <v>June</v>
      </c>
      <c r="P444" s="97" t="n">
        <f aca="false">N444</f>
        <v>12.5</v>
      </c>
      <c r="Q444" s="99" t="n">
        <f aca="false">K444-P444</f>
        <v>12.5</v>
      </c>
      <c r="R444" s="98" t="n">
        <f aca="false">IFERROR(IF(O444="May",(K444/P444-1))," ")</f>
        <v>0</v>
      </c>
      <c r="S444" s="100" t="str">
        <f aca="false">IF(N444&gt;0,IF(O444="","-",IF(R444&lt;0%,"DEGROWTH","GROWTH")))</f>
        <v>GROWTH</v>
      </c>
      <c r="T444" s="69" t="n">
        <v>25</v>
      </c>
      <c r="U444" s="101" t="str">
        <f aca="false">IF(F444&lt;=$V$2,"May","")</f>
        <v>May</v>
      </c>
      <c r="V444" s="69" t="n">
        <f aca="false">T444</f>
        <v>25</v>
      </c>
      <c r="W444" s="102" t="n">
        <f aca="false">K444-V444</f>
        <v>0</v>
      </c>
      <c r="X444" s="103" t="n">
        <f aca="false">IFERROR(IF(U444="June",(K444/V444-1)),0)</f>
        <v>0</v>
      </c>
      <c r="Y444" s="104" t="str">
        <f aca="false">IF(T444&gt;0,IF(U444="","-",IF(X444&lt;0%,"DEGROWTH","GROWTH")))</f>
        <v>GROWTH</v>
      </c>
      <c r="Z444" s="75" t="n">
        <v>0</v>
      </c>
      <c r="AA444" s="70"/>
      <c r="AB444" s="70" t="s">
        <v>133</v>
      </c>
      <c r="AC444" s="70" t="s">
        <v>134</v>
      </c>
      <c r="AD444" s="3"/>
      <c r="AE444" s="3"/>
      <c r="AF444" s="70" t="s">
        <v>134</v>
      </c>
      <c r="AG444" s="121" t="n">
        <f aca="false">IFERROR(INDEX(Last6M_AvgSales_Ref!$B$2:$B$12659,MATCH(D444,Last6M_AvgSales_Ref!$A$2:$A$12659,0)),"")</f>
        <v>23.1666666666667</v>
      </c>
    </row>
    <row r="445" customFormat="false" ht="14.25" hidden="false" customHeight="true" outlineLevel="0" collapsed="false">
      <c r="A445" s="70" t="s">
        <v>134</v>
      </c>
      <c r="B445" s="72" t="s">
        <v>61</v>
      </c>
      <c r="C445" s="72" t="s">
        <v>1460</v>
      </c>
      <c r="D445" s="72" t="n">
        <v>1000000177</v>
      </c>
      <c r="E445" s="73" t="s">
        <v>1461</v>
      </c>
      <c r="F445" s="74" t="n">
        <v>41912</v>
      </c>
      <c r="G445" s="67" t="str">
        <f aca="false">IF(I445&gt;0,"Targeted Dealer","-")</f>
        <v>Targeted Dealer</v>
      </c>
      <c r="H445" s="67"/>
      <c r="I445" s="68" t="n">
        <v>800</v>
      </c>
      <c r="J445" s="68" t="n">
        <f aca="false">I445/$J$1*($J$1-$E$1)</f>
        <v>800</v>
      </c>
      <c r="K445" s="69" t="n">
        <v>375.5</v>
      </c>
      <c r="L445" s="69" t="n">
        <f aca="false">I445-K445</f>
        <v>424.5</v>
      </c>
      <c r="M445" s="69" t="n">
        <f aca="false">IFERROR((K445/J445%),"-")</f>
        <v>46.9375</v>
      </c>
      <c r="N445" s="97" t="n">
        <v>352.5</v>
      </c>
      <c r="O445" s="98" t="str">
        <f aca="false">IF(F445&lt;=$P$2,"June","")</f>
        <v>June</v>
      </c>
      <c r="P445" s="97" t="n">
        <f aca="false">N445</f>
        <v>352.5</v>
      </c>
      <c r="Q445" s="99" t="n">
        <f aca="false">K445-P445</f>
        <v>23</v>
      </c>
      <c r="R445" s="98" t="n">
        <f aca="false">IFERROR(IF(O445="May",(K445/P445-1))," ")</f>
        <v>0</v>
      </c>
      <c r="S445" s="100" t="str">
        <f aca="false">IF(N445&gt;0,IF(O445="","-",IF(R445&lt;0%,"DEGROWTH","GROWTH")))</f>
        <v>GROWTH</v>
      </c>
      <c r="T445" s="69" t="n">
        <v>452</v>
      </c>
      <c r="U445" s="101" t="str">
        <f aca="false">IF(F445&lt;=$V$2,"May","")</f>
        <v>May</v>
      </c>
      <c r="V445" s="69" t="n">
        <f aca="false">T445</f>
        <v>452</v>
      </c>
      <c r="W445" s="102" t="n">
        <f aca="false">K445-V445</f>
        <v>-76.5</v>
      </c>
      <c r="X445" s="103" t="n">
        <f aca="false">IFERROR(IF(U445="June",(K445/V445-1)),0)</f>
        <v>0</v>
      </c>
      <c r="Y445" s="104" t="str">
        <f aca="false">IF(T445&gt;0,IF(U445="","-",IF(X445&lt;0%,"DEGROWTH","GROWTH")))</f>
        <v>GROWTH</v>
      </c>
      <c r="Z445" s="75" t="n">
        <v>0</v>
      </c>
      <c r="AA445" s="70"/>
      <c r="AB445" s="70" t="s">
        <v>133</v>
      </c>
      <c r="AC445" s="70" t="s">
        <v>134</v>
      </c>
      <c r="AD445" s="3"/>
      <c r="AE445" s="3"/>
      <c r="AF445" s="70" t="s">
        <v>134</v>
      </c>
      <c r="AG445" s="121" t="n">
        <f aca="false">IFERROR(INDEX(Last6M_AvgSales_Ref!$B$2:$B$12659,MATCH(D445,Last6M_AvgSales_Ref!$A$2:$A$12659,0)),"")</f>
        <v>390.533333333333</v>
      </c>
    </row>
    <row r="446" customFormat="false" ht="14.25" hidden="false" customHeight="true" outlineLevel="0" collapsed="false">
      <c r="A446" s="70" t="s">
        <v>134</v>
      </c>
      <c r="B446" s="72" t="s">
        <v>61</v>
      </c>
      <c r="C446" s="72" t="s">
        <v>1462</v>
      </c>
      <c r="D446" s="72" t="n">
        <v>1000000194</v>
      </c>
      <c r="E446" s="73" t="s">
        <v>1463</v>
      </c>
      <c r="F446" s="74" t="n">
        <v>42228</v>
      </c>
      <c r="G446" s="67" t="str">
        <f aca="false">IF(I446&gt;0,"Targeted Dealer","-")</f>
        <v>Targeted Dealer</v>
      </c>
      <c r="H446" s="67"/>
      <c r="I446" s="68" t="n">
        <v>530</v>
      </c>
      <c r="J446" s="68" t="n">
        <f aca="false">I446/$J$1*($J$1-$E$1)</f>
        <v>530</v>
      </c>
      <c r="K446" s="69" t="n">
        <v>215</v>
      </c>
      <c r="L446" s="69" t="n">
        <f aca="false">I446-K446</f>
        <v>315</v>
      </c>
      <c r="M446" s="69" t="n">
        <f aca="false">IFERROR((K446/J446%),"-")</f>
        <v>40.5660377358491</v>
      </c>
      <c r="N446" s="97" t="n">
        <v>229</v>
      </c>
      <c r="O446" s="98" t="str">
        <f aca="false">IF(F446&lt;=$P$2,"June","")</f>
        <v>June</v>
      </c>
      <c r="P446" s="97" t="n">
        <f aca="false">N446</f>
        <v>229</v>
      </c>
      <c r="Q446" s="99" t="n">
        <f aca="false">K446-P446</f>
        <v>-14</v>
      </c>
      <c r="R446" s="98" t="n">
        <f aca="false">IFERROR(IF(O446="May",(K446/P446-1))," ")</f>
        <v>0</v>
      </c>
      <c r="S446" s="100" t="str">
        <f aca="false">IF(N446&gt;0,IF(O446="","-",IF(R446&lt;0%,"DEGROWTH","GROWTH")))</f>
        <v>GROWTH</v>
      </c>
      <c r="T446" s="69" t="n">
        <v>260.5</v>
      </c>
      <c r="U446" s="101" t="str">
        <f aca="false">IF(F446&lt;=$V$2,"May","")</f>
        <v>May</v>
      </c>
      <c r="V446" s="69" t="n">
        <f aca="false">T446</f>
        <v>260.5</v>
      </c>
      <c r="W446" s="102" t="n">
        <f aca="false">K446-V446</f>
        <v>-45.5</v>
      </c>
      <c r="X446" s="103" t="n">
        <f aca="false">IFERROR(IF(U446="June",(K446/V446-1)),0)</f>
        <v>0</v>
      </c>
      <c r="Y446" s="104" t="str">
        <f aca="false">IF(T446&gt;0,IF(U446="","-",IF(X446&lt;0%,"DEGROWTH","GROWTH")))</f>
        <v>GROWTH</v>
      </c>
      <c r="Z446" s="75" t="n">
        <v>0</v>
      </c>
      <c r="AA446" s="70"/>
      <c r="AB446" s="70" t="s">
        <v>133</v>
      </c>
      <c r="AC446" s="70" t="s">
        <v>134</v>
      </c>
      <c r="AD446" s="3"/>
      <c r="AE446" s="3"/>
      <c r="AF446" s="70" t="s">
        <v>134</v>
      </c>
      <c r="AG446" s="121" t="n">
        <f aca="false">IFERROR(INDEX(Last6M_AvgSales_Ref!$B$2:$B$12659,MATCH(D446,Last6M_AvgSales_Ref!$A$2:$A$12659,0)),"")</f>
        <v>312</v>
      </c>
    </row>
    <row r="447" customFormat="false" ht="14.25" hidden="false" customHeight="true" outlineLevel="0" collapsed="false">
      <c r="A447" s="70" t="s">
        <v>134</v>
      </c>
      <c r="B447" s="72" t="s">
        <v>61</v>
      </c>
      <c r="C447" s="72" t="s">
        <v>1464</v>
      </c>
      <c r="D447" s="72" t="n">
        <v>1000000189</v>
      </c>
      <c r="E447" s="73" t="s">
        <v>1465</v>
      </c>
      <c r="F447" s="74" t="n">
        <v>42280</v>
      </c>
      <c r="G447" s="67" t="str">
        <f aca="false">IF(I447&gt;0,"Targeted Dealer","-")</f>
        <v>Targeted Dealer</v>
      </c>
      <c r="H447" s="67"/>
      <c r="I447" s="68" t="n">
        <v>26</v>
      </c>
      <c r="J447" s="68" t="n">
        <f aca="false">I447/$J$1*($J$1-$E$1)</f>
        <v>26</v>
      </c>
      <c r="K447" s="69" t="n">
        <v>40</v>
      </c>
      <c r="L447" s="69" t="n">
        <f aca="false">I447-K447</f>
        <v>-14</v>
      </c>
      <c r="M447" s="69" t="n">
        <f aca="false">IFERROR((K447/J447%),"-")</f>
        <v>153.846153846154</v>
      </c>
      <c r="N447" s="97" t="n">
        <v>7.5</v>
      </c>
      <c r="O447" s="98" t="str">
        <f aca="false">IF(F447&lt;=$P$2,"June","")</f>
        <v>June</v>
      </c>
      <c r="P447" s="97" t="n">
        <f aca="false">N447</f>
        <v>7.5</v>
      </c>
      <c r="Q447" s="99" t="n">
        <f aca="false">K447-P447</f>
        <v>32.5</v>
      </c>
      <c r="R447" s="98" t="n">
        <f aca="false">IFERROR(IF(O447="May",(K447/P447-1))," ")</f>
        <v>0</v>
      </c>
      <c r="S447" s="100" t="str">
        <f aca="false">IF(N447&gt;0,IF(O447="","-",IF(R447&lt;0%,"DEGROWTH","GROWTH")))</f>
        <v>GROWTH</v>
      </c>
      <c r="T447" s="69" t="n">
        <v>12.5</v>
      </c>
      <c r="U447" s="101" t="str">
        <f aca="false">IF(F447&lt;=$V$2,"May","")</f>
        <v>May</v>
      </c>
      <c r="V447" s="69" t="n">
        <f aca="false">T447</f>
        <v>12.5</v>
      </c>
      <c r="W447" s="102" t="n">
        <f aca="false">K447-V447</f>
        <v>27.5</v>
      </c>
      <c r="X447" s="103" t="n">
        <f aca="false">IFERROR(IF(U447="June",(K447/V447-1)),0)</f>
        <v>0</v>
      </c>
      <c r="Y447" s="104" t="str">
        <f aca="false">IF(T447&gt;0,IF(U447="","-",IF(X447&lt;0%,"DEGROWTH","GROWTH")))</f>
        <v>GROWTH</v>
      </c>
      <c r="Z447" s="75" t="n">
        <v>0</v>
      </c>
      <c r="AA447" s="70"/>
      <c r="AB447" s="70" t="s">
        <v>133</v>
      </c>
      <c r="AC447" s="70" t="s">
        <v>134</v>
      </c>
      <c r="AD447" s="3"/>
      <c r="AE447" s="3"/>
      <c r="AF447" s="70" t="s">
        <v>134</v>
      </c>
      <c r="AG447" s="121" t="n">
        <f aca="false">IFERROR(INDEX(Last6M_AvgSales_Ref!$B$2:$B$12659,MATCH(D447,Last6M_AvgSales_Ref!$A$2:$A$12659,0)),"")</f>
        <v>20.8333333333333</v>
      </c>
    </row>
    <row r="448" customFormat="false" ht="14.25" hidden="false" customHeight="true" outlineLevel="0" collapsed="false">
      <c r="A448" s="70" t="s">
        <v>134</v>
      </c>
      <c r="B448" s="72" t="s">
        <v>61</v>
      </c>
      <c r="C448" s="72" t="s">
        <v>1466</v>
      </c>
      <c r="D448" s="72" t="n">
        <v>1000000181</v>
      </c>
      <c r="E448" s="73" t="s">
        <v>1467</v>
      </c>
      <c r="F448" s="74" t="n">
        <v>42889</v>
      </c>
      <c r="G448" s="67" t="str">
        <f aca="false">IF(I448&gt;0,"Targeted Dealer","-")</f>
        <v>Targeted Dealer</v>
      </c>
      <c r="H448" s="67"/>
      <c r="I448" s="68" t="n">
        <v>130</v>
      </c>
      <c r="J448" s="68" t="n">
        <f aca="false">I448/$J$1*($J$1-$E$1)</f>
        <v>130</v>
      </c>
      <c r="K448" s="69" t="n">
        <v>97.5</v>
      </c>
      <c r="L448" s="69" t="n">
        <f aca="false">I448-K448</f>
        <v>32.5</v>
      </c>
      <c r="M448" s="69" t="n">
        <f aca="false">IFERROR((K448/J448%),"-")</f>
        <v>75</v>
      </c>
      <c r="N448" s="97" t="n">
        <v>65</v>
      </c>
      <c r="O448" s="98" t="str">
        <f aca="false">IF(F448&lt;=$P$2,"June","")</f>
        <v>June</v>
      </c>
      <c r="P448" s="97" t="n">
        <f aca="false">N448</f>
        <v>65</v>
      </c>
      <c r="Q448" s="99" t="n">
        <f aca="false">K448-P448</f>
        <v>32.5</v>
      </c>
      <c r="R448" s="98" t="n">
        <f aca="false">IFERROR(IF(O448="May",(K448/P448-1))," ")</f>
        <v>0</v>
      </c>
      <c r="S448" s="100" t="str">
        <f aca="false">IF(N448&gt;0,IF(O448="","-",IF(R448&lt;0%,"DEGROWTH","GROWTH")))</f>
        <v>GROWTH</v>
      </c>
      <c r="T448" s="69" t="n">
        <v>64</v>
      </c>
      <c r="U448" s="101" t="str">
        <f aca="false">IF(F448&lt;=$V$2,"May","")</f>
        <v>May</v>
      </c>
      <c r="V448" s="69" t="n">
        <f aca="false">T448</f>
        <v>64</v>
      </c>
      <c r="W448" s="102" t="n">
        <f aca="false">K448-V448</f>
        <v>33.5</v>
      </c>
      <c r="X448" s="103" t="n">
        <f aca="false">IFERROR(IF(U448="June",(K448/V448-1)),0)</f>
        <v>0</v>
      </c>
      <c r="Y448" s="104" t="str">
        <f aca="false">IF(T448&gt;0,IF(U448="","-",IF(X448&lt;0%,"DEGROWTH","GROWTH")))</f>
        <v>GROWTH</v>
      </c>
      <c r="Z448" s="75" t="n">
        <v>0</v>
      </c>
      <c r="AA448" s="70"/>
      <c r="AB448" s="70" t="s">
        <v>133</v>
      </c>
      <c r="AC448" s="70" t="s">
        <v>134</v>
      </c>
      <c r="AD448" s="3"/>
      <c r="AE448" s="3"/>
      <c r="AF448" s="70" t="s">
        <v>134</v>
      </c>
      <c r="AG448" s="121" t="n">
        <f aca="false">IFERROR(INDEX(Last6M_AvgSales_Ref!$B$2:$B$12659,MATCH(D448,Last6M_AvgSales_Ref!$A$2:$A$12659,0)),"")</f>
        <v>69.3333333333333</v>
      </c>
    </row>
    <row r="449" customFormat="false" ht="14.25" hidden="false" customHeight="true" outlineLevel="0" collapsed="false">
      <c r="A449" s="70" t="s">
        <v>134</v>
      </c>
      <c r="B449" s="72" t="s">
        <v>61</v>
      </c>
      <c r="C449" s="72" t="s">
        <v>1468</v>
      </c>
      <c r="D449" s="72" t="n">
        <v>1000000178</v>
      </c>
      <c r="E449" s="73" t="s">
        <v>1469</v>
      </c>
      <c r="F449" s="74" t="n">
        <v>42921</v>
      </c>
      <c r="G449" s="67" t="str">
        <f aca="false">IF(I449&gt;0,"Targeted Dealer","-")</f>
        <v>-</v>
      </c>
      <c r="H449" s="67"/>
      <c r="I449" s="68" t="n">
        <v>0</v>
      </c>
      <c r="J449" s="68" t="n">
        <f aca="false">I449/$J$1*($J$1-$E$1)</f>
        <v>0</v>
      </c>
      <c r="K449" s="69" t="n">
        <v>0</v>
      </c>
      <c r="L449" s="69" t="n">
        <f aca="false">I449-K449</f>
        <v>0</v>
      </c>
      <c r="M449" s="69" t="str">
        <f aca="false">IFERROR((K449/J449%),"-")</f>
        <v>-</v>
      </c>
      <c r="N449" s="97" t="n">
        <v>26</v>
      </c>
      <c r="O449" s="98" t="str">
        <f aca="false">IF(F449&lt;=$P$2,"June","")</f>
        <v>June</v>
      </c>
      <c r="P449" s="97" t="n">
        <f aca="false">N449</f>
        <v>26</v>
      </c>
      <c r="Q449" s="99" t="n">
        <f aca="false">K449-P449</f>
        <v>-26</v>
      </c>
      <c r="R449" s="98" t="n">
        <f aca="false">IFERROR(IF(O449="May",(K449/P449-1))," ")</f>
        <v>0</v>
      </c>
      <c r="S449" s="100" t="str">
        <f aca="false">IF(N449&gt;0,IF(O449="","-",IF(R449&lt;0%,"DEGROWTH","GROWTH")))</f>
        <v>GROWTH</v>
      </c>
      <c r="T449" s="69" t="n">
        <v>0</v>
      </c>
      <c r="U449" s="101" t="str">
        <f aca="false">IF(F449&lt;=$V$2,"May","")</f>
        <v>May</v>
      </c>
      <c r="V449" s="69" t="n">
        <f aca="false">T449</f>
        <v>0</v>
      </c>
      <c r="W449" s="102" t="n">
        <f aca="false">K449-V449</f>
        <v>0</v>
      </c>
      <c r="X449" s="103" t="n">
        <f aca="false">IFERROR(IF(U449="June",(K449/V449-1)),0)</f>
        <v>0</v>
      </c>
      <c r="Y449" s="106" t="b">
        <f aca="false">IF(T449&gt;0,IF(U449="","-",IF(X449&lt;0%,"DEGROWTH","GROWTH")))</f>
        <v>0</v>
      </c>
      <c r="Z449" s="75" t="n">
        <v>0</v>
      </c>
      <c r="AA449" s="70"/>
      <c r="AB449" s="70" t="s">
        <v>133</v>
      </c>
      <c r="AC449" s="70" t="s">
        <v>134</v>
      </c>
      <c r="AD449" s="3"/>
      <c r="AE449" s="3"/>
      <c r="AF449" s="70" t="s">
        <v>134</v>
      </c>
      <c r="AG449" s="121" t="n">
        <f aca="false">IFERROR(INDEX(Last6M_AvgSales_Ref!$B$2:$B$12659,MATCH(D449,Last6M_AvgSales_Ref!$A$2:$A$12659,0)),"")</f>
        <v>16.9166666666667</v>
      </c>
    </row>
    <row r="450" customFormat="false" ht="14.25" hidden="false" customHeight="true" outlineLevel="0" collapsed="false">
      <c r="A450" s="70" t="s">
        <v>134</v>
      </c>
      <c r="B450" s="72" t="s">
        <v>61</v>
      </c>
      <c r="C450" s="72" t="s">
        <v>1470</v>
      </c>
      <c r="D450" s="72" t="n">
        <v>1000000190</v>
      </c>
      <c r="E450" s="73" t="s">
        <v>1471</v>
      </c>
      <c r="F450" s="74" t="n">
        <v>43066</v>
      </c>
      <c r="G450" s="67" t="str">
        <f aca="false">IF(I450&gt;0,"Targeted Dealer","-")</f>
        <v>Targeted Dealer</v>
      </c>
      <c r="H450" s="67"/>
      <c r="I450" s="68" t="n">
        <v>104</v>
      </c>
      <c r="J450" s="68" t="n">
        <f aca="false">I450/$J$1*($J$1-$E$1)</f>
        <v>104</v>
      </c>
      <c r="K450" s="69" t="n">
        <v>152</v>
      </c>
      <c r="L450" s="69" t="n">
        <f aca="false">I450-K450</f>
        <v>-48</v>
      </c>
      <c r="M450" s="69" t="n">
        <f aca="false">IFERROR((K450/J450%),"-")</f>
        <v>146.153846153846</v>
      </c>
      <c r="N450" s="97" t="n">
        <v>72</v>
      </c>
      <c r="O450" s="98" t="str">
        <f aca="false">IF(F450&lt;=$P$2,"June","")</f>
        <v>June</v>
      </c>
      <c r="P450" s="97" t="n">
        <f aca="false">N450</f>
        <v>72</v>
      </c>
      <c r="Q450" s="99" t="n">
        <f aca="false">K450-P450</f>
        <v>80</v>
      </c>
      <c r="R450" s="98" t="n">
        <f aca="false">IFERROR(IF(O450="May",(K450/P450-1))," ")</f>
        <v>0</v>
      </c>
      <c r="S450" s="100" t="str">
        <f aca="false">IF(N450&gt;0,IF(O450="","-",IF(R450&lt;0%,"DEGROWTH","GROWTH")))</f>
        <v>GROWTH</v>
      </c>
      <c r="T450" s="69" t="n">
        <v>50</v>
      </c>
      <c r="U450" s="101" t="str">
        <f aca="false">IF(F450&lt;=$V$2,"May","")</f>
        <v>May</v>
      </c>
      <c r="V450" s="69" t="n">
        <f aca="false">T450</f>
        <v>50</v>
      </c>
      <c r="W450" s="102" t="n">
        <f aca="false">K450-V450</f>
        <v>102</v>
      </c>
      <c r="X450" s="103" t="n">
        <f aca="false">IFERROR(IF(U450="June",(K450/V450-1)),0)</f>
        <v>0</v>
      </c>
      <c r="Y450" s="104" t="str">
        <f aca="false">IF(T450&gt;0,IF(U450="","-",IF(X450&lt;0%,"DEGROWTH","GROWTH")))</f>
        <v>GROWTH</v>
      </c>
      <c r="Z450" s="75" t="n">
        <v>0</v>
      </c>
      <c r="AA450" s="70"/>
      <c r="AB450" s="70" t="s">
        <v>133</v>
      </c>
      <c r="AC450" s="70" t="s">
        <v>134</v>
      </c>
      <c r="AD450" s="3"/>
      <c r="AE450" s="3"/>
      <c r="AF450" s="70" t="s">
        <v>134</v>
      </c>
      <c r="AG450" s="121" t="n">
        <f aca="false">IFERROR(INDEX(Last6M_AvgSales_Ref!$B$2:$B$12659,MATCH(D450,Last6M_AvgSales_Ref!$A$2:$A$12659,0)),"")</f>
        <v>110.5</v>
      </c>
    </row>
    <row r="451" customFormat="false" ht="14.25" hidden="false" customHeight="true" outlineLevel="0" collapsed="false">
      <c r="A451" s="70" t="s">
        <v>134</v>
      </c>
      <c r="B451" s="72" t="s">
        <v>61</v>
      </c>
      <c r="C451" s="72" t="s">
        <v>1472</v>
      </c>
      <c r="D451" s="72" t="n">
        <v>1000000168</v>
      </c>
      <c r="E451" s="73" t="s">
        <v>1473</v>
      </c>
      <c r="F451" s="74" t="n">
        <v>43147</v>
      </c>
      <c r="G451" s="67" t="str">
        <f aca="false">IF(I451&gt;0,"Targeted Dealer","-")</f>
        <v>Targeted Dealer</v>
      </c>
      <c r="H451" s="67"/>
      <c r="I451" s="68" t="n">
        <v>300</v>
      </c>
      <c r="J451" s="68" t="n">
        <f aca="false">I451/$J$1*($J$1-$E$1)</f>
        <v>300</v>
      </c>
      <c r="K451" s="69" t="n">
        <v>206.5</v>
      </c>
      <c r="L451" s="69" t="n">
        <f aca="false">I451-K451</f>
        <v>93.5</v>
      </c>
      <c r="M451" s="69" t="n">
        <f aca="false">IFERROR((K451/J451%),"-")</f>
        <v>68.8333333333333</v>
      </c>
      <c r="N451" s="97" t="n">
        <v>263</v>
      </c>
      <c r="O451" s="98" t="str">
        <f aca="false">IF(F451&lt;=$P$2,"June","")</f>
        <v>June</v>
      </c>
      <c r="P451" s="97" t="n">
        <f aca="false">N451</f>
        <v>263</v>
      </c>
      <c r="Q451" s="99" t="n">
        <f aca="false">K451-P451</f>
        <v>-56.5</v>
      </c>
      <c r="R451" s="98" t="n">
        <f aca="false">IFERROR(IF(O451="May",(K451/P451-1))," ")</f>
        <v>0</v>
      </c>
      <c r="S451" s="100" t="str">
        <f aca="false">IF(N451&gt;0,IF(O451="","-",IF(R451&lt;0%,"DEGROWTH","GROWTH")))</f>
        <v>GROWTH</v>
      </c>
      <c r="T451" s="69" t="n">
        <v>200</v>
      </c>
      <c r="U451" s="101" t="str">
        <f aca="false">IF(F451&lt;=$V$2,"May","")</f>
        <v>May</v>
      </c>
      <c r="V451" s="69" t="n">
        <f aca="false">T451</f>
        <v>200</v>
      </c>
      <c r="W451" s="102" t="n">
        <f aca="false">K451-V451</f>
        <v>6.5</v>
      </c>
      <c r="X451" s="103" t="n">
        <f aca="false">IFERROR(IF(U451="June",(K451/V451-1)),0)</f>
        <v>0</v>
      </c>
      <c r="Y451" s="104" t="str">
        <f aca="false">IF(T451&gt;0,IF(U451="","-",IF(X451&lt;0%,"DEGROWTH","GROWTH")))</f>
        <v>GROWTH</v>
      </c>
      <c r="Z451" s="75" t="n">
        <v>0</v>
      </c>
      <c r="AA451" s="70"/>
      <c r="AB451" s="70" t="s">
        <v>133</v>
      </c>
      <c r="AC451" s="70" t="s">
        <v>134</v>
      </c>
      <c r="AD451" s="3"/>
      <c r="AE451" s="3"/>
      <c r="AF451" s="70" t="s">
        <v>134</v>
      </c>
      <c r="AG451" s="121" t="n">
        <f aca="false">IFERROR(INDEX(Last6M_AvgSales_Ref!$B$2:$B$12659,MATCH(D451,Last6M_AvgSales_Ref!$A$2:$A$12659,0)),"")</f>
        <v>182.833333333333</v>
      </c>
    </row>
    <row r="452" customFormat="false" ht="14.25" hidden="false" customHeight="true" outlineLevel="0" collapsed="false">
      <c r="A452" s="70" t="s">
        <v>134</v>
      </c>
      <c r="B452" s="72" t="s">
        <v>61</v>
      </c>
      <c r="C452" s="72" t="s">
        <v>1474</v>
      </c>
      <c r="D452" s="72" t="n">
        <v>1000000172</v>
      </c>
      <c r="E452" s="73" t="s">
        <v>1475</v>
      </c>
      <c r="F452" s="74" t="n">
        <v>43282</v>
      </c>
      <c r="G452" s="67" t="str">
        <f aca="false">IF(I452&gt;0,"Targeted Dealer","-")</f>
        <v>Targeted Dealer</v>
      </c>
      <c r="H452" s="67"/>
      <c r="I452" s="68" t="n">
        <v>1150</v>
      </c>
      <c r="J452" s="68" t="n">
        <f aca="false">I452/$J$1*($J$1-$E$1)</f>
        <v>1150</v>
      </c>
      <c r="K452" s="69" t="n">
        <v>650</v>
      </c>
      <c r="L452" s="69" t="n">
        <f aca="false">I452-K452</f>
        <v>500</v>
      </c>
      <c r="M452" s="69" t="n">
        <f aca="false">IFERROR((K452/J452%),"-")</f>
        <v>56.5217391304348</v>
      </c>
      <c r="N452" s="97" t="n">
        <v>520.5</v>
      </c>
      <c r="O452" s="98" t="str">
        <f aca="false">IF(F452&lt;=$P$2,"June","")</f>
        <v>June</v>
      </c>
      <c r="P452" s="97" t="n">
        <f aca="false">N452</f>
        <v>520.5</v>
      </c>
      <c r="Q452" s="99" t="n">
        <f aca="false">K452-P452</f>
        <v>129.5</v>
      </c>
      <c r="R452" s="98" t="n">
        <f aca="false">IFERROR(IF(O452="May",(K452/P452-1))," ")</f>
        <v>0</v>
      </c>
      <c r="S452" s="100" t="str">
        <f aca="false">IF(N452&gt;0,IF(O452="","-",IF(R452&lt;0%,"DEGROWTH","GROWTH")))</f>
        <v>GROWTH</v>
      </c>
      <c r="T452" s="69" t="n">
        <v>571.75</v>
      </c>
      <c r="U452" s="101" t="str">
        <f aca="false">IF(F452&lt;=$V$2,"May","")</f>
        <v>May</v>
      </c>
      <c r="V452" s="69" t="n">
        <f aca="false">T452</f>
        <v>571.75</v>
      </c>
      <c r="W452" s="102" t="n">
        <f aca="false">K452-V452</f>
        <v>78.25</v>
      </c>
      <c r="X452" s="103" t="n">
        <f aca="false">IFERROR(IF(U452="June",(K452/V452-1)),0)</f>
        <v>0</v>
      </c>
      <c r="Y452" s="104" t="str">
        <f aca="false">IF(T452&gt;0,IF(U452="","-",IF(X452&lt;0%,"DEGROWTH","GROWTH")))</f>
        <v>GROWTH</v>
      </c>
      <c r="Z452" s="75" t="n">
        <v>0</v>
      </c>
      <c r="AA452" s="70"/>
      <c r="AB452" s="70" t="s">
        <v>133</v>
      </c>
      <c r="AC452" s="70" t="s">
        <v>134</v>
      </c>
      <c r="AD452" s="3"/>
      <c r="AE452" s="3"/>
      <c r="AF452" s="70" t="s">
        <v>134</v>
      </c>
      <c r="AG452" s="121" t="n">
        <f aca="false">IFERROR(INDEX(Last6M_AvgSales_Ref!$B$2:$B$12659,MATCH(D452,Last6M_AvgSales_Ref!$A$2:$A$12659,0)),"")</f>
        <v>647.883333333333</v>
      </c>
    </row>
    <row r="453" customFormat="false" ht="14.25" hidden="false" customHeight="true" outlineLevel="0" collapsed="false">
      <c r="A453" s="70" t="s">
        <v>134</v>
      </c>
      <c r="B453" s="72" t="s">
        <v>61</v>
      </c>
      <c r="C453" s="72" t="s">
        <v>1476</v>
      </c>
      <c r="D453" s="72" t="n">
        <v>1000000195</v>
      </c>
      <c r="E453" s="73" t="s">
        <v>1477</v>
      </c>
      <c r="F453" s="74" t="n">
        <v>43282</v>
      </c>
      <c r="G453" s="67" t="str">
        <f aca="false">IF(I453&gt;0,"Targeted Dealer","-")</f>
        <v>Targeted Dealer</v>
      </c>
      <c r="H453" s="67"/>
      <c r="I453" s="68" t="n">
        <v>250</v>
      </c>
      <c r="J453" s="68" t="n">
        <f aca="false">I453/$J$1*($J$1-$E$1)</f>
        <v>250</v>
      </c>
      <c r="K453" s="69" t="n">
        <v>171.5</v>
      </c>
      <c r="L453" s="69" t="n">
        <f aca="false">I453-K453</f>
        <v>78.5</v>
      </c>
      <c r="M453" s="69" t="n">
        <f aca="false">IFERROR((K453/J453%),"-")</f>
        <v>68.6</v>
      </c>
      <c r="N453" s="97" t="n">
        <v>143</v>
      </c>
      <c r="O453" s="98" t="str">
        <f aca="false">IF(F453&lt;=$P$2,"June","")</f>
        <v>June</v>
      </c>
      <c r="P453" s="97" t="n">
        <f aca="false">N453</f>
        <v>143</v>
      </c>
      <c r="Q453" s="99" t="n">
        <f aca="false">K453-P453</f>
        <v>28.5</v>
      </c>
      <c r="R453" s="98" t="n">
        <f aca="false">IFERROR(IF(O453="May",(K453/P453-1))," ")</f>
        <v>0</v>
      </c>
      <c r="S453" s="100" t="str">
        <f aca="false">IF(N453&gt;0,IF(O453="","-",IF(R453&lt;0%,"DEGROWTH","GROWTH")))</f>
        <v>GROWTH</v>
      </c>
      <c r="T453" s="69" t="n">
        <v>123.5</v>
      </c>
      <c r="U453" s="101" t="str">
        <f aca="false">IF(F453&lt;=$V$2,"May","")</f>
        <v>May</v>
      </c>
      <c r="V453" s="69" t="n">
        <f aca="false">T453</f>
        <v>123.5</v>
      </c>
      <c r="W453" s="102" t="n">
        <f aca="false">K453-V453</f>
        <v>48</v>
      </c>
      <c r="X453" s="103" t="n">
        <f aca="false">IFERROR(IF(U453="June",(K453/V453-1)),0)</f>
        <v>0</v>
      </c>
      <c r="Y453" s="104" t="str">
        <f aca="false">IF(T453&gt;0,IF(U453="","-",IF(X453&lt;0%,"DEGROWTH","GROWTH")))</f>
        <v>GROWTH</v>
      </c>
      <c r="Z453" s="75" t="n">
        <v>0</v>
      </c>
      <c r="AA453" s="70"/>
      <c r="AB453" s="70" t="s">
        <v>133</v>
      </c>
      <c r="AC453" s="70" t="s">
        <v>134</v>
      </c>
      <c r="AD453" s="3"/>
      <c r="AE453" s="3"/>
      <c r="AF453" s="70" t="s">
        <v>134</v>
      </c>
      <c r="AG453" s="121" t="n">
        <f aca="false">IFERROR(INDEX(Last6M_AvgSales_Ref!$B$2:$B$12659,MATCH(D453,Last6M_AvgSales_Ref!$A$2:$A$12659,0)),"")</f>
        <v>154.166666666667</v>
      </c>
    </row>
    <row r="454" customFormat="false" ht="14.25" hidden="false" customHeight="true" outlineLevel="0" collapsed="false">
      <c r="A454" s="70" t="s">
        <v>134</v>
      </c>
      <c r="B454" s="72" t="s">
        <v>61</v>
      </c>
      <c r="C454" s="72" t="s">
        <v>1478</v>
      </c>
      <c r="D454" s="72" t="n">
        <v>1000000170</v>
      </c>
      <c r="E454" s="73" t="s">
        <v>1479</v>
      </c>
      <c r="F454" s="74" t="n">
        <v>43295</v>
      </c>
      <c r="G454" s="67" t="str">
        <f aca="false">IF(I454&gt;0,"Targeted Dealer","-")</f>
        <v>Targeted Dealer</v>
      </c>
      <c r="H454" s="67"/>
      <c r="I454" s="68" t="n">
        <v>360</v>
      </c>
      <c r="J454" s="68" t="n">
        <f aca="false">I454/$J$1*($J$1-$E$1)</f>
        <v>360</v>
      </c>
      <c r="K454" s="69" t="n">
        <v>202.5</v>
      </c>
      <c r="L454" s="69" t="n">
        <f aca="false">I454-K454</f>
        <v>157.5</v>
      </c>
      <c r="M454" s="69" t="n">
        <f aca="false">IFERROR((K454/J454%),"-")</f>
        <v>56.25</v>
      </c>
      <c r="N454" s="97" t="n">
        <v>192.5</v>
      </c>
      <c r="O454" s="98" t="str">
        <f aca="false">IF(F454&lt;=$P$2,"June","")</f>
        <v>June</v>
      </c>
      <c r="P454" s="97" t="n">
        <f aca="false">N454</f>
        <v>192.5</v>
      </c>
      <c r="Q454" s="99" t="n">
        <f aca="false">K454-P454</f>
        <v>10</v>
      </c>
      <c r="R454" s="98" t="n">
        <f aca="false">IFERROR(IF(O454="May",(K454/P454-1))," ")</f>
        <v>0</v>
      </c>
      <c r="S454" s="100" t="str">
        <f aca="false">IF(N454&gt;0,IF(O454="","-",IF(R454&lt;0%,"DEGROWTH","GROWTH")))</f>
        <v>GROWTH</v>
      </c>
      <c r="T454" s="69" t="n">
        <v>177</v>
      </c>
      <c r="U454" s="101" t="str">
        <f aca="false">IF(F454&lt;=$V$2,"May","")</f>
        <v>May</v>
      </c>
      <c r="V454" s="69" t="n">
        <f aca="false">T454</f>
        <v>177</v>
      </c>
      <c r="W454" s="102" t="n">
        <f aca="false">K454-V454</f>
        <v>25.5</v>
      </c>
      <c r="X454" s="103" t="n">
        <f aca="false">IFERROR(IF(U454="June",(K454/V454-1)),0)</f>
        <v>0</v>
      </c>
      <c r="Y454" s="104" t="str">
        <f aca="false">IF(T454&gt;0,IF(U454="","-",IF(X454&lt;0%,"DEGROWTH","GROWTH")))</f>
        <v>GROWTH</v>
      </c>
      <c r="Z454" s="75" t="n">
        <v>0</v>
      </c>
      <c r="AA454" s="70"/>
      <c r="AB454" s="70" t="s">
        <v>133</v>
      </c>
      <c r="AC454" s="70" t="s">
        <v>134</v>
      </c>
      <c r="AD454" s="3"/>
      <c r="AE454" s="3"/>
      <c r="AF454" s="70" t="s">
        <v>134</v>
      </c>
      <c r="AG454" s="121" t="n">
        <f aca="false">IFERROR(INDEX(Last6M_AvgSales_Ref!$B$2:$B$12659,MATCH(D454,Last6M_AvgSales_Ref!$A$2:$A$12659,0)),"")</f>
        <v>224.5</v>
      </c>
    </row>
    <row r="455" customFormat="false" ht="14.25" hidden="false" customHeight="true" outlineLevel="0" collapsed="false">
      <c r="A455" s="70" t="s">
        <v>134</v>
      </c>
      <c r="B455" s="72" t="s">
        <v>61</v>
      </c>
      <c r="C455" s="72" t="s">
        <v>1480</v>
      </c>
      <c r="D455" s="72" t="n">
        <v>1000000179</v>
      </c>
      <c r="E455" s="73" t="s">
        <v>1481</v>
      </c>
      <c r="F455" s="74" t="n">
        <v>44208</v>
      </c>
      <c r="G455" s="67" t="str">
        <f aca="false">IF(I455&gt;0,"Targeted Dealer","-")</f>
        <v>Targeted Dealer</v>
      </c>
      <c r="H455" s="67"/>
      <c r="I455" s="68" t="n">
        <v>50</v>
      </c>
      <c r="J455" s="68" t="n">
        <f aca="false">I455/$J$1*($J$1-$E$1)</f>
        <v>50</v>
      </c>
      <c r="K455" s="69" t="n">
        <v>131.5</v>
      </c>
      <c r="L455" s="69" t="n">
        <f aca="false">I455-K455</f>
        <v>-81.5</v>
      </c>
      <c r="M455" s="69" t="n">
        <f aca="false">IFERROR((K455/J455%),"-")</f>
        <v>263</v>
      </c>
      <c r="N455" s="97" t="n">
        <v>88</v>
      </c>
      <c r="O455" s="98" t="str">
        <f aca="false">IF(F455&lt;=$P$2,"June","")</f>
        <v>June</v>
      </c>
      <c r="P455" s="97" t="n">
        <f aca="false">N455</f>
        <v>88</v>
      </c>
      <c r="Q455" s="99" t="n">
        <f aca="false">K455-P455</f>
        <v>43.5</v>
      </c>
      <c r="R455" s="98" t="n">
        <f aca="false">IFERROR(IF(O455="May",(K455/P455-1))," ")</f>
        <v>0</v>
      </c>
      <c r="S455" s="100" t="str">
        <f aca="false">IF(N455&gt;0,IF(O455="","-",IF(R455&lt;0%,"DEGROWTH","GROWTH")))</f>
        <v>GROWTH</v>
      </c>
      <c r="T455" s="69" t="n">
        <v>20</v>
      </c>
      <c r="U455" s="101" t="str">
        <f aca="false">IF(F455&lt;=$V$2,"May","")</f>
        <v>May</v>
      </c>
      <c r="V455" s="69" t="n">
        <f aca="false">T455</f>
        <v>20</v>
      </c>
      <c r="W455" s="102" t="n">
        <f aca="false">K455-V455</f>
        <v>111.5</v>
      </c>
      <c r="X455" s="103" t="n">
        <f aca="false">IFERROR(IF(U455="June",(K455/V455-1)),0)</f>
        <v>0</v>
      </c>
      <c r="Y455" s="104" t="str">
        <f aca="false">IF(T455&gt;0,IF(U455="","-",IF(X455&lt;0%,"DEGROWTH","GROWTH")))</f>
        <v>GROWTH</v>
      </c>
      <c r="Z455" s="75" t="n">
        <v>0</v>
      </c>
      <c r="AA455" s="70"/>
      <c r="AB455" s="70" t="s">
        <v>133</v>
      </c>
      <c r="AC455" s="70" t="s">
        <v>134</v>
      </c>
      <c r="AD455" s="3"/>
      <c r="AE455" s="3"/>
      <c r="AF455" s="70" t="s">
        <v>134</v>
      </c>
      <c r="AG455" s="121" t="n">
        <f aca="false">IFERROR(INDEX(Last6M_AvgSales_Ref!$B$2:$B$12659,MATCH(D455,Last6M_AvgSales_Ref!$A$2:$A$12659,0)),"")</f>
        <v>157.25</v>
      </c>
    </row>
    <row r="456" customFormat="false" ht="14.25" hidden="false" customHeight="true" outlineLevel="0" collapsed="false">
      <c r="A456" s="70" t="s">
        <v>134</v>
      </c>
      <c r="B456" s="72" t="s">
        <v>61</v>
      </c>
      <c r="C456" s="72" t="s">
        <v>1482</v>
      </c>
      <c r="D456" s="72" t="n">
        <v>1000000183</v>
      </c>
      <c r="E456" s="73" t="s">
        <v>1483</v>
      </c>
      <c r="F456" s="74" t="n">
        <v>44240</v>
      </c>
      <c r="G456" s="67" t="str">
        <f aca="false">IF(I456&gt;0,"Targeted Dealer","-")</f>
        <v>-</v>
      </c>
      <c r="H456" s="67"/>
      <c r="I456" s="68" t="n">
        <v>0</v>
      </c>
      <c r="J456" s="68" t="n">
        <f aca="false">I456/$J$1*($J$1-$E$1)</f>
        <v>0</v>
      </c>
      <c r="K456" s="69" t="n">
        <v>0</v>
      </c>
      <c r="L456" s="69" t="n">
        <f aca="false">I456-K456</f>
        <v>0</v>
      </c>
      <c r="M456" s="69" t="str">
        <f aca="false">IFERROR((K456/J456%),"-")</f>
        <v>-</v>
      </c>
      <c r="N456" s="97" t="n">
        <v>0</v>
      </c>
      <c r="O456" s="98" t="str">
        <f aca="false">IF(F456&lt;=$P$2,"June","")</f>
        <v>June</v>
      </c>
      <c r="P456" s="97" t="n">
        <f aca="false">N456</f>
        <v>0</v>
      </c>
      <c r="Q456" s="99" t="n">
        <f aca="false">K456-P456</f>
        <v>0</v>
      </c>
      <c r="R456" s="98" t="n">
        <f aca="false">IFERROR(IF(O456="May",(K456/P456-1))," ")</f>
        <v>0</v>
      </c>
      <c r="S456" s="105" t="b">
        <f aca="false">IF(N456&gt;0,IF(O456="","-",IF(R456&lt;0%,"DEGROWTH","GROWTH")))</f>
        <v>0</v>
      </c>
      <c r="T456" s="69" t="n">
        <v>9</v>
      </c>
      <c r="U456" s="101" t="str">
        <f aca="false">IF(F456&lt;=$V$2,"May","")</f>
        <v>May</v>
      </c>
      <c r="V456" s="69" t="n">
        <f aca="false">T456</f>
        <v>9</v>
      </c>
      <c r="W456" s="102" t="n">
        <f aca="false">K456-V456</f>
        <v>-9</v>
      </c>
      <c r="X456" s="103" t="n">
        <f aca="false">IFERROR(IF(U456="June",(K456/V456-1)),0)</f>
        <v>0</v>
      </c>
      <c r="Y456" s="104" t="str">
        <f aca="false">IF(T456&gt;0,IF(U456="","-",IF(X456&lt;0%,"DEGROWTH","GROWTH")))</f>
        <v>GROWTH</v>
      </c>
      <c r="Z456" s="75" t="n">
        <v>0</v>
      </c>
      <c r="AA456" s="70"/>
      <c r="AB456" s="70" t="s">
        <v>133</v>
      </c>
      <c r="AC456" s="70" t="s">
        <v>134</v>
      </c>
      <c r="AD456" s="3"/>
      <c r="AE456" s="3"/>
      <c r="AF456" s="70" t="s">
        <v>134</v>
      </c>
      <c r="AG456" s="121" t="n">
        <f aca="false">IFERROR(INDEX(Last6M_AvgSales_Ref!$B$2:$B$12659,MATCH(D456,Last6M_AvgSales_Ref!$A$2:$A$12659,0)),"")</f>
        <v>7.16666666666667</v>
      </c>
    </row>
    <row r="457" customFormat="false" ht="14.25" hidden="false" customHeight="true" outlineLevel="0" collapsed="false">
      <c r="A457" s="70" t="s">
        <v>134</v>
      </c>
      <c r="B457" s="72" t="s">
        <v>61</v>
      </c>
      <c r="C457" s="72" t="s">
        <v>1484</v>
      </c>
      <c r="D457" s="72" t="n">
        <v>1000000174</v>
      </c>
      <c r="E457" s="73" t="s">
        <v>1485</v>
      </c>
      <c r="F457" s="74" t="n">
        <v>44441</v>
      </c>
      <c r="G457" s="67" t="str">
        <f aca="false">IF(I457&gt;0,"Targeted Dealer","-")</f>
        <v>Targeted Dealer</v>
      </c>
      <c r="H457" s="67"/>
      <c r="I457" s="68" t="n">
        <v>104</v>
      </c>
      <c r="J457" s="68" t="n">
        <f aca="false">I457/$J$1*($J$1-$E$1)</f>
        <v>104</v>
      </c>
      <c r="K457" s="69" t="n">
        <v>85</v>
      </c>
      <c r="L457" s="69" t="n">
        <f aca="false">I457-K457</f>
        <v>19</v>
      </c>
      <c r="M457" s="69" t="n">
        <f aca="false">IFERROR((K457/J457%),"-")</f>
        <v>81.7307692307692</v>
      </c>
      <c r="N457" s="97" t="n">
        <v>26</v>
      </c>
      <c r="O457" s="98" t="str">
        <f aca="false">IF(F457&lt;=$P$2,"June","")</f>
        <v>June</v>
      </c>
      <c r="P457" s="97" t="n">
        <f aca="false">N457</f>
        <v>26</v>
      </c>
      <c r="Q457" s="99" t="n">
        <f aca="false">K457-P457</f>
        <v>59</v>
      </c>
      <c r="R457" s="98" t="n">
        <f aca="false">IFERROR(IF(O457="May",(K457/P457-1))," ")</f>
        <v>0</v>
      </c>
      <c r="S457" s="100" t="str">
        <f aca="false">IF(N457&gt;0,IF(O457="","-",IF(R457&lt;0%,"DEGROWTH","GROWTH")))</f>
        <v>GROWTH</v>
      </c>
      <c r="T457" s="69" t="n">
        <v>51</v>
      </c>
      <c r="U457" s="101" t="str">
        <f aca="false">IF(F457&lt;=$V$2,"May","")</f>
        <v>May</v>
      </c>
      <c r="V457" s="69" t="n">
        <f aca="false">T457</f>
        <v>51</v>
      </c>
      <c r="W457" s="102" t="n">
        <f aca="false">K457-V457</f>
        <v>34</v>
      </c>
      <c r="X457" s="103" t="n">
        <f aca="false">IFERROR(IF(U457="June",(K457/V457-1)),0)</f>
        <v>0</v>
      </c>
      <c r="Y457" s="104" t="str">
        <f aca="false">IF(T457&gt;0,IF(U457="","-",IF(X457&lt;0%,"DEGROWTH","GROWTH")))</f>
        <v>GROWTH</v>
      </c>
      <c r="Z457" s="75" t="n">
        <v>0</v>
      </c>
      <c r="AA457" s="70"/>
      <c r="AB457" s="70" t="s">
        <v>133</v>
      </c>
      <c r="AC457" s="70" t="s">
        <v>134</v>
      </c>
      <c r="AD457" s="3"/>
      <c r="AE457" s="3"/>
      <c r="AF457" s="70" t="s">
        <v>134</v>
      </c>
      <c r="AG457" s="121" t="n">
        <f aca="false">IFERROR(INDEX(Last6M_AvgSales_Ref!$B$2:$B$12659,MATCH(D457,Last6M_AvgSales_Ref!$A$2:$A$12659,0)),"")</f>
        <v>62.3333333333333</v>
      </c>
    </row>
    <row r="458" customFormat="false" ht="14.25" hidden="false" customHeight="true" outlineLevel="0" collapsed="false">
      <c r="A458" s="70" t="s">
        <v>134</v>
      </c>
      <c r="B458" s="72" t="s">
        <v>61</v>
      </c>
      <c r="C458" s="72" t="s">
        <v>1486</v>
      </c>
      <c r="D458" s="72" t="n">
        <v>1000002402</v>
      </c>
      <c r="E458" s="73" t="s">
        <v>1487</v>
      </c>
      <c r="F458" s="74" t="n">
        <v>44559</v>
      </c>
      <c r="G458" s="67" t="str">
        <f aca="false">IF(I458&gt;0,"Targeted Dealer","-")</f>
        <v>Targeted Dealer</v>
      </c>
      <c r="H458" s="67"/>
      <c r="I458" s="68" t="n">
        <v>100</v>
      </c>
      <c r="J458" s="68" t="n">
        <f aca="false">I458/$J$1*($J$1-$E$1)</f>
        <v>100</v>
      </c>
      <c r="K458" s="69" t="n">
        <v>62</v>
      </c>
      <c r="L458" s="69" t="n">
        <f aca="false">I458-K458</f>
        <v>38</v>
      </c>
      <c r="M458" s="69" t="n">
        <f aca="false">IFERROR((K458/J458%),"-")</f>
        <v>62</v>
      </c>
      <c r="N458" s="97" t="n">
        <v>20</v>
      </c>
      <c r="O458" s="98" t="str">
        <f aca="false">IF(F458&lt;=$P$2,"June","")</f>
        <v>June</v>
      </c>
      <c r="P458" s="97" t="n">
        <f aca="false">N458</f>
        <v>20</v>
      </c>
      <c r="Q458" s="99" t="n">
        <f aca="false">K458-P458</f>
        <v>42</v>
      </c>
      <c r="R458" s="98" t="n">
        <f aca="false">IFERROR(IF(O458="May",(K458/P458-1))," ")</f>
        <v>0</v>
      </c>
      <c r="S458" s="100" t="str">
        <f aca="false">IF(N458&gt;0,IF(O458="","-",IF(R458&lt;0%,"DEGROWTH","GROWTH")))</f>
        <v>GROWTH</v>
      </c>
      <c r="T458" s="69" t="n">
        <v>50</v>
      </c>
      <c r="U458" s="101" t="str">
        <f aca="false">IF(F458&lt;=$V$2,"May","")</f>
        <v>May</v>
      </c>
      <c r="V458" s="69" t="n">
        <f aca="false">T458</f>
        <v>50</v>
      </c>
      <c r="W458" s="102" t="n">
        <f aca="false">K458-V458</f>
        <v>12</v>
      </c>
      <c r="X458" s="103" t="n">
        <f aca="false">IFERROR(IF(U458="June",(K458/V458-1)),0)</f>
        <v>0</v>
      </c>
      <c r="Y458" s="104" t="str">
        <f aca="false">IF(T458&gt;0,IF(U458="","-",IF(X458&lt;0%,"DEGROWTH","GROWTH")))</f>
        <v>GROWTH</v>
      </c>
      <c r="Z458" s="75" t="n">
        <v>0</v>
      </c>
      <c r="AA458" s="70"/>
      <c r="AB458" s="70" t="s">
        <v>133</v>
      </c>
      <c r="AC458" s="70" t="s">
        <v>134</v>
      </c>
      <c r="AD458" s="3"/>
      <c r="AE458" s="3"/>
      <c r="AF458" s="70" t="s">
        <v>134</v>
      </c>
      <c r="AG458" s="121" t="n">
        <f aca="false">IFERROR(INDEX(Last6M_AvgSales_Ref!$B$2:$B$12659,MATCH(D458,Last6M_AvgSales_Ref!$A$2:$A$12659,0)),"")</f>
        <v>72.5</v>
      </c>
    </row>
    <row r="459" customFormat="false" ht="14.25" hidden="false" customHeight="true" outlineLevel="0" collapsed="false">
      <c r="A459" s="70" t="s">
        <v>134</v>
      </c>
      <c r="B459" s="72" t="s">
        <v>61</v>
      </c>
      <c r="C459" s="72" t="s">
        <v>1488</v>
      </c>
      <c r="D459" s="72" t="n">
        <v>1000002740</v>
      </c>
      <c r="E459" s="73" t="s">
        <v>1489</v>
      </c>
      <c r="F459" s="74" t="n">
        <v>44685</v>
      </c>
      <c r="G459" s="67" t="str">
        <f aca="false">IF(I459&gt;0,"Targeted Dealer","-")</f>
        <v>Targeted Dealer</v>
      </c>
      <c r="H459" s="67"/>
      <c r="I459" s="68" t="n">
        <v>420</v>
      </c>
      <c r="J459" s="68" t="n">
        <f aca="false">I459/$J$1*($J$1-$E$1)</f>
        <v>420</v>
      </c>
      <c r="K459" s="69" t="n">
        <v>228.5</v>
      </c>
      <c r="L459" s="69" t="n">
        <f aca="false">I459-K459</f>
        <v>191.5</v>
      </c>
      <c r="M459" s="69" t="n">
        <f aca="false">IFERROR((K459/J459%),"-")</f>
        <v>54.4047619047619</v>
      </c>
      <c r="N459" s="97" t="n">
        <v>211.5</v>
      </c>
      <c r="O459" s="98" t="str">
        <f aca="false">IF(F459&lt;=$P$2,"June","")</f>
        <v>June</v>
      </c>
      <c r="P459" s="97" t="n">
        <f aca="false">N459</f>
        <v>211.5</v>
      </c>
      <c r="Q459" s="99" t="n">
        <f aca="false">K459-P459</f>
        <v>17</v>
      </c>
      <c r="R459" s="98" t="n">
        <f aca="false">IFERROR(IF(O459="May",(K459/P459-1))," ")</f>
        <v>0</v>
      </c>
      <c r="S459" s="100" t="str">
        <f aca="false">IF(N459&gt;0,IF(O459="","-",IF(R459&lt;0%,"DEGROWTH","GROWTH")))</f>
        <v>GROWTH</v>
      </c>
      <c r="T459" s="69" t="n">
        <v>207.5</v>
      </c>
      <c r="U459" s="101" t="str">
        <f aca="false">IF(F459&lt;=$V$2,"May","")</f>
        <v>May</v>
      </c>
      <c r="V459" s="69" t="n">
        <f aca="false">T459</f>
        <v>207.5</v>
      </c>
      <c r="W459" s="102" t="n">
        <f aca="false">K459-V459</f>
        <v>21</v>
      </c>
      <c r="X459" s="103" t="n">
        <f aca="false">IFERROR(IF(U459="June",(K459/V459-1)),0)</f>
        <v>0</v>
      </c>
      <c r="Y459" s="104" t="str">
        <f aca="false">IF(T459&gt;0,IF(U459="","-",IF(X459&lt;0%,"DEGROWTH","GROWTH")))</f>
        <v>GROWTH</v>
      </c>
      <c r="Z459" s="75" t="n">
        <v>0</v>
      </c>
      <c r="AA459" s="70"/>
      <c r="AB459" s="70" t="s">
        <v>133</v>
      </c>
      <c r="AC459" s="70" t="s">
        <v>134</v>
      </c>
      <c r="AD459" s="3"/>
      <c r="AE459" s="3"/>
      <c r="AF459" s="70" t="s">
        <v>134</v>
      </c>
      <c r="AG459" s="121" t="n">
        <f aca="false">IFERROR(INDEX(Last6M_AvgSales_Ref!$B$2:$B$12659,MATCH(D459,Last6M_AvgSales_Ref!$A$2:$A$12659,0)),"")</f>
        <v>244.75</v>
      </c>
    </row>
    <row r="460" customFormat="false" ht="14.25" hidden="false" customHeight="true" outlineLevel="0" collapsed="false">
      <c r="A460" s="70" t="s">
        <v>134</v>
      </c>
      <c r="B460" s="72" t="s">
        <v>61</v>
      </c>
      <c r="C460" s="72" t="s">
        <v>1490</v>
      </c>
      <c r="D460" s="72" t="n">
        <v>1000002820</v>
      </c>
      <c r="E460" s="73" t="s">
        <v>1491</v>
      </c>
      <c r="F460" s="74" t="n">
        <v>44737</v>
      </c>
      <c r="G460" s="67" t="str">
        <f aca="false">IF(I460&gt;0,"Targeted Dealer","-")</f>
        <v>Targeted Dealer</v>
      </c>
      <c r="H460" s="67"/>
      <c r="I460" s="68" t="n">
        <v>280</v>
      </c>
      <c r="J460" s="68" t="n">
        <f aca="false">I460/$J$1*($J$1-$E$1)</f>
        <v>280</v>
      </c>
      <c r="K460" s="69" t="n">
        <v>112</v>
      </c>
      <c r="L460" s="69" t="n">
        <f aca="false">I460-K460</f>
        <v>168</v>
      </c>
      <c r="M460" s="69" t="n">
        <f aca="false">IFERROR((K460/J460%),"-")</f>
        <v>40</v>
      </c>
      <c r="N460" s="97" t="n">
        <v>100</v>
      </c>
      <c r="O460" s="98" t="str">
        <f aca="false">IF(F460&lt;=$P$2,"June","")</f>
        <v>June</v>
      </c>
      <c r="P460" s="97" t="n">
        <f aca="false">N460</f>
        <v>100</v>
      </c>
      <c r="Q460" s="99" t="n">
        <f aca="false">K460-P460</f>
        <v>12</v>
      </c>
      <c r="R460" s="98" t="n">
        <f aca="false">IFERROR(IF(O460="May",(K460/P460-1))," ")</f>
        <v>0</v>
      </c>
      <c r="S460" s="100" t="str">
        <f aca="false">IF(N460&gt;0,IF(O460="","-",IF(R460&lt;0%,"DEGROWTH","GROWTH")))</f>
        <v>GROWTH</v>
      </c>
      <c r="T460" s="69" t="n">
        <v>132.5</v>
      </c>
      <c r="U460" s="101" t="str">
        <f aca="false">IF(F460&lt;=$V$2,"May","")</f>
        <v>May</v>
      </c>
      <c r="V460" s="69" t="n">
        <f aca="false">T460</f>
        <v>132.5</v>
      </c>
      <c r="W460" s="102" t="n">
        <f aca="false">K460-V460</f>
        <v>-20.5</v>
      </c>
      <c r="X460" s="103" t="n">
        <f aca="false">IFERROR(IF(U460="June",(K460/V460-1)),0)</f>
        <v>0</v>
      </c>
      <c r="Y460" s="104" t="str">
        <f aca="false">IF(T460&gt;0,IF(U460="","-",IF(X460&lt;0%,"DEGROWTH","GROWTH")))</f>
        <v>GROWTH</v>
      </c>
      <c r="Z460" s="75" t="n">
        <v>0</v>
      </c>
      <c r="AA460" s="70"/>
      <c r="AB460" s="70" t="s">
        <v>133</v>
      </c>
      <c r="AC460" s="70" t="s">
        <v>134</v>
      </c>
      <c r="AD460" s="3"/>
      <c r="AE460" s="3"/>
      <c r="AF460" s="70" t="s">
        <v>134</v>
      </c>
      <c r="AG460" s="121" t="n">
        <f aca="false">IFERROR(INDEX(Last6M_AvgSales_Ref!$B$2:$B$12659,MATCH(D460,Last6M_AvgSales_Ref!$A$2:$A$12659,0)),"")</f>
        <v>127.416666666667</v>
      </c>
    </row>
    <row r="461" customFormat="false" ht="14.25" hidden="false" customHeight="true" outlineLevel="0" collapsed="false">
      <c r="A461" s="70" t="s">
        <v>134</v>
      </c>
      <c r="B461" s="72" t="s">
        <v>61</v>
      </c>
      <c r="C461" s="72" t="s">
        <v>1492</v>
      </c>
      <c r="D461" s="72" t="n">
        <v>1000003497</v>
      </c>
      <c r="E461" s="72" t="s">
        <v>1493</v>
      </c>
      <c r="F461" s="74" t="n">
        <v>44804</v>
      </c>
      <c r="G461" s="67" t="str">
        <f aca="false">IF(I461&gt;0,"Targeted Dealer","-")</f>
        <v>Targeted Dealer</v>
      </c>
      <c r="H461" s="67"/>
      <c r="I461" s="68" t="n">
        <v>26</v>
      </c>
      <c r="J461" s="68" t="n">
        <f aca="false">I461/$J$1*($J$1-$E$1)</f>
        <v>26</v>
      </c>
      <c r="K461" s="69" t="n">
        <v>26</v>
      </c>
      <c r="L461" s="69" t="n">
        <f aca="false">I461-K461</f>
        <v>0</v>
      </c>
      <c r="M461" s="69" t="n">
        <f aca="false">IFERROR((K461/J461%),"-")</f>
        <v>100</v>
      </c>
      <c r="N461" s="97" t="n">
        <v>13</v>
      </c>
      <c r="O461" s="98" t="str">
        <f aca="false">IF(F461&lt;=$P$2,"June","")</f>
        <v>June</v>
      </c>
      <c r="P461" s="97" t="n">
        <f aca="false">N461</f>
        <v>13</v>
      </c>
      <c r="Q461" s="99" t="n">
        <f aca="false">K461-P461</f>
        <v>13</v>
      </c>
      <c r="R461" s="98" t="n">
        <f aca="false">IFERROR(IF(O461="May",(K461/P461-1))," ")</f>
        <v>0</v>
      </c>
      <c r="S461" s="100" t="str">
        <f aca="false">IF(N461&gt;0,IF(O461="","-",IF(R461&lt;0%,"DEGROWTH","GROWTH")))</f>
        <v>GROWTH</v>
      </c>
      <c r="T461" s="69" t="n">
        <v>12.5</v>
      </c>
      <c r="U461" s="101" t="str">
        <f aca="false">IF(F461&lt;=$V$2,"May","")</f>
        <v>May</v>
      </c>
      <c r="V461" s="69" t="n">
        <f aca="false">T461</f>
        <v>12.5</v>
      </c>
      <c r="W461" s="102" t="n">
        <f aca="false">K461-V461</f>
        <v>13.5</v>
      </c>
      <c r="X461" s="103" t="n">
        <f aca="false">IFERROR(IF(U461="June",(K461/V461-1)),0)</f>
        <v>0</v>
      </c>
      <c r="Y461" s="104" t="str">
        <f aca="false">IF(T461&gt;0,IF(U461="","-",IF(X461&lt;0%,"DEGROWTH","GROWTH")))</f>
        <v>GROWTH</v>
      </c>
      <c r="Z461" s="75" t="n">
        <v>0</v>
      </c>
      <c r="AA461" s="70"/>
      <c r="AB461" s="70" t="s">
        <v>133</v>
      </c>
      <c r="AC461" s="70" t="s">
        <v>134</v>
      </c>
      <c r="AD461" s="3"/>
      <c r="AE461" s="3"/>
      <c r="AF461" s="70" t="s">
        <v>134</v>
      </c>
      <c r="AG461" s="121" t="n">
        <f aca="false">IFERROR(INDEX(Last6M_AvgSales_Ref!$B$2:$B$12659,MATCH(D461,Last6M_AvgSales_Ref!$A$2:$A$12659,0)),"")</f>
        <v>19.3333333333333</v>
      </c>
    </row>
    <row r="462" customFormat="false" ht="14.25" hidden="false" customHeight="true" outlineLevel="0" collapsed="false">
      <c r="A462" s="70" t="s">
        <v>134</v>
      </c>
      <c r="B462" s="72" t="s">
        <v>61</v>
      </c>
      <c r="C462" s="72" t="s">
        <v>1494</v>
      </c>
      <c r="D462" s="72" t="n">
        <v>1000003116</v>
      </c>
      <c r="E462" s="72" t="s">
        <v>1495</v>
      </c>
      <c r="F462" s="74" t="n">
        <v>44893</v>
      </c>
      <c r="G462" s="67" t="str">
        <f aca="false">IF(I462&gt;0,"Targeted Dealer","-")</f>
        <v>Targeted Dealer</v>
      </c>
      <c r="H462" s="67"/>
      <c r="I462" s="68" t="n">
        <v>30</v>
      </c>
      <c r="J462" s="68" t="n">
        <f aca="false">I462/$J$1*($J$1-$E$1)</f>
        <v>30</v>
      </c>
      <c r="K462" s="69" t="n">
        <v>13</v>
      </c>
      <c r="L462" s="69" t="n">
        <f aca="false">I462-K462</f>
        <v>17</v>
      </c>
      <c r="M462" s="69" t="n">
        <f aca="false">IFERROR((K462/J462%),"-")</f>
        <v>43.3333333333333</v>
      </c>
      <c r="N462" s="97" t="n">
        <v>0</v>
      </c>
      <c r="O462" s="98" t="str">
        <f aca="false">IF(F462&lt;=$P$2,"June","")</f>
        <v>June</v>
      </c>
      <c r="P462" s="97" t="n">
        <f aca="false">N462</f>
        <v>0</v>
      </c>
      <c r="Q462" s="99" t="n">
        <f aca="false">K462-P462</f>
        <v>13</v>
      </c>
      <c r="R462" s="98" t="n">
        <f aca="false">IFERROR(IF(O462="May",(K462/P462-1))," ")</f>
        <v>0</v>
      </c>
      <c r="S462" s="105" t="b">
        <f aca="false">IF(N462&gt;0,IF(O462="","-",IF(R462&lt;0%,"DEGROWTH","GROWTH")))</f>
        <v>0</v>
      </c>
      <c r="T462" s="69" t="n">
        <v>10</v>
      </c>
      <c r="U462" s="101" t="str">
        <f aca="false">IF(F462&lt;=$V$2,"May","")</f>
        <v>May</v>
      </c>
      <c r="V462" s="69" t="n">
        <f aca="false">T462</f>
        <v>10</v>
      </c>
      <c r="W462" s="102" t="n">
        <f aca="false">K462-V462</f>
        <v>3</v>
      </c>
      <c r="X462" s="103" t="n">
        <f aca="false">IFERROR(IF(U462="June",(K462/V462-1)),0)</f>
        <v>0</v>
      </c>
      <c r="Y462" s="104" t="str">
        <f aca="false">IF(T462&gt;0,IF(U462="","-",IF(X462&lt;0%,"DEGROWTH","GROWTH")))</f>
        <v>GROWTH</v>
      </c>
      <c r="Z462" s="75" t="n">
        <v>0</v>
      </c>
      <c r="AA462" s="70"/>
      <c r="AB462" s="70" t="s">
        <v>133</v>
      </c>
      <c r="AC462" s="70" t="s">
        <v>134</v>
      </c>
      <c r="AD462" s="3"/>
      <c r="AE462" s="3"/>
      <c r="AF462" s="70" t="s">
        <v>134</v>
      </c>
      <c r="AG462" s="121" t="n">
        <f aca="false">IFERROR(INDEX(Last6M_AvgSales_Ref!$B$2:$B$12659,MATCH(D462,Last6M_AvgSales_Ref!$A$2:$A$12659,0)),"")</f>
        <v>13.8333333333333</v>
      </c>
    </row>
    <row r="463" customFormat="false" ht="14.25" hidden="false" customHeight="true" outlineLevel="0" collapsed="false">
      <c r="A463" s="70" t="s">
        <v>134</v>
      </c>
      <c r="B463" s="72" t="s">
        <v>61</v>
      </c>
      <c r="C463" s="72" t="s">
        <v>1496</v>
      </c>
      <c r="D463" s="72" t="n">
        <v>1000003191</v>
      </c>
      <c r="E463" s="72" t="s">
        <v>1497</v>
      </c>
      <c r="F463" s="74" t="n">
        <v>44924</v>
      </c>
      <c r="G463" s="67" t="str">
        <f aca="false">IF(I463&gt;0,"Targeted Dealer","-")</f>
        <v>Targeted Dealer</v>
      </c>
      <c r="H463" s="67"/>
      <c r="I463" s="68" t="n">
        <v>50</v>
      </c>
      <c r="J463" s="68" t="n">
        <f aca="false">I463/$J$1*($J$1-$E$1)</f>
        <v>50</v>
      </c>
      <c r="K463" s="69" t="n">
        <v>13</v>
      </c>
      <c r="L463" s="69" t="n">
        <f aca="false">I463-K463</f>
        <v>37</v>
      </c>
      <c r="M463" s="69" t="n">
        <f aca="false">IFERROR((K463/J463%),"-")</f>
        <v>26</v>
      </c>
      <c r="N463" s="97" t="n">
        <v>0</v>
      </c>
      <c r="O463" s="98" t="str">
        <f aca="false">IF(F463&lt;=$P$2,"June","")</f>
        <v>June</v>
      </c>
      <c r="P463" s="97" t="n">
        <f aca="false">N463</f>
        <v>0</v>
      </c>
      <c r="Q463" s="99" t="n">
        <f aca="false">K463-P463</f>
        <v>13</v>
      </c>
      <c r="R463" s="98" t="n">
        <f aca="false">IFERROR(IF(O463="May",(K463/P463-1))," ")</f>
        <v>0</v>
      </c>
      <c r="S463" s="105" t="b">
        <f aca="false">IF(N463&gt;0,IF(O463="","-",IF(R463&lt;0%,"DEGROWTH","GROWTH")))</f>
        <v>0</v>
      </c>
      <c r="T463" s="69" t="n">
        <v>24.5</v>
      </c>
      <c r="U463" s="101" t="str">
        <f aca="false">IF(F463&lt;=$V$2,"May","")</f>
        <v>May</v>
      </c>
      <c r="V463" s="69" t="n">
        <f aca="false">T463</f>
        <v>24.5</v>
      </c>
      <c r="W463" s="102" t="n">
        <f aca="false">K463-V463</f>
        <v>-11.5</v>
      </c>
      <c r="X463" s="103" t="n">
        <f aca="false">IFERROR(IF(U463="June",(K463/V463-1)),0)</f>
        <v>0</v>
      </c>
      <c r="Y463" s="104" t="str">
        <f aca="false">IF(T463&gt;0,IF(U463="","-",IF(X463&lt;0%,"DEGROWTH","GROWTH")))</f>
        <v>GROWTH</v>
      </c>
      <c r="Z463" s="75" t="n">
        <v>0</v>
      </c>
      <c r="AA463" s="70"/>
      <c r="AB463" s="70" t="s">
        <v>133</v>
      </c>
      <c r="AC463" s="70" t="s">
        <v>134</v>
      </c>
      <c r="AD463" s="3"/>
      <c r="AE463" s="3"/>
      <c r="AF463" s="70" t="s">
        <v>134</v>
      </c>
      <c r="AG463" s="121" t="n">
        <f aca="false">IFERROR(INDEX(Last6M_AvgSales_Ref!$B$2:$B$12659,MATCH(D463,Last6M_AvgSales_Ref!$A$2:$A$12659,0)),"")</f>
        <v>14.9166666666667</v>
      </c>
    </row>
    <row r="464" customFormat="false" ht="14.25" hidden="false" customHeight="true" outlineLevel="0" collapsed="false">
      <c r="A464" s="70" t="s">
        <v>134</v>
      </c>
      <c r="B464" s="72" t="s">
        <v>61</v>
      </c>
      <c r="C464" s="72" t="s">
        <v>1498</v>
      </c>
      <c r="D464" s="72" t="n">
        <v>1000003325</v>
      </c>
      <c r="E464" s="72" t="s">
        <v>1499</v>
      </c>
      <c r="F464" s="74" t="n">
        <v>44966</v>
      </c>
      <c r="G464" s="67" t="str">
        <f aca="false">IF(I464&gt;0,"Targeted Dealer","-")</f>
        <v>Targeted Dealer</v>
      </c>
      <c r="H464" s="67"/>
      <c r="I464" s="68" t="n">
        <v>180</v>
      </c>
      <c r="J464" s="68" t="n">
        <f aca="false">I464/$J$1*($J$1-$E$1)</f>
        <v>180</v>
      </c>
      <c r="K464" s="69" t="n">
        <v>120</v>
      </c>
      <c r="L464" s="69" t="n">
        <f aca="false">I464-K464</f>
        <v>60</v>
      </c>
      <c r="M464" s="69" t="n">
        <f aca="false">IFERROR((K464/J464%),"-")</f>
        <v>66.6666666666667</v>
      </c>
      <c r="N464" s="97" t="n">
        <v>95</v>
      </c>
      <c r="O464" s="98" t="str">
        <f aca="false">IF(F464&lt;=$P$2,"June","")</f>
        <v>June</v>
      </c>
      <c r="P464" s="97" t="n">
        <f aca="false">N464</f>
        <v>95</v>
      </c>
      <c r="Q464" s="99" t="n">
        <f aca="false">K464-P464</f>
        <v>25</v>
      </c>
      <c r="R464" s="98" t="n">
        <f aca="false">IFERROR(IF(O464="May",(K464/P464-1))," ")</f>
        <v>0</v>
      </c>
      <c r="S464" s="100" t="str">
        <f aca="false">IF(N464&gt;0,IF(O464="","-",IF(R464&lt;0%,"DEGROWTH","GROWTH")))</f>
        <v>GROWTH</v>
      </c>
      <c r="T464" s="69" t="n">
        <v>90</v>
      </c>
      <c r="U464" s="101" t="str">
        <f aca="false">IF(F464&lt;=$V$2,"May","")</f>
        <v>May</v>
      </c>
      <c r="V464" s="69" t="n">
        <f aca="false">T464</f>
        <v>90</v>
      </c>
      <c r="W464" s="102" t="n">
        <f aca="false">K464-V464</f>
        <v>30</v>
      </c>
      <c r="X464" s="103" t="n">
        <f aca="false">IFERROR(IF(U464="June",(K464/V464-1)),0)</f>
        <v>0</v>
      </c>
      <c r="Y464" s="104" t="str">
        <f aca="false">IF(T464&gt;0,IF(U464="","-",IF(X464&lt;0%,"DEGROWTH","GROWTH")))</f>
        <v>GROWTH</v>
      </c>
      <c r="Z464" s="75" t="n">
        <v>0</v>
      </c>
      <c r="AA464" s="70"/>
      <c r="AB464" s="70" t="s">
        <v>133</v>
      </c>
      <c r="AC464" s="70" t="s">
        <v>134</v>
      </c>
      <c r="AD464" s="3"/>
      <c r="AE464" s="3"/>
      <c r="AF464" s="70" t="s">
        <v>134</v>
      </c>
      <c r="AG464" s="121" t="n">
        <f aca="false">IFERROR(INDEX(Last6M_AvgSales_Ref!$B$2:$B$12659,MATCH(D464,Last6M_AvgSales_Ref!$A$2:$A$12659,0)),"")</f>
        <v>126.666666666667</v>
      </c>
    </row>
    <row r="465" customFormat="false" ht="14.25" hidden="false" customHeight="true" outlineLevel="0" collapsed="false">
      <c r="A465" s="70" t="s">
        <v>134</v>
      </c>
      <c r="B465" s="72" t="s">
        <v>61</v>
      </c>
      <c r="C465" s="72" t="s">
        <v>1500</v>
      </c>
      <c r="D465" s="72" t="n">
        <v>1000003407</v>
      </c>
      <c r="E465" s="72" t="s">
        <v>1501</v>
      </c>
      <c r="F465" s="74" t="n">
        <v>44991</v>
      </c>
      <c r="G465" s="67" t="str">
        <f aca="false">IF(I465&gt;0,"Targeted Dealer","-")</f>
        <v>Targeted Dealer</v>
      </c>
      <c r="H465" s="67"/>
      <c r="I465" s="68" t="n">
        <v>284</v>
      </c>
      <c r="J465" s="68" t="n">
        <f aca="false">I465/$J$1*($J$1-$E$1)</f>
        <v>284</v>
      </c>
      <c r="K465" s="69" t="n">
        <v>128</v>
      </c>
      <c r="L465" s="69" t="n">
        <f aca="false">I465-K465</f>
        <v>156</v>
      </c>
      <c r="M465" s="69" t="n">
        <f aca="false">IFERROR((K465/J465%),"-")</f>
        <v>45.0704225352113</v>
      </c>
      <c r="N465" s="97" t="n">
        <v>75.5</v>
      </c>
      <c r="O465" s="98" t="str">
        <f aca="false">IF(F465&lt;=$P$2,"June","")</f>
        <v>June</v>
      </c>
      <c r="P465" s="97" t="n">
        <f aca="false">N465</f>
        <v>75.5</v>
      </c>
      <c r="Q465" s="99" t="n">
        <f aca="false">K465-P465</f>
        <v>52.5</v>
      </c>
      <c r="R465" s="98" t="n">
        <f aca="false">IFERROR(IF(O465="May",(K465/P465-1))," ")</f>
        <v>0</v>
      </c>
      <c r="S465" s="100" t="str">
        <f aca="false">IF(N465&gt;0,IF(O465="","-",IF(R465&lt;0%,"DEGROWTH","GROWTH")))</f>
        <v>GROWTH</v>
      </c>
      <c r="T465" s="69" t="n">
        <v>141</v>
      </c>
      <c r="U465" s="101" t="str">
        <f aca="false">IF(F465&lt;=$V$2,"May","")</f>
        <v>May</v>
      </c>
      <c r="V465" s="69" t="n">
        <f aca="false">T465</f>
        <v>141</v>
      </c>
      <c r="W465" s="102" t="n">
        <f aca="false">K465-V465</f>
        <v>-13</v>
      </c>
      <c r="X465" s="103" t="n">
        <f aca="false">IFERROR(IF(U465="June",(K465/V465-1)),0)</f>
        <v>0</v>
      </c>
      <c r="Y465" s="104" t="str">
        <f aca="false">IF(T465&gt;0,IF(U465="","-",IF(X465&lt;0%,"DEGROWTH","GROWTH")))</f>
        <v>GROWTH</v>
      </c>
      <c r="Z465" s="75" t="n">
        <v>0</v>
      </c>
      <c r="AA465" s="70"/>
      <c r="AB465" s="70" t="s">
        <v>133</v>
      </c>
      <c r="AC465" s="70" t="s">
        <v>134</v>
      </c>
      <c r="AD465" s="3"/>
      <c r="AE465" s="3"/>
      <c r="AF465" s="70" t="s">
        <v>134</v>
      </c>
      <c r="AG465" s="121" t="n">
        <f aca="false">IFERROR(INDEX(Last6M_AvgSales_Ref!$B$2:$B$12659,MATCH(D465,Last6M_AvgSales_Ref!$A$2:$A$12659,0)),"")</f>
        <v>108.5</v>
      </c>
    </row>
    <row r="466" customFormat="false" ht="14.25" hidden="false" customHeight="true" outlineLevel="0" collapsed="false">
      <c r="A466" s="70" t="s">
        <v>134</v>
      </c>
      <c r="B466" s="72" t="s">
        <v>61</v>
      </c>
      <c r="C466" s="72" t="s">
        <v>1502</v>
      </c>
      <c r="D466" s="72" t="n">
        <v>1000003598</v>
      </c>
      <c r="E466" s="72" t="s">
        <v>1503</v>
      </c>
      <c r="F466" s="74" t="n">
        <v>45100</v>
      </c>
      <c r="G466" s="67" t="str">
        <f aca="false">IF(I466&gt;0,"Targeted Dealer","-")</f>
        <v>Targeted Dealer</v>
      </c>
      <c r="H466" s="67"/>
      <c r="I466" s="68" t="n">
        <v>210</v>
      </c>
      <c r="J466" s="68" t="n">
        <f aca="false">I466/$J$1*($J$1-$E$1)</f>
        <v>210</v>
      </c>
      <c r="K466" s="69" t="n">
        <v>113</v>
      </c>
      <c r="L466" s="69" t="n">
        <f aca="false">I466-K466</f>
        <v>97</v>
      </c>
      <c r="M466" s="69" t="n">
        <f aca="false">IFERROR((K466/J466%),"-")</f>
        <v>53.8095238095238</v>
      </c>
      <c r="N466" s="97" t="n">
        <v>105</v>
      </c>
      <c r="O466" s="98" t="str">
        <f aca="false">IF(F466&lt;=$P$2,"June","")</f>
        <v>June</v>
      </c>
      <c r="P466" s="97" t="n">
        <f aca="false">N466</f>
        <v>105</v>
      </c>
      <c r="Q466" s="99" t="n">
        <f aca="false">K466-P466</f>
        <v>8</v>
      </c>
      <c r="R466" s="98" t="n">
        <f aca="false">IFERROR(IF(O466="May",(K466/P466-1))," ")</f>
        <v>0</v>
      </c>
      <c r="S466" s="100" t="str">
        <f aca="false">IF(N466&gt;0,IF(O466="","-",IF(R466&lt;0%,"DEGROWTH","GROWTH")))</f>
        <v>GROWTH</v>
      </c>
      <c r="T466" s="69" t="n">
        <v>103</v>
      </c>
      <c r="U466" s="101" t="str">
        <f aca="false">IF(F466&lt;=$V$2,"May","")</f>
        <v>May</v>
      </c>
      <c r="V466" s="69" t="n">
        <f aca="false">T466</f>
        <v>103</v>
      </c>
      <c r="W466" s="102" t="n">
        <f aca="false">K466-V466</f>
        <v>10</v>
      </c>
      <c r="X466" s="103" t="n">
        <f aca="false">IFERROR(IF(U466="June",(K466/V466-1)),0)</f>
        <v>0</v>
      </c>
      <c r="Y466" s="104" t="str">
        <f aca="false">IF(T466&gt;0,IF(U466="","-",IF(X466&lt;0%,"DEGROWTH","GROWTH")))</f>
        <v>GROWTH</v>
      </c>
      <c r="Z466" s="75" t="n">
        <v>0</v>
      </c>
      <c r="AA466" s="70"/>
      <c r="AB466" s="70" t="s">
        <v>133</v>
      </c>
      <c r="AC466" s="70" t="s">
        <v>134</v>
      </c>
      <c r="AD466" s="3"/>
      <c r="AE466" s="3"/>
      <c r="AF466" s="70" t="s">
        <v>134</v>
      </c>
      <c r="AG466" s="121" t="n">
        <f aca="false">IFERROR(INDEX(Last6M_AvgSales_Ref!$B$2:$B$12659,MATCH(D466,Last6M_AvgSales_Ref!$A$2:$A$12659,0)),"")</f>
        <v>145.583333333333</v>
      </c>
    </row>
    <row r="467" customFormat="false" ht="14.25" hidden="false" customHeight="true" outlineLevel="0" collapsed="false">
      <c r="A467" s="70" t="s">
        <v>134</v>
      </c>
      <c r="B467" s="72" t="s">
        <v>61</v>
      </c>
      <c r="C467" s="72" t="s">
        <v>1504</v>
      </c>
      <c r="D467" s="72" t="n">
        <v>1000003806</v>
      </c>
      <c r="E467" s="72" t="s">
        <v>1429</v>
      </c>
      <c r="F467" s="74" t="n">
        <v>45288</v>
      </c>
      <c r="G467" s="67" t="str">
        <f aca="false">IF(I467&gt;0,"Targeted Dealer","-")</f>
        <v>Targeted Dealer</v>
      </c>
      <c r="H467" s="67"/>
      <c r="I467" s="68" t="n">
        <v>100</v>
      </c>
      <c r="J467" s="68" t="n">
        <f aca="false">I467/$J$1*($J$1-$E$1)</f>
        <v>100</v>
      </c>
      <c r="K467" s="69" t="n">
        <v>62</v>
      </c>
      <c r="L467" s="69" t="n">
        <f aca="false">I467-K467</f>
        <v>38</v>
      </c>
      <c r="M467" s="69" t="n">
        <f aca="false">IFERROR((K467/J467%),"-")</f>
        <v>62</v>
      </c>
      <c r="N467" s="97" t="n">
        <v>37.5</v>
      </c>
      <c r="O467" s="98" t="str">
        <f aca="false">IF(F467&lt;=$P$2,"June","")</f>
        <v>June</v>
      </c>
      <c r="P467" s="97" t="n">
        <f aca="false">N467</f>
        <v>37.5</v>
      </c>
      <c r="Q467" s="99" t="n">
        <f aca="false">K467-P467</f>
        <v>24.5</v>
      </c>
      <c r="R467" s="98" t="n">
        <f aca="false">IFERROR(IF(O467="May",(K467/P467-1))," ")</f>
        <v>0</v>
      </c>
      <c r="S467" s="100" t="str">
        <f aca="false">IF(N467&gt;0,IF(O467="","-",IF(R467&lt;0%,"DEGROWTH","GROWTH")))</f>
        <v>GROWTH</v>
      </c>
      <c r="T467" s="69" t="n">
        <v>50</v>
      </c>
      <c r="U467" s="101" t="str">
        <f aca="false">IF(F467&lt;=$V$2,"May","")</f>
        <v>May</v>
      </c>
      <c r="V467" s="69" t="n">
        <f aca="false">T467</f>
        <v>50</v>
      </c>
      <c r="W467" s="102" t="n">
        <f aca="false">K467-V467</f>
        <v>12</v>
      </c>
      <c r="X467" s="103" t="n">
        <f aca="false">IFERROR(IF(U467="June",(K467/V467-1)),0)</f>
        <v>0</v>
      </c>
      <c r="Y467" s="104" t="str">
        <f aca="false">IF(T467&gt;0,IF(U467="","-",IF(X467&lt;0%,"DEGROWTH","GROWTH")))</f>
        <v>GROWTH</v>
      </c>
      <c r="Z467" s="75" t="n">
        <v>0</v>
      </c>
      <c r="AA467" s="70"/>
      <c r="AB467" s="70" t="s">
        <v>133</v>
      </c>
      <c r="AC467" s="70" t="s">
        <v>134</v>
      </c>
      <c r="AD467" s="3"/>
      <c r="AE467" s="3"/>
      <c r="AF467" s="70" t="s">
        <v>134</v>
      </c>
      <c r="AG467" s="121" t="n">
        <f aca="false">IFERROR(INDEX(Last6M_AvgSales_Ref!$B$2:$B$12659,MATCH(D467,Last6M_AvgSales_Ref!$A$2:$A$12659,0)),"")</f>
        <v>41.8333333333333</v>
      </c>
    </row>
    <row r="468" customFormat="false" ht="14.25" hidden="false" customHeight="true" outlineLevel="0" collapsed="false">
      <c r="A468" s="75" t="s">
        <v>134</v>
      </c>
      <c r="B468" s="79" t="s">
        <v>61</v>
      </c>
      <c r="C468" s="79" t="s">
        <v>1505</v>
      </c>
      <c r="D468" s="79" t="n">
        <v>1000003845</v>
      </c>
      <c r="E468" s="79" t="s">
        <v>1506</v>
      </c>
      <c r="F468" s="107" t="n">
        <v>45322</v>
      </c>
      <c r="G468" s="67" t="str">
        <f aca="false">IF(I468&gt;0,"Targeted Dealer","-")</f>
        <v>Targeted Dealer</v>
      </c>
      <c r="H468" s="67"/>
      <c r="I468" s="68" t="n">
        <v>150</v>
      </c>
      <c r="J468" s="68" t="n">
        <f aca="false">I468/$J$1*($J$1-$E$1)</f>
        <v>150</v>
      </c>
      <c r="K468" s="69" t="n">
        <v>175</v>
      </c>
      <c r="L468" s="69" t="n">
        <f aca="false">I468-K468</f>
        <v>-25</v>
      </c>
      <c r="M468" s="69" t="n">
        <f aca="false">IFERROR((K468/J468%),"-")</f>
        <v>116.666666666667</v>
      </c>
      <c r="N468" s="97" t="n">
        <v>125</v>
      </c>
      <c r="O468" s="98" t="str">
        <f aca="false">IF(F468&lt;=$P$2,"June","")</f>
        <v>June</v>
      </c>
      <c r="P468" s="97" t="n">
        <f aca="false">N468</f>
        <v>125</v>
      </c>
      <c r="Q468" s="99" t="n">
        <f aca="false">K468-P468</f>
        <v>50</v>
      </c>
      <c r="R468" s="98" t="n">
        <f aca="false">IFERROR(IF(O468="May",(K468/P468-1))," ")</f>
        <v>0</v>
      </c>
      <c r="S468" s="100" t="str">
        <f aca="false">IF(N468&gt;0,IF(O468="","-",IF(R468&lt;0%,"DEGROWTH","GROWTH")))</f>
        <v>GROWTH</v>
      </c>
      <c r="T468" s="69" t="n">
        <v>71.5</v>
      </c>
      <c r="U468" s="101" t="str">
        <f aca="false">IF(F468&lt;=$V$2,"May","")</f>
        <v>May</v>
      </c>
      <c r="V468" s="69" t="n">
        <f aca="false">T468</f>
        <v>71.5</v>
      </c>
      <c r="W468" s="102" t="n">
        <f aca="false">K468-V468</f>
        <v>103.5</v>
      </c>
      <c r="X468" s="103" t="n">
        <f aca="false">IFERROR(IF(U468="June",(K468/V468-1)),0)</f>
        <v>0</v>
      </c>
      <c r="Y468" s="104" t="str">
        <f aca="false">IF(T468&gt;0,IF(U468="","-",IF(X468&lt;0%,"DEGROWTH","GROWTH")))</f>
        <v>GROWTH</v>
      </c>
      <c r="Z468" s="75" t="n">
        <v>0</v>
      </c>
      <c r="AA468" s="70"/>
      <c r="AB468" s="70" t="s">
        <v>133</v>
      </c>
      <c r="AC468" s="75" t="s">
        <v>134</v>
      </c>
      <c r="AD468" s="3"/>
      <c r="AE468" s="3"/>
      <c r="AF468" s="75" t="s">
        <v>134</v>
      </c>
      <c r="AG468" s="121" t="n">
        <f aca="false">IFERROR(INDEX(Last6M_AvgSales_Ref!$B$2:$B$12659,MATCH(D468,Last6M_AvgSales_Ref!$A$2:$A$12659,0)),"")</f>
        <v>133.416666666667</v>
      </c>
    </row>
    <row r="469" customFormat="false" ht="14.25" hidden="false" customHeight="true" outlineLevel="0" collapsed="false">
      <c r="A469" s="75" t="s">
        <v>134</v>
      </c>
      <c r="B469" s="79" t="s">
        <v>61</v>
      </c>
      <c r="C469" s="79" t="s">
        <v>1507</v>
      </c>
      <c r="D469" s="79" t="n">
        <v>1000003852</v>
      </c>
      <c r="E469" s="79" t="s">
        <v>1508</v>
      </c>
      <c r="F469" s="74" t="n">
        <v>45335</v>
      </c>
      <c r="G469" s="67" t="str">
        <f aca="false">IF(I469&gt;0,"Targeted Dealer","-")</f>
        <v>Targeted Dealer</v>
      </c>
      <c r="H469" s="67"/>
      <c r="I469" s="68" t="n">
        <v>420</v>
      </c>
      <c r="J469" s="68" t="n">
        <f aca="false">I469/$J$1*($J$1-$E$1)</f>
        <v>420</v>
      </c>
      <c r="K469" s="69" t="n">
        <v>189.5</v>
      </c>
      <c r="L469" s="69" t="n">
        <f aca="false">I469-K469</f>
        <v>230.5</v>
      </c>
      <c r="M469" s="69" t="n">
        <f aca="false">IFERROR((K469/J469%),"-")</f>
        <v>45.1190476190476</v>
      </c>
      <c r="N469" s="97" t="n">
        <v>182</v>
      </c>
      <c r="O469" s="98" t="str">
        <f aca="false">IF(F469&lt;=$P$2,"June","")</f>
        <v>June</v>
      </c>
      <c r="P469" s="97" t="n">
        <f aca="false">N469</f>
        <v>182</v>
      </c>
      <c r="Q469" s="99" t="n">
        <f aca="false">K469-P469</f>
        <v>7.5</v>
      </c>
      <c r="R469" s="98" t="n">
        <f aca="false">IFERROR(IF(O469="May",(K469/P469-1))," ")</f>
        <v>0</v>
      </c>
      <c r="S469" s="100" t="str">
        <f aca="false">IF(N469&gt;0,IF(O469="","-",IF(R469&lt;0%,"DEGROWTH","GROWTH")))</f>
        <v>GROWTH</v>
      </c>
      <c r="T469" s="69" t="n">
        <v>201</v>
      </c>
      <c r="U469" s="101" t="str">
        <f aca="false">IF(F469&lt;=$V$2,"May","")</f>
        <v>May</v>
      </c>
      <c r="V469" s="69" t="n">
        <f aca="false">T469</f>
        <v>201</v>
      </c>
      <c r="W469" s="102" t="n">
        <f aca="false">K469-V469</f>
        <v>-11.5</v>
      </c>
      <c r="X469" s="103" t="n">
        <f aca="false">IFERROR(IF(U469="June",(K469/V469-1)),0)</f>
        <v>0</v>
      </c>
      <c r="Y469" s="104" t="str">
        <f aca="false">IF(T469&gt;0,IF(U469="","-",IF(X469&lt;0%,"DEGROWTH","GROWTH")))</f>
        <v>GROWTH</v>
      </c>
      <c r="Z469" s="75" t="n">
        <v>0</v>
      </c>
      <c r="AA469" s="70"/>
      <c r="AB469" s="70" t="s">
        <v>133</v>
      </c>
      <c r="AC469" s="75" t="s">
        <v>134</v>
      </c>
      <c r="AD469" s="3"/>
      <c r="AE469" s="3"/>
      <c r="AF469" s="75" t="s">
        <v>134</v>
      </c>
      <c r="AG469" s="121" t="n">
        <f aca="false">IFERROR(INDEX(Last6M_AvgSales_Ref!$B$2:$B$12659,MATCH(D469,Last6M_AvgSales_Ref!$A$2:$A$12659,0)),"")</f>
        <v>217.166666666667</v>
      </c>
    </row>
    <row r="470" customFormat="false" ht="14.25" hidden="false" customHeight="true" outlineLevel="0" collapsed="false">
      <c r="A470" s="75" t="s">
        <v>134</v>
      </c>
      <c r="B470" s="79" t="s">
        <v>61</v>
      </c>
      <c r="C470" s="79" t="s">
        <v>1509</v>
      </c>
      <c r="D470" s="79" t="n">
        <v>1000003854</v>
      </c>
      <c r="E470" s="79" t="s">
        <v>1510</v>
      </c>
      <c r="F470" s="74" t="n">
        <v>45339</v>
      </c>
      <c r="G470" s="67" t="str">
        <f aca="false">IF(I470&gt;0,"Targeted Dealer","-")</f>
        <v>Targeted Dealer</v>
      </c>
      <c r="H470" s="67"/>
      <c r="I470" s="68" t="n">
        <v>200</v>
      </c>
      <c r="J470" s="68" t="n">
        <f aca="false">I470/$J$1*($J$1-$E$1)</f>
        <v>200</v>
      </c>
      <c r="K470" s="69" t="n">
        <v>259</v>
      </c>
      <c r="L470" s="69" t="n">
        <f aca="false">I470-K470</f>
        <v>-59</v>
      </c>
      <c r="M470" s="69" t="n">
        <f aca="false">IFERROR((K470/J470%),"-")</f>
        <v>129.5</v>
      </c>
      <c r="N470" s="97" t="n">
        <v>205.5</v>
      </c>
      <c r="O470" s="98" t="str">
        <f aca="false">IF(F470&lt;=$P$2,"June","")</f>
        <v>June</v>
      </c>
      <c r="P470" s="97" t="n">
        <f aca="false">N470</f>
        <v>205.5</v>
      </c>
      <c r="Q470" s="99" t="n">
        <f aca="false">K470-P470</f>
        <v>53.5</v>
      </c>
      <c r="R470" s="98" t="n">
        <f aca="false">IFERROR(IF(O470="May",(K470/P470-1))," ")</f>
        <v>0</v>
      </c>
      <c r="S470" s="100" t="str">
        <f aca="false">IF(N470&gt;0,IF(O470="","-",IF(R470&lt;0%,"DEGROWTH","GROWTH")))</f>
        <v>GROWTH</v>
      </c>
      <c r="T470" s="69" t="n">
        <v>75</v>
      </c>
      <c r="U470" s="101" t="str">
        <f aca="false">IF(F470&lt;=$V$2,"May","")</f>
        <v>May</v>
      </c>
      <c r="V470" s="69" t="n">
        <f aca="false">T470</f>
        <v>75</v>
      </c>
      <c r="W470" s="102" t="n">
        <f aca="false">K470-V470</f>
        <v>184</v>
      </c>
      <c r="X470" s="103" t="n">
        <f aca="false">IFERROR(IF(U470="June",(K470/V470-1)),0)</f>
        <v>0</v>
      </c>
      <c r="Y470" s="104" t="str">
        <f aca="false">IF(T470&gt;0,IF(U470="","-",IF(X470&lt;0%,"DEGROWTH","GROWTH")))</f>
        <v>GROWTH</v>
      </c>
      <c r="Z470" s="75" t="n">
        <v>0</v>
      </c>
      <c r="AA470" s="70"/>
      <c r="AB470" s="70" t="s">
        <v>133</v>
      </c>
      <c r="AC470" s="75" t="s">
        <v>134</v>
      </c>
      <c r="AD470" s="3"/>
      <c r="AE470" s="3"/>
      <c r="AF470" s="75" t="s">
        <v>134</v>
      </c>
      <c r="AG470" s="121" t="n">
        <f aca="false">IFERROR(INDEX(Last6M_AvgSales_Ref!$B$2:$B$12659,MATCH(D470,Last6M_AvgSales_Ref!$A$2:$A$12659,0)),"")</f>
        <v>203.083333333333</v>
      </c>
    </row>
    <row r="471" customFormat="false" ht="14.25" hidden="false" customHeight="true" outlineLevel="0" collapsed="false">
      <c r="A471" s="75" t="s">
        <v>134</v>
      </c>
      <c r="B471" s="79" t="s">
        <v>61</v>
      </c>
      <c r="C471" s="79" t="s">
        <v>1511</v>
      </c>
      <c r="D471" s="79" t="n">
        <v>1000003855</v>
      </c>
      <c r="E471" s="79" t="s">
        <v>1512</v>
      </c>
      <c r="F471" s="74" t="n">
        <v>45339</v>
      </c>
      <c r="G471" s="67" t="str">
        <f aca="false">IF(I471&gt;0,"Targeted Dealer","-")</f>
        <v>Targeted Dealer</v>
      </c>
      <c r="H471" s="67"/>
      <c r="I471" s="68" t="n">
        <v>230</v>
      </c>
      <c r="J471" s="68" t="n">
        <f aca="false">I471/$J$1*($J$1-$E$1)</f>
        <v>230</v>
      </c>
      <c r="K471" s="69" t="n">
        <v>83</v>
      </c>
      <c r="L471" s="69" t="n">
        <f aca="false">I471-K471</f>
        <v>147</v>
      </c>
      <c r="M471" s="69" t="n">
        <f aca="false">IFERROR((K471/J471%),"-")</f>
        <v>36.0869565217391</v>
      </c>
      <c r="N471" s="97" t="n">
        <v>110</v>
      </c>
      <c r="O471" s="98" t="str">
        <f aca="false">IF(F471&lt;=$P$2,"June","")</f>
        <v>June</v>
      </c>
      <c r="P471" s="97" t="n">
        <f aca="false">N471</f>
        <v>110</v>
      </c>
      <c r="Q471" s="99" t="n">
        <f aca="false">K471-P471</f>
        <v>-27</v>
      </c>
      <c r="R471" s="98" t="n">
        <f aca="false">IFERROR(IF(O471="May",(K471/P471-1))," ")</f>
        <v>0</v>
      </c>
      <c r="S471" s="100" t="str">
        <f aca="false">IF(N471&gt;0,IF(O471="","-",IF(R471&lt;0%,"DEGROWTH","GROWTH")))</f>
        <v>GROWTH</v>
      </c>
      <c r="T471" s="69" t="n">
        <v>111.5</v>
      </c>
      <c r="U471" s="101" t="str">
        <f aca="false">IF(F471&lt;=$V$2,"May","")</f>
        <v>May</v>
      </c>
      <c r="V471" s="69" t="n">
        <f aca="false">T471</f>
        <v>111.5</v>
      </c>
      <c r="W471" s="102" t="n">
        <f aca="false">K471-V471</f>
        <v>-28.5</v>
      </c>
      <c r="X471" s="103" t="n">
        <f aca="false">IFERROR(IF(U471="June",(K471/V471-1)),0)</f>
        <v>0</v>
      </c>
      <c r="Y471" s="104" t="str">
        <f aca="false">IF(T471&gt;0,IF(U471="","-",IF(X471&lt;0%,"DEGROWTH","GROWTH")))</f>
        <v>GROWTH</v>
      </c>
      <c r="Z471" s="75" t="n">
        <v>0</v>
      </c>
      <c r="AA471" s="70"/>
      <c r="AB471" s="70" t="s">
        <v>133</v>
      </c>
      <c r="AC471" s="75" t="s">
        <v>134</v>
      </c>
      <c r="AD471" s="3"/>
      <c r="AE471" s="3"/>
      <c r="AF471" s="75" t="s">
        <v>134</v>
      </c>
      <c r="AG471" s="121" t="n">
        <f aca="false">IFERROR(INDEX(Last6M_AvgSales_Ref!$B$2:$B$12659,MATCH(D471,Last6M_AvgSales_Ref!$A$2:$A$12659,0)),"")</f>
        <v>93.75</v>
      </c>
    </row>
    <row r="472" customFormat="false" ht="14.25" hidden="false" customHeight="true" outlineLevel="0" collapsed="false">
      <c r="A472" s="75" t="s">
        <v>134</v>
      </c>
      <c r="B472" s="79" t="s">
        <v>61</v>
      </c>
      <c r="C472" s="79" t="s">
        <v>1513</v>
      </c>
      <c r="D472" s="79" t="n">
        <v>1000003890</v>
      </c>
      <c r="E472" s="79" t="s">
        <v>1514</v>
      </c>
      <c r="F472" s="74" t="n">
        <v>45371</v>
      </c>
      <c r="G472" s="67" t="str">
        <f aca="false">IF(I472&gt;0,"Targeted Dealer","-")</f>
        <v>Targeted Dealer</v>
      </c>
      <c r="H472" s="67"/>
      <c r="I472" s="68" t="n">
        <v>2060</v>
      </c>
      <c r="J472" s="68" t="n">
        <f aca="false">I472/$J$1*($J$1-$E$1)</f>
        <v>2060</v>
      </c>
      <c r="K472" s="69" t="n">
        <v>1076.4</v>
      </c>
      <c r="L472" s="69" t="n">
        <f aca="false">I472-K472</f>
        <v>983.6</v>
      </c>
      <c r="M472" s="69" t="n">
        <f aca="false">IFERROR((K472/J472%),"-")</f>
        <v>52.252427184466</v>
      </c>
      <c r="N472" s="97" t="n">
        <v>1025.05</v>
      </c>
      <c r="O472" s="98" t="str">
        <f aca="false">IF(F472&lt;=$P$2,"June","")</f>
        <v>June</v>
      </c>
      <c r="P472" s="97" t="n">
        <f aca="false">N472</f>
        <v>1025.05</v>
      </c>
      <c r="Q472" s="99" t="n">
        <f aca="false">K472-P472</f>
        <v>51.3500000000001</v>
      </c>
      <c r="R472" s="98" t="n">
        <f aca="false">IFERROR(IF(O472="May",(K472/P472-1))," ")</f>
        <v>0</v>
      </c>
      <c r="S472" s="100" t="str">
        <f aca="false">IF(N472&gt;0,IF(O472="","-",IF(R472&lt;0%,"DEGROWTH","GROWTH")))</f>
        <v>GROWTH</v>
      </c>
      <c r="T472" s="69" t="n">
        <v>1023.7</v>
      </c>
      <c r="U472" s="101" t="str">
        <f aca="false">IF(F472&lt;=$V$2,"May","")</f>
        <v>May</v>
      </c>
      <c r="V472" s="69" t="n">
        <f aca="false">T472</f>
        <v>1023.7</v>
      </c>
      <c r="W472" s="102" t="n">
        <f aca="false">K472-V472</f>
        <v>52.7</v>
      </c>
      <c r="X472" s="103" t="n">
        <f aca="false">IFERROR(IF(U472="June",(K472/V472-1)),0)</f>
        <v>0</v>
      </c>
      <c r="Y472" s="104" t="str">
        <f aca="false">IF(T472&gt;0,IF(U472="","-",IF(X472&lt;0%,"DEGROWTH","GROWTH")))</f>
        <v>GROWTH</v>
      </c>
      <c r="Z472" s="75" t="n">
        <v>0</v>
      </c>
      <c r="AA472" s="70"/>
      <c r="AB472" s="70" t="s">
        <v>133</v>
      </c>
      <c r="AC472" s="75" t="s">
        <v>134</v>
      </c>
      <c r="AD472" s="3"/>
      <c r="AE472" s="3"/>
      <c r="AF472" s="75" t="s">
        <v>134</v>
      </c>
      <c r="AG472" s="121" t="n">
        <f aca="false">IFERROR(INDEX(Last6M_AvgSales_Ref!$B$2:$B$12659,MATCH(D472,Last6M_AvgSales_Ref!$A$2:$A$12659,0)),"")</f>
        <v>1171.41666666667</v>
      </c>
    </row>
    <row r="473" customFormat="false" ht="14.25" hidden="false" customHeight="true" outlineLevel="0" collapsed="false">
      <c r="A473" s="75" t="s">
        <v>134</v>
      </c>
      <c r="B473" s="79" t="s">
        <v>61</v>
      </c>
      <c r="C473" s="79" t="s">
        <v>1515</v>
      </c>
      <c r="D473" s="79" t="n">
        <v>1000003968</v>
      </c>
      <c r="E473" s="79" t="s">
        <v>1516</v>
      </c>
      <c r="F473" s="74" t="n">
        <v>45439</v>
      </c>
      <c r="G473" s="67" t="str">
        <f aca="false">IF(I473&gt;0,"Targeted Dealer","-")</f>
        <v>Targeted Dealer</v>
      </c>
      <c r="H473" s="67"/>
      <c r="I473" s="68" t="n">
        <v>80</v>
      </c>
      <c r="J473" s="68" t="n">
        <f aca="false">I473/$J$1*($J$1-$E$1)</f>
        <v>80</v>
      </c>
      <c r="K473" s="69" t="n">
        <v>87.5</v>
      </c>
      <c r="L473" s="69" t="n">
        <f aca="false">I473-K473</f>
        <v>-7.5</v>
      </c>
      <c r="M473" s="69" t="n">
        <f aca="false">IFERROR((K473/J473%),"-")</f>
        <v>109.375</v>
      </c>
      <c r="N473" s="97" t="n">
        <v>87.5</v>
      </c>
      <c r="O473" s="98" t="str">
        <f aca="false">IF(F473&lt;=$P$2,"June","")</f>
        <v>June</v>
      </c>
      <c r="P473" s="97" t="n">
        <f aca="false">N473</f>
        <v>87.5</v>
      </c>
      <c r="Q473" s="99" t="n">
        <f aca="false">K473-P473</f>
        <v>0</v>
      </c>
      <c r="R473" s="98" t="n">
        <f aca="false">IFERROR(IF(O473="May",(K473/P473-1))," ")</f>
        <v>0</v>
      </c>
      <c r="S473" s="100" t="str">
        <f aca="false">IF(N473&gt;0,IF(O473="","-",IF(R473&lt;0%,"DEGROWTH","GROWTH")))</f>
        <v>GROWTH</v>
      </c>
      <c r="T473" s="69" t="n">
        <v>37.5</v>
      </c>
      <c r="U473" s="101" t="str">
        <f aca="false">IF(F473&lt;=$V$2,"May","")</f>
        <v>May</v>
      </c>
      <c r="V473" s="69" t="n">
        <f aca="false">T473</f>
        <v>37.5</v>
      </c>
      <c r="W473" s="102" t="n">
        <f aca="false">K473-V473</f>
        <v>50</v>
      </c>
      <c r="X473" s="103" t="n">
        <f aca="false">IFERROR(IF(U473="June",(K473/V473-1)),0)</f>
        <v>0</v>
      </c>
      <c r="Y473" s="104" t="str">
        <f aca="false">IF(T473&gt;0,IF(U473="","-",IF(X473&lt;0%,"DEGROWTH","GROWTH")))</f>
        <v>GROWTH</v>
      </c>
      <c r="Z473" s="75" t="n">
        <v>0</v>
      </c>
      <c r="AA473" s="70"/>
      <c r="AB473" s="70" t="s">
        <v>133</v>
      </c>
      <c r="AC473" s="75" t="s">
        <v>134</v>
      </c>
      <c r="AD473" s="3"/>
      <c r="AE473" s="3"/>
      <c r="AF473" s="75" t="s">
        <v>134</v>
      </c>
      <c r="AG473" s="121" t="n">
        <f aca="false">IFERROR(INDEX(Last6M_AvgSales_Ref!$B$2:$B$12659,MATCH(D473,Last6M_AvgSales_Ref!$A$2:$A$12659,0)),"")</f>
        <v>82.75</v>
      </c>
    </row>
    <row r="474" customFormat="false" ht="14.25" hidden="false" customHeight="true" outlineLevel="0" collapsed="false">
      <c r="A474" s="75" t="s">
        <v>134</v>
      </c>
      <c r="B474" s="79" t="s">
        <v>61</v>
      </c>
      <c r="C474" s="79" t="s">
        <v>1517</v>
      </c>
      <c r="D474" s="79" t="n">
        <v>1000003969</v>
      </c>
      <c r="E474" s="79" t="s">
        <v>1501</v>
      </c>
      <c r="F474" s="74" t="n">
        <v>45439</v>
      </c>
      <c r="G474" s="67" t="str">
        <f aca="false">IF(I474&gt;0,"Targeted Dealer","-")</f>
        <v>Targeted Dealer</v>
      </c>
      <c r="H474" s="67"/>
      <c r="I474" s="68" t="n">
        <v>80</v>
      </c>
      <c r="J474" s="68" t="n">
        <f aca="false">I474/$J$1*($J$1-$E$1)</f>
        <v>80</v>
      </c>
      <c r="K474" s="69" t="n">
        <v>62.5</v>
      </c>
      <c r="L474" s="69" t="n">
        <f aca="false">I474-K474</f>
        <v>17.5</v>
      </c>
      <c r="M474" s="69" t="n">
        <f aca="false">IFERROR((K474/J474%),"-")</f>
        <v>78.125</v>
      </c>
      <c r="N474" s="97" t="n">
        <v>37.5</v>
      </c>
      <c r="O474" s="98" t="str">
        <f aca="false">IF(F474&lt;=$P$2,"June","")</f>
        <v>June</v>
      </c>
      <c r="P474" s="97" t="n">
        <f aca="false">N474</f>
        <v>37.5</v>
      </c>
      <c r="Q474" s="99" t="n">
        <f aca="false">K474-P474</f>
        <v>25</v>
      </c>
      <c r="R474" s="98" t="n">
        <f aca="false">IFERROR(IF(O474="May",(K474/P474-1))," ")</f>
        <v>0</v>
      </c>
      <c r="S474" s="100" t="str">
        <f aca="false">IF(N474&gt;0,IF(O474="","-",IF(R474&lt;0%,"DEGROWTH","GROWTH")))</f>
        <v>GROWTH</v>
      </c>
      <c r="T474" s="69" t="n">
        <v>37.5</v>
      </c>
      <c r="U474" s="101" t="str">
        <f aca="false">IF(F474&lt;=$V$2,"May","")</f>
        <v>May</v>
      </c>
      <c r="V474" s="69" t="n">
        <f aca="false">T474</f>
        <v>37.5</v>
      </c>
      <c r="W474" s="102" t="n">
        <f aca="false">K474-V474</f>
        <v>25</v>
      </c>
      <c r="X474" s="103" t="n">
        <f aca="false">IFERROR(IF(U474="June",(K474/V474-1)),0)</f>
        <v>0</v>
      </c>
      <c r="Y474" s="104" t="str">
        <f aca="false">IF(T474&gt;0,IF(U474="","-",IF(X474&lt;0%,"DEGROWTH","GROWTH")))</f>
        <v>GROWTH</v>
      </c>
      <c r="Z474" s="75" t="n">
        <v>0</v>
      </c>
      <c r="AA474" s="70"/>
      <c r="AB474" s="70" t="s">
        <v>133</v>
      </c>
      <c r="AC474" s="75" t="s">
        <v>134</v>
      </c>
      <c r="AD474" s="3"/>
      <c r="AE474" s="3"/>
      <c r="AF474" s="75" t="s">
        <v>134</v>
      </c>
      <c r="AG474" s="121" t="n">
        <f aca="false">IFERROR(INDEX(Last6M_AvgSales_Ref!$B$2:$B$12659,MATCH(D474,Last6M_AvgSales_Ref!$A$2:$A$12659,0)),"")</f>
        <v>66.75</v>
      </c>
    </row>
    <row r="475" customFormat="false" ht="14.25" hidden="false" customHeight="true" outlineLevel="0" collapsed="false">
      <c r="A475" s="75" t="s">
        <v>134</v>
      </c>
      <c r="B475" s="79" t="s">
        <v>61</v>
      </c>
      <c r="C475" s="79" t="s">
        <v>1518</v>
      </c>
      <c r="D475" s="79" t="n">
        <v>1000003999</v>
      </c>
      <c r="E475" s="79" t="s">
        <v>1519</v>
      </c>
      <c r="F475" s="74" t="n">
        <v>45449</v>
      </c>
      <c r="G475" s="67" t="str">
        <f aca="false">IF(I475&gt;0,"Targeted Dealer","-")</f>
        <v>Targeted Dealer</v>
      </c>
      <c r="H475" s="67"/>
      <c r="I475" s="68" t="n">
        <v>50</v>
      </c>
      <c r="J475" s="68" t="n">
        <f aca="false">I475/$J$1*($J$1-$E$1)</f>
        <v>50</v>
      </c>
      <c r="K475" s="69" t="n">
        <v>32.5</v>
      </c>
      <c r="L475" s="69" t="n">
        <f aca="false">I475-K475</f>
        <v>17.5</v>
      </c>
      <c r="M475" s="69" t="n">
        <f aca="false">IFERROR((K475/J475%),"-")</f>
        <v>65</v>
      </c>
      <c r="N475" s="97" t="n">
        <v>25.5</v>
      </c>
      <c r="O475" s="98" t="str">
        <f aca="false">IF(F475&lt;=$P$2,"June","")</f>
        <v>June</v>
      </c>
      <c r="P475" s="97" t="n">
        <f aca="false">N475</f>
        <v>25.5</v>
      </c>
      <c r="Q475" s="99" t="n">
        <f aca="false">K475-P475</f>
        <v>7</v>
      </c>
      <c r="R475" s="98" t="n">
        <f aca="false">IFERROR(IF(O475="May",(K475/P475-1))," ")</f>
        <v>0</v>
      </c>
      <c r="S475" s="100" t="str">
        <f aca="false">IF(N475&gt;0,IF(O475="","-",IF(R475&lt;0%,"DEGROWTH","GROWTH")))</f>
        <v>GROWTH</v>
      </c>
      <c r="T475" s="69" t="n">
        <v>25</v>
      </c>
      <c r="U475" s="101" t="str">
        <f aca="false">IF(F475&lt;=$V$2,"May","")</f>
        <v>May</v>
      </c>
      <c r="V475" s="69" t="n">
        <f aca="false">T475</f>
        <v>25</v>
      </c>
      <c r="W475" s="102" t="n">
        <f aca="false">K475-V475</f>
        <v>7.5</v>
      </c>
      <c r="X475" s="103" t="n">
        <f aca="false">IFERROR(IF(U475="June",(K475/V475-1)),0)</f>
        <v>0</v>
      </c>
      <c r="Y475" s="104" t="str">
        <f aca="false">IF(T475&gt;0,IF(U475="","-",IF(X475&lt;0%,"DEGROWTH","GROWTH")))</f>
        <v>GROWTH</v>
      </c>
      <c r="Z475" s="75" t="n">
        <v>0</v>
      </c>
      <c r="AA475" s="70"/>
      <c r="AB475" s="70" t="s">
        <v>133</v>
      </c>
      <c r="AC475" s="75" t="s">
        <v>134</v>
      </c>
      <c r="AD475" s="3"/>
      <c r="AE475" s="3"/>
      <c r="AF475" s="75" t="s">
        <v>134</v>
      </c>
      <c r="AG475" s="121" t="n">
        <f aca="false">IFERROR(INDEX(Last6M_AvgSales_Ref!$B$2:$B$12659,MATCH(D475,Last6M_AvgSales_Ref!$A$2:$A$12659,0)),"")</f>
        <v>26.5833333333333</v>
      </c>
    </row>
    <row r="476" customFormat="false" ht="14.25" hidden="false" customHeight="true" outlineLevel="0" collapsed="false">
      <c r="A476" s="75" t="s">
        <v>134</v>
      </c>
      <c r="B476" s="79" t="s">
        <v>61</v>
      </c>
      <c r="C476" s="79" t="s">
        <v>1520</v>
      </c>
      <c r="D476" s="79" t="n">
        <v>1000004022</v>
      </c>
      <c r="E476" s="79" t="s">
        <v>1521</v>
      </c>
      <c r="F476" s="74" t="n">
        <v>45472</v>
      </c>
      <c r="G476" s="67" t="str">
        <f aca="false">IF(I476&gt;0,"Targeted Dealer","-")</f>
        <v>Targeted Dealer</v>
      </c>
      <c r="H476" s="67"/>
      <c r="I476" s="68" t="n">
        <v>20</v>
      </c>
      <c r="J476" s="68" t="n">
        <f aca="false">I476/$J$1*($J$1-$E$1)</f>
        <v>20</v>
      </c>
      <c r="K476" s="69" t="n">
        <v>0</v>
      </c>
      <c r="L476" s="69" t="n">
        <f aca="false">I476-K476</f>
        <v>20</v>
      </c>
      <c r="M476" s="69" t="n">
        <f aca="false">IFERROR((K476/J476%),"-")</f>
        <v>0</v>
      </c>
      <c r="N476" s="97" t="n">
        <v>0</v>
      </c>
      <c r="O476" s="98" t="str">
        <f aca="false">IF(F476&lt;=$P$2,"June","")</f>
        <v>June</v>
      </c>
      <c r="P476" s="97" t="n">
        <f aca="false">N476</f>
        <v>0</v>
      </c>
      <c r="Q476" s="99" t="n">
        <f aca="false">K476-P476</f>
        <v>0</v>
      </c>
      <c r="R476" s="98" t="n">
        <f aca="false">IFERROR(IF(O476="May",(K476/P476-1))," ")</f>
        <v>0</v>
      </c>
      <c r="S476" s="105" t="b">
        <f aca="false">IF(N476&gt;0,IF(O476="","-",IF(R476&lt;0%,"DEGROWTH","GROWTH")))</f>
        <v>0</v>
      </c>
      <c r="T476" s="69" t="n">
        <v>32</v>
      </c>
      <c r="U476" s="101" t="str">
        <f aca="false">IF(F476&lt;=$V$2,"May","")</f>
        <v>May</v>
      </c>
      <c r="V476" s="69" t="n">
        <f aca="false">T476</f>
        <v>32</v>
      </c>
      <c r="W476" s="102" t="n">
        <f aca="false">K476-V476</f>
        <v>-32</v>
      </c>
      <c r="X476" s="103" t="n">
        <f aca="false">IFERROR(IF(U476="June",(K476/V476-1)),0)</f>
        <v>0</v>
      </c>
      <c r="Y476" s="104" t="str">
        <f aca="false">IF(T476&gt;0,IF(U476="","-",IF(X476&lt;0%,"DEGROWTH","GROWTH")))</f>
        <v>GROWTH</v>
      </c>
      <c r="Z476" s="75" t="n">
        <v>0</v>
      </c>
      <c r="AA476" s="70"/>
      <c r="AB476" s="70" t="s">
        <v>133</v>
      </c>
      <c r="AC476" s="75" t="s">
        <v>134</v>
      </c>
      <c r="AD476" s="3"/>
      <c r="AE476" s="3"/>
      <c r="AF476" s="75" t="s">
        <v>134</v>
      </c>
      <c r="AG476" s="121" t="n">
        <f aca="false">IFERROR(INDEX(Last6M_AvgSales_Ref!$B$2:$B$12659,MATCH(D476,Last6M_AvgSales_Ref!$A$2:$A$12659,0)),"")</f>
        <v>10.4166666666667</v>
      </c>
    </row>
    <row r="477" customFormat="false" ht="14.25" hidden="false" customHeight="true" outlineLevel="0" collapsed="false">
      <c r="A477" s="75" t="s">
        <v>134</v>
      </c>
      <c r="B477" s="79" t="s">
        <v>61</v>
      </c>
      <c r="C477" s="79" t="s">
        <v>1522</v>
      </c>
      <c r="D477" s="79" t="n">
        <v>1000004052</v>
      </c>
      <c r="E477" s="79" t="s">
        <v>1523</v>
      </c>
      <c r="F477" s="74" t="n">
        <v>45497</v>
      </c>
      <c r="G477" s="67" t="str">
        <f aca="false">IF(I477&gt;0,"Targeted Dealer","-")</f>
        <v>Targeted Dealer</v>
      </c>
      <c r="H477" s="67"/>
      <c r="I477" s="68" t="n">
        <v>80</v>
      </c>
      <c r="J477" s="68" t="n">
        <f aca="false">I477/$J$1*($J$1-$E$1)</f>
        <v>80</v>
      </c>
      <c r="K477" s="69" t="n">
        <v>79</v>
      </c>
      <c r="L477" s="69" t="n">
        <f aca="false">I477-K477</f>
        <v>1</v>
      </c>
      <c r="M477" s="69" t="n">
        <f aca="false">IFERROR((K477/J477%),"-")</f>
        <v>98.75</v>
      </c>
      <c r="N477" s="97" t="n">
        <v>58.5</v>
      </c>
      <c r="O477" s="98" t="str">
        <f aca="false">IF(F477&lt;=$P$2,"June","")</f>
        <v>June</v>
      </c>
      <c r="P477" s="97" t="n">
        <f aca="false">N477</f>
        <v>58.5</v>
      </c>
      <c r="Q477" s="99" t="n">
        <f aca="false">K477-P477</f>
        <v>20.5</v>
      </c>
      <c r="R477" s="98" t="n">
        <f aca="false">IFERROR(IF(O477="May",(K477/P477-1))," ")</f>
        <v>0</v>
      </c>
      <c r="S477" s="100" t="str">
        <f aca="false">IF(N477&gt;0,IF(O477="","-",IF(R477&lt;0%,"DEGROWTH","GROWTH")))</f>
        <v>GROWTH</v>
      </c>
      <c r="T477" s="69" t="n">
        <v>37.5</v>
      </c>
      <c r="U477" s="101" t="str">
        <f aca="false">IF(F477&lt;=$V$2,"May","")</f>
        <v>May</v>
      </c>
      <c r="V477" s="69" t="n">
        <f aca="false">T477</f>
        <v>37.5</v>
      </c>
      <c r="W477" s="102" t="n">
        <f aca="false">K477-V477</f>
        <v>41.5</v>
      </c>
      <c r="X477" s="103" t="n">
        <f aca="false">IFERROR(IF(U477="June",(K477/V477-1)),0)</f>
        <v>0</v>
      </c>
      <c r="Y477" s="104" t="str">
        <f aca="false">IF(T477&gt;0,IF(U477="","-",IF(X477&lt;0%,"DEGROWTH","GROWTH")))</f>
        <v>GROWTH</v>
      </c>
      <c r="Z477" s="75" t="n">
        <v>0</v>
      </c>
      <c r="AA477" s="70"/>
      <c r="AB477" s="70" t="s">
        <v>133</v>
      </c>
      <c r="AC477" s="75" t="s">
        <v>134</v>
      </c>
      <c r="AD477" s="3"/>
      <c r="AE477" s="3"/>
      <c r="AF477" s="75" t="s">
        <v>134</v>
      </c>
      <c r="AG477" s="121" t="n">
        <f aca="false">IFERROR(INDEX(Last6M_AvgSales_Ref!$B$2:$B$12659,MATCH(D477,Last6M_AvgSales_Ref!$A$2:$A$12659,0)),"")</f>
        <v>61.0833333333333</v>
      </c>
    </row>
    <row r="478" customFormat="false" ht="14.25" hidden="false" customHeight="true" outlineLevel="0" collapsed="false">
      <c r="A478" s="75" t="s">
        <v>134</v>
      </c>
      <c r="B478" s="79" t="s">
        <v>61</v>
      </c>
      <c r="C478" s="79" t="s">
        <v>1524</v>
      </c>
      <c r="D478" s="79" t="n">
        <v>1000004105</v>
      </c>
      <c r="E478" s="79" t="s">
        <v>1525</v>
      </c>
      <c r="F478" s="109" t="n">
        <v>45535</v>
      </c>
      <c r="G478" s="67" t="str">
        <f aca="false">IF(I478&gt;0,"Targeted Dealer","-")</f>
        <v>Targeted Dealer</v>
      </c>
      <c r="H478" s="67"/>
      <c r="I478" s="68" t="n">
        <v>50</v>
      </c>
      <c r="J478" s="68" t="n">
        <f aca="false">I478/$J$1*($J$1-$E$1)</f>
        <v>50</v>
      </c>
      <c r="K478" s="69" t="n">
        <v>37.5</v>
      </c>
      <c r="L478" s="69" t="n">
        <f aca="false">I478-K478</f>
        <v>12.5</v>
      </c>
      <c r="M478" s="69" t="n">
        <f aca="false">IFERROR((K478/J478%),"-")</f>
        <v>75</v>
      </c>
      <c r="N478" s="97" t="n">
        <v>12.5</v>
      </c>
      <c r="O478" s="98" t="str">
        <f aca="false">IF(F478&lt;=$P$2,"June","")</f>
        <v>June</v>
      </c>
      <c r="P478" s="97" t="n">
        <f aca="false">N478</f>
        <v>12.5</v>
      </c>
      <c r="Q478" s="99" t="n">
        <f aca="false">K478-P478</f>
        <v>25</v>
      </c>
      <c r="R478" s="98" t="n">
        <f aca="false">IFERROR(IF(O478="May",(K478/P478-1))," ")</f>
        <v>0</v>
      </c>
      <c r="S478" s="100" t="str">
        <f aca="false">IF(N478&gt;0,IF(O478="","-",IF(R478&lt;0%,"DEGROWTH","GROWTH")))</f>
        <v>GROWTH</v>
      </c>
      <c r="T478" s="69" t="n">
        <v>25</v>
      </c>
      <c r="U478" s="101" t="str">
        <f aca="false">IF(F478&lt;=$V$2,"May","")</f>
        <v>May</v>
      </c>
      <c r="V478" s="69" t="n">
        <f aca="false">T478</f>
        <v>25</v>
      </c>
      <c r="W478" s="102" t="n">
        <f aca="false">K478-V478</f>
        <v>12.5</v>
      </c>
      <c r="X478" s="103" t="n">
        <f aca="false">IFERROR(IF(U478="June",(K478/V478-1)),0)</f>
        <v>0</v>
      </c>
      <c r="Y478" s="104" t="str">
        <f aca="false">IF(T478&gt;0,IF(U478="","-",IF(X478&lt;0%,"DEGROWTH","GROWTH")))</f>
        <v>GROWTH</v>
      </c>
      <c r="Z478" s="75" t="n">
        <v>0</v>
      </c>
      <c r="AA478" s="70"/>
      <c r="AB478" s="70" t="s">
        <v>133</v>
      </c>
      <c r="AC478" s="75" t="s">
        <v>134</v>
      </c>
      <c r="AD478" s="3"/>
      <c r="AE478" s="3"/>
      <c r="AF478" s="75" t="s">
        <v>134</v>
      </c>
      <c r="AG478" s="121" t="n">
        <f aca="false">IFERROR(INDEX(Last6M_AvgSales_Ref!$B$2:$B$12659,MATCH(D478,Last6M_AvgSales_Ref!$A$2:$A$12659,0)),"")</f>
        <v>24.3333333333333</v>
      </c>
    </row>
    <row r="479" customFormat="false" ht="14.25" hidden="false" customHeight="true" outlineLevel="0" collapsed="false">
      <c r="A479" s="70" t="s">
        <v>134</v>
      </c>
      <c r="B479" s="72" t="s">
        <v>62</v>
      </c>
      <c r="C479" s="72" t="s">
        <v>1526</v>
      </c>
      <c r="D479" s="72" t="n">
        <v>1000000368</v>
      </c>
      <c r="E479" s="73" t="s">
        <v>1527</v>
      </c>
      <c r="F479" s="74" t="n">
        <v>38386</v>
      </c>
      <c r="G479" s="67" t="str">
        <f aca="false">IF(I479&gt;0,"Targeted Dealer","-")</f>
        <v>Targeted Dealer</v>
      </c>
      <c r="H479" s="67"/>
      <c r="I479" s="68" t="n">
        <v>200</v>
      </c>
      <c r="J479" s="68" t="n">
        <f aca="false">I479/$J$1*($J$1-$E$1)</f>
        <v>200</v>
      </c>
      <c r="K479" s="69" t="n">
        <v>221.5</v>
      </c>
      <c r="L479" s="69" t="n">
        <f aca="false">I479-K479</f>
        <v>-21.5</v>
      </c>
      <c r="M479" s="69" t="n">
        <f aca="false">IFERROR((K479/J479%),"-")</f>
        <v>110.75</v>
      </c>
      <c r="N479" s="97" t="n">
        <v>151.5</v>
      </c>
      <c r="O479" s="98" t="str">
        <f aca="false">IF(F479&lt;=$P$2,"June","")</f>
        <v>June</v>
      </c>
      <c r="P479" s="97" t="n">
        <f aca="false">N479</f>
        <v>151.5</v>
      </c>
      <c r="Q479" s="99" t="n">
        <f aca="false">K479-P479</f>
        <v>70</v>
      </c>
      <c r="R479" s="98" t="n">
        <f aca="false">IFERROR(IF(O479="May",(K479/P479-1))," ")</f>
        <v>0</v>
      </c>
      <c r="S479" s="100" t="str">
        <f aca="false">IF(N479&gt;0,IF(O479="","-",IF(R479&lt;0%,"DEGROWTH","GROWTH")))</f>
        <v>GROWTH</v>
      </c>
      <c r="T479" s="69" t="n">
        <v>157</v>
      </c>
      <c r="U479" s="101" t="str">
        <f aca="false">IF(F479&lt;=$V$2,"May","")</f>
        <v>May</v>
      </c>
      <c r="V479" s="69" t="n">
        <f aca="false">T479</f>
        <v>157</v>
      </c>
      <c r="W479" s="102" t="n">
        <f aca="false">K479-V479</f>
        <v>64.5</v>
      </c>
      <c r="X479" s="103" t="n">
        <f aca="false">IFERROR(IF(U479="June",(K479/V479-1)),0)</f>
        <v>0</v>
      </c>
      <c r="Y479" s="104" t="str">
        <f aca="false">IF(T479&gt;0,IF(U479="","-",IF(X479&lt;0%,"DEGROWTH","GROWTH")))</f>
        <v>GROWTH</v>
      </c>
      <c r="Z479" s="75" t="n">
        <v>0</v>
      </c>
      <c r="AA479" s="70"/>
      <c r="AB479" s="70" t="s">
        <v>133</v>
      </c>
      <c r="AC479" s="70" t="s">
        <v>134</v>
      </c>
      <c r="AD479" s="3"/>
      <c r="AE479" s="3"/>
      <c r="AF479" s="70" t="s">
        <v>134</v>
      </c>
      <c r="AG479" s="121" t="n">
        <f aca="false">IFERROR(INDEX(Last6M_AvgSales_Ref!$B$2:$B$12659,MATCH(D479,Last6M_AvgSales_Ref!$A$2:$A$12659,0)),"")</f>
        <v>250.666666666667</v>
      </c>
    </row>
    <row r="480" customFormat="false" ht="14.25" hidden="false" customHeight="true" outlineLevel="0" collapsed="false">
      <c r="A480" s="70" t="s">
        <v>134</v>
      </c>
      <c r="B480" s="72" t="s">
        <v>62</v>
      </c>
      <c r="C480" s="72" t="s">
        <v>1528</v>
      </c>
      <c r="D480" s="72" t="n">
        <v>1000000370</v>
      </c>
      <c r="E480" s="73" t="s">
        <v>1529</v>
      </c>
      <c r="F480" s="74" t="n">
        <v>39073</v>
      </c>
      <c r="G480" s="67" t="str">
        <f aca="false">IF(I480&gt;0,"Targeted Dealer","-")</f>
        <v>Targeted Dealer</v>
      </c>
      <c r="H480" s="67"/>
      <c r="I480" s="68" t="n">
        <v>40</v>
      </c>
      <c r="J480" s="68" t="n">
        <f aca="false">I480/$J$1*($J$1-$E$1)</f>
        <v>40</v>
      </c>
      <c r="K480" s="69" t="n">
        <v>35</v>
      </c>
      <c r="L480" s="69" t="n">
        <f aca="false">I480-K480</f>
        <v>5</v>
      </c>
      <c r="M480" s="69" t="n">
        <f aca="false">IFERROR((K480/J480%),"-")</f>
        <v>87.5</v>
      </c>
      <c r="N480" s="97" t="n">
        <v>18.5</v>
      </c>
      <c r="O480" s="98" t="str">
        <f aca="false">IF(F480&lt;=$P$2,"June","")</f>
        <v>June</v>
      </c>
      <c r="P480" s="97" t="n">
        <f aca="false">N480</f>
        <v>18.5</v>
      </c>
      <c r="Q480" s="99" t="n">
        <f aca="false">K480-P480</f>
        <v>16.5</v>
      </c>
      <c r="R480" s="98" t="n">
        <f aca="false">IFERROR(IF(O480="May",(K480/P480-1))," ")</f>
        <v>0</v>
      </c>
      <c r="S480" s="100" t="str">
        <f aca="false">IF(N480&gt;0,IF(O480="","-",IF(R480&lt;0%,"DEGROWTH","GROWTH")))</f>
        <v>GROWTH</v>
      </c>
      <c r="T480" s="69" t="n">
        <v>10.5</v>
      </c>
      <c r="U480" s="101" t="str">
        <f aca="false">IF(F480&lt;=$V$2,"May","")</f>
        <v>May</v>
      </c>
      <c r="V480" s="69" t="n">
        <f aca="false">T480</f>
        <v>10.5</v>
      </c>
      <c r="W480" s="102" t="n">
        <f aca="false">K480-V480</f>
        <v>24.5</v>
      </c>
      <c r="X480" s="103" t="n">
        <f aca="false">IFERROR(IF(U480="June",(K480/V480-1)),0)</f>
        <v>0</v>
      </c>
      <c r="Y480" s="104" t="str">
        <f aca="false">IF(T480&gt;0,IF(U480="","-",IF(X480&lt;0%,"DEGROWTH","GROWTH")))</f>
        <v>GROWTH</v>
      </c>
      <c r="Z480" s="75" t="n">
        <v>0</v>
      </c>
      <c r="AA480" s="70"/>
      <c r="AB480" s="70" t="s">
        <v>133</v>
      </c>
      <c r="AC480" s="70" t="s">
        <v>134</v>
      </c>
      <c r="AD480" s="3"/>
      <c r="AE480" s="3"/>
      <c r="AF480" s="70" t="s">
        <v>134</v>
      </c>
      <c r="AG480" s="121" t="n">
        <f aca="false">IFERROR(INDEX(Last6M_AvgSales_Ref!$B$2:$B$12659,MATCH(D480,Last6M_AvgSales_Ref!$A$2:$A$12659,0)),"")</f>
        <v>16.75</v>
      </c>
    </row>
    <row r="481" customFormat="false" ht="14.25" hidden="false" customHeight="true" outlineLevel="0" collapsed="false">
      <c r="A481" s="70" t="s">
        <v>134</v>
      </c>
      <c r="B481" s="72" t="s">
        <v>62</v>
      </c>
      <c r="C481" s="72" t="s">
        <v>1530</v>
      </c>
      <c r="D481" s="72" t="n">
        <v>1000000364</v>
      </c>
      <c r="E481" s="73" t="s">
        <v>1531</v>
      </c>
      <c r="F481" s="74" t="n">
        <v>39312</v>
      </c>
      <c r="G481" s="67" t="str">
        <f aca="false">IF(I481&gt;0,"Targeted Dealer","-")</f>
        <v>-</v>
      </c>
      <c r="H481" s="67"/>
      <c r="I481" s="68" t="n">
        <v>0</v>
      </c>
      <c r="J481" s="68" t="n">
        <f aca="false">I481/$J$1*($J$1-$E$1)</f>
        <v>0</v>
      </c>
      <c r="K481" s="69" t="n">
        <v>0</v>
      </c>
      <c r="L481" s="69" t="n">
        <f aca="false">I481-K481</f>
        <v>0</v>
      </c>
      <c r="M481" s="69" t="str">
        <f aca="false">IFERROR((K481/J481%),"-")</f>
        <v>-</v>
      </c>
      <c r="N481" s="97" t="n">
        <v>0</v>
      </c>
      <c r="O481" s="98" t="str">
        <f aca="false">IF(F481&lt;=$P$2,"June","")</f>
        <v>June</v>
      </c>
      <c r="P481" s="97" t="n">
        <f aca="false">N481</f>
        <v>0</v>
      </c>
      <c r="Q481" s="99" t="n">
        <f aca="false">K481-P481</f>
        <v>0</v>
      </c>
      <c r="R481" s="98" t="n">
        <f aca="false">IFERROR(IF(O481="May",(K481/P481-1))," ")</f>
        <v>0</v>
      </c>
      <c r="S481" s="105" t="b">
        <f aca="false">IF(N481&gt;0,IF(O481="","-",IF(R481&lt;0%,"DEGROWTH","GROWTH")))</f>
        <v>0</v>
      </c>
      <c r="T481" s="69" t="n">
        <v>0</v>
      </c>
      <c r="U481" s="101" t="str">
        <f aca="false">IF(F481&lt;=$V$2,"May","")</f>
        <v>May</v>
      </c>
      <c r="V481" s="69" t="n">
        <f aca="false">T481</f>
        <v>0</v>
      </c>
      <c r="W481" s="102" t="n">
        <f aca="false">K481-V481</f>
        <v>0</v>
      </c>
      <c r="X481" s="103" t="n">
        <f aca="false">IFERROR(IF(U481="June",(K481/V481-1)),0)</f>
        <v>0</v>
      </c>
      <c r="Y481" s="106" t="b">
        <f aca="false">IF(T481&gt;0,IF(U481="","-",IF(X481&lt;0%,"DEGROWTH","GROWTH")))</f>
        <v>0</v>
      </c>
      <c r="Z481" s="75" t="n">
        <v>0</v>
      </c>
      <c r="AA481" s="70"/>
      <c r="AB481" s="70" t="s">
        <v>133</v>
      </c>
      <c r="AC481" s="70" t="s">
        <v>134</v>
      </c>
      <c r="AD481" s="3"/>
      <c r="AE481" s="3"/>
      <c r="AF481" s="70" t="s">
        <v>134</v>
      </c>
      <c r="AG481" s="121" t="n">
        <f aca="false">IFERROR(INDEX(Last6M_AvgSales_Ref!$B$2:$B$12659,MATCH(D481,Last6M_AvgSales_Ref!$A$2:$A$12659,0)),"")</f>
        <v>1.75</v>
      </c>
    </row>
    <row r="482" customFormat="false" ht="14.25" hidden="false" customHeight="true" outlineLevel="0" collapsed="false">
      <c r="A482" s="70" t="s">
        <v>134</v>
      </c>
      <c r="B482" s="72" t="s">
        <v>62</v>
      </c>
      <c r="C482" s="72" t="s">
        <v>1532</v>
      </c>
      <c r="D482" s="72" t="n">
        <v>1000000337</v>
      </c>
      <c r="E482" s="73" t="s">
        <v>1533</v>
      </c>
      <c r="F482" s="74" t="n">
        <v>39402</v>
      </c>
      <c r="G482" s="67" t="str">
        <f aca="false">IF(I482&gt;0,"Targeted Dealer","-")</f>
        <v>Targeted Dealer</v>
      </c>
      <c r="H482" s="67"/>
      <c r="I482" s="68" t="n">
        <v>100</v>
      </c>
      <c r="J482" s="68" t="n">
        <f aca="false">I482/$J$1*($J$1-$E$1)</f>
        <v>100</v>
      </c>
      <c r="K482" s="69" t="n">
        <v>80</v>
      </c>
      <c r="L482" s="69" t="n">
        <f aca="false">I482-K482</f>
        <v>20</v>
      </c>
      <c r="M482" s="69" t="n">
        <f aca="false">IFERROR((K482/J482%),"-")</f>
        <v>80</v>
      </c>
      <c r="N482" s="97" t="n">
        <v>36.5</v>
      </c>
      <c r="O482" s="98" t="str">
        <f aca="false">IF(F482&lt;=$P$2,"June","")</f>
        <v>June</v>
      </c>
      <c r="P482" s="97" t="n">
        <f aca="false">N482</f>
        <v>36.5</v>
      </c>
      <c r="Q482" s="99" t="n">
        <f aca="false">K482-P482</f>
        <v>43.5</v>
      </c>
      <c r="R482" s="98" t="n">
        <f aca="false">IFERROR(IF(O482="May",(K482/P482-1))," ")</f>
        <v>0</v>
      </c>
      <c r="S482" s="100" t="str">
        <f aca="false">IF(N482&gt;0,IF(O482="","-",IF(R482&lt;0%,"DEGROWTH","GROWTH")))</f>
        <v>GROWTH</v>
      </c>
      <c r="T482" s="69" t="n">
        <v>23</v>
      </c>
      <c r="U482" s="101" t="str">
        <f aca="false">IF(F482&lt;=$V$2,"May","")</f>
        <v>May</v>
      </c>
      <c r="V482" s="69" t="n">
        <f aca="false">T482</f>
        <v>23</v>
      </c>
      <c r="W482" s="102" t="n">
        <f aca="false">K482-V482</f>
        <v>57</v>
      </c>
      <c r="X482" s="103" t="n">
        <f aca="false">IFERROR(IF(U482="June",(K482/V482-1)),0)</f>
        <v>0</v>
      </c>
      <c r="Y482" s="104" t="str">
        <f aca="false">IF(T482&gt;0,IF(U482="","-",IF(X482&lt;0%,"DEGROWTH","GROWTH")))</f>
        <v>GROWTH</v>
      </c>
      <c r="Z482" s="75" t="n">
        <v>0</v>
      </c>
      <c r="AA482" s="70"/>
      <c r="AB482" s="70" t="s">
        <v>133</v>
      </c>
      <c r="AC482" s="70" t="s">
        <v>134</v>
      </c>
      <c r="AD482" s="3"/>
      <c r="AE482" s="3"/>
      <c r="AF482" s="70" t="s">
        <v>134</v>
      </c>
      <c r="AG482" s="121" t="n">
        <f aca="false">IFERROR(INDEX(Last6M_AvgSales_Ref!$B$2:$B$12659,MATCH(D482,Last6M_AvgSales_Ref!$A$2:$A$12659,0)),"")</f>
        <v>66.3333333333333</v>
      </c>
    </row>
    <row r="483" customFormat="false" ht="14.25" hidden="false" customHeight="true" outlineLevel="0" collapsed="false">
      <c r="A483" s="70" t="s">
        <v>134</v>
      </c>
      <c r="B483" s="72" t="s">
        <v>62</v>
      </c>
      <c r="C483" s="72" t="s">
        <v>1534</v>
      </c>
      <c r="D483" s="72" t="n">
        <v>1000000360</v>
      </c>
      <c r="E483" s="73" t="s">
        <v>1535</v>
      </c>
      <c r="F483" s="74" t="n">
        <v>39743</v>
      </c>
      <c r="G483" s="67" t="str">
        <f aca="false">IF(I483&gt;0,"Targeted Dealer","-")</f>
        <v>Targeted Dealer</v>
      </c>
      <c r="H483" s="67"/>
      <c r="I483" s="68" t="n">
        <v>2500</v>
      </c>
      <c r="J483" s="68" t="n">
        <f aca="false">I483/$J$1*($J$1-$E$1)</f>
        <v>2500</v>
      </c>
      <c r="K483" s="69" t="n">
        <v>1816.25</v>
      </c>
      <c r="L483" s="69" t="n">
        <f aca="false">I483-K483</f>
        <v>683.75</v>
      </c>
      <c r="M483" s="69" t="n">
        <f aca="false">IFERROR((K483/J483%),"-")</f>
        <v>72.65</v>
      </c>
      <c r="N483" s="97" t="n">
        <v>1578.5</v>
      </c>
      <c r="O483" s="98" t="str">
        <f aca="false">IF(F483&lt;=$P$2,"June","")</f>
        <v>June</v>
      </c>
      <c r="P483" s="97" t="n">
        <f aca="false">N483</f>
        <v>1578.5</v>
      </c>
      <c r="Q483" s="99" t="n">
        <f aca="false">K483-P483</f>
        <v>237.75</v>
      </c>
      <c r="R483" s="98" t="n">
        <f aca="false">IFERROR(IF(O483="May",(K483/P483-1))," ")</f>
        <v>0</v>
      </c>
      <c r="S483" s="100" t="str">
        <f aca="false">IF(N483&gt;0,IF(O483="","-",IF(R483&lt;0%,"DEGROWTH","GROWTH")))</f>
        <v>GROWTH</v>
      </c>
      <c r="T483" s="69" t="n">
        <v>1026.75</v>
      </c>
      <c r="U483" s="101" t="str">
        <f aca="false">IF(F483&lt;=$V$2,"May","")</f>
        <v>May</v>
      </c>
      <c r="V483" s="69" t="n">
        <f aca="false">T483</f>
        <v>1026.75</v>
      </c>
      <c r="W483" s="102" t="n">
        <f aca="false">K483-V483</f>
        <v>789.5</v>
      </c>
      <c r="X483" s="103" t="n">
        <f aca="false">IFERROR(IF(U483="June",(K483/V483-1)),0)</f>
        <v>0</v>
      </c>
      <c r="Y483" s="104" t="str">
        <f aca="false">IF(T483&gt;0,IF(U483="","-",IF(X483&lt;0%,"DEGROWTH","GROWTH")))</f>
        <v>GROWTH</v>
      </c>
      <c r="Z483" s="75" t="n">
        <v>0</v>
      </c>
      <c r="AA483" s="70"/>
      <c r="AB483" s="70" t="s">
        <v>133</v>
      </c>
      <c r="AC483" s="70" t="s">
        <v>134</v>
      </c>
      <c r="AD483" s="3"/>
      <c r="AE483" s="3"/>
      <c r="AF483" s="70" t="s">
        <v>134</v>
      </c>
      <c r="AG483" s="121" t="n">
        <f aca="false">IFERROR(INDEX(Last6M_AvgSales_Ref!$B$2:$B$12659,MATCH(D483,Last6M_AvgSales_Ref!$A$2:$A$12659,0)),"")</f>
        <v>1560.29166666667</v>
      </c>
    </row>
    <row r="484" customFormat="false" ht="14.25" hidden="false" customHeight="true" outlineLevel="0" collapsed="false">
      <c r="A484" s="70" t="s">
        <v>134</v>
      </c>
      <c r="B484" s="72" t="s">
        <v>62</v>
      </c>
      <c r="C484" s="72" t="s">
        <v>1536</v>
      </c>
      <c r="D484" s="72" t="n">
        <v>1000000358</v>
      </c>
      <c r="E484" s="73" t="s">
        <v>1537</v>
      </c>
      <c r="F484" s="74" t="n">
        <v>39933</v>
      </c>
      <c r="G484" s="67" t="str">
        <f aca="false">IF(I484&gt;0,"Targeted Dealer","-")</f>
        <v>Targeted Dealer</v>
      </c>
      <c r="H484" s="67"/>
      <c r="I484" s="68" t="n">
        <v>240</v>
      </c>
      <c r="J484" s="68" t="n">
        <f aca="false">I484/$J$1*($J$1-$E$1)</f>
        <v>240</v>
      </c>
      <c r="K484" s="69" t="n">
        <v>87.25</v>
      </c>
      <c r="L484" s="69" t="n">
        <f aca="false">I484-K484</f>
        <v>152.75</v>
      </c>
      <c r="M484" s="69" t="n">
        <f aca="false">IFERROR((K484/J484%),"-")</f>
        <v>36.3541666666667</v>
      </c>
      <c r="N484" s="97" t="n">
        <v>58</v>
      </c>
      <c r="O484" s="98" t="str">
        <f aca="false">IF(F484&lt;=$P$2,"June","")</f>
        <v>June</v>
      </c>
      <c r="P484" s="97" t="n">
        <f aca="false">N484</f>
        <v>58</v>
      </c>
      <c r="Q484" s="99" t="n">
        <f aca="false">K484-P484</f>
        <v>29.25</v>
      </c>
      <c r="R484" s="98" t="n">
        <f aca="false">IFERROR(IF(O484="May",(K484/P484-1))," ")</f>
        <v>0</v>
      </c>
      <c r="S484" s="100" t="str">
        <f aca="false">IF(N484&gt;0,IF(O484="","-",IF(R484&lt;0%,"DEGROWTH","GROWTH")))</f>
        <v>GROWTH</v>
      </c>
      <c r="T484" s="69" t="n">
        <v>107</v>
      </c>
      <c r="U484" s="101" t="str">
        <f aca="false">IF(F484&lt;=$V$2,"May","")</f>
        <v>May</v>
      </c>
      <c r="V484" s="69" t="n">
        <f aca="false">T484</f>
        <v>107</v>
      </c>
      <c r="W484" s="102" t="n">
        <f aca="false">K484-V484</f>
        <v>-19.75</v>
      </c>
      <c r="X484" s="103" t="n">
        <f aca="false">IFERROR(IF(U484="June",(K484/V484-1)),0)</f>
        <v>0</v>
      </c>
      <c r="Y484" s="104" t="str">
        <f aca="false">IF(T484&gt;0,IF(U484="","-",IF(X484&lt;0%,"DEGROWTH","GROWTH")))</f>
        <v>GROWTH</v>
      </c>
      <c r="Z484" s="75" t="n">
        <v>0</v>
      </c>
      <c r="AA484" s="70"/>
      <c r="AB484" s="70" t="s">
        <v>133</v>
      </c>
      <c r="AC484" s="70" t="s">
        <v>134</v>
      </c>
      <c r="AD484" s="3"/>
      <c r="AE484" s="3"/>
      <c r="AF484" s="70" t="s">
        <v>134</v>
      </c>
      <c r="AG484" s="121" t="n">
        <f aca="false">IFERROR(INDEX(Last6M_AvgSales_Ref!$B$2:$B$12659,MATCH(D484,Last6M_AvgSales_Ref!$A$2:$A$12659,0)),"")</f>
        <v>151.716666666667</v>
      </c>
    </row>
    <row r="485" customFormat="false" ht="14.25" hidden="false" customHeight="true" outlineLevel="0" collapsed="false">
      <c r="A485" s="70" t="s">
        <v>134</v>
      </c>
      <c r="B485" s="72" t="s">
        <v>62</v>
      </c>
      <c r="C485" s="72" t="s">
        <v>1538</v>
      </c>
      <c r="D485" s="72" t="n">
        <v>1000000351</v>
      </c>
      <c r="E485" s="73" t="s">
        <v>1539</v>
      </c>
      <c r="F485" s="74" t="n">
        <v>40371</v>
      </c>
      <c r="G485" s="67" t="str">
        <f aca="false">IF(I485&gt;0,"Targeted Dealer","-")</f>
        <v>Targeted Dealer</v>
      </c>
      <c r="H485" s="67"/>
      <c r="I485" s="68" t="n">
        <v>20</v>
      </c>
      <c r="J485" s="68" t="n">
        <f aca="false">I485/$J$1*($J$1-$E$1)</f>
        <v>20</v>
      </c>
      <c r="K485" s="69" t="n">
        <v>25.5</v>
      </c>
      <c r="L485" s="69" t="n">
        <f aca="false">I485-K485</f>
        <v>-5.5</v>
      </c>
      <c r="M485" s="69" t="n">
        <f aca="false">IFERROR((K485/J485%),"-")</f>
        <v>127.5</v>
      </c>
      <c r="N485" s="97" t="n">
        <v>21</v>
      </c>
      <c r="O485" s="98" t="str">
        <f aca="false">IF(F485&lt;=$P$2,"June","")</f>
        <v>June</v>
      </c>
      <c r="P485" s="97" t="n">
        <f aca="false">N485</f>
        <v>21</v>
      </c>
      <c r="Q485" s="99" t="n">
        <f aca="false">K485-P485</f>
        <v>4.5</v>
      </c>
      <c r="R485" s="98" t="n">
        <f aca="false">IFERROR(IF(O485="May",(K485/P485-1))," ")</f>
        <v>0</v>
      </c>
      <c r="S485" s="100" t="str">
        <f aca="false">IF(N485&gt;0,IF(O485="","-",IF(R485&lt;0%,"DEGROWTH","GROWTH")))</f>
        <v>GROWTH</v>
      </c>
      <c r="T485" s="69" t="n">
        <v>0</v>
      </c>
      <c r="U485" s="101" t="str">
        <f aca="false">IF(F485&lt;=$V$2,"May","")</f>
        <v>May</v>
      </c>
      <c r="V485" s="69" t="n">
        <f aca="false">T485</f>
        <v>0</v>
      </c>
      <c r="W485" s="102" t="n">
        <f aca="false">K485-V485</f>
        <v>25.5</v>
      </c>
      <c r="X485" s="103" t="n">
        <f aca="false">IFERROR(IF(U485="June",(K485/V485-1)),0)</f>
        <v>0</v>
      </c>
      <c r="Y485" s="106" t="b">
        <f aca="false">IF(T485&gt;0,IF(U485="","-",IF(X485&lt;0%,"DEGROWTH","GROWTH")))</f>
        <v>0</v>
      </c>
      <c r="Z485" s="75" t="n">
        <v>0</v>
      </c>
      <c r="AA485" s="70"/>
      <c r="AB485" s="70" t="s">
        <v>133</v>
      </c>
      <c r="AC485" s="70" t="s">
        <v>134</v>
      </c>
      <c r="AD485" s="3"/>
      <c r="AE485" s="3"/>
      <c r="AF485" s="70" t="s">
        <v>134</v>
      </c>
      <c r="AG485" s="121" t="n">
        <f aca="false">IFERROR(INDEX(Last6M_AvgSales_Ref!$B$2:$B$12659,MATCH(D485,Last6M_AvgSales_Ref!$A$2:$A$12659,0)),"")</f>
        <v>19.9166666666667</v>
      </c>
    </row>
    <row r="486" customFormat="false" ht="14.25" hidden="false" customHeight="true" outlineLevel="0" collapsed="false">
      <c r="A486" s="70" t="s">
        <v>134</v>
      </c>
      <c r="B486" s="72" t="s">
        <v>62</v>
      </c>
      <c r="C486" s="72" t="s">
        <v>1540</v>
      </c>
      <c r="D486" s="72" t="n">
        <v>1000000328</v>
      </c>
      <c r="E486" s="73" t="s">
        <v>1541</v>
      </c>
      <c r="F486" s="74" t="n">
        <v>40408</v>
      </c>
      <c r="G486" s="67" t="str">
        <f aca="false">IF(I486&gt;0,"Targeted Dealer","-")</f>
        <v>Targeted Dealer</v>
      </c>
      <c r="H486" s="67"/>
      <c r="I486" s="68" t="n">
        <v>40</v>
      </c>
      <c r="J486" s="68" t="n">
        <f aca="false">I486/$J$1*($J$1-$E$1)</f>
        <v>40</v>
      </c>
      <c r="K486" s="69" t="n">
        <v>0</v>
      </c>
      <c r="L486" s="69" t="n">
        <f aca="false">I486-K486</f>
        <v>40</v>
      </c>
      <c r="M486" s="69" t="n">
        <f aca="false">IFERROR((K486/J486%),"-")</f>
        <v>0</v>
      </c>
      <c r="N486" s="97" t="n">
        <v>6</v>
      </c>
      <c r="O486" s="98" t="str">
        <f aca="false">IF(F486&lt;=$P$2,"June","")</f>
        <v>June</v>
      </c>
      <c r="P486" s="97" t="n">
        <f aca="false">N486</f>
        <v>6</v>
      </c>
      <c r="Q486" s="99" t="n">
        <f aca="false">K486-P486</f>
        <v>-6</v>
      </c>
      <c r="R486" s="98" t="n">
        <f aca="false">IFERROR(IF(O486="May",(K486/P486-1))," ")</f>
        <v>0</v>
      </c>
      <c r="S486" s="100" t="str">
        <f aca="false">IF(N486&gt;0,IF(O486="","-",IF(R486&lt;0%,"DEGROWTH","GROWTH")))</f>
        <v>GROWTH</v>
      </c>
      <c r="T486" s="69" t="n">
        <v>2</v>
      </c>
      <c r="U486" s="101" t="str">
        <f aca="false">IF(F486&lt;=$V$2,"May","")</f>
        <v>May</v>
      </c>
      <c r="V486" s="69" t="n">
        <f aca="false">T486</f>
        <v>2</v>
      </c>
      <c r="W486" s="102" t="n">
        <f aca="false">K486-V486</f>
        <v>-2</v>
      </c>
      <c r="X486" s="103" t="n">
        <f aca="false">IFERROR(IF(U486="June",(K486/V486-1)),0)</f>
        <v>0</v>
      </c>
      <c r="Y486" s="104" t="str">
        <f aca="false">IF(T486&gt;0,IF(U486="","-",IF(X486&lt;0%,"DEGROWTH","GROWTH")))</f>
        <v>GROWTH</v>
      </c>
      <c r="Z486" s="75" t="n">
        <v>0</v>
      </c>
      <c r="AA486" s="70"/>
      <c r="AB486" s="70" t="s">
        <v>133</v>
      </c>
      <c r="AC486" s="70" t="s">
        <v>134</v>
      </c>
      <c r="AD486" s="3"/>
      <c r="AE486" s="3"/>
      <c r="AF486" s="70" t="s">
        <v>134</v>
      </c>
      <c r="AG486" s="121" t="n">
        <f aca="false">IFERROR(INDEX(Last6M_AvgSales_Ref!$B$2:$B$12659,MATCH(D486,Last6M_AvgSales_Ref!$A$2:$A$12659,0)),"")</f>
        <v>19.6666666666667</v>
      </c>
    </row>
    <row r="487" customFormat="false" ht="14.25" hidden="false" customHeight="true" outlineLevel="0" collapsed="false">
      <c r="A487" s="70" t="s">
        <v>134</v>
      </c>
      <c r="B487" s="72" t="s">
        <v>62</v>
      </c>
      <c r="C487" s="72" t="s">
        <v>1542</v>
      </c>
      <c r="D487" s="72" t="n">
        <v>1000000312</v>
      </c>
      <c r="E487" s="73" t="s">
        <v>1543</v>
      </c>
      <c r="F487" s="74" t="n">
        <v>40560</v>
      </c>
      <c r="G487" s="67" t="str">
        <f aca="false">IF(I487&gt;0,"Targeted Dealer","-")</f>
        <v>Targeted Dealer</v>
      </c>
      <c r="H487" s="67"/>
      <c r="I487" s="68" t="n">
        <v>80</v>
      </c>
      <c r="J487" s="68" t="n">
        <f aca="false">I487/$J$1*($J$1-$E$1)</f>
        <v>80</v>
      </c>
      <c r="K487" s="69" t="n">
        <v>40</v>
      </c>
      <c r="L487" s="69" t="n">
        <f aca="false">I487-K487</f>
        <v>40</v>
      </c>
      <c r="M487" s="69" t="n">
        <f aca="false">IFERROR((K487/J487%),"-")</f>
        <v>50</v>
      </c>
      <c r="N487" s="97" t="n">
        <v>40</v>
      </c>
      <c r="O487" s="98" t="str">
        <f aca="false">IF(F487&lt;=$P$2,"June","")</f>
        <v>June</v>
      </c>
      <c r="P487" s="97" t="n">
        <f aca="false">N487</f>
        <v>40</v>
      </c>
      <c r="Q487" s="99" t="n">
        <f aca="false">K487-P487</f>
        <v>0</v>
      </c>
      <c r="R487" s="98" t="n">
        <f aca="false">IFERROR(IF(O487="May",(K487/P487-1))," ")</f>
        <v>0</v>
      </c>
      <c r="S487" s="100" t="str">
        <f aca="false">IF(N487&gt;0,IF(O487="","-",IF(R487&lt;0%,"DEGROWTH","GROWTH")))</f>
        <v>GROWTH</v>
      </c>
      <c r="T487" s="69" t="n">
        <v>51.5</v>
      </c>
      <c r="U487" s="101" t="str">
        <f aca="false">IF(F487&lt;=$V$2,"May","")</f>
        <v>May</v>
      </c>
      <c r="V487" s="69" t="n">
        <f aca="false">T487</f>
        <v>51.5</v>
      </c>
      <c r="W487" s="102" t="n">
        <f aca="false">K487-V487</f>
        <v>-11.5</v>
      </c>
      <c r="X487" s="103" t="n">
        <f aca="false">IFERROR(IF(U487="June",(K487/V487-1)),0)</f>
        <v>0</v>
      </c>
      <c r="Y487" s="104" t="str">
        <f aca="false">IF(T487&gt;0,IF(U487="","-",IF(X487&lt;0%,"DEGROWTH","GROWTH")))</f>
        <v>GROWTH</v>
      </c>
      <c r="Z487" s="75" t="n">
        <v>0</v>
      </c>
      <c r="AA487" s="70"/>
      <c r="AB487" s="70" t="s">
        <v>133</v>
      </c>
      <c r="AC487" s="70" t="s">
        <v>134</v>
      </c>
      <c r="AD487" s="3"/>
      <c r="AE487" s="3"/>
      <c r="AF487" s="70" t="s">
        <v>134</v>
      </c>
      <c r="AG487" s="121" t="n">
        <f aca="false">IFERROR(INDEX(Last6M_AvgSales_Ref!$B$2:$B$12659,MATCH(D487,Last6M_AvgSales_Ref!$A$2:$A$12659,0)),"")</f>
        <v>40.75</v>
      </c>
    </row>
    <row r="488" customFormat="false" ht="14.25" hidden="false" customHeight="true" outlineLevel="0" collapsed="false">
      <c r="A488" s="70" t="s">
        <v>134</v>
      </c>
      <c r="B488" s="72" t="s">
        <v>62</v>
      </c>
      <c r="C488" s="72" t="s">
        <v>1544</v>
      </c>
      <c r="D488" s="72" t="n">
        <v>1000000359</v>
      </c>
      <c r="E488" s="73" t="s">
        <v>1545</v>
      </c>
      <c r="F488" s="74" t="n">
        <v>40740</v>
      </c>
      <c r="G488" s="67" t="str">
        <f aca="false">IF(I488&gt;0,"Targeted Dealer","-")</f>
        <v>Targeted Dealer</v>
      </c>
      <c r="H488" s="67"/>
      <c r="I488" s="68" t="n">
        <v>120</v>
      </c>
      <c r="J488" s="68" t="n">
        <f aca="false">I488/$J$1*($J$1-$E$1)</f>
        <v>120</v>
      </c>
      <c r="K488" s="69" t="n">
        <v>78.5</v>
      </c>
      <c r="L488" s="69" t="n">
        <f aca="false">I488-K488</f>
        <v>41.5</v>
      </c>
      <c r="M488" s="69" t="n">
        <f aca="false">IFERROR((K488/J488%),"-")</f>
        <v>65.4166666666667</v>
      </c>
      <c r="N488" s="97" t="n">
        <v>34</v>
      </c>
      <c r="O488" s="98" t="str">
        <f aca="false">IF(F488&lt;=$P$2,"June","")</f>
        <v>June</v>
      </c>
      <c r="P488" s="97" t="n">
        <f aca="false">N488</f>
        <v>34</v>
      </c>
      <c r="Q488" s="99" t="n">
        <f aca="false">K488-P488</f>
        <v>44.5</v>
      </c>
      <c r="R488" s="98" t="n">
        <f aca="false">IFERROR(IF(O488="May",(K488/P488-1))," ")</f>
        <v>0</v>
      </c>
      <c r="S488" s="100" t="str">
        <f aca="false">IF(N488&gt;0,IF(O488="","-",IF(R488&lt;0%,"DEGROWTH","GROWTH")))</f>
        <v>GROWTH</v>
      </c>
      <c r="T488" s="69" t="n">
        <v>83.5</v>
      </c>
      <c r="U488" s="101" t="str">
        <f aca="false">IF(F488&lt;=$V$2,"May","")</f>
        <v>May</v>
      </c>
      <c r="V488" s="69" t="n">
        <f aca="false">T488</f>
        <v>83.5</v>
      </c>
      <c r="W488" s="102" t="n">
        <f aca="false">K488-V488</f>
        <v>-5</v>
      </c>
      <c r="X488" s="103" t="n">
        <f aca="false">IFERROR(IF(U488="June",(K488/V488-1)),0)</f>
        <v>0</v>
      </c>
      <c r="Y488" s="104" t="str">
        <f aca="false">IF(T488&gt;0,IF(U488="","-",IF(X488&lt;0%,"DEGROWTH","GROWTH")))</f>
        <v>GROWTH</v>
      </c>
      <c r="Z488" s="75" t="n">
        <v>0</v>
      </c>
      <c r="AA488" s="70"/>
      <c r="AB488" s="70" t="s">
        <v>133</v>
      </c>
      <c r="AC488" s="70" t="s">
        <v>134</v>
      </c>
      <c r="AD488" s="3"/>
      <c r="AE488" s="3"/>
      <c r="AF488" s="70" t="s">
        <v>134</v>
      </c>
      <c r="AG488" s="121" t="n">
        <f aca="false">IFERROR(INDEX(Last6M_AvgSales_Ref!$B$2:$B$12659,MATCH(D488,Last6M_AvgSales_Ref!$A$2:$A$12659,0)),"")</f>
        <v>83.4166666666667</v>
      </c>
    </row>
    <row r="489" customFormat="false" ht="14.25" hidden="false" customHeight="true" outlineLevel="0" collapsed="false">
      <c r="A489" s="70" t="s">
        <v>134</v>
      </c>
      <c r="B489" s="72" t="s">
        <v>62</v>
      </c>
      <c r="C489" s="72" t="s">
        <v>1546</v>
      </c>
      <c r="D489" s="72" t="n">
        <v>1000000336</v>
      </c>
      <c r="E489" s="73" t="s">
        <v>1547</v>
      </c>
      <c r="F489" s="74" t="n">
        <v>41018</v>
      </c>
      <c r="G489" s="67" t="str">
        <f aca="false">IF(I489&gt;0,"Targeted Dealer","-")</f>
        <v>-</v>
      </c>
      <c r="H489" s="67"/>
      <c r="I489" s="68" t="n">
        <v>0</v>
      </c>
      <c r="J489" s="68" t="n">
        <f aca="false">I489/$J$1*($J$1-$E$1)</f>
        <v>0</v>
      </c>
      <c r="K489" s="69" t="n">
        <v>3.5</v>
      </c>
      <c r="L489" s="69" t="n">
        <f aca="false">I489-K489</f>
        <v>-3.5</v>
      </c>
      <c r="M489" s="69" t="str">
        <f aca="false">IFERROR((K489/J489%),"-")</f>
        <v>-</v>
      </c>
      <c r="N489" s="97" t="n">
        <v>3.5</v>
      </c>
      <c r="O489" s="98" t="str">
        <f aca="false">IF(F489&lt;=$P$2,"June","")</f>
        <v>June</v>
      </c>
      <c r="P489" s="97" t="n">
        <f aca="false">N489</f>
        <v>3.5</v>
      </c>
      <c r="Q489" s="99" t="n">
        <f aca="false">K489-P489</f>
        <v>0</v>
      </c>
      <c r="R489" s="98" t="n">
        <f aca="false">IFERROR(IF(O489="May",(K489/P489-1))," ")</f>
        <v>0</v>
      </c>
      <c r="S489" s="100" t="str">
        <f aca="false">IF(N489&gt;0,IF(O489="","-",IF(R489&lt;0%,"DEGROWTH","GROWTH")))</f>
        <v>GROWTH</v>
      </c>
      <c r="T489" s="69" t="n">
        <v>0</v>
      </c>
      <c r="U489" s="101" t="str">
        <f aca="false">IF(F489&lt;=$V$2,"May","")</f>
        <v>May</v>
      </c>
      <c r="V489" s="69" t="n">
        <f aca="false">T489</f>
        <v>0</v>
      </c>
      <c r="W489" s="102" t="n">
        <f aca="false">K489-V489</f>
        <v>3.5</v>
      </c>
      <c r="X489" s="103" t="n">
        <f aca="false">IFERROR(IF(U489="June",(K489/V489-1)),0)</f>
        <v>0</v>
      </c>
      <c r="Y489" s="106" t="b">
        <f aca="false">IF(T489&gt;0,IF(U489="","-",IF(X489&lt;0%,"DEGROWTH","GROWTH")))</f>
        <v>0</v>
      </c>
      <c r="Z489" s="75" t="n">
        <v>0</v>
      </c>
      <c r="AA489" s="70"/>
      <c r="AB489" s="70" t="s">
        <v>133</v>
      </c>
      <c r="AC489" s="70" t="s">
        <v>134</v>
      </c>
      <c r="AD489" s="3"/>
      <c r="AE489" s="3"/>
      <c r="AF489" s="70" t="s">
        <v>134</v>
      </c>
      <c r="AG489" s="121" t="n">
        <f aca="false">IFERROR(INDEX(Last6M_AvgSales_Ref!$B$2:$B$12659,MATCH(D489,Last6M_AvgSales_Ref!$A$2:$A$12659,0)),"")</f>
        <v>9.33333333333333</v>
      </c>
    </row>
    <row r="490" customFormat="false" ht="14.25" hidden="false" customHeight="true" outlineLevel="0" collapsed="false">
      <c r="A490" s="70" t="s">
        <v>134</v>
      </c>
      <c r="B490" s="72" t="s">
        <v>62</v>
      </c>
      <c r="C490" s="72" t="s">
        <v>266</v>
      </c>
      <c r="D490" s="72" t="n">
        <v>1000000326</v>
      </c>
      <c r="E490" s="73" t="s">
        <v>267</v>
      </c>
      <c r="F490" s="74" t="n">
        <v>42032</v>
      </c>
      <c r="G490" s="67" t="str">
        <f aca="false">IF(I490&gt;0,"Targeted Dealer","-")</f>
        <v>-</v>
      </c>
      <c r="H490" s="67"/>
      <c r="I490" s="68" t="n">
        <v>0</v>
      </c>
      <c r="J490" s="68" t="n">
        <f aca="false">I490/$J$1*($J$1-$E$1)</f>
        <v>0</v>
      </c>
      <c r="K490" s="69" t="n">
        <v>0</v>
      </c>
      <c r="L490" s="69" t="n">
        <f aca="false">I490-K490</f>
        <v>0</v>
      </c>
      <c r="M490" s="69" t="str">
        <f aca="false">IFERROR((K490/J490%),"-")</f>
        <v>-</v>
      </c>
      <c r="N490" s="97" t="n">
        <v>0</v>
      </c>
      <c r="O490" s="98" t="str">
        <f aca="false">IF(F490&lt;=$P$2,"June","")</f>
        <v>June</v>
      </c>
      <c r="P490" s="97" t="n">
        <f aca="false">N490</f>
        <v>0</v>
      </c>
      <c r="Q490" s="99" t="n">
        <f aca="false">K490-P490</f>
        <v>0</v>
      </c>
      <c r="R490" s="98" t="n">
        <f aca="false">IFERROR(IF(O490="May",(K490/P490-1))," ")</f>
        <v>0</v>
      </c>
      <c r="S490" s="105" t="b">
        <f aca="false">IF(N490&gt;0,IF(O490="","-",IF(R490&lt;0%,"DEGROWTH","GROWTH")))</f>
        <v>0</v>
      </c>
      <c r="T490" s="69" t="n">
        <v>0</v>
      </c>
      <c r="U490" s="101" t="str">
        <f aca="false">IF(F490&lt;=$V$2,"May","")</f>
        <v>May</v>
      </c>
      <c r="V490" s="69" t="n">
        <f aca="false">T490</f>
        <v>0</v>
      </c>
      <c r="W490" s="102" t="n">
        <f aca="false">K490-V490</f>
        <v>0</v>
      </c>
      <c r="X490" s="103" t="n">
        <f aca="false">IFERROR(IF(U490="June",(K490/V490-1)),0)</f>
        <v>0</v>
      </c>
      <c r="Y490" s="106" t="b">
        <f aca="false">IF(T490&gt;0,IF(U490="","-",IF(X490&lt;0%,"DEGROWTH","GROWTH")))</f>
        <v>0</v>
      </c>
      <c r="Z490" s="75" t="n">
        <v>0</v>
      </c>
      <c r="AA490" s="70"/>
      <c r="AB490" s="70" t="s">
        <v>133</v>
      </c>
      <c r="AC490" s="70" t="s">
        <v>134</v>
      </c>
      <c r="AD490" s="3"/>
      <c r="AE490" s="3"/>
      <c r="AF490" s="70" t="s">
        <v>134</v>
      </c>
      <c r="AG490" s="121" t="n">
        <f aca="false">IFERROR(INDEX(Last6M_AvgSales_Ref!$B$2:$B$12659,MATCH(D490,Last6M_AvgSales_Ref!$A$2:$A$12659,0)),"")</f>
        <v>3.5</v>
      </c>
    </row>
    <row r="491" customFormat="false" ht="14.25" hidden="false" customHeight="true" outlineLevel="0" collapsed="false">
      <c r="A491" s="70" t="s">
        <v>134</v>
      </c>
      <c r="B491" s="72" t="s">
        <v>62</v>
      </c>
      <c r="C491" s="72" t="s">
        <v>1548</v>
      </c>
      <c r="D491" s="72" t="n">
        <v>1000000311</v>
      </c>
      <c r="E491" s="73" t="s">
        <v>1549</v>
      </c>
      <c r="F491" s="74" t="n">
        <v>42135</v>
      </c>
      <c r="G491" s="67" t="str">
        <f aca="false">IF(I491&gt;0,"Targeted Dealer","-")</f>
        <v>Targeted Dealer</v>
      </c>
      <c r="H491" s="67"/>
      <c r="I491" s="68" t="n">
        <v>1320</v>
      </c>
      <c r="J491" s="68" t="n">
        <f aca="false">I491/$J$1*($J$1-$E$1)</f>
        <v>1320</v>
      </c>
      <c r="K491" s="69" t="n">
        <v>1029.25</v>
      </c>
      <c r="L491" s="69" t="n">
        <f aca="false">I491-K491</f>
        <v>290.75</v>
      </c>
      <c r="M491" s="69" t="n">
        <f aca="false">IFERROR((K491/J491%),"-")</f>
        <v>77.9734848484849</v>
      </c>
      <c r="N491" s="97" t="n">
        <v>870.5</v>
      </c>
      <c r="O491" s="98" t="str">
        <f aca="false">IF(F491&lt;=$P$2,"June","")</f>
        <v>June</v>
      </c>
      <c r="P491" s="97" t="n">
        <f aca="false">N491</f>
        <v>870.5</v>
      </c>
      <c r="Q491" s="99" t="n">
        <f aca="false">K491-P491</f>
        <v>158.75</v>
      </c>
      <c r="R491" s="98" t="n">
        <f aca="false">IFERROR(IF(O491="May",(K491/P491-1))," ")</f>
        <v>0</v>
      </c>
      <c r="S491" s="100" t="str">
        <f aca="false">IF(N491&gt;0,IF(O491="","-",IF(R491&lt;0%,"DEGROWTH","GROWTH")))</f>
        <v>GROWTH</v>
      </c>
      <c r="T491" s="69" t="n">
        <v>594.75</v>
      </c>
      <c r="U491" s="101" t="str">
        <f aca="false">IF(F491&lt;=$V$2,"May","")</f>
        <v>May</v>
      </c>
      <c r="V491" s="69" t="n">
        <f aca="false">T491</f>
        <v>594.75</v>
      </c>
      <c r="W491" s="102" t="n">
        <f aca="false">K491-V491</f>
        <v>434.5</v>
      </c>
      <c r="X491" s="103" t="n">
        <f aca="false">IFERROR(IF(U491="June",(K491/V491-1)),0)</f>
        <v>0</v>
      </c>
      <c r="Y491" s="104" t="str">
        <f aca="false">IF(T491&gt;0,IF(U491="","-",IF(X491&lt;0%,"DEGROWTH","GROWTH")))</f>
        <v>GROWTH</v>
      </c>
      <c r="Z491" s="75" t="n">
        <v>0</v>
      </c>
      <c r="AA491" s="70"/>
      <c r="AB491" s="70" t="s">
        <v>133</v>
      </c>
      <c r="AC491" s="70" t="s">
        <v>134</v>
      </c>
      <c r="AD491" s="3"/>
      <c r="AE491" s="3"/>
      <c r="AF491" s="70" t="s">
        <v>134</v>
      </c>
      <c r="AG491" s="121" t="n">
        <f aca="false">IFERROR(INDEX(Last6M_AvgSales_Ref!$B$2:$B$12659,MATCH(D491,Last6M_AvgSales_Ref!$A$2:$A$12659,0)),"")</f>
        <v>786.583333333333</v>
      </c>
    </row>
    <row r="492" customFormat="false" ht="14.25" hidden="false" customHeight="true" outlineLevel="0" collapsed="false">
      <c r="A492" s="70" t="s">
        <v>134</v>
      </c>
      <c r="B492" s="72" t="s">
        <v>62</v>
      </c>
      <c r="C492" s="72" t="s">
        <v>1550</v>
      </c>
      <c r="D492" s="72" t="n">
        <v>1000000313</v>
      </c>
      <c r="E492" s="73" t="s">
        <v>1551</v>
      </c>
      <c r="F492" s="74" t="n">
        <v>42759</v>
      </c>
      <c r="G492" s="67" t="str">
        <f aca="false">IF(I492&gt;0,"Targeted Dealer","-")</f>
        <v>Targeted Dealer</v>
      </c>
      <c r="H492" s="67"/>
      <c r="I492" s="68" t="n">
        <v>180</v>
      </c>
      <c r="J492" s="68" t="n">
        <f aca="false">I492/$J$1*($J$1-$E$1)</f>
        <v>180</v>
      </c>
      <c r="K492" s="69" t="n">
        <v>111</v>
      </c>
      <c r="L492" s="69" t="n">
        <f aca="false">I492-K492</f>
        <v>69</v>
      </c>
      <c r="M492" s="69" t="n">
        <f aca="false">IFERROR((K492/J492%),"-")</f>
        <v>61.6666666666667</v>
      </c>
      <c r="N492" s="97" t="n">
        <v>131.5</v>
      </c>
      <c r="O492" s="98" t="str">
        <f aca="false">IF(F492&lt;=$P$2,"June","")</f>
        <v>June</v>
      </c>
      <c r="P492" s="97" t="n">
        <f aca="false">N492</f>
        <v>131.5</v>
      </c>
      <c r="Q492" s="99" t="n">
        <f aca="false">K492-P492</f>
        <v>-20.5</v>
      </c>
      <c r="R492" s="98" t="n">
        <f aca="false">IFERROR(IF(O492="May",(K492/P492-1))," ")</f>
        <v>0</v>
      </c>
      <c r="S492" s="100" t="str">
        <f aca="false">IF(N492&gt;0,IF(O492="","-",IF(R492&lt;0%,"DEGROWTH","GROWTH")))</f>
        <v>GROWTH</v>
      </c>
      <c r="T492" s="69" t="n">
        <v>87.25</v>
      </c>
      <c r="U492" s="101" t="str">
        <f aca="false">IF(F492&lt;=$V$2,"May","")</f>
        <v>May</v>
      </c>
      <c r="V492" s="69" t="n">
        <f aca="false">T492</f>
        <v>87.25</v>
      </c>
      <c r="W492" s="102" t="n">
        <f aca="false">K492-V492</f>
        <v>23.75</v>
      </c>
      <c r="X492" s="103" t="n">
        <f aca="false">IFERROR(IF(U492="June",(K492/V492-1)),0)</f>
        <v>0</v>
      </c>
      <c r="Y492" s="104" t="str">
        <f aca="false">IF(T492&gt;0,IF(U492="","-",IF(X492&lt;0%,"DEGROWTH","GROWTH")))</f>
        <v>GROWTH</v>
      </c>
      <c r="Z492" s="75" t="n">
        <v>0</v>
      </c>
      <c r="AA492" s="70"/>
      <c r="AB492" s="70" t="s">
        <v>133</v>
      </c>
      <c r="AC492" s="70" t="s">
        <v>134</v>
      </c>
      <c r="AD492" s="3"/>
      <c r="AE492" s="3"/>
      <c r="AF492" s="70" t="s">
        <v>134</v>
      </c>
      <c r="AG492" s="121" t="n">
        <f aca="false">IFERROR(INDEX(Last6M_AvgSales_Ref!$B$2:$B$12659,MATCH(D492,Last6M_AvgSales_Ref!$A$2:$A$12659,0)),"")</f>
        <v>111</v>
      </c>
    </row>
    <row r="493" customFormat="false" ht="14.25" hidden="false" customHeight="true" outlineLevel="0" collapsed="false">
      <c r="A493" s="70" t="s">
        <v>134</v>
      </c>
      <c r="B493" s="72" t="s">
        <v>62</v>
      </c>
      <c r="C493" s="72" t="s">
        <v>1552</v>
      </c>
      <c r="D493" s="72" t="n">
        <v>1000000355</v>
      </c>
      <c r="E493" s="73" t="s">
        <v>1553</v>
      </c>
      <c r="F493" s="74" t="n">
        <v>42908</v>
      </c>
      <c r="G493" s="67" t="str">
        <f aca="false">IF(I493&gt;0,"Targeted Dealer","-")</f>
        <v>Targeted Dealer</v>
      </c>
      <c r="H493" s="67"/>
      <c r="I493" s="68" t="n">
        <v>240</v>
      </c>
      <c r="J493" s="68" t="n">
        <f aca="false">I493/$J$1*($J$1-$E$1)</f>
        <v>240</v>
      </c>
      <c r="K493" s="69" t="n">
        <v>117</v>
      </c>
      <c r="L493" s="69" t="n">
        <f aca="false">I493-K493</f>
        <v>123</v>
      </c>
      <c r="M493" s="69" t="n">
        <f aca="false">IFERROR((K493/J493%),"-")</f>
        <v>48.75</v>
      </c>
      <c r="N493" s="97" t="n">
        <v>98.5</v>
      </c>
      <c r="O493" s="98" t="str">
        <f aca="false">IF(F493&lt;=$P$2,"June","")</f>
        <v>June</v>
      </c>
      <c r="P493" s="97" t="n">
        <f aca="false">N493</f>
        <v>98.5</v>
      </c>
      <c r="Q493" s="99" t="n">
        <f aca="false">K493-P493</f>
        <v>18.5</v>
      </c>
      <c r="R493" s="98" t="n">
        <f aca="false">IFERROR(IF(O493="May",(K493/P493-1))," ")</f>
        <v>0</v>
      </c>
      <c r="S493" s="100" t="str">
        <f aca="false">IF(N493&gt;0,IF(O493="","-",IF(R493&lt;0%,"DEGROWTH","GROWTH")))</f>
        <v>GROWTH</v>
      </c>
      <c r="T493" s="69" t="n">
        <v>44</v>
      </c>
      <c r="U493" s="101" t="str">
        <f aca="false">IF(F493&lt;=$V$2,"May","")</f>
        <v>May</v>
      </c>
      <c r="V493" s="69" t="n">
        <f aca="false">T493</f>
        <v>44</v>
      </c>
      <c r="W493" s="102" t="n">
        <f aca="false">K493-V493</f>
        <v>73</v>
      </c>
      <c r="X493" s="103" t="n">
        <f aca="false">IFERROR(IF(U493="June",(K493/V493-1)),0)</f>
        <v>0</v>
      </c>
      <c r="Y493" s="104" t="str">
        <f aca="false">IF(T493&gt;0,IF(U493="","-",IF(X493&lt;0%,"DEGROWTH","GROWTH")))</f>
        <v>GROWTH</v>
      </c>
      <c r="Z493" s="75" t="n">
        <v>0</v>
      </c>
      <c r="AA493" s="70"/>
      <c r="AB493" s="70" t="s">
        <v>133</v>
      </c>
      <c r="AC493" s="70" t="s">
        <v>134</v>
      </c>
      <c r="AD493" s="3"/>
      <c r="AE493" s="3"/>
      <c r="AF493" s="70" t="s">
        <v>134</v>
      </c>
      <c r="AG493" s="121" t="n">
        <f aca="false">IFERROR(INDEX(Last6M_AvgSales_Ref!$B$2:$B$12659,MATCH(D493,Last6M_AvgSales_Ref!$A$2:$A$12659,0)),"")</f>
        <v>112.791666666667</v>
      </c>
    </row>
    <row r="494" customFormat="false" ht="14.25" hidden="false" customHeight="true" outlineLevel="0" collapsed="false">
      <c r="A494" s="70" t="s">
        <v>134</v>
      </c>
      <c r="B494" s="72" t="s">
        <v>62</v>
      </c>
      <c r="C494" s="72" t="s">
        <v>268</v>
      </c>
      <c r="D494" s="72" t="n">
        <v>1000000315</v>
      </c>
      <c r="E494" s="73" t="s">
        <v>269</v>
      </c>
      <c r="F494" s="74" t="n">
        <v>43112</v>
      </c>
      <c r="G494" s="67" t="str">
        <f aca="false">IF(I494&gt;0,"Targeted Dealer","-")</f>
        <v>Targeted Dealer</v>
      </c>
      <c r="H494" s="67"/>
      <c r="I494" s="68" t="n">
        <v>80</v>
      </c>
      <c r="J494" s="68" t="n">
        <f aca="false">I494/$J$1*($J$1-$E$1)</f>
        <v>80</v>
      </c>
      <c r="K494" s="69" t="n">
        <v>45</v>
      </c>
      <c r="L494" s="69" t="n">
        <f aca="false">I494-K494</f>
        <v>35</v>
      </c>
      <c r="M494" s="69" t="n">
        <f aca="false">IFERROR((K494/J494%),"-")</f>
        <v>56.25</v>
      </c>
      <c r="N494" s="97" t="n">
        <v>0</v>
      </c>
      <c r="O494" s="98" t="str">
        <f aca="false">IF(F494&lt;=$P$2,"June","")</f>
        <v>June</v>
      </c>
      <c r="P494" s="97" t="n">
        <f aca="false">N494</f>
        <v>0</v>
      </c>
      <c r="Q494" s="99" t="n">
        <f aca="false">K494-P494</f>
        <v>45</v>
      </c>
      <c r="R494" s="98" t="n">
        <f aca="false">IFERROR(IF(O494="May",(K494/P494-1))," ")</f>
        <v>0</v>
      </c>
      <c r="S494" s="105" t="b">
        <f aca="false">IF(N494&gt;0,IF(O494="","-",IF(R494&lt;0%,"DEGROWTH","GROWTH")))</f>
        <v>0</v>
      </c>
      <c r="T494" s="69" t="n">
        <v>22</v>
      </c>
      <c r="U494" s="101" t="str">
        <f aca="false">IF(F494&lt;=$V$2,"May","")</f>
        <v>May</v>
      </c>
      <c r="V494" s="69" t="n">
        <f aca="false">T494</f>
        <v>22</v>
      </c>
      <c r="W494" s="102" t="n">
        <f aca="false">K494-V494</f>
        <v>23</v>
      </c>
      <c r="X494" s="103" t="n">
        <f aca="false">IFERROR(IF(U494="June",(K494/V494-1)),0)</f>
        <v>0</v>
      </c>
      <c r="Y494" s="104" t="str">
        <f aca="false">IF(T494&gt;0,IF(U494="","-",IF(X494&lt;0%,"DEGROWTH","GROWTH")))</f>
        <v>GROWTH</v>
      </c>
      <c r="Z494" s="75" t="n">
        <v>0</v>
      </c>
      <c r="AA494" s="70"/>
      <c r="AB494" s="70" t="s">
        <v>133</v>
      </c>
      <c r="AC494" s="70" t="s">
        <v>134</v>
      </c>
      <c r="AD494" s="3"/>
      <c r="AE494" s="3"/>
      <c r="AF494" s="70" t="s">
        <v>134</v>
      </c>
      <c r="AG494" s="121" t="n">
        <f aca="false">IFERROR(INDEX(Last6M_AvgSales_Ref!$B$2:$B$12659,MATCH(D494,Last6M_AvgSales_Ref!$A$2:$A$12659,0)),"")</f>
        <v>34.5</v>
      </c>
    </row>
    <row r="495" customFormat="false" ht="14.25" hidden="false" customHeight="true" outlineLevel="0" collapsed="false">
      <c r="A495" s="70" t="s">
        <v>134</v>
      </c>
      <c r="B495" s="72" t="s">
        <v>62</v>
      </c>
      <c r="C495" s="72" t="s">
        <v>1554</v>
      </c>
      <c r="D495" s="72" t="n">
        <v>1000000346</v>
      </c>
      <c r="E495" s="73" t="s">
        <v>1555</v>
      </c>
      <c r="F495" s="74" t="n">
        <v>43237</v>
      </c>
      <c r="G495" s="67" t="str">
        <f aca="false">IF(I495&gt;0,"Targeted Dealer","-")</f>
        <v>Targeted Dealer</v>
      </c>
      <c r="H495" s="67"/>
      <c r="I495" s="68" t="n">
        <v>20</v>
      </c>
      <c r="J495" s="68" t="n">
        <f aca="false">I495/$J$1*($J$1-$E$1)</f>
        <v>20</v>
      </c>
      <c r="K495" s="69" t="n">
        <v>7</v>
      </c>
      <c r="L495" s="69" t="n">
        <f aca="false">I495-K495</f>
        <v>13</v>
      </c>
      <c r="M495" s="69" t="n">
        <f aca="false">IFERROR((K495/J495%),"-")</f>
        <v>35</v>
      </c>
      <c r="N495" s="97" t="n">
        <v>28</v>
      </c>
      <c r="O495" s="98" t="str">
        <f aca="false">IF(F495&lt;=$P$2,"June","")</f>
        <v>June</v>
      </c>
      <c r="P495" s="97" t="n">
        <f aca="false">N495</f>
        <v>28</v>
      </c>
      <c r="Q495" s="99" t="n">
        <f aca="false">K495-P495</f>
        <v>-21</v>
      </c>
      <c r="R495" s="98" t="n">
        <f aca="false">IFERROR(IF(O495="May",(K495/P495-1))," ")</f>
        <v>0</v>
      </c>
      <c r="S495" s="100" t="str">
        <f aca="false">IF(N495&gt;0,IF(O495="","-",IF(R495&lt;0%,"DEGROWTH","GROWTH")))</f>
        <v>GROWTH</v>
      </c>
      <c r="T495" s="69" t="n">
        <v>3.5</v>
      </c>
      <c r="U495" s="101" t="str">
        <f aca="false">IF(F495&lt;=$V$2,"May","")</f>
        <v>May</v>
      </c>
      <c r="V495" s="69" t="n">
        <f aca="false">T495</f>
        <v>3.5</v>
      </c>
      <c r="W495" s="102" t="n">
        <f aca="false">K495-V495</f>
        <v>3.5</v>
      </c>
      <c r="X495" s="103" t="n">
        <f aca="false">IFERROR(IF(U495="June",(K495/V495-1)),0)</f>
        <v>0</v>
      </c>
      <c r="Y495" s="104" t="str">
        <f aca="false">IF(T495&gt;0,IF(U495="","-",IF(X495&lt;0%,"DEGROWTH","GROWTH")))</f>
        <v>GROWTH</v>
      </c>
      <c r="Z495" s="75" t="n">
        <v>0</v>
      </c>
      <c r="AA495" s="70"/>
      <c r="AB495" s="70" t="s">
        <v>133</v>
      </c>
      <c r="AC495" s="70" t="s">
        <v>134</v>
      </c>
      <c r="AD495" s="3"/>
      <c r="AE495" s="3"/>
      <c r="AF495" s="70" t="s">
        <v>134</v>
      </c>
      <c r="AG495" s="121" t="n">
        <f aca="false">IFERROR(INDEX(Last6M_AvgSales_Ref!$B$2:$B$12659,MATCH(D495,Last6M_AvgSales_Ref!$A$2:$A$12659,0)),"")</f>
        <v>15.4166666666667</v>
      </c>
    </row>
    <row r="496" customFormat="false" ht="14.25" hidden="false" customHeight="true" outlineLevel="0" collapsed="false">
      <c r="A496" s="70" t="s">
        <v>134</v>
      </c>
      <c r="B496" s="72" t="s">
        <v>62</v>
      </c>
      <c r="C496" s="72" t="s">
        <v>272</v>
      </c>
      <c r="D496" s="72" t="n">
        <v>1000000365</v>
      </c>
      <c r="E496" s="73" t="s">
        <v>273</v>
      </c>
      <c r="F496" s="74" t="n">
        <v>43256</v>
      </c>
      <c r="G496" s="67" t="str">
        <f aca="false">IF(I496&gt;0,"Targeted Dealer","-")</f>
        <v>Targeted Dealer</v>
      </c>
      <c r="H496" s="67"/>
      <c r="I496" s="68" t="n">
        <v>100</v>
      </c>
      <c r="J496" s="68" t="n">
        <f aca="false">I496/$J$1*($J$1-$E$1)</f>
        <v>100</v>
      </c>
      <c r="K496" s="69" t="n">
        <v>111.5</v>
      </c>
      <c r="L496" s="69" t="n">
        <f aca="false">I496-K496</f>
        <v>-11.5</v>
      </c>
      <c r="M496" s="69" t="n">
        <f aca="false">IFERROR((K496/J496%),"-")</f>
        <v>111.5</v>
      </c>
      <c r="N496" s="97" t="n">
        <v>63</v>
      </c>
      <c r="O496" s="98" t="str">
        <f aca="false">IF(F496&lt;=$P$2,"June","")</f>
        <v>June</v>
      </c>
      <c r="P496" s="97" t="n">
        <f aca="false">N496</f>
        <v>63</v>
      </c>
      <c r="Q496" s="99" t="n">
        <f aca="false">K496-P496</f>
        <v>48.5</v>
      </c>
      <c r="R496" s="98" t="n">
        <f aca="false">IFERROR(IF(O496="May",(K496/P496-1))," ")</f>
        <v>0</v>
      </c>
      <c r="S496" s="100" t="str">
        <f aca="false">IF(N496&gt;0,IF(O496="","-",IF(R496&lt;0%,"DEGROWTH","GROWTH")))</f>
        <v>GROWTH</v>
      </c>
      <c r="T496" s="69" t="n">
        <v>3.5</v>
      </c>
      <c r="U496" s="101" t="str">
        <f aca="false">IF(F496&lt;=$V$2,"May","")</f>
        <v>May</v>
      </c>
      <c r="V496" s="69" t="n">
        <f aca="false">T496</f>
        <v>3.5</v>
      </c>
      <c r="W496" s="102" t="n">
        <f aca="false">K496-V496</f>
        <v>108</v>
      </c>
      <c r="X496" s="103" t="n">
        <f aca="false">IFERROR(IF(U496="June",(K496/V496-1)),0)</f>
        <v>0</v>
      </c>
      <c r="Y496" s="104" t="str">
        <f aca="false">IF(T496&gt;0,IF(U496="","-",IF(X496&lt;0%,"DEGROWTH","GROWTH")))</f>
        <v>GROWTH</v>
      </c>
      <c r="Z496" s="75" t="n">
        <v>0</v>
      </c>
      <c r="AA496" s="70"/>
      <c r="AB496" s="70" t="s">
        <v>133</v>
      </c>
      <c r="AC496" s="70" t="s">
        <v>134</v>
      </c>
      <c r="AD496" s="3"/>
      <c r="AE496" s="3"/>
      <c r="AF496" s="70" t="s">
        <v>134</v>
      </c>
      <c r="AG496" s="121" t="n">
        <f aca="false">IFERROR(INDEX(Last6M_AvgSales_Ref!$B$2:$B$12659,MATCH(D496,Last6M_AvgSales_Ref!$A$2:$A$12659,0)),"")</f>
        <v>6.58333333333333</v>
      </c>
    </row>
    <row r="497" customFormat="false" ht="14.25" hidden="false" customHeight="true" outlineLevel="0" collapsed="false">
      <c r="A497" s="70" t="s">
        <v>134</v>
      </c>
      <c r="B497" s="72" t="s">
        <v>62</v>
      </c>
      <c r="C497" s="72" t="s">
        <v>1556</v>
      </c>
      <c r="D497" s="72" t="n">
        <v>1000000331</v>
      </c>
      <c r="E497" s="73" t="s">
        <v>1557</v>
      </c>
      <c r="F497" s="74" t="n">
        <v>43333</v>
      </c>
      <c r="G497" s="67" t="str">
        <f aca="false">IF(I497&gt;0,"Targeted Dealer","-")</f>
        <v>Targeted Dealer</v>
      </c>
      <c r="H497" s="67"/>
      <c r="I497" s="68" t="n">
        <v>40</v>
      </c>
      <c r="J497" s="68" t="n">
        <f aca="false">I497/$J$1*($J$1-$E$1)</f>
        <v>40</v>
      </c>
      <c r="K497" s="69" t="n">
        <v>28</v>
      </c>
      <c r="L497" s="69" t="n">
        <f aca="false">I497-K497</f>
        <v>12</v>
      </c>
      <c r="M497" s="69" t="n">
        <f aca="false">IFERROR((K497/J497%),"-")</f>
        <v>70</v>
      </c>
      <c r="N497" s="97" t="n">
        <v>36</v>
      </c>
      <c r="O497" s="98" t="str">
        <f aca="false">IF(F497&lt;=$P$2,"June","")</f>
        <v>June</v>
      </c>
      <c r="P497" s="97" t="n">
        <f aca="false">N497</f>
        <v>36</v>
      </c>
      <c r="Q497" s="99" t="n">
        <f aca="false">K497-P497</f>
        <v>-8</v>
      </c>
      <c r="R497" s="98" t="n">
        <f aca="false">IFERROR(IF(O497="May",(K497/P497-1))," ")</f>
        <v>0</v>
      </c>
      <c r="S497" s="100" t="str">
        <f aca="false">IF(N497&gt;0,IF(O497="","-",IF(R497&lt;0%,"DEGROWTH","GROWTH")))</f>
        <v>GROWTH</v>
      </c>
      <c r="T497" s="69" t="n">
        <v>35</v>
      </c>
      <c r="U497" s="101" t="str">
        <f aca="false">IF(F497&lt;=$V$2,"May","")</f>
        <v>May</v>
      </c>
      <c r="V497" s="69" t="n">
        <f aca="false">T497</f>
        <v>35</v>
      </c>
      <c r="W497" s="102" t="n">
        <f aca="false">K497-V497</f>
        <v>-7</v>
      </c>
      <c r="X497" s="103" t="n">
        <f aca="false">IFERROR(IF(U497="June",(K497/V497-1)),0)</f>
        <v>0</v>
      </c>
      <c r="Y497" s="104" t="str">
        <f aca="false">IF(T497&gt;0,IF(U497="","-",IF(X497&lt;0%,"DEGROWTH","GROWTH")))</f>
        <v>GROWTH</v>
      </c>
      <c r="Z497" s="75" t="n">
        <v>0</v>
      </c>
      <c r="AA497" s="70"/>
      <c r="AB497" s="70" t="s">
        <v>133</v>
      </c>
      <c r="AC497" s="70" t="s">
        <v>134</v>
      </c>
      <c r="AD497" s="3"/>
      <c r="AE497" s="3"/>
      <c r="AF497" s="70" t="s">
        <v>134</v>
      </c>
      <c r="AG497" s="121" t="n">
        <f aca="false">IFERROR(INDEX(Last6M_AvgSales_Ref!$B$2:$B$12659,MATCH(D497,Last6M_AvgSales_Ref!$A$2:$A$12659,0)),"")</f>
        <v>22.3333333333333</v>
      </c>
    </row>
    <row r="498" customFormat="false" ht="14.25" hidden="false" customHeight="true" outlineLevel="0" collapsed="false">
      <c r="A498" s="70" t="s">
        <v>134</v>
      </c>
      <c r="B498" s="72" t="s">
        <v>62</v>
      </c>
      <c r="C498" s="72" t="s">
        <v>1558</v>
      </c>
      <c r="D498" s="72" t="n">
        <v>1000000338</v>
      </c>
      <c r="E498" s="73" t="s">
        <v>1559</v>
      </c>
      <c r="F498" s="74" t="n">
        <v>43556</v>
      </c>
      <c r="G498" s="67" t="str">
        <f aca="false">IF(I498&gt;0,"Targeted Dealer","-")</f>
        <v>Targeted Dealer</v>
      </c>
      <c r="H498" s="67"/>
      <c r="I498" s="68" t="n">
        <v>860</v>
      </c>
      <c r="J498" s="68" t="n">
        <f aca="false">I498/$J$1*($J$1-$E$1)</f>
        <v>860</v>
      </c>
      <c r="K498" s="69" t="n">
        <v>512.5</v>
      </c>
      <c r="L498" s="69" t="n">
        <f aca="false">I498-K498</f>
        <v>347.5</v>
      </c>
      <c r="M498" s="69" t="n">
        <f aca="false">IFERROR((K498/J498%),"-")</f>
        <v>59.593023255814</v>
      </c>
      <c r="N498" s="97" t="n">
        <v>504.5</v>
      </c>
      <c r="O498" s="98" t="str">
        <f aca="false">IF(F498&lt;=$P$2,"June","")</f>
        <v>June</v>
      </c>
      <c r="P498" s="97" t="n">
        <f aca="false">N498</f>
        <v>504.5</v>
      </c>
      <c r="Q498" s="99" t="n">
        <f aca="false">K498-P498</f>
        <v>8</v>
      </c>
      <c r="R498" s="98" t="n">
        <f aca="false">IFERROR(IF(O498="May",(K498/P498-1))," ")</f>
        <v>0</v>
      </c>
      <c r="S498" s="100" t="str">
        <f aca="false">IF(N498&gt;0,IF(O498="","-",IF(R498&lt;0%,"DEGROWTH","GROWTH")))</f>
        <v>GROWTH</v>
      </c>
      <c r="T498" s="69" t="n">
        <v>408</v>
      </c>
      <c r="U498" s="101" t="str">
        <f aca="false">IF(F498&lt;=$V$2,"May","")</f>
        <v>May</v>
      </c>
      <c r="V498" s="69" t="n">
        <f aca="false">T498</f>
        <v>408</v>
      </c>
      <c r="W498" s="102" t="n">
        <f aca="false">K498-V498</f>
        <v>104.5</v>
      </c>
      <c r="X498" s="103" t="n">
        <f aca="false">IFERROR(IF(U498="June",(K498/V498-1)),0)</f>
        <v>0</v>
      </c>
      <c r="Y498" s="104" t="str">
        <f aca="false">IF(T498&gt;0,IF(U498="","-",IF(X498&lt;0%,"DEGROWTH","GROWTH")))</f>
        <v>GROWTH</v>
      </c>
      <c r="Z498" s="75" t="n">
        <v>0</v>
      </c>
      <c r="AA498" s="70"/>
      <c r="AB498" s="70" t="s">
        <v>133</v>
      </c>
      <c r="AC498" s="70" t="s">
        <v>134</v>
      </c>
      <c r="AD498" s="3"/>
      <c r="AE498" s="3"/>
      <c r="AF498" s="70" t="s">
        <v>134</v>
      </c>
      <c r="AG498" s="121" t="n">
        <f aca="false">IFERROR(INDEX(Last6M_AvgSales_Ref!$B$2:$B$12659,MATCH(D498,Last6M_AvgSales_Ref!$A$2:$A$12659,0)),"")</f>
        <v>555.875</v>
      </c>
    </row>
    <row r="499" customFormat="false" ht="14.25" hidden="false" customHeight="true" outlineLevel="0" collapsed="false">
      <c r="A499" s="70" t="s">
        <v>134</v>
      </c>
      <c r="B499" s="72" t="s">
        <v>62</v>
      </c>
      <c r="C499" s="72" t="s">
        <v>1560</v>
      </c>
      <c r="D499" s="72" t="n">
        <v>1000000843</v>
      </c>
      <c r="E499" s="73" t="s">
        <v>1561</v>
      </c>
      <c r="F499" s="74" t="n">
        <v>43586</v>
      </c>
      <c r="G499" s="67" t="str">
        <f aca="false">IF(I499&gt;0,"Targeted Dealer","-")</f>
        <v>Targeted Dealer</v>
      </c>
      <c r="H499" s="67"/>
      <c r="I499" s="68" t="n">
        <v>1200</v>
      </c>
      <c r="J499" s="68" t="n">
        <f aca="false">I499/$J$1*($J$1-$E$1)</f>
        <v>1200</v>
      </c>
      <c r="K499" s="69" t="n">
        <v>791</v>
      </c>
      <c r="L499" s="69" t="n">
        <f aca="false">I499-K499</f>
        <v>409</v>
      </c>
      <c r="M499" s="69" t="n">
        <f aca="false">IFERROR((K499/J499%),"-")</f>
        <v>65.9166666666667</v>
      </c>
      <c r="N499" s="97" t="n">
        <v>576.5</v>
      </c>
      <c r="O499" s="98" t="str">
        <f aca="false">IF(F499&lt;=$P$2,"June","")</f>
        <v>June</v>
      </c>
      <c r="P499" s="97" t="n">
        <f aca="false">N499</f>
        <v>576.5</v>
      </c>
      <c r="Q499" s="99" t="n">
        <f aca="false">K499-P499</f>
        <v>214.5</v>
      </c>
      <c r="R499" s="98" t="n">
        <f aca="false">IFERROR(IF(O499="May",(K499/P499-1))," ")</f>
        <v>0</v>
      </c>
      <c r="S499" s="100" t="str">
        <f aca="false">IF(N499&gt;0,IF(O499="","-",IF(R499&lt;0%,"DEGROWTH","GROWTH")))</f>
        <v>GROWTH</v>
      </c>
      <c r="T499" s="69" t="n">
        <v>513.6</v>
      </c>
      <c r="U499" s="101" t="str">
        <f aca="false">IF(F499&lt;=$V$2,"May","")</f>
        <v>May</v>
      </c>
      <c r="V499" s="69" t="n">
        <f aca="false">T499</f>
        <v>513.6</v>
      </c>
      <c r="W499" s="102" t="n">
        <f aca="false">K499-V499</f>
        <v>277.4</v>
      </c>
      <c r="X499" s="103" t="n">
        <f aca="false">IFERROR(IF(U499="June",(K499/V499-1)),0)</f>
        <v>0</v>
      </c>
      <c r="Y499" s="104" t="str">
        <f aca="false">IF(T499&gt;0,IF(U499="","-",IF(X499&lt;0%,"DEGROWTH","GROWTH")))</f>
        <v>GROWTH</v>
      </c>
      <c r="Z499" s="75" t="n">
        <v>0</v>
      </c>
      <c r="AA499" s="70"/>
      <c r="AB499" s="70" t="s">
        <v>133</v>
      </c>
      <c r="AC499" s="70" t="s">
        <v>134</v>
      </c>
      <c r="AD499" s="3"/>
      <c r="AE499" s="3"/>
      <c r="AF499" s="70" t="s">
        <v>134</v>
      </c>
      <c r="AG499" s="121" t="n">
        <f aca="false">IFERROR(INDEX(Last6M_AvgSales_Ref!$B$2:$B$12659,MATCH(D499,Last6M_AvgSales_Ref!$A$2:$A$12659,0)),"")</f>
        <v>1047.525</v>
      </c>
    </row>
    <row r="500" customFormat="false" ht="14.25" hidden="false" customHeight="true" outlineLevel="0" collapsed="false">
      <c r="A500" s="70" t="s">
        <v>134</v>
      </c>
      <c r="B500" s="72" t="s">
        <v>62</v>
      </c>
      <c r="C500" s="72" t="s">
        <v>1562</v>
      </c>
      <c r="D500" s="72" t="n">
        <v>1000000333</v>
      </c>
      <c r="E500" s="73" t="s">
        <v>1563</v>
      </c>
      <c r="F500" s="74" t="n">
        <v>43654</v>
      </c>
      <c r="G500" s="67" t="str">
        <f aca="false">IF(I500&gt;0,"Targeted Dealer","-")</f>
        <v>Targeted Dealer</v>
      </c>
      <c r="H500" s="67"/>
      <c r="I500" s="68" t="n">
        <v>280</v>
      </c>
      <c r="J500" s="68" t="n">
        <f aca="false">I500/$J$1*($J$1-$E$1)</f>
        <v>280</v>
      </c>
      <c r="K500" s="69" t="n">
        <v>140.5</v>
      </c>
      <c r="L500" s="69" t="n">
        <f aca="false">I500-K500</f>
        <v>139.5</v>
      </c>
      <c r="M500" s="69" t="n">
        <f aca="false">IFERROR((K500/J500%),"-")</f>
        <v>50.1785714285714</v>
      </c>
      <c r="N500" s="97" t="n">
        <v>160</v>
      </c>
      <c r="O500" s="98" t="str">
        <f aca="false">IF(F500&lt;=$P$2,"June","")</f>
        <v>June</v>
      </c>
      <c r="P500" s="97" t="n">
        <f aca="false">N500</f>
        <v>160</v>
      </c>
      <c r="Q500" s="99" t="n">
        <f aca="false">K500-P500</f>
        <v>-19.5</v>
      </c>
      <c r="R500" s="98" t="n">
        <f aca="false">IFERROR(IF(O500="May",(K500/P500-1))," ")</f>
        <v>0</v>
      </c>
      <c r="S500" s="100" t="str">
        <f aca="false">IF(N500&gt;0,IF(O500="","-",IF(R500&lt;0%,"DEGROWTH","GROWTH")))</f>
        <v>GROWTH</v>
      </c>
      <c r="T500" s="69" t="n">
        <v>158</v>
      </c>
      <c r="U500" s="101" t="str">
        <f aca="false">IF(F500&lt;=$V$2,"May","")</f>
        <v>May</v>
      </c>
      <c r="V500" s="69" t="n">
        <f aca="false">T500</f>
        <v>158</v>
      </c>
      <c r="W500" s="102" t="n">
        <f aca="false">K500-V500</f>
        <v>-17.5</v>
      </c>
      <c r="X500" s="103" t="n">
        <f aca="false">IFERROR(IF(U500="June",(K500/V500-1)),0)</f>
        <v>0</v>
      </c>
      <c r="Y500" s="104" t="str">
        <f aca="false">IF(T500&gt;0,IF(U500="","-",IF(X500&lt;0%,"DEGROWTH","GROWTH")))</f>
        <v>GROWTH</v>
      </c>
      <c r="Z500" s="75" t="n">
        <v>0</v>
      </c>
      <c r="AA500" s="70"/>
      <c r="AB500" s="70" t="s">
        <v>133</v>
      </c>
      <c r="AC500" s="70" t="s">
        <v>134</v>
      </c>
      <c r="AD500" s="3"/>
      <c r="AE500" s="3"/>
      <c r="AF500" s="70" t="s">
        <v>134</v>
      </c>
      <c r="AG500" s="121" t="n">
        <f aca="false">IFERROR(INDEX(Last6M_AvgSales_Ref!$B$2:$B$12659,MATCH(D500,Last6M_AvgSales_Ref!$A$2:$A$12659,0)),"")</f>
        <v>198.666666666667</v>
      </c>
    </row>
    <row r="501" customFormat="false" ht="14.25" hidden="false" customHeight="true" outlineLevel="0" collapsed="false">
      <c r="A501" s="70" t="s">
        <v>134</v>
      </c>
      <c r="B501" s="72" t="s">
        <v>62</v>
      </c>
      <c r="C501" s="72" t="s">
        <v>1564</v>
      </c>
      <c r="D501" s="72" t="n">
        <v>1000000332</v>
      </c>
      <c r="E501" s="73" t="s">
        <v>1565</v>
      </c>
      <c r="F501" s="74" t="n">
        <v>44271</v>
      </c>
      <c r="G501" s="67" t="str">
        <f aca="false">IF(I501&gt;0,"Targeted Dealer","-")</f>
        <v>Targeted Dealer</v>
      </c>
      <c r="H501" s="67"/>
      <c r="I501" s="68" t="n">
        <v>200</v>
      </c>
      <c r="J501" s="68" t="n">
        <f aca="false">I501/$J$1*($J$1-$E$1)</f>
        <v>200</v>
      </c>
      <c r="K501" s="69" t="n">
        <v>110</v>
      </c>
      <c r="L501" s="69" t="n">
        <f aca="false">I501-K501</f>
        <v>90</v>
      </c>
      <c r="M501" s="69" t="n">
        <f aca="false">IFERROR((K501/J501%),"-")</f>
        <v>55</v>
      </c>
      <c r="N501" s="97" t="n">
        <v>112.5</v>
      </c>
      <c r="O501" s="98" t="str">
        <f aca="false">IF(F501&lt;=$P$2,"June","")</f>
        <v>June</v>
      </c>
      <c r="P501" s="97" t="n">
        <f aca="false">N501</f>
        <v>112.5</v>
      </c>
      <c r="Q501" s="99" t="n">
        <f aca="false">K501-P501</f>
        <v>-2.5</v>
      </c>
      <c r="R501" s="98" t="n">
        <f aca="false">IFERROR(IF(O501="May",(K501/P501-1))," ")</f>
        <v>0</v>
      </c>
      <c r="S501" s="100" t="str">
        <f aca="false">IF(N501&gt;0,IF(O501="","-",IF(R501&lt;0%,"DEGROWTH","GROWTH")))</f>
        <v>GROWTH</v>
      </c>
      <c r="T501" s="69" t="n">
        <v>85.5</v>
      </c>
      <c r="U501" s="101" t="str">
        <f aca="false">IF(F501&lt;=$V$2,"May","")</f>
        <v>May</v>
      </c>
      <c r="V501" s="69" t="n">
        <f aca="false">T501</f>
        <v>85.5</v>
      </c>
      <c r="W501" s="102" t="n">
        <f aca="false">K501-V501</f>
        <v>24.5</v>
      </c>
      <c r="X501" s="103" t="n">
        <f aca="false">IFERROR(IF(U501="June",(K501/V501-1)),0)</f>
        <v>0</v>
      </c>
      <c r="Y501" s="104" t="str">
        <f aca="false">IF(T501&gt;0,IF(U501="","-",IF(X501&lt;0%,"DEGROWTH","GROWTH")))</f>
        <v>GROWTH</v>
      </c>
      <c r="Z501" s="75" t="n">
        <v>0</v>
      </c>
      <c r="AA501" s="70"/>
      <c r="AB501" s="70" t="s">
        <v>133</v>
      </c>
      <c r="AC501" s="70" t="s">
        <v>134</v>
      </c>
      <c r="AD501" s="3"/>
      <c r="AE501" s="3"/>
      <c r="AF501" s="70" t="s">
        <v>134</v>
      </c>
      <c r="AG501" s="121" t="n">
        <f aca="false">IFERROR(INDEX(Last6M_AvgSales_Ref!$B$2:$B$12659,MATCH(D501,Last6M_AvgSales_Ref!$A$2:$A$12659,0)),"")</f>
        <v>132.25</v>
      </c>
    </row>
    <row r="502" customFormat="false" ht="14.25" hidden="false" customHeight="true" outlineLevel="0" collapsed="false">
      <c r="A502" s="70" t="s">
        <v>134</v>
      </c>
      <c r="B502" s="72" t="s">
        <v>62</v>
      </c>
      <c r="C502" s="72" t="s">
        <v>1566</v>
      </c>
      <c r="D502" s="72" t="n">
        <v>1000000842</v>
      </c>
      <c r="E502" s="73" t="s">
        <v>1567</v>
      </c>
      <c r="F502" s="74" t="n">
        <v>44419</v>
      </c>
      <c r="G502" s="67" t="str">
        <f aca="false">IF(I502&gt;0,"Targeted Dealer","-")</f>
        <v>Targeted Dealer</v>
      </c>
      <c r="H502" s="67"/>
      <c r="I502" s="68" t="n">
        <v>220</v>
      </c>
      <c r="J502" s="68" t="n">
        <f aca="false">I502/$J$1*($J$1-$E$1)</f>
        <v>220</v>
      </c>
      <c r="K502" s="69" t="n">
        <v>122.5</v>
      </c>
      <c r="L502" s="69" t="n">
        <f aca="false">I502-K502</f>
        <v>97.5</v>
      </c>
      <c r="M502" s="69" t="n">
        <f aca="false">IFERROR((K502/J502%),"-")</f>
        <v>55.6818181818182</v>
      </c>
      <c r="N502" s="97" t="n">
        <v>145.5</v>
      </c>
      <c r="O502" s="98" t="str">
        <f aca="false">IF(F502&lt;=$P$2,"June","")</f>
        <v>June</v>
      </c>
      <c r="P502" s="97" t="n">
        <f aca="false">N502</f>
        <v>145.5</v>
      </c>
      <c r="Q502" s="99" t="n">
        <f aca="false">K502-P502</f>
        <v>-23</v>
      </c>
      <c r="R502" s="98" t="n">
        <f aca="false">IFERROR(IF(O502="May",(K502/P502-1))," ")</f>
        <v>0</v>
      </c>
      <c r="S502" s="100" t="str">
        <f aca="false">IF(N502&gt;0,IF(O502="","-",IF(R502&lt;0%,"DEGROWTH","GROWTH")))</f>
        <v>GROWTH</v>
      </c>
      <c r="T502" s="69" t="n">
        <v>93.5</v>
      </c>
      <c r="U502" s="101" t="str">
        <f aca="false">IF(F502&lt;=$V$2,"May","")</f>
        <v>May</v>
      </c>
      <c r="V502" s="69" t="n">
        <f aca="false">T502</f>
        <v>93.5</v>
      </c>
      <c r="W502" s="102" t="n">
        <f aca="false">K502-V502</f>
        <v>29</v>
      </c>
      <c r="X502" s="103" t="n">
        <f aca="false">IFERROR(IF(U502="June",(K502/V502-1)),0)</f>
        <v>0</v>
      </c>
      <c r="Y502" s="104" t="str">
        <f aca="false">IF(T502&gt;0,IF(U502="","-",IF(X502&lt;0%,"DEGROWTH","GROWTH")))</f>
        <v>GROWTH</v>
      </c>
      <c r="Z502" s="75" t="n">
        <v>0</v>
      </c>
      <c r="AA502" s="70"/>
      <c r="AB502" s="70" t="s">
        <v>133</v>
      </c>
      <c r="AC502" s="70" t="s">
        <v>134</v>
      </c>
      <c r="AD502" s="3"/>
      <c r="AE502" s="3"/>
      <c r="AF502" s="70" t="s">
        <v>134</v>
      </c>
      <c r="AG502" s="121" t="n">
        <f aca="false">IFERROR(INDEX(Last6M_AvgSales_Ref!$B$2:$B$12659,MATCH(D502,Last6M_AvgSales_Ref!$A$2:$A$12659,0)),"")</f>
        <v>131</v>
      </c>
    </row>
    <row r="503" customFormat="false" ht="14.25" hidden="false" customHeight="true" outlineLevel="0" collapsed="false">
      <c r="A503" s="70" t="s">
        <v>134</v>
      </c>
      <c r="B503" s="72" t="s">
        <v>62</v>
      </c>
      <c r="C503" s="72" t="s">
        <v>1568</v>
      </c>
      <c r="D503" s="72" t="n">
        <v>1000002847</v>
      </c>
      <c r="E503" s="73" t="s">
        <v>1569</v>
      </c>
      <c r="F503" s="74" t="n">
        <v>44772</v>
      </c>
      <c r="G503" s="67" t="str">
        <f aca="false">IF(I503&gt;0,"Targeted Dealer","-")</f>
        <v>Targeted Dealer</v>
      </c>
      <c r="H503" s="67"/>
      <c r="I503" s="68" t="n">
        <v>1840</v>
      </c>
      <c r="J503" s="68" t="n">
        <f aca="false">I503/$J$1*($J$1-$E$1)</f>
        <v>1840</v>
      </c>
      <c r="K503" s="69" t="n">
        <v>1554.25</v>
      </c>
      <c r="L503" s="69" t="n">
        <f aca="false">I503-K503</f>
        <v>285.75</v>
      </c>
      <c r="M503" s="69" t="n">
        <f aca="false">IFERROR((K503/J503%),"-")</f>
        <v>84.4701086956522</v>
      </c>
      <c r="N503" s="97" t="n">
        <v>1065.35</v>
      </c>
      <c r="O503" s="98" t="str">
        <f aca="false">IF(F503&lt;=$P$2,"June","")</f>
        <v>June</v>
      </c>
      <c r="P503" s="97" t="n">
        <f aca="false">N503</f>
        <v>1065.35</v>
      </c>
      <c r="Q503" s="99" t="n">
        <f aca="false">K503-P503</f>
        <v>488.9</v>
      </c>
      <c r="R503" s="98" t="n">
        <f aca="false">IFERROR(IF(O503="May",(K503/P503-1))," ")</f>
        <v>0</v>
      </c>
      <c r="S503" s="100" t="str">
        <f aca="false">IF(N503&gt;0,IF(O503="","-",IF(R503&lt;0%,"DEGROWTH","GROWTH")))</f>
        <v>GROWTH</v>
      </c>
      <c r="T503" s="69" t="n">
        <v>830</v>
      </c>
      <c r="U503" s="101" t="str">
        <f aca="false">IF(F503&lt;=$V$2,"May","")</f>
        <v>May</v>
      </c>
      <c r="V503" s="69" t="n">
        <f aca="false">T503</f>
        <v>830</v>
      </c>
      <c r="W503" s="102" t="n">
        <f aca="false">K503-V503</f>
        <v>724.25</v>
      </c>
      <c r="X503" s="103" t="n">
        <f aca="false">IFERROR(IF(U503="June",(K503/V503-1)),0)</f>
        <v>0</v>
      </c>
      <c r="Y503" s="104" t="str">
        <f aca="false">IF(T503&gt;0,IF(U503="","-",IF(X503&lt;0%,"DEGROWTH","GROWTH")))</f>
        <v>GROWTH</v>
      </c>
      <c r="Z503" s="75" t="n">
        <v>0</v>
      </c>
      <c r="AA503" s="70"/>
      <c r="AB503" s="70" t="s">
        <v>133</v>
      </c>
      <c r="AC503" s="70" t="s">
        <v>134</v>
      </c>
      <c r="AD503" s="3"/>
      <c r="AE503" s="3"/>
      <c r="AF503" s="70" t="s">
        <v>134</v>
      </c>
      <c r="AG503" s="121" t="n">
        <f aca="false">IFERROR(INDEX(Last6M_AvgSales_Ref!$B$2:$B$12659,MATCH(D503,Last6M_AvgSales_Ref!$A$2:$A$12659,0)),"")</f>
        <v>1219.39166666667</v>
      </c>
    </row>
    <row r="504" customFormat="false" ht="14.25" hidden="false" customHeight="true" outlineLevel="0" collapsed="false">
      <c r="A504" s="70" t="s">
        <v>134</v>
      </c>
      <c r="B504" s="72" t="s">
        <v>62</v>
      </c>
      <c r="C504" s="72" t="s">
        <v>1570</v>
      </c>
      <c r="D504" s="72" t="n">
        <v>1000002990</v>
      </c>
      <c r="E504" s="72" t="s">
        <v>1571</v>
      </c>
      <c r="F504" s="74" t="n">
        <v>44832</v>
      </c>
      <c r="G504" s="67" t="str">
        <f aca="false">IF(I504&gt;0,"Targeted Dealer","-")</f>
        <v>Targeted Dealer</v>
      </c>
      <c r="H504" s="67"/>
      <c r="I504" s="68" t="n">
        <v>100</v>
      </c>
      <c r="J504" s="68" t="n">
        <f aca="false">I504/$J$1*($J$1-$E$1)</f>
        <v>100</v>
      </c>
      <c r="K504" s="69" t="n">
        <v>94.5</v>
      </c>
      <c r="L504" s="69" t="n">
        <f aca="false">I504-K504</f>
        <v>5.5</v>
      </c>
      <c r="M504" s="69" t="n">
        <f aca="false">IFERROR((K504/J504%),"-")</f>
        <v>94.5</v>
      </c>
      <c r="N504" s="97" t="n">
        <v>94.5</v>
      </c>
      <c r="O504" s="98" t="str">
        <f aca="false">IF(F504&lt;=$P$2,"June","")</f>
        <v>June</v>
      </c>
      <c r="P504" s="97" t="n">
        <f aca="false">N504</f>
        <v>94.5</v>
      </c>
      <c r="Q504" s="99" t="n">
        <f aca="false">K504-P504</f>
        <v>0</v>
      </c>
      <c r="R504" s="98" t="n">
        <f aca="false">IFERROR(IF(O504="May",(K504/P504-1))," ")</f>
        <v>0</v>
      </c>
      <c r="S504" s="100" t="str">
        <f aca="false">IF(N504&gt;0,IF(O504="","-",IF(R504&lt;0%,"DEGROWTH","GROWTH")))</f>
        <v>GROWTH</v>
      </c>
      <c r="T504" s="69" t="n">
        <v>27.5</v>
      </c>
      <c r="U504" s="101" t="str">
        <f aca="false">IF(F504&lt;=$V$2,"May","")</f>
        <v>May</v>
      </c>
      <c r="V504" s="69" t="n">
        <f aca="false">T504</f>
        <v>27.5</v>
      </c>
      <c r="W504" s="102" t="n">
        <f aca="false">K504-V504</f>
        <v>67</v>
      </c>
      <c r="X504" s="103" t="n">
        <f aca="false">IFERROR(IF(U504="June",(K504/V504-1)),0)</f>
        <v>0</v>
      </c>
      <c r="Y504" s="104" t="str">
        <f aca="false">IF(T504&gt;0,IF(U504="","-",IF(X504&lt;0%,"DEGROWTH","GROWTH")))</f>
        <v>GROWTH</v>
      </c>
      <c r="Z504" s="75" t="n">
        <v>0</v>
      </c>
      <c r="AA504" s="70"/>
      <c r="AB504" s="70" t="s">
        <v>133</v>
      </c>
      <c r="AC504" s="70" t="s">
        <v>134</v>
      </c>
      <c r="AD504" s="3"/>
      <c r="AE504" s="3"/>
      <c r="AF504" s="70" t="s">
        <v>134</v>
      </c>
      <c r="AG504" s="121" t="n">
        <f aca="false">IFERROR(INDEX(Last6M_AvgSales_Ref!$B$2:$B$12659,MATCH(D504,Last6M_AvgSales_Ref!$A$2:$A$12659,0)),"")</f>
        <v>47.3333333333333</v>
      </c>
    </row>
    <row r="505" customFormat="false" ht="14.25" hidden="false" customHeight="true" outlineLevel="0" collapsed="false">
      <c r="A505" s="70" t="s">
        <v>134</v>
      </c>
      <c r="B505" s="72" t="s">
        <v>62</v>
      </c>
      <c r="C505" s="72" t="s">
        <v>1572</v>
      </c>
      <c r="D505" s="72" t="n">
        <v>1000003250</v>
      </c>
      <c r="E505" s="72" t="s">
        <v>1573</v>
      </c>
      <c r="F505" s="74" t="n">
        <v>44945</v>
      </c>
      <c r="G505" s="67" t="str">
        <f aca="false">IF(I505&gt;0,"Targeted Dealer","-")</f>
        <v>Targeted Dealer</v>
      </c>
      <c r="H505" s="67"/>
      <c r="I505" s="68" t="n">
        <v>80</v>
      </c>
      <c r="J505" s="68" t="n">
        <f aca="false">I505/$J$1*($J$1-$E$1)</f>
        <v>80</v>
      </c>
      <c r="K505" s="69" t="n">
        <v>27</v>
      </c>
      <c r="L505" s="69" t="n">
        <f aca="false">I505-K505</f>
        <v>53</v>
      </c>
      <c r="M505" s="69" t="n">
        <f aca="false">IFERROR((K505/J505%),"-")</f>
        <v>33.75</v>
      </c>
      <c r="N505" s="97" t="n">
        <v>3.5</v>
      </c>
      <c r="O505" s="98" t="str">
        <f aca="false">IF(F505&lt;=$P$2,"June","")</f>
        <v>June</v>
      </c>
      <c r="P505" s="97" t="n">
        <f aca="false">N505</f>
        <v>3.5</v>
      </c>
      <c r="Q505" s="99" t="n">
        <f aca="false">K505-P505</f>
        <v>23.5</v>
      </c>
      <c r="R505" s="98" t="n">
        <f aca="false">IFERROR(IF(O505="May",(K505/P505-1))," ")</f>
        <v>0</v>
      </c>
      <c r="S505" s="100" t="str">
        <f aca="false">IF(N505&gt;0,IF(O505="","-",IF(R505&lt;0%,"DEGROWTH","GROWTH")))</f>
        <v>GROWTH</v>
      </c>
      <c r="T505" s="69" t="n">
        <v>13</v>
      </c>
      <c r="U505" s="101" t="str">
        <f aca="false">IF(F505&lt;=$V$2,"May","")</f>
        <v>May</v>
      </c>
      <c r="V505" s="69" t="n">
        <f aca="false">T505</f>
        <v>13</v>
      </c>
      <c r="W505" s="102" t="n">
        <f aca="false">K505-V505</f>
        <v>14</v>
      </c>
      <c r="X505" s="103" t="n">
        <f aca="false">IFERROR(IF(U505="June",(K505/V505-1)),0)</f>
        <v>0</v>
      </c>
      <c r="Y505" s="104" t="str">
        <f aca="false">IF(T505&gt;0,IF(U505="","-",IF(X505&lt;0%,"DEGROWTH","GROWTH")))</f>
        <v>GROWTH</v>
      </c>
      <c r="Z505" s="75" t="n">
        <v>0</v>
      </c>
      <c r="AA505" s="70"/>
      <c r="AB505" s="70" t="s">
        <v>133</v>
      </c>
      <c r="AC505" s="70" t="s">
        <v>134</v>
      </c>
      <c r="AD505" s="3"/>
      <c r="AE505" s="3"/>
      <c r="AF505" s="70" t="s">
        <v>134</v>
      </c>
      <c r="AG505" s="121" t="n">
        <f aca="false">IFERROR(INDEX(Last6M_AvgSales_Ref!$B$2:$B$12659,MATCH(D505,Last6M_AvgSales_Ref!$A$2:$A$12659,0)),"")</f>
        <v>7.25</v>
      </c>
    </row>
    <row r="506" customFormat="false" ht="14.25" hidden="false" customHeight="true" outlineLevel="0" collapsed="false">
      <c r="A506" s="70" t="s">
        <v>134</v>
      </c>
      <c r="B506" s="72" t="s">
        <v>62</v>
      </c>
      <c r="C506" s="72" t="s">
        <v>1574</v>
      </c>
      <c r="D506" s="72" t="n">
        <v>1000003515</v>
      </c>
      <c r="E506" s="72" t="s">
        <v>1575</v>
      </c>
      <c r="F506" s="74" t="n">
        <v>45054</v>
      </c>
      <c r="G506" s="67" t="str">
        <f aca="false">IF(I506&gt;0,"Targeted Dealer","-")</f>
        <v>Targeted Dealer</v>
      </c>
      <c r="H506" s="67"/>
      <c r="I506" s="68" t="n">
        <v>200</v>
      </c>
      <c r="J506" s="68" t="n">
        <f aca="false">I506/$J$1*($J$1-$E$1)</f>
        <v>200</v>
      </c>
      <c r="K506" s="69" t="n">
        <v>140.5</v>
      </c>
      <c r="L506" s="69" t="n">
        <f aca="false">I506-K506</f>
        <v>59.5</v>
      </c>
      <c r="M506" s="69" t="n">
        <f aca="false">IFERROR((K506/J506%),"-")</f>
        <v>70.25</v>
      </c>
      <c r="N506" s="97" t="n">
        <v>133</v>
      </c>
      <c r="O506" s="98" t="str">
        <f aca="false">IF(F506&lt;=$P$2,"June","")</f>
        <v>June</v>
      </c>
      <c r="P506" s="97" t="n">
        <f aca="false">N506</f>
        <v>133</v>
      </c>
      <c r="Q506" s="99" t="n">
        <f aca="false">K506-P506</f>
        <v>7.5</v>
      </c>
      <c r="R506" s="98" t="n">
        <f aca="false">IFERROR(IF(O506="May",(K506/P506-1))," ")</f>
        <v>0</v>
      </c>
      <c r="S506" s="100" t="str">
        <f aca="false">IF(N506&gt;0,IF(O506="","-",IF(R506&lt;0%,"DEGROWTH","GROWTH")))</f>
        <v>GROWTH</v>
      </c>
      <c r="T506" s="69" t="n">
        <v>71</v>
      </c>
      <c r="U506" s="101" t="str">
        <f aca="false">IF(F506&lt;=$V$2,"May","")</f>
        <v>May</v>
      </c>
      <c r="V506" s="69" t="n">
        <f aca="false">T506</f>
        <v>71</v>
      </c>
      <c r="W506" s="102" t="n">
        <f aca="false">K506-V506</f>
        <v>69.5</v>
      </c>
      <c r="X506" s="103" t="n">
        <f aca="false">IFERROR(IF(U506="June",(K506/V506-1)),0)</f>
        <v>0</v>
      </c>
      <c r="Y506" s="104" t="str">
        <f aca="false">IF(T506&gt;0,IF(U506="","-",IF(X506&lt;0%,"DEGROWTH","GROWTH")))</f>
        <v>GROWTH</v>
      </c>
      <c r="Z506" s="75" t="n">
        <v>0</v>
      </c>
      <c r="AA506" s="70"/>
      <c r="AB506" s="70" t="s">
        <v>133</v>
      </c>
      <c r="AC506" s="70" t="s">
        <v>134</v>
      </c>
      <c r="AD506" s="3"/>
      <c r="AE506" s="3"/>
      <c r="AF506" s="70" t="s">
        <v>134</v>
      </c>
      <c r="AG506" s="121" t="n">
        <f aca="false">IFERROR(INDEX(Last6M_AvgSales_Ref!$B$2:$B$12659,MATCH(D506,Last6M_AvgSales_Ref!$A$2:$A$12659,0)),"")</f>
        <v>139.166666666667</v>
      </c>
    </row>
    <row r="507" customFormat="false" ht="14.25" hidden="false" customHeight="true" outlineLevel="0" collapsed="false">
      <c r="A507" s="70" t="s">
        <v>134</v>
      </c>
      <c r="B507" s="72" t="s">
        <v>62</v>
      </c>
      <c r="C507" s="72" t="s">
        <v>1576</v>
      </c>
      <c r="D507" s="72" t="n">
        <v>1000003592</v>
      </c>
      <c r="E507" s="72" t="s">
        <v>1577</v>
      </c>
      <c r="F507" s="74" t="n">
        <v>45080</v>
      </c>
      <c r="G507" s="67" t="str">
        <f aca="false">IF(I507&gt;0,"Targeted Dealer","-")</f>
        <v>Targeted Dealer</v>
      </c>
      <c r="H507" s="67"/>
      <c r="I507" s="68" t="n">
        <v>40</v>
      </c>
      <c r="J507" s="68" t="n">
        <f aca="false">I507/$J$1*($J$1-$E$1)</f>
        <v>40</v>
      </c>
      <c r="K507" s="69" t="n">
        <v>0</v>
      </c>
      <c r="L507" s="69" t="n">
        <f aca="false">I507-K507</f>
        <v>40</v>
      </c>
      <c r="M507" s="69" t="n">
        <f aca="false">IFERROR((K507/J507%),"-")</f>
        <v>0</v>
      </c>
      <c r="N507" s="97" t="n">
        <v>20.5</v>
      </c>
      <c r="O507" s="98" t="str">
        <f aca="false">IF(F507&lt;=$P$2,"June","")</f>
        <v>June</v>
      </c>
      <c r="P507" s="97" t="n">
        <f aca="false">N507</f>
        <v>20.5</v>
      </c>
      <c r="Q507" s="99" t="n">
        <f aca="false">K507-P507</f>
        <v>-20.5</v>
      </c>
      <c r="R507" s="98" t="n">
        <f aca="false">IFERROR(IF(O507="May",(K507/P507-1))," ")</f>
        <v>0</v>
      </c>
      <c r="S507" s="100" t="str">
        <f aca="false">IF(N507&gt;0,IF(O507="","-",IF(R507&lt;0%,"DEGROWTH","GROWTH")))</f>
        <v>GROWTH</v>
      </c>
      <c r="T507" s="69" t="n">
        <v>3.5</v>
      </c>
      <c r="U507" s="101" t="str">
        <f aca="false">IF(F507&lt;=$V$2,"May","")</f>
        <v>May</v>
      </c>
      <c r="V507" s="69" t="n">
        <f aca="false">T507</f>
        <v>3.5</v>
      </c>
      <c r="W507" s="102" t="n">
        <f aca="false">K507-V507</f>
        <v>-3.5</v>
      </c>
      <c r="X507" s="103" t="n">
        <f aca="false">IFERROR(IF(U507="June",(K507/V507-1)),0)</f>
        <v>0</v>
      </c>
      <c r="Y507" s="104" t="str">
        <f aca="false">IF(T507&gt;0,IF(U507="","-",IF(X507&lt;0%,"DEGROWTH","GROWTH")))</f>
        <v>GROWTH</v>
      </c>
      <c r="Z507" s="75" t="n">
        <v>0</v>
      </c>
      <c r="AA507" s="70"/>
      <c r="AB507" s="70" t="s">
        <v>133</v>
      </c>
      <c r="AC507" s="70" t="s">
        <v>134</v>
      </c>
      <c r="AD507" s="3"/>
      <c r="AE507" s="3"/>
      <c r="AF507" s="70" t="s">
        <v>134</v>
      </c>
      <c r="AG507" s="121" t="n">
        <f aca="false">IFERROR(INDEX(Last6M_AvgSales_Ref!$B$2:$B$12659,MATCH(D507,Last6M_AvgSales_Ref!$A$2:$A$12659,0)),"")</f>
        <v>11.7083333333333</v>
      </c>
    </row>
    <row r="508" customFormat="false" ht="14.25" hidden="false" customHeight="true" outlineLevel="0" collapsed="false">
      <c r="A508" s="70" t="s">
        <v>134</v>
      </c>
      <c r="B508" s="72" t="s">
        <v>62</v>
      </c>
      <c r="C508" s="72" t="s">
        <v>1578</v>
      </c>
      <c r="D508" s="72" t="n">
        <v>1000003744</v>
      </c>
      <c r="E508" s="72" t="s">
        <v>1579</v>
      </c>
      <c r="F508" s="74" t="n">
        <v>45233</v>
      </c>
      <c r="G508" s="67" t="str">
        <f aca="false">IF(I508&gt;0,"Targeted Dealer","-")</f>
        <v>Targeted Dealer</v>
      </c>
      <c r="H508" s="67"/>
      <c r="I508" s="68" t="n">
        <v>80</v>
      </c>
      <c r="J508" s="68" t="n">
        <f aca="false">I508/$J$1*($J$1-$E$1)</f>
        <v>80</v>
      </c>
      <c r="K508" s="69" t="n">
        <v>0</v>
      </c>
      <c r="L508" s="69" t="n">
        <f aca="false">I508-K508</f>
        <v>80</v>
      </c>
      <c r="M508" s="69" t="n">
        <f aca="false">IFERROR((K508/J508%),"-")</f>
        <v>0</v>
      </c>
      <c r="N508" s="97" t="n">
        <v>0</v>
      </c>
      <c r="O508" s="98" t="str">
        <f aca="false">IF(F508&lt;=$P$2,"June","")</f>
        <v>June</v>
      </c>
      <c r="P508" s="97" t="n">
        <f aca="false">N508</f>
        <v>0</v>
      </c>
      <c r="Q508" s="99" t="n">
        <f aca="false">K508-P508</f>
        <v>0</v>
      </c>
      <c r="R508" s="98" t="n">
        <f aca="false">IFERROR(IF(O508="May",(K508/P508-1))," ")</f>
        <v>0</v>
      </c>
      <c r="S508" s="105" t="b">
        <f aca="false">IF(N508&gt;0,IF(O508="","-",IF(R508&lt;0%,"DEGROWTH","GROWTH")))</f>
        <v>0</v>
      </c>
      <c r="T508" s="69" t="n">
        <v>0</v>
      </c>
      <c r="U508" s="101" t="str">
        <f aca="false">IF(F508&lt;=$V$2,"May","")</f>
        <v>May</v>
      </c>
      <c r="V508" s="69" t="n">
        <f aca="false">T508</f>
        <v>0</v>
      </c>
      <c r="W508" s="102" t="n">
        <f aca="false">K508-V508</f>
        <v>0</v>
      </c>
      <c r="X508" s="103" t="n">
        <f aca="false">IFERROR(IF(U508="June",(K508/V508-1)),0)</f>
        <v>0</v>
      </c>
      <c r="Y508" s="106" t="b">
        <f aca="false">IF(T508&gt;0,IF(U508="","-",IF(X508&lt;0%,"DEGROWTH","GROWTH")))</f>
        <v>0</v>
      </c>
      <c r="Z508" s="75" t="n">
        <v>0</v>
      </c>
      <c r="AA508" s="70"/>
      <c r="AB508" s="70" t="s">
        <v>133</v>
      </c>
      <c r="AC508" s="70" t="s">
        <v>134</v>
      </c>
      <c r="AD508" s="3"/>
      <c r="AE508" s="3"/>
      <c r="AF508" s="70" t="s">
        <v>134</v>
      </c>
      <c r="AG508" s="121" t="n">
        <f aca="false">IFERROR(INDEX(Last6M_AvgSales_Ref!$B$2:$B$12659,MATCH(D508,Last6M_AvgSales_Ref!$A$2:$A$12659,0)),"")</f>
        <v>50</v>
      </c>
    </row>
    <row r="509" customFormat="false" ht="14.25" hidden="false" customHeight="true" outlineLevel="0" collapsed="false">
      <c r="A509" s="75" t="s">
        <v>134</v>
      </c>
      <c r="B509" s="79" t="s">
        <v>62</v>
      </c>
      <c r="C509" s="79" t="s">
        <v>1580</v>
      </c>
      <c r="D509" s="79" t="n">
        <v>1000003901</v>
      </c>
      <c r="E509" s="79" t="s">
        <v>1581</v>
      </c>
      <c r="F509" s="74" t="n">
        <v>45382</v>
      </c>
      <c r="G509" s="67" t="str">
        <f aca="false">IF(I509&gt;0,"Targeted Dealer","-")</f>
        <v>Targeted Dealer</v>
      </c>
      <c r="H509" s="67"/>
      <c r="I509" s="68" t="n">
        <v>80</v>
      </c>
      <c r="J509" s="68" t="n">
        <f aca="false">I509/$J$1*($J$1-$E$1)</f>
        <v>80</v>
      </c>
      <c r="K509" s="69" t="n">
        <v>170.5</v>
      </c>
      <c r="L509" s="69" t="n">
        <f aca="false">I509-K509</f>
        <v>-90.5</v>
      </c>
      <c r="M509" s="69" t="n">
        <f aca="false">IFERROR((K509/J509%),"-")</f>
        <v>213.125</v>
      </c>
      <c r="N509" s="97" t="n">
        <v>68</v>
      </c>
      <c r="O509" s="98" t="str">
        <f aca="false">IF(F509&lt;=$P$2,"June","")</f>
        <v>June</v>
      </c>
      <c r="P509" s="97" t="n">
        <f aca="false">N509</f>
        <v>68</v>
      </c>
      <c r="Q509" s="99" t="n">
        <f aca="false">K509-P509</f>
        <v>102.5</v>
      </c>
      <c r="R509" s="98" t="n">
        <f aca="false">IFERROR(IF(O509="May",(K509/P509-1))," ")</f>
        <v>0</v>
      </c>
      <c r="S509" s="100" t="str">
        <f aca="false">IF(N509&gt;0,IF(O509="","-",IF(R509&lt;0%,"DEGROWTH","GROWTH")))</f>
        <v>GROWTH</v>
      </c>
      <c r="T509" s="69" t="n">
        <v>13</v>
      </c>
      <c r="U509" s="101" t="str">
        <f aca="false">IF(F509&lt;=$V$2,"May","")</f>
        <v>May</v>
      </c>
      <c r="V509" s="69" t="n">
        <f aca="false">T509</f>
        <v>13</v>
      </c>
      <c r="W509" s="102" t="n">
        <f aca="false">K509-V509</f>
        <v>157.5</v>
      </c>
      <c r="X509" s="103" t="n">
        <f aca="false">IFERROR(IF(U509="June",(K509/V509-1)),0)</f>
        <v>0</v>
      </c>
      <c r="Y509" s="104" t="str">
        <f aca="false">IF(T509&gt;0,IF(U509="","-",IF(X509&lt;0%,"DEGROWTH","GROWTH")))</f>
        <v>GROWTH</v>
      </c>
      <c r="Z509" s="75" t="n">
        <v>0</v>
      </c>
      <c r="AA509" s="70"/>
      <c r="AB509" s="70" t="s">
        <v>133</v>
      </c>
      <c r="AC509" s="75" t="s">
        <v>134</v>
      </c>
      <c r="AD509" s="3"/>
      <c r="AE509" s="3"/>
      <c r="AF509" s="75" t="s">
        <v>134</v>
      </c>
      <c r="AG509" s="121" t="n">
        <f aca="false">IFERROR(INDEX(Last6M_AvgSales_Ref!$B$2:$B$12659,MATCH(D509,Last6M_AvgSales_Ref!$A$2:$A$12659,0)),"")</f>
        <v>55.9166666666667</v>
      </c>
    </row>
    <row r="510" customFormat="false" ht="14.25" hidden="false" customHeight="true" outlineLevel="0" collapsed="false">
      <c r="A510" s="75" t="s">
        <v>134</v>
      </c>
      <c r="B510" s="79" t="s">
        <v>62</v>
      </c>
      <c r="C510" s="79" t="s">
        <v>1582</v>
      </c>
      <c r="D510" s="79" t="n">
        <v>1000003983</v>
      </c>
      <c r="E510" s="79" t="s">
        <v>1583</v>
      </c>
      <c r="F510" s="74" t="n">
        <v>45440</v>
      </c>
      <c r="G510" s="67" t="str">
        <f aca="false">IF(I510&gt;0,"Targeted Dealer","-")</f>
        <v>Targeted Dealer</v>
      </c>
      <c r="H510" s="67"/>
      <c r="I510" s="68" t="n">
        <v>260</v>
      </c>
      <c r="J510" s="68" t="n">
        <f aca="false">I510/$J$1*($J$1-$E$1)</f>
        <v>260</v>
      </c>
      <c r="K510" s="69" t="n">
        <v>128.5</v>
      </c>
      <c r="L510" s="69" t="n">
        <f aca="false">I510-K510</f>
        <v>131.5</v>
      </c>
      <c r="M510" s="69" t="n">
        <f aca="false">IFERROR((K510/J510%),"-")</f>
        <v>49.4230769230769</v>
      </c>
      <c r="N510" s="97" t="n">
        <v>177.5</v>
      </c>
      <c r="O510" s="98" t="str">
        <f aca="false">IF(F510&lt;=$P$2,"June","")</f>
        <v>June</v>
      </c>
      <c r="P510" s="97" t="n">
        <f aca="false">N510</f>
        <v>177.5</v>
      </c>
      <c r="Q510" s="99" t="n">
        <f aca="false">K510-P510</f>
        <v>-49</v>
      </c>
      <c r="R510" s="98" t="n">
        <f aca="false">IFERROR(IF(O510="May",(K510/P510-1))," ")</f>
        <v>0</v>
      </c>
      <c r="S510" s="100" t="str">
        <f aca="false">IF(N510&gt;0,IF(O510="","-",IF(R510&lt;0%,"DEGROWTH","GROWTH")))</f>
        <v>GROWTH</v>
      </c>
      <c r="T510" s="69" t="n">
        <v>120.75</v>
      </c>
      <c r="U510" s="101" t="str">
        <f aca="false">IF(F510&lt;=$V$2,"May","")</f>
        <v>May</v>
      </c>
      <c r="V510" s="69" t="n">
        <f aca="false">T510</f>
        <v>120.75</v>
      </c>
      <c r="W510" s="102" t="n">
        <f aca="false">K510-V510</f>
        <v>7.75</v>
      </c>
      <c r="X510" s="103" t="n">
        <f aca="false">IFERROR(IF(U510="June",(K510/V510-1)),0)</f>
        <v>0</v>
      </c>
      <c r="Y510" s="104" t="str">
        <f aca="false">IF(T510&gt;0,IF(U510="","-",IF(X510&lt;0%,"DEGROWTH","GROWTH")))</f>
        <v>GROWTH</v>
      </c>
      <c r="Z510" s="75" t="n">
        <v>0</v>
      </c>
      <c r="AA510" s="70"/>
      <c r="AB510" s="70" t="s">
        <v>133</v>
      </c>
      <c r="AC510" s="75" t="s">
        <v>134</v>
      </c>
      <c r="AD510" s="3"/>
      <c r="AE510" s="3"/>
      <c r="AF510" s="75" t="s">
        <v>134</v>
      </c>
      <c r="AG510" s="121" t="n">
        <f aca="false">IFERROR(INDEX(Last6M_AvgSales_Ref!$B$2:$B$12659,MATCH(D510,Last6M_AvgSales_Ref!$A$2:$A$12659,0)),"")</f>
        <v>185.625</v>
      </c>
    </row>
    <row r="511" customFormat="false" ht="14.25" hidden="false" customHeight="true" outlineLevel="0" collapsed="false">
      <c r="A511" s="75" t="s">
        <v>134</v>
      </c>
      <c r="B511" s="79" t="s">
        <v>62</v>
      </c>
      <c r="C511" s="79" t="s">
        <v>1584</v>
      </c>
      <c r="D511" s="79" t="n">
        <v>1000004023</v>
      </c>
      <c r="E511" s="79" t="s">
        <v>1585</v>
      </c>
      <c r="F511" s="74" t="n">
        <v>45472</v>
      </c>
      <c r="G511" s="67" t="str">
        <f aca="false">IF(I511&gt;0,"Targeted Dealer","-")</f>
        <v>Targeted Dealer</v>
      </c>
      <c r="H511" s="67"/>
      <c r="I511" s="68" t="n">
        <v>40</v>
      </c>
      <c r="J511" s="68" t="n">
        <f aca="false">I511/$J$1*($J$1-$E$1)</f>
        <v>40</v>
      </c>
      <c r="K511" s="69" t="n">
        <v>31.5</v>
      </c>
      <c r="L511" s="69" t="n">
        <f aca="false">I511-K511</f>
        <v>8.5</v>
      </c>
      <c r="M511" s="69" t="n">
        <f aca="false">IFERROR((K511/J511%),"-")</f>
        <v>78.75</v>
      </c>
      <c r="N511" s="97" t="n">
        <v>22.5</v>
      </c>
      <c r="O511" s="98" t="str">
        <f aca="false">IF(F511&lt;=$P$2,"June","")</f>
        <v>June</v>
      </c>
      <c r="P511" s="97" t="n">
        <f aca="false">N511</f>
        <v>22.5</v>
      </c>
      <c r="Q511" s="99" t="n">
        <f aca="false">K511-P511</f>
        <v>9</v>
      </c>
      <c r="R511" s="98" t="n">
        <f aca="false">IFERROR(IF(O511="May",(K511/P511-1))," ")</f>
        <v>0</v>
      </c>
      <c r="S511" s="100" t="str">
        <f aca="false">IF(N511&gt;0,IF(O511="","-",IF(R511&lt;0%,"DEGROWTH","GROWTH")))</f>
        <v>GROWTH</v>
      </c>
      <c r="T511" s="69" t="n">
        <v>0</v>
      </c>
      <c r="U511" s="101" t="str">
        <f aca="false">IF(F511&lt;=$V$2,"May","")</f>
        <v>May</v>
      </c>
      <c r="V511" s="69" t="n">
        <f aca="false">T511</f>
        <v>0</v>
      </c>
      <c r="W511" s="102" t="n">
        <f aca="false">K511-V511</f>
        <v>31.5</v>
      </c>
      <c r="X511" s="103" t="n">
        <f aca="false">IFERROR(IF(U511="June",(K511/V511-1)),0)</f>
        <v>0</v>
      </c>
      <c r="Y511" s="106" t="b">
        <f aca="false">IF(T511&gt;0,IF(U511="","-",IF(X511&lt;0%,"DEGROWTH","GROWTH")))</f>
        <v>0</v>
      </c>
      <c r="Z511" s="75" t="n">
        <v>0</v>
      </c>
      <c r="AA511" s="70"/>
      <c r="AB511" s="70" t="s">
        <v>133</v>
      </c>
      <c r="AC511" s="75" t="s">
        <v>134</v>
      </c>
      <c r="AD511" s="3"/>
      <c r="AE511" s="3"/>
      <c r="AF511" s="75" t="s">
        <v>134</v>
      </c>
      <c r="AG511" s="121" t="n">
        <f aca="false">IFERROR(INDEX(Last6M_AvgSales_Ref!$B$2:$B$12659,MATCH(D511,Last6M_AvgSales_Ref!$A$2:$A$12659,0)),"")</f>
        <v>26.75</v>
      </c>
    </row>
    <row r="512" customFormat="false" ht="14.25" hidden="false" customHeight="true" outlineLevel="0" collapsed="false">
      <c r="A512" s="75" t="s">
        <v>134</v>
      </c>
      <c r="B512" s="79" t="s">
        <v>62</v>
      </c>
      <c r="C512" s="79" t="s">
        <v>1586</v>
      </c>
      <c r="D512" s="79" t="n">
        <v>1000004085</v>
      </c>
      <c r="E512" s="79" t="s">
        <v>1587</v>
      </c>
      <c r="F512" s="74" t="n">
        <v>45518</v>
      </c>
      <c r="G512" s="67" t="str">
        <f aca="false">IF(I512&gt;0,"Targeted Dealer","-")</f>
        <v>Targeted Dealer</v>
      </c>
      <c r="H512" s="67"/>
      <c r="I512" s="68" t="n">
        <v>140</v>
      </c>
      <c r="J512" s="68" t="n">
        <f aca="false">I512/$J$1*($J$1-$E$1)</f>
        <v>140</v>
      </c>
      <c r="K512" s="69" t="n">
        <v>134.5</v>
      </c>
      <c r="L512" s="69" t="n">
        <f aca="false">I512-K512</f>
        <v>5.5</v>
      </c>
      <c r="M512" s="69" t="n">
        <f aca="false">IFERROR((K512/J512%),"-")</f>
        <v>96.0714285714286</v>
      </c>
      <c r="N512" s="97" t="n">
        <v>102</v>
      </c>
      <c r="O512" s="98" t="str">
        <f aca="false">IF(F512&lt;=$P$2,"June","")</f>
        <v>June</v>
      </c>
      <c r="P512" s="97" t="n">
        <f aca="false">N512</f>
        <v>102</v>
      </c>
      <c r="Q512" s="99" t="n">
        <f aca="false">K512-P512</f>
        <v>32.5</v>
      </c>
      <c r="R512" s="98" t="n">
        <f aca="false">IFERROR(IF(O512="May",(K512/P512-1))," ")</f>
        <v>0</v>
      </c>
      <c r="S512" s="100" t="str">
        <f aca="false">IF(N512&gt;0,IF(O512="","-",IF(R512&lt;0%,"DEGROWTH","GROWTH")))</f>
        <v>GROWTH</v>
      </c>
      <c r="T512" s="69" t="n">
        <v>52.5</v>
      </c>
      <c r="U512" s="101" t="str">
        <f aca="false">IF(F512&lt;=$V$2,"May","")</f>
        <v>May</v>
      </c>
      <c r="V512" s="69" t="n">
        <f aca="false">T512</f>
        <v>52.5</v>
      </c>
      <c r="W512" s="102" t="n">
        <f aca="false">K512-V512</f>
        <v>82</v>
      </c>
      <c r="X512" s="103" t="n">
        <f aca="false">IFERROR(IF(U512="June",(K512/V512-1)),0)</f>
        <v>0</v>
      </c>
      <c r="Y512" s="104" t="str">
        <f aca="false">IF(T512&gt;0,IF(U512="","-",IF(X512&lt;0%,"DEGROWTH","GROWTH")))</f>
        <v>GROWTH</v>
      </c>
      <c r="Z512" s="75" t="n">
        <v>0</v>
      </c>
      <c r="AA512" s="70"/>
      <c r="AB512" s="70" t="s">
        <v>133</v>
      </c>
      <c r="AC512" s="75" t="s">
        <v>134</v>
      </c>
      <c r="AD512" s="3"/>
      <c r="AE512" s="3"/>
      <c r="AF512" s="75" t="s">
        <v>134</v>
      </c>
      <c r="AG512" s="121" t="n">
        <f aca="false">IFERROR(INDEX(Last6M_AvgSales_Ref!$B$2:$B$12659,MATCH(D512,Last6M_AvgSales_Ref!$A$2:$A$12659,0)),"")</f>
        <v>93.3333333333333</v>
      </c>
    </row>
    <row r="513" customFormat="false" ht="14.25" hidden="false" customHeight="true" outlineLevel="0" collapsed="false">
      <c r="A513" s="70" t="s">
        <v>134</v>
      </c>
      <c r="B513" s="72" t="s">
        <v>64</v>
      </c>
      <c r="C513" s="72" t="s">
        <v>1588</v>
      </c>
      <c r="D513" s="72" t="n">
        <v>1000000609</v>
      </c>
      <c r="E513" s="73" t="s">
        <v>1589</v>
      </c>
      <c r="F513" s="74" t="n">
        <v>38395</v>
      </c>
      <c r="G513" s="67" t="str">
        <f aca="false">IF(I513&gt;0,"Targeted Dealer","-")</f>
        <v>Targeted Dealer</v>
      </c>
      <c r="H513" s="67"/>
      <c r="I513" s="68" t="n">
        <v>40</v>
      </c>
      <c r="J513" s="68" t="n">
        <f aca="false">I513/$J$1*($J$1-$E$1)</f>
        <v>40</v>
      </c>
      <c r="K513" s="69" t="n">
        <v>0</v>
      </c>
      <c r="L513" s="69" t="n">
        <f aca="false">I513-K513</f>
        <v>40</v>
      </c>
      <c r="M513" s="69" t="n">
        <f aca="false">IFERROR((K513/J513%),"-")</f>
        <v>0</v>
      </c>
      <c r="N513" s="97" t="n">
        <v>0</v>
      </c>
      <c r="O513" s="98" t="str">
        <f aca="false">IF(F513&lt;=$P$2,"June","")</f>
        <v>June</v>
      </c>
      <c r="P513" s="97" t="n">
        <f aca="false">N513</f>
        <v>0</v>
      </c>
      <c r="Q513" s="99" t="n">
        <f aca="false">K513-P513</f>
        <v>0</v>
      </c>
      <c r="R513" s="98" t="n">
        <f aca="false">IFERROR(IF(O513="May",(K513/P513-1))," ")</f>
        <v>0</v>
      </c>
      <c r="S513" s="105" t="b">
        <f aca="false">IF(N513&gt;0,IF(O513="","-",IF(R513&lt;0%,"DEGROWTH","GROWTH")))</f>
        <v>0</v>
      </c>
      <c r="T513" s="69" t="n">
        <v>0</v>
      </c>
      <c r="U513" s="101" t="str">
        <f aca="false">IF(F513&lt;=$V$2,"May","")</f>
        <v>May</v>
      </c>
      <c r="V513" s="69" t="n">
        <f aca="false">T513</f>
        <v>0</v>
      </c>
      <c r="W513" s="102" t="n">
        <f aca="false">K513-V513</f>
        <v>0</v>
      </c>
      <c r="X513" s="103" t="n">
        <f aca="false">IFERROR(IF(U513="June",(K513/V513-1)),0)</f>
        <v>0</v>
      </c>
      <c r="Y513" s="106" t="b">
        <f aca="false">IF(T513&gt;0,IF(U513="","-",IF(X513&lt;0%,"DEGROWTH","GROWTH")))</f>
        <v>0</v>
      </c>
      <c r="Z513" s="75" t="n">
        <v>0</v>
      </c>
      <c r="AA513" s="70"/>
      <c r="AB513" s="70" t="s">
        <v>133</v>
      </c>
      <c r="AC513" s="70" t="s">
        <v>134</v>
      </c>
      <c r="AD513" s="3"/>
      <c r="AE513" s="3"/>
      <c r="AF513" s="70" t="s">
        <v>134</v>
      </c>
      <c r="AG513" s="121" t="n">
        <f aca="false">IFERROR(INDEX(Last6M_AvgSales_Ref!$B$2:$B$12659,MATCH(D513,Last6M_AvgSales_Ref!$A$2:$A$12659,0)),"")</f>
        <v>6.66666666666667</v>
      </c>
    </row>
    <row r="514" customFormat="false" ht="14.25" hidden="false" customHeight="true" outlineLevel="0" collapsed="false">
      <c r="A514" s="70" t="s">
        <v>134</v>
      </c>
      <c r="B514" s="72" t="s">
        <v>64</v>
      </c>
      <c r="C514" s="72" t="s">
        <v>1590</v>
      </c>
      <c r="D514" s="72" t="n">
        <v>1000000607</v>
      </c>
      <c r="E514" s="73" t="s">
        <v>1591</v>
      </c>
      <c r="F514" s="74" t="n">
        <v>41215</v>
      </c>
      <c r="G514" s="67" t="str">
        <f aca="false">IF(I514&gt;0,"Targeted Dealer","-")</f>
        <v>Targeted Dealer</v>
      </c>
      <c r="H514" s="67"/>
      <c r="I514" s="68" t="n">
        <v>2220</v>
      </c>
      <c r="J514" s="68" t="n">
        <f aca="false">I514/$J$1*($J$1-$E$1)</f>
        <v>2220</v>
      </c>
      <c r="K514" s="69" t="n">
        <v>1495</v>
      </c>
      <c r="L514" s="69" t="n">
        <f aca="false">I514-K514</f>
        <v>725</v>
      </c>
      <c r="M514" s="69" t="n">
        <f aca="false">IFERROR((K514/J514%),"-")</f>
        <v>67.3423423423424</v>
      </c>
      <c r="N514" s="97" t="n">
        <v>765</v>
      </c>
      <c r="O514" s="98" t="str">
        <f aca="false">IF(F514&lt;=$P$2,"June","")</f>
        <v>June</v>
      </c>
      <c r="P514" s="97" t="n">
        <f aca="false">N514</f>
        <v>765</v>
      </c>
      <c r="Q514" s="99" t="n">
        <f aca="false">K514-P514</f>
        <v>730</v>
      </c>
      <c r="R514" s="98" t="n">
        <f aca="false">IFERROR(IF(O514="May",(K514/P514-1))," ")</f>
        <v>0</v>
      </c>
      <c r="S514" s="100" t="str">
        <f aca="false">IF(N514&gt;0,IF(O514="","-",IF(R514&lt;0%,"DEGROWTH","GROWTH")))</f>
        <v>GROWTH</v>
      </c>
      <c r="T514" s="69" t="n">
        <v>1105</v>
      </c>
      <c r="U514" s="101" t="str">
        <f aca="false">IF(F514&lt;=$V$2,"May","")</f>
        <v>May</v>
      </c>
      <c r="V514" s="69" t="n">
        <f aca="false">T514</f>
        <v>1105</v>
      </c>
      <c r="W514" s="102" t="n">
        <f aca="false">K514-V514</f>
        <v>390</v>
      </c>
      <c r="X514" s="103" t="n">
        <f aca="false">IFERROR(IF(U514="June",(K514/V514-1)),0)</f>
        <v>0</v>
      </c>
      <c r="Y514" s="104" t="str">
        <f aca="false">IF(T514&gt;0,IF(U514="","-",IF(X514&lt;0%,"DEGROWTH","GROWTH")))</f>
        <v>GROWTH</v>
      </c>
      <c r="Z514" s="75" t="n">
        <v>0</v>
      </c>
      <c r="AA514" s="70"/>
      <c r="AB514" s="70" t="s">
        <v>133</v>
      </c>
      <c r="AC514" s="70" t="s">
        <v>134</v>
      </c>
      <c r="AD514" s="3"/>
      <c r="AE514" s="3"/>
      <c r="AF514" s="70" t="s">
        <v>134</v>
      </c>
      <c r="AG514" s="121" t="n">
        <f aca="false">IFERROR(INDEX(Last6M_AvgSales_Ref!$B$2:$B$12659,MATCH(D514,Last6M_AvgSales_Ref!$A$2:$A$12659,0)),"")</f>
        <v>1141.66666666667</v>
      </c>
    </row>
    <row r="515" customFormat="false" ht="14.25" hidden="false" customHeight="true" outlineLevel="0" collapsed="false">
      <c r="A515" s="70" t="s">
        <v>134</v>
      </c>
      <c r="B515" s="72" t="s">
        <v>64</v>
      </c>
      <c r="C515" s="72" t="s">
        <v>1592</v>
      </c>
      <c r="D515" s="72" t="n">
        <v>1000000611</v>
      </c>
      <c r="E515" s="73" t="s">
        <v>1593</v>
      </c>
      <c r="F515" s="74" t="n">
        <v>41261</v>
      </c>
      <c r="G515" s="67" t="str">
        <f aca="false">IF(I515&gt;0,"Targeted Dealer","-")</f>
        <v>Targeted Dealer</v>
      </c>
      <c r="H515" s="67"/>
      <c r="I515" s="68" t="n">
        <v>370</v>
      </c>
      <c r="J515" s="68" t="n">
        <f aca="false">I515/$J$1*($J$1-$E$1)</f>
        <v>370</v>
      </c>
      <c r="K515" s="69" t="n">
        <v>240</v>
      </c>
      <c r="L515" s="69" t="n">
        <f aca="false">I515-K515</f>
        <v>130</v>
      </c>
      <c r="M515" s="69" t="n">
        <f aca="false">IFERROR((K515/J515%),"-")</f>
        <v>64.8648648648649</v>
      </c>
      <c r="N515" s="97" t="n">
        <v>220</v>
      </c>
      <c r="O515" s="98" t="str">
        <f aca="false">IF(F515&lt;=$P$2,"June","")</f>
        <v>June</v>
      </c>
      <c r="P515" s="97" t="n">
        <f aca="false">N515</f>
        <v>220</v>
      </c>
      <c r="Q515" s="99" t="n">
        <f aca="false">K515-P515</f>
        <v>20</v>
      </c>
      <c r="R515" s="98" t="n">
        <f aca="false">IFERROR(IF(O515="May",(K515/P515-1))," ")</f>
        <v>0</v>
      </c>
      <c r="S515" s="100" t="str">
        <f aca="false">IF(N515&gt;0,IF(O515="","-",IF(R515&lt;0%,"DEGROWTH","GROWTH")))</f>
        <v>GROWTH</v>
      </c>
      <c r="T515" s="69" t="n">
        <v>180</v>
      </c>
      <c r="U515" s="101" t="str">
        <f aca="false">IF(F515&lt;=$V$2,"May","")</f>
        <v>May</v>
      </c>
      <c r="V515" s="69" t="n">
        <f aca="false">T515</f>
        <v>180</v>
      </c>
      <c r="W515" s="102" t="n">
        <f aca="false">K515-V515</f>
        <v>60</v>
      </c>
      <c r="X515" s="103" t="n">
        <f aca="false">IFERROR(IF(U515="June",(K515/V515-1)),0)</f>
        <v>0</v>
      </c>
      <c r="Y515" s="104" t="str">
        <f aca="false">IF(T515&gt;0,IF(U515="","-",IF(X515&lt;0%,"DEGROWTH","GROWTH")))</f>
        <v>GROWTH</v>
      </c>
      <c r="Z515" s="75" t="n">
        <v>0</v>
      </c>
      <c r="AA515" s="70"/>
      <c r="AB515" s="70" t="s">
        <v>133</v>
      </c>
      <c r="AC515" s="70" t="s">
        <v>134</v>
      </c>
      <c r="AD515" s="3"/>
      <c r="AE515" s="3"/>
      <c r="AF515" s="70" t="s">
        <v>134</v>
      </c>
      <c r="AG515" s="121" t="n">
        <f aca="false">IFERROR(INDEX(Last6M_AvgSales_Ref!$B$2:$B$12659,MATCH(D515,Last6M_AvgSales_Ref!$A$2:$A$12659,0)),"")</f>
        <v>258.333333333333</v>
      </c>
    </row>
    <row r="516" customFormat="false" ht="14.25" hidden="false" customHeight="true" outlineLevel="0" collapsed="false">
      <c r="A516" s="70" t="s">
        <v>134</v>
      </c>
      <c r="B516" s="72" t="s">
        <v>64</v>
      </c>
      <c r="C516" s="72" t="s">
        <v>1594</v>
      </c>
      <c r="D516" s="72" t="n">
        <v>1000000614</v>
      </c>
      <c r="E516" s="73" t="s">
        <v>1595</v>
      </c>
      <c r="F516" s="74" t="n">
        <v>41527</v>
      </c>
      <c r="G516" s="67" t="str">
        <f aca="false">IF(I516&gt;0,"Targeted Dealer","-")</f>
        <v>Targeted Dealer</v>
      </c>
      <c r="H516" s="67"/>
      <c r="I516" s="68" t="n">
        <v>1740</v>
      </c>
      <c r="J516" s="68" t="n">
        <f aca="false">I516/$J$1*($J$1-$E$1)</f>
        <v>1740</v>
      </c>
      <c r="K516" s="69" t="n">
        <v>1240</v>
      </c>
      <c r="L516" s="69" t="n">
        <f aca="false">I516-K516</f>
        <v>500</v>
      </c>
      <c r="M516" s="69" t="n">
        <f aca="false">IFERROR((K516/J516%),"-")</f>
        <v>71.264367816092</v>
      </c>
      <c r="N516" s="97" t="n">
        <v>1140</v>
      </c>
      <c r="O516" s="98" t="str">
        <f aca="false">IF(F516&lt;=$P$2,"June","")</f>
        <v>June</v>
      </c>
      <c r="P516" s="97" t="n">
        <f aca="false">N516</f>
        <v>1140</v>
      </c>
      <c r="Q516" s="99" t="n">
        <f aca="false">K516-P516</f>
        <v>100</v>
      </c>
      <c r="R516" s="98" t="n">
        <f aca="false">IFERROR(IF(O516="May",(K516/P516-1))," ")</f>
        <v>0</v>
      </c>
      <c r="S516" s="100" t="str">
        <f aca="false">IF(N516&gt;0,IF(O516="","-",IF(R516&lt;0%,"DEGROWTH","GROWTH")))</f>
        <v>GROWTH</v>
      </c>
      <c r="T516" s="69" t="n">
        <v>860</v>
      </c>
      <c r="U516" s="101" t="str">
        <f aca="false">IF(F516&lt;=$V$2,"May","")</f>
        <v>May</v>
      </c>
      <c r="V516" s="69" t="n">
        <f aca="false">T516</f>
        <v>860</v>
      </c>
      <c r="W516" s="102" t="n">
        <f aca="false">K516-V516</f>
        <v>380</v>
      </c>
      <c r="X516" s="103" t="n">
        <f aca="false">IFERROR(IF(U516="June",(K516/V516-1)),0)</f>
        <v>0</v>
      </c>
      <c r="Y516" s="104" t="str">
        <f aca="false">IF(T516&gt;0,IF(U516="","-",IF(X516&lt;0%,"DEGROWTH","GROWTH")))</f>
        <v>GROWTH</v>
      </c>
      <c r="Z516" s="75" t="n">
        <v>0</v>
      </c>
      <c r="AA516" s="70"/>
      <c r="AB516" s="70" t="s">
        <v>133</v>
      </c>
      <c r="AC516" s="70" t="s">
        <v>134</v>
      </c>
      <c r="AD516" s="3"/>
      <c r="AE516" s="3"/>
      <c r="AF516" s="70" t="s">
        <v>134</v>
      </c>
      <c r="AG516" s="121" t="n">
        <f aca="false">IFERROR(INDEX(Last6M_AvgSales_Ref!$B$2:$B$12659,MATCH(D516,Last6M_AvgSales_Ref!$A$2:$A$12659,0)),"")</f>
        <v>1045</v>
      </c>
    </row>
    <row r="517" customFormat="false" ht="14.25" hidden="false" customHeight="true" outlineLevel="0" collapsed="false">
      <c r="A517" s="70" t="s">
        <v>134</v>
      </c>
      <c r="B517" s="72" t="s">
        <v>64</v>
      </c>
      <c r="C517" s="72" t="s">
        <v>1596</v>
      </c>
      <c r="D517" s="72" t="n">
        <v>1000000605</v>
      </c>
      <c r="E517" s="73" t="s">
        <v>1597</v>
      </c>
      <c r="F517" s="74" t="n">
        <v>42627</v>
      </c>
      <c r="G517" s="67" t="str">
        <f aca="false">IF(I517&gt;0,"Targeted Dealer","-")</f>
        <v>Targeted Dealer</v>
      </c>
      <c r="H517" s="67"/>
      <c r="I517" s="68" t="n">
        <v>180</v>
      </c>
      <c r="J517" s="68" t="n">
        <f aca="false">I517/$J$1*($J$1-$E$1)</f>
        <v>180</v>
      </c>
      <c r="K517" s="69" t="n">
        <v>100</v>
      </c>
      <c r="L517" s="69" t="n">
        <f aca="false">I517-K517</f>
        <v>80</v>
      </c>
      <c r="M517" s="69" t="n">
        <f aca="false">IFERROR((K517/J517%),"-")</f>
        <v>55.5555555555556</v>
      </c>
      <c r="N517" s="97" t="n">
        <v>220</v>
      </c>
      <c r="O517" s="98" t="str">
        <f aca="false">IF(F517&lt;=$P$2,"June","")</f>
        <v>June</v>
      </c>
      <c r="P517" s="97" t="n">
        <f aca="false">N517</f>
        <v>220</v>
      </c>
      <c r="Q517" s="99" t="n">
        <f aca="false">K517-P517</f>
        <v>-120</v>
      </c>
      <c r="R517" s="98" t="n">
        <f aca="false">IFERROR(IF(O517="May",(K517/P517-1))," ")</f>
        <v>0</v>
      </c>
      <c r="S517" s="100" t="str">
        <f aca="false">IF(N517&gt;0,IF(O517="","-",IF(R517&lt;0%,"DEGROWTH","GROWTH")))</f>
        <v>GROWTH</v>
      </c>
      <c r="T517" s="69" t="n">
        <v>80</v>
      </c>
      <c r="U517" s="101" t="str">
        <f aca="false">IF(F517&lt;=$V$2,"May","")</f>
        <v>May</v>
      </c>
      <c r="V517" s="69" t="n">
        <f aca="false">T517</f>
        <v>80</v>
      </c>
      <c r="W517" s="102" t="n">
        <f aca="false">K517-V517</f>
        <v>20</v>
      </c>
      <c r="X517" s="103" t="n">
        <f aca="false">IFERROR(IF(U517="June",(K517/V517-1)),0)</f>
        <v>0</v>
      </c>
      <c r="Y517" s="104" t="str">
        <f aca="false">IF(T517&gt;0,IF(U517="","-",IF(X517&lt;0%,"DEGROWTH","GROWTH")))</f>
        <v>GROWTH</v>
      </c>
      <c r="Z517" s="75" t="n">
        <v>0</v>
      </c>
      <c r="AA517" s="70"/>
      <c r="AB517" s="70" t="s">
        <v>133</v>
      </c>
      <c r="AC517" s="70" t="s">
        <v>134</v>
      </c>
      <c r="AD517" s="3"/>
      <c r="AE517" s="3"/>
      <c r="AF517" s="70" t="s">
        <v>134</v>
      </c>
      <c r="AG517" s="121" t="n">
        <f aca="false">IFERROR(INDEX(Last6M_AvgSales_Ref!$B$2:$B$12659,MATCH(D517,Last6M_AvgSales_Ref!$A$2:$A$12659,0)),"")</f>
        <v>133.333333333333</v>
      </c>
    </row>
    <row r="518" customFormat="false" ht="14.25" hidden="false" customHeight="true" outlineLevel="0" collapsed="false">
      <c r="A518" s="70" t="s">
        <v>134</v>
      </c>
      <c r="B518" s="72" t="s">
        <v>64</v>
      </c>
      <c r="C518" s="72" t="s">
        <v>1598</v>
      </c>
      <c r="D518" s="72" t="n">
        <v>1000000604</v>
      </c>
      <c r="E518" s="73" t="s">
        <v>1599</v>
      </c>
      <c r="F518" s="74" t="n">
        <v>42703</v>
      </c>
      <c r="G518" s="67" t="str">
        <f aca="false">IF(I518&gt;0,"Targeted Dealer","-")</f>
        <v>Targeted Dealer</v>
      </c>
      <c r="H518" s="67"/>
      <c r="I518" s="68" t="n">
        <v>420</v>
      </c>
      <c r="J518" s="68" t="n">
        <f aca="false">I518/$J$1*($J$1-$E$1)</f>
        <v>420</v>
      </c>
      <c r="K518" s="69" t="n">
        <v>142.5</v>
      </c>
      <c r="L518" s="69" t="n">
        <f aca="false">I518-K518</f>
        <v>277.5</v>
      </c>
      <c r="M518" s="69" t="n">
        <f aca="false">IFERROR((K518/J518%),"-")</f>
        <v>33.9285714285714</v>
      </c>
      <c r="N518" s="97" t="n">
        <v>180</v>
      </c>
      <c r="O518" s="98" t="str">
        <f aca="false">IF(F518&lt;=$P$2,"June","")</f>
        <v>June</v>
      </c>
      <c r="P518" s="97" t="n">
        <f aca="false">N518</f>
        <v>180</v>
      </c>
      <c r="Q518" s="99" t="n">
        <f aca="false">K518-P518</f>
        <v>-37.5</v>
      </c>
      <c r="R518" s="98" t="n">
        <f aca="false">IFERROR(IF(O518="May",(K518/P518-1))," ")</f>
        <v>0</v>
      </c>
      <c r="S518" s="100" t="str">
        <f aca="false">IF(N518&gt;0,IF(O518="","-",IF(R518&lt;0%,"DEGROWTH","GROWTH")))</f>
        <v>GROWTH</v>
      </c>
      <c r="T518" s="69" t="n">
        <v>200</v>
      </c>
      <c r="U518" s="101" t="str">
        <f aca="false">IF(F518&lt;=$V$2,"May","")</f>
        <v>May</v>
      </c>
      <c r="V518" s="69" t="n">
        <f aca="false">T518</f>
        <v>200</v>
      </c>
      <c r="W518" s="102" t="n">
        <f aca="false">K518-V518</f>
        <v>-57.5</v>
      </c>
      <c r="X518" s="103" t="n">
        <f aca="false">IFERROR(IF(U518="June",(K518/V518-1)),0)</f>
        <v>0</v>
      </c>
      <c r="Y518" s="104" t="str">
        <f aca="false">IF(T518&gt;0,IF(U518="","-",IF(X518&lt;0%,"DEGROWTH","GROWTH")))</f>
        <v>GROWTH</v>
      </c>
      <c r="Z518" s="75" t="n">
        <v>0</v>
      </c>
      <c r="AA518" s="70"/>
      <c r="AB518" s="70" t="s">
        <v>133</v>
      </c>
      <c r="AC518" s="70" t="s">
        <v>134</v>
      </c>
      <c r="AD518" s="3"/>
      <c r="AE518" s="3"/>
      <c r="AF518" s="70" t="s">
        <v>134</v>
      </c>
      <c r="AG518" s="121" t="n">
        <f aca="false">IFERROR(INDEX(Last6M_AvgSales_Ref!$B$2:$B$12659,MATCH(D518,Last6M_AvgSales_Ref!$A$2:$A$12659,0)),"")</f>
        <v>140.833333333333</v>
      </c>
    </row>
    <row r="519" customFormat="false" ht="14.25" hidden="false" customHeight="true" outlineLevel="0" collapsed="false">
      <c r="A519" s="70" t="s">
        <v>134</v>
      </c>
      <c r="B519" s="72" t="s">
        <v>64</v>
      </c>
      <c r="C519" s="72" t="s">
        <v>1600</v>
      </c>
      <c r="D519" s="72" t="n">
        <v>1000000613</v>
      </c>
      <c r="E519" s="73" t="s">
        <v>1601</v>
      </c>
      <c r="F519" s="74" t="n">
        <v>43259</v>
      </c>
      <c r="G519" s="67" t="str">
        <f aca="false">IF(I519&gt;0,"Targeted Dealer","-")</f>
        <v>Targeted Dealer</v>
      </c>
      <c r="H519" s="67"/>
      <c r="I519" s="68" t="n">
        <v>50</v>
      </c>
      <c r="J519" s="68" t="n">
        <f aca="false">I519/$J$1*($J$1-$E$1)</f>
        <v>50</v>
      </c>
      <c r="K519" s="69" t="n">
        <v>40</v>
      </c>
      <c r="L519" s="69" t="n">
        <f aca="false">I519-K519</f>
        <v>10</v>
      </c>
      <c r="M519" s="69" t="n">
        <f aca="false">IFERROR((K519/J519%),"-")</f>
        <v>80</v>
      </c>
      <c r="N519" s="97" t="n">
        <v>40</v>
      </c>
      <c r="O519" s="98" t="str">
        <f aca="false">IF(F519&lt;=$P$2,"June","")</f>
        <v>June</v>
      </c>
      <c r="P519" s="97" t="n">
        <f aca="false">N519</f>
        <v>40</v>
      </c>
      <c r="Q519" s="99" t="n">
        <f aca="false">K519-P519</f>
        <v>0</v>
      </c>
      <c r="R519" s="98" t="n">
        <f aca="false">IFERROR(IF(O519="May",(K519/P519-1))," ")</f>
        <v>0</v>
      </c>
      <c r="S519" s="100" t="str">
        <f aca="false">IF(N519&gt;0,IF(O519="","-",IF(R519&lt;0%,"DEGROWTH","GROWTH")))</f>
        <v>GROWTH</v>
      </c>
      <c r="T519" s="69" t="n">
        <v>40</v>
      </c>
      <c r="U519" s="101" t="str">
        <f aca="false">IF(F519&lt;=$V$2,"May","")</f>
        <v>May</v>
      </c>
      <c r="V519" s="69" t="n">
        <f aca="false">T519</f>
        <v>40</v>
      </c>
      <c r="W519" s="102" t="n">
        <f aca="false">K519-V519</f>
        <v>0</v>
      </c>
      <c r="X519" s="103" t="n">
        <f aca="false">IFERROR(IF(U519="June",(K519/V519-1)),0)</f>
        <v>0</v>
      </c>
      <c r="Y519" s="104" t="str">
        <f aca="false">IF(T519&gt;0,IF(U519="","-",IF(X519&lt;0%,"DEGROWTH","GROWTH")))</f>
        <v>GROWTH</v>
      </c>
      <c r="Z519" s="75" t="n">
        <v>0</v>
      </c>
      <c r="AA519" s="70"/>
      <c r="AB519" s="70" t="s">
        <v>133</v>
      </c>
      <c r="AC519" s="70" t="s">
        <v>134</v>
      </c>
      <c r="AD519" s="3"/>
      <c r="AE519" s="3"/>
      <c r="AF519" s="70" t="s">
        <v>134</v>
      </c>
      <c r="AG519" s="121" t="n">
        <f aca="false">IFERROR(INDEX(Last6M_AvgSales_Ref!$B$2:$B$12659,MATCH(D519,Last6M_AvgSales_Ref!$A$2:$A$12659,0)),"")</f>
        <v>33.3333333333333</v>
      </c>
    </row>
    <row r="520" customFormat="false" ht="14.25" hidden="false" customHeight="true" outlineLevel="0" collapsed="false">
      <c r="A520" s="70" t="s">
        <v>134</v>
      </c>
      <c r="B520" s="72" t="s">
        <v>64</v>
      </c>
      <c r="C520" s="72" t="s">
        <v>1602</v>
      </c>
      <c r="D520" s="72" t="n">
        <v>1000002753</v>
      </c>
      <c r="E520" s="73" t="s">
        <v>1603</v>
      </c>
      <c r="F520" s="74" t="n">
        <v>44700</v>
      </c>
      <c r="G520" s="67" t="str">
        <f aca="false">IF(I520&gt;0,"Targeted Dealer","-")</f>
        <v>Targeted Dealer</v>
      </c>
      <c r="H520" s="67"/>
      <c r="I520" s="68" t="n">
        <v>90</v>
      </c>
      <c r="J520" s="68" t="n">
        <f aca="false">I520/$J$1*($J$1-$E$1)</f>
        <v>90</v>
      </c>
      <c r="K520" s="69" t="n">
        <v>110</v>
      </c>
      <c r="L520" s="69" t="n">
        <f aca="false">I520-K520</f>
        <v>-20</v>
      </c>
      <c r="M520" s="69" t="n">
        <f aca="false">IFERROR((K520/J520%),"-")</f>
        <v>122.222222222222</v>
      </c>
      <c r="N520" s="97" t="n">
        <v>100</v>
      </c>
      <c r="O520" s="98" t="str">
        <f aca="false">IF(F520&lt;=$P$2,"June","")</f>
        <v>June</v>
      </c>
      <c r="P520" s="97" t="n">
        <f aca="false">N520</f>
        <v>100</v>
      </c>
      <c r="Q520" s="99" t="n">
        <f aca="false">K520-P520</f>
        <v>10</v>
      </c>
      <c r="R520" s="98" t="n">
        <f aca="false">IFERROR(IF(O520="May",(K520/P520-1))," ")</f>
        <v>0</v>
      </c>
      <c r="S520" s="100" t="str">
        <f aca="false">IF(N520&gt;0,IF(O520="","-",IF(R520&lt;0%,"DEGROWTH","GROWTH")))</f>
        <v>GROWTH</v>
      </c>
      <c r="T520" s="69" t="n">
        <v>40</v>
      </c>
      <c r="U520" s="101" t="str">
        <f aca="false">IF(F520&lt;=$V$2,"May","")</f>
        <v>May</v>
      </c>
      <c r="V520" s="69" t="n">
        <f aca="false">T520</f>
        <v>40</v>
      </c>
      <c r="W520" s="102" t="n">
        <f aca="false">K520-V520</f>
        <v>70</v>
      </c>
      <c r="X520" s="103" t="n">
        <f aca="false">IFERROR(IF(U520="June",(K520/V520-1)),0)</f>
        <v>0</v>
      </c>
      <c r="Y520" s="104" t="str">
        <f aca="false">IF(T520&gt;0,IF(U520="","-",IF(X520&lt;0%,"DEGROWTH","GROWTH")))</f>
        <v>GROWTH</v>
      </c>
      <c r="Z520" s="75" t="n">
        <v>0</v>
      </c>
      <c r="AA520" s="70"/>
      <c r="AB520" s="70" t="s">
        <v>133</v>
      </c>
      <c r="AC520" s="70" t="s">
        <v>134</v>
      </c>
      <c r="AD520" s="3"/>
      <c r="AE520" s="3"/>
      <c r="AF520" s="70" t="s">
        <v>134</v>
      </c>
      <c r="AG520" s="121" t="n">
        <f aca="false">IFERROR(INDEX(Last6M_AvgSales_Ref!$B$2:$B$12659,MATCH(D520,Last6M_AvgSales_Ref!$A$2:$A$12659,0)),"")</f>
        <v>95</v>
      </c>
    </row>
    <row r="521" customFormat="false" ht="14.25" hidden="false" customHeight="true" outlineLevel="0" collapsed="false">
      <c r="A521" s="70" t="s">
        <v>134</v>
      </c>
      <c r="B521" s="72" t="s">
        <v>64</v>
      </c>
      <c r="C521" s="72" t="s">
        <v>1604</v>
      </c>
      <c r="D521" s="72" t="n">
        <v>1000003246</v>
      </c>
      <c r="E521" s="73" t="s">
        <v>1605</v>
      </c>
      <c r="F521" s="74" t="n">
        <v>44939</v>
      </c>
      <c r="G521" s="67" t="str">
        <f aca="false">IF(I521&gt;0,"Targeted Dealer","-")</f>
        <v>Targeted Dealer</v>
      </c>
      <c r="H521" s="67"/>
      <c r="I521" s="68" t="n">
        <v>170</v>
      </c>
      <c r="J521" s="68" t="n">
        <f aca="false">I521/$J$1*($J$1-$E$1)</f>
        <v>170</v>
      </c>
      <c r="K521" s="69" t="n">
        <v>140</v>
      </c>
      <c r="L521" s="69" t="n">
        <f aca="false">I521-K521</f>
        <v>30</v>
      </c>
      <c r="M521" s="69" t="n">
        <f aca="false">IFERROR((K521/J521%),"-")</f>
        <v>82.3529411764706</v>
      </c>
      <c r="N521" s="97" t="n">
        <v>440</v>
      </c>
      <c r="O521" s="98" t="str">
        <f aca="false">IF(F521&lt;=$P$2,"June","")</f>
        <v>June</v>
      </c>
      <c r="P521" s="97" t="n">
        <f aca="false">N521</f>
        <v>440</v>
      </c>
      <c r="Q521" s="99" t="n">
        <f aca="false">K521-P521</f>
        <v>-300</v>
      </c>
      <c r="R521" s="98" t="n">
        <f aca="false">IFERROR(IF(O521="May",(K521/P521-1))," ")</f>
        <v>0</v>
      </c>
      <c r="S521" s="100" t="str">
        <f aca="false">IF(N521&gt;0,IF(O521="","-",IF(R521&lt;0%,"DEGROWTH","GROWTH")))</f>
        <v>GROWTH</v>
      </c>
      <c r="T521" s="69" t="n">
        <v>80</v>
      </c>
      <c r="U521" s="101" t="str">
        <f aca="false">IF(F521&lt;=$V$2,"May","")</f>
        <v>May</v>
      </c>
      <c r="V521" s="69" t="n">
        <f aca="false">T521</f>
        <v>80</v>
      </c>
      <c r="W521" s="102" t="n">
        <f aca="false">K521-V521</f>
        <v>60</v>
      </c>
      <c r="X521" s="103" t="n">
        <f aca="false">IFERROR(IF(U521="June",(K521/V521-1)),0)</f>
        <v>0</v>
      </c>
      <c r="Y521" s="104" t="str">
        <f aca="false">IF(T521&gt;0,IF(U521="","-",IF(X521&lt;0%,"DEGROWTH","GROWTH")))</f>
        <v>GROWTH</v>
      </c>
      <c r="Z521" s="75" t="n">
        <v>0</v>
      </c>
      <c r="AA521" s="70"/>
      <c r="AB521" s="70" t="s">
        <v>133</v>
      </c>
      <c r="AC521" s="70" t="s">
        <v>134</v>
      </c>
      <c r="AD521" s="3"/>
      <c r="AE521" s="3"/>
      <c r="AF521" s="70" t="s">
        <v>134</v>
      </c>
      <c r="AG521" s="121" t="n">
        <f aca="false">IFERROR(INDEX(Last6M_AvgSales_Ref!$B$2:$B$12659,MATCH(D521,Last6M_AvgSales_Ref!$A$2:$A$12659,0)),"")</f>
        <v>83.3333333333333</v>
      </c>
    </row>
    <row r="522" customFormat="false" ht="14.25" hidden="false" customHeight="true" outlineLevel="0" collapsed="false">
      <c r="A522" s="70" t="s">
        <v>134</v>
      </c>
      <c r="B522" s="72" t="s">
        <v>64</v>
      </c>
      <c r="C522" s="72" t="s">
        <v>1606</v>
      </c>
      <c r="D522" s="72" t="n">
        <v>1000003274</v>
      </c>
      <c r="E522" s="73" t="s">
        <v>1607</v>
      </c>
      <c r="F522" s="74" t="n">
        <v>44950</v>
      </c>
      <c r="G522" s="67" t="str">
        <f aca="false">IF(I522&gt;0,"Targeted Dealer","-")</f>
        <v>Targeted Dealer</v>
      </c>
      <c r="H522" s="67"/>
      <c r="I522" s="68" t="n">
        <v>210</v>
      </c>
      <c r="J522" s="68" t="n">
        <f aca="false">I522/$J$1*($J$1-$E$1)</f>
        <v>210</v>
      </c>
      <c r="K522" s="69" t="n">
        <v>120</v>
      </c>
      <c r="L522" s="69" t="n">
        <f aca="false">I522-K522</f>
        <v>90</v>
      </c>
      <c r="M522" s="69" t="n">
        <f aca="false">IFERROR((K522/J522%),"-")</f>
        <v>57.1428571428571</v>
      </c>
      <c r="N522" s="97" t="n">
        <v>140</v>
      </c>
      <c r="O522" s="98" t="str">
        <f aca="false">IF(F522&lt;=$P$2,"June","")</f>
        <v>June</v>
      </c>
      <c r="P522" s="97" t="n">
        <f aca="false">N522</f>
        <v>140</v>
      </c>
      <c r="Q522" s="99" t="n">
        <f aca="false">K522-P522</f>
        <v>-20</v>
      </c>
      <c r="R522" s="98" t="n">
        <f aca="false">IFERROR(IF(O522="May",(K522/P522-1))," ")</f>
        <v>0</v>
      </c>
      <c r="S522" s="100" t="str">
        <f aca="false">IF(N522&gt;0,IF(O522="","-",IF(R522&lt;0%,"DEGROWTH","GROWTH")))</f>
        <v>GROWTH</v>
      </c>
      <c r="T522" s="69" t="n">
        <v>100</v>
      </c>
      <c r="U522" s="101" t="str">
        <f aca="false">IF(F522&lt;=$V$2,"May","")</f>
        <v>May</v>
      </c>
      <c r="V522" s="69" t="n">
        <f aca="false">T522</f>
        <v>100</v>
      </c>
      <c r="W522" s="102" t="n">
        <f aca="false">K522-V522</f>
        <v>20</v>
      </c>
      <c r="X522" s="103" t="n">
        <f aca="false">IFERROR(IF(U522="June",(K522/V522-1)),0)</f>
        <v>0</v>
      </c>
      <c r="Y522" s="104" t="str">
        <f aca="false">IF(T522&gt;0,IF(U522="","-",IF(X522&lt;0%,"DEGROWTH","GROWTH")))</f>
        <v>GROWTH</v>
      </c>
      <c r="Z522" s="75" t="n">
        <v>0</v>
      </c>
      <c r="AA522" s="70"/>
      <c r="AB522" s="70" t="s">
        <v>133</v>
      </c>
      <c r="AC522" s="70" t="s">
        <v>134</v>
      </c>
      <c r="AD522" s="3"/>
      <c r="AE522" s="3"/>
      <c r="AF522" s="70" t="s">
        <v>134</v>
      </c>
      <c r="AG522" s="121" t="n">
        <f aca="false">IFERROR(INDEX(Last6M_AvgSales_Ref!$B$2:$B$12659,MATCH(D522,Last6M_AvgSales_Ref!$A$2:$A$12659,0)),"")</f>
        <v>126.666666666667</v>
      </c>
    </row>
    <row r="523" customFormat="false" ht="14.25" hidden="false" customHeight="true" outlineLevel="0" collapsed="false">
      <c r="A523" s="70" t="s">
        <v>134</v>
      </c>
      <c r="B523" s="72" t="s">
        <v>64</v>
      </c>
      <c r="C523" s="72" t="s">
        <v>1608</v>
      </c>
      <c r="D523" s="72" t="n">
        <v>1000003278</v>
      </c>
      <c r="E523" s="73" t="s">
        <v>1609</v>
      </c>
      <c r="F523" s="74" t="n">
        <v>44951</v>
      </c>
      <c r="G523" s="67" t="str">
        <f aca="false">IF(I523&gt;0,"Targeted Dealer","-")</f>
        <v>Targeted Dealer</v>
      </c>
      <c r="H523" s="67"/>
      <c r="I523" s="68" t="n">
        <v>300</v>
      </c>
      <c r="J523" s="68" t="n">
        <f aca="false">I523/$J$1*($J$1-$E$1)</f>
        <v>300</v>
      </c>
      <c r="K523" s="69" t="n">
        <v>235</v>
      </c>
      <c r="L523" s="69" t="n">
        <f aca="false">I523-K523</f>
        <v>65</v>
      </c>
      <c r="M523" s="69" t="n">
        <f aca="false">IFERROR((K523/J523%),"-")</f>
        <v>78.3333333333333</v>
      </c>
      <c r="N523" s="97" t="n">
        <v>245</v>
      </c>
      <c r="O523" s="98" t="str">
        <f aca="false">IF(F523&lt;=$P$2,"June","")</f>
        <v>June</v>
      </c>
      <c r="P523" s="97" t="n">
        <f aca="false">N523</f>
        <v>245</v>
      </c>
      <c r="Q523" s="99" t="n">
        <f aca="false">K523-P523</f>
        <v>-10</v>
      </c>
      <c r="R523" s="98" t="n">
        <f aca="false">IFERROR(IF(O523="May",(K523/P523-1))," ")</f>
        <v>0</v>
      </c>
      <c r="S523" s="100" t="str">
        <f aca="false">IF(N523&gt;0,IF(O523="","-",IF(R523&lt;0%,"DEGROWTH","GROWTH")))</f>
        <v>GROWTH</v>
      </c>
      <c r="T523" s="69" t="n">
        <v>0</v>
      </c>
      <c r="U523" s="101" t="str">
        <f aca="false">IF(F523&lt;=$V$2,"May","")</f>
        <v>May</v>
      </c>
      <c r="V523" s="69" t="n">
        <f aca="false">T523</f>
        <v>0</v>
      </c>
      <c r="W523" s="102" t="n">
        <f aca="false">K523-V523</f>
        <v>235</v>
      </c>
      <c r="X523" s="103" t="n">
        <f aca="false">IFERROR(IF(U523="June",(K523/V523-1)),0)</f>
        <v>0</v>
      </c>
      <c r="Y523" s="106" t="b">
        <f aca="false">IF(T523&gt;0,IF(U523="","-",IF(X523&lt;0%,"DEGROWTH","GROWTH")))</f>
        <v>0</v>
      </c>
      <c r="Z523" s="75" t="n">
        <v>0</v>
      </c>
      <c r="AA523" s="70"/>
      <c r="AB523" s="70" t="s">
        <v>133</v>
      </c>
      <c r="AC523" s="70" t="s">
        <v>134</v>
      </c>
      <c r="AD523" s="3"/>
      <c r="AE523" s="3"/>
      <c r="AF523" s="70" t="s">
        <v>134</v>
      </c>
      <c r="AG523" s="121" t="n">
        <f aca="false">IFERROR(INDEX(Last6M_AvgSales_Ref!$B$2:$B$12659,MATCH(D523,Last6M_AvgSales_Ref!$A$2:$A$12659,0)),"")</f>
        <v>282.5</v>
      </c>
    </row>
    <row r="524" customFormat="false" ht="14.25" hidden="false" customHeight="true" outlineLevel="0" collapsed="false">
      <c r="A524" s="70" t="s">
        <v>134</v>
      </c>
      <c r="B524" s="72" t="s">
        <v>64</v>
      </c>
      <c r="C524" s="72" t="s">
        <v>1610</v>
      </c>
      <c r="D524" s="72" t="n">
        <v>1000003324</v>
      </c>
      <c r="E524" s="73" t="s">
        <v>1611</v>
      </c>
      <c r="F524" s="74" t="n">
        <v>44965</v>
      </c>
      <c r="G524" s="67" t="str">
        <f aca="false">IF(I524&gt;0,"Targeted Dealer","-")</f>
        <v>Targeted Dealer</v>
      </c>
      <c r="H524" s="67"/>
      <c r="I524" s="68" t="n">
        <v>460</v>
      </c>
      <c r="J524" s="68" t="n">
        <f aca="false">I524/$J$1*($J$1-$E$1)</f>
        <v>460</v>
      </c>
      <c r="K524" s="69" t="n">
        <v>260</v>
      </c>
      <c r="L524" s="69" t="n">
        <f aca="false">I524-K524</f>
        <v>200</v>
      </c>
      <c r="M524" s="69" t="n">
        <f aca="false">IFERROR((K524/J524%),"-")</f>
        <v>56.5217391304348</v>
      </c>
      <c r="N524" s="97" t="n">
        <v>200</v>
      </c>
      <c r="O524" s="98" t="str">
        <f aca="false">IF(F524&lt;=$P$2,"June","")</f>
        <v>June</v>
      </c>
      <c r="P524" s="97" t="n">
        <f aca="false">N524</f>
        <v>200</v>
      </c>
      <c r="Q524" s="99" t="n">
        <f aca="false">K524-P524</f>
        <v>60</v>
      </c>
      <c r="R524" s="98" t="n">
        <f aca="false">IFERROR(IF(O524="May",(K524/P524-1))," ")</f>
        <v>0</v>
      </c>
      <c r="S524" s="100" t="str">
        <f aca="false">IF(N524&gt;0,IF(O524="","-",IF(R524&lt;0%,"DEGROWTH","GROWTH")))</f>
        <v>GROWTH</v>
      </c>
      <c r="T524" s="69" t="n">
        <v>220</v>
      </c>
      <c r="U524" s="101" t="str">
        <f aca="false">IF(F524&lt;=$V$2,"May","")</f>
        <v>May</v>
      </c>
      <c r="V524" s="69" t="n">
        <f aca="false">T524</f>
        <v>220</v>
      </c>
      <c r="W524" s="102" t="n">
        <f aca="false">K524-V524</f>
        <v>40</v>
      </c>
      <c r="X524" s="103" t="n">
        <f aca="false">IFERROR(IF(U524="June",(K524/V524-1)),0)</f>
        <v>0</v>
      </c>
      <c r="Y524" s="104" t="str">
        <f aca="false">IF(T524&gt;0,IF(U524="","-",IF(X524&lt;0%,"DEGROWTH","GROWTH")))</f>
        <v>GROWTH</v>
      </c>
      <c r="Z524" s="75" t="n">
        <v>0</v>
      </c>
      <c r="AA524" s="70"/>
      <c r="AB524" s="70" t="s">
        <v>133</v>
      </c>
      <c r="AC524" s="70" t="s">
        <v>134</v>
      </c>
      <c r="AD524" s="3"/>
      <c r="AE524" s="3"/>
      <c r="AF524" s="70" t="s">
        <v>134</v>
      </c>
      <c r="AG524" s="121" t="n">
        <f aca="false">IFERROR(INDEX(Last6M_AvgSales_Ref!$B$2:$B$12659,MATCH(D524,Last6M_AvgSales_Ref!$A$2:$A$12659,0)),"")</f>
        <v>276.666666666667</v>
      </c>
    </row>
    <row r="525" customFormat="false" ht="14.25" hidden="false" customHeight="true" outlineLevel="0" collapsed="false">
      <c r="A525" s="75" t="s">
        <v>134</v>
      </c>
      <c r="B525" s="79" t="s">
        <v>64</v>
      </c>
      <c r="C525" s="79" t="s">
        <v>1612</v>
      </c>
      <c r="D525" s="79" t="n">
        <v>1000003907</v>
      </c>
      <c r="E525" s="79" t="s">
        <v>1613</v>
      </c>
      <c r="F525" s="74" t="n">
        <v>45392</v>
      </c>
      <c r="G525" s="67" t="str">
        <f aca="false">IF(I525&gt;0,"Targeted Dealer","-")</f>
        <v>Targeted Dealer</v>
      </c>
      <c r="H525" s="67"/>
      <c r="I525" s="68" t="n">
        <v>1080</v>
      </c>
      <c r="J525" s="68" t="n">
        <f aca="false">I525/$J$1*($J$1-$E$1)</f>
        <v>1080</v>
      </c>
      <c r="K525" s="69" t="n">
        <v>665</v>
      </c>
      <c r="L525" s="69" t="n">
        <f aca="false">I525-K525</f>
        <v>415</v>
      </c>
      <c r="M525" s="69" t="n">
        <f aca="false">IFERROR((K525/J525%),"-")</f>
        <v>61.5740740740741</v>
      </c>
      <c r="N525" s="97" t="n">
        <v>169</v>
      </c>
      <c r="O525" s="98" t="str">
        <f aca="false">IF(F525&lt;=$P$2,"June","")</f>
        <v>June</v>
      </c>
      <c r="P525" s="97" t="n">
        <f aca="false">N525</f>
        <v>169</v>
      </c>
      <c r="Q525" s="99" t="n">
        <f aca="false">K525-P525</f>
        <v>496</v>
      </c>
      <c r="R525" s="98" t="n">
        <f aca="false">IFERROR(IF(O525="May",(K525/P525-1))," ")</f>
        <v>0</v>
      </c>
      <c r="S525" s="100" t="str">
        <f aca="false">IF(N525&gt;0,IF(O525="","-",IF(R525&lt;0%,"DEGROWTH","GROWTH")))</f>
        <v>GROWTH</v>
      </c>
      <c r="T525" s="69" t="n">
        <v>530</v>
      </c>
      <c r="U525" s="101" t="str">
        <f aca="false">IF(F525&lt;=$V$2,"May","")</f>
        <v>May</v>
      </c>
      <c r="V525" s="69" t="n">
        <f aca="false">T525</f>
        <v>530</v>
      </c>
      <c r="W525" s="102" t="n">
        <f aca="false">K525-V525</f>
        <v>135</v>
      </c>
      <c r="X525" s="103" t="n">
        <f aca="false">IFERROR(IF(U525="June",(K525/V525-1)),0)</f>
        <v>0</v>
      </c>
      <c r="Y525" s="104" t="str">
        <f aca="false">IF(T525&gt;0,IF(U525="","-",IF(X525&lt;0%,"DEGROWTH","GROWTH")))</f>
        <v>GROWTH</v>
      </c>
      <c r="Z525" s="75" t="n">
        <v>0</v>
      </c>
      <c r="AA525" s="70"/>
      <c r="AB525" s="70" t="s">
        <v>133</v>
      </c>
      <c r="AC525" s="75" t="s">
        <v>134</v>
      </c>
      <c r="AD525" s="3"/>
      <c r="AE525" s="3"/>
      <c r="AF525" s="75" t="s">
        <v>134</v>
      </c>
      <c r="AG525" s="121" t="n">
        <f aca="false">IFERROR(INDEX(Last6M_AvgSales_Ref!$B$2:$B$12659,MATCH(D525,Last6M_AvgSales_Ref!$A$2:$A$12659,0)),"")</f>
        <v>625.833333333333</v>
      </c>
    </row>
    <row r="526" customFormat="false" ht="14.25" hidden="false" customHeight="true" outlineLevel="0" collapsed="false">
      <c r="A526" s="75" t="s">
        <v>134</v>
      </c>
      <c r="B526" s="79" t="s">
        <v>64</v>
      </c>
      <c r="C526" s="79" t="s">
        <v>1614</v>
      </c>
      <c r="D526" s="79" t="n">
        <v>1000004062</v>
      </c>
      <c r="E526" s="79" t="s">
        <v>1615</v>
      </c>
      <c r="F526" s="74" t="n">
        <v>45498</v>
      </c>
      <c r="G526" s="67" t="str">
        <f aca="false">IF(I526&gt;0,"Targeted Dealer","-")</f>
        <v>Targeted Dealer</v>
      </c>
      <c r="H526" s="67"/>
      <c r="I526" s="68" t="n">
        <v>40</v>
      </c>
      <c r="J526" s="68" t="n">
        <f aca="false">I526/$J$1*($J$1-$E$1)</f>
        <v>40</v>
      </c>
      <c r="K526" s="69" t="n">
        <v>20</v>
      </c>
      <c r="L526" s="69" t="n">
        <f aca="false">I526-K526</f>
        <v>20</v>
      </c>
      <c r="M526" s="69" t="n">
        <f aca="false">IFERROR((K526/J526%),"-")</f>
        <v>50</v>
      </c>
      <c r="N526" s="97" t="n">
        <v>20</v>
      </c>
      <c r="O526" s="98" t="str">
        <f aca="false">IF(F526&lt;=$P$2,"June","")</f>
        <v>June</v>
      </c>
      <c r="P526" s="97" t="n">
        <f aca="false">N526</f>
        <v>20</v>
      </c>
      <c r="Q526" s="99" t="n">
        <f aca="false">K526-P526</f>
        <v>0</v>
      </c>
      <c r="R526" s="98" t="n">
        <f aca="false">IFERROR(IF(O526="May",(K526/P526-1))," ")</f>
        <v>0</v>
      </c>
      <c r="S526" s="100" t="str">
        <f aca="false">IF(N526&gt;0,IF(O526="","-",IF(R526&lt;0%,"DEGROWTH","GROWTH")))</f>
        <v>GROWTH</v>
      </c>
      <c r="T526" s="69" t="n">
        <v>0</v>
      </c>
      <c r="U526" s="101" t="str">
        <f aca="false">IF(F526&lt;=$V$2,"May","")</f>
        <v>May</v>
      </c>
      <c r="V526" s="69" t="n">
        <f aca="false">T526</f>
        <v>0</v>
      </c>
      <c r="W526" s="102" t="n">
        <f aca="false">K526-V526</f>
        <v>20</v>
      </c>
      <c r="X526" s="103" t="n">
        <f aca="false">IFERROR(IF(U526="June",(K526/V526-1)),0)</f>
        <v>0</v>
      </c>
      <c r="Y526" s="106" t="b">
        <f aca="false">IF(T526&gt;0,IF(U526="","-",IF(X526&lt;0%,"DEGROWTH","GROWTH")))</f>
        <v>0</v>
      </c>
      <c r="Z526" s="75" t="n">
        <v>0</v>
      </c>
      <c r="AA526" s="70"/>
      <c r="AB526" s="70" t="s">
        <v>133</v>
      </c>
      <c r="AC526" s="75" t="s">
        <v>134</v>
      </c>
      <c r="AD526" s="3"/>
      <c r="AE526" s="3"/>
      <c r="AF526" s="75" t="s">
        <v>134</v>
      </c>
      <c r="AG526" s="121" t="n">
        <f aca="false">IFERROR(INDEX(Last6M_AvgSales_Ref!$B$2:$B$12659,MATCH(D526,Last6M_AvgSales_Ref!$A$2:$A$12659,0)),"")</f>
        <v>33.3333333333333</v>
      </c>
    </row>
    <row r="527" customFormat="false" ht="14.25" hidden="false" customHeight="true" outlineLevel="0" collapsed="false">
      <c r="A527" s="75" t="s">
        <v>134</v>
      </c>
      <c r="B527" s="79" t="s">
        <v>64</v>
      </c>
      <c r="C527" s="79" t="s">
        <v>1616</v>
      </c>
      <c r="D527" s="79" t="n">
        <v>1000004082</v>
      </c>
      <c r="E527" s="79" t="s">
        <v>1617</v>
      </c>
      <c r="F527" s="74" t="n">
        <v>45516</v>
      </c>
      <c r="G527" s="67" t="str">
        <f aca="false">IF(I527&gt;0,"Targeted Dealer","-")</f>
        <v>Targeted Dealer</v>
      </c>
      <c r="H527" s="67"/>
      <c r="I527" s="68" t="n">
        <v>130</v>
      </c>
      <c r="J527" s="68" t="n">
        <f aca="false">I527/$J$1*($J$1-$E$1)</f>
        <v>130</v>
      </c>
      <c r="K527" s="69" t="n">
        <v>65</v>
      </c>
      <c r="L527" s="69" t="n">
        <f aca="false">I527-K527</f>
        <v>65</v>
      </c>
      <c r="M527" s="69" t="n">
        <f aca="false">IFERROR((K527/J527%),"-")</f>
        <v>50</v>
      </c>
      <c r="N527" s="97" t="n">
        <v>60</v>
      </c>
      <c r="O527" s="98" t="str">
        <f aca="false">IF(F527&lt;=$P$2,"June","")</f>
        <v>June</v>
      </c>
      <c r="P527" s="97" t="n">
        <f aca="false">N527</f>
        <v>60</v>
      </c>
      <c r="Q527" s="99" t="n">
        <f aca="false">K527-P527</f>
        <v>5</v>
      </c>
      <c r="R527" s="98" t="n">
        <f aca="false">IFERROR(IF(O527="May",(K527/P527-1))," ")</f>
        <v>0</v>
      </c>
      <c r="S527" s="100" t="str">
        <f aca="false">IF(N527&gt;0,IF(O527="","-",IF(R527&lt;0%,"DEGROWTH","GROWTH")))</f>
        <v>GROWTH</v>
      </c>
      <c r="T527" s="69" t="n">
        <v>60</v>
      </c>
      <c r="U527" s="101" t="str">
        <f aca="false">IF(F527&lt;=$V$2,"May","")</f>
        <v>May</v>
      </c>
      <c r="V527" s="69" t="n">
        <f aca="false">T527</f>
        <v>60</v>
      </c>
      <c r="W527" s="102" t="n">
        <f aca="false">K527-V527</f>
        <v>5</v>
      </c>
      <c r="X527" s="103" t="n">
        <f aca="false">IFERROR(IF(U527="June",(K527/V527-1)),0)</f>
        <v>0</v>
      </c>
      <c r="Y527" s="104" t="str">
        <f aca="false">IF(T527&gt;0,IF(U527="","-",IF(X527&lt;0%,"DEGROWTH","GROWTH")))</f>
        <v>GROWTH</v>
      </c>
      <c r="Z527" s="75" t="n">
        <v>0</v>
      </c>
      <c r="AA527" s="70"/>
      <c r="AB527" s="70" t="s">
        <v>133</v>
      </c>
      <c r="AC527" s="75" t="s">
        <v>134</v>
      </c>
      <c r="AD527" s="3"/>
      <c r="AE527" s="3"/>
      <c r="AF527" s="75" t="s">
        <v>134</v>
      </c>
      <c r="AG527" s="121" t="n">
        <f aca="false">IFERROR(INDEX(Last6M_AvgSales_Ref!$B$2:$B$12659,MATCH(D527,Last6M_AvgSales_Ref!$A$2:$A$12659,0)),"")</f>
        <v>66.6666666666667</v>
      </c>
    </row>
    <row r="528" customFormat="false" ht="14.25" hidden="false" customHeight="true" outlineLevel="0" collapsed="false">
      <c r="A528" s="75" t="s">
        <v>134</v>
      </c>
      <c r="B528" s="79" t="s">
        <v>64</v>
      </c>
      <c r="C528" s="79" t="s">
        <v>1618</v>
      </c>
      <c r="D528" s="79" t="n">
        <v>1000004086</v>
      </c>
      <c r="E528" s="79" t="s">
        <v>1619</v>
      </c>
      <c r="F528" s="74" t="n">
        <v>45518</v>
      </c>
      <c r="G528" s="67" t="str">
        <f aca="false">IF(I528&gt;0,"Targeted Dealer","-")</f>
        <v>Targeted Dealer</v>
      </c>
      <c r="H528" s="67"/>
      <c r="I528" s="68" t="n">
        <v>80</v>
      </c>
      <c r="J528" s="68" t="n">
        <f aca="false">I528/$J$1*($J$1-$E$1)</f>
        <v>80</v>
      </c>
      <c r="K528" s="69" t="n">
        <v>60</v>
      </c>
      <c r="L528" s="69" t="n">
        <f aca="false">I528-K528</f>
        <v>20</v>
      </c>
      <c r="M528" s="69" t="n">
        <f aca="false">IFERROR((K528/J528%),"-")</f>
        <v>75</v>
      </c>
      <c r="N528" s="97" t="n">
        <v>60</v>
      </c>
      <c r="O528" s="98" t="str">
        <f aca="false">IF(F528&lt;=$P$2,"June","")</f>
        <v>June</v>
      </c>
      <c r="P528" s="97" t="n">
        <f aca="false">N528</f>
        <v>60</v>
      </c>
      <c r="Q528" s="99" t="n">
        <f aca="false">K528-P528</f>
        <v>0</v>
      </c>
      <c r="R528" s="98" t="n">
        <f aca="false">IFERROR(IF(O528="May",(K528/P528-1))," ")</f>
        <v>0</v>
      </c>
      <c r="S528" s="100" t="str">
        <f aca="false">IF(N528&gt;0,IF(O528="","-",IF(R528&lt;0%,"DEGROWTH","GROWTH")))</f>
        <v>GROWTH</v>
      </c>
      <c r="T528" s="69" t="n">
        <v>76.2</v>
      </c>
      <c r="U528" s="101" t="str">
        <f aca="false">IF(F528&lt;=$V$2,"May","")</f>
        <v>May</v>
      </c>
      <c r="V528" s="69" t="n">
        <f aca="false">T528</f>
        <v>76.2</v>
      </c>
      <c r="W528" s="102" t="n">
        <f aca="false">K528-V528</f>
        <v>-16.2</v>
      </c>
      <c r="X528" s="103" t="n">
        <f aca="false">IFERROR(IF(U528="June",(K528/V528-1)),0)</f>
        <v>0</v>
      </c>
      <c r="Y528" s="104" t="str">
        <f aca="false">IF(T528&gt;0,IF(U528="","-",IF(X528&lt;0%,"DEGROWTH","GROWTH")))</f>
        <v>GROWTH</v>
      </c>
      <c r="Z528" s="75" t="n">
        <v>0</v>
      </c>
      <c r="AA528" s="70"/>
      <c r="AB528" s="70" t="s">
        <v>133</v>
      </c>
      <c r="AC528" s="75" t="s">
        <v>134</v>
      </c>
      <c r="AD528" s="3"/>
      <c r="AE528" s="3"/>
      <c r="AF528" s="75" t="s">
        <v>134</v>
      </c>
      <c r="AG528" s="121" t="n">
        <f aca="false">IFERROR(INDEX(Last6M_AvgSales_Ref!$B$2:$B$12659,MATCH(D528,Last6M_AvgSales_Ref!$A$2:$A$12659,0)),"")</f>
        <v>53.3333333333333</v>
      </c>
    </row>
    <row r="529" customFormat="false" ht="14.25" hidden="false" customHeight="true" outlineLevel="0" collapsed="false">
      <c r="A529" s="70" t="s">
        <v>134</v>
      </c>
      <c r="B529" s="71" t="s">
        <v>65</v>
      </c>
      <c r="C529" s="72" t="s">
        <v>1620</v>
      </c>
      <c r="D529" s="72" t="n">
        <v>1000000481</v>
      </c>
      <c r="E529" s="73" t="s">
        <v>1621</v>
      </c>
      <c r="F529" s="74" t="n">
        <v>38789</v>
      </c>
      <c r="G529" s="67" t="str">
        <f aca="false">IF(I529&gt;0,"Targeted Dealer","-")</f>
        <v>Targeted Dealer</v>
      </c>
      <c r="H529" s="67"/>
      <c r="I529" s="68" t="n">
        <v>5000</v>
      </c>
      <c r="J529" s="68" t="n">
        <f aca="false">I529/$J$1*($J$1-$E$1)</f>
        <v>5000</v>
      </c>
      <c r="K529" s="69" t="n">
        <v>2707.3</v>
      </c>
      <c r="L529" s="69" t="n">
        <f aca="false">I529-K529</f>
        <v>2292.7</v>
      </c>
      <c r="M529" s="69" t="n">
        <f aca="false">IFERROR((K529/J529%),"-")</f>
        <v>54.146</v>
      </c>
      <c r="N529" s="97" t="n">
        <v>1944</v>
      </c>
      <c r="O529" s="98" t="str">
        <f aca="false">IF(F529&lt;=$P$2,"June","")</f>
        <v>June</v>
      </c>
      <c r="P529" s="97" t="n">
        <f aca="false">N529</f>
        <v>1944</v>
      </c>
      <c r="Q529" s="99" t="n">
        <f aca="false">K529-P529</f>
        <v>763.3</v>
      </c>
      <c r="R529" s="98" t="n">
        <f aca="false">IFERROR(IF(O529="May",(K529/P529-1))," ")</f>
        <v>0</v>
      </c>
      <c r="S529" s="100" t="str">
        <f aca="false">IF(N529&gt;0,IF(O529="","-",IF(R529&lt;0%,"DEGROWTH","GROWTH")))</f>
        <v>GROWTH</v>
      </c>
      <c r="T529" s="69" t="n">
        <v>2640</v>
      </c>
      <c r="U529" s="101" t="str">
        <f aca="false">IF(F529&lt;=$V$2,"May","")</f>
        <v>May</v>
      </c>
      <c r="V529" s="69" t="n">
        <f aca="false">T529</f>
        <v>2640</v>
      </c>
      <c r="W529" s="102" t="n">
        <f aca="false">K529-V529</f>
        <v>67.3000000000002</v>
      </c>
      <c r="X529" s="103" t="n">
        <f aca="false">IFERROR(IF(U529="June",(K529/V529-1)),0)</f>
        <v>0</v>
      </c>
      <c r="Y529" s="104" t="str">
        <f aca="false">IF(T529&gt;0,IF(U529="","-",IF(X529&lt;0%,"DEGROWTH","GROWTH")))</f>
        <v>GROWTH</v>
      </c>
      <c r="Z529" s="75" t="n">
        <v>0</v>
      </c>
      <c r="AA529" s="70"/>
      <c r="AB529" s="70" t="s">
        <v>133</v>
      </c>
      <c r="AC529" s="70" t="s">
        <v>134</v>
      </c>
      <c r="AD529" s="3"/>
      <c r="AE529" s="3"/>
      <c r="AF529" s="70" t="s">
        <v>134</v>
      </c>
      <c r="AG529" s="121" t="n">
        <f aca="false">IFERROR(INDEX(Last6M_AvgSales_Ref!$B$2:$B$12659,MATCH(D529,Last6M_AvgSales_Ref!$A$2:$A$12659,0)),"")</f>
        <v>2484.58333333333</v>
      </c>
    </row>
    <row r="530" customFormat="false" ht="14.25" hidden="false" customHeight="true" outlineLevel="0" collapsed="false">
      <c r="A530" s="70" t="s">
        <v>134</v>
      </c>
      <c r="B530" s="71" t="s">
        <v>69</v>
      </c>
      <c r="C530" s="72" t="s">
        <v>1622</v>
      </c>
      <c r="D530" s="72" t="n">
        <v>1000000512</v>
      </c>
      <c r="E530" s="73" t="s">
        <v>1623</v>
      </c>
      <c r="F530" s="74" t="n">
        <v>38841</v>
      </c>
      <c r="G530" s="67" t="str">
        <f aca="false">IF(I530&gt;0,"Targeted Dealer","-")</f>
        <v>Targeted Dealer</v>
      </c>
      <c r="H530" s="67"/>
      <c r="I530" s="68" t="n">
        <v>4000</v>
      </c>
      <c r="J530" s="68" t="n">
        <f aca="false">I530/$J$1*($J$1-$E$1)</f>
        <v>4000</v>
      </c>
      <c r="K530" s="69" t="n">
        <v>1999</v>
      </c>
      <c r="L530" s="69" t="n">
        <f aca="false">I530-K530</f>
        <v>2001</v>
      </c>
      <c r="M530" s="69" t="n">
        <f aca="false">IFERROR((K530/J530%),"-")</f>
        <v>49.975</v>
      </c>
      <c r="N530" s="97" t="n">
        <v>1799</v>
      </c>
      <c r="O530" s="98" t="str">
        <f aca="false">IF(F530&lt;=$P$2,"June","")</f>
        <v>June</v>
      </c>
      <c r="P530" s="97" t="n">
        <f aca="false">N530</f>
        <v>1799</v>
      </c>
      <c r="Q530" s="99" t="n">
        <f aca="false">K530-P530</f>
        <v>200</v>
      </c>
      <c r="R530" s="98" t="n">
        <f aca="false">IFERROR(IF(O530="May",(K530/P530-1))," ")</f>
        <v>0</v>
      </c>
      <c r="S530" s="100" t="str">
        <f aca="false">IF(N530&gt;0,IF(O530="","-",IF(R530&lt;0%,"DEGROWTH","GROWTH")))</f>
        <v>GROWTH</v>
      </c>
      <c r="T530" s="69" t="n">
        <v>1988</v>
      </c>
      <c r="U530" s="101" t="str">
        <f aca="false">IF(F530&lt;=$V$2,"May","")</f>
        <v>May</v>
      </c>
      <c r="V530" s="69" t="n">
        <f aca="false">T530</f>
        <v>1988</v>
      </c>
      <c r="W530" s="102" t="n">
        <f aca="false">K530-V530</f>
        <v>11</v>
      </c>
      <c r="X530" s="103" t="n">
        <f aca="false">IFERROR(IF(U530="June",(K530/V530-1)),0)</f>
        <v>0</v>
      </c>
      <c r="Y530" s="104" t="str">
        <f aca="false">IF(T530&gt;0,IF(U530="","-",IF(X530&lt;0%,"DEGROWTH","GROWTH")))</f>
        <v>GROWTH</v>
      </c>
      <c r="Z530" s="75" t="n">
        <v>0</v>
      </c>
      <c r="AA530" s="70"/>
      <c r="AB530" s="70" t="s">
        <v>133</v>
      </c>
      <c r="AC530" s="70" t="s">
        <v>134</v>
      </c>
      <c r="AD530" s="3"/>
      <c r="AE530" s="3"/>
      <c r="AF530" s="70" t="s">
        <v>134</v>
      </c>
      <c r="AG530" s="121" t="n">
        <f aca="false">IFERROR(INDEX(Last6M_AvgSales_Ref!$B$2:$B$12659,MATCH(D530,Last6M_AvgSales_Ref!$A$2:$A$12659,0)),"")</f>
        <v>2214</v>
      </c>
    </row>
    <row r="531" customFormat="false" ht="14.25" hidden="false" customHeight="true" outlineLevel="0" collapsed="false">
      <c r="A531" s="70" t="s">
        <v>134</v>
      </c>
      <c r="B531" s="71" t="s">
        <v>65</v>
      </c>
      <c r="C531" s="72" t="s">
        <v>1624</v>
      </c>
      <c r="D531" s="72" t="n">
        <v>1000000514</v>
      </c>
      <c r="E531" s="73" t="s">
        <v>1625</v>
      </c>
      <c r="F531" s="74" t="n">
        <v>38856</v>
      </c>
      <c r="G531" s="67" t="str">
        <f aca="false">IF(I531&gt;0,"Targeted Dealer","-")</f>
        <v>Targeted Dealer</v>
      </c>
      <c r="H531" s="67"/>
      <c r="I531" s="68" t="n">
        <v>2500</v>
      </c>
      <c r="J531" s="68" t="n">
        <f aca="false">I531/$J$1*($J$1-$E$1)</f>
        <v>2500</v>
      </c>
      <c r="K531" s="69" t="n">
        <v>1004.6</v>
      </c>
      <c r="L531" s="69" t="n">
        <f aca="false">I531-K531</f>
        <v>1495.4</v>
      </c>
      <c r="M531" s="69" t="n">
        <f aca="false">IFERROR((K531/J531%),"-")</f>
        <v>40.184</v>
      </c>
      <c r="N531" s="97" t="n">
        <v>945.35</v>
      </c>
      <c r="O531" s="98" t="str">
        <f aca="false">IF(F531&lt;=$P$2,"June","")</f>
        <v>June</v>
      </c>
      <c r="P531" s="97" t="n">
        <f aca="false">N531</f>
        <v>945.35</v>
      </c>
      <c r="Q531" s="99" t="n">
        <f aca="false">K531-P531</f>
        <v>59.25</v>
      </c>
      <c r="R531" s="98" t="n">
        <f aca="false">IFERROR(IF(O531="May",(K531/P531-1))," ")</f>
        <v>0</v>
      </c>
      <c r="S531" s="100" t="str">
        <f aca="false">IF(N531&gt;0,IF(O531="","-",IF(R531&lt;0%,"DEGROWTH","GROWTH")))</f>
        <v>GROWTH</v>
      </c>
      <c r="T531" s="69" t="n">
        <v>1216</v>
      </c>
      <c r="U531" s="101" t="str">
        <f aca="false">IF(F531&lt;=$V$2,"May","")</f>
        <v>May</v>
      </c>
      <c r="V531" s="69" t="n">
        <f aca="false">T531</f>
        <v>1216</v>
      </c>
      <c r="W531" s="102" t="n">
        <f aca="false">K531-V531</f>
        <v>-211.4</v>
      </c>
      <c r="X531" s="103" t="n">
        <f aca="false">IFERROR(IF(U531="June",(K531/V531-1)),0)</f>
        <v>0</v>
      </c>
      <c r="Y531" s="104" t="str">
        <f aca="false">IF(T531&gt;0,IF(U531="","-",IF(X531&lt;0%,"DEGROWTH","GROWTH")))</f>
        <v>GROWTH</v>
      </c>
      <c r="Z531" s="75" t="n">
        <v>0</v>
      </c>
      <c r="AA531" s="70"/>
      <c r="AB531" s="70" t="s">
        <v>133</v>
      </c>
      <c r="AC531" s="70" t="s">
        <v>134</v>
      </c>
      <c r="AD531" s="3"/>
      <c r="AE531" s="3"/>
      <c r="AF531" s="70" t="s">
        <v>134</v>
      </c>
      <c r="AG531" s="121" t="n">
        <f aca="false">IFERROR(INDEX(Last6M_AvgSales_Ref!$B$2:$B$12659,MATCH(D531,Last6M_AvgSales_Ref!$A$2:$A$12659,0)),"")</f>
        <v>1232</v>
      </c>
    </row>
    <row r="532" customFormat="false" ht="14.25" hidden="false" customHeight="true" outlineLevel="0" collapsed="false">
      <c r="A532" s="70" t="s">
        <v>134</v>
      </c>
      <c r="B532" s="71" t="s">
        <v>65</v>
      </c>
      <c r="C532" s="72" t="s">
        <v>1626</v>
      </c>
      <c r="D532" s="72" t="n">
        <v>1000000515</v>
      </c>
      <c r="E532" s="73" t="s">
        <v>1627</v>
      </c>
      <c r="F532" s="74" t="n">
        <v>39972</v>
      </c>
      <c r="G532" s="67" t="str">
        <f aca="false">IF(I532&gt;0,"Targeted Dealer","-")</f>
        <v>Targeted Dealer</v>
      </c>
      <c r="H532" s="67"/>
      <c r="I532" s="68" t="n">
        <v>500</v>
      </c>
      <c r="J532" s="68" t="n">
        <f aca="false">I532/$J$1*($J$1-$E$1)</f>
        <v>500</v>
      </c>
      <c r="K532" s="69" t="n">
        <v>255</v>
      </c>
      <c r="L532" s="69" t="n">
        <f aca="false">I532-K532</f>
        <v>245</v>
      </c>
      <c r="M532" s="69" t="n">
        <f aca="false">IFERROR((K532/J532%),"-")</f>
        <v>51</v>
      </c>
      <c r="N532" s="97" t="n">
        <v>176</v>
      </c>
      <c r="O532" s="98" t="str">
        <f aca="false">IF(F532&lt;=$P$2,"June","")</f>
        <v>June</v>
      </c>
      <c r="P532" s="97" t="n">
        <f aca="false">N532</f>
        <v>176</v>
      </c>
      <c r="Q532" s="99" t="n">
        <f aca="false">K532-P532</f>
        <v>79</v>
      </c>
      <c r="R532" s="98" t="n">
        <f aca="false">IFERROR(IF(O532="May",(K532/P532-1))," ")</f>
        <v>0</v>
      </c>
      <c r="S532" s="100" t="str">
        <f aca="false">IF(N532&gt;0,IF(O532="","-",IF(R532&lt;0%,"DEGROWTH","GROWTH")))</f>
        <v>GROWTH</v>
      </c>
      <c r="T532" s="69" t="n">
        <v>271</v>
      </c>
      <c r="U532" s="101" t="str">
        <f aca="false">IF(F532&lt;=$V$2,"May","")</f>
        <v>May</v>
      </c>
      <c r="V532" s="69" t="n">
        <f aca="false">T532</f>
        <v>271</v>
      </c>
      <c r="W532" s="102" t="n">
        <f aca="false">K532-V532</f>
        <v>-16</v>
      </c>
      <c r="X532" s="103" t="n">
        <f aca="false">IFERROR(IF(U532="June",(K532/V532-1)),0)</f>
        <v>0</v>
      </c>
      <c r="Y532" s="104" t="str">
        <f aca="false">IF(T532&gt;0,IF(U532="","-",IF(X532&lt;0%,"DEGROWTH","GROWTH")))</f>
        <v>GROWTH</v>
      </c>
      <c r="Z532" s="75" t="n">
        <v>0</v>
      </c>
      <c r="AA532" s="70"/>
      <c r="AB532" s="70" t="s">
        <v>133</v>
      </c>
      <c r="AC532" s="70" t="s">
        <v>134</v>
      </c>
      <c r="AD532" s="3"/>
      <c r="AE532" s="3"/>
      <c r="AF532" s="70" t="s">
        <v>134</v>
      </c>
      <c r="AG532" s="121" t="n">
        <f aca="false">IFERROR(INDEX(Last6M_AvgSales_Ref!$B$2:$B$12659,MATCH(D532,Last6M_AvgSales_Ref!$A$2:$A$12659,0)),"")</f>
        <v>226.575</v>
      </c>
    </row>
    <row r="533" customFormat="false" ht="14.25" hidden="false" customHeight="true" outlineLevel="0" collapsed="false">
      <c r="A533" s="70" t="s">
        <v>134</v>
      </c>
      <c r="B533" s="71" t="s">
        <v>65</v>
      </c>
      <c r="C533" s="72" t="s">
        <v>1628</v>
      </c>
      <c r="D533" s="72" t="n">
        <v>1000000519</v>
      </c>
      <c r="E533" s="73" t="s">
        <v>1629</v>
      </c>
      <c r="F533" s="74" t="n">
        <v>40275</v>
      </c>
      <c r="G533" s="67" t="str">
        <f aca="false">IF(I533&gt;0,"Targeted Dealer","-")</f>
        <v>Targeted Dealer</v>
      </c>
      <c r="H533" s="67"/>
      <c r="I533" s="68" t="n">
        <v>100</v>
      </c>
      <c r="J533" s="68" t="n">
        <f aca="false">I533/$J$1*($J$1-$E$1)</f>
        <v>100</v>
      </c>
      <c r="K533" s="69" t="n">
        <v>180</v>
      </c>
      <c r="L533" s="69" t="n">
        <f aca="false">I533-K533</f>
        <v>-80</v>
      </c>
      <c r="M533" s="69" t="n">
        <f aca="false">IFERROR((K533/J533%),"-")</f>
        <v>180</v>
      </c>
      <c r="N533" s="97" t="n">
        <v>80</v>
      </c>
      <c r="O533" s="98" t="str">
        <f aca="false">IF(F533&lt;=$P$2,"June","")</f>
        <v>June</v>
      </c>
      <c r="P533" s="97" t="n">
        <f aca="false">N533</f>
        <v>80</v>
      </c>
      <c r="Q533" s="99" t="n">
        <f aca="false">K533-P533</f>
        <v>100</v>
      </c>
      <c r="R533" s="98" t="n">
        <f aca="false">IFERROR(IF(O533="May",(K533/P533-1))," ")</f>
        <v>0</v>
      </c>
      <c r="S533" s="100" t="str">
        <f aca="false">IF(N533&gt;0,IF(O533="","-",IF(R533&lt;0%,"DEGROWTH","GROWTH")))</f>
        <v>GROWTH</v>
      </c>
      <c r="T533" s="69" t="n">
        <v>25</v>
      </c>
      <c r="U533" s="101" t="str">
        <f aca="false">IF(F533&lt;=$V$2,"May","")</f>
        <v>May</v>
      </c>
      <c r="V533" s="69" t="n">
        <f aca="false">T533</f>
        <v>25</v>
      </c>
      <c r="W533" s="102" t="n">
        <f aca="false">K533-V533</f>
        <v>155</v>
      </c>
      <c r="X533" s="103" t="n">
        <f aca="false">IFERROR(IF(U533="June",(K533/V533-1)),0)</f>
        <v>0</v>
      </c>
      <c r="Y533" s="104" t="str">
        <f aca="false">IF(T533&gt;0,IF(U533="","-",IF(X533&lt;0%,"DEGROWTH","GROWTH")))</f>
        <v>GROWTH</v>
      </c>
      <c r="Z533" s="75" t="n">
        <v>0</v>
      </c>
      <c r="AA533" s="70"/>
      <c r="AB533" s="70" t="s">
        <v>133</v>
      </c>
      <c r="AC533" s="70" t="s">
        <v>134</v>
      </c>
      <c r="AD533" s="3"/>
      <c r="AE533" s="3"/>
      <c r="AF533" s="70" t="s">
        <v>134</v>
      </c>
      <c r="AG533" s="121" t="n">
        <f aca="false">IFERROR(INDEX(Last6M_AvgSales_Ref!$B$2:$B$12659,MATCH(D533,Last6M_AvgSales_Ref!$A$2:$A$12659,0)),"")</f>
        <v>76.1166666666667</v>
      </c>
    </row>
    <row r="534" customFormat="false" ht="14.25" hidden="false" customHeight="true" outlineLevel="0" collapsed="false">
      <c r="A534" s="70" t="s">
        <v>134</v>
      </c>
      <c r="B534" s="71" t="s">
        <v>65</v>
      </c>
      <c r="C534" s="72" t="s">
        <v>1630</v>
      </c>
      <c r="D534" s="72" t="n">
        <v>1000000527</v>
      </c>
      <c r="E534" s="73" t="s">
        <v>1631</v>
      </c>
      <c r="F534" s="74" t="n">
        <v>40597</v>
      </c>
      <c r="G534" s="67" t="str">
        <f aca="false">IF(I534&gt;0,"Targeted Dealer","-")</f>
        <v>Targeted Dealer</v>
      </c>
      <c r="H534" s="67"/>
      <c r="I534" s="68" t="n">
        <v>2100</v>
      </c>
      <c r="J534" s="68" t="n">
        <f aca="false">I534/$J$1*($J$1-$E$1)</f>
        <v>2100</v>
      </c>
      <c r="K534" s="69" t="n">
        <v>1058</v>
      </c>
      <c r="L534" s="69" t="n">
        <f aca="false">I534-K534</f>
        <v>1042</v>
      </c>
      <c r="M534" s="69" t="n">
        <f aca="false">IFERROR((K534/J534%),"-")</f>
        <v>50.3809523809524</v>
      </c>
      <c r="N534" s="97" t="n">
        <v>609</v>
      </c>
      <c r="O534" s="98" t="str">
        <f aca="false">IF(F534&lt;=$P$2,"June","")</f>
        <v>June</v>
      </c>
      <c r="P534" s="97" t="n">
        <f aca="false">N534</f>
        <v>609</v>
      </c>
      <c r="Q534" s="99" t="n">
        <f aca="false">K534-P534</f>
        <v>449</v>
      </c>
      <c r="R534" s="98" t="n">
        <f aca="false">IFERROR(IF(O534="May",(K534/P534-1))," ")</f>
        <v>0</v>
      </c>
      <c r="S534" s="100" t="str">
        <f aca="false">IF(N534&gt;0,IF(O534="","-",IF(R534&lt;0%,"DEGROWTH","GROWTH")))</f>
        <v>GROWTH</v>
      </c>
      <c r="T534" s="69" t="n">
        <v>1027</v>
      </c>
      <c r="U534" s="101" t="str">
        <f aca="false">IF(F534&lt;=$V$2,"May","")</f>
        <v>May</v>
      </c>
      <c r="V534" s="69" t="n">
        <f aca="false">T534</f>
        <v>1027</v>
      </c>
      <c r="W534" s="102" t="n">
        <f aca="false">K534-V534</f>
        <v>31</v>
      </c>
      <c r="X534" s="103" t="n">
        <f aca="false">IFERROR(IF(U534="June",(K534/V534-1)),0)</f>
        <v>0</v>
      </c>
      <c r="Y534" s="104" t="str">
        <f aca="false">IF(T534&gt;0,IF(U534="","-",IF(X534&lt;0%,"DEGROWTH","GROWTH")))</f>
        <v>GROWTH</v>
      </c>
      <c r="Z534" s="75" t="n">
        <v>0</v>
      </c>
      <c r="AA534" s="70"/>
      <c r="AB534" s="70" t="s">
        <v>133</v>
      </c>
      <c r="AC534" s="70" t="s">
        <v>134</v>
      </c>
      <c r="AD534" s="3"/>
      <c r="AE534" s="3"/>
      <c r="AF534" s="70" t="s">
        <v>134</v>
      </c>
      <c r="AG534" s="121" t="n">
        <f aca="false">IFERROR(INDEX(Last6M_AvgSales_Ref!$B$2:$B$12659,MATCH(D534,Last6M_AvgSales_Ref!$A$2:$A$12659,0)),"")</f>
        <v>878.916666666667</v>
      </c>
    </row>
    <row r="535" customFormat="false" ht="14.25" hidden="false" customHeight="true" outlineLevel="0" collapsed="false">
      <c r="A535" s="70" t="s">
        <v>134</v>
      </c>
      <c r="B535" s="71" t="s">
        <v>65</v>
      </c>
      <c r="C535" s="72" t="s">
        <v>1632</v>
      </c>
      <c r="D535" s="72" t="n">
        <v>1000000495</v>
      </c>
      <c r="E535" s="73" t="s">
        <v>1633</v>
      </c>
      <c r="F535" s="74" t="n">
        <v>40637</v>
      </c>
      <c r="G535" s="67" t="str">
        <f aca="false">IF(I535&gt;0,"Targeted Dealer","-")</f>
        <v>Targeted Dealer</v>
      </c>
      <c r="H535" s="67"/>
      <c r="I535" s="68" t="n">
        <v>2500</v>
      </c>
      <c r="J535" s="68" t="n">
        <f aca="false">I535/$J$1*($J$1-$E$1)</f>
        <v>2500</v>
      </c>
      <c r="K535" s="69" t="n">
        <v>929</v>
      </c>
      <c r="L535" s="69" t="n">
        <f aca="false">I535-K535</f>
        <v>1571</v>
      </c>
      <c r="M535" s="69" t="n">
        <f aca="false">IFERROR((K535/J535%),"-")</f>
        <v>37.16</v>
      </c>
      <c r="N535" s="97" t="n">
        <v>881</v>
      </c>
      <c r="O535" s="98" t="str">
        <f aca="false">IF(F535&lt;=$P$2,"June","")</f>
        <v>June</v>
      </c>
      <c r="P535" s="97" t="n">
        <f aca="false">N535</f>
        <v>881</v>
      </c>
      <c r="Q535" s="99" t="n">
        <f aca="false">K535-P535</f>
        <v>48</v>
      </c>
      <c r="R535" s="98" t="n">
        <f aca="false">IFERROR(IF(O535="May",(K535/P535-1))," ")</f>
        <v>0</v>
      </c>
      <c r="S535" s="100" t="str">
        <f aca="false">IF(N535&gt;0,IF(O535="","-",IF(R535&lt;0%,"DEGROWTH","GROWTH")))</f>
        <v>GROWTH</v>
      </c>
      <c r="T535" s="69" t="n">
        <v>1223</v>
      </c>
      <c r="U535" s="101" t="str">
        <f aca="false">IF(F535&lt;=$V$2,"May","")</f>
        <v>May</v>
      </c>
      <c r="V535" s="69" t="n">
        <f aca="false">T535</f>
        <v>1223</v>
      </c>
      <c r="W535" s="102" t="n">
        <f aca="false">K535-V535</f>
        <v>-294</v>
      </c>
      <c r="X535" s="103" t="n">
        <f aca="false">IFERROR(IF(U535="June",(K535/V535-1)),0)</f>
        <v>0</v>
      </c>
      <c r="Y535" s="104" t="str">
        <f aca="false">IF(T535&gt;0,IF(U535="","-",IF(X535&lt;0%,"DEGROWTH","GROWTH")))</f>
        <v>GROWTH</v>
      </c>
      <c r="Z535" s="75" t="n">
        <v>0</v>
      </c>
      <c r="AA535" s="70"/>
      <c r="AB535" s="70" t="s">
        <v>133</v>
      </c>
      <c r="AC535" s="70" t="s">
        <v>134</v>
      </c>
      <c r="AD535" s="3"/>
      <c r="AE535" s="3"/>
      <c r="AF535" s="70" t="s">
        <v>134</v>
      </c>
      <c r="AG535" s="121" t="n">
        <f aca="false">IFERROR(INDEX(Last6M_AvgSales_Ref!$B$2:$B$12659,MATCH(D535,Last6M_AvgSales_Ref!$A$2:$A$12659,0)),"")</f>
        <v>1033.66666666667</v>
      </c>
    </row>
    <row r="536" customFormat="false" ht="14.25" hidden="false" customHeight="true" outlineLevel="0" collapsed="false">
      <c r="A536" s="70" t="s">
        <v>134</v>
      </c>
      <c r="B536" s="71" t="s">
        <v>69</v>
      </c>
      <c r="C536" s="72" t="s">
        <v>1634</v>
      </c>
      <c r="D536" s="72" t="n">
        <v>1000000487</v>
      </c>
      <c r="E536" s="73" t="s">
        <v>1635</v>
      </c>
      <c r="F536" s="74" t="n">
        <v>40836</v>
      </c>
      <c r="G536" s="67" t="str">
        <f aca="false">IF(I536&gt;0,"Targeted Dealer","-")</f>
        <v>Targeted Dealer</v>
      </c>
      <c r="H536" s="67"/>
      <c r="I536" s="68" t="n">
        <v>50</v>
      </c>
      <c r="J536" s="68" t="n">
        <f aca="false">I536/$J$1*($J$1-$E$1)</f>
        <v>50</v>
      </c>
      <c r="K536" s="69" t="n">
        <v>13.5</v>
      </c>
      <c r="L536" s="69" t="n">
        <f aca="false">I536-K536</f>
        <v>36.5</v>
      </c>
      <c r="M536" s="69" t="n">
        <f aca="false">IFERROR((K536/J536%),"-")</f>
        <v>27</v>
      </c>
      <c r="N536" s="97" t="n">
        <v>0</v>
      </c>
      <c r="O536" s="98" t="str">
        <f aca="false">IF(F536&lt;=$P$2,"June","")</f>
        <v>June</v>
      </c>
      <c r="P536" s="97" t="n">
        <f aca="false">N536</f>
        <v>0</v>
      </c>
      <c r="Q536" s="99" t="n">
        <f aca="false">K536-P536</f>
        <v>13.5</v>
      </c>
      <c r="R536" s="98" t="n">
        <f aca="false">IFERROR(IF(O536="May",(K536/P536-1))," ")</f>
        <v>0</v>
      </c>
      <c r="S536" s="105" t="b">
        <f aca="false">IF(N536&gt;0,IF(O536="","-",IF(R536&lt;0%,"DEGROWTH","GROWTH")))</f>
        <v>0</v>
      </c>
      <c r="T536" s="69" t="n">
        <v>0</v>
      </c>
      <c r="U536" s="101" t="str">
        <f aca="false">IF(F536&lt;=$V$2,"May","")</f>
        <v>May</v>
      </c>
      <c r="V536" s="69" t="n">
        <f aca="false">T536</f>
        <v>0</v>
      </c>
      <c r="W536" s="102" t="n">
        <f aca="false">K536-V536</f>
        <v>13.5</v>
      </c>
      <c r="X536" s="103" t="n">
        <f aca="false">IFERROR(IF(U536="June",(K536/V536-1)),0)</f>
        <v>0</v>
      </c>
      <c r="Y536" s="106" t="b">
        <f aca="false">IF(T536&gt;0,IF(U536="","-",IF(X536&lt;0%,"DEGROWTH","GROWTH")))</f>
        <v>0</v>
      </c>
      <c r="Z536" s="75" t="n">
        <v>0</v>
      </c>
      <c r="AA536" s="70"/>
      <c r="AB536" s="70" t="s">
        <v>133</v>
      </c>
      <c r="AC536" s="70" t="s">
        <v>134</v>
      </c>
      <c r="AD536" s="3"/>
      <c r="AE536" s="3"/>
      <c r="AF536" s="70" t="s">
        <v>134</v>
      </c>
      <c r="AG536" s="121" t="n">
        <f aca="false">IFERROR(INDEX(Last6M_AvgSales_Ref!$B$2:$B$12659,MATCH(D536,Last6M_AvgSales_Ref!$A$2:$A$12659,0)),"")</f>
        <v>6.5</v>
      </c>
    </row>
    <row r="537" customFormat="false" ht="14.25" hidden="false" customHeight="true" outlineLevel="0" collapsed="false">
      <c r="A537" s="70" t="s">
        <v>134</v>
      </c>
      <c r="B537" s="71" t="s">
        <v>65</v>
      </c>
      <c r="C537" s="72" t="s">
        <v>1636</v>
      </c>
      <c r="D537" s="72" t="n">
        <v>1000000488</v>
      </c>
      <c r="E537" s="73" t="s">
        <v>1637</v>
      </c>
      <c r="F537" s="74" t="n">
        <v>40875</v>
      </c>
      <c r="G537" s="67" t="str">
        <f aca="false">IF(I537&gt;0,"Targeted Dealer","-")</f>
        <v>Targeted Dealer</v>
      </c>
      <c r="H537" s="67"/>
      <c r="I537" s="68" t="n">
        <v>1600</v>
      </c>
      <c r="J537" s="68" t="n">
        <f aca="false">I537/$J$1*($J$1-$E$1)</f>
        <v>1600</v>
      </c>
      <c r="K537" s="69" t="n">
        <v>710</v>
      </c>
      <c r="L537" s="69" t="n">
        <f aca="false">I537-K537</f>
        <v>890</v>
      </c>
      <c r="M537" s="69" t="n">
        <f aca="false">IFERROR((K537/J537%),"-")</f>
        <v>44.375</v>
      </c>
      <c r="N537" s="97" t="n">
        <v>650</v>
      </c>
      <c r="O537" s="98" t="str">
        <f aca="false">IF(F537&lt;=$P$2,"June","")</f>
        <v>June</v>
      </c>
      <c r="P537" s="97" t="n">
        <f aca="false">N537</f>
        <v>650</v>
      </c>
      <c r="Q537" s="99" t="n">
        <f aca="false">K537-P537</f>
        <v>60</v>
      </c>
      <c r="R537" s="98" t="n">
        <f aca="false">IFERROR(IF(O537="May",(K537/P537-1))," ")</f>
        <v>0</v>
      </c>
      <c r="S537" s="100" t="str">
        <f aca="false">IF(N537&gt;0,IF(O537="","-",IF(R537&lt;0%,"DEGROWTH","GROWTH")))</f>
        <v>GROWTH</v>
      </c>
      <c r="T537" s="69" t="n">
        <v>1050</v>
      </c>
      <c r="U537" s="101" t="str">
        <f aca="false">IF(F537&lt;=$V$2,"May","")</f>
        <v>May</v>
      </c>
      <c r="V537" s="69" t="n">
        <f aca="false">T537</f>
        <v>1050</v>
      </c>
      <c r="W537" s="102" t="n">
        <f aca="false">K537-V537</f>
        <v>-340</v>
      </c>
      <c r="X537" s="103" t="n">
        <f aca="false">IFERROR(IF(U537="June",(K537/V537-1)),0)</f>
        <v>0</v>
      </c>
      <c r="Y537" s="104" t="str">
        <f aca="false">IF(T537&gt;0,IF(U537="","-",IF(X537&lt;0%,"DEGROWTH","GROWTH")))</f>
        <v>GROWTH</v>
      </c>
      <c r="Z537" s="75" t="n">
        <v>0</v>
      </c>
      <c r="AA537" s="70"/>
      <c r="AB537" s="70" t="s">
        <v>133</v>
      </c>
      <c r="AC537" s="70" t="s">
        <v>134</v>
      </c>
      <c r="AD537" s="3"/>
      <c r="AE537" s="3"/>
      <c r="AF537" s="70" t="s">
        <v>134</v>
      </c>
      <c r="AG537" s="121" t="n">
        <f aca="false">IFERROR(INDEX(Last6M_AvgSales_Ref!$B$2:$B$12659,MATCH(D537,Last6M_AvgSales_Ref!$A$2:$A$12659,0)),"")</f>
        <v>781.25</v>
      </c>
    </row>
    <row r="538" customFormat="false" ht="14.25" hidden="false" customHeight="true" outlineLevel="0" collapsed="false">
      <c r="A538" s="70" t="s">
        <v>134</v>
      </c>
      <c r="B538" s="71" t="s">
        <v>65</v>
      </c>
      <c r="C538" s="72" t="s">
        <v>1638</v>
      </c>
      <c r="D538" s="72" t="n">
        <v>1000000522</v>
      </c>
      <c r="E538" s="73" t="s">
        <v>1639</v>
      </c>
      <c r="F538" s="74" t="n">
        <v>40885</v>
      </c>
      <c r="G538" s="67" t="str">
        <f aca="false">IF(I538&gt;0,"Targeted Dealer","-")</f>
        <v>Targeted Dealer</v>
      </c>
      <c r="H538" s="67"/>
      <c r="I538" s="68" t="n">
        <v>3300</v>
      </c>
      <c r="J538" s="68" t="n">
        <f aca="false">I538/$J$1*($J$1-$E$1)</f>
        <v>3300</v>
      </c>
      <c r="K538" s="69" t="n">
        <v>852</v>
      </c>
      <c r="L538" s="69" t="n">
        <f aca="false">I538-K538</f>
        <v>2448</v>
      </c>
      <c r="M538" s="69" t="n">
        <f aca="false">IFERROR((K538/J538%),"-")</f>
        <v>25.8181818181818</v>
      </c>
      <c r="N538" s="97" t="n">
        <v>741</v>
      </c>
      <c r="O538" s="98" t="str">
        <f aca="false">IF(F538&lt;=$P$2,"June","")</f>
        <v>June</v>
      </c>
      <c r="P538" s="97" t="n">
        <f aca="false">N538</f>
        <v>741</v>
      </c>
      <c r="Q538" s="99" t="n">
        <f aca="false">K538-P538</f>
        <v>111</v>
      </c>
      <c r="R538" s="98" t="n">
        <f aca="false">IFERROR(IF(O538="May",(K538/P538-1))," ")</f>
        <v>0</v>
      </c>
      <c r="S538" s="100" t="str">
        <f aca="false">IF(N538&gt;0,IF(O538="","-",IF(R538&lt;0%,"DEGROWTH","GROWTH")))</f>
        <v>GROWTH</v>
      </c>
      <c r="T538" s="69" t="n">
        <v>1613</v>
      </c>
      <c r="U538" s="101" t="str">
        <f aca="false">IF(F538&lt;=$V$2,"May","")</f>
        <v>May</v>
      </c>
      <c r="V538" s="69" t="n">
        <f aca="false">T538</f>
        <v>1613</v>
      </c>
      <c r="W538" s="102" t="n">
        <f aca="false">K538-V538</f>
        <v>-761</v>
      </c>
      <c r="X538" s="103" t="n">
        <f aca="false">IFERROR(IF(U538="June",(K538/V538-1)),0)</f>
        <v>0</v>
      </c>
      <c r="Y538" s="104" t="str">
        <f aca="false">IF(T538&gt;0,IF(U538="","-",IF(X538&lt;0%,"DEGROWTH","GROWTH")))</f>
        <v>GROWTH</v>
      </c>
      <c r="Z538" s="75" t="n">
        <v>0</v>
      </c>
      <c r="AA538" s="70"/>
      <c r="AB538" s="70" t="s">
        <v>133</v>
      </c>
      <c r="AC538" s="70" t="s">
        <v>134</v>
      </c>
      <c r="AD538" s="3"/>
      <c r="AE538" s="3"/>
      <c r="AF538" s="70" t="s">
        <v>134</v>
      </c>
      <c r="AG538" s="121" t="n">
        <f aca="false">IFERROR(INDEX(Last6M_AvgSales_Ref!$B$2:$B$12659,MATCH(D538,Last6M_AvgSales_Ref!$A$2:$A$12659,0)),"")</f>
        <v>1122.91666666667</v>
      </c>
    </row>
    <row r="539" customFormat="false" ht="14.25" hidden="false" customHeight="true" outlineLevel="0" collapsed="false">
      <c r="A539" s="70" t="s">
        <v>134</v>
      </c>
      <c r="B539" s="71" t="s">
        <v>65</v>
      </c>
      <c r="C539" s="72" t="s">
        <v>1640</v>
      </c>
      <c r="D539" s="72" t="n">
        <v>1000000491</v>
      </c>
      <c r="E539" s="73" t="s">
        <v>1641</v>
      </c>
      <c r="F539" s="74" t="n">
        <v>41080</v>
      </c>
      <c r="G539" s="67" t="str">
        <f aca="false">IF(I539&gt;0,"Targeted Dealer","-")</f>
        <v>Targeted Dealer</v>
      </c>
      <c r="H539" s="67"/>
      <c r="I539" s="68" t="n">
        <v>100</v>
      </c>
      <c r="J539" s="68" t="n">
        <f aca="false">I539/$J$1*($J$1-$E$1)</f>
        <v>100</v>
      </c>
      <c r="K539" s="69" t="n">
        <v>20</v>
      </c>
      <c r="L539" s="69" t="n">
        <f aca="false">I539-K539</f>
        <v>80</v>
      </c>
      <c r="M539" s="69" t="n">
        <f aca="false">IFERROR((K539/J539%),"-")</f>
        <v>20</v>
      </c>
      <c r="N539" s="97" t="n">
        <v>40</v>
      </c>
      <c r="O539" s="98" t="str">
        <f aca="false">IF(F539&lt;=$P$2,"June","")</f>
        <v>June</v>
      </c>
      <c r="P539" s="97" t="n">
        <f aca="false">N539</f>
        <v>40</v>
      </c>
      <c r="Q539" s="99" t="n">
        <f aca="false">K539-P539</f>
        <v>-20</v>
      </c>
      <c r="R539" s="98" t="n">
        <f aca="false">IFERROR(IF(O539="May",(K539/P539-1))," ")</f>
        <v>0</v>
      </c>
      <c r="S539" s="100" t="str">
        <f aca="false">IF(N539&gt;0,IF(O539="","-",IF(R539&lt;0%,"DEGROWTH","GROWTH")))</f>
        <v>GROWTH</v>
      </c>
      <c r="T539" s="69" t="n">
        <v>50</v>
      </c>
      <c r="U539" s="101" t="str">
        <f aca="false">IF(F539&lt;=$V$2,"May","")</f>
        <v>May</v>
      </c>
      <c r="V539" s="69" t="n">
        <f aca="false">T539</f>
        <v>50</v>
      </c>
      <c r="W539" s="102" t="n">
        <f aca="false">K539-V539</f>
        <v>-30</v>
      </c>
      <c r="X539" s="103" t="n">
        <f aca="false">IFERROR(IF(U539="June",(K539/V539-1)),0)</f>
        <v>0</v>
      </c>
      <c r="Y539" s="104" t="str">
        <f aca="false">IF(T539&gt;0,IF(U539="","-",IF(X539&lt;0%,"DEGROWTH","GROWTH")))</f>
        <v>GROWTH</v>
      </c>
      <c r="Z539" s="75" t="n">
        <v>0</v>
      </c>
      <c r="AA539" s="70"/>
      <c r="AB539" s="70" t="s">
        <v>133</v>
      </c>
      <c r="AC539" s="70" t="s">
        <v>134</v>
      </c>
      <c r="AD539" s="3"/>
      <c r="AE539" s="3"/>
      <c r="AF539" s="70" t="s">
        <v>134</v>
      </c>
      <c r="AG539" s="121" t="n">
        <f aca="false">IFERROR(INDEX(Last6M_AvgSales_Ref!$B$2:$B$12659,MATCH(D539,Last6M_AvgSales_Ref!$A$2:$A$12659,0)),"")</f>
        <v>40</v>
      </c>
    </row>
    <row r="540" customFormat="false" ht="14.25" hidden="false" customHeight="true" outlineLevel="0" collapsed="false">
      <c r="A540" s="70" t="s">
        <v>134</v>
      </c>
      <c r="B540" s="71" t="s">
        <v>69</v>
      </c>
      <c r="C540" s="72" t="s">
        <v>1642</v>
      </c>
      <c r="D540" s="72" t="n">
        <v>1000000499</v>
      </c>
      <c r="E540" s="73" t="s">
        <v>1643</v>
      </c>
      <c r="F540" s="74" t="n">
        <v>41109</v>
      </c>
      <c r="G540" s="67" t="str">
        <f aca="false">IF(I540&gt;0,"Targeted Dealer","-")</f>
        <v>Targeted Dealer</v>
      </c>
      <c r="H540" s="67"/>
      <c r="I540" s="68" t="n">
        <v>3200</v>
      </c>
      <c r="J540" s="68" t="n">
        <f aca="false">I540/$J$1*($J$1-$E$1)</f>
        <v>3200</v>
      </c>
      <c r="K540" s="69" t="n">
        <v>1078</v>
      </c>
      <c r="L540" s="69" t="n">
        <f aca="false">I540-K540</f>
        <v>2122</v>
      </c>
      <c r="M540" s="69" t="n">
        <f aca="false">IFERROR((K540/J540%),"-")</f>
        <v>33.6875</v>
      </c>
      <c r="N540" s="97" t="n">
        <v>1373.5</v>
      </c>
      <c r="O540" s="98" t="str">
        <f aca="false">IF(F540&lt;=$P$2,"June","")</f>
        <v>June</v>
      </c>
      <c r="P540" s="97" t="n">
        <f aca="false">N540</f>
        <v>1373.5</v>
      </c>
      <c r="Q540" s="99" t="n">
        <f aca="false">K540-P540</f>
        <v>-295.5</v>
      </c>
      <c r="R540" s="98" t="n">
        <f aca="false">IFERROR(IF(O540="May",(K540/P540-1))," ")</f>
        <v>0</v>
      </c>
      <c r="S540" s="100" t="str">
        <f aca="false">IF(N540&gt;0,IF(O540="","-",IF(R540&lt;0%,"DEGROWTH","GROWTH")))</f>
        <v>GROWTH</v>
      </c>
      <c r="T540" s="69" t="n">
        <v>1553</v>
      </c>
      <c r="U540" s="101" t="str">
        <f aca="false">IF(F540&lt;=$V$2,"May","")</f>
        <v>May</v>
      </c>
      <c r="V540" s="69" t="n">
        <f aca="false">T540</f>
        <v>1553</v>
      </c>
      <c r="W540" s="102" t="n">
        <f aca="false">K540-V540</f>
        <v>-475</v>
      </c>
      <c r="X540" s="103" t="n">
        <f aca="false">IFERROR(IF(U540="June",(K540/V540-1)),0)</f>
        <v>0</v>
      </c>
      <c r="Y540" s="104" t="str">
        <f aca="false">IF(T540&gt;0,IF(U540="","-",IF(X540&lt;0%,"DEGROWTH","GROWTH")))</f>
        <v>GROWTH</v>
      </c>
      <c r="Z540" s="75" t="n">
        <v>0</v>
      </c>
      <c r="AA540" s="70"/>
      <c r="AB540" s="70" t="s">
        <v>133</v>
      </c>
      <c r="AC540" s="70" t="s">
        <v>134</v>
      </c>
      <c r="AD540" s="3"/>
      <c r="AE540" s="3"/>
      <c r="AF540" s="70" t="s">
        <v>134</v>
      </c>
      <c r="AG540" s="121" t="n">
        <f aca="false">IFERROR(INDEX(Last6M_AvgSales_Ref!$B$2:$B$12659,MATCH(D540,Last6M_AvgSales_Ref!$A$2:$A$12659,0)),"")</f>
        <v>1565.74166666667</v>
      </c>
    </row>
    <row r="541" customFormat="false" ht="14.25" hidden="false" customHeight="true" outlineLevel="0" collapsed="false">
      <c r="A541" s="70" t="s">
        <v>134</v>
      </c>
      <c r="B541" s="71" t="s">
        <v>65</v>
      </c>
      <c r="C541" s="72" t="s">
        <v>1644</v>
      </c>
      <c r="D541" s="72" t="n">
        <v>1000000490</v>
      </c>
      <c r="E541" s="73" t="s">
        <v>1645</v>
      </c>
      <c r="F541" s="74" t="n">
        <v>41234</v>
      </c>
      <c r="G541" s="67" t="str">
        <f aca="false">IF(I541&gt;0,"Targeted Dealer","-")</f>
        <v>Targeted Dealer</v>
      </c>
      <c r="H541" s="67"/>
      <c r="I541" s="68" t="n">
        <v>1150</v>
      </c>
      <c r="J541" s="68" t="n">
        <f aca="false">I541/$J$1*($J$1-$E$1)</f>
        <v>1150</v>
      </c>
      <c r="K541" s="69" t="n">
        <v>621</v>
      </c>
      <c r="L541" s="69" t="n">
        <f aca="false">I541-K541</f>
        <v>529</v>
      </c>
      <c r="M541" s="69" t="n">
        <f aca="false">IFERROR((K541/J541%),"-")</f>
        <v>54</v>
      </c>
      <c r="N541" s="97" t="n">
        <v>352</v>
      </c>
      <c r="O541" s="98" t="str">
        <f aca="false">IF(F541&lt;=$P$2,"June","")</f>
        <v>June</v>
      </c>
      <c r="P541" s="97" t="n">
        <f aca="false">N541</f>
        <v>352</v>
      </c>
      <c r="Q541" s="99" t="n">
        <f aca="false">K541-P541</f>
        <v>269</v>
      </c>
      <c r="R541" s="98" t="n">
        <f aca="false">IFERROR(IF(O541="May",(K541/P541-1))," ")</f>
        <v>0</v>
      </c>
      <c r="S541" s="100" t="str">
        <f aca="false">IF(N541&gt;0,IF(O541="","-",IF(R541&lt;0%,"DEGROWTH","GROWTH")))</f>
        <v>GROWTH</v>
      </c>
      <c r="T541" s="69" t="n">
        <v>556.7</v>
      </c>
      <c r="U541" s="101" t="str">
        <f aca="false">IF(F541&lt;=$V$2,"May","")</f>
        <v>May</v>
      </c>
      <c r="V541" s="69" t="n">
        <f aca="false">T541</f>
        <v>556.7</v>
      </c>
      <c r="W541" s="102" t="n">
        <f aca="false">K541-V541</f>
        <v>64.3</v>
      </c>
      <c r="X541" s="103" t="n">
        <f aca="false">IFERROR(IF(U541="June",(K541/V541-1)),0)</f>
        <v>0</v>
      </c>
      <c r="Y541" s="104" t="str">
        <f aca="false">IF(T541&gt;0,IF(U541="","-",IF(X541&lt;0%,"DEGROWTH","GROWTH")))</f>
        <v>GROWTH</v>
      </c>
      <c r="Z541" s="75" t="n">
        <v>0</v>
      </c>
      <c r="AA541" s="70"/>
      <c r="AB541" s="70" t="s">
        <v>133</v>
      </c>
      <c r="AC541" s="70" t="s">
        <v>134</v>
      </c>
      <c r="AD541" s="3"/>
      <c r="AE541" s="3"/>
      <c r="AF541" s="70" t="s">
        <v>134</v>
      </c>
      <c r="AG541" s="121" t="n">
        <f aca="false">IFERROR(INDEX(Last6M_AvgSales_Ref!$B$2:$B$12659,MATCH(D541,Last6M_AvgSales_Ref!$A$2:$A$12659,0)),"")</f>
        <v>669.333333333333</v>
      </c>
    </row>
    <row r="542" customFormat="false" ht="14.25" hidden="false" customHeight="true" outlineLevel="0" collapsed="false">
      <c r="A542" s="70" t="s">
        <v>134</v>
      </c>
      <c r="B542" s="71" t="s">
        <v>69</v>
      </c>
      <c r="C542" s="72" t="s">
        <v>1646</v>
      </c>
      <c r="D542" s="72" t="n">
        <v>1000000523</v>
      </c>
      <c r="E542" s="73" t="s">
        <v>1647</v>
      </c>
      <c r="F542" s="74" t="n">
        <v>41256</v>
      </c>
      <c r="G542" s="67" t="str">
        <f aca="false">IF(I542&gt;0,"Targeted Dealer","-")</f>
        <v>Targeted Dealer</v>
      </c>
      <c r="H542" s="67"/>
      <c r="I542" s="68" t="n">
        <v>40</v>
      </c>
      <c r="J542" s="68" t="n">
        <f aca="false">I542/$J$1*($J$1-$E$1)</f>
        <v>40</v>
      </c>
      <c r="K542" s="69" t="n">
        <v>13</v>
      </c>
      <c r="L542" s="69" t="n">
        <f aca="false">I542-K542</f>
        <v>27</v>
      </c>
      <c r="M542" s="69" t="n">
        <f aca="false">IFERROR((K542/J542%),"-")</f>
        <v>32.5</v>
      </c>
      <c r="N542" s="97" t="n">
        <v>0</v>
      </c>
      <c r="O542" s="98" t="str">
        <f aca="false">IF(F542&lt;=$P$2,"June","")</f>
        <v>June</v>
      </c>
      <c r="P542" s="97" t="n">
        <f aca="false">N542</f>
        <v>0</v>
      </c>
      <c r="Q542" s="99" t="n">
        <f aca="false">K542-P542</f>
        <v>13</v>
      </c>
      <c r="R542" s="98" t="n">
        <f aca="false">IFERROR(IF(O542="May",(K542/P542-1))," ")</f>
        <v>0</v>
      </c>
      <c r="S542" s="105" t="b">
        <f aca="false">IF(N542&gt;0,IF(O542="","-",IF(R542&lt;0%,"DEGROWTH","GROWTH")))</f>
        <v>0</v>
      </c>
      <c r="T542" s="69" t="n">
        <v>12.5</v>
      </c>
      <c r="U542" s="101" t="str">
        <f aca="false">IF(F542&lt;=$V$2,"May","")</f>
        <v>May</v>
      </c>
      <c r="V542" s="69" t="n">
        <f aca="false">T542</f>
        <v>12.5</v>
      </c>
      <c r="W542" s="102" t="n">
        <f aca="false">K542-V542</f>
        <v>0.5</v>
      </c>
      <c r="X542" s="103" t="n">
        <f aca="false">IFERROR(IF(U542="June",(K542/V542-1)),0)</f>
        <v>0</v>
      </c>
      <c r="Y542" s="104" t="str">
        <f aca="false">IF(T542&gt;0,IF(U542="","-",IF(X542&lt;0%,"DEGROWTH","GROWTH")))</f>
        <v>GROWTH</v>
      </c>
      <c r="Z542" s="75" t="n">
        <v>0</v>
      </c>
      <c r="AA542" s="70"/>
      <c r="AB542" s="70" t="s">
        <v>133</v>
      </c>
      <c r="AC542" s="70" t="s">
        <v>134</v>
      </c>
      <c r="AD542" s="3"/>
      <c r="AE542" s="3"/>
      <c r="AF542" s="70" t="s">
        <v>134</v>
      </c>
      <c r="AG542" s="121" t="n">
        <f aca="false">IFERROR(INDEX(Last6M_AvgSales_Ref!$B$2:$B$12659,MATCH(D542,Last6M_AvgSales_Ref!$A$2:$A$12659,0)),"")</f>
        <v>11</v>
      </c>
    </row>
    <row r="543" customFormat="false" ht="14.25" hidden="false" customHeight="true" outlineLevel="0" collapsed="false">
      <c r="A543" s="70" t="s">
        <v>134</v>
      </c>
      <c r="B543" s="71" t="s">
        <v>65</v>
      </c>
      <c r="C543" s="72" t="s">
        <v>1648</v>
      </c>
      <c r="D543" s="72" t="n">
        <v>1000000497</v>
      </c>
      <c r="E543" s="73" t="s">
        <v>1649</v>
      </c>
      <c r="F543" s="74" t="n">
        <v>41297</v>
      </c>
      <c r="G543" s="67" t="str">
        <f aca="false">IF(I543&gt;0,"Targeted Dealer","-")</f>
        <v>Targeted Dealer</v>
      </c>
      <c r="H543" s="67"/>
      <c r="I543" s="68" t="n">
        <v>250</v>
      </c>
      <c r="J543" s="68" t="n">
        <f aca="false">I543/$J$1*($J$1-$E$1)</f>
        <v>250</v>
      </c>
      <c r="K543" s="69" t="n">
        <v>130</v>
      </c>
      <c r="L543" s="69" t="n">
        <f aca="false">I543-K543</f>
        <v>120</v>
      </c>
      <c r="M543" s="69" t="n">
        <f aca="false">IFERROR((K543/J543%),"-")</f>
        <v>52</v>
      </c>
      <c r="N543" s="97" t="n">
        <v>50</v>
      </c>
      <c r="O543" s="98" t="str">
        <f aca="false">IF(F543&lt;=$P$2,"June","")</f>
        <v>June</v>
      </c>
      <c r="P543" s="97" t="n">
        <f aca="false">N543</f>
        <v>50</v>
      </c>
      <c r="Q543" s="99" t="n">
        <f aca="false">K543-P543</f>
        <v>80</v>
      </c>
      <c r="R543" s="98" t="n">
        <f aca="false">IFERROR(IF(O543="May",(K543/P543-1))," ")</f>
        <v>0</v>
      </c>
      <c r="S543" s="100" t="str">
        <f aca="false">IF(N543&gt;0,IF(O543="","-",IF(R543&lt;0%,"DEGROWTH","GROWTH")))</f>
        <v>GROWTH</v>
      </c>
      <c r="T543" s="69" t="n">
        <v>105</v>
      </c>
      <c r="U543" s="101" t="str">
        <f aca="false">IF(F543&lt;=$V$2,"May","")</f>
        <v>May</v>
      </c>
      <c r="V543" s="69" t="n">
        <f aca="false">T543</f>
        <v>105</v>
      </c>
      <c r="W543" s="102" t="n">
        <f aca="false">K543-V543</f>
        <v>25</v>
      </c>
      <c r="X543" s="103" t="n">
        <f aca="false">IFERROR(IF(U543="June",(K543/V543-1)),0)</f>
        <v>0</v>
      </c>
      <c r="Y543" s="104" t="str">
        <f aca="false">IF(T543&gt;0,IF(U543="","-",IF(X543&lt;0%,"DEGROWTH","GROWTH")))</f>
        <v>GROWTH</v>
      </c>
      <c r="Z543" s="75" t="n">
        <v>0</v>
      </c>
      <c r="AA543" s="70"/>
      <c r="AB543" s="70" t="s">
        <v>133</v>
      </c>
      <c r="AC543" s="70" t="s">
        <v>134</v>
      </c>
      <c r="AD543" s="3"/>
      <c r="AE543" s="3"/>
      <c r="AF543" s="70" t="s">
        <v>134</v>
      </c>
      <c r="AG543" s="121" t="n">
        <f aca="false">IFERROR(INDEX(Last6M_AvgSales_Ref!$B$2:$B$12659,MATCH(D543,Last6M_AvgSales_Ref!$A$2:$A$12659,0)),"")</f>
        <v>92.5833333333333</v>
      </c>
    </row>
    <row r="544" customFormat="false" ht="14.25" hidden="false" customHeight="true" outlineLevel="0" collapsed="false">
      <c r="A544" s="70" t="s">
        <v>134</v>
      </c>
      <c r="B544" s="71" t="s">
        <v>69</v>
      </c>
      <c r="C544" s="72" t="s">
        <v>1650</v>
      </c>
      <c r="D544" s="72" t="n">
        <v>1000000511</v>
      </c>
      <c r="E544" s="73" t="s">
        <v>1651</v>
      </c>
      <c r="F544" s="74" t="n">
        <v>41401</v>
      </c>
      <c r="G544" s="67" t="str">
        <f aca="false">IF(I544&gt;0,"Targeted Dealer","-")</f>
        <v>Targeted Dealer</v>
      </c>
      <c r="H544" s="67"/>
      <c r="I544" s="68" t="n">
        <v>290</v>
      </c>
      <c r="J544" s="68" t="n">
        <f aca="false">I544/$J$1*($J$1-$E$1)</f>
        <v>290</v>
      </c>
      <c r="K544" s="69" t="n">
        <v>276.5</v>
      </c>
      <c r="L544" s="69" t="n">
        <f aca="false">I544-K544</f>
        <v>13.5</v>
      </c>
      <c r="M544" s="69" t="n">
        <f aca="false">IFERROR((K544/J544%),"-")</f>
        <v>95.3448275862069</v>
      </c>
      <c r="N544" s="97" t="n">
        <v>105</v>
      </c>
      <c r="O544" s="98" t="str">
        <f aca="false">IF(F544&lt;=$P$2,"June","")</f>
        <v>June</v>
      </c>
      <c r="P544" s="97" t="n">
        <f aca="false">N544</f>
        <v>105</v>
      </c>
      <c r="Q544" s="99" t="n">
        <f aca="false">K544-P544</f>
        <v>171.5</v>
      </c>
      <c r="R544" s="98" t="n">
        <f aca="false">IFERROR(IF(O544="May",(K544/P544-1))," ")</f>
        <v>0</v>
      </c>
      <c r="S544" s="100" t="str">
        <f aca="false">IF(N544&gt;0,IF(O544="","-",IF(R544&lt;0%,"DEGROWTH","GROWTH")))</f>
        <v>GROWTH</v>
      </c>
      <c r="T544" s="69" t="n">
        <v>140</v>
      </c>
      <c r="U544" s="101" t="str">
        <f aca="false">IF(F544&lt;=$V$2,"May","")</f>
        <v>May</v>
      </c>
      <c r="V544" s="69" t="n">
        <f aca="false">T544</f>
        <v>140</v>
      </c>
      <c r="W544" s="102" t="n">
        <f aca="false">K544-V544</f>
        <v>136.5</v>
      </c>
      <c r="X544" s="103" t="n">
        <f aca="false">IFERROR(IF(U544="June",(K544/V544-1)),0)</f>
        <v>0</v>
      </c>
      <c r="Y544" s="104" t="str">
        <f aca="false">IF(T544&gt;0,IF(U544="","-",IF(X544&lt;0%,"DEGROWTH","GROWTH")))</f>
        <v>GROWTH</v>
      </c>
      <c r="Z544" s="75" t="n">
        <v>0</v>
      </c>
      <c r="AA544" s="70"/>
      <c r="AB544" s="70" t="s">
        <v>133</v>
      </c>
      <c r="AC544" s="70" t="s">
        <v>134</v>
      </c>
      <c r="AD544" s="3"/>
      <c r="AE544" s="3"/>
      <c r="AF544" s="70" t="s">
        <v>134</v>
      </c>
      <c r="AG544" s="121" t="n">
        <f aca="false">IFERROR(INDEX(Last6M_AvgSales_Ref!$B$2:$B$12659,MATCH(D544,Last6M_AvgSales_Ref!$A$2:$A$12659,0)),"")</f>
        <v>214</v>
      </c>
    </row>
    <row r="545" customFormat="false" ht="14.25" hidden="false" customHeight="true" outlineLevel="0" collapsed="false">
      <c r="A545" s="70" t="s">
        <v>134</v>
      </c>
      <c r="B545" s="71" t="s">
        <v>65</v>
      </c>
      <c r="C545" s="72" t="s">
        <v>1652</v>
      </c>
      <c r="D545" s="72" t="n">
        <v>1000000493</v>
      </c>
      <c r="E545" s="73" t="s">
        <v>1653</v>
      </c>
      <c r="F545" s="74" t="n">
        <v>41408</v>
      </c>
      <c r="G545" s="67" t="str">
        <f aca="false">IF(I545&gt;0,"Targeted Dealer","-")</f>
        <v>Targeted Dealer</v>
      </c>
      <c r="H545" s="67"/>
      <c r="I545" s="68" t="n">
        <v>200</v>
      </c>
      <c r="J545" s="68" t="n">
        <f aca="false">I545/$J$1*($J$1-$E$1)</f>
        <v>200</v>
      </c>
      <c r="K545" s="69" t="n">
        <v>85</v>
      </c>
      <c r="L545" s="69" t="n">
        <f aca="false">I545-K545</f>
        <v>115</v>
      </c>
      <c r="M545" s="69" t="n">
        <f aca="false">IFERROR((K545/J545%),"-")</f>
        <v>42.5</v>
      </c>
      <c r="N545" s="97" t="n">
        <v>100</v>
      </c>
      <c r="O545" s="98" t="str">
        <f aca="false">IF(F545&lt;=$P$2,"June","")</f>
        <v>June</v>
      </c>
      <c r="P545" s="97" t="n">
        <f aca="false">N545</f>
        <v>100</v>
      </c>
      <c r="Q545" s="99" t="n">
        <f aca="false">K545-P545</f>
        <v>-15</v>
      </c>
      <c r="R545" s="98" t="n">
        <f aca="false">IFERROR(IF(O545="May",(K545/P545-1))," ")</f>
        <v>0</v>
      </c>
      <c r="S545" s="100" t="str">
        <f aca="false">IF(N545&gt;0,IF(O545="","-",IF(R545&lt;0%,"DEGROWTH","GROWTH")))</f>
        <v>GROWTH</v>
      </c>
      <c r="T545" s="69" t="n">
        <v>300</v>
      </c>
      <c r="U545" s="101" t="str">
        <f aca="false">IF(F545&lt;=$V$2,"May","")</f>
        <v>May</v>
      </c>
      <c r="V545" s="69" t="n">
        <f aca="false">T545</f>
        <v>300</v>
      </c>
      <c r="W545" s="102" t="n">
        <f aca="false">K545-V545</f>
        <v>-215</v>
      </c>
      <c r="X545" s="103" t="n">
        <f aca="false">IFERROR(IF(U545="June",(K545/V545-1)),0)</f>
        <v>0</v>
      </c>
      <c r="Y545" s="104" t="str">
        <f aca="false">IF(T545&gt;0,IF(U545="","-",IF(X545&lt;0%,"DEGROWTH","GROWTH")))</f>
        <v>GROWTH</v>
      </c>
      <c r="Z545" s="75" t="n">
        <v>0</v>
      </c>
      <c r="AA545" s="70"/>
      <c r="AB545" s="70" t="s">
        <v>133</v>
      </c>
      <c r="AC545" s="70" t="s">
        <v>134</v>
      </c>
      <c r="AD545" s="3"/>
      <c r="AE545" s="3"/>
      <c r="AF545" s="70" t="s">
        <v>134</v>
      </c>
      <c r="AG545" s="121" t="n">
        <f aca="false">IFERROR(INDEX(Last6M_AvgSales_Ref!$B$2:$B$12659,MATCH(D545,Last6M_AvgSales_Ref!$A$2:$A$12659,0)),"")</f>
        <v>160</v>
      </c>
    </row>
    <row r="546" customFormat="false" ht="14.25" hidden="false" customHeight="true" outlineLevel="0" collapsed="false">
      <c r="A546" s="70" t="s">
        <v>134</v>
      </c>
      <c r="B546" s="71" t="s">
        <v>69</v>
      </c>
      <c r="C546" s="72" t="s">
        <v>1654</v>
      </c>
      <c r="D546" s="72" t="n">
        <v>1000000492</v>
      </c>
      <c r="E546" s="73" t="s">
        <v>1655</v>
      </c>
      <c r="F546" s="74" t="n">
        <v>41562</v>
      </c>
      <c r="G546" s="67" t="str">
        <f aca="false">IF(I546&gt;0,"Targeted Dealer","-")</f>
        <v>Targeted Dealer</v>
      </c>
      <c r="H546" s="67"/>
      <c r="I546" s="68" t="n">
        <v>200</v>
      </c>
      <c r="J546" s="68" t="n">
        <f aca="false">I546/$J$1*($J$1-$E$1)</f>
        <v>200</v>
      </c>
      <c r="K546" s="69" t="n">
        <v>195</v>
      </c>
      <c r="L546" s="69" t="n">
        <f aca="false">I546-K546</f>
        <v>5</v>
      </c>
      <c r="M546" s="69" t="n">
        <f aca="false">IFERROR((K546/J546%),"-")</f>
        <v>97.5</v>
      </c>
      <c r="N546" s="97" t="n">
        <v>140</v>
      </c>
      <c r="O546" s="98" t="str">
        <f aca="false">IF(F546&lt;=$P$2,"June","")</f>
        <v>June</v>
      </c>
      <c r="P546" s="97" t="n">
        <f aca="false">N546</f>
        <v>140</v>
      </c>
      <c r="Q546" s="99" t="n">
        <f aca="false">K546-P546</f>
        <v>55</v>
      </c>
      <c r="R546" s="98" t="n">
        <f aca="false">IFERROR(IF(O546="May",(K546/P546-1))," ")</f>
        <v>0</v>
      </c>
      <c r="S546" s="100" t="str">
        <f aca="false">IF(N546&gt;0,IF(O546="","-",IF(R546&lt;0%,"DEGROWTH","GROWTH")))</f>
        <v>GROWTH</v>
      </c>
      <c r="T546" s="69" t="n">
        <v>95</v>
      </c>
      <c r="U546" s="101" t="str">
        <f aca="false">IF(F546&lt;=$V$2,"May","")</f>
        <v>May</v>
      </c>
      <c r="V546" s="69" t="n">
        <f aca="false">T546</f>
        <v>95</v>
      </c>
      <c r="W546" s="102" t="n">
        <f aca="false">K546-V546</f>
        <v>100</v>
      </c>
      <c r="X546" s="103" t="n">
        <f aca="false">IFERROR(IF(U546="June",(K546/V546-1)),0)</f>
        <v>0</v>
      </c>
      <c r="Y546" s="104" t="str">
        <f aca="false">IF(T546&gt;0,IF(U546="","-",IF(X546&lt;0%,"DEGROWTH","GROWTH")))</f>
        <v>GROWTH</v>
      </c>
      <c r="Z546" s="75" t="n">
        <v>0</v>
      </c>
      <c r="AA546" s="70"/>
      <c r="AB546" s="70" t="s">
        <v>133</v>
      </c>
      <c r="AC546" s="70" t="s">
        <v>134</v>
      </c>
      <c r="AD546" s="3"/>
      <c r="AE546" s="3"/>
      <c r="AF546" s="70" t="s">
        <v>134</v>
      </c>
      <c r="AG546" s="121" t="n">
        <f aca="false">IFERROR(INDEX(Last6M_AvgSales_Ref!$B$2:$B$12659,MATCH(D546,Last6M_AvgSales_Ref!$A$2:$A$12659,0)),"")</f>
        <v>147.5</v>
      </c>
    </row>
    <row r="547" customFormat="false" ht="14.25" hidden="false" customHeight="true" outlineLevel="0" collapsed="false">
      <c r="A547" s="70" t="s">
        <v>134</v>
      </c>
      <c r="B547" s="71" t="s">
        <v>65</v>
      </c>
      <c r="C547" s="72" t="s">
        <v>1656</v>
      </c>
      <c r="D547" s="72" t="n">
        <v>1000000501</v>
      </c>
      <c r="E547" s="73" t="s">
        <v>1657</v>
      </c>
      <c r="F547" s="74" t="n">
        <v>41648</v>
      </c>
      <c r="G547" s="67" t="str">
        <f aca="false">IF(I547&gt;0,"Targeted Dealer","-")</f>
        <v>Targeted Dealer</v>
      </c>
      <c r="H547" s="67"/>
      <c r="I547" s="68" t="n">
        <v>50</v>
      </c>
      <c r="J547" s="68" t="n">
        <f aca="false">I547/$J$1*($J$1-$E$1)</f>
        <v>50</v>
      </c>
      <c r="K547" s="69" t="n">
        <v>25</v>
      </c>
      <c r="L547" s="69" t="n">
        <f aca="false">I547-K547</f>
        <v>25</v>
      </c>
      <c r="M547" s="69" t="n">
        <f aca="false">IFERROR((K547/J547%),"-")</f>
        <v>50</v>
      </c>
      <c r="N547" s="97" t="n">
        <v>0</v>
      </c>
      <c r="O547" s="98" t="str">
        <f aca="false">IF(F547&lt;=$P$2,"June","")</f>
        <v>June</v>
      </c>
      <c r="P547" s="97" t="n">
        <f aca="false">N547</f>
        <v>0</v>
      </c>
      <c r="Q547" s="99" t="n">
        <f aca="false">K547-P547</f>
        <v>25</v>
      </c>
      <c r="R547" s="98" t="n">
        <f aca="false">IFERROR(IF(O547="May",(K547/P547-1))," ")</f>
        <v>0</v>
      </c>
      <c r="S547" s="105" t="b">
        <f aca="false">IF(N547&gt;0,IF(O547="","-",IF(R547&lt;0%,"DEGROWTH","GROWTH")))</f>
        <v>0</v>
      </c>
      <c r="T547" s="69" t="n">
        <v>25</v>
      </c>
      <c r="U547" s="101" t="str">
        <f aca="false">IF(F547&lt;=$V$2,"May","")</f>
        <v>May</v>
      </c>
      <c r="V547" s="69" t="n">
        <f aca="false">T547</f>
        <v>25</v>
      </c>
      <c r="W547" s="102" t="n">
        <f aca="false">K547-V547</f>
        <v>0</v>
      </c>
      <c r="X547" s="103" t="n">
        <f aca="false">IFERROR(IF(U547="June",(K547/V547-1)),0)</f>
        <v>0</v>
      </c>
      <c r="Y547" s="104" t="str">
        <f aca="false">IF(T547&gt;0,IF(U547="","-",IF(X547&lt;0%,"DEGROWTH","GROWTH")))</f>
        <v>GROWTH</v>
      </c>
      <c r="Z547" s="75" t="n">
        <v>0</v>
      </c>
      <c r="AA547" s="70"/>
      <c r="AB547" s="70" t="s">
        <v>133</v>
      </c>
      <c r="AC547" s="70" t="s">
        <v>134</v>
      </c>
      <c r="AD547" s="3"/>
      <c r="AE547" s="3"/>
      <c r="AF547" s="70" t="s">
        <v>134</v>
      </c>
      <c r="AG547" s="121" t="n">
        <f aca="false">IFERROR(INDEX(Last6M_AvgSales_Ref!$B$2:$B$12659,MATCH(D547,Last6M_AvgSales_Ref!$A$2:$A$12659,0)),"")</f>
        <v>29.1666666666667</v>
      </c>
    </row>
    <row r="548" customFormat="false" ht="14.25" hidden="false" customHeight="true" outlineLevel="0" collapsed="false">
      <c r="A548" s="70" t="s">
        <v>134</v>
      </c>
      <c r="B548" s="71" t="s">
        <v>69</v>
      </c>
      <c r="C548" s="72" t="s">
        <v>1658</v>
      </c>
      <c r="D548" s="72" t="n">
        <v>1000000513</v>
      </c>
      <c r="E548" s="73" t="s">
        <v>1659</v>
      </c>
      <c r="F548" s="74" t="n">
        <v>41837</v>
      </c>
      <c r="G548" s="67" t="str">
        <f aca="false">IF(I548&gt;0,"Targeted Dealer","-")</f>
        <v>Targeted Dealer</v>
      </c>
      <c r="H548" s="67"/>
      <c r="I548" s="68" t="n">
        <v>40</v>
      </c>
      <c r="J548" s="68" t="n">
        <f aca="false">I548/$J$1*($J$1-$E$1)</f>
        <v>40</v>
      </c>
      <c r="K548" s="69" t="n">
        <v>26.5</v>
      </c>
      <c r="L548" s="69" t="n">
        <f aca="false">I548-K548</f>
        <v>13.5</v>
      </c>
      <c r="M548" s="69" t="n">
        <f aca="false">IFERROR((K548/J548%),"-")</f>
        <v>66.25</v>
      </c>
      <c r="N548" s="97" t="n">
        <v>13.5</v>
      </c>
      <c r="O548" s="98" t="str">
        <f aca="false">IF(F548&lt;=$P$2,"June","")</f>
        <v>June</v>
      </c>
      <c r="P548" s="97" t="n">
        <f aca="false">N548</f>
        <v>13.5</v>
      </c>
      <c r="Q548" s="99" t="n">
        <f aca="false">K548-P548</f>
        <v>13</v>
      </c>
      <c r="R548" s="98" t="n">
        <f aca="false">IFERROR(IF(O548="May",(K548/P548-1))," ")</f>
        <v>0</v>
      </c>
      <c r="S548" s="100" t="str">
        <f aca="false">IF(N548&gt;0,IF(O548="","-",IF(R548&lt;0%,"DEGROWTH","GROWTH")))</f>
        <v>GROWTH</v>
      </c>
      <c r="T548" s="69" t="n">
        <v>0</v>
      </c>
      <c r="U548" s="101" t="str">
        <f aca="false">IF(F548&lt;=$V$2,"May","")</f>
        <v>May</v>
      </c>
      <c r="V548" s="69" t="n">
        <f aca="false">T548</f>
        <v>0</v>
      </c>
      <c r="W548" s="102" t="n">
        <f aca="false">K548-V548</f>
        <v>26.5</v>
      </c>
      <c r="X548" s="103" t="n">
        <f aca="false">IFERROR(IF(U548="June",(K548/V548-1)),0)</f>
        <v>0</v>
      </c>
      <c r="Y548" s="106" t="b">
        <f aca="false">IF(T548&gt;0,IF(U548="","-",IF(X548&lt;0%,"DEGROWTH","GROWTH")))</f>
        <v>0</v>
      </c>
      <c r="Z548" s="75" t="n">
        <v>0</v>
      </c>
      <c r="AA548" s="70"/>
      <c r="AB548" s="70" t="s">
        <v>133</v>
      </c>
      <c r="AC548" s="70" t="s">
        <v>134</v>
      </c>
      <c r="AD548" s="3"/>
      <c r="AE548" s="3"/>
      <c r="AF548" s="70" t="s">
        <v>134</v>
      </c>
      <c r="AG548" s="121" t="n">
        <f aca="false">IFERROR(INDEX(Last6M_AvgSales_Ref!$B$2:$B$12659,MATCH(D548,Last6M_AvgSales_Ref!$A$2:$A$12659,0)),"")</f>
        <v>8.83333333333333</v>
      </c>
    </row>
    <row r="549" customFormat="false" ht="14.25" hidden="false" customHeight="true" outlineLevel="0" collapsed="false">
      <c r="A549" s="70" t="s">
        <v>134</v>
      </c>
      <c r="B549" s="71" t="s">
        <v>65</v>
      </c>
      <c r="C549" s="72" t="s">
        <v>1660</v>
      </c>
      <c r="D549" s="72" t="n">
        <v>1000000509</v>
      </c>
      <c r="E549" s="73" t="s">
        <v>1661</v>
      </c>
      <c r="F549" s="74" t="n">
        <v>42096</v>
      </c>
      <c r="G549" s="67" t="str">
        <f aca="false">IF(I549&gt;0,"Targeted Dealer","-")</f>
        <v>Targeted Dealer</v>
      </c>
      <c r="H549" s="67"/>
      <c r="I549" s="68" t="n">
        <v>2100</v>
      </c>
      <c r="J549" s="68" t="n">
        <f aca="false">I549/$J$1*($J$1-$E$1)</f>
        <v>2100</v>
      </c>
      <c r="K549" s="69" t="n">
        <v>1171.5</v>
      </c>
      <c r="L549" s="69" t="n">
        <f aca="false">I549-K549</f>
        <v>928.5</v>
      </c>
      <c r="M549" s="69" t="n">
        <f aca="false">IFERROR((K549/J549%),"-")</f>
        <v>55.7857142857143</v>
      </c>
      <c r="N549" s="97" t="n">
        <v>864</v>
      </c>
      <c r="O549" s="98" t="str">
        <f aca="false">IF(F549&lt;=$P$2,"June","")</f>
        <v>June</v>
      </c>
      <c r="P549" s="97" t="n">
        <f aca="false">N549</f>
        <v>864</v>
      </c>
      <c r="Q549" s="99" t="n">
        <f aca="false">K549-P549</f>
        <v>307.5</v>
      </c>
      <c r="R549" s="98" t="n">
        <f aca="false">IFERROR(IF(O549="May",(K549/P549-1))," ")</f>
        <v>0</v>
      </c>
      <c r="S549" s="100" t="str">
        <f aca="false">IF(N549&gt;0,IF(O549="","-",IF(R549&lt;0%,"DEGROWTH","GROWTH")))</f>
        <v>GROWTH</v>
      </c>
      <c r="T549" s="69" t="n">
        <v>1030</v>
      </c>
      <c r="U549" s="101" t="str">
        <f aca="false">IF(F549&lt;=$V$2,"May","")</f>
        <v>May</v>
      </c>
      <c r="V549" s="69" t="n">
        <f aca="false">T549</f>
        <v>1030</v>
      </c>
      <c r="W549" s="102" t="n">
        <f aca="false">K549-V549</f>
        <v>141.5</v>
      </c>
      <c r="X549" s="103" t="n">
        <f aca="false">IFERROR(IF(U549="June",(K549/V549-1)),0)</f>
        <v>0</v>
      </c>
      <c r="Y549" s="104" t="str">
        <f aca="false">IF(T549&gt;0,IF(U549="","-",IF(X549&lt;0%,"DEGROWTH","GROWTH")))</f>
        <v>GROWTH</v>
      </c>
      <c r="Z549" s="75" t="n">
        <v>0</v>
      </c>
      <c r="AA549" s="70"/>
      <c r="AB549" s="70" t="s">
        <v>133</v>
      </c>
      <c r="AC549" s="70" t="s">
        <v>134</v>
      </c>
      <c r="AD549" s="3"/>
      <c r="AE549" s="3"/>
      <c r="AF549" s="70" t="s">
        <v>134</v>
      </c>
      <c r="AG549" s="121" t="n">
        <f aca="false">IFERROR(INDEX(Last6M_AvgSales_Ref!$B$2:$B$12659,MATCH(D549,Last6M_AvgSales_Ref!$A$2:$A$12659,0)),"")</f>
        <v>1293.6</v>
      </c>
    </row>
    <row r="550" customFormat="false" ht="14.25" hidden="false" customHeight="true" outlineLevel="0" collapsed="false">
      <c r="A550" s="70" t="s">
        <v>134</v>
      </c>
      <c r="B550" s="71" t="s">
        <v>69</v>
      </c>
      <c r="C550" s="72" t="s">
        <v>1662</v>
      </c>
      <c r="D550" s="72" t="n">
        <v>1000000486</v>
      </c>
      <c r="E550" s="73" t="s">
        <v>1663</v>
      </c>
      <c r="F550" s="74" t="n">
        <v>42102</v>
      </c>
      <c r="G550" s="67" t="str">
        <f aca="false">IF(I550&gt;0,"Targeted Dealer","-")</f>
        <v>Targeted Dealer</v>
      </c>
      <c r="H550" s="67"/>
      <c r="I550" s="68" t="n">
        <v>100</v>
      </c>
      <c r="J550" s="68" t="n">
        <f aca="false">I550/$J$1*($J$1-$E$1)</f>
        <v>100</v>
      </c>
      <c r="K550" s="69" t="n">
        <v>39</v>
      </c>
      <c r="L550" s="69" t="n">
        <f aca="false">I550-K550</f>
        <v>61</v>
      </c>
      <c r="M550" s="69" t="n">
        <f aca="false">IFERROR((K550/J550%),"-")</f>
        <v>39</v>
      </c>
      <c r="N550" s="97" t="n">
        <v>26</v>
      </c>
      <c r="O550" s="98" t="str">
        <f aca="false">IF(F550&lt;=$P$2,"June","")</f>
        <v>June</v>
      </c>
      <c r="P550" s="97" t="n">
        <f aca="false">N550</f>
        <v>26</v>
      </c>
      <c r="Q550" s="99" t="n">
        <f aca="false">K550-P550</f>
        <v>13</v>
      </c>
      <c r="R550" s="98" t="n">
        <f aca="false">IFERROR(IF(O550="May",(K550/P550-1))," ")</f>
        <v>0</v>
      </c>
      <c r="S550" s="100" t="str">
        <f aca="false">IF(N550&gt;0,IF(O550="","-",IF(R550&lt;0%,"DEGROWTH","GROWTH")))</f>
        <v>GROWTH</v>
      </c>
      <c r="T550" s="69" t="n">
        <v>39</v>
      </c>
      <c r="U550" s="101" t="str">
        <f aca="false">IF(F550&lt;=$V$2,"May","")</f>
        <v>May</v>
      </c>
      <c r="V550" s="69" t="n">
        <f aca="false">T550</f>
        <v>39</v>
      </c>
      <c r="W550" s="102" t="n">
        <f aca="false">K550-V550</f>
        <v>0</v>
      </c>
      <c r="X550" s="103" t="n">
        <f aca="false">IFERROR(IF(U550="June",(K550/V550-1)),0)</f>
        <v>0</v>
      </c>
      <c r="Y550" s="104" t="str">
        <f aca="false">IF(T550&gt;0,IF(U550="","-",IF(X550&lt;0%,"DEGROWTH","GROWTH")))</f>
        <v>GROWTH</v>
      </c>
      <c r="Z550" s="75" t="n">
        <v>0</v>
      </c>
      <c r="AA550" s="70"/>
      <c r="AB550" s="70" t="s">
        <v>133</v>
      </c>
      <c r="AC550" s="70" t="s">
        <v>134</v>
      </c>
      <c r="AD550" s="3"/>
      <c r="AE550" s="3"/>
      <c r="AF550" s="70" t="s">
        <v>134</v>
      </c>
      <c r="AG550" s="121" t="n">
        <f aca="false">IFERROR(INDEX(Last6M_AvgSales_Ref!$B$2:$B$12659,MATCH(D550,Last6M_AvgSales_Ref!$A$2:$A$12659,0)),"")</f>
        <v>36.5833333333333</v>
      </c>
    </row>
    <row r="551" customFormat="false" ht="14.25" hidden="false" customHeight="true" outlineLevel="0" collapsed="false">
      <c r="A551" s="70" t="s">
        <v>134</v>
      </c>
      <c r="B551" s="71" t="s">
        <v>65</v>
      </c>
      <c r="C551" s="72" t="s">
        <v>1664</v>
      </c>
      <c r="D551" s="72" t="n">
        <v>1000000503</v>
      </c>
      <c r="E551" s="73" t="s">
        <v>1665</v>
      </c>
      <c r="F551" s="74" t="n">
        <v>42174</v>
      </c>
      <c r="G551" s="67" t="str">
        <f aca="false">IF(I551&gt;0,"Targeted Dealer","-")</f>
        <v>Targeted Dealer</v>
      </c>
      <c r="H551" s="67"/>
      <c r="I551" s="68" t="n">
        <v>260</v>
      </c>
      <c r="J551" s="68" t="n">
        <f aca="false">I551/$J$1*($J$1-$E$1)</f>
        <v>260</v>
      </c>
      <c r="K551" s="69" t="n">
        <v>160</v>
      </c>
      <c r="L551" s="69" t="n">
        <f aca="false">I551-K551</f>
        <v>100</v>
      </c>
      <c r="M551" s="69" t="n">
        <f aca="false">IFERROR((K551/J551%),"-")</f>
        <v>61.5384615384615</v>
      </c>
      <c r="N551" s="97" t="n">
        <v>55</v>
      </c>
      <c r="O551" s="98" t="str">
        <f aca="false">IF(F551&lt;=$P$2,"June","")</f>
        <v>June</v>
      </c>
      <c r="P551" s="97" t="n">
        <f aca="false">N551</f>
        <v>55</v>
      </c>
      <c r="Q551" s="99" t="n">
        <f aca="false">K551-P551</f>
        <v>105</v>
      </c>
      <c r="R551" s="98" t="n">
        <f aca="false">IFERROR(IF(O551="May",(K551/P551-1))," ")</f>
        <v>0</v>
      </c>
      <c r="S551" s="100" t="str">
        <f aca="false">IF(N551&gt;0,IF(O551="","-",IF(R551&lt;0%,"DEGROWTH","GROWTH")))</f>
        <v>GROWTH</v>
      </c>
      <c r="T551" s="69" t="n">
        <v>130</v>
      </c>
      <c r="U551" s="101" t="str">
        <f aca="false">IF(F551&lt;=$V$2,"May","")</f>
        <v>May</v>
      </c>
      <c r="V551" s="69" t="n">
        <f aca="false">T551</f>
        <v>130</v>
      </c>
      <c r="W551" s="102" t="n">
        <f aca="false">K551-V551</f>
        <v>30</v>
      </c>
      <c r="X551" s="103" t="n">
        <f aca="false">IFERROR(IF(U551="June",(K551/V551-1)),0)</f>
        <v>0</v>
      </c>
      <c r="Y551" s="104" t="str">
        <f aca="false">IF(T551&gt;0,IF(U551="","-",IF(X551&lt;0%,"DEGROWTH","GROWTH")))</f>
        <v>GROWTH</v>
      </c>
      <c r="Z551" s="75" t="n">
        <v>0</v>
      </c>
      <c r="AA551" s="70"/>
      <c r="AB551" s="70" t="s">
        <v>133</v>
      </c>
      <c r="AC551" s="70" t="s">
        <v>134</v>
      </c>
      <c r="AD551" s="3"/>
      <c r="AE551" s="3"/>
      <c r="AF551" s="70" t="s">
        <v>134</v>
      </c>
      <c r="AG551" s="121" t="n">
        <f aca="false">IFERROR(INDEX(Last6M_AvgSales_Ref!$B$2:$B$12659,MATCH(D551,Last6M_AvgSales_Ref!$A$2:$A$12659,0)),"")</f>
        <v>104.75</v>
      </c>
    </row>
    <row r="552" customFormat="false" ht="14.25" hidden="false" customHeight="true" outlineLevel="0" collapsed="false">
      <c r="A552" s="70" t="s">
        <v>134</v>
      </c>
      <c r="B552" s="71" t="s">
        <v>65</v>
      </c>
      <c r="C552" s="72" t="s">
        <v>1666</v>
      </c>
      <c r="D552" s="72" t="n">
        <v>1000000498</v>
      </c>
      <c r="E552" s="73" t="s">
        <v>1667</v>
      </c>
      <c r="F552" s="74" t="n">
        <v>42195</v>
      </c>
      <c r="G552" s="67" t="str">
        <f aca="false">IF(I552&gt;0,"Targeted Dealer","-")</f>
        <v>Targeted Dealer</v>
      </c>
      <c r="H552" s="67"/>
      <c r="I552" s="68" t="n">
        <v>60</v>
      </c>
      <c r="J552" s="68" t="n">
        <f aca="false">I552/$J$1*($J$1-$E$1)</f>
        <v>60</v>
      </c>
      <c r="K552" s="69" t="n">
        <v>30</v>
      </c>
      <c r="L552" s="69" t="n">
        <f aca="false">I552-K552</f>
        <v>30</v>
      </c>
      <c r="M552" s="69" t="n">
        <f aca="false">IFERROR((K552/J552%),"-")</f>
        <v>50</v>
      </c>
      <c r="N552" s="97" t="n">
        <v>30</v>
      </c>
      <c r="O552" s="98" t="str">
        <f aca="false">IF(F552&lt;=$P$2,"June","")</f>
        <v>June</v>
      </c>
      <c r="P552" s="97" t="n">
        <f aca="false">N552</f>
        <v>30</v>
      </c>
      <c r="Q552" s="99" t="n">
        <f aca="false">K552-P552</f>
        <v>0</v>
      </c>
      <c r="R552" s="98" t="n">
        <f aca="false">IFERROR(IF(O552="May",(K552/P552-1))," ")</f>
        <v>0</v>
      </c>
      <c r="S552" s="100" t="str">
        <f aca="false">IF(N552&gt;0,IF(O552="","-",IF(R552&lt;0%,"DEGROWTH","GROWTH")))</f>
        <v>GROWTH</v>
      </c>
      <c r="T552" s="69" t="n">
        <v>25</v>
      </c>
      <c r="U552" s="101" t="str">
        <f aca="false">IF(F552&lt;=$V$2,"May","")</f>
        <v>May</v>
      </c>
      <c r="V552" s="69" t="n">
        <f aca="false">T552</f>
        <v>25</v>
      </c>
      <c r="W552" s="102" t="n">
        <f aca="false">K552-V552</f>
        <v>5</v>
      </c>
      <c r="X552" s="103" t="n">
        <f aca="false">IFERROR(IF(U552="June",(K552/V552-1)),0)</f>
        <v>0</v>
      </c>
      <c r="Y552" s="104" t="str">
        <f aca="false">IF(T552&gt;0,IF(U552="","-",IF(X552&lt;0%,"DEGROWTH","GROWTH")))</f>
        <v>GROWTH</v>
      </c>
      <c r="Z552" s="75" t="n">
        <v>0</v>
      </c>
      <c r="AA552" s="70"/>
      <c r="AB552" s="70" t="s">
        <v>133</v>
      </c>
      <c r="AC552" s="70" t="s">
        <v>134</v>
      </c>
      <c r="AD552" s="3"/>
      <c r="AE552" s="3"/>
      <c r="AF552" s="70" t="s">
        <v>134</v>
      </c>
      <c r="AG552" s="121" t="n">
        <f aca="false">IFERROR(INDEX(Last6M_AvgSales_Ref!$B$2:$B$12659,MATCH(D552,Last6M_AvgSales_Ref!$A$2:$A$12659,0)),"")</f>
        <v>37.5</v>
      </c>
    </row>
    <row r="553" customFormat="false" ht="14.25" hidden="false" customHeight="true" outlineLevel="0" collapsed="false">
      <c r="A553" s="70" t="s">
        <v>134</v>
      </c>
      <c r="B553" s="71" t="s">
        <v>69</v>
      </c>
      <c r="C553" s="72" t="s">
        <v>1668</v>
      </c>
      <c r="D553" s="72" t="n">
        <v>1000000496</v>
      </c>
      <c r="E553" s="73" t="s">
        <v>1669</v>
      </c>
      <c r="F553" s="74" t="n">
        <v>42286</v>
      </c>
      <c r="G553" s="67" t="str">
        <f aca="false">IF(I553&gt;0,"Targeted Dealer","-")</f>
        <v>Targeted Dealer</v>
      </c>
      <c r="H553" s="67"/>
      <c r="I553" s="68" t="n">
        <v>320</v>
      </c>
      <c r="J553" s="68" t="n">
        <f aca="false">I553/$J$1*($J$1-$E$1)</f>
        <v>320</v>
      </c>
      <c r="K553" s="69" t="n">
        <v>70</v>
      </c>
      <c r="L553" s="69" t="n">
        <f aca="false">I553-K553</f>
        <v>250</v>
      </c>
      <c r="M553" s="69" t="n">
        <f aca="false">IFERROR((K553/J553%),"-")</f>
        <v>21.875</v>
      </c>
      <c r="N553" s="97" t="n">
        <v>100</v>
      </c>
      <c r="O553" s="98" t="str">
        <f aca="false">IF(F553&lt;=$P$2,"June","")</f>
        <v>June</v>
      </c>
      <c r="P553" s="97" t="n">
        <f aca="false">N553</f>
        <v>100</v>
      </c>
      <c r="Q553" s="99" t="n">
        <f aca="false">K553-P553</f>
        <v>-30</v>
      </c>
      <c r="R553" s="98" t="n">
        <f aca="false">IFERROR(IF(O553="May",(K553/P553-1))," ")</f>
        <v>0</v>
      </c>
      <c r="S553" s="100" t="str">
        <f aca="false">IF(N553&gt;0,IF(O553="","-",IF(R553&lt;0%,"DEGROWTH","GROWTH")))</f>
        <v>GROWTH</v>
      </c>
      <c r="T553" s="69" t="n">
        <v>154</v>
      </c>
      <c r="U553" s="101" t="str">
        <f aca="false">IF(F553&lt;=$V$2,"May","")</f>
        <v>May</v>
      </c>
      <c r="V553" s="69" t="n">
        <f aca="false">T553</f>
        <v>154</v>
      </c>
      <c r="W553" s="102" t="n">
        <f aca="false">K553-V553</f>
        <v>-84</v>
      </c>
      <c r="X553" s="103" t="n">
        <f aca="false">IFERROR(IF(U553="June",(K553/V553-1)),0)</f>
        <v>0</v>
      </c>
      <c r="Y553" s="104" t="str">
        <f aca="false">IF(T553&gt;0,IF(U553="","-",IF(X553&lt;0%,"DEGROWTH","GROWTH")))</f>
        <v>GROWTH</v>
      </c>
      <c r="Z553" s="75" t="n">
        <v>0</v>
      </c>
      <c r="AA553" s="70"/>
      <c r="AB553" s="70" t="s">
        <v>133</v>
      </c>
      <c r="AC553" s="70" t="s">
        <v>134</v>
      </c>
      <c r="AD553" s="3"/>
      <c r="AE553" s="3"/>
      <c r="AF553" s="70" t="s">
        <v>134</v>
      </c>
      <c r="AG553" s="121" t="n">
        <f aca="false">IFERROR(INDEX(Last6M_AvgSales_Ref!$B$2:$B$12659,MATCH(D553,Last6M_AvgSales_Ref!$A$2:$A$12659,0)),"")</f>
        <v>117.5</v>
      </c>
    </row>
    <row r="554" customFormat="false" ht="14.25" hidden="false" customHeight="true" outlineLevel="0" collapsed="false">
      <c r="A554" s="70" t="s">
        <v>134</v>
      </c>
      <c r="B554" s="71" t="s">
        <v>69</v>
      </c>
      <c r="C554" s="72" t="s">
        <v>1670</v>
      </c>
      <c r="D554" s="72" t="n">
        <v>1000000508</v>
      </c>
      <c r="E554" s="73" t="s">
        <v>1671</v>
      </c>
      <c r="F554" s="74" t="n">
        <v>42373</v>
      </c>
      <c r="G554" s="67" t="str">
        <f aca="false">IF(I554&gt;0,"Targeted Dealer","-")</f>
        <v>Targeted Dealer</v>
      </c>
      <c r="H554" s="67"/>
      <c r="I554" s="68" t="n">
        <v>300</v>
      </c>
      <c r="J554" s="68" t="n">
        <f aca="false">I554/$J$1*($J$1-$E$1)</f>
        <v>300</v>
      </c>
      <c r="K554" s="69" t="n">
        <v>129.5</v>
      </c>
      <c r="L554" s="69" t="n">
        <f aca="false">I554-K554</f>
        <v>170.5</v>
      </c>
      <c r="M554" s="69" t="n">
        <f aca="false">IFERROR((K554/J554%),"-")</f>
        <v>43.1666666666667</v>
      </c>
      <c r="N554" s="97" t="n">
        <v>145</v>
      </c>
      <c r="O554" s="98" t="str">
        <f aca="false">IF(F554&lt;=$P$2,"June","")</f>
        <v>June</v>
      </c>
      <c r="P554" s="97" t="n">
        <f aca="false">N554</f>
        <v>145</v>
      </c>
      <c r="Q554" s="99" t="n">
        <f aca="false">K554-P554</f>
        <v>-15.5</v>
      </c>
      <c r="R554" s="98" t="n">
        <f aca="false">IFERROR(IF(O554="May",(K554/P554-1))," ")</f>
        <v>0</v>
      </c>
      <c r="S554" s="100" t="str">
        <f aca="false">IF(N554&gt;0,IF(O554="","-",IF(R554&lt;0%,"DEGROWTH","GROWTH")))</f>
        <v>GROWTH</v>
      </c>
      <c r="T554" s="69" t="n">
        <v>91</v>
      </c>
      <c r="U554" s="101" t="str">
        <f aca="false">IF(F554&lt;=$V$2,"May","")</f>
        <v>May</v>
      </c>
      <c r="V554" s="69" t="n">
        <f aca="false">T554</f>
        <v>91</v>
      </c>
      <c r="W554" s="102" t="n">
        <f aca="false">K554-V554</f>
        <v>38.5</v>
      </c>
      <c r="X554" s="103" t="n">
        <f aca="false">IFERROR(IF(U554="June",(K554/V554-1)),0)</f>
        <v>0</v>
      </c>
      <c r="Y554" s="104" t="str">
        <f aca="false">IF(T554&gt;0,IF(U554="","-",IF(X554&lt;0%,"DEGROWTH","GROWTH")))</f>
        <v>GROWTH</v>
      </c>
      <c r="Z554" s="75" t="n">
        <v>0</v>
      </c>
      <c r="AA554" s="70"/>
      <c r="AB554" s="70" t="s">
        <v>133</v>
      </c>
      <c r="AC554" s="70" t="s">
        <v>134</v>
      </c>
      <c r="AD554" s="3"/>
      <c r="AE554" s="3"/>
      <c r="AF554" s="70" t="s">
        <v>134</v>
      </c>
      <c r="AG554" s="121" t="n">
        <f aca="false">IFERROR(INDEX(Last6M_AvgSales_Ref!$B$2:$B$12659,MATCH(D554,Last6M_AvgSales_Ref!$A$2:$A$12659,0)),"")</f>
        <v>141.666666666667</v>
      </c>
    </row>
    <row r="555" customFormat="false" ht="14.25" hidden="false" customHeight="true" outlineLevel="0" collapsed="false">
      <c r="A555" s="70" t="s">
        <v>134</v>
      </c>
      <c r="B555" s="71" t="s">
        <v>65</v>
      </c>
      <c r="C555" s="72" t="s">
        <v>1672</v>
      </c>
      <c r="D555" s="72" t="n">
        <v>1000000504</v>
      </c>
      <c r="E555" s="73" t="s">
        <v>1673</v>
      </c>
      <c r="F555" s="74" t="n">
        <v>42725</v>
      </c>
      <c r="G555" s="67" t="str">
        <f aca="false">IF(I555&gt;0,"Targeted Dealer","-")</f>
        <v>Targeted Dealer</v>
      </c>
      <c r="H555" s="67"/>
      <c r="I555" s="68" t="n">
        <v>450</v>
      </c>
      <c r="J555" s="68" t="n">
        <f aca="false">I555/$J$1*($J$1-$E$1)</f>
        <v>450</v>
      </c>
      <c r="K555" s="69" t="n">
        <v>270</v>
      </c>
      <c r="L555" s="69" t="n">
        <f aca="false">I555-K555</f>
        <v>180</v>
      </c>
      <c r="M555" s="69" t="n">
        <f aca="false">IFERROR((K555/J555%),"-")</f>
        <v>60</v>
      </c>
      <c r="N555" s="97" t="n">
        <v>210</v>
      </c>
      <c r="O555" s="98" t="str">
        <f aca="false">IF(F555&lt;=$P$2,"June","")</f>
        <v>June</v>
      </c>
      <c r="P555" s="97" t="n">
        <f aca="false">N555</f>
        <v>210</v>
      </c>
      <c r="Q555" s="99" t="n">
        <f aca="false">K555-P555</f>
        <v>60</v>
      </c>
      <c r="R555" s="98" t="n">
        <f aca="false">IFERROR(IF(O555="May",(K555/P555-1))," ")</f>
        <v>0</v>
      </c>
      <c r="S555" s="100" t="str">
        <f aca="false">IF(N555&gt;0,IF(O555="","-",IF(R555&lt;0%,"DEGROWTH","GROWTH")))</f>
        <v>GROWTH</v>
      </c>
      <c r="T555" s="69" t="n">
        <v>205</v>
      </c>
      <c r="U555" s="101" t="str">
        <f aca="false">IF(F555&lt;=$V$2,"May","")</f>
        <v>May</v>
      </c>
      <c r="V555" s="69" t="n">
        <f aca="false">T555</f>
        <v>205</v>
      </c>
      <c r="W555" s="102" t="n">
        <f aca="false">K555-V555</f>
        <v>65</v>
      </c>
      <c r="X555" s="103" t="n">
        <f aca="false">IFERROR(IF(U555="June",(K555/V555-1)),0)</f>
        <v>0</v>
      </c>
      <c r="Y555" s="104" t="str">
        <f aca="false">IF(T555&gt;0,IF(U555="","-",IF(X555&lt;0%,"DEGROWTH","GROWTH")))</f>
        <v>GROWTH</v>
      </c>
      <c r="Z555" s="75" t="n">
        <v>0</v>
      </c>
      <c r="AA555" s="70"/>
      <c r="AB555" s="70" t="s">
        <v>133</v>
      </c>
      <c r="AC555" s="70" t="s">
        <v>134</v>
      </c>
      <c r="AD555" s="3"/>
      <c r="AE555" s="3"/>
      <c r="AF555" s="70" t="s">
        <v>134</v>
      </c>
      <c r="AG555" s="121" t="n">
        <f aca="false">IFERROR(INDEX(Last6M_AvgSales_Ref!$B$2:$B$12659,MATCH(D555,Last6M_AvgSales_Ref!$A$2:$A$12659,0)),"")</f>
        <v>236.5</v>
      </c>
    </row>
    <row r="556" customFormat="false" ht="14.25" hidden="false" customHeight="true" outlineLevel="0" collapsed="false">
      <c r="A556" s="70" t="s">
        <v>134</v>
      </c>
      <c r="B556" s="71" t="s">
        <v>69</v>
      </c>
      <c r="C556" s="72" t="s">
        <v>1674</v>
      </c>
      <c r="D556" s="72" t="n">
        <v>1000000510</v>
      </c>
      <c r="E556" s="73" t="s">
        <v>1675</v>
      </c>
      <c r="F556" s="74" t="n">
        <v>42732</v>
      </c>
      <c r="G556" s="67" t="str">
        <f aca="false">IF(I556&gt;0,"Targeted Dealer","-")</f>
        <v>Targeted Dealer</v>
      </c>
      <c r="H556" s="67"/>
      <c r="I556" s="68" t="n">
        <v>2500</v>
      </c>
      <c r="J556" s="68" t="n">
        <f aca="false">I556/$J$1*($J$1-$E$1)</f>
        <v>2500</v>
      </c>
      <c r="K556" s="69" t="n">
        <v>910</v>
      </c>
      <c r="L556" s="69" t="n">
        <f aca="false">I556-K556</f>
        <v>1590</v>
      </c>
      <c r="M556" s="69" t="n">
        <f aca="false">IFERROR((K556/J556%),"-")</f>
        <v>36.4</v>
      </c>
      <c r="N556" s="97" t="n">
        <v>1015</v>
      </c>
      <c r="O556" s="98" t="str">
        <f aca="false">IF(F556&lt;=$P$2,"June","")</f>
        <v>June</v>
      </c>
      <c r="P556" s="97" t="n">
        <f aca="false">N556</f>
        <v>1015</v>
      </c>
      <c r="Q556" s="99" t="n">
        <f aca="false">K556-P556</f>
        <v>-105</v>
      </c>
      <c r="R556" s="98" t="n">
        <f aca="false">IFERROR(IF(O556="May",(K556/P556-1))," ")</f>
        <v>0</v>
      </c>
      <c r="S556" s="100" t="str">
        <f aca="false">IF(N556&gt;0,IF(O556="","-",IF(R556&lt;0%,"DEGROWTH","GROWTH")))</f>
        <v>GROWTH</v>
      </c>
      <c r="T556" s="69" t="n">
        <v>1205</v>
      </c>
      <c r="U556" s="101" t="str">
        <f aca="false">IF(F556&lt;=$V$2,"May","")</f>
        <v>May</v>
      </c>
      <c r="V556" s="69" t="n">
        <f aca="false">T556</f>
        <v>1205</v>
      </c>
      <c r="W556" s="102" t="n">
        <f aca="false">K556-V556</f>
        <v>-295</v>
      </c>
      <c r="X556" s="103" t="n">
        <f aca="false">IFERROR(IF(U556="June",(K556/V556-1)),0)</f>
        <v>0</v>
      </c>
      <c r="Y556" s="104" t="str">
        <f aca="false">IF(T556&gt;0,IF(U556="","-",IF(X556&lt;0%,"DEGROWTH","GROWTH")))</f>
        <v>GROWTH</v>
      </c>
      <c r="Z556" s="75" t="n">
        <v>0</v>
      </c>
      <c r="AA556" s="70"/>
      <c r="AB556" s="70" t="s">
        <v>133</v>
      </c>
      <c r="AC556" s="70" t="s">
        <v>134</v>
      </c>
      <c r="AD556" s="3"/>
      <c r="AE556" s="3"/>
      <c r="AF556" s="70" t="s">
        <v>134</v>
      </c>
      <c r="AG556" s="121" t="n">
        <f aca="false">IFERROR(INDEX(Last6M_AvgSales_Ref!$B$2:$B$12659,MATCH(D556,Last6M_AvgSales_Ref!$A$2:$A$12659,0)),"")</f>
        <v>1197.5</v>
      </c>
    </row>
    <row r="557" customFormat="false" ht="14.25" hidden="false" customHeight="true" outlineLevel="0" collapsed="false">
      <c r="A557" s="70" t="s">
        <v>134</v>
      </c>
      <c r="B557" s="71" t="s">
        <v>69</v>
      </c>
      <c r="C557" s="72" t="s">
        <v>1676</v>
      </c>
      <c r="D557" s="72" t="n">
        <v>1000000528</v>
      </c>
      <c r="E557" s="73" t="s">
        <v>1677</v>
      </c>
      <c r="F557" s="74" t="n">
        <v>42745</v>
      </c>
      <c r="G557" s="67" t="str">
        <f aca="false">IF(I557&gt;0,"Targeted Dealer","-")</f>
        <v>Targeted Dealer</v>
      </c>
      <c r="H557" s="67"/>
      <c r="I557" s="68" t="n">
        <v>50</v>
      </c>
      <c r="J557" s="68" t="n">
        <f aca="false">I557/$J$1*($J$1-$E$1)</f>
        <v>50</v>
      </c>
      <c r="K557" s="69" t="n">
        <v>0</v>
      </c>
      <c r="L557" s="69" t="n">
        <f aca="false">I557-K557</f>
        <v>50</v>
      </c>
      <c r="M557" s="69" t="n">
        <f aca="false">IFERROR((K557/J557%),"-")</f>
        <v>0</v>
      </c>
      <c r="N557" s="97" t="n">
        <v>10</v>
      </c>
      <c r="O557" s="98" t="str">
        <f aca="false">IF(F557&lt;=$P$2,"June","")</f>
        <v>June</v>
      </c>
      <c r="P557" s="97" t="n">
        <f aca="false">N557</f>
        <v>10</v>
      </c>
      <c r="Q557" s="99" t="n">
        <f aca="false">K557-P557</f>
        <v>-10</v>
      </c>
      <c r="R557" s="98" t="n">
        <f aca="false">IFERROR(IF(O557="May",(K557/P557-1))," ")</f>
        <v>0</v>
      </c>
      <c r="S557" s="100" t="str">
        <f aca="false">IF(N557&gt;0,IF(O557="","-",IF(R557&lt;0%,"DEGROWTH","GROWTH")))</f>
        <v>GROWTH</v>
      </c>
      <c r="T557" s="69" t="n">
        <v>10</v>
      </c>
      <c r="U557" s="101" t="str">
        <f aca="false">IF(F557&lt;=$V$2,"May","")</f>
        <v>May</v>
      </c>
      <c r="V557" s="69" t="n">
        <f aca="false">T557</f>
        <v>10</v>
      </c>
      <c r="W557" s="102" t="n">
        <f aca="false">K557-V557</f>
        <v>-10</v>
      </c>
      <c r="X557" s="103" t="n">
        <f aca="false">IFERROR(IF(U557="June",(K557/V557-1)),0)</f>
        <v>0</v>
      </c>
      <c r="Y557" s="104" t="str">
        <f aca="false">IF(T557&gt;0,IF(U557="","-",IF(X557&lt;0%,"DEGROWTH","GROWTH")))</f>
        <v>GROWTH</v>
      </c>
      <c r="Z557" s="75" t="n">
        <v>0</v>
      </c>
      <c r="AA557" s="70"/>
      <c r="AB557" s="70" t="s">
        <v>133</v>
      </c>
      <c r="AC557" s="70" t="s">
        <v>134</v>
      </c>
      <c r="AD557" s="3"/>
      <c r="AE557" s="3"/>
      <c r="AF557" s="70" t="s">
        <v>134</v>
      </c>
      <c r="AG557" s="121" t="n">
        <f aca="false">IFERROR(INDEX(Last6M_AvgSales_Ref!$B$2:$B$12659,MATCH(D557,Last6M_AvgSales_Ref!$A$2:$A$12659,0)),"")</f>
        <v>29.1666666666667</v>
      </c>
    </row>
    <row r="558" customFormat="false" ht="14.25" hidden="false" customHeight="true" outlineLevel="0" collapsed="false">
      <c r="A558" s="70" t="s">
        <v>134</v>
      </c>
      <c r="B558" s="71" t="s">
        <v>69</v>
      </c>
      <c r="C558" s="72" t="s">
        <v>1678</v>
      </c>
      <c r="D558" s="72" t="n">
        <v>1000000485</v>
      </c>
      <c r="E558" s="73" t="s">
        <v>1679</v>
      </c>
      <c r="F558" s="74" t="n">
        <v>42842</v>
      </c>
      <c r="G558" s="67" t="str">
        <f aca="false">IF(I558&gt;0,"Targeted Dealer","-")</f>
        <v>Targeted Dealer</v>
      </c>
      <c r="H558" s="67"/>
      <c r="I558" s="68" t="n">
        <v>50</v>
      </c>
      <c r="J558" s="68" t="n">
        <f aca="false">I558/$J$1*($J$1-$E$1)</f>
        <v>50</v>
      </c>
      <c r="K558" s="69" t="n">
        <v>45</v>
      </c>
      <c r="L558" s="69" t="n">
        <f aca="false">I558-K558</f>
        <v>5</v>
      </c>
      <c r="M558" s="69" t="n">
        <f aca="false">IFERROR((K558/J558%),"-")</f>
        <v>90</v>
      </c>
      <c r="N558" s="97" t="n">
        <v>30</v>
      </c>
      <c r="O558" s="98" t="str">
        <f aca="false">IF(F558&lt;=$P$2,"June","")</f>
        <v>June</v>
      </c>
      <c r="P558" s="97" t="n">
        <f aca="false">N558</f>
        <v>30</v>
      </c>
      <c r="Q558" s="99" t="n">
        <f aca="false">K558-P558</f>
        <v>15</v>
      </c>
      <c r="R558" s="98" t="n">
        <f aca="false">IFERROR(IF(O558="May",(K558/P558-1))," ")</f>
        <v>0</v>
      </c>
      <c r="S558" s="100" t="str">
        <f aca="false">IF(N558&gt;0,IF(O558="","-",IF(R558&lt;0%,"DEGROWTH","GROWTH")))</f>
        <v>GROWTH</v>
      </c>
      <c r="T558" s="69" t="n">
        <v>0</v>
      </c>
      <c r="U558" s="101" t="str">
        <f aca="false">IF(F558&lt;=$V$2,"May","")</f>
        <v>May</v>
      </c>
      <c r="V558" s="69" t="n">
        <f aca="false">T558</f>
        <v>0</v>
      </c>
      <c r="W558" s="102" t="n">
        <f aca="false">K558-V558</f>
        <v>45</v>
      </c>
      <c r="X558" s="103" t="n">
        <f aca="false">IFERROR(IF(U558="June",(K558/V558-1)),0)</f>
        <v>0</v>
      </c>
      <c r="Y558" s="106" t="b">
        <f aca="false">IF(T558&gt;0,IF(U558="","-",IF(X558&lt;0%,"DEGROWTH","GROWTH")))</f>
        <v>0</v>
      </c>
      <c r="Z558" s="75" t="n">
        <v>0</v>
      </c>
      <c r="AA558" s="70"/>
      <c r="AB558" s="70" t="s">
        <v>133</v>
      </c>
      <c r="AC558" s="70" t="s">
        <v>134</v>
      </c>
      <c r="AD558" s="3"/>
      <c r="AE558" s="3"/>
      <c r="AF558" s="70" t="s">
        <v>134</v>
      </c>
      <c r="AG558" s="121" t="n">
        <f aca="false">IFERROR(INDEX(Last6M_AvgSales_Ref!$B$2:$B$12659,MATCH(D558,Last6M_AvgSales_Ref!$A$2:$A$12659,0)),"")</f>
        <v>37.5</v>
      </c>
    </row>
    <row r="559" customFormat="false" ht="14.25" hidden="false" customHeight="true" outlineLevel="0" collapsed="false">
      <c r="A559" s="70" t="s">
        <v>134</v>
      </c>
      <c r="B559" s="71" t="s">
        <v>65</v>
      </c>
      <c r="C559" s="72" t="s">
        <v>1680</v>
      </c>
      <c r="D559" s="72" t="n">
        <v>1000000494</v>
      </c>
      <c r="E559" s="73" t="s">
        <v>1681</v>
      </c>
      <c r="F559" s="74" t="n">
        <v>42870</v>
      </c>
      <c r="G559" s="67" t="str">
        <f aca="false">IF(I559&gt;0,"Targeted Dealer","-")</f>
        <v>Targeted Dealer</v>
      </c>
      <c r="H559" s="67"/>
      <c r="I559" s="68" t="n">
        <v>50</v>
      </c>
      <c r="J559" s="68" t="n">
        <f aca="false">I559/$J$1*($J$1-$E$1)</f>
        <v>50</v>
      </c>
      <c r="K559" s="69" t="n">
        <v>30</v>
      </c>
      <c r="L559" s="69" t="n">
        <f aca="false">I559-K559</f>
        <v>20</v>
      </c>
      <c r="M559" s="69" t="n">
        <f aca="false">IFERROR((K559/J559%),"-")</f>
        <v>60</v>
      </c>
      <c r="N559" s="97" t="n">
        <v>25</v>
      </c>
      <c r="O559" s="98" t="str">
        <f aca="false">IF(F559&lt;=$P$2,"June","")</f>
        <v>June</v>
      </c>
      <c r="P559" s="97" t="n">
        <f aca="false">N559</f>
        <v>25</v>
      </c>
      <c r="Q559" s="99" t="n">
        <f aca="false">K559-P559</f>
        <v>5</v>
      </c>
      <c r="R559" s="98" t="n">
        <f aca="false">IFERROR(IF(O559="May",(K559/P559-1))," ")</f>
        <v>0</v>
      </c>
      <c r="S559" s="100" t="str">
        <f aca="false">IF(N559&gt;0,IF(O559="","-",IF(R559&lt;0%,"DEGROWTH","GROWTH")))</f>
        <v>GROWTH</v>
      </c>
      <c r="T559" s="69" t="n">
        <v>25</v>
      </c>
      <c r="U559" s="101" t="str">
        <f aca="false">IF(F559&lt;=$V$2,"May","")</f>
        <v>May</v>
      </c>
      <c r="V559" s="69" t="n">
        <f aca="false">T559</f>
        <v>25</v>
      </c>
      <c r="W559" s="102" t="n">
        <f aca="false">K559-V559</f>
        <v>5</v>
      </c>
      <c r="X559" s="103" t="n">
        <f aca="false">IFERROR(IF(U559="June",(K559/V559-1)),0)</f>
        <v>0</v>
      </c>
      <c r="Y559" s="104" t="str">
        <f aca="false">IF(T559&gt;0,IF(U559="","-",IF(X559&lt;0%,"DEGROWTH","GROWTH")))</f>
        <v>GROWTH</v>
      </c>
      <c r="Z559" s="75" t="n">
        <v>0</v>
      </c>
      <c r="AA559" s="70"/>
      <c r="AB559" s="70" t="s">
        <v>133</v>
      </c>
      <c r="AC559" s="70" t="s">
        <v>134</v>
      </c>
      <c r="AD559" s="3"/>
      <c r="AE559" s="3"/>
      <c r="AF559" s="70" t="s">
        <v>134</v>
      </c>
      <c r="AG559" s="121" t="n">
        <f aca="false">IFERROR(INDEX(Last6M_AvgSales_Ref!$B$2:$B$12659,MATCH(D559,Last6M_AvgSales_Ref!$A$2:$A$12659,0)),"")</f>
        <v>38.2416666666667</v>
      </c>
    </row>
    <row r="560" customFormat="false" ht="14.25" hidden="false" customHeight="true" outlineLevel="0" collapsed="false">
      <c r="A560" s="70" t="s">
        <v>134</v>
      </c>
      <c r="B560" s="71" t="s">
        <v>65</v>
      </c>
      <c r="C560" s="72" t="s">
        <v>1682</v>
      </c>
      <c r="D560" s="72" t="n">
        <v>1000000506</v>
      </c>
      <c r="E560" s="73" t="s">
        <v>1683</v>
      </c>
      <c r="F560" s="74" t="n">
        <v>42980</v>
      </c>
      <c r="G560" s="67" t="str">
        <f aca="false">IF(I560&gt;0,"Targeted Dealer","-")</f>
        <v>Targeted Dealer</v>
      </c>
      <c r="H560" s="67"/>
      <c r="I560" s="68" t="n">
        <v>3150</v>
      </c>
      <c r="J560" s="68" t="n">
        <f aca="false">I560/$J$1*($J$1-$E$1)</f>
        <v>3150</v>
      </c>
      <c r="K560" s="69" t="n">
        <v>2157</v>
      </c>
      <c r="L560" s="69" t="n">
        <f aca="false">I560-K560</f>
        <v>993</v>
      </c>
      <c r="M560" s="69" t="n">
        <f aca="false">IFERROR((K560/J560%),"-")</f>
        <v>68.4761904761905</v>
      </c>
      <c r="N560" s="97" t="n">
        <v>1559.8</v>
      </c>
      <c r="O560" s="98" t="str">
        <f aca="false">IF(F560&lt;=$P$2,"June","")</f>
        <v>June</v>
      </c>
      <c r="P560" s="97" t="n">
        <f aca="false">N560</f>
        <v>1559.8</v>
      </c>
      <c r="Q560" s="99" t="n">
        <f aca="false">K560-P560</f>
        <v>597.2</v>
      </c>
      <c r="R560" s="98" t="n">
        <f aca="false">IFERROR(IF(O560="May",(K560/P560-1))," ")</f>
        <v>0</v>
      </c>
      <c r="S560" s="100" t="str">
        <f aca="false">IF(N560&gt;0,IF(O560="","-",IF(R560&lt;0%,"DEGROWTH","GROWTH")))</f>
        <v>GROWTH</v>
      </c>
      <c r="T560" s="69" t="n">
        <v>1555</v>
      </c>
      <c r="U560" s="101" t="str">
        <f aca="false">IF(F560&lt;=$V$2,"May","")</f>
        <v>May</v>
      </c>
      <c r="V560" s="69" t="n">
        <f aca="false">T560</f>
        <v>1555</v>
      </c>
      <c r="W560" s="102" t="n">
        <f aca="false">K560-V560</f>
        <v>602</v>
      </c>
      <c r="X560" s="103" t="n">
        <f aca="false">IFERROR(IF(U560="June",(K560/V560-1)),0)</f>
        <v>0</v>
      </c>
      <c r="Y560" s="104" t="str">
        <f aca="false">IF(T560&gt;0,IF(U560="","-",IF(X560&lt;0%,"DEGROWTH","GROWTH")))</f>
        <v>GROWTH</v>
      </c>
      <c r="Z560" s="75" t="n">
        <v>0</v>
      </c>
      <c r="AA560" s="70"/>
      <c r="AB560" s="70" t="s">
        <v>133</v>
      </c>
      <c r="AC560" s="70" t="s">
        <v>134</v>
      </c>
      <c r="AD560" s="3"/>
      <c r="AE560" s="3"/>
      <c r="AF560" s="70" t="s">
        <v>134</v>
      </c>
      <c r="AG560" s="121" t="n">
        <f aca="false">IFERROR(INDEX(Last6M_AvgSales_Ref!$B$2:$B$12659,MATCH(D560,Last6M_AvgSales_Ref!$A$2:$A$12659,0)),"")</f>
        <v>2056.41666666667</v>
      </c>
    </row>
    <row r="561" customFormat="false" ht="14.25" hidden="false" customHeight="true" outlineLevel="0" collapsed="false">
      <c r="A561" s="70" t="s">
        <v>134</v>
      </c>
      <c r="B561" s="71" t="s">
        <v>65</v>
      </c>
      <c r="C561" s="72" t="s">
        <v>1684</v>
      </c>
      <c r="D561" s="72" t="n">
        <v>1000000525</v>
      </c>
      <c r="E561" s="73" t="s">
        <v>1685</v>
      </c>
      <c r="F561" s="74" t="n">
        <v>43109</v>
      </c>
      <c r="G561" s="67" t="str">
        <f aca="false">IF(I561&gt;0,"Targeted Dealer","-")</f>
        <v>-</v>
      </c>
      <c r="H561" s="67"/>
      <c r="I561" s="68" t="n">
        <v>0</v>
      </c>
      <c r="J561" s="68" t="n">
        <f aca="false">I561/$J$1*($J$1-$E$1)</f>
        <v>0</v>
      </c>
      <c r="K561" s="69" t="n">
        <v>0</v>
      </c>
      <c r="L561" s="69" t="n">
        <f aca="false">I561-K561</f>
        <v>0</v>
      </c>
      <c r="M561" s="69" t="str">
        <f aca="false">IFERROR((K561/J561%),"-")</f>
        <v>-</v>
      </c>
      <c r="N561" s="97" t="n">
        <v>0</v>
      </c>
      <c r="O561" s="98" t="str">
        <f aca="false">IF(F561&lt;=$P$2,"June","")</f>
        <v>June</v>
      </c>
      <c r="P561" s="97" t="n">
        <f aca="false">N561</f>
        <v>0</v>
      </c>
      <c r="Q561" s="99" t="n">
        <f aca="false">K561-P561</f>
        <v>0</v>
      </c>
      <c r="R561" s="98" t="n">
        <f aca="false">IFERROR(IF(O561="May",(K561/P561-1))," ")</f>
        <v>0</v>
      </c>
      <c r="S561" s="105" t="b">
        <f aca="false">IF(N561&gt;0,IF(O561="","-",IF(R561&lt;0%,"DEGROWTH","GROWTH")))</f>
        <v>0</v>
      </c>
      <c r="T561" s="69" t="n">
        <v>25</v>
      </c>
      <c r="U561" s="101" t="str">
        <f aca="false">IF(F561&lt;=$V$2,"May","")</f>
        <v>May</v>
      </c>
      <c r="V561" s="69" t="n">
        <f aca="false">T561</f>
        <v>25</v>
      </c>
      <c r="W561" s="102" t="n">
        <f aca="false">K561-V561</f>
        <v>-25</v>
      </c>
      <c r="X561" s="103" t="n">
        <f aca="false">IFERROR(IF(U561="June",(K561/V561-1)),0)</f>
        <v>0</v>
      </c>
      <c r="Y561" s="104" t="str">
        <f aca="false">IF(T561&gt;0,IF(U561="","-",IF(X561&lt;0%,"DEGROWTH","GROWTH")))</f>
        <v>GROWTH</v>
      </c>
      <c r="Z561" s="75" t="n">
        <v>0</v>
      </c>
      <c r="AA561" s="70"/>
      <c r="AB561" s="70" t="s">
        <v>133</v>
      </c>
      <c r="AC561" s="70" t="s">
        <v>134</v>
      </c>
      <c r="AD561" s="3"/>
      <c r="AE561" s="3"/>
      <c r="AF561" s="70" t="s">
        <v>134</v>
      </c>
      <c r="AG561" s="121" t="n">
        <f aca="false">IFERROR(INDEX(Last6M_AvgSales_Ref!$B$2:$B$12659,MATCH(D561,Last6M_AvgSales_Ref!$A$2:$A$12659,0)),"")</f>
        <v>11.6666666666667</v>
      </c>
    </row>
    <row r="562" customFormat="false" ht="14.25" hidden="false" customHeight="true" outlineLevel="0" collapsed="false">
      <c r="A562" s="70" t="s">
        <v>134</v>
      </c>
      <c r="B562" s="71" t="s">
        <v>65</v>
      </c>
      <c r="C562" s="72" t="s">
        <v>1686</v>
      </c>
      <c r="D562" s="72" t="n">
        <v>1000000502</v>
      </c>
      <c r="E562" s="73" t="s">
        <v>1687</v>
      </c>
      <c r="F562" s="74" t="n">
        <v>43117</v>
      </c>
      <c r="G562" s="67" t="str">
        <f aca="false">IF(I562&gt;0,"Targeted Dealer","-")</f>
        <v>Targeted Dealer</v>
      </c>
      <c r="H562" s="67"/>
      <c r="I562" s="68" t="n">
        <v>150</v>
      </c>
      <c r="J562" s="68" t="n">
        <f aca="false">I562/$J$1*($J$1-$E$1)</f>
        <v>150</v>
      </c>
      <c r="K562" s="69" t="n">
        <v>68</v>
      </c>
      <c r="L562" s="69" t="n">
        <f aca="false">I562-K562</f>
        <v>82</v>
      </c>
      <c r="M562" s="69" t="n">
        <f aca="false">IFERROR((K562/J562%),"-")</f>
        <v>45.3333333333333</v>
      </c>
      <c r="N562" s="97" t="n">
        <v>133</v>
      </c>
      <c r="O562" s="98" t="str">
        <f aca="false">IF(F562&lt;=$P$2,"June","")</f>
        <v>June</v>
      </c>
      <c r="P562" s="97" t="n">
        <f aca="false">N562</f>
        <v>133</v>
      </c>
      <c r="Q562" s="99" t="n">
        <f aca="false">K562-P562</f>
        <v>-65</v>
      </c>
      <c r="R562" s="98" t="n">
        <f aca="false">IFERROR(IF(O562="May",(K562/P562-1))," ")</f>
        <v>0</v>
      </c>
      <c r="S562" s="100" t="str">
        <f aca="false">IF(N562&gt;0,IF(O562="","-",IF(R562&lt;0%,"DEGROWTH","GROWTH")))</f>
        <v>GROWTH</v>
      </c>
      <c r="T562" s="69" t="n">
        <v>140</v>
      </c>
      <c r="U562" s="101" t="str">
        <f aca="false">IF(F562&lt;=$V$2,"May","")</f>
        <v>May</v>
      </c>
      <c r="V562" s="69" t="n">
        <f aca="false">T562</f>
        <v>140</v>
      </c>
      <c r="W562" s="102" t="n">
        <f aca="false">K562-V562</f>
        <v>-72</v>
      </c>
      <c r="X562" s="103" t="n">
        <f aca="false">IFERROR(IF(U562="June",(K562/V562-1)),0)</f>
        <v>0</v>
      </c>
      <c r="Y562" s="104" t="str">
        <f aca="false">IF(T562&gt;0,IF(U562="","-",IF(X562&lt;0%,"DEGROWTH","GROWTH")))</f>
        <v>GROWTH</v>
      </c>
      <c r="Z562" s="75" t="n">
        <v>0</v>
      </c>
      <c r="AA562" s="70"/>
      <c r="AB562" s="70" t="s">
        <v>133</v>
      </c>
      <c r="AC562" s="70" t="s">
        <v>134</v>
      </c>
      <c r="AD562" s="3"/>
      <c r="AE562" s="3"/>
      <c r="AF562" s="70" t="s">
        <v>134</v>
      </c>
      <c r="AG562" s="121" t="n">
        <f aca="false">IFERROR(INDEX(Last6M_AvgSales_Ref!$B$2:$B$12659,MATCH(D562,Last6M_AvgSales_Ref!$A$2:$A$12659,0)),"")</f>
        <v>46.5</v>
      </c>
    </row>
    <row r="563" customFormat="false" ht="14.25" hidden="false" customHeight="true" outlineLevel="0" collapsed="false">
      <c r="A563" s="70" t="s">
        <v>134</v>
      </c>
      <c r="B563" s="71" t="s">
        <v>65</v>
      </c>
      <c r="C563" s="72" t="s">
        <v>1688</v>
      </c>
      <c r="D563" s="72" t="n">
        <v>1000000521</v>
      </c>
      <c r="E563" s="73" t="s">
        <v>1689</v>
      </c>
      <c r="F563" s="74" t="n">
        <v>43193</v>
      </c>
      <c r="G563" s="67" t="str">
        <f aca="false">IF(I563&gt;0,"Targeted Dealer","-")</f>
        <v>Targeted Dealer</v>
      </c>
      <c r="H563" s="67"/>
      <c r="I563" s="68" t="n">
        <v>2000</v>
      </c>
      <c r="J563" s="68" t="n">
        <f aca="false">I563/$J$1*($J$1-$E$1)</f>
        <v>2000</v>
      </c>
      <c r="K563" s="69" t="n">
        <v>739</v>
      </c>
      <c r="L563" s="69" t="n">
        <f aca="false">I563-K563</f>
        <v>1261</v>
      </c>
      <c r="M563" s="69" t="n">
        <f aca="false">IFERROR((K563/J563%),"-")</f>
        <v>36.95</v>
      </c>
      <c r="N563" s="97" t="n">
        <v>760.9</v>
      </c>
      <c r="O563" s="98" t="str">
        <f aca="false">IF(F563&lt;=$P$2,"June","")</f>
        <v>June</v>
      </c>
      <c r="P563" s="97" t="n">
        <f aca="false">N563</f>
        <v>760.9</v>
      </c>
      <c r="Q563" s="99" t="n">
        <f aca="false">K563-P563</f>
        <v>-21.9</v>
      </c>
      <c r="R563" s="98" t="n">
        <f aca="false">IFERROR(IF(O563="May",(K563/P563-1))," ")</f>
        <v>0</v>
      </c>
      <c r="S563" s="100" t="str">
        <f aca="false">IF(N563&gt;0,IF(O563="","-",IF(R563&lt;0%,"DEGROWTH","GROWTH")))</f>
        <v>GROWTH</v>
      </c>
      <c r="T563" s="69" t="n">
        <v>983</v>
      </c>
      <c r="U563" s="101" t="str">
        <f aca="false">IF(F563&lt;=$V$2,"May","")</f>
        <v>May</v>
      </c>
      <c r="V563" s="69" t="n">
        <f aca="false">T563</f>
        <v>983</v>
      </c>
      <c r="W563" s="102" t="n">
        <f aca="false">K563-V563</f>
        <v>-244</v>
      </c>
      <c r="X563" s="103" t="n">
        <f aca="false">IFERROR(IF(U563="June",(K563/V563-1)),0)</f>
        <v>0</v>
      </c>
      <c r="Y563" s="104" t="str">
        <f aca="false">IF(T563&gt;0,IF(U563="","-",IF(X563&lt;0%,"DEGROWTH","GROWTH")))</f>
        <v>GROWTH</v>
      </c>
      <c r="Z563" s="75" t="n">
        <v>0</v>
      </c>
      <c r="AA563" s="70"/>
      <c r="AB563" s="70" t="s">
        <v>133</v>
      </c>
      <c r="AC563" s="70" t="s">
        <v>134</v>
      </c>
      <c r="AD563" s="3"/>
      <c r="AE563" s="3"/>
      <c r="AF563" s="70" t="s">
        <v>134</v>
      </c>
      <c r="AG563" s="121" t="n">
        <f aca="false">IFERROR(INDEX(Last6M_AvgSales_Ref!$B$2:$B$12659,MATCH(D563,Last6M_AvgSales_Ref!$A$2:$A$12659,0)),"")</f>
        <v>965.35</v>
      </c>
    </row>
    <row r="564" customFormat="false" ht="14.25" hidden="false" customHeight="true" outlineLevel="0" collapsed="false">
      <c r="A564" s="70" t="s">
        <v>134</v>
      </c>
      <c r="B564" s="71" t="s">
        <v>65</v>
      </c>
      <c r="C564" s="72" t="s">
        <v>1690</v>
      </c>
      <c r="D564" s="72" t="n">
        <v>1000000524</v>
      </c>
      <c r="E564" s="73" t="s">
        <v>1691</v>
      </c>
      <c r="F564" s="74" t="n">
        <v>43230</v>
      </c>
      <c r="G564" s="67" t="str">
        <f aca="false">IF(I564&gt;0,"Targeted Dealer","-")</f>
        <v>Targeted Dealer</v>
      </c>
      <c r="H564" s="67"/>
      <c r="I564" s="68" t="n">
        <v>1850</v>
      </c>
      <c r="J564" s="68" t="n">
        <f aca="false">I564/$J$1*($J$1-$E$1)</f>
        <v>1850</v>
      </c>
      <c r="K564" s="69" t="n">
        <v>836</v>
      </c>
      <c r="L564" s="69" t="n">
        <f aca="false">I564-K564</f>
        <v>1014</v>
      </c>
      <c r="M564" s="69" t="n">
        <f aca="false">IFERROR((K564/J564%),"-")</f>
        <v>45.1891891891892</v>
      </c>
      <c r="N564" s="97" t="n">
        <v>567</v>
      </c>
      <c r="O564" s="98" t="str">
        <f aca="false">IF(F564&lt;=$P$2,"June","")</f>
        <v>June</v>
      </c>
      <c r="P564" s="97" t="n">
        <f aca="false">N564</f>
        <v>567</v>
      </c>
      <c r="Q564" s="99" t="n">
        <f aca="false">K564-P564</f>
        <v>269</v>
      </c>
      <c r="R564" s="98" t="n">
        <f aca="false">IFERROR(IF(O564="May",(K564/P564-1))," ")</f>
        <v>0</v>
      </c>
      <c r="S564" s="100" t="str">
        <f aca="false">IF(N564&gt;0,IF(O564="","-",IF(R564&lt;0%,"DEGROWTH","GROWTH")))</f>
        <v>GROWTH</v>
      </c>
      <c r="T564" s="69" t="n">
        <v>1008</v>
      </c>
      <c r="U564" s="101" t="str">
        <f aca="false">IF(F564&lt;=$V$2,"May","")</f>
        <v>May</v>
      </c>
      <c r="V564" s="69" t="n">
        <f aca="false">T564</f>
        <v>1008</v>
      </c>
      <c r="W564" s="102" t="n">
        <f aca="false">K564-V564</f>
        <v>-172</v>
      </c>
      <c r="X564" s="103" t="n">
        <f aca="false">IFERROR(IF(U564="June",(K564/V564-1)),0)</f>
        <v>0</v>
      </c>
      <c r="Y564" s="104" t="str">
        <f aca="false">IF(T564&gt;0,IF(U564="","-",IF(X564&lt;0%,"DEGROWTH","GROWTH")))</f>
        <v>GROWTH</v>
      </c>
      <c r="Z564" s="75" t="n">
        <v>0</v>
      </c>
      <c r="AA564" s="70"/>
      <c r="AB564" s="70" t="s">
        <v>133</v>
      </c>
      <c r="AC564" s="70" t="s">
        <v>134</v>
      </c>
      <c r="AD564" s="3"/>
      <c r="AE564" s="3"/>
      <c r="AF564" s="70" t="s">
        <v>134</v>
      </c>
      <c r="AG564" s="121" t="n">
        <f aca="false">IFERROR(INDEX(Last6M_AvgSales_Ref!$B$2:$B$12659,MATCH(D564,Last6M_AvgSales_Ref!$A$2:$A$12659,0)),"")</f>
        <v>879.833333333333</v>
      </c>
    </row>
    <row r="565" customFormat="false" ht="14.25" hidden="false" customHeight="true" outlineLevel="0" collapsed="false">
      <c r="A565" s="70" t="s">
        <v>134</v>
      </c>
      <c r="B565" s="71" t="s">
        <v>69</v>
      </c>
      <c r="C565" s="72" t="s">
        <v>1692</v>
      </c>
      <c r="D565" s="72" t="n">
        <v>1000000484</v>
      </c>
      <c r="E565" s="73" t="s">
        <v>1693</v>
      </c>
      <c r="F565" s="74" t="n">
        <v>43255</v>
      </c>
      <c r="G565" s="67" t="str">
        <f aca="false">IF(I565&gt;0,"Targeted Dealer","-")</f>
        <v>Targeted Dealer</v>
      </c>
      <c r="H565" s="67"/>
      <c r="I565" s="68" t="n">
        <v>300</v>
      </c>
      <c r="J565" s="68" t="n">
        <f aca="false">I565/$J$1*($J$1-$E$1)</f>
        <v>300</v>
      </c>
      <c r="K565" s="69" t="n">
        <v>25</v>
      </c>
      <c r="L565" s="69" t="n">
        <f aca="false">I565-K565</f>
        <v>275</v>
      </c>
      <c r="M565" s="69" t="n">
        <f aca="false">IFERROR((K565/J565%),"-")</f>
        <v>8.33333333333333</v>
      </c>
      <c r="N565" s="97" t="n">
        <v>27</v>
      </c>
      <c r="O565" s="98" t="str">
        <f aca="false">IF(F565&lt;=$P$2,"June","")</f>
        <v>June</v>
      </c>
      <c r="P565" s="97" t="n">
        <f aca="false">N565</f>
        <v>27</v>
      </c>
      <c r="Q565" s="99" t="n">
        <f aca="false">K565-P565</f>
        <v>-2</v>
      </c>
      <c r="R565" s="98" t="n">
        <f aca="false">IFERROR(IF(O565="May",(K565/P565-1))," ")</f>
        <v>0</v>
      </c>
      <c r="S565" s="100" t="str">
        <f aca="false">IF(N565&gt;0,IF(O565="","-",IF(R565&lt;0%,"DEGROWTH","GROWTH")))</f>
        <v>GROWTH</v>
      </c>
      <c r="T565" s="69" t="n">
        <v>617.5</v>
      </c>
      <c r="U565" s="101" t="str">
        <f aca="false">IF(F565&lt;=$V$2,"May","")</f>
        <v>May</v>
      </c>
      <c r="V565" s="69" t="n">
        <f aca="false">T565</f>
        <v>617.5</v>
      </c>
      <c r="W565" s="102" t="n">
        <f aca="false">K565-V565</f>
        <v>-592.5</v>
      </c>
      <c r="X565" s="103" t="n">
        <f aca="false">IFERROR(IF(U565="June",(K565/V565-1)),0)</f>
        <v>0</v>
      </c>
      <c r="Y565" s="104" t="str">
        <f aca="false">IF(T565&gt;0,IF(U565="","-",IF(X565&lt;0%,"DEGROWTH","GROWTH")))</f>
        <v>GROWTH</v>
      </c>
      <c r="Z565" s="75" t="n">
        <v>0</v>
      </c>
      <c r="AA565" s="70"/>
      <c r="AB565" s="70" t="s">
        <v>133</v>
      </c>
      <c r="AC565" s="70" t="s">
        <v>134</v>
      </c>
      <c r="AD565" s="3"/>
      <c r="AE565" s="3"/>
      <c r="AF565" s="70" t="s">
        <v>134</v>
      </c>
      <c r="AG565" s="121" t="n">
        <f aca="false">IFERROR(INDEX(Last6M_AvgSales_Ref!$B$2:$B$12659,MATCH(D565,Last6M_AvgSales_Ref!$A$2:$A$12659,0)),"")</f>
        <v>371.166666666667</v>
      </c>
    </row>
    <row r="566" customFormat="false" ht="14.25" hidden="false" customHeight="true" outlineLevel="0" collapsed="false">
      <c r="A566" s="70" t="s">
        <v>134</v>
      </c>
      <c r="B566" s="71" t="s">
        <v>69</v>
      </c>
      <c r="C566" s="72" t="s">
        <v>1694</v>
      </c>
      <c r="D566" s="72" t="n">
        <v>1000000483</v>
      </c>
      <c r="E566" s="73" t="s">
        <v>1695</v>
      </c>
      <c r="F566" s="74" t="n">
        <v>43467</v>
      </c>
      <c r="G566" s="67" t="str">
        <f aca="false">IF(I566&gt;0,"Targeted Dealer","-")</f>
        <v>Targeted Dealer</v>
      </c>
      <c r="H566" s="67"/>
      <c r="I566" s="68" t="n">
        <v>1300</v>
      </c>
      <c r="J566" s="68" t="n">
        <f aca="false">I566/$J$1*($J$1-$E$1)</f>
        <v>1300</v>
      </c>
      <c r="K566" s="69" t="n">
        <v>502.5</v>
      </c>
      <c r="L566" s="69" t="n">
        <f aca="false">I566-K566</f>
        <v>797.5</v>
      </c>
      <c r="M566" s="69" t="n">
        <f aca="false">IFERROR((K566/J566%),"-")</f>
        <v>38.6538461538462</v>
      </c>
      <c r="N566" s="97" t="n">
        <v>631.5</v>
      </c>
      <c r="O566" s="98" t="str">
        <f aca="false">IF(F566&lt;=$P$2,"June","")</f>
        <v>June</v>
      </c>
      <c r="P566" s="97" t="n">
        <f aca="false">N566</f>
        <v>631.5</v>
      </c>
      <c r="Q566" s="99" t="n">
        <f aca="false">K566-P566</f>
        <v>-129</v>
      </c>
      <c r="R566" s="98" t="n">
        <f aca="false">IFERROR(IF(O566="May",(K566/P566-1))," ")</f>
        <v>0</v>
      </c>
      <c r="S566" s="100" t="str">
        <f aca="false">IF(N566&gt;0,IF(O566="","-",IF(R566&lt;0%,"DEGROWTH","GROWTH")))</f>
        <v>GROWTH</v>
      </c>
      <c r="T566" s="69" t="n">
        <v>623</v>
      </c>
      <c r="U566" s="101" t="str">
        <f aca="false">IF(F566&lt;=$V$2,"May","")</f>
        <v>May</v>
      </c>
      <c r="V566" s="69" t="n">
        <f aca="false">T566</f>
        <v>623</v>
      </c>
      <c r="W566" s="102" t="n">
        <f aca="false">K566-V566</f>
        <v>-120.5</v>
      </c>
      <c r="X566" s="103" t="n">
        <f aca="false">IFERROR(IF(U566="June",(K566/V566-1)),0)</f>
        <v>0</v>
      </c>
      <c r="Y566" s="104" t="str">
        <f aca="false">IF(T566&gt;0,IF(U566="","-",IF(X566&lt;0%,"DEGROWTH","GROWTH")))</f>
        <v>GROWTH</v>
      </c>
      <c r="Z566" s="75" t="n">
        <v>0</v>
      </c>
      <c r="AA566" s="70"/>
      <c r="AB566" s="70" t="s">
        <v>133</v>
      </c>
      <c r="AC566" s="70" t="s">
        <v>134</v>
      </c>
      <c r="AD566" s="3"/>
      <c r="AE566" s="3"/>
      <c r="AF566" s="70" t="s">
        <v>134</v>
      </c>
      <c r="AG566" s="121" t="n">
        <f aca="false">IFERROR(INDEX(Last6M_AvgSales_Ref!$B$2:$B$12659,MATCH(D566,Last6M_AvgSales_Ref!$A$2:$A$12659,0)),"")</f>
        <v>811.25</v>
      </c>
    </row>
    <row r="567" customFormat="false" ht="14.25" hidden="false" customHeight="true" outlineLevel="0" collapsed="false">
      <c r="A567" s="70" t="s">
        <v>134</v>
      </c>
      <c r="B567" s="71" t="s">
        <v>65</v>
      </c>
      <c r="C567" s="72" t="s">
        <v>1696</v>
      </c>
      <c r="D567" s="72" t="n">
        <v>1000000948</v>
      </c>
      <c r="E567" s="73" t="s">
        <v>1697</v>
      </c>
      <c r="F567" s="74" t="n">
        <v>43556</v>
      </c>
      <c r="G567" s="67" t="str">
        <f aca="false">IF(I567&gt;0,"Targeted Dealer","-")</f>
        <v>Targeted Dealer</v>
      </c>
      <c r="H567" s="67"/>
      <c r="I567" s="68" t="n">
        <v>2600</v>
      </c>
      <c r="J567" s="68" t="n">
        <f aca="false">I567/$J$1*($J$1-$E$1)</f>
        <v>2600</v>
      </c>
      <c r="K567" s="69" t="n">
        <v>1511</v>
      </c>
      <c r="L567" s="69" t="n">
        <f aca="false">I567-K567</f>
        <v>1089</v>
      </c>
      <c r="M567" s="69" t="n">
        <f aca="false">IFERROR((K567/J567%),"-")</f>
        <v>58.1153846153846</v>
      </c>
      <c r="N567" s="97" t="n">
        <v>989.9</v>
      </c>
      <c r="O567" s="98" t="str">
        <f aca="false">IF(F567&lt;=$P$2,"June","")</f>
        <v>June</v>
      </c>
      <c r="P567" s="97" t="n">
        <f aca="false">N567</f>
        <v>989.9</v>
      </c>
      <c r="Q567" s="99" t="n">
        <f aca="false">K567-P567</f>
        <v>521.1</v>
      </c>
      <c r="R567" s="98" t="n">
        <f aca="false">IFERROR(IF(O567="May",(K567/P567-1))," ")</f>
        <v>0</v>
      </c>
      <c r="S567" s="100" t="str">
        <f aca="false">IF(N567&gt;0,IF(O567="","-",IF(R567&lt;0%,"DEGROWTH","GROWTH")))</f>
        <v>GROWTH</v>
      </c>
      <c r="T567" s="69" t="n">
        <v>1305</v>
      </c>
      <c r="U567" s="101" t="str">
        <f aca="false">IF(F567&lt;=$V$2,"May","")</f>
        <v>May</v>
      </c>
      <c r="V567" s="69" t="n">
        <f aca="false">T567</f>
        <v>1305</v>
      </c>
      <c r="W567" s="102" t="n">
        <f aca="false">K567-V567</f>
        <v>206</v>
      </c>
      <c r="X567" s="103" t="n">
        <f aca="false">IFERROR(IF(U567="June",(K567/V567-1)),0)</f>
        <v>0</v>
      </c>
      <c r="Y567" s="104" t="str">
        <f aca="false">IF(T567&gt;0,IF(U567="","-",IF(X567&lt;0%,"DEGROWTH","GROWTH")))</f>
        <v>GROWTH</v>
      </c>
      <c r="Z567" s="75" t="n">
        <v>0</v>
      </c>
      <c r="AA567" s="70"/>
      <c r="AB567" s="70" t="s">
        <v>133</v>
      </c>
      <c r="AC567" s="70" t="s">
        <v>134</v>
      </c>
      <c r="AD567" s="3"/>
      <c r="AE567" s="3"/>
      <c r="AF567" s="70" t="s">
        <v>134</v>
      </c>
      <c r="AG567" s="121" t="n">
        <f aca="false">IFERROR(INDEX(Last6M_AvgSales_Ref!$B$2:$B$12659,MATCH(D567,Last6M_AvgSales_Ref!$A$2:$A$12659,0)),"")</f>
        <v>1664.78333333333</v>
      </c>
    </row>
    <row r="568" customFormat="false" ht="14.25" hidden="false" customHeight="true" outlineLevel="0" collapsed="false">
      <c r="A568" s="70" t="s">
        <v>134</v>
      </c>
      <c r="B568" s="71" t="s">
        <v>65</v>
      </c>
      <c r="C568" s="72" t="s">
        <v>1698</v>
      </c>
      <c r="D568" s="72" t="n">
        <v>1000000942</v>
      </c>
      <c r="E568" s="73" t="s">
        <v>1699</v>
      </c>
      <c r="F568" s="74" t="n">
        <v>43606</v>
      </c>
      <c r="G568" s="67" t="str">
        <f aca="false">IF(I568&gt;0,"Targeted Dealer","-")</f>
        <v>Targeted Dealer</v>
      </c>
      <c r="H568" s="67"/>
      <c r="I568" s="68" t="n">
        <v>100</v>
      </c>
      <c r="J568" s="68" t="n">
        <f aca="false">I568/$J$1*($J$1-$E$1)</f>
        <v>100</v>
      </c>
      <c r="K568" s="69" t="n">
        <v>59.5</v>
      </c>
      <c r="L568" s="69" t="n">
        <f aca="false">I568-K568</f>
        <v>40.5</v>
      </c>
      <c r="M568" s="69" t="n">
        <f aca="false">IFERROR((K568/J568%),"-")</f>
        <v>59.5</v>
      </c>
      <c r="N568" s="97" t="n">
        <v>30</v>
      </c>
      <c r="O568" s="98" t="str">
        <f aca="false">IF(F568&lt;=$P$2,"June","")</f>
        <v>June</v>
      </c>
      <c r="P568" s="97" t="n">
        <f aca="false">N568</f>
        <v>30</v>
      </c>
      <c r="Q568" s="99" t="n">
        <f aca="false">K568-P568</f>
        <v>29.5</v>
      </c>
      <c r="R568" s="98" t="n">
        <f aca="false">IFERROR(IF(O568="May",(K568/P568-1))," ")</f>
        <v>0</v>
      </c>
      <c r="S568" s="100" t="str">
        <f aca="false">IF(N568&gt;0,IF(O568="","-",IF(R568&lt;0%,"DEGROWTH","GROWTH")))</f>
        <v>GROWTH</v>
      </c>
      <c r="T568" s="69" t="n">
        <v>25</v>
      </c>
      <c r="U568" s="101" t="str">
        <f aca="false">IF(F568&lt;=$V$2,"May","")</f>
        <v>May</v>
      </c>
      <c r="V568" s="69" t="n">
        <f aca="false">T568</f>
        <v>25</v>
      </c>
      <c r="W568" s="102" t="n">
        <f aca="false">K568-V568</f>
        <v>34.5</v>
      </c>
      <c r="X568" s="103" t="n">
        <f aca="false">IFERROR(IF(U568="June",(K568/V568-1)),0)</f>
        <v>0</v>
      </c>
      <c r="Y568" s="104" t="str">
        <f aca="false">IF(T568&gt;0,IF(U568="","-",IF(X568&lt;0%,"DEGROWTH","GROWTH")))</f>
        <v>GROWTH</v>
      </c>
      <c r="Z568" s="75" t="n">
        <v>0</v>
      </c>
      <c r="AA568" s="70"/>
      <c r="AB568" s="70" t="s">
        <v>133</v>
      </c>
      <c r="AC568" s="70" t="s">
        <v>134</v>
      </c>
      <c r="AD568" s="3"/>
      <c r="AE568" s="3"/>
      <c r="AF568" s="70" t="s">
        <v>134</v>
      </c>
      <c r="AG568" s="121" t="n">
        <f aca="false">IFERROR(INDEX(Last6M_AvgSales_Ref!$B$2:$B$12659,MATCH(D568,Last6M_AvgSales_Ref!$A$2:$A$12659,0)),"")</f>
        <v>46.6666666666667</v>
      </c>
    </row>
    <row r="569" customFormat="false" ht="14.25" hidden="false" customHeight="true" outlineLevel="0" collapsed="false">
      <c r="A569" s="70" t="s">
        <v>134</v>
      </c>
      <c r="B569" s="71" t="s">
        <v>65</v>
      </c>
      <c r="C569" s="72" t="s">
        <v>1700</v>
      </c>
      <c r="D569" s="72" t="n">
        <v>1000000935</v>
      </c>
      <c r="E569" s="73" t="s">
        <v>1701</v>
      </c>
      <c r="F569" s="74" t="n">
        <v>43715</v>
      </c>
      <c r="G569" s="67" t="str">
        <f aca="false">IF(I569&gt;0,"Targeted Dealer","-")</f>
        <v>Targeted Dealer</v>
      </c>
      <c r="H569" s="67"/>
      <c r="I569" s="68" t="n">
        <v>100</v>
      </c>
      <c r="J569" s="68" t="n">
        <f aca="false">I569/$J$1*($J$1-$E$1)</f>
        <v>100</v>
      </c>
      <c r="K569" s="69" t="n">
        <v>25</v>
      </c>
      <c r="L569" s="69" t="n">
        <f aca="false">I569-K569</f>
        <v>75</v>
      </c>
      <c r="M569" s="69" t="n">
        <f aca="false">IFERROR((K569/J569%),"-")</f>
        <v>25</v>
      </c>
      <c r="N569" s="97" t="n">
        <v>25</v>
      </c>
      <c r="O569" s="98" t="str">
        <f aca="false">IF(F569&lt;=$P$2,"June","")</f>
        <v>June</v>
      </c>
      <c r="P569" s="97" t="n">
        <f aca="false">N569</f>
        <v>25</v>
      </c>
      <c r="Q569" s="99" t="n">
        <f aca="false">K569-P569</f>
        <v>0</v>
      </c>
      <c r="R569" s="98" t="n">
        <f aca="false">IFERROR(IF(O569="May",(K569/P569-1))," ")</f>
        <v>0</v>
      </c>
      <c r="S569" s="100" t="str">
        <f aca="false">IF(N569&gt;0,IF(O569="","-",IF(R569&lt;0%,"DEGROWTH","GROWTH")))</f>
        <v>GROWTH</v>
      </c>
      <c r="T569" s="69" t="n">
        <v>50</v>
      </c>
      <c r="U569" s="101" t="str">
        <f aca="false">IF(F569&lt;=$V$2,"May","")</f>
        <v>May</v>
      </c>
      <c r="V569" s="69" t="n">
        <f aca="false">T569</f>
        <v>50</v>
      </c>
      <c r="W569" s="102" t="n">
        <f aca="false">K569-V569</f>
        <v>-25</v>
      </c>
      <c r="X569" s="103" t="n">
        <f aca="false">IFERROR(IF(U569="June",(K569/V569-1)),0)</f>
        <v>0</v>
      </c>
      <c r="Y569" s="104" t="str">
        <f aca="false">IF(T569&gt;0,IF(U569="","-",IF(X569&lt;0%,"DEGROWTH","GROWTH")))</f>
        <v>GROWTH</v>
      </c>
      <c r="Z569" s="75" t="n">
        <v>0</v>
      </c>
      <c r="AA569" s="70"/>
      <c r="AB569" s="70" t="s">
        <v>133</v>
      </c>
      <c r="AC569" s="70" t="s">
        <v>134</v>
      </c>
      <c r="AD569" s="3"/>
      <c r="AE569" s="3"/>
      <c r="AF569" s="70" t="s">
        <v>134</v>
      </c>
      <c r="AG569" s="121" t="n">
        <f aca="false">IFERROR(INDEX(Last6M_AvgSales_Ref!$B$2:$B$12659,MATCH(D569,Last6M_AvgSales_Ref!$A$2:$A$12659,0)),"")</f>
        <v>25</v>
      </c>
    </row>
    <row r="570" customFormat="false" ht="14.25" hidden="false" customHeight="true" outlineLevel="0" collapsed="false">
      <c r="A570" s="70" t="s">
        <v>134</v>
      </c>
      <c r="B570" s="71" t="s">
        <v>69</v>
      </c>
      <c r="C570" s="72" t="s">
        <v>1702</v>
      </c>
      <c r="D570" s="72" t="n">
        <v>1000000953</v>
      </c>
      <c r="E570" s="73" t="s">
        <v>1703</v>
      </c>
      <c r="F570" s="74" t="n">
        <v>43715</v>
      </c>
      <c r="G570" s="67" t="str">
        <f aca="false">IF(I570&gt;0,"Targeted Dealer","-")</f>
        <v>Targeted Dealer</v>
      </c>
      <c r="H570" s="67"/>
      <c r="I570" s="68" t="n">
        <v>1300</v>
      </c>
      <c r="J570" s="68" t="n">
        <f aca="false">I570/$J$1*($J$1-$E$1)</f>
        <v>1300</v>
      </c>
      <c r="K570" s="69" t="n">
        <v>735.85</v>
      </c>
      <c r="L570" s="69" t="n">
        <f aca="false">I570-K570</f>
        <v>564.15</v>
      </c>
      <c r="M570" s="69" t="n">
        <f aca="false">IFERROR((K570/J570%),"-")</f>
        <v>56.6038461538462</v>
      </c>
      <c r="N570" s="97" t="n">
        <v>459.5</v>
      </c>
      <c r="O570" s="98" t="str">
        <f aca="false">IF(F570&lt;=$P$2,"June","")</f>
        <v>June</v>
      </c>
      <c r="P570" s="97" t="n">
        <f aca="false">N570</f>
        <v>459.5</v>
      </c>
      <c r="Q570" s="99" t="n">
        <f aca="false">K570-P570</f>
        <v>276.35</v>
      </c>
      <c r="R570" s="98" t="n">
        <f aca="false">IFERROR(IF(O570="May",(K570/P570-1))," ")</f>
        <v>0</v>
      </c>
      <c r="S570" s="100" t="str">
        <f aca="false">IF(N570&gt;0,IF(O570="","-",IF(R570&lt;0%,"DEGROWTH","GROWTH")))</f>
        <v>GROWTH</v>
      </c>
      <c r="T570" s="69" t="n">
        <v>629</v>
      </c>
      <c r="U570" s="101" t="str">
        <f aca="false">IF(F570&lt;=$V$2,"May","")</f>
        <v>May</v>
      </c>
      <c r="V570" s="69" t="n">
        <f aca="false">T570</f>
        <v>629</v>
      </c>
      <c r="W570" s="102" t="n">
        <f aca="false">K570-V570</f>
        <v>106.85</v>
      </c>
      <c r="X570" s="103" t="n">
        <f aca="false">IFERROR(IF(U570="June",(K570/V570-1)),0)</f>
        <v>0</v>
      </c>
      <c r="Y570" s="104" t="str">
        <f aca="false">IF(T570&gt;0,IF(U570="","-",IF(X570&lt;0%,"DEGROWTH","GROWTH")))</f>
        <v>GROWTH</v>
      </c>
      <c r="Z570" s="75" t="n">
        <v>0</v>
      </c>
      <c r="AA570" s="70"/>
      <c r="AB570" s="70" t="s">
        <v>133</v>
      </c>
      <c r="AC570" s="70" t="s">
        <v>134</v>
      </c>
      <c r="AD570" s="3"/>
      <c r="AE570" s="3"/>
      <c r="AF570" s="70" t="s">
        <v>134</v>
      </c>
      <c r="AG570" s="121" t="n">
        <f aca="false">IFERROR(INDEX(Last6M_AvgSales_Ref!$B$2:$B$12659,MATCH(D570,Last6M_AvgSales_Ref!$A$2:$A$12659,0)),"")</f>
        <v>819.25</v>
      </c>
    </row>
    <row r="571" customFormat="false" ht="14.25" hidden="false" customHeight="true" outlineLevel="0" collapsed="false">
      <c r="A571" s="70" t="s">
        <v>134</v>
      </c>
      <c r="B571" s="71" t="s">
        <v>69</v>
      </c>
      <c r="C571" s="72" t="s">
        <v>1704</v>
      </c>
      <c r="D571" s="72" t="n">
        <v>1000000943</v>
      </c>
      <c r="E571" s="73" t="s">
        <v>1705</v>
      </c>
      <c r="F571" s="74" t="n">
        <v>43717</v>
      </c>
      <c r="G571" s="67" t="str">
        <f aca="false">IF(I571&gt;0,"Targeted Dealer","-")</f>
        <v>Targeted Dealer</v>
      </c>
      <c r="H571" s="67"/>
      <c r="I571" s="68" t="n">
        <v>40</v>
      </c>
      <c r="J571" s="68" t="n">
        <f aca="false">I571/$J$1*($J$1-$E$1)</f>
        <v>40</v>
      </c>
      <c r="K571" s="69" t="n">
        <v>0</v>
      </c>
      <c r="L571" s="69" t="n">
        <f aca="false">I571-K571</f>
        <v>40</v>
      </c>
      <c r="M571" s="69" t="n">
        <f aca="false">IFERROR((K571/J571%),"-")</f>
        <v>0</v>
      </c>
      <c r="N571" s="97" t="n">
        <v>12</v>
      </c>
      <c r="O571" s="98" t="str">
        <f aca="false">IF(F571&lt;=$P$2,"June","")</f>
        <v>June</v>
      </c>
      <c r="P571" s="97" t="n">
        <f aca="false">N571</f>
        <v>12</v>
      </c>
      <c r="Q571" s="99" t="n">
        <f aca="false">K571-P571</f>
        <v>-12</v>
      </c>
      <c r="R571" s="98" t="n">
        <f aca="false">IFERROR(IF(O571="May",(K571/P571-1))," ")</f>
        <v>0</v>
      </c>
      <c r="S571" s="100" t="str">
        <f aca="false">IF(N571&gt;0,IF(O571="","-",IF(R571&lt;0%,"DEGROWTH","GROWTH")))</f>
        <v>GROWTH</v>
      </c>
      <c r="T571" s="69" t="n">
        <v>22.5</v>
      </c>
      <c r="U571" s="101" t="str">
        <f aca="false">IF(F571&lt;=$V$2,"May","")</f>
        <v>May</v>
      </c>
      <c r="V571" s="69" t="n">
        <f aca="false">T571</f>
        <v>22.5</v>
      </c>
      <c r="W571" s="102" t="n">
        <f aca="false">K571-V571</f>
        <v>-22.5</v>
      </c>
      <c r="X571" s="103" t="n">
        <f aca="false">IFERROR(IF(U571="June",(K571/V571-1)),0)</f>
        <v>0</v>
      </c>
      <c r="Y571" s="104" t="str">
        <f aca="false">IF(T571&gt;0,IF(U571="","-",IF(X571&lt;0%,"DEGROWTH","GROWTH")))</f>
        <v>GROWTH</v>
      </c>
      <c r="Z571" s="75" t="n">
        <v>0</v>
      </c>
      <c r="AA571" s="70"/>
      <c r="AB571" s="70" t="s">
        <v>133</v>
      </c>
      <c r="AC571" s="70" t="s">
        <v>134</v>
      </c>
      <c r="AD571" s="3"/>
      <c r="AE571" s="3"/>
      <c r="AF571" s="70" t="s">
        <v>134</v>
      </c>
      <c r="AG571" s="121" t="n">
        <f aca="false">IFERROR(INDEX(Last6M_AvgSales_Ref!$B$2:$B$12659,MATCH(D571,Last6M_AvgSales_Ref!$A$2:$A$12659,0)),"")</f>
        <v>10.9166666666667</v>
      </c>
    </row>
    <row r="572" customFormat="false" ht="14.25" hidden="false" customHeight="true" outlineLevel="0" collapsed="false">
      <c r="A572" s="70" t="s">
        <v>134</v>
      </c>
      <c r="B572" s="71" t="s">
        <v>65</v>
      </c>
      <c r="C572" s="72" t="s">
        <v>1706</v>
      </c>
      <c r="D572" s="72" t="n">
        <v>1000000946</v>
      </c>
      <c r="E572" s="73" t="s">
        <v>1707</v>
      </c>
      <c r="F572" s="74" t="n">
        <v>43755</v>
      </c>
      <c r="G572" s="67" t="str">
        <f aca="false">IF(I572&gt;0,"Targeted Dealer","-")</f>
        <v>Targeted Dealer</v>
      </c>
      <c r="H572" s="67"/>
      <c r="I572" s="68" t="n">
        <v>50</v>
      </c>
      <c r="J572" s="68" t="n">
        <f aca="false">I572/$J$1*($J$1-$E$1)</f>
        <v>50</v>
      </c>
      <c r="K572" s="69" t="n">
        <v>30</v>
      </c>
      <c r="L572" s="69" t="n">
        <f aca="false">I572-K572</f>
        <v>20</v>
      </c>
      <c r="M572" s="69" t="n">
        <f aca="false">IFERROR((K572/J572%),"-")</f>
        <v>60</v>
      </c>
      <c r="N572" s="97" t="n">
        <v>0</v>
      </c>
      <c r="O572" s="98" t="str">
        <f aca="false">IF(F572&lt;=$P$2,"June","")</f>
        <v>June</v>
      </c>
      <c r="P572" s="97" t="n">
        <f aca="false">N572</f>
        <v>0</v>
      </c>
      <c r="Q572" s="99" t="n">
        <f aca="false">K572-P572</f>
        <v>30</v>
      </c>
      <c r="R572" s="98" t="n">
        <f aca="false">IFERROR(IF(O572="May",(K572/P572-1))," ")</f>
        <v>0</v>
      </c>
      <c r="S572" s="105" t="b">
        <f aca="false">IF(N572&gt;0,IF(O572="","-",IF(R572&lt;0%,"DEGROWTH","GROWTH")))</f>
        <v>0</v>
      </c>
      <c r="T572" s="69" t="n">
        <v>50</v>
      </c>
      <c r="U572" s="101" t="str">
        <f aca="false">IF(F572&lt;=$V$2,"May","")</f>
        <v>May</v>
      </c>
      <c r="V572" s="69" t="n">
        <f aca="false">T572</f>
        <v>50</v>
      </c>
      <c r="W572" s="102" t="n">
        <f aca="false">K572-V572</f>
        <v>-20</v>
      </c>
      <c r="X572" s="103" t="n">
        <f aca="false">IFERROR(IF(U572="June",(K572/V572-1)),0)</f>
        <v>0</v>
      </c>
      <c r="Y572" s="104" t="str">
        <f aca="false">IF(T572&gt;0,IF(U572="","-",IF(X572&lt;0%,"DEGROWTH","GROWTH")))</f>
        <v>GROWTH</v>
      </c>
      <c r="Z572" s="75" t="n">
        <v>0</v>
      </c>
      <c r="AA572" s="70"/>
      <c r="AB572" s="70" t="s">
        <v>133</v>
      </c>
      <c r="AC572" s="70" t="s">
        <v>134</v>
      </c>
      <c r="AD572" s="3"/>
      <c r="AE572" s="3"/>
      <c r="AF572" s="70" t="s">
        <v>134</v>
      </c>
      <c r="AG572" s="121" t="n">
        <f aca="false">IFERROR(INDEX(Last6M_AvgSales_Ref!$B$2:$B$12659,MATCH(D572,Last6M_AvgSales_Ref!$A$2:$A$12659,0)),"")</f>
        <v>26.6666666666667</v>
      </c>
    </row>
    <row r="573" customFormat="false" ht="14.25" hidden="false" customHeight="true" outlineLevel="0" collapsed="false">
      <c r="A573" s="70" t="s">
        <v>134</v>
      </c>
      <c r="B573" s="71" t="s">
        <v>69</v>
      </c>
      <c r="C573" s="72" t="s">
        <v>1708</v>
      </c>
      <c r="D573" s="72" t="n">
        <v>1000000940</v>
      </c>
      <c r="E573" s="73" t="s">
        <v>1709</v>
      </c>
      <c r="F573" s="74" t="n">
        <v>43777</v>
      </c>
      <c r="G573" s="67" t="str">
        <f aca="false">IF(I573&gt;0,"Targeted Dealer","-")</f>
        <v>Targeted Dealer</v>
      </c>
      <c r="H573" s="67"/>
      <c r="I573" s="68" t="n">
        <v>1200</v>
      </c>
      <c r="J573" s="68" t="n">
        <f aca="false">I573/$J$1*($J$1-$E$1)</f>
        <v>1200</v>
      </c>
      <c r="K573" s="69" t="n">
        <v>437</v>
      </c>
      <c r="L573" s="69" t="n">
        <f aca="false">I573-K573</f>
        <v>763</v>
      </c>
      <c r="M573" s="69" t="n">
        <f aca="false">IFERROR((K573/J573%),"-")</f>
        <v>36.4166666666667</v>
      </c>
      <c r="N573" s="97" t="n">
        <v>603.5</v>
      </c>
      <c r="O573" s="98" t="str">
        <f aca="false">IF(F573&lt;=$P$2,"June","")</f>
        <v>June</v>
      </c>
      <c r="P573" s="97" t="n">
        <f aca="false">N573</f>
        <v>603.5</v>
      </c>
      <c r="Q573" s="99" t="n">
        <f aca="false">K573-P573</f>
        <v>-166.5</v>
      </c>
      <c r="R573" s="98" t="n">
        <f aca="false">IFERROR(IF(O573="May",(K573/P573-1))," ")</f>
        <v>0</v>
      </c>
      <c r="S573" s="100" t="str">
        <f aca="false">IF(N573&gt;0,IF(O573="","-",IF(R573&lt;0%,"DEGROWTH","GROWTH")))</f>
        <v>GROWTH</v>
      </c>
      <c r="T573" s="69" t="n">
        <v>882.5</v>
      </c>
      <c r="U573" s="101" t="str">
        <f aca="false">IF(F573&lt;=$V$2,"May","")</f>
        <v>May</v>
      </c>
      <c r="V573" s="69" t="n">
        <f aca="false">T573</f>
        <v>882.5</v>
      </c>
      <c r="W573" s="102" t="n">
        <f aca="false">K573-V573</f>
        <v>-445.5</v>
      </c>
      <c r="X573" s="103" t="n">
        <f aca="false">IFERROR(IF(U573="June",(K573/V573-1)),0)</f>
        <v>0</v>
      </c>
      <c r="Y573" s="104" t="str">
        <f aca="false">IF(T573&gt;0,IF(U573="","-",IF(X573&lt;0%,"DEGROWTH","GROWTH")))</f>
        <v>GROWTH</v>
      </c>
      <c r="Z573" s="75" t="n">
        <v>0</v>
      </c>
      <c r="AA573" s="70"/>
      <c r="AB573" s="70" t="s">
        <v>133</v>
      </c>
      <c r="AC573" s="70" t="s">
        <v>134</v>
      </c>
      <c r="AD573" s="3"/>
      <c r="AE573" s="3"/>
      <c r="AF573" s="70" t="s">
        <v>134</v>
      </c>
      <c r="AG573" s="121" t="n">
        <f aca="false">IFERROR(INDEX(Last6M_AvgSales_Ref!$B$2:$B$12659,MATCH(D573,Last6M_AvgSales_Ref!$A$2:$A$12659,0)),"")</f>
        <v>581</v>
      </c>
    </row>
    <row r="574" customFormat="false" ht="14.25" hidden="false" customHeight="true" outlineLevel="0" collapsed="false">
      <c r="A574" s="70" t="s">
        <v>134</v>
      </c>
      <c r="B574" s="71" t="s">
        <v>69</v>
      </c>
      <c r="C574" s="72" t="s">
        <v>1710</v>
      </c>
      <c r="D574" s="72" t="n">
        <v>1000000936</v>
      </c>
      <c r="E574" s="73" t="s">
        <v>1711</v>
      </c>
      <c r="F574" s="74" t="n">
        <v>43862</v>
      </c>
      <c r="G574" s="67" t="str">
        <f aca="false">IF(I574&gt;0,"Targeted Dealer","-")</f>
        <v>Targeted Dealer</v>
      </c>
      <c r="H574" s="67"/>
      <c r="I574" s="68" t="n">
        <v>50</v>
      </c>
      <c r="J574" s="68" t="n">
        <f aca="false">I574/$J$1*($J$1-$E$1)</f>
        <v>50</v>
      </c>
      <c r="K574" s="69" t="n">
        <v>13.5</v>
      </c>
      <c r="L574" s="69" t="n">
        <f aca="false">I574-K574</f>
        <v>36.5</v>
      </c>
      <c r="M574" s="69" t="n">
        <f aca="false">IFERROR((K574/J574%),"-")</f>
        <v>27</v>
      </c>
      <c r="N574" s="97" t="n">
        <v>25</v>
      </c>
      <c r="O574" s="98" t="str">
        <f aca="false">IF(F574&lt;=$P$2,"June","")</f>
        <v>June</v>
      </c>
      <c r="P574" s="97" t="n">
        <f aca="false">N574</f>
        <v>25</v>
      </c>
      <c r="Q574" s="99" t="n">
        <f aca="false">K574-P574</f>
        <v>-11.5</v>
      </c>
      <c r="R574" s="98" t="n">
        <f aca="false">IFERROR(IF(O574="May",(K574/P574-1))," ")</f>
        <v>0</v>
      </c>
      <c r="S574" s="100" t="str">
        <f aca="false">IF(N574&gt;0,IF(O574="","-",IF(R574&lt;0%,"DEGROWTH","GROWTH")))</f>
        <v>GROWTH</v>
      </c>
      <c r="T574" s="69" t="n">
        <v>13</v>
      </c>
      <c r="U574" s="101" t="str">
        <f aca="false">IF(F574&lt;=$V$2,"May","")</f>
        <v>May</v>
      </c>
      <c r="V574" s="69" t="n">
        <f aca="false">T574</f>
        <v>13</v>
      </c>
      <c r="W574" s="102" t="n">
        <f aca="false">K574-V574</f>
        <v>0.5</v>
      </c>
      <c r="X574" s="103" t="n">
        <f aca="false">IFERROR(IF(U574="June",(K574/V574-1)),0)</f>
        <v>0</v>
      </c>
      <c r="Y574" s="104" t="str">
        <f aca="false">IF(T574&gt;0,IF(U574="","-",IF(X574&lt;0%,"DEGROWTH","GROWTH")))</f>
        <v>GROWTH</v>
      </c>
      <c r="Z574" s="75" t="n">
        <v>0</v>
      </c>
      <c r="AA574" s="70"/>
      <c r="AB574" s="70" t="s">
        <v>133</v>
      </c>
      <c r="AC574" s="70" t="s">
        <v>134</v>
      </c>
      <c r="AD574" s="3"/>
      <c r="AE574" s="3"/>
      <c r="AF574" s="70" t="s">
        <v>134</v>
      </c>
      <c r="AG574" s="121" t="n">
        <f aca="false">IFERROR(INDEX(Last6M_AvgSales_Ref!$B$2:$B$12659,MATCH(D574,Last6M_AvgSales_Ref!$A$2:$A$12659,0)),"")</f>
        <v>19.25</v>
      </c>
    </row>
    <row r="575" customFormat="false" ht="14.25" hidden="false" customHeight="true" outlineLevel="0" collapsed="false">
      <c r="A575" s="70" t="s">
        <v>134</v>
      </c>
      <c r="B575" s="71" t="s">
        <v>65</v>
      </c>
      <c r="C575" s="72" t="s">
        <v>1712</v>
      </c>
      <c r="D575" s="72" t="n">
        <v>1000000945</v>
      </c>
      <c r="E575" s="73" t="s">
        <v>1713</v>
      </c>
      <c r="F575" s="74" t="n">
        <v>44153</v>
      </c>
      <c r="G575" s="67" t="str">
        <f aca="false">IF(I575&gt;0,"Targeted Dealer","-")</f>
        <v>Targeted Dealer</v>
      </c>
      <c r="H575" s="67"/>
      <c r="I575" s="68" t="n">
        <v>60</v>
      </c>
      <c r="J575" s="68" t="n">
        <f aca="false">I575/$J$1*($J$1-$E$1)</f>
        <v>60</v>
      </c>
      <c r="K575" s="69" t="n">
        <v>25</v>
      </c>
      <c r="L575" s="69" t="n">
        <f aca="false">I575-K575</f>
        <v>35</v>
      </c>
      <c r="M575" s="69" t="n">
        <f aca="false">IFERROR((K575/J575%),"-")</f>
        <v>41.6666666666667</v>
      </c>
      <c r="N575" s="97" t="n">
        <v>25</v>
      </c>
      <c r="O575" s="98" t="str">
        <f aca="false">IF(F575&lt;=$P$2,"June","")</f>
        <v>June</v>
      </c>
      <c r="P575" s="97" t="n">
        <f aca="false">N575</f>
        <v>25</v>
      </c>
      <c r="Q575" s="99" t="n">
        <f aca="false">K575-P575</f>
        <v>0</v>
      </c>
      <c r="R575" s="98" t="n">
        <f aca="false">IFERROR(IF(O575="May",(K575/P575-1))," ")</f>
        <v>0</v>
      </c>
      <c r="S575" s="100" t="str">
        <f aca="false">IF(N575&gt;0,IF(O575="","-",IF(R575&lt;0%,"DEGROWTH","GROWTH")))</f>
        <v>GROWTH</v>
      </c>
      <c r="T575" s="69" t="n">
        <v>25</v>
      </c>
      <c r="U575" s="101" t="str">
        <f aca="false">IF(F575&lt;=$V$2,"May","")</f>
        <v>May</v>
      </c>
      <c r="V575" s="69" t="n">
        <f aca="false">T575</f>
        <v>25</v>
      </c>
      <c r="W575" s="102" t="n">
        <f aca="false">K575-V575</f>
        <v>0</v>
      </c>
      <c r="X575" s="103" t="n">
        <f aca="false">IFERROR(IF(U575="June",(K575/V575-1)),0)</f>
        <v>0</v>
      </c>
      <c r="Y575" s="104" t="str">
        <f aca="false">IF(T575&gt;0,IF(U575="","-",IF(X575&lt;0%,"DEGROWTH","GROWTH")))</f>
        <v>GROWTH</v>
      </c>
      <c r="Z575" s="75" t="n">
        <v>0</v>
      </c>
      <c r="AA575" s="70"/>
      <c r="AB575" s="70" t="s">
        <v>133</v>
      </c>
      <c r="AC575" s="70" t="s">
        <v>134</v>
      </c>
      <c r="AD575" s="3"/>
      <c r="AE575" s="3"/>
      <c r="AF575" s="70" t="s">
        <v>134</v>
      </c>
      <c r="AG575" s="121" t="n">
        <f aca="false">IFERROR(INDEX(Last6M_AvgSales_Ref!$B$2:$B$12659,MATCH(D575,Last6M_AvgSales_Ref!$A$2:$A$12659,0)),"")</f>
        <v>20.8333333333333</v>
      </c>
    </row>
    <row r="576" customFormat="false" ht="14.25" hidden="false" customHeight="true" outlineLevel="0" collapsed="false">
      <c r="A576" s="70" t="s">
        <v>134</v>
      </c>
      <c r="B576" s="71" t="s">
        <v>69</v>
      </c>
      <c r="C576" s="72" t="s">
        <v>1714</v>
      </c>
      <c r="D576" s="72" t="n">
        <v>1000000962</v>
      </c>
      <c r="E576" s="73" t="s">
        <v>1715</v>
      </c>
      <c r="F576" s="74" t="n">
        <v>44201</v>
      </c>
      <c r="G576" s="67" t="str">
        <f aca="false">IF(I576&gt;0,"Targeted Dealer","-")</f>
        <v>Targeted Dealer</v>
      </c>
      <c r="H576" s="67"/>
      <c r="I576" s="68" t="n">
        <v>1400</v>
      </c>
      <c r="J576" s="68" t="n">
        <f aca="false">I576/$J$1*($J$1-$E$1)</f>
        <v>1400</v>
      </c>
      <c r="K576" s="69" t="n">
        <v>542.3</v>
      </c>
      <c r="L576" s="69" t="n">
        <f aca="false">I576-K576</f>
        <v>857.7</v>
      </c>
      <c r="M576" s="69" t="n">
        <f aca="false">IFERROR((K576/J576%),"-")</f>
        <v>38.7357142857143</v>
      </c>
      <c r="N576" s="97" t="n">
        <v>460</v>
      </c>
      <c r="O576" s="98" t="str">
        <f aca="false">IF(F576&lt;=$P$2,"June","")</f>
        <v>June</v>
      </c>
      <c r="P576" s="97" t="n">
        <f aca="false">N576</f>
        <v>460</v>
      </c>
      <c r="Q576" s="99" t="n">
        <f aca="false">K576-P576</f>
        <v>82.3</v>
      </c>
      <c r="R576" s="98" t="n">
        <f aca="false">IFERROR(IF(O576="May",(K576/P576-1))," ")</f>
        <v>0</v>
      </c>
      <c r="S576" s="100" t="str">
        <f aca="false">IF(N576&gt;0,IF(O576="","-",IF(R576&lt;0%,"DEGROWTH","GROWTH")))</f>
        <v>GROWTH</v>
      </c>
      <c r="T576" s="69" t="n">
        <v>670</v>
      </c>
      <c r="U576" s="101" t="str">
        <f aca="false">IF(F576&lt;=$V$2,"May","")</f>
        <v>May</v>
      </c>
      <c r="V576" s="69" t="n">
        <f aca="false">T576</f>
        <v>670</v>
      </c>
      <c r="W576" s="102" t="n">
        <f aca="false">K576-V576</f>
        <v>-127.7</v>
      </c>
      <c r="X576" s="103" t="n">
        <f aca="false">IFERROR(IF(U576="June",(K576/V576-1)),0)</f>
        <v>0</v>
      </c>
      <c r="Y576" s="104" t="str">
        <f aca="false">IF(T576&gt;0,IF(U576="","-",IF(X576&lt;0%,"DEGROWTH","GROWTH")))</f>
        <v>GROWTH</v>
      </c>
      <c r="Z576" s="75" t="n">
        <v>0</v>
      </c>
      <c r="AA576" s="70"/>
      <c r="AB576" s="70" t="s">
        <v>133</v>
      </c>
      <c r="AC576" s="70" t="s">
        <v>134</v>
      </c>
      <c r="AD576" s="3"/>
      <c r="AE576" s="3"/>
      <c r="AF576" s="70" t="s">
        <v>134</v>
      </c>
      <c r="AG576" s="121" t="n">
        <f aca="false">IFERROR(INDEX(Last6M_AvgSales_Ref!$B$2:$B$12659,MATCH(D576,Last6M_AvgSales_Ref!$A$2:$A$12659,0)),"")</f>
        <v>587.083333333333</v>
      </c>
    </row>
    <row r="577" customFormat="false" ht="14.25" hidden="false" customHeight="true" outlineLevel="0" collapsed="false">
      <c r="A577" s="70" t="s">
        <v>134</v>
      </c>
      <c r="B577" s="71" t="s">
        <v>65</v>
      </c>
      <c r="C577" s="72" t="s">
        <v>1716</v>
      </c>
      <c r="D577" s="72" t="n">
        <v>1000000944</v>
      </c>
      <c r="E577" s="73" t="s">
        <v>1717</v>
      </c>
      <c r="F577" s="74" t="n">
        <v>44380</v>
      </c>
      <c r="G577" s="67" t="str">
        <f aca="false">IF(I577&gt;0,"Targeted Dealer","-")</f>
        <v>Targeted Dealer</v>
      </c>
      <c r="H577" s="67"/>
      <c r="I577" s="68" t="n">
        <v>150</v>
      </c>
      <c r="J577" s="68" t="n">
        <f aca="false">I577/$J$1*($J$1-$E$1)</f>
        <v>150</v>
      </c>
      <c r="K577" s="69" t="n">
        <v>25</v>
      </c>
      <c r="L577" s="69" t="n">
        <f aca="false">I577-K577</f>
        <v>125</v>
      </c>
      <c r="M577" s="69" t="n">
        <f aca="false">IFERROR((K577/J577%),"-")</f>
        <v>16.6666666666667</v>
      </c>
      <c r="N577" s="97" t="n">
        <v>74.5</v>
      </c>
      <c r="O577" s="98" t="str">
        <f aca="false">IF(F577&lt;=$P$2,"June","")</f>
        <v>June</v>
      </c>
      <c r="P577" s="97" t="n">
        <f aca="false">N577</f>
        <v>74.5</v>
      </c>
      <c r="Q577" s="99" t="n">
        <f aca="false">K577-P577</f>
        <v>-49.5</v>
      </c>
      <c r="R577" s="98" t="n">
        <f aca="false">IFERROR(IF(O577="May",(K577/P577-1))," ")</f>
        <v>0</v>
      </c>
      <c r="S577" s="100" t="str">
        <f aca="false">IF(N577&gt;0,IF(O577="","-",IF(R577&lt;0%,"DEGROWTH","GROWTH")))</f>
        <v>GROWTH</v>
      </c>
      <c r="T577" s="69" t="n">
        <v>50</v>
      </c>
      <c r="U577" s="101" t="str">
        <f aca="false">IF(F577&lt;=$V$2,"May","")</f>
        <v>May</v>
      </c>
      <c r="V577" s="69" t="n">
        <f aca="false">T577</f>
        <v>50</v>
      </c>
      <c r="W577" s="102" t="n">
        <f aca="false">K577-V577</f>
        <v>-25</v>
      </c>
      <c r="X577" s="103" t="n">
        <f aca="false">IFERROR(IF(U577="June",(K577/V577-1)),0)</f>
        <v>0</v>
      </c>
      <c r="Y577" s="104" t="str">
        <f aca="false">IF(T577&gt;0,IF(U577="","-",IF(X577&lt;0%,"DEGROWTH","GROWTH")))</f>
        <v>GROWTH</v>
      </c>
      <c r="Z577" s="75" t="n">
        <v>0</v>
      </c>
      <c r="AA577" s="70"/>
      <c r="AB577" s="70" t="s">
        <v>133</v>
      </c>
      <c r="AC577" s="70" t="s">
        <v>134</v>
      </c>
      <c r="AD577" s="3"/>
      <c r="AE577" s="3"/>
      <c r="AF577" s="70" t="s">
        <v>134</v>
      </c>
      <c r="AG577" s="121" t="n">
        <f aca="false">IFERROR(INDEX(Last6M_AvgSales_Ref!$B$2:$B$12659,MATCH(D577,Last6M_AvgSales_Ref!$A$2:$A$12659,0)),"")</f>
        <v>25.75</v>
      </c>
    </row>
    <row r="578" customFormat="false" ht="14.25" hidden="false" customHeight="true" outlineLevel="0" collapsed="false">
      <c r="A578" s="70" t="s">
        <v>134</v>
      </c>
      <c r="B578" s="71" t="s">
        <v>69</v>
      </c>
      <c r="C578" s="72" t="s">
        <v>1718</v>
      </c>
      <c r="D578" s="72" t="n">
        <v>1000000950</v>
      </c>
      <c r="E578" s="73" t="s">
        <v>1719</v>
      </c>
      <c r="F578" s="74" t="n">
        <v>44481</v>
      </c>
      <c r="G578" s="67" t="str">
        <f aca="false">IF(I578&gt;0,"Targeted Dealer","-")</f>
        <v>-</v>
      </c>
      <c r="H578" s="67"/>
      <c r="I578" s="68" t="n">
        <v>0</v>
      </c>
      <c r="J578" s="68" t="n">
        <f aca="false">I578/$J$1*($J$1-$E$1)</f>
        <v>0</v>
      </c>
      <c r="K578" s="69" t="n">
        <v>0</v>
      </c>
      <c r="L578" s="69" t="n">
        <f aca="false">I578-K578</f>
        <v>0</v>
      </c>
      <c r="M578" s="69" t="str">
        <f aca="false">IFERROR((K578/J578%),"-")</f>
        <v>-</v>
      </c>
      <c r="N578" s="97" t="n">
        <v>0</v>
      </c>
      <c r="O578" s="98" t="str">
        <f aca="false">IF(F578&lt;=$P$2,"June","")</f>
        <v>June</v>
      </c>
      <c r="P578" s="97" t="n">
        <f aca="false">N578</f>
        <v>0</v>
      </c>
      <c r="Q578" s="99" t="n">
        <f aca="false">K578-P578</f>
        <v>0</v>
      </c>
      <c r="R578" s="98" t="n">
        <f aca="false">IFERROR(IF(O578="May",(K578/P578-1))," ")</f>
        <v>0</v>
      </c>
      <c r="S578" s="105" t="b">
        <f aca="false">IF(N578&gt;0,IF(O578="","-",IF(R578&lt;0%,"DEGROWTH","GROWTH")))</f>
        <v>0</v>
      </c>
      <c r="T578" s="69" t="n">
        <v>25</v>
      </c>
      <c r="U578" s="101" t="str">
        <f aca="false">IF(F578&lt;=$V$2,"May","")</f>
        <v>May</v>
      </c>
      <c r="V578" s="69" t="n">
        <f aca="false">T578</f>
        <v>25</v>
      </c>
      <c r="W578" s="102" t="n">
        <f aca="false">K578-V578</f>
        <v>-25</v>
      </c>
      <c r="X578" s="103" t="n">
        <f aca="false">IFERROR(IF(U578="June",(K578/V578-1)),0)</f>
        <v>0</v>
      </c>
      <c r="Y578" s="104" t="str">
        <f aca="false">IF(T578&gt;0,IF(U578="","-",IF(X578&lt;0%,"DEGROWTH","GROWTH")))</f>
        <v>GROWTH</v>
      </c>
      <c r="Z578" s="75" t="n">
        <v>0</v>
      </c>
      <c r="AA578" s="70"/>
      <c r="AB578" s="70" t="s">
        <v>133</v>
      </c>
      <c r="AC578" s="70" t="s">
        <v>134</v>
      </c>
      <c r="AD578" s="3"/>
      <c r="AE578" s="3"/>
      <c r="AF578" s="70" t="s">
        <v>134</v>
      </c>
      <c r="AG578" s="121" t="n">
        <f aca="false">IFERROR(INDEX(Last6M_AvgSales_Ref!$B$2:$B$12659,MATCH(D578,Last6M_AvgSales_Ref!$A$2:$A$12659,0)),"")</f>
        <v>29.1666666666667</v>
      </c>
    </row>
    <row r="579" customFormat="false" ht="14.25" hidden="false" customHeight="true" outlineLevel="0" collapsed="false">
      <c r="A579" s="70" t="s">
        <v>134</v>
      </c>
      <c r="B579" s="71" t="s">
        <v>69</v>
      </c>
      <c r="C579" s="72" t="s">
        <v>1720</v>
      </c>
      <c r="D579" s="72" t="n">
        <v>1000002627</v>
      </c>
      <c r="E579" s="73" t="s">
        <v>1721</v>
      </c>
      <c r="F579" s="74" t="n">
        <v>44643</v>
      </c>
      <c r="G579" s="67" t="str">
        <f aca="false">IF(I579&gt;0,"Targeted Dealer","-")</f>
        <v>Targeted Dealer</v>
      </c>
      <c r="H579" s="67"/>
      <c r="I579" s="68" t="n">
        <v>240</v>
      </c>
      <c r="J579" s="68" t="n">
        <f aca="false">I579/$J$1*($J$1-$E$1)</f>
        <v>240</v>
      </c>
      <c r="K579" s="69" t="n">
        <v>140</v>
      </c>
      <c r="L579" s="69" t="n">
        <f aca="false">I579-K579</f>
        <v>100</v>
      </c>
      <c r="M579" s="69" t="n">
        <f aca="false">IFERROR((K579/J579%),"-")</f>
        <v>58.3333333333333</v>
      </c>
      <c r="N579" s="97" t="n">
        <v>140</v>
      </c>
      <c r="O579" s="98" t="str">
        <f aca="false">IF(F579&lt;=$P$2,"June","")</f>
        <v>June</v>
      </c>
      <c r="P579" s="97" t="n">
        <f aca="false">N579</f>
        <v>140</v>
      </c>
      <c r="Q579" s="99" t="n">
        <f aca="false">K579-P579</f>
        <v>0</v>
      </c>
      <c r="R579" s="98" t="n">
        <f aca="false">IFERROR(IF(O579="May",(K579/P579-1))," ")</f>
        <v>0</v>
      </c>
      <c r="S579" s="100" t="str">
        <f aca="false">IF(N579&gt;0,IF(O579="","-",IF(R579&lt;0%,"DEGROWTH","GROWTH")))</f>
        <v>GROWTH</v>
      </c>
      <c r="T579" s="69" t="n">
        <v>90</v>
      </c>
      <c r="U579" s="101" t="str">
        <f aca="false">IF(F579&lt;=$V$2,"May","")</f>
        <v>May</v>
      </c>
      <c r="V579" s="69" t="n">
        <f aca="false">T579</f>
        <v>90</v>
      </c>
      <c r="W579" s="102" t="n">
        <f aca="false">K579-V579</f>
        <v>50</v>
      </c>
      <c r="X579" s="103" t="n">
        <f aca="false">IFERROR(IF(U579="June",(K579/V579-1)),0)</f>
        <v>0</v>
      </c>
      <c r="Y579" s="104" t="str">
        <f aca="false">IF(T579&gt;0,IF(U579="","-",IF(X579&lt;0%,"DEGROWTH","GROWTH")))</f>
        <v>GROWTH</v>
      </c>
      <c r="Z579" s="75" t="n">
        <v>0</v>
      </c>
      <c r="AA579" s="70"/>
      <c r="AB579" s="70" t="s">
        <v>133</v>
      </c>
      <c r="AC579" s="70" t="s">
        <v>134</v>
      </c>
      <c r="AD579" s="3"/>
      <c r="AE579" s="3"/>
      <c r="AF579" s="70" t="s">
        <v>134</v>
      </c>
      <c r="AG579" s="121" t="n">
        <f aca="false">IFERROR(INDEX(Last6M_AvgSales_Ref!$B$2:$B$12659,MATCH(D579,Last6M_AvgSales_Ref!$A$2:$A$12659,0)),"")</f>
        <v>200.333333333333</v>
      </c>
    </row>
    <row r="580" customFormat="false" ht="14.25" hidden="false" customHeight="true" outlineLevel="0" collapsed="false">
      <c r="A580" s="70" t="s">
        <v>134</v>
      </c>
      <c r="B580" s="71" t="s">
        <v>69</v>
      </c>
      <c r="C580" s="72" t="s">
        <v>1722</v>
      </c>
      <c r="D580" s="72" t="n">
        <v>1000002762</v>
      </c>
      <c r="E580" s="72" t="s">
        <v>1723</v>
      </c>
      <c r="F580" s="74" t="n">
        <v>44707</v>
      </c>
      <c r="G580" s="67" t="str">
        <f aca="false">IF(I580&gt;0,"Targeted Dealer","-")</f>
        <v>Targeted Dealer</v>
      </c>
      <c r="H580" s="67"/>
      <c r="I580" s="68" t="n">
        <v>70</v>
      </c>
      <c r="J580" s="68" t="n">
        <f aca="false">I580/$J$1*($J$1-$E$1)</f>
        <v>70</v>
      </c>
      <c r="K580" s="69" t="n">
        <v>0</v>
      </c>
      <c r="L580" s="69" t="n">
        <f aca="false">I580-K580</f>
        <v>70</v>
      </c>
      <c r="M580" s="69" t="n">
        <f aca="false">IFERROR((K580/J580%),"-")</f>
        <v>0</v>
      </c>
      <c r="N580" s="97" t="n">
        <v>25</v>
      </c>
      <c r="O580" s="98" t="str">
        <f aca="false">IF(F580&lt;=$P$2,"June","")</f>
        <v>June</v>
      </c>
      <c r="P580" s="97" t="n">
        <f aca="false">N580</f>
        <v>25</v>
      </c>
      <c r="Q580" s="99" t="n">
        <f aca="false">K580-P580</f>
        <v>-25</v>
      </c>
      <c r="R580" s="98" t="n">
        <f aca="false">IFERROR(IF(O580="May",(K580/P580-1))," ")</f>
        <v>0</v>
      </c>
      <c r="S580" s="100" t="str">
        <f aca="false">IF(N580&gt;0,IF(O580="","-",IF(R580&lt;0%,"DEGROWTH","GROWTH")))</f>
        <v>GROWTH</v>
      </c>
      <c r="T580" s="69" t="n">
        <v>30</v>
      </c>
      <c r="U580" s="101" t="str">
        <f aca="false">IF(F580&lt;=$V$2,"May","")</f>
        <v>May</v>
      </c>
      <c r="V580" s="69" t="n">
        <f aca="false">T580</f>
        <v>30</v>
      </c>
      <c r="W580" s="102" t="n">
        <f aca="false">K580-V580</f>
        <v>-30</v>
      </c>
      <c r="X580" s="103" t="n">
        <f aca="false">IFERROR(IF(U580="June",(K580/V580-1)),0)</f>
        <v>0</v>
      </c>
      <c r="Y580" s="104" t="str">
        <f aca="false">IF(T580&gt;0,IF(U580="","-",IF(X580&lt;0%,"DEGROWTH","GROWTH")))</f>
        <v>GROWTH</v>
      </c>
      <c r="Z580" s="75" t="n">
        <v>0</v>
      </c>
      <c r="AA580" s="70"/>
      <c r="AB580" s="70" t="s">
        <v>133</v>
      </c>
      <c r="AC580" s="70" t="s">
        <v>134</v>
      </c>
      <c r="AD580" s="3"/>
      <c r="AE580" s="3"/>
      <c r="AF580" s="70" t="s">
        <v>134</v>
      </c>
      <c r="AG580" s="121" t="n">
        <f aca="false">IFERROR(INDEX(Last6M_AvgSales_Ref!$B$2:$B$12659,MATCH(D580,Last6M_AvgSales_Ref!$A$2:$A$12659,0)),"")</f>
        <v>12.5</v>
      </c>
    </row>
    <row r="581" customFormat="false" ht="14.25" hidden="false" customHeight="true" outlineLevel="0" collapsed="false">
      <c r="A581" s="70" t="s">
        <v>134</v>
      </c>
      <c r="B581" s="71" t="s">
        <v>65</v>
      </c>
      <c r="C581" s="72" t="s">
        <v>1724</v>
      </c>
      <c r="D581" s="72" t="n">
        <v>1000002813</v>
      </c>
      <c r="E581" s="72" t="s">
        <v>1725</v>
      </c>
      <c r="F581" s="74" t="n">
        <v>44721</v>
      </c>
      <c r="G581" s="67" t="str">
        <f aca="false">IF(I581&gt;0,"Targeted Dealer","-")</f>
        <v>Targeted Dealer</v>
      </c>
      <c r="H581" s="67"/>
      <c r="I581" s="68" t="n">
        <v>330</v>
      </c>
      <c r="J581" s="68" t="n">
        <f aca="false">I581/$J$1*($J$1-$E$1)</f>
        <v>330</v>
      </c>
      <c r="K581" s="69" t="n">
        <v>100</v>
      </c>
      <c r="L581" s="69" t="n">
        <f aca="false">I581-K581</f>
        <v>230</v>
      </c>
      <c r="M581" s="69" t="n">
        <f aca="false">IFERROR((K581/J581%),"-")</f>
        <v>30.3030303030303</v>
      </c>
      <c r="N581" s="97" t="n">
        <v>90</v>
      </c>
      <c r="O581" s="98" t="str">
        <f aca="false">IF(F581&lt;=$P$2,"June","")</f>
        <v>June</v>
      </c>
      <c r="P581" s="97" t="n">
        <f aca="false">N581</f>
        <v>90</v>
      </c>
      <c r="Q581" s="99" t="n">
        <f aca="false">K581-P581</f>
        <v>10</v>
      </c>
      <c r="R581" s="98" t="n">
        <f aca="false">IFERROR(IF(O581="May",(K581/P581-1))," ")</f>
        <v>0</v>
      </c>
      <c r="S581" s="100" t="str">
        <f aca="false">IF(N581&gt;0,IF(O581="","-",IF(R581&lt;0%,"DEGROWTH","GROWTH")))</f>
        <v>GROWTH</v>
      </c>
      <c r="T581" s="69" t="n">
        <v>155</v>
      </c>
      <c r="U581" s="101" t="str">
        <f aca="false">IF(F581&lt;=$V$2,"May","")</f>
        <v>May</v>
      </c>
      <c r="V581" s="69" t="n">
        <f aca="false">T581</f>
        <v>155</v>
      </c>
      <c r="W581" s="102" t="n">
        <f aca="false">K581-V581</f>
        <v>-55</v>
      </c>
      <c r="X581" s="103" t="n">
        <f aca="false">IFERROR(IF(U581="June",(K581/V581-1)),0)</f>
        <v>0</v>
      </c>
      <c r="Y581" s="104" t="str">
        <f aca="false">IF(T581&gt;0,IF(U581="","-",IF(X581&lt;0%,"DEGROWTH","GROWTH")))</f>
        <v>GROWTH</v>
      </c>
      <c r="Z581" s="75" t="n">
        <v>0</v>
      </c>
      <c r="AA581" s="70"/>
      <c r="AB581" s="70" t="s">
        <v>133</v>
      </c>
      <c r="AC581" s="70" t="s">
        <v>134</v>
      </c>
      <c r="AD581" s="3"/>
      <c r="AE581" s="3"/>
      <c r="AF581" s="70" t="s">
        <v>134</v>
      </c>
      <c r="AG581" s="121" t="n">
        <f aca="false">IFERROR(INDEX(Last6M_AvgSales_Ref!$B$2:$B$12659,MATCH(D581,Last6M_AvgSales_Ref!$A$2:$A$12659,0)),"")</f>
        <v>215.741666666667</v>
      </c>
    </row>
    <row r="582" customFormat="false" ht="14.25" hidden="false" customHeight="true" outlineLevel="0" collapsed="false">
      <c r="A582" s="70" t="s">
        <v>134</v>
      </c>
      <c r="B582" s="71" t="s">
        <v>65</v>
      </c>
      <c r="C582" s="72" t="s">
        <v>1726</v>
      </c>
      <c r="D582" s="72" t="n">
        <v>1000002833</v>
      </c>
      <c r="E582" s="72" t="s">
        <v>1727</v>
      </c>
      <c r="F582" s="74" t="n">
        <v>44755</v>
      </c>
      <c r="G582" s="67" t="str">
        <f aca="false">IF(I582&gt;0,"Targeted Dealer","-")</f>
        <v>Targeted Dealer</v>
      </c>
      <c r="H582" s="67"/>
      <c r="I582" s="68" t="n">
        <v>700</v>
      </c>
      <c r="J582" s="68" t="n">
        <f aca="false">I582/$J$1*($J$1-$E$1)</f>
        <v>700</v>
      </c>
      <c r="K582" s="69" t="n">
        <v>564</v>
      </c>
      <c r="L582" s="69" t="n">
        <f aca="false">I582-K582</f>
        <v>136</v>
      </c>
      <c r="M582" s="69" t="n">
        <f aca="false">IFERROR((K582/J582%),"-")</f>
        <v>80.5714285714286</v>
      </c>
      <c r="N582" s="97" t="n">
        <v>428</v>
      </c>
      <c r="O582" s="98" t="str">
        <f aca="false">IF(F582&lt;=$P$2,"June","")</f>
        <v>June</v>
      </c>
      <c r="P582" s="97" t="n">
        <f aca="false">N582</f>
        <v>428</v>
      </c>
      <c r="Q582" s="99" t="n">
        <f aca="false">K582-P582</f>
        <v>136</v>
      </c>
      <c r="R582" s="98" t="n">
        <f aca="false">IFERROR(IF(O582="May",(K582/P582-1))," ")</f>
        <v>0</v>
      </c>
      <c r="S582" s="100" t="str">
        <f aca="false">IF(N582&gt;0,IF(O582="","-",IF(R582&lt;0%,"DEGROWTH","GROWTH")))</f>
        <v>GROWTH</v>
      </c>
      <c r="T582" s="69" t="n">
        <v>340</v>
      </c>
      <c r="U582" s="101" t="str">
        <f aca="false">IF(F582&lt;=$V$2,"May","")</f>
        <v>May</v>
      </c>
      <c r="V582" s="69" t="n">
        <f aca="false">T582</f>
        <v>340</v>
      </c>
      <c r="W582" s="102" t="n">
        <f aca="false">K582-V582</f>
        <v>224</v>
      </c>
      <c r="X582" s="103" t="n">
        <f aca="false">IFERROR(IF(U582="June",(K582/V582-1)),0)</f>
        <v>0</v>
      </c>
      <c r="Y582" s="104" t="str">
        <f aca="false">IF(T582&gt;0,IF(U582="","-",IF(X582&lt;0%,"DEGROWTH","GROWTH")))</f>
        <v>GROWTH</v>
      </c>
      <c r="Z582" s="75" t="n">
        <v>0</v>
      </c>
      <c r="AA582" s="70"/>
      <c r="AB582" s="70" t="s">
        <v>133</v>
      </c>
      <c r="AC582" s="70" t="s">
        <v>134</v>
      </c>
      <c r="AD582" s="3"/>
      <c r="AE582" s="3"/>
      <c r="AF582" s="70" t="s">
        <v>134</v>
      </c>
      <c r="AG582" s="121" t="n">
        <f aca="false">IFERROR(INDEX(Last6M_AvgSales_Ref!$B$2:$B$12659,MATCH(D582,Last6M_AvgSales_Ref!$A$2:$A$12659,0)),"")</f>
        <v>582.916666666667</v>
      </c>
    </row>
    <row r="583" customFormat="false" ht="14.25" hidden="false" customHeight="true" outlineLevel="0" collapsed="false">
      <c r="A583" s="70" t="s">
        <v>134</v>
      </c>
      <c r="B583" s="71" t="s">
        <v>69</v>
      </c>
      <c r="C583" s="72" t="s">
        <v>1728</v>
      </c>
      <c r="D583" s="72" t="n">
        <v>1000003282</v>
      </c>
      <c r="E583" s="72" t="s">
        <v>1729</v>
      </c>
      <c r="F583" s="74" t="n">
        <v>44951</v>
      </c>
      <c r="G583" s="67" t="str">
        <f aca="false">IF(I583&gt;0,"Targeted Dealer","-")</f>
        <v>Targeted Dealer</v>
      </c>
      <c r="H583" s="67"/>
      <c r="I583" s="68" t="n">
        <v>330</v>
      </c>
      <c r="J583" s="68" t="n">
        <f aca="false">I583/$J$1*($J$1-$E$1)</f>
        <v>330</v>
      </c>
      <c r="K583" s="69" t="n">
        <v>75</v>
      </c>
      <c r="L583" s="69" t="n">
        <f aca="false">I583-K583</f>
        <v>255</v>
      </c>
      <c r="M583" s="69" t="n">
        <f aca="false">IFERROR((K583/J583%),"-")</f>
        <v>22.7272727272727</v>
      </c>
      <c r="N583" s="97" t="n">
        <v>57.5</v>
      </c>
      <c r="O583" s="98" t="str">
        <f aca="false">IF(F583&lt;=$P$2,"June","")</f>
        <v>June</v>
      </c>
      <c r="P583" s="97" t="n">
        <f aca="false">N583</f>
        <v>57.5</v>
      </c>
      <c r="Q583" s="99" t="n">
        <f aca="false">K583-P583</f>
        <v>17.5</v>
      </c>
      <c r="R583" s="98" t="n">
        <f aca="false">IFERROR(IF(O583="May",(K583/P583-1))," ")</f>
        <v>0</v>
      </c>
      <c r="S583" s="100" t="str">
        <f aca="false">IF(N583&gt;0,IF(O583="","-",IF(R583&lt;0%,"DEGROWTH","GROWTH")))</f>
        <v>GROWTH</v>
      </c>
      <c r="T583" s="69" t="n">
        <v>165</v>
      </c>
      <c r="U583" s="101" t="str">
        <f aca="false">IF(F583&lt;=$V$2,"May","")</f>
        <v>May</v>
      </c>
      <c r="V583" s="69" t="n">
        <f aca="false">T583</f>
        <v>165</v>
      </c>
      <c r="W583" s="102" t="n">
        <f aca="false">K583-V583</f>
        <v>-90</v>
      </c>
      <c r="X583" s="103" t="n">
        <f aca="false">IFERROR(IF(U583="June",(K583/V583-1)),0)</f>
        <v>0</v>
      </c>
      <c r="Y583" s="104" t="str">
        <f aca="false">IF(T583&gt;0,IF(U583="","-",IF(X583&lt;0%,"DEGROWTH","GROWTH")))</f>
        <v>GROWTH</v>
      </c>
      <c r="Z583" s="75" t="n">
        <v>0</v>
      </c>
      <c r="AA583" s="70"/>
      <c r="AB583" s="70" t="s">
        <v>133</v>
      </c>
      <c r="AC583" s="70" t="s">
        <v>134</v>
      </c>
      <c r="AD583" s="3"/>
      <c r="AE583" s="3"/>
      <c r="AF583" s="70" t="s">
        <v>134</v>
      </c>
      <c r="AG583" s="121" t="n">
        <f aca="false">IFERROR(INDEX(Last6M_AvgSales_Ref!$B$2:$B$12659,MATCH(D583,Last6M_AvgSales_Ref!$A$2:$A$12659,0)),"")</f>
        <v>111.666666666667</v>
      </c>
    </row>
    <row r="584" customFormat="false" ht="14.25" hidden="false" customHeight="true" outlineLevel="0" collapsed="false">
      <c r="A584" s="70" t="s">
        <v>134</v>
      </c>
      <c r="B584" s="71" t="s">
        <v>69</v>
      </c>
      <c r="C584" s="72" t="s">
        <v>1730</v>
      </c>
      <c r="D584" s="72" t="n">
        <v>1000003292</v>
      </c>
      <c r="E584" s="72" t="s">
        <v>1731</v>
      </c>
      <c r="F584" s="74" t="n">
        <v>44953</v>
      </c>
      <c r="G584" s="67" t="str">
        <f aca="false">IF(I584&gt;0,"Targeted Dealer","-")</f>
        <v>Targeted Dealer</v>
      </c>
      <c r="H584" s="67"/>
      <c r="I584" s="68" t="n">
        <v>500</v>
      </c>
      <c r="J584" s="68" t="n">
        <f aca="false">I584/$J$1*($J$1-$E$1)</f>
        <v>500</v>
      </c>
      <c r="K584" s="69" t="n">
        <v>315.5</v>
      </c>
      <c r="L584" s="69" t="n">
        <f aca="false">I584-K584</f>
        <v>184.5</v>
      </c>
      <c r="M584" s="69" t="n">
        <f aca="false">IFERROR((K584/J584%),"-")</f>
        <v>63.1</v>
      </c>
      <c r="N584" s="97" t="n">
        <v>257.5</v>
      </c>
      <c r="O584" s="98" t="str">
        <f aca="false">IF(F584&lt;=$P$2,"June","")</f>
        <v>June</v>
      </c>
      <c r="P584" s="97" t="n">
        <f aca="false">N584</f>
        <v>257.5</v>
      </c>
      <c r="Q584" s="99" t="n">
        <f aca="false">K584-P584</f>
        <v>58</v>
      </c>
      <c r="R584" s="98" t="n">
        <f aca="false">IFERROR(IF(O584="May",(K584/P584-1))," ")</f>
        <v>0</v>
      </c>
      <c r="S584" s="100" t="str">
        <f aca="false">IF(N584&gt;0,IF(O584="","-",IF(R584&lt;0%,"DEGROWTH","GROWTH")))</f>
        <v>GROWTH</v>
      </c>
      <c r="T584" s="69" t="n">
        <v>168.5</v>
      </c>
      <c r="U584" s="101" t="str">
        <f aca="false">IF(F584&lt;=$V$2,"May","")</f>
        <v>May</v>
      </c>
      <c r="V584" s="69" t="n">
        <f aca="false">T584</f>
        <v>168.5</v>
      </c>
      <c r="W584" s="102" t="n">
        <f aca="false">K584-V584</f>
        <v>147</v>
      </c>
      <c r="X584" s="103" t="n">
        <f aca="false">IFERROR(IF(U584="June",(K584/V584-1)),0)</f>
        <v>0</v>
      </c>
      <c r="Y584" s="104" t="str">
        <f aca="false">IF(T584&gt;0,IF(U584="","-",IF(X584&lt;0%,"DEGROWTH","GROWTH")))</f>
        <v>GROWTH</v>
      </c>
      <c r="Z584" s="75" t="n">
        <v>0</v>
      </c>
      <c r="AA584" s="70"/>
      <c r="AB584" s="70" t="s">
        <v>133</v>
      </c>
      <c r="AC584" s="70" t="s">
        <v>134</v>
      </c>
      <c r="AD584" s="3"/>
      <c r="AE584" s="3"/>
      <c r="AF584" s="70" t="s">
        <v>134</v>
      </c>
      <c r="AG584" s="121" t="n">
        <f aca="false">IFERROR(INDEX(Last6M_AvgSales_Ref!$B$2:$B$12659,MATCH(D584,Last6M_AvgSales_Ref!$A$2:$A$12659,0)),"")</f>
        <v>375.25</v>
      </c>
    </row>
    <row r="585" customFormat="false" ht="14.25" hidden="false" customHeight="true" outlineLevel="0" collapsed="false">
      <c r="A585" s="70" t="s">
        <v>134</v>
      </c>
      <c r="B585" s="71" t="s">
        <v>65</v>
      </c>
      <c r="C585" s="72" t="s">
        <v>1732</v>
      </c>
      <c r="D585" s="72" t="n">
        <v>1000003344</v>
      </c>
      <c r="E585" s="72" t="s">
        <v>738</v>
      </c>
      <c r="F585" s="74" t="n">
        <v>44971</v>
      </c>
      <c r="G585" s="67" t="str">
        <f aca="false">IF(I585&gt;0,"Targeted Dealer","-")</f>
        <v>Targeted Dealer</v>
      </c>
      <c r="H585" s="67"/>
      <c r="I585" s="68" t="n">
        <v>100</v>
      </c>
      <c r="J585" s="68" t="n">
        <f aca="false">I585/$J$1*($J$1-$E$1)</f>
        <v>100</v>
      </c>
      <c r="K585" s="69" t="n">
        <v>42.5</v>
      </c>
      <c r="L585" s="69" t="n">
        <f aca="false">I585-K585</f>
        <v>57.5</v>
      </c>
      <c r="M585" s="69" t="n">
        <f aca="false">IFERROR((K585/J585%),"-")</f>
        <v>42.5</v>
      </c>
      <c r="N585" s="97" t="n">
        <v>25</v>
      </c>
      <c r="O585" s="98" t="str">
        <f aca="false">IF(F585&lt;=$P$2,"June","")</f>
        <v>June</v>
      </c>
      <c r="P585" s="97" t="n">
        <f aca="false">N585</f>
        <v>25</v>
      </c>
      <c r="Q585" s="99" t="n">
        <f aca="false">K585-P585</f>
        <v>17.5</v>
      </c>
      <c r="R585" s="98" t="n">
        <f aca="false">IFERROR(IF(O585="May",(K585/P585-1))," ")</f>
        <v>0</v>
      </c>
      <c r="S585" s="100" t="str">
        <f aca="false">IF(N585&gt;0,IF(O585="","-",IF(R585&lt;0%,"DEGROWTH","GROWTH")))</f>
        <v>GROWTH</v>
      </c>
      <c r="T585" s="69" t="n">
        <v>50</v>
      </c>
      <c r="U585" s="101" t="str">
        <f aca="false">IF(F585&lt;=$V$2,"May","")</f>
        <v>May</v>
      </c>
      <c r="V585" s="69" t="n">
        <f aca="false">T585</f>
        <v>50</v>
      </c>
      <c r="W585" s="102" t="n">
        <f aca="false">K585-V585</f>
        <v>-7.5</v>
      </c>
      <c r="X585" s="103" t="n">
        <f aca="false">IFERROR(IF(U585="June",(K585/V585-1)),0)</f>
        <v>0</v>
      </c>
      <c r="Y585" s="104" t="str">
        <f aca="false">IF(T585&gt;0,IF(U585="","-",IF(X585&lt;0%,"DEGROWTH","GROWTH")))</f>
        <v>GROWTH</v>
      </c>
      <c r="Z585" s="75" t="n">
        <v>0</v>
      </c>
      <c r="AA585" s="70"/>
      <c r="AB585" s="70" t="s">
        <v>133</v>
      </c>
      <c r="AC585" s="70" t="s">
        <v>134</v>
      </c>
      <c r="AD585" s="3"/>
      <c r="AE585" s="3"/>
      <c r="AF585" s="70" t="s">
        <v>134</v>
      </c>
      <c r="AG585" s="121" t="n">
        <f aca="false">IFERROR(INDEX(Last6M_AvgSales_Ref!$B$2:$B$12659,MATCH(D585,Last6M_AvgSales_Ref!$A$2:$A$12659,0)),"")</f>
        <v>39.1666666666667</v>
      </c>
    </row>
    <row r="586" customFormat="false" ht="14.25" hidden="false" customHeight="true" outlineLevel="0" collapsed="false">
      <c r="A586" s="70" t="s">
        <v>134</v>
      </c>
      <c r="B586" s="71" t="s">
        <v>65</v>
      </c>
      <c r="C586" s="72" t="s">
        <v>1733</v>
      </c>
      <c r="D586" s="72" t="n">
        <v>1000003366</v>
      </c>
      <c r="E586" s="72" t="s">
        <v>1734</v>
      </c>
      <c r="F586" s="74" t="n">
        <v>44975</v>
      </c>
      <c r="G586" s="67" t="str">
        <f aca="false">IF(I586&gt;0,"Targeted Dealer","-")</f>
        <v>Targeted Dealer</v>
      </c>
      <c r="H586" s="67"/>
      <c r="I586" s="68" t="n">
        <v>800</v>
      </c>
      <c r="J586" s="68" t="n">
        <f aca="false">I586/$J$1*($J$1-$E$1)</f>
        <v>800</v>
      </c>
      <c r="K586" s="69" t="n">
        <v>225</v>
      </c>
      <c r="L586" s="69" t="n">
        <f aca="false">I586-K586</f>
        <v>575</v>
      </c>
      <c r="M586" s="69" t="n">
        <f aca="false">IFERROR((K586/J586%),"-")</f>
        <v>28.125</v>
      </c>
      <c r="N586" s="97" t="n">
        <v>285</v>
      </c>
      <c r="O586" s="98" t="str">
        <f aca="false">IF(F586&lt;=$P$2,"June","")</f>
        <v>June</v>
      </c>
      <c r="P586" s="97" t="n">
        <f aca="false">N586</f>
        <v>285</v>
      </c>
      <c r="Q586" s="99" t="n">
        <f aca="false">K586-P586</f>
        <v>-60</v>
      </c>
      <c r="R586" s="98" t="n">
        <f aca="false">IFERROR(IF(O586="May",(K586/P586-1))," ")</f>
        <v>0</v>
      </c>
      <c r="S586" s="100" t="str">
        <f aca="false">IF(N586&gt;0,IF(O586="","-",IF(R586&lt;0%,"DEGROWTH","GROWTH")))</f>
        <v>GROWTH</v>
      </c>
      <c r="T586" s="69" t="n">
        <v>535</v>
      </c>
      <c r="U586" s="101" t="str">
        <f aca="false">IF(F586&lt;=$V$2,"May","")</f>
        <v>May</v>
      </c>
      <c r="V586" s="69" t="n">
        <f aca="false">T586</f>
        <v>535</v>
      </c>
      <c r="W586" s="102" t="n">
        <f aca="false">K586-V586</f>
        <v>-310</v>
      </c>
      <c r="X586" s="103" t="n">
        <f aca="false">IFERROR(IF(U586="June",(K586/V586-1)),0)</f>
        <v>0</v>
      </c>
      <c r="Y586" s="104" t="str">
        <f aca="false">IF(T586&gt;0,IF(U586="","-",IF(X586&lt;0%,"DEGROWTH","GROWTH")))</f>
        <v>GROWTH</v>
      </c>
      <c r="Z586" s="75" t="n">
        <v>0</v>
      </c>
      <c r="AA586" s="70"/>
      <c r="AB586" s="70" t="s">
        <v>133</v>
      </c>
      <c r="AC586" s="70" t="s">
        <v>134</v>
      </c>
      <c r="AD586" s="3"/>
      <c r="AE586" s="3"/>
      <c r="AF586" s="70" t="s">
        <v>134</v>
      </c>
      <c r="AG586" s="121" t="n">
        <f aca="false">IFERROR(INDEX(Last6M_AvgSales_Ref!$B$2:$B$12659,MATCH(D586,Last6M_AvgSales_Ref!$A$2:$A$12659,0)),"")</f>
        <v>388.5</v>
      </c>
    </row>
    <row r="587" customFormat="false" ht="14.25" hidden="false" customHeight="true" outlineLevel="0" collapsed="false">
      <c r="A587" s="70" t="s">
        <v>134</v>
      </c>
      <c r="B587" s="71" t="s">
        <v>65</v>
      </c>
      <c r="C587" s="72" t="s">
        <v>1735</v>
      </c>
      <c r="D587" s="72" t="n">
        <v>1000003393</v>
      </c>
      <c r="E587" s="72" t="s">
        <v>1736</v>
      </c>
      <c r="F587" s="74" t="n">
        <v>44985</v>
      </c>
      <c r="G587" s="67" t="str">
        <f aca="false">IF(I587&gt;0,"Targeted Dealer","-")</f>
        <v>Targeted Dealer</v>
      </c>
      <c r="H587" s="67"/>
      <c r="I587" s="68" t="n">
        <v>600</v>
      </c>
      <c r="J587" s="68" t="n">
        <f aca="false">I587/$J$1*($J$1-$E$1)</f>
        <v>600</v>
      </c>
      <c r="K587" s="69" t="n">
        <v>50</v>
      </c>
      <c r="L587" s="69" t="n">
        <f aca="false">I587-K587</f>
        <v>550</v>
      </c>
      <c r="M587" s="69" t="n">
        <f aca="false">IFERROR((K587/J587%),"-")</f>
        <v>8.33333333333333</v>
      </c>
      <c r="N587" s="97" t="n">
        <v>205</v>
      </c>
      <c r="O587" s="98" t="str">
        <f aca="false">IF(F587&lt;=$P$2,"June","")</f>
        <v>June</v>
      </c>
      <c r="P587" s="97" t="n">
        <f aca="false">N587</f>
        <v>205</v>
      </c>
      <c r="Q587" s="99" t="n">
        <f aca="false">K587-P587</f>
        <v>-155</v>
      </c>
      <c r="R587" s="98" t="n">
        <f aca="false">IFERROR(IF(O587="May",(K587/P587-1))," ")</f>
        <v>0</v>
      </c>
      <c r="S587" s="100" t="str">
        <f aca="false">IF(N587&gt;0,IF(O587="","-",IF(R587&lt;0%,"DEGROWTH","GROWTH")))</f>
        <v>GROWTH</v>
      </c>
      <c r="T587" s="69" t="n">
        <v>282</v>
      </c>
      <c r="U587" s="101" t="str">
        <f aca="false">IF(F587&lt;=$V$2,"May","")</f>
        <v>May</v>
      </c>
      <c r="V587" s="69" t="n">
        <f aca="false">T587</f>
        <v>282</v>
      </c>
      <c r="W587" s="102" t="n">
        <f aca="false">K587-V587</f>
        <v>-232</v>
      </c>
      <c r="X587" s="103" t="n">
        <f aca="false">IFERROR(IF(U587="June",(K587/V587-1)),0)</f>
        <v>0</v>
      </c>
      <c r="Y587" s="104" t="str">
        <f aca="false">IF(T587&gt;0,IF(U587="","-",IF(X587&lt;0%,"DEGROWTH","GROWTH")))</f>
        <v>GROWTH</v>
      </c>
      <c r="Z587" s="75" t="n">
        <v>0</v>
      </c>
      <c r="AA587" s="70"/>
      <c r="AB587" s="70" t="s">
        <v>133</v>
      </c>
      <c r="AC587" s="70" t="s">
        <v>134</v>
      </c>
      <c r="AD587" s="3"/>
      <c r="AE587" s="3"/>
      <c r="AF587" s="70" t="s">
        <v>134</v>
      </c>
      <c r="AG587" s="121" t="n">
        <f aca="false">IFERROR(INDEX(Last6M_AvgSales_Ref!$B$2:$B$12659,MATCH(D587,Last6M_AvgSales_Ref!$A$2:$A$12659,0)),"")</f>
        <v>189.916666666667</v>
      </c>
    </row>
    <row r="588" customFormat="false" ht="14.25" hidden="false" customHeight="true" outlineLevel="0" collapsed="false">
      <c r="A588" s="70" t="s">
        <v>134</v>
      </c>
      <c r="B588" s="71" t="s">
        <v>65</v>
      </c>
      <c r="C588" s="72" t="s">
        <v>1737</v>
      </c>
      <c r="D588" s="72" t="n">
        <v>1000003399</v>
      </c>
      <c r="E588" s="72" t="s">
        <v>1738</v>
      </c>
      <c r="F588" s="74" t="n">
        <v>44985</v>
      </c>
      <c r="G588" s="67" t="str">
        <f aca="false">IF(I588&gt;0,"Targeted Dealer","-")</f>
        <v>Targeted Dealer</v>
      </c>
      <c r="H588" s="67"/>
      <c r="I588" s="68" t="n">
        <v>500</v>
      </c>
      <c r="J588" s="68" t="n">
        <f aca="false">I588/$J$1*($J$1-$E$1)</f>
        <v>500</v>
      </c>
      <c r="K588" s="69" t="n">
        <v>195</v>
      </c>
      <c r="L588" s="69" t="n">
        <f aca="false">I588-K588</f>
        <v>305</v>
      </c>
      <c r="M588" s="69" t="n">
        <f aca="false">IFERROR((K588/J588%),"-")</f>
        <v>39</v>
      </c>
      <c r="N588" s="97" t="n">
        <v>195</v>
      </c>
      <c r="O588" s="98" t="str">
        <f aca="false">IF(F588&lt;=$P$2,"June","")</f>
        <v>June</v>
      </c>
      <c r="P588" s="97" t="n">
        <f aca="false">N588</f>
        <v>195</v>
      </c>
      <c r="Q588" s="99" t="n">
        <f aca="false">K588-P588</f>
        <v>0</v>
      </c>
      <c r="R588" s="98" t="n">
        <f aca="false">IFERROR(IF(O588="May",(K588/P588-1))," ")</f>
        <v>0</v>
      </c>
      <c r="S588" s="100" t="str">
        <f aca="false">IF(N588&gt;0,IF(O588="","-",IF(R588&lt;0%,"DEGROWTH","GROWTH")))</f>
        <v>GROWTH</v>
      </c>
      <c r="T588" s="69" t="n">
        <v>302</v>
      </c>
      <c r="U588" s="101" t="str">
        <f aca="false">IF(F588&lt;=$V$2,"May","")</f>
        <v>May</v>
      </c>
      <c r="V588" s="69" t="n">
        <f aca="false">T588</f>
        <v>302</v>
      </c>
      <c r="W588" s="102" t="n">
        <f aca="false">K588-V588</f>
        <v>-107</v>
      </c>
      <c r="X588" s="103" t="n">
        <f aca="false">IFERROR(IF(U588="June",(K588/V588-1)),0)</f>
        <v>0</v>
      </c>
      <c r="Y588" s="104" t="str">
        <f aca="false">IF(T588&gt;0,IF(U588="","-",IF(X588&lt;0%,"DEGROWTH","GROWTH")))</f>
        <v>GROWTH</v>
      </c>
      <c r="Z588" s="75" t="n">
        <v>0</v>
      </c>
      <c r="AA588" s="70"/>
      <c r="AB588" s="70" t="s">
        <v>133</v>
      </c>
      <c r="AC588" s="70" t="s">
        <v>134</v>
      </c>
      <c r="AD588" s="3"/>
      <c r="AE588" s="3"/>
      <c r="AF588" s="70" t="s">
        <v>134</v>
      </c>
      <c r="AG588" s="121" t="n">
        <f aca="false">IFERROR(INDEX(Last6M_AvgSales_Ref!$B$2:$B$12659,MATCH(D588,Last6M_AvgSales_Ref!$A$2:$A$12659,0)),"")</f>
        <v>258.5</v>
      </c>
    </row>
    <row r="589" customFormat="false" ht="14.25" hidden="false" customHeight="true" outlineLevel="0" collapsed="false">
      <c r="A589" s="70" t="s">
        <v>134</v>
      </c>
      <c r="B589" s="71" t="s">
        <v>65</v>
      </c>
      <c r="C589" s="72" t="s">
        <v>1739</v>
      </c>
      <c r="D589" s="72" t="n">
        <v>1000003415</v>
      </c>
      <c r="E589" s="72" t="s">
        <v>1740</v>
      </c>
      <c r="F589" s="74" t="n">
        <v>44989</v>
      </c>
      <c r="G589" s="67" t="str">
        <f aca="false">IF(I589&gt;0,"Targeted Dealer","-")</f>
        <v>Targeted Dealer</v>
      </c>
      <c r="H589" s="67"/>
      <c r="I589" s="68" t="n">
        <v>250</v>
      </c>
      <c r="J589" s="68" t="n">
        <f aca="false">I589/$J$1*($J$1-$E$1)</f>
        <v>250</v>
      </c>
      <c r="K589" s="69" t="n">
        <v>99</v>
      </c>
      <c r="L589" s="69" t="n">
        <f aca="false">I589-K589</f>
        <v>151</v>
      </c>
      <c r="M589" s="69" t="n">
        <f aca="false">IFERROR((K589/J589%),"-")</f>
        <v>39.6</v>
      </c>
      <c r="N589" s="97" t="n">
        <v>50</v>
      </c>
      <c r="O589" s="98" t="str">
        <f aca="false">IF(F589&lt;=$P$2,"June","")</f>
        <v>June</v>
      </c>
      <c r="P589" s="97" t="n">
        <f aca="false">N589</f>
        <v>50</v>
      </c>
      <c r="Q589" s="99" t="n">
        <f aca="false">K589-P589</f>
        <v>49</v>
      </c>
      <c r="R589" s="98" t="n">
        <f aca="false">IFERROR(IF(O589="May",(K589/P589-1))," ")</f>
        <v>0</v>
      </c>
      <c r="S589" s="100" t="str">
        <f aca="false">IF(N589&gt;0,IF(O589="","-",IF(R589&lt;0%,"DEGROWTH","GROWTH")))</f>
        <v>GROWTH</v>
      </c>
      <c r="T589" s="69" t="n">
        <v>100</v>
      </c>
      <c r="U589" s="101" t="str">
        <f aca="false">IF(F589&lt;=$V$2,"May","")</f>
        <v>May</v>
      </c>
      <c r="V589" s="69" t="n">
        <f aca="false">T589</f>
        <v>100</v>
      </c>
      <c r="W589" s="102" t="n">
        <f aca="false">K589-V589</f>
        <v>-1</v>
      </c>
      <c r="X589" s="103" t="n">
        <f aca="false">IFERROR(IF(U589="June",(K589/V589-1)),0)</f>
        <v>0</v>
      </c>
      <c r="Y589" s="104" t="str">
        <f aca="false">IF(T589&gt;0,IF(U589="","-",IF(X589&lt;0%,"DEGROWTH","GROWTH")))</f>
        <v>GROWTH</v>
      </c>
      <c r="Z589" s="75" t="n">
        <v>0</v>
      </c>
      <c r="AA589" s="70"/>
      <c r="AB589" s="70" t="s">
        <v>133</v>
      </c>
      <c r="AC589" s="70" t="s">
        <v>134</v>
      </c>
      <c r="AD589" s="3"/>
      <c r="AE589" s="3"/>
      <c r="AF589" s="70" t="s">
        <v>134</v>
      </c>
      <c r="AG589" s="121" t="n">
        <f aca="false">IFERROR(INDEX(Last6M_AvgSales_Ref!$B$2:$B$12659,MATCH(D589,Last6M_AvgSales_Ref!$A$2:$A$12659,0)),"")</f>
        <v>103.333333333333</v>
      </c>
    </row>
    <row r="590" customFormat="false" ht="14.25" hidden="false" customHeight="true" outlineLevel="0" collapsed="false">
      <c r="A590" s="70" t="s">
        <v>134</v>
      </c>
      <c r="B590" s="71" t="s">
        <v>69</v>
      </c>
      <c r="C590" s="72" t="s">
        <v>1741</v>
      </c>
      <c r="D590" s="72" t="n">
        <v>1000003454</v>
      </c>
      <c r="E590" s="72" t="s">
        <v>1742</v>
      </c>
      <c r="F590" s="74" t="n">
        <v>45012</v>
      </c>
      <c r="G590" s="67" t="str">
        <f aca="false">IF(I590&gt;0,"Targeted Dealer","-")</f>
        <v>Targeted Dealer</v>
      </c>
      <c r="H590" s="67"/>
      <c r="I590" s="68" t="n">
        <v>200</v>
      </c>
      <c r="J590" s="68" t="n">
        <f aca="false">I590/$J$1*($J$1-$E$1)</f>
        <v>200</v>
      </c>
      <c r="K590" s="69" t="n">
        <v>145.5</v>
      </c>
      <c r="L590" s="69" t="n">
        <f aca="false">I590-K590</f>
        <v>54.5</v>
      </c>
      <c r="M590" s="69" t="n">
        <f aca="false">IFERROR((K590/J590%),"-")</f>
        <v>72.75</v>
      </c>
      <c r="N590" s="97" t="n">
        <v>115.5</v>
      </c>
      <c r="O590" s="98" t="str">
        <f aca="false">IF(F590&lt;=$P$2,"June","")</f>
        <v>June</v>
      </c>
      <c r="P590" s="97" t="n">
        <f aca="false">N590</f>
        <v>115.5</v>
      </c>
      <c r="Q590" s="99" t="n">
        <f aca="false">K590-P590</f>
        <v>30</v>
      </c>
      <c r="R590" s="98" t="n">
        <f aca="false">IFERROR(IF(O590="May",(K590/P590-1))," ")</f>
        <v>0</v>
      </c>
      <c r="S590" s="100" t="str">
        <f aca="false">IF(N590&gt;0,IF(O590="","-",IF(R590&lt;0%,"DEGROWTH","GROWTH")))</f>
        <v>GROWTH</v>
      </c>
      <c r="T590" s="69" t="n">
        <v>90</v>
      </c>
      <c r="U590" s="101" t="str">
        <f aca="false">IF(F590&lt;=$V$2,"May","")</f>
        <v>May</v>
      </c>
      <c r="V590" s="69" t="n">
        <f aca="false">T590</f>
        <v>90</v>
      </c>
      <c r="W590" s="102" t="n">
        <f aca="false">K590-V590</f>
        <v>55.5</v>
      </c>
      <c r="X590" s="103" t="n">
        <f aca="false">IFERROR(IF(U590="June",(K590/V590-1)),0)</f>
        <v>0</v>
      </c>
      <c r="Y590" s="104" t="str">
        <f aca="false">IF(T590&gt;0,IF(U590="","-",IF(X590&lt;0%,"DEGROWTH","GROWTH")))</f>
        <v>GROWTH</v>
      </c>
      <c r="Z590" s="75" t="n">
        <v>0</v>
      </c>
      <c r="AA590" s="70"/>
      <c r="AB590" s="70" t="s">
        <v>133</v>
      </c>
      <c r="AC590" s="70" t="s">
        <v>134</v>
      </c>
      <c r="AD590" s="3"/>
      <c r="AE590" s="3"/>
      <c r="AF590" s="70" t="s">
        <v>134</v>
      </c>
      <c r="AG590" s="121" t="n">
        <f aca="false">IFERROR(INDEX(Last6M_AvgSales_Ref!$B$2:$B$12659,MATCH(D590,Last6M_AvgSales_Ref!$A$2:$A$12659,0)),"")</f>
        <v>98.8333333333333</v>
      </c>
    </row>
    <row r="591" customFormat="false" ht="14.25" hidden="false" customHeight="true" outlineLevel="0" collapsed="false">
      <c r="A591" s="70" t="s">
        <v>134</v>
      </c>
      <c r="B591" s="71" t="s">
        <v>65</v>
      </c>
      <c r="C591" s="72" t="s">
        <v>1743</v>
      </c>
      <c r="D591" s="72" t="n">
        <v>1000003586</v>
      </c>
      <c r="E591" s="72" t="s">
        <v>1744</v>
      </c>
      <c r="F591" s="74" t="n">
        <v>45084</v>
      </c>
      <c r="G591" s="67" t="str">
        <f aca="false">IF(I591&gt;0,"Targeted Dealer","-")</f>
        <v>Targeted Dealer</v>
      </c>
      <c r="H591" s="67"/>
      <c r="I591" s="68" t="n">
        <v>200</v>
      </c>
      <c r="J591" s="68" t="n">
        <f aca="false">I591/$J$1*($J$1-$E$1)</f>
        <v>200</v>
      </c>
      <c r="K591" s="69" t="n">
        <v>122.9</v>
      </c>
      <c r="L591" s="69" t="n">
        <f aca="false">I591-K591</f>
        <v>77.1</v>
      </c>
      <c r="M591" s="69" t="n">
        <f aca="false">IFERROR((K591/J591%),"-")</f>
        <v>61.45</v>
      </c>
      <c r="N591" s="97" t="n">
        <v>0</v>
      </c>
      <c r="O591" s="98" t="str">
        <f aca="false">IF(F591&lt;=$P$2,"June","")</f>
        <v>June</v>
      </c>
      <c r="P591" s="97" t="n">
        <f aca="false">N591</f>
        <v>0</v>
      </c>
      <c r="Q591" s="99" t="n">
        <f aca="false">K591-P591</f>
        <v>122.9</v>
      </c>
      <c r="R591" s="98" t="n">
        <f aca="false">IFERROR(IF(O591="May",(K591/P591-1))," ")</f>
        <v>0</v>
      </c>
      <c r="S591" s="105" t="b">
        <f aca="false">IF(N591&gt;0,IF(O591="","-",IF(R591&lt;0%,"DEGROWTH","GROWTH")))</f>
        <v>0</v>
      </c>
      <c r="T591" s="69" t="n">
        <v>100</v>
      </c>
      <c r="U591" s="101" t="str">
        <f aca="false">IF(F591&lt;=$V$2,"May","")</f>
        <v>May</v>
      </c>
      <c r="V591" s="69" t="n">
        <f aca="false">T591</f>
        <v>100</v>
      </c>
      <c r="W591" s="102" t="n">
        <f aca="false">K591-V591</f>
        <v>22.9</v>
      </c>
      <c r="X591" s="103" t="n">
        <f aca="false">IFERROR(IF(U591="June",(K591/V591-1)),0)</f>
        <v>0</v>
      </c>
      <c r="Y591" s="104" t="str">
        <f aca="false">IF(T591&gt;0,IF(U591="","-",IF(X591&lt;0%,"DEGROWTH","GROWTH")))</f>
        <v>GROWTH</v>
      </c>
      <c r="Z591" s="75" t="n">
        <v>0</v>
      </c>
      <c r="AA591" s="70"/>
      <c r="AB591" s="70" t="s">
        <v>133</v>
      </c>
      <c r="AC591" s="70" t="s">
        <v>134</v>
      </c>
      <c r="AD591" s="3"/>
      <c r="AE591" s="3"/>
      <c r="AF591" s="70" t="s">
        <v>134</v>
      </c>
      <c r="AG591" s="121" t="n">
        <f aca="false">IFERROR(INDEX(Last6M_AvgSales_Ref!$B$2:$B$12659,MATCH(D591,Last6M_AvgSales_Ref!$A$2:$A$12659,0)),"")</f>
        <v>105</v>
      </c>
    </row>
    <row r="592" customFormat="false" ht="14.25" hidden="false" customHeight="true" outlineLevel="0" collapsed="false">
      <c r="A592" s="70" t="s">
        <v>134</v>
      </c>
      <c r="B592" s="71" t="s">
        <v>69</v>
      </c>
      <c r="C592" s="72" t="s">
        <v>1745</v>
      </c>
      <c r="D592" s="72" t="n">
        <v>1000003597</v>
      </c>
      <c r="E592" s="72" t="s">
        <v>1746</v>
      </c>
      <c r="F592" s="74" t="n">
        <v>45093</v>
      </c>
      <c r="G592" s="67" t="str">
        <f aca="false">IF(I592&gt;0,"Targeted Dealer","-")</f>
        <v>Targeted Dealer</v>
      </c>
      <c r="H592" s="67"/>
      <c r="I592" s="68" t="n">
        <v>200</v>
      </c>
      <c r="J592" s="68" t="n">
        <f aca="false">I592/$J$1*($J$1-$E$1)</f>
        <v>200</v>
      </c>
      <c r="K592" s="69" t="n">
        <v>155</v>
      </c>
      <c r="L592" s="69" t="n">
        <f aca="false">I592-K592</f>
        <v>45</v>
      </c>
      <c r="M592" s="69" t="n">
        <f aca="false">IFERROR((K592/J592%),"-")</f>
        <v>77.5</v>
      </c>
      <c r="N592" s="97" t="n">
        <v>55</v>
      </c>
      <c r="O592" s="98" t="str">
        <f aca="false">IF(F592&lt;=$P$2,"June","")</f>
        <v>June</v>
      </c>
      <c r="P592" s="97" t="n">
        <f aca="false">N592</f>
        <v>55</v>
      </c>
      <c r="Q592" s="99" t="n">
        <f aca="false">K592-P592</f>
        <v>100</v>
      </c>
      <c r="R592" s="98" t="n">
        <f aca="false">IFERROR(IF(O592="May",(K592/P592-1))," ")</f>
        <v>0</v>
      </c>
      <c r="S592" s="100" t="str">
        <f aca="false">IF(N592&gt;0,IF(O592="","-",IF(R592&lt;0%,"DEGROWTH","GROWTH")))</f>
        <v>GROWTH</v>
      </c>
      <c r="T592" s="69" t="n">
        <v>64</v>
      </c>
      <c r="U592" s="101" t="str">
        <f aca="false">IF(F592&lt;=$V$2,"May","")</f>
        <v>May</v>
      </c>
      <c r="V592" s="69" t="n">
        <f aca="false">T592</f>
        <v>64</v>
      </c>
      <c r="W592" s="102" t="n">
        <f aca="false">K592-V592</f>
        <v>91</v>
      </c>
      <c r="X592" s="103" t="n">
        <f aca="false">IFERROR(IF(U592="June",(K592/V592-1)),0)</f>
        <v>0</v>
      </c>
      <c r="Y592" s="104" t="str">
        <f aca="false">IF(T592&gt;0,IF(U592="","-",IF(X592&lt;0%,"DEGROWTH","GROWTH")))</f>
        <v>GROWTH</v>
      </c>
      <c r="Z592" s="75" t="n">
        <v>0</v>
      </c>
      <c r="AA592" s="70"/>
      <c r="AB592" s="70" t="s">
        <v>133</v>
      </c>
      <c r="AC592" s="70" t="s">
        <v>134</v>
      </c>
      <c r="AD592" s="3"/>
      <c r="AE592" s="3"/>
      <c r="AF592" s="70" t="s">
        <v>134</v>
      </c>
      <c r="AG592" s="121" t="n">
        <f aca="false">IFERROR(INDEX(Last6M_AvgSales_Ref!$B$2:$B$12659,MATCH(D592,Last6M_AvgSales_Ref!$A$2:$A$12659,0)),"")</f>
        <v>100.166666666667</v>
      </c>
    </row>
    <row r="593" customFormat="false" ht="14.25" hidden="false" customHeight="true" outlineLevel="0" collapsed="false">
      <c r="A593" s="70" t="s">
        <v>134</v>
      </c>
      <c r="B593" s="71" t="s">
        <v>69</v>
      </c>
      <c r="C593" s="72" t="s">
        <v>282</v>
      </c>
      <c r="D593" s="72" t="n">
        <v>1000003637</v>
      </c>
      <c r="E593" s="72" t="s">
        <v>283</v>
      </c>
      <c r="F593" s="74" t="n">
        <v>45133</v>
      </c>
      <c r="G593" s="67" t="str">
        <f aca="false">IF(I593&gt;0,"Targeted Dealer","-")</f>
        <v>Targeted Dealer</v>
      </c>
      <c r="H593" s="67"/>
      <c r="I593" s="68" t="n">
        <v>200</v>
      </c>
      <c r="J593" s="68" t="n">
        <f aca="false">I593/$J$1*($J$1-$E$1)</f>
        <v>200</v>
      </c>
      <c r="K593" s="69" t="n">
        <v>101</v>
      </c>
      <c r="L593" s="69" t="n">
        <f aca="false">I593-K593</f>
        <v>99</v>
      </c>
      <c r="M593" s="69" t="n">
        <f aca="false">IFERROR((K593/J593%),"-")</f>
        <v>50.5</v>
      </c>
      <c r="N593" s="97" t="n">
        <v>105</v>
      </c>
      <c r="O593" s="98" t="str">
        <f aca="false">IF(F593&lt;=$P$2,"June","")</f>
        <v>June</v>
      </c>
      <c r="P593" s="97" t="n">
        <f aca="false">N593</f>
        <v>105</v>
      </c>
      <c r="Q593" s="99" t="n">
        <f aca="false">K593-P593</f>
        <v>-4</v>
      </c>
      <c r="R593" s="98" t="n">
        <f aca="false">IFERROR(IF(O593="May",(K593/P593-1))," ")</f>
        <v>0</v>
      </c>
      <c r="S593" s="100" t="str">
        <f aca="false">IF(N593&gt;0,IF(O593="","-",IF(R593&lt;0%,"DEGROWTH","GROWTH")))</f>
        <v>GROWTH</v>
      </c>
      <c r="T593" s="69" t="n">
        <v>25</v>
      </c>
      <c r="U593" s="101" t="str">
        <f aca="false">IF(F593&lt;=$V$2,"May","")</f>
        <v>May</v>
      </c>
      <c r="V593" s="69" t="n">
        <f aca="false">T593</f>
        <v>25</v>
      </c>
      <c r="W593" s="102" t="n">
        <f aca="false">K593-V593</f>
        <v>76</v>
      </c>
      <c r="X593" s="103" t="n">
        <f aca="false">IFERROR(IF(U593="June",(K593/V593-1)),0)</f>
        <v>0</v>
      </c>
      <c r="Y593" s="104" t="str">
        <f aca="false">IF(T593&gt;0,IF(U593="","-",IF(X593&lt;0%,"DEGROWTH","GROWTH")))</f>
        <v>GROWTH</v>
      </c>
      <c r="Z593" s="75" t="n">
        <v>0</v>
      </c>
      <c r="AA593" s="70"/>
      <c r="AB593" s="70" t="s">
        <v>133</v>
      </c>
      <c r="AC593" s="70" t="s">
        <v>134</v>
      </c>
      <c r="AD593" s="3"/>
      <c r="AE593" s="3"/>
      <c r="AF593" s="70" t="s">
        <v>134</v>
      </c>
      <c r="AG593" s="121" t="n">
        <f aca="false">IFERROR(INDEX(Last6M_AvgSales_Ref!$B$2:$B$12659,MATCH(D593,Last6M_AvgSales_Ref!$A$2:$A$12659,0)),"")</f>
        <v>35.5833333333333</v>
      </c>
    </row>
    <row r="594" customFormat="false" ht="14.25" hidden="false" customHeight="true" outlineLevel="0" collapsed="false">
      <c r="A594" s="70" t="s">
        <v>134</v>
      </c>
      <c r="B594" s="71" t="s">
        <v>65</v>
      </c>
      <c r="C594" s="72" t="s">
        <v>1747</v>
      </c>
      <c r="D594" s="72" t="n">
        <v>1000003713</v>
      </c>
      <c r="E594" s="72" t="s">
        <v>1748</v>
      </c>
      <c r="F594" s="74" t="n">
        <v>45177</v>
      </c>
      <c r="G594" s="67" t="str">
        <f aca="false">IF(I594&gt;0,"Targeted Dealer","-")</f>
        <v>Targeted Dealer</v>
      </c>
      <c r="H594" s="67"/>
      <c r="I594" s="68" t="n">
        <v>100</v>
      </c>
      <c r="J594" s="68" t="n">
        <f aca="false">I594/$J$1*($J$1-$E$1)</f>
        <v>100</v>
      </c>
      <c r="K594" s="69" t="n">
        <v>50</v>
      </c>
      <c r="L594" s="69" t="n">
        <f aca="false">I594-K594</f>
        <v>50</v>
      </c>
      <c r="M594" s="69" t="n">
        <f aca="false">IFERROR((K594/J594%),"-")</f>
        <v>50</v>
      </c>
      <c r="N594" s="97" t="n">
        <v>50</v>
      </c>
      <c r="O594" s="98" t="str">
        <f aca="false">IF(F594&lt;=$P$2,"June","")</f>
        <v>June</v>
      </c>
      <c r="P594" s="97" t="n">
        <f aca="false">N594</f>
        <v>50</v>
      </c>
      <c r="Q594" s="99" t="n">
        <f aca="false">K594-P594</f>
        <v>0</v>
      </c>
      <c r="R594" s="98" t="n">
        <f aca="false">IFERROR(IF(O594="May",(K594/P594-1))," ")</f>
        <v>0</v>
      </c>
      <c r="S594" s="100" t="str">
        <f aca="false">IF(N594&gt;0,IF(O594="","-",IF(R594&lt;0%,"DEGROWTH","GROWTH")))</f>
        <v>GROWTH</v>
      </c>
      <c r="T594" s="69" t="n">
        <v>50</v>
      </c>
      <c r="U594" s="101" t="str">
        <f aca="false">IF(F594&lt;=$V$2,"May","")</f>
        <v>May</v>
      </c>
      <c r="V594" s="69" t="n">
        <f aca="false">T594</f>
        <v>50</v>
      </c>
      <c r="W594" s="102" t="n">
        <f aca="false">K594-V594</f>
        <v>0</v>
      </c>
      <c r="X594" s="103" t="n">
        <f aca="false">IFERROR(IF(U594="June",(K594/V594-1)),0)</f>
        <v>0</v>
      </c>
      <c r="Y594" s="104" t="str">
        <f aca="false">IF(T594&gt;0,IF(U594="","-",IF(X594&lt;0%,"DEGROWTH","GROWTH")))</f>
        <v>GROWTH</v>
      </c>
      <c r="Z594" s="75" t="n">
        <v>0</v>
      </c>
      <c r="AA594" s="70"/>
      <c r="AB594" s="70" t="s">
        <v>133</v>
      </c>
      <c r="AC594" s="70" t="s">
        <v>134</v>
      </c>
      <c r="AD594" s="3"/>
      <c r="AE594" s="3"/>
      <c r="AF594" s="70" t="s">
        <v>134</v>
      </c>
      <c r="AG594" s="121" t="n">
        <f aca="false">IFERROR(INDEX(Last6M_AvgSales_Ref!$B$2:$B$12659,MATCH(D594,Last6M_AvgSales_Ref!$A$2:$A$12659,0)),"")</f>
        <v>75.8333333333333</v>
      </c>
    </row>
    <row r="595" customFormat="false" ht="14.25" hidden="false" customHeight="true" outlineLevel="0" collapsed="false">
      <c r="A595" s="70" t="s">
        <v>134</v>
      </c>
      <c r="B595" s="71" t="s">
        <v>65</v>
      </c>
      <c r="C595" s="72" t="s">
        <v>1749</v>
      </c>
      <c r="D595" s="72" t="n">
        <v>1000003725</v>
      </c>
      <c r="E595" s="72" t="s">
        <v>1750</v>
      </c>
      <c r="F595" s="74" t="n">
        <v>45209</v>
      </c>
      <c r="G595" s="67" t="str">
        <f aca="false">IF(I595&gt;0,"Targeted Dealer","-")</f>
        <v>Targeted Dealer</v>
      </c>
      <c r="H595" s="67"/>
      <c r="I595" s="68" t="n">
        <v>2000</v>
      </c>
      <c r="J595" s="68" t="n">
        <f aca="false">I595/$J$1*($J$1-$E$1)</f>
        <v>2000</v>
      </c>
      <c r="K595" s="69" t="n">
        <v>976.5</v>
      </c>
      <c r="L595" s="69" t="n">
        <f aca="false">I595-K595</f>
        <v>1023.5</v>
      </c>
      <c r="M595" s="69" t="n">
        <f aca="false">IFERROR((K595/J595%),"-")</f>
        <v>48.825</v>
      </c>
      <c r="N595" s="97" t="n">
        <v>598.5</v>
      </c>
      <c r="O595" s="98" t="str">
        <f aca="false">IF(F595&lt;=$P$2,"June","")</f>
        <v>June</v>
      </c>
      <c r="P595" s="97" t="n">
        <f aca="false">N595</f>
        <v>598.5</v>
      </c>
      <c r="Q595" s="99" t="n">
        <f aca="false">K595-P595</f>
        <v>378</v>
      </c>
      <c r="R595" s="98" t="n">
        <f aca="false">IFERROR(IF(O595="May",(K595/P595-1))," ")</f>
        <v>0</v>
      </c>
      <c r="S595" s="100" t="str">
        <f aca="false">IF(N595&gt;0,IF(O595="","-",IF(R595&lt;0%,"DEGROWTH","GROWTH")))</f>
        <v>GROWTH</v>
      </c>
      <c r="T595" s="69" t="n">
        <v>725</v>
      </c>
      <c r="U595" s="101" t="str">
        <f aca="false">IF(F595&lt;=$V$2,"May","")</f>
        <v>May</v>
      </c>
      <c r="V595" s="69" t="n">
        <f aca="false">T595</f>
        <v>725</v>
      </c>
      <c r="W595" s="102" t="n">
        <f aca="false">K595-V595</f>
        <v>251.5</v>
      </c>
      <c r="X595" s="103" t="n">
        <f aca="false">IFERROR(IF(U595="June",(K595/V595-1)),0)</f>
        <v>0</v>
      </c>
      <c r="Y595" s="104" t="str">
        <f aca="false">IF(T595&gt;0,IF(U595="","-",IF(X595&lt;0%,"DEGROWTH","GROWTH")))</f>
        <v>GROWTH</v>
      </c>
      <c r="Z595" s="75" t="n">
        <v>0</v>
      </c>
      <c r="AA595" s="70"/>
      <c r="AB595" s="70" t="s">
        <v>133</v>
      </c>
      <c r="AC595" s="70" t="s">
        <v>134</v>
      </c>
      <c r="AD595" s="3"/>
      <c r="AE595" s="3"/>
      <c r="AF595" s="70" t="s">
        <v>134</v>
      </c>
      <c r="AG595" s="121" t="n">
        <f aca="false">IFERROR(INDEX(Last6M_AvgSales_Ref!$B$2:$B$12659,MATCH(D595,Last6M_AvgSales_Ref!$A$2:$A$12659,0)),"")</f>
        <v>851.583333333333</v>
      </c>
    </row>
    <row r="596" customFormat="false" ht="14.25" hidden="false" customHeight="true" outlineLevel="0" collapsed="false">
      <c r="A596" s="70" t="s">
        <v>134</v>
      </c>
      <c r="B596" s="71" t="s">
        <v>65</v>
      </c>
      <c r="C596" s="72" t="s">
        <v>1751</v>
      </c>
      <c r="D596" s="72" t="n">
        <v>1000003747</v>
      </c>
      <c r="E596" s="72" t="s">
        <v>1752</v>
      </c>
      <c r="F596" s="74" t="n">
        <v>45238</v>
      </c>
      <c r="G596" s="67" t="str">
        <f aca="false">IF(I596&gt;0,"Targeted Dealer","-")</f>
        <v>Targeted Dealer</v>
      </c>
      <c r="H596" s="67"/>
      <c r="I596" s="68" t="n">
        <v>150</v>
      </c>
      <c r="J596" s="68" t="n">
        <f aca="false">I596/$J$1*($J$1-$E$1)</f>
        <v>150</v>
      </c>
      <c r="K596" s="69" t="n">
        <v>100</v>
      </c>
      <c r="L596" s="69" t="n">
        <f aca="false">I596-K596</f>
        <v>50</v>
      </c>
      <c r="M596" s="69" t="n">
        <f aca="false">IFERROR((K596/J596%),"-")</f>
        <v>66.6666666666667</v>
      </c>
      <c r="N596" s="97" t="n">
        <v>75</v>
      </c>
      <c r="O596" s="98" t="str">
        <f aca="false">IF(F596&lt;=$P$2,"June","")</f>
        <v>June</v>
      </c>
      <c r="P596" s="97" t="n">
        <f aca="false">N596</f>
        <v>75</v>
      </c>
      <c r="Q596" s="99" t="n">
        <f aca="false">K596-P596</f>
        <v>25</v>
      </c>
      <c r="R596" s="98" t="n">
        <f aca="false">IFERROR(IF(O596="May",(K596/P596-1))," ")</f>
        <v>0</v>
      </c>
      <c r="S596" s="100" t="str">
        <f aca="false">IF(N596&gt;0,IF(O596="","-",IF(R596&lt;0%,"DEGROWTH","GROWTH")))</f>
        <v>GROWTH</v>
      </c>
      <c r="T596" s="69" t="n">
        <v>50</v>
      </c>
      <c r="U596" s="101" t="str">
        <f aca="false">IF(F596&lt;=$V$2,"May","")</f>
        <v>May</v>
      </c>
      <c r="V596" s="69" t="n">
        <f aca="false">T596</f>
        <v>50</v>
      </c>
      <c r="W596" s="102" t="n">
        <f aca="false">K596-V596</f>
        <v>50</v>
      </c>
      <c r="X596" s="103" t="n">
        <f aca="false">IFERROR(IF(U596="June",(K596/V596-1)),0)</f>
        <v>0</v>
      </c>
      <c r="Y596" s="104" t="str">
        <f aca="false">IF(T596&gt;0,IF(U596="","-",IF(X596&lt;0%,"DEGROWTH","GROWTH")))</f>
        <v>GROWTH</v>
      </c>
      <c r="Z596" s="75" t="n">
        <v>0</v>
      </c>
      <c r="AA596" s="70"/>
      <c r="AB596" s="70" t="s">
        <v>133</v>
      </c>
      <c r="AC596" s="70" t="s">
        <v>134</v>
      </c>
      <c r="AD596" s="3"/>
      <c r="AE596" s="3"/>
      <c r="AF596" s="70" t="s">
        <v>134</v>
      </c>
      <c r="AG596" s="121" t="n">
        <f aca="false">IFERROR(INDEX(Last6M_AvgSales_Ref!$B$2:$B$12659,MATCH(D596,Last6M_AvgSales_Ref!$A$2:$A$12659,0)),"")</f>
        <v>55.3333333333333</v>
      </c>
    </row>
    <row r="597" customFormat="false" ht="14.25" hidden="false" customHeight="true" outlineLevel="0" collapsed="false">
      <c r="A597" s="70" t="s">
        <v>134</v>
      </c>
      <c r="B597" s="71" t="s">
        <v>65</v>
      </c>
      <c r="C597" s="72" t="s">
        <v>1753</v>
      </c>
      <c r="D597" s="72" t="n">
        <v>1000003767</v>
      </c>
      <c r="E597" s="72" t="s">
        <v>1754</v>
      </c>
      <c r="F597" s="74" t="n">
        <v>45257</v>
      </c>
      <c r="G597" s="67" t="str">
        <f aca="false">IF(I597&gt;0,"Targeted Dealer","-")</f>
        <v>Targeted Dealer</v>
      </c>
      <c r="H597" s="67"/>
      <c r="I597" s="68" t="n">
        <v>50</v>
      </c>
      <c r="J597" s="68" t="n">
        <f aca="false">I597/$J$1*($J$1-$E$1)</f>
        <v>50</v>
      </c>
      <c r="K597" s="69" t="n">
        <v>0</v>
      </c>
      <c r="L597" s="69" t="n">
        <f aca="false">I597-K597</f>
        <v>50</v>
      </c>
      <c r="M597" s="69" t="n">
        <f aca="false">IFERROR((K597/J597%),"-")</f>
        <v>0</v>
      </c>
      <c r="N597" s="97" t="n">
        <v>25</v>
      </c>
      <c r="O597" s="98" t="str">
        <f aca="false">IF(F597&lt;=$P$2,"June","")</f>
        <v>June</v>
      </c>
      <c r="P597" s="97" t="n">
        <f aca="false">N597</f>
        <v>25</v>
      </c>
      <c r="Q597" s="99" t="n">
        <f aca="false">K597-P597</f>
        <v>-25</v>
      </c>
      <c r="R597" s="98" t="n">
        <f aca="false">IFERROR(IF(O597="May",(K597/P597-1))," ")</f>
        <v>0</v>
      </c>
      <c r="S597" s="100" t="str">
        <f aca="false">IF(N597&gt;0,IF(O597="","-",IF(R597&lt;0%,"DEGROWTH","GROWTH")))</f>
        <v>GROWTH</v>
      </c>
      <c r="T597" s="69" t="n">
        <v>25</v>
      </c>
      <c r="U597" s="101" t="str">
        <f aca="false">IF(F597&lt;=$V$2,"May","")</f>
        <v>May</v>
      </c>
      <c r="V597" s="69" t="n">
        <f aca="false">T597</f>
        <v>25</v>
      </c>
      <c r="W597" s="102" t="n">
        <f aca="false">K597-V597</f>
        <v>-25</v>
      </c>
      <c r="X597" s="103" t="n">
        <f aca="false">IFERROR(IF(U597="June",(K597/V597-1)),0)</f>
        <v>0</v>
      </c>
      <c r="Y597" s="104" t="str">
        <f aca="false">IF(T597&gt;0,IF(U597="","-",IF(X597&lt;0%,"DEGROWTH","GROWTH")))</f>
        <v>GROWTH</v>
      </c>
      <c r="Z597" s="75" t="n">
        <v>0</v>
      </c>
      <c r="AA597" s="70"/>
      <c r="AB597" s="70" t="s">
        <v>133</v>
      </c>
      <c r="AC597" s="70" t="s">
        <v>134</v>
      </c>
      <c r="AD597" s="3"/>
      <c r="AE597" s="3"/>
      <c r="AF597" s="70" t="s">
        <v>134</v>
      </c>
      <c r="AG597" s="121" t="n">
        <f aca="false">IFERROR(INDEX(Last6M_AvgSales_Ref!$B$2:$B$12659,MATCH(D597,Last6M_AvgSales_Ref!$A$2:$A$12659,0)),"")</f>
        <v>43.3333333333333</v>
      </c>
    </row>
    <row r="598" customFormat="false" ht="14.25" hidden="false" customHeight="true" outlineLevel="0" collapsed="false">
      <c r="A598" s="70" t="s">
        <v>134</v>
      </c>
      <c r="B598" s="71" t="s">
        <v>69</v>
      </c>
      <c r="C598" s="72" t="s">
        <v>1755</v>
      </c>
      <c r="D598" s="72" t="n">
        <v>1000003810</v>
      </c>
      <c r="E598" s="72" t="s">
        <v>1756</v>
      </c>
      <c r="F598" s="78" t="n">
        <v>45291</v>
      </c>
      <c r="G598" s="67" t="str">
        <f aca="false">IF(I598&gt;0,"Targeted Dealer","-")</f>
        <v>Targeted Dealer</v>
      </c>
      <c r="H598" s="67"/>
      <c r="I598" s="68" t="n">
        <v>50</v>
      </c>
      <c r="J598" s="68" t="n">
        <f aca="false">I598/$J$1*($J$1-$E$1)</f>
        <v>50</v>
      </c>
      <c r="K598" s="69" t="n">
        <v>39</v>
      </c>
      <c r="L598" s="69" t="n">
        <f aca="false">I598-K598</f>
        <v>11</v>
      </c>
      <c r="M598" s="69" t="n">
        <f aca="false">IFERROR((K598/J598%),"-")</f>
        <v>78</v>
      </c>
      <c r="N598" s="97" t="n">
        <v>52.5</v>
      </c>
      <c r="O598" s="98" t="str">
        <f aca="false">IF(F598&lt;=$P$2,"June","")</f>
        <v>June</v>
      </c>
      <c r="P598" s="97" t="n">
        <f aca="false">N598</f>
        <v>52.5</v>
      </c>
      <c r="Q598" s="99" t="n">
        <f aca="false">K598-P598</f>
        <v>-13.5</v>
      </c>
      <c r="R598" s="98" t="n">
        <f aca="false">IFERROR(IF(O598="May",(K598/P598-1))," ")</f>
        <v>0</v>
      </c>
      <c r="S598" s="100" t="str">
        <f aca="false">IF(N598&gt;0,IF(O598="","-",IF(R598&lt;0%,"DEGROWTH","GROWTH")))</f>
        <v>GROWTH</v>
      </c>
      <c r="T598" s="69" t="n">
        <v>39</v>
      </c>
      <c r="U598" s="101" t="str">
        <f aca="false">IF(F598&lt;=$V$2,"May","")</f>
        <v>May</v>
      </c>
      <c r="V598" s="69" t="n">
        <f aca="false">T598</f>
        <v>39</v>
      </c>
      <c r="W598" s="102" t="n">
        <f aca="false">K598-V598</f>
        <v>0</v>
      </c>
      <c r="X598" s="103" t="n">
        <f aca="false">IFERROR(IF(U598="June",(K598/V598-1)),0)</f>
        <v>0</v>
      </c>
      <c r="Y598" s="104" t="str">
        <f aca="false">IF(T598&gt;0,IF(U598="","-",IF(X598&lt;0%,"DEGROWTH","GROWTH")))</f>
        <v>GROWTH</v>
      </c>
      <c r="Z598" s="75" t="n">
        <v>0</v>
      </c>
      <c r="AA598" s="70"/>
      <c r="AB598" s="70" t="s">
        <v>133</v>
      </c>
      <c r="AC598" s="70" t="s">
        <v>134</v>
      </c>
      <c r="AD598" s="3"/>
      <c r="AE598" s="3"/>
      <c r="AF598" s="70" t="s">
        <v>134</v>
      </c>
      <c r="AG598" s="121" t="n">
        <f aca="false">IFERROR(INDEX(Last6M_AvgSales_Ref!$B$2:$B$12659,MATCH(D598,Last6M_AvgSales_Ref!$A$2:$A$12659,0)),"")</f>
        <v>23.5833333333333</v>
      </c>
    </row>
    <row r="599" customFormat="false" ht="14.25" hidden="false" customHeight="true" outlineLevel="0" collapsed="false">
      <c r="A599" s="75" t="s">
        <v>134</v>
      </c>
      <c r="B599" s="71" t="s">
        <v>65</v>
      </c>
      <c r="C599" s="79" t="s">
        <v>1757</v>
      </c>
      <c r="D599" s="79" t="n">
        <v>1000003874</v>
      </c>
      <c r="E599" s="79" t="s">
        <v>1758</v>
      </c>
      <c r="F599" s="74" t="n">
        <v>45350</v>
      </c>
      <c r="G599" s="67" t="str">
        <f aca="false">IF(I599&gt;0,"Targeted Dealer","-")</f>
        <v>Targeted Dealer</v>
      </c>
      <c r="H599" s="67"/>
      <c r="I599" s="68" t="n">
        <v>50</v>
      </c>
      <c r="J599" s="68" t="n">
        <f aca="false">I599/$J$1*($J$1-$E$1)</f>
        <v>50</v>
      </c>
      <c r="K599" s="69" t="n">
        <v>25</v>
      </c>
      <c r="L599" s="69" t="n">
        <f aca="false">I599-K599</f>
        <v>25</v>
      </c>
      <c r="M599" s="69" t="n">
        <f aca="false">IFERROR((K599/J599%),"-")</f>
        <v>50</v>
      </c>
      <c r="N599" s="97" t="n">
        <v>20</v>
      </c>
      <c r="O599" s="98" t="str">
        <f aca="false">IF(F599&lt;=$P$2,"June","")</f>
        <v>June</v>
      </c>
      <c r="P599" s="97" t="n">
        <f aca="false">N599</f>
        <v>20</v>
      </c>
      <c r="Q599" s="99" t="n">
        <f aca="false">K599-P599</f>
        <v>5</v>
      </c>
      <c r="R599" s="98" t="n">
        <f aca="false">IFERROR(IF(O599="May",(K599/P599-1))," ")</f>
        <v>0</v>
      </c>
      <c r="S599" s="100" t="str">
        <f aca="false">IF(N599&gt;0,IF(O599="","-",IF(R599&lt;0%,"DEGROWTH","GROWTH")))</f>
        <v>GROWTH</v>
      </c>
      <c r="T599" s="69" t="n">
        <v>50</v>
      </c>
      <c r="U599" s="101" t="str">
        <f aca="false">IF(F599&lt;=$V$2,"May","")</f>
        <v>May</v>
      </c>
      <c r="V599" s="69" t="n">
        <f aca="false">T599</f>
        <v>50</v>
      </c>
      <c r="W599" s="102" t="n">
        <f aca="false">K599-V599</f>
        <v>-25</v>
      </c>
      <c r="X599" s="103" t="n">
        <f aca="false">IFERROR(IF(U599="June",(K599/V599-1)),0)</f>
        <v>0</v>
      </c>
      <c r="Y599" s="104" t="str">
        <f aca="false">IF(T599&gt;0,IF(U599="","-",IF(X599&lt;0%,"DEGROWTH","GROWTH")))</f>
        <v>GROWTH</v>
      </c>
      <c r="Z599" s="75" t="n">
        <v>0</v>
      </c>
      <c r="AA599" s="70"/>
      <c r="AB599" s="70" t="s">
        <v>133</v>
      </c>
      <c r="AC599" s="75" t="s">
        <v>134</v>
      </c>
      <c r="AD599" s="3"/>
      <c r="AE599" s="3"/>
      <c r="AF599" s="75" t="s">
        <v>134</v>
      </c>
      <c r="AG599" s="121" t="n">
        <f aca="false">IFERROR(INDEX(Last6M_AvgSales_Ref!$B$2:$B$12659,MATCH(D599,Last6M_AvgSales_Ref!$A$2:$A$12659,0)),"")</f>
        <v>24.1666666666667</v>
      </c>
    </row>
    <row r="600" customFormat="false" ht="14.25" hidden="false" customHeight="true" outlineLevel="0" collapsed="false">
      <c r="A600" s="75" t="s">
        <v>134</v>
      </c>
      <c r="B600" s="71" t="s">
        <v>69</v>
      </c>
      <c r="C600" s="79" t="s">
        <v>1759</v>
      </c>
      <c r="D600" s="79" t="n">
        <v>1000003912</v>
      </c>
      <c r="E600" s="79" t="s">
        <v>1760</v>
      </c>
      <c r="F600" s="74" t="n">
        <v>45401</v>
      </c>
      <c r="G600" s="67" t="str">
        <f aca="false">IF(I600&gt;0,"Targeted Dealer","-")</f>
        <v>Targeted Dealer</v>
      </c>
      <c r="H600" s="67"/>
      <c r="I600" s="68" t="n">
        <v>140</v>
      </c>
      <c r="J600" s="68" t="n">
        <f aca="false">I600/$J$1*($J$1-$E$1)</f>
        <v>140</v>
      </c>
      <c r="K600" s="69" t="n">
        <v>77.5</v>
      </c>
      <c r="L600" s="69" t="n">
        <f aca="false">I600-K600</f>
        <v>62.5</v>
      </c>
      <c r="M600" s="69" t="n">
        <f aca="false">IFERROR((K600/J600%),"-")</f>
        <v>55.3571428571429</v>
      </c>
      <c r="N600" s="97" t="n">
        <v>91</v>
      </c>
      <c r="O600" s="98" t="str">
        <f aca="false">IF(F600&lt;=$P$2,"June","")</f>
        <v>June</v>
      </c>
      <c r="P600" s="97" t="n">
        <f aca="false">N600</f>
        <v>91</v>
      </c>
      <c r="Q600" s="99" t="n">
        <f aca="false">K600-P600</f>
        <v>-13.5</v>
      </c>
      <c r="R600" s="98" t="n">
        <f aca="false">IFERROR(IF(O600="May",(K600/P600-1))," ")</f>
        <v>0</v>
      </c>
      <c r="S600" s="100" t="str">
        <f aca="false">IF(N600&gt;0,IF(O600="","-",IF(R600&lt;0%,"DEGROWTH","GROWTH")))</f>
        <v>GROWTH</v>
      </c>
      <c r="T600" s="69" t="n">
        <v>77</v>
      </c>
      <c r="U600" s="101" t="str">
        <f aca="false">IF(F600&lt;=$V$2,"May","")</f>
        <v>May</v>
      </c>
      <c r="V600" s="69" t="n">
        <f aca="false">T600</f>
        <v>77</v>
      </c>
      <c r="W600" s="102" t="n">
        <f aca="false">K600-V600</f>
        <v>0.5</v>
      </c>
      <c r="X600" s="103" t="n">
        <f aca="false">IFERROR(IF(U600="June",(K600/V600-1)),0)</f>
        <v>0</v>
      </c>
      <c r="Y600" s="104" t="str">
        <f aca="false">IF(T600&gt;0,IF(U600="","-",IF(X600&lt;0%,"DEGROWTH","GROWTH")))</f>
        <v>GROWTH</v>
      </c>
      <c r="Z600" s="75" t="n">
        <v>0</v>
      </c>
      <c r="AA600" s="70"/>
      <c r="AB600" s="70" t="s">
        <v>133</v>
      </c>
      <c r="AC600" s="75" t="s">
        <v>134</v>
      </c>
      <c r="AD600" s="3"/>
      <c r="AE600" s="3"/>
      <c r="AF600" s="75" t="s">
        <v>134</v>
      </c>
      <c r="AG600" s="121" t="n">
        <f aca="false">IFERROR(INDEX(Last6M_AvgSales_Ref!$B$2:$B$12659,MATCH(D600,Last6M_AvgSales_Ref!$A$2:$A$12659,0)),"")</f>
        <v>56.5833333333333</v>
      </c>
    </row>
    <row r="601" customFormat="false" ht="14.25" hidden="false" customHeight="true" outlineLevel="0" collapsed="false">
      <c r="A601" s="75" t="s">
        <v>134</v>
      </c>
      <c r="B601" s="71" t="s">
        <v>69</v>
      </c>
      <c r="C601" s="79" t="s">
        <v>1761</v>
      </c>
      <c r="D601" s="79" t="n">
        <v>1000003916</v>
      </c>
      <c r="E601" s="79" t="s">
        <v>1762</v>
      </c>
      <c r="F601" s="74" t="n">
        <v>45404</v>
      </c>
      <c r="G601" s="67" t="str">
        <f aca="false">IF(I601&gt;0,"Targeted Dealer","-")</f>
        <v>Targeted Dealer</v>
      </c>
      <c r="H601" s="67"/>
      <c r="I601" s="68" t="n">
        <v>250</v>
      </c>
      <c r="J601" s="68" t="n">
        <f aca="false">I601/$J$1*($J$1-$E$1)</f>
        <v>250</v>
      </c>
      <c r="K601" s="69" t="n">
        <v>117</v>
      </c>
      <c r="L601" s="69" t="n">
        <f aca="false">I601-K601</f>
        <v>133</v>
      </c>
      <c r="M601" s="69" t="n">
        <f aca="false">IFERROR((K601/J601%),"-")</f>
        <v>46.8</v>
      </c>
      <c r="N601" s="97" t="n">
        <v>117.5</v>
      </c>
      <c r="O601" s="98" t="str">
        <f aca="false">IF(F601&lt;=$P$2,"June","")</f>
        <v>June</v>
      </c>
      <c r="P601" s="97" t="n">
        <f aca="false">N601</f>
        <v>117.5</v>
      </c>
      <c r="Q601" s="99" t="n">
        <f aca="false">K601-P601</f>
        <v>-0.5</v>
      </c>
      <c r="R601" s="98" t="n">
        <f aca="false">IFERROR(IF(O601="May",(K601/P601-1))," ")</f>
        <v>0</v>
      </c>
      <c r="S601" s="100" t="str">
        <f aca="false">IF(N601&gt;0,IF(O601="","-",IF(R601&lt;0%,"DEGROWTH","GROWTH")))</f>
        <v>GROWTH</v>
      </c>
      <c r="T601" s="69" t="n">
        <v>117</v>
      </c>
      <c r="U601" s="101" t="str">
        <f aca="false">IF(F601&lt;=$V$2,"May","")</f>
        <v>May</v>
      </c>
      <c r="V601" s="69" t="n">
        <f aca="false">T601</f>
        <v>117</v>
      </c>
      <c r="W601" s="102" t="n">
        <f aca="false">K601-V601</f>
        <v>0</v>
      </c>
      <c r="X601" s="103" t="n">
        <f aca="false">IFERROR(IF(U601="June",(K601/V601-1)),0)</f>
        <v>0</v>
      </c>
      <c r="Y601" s="104" t="str">
        <f aca="false">IF(T601&gt;0,IF(U601="","-",IF(X601&lt;0%,"DEGROWTH","GROWTH")))</f>
        <v>GROWTH</v>
      </c>
      <c r="Z601" s="75" t="n">
        <v>0</v>
      </c>
      <c r="AA601" s="70"/>
      <c r="AB601" s="70" t="s">
        <v>133</v>
      </c>
      <c r="AC601" s="75" t="s">
        <v>134</v>
      </c>
      <c r="AD601" s="3"/>
      <c r="AE601" s="3"/>
      <c r="AF601" s="75" t="s">
        <v>134</v>
      </c>
      <c r="AG601" s="121" t="n">
        <f aca="false">IFERROR(INDEX(Last6M_AvgSales_Ref!$B$2:$B$12659,MATCH(D601,Last6M_AvgSales_Ref!$A$2:$A$12659,0)),"")</f>
        <v>173.166666666667</v>
      </c>
    </row>
    <row r="602" customFormat="false" ht="14.25" hidden="false" customHeight="true" outlineLevel="0" collapsed="false">
      <c r="A602" s="75" t="s">
        <v>134</v>
      </c>
      <c r="B602" s="71" t="s">
        <v>65</v>
      </c>
      <c r="C602" s="79" t="s">
        <v>1763</v>
      </c>
      <c r="D602" s="79" t="n">
        <v>1000003927</v>
      </c>
      <c r="E602" s="79" t="s">
        <v>1764</v>
      </c>
      <c r="F602" s="74" t="n">
        <v>45412</v>
      </c>
      <c r="G602" s="67" t="str">
        <f aca="false">IF(I602&gt;0,"Targeted Dealer","-")</f>
        <v>-</v>
      </c>
      <c r="H602" s="67"/>
      <c r="I602" s="68" t="n">
        <v>0</v>
      </c>
      <c r="J602" s="68" t="n">
        <f aca="false">I602/$J$1*($J$1-$E$1)</f>
        <v>0</v>
      </c>
      <c r="K602" s="69" t="n">
        <v>0</v>
      </c>
      <c r="L602" s="69" t="n">
        <f aca="false">I602-K602</f>
        <v>0</v>
      </c>
      <c r="M602" s="69" t="str">
        <f aca="false">IFERROR((K602/J602%),"-")</f>
        <v>-</v>
      </c>
      <c r="N602" s="97" t="n">
        <v>0</v>
      </c>
      <c r="O602" s="98" t="str">
        <f aca="false">IF(F602&lt;=$P$2,"June","")</f>
        <v>June</v>
      </c>
      <c r="P602" s="97" t="n">
        <f aca="false">N602</f>
        <v>0</v>
      </c>
      <c r="Q602" s="99" t="n">
        <f aca="false">K602-P602</f>
        <v>0</v>
      </c>
      <c r="R602" s="98" t="n">
        <f aca="false">IFERROR(IF(O602="May",(K602/P602-1))," ")</f>
        <v>0</v>
      </c>
      <c r="S602" s="105" t="b">
        <f aca="false">IF(N602&gt;0,IF(O602="","-",IF(R602&lt;0%,"DEGROWTH","GROWTH")))</f>
        <v>0</v>
      </c>
      <c r="T602" s="69" t="n">
        <v>50</v>
      </c>
      <c r="U602" s="101" t="str">
        <f aca="false">IF(F602&lt;=$V$2,"May","")</f>
        <v>May</v>
      </c>
      <c r="V602" s="69" t="n">
        <f aca="false">T602</f>
        <v>50</v>
      </c>
      <c r="W602" s="102" t="n">
        <f aca="false">K602-V602</f>
        <v>-50</v>
      </c>
      <c r="X602" s="103" t="n">
        <f aca="false">IFERROR(IF(U602="June",(K602/V602-1)),0)</f>
        <v>0</v>
      </c>
      <c r="Y602" s="104" t="str">
        <f aca="false">IF(T602&gt;0,IF(U602="","-",IF(X602&lt;0%,"DEGROWTH","GROWTH")))</f>
        <v>GROWTH</v>
      </c>
      <c r="Z602" s="75" t="n">
        <v>0</v>
      </c>
      <c r="AA602" s="70"/>
      <c r="AB602" s="70" t="s">
        <v>133</v>
      </c>
      <c r="AC602" s="75" t="s">
        <v>134</v>
      </c>
      <c r="AD602" s="3"/>
      <c r="AE602" s="3"/>
      <c r="AF602" s="75" t="s">
        <v>134</v>
      </c>
      <c r="AG602" s="121" t="n">
        <f aca="false">IFERROR(INDEX(Last6M_AvgSales_Ref!$B$2:$B$12659,MATCH(D602,Last6M_AvgSales_Ref!$A$2:$A$12659,0)),"")</f>
        <v>24.9166666666667</v>
      </c>
    </row>
    <row r="603" customFormat="false" ht="14.25" hidden="false" customHeight="true" outlineLevel="0" collapsed="false">
      <c r="A603" s="75" t="s">
        <v>134</v>
      </c>
      <c r="B603" s="71" t="s">
        <v>69</v>
      </c>
      <c r="C603" s="79" t="s">
        <v>1765</v>
      </c>
      <c r="D603" s="79" t="n">
        <v>1000003962</v>
      </c>
      <c r="E603" s="79" t="s">
        <v>1766</v>
      </c>
      <c r="F603" s="74" t="n">
        <v>45429</v>
      </c>
      <c r="G603" s="67" t="str">
        <f aca="false">IF(I603&gt;0,"Targeted Dealer","-")</f>
        <v>Targeted Dealer</v>
      </c>
      <c r="H603" s="67"/>
      <c r="I603" s="68" t="n">
        <v>100</v>
      </c>
      <c r="J603" s="68" t="n">
        <f aca="false">I603/$J$1*($J$1-$E$1)</f>
        <v>100</v>
      </c>
      <c r="K603" s="69" t="n">
        <v>0</v>
      </c>
      <c r="L603" s="69" t="n">
        <f aca="false">I603-K603</f>
        <v>100</v>
      </c>
      <c r="M603" s="69" t="n">
        <f aca="false">IFERROR((K603/J603%),"-")</f>
        <v>0</v>
      </c>
      <c r="N603" s="97" t="n">
        <v>25</v>
      </c>
      <c r="O603" s="98" t="str">
        <f aca="false">IF(F603&lt;=$P$2,"June","")</f>
        <v>June</v>
      </c>
      <c r="P603" s="97" t="n">
        <f aca="false">N603</f>
        <v>25</v>
      </c>
      <c r="Q603" s="99" t="n">
        <f aca="false">K603-P603</f>
        <v>-25</v>
      </c>
      <c r="R603" s="98" t="n">
        <f aca="false">IFERROR(IF(O603="May",(K603/P603-1))," ")</f>
        <v>0</v>
      </c>
      <c r="S603" s="100" t="str">
        <f aca="false">IF(N603&gt;0,IF(O603="","-",IF(R603&lt;0%,"DEGROWTH","GROWTH")))</f>
        <v>GROWTH</v>
      </c>
      <c r="T603" s="69" t="n">
        <v>50</v>
      </c>
      <c r="U603" s="101" t="str">
        <f aca="false">IF(F603&lt;=$V$2,"May","")</f>
        <v>May</v>
      </c>
      <c r="V603" s="69" t="n">
        <f aca="false">T603</f>
        <v>50</v>
      </c>
      <c r="W603" s="102" t="n">
        <f aca="false">K603-V603</f>
        <v>-50</v>
      </c>
      <c r="X603" s="103" t="n">
        <f aca="false">IFERROR(IF(U603="June",(K603/V603-1)),0)</f>
        <v>0</v>
      </c>
      <c r="Y603" s="104" t="str">
        <f aca="false">IF(T603&gt;0,IF(U603="","-",IF(X603&lt;0%,"DEGROWTH","GROWTH")))</f>
        <v>GROWTH</v>
      </c>
      <c r="Z603" s="75" t="n">
        <v>0</v>
      </c>
      <c r="AA603" s="70"/>
      <c r="AB603" s="70" t="s">
        <v>133</v>
      </c>
      <c r="AC603" s="75" t="s">
        <v>134</v>
      </c>
      <c r="AD603" s="3"/>
      <c r="AE603" s="3"/>
      <c r="AF603" s="75" t="s">
        <v>134</v>
      </c>
      <c r="AG603" s="121" t="n">
        <f aca="false">IFERROR(INDEX(Last6M_AvgSales_Ref!$B$2:$B$12659,MATCH(D603,Last6M_AvgSales_Ref!$A$2:$A$12659,0)),"")</f>
        <v>21.6666666666667</v>
      </c>
    </row>
    <row r="604" customFormat="false" ht="14.25" hidden="false" customHeight="true" outlineLevel="0" collapsed="false">
      <c r="A604" s="75" t="s">
        <v>134</v>
      </c>
      <c r="B604" s="71" t="s">
        <v>69</v>
      </c>
      <c r="C604" s="79" t="s">
        <v>1767</v>
      </c>
      <c r="D604" s="79" t="n">
        <v>1000003984</v>
      </c>
      <c r="E604" s="79" t="s">
        <v>1768</v>
      </c>
      <c r="F604" s="74" t="n">
        <v>45440</v>
      </c>
      <c r="G604" s="67" t="str">
        <f aca="false">IF(I604&gt;0,"Targeted Dealer","-")</f>
        <v>Targeted Dealer</v>
      </c>
      <c r="H604" s="67"/>
      <c r="I604" s="68" t="n">
        <v>50</v>
      </c>
      <c r="J604" s="68" t="n">
        <f aca="false">I604/$J$1*($J$1-$E$1)</f>
        <v>50</v>
      </c>
      <c r="K604" s="69" t="n">
        <v>0</v>
      </c>
      <c r="L604" s="69" t="n">
        <f aca="false">I604-K604</f>
        <v>50</v>
      </c>
      <c r="M604" s="69" t="n">
        <f aca="false">IFERROR((K604/J604%),"-")</f>
        <v>0</v>
      </c>
      <c r="N604" s="97" t="n">
        <v>5</v>
      </c>
      <c r="O604" s="98" t="str">
        <f aca="false">IF(F604&lt;=$P$2,"June","")</f>
        <v>June</v>
      </c>
      <c r="P604" s="97" t="n">
        <f aca="false">N604</f>
        <v>5</v>
      </c>
      <c r="Q604" s="99" t="n">
        <f aca="false">K604-P604</f>
        <v>-5</v>
      </c>
      <c r="R604" s="98" t="n">
        <f aca="false">IFERROR(IF(O604="May",(K604/P604-1))," ")</f>
        <v>0</v>
      </c>
      <c r="S604" s="100" t="str">
        <f aca="false">IF(N604&gt;0,IF(O604="","-",IF(R604&lt;0%,"DEGROWTH","GROWTH")))</f>
        <v>GROWTH</v>
      </c>
      <c r="T604" s="69" t="n">
        <v>0</v>
      </c>
      <c r="U604" s="101" t="str">
        <f aca="false">IF(F604&lt;=$V$2,"May","")</f>
        <v>May</v>
      </c>
      <c r="V604" s="69" t="n">
        <f aca="false">T604</f>
        <v>0</v>
      </c>
      <c r="W604" s="102" t="n">
        <f aca="false">K604-V604</f>
        <v>0</v>
      </c>
      <c r="X604" s="103" t="n">
        <f aca="false">IFERROR(IF(U604="June",(K604/V604-1)),0)</f>
        <v>0</v>
      </c>
      <c r="Y604" s="106" t="b">
        <f aca="false">IF(T604&gt;0,IF(U604="","-",IF(X604&lt;0%,"DEGROWTH","GROWTH")))</f>
        <v>0</v>
      </c>
      <c r="Z604" s="75" t="n">
        <v>0</v>
      </c>
      <c r="AA604" s="70"/>
      <c r="AB604" s="70" t="s">
        <v>133</v>
      </c>
      <c r="AC604" s="75" t="s">
        <v>134</v>
      </c>
      <c r="AD604" s="3"/>
      <c r="AE604" s="3"/>
      <c r="AF604" s="75" t="s">
        <v>134</v>
      </c>
      <c r="AG604" s="121" t="n">
        <f aca="false">IFERROR(INDEX(Last6M_AvgSales_Ref!$B$2:$B$12659,MATCH(D604,Last6M_AvgSales_Ref!$A$2:$A$12659,0)),"")</f>
        <v>61.6666666666667</v>
      </c>
    </row>
    <row r="605" customFormat="false" ht="14.25" hidden="false" customHeight="true" outlineLevel="0" collapsed="false">
      <c r="A605" s="75" t="s">
        <v>134</v>
      </c>
      <c r="B605" s="71" t="s">
        <v>65</v>
      </c>
      <c r="C605" s="79" t="s">
        <v>1769</v>
      </c>
      <c r="D605" s="79" t="n">
        <v>1000004046</v>
      </c>
      <c r="E605" s="79" t="s">
        <v>1770</v>
      </c>
      <c r="F605" s="74" t="n">
        <v>45490</v>
      </c>
      <c r="G605" s="67" t="str">
        <f aca="false">IF(I605&gt;0,"Targeted Dealer","-")</f>
        <v>Targeted Dealer</v>
      </c>
      <c r="H605" s="67"/>
      <c r="I605" s="68" t="n">
        <v>370</v>
      </c>
      <c r="J605" s="68" t="n">
        <f aca="false">I605/$J$1*($J$1-$E$1)</f>
        <v>370</v>
      </c>
      <c r="K605" s="69" t="n">
        <v>135</v>
      </c>
      <c r="L605" s="69" t="n">
        <f aca="false">I605-K605</f>
        <v>235</v>
      </c>
      <c r="M605" s="69" t="n">
        <f aca="false">IFERROR((K605/J605%),"-")</f>
        <v>36.4864864864865</v>
      </c>
      <c r="N605" s="97" t="n">
        <v>115</v>
      </c>
      <c r="O605" s="98" t="str">
        <f aca="false">IF(F605&lt;=$P$2,"June","")</f>
        <v>June</v>
      </c>
      <c r="P605" s="97" t="n">
        <f aca="false">N605</f>
        <v>115</v>
      </c>
      <c r="Q605" s="99" t="n">
        <f aca="false">K605-P605</f>
        <v>20</v>
      </c>
      <c r="R605" s="98" t="n">
        <f aca="false">IFERROR(IF(O605="May",(K605/P605-1))," ")</f>
        <v>0</v>
      </c>
      <c r="S605" s="100" t="str">
        <f aca="false">IF(N605&gt;0,IF(O605="","-",IF(R605&lt;0%,"DEGROWTH","GROWTH")))</f>
        <v>GROWTH</v>
      </c>
      <c r="T605" s="69" t="n">
        <v>204</v>
      </c>
      <c r="U605" s="101" t="str">
        <f aca="false">IF(F605&lt;=$V$2,"May","")</f>
        <v>May</v>
      </c>
      <c r="V605" s="69" t="n">
        <f aca="false">T605</f>
        <v>204</v>
      </c>
      <c r="W605" s="102" t="n">
        <f aca="false">K605-V605</f>
        <v>-69</v>
      </c>
      <c r="X605" s="103" t="n">
        <f aca="false">IFERROR(IF(U605="June",(K605/V605-1)),0)</f>
        <v>0</v>
      </c>
      <c r="Y605" s="104" t="str">
        <f aca="false">IF(T605&gt;0,IF(U605="","-",IF(X605&lt;0%,"DEGROWTH","GROWTH")))</f>
        <v>GROWTH</v>
      </c>
      <c r="Z605" s="75" t="n">
        <v>0</v>
      </c>
      <c r="AA605" s="70"/>
      <c r="AB605" s="70" t="s">
        <v>133</v>
      </c>
      <c r="AC605" s="75" t="s">
        <v>134</v>
      </c>
      <c r="AD605" s="3"/>
      <c r="AE605" s="3"/>
      <c r="AF605" s="75" t="s">
        <v>134</v>
      </c>
      <c r="AG605" s="121" t="n">
        <f aca="false">IFERROR(INDEX(Last6M_AvgSales_Ref!$B$2:$B$12659,MATCH(D605,Last6M_AvgSales_Ref!$A$2:$A$12659,0)),"")</f>
        <v>160.166666666667</v>
      </c>
    </row>
    <row r="606" customFormat="false" ht="14.25" hidden="false" customHeight="true" outlineLevel="0" collapsed="false">
      <c r="A606" s="75" t="s">
        <v>134</v>
      </c>
      <c r="B606" s="71" t="s">
        <v>65</v>
      </c>
      <c r="C606" s="79" t="s">
        <v>1771</v>
      </c>
      <c r="D606" s="79" t="n">
        <v>1000004076</v>
      </c>
      <c r="E606" s="79" t="s">
        <v>1772</v>
      </c>
      <c r="F606" s="74" t="n">
        <v>45506</v>
      </c>
      <c r="G606" s="67" t="str">
        <f aca="false">IF(I606&gt;0,"Targeted Dealer","-")</f>
        <v>Targeted Dealer</v>
      </c>
      <c r="H606" s="67"/>
      <c r="I606" s="68" t="n">
        <v>70</v>
      </c>
      <c r="J606" s="68" t="n">
        <f aca="false">I606/$J$1*($J$1-$E$1)</f>
        <v>70</v>
      </c>
      <c r="K606" s="69" t="n">
        <v>24.5</v>
      </c>
      <c r="L606" s="69" t="n">
        <f aca="false">I606-K606</f>
        <v>45.5</v>
      </c>
      <c r="M606" s="69" t="n">
        <f aca="false">IFERROR((K606/J606%),"-")</f>
        <v>35</v>
      </c>
      <c r="N606" s="97" t="n">
        <v>31.5</v>
      </c>
      <c r="O606" s="98" t="str">
        <f aca="false">IF(F606&lt;=$P$2,"June","")</f>
        <v>June</v>
      </c>
      <c r="P606" s="97" t="n">
        <f aca="false">N606</f>
        <v>31.5</v>
      </c>
      <c r="Q606" s="99" t="n">
        <f aca="false">K606-P606</f>
        <v>-7</v>
      </c>
      <c r="R606" s="98" t="n">
        <f aca="false">IFERROR(IF(O606="May",(K606/P606-1))," ")</f>
        <v>0</v>
      </c>
      <c r="S606" s="100" t="str">
        <f aca="false">IF(N606&gt;0,IF(O606="","-",IF(R606&lt;0%,"DEGROWTH","GROWTH")))</f>
        <v>GROWTH</v>
      </c>
      <c r="T606" s="69" t="n">
        <v>0</v>
      </c>
      <c r="U606" s="101" t="str">
        <f aca="false">IF(F606&lt;=$V$2,"May","")</f>
        <v>May</v>
      </c>
      <c r="V606" s="69" t="n">
        <f aca="false">T606</f>
        <v>0</v>
      </c>
      <c r="W606" s="102" t="n">
        <f aca="false">K606-V606</f>
        <v>24.5</v>
      </c>
      <c r="X606" s="103" t="n">
        <f aca="false">IFERROR(IF(U606="June",(K606/V606-1)),0)</f>
        <v>0</v>
      </c>
      <c r="Y606" s="106" t="b">
        <f aca="false">IF(T606&gt;0,IF(U606="","-",IF(X606&lt;0%,"DEGROWTH","GROWTH")))</f>
        <v>0</v>
      </c>
      <c r="Z606" s="75" t="n">
        <v>0</v>
      </c>
      <c r="AA606" s="70"/>
      <c r="AB606" s="70" t="s">
        <v>133</v>
      </c>
      <c r="AC606" s="75" t="s">
        <v>134</v>
      </c>
      <c r="AD606" s="3"/>
      <c r="AE606" s="3"/>
      <c r="AF606" s="75" t="s">
        <v>134</v>
      </c>
      <c r="AG606" s="121" t="n">
        <f aca="false">IFERROR(INDEX(Last6M_AvgSales_Ref!$B$2:$B$12659,MATCH(D606,Last6M_AvgSales_Ref!$A$2:$A$12659,0)),"")</f>
        <v>21.375</v>
      </c>
    </row>
    <row r="607" customFormat="false" ht="14.25" hidden="false" customHeight="true" outlineLevel="0" collapsed="false">
      <c r="A607" s="75" t="s">
        <v>134</v>
      </c>
      <c r="B607" s="71" t="s">
        <v>65</v>
      </c>
      <c r="C607" s="79" t="s">
        <v>1773</v>
      </c>
      <c r="D607" s="79" t="n">
        <v>1000004094</v>
      </c>
      <c r="E607" s="79" t="s">
        <v>1774</v>
      </c>
      <c r="F607" s="74" t="n">
        <v>45526</v>
      </c>
      <c r="G607" s="67" t="str">
        <f aca="false">IF(I607&gt;0,"Targeted Dealer","-")</f>
        <v>Targeted Dealer</v>
      </c>
      <c r="H607" s="67"/>
      <c r="I607" s="68" t="n">
        <v>100</v>
      </c>
      <c r="J607" s="68" t="n">
        <f aca="false">I607/$J$1*($J$1-$E$1)</f>
        <v>100</v>
      </c>
      <c r="K607" s="69" t="n">
        <v>50</v>
      </c>
      <c r="L607" s="69" t="n">
        <f aca="false">I607-K607</f>
        <v>50</v>
      </c>
      <c r="M607" s="69" t="n">
        <f aca="false">IFERROR((K607/J607%),"-")</f>
        <v>50</v>
      </c>
      <c r="N607" s="97" t="n">
        <v>20</v>
      </c>
      <c r="O607" s="98" t="str">
        <f aca="false">IF(F607&lt;=$P$2,"June","")</f>
        <v>June</v>
      </c>
      <c r="P607" s="97" t="n">
        <f aca="false">N607</f>
        <v>20</v>
      </c>
      <c r="Q607" s="99" t="n">
        <f aca="false">K607-P607</f>
        <v>30</v>
      </c>
      <c r="R607" s="98" t="n">
        <f aca="false">IFERROR(IF(O607="May",(K607/P607-1))," ")</f>
        <v>0</v>
      </c>
      <c r="S607" s="100" t="str">
        <f aca="false">IF(N607&gt;0,IF(O607="","-",IF(R607&lt;0%,"DEGROWTH","GROWTH")))</f>
        <v>GROWTH</v>
      </c>
      <c r="T607" s="69" t="n">
        <v>25</v>
      </c>
      <c r="U607" s="101" t="str">
        <f aca="false">IF(F607&lt;=$V$2,"May","")</f>
        <v>May</v>
      </c>
      <c r="V607" s="69" t="n">
        <f aca="false">T607</f>
        <v>25</v>
      </c>
      <c r="W607" s="102" t="n">
        <f aca="false">K607-V607</f>
        <v>25</v>
      </c>
      <c r="X607" s="103" t="n">
        <f aca="false">IFERROR(IF(U607="June",(K607/V607-1)),0)</f>
        <v>0</v>
      </c>
      <c r="Y607" s="104" t="str">
        <f aca="false">IF(T607&gt;0,IF(U607="","-",IF(X607&lt;0%,"DEGROWTH","GROWTH")))</f>
        <v>GROWTH</v>
      </c>
      <c r="Z607" s="75" t="n">
        <v>0</v>
      </c>
      <c r="AA607" s="70"/>
      <c r="AB607" s="70" t="s">
        <v>133</v>
      </c>
      <c r="AC607" s="75" t="s">
        <v>134</v>
      </c>
      <c r="AD607" s="3"/>
      <c r="AE607" s="3"/>
      <c r="AF607" s="75" t="s">
        <v>134</v>
      </c>
      <c r="AG607" s="121" t="n">
        <f aca="false">IFERROR(INDEX(Last6M_AvgSales_Ref!$B$2:$B$12659,MATCH(D607,Last6M_AvgSales_Ref!$A$2:$A$12659,0)),"")</f>
        <v>31.6666666666667</v>
      </c>
    </row>
    <row r="608" customFormat="false" ht="14.25" hidden="false" customHeight="true" outlineLevel="0" collapsed="false">
      <c r="A608" s="70" t="s">
        <v>134</v>
      </c>
      <c r="B608" s="72" t="s">
        <v>67</v>
      </c>
      <c r="C608" s="72" t="s">
        <v>1775</v>
      </c>
      <c r="D608" s="72" t="n">
        <v>1000000534</v>
      </c>
      <c r="E608" s="73" t="s">
        <v>1776</v>
      </c>
      <c r="F608" s="74" t="n">
        <v>38535</v>
      </c>
      <c r="G608" s="67" t="str">
        <f aca="false">IF(I608&gt;0,"Targeted Dealer","-")</f>
        <v>Targeted Dealer</v>
      </c>
      <c r="H608" s="67"/>
      <c r="I608" s="68" t="n">
        <v>440</v>
      </c>
      <c r="J608" s="68" t="n">
        <f aca="false">I608/$J$1*($J$1-$E$1)</f>
        <v>440</v>
      </c>
      <c r="K608" s="69" t="n">
        <v>432.5</v>
      </c>
      <c r="L608" s="69" t="n">
        <f aca="false">I608-K608</f>
        <v>7.5</v>
      </c>
      <c r="M608" s="69" t="n">
        <f aca="false">IFERROR((K608/J608%),"-")</f>
        <v>98.2954545454545</v>
      </c>
      <c r="N608" s="97" t="n">
        <v>233</v>
      </c>
      <c r="O608" s="98" t="str">
        <f aca="false">IF(F608&lt;=$P$2,"June","")</f>
        <v>June</v>
      </c>
      <c r="P608" s="97" t="n">
        <f aca="false">N608</f>
        <v>233</v>
      </c>
      <c r="Q608" s="99" t="n">
        <f aca="false">K608-P608</f>
        <v>199.5</v>
      </c>
      <c r="R608" s="98" t="n">
        <f aca="false">IFERROR(IF(O608="May",(K608/P608-1))," ")</f>
        <v>0</v>
      </c>
      <c r="S608" s="100" t="str">
        <f aca="false">IF(N608&gt;0,IF(O608="","-",IF(R608&lt;0%,"DEGROWTH","GROWTH")))</f>
        <v>GROWTH</v>
      </c>
      <c r="T608" s="69" t="n">
        <v>220</v>
      </c>
      <c r="U608" s="101" t="str">
        <f aca="false">IF(F608&lt;=$V$2,"May","")</f>
        <v>May</v>
      </c>
      <c r="V608" s="69" t="n">
        <f aca="false">T608</f>
        <v>220</v>
      </c>
      <c r="W608" s="102" t="n">
        <f aca="false">K608-V608</f>
        <v>212.5</v>
      </c>
      <c r="X608" s="103" t="n">
        <f aca="false">IFERROR(IF(U608="June",(K608/V608-1)),0)</f>
        <v>0</v>
      </c>
      <c r="Y608" s="104" t="str">
        <f aca="false">IF(T608&gt;0,IF(U608="","-",IF(X608&lt;0%,"DEGROWTH","GROWTH")))</f>
        <v>GROWTH</v>
      </c>
      <c r="Z608" s="75" t="n">
        <v>0</v>
      </c>
      <c r="AA608" s="70"/>
      <c r="AB608" s="70" t="s">
        <v>133</v>
      </c>
      <c r="AC608" s="70" t="s">
        <v>134</v>
      </c>
      <c r="AD608" s="3"/>
      <c r="AE608" s="3"/>
      <c r="AF608" s="70" t="s">
        <v>134</v>
      </c>
      <c r="AG608" s="121" t="n">
        <f aca="false">IFERROR(INDEX(Last6M_AvgSales_Ref!$B$2:$B$12659,MATCH(D608,Last6M_AvgSales_Ref!$A$2:$A$12659,0)),"")</f>
        <v>368</v>
      </c>
    </row>
    <row r="609" customFormat="false" ht="14.25" hidden="false" customHeight="true" outlineLevel="0" collapsed="false">
      <c r="A609" s="70" t="s">
        <v>134</v>
      </c>
      <c r="B609" s="72" t="s">
        <v>67</v>
      </c>
      <c r="C609" s="72" t="s">
        <v>1777</v>
      </c>
      <c r="D609" s="72" t="n">
        <v>1000000539</v>
      </c>
      <c r="E609" s="73" t="s">
        <v>1778</v>
      </c>
      <c r="F609" s="74" t="n">
        <v>38563</v>
      </c>
      <c r="G609" s="67" t="str">
        <f aca="false">IF(I609&gt;0,"Targeted Dealer","-")</f>
        <v>Targeted Dealer</v>
      </c>
      <c r="H609" s="67"/>
      <c r="I609" s="68" t="n">
        <v>2200</v>
      </c>
      <c r="J609" s="68" t="n">
        <f aca="false">I609/$J$1*($J$1-$E$1)</f>
        <v>2200</v>
      </c>
      <c r="K609" s="69" t="n">
        <v>1361</v>
      </c>
      <c r="L609" s="69" t="n">
        <f aca="false">I609-K609</f>
        <v>839</v>
      </c>
      <c r="M609" s="69" t="n">
        <f aca="false">IFERROR((K609/J609%),"-")</f>
        <v>61.8636363636364</v>
      </c>
      <c r="N609" s="97" t="n">
        <v>1113.5</v>
      </c>
      <c r="O609" s="98" t="str">
        <f aca="false">IF(F609&lt;=$P$2,"June","")</f>
        <v>June</v>
      </c>
      <c r="P609" s="97" t="n">
        <f aca="false">N609</f>
        <v>1113.5</v>
      </c>
      <c r="Q609" s="99" t="n">
        <f aca="false">K609-P609</f>
        <v>247.5</v>
      </c>
      <c r="R609" s="98" t="n">
        <f aca="false">IFERROR(IF(O609="May",(K609/P609-1))," ")</f>
        <v>0</v>
      </c>
      <c r="S609" s="100" t="str">
        <f aca="false">IF(N609&gt;0,IF(O609="","-",IF(R609&lt;0%,"DEGROWTH","GROWTH")))</f>
        <v>GROWTH</v>
      </c>
      <c r="T609" s="69" t="n">
        <v>1091.5</v>
      </c>
      <c r="U609" s="101" t="str">
        <f aca="false">IF(F609&lt;=$V$2,"May","")</f>
        <v>May</v>
      </c>
      <c r="V609" s="69" t="n">
        <f aca="false">T609</f>
        <v>1091.5</v>
      </c>
      <c r="W609" s="102" t="n">
        <f aca="false">K609-V609</f>
        <v>269.5</v>
      </c>
      <c r="X609" s="103" t="n">
        <f aca="false">IFERROR(IF(U609="June",(K609/V609-1)),0)</f>
        <v>0</v>
      </c>
      <c r="Y609" s="104" t="str">
        <f aca="false">IF(T609&gt;0,IF(U609="","-",IF(X609&lt;0%,"DEGROWTH","GROWTH")))</f>
        <v>GROWTH</v>
      </c>
      <c r="Z609" s="75" t="n">
        <v>0</v>
      </c>
      <c r="AA609" s="70"/>
      <c r="AB609" s="70" t="s">
        <v>133</v>
      </c>
      <c r="AC609" s="70" t="s">
        <v>134</v>
      </c>
      <c r="AD609" s="3"/>
      <c r="AE609" s="3"/>
      <c r="AF609" s="70" t="s">
        <v>134</v>
      </c>
      <c r="AG609" s="121" t="n">
        <f aca="false">IFERROR(INDEX(Last6M_AvgSales_Ref!$B$2:$B$12659,MATCH(D609,Last6M_AvgSales_Ref!$A$2:$A$12659,0)),"")</f>
        <v>1341.83333333333</v>
      </c>
    </row>
    <row r="610" customFormat="false" ht="14.25" hidden="false" customHeight="true" outlineLevel="0" collapsed="false">
      <c r="A610" s="70" t="s">
        <v>134</v>
      </c>
      <c r="B610" s="72" t="s">
        <v>67</v>
      </c>
      <c r="C610" s="72" t="s">
        <v>1779</v>
      </c>
      <c r="D610" s="72" t="n">
        <v>1000000557</v>
      </c>
      <c r="E610" s="73" t="s">
        <v>1780</v>
      </c>
      <c r="F610" s="74" t="n">
        <v>39067</v>
      </c>
      <c r="G610" s="67" t="str">
        <f aca="false">IF(I610&gt;0,"Targeted Dealer","-")</f>
        <v>Targeted Dealer</v>
      </c>
      <c r="H610" s="67"/>
      <c r="I610" s="68" t="n">
        <v>26</v>
      </c>
      <c r="J610" s="68" t="n">
        <f aca="false">I610/$J$1*($J$1-$E$1)</f>
        <v>26</v>
      </c>
      <c r="K610" s="69" t="n">
        <v>13</v>
      </c>
      <c r="L610" s="69" t="n">
        <f aca="false">I610-K610</f>
        <v>13</v>
      </c>
      <c r="M610" s="69" t="n">
        <f aca="false">IFERROR((K610/J610%),"-")</f>
        <v>50</v>
      </c>
      <c r="N610" s="97" t="n">
        <v>0</v>
      </c>
      <c r="O610" s="98" t="str">
        <f aca="false">IF(F610&lt;=$P$2,"June","")</f>
        <v>June</v>
      </c>
      <c r="P610" s="97" t="n">
        <f aca="false">N610</f>
        <v>0</v>
      </c>
      <c r="Q610" s="99" t="n">
        <f aca="false">K610-P610</f>
        <v>13</v>
      </c>
      <c r="R610" s="98" t="n">
        <f aca="false">IFERROR(IF(O610="May",(K610/P610-1))," ")</f>
        <v>0</v>
      </c>
      <c r="S610" s="105" t="b">
        <f aca="false">IF(N610&gt;0,IF(O610="","-",IF(R610&lt;0%,"DEGROWTH","GROWTH")))</f>
        <v>0</v>
      </c>
      <c r="T610" s="69" t="n">
        <v>0</v>
      </c>
      <c r="U610" s="101" t="str">
        <f aca="false">IF(F610&lt;=$V$2,"May","")</f>
        <v>May</v>
      </c>
      <c r="V610" s="69" t="n">
        <f aca="false">T610</f>
        <v>0</v>
      </c>
      <c r="W610" s="102" t="n">
        <f aca="false">K610-V610</f>
        <v>13</v>
      </c>
      <c r="X610" s="103" t="n">
        <f aca="false">IFERROR(IF(U610="June",(K610/V610-1)),0)</f>
        <v>0</v>
      </c>
      <c r="Y610" s="106" t="b">
        <f aca="false">IF(T610&gt;0,IF(U610="","-",IF(X610&lt;0%,"DEGROWTH","GROWTH")))</f>
        <v>0</v>
      </c>
      <c r="Z610" s="75" t="n">
        <v>0</v>
      </c>
      <c r="AA610" s="70"/>
      <c r="AB610" s="70" t="s">
        <v>133</v>
      </c>
      <c r="AC610" s="70" t="s">
        <v>134</v>
      </c>
      <c r="AD610" s="3"/>
      <c r="AE610" s="3"/>
      <c r="AF610" s="70" t="s">
        <v>134</v>
      </c>
      <c r="AG610" s="121" t="n">
        <f aca="false">IFERROR(INDEX(Last6M_AvgSales_Ref!$B$2:$B$12659,MATCH(D610,Last6M_AvgSales_Ref!$A$2:$A$12659,0)),"")</f>
        <v>7.5</v>
      </c>
    </row>
    <row r="611" customFormat="false" ht="14.25" hidden="false" customHeight="true" outlineLevel="0" collapsed="false">
      <c r="A611" s="70" t="s">
        <v>134</v>
      </c>
      <c r="B611" s="72" t="s">
        <v>67</v>
      </c>
      <c r="C611" s="72" t="s">
        <v>1781</v>
      </c>
      <c r="D611" s="72" t="n">
        <v>1000000529</v>
      </c>
      <c r="E611" s="73" t="s">
        <v>1782</v>
      </c>
      <c r="F611" s="74" t="n">
        <v>39073</v>
      </c>
      <c r="G611" s="67" t="str">
        <f aca="false">IF(I611&gt;0,"Targeted Dealer","-")</f>
        <v>Targeted Dealer</v>
      </c>
      <c r="H611" s="67"/>
      <c r="I611" s="68" t="n">
        <v>880</v>
      </c>
      <c r="J611" s="68" t="n">
        <f aca="false">I611/$J$1*($J$1-$E$1)</f>
        <v>880</v>
      </c>
      <c r="K611" s="69" t="n">
        <v>575.5</v>
      </c>
      <c r="L611" s="69" t="n">
        <f aca="false">I611-K611</f>
        <v>304.5</v>
      </c>
      <c r="M611" s="69" t="n">
        <f aca="false">IFERROR((K611/J611%),"-")</f>
        <v>65.3977272727273</v>
      </c>
      <c r="N611" s="97" t="n">
        <v>515.5</v>
      </c>
      <c r="O611" s="98" t="str">
        <f aca="false">IF(F611&lt;=$P$2,"June","")</f>
        <v>June</v>
      </c>
      <c r="P611" s="97" t="n">
        <f aca="false">N611</f>
        <v>515.5</v>
      </c>
      <c r="Q611" s="99" t="n">
        <f aca="false">K611-P611</f>
        <v>60</v>
      </c>
      <c r="R611" s="98" t="n">
        <f aca="false">IFERROR(IF(O611="May",(K611/P611-1))," ")</f>
        <v>0</v>
      </c>
      <c r="S611" s="100" t="str">
        <f aca="false">IF(N611&gt;0,IF(O611="","-",IF(R611&lt;0%,"DEGROWTH","GROWTH")))</f>
        <v>GROWTH</v>
      </c>
      <c r="T611" s="69" t="n">
        <v>432</v>
      </c>
      <c r="U611" s="101" t="str">
        <f aca="false">IF(F611&lt;=$V$2,"May","")</f>
        <v>May</v>
      </c>
      <c r="V611" s="69" t="n">
        <f aca="false">T611</f>
        <v>432</v>
      </c>
      <c r="W611" s="102" t="n">
        <f aca="false">K611-V611</f>
        <v>143.5</v>
      </c>
      <c r="X611" s="103" t="n">
        <f aca="false">IFERROR(IF(U611="June",(K611/V611-1)),0)</f>
        <v>0</v>
      </c>
      <c r="Y611" s="104" t="str">
        <f aca="false">IF(T611&gt;0,IF(U611="","-",IF(X611&lt;0%,"DEGROWTH","GROWTH")))</f>
        <v>GROWTH</v>
      </c>
      <c r="Z611" s="75" t="n">
        <v>0</v>
      </c>
      <c r="AA611" s="70"/>
      <c r="AB611" s="70" t="s">
        <v>133</v>
      </c>
      <c r="AC611" s="70" t="s">
        <v>134</v>
      </c>
      <c r="AD611" s="3"/>
      <c r="AE611" s="3"/>
      <c r="AF611" s="70" t="s">
        <v>134</v>
      </c>
      <c r="AG611" s="121" t="n">
        <f aca="false">IFERROR(INDEX(Last6M_AvgSales_Ref!$B$2:$B$12659,MATCH(D611,Last6M_AvgSales_Ref!$A$2:$A$12659,0)),"")</f>
        <v>542.166666666667</v>
      </c>
    </row>
    <row r="612" customFormat="false" ht="14.25" hidden="false" customHeight="true" outlineLevel="0" collapsed="false">
      <c r="A612" s="70" t="s">
        <v>134</v>
      </c>
      <c r="B612" s="72" t="s">
        <v>67</v>
      </c>
      <c r="C612" s="72" t="s">
        <v>1783</v>
      </c>
      <c r="D612" s="72" t="n">
        <v>1000000544</v>
      </c>
      <c r="E612" s="73" t="s">
        <v>1784</v>
      </c>
      <c r="F612" s="74" t="n">
        <v>39171</v>
      </c>
      <c r="G612" s="67" t="str">
        <f aca="false">IF(I612&gt;0,"Targeted Dealer","-")</f>
        <v>Targeted Dealer</v>
      </c>
      <c r="H612" s="67"/>
      <c r="I612" s="68" t="n">
        <v>900</v>
      </c>
      <c r="J612" s="68" t="n">
        <f aca="false">I612/$J$1*($J$1-$E$1)</f>
        <v>900</v>
      </c>
      <c r="K612" s="69" t="n">
        <v>632</v>
      </c>
      <c r="L612" s="69" t="n">
        <f aca="false">I612-K612</f>
        <v>268</v>
      </c>
      <c r="M612" s="69" t="n">
        <f aca="false">IFERROR((K612/J612%),"-")</f>
        <v>70.2222222222222</v>
      </c>
      <c r="N612" s="97" t="n">
        <v>568.5</v>
      </c>
      <c r="O612" s="98" t="str">
        <f aca="false">IF(F612&lt;=$P$2,"June","")</f>
        <v>June</v>
      </c>
      <c r="P612" s="97" t="n">
        <f aca="false">N612</f>
        <v>568.5</v>
      </c>
      <c r="Q612" s="99" t="n">
        <f aca="false">K612-P612</f>
        <v>63.5</v>
      </c>
      <c r="R612" s="98" t="n">
        <f aca="false">IFERROR(IF(O612="May",(K612/P612-1))," ")</f>
        <v>0</v>
      </c>
      <c r="S612" s="100" t="str">
        <f aca="false">IF(N612&gt;0,IF(O612="","-",IF(R612&lt;0%,"DEGROWTH","GROWTH")))</f>
        <v>GROWTH</v>
      </c>
      <c r="T612" s="69" t="n">
        <v>468</v>
      </c>
      <c r="U612" s="101" t="str">
        <f aca="false">IF(F612&lt;=$V$2,"May","")</f>
        <v>May</v>
      </c>
      <c r="V612" s="69" t="n">
        <f aca="false">T612</f>
        <v>468</v>
      </c>
      <c r="W612" s="102" t="n">
        <f aca="false">K612-V612</f>
        <v>164</v>
      </c>
      <c r="X612" s="103" t="n">
        <f aca="false">IFERROR(IF(U612="June",(K612/V612-1)),0)</f>
        <v>0</v>
      </c>
      <c r="Y612" s="104" t="str">
        <f aca="false">IF(T612&gt;0,IF(U612="","-",IF(X612&lt;0%,"DEGROWTH","GROWTH")))</f>
        <v>GROWTH</v>
      </c>
      <c r="Z612" s="75" t="n">
        <v>0</v>
      </c>
      <c r="AA612" s="70"/>
      <c r="AB612" s="70" t="s">
        <v>133</v>
      </c>
      <c r="AC612" s="70" t="s">
        <v>134</v>
      </c>
      <c r="AD612" s="3"/>
      <c r="AE612" s="3"/>
      <c r="AF612" s="70" t="s">
        <v>134</v>
      </c>
      <c r="AG612" s="121" t="n">
        <f aca="false">IFERROR(INDEX(Last6M_AvgSales_Ref!$B$2:$B$12659,MATCH(D612,Last6M_AvgSales_Ref!$A$2:$A$12659,0)),"")</f>
        <v>577.333333333333</v>
      </c>
    </row>
    <row r="613" customFormat="false" ht="14.25" hidden="false" customHeight="true" outlineLevel="0" collapsed="false">
      <c r="A613" s="70" t="s">
        <v>134</v>
      </c>
      <c r="B613" s="72" t="s">
        <v>67</v>
      </c>
      <c r="C613" s="72" t="s">
        <v>1785</v>
      </c>
      <c r="D613" s="72" t="n">
        <v>1000000541</v>
      </c>
      <c r="E613" s="73" t="s">
        <v>1786</v>
      </c>
      <c r="F613" s="74" t="n">
        <v>39184</v>
      </c>
      <c r="G613" s="67" t="str">
        <f aca="false">IF(I613&gt;0,"Targeted Dealer","-")</f>
        <v>Targeted Dealer</v>
      </c>
      <c r="H613" s="67"/>
      <c r="I613" s="68" t="n">
        <v>26</v>
      </c>
      <c r="J613" s="68" t="n">
        <f aca="false">I613/$J$1*($J$1-$E$1)</f>
        <v>26</v>
      </c>
      <c r="K613" s="69" t="n">
        <v>13</v>
      </c>
      <c r="L613" s="69" t="n">
        <f aca="false">I613-K613</f>
        <v>13</v>
      </c>
      <c r="M613" s="69" t="n">
        <f aca="false">IFERROR((K613/J613%),"-")</f>
        <v>50</v>
      </c>
      <c r="N613" s="97" t="n">
        <v>0</v>
      </c>
      <c r="O613" s="98" t="str">
        <f aca="false">IF(F613&lt;=$P$2,"June","")</f>
        <v>June</v>
      </c>
      <c r="P613" s="97" t="n">
        <f aca="false">N613</f>
        <v>0</v>
      </c>
      <c r="Q613" s="99" t="n">
        <f aca="false">K613-P613</f>
        <v>13</v>
      </c>
      <c r="R613" s="98" t="n">
        <f aca="false">IFERROR(IF(O613="May",(K613/P613-1))," ")</f>
        <v>0</v>
      </c>
      <c r="S613" s="105" t="b">
        <f aca="false">IF(N613&gt;0,IF(O613="","-",IF(R613&lt;0%,"DEGROWTH","GROWTH")))</f>
        <v>0</v>
      </c>
      <c r="T613" s="69" t="n">
        <v>13</v>
      </c>
      <c r="U613" s="101" t="str">
        <f aca="false">IF(F613&lt;=$V$2,"May","")</f>
        <v>May</v>
      </c>
      <c r="V613" s="69" t="n">
        <f aca="false">T613</f>
        <v>13</v>
      </c>
      <c r="W613" s="102" t="n">
        <f aca="false">K613-V613</f>
        <v>0</v>
      </c>
      <c r="X613" s="103" t="n">
        <f aca="false">IFERROR(IF(U613="June",(K613/V613-1)),0)</f>
        <v>0</v>
      </c>
      <c r="Y613" s="104" t="str">
        <f aca="false">IF(T613&gt;0,IF(U613="","-",IF(X613&lt;0%,"DEGROWTH","GROWTH")))</f>
        <v>GROWTH</v>
      </c>
      <c r="Z613" s="75" t="n">
        <v>0</v>
      </c>
      <c r="AA613" s="70"/>
      <c r="AB613" s="70" t="s">
        <v>133</v>
      </c>
      <c r="AC613" s="70" t="s">
        <v>134</v>
      </c>
      <c r="AD613" s="3"/>
      <c r="AE613" s="3"/>
      <c r="AF613" s="70" t="s">
        <v>134</v>
      </c>
      <c r="AG613" s="121" t="n">
        <f aca="false">IFERROR(INDEX(Last6M_AvgSales_Ref!$B$2:$B$12659,MATCH(D613,Last6M_AvgSales_Ref!$A$2:$A$12659,0)),"")</f>
        <v>12.75</v>
      </c>
    </row>
    <row r="614" customFormat="false" ht="14.25" hidden="false" customHeight="true" outlineLevel="0" collapsed="false">
      <c r="A614" s="70" t="s">
        <v>134</v>
      </c>
      <c r="B614" s="72" t="s">
        <v>67</v>
      </c>
      <c r="C614" s="72" t="s">
        <v>1787</v>
      </c>
      <c r="D614" s="72" t="n">
        <v>1000000530</v>
      </c>
      <c r="E614" s="73" t="s">
        <v>1788</v>
      </c>
      <c r="F614" s="74" t="n">
        <v>39547</v>
      </c>
      <c r="G614" s="67" t="str">
        <f aca="false">IF(I614&gt;0,"Targeted Dealer","-")</f>
        <v>Targeted Dealer</v>
      </c>
      <c r="H614" s="67"/>
      <c r="I614" s="68" t="n">
        <v>160</v>
      </c>
      <c r="J614" s="68" t="n">
        <f aca="false">I614/$J$1*($J$1-$E$1)</f>
        <v>160</v>
      </c>
      <c r="K614" s="69" t="n">
        <v>96</v>
      </c>
      <c r="L614" s="69" t="n">
        <f aca="false">I614-K614</f>
        <v>64</v>
      </c>
      <c r="M614" s="69" t="n">
        <f aca="false">IFERROR((K614/J614%),"-")</f>
        <v>60</v>
      </c>
      <c r="N614" s="97" t="n">
        <v>68</v>
      </c>
      <c r="O614" s="98" t="str">
        <f aca="false">IF(F614&lt;=$P$2,"June","")</f>
        <v>June</v>
      </c>
      <c r="P614" s="97" t="n">
        <f aca="false">N614</f>
        <v>68</v>
      </c>
      <c r="Q614" s="99" t="n">
        <f aca="false">K614-P614</f>
        <v>28</v>
      </c>
      <c r="R614" s="98" t="n">
        <f aca="false">IFERROR(IF(O614="May",(K614/P614-1))," ")</f>
        <v>0</v>
      </c>
      <c r="S614" s="100" t="str">
        <f aca="false">IF(N614&gt;0,IF(O614="","-",IF(R614&lt;0%,"DEGROWTH","GROWTH")))</f>
        <v>GROWTH</v>
      </c>
      <c r="T614" s="69" t="n">
        <v>74.5</v>
      </c>
      <c r="U614" s="101" t="str">
        <f aca="false">IF(F614&lt;=$V$2,"May","")</f>
        <v>May</v>
      </c>
      <c r="V614" s="69" t="n">
        <f aca="false">T614</f>
        <v>74.5</v>
      </c>
      <c r="W614" s="102" t="n">
        <f aca="false">K614-V614</f>
        <v>21.5</v>
      </c>
      <c r="X614" s="103" t="n">
        <f aca="false">IFERROR(IF(U614="June",(K614/V614-1)),0)</f>
        <v>0</v>
      </c>
      <c r="Y614" s="104" t="str">
        <f aca="false">IF(T614&gt;0,IF(U614="","-",IF(X614&lt;0%,"DEGROWTH","GROWTH")))</f>
        <v>GROWTH</v>
      </c>
      <c r="Z614" s="75" t="n">
        <v>0</v>
      </c>
      <c r="AA614" s="70"/>
      <c r="AB614" s="70" t="s">
        <v>133</v>
      </c>
      <c r="AC614" s="70" t="s">
        <v>134</v>
      </c>
      <c r="AD614" s="3"/>
      <c r="AE614" s="3"/>
      <c r="AF614" s="70" t="s">
        <v>134</v>
      </c>
      <c r="AG614" s="121" t="n">
        <f aca="false">IFERROR(INDEX(Last6M_AvgSales_Ref!$B$2:$B$12659,MATCH(D614,Last6M_AvgSales_Ref!$A$2:$A$12659,0)),"")</f>
        <v>119.083333333333</v>
      </c>
    </row>
    <row r="615" customFormat="false" ht="14.25" hidden="false" customHeight="true" outlineLevel="0" collapsed="false">
      <c r="A615" s="70" t="s">
        <v>134</v>
      </c>
      <c r="B615" s="72" t="s">
        <v>67</v>
      </c>
      <c r="C615" s="72" t="s">
        <v>1789</v>
      </c>
      <c r="D615" s="72" t="n">
        <v>1000000549</v>
      </c>
      <c r="E615" s="73" t="s">
        <v>1790</v>
      </c>
      <c r="F615" s="74" t="n">
        <v>39961</v>
      </c>
      <c r="G615" s="67" t="str">
        <f aca="false">IF(I615&gt;0,"Targeted Dealer","-")</f>
        <v>Targeted Dealer</v>
      </c>
      <c r="H615" s="67"/>
      <c r="I615" s="68" t="n">
        <v>40</v>
      </c>
      <c r="J615" s="68" t="n">
        <f aca="false">I615/$J$1*($J$1-$E$1)</f>
        <v>40</v>
      </c>
      <c r="K615" s="69" t="n">
        <v>51</v>
      </c>
      <c r="L615" s="69" t="n">
        <f aca="false">I615-K615</f>
        <v>-11</v>
      </c>
      <c r="M615" s="69" t="n">
        <f aca="false">IFERROR((K615/J615%),"-")</f>
        <v>127.5</v>
      </c>
      <c r="N615" s="97" t="n">
        <v>13</v>
      </c>
      <c r="O615" s="98" t="str">
        <f aca="false">IF(F615&lt;=$P$2,"June","")</f>
        <v>June</v>
      </c>
      <c r="P615" s="97" t="n">
        <f aca="false">N615</f>
        <v>13</v>
      </c>
      <c r="Q615" s="99" t="n">
        <f aca="false">K615-P615</f>
        <v>38</v>
      </c>
      <c r="R615" s="98" t="n">
        <f aca="false">IFERROR(IF(O615="May",(K615/P615-1))," ")</f>
        <v>0</v>
      </c>
      <c r="S615" s="100" t="str">
        <f aca="false">IF(N615&gt;0,IF(O615="","-",IF(R615&lt;0%,"DEGROWTH","GROWTH")))</f>
        <v>GROWTH</v>
      </c>
      <c r="T615" s="69" t="n">
        <v>0</v>
      </c>
      <c r="U615" s="101" t="str">
        <f aca="false">IF(F615&lt;=$V$2,"May","")</f>
        <v>May</v>
      </c>
      <c r="V615" s="69" t="n">
        <f aca="false">T615</f>
        <v>0</v>
      </c>
      <c r="W615" s="102" t="n">
        <f aca="false">K615-V615</f>
        <v>51</v>
      </c>
      <c r="X615" s="103" t="n">
        <f aca="false">IFERROR(IF(U615="June",(K615/V615-1)),0)</f>
        <v>0</v>
      </c>
      <c r="Y615" s="106" t="b">
        <f aca="false">IF(T615&gt;0,IF(U615="","-",IF(X615&lt;0%,"DEGROWTH","GROWTH")))</f>
        <v>0</v>
      </c>
      <c r="Z615" s="75" t="n">
        <v>0</v>
      </c>
      <c r="AA615" s="70"/>
      <c r="AB615" s="70" t="s">
        <v>133</v>
      </c>
      <c r="AC615" s="70" t="s">
        <v>134</v>
      </c>
      <c r="AD615" s="3"/>
      <c r="AE615" s="3"/>
      <c r="AF615" s="70" t="s">
        <v>134</v>
      </c>
      <c r="AG615" s="121" t="n">
        <f aca="false">IFERROR(INDEX(Last6M_AvgSales_Ref!$B$2:$B$12659,MATCH(D615,Last6M_AvgSales_Ref!$A$2:$A$12659,0)),"")</f>
        <v>14.9166666666667</v>
      </c>
    </row>
    <row r="616" customFormat="false" ht="14.25" hidden="false" customHeight="true" outlineLevel="0" collapsed="false">
      <c r="A616" s="70" t="s">
        <v>134</v>
      </c>
      <c r="B616" s="72" t="s">
        <v>67</v>
      </c>
      <c r="C616" s="72" t="s">
        <v>1791</v>
      </c>
      <c r="D616" s="72" t="n">
        <v>1000000554</v>
      </c>
      <c r="E616" s="73" t="s">
        <v>1792</v>
      </c>
      <c r="F616" s="74" t="n">
        <v>40583</v>
      </c>
      <c r="G616" s="67" t="str">
        <f aca="false">IF(I616&gt;0,"Targeted Dealer","-")</f>
        <v>Targeted Dealer</v>
      </c>
      <c r="H616" s="67"/>
      <c r="I616" s="68" t="n">
        <v>470</v>
      </c>
      <c r="J616" s="68" t="n">
        <f aca="false">I616/$J$1*($J$1-$E$1)</f>
        <v>470</v>
      </c>
      <c r="K616" s="69" t="n">
        <v>219</v>
      </c>
      <c r="L616" s="69" t="n">
        <f aca="false">I616-K616</f>
        <v>251</v>
      </c>
      <c r="M616" s="69" t="n">
        <f aca="false">IFERROR((K616/J616%),"-")</f>
        <v>46.5957446808511</v>
      </c>
      <c r="N616" s="97" t="n">
        <v>260</v>
      </c>
      <c r="O616" s="98" t="str">
        <f aca="false">IF(F616&lt;=$P$2,"June","")</f>
        <v>June</v>
      </c>
      <c r="P616" s="97" t="n">
        <f aca="false">N616</f>
        <v>260</v>
      </c>
      <c r="Q616" s="99" t="n">
        <f aca="false">K616-P616</f>
        <v>-41</v>
      </c>
      <c r="R616" s="98" t="n">
        <f aca="false">IFERROR(IF(O616="May",(K616/P616-1))," ")</f>
        <v>0</v>
      </c>
      <c r="S616" s="100" t="str">
        <f aca="false">IF(N616&gt;0,IF(O616="","-",IF(R616&lt;0%,"DEGROWTH","GROWTH")))</f>
        <v>GROWTH</v>
      </c>
      <c r="T616" s="69" t="n">
        <v>289.5</v>
      </c>
      <c r="U616" s="101" t="str">
        <f aca="false">IF(F616&lt;=$V$2,"May","")</f>
        <v>May</v>
      </c>
      <c r="V616" s="69" t="n">
        <f aca="false">T616</f>
        <v>289.5</v>
      </c>
      <c r="W616" s="102" t="n">
        <f aca="false">K616-V616</f>
        <v>-70.5</v>
      </c>
      <c r="X616" s="103" t="n">
        <f aca="false">IFERROR(IF(U616="June",(K616/V616-1)),0)</f>
        <v>0</v>
      </c>
      <c r="Y616" s="104" t="str">
        <f aca="false">IF(T616&gt;0,IF(U616="","-",IF(X616&lt;0%,"DEGROWTH","GROWTH")))</f>
        <v>GROWTH</v>
      </c>
      <c r="Z616" s="75" t="n">
        <v>0</v>
      </c>
      <c r="AA616" s="70"/>
      <c r="AB616" s="70" t="s">
        <v>133</v>
      </c>
      <c r="AC616" s="70" t="s">
        <v>134</v>
      </c>
      <c r="AD616" s="3"/>
      <c r="AE616" s="3"/>
      <c r="AF616" s="70" t="s">
        <v>134</v>
      </c>
      <c r="AG616" s="121" t="n">
        <f aca="false">IFERROR(INDEX(Last6M_AvgSales_Ref!$B$2:$B$12659,MATCH(D616,Last6M_AvgSales_Ref!$A$2:$A$12659,0)),"")</f>
        <v>260.916666666667</v>
      </c>
    </row>
    <row r="617" customFormat="false" ht="14.25" hidden="false" customHeight="true" outlineLevel="0" collapsed="false">
      <c r="A617" s="70" t="s">
        <v>134</v>
      </c>
      <c r="B617" s="72" t="s">
        <v>67</v>
      </c>
      <c r="C617" s="72" t="s">
        <v>1793</v>
      </c>
      <c r="D617" s="72" t="n">
        <v>1000000555</v>
      </c>
      <c r="E617" s="73" t="s">
        <v>1794</v>
      </c>
      <c r="F617" s="74" t="n">
        <v>40986</v>
      </c>
      <c r="G617" s="67" t="str">
        <f aca="false">IF(I617&gt;0,"Targeted Dealer","-")</f>
        <v>Targeted Dealer</v>
      </c>
      <c r="H617" s="67"/>
      <c r="I617" s="68" t="n">
        <v>100</v>
      </c>
      <c r="J617" s="68" t="n">
        <f aca="false">I617/$J$1*($J$1-$E$1)</f>
        <v>100</v>
      </c>
      <c r="K617" s="69" t="n">
        <v>65</v>
      </c>
      <c r="L617" s="69" t="n">
        <f aca="false">I617-K617</f>
        <v>35</v>
      </c>
      <c r="M617" s="69" t="n">
        <f aca="false">IFERROR((K617/J617%),"-")</f>
        <v>65</v>
      </c>
      <c r="N617" s="97" t="n">
        <v>52</v>
      </c>
      <c r="O617" s="98" t="str">
        <f aca="false">IF(F617&lt;=$P$2,"June","")</f>
        <v>June</v>
      </c>
      <c r="P617" s="97" t="n">
        <f aca="false">N617</f>
        <v>52</v>
      </c>
      <c r="Q617" s="99" t="n">
        <f aca="false">K617-P617</f>
        <v>13</v>
      </c>
      <c r="R617" s="98" t="n">
        <f aca="false">IFERROR(IF(O617="May",(K617/P617-1))," ")</f>
        <v>0</v>
      </c>
      <c r="S617" s="100" t="str">
        <f aca="false">IF(N617&gt;0,IF(O617="","-",IF(R617&lt;0%,"DEGROWTH","GROWTH")))</f>
        <v>GROWTH</v>
      </c>
      <c r="T617" s="69" t="n">
        <v>52</v>
      </c>
      <c r="U617" s="101" t="str">
        <f aca="false">IF(F617&lt;=$V$2,"May","")</f>
        <v>May</v>
      </c>
      <c r="V617" s="69" t="n">
        <f aca="false">T617</f>
        <v>52</v>
      </c>
      <c r="W617" s="102" t="n">
        <f aca="false">K617-V617</f>
        <v>13</v>
      </c>
      <c r="X617" s="103" t="n">
        <f aca="false">IFERROR(IF(U617="June",(K617/V617-1)),0)</f>
        <v>0</v>
      </c>
      <c r="Y617" s="104" t="str">
        <f aca="false">IF(T617&gt;0,IF(U617="","-",IF(X617&lt;0%,"DEGROWTH","GROWTH")))</f>
        <v>GROWTH</v>
      </c>
      <c r="Z617" s="75" t="n">
        <v>0</v>
      </c>
      <c r="AA617" s="70"/>
      <c r="AB617" s="70" t="s">
        <v>133</v>
      </c>
      <c r="AC617" s="70" t="s">
        <v>134</v>
      </c>
      <c r="AD617" s="3"/>
      <c r="AE617" s="3"/>
      <c r="AF617" s="70" t="s">
        <v>134</v>
      </c>
      <c r="AG617" s="121" t="n">
        <f aca="false">IFERROR(INDEX(Last6M_AvgSales_Ref!$B$2:$B$12659,MATCH(D617,Last6M_AvgSales_Ref!$A$2:$A$12659,0)),"")</f>
        <v>62.75</v>
      </c>
    </row>
    <row r="618" customFormat="false" ht="14.25" hidden="false" customHeight="true" outlineLevel="0" collapsed="false">
      <c r="A618" s="70" t="s">
        <v>134</v>
      </c>
      <c r="B618" s="72" t="s">
        <v>67</v>
      </c>
      <c r="C618" s="72" t="s">
        <v>1795</v>
      </c>
      <c r="D618" s="72" t="n">
        <v>1000000532</v>
      </c>
      <c r="E618" s="73" t="s">
        <v>1796</v>
      </c>
      <c r="F618" s="74" t="n">
        <v>41071</v>
      </c>
      <c r="G618" s="67" t="str">
        <f aca="false">IF(I618&gt;0,"Targeted Dealer","-")</f>
        <v>Targeted Dealer</v>
      </c>
      <c r="H618" s="67"/>
      <c r="I618" s="68" t="n">
        <v>280</v>
      </c>
      <c r="J618" s="68" t="n">
        <f aca="false">I618/$J$1*($J$1-$E$1)</f>
        <v>280</v>
      </c>
      <c r="K618" s="69" t="n">
        <v>155.5</v>
      </c>
      <c r="L618" s="69" t="n">
        <f aca="false">I618-K618</f>
        <v>124.5</v>
      </c>
      <c r="M618" s="69" t="n">
        <f aca="false">IFERROR((K618/J618%),"-")</f>
        <v>55.5357142857143</v>
      </c>
      <c r="N618" s="97" t="n">
        <v>116.5</v>
      </c>
      <c r="O618" s="98" t="str">
        <f aca="false">IF(F618&lt;=$P$2,"June","")</f>
        <v>June</v>
      </c>
      <c r="P618" s="97" t="n">
        <f aca="false">N618</f>
        <v>116.5</v>
      </c>
      <c r="Q618" s="99" t="n">
        <f aca="false">K618-P618</f>
        <v>39</v>
      </c>
      <c r="R618" s="98" t="n">
        <f aca="false">IFERROR(IF(O618="May",(K618/P618-1))," ")</f>
        <v>0</v>
      </c>
      <c r="S618" s="100" t="str">
        <f aca="false">IF(N618&gt;0,IF(O618="","-",IF(R618&lt;0%,"DEGROWTH","GROWTH")))</f>
        <v>GROWTH</v>
      </c>
      <c r="T618" s="69" t="n">
        <v>130</v>
      </c>
      <c r="U618" s="101" t="str">
        <f aca="false">IF(F618&lt;=$V$2,"May","")</f>
        <v>May</v>
      </c>
      <c r="V618" s="69" t="n">
        <f aca="false">T618</f>
        <v>130</v>
      </c>
      <c r="W618" s="102" t="n">
        <f aca="false">K618-V618</f>
        <v>25.5</v>
      </c>
      <c r="X618" s="103" t="n">
        <f aca="false">IFERROR(IF(U618="June",(K618/V618-1)),0)</f>
        <v>0</v>
      </c>
      <c r="Y618" s="104" t="str">
        <f aca="false">IF(T618&gt;0,IF(U618="","-",IF(X618&lt;0%,"DEGROWTH","GROWTH")))</f>
        <v>GROWTH</v>
      </c>
      <c r="Z618" s="75" t="n">
        <v>0</v>
      </c>
      <c r="AA618" s="70"/>
      <c r="AB618" s="70" t="s">
        <v>133</v>
      </c>
      <c r="AC618" s="70" t="s">
        <v>134</v>
      </c>
      <c r="AD618" s="3"/>
      <c r="AE618" s="3"/>
      <c r="AF618" s="70" t="s">
        <v>134</v>
      </c>
      <c r="AG618" s="121" t="n">
        <f aca="false">IFERROR(INDEX(Last6M_AvgSales_Ref!$B$2:$B$12659,MATCH(D618,Last6M_AvgSales_Ref!$A$2:$A$12659,0)),"")</f>
        <v>149.25</v>
      </c>
    </row>
    <row r="619" customFormat="false" ht="14.25" hidden="false" customHeight="true" outlineLevel="0" collapsed="false">
      <c r="A619" s="70" t="s">
        <v>134</v>
      </c>
      <c r="B619" s="72" t="s">
        <v>67</v>
      </c>
      <c r="C619" s="72" t="s">
        <v>1797</v>
      </c>
      <c r="D619" s="72" t="n">
        <v>1000000552</v>
      </c>
      <c r="E619" s="73" t="s">
        <v>1798</v>
      </c>
      <c r="F619" s="74" t="n">
        <v>41157</v>
      </c>
      <c r="G619" s="67" t="str">
        <f aca="false">IF(I619&gt;0,"Targeted Dealer","-")</f>
        <v>Targeted Dealer</v>
      </c>
      <c r="H619" s="67"/>
      <c r="I619" s="68" t="n">
        <v>300</v>
      </c>
      <c r="J619" s="68" t="n">
        <f aca="false">I619/$J$1*($J$1-$E$1)</f>
        <v>300</v>
      </c>
      <c r="K619" s="69" t="n">
        <v>313.5</v>
      </c>
      <c r="L619" s="69" t="n">
        <f aca="false">I619-K619</f>
        <v>-13.5</v>
      </c>
      <c r="M619" s="69" t="n">
        <f aca="false">IFERROR((K619/J619%),"-")</f>
        <v>104.5</v>
      </c>
      <c r="N619" s="97" t="n">
        <v>225</v>
      </c>
      <c r="O619" s="98" t="str">
        <f aca="false">IF(F619&lt;=$P$2,"June","")</f>
        <v>June</v>
      </c>
      <c r="P619" s="97" t="n">
        <f aca="false">N619</f>
        <v>225</v>
      </c>
      <c r="Q619" s="99" t="n">
        <f aca="false">K619-P619</f>
        <v>88.5</v>
      </c>
      <c r="R619" s="98" t="n">
        <f aca="false">IFERROR(IF(O619="May",(K619/P619-1))," ")</f>
        <v>0</v>
      </c>
      <c r="S619" s="100" t="str">
        <f aca="false">IF(N619&gt;0,IF(O619="","-",IF(R619&lt;0%,"DEGROWTH","GROWTH")))</f>
        <v>GROWTH</v>
      </c>
      <c r="T619" s="69" t="n">
        <v>151</v>
      </c>
      <c r="U619" s="101" t="str">
        <f aca="false">IF(F619&lt;=$V$2,"May","")</f>
        <v>May</v>
      </c>
      <c r="V619" s="69" t="n">
        <f aca="false">T619</f>
        <v>151</v>
      </c>
      <c r="W619" s="102" t="n">
        <f aca="false">K619-V619</f>
        <v>162.5</v>
      </c>
      <c r="X619" s="103" t="n">
        <f aca="false">IFERROR(IF(U619="June",(K619/V619-1)),0)</f>
        <v>0</v>
      </c>
      <c r="Y619" s="104" t="str">
        <f aca="false">IF(T619&gt;0,IF(U619="","-",IF(X619&lt;0%,"DEGROWTH","GROWTH")))</f>
        <v>GROWTH</v>
      </c>
      <c r="Z619" s="75" t="n">
        <v>0</v>
      </c>
      <c r="AA619" s="70"/>
      <c r="AB619" s="70" t="s">
        <v>133</v>
      </c>
      <c r="AC619" s="70" t="s">
        <v>134</v>
      </c>
      <c r="AD619" s="3"/>
      <c r="AE619" s="3"/>
      <c r="AF619" s="70" t="s">
        <v>134</v>
      </c>
      <c r="AG619" s="121" t="n">
        <f aca="false">IFERROR(INDEX(Last6M_AvgSales_Ref!$B$2:$B$12659,MATCH(D619,Last6M_AvgSales_Ref!$A$2:$A$12659,0)),"")</f>
        <v>241</v>
      </c>
    </row>
    <row r="620" customFormat="false" ht="14.25" hidden="false" customHeight="true" outlineLevel="0" collapsed="false">
      <c r="A620" s="70" t="s">
        <v>134</v>
      </c>
      <c r="B620" s="72" t="s">
        <v>67</v>
      </c>
      <c r="C620" s="72" t="s">
        <v>1799</v>
      </c>
      <c r="D620" s="72" t="n">
        <v>1000000538</v>
      </c>
      <c r="E620" s="73" t="s">
        <v>1800</v>
      </c>
      <c r="F620" s="74" t="n">
        <v>41258</v>
      </c>
      <c r="G620" s="67" t="str">
        <f aca="false">IF(I620&gt;0,"Targeted Dealer","-")</f>
        <v>Targeted Dealer</v>
      </c>
      <c r="H620" s="67"/>
      <c r="I620" s="68" t="n">
        <v>40</v>
      </c>
      <c r="J620" s="68" t="n">
        <f aca="false">I620/$J$1*($J$1-$E$1)</f>
        <v>40</v>
      </c>
      <c r="K620" s="69" t="n">
        <v>13</v>
      </c>
      <c r="L620" s="69" t="n">
        <f aca="false">I620-K620</f>
        <v>27</v>
      </c>
      <c r="M620" s="69" t="n">
        <f aca="false">IFERROR((K620/J620%),"-")</f>
        <v>32.5</v>
      </c>
      <c r="N620" s="97" t="n">
        <v>13</v>
      </c>
      <c r="O620" s="98" t="str">
        <f aca="false">IF(F620&lt;=$P$2,"June","")</f>
        <v>June</v>
      </c>
      <c r="P620" s="97" t="n">
        <f aca="false">N620</f>
        <v>13</v>
      </c>
      <c r="Q620" s="99" t="n">
        <f aca="false">K620-P620</f>
        <v>0</v>
      </c>
      <c r="R620" s="98" t="n">
        <f aca="false">IFERROR(IF(O620="May",(K620/P620-1))," ")</f>
        <v>0</v>
      </c>
      <c r="S620" s="100" t="str">
        <f aca="false">IF(N620&gt;0,IF(O620="","-",IF(R620&lt;0%,"DEGROWTH","GROWTH")))</f>
        <v>GROWTH</v>
      </c>
      <c r="T620" s="69" t="n">
        <v>26</v>
      </c>
      <c r="U620" s="101" t="str">
        <f aca="false">IF(F620&lt;=$V$2,"May","")</f>
        <v>May</v>
      </c>
      <c r="V620" s="69" t="n">
        <f aca="false">T620</f>
        <v>26</v>
      </c>
      <c r="W620" s="102" t="n">
        <f aca="false">K620-V620</f>
        <v>-13</v>
      </c>
      <c r="X620" s="103" t="n">
        <f aca="false">IFERROR(IF(U620="June",(K620/V620-1)),0)</f>
        <v>0</v>
      </c>
      <c r="Y620" s="104" t="str">
        <f aca="false">IF(T620&gt;0,IF(U620="","-",IF(X620&lt;0%,"DEGROWTH","GROWTH")))</f>
        <v>GROWTH</v>
      </c>
      <c r="Z620" s="75" t="n">
        <v>0</v>
      </c>
      <c r="AA620" s="70"/>
      <c r="AB620" s="70" t="s">
        <v>133</v>
      </c>
      <c r="AC620" s="70" t="s">
        <v>134</v>
      </c>
      <c r="AD620" s="3"/>
      <c r="AE620" s="3"/>
      <c r="AF620" s="70" t="s">
        <v>134</v>
      </c>
      <c r="AG620" s="121" t="n">
        <f aca="false">IFERROR(INDEX(Last6M_AvgSales_Ref!$B$2:$B$12659,MATCH(D620,Last6M_AvgSales_Ref!$A$2:$A$12659,0)),"")</f>
        <v>17.1666666666667</v>
      </c>
    </row>
    <row r="621" customFormat="false" ht="14.25" hidden="false" customHeight="true" outlineLevel="0" collapsed="false">
      <c r="A621" s="70" t="s">
        <v>134</v>
      </c>
      <c r="B621" s="72" t="s">
        <v>67</v>
      </c>
      <c r="C621" s="72" t="s">
        <v>1801</v>
      </c>
      <c r="D621" s="72" t="n">
        <v>1000000535</v>
      </c>
      <c r="E621" s="73" t="s">
        <v>1802</v>
      </c>
      <c r="F621" s="74" t="n">
        <v>41464</v>
      </c>
      <c r="G621" s="67" t="str">
        <f aca="false">IF(I621&gt;0,"Targeted Dealer","-")</f>
        <v>Targeted Dealer</v>
      </c>
      <c r="H621" s="67"/>
      <c r="I621" s="68" t="n">
        <v>78</v>
      </c>
      <c r="J621" s="68" t="n">
        <f aca="false">I621/$J$1*($J$1-$E$1)</f>
        <v>78</v>
      </c>
      <c r="K621" s="69" t="n">
        <v>62.5</v>
      </c>
      <c r="L621" s="69" t="n">
        <f aca="false">I621-K621</f>
        <v>15.5</v>
      </c>
      <c r="M621" s="69" t="n">
        <f aca="false">IFERROR((K621/J621%),"-")</f>
        <v>80.1282051282051</v>
      </c>
      <c r="N621" s="97" t="n">
        <v>38</v>
      </c>
      <c r="O621" s="98" t="str">
        <f aca="false">IF(F621&lt;=$P$2,"June","")</f>
        <v>June</v>
      </c>
      <c r="P621" s="97" t="n">
        <f aca="false">N621</f>
        <v>38</v>
      </c>
      <c r="Q621" s="99" t="n">
        <f aca="false">K621-P621</f>
        <v>24.5</v>
      </c>
      <c r="R621" s="98" t="n">
        <f aca="false">IFERROR(IF(O621="May",(K621/P621-1))," ")</f>
        <v>0</v>
      </c>
      <c r="S621" s="100" t="str">
        <f aca="false">IF(N621&gt;0,IF(O621="","-",IF(R621&lt;0%,"DEGROWTH","GROWTH")))</f>
        <v>GROWTH</v>
      </c>
      <c r="T621" s="69" t="n">
        <v>37.5</v>
      </c>
      <c r="U621" s="101" t="str">
        <f aca="false">IF(F621&lt;=$V$2,"May","")</f>
        <v>May</v>
      </c>
      <c r="V621" s="69" t="n">
        <f aca="false">T621</f>
        <v>37.5</v>
      </c>
      <c r="W621" s="102" t="n">
        <f aca="false">K621-V621</f>
        <v>25</v>
      </c>
      <c r="X621" s="103" t="n">
        <f aca="false">IFERROR(IF(U621="June",(K621/V621-1)),0)</f>
        <v>0</v>
      </c>
      <c r="Y621" s="104" t="str">
        <f aca="false">IF(T621&gt;0,IF(U621="","-",IF(X621&lt;0%,"DEGROWTH","GROWTH")))</f>
        <v>GROWTH</v>
      </c>
      <c r="Z621" s="75" t="n">
        <v>0</v>
      </c>
      <c r="AA621" s="70"/>
      <c r="AB621" s="70" t="s">
        <v>133</v>
      </c>
      <c r="AC621" s="70" t="s">
        <v>134</v>
      </c>
      <c r="AD621" s="3"/>
      <c r="AE621" s="3"/>
      <c r="AF621" s="70" t="s">
        <v>134</v>
      </c>
      <c r="AG621" s="121" t="n">
        <f aca="false">IFERROR(INDEX(Last6M_AvgSales_Ref!$B$2:$B$12659,MATCH(D621,Last6M_AvgSales_Ref!$A$2:$A$12659,0)),"")</f>
        <v>56.8333333333333</v>
      </c>
    </row>
    <row r="622" customFormat="false" ht="14.25" hidden="false" customHeight="true" outlineLevel="0" collapsed="false">
      <c r="A622" s="70" t="s">
        <v>134</v>
      </c>
      <c r="B622" s="72" t="s">
        <v>67</v>
      </c>
      <c r="C622" s="72" t="s">
        <v>1803</v>
      </c>
      <c r="D622" s="72" t="n">
        <v>1000000551</v>
      </c>
      <c r="E622" s="73" t="s">
        <v>1804</v>
      </c>
      <c r="F622" s="74" t="n">
        <v>41638</v>
      </c>
      <c r="G622" s="67" t="str">
        <f aca="false">IF(I622&gt;0,"Targeted Dealer","-")</f>
        <v>Targeted Dealer</v>
      </c>
      <c r="H622" s="67"/>
      <c r="I622" s="68" t="n">
        <v>80</v>
      </c>
      <c r="J622" s="68" t="n">
        <f aca="false">I622/$J$1*($J$1-$E$1)</f>
        <v>80</v>
      </c>
      <c r="K622" s="69" t="n">
        <v>86.5</v>
      </c>
      <c r="L622" s="69" t="n">
        <f aca="false">I622-K622</f>
        <v>-6.5</v>
      </c>
      <c r="M622" s="69" t="n">
        <f aca="false">IFERROR((K622/J622%),"-")</f>
        <v>108.125</v>
      </c>
      <c r="N622" s="97" t="n">
        <v>56</v>
      </c>
      <c r="O622" s="98" t="str">
        <f aca="false">IF(F622&lt;=$P$2,"June","")</f>
        <v>June</v>
      </c>
      <c r="P622" s="97" t="n">
        <f aca="false">N622</f>
        <v>56</v>
      </c>
      <c r="Q622" s="99" t="n">
        <f aca="false">K622-P622</f>
        <v>30.5</v>
      </c>
      <c r="R622" s="98" t="n">
        <f aca="false">IFERROR(IF(O622="May",(K622/P622-1))," ")</f>
        <v>0</v>
      </c>
      <c r="S622" s="100" t="str">
        <f aca="false">IF(N622&gt;0,IF(O622="","-",IF(R622&lt;0%,"DEGROWTH","GROWTH")))</f>
        <v>GROWTH</v>
      </c>
      <c r="T622" s="69" t="n">
        <v>18.5</v>
      </c>
      <c r="U622" s="101" t="str">
        <f aca="false">IF(F622&lt;=$V$2,"May","")</f>
        <v>May</v>
      </c>
      <c r="V622" s="69" t="n">
        <f aca="false">T622</f>
        <v>18.5</v>
      </c>
      <c r="W622" s="102" t="n">
        <f aca="false">K622-V622</f>
        <v>68</v>
      </c>
      <c r="X622" s="103" t="n">
        <f aca="false">IFERROR(IF(U622="June",(K622/V622-1)),0)</f>
        <v>0</v>
      </c>
      <c r="Y622" s="104" t="str">
        <f aca="false">IF(T622&gt;0,IF(U622="","-",IF(X622&lt;0%,"DEGROWTH","GROWTH")))</f>
        <v>GROWTH</v>
      </c>
      <c r="Z622" s="75" t="n">
        <v>0</v>
      </c>
      <c r="AA622" s="70"/>
      <c r="AB622" s="70" t="s">
        <v>133</v>
      </c>
      <c r="AC622" s="70" t="s">
        <v>134</v>
      </c>
      <c r="AD622" s="3"/>
      <c r="AE622" s="3"/>
      <c r="AF622" s="70" t="s">
        <v>134</v>
      </c>
      <c r="AG622" s="121" t="n">
        <f aca="false">IFERROR(INDEX(Last6M_AvgSales_Ref!$B$2:$B$12659,MATCH(D622,Last6M_AvgSales_Ref!$A$2:$A$12659,0)),"")</f>
        <v>39.25</v>
      </c>
    </row>
    <row r="623" customFormat="false" ht="14.25" hidden="false" customHeight="true" outlineLevel="0" collapsed="false">
      <c r="A623" s="70" t="s">
        <v>134</v>
      </c>
      <c r="B623" s="72" t="s">
        <v>67</v>
      </c>
      <c r="C623" s="72" t="s">
        <v>1805</v>
      </c>
      <c r="D623" s="72" t="n">
        <v>1000000542</v>
      </c>
      <c r="E623" s="73" t="s">
        <v>1806</v>
      </c>
      <c r="F623" s="74" t="n">
        <v>42909</v>
      </c>
      <c r="G623" s="67" t="str">
        <f aca="false">IF(I623&gt;0,"Targeted Dealer","-")</f>
        <v>Targeted Dealer</v>
      </c>
      <c r="H623" s="67"/>
      <c r="I623" s="68" t="n">
        <v>370</v>
      </c>
      <c r="J623" s="68" t="n">
        <f aca="false">I623/$J$1*($J$1-$E$1)</f>
        <v>370</v>
      </c>
      <c r="K623" s="69" t="n">
        <v>126</v>
      </c>
      <c r="L623" s="69" t="n">
        <f aca="false">I623-K623</f>
        <v>244</v>
      </c>
      <c r="M623" s="69" t="n">
        <f aca="false">IFERROR((K623/J623%),"-")</f>
        <v>34.0540540540541</v>
      </c>
      <c r="N623" s="97" t="n">
        <v>144</v>
      </c>
      <c r="O623" s="98" t="str">
        <f aca="false">IF(F623&lt;=$P$2,"June","")</f>
        <v>June</v>
      </c>
      <c r="P623" s="97" t="n">
        <f aca="false">N623</f>
        <v>144</v>
      </c>
      <c r="Q623" s="99" t="n">
        <f aca="false">K623-P623</f>
        <v>-18</v>
      </c>
      <c r="R623" s="98" t="n">
        <f aca="false">IFERROR(IF(O623="May",(K623/P623-1))," ")</f>
        <v>0</v>
      </c>
      <c r="S623" s="100" t="str">
        <f aca="false">IF(N623&gt;0,IF(O623="","-",IF(R623&lt;0%,"DEGROWTH","GROWTH")))</f>
        <v>GROWTH</v>
      </c>
      <c r="T623" s="69" t="n">
        <v>197.5</v>
      </c>
      <c r="U623" s="101" t="str">
        <f aca="false">IF(F623&lt;=$V$2,"May","")</f>
        <v>May</v>
      </c>
      <c r="V623" s="69" t="n">
        <f aca="false">T623</f>
        <v>197.5</v>
      </c>
      <c r="W623" s="102" t="n">
        <f aca="false">K623-V623</f>
        <v>-71.5</v>
      </c>
      <c r="X623" s="103" t="n">
        <f aca="false">IFERROR(IF(U623="June",(K623/V623-1)),0)</f>
        <v>0</v>
      </c>
      <c r="Y623" s="104" t="str">
        <f aca="false">IF(T623&gt;0,IF(U623="","-",IF(X623&lt;0%,"DEGROWTH","GROWTH")))</f>
        <v>GROWTH</v>
      </c>
      <c r="Z623" s="75" t="n">
        <v>0</v>
      </c>
      <c r="AA623" s="70"/>
      <c r="AB623" s="70" t="s">
        <v>133</v>
      </c>
      <c r="AC623" s="70" t="s">
        <v>134</v>
      </c>
      <c r="AD623" s="3"/>
      <c r="AE623" s="3"/>
      <c r="AF623" s="70" t="s">
        <v>134</v>
      </c>
      <c r="AG623" s="121" t="n">
        <f aca="false">IFERROR(INDEX(Last6M_AvgSales_Ref!$B$2:$B$12659,MATCH(D623,Last6M_AvgSales_Ref!$A$2:$A$12659,0)),"")</f>
        <v>156</v>
      </c>
    </row>
    <row r="624" customFormat="false" ht="14.25" hidden="false" customHeight="true" outlineLevel="0" collapsed="false">
      <c r="A624" s="70" t="s">
        <v>134</v>
      </c>
      <c r="B624" s="72" t="s">
        <v>67</v>
      </c>
      <c r="C624" s="72" t="s">
        <v>1807</v>
      </c>
      <c r="D624" s="72" t="n">
        <v>1000000553</v>
      </c>
      <c r="E624" s="73" t="s">
        <v>1808</v>
      </c>
      <c r="F624" s="74" t="n">
        <v>42980</v>
      </c>
      <c r="G624" s="67" t="str">
        <f aca="false">IF(I624&gt;0,"Targeted Dealer","-")</f>
        <v>Targeted Dealer</v>
      </c>
      <c r="H624" s="67"/>
      <c r="I624" s="68" t="n">
        <v>360</v>
      </c>
      <c r="J624" s="68" t="n">
        <f aca="false">I624/$J$1*($J$1-$E$1)</f>
        <v>360</v>
      </c>
      <c r="K624" s="69" t="n">
        <v>150</v>
      </c>
      <c r="L624" s="69" t="n">
        <f aca="false">I624-K624</f>
        <v>210</v>
      </c>
      <c r="M624" s="69" t="n">
        <f aca="false">IFERROR((K624/J624%),"-")</f>
        <v>41.6666666666667</v>
      </c>
      <c r="N624" s="97" t="n">
        <v>132</v>
      </c>
      <c r="O624" s="98" t="str">
        <f aca="false">IF(F624&lt;=$P$2,"June","")</f>
        <v>June</v>
      </c>
      <c r="P624" s="97" t="n">
        <f aca="false">N624</f>
        <v>132</v>
      </c>
      <c r="Q624" s="99" t="n">
        <f aca="false">K624-P624</f>
        <v>18</v>
      </c>
      <c r="R624" s="98" t="n">
        <f aca="false">IFERROR(IF(O624="May",(K624/P624-1))," ")</f>
        <v>0</v>
      </c>
      <c r="S624" s="100" t="str">
        <f aca="false">IF(N624&gt;0,IF(O624="","-",IF(R624&lt;0%,"DEGROWTH","GROWTH")))</f>
        <v>GROWTH</v>
      </c>
      <c r="T624" s="69" t="n">
        <v>292.5</v>
      </c>
      <c r="U624" s="101" t="str">
        <f aca="false">IF(F624&lt;=$V$2,"May","")</f>
        <v>May</v>
      </c>
      <c r="V624" s="69" t="n">
        <f aca="false">T624</f>
        <v>292.5</v>
      </c>
      <c r="W624" s="102" t="n">
        <f aca="false">K624-V624</f>
        <v>-142.5</v>
      </c>
      <c r="X624" s="103" t="n">
        <f aca="false">IFERROR(IF(U624="June",(K624/V624-1)),0)</f>
        <v>0</v>
      </c>
      <c r="Y624" s="104" t="str">
        <f aca="false">IF(T624&gt;0,IF(U624="","-",IF(X624&lt;0%,"DEGROWTH","GROWTH")))</f>
        <v>GROWTH</v>
      </c>
      <c r="Z624" s="75" t="n">
        <v>0</v>
      </c>
      <c r="AA624" s="70"/>
      <c r="AB624" s="70" t="s">
        <v>133</v>
      </c>
      <c r="AC624" s="70" t="s">
        <v>134</v>
      </c>
      <c r="AD624" s="3"/>
      <c r="AE624" s="3"/>
      <c r="AF624" s="70" t="s">
        <v>134</v>
      </c>
      <c r="AG624" s="121" t="n">
        <f aca="false">IFERROR(INDEX(Last6M_AvgSales_Ref!$B$2:$B$12659,MATCH(D624,Last6M_AvgSales_Ref!$A$2:$A$12659,0)),"")</f>
        <v>188.583333333333</v>
      </c>
    </row>
    <row r="625" customFormat="false" ht="14.25" hidden="false" customHeight="true" outlineLevel="0" collapsed="false">
      <c r="A625" s="70" t="s">
        <v>134</v>
      </c>
      <c r="B625" s="72" t="s">
        <v>67</v>
      </c>
      <c r="C625" s="72" t="s">
        <v>1809</v>
      </c>
      <c r="D625" s="72" t="n">
        <v>1000000548</v>
      </c>
      <c r="E625" s="73" t="s">
        <v>1810</v>
      </c>
      <c r="F625" s="74" t="n">
        <v>43031</v>
      </c>
      <c r="G625" s="67" t="str">
        <f aca="false">IF(I625&gt;0,"Targeted Dealer","-")</f>
        <v>Targeted Dealer</v>
      </c>
      <c r="H625" s="67"/>
      <c r="I625" s="68" t="n">
        <v>1500</v>
      </c>
      <c r="J625" s="68" t="n">
        <f aca="false">I625/$J$1*($J$1-$E$1)</f>
        <v>1500</v>
      </c>
      <c r="K625" s="69" t="n">
        <v>1184</v>
      </c>
      <c r="L625" s="69" t="n">
        <f aca="false">I625-K625</f>
        <v>316</v>
      </c>
      <c r="M625" s="69" t="n">
        <f aca="false">IFERROR((K625/J625%),"-")</f>
        <v>78.9333333333333</v>
      </c>
      <c r="N625" s="97" t="n">
        <v>1012.5</v>
      </c>
      <c r="O625" s="98" t="str">
        <f aca="false">IF(F625&lt;=$P$2,"June","")</f>
        <v>June</v>
      </c>
      <c r="P625" s="97" t="n">
        <f aca="false">N625</f>
        <v>1012.5</v>
      </c>
      <c r="Q625" s="99" t="n">
        <f aca="false">K625-P625</f>
        <v>171.5</v>
      </c>
      <c r="R625" s="98" t="n">
        <f aca="false">IFERROR(IF(O625="May",(K625/P625-1))," ")</f>
        <v>0</v>
      </c>
      <c r="S625" s="100" t="str">
        <f aca="false">IF(N625&gt;0,IF(O625="","-",IF(R625&lt;0%,"DEGROWTH","GROWTH")))</f>
        <v>GROWTH</v>
      </c>
      <c r="T625" s="69" t="n">
        <v>751.5</v>
      </c>
      <c r="U625" s="101" t="str">
        <f aca="false">IF(F625&lt;=$V$2,"May","")</f>
        <v>May</v>
      </c>
      <c r="V625" s="69" t="n">
        <f aca="false">T625</f>
        <v>751.5</v>
      </c>
      <c r="W625" s="102" t="n">
        <f aca="false">K625-V625</f>
        <v>432.5</v>
      </c>
      <c r="X625" s="103" t="n">
        <f aca="false">IFERROR(IF(U625="June",(K625/V625-1)),0)</f>
        <v>0</v>
      </c>
      <c r="Y625" s="104" t="str">
        <f aca="false">IF(T625&gt;0,IF(U625="","-",IF(X625&lt;0%,"DEGROWTH","GROWTH")))</f>
        <v>GROWTH</v>
      </c>
      <c r="Z625" s="75" t="n">
        <v>0</v>
      </c>
      <c r="AA625" s="70"/>
      <c r="AB625" s="70" t="s">
        <v>133</v>
      </c>
      <c r="AC625" s="70" t="s">
        <v>134</v>
      </c>
      <c r="AD625" s="3"/>
      <c r="AE625" s="3"/>
      <c r="AF625" s="70" t="s">
        <v>134</v>
      </c>
      <c r="AG625" s="121" t="n">
        <f aca="false">IFERROR(INDEX(Last6M_AvgSales_Ref!$B$2:$B$12659,MATCH(D625,Last6M_AvgSales_Ref!$A$2:$A$12659,0)),"")</f>
        <v>912.75</v>
      </c>
    </row>
    <row r="626" customFormat="false" ht="14.25" hidden="false" customHeight="true" outlineLevel="0" collapsed="false">
      <c r="A626" s="70" t="s">
        <v>134</v>
      </c>
      <c r="B626" s="72" t="s">
        <v>67</v>
      </c>
      <c r="C626" s="72" t="s">
        <v>1811</v>
      </c>
      <c r="D626" s="72" t="n">
        <v>1000000546</v>
      </c>
      <c r="E626" s="73" t="s">
        <v>1812</v>
      </c>
      <c r="F626" s="74" t="n">
        <v>43344</v>
      </c>
      <c r="G626" s="67" t="str">
        <f aca="false">IF(I626&gt;0,"Targeted Dealer","-")</f>
        <v>Targeted Dealer</v>
      </c>
      <c r="H626" s="67"/>
      <c r="I626" s="68" t="n">
        <v>100</v>
      </c>
      <c r="J626" s="68" t="n">
        <f aca="false">I626/$J$1*($J$1-$E$1)</f>
        <v>100</v>
      </c>
      <c r="K626" s="69" t="n">
        <v>52</v>
      </c>
      <c r="L626" s="69" t="n">
        <f aca="false">I626-K626</f>
        <v>48</v>
      </c>
      <c r="M626" s="69" t="n">
        <f aca="false">IFERROR((K626/J626%),"-")</f>
        <v>52</v>
      </c>
      <c r="N626" s="97" t="n">
        <v>52</v>
      </c>
      <c r="O626" s="98" t="str">
        <f aca="false">IF(F626&lt;=$P$2,"June","")</f>
        <v>June</v>
      </c>
      <c r="P626" s="97" t="n">
        <f aca="false">N626</f>
        <v>52</v>
      </c>
      <c r="Q626" s="99" t="n">
        <f aca="false">K626-P626</f>
        <v>0</v>
      </c>
      <c r="R626" s="98" t="n">
        <f aca="false">IFERROR(IF(O626="May",(K626/P626-1))," ")</f>
        <v>0</v>
      </c>
      <c r="S626" s="100" t="str">
        <f aca="false">IF(N626&gt;0,IF(O626="","-",IF(R626&lt;0%,"DEGROWTH","GROWTH")))</f>
        <v>GROWTH</v>
      </c>
      <c r="T626" s="69" t="n">
        <v>52</v>
      </c>
      <c r="U626" s="101" t="str">
        <f aca="false">IF(F626&lt;=$V$2,"May","")</f>
        <v>May</v>
      </c>
      <c r="V626" s="69" t="n">
        <f aca="false">T626</f>
        <v>52</v>
      </c>
      <c r="W626" s="102" t="n">
        <f aca="false">K626-V626</f>
        <v>0</v>
      </c>
      <c r="X626" s="103" t="n">
        <f aca="false">IFERROR(IF(U626="June",(K626/V626-1)),0)</f>
        <v>0</v>
      </c>
      <c r="Y626" s="104" t="str">
        <f aca="false">IF(T626&gt;0,IF(U626="","-",IF(X626&lt;0%,"DEGROWTH","GROWTH")))</f>
        <v>GROWTH</v>
      </c>
      <c r="Z626" s="75" t="n">
        <v>0</v>
      </c>
      <c r="AA626" s="70"/>
      <c r="AB626" s="70" t="s">
        <v>133</v>
      </c>
      <c r="AC626" s="70" t="s">
        <v>134</v>
      </c>
      <c r="AD626" s="3"/>
      <c r="AE626" s="3"/>
      <c r="AF626" s="70" t="s">
        <v>134</v>
      </c>
      <c r="AG626" s="121" t="n">
        <f aca="false">IFERROR(INDEX(Last6M_AvgSales_Ref!$B$2:$B$12659,MATCH(D626,Last6M_AvgSales_Ref!$A$2:$A$12659,0)),"")</f>
        <v>49.75</v>
      </c>
    </row>
    <row r="627" customFormat="false" ht="14.25" hidden="false" customHeight="true" outlineLevel="0" collapsed="false">
      <c r="A627" s="70" t="s">
        <v>134</v>
      </c>
      <c r="B627" s="72" t="s">
        <v>67</v>
      </c>
      <c r="C627" s="72" t="s">
        <v>1813</v>
      </c>
      <c r="D627" s="72" t="n">
        <v>1000000958</v>
      </c>
      <c r="E627" s="73" t="s">
        <v>1814</v>
      </c>
      <c r="F627" s="74" t="n">
        <v>43584</v>
      </c>
      <c r="G627" s="67" t="str">
        <f aca="false">IF(I627&gt;0,"Targeted Dealer","-")</f>
        <v>Targeted Dealer</v>
      </c>
      <c r="H627" s="67"/>
      <c r="I627" s="68" t="n">
        <v>52</v>
      </c>
      <c r="J627" s="68" t="n">
        <f aca="false">I627/$J$1*($J$1-$E$1)</f>
        <v>52</v>
      </c>
      <c r="K627" s="69" t="n">
        <v>26</v>
      </c>
      <c r="L627" s="69" t="n">
        <f aca="false">I627-K627</f>
        <v>26</v>
      </c>
      <c r="M627" s="69" t="n">
        <f aca="false">IFERROR((K627/J627%),"-")</f>
        <v>50</v>
      </c>
      <c r="N627" s="97" t="n">
        <v>13</v>
      </c>
      <c r="O627" s="98" t="str">
        <f aca="false">IF(F627&lt;=$P$2,"June","")</f>
        <v>June</v>
      </c>
      <c r="P627" s="97" t="n">
        <f aca="false">N627</f>
        <v>13</v>
      </c>
      <c r="Q627" s="99" t="n">
        <f aca="false">K627-P627</f>
        <v>13</v>
      </c>
      <c r="R627" s="98" t="n">
        <f aca="false">IFERROR(IF(O627="May",(K627/P627-1))," ")</f>
        <v>0</v>
      </c>
      <c r="S627" s="100" t="str">
        <f aca="false">IF(N627&gt;0,IF(O627="","-",IF(R627&lt;0%,"DEGROWTH","GROWTH")))</f>
        <v>GROWTH</v>
      </c>
      <c r="T627" s="69" t="n">
        <v>13</v>
      </c>
      <c r="U627" s="101" t="str">
        <f aca="false">IF(F627&lt;=$V$2,"May","")</f>
        <v>May</v>
      </c>
      <c r="V627" s="69" t="n">
        <f aca="false">T627</f>
        <v>13</v>
      </c>
      <c r="W627" s="102" t="n">
        <f aca="false">K627-V627</f>
        <v>13</v>
      </c>
      <c r="X627" s="103" t="n">
        <f aca="false">IFERROR(IF(U627="June",(K627/V627-1)),0)</f>
        <v>0</v>
      </c>
      <c r="Y627" s="104" t="str">
        <f aca="false">IF(T627&gt;0,IF(U627="","-",IF(X627&lt;0%,"DEGROWTH","GROWTH")))</f>
        <v>GROWTH</v>
      </c>
      <c r="Z627" s="75" t="n">
        <v>0</v>
      </c>
      <c r="AA627" s="70"/>
      <c r="AB627" s="70" t="s">
        <v>133</v>
      </c>
      <c r="AC627" s="70" t="s">
        <v>134</v>
      </c>
      <c r="AD627" s="3"/>
      <c r="AE627" s="3"/>
      <c r="AF627" s="70" t="s">
        <v>134</v>
      </c>
      <c r="AG627" s="121" t="n">
        <f aca="false">IFERROR(INDEX(Last6M_AvgSales_Ref!$B$2:$B$12659,MATCH(D627,Last6M_AvgSales_Ref!$A$2:$A$12659,0)),"")</f>
        <v>28.9166666666667</v>
      </c>
    </row>
    <row r="628" customFormat="false" ht="14.25" hidden="false" customHeight="true" outlineLevel="0" collapsed="false">
      <c r="A628" s="70" t="s">
        <v>134</v>
      </c>
      <c r="B628" s="72" t="s">
        <v>67</v>
      </c>
      <c r="C628" s="72" t="s">
        <v>1815</v>
      </c>
      <c r="D628" s="72" t="n">
        <v>1000000963</v>
      </c>
      <c r="E628" s="73" t="s">
        <v>1816</v>
      </c>
      <c r="F628" s="74" t="n">
        <v>43609</v>
      </c>
      <c r="G628" s="67" t="str">
        <f aca="false">IF(I628&gt;0,"Targeted Dealer","-")</f>
        <v>Targeted Dealer</v>
      </c>
      <c r="H628" s="67"/>
      <c r="I628" s="68" t="n">
        <v>40</v>
      </c>
      <c r="J628" s="68" t="n">
        <f aca="false">I628/$J$1*($J$1-$E$1)</f>
        <v>40</v>
      </c>
      <c r="K628" s="69" t="n">
        <v>13</v>
      </c>
      <c r="L628" s="69" t="n">
        <f aca="false">I628-K628</f>
        <v>27</v>
      </c>
      <c r="M628" s="69" t="n">
        <f aca="false">IFERROR((K628/J628%),"-")</f>
        <v>32.5</v>
      </c>
      <c r="N628" s="97" t="n">
        <v>26</v>
      </c>
      <c r="O628" s="98" t="str">
        <f aca="false">IF(F628&lt;=$P$2,"June","")</f>
        <v>June</v>
      </c>
      <c r="P628" s="97" t="n">
        <f aca="false">N628</f>
        <v>26</v>
      </c>
      <c r="Q628" s="99" t="n">
        <f aca="false">K628-P628</f>
        <v>-13</v>
      </c>
      <c r="R628" s="98" t="n">
        <f aca="false">IFERROR(IF(O628="May",(K628/P628-1))," ")</f>
        <v>0</v>
      </c>
      <c r="S628" s="100" t="str">
        <f aca="false">IF(N628&gt;0,IF(O628="","-",IF(R628&lt;0%,"DEGROWTH","GROWTH")))</f>
        <v>GROWTH</v>
      </c>
      <c r="T628" s="69" t="n">
        <v>26</v>
      </c>
      <c r="U628" s="101" t="str">
        <f aca="false">IF(F628&lt;=$V$2,"May","")</f>
        <v>May</v>
      </c>
      <c r="V628" s="69" t="n">
        <f aca="false">T628</f>
        <v>26</v>
      </c>
      <c r="W628" s="102" t="n">
        <f aca="false">K628-V628</f>
        <v>-13</v>
      </c>
      <c r="X628" s="103" t="n">
        <f aca="false">IFERROR(IF(U628="June",(K628/V628-1)),0)</f>
        <v>0</v>
      </c>
      <c r="Y628" s="104" t="str">
        <f aca="false">IF(T628&gt;0,IF(U628="","-",IF(X628&lt;0%,"DEGROWTH","GROWTH")))</f>
        <v>GROWTH</v>
      </c>
      <c r="Z628" s="75" t="n">
        <v>0</v>
      </c>
      <c r="AA628" s="70"/>
      <c r="AB628" s="70" t="s">
        <v>133</v>
      </c>
      <c r="AC628" s="70" t="s">
        <v>134</v>
      </c>
      <c r="AD628" s="3"/>
      <c r="AE628" s="3"/>
      <c r="AF628" s="70" t="s">
        <v>134</v>
      </c>
      <c r="AG628" s="121" t="n">
        <f aca="false">IFERROR(INDEX(Last6M_AvgSales_Ref!$B$2:$B$12659,MATCH(D628,Last6M_AvgSales_Ref!$A$2:$A$12659,0)),"")</f>
        <v>23.6666666666667</v>
      </c>
    </row>
    <row r="629" customFormat="false" ht="14.25" hidden="false" customHeight="true" outlineLevel="0" collapsed="false">
      <c r="A629" s="70" t="s">
        <v>134</v>
      </c>
      <c r="B629" s="72" t="s">
        <v>67</v>
      </c>
      <c r="C629" s="72" t="s">
        <v>1817</v>
      </c>
      <c r="D629" s="72" t="n">
        <v>1000000965</v>
      </c>
      <c r="E629" s="73" t="s">
        <v>1818</v>
      </c>
      <c r="F629" s="74" t="n">
        <v>43825</v>
      </c>
      <c r="G629" s="67" t="str">
        <f aca="false">IF(I629&gt;0,"Targeted Dealer","-")</f>
        <v>Targeted Dealer</v>
      </c>
      <c r="H629" s="67"/>
      <c r="I629" s="68" t="n">
        <v>60</v>
      </c>
      <c r="J629" s="68" t="n">
        <f aca="false">I629/$J$1*($J$1-$E$1)</f>
        <v>60</v>
      </c>
      <c r="K629" s="69" t="n">
        <v>90.5</v>
      </c>
      <c r="L629" s="69" t="n">
        <f aca="false">I629-K629</f>
        <v>-30.5</v>
      </c>
      <c r="M629" s="69" t="n">
        <f aca="false">IFERROR((K629/J629%),"-")</f>
        <v>150.833333333333</v>
      </c>
      <c r="N629" s="97" t="n">
        <v>39</v>
      </c>
      <c r="O629" s="98" t="str">
        <f aca="false">IF(F629&lt;=$P$2,"June","")</f>
        <v>June</v>
      </c>
      <c r="P629" s="97" t="n">
        <f aca="false">N629</f>
        <v>39</v>
      </c>
      <c r="Q629" s="99" t="n">
        <f aca="false">K629-P629</f>
        <v>51.5</v>
      </c>
      <c r="R629" s="98" t="n">
        <f aca="false">IFERROR(IF(O629="May",(K629/P629-1))," ")</f>
        <v>0</v>
      </c>
      <c r="S629" s="100" t="str">
        <f aca="false">IF(N629&gt;0,IF(O629="","-",IF(R629&lt;0%,"DEGROWTH","GROWTH")))</f>
        <v>GROWTH</v>
      </c>
      <c r="T629" s="69" t="n">
        <v>22</v>
      </c>
      <c r="U629" s="101" t="str">
        <f aca="false">IF(F629&lt;=$V$2,"May","")</f>
        <v>May</v>
      </c>
      <c r="V629" s="69" t="n">
        <f aca="false">T629</f>
        <v>22</v>
      </c>
      <c r="W629" s="102" t="n">
        <f aca="false">K629-V629</f>
        <v>68.5</v>
      </c>
      <c r="X629" s="103" t="n">
        <f aca="false">IFERROR(IF(U629="June",(K629/V629-1)),0)</f>
        <v>0</v>
      </c>
      <c r="Y629" s="104" t="str">
        <f aca="false">IF(T629&gt;0,IF(U629="","-",IF(X629&lt;0%,"DEGROWTH","GROWTH")))</f>
        <v>GROWTH</v>
      </c>
      <c r="Z629" s="75" t="n">
        <v>0</v>
      </c>
      <c r="AA629" s="70"/>
      <c r="AB629" s="70" t="s">
        <v>133</v>
      </c>
      <c r="AC629" s="70" t="s">
        <v>134</v>
      </c>
      <c r="AD629" s="3"/>
      <c r="AE629" s="3"/>
      <c r="AF629" s="70" t="s">
        <v>134</v>
      </c>
      <c r="AG629" s="121" t="n">
        <f aca="false">IFERROR(INDEX(Last6M_AvgSales_Ref!$B$2:$B$12659,MATCH(D629,Last6M_AvgSales_Ref!$A$2:$A$12659,0)),"")</f>
        <v>38.75</v>
      </c>
    </row>
    <row r="630" customFormat="false" ht="14.25" hidden="false" customHeight="true" outlineLevel="0" collapsed="false">
      <c r="A630" s="70" t="s">
        <v>134</v>
      </c>
      <c r="B630" s="72" t="s">
        <v>67</v>
      </c>
      <c r="C630" s="72" t="s">
        <v>1819</v>
      </c>
      <c r="D630" s="72" t="n">
        <v>1000000959</v>
      </c>
      <c r="E630" s="73" t="s">
        <v>1820</v>
      </c>
      <c r="F630" s="74" t="n">
        <v>44202</v>
      </c>
      <c r="G630" s="67" t="str">
        <f aca="false">IF(I630&gt;0,"Targeted Dealer","-")</f>
        <v>-</v>
      </c>
      <c r="H630" s="67"/>
      <c r="I630" s="68" t="n">
        <v>0</v>
      </c>
      <c r="J630" s="68" t="n">
        <f aca="false">I630/$J$1*($J$1-$E$1)</f>
        <v>0</v>
      </c>
      <c r="K630" s="69" t="n">
        <v>0</v>
      </c>
      <c r="L630" s="69" t="n">
        <f aca="false">I630-K630</f>
        <v>0</v>
      </c>
      <c r="M630" s="69" t="str">
        <f aca="false">IFERROR((K630/J630%),"-")</f>
        <v>-</v>
      </c>
      <c r="N630" s="97" t="n">
        <v>0</v>
      </c>
      <c r="O630" s="98" t="str">
        <f aca="false">IF(F630&lt;=$P$2,"June","")</f>
        <v>June</v>
      </c>
      <c r="P630" s="97" t="n">
        <f aca="false">N630</f>
        <v>0</v>
      </c>
      <c r="Q630" s="99" t="n">
        <f aca="false">K630-P630</f>
        <v>0</v>
      </c>
      <c r="R630" s="98" t="n">
        <f aca="false">IFERROR(IF(O630="May",(K630/P630-1))," ")</f>
        <v>0</v>
      </c>
      <c r="S630" s="105" t="b">
        <f aca="false">IF(N630&gt;0,IF(O630="","-",IF(R630&lt;0%,"DEGROWTH","GROWTH")))</f>
        <v>0</v>
      </c>
      <c r="T630" s="69" t="n">
        <v>12</v>
      </c>
      <c r="U630" s="101" t="str">
        <f aca="false">IF(F630&lt;=$V$2,"May","")</f>
        <v>May</v>
      </c>
      <c r="V630" s="69" t="n">
        <f aca="false">T630</f>
        <v>12</v>
      </c>
      <c r="W630" s="102" t="n">
        <f aca="false">K630-V630</f>
        <v>-12</v>
      </c>
      <c r="X630" s="103" t="n">
        <f aca="false">IFERROR(IF(U630="June",(K630/V630-1)),0)</f>
        <v>0</v>
      </c>
      <c r="Y630" s="104" t="str">
        <f aca="false">IF(T630&gt;0,IF(U630="","-",IF(X630&lt;0%,"DEGROWTH","GROWTH")))</f>
        <v>GROWTH</v>
      </c>
      <c r="Z630" s="75" t="n">
        <v>0</v>
      </c>
      <c r="AA630" s="70"/>
      <c r="AB630" s="70" t="s">
        <v>133</v>
      </c>
      <c r="AC630" s="70" t="s">
        <v>134</v>
      </c>
      <c r="AD630" s="3"/>
      <c r="AE630" s="3"/>
      <c r="AF630" s="70" t="s">
        <v>134</v>
      </c>
      <c r="AG630" s="121" t="n">
        <f aca="false">IFERROR(INDEX(Last6M_AvgSales_Ref!$B$2:$B$12659,MATCH(D630,Last6M_AvgSales_Ref!$A$2:$A$12659,0)),"")</f>
        <v>15.9166666666667</v>
      </c>
    </row>
    <row r="631" customFormat="false" ht="14.25" hidden="false" customHeight="true" outlineLevel="0" collapsed="false">
      <c r="A631" s="70" t="s">
        <v>134</v>
      </c>
      <c r="B631" s="72" t="s">
        <v>67</v>
      </c>
      <c r="C631" s="72" t="s">
        <v>1821</v>
      </c>
      <c r="D631" s="72" t="n">
        <v>1000002405</v>
      </c>
      <c r="E631" s="73" t="s">
        <v>1822</v>
      </c>
      <c r="F631" s="74" t="n">
        <v>44565</v>
      </c>
      <c r="G631" s="67" t="str">
        <f aca="false">IF(I631&gt;0,"Targeted Dealer","-")</f>
        <v>Targeted Dealer</v>
      </c>
      <c r="H631" s="67"/>
      <c r="I631" s="68" t="n">
        <v>80</v>
      </c>
      <c r="J631" s="68" t="n">
        <f aca="false">I631/$J$1*($J$1-$E$1)</f>
        <v>80</v>
      </c>
      <c r="K631" s="69" t="n">
        <v>51.5</v>
      </c>
      <c r="L631" s="69" t="n">
        <f aca="false">I631-K631</f>
        <v>28.5</v>
      </c>
      <c r="M631" s="69" t="n">
        <f aca="false">IFERROR((K631/J631%),"-")</f>
        <v>64.375</v>
      </c>
      <c r="N631" s="97" t="n">
        <v>13</v>
      </c>
      <c r="O631" s="98" t="str">
        <f aca="false">IF(F631&lt;=$P$2,"June","")</f>
        <v>June</v>
      </c>
      <c r="P631" s="97" t="n">
        <f aca="false">N631</f>
        <v>13</v>
      </c>
      <c r="Q631" s="99" t="n">
        <f aca="false">K631-P631</f>
        <v>38.5</v>
      </c>
      <c r="R631" s="98" t="n">
        <f aca="false">IFERROR(IF(O631="May",(K631/P631-1))," ")</f>
        <v>0</v>
      </c>
      <c r="S631" s="100" t="str">
        <f aca="false">IF(N631&gt;0,IF(O631="","-",IF(R631&lt;0%,"DEGROWTH","GROWTH")))</f>
        <v>GROWTH</v>
      </c>
      <c r="T631" s="69" t="n">
        <v>52</v>
      </c>
      <c r="U631" s="101" t="str">
        <f aca="false">IF(F631&lt;=$V$2,"May","")</f>
        <v>May</v>
      </c>
      <c r="V631" s="69" t="n">
        <f aca="false">T631</f>
        <v>52</v>
      </c>
      <c r="W631" s="102" t="n">
        <f aca="false">K631-V631</f>
        <v>-0.5</v>
      </c>
      <c r="X631" s="103" t="n">
        <f aca="false">IFERROR(IF(U631="June",(K631/V631-1)),0)</f>
        <v>0</v>
      </c>
      <c r="Y631" s="104" t="str">
        <f aca="false">IF(T631&gt;0,IF(U631="","-",IF(X631&lt;0%,"DEGROWTH","GROWTH")))</f>
        <v>GROWTH</v>
      </c>
      <c r="Z631" s="75" t="n">
        <v>0</v>
      </c>
      <c r="AA631" s="70"/>
      <c r="AB631" s="70" t="s">
        <v>133</v>
      </c>
      <c r="AC631" s="70" t="s">
        <v>134</v>
      </c>
      <c r="AD631" s="3"/>
      <c r="AE631" s="3"/>
      <c r="AF631" s="70" t="s">
        <v>134</v>
      </c>
      <c r="AG631" s="121" t="n">
        <f aca="false">IFERROR(INDEX(Last6M_AvgSales_Ref!$B$2:$B$12659,MATCH(D631,Last6M_AvgSales_Ref!$A$2:$A$12659,0)),"")</f>
        <v>43</v>
      </c>
    </row>
    <row r="632" customFormat="false" ht="14.25" hidden="false" customHeight="true" outlineLevel="0" collapsed="false">
      <c r="A632" s="70" t="s">
        <v>134</v>
      </c>
      <c r="B632" s="72" t="s">
        <v>67</v>
      </c>
      <c r="C632" s="72" t="s">
        <v>1823</v>
      </c>
      <c r="D632" s="72" t="n">
        <v>1000002607</v>
      </c>
      <c r="E632" s="73" t="s">
        <v>1824</v>
      </c>
      <c r="F632" s="74" t="n">
        <v>44614</v>
      </c>
      <c r="G632" s="67" t="str">
        <f aca="false">IF(I632&gt;0,"Targeted Dealer","-")</f>
        <v>Targeted Dealer</v>
      </c>
      <c r="H632" s="67"/>
      <c r="I632" s="68" t="n">
        <v>40</v>
      </c>
      <c r="J632" s="68" t="n">
        <f aca="false">I632/$J$1*($J$1-$E$1)</f>
        <v>40</v>
      </c>
      <c r="K632" s="69" t="n">
        <v>13</v>
      </c>
      <c r="L632" s="69" t="n">
        <f aca="false">I632-K632</f>
        <v>27</v>
      </c>
      <c r="M632" s="69" t="n">
        <f aca="false">IFERROR((K632/J632%),"-")</f>
        <v>32.5</v>
      </c>
      <c r="N632" s="97" t="n">
        <v>13</v>
      </c>
      <c r="O632" s="98" t="str">
        <f aca="false">IF(F632&lt;=$P$2,"June","")</f>
        <v>June</v>
      </c>
      <c r="P632" s="97" t="n">
        <f aca="false">N632</f>
        <v>13</v>
      </c>
      <c r="Q632" s="99" t="n">
        <f aca="false">K632-P632</f>
        <v>0</v>
      </c>
      <c r="R632" s="98" t="n">
        <f aca="false">IFERROR(IF(O632="May",(K632/P632-1))," ")</f>
        <v>0</v>
      </c>
      <c r="S632" s="100" t="str">
        <f aca="false">IF(N632&gt;0,IF(O632="","-",IF(R632&lt;0%,"DEGROWTH","GROWTH")))</f>
        <v>GROWTH</v>
      </c>
      <c r="T632" s="69" t="n">
        <v>0</v>
      </c>
      <c r="U632" s="101" t="str">
        <f aca="false">IF(F632&lt;=$V$2,"May","")</f>
        <v>May</v>
      </c>
      <c r="V632" s="69" t="n">
        <f aca="false">T632</f>
        <v>0</v>
      </c>
      <c r="W632" s="102" t="n">
        <f aca="false">K632-V632</f>
        <v>13</v>
      </c>
      <c r="X632" s="103" t="n">
        <f aca="false">IFERROR(IF(U632="June",(K632/V632-1)),0)</f>
        <v>0</v>
      </c>
      <c r="Y632" s="106" t="b">
        <f aca="false">IF(T632&gt;0,IF(U632="","-",IF(X632&lt;0%,"DEGROWTH","GROWTH")))</f>
        <v>0</v>
      </c>
      <c r="Z632" s="75" t="n">
        <v>0</v>
      </c>
      <c r="AA632" s="70"/>
      <c r="AB632" s="70" t="s">
        <v>133</v>
      </c>
      <c r="AC632" s="70" t="s">
        <v>134</v>
      </c>
      <c r="AD632" s="3"/>
      <c r="AE632" s="3"/>
      <c r="AF632" s="70" t="s">
        <v>134</v>
      </c>
      <c r="AG632" s="121" t="n">
        <f aca="false">IFERROR(INDEX(Last6M_AvgSales_Ref!$B$2:$B$12659,MATCH(D632,Last6M_AvgSales_Ref!$A$2:$A$12659,0)),"")</f>
        <v>21.5833333333333</v>
      </c>
    </row>
    <row r="633" customFormat="false" ht="14.25" hidden="false" customHeight="true" outlineLevel="0" collapsed="false">
      <c r="A633" s="70" t="s">
        <v>134</v>
      </c>
      <c r="B633" s="72" t="s">
        <v>67</v>
      </c>
      <c r="C633" s="72" t="s">
        <v>1825</v>
      </c>
      <c r="D633" s="72" t="n">
        <v>1000002723</v>
      </c>
      <c r="E633" s="72" t="s">
        <v>1826</v>
      </c>
      <c r="F633" s="74" t="n">
        <v>44664</v>
      </c>
      <c r="G633" s="67" t="str">
        <f aca="false">IF(I633&gt;0,"Targeted Dealer","-")</f>
        <v>Targeted Dealer</v>
      </c>
      <c r="H633" s="67"/>
      <c r="I633" s="68" t="n">
        <v>464</v>
      </c>
      <c r="J633" s="68" t="n">
        <f aca="false">I633/$J$1*($J$1-$E$1)</f>
        <v>464</v>
      </c>
      <c r="K633" s="69" t="n">
        <v>273</v>
      </c>
      <c r="L633" s="69" t="n">
        <f aca="false">I633-K633</f>
        <v>191</v>
      </c>
      <c r="M633" s="69" t="n">
        <f aca="false">IFERROR((K633/J633%),"-")</f>
        <v>58.8362068965517</v>
      </c>
      <c r="N633" s="97" t="n">
        <v>195</v>
      </c>
      <c r="O633" s="98" t="str">
        <f aca="false">IF(F633&lt;=$P$2,"June","")</f>
        <v>June</v>
      </c>
      <c r="P633" s="97" t="n">
        <f aca="false">N633</f>
        <v>195</v>
      </c>
      <c r="Q633" s="99" t="n">
        <f aca="false">K633-P633</f>
        <v>78</v>
      </c>
      <c r="R633" s="98" t="n">
        <f aca="false">IFERROR(IF(O633="May",(K633/P633-1))," ")</f>
        <v>0</v>
      </c>
      <c r="S633" s="100" t="str">
        <f aca="false">IF(N633&gt;0,IF(O633="","-",IF(R633&lt;0%,"DEGROWTH","GROWTH")))</f>
        <v>GROWTH</v>
      </c>
      <c r="T633" s="69" t="n">
        <v>221</v>
      </c>
      <c r="U633" s="101" t="str">
        <f aca="false">IF(F633&lt;=$V$2,"May","")</f>
        <v>May</v>
      </c>
      <c r="V633" s="69" t="n">
        <f aca="false">T633</f>
        <v>221</v>
      </c>
      <c r="W633" s="102" t="n">
        <f aca="false">K633-V633</f>
        <v>52</v>
      </c>
      <c r="X633" s="103" t="n">
        <f aca="false">IFERROR(IF(U633="June",(K633/V633-1)),0)</f>
        <v>0</v>
      </c>
      <c r="Y633" s="104" t="str">
        <f aca="false">IF(T633&gt;0,IF(U633="","-",IF(X633&lt;0%,"DEGROWTH","GROWTH")))</f>
        <v>GROWTH</v>
      </c>
      <c r="Z633" s="75" t="n">
        <v>0</v>
      </c>
      <c r="AA633" s="70"/>
      <c r="AB633" s="70" t="s">
        <v>133</v>
      </c>
      <c r="AC633" s="70" t="s">
        <v>134</v>
      </c>
      <c r="AD633" s="3"/>
      <c r="AE633" s="3"/>
      <c r="AF633" s="70" t="s">
        <v>134</v>
      </c>
      <c r="AG633" s="121" t="n">
        <f aca="false">IFERROR(INDEX(Last6M_AvgSales_Ref!$B$2:$B$12659,MATCH(D633,Last6M_AvgSales_Ref!$A$2:$A$12659,0)),"")</f>
        <v>241.666666666667</v>
      </c>
    </row>
    <row r="634" customFormat="false" ht="14.25" hidden="false" customHeight="true" outlineLevel="0" collapsed="false">
      <c r="A634" s="70" t="s">
        <v>134</v>
      </c>
      <c r="B634" s="72" t="s">
        <v>67</v>
      </c>
      <c r="C634" s="72" t="s">
        <v>1827</v>
      </c>
      <c r="D634" s="72" t="n">
        <v>1000003189</v>
      </c>
      <c r="E634" s="72" t="s">
        <v>1828</v>
      </c>
      <c r="F634" s="74" t="n">
        <v>44923</v>
      </c>
      <c r="G634" s="67" t="str">
        <f aca="false">IF(I634&gt;0,"Targeted Dealer","-")</f>
        <v>Targeted Dealer</v>
      </c>
      <c r="H634" s="67"/>
      <c r="I634" s="68" t="n">
        <v>130</v>
      </c>
      <c r="J634" s="68" t="n">
        <f aca="false">I634/$J$1*($J$1-$E$1)</f>
        <v>130</v>
      </c>
      <c r="K634" s="69" t="n">
        <v>127.5</v>
      </c>
      <c r="L634" s="69" t="n">
        <f aca="false">I634-K634</f>
        <v>2.5</v>
      </c>
      <c r="M634" s="69" t="n">
        <f aca="false">IFERROR((K634/J634%),"-")</f>
        <v>98.0769230769231</v>
      </c>
      <c r="N634" s="97" t="n">
        <v>88</v>
      </c>
      <c r="O634" s="98" t="str">
        <f aca="false">IF(F634&lt;=$P$2,"June","")</f>
        <v>June</v>
      </c>
      <c r="P634" s="97" t="n">
        <f aca="false">N634</f>
        <v>88</v>
      </c>
      <c r="Q634" s="99" t="n">
        <f aca="false">K634-P634</f>
        <v>39.5</v>
      </c>
      <c r="R634" s="98" t="n">
        <f aca="false">IFERROR(IF(O634="May",(K634/P634-1))," ")</f>
        <v>0</v>
      </c>
      <c r="S634" s="100" t="str">
        <f aca="false">IF(N634&gt;0,IF(O634="","-",IF(R634&lt;0%,"DEGROWTH","GROWTH")))</f>
        <v>GROWTH</v>
      </c>
      <c r="T634" s="69" t="n">
        <v>60.5</v>
      </c>
      <c r="U634" s="101" t="str">
        <f aca="false">IF(F634&lt;=$V$2,"May","")</f>
        <v>May</v>
      </c>
      <c r="V634" s="69" t="n">
        <f aca="false">T634</f>
        <v>60.5</v>
      </c>
      <c r="W634" s="102" t="n">
        <f aca="false">K634-V634</f>
        <v>67</v>
      </c>
      <c r="X634" s="103" t="n">
        <f aca="false">IFERROR(IF(U634="June",(K634/V634-1)),0)</f>
        <v>0</v>
      </c>
      <c r="Y634" s="104" t="str">
        <f aca="false">IF(T634&gt;0,IF(U634="","-",IF(X634&lt;0%,"DEGROWTH","GROWTH")))</f>
        <v>GROWTH</v>
      </c>
      <c r="Z634" s="75" t="n">
        <v>0</v>
      </c>
      <c r="AA634" s="70"/>
      <c r="AB634" s="70" t="s">
        <v>133</v>
      </c>
      <c r="AC634" s="70" t="s">
        <v>134</v>
      </c>
      <c r="AD634" s="3"/>
      <c r="AE634" s="3"/>
      <c r="AF634" s="70" t="s">
        <v>134</v>
      </c>
      <c r="AG634" s="121" t="n">
        <f aca="false">IFERROR(INDEX(Last6M_AvgSales_Ref!$B$2:$B$12659,MATCH(D634,Last6M_AvgSales_Ref!$A$2:$A$12659,0)),"")</f>
        <v>69</v>
      </c>
    </row>
    <row r="635" customFormat="false" ht="14.25" hidden="false" customHeight="true" outlineLevel="0" collapsed="false">
      <c r="A635" s="70" t="s">
        <v>134</v>
      </c>
      <c r="B635" s="72" t="s">
        <v>67</v>
      </c>
      <c r="C635" s="72" t="s">
        <v>1829</v>
      </c>
      <c r="D635" s="72" t="n">
        <v>1000003304</v>
      </c>
      <c r="E635" s="72" t="s">
        <v>1501</v>
      </c>
      <c r="F635" s="74" t="n">
        <v>44957</v>
      </c>
      <c r="G635" s="67" t="str">
        <f aca="false">IF(I635&gt;0,"Targeted Dealer","-")</f>
        <v>Targeted Dealer</v>
      </c>
      <c r="H635" s="67"/>
      <c r="I635" s="68" t="n">
        <v>78</v>
      </c>
      <c r="J635" s="68" t="n">
        <f aca="false">I635/$J$1*($J$1-$E$1)</f>
        <v>78</v>
      </c>
      <c r="K635" s="69" t="n">
        <v>25.5</v>
      </c>
      <c r="L635" s="69" t="n">
        <f aca="false">I635-K635</f>
        <v>52.5</v>
      </c>
      <c r="M635" s="69" t="n">
        <f aca="false">IFERROR((K635/J635%),"-")</f>
        <v>32.6923076923077</v>
      </c>
      <c r="N635" s="97" t="n">
        <v>0</v>
      </c>
      <c r="O635" s="98" t="str">
        <f aca="false">IF(F635&lt;=$P$2,"June","")</f>
        <v>June</v>
      </c>
      <c r="P635" s="97" t="n">
        <f aca="false">N635</f>
        <v>0</v>
      </c>
      <c r="Q635" s="99" t="n">
        <f aca="false">K635-P635</f>
        <v>25.5</v>
      </c>
      <c r="R635" s="98" t="n">
        <f aca="false">IFERROR(IF(O635="May",(K635/P635-1))," ")</f>
        <v>0</v>
      </c>
      <c r="S635" s="105" t="b">
        <f aca="false">IF(N635&gt;0,IF(O635="","-",IF(R635&lt;0%,"DEGROWTH","GROWTH")))</f>
        <v>0</v>
      </c>
      <c r="T635" s="69" t="n">
        <v>39</v>
      </c>
      <c r="U635" s="101" t="str">
        <f aca="false">IF(F635&lt;=$V$2,"May","")</f>
        <v>May</v>
      </c>
      <c r="V635" s="69" t="n">
        <f aca="false">T635</f>
        <v>39</v>
      </c>
      <c r="W635" s="102" t="n">
        <f aca="false">K635-V635</f>
        <v>-13.5</v>
      </c>
      <c r="X635" s="103" t="n">
        <f aca="false">IFERROR(IF(U635="June",(K635/V635-1)),0)</f>
        <v>0</v>
      </c>
      <c r="Y635" s="104" t="str">
        <f aca="false">IF(T635&gt;0,IF(U635="","-",IF(X635&lt;0%,"DEGROWTH","GROWTH")))</f>
        <v>GROWTH</v>
      </c>
      <c r="Z635" s="75" t="n">
        <v>0</v>
      </c>
      <c r="AA635" s="70"/>
      <c r="AB635" s="70" t="s">
        <v>133</v>
      </c>
      <c r="AC635" s="70" t="s">
        <v>134</v>
      </c>
      <c r="AD635" s="3"/>
      <c r="AE635" s="3"/>
      <c r="AF635" s="70" t="s">
        <v>134</v>
      </c>
      <c r="AG635" s="121" t="n">
        <f aca="false">IFERROR(INDEX(Last6M_AvgSales_Ref!$B$2:$B$12659,MATCH(D635,Last6M_AvgSales_Ref!$A$2:$A$12659,0)),"")</f>
        <v>34</v>
      </c>
    </row>
    <row r="636" customFormat="false" ht="14.25" hidden="false" customHeight="true" outlineLevel="0" collapsed="false">
      <c r="A636" s="70" t="s">
        <v>134</v>
      </c>
      <c r="B636" s="72" t="s">
        <v>67</v>
      </c>
      <c r="C636" s="72" t="s">
        <v>1830</v>
      </c>
      <c r="D636" s="72" t="n">
        <v>1000003385</v>
      </c>
      <c r="E636" s="72" t="s">
        <v>1831</v>
      </c>
      <c r="F636" s="74" t="n">
        <v>44983</v>
      </c>
      <c r="G636" s="67" t="str">
        <f aca="false">IF(I636&gt;0,"Targeted Dealer","-")</f>
        <v>-</v>
      </c>
      <c r="H636" s="67"/>
      <c r="I636" s="68" t="n">
        <v>0</v>
      </c>
      <c r="J636" s="68" t="n">
        <f aca="false">I636/$J$1*($J$1-$E$1)</f>
        <v>0</v>
      </c>
      <c r="K636" s="69" t="n">
        <v>0</v>
      </c>
      <c r="L636" s="69" t="n">
        <f aca="false">I636-K636</f>
        <v>0</v>
      </c>
      <c r="M636" s="69" t="str">
        <f aca="false">IFERROR((K636/J636%),"-")</f>
        <v>-</v>
      </c>
      <c r="N636" s="97" t="n">
        <v>0</v>
      </c>
      <c r="O636" s="98" t="str">
        <f aca="false">IF(F636&lt;=$P$2,"June","")</f>
        <v>June</v>
      </c>
      <c r="P636" s="97" t="n">
        <f aca="false">N636</f>
        <v>0</v>
      </c>
      <c r="Q636" s="99" t="n">
        <f aca="false">K636-P636</f>
        <v>0</v>
      </c>
      <c r="R636" s="98" t="n">
        <f aca="false">IFERROR(IF(O636="May",(K636/P636-1))," ")</f>
        <v>0</v>
      </c>
      <c r="S636" s="105" t="b">
        <f aca="false">IF(N636&gt;0,IF(O636="","-",IF(R636&lt;0%,"DEGROWTH","GROWTH")))</f>
        <v>0</v>
      </c>
      <c r="T636" s="69" t="n">
        <v>169</v>
      </c>
      <c r="U636" s="101" t="str">
        <f aca="false">IF(F636&lt;=$V$2,"May","")</f>
        <v>May</v>
      </c>
      <c r="V636" s="69" t="n">
        <f aca="false">T636</f>
        <v>169</v>
      </c>
      <c r="W636" s="102" t="n">
        <f aca="false">K636-V636</f>
        <v>-169</v>
      </c>
      <c r="X636" s="103" t="n">
        <f aca="false">IFERROR(IF(U636="June",(K636/V636-1)),0)</f>
        <v>0</v>
      </c>
      <c r="Y636" s="104" t="str">
        <f aca="false">IF(T636&gt;0,IF(U636="","-",IF(X636&lt;0%,"DEGROWTH","GROWTH")))</f>
        <v>GROWTH</v>
      </c>
      <c r="Z636" s="75" t="n">
        <v>0</v>
      </c>
      <c r="AA636" s="70"/>
      <c r="AB636" s="70" t="s">
        <v>133</v>
      </c>
      <c r="AC636" s="70" t="s">
        <v>134</v>
      </c>
      <c r="AD636" s="3"/>
      <c r="AE636" s="3"/>
      <c r="AF636" s="70" t="s">
        <v>134</v>
      </c>
      <c r="AG636" s="121" t="n">
        <f aca="false">IFERROR(INDEX(Last6M_AvgSales_Ref!$B$2:$B$12659,MATCH(D636,Last6M_AvgSales_Ref!$A$2:$A$12659,0)),"")</f>
        <v>107.75</v>
      </c>
    </row>
    <row r="637" customFormat="false" ht="14.25" hidden="false" customHeight="true" outlineLevel="0" collapsed="false">
      <c r="A637" s="70" t="s">
        <v>134</v>
      </c>
      <c r="B637" s="72" t="s">
        <v>67</v>
      </c>
      <c r="C637" s="72" t="s">
        <v>1832</v>
      </c>
      <c r="D637" s="72" t="n">
        <v>1000003429</v>
      </c>
      <c r="E637" s="72" t="s">
        <v>1833</v>
      </c>
      <c r="F637" s="74" t="n">
        <v>45001</v>
      </c>
      <c r="G637" s="67" t="str">
        <f aca="false">IF(I637&gt;0,"Targeted Dealer","-")</f>
        <v>Targeted Dealer</v>
      </c>
      <c r="H637" s="67"/>
      <c r="I637" s="68" t="n">
        <v>40</v>
      </c>
      <c r="J637" s="68" t="n">
        <f aca="false">I637/$J$1*($J$1-$E$1)</f>
        <v>40</v>
      </c>
      <c r="K637" s="69" t="n">
        <v>13</v>
      </c>
      <c r="L637" s="69" t="n">
        <f aca="false">I637-K637</f>
        <v>27</v>
      </c>
      <c r="M637" s="69" t="n">
        <f aca="false">IFERROR((K637/J637%),"-")</f>
        <v>32.5</v>
      </c>
      <c r="N637" s="97" t="n">
        <v>13</v>
      </c>
      <c r="O637" s="98" t="str">
        <f aca="false">IF(F637&lt;=$P$2,"June","")</f>
        <v>June</v>
      </c>
      <c r="P637" s="97" t="n">
        <f aca="false">N637</f>
        <v>13</v>
      </c>
      <c r="Q637" s="99" t="n">
        <f aca="false">K637-P637</f>
        <v>0</v>
      </c>
      <c r="R637" s="98" t="n">
        <f aca="false">IFERROR(IF(O637="May",(K637/P637-1))," ")</f>
        <v>0</v>
      </c>
      <c r="S637" s="100" t="str">
        <f aca="false">IF(N637&gt;0,IF(O637="","-",IF(R637&lt;0%,"DEGROWTH","GROWTH")))</f>
        <v>GROWTH</v>
      </c>
      <c r="T637" s="69" t="n">
        <v>39</v>
      </c>
      <c r="U637" s="101" t="str">
        <f aca="false">IF(F637&lt;=$V$2,"May","")</f>
        <v>May</v>
      </c>
      <c r="V637" s="69" t="n">
        <f aca="false">T637</f>
        <v>39</v>
      </c>
      <c r="W637" s="102" t="n">
        <f aca="false">K637-V637</f>
        <v>-26</v>
      </c>
      <c r="X637" s="103" t="n">
        <f aca="false">IFERROR(IF(U637="June",(K637/V637-1)),0)</f>
        <v>0</v>
      </c>
      <c r="Y637" s="104" t="str">
        <f aca="false">IF(T637&gt;0,IF(U637="","-",IF(X637&lt;0%,"DEGROWTH","GROWTH")))</f>
        <v>GROWTH</v>
      </c>
      <c r="Z637" s="75" t="n">
        <v>0</v>
      </c>
      <c r="AA637" s="70"/>
      <c r="AB637" s="70" t="s">
        <v>133</v>
      </c>
      <c r="AC637" s="70" t="s">
        <v>134</v>
      </c>
      <c r="AD637" s="3"/>
      <c r="AE637" s="3"/>
      <c r="AF637" s="70" t="s">
        <v>134</v>
      </c>
      <c r="AG637" s="121" t="n">
        <f aca="false">IFERROR(INDEX(Last6M_AvgSales_Ref!$B$2:$B$12659,MATCH(D637,Last6M_AvgSales_Ref!$A$2:$A$12659,0)),"")</f>
        <v>10.8333333333333</v>
      </c>
    </row>
    <row r="638" customFormat="false" ht="14.25" hidden="false" customHeight="true" outlineLevel="0" collapsed="false">
      <c r="A638" s="70" t="s">
        <v>134</v>
      </c>
      <c r="B638" s="72" t="s">
        <v>67</v>
      </c>
      <c r="C638" s="72" t="s">
        <v>1834</v>
      </c>
      <c r="D638" s="72" t="n">
        <v>1000003443</v>
      </c>
      <c r="E638" s="72" t="s">
        <v>1835</v>
      </c>
      <c r="F638" s="74" t="n">
        <v>45008</v>
      </c>
      <c r="G638" s="67" t="str">
        <f aca="false">IF(I638&gt;0,"Targeted Dealer","-")</f>
        <v>Targeted Dealer</v>
      </c>
      <c r="H638" s="67"/>
      <c r="I638" s="68" t="n">
        <v>130</v>
      </c>
      <c r="J638" s="68" t="n">
        <f aca="false">I638/$J$1*($J$1-$E$1)</f>
        <v>130</v>
      </c>
      <c r="K638" s="69" t="n">
        <v>82.5</v>
      </c>
      <c r="L638" s="69" t="n">
        <f aca="false">I638-K638</f>
        <v>47.5</v>
      </c>
      <c r="M638" s="69" t="n">
        <f aca="false">IFERROR((K638/J638%),"-")</f>
        <v>63.4615384615385</v>
      </c>
      <c r="N638" s="97" t="n">
        <v>101.5</v>
      </c>
      <c r="O638" s="98" t="str">
        <f aca="false">IF(F638&lt;=$P$2,"June","")</f>
        <v>June</v>
      </c>
      <c r="P638" s="97" t="n">
        <f aca="false">N638</f>
        <v>101.5</v>
      </c>
      <c r="Q638" s="99" t="n">
        <f aca="false">K638-P638</f>
        <v>-19</v>
      </c>
      <c r="R638" s="98" t="n">
        <f aca="false">IFERROR(IF(O638="May",(K638/P638-1))," ")</f>
        <v>0</v>
      </c>
      <c r="S638" s="100" t="str">
        <f aca="false">IF(N638&gt;0,IF(O638="","-",IF(R638&lt;0%,"DEGROWTH","GROWTH")))</f>
        <v>GROWTH</v>
      </c>
      <c r="T638" s="69" t="n">
        <v>65</v>
      </c>
      <c r="U638" s="101" t="str">
        <f aca="false">IF(F638&lt;=$V$2,"May","")</f>
        <v>May</v>
      </c>
      <c r="V638" s="69" t="n">
        <f aca="false">T638</f>
        <v>65</v>
      </c>
      <c r="W638" s="102" t="n">
        <f aca="false">K638-V638</f>
        <v>17.5</v>
      </c>
      <c r="X638" s="103" t="n">
        <f aca="false">IFERROR(IF(U638="June",(K638/V638-1)),0)</f>
        <v>0</v>
      </c>
      <c r="Y638" s="104" t="str">
        <f aca="false">IF(T638&gt;0,IF(U638="","-",IF(X638&lt;0%,"DEGROWTH","GROWTH")))</f>
        <v>GROWTH</v>
      </c>
      <c r="Z638" s="75" t="n">
        <v>0</v>
      </c>
      <c r="AA638" s="70"/>
      <c r="AB638" s="70" t="s">
        <v>133</v>
      </c>
      <c r="AC638" s="70" t="s">
        <v>134</v>
      </c>
      <c r="AD638" s="3"/>
      <c r="AE638" s="3"/>
      <c r="AF638" s="70" t="s">
        <v>134</v>
      </c>
      <c r="AG638" s="121" t="n">
        <f aca="false">IFERROR(INDEX(Last6M_AvgSales_Ref!$B$2:$B$12659,MATCH(D638,Last6M_AvgSales_Ref!$A$2:$A$12659,0)),"")</f>
        <v>111.416666666667</v>
      </c>
    </row>
    <row r="639" customFormat="false" ht="14.25" hidden="false" customHeight="true" outlineLevel="0" collapsed="false">
      <c r="A639" s="70" t="s">
        <v>134</v>
      </c>
      <c r="B639" s="72" t="s">
        <v>67</v>
      </c>
      <c r="C639" s="72" t="s">
        <v>1836</v>
      </c>
      <c r="D639" s="72" t="n">
        <v>1000003745</v>
      </c>
      <c r="E639" s="72" t="s">
        <v>1837</v>
      </c>
      <c r="F639" s="74" t="n">
        <v>45234</v>
      </c>
      <c r="G639" s="67" t="str">
        <f aca="false">IF(I639&gt;0,"Targeted Dealer","-")</f>
        <v>Targeted Dealer</v>
      </c>
      <c r="H639" s="67"/>
      <c r="I639" s="68" t="n">
        <v>340</v>
      </c>
      <c r="J639" s="68" t="n">
        <f aca="false">I639/$J$1*($J$1-$E$1)</f>
        <v>340</v>
      </c>
      <c r="K639" s="69" t="n">
        <v>169</v>
      </c>
      <c r="L639" s="69" t="n">
        <f aca="false">I639-K639</f>
        <v>171</v>
      </c>
      <c r="M639" s="69" t="n">
        <f aca="false">IFERROR((K639/J639%),"-")</f>
        <v>49.7058823529412</v>
      </c>
      <c r="N639" s="97" t="n">
        <v>117</v>
      </c>
      <c r="O639" s="98" t="str">
        <f aca="false">IF(F639&lt;=$P$2,"June","")</f>
        <v>June</v>
      </c>
      <c r="P639" s="97" t="n">
        <f aca="false">N639</f>
        <v>117</v>
      </c>
      <c r="Q639" s="99" t="n">
        <f aca="false">K639-P639</f>
        <v>52</v>
      </c>
      <c r="R639" s="98" t="n">
        <f aca="false">IFERROR(IF(O639="May",(K639/P639-1))," ")</f>
        <v>0</v>
      </c>
      <c r="S639" s="100" t="str">
        <f aca="false">IF(N639&gt;0,IF(O639="","-",IF(R639&lt;0%,"DEGROWTH","GROWTH")))</f>
        <v>GROWTH</v>
      </c>
      <c r="T639" s="69" t="n">
        <v>168</v>
      </c>
      <c r="U639" s="101" t="str">
        <f aca="false">IF(F639&lt;=$V$2,"May","")</f>
        <v>May</v>
      </c>
      <c r="V639" s="69" t="n">
        <f aca="false">T639</f>
        <v>168</v>
      </c>
      <c r="W639" s="102" t="n">
        <f aca="false">K639-V639</f>
        <v>1</v>
      </c>
      <c r="X639" s="103" t="n">
        <f aca="false">IFERROR(IF(U639="June",(K639/V639-1)),0)</f>
        <v>0</v>
      </c>
      <c r="Y639" s="104" t="str">
        <f aca="false">IF(T639&gt;0,IF(U639="","-",IF(X639&lt;0%,"DEGROWTH","GROWTH")))</f>
        <v>GROWTH</v>
      </c>
      <c r="Z639" s="75" t="n">
        <v>0</v>
      </c>
      <c r="AA639" s="70"/>
      <c r="AB639" s="70" t="s">
        <v>133</v>
      </c>
      <c r="AC639" s="70" t="s">
        <v>134</v>
      </c>
      <c r="AD639" s="3"/>
      <c r="AE639" s="3"/>
      <c r="AF639" s="70" t="s">
        <v>134</v>
      </c>
      <c r="AG639" s="121" t="n">
        <f aca="false">IFERROR(INDEX(Last6M_AvgSales_Ref!$B$2:$B$12659,MATCH(D639,Last6M_AvgSales_Ref!$A$2:$A$12659,0)),"")</f>
        <v>177.416666666667</v>
      </c>
    </row>
    <row r="640" customFormat="false" ht="14.25" hidden="false" customHeight="true" outlineLevel="0" collapsed="false">
      <c r="A640" s="75" t="s">
        <v>134</v>
      </c>
      <c r="B640" s="79" t="s">
        <v>67</v>
      </c>
      <c r="C640" s="79" t="s">
        <v>1838</v>
      </c>
      <c r="D640" s="79" t="n">
        <v>1000003842</v>
      </c>
      <c r="E640" s="79" t="s">
        <v>1839</v>
      </c>
      <c r="F640" s="107" t="n">
        <v>45322</v>
      </c>
      <c r="G640" s="67" t="str">
        <f aca="false">IF(I640&gt;0,"Targeted Dealer","-")</f>
        <v>Targeted Dealer</v>
      </c>
      <c r="H640" s="67"/>
      <c r="I640" s="68" t="n">
        <v>300</v>
      </c>
      <c r="J640" s="68" t="n">
        <f aca="false">I640/$J$1*($J$1-$E$1)</f>
        <v>300</v>
      </c>
      <c r="K640" s="69" t="n">
        <v>203</v>
      </c>
      <c r="L640" s="69" t="n">
        <f aca="false">I640-K640</f>
        <v>97</v>
      </c>
      <c r="M640" s="69" t="n">
        <f aca="false">IFERROR((K640/J640%),"-")</f>
        <v>67.6666666666667</v>
      </c>
      <c r="N640" s="97" t="n">
        <v>149</v>
      </c>
      <c r="O640" s="98" t="str">
        <f aca="false">IF(F640&lt;=$P$2,"June","")</f>
        <v>June</v>
      </c>
      <c r="P640" s="97" t="n">
        <f aca="false">N640</f>
        <v>149</v>
      </c>
      <c r="Q640" s="99" t="n">
        <f aca="false">K640-P640</f>
        <v>54</v>
      </c>
      <c r="R640" s="98" t="n">
        <f aca="false">IFERROR(IF(O640="May",(K640/P640-1))," ")</f>
        <v>0</v>
      </c>
      <c r="S640" s="100" t="str">
        <f aca="false">IF(N640&gt;0,IF(O640="","-",IF(R640&lt;0%,"DEGROWTH","GROWTH")))</f>
        <v>GROWTH</v>
      </c>
      <c r="T640" s="69" t="n">
        <v>186</v>
      </c>
      <c r="U640" s="101" t="str">
        <f aca="false">IF(F640&lt;=$V$2,"May","")</f>
        <v>May</v>
      </c>
      <c r="V640" s="69" t="n">
        <f aca="false">T640</f>
        <v>186</v>
      </c>
      <c r="W640" s="102" t="n">
        <f aca="false">K640-V640</f>
        <v>17</v>
      </c>
      <c r="X640" s="103" t="n">
        <f aca="false">IFERROR(IF(U640="June",(K640/V640-1)),0)</f>
        <v>0</v>
      </c>
      <c r="Y640" s="104" t="str">
        <f aca="false">IF(T640&gt;0,IF(U640="","-",IF(X640&lt;0%,"DEGROWTH","GROWTH")))</f>
        <v>GROWTH</v>
      </c>
      <c r="Z640" s="75" t="n">
        <v>0</v>
      </c>
      <c r="AA640" s="70"/>
      <c r="AB640" s="70" t="s">
        <v>133</v>
      </c>
      <c r="AC640" s="75" t="s">
        <v>134</v>
      </c>
      <c r="AD640" s="3"/>
      <c r="AE640" s="3"/>
      <c r="AF640" s="75" t="s">
        <v>134</v>
      </c>
      <c r="AG640" s="121" t="n">
        <f aca="false">IFERROR(INDEX(Last6M_AvgSales_Ref!$B$2:$B$12659,MATCH(D640,Last6M_AvgSales_Ref!$A$2:$A$12659,0)),"")</f>
        <v>186.816666666667</v>
      </c>
    </row>
    <row r="641" customFormat="false" ht="14.25" hidden="false" customHeight="true" outlineLevel="0" collapsed="false">
      <c r="A641" s="75" t="s">
        <v>134</v>
      </c>
      <c r="B641" s="79" t="s">
        <v>67</v>
      </c>
      <c r="C641" s="79" t="s">
        <v>1840</v>
      </c>
      <c r="D641" s="79" t="n">
        <v>1000003843</v>
      </c>
      <c r="E641" s="79" t="s">
        <v>1841</v>
      </c>
      <c r="F641" s="107" t="n">
        <v>45322</v>
      </c>
      <c r="G641" s="67" t="str">
        <f aca="false">IF(I641&gt;0,"Targeted Dealer","-")</f>
        <v>Targeted Dealer</v>
      </c>
      <c r="H641" s="67"/>
      <c r="I641" s="68" t="n">
        <v>800</v>
      </c>
      <c r="J641" s="68" t="n">
        <f aca="false">I641/$J$1*($J$1-$E$1)</f>
        <v>800</v>
      </c>
      <c r="K641" s="69" t="n">
        <v>813</v>
      </c>
      <c r="L641" s="69" t="n">
        <f aca="false">I641-K641</f>
        <v>-13</v>
      </c>
      <c r="M641" s="69" t="n">
        <f aca="false">IFERROR((K641/J641%),"-")</f>
        <v>101.625</v>
      </c>
      <c r="N641" s="97" t="n">
        <v>494</v>
      </c>
      <c r="O641" s="98" t="str">
        <f aca="false">IF(F641&lt;=$P$2,"June","")</f>
        <v>June</v>
      </c>
      <c r="P641" s="97" t="n">
        <f aca="false">N641</f>
        <v>494</v>
      </c>
      <c r="Q641" s="99" t="n">
        <f aca="false">K641-P641</f>
        <v>319</v>
      </c>
      <c r="R641" s="98" t="n">
        <f aca="false">IFERROR(IF(O641="May",(K641/P641-1))," ")</f>
        <v>0</v>
      </c>
      <c r="S641" s="100" t="str">
        <f aca="false">IF(N641&gt;0,IF(O641="","-",IF(R641&lt;0%,"DEGROWTH","GROWTH")))</f>
        <v>GROWTH</v>
      </c>
      <c r="T641" s="69" t="n">
        <v>397</v>
      </c>
      <c r="U641" s="101" t="str">
        <f aca="false">IF(F641&lt;=$V$2,"May","")</f>
        <v>May</v>
      </c>
      <c r="V641" s="69" t="n">
        <f aca="false">T641</f>
        <v>397</v>
      </c>
      <c r="W641" s="102" t="n">
        <f aca="false">K641-V641</f>
        <v>416</v>
      </c>
      <c r="X641" s="103" t="n">
        <f aca="false">IFERROR(IF(U641="June",(K641/V641-1)),0)</f>
        <v>0</v>
      </c>
      <c r="Y641" s="104" t="str">
        <f aca="false">IF(T641&gt;0,IF(U641="","-",IF(X641&lt;0%,"DEGROWTH","GROWTH")))</f>
        <v>GROWTH</v>
      </c>
      <c r="Z641" s="75" t="n">
        <v>0</v>
      </c>
      <c r="AA641" s="70"/>
      <c r="AB641" s="70" t="s">
        <v>133</v>
      </c>
      <c r="AC641" s="75" t="s">
        <v>134</v>
      </c>
      <c r="AD641" s="3"/>
      <c r="AE641" s="3"/>
      <c r="AF641" s="75" t="s">
        <v>134</v>
      </c>
      <c r="AG641" s="121" t="n">
        <f aca="false">IFERROR(INDEX(Last6M_AvgSales_Ref!$B$2:$B$12659,MATCH(D641,Last6M_AvgSales_Ref!$A$2:$A$12659,0)),"")</f>
        <v>537.975</v>
      </c>
    </row>
    <row r="642" customFormat="false" ht="14.25" hidden="false" customHeight="true" outlineLevel="0" collapsed="false">
      <c r="A642" s="75" t="s">
        <v>134</v>
      </c>
      <c r="B642" s="79" t="s">
        <v>67</v>
      </c>
      <c r="C642" s="79" t="s">
        <v>1842</v>
      </c>
      <c r="D642" s="79" t="n">
        <v>1000003896</v>
      </c>
      <c r="E642" s="79" t="s">
        <v>1843</v>
      </c>
      <c r="F642" s="74" t="n">
        <v>45379</v>
      </c>
      <c r="G642" s="67" t="str">
        <f aca="false">IF(I642&gt;0,"Targeted Dealer","-")</f>
        <v>Targeted Dealer</v>
      </c>
      <c r="H642" s="67"/>
      <c r="I642" s="68" t="n">
        <v>90</v>
      </c>
      <c r="J642" s="68" t="n">
        <f aca="false">I642/$J$1*($J$1-$E$1)</f>
        <v>90</v>
      </c>
      <c r="K642" s="69" t="n">
        <v>45</v>
      </c>
      <c r="L642" s="69" t="n">
        <f aca="false">I642-K642</f>
        <v>45</v>
      </c>
      <c r="M642" s="69" t="n">
        <f aca="false">IFERROR((K642/J642%),"-")</f>
        <v>50</v>
      </c>
      <c r="N642" s="97" t="n">
        <v>50</v>
      </c>
      <c r="O642" s="98" t="str">
        <f aca="false">IF(F642&lt;=$P$2,"June","")</f>
        <v>June</v>
      </c>
      <c r="P642" s="97" t="n">
        <f aca="false">N642</f>
        <v>50</v>
      </c>
      <c r="Q642" s="99" t="n">
        <f aca="false">K642-P642</f>
        <v>-5</v>
      </c>
      <c r="R642" s="98" t="n">
        <f aca="false">IFERROR(IF(O642="May",(K642/P642-1))," ")</f>
        <v>0</v>
      </c>
      <c r="S642" s="100" t="str">
        <f aca="false">IF(N642&gt;0,IF(O642="","-",IF(R642&lt;0%,"DEGROWTH","GROWTH")))</f>
        <v>GROWTH</v>
      </c>
      <c r="T642" s="69" t="n">
        <v>0</v>
      </c>
      <c r="U642" s="101" t="str">
        <f aca="false">IF(F642&lt;=$V$2,"May","")</f>
        <v>May</v>
      </c>
      <c r="V642" s="69" t="n">
        <f aca="false">T642</f>
        <v>0</v>
      </c>
      <c r="W642" s="102" t="n">
        <f aca="false">K642-V642</f>
        <v>45</v>
      </c>
      <c r="X642" s="103" t="n">
        <f aca="false">IFERROR(IF(U642="June",(K642/V642-1)),0)</f>
        <v>0</v>
      </c>
      <c r="Y642" s="106" t="b">
        <f aca="false">IF(T642&gt;0,IF(U642="","-",IF(X642&lt;0%,"DEGROWTH","GROWTH")))</f>
        <v>0</v>
      </c>
      <c r="Z642" s="75" t="n">
        <v>0</v>
      </c>
      <c r="AA642" s="70"/>
      <c r="AB642" s="70" t="s">
        <v>133</v>
      </c>
      <c r="AC642" s="75" t="s">
        <v>134</v>
      </c>
      <c r="AD642" s="3"/>
      <c r="AE642" s="3"/>
      <c r="AF642" s="75" t="s">
        <v>134</v>
      </c>
      <c r="AG642" s="121" t="n">
        <f aca="false">IFERROR(INDEX(Last6M_AvgSales_Ref!$B$2:$B$12659,MATCH(D642,Last6M_AvgSales_Ref!$A$2:$A$12659,0)),"")</f>
        <v>53.25</v>
      </c>
    </row>
    <row r="643" customFormat="false" ht="14.25" hidden="false" customHeight="true" outlineLevel="0" collapsed="false">
      <c r="A643" s="75" t="s">
        <v>134</v>
      </c>
      <c r="B643" s="79" t="s">
        <v>67</v>
      </c>
      <c r="C643" s="79" t="s">
        <v>1844</v>
      </c>
      <c r="D643" s="79" t="n">
        <v>1000004047</v>
      </c>
      <c r="E643" s="79" t="s">
        <v>1845</v>
      </c>
      <c r="F643" s="74" t="n">
        <v>45493</v>
      </c>
      <c r="G643" s="67" t="str">
        <f aca="false">IF(I643&gt;0,"Targeted Dealer","-")</f>
        <v>Targeted Dealer</v>
      </c>
      <c r="H643" s="67"/>
      <c r="I643" s="68" t="n">
        <v>78</v>
      </c>
      <c r="J643" s="68" t="n">
        <f aca="false">I643/$J$1*($J$1-$E$1)</f>
        <v>78</v>
      </c>
      <c r="K643" s="69" t="n">
        <v>38.5</v>
      </c>
      <c r="L643" s="69" t="n">
        <f aca="false">I643-K643</f>
        <v>39.5</v>
      </c>
      <c r="M643" s="69" t="n">
        <f aca="false">IFERROR((K643/J643%),"-")</f>
        <v>49.3589743589744</v>
      </c>
      <c r="N643" s="97" t="n">
        <v>13</v>
      </c>
      <c r="O643" s="98" t="str">
        <f aca="false">IF(F643&lt;=$P$2,"June","")</f>
        <v>June</v>
      </c>
      <c r="P643" s="97" t="n">
        <f aca="false">N643</f>
        <v>13</v>
      </c>
      <c r="Q643" s="99" t="n">
        <f aca="false">K643-P643</f>
        <v>25.5</v>
      </c>
      <c r="R643" s="98" t="n">
        <f aca="false">IFERROR(IF(O643="May",(K643/P643-1))," ")</f>
        <v>0</v>
      </c>
      <c r="S643" s="100" t="str">
        <f aca="false">IF(N643&gt;0,IF(O643="","-",IF(R643&lt;0%,"DEGROWTH","GROWTH")))</f>
        <v>GROWTH</v>
      </c>
      <c r="T643" s="69" t="n">
        <v>38.5</v>
      </c>
      <c r="U643" s="101" t="str">
        <f aca="false">IF(F643&lt;=$V$2,"May","")</f>
        <v>May</v>
      </c>
      <c r="V643" s="69" t="n">
        <f aca="false">T643</f>
        <v>38.5</v>
      </c>
      <c r="W643" s="102" t="n">
        <f aca="false">K643-V643</f>
        <v>0</v>
      </c>
      <c r="X643" s="103" t="n">
        <f aca="false">IFERROR(IF(U643="June",(K643/V643-1)),0)</f>
        <v>0</v>
      </c>
      <c r="Y643" s="104" t="str">
        <f aca="false">IF(T643&gt;0,IF(U643="","-",IF(X643&lt;0%,"DEGROWTH","GROWTH")))</f>
        <v>GROWTH</v>
      </c>
      <c r="Z643" s="75" t="n">
        <v>0</v>
      </c>
      <c r="AA643" s="70"/>
      <c r="AB643" s="70" t="s">
        <v>133</v>
      </c>
      <c r="AC643" s="75" t="s">
        <v>134</v>
      </c>
      <c r="AD643" s="3"/>
      <c r="AE643" s="3"/>
      <c r="AF643" s="75" t="s">
        <v>134</v>
      </c>
      <c r="AG643" s="121" t="n">
        <f aca="false">IFERROR(INDEX(Last6M_AvgSales_Ref!$B$2:$B$12659,MATCH(D643,Last6M_AvgSales_Ref!$A$2:$A$12659,0)),"")</f>
        <v>29.25</v>
      </c>
    </row>
    <row r="644" customFormat="false" ht="14.25" hidden="false" customHeight="true" outlineLevel="0" collapsed="false">
      <c r="A644" s="70" t="s">
        <v>134</v>
      </c>
      <c r="B644" s="72" t="s">
        <v>74</v>
      </c>
      <c r="C644" s="72" t="s">
        <v>1846</v>
      </c>
      <c r="D644" s="72" t="n">
        <v>1000000043</v>
      </c>
      <c r="E644" s="73" t="s">
        <v>1847</v>
      </c>
      <c r="F644" s="74" t="n">
        <v>38383</v>
      </c>
      <c r="G644" s="67" t="str">
        <f aca="false">IF(I644&gt;0,"Targeted Dealer","-")</f>
        <v>Targeted Dealer</v>
      </c>
      <c r="H644" s="67"/>
      <c r="I644" s="68" t="n">
        <v>300</v>
      </c>
      <c r="J644" s="68" t="n">
        <f aca="false">I644/$J$1*($J$1-$E$1)</f>
        <v>300</v>
      </c>
      <c r="K644" s="69" t="n">
        <v>150</v>
      </c>
      <c r="L644" s="69" t="n">
        <f aca="false">I644-K644</f>
        <v>150</v>
      </c>
      <c r="M644" s="69" t="n">
        <f aca="false">IFERROR((K644/J644%),"-")</f>
        <v>50</v>
      </c>
      <c r="N644" s="97" t="n">
        <v>121</v>
      </c>
      <c r="O644" s="98" t="str">
        <f aca="false">IF(F644&lt;=$P$2,"June","")</f>
        <v>June</v>
      </c>
      <c r="P644" s="97" t="n">
        <f aca="false">N644</f>
        <v>121</v>
      </c>
      <c r="Q644" s="99" t="n">
        <f aca="false">K644-P644</f>
        <v>29</v>
      </c>
      <c r="R644" s="98" t="n">
        <f aca="false">IFERROR(IF(O644="May",(K644/P644-1))," ")</f>
        <v>0</v>
      </c>
      <c r="S644" s="100" t="str">
        <f aca="false">IF(N644&gt;0,IF(O644="","-",IF(R644&lt;0%,"DEGROWTH","GROWTH")))</f>
        <v>GROWTH</v>
      </c>
      <c r="T644" s="69" t="n">
        <v>125</v>
      </c>
      <c r="U644" s="101" t="str">
        <f aca="false">IF(F644&lt;=$V$2,"May","")</f>
        <v>May</v>
      </c>
      <c r="V644" s="69" t="n">
        <f aca="false">T644</f>
        <v>125</v>
      </c>
      <c r="W644" s="102" t="n">
        <f aca="false">K644-V644</f>
        <v>25</v>
      </c>
      <c r="X644" s="103" t="n">
        <f aca="false">IFERROR(IF(U644="June",(K644/V644-1)),0)</f>
        <v>0</v>
      </c>
      <c r="Y644" s="104" t="str">
        <f aca="false">IF(T644&gt;0,IF(U644="","-",IF(X644&lt;0%,"DEGROWTH","GROWTH")))</f>
        <v>GROWTH</v>
      </c>
      <c r="Z644" s="75" t="n">
        <v>0</v>
      </c>
      <c r="AA644" s="70"/>
      <c r="AB644" s="70" t="s">
        <v>133</v>
      </c>
      <c r="AC644" s="70" t="s">
        <v>134</v>
      </c>
      <c r="AD644" s="3"/>
      <c r="AE644" s="3"/>
      <c r="AF644" s="70" t="s">
        <v>134</v>
      </c>
      <c r="AG644" s="121" t="n">
        <f aca="false">IFERROR(INDEX(Last6M_AvgSales_Ref!$B$2:$B$12659,MATCH(D644,Last6M_AvgSales_Ref!$A$2:$A$12659,0)),"")</f>
        <v>127.5</v>
      </c>
    </row>
    <row r="645" customFormat="false" ht="14.25" hidden="false" customHeight="true" outlineLevel="0" collapsed="false">
      <c r="A645" s="70" t="s">
        <v>134</v>
      </c>
      <c r="B645" s="72" t="s">
        <v>74</v>
      </c>
      <c r="C645" s="72" t="s">
        <v>1848</v>
      </c>
      <c r="D645" s="72" t="n">
        <v>1000000036</v>
      </c>
      <c r="E645" s="73" t="s">
        <v>1849</v>
      </c>
      <c r="F645" s="74" t="n">
        <v>39077</v>
      </c>
      <c r="G645" s="67" t="str">
        <f aca="false">IF(I645&gt;0,"Targeted Dealer","-")</f>
        <v>-</v>
      </c>
      <c r="H645" s="67"/>
      <c r="I645" s="68" t="n">
        <v>0</v>
      </c>
      <c r="J645" s="68" t="n">
        <f aca="false">I645/$J$1*($J$1-$E$1)</f>
        <v>0</v>
      </c>
      <c r="K645" s="69" t="n">
        <v>0</v>
      </c>
      <c r="L645" s="69" t="n">
        <f aca="false">I645-K645</f>
        <v>0</v>
      </c>
      <c r="M645" s="69" t="str">
        <f aca="false">IFERROR((K645/J645%),"-")</f>
        <v>-</v>
      </c>
      <c r="N645" s="97" t="n">
        <v>0</v>
      </c>
      <c r="O645" s="98" t="str">
        <f aca="false">IF(F645&lt;=$P$2,"June","")</f>
        <v>June</v>
      </c>
      <c r="P645" s="97" t="n">
        <f aca="false">N645</f>
        <v>0</v>
      </c>
      <c r="Q645" s="99" t="n">
        <f aca="false">K645-P645</f>
        <v>0</v>
      </c>
      <c r="R645" s="98" t="n">
        <f aca="false">IFERROR(IF(O645="May",(K645/P645-1))," ")</f>
        <v>0</v>
      </c>
      <c r="S645" s="105" t="b">
        <f aca="false">IF(N645&gt;0,IF(O645="","-",IF(R645&lt;0%,"DEGROWTH","GROWTH")))</f>
        <v>0</v>
      </c>
      <c r="T645" s="69" t="n">
        <v>240</v>
      </c>
      <c r="U645" s="101" t="str">
        <f aca="false">IF(F645&lt;=$V$2,"May","")</f>
        <v>May</v>
      </c>
      <c r="V645" s="69" t="n">
        <f aca="false">T645</f>
        <v>240</v>
      </c>
      <c r="W645" s="102" t="n">
        <f aca="false">K645-V645</f>
        <v>-240</v>
      </c>
      <c r="X645" s="103" t="n">
        <f aca="false">IFERROR(IF(U645="June",(K645/V645-1)),0)</f>
        <v>0</v>
      </c>
      <c r="Y645" s="104" t="str">
        <f aca="false">IF(T645&gt;0,IF(U645="","-",IF(X645&lt;0%,"DEGROWTH","GROWTH")))</f>
        <v>GROWTH</v>
      </c>
      <c r="Z645" s="75" t="n">
        <v>0</v>
      </c>
      <c r="AA645" s="70"/>
      <c r="AB645" s="70" t="s">
        <v>133</v>
      </c>
      <c r="AC645" s="70" t="s">
        <v>134</v>
      </c>
      <c r="AD645" s="3"/>
      <c r="AE645" s="3"/>
      <c r="AF645" s="70" t="s">
        <v>134</v>
      </c>
      <c r="AG645" s="121" t="n">
        <f aca="false">IFERROR(INDEX(Last6M_AvgSales_Ref!$B$2:$B$12659,MATCH(D645,Last6M_AvgSales_Ref!$A$2:$A$12659,0)),"")</f>
        <v>358.333333333333</v>
      </c>
    </row>
    <row r="646" customFormat="false" ht="14.25" hidden="false" customHeight="true" outlineLevel="0" collapsed="false">
      <c r="A646" s="70" t="s">
        <v>134</v>
      </c>
      <c r="B646" s="72" t="s">
        <v>74</v>
      </c>
      <c r="C646" s="72" t="s">
        <v>1850</v>
      </c>
      <c r="D646" s="72" t="n">
        <v>1000000040</v>
      </c>
      <c r="E646" s="73" t="s">
        <v>1851</v>
      </c>
      <c r="F646" s="74" t="n">
        <v>40505</v>
      </c>
      <c r="G646" s="67" t="str">
        <f aca="false">IF(I646&gt;0,"Targeted Dealer","-")</f>
        <v>Targeted Dealer</v>
      </c>
      <c r="H646" s="67"/>
      <c r="I646" s="68" t="n">
        <v>860</v>
      </c>
      <c r="J646" s="68" t="n">
        <f aca="false">I646/$J$1*($J$1-$E$1)</f>
        <v>860</v>
      </c>
      <c r="K646" s="69" t="n">
        <v>273</v>
      </c>
      <c r="L646" s="69" t="n">
        <f aca="false">I646-K646</f>
        <v>587</v>
      </c>
      <c r="M646" s="69" t="n">
        <f aca="false">IFERROR((K646/J646%),"-")</f>
        <v>31.7441860465116</v>
      </c>
      <c r="N646" s="97" t="n">
        <v>284.5</v>
      </c>
      <c r="O646" s="98" t="str">
        <f aca="false">IF(F646&lt;=$P$2,"June","")</f>
        <v>June</v>
      </c>
      <c r="P646" s="97" t="n">
        <f aca="false">N646</f>
        <v>284.5</v>
      </c>
      <c r="Q646" s="99" t="n">
        <f aca="false">K646-P646</f>
        <v>-11.5</v>
      </c>
      <c r="R646" s="98" t="n">
        <f aca="false">IFERROR(IF(O646="May",(K646/P646-1))," ")</f>
        <v>0</v>
      </c>
      <c r="S646" s="100" t="str">
        <f aca="false">IF(N646&gt;0,IF(O646="","-",IF(R646&lt;0%,"DEGROWTH","GROWTH")))</f>
        <v>GROWTH</v>
      </c>
      <c r="T646" s="69" t="n">
        <v>392</v>
      </c>
      <c r="U646" s="101" t="str">
        <f aca="false">IF(F646&lt;=$V$2,"May","")</f>
        <v>May</v>
      </c>
      <c r="V646" s="69" t="n">
        <f aca="false">T646</f>
        <v>392</v>
      </c>
      <c r="W646" s="102" t="n">
        <f aca="false">K646-V646</f>
        <v>-119</v>
      </c>
      <c r="X646" s="103" t="n">
        <f aca="false">IFERROR(IF(U646="June",(K646/V646-1)),0)</f>
        <v>0</v>
      </c>
      <c r="Y646" s="104" t="str">
        <f aca="false">IF(T646&gt;0,IF(U646="","-",IF(X646&lt;0%,"DEGROWTH","GROWTH")))</f>
        <v>GROWTH</v>
      </c>
      <c r="Z646" s="75" t="n">
        <v>0</v>
      </c>
      <c r="AA646" s="70"/>
      <c r="AB646" s="70" t="s">
        <v>133</v>
      </c>
      <c r="AC646" s="70" t="s">
        <v>134</v>
      </c>
      <c r="AD646" s="3"/>
      <c r="AE646" s="3"/>
      <c r="AF646" s="70" t="s">
        <v>134</v>
      </c>
      <c r="AG646" s="121" t="n">
        <f aca="false">IFERROR(INDEX(Last6M_AvgSales_Ref!$B$2:$B$12659,MATCH(D646,Last6M_AvgSales_Ref!$A$2:$A$12659,0)),"")</f>
        <v>448.616666666667</v>
      </c>
    </row>
    <row r="647" customFormat="false" ht="14.25" hidden="false" customHeight="true" outlineLevel="0" collapsed="false">
      <c r="A647" s="70" t="s">
        <v>134</v>
      </c>
      <c r="B647" s="72" t="s">
        <v>74</v>
      </c>
      <c r="C647" s="72" t="s">
        <v>1852</v>
      </c>
      <c r="D647" s="72" t="n">
        <v>1000000059</v>
      </c>
      <c r="E647" s="73" t="s">
        <v>1853</v>
      </c>
      <c r="F647" s="74" t="n">
        <v>41037</v>
      </c>
      <c r="G647" s="67" t="str">
        <f aca="false">IF(I647&gt;0,"Targeted Dealer","-")</f>
        <v>-</v>
      </c>
      <c r="H647" s="67"/>
      <c r="I647" s="68" t="n">
        <v>0</v>
      </c>
      <c r="J647" s="68" t="n">
        <f aca="false">I647/$J$1*($J$1-$E$1)</f>
        <v>0</v>
      </c>
      <c r="K647" s="69" t="n">
        <v>0</v>
      </c>
      <c r="L647" s="69" t="n">
        <f aca="false">I647-K647</f>
        <v>0</v>
      </c>
      <c r="M647" s="69" t="str">
        <f aca="false">IFERROR((K647/J647%),"-")</f>
        <v>-</v>
      </c>
      <c r="N647" s="97" t="n">
        <v>0</v>
      </c>
      <c r="O647" s="98" t="str">
        <f aca="false">IF(F647&lt;=$P$2,"June","")</f>
        <v>June</v>
      </c>
      <c r="P647" s="97" t="n">
        <f aca="false">N647</f>
        <v>0</v>
      </c>
      <c r="Q647" s="99" t="n">
        <f aca="false">K647-P647</f>
        <v>0</v>
      </c>
      <c r="R647" s="98" t="n">
        <f aca="false">IFERROR(IF(O647="May",(K647/P647-1))," ")</f>
        <v>0</v>
      </c>
      <c r="S647" s="105" t="b">
        <f aca="false">IF(N647&gt;0,IF(O647="","-",IF(R647&lt;0%,"DEGROWTH","GROWTH")))</f>
        <v>0</v>
      </c>
      <c r="T647" s="69" t="n">
        <v>5</v>
      </c>
      <c r="U647" s="101" t="str">
        <f aca="false">IF(F647&lt;=$V$2,"May","")</f>
        <v>May</v>
      </c>
      <c r="V647" s="69" t="n">
        <f aca="false">T647</f>
        <v>5</v>
      </c>
      <c r="W647" s="102" t="n">
        <f aca="false">K647-V647</f>
        <v>-5</v>
      </c>
      <c r="X647" s="103" t="n">
        <f aca="false">IFERROR(IF(U647="June",(K647/V647-1)),0)</f>
        <v>0</v>
      </c>
      <c r="Y647" s="104" t="str">
        <f aca="false">IF(T647&gt;0,IF(U647="","-",IF(X647&lt;0%,"DEGROWTH","GROWTH")))</f>
        <v>GROWTH</v>
      </c>
      <c r="Z647" s="75" t="n">
        <v>0</v>
      </c>
      <c r="AA647" s="70"/>
      <c r="AB647" s="70" t="s">
        <v>133</v>
      </c>
      <c r="AC647" s="70" t="s">
        <v>134</v>
      </c>
      <c r="AD647" s="3"/>
      <c r="AE647" s="3"/>
      <c r="AF647" s="70" t="s">
        <v>134</v>
      </c>
      <c r="AG647" s="121" t="n">
        <f aca="false">IFERROR(INDEX(Last6M_AvgSales_Ref!$B$2:$B$12659,MATCH(D647,Last6M_AvgSales_Ref!$A$2:$A$12659,0)),"")</f>
        <v>1.66666666666667</v>
      </c>
    </row>
    <row r="648" customFormat="false" ht="14.25" hidden="false" customHeight="true" outlineLevel="0" collapsed="false">
      <c r="A648" s="70" t="s">
        <v>134</v>
      </c>
      <c r="B648" s="72" t="s">
        <v>74</v>
      </c>
      <c r="C648" s="72" t="s">
        <v>1854</v>
      </c>
      <c r="D648" s="72" t="n">
        <v>1000000013</v>
      </c>
      <c r="E648" s="73" t="s">
        <v>1855</v>
      </c>
      <c r="F648" s="74" t="n">
        <v>41038</v>
      </c>
      <c r="G648" s="67" t="str">
        <f aca="false">IF(I648&gt;0,"Targeted Dealer","-")</f>
        <v>Targeted Dealer</v>
      </c>
      <c r="H648" s="67"/>
      <c r="I648" s="68" t="n">
        <v>240</v>
      </c>
      <c r="J648" s="68" t="n">
        <f aca="false">I648/$J$1*($J$1-$E$1)</f>
        <v>240</v>
      </c>
      <c r="K648" s="69" t="n">
        <v>140</v>
      </c>
      <c r="L648" s="69" t="n">
        <f aca="false">I648-K648</f>
        <v>100</v>
      </c>
      <c r="M648" s="69" t="n">
        <f aca="false">IFERROR((K648/J648%),"-")</f>
        <v>58.3333333333333</v>
      </c>
      <c r="N648" s="97" t="n">
        <v>107.5</v>
      </c>
      <c r="O648" s="98" t="str">
        <f aca="false">IF(F648&lt;=$P$2,"June","")</f>
        <v>June</v>
      </c>
      <c r="P648" s="97" t="n">
        <f aca="false">N648</f>
        <v>107.5</v>
      </c>
      <c r="Q648" s="99" t="n">
        <f aca="false">K648-P648</f>
        <v>32.5</v>
      </c>
      <c r="R648" s="98" t="n">
        <f aca="false">IFERROR(IF(O648="May",(K648/P648-1))," ")</f>
        <v>0</v>
      </c>
      <c r="S648" s="100" t="str">
        <f aca="false">IF(N648&gt;0,IF(O648="","-",IF(R648&lt;0%,"DEGROWTH","GROWTH")))</f>
        <v>GROWTH</v>
      </c>
      <c r="T648" s="69" t="n">
        <v>50</v>
      </c>
      <c r="U648" s="101" t="str">
        <f aca="false">IF(F648&lt;=$V$2,"May","")</f>
        <v>May</v>
      </c>
      <c r="V648" s="69" t="n">
        <f aca="false">T648</f>
        <v>50</v>
      </c>
      <c r="W648" s="102" t="n">
        <f aca="false">K648-V648</f>
        <v>90</v>
      </c>
      <c r="X648" s="103" t="n">
        <f aca="false">IFERROR(IF(U648="June",(K648/V648-1)),0)</f>
        <v>0</v>
      </c>
      <c r="Y648" s="104" t="str">
        <f aca="false">IF(T648&gt;0,IF(U648="","-",IF(X648&lt;0%,"DEGROWTH","GROWTH")))</f>
        <v>GROWTH</v>
      </c>
      <c r="Z648" s="75" t="n">
        <v>0</v>
      </c>
      <c r="AA648" s="70"/>
      <c r="AB648" s="70" t="s">
        <v>133</v>
      </c>
      <c r="AC648" s="70" t="s">
        <v>134</v>
      </c>
      <c r="AD648" s="3"/>
      <c r="AE648" s="3"/>
      <c r="AF648" s="70" t="s">
        <v>134</v>
      </c>
      <c r="AG648" s="121" t="n">
        <f aca="false">IFERROR(INDEX(Last6M_AvgSales_Ref!$B$2:$B$12659,MATCH(D648,Last6M_AvgSales_Ref!$A$2:$A$12659,0)),"")</f>
        <v>108.625</v>
      </c>
    </row>
    <row r="649" customFormat="false" ht="14.25" hidden="false" customHeight="true" outlineLevel="0" collapsed="false">
      <c r="A649" s="70" t="s">
        <v>134</v>
      </c>
      <c r="B649" s="72" t="s">
        <v>74</v>
      </c>
      <c r="C649" s="72" t="s">
        <v>1856</v>
      </c>
      <c r="D649" s="72" t="n">
        <v>1000000825</v>
      </c>
      <c r="E649" s="73" t="s">
        <v>1857</v>
      </c>
      <c r="F649" s="74" t="n">
        <v>41297</v>
      </c>
      <c r="G649" s="67" t="str">
        <f aca="false">IF(I649&gt;0,"Targeted Dealer","-")</f>
        <v>Targeted Dealer</v>
      </c>
      <c r="H649" s="67"/>
      <c r="I649" s="68" t="n">
        <v>160</v>
      </c>
      <c r="J649" s="68" t="n">
        <f aca="false">I649/$J$1*($J$1-$E$1)</f>
        <v>160</v>
      </c>
      <c r="K649" s="69" t="n">
        <v>104</v>
      </c>
      <c r="L649" s="69" t="n">
        <f aca="false">I649-K649</f>
        <v>56</v>
      </c>
      <c r="M649" s="69" t="n">
        <f aca="false">IFERROR((K649/J649%),"-")</f>
        <v>65</v>
      </c>
      <c r="N649" s="97" t="n">
        <v>80</v>
      </c>
      <c r="O649" s="98" t="str">
        <f aca="false">IF(F649&lt;=$P$2,"June","")</f>
        <v>June</v>
      </c>
      <c r="P649" s="97" t="n">
        <f aca="false">N649</f>
        <v>80</v>
      </c>
      <c r="Q649" s="99" t="n">
        <f aca="false">K649-P649</f>
        <v>24</v>
      </c>
      <c r="R649" s="98" t="n">
        <f aca="false">IFERROR(IF(O649="May",(K649/P649-1))," ")</f>
        <v>0</v>
      </c>
      <c r="S649" s="100" t="str">
        <f aca="false">IF(N649&gt;0,IF(O649="","-",IF(R649&lt;0%,"DEGROWTH","GROWTH")))</f>
        <v>GROWTH</v>
      </c>
      <c r="T649" s="69" t="n">
        <v>45</v>
      </c>
      <c r="U649" s="101" t="str">
        <f aca="false">IF(F649&lt;=$V$2,"May","")</f>
        <v>May</v>
      </c>
      <c r="V649" s="69" t="n">
        <f aca="false">T649</f>
        <v>45</v>
      </c>
      <c r="W649" s="102" t="n">
        <f aca="false">K649-V649</f>
        <v>59</v>
      </c>
      <c r="X649" s="103" t="n">
        <f aca="false">IFERROR(IF(U649="June",(K649/V649-1)),0)</f>
        <v>0</v>
      </c>
      <c r="Y649" s="104" t="str">
        <f aca="false">IF(T649&gt;0,IF(U649="","-",IF(X649&lt;0%,"DEGROWTH","GROWTH")))</f>
        <v>GROWTH</v>
      </c>
      <c r="Z649" s="75" t="n">
        <v>0</v>
      </c>
      <c r="AA649" s="70"/>
      <c r="AB649" s="70" t="s">
        <v>133</v>
      </c>
      <c r="AC649" s="70" t="s">
        <v>134</v>
      </c>
      <c r="AD649" s="3"/>
      <c r="AE649" s="3"/>
      <c r="AF649" s="70" t="s">
        <v>134</v>
      </c>
      <c r="AG649" s="121" t="n">
        <f aca="false">IFERROR(INDEX(Last6M_AvgSales_Ref!$B$2:$B$12659,MATCH(D649,Last6M_AvgSales_Ref!$A$2:$A$12659,0)),"")</f>
        <v>93.5833333333333</v>
      </c>
    </row>
    <row r="650" customFormat="false" ht="14.25" hidden="false" customHeight="true" outlineLevel="0" collapsed="false">
      <c r="A650" s="70" t="s">
        <v>134</v>
      </c>
      <c r="B650" s="72" t="s">
        <v>74</v>
      </c>
      <c r="C650" s="72" t="s">
        <v>1858</v>
      </c>
      <c r="D650" s="72" t="n">
        <v>1000000021</v>
      </c>
      <c r="E650" s="73" t="s">
        <v>1859</v>
      </c>
      <c r="F650" s="74" t="n">
        <v>41398</v>
      </c>
      <c r="G650" s="67" t="str">
        <f aca="false">IF(I650&gt;0,"Targeted Dealer","-")</f>
        <v>Targeted Dealer</v>
      </c>
      <c r="H650" s="67"/>
      <c r="I650" s="68" t="n">
        <v>80</v>
      </c>
      <c r="J650" s="68" t="n">
        <f aca="false">I650/$J$1*($J$1-$E$1)</f>
        <v>80</v>
      </c>
      <c r="K650" s="69" t="n">
        <v>50</v>
      </c>
      <c r="L650" s="69" t="n">
        <f aca="false">I650-K650</f>
        <v>30</v>
      </c>
      <c r="M650" s="69" t="n">
        <f aca="false">IFERROR((K650/J650%),"-")</f>
        <v>62.5</v>
      </c>
      <c r="N650" s="97" t="n">
        <v>17.5</v>
      </c>
      <c r="O650" s="98" t="str">
        <f aca="false">IF(F650&lt;=$P$2,"June","")</f>
        <v>June</v>
      </c>
      <c r="P650" s="97" t="n">
        <f aca="false">N650</f>
        <v>17.5</v>
      </c>
      <c r="Q650" s="99" t="n">
        <f aca="false">K650-P650</f>
        <v>32.5</v>
      </c>
      <c r="R650" s="98" t="n">
        <f aca="false">IFERROR(IF(O650="May",(K650/P650-1))," ")</f>
        <v>0</v>
      </c>
      <c r="S650" s="100" t="str">
        <f aca="false">IF(N650&gt;0,IF(O650="","-",IF(R650&lt;0%,"DEGROWTH","GROWTH")))</f>
        <v>GROWTH</v>
      </c>
      <c r="T650" s="69" t="n">
        <v>15</v>
      </c>
      <c r="U650" s="101" t="str">
        <f aca="false">IF(F650&lt;=$V$2,"May","")</f>
        <v>May</v>
      </c>
      <c r="V650" s="69" t="n">
        <f aca="false">T650</f>
        <v>15</v>
      </c>
      <c r="W650" s="102" t="n">
        <f aca="false">K650-V650</f>
        <v>35</v>
      </c>
      <c r="X650" s="103" t="n">
        <f aca="false">IFERROR(IF(U650="June",(K650/V650-1)),0)</f>
        <v>0</v>
      </c>
      <c r="Y650" s="104" t="str">
        <f aca="false">IF(T650&gt;0,IF(U650="","-",IF(X650&lt;0%,"DEGROWTH","GROWTH")))</f>
        <v>GROWTH</v>
      </c>
      <c r="Z650" s="75" t="n">
        <v>0</v>
      </c>
      <c r="AA650" s="70"/>
      <c r="AB650" s="70" t="s">
        <v>133</v>
      </c>
      <c r="AC650" s="70" t="s">
        <v>134</v>
      </c>
      <c r="AD650" s="3"/>
      <c r="AE650" s="3"/>
      <c r="AF650" s="70" t="s">
        <v>134</v>
      </c>
      <c r="AG650" s="121" t="n">
        <f aca="false">IFERROR(INDEX(Last6M_AvgSales_Ref!$B$2:$B$12659,MATCH(D650,Last6M_AvgSales_Ref!$A$2:$A$12659,0)),"")</f>
        <v>31.6666666666667</v>
      </c>
    </row>
    <row r="651" customFormat="false" ht="14.25" hidden="false" customHeight="true" outlineLevel="0" collapsed="false">
      <c r="A651" s="70" t="s">
        <v>134</v>
      </c>
      <c r="B651" s="72" t="s">
        <v>74</v>
      </c>
      <c r="C651" s="72" t="s">
        <v>1860</v>
      </c>
      <c r="D651" s="72" t="n">
        <v>1000000022</v>
      </c>
      <c r="E651" s="73" t="s">
        <v>1861</v>
      </c>
      <c r="F651" s="74" t="n">
        <v>41398</v>
      </c>
      <c r="G651" s="67" t="str">
        <f aca="false">IF(I651&gt;0,"Targeted Dealer","-")</f>
        <v>Targeted Dealer</v>
      </c>
      <c r="H651" s="67"/>
      <c r="I651" s="68" t="n">
        <v>3800</v>
      </c>
      <c r="J651" s="68" t="n">
        <f aca="false">I651/$J$1*($J$1-$E$1)</f>
        <v>3800</v>
      </c>
      <c r="K651" s="69" t="n">
        <v>2005.85</v>
      </c>
      <c r="L651" s="69" t="n">
        <f aca="false">I651-K651</f>
        <v>1794.15</v>
      </c>
      <c r="M651" s="69" t="n">
        <f aca="false">IFERROR((K651/J651%),"-")</f>
        <v>52.7855263157895</v>
      </c>
      <c r="N651" s="97" t="n">
        <v>1767</v>
      </c>
      <c r="O651" s="98" t="str">
        <f aca="false">IF(F651&lt;=$P$2,"June","")</f>
        <v>June</v>
      </c>
      <c r="P651" s="97" t="n">
        <f aca="false">N651</f>
        <v>1767</v>
      </c>
      <c r="Q651" s="99" t="n">
        <f aca="false">K651-P651</f>
        <v>238.85</v>
      </c>
      <c r="R651" s="98" t="n">
        <f aca="false">IFERROR(IF(O651="May",(K651/P651-1))," ")</f>
        <v>0</v>
      </c>
      <c r="S651" s="100" t="str">
        <f aca="false">IF(N651&gt;0,IF(O651="","-",IF(R651&lt;0%,"DEGROWTH","GROWTH")))</f>
        <v>GROWTH</v>
      </c>
      <c r="T651" s="69" t="n">
        <v>1692.2</v>
      </c>
      <c r="U651" s="101" t="str">
        <f aca="false">IF(F651&lt;=$V$2,"May","")</f>
        <v>May</v>
      </c>
      <c r="V651" s="69" t="n">
        <f aca="false">T651</f>
        <v>1692.2</v>
      </c>
      <c r="W651" s="102" t="n">
        <f aca="false">K651-V651</f>
        <v>313.65</v>
      </c>
      <c r="X651" s="103" t="n">
        <f aca="false">IFERROR(IF(U651="June",(K651/V651-1)),0)</f>
        <v>0</v>
      </c>
      <c r="Y651" s="104" t="str">
        <f aca="false">IF(T651&gt;0,IF(U651="","-",IF(X651&lt;0%,"DEGROWTH","GROWTH")))</f>
        <v>GROWTH</v>
      </c>
      <c r="Z651" s="75" t="n">
        <v>0</v>
      </c>
      <c r="AA651" s="70"/>
      <c r="AB651" s="70" t="s">
        <v>133</v>
      </c>
      <c r="AC651" s="70" t="s">
        <v>134</v>
      </c>
      <c r="AD651" s="3"/>
      <c r="AE651" s="3"/>
      <c r="AF651" s="70" t="s">
        <v>134</v>
      </c>
      <c r="AG651" s="121" t="n">
        <f aca="false">IFERROR(INDEX(Last6M_AvgSales_Ref!$B$2:$B$12659,MATCH(D651,Last6M_AvgSales_Ref!$A$2:$A$12659,0)),"")</f>
        <v>1856.20833333333</v>
      </c>
    </row>
    <row r="652" customFormat="false" ht="14.25" hidden="false" customHeight="true" outlineLevel="0" collapsed="false">
      <c r="A652" s="70" t="s">
        <v>134</v>
      </c>
      <c r="B652" s="72" t="s">
        <v>74</v>
      </c>
      <c r="C652" s="72" t="s">
        <v>1862</v>
      </c>
      <c r="D652" s="72" t="n">
        <v>1000000041</v>
      </c>
      <c r="E652" s="73" t="s">
        <v>1774</v>
      </c>
      <c r="F652" s="74" t="n">
        <v>41536</v>
      </c>
      <c r="G652" s="67" t="str">
        <f aca="false">IF(I652&gt;0,"Targeted Dealer","-")</f>
        <v>Targeted Dealer</v>
      </c>
      <c r="H652" s="67"/>
      <c r="I652" s="68" t="n">
        <v>120</v>
      </c>
      <c r="J652" s="68" t="n">
        <f aca="false">I652/$J$1*($J$1-$E$1)</f>
        <v>120</v>
      </c>
      <c r="K652" s="69" t="n">
        <v>64.5</v>
      </c>
      <c r="L652" s="69" t="n">
        <f aca="false">I652-K652</f>
        <v>55.5</v>
      </c>
      <c r="M652" s="69" t="n">
        <f aca="false">IFERROR((K652/J652%),"-")</f>
        <v>53.75</v>
      </c>
      <c r="N652" s="97" t="n">
        <v>76.5</v>
      </c>
      <c r="O652" s="98" t="str">
        <f aca="false">IF(F652&lt;=$P$2,"June","")</f>
        <v>June</v>
      </c>
      <c r="P652" s="97" t="n">
        <f aca="false">N652</f>
        <v>76.5</v>
      </c>
      <c r="Q652" s="99" t="n">
        <f aca="false">K652-P652</f>
        <v>-12</v>
      </c>
      <c r="R652" s="98" t="n">
        <f aca="false">IFERROR(IF(O652="May",(K652/P652-1))," ")</f>
        <v>0</v>
      </c>
      <c r="S652" s="100" t="str">
        <f aca="false">IF(N652&gt;0,IF(O652="","-",IF(R652&lt;0%,"DEGROWTH","GROWTH")))</f>
        <v>GROWTH</v>
      </c>
      <c r="T652" s="69" t="n">
        <v>50</v>
      </c>
      <c r="U652" s="101" t="str">
        <f aca="false">IF(F652&lt;=$V$2,"May","")</f>
        <v>May</v>
      </c>
      <c r="V652" s="69" t="n">
        <f aca="false">T652</f>
        <v>50</v>
      </c>
      <c r="W652" s="102" t="n">
        <f aca="false">K652-V652</f>
        <v>14.5</v>
      </c>
      <c r="X652" s="103" t="n">
        <f aca="false">IFERROR(IF(U652="June",(K652/V652-1)),0)</f>
        <v>0</v>
      </c>
      <c r="Y652" s="104" t="str">
        <f aca="false">IF(T652&gt;0,IF(U652="","-",IF(X652&lt;0%,"DEGROWTH","GROWTH")))</f>
        <v>GROWTH</v>
      </c>
      <c r="Z652" s="75" t="n">
        <v>0</v>
      </c>
      <c r="AA652" s="70"/>
      <c r="AB652" s="70" t="s">
        <v>133</v>
      </c>
      <c r="AC652" s="70" t="s">
        <v>134</v>
      </c>
      <c r="AD652" s="3"/>
      <c r="AE652" s="3"/>
      <c r="AF652" s="70" t="s">
        <v>134</v>
      </c>
      <c r="AG652" s="121" t="n">
        <f aca="false">IFERROR(INDEX(Last6M_AvgSales_Ref!$B$2:$B$12659,MATCH(D652,Last6M_AvgSales_Ref!$A$2:$A$12659,0)),"")</f>
        <v>65</v>
      </c>
    </row>
    <row r="653" customFormat="false" ht="14.25" hidden="false" customHeight="true" outlineLevel="0" collapsed="false">
      <c r="A653" s="70" t="s">
        <v>134</v>
      </c>
      <c r="B653" s="72" t="s">
        <v>74</v>
      </c>
      <c r="C653" s="72" t="s">
        <v>1863</v>
      </c>
      <c r="D653" s="72" t="n">
        <v>1000000048</v>
      </c>
      <c r="E653" s="73" t="s">
        <v>1864</v>
      </c>
      <c r="F653" s="74" t="n">
        <v>41645</v>
      </c>
      <c r="G653" s="67" t="str">
        <f aca="false">IF(I653&gt;0,"Targeted Dealer","-")</f>
        <v>Targeted Dealer</v>
      </c>
      <c r="H653" s="67"/>
      <c r="I653" s="68" t="n">
        <v>240</v>
      </c>
      <c r="J653" s="68" t="n">
        <f aca="false">I653/$J$1*($J$1-$E$1)</f>
        <v>240</v>
      </c>
      <c r="K653" s="69" t="n">
        <v>145</v>
      </c>
      <c r="L653" s="69" t="n">
        <f aca="false">I653-K653</f>
        <v>95</v>
      </c>
      <c r="M653" s="69" t="n">
        <f aca="false">IFERROR((K653/J653%),"-")</f>
        <v>60.4166666666667</v>
      </c>
      <c r="N653" s="97" t="n">
        <v>153.55</v>
      </c>
      <c r="O653" s="98" t="str">
        <f aca="false">IF(F653&lt;=$P$2,"June","")</f>
        <v>June</v>
      </c>
      <c r="P653" s="97" t="n">
        <f aca="false">N653</f>
        <v>153.55</v>
      </c>
      <c r="Q653" s="99" t="n">
        <f aca="false">K653-P653</f>
        <v>-8.55000000000001</v>
      </c>
      <c r="R653" s="98" t="n">
        <f aca="false">IFERROR(IF(O653="May",(K653/P653-1))," ")</f>
        <v>0</v>
      </c>
      <c r="S653" s="100" t="str">
        <f aca="false">IF(N653&gt;0,IF(O653="","-",IF(R653&lt;0%,"DEGROWTH","GROWTH")))</f>
        <v>GROWTH</v>
      </c>
      <c r="T653" s="69" t="n">
        <v>82.5</v>
      </c>
      <c r="U653" s="101" t="str">
        <f aca="false">IF(F653&lt;=$V$2,"May","")</f>
        <v>May</v>
      </c>
      <c r="V653" s="69" t="n">
        <f aca="false">T653</f>
        <v>82.5</v>
      </c>
      <c r="W653" s="102" t="n">
        <f aca="false">K653-V653</f>
        <v>62.5</v>
      </c>
      <c r="X653" s="103" t="n">
        <f aca="false">IFERROR(IF(U653="June",(K653/V653-1)),0)</f>
        <v>0</v>
      </c>
      <c r="Y653" s="104" t="str">
        <f aca="false">IF(T653&gt;0,IF(U653="","-",IF(X653&lt;0%,"DEGROWTH","GROWTH")))</f>
        <v>GROWTH</v>
      </c>
      <c r="Z653" s="75" t="n">
        <v>0</v>
      </c>
      <c r="AA653" s="70"/>
      <c r="AB653" s="70" t="s">
        <v>133</v>
      </c>
      <c r="AC653" s="70" t="s">
        <v>134</v>
      </c>
      <c r="AD653" s="3"/>
      <c r="AE653" s="3"/>
      <c r="AF653" s="70" t="s">
        <v>134</v>
      </c>
      <c r="AG653" s="121" t="n">
        <f aca="false">IFERROR(INDEX(Last6M_AvgSales_Ref!$B$2:$B$12659,MATCH(D653,Last6M_AvgSales_Ref!$A$2:$A$12659,0)),"")</f>
        <v>145.666666666667</v>
      </c>
    </row>
    <row r="654" customFormat="false" ht="14.25" hidden="false" customHeight="true" outlineLevel="0" collapsed="false">
      <c r="A654" s="70" t="s">
        <v>134</v>
      </c>
      <c r="B654" s="72" t="s">
        <v>74</v>
      </c>
      <c r="C654" s="72" t="s">
        <v>1865</v>
      </c>
      <c r="D654" s="72" t="n">
        <v>1000000047</v>
      </c>
      <c r="E654" s="73" t="s">
        <v>1866</v>
      </c>
      <c r="F654" s="74" t="n">
        <v>41817</v>
      </c>
      <c r="G654" s="67" t="str">
        <f aca="false">IF(I654&gt;0,"Targeted Dealer","-")</f>
        <v>Targeted Dealer</v>
      </c>
      <c r="H654" s="67"/>
      <c r="I654" s="68" t="n">
        <v>100</v>
      </c>
      <c r="J654" s="68" t="n">
        <f aca="false">I654/$J$1*($J$1-$E$1)</f>
        <v>100</v>
      </c>
      <c r="K654" s="69" t="n">
        <v>48.9</v>
      </c>
      <c r="L654" s="69" t="n">
        <f aca="false">I654-K654</f>
        <v>51.1</v>
      </c>
      <c r="M654" s="69" t="n">
        <f aca="false">IFERROR((K654/J654%),"-")</f>
        <v>48.9</v>
      </c>
      <c r="N654" s="97" t="n">
        <v>15</v>
      </c>
      <c r="O654" s="98" t="str">
        <f aca="false">IF(F654&lt;=$P$2,"June","")</f>
        <v>June</v>
      </c>
      <c r="P654" s="97" t="n">
        <f aca="false">N654</f>
        <v>15</v>
      </c>
      <c r="Q654" s="99" t="n">
        <f aca="false">K654-P654</f>
        <v>33.9</v>
      </c>
      <c r="R654" s="98" t="n">
        <f aca="false">IFERROR(IF(O654="May",(K654/P654-1))," ")</f>
        <v>0</v>
      </c>
      <c r="S654" s="100" t="str">
        <f aca="false">IF(N654&gt;0,IF(O654="","-",IF(R654&lt;0%,"DEGROWTH","GROWTH")))</f>
        <v>GROWTH</v>
      </c>
      <c r="T654" s="69" t="n">
        <v>25</v>
      </c>
      <c r="U654" s="101" t="str">
        <f aca="false">IF(F654&lt;=$V$2,"May","")</f>
        <v>May</v>
      </c>
      <c r="V654" s="69" t="n">
        <f aca="false">T654</f>
        <v>25</v>
      </c>
      <c r="W654" s="102" t="n">
        <f aca="false">K654-V654</f>
        <v>23.9</v>
      </c>
      <c r="X654" s="103" t="n">
        <f aca="false">IFERROR(IF(U654="June",(K654/V654-1)),0)</f>
        <v>0</v>
      </c>
      <c r="Y654" s="104" t="str">
        <f aca="false">IF(T654&gt;0,IF(U654="","-",IF(X654&lt;0%,"DEGROWTH","GROWTH")))</f>
        <v>GROWTH</v>
      </c>
      <c r="Z654" s="75" t="n">
        <v>0</v>
      </c>
      <c r="AA654" s="70"/>
      <c r="AB654" s="70" t="s">
        <v>133</v>
      </c>
      <c r="AC654" s="70" t="s">
        <v>134</v>
      </c>
      <c r="AD654" s="3"/>
      <c r="AE654" s="3"/>
      <c r="AF654" s="70" t="s">
        <v>134</v>
      </c>
      <c r="AG654" s="121" t="n">
        <f aca="false">IFERROR(INDEX(Last6M_AvgSales_Ref!$B$2:$B$12659,MATCH(D654,Last6M_AvgSales_Ref!$A$2:$A$12659,0)),"")</f>
        <v>35.0833333333333</v>
      </c>
    </row>
    <row r="655" customFormat="false" ht="14.25" hidden="false" customHeight="true" outlineLevel="0" collapsed="false">
      <c r="A655" s="70" t="s">
        <v>134</v>
      </c>
      <c r="B655" s="72" t="s">
        <v>74</v>
      </c>
      <c r="C655" s="72" t="s">
        <v>1867</v>
      </c>
      <c r="D655" s="72" t="n">
        <v>1000000039</v>
      </c>
      <c r="E655" s="73" t="s">
        <v>1868</v>
      </c>
      <c r="F655" s="74" t="n">
        <v>42135</v>
      </c>
      <c r="G655" s="67" t="str">
        <f aca="false">IF(I655&gt;0,"Targeted Dealer","-")</f>
        <v>Targeted Dealer</v>
      </c>
      <c r="H655" s="67"/>
      <c r="I655" s="68" t="n">
        <v>140</v>
      </c>
      <c r="J655" s="68" t="n">
        <f aca="false">I655/$J$1*($J$1-$E$1)</f>
        <v>140</v>
      </c>
      <c r="K655" s="69" t="n">
        <v>70</v>
      </c>
      <c r="L655" s="69" t="n">
        <f aca="false">I655-K655</f>
        <v>70</v>
      </c>
      <c r="M655" s="69" t="n">
        <f aca="false">IFERROR((K655/J655%),"-")</f>
        <v>50</v>
      </c>
      <c r="N655" s="97" t="n">
        <v>75</v>
      </c>
      <c r="O655" s="98" t="str">
        <f aca="false">IF(F655&lt;=$P$2,"June","")</f>
        <v>June</v>
      </c>
      <c r="P655" s="97" t="n">
        <f aca="false">N655</f>
        <v>75</v>
      </c>
      <c r="Q655" s="99" t="n">
        <f aca="false">K655-P655</f>
        <v>-5</v>
      </c>
      <c r="R655" s="98" t="n">
        <f aca="false">IFERROR(IF(O655="May",(K655/P655-1))," ")</f>
        <v>0</v>
      </c>
      <c r="S655" s="100" t="str">
        <f aca="false">IF(N655&gt;0,IF(O655="","-",IF(R655&lt;0%,"DEGROWTH","GROWTH")))</f>
        <v>GROWTH</v>
      </c>
      <c r="T655" s="69" t="n">
        <v>30</v>
      </c>
      <c r="U655" s="101" t="str">
        <f aca="false">IF(F655&lt;=$V$2,"May","")</f>
        <v>May</v>
      </c>
      <c r="V655" s="69" t="n">
        <f aca="false">T655</f>
        <v>30</v>
      </c>
      <c r="W655" s="102" t="n">
        <f aca="false">K655-V655</f>
        <v>40</v>
      </c>
      <c r="X655" s="103" t="n">
        <f aca="false">IFERROR(IF(U655="June",(K655/V655-1)),0)</f>
        <v>0</v>
      </c>
      <c r="Y655" s="104" t="str">
        <f aca="false">IF(T655&gt;0,IF(U655="","-",IF(X655&lt;0%,"DEGROWTH","GROWTH")))</f>
        <v>GROWTH</v>
      </c>
      <c r="Z655" s="75" t="n">
        <v>0</v>
      </c>
      <c r="AA655" s="70"/>
      <c r="AB655" s="70" t="s">
        <v>133</v>
      </c>
      <c r="AC655" s="70" t="s">
        <v>134</v>
      </c>
      <c r="AD655" s="3"/>
      <c r="AE655" s="3"/>
      <c r="AF655" s="70" t="s">
        <v>134</v>
      </c>
      <c r="AG655" s="121" t="n">
        <f aca="false">IFERROR(INDEX(Last6M_AvgSales_Ref!$B$2:$B$12659,MATCH(D655,Last6M_AvgSales_Ref!$A$2:$A$12659,0)),"")</f>
        <v>73.3333333333333</v>
      </c>
    </row>
    <row r="656" customFormat="false" ht="14.25" hidden="false" customHeight="true" outlineLevel="0" collapsed="false">
      <c r="A656" s="70" t="s">
        <v>134</v>
      </c>
      <c r="B656" s="72" t="s">
        <v>74</v>
      </c>
      <c r="C656" s="72" t="s">
        <v>1869</v>
      </c>
      <c r="D656" s="72" t="n">
        <v>1000000050</v>
      </c>
      <c r="E656" s="73" t="s">
        <v>1870</v>
      </c>
      <c r="F656" s="74" t="n">
        <v>42397</v>
      </c>
      <c r="G656" s="67" t="str">
        <f aca="false">IF(I656&gt;0,"Targeted Dealer","-")</f>
        <v>Targeted Dealer</v>
      </c>
      <c r="H656" s="67"/>
      <c r="I656" s="68" t="n">
        <v>540</v>
      </c>
      <c r="J656" s="68" t="n">
        <f aca="false">I656/$J$1*($J$1-$E$1)</f>
        <v>540</v>
      </c>
      <c r="K656" s="69" t="n">
        <v>329</v>
      </c>
      <c r="L656" s="69" t="n">
        <f aca="false">I656-K656</f>
        <v>211</v>
      </c>
      <c r="M656" s="69" t="n">
        <f aca="false">IFERROR((K656/J656%),"-")</f>
        <v>60.9259259259259</v>
      </c>
      <c r="N656" s="97" t="n">
        <v>255</v>
      </c>
      <c r="O656" s="98" t="str">
        <f aca="false">IF(F656&lt;=$P$2,"June","")</f>
        <v>June</v>
      </c>
      <c r="P656" s="97" t="n">
        <f aca="false">N656</f>
        <v>255</v>
      </c>
      <c r="Q656" s="99" t="n">
        <f aca="false">K656-P656</f>
        <v>74</v>
      </c>
      <c r="R656" s="98" t="n">
        <f aca="false">IFERROR(IF(O656="May",(K656/P656-1))," ")</f>
        <v>0</v>
      </c>
      <c r="S656" s="100" t="str">
        <f aca="false">IF(N656&gt;0,IF(O656="","-",IF(R656&lt;0%,"DEGROWTH","GROWTH")))</f>
        <v>GROWTH</v>
      </c>
      <c r="T656" s="69" t="n">
        <v>292</v>
      </c>
      <c r="U656" s="101" t="str">
        <f aca="false">IF(F656&lt;=$V$2,"May","")</f>
        <v>May</v>
      </c>
      <c r="V656" s="69" t="n">
        <f aca="false">T656</f>
        <v>292</v>
      </c>
      <c r="W656" s="102" t="n">
        <f aca="false">K656-V656</f>
        <v>37</v>
      </c>
      <c r="X656" s="103" t="n">
        <f aca="false">IFERROR(IF(U656="June",(K656/V656-1)),0)</f>
        <v>0</v>
      </c>
      <c r="Y656" s="104" t="str">
        <f aca="false">IF(T656&gt;0,IF(U656="","-",IF(X656&lt;0%,"DEGROWTH","GROWTH")))</f>
        <v>GROWTH</v>
      </c>
      <c r="Z656" s="75" t="n">
        <v>0</v>
      </c>
      <c r="AA656" s="70"/>
      <c r="AB656" s="70" t="s">
        <v>133</v>
      </c>
      <c r="AC656" s="70" t="s">
        <v>134</v>
      </c>
      <c r="AD656" s="3"/>
      <c r="AE656" s="3"/>
      <c r="AF656" s="70" t="s">
        <v>134</v>
      </c>
      <c r="AG656" s="121" t="n">
        <f aca="false">IFERROR(INDEX(Last6M_AvgSales_Ref!$B$2:$B$12659,MATCH(D656,Last6M_AvgSales_Ref!$A$2:$A$12659,0)),"")</f>
        <v>405.075</v>
      </c>
    </row>
    <row r="657" customFormat="false" ht="14.25" hidden="false" customHeight="true" outlineLevel="0" collapsed="false">
      <c r="A657" s="70" t="s">
        <v>134</v>
      </c>
      <c r="B657" s="72" t="s">
        <v>74</v>
      </c>
      <c r="C657" s="72" t="s">
        <v>1871</v>
      </c>
      <c r="D657" s="72" t="n">
        <v>1000000822</v>
      </c>
      <c r="E657" s="73" t="s">
        <v>1872</v>
      </c>
      <c r="F657" s="74" t="n">
        <v>42472</v>
      </c>
      <c r="G657" s="67" t="str">
        <f aca="false">IF(I657&gt;0,"Targeted Dealer","-")</f>
        <v>Targeted Dealer</v>
      </c>
      <c r="H657" s="67"/>
      <c r="I657" s="68" t="n">
        <v>8200</v>
      </c>
      <c r="J657" s="68" t="n">
        <f aca="false">I657/$J$1*($J$1-$E$1)</f>
        <v>8200</v>
      </c>
      <c r="K657" s="69" t="n">
        <v>5732.35</v>
      </c>
      <c r="L657" s="69" t="n">
        <f aca="false">I657-K657</f>
        <v>2467.65</v>
      </c>
      <c r="M657" s="69" t="n">
        <f aca="false">IFERROR((K657/J657%),"-")</f>
        <v>69.9067073170732</v>
      </c>
      <c r="N657" s="97" t="n">
        <v>4269.5</v>
      </c>
      <c r="O657" s="98" t="str">
        <f aca="false">IF(F657&lt;=$P$2,"June","")</f>
        <v>June</v>
      </c>
      <c r="P657" s="97" t="n">
        <f aca="false">N657</f>
        <v>4269.5</v>
      </c>
      <c r="Q657" s="99" t="n">
        <f aca="false">K657-P657</f>
        <v>1462.85</v>
      </c>
      <c r="R657" s="98" t="n">
        <f aca="false">IFERROR(IF(O657="May",(K657/P657-1))," ")</f>
        <v>0</v>
      </c>
      <c r="S657" s="100" t="str">
        <f aca="false">IF(N657&gt;0,IF(O657="","-",IF(R657&lt;0%,"DEGROWTH","GROWTH")))</f>
        <v>GROWTH</v>
      </c>
      <c r="T657" s="69" t="n">
        <v>3258.85</v>
      </c>
      <c r="U657" s="101" t="str">
        <f aca="false">IF(F657&lt;=$V$2,"May","")</f>
        <v>May</v>
      </c>
      <c r="V657" s="69" t="n">
        <f aca="false">T657</f>
        <v>3258.85</v>
      </c>
      <c r="W657" s="102" t="n">
        <f aca="false">K657-V657</f>
        <v>2473.5</v>
      </c>
      <c r="X657" s="103" t="n">
        <f aca="false">IFERROR(IF(U657="June",(K657/V657-1)),0)</f>
        <v>0</v>
      </c>
      <c r="Y657" s="104" t="str">
        <f aca="false">IF(T657&gt;0,IF(U657="","-",IF(X657&lt;0%,"DEGROWTH","GROWTH")))</f>
        <v>GROWTH</v>
      </c>
      <c r="Z657" s="75" t="n">
        <v>0</v>
      </c>
      <c r="AA657" s="70"/>
      <c r="AB657" s="70" t="s">
        <v>133</v>
      </c>
      <c r="AC657" s="70" t="s">
        <v>134</v>
      </c>
      <c r="AD657" s="3"/>
      <c r="AE657" s="3"/>
      <c r="AF657" s="70" t="s">
        <v>134</v>
      </c>
      <c r="AG657" s="121" t="n">
        <f aca="false">IFERROR(INDEX(Last6M_AvgSales_Ref!$B$2:$B$12659,MATCH(D657,Last6M_AvgSales_Ref!$A$2:$A$12659,0)),"")</f>
        <v>5693.475</v>
      </c>
    </row>
    <row r="658" customFormat="false" ht="14.25" hidden="false" customHeight="true" outlineLevel="0" collapsed="false">
      <c r="A658" s="70" t="s">
        <v>134</v>
      </c>
      <c r="B658" s="72" t="s">
        <v>74</v>
      </c>
      <c r="C658" s="72" t="s">
        <v>1873</v>
      </c>
      <c r="D658" s="72" t="n">
        <v>1000000044</v>
      </c>
      <c r="E658" s="73" t="s">
        <v>1874</v>
      </c>
      <c r="F658" s="74" t="n">
        <v>42472</v>
      </c>
      <c r="G658" s="67" t="str">
        <f aca="false">IF(I658&gt;0,"Targeted Dealer","-")</f>
        <v>Targeted Dealer</v>
      </c>
      <c r="H658" s="67"/>
      <c r="I658" s="68" t="n">
        <v>400</v>
      </c>
      <c r="J658" s="68" t="n">
        <f aca="false">I658/$J$1*($J$1-$E$1)</f>
        <v>400</v>
      </c>
      <c r="K658" s="69" t="n">
        <v>177</v>
      </c>
      <c r="L658" s="69" t="n">
        <f aca="false">I658-K658</f>
        <v>223</v>
      </c>
      <c r="M658" s="69" t="n">
        <f aca="false">IFERROR((K658/J658%),"-")</f>
        <v>44.25</v>
      </c>
      <c r="N658" s="97" t="n">
        <v>231</v>
      </c>
      <c r="O658" s="98" t="str">
        <f aca="false">IF(F658&lt;=$P$2,"June","")</f>
        <v>June</v>
      </c>
      <c r="P658" s="97" t="n">
        <f aca="false">N658</f>
        <v>231</v>
      </c>
      <c r="Q658" s="99" t="n">
        <f aca="false">K658-P658</f>
        <v>-54</v>
      </c>
      <c r="R658" s="98" t="n">
        <f aca="false">IFERROR(IF(O658="May",(K658/P658-1))," ")</f>
        <v>0</v>
      </c>
      <c r="S658" s="100" t="str">
        <f aca="false">IF(N658&gt;0,IF(O658="","-",IF(R658&lt;0%,"DEGROWTH","GROWTH")))</f>
        <v>GROWTH</v>
      </c>
      <c r="T658" s="69" t="n">
        <v>227.5</v>
      </c>
      <c r="U658" s="101" t="str">
        <f aca="false">IF(F658&lt;=$V$2,"May","")</f>
        <v>May</v>
      </c>
      <c r="V658" s="69" t="n">
        <f aca="false">T658</f>
        <v>227.5</v>
      </c>
      <c r="W658" s="102" t="n">
        <f aca="false">K658-V658</f>
        <v>-50.5</v>
      </c>
      <c r="X658" s="103" t="n">
        <f aca="false">IFERROR(IF(U658="June",(K658/V658-1)),0)</f>
        <v>0</v>
      </c>
      <c r="Y658" s="104" t="str">
        <f aca="false">IF(T658&gt;0,IF(U658="","-",IF(X658&lt;0%,"DEGROWTH","GROWTH")))</f>
        <v>GROWTH</v>
      </c>
      <c r="Z658" s="75" t="n">
        <v>0</v>
      </c>
      <c r="AA658" s="70"/>
      <c r="AB658" s="70" t="s">
        <v>133</v>
      </c>
      <c r="AC658" s="70" t="s">
        <v>134</v>
      </c>
      <c r="AD658" s="3"/>
      <c r="AE658" s="3"/>
      <c r="AF658" s="70" t="s">
        <v>134</v>
      </c>
      <c r="AG658" s="121" t="n">
        <f aca="false">IFERROR(INDEX(Last6M_AvgSales_Ref!$B$2:$B$12659,MATCH(D658,Last6M_AvgSales_Ref!$A$2:$A$12659,0)),"")</f>
        <v>206.583333333333</v>
      </c>
    </row>
    <row r="659" customFormat="false" ht="14.25" hidden="false" customHeight="true" outlineLevel="0" collapsed="false">
      <c r="A659" s="70" t="s">
        <v>134</v>
      </c>
      <c r="B659" s="72" t="s">
        <v>74</v>
      </c>
      <c r="C659" s="72" t="s">
        <v>1875</v>
      </c>
      <c r="D659" s="72" t="n">
        <v>1000000051</v>
      </c>
      <c r="E659" s="73" t="s">
        <v>1876</v>
      </c>
      <c r="F659" s="74" t="n">
        <v>42472</v>
      </c>
      <c r="G659" s="67" t="str">
        <f aca="false">IF(I659&gt;0,"Targeted Dealer","-")</f>
        <v>Targeted Dealer</v>
      </c>
      <c r="H659" s="67"/>
      <c r="I659" s="68" t="n">
        <v>120</v>
      </c>
      <c r="J659" s="68" t="n">
        <f aca="false">I659/$J$1*($J$1-$E$1)</f>
        <v>120</v>
      </c>
      <c r="K659" s="69" t="n">
        <v>66.1</v>
      </c>
      <c r="L659" s="69" t="n">
        <f aca="false">I659-K659</f>
        <v>53.9</v>
      </c>
      <c r="M659" s="69" t="n">
        <f aca="false">IFERROR((K659/J659%),"-")</f>
        <v>55.0833333333333</v>
      </c>
      <c r="N659" s="97" t="n">
        <v>60</v>
      </c>
      <c r="O659" s="98" t="str">
        <f aca="false">IF(F659&lt;=$P$2,"June","")</f>
        <v>June</v>
      </c>
      <c r="P659" s="97" t="n">
        <f aca="false">N659</f>
        <v>60</v>
      </c>
      <c r="Q659" s="99" t="n">
        <f aca="false">K659-P659</f>
        <v>6.09999999999999</v>
      </c>
      <c r="R659" s="98" t="n">
        <f aca="false">IFERROR(IF(O659="May",(K659/P659-1))," ")</f>
        <v>0</v>
      </c>
      <c r="S659" s="100" t="str">
        <f aca="false">IF(N659&gt;0,IF(O659="","-",IF(R659&lt;0%,"DEGROWTH","GROWTH")))</f>
        <v>GROWTH</v>
      </c>
      <c r="T659" s="69" t="n">
        <v>50</v>
      </c>
      <c r="U659" s="101" t="str">
        <f aca="false">IF(F659&lt;=$V$2,"May","")</f>
        <v>May</v>
      </c>
      <c r="V659" s="69" t="n">
        <f aca="false">T659</f>
        <v>50</v>
      </c>
      <c r="W659" s="102" t="n">
        <f aca="false">K659-V659</f>
        <v>16.1</v>
      </c>
      <c r="X659" s="103" t="n">
        <f aca="false">IFERROR(IF(U659="June",(K659/V659-1)),0)</f>
        <v>0</v>
      </c>
      <c r="Y659" s="104" t="str">
        <f aca="false">IF(T659&gt;0,IF(U659="","-",IF(X659&lt;0%,"DEGROWTH","GROWTH")))</f>
        <v>GROWTH</v>
      </c>
      <c r="Z659" s="75" t="n">
        <v>0</v>
      </c>
      <c r="AA659" s="70"/>
      <c r="AB659" s="70" t="s">
        <v>133</v>
      </c>
      <c r="AC659" s="70" t="s">
        <v>134</v>
      </c>
      <c r="AD659" s="3"/>
      <c r="AE659" s="3"/>
      <c r="AF659" s="70" t="s">
        <v>134</v>
      </c>
      <c r="AG659" s="121" t="n">
        <f aca="false">IFERROR(INDEX(Last6M_AvgSales_Ref!$B$2:$B$12659,MATCH(D659,Last6M_AvgSales_Ref!$A$2:$A$12659,0)),"")</f>
        <v>100.666666666667</v>
      </c>
    </row>
    <row r="660" customFormat="false" ht="14.25" hidden="false" customHeight="true" outlineLevel="0" collapsed="false">
      <c r="A660" s="70" t="s">
        <v>134</v>
      </c>
      <c r="B660" s="72" t="s">
        <v>74</v>
      </c>
      <c r="C660" s="72" t="s">
        <v>1877</v>
      </c>
      <c r="D660" s="72" t="n">
        <v>1000000027</v>
      </c>
      <c r="E660" s="73" t="s">
        <v>1878</v>
      </c>
      <c r="F660" s="74" t="n">
        <v>42485</v>
      </c>
      <c r="G660" s="67" t="str">
        <f aca="false">IF(I660&gt;0,"Targeted Dealer","-")</f>
        <v>Targeted Dealer</v>
      </c>
      <c r="H660" s="67"/>
      <c r="I660" s="68" t="n">
        <v>120</v>
      </c>
      <c r="J660" s="68" t="n">
        <f aca="false">I660/$J$1*($J$1-$E$1)</f>
        <v>120</v>
      </c>
      <c r="K660" s="69" t="n">
        <v>40</v>
      </c>
      <c r="L660" s="69" t="n">
        <f aca="false">I660-K660</f>
        <v>80</v>
      </c>
      <c r="M660" s="69" t="n">
        <f aca="false">IFERROR((K660/J660%),"-")</f>
        <v>33.3333333333333</v>
      </c>
      <c r="N660" s="97" t="n">
        <v>35</v>
      </c>
      <c r="O660" s="98" t="str">
        <f aca="false">IF(F660&lt;=$P$2,"June","")</f>
        <v>June</v>
      </c>
      <c r="P660" s="97" t="n">
        <f aca="false">N660</f>
        <v>35</v>
      </c>
      <c r="Q660" s="99" t="n">
        <f aca="false">K660-P660</f>
        <v>5</v>
      </c>
      <c r="R660" s="98" t="n">
        <f aca="false">IFERROR(IF(O660="May",(K660/P660-1))," ")</f>
        <v>0</v>
      </c>
      <c r="S660" s="100" t="str">
        <f aca="false">IF(N660&gt;0,IF(O660="","-",IF(R660&lt;0%,"DEGROWTH","GROWTH")))</f>
        <v>GROWTH</v>
      </c>
      <c r="T660" s="69" t="n">
        <v>60</v>
      </c>
      <c r="U660" s="101" t="str">
        <f aca="false">IF(F660&lt;=$V$2,"May","")</f>
        <v>May</v>
      </c>
      <c r="V660" s="69" t="n">
        <f aca="false">T660</f>
        <v>60</v>
      </c>
      <c r="W660" s="102" t="n">
        <f aca="false">K660-V660</f>
        <v>-20</v>
      </c>
      <c r="X660" s="103" t="n">
        <f aca="false">IFERROR(IF(U660="June",(K660/V660-1)),0)</f>
        <v>0</v>
      </c>
      <c r="Y660" s="104" t="str">
        <f aca="false">IF(T660&gt;0,IF(U660="","-",IF(X660&lt;0%,"DEGROWTH","GROWTH")))</f>
        <v>GROWTH</v>
      </c>
      <c r="Z660" s="75" t="n">
        <v>0</v>
      </c>
      <c r="AA660" s="70"/>
      <c r="AB660" s="70" t="s">
        <v>133</v>
      </c>
      <c r="AC660" s="70" t="s">
        <v>134</v>
      </c>
      <c r="AD660" s="3"/>
      <c r="AE660" s="3"/>
      <c r="AF660" s="70" t="s">
        <v>134</v>
      </c>
      <c r="AG660" s="121" t="n">
        <f aca="false">IFERROR(INDEX(Last6M_AvgSales_Ref!$B$2:$B$12659,MATCH(D660,Last6M_AvgSales_Ref!$A$2:$A$12659,0)),"")</f>
        <v>69.25</v>
      </c>
    </row>
    <row r="661" customFormat="false" ht="14.25" hidden="false" customHeight="true" outlineLevel="0" collapsed="false">
      <c r="A661" s="70" t="s">
        <v>134</v>
      </c>
      <c r="B661" s="72" t="s">
        <v>74</v>
      </c>
      <c r="C661" s="72" t="s">
        <v>1879</v>
      </c>
      <c r="D661" s="72" t="n">
        <v>1000000827</v>
      </c>
      <c r="E661" s="73" t="s">
        <v>1880</v>
      </c>
      <c r="F661" s="74" t="n">
        <v>42713</v>
      </c>
      <c r="G661" s="67" t="str">
        <f aca="false">IF(I661&gt;0,"Targeted Dealer","-")</f>
        <v>Targeted Dealer</v>
      </c>
      <c r="H661" s="67"/>
      <c r="I661" s="68" t="n">
        <v>340</v>
      </c>
      <c r="J661" s="68" t="n">
        <f aca="false">I661/$J$1*($J$1-$E$1)</f>
        <v>340</v>
      </c>
      <c r="K661" s="69" t="n">
        <v>211.9</v>
      </c>
      <c r="L661" s="69" t="n">
        <f aca="false">I661-K661</f>
        <v>128.1</v>
      </c>
      <c r="M661" s="69" t="n">
        <f aca="false">IFERROR((K661/J661%),"-")</f>
        <v>62.3235294117647</v>
      </c>
      <c r="N661" s="97" t="n">
        <v>166</v>
      </c>
      <c r="O661" s="98" t="str">
        <f aca="false">IF(F661&lt;=$P$2,"June","")</f>
        <v>June</v>
      </c>
      <c r="P661" s="97" t="n">
        <f aca="false">N661</f>
        <v>166</v>
      </c>
      <c r="Q661" s="99" t="n">
        <f aca="false">K661-P661</f>
        <v>45.9</v>
      </c>
      <c r="R661" s="98" t="n">
        <f aca="false">IFERROR(IF(O661="May",(K661/P661-1))," ")</f>
        <v>0</v>
      </c>
      <c r="S661" s="100" t="str">
        <f aca="false">IF(N661&gt;0,IF(O661="","-",IF(R661&lt;0%,"DEGROWTH","GROWTH")))</f>
        <v>GROWTH</v>
      </c>
      <c r="T661" s="69" t="n">
        <v>149</v>
      </c>
      <c r="U661" s="101" t="str">
        <f aca="false">IF(F661&lt;=$V$2,"May","")</f>
        <v>May</v>
      </c>
      <c r="V661" s="69" t="n">
        <f aca="false">T661</f>
        <v>149</v>
      </c>
      <c r="W661" s="102" t="n">
        <f aca="false">K661-V661</f>
        <v>62.9</v>
      </c>
      <c r="X661" s="103" t="n">
        <f aca="false">IFERROR(IF(U661="June",(K661/V661-1)),0)</f>
        <v>0</v>
      </c>
      <c r="Y661" s="104" t="str">
        <f aca="false">IF(T661&gt;0,IF(U661="","-",IF(X661&lt;0%,"DEGROWTH","GROWTH")))</f>
        <v>GROWTH</v>
      </c>
      <c r="Z661" s="75" t="n">
        <v>0</v>
      </c>
      <c r="AA661" s="70"/>
      <c r="AB661" s="70" t="s">
        <v>133</v>
      </c>
      <c r="AC661" s="70" t="s">
        <v>134</v>
      </c>
      <c r="AD661" s="3"/>
      <c r="AE661" s="3"/>
      <c r="AF661" s="70" t="s">
        <v>134</v>
      </c>
      <c r="AG661" s="121" t="n">
        <f aca="false">IFERROR(INDEX(Last6M_AvgSales_Ref!$B$2:$B$12659,MATCH(D661,Last6M_AvgSales_Ref!$A$2:$A$12659,0)),"")</f>
        <v>193.275</v>
      </c>
    </row>
    <row r="662" customFormat="false" ht="14.25" hidden="false" customHeight="true" outlineLevel="0" collapsed="false">
      <c r="A662" s="70" t="s">
        <v>134</v>
      </c>
      <c r="B662" s="72" t="s">
        <v>74</v>
      </c>
      <c r="C662" s="72" t="s">
        <v>1881</v>
      </c>
      <c r="D662" s="72" t="n">
        <v>1000000064</v>
      </c>
      <c r="E662" s="73" t="s">
        <v>1882</v>
      </c>
      <c r="F662" s="74" t="n">
        <v>42830</v>
      </c>
      <c r="G662" s="67" t="str">
        <f aca="false">IF(I662&gt;0,"Targeted Dealer","-")</f>
        <v>Targeted Dealer</v>
      </c>
      <c r="H662" s="67"/>
      <c r="I662" s="68" t="n">
        <v>60</v>
      </c>
      <c r="J662" s="68" t="n">
        <f aca="false">I662/$J$1*($J$1-$E$1)</f>
        <v>60</v>
      </c>
      <c r="K662" s="69" t="n">
        <v>25</v>
      </c>
      <c r="L662" s="69" t="n">
        <f aca="false">I662-K662</f>
        <v>35</v>
      </c>
      <c r="M662" s="69" t="n">
        <f aca="false">IFERROR((K662/J662%),"-")</f>
        <v>41.6666666666667</v>
      </c>
      <c r="N662" s="97" t="n">
        <v>25</v>
      </c>
      <c r="O662" s="98" t="str">
        <f aca="false">IF(F662&lt;=$P$2,"June","")</f>
        <v>June</v>
      </c>
      <c r="P662" s="97" t="n">
        <f aca="false">N662</f>
        <v>25</v>
      </c>
      <c r="Q662" s="99" t="n">
        <f aca="false">K662-P662</f>
        <v>0</v>
      </c>
      <c r="R662" s="98" t="n">
        <f aca="false">IFERROR(IF(O662="May",(K662/P662-1))," ")</f>
        <v>0</v>
      </c>
      <c r="S662" s="100" t="str">
        <f aca="false">IF(N662&gt;0,IF(O662="","-",IF(R662&lt;0%,"DEGROWTH","GROWTH")))</f>
        <v>GROWTH</v>
      </c>
      <c r="T662" s="69" t="n">
        <v>50</v>
      </c>
      <c r="U662" s="101" t="str">
        <f aca="false">IF(F662&lt;=$V$2,"May","")</f>
        <v>May</v>
      </c>
      <c r="V662" s="69" t="n">
        <f aca="false">T662</f>
        <v>50</v>
      </c>
      <c r="W662" s="102" t="n">
        <f aca="false">K662-V662</f>
        <v>-25</v>
      </c>
      <c r="X662" s="103" t="n">
        <f aca="false">IFERROR(IF(U662="June",(K662/V662-1)),0)</f>
        <v>0</v>
      </c>
      <c r="Y662" s="104" t="str">
        <f aca="false">IF(T662&gt;0,IF(U662="","-",IF(X662&lt;0%,"DEGROWTH","GROWTH")))</f>
        <v>GROWTH</v>
      </c>
      <c r="Z662" s="75" t="n">
        <v>0</v>
      </c>
      <c r="AA662" s="70"/>
      <c r="AB662" s="70" t="s">
        <v>133</v>
      </c>
      <c r="AC662" s="70" t="s">
        <v>134</v>
      </c>
      <c r="AD662" s="3"/>
      <c r="AE662" s="3"/>
      <c r="AF662" s="70" t="s">
        <v>134</v>
      </c>
      <c r="AG662" s="121" t="n">
        <f aca="false">IFERROR(INDEX(Last6M_AvgSales_Ref!$B$2:$B$12659,MATCH(D662,Last6M_AvgSales_Ref!$A$2:$A$12659,0)),"")</f>
        <v>21.5</v>
      </c>
    </row>
    <row r="663" customFormat="false" ht="14.25" hidden="false" customHeight="true" outlineLevel="0" collapsed="false">
      <c r="A663" s="70" t="s">
        <v>134</v>
      </c>
      <c r="B663" s="72" t="s">
        <v>74</v>
      </c>
      <c r="C663" s="72" t="s">
        <v>1883</v>
      </c>
      <c r="D663" s="72" t="n">
        <v>1000000028</v>
      </c>
      <c r="E663" s="73" t="s">
        <v>1884</v>
      </c>
      <c r="F663" s="74" t="n">
        <v>42935</v>
      </c>
      <c r="G663" s="67" t="str">
        <f aca="false">IF(I663&gt;0,"Targeted Dealer","-")</f>
        <v>Targeted Dealer</v>
      </c>
      <c r="H663" s="67"/>
      <c r="I663" s="68" t="n">
        <v>340</v>
      </c>
      <c r="J663" s="68" t="n">
        <f aca="false">I663/$J$1*($J$1-$E$1)</f>
        <v>340</v>
      </c>
      <c r="K663" s="69" t="n">
        <v>151</v>
      </c>
      <c r="L663" s="69" t="n">
        <f aca="false">I663-K663</f>
        <v>189</v>
      </c>
      <c r="M663" s="69" t="n">
        <f aca="false">IFERROR((K663/J663%),"-")</f>
        <v>44.4117647058824</v>
      </c>
      <c r="N663" s="97" t="n">
        <v>150</v>
      </c>
      <c r="O663" s="98" t="str">
        <f aca="false">IF(F663&lt;=$P$2,"June","")</f>
        <v>June</v>
      </c>
      <c r="P663" s="97" t="n">
        <f aca="false">N663</f>
        <v>150</v>
      </c>
      <c r="Q663" s="99" t="n">
        <f aca="false">K663-P663</f>
        <v>1</v>
      </c>
      <c r="R663" s="98" t="n">
        <f aca="false">IFERROR(IF(O663="May",(K663/P663-1))," ")</f>
        <v>0</v>
      </c>
      <c r="S663" s="100" t="str">
        <f aca="false">IF(N663&gt;0,IF(O663="","-",IF(R663&lt;0%,"DEGROWTH","GROWTH")))</f>
        <v>GROWTH</v>
      </c>
      <c r="T663" s="69" t="n">
        <v>147.5</v>
      </c>
      <c r="U663" s="101" t="str">
        <f aca="false">IF(F663&lt;=$V$2,"May","")</f>
        <v>May</v>
      </c>
      <c r="V663" s="69" t="n">
        <f aca="false">T663</f>
        <v>147.5</v>
      </c>
      <c r="W663" s="102" t="n">
        <f aca="false">K663-V663</f>
        <v>3.5</v>
      </c>
      <c r="X663" s="103" t="n">
        <f aca="false">IFERROR(IF(U663="June",(K663/V663-1)),0)</f>
        <v>0</v>
      </c>
      <c r="Y663" s="104" t="str">
        <f aca="false">IF(T663&gt;0,IF(U663="","-",IF(X663&lt;0%,"DEGROWTH","GROWTH")))</f>
        <v>GROWTH</v>
      </c>
      <c r="Z663" s="75" t="n">
        <v>0</v>
      </c>
      <c r="AA663" s="70"/>
      <c r="AB663" s="70" t="s">
        <v>133</v>
      </c>
      <c r="AC663" s="70" t="s">
        <v>134</v>
      </c>
      <c r="AD663" s="3"/>
      <c r="AE663" s="3"/>
      <c r="AF663" s="70" t="s">
        <v>134</v>
      </c>
      <c r="AG663" s="121" t="n">
        <f aca="false">IFERROR(INDEX(Last6M_AvgSales_Ref!$B$2:$B$12659,MATCH(D663,Last6M_AvgSales_Ref!$A$2:$A$12659,0)),"")</f>
        <v>187.666666666667</v>
      </c>
    </row>
    <row r="664" customFormat="false" ht="14.25" hidden="false" customHeight="true" outlineLevel="0" collapsed="false">
      <c r="A664" s="70" t="s">
        <v>134</v>
      </c>
      <c r="B664" s="72" t="s">
        <v>74</v>
      </c>
      <c r="C664" s="72" t="s">
        <v>1885</v>
      </c>
      <c r="D664" s="72" t="n">
        <v>1000000060</v>
      </c>
      <c r="E664" s="73" t="s">
        <v>1886</v>
      </c>
      <c r="F664" s="74" t="n">
        <v>43131</v>
      </c>
      <c r="G664" s="67" t="str">
        <f aca="false">IF(I664&gt;0,"Targeted Dealer","-")</f>
        <v>Targeted Dealer</v>
      </c>
      <c r="H664" s="67"/>
      <c r="I664" s="68" t="n">
        <v>180</v>
      </c>
      <c r="J664" s="68" t="n">
        <f aca="false">I664/$J$1*($J$1-$E$1)</f>
        <v>180</v>
      </c>
      <c r="K664" s="69" t="n">
        <v>91.5</v>
      </c>
      <c r="L664" s="69" t="n">
        <f aca="false">I664-K664</f>
        <v>88.5</v>
      </c>
      <c r="M664" s="69" t="n">
        <f aca="false">IFERROR((K664/J664%),"-")</f>
        <v>50.8333333333333</v>
      </c>
      <c r="N664" s="97" t="n">
        <v>65</v>
      </c>
      <c r="O664" s="98" t="str">
        <f aca="false">IF(F664&lt;=$P$2,"June","")</f>
        <v>June</v>
      </c>
      <c r="P664" s="97" t="n">
        <f aca="false">N664</f>
        <v>65</v>
      </c>
      <c r="Q664" s="99" t="n">
        <f aca="false">K664-P664</f>
        <v>26.5</v>
      </c>
      <c r="R664" s="98" t="n">
        <f aca="false">IFERROR(IF(O664="May",(K664/P664-1))," ")</f>
        <v>0</v>
      </c>
      <c r="S664" s="100" t="str">
        <f aca="false">IF(N664&gt;0,IF(O664="","-",IF(R664&lt;0%,"DEGROWTH","GROWTH")))</f>
        <v>GROWTH</v>
      </c>
      <c r="T664" s="69" t="n">
        <v>92.5</v>
      </c>
      <c r="U664" s="101" t="str">
        <f aca="false">IF(F664&lt;=$V$2,"May","")</f>
        <v>May</v>
      </c>
      <c r="V664" s="69" t="n">
        <f aca="false">T664</f>
        <v>92.5</v>
      </c>
      <c r="W664" s="102" t="n">
        <f aca="false">K664-V664</f>
        <v>-1</v>
      </c>
      <c r="X664" s="103" t="n">
        <f aca="false">IFERROR(IF(U664="June",(K664/V664-1)),0)</f>
        <v>0</v>
      </c>
      <c r="Y664" s="104" t="str">
        <f aca="false">IF(T664&gt;0,IF(U664="","-",IF(X664&lt;0%,"DEGROWTH","GROWTH")))</f>
        <v>GROWTH</v>
      </c>
      <c r="Z664" s="75" t="n">
        <v>0</v>
      </c>
      <c r="AA664" s="70"/>
      <c r="AB664" s="70" t="s">
        <v>133</v>
      </c>
      <c r="AC664" s="70" t="s">
        <v>134</v>
      </c>
      <c r="AD664" s="3"/>
      <c r="AE664" s="3"/>
      <c r="AF664" s="70" t="s">
        <v>134</v>
      </c>
      <c r="AG664" s="121" t="n">
        <f aca="false">IFERROR(INDEX(Last6M_AvgSales_Ref!$B$2:$B$12659,MATCH(D664,Last6M_AvgSales_Ref!$A$2:$A$12659,0)),"")</f>
        <v>72.3333333333333</v>
      </c>
    </row>
    <row r="665" customFormat="false" ht="14.25" hidden="false" customHeight="true" outlineLevel="0" collapsed="false">
      <c r="A665" s="70" t="s">
        <v>134</v>
      </c>
      <c r="B665" s="72" t="s">
        <v>74</v>
      </c>
      <c r="C665" s="72" t="s">
        <v>1887</v>
      </c>
      <c r="D665" s="72" t="n">
        <v>1000000024</v>
      </c>
      <c r="E665" s="73" t="s">
        <v>1888</v>
      </c>
      <c r="F665" s="74" t="n">
        <v>43134</v>
      </c>
      <c r="G665" s="67" t="str">
        <f aca="false">IF(I665&gt;0,"Targeted Dealer","-")</f>
        <v>Targeted Dealer</v>
      </c>
      <c r="H665" s="67"/>
      <c r="I665" s="68" t="n">
        <v>2800</v>
      </c>
      <c r="J665" s="68" t="n">
        <f aca="false">I665/$J$1*($J$1-$E$1)</f>
        <v>2800</v>
      </c>
      <c r="K665" s="69" t="n">
        <v>1618.5</v>
      </c>
      <c r="L665" s="69" t="n">
        <f aca="false">I665-K665</f>
        <v>1181.5</v>
      </c>
      <c r="M665" s="69" t="n">
        <f aca="false">IFERROR((K665/J665%),"-")</f>
        <v>57.8035714285714</v>
      </c>
      <c r="N665" s="97" t="n">
        <v>1571.5</v>
      </c>
      <c r="O665" s="98" t="str">
        <f aca="false">IF(F665&lt;=$P$2,"June","")</f>
        <v>June</v>
      </c>
      <c r="P665" s="97" t="n">
        <f aca="false">N665</f>
        <v>1571.5</v>
      </c>
      <c r="Q665" s="99" t="n">
        <f aca="false">K665-P665</f>
        <v>47</v>
      </c>
      <c r="R665" s="98" t="n">
        <f aca="false">IFERROR(IF(O665="May",(K665/P665-1))," ")</f>
        <v>0</v>
      </c>
      <c r="S665" s="100" t="str">
        <f aca="false">IF(N665&gt;0,IF(O665="","-",IF(R665&lt;0%,"DEGROWTH","GROWTH")))</f>
        <v>GROWTH</v>
      </c>
      <c r="T665" s="69" t="n">
        <v>1342.15</v>
      </c>
      <c r="U665" s="101" t="str">
        <f aca="false">IF(F665&lt;=$V$2,"May","")</f>
        <v>May</v>
      </c>
      <c r="V665" s="69" t="n">
        <f aca="false">T665</f>
        <v>1342.15</v>
      </c>
      <c r="W665" s="102" t="n">
        <f aca="false">K665-V665</f>
        <v>276.35</v>
      </c>
      <c r="X665" s="103" t="n">
        <f aca="false">IFERROR(IF(U665="June",(K665/V665-1)),0)</f>
        <v>0</v>
      </c>
      <c r="Y665" s="104" t="str">
        <f aca="false">IF(T665&gt;0,IF(U665="","-",IF(X665&lt;0%,"DEGROWTH","GROWTH")))</f>
        <v>GROWTH</v>
      </c>
      <c r="Z665" s="75" t="n">
        <v>0</v>
      </c>
      <c r="AA665" s="70"/>
      <c r="AB665" s="70" t="s">
        <v>133</v>
      </c>
      <c r="AC665" s="70" t="s">
        <v>134</v>
      </c>
      <c r="AD665" s="3"/>
      <c r="AE665" s="3"/>
      <c r="AF665" s="70" t="s">
        <v>134</v>
      </c>
      <c r="AG665" s="121" t="n">
        <f aca="false">IFERROR(INDEX(Last6M_AvgSales_Ref!$B$2:$B$12659,MATCH(D665,Last6M_AvgSales_Ref!$A$2:$A$12659,0)),"")</f>
        <v>1671.88333333333</v>
      </c>
    </row>
    <row r="666" customFormat="false" ht="14.25" hidden="false" customHeight="true" outlineLevel="0" collapsed="false">
      <c r="A666" s="70" t="s">
        <v>134</v>
      </c>
      <c r="B666" s="72" t="s">
        <v>74</v>
      </c>
      <c r="C666" s="72" t="s">
        <v>1889</v>
      </c>
      <c r="D666" s="72" t="n">
        <v>1000000058</v>
      </c>
      <c r="E666" s="73" t="s">
        <v>1890</v>
      </c>
      <c r="F666" s="74" t="n">
        <v>43313</v>
      </c>
      <c r="G666" s="67" t="str">
        <f aca="false">IF(I666&gt;0,"Targeted Dealer","-")</f>
        <v>Targeted Dealer</v>
      </c>
      <c r="H666" s="67"/>
      <c r="I666" s="68" t="n">
        <v>80</v>
      </c>
      <c r="J666" s="68" t="n">
        <f aca="false">I666/$J$1*($J$1-$E$1)</f>
        <v>80</v>
      </c>
      <c r="K666" s="69" t="n">
        <v>5</v>
      </c>
      <c r="L666" s="69" t="n">
        <f aca="false">I666-K666</f>
        <v>75</v>
      </c>
      <c r="M666" s="69" t="n">
        <f aca="false">IFERROR((K666/J666%),"-")</f>
        <v>6.25</v>
      </c>
      <c r="N666" s="97" t="n">
        <v>15</v>
      </c>
      <c r="O666" s="98" t="str">
        <f aca="false">IF(F666&lt;=$P$2,"June","")</f>
        <v>June</v>
      </c>
      <c r="P666" s="97" t="n">
        <f aca="false">N666</f>
        <v>15</v>
      </c>
      <c r="Q666" s="99" t="n">
        <f aca="false">K666-P666</f>
        <v>-10</v>
      </c>
      <c r="R666" s="98" t="n">
        <f aca="false">IFERROR(IF(O666="May",(K666/P666-1))," ")</f>
        <v>0</v>
      </c>
      <c r="S666" s="100" t="str">
        <f aca="false">IF(N666&gt;0,IF(O666="","-",IF(R666&lt;0%,"DEGROWTH","GROWTH")))</f>
        <v>GROWTH</v>
      </c>
      <c r="T666" s="69" t="n">
        <v>20</v>
      </c>
      <c r="U666" s="101" t="str">
        <f aca="false">IF(F666&lt;=$V$2,"May","")</f>
        <v>May</v>
      </c>
      <c r="V666" s="69" t="n">
        <f aca="false">T666</f>
        <v>20</v>
      </c>
      <c r="W666" s="102" t="n">
        <f aca="false">K666-V666</f>
        <v>-15</v>
      </c>
      <c r="X666" s="103" t="n">
        <f aca="false">IFERROR(IF(U666="June",(K666/V666-1)),0)</f>
        <v>0</v>
      </c>
      <c r="Y666" s="104" t="str">
        <f aca="false">IF(T666&gt;0,IF(U666="","-",IF(X666&lt;0%,"DEGROWTH","GROWTH")))</f>
        <v>GROWTH</v>
      </c>
      <c r="Z666" s="75" t="n">
        <v>0</v>
      </c>
      <c r="AA666" s="70"/>
      <c r="AB666" s="70" t="s">
        <v>133</v>
      </c>
      <c r="AC666" s="70" t="s">
        <v>134</v>
      </c>
      <c r="AD666" s="3"/>
      <c r="AE666" s="3"/>
      <c r="AF666" s="70" t="s">
        <v>134</v>
      </c>
      <c r="AG666" s="121" t="n">
        <f aca="false">IFERROR(INDEX(Last6M_AvgSales_Ref!$B$2:$B$12659,MATCH(D666,Last6M_AvgSales_Ref!$A$2:$A$12659,0)),"")</f>
        <v>30</v>
      </c>
    </row>
    <row r="667" customFormat="false" ht="14.25" hidden="false" customHeight="true" outlineLevel="0" collapsed="false">
      <c r="A667" s="70" t="s">
        <v>134</v>
      </c>
      <c r="B667" s="72" t="s">
        <v>74</v>
      </c>
      <c r="C667" s="72" t="s">
        <v>1891</v>
      </c>
      <c r="D667" s="72" t="n">
        <v>1000000052</v>
      </c>
      <c r="E667" s="73" t="s">
        <v>1892</v>
      </c>
      <c r="F667" s="74" t="n">
        <v>43533</v>
      </c>
      <c r="G667" s="67" t="str">
        <f aca="false">IF(I667&gt;0,"Targeted Dealer","-")</f>
        <v>Targeted Dealer</v>
      </c>
      <c r="H667" s="67"/>
      <c r="I667" s="68" t="n">
        <v>260</v>
      </c>
      <c r="J667" s="68" t="n">
        <f aca="false">I667/$J$1*($J$1-$E$1)</f>
        <v>260</v>
      </c>
      <c r="K667" s="69" t="n">
        <v>110</v>
      </c>
      <c r="L667" s="69" t="n">
        <f aca="false">I667-K667</f>
        <v>150</v>
      </c>
      <c r="M667" s="69" t="n">
        <f aca="false">IFERROR((K667/J667%),"-")</f>
        <v>42.3076923076923</v>
      </c>
      <c r="N667" s="97" t="n">
        <v>100</v>
      </c>
      <c r="O667" s="98" t="str">
        <f aca="false">IF(F667&lt;=$P$2,"June","")</f>
        <v>June</v>
      </c>
      <c r="P667" s="97" t="n">
        <f aca="false">N667</f>
        <v>100</v>
      </c>
      <c r="Q667" s="99" t="n">
        <f aca="false">K667-P667</f>
        <v>10</v>
      </c>
      <c r="R667" s="98" t="n">
        <f aca="false">IFERROR(IF(O667="May",(K667/P667-1))," ")</f>
        <v>0</v>
      </c>
      <c r="S667" s="100" t="str">
        <f aca="false">IF(N667&gt;0,IF(O667="","-",IF(R667&lt;0%,"DEGROWTH","GROWTH")))</f>
        <v>GROWTH</v>
      </c>
      <c r="T667" s="69" t="n">
        <v>75.5</v>
      </c>
      <c r="U667" s="101" t="str">
        <f aca="false">IF(F667&lt;=$V$2,"May","")</f>
        <v>May</v>
      </c>
      <c r="V667" s="69" t="n">
        <f aca="false">T667</f>
        <v>75.5</v>
      </c>
      <c r="W667" s="102" t="n">
        <f aca="false">K667-V667</f>
        <v>34.5</v>
      </c>
      <c r="X667" s="103" t="n">
        <f aca="false">IFERROR(IF(U667="June",(K667/V667-1)),0)</f>
        <v>0</v>
      </c>
      <c r="Y667" s="104" t="str">
        <f aca="false">IF(T667&gt;0,IF(U667="","-",IF(X667&lt;0%,"DEGROWTH","GROWTH")))</f>
        <v>GROWTH</v>
      </c>
      <c r="Z667" s="75" t="n">
        <v>0</v>
      </c>
      <c r="AA667" s="70"/>
      <c r="AB667" s="70" t="s">
        <v>133</v>
      </c>
      <c r="AC667" s="70" t="s">
        <v>134</v>
      </c>
      <c r="AD667" s="3"/>
      <c r="AE667" s="3"/>
      <c r="AF667" s="70" t="s">
        <v>134</v>
      </c>
      <c r="AG667" s="121" t="n">
        <f aca="false">IFERROR(INDEX(Last6M_AvgSales_Ref!$B$2:$B$12659,MATCH(D667,Last6M_AvgSales_Ref!$A$2:$A$12659,0)),"")</f>
        <v>176.075</v>
      </c>
    </row>
    <row r="668" customFormat="false" ht="14.25" hidden="false" customHeight="true" outlineLevel="0" collapsed="false">
      <c r="A668" s="70" t="s">
        <v>134</v>
      </c>
      <c r="B668" s="72" t="s">
        <v>74</v>
      </c>
      <c r="C668" s="72" t="s">
        <v>1893</v>
      </c>
      <c r="D668" s="72" t="n">
        <v>1000000023</v>
      </c>
      <c r="E668" s="73" t="s">
        <v>1894</v>
      </c>
      <c r="F668" s="74" t="n">
        <v>43549</v>
      </c>
      <c r="G668" s="67" t="str">
        <f aca="false">IF(I668&gt;0,"Targeted Dealer","-")</f>
        <v>Targeted Dealer</v>
      </c>
      <c r="H668" s="67"/>
      <c r="I668" s="68" t="n">
        <v>40</v>
      </c>
      <c r="J668" s="68" t="n">
        <f aca="false">I668/$J$1*($J$1-$E$1)</f>
        <v>40</v>
      </c>
      <c r="K668" s="69" t="n">
        <v>5</v>
      </c>
      <c r="L668" s="69" t="n">
        <f aca="false">I668-K668</f>
        <v>35</v>
      </c>
      <c r="M668" s="69" t="n">
        <f aca="false">IFERROR((K668/J668%),"-")</f>
        <v>12.5</v>
      </c>
      <c r="N668" s="97" t="n">
        <v>5</v>
      </c>
      <c r="O668" s="98" t="str">
        <f aca="false">IF(F668&lt;=$P$2,"June","")</f>
        <v>June</v>
      </c>
      <c r="P668" s="97" t="n">
        <f aca="false">N668</f>
        <v>5</v>
      </c>
      <c r="Q668" s="99" t="n">
        <f aca="false">K668-P668</f>
        <v>0</v>
      </c>
      <c r="R668" s="98" t="n">
        <f aca="false">IFERROR(IF(O668="May",(K668/P668-1))," ")</f>
        <v>0</v>
      </c>
      <c r="S668" s="100" t="str">
        <f aca="false">IF(N668&gt;0,IF(O668="","-",IF(R668&lt;0%,"DEGROWTH","GROWTH")))</f>
        <v>GROWTH</v>
      </c>
      <c r="T668" s="69" t="n">
        <v>5</v>
      </c>
      <c r="U668" s="101" t="str">
        <f aca="false">IF(F668&lt;=$V$2,"May","")</f>
        <v>May</v>
      </c>
      <c r="V668" s="69" t="n">
        <f aca="false">T668</f>
        <v>5</v>
      </c>
      <c r="W668" s="102" t="n">
        <f aca="false">K668-V668</f>
        <v>0</v>
      </c>
      <c r="X668" s="103" t="n">
        <f aca="false">IFERROR(IF(U668="June",(K668/V668-1)),0)</f>
        <v>0</v>
      </c>
      <c r="Y668" s="104" t="str">
        <f aca="false">IF(T668&gt;0,IF(U668="","-",IF(X668&lt;0%,"DEGROWTH","GROWTH")))</f>
        <v>GROWTH</v>
      </c>
      <c r="Z668" s="75" t="n">
        <v>0</v>
      </c>
      <c r="AA668" s="70"/>
      <c r="AB668" s="70" t="s">
        <v>133</v>
      </c>
      <c r="AC668" s="70" t="s">
        <v>134</v>
      </c>
      <c r="AD668" s="3"/>
      <c r="AE668" s="3"/>
      <c r="AF668" s="70" t="s">
        <v>134</v>
      </c>
      <c r="AG668" s="121" t="n">
        <f aca="false">IFERROR(INDEX(Last6M_AvgSales_Ref!$B$2:$B$12659,MATCH(D668,Last6M_AvgSales_Ref!$A$2:$A$12659,0)),"")</f>
        <v>3.33333333333333</v>
      </c>
    </row>
    <row r="669" customFormat="false" ht="14.25" hidden="false" customHeight="true" outlineLevel="0" collapsed="false">
      <c r="A669" s="70" t="s">
        <v>134</v>
      </c>
      <c r="B669" s="72" t="s">
        <v>74</v>
      </c>
      <c r="C669" s="72" t="s">
        <v>1895</v>
      </c>
      <c r="D669" s="72" t="n">
        <v>1000000829</v>
      </c>
      <c r="E669" s="73" t="s">
        <v>1896</v>
      </c>
      <c r="F669" s="74" t="n">
        <v>43566</v>
      </c>
      <c r="G669" s="67" t="str">
        <f aca="false">IF(I669&gt;0,"Targeted Dealer","-")</f>
        <v>Targeted Dealer</v>
      </c>
      <c r="H669" s="67"/>
      <c r="I669" s="68" t="n">
        <v>200</v>
      </c>
      <c r="J669" s="68" t="n">
        <f aca="false">I669/$J$1*($J$1-$E$1)</f>
        <v>200</v>
      </c>
      <c r="K669" s="69" t="n">
        <v>48.75</v>
      </c>
      <c r="L669" s="69" t="n">
        <f aca="false">I669-K669</f>
        <v>151.25</v>
      </c>
      <c r="M669" s="69" t="n">
        <f aca="false">IFERROR((K669/J669%),"-")</f>
        <v>24.375</v>
      </c>
      <c r="N669" s="97" t="n">
        <v>40</v>
      </c>
      <c r="O669" s="98" t="str">
        <f aca="false">IF(F669&lt;=$P$2,"June","")</f>
        <v>June</v>
      </c>
      <c r="P669" s="97" t="n">
        <f aca="false">N669</f>
        <v>40</v>
      </c>
      <c r="Q669" s="99" t="n">
        <f aca="false">K669-P669</f>
        <v>8.75</v>
      </c>
      <c r="R669" s="98" t="n">
        <f aca="false">IFERROR(IF(O669="May",(K669/P669-1))," ")</f>
        <v>0</v>
      </c>
      <c r="S669" s="100" t="str">
        <f aca="false">IF(N669&gt;0,IF(O669="","-",IF(R669&lt;0%,"DEGROWTH","GROWTH")))</f>
        <v>GROWTH</v>
      </c>
      <c r="T669" s="69" t="n">
        <v>83.3</v>
      </c>
      <c r="U669" s="101" t="str">
        <f aca="false">IF(F669&lt;=$V$2,"May","")</f>
        <v>May</v>
      </c>
      <c r="V669" s="69" t="n">
        <f aca="false">T669</f>
        <v>83.3</v>
      </c>
      <c r="W669" s="102" t="n">
        <f aca="false">K669-V669</f>
        <v>-34.55</v>
      </c>
      <c r="X669" s="103" t="n">
        <f aca="false">IFERROR(IF(U669="June",(K669/V669-1)),0)</f>
        <v>0</v>
      </c>
      <c r="Y669" s="104" t="str">
        <f aca="false">IF(T669&gt;0,IF(U669="","-",IF(X669&lt;0%,"DEGROWTH","GROWTH")))</f>
        <v>GROWTH</v>
      </c>
      <c r="Z669" s="75" t="n">
        <v>0</v>
      </c>
      <c r="AA669" s="70"/>
      <c r="AB669" s="70" t="s">
        <v>133</v>
      </c>
      <c r="AC669" s="70" t="s">
        <v>134</v>
      </c>
      <c r="AD669" s="3"/>
      <c r="AE669" s="3"/>
      <c r="AF669" s="70" t="s">
        <v>134</v>
      </c>
      <c r="AG669" s="121" t="n">
        <f aca="false">IFERROR(INDEX(Last6M_AvgSales_Ref!$B$2:$B$12659,MATCH(D669,Last6M_AvgSales_Ref!$A$2:$A$12659,0)),"")</f>
        <v>111.033333333333</v>
      </c>
    </row>
    <row r="670" customFormat="false" ht="14.25" hidden="false" customHeight="true" outlineLevel="0" collapsed="false">
      <c r="A670" s="70" t="s">
        <v>134</v>
      </c>
      <c r="B670" s="72" t="s">
        <v>74</v>
      </c>
      <c r="C670" s="72" t="s">
        <v>1897</v>
      </c>
      <c r="D670" s="72" t="n">
        <v>1000000828</v>
      </c>
      <c r="E670" s="73" t="s">
        <v>1898</v>
      </c>
      <c r="F670" s="74" t="n">
        <v>43587</v>
      </c>
      <c r="G670" s="67" t="str">
        <f aca="false">IF(I670&gt;0,"Targeted Dealer","-")</f>
        <v>Targeted Dealer</v>
      </c>
      <c r="H670" s="67"/>
      <c r="I670" s="68" t="n">
        <v>80</v>
      </c>
      <c r="J670" s="68" t="n">
        <f aca="false">I670/$J$1*($J$1-$E$1)</f>
        <v>80</v>
      </c>
      <c r="K670" s="69" t="n">
        <v>15</v>
      </c>
      <c r="L670" s="69" t="n">
        <f aca="false">I670-K670</f>
        <v>65</v>
      </c>
      <c r="M670" s="69" t="n">
        <f aca="false">IFERROR((K670/J670%),"-")</f>
        <v>18.75</v>
      </c>
      <c r="N670" s="97" t="n">
        <v>40</v>
      </c>
      <c r="O670" s="98" t="str">
        <f aca="false">IF(F670&lt;=$P$2,"June","")</f>
        <v>June</v>
      </c>
      <c r="P670" s="97" t="n">
        <f aca="false">N670</f>
        <v>40</v>
      </c>
      <c r="Q670" s="99" t="n">
        <f aca="false">K670-P670</f>
        <v>-25</v>
      </c>
      <c r="R670" s="98" t="n">
        <f aca="false">IFERROR(IF(O670="May",(K670/P670-1))," ")</f>
        <v>0</v>
      </c>
      <c r="S670" s="100" t="str">
        <f aca="false">IF(N670&gt;0,IF(O670="","-",IF(R670&lt;0%,"DEGROWTH","GROWTH")))</f>
        <v>GROWTH</v>
      </c>
      <c r="T670" s="69" t="n">
        <v>0</v>
      </c>
      <c r="U670" s="101" t="str">
        <f aca="false">IF(F670&lt;=$V$2,"May","")</f>
        <v>May</v>
      </c>
      <c r="V670" s="69" t="n">
        <f aca="false">T670</f>
        <v>0</v>
      </c>
      <c r="W670" s="102" t="n">
        <f aca="false">K670-V670</f>
        <v>15</v>
      </c>
      <c r="X670" s="103" t="n">
        <f aca="false">IFERROR(IF(U670="June",(K670/V670-1)),0)</f>
        <v>0</v>
      </c>
      <c r="Y670" s="106" t="b">
        <f aca="false">IF(T670&gt;0,IF(U670="","-",IF(X670&lt;0%,"DEGROWTH","GROWTH")))</f>
        <v>0</v>
      </c>
      <c r="Z670" s="75" t="n">
        <v>0</v>
      </c>
      <c r="AA670" s="70"/>
      <c r="AB670" s="70" t="s">
        <v>133</v>
      </c>
      <c r="AC670" s="70" t="s">
        <v>134</v>
      </c>
      <c r="AD670" s="3"/>
      <c r="AE670" s="3"/>
      <c r="AF670" s="70" t="s">
        <v>134</v>
      </c>
      <c r="AG670" s="121" t="n">
        <f aca="false">IFERROR(INDEX(Last6M_AvgSales_Ref!$B$2:$B$12659,MATCH(D670,Last6M_AvgSales_Ref!$A$2:$A$12659,0)),"")</f>
        <v>30</v>
      </c>
    </row>
    <row r="671" customFormat="false" ht="14.25" hidden="false" customHeight="true" outlineLevel="0" collapsed="false">
      <c r="A671" s="70" t="s">
        <v>134</v>
      </c>
      <c r="B671" s="72" t="s">
        <v>74</v>
      </c>
      <c r="C671" s="72" t="s">
        <v>284</v>
      </c>
      <c r="D671" s="72" t="n">
        <v>1000000053</v>
      </c>
      <c r="E671" s="73" t="s">
        <v>285</v>
      </c>
      <c r="F671" s="74" t="n">
        <v>43642</v>
      </c>
      <c r="G671" s="67" t="str">
        <f aca="false">IF(I671&gt;0,"Targeted Dealer","-")</f>
        <v>Targeted Dealer</v>
      </c>
      <c r="H671" s="67"/>
      <c r="I671" s="68" t="n">
        <v>40</v>
      </c>
      <c r="J671" s="68" t="n">
        <f aca="false">I671/$J$1*($J$1-$E$1)</f>
        <v>40</v>
      </c>
      <c r="K671" s="69" t="n">
        <v>0</v>
      </c>
      <c r="L671" s="69" t="n">
        <f aca="false">I671-K671</f>
        <v>40</v>
      </c>
      <c r="M671" s="69" t="n">
        <f aca="false">IFERROR((K671/J671%),"-")</f>
        <v>0</v>
      </c>
      <c r="N671" s="97" t="n">
        <v>4.5</v>
      </c>
      <c r="O671" s="98" t="str">
        <f aca="false">IF(F671&lt;=$P$2,"June","")</f>
        <v>June</v>
      </c>
      <c r="P671" s="97" t="n">
        <f aca="false">N671</f>
        <v>4.5</v>
      </c>
      <c r="Q671" s="99" t="n">
        <f aca="false">K671-P671</f>
        <v>-4.5</v>
      </c>
      <c r="R671" s="98" t="n">
        <f aca="false">IFERROR(IF(O671="May",(K671/P671-1))," ")</f>
        <v>0</v>
      </c>
      <c r="S671" s="100" t="str">
        <f aca="false">IF(N671&gt;0,IF(O671="","-",IF(R671&lt;0%,"DEGROWTH","GROWTH")))</f>
        <v>GROWTH</v>
      </c>
      <c r="T671" s="69" t="n">
        <v>3.5</v>
      </c>
      <c r="U671" s="101" t="str">
        <f aca="false">IF(F671&lt;=$V$2,"May","")</f>
        <v>May</v>
      </c>
      <c r="V671" s="69" t="n">
        <f aca="false">T671</f>
        <v>3.5</v>
      </c>
      <c r="W671" s="102" t="n">
        <f aca="false">K671-V671</f>
        <v>-3.5</v>
      </c>
      <c r="X671" s="103" t="n">
        <f aca="false">IFERROR(IF(U671="June",(K671/V671-1)),0)</f>
        <v>0</v>
      </c>
      <c r="Y671" s="104" t="str">
        <f aca="false">IF(T671&gt;0,IF(U671="","-",IF(X671&lt;0%,"DEGROWTH","GROWTH")))</f>
        <v>GROWTH</v>
      </c>
      <c r="Z671" s="75" t="n">
        <v>0</v>
      </c>
      <c r="AA671" s="70"/>
      <c r="AB671" s="70" t="s">
        <v>133</v>
      </c>
      <c r="AC671" s="70" t="s">
        <v>134</v>
      </c>
      <c r="AD671" s="3"/>
      <c r="AE671" s="3"/>
      <c r="AF671" s="70" t="s">
        <v>134</v>
      </c>
      <c r="AG671" s="121" t="n">
        <f aca="false">IFERROR(INDEX(Last6M_AvgSales_Ref!$B$2:$B$12659,MATCH(D671,Last6M_AvgSales_Ref!$A$2:$A$12659,0)),"")</f>
        <v>14.1666666666667</v>
      </c>
    </row>
    <row r="672" customFormat="false" ht="14.25" hidden="false" customHeight="true" outlineLevel="0" collapsed="false">
      <c r="A672" s="70" t="s">
        <v>134</v>
      </c>
      <c r="B672" s="72" t="s">
        <v>74</v>
      </c>
      <c r="C672" s="72" t="s">
        <v>1899</v>
      </c>
      <c r="D672" s="72" t="n">
        <v>1000000030</v>
      </c>
      <c r="E672" s="73" t="s">
        <v>1900</v>
      </c>
      <c r="F672" s="74" t="n">
        <v>43703</v>
      </c>
      <c r="G672" s="67" t="str">
        <f aca="false">IF(I672&gt;0,"Targeted Dealer","-")</f>
        <v>Targeted Dealer</v>
      </c>
      <c r="H672" s="67"/>
      <c r="I672" s="68" t="n">
        <v>40</v>
      </c>
      <c r="J672" s="68" t="n">
        <f aca="false">I672/$J$1*($J$1-$E$1)</f>
        <v>40</v>
      </c>
      <c r="K672" s="69" t="n">
        <v>0</v>
      </c>
      <c r="L672" s="69" t="n">
        <f aca="false">I672-K672</f>
        <v>40</v>
      </c>
      <c r="M672" s="69" t="n">
        <f aca="false">IFERROR((K672/J672%),"-")</f>
        <v>0</v>
      </c>
      <c r="N672" s="97" t="n">
        <v>0</v>
      </c>
      <c r="O672" s="98" t="str">
        <f aca="false">IF(F672&lt;=$P$2,"June","")</f>
        <v>June</v>
      </c>
      <c r="P672" s="97" t="n">
        <f aca="false">N672</f>
        <v>0</v>
      </c>
      <c r="Q672" s="99" t="n">
        <f aca="false">K672-P672</f>
        <v>0</v>
      </c>
      <c r="R672" s="98" t="n">
        <f aca="false">IFERROR(IF(O672="May",(K672/P672-1))," ")</f>
        <v>0</v>
      </c>
      <c r="S672" s="105" t="b">
        <f aca="false">IF(N672&gt;0,IF(O672="","-",IF(R672&lt;0%,"DEGROWTH","GROWTH")))</f>
        <v>0</v>
      </c>
      <c r="T672" s="69" t="n">
        <v>0</v>
      </c>
      <c r="U672" s="101" t="str">
        <f aca="false">IF(F672&lt;=$V$2,"May","")</f>
        <v>May</v>
      </c>
      <c r="V672" s="69" t="n">
        <f aca="false">T672</f>
        <v>0</v>
      </c>
      <c r="W672" s="102" t="n">
        <f aca="false">K672-V672</f>
        <v>0</v>
      </c>
      <c r="X672" s="103" t="n">
        <f aca="false">IFERROR(IF(U672="June",(K672/V672-1)),0)</f>
        <v>0</v>
      </c>
      <c r="Y672" s="106" t="b">
        <f aca="false">IF(T672&gt;0,IF(U672="","-",IF(X672&lt;0%,"DEGROWTH","GROWTH")))</f>
        <v>0</v>
      </c>
      <c r="Z672" s="75" t="n">
        <v>0</v>
      </c>
      <c r="AA672" s="70"/>
      <c r="AB672" s="70" t="s">
        <v>133</v>
      </c>
      <c r="AC672" s="70" t="s">
        <v>134</v>
      </c>
      <c r="AD672" s="3"/>
      <c r="AE672" s="3"/>
      <c r="AF672" s="70" t="s">
        <v>134</v>
      </c>
      <c r="AG672" s="121" t="n">
        <f aca="false">IFERROR(INDEX(Last6M_AvgSales_Ref!$B$2:$B$12659,MATCH(D672,Last6M_AvgSales_Ref!$A$2:$A$12659,0)),"")</f>
        <v>6.25</v>
      </c>
    </row>
    <row r="673" customFormat="false" ht="14.25" hidden="false" customHeight="true" outlineLevel="0" collapsed="false">
      <c r="A673" s="70" t="s">
        <v>134</v>
      </c>
      <c r="B673" s="72" t="s">
        <v>74</v>
      </c>
      <c r="C673" s="72" t="s">
        <v>1901</v>
      </c>
      <c r="D673" s="72" t="n">
        <v>1000002391</v>
      </c>
      <c r="E673" s="73" t="s">
        <v>1902</v>
      </c>
      <c r="F673" s="74" t="n">
        <v>43876</v>
      </c>
      <c r="G673" s="67" t="str">
        <f aca="false">IF(I673&gt;0,"Targeted Dealer","-")</f>
        <v>Targeted Dealer</v>
      </c>
      <c r="H673" s="67"/>
      <c r="I673" s="68" t="n">
        <v>100</v>
      </c>
      <c r="J673" s="68" t="n">
        <f aca="false">I673/$J$1*($J$1-$E$1)</f>
        <v>100</v>
      </c>
      <c r="K673" s="69" t="n">
        <v>63.75</v>
      </c>
      <c r="L673" s="69" t="n">
        <f aca="false">I673-K673</f>
        <v>36.25</v>
      </c>
      <c r="M673" s="69" t="n">
        <f aca="false">IFERROR((K673/J673%),"-")</f>
        <v>63.75</v>
      </c>
      <c r="N673" s="97" t="n">
        <v>92.5</v>
      </c>
      <c r="O673" s="98" t="str">
        <f aca="false">IF(F673&lt;=$P$2,"June","")</f>
        <v>June</v>
      </c>
      <c r="P673" s="97" t="n">
        <f aca="false">N673</f>
        <v>92.5</v>
      </c>
      <c r="Q673" s="99" t="n">
        <f aca="false">K673-P673</f>
        <v>-28.75</v>
      </c>
      <c r="R673" s="98" t="n">
        <f aca="false">IFERROR(IF(O673="May",(K673/P673-1))," ")</f>
        <v>0</v>
      </c>
      <c r="S673" s="100" t="str">
        <f aca="false">IF(N673&gt;0,IF(O673="","-",IF(R673&lt;0%,"DEGROWTH","GROWTH")))</f>
        <v>GROWTH</v>
      </c>
      <c r="T673" s="69" t="n">
        <v>103.75</v>
      </c>
      <c r="U673" s="101" t="str">
        <f aca="false">IF(F673&lt;=$V$2,"May","")</f>
        <v>May</v>
      </c>
      <c r="V673" s="69" t="n">
        <f aca="false">T673</f>
        <v>103.75</v>
      </c>
      <c r="W673" s="102" t="n">
        <f aca="false">K673-V673</f>
        <v>-40</v>
      </c>
      <c r="X673" s="103" t="n">
        <f aca="false">IFERROR(IF(U673="June",(K673/V673-1)),0)</f>
        <v>0</v>
      </c>
      <c r="Y673" s="104" t="str">
        <f aca="false">IF(T673&gt;0,IF(U673="","-",IF(X673&lt;0%,"DEGROWTH","GROWTH")))</f>
        <v>GROWTH</v>
      </c>
      <c r="Z673" s="75" t="n">
        <v>0</v>
      </c>
      <c r="AA673" s="70"/>
      <c r="AB673" s="70" t="s">
        <v>133</v>
      </c>
      <c r="AC673" s="70" t="s">
        <v>134</v>
      </c>
      <c r="AD673" s="3"/>
      <c r="AE673" s="3"/>
      <c r="AF673" s="70" t="s">
        <v>134</v>
      </c>
      <c r="AG673" s="121" t="n">
        <f aca="false">IFERROR(INDEX(Last6M_AvgSales_Ref!$B$2:$B$12659,MATCH(D673,Last6M_AvgSales_Ref!$A$2:$A$12659,0)),"")</f>
        <v>71.125</v>
      </c>
    </row>
    <row r="674" customFormat="false" ht="14.25" hidden="false" customHeight="true" outlineLevel="0" collapsed="false">
      <c r="A674" s="70" t="s">
        <v>134</v>
      </c>
      <c r="B674" s="72" t="s">
        <v>74</v>
      </c>
      <c r="C674" s="72" t="s">
        <v>1903</v>
      </c>
      <c r="D674" s="72" t="n">
        <v>1000000049</v>
      </c>
      <c r="E674" s="73" t="s">
        <v>1904</v>
      </c>
      <c r="F674" s="74" t="n">
        <v>43887</v>
      </c>
      <c r="G674" s="67" t="str">
        <f aca="false">IF(I674&gt;0,"Targeted Dealer","-")</f>
        <v>Targeted Dealer</v>
      </c>
      <c r="H674" s="67"/>
      <c r="I674" s="68" t="n">
        <v>40</v>
      </c>
      <c r="J674" s="68" t="n">
        <f aca="false">I674/$J$1*($J$1-$E$1)</f>
        <v>40</v>
      </c>
      <c r="K674" s="69" t="n">
        <v>0</v>
      </c>
      <c r="L674" s="69" t="n">
        <f aca="false">I674-K674</f>
        <v>40</v>
      </c>
      <c r="M674" s="69" t="n">
        <f aca="false">IFERROR((K674/J674%),"-")</f>
        <v>0</v>
      </c>
      <c r="N674" s="97" t="n">
        <v>5</v>
      </c>
      <c r="O674" s="98" t="str">
        <f aca="false">IF(F674&lt;=$P$2,"June","")</f>
        <v>June</v>
      </c>
      <c r="P674" s="97" t="n">
        <f aca="false">N674</f>
        <v>5</v>
      </c>
      <c r="Q674" s="99" t="n">
        <f aca="false">K674-P674</f>
        <v>-5</v>
      </c>
      <c r="R674" s="98" t="n">
        <f aca="false">IFERROR(IF(O674="May",(K674/P674-1))," ")</f>
        <v>0</v>
      </c>
      <c r="S674" s="100" t="str">
        <f aca="false">IF(N674&gt;0,IF(O674="","-",IF(R674&lt;0%,"DEGROWTH","GROWTH")))</f>
        <v>GROWTH</v>
      </c>
      <c r="T674" s="69" t="n">
        <v>20</v>
      </c>
      <c r="U674" s="101" t="str">
        <f aca="false">IF(F674&lt;=$V$2,"May","")</f>
        <v>May</v>
      </c>
      <c r="V674" s="69" t="n">
        <f aca="false">T674</f>
        <v>20</v>
      </c>
      <c r="W674" s="102" t="n">
        <f aca="false">K674-V674</f>
        <v>-20</v>
      </c>
      <c r="X674" s="103" t="n">
        <f aca="false">IFERROR(IF(U674="June",(K674/V674-1)),0)</f>
        <v>0</v>
      </c>
      <c r="Y674" s="104" t="str">
        <f aca="false">IF(T674&gt;0,IF(U674="","-",IF(X674&lt;0%,"DEGROWTH","GROWTH")))</f>
        <v>GROWTH</v>
      </c>
      <c r="Z674" s="75" t="n">
        <v>0</v>
      </c>
      <c r="AA674" s="70"/>
      <c r="AB674" s="70" t="s">
        <v>133</v>
      </c>
      <c r="AC674" s="70" t="s">
        <v>134</v>
      </c>
      <c r="AD674" s="3"/>
      <c r="AE674" s="3"/>
      <c r="AF674" s="70" t="s">
        <v>134</v>
      </c>
      <c r="AG674" s="121" t="n">
        <f aca="false">IFERROR(INDEX(Last6M_AvgSales_Ref!$B$2:$B$12659,MATCH(D674,Last6M_AvgSales_Ref!$A$2:$A$12659,0)),"")</f>
        <v>6.66666666666667</v>
      </c>
    </row>
    <row r="675" customFormat="false" ht="14.25" hidden="false" customHeight="true" outlineLevel="0" collapsed="false">
      <c r="A675" s="70" t="s">
        <v>134</v>
      </c>
      <c r="B675" s="72" t="s">
        <v>74</v>
      </c>
      <c r="C675" s="72" t="s">
        <v>1905</v>
      </c>
      <c r="D675" s="72" t="n">
        <v>1000000042</v>
      </c>
      <c r="E675" s="73" t="s">
        <v>1906</v>
      </c>
      <c r="F675" s="74" t="n">
        <v>43894</v>
      </c>
      <c r="G675" s="67" t="str">
        <f aca="false">IF(I675&gt;0,"Targeted Dealer","-")</f>
        <v>Targeted Dealer</v>
      </c>
      <c r="H675" s="67"/>
      <c r="I675" s="68" t="n">
        <v>220</v>
      </c>
      <c r="J675" s="68" t="n">
        <f aca="false">I675/$J$1*($J$1-$E$1)</f>
        <v>220</v>
      </c>
      <c r="K675" s="69" t="n">
        <v>81</v>
      </c>
      <c r="L675" s="69" t="n">
        <f aca="false">I675-K675</f>
        <v>139</v>
      </c>
      <c r="M675" s="69" t="n">
        <f aca="false">IFERROR((K675/J675%),"-")</f>
        <v>36.8181818181818</v>
      </c>
      <c r="N675" s="97" t="n">
        <v>40</v>
      </c>
      <c r="O675" s="98" t="str">
        <f aca="false">IF(F675&lt;=$P$2,"June","")</f>
        <v>June</v>
      </c>
      <c r="P675" s="97" t="n">
        <f aca="false">N675</f>
        <v>40</v>
      </c>
      <c r="Q675" s="99" t="n">
        <f aca="false">K675-P675</f>
        <v>41</v>
      </c>
      <c r="R675" s="98" t="n">
        <f aca="false">IFERROR(IF(O675="May",(K675/P675-1))," ")</f>
        <v>0</v>
      </c>
      <c r="S675" s="100" t="str">
        <f aca="false">IF(N675&gt;0,IF(O675="","-",IF(R675&lt;0%,"DEGROWTH","GROWTH")))</f>
        <v>GROWTH</v>
      </c>
      <c r="T675" s="69" t="n">
        <v>80</v>
      </c>
      <c r="U675" s="101" t="str">
        <f aca="false">IF(F675&lt;=$V$2,"May","")</f>
        <v>May</v>
      </c>
      <c r="V675" s="69" t="n">
        <f aca="false">T675</f>
        <v>80</v>
      </c>
      <c r="W675" s="102" t="n">
        <f aca="false">K675-V675</f>
        <v>1</v>
      </c>
      <c r="X675" s="103" t="n">
        <f aca="false">IFERROR(IF(U675="June",(K675/V675-1)),0)</f>
        <v>0</v>
      </c>
      <c r="Y675" s="104" t="str">
        <f aca="false">IF(T675&gt;0,IF(U675="","-",IF(X675&lt;0%,"DEGROWTH","GROWTH")))</f>
        <v>GROWTH</v>
      </c>
      <c r="Z675" s="75" t="n">
        <v>0</v>
      </c>
      <c r="AA675" s="70"/>
      <c r="AB675" s="70" t="s">
        <v>133</v>
      </c>
      <c r="AC675" s="70" t="s">
        <v>134</v>
      </c>
      <c r="AD675" s="3"/>
      <c r="AE675" s="3"/>
      <c r="AF675" s="70" t="s">
        <v>134</v>
      </c>
      <c r="AG675" s="121" t="n">
        <f aca="false">IFERROR(INDEX(Last6M_AvgSales_Ref!$B$2:$B$12659,MATCH(D675,Last6M_AvgSales_Ref!$A$2:$A$12659,0)),"")</f>
        <v>85.7</v>
      </c>
    </row>
    <row r="676" customFormat="false" ht="14.25" hidden="false" customHeight="true" outlineLevel="0" collapsed="false">
      <c r="A676" s="70" t="s">
        <v>134</v>
      </c>
      <c r="B676" s="72" t="s">
        <v>74</v>
      </c>
      <c r="C676" s="72" t="s">
        <v>1907</v>
      </c>
      <c r="D676" s="72" t="n">
        <v>1000000038</v>
      </c>
      <c r="E676" s="73" t="s">
        <v>1908</v>
      </c>
      <c r="F676" s="74" t="n">
        <v>43969</v>
      </c>
      <c r="G676" s="67" t="str">
        <f aca="false">IF(I676&gt;0,"Targeted Dealer","-")</f>
        <v>Targeted Dealer</v>
      </c>
      <c r="H676" s="67"/>
      <c r="I676" s="68" t="n">
        <v>1100</v>
      </c>
      <c r="J676" s="68" t="n">
        <f aca="false">I676/$J$1*($J$1-$E$1)</f>
        <v>1100</v>
      </c>
      <c r="K676" s="69" t="n">
        <v>697.5</v>
      </c>
      <c r="L676" s="69" t="n">
        <f aca="false">I676-K676</f>
        <v>402.5</v>
      </c>
      <c r="M676" s="69" t="n">
        <f aca="false">IFERROR((K676/J676%),"-")</f>
        <v>63.4090909090909</v>
      </c>
      <c r="N676" s="97" t="n">
        <v>616.55</v>
      </c>
      <c r="O676" s="98" t="str">
        <f aca="false">IF(F676&lt;=$P$2,"June","")</f>
        <v>June</v>
      </c>
      <c r="P676" s="97" t="n">
        <f aca="false">N676</f>
        <v>616.55</v>
      </c>
      <c r="Q676" s="99" t="n">
        <f aca="false">K676-P676</f>
        <v>80.9500000000001</v>
      </c>
      <c r="R676" s="98" t="n">
        <f aca="false">IFERROR(IF(O676="May",(K676/P676-1))," ")</f>
        <v>0</v>
      </c>
      <c r="S676" s="100" t="str">
        <f aca="false">IF(N676&gt;0,IF(O676="","-",IF(R676&lt;0%,"DEGROWTH","GROWTH")))</f>
        <v>GROWTH</v>
      </c>
      <c r="T676" s="69" t="n">
        <v>533</v>
      </c>
      <c r="U676" s="101" t="str">
        <f aca="false">IF(F676&lt;=$V$2,"May","")</f>
        <v>May</v>
      </c>
      <c r="V676" s="69" t="n">
        <f aca="false">T676</f>
        <v>533</v>
      </c>
      <c r="W676" s="102" t="n">
        <f aca="false">K676-V676</f>
        <v>164.5</v>
      </c>
      <c r="X676" s="103" t="n">
        <f aca="false">IFERROR(IF(U676="June",(K676/V676-1)),0)</f>
        <v>0</v>
      </c>
      <c r="Y676" s="104" t="str">
        <f aca="false">IF(T676&gt;0,IF(U676="","-",IF(X676&lt;0%,"DEGROWTH","GROWTH")))</f>
        <v>GROWTH</v>
      </c>
      <c r="Z676" s="75" t="n">
        <v>0</v>
      </c>
      <c r="AA676" s="70"/>
      <c r="AB676" s="70" t="s">
        <v>133</v>
      </c>
      <c r="AC676" s="70" t="s">
        <v>134</v>
      </c>
      <c r="AD676" s="3"/>
      <c r="AE676" s="3"/>
      <c r="AF676" s="70" t="s">
        <v>134</v>
      </c>
      <c r="AG676" s="121" t="n">
        <f aca="false">IFERROR(INDEX(Last6M_AvgSales_Ref!$B$2:$B$12659,MATCH(D676,Last6M_AvgSales_Ref!$A$2:$A$12659,0)),"")</f>
        <v>708.5</v>
      </c>
    </row>
    <row r="677" customFormat="false" ht="14.25" hidden="false" customHeight="true" outlineLevel="0" collapsed="false">
      <c r="A677" s="70" t="s">
        <v>134</v>
      </c>
      <c r="B677" s="72" t="s">
        <v>74</v>
      </c>
      <c r="C677" s="72" t="s">
        <v>1909</v>
      </c>
      <c r="D677" s="72" t="n">
        <v>1000000062</v>
      </c>
      <c r="E677" s="73" t="s">
        <v>1910</v>
      </c>
      <c r="F677" s="74" t="n">
        <v>44197</v>
      </c>
      <c r="G677" s="67" t="str">
        <f aca="false">IF(I677&gt;0,"Targeted Dealer","-")</f>
        <v>Targeted Dealer</v>
      </c>
      <c r="H677" s="67"/>
      <c r="I677" s="68" t="n">
        <v>100</v>
      </c>
      <c r="J677" s="68" t="n">
        <f aca="false">I677/$J$1*($J$1-$E$1)</f>
        <v>100</v>
      </c>
      <c r="K677" s="69" t="n">
        <v>5</v>
      </c>
      <c r="L677" s="69" t="n">
        <f aca="false">I677-K677</f>
        <v>95</v>
      </c>
      <c r="M677" s="69" t="n">
        <f aca="false">IFERROR((K677/J677%),"-")</f>
        <v>5</v>
      </c>
      <c r="N677" s="97" t="n">
        <v>0</v>
      </c>
      <c r="O677" s="98" t="str">
        <f aca="false">IF(F677&lt;=$P$2,"June","")</f>
        <v>June</v>
      </c>
      <c r="P677" s="97" t="n">
        <f aca="false">N677</f>
        <v>0</v>
      </c>
      <c r="Q677" s="99" t="n">
        <f aca="false">K677-P677</f>
        <v>5</v>
      </c>
      <c r="R677" s="98" t="n">
        <f aca="false">IFERROR(IF(O677="May",(K677/P677-1))," ")</f>
        <v>0</v>
      </c>
      <c r="S677" s="105" t="b">
        <f aca="false">IF(N677&gt;0,IF(O677="","-",IF(R677&lt;0%,"DEGROWTH","GROWTH")))</f>
        <v>0</v>
      </c>
      <c r="T677" s="69" t="n">
        <v>25.5</v>
      </c>
      <c r="U677" s="101" t="str">
        <f aca="false">IF(F677&lt;=$V$2,"May","")</f>
        <v>May</v>
      </c>
      <c r="V677" s="69" t="n">
        <f aca="false">T677</f>
        <v>25.5</v>
      </c>
      <c r="W677" s="102" t="n">
        <f aca="false">K677-V677</f>
        <v>-20.5</v>
      </c>
      <c r="X677" s="103" t="n">
        <f aca="false">IFERROR(IF(U677="June",(K677/V677-1)),0)</f>
        <v>0</v>
      </c>
      <c r="Y677" s="104" t="str">
        <f aca="false">IF(T677&gt;0,IF(U677="","-",IF(X677&lt;0%,"DEGROWTH","GROWTH")))</f>
        <v>GROWTH</v>
      </c>
      <c r="Z677" s="75" t="n">
        <v>0</v>
      </c>
      <c r="AA677" s="70"/>
      <c r="AB677" s="70" t="s">
        <v>133</v>
      </c>
      <c r="AC677" s="70" t="s">
        <v>134</v>
      </c>
      <c r="AD677" s="3"/>
      <c r="AE677" s="3"/>
      <c r="AF677" s="70" t="s">
        <v>134</v>
      </c>
      <c r="AG677" s="121" t="n">
        <f aca="false">IFERROR(INDEX(Last6M_AvgSales_Ref!$B$2:$B$12659,MATCH(D677,Last6M_AvgSales_Ref!$A$2:$A$12659,0)),"")</f>
        <v>40.8333333333333</v>
      </c>
    </row>
    <row r="678" customFormat="false" ht="14.25" hidden="false" customHeight="true" outlineLevel="0" collapsed="false">
      <c r="A678" s="70" t="s">
        <v>134</v>
      </c>
      <c r="B678" s="72" t="s">
        <v>74</v>
      </c>
      <c r="C678" s="72" t="s">
        <v>286</v>
      </c>
      <c r="D678" s="72" t="n">
        <v>1000000823</v>
      </c>
      <c r="E678" s="73" t="s">
        <v>287</v>
      </c>
      <c r="F678" s="74" t="n">
        <v>44202</v>
      </c>
      <c r="G678" s="67" t="str">
        <f aca="false">IF(I678&gt;0,"Targeted Dealer","-")</f>
        <v>Targeted Dealer</v>
      </c>
      <c r="H678" s="67"/>
      <c r="I678" s="68" t="n">
        <v>60</v>
      </c>
      <c r="J678" s="68" t="n">
        <f aca="false">I678/$J$1*($J$1-$E$1)</f>
        <v>60</v>
      </c>
      <c r="K678" s="69" t="n">
        <v>30</v>
      </c>
      <c r="L678" s="69" t="n">
        <f aca="false">I678-K678</f>
        <v>30</v>
      </c>
      <c r="M678" s="69" t="n">
        <f aca="false">IFERROR((K678/J678%),"-")</f>
        <v>50</v>
      </c>
      <c r="N678" s="97" t="n">
        <v>45</v>
      </c>
      <c r="O678" s="98" t="str">
        <f aca="false">IF(F678&lt;=$P$2,"June","")</f>
        <v>June</v>
      </c>
      <c r="P678" s="97" t="n">
        <f aca="false">N678</f>
        <v>45</v>
      </c>
      <c r="Q678" s="99" t="n">
        <f aca="false">K678-P678</f>
        <v>-15</v>
      </c>
      <c r="R678" s="98" t="n">
        <f aca="false">IFERROR(IF(O678="May",(K678/P678-1))," ")</f>
        <v>0</v>
      </c>
      <c r="S678" s="100" t="str">
        <f aca="false">IF(N678&gt;0,IF(O678="","-",IF(R678&lt;0%,"DEGROWTH","GROWTH")))</f>
        <v>GROWTH</v>
      </c>
      <c r="T678" s="69" t="n">
        <v>0</v>
      </c>
      <c r="U678" s="101" t="str">
        <f aca="false">IF(F678&lt;=$V$2,"May","")</f>
        <v>May</v>
      </c>
      <c r="V678" s="69" t="n">
        <f aca="false">T678</f>
        <v>0</v>
      </c>
      <c r="W678" s="102" t="n">
        <f aca="false">K678-V678</f>
        <v>30</v>
      </c>
      <c r="X678" s="103" t="n">
        <f aca="false">IFERROR(IF(U678="June",(K678/V678-1)),0)</f>
        <v>0</v>
      </c>
      <c r="Y678" s="106" t="b">
        <f aca="false">IF(T678&gt;0,IF(U678="","-",IF(X678&lt;0%,"DEGROWTH","GROWTH")))</f>
        <v>0</v>
      </c>
      <c r="Z678" s="75" t="n">
        <v>0</v>
      </c>
      <c r="AA678" s="70"/>
      <c r="AB678" s="70" t="s">
        <v>133</v>
      </c>
      <c r="AC678" s="70" t="s">
        <v>134</v>
      </c>
      <c r="AD678" s="3"/>
      <c r="AE678" s="3"/>
      <c r="AF678" s="70" t="s">
        <v>134</v>
      </c>
      <c r="AG678" s="121" t="n">
        <f aca="false">IFERROR(INDEX(Last6M_AvgSales_Ref!$B$2:$B$12659,MATCH(D678,Last6M_AvgSales_Ref!$A$2:$A$12659,0)),"")</f>
        <v>14.1666666666667</v>
      </c>
    </row>
    <row r="679" customFormat="false" ht="14.25" hidden="false" customHeight="true" outlineLevel="0" collapsed="false">
      <c r="A679" s="70" t="s">
        <v>134</v>
      </c>
      <c r="B679" s="72" t="s">
        <v>74</v>
      </c>
      <c r="C679" s="72" t="s">
        <v>1911</v>
      </c>
      <c r="D679" s="72" t="n">
        <v>1000000056</v>
      </c>
      <c r="E679" s="73" t="s">
        <v>1912</v>
      </c>
      <c r="F679" s="74" t="n">
        <v>44422</v>
      </c>
      <c r="G679" s="67" t="str">
        <f aca="false">IF(I679&gt;0,"Targeted Dealer","-")</f>
        <v>Targeted Dealer</v>
      </c>
      <c r="H679" s="67"/>
      <c r="I679" s="68" t="n">
        <v>700</v>
      </c>
      <c r="J679" s="68" t="n">
        <f aca="false">I679/$J$1*($J$1-$E$1)</f>
        <v>700</v>
      </c>
      <c r="K679" s="69" t="n">
        <v>311</v>
      </c>
      <c r="L679" s="69" t="n">
        <f aca="false">I679-K679</f>
        <v>389</v>
      </c>
      <c r="M679" s="69" t="n">
        <f aca="false">IFERROR((K679/J679%),"-")</f>
        <v>44.4285714285714</v>
      </c>
      <c r="N679" s="97" t="n">
        <v>369</v>
      </c>
      <c r="O679" s="98" t="str">
        <f aca="false">IF(F679&lt;=$P$2,"June","")</f>
        <v>June</v>
      </c>
      <c r="P679" s="97" t="n">
        <f aca="false">N679</f>
        <v>369</v>
      </c>
      <c r="Q679" s="99" t="n">
        <f aca="false">K679-P679</f>
        <v>-58</v>
      </c>
      <c r="R679" s="98" t="n">
        <f aca="false">IFERROR(IF(O679="May",(K679/P679-1))," ")</f>
        <v>0</v>
      </c>
      <c r="S679" s="100" t="str">
        <f aca="false">IF(N679&gt;0,IF(O679="","-",IF(R679&lt;0%,"DEGROWTH","GROWTH")))</f>
        <v>GROWTH</v>
      </c>
      <c r="T679" s="69" t="n">
        <v>15</v>
      </c>
      <c r="U679" s="101" t="str">
        <f aca="false">IF(F679&lt;=$V$2,"May","")</f>
        <v>May</v>
      </c>
      <c r="V679" s="69" t="n">
        <f aca="false">T679</f>
        <v>15</v>
      </c>
      <c r="W679" s="102" t="n">
        <f aca="false">K679-V679</f>
        <v>296</v>
      </c>
      <c r="X679" s="103" t="n">
        <f aca="false">IFERROR(IF(U679="June",(K679/V679-1)),0)</f>
        <v>0</v>
      </c>
      <c r="Y679" s="104" t="str">
        <f aca="false">IF(T679&gt;0,IF(U679="","-",IF(X679&lt;0%,"DEGROWTH","GROWTH")))</f>
        <v>GROWTH</v>
      </c>
      <c r="Z679" s="75" t="n">
        <v>0</v>
      </c>
      <c r="AA679" s="70"/>
      <c r="AB679" s="70" t="s">
        <v>133</v>
      </c>
      <c r="AC679" s="70" t="s">
        <v>134</v>
      </c>
      <c r="AD679" s="3"/>
      <c r="AE679" s="3"/>
      <c r="AF679" s="70" t="s">
        <v>134</v>
      </c>
      <c r="AG679" s="121" t="n">
        <f aca="false">IFERROR(INDEX(Last6M_AvgSales_Ref!$B$2:$B$12659,MATCH(D679,Last6M_AvgSales_Ref!$A$2:$A$12659,0)),"")</f>
        <v>516.1</v>
      </c>
    </row>
    <row r="680" customFormat="false" ht="14.25" hidden="false" customHeight="true" outlineLevel="0" collapsed="false">
      <c r="A680" s="70" t="s">
        <v>134</v>
      </c>
      <c r="B680" s="72" t="s">
        <v>74</v>
      </c>
      <c r="C680" s="72" t="s">
        <v>1913</v>
      </c>
      <c r="D680" s="72" t="n">
        <v>1000000033</v>
      </c>
      <c r="E680" s="73" t="s">
        <v>1914</v>
      </c>
      <c r="F680" s="74" t="n">
        <v>44462</v>
      </c>
      <c r="G680" s="67" t="str">
        <f aca="false">IF(I680&gt;0,"Targeted Dealer","-")</f>
        <v>Targeted Dealer</v>
      </c>
      <c r="H680" s="67"/>
      <c r="I680" s="68" t="n">
        <v>200</v>
      </c>
      <c r="J680" s="68" t="n">
        <f aca="false">I680/$J$1*($J$1-$E$1)</f>
        <v>200</v>
      </c>
      <c r="K680" s="69" t="n">
        <v>242.5</v>
      </c>
      <c r="L680" s="69" t="n">
        <f aca="false">I680-K680</f>
        <v>-42.5</v>
      </c>
      <c r="M680" s="69" t="n">
        <f aca="false">IFERROR((K680/J680%),"-")</f>
        <v>121.25</v>
      </c>
      <c r="N680" s="97" t="n">
        <v>146</v>
      </c>
      <c r="O680" s="98" t="str">
        <f aca="false">IF(F680&lt;=$P$2,"June","")</f>
        <v>June</v>
      </c>
      <c r="P680" s="97" t="n">
        <f aca="false">N680</f>
        <v>146</v>
      </c>
      <c r="Q680" s="99" t="n">
        <f aca="false">K680-P680</f>
        <v>96.5</v>
      </c>
      <c r="R680" s="98" t="n">
        <f aca="false">IFERROR(IF(O680="May",(K680/P680-1))," ")</f>
        <v>0</v>
      </c>
      <c r="S680" s="100" t="str">
        <f aca="false">IF(N680&gt;0,IF(O680="","-",IF(R680&lt;0%,"DEGROWTH","GROWTH")))</f>
        <v>GROWTH</v>
      </c>
      <c r="T680" s="69" t="n">
        <v>43.75</v>
      </c>
      <c r="U680" s="101" t="str">
        <f aca="false">IF(F680&lt;=$V$2,"May","")</f>
        <v>May</v>
      </c>
      <c r="V680" s="69" t="n">
        <f aca="false">T680</f>
        <v>43.75</v>
      </c>
      <c r="W680" s="102" t="n">
        <f aca="false">K680-V680</f>
        <v>198.75</v>
      </c>
      <c r="X680" s="103" t="n">
        <f aca="false">IFERROR(IF(U680="June",(K680/V680-1)),0)</f>
        <v>0</v>
      </c>
      <c r="Y680" s="104" t="str">
        <f aca="false">IF(T680&gt;0,IF(U680="","-",IF(X680&lt;0%,"DEGROWTH","GROWTH")))</f>
        <v>GROWTH</v>
      </c>
      <c r="Z680" s="75" t="n">
        <v>0</v>
      </c>
      <c r="AA680" s="70"/>
      <c r="AB680" s="70" t="s">
        <v>133</v>
      </c>
      <c r="AC680" s="70" t="s">
        <v>134</v>
      </c>
      <c r="AD680" s="3"/>
      <c r="AE680" s="3"/>
      <c r="AF680" s="70" t="s">
        <v>134</v>
      </c>
      <c r="AG680" s="121" t="n">
        <f aca="false">IFERROR(INDEX(Last6M_AvgSales_Ref!$B$2:$B$12659,MATCH(D680,Last6M_AvgSales_Ref!$A$2:$A$12659,0)),"")</f>
        <v>199.208333333333</v>
      </c>
    </row>
    <row r="681" customFormat="false" ht="14.25" hidden="false" customHeight="true" outlineLevel="0" collapsed="false">
      <c r="A681" s="70" t="s">
        <v>134</v>
      </c>
      <c r="B681" s="72" t="s">
        <v>74</v>
      </c>
      <c r="C681" s="72" t="s">
        <v>1915</v>
      </c>
      <c r="D681" s="72" t="n">
        <v>1000000826</v>
      </c>
      <c r="E681" s="73" t="s">
        <v>1916</v>
      </c>
      <c r="F681" s="74" t="n">
        <v>44462</v>
      </c>
      <c r="G681" s="67" t="str">
        <f aca="false">IF(I681&gt;0,"Targeted Dealer","-")</f>
        <v>Targeted Dealer</v>
      </c>
      <c r="H681" s="67"/>
      <c r="I681" s="68" t="n">
        <v>100</v>
      </c>
      <c r="J681" s="68" t="n">
        <f aca="false">I681/$J$1*($J$1-$E$1)</f>
        <v>100</v>
      </c>
      <c r="K681" s="69" t="n">
        <v>19</v>
      </c>
      <c r="L681" s="69" t="n">
        <f aca="false">I681-K681</f>
        <v>81</v>
      </c>
      <c r="M681" s="69" t="n">
        <f aca="false">IFERROR((K681/J681%),"-")</f>
        <v>19</v>
      </c>
      <c r="N681" s="97" t="n">
        <v>17.5</v>
      </c>
      <c r="O681" s="98" t="str">
        <f aca="false">IF(F681&lt;=$P$2,"June","")</f>
        <v>June</v>
      </c>
      <c r="P681" s="97" t="n">
        <f aca="false">N681</f>
        <v>17.5</v>
      </c>
      <c r="Q681" s="99" t="n">
        <f aca="false">K681-P681</f>
        <v>1.5</v>
      </c>
      <c r="R681" s="98" t="n">
        <f aca="false">IFERROR(IF(O681="May",(K681/P681-1))," ")</f>
        <v>0</v>
      </c>
      <c r="S681" s="100" t="str">
        <f aca="false">IF(N681&gt;0,IF(O681="","-",IF(R681&lt;0%,"DEGROWTH","GROWTH")))</f>
        <v>GROWTH</v>
      </c>
      <c r="T681" s="69" t="n">
        <v>7.5</v>
      </c>
      <c r="U681" s="101" t="str">
        <f aca="false">IF(F681&lt;=$V$2,"May","")</f>
        <v>May</v>
      </c>
      <c r="V681" s="69" t="n">
        <f aca="false">T681</f>
        <v>7.5</v>
      </c>
      <c r="W681" s="102" t="n">
        <f aca="false">K681-V681</f>
        <v>11.5</v>
      </c>
      <c r="X681" s="103" t="n">
        <f aca="false">IFERROR(IF(U681="June",(K681/V681-1)),0)</f>
        <v>0</v>
      </c>
      <c r="Y681" s="104" t="str">
        <f aca="false">IF(T681&gt;0,IF(U681="","-",IF(X681&lt;0%,"DEGROWTH","GROWTH")))</f>
        <v>GROWTH</v>
      </c>
      <c r="Z681" s="75" t="n">
        <v>0</v>
      </c>
      <c r="AA681" s="70"/>
      <c r="AB681" s="70" t="s">
        <v>133</v>
      </c>
      <c r="AC681" s="70" t="s">
        <v>134</v>
      </c>
      <c r="AD681" s="3"/>
      <c r="AE681" s="3"/>
      <c r="AF681" s="70" t="s">
        <v>134</v>
      </c>
      <c r="AG681" s="121" t="n">
        <f aca="false">IFERROR(INDEX(Last6M_AvgSales_Ref!$B$2:$B$12659,MATCH(D681,Last6M_AvgSales_Ref!$A$2:$A$12659,0)),"")</f>
        <v>42.7666666666667</v>
      </c>
    </row>
    <row r="682" customFormat="false" ht="14.25" hidden="false" customHeight="true" outlineLevel="0" collapsed="false">
      <c r="A682" s="70" t="s">
        <v>134</v>
      </c>
      <c r="B682" s="72" t="s">
        <v>74</v>
      </c>
      <c r="C682" s="72" t="s">
        <v>1917</v>
      </c>
      <c r="D682" s="72" t="n">
        <v>1000000029</v>
      </c>
      <c r="E682" s="73" t="s">
        <v>1918</v>
      </c>
      <c r="F682" s="74" t="n">
        <v>44522</v>
      </c>
      <c r="G682" s="67" t="str">
        <f aca="false">IF(I682&gt;0,"Targeted Dealer","-")</f>
        <v>Targeted Dealer</v>
      </c>
      <c r="H682" s="67"/>
      <c r="I682" s="68" t="n">
        <v>80</v>
      </c>
      <c r="J682" s="68" t="n">
        <f aca="false">I682/$J$1*($J$1-$E$1)</f>
        <v>80</v>
      </c>
      <c r="K682" s="69" t="n">
        <v>55.5</v>
      </c>
      <c r="L682" s="69" t="n">
        <f aca="false">I682-K682</f>
        <v>24.5</v>
      </c>
      <c r="M682" s="69" t="n">
        <f aca="false">IFERROR((K682/J682%),"-")</f>
        <v>69.375</v>
      </c>
      <c r="N682" s="97" t="n">
        <v>51</v>
      </c>
      <c r="O682" s="98" t="str">
        <f aca="false">IF(F682&lt;=$P$2,"June","")</f>
        <v>June</v>
      </c>
      <c r="P682" s="97" t="n">
        <f aca="false">N682</f>
        <v>51</v>
      </c>
      <c r="Q682" s="99" t="n">
        <f aca="false">K682-P682</f>
        <v>4.5</v>
      </c>
      <c r="R682" s="98" t="n">
        <f aca="false">IFERROR(IF(O682="May",(K682/P682-1))," ")</f>
        <v>0</v>
      </c>
      <c r="S682" s="100" t="str">
        <f aca="false">IF(N682&gt;0,IF(O682="","-",IF(R682&lt;0%,"DEGROWTH","GROWTH")))</f>
        <v>GROWTH</v>
      </c>
      <c r="T682" s="69" t="n">
        <v>36</v>
      </c>
      <c r="U682" s="101" t="str">
        <f aca="false">IF(F682&lt;=$V$2,"May","")</f>
        <v>May</v>
      </c>
      <c r="V682" s="69" t="n">
        <f aca="false">T682</f>
        <v>36</v>
      </c>
      <c r="W682" s="102" t="n">
        <f aca="false">K682-V682</f>
        <v>19.5</v>
      </c>
      <c r="X682" s="103" t="n">
        <f aca="false">IFERROR(IF(U682="June",(K682/V682-1)),0)</f>
        <v>0</v>
      </c>
      <c r="Y682" s="104" t="str">
        <f aca="false">IF(T682&gt;0,IF(U682="","-",IF(X682&lt;0%,"DEGROWTH","GROWTH")))</f>
        <v>GROWTH</v>
      </c>
      <c r="Z682" s="75" t="n">
        <v>0</v>
      </c>
      <c r="AA682" s="70"/>
      <c r="AB682" s="70" t="s">
        <v>133</v>
      </c>
      <c r="AC682" s="70" t="s">
        <v>134</v>
      </c>
      <c r="AD682" s="3"/>
      <c r="AE682" s="3"/>
      <c r="AF682" s="70" t="s">
        <v>134</v>
      </c>
      <c r="AG682" s="121" t="n">
        <f aca="false">IFERROR(INDEX(Last6M_AvgSales_Ref!$B$2:$B$12659,MATCH(D682,Last6M_AvgSales_Ref!$A$2:$A$12659,0)),"")</f>
        <v>38.0833333333333</v>
      </c>
    </row>
    <row r="683" customFormat="false" ht="14.25" hidden="false" customHeight="true" outlineLevel="0" collapsed="false">
      <c r="A683" s="70" t="s">
        <v>134</v>
      </c>
      <c r="B683" s="72" t="s">
        <v>74</v>
      </c>
      <c r="C683" s="72" t="s">
        <v>1919</v>
      </c>
      <c r="D683" s="72" t="n">
        <v>1000002744</v>
      </c>
      <c r="E683" s="73" t="s">
        <v>1920</v>
      </c>
      <c r="F683" s="74" t="n">
        <v>44691</v>
      </c>
      <c r="G683" s="67" t="str">
        <f aca="false">IF(I683&gt;0,"Targeted Dealer","-")</f>
        <v>Targeted Dealer</v>
      </c>
      <c r="H683" s="67"/>
      <c r="I683" s="68" t="n">
        <v>50</v>
      </c>
      <c r="J683" s="68" t="n">
        <f aca="false">I683/$J$1*($J$1-$E$1)</f>
        <v>50</v>
      </c>
      <c r="K683" s="69" t="n">
        <v>25</v>
      </c>
      <c r="L683" s="69" t="n">
        <f aca="false">I683-K683</f>
        <v>25</v>
      </c>
      <c r="M683" s="69" t="n">
        <f aca="false">IFERROR((K683/J683%),"-")</f>
        <v>50</v>
      </c>
      <c r="N683" s="97" t="n">
        <v>31</v>
      </c>
      <c r="O683" s="98" t="str">
        <f aca="false">IF(F683&lt;=$P$2,"June","")</f>
        <v>June</v>
      </c>
      <c r="P683" s="97" t="n">
        <f aca="false">N683</f>
        <v>31</v>
      </c>
      <c r="Q683" s="99" t="n">
        <f aca="false">K683-P683</f>
        <v>-6</v>
      </c>
      <c r="R683" s="98" t="n">
        <f aca="false">IFERROR(IF(O683="May",(K683/P683-1))," ")</f>
        <v>0</v>
      </c>
      <c r="S683" s="100" t="str">
        <f aca="false">IF(N683&gt;0,IF(O683="","-",IF(R683&lt;0%,"DEGROWTH","GROWTH")))</f>
        <v>GROWTH</v>
      </c>
      <c r="T683" s="69" t="n">
        <v>15</v>
      </c>
      <c r="U683" s="101" t="str">
        <f aca="false">IF(F683&lt;=$V$2,"May","")</f>
        <v>May</v>
      </c>
      <c r="V683" s="69" t="n">
        <f aca="false">T683</f>
        <v>15</v>
      </c>
      <c r="W683" s="102" t="n">
        <f aca="false">K683-V683</f>
        <v>10</v>
      </c>
      <c r="X683" s="103" t="n">
        <f aca="false">IFERROR(IF(U683="June",(K683/V683-1)),0)</f>
        <v>0</v>
      </c>
      <c r="Y683" s="104" t="str">
        <f aca="false">IF(T683&gt;0,IF(U683="","-",IF(X683&lt;0%,"DEGROWTH","GROWTH")))</f>
        <v>GROWTH</v>
      </c>
      <c r="Z683" s="75" t="n">
        <v>0</v>
      </c>
      <c r="AA683" s="70"/>
      <c r="AB683" s="70" t="s">
        <v>133</v>
      </c>
      <c r="AC683" s="70" t="s">
        <v>134</v>
      </c>
      <c r="AD683" s="3"/>
      <c r="AE683" s="3"/>
      <c r="AF683" s="70" t="s">
        <v>134</v>
      </c>
      <c r="AG683" s="121" t="n">
        <f aca="false">IFERROR(INDEX(Last6M_AvgSales_Ref!$B$2:$B$12659,MATCH(D683,Last6M_AvgSales_Ref!$A$2:$A$12659,0)),"")</f>
        <v>35</v>
      </c>
    </row>
    <row r="684" customFormat="false" ht="14.25" hidden="false" customHeight="true" outlineLevel="0" collapsed="false">
      <c r="A684" s="70" t="s">
        <v>134</v>
      </c>
      <c r="B684" s="72" t="s">
        <v>74</v>
      </c>
      <c r="C684" s="72" t="s">
        <v>1921</v>
      </c>
      <c r="D684" s="72" t="n">
        <v>1000002845</v>
      </c>
      <c r="E684" s="73" t="s">
        <v>1922</v>
      </c>
      <c r="F684" s="74" t="n">
        <v>44764</v>
      </c>
      <c r="G684" s="67" t="str">
        <f aca="false">IF(I684&gt;0,"Targeted Dealer","-")</f>
        <v>Targeted Dealer</v>
      </c>
      <c r="H684" s="67"/>
      <c r="I684" s="68" t="n">
        <v>80</v>
      </c>
      <c r="J684" s="68" t="n">
        <f aca="false">I684/$J$1*($J$1-$E$1)</f>
        <v>80</v>
      </c>
      <c r="K684" s="69" t="n">
        <v>25</v>
      </c>
      <c r="L684" s="69" t="n">
        <f aca="false">I684-K684</f>
        <v>55</v>
      </c>
      <c r="M684" s="69" t="n">
        <f aca="false">IFERROR((K684/J684%),"-")</f>
        <v>31.25</v>
      </c>
      <c r="N684" s="97" t="n">
        <v>14.75</v>
      </c>
      <c r="O684" s="98" t="str">
        <f aca="false">IF(F684&lt;=$P$2,"June","")</f>
        <v>June</v>
      </c>
      <c r="P684" s="97" t="n">
        <f aca="false">N684</f>
        <v>14.75</v>
      </c>
      <c r="Q684" s="99" t="n">
        <f aca="false">K684-P684</f>
        <v>10.25</v>
      </c>
      <c r="R684" s="98" t="n">
        <f aca="false">IFERROR(IF(O684="May",(K684/P684-1))," ")</f>
        <v>0</v>
      </c>
      <c r="S684" s="100" t="str">
        <f aca="false">IF(N684&gt;0,IF(O684="","-",IF(R684&lt;0%,"DEGROWTH","GROWTH")))</f>
        <v>GROWTH</v>
      </c>
      <c r="T684" s="69" t="n">
        <v>15</v>
      </c>
      <c r="U684" s="101" t="str">
        <f aca="false">IF(F684&lt;=$V$2,"May","")</f>
        <v>May</v>
      </c>
      <c r="V684" s="69" t="n">
        <f aca="false">T684</f>
        <v>15</v>
      </c>
      <c r="W684" s="102" t="n">
        <f aca="false">K684-V684</f>
        <v>10</v>
      </c>
      <c r="X684" s="103" t="n">
        <f aca="false">IFERROR(IF(U684="June",(K684/V684-1)),0)</f>
        <v>0</v>
      </c>
      <c r="Y684" s="104" t="str">
        <f aca="false">IF(T684&gt;0,IF(U684="","-",IF(X684&lt;0%,"DEGROWTH","GROWTH")))</f>
        <v>GROWTH</v>
      </c>
      <c r="Z684" s="75" t="n">
        <v>0</v>
      </c>
      <c r="AA684" s="70"/>
      <c r="AB684" s="70" t="s">
        <v>133</v>
      </c>
      <c r="AC684" s="70" t="s">
        <v>134</v>
      </c>
      <c r="AD684" s="3"/>
      <c r="AE684" s="3"/>
      <c r="AF684" s="70" t="s">
        <v>134</v>
      </c>
      <c r="AG684" s="121" t="n">
        <f aca="false">IFERROR(INDEX(Last6M_AvgSales_Ref!$B$2:$B$12659,MATCH(D684,Last6M_AvgSales_Ref!$A$2:$A$12659,0)),"")</f>
        <v>46.6666666666667</v>
      </c>
    </row>
    <row r="685" customFormat="false" ht="14.25" hidden="false" customHeight="true" outlineLevel="0" collapsed="false">
      <c r="A685" s="70" t="s">
        <v>134</v>
      </c>
      <c r="B685" s="72" t="s">
        <v>74</v>
      </c>
      <c r="C685" s="72" t="s">
        <v>1923</v>
      </c>
      <c r="D685" s="72" t="n">
        <v>1000002891</v>
      </c>
      <c r="E685" s="72" t="s">
        <v>1764</v>
      </c>
      <c r="F685" s="74" t="n">
        <v>44798</v>
      </c>
      <c r="G685" s="67" t="str">
        <f aca="false">IF(I685&gt;0,"Targeted Dealer","-")</f>
        <v>Targeted Dealer</v>
      </c>
      <c r="H685" s="67"/>
      <c r="I685" s="68" t="n">
        <v>280</v>
      </c>
      <c r="J685" s="68" t="n">
        <f aca="false">I685/$J$1*($J$1-$E$1)</f>
        <v>280</v>
      </c>
      <c r="K685" s="69" t="n">
        <v>100</v>
      </c>
      <c r="L685" s="69" t="n">
        <f aca="false">I685-K685</f>
        <v>180</v>
      </c>
      <c r="M685" s="69" t="n">
        <f aca="false">IFERROR((K685/J685%),"-")</f>
        <v>35.7142857142857</v>
      </c>
      <c r="N685" s="97" t="n">
        <v>105</v>
      </c>
      <c r="O685" s="98" t="str">
        <f aca="false">IF(F685&lt;=$P$2,"June","")</f>
        <v>June</v>
      </c>
      <c r="P685" s="97" t="n">
        <f aca="false">N685</f>
        <v>105</v>
      </c>
      <c r="Q685" s="99" t="n">
        <f aca="false">K685-P685</f>
        <v>-5</v>
      </c>
      <c r="R685" s="98" t="n">
        <f aca="false">IFERROR(IF(O685="May",(K685/P685-1))," ")</f>
        <v>0</v>
      </c>
      <c r="S685" s="100" t="str">
        <f aca="false">IF(N685&gt;0,IF(O685="","-",IF(R685&lt;0%,"DEGROWTH","GROWTH")))</f>
        <v>GROWTH</v>
      </c>
      <c r="T685" s="69" t="n">
        <v>110.5</v>
      </c>
      <c r="U685" s="101" t="str">
        <f aca="false">IF(F685&lt;=$V$2,"May","")</f>
        <v>May</v>
      </c>
      <c r="V685" s="69" t="n">
        <f aca="false">T685</f>
        <v>110.5</v>
      </c>
      <c r="W685" s="102" t="n">
        <f aca="false">K685-V685</f>
        <v>-10.5</v>
      </c>
      <c r="X685" s="103" t="n">
        <f aca="false">IFERROR(IF(U685="June",(K685/V685-1)),0)</f>
        <v>0</v>
      </c>
      <c r="Y685" s="104" t="str">
        <f aca="false">IF(T685&gt;0,IF(U685="","-",IF(X685&lt;0%,"DEGROWTH","GROWTH")))</f>
        <v>GROWTH</v>
      </c>
      <c r="Z685" s="75" t="n">
        <v>0</v>
      </c>
      <c r="AA685" s="70"/>
      <c r="AB685" s="70" t="s">
        <v>133</v>
      </c>
      <c r="AC685" s="70" t="s">
        <v>134</v>
      </c>
      <c r="AD685" s="3"/>
      <c r="AE685" s="3"/>
      <c r="AF685" s="70" t="s">
        <v>134</v>
      </c>
      <c r="AG685" s="121" t="n">
        <f aca="false">IFERROR(INDEX(Last6M_AvgSales_Ref!$B$2:$B$12659,MATCH(D685,Last6M_AvgSales_Ref!$A$2:$A$12659,0)),"")</f>
        <v>160.283333333333</v>
      </c>
    </row>
    <row r="686" customFormat="false" ht="14.25" hidden="false" customHeight="true" outlineLevel="0" collapsed="false">
      <c r="A686" s="70" t="s">
        <v>134</v>
      </c>
      <c r="B686" s="72" t="s">
        <v>74</v>
      </c>
      <c r="C686" s="72" t="s">
        <v>1924</v>
      </c>
      <c r="D686" s="72" t="n">
        <v>1000003249</v>
      </c>
      <c r="E686" s="72" t="s">
        <v>1925</v>
      </c>
      <c r="F686" s="74" t="n">
        <v>44944</v>
      </c>
      <c r="G686" s="67" t="str">
        <f aca="false">IF(I686&gt;0,"Targeted Dealer","-")</f>
        <v>Targeted Dealer</v>
      </c>
      <c r="H686" s="67"/>
      <c r="I686" s="68" t="n">
        <v>180</v>
      </c>
      <c r="J686" s="68" t="n">
        <f aca="false">I686/$J$1*($J$1-$E$1)</f>
        <v>180</v>
      </c>
      <c r="K686" s="69" t="n">
        <v>206.7</v>
      </c>
      <c r="L686" s="69" t="n">
        <f aca="false">I686-K686</f>
        <v>-26.7</v>
      </c>
      <c r="M686" s="69" t="n">
        <f aca="false">IFERROR((K686/J686%),"-")</f>
        <v>114.833333333333</v>
      </c>
      <c r="N686" s="97" t="n">
        <v>151</v>
      </c>
      <c r="O686" s="98" t="str">
        <f aca="false">IF(F686&lt;=$P$2,"June","")</f>
        <v>June</v>
      </c>
      <c r="P686" s="97" t="n">
        <f aca="false">N686</f>
        <v>151</v>
      </c>
      <c r="Q686" s="99" t="n">
        <f aca="false">K686-P686</f>
        <v>55.7</v>
      </c>
      <c r="R686" s="98" t="n">
        <f aca="false">IFERROR(IF(O686="May",(K686/P686-1))," ")</f>
        <v>0</v>
      </c>
      <c r="S686" s="100" t="str">
        <f aca="false">IF(N686&gt;0,IF(O686="","-",IF(R686&lt;0%,"DEGROWTH","GROWTH")))</f>
        <v>GROWTH</v>
      </c>
      <c r="T686" s="69" t="n">
        <v>60</v>
      </c>
      <c r="U686" s="101" t="str">
        <f aca="false">IF(F686&lt;=$V$2,"May","")</f>
        <v>May</v>
      </c>
      <c r="V686" s="69" t="n">
        <f aca="false">T686</f>
        <v>60</v>
      </c>
      <c r="W686" s="102" t="n">
        <f aca="false">K686-V686</f>
        <v>146.7</v>
      </c>
      <c r="X686" s="103" t="n">
        <f aca="false">IFERROR(IF(U686="June",(K686/V686-1)),0)</f>
        <v>0</v>
      </c>
      <c r="Y686" s="104" t="str">
        <f aca="false">IF(T686&gt;0,IF(U686="","-",IF(X686&lt;0%,"DEGROWTH","GROWTH")))</f>
        <v>GROWTH</v>
      </c>
      <c r="Z686" s="75" t="n">
        <v>0</v>
      </c>
      <c r="AA686" s="70"/>
      <c r="AB686" s="70" t="s">
        <v>133</v>
      </c>
      <c r="AC686" s="70" t="s">
        <v>134</v>
      </c>
      <c r="AD686" s="3"/>
      <c r="AE686" s="3"/>
      <c r="AF686" s="70" t="s">
        <v>134</v>
      </c>
      <c r="AG686" s="121" t="n">
        <f aca="false">IFERROR(INDEX(Last6M_AvgSales_Ref!$B$2:$B$12659,MATCH(D686,Last6M_AvgSales_Ref!$A$2:$A$12659,0)),"")</f>
        <v>176</v>
      </c>
    </row>
    <row r="687" customFormat="false" ht="14.25" hidden="false" customHeight="true" outlineLevel="0" collapsed="false">
      <c r="A687" s="70" t="s">
        <v>134</v>
      </c>
      <c r="B687" s="72" t="s">
        <v>74</v>
      </c>
      <c r="C687" s="72" t="s">
        <v>1926</v>
      </c>
      <c r="D687" s="72" t="n">
        <v>1000003783</v>
      </c>
      <c r="E687" s="72" t="s">
        <v>1927</v>
      </c>
      <c r="F687" s="74" t="n">
        <v>45271</v>
      </c>
      <c r="G687" s="67" t="str">
        <f aca="false">IF(I687&gt;0,"Targeted Dealer","-")</f>
        <v>Targeted Dealer</v>
      </c>
      <c r="H687" s="67"/>
      <c r="I687" s="68" t="n">
        <v>40</v>
      </c>
      <c r="J687" s="68" t="n">
        <f aca="false">I687/$J$1*($J$1-$E$1)</f>
        <v>40</v>
      </c>
      <c r="K687" s="69" t="n">
        <v>0</v>
      </c>
      <c r="L687" s="69" t="n">
        <f aca="false">I687-K687</f>
        <v>40</v>
      </c>
      <c r="M687" s="69" t="n">
        <f aca="false">IFERROR((K687/J687%),"-")</f>
        <v>0</v>
      </c>
      <c r="N687" s="97" t="n">
        <v>22.5</v>
      </c>
      <c r="O687" s="98" t="str">
        <f aca="false">IF(F687&lt;=$P$2,"June","")</f>
        <v>June</v>
      </c>
      <c r="P687" s="97" t="n">
        <f aca="false">N687</f>
        <v>22.5</v>
      </c>
      <c r="Q687" s="99" t="n">
        <f aca="false">K687-P687</f>
        <v>-22.5</v>
      </c>
      <c r="R687" s="98" t="n">
        <f aca="false">IFERROR(IF(O687="May",(K687/P687-1))," ")</f>
        <v>0</v>
      </c>
      <c r="S687" s="100" t="str">
        <f aca="false">IF(N687&gt;0,IF(O687="","-",IF(R687&lt;0%,"DEGROWTH","GROWTH")))</f>
        <v>GROWTH</v>
      </c>
      <c r="T687" s="69" t="n">
        <v>7.5</v>
      </c>
      <c r="U687" s="101" t="str">
        <f aca="false">IF(F687&lt;=$V$2,"May","")</f>
        <v>May</v>
      </c>
      <c r="V687" s="69" t="n">
        <f aca="false">T687</f>
        <v>7.5</v>
      </c>
      <c r="W687" s="102" t="n">
        <f aca="false">K687-V687</f>
        <v>-7.5</v>
      </c>
      <c r="X687" s="103" t="n">
        <f aca="false">IFERROR(IF(U687="June",(K687/V687-1)),0)</f>
        <v>0</v>
      </c>
      <c r="Y687" s="104" t="str">
        <f aca="false">IF(T687&gt;0,IF(U687="","-",IF(X687&lt;0%,"DEGROWTH","GROWTH")))</f>
        <v>GROWTH</v>
      </c>
      <c r="Z687" s="75" t="n">
        <v>0</v>
      </c>
      <c r="AA687" s="70"/>
      <c r="AB687" s="70" t="s">
        <v>133</v>
      </c>
      <c r="AC687" s="70" t="s">
        <v>134</v>
      </c>
      <c r="AD687" s="3"/>
      <c r="AE687" s="3"/>
      <c r="AF687" s="70" t="s">
        <v>134</v>
      </c>
      <c r="AG687" s="121" t="n">
        <f aca="false">IFERROR(INDEX(Last6M_AvgSales_Ref!$B$2:$B$12659,MATCH(D687,Last6M_AvgSales_Ref!$A$2:$A$12659,0)),"")</f>
        <v>7.91666666666667</v>
      </c>
    </row>
    <row r="688" customFormat="false" ht="14.25" hidden="false" customHeight="true" outlineLevel="0" collapsed="false">
      <c r="A688" s="75" t="s">
        <v>134</v>
      </c>
      <c r="B688" s="79" t="s">
        <v>74</v>
      </c>
      <c r="C688" s="79" t="s">
        <v>1928</v>
      </c>
      <c r="D688" s="79" t="n">
        <v>1000003963</v>
      </c>
      <c r="E688" s="79" t="s">
        <v>1929</v>
      </c>
      <c r="F688" s="74" t="n">
        <v>45429</v>
      </c>
      <c r="G688" s="67" t="str">
        <f aca="false">IF(I688&gt;0,"Targeted Dealer","-")</f>
        <v>Targeted Dealer</v>
      </c>
      <c r="H688" s="67"/>
      <c r="I688" s="68" t="n">
        <v>100</v>
      </c>
      <c r="J688" s="68" t="n">
        <f aca="false">I688/$J$1*($J$1-$E$1)</f>
        <v>100</v>
      </c>
      <c r="K688" s="69" t="n">
        <v>7.5</v>
      </c>
      <c r="L688" s="69" t="n">
        <f aca="false">I688-K688</f>
        <v>92.5</v>
      </c>
      <c r="M688" s="69" t="n">
        <f aca="false">IFERROR((K688/J688%),"-")</f>
        <v>7.5</v>
      </c>
      <c r="N688" s="97" t="n">
        <v>35</v>
      </c>
      <c r="O688" s="98" t="str">
        <f aca="false">IF(F688&lt;=$P$2,"June","")</f>
        <v>June</v>
      </c>
      <c r="P688" s="97" t="n">
        <f aca="false">N688</f>
        <v>35</v>
      </c>
      <c r="Q688" s="99" t="n">
        <f aca="false">K688-P688</f>
        <v>-27.5</v>
      </c>
      <c r="R688" s="98" t="n">
        <f aca="false">IFERROR(IF(O688="May",(K688/P688-1))," ")</f>
        <v>0</v>
      </c>
      <c r="S688" s="100" t="str">
        <f aca="false">IF(N688&gt;0,IF(O688="","-",IF(R688&lt;0%,"DEGROWTH","GROWTH")))</f>
        <v>GROWTH</v>
      </c>
      <c r="T688" s="69" t="n">
        <v>25.5</v>
      </c>
      <c r="U688" s="101" t="str">
        <f aca="false">IF(F688&lt;=$V$2,"May","")</f>
        <v>May</v>
      </c>
      <c r="V688" s="69" t="n">
        <f aca="false">T688</f>
        <v>25.5</v>
      </c>
      <c r="W688" s="102" t="n">
        <f aca="false">K688-V688</f>
        <v>-18</v>
      </c>
      <c r="X688" s="103" t="n">
        <f aca="false">IFERROR(IF(U688="June",(K688/V688-1)),0)</f>
        <v>0</v>
      </c>
      <c r="Y688" s="104" t="str">
        <f aca="false">IF(T688&gt;0,IF(U688="","-",IF(X688&lt;0%,"DEGROWTH","GROWTH")))</f>
        <v>GROWTH</v>
      </c>
      <c r="Z688" s="75" t="n">
        <v>0</v>
      </c>
      <c r="AA688" s="70"/>
      <c r="AB688" s="70" t="s">
        <v>133</v>
      </c>
      <c r="AC688" s="75" t="s">
        <v>134</v>
      </c>
      <c r="AD688" s="3"/>
      <c r="AE688" s="3"/>
      <c r="AF688" s="75" t="s">
        <v>134</v>
      </c>
      <c r="AG688" s="121" t="n">
        <f aca="false">IFERROR(INDEX(Last6M_AvgSales_Ref!$B$2:$B$12659,MATCH(D688,Last6M_AvgSales_Ref!$A$2:$A$12659,0)),"")</f>
        <v>37.0833333333333</v>
      </c>
    </row>
    <row r="689" customFormat="false" ht="14.25" hidden="false" customHeight="true" outlineLevel="0" collapsed="false">
      <c r="A689" s="75" t="s">
        <v>134</v>
      </c>
      <c r="B689" s="79" t="s">
        <v>74</v>
      </c>
      <c r="C689" s="79" t="s">
        <v>1930</v>
      </c>
      <c r="D689" s="79" t="n">
        <v>1000003964</v>
      </c>
      <c r="E689" s="79" t="s">
        <v>1931</v>
      </c>
      <c r="F689" s="74" t="n">
        <v>45429</v>
      </c>
      <c r="G689" s="67" t="str">
        <f aca="false">IF(I689&gt;0,"Targeted Dealer","-")</f>
        <v>Targeted Dealer</v>
      </c>
      <c r="H689" s="67"/>
      <c r="I689" s="68" t="n">
        <v>100</v>
      </c>
      <c r="J689" s="68" t="n">
        <f aca="false">I689/$J$1*($J$1-$E$1)</f>
        <v>100</v>
      </c>
      <c r="K689" s="69" t="n">
        <v>26</v>
      </c>
      <c r="L689" s="69" t="n">
        <f aca="false">I689-K689</f>
        <v>74</v>
      </c>
      <c r="M689" s="69" t="n">
        <f aca="false">IFERROR((K689/J689%),"-")</f>
        <v>26</v>
      </c>
      <c r="N689" s="97" t="n">
        <v>25</v>
      </c>
      <c r="O689" s="98" t="str">
        <f aca="false">IF(F689&lt;=$P$2,"June","")</f>
        <v>June</v>
      </c>
      <c r="P689" s="97" t="n">
        <f aca="false">N689</f>
        <v>25</v>
      </c>
      <c r="Q689" s="99" t="n">
        <f aca="false">K689-P689</f>
        <v>1</v>
      </c>
      <c r="R689" s="98" t="n">
        <f aca="false">IFERROR(IF(O689="May",(K689/P689-1))," ")</f>
        <v>0</v>
      </c>
      <c r="S689" s="100" t="str">
        <f aca="false">IF(N689&gt;0,IF(O689="","-",IF(R689&lt;0%,"DEGROWTH","GROWTH")))</f>
        <v>GROWTH</v>
      </c>
      <c r="T689" s="69" t="n">
        <v>33.5</v>
      </c>
      <c r="U689" s="101" t="str">
        <f aca="false">IF(F689&lt;=$V$2,"May","")</f>
        <v>May</v>
      </c>
      <c r="V689" s="69" t="n">
        <f aca="false">T689</f>
        <v>33.5</v>
      </c>
      <c r="W689" s="102" t="n">
        <f aca="false">K689-V689</f>
        <v>-7.5</v>
      </c>
      <c r="X689" s="103" t="n">
        <f aca="false">IFERROR(IF(U689="June",(K689/V689-1)),0)</f>
        <v>0</v>
      </c>
      <c r="Y689" s="104" t="str">
        <f aca="false">IF(T689&gt;0,IF(U689="","-",IF(X689&lt;0%,"DEGROWTH","GROWTH")))</f>
        <v>GROWTH</v>
      </c>
      <c r="Z689" s="75" t="n">
        <v>0</v>
      </c>
      <c r="AA689" s="70"/>
      <c r="AB689" s="70" t="s">
        <v>133</v>
      </c>
      <c r="AC689" s="75" t="s">
        <v>134</v>
      </c>
      <c r="AD689" s="3"/>
      <c r="AE689" s="3"/>
      <c r="AF689" s="75" t="s">
        <v>134</v>
      </c>
      <c r="AG689" s="121" t="n">
        <f aca="false">IFERROR(INDEX(Last6M_AvgSales_Ref!$B$2:$B$12659,MATCH(D689,Last6M_AvgSales_Ref!$A$2:$A$12659,0)),"")</f>
        <v>59.0833333333333</v>
      </c>
    </row>
    <row r="690" customFormat="false" ht="14.25" hidden="false" customHeight="true" outlineLevel="0" collapsed="false">
      <c r="A690" s="70" t="s">
        <v>134</v>
      </c>
      <c r="B690" s="72" t="s">
        <v>77</v>
      </c>
      <c r="C690" s="72" t="s">
        <v>1932</v>
      </c>
      <c r="D690" s="72" t="n">
        <v>1000000790</v>
      </c>
      <c r="E690" s="73" t="s">
        <v>1933</v>
      </c>
      <c r="F690" s="74" t="n">
        <v>38565</v>
      </c>
      <c r="G690" s="67" t="str">
        <f aca="false">IF(I690&gt;0,"Targeted Dealer","-")</f>
        <v>Targeted Dealer</v>
      </c>
      <c r="H690" s="67"/>
      <c r="I690" s="68" t="n">
        <v>1600</v>
      </c>
      <c r="J690" s="68" t="n">
        <f aca="false">I690/$J$1*($J$1-$E$1)</f>
        <v>1600</v>
      </c>
      <c r="K690" s="69" t="n">
        <v>866.5</v>
      </c>
      <c r="L690" s="69" t="n">
        <f aca="false">I690-K690</f>
        <v>733.5</v>
      </c>
      <c r="M690" s="69" t="n">
        <f aca="false">IFERROR((K690/J690%),"-")</f>
        <v>54.15625</v>
      </c>
      <c r="N690" s="97" t="n">
        <v>800</v>
      </c>
      <c r="O690" s="98" t="str">
        <f aca="false">IF(F690&lt;=$P$2,"June","")</f>
        <v>June</v>
      </c>
      <c r="P690" s="97" t="n">
        <f aca="false">N690</f>
        <v>800</v>
      </c>
      <c r="Q690" s="99" t="n">
        <f aca="false">K690-P690</f>
        <v>66.5</v>
      </c>
      <c r="R690" s="98" t="n">
        <f aca="false">IFERROR(IF(O690="May",(K690/P690-1))," ")</f>
        <v>0</v>
      </c>
      <c r="S690" s="100" t="str">
        <f aca="false">IF(N690&gt;0,IF(O690="","-",IF(R690&lt;0%,"DEGROWTH","GROWTH")))</f>
        <v>GROWTH</v>
      </c>
      <c r="T690" s="69" t="n">
        <v>747.5</v>
      </c>
      <c r="U690" s="101" t="str">
        <f aca="false">IF(F690&lt;=$V$2,"May","")</f>
        <v>May</v>
      </c>
      <c r="V690" s="69" t="n">
        <f aca="false">T690</f>
        <v>747.5</v>
      </c>
      <c r="W690" s="102" t="n">
        <f aca="false">K690-V690</f>
        <v>119</v>
      </c>
      <c r="X690" s="103" t="n">
        <f aca="false">IFERROR(IF(U690="June",(K690/V690-1)),0)</f>
        <v>0</v>
      </c>
      <c r="Y690" s="104" t="str">
        <f aca="false">IF(T690&gt;0,IF(U690="","-",IF(X690&lt;0%,"DEGROWTH","GROWTH")))</f>
        <v>GROWTH</v>
      </c>
      <c r="Z690" s="75" t="n">
        <v>0</v>
      </c>
      <c r="AA690" s="70"/>
      <c r="AB690" s="70" t="s">
        <v>133</v>
      </c>
      <c r="AC690" s="70" t="s">
        <v>134</v>
      </c>
      <c r="AD690" s="3"/>
      <c r="AE690" s="3"/>
      <c r="AF690" s="70" t="s">
        <v>134</v>
      </c>
      <c r="AG690" s="121" t="n">
        <f aca="false">IFERROR(INDEX(Last6M_AvgSales_Ref!$B$2:$B$12659,MATCH(D690,Last6M_AvgSales_Ref!$A$2:$A$12659,0)),"")</f>
        <v>1164.50833333333</v>
      </c>
    </row>
    <row r="691" customFormat="false" ht="14.25" hidden="false" customHeight="true" outlineLevel="0" collapsed="false">
      <c r="A691" s="70" t="s">
        <v>134</v>
      </c>
      <c r="B691" s="72" t="s">
        <v>77</v>
      </c>
      <c r="C691" s="72" t="s">
        <v>1934</v>
      </c>
      <c r="D691" s="72" t="n">
        <v>1000000804</v>
      </c>
      <c r="E691" s="73" t="s">
        <v>1935</v>
      </c>
      <c r="F691" s="74" t="n">
        <v>38565</v>
      </c>
      <c r="G691" s="67" t="str">
        <f aca="false">IF(I691&gt;0,"Targeted Dealer","-")</f>
        <v>Targeted Dealer</v>
      </c>
      <c r="H691" s="67"/>
      <c r="I691" s="68" t="n">
        <v>70</v>
      </c>
      <c r="J691" s="68" t="n">
        <f aca="false">I691/$J$1*($J$1-$E$1)</f>
        <v>70</v>
      </c>
      <c r="K691" s="69" t="n">
        <v>40</v>
      </c>
      <c r="L691" s="69" t="n">
        <f aca="false">I691-K691</f>
        <v>30</v>
      </c>
      <c r="M691" s="69" t="n">
        <f aca="false">IFERROR((K691/J691%),"-")</f>
        <v>57.1428571428571</v>
      </c>
      <c r="N691" s="97" t="n">
        <v>15</v>
      </c>
      <c r="O691" s="98" t="str">
        <f aca="false">IF(F691&lt;=$P$2,"June","")</f>
        <v>June</v>
      </c>
      <c r="P691" s="97" t="n">
        <f aca="false">N691</f>
        <v>15</v>
      </c>
      <c r="Q691" s="99" t="n">
        <f aca="false">K691-P691</f>
        <v>25</v>
      </c>
      <c r="R691" s="98" t="n">
        <f aca="false">IFERROR(IF(O691="May",(K691/P691-1))," ")</f>
        <v>0</v>
      </c>
      <c r="S691" s="100" t="str">
        <f aca="false">IF(N691&gt;0,IF(O691="","-",IF(R691&lt;0%,"DEGROWTH","GROWTH")))</f>
        <v>GROWTH</v>
      </c>
      <c r="T691" s="69" t="n">
        <v>15</v>
      </c>
      <c r="U691" s="101" t="str">
        <f aca="false">IF(F691&lt;=$V$2,"May","")</f>
        <v>May</v>
      </c>
      <c r="V691" s="69" t="n">
        <f aca="false">T691</f>
        <v>15</v>
      </c>
      <c r="W691" s="102" t="n">
        <f aca="false">K691-V691</f>
        <v>25</v>
      </c>
      <c r="X691" s="103" t="n">
        <f aca="false">IFERROR(IF(U691="June",(K691/V691-1)),0)</f>
        <v>0</v>
      </c>
      <c r="Y691" s="104" t="str">
        <f aca="false">IF(T691&gt;0,IF(U691="","-",IF(X691&lt;0%,"DEGROWTH","GROWTH")))</f>
        <v>GROWTH</v>
      </c>
      <c r="Z691" s="75" t="n">
        <v>0</v>
      </c>
      <c r="AA691" s="70"/>
      <c r="AB691" s="70" t="s">
        <v>133</v>
      </c>
      <c r="AC691" s="70" t="s">
        <v>134</v>
      </c>
      <c r="AD691" s="3"/>
      <c r="AE691" s="3"/>
      <c r="AF691" s="70" t="s">
        <v>134</v>
      </c>
      <c r="AG691" s="121" t="n">
        <f aca="false">IFERROR(INDEX(Last6M_AvgSales_Ref!$B$2:$B$12659,MATCH(D691,Last6M_AvgSales_Ref!$A$2:$A$12659,0)),"")</f>
        <v>23.75</v>
      </c>
    </row>
    <row r="692" customFormat="false" ht="14.25" hidden="false" customHeight="true" outlineLevel="0" collapsed="false">
      <c r="A692" s="70" t="s">
        <v>134</v>
      </c>
      <c r="B692" s="72" t="s">
        <v>77</v>
      </c>
      <c r="C692" s="72" t="s">
        <v>1936</v>
      </c>
      <c r="D692" s="72" t="n">
        <v>1000000794</v>
      </c>
      <c r="E692" s="73" t="s">
        <v>1937</v>
      </c>
      <c r="F692" s="74" t="n">
        <v>38654</v>
      </c>
      <c r="G692" s="67" t="str">
        <f aca="false">IF(I692&gt;0,"Targeted Dealer","-")</f>
        <v>Targeted Dealer</v>
      </c>
      <c r="H692" s="67"/>
      <c r="I692" s="68" t="n">
        <v>100</v>
      </c>
      <c r="J692" s="68" t="n">
        <f aca="false">I692/$J$1*($J$1-$E$1)</f>
        <v>100</v>
      </c>
      <c r="K692" s="69" t="n">
        <v>65.5</v>
      </c>
      <c r="L692" s="69" t="n">
        <f aca="false">I692-K692</f>
        <v>34.5</v>
      </c>
      <c r="M692" s="69" t="n">
        <f aca="false">IFERROR((K692/J692%),"-")</f>
        <v>65.5</v>
      </c>
      <c r="N692" s="97" t="n">
        <v>40</v>
      </c>
      <c r="O692" s="98" t="str">
        <f aca="false">IF(F692&lt;=$P$2,"June","")</f>
        <v>June</v>
      </c>
      <c r="P692" s="97" t="n">
        <f aca="false">N692</f>
        <v>40</v>
      </c>
      <c r="Q692" s="99" t="n">
        <f aca="false">K692-P692</f>
        <v>25.5</v>
      </c>
      <c r="R692" s="98" t="n">
        <f aca="false">IFERROR(IF(O692="May",(K692/P692-1))," ")</f>
        <v>0</v>
      </c>
      <c r="S692" s="100" t="str">
        <f aca="false">IF(N692&gt;0,IF(O692="","-",IF(R692&lt;0%,"DEGROWTH","GROWTH")))</f>
        <v>GROWTH</v>
      </c>
      <c r="T692" s="69" t="n">
        <v>15</v>
      </c>
      <c r="U692" s="101" t="str">
        <f aca="false">IF(F692&lt;=$V$2,"May","")</f>
        <v>May</v>
      </c>
      <c r="V692" s="69" t="n">
        <f aca="false">T692</f>
        <v>15</v>
      </c>
      <c r="W692" s="102" t="n">
        <f aca="false">K692-V692</f>
        <v>50.5</v>
      </c>
      <c r="X692" s="103" t="n">
        <f aca="false">IFERROR(IF(U692="June",(K692/V692-1)),0)</f>
        <v>0</v>
      </c>
      <c r="Y692" s="104" t="str">
        <f aca="false">IF(T692&gt;0,IF(U692="","-",IF(X692&lt;0%,"DEGROWTH","GROWTH")))</f>
        <v>GROWTH</v>
      </c>
      <c r="Z692" s="75" t="n">
        <v>0</v>
      </c>
      <c r="AA692" s="70"/>
      <c r="AB692" s="70" t="s">
        <v>133</v>
      </c>
      <c r="AC692" s="70" t="s">
        <v>134</v>
      </c>
      <c r="AD692" s="3"/>
      <c r="AE692" s="3"/>
      <c r="AF692" s="70" t="s">
        <v>134</v>
      </c>
      <c r="AG692" s="121" t="n">
        <f aca="false">IFERROR(INDEX(Last6M_AvgSales_Ref!$B$2:$B$12659,MATCH(D692,Last6M_AvgSales_Ref!$A$2:$A$12659,0)),"")</f>
        <v>49.3583333333333</v>
      </c>
    </row>
    <row r="693" customFormat="false" ht="14.25" hidden="false" customHeight="true" outlineLevel="0" collapsed="false">
      <c r="A693" s="70" t="s">
        <v>134</v>
      </c>
      <c r="B693" s="72" t="s">
        <v>77</v>
      </c>
      <c r="C693" s="72" t="s">
        <v>1938</v>
      </c>
      <c r="D693" s="72" t="n">
        <v>1000000806</v>
      </c>
      <c r="E693" s="73" t="s">
        <v>1939</v>
      </c>
      <c r="F693" s="74" t="n">
        <v>40794</v>
      </c>
      <c r="G693" s="67" t="str">
        <f aca="false">IF(I693&gt;0,"Targeted Dealer","-")</f>
        <v>Targeted Dealer</v>
      </c>
      <c r="H693" s="67"/>
      <c r="I693" s="68" t="n">
        <v>510</v>
      </c>
      <c r="J693" s="68" t="n">
        <f aca="false">I693/$J$1*($J$1-$E$1)</f>
        <v>510</v>
      </c>
      <c r="K693" s="69" t="n">
        <v>262.5</v>
      </c>
      <c r="L693" s="69" t="n">
        <f aca="false">I693-K693</f>
        <v>247.5</v>
      </c>
      <c r="M693" s="69" t="n">
        <f aca="false">IFERROR((K693/J693%),"-")</f>
        <v>51.4705882352941</v>
      </c>
      <c r="N693" s="97" t="n">
        <v>276.7</v>
      </c>
      <c r="O693" s="98" t="str">
        <f aca="false">IF(F693&lt;=$P$2,"June","")</f>
        <v>June</v>
      </c>
      <c r="P693" s="97" t="n">
        <f aca="false">N693</f>
        <v>276.7</v>
      </c>
      <c r="Q693" s="99" t="n">
        <f aca="false">K693-P693</f>
        <v>-14.2</v>
      </c>
      <c r="R693" s="98" t="n">
        <f aca="false">IFERROR(IF(O693="May",(K693/P693-1))," ")</f>
        <v>0</v>
      </c>
      <c r="S693" s="100" t="str">
        <f aca="false">IF(N693&gt;0,IF(O693="","-",IF(R693&lt;0%,"DEGROWTH","GROWTH")))</f>
        <v>GROWTH</v>
      </c>
      <c r="T693" s="69" t="n">
        <v>225.5</v>
      </c>
      <c r="U693" s="101" t="str">
        <f aca="false">IF(F693&lt;=$V$2,"May","")</f>
        <v>May</v>
      </c>
      <c r="V693" s="69" t="n">
        <f aca="false">T693</f>
        <v>225.5</v>
      </c>
      <c r="W693" s="102" t="n">
        <f aca="false">K693-V693</f>
        <v>37</v>
      </c>
      <c r="X693" s="103" t="n">
        <f aca="false">IFERROR(IF(U693="June",(K693/V693-1)),0)</f>
        <v>0</v>
      </c>
      <c r="Y693" s="104" t="str">
        <f aca="false">IF(T693&gt;0,IF(U693="","-",IF(X693&lt;0%,"DEGROWTH","GROWTH")))</f>
        <v>GROWTH</v>
      </c>
      <c r="Z693" s="75" t="n">
        <v>0</v>
      </c>
      <c r="AA693" s="70"/>
      <c r="AB693" s="70" t="s">
        <v>133</v>
      </c>
      <c r="AC693" s="70" t="s">
        <v>134</v>
      </c>
      <c r="AD693" s="3"/>
      <c r="AE693" s="3"/>
      <c r="AF693" s="70" t="s">
        <v>134</v>
      </c>
      <c r="AG693" s="121" t="n">
        <f aca="false">IFERROR(INDEX(Last6M_AvgSales_Ref!$B$2:$B$12659,MATCH(D693,Last6M_AvgSales_Ref!$A$2:$A$12659,0)),"")</f>
        <v>296.041666666667</v>
      </c>
    </row>
    <row r="694" customFormat="false" ht="14.25" hidden="false" customHeight="true" outlineLevel="0" collapsed="false">
      <c r="A694" s="70" t="s">
        <v>134</v>
      </c>
      <c r="B694" s="72" t="s">
        <v>77</v>
      </c>
      <c r="C694" s="72" t="s">
        <v>1940</v>
      </c>
      <c r="D694" s="72" t="n">
        <v>1000000789</v>
      </c>
      <c r="E694" s="73" t="s">
        <v>1941</v>
      </c>
      <c r="F694" s="74" t="n">
        <v>41398</v>
      </c>
      <c r="G694" s="67" t="str">
        <f aca="false">IF(I694&gt;0,"Targeted Dealer","-")</f>
        <v>Targeted Dealer</v>
      </c>
      <c r="H694" s="67"/>
      <c r="I694" s="68" t="n">
        <v>130</v>
      </c>
      <c r="J694" s="68" t="n">
        <f aca="false">I694/$J$1*($J$1-$E$1)</f>
        <v>130</v>
      </c>
      <c r="K694" s="69" t="n">
        <v>20</v>
      </c>
      <c r="L694" s="69" t="n">
        <f aca="false">I694-K694</f>
        <v>110</v>
      </c>
      <c r="M694" s="69" t="n">
        <f aca="false">IFERROR((K694/J694%),"-")</f>
        <v>15.3846153846154</v>
      </c>
      <c r="N694" s="97" t="n">
        <v>52.5</v>
      </c>
      <c r="O694" s="98" t="str">
        <f aca="false">IF(F694&lt;=$P$2,"June","")</f>
        <v>June</v>
      </c>
      <c r="P694" s="97" t="n">
        <f aca="false">N694</f>
        <v>52.5</v>
      </c>
      <c r="Q694" s="99" t="n">
        <f aca="false">K694-P694</f>
        <v>-32.5</v>
      </c>
      <c r="R694" s="98" t="n">
        <f aca="false">IFERROR(IF(O694="May",(K694/P694-1))," ")</f>
        <v>0</v>
      </c>
      <c r="S694" s="100" t="str">
        <f aca="false">IF(N694&gt;0,IF(O694="","-",IF(R694&lt;0%,"DEGROWTH","GROWTH")))</f>
        <v>GROWTH</v>
      </c>
      <c r="T694" s="69" t="n">
        <v>82.5</v>
      </c>
      <c r="U694" s="101" t="str">
        <f aca="false">IF(F694&lt;=$V$2,"May","")</f>
        <v>May</v>
      </c>
      <c r="V694" s="69" t="n">
        <f aca="false">T694</f>
        <v>82.5</v>
      </c>
      <c r="W694" s="102" t="n">
        <f aca="false">K694-V694</f>
        <v>-62.5</v>
      </c>
      <c r="X694" s="103" t="n">
        <f aca="false">IFERROR(IF(U694="June",(K694/V694-1)),0)</f>
        <v>0</v>
      </c>
      <c r="Y694" s="104" t="str">
        <f aca="false">IF(T694&gt;0,IF(U694="","-",IF(X694&lt;0%,"DEGROWTH","GROWTH")))</f>
        <v>GROWTH</v>
      </c>
      <c r="Z694" s="75" t="n">
        <v>0</v>
      </c>
      <c r="AA694" s="70"/>
      <c r="AB694" s="70" t="s">
        <v>133</v>
      </c>
      <c r="AC694" s="70" t="s">
        <v>134</v>
      </c>
      <c r="AD694" s="3"/>
      <c r="AE694" s="3"/>
      <c r="AF694" s="70" t="s">
        <v>134</v>
      </c>
      <c r="AG694" s="121" t="n">
        <f aca="false">IFERROR(INDEX(Last6M_AvgSales_Ref!$B$2:$B$12659,MATCH(D694,Last6M_AvgSales_Ref!$A$2:$A$12659,0)),"")</f>
        <v>61</v>
      </c>
    </row>
    <row r="695" customFormat="false" ht="14.25" hidden="false" customHeight="true" outlineLevel="0" collapsed="false">
      <c r="A695" s="70" t="s">
        <v>134</v>
      </c>
      <c r="B695" s="72" t="s">
        <v>77</v>
      </c>
      <c r="C695" s="72" t="s">
        <v>1942</v>
      </c>
      <c r="D695" s="72" t="n">
        <v>1000000805</v>
      </c>
      <c r="E695" s="73" t="s">
        <v>1943</v>
      </c>
      <c r="F695" s="74" t="n">
        <v>41403</v>
      </c>
      <c r="G695" s="67" t="str">
        <f aca="false">IF(I695&gt;0,"Targeted Dealer","-")</f>
        <v>Targeted Dealer</v>
      </c>
      <c r="H695" s="67"/>
      <c r="I695" s="68" t="n">
        <v>200</v>
      </c>
      <c r="J695" s="68" t="n">
        <f aca="false">I695/$J$1*($J$1-$E$1)</f>
        <v>200</v>
      </c>
      <c r="K695" s="69" t="n">
        <v>97.5</v>
      </c>
      <c r="L695" s="69" t="n">
        <f aca="false">I695-K695</f>
        <v>102.5</v>
      </c>
      <c r="M695" s="69" t="n">
        <f aca="false">IFERROR((K695/J695%),"-")</f>
        <v>48.75</v>
      </c>
      <c r="N695" s="97" t="n">
        <v>145</v>
      </c>
      <c r="O695" s="98" t="str">
        <f aca="false">IF(F695&lt;=$P$2,"June","")</f>
        <v>June</v>
      </c>
      <c r="P695" s="97" t="n">
        <f aca="false">N695</f>
        <v>145</v>
      </c>
      <c r="Q695" s="99" t="n">
        <f aca="false">K695-P695</f>
        <v>-47.5</v>
      </c>
      <c r="R695" s="98" t="n">
        <f aca="false">IFERROR(IF(O695="May",(K695/P695-1))," ")</f>
        <v>0</v>
      </c>
      <c r="S695" s="100" t="str">
        <f aca="false">IF(N695&gt;0,IF(O695="","-",IF(R695&lt;0%,"DEGROWTH","GROWTH")))</f>
        <v>GROWTH</v>
      </c>
      <c r="T695" s="69" t="n">
        <v>98.5</v>
      </c>
      <c r="U695" s="101" t="str">
        <f aca="false">IF(F695&lt;=$V$2,"May","")</f>
        <v>May</v>
      </c>
      <c r="V695" s="69" t="n">
        <f aca="false">T695</f>
        <v>98.5</v>
      </c>
      <c r="W695" s="102" t="n">
        <f aca="false">K695-V695</f>
        <v>-1</v>
      </c>
      <c r="X695" s="103" t="n">
        <f aca="false">IFERROR(IF(U695="June",(K695/V695-1)),0)</f>
        <v>0</v>
      </c>
      <c r="Y695" s="104" t="str">
        <f aca="false">IF(T695&gt;0,IF(U695="","-",IF(X695&lt;0%,"DEGROWTH","GROWTH")))</f>
        <v>GROWTH</v>
      </c>
      <c r="Z695" s="75" t="n">
        <v>0</v>
      </c>
      <c r="AA695" s="70"/>
      <c r="AB695" s="70" t="s">
        <v>133</v>
      </c>
      <c r="AC695" s="70" t="s">
        <v>134</v>
      </c>
      <c r="AD695" s="3"/>
      <c r="AE695" s="3"/>
      <c r="AF695" s="70" t="s">
        <v>134</v>
      </c>
      <c r="AG695" s="121" t="n">
        <f aca="false">IFERROR(INDEX(Last6M_AvgSales_Ref!$B$2:$B$12659,MATCH(D695,Last6M_AvgSales_Ref!$A$2:$A$12659,0)),"")</f>
        <v>155.9</v>
      </c>
    </row>
    <row r="696" customFormat="false" ht="14.25" hidden="false" customHeight="true" outlineLevel="0" collapsed="false">
      <c r="A696" s="70" t="s">
        <v>134</v>
      </c>
      <c r="B696" s="72" t="s">
        <v>77</v>
      </c>
      <c r="C696" s="72" t="s">
        <v>1944</v>
      </c>
      <c r="D696" s="72" t="n">
        <v>1000000808</v>
      </c>
      <c r="E696" s="73" t="s">
        <v>1945</v>
      </c>
      <c r="F696" s="74" t="n">
        <v>41411</v>
      </c>
      <c r="G696" s="67" t="str">
        <f aca="false">IF(I696&gt;0,"Targeted Dealer","-")</f>
        <v>Targeted Dealer</v>
      </c>
      <c r="H696" s="67"/>
      <c r="I696" s="68" t="n">
        <v>600</v>
      </c>
      <c r="J696" s="68" t="n">
        <f aca="false">I696/$J$1*($J$1-$E$1)</f>
        <v>600</v>
      </c>
      <c r="K696" s="69" t="n">
        <v>281</v>
      </c>
      <c r="L696" s="69" t="n">
        <f aca="false">I696-K696</f>
        <v>319</v>
      </c>
      <c r="M696" s="69" t="n">
        <f aca="false">IFERROR((K696/J696%),"-")</f>
        <v>46.8333333333333</v>
      </c>
      <c r="N696" s="97" t="n">
        <v>241</v>
      </c>
      <c r="O696" s="98" t="str">
        <f aca="false">IF(F696&lt;=$P$2,"June","")</f>
        <v>June</v>
      </c>
      <c r="P696" s="97" t="n">
        <f aca="false">N696</f>
        <v>241</v>
      </c>
      <c r="Q696" s="99" t="n">
        <f aca="false">K696-P696</f>
        <v>40</v>
      </c>
      <c r="R696" s="98" t="n">
        <f aca="false">IFERROR(IF(O696="May",(K696/P696-1))," ")</f>
        <v>0</v>
      </c>
      <c r="S696" s="100" t="str">
        <f aca="false">IF(N696&gt;0,IF(O696="","-",IF(R696&lt;0%,"DEGROWTH","GROWTH")))</f>
        <v>GROWTH</v>
      </c>
      <c r="T696" s="69" t="n">
        <v>322.5</v>
      </c>
      <c r="U696" s="101" t="str">
        <f aca="false">IF(F696&lt;=$V$2,"May","")</f>
        <v>May</v>
      </c>
      <c r="V696" s="69" t="n">
        <f aca="false">T696</f>
        <v>322.5</v>
      </c>
      <c r="W696" s="102" t="n">
        <f aca="false">K696-V696</f>
        <v>-41.5</v>
      </c>
      <c r="X696" s="103" t="n">
        <f aca="false">IFERROR(IF(U696="June",(K696/V696-1)),0)</f>
        <v>0</v>
      </c>
      <c r="Y696" s="104" t="str">
        <f aca="false">IF(T696&gt;0,IF(U696="","-",IF(X696&lt;0%,"DEGROWTH","GROWTH")))</f>
        <v>GROWTH</v>
      </c>
      <c r="Z696" s="75" t="n">
        <v>0</v>
      </c>
      <c r="AA696" s="70"/>
      <c r="AB696" s="70" t="s">
        <v>133</v>
      </c>
      <c r="AC696" s="70" t="s">
        <v>134</v>
      </c>
      <c r="AD696" s="3"/>
      <c r="AE696" s="3"/>
      <c r="AF696" s="70" t="s">
        <v>134</v>
      </c>
      <c r="AG696" s="121" t="n">
        <f aca="false">IFERROR(INDEX(Last6M_AvgSales_Ref!$B$2:$B$12659,MATCH(D696,Last6M_AvgSales_Ref!$A$2:$A$12659,0)),"")</f>
        <v>283.691666666667</v>
      </c>
    </row>
    <row r="697" customFormat="false" ht="14.25" hidden="false" customHeight="true" outlineLevel="0" collapsed="false">
      <c r="A697" s="70" t="s">
        <v>134</v>
      </c>
      <c r="B697" s="72" t="s">
        <v>77</v>
      </c>
      <c r="C697" s="72" t="s">
        <v>1946</v>
      </c>
      <c r="D697" s="72" t="n">
        <v>1000000798</v>
      </c>
      <c r="E697" s="73" t="s">
        <v>1947</v>
      </c>
      <c r="F697" s="74" t="n">
        <v>41416</v>
      </c>
      <c r="G697" s="67" t="str">
        <f aca="false">IF(I697&gt;0,"Targeted Dealer","-")</f>
        <v>Targeted Dealer</v>
      </c>
      <c r="H697" s="67"/>
      <c r="I697" s="68" t="n">
        <v>130</v>
      </c>
      <c r="J697" s="68" t="n">
        <f aca="false">I697/$J$1*($J$1-$E$1)</f>
        <v>130</v>
      </c>
      <c r="K697" s="69" t="n">
        <v>65.5</v>
      </c>
      <c r="L697" s="69" t="n">
        <f aca="false">I697-K697</f>
        <v>64.5</v>
      </c>
      <c r="M697" s="69" t="n">
        <f aca="false">IFERROR((K697/J697%),"-")</f>
        <v>50.3846153846154</v>
      </c>
      <c r="N697" s="97" t="n">
        <v>60</v>
      </c>
      <c r="O697" s="98" t="str">
        <f aca="false">IF(F697&lt;=$P$2,"June","")</f>
        <v>June</v>
      </c>
      <c r="P697" s="97" t="n">
        <f aca="false">N697</f>
        <v>60</v>
      </c>
      <c r="Q697" s="99" t="n">
        <f aca="false">K697-P697</f>
        <v>5.5</v>
      </c>
      <c r="R697" s="98" t="n">
        <f aca="false">IFERROR(IF(O697="May",(K697/P697-1))," ")</f>
        <v>0</v>
      </c>
      <c r="S697" s="100" t="str">
        <f aca="false">IF(N697&gt;0,IF(O697="","-",IF(R697&lt;0%,"DEGROWTH","GROWTH")))</f>
        <v>GROWTH</v>
      </c>
      <c r="T697" s="69" t="n">
        <v>75</v>
      </c>
      <c r="U697" s="101" t="str">
        <f aca="false">IF(F697&lt;=$V$2,"May","")</f>
        <v>May</v>
      </c>
      <c r="V697" s="69" t="n">
        <f aca="false">T697</f>
        <v>75</v>
      </c>
      <c r="W697" s="102" t="n">
        <f aca="false">K697-V697</f>
        <v>-9.5</v>
      </c>
      <c r="X697" s="103" t="n">
        <f aca="false">IFERROR(IF(U697="June",(K697/V697-1)),0)</f>
        <v>0</v>
      </c>
      <c r="Y697" s="104" t="str">
        <f aca="false">IF(T697&gt;0,IF(U697="","-",IF(X697&lt;0%,"DEGROWTH","GROWTH")))</f>
        <v>GROWTH</v>
      </c>
      <c r="Z697" s="75" t="n">
        <v>0</v>
      </c>
      <c r="AA697" s="70"/>
      <c r="AB697" s="70" t="s">
        <v>133</v>
      </c>
      <c r="AC697" s="70" t="s">
        <v>134</v>
      </c>
      <c r="AD697" s="3"/>
      <c r="AE697" s="3"/>
      <c r="AF697" s="70" t="s">
        <v>134</v>
      </c>
      <c r="AG697" s="121" t="n">
        <f aca="false">IFERROR(INDEX(Last6M_AvgSales_Ref!$B$2:$B$12659,MATCH(D697,Last6M_AvgSales_Ref!$A$2:$A$12659,0)),"")</f>
        <v>62.6666666666667</v>
      </c>
    </row>
    <row r="698" customFormat="false" ht="14.25" hidden="false" customHeight="true" outlineLevel="0" collapsed="false">
      <c r="A698" s="70" t="s">
        <v>134</v>
      </c>
      <c r="B698" s="72" t="s">
        <v>77</v>
      </c>
      <c r="C698" s="72" t="s">
        <v>1948</v>
      </c>
      <c r="D698" s="72" t="n">
        <v>1000000797</v>
      </c>
      <c r="E698" s="73" t="s">
        <v>1949</v>
      </c>
      <c r="F698" s="74" t="n">
        <v>41422</v>
      </c>
      <c r="G698" s="67" t="str">
        <f aca="false">IF(I698&gt;0,"Targeted Dealer","-")</f>
        <v>Targeted Dealer</v>
      </c>
      <c r="H698" s="67"/>
      <c r="I698" s="68" t="n">
        <v>320</v>
      </c>
      <c r="J698" s="68" t="n">
        <f aca="false">I698/$J$1*($J$1-$E$1)</f>
        <v>320</v>
      </c>
      <c r="K698" s="69" t="n">
        <v>180</v>
      </c>
      <c r="L698" s="69" t="n">
        <f aca="false">I698-K698</f>
        <v>140</v>
      </c>
      <c r="M698" s="69" t="n">
        <f aca="false">IFERROR((K698/J698%),"-")</f>
        <v>56.25</v>
      </c>
      <c r="N698" s="97" t="n">
        <v>201</v>
      </c>
      <c r="O698" s="98" t="str">
        <f aca="false">IF(F698&lt;=$P$2,"June","")</f>
        <v>June</v>
      </c>
      <c r="P698" s="97" t="n">
        <f aca="false">N698</f>
        <v>201</v>
      </c>
      <c r="Q698" s="99" t="n">
        <f aca="false">K698-P698</f>
        <v>-21</v>
      </c>
      <c r="R698" s="98" t="n">
        <f aca="false">IFERROR(IF(O698="May",(K698/P698-1))," ")</f>
        <v>0</v>
      </c>
      <c r="S698" s="100" t="str">
        <f aca="false">IF(N698&gt;0,IF(O698="","-",IF(R698&lt;0%,"DEGROWTH","GROWTH")))</f>
        <v>GROWTH</v>
      </c>
      <c r="T698" s="69" t="n">
        <v>163.5</v>
      </c>
      <c r="U698" s="101" t="str">
        <f aca="false">IF(F698&lt;=$V$2,"May","")</f>
        <v>May</v>
      </c>
      <c r="V698" s="69" t="n">
        <f aca="false">T698</f>
        <v>163.5</v>
      </c>
      <c r="W698" s="102" t="n">
        <f aca="false">K698-V698</f>
        <v>16.5</v>
      </c>
      <c r="X698" s="103" t="n">
        <f aca="false">IFERROR(IF(U698="June",(K698/V698-1)),0)</f>
        <v>0</v>
      </c>
      <c r="Y698" s="104" t="str">
        <f aca="false">IF(T698&gt;0,IF(U698="","-",IF(X698&lt;0%,"DEGROWTH","GROWTH")))</f>
        <v>GROWTH</v>
      </c>
      <c r="Z698" s="75" t="n">
        <v>0</v>
      </c>
      <c r="AA698" s="70"/>
      <c r="AB698" s="70" t="s">
        <v>133</v>
      </c>
      <c r="AC698" s="70" t="s">
        <v>134</v>
      </c>
      <c r="AD698" s="3"/>
      <c r="AE698" s="3"/>
      <c r="AF698" s="70" t="s">
        <v>134</v>
      </c>
      <c r="AG698" s="121" t="n">
        <f aca="false">IFERROR(INDEX(Last6M_AvgSales_Ref!$B$2:$B$12659,MATCH(D698,Last6M_AvgSales_Ref!$A$2:$A$12659,0)),"")</f>
        <v>250.875</v>
      </c>
    </row>
    <row r="699" customFormat="false" ht="14.25" hidden="false" customHeight="true" outlineLevel="0" collapsed="false">
      <c r="A699" s="70" t="s">
        <v>134</v>
      </c>
      <c r="B699" s="72" t="s">
        <v>77</v>
      </c>
      <c r="C699" s="72" t="s">
        <v>1950</v>
      </c>
      <c r="D699" s="72" t="n">
        <v>1000000803</v>
      </c>
      <c r="E699" s="73" t="s">
        <v>1951</v>
      </c>
      <c r="F699" s="74" t="n">
        <v>41523</v>
      </c>
      <c r="G699" s="67" t="str">
        <f aca="false">IF(I699&gt;0,"Targeted Dealer","-")</f>
        <v>Targeted Dealer</v>
      </c>
      <c r="H699" s="67"/>
      <c r="I699" s="68" t="n">
        <v>140</v>
      </c>
      <c r="J699" s="68" t="n">
        <f aca="false">I699/$J$1*($J$1-$E$1)</f>
        <v>140</v>
      </c>
      <c r="K699" s="69" t="n">
        <v>39.5</v>
      </c>
      <c r="L699" s="69" t="n">
        <f aca="false">I699-K699</f>
        <v>100.5</v>
      </c>
      <c r="M699" s="69" t="n">
        <f aca="false">IFERROR((K699/J699%),"-")</f>
        <v>28.2142857142857</v>
      </c>
      <c r="N699" s="97" t="n">
        <v>33.5</v>
      </c>
      <c r="O699" s="98" t="str">
        <f aca="false">IF(F699&lt;=$P$2,"June","")</f>
        <v>June</v>
      </c>
      <c r="P699" s="97" t="n">
        <f aca="false">N699</f>
        <v>33.5</v>
      </c>
      <c r="Q699" s="99" t="n">
        <f aca="false">K699-P699</f>
        <v>6</v>
      </c>
      <c r="R699" s="98" t="n">
        <f aca="false">IFERROR(IF(O699="May",(K699/P699-1))," ")</f>
        <v>0</v>
      </c>
      <c r="S699" s="100" t="str">
        <f aca="false">IF(N699&gt;0,IF(O699="","-",IF(R699&lt;0%,"DEGROWTH","GROWTH")))</f>
        <v>GROWTH</v>
      </c>
      <c r="T699" s="69" t="n">
        <v>65.8</v>
      </c>
      <c r="U699" s="101" t="str">
        <f aca="false">IF(F699&lt;=$V$2,"May","")</f>
        <v>May</v>
      </c>
      <c r="V699" s="69" t="n">
        <f aca="false">T699</f>
        <v>65.8</v>
      </c>
      <c r="W699" s="102" t="n">
        <f aca="false">K699-V699</f>
        <v>-26.3</v>
      </c>
      <c r="X699" s="103" t="n">
        <f aca="false">IFERROR(IF(U699="June",(K699/V699-1)),0)</f>
        <v>0</v>
      </c>
      <c r="Y699" s="104" t="str">
        <f aca="false">IF(T699&gt;0,IF(U699="","-",IF(X699&lt;0%,"DEGROWTH","GROWTH")))</f>
        <v>GROWTH</v>
      </c>
      <c r="Z699" s="75" t="n">
        <v>0</v>
      </c>
      <c r="AA699" s="70"/>
      <c r="AB699" s="70" t="s">
        <v>133</v>
      </c>
      <c r="AC699" s="70" t="s">
        <v>134</v>
      </c>
      <c r="AD699" s="3"/>
      <c r="AE699" s="3"/>
      <c r="AF699" s="70" t="s">
        <v>134</v>
      </c>
      <c r="AG699" s="121" t="n">
        <f aca="false">IFERROR(INDEX(Last6M_AvgSales_Ref!$B$2:$B$12659,MATCH(D699,Last6M_AvgSales_Ref!$A$2:$A$12659,0)),"")</f>
        <v>75.175</v>
      </c>
    </row>
    <row r="700" customFormat="false" ht="14.25" hidden="false" customHeight="true" outlineLevel="0" collapsed="false">
      <c r="A700" s="70" t="s">
        <v>134</v>
      </c>
      <c r="B700" s="72" t="s">
        <v>77</v>
      </c>
      <c r="C700" s="72" t="s">
        <v>1952</v>
      </c>
      <c r="D700" s="72" t="n">
        <v>1000000802</v>
      </c>
      <c r="E700" s="73" t="s">
        <v>1953</v>
      </c>
      <c r="F700" s="74" t="n">
        <v>41823</v>
      </c>
      <c r="G700" s="67" t="str">
        <f aca="false">IF(I700&gt;0,"Targeted Dealer","-")</f>
        <v>Targeted Dealer</v>
      </c>
      <c r="H700" s="67"/>
      <c r="I700" s="68" t="n">
        <v>80</v>
      </c>
      <c r="J700" s="68" t="n">
        <f aca="false">I700/$J$1*($J$1-$E$1)</f>
        <v>80</v>
      </c>
      <c r="K700" s="69" t="n">
        <v>20.95</v>
      </c>
      <c r="L700" s="69" t="n">
        <f aca="false">I700-K700</f>
        <v>59.05</v>
      </c>
      <c r="M700" s="69" t="n">
        <f aca="false">IFERROR((K700/J700%),"-")</f>
        <v>26.1875</v>
      </c>
      <c r="N700" s="97" t="n">
        <v>20</v>
      </c>
      <c r="O700" s="98" t="str">
        <f aca="false">IF(F700&lt;=$P$2,"June","")</f>
        <v>June</v>
      </c>
      <c r="P700" s="97" t="n">
        <f aca="false">N700</f>
        <v>20</v>
      </c>
      <c r="Q700" s="99" t="n">
        <f aca="false">K700-P700</f>
        <v>0.949999999999999</v>
      </c>
      <c r="R700" s="98" t="n">
        <f aca="false">IFERROR(IF(O700="May",(K700/P700-1))," ")</f>
        <v>0</v>
      </c>
      <c r="S700" s="100" t="str">
        <f aca="false">IF(N700&gt;0,IF(O700="","-",IF(R700&lt;0%,"DEGROWTH","GROWTH")))</f>
        <v>GROWTH</v>
      </c>
      <c r="T700" s="69" t="n">
        <v>16</v>
      </c>
      <c r="U700" s="101" t="str">
        <f aca="false">IF(F700&lt;=$V$2,"May","")</f>
        <v>May</v>
      </c>
      <c r="V700" s="69" t="n">
        <f aca="false">T700</f>
        <v>16</v>
      </c>
      <c r="W700" s="102" t="n">
        <f aca="false">K700-V700</f>
        <v>4.95</v>
      </c>
      <c r="X700" s="103" t="n">
        <f aca="false">IFERROR(IF(U700="June",(K700/V700-1)),0)</f>
        <v>0</v>
      </c>
      <c r="Y700" s="104" t="str">
        <f aca="false">IF(T700&gt;0,IF(U700="","-",IF(X700&lt;0%,"DEGROWTH","GROWTH")))</f>
        <v>GROWTH</v>
      </c>
      <c r="Z700" s="75" t="n">
        <v>0</v>
      </c>
      <c r="AA700" s="70"/>
      <c r="AB700" s="70" t="s">
        <v>133</v>
      </c>
      <c r="AC700" s="70" t="s">
        <v>134</v>
      </c>
      <c r="AD700" s="3"/>
      <c r="AE700" s="3"/>
      <c r="AF700" s="70" t="s">
        <v>134</v>
      </c>
      <c r="AG700" s="121" t="n">
        <f aca="false">IFERROR(INDEX(Last6M_AvgSales_Ref!$B$2:$B$12659,MATCH(D700,Last6M_AvgSales_Ref!$A$2:$A$12659,0)),"")</f>
        <v>42.8666666666667</v>
      </c>
    </row>
    <row r="701" customFormat="false" ht="14.25" hidden="false" customHeight="true" outlineLevel="0" collapsed="false">
      <c r="A701" s="70" t="s">
        <v>134</v>
      </c>
      <c r="B701" s="72" t="s">
        <v>77</v>
      </c>
      <c r="C701" s="72" t="s">
        <v>1954</v>
      </c>
      <c r="D701" s="72" t="n">
        <v>1000000801</v>
      </c>
      <c r="E701" s="73" t="s">
        <v>1955</v>
      </c>
      <c r="F701" s="74" t="n">
        <v>42563</v>
      </c>
      <c r="G701" s="67" t="str">
        <f aca="false">IF(I701&gt;0,"Targeted Dealer","-")</f>
        <v>Targeted Dealer</v>
      </c>
      <c r="H701" s="67"/>
      <c r="I701" s="68" t="n">
        <v>200</v>
      </c>
      <c r="J701" s="68" t="n">
        <f aca="false">I701/$J$1*($J$1-$E$1)</f>
        <v>200</v>
      </c>
      <c r="K701" s="69" t="n">
        <v>140</v>
      </c>
      <c r="L701" s="69" t="n">
        <f aca="false">I701-K701</f>
        <v>60</v>
      </c>
      <c r="M701" s="69" t="n">
        <f aca="false">IFERROR((K701/J701%),"-")</f>
        <v>70</v>
      </c>
      <c r="N701" s="97" t="n">
        <v>160</v>
      </c>
      <c r="O701" s="98" t="str">
        <f aca="false">IF(F701&lt;=$P$2,"June","")</f>
        <v>June</v>
      </c>
      <c r="P701" s="97" t="n">
        <f aca="false">N701</f>
        <v>160</v>
      </c>
      <c r="Q701" s="99" t="n">
        <f aca="false">K701-P701</f>
        <v>-20</v>
      </c>
      <c r="R701" s="98" t="n">
        <f aca="false">IFERROR(IF(O701="May",(K701/P701-1))," ")</f>
        <v>0</v>
      </c>
      <c r="S701" s="100" t="str">
        <f aca="false">IF(N701&gt;0,IF(O701="","-",IF(R701&lt;0%,"DEGROWTH","GROWTH")))</f>
        <v>GROWTH</v>
      </c>
      <c r="T701" s="69" t="n">
        <v>94.8</v>
      </c>
      <c r="U701" s="101" t="str">
        <f aca="false">IF(F701&lt;=$V$2,"May","")</f>
        <v>May</v>
      </c>
      <c r="V701" s="69" t="n">
        <f aca="false">T701</f>
        <v>94.8</v>
      </c>
      <c r="W701" s="102" t="n">
        <f aca="false">K701-V701</f>
        <v>45.2</v>
      </c>
      <c r="X701" s="103" t="n">
        <f aca="false">IFERROR(IF(U701="June",(K701/V701-1)),0)</f>
        <v>0</v>
      </c>
      <c r="Y701" s="104" t="str">
        <f aca="false">IF(T701&gt;0,IF(U701="","-",IF(X701&lt;0%,"DEGROWTH","GROWTH")))</f>
        <v>GROWTH</v>
      </c>
      <c r="Z701" s="75" t="n">
        <v>0</v>
      </c>
      <c r="AA701" s="70"/>
      <c r="AB701" s="70" t="s">
        <v>133</v>
      </c>
      <c r="AC701" s="70" t="s">
        <v>134</v>
      </c>
      <c r="AD701" s="3"/>
      <c r="AE701" s="3"/>
      <c r="AF701" s="70" t="s">
        <v>134</v>
      </c>
      <c r="AG701" s="121" t="n">
        <f aca="false">IFERROR(INDEX(Last6M_AvgSales_Ref!$B$2:$B$12659,MATCH(D701,Last6M_AvgSales_Ref!$A$2:$A$12659,0)),"")</f>
        <v>103.7</v>
      </c>
    </row>
    <row r="702" customFormat="false" ht="14.25" hidden="false" customHeight="true" outlineLevel="0" collapsed="false">
      <c r="A702" s="70" t="s">
        <v>134</v>
      </c>
      <c r="B702" s="72" t="s">
        <v>77</v>
      </c>
      <c r="C702" s="72" t="s">
        <v>1956</v>
      </c>
      <c r="D702" s="72" t="n">
        <v>1000000809</v>
      </c>
      <c r="E702" s="73" t="s">
        <v>1957</v>
      </c>
      <c r="F702" s="74" t="n">
        <v>42878</v>
      </c>
      <c r="G702" s="67" t="str">
        <f aca="false">IF(I702&gt;0,"Targeted Dealer","-")</f>
        <v>Targeted Dealer</v>
      </c>
      <c r="H702" s="67"/>
      <c r="I702" s="68" t="n">
        <v>360</v>
      </c>
      <c r="J702" s="68" t="n">
        <f aca="false">I702/$J$1*($J$1-$E$1)</f>
        <v>360</v>
      </c>
      <c r="K702" s="69" t="n">
        <v>270.7</v>
      </c>
      <c r="L702" s="69" t="n">
        <f aca="false">I702-K702</f>
        <v>89.3</v>
      </c>
      <c r="M702" s="69" t="n">
        <f aca="false">IFERROR((K702/J702%),"-")</f>
        <v>75.1944444444444</v>
      </c>
      <c r="N702" s="97" t="n">
        <v>200</v>
      </c>
      <c r="O702" s="98" t="str">
        <f aca="false">IF(F702&lt;=$P$2,"June","")</f>
        <v>June</v>
      </c>
      <c r="P702" s="97" t="n">
        <f aca="false">N702</f>
        <v>200</v>
      </c>
      <c r="Q702" s="99" t="n">
        <f aca="false">K702-P702</f>
        <v>70.7</v>
      </c>
      <c r="R702" s="98" t="n">
        <f aca="false">IFERROR(IF(O702="May",(K702/P702-1))," ")</f>
        <v>0</v>
      </c>
      <c r="S702" s="100" t="str">
        <f aca="false">IF(N702&gt;0,IF(O702="","-",IF(R702&lt;0%,"DEGROWTH","GROWTH")))</f>
        <v>GROWTH</v>
      </c>
      <c r="T702" s="69" t="n">
        <v>133</v>
      </c>
      <c r="U702" s="101" t="str">
        <f aca="false">IF(F702&lt;=$V$2,"May","")</f>
        <v>May</v>
      </c>
      <c r="V702" s="69" t="n">
        <f aca="false">T702</f>
        <v>133</v>
      </c>
      <c r="W702" s="102" t="n">
        <f aca="false">K702-V702</f>
        <v>137.7</v>
      </c>
      <c r="X702" s="103" t="n">
        <f aca="false">IFERROR(IF(U702="June",(K702/V702-1)),0)</f>
        <v>0</v>
      </c>
      <c r="Y702" s="104" t="str">
        <f aca="false">IF(T702&gt;0,IF(U702="","-",IF(X702&lt;0%,"DEGROWTH","GROWTH")))</f>
        <v>GROWTH</v>
      </c>
      <c r="Z702" s="75" t="n">
        <v>0</v>
      </c>
      <c r="AA702" s="70"/>
      <c r="AB702" s="70" t="s">
        <v>133</v>
      </c>
      <c r="AC702" s="70" t="s">
        <v>134</v>
      </c>
      <c r="AD702" s="3"/>
      <c r="AE702" s="3"/>
      <c r="AF702" s="70" t="s">
        <v>134</v>
      </c>
      <c r="AG702" s="121" t="n">
        <f aca="false">IFERROR(INDEX(Last6M_AvgSales_Ref!$B$2:$B$12659,MATCH(D702,Last6M_AvgSales_Ref!$A$2:$A$12659,0)),"")</f>
        <v>316.325</v>
      </c>
    </row>
    <row r="703" customFormat="false" ht="14.25" hidden="false" customHeight="true" outlineLevel="0" collapsed="false">
      <c r="A703" s="70" t="s">
        <v>134</v>
      </c>
      <c r="B703" s="72" t="s">
        <v>77</v>
      </c>
      <c r="C703" s="72" t="s">
        <v>1958</v>
      </c>
      <c r="D703" s="72" t="n">
        <v>1000000807</v>
      </c>
      <c r="E703" s="73" t="s">
        <v>1959</v>
      </c>
      <c r="F703" s="74" t="n">
        <v>43414</v>
      </c>
      <c r="G703" s="67" t="str">
        <f aca="false">IF(I703&gt;0,"Targeted Dealer","-")</f>
        <v>Targeted Dealer</v>
      </c>
      <c r="H703" s="67"/>
      <c r="I703" s="68" t="n">
        <v>100</v>
      </c>
      <c r="J703" s="68" t="n">
        <f aca="false">I703/$J$1*($J$1-$E$1)</f>
        <v>100</v>
      </c>
      <c r="K703" s="69" t="n">
        <v>42.5</v>
      </c>
      <c r="L703" s="69" t="n">
        <f aca="false">I703-K703</f>
        <v>57.5</v>
      </c>
      <c r="M703" s="69" t="n">
        <f aca="false">IFERROR((K703/J703%),"-")</f>
        <v>42.5</v>
      </c>
      <c r="N703" s="97" t="n">
        <v>31</v>
      </c>
      <c r="O703" s="98" t="str">
        <f aca="false">IF(F703&lt;=$P$2,"June","")</f>
        <v>June</v>
      </c>
      <c r="P703" s="97" t="n">
        <f aca="false">N703</f>
        <v>31</v>
      </c>
      <c r="Q703" s="99" t="n">
        <f aca="false">K703-P703</f>
        <v>11.5</v>
      </c>
      <c r="R703" s="98" t="n">
        <f aca="false">IFERROR(IF(O703="May",(K703/P703-1))," ")</f>
        <v>0</v>
      </c>
      <c r="S703" s="100" t="str">
        <f aca="false">IF(N703&gt;0,IF(O703="","-",IF(R703&lt;0%,"DEGROWTH","GROWTH")))</f>
        <v>GROWTH</v>
      </c>
      <c r="T703" s="69" t="n">
        <v>43.5</v>
      </c>
      <c r="U703" s="101" t="str">
        <f aca="false">IF(F703&lt;=$V$2,"May","")</f>
        <v>May</v>
      </c>
      <c r="V703" s="69" t="n">
        <f aca="false">T703</f>
        <v>43.5</v>
      </c>
      <c r="W703" s="102" t="n">
        <f aca="false">K703-V703</f>
        <v>-1</v>
      </c>
      <c r="X703" s="103" t="n">
        <f aca="false">IFERROR(IF(U703="June",(K703/V703-1)),0)</f>
        <v>0</v>
      </c>
      <c r="Y703" s="104" t="str">
        <f aca="false">IF(T703&gt;0,IF(U703="","-",IF(X703&lt;0%,"DEGROWTH","GROWTH")))</f>
        <v>GROWTH</v>
      </c>
      <c r="Z703" s="75" t="n">
        <v>0</v>
      </c>
      <c r="AA703" s="70"/>
      <c r="AB703" s="70" t="s">
        <v>133</v>
      </c>
      <c r="AC703" s="70" t="s">
        <v>134</v>
      </c>
      <c r="AD703" s="3"/>
      <c r="AE703" s="3"/>
      <c r="AF703" s="70" t="s">
        <v>134</v>
      </c>
      <c r="AG703" s="121" t="n">
        <f aca="false">IFERROR(INDEX(Last6M_AvgSales_Ref!$B$2:$B$12659,MATCH(D703,Last6M_AvgSales_Ref!$A$2:$A$12659,0)),"")</f>
        <v>93.3333333333333</v>
      </c>
    </row>
    <row r="704" customFormat="false" ht="14.25" hidden="false" customHeight="true" outlineLevel="0" collapsed="false">
      <c r="A704" s="70" t="s">
        <v>134</v>
      </c>
      <c r="B704" s="72" t="s">
        <v>77</v>
      </c>
      <c r="C704" s="72" t="s">
        <v>1960</v>
      </c>
      <c r="D704" s="72" t="n">
        <v>1000000799</v>
      </c>
      <c r="E704" s="73" t="s">
        <v>1961</v>
      </c>
      <c r="F704" s="74" t="n">
        <v>43419</v>
      </c>
      <c r="G704" s="67" t="str">
        <f aca="false">IF(I704&gt;0,"Targeted Dealer","-")</f>
        <v>Targeted Dealer</v>
      </c>
      <c r="H704" s="67"/>
      <c r="I704" s="68" t="n">
        <v>60</v>
      </c>
      <c r="J704" s="68" t="n">
        <f aca="false">I704/$J$1*($J$1-$E$1)</f>
        <v>60</v>
      </c>
      <c r="K704" s="69" t="n">
        <v>20</v>
      </c>
      <c r="L704" s="69" t="n">
        <f aca="false">I704-K704</f>
        <v>40</v>
      </c>
      <c r="M704" s="69" t="n">
        <f aca="false">IFERROR((K704/J704%),"-")</f>
        <v>33.3333333333333</v>
      </c>
      <c r="N704" s="97" t="n">
        <v>20</v>
      </c>
      <c r="O704" s="98" t="str">
        <f aca="false">IF(F704&lt;=$P$2,"June","")</f>
        <v>June</v>
      </c>
      <c r="P704" s="97" t="n">
        <f aca="false">N704</f>
        <v>20</v>
      </c>
      <c r="Q704" s="99" t="n">
        <f aca="false">K704-P704</f>
        <v>0</v>
      </c>
      <c r="R704" s="98" t="n">
        <f aca="false">IFERROR(IF(O704="May",(K704/P704-1))," ")</f>
        <v>0</v>
      </c>
      <c r="S704" s="100" t="str">
        <f aca="false">IF(N704&gt;0,IF(O704="","-",IF(R704&lt;0%,"DEGROWTH","GROWTH")))</f>
        <v>GROWTH</v>
      </c>
      <c r="T704" s="69" t="n">
        <v>25.5</v>
      </c>
      <c r="U704" s="101" t="str">
        <f aca="false">IF(F704&lt;=$V$2,"May","")</f>
        <v>May</v>
      </c>
      <c r="V704" s="69" t="n">
        <f aca="false">T704</f>
        <v>25.5</v>
      </c>
      <c r="W704" s="102" t="n">
        <f aca="false">K704-V704</f>
        <v>-5.5</v>
      </c>
      <c r="X704" s="103" t="n">
        <f aca="false">IFERROR(IF(U704="June",(K704/V704-1)),0)</f>
        <v>0</v>
      </c>
      <c r="Y704" s="104" t="str">
        <f aca="false">IF(T704&gt;0,IF(U704="","-",IF(X704&lt;0%,"DEGROWTH","GROWTH")))</f>
        <v>GROWTH</v>
      </c>
      <c r="Z704" s="75" t="n">
        <v>0</v>
      </c>
      <c r="AA704" s="70"/>
      <c r="AB704" s="70" t="s">
        <v>133</v>
      </c>
      <c r="AC704" s="70" t="s">
        <v>134</v>
      </c>
      <c r="AD704" s="3"/>
      <c r="AE704" s="3"/>
      <c r="AF704" s="70" t="s">
        <v>134</v>
      </c>
      <c r="AG704" s="121" t="n">
        <f aca="false">IFERROR(INDEX(Last6M_AvgSales_Ref!$B$2:$B$12659,MATCH(D704,Last6M_AvgSales_Ref!$A$2:$A$12659,0)),"")</f>
        <v>36.75</v>
      </c>
    </row>
    <row r="705" customFormat="false" ht="14.25" hidden="false" customHeight="true" outlineLevel="0" collapsed="false">
      <c r="A705" s="70" t="s">
        <v>134</v>
      </c>
      <c r="B705" s="72" t="s">
        <v>77</v>
      </c>
      <c r="C705" s="72" t="s">
        <v>1962</v>
      </c>
      <c r="D705" s="72" t="n">
        <v>1000000792</v>
      </c>
      <c r="E705" s="73" t="s">
        <v>1963</v>
      </c>
      <c r="F705" s="74" t="n">
        <v>43430</v>
      </c>
      <c r="G705" s="67" t="str">
        <f aca="false">IF(I705&gt;0,"Targeted Dealer","-")</f>
        <v>Targeted Dealer</v>
      </c>
      <c r="H705" s="67"/>
      <c r="I705" s="68" t="n">
        <v>50</v>
      </c>
      <c r="J705" s="68" t="n">
        <f aca="false">I705/$J$1*($J$1-$E$1)</f>
        <v>50</v>
      </c>
      <c r="K705" s="69" t="n">
        <v>20</v>
      </c>
      <c r="L705" s="69" t="n">
        <f aca="false">I705-K705</f>
        <v>30</v>
      </c>
      <c r="M705" s="69" t="n">
        <f aca="false">IFERROR((K705/J705%),"-")</f>
        <v>40</v>
      </c>
      <c r="N705" s="97" t="n">
        <v>10</v>
      </c>
      <c r="O705" s="98" t="str">
        <f aca="false">IF(F705&lt;=$P$2,"June","")</f>
        <v>June</v>
      </c>
      <c r="P705" s="97" t="n">
        <f aca="false">N705</f>
        <v>10</v>
      </c>
      <c r="Q705" s="99" t="n">
        <f aca="false">K705-P705</f>
        <v>10</v>
      </c>
      <c r="R705" s="98" t="n">
        <f aca="false">IFERROR(IF(O705="May",(K705/P705-1))," ")</f>
        <v>0</v>
      </c>
      <c r="S705" s="100" t="str">
        <f aca="false">IF(N705&gt;0,IF(O705="","-",IF(R705&lt;0%,"DEGROWTH","GROWTH")))</f>
        <v>GROWTH</v>
      </c>
      <c r="T705" s="69" t="n">
        <v>10</v>
      </c>
      <c r="U705" s="101" t="str">
        <f aca="false">IF(F705&lt;=$V$2,"May","")</f>
        <v>May</v>
      </c>
      <c r="V705" s="69" t="n">
        <f aca="false">T705</f>
        <v>10</v>
      </c>
      <c r="W705" s="102" t="n">
        <f aca="false">K705-V705</f>
        <v>10</v>
      </c>
      <c r="X705" s="103" t="n">
        <f aca="false">IFERROR(IF(U705="June",(K705/V705-1)),0)</f>
        <v>0</v>
      </c>
      <c r="Y705" s="104" t="str">
        <f aca="false">IF(T705&gt;0,IF(U705="","-",IF(X705&lt;0%,"DEGROWTH","GROWTH")))</f>
        <v>GROWTH</v>
      </c>
      <c r="Z705" s="75" t="n">
        <v>0</v>
      </c>
      <c r="AA705" s="70"/>
      <c r="AB705" s="70" t="s">
        <v>133</v>
      </c>
      <c r="AC705" s="70" t="s">
        <v>134</v>
      </c>
      <c r="AD705" s="3"/>
      <c r="AE705" s="3"/>
      <c r="AF705" s="70" t="s">
        <v>134</v>
      </c>
      <c r="AG705" s="121" t="n">
        <f aca="false">IFERROR(INDEX(Last6M_AvgSales_Ref!$B$2:$B$12659,MATCH(D705,Last6M_AvgSales_Ref!$A$2:$A$12659,0)),"")</f>
        <v>10.8333333333333</v>
      </c>
    </row>
    <row r="706" customFormat="false" ht="14.25" hidden="false" customHeight="true" outlineLevel="0" collapsed="false">
      <c r="A706" s="70" t="s">
        <v>134</v>
      </c>
      <c r="B706" s="72" t="s">
        <v>77</v>
      </c>
      <c r="C706" s="72" t="s">
        <v>1964</v>
      </c>
      <c r="D706" s="72" t="n">
        <v>1000000800</v>
      </c>
      <c r="E706" s="73" t="s">
        <v>1965</v>
      </c>
      <c r="F706" s="74" t="n">
        <v>43470</v>
      </c>
      <c r="G706" s="67" t="str">
        <f aca="false">IF(I706&gt;0,"Targeted Dealer","-")</f>
        <v>Targeted Dealer</v>
      </c>
      <c r="H706" s="67"/>
      <c r="I706" s="68" t="n">
        <v>80</v>
      </c>
      <c r="J706" s="68" t="n">
        <f aca="false">I706/$J$1*($J$1-$E$1)</f>
        <v>80</v>
      </c>
      <c r="K706" s="69" t="n">
        <v>33.5</v>
      </c>
      <c r="L706" s="69" t="n">
        <f aca="false">I706-K706</f>
        <v>46.5</v>
      </c>
      <c r="M706" s="69" t="n">
        <f aca="false">IFERROR((K706/J706%),"-")</f>
        <v>41.875</v>
      </c>
      <c r="N706" s="97" t="n">
        <v>53.5</v>
      </c>
      <c r="O706" s="98" t="str">
        <f aca="false">IF(F706&lt;=$P$2,"June","")</f>
        <v>June</v>
      </c>
      <c r="P706" s="97" t="n">
        <f aca="false">N706</f>
        <v>53.5</v>
      </c>
      <c r="Q706" s="99" t="n">
        <f aca="false">K706-P706</f>
        <v>-20</v>
      </c>
      <c r="R706" s="98" t="n">
        <f aca="false">IFERROR(IF(O706="May",(K706/P706-1))," ")</f>
        <v>0</v>
      </c>
      <c r="S706" s="100" t="str">
        <f aca="false">IF(N706&gt;0,IF(O706="","-",IF(R706&lt;0%,"DEGROWTH","GROWTH")))</f>
        <v>GROWTH</v>
      </c>
      <c r="T706" s="69" t="n">
        <v>37.5</v>
      </c>
      <c r="U706" s="101" t="str">
        <f aca="false">IF(F706&lt;=$V$2,"May","")</f>
        <v>May</v>
      </c>
      <c r="V706" s="69" t="n">
        <f aca="false">T706</f>
        <v>37.5</v>
      </c>
      <c r="W706" s="102" t="n">
        <f aca="false">K706-V706</f>
        <v>-4</v>
      </c>
      <c r="X706" s="103" t="n">
        <f aca="false">IFERROR(IF(U706="June",(K706/V706-1)),0)</f>
        <v>0</v>
      </c>
      <c r="Y706" s="104" t="str">
        <f aca="false">IF(T706&gt;0,IF(U706="","-",IF(X706&lt;0%,"DEGROWTH","GROWTH")))</f>
        <v>GROWTH</v>
      </c>
      <c r="Z706" s="75" t="n">
        <v>0</v>
      </c>
      <c r="AA706" s="70"/>
      <c r="AB706" s="70" t="s">
        <v>133</v>
      </c>
      <c r="AC706" s="70" t="s">
        <v>134</v>
      </c>
      <c r="AD706" s="3"/>
      <c r="AE706" s="3"/>
      <c r="AF706" s="70" t="s">
        <v>134</v>
      </c>
      <c r="AG706" s="121" t="n">
        <f aca="false">IFERROR(INDEX(Last6M_AvgSales_Ref!$B$2:$B$12659,MATCH(D706,Last6M_AvgSales_Ref!$A$2:$A$12659,0)),"")</f>
        <v>73.4166666666667</v>
      </c>
    </row>
    <row r="707" customFormat="false" ht="14.25" hidden="false" customHeight="true" outlineLevel="0" collapsed="false">
      <c r="A707" s="70" t="s">
        <v>134</v>
      </c>
      <c r="B707" s="72" t="s">
        <v>77</v>
      </c>
      <c r="C707" s="72" t="s">
        <v>1966</v>
      </c>
      <c r="D707" s="72" t="n">
        <v>1000001102</v>
      </c>
      <c r="E707" s="73" t="s">
        <v>1967</v>
      </c>
      <c r="F707" s="74" t="n">
        <v>43568</v>
      </c>
      <c r="G707" s="67" t="str">
        <f aca="false">IF(I707&gt;0,"Targeted Dealer","-")</f>
        <v>Targeted Dealer</v>
      </c>
      <c r="H707" s="67"/>
      <c r="I707" s="68" t="n">
        <v>270</v>
      </c>
      <c r="J707" s="68" t="n">
        <f aca="false">I707/$J$1*($J$1-$E$1)</f>
        <v>270</v>
      </c>
      <c r="K707" s="69" t="n">
        <v>140</v>
      </c>
      <c r="L707" s="69" t="n">
        <f aca="false">I707-K707</f>
        <v>130</v>
      </c>
      <c r="M707" s="69" t="n">
        <f aca="false">IFERROR((K707/J707%),"-")</f>
        <v>51.8518518518519</v>
      </c>
      <c r="N707" s="97" t="n">
        <v>80</v>
      </c>
      <c r="O707" s="98" t="str">
        <f aca="false">IF(F707&lt;=$P$2,"June","")</f>
        <v>June</v>
      </c>
      <c r="P707" s="97" t="n">
        <f aca="false">N707</f>
        <v>80</v>
      </c>
      <c r="Q707" s="99" t="n">
        <f aca="false">K707-P707</f>
        <v>60</v>
      </c>
      <c r="R707" s="98" t="n">
        <f aca="false">IFERROR(IF(O707="May",(K707/P707-1))," ")</f>
        <v>0</v>
      </c>
      <c r="S707" s="100" t="str">
        <f aca="false">IF(N707&gt;0,IF(O707="","-",IF(R707&lt;0%,"DEGROWTH","GROWTH")))</f>
        <v>GROWTH</v>
      </c>
      <c r="T707" s="69" t="n">
        <v>105.5</v>
      </c>
      <c r="U707" s="101" t="str">
        <f aca="false">IF(F707&lt;=$V$2,"May","")</f>
        <v>May</v>
      </c>
      <c r="V707" s="69" t="n">
        <f aca="false">T707</f>
        <v>105.5</v>
      </c>
      <c r="W707" s="102" t="n">
        <f aca="false">K707-V707</f>
        <v>34.5</v>
      </c>
      <c r="X707" s="103" t="n">
        <f aca="false">IFERROR(IF(U707="June",(K707/V707-1)),0)</f>
        <v>0</v>
      </c>
      <c r="Y707" s="104" t="str">
        <f aca="false">IF(T707&gt;0,IF(U707="","-",IF(X707&lt;0%,"DEGROWTH","GROWTH")))</f>
        <v>GROWTH</v>
      </c>
      <c r="Z707" s="75" t="n">
        <v>0</v>
      </c>
      <c r="AA707" s="70"/>
      <c r="AB707" s="70" t="s">
        <v>133</v>
      </c>
      <c r="AC707" s="70" t="s">
        <v>134</v>
      </c>
      <c r="AD707" s="3"/>
      <c r="AE707" s="3"/>
      <c r="AF707" s="70" t="s">
        <v>134</v>
      </c>
      <c r="AG707" s="121" t="n">
        <f aca="false">IFERROR(INDEX(Last6M_AvgSales_Ref!$B$2:$B$12659,MATCH(D707,Last6M_AvgSales_Ref!$A$2:$A$12659,0)),"")</f>
        <v>149.75</v>
      </c>
    </row>
    <row r="708" customFormat="false" ht="14.25" hidden="false" customHeight="true" outlineLevel="0" collapsed="false">
      <c r="A708" s="70" t="s">
        <v>134</v>
      </c>
      <c r="B708" s="72" t="s">
        <v>77</v>
      </c>
      <c r="C708" s="72" t="s">
        <v>1968</v>
      </c>
      <c r="D708" s="72" t="n">
        <v>1000001099</v>
      </c>
      <c r="E708" s="73" t="s">
        <v>1969</v>
      </c>
      <c r="F708" s="74" t="n">
        <v>43790</v>
      </c>
      <c r="G708" s="67" t="str">
        <f aca="false">IF(I708&gt;0,"Targeted Dealer","-")</f>
        <v>Targeted Dealer</v>
      </c>
      <c r="H708" s="67"/>
      <c r="I708" s="68" t="n">
        <v>240</v>
      </c>
      <c r="J708" s="68" t="n">
        <f aca="false">I708/$J$1*($J$1-$E$1)</f>
        <v>240</v>
      </c>
      <c r="K708" s="69" t="n">
        <v>152.5</v>
      </c>
      <c r="L708" s="69" t="n">
        <f aca="false">I708-K708</f>
        <v>87.5</v>
      </c>
      <c r="M708" s="69" t="n">
        <f aca="false">IFERROR((K708/J708%),"-")</f>
        <v>63.5416666666667</v>
      </c>
      <c r="N708" s="97" t="n">
        <v>175</v>
      </c>
      <c r="O708" s="98" t="str">
        <f aca="false">IF(F708&lt;=$P$2,"June","")</f>
        <v>June</v>
      </c>
      <c r="P708" s="97" t="n">
        <f aca="false">N708</f>
        <v>175</v>
      </c>
      <c r="Q708" s="99" t="n">
        <f aca="false">K708-P708</f>
        <v>-22.5</v>
      </c>
      <c r="R708" s="98" t="n">
        <f aca="false">IFERROR(IF(O708="May",(K708/P708-1))," ")</f>
        <v>0</v>
      </c>
      <c r="S708" s="100" t="str">
        <f aca="false">IF(N708&gt;0,IF(O708="","-",IF(R708&lt;0%,"DEGROWTH","GROWTH")))</f>
        <v>GROWTH</v>
      </c>
      <c r="T708" s="69" t="n">
        <v>111.75</v>
      </c>
      <c r="U708" s="101" t="str">
        <f aca="false">IF(F708&lt;=$V$2,"May","")</f>
        <v>May</v>
      </c>
      <c r="V708" s="69" t="n">
        <f aca="false">T708</f>
        <v>111.75</v>
      </c>
      <c r="W708" s="102" t="n">
        <f aca="false">K708-V708</f>
        <v>40.75</v>
      </c>
      <c r="X708" s="103" t="n">
        <f aca="false">IFERROR(IF(U708="June",(K708/V708-1)),0)</f>
        <v>0</v>
      </c>
      <c r="Y708" s="104" t="str">
        <f aca="false">IF(T708&gt;0,IF(U708="","-",IF(X708&lt;0%,"DEGROWTH","GROWTH")))</f>
        <v>GROWTH</v>
      </c>
      <c r="Z708" s="75" t="n">
        <v>0</v>
      </c>
      <c r="AA708" s="70"/>
      <c r="AB708" s="70" t="s">
        <v>133</v>
      </c>
      <c r="AC708" s="70" t="s">
        <v>134</v>
      </c>
      <c r="AD708" s="3"/>
      <c r="AE708" s="3"/>
      <c r="AF708" s="70" t="s">
        <v>134</v>
      </c>
      <c r="AG708" s="121" t="n">
        <f aca="false">IFERROR(INDEX(Last6M_AvgSales_Ref!$B$2:$B$12659,MATCH(D708,Last6M_AvgSales_Ref!$A$2:$A$12659,0)),"")</f>
        <v>154.575</v>
      </c>
    </row>
    <row r="709" customFormat="false" ht="14.25" hidden="false" customHeight="true" outlineLevel="0" collapsed="false">
      <c r="A709" s="70" t="s">
        <v>134</v>
      </c>
      <c r="B709" s="72" t="s">
        <v>77</v>
      </c>
      <c r="C709" s="72" t="s">
        <v>1970</v>
      </c>
      <c r="D709" s="72" t="n">
        <v>1000001103</v>
      </c>
      <c r="E709" s="73" t="s">
        <v>1971</v>
      </c>
      <c r="F709" s="74" t="n">
        <v>43883</v>
      </c>
      <c r="G709" s="67" t="str">
        <f aca="false">IF(I709&gt;0,"Targeted Dealer","-")</f>
        <v>Targeted Dealer</v>
      </c>
      <c r="H709" s="67"/>
      <c r="I709" s="68" t="n">
        <v>90</v>
      </c>
      <c r="J709" s="68" t="n">
        <f aca="false">I709/$J$1*($J$1-$E$1)</f>
        <v>90</v>
      </c>
      <c r="K709" s="69" t="n">
        <v>5</v>
      </c>
      <c r="L709" s="69" t="n">
        <f aca="false">I709-K709</f>
        <v>85</v>
      </c>
      <c r="M709" s="69" t="n">
        <f aca="false">IFERROR((K709/J709%),"-")</f>
        <v>5.55555555555556</v>
      </c>
      <c r="N709" s="97" t="n">
        <v>10</v>
      </c>
      <c r="O709" s="98" t="str">
        <f aca="false">IF(F709&lt;=$P$2,"June","")</f>
        <v>June</v>
      </c>
      <c r="P709" s="97" t="n">
        <f aca="false">N709</f>
        <v>10</v>
      </c>
      <c r="Q709" s="99" t="n">
        <f aca="false">K709-P709</f>
        <v>-5</v>
      </c>
      <c r="R709" s="98" t="n">
        <f aca="false">IFERROR(IF(O709="May",(K709/P709-1))," ")</f>
        <v>0</v>
      </c>
      <c r="S709" s="100" t="str">
        <f aca="false">IF(N709&gt;0,IF(O709="","-",IF(R709&lt;0%,"DEGROWTH","GROWTH")))</f>
        <v>GROWTH</v>
      </c>
      <c r="T709" s="69" t="n">
        <v>90</v>
      </c>
      <c r="U709" s="101" t="str">
        <f aca="false">IF(F709&lt;=$V$2,"May","")</f>
        <v>May</v>
      </c>
      <c r="V709" s="69" t="n">
        <f aca="false">T709</f>
        <v>90</v>
      </c>
      <c r="W709" s="102" t="n">
        <f aca="false">K709-V709</f>
        <v>-85</v>
      </c>
      <c r="X709" s="103" t="n">
        <f aca="false">IFERROR(IF(U709="June",(K709/V709-1)),0)</f>
        <v>0</v>
      </c>
      <c r="Y709" s="104" t="str">
        <f aca="false">IF(T709&gt;0,IF(U709="","-",IF(X709&lt;0%,"DEGROWTH","GROWTH")))</f>
        <v>GROWTH</v>
      </c>
      <c r="Z709" s="75" t="n">
        <v>0</v>
      </c>
      <c r="AA709" s="70"/>
      <c r="AB709" s="70" t="s">
        <v>133</v>
      </c>
      <c r="AC709" s="70" t="s">
        <v>134</v>
      </c>
      <c r="AD709" s="3"/>
      <c r="AE709" s="3"/>
      <c r="AF709" s="70" t="s">
        <v>134</v>
      </c>
      <c r="AG709" s="121" t="n">
        <f aca="false">IFERROR(INDEX(Last6M_AvgSales_Ref!$B$2:$B$12659,MATCH(D709,Last6M_AvgSales_Ref!$A$2:$A$12659,0)),"")</f>
        <v>80.6666666666667</v>
      </c>
    </row>
    <row r="710" customFormat="false" ht="14.25" hidden="false" customHeight="true" outlineLevel="0" collapsed="false">
      <c r="A710" s="70" t="s">
        <v>134</v>
      </c>
      <c r="B710" s="72" t="s">
        <v>77</v>
      </c>
      <c r="C710" s="72" t="s">
        <v>1972</v>
      </c>
      <c r="D710" s="72" t="n">
        <v>1000001109</v>
      </c>
      <c r="E710" s="73" t="s">
        <v>1973</v>
      </c>
      <c r="F710" s="74" t="n">
        <v>43982</v>
      </c>
      <c r="G710" s="67" t="str">
        <f aca="false">IF(I710&gt;0,"Targeted Dealer","-")</f>
        <v>Targeted Dealer</v>
      </c>
      <c r="H710" s="67"/>
      <c r="I710" s="68" t="n">
        <v>150</v>
      </c>
      <c r="J710" s="68" t="n">
        <f aca="false">I710/$J$1*($J$1-$E$1)</f>
        <v>150</v>
      </c>
      <c r="K710" s="69" t="n">
        <v>69.5</v>
      </c>
      <c r="L710" s="69" t="n">
        <f aca="false">I710-K710</f>
        <v>80.5</v>
      </c>
      <c r="M710" s="69" t="n">
        <f aca="false">IFERROR((K710/J710%),"-")</f>
        <v>46.3333333333333</v>
      </c>
      <c r="N710" s="97" t="n">
        <v>62</v>
      </c>
      <c r="O710" s="98" t="str">
        <f aca="false">IF(F710&lt;=$P$2,"June","")</f>
        <v>June</v>
      </c>
      <c r="P710" s="97" t="n">
        <f aca="false">N710</f>
        <v>62</v>
      </c>
      <c r="Q710" s="99" t="n">
        <f aca="false">K710-P710</f>
        <v>7.5</v>
      </c>
      <c r="R710" s="98" t="n">
        <f aca="false">IFERROR(IF(O710="May",(K710/P710-1))," ")</f>
        <v>0</v>
      </c>
      <c r="S710" s="100" t="str">
        <f aca="false">IF(N710&gt;0,IF(O710="","-",IF(R710&lt;0%,"DEGROWTH","GROWTH")))</f>
        <v>GROWTH</v>
      </c>
      <c r="T710" s="69" t="n">
        <v>80</v>
      </c>
      <c r="U710" s="101" t="str">
        <f aca="false">IF(F710&lt;=$V$2,"May","")</f>
        <v>May</v>
      </c>
      <c r="V710" s="69" t="n">
        <f aca="false">T710</f>
        <v>80</v>
      </c>
      <c r="W710" s="102" t="n">
        <f aca="false">K710-V710</f>
        <v>-10.5</v>
      </c>
      <c r="X710" s="103" t="n">
        <f aca="false">IFERROR(IF(U710="June",(K710/V710-1)),0)</f>
        <v>0</v>
      </c>
      <c r="Y710" s="104" t="str">
        <f aca="false">IF(T710&gt;0,IF(U710="","-",IF(X710&lt;0%,"DEGROWTH","GROWTH")))</f>
        <v>GROWTH</v>
      </c>
      <c r="Z710" s="75" t="n">
        <v>0</v>
      </c>
      <c r="AA710" s="70"/>
      <c r="AB710" s="70" t="s">
        <v>133</v>
      </c>
      <c r="AC710" s="70" t="s">
        <v>134</v>
      </c>
      <c r="AD710" s="3"/>
      <c r="AE710" s="3"/>
      <c r="AF710" s="70" t="s">
        <v>134</v>
      </c>
      <c r="AG710" s="121" t="n">
        <f aca="false">IFERROR(INDEX(Last6M_AvgSales_Ref!$B$2:$B$12659,MATCH(D710,Last6M_AvgSales_Ref!$A$2:$A$12659,0)),"")</f>
        <v>99.8833333333333</v>
      </c>
    </row>
    <row r="711" customFormat="false" ht="14.25" hidden="false" customHeight="true" outlineLevel="0" collapsed="false">
      <c r="A711" s="70" t="s">
        <v>134</v>
      </c>
      <c r="B711" s="72" t="s">
        <v>77</v>
      </c>
      <c r="C711" s="72" t="s">
        <v>1974</v>
      </c>
      <c r="D711" s="72" t="n">
        <v>1000001105</v>
      </c>
      <c r="E711" s="73" t="s">
        <v>1975</v>
      </c>
      <c r="F711" s="74" t="n">
        <v>43984</v>
      </c>
      <c r="G711" s="67" t="str">
        <f aca="false">IF(I711&gt;0,"Targeted Dealer","-")</f>
        <v>Targeted Dealer</v>
      </c>
      <c r="H711" s="67"/>
      <c r="I711" s="68" t="n">
        <v>100</v>
      </c>
      <c r="J711" s="68" t="n">
        <f aca="false">I711/$J$1*($J$1-$E$1)</f>
        <v>100</v>
      </c>
      <c r="K711" s="69" t="n">
        <v>48</v>
      </c>
      <c r="L711" s="69" t="n">
        <f aca="false">I711-K711</f>
        <v>52</v>
      </c>
      <c r="M711" s="69" t="n">
        <f aca="false">IFERROR((K711/J711%),"-")</f>
        <v>48</v>
      </c>
      <c r="N711" s="97" t="n">
        <v>75</v>
      </c>
      <c r="O711" s="98" t="str">
        <f aca="false">IF(F711&lt;=$P$2,"June","")</f>
        <v>June</v>
      </c>
      <c r="P711" s="97" t="n">
        <f aca="false">N711</f>
        <v>75</v>
      </c>
      <c r="Q711" s="99" t="n">
        <f aca="false">K711-P711</f>
        <v>-27</v>
      </c>
      <c r="R711" s="98" t="n">
        <f aca="false">IFERROR(IF(O711="May",(K711/P711-1))," ")</f>
        <v>0</v>
      </c>
      <c r="S711" s="100" t="str">
        <f aca="false">IF(N711&gt;0,IF(O711="","-",IF(R711&lt;0%,"DEGROWTH","GROWTH")))</f>
        <v>GROWTH</v>
      </c>
      <c r="T711" s="69" t="n">
        <v>20</v>
      </c>
      <c r="U711" s="101" t="str">
        <f aca="false">IF(F711&lt;=$V$2,"May","")</f>
        <v>May</v>
      </c>
      <c r="V711" s="69" t="n">
        <f aca="false">T711</f>
        <v>20</v>
      </c>
      <c r="W711" s="102" t="n">
        <f aca="false">K711-V711</f>
        <v>28</v>
      </c>
      <c r="X711" s="103" t="n">
        <f aca="false">IFERROR(IF(U711="June",(K711/V711-1)),0)</f>
        <v>0</v>
      </c>
      <c r="Y711" s="104" t="str">
        <f aca="false">IF(T711&gt;0,IF(U711="","-",IF(X711&lt;0%,"DEGROWTH","GROWTH")))</f>
        <v>GROWTH</v>
      </c>
      <c r="Z711" s="75" t="n">
        <v>0</v>
      </c>
      <c r="AA711" s="70"/>
      <c r="AB711" s="70" t="s">
        <v>133</v>
      </c>
      <c r="AC711" s="70" t="s">
        <v>134</v>
      </c>
      <c r="AD711" s="3"/>
      <c r="AE711" s="3"/>
      <c r="AF711" s="70" t="s">
        <v>134</v>
      </c>
      <c r="AG711" s="121" t="n">
        <f aca="false">IFERROR(INDEX(Last6M_AvgSales_Ref!$B$2:$B$12659,MATCH(D711,Last6M_AvgSales_Ref!$A$2:$A$12659,0)),"")</f>
        <v>62.5</v>
      </c>
    </row>
    <row r="712" customFormat="false" ht="14.25" hidden="false" customHeight="true" outlineLevel="0" collapsed="false">
      <c r="A712" s="70" t="s">
        <v>134</v>
      </c>
      <c r="B712" s="72" t="s">
        <v>77</v>
      </c>
      <c r="C712" s="72" t="s">
        <v>1976</v>
      </c>
      <c r="D712" s="72" t="n">
        <v>1000001107</v>
      </c>
      <c r="E712" s="73" t="s">
        <v>1977</v>
      </c>
      <c r="F712" s="74" t="n">
        <v>44002</v>
      </c>
      <c r="G712" s="67" t="str">
        <f aca="false">IF(I712&gt;0,"Targeted Dealer","-")</f>
        <v>Targeted Dealer</v>
      </c>
      <c r="H712" s="67"/>
      <c r="I712" s="68" t="n">
        <v>1700</v>
      </c>
      <c r="J712" s="68" t="n">
        <f aca="false">I712/$J$1*($J$1-$E$1)</f>
        <v>1700</v>
      </c>
      <c r="K712" s="69" t="n">
        <v>1029.75</v>
      </c>
      <c r="L712" s="69" t="n">
        <f aca="false">I712-K712</f>
        <v>670.25</v>
      </c>
      <c r="M712" s="69" t="n">
        <f aca="false">IFERROR((K712/J712%),"-")</f>
        <v>60.5735294117647</v>
      </c>
      <c r="N712" s="97" t="n">
        <v>930.9</v>
      </c>
      <c r="O712" s="98" t="str">
        <f aca="false">IF(F712&lt;=$P$2,"June","")</f>
        <v>June</v>
      </c>
      <c r="P712" s="97" t="n">
        <f aca="false">N712</f>
        <v>930.9</v>
      </c>
      <c r="Q712" s="99" t="n">
        <f aca="false">K712-P712</f>
        <v>98.85</v>
      </c>
      <c r="R712" s="98" t="n">
        <f aca="false">IFERROR(IF(O712="May",(K712/P712-1))," ")</f>
        <v>0</v>
      </c>
      <c r="S712" s="100" t="str">
        <f aca="false">IF(N712&gt;0,IF(O712="","-",IF(R712&lt;0%,"DEGROWTH","GROWTH")))</f>
        <v>GROWTH</v>
      </c>
      <c r="T712" s="69" t="n">
        <v>702.4</v>
      </c>
      <c r="U712" s="101" t="str">
        <f aca="false">IF(F712&lt;=$V$2,"May","")</f>
        <v>May</v>
      </c>
      <c r="V712" s="69" t="n">
        <f aca="false">T712</f>
        <v>702.4</v>
      </c>
      <c r="W712" s="102" t="n">
        <f aca="false">K712-V712</f>
        <v>327.35</v>
      </c>
      <c r="X712" s="103" t="n">
        <f aca="false">IFERROR(IF(U712="June",(K712/V712-1)),0)</f>
        <v>0</v>
      </c>
      <c r="Y712" s="104" t="str">
        <f aca="false">IF(T712&gt;0,IF(U712="","-",IF(X712&lt;0%,"DEGROWTH","GROWTH")))</f>
        <v>GROWTH</v>
      </c>
      <c r="Z712" s="75" t="n">
        <v>0</v>
      </c>
      <c r="AA712" s="70"/>
      <c r="AB712" s="70" t="s">
        <v>133</v>
      </c>
      <c r="AC712" s="70" t="s">
        <v>134</v>
      </c>
      <c r="AD712" s="3"/>
      <c r="AE712" s="3"/>
      <c r="AF712" s="70" t="s">
        <v>134</v>
      </c>
      <c r="AG712" s="121" t="n">
        <f aca="false">IFERROR(INDEX(Last6M_AvgSales_Ref!$B$2:$B$12659,MATCH(D712,Last6M_AvgSales_Ref!$A$2:$A$12659,0)),"")</f>
        <v>1273.41666666667</v>
      </c>
    </row>
    <row r="713" customFormat="false" ht="14.25" hidden="false" customHeight="true" outlineLevel="0" collapsed="false">
      <c r="A713" s="70" t="s">
        <v>134</v>
      </c>
      <c r="B713" s="72" t="s">
        <v>77</v>
      </c>
      <c r="C713" s="72" t="s">
        <v>1978</v>
      </c>
      <c r="D713" s="72" t="n">
        <v>1000001108</v>
      </c>
      <c r="E713" s="73" t="s">
        <v>1979</v>
      </c>
      <c r="F713" s="74" t="n">
        <v>44147</v>
      </c>
      <c r="G713" s="67" t="str">
        <f aca="false">IF(I713&gt;0,"Targeted Dealer","-")</f>
        <v>Targeted Dealer</v>
      </c>
      <c r="H713" s="67"/>
      <c r="I713" s="68" t="n">
        <v>70</v>
      </c>
      <c r="J713" s="68" t="n">
        <f aca="false">I713/$J$1*($J$1-$E$1)</f>
        <v>70</v>
      </c>
      <c r="K713" s="69" t="n">
        <v>25</v>
      </c>
      <c r="L713" s="69" t="n">
        <f aca="false">I713-K713</f>
        <v>45</v>
      </c>
      <c r="M713" s="69" t="n">
        <f aca="false">IFERROR((K713/J713%),"-")</f>
        <v>35.7142857142857</v>
      </c>
      <c r="N713" s="97" t="n">
        <v>40</v>
      </c>
      <c r="O713" s="98" t="str">
        <f aca="false">IF(F713&lt;=$P$2,"June","")</f>
        <v>June</v>
      </c>
      <c r="P713" s="97" t="n">
        <f aca="false">N713</f>
        <v>40</v>
      </c>
      <c r="Q713" s="99" t="n">
        <f aca="false">K713-P713</f>
        <v>-15</v>
      </c>
      <c r="R713" s="98" t="n">
        <f aca="false">IFERROR(IF(O713="May",(K713/P713-1))," ")</f>
        <v>0</v>
      </c>
      <c r="S713" s="100" t="str">
        <f aca="false">IF(N713&gt;0,IF(O713="","-",IF(R713&lt;0%,"DEGROWTH","GROWTH")))</f>
        <v>GROWTH</v>
      </c>
      <c r="T713" s="69" t="n">
        <v>0</v>
      </c>
      <c r="U713" s="101" t="str">
        <f aca="false">IF(F713&lt;=$V$2,"May","")</f>
        <v>May</v>
      </c>
      <c r="V713" s="69" t="n">
        <f aca="false">T713</f>
        <v>0</v>
      </c>
      <c r="W713" s="102" t="n">
        <f aca="false">K713-V713</f>
        <v>25</v>
      </c>
      <c r="X713" s="103" t="n">
        <f aca="false">IFERROR(IF(U713="June",(K713/V713-1)),0)</f>
        <v>0</v>
      </c>
      <c r="Y713" s="106" t="b">
        <f aca="false">IF(T713&gt;0,IF(U713="","-",IF(X713&lt;0%,"DEGROWTH","GROWTH")))</f>
        <v>0</v>
      </c>
      <c r="Z713" s="75" t="n">
        <v>0</v>
      </c>
      <c r="AA713" s="70"/>
      <c r="AB713" s="70" t="s">
        <v>133</v>
      </c>
      <c r="AC713" s="70" t="s">
        <v>134</v>
      </c>
      <c r="AD713" s="3"/>
      <c r="AE713" s="3"/>
      <c r="AF713" s="70" t="s">
        <v>134</v>
      </c>
      <c r="AG713" s="121" t="n">
        <f aca="false">IFERROR(INDEX(Last6M_AvgSales_Ref!$B$2:$B$12659,MATCH(D713,Last6M_AvgSales_Ref!$A$2:$A$12659,0)),"")</f>
        <v>21.6666666666667</v>
      </c>
    </row>
    <row r="714" customFormat="false" ht="14.25" hidden="false" customHeight="true" outlineLevel="0" collapsed="false">
      <c r="A714" s="70" t="s">
        <v>134</v>
      </c>
      <c r="B714" s="72" t="s">
        <v>77</v>
      </c>
      <c r="C714" s="72" t="s">
        <v>1980</v>
      </c>
      <c r="D714" s="72" t="n">
        <v>1000001098</v>
      </c>
      <c r="E714" s="73" t="s">
        <v>1981</v>
      </c>
      <c r="F714" s="74" t="n">
        <v>44366</v>
      </c>
      <c r="G714" s="67" t="str">
        <f aca="false">IF(I714&gt;0,"Targeted Dealer","-")</f>
        <v>Targeted Dealer</v>
      </c>
      <c r="H714" s="67"/>
      <c r="I714" s="68" t="n">
        <v>140</v>
      </c>
      <c r="J714" s="68" t="n">
        <f aca="false">I714/$J$1*($J$1-$E$1)</f>
        <v>140</v>
      </c>
      <c r="K714" s="69" t="n">
        <v>25</v>
      </c>
      <c r="L714" s="69" t="n">
        <f aca="false">I714-K714</f>
        <v>115</v>
      </c>
      <c r="M714" s="69" t="n">
        <f aca="false">IFERROR((K714/J714%),"-")</f>
        <v>17.8571428571429</v>
      </c>
      <c r="N714" s="97" t="n">
        <v>35</v>
      </c>
      <c r="O714" s="98" t="str">
        <f aca="false">IF(F714&lt;=$P$2,"June","")</f>
        <v>June</v>
      </c>
      <c r="P714" s="97" t="n">
        <f aca="false">N714</f>
        <v>35</v>
      </c>
      <c r="Q714" s="99" t="n">
        <f aca="false">K714-P714</f>
        <v>-10</v>
      </c>
      <c r="R714" s="98" t="n">
        <f aca="false">IFERROR(IF(O714="May",(K714/P714-1))," ")</f>
        <v>0</v>
      </c>
      <c r="S714" s="100" t="str">
        <f aca="false">IF(N714&gt;0,IF(O714="","-",IF(R714&lt;0%,"DEGROWTH","GROWTH")))</f>
        <v>GROWTH</v>
      </c>
      <c r="T714" s="69" t="n">
        <v>30</v>
      </c>
      <c r="U714" s="101" t="str">
        <f aca="false">IF(F714&lt;=$V$2,"May","")</f>
        <v>May</v>
      </c>
      <c r="V714" s="69" t="n">
        <f aca="false">T714</f>
        <v>30</v>
      </c>
      <c r="W714" s="102" t="n">
        <f aca="false">K714-V714</f>
        <v>-5</v>
      </c>
      <c r="X714" s="103" t="n">
        <f aca="false">IFERROR(IF(U714="June",(K714/V714-1)),0)</f>
        <v>0</v>
      </c>
      <c r="Y714" s="104" t="str">
        <f aca="false">IF(T714&gt;0,IF(U714="","-",IF(X714&lt;0%,"DEGROWTH","GROWTH")))</f>
        <v>GROWTH</v>
      </c>
      <c r="Z714" s="75" t="n">
        <v>0</v>
      </c>
      <c r="AA714" s="70"/>
      <c r="AB714" s="70" t="s">
        <v>133</v>
      </c>
      <c r="AC714" s="70" t="s">
        <v>134</v>
      </c>
      <c r="AD714" s="3"/>
      <c r="AE714" s="3"/>
      <c r="AF714" s="70" t="s">
        <v>134</v>
      </c>
      <c r="AG714" s="121" t="n">
        <f aca="false">IFERROR(INDEX(Last6M_AvgSales_Ref!$B$2:$B$12659,MATCH(D714,Last6M_AvgSales_Ref!$A$2:$A$12659,0)),"")</f>
        <v>56.0833333333333</v>
      </c>
    </row>
    <row r="715" customFormat="false" ht="14.25" hidden="false" customHeight="true" outlineLevel="0" collapsed="false">
      <c r="A715" s="70" t="s">
        <v>134</v>
      </c>
      <c r="B715" s="72" t="s">
        <v>77</v>
      </c>
      <c r="C715" s="72" t="s">
        <v>1982</v>
      </c>
      <c r="D715" s="72" t="n">
        <v>1000002595</v>
      </c>
      <c r="E715" s="73" t="s">
        <v>1983</v>
      </c>
      <c r="F715" s="74" t="n">
        <v>44597</v>
      </c>
      <c r="G715" s="67" t="str">
        <f aca="false">IF(I715&gt;0,"Targeted Dealer","-")</f>
        <v>Targeted Dealer</v>
      </c>
      <c r="H715" s="67"/>
      <c r="I715" s="68" t="n">
        <v>80</v>
      </c>
      <c r="J715" s="68" t="n">
        <f aca="false">I715/$J$1*($J$1-$E$1)</f>
        <v>80</v>
      </c>
      <c r="K715" s="69" t="n">
        <v>45</v>
      </c>
      <c r="L715" s="69" t="n">
        <f aca="false">I715-K715</f>
        <v>35</v>
      </c>
      <c r="M715" s="69" t="n">
        <f aca="false">IFERROR((K715/J715%),"-")</f>
        <v>56.25</v>
      </c>
      <c r="N715" s="97" t="n">
        <v>69.25</v>
      </c>
      <c r="O715" s="98" t="str">
        <f aca="false">IF(F715&lt;=$P$2,"June","")</f>
        <v>June</v>
      </c>
      <c r="P715" s="97" t="n">
        <f aca="false">N715</f>
        <v>69.25</v>
      </c>
      <c r="Q715" s="99" t="n">
        <f aca="false">K715-P715</f>
        <v>-24.25</v>
      </c>
      <c r="R715" s="98" t="n">
        <f aca="false">IFERROR(IF(O715="May",(K715/P715-1))," ")</f>
        <v>0</v>
      </c>
      <c r="S715" s="100" t="str">
        <f aca="false">IF(N715&gt;0,IF(O715="","-",IF(R715&lt;0%,"DEGROWTH","GROWTH")))</f>
        <v>GROWTH</v>
      </c>
      <c r="T715" s="69" t="n">
        <v>12</v>
      </c>
      <c r="U715" s="101" t="str">
        <f aca="false">IF(F715&lt;=$V$2,"May","")</f>
        <v>May</v>
      </c>
      <c r="V715" s="69" t="n">
        <f aca="false">T715</f>
        <v>12</v>
      </c>
      <c r="W715" s="102" t="n">
        <f aca="false">K715-V715</f>
        <v>33</v>
      </c>
      <c r="X715" s="103" t="n">
        <f aca="false">IFERROR(IF(U715="June",(K715/V715-1)),0)</f>
        <v>0</v>
      </c>
      <c r="Y715" s="104" t="str">
        <f aca="false">IF(T715&gt;0,IF(U715="","-",IF(X715&lt;0%,"DEGROWTH","GROWTH")))</f>
        <v>GROWTH</v>
      </c>
      <c r="Z715" s="75" t="n">
        <v>0</v>
      </c>
      <c r="AA715" s="70"/>
      <c r="AB715" s="70" t="s">
        <v>133</v>
      </c>
      <c r="AC715" s="70" t="s">
        <v>134</v>
      </c>
      <c r="AD715" s="3"/>
      <c r="AE715" s="3"/>
      <c r="AF715" s="70" t="s">
        <v>134</v>
      </c>
      <c r="AG715" s="121" t="n">
        <f aca="false">IFERROR(INDEX(Last6M_AvgSales_Ref!$B$2:$B$12659,MATCH(D715,Last6M_AvgSales_Ref!$A$2:$A$12659,0)),"")</f>
        <v>42.5</v>
      </c>
    </row>
    <row r="716" customFormat="false" ht="14.25" hidden="false" customHeight="true" outlineLevel="0" collapsed="false">
      <c r="A716" s="70" t="s">
        <v>134</v>
      </c>
      <c r="B716" s="72" t="s">
        <v>77</v>
      </c>
      <c r="C716" s="72" t="s">
        <v>1984</v>
      </c>
      <c r="D716" s="72" t="n">
        <v>1000003490</v>
      </c>
      <c r="E716" s="73" t="s">
        <v>1985</v>
      </c>
      <c r="F716" s="74" t="n">
        <v>45042</v>
      </c>
      <c r="G716" s="67" t="str">
        <f aca="false">IF(I716&gt;0,"Targeted Dealer","-")</f>
        <v>-</v>
      </c>
      <c r="H716" s="67"/>
      <c r="I716" s="68" t="n">
        <v>0</v>
      </c>
      <c r="J716" s="68" t="n">
        <f aca="false">I716/$J$1*($J$1-$E$1)</f>
        <v>0</v>
      </c>
      <c r="K716" s="69" t="n">
        <v>0</v>
      </c>
      <c r="L716" s="69" t="n">
        <f aca="false">I716-K716</f>
        <v>0</v>
      </c>
      <c r="M716" s="69" t="str">
        <f aca="false">IFERROR((K716/J716%),"-")</f>
        <v>-</v>
      </c>
      <c r="N716" s="97" t="n">
        <v>0</v>
      </c>
      <c r="O716" s="98" t="str">
        <f aca="false">IF(F716&lt;=$P$2,"June","")</f>
        <v>June</v>
      </c>
      <c r="P716" s="97" t="n">
        <f aca="false">N716</f>
        <v>0</v>
      </c>
      <c r="Q716" s="99" t="n">
        <f aca="false">K716-P716</f>
        <v>0</v>
      </c>
      <c r="R716" s="98" t="n">
        <f aca="false">IFERROR(IF(O716="May",(K716/P716-1))," ")</f>
        <v>0</v>
      </c>
      <c r="S716" s="105" t="b">
        <f aca="false">IF(N716&gt;0,IF(O716="","-",IF(R716&lt;0%,"DEGROWTH","GROWTH")))</f>
        <v>0</v>
      </c>
      <c r="T716" s="69" t="n">
        <v>10</v>
      </c>
      <c r="U716" s="101" t="str">
        <f aca="false">IF(F716&lt;=$V$2,"May","")</f>
        <v>May</v>
      </c>
      <c r="V716" s="69" t="n">
        <f aca="false">T716</f>
        <v>10</v>
      </c>
      <c r="W716" s="102" t="n">
        <f aca="false">K716-V716</f>
        <v>-10</v>
      </c>
      <c r="X716" s="103" t="n">
        <f aca="false">IFERROR(IF(U716="June",(K716/V716-1)),0)</f>
        <v>0</v>
      </c>
      <c r="Y716" s="104" t="str">
        <f aca="false">IF(T716&gt;0,IF(U716="","-",IF(X716&lt;0%,"DEGROWTH","GROWTH")))</f>
        <v>GROWTH</v>
      </c>
      <c r="Z716" s="75" t="n">
        <v>0</v>
      </c>
      <c r="AA716" s="70"/>
      <c r="AB716" s="70" t="s">
        <v>133</v>
      </c>
      <c r="AC716" s="70" t="s">
        <v>134</v>
      </c>
      <c r="AD716" s="3"/>
      <c r="AE716" s="3"/>
      <c r="AF716" s="70" t="s">
        <v>134</v>
      </c>
      <c r="AG716" s="121" t="n">
        <f aca="false">IFERROR(INDEX(Last6M_AvgSales_Ref!$B$2:$B$12659,MATCH(D716,Last6M_AvgSales_Ref!$A$2:$A$12659,0)),"")</f>
        <v>9.16666666666667</v>
      </c>
    </row>
    <row r="717" customFormat="false" ht="14.25" hidden="false" customHeight="true" outlineLevel="0" collapsed="false">
      <c r="A717" s="70" t="s">
        <v>134</v>
      </c>
      <c r="B717" s="72" t="s">
        <v>77</v>
      </c>
      <c r="C717" s="72" t="s">
        <v>1986</v>
      </c>
      <c r="D717" s="72" t="n">
        <v>1000003496</v>
      </c>
      <c r="E717" s="73" t="s">
        <v>1987</v>
      </c>
      <c r="F717" s="74" t="n">
        <v>45044</v>
      </c>
      <c r="G717" s="67" t="str">
        <f aca="false">IF(I717&gt;0,"Targeted Dealer","-")</f>
        <v>Targeted Dealer</v>
      </c>
      <c r="H717" s="67"/>
      <c r="I717" s="68" t="n">
        <v>150</v>
      </c>
      <c r="J717" s="68" t="n">
        <f aca="false">I717/$J$1*($J$1-$E$1)</f>
        <v>150</v>
      </c>
      <c r="K717" s="69" t="n">
        <v>130.85</v>
      </c>
      <c r="L717" s="69" t="n">
        <f aca="false">I717-K717</f>
        <v>19.15</v>
      </c>
      <c r="M717" s="69" t="n">
        <f aca="false">IFERROR((K717/J717%),"-")</f>
        <v>87.2333333333333</v>
      </c>
      <c r="N717" s="97" t="n">
        <v>150.1</v>
      </c>
      <c r="O717" s="98" t="str">
        <f aca="false">IF(F717&lt;=$P$2,"June","")</f>
        <v>June</v>
      </c>
      <c r="P717" s="97" t="n">
        <f aca="false">N717</f>
        <v>150.1</v>
      </c>
      <c r="Q717" s="99" t="n">
        <f aca="false">K717-P717</f>
        <v>-19.25</v>
      </c>
      <c r="R717" s="98" t="n">
        <f aca="false">IFERROR(IF(O717="May",(K717/P717-1))," ")</f>
        <v>0</v>
      </c>
      <c r="S717" s="100" t="str">
        <f aca="false">IF(N717&gt;0,IF(O717="","-",IF(R717&lt;0%,"DEGROWTH","GROWTH")))</f>
        <v>GROWTH</v>
      </c>
      <c r="T717" s="69" t="n">
        <v>40.5</v>
      </c>
      <c r="U717" s="101" t="str">
        <f aca="false">IF(F717&lt;=$V$2,"May","")</f>
        <v>May</v>
      </c>
      <c r="V717" s="69" t="n">
        <f aca="false">T717</f>
        <v>40.5</v>
      </c>
      <c r="W717" s="102" t="n">
        <f aca="false">K717-V717</f>
        <v>90.35</v>
      </c>
      <c r="X717" s="103" t="n">
        <f aca="false">IFERROR(IF(U717="June",(K717/V717-1)),0)</f>
        <v>0</v>
      </c>
      <c r="Y717" s="104" t="str">
        <f aca="false">IF(T717&gt;0,IF(U717="","-",IF(X717&lt;0%,"DEGROWTH","GROWTH")))</f>
        <v>GROWTH</v>
      </c>
      <c r="Z717" s="75" t="n">
        <v>0</v>
      </c>
      <c r="AA717" s="70"/>
      <c r="AB717" s="70" t="s">
        <v>133</v>
      </c>
      <c r="AC717" s="70" t="s">
        <v>134</v>
      </c>
      <c r="AD717" s="3"/>
      <c r="AE717" s="3"/>
      <c r="AF717" s="70" t="s">
        <v>134</v>
      </c>
      <c r="AG717" s="121" t="n">
        <f aca="false">IFERROR(INDEX(Last6M_AvgSales_Ref!$B$2:$B$12659,MATCH(D717,Last6M_AvgSales_Ref!$A$2:$A$12659,0)),"")</f>
        <v>91.0166666666667</v>
      </c>
    </row>
    <row r="718" customFormat="false" ht="14.25" hidden="false" customHeight="true" outlineLevel="0" collapsed="false">
      <c r="A718" s="70" t="s">
        <v>134</v>
      </c>
      <c r="B718" s="72" t="s">
        <v>77</v>
      </c>
      <c r="C718" s="72" t="s">
        <v>1988</v>
      </c>
      <c r="D718" s="72" t="n">
        <v>1000003595</v>
      </c>
      <c r="E718" s="73" t="s">
        <v>1989</v>
      </c>
      <c r="F718" s="74" t="n">
        <v>45093</v>
      </c>
      <c r="G718" s="67" t="str">
        <f aca="false">IF(I718&gt;0,"Targeted Dealer","-")</f>
        <v>Targeted Dealer</v>
      </c>
      <c r="H718" s="67"/>
      <c r="I718" s="68" t="n">
        <v>100</v>
      </c>
      <c r="J718" s="68" t="n">
        <f aca="false">I718/$J$1*($J$1-$E$1)</f>
        <v>100</v>
      </c>
      <c r="K718" s="69" t="n">
        <v>52</v>
      </c>
      <c r="L718" s="69" t="n">
        <f aca="false">I718-K718</f>
        <v>48</v>
      </c>
      <c r="M718" s="69" t="n">
        <f aca="false">IFERROR((K718/J718%),"-")</f>
        <v>52</v>
      </c>
      <c r="N718" s="97" t="n">
        <v>46</v>
      </c>
      <c r="O718" s="98" t="str">
        <f aca="false">IF(F718&lt;=$P$2,"June","")</f>
        <v>June</v>
      </c>
      <c r="P718" s="97" t="n">
        <f aca="false">N718</f>
        <v>46</v>
      </c>
      <c r="Q718" s="99" t="n">
        <f aca="false">K718-P718</f>
        <v>6</v>
      </c>
      <c r="R718" s="98" t="n">
        <f aca="false">IFERROR(IF(O718="May",(K718/P718-1))," ")</f>
        <v>0</v>
      </c>
      <c r="S718" s="100" t="str">
        <f aca="false">IF(N718&gt;0,IF(O718="","-",IF(R718&lt;0%,"DEGROWTH","GROWTH")))</f>
        <v>GROWTH</v>
      </c>
      <c r="T718" s="69" t="n">
        <v>34.5</v>
      </c>
      <c r="U718" s="101" t="str">
        <f aca="false">IF(F718&lt;=$V$2,"May","")</f>
        <v>May</v>
      </c>
      <c r="V718" s="69" t="n">
        <f aca="false">T718</f>
        <v>34.5</v>
      </c>
      <c r="W718" s="102" t="n">
        <f aca="false">K718-V718</f>
        <v>17.5</v>
      </c>
      <c r="X718" s="103" t="n">
        <f aca="false">IFERROR(IF(U718="June",(K718/V718-1)),0)</f>
        <v>0</v>
      </c>
      <c r="Y718" s="104" t="str">
        <f aca="false">IF(T718&gt;0,IF(U718="","-",IF(X718&lt;0%,"DEGROWTH","GROWTH")))</f>
        <v>GROWTH</v>
      </c>
      <c r="Z718" s="75" t="n">
        <v>0</v>
      </c>
      <c r="AA718" s="70"/>
      <c r="AB718" s="70" t="s">
        <v>133</v>
      </c>
      <c r="AC718" s="70" t="s">
        <v>134</v>
      </c>
      <c r="AD718" s="3"/>
      <c r="AE718" s="3"/>
      <c r="AF718" s="70" t="s">
        <v>134</v>
      </c>
      <c r="AG718" s="121" t="n">
        <f aca="false">IFERROR(INDEX(Last6M_AvgSales_Ref!$B$2:$B$12659,MATCH(D718,Last6M_AvgSales_Ref!$A$2:$A$12659,0)),"")</f>
        <v>32.5833333333333</v>
      </c>
    </row>
    <row r="719" customFormat="false" ht="14.25" hidden="false" customHeight="true" outlineLevel="0" collapsed="false">
      <c r="A719" s="70" t="s">
        <v>134</v>
      </c>
      <c r="B719" s="72" t="s">
        <v>77</v>
      </c>
      <c r="C719" s="72" t="s">
        <v>1990</v>
      </c>
      <c r="D719" s="72" t="n">
        <v>1000003692</v>
      </c>
      <c r="E719" s="73" t="s">
        <v>1991</v>
      </c>
      <c r="F719" s="74" t="n">
        <v>45150</v>
      </c>
      <c r="G719" s="67" t="str">
        <f aca="false">IF(I719&gt;0,"Targeted Dealer","-")</f>
        <v>Targeted Dealer</v>
      </c>
      <c r="H719" s="67"/>
      <c r="I719" s="68" t="n">
        <v>50</v>
      </c>
      <c r="J719" s="68" t="n">
        <f aca="false">I719/$J$1*($J$1-$E$1)</f>
        <v>50</v>
      </c>
      <c r="K719" s="69" t="n">
        <v>30</v>
      </c>
      <c r="L719" s="69" t="n">
        <f aca="false">I719-K719</f>
        <v>20</v>
      </c>
      <c r="M719" s="69" t="n">
        <f aca="false">IFERROR((K719/J719%),"-")</f>
        <v>60</v>
      </c>
      <c r="N719" s="97" t="n">
        <v>29.75</v>
      </c>
      <c r="O719" s="98" t="str">
        <f aca="false">IF(F719&lt;=$P$2,"June","")</f>
        <v>June</v>
      </c>
      <c r="P719" s="97" t="n">
        <f aca="false">N719</f>
        <v>29.75</v>
      </c>
      <c r="Q719" s="99" t="n">
        <f aca="false">K719-P719</f>
        <v>0.25</v>
      </c>
      <c r="R719" s="98" t="n">
        <f aca="false">IFERROR(IF(O719="May",(K719/P719-1))," ")</f>
        <v>0</v>
      </c>
      <c r="S719" s="100" t="str">
        <f aca="false">IF(N719&gt;0,IF(O719="","-",IF(R719&lt;0%,"DEGROWTH","GROWTH")))</f>
        <v>GROWTH</v>
      </c>
      <c r="T719" s="69" t="n">
        <v>20</v>
      </c>
      <c r="U719" s="101" t="str">
        <f aca="false">IF(F719&lt;=$V$2,"May","")</f>
        <v>May</v>
      </c>
      <c r="V719" s="69" t="n">
        <f aca="false">T719</f>
        <v>20</v>
      </c>
      <c r="W719" s="102" t="n">
        <f aca="false">K719-V719</f>
        <v>10</v>
      </c>
      <c r="X719" s="103" t="n">
        <f aca="false">IFERROR(IF(U719="June",(K719/V719-1)),0)</f>
        <v>0</v>
      </c>
      <c r="Y719" s="104" t="str">
        <f aca="false">IF(T719&gt;0,IF(U719="","-",IF(X719&lt;0%,"DEGROWTH","GROWTH")))</f>
        <v>GROWTH</v>
      </c>
      <c r="Z719" s="75" t="n">
        <v>0</v>
      </c>
      <c r="AA719" s="70"/>
      <c r="AB719" s="70" t="s">
        <v>133</v>
      </c>
      <c r="AC719" s="70" t="s">
        <v>134</v>
      </c>
      <c r="AD719" s="3"/>
      <c r="AE719" s="3"/>
      <c r="AF719" s="70" t="s">
        <v>134</v>
      </c>
      <c r="AG719" s="121" t="n">
        <f aca="false">IFERROR(INDEX(Last6M_AvgSales_Ref!$B$2:$B$12659,MATCH(D719,Last6M_AvgSales_Ref!$A$2:$A$12659,0)),"")</f>
        <v>23.6666666666667</v>
      </c>
    </row>
    <row r="720" customFormat="false" ht="14.25" hidden="false" customHeight="true" outlineLevel="0" collapsed="false">
      <c r="A720" s="75" t="s">
        <v>134</v>
      </c>
      <c r="B720" s="79" t="s">
        <v>77</v>
      </c>
      <c r="C720" s="79" t="s">
        <v>1992</v>
      </c>
      <c r="D720" s="79" t="n">
        <v>1000003934</v>
      </c>
      <c r="E720" s="79" t="s">
        <v>1993</v>
      </c>
      <c r="F720" s="74" t="n">
        <v>45412</v>
      </c>
      <c r="G720" s="67" t="str">
        <f aca="false">IF(I720&gt;0,"Targeted Dealer","-")</f>
        <v>Targeted Dealer</v>
      </c>
      <c r="H720" s="67"/>
      <c r="I720" s="68" t="n">
        <v>60</v>
      </c>
      <c r="J720" s="68" t="n">
        <f aca="false">I720/$J$1*($J$1-$E$1)</f>
        <v>60</v>
      </c>
      <c r="K720" s="69" t="n">
        <v>53</v>
      </c>
      <c r="L720" s="69" t="n">
        <f aca="false">I720-K720</f>
        <v>7</v>
      </c>
      <c r="M720" s="69" t="n">
        <f aca="false">IFERROR((K720/J720%),"-")</f>
        <v>88.3333333333333</v>
      </c>
      <c r="N720" s="97" t="n">
        <v>25</v>
      </c>
      <c r="O720" s="98" t="str">
        <f aca="false">IF(F720&lt;=$P$2,"June","")</f>
        <v>June</v>
      </c>
      <c r="P720" s="97" t="n">
        <f aca="false">N720</f>
        <v>25</v>
      </c>
      <c r="Q720" s="99" t="n">
        <f aca="false">K720-P720</f>
        <v>28</v>
      </c>
      <c r="R720" s="98" t="n">
        <f aca="false">IFERROR(IF(O720="May",(K720/P720-1))," ")</f>
        <v>0</v>
      </c>
      <c r="S720" s="100" t="str">
        <f aca="false">IF(N720&gt;0,IF(O720="","-",IF(R720&lt;0%,"DEGROWTH","GROWTH")))</f>
        <v>GROWTH</v>
      </c>
      <c r="T720" s="69" t="n">
        <v>10</v>
      </c>
      <c r="U720" s="101" t="str">
        <f aca="false">IF(F720&lt;=$V$2,"May","")</f>
        <v>May</v>
      </c>
      <c r="V720" s="69" t="n">
        <f aca="false">T720</f>
        <v>10</v>
      </c>
      <c r="W720" s="102" t="n">
        <f aca="false">K720-V720</f>
        <v>43</v>
      </c>
      <c r="X720" s="103" t="n">
        <f aca="false">IFERROR(IF(U720="June",(K720/V720-1)),0)</f>
        <v>0</v>
      </c>
      <c r="Y720" s="104" t="str">
        <f aca="false">IF(T720&gt;0,IF(U720="","-",IF(X720&lt;0%,"DEGROWTH","GROWTH")))</f>
        <v>GROWTH</v>
      </c>
      <c r="Z720" s="75" t="n">
        <v>0</v>
      </c>
      <c r="AA720" s="70"/>
      <c r="AB720" s="70" t="s">
        <v>133</v>
      </c>
      <c r="AC720" s="75" t="s">
        <v>134</v>
      </c>
      <c r="AD720" s="3"/>
      <c r="AE720" s="3"/>
      <c r="AF720" s="75" t="s">
        <v>134</v>
      </c>
      <c r="AG720" s="121" t="n">
        <f aca="false">IFERROR(INDEX(Last6M_AvgSales_Ref!$B$2:$B$12659,MATCH(D720,Last6M_AvgSales_Ref!$A$2:$A$12659,0)),"")</f>
        <v>19.8833333333333</v>
      </c>
    </row>
    <row r="721" customFormat="false" ht="14.25" hidden="false" customHeight="true" outlineLevel="0" collapsed="false">
      <c r="A721" s="75" t="s">
        <v>134</v>
      </c>
      <c r="B721" s="79" t="s">
        <v>77</v>
      </c>
      <c r="C721" s="79" t="s">
        <v>1994</v>
      </c>
      <c r="D721" s="79" t="n">
        <v>1000004039</v>
      </c>
      <c r="E721" s="79" t="s">
        <v>1995</v>
      </c>
      <c r="F721" s="74" t="n">
        <v>45484</v>
      </c>
      <c r="G721" s="67" t="str">
        <f aca="false">IF(I721&gt;0,"Targeted Dealer","-")</f>
        <v>Targeted Dealer</v>
      </c>
      <c r="H721" s="67"/>
      <c r="I721" s="68" t="n">
        <v>100</v>
      </c>
      <c r="J721" s="68" t="n">
        <f aca="false">I721/$J$1*($J$1-$E$1)</f>
        <v>100</v>
      </c>
      <c r="K721" s="69" t="n">
        <v>49</v>
      </c>
      <c r="L721" s="69" t="n">
        <f aca="false">I721-K721</f>
        <v>51</v>
      </c>
      <c r="M721" s="69" t="n">
        <f aca="false">IFERROR((K721/J721%),"-")</f>
        <v>49</v>
      </c>
      <c r="N721" s="97" t="n">
        <v>65.5</v>
      </c>
      <c r="O721" s="98" t="str">
        <f aca="false">IF(F721&lt;=$P$2,"June","")</f>
        <v>June</v>
      </c>
      <c r="P721" s="97" t="n">
        <f aca="false">N721</f>
        <v>65.5</v>
      </c>
      <c r="Q721" s="99" t="n">
        <f aca="false">K721-P721</f>
        <v>-16.5</v>
      </c>
      <c r="R721" s="98" t="n">
        <f aca="false">IFERROR(IF(O721="May",(K721/P721-1))," ")</f>
        <v>0</v>
      </c>
      <c r="S721" s="100" t="str">
        <f aca="false">IF(N721&gt;0,IF(O721="","-",IF(R721&lt;0%,"DEGROWTH","GROWTH")))</f>
        <v>GROWTH</v>
      </c>
      <c r="T721" s="69" t="n">
        <v>24</v>
      </c>
      <c r="U721" s="101" t="str">
        <f aca="false">IF(F721&lt;=$V$2,"May","")</f>
        <v>May</v>
      </c>
      <c r="V721" s="69" t="n">
        <f aca="false">T721</f>
        <v>24</v>
      </c>
      <c r="W721" s="102" t="n">
        <f aca="false">K721-V721</f>
        <v>25</v>
      </c>
      <c r="X721" s="103" t="n">
        <f aca="false">IFERROR(IF(U721="June",(K721/V721-1)),0)</f>
        <v>0</v>
      </c>
      <c r="Y721" s="104" t="str">
        <f aca="false">IF(T721&gt;0,IF(U721="","-",IF(X721&lt;0%,"DEGROWTH","GROWTH")))</f>
        <v>GROWTH</v>
      </c>
      <c r="Z721" s="75" t="n">
        <v>0</v>
      </c>
      <c r="AA721" s="70"/>
      <c r="AB721" s="70" t="s">
        <v>133</v>
      </c>
      <c r="AC721" s="75" t="s">
        <v>134</v>
      </c>
      <c r="AD721" s="3"/>
      <c r="AE721" s="3"/>
      <c r="AF721" s="75" t="s">
        <v>134</v>
      </c>
      <c r="AG721" s="121" t="n">
        <f aca="false">IFERROR(INDEX(Last6M_AvgSales_Ref!$B$2:$B$12659,MATCH(D721,Last6M_AvgSales_Ref!$A$2:$A$12659,0)),"")</f>
        <v>51.0416666666667</v>
      </c>
    </row>
    <row r="722" customFormat="false" ht="14.25" hidden="false" customHeight="true" outlineLevel="0" collapsed="false">
      <c r="A722" s="75" t="s">
        <v>134</v>
      </c>
      <c r="B722" s="79" t="s">
        <v>77</v>
      </c>
      <c r="C722" s="79" t="s">
        <v>1996</v>
      </c>
      <c r="D722" s="79" t="n">
        <v>1000004042</v>
      </c>
      <c r="E722" s="79" t="s">
        <v>1997</v>
      </c>
      <c r="F722" s="74" t="n">
        <v>45488</v>
      </c>
      <c r="G722" s="67" t="str">
        <f aca="false">IF(I722&gt;0,"Targeted Dealer","-")</f>
        <v>Targeted Dealer</v>
      </c>
      <c r="H722" s="67"/>
      <c r="I722" s="68" t="n">
        <v>100</v>
      </c>
      <c r="J722" s="68" t="n">
        <f aca="false">I722/$J$1*($J$1-$E$1)</f>
        <v>100</v>
      </c>
      <c r="K722" s="69" t="n">
        <v>31.5</v>
      </c>
      <c r="L722" s="69" t="n">
        <f aca="false">I722-K722</f>
        <v>68.5</v>
      </c>
      <c r="M722" s="69" t="n">
        <f aca="false">IFERROR((K722/J722%),"-")</f>
        <v>31.5</v>
      </c>
      <c r="N722" s="97" t="n">
        <v>17.5</v>
      </c>
      <c r="O722" s="98" t="str">
        <f aca="false">IF(F722&lt;=$P$2,"June","")</f>
        <v>June</v>
      </c>
      <c r="P722" s="97" t="n">
        <f aca="false">N722</f>
        <v>17.5</v>
      </c>
      <c r="Q722" s="99" t="n">
        <f aca="false">K722-P722</f>
        <v>14</v>
      </c>
      <c r="R722" s="98" t="n">
        <f aca="false">IFERROR(IF(O722="May",(K722/P722-1))," ")</f>
        <v>0</v>
      </c>
      <c r="S722" s="100" t="str">
        <f aca="false">IF(N722&gt;0,IF(O722="","-",IF(R722&lt;0%,"DEGROWTH","GROWTH")))</f>
        <v>GROWTH</v>
      </c>
      <c r="T722" s="69" t="n">
        <v>9.5</v>
      </c>
      <c r="U722" s="101" t="str">
        <f aca="false">IF(F722&lt;=$V$2,"May","")</f>
        <v>May</v>
      </c>
      <c r="V722" s="69" t="n">
        <f aca="false">T722</f>
        <v>9.5</v>
      </c>
      <c r="W722" s="102" t="n">
        <f aca="false">K722-V722</f>
        <v>22</v>
      </c>
      <c r="X722" s="103" t="n">
        <f aca="false">IFERROR(IF(U722="June",(K722/V722-1)),0)</f>
        <v>0</v>
      </c>
      <c r="Y722" s="104" t="str">
        <f aca="false">IF(T722&gt;0,IF(U722="","-",IF(X722&lt;0%,"DEGROWTH","GROWTH")))</f>
        <v>GROWTH</v>
      </c>
      <c r="Z722" s="75" t="n">
        <v>0</v>
      </c>
      <c r="AA722" s="70"/>
      <c r="AB722" s="70" t="s">
        <v>133</v>
      </c>
      <c r="AC722" s="75" t="s">
        <v>134</v>
      </c>
      <c r="AD722" s="3"/>
      <c r="AE722" s="3"/>
      <c r="AF722" s="75" t="s">
        <v>134</v>
      </c>
      <c r="AG722" s="121" t="n">
        <f aca="false">IFERROR(INDEX(Last6M_AvgSales_Ref!$B$2:$B$12659,MATCH(D722,Last6M_AvgSales_Ref!$A$2:$A$12659,0)),"")</f>
        <v>36.9583333333333</v>
      </c>
    </row>
    <row r="723" customFormat="false" ht="14.25" hidden="false" customHeight="true" outlineLevel="0" collapsed="false">
      <c r="A723" s="70" t="s">
        <v>134</v>
      </c>
      <c r="B723" s="72" t="s">
        <v>78</v>
      </c>
      <c r="C723" s="72" t="s">
        <v>1998</v>
      </c>
      <c r="D723" s="72" t="n">
        <v>1000000199</v>
      </c>
      <c r="E723" s="73" t="s">
        <v>1999</v>
      </c>
      <c r="F723" s="74" t="n">
        <v>38609</v>
      </c>
      <c r="G723" s="67" t="str">
        <f aca="false">IF(I723&gt;0,"Targeted Dealer","-")</f>
        <v>Targeted Dealer</v>
      </c>
      <c r="H723" s="67"/>
      <c r="I723" s="68" t="n">
        <v>280</v>
      </c>
      <c r="J723" s="68" t="n">
        <f aca="false">I723/$J$1*($J$1-$E$1)</f>
        <v>280</v>
      </c>
      <c r="K723" s="69" t="n">
        <v>94.5</v>
      </c>
      <c r="L723" s="69" t="n">
        <f aca="false">I723-K723</f>
        <v>185.5</v>
      </c>
      <c r="M723" s="69" t="n">
        <f aca="false">IFERROR((K723/J723%),"-")</f>
        <v>33.75</v>
      </c>
      <c r="N723" s="97" t="n">
        <v>120</v>
      </c>
      <c r="O723" s="98" t="str">
        <f aca="false">IF(F723&lt;=$P$2,"June","")</f>
        <v>June</v>
      </c>
      <c r="P723" s="97" t="n">
        <f aca="false">N723</f>
        <v>120</v>
      </c>
      <c r="Q723" s="99" t="n">
        <f aca="false">K723-P723</f>
        <v>-25.5</v>
      </c>
      <c r="R723" s="98" t="n">
        <f aca="false">IFERROR(IF(O723="May",(K723/P723-1))," ")</f>
        <v>0</v>
      </c>
      <c r="S723" s="100" t="str">
        <f aca="false">IF(N723&gt;0,IF(O723="","-",IF(R723&lt;0%,"DEGROWTH","GROWTH")))</f>
        <v>GROWTH</v>
      </c>
      <c r="T723" s="69" t="n">
        <v>146</v>
      </c>
      <c r="U723" s="101" t="str">
        <f aca="false">IF(F723&lt;=$V$2,"May","")</f>
        <v>May</v>
      </c>
      <c r="V723" s="69" t="n">
        <f aca="false">T723</f>
        <v>146</v>
      </c>
      <c r="W723" s="102" t="n">
        <f aca="false">K723-V723</f>
        <v>-51.5</v>
      </c>
      <c r="X723" s="103" t="n">
        <f aca="false">IFERROR(IF(U723="June",(K723/V723-1)),0)</f>
        <v>0</v>
      </c>
      <c r="Y723" s="104" t="str">
        <f aca="false">IF(T723&gt;0,IF(U723="","-",IF(X723&lt;0%,"DEGROWTH","GROWTH")))</f>
        <v>GROWTH</v>
      </c>
      <c r="Z723" s="75" t="n">
        <v>0</v>
      </c>
      <c r="AA723" s="70"/>
      <c r="AB723" s="70" t="s">
        <v>133</v>
      </c>
      <c r="AC723" s="70" t="s">
        <v>134</v>
      </c>
      <c r="AD723" s="3"/>
      <c r="AE723" s="3"/>
      <c r="AF723" s="70" t="s">
        <v>134</v>
      </c>
      <c r="AG723" s="121" t="n">
        <f aca="false">IFERROR(INDEX(Last6M_AvgSales_Ref!$B$2:$B$12659,MATCH(D723,Last6M_AvgSales_Ref!$A$2:$A$12659,0)),"")</f>
        <v>133.583333333333</v>
      </c>
    </row>
    <row r="724" customFormat="false" ht="14.25" hidden="false" customHeight="true" outlineLevel="0" collapsed="false">
      <c r="A724" s="70" t="s">
        <v>134</v>
      </c>
      <c r="B724" s="72" t="s">
        <v>78</v>
      </c>
      <c r="C724" s="72" t="s">
        <v>2000</v>
      </c>
      <c r="D724" s="72" t="n">
        <v>1000000213</v>
      </c>
      <c r="E724" s="73" t="s">
        <v>2001</v>
      </c>
      <c r="F724" s="74" t="n">
        <v>38644</v>
      </c>
      <c r="G724" s="67" t="str">
        <f aca="false">IF(I724&gt;0,"Targeted Dealer","-")</f>
        <v>Targeted Dealer</v>
      </c>
      <c r="H724" s="67"/>
      <c r="I724" s="68" t="n">
        <v>80</v>
      </c>
      <c r="J724" s="68" t="n">
        <f aca="false">I724/$J$1*($J$1-$E$1)</f>
        <v>80</v>
      </c>
      <c r="K724" s="69" t="n">
        <v>45</v>
      </c>
      <c r="L724" s="69" t="n">
        <f aca="false">I724-K724</f>
        <v>35</v>
      </c>
      <c r="M724" s="69" t="n">
        <f aca="false">IFERROR((K724/J724%),"-")</f>
        <v>56.25</v>
      </c>
      <c r="N724" s="97" t="n">
        <v>31</v>
      </c>
      <c r="O724" s="98" t="str">
        <f aca="false">IF(F724&lt;=$P$2,"June","")</f>
        <v>June</v>
      </c>
      <c r="P724" s="97" t="n">
        <f aca="false">N724</f>
        <v>31</v>
      </c>
      <c r="Q724" s="99" t="n">
        <f aca="false">K724-P724</f>
        <v>14</v>
      </c>
      <c r="R724" s="98" t="n">
        <f aca="false">IFERROR(IF(O724="May",(K724/P724-1))," ")</f>
        <v>0</v>
      </c>
      <c r="S724" s="100" t="str">
        <f aca="false">IF(N724&gt;0,IF(O724="","-",IF(R724&lt;0%,"DEGROWTH","GROWTH")))</f>
        <v>GROWTH</v>
      </c>
      <c r="T724" s="69" t="n">
        <v>22.5</v>
      </c>
      <c r="U724" s="101" t="str">
        <f aca="false">IF(F724&lt;=$V$2,"May","")</f>
        <v>May</v>
      </c>
      <c r="V724" s="69" t="n">
        <f aca="false">T724</f>
        <v>22.5</v>
      </c>
      <c r="W724" s="102" t="n">
        <f aca="false">K724-V724</f>
        <v>22.5</v>
      </c>
      <c r="X724" s="103" t="n">
        <f aca="false">IFERROR(IF(U724="June",(K724/V724-1)),0)</f>
        <v>0</v>
      </c>
      <c r="Y724" s="104" t="str">
        <f aca="false">IF(T724&gt;0,IF(U724="","-",IF(X724&lt;0%,"DEGROWTH","GROWTH")))</f>
        <v>GROWTH</v>
      </c>
      <c r="Z724" s="75" t="n">
        <v>0</v>
      </c>
      <c r="AA724" s="70"/>
      <c r="AB724" s="70" t="s">
        <v>133</v>
      </c>
      <c r="AC724" s="70" t="s">
        <v>134</v>
      </c>
      <c r="AD724" s="3"/>
      <c r="AE724" s="3"/>
      <c r="AF724" s="70" t="s">
        <v>134</v>
      </c>
      <c r="AG724" s="121" t="n">
        <f aca="false">IFERROR(INDEX(Last6M_AvgSales_Ref!$B$2:$B$12659,MATCH(D724,Last6M_AvgSales_Ref!$A$2:$A$12659,0)),"")</f>
        <v>36.3333333333333</v>
      </c>
    </row>
    <row r="725" customFormat="false" ht="14.25" hidden="false" customHeight="true" outlineLevel="0" collapsed="false">
      <c r="A725" s="70" t="s">
        <v>134</v>
      </c>
      <c r="B725" s="72" t="s">
        <v>78</v>
      </c>
      <c r="C725" s="72" t="s">
        <v>2002</v>
      </c>
      <c r="D725" s="72" t="n">
        <v>1000000222</v>
      </c>
      <c r="E725" s="73" t="s">
        <v>2003</v>
      </c>
      <c r="F725" s="74" t="n">
        <v>38647</v>
      </c>
      <c r="G725" s="67" t="str">
        <f aca="false">IF(I725&gt;0,"Targeted Dealer","-")</f>
        <v>Targeted Dealer</v>
      </c>
      <c r="H725" s="67"/>
      <c r="I725" s="68" t="n">
        <v>40</v>
      </c>
      <c r="J725" s="68" t="n">
        <f aca="false">I725/$J$1*($J$1-$E$1)</f>
        <v>40</v>
      </c>
      <c r="K725" s="69" t="n">
        <v>7.5</v>
      </c>
      <c r="L725" s="69" t="n">
        <f aca="false">I725-K725</f>
        <v>32.5</v>
      </c>
      <c r="M725" s="69" t="n">
        <f aca="false">IFERROR((K725/J725%),"-")</f>
        <v>18.75</v>
      </c>
      <c r="N725" s="97" t="n">
        <v>15</v>
      </c>
      <c r="O725" s="98" t="str">
        <f aca="false">IF(F725&lt;=$P$2,"June","")</f>
        <v>June</v>
      </c>
      <c r="P725" s="97" t="n">
        <f aca="false">N725</f>
        <v>15</v>
      </c>
      <c r="Q725" s="99" t="n">
        <f aca="false">K725-P725</f>
        <v>-7.5</v>
      </c>
      <c r="R725" s="98" t="n">
        <f aca="false">IFERROR(IF(O725="May",(K725/P725-1))," ")</f>
        <v>0</v>
      </c>
      <c r="S725" s="100" t="str">
        <f aca="false">IF(N725&gt;0,IF(O725="","-",IF(R725&lt;0%,"DEGROWTH","GROWTH")))</f>
        <v>GROWTH</v>
      </c>
      <c r="T725" s="69" t="n">
        <v>10</v>
      </c>
      <c r="U725" s="101" t="str">
        <f aca="false">IF(F725&lt;=$V$2,"May","")</f>
        <v>May</v>
      </c>
      <c r="V725" s="69" t="n">
        <f aca="false">T725</f>
        <v>10</v>
      </c>
      <c r="W725" s="102" t="n">
        <f aca="false">K725-V725</f>
        <v>-2.5</v>
      </c>
      <c r="X725" s="103" t="n">
        <f aca="false">IFERROR(IF(U725="June",(K725/V725-1)),0)</f>
        <v>0</v>
      </c>
      <c r="Y725" s="104" t="str">
        <f aca="false">IF(T725&gt;0,IF(U725="","-",IF(X725&lt;0%,"DEGROWTH","GROWTH")))</f>
        <v>GROWTH</v>
      </c>
      <c r="Z725" s="75" t="n">
        <v>0</v>
      </c>
      <c r="AA725" s="70"/>
      <c r="AB725" s="70" t="s">
        <v>133</v>
      </c>
      <c r="AC725" s="70" t="s">
        <v>134</v>
      </c>
      <c r="AD725" s="3"/>
      <c r="AE725" s="3"/>
      <c r="AF725" s="70" t="s">
        <v>134</v>
      </c>
      <c r="AG725" s="121" t="n">
        <f aca="false">IFERROR(INDEX(Last6M_AvgSales_Ref!$B$2:$B$12659,MATCH(D725,Last6M_AvgSales_Ref!$A$2:$A$12659,0)),"")</f>
        <v>20.0833333333333</v>
      </c>
    </row>
    <row r="726" customFormat="false" ht="14.25" hidden="false" customHeight="true" outlineLevel="0" collapsed="false">
      <c r="A726" s="70" t="s">
        <v>134</v>
      </c>
      <c r="B726" s="72" t="s">
        <v>78</v>
      </c>
      <c r="C726" s="72" t="s">
        <v>2004</v>
      </c>
      <c r="D726" s="72" t="n">
        <v>1000000202</v>
      </c>
      <c r="E726" s="73" t="s">
        <v>2005</v>
      </c>
      <c r="F726" s="74" t="n">
        <v>39612</v>
      </c>
      <c r="G726" s="67" t="str">
        <f aca="false">IF(I726&gt;0,"Targeted Dealer","-")</f>
        <v>Targeted Dealer</v>
      </c>
      <c r="H726" s="67"/>
      <c r="I726" s="68" t="n">
        <v>200</v>
      </c>
      <c r="J726" s="68" t="n">
        <f aca="false">I726/$J$1*($J$1-$E$1)</f>
        <v>200</v>
      </c>
      <c r="K726" s="69" t="n">
        <v>125</v>
      </c>
      <c r="L726" s="69" t="n">
        <f aca="false">I726-K726</f>
        <v>75</v>
      </c>
      <c r="M726" s="69" t="n">
        <f aca="false">IFERROR((K726/J726%),"-")</f>
        <v>62.5</v>
      </c>
      <c r="N726" s="97" t="n">
        <v>75</v>
      </c>
      <c r="O726" s="98" t="str">
        <f aca="false">IF(F726&lt;=$P$2,"June","")</f>
        <v>June</v>
      </c>
      <c r="P726" s="97" t="n">
        <f aca="false">N726</f>
        <v>75</v>
      </c>
      <c r="Q726" s="99" t="n">
        <f aca="false">K726-P726</f>
        <v>50</v>
      </c>
      <c r="R726" s="98" t="n">
        <f aca="false">IFERROR(IF(O726="May",(K726/P726-1))," ")</f>
        <v>0</v>
      </c>
      <c r="S726" s="100" t="str">
        <f aca="false">IF(N726&gt;0,IF(O726="","-",IF(R726&lt;0%,"DEGROWTH","GROWTH")))</f>
        <v>GROWTH</v>
      </c>
      <c r="T726" s="69" t="n">
        <v>60</v>
      </c>
      <c r="U726" s="101" t="str">
        <f aca="false">IF(F726&lt;=$V$2,"May","")</f>
        <v>May</v>
      </c>
      <c r="V726" s="69" t="n">
        <f aca="false">T726</f>
        <v>60</v>
      </c>
      <c r="W726" s="102" t="n">
        <f aca="false">K726-V726</f>
        <v>65</v>
      </c>
      <c r="X726" s="103" t="n">
        <f aca="false">IFERROR(IF(U726="June",(K726/V726-1)),0)</f>
        <v>0</v>
      </c>
      <c r="Y726" s="104" t="str">
        <f aca="false">IF(T726&gt;0,IF(U726="","-",IF(X726&lt;0%,"DEGROWTH","GROWTH")))</f>
        <v>GROWTH</v>
      </c>
      <c r="Z726" s="75" t="n">
        <v>0</v>
      </c>
      <c r="AA726" s="70"/>
      <c r="AB726" s="70" t="s">
        <v>133</v>
      </c>
      <c r="AC726" s="70" t="s">
        <v>134</v>
      </c>
      <c r="AD726" s="3"/>
      <c r="AE726" s="3"/>
      <c r="AF726" s="70" t="s">
        <v>134</v>
      </c>
      <c r="AG726" s="121" t="n">
        <f aca="false">IFERROR(INDEX(Last6M_AvgSales_Ref!$B$2:$B$12659,MATCH(D726,Last6M_AvgSales_Ref!$A$2:$A$12659,0)),"")</f>
        <v>125.75</v>
      </c>
    </row>
    <row r="727" customFormat="false" ht="14.25" hidden="false" customHeight="true" outlineLevel="0" collapsed="false">
      <c r="A727" s="70" t="s">
        <v>134</v>
      </c>
      <c r="B727" s="72" t="s">
        <v>78</v>
      </c>
      <c r="C727" s="72" t="s">
        <v>2006</v>
      </c>
      <c r="D727" s="72" t="n">
        <v>1000000224</v>
      </c>
      <c r="E727" s="73" t="s">
        <v>2007</v>
      </c>
      <c r="F727" s="74" t="n">
        <v>40816</v>
      </c>
      <c r="G727" s="67" t="str">
        <f aca="false">IF(I727&gt;0,"Targeted Dealer","-")</f>
        <v>Targeted Dealer</v>
      </c>
      <c r="H727" s="67"/>
      <c r="I727" s="68" t="n">
        <v>50</v>
      </c>
      <c r="J727" s="68" t="n">
        <f aca="false">I727/$J$1*($J$1-$E$1)</f>
        <v>50</v>
      </c>
      <c r="K727" s="69" t="n">
        <v>30</v>
      </c>
      <c r="L727" s="69" t="n">
        <f aca="false">I727-K727</f>
        <v>20</v>
      </c>
      <c r="M727" s="69" t="n">
        <f aca="false">IFERROR((K727/J727%),"-")</f>
        <v>60</v>
      </c>
      <c r="N727" s="97" t="n">
        <v>35</v>
      </c>
      <c r="O727" s="98" t="str">
        <f aca="false">IF(F727&lt;=$P$2,"June","")</f>
        <v>June</v>
      </c>
      <c r="P727" s="97" t="n">
        <f aca="false">N727</f>
        <v>35</v>
      </c>
      <c r="Q727" s="99" t="n">
        <f aca="false">K727-P727</f>
        <v>-5</v>
      </c>
      <c r="R727" s="98" t="n">
        <f aca="false">IFERROR(IF(O727="May",(K727/P727-1))," ")</f>
        <v>0</v>
      </c>
      <c r="S727" s="100" t="str">
        <f aca="false">IF(N727&gt;0,IF(O727="","-",IF(R727&lt;0%,"DEGROWTH","GROWTH")))</f>
        <v>GROWTH</v>
      </c>
      <c r="T727" s="69" t="n">
        <v>50</v>
      </c>
      <c r="U727" s="101" t="str">
        <f aca="false">IF(F727&lt;=$V$2,"May","")</f>
        <v>May</v>
      </c>
      <c r="V727" s="69" t="n">
        <f aca="false">T727</f>
        <v>50</v>
      </c>
      <c r="W727" s="102" t="n">
        <f aca="false">K727-V727</f>
        <v>-20</v>
      </c>
      <c r="X727" s="103" t="n">
        <f aca="false">IFERROR(IF(U727="June",(K727/V727-1)),0)</f>
        <v>0</v>
      </c>
      <c r="Y727" s="104" t="str">
        <f aca="false">IF(T727&gt;0,IF(U727="","-",IF(X727&lt;0%,"DEGROWTH","GROWTH")))</f>
        <v>GROWTH</v>
      </c>
      <c r="Z727" s="75" t="n">
        <v>0</v>
      </c>
      <c r="AA727" s="70"/>
      <c r="AB727" s="70" t="s">
        <v>133</v>
      </c>
      <c r="AC727" s="70" t="s">
        <v>134</v>
      </c>
      <c r="AD727" s="3"/>
      <c r="AE727" s="3"/>
      <c r="AF727" s="70" t="s">
        <v>134</v>
      </c>
      <c r="AG727" s="121" t="n">
        <f aca="false">IFERROR(INDEX(Last6M_AvgSales_Ref!$B$2:$B$12659,MATCH(D727,Last6M_AvgSales_Ref!$A$2:$A$12659,0)),"")</f>
        <v>20.8333333333333</v>
      </c>
    </row>
    <row r="728" customFormat="false" ht="14.25" hidden="false" customHeight="true" outlineLevel="0" collapsed="false">
      <c r="A728" s="70" t="s">
        <v>134</v>
      </c>
      <c r="B728" s="72" t="s">
        <v>78</v>
      </c>
      <c r="C728" s="72" t="s">
        <v>2008</v>
      </c>
      <c r="D728" s="72" t="n">
        <v>1000000216</v>
      </c>
      <c r="E728" s="73" t="s">
        <v>2009</v>
      </c>
      <c r="F728" s="74" t="n">
        <v>40943</v>
      </c>
      <c r="G728" s="67" t="str">
        <f aca="false">IF(I728&gt;0,"Targeted Dealer","-")</f>
        <v>Targeted Dealer</v>
      </c>
      <c r="H728" s="67"/>
      <c r="I728" s="68" t="n">
        <v>550</v>
      </c>
      <c r="J728" s="68" t="n">
        <f aca="false">I728/$J$1*($J$1-$E$1)</f>
        <v>550</v>
      </c>
      <c r="K728" s="69" t="n">
        <v>175</v>
      </c>
      <c r="L728" s="69" t="n">
        <f aca="false">I728-K728</f>
        <v>375</v>
      </c>
      <c r="M728" s="69" t="n">
        <f aca="false">IFERROR((K728/J728%),"-")</f>
        <v>31.8181818181818</v>
      </c>
      <c r="N728" s="97" t="n">
        <v>117.5</v>
      </c>
      <c r="O728" s="98" t="str">
        <f aca="false">IF(F728&lt;=$P$2,"June","")</f>
        <v>June</v>
      </c>
      <c r="P728" s="97" t="n">
        <f aca="false">N728</f>
        <v>117.5</v>
      </c>
      <c r="Q728" s="99" t="n">
        <f aca="false">K728-P728</f>
        <v>57.5</v>
      </c>
      <c r="R728" s="98" t="n">
        <f aca="false">IFERROR(IF(O728="May",(K728/P728-1))," ")</f>
        <v>0</v>
      </c>
      <c r="S728" s="100" t="str">
        <f aca="false">IF(N728&gt;0,IF(O728="","-",IF(R728&lt;0%,"DEGROWTH","GROWTH")))</f>
        <v>GROWTH</v>
      </c>
      <c r="T728" s="69" t="n">
        <v>250</v>
      </c>
      <c r="U728" s="101" t="str">
        <f aca="false">IF(F728&lt;=$V$2,"May","")</f>
        <v>May</v>
      </c>
      <c r="V728" s="69" t="n">
        <f aca="false">T728</f>
        <v>250</v>
      </c>
      <c r="W728" s="102" t="n">
        <f aca="false">K728-V728</f>
        <v>-75</v>
      </c>
      <c r="X728" s="103" t="n">
        <f aca="false">IFERROR(IF(U728="June",(K728/V728-1)),0)</f>
        <v>0</v>
      </c>
      <c r="Y728" s="104" t="str">
        <f aca="false">IF(T728&gt;0,IF(U728="","-",IF(X728&lt;0%,"DEGROWTH","GROWTH")))</f>
        <v>GROWTH</v>
      </c>
      <c r="Z728" s="75" t="n">
        <v>0</v>
      </c>
      <c r="AA728" s="70"/>
      <c r="AB728" s="70" t="s">
        <v>133</v>
      </c>
      <c r="AC728" s="70" t="s">
        <v>134</v>
      </c>
      <c r="AD728" s="3"/>
      <c r="AE728" s="3"/>
      <c r="AF728" s="70" t="s">
        <v>134</v>
      </c>
      <c r="AG728" s="121" t="n">
        <f aca="false">IFERROR(INDEX(Last6M_AvgSales_Ref!$B$2:$B$12659,MATCH(D728,Last6M_AvgSales_Ref!$A$2:$A$12659,0)),"")</f>
        <v>304.333333333333</v>
      </c>
    </row>
    <row r="729" customFormat="false" ht="14.25" hidden="false" customHeight="true" outlineLevel="0" collapsed="false">
      <c r="A729" s="70" t="s">
        <v>134</v>
      </c>
      <c r="B729" s="72" t="s">
        <v>78</v>
      </c>
      <c r="C729" s="72" t="s">
        <v>2010</v>
      </c>
      <c r="D729" s="72" t="n">
        <v>1000000231</v>
      </c>
      <c r="E729" s="73" t="s">
        <v>2011</v>
      </c>
      <c r="F729" s="74" t="n">
        <v>41054</v>
      </c>
      <c r="G729" s="67" t="str">
        <f aca="false">IF(I729&gt;0,"Targeted Dealer","-")</f>
        <v>Targeted Dealer</v>
      </c>
      <c r="H729" s="67"/>
      <c r="I729" s="68" t="n">
        <v>100</v>
      </c>
      <c r="J729" s="68" t="n">
        <f aca="false">I729/$J$1*($J$1-$E$1)</f>
        <v>100</v>
      </c>
      <c r="K729" s="69" t="n">
        <v>50</v>
      </c>
      <c r="L729" s="69" t="n">
        <f aca="false">I729-K729</f>
        <v>50</v>
      </c>
      <c r="M729" s="69" t="n">
        <f aca="false">IFERROR((K729/J729%),"-")</f>
        <v>50</v>
      </c>
      <c r="N729" s="97" t="n">
        <v>75</v>
      </c>
      <c r="O729" s="98" t="str">
        <f aca="false">IF(F729&lt;=$P$2,"June","")</f>
        <v>June</v>
      </c>
      <c r="P729" s="97" t="n">
        <f aca="false">N729</f>
        <v>75</v>
      </c>
      <c r="Q729" s="99" t="n">
        <f aca="false">K729-P729</f>
        <v>-25</v>
      </c>
      <c r="R729" s="98" t="n">
        <f aca="false">IFERROR(IF(O729="May",(K729/P729-1))," ")</f>
        <v>0</v>
      </c>
      <c r="S729" s="100" t="str">
        <f aca="false">IF(N729&gt;0,IF(O729="","-",IF(R729&lt;0%,"DEGROWTH","GROWTH")))</f>
        <v>GROWTH</v>
      </c>
      <c r="T729" s="69" t="n">
        <v>42.5</v>
      </c>
      <c r="U729" s="101" t="str">
        <f aca="false">IF(F729&lt;=$V$2,"May","")</f>
        <v>May</v>
      </c>
      <c r="V729" s="69" t="n">
        <f aca="false">T729</f>
        <v>42.5</v>
      </c>
      <c r="W729" s="102" t="n">
        <f aca="false">K729-V729</f>
        <v>7.5</v>
      </c>
      <c r="X729" s="103" t="n">
        <f aca="false">IFERROR(IF(U729="June",(K729/V729-1)),0)</f>
        <v>0</v>
      </c>
      <c r="Y729" s="104" t="str">
        <f aca="false">IF(T729&gt;0,IF(U729="","-",IF(X729&lt;0%,"DEGROWTH","GROWTH")))</f>
        <v>GROWTH</v>
      </c>
      <c r="Z729" s="75" t="n">
        <v>0</v>
      </c>
      <c r="AA729" s="70"/>
      <c r="AB729" s="70" t="s">
        <v>133</v>
      </c>
      <c r="AC729" s="70" t="s">
        <v>134</v>
      </c>
      <c r="AD729" s="3"/>
      <c r="AE729" s="3"/>
      <c r="AF729" s="70" t="s">
        <v>134</v>
      </c>
      <c r="AG729" s="121" t="n">
        <f aca="false">IFERROR(INDEX(Last6M_AvgSales_Ref!$B$2:$B$12659,MATCH(D729,Last6M_AvgSales_Ref!$A$2:$A$12659,0)),"")</f>
        <v>75</v>
      </c>
    </row>
    <row r="730" customFormat="false" ht="14.25" hidden="false" customHeight="true" outlineLevel="0" collapsed="false">
      <c r="A730" s="70" t="s">
        <v>134</v>
      </c>
      <c r="B730" s="72" t="s">
        <v>78</v>
      </c>
      <c r="C730" s="72" t="s">
        <v>2012</v>
      </c>
      <c r="D730" s="72" t="n">
        <v>1000000208</v>
      </c>
      <c r="E730" s="73" t="s">
        <v>2013</v>
      </c>
      <c r="F730" s="74" t="n">
        <v>41207</v>
      </c>
      <c r="G730" s="67" t="str">
        <f aca="false">IF(I730&gt;0,"Targeted Dealer","-")</f>
        <v>Targeted Dealer</v>
      </c>
      <c r="H730" s="67"/>
      <c r="I730" s="68" t="n">
        <v>340</v>
      </c>
      <c r="J730" s="68" t="n">
        <f aca="false">I730/$J$1*($J$1-$E$1)</f>
        <v>340</v>
      </c>
      <c r="K730" s="69" t="n">
        <v>62.5</v>
      </c>
      <c r="L730" s="69" t="n">
        <f aca="false">I730-K730</f>
        <v>277.5</v>
      </c>
      <c r="M730" s="69" t="n">
        <f aca="false">IFERROR((K730/J730%),"-")</f>
        <v>18.3823529411765</v>
      </c>
      <c r="N730" s="97" t="n">
        <v>75</v>
      </c>
      <c r="O730" s="98" t="str">
        <f aca="false">IF(F730&lt;=$P$2,"June","")</f>
        <v>June</v>
      </c>
      <c r="P730" s="97" t="n">
        <f aca="false">N730</f>
        <v>75</v>
      </c>
      <c r="Q730" s="99" t="n">
        <f aca="false">K730-P730</f>
        <v>-12.5</v>
      </c>
      <c r="R730" s="98" t="n">
        <f aca="false">IFERROR(IF(O730="May",(K730/P730-1))," ")</f>
        <v>0</v>
      </c>
      <c r="S730" s="100" t="str">
        <f aca="false">IF(N730&gt;0,IF(O730="","-",IF(R730&lt;0%,"DEGROWTH","GROWTH")))</f>
        <v>GROWTH</v>
      </c>
      <c r="T730" s="69" t="n">
        <v>179</v>
      </c>
      <c r="U730" s="101" t="str">
        <f aca="false">IF(F730&lt;=$V$2,"May","")</f>
        <v>May</v>
      </c>
      <c r="V730" s="69" t="n">
        <f aca="false">T730</f>
        <v>179</v>
      </c>
      <c r="W730" s="102" t="n">
        <f aca="false">K730-V730</f>
        <v>-116.5</v>
      </c>
      <c r="X730" s="103" t="n">
        <f aca="false">IFERROR(IF(U730="June",(K730/V730-1)),0)</f>
        <v>0</v>
      </c>
      <c r="Y730" s="104" t="str">
        <f aca="false">IF(T730&gt;0,IF(U730="","-",IF(X730&lt;0%,"DEGROWTH","GROWTH")))</f>
        <v>GROWTH</v>
      </c>
      <c r="Z730" s="75" t="n">
        <v>0</v>
      </c>
      <c r="AA730" s="70"/>
      <c r="AB730" s="70" t="s">
        <v>133</v>
      </c>
      <c r="AC730" s="70" t="s">
        <v>134</v>
      </c>
      <c r="AD730" s="3"/>
      <c r="AE730" s="3"/>
      <c r="AF730" s="70" t="s">
        <v>134</v>
      </c>
      <c r="AG730" s="121" t="n">
        <f aca="false">IFERROR(INDEX(Last6M_AvgSales_Ref!$B$2:$B$12659,MATCH(D730,Last6M_AvgSales_Ref!$A$2:$A$12659,0)),"")</f>
        <v>179</v>
      </c>
    </row>
    <row r="731" customFormat="false" ht="14.25" hidden="false" customHeight="true" outlineLevel="0" collapsed="false">
      <c r="A731" s="70" t="s">
        <v>134</v>
      </c>
      <c r="B731" s="72" t="s">
        <v>78</v>
      </c>
      <c r="C731" s="72" t="s">
        <v>2014</v>
      </c>
      <c r="D731" s="72" t="n">
        <v>1000000210</v>
      </c>
      <c r="E731" s="73" t="s">
        <v>2015</v>
      </c>
      <c r="F731" s="74" t="n">
        <v>41352</v>
      </c>
      <c r="G731" s="67" t="str">
        <f aca="false">IF(I731&gt;0,"Targeted Dealer","-")</f>
        <v>Targeted Dealer</v>
      </c>
      <c r="H731" s="67"/>
      <c r="I731" s="68" t="n">
        <v>120</v>
      </c>
      <c r="J731" s="68" t="n">
        <f aca="false">I731/$J$1*($J$1-$E$1)</f>
        <v>120</v>
      </c>
      <c r="K731" s="69" t="n">
        <v>54</v>
      </c>
      <c r="L731" s="69" t="n">
        <f aca="false">I731-K731</f>
        <v>66</v>
      </c>
      <c r="M731" s="69" t="n">
        <f aca="false">IFERROR((K731/J731%),"-")</f>
        <v>45</v>
      </c>
      <c r="N731" s="97" t="n">
        <v>77.5</v>
      </c>
      <c r="O731" s="98" t="str">
        <f aca="false">IF(F731&lt;=$P$2,"June","")</f>
        <v>June</v>
      </c>
      <c r="P731" s="97" t="n">
        <f aca="false">N731</f>
        <v>77.5</v>
      </c>
      <c r="Q731" s="99" t="n">
        <f aca="false">K731-P731</f>
        <v>-23.5</v>
      </c>
      <c r="R731" s="98" t="n">
        <f aca="false">IFERROR(IF(O731="May",(K731/P731-1))," ")</f>
        <v>0</v>
      </c>
      <c r="S731" s="100" t="str">
        <f aca="false">IF(N731&gt;0,IF(O731="","-",IF(R731&lt;0%,"DEGROWTH","GROWTH")))</f>
        <v>GROWTH</v>
      </c>
      <c r="T731" s="69" t="n">
        <v>55</v>
      </c>
      <c r="U731" s="101" t="str">
        <f aca="false">IF(F731&lt;=$V$2,"May","")</f>
        <v>May</v>
      </c>
      <c r="V731" s="69" t="n">
        <f aca="false">T731</f>
        <v>55</v>
      </c>
      <c r="W731" s="102" t="n">
        <f aca="false">K731-V731</f>
        <v>-1</v>
      </c>
      <c r="X731" s="103" t="n">
        <f aca="false">IFERROR(IF(U731="June",(K731/V731-1)),0)</f>
        <v>0</v>
      </c>
      <c r="Y731" s="104" t="str">
        <f aca="false">IF(T731&gt;0,IF(U731="","-",IF(X731&lt;0%,"DEGROWTH","GROWTH")))</f>
        <v>GROWTH</v>
      </c>
      <c r="Z731" s="75" t="n">
        <v>0</v>
      </c>
      <c r="AA731" s="70"/>
      <c r="AB731" s="70" t="s">
        <v>133</v>
      </c>
      <c r="AC731" s="70" t="s">
        <v>134</v>
      </c>
      <c r="AD731" s="3"/>
      <c r="AE731" s="3"/>
      <c r="AF731" s="70" t="s">
        <v>134</v>
      </c>
      <c r="AG731" s="121" t="n">
        <f aca="false">IFERROR(INDEX(Last6M_AvgSales_Ref!$B$2:$B$12659,MATCH(D731,Last6M_AvgSales_Ref!$A$2:$A$12659,0)),"")</f>
        <v>85.9166666666667</v>
      </c>
    </row>
    <row r="732" customFormat="false" ht="14.25" hidden="false" customHeight="true" outlineLevel="0" collapsed="false">
      <c r="A732" s="70" t="s">
        <v>134</v>
      </c>
      <c r="B732" s="72" t="s">
        <v>78</v>
      </c>
      <c r="C732" s="72" t="s">
        <v>2016</v>
      </c>
      <c r="D732" s="72" t="n">
        <v>1000000219</v>
      </c>
      <c r="E732" s="73" t="s">
        <v>2017</v>
      </c>
      <c r="F732" s="74" t="n">
        <v>41436</v>
      </c>
      <c r="G732" s="67" t="str">
        <f aca="false">IF(I732&gt;0,"Targeted Dealer","-")</f>
        <v>Targeted Dealer</v>
      </c>
      <c r="H732" s="67"/>
      <c r="I732" s="68" t="n">
        <v>140</v>
      </c>
      <c r="J732" s="68" t="n">
        <f aca="false">I732/$J$1*($J$1-$E$1)</f>
        <v>140</v>
      </c>
      <c r="K732" s="69" t="n">
        <v>75</v>
      </c>
      <c r="L732" s="69" t="n">
        <f aca="false">I732-K732</f>
        <v>65</v>
      </c>
      <c r="M732" s="69" t="n">
        <f aca="false">IFERROR((K732/J732%),"-")</f>
        <v>53.5714285714286</v>
      </c>
      <c r="N732" s="97" t="n">
        <v>75</v>
      </c>
      <c r="O732" s="98" t="str">
        <f aca="false">IF(F732&lt;=$P$2,"June","")</f>
        <v>June</v>
      </c>
      <c r="P732" s="97" t="n">
        <f aca="false">N732</f>
        <v>75</v>
      </c>
      <c r="Q732" s="99" t="n">
        <f aca="false">K732-P732</f>
        <v>0</v>
      </c>
      <c r="R732" s="98" t="n">
        <f aca="false">IFERROR(IF(O732="May",(K732/P732-1))," ")</f>
        <v>0</v>
      </c>
      <c r="S732" s="100" t="str">
        <f aca="false">IF(N732&gt;0,IF(O732="","-",IF(R732&lt;0%,"DEGROWTH","GROWTH")))</f>
        <v>GROWTH</v>
      </c>
      <c r="T732" s="69" t="n">
        <v>50</v>
      </c>
      <c r="U732" s="101" t="str">
        <f aca="false">IF(F732&lt;=$V$2,"May","")</f>
        <v>May</v>
      </c>
      <c r="V732" s="69" t="n">
        <f aca="false">T732</f>
        <v>50</v>
      </c>
      <c r="W732" s="102" t="n">
        <f aca="false">K732-V732</f>
        <v>25</v>
      </c>
      <c r="X732" s="103" t="n">
        <f aca="false">IFERROR(IF(U732="June",(K732/V732-1)),0)</f>
        <v>0</v>
      </c>
      <c r="Y732" s="104" t="str">
        <f aca="false">IF(T732&gt;0,IF(U732="","-",IF(X732&lt;0%,"DEGROWTH","GROWTH")))</f>
        <v>GROWTH</v>
      </c>
      <c r="Z732" s="75" t="n">
        <v>0</v>
      </c>
      <c r="AA732" s="70"/>
      <c r="AB732" s="70" t="s">
        <v>133</v>
      </c>
      <c r="AC732" s="70" t="s">
        <v>134</v>
      </c>
      <c r="AD732" s="3"/>
      <c r="AE732" s="3"/>
      <c r="AF732" s="70" t="s">
        <v>134</v>
      </c>
      <c r="AG732" s="121" t="n">
        <f aca="false">IFERROR(INDEX(Last6M_AvgSales_Ref!$B$2:$B$12659,MATCH(D732,Last6M_AvgSales_Ref!$A$2:$A$12659,0)),"")</f>
        <v>130.833333333333</v>
      </c>
    </row>
    <row r="733" customFormat="false" ht="14.25" hidden="false" customHeight="true" outlineLevel="0" collapsed="false">
      <c r="A733" s="70" t="s">
        <v>134</v>
      </c>
      <c r="B733" s="72" t="s">
        <v>78</v>
      </c>
      <c r="C733" s="72" t="s">
        <v>2018</v>
      </c>
      <c r="D733" s="72" t="n">
        <v>1000000207</v>
      </c>
      <c r="E733" s="73" t="s">
        <v>2019</v>
      </c>
      <c r="F733" s="74" t="n">
        <v>41848</v>
      </c>
      <c r="G733" s="67" t="str">
        <f aca="false">IF(I733&gt;0,"Targeted Dealer","-")</f>
        <v>Targeted Dealer</v>
      </c>
      <c r="H733" s="67"/>
      <c r="I733" s="68" t="n">
        <v>340</v>
      </c>
      <c r="J733" s="68" t="n">
        <f aca="false">I733/$J$1*($J$1-$E$1)</f>
        <v>340</v>
      </c>
      <c r="K733" s="69" t="n">
        <v>126</v>
      </c>
      <c r="L733" s="69" t="n">
        <f aca="false">I733-K733</f>
        <v>214</v>
      </c>
      <c r="M733" s="69" t="n">
        <f aca="false">IFERROR((K733/J733%),"-")</f>
        <v>37.0588235294118</v>
      </c>
      <c r="N733" s="97" t="n">
        <v>100</v>
      </c>
      <c r="O733" s="98" t="str">
        <f aca="false">IF(F733&lt;=$P$2,"June","")</f>
        <v>June</v>
      </c>
      <c r="P733" s="97" t="n">
        <f aca="false">N733</f>
        <v>100</v>
      </c>
      <c r="Q733" s="99" t="n">
        <f aca="false">K733-P733</f>
        <v>26</v>
      </c>
      <c r="R733" s="98" t="n">
        <f aca="false">IFERROR(IF(O733="May",(K733/P733-1))," ")</f>
        <v>0</v>
      </c>
      <c r="S733" s="100" t="str">
        <f aca="false">IF(N733&gt;0,IF(O733="","-",IF(R733&lt;0%,"DEGROWTH","GROWTH")))</f>
        <v>GROWTH</v>
      </c>
      <c r="T733" s="69" t="n">
        <v>152.5</v>
      </c>
      <c r="U733" s="101" t="str">
        <f aca="false">IF(F733&lt;=$V$2,"May","")</f>
        <v>May</v>
      </c>
      <c r="V733" s="69" t="n">
        <f aca="false">T733</f>
        <v>152.5</v>
      </c>
      <c r="W733" s="102" t="n">
        <f aca="false">K733-V733</f>
        <v>-26.5</v>
      </c>
      <c r="X733" s="103" t="n">
        <f aca="false">IFERROR(IF(U733="June",(K733/V733-1)),0)</f>
        <v>0</v>
      </c>
      <c r="Y733" s="104" t="str">
        <f aca="false">IF(T733&gt;0,IF(U733="","-",IF(X733&lt;0%,"DEGROWTH","GROWTH")))</f>
        <v>GROWTH</v>
      </c>
      <c r="Z733" s="75" t="n">
        <v>0</v>
      </c>
      <c r="AA733" s="70"/>
      <c r="AB733" s="70" t="s">
        <v>133</v>
      </c>
      <c r="AC733" s="70" t="s">
        <v>134</v>
      </c>
      <c r="AD733" s="3"/>
      <c r="AE733" s="3"/>
      <c r="AF733" s="70" t="s">
        <v>134</v>
      </c>
      <c r="AG733" s="121" t="n">
        <f aca="false">IFERROR(INDEX(Last6M_AvgSales_Ref!$B$2:$B$12659,MATCH(D733,Last6M_AvgSales_Ref!$A$2:$A$12659,0)),"")</f>
        <v>186.083333333333</v>
      </c>
    </row>
    <row r="734" customFormat="false" ht="14.25" hidden="false" customHeight="true" outlineLevel="0" collapsed="false">
      <c r="A734" s="70" t="s">
        <v>134</v>
      </c>
      <c r="B734" s="72" t="s">
        <v>78</v>
      </c>
      <c r="C734" s="72" t="s">
        <v>2020</v>
      </c>
      <c r="D734" s="72" t="n">
        <v>1000000209</v>
      </c>
      <c r="E734" s="73" t="s">
        <v>2021</v>
      </c>
      <c r="F734" s="74" t="n">
        <v>41880</v>
      </c>
      <c r="G734" s="67" t="str">
        <f aca="false">IF(I734&gt;0,"Targeted Dealer","-")</f>
        <v>Targeted Dealer</v>
      </c>
      <c r="H734" s="67"/>
      <c r="I734" s="68" t="n">
        <v>60</v>
      </c>
      <c r="J734" s="68" t="n">
        <f aca="false">I734/$J$1*($J$1-$E$1)</f>
        <v>60</v>
      </c>
      <c r="K734" s="69" t="n">
        <v>10</v>
      </c>
      <c r="L734" s="69" t="n">
        <f aca="false">I734-K734</f>
        <v>50</v>
      </c>
      <c r="M734" s="69" t="n">
        <f aca="false">IFERROR((K734/J734%),"-")</f>
        <v>16.6666666666667</v>
      </c>
      <c r="N734" s="97" t="n">
        <v>0</v>
      </c>
      <c r="O734" s="98" t="str">
        <f aca="false">IF(F734&lt;=$P$2,"June","")</f>
        <v>June</v>
      </c>
      <c r="P734" s="97" t="n">
        <f aca="false">N734</f>
        <v>0</v>
      </c>
      <c r="Q734" s="99" t="n">
        <f aca="false">K734-P734</f>
        <v>10</v>
      </c>
      <c r="R734" s="98" t="n">
        <f aca="false">IFERROR(IF(O734="May",(K734/P734-1))," ")</f>
        <v>0</v>
      </c>
      <c r="S734" s="105" t="b">
        <f aca="false">IF(N734&gt;0,IF(O734="","-",IF(R734&lt;0%,"DEGROWTH","GROWTH")))</f>
        <v>0</v>
      </c>
      <c r="T734" s="69" t="n">
        <v>30</v>
      </c>
      <c r="U734" s="101" t="str">
        <f aca="false">IF(F734&lt;=$V$2,"May","")</f>
        <v>May</v>
      </c>
      <c r="V734" s="69" t="n">
        <f aca="false">T734</f>
        <v>30</v>
      </c>
      <c r="W734" s="102" t="n">
        <f aca="false">K734-V734</f>
        <v>-20</v>
      </c>
      <c r="X734" s="103" t="n">
        <f aca="false">IFERROR(IF(U734="June",(K734/V734-1)),0)</f>
        <v>0</v>
      </c>
      <c r="Y734" s="104" t="str">
        <f aca="false">IF(T734&gt;0,IF(U734="","-",IF(X734&lt;0%,"DEGROWTH","GROWTH")))</f>
        <v>GROWTH</v>
      </c>
      <c r="Z734" s="75" t="n">
        <v>0</v>
      </c>
      <c r="AA734" s="70"/>
      <c r="AB734" s="70" t="s">
        <v>133</v>
      </c>
      <c r="AC734" s="70" t="s">
        <v>134</v>
      </c>
      <c r="AD734" s="3"/>
      <c r="AE734" s="3"/>
      <c r="AF734" s="70" t="s">
        <v>134</v>
      </c>
      <c r="AG734" s="121" t="n">
        <f aca="false">IFERROR(INDEX(Last6M_AvgSales_Ref!$B$2:$B$12659,MATCH(D734,Last6M_AvgSales_Ref!$A$2:$A$12659,0)),"")</f>
        <v>29.6666666666667</v>
      </c>
    </row>
    <row r="735" customFormat="false" ht="14.25" hidden="false" customHeight="true" outlineLevel="0" collapsed="false">
      <c r="A735" s="70" t="s">
        <v>134</v>
      </c>
      <c r="B735" s="72" t="s">
        <v>78</v>
      </c>
      <c r="C735" s="72" t="s">
        <v>2022</v>
      </c>
      <c r="D735" s="72" t="n">
        <v>1000000198</v>
      </c>
      <c r="E735" s="73" t="s">
        <v>2023</v>
      </c>
      <c r="F735" s="74" t="n">
        <v>42257</v>
      </c>
      <c r="G735" s="67" t="str">
        <f aca="false">IF(I735&gt;0,"Targeted Dealer","-")</f>
        <v>Targeted Dealer</v>
      </c>
      <c r="H735" s="67"/>
      <c r="I735" s="68" t="n">
        <v>620</v>
      </c>
      <c r="J735" s="68" t="n">
        <f aca="false">I735/$J$1*($J$1-$E$1)</f>
        <v>620</v>
      </c>
      <c r="K735" s="69" t="n">
        <v>487</v>
      </c>
      <c r="L735" s="69" t="n">
        <f aca="false">I735-K735</f>
        <v>133</v>
      </c>
      <c r="M735" s="69" t="n">
        <f aca="false">IFERROR((K735/J735%),"-")</f>
        <v>78.5483870967742</v>
      </c>
      <c r="N735" s="97" t="n">
        <v>250</v>
      </c>
      <c r="O735" s="98" t="str">
        <f aca="false">IF(F735&lt;=$P$2,"June","")</f>
        <v>June</v>
      </c>
      <c r="P735" s="97" t="n">
        <f aca="false">N735</f>
        <v>250</v>
      </c>
      <c r="Q735" s="99" t="n">
        <f aca="false">K735-P735</f>
        <v>237</v>
      </c>
      <c r="R735" s="98" t="n">
        <f aca="false">IFERROR(IF(O735="May",(K735/P735-1))," ")</f>
        <v>0</v>
      </c>
      <c r="S735" s="100" t="str">
        <f aca="false">IF(N735&gt;0,IF(O735="","-",IF(R735&lt;0%,"DEGROWTH","GROWTH")))</f>
        <v>GROWTH</v>
      </c>
      <c r="T735" s="69" t="n">
        <v>254</v>
      </c>
      <c r="U735" s="101" t="str">
        <f aca="false">IF(F735&lt;=$V$2,"May","")</f>
        <v>May</v>
      </c>
      <c r="V735" s="69" t="n">
        <f aca="false">T735</f>
        <v>254</v>
      </c>
      <c r="W735" s="102" t="n">
        <f aca="false">K735-V735</f>
        <v>233</v>
      </c>
      <c r="X735" s="103" t="n">
        <f aca="false">IFERROR(IF(U735="June",(K735/V735-1)),0)</f>
        <v>0</v>
      </c>
      <c r="Y735" s="104" t="str">
        <f aca="false">IF(T735&gt;0,IF(U735="","-",IF(X735&lt;0%,"DEGROWTH","GROWTH")))</f>
        <v>GROWTH</v>
      </c>
      <c r="Z735" s="75" t="n">
        <v>0</v>
      </c>
      <c r="AA735" s="70"/>
      <c r="AB735" s="70" t="s">
        <v>133</v>
      </c>
      <c r="AC735" s="70" t="s">
        <v>134</v>
      </c>
      <c r="AD735" s="3"/>
      <c r="AE735" s="3"/>
      <c r="AF735" s="70" t="s">
        <v>134</v>
      </c>
      <c r="AG735" s="121" t="n">
        <f aca="false">IFERROR(INDEX(Last6M_AvgSales_Ref!$B$2:$B$12659,MATCH(D735,Last6M_AvgSales_Ref!$A$2:$A$12659,0)),"")</f>
        <v>558.416666666667</v>
      </c>
    </row>
    <row r="736" customFormat="false" ht="14.25" hidden="false" customHeight="true" outlineLevel="0" collapsed="false">
      <c r="A736" s="70" t="s">
        <v>134</v>
      </c>
      <c r="B736" s="72" t="s">
        <v>78</v>
      </c>
      <c r="C736" s="72" t="s">
        <v>2024</v>
      </c>
      <c r="D736" s="72" t="n">
        <v>1000000221</v>
      </c>
      <c r="E736" s="73" t="s">
        <v>2025</v>
      </c>
      <c r="F736" s="74" t="n">
        <v>42388</v>
      </c>
      <c r="G736" s="67" t="str">
        <f aca="false">IF(I736&gt;0,"Targeted Dealer","-")</f>
        <v>Targeted Dealer</v>
      </c>
      <c r="H736" s="67"/>
      <c r="I736" s="68" t="n">
        <v>350</v>
      </c>
      <c r="J736" s="68" t="n">
        <f aca="false">I736/$J$1*($J$1-$E$1)</f>
        <v>350</v>
      </c>
      <c r="K736" s="69" t="n">
        <v>125</v>
      </c>
      <c r="L736" s="69" t="n">
        <f aca="false">I736-K736</f>
        <v>225</v>
      </c>
      <c r="M736" s="69" t="n">
        <f aca="false">IFERROR((K736/J736%),"-")</f>
        <v>35.7142857142857</v>
      </c>
      <c r="N736" s="97" t="n">
        <v>160</v>
      </c>
      <c r="O736" s="98" t="str">
        <f aca="false">IF(F736&lt;=$P$2,"June","")</f>
        <v>June</v>
      </c>
      <c r="P736" s="97" t="n">
        <f aca="false">N736</f>
        <v>160</v>
      </c>
      <c r="Q736" s="99" t="n">
        <f aca="false">K736-P736</f>
        <v>-35</v>
      </c>
      <c r="R736" s="98" t="n">
        <f aca="false">IFERROR(IF(O736="May",(K736/P736-1))," ")</f>
        <v>0</v>
      </c>
      <c r="S736" s="100" t="str">
        <f aca="false">IF(N736&gt;0,IF(O736="","-",IF(R736&lt;0%,"DEGROWTH","GROWTH")))</f>
        <v>GROWTH</v>
      </c>
      <c r="T736" s="69" t="n">
        <v>132.5</v>
      </c>
      <c r="U736" s="101" t="str">
        <f aca="false">IF(F736&lt;=$V$2,"May","")</f>
        <v>May</v>
      </c>
      <c r="V736" s="69" t="n">
        <f aca="false">T736</f>
        <v>132.5</v>
      </c>
      <c r="W736" s="102" t="n">
        <f aca="false">K736-V736</f>
        <v>-7.5</v>
      </c>
      <c r="X736" s="103" t="n">
        <f aca="false">IFERROR(IF(U736="June",(K736/V736-1)),0)</f>
        <v>0</v>
      </c>
      <c r="Y736" s="104" t="str">
        <f aca="false">IF(T736&gt;0,IF(U736="","-",IF(X736&lt;0%,"DEGROWTH","GROWTH")))</f>
        <v>GROWTH</v>
      </c>
      <c r="Z736" s="75" t="n">
        <v>0</v>
      </c>
      <c r="AA736" s="70"/>
      <c r="AB736" s="70" t="s">
        <v>133</v>
      </c>
      <c r="AC736" s="70" t="s">
        <v>134</v>
      </c>
      <c r="AD736" s="3"/>
      <c r="AE736" s="3"/>
      <c r="AF736" s="70" t="s">
        <v>134</v>
      </c>
      <c r="AG736" s="121" t="n">
        <f aca="false">IFERROR(INDEX(Last6M_AvgSales_Ref!$B$2:$B$12659,MATCH(D736,Last6M_AvgSales_Ref!$A$2:$A$12659,0)),"")</f>
        <v>295.833333333333</v>
      </c>
    </row>
    <row r="737" customFormat="false" ht="14.25" hidden="false" customHeight="true" outlineLevel="0" collapsed="false">
      <c r="A737" s="70" t="s">
        <v>134</v>
      </c>
      <c r="B737" s="72" t="s">
        <v>78</v>
      </c>
      <c r="C737" s="72" t="s">
        <v>2026</v>
      </c>
      <c r="D737" s="72" t="n">
        <v>1000000218</v>
      </c>
      <c r="E737" s="73" t="s">
        <v>2027</v>
      </c>
      <c r="F737" s="74" t="n">
        <v>42522</v>
      </c>
      <c r="G737" s="67" t="str">
        <f aca="false">IF(I737&gt;0,"Targeted Dealer","-")</f>
        <v>Targeted Dealer</v>
      </c>
      <c r="H737" s="67"/>
      <c r="I737" s="68" t="n">
        <v>300</v>
      </c>
      <c r="J737" s="68" t="n">
        <f aca="false">I737/$J$1*($J$1-$E$1)</f>
        <v>300</v>
      </c>
      <c r="K737" s="69" t="n">
        <v>176</v>
      </c>
      <c r="L737" s="69" t="n">
        <f aca="false">I737-K737</f>
        <v>124</v>
      </c>
      <c r="M737" s="69" t="n">
        <f aca="false">IFERROR((K737/J737%),"-")</f>
        <v>58.6666666666667</v>
      </c>
      <c r="N737" s="97" t="n">
        <v>125</v>
      </c>
      <c r="O737" s="98" t="str">
        <f aca="false">IF(F737&lt;=$P$2,"June","")</f>
        <v>June</v>
      </c>
      <c r="P737" s="97" t="n">
        <f aca="false">N737</f>
        <v>125</v>
      </c>
      <c r="Q737" s="99" t="n">
        <f aca="false">K737-P737</f>
        <v>51</v>
      </c>
      <c r="R737" s="98" t="n">
        <f aca="false">IFERROR(IF(O737="May",(K737/P737-1))," ")</f>
        <v>0</v>
      </c>
      <c r="S737" s="100" t="str">
        <f aca="false">IF(N737&gt;0,IF(O737="","-",IF(R737&lt;0%,"DEGROWTH","GROWTH")))</f>
        <v>GROWTH</v>
      </c>
      <c r="T737" s="69" t="n">
        <v>130</v>
      </c>
      <c r="U737" s="101" t="str">
        <f aca="false">IF(F737&lt;=$V$2,"May","")</f>
        <v>May</v>
      </c>
      <c r="V737" s="69" t="n">
        <f aca="false">T737</f>
        <v>130</v>
      </c>
      <c r="W737" s="102" t="n">
        <f aca="false">K737-V737</f>
        <v>46</v>
      </c>
      <c r="X737" s="103" t="n">
        <f aca="false">IFERROR(IF(U737="June",(K737/V737-1)),0)</f>
        <v>0</v>
      </c>
      <c r="Y737" s="104" t="str">
        <f aca="false">IF(T737&gt;0,IF(U737="","-",IF(X737&lt;0%,"DEGROWTH","GROWTH")))</f>
        <v>GROWTH</v>
      </c>
      <c r="Z737" s="75" t="n">
        <v>0</v>
      </c>
      <c r="AA737" s="70"/>
      <c r="AB737" s="70" t="s">
        <v>133</v>
      </c>
      <c r="AC737" s="70" t="s">
        <v>134</v>
      </c>
      <c r="AD737" s="3"/>
      <c r="AE737" s="3"/>
      <c r="AF737" s="70" t="s">
        <v>134</v>
      </c>
      <c r="AG737" s="121" t="n">
        <f aca="false">IFERROR(INDEX(Last6M_AvgSales_Ref!$B$2:$B$12659,MATCH(D737,Last6M_AvgSales_Ref!$A$2:$A$12659,0)),"")</f>
        <v>174.166666666667</v>
      </c>
    </row>
    <row r="738" customFormat="false" ht="14.25" hidden="false" customHeight="true" outlineLevel="0" collapsed="false">
      <c r="A738" s="70" t="s">
        <v>134</v>
      </c>
      <c r="B738" s="72" t="s">
        <v>78</v>
      </c>
      <c r="C738" s="72" t="s">
        <v>2028</v>
      </c>
      <c r="D738" s="72" t="n">
        <v>1000000200</v>
      </c>
      <c r="E738" s="73" t="s">
        <v>2029</v>
      </c>
      <c r="F738" s="74" t="n">
        <v>42991</v>
      </c>
      <c r="G738" s="67" t="str">
        <f aca="false">IF(I738&gt;0,"Targeted Dealer","-")</f>
        <v>Targeted Dealer</v>
      </c>
      <c r="H738" s="67"/>
      <c r="I738" s="68" t="n">
        <v>60</v>
      </c>
      <c r="J738" s="68" t="n">
        <f aca="false">I738/$J$1*($J$1-$E$1)</f>
        <v>60</v>
      </c>
      <c r="K738" s="69" t="n">
        <v>47.5</v>
      </c>
      <c r="L738" s="69" t="n">
        <f aca="false">I738-K738</f>
        <v>12.5</v>
      </c>
      <c r="M738" s="69" t="n">
        <f aca="false">IFERROR((K738/J738%),"-")</f>
        <v>79.1666666666667</v>
      </c>
      <c r="N738" s="97" t="n">
        <v>27.5</v>
      </c>
      <c r="O738" s="98" t="str">
        <f aca="false">IF(F738&lt;=$P$2,"June","")</f>
        <v>June</v>
      </c>
      <c r="P738" s="97" t="n">
        <f aca="false">N738</f>
        <v>27.5</v>
      </c>
      <c r="Q738" s="99" t="n">
        <f aca="false">K738-P738</f>
        <v>20</v>
      </c>
      <c r="R738" s="98" t="n">
        <f aca="false">IFERROR(IF(O738="May",(K738/P738-1))," ")</f>
        <v>0</v>
      </c>
      <c r="S738" s="100" t="str">
        <f aca="false">IF(N738&gt;0,IF(O738="","-",IF(R738&lt;0%,"DEGROWTH","GROWTH")))</f>
        <v>GROWTH</v>
      </c>
      <c r="T738" s="69" t="n">
        <v>12</v>
      </c>
      <c r="U738" s="101" t="str">
        <f aca="false">IF(F738&lt;=$V$2,"May","")</f>
        <v>May</v>
      </c>
      <c r="V738" s="69" t="n">
        <f aca="false">T738</f>
        <v>12</v>
      </c>
      <c r="W738" s="102" t="n">
        <f aca="false">K738-V738</f>
        <v>35.5</v>
      </c>
      <c r="X738" s="103" t="n">
        <f aca="false">IFERROR(IF(U738="June",(K738/V738-1)),0)</f>
        <v>0</v>
      </c>
      <c r="Y738" s="104" t="str">
        <f aca="false">IF(T738&gt;0,IF(U738="","-",IF(X738&lt;0%,"DEGROWTH","GROWTH")))</f>
        <v>GROWTH</v>
      </c>
      <c r="Z738" s="75" t="n">
        <v>0</v>
      </c>
      <c r="AA738" s="70"/>
      <c r="AB738" s="70" t="s">
        <v>133</v>
      </c>
      <c r="AC738" s="70" t="s">
        <v>134</v>
      </c>
      <c r="AD738" s="3"/>
      <c r="AE738" s="3"/>
      <c r="AF738" s="70" t="s">
        <v>134</v>
      </c>
      <c r="AG738" s="121" t="n">
        <f aca="false">IFERROR(INDEX(Last6M_AvgSales_Ref!$B$2:$B$12659,MATCH(D738,Last6M_AvgSales_Ref!$A$2:$A$12659,0)),"")</f>
        <v>61.5833333333333</v>
      </c>
    </row>
    <row r="739" customFormat="false" ht="14.25" hidden="false" customHeight="true" outlineLevel="0" collapsed="false">
      <c r="A739" s="70" t="s">
        <v>134</v>
      </c>
      <c r="B739" s="72" t="s">
        <v>78</v>
      </c>
      <c r="C739" s="72" t="s">
        <v>2030</v>
      </c>
      <c r="D739" s="72" t="n">
        <v>1000000204</v>
      </c>
      <c r="E739" s="73" t="s">
        <v>2031</v>
      </c>
      <c r="F739" s="74" t="n">
        <v>43054</v>
      </c>
      <c r="G739" s="67" t="str">
        <f aca="false">IF(I739&gt;0,"Targeted Dealer","-")</f>
        <v>Targeted Dealer</v>
      </c>
      <c r="H739" s="67"/>
      <c r="I739" s="68" t="n">
        <v>440</v>
      </c>
      <c r="J739" s="68" t="n">
        <f aca="false">I739/$J$1*($J$1-$E$1)</f>
        <v>440</v>
      </c>
      <c r="K739" s="69" t="n">
        <v>288.5</v>
      </c>
      <c r="L739" s="69" t="n">
        <f aca="false">I739-K739</f>
        <v>151.5</v>
      </c>
      <c r="M739" s="69" t="n">
        <f aca="false">IFERROR((K739/J739%),"-")</f>
        <v>65.5681818181818</v>
      </c>
      <c r="N739" s="97" t="n">
        <v>311.5</v>
      </c>
      <c r="O739" s="98" t="str">
        <f aca="false">IF(F739&lt;=$P$2,"June","")</f>
        <v>June</v>
      </c>
      <c r="P739" s="97" t="n">
        <f aca="false">N739</f>
        <v>311.5</v>
      </c>
      <c r="Q739" s="99" t="n">
        <f aca="false">K739-P739</f>
        <v>-23</v>
      </c>
      <c r="R739" s="98" t="n">
        <f aca="false">IFERROR(IF(O739="May",(K739/P739-1))," ")</f>
        <v>0</v>
      </c>
      <c r="S739" s="100" t="str">
        <f aca="false">IF(N739&gt;0,IF(O739="","-",IF(R739&lt;0%,"DEGROWTH","GROWTH")))</f>
        <v>GROWTH</v>
      </c>
      <c r="T739" s="69" t="n">
        <v>221.85</v>
      </c>
      <c r="U739" s="101" t="str">
        <f aca="false">IF(F739&lt;=$V$2,"May","")</f>
        <v>May</v>
      </c>
      <c r="V739" s="69" t="n">
        <f aca="false">T739</f>
        <v>221.85</v>
      </c>
      <c r="W739" s="102" t="n">
        <f aca="false">K739-V739</f>
        <v>66.65</v>
      </c>
      <c r="X739" s="103" t="n">
        <f aca="false">IFERROR(IF(U739="June",(K739/V739-1)),0)</f>
        <v>0</v>
      </c>
      <c r="Y739" s="104" t="str">
        <f aca="false">IF(T739&gt;0,IF(U739="","-",IF(X739&lt;0%,"DEGROWTH","GROWTH")))</f>
        <v>GROWTH</v>
      </c>
      <c r="Z739" s="75" t="n">
        <v>0</v>
      </c>
      <c r="AA739" s="70"/>
      <c r="AB739" s="70" t="s">
        <v>133</v>
      </c>
      <c r="AC739" s="70" t="s">
        <v>134</v>
      </c>
      <c r="AD739" s="3"/>
      <c r="AE739" s="3"/>
      <c r="AF739" s="70" t="s">
        <v>134</v>
      </c>
      <c r="AG739" s="121" t="n">
        <f aca="false">IFERROR(INDEX(Last6M_AvgSales_Ref!$B$2:$B$12659,MATCH(D739,Last6M_AvgSales_Ref!$A$2:$A$12659,0)),"")</f>
        <v>292.708333333333</v>
      </c>
    </row>
    <row r="740" customFormat="false" ht="14.25" hidden="false" customHeight="true" outlineLevel="0" collapsed="false">
      <c r="A740" s="70" t="s">
        <v>134</v>
      </c>
      <c r="B740" s="72" t="s">
        <v>78</v>
      </c>
      <c r="C740" s="72" t="s">
        <v>2032</v>
      </c>
      <c r="D740" s="72" t="n">
        <v>1000000211</v>
      </c>
      <c r="E740" s="73" t="s">
        <v>2033</v>
      </c>
      <c r="F740" s="74" t="n">
        <v>43263</v>
      </c>
      <c r="G740" s="67" t="str">
        <f aca="false">IF(I740&gt;0,"Targeted Dealer","-")</f>
        <v>Targeted Dealer</v>
      </c>
      <c r="H740" s="67"/>
      <c r="I740" s="68" t="n">
        <v>250</v>
      </c>
      <c r="J740" s="68" t="n">
        <f aca="false">I740/$J$1*($J$1-$E$1)</f>
        <v>250</v>
      </c>
      <c r="K740" s="69" t="n">
        <v>125</v>
      </c>
      <c r="L740" s="69" t="n">
        <f aca="false">I740-K740</f>
        <v>125</v>
      </c>
      <c r="M740" s="69" t="n">
        <f aca="false">IFERROR((K740/J740%),"-")</f>
        <v>50</v>
      </c>
      <c r="N740" s="97" t="n">
        <v>100</v>
      </c>
      <c r="O740" s="98" t="str">
        <f aca="false">IF(F740&lt;=$P$2,"June","")</f>
        <v>June</v>
      </c>
      <c r="P740" s="97" t="n">
        <f aca="false">N740</f>
        <v>100</v>
      </c>
      <c r="Q740" s="99" t="n">
        <f aca="false">K740-P740</f>
        <v>25</v>
      </c>
      <c r="R740" s="98" t="n">
        <f aca="false">IFERROR(IF(O740="May",(K740/P740-1))," ")</f>
        <v>0</v>
      </c>
      <c r="S740" s="100" t="str">
        <f aca="false">IF(N740&gt;0,IF(O740="","-",IF(R740&lt;0%,"DEGROWTH","GROWTH")))</f>
        <v>GROWTH</v>
      </c>
      <c r="T740" s="69" t="n">
        <v>100</v>
      </c>
      <c r="U740" s="101" t="str">
        <f aca="false">IF(F740&lt;=$V$2,"May","")</f>
        <v>May</v>
      </c>
      <c r="V740" s="69" t="n">
        <f aca="false">T740</f>
        <v>100</v>
      </c>
      <c r="W740" s="102" t="n">
        <f aca="false">K740-V740</f>
        <v>25</v>
      </c>
      <c r="X740" s="103" t="n">
        <f aca="false">IFERROR(IF(U740="June",(K740/V740-1)),0)</f>
        <v>0</v>
      </c>
      <c r="Y740" s="104" t="str">
        <f aca="false">IF(T740&gt;0,IF(U740="","-",IF(X740&lt;0%,"DEGROWTH","GROWTH")))</f>
        <v>GROWTH</v>
      </c>
      <c r="Z740" s="75" t="n">
        <v>0</v>
      </c>
      <c r="AA740" s="70"/>
      <c r="AB740" s="70" t="s">
        <v>133</v>
      </c>
      <c r="AC740" s="70" t="s">
        <v>134</v>
      </c>
      <c r="AD740" s="3"/>
      <c r="AE740" s="3"/>
      <c r="AF740" s="70" t="s">
        <v>134</v>
      </c>
      <c r="AG740" s="121" t="n">
        <f aca="false">IFERROR(INDEX(Last6M_AvgSales_Ref!$B$2:$B$12659,MATCH(D740,Last6M_AvgSales_Ref!$A$2:$A$12659,0)),"")</f>
        <v>154.083333333333</v>
      </c>
    </row>
    <row r="741" customFormat="false" ht="14.25" hidden="false" customHeight="true" outlineLevel="0" collapsed="false">
      <c r="A741" s="70" t="s">
        <v>134</v>
      </c>
      <c r="B741" s="72" t="s">
        <v>78</v>
      </c>
      <c r="C741" s="72" t="s">
        <v>2034</v>
      </c>
      <c r="D741" s="72" t="n">
        <v>1000000223</v>
      </c>
      <c r="E741" s="73" t="s">
        <v>2035</v>
      </c>
      <c r="F741" s="74" t="n">
        <v>43379</v>
      </c>
      <c r="G741" s="67" t="str">
        <f aca="false">IF(I741&gt;0,"Targeted Dealer","-")</f>
        <v>Targeted Dealer</v>
      </c>
      <c r="H741" s="67"/>
      <c r="I741" s="68" t="n">
        <v>300</v>
      </c>
      <c r="J741" s="68" t="n">
        <f aca="false">I741/$J$1*($J$1-$E$1)</f>
        <v>300</v>
      </c>
      <c r="K741" s="69" t="n">
        <v>117</v>
      </c>
      <c r="L741" s="69" t="n">
        <f aca="false">I741-K741</f>
        <v>183</v>
      </c>
      <c r="M741" s="69" t="n">
        <f aca="false">IFERROR((K741/J741%),"-")</f>
        <v>39</v>
      </c>
      <c r="N741" s="97" t="n">
        <v>107.5</v>
      </c>
      <c r="O741" s="98" t="str">
        <f aca="false">IF(F741&lt;=$P$2,"June","")</f>
        <v>June</v>
      </c>
      <c r="P741" s="97" t="n">
        <f aca="false">N741</f>
        <v>107.5</v>
      </c>
      <c r="Q741" s="99" t="n">
        <f aca="false">K741-P741</f>
        <v>9.5</v>
      </c>
      <c r="R741" s="98" t="n">
        <f aca="false">IFERROR(IF(O741="May",(K741/P741-1))," ")</f>
        <v>0</v>
      </c>
      <c r="S741" s="100" t="str">
        <f aca="false">IF(N741&gt;0,IF(O741="","-",IF(R741&lt;0%,"DEGROWTH","GROWTH")))</f>
        <v>GROWTH</v>
      </c>
      <c r="T741" s="69" t="n">
        <v>139</v>
      </c>
      <c r="U741" s="101" t="str">
        <f aca="false">IF(F741&lt;=$V$2,"May","")</f>
        <v>May</v>
      </c>
      <c r="V741" s="69" t="n">
        <f aca="false">T741</f>
        <v>139</v>
      </c>
      <c r="W741" s="102" t="n">
        <f aca="false">K741-V741</f>
        <v>-22</v>
      </c>
      <c r="X741" s="103" t="n">
        <f aca="false">IFERROR(IF(U741="June",(K741/V741-1)),0)</f>
        <v>0</v>
      </c>
      <c r="Y741" s="104" t="str">
        <f aca="false">IF(T741&gt;0,IF(U741="","-",IF(X741&lt;0%,"DEGROWTH","GROWTH")))</f>
        <v>GROWTH</v>
      </c>
      <c r="Z741" s="75" t="n">
        <v>0</v>
      </c>
      <c r="AA741" s="70"/>
      <c r="AB741" s="70" t="s">
        <v>133</v>
      </c>
      <c r="AC741" s="70" t="s">
        <v>134</v>
      </c>
      <c r="AD741" s="3"/>
      <c r="AE741" s="3"/>
      <c r="AF741" s="70" t="s">
        <v>134</v>
      </c>
      <c r="AG741" s="121" t="n">
        <f aca="false">IFERROR(INDEX(Last6M_AvgSales_Ref!$B$2:$B$12659,MATCH(D741,Last6M_AvgSales_Ref!$A$2:$A$12659,0)),"")</f>
        <v>219</v>
      </c>
    </row>
    <row r="742" customFormat="false" ht="14.25" hidden="false" customHeight="true" outlineLevel="0" collapsed="false">
      <c r="A742" s="70" t="s">
        <v>134</v>
      </c>
      <c r="B742" s="72" t="s">
        <v>78</v>
      </c>
      <c r="C742" s="72" t="s">
        <v>2036</v>
      </c>
      <c r="D742" s="72" t="n">
        <v>1000000206</v>
      </c>
      <c r="E742" s="73" t="s">
        <v>2037</v>
      </c>
      <c r="F742" s="74" t="n">
        <v>43452</v>
      </c>
      <c r="G742" s="67" t="str">
        <f aca="false">IF(I742&gt;0,"Targeted Dealer","-")</f>
        <v>Targeted Dealer</v>
      </c>
      <c r="H742" s="67"/>
      <c r="I742" s="68" t="n">
        <v>250</v>
      </c>
      <c r="J742" s="68" t="n">
        <f aca="false">I742/$J$1*($J$1-$E$1)</f>
        <v>250</v>
      </c>
      <c r="K742" s="69" t="n">
        <v>75</v>
      </c>
      <c r="L742" s="69" t="n">
        <f aca="false">I742-K742</f>
        <v>175</v>
      </c>
      <c r="M742" s="69" t="n">
        <f aca="false">IFERROR((K742/J742%),"-")</f>
        <v>30</v>
      </c>
      <c r="N742" s="97" t="n">
        <v>125</v>
      </c>
      <c r="O742" s="98" t="str">
        <f aca="false">IF(F742&lt;=$P$2,"June","")</f>
        <v>June</v>
      </c>
      <c r="P742" s="97" t="n">
        <f aca="false">N742</f>
        <v>125</v>
      </c>
      <c r="Q742" s="99" t="n">
        <f aca="false">K742-P742</f>
        <v>-50</v>
      </c>
      <c r="R742" s="98" t="n">
        <f aca="false">IFERROR(IF(O742="May",(K742/P742-1))," ")</f>
        <v>0</v>
      </c>
      <c r="S742" s="100" t="str">
        <f aca="false">IF(N742&gt;0,IF(O742="","-",IF(R742&lt;0%,"DEGROWTH","GROWTH")))</f>
        <v>GROWTH</v>
      </c>
      <c r="T742" s="69" t="n">
        <v>100</v>
      </c>
      <c r="U742" s="101" t="str">
        <f aca="false">IF(F742&lt;=$V$2,"May","")</f>
        <v>May</v>
      </c>
      <c r="V742" s="69" t="n">
        <f aca="false">T742</f>
        <v>100</v>
      </c>
      <c r="W742" s="102" t="n">
        <f aca="false">K742-V742</f>
        <v>-25</v>
      </c>
      <c r="X742" s="103" t="n">
        <f aca="false">IFERROR(IF(U742="June",(K742/V742-1)),0)</f>
        <v>0</v>
      </c>
      <c r="Y742" s="104" t="str">
        <f aca="false">IF(T742&gt;0,IF(U742="","-",IF(X742&lt;0%,"DEGROWTH","GROWTH")))</f>
        <v>GROWTH</v>
      </c>
      <c r="Z742" s="75" t="n">
        <v>0</v>
      </c>
      <c r="AA742" s="70"/>
      <c r="AB742" s="70" t="s">
        <v>133</v>
      </c>
      <c r="AC742" s="70" t="s">
        <v>134</v>
      </c>
      <c r="AD742" s="3"/>
      <c r="AE742" s="3"/>
      <c r="AF742" s="70" t="s">
        <v>134</v>
      </c>
      <c r="AG742" s="121" t="n">
        <f aca="false">IFERROR(INDEX(Last6M_AvgSales_Ref!$B$2:$B$12659,MATCH(D742,Last6M_AvgSales_Ref!$A$2:$A$12659,0)),"")</f>
        <v>162.5</v>
      </c>
    </row>
    <row r="743" customFormat="false" ht="14.25" hidden="false" customHeight="true" outlineLevel="0" collapsed="false">
      <c r="A743" s="70" t="s">
        <v>134</v>
      </c>
      <c r="B743" s="72" t="s">
        <v>78</v>
      </c>
      <c r="C743" s="72" t="s">
        <v>2038</v>
      </c>
      <c r="D743" s="72" t="n">
        <v>1000000229</v>
      </c>
      <c r="E743" s="73" t="s">
        <v>2039</v>
      </c>
      <c r="F743" s="74" t="n">
        <v>43817</v>
      </c>
      <c r="G743" s="67" t="str">
        <f aca="false">IF(I743&gt;0,"Targeted Dealer","-")</f>
        <v>Targeted Dealer</v>
      </c>
      <c r="H743" s="67"/>
      <c r="I743" s="68" t="n">
        <v>80</v>
      </c>
      <c r="J743" s="68" t="n">
        <f aca="false">I743/$J$1*($J$1-$E$1)</f>
        <v>80</v>
      </c>
      <c r="K743" s="69" t="n">
        <v>14</v>
      </c>
      <c r="L743" s="69" t="n">
        <f aca="false">I743-K743</f>
        <v>66</v>
      </c>
      <c r="M743" s="69" t="n">
        <f aca="false">IFERROR((K743/J743%),"-")</f>
        <v>17.5</v>
      </c>
      <c r="N743" s="97" t="n">
        <v>17.5</v>
      </c>
      <c r="O743" s="98" t="str">
        <f aca="false">IF(F743&lt;=$P$2,"June","")</f>
        <v>June</v>
      </c>
      <c r="P743" s="97" t="n">
        <f aca="false">N743</f>
        <v>17.5</v>
      </c>
      <c r="Q743" s="99" t="n">
        <f aca="false">K743-P743</f>
        <v>-3.5</v>
      </c>
      <c r="R743" s="98" t="n">
        <f aca="false">IFERROR(IF(O743="May",(K743/P743-1))," ")</f>
        <v>0</v>
      </c>
      <c r="S743" s="100" t="str">
        <f aca="false">IF(N743&gt;0,IF(O743="","-",IF(R743&lt;0%,"DEGROWTH","GROWTH")))</f>
        <v>GROWTH</v>
      </c>
      <c r="T743" s="69" t="n">
        <v>17.5</v>
      </c>
      <c r="U743" s="101" t="str">
        <f aca="false">IF(F743&lt;=$V$2,"May","")</f>
        <v>May</v>
      </c>
      <c r="V743" s="69" t="n">
        <f aca="false">T743</f>
        <v>17.5</v>
      </c>
      <c r="W743" s="102" t="n">
        <f aca="false">K743-V743</f>
        <v>-3.5</v>
      </c>
      <c r="X743" s="103" t="n">
        <f aca="false">IFERROR(IF(U743="June",(K743/V743-1)),0)</f>
        <v>0</v>
      </c>
      <c r="Y743" s="104" t="str">
        <f aca="false">IF(T743&gt;0,IF(U743="","-",IF(X743&lt;0%,"DEGROWTH","GROWTH")))</f>
        <v>GROWTH</v>
      </c>
      <c r="Z743" s="75" t="n">
        <v>0</v>
      </c>
      <c r="AA743" s="70"/>
      <c r="AB743" s="70" t="s">
        <v>133</v>
      </c>
      <c r="AC743" s="70" t="s">
        <v>134</v>
      </c>
      <c r="AD743" s="3"/>
      <c r="AE743" s="3"/>
      <c r="AF743" s="70" t="s">
        <v>134</v>
      </c>
      <c r="AG743" s="121" t="n">
        <f aca="false">IFERROR(INDEX(Last6M_AvgSales_Ref!$B$2:$B$12659,MATCH(D743,Last6M_AvgSales_Ref!$A$2:$A$12659,0)),"")</f>
        <v>18.3333333333333</v>
      </c>
    </row>
    <row r="744" customFormat="false" ht="14.25" hidden="false" customHeight="true" outlineLevel="0" collapsed="false">
      <c r="A744" s="70" t="s">
        <v>134</v>
      </c>
      <c r="B744" s="72" t="s">
        <v>78</v>
      </c>
      <c r="C744" s="72" t="s">
        <v>2040</v>
      </c>
      <c r="D744" s="72" t="n">
        <v>1000000214</v>
      </c>
      <c r="E744" s="73" t="s">
        <v>2041</v>
      </c>
      <c r="F744" s="74" t="n">
        <v>43992</v>
      </c>
      <c r="G744" s="67" t="str">
        <f aca="false">IF(I744&gt;0,"Targeted Dealer","-")</f>
        <v>Targeted Dealer</v>
      </c>
      <c r="H744" s="67"/>
      <c r="I744" s="68" t="n">
        <v>60</v>
      </c>
      <c r="J744" s="68" t="n">
        <f aca="false">I744/$J$1*($J$1-$E$1)</f>
        <v>60</v>
      </c>
      <c r="K744" s="69" t="n">
        <v>36</v>
      </c>
      <c r="L744" s="69" t="n">
        <f aca="false">I744-K744</f>
        <v>24</v>
      </c>
      <c r="M744" s="69" t="n">
        <f aca="false">IFERROR((K744/J744%),"-")</f>
        <v>60</v>
      </c>
      <c r="N744" s="97" t="n">
        <v>34</v>
      </c>
      <c r="O744" s="98" t="str">
        <f aca="false">IF(F744&lt;=$P$2,"June","")</f>
        <v>June</v>
      </c>
      <c r="P744" s="97" t="n">
        <f aca="false">N744</f>
        <v>34</v>
      </c>
      <c r="Q744" s="99" t="n">
        <f aca="false">K744-P744</f>
        <v>2</v>
      </c>
      <c r="R744" s="98" t="n">
        <f aca="false">IFERROR(IF(O744="May",(K744/P744-1))," ")</f>
        <v>0</v>
      </c>
      <c r="S744" s="100" t="str">
        <f aca="false">IF(N744&gt;0,IF(O744="","-",IF(R744&lt;0%,"DEGROWTH","GROWTH")))</f>
        <v>GROWTH</v>
      </c>
      <c r="T744" s="69" t="n">
        <v>15</v>
      </c>
      <c r="U744" s="101" t="str">
        <f aca="false">IF(F744&lt;=$V$2,"May","")</f>
        <v>May</v>
      </c>
      <c r="V744" s="69" t="n">
        <f aca="false">T744</f>
        <v>15</v>
      </c>
      <c r="W744" s="102" t="n">
        <f aca="false">K744-V744</f>
        <v>21</v>
      </c>
      <c r="X744" s="103" t="n">
        <f aca="false">IFERROR(IF(U744="June",(K744/V744-1)),0)</f>
        <v>0</v>
      </c>
      <c r="Y744" s="104" t="str">
        <f aca="false">IF(T744&gt;0,IF(U744="","-",IF(X744&lt;0%,"DEGROWTH","GROWTH")))</f>
        <v>GROWTH</v>
      </c>
      <c r="Z744" s="75" t="n">
        <v>0</v>
      </c>
      <c r="AA744" s="70"/>
      <c r="AB744" s="70" t="s">
        <v>133</v>
      </c>
      <c r="AC744" s="70" t="s">
        <v>134</v>
      </c>
      <c r="AD744" s="3"/>
      <c r="AE744" s="3"/>
      <c r="AF744" s="70" t="s">
        <v>134</v>
      </c>
      <c r="AG744" s="121" t="n">
        <f aca="false">IFERROR(INDEX(Last6M_AvgSales_Ref!$B$2:$B$12659,MATCH(D744,Last6M_AvgSales_Ref!$A$2:$A$12659,0)),"")</f>
        <v>26.25</v>
      </c>
    </row>
    <row r="745" customFormat="false" ht="14.25" hidden="false" customHeight="true" outlineLevel="0" collapsed="false">
      <c r="A745" s="70" t="s">
        <v>134</v>
      </c>
      <c r="B745" s="72" t="s">
        <v>78</v>
      </c>
      <c r="C745" s="72" t="s">
        <v>2042</v>
      </c>
      <c r="D745" s="72" t="n">
        <v>1000000205</v>
      </c>
      <c r="E745" s="73" t="s">
        <v>2043</v>
      </c>
      <c r="F745" s="74" t="n">
        <v>44068</v>
      </c>
      <c r="G745" s="67" t="str">
        <f aca="false">IF(I745&gt;0,"Targeted Dealer","-")</f>
        <v>Targeted Dealer</v>
      </c>
      <c r="H745" s="67"/>
      <c r="I745" s="68" t="n">
        <v>100</v>
      </c>
      <c r="J745" s="68" t="n">
        <f aca="false">I745/$J$1*($J$1-$E$1)</f>
        <v>100</v>
      </c>
      <c r="K745" s="69" t="n">
        <v>15</v>
      </c>
      <c r="L745" s="69" t="n">
        <f aca="false">I745-K745</f>
        <v>85</v>
      </c>
      <c r="M745" s="69" t="n">
        <f aca="false">IFERROR((K745/J745%),"-")</f>
        <v>15</v>
      </c>
      <c r="N745" s="97" t="n">
        <v>12.5</v>
      </c>
      <c r="O745" s="98" t="str">
        <f aca="false">IF(F745&lt;=$P$2,"June","")</f>
        <v>June</v>
      </c>
      <c r="P745" s="97" t="n">
        <f aca="false">N745</f>
        <v>12.5</v>
      </c>
      <c r="Q745" s="99" t="n">
        <f aca="false">K745-P745</f>
        <v>2.5</v>
      </c>
      <c r="R745" s="98" t="n">
        <f aca="false">IFERROR(IF(O745="May",(K745/P745-1))," ")</f>
        <v>0</v>
      </c>
      <c r="S745" s="100" t="str">
        <f aca="false">IF(N745&gt;0,IF(O745="","-",IF(R745&lt;0%,"DEGROWTH","GROWTH")))</f>
        <v>GROWTH</v>
      </c>
      <c r="T745" s="69" t="n">
        <v>25</v>
      </c>
      <c r="U745" s="101" t="str">
        <f aca="false">IF(F745&lt;=$V$2,"May","")</f>
        <v>May</v>
      </c>
      <c r="V745" s="69" t="n">
        <f aca="false">T745</f>
        <v>25</v>
      </c>
      <c r="W745" s="102" t="n">
        <f aca="false">K745-V745</f>
        <v>-10</v>
      </c>
      <c r="X745" s="103" t="n">
        <f aca="false">IFERROR(IF(U745="June",(K745/V745-1)),0)</f>
        <v>0</v>
      </c>
      <c r="Y745" s="104" t="str">
        <f aca="false">IF(T745&gt;0,IF(U745="","-",IF(X745&lt;0%,"DEGROWTH","GROWTH")))</f>
        <v>GROWTH</v>
      </c>
      <c r="Z745" s="75" t="n">
        <v>0</v>
      </c>
      <c r="AA745" s="70"/>
      <c r="AB745" s="70" t="s">
        <v>133</v>
      </c>
      <c r="AC745" s="70" t="s">
        <v>134</v>
      </c>
      <c r="AD745" s="3"/>
      <c r="AE745" s="3"/>
      <c r="AF745" s="70" t="s">
        <v>134</v>
      </c>
      <c r="AG745" s="121" t="n">
        <f aca="false">IFERROR(INDEX(Last6M_AvgSales_Ref!$B$2:$B$12659,MATCH(D745,Last6M_AvgSales_Ref!$A$2:$A$12659,0)),"")</f>
        <v>7.08333333333333</v>
      </c>
    </row>
    <row r="746" customFormat="false" ht="14.25" hidden="false" customHeight="true" outlineLevel="0" collapsed="false">
      <c r="A746" s="70" t="s">
        <v>134</v>
      </c>
      <c r="B746" s="72" t="s">
        <v>78</v>
      </c>
      <c r="C746" s="72" t="s">
        <v>2044</v>
      </c>
      <c r="D746" s="72" t="n">
        <v>1000000215</v>
      </c>
      <c r="E746" s="73" t="s">
        <v>2045</v>
      </c>
      <c r="F746" s="74" t="n">
        <v>44145</v>
      </c>
      <c r="G746" s="67" t="str">
        <f aca="false">IF(I746&gt;0,"Targeted Dealer","-")</f>
        <v>Targeted Dealer</v>
      </c>
      <c r="H746" s="67"/>
      <c r="I746" s="68" t="n">
        <v>140</v>
      </c>
      <c r="J746" s="68" t="n">
        <f aca="false">I746/$J$1*($J$1-$E$1)</f>
        <v>140</v>
      </c>
      <c r="K746" s="69" t="n">
        <v>95</v>
      </c>
      <c r="L746" s="69" t="n">
        <f aca="false">I746-K746</f>
        <v>45</v>
      </c>
      <c r="M746" s="69" t="n">
        <f aca="false">IFERROR((K746/J746%),"-")</f>
        <v>67.8571428571429</v>
      </c>
      <c r="N746" s="97" t="n">
        <v>84</v>
      </c>
      <c r="O746" s="98" t="str">
        <f aca="false">IF(F746&lt;=$P$2,"June","")</f>
        <v>June</v>
      </c>
      <c r="P746" s="97" t="n">
        <f aca="false">N746</f>
        <v>84</v>
      </c>
      <c r="Q746" s="99" t="n">
        <f aca="false">K746-P746</f>
        <v>11</v>
      </c>
      <c r="R746" s="98" t="n">
        <f aca="false">IFERROR(IF(O746="May",(K746/P746-1))," ")</f>
        <v>0</v>
      </c>
      <c r="S746" s="100" t="str">
        <f aca="false">IF(N746&gt;0,IF(O746="","-",IF(R746&lt;0%,"DEGROWTH","GROWTH")))</f>
        <v>GROWTH</v>
      </c>
      <c r="T746" s="69" t="n">
        <v>57.5</v>
      </c>
      <c r="U746" s="101" t="str">
        <f aca="false">IF(F746&lt;=$V$2,"May","")</f>
        <v>May</v>
      </c>
      <c r="V746" s="69" t="n">
        <f aca="false">T746</f>
        <v>57.5</v>
      </c>
      <c r="W746" s="102" t="n">
        <f aca="false">K746-V746</f>
        <v>37.5</v>
      </c>
      <c r="X746" s="103" t="n">
        <f aca="false">IFERROR(IF(U746="June",(K746/V746-1)),0)</f>
        <v>0</v>
      </c>
      <c r="Y746" s="104" t="str">
        <f aca="false">IF(T746&gt;0,IF(U746="","-",IF(X746&lt;0%,"DEGROWTH","GROWTH")))</f>
        <v>GROWTH</v>
      </c>
      <c r="Z746" s="75" t="n">
        <v>0</v>
      </c>
      <c r="AA746" s="70"/>
      <c r="AB746" s="70" t="s">
        <v>133</v>
      </c>
      <c r="AC746" s="70" t="s">
        <v>134</v>
      </c>
      <c r="AD746" s="3"/>
      <c r="AE746" s="3"/>
      <c r="AF746" s="70" t="s">
        <v>134</v>
      </c>
      <c r="AG746" s="121" t="n">
        <f aca="false">IFERROR(INDEX(Last6M_AvgSales_Ref!$B$2:$B$12659,MATCH(D746,Last6M_AvgSales_Ref!$A$2:$A$12659,0)),"")</f>
        <v>95.5</v>
      </c>
    </row>
    <row r="747" customFormat="false" ht="14.25" hidden="false" customHeight="true" outlineLevel="0" collapsed="false">
      <c r="A747" s="70" t="s">
        <v>134</v>
      </c>
      <c r="B747" s="72" t="s">
        <v>78</v>
      </c>
      <c r="C747" s="72" t="s">
        <v>2046</v>
      </c>
      <c r="D747" s="72" t="n">
        <v>1000000226</v>
      </c>
      <c r="E747" s="73" t="s">
        <v>2047</v>
      </c>
      <c r="F747" s="74" t="n">
        <v>44179</v>
      </c>
      <c r="G747" s="67" t="str">
        <f aca="false">IF(I747&gt;0,"Targeted Dealer","-")</f>
        <v>Targeted Dealer</v>
      </c>
      <c r="H747" s="67"/>
      <c r="I747" s="68" t="n">
        <v>200</v>
      </c>
      <c r="J747" s="68" t="n">
        <f aca="false">I747/$J$1*($J$1-$E$1)</f>
        <v>200</v>
      </c>
      <c r="K747" s="69" t="n">
        <v>25</v>
      </c>
      <c r="L747" s="69" t="n">
        <f aca="false">I747-K747</f>
        <v>175</v>
      </c>
      <c r="M747" s="69" t="n">
        <f aca="false">IFERROR((K747/J747%),"-")</f>
        <v>12.5</v>
      </c>
      <c r="N747" s="97" t="n">
        <v>75</v>
      </c>
      <c r="O747" s="98" t="str">
        <f aca="false">IF(F747&lt;=$P$2,"June","")</f>
        <v>June</v>
      </c>
      <c r="P747" s="97" t="n">
        <f aca="false">N747</f>
        <v>75</v>
      </c>
      <c r="Q747" s="99" t="n">
        <f aca="false">K747-P747</f>
        <v>-50</v>
      </c>
      <c r="R747" s="98" t="n">
        <f aca="false">IFERROR(IF(O747="May",(K747/P747-1))," ")</f>
        <v>0</v>
      </c>
      <c r="S747" s="100" t="str">
        <f aca="false">IF(N747&gt;0,IF(O747="","-",IF(R747&lt;0%,"DEGROWTH","GROWTH")))</f>
        <v>GROWTH</v>
      </c>
      <c r="T747" s="69" t="n">
        <v>125</v>
      </c>
      <c r="U747" s="101" t="str">
        <f aca="false">IF(F747&lt;=$V$2,"May","")</f>
        <v>May</v>
      </c>
      <c r="V747" s="69" t="n">
        <f aca="false">T747</f>
        <v>125</v>
      </c>
      <c r="W747" s="102" t="n">
        <f aca="false">K747-V747</f>
        <v>-100</v>
      </c>
      <c r="X747" s="103" t="n">
        <f aca="false">IFERROR(IF(U747="June",(K747/V747-1)),0)</f>
        <v>0</v>
      </c>
      <c r="Y747" s="104" t="str">
        <f aca="false">IF(T747&gt;0,IF(U747="","-",IF(X747&lt;0%,"DEGROWTH","GROWTH")))</f>
        <v>GROWTH</v>
      </c>
      <c r="Z747" s="75" t="n">
        <v>0</v>
      </c>
      <c r="AA747" s="70"/>
      <c r="AB747" s="70" t="s">
        <v>133</v>
      </c>
      <c r="AC747" s="70" t="s">
        <v>134</v>
      </c>
      <c r="AD747" s="3"/>
      <c r="AE747" s="3"/>
      <c r="AF747" s="70" t="s">
        <v>134</v>
      </c>
      <c r="AG747" s="121" t="n">
        <f aca="false">IFERROR(INDEX(Last6M_AvgSales_Ref!$B$2:$B$12659,MATCH(D747,Last6M_AvgSales_Ref!$A$2:$A$12659,0)),"")</f>
        <v>127.366666666667</v>
      </c>
    </row>
    <row r="748" customFormat="false" ht="14.25" hidden="false" customHeight="true" outlineLevel="0" collapsed="false">
      <c r="A748" s="70" t="s">
        <v>134</v>
      </c>
      <c r="B748" s="72" t="s">
        <v>78</v>
      </c>
      <c r="C748" s="72" t="s">
        <v>2048</v>
      </c>
      <c r="D748" s="72" t="n">
        <v>1000000225</v>
      </c>
      <c r="E748" s="73" t="s">
        <v>2049</v>
      </c>
      <c r="F748" s="74" t="n">
        <v>44335</v>
      </c>
      <c r="G748" s="67" t="str">
        <f aca="false">IF(I748&gt;0,"Targeted Dealer","-")</f>
        <v>Targeted Dealer</v>
      </c>
      <c r="H748" s="67"/>
      <c r="I748" s="68" t="n">
        <v>60</v>
      </c>
      <c r="J748" s="68" t="n">
        <f aca="false">I748/$J$1*($J$1-$E$1)</f>
        <v>60</v>
      </c>
      <c r="K748" s="69" t="n">
        <v>0</v>
      </c>
      <c r="L748" s="69" t="n">
        <f aca="false">I748-K748</f>
        <v>60</v>
      </c>
      <c r="M748" s="69" t="n">
        <f aca="false">IFERROR((K748/J748%),"-")</f>
        <v>0</v>
      </c>
      <c r="N748" s="97" t="n">
        <v>10</v>
      </c>
      <c r="O748" s="98" t="str">
        <f aca="false">IF(F748&lt;=$P$2,"June","")</f>
        <v>June</v>
      </c>
      <c r="P748" s="97" t="n">
        <f aca="false">N748</f>
        <v>10</v>
      </c>
      <c r="Q748" s="99" t="n">
        <f aca="false">K748-P748</f>
        <v>-10</v>
      </c>
      <c r="R748" s="98" t="n">
        <f aca="false">IFERROR(IF(O748="May",(K748/P748-1))," ")</f>
        <v>0</v>
      </c>
      <c r="S748" s="100" t="str">
        <f aca="false">IF(N748&gt;0,IF(O748="","-",IF(R748&lt;0%,"DEGROWTH","GROWTH")))</f>
        <v>GROWTH</v>
      </c>
      <c r="T748" s="69" t="n">
        <v>25</v>
      </c>
      <c r="U748" s="101" t="str">
        <f aca="false">IF(F748&lt;=$V$2,"May","")</f>
        <v>May</v>
      </c>
      <c r="V748" s="69" t="n">
        <f aca="false">T748</f>
        <v>25</v>
      </c>
      <c r="W748" s="102" t="n">
        <f aca="false">K748-V748</f>
        <v>-25</v>
      </c>
      <c r="X748" s="103" t="n">
        <f aca="false">IFERROR(IF(U748="June",(K748/V748-1)),0)</f>
        <v>0</v>
      </c>
      <c r="Y748" s="104" t="str">
        <f aca="false">IF(T748&gt;0,IF(U748="","-",IF(X748&lt;0%,"DEGROWTH","GROWTH")))</f>
        <v>GROWTH</v>
      </c>
      <c r="Z748" s="75" t="n">
        <v>0</v>
      </c>
      <c r="AA748" s="70"/>
      <c r="AB748" s="70" t="s">
        <v>133</v>
      </c>
      <c r="AC748" s="70" t="s">
        <v>134</v>
      </c>
      <c r="AD748" s="3"/>
      <c r="AE748" s="3"/>
      <c r="AF748" s="70" t="s">
        <v>134</v>
      </c>
      <c r="AG748" s="121" t="n">
        <f aca="false">IFERROR(INDEX(Last6M_AvgSales_Ref!$B$2:$B$12659,MATCH(D748,Last6M_AvgSales_Ref!$A$2:$A$12659,0)),"")</f>
        <v>24.0833333333333</v>
      </c>
    </row>
    <row r="749" customFormat="false" ht="14.25" hidden="false" customHeight="true" outlineLevel="0" collapsed="false">
      <c r="A749" s="70" t="s">
        <v>134</v>
      </c>
      <c r="B749" s="72" t="s">
        <v>78</v>
      </c>
      <c r="C749" s="72" t="s">
        <v>2050</v>
      </c>
      <c r="D749" s="72" t="n">
        <v>1000002612</v>
      </c>
      <c r="E749" s="73" t="s">
        <v>2051</v>
      </c>
      <c r="F749" s="74" t="n">
        <v>44623</v>
      </c>
      <c r="G749" s="67" t="str">
        <f aca="false">IF(I749&gt;0,"Targeted Dealer","-")</f>
        <v>Targeted Dealer</v>
      </c>
      <c r="H749" s="67"/>
      <c r="I749" s="68" t="n">
        <v>350</v>
      </c>
      <c r="J749" s="68" t="n">
        <f aca="false">I749/$J$1*($J$1-$E$1)</f>
        <v>350</v>
      </c>
      <c r="K749" s="69" t="n">
        <v>125</v>
      </c>
      <c r="L749" s="69" t="n">
        <f aca="false">I749-K749</f>
        <v>225</v>
      </c>
      <c r="M749" s="69" t="n">
        <f aca="false">IFERROR((K749/J749%),"-")</f>
        <v>35.7142857142857</v>
      </c>
      <c r="N749" s="97" t="n">
        <v>100</v>
      </c>
      <c r="O749" s="98" t="str">
        <f aca="false">IF(F749&lt;=$P$2,"June","")</f>
        <v>June</v>
      </c>
      <c r="P749" s="97" t="n">
        <f aca="false">N749</f>
        <v>100</v>
      </c>
      <c r="Q749" s="99" t="n">
        <f aca="false">K749-P749</f>
        <v>25</v>
      </c>
      <c r="R749" s="98" t="n">
        <f aca="false">IFERROR(IF(O749="May",(K749/P749-1))," ")</f>
        <v>0</v>
      </c>
      <c r="S749" s="100" t="str">
        <f aca="false">IF(N749&gt;0,IF(O749="","-",IF(R749&lt;0%,"DEGROWTH","GROWTH")))</f>
        <v>GROWTH</v>
      </c>
      <c r="T749" s="69" t="n">
        <v>125</v>
      </c>
      <c r="U749" s="101" t="str">
        <f aca="false">IF(F749&lt;=$V$2,"May","")</f>
        <v>May</v>
      </c>
      <c r="V749" s="69" t="n">
        <f aca="false">T749</f>
        <v>125</v>
      </c>
      <c r="W749" s="102" t="n">
        <f aca="false">K749-V749</f>
        <v>0</v>
      </c>
      <c r="X749" s="103" t="n">
        <f aca="false">IFERROR(IF(U749="June",(K749/V749-1)),0)</f>
        <v>0</v>
      </c>
      <c r="Y749" s="104" t="str">
        <f aca="false">IF(T749&gt;0,IF(U749="","-",IF(X749&lt;0%,"DEGROWTH","GROWTH")))</f>
        <v>GROWTH</v>
      </c>
      <c r="Z749" s="75" t="n">
        <v>0</v>
      </c>
      <c r="AA749" s="70"/>
      <c r="AB749" s="70" t="s">
        <v>133</v>
      </c>
      <c r="AC749" s="70" t="s">
        <v>134</v>
      </c>
      <c r="AD749" s="3"/>
      <c r="AE749" s="3"/>
      <c r="AF749" s="70" t="s">
        <v>134</v>
      </c>
      <c r="AG749" s="121" t="n">
        <f aca="false">IFERROR(INDEX(Last6M_AvgSales_Ref!$B$2:$B$12659,MATCH(D749,Last6M_AvgSales_Ref!$A$2:$A$12659,0)),"")</f>
        <v>141.5</v>
      </c>
    </row>
    <row r="750" customFormat="false" ht="14.25" hidden="false" customHeight="true" outlineLevel="0" collapsed="false">
      <c r="A750" s="70" t="s">
        <v>134</v>
      </c>
      <c r="B750" s="72" t="s">
        <v>78</v>
      </c>
      <c r="C750" s="72" t="s">
        <v>2052</v>
      </c>
      <c r="D750" s="72" t="n">
        <v>1000002751</v>
      </c>
      <c r="E750" s="73" t="s">
        <v>2053</v>
      </c>
      <c r="F750" s="74" t="n">
        <v>44700</v>
      </c>
      <c r="G750" s="67" t="str">
        <f aca="false">IF(I750&gt;0,"Targeted Dealer","-")</f>
        <v>Targeted Dealer</v>
      </c>
      <c r="H750" s="67"/>
      <c r="I750" s="68" t="n">
        <v>150</v>
      </c>
      <c r="J750" s="68" t="n">
        <f aca="false">I750/$J$1*($J$1-$E$1)</f>
        <v>150</v>
      </c>
      <c r="K750" s="69" t="n">
        <v>56</v>
      </c>
      <c r="L750" s="69" t="n">
        <f aca="false">I750-K750</f>
        <v>94</v>
      </c>
      <c r="M750" s="69" t="n">
        <f aca="false">IFERROR((K750/J750%),"-")</f>
        <v>37.3333333333333</v>
      </c>
      <c r="N750" s="97" t="n">
        <v>50</v>
      </c>
      <c r="O750" s="98" t="str">
        <f aca="false">IF(F750&lt;=$P$2,"June","")</f>
        <v>June</v>
      </c>
      <c r="P750" s="97" t="n">
        <f aca="false">N750</f>
        <v>50</v>
      </c>
      <c r="Q750" s="99" t="n">
        <f aca="false">K750-P750</f>
        <v>6</v>
      </c>
      <c r="R750" s="98" t="n">
        <f aca="false">IFERROR(IF(O750="May",(K750/P750-1))," ")</f>
        <v>0</v>
      </c>
      <c r="S750" s="100" t="str">
        <f aca="false">IF(N750&gt;0,IF(O750="","-",IF(R750&lt;0%,"DEGROWTH","GROWTH")))</f>
        <v>GROWTH</v>
      </c>
      <c r="T750" s="69" t="n">
        <v>50</v>
      </c>
      <c r="U750" s="101" t="str">
        <f aca="false">IF(F750&lt;=$V$2,"May","")</f>
        <v>May</v>
      </c>
      <c r="V750" s="69" t="n">
        <f aca="false">T750</f>
        <v>50</v>
      </c>
      <c r="W750" s="102" t="n">
        <f aca="false">K750-V750</f>
        <v>6</v>
      </c>
      <c r="X750" s="103" t="n">
        <f aca="false">IFERROR(IF(U750="June",(K750/V750-1)),0)</f>
        <v>0</v>
      </c>
      <c r="Y750" s="104" t="str">
        <f aca="false">IF(T750&gt;0,IF(U750="","-",IF(X750&lt;0%,"DEGROWTH","GROWTH")))</f>
        <v>GROWTH</v>
      </c>
      <c r="Z750" s="75" t="n">
        <v>0</v>
      </c>
      <c r="AA750" s="70"/>
      <c r="AB750" s="70" t="s">
        <v>133</v>
      </c>
      <c r="AC750" s="70" t="s">
        <v>134</v>
      </c>
      <c r="AD750" s="3"/>
      <c r="AE750" s="3"/>
      <c r="AF750" s="70" t="s">
        <v>134</v>
      </c>
      <c r="AG750" s="121" t="n">
        <f aca="false">IFERROR(INDEX(Last6M_AvgSales_Ref!$B$2:$B$12659,MATCH(D750,Last6M_AvgSales_Ref!$A$2:$A$12659,0)),"")</f>
        <v>73.3333333333333</v>
      </c>
    </row>
    <row r="751" customFormat="false" ht="14.25" hidden="false" customHeight="true" outlineLevel="0" collapsed="false">
      <c r="A751" s="70" t="s">
        <v>134</v>
      </c>
      <c r="B751" s="72" t="s">
        <v>78</v>
      </c>
      <c r="C751" s="72" t="s">
        <v>2054</v>
      </c>
      <c r="D751" s="72" t="n">
        <v>1000002837</v>
      </c>
      <c r="E751" s="73" t="s">
        <v>2055</v>
      </c>
      <c r="F751" s="74" t="n">
        <v>44760</v>
      </c>
      <c r="G751" s="67" t="str">
        <f aca="false">IF(I751&gt;0,"Targeted Dealer","-")</f>
        <v>Targeted Dealer</v>
      </c>
      <c r="H751" s="67"/>
      <c r="I751" s="68" t="n">
        <v>200</v>
      </c>
      <c r="J751" s="68" t="n">
        <f aca="false">I751/$J$1*($J$1-$E$1)</f>
        <v>200</v>
      </c>
      <c r="K751" s="69" t="n">
        <v>124.5</v>
      </c>
      <c r="L751" s="69" t="n">
        <f aca="false">I751-K751</f>
        <v>75.5</v>
      </c>
      <c r="M751" s="69" t="n">
        <f aca="false">IFERROR((K751/J751%),"-")</f>
        <v>62.25</v>
      </c>
      <c r="N751" s="97" t="n">
        <v>61.5</v>
      </c>
      <c r="O751" s="98" t="str">
        <f aca="false">IF(F751&lt;=$P$2,"June","")</f>
        <v>June</v>
      </c>
      <c r="P751" s="97" t="n">
        <f aca="false">N751</f>
        <v>61.5</v>
      </c>
      <c r="Q751" s="99" t="n">
        <f aca="false">K751-P751</f>
        <v>63</v>
      </c>
      <c r="R751" s="98" t="n">
        <f aca="false">IFERROR(IF(O751="May",(K751/P751-1))," ")</f>
        <v>0</v>
      </c>
      <c r="S751" s="100" t="str">
        <f aca="false">IF(N751&gt;0,IF(O751="","-",IF(R751&lt;0%,"DEGROWTH","GROWTH")))</f>
        <v>GROWTH</v>
      </c>
      <c r="T751" s="69" t="n">
        <v>83</v>
      </c>
      <c r="U751" s="101" t="str">
        <f aca="false">IF(F751&lt;=$V$2,"May","")</f>
        <v>May</v>
      </c>
      <c r="V751" s="69" t="n">
        <f aca="false">T751</f>
        <v>83</v>
      </c>
      <c r="W751" s="102" t="n">
        <f aca="false">K751-V751</f>
        <v>41.5</v>
      </c>
      <c r="X751" s="103" t="n">
        <f aca="false">IFERROR(IF(U751="June",(K751/V751-1)),0)</f>
        <v>0</v>
      </c>
      <c r="Y751" s="104" t="str">
        <f aca="false">IF(T751&gt;0,IF(U751="","-",IF(X751&lt;0%,"DEGROWTH","GROWTH")))</f>
        <v>GROWTH</v>
      </c>
      <c r="Z751" s="75" t="n">
        <v>0</v>
      </c>
      <c r="AA751" s="70"/>
      <c r="AB751" s="70" t="s">
        <v>133</v>
      </c>
      <c r="AC751" s="70" t="s">
        <v>134</v>
      </c>
      <c r="AD751" s="3"/>
      <c r="AE751" s="3"/>
      <c r="AF751" s="70" t="s">
        <v>134</v>
      </c>
      <c r="AG751" s="121" t="n">
        <f aca="false">IFERROR(INDEX(Last6M_AvgSales_Ref!$B$2:$B$12659,MATCH(D751,Last6M_AvgSales_Ref!$A$2:$A$12659,0)),"")</f>
        <v>151.333333333333</v>
      </c>
    </row>
    <row r="752" customFormat="false" ht="14.25" hidden="false" customHeight="true" outlineLevel="0" collapsed="false">
      <c r="A752" s="70" t="s">
        <v>134</v>
      </c>
      <c r="B752" s="72" t="s">
        <v>78</v>
      </c>
      <c r="C752" s="72" t="s">
        <v>2056</v>
      </c>
      <c r="D752" s="72" t="n">
        <v>1000002903</v>
      </c>
      <c r="E752" s="73" t="s">
        <v>2057</v>
      </c>
      <c r="F752" s="74" t="n">
        <v>44799</v>
      </c>
      <c r="G752" s="67" t="str">
        <f aca="false">IF(I752&gt;0,"Targeted Dealer","-")</f>
        <v>Targeted Dealer</v>
      </c>
      <c r="H752" s="67"/>
      <c r="I752" s="68" t="n">
        <v>200</v>
      </c>
      <c r="J752" s="68" t="n">
        <f aca="false">I752/$J$1*($J$1-$E$1)</f>
        <v>200</v>
      </c>
      <c r="K752" s="69" t="n">
        <v>138</v>
      </c>
      <c r="L752" s="69" t="n">
        <f aca="false">I752-K752</f>
        <v>62</v>
      </c>
      <c r="M752" s="69" t="n">
        <f aca="false">IFERROR((K752/J752%),"-")</f>
        <v>69</v>
      </c>
      <c r="N752" s="97" t="n">
        <v>100</v>
      </c>
      <c r="O752" s="98" t="str">
        <f aca="false">IF(F752&lt;=$P$2,"June","")</f>
        <v>June</v>
      </c>
      <c r="P752" s="97" t="n">
        <f aca="false">N752</f>
        <v>100</v>
      </c>
      <c r="Q752" s="99" t="n">
        <f aca="false">K752-P752</f>
        <v>38</v>
      </c>
      <c r="R752" s="98" t="n">
        <f aca="false">IFERROR(IF(O752="May",(K752/P752-1))," ")</f>
        <v>0</v>
      </c>
      <c r="S752" s="100" t="str">
        <f aca="false">IF(N752&gt;0,IF(O752="","-",IF(R752&lt;0%,"DEGROWTH","GROWTH")))</f>
        <v>GROWTH</v>
      </c>
      <c r="T752" s="69" t="n">
        <v>100</v>
      </c>
      <c r="U752" s="101" t="str">
        <f aca="false">IF(F752&lt;=$V$2,"May","")</f>
        <v>May</v>
      </c>
      <c r="V752" s="69" t="n">
        <f aca="false">T752</f>
        <v>100</v>
      </c>
      <c r="W752" s="102" t="n">
        <f aca="false">K752-V752</f>
        <v>38</v>
      </c>
      <c r="X752" s="103" t="n">
        <f aca="false">IFERROR(IF(U752="June",(K752/V752-1)),0)</f>
        <v>0</v>
      </c>
      <c r="Y752" s="104" t="str">
        <f aca="false">IF(T752&gt;0,IF(U752="","-",IF(X752&lt;0%,"DEGROWTH","GROWTH")))</f>
        <v>GROWTH</v>
      </c>
      <c r="Z752" s="75" t="n">
        <v>0</v>
      </c>
      <c r="AA752" s="70"/>
      <c r="AB752" s="70" t="s">
        <v>133</v>
      </c>
      <c r="AC752" s="70" t="s">
        <v>134</v>
      </c>
      <c r="AD752" s="3"/>
      <c r="AE752" s="3"/>
      <c r="AF752" s="70" t="s">
        <v>134</v>
      </c>
      <c r="AG752" s="121" t="n">
        <f aca="false">IFERROR(INDEX(Last6M_AvgSales_Ref!$B$2:$B$12659,MATCH(D752,Last6M_AvgSales_Ref!$A$2:$A$12659,0)),"")</f>
        <v>167.25</v>
      </c>
    </row>
    <row r="753" customFormat="false" ht="14.25" hidden="false" customHeight="true" outlineLevel="0" collapsed="false">
      <c r="A753" s="70" t="s">
        <v>134</v>
      </c>
      <c r="B753" s="72" t="s">
        <v>78</v>
      </c>
      <c r="C753" s="72" t="s">
        <v>2058</v>
      </c>
      <c r="D753" s="72" t="n">
        <v>1000003120</v>
      </c>
      <c r="E753" s="73" t="s">
        <v>2059</v>
      </c>
      <c r="F753" s="74" t="n">
        <v>44895</v>
      </c>
      <c r="G753" s="67" t="str">
        <f aca="false">IF(I753&gt;0,"Targeted Dealer","-")</f>
        <v>Targeted Dealer</v>
      </c>
      <c r="H753" s="67"/>
      <c r="I753" s="68" t="n">
        <v>180</v>
      </c>
      <c r="J753" s="68" t="n">
        <f aca="false">I753/$J$1*($J$1-$E$1)</f>
        <v>180</v>
      </c>
      <c r="K753" s="69" t="n">
        <v>95</v>
      </c>
      <c r="L753" s="69" t="n">
        <f aca="false">I753-K753</f>
        <v>85</v>
      </c>
      <c r="M753" s="69" t="n">
        <f aca="false">IFERROR((K753/J753%),"-")</f>
        <v>52.7777777777778</v>
      </c>
      <c r="N753" s="97" t="n">
        <v>98.5</v>
      </c>
      <c r="O753" s="98" t="str">
        <f aca="false">IF(F753&lt;=$P$2,"June","")</f>
        <v>June</v>
      </c>
      <c r="P753" s="97" t="n">
        <f aca="false">N753</f>
        <v>98.5</v>
      </c>
      <c r="Q753" s="99" t="n">
        <f aca="false">K753-P753</f>
        <v>-3.5</v>
      </c>
      <c r="R753" s="98" t="n">
        <f aca="false">IFERROR(IF(O753="May",(K753/P753-1))," ")</f>
        <v>0</v>
      </c>
      <c r="S753" s="100" t="str">
        <f aca="false">IF(N753&gt;0,IF(O753="","-",IF(R753&lt;0%,"DEGROWTH","GROWTH")))</f>
        <v>GROWTH</v>
      </c>
      <c r="T753" s="69" t="n">
        <v>78.5</v>
      </c>
      <c r="U753" s="101" t="str">
        <f aca="false">IF(F753&lt;=$V$2,"May","")</f>
        <v>May</v>
      </c>
      <c r="V753" s="69" t="n">
        <f aca="false">T753</f>
        <v>78.5</v>
      </c>
      <c r="W753" s="102" t="n">
        <f aca="false">K753-V753</f>
        <v>16.5</v>
      </c>
      <c r="X753" s="103" t="n">
        <f aca="false">IFERROR(IF(U753="June",(K753/V753-1)),0)</f>
        <v>0</v>
      </c>
      <c r="Y753" s="104" t="str">
        <f aca="false">IF(T753&gt;0,IF(U753="","-",IF(X753&lt;0%,"DEGROWTH","GROWTH")))</f>
        <v>GROWTH</v>
      </c>
      <c r="Z753" s="75" t="n">
        <v>0</v>
      </c>
      <c r="AA753" s="70"/>
      <c r="AB753" s="70" t="s">
        <v>133</v>
      </c>
      <c r="AC753" s="70" t="s">
        <v>134</v>
      </c>
      <c r="AD753" s="3"/>
      <c r="AE753" s="3"/>
      <c r="AF753" s="70" t="s">
        <v>134</v>
      </c>
      <c r="AG753" s="121" t="n">
        <f aca="false">IFERROR(INDEX(Last6M_AvgSales_Ref!$B$2:$B$12659,MATCH(D753,Last6M_AvgSales_Ref!$A$2:$A$12659,0)),"")</f>
        <v>91.8333333333333</v>
      </c>
    </row>
    <row r="754" customFormat="false" ht="14.25" hidden="false" customHeight="true" outlineLevel="0" collapsed="false">
      <c r="A754" s="70" t="s">
        <v>134</v>
      </c>
      <c r="B754" s="72" t="s">
        <v>78</v>
      </c>
      <c r="C754" s="72" t="s">
        <v>294</v>
      </c>
      <c r="D754" s="72" t="n">
        <v>1000003125</v>
      </c>
      <c r="E754" s="73" t="s">
        <v>295</v>
      </c>
      <c r="F754" s="74" t="n">
        <v>44907</v>
      </c>
      <c r="G754" s="67" t="str">
        <f aca="false">IF(I754&gt;0,"Targeted Dealer","-")</f>
        <v>-</v>
      </c>
      <c r="H754" s="67"/>
      <c r="I754" s="68" t="n">
        <v>0</v>
      </c>
      <c r="J754" s="68" t="n">
        <f aca="false">I754/$J$1*($J$1-$E$1)</f>
        <v>0</v>
      </c>
      <c r="K754" s="69" t="n">
        <v>31.5</v>
      </c>
      <c r="L754" s="69" t="n">
        <f aca="false">I754-K754</f>
        <v>-31.5</v>
      </c>
      <c r="M754" s="69" t="str">
        <f aca="false">IFERROR((K754/J754%),"-")</f>
        <v>-</v>
      </c>
      <c r="N754" s="97" t="n">
        <v>25</v>
      </c>
      <c r="O754" s="98" t="str">
        <f aca="false">IF(F754&lt;=$P$2,"June","")</f>
        <v>June</v>
      </c>
      <c r="P754" s="97" t="n">
        <f aca="false">N754</f>
        <v>25</v>
      </c>
      <c r="Q754" s="99" t="n">
        <f aca="false">K754-P754</f>
        <v>6.5</v>
      </c>
      <c r="R754" s="98" t="n">
        <f aca="false">IFERROR(IF(O754="May",(K754/P754-1))," ")</f>
        <v>0</v>
      </c>
      <c r="S754" s="100" t="str">
        <f aca="false">IF(N754&gt;0,IF(O754="","-",IF(R754&lt;0%,"DEGROWTH","GROWTH")))</f>
        <v>GROWTH</v>
      </c>
      <c r="T754" s="69" t="n">
        <v>0</v>
      </c>
      <c r="U754" s="101" t="str">
        <f aca="false">IF(F754&lt;=$V$2,"May","")</f>
        <v>May</v>
      </c>
      <c r="V754" s="69" t="n">
        <f aca="false">T754</f>
        <v>0</v>
      </c>
      <c r="W754" s="102" t="n">
        <f aca="false">K754-V754</f>
        <v>31.5</v>
      </c>
      <c r="X754" s="103" t="n">
        <f aca="false">IFERROR(IF(U754="June",(K754/V754-1)),0)</f>
        <v>0</v>
      </c>
      <c r="Y754" s="106" t="b">
        <f aca="false">IF(T754&gt;0,IF(U754="","-",IF(X754&lt;0%,"DEGROWTH","GROWTH")))</f>
        <v>0</v>
      </c>
      <c r="Z754" s="75" t="n">
        <v>0</v>
      </c>
      <c r="AA754" s="70"/>
      <c r="AB754" s="70" t="s">
        <v>133</v>
      </c>
      <c r="AC754" s="70" t="s">
        <v>134</v>
      </c>
      <c r="AD754" s="3"/>
      <c r="AE754" s="3"/>
      <c r="AF754" s="70" t="s">
        <v>134</v>
      </c>
      <c r="AG754" s="121" t="n">
        <f aca="false">IFERROR(INDEX(Last6M_AvgSales_Ref!$B$2:$B$12659,MATCH(D754,Last6M_AvgSales_Ref!$A$2:$A$12659,0)),"")</f>
        <v>12.5</v>
      </c>
    </row>
    <row r="755" customFormat="false" ht="14.25" hidden="false" customHeight="true" outlineLevel="0" collapsed="false">
      <c r="A755" s="70" t="s">
        <v>134</v>
      </c>
      <c r="B755" s="72" t="s">
        <v>78</v>
      </c>
      <c r="C755" s="72" t="s">
        <v>2060</v>
      </c>
      <c r="D755" s="72" t="n">
        <v>1000003768</v>
      </c>
      <c r="E755" s="73" t="s">
        <v>2061</v>
      </c>
      <c r="F755" s="74" t="n">
        <v>45259</v>
      </c>
      <c r="G755" s="67" t="str">
        <f aca="false">IF(I755&gt;0,"Targeted Dealer","-")</f>
        <v>Targeted Dealer</v>
      </c>
      <c r="H755" s="67"/>
      <c r="I755" s="68" t="n">
        <v>90</v>
      </c>
      <c r="J755" s="68" t="n">
        <f aca="false">I755/$J$1*($J$1-$E$1)</f>
        <v>90</v>
      </c>
      <c r="K755" s="69" t="n">
        <v>50</v>
      </c>
      <c r="L755" s="69" t="n">
        <f aca="false">I755-K755</f>
        <v>40</v>
      </c>
      <c r="M755" s="69" t="n">
        <f aca="false">IFERROR((K755/J755%),"-")</f>
        <v>55.5555555555556</v>
      </c>
      <c r="N755" s="97" t="n">
        <v>25</v>
      </c>
      <c r="O755" s="98" t="str">
        <f aca="false">IF(F755&lt;=$P$2,"June","")</f>
        <v>June</v>
      </c>
      <c r="P755" s="97" t="n">
        <f aca="false">N755</f>
        <v>25</v>
      </c>
      <c r="Q755" s="99" t="n">
        <f aca="false">K755-P755</f>
        <v>25</v>
      </c>
      <c r="R755" s="98" t="n">
        <f aca="false">IFERROR(IF(O755="May",(K755/P755-1))," ")</f>
        <v>0</v>
      </c>
      <c r="S755" s="100" t="str">
        <f aca="false">IF(N755&gt;0,IF(O755="","-",IF(R755&lt;0%,"DEGROWTH","GROWTH")))</f>
        <v>GROWTH</v>
      </c>
      <c r="T755" s="69" t="n">
        <v>50</v>
      </c>
      <c r="U755" s="101" t="str">
        <f aca="false">IF(F755&lt;=$V$2,"May","")</f>
        <v>May</v>
      </c>
      <c r="V755" s="69" t="n">
        <f aca="false">T755</f>
        <v>50</v>
      </c>
      <c r="W755" s="102" t="n">
        <f aca="false">K755-V755</f>
        <v>0</v>
      </c>
      <c r="X755" s="103" t="n">
        <f aca="false">IFERROR(IF(U755="June",(K755/V755-1)),0)</f>
        <v>0</v>
      </c>
      <c r="Y755" s="104" t="str">
        <f aca="false">IF(T755&gt;0,IF(U755="","-",IF(X755&lt;0%,"DEGROWTH","GROWTH")))</f>
        <v>GROWTH</v>
      </c>
      <c r="Z755" s="75" t="n">
        <v>0</v>
      </c>
      <c r="AA755" s="70"/>
      <c r="AB755" s="70" t="s">
        <v>133</v>
      </c>
      <c r="AC755" s="70" t="s">
        <v>134</v>
      </c>
      <c r="AD755" s="3"/>
      <c r="AE755" s="3"/>
      <c r="AF755" s="70" t="s">
        <v>134</v>
      </c>
      <c r="AG755" s="121" t="n">
        <f aca="false">IFERROR(INDEX(Last6M_AvgSales_Ref!$B$2:$B$12659,MATCH(D755,Last6M_AvgSales_Ref!$A$2:$A$12659,0)),"")</f>
        <v>52</v>
      </c>
    </row>
    <row r="756" customFormat="false" ht="14.25" hidden="false" customHeight="true" outlineLevel="0" collapsed="false">
      <c r="A756" s="70" t="s">
        <v>134</v>
      </c>
      <c r="B756" s="72" t="s">
        <v>78</v>
      </c>
      <c r="C756" s="72" t="s">
        <v>2062</v>
      </c>
      <c r="D756" s="72" t="n">
        <v>1000003803</v>
      </c>
      <c r="E756" s="72" t="s">
        <v>2063</v>
      </c>
      <c r="F756" s="74" t="n">
        <v>45283</v>
      </c>
      <c r="G756" s="67" t="str">
        <f aca="false">IF(I756&gt;0,"Targeted Dealer","-")</f>
        <v>Targeted Dealer</v>
      </c>
      <c r="H756" s="67"/>
      <c r="I756" s="68" t="n">
        <v>160</v>
      </c>
      <c r="J756" s="68" t="n">
        <f aca="false">I756/$J$1*($J$1-$E$1)</f>
        <v>160</v>
      </c>
      <c r="K756" s="69" t="n">
        <v>50.5</v>
      </c>
      <c r="L756" s="69" t="n">
        <f aca="false">I756-K756</f>
        <v>109.5</v>
      </c>
      <c r="M756" s="69" t="n">
        <f aca="false">IFERROR((K756/J756%),"-")</f>
        <v>31.5625</v>
      </c>
      <c r="N756" s="97" t="n">
        <v>76.5</v>
      </c>
      <c r="O756" s="98" t="str">
        <f aca="false">IF(F756&lt;=$P$2,"June","")</f>
        <v>June</v>
      </c>
      <c r="P756" s="97" t="n">
        <f aca="false">N756</f>
        <v>76.5</v>
      </c>
      <c r="Q756" s="99" t="n">
        <f aca="false">K756-P756</f>
        <v>-26</v>
      </c>
      <c r="R756" s="98" t="n">
        <f aca="false">IFERROR(IF(O756="May",(K756/P756-1))," ")</f>
        <v>0</v>
      </c>
      <c r="S756" s="100" t="str">
        <f aca="false">IF(N756&gt;0,IF(O756="","-",IF(R756&lt;0%,"DEGROWTH","GROWTH")))</f>
        <v>GROWTH</v>
      </c>
      <c r="T756" s="69" t="n">
        <v>76.75</v>
      </c>
      <c r="U756" s="101" t="str">
        <f aca="false">IF(F756&lt;=$V$2,"May","")</f>
        <v>May</v>
      </c>
      <c r="V756" s="69" t="n">
        <f aca="false">T756</f>
        <v>76.75</v>
      </c>
      <c r="W756" s="102" t="n">
        <f aca="false">K756-V756</f>
        <v>-26.25</v>
      </c>
      <c r="X756" s="103" t="n">
        <f aca="false">IFERROR(IF(U756="June",(K756/V756-1)),0)</f>
        <v>0</v>
      </c>
      <c r="Y756" s="104" t="str">
        <f aca="false">IF(T756&gt;0,IF(U756="","-",IF(X756&lt;0%,"DEGROWTH","GROWTH")))</f>
        <v>GROWTH</v>
      </c>
      <c r="Z756" s="75" t="n">
        <v>0</v>
      </c>
      <c r="AA756" s="70"/>
      <c r="AB756" s="70" t="s">
        <v>133</v>
      </c>
      <c r="AC756" s="70" t="s">
        <v>134</v>
      </c>
      <c r="AD756" s="3"/>
      <c r="AE756" s="3"/>
      <c r="AF756" s="70" t="s">
        <v>134</v>
      </c>
      <c r="AG756" s="121" t="n">
        <f aca="false">IFERROR(INDEX(Last6M_AvgSales_Ref!$B$2:$B$12659,MATCH(D756,Last6M_AvgSales_Ref!$A$2:$A$12659,0)),"")</f>
        <v>68.75</v>
      </c>
    </row>
    <row r="757" customFormat="false" ht="14.25" hidden="false" customHeight="true" outlineLevel="0" collapsed="false">
      <c r="A757" s="75" t="s">
        <v>134</v>
      </c>
      <c r="B757" s="79" t="s">
        <v>78</v>
      </c>
      <c r="C757" s="79" t="s">
        <v>2064</v>
      </c>
      <c r="D757" s="79" t="n">
        <v>1000004026</v>
      </c>
      <c r="E757" s="79" t="s">
        <v>2065</v>
      </c>
      <c r="F757" s="74" t="n">
        <v>45473</v>
      </c>
      <c r="G757" s="67" t="str">
        <f aca="false">IF(I757&gt;0,"Targeted Dealer","-")</f>
        <v>Targeted Dealer</v>
      </c>
      <c r="H757" s="67"/>
      <c r="I757" s="68" t="n">
        <v>40</v>
      </c>
      <c r="J757" s="68" t="n">
        <f aca="false">I757/$J$1*($J$1-$E$1)</f>
        <v>40</v>
      </c>
      <c r="K757" s="69" t="n">
        <v>10</v>
      </c>
      <c r="L757" s="69" t="n">
        <f aca="false">I757-K757</f>
        <v>30</v>
      </c>
      <c r="M757" s="69" t="n">
        <f aca="false">IFERROR((K757/J757%),"-")</f>
        <v>25</v>
      </c>
      <c r="N757" s="97" t="n">
        <v>15.5</v>
      </c>
      <c r="O757" s="98" t="str">
        <f aca="false">IF(F757&lt;=$P$2,"June","")</f>
        <v>June</v>
      </c>
      <c r="P757" s="97" t="n">
        <f aca="false">N757</f>
        <v>15.5</v>
      </c>
      <c r="Q757" s="99" t="n">
        <f aca="false">K757-P757</f>
        <v>-5.5</v>
      </c>
      <c r="R757" s="98" t="n">
        <f aca="false">IFERROR(IF(O757="May",(K757/P757-1))," ")</f>
        <v>0</v>
      </c>
      <c r="S757" s="100" t="str">
        <f aca="false">IF(N757&gt;0,IF(O757="","-",IF(R757&lt;0%,"DEGROWTH","GROWTH")))</f>
        <v>GROWTH</v>
      </c>
      <c r="T757" s="69" t="n">
        <v>12.5</v>
      </c>
      <c r="U757" s="101" t="str">
        <f aca="false">IF(F757&lt;=$V$2,"May","")</f>
        <v>May</v>
      </c>
      <c r="V757" s="69" t="n">
        <f aca="false">T757</f>
        <v>12.5</v>
      </c>
      <c r="W757" s="102" t="n">
        <f aca="false">K757-V757</f>
        <v>-2.5</v>
      </c>
      <c r="X757" s="103" t="n">
        <f aca="false">IFERROR(IF(U757="June",(K757/V757-1)),0)</f>
        <v>0</v>
      </c>
      <c r="Y757" s="104" t="str">
        <f aca="false">IF(T757&gt;0,IF(U757="","-",IF(X757&lt;0%,"DEGROWTH","GROWTH")))</f>
        <v>GROWTH</v>
      </c>
      <c r="Z757" s="75" t="n">
        <v>0</v>
      </c>
      <c r="AA757" s="70"/>
      <c r="AB757" s="70" t="s">
        <v>133</v>
      </c>
      <c r="AC757" s="75" t="s">
        <v>134</v>
      </c>
      <c r="AD757" s="3"/>
      <c r="AE757" s="3"/>
      <c r="AF757" s="75" t="s">
        <v>134</v>
      </c>
      <c r="AG757" s="121" t="n">
        <f aca="false">IFERROR(INDEX(Last6M_AvgSales_Ref!$B$2:$B$12659,MATCH(D757,Last6M_AvgSales_Ref!$A$2:$A$12659,0)),"")</f>
        <v>15.75</v>
      </c>
    </row>
    <row r="758" customFormat="false" ht="14.25" hidden="false" customHeight="true" outlineLevel="0" collapsed="false">
      <c r="A758" s="70" t="s">
        <v>134</v>
      </c>
      <c r="B758" s="72" t="s">
        <v>81</v>
      </c>
      <c r="C758" s="72" t="s">
        <v>2066</v>
      </c>
      <c r="D758" s="72" t="n">
        <v>1000000137</v>
      </c>
      <c r="E758" s="73" t="s">
        <v>2067</v>
      </c>
      <c r="F758" s="74" t="n">
        <v>38385</v>
      </c>
      <c r="G758" s="67" t="str">
        <f aca="false">IF(I758&gt;0,"Targeted Dealer","-")</f>
        <v>Targeted Dealer</v>
      </c>
      <c r="H758" s="67"/>
      <c r="I758" s="68" t="n">
        <v>40</v>
      </c>
      <c r="J758" s="68" t="n">
        <f aca="false">I758/$J$1*($J$1-$E$1)</f>
        <v>40</v>
      </c>
      <c r="K758" s="69" t="n">
        <v>32.5</v>
      </c>
      <c r="L758" s="69" t="n">
        <f aca="false">I758-K758</f>
        <v>7.5</v>
      </c>
      <c r="M758" s="69" t="n">
        <f aca="false">IFERROR((K758/J758%),"-")</f>
        <v>81.25</v>
      </c>
      <c r="N758" s="97" t="n">
        <v>25</v>
      </c>
      <c r="O758" s="98" t="str">
        <f aca="false">IF(F758&lt;=$P$2,"June","")</f>
        <v>June</v>
      </c>
      <c r="P758" s="97" t="n">
        <f aca="false">N758</f>
        <v>25</v>
      </c>
      <c r="Q758" s="99" t="n">
        <f aca="false">K758-P758</f>
        <v>7.5</v>
      </c>
      <c r="R758" s="98" t="n">
        <f aca="false">IFERROR(IF(O758="May",(K758/P758-1))," ")</f>
        <v>0</v>
      </c>
      <c r="S758" s="100" t="str">
        <f aca="false">IF(N758&gt;0,IF(O758="","-",IF(R758&lt;0%,"DEGROWTH","GROWTH")))</f>
        <v>GROWTH</v>
      </c>
      <c r="T758" s="69" t="n">
        <v>5</v>
      </c>
      <c r="U758" s="101" t="str">
        <f aca="false">IF(F758&lt;=$V$2,"May","")</f>
        <v>May</v>
      </c>
      <c r="V758" s="69" t="n">
        <f aca="false">T758</f>
        <v>5</v>
      </c>
      <c r="W758" s="102" t="n">
        <f aca="false">K758-V758</f>
        <v>27.5</v>
      </c>
      <c r="X758" s="103" t="n">
        <f aca="false">IFERROR(IF(U758="June",(K758/V758-1)),0)</f>
        <v>0</v>
      </c>
      <c r="Y758" s="104" t="str">
        <f aca="false">IF(T758&gt;0,IF(U758="","-",IF(X758&lt;0%,"DEGROWTH","GROWTH")))</f>
        <v>GROWTH</v>
      </c>
      <c r="Z758" s="75" t="n">
        <v>0</v>
      </c>
      <c r="AA758" s="70"/>
      <c r="AB758" s="70" t="s">
        <v>133</v>
      </c>
      <c r="AC758" s="70" t="s">
        <v>134</v>
      </c>
      <c r="AD758" s="3"/>
      <c r="AE758" s="3"/>
      <c r="AF758" s="70" t="s">
        <v>134</v>
      </c>
      <c r="AG758" s="121" t="n">
        <f aca="false">IFERROR(INDEX(Last6M_AvgSales_Ref!$B$2:$B$12659,MATCH(D758,Last6M_AvgSales_Ref!$A$2:$A$12659,0)),"")</f>
        <v>24.3333333333333</v>
      </c>
    </row>
    <row r="759" customFormat="false" ht="14.25" hidden="false" customHeight="true" outlineLevel="0" collapsed="false">
      <c r="A759" s="70" t="s">
        <v>134</v>
      </c>
      <c r="B759" s="72" t="s">
        <v>81</v>
      </c>
      <c r="C759" s="72" t="s">
        <v>2068</v>
      </c>
      <c r="D759" s="72" t="n">
        <v>1000000144</v>
      </c>
      <c r="E759" s="73" t="s">
        <v>2069</v>
      </c>
      <c r="F759" s="74" t="n">
        <v>38385</v>
      </c>
      <c r="G759" s="67" t="str">
        <f aca="false">IF(I759&gt;0,"Targeted Dealer","-")</f>
        <v>Targeted Dealer</v>
      </c>
      <c r="H759" s="67"/>
      <c r="I759" s="68" t="n">
        <v>480</v>
      </c>
      <c r="J759" s="68" t="n">
        <f aca="false">I759/$J$1*($J$1-$E$1)</f>
        <v>480</v>
      </c>
      <c r="K759" s="69" t="n">
        <v>192</v>
      </c>
      <c r="L759" s="69" t="n">
        <f aca="false">I759-K759</f>
        <v>288</v>
      </c>
      <c r="M759" s="69" t="n">
        <f aca="false">IFERROR((K759/J759%),"-")</f>
        <v>40</v>
      </c>
      <c r="N759" s="97" t="n">
        <v>122.5</v>
      </c>
      <c r="O759" s="98" t="str">
        <f aca="false">IF(F759&lt;=$P$2,"June","")</f>
        <v>June</v>
      </c>
      <c r="P759" s="97" t="n">
        <f aca="false">N759</f>
        <v>122.5</v>
      </c>
      <c r="Q759" s="99" t="n">
        <f aca="false">K759-P759</f>
        <v>69.5</v>
      </c>
      <c r="R759" s="98" t="n">
        <f aca="false">IFERROR(IF(O759="May",(K759/P759-1))," ")</f>
        <v>0</v>
      </c>
      <c r="S759" s="100" t="str">
        <f aca="false">IF(N759&gt;0,IF(O759="","-",IF(R759&lt;0%,"DEGROWTH","GROWTH")))</f>
        <v>GROWTH</v>
      </c>
      <c r="T759" s="69" t="n">
        <v>236.85</v>
      </c>
      <c r="U759" s="101" t="str">
        <f aca="false">IF(F759&lt;=$V$2,"May","")</f>
        <v>May</v>
      </c>
      <c r="V759" s="69" t="n">
        <f aca="false">T759</f>
        <v>236.85</v>
      </c>
      <c r="W759" s="102" t="n">
        <f aca="false">K759-V759</f>
        <v>-44.85</v>
      </c>
      <c r="X759" s="103" t="n">
        <f aca="false">IFERROR(IF(U759="June",(K759/V759-1)),0)</f>
        <v>0</v>
      </c>
      <c r="Y759" s="104" t="str">
        <f aca="false">IF(T759&gt;0,IF(U759="","-",IF(X759&lt;0%,"DEGROWTH","GROWTH")))</f>
        <v>GROWTH</v>
      </c>
      <c r="Z759" s="75" t="n">
        <v>0</v>
      </c>
      <c r="AA759" s="70"/>
      <c r="AB759" s="70" t="s">
        <v>133</v>
      </c>
      <c r="AC759" s="70" t="s">
        <v>134</v>
      </c>
      <c r="AD759" s="3"/>
      <c r="AE759" s="3"/>
      <c r="AF759" s="70" t="s">
        <v>134</v>
      </c>
      <c r="AG759" s="121" t="n">
        <f aca="false">IFERROR(INDEX(Last6M_AvgSales_Ref!$B$2:$B$12659,MATCH(D759,Last6M_AvgSales_Ref!$A$2:$A$12659,0)),"")</f>
        <v>225.591666666667</v>
      </c>
    </row>
    <row r="760" customFormat="false" ht="14.25" hidden="false" customHeight="true" outlineLevel="0" collapsed="false">
      <c r="A760" s="70" t="s">
        <v>134</v>
      </c>
      <c r="B760" s="72" t="s">
        <v>81</v>
      </c>
      <c r="C760" s="72" t="s">
        <v>2070</v>
      </c>
      <c r="D760" s="72" t="n">
        <v>1000000129</v>
      </c>
      <c r="E760" s="73" t="s">
        <v>2071</v>
      </c>
      <c r="F760" s="74" t="n">
        <v>38560</v>
      </c>
      <c r="G760" s="67" t="str">
        <f aca="false">IF(I760&gt;0,"Targeted Dealer","-")</f>
        <v>Targeted Dealer</v>
      </c>
      <c r="H760" s="67"/>
      <c r="I760" s="68" t="n">
        <v>2500</v>
      </c>
      <c r="J760" s="68" t="n">
        <f aca="false">I760/$J$1*($J$1-$E$1)</f>
        <v>2500</v>
      </c>
      <c r="K760" s="69" t="n">
        <v>1185</v>
      </c>
      <c r="L760" s="69" t="n">
        <f aca="false">I760-K760</f>
        <v>1315</v>
      </c>
      <c r="M760" s="69" t="n">
        <f aca="false">IFERROR((K760/J760%),"-")</f>
        <v>47.4</v>
      </c>
      <c r="N760" s="97" t="n">
        <v>78</v>
      </c>
      <c r="O760" s="98" t="str">
        <f aca="false">IF(F760&lt;=$P$2,"June","")</f>
        <v>June</v>
      </c>
      <c r="P760" s="97" t="n">
        <f aca="false">N760</f>
        <v>78</v>
      </c>
      <c r="Q760" s="99" t="n">
        <f aca="false">K760-P760</f>
        <v>1107</v>
      </c>
      <c r="R760" s="98" t="n">
        <f aca="false">IFERROR(IF(O760="May",(K760/P760-1))," ")</f>
        <v>0</v>
      </c>
      <c r="S760" s="100" t="str">
        <f aca="false">IF(N760&gt;0,IF(O760="","-",IF(R760&lt;0%,"DEGROWTH","GROWTH")))</f>
        <v>GROWTH</v>
      </c>
      <c r="T760" s="69" t="n">
        <v>2.5</v>
      </c>
      <c r="U760" s="101" t="str">
        <f aca="false">IF(F760&lt;=$V$2,"May","")</f>
        <v>May</v>
      </c>
      <c r="V760" s="69" t="n">
        <f aca="false">T760</f>
        <v>2.5</v>
      </c>
      <c r="W760" s="102" t="n">
        <f aca="false">K760-V760</f>
        <v>1182.5</v>
      </c>
      <c r="X760" s="103" t="n">
        <f aca="false">IFERROR(IF(U760="June",(K760/V760-1)),0)</f>
        <v>0</v>
      </c>
      <c r="Y760" s="104" t="str">
        <f aca="false">IF(T760&gt;0,IF(U760="","-",IF(X760&lt;0%,"DEGROWTH","GROWTH")))</f>
        <v>GROWTH</v>
      </c>
      <c r="Z760" s="75" t="n">
        <v>0</v>
      </c>
      <c r="AA760" s="70"/>
      <c r="AB760" s="70" t="s">
        <v>133</v>
      </c>
      <c r="AC760" s="70" t="s">
        <v>134</v>
      </c>
      <c r="AD760" s="3"/>
      <c r="AE760" s="3"/>
      <c r="AF760" s="70" t="s">
        <v>134</v>
      </c>
      <c r="AG760" s="121" t="n">
        <f aca="false">IFERROR(INDEX(Last6M_AvgSales_Ref!$B$2:$B$12659,MATCH(D760,Last6M_AvgSales_Ref!$A$2:$A$12659,0)),"")</f>
        <v>1642.65833333333</v>
      </c>
    </row>
    <row r="761" customFormat="false" ht="14.25" hidden="false" customHeight="true" outlineLevel="0" collapsed="false">
      <c r="A761" s="70" t="s">
        <v>134</v>
      </c>
      <c r="B761" s="72" t="s">
        <v>81</v>
      </c>
      <c r="C761" s="72" t="s">
        <v>2072</v>
      </c>
      <c r="D761" s="72" t="n">
        <v>1000000158</v>
      </c>
      <c r="E761" s="73" t="s">
        <v>2073</v>
      </c>
      <c r="F761" s="74" t="n">
        <v>38590</v>
      </c>
      <c r="G761" s="67" t="str">
        <f aca="false">IF(I761&gt;0,"Targeted Dealer","-")</f>
        <v>Targeted Dealer</v>
      </c>
      <c r="H761" s="67"/>
      <c r="I761" s="68" t="n">
        <v>720</v>
      </c>
      <c r="J761" s="68" t="n">
        <f aca="false">I761/$J$1*($J$1-$E$1)</f>
        <v>720</v>
      </c>
      <c r="K761" s="69" t="n">
        <v>283.05</v>
      </c>
      <c r="L761" s="69" t="n">
        <f aca="false">I761-K761</f>
        <v>436.95</v>
      </c>
      <c r="M761" s="69" t="n">
        <f aca="false">IFERROR((K761/J761%),"-")</f>
        <v>39.3125</v>
      </c>
      <c r="N761" s="97" t="n">
        <v>183.5</v>
      </c>
      <c r="O761" s="98" t="str">
        <f aca="false">IF(F761&lt;=$P$2,"June","")</f>
        <v>June</v>
      </c>
      <c r="P761" s="97" t="n">
        <f aca="false">N761</f>
        <v>183.5</v>
      </c>
      <c r="Q761" s="99" t="n">
        <f aca="false">K761-P761</f>
        <v>99.55</v>
      </c>
      <c r="R761" s="98" t="n">
        <f aca="false">IFERROR(IF(O761="May",(K761/P761-1))," ")</f>
        <v>0</v>
      </c>
      <c r="S761" s="100" t="str">
        <f aca="false">IF(N761&gt;0,IF(O761="","-",IF(R761&lt;0%,"DEGROWTH","GROWTH")))</f>
        <v>GROWTH</v>
      </c>
      <c r="T761" s="69" t="n">
        <v>354.5</v>
      </c>
      <c r="U761" s="101" t="str">
        <f aca="false">IF(F761&lt;=$V$2,"May","")</f>
        <v>May</v>
      </c>
      <c r="V761" s="69" t="n">
        <f aca="false">T761</f>
        <v>354.5</v>
      </c>
      <c r="W761" s="102" t="n">
        <f aca="false">K761-V761</f>
        <v>-71.45</v>
      </c>
      <c r="X761" s="103" t="n">
        <f aca="false">IFERROR(IF(U761="June",(K761/V761-1)),0)</f>
        <v>0</v>
      </c>
      <c r="Y761" s="104" t="str">
        <f aca="false">IF(T761&gt;0,IF(U761="","-",IF(X761&lt;0%,"DEGROWTH","GROWTH")))</f>
        <v>GROWTH</v>
      </c>
      <c r="Z761" s="75" t="n">
        <v>0</v>
      </c>
      <c r="AA761" s="70"/>
      <c r="AB761" s="70" t="s">
        <v>133</v>
      </c>
      <c r="AC761" s="70" t="s">
        <v>134</v>
      </c>
      <c r="AD761" s="3"/>
      <c r="AE761" s="3"/>
      <c r="AF761" s="70" t="s">
        <v>134</v>
      </c>
      <c r="AG761" s="121" t="n">
        <f aca="false">IFERROR(INDEX(Last6M_AvgSales_Ref!$B$2:$B$12659,MATCH(D761,Last6M_AvgSales_Ref!$A$2:$A$12659,0)),"")</f>
        <v>291.375</v>
      </c>
    </row>
    <row r="762" customFormat="false" ht="14.25" hidden="false" customHeight="true" outlineLevel="0" collapsed="false">
      <c r="A762" s="70" t="s">
        <v>134</v>
      </c>
      <c r="B762" s="72" t="s">
        <v>81</v>
      </c>
      <c r="C762" s="72" t="s">
        <v>2074</v>
      </c>
      <c r="D762" s="72" t="n">
        <v>1000000120</v>
      </c>
      <c r="E762" s="73" t="s">
        <v>2075</v>
      </c>
      <c r="F762" s="74" t="n">
        <v>39000</v>
      </c>
      <c r="G762" s="67" t="str">
        <f aca="false">IF(I762&gt;0,"Targeted Dealer","-")</f>
        <v>Targeted Dealer</v>
      </c>
      <c r="H762" s="67"/>
      <c r="I762" s="68" t="n">
        <v>300</v>
      </c>
      <c r="J762" s="68" t="n">
        <f aca="false">I762/$J$1*($J$1-$E$1)</f>
        <v>300</v>
      </c>
      <c r="K762" s="69" t="n">
        <v>152</v>
      </c>
      <c r="L762" s="69" t="n">
        <f aca="false">I762-K762</f>
        <v>148</v>
      </c>
      <c r="M762" s="69" t="n">
        <f aca="false">IFERROR((K762/J762%),"-")</f>
        <v>50.6666666666667</v>
      </c>
      <c r="N762" s="97" t="n">
        <v>100</v>
      </c>
      <c r="O762" s="98" t="str">
        <f aca="false">IF(F762&lt;=$P$2,"June","")</f>
        <v>June</v>
      </c>
      <c r="P762" s="97" t="n">
        <f aca="false">N762</f>
        <v>100</v>
      </c>
      <c r="Q762" s="99" t="n">
        <f aca="false">K762-P762</f>
        <v>52</v>
      </c>
      <c r="R762" s="98" t="n">
        <f aca="false">IFERROR(IF(O762="May",(K762/P762-1))," ")</f>
        <v>0</v>
      </c>
      <c r="S762" s="100" t="str">
        <f aca="false">IF(N762&gt;0,IF(O762="","-",IF(R762&lt;0%,"DEGROWTH","GROWTH")))</f>
        <v>GROWTH</v>
      </c>
      <c r="T762" s="69" t="n">
        <v>302.5</v>
      </c>
      <c r="U762" s="101" t="str">
        <f aca="false">IF(F762&lt;=$V$2,"May","")</f>
        <v>May</v>
      </c>
      <c r="V762" s="69" t="n">
        <f aca="false">T762</f>
        <v>302.5</v>
      </c>
      <c r="W762" s="102" t="n">
        <f aca="false">K762-V762</f>
        <v>-150.5</v>
      </c>
      <c r="X762" s="103" t="n">
        <f aca="false">IFERROR(IF(U762="June",(K762/V762-1)),0)</f>
        <v>0</v>
      </c>
      <c r="Y762" s="104" t="str">
        <f aca="false">IF(T762&gt;0,IF(U762="","-",IF(X762&lt;0%,"DEGROWTH","GROWTH")))</f>
        <v>GROWTH</v>
      </c>
      <c r="Z762" s="75" t="n">
        <v>0</v>
      </c>
      <c r="AA762" s="70"/>
      <c r="AB762" s="70" t="s">
        <v>133</v>
      </c>
      <c r="AC762" s="70" t="s">
        <v>134</v>
      </c>
      <c r="AD762" s="3"/>
      <c r="AE762" s="3"/>
      <c r="AF762" s="70" t="s">
        <v>134</v>
      </c>
      <c r="AG762" s="121" t="n">
        <f aca="false">IFERROR(INDEX(Last6M_AvgSales_Ref!$B$2:$B$12659,MATCH(D762,Last6M_AvgSales_Ref!$A$2:$A$12659,0)),"")</f>
        <v>222.25</v>
      </c>
    </row>
    <row r="763" customFormat="false" ht="14.25" hidden="false" customHeight="true" outlineLevel="0" collapsed="false">
      <c r="A763" s="70" t="s">
        <v>134</v>
      </c>
      <c r="B763" s="72" t="s">
        <v>81</v>
      </c>
      <c r="C763" s="72" t="s">
        <v>2076</v>
      </c>
      <c r="D763" s="72" t="n">
        <v>1000000126</v>
      </c>
      <c r="E763" s="73" t="s">
        <v>2077</v>
      </c>
      <c r="F763" s="74" t="n">
        <v>39001</v>
      </c>
      <c r="G763" s="67" t="str">
        <f aca="false">IF(I763&gt;0,"Targeted Dealer","-")</f>
        <v>Targeted Dealer</v>
      </c>
      <c r="H763" s="67"/>
      <c r="I763" s="68" t="n">
        <v>320</v>
      </c>
      <c r="J763" s="68" t="n">
        <f aca="false">I763/$J$1*($J$1-$E$1)</f>
        <v>320</v>
      </c>
      <c r="K763" s="69" t="n">
        <v>142.5</v>
      </c>
      <c r="L763" s="69" t="n">
        <f aca="false">I763-K763</f>
        <v>177.5</v>
      </c>
      <c r="M763" s="69" t="n">
        <f aca="false">IFERROR((K763/J763%),"-")</f>
        <v>44.53125</v>
      </c>
      <c r="N763" s="97" t="n">
        <v>113.5</v>
      </c>
      <c r="O763" s="98" t="str">
        <f aca="false">IF(F763&lt;=$P$2,"June","")</f>
        <v>June</v>
      </c>
      <c r="P763" s="97" t="n">
        <f aca="false">N763</f>
        <v>113.5</v>
      </c>
      <c r="Q763" s="99" t="n">
        <f aca="false">K763-P763</f>
        <v>29</v>
      </c>
      <c r="R763" s="98" t="n">
        <f aca="false">IFERROR(IF(O763="May",(K763/P763-1))," ")</f>
        <v>0</v>
      </c>
      <c r="S763" s="100" t="str">
        <f aca="false">IF(N763&gt;0,IF(O763="","-",IF(R763&lt;0%,"DEGROWTH","GROWTH")))</f>
        <v>GROWTH</v>
      </c>
      <c r="T763" s="69" t="n">
        <v>156</v>
      </c>
      <c r="U763" s="101" t="str">
        <f aca="false">IF(F763&lt;=$V$2,"May","")</f>
        <v>May</v>
      </c>
      <c r="V763" s="69" t="n">
        <f aca="false">T763</f>
        <v>156</v>
      </c>
      <c r="W763" s="102" t="n">
        <f aca="false">K763-V763</f>
        <v>-13.5</v>
      </c>
      <c r="X763" s="103" t="n">
        <f aca="false">IFERROR(IF(U763="June",(K763/V763-1)),0)</f>
        <v>0</v>
      </c>
      <c r="Y763" s="104" t="str">
        <f aca="false">IF(T763&gt;0,IF(U763="","-",IF(X763&lt;0%,"DEGROWTH","GROWTH")))</f>
        <v>GROWTH</v>
      </c>
      <c r="Z763" s="75" t="n">
        <v>0</v>
      </c>
      <c r="AA763" s="70"/>
      <c r="AB763" s="70" t="s">
        <v>133</v>
      </c>
      <c r="AC763" s="70" t="s">
        <v>134</v>
      </c>
      <c r="AD763" s="3"/>
      <c r="AE763" s="3"/>
      <c r="AF763" s="70" t="s">
        <v>134</v>
      </c>
      <c r="AG763" s="121" t="n">
        <f aca="false">IFERROR(INDEX(Last6M_AvgSales_Ref!$B$2:$B$12659,MATCH(D763,Last6M_AvgSales_Ref!$A$2:$A$12659,0)),"")</f>
        <v>196.25</v>
      </c>
    </row>
    <row r="764" customFormat="false" ht="14.25" hidden="false" customHeight="true" outlineLevel="0" collapsed="false">
      <c r="A764" s="70" t="s">
        <v>134</v>
      </c>
      <c r="B764" s="72" t="s">
        <v>81</v>
      </c>
      <c r="C764" s="72" t="s">
        <v>2078</v>
      </c>
      <c r="D764" s="72" t="n">
        <v>1000000155</v>
      </c>
      <c r="E764" s="73" t="s">
        <v>2079</v>
      </c>
      <c r="F764" s="74" t="n">
        <v>40361</v>
      </c>
      <c r="G764" s="67" t="str">
        <f aca="false">IF(I764&gt;0,"Targeted Dealer","-")</f>
        <v>Targeted Dealer</v>
      </c>
      <c r="H764" s="67"/>
      <c r="I764" s="68" t="n">
        <v>450</v>
      </c>
      <c r="J764" s="68" t="n">
        <f aca="false">I764/$J$1*($J$1-$E$1)</f>
        <v>450</v>
      </c>
      <c r="K764" s="69" t="n">
        <v>364.75</v>
      </c>
      <c r="L764" s="69" t="n">
        <f aca="false">I764-K764</f>
        <v>85.25</v>
      </c>
      <c r="M764" s="69" t="n">
        <f aca="false">IFERROR((K764/J764%),"-")</f>
        <v>81.0555555555556</v>
      </c>
      <c r="N764" s="97" t="n">
        <v>311.8</v>
      </c>
      <c r="O764" s="98" t="str">
        <f aca="false">IF(F764&lt;=$P$2,"June","")</f>
        <v>June</v>
      </c>
      <c r="P764" s="97" t="n">
        <f aca="false">N764</f>
        <v>311.8</v>
      </c>
      <c r="Q764" s="99" t="n">
        <f aca="false">K764-P764</f>
        <v>52.95</v>
      </c>
      <c r="R764" s="98" t="n">
        <f aca="false">IFERROR(IF(O764="May",(K764/P764-1))," ")</f>
        <v>0</v>
      </c>
      <c r="S764" s="100" t="str">
        <f aca="false">IF(N764&gt;0,IF(O764="","-",IF(R764&lt;0%,"DEGROWTH","GROWTH")))</f>
        <v>GROWTH</v>
      </c>
      <c r="T764" s="69" t="n">
        <v>405</v>
      </c>
      <c r="U764" s="101" t="str">
        <f aca="false">IF(F764&lt;=$V$2,"May","")</f>
        <v>May</v>
      </c>
      <c r="V764" s="69" t="n">
        <f aca="false">T764</f>
        <v>405</v>
      </c>
      <c r="W764" s="102" t="n">
        <f aca="false">K764-V764</f>
        <v>-40.25</v>
      </c>
      <c r="X764" s="103" t="n">
        <f aca="false">IFERROR(IF(U764="June",(K764/V764-1)),0)</f>
        <v>0</v>
      </c>
      <c r="Y764" s="104" t="str">
        <f aca="false">IF(T764&gt;0,IF(U764="","-",IF(X764&lt;0%,"DEGROWTH","GROWTH")))</f>
        <v>GROWTH</v>
      </c>
      <c r="Z764" s="75" t="n">
        <v>0</v>
      </c>
      <c r="AA764" s="70"/>
      <c r="AB764" s="70" t="s">
        <v>133</v>
      </c>
      <c r="AC764" s="70" t="s">
        <v>134</v>
      </c>
      <c r="AD764" s="3"/>
      <c r="AE764" s="3"/>
      <c r="AF764" s="70" t="s">
        <v>134</v>
      </c>
      <c r="AG764" s="121" t="n">
        <f aca="false">IFERROR(INDEX(Last6M_AvgSales_Ref!$B$2:$B$12659,MATCH(D764,Last6M_AvgSales_Ref!$A$2:$A$12659,0)),"")</f>
        <v>449.208333333333</v>
      </c>
    </row>
    <row r="765" customFormat="false" ht="14.25" hidden="false" customHeight="true" outlineLevel="0" collapsed="false">
      <c r="A765" s="70" t="s">
        <v>134</v>
      </c>
      <c r="B765" s="72" t="s">
        <v>81</v>
      </c>
      <c r="C765" s="72" t="s">
        <v>2080</v>
      </c>
      <c r="D765" s="72" t="n">
        <v>1000000150</v>
      </c>
      <c r="E765" s="73" t="s">
        <v>2081</v>
      </c>
      <c r="F765" s="74" t="n">
        <v>40373</v>
      </c>
      <c r="G765" s="67" t="str">
        <f aca="false">IF(I765&gt;0,"Targeted Dealer","-")</f>
        <v>Targeted Dealer</v>
      </c>
      <c r="H765" s="67"/>
      <c r="I765" s="68" t="n">
        <v>400</v>
      </c>
      <c r="J765" s="68" t="n">
        <f aca="false">I765/$J$1*($J$1-$E$1)</f>
        <v>400</v>
      </c>
      <c r="K765" s="69" t="n">
        <v>169</v>
      </c>
      <c r="L765" s="69" t="n">
        <f aca="false">I765-K765</f>
        <v>231</v>
      </c>
      <c r="M765" s="69" t="n">
        <f aca="false">IFERROR((K765/J765%),"-")</f>
        <v>42.25</v>
      </c>
      <c r="N765" s="97" t="n">
        <v>184</v>
      </c>
      <c r="O765" s="98" t="str">
        <f aca="false">IF(F765&lt;=$P$2,"June","")</f>
        <v>June</v>
      </c>
      <c r="P765" s="97" t="n">
        <f aca="false">N765</f>
        <v>184</v>
      </c>
      <c r="Q765" s="99" t="n">
        <f aca="false">K765-P765</f>
        <v>-15</v>
      </c>
      <c r="R765" s="98" t="n">
        <f aca="false">IFERROR(IF(O765="May",(K765/P765-1))," ")</f>
        <v>0</v>
      </c>
      <c r="S765" s="100" t="str">
        <f aca="false">IF(N765&gt;0,IF(O765="","-",IF(R765&lt;0%,"DEGROWTH","GROWTH")))</f>
        <v>GROWTH</v>
      </c>
      <c r="T765" s="69" t="n">
        <v>178.25</v>
      </c>
      <c r="U765" s="101" t="str">
        <f aca="false">IF(F765&lt;=$V$2,"May","")</f>
        <v>May</v>
      </c>
      <c r="V765" s="69" t="n">
        <f aca="false">T765</f>
        <v>178.25</v>
      </c>
      <c r="W765" s="102" t="n">
        <f aca="false">K765-V765</f>
        <v>-9.25</v>
      </c>
      <c r="X765" s="103" t="n">
        <f aca="false">IFERROR(IF(U765="June",(K765/V765-1)),0)</f>
        <v>0</v>
      </c>
      <c r="Y765" s="104" t="str">
        <f aca="false">IF(T765&gt;0,IF(U765="","-",IF(X765&lt;0%,"DEGROWTH","GROWTH")))</f>
        <v>GROWTH</v>
      </c>
      <c r="Z765" s="75" t="n">
        <v>0</v>
      </c>
      <c r="AA765" s="70"/>
      <c r="AB765" s="70" t="s">
        <v>133</v>
      </c>
      <c r="AC765" s="70" t="s">
        <v>134</v>
      </c>
      <c r="AD765" s="3"/>
      <c r="AE765" s="3"/>
      <c r="AF765" s="70" t="s">
        <v>134</v>
      </c>
      <c r="AG765" s="121" t="n">
        <f aca="false">IFERROR(INDEX(Last6M_AvgSales_Ref!$B$2:$B$12659,MATCH(D765,Last6M_AvgSales_Ref!$A$2:$A$12659,0)),"")</f>
        <v>231.541666666667</v>
      </c>
    </row>
    <row r="766" customFormat="false" ht="14.25" hidden="false" customHeight="true" outlineLevel="0" collapsed="false">
      <c r="A766" s="70" t="s">
        <v>134</v>
      </c>
      <c r="B766" s="72" t="s">
        <v>81</v>
      </c>
      <c r="C766" s="72" t="s">
        <v>2082</v>
      </c>
      <c r="D766" s="72" t="n">
        <v>1000000154</v>
      </c>
      <c r="E766" s="73" t="s">
        <v>2083</v>
      </c>
      <c r="F766" s="74" t="n">
        <v>40655</v>
      </c>
      <c r="G766" s="67" t="str">
        <f aca="false">IF(I766&gt;0,"Targeted Dealer","-")</f>
        <v>Targeted Dealer</v>
      </c>
      <c r="H766" s="67"/>
      <c r="I766" s="68" t="n">
        <v>40</v>
      </c>
      <c r="J766" s="68" t="n">
        <f aca="false">I766/$J$1*($J$1-$E$1)</f>
        <v>40</v>
      </c>
      <c r="K766" s="69" t="n">
        <v>25.5</v>
      </c>
      <c r="L766" s="69" t="n">
        <f aca="false">I766-K766</f>
        <v>14.5</v>
      </c>
      <c r="M766" s="69" t="n">
        <f aca="false">IFERROR((K766/J766%),"-")</f>
        <v>63.75</v>
      </c>
      <c r="N766" s="97" t="n">
        <v>22.5</v>
      </c>
      <c r="O766" s="98" t="str">
        <f aca="false">IF(F766&lt;=$P$2,"June","")</f>
        <v>June</v>
      </c>
      <c r="P766" s="97" t="n">
        <f aca="false">N766</f>
        <v>22.5</v>
      </c>
      <c r="Q766" s="99" t="n">
        <f aca="false">K766-P766</f>
        <v>3</v>
      </c>
      <c r="R766" s="98" t="n">
        <f aca="false">IFERROR(IF(O766="May",(K766/P766-1))," ")</f>
        <v>0</v>
      </c>
      <c r="S766" s="100" t="str">
        <f aca="false">IF(N766&gt;0,IF(O766="","-",IF(R766&lt;0%,"DEGROWTH","GROWTH")))</f>
        <v>GROWTH</v>
      </c>
      <c r="T766" s="69" t="n">
        <v>0</v>
      </c>
      <c r="U766" s="101" t="str">
        <f aca="false">IF(F766&lt;=$V$2,"May","")</f>
        <v>May</v>
      </c>
      <c r="V766" s="69" t="n">
        <f aca="false">T766</f>
        <v>0</v>
      </c>
      <c r="W766" s="102" t="n">
        <f aca="false">K766-V766</f>
        <v>25.5</v>
      </c>
      <c r="X766" s="103" t="n">
        <f aca="false">IFERROR(IF(U766="June",(K766/V766-1)),0)</f>
        <v>0</v>
      </c>
      <c r="Y766" s="106" t="b">
        <f aca="false">IF(T766&gt;0,IF(U766="","-",IF(X766&lt;0%,"DEGROWTH","GROWTH")))</f>
        <v>0</v>
      </c>
      <c r="Z766" s="75" t="n">
        <v>0</v>
      </c>
      <c r="AA766" s="70"/>
      <c r="AB766" s="70" t="s">
        <v>133</v>
      </c>
      <c r="AC766" s="70" t="s">
        <v>134</v>
      </c>
      <c r="AD766" s="3"/>
      <c r="AE766" s="3"/>
      <c r="AF766" s="70" t="s">
        <v>134</v>
      </c>
      <c r="AG766" s="121" t="n">
        <f aca="false">IFERROR(INDEX(Last6M_AvgSales_Ref!$B$2:$B$12659,MATCH(D766,Last6M_AvgSales_Ref!$A$2:$A$12659,0)),"")</f>
        <v>28.375</v>
      </c>
    </row>
    <row r="767" customFormat="false" ht="14.25" hidden="false" customHeight="true" outlineLevel="0" collapsed="false">
      <c r="A767" s="70" t="s">
        <v>134</v>
      </c>
      <c r="B767" s="72" t="s">
        <v>81</v>
      </c>
      <c r="C767" s="72" t="s">
        <v>2084</v>
      </c>
      <c r="D767" s="72" t="n">
        <v>1000000147</v>
      </c>
      <c r="E767" s="73" t="s">
        <v>2085</v>
      </c>
      <c r="F767" s="74" t="n">
        <v>42107</v>
      </c>
      <c r="G767" s="67" t="str">
        <f aca="false">IF(I767&gt;0,"Targeted Dealer","-")</f>
        <v>Targeted Dealer</v>
      </c>
      <c r="H767" s="67"/>
      <c r="I767" s="68" t="n">
        <v>40</v>
      </c>
      <c r="J767" s="68" t="n">
        <f aca="false">I767/$J$1*($J$1-$E$1)</f>
        <v>40</v>
      </c>
      <c r="K767" s="69" t="n">
        <v>42.5</v>
      </c>
      <c r="L767" s="69" t="n">
        <f aca="false">I767-K767</f>
        <v>-2.5</v>
      </c>
      <c r="M767" s="69" t="n">
        <f aca="false">IFERROR((K767/J767%),"-")</f>
        <v>106.25</v>
      </c>
      <c r="N767" s="97" t="n">
        <v>37.5</v>
      </c>
      <c r="O767" s="98" t="str">
        <f aca="false">IF(F767&lt;=$P$2,"June","")</f>
        <v>June</v>
      </c>
      <c r="P767" s="97" t="n">
        <f aca="false">N767</f>
        <v>37.5</v>
      </c>
      <c r="Q767" s="99" t="n">
        <f aca="false">K767-P767</f>
        <v>5</v>
      </c>
      <c r="R767" s="98" t="n">
        <f aca="false">IFERROR(IF(O767="May",(K767/P767-1))," ")</f>
        <v>0</v>
      </c>
      <c r="S767" s="100" t="str">
        <f aca="false">IF(N767&gt;0,IF(O767="","-",IF(R767&lt;0%,"DEGROWTH","GROWTH")))</f>
        <v>GROWTH</v>
      </c>
      <c r="T767" s="69" t="n">
        <v>15</v>
      </c>
      <c r="U767" s="101" t="str">
        <f aca="false">IF(F767&lt;=$V$2,"May","")</f>
        <v>May</v>
      </c>
      <c r="V767" s="69" t="n">
        <f aca="false">T767</f>
        <v>15</v>
      </c>
      <c r="W767" s="102" t="n">
        <f aca="false">K767-V767</f>
        <v>27.5</v>
      </c>
      <c r="X767" s="103" t="n">
        <f aca="false">IFERROR(IF(U767="June",(K767/V767-1)),0)</f>
        <v>0</v>
      </c>
      <c r="Y767" s="104" t="str">
        <f aca="false">IF(T767&gt;0,IF(U767="","-",IF(X767&lt;0%,"DEGROWTH","GROWTH")))</f>
        <v>GROWTH</v>
      </c>
      <c r="Z767" s="75" t="n">
        <v>0</v>
      </c>
      <c r="AA767" s="70"/>
      <c r="AB767" s="70" t="s">
        <v>133</v>
      </c>
      <c r="AC767" s="70" t="s">
        <v>134</v>
      </c>
      <c r="AD767" s="3"/>
      <c r="AE767" s="3"/>
      <c r="AF767" s="70" t="s">
        <v>134</v>
      </c>
      <c r="AG767" s="121" t="n">
        <f aca="false">IFERROR(INDEX(Last6M_AvgSales_Ref!$B$2:$B$12659,MATCH(D767,Last6M_AvgSales_Ref!$A$2:$A$12659,0)),"")</f>
        <v>4.16666666666667</v>
      </c>
    </row>
    <row r="768" customFormat="false" ht="14.25" hidden="false" customHeight="true" outlineLevel="0" collapsed="false">
      <c r="A768" s="70" t="s">
        <v>134</v>
      </c>
      <c r="B768" s="72" t="s">
        <v>81</v>
      </c>
      <c r="C768" s="72" t="s">
        <v>2086</v>
      </c>
      <c r="D768" s="72" t="n">
        <v>1000000125</v>
      </c>
      <c r="E768" s="73" t="s">
        <v>2087</v>
      </c>
      <c r="F768" s="74" t="n">
        <v>42139</v>
      </c>
      <c r="G768" s="67" t="str">
        <f aca="false">IF(I768&gt;0,"Targeted Dealer","-")</f>
        <v>Targeted Dealer</v>
      </c>
      <c r="H768" s="67"/>
      <c r="I768" s="68" t="n">
        <v>10</v>
      </c>
      <c r="J768" s="68" t="n">
        <f aca="false">I768/$J$1*($J$1-$E$1)</f>
        <v>10</v>
      </c>
      <c r="K768" s="69" t="n">
        <v>5</v>
      </c>
      <c r="L768" s="69" t="n">
        <f aca="false">I768-K768</f>
        <v>5</v>
      </c>
      <c r="M768" s="69" t="n">
        <f aca="false">IFERROR((K768/J768%),"-")</f>
        <v>50</v>
      </c>
      <c r="N768" s="97" t="n">
        <v>5</v>
      </c>
      <c r="O768" s="98" t="str">
        <f aca="false">IF(F768&lt;=$P$2,"June","")</f>
        <v>June</v>
      </c>
      <c r="P768" s="97" t="n">
        <f aca="false">N768</f>
        <v>5</v>
      </c>
      <c r="Q768" s="99" t="n">
        <f aca="false">K768-P768</f>
        <v>0</v>
      </c>
      <c r="R768" s="98" t="n">
        <f aca="false">IFERROR(IF(O768="May",(K768/P768-1))," ")</f>
        <v>0</v>
      </c>
      <c r="S768" s="100" t="str">
        <f aca="false">IF(N768&gt;0,IF(O768="","-",IF(R768&lt;0%,"DEGROWTH","GROWTH")))</f>
        <v>GROWTH</v>
      </c>
      <c r="T768" s="69" t="n">
        <v>0</v>
      </c>
      <c r="U768" s="101" t="str">
        <f aca="false">IF(F768&lt;=$V$2,"May","")</f>
        <v>May</v>
      </c>
      <c r="V768" s="69" t="n">
        <f aca="false">T768</f>
        <v>0</v>
      </c>
      <c r="W768" s="102" t="n">
        <f aca="false">K768-V768</f>
        <v>5</v>
      </c>
      <c r="X768" s="103" t="n">
        <f aca="false">IFERROR(IF(U768="June",(K768/V768-1)),0)</f>
        <v>0</v>
      </c>
      <c r="Y768" s="106" t="b">
        <f aca="false">IF(T768&gt;0,IF(U768="","-",IF(X768&lt;0%,"DEGROWTH","GROWTH")))</f>
        <v>0</v>
      </c>
      <c r="Z768" s="75" t="n">
        <v>0</v>
      </c>
      <c r="AA768" s="70"/>
      <c r="AB768" s="70" t="s">
        <v>133</v>
      </c>
      <c r="AC768" s="70" t="s">
        <v>134</v>
      </c>
      <c r="AD768" s="3"/>
      <c r="AE768" s="3"/>
      <c r="AF768" s="70" t="s">
        <v>134</v>
      </c>
      <c r="AG768" s="121" t="n">
        <f aca="false">IFERROR(INDEX(Last6M_AvgSales_Ref!$B$2:$B$12659,MATCH(D768,Last6M_AvgSales_Ref!$A$2:$A$12659,0)),"")</f>
        <v>8.16666666666667</v>
      </c>
    </row>
    <row r="769" customFormat="false" ht="14.25" hidden="false" customHeight="true" outlineLevel="0" collapsed="false">
      <c r="A769" s="70" t="s">
        <v>134</v>
      </c>
      <c r="B769" s="72" t="s">
        <v>81</v>
      </c>
      <c r="C769" s="72" t="s">
        <v>2088</v>
      </c>
      <c r="D769" s="72" t="n">
        <v>1000000142</v>
      </c>
      <c r="E769" s="73" t="s">
        <v>2089</v>
      </c>
      <c r="F769" s="74" t="n">
        <v>42864</v>
      </c>
      <c r="G769" s="67" t="str">
        <f aca="false">IF(I769&gt;0,"Targeted Dealer","-")</f>
        <v>Targeted Dealer</v>
      </c>
      <c r="H769" s="67"/>
      <c r="I769" s="68" t="n">
        <v>70</v>
      </c>
      <c r="J769" s="68" t="n">
        <f aca="false">I769/$J$1*($J$1-$E$1)</f>
        <v>70</v>
      </c>
      <c r="K769" s="69" t="n">
        <v>52.5</v>
      </c>
      <c r="L769" s="69" t="n">
        <f aca="false">I769-K769</f>
        <v>17.5</v>
      </c>
      <c r="M769" s="69" t="n">
        <f aca="false">IFERROR((K769/J769%),"-")</f>
        <v>75</v>
      </c>
      <c r="N769" s="97" t="n">
        <v>42.5</v>
      </c>
      <c r="O769" s="98" t="str">
        <f aca="false">IF(F769&lt;=$P$2,"June","")</f>
        <v>June</v>
      </c>
      <c r="P769" s="97" t="n">
        <f aca="false">N769</f>
        <v>42.5</v>
      </c>
      <c r="Q769" s="99" t="n">
        <f aca="false">K769-P769</f>
        <v>10</v>
      </c>
      <c r="R769" s="98" t="n">
        <f aca="false">IFERROR(IF(O769="May",(K769/P769-1))," ")</f>
        <v>0</v>
      </c>
      <c r="S769" s="100" t="str">
        <f aca="false">IF(N769&gt;0,IF(O769="","-",IF(R769&lt;0%,"DEGROWTH","GROWTH")))</f>
        <v>GROWTH</v>
      </c>
      <c r="T769" s="69" t="n">
        <v>30</v>
      </c>
      <c r="U769" s="101" t="str">
        <f aca="false">IF(F769&lt;=$V$2,"May","")</f>
        <v>May</v>
      </c>
      <c r="V769" s="69" t="n">
        <f aca="false">T769</f>
        <v>30</v>
      </c>
      <c r="W769" s="102" t="n">
        <f aca="false">K769-V769</f>
        <v>22.5</v>
      </c>
      <c r="X769" s="103" t="n">
        <f aca="false">IFERROR(IF(U769="June",(K769/V769-1)),0)</f>
        <v>0</v>
      </c>
      <c r="Y769" s="104" t="str">
        <f aca="false">IF(T769&gt;0,IF(U769="","-",IF(X769&lt;0%,"DEGROWTH","GROWTH")))</f>
        <v>GROWTH</v>
      </c>
      <c r="Z769" s="75" t="n">
        <v>0</v>
      </c>
      <c r="AA769" s="70"/>
      <c r="AB769" s="70" t="s">
        <v>133</v>
      </c>
      <c r="AC769" s="70" t="s">
        <v>134</v>
      </c>
      <c r="AD769" s="3"/>
      <c r="AE769" s="3"/>
      <c r="AF769" s="70" t="s">
        <v>134</v>
      </c>
      <c r="AG769" s="121" t="n">
        <f aca="false">IFERROR(INDEX(Last6M_AvgSales_Ref!$B$2:$B$12659,MATCH(D769,Last6M_AvgSales_Ref!$A$2:$A$12659,0)),"")</f>
        <v>35.6666666666667</v>
      </c>
    </row>
    <row r="770" customFormat="false" ht="14.25" hidden="false" customHeight="true" outlineLevel="0" collapsed="false">
      <c r="A770" s="70" t="s">
        <v>134</v>
      </c>
      <c r="B770" s="72" t="s">
        <v>81</v>
      </c>
      <c r="C770" s="72" t="s">
        <v>2090</v>
      </c>
      <c r="D770" s="72" t="n">
        <v>1000000157</v>
      </c>
      <c r="E770" s="73" t="s">
        <v>2091</v>
      </c>
      <c r="F770" s="74" t="n">
        <v>42970</v>
      </c>
      <c r="G770" s="67" t="str">
        <f aca="false">IF(I770&gt;0,"Targeted Dealer","-")</f>
        <v>Targeted Dealer</v>
      </c>
      <c r="H770" s="67"/>
      <c r="I770" s="68" t="n">
        <v>2650</v>
      </c>
      <c r="J770" s="68" t="n">
        <f aca="false">I770/$J$1*($J$1-$E$1)</f>
        <v>2650</v>
      </c>
      <c r="K770" s="69" t="n">
        <v>1587.5</v>
      </c>
      <c r="L770" s="69" t="n">
        <f aca="false">I770-K770</f>
        <v>1062.5</v>
      </c>
      <c r="M770" s="69" t="n">
        <f aca="false">IFERROR((K770/J770%),"-")</f>
        <v>59.9056603773585</v>
      </c>
      <c r="N770" s="97" t="n">
        <v>1341.7</v>
      </c>
      <c r="O770" s="98" t="str">
        <f aca="false">IF(F770&lt;=$P$2,"June","")</f>
        <v>June</v>
      </c>
      <c r="P770" s="97" t="n">
        <f aca="false">N770</f>
        <v>1341.7</v>
      </c>
      <c r="Q770" s="99" t="n">
        <f aca="false">K770-P770</f>
        <v>245.8</v>
      </c>
      <c r="R770" s="98" t="n">
        <f aca="false">IFERROR(IF(O770="May",(K770/P770-1))," ")</f>
        <v>0</v>
      </c>
      <c r="S770" s="100" t="str">
        <f aca="false">IF(N770&gt;0,IF(O770="","-",IF(R770&lt;0%,"DEGROWTH","GROWTH")))</f>
        <v>GROWTH</v>
      </c>
      <c r="T770" s="69" t="n">
        <v>1284.75</v>
      </c>
      <c r="U770" s="101" t="str">
        <f aca="false">IF(F770&lt;=$V$2,"May","")</f>
        <v>May</v>
      </c>
      <c r="V770" s="69" t="n">
        <f aca="false">T770</f>
        <v>1284.75</v>
      </c>
      <c r="W770" s="102" t="n">
        <f aca="false">K770-V770</f>
        <v>302.75</v>
      </c>
      <c r="X770" s="103" t="n">
        <f aca="false">IFERROR(IF(U770="June",(K770/V770-1)),0)</f>
        <v>0</v>
      </c>
      <c r="Y770" s="104" t="str">
        <f aca="false">IF(T770&gt;0,IF(U770="","-",IF(X770&lt;0%,"DEGROWTH","GROWTH")))</f>
        <v>GROWTH</v>
      </c>
      <c r="Z770" s="75" t="n">
        <v>0</v>
      </c>
      <c r="AA770" s="70"/>
      <c r="AB770" s="70" t="s">
        <v>133</v>
      </c>
      <c r="AC770" s="70" t="s">
        <v>134</v>
      </c>
      <c r="AD770" s="3"/>
      <c r="AE770" s="3"/>
      <c r="AF770" s="70" t="s">
        <v>134</v>
      </c>
      <c r="AG770" s="121" t="n">
        <f aca="false">IFERROR(INDEX(Last6M_AvgSales_Ref!$B$2:$B$12659,MATCH(D770,Last6M_AvgSales_Ref!$A$2:$A$12659,0)),"")</f>
        <v>1635.7</v>
      </c>
    </row>
    <row r="771" customFormat="false" ht="14.25" hidden="false" customHeight="true" outlineLevel="0" collapsed="false">
      <c r="A771" s="70" t="s">
        <v>134</v>
      </c>
      <c r="B771" s="72" t="s">
        <v>81</v>
      </c>
      <c r="C771" s="72" t="s">
        <v>2092</v>
      </c>
      <c r="D771" s="72" t="n">
        <v>1000000138</v>
      </c>
      <c r="E771" s="73" t="s">
        <v>2093</v>
      </c>
      <c r="F771" s="74" t="n">
        <v>43232</v>
      </c>
      <c r="G771" s="67" t="str">
        <f aca="false">IF(I771&gt;0,"Targeted Dealer","-")</f>
        <v>Targeted Dealer</v>
      </c>
      <c r="H771" s="67"/>
      <c r="I771" s="68" t="n">
        <v>350</v>
      </c>
      <c r="J771" s="68" t="n">
        <f aca="false">I771/$J$1*($J$1-$E$1)</f>
        <v>350</v>
      </c>
      <c r="K771" s="69" t="n">
        <v>416.75</v>
      </c>
      <c r="L771" s="69" t="n">
        <f aca="false">I771-K771</f>
        <v>-66.75</v>
      </c>
      <c r="M771" s="69" t="n">
        <f aca="false">IFERROR((K771/J771%),"-")</f>
        <v>119.071428571429</v>
      </c>
      <c r="N771" s="97" t="n">
        <v>602.75</v>
      </c>
      <c r="O771" s="98" t="str">
        <f aca="false">IF(F771&lt;=$P$2,"June","")</f>
        <v>June</v>
      </c>
      <c r="P771" s="97" t="n">
        <f aca="false">N771</f>
        <v>602.75</v>
      </c>
      <c r="Q771" s="99" t="n">
        <f aca="false">K771-P771</f>
        <v>-186</v>
      </c>
      <c r="R771" s="98" t="n">
        <f aca="false">IFERROR(IF(O771="May",(K771/P771-1))," ")</f>
        <v>0</v>
      </c>
      <c r="S771" s="100" t="str">
        <f aca="false">IF(N771&gt;0,IF(O771="","-",IF(R771&lt;0%,"DEGROWTH","GROWTH")))</f>
        <v>GROWTH</v>
      </c>
      <c r="T771" s="69" t="n">
        <v>126</v>
      </c>
      <c r="U771" s="101" t="str">
        <f aca="false">IF(F771&lt;=$V$2,"May","")</f>
        <v>May</v>
      </c>
      <c r="V771" s="69" t="n">
        <f aca="false">T771</f>
        <v>126</v>
      </c>
      <c r="W771" s="102" t="n">
        <f aca="false">K771-V771</f>
        <v>290.75</v>
      </c>
      <c r="X771" s="103" t="n">
        <f aca="false">IFERROR(IF(U771="June",(K771/V771-1)),0)</f>
        <v>0</v>
      </c>
      <c r="Y771" s="104" t="str">
        <f aca="false">IF(T771&gt;0,IF(U771="","-",IF(X771&lt;0%,"DEGROWTH","GROWTH")))</f>
        <v>GROWTH</v>
      </c>
      <c r="Z771" s="75" t="n">
        <v>0</v>
      </c>
      <c r="AA771" s="70"/>
      <c r="AB771" s="70" t="s">
        <v>133</v>
      </c>
      <c r="AC771" s="70" t="s">
        <v>134</v>
      </c>
      <c r="AD771" s="3"/>
      <c r="AE771" s="3"/>
      <c r="AF771" s="70" t="s">
        <v>134</v>
      </c>
      <c r="AG771" s="121" t="n">
        <f aca="false">IFERROR(INDEX(Last6M_AvgSales_Ref!$B$2:$B$12659,MATCH(D771,Last6M_AvgSales_Ref!$A$2:$A$12659,0)),"")</f>
        <v>327.633333333333</v>
      </c>
    </row>
    <row r="772" customFormat="false" ht="14.25" hidden="false" customHeight="true" outlineLevel="0" collapsed="false">
      <c r="A772" s="70" t="s">
        <v>134</v>
      </c>
      <c r="B772" s="72" t="s">
        <v>81</v>
      </c>
      <c r="C772" s="72" t="s">
        <v>2094</v>
      </c>
      <c r="D772" s="72" t="n">
        <v>1000000148</v>
      </c>
      <c r="E772" s="73" t="s">
        <v>2095</v>
      </c>
      <c r="F772" s="74" t="n">
        <v>43232</v>
      </c>
      <c r="G772" s="67" t="str">
        <f aca="false">IF(I772&gt;0,"Targeted Dealer","-")</f>
        <v>Targeted Dealer</v>
      </c>
      <c r="H772" s="67"/>
      <c r="I772" s="68" t="n">
        <v>140</v>
      </c>
      <c r="J772" s="68" t="n">
        <f aca="false">I772/$J$1*($J$1-$E$1)</f>
        <v>140</v>
      </c>
      <c r="K772" s="69" t="n">
        <v>50</v>
      </c>
      <c r="L772" s="69" t="n">
        <f aca="false">I772-K772</f>
        <v>90</v>
      </c>
      <c r="M772" s="69" t="n">
        <f aca="false">IFERROR((K772/J772%),"-")</f>
        <v>35.7142857142857</v>
      </c>
      <c r="N772" s="97" t="n">
        <v>57</v>
      </c>
      <c r="O772" s="98" t="str">
        <f aca="false">IF(F772&lt;=$P$2,"June","")</f>
        <v>June</v>
      </c>
      <c r="P772" s="97" t="n">
        <f aca="false">N772</f>
        <v>57</v>
      </c>
      <c r="Q772" s="99" t="n">
        <f aca="false">K772-P772</f>
        <v>-7</v>
      </c>
      <c r="R772" s="98" t="n">
        <f aca="false">IFERROR(IF(O772="May",(K772/P772-1))," ")</f>
        <v>0</v>
      </c>
      <c r="S772" s="100" t="str">
        <f aca="false">IF(N772&gt;0,IF(O772="","-",IF(R772&lt;0%,"DEGROWTH","GROWTH")))</f>
        <v>GROWTH</v>
      </c>
      <c r="T772" s="69" t="n">
        <v>66</v>
      </c>
      <c r="U772" s="101" t="str">
        <f aca="false">IF(F772&lt;=$V$2,"May","")</f>
        <v>May</v>
      </c>
      <c r="V772" s="69" t="n">
        <f aca="false">T772</f>
        <v>66</v>
      </c>
      <c r="W772" s="102" t="n">
        <f aca="false">K772-V772</f>
        <v>-16</v>
      </c>
      <c r="X772" s="103" t="n">
        <f aca="false">IFERROR(IF(U772="June",(K772/V772-1)),0)</f>
        <v>0</v>
      </c>
      <c r="Y772" s="104" t="str">
        <f aca="false">IF(T772&gt;0,IF(U772="","-",IF(X772&lt;0%,"DEGROWTH","GROWTH")))</f>
        <v>GROWTH</v>
      </c>
      <c r="Z772" s="75" t="n">
        <v>0</v>
      </c>
      <c r="AA772" s="70"/>
      <c r="AB772" s="70" t="s">
        <v>133</v>
      </c>
      <c r="AC772" s="70" t="s">
        <v>134</v>
      </c>
      <c r="AD772" s="3"/>
      <c r="AE772" s="3"/>
      <c r="AF772" s="70" t="s">
        <v>134</v>
      </c>
      <c r="AG772" s="121" t="n">
        <f aca="false">IFERROR(INDEX(Last6M_AvgSales_Ref!$B$2:$B$12659,MATCH(D772,Last6M_AvgSales_Ref!$A$2:$A$12659,0)),"")</f>
        <v>99.3333333333333</v>
      </c>
    </row>
    <row r="773" customFormat="false" ht="14.25" hidden="false" customHeight="true" outlineLevel="0" collapsed="false">
      <c r="A773" s="70" t="s">
        <v>134</v>
      </c>
      <c r="B773" s="72" t="s">
        <v>81</v>
      </c>
      <c r="C773" s="72" t="s">
        <v>2096</v>
      </c>
      <c r="D773" s="72" t="n">
        <v>1000000152</v>
      </c>
      <c r="E773" s="73" t="s">
        <v>2097</v>
      </c>
      <c r="F773" s="74" t="n">
        <v>43246</v>
      </c>
      <c r="G773" s="67" t="str">
        <f aca="false">IF(I773&gt;0,"Targeted Dealer","-")</f>
        <v>Targeted Dealer</v>
      </c>
      <c r="H773" s="67"/>
      <c r="I773" s="68" t="n">
        <v>320</v>
      </c>
      <c r="J773" s="68" t="n">
        <f aca="false">I773/$J$1*($J$1-$E$1)</f>
        <v>320</v>
      </c>
      <c r="K773" s="69" t="n">
        <v>176.5</v>
      </c>
      <c r="L773" s="69" t="n">
        <f aca="false">I773-K773</f>
        <v>143.5</v>
      </c>
      <c r="M773" s="69" t="n">
        <f aca="false">IFERROR((K773/J773%),"-")</f>
        <v>55.15625</v>
      </c>
      <c r="N773" s="97" t="n">
        <v>75</v>
      </c>
      <c r="O773" s="98" t="str">
        <f aca="false">IF(F773&lt;=$P$2,"June","")</f>
        <v>June</v>
      </c>
      <c r="P773" s="97" t="n">
        <f aca="false">N773</f>
        <v>75</v>
      </c>
      <c r="Q773" s="99" t="n">
        <f aca="false">K773-P773</f>
        <v>101.5</v>
      </c>
      <c r="R773" s="98" t="n">
        <f aca="false">IFERROR(IF(O773="May",(K773/P773-1))," ")</f>
        <v>0</v>
      </c>
      <c r="S773" s="100" t="str">
        <f aca="false">IF(N773&gt;0,IF(O773="","-",IF(R773&lt;0%,"DEGROWTH","GROWTH")))</f>
        <v>GROWTH</v>
      </c>
      <c r="T773" s="69" t="n">
        <v>207.5</v>
      </c>
      <c r="U773" s="101" t="str">
        <f aca="false">IF(F773&lt;=$V$2,"May","")</f>
        <v>May</v>
      </c>
      <c r="V773" s="69" t="n">
        <f aca="false">T773</f>
        <v>207.5</v>
      </c>
      <c r="W773" s="102" t="n">
        <f aca="false">K773-V773</f>
        <v>-31</v>
      </c>
      <c r="X773" s="103" t="n">
        <f aca="false">IFERROR(IF(U773="June",(K773/V773-1)),0)</f>
        <v>0</v>
      </c>
      <c r="Y773" s="104" t="str">
        <f aca="false">IF(T773&gt;0,IF(U773="","-",IF(X773&lt;0%,"DEGROWTH","GROWTH")))</f>
        <v>GROWTH</v>
      </c>
      <c r="Z773" s="75" t="n">
        <v>0</v>
      </c>
      <c r="AA773" s="70"/>
      <c r="AB773" s="70" t="s">
        <v>133</v>
      </c>
      <c r="AC773" s="70" t="s">
        <v>134</v>
      </c>
      <c r="AD773" s="3"/>
      <c r="AE773" s="3"/>
      <c r="AF773" s="70" t="s">
        <v>134</v>
      </c>
      <c r="AG773" s="121" t="n">
        <f aca="false">IFERROR(INDEX(Last6M_AvgSales_Ref!$B$2:$B$12659,MATCH(D773,Last6M_AvgSales_Ref!$A$2:$A$12659,0)),"")</f>
        <v>186.916666666667</v>
      </c>
    </row>
    <row r="774" customFormat="false" ht="14.25" hidden="false" customHeight="true" outlineLevel="0" collapsed="false">
      <c r="A774" s="70" t="s">
        <v>134</v>
      </c>
      <c r="B774" s="72" t="s">
        <v>81</v>
      </c>
      <c r="C774" s="72" t="s">
        <v>2098</v>
      </c>
      <c r="D774" s="72" t="n">
        <v>1000000145</v>
      </c>
      <c r="E774" s="73" t="s">
        <v>2099</v>
      </c>
      <c r="F774" s="74" t="n">
        <v>43337</v>
      </c>
      <c r="G774" s="67" t="str">
        <f aca="false">IF(I774&gt;0,"Targeted Dealer","-")</f>
        <v>Targeted Dealer</v>
      </c>
      <c r="H774" s="67"/>
      <c r="I774" s="68" t="n">
        <v>100</v>
      </c>
      <c r="J774" s="68" t="n">
        <f aca="false">I774/$J$1*($J$1-$E$1)</f>
        <v>100</v>
      </c>
      <c r="K774" s="69" t="n">
        <v>78.5</v>
      </c>
      <c r="L774" s="69" t="n">
        <f aca="false">I774-K774</f>
        <v>21.5</v>
      </c>
      <c r="M774" s="69" t="n">
        <f aca="false">IFERROR((K774/J774%),"-")</f>
        <v>78.5</v>
      </c>
      <c r="N774" s="97" t="n">
        <v>56.5</v>
      </c>
      <c r="O774" s="98" t="str">
        <f aca="false">IF(F774&lt;=$P$2,"June","")</f>
        <v>June</v>
      </c>
      <c r="P774" s="97" t="n">
        <f aca="false">N774</f>
        <v>56.5</v>
      </c>
      <c r="Q774" s="99" t="n">
        <f aca="false">K774-P774</f>
        <v>22</v>
      </c>
      <c r="R774" s="98" t="n">
        <f aca="false">IFERROR(IF(O774="May",(K774/P774-1))," ")</f>
        <v>0</v>
      </c>
      <c r="S774" s="100" t="str">
        <f aca="false">IF(N774&gt;0,IF(O774="","-",IF(R774&lt;0%,"DEGROWTH","GROWTH")))</f>
        <v>GROWTH</v>
      </c>
      <c r="T774" s="69" t="n">
        <v>37.45</v>
      </c>
      <c r="U774" s="101" t="str">
        <f aca="false">IF(F774&lt;=$V$2,"May","")</f>
        <v>May</v>
      </c>
      <c r="V774" s="69" t="n">
        <f aca="false">T774</f>
        <v>37.45</v>
      </c>
      <c r="W774" s="102" t="n">
        <f aca="false">K774-V774</f>
        <v>41.05</v>
      </c>
      <c r="X774" s="103" t="n">
        <f aca="false">IFERROR(IF(U774="June",(K774/V774-1)),0)</f>
        <v>0</v>
      </c>
      <c r="Y774" s="104" t="str">
        <f aca="false">IF(T774&gt;0,IF(U774="","-",IF(X774&lt;0%,"DEGROWTH","GROWTH")))</f>
        <v>GROWTH</v>
      </c>
      <c r="Z774" s="75" t="n">
        <v>0</v>
      </c>
      <c r="AA774" s="70"/>
      <c r="AB774" s="70" t="s">
        <v>133</v>
      </c>
      <c r="AC774" s="70" t="s">
        <v>134</v>
      </c>
      <c r="AD774" s="3"/>
      <c r="AE774" s="3"/>
      <c r="AF774" s="70" t="s">
        <v>134</v>
      </c>
      <c r="AG774" s="121" t="n">
        <f aca="false">IFERROR(INDEX(Last6M_AvgSales_Ref!$B$2:$B$12659,MATCH(D774,Last6M_AvgSales_Ref!$A$2:$A$12659,0)),"")</f>
        <v>83.4166666666667</v>
      </c>
    </row>
    <row r="775" customFormat="false" ht="14.25" hidden="false" customHeight="true" outlineLevel="0" collapsed="false">
      <c r="A775" s="70" t="s">
        <v>134</v>
      </c>
      <c r="B775" s="72" t="s">
        <v>81</v>
      </c>
      <c r="C775" s="72" t="s">
        <v>2100</v>
      </c>
      <c r="D775" s="72" t="n">
        <v>1000000162</v>
      </c>
      <c r="E775" s="73" t="s">
        <v>2101</v>
      </c>
      <c r="F775" s="74" t="n">
        <v>43337</v>
      </c>
      <c r="G775" s="67" t="str">
        <f aca="false">IF(I775&gt;0,"Targeted Dealer","-")</f>
        <v>Targeted Dealer</v>
      </c>
      <c r="H775" s="67"/>
      <c r="I775" s="68" t="n">
        <v>60</v>
      </c>
      <c r="J775" s="68" t="n">
        <f aca="false">I775/$J$1*($J$1-$E$1)</f>
        <v>60</v>
      </c>
      <c r="K775" s="69" t="n">
        <v>35</v>
      </c>
      <c r="L775" s="69" t="n">
        <f aca="false">I775-K775</f>
        <v>25</v>
      </c>
      <c r="M775" s="69" t="n">
        <f aca="false">IFERROR((K775/J775%),"-")</f>
        <v>58.3333333333333</v>
      </c>
      <c r="N775" s="97" t="n">
        <v>30</v>
      </c>
      <c r="O775" s="98" t="str">
        <f aca="false">IF(F775&lt;=$P$2,"June","")</f>
        <v>June</v>
      </c>
      <c r="P775" s="97" t="n">
        <f aca="false">N775</f>
        <v>30</v>
      </c>
      <c r="Q775" s="99" t="n">
        <f aca="false">K775-P775</f>
        <v>5</v>
      </c>
      <c r="R775" s="98" t="n">
        <f aca="false">IFERROR(IF(O775="May",(K775/P775-1))," ")</f>
        <v>0</v>
      </c>
      <c r="S775" s="100" t="str">
        <f aca="false">IF(N775&gt;0,IF(O775="","-",IF(R775&lt;0%,"DEGROWTH","GROWTH")))</f>
        <v>GROWTH</v>
      </c>
      <c r="T775" s="69" t="n">
        <v>25</v>
      </c>
      <c r="U775" s="101" t="str">
        <f aca="false">IF(F775&lt;=$V$2,"May","")</f>
        <v>May</v>
      </c>
      <c r="V775" s="69" t="n">
        <f aca="false">T775</f>
        <v>25</v>
      </c>
      <c r="W775" s="102" t="n">
        <f aca="false">K775-V775</f>
        <v>10</v>
      </c>
      <c r="X775" s="103" t="n">
        <f aca="false">IFERROR(IF(U775="June",(K775/V775-1)),0)</f>
        <v>0</v>
      </c>
      <c r="Y775" s="104" t="str">
        <f aca="false">IF(T775&gt;0,IF(U775="","-",IF(X775&lt;0%,"DEGROWTH","GROWTH")))</f>
        <v>GROWTH</v>
      </c>
      <c r="Z775" s="75" t="n">
        <v>0</v>
      </c>
      <c r="AA775" s="70"/>
      <c r="AB775" s="70" t="s">
        <v>133</v>
      </c>
      <c r="AC775" s="70" t="s">
        <v>134</v>
      </c>
      <c r="AD775" s="3"/>
      <c r="AE775" s="3"/>
      <c r="AF775" s="70" t="s">
        <v>134</v>
      </c>
      <c r="AG775" s="121" t="n">
        <f aca="false">IFERROR(INDEX(Last6M_AvgSales_Ref!$B$2:$B$12659,MATCH(D775,Last6M_AvgSales_Ref!$A$2:$A$12659,0)),"")</f>
        <v>28.55</v>
      </c>
    </row>
    <row r="776" customFormat="false" ht="14.25" hidden="false" customHeight="true" outlineLevel="0" collapsed="false">
      <c r="A776" s="70" t="s">
        <v>134</v>
      </c>
      <c r="B776" s="72" t="s">
        <v>81</v>
      </c>
      <c r="C776" s="72" t="s">
        <v>2102</v>
      </c>
      <c r="D776" s="72" t="n">
        <v>1000000122</v>
      </c>
      <c r="E776" s="73" t="s">
        <v>2103</v>
      </c>
      <c r="F776" s="74" t="n">
        <v>43430</v>
      </c>
      <c r="G776" s="67" t="str">
        <f aca="false">IF(I776&gt;0,"Targeted Dealer","-")</f>
        <v>Targeted Dealer</v>
      </c>
      <c r="H776" s="67"/>
      <c r="I776" s="68" t="n">
        <v>30</v>
      </c>
      <c r="J776" s="68" t="n">
        <f aca="false">I776/$J$1*($J$1-$E$1)</f>
        <v>30</v>
      </c>
      <c r="K776" s="69" t="n">
        <v>4</v>
      </c>
      <c r="L776" s="69" t="n">
        <f aca="false">I776-K776</f>
        <v>26</v>
      </c>
      <c r="M776" s="69" t="n">
        <f aca="false">IFERROR((K776/J776%),"-")</f>
        <v>13.3333333333333</v>
      </c>
      <c r="N776" s="97" t="n">
        <v>11.5</v>
      </c>
      <c r="O776" s="98" t="str">
        <f aca="false">IF(F776&lt;=$P$2,"June","")</f>
        <v>June</v>
      </c>
      <c r="P776" s="97" t="n">
        <f aca="false">N776</f>
        <v>11.5</v>
      </c>
      <c r="Q776" s="99" t="n">
        <f aca="false">K776-P776</f>
        <v>-7.5</v>
      </c>
      <c r="R776" s="98" t="n">
        <f aca="false">IFERROR(IF(O776="May",(K776/P776-1))," ")</f>
        <v>0</v>
      </c>
      <c r="S776" s="100" t="str">
        <f aca="false">IF(N776&gt;0,IF(O776="","-",IF(R776&lt;0%,"DEGROWTH","GROWTH")))</f>
        <v>GROWTH</v>
      </c>
      <c r="T776" s="69" t="n">
        <v>2.5</v>
      </c>
      <c r="U776" s="101" t="str">
        <f aca="false">IF(F776&lt;=$V$2,"May","")</f>
        <v>May</v>
      </c>
      <c r="V776" s="69" t="n">
        <f aca="false">T776</f>
        <v>2.5</v>
      </c>
      <c r="W776" s="102" t="n">
        <f aca="false">K776-V776</f>
        <v>1.5</v>
      </c>
      <c r="X776" s="103" t="n">
        <f aca="false">IFERROR(IF(U776="June",(K776/V776-1)),0)</f>
        <v>0</v>
      </c>
      <c r="Y776" s="104" t="str">
        <f aca="false">IF(T776&gt;0,IF(U776="","-",IF(X776&lt;0%,"DEGROWTH","GROWTH")))</f>
        <v>GROWTH</v>
      </c>
      <c r="Z776" s="75" t="n">
        <v>0</v>
      </c>
      <c r="AA776" s="70"/>
      <c r="AB776" s="70" t="s">
        <v>133</v>
      </c>
      <c r="AC776" s="70" t="s">
        <v>134</v>
      </c>
      <c r="AD776" s="3"/>
      <c r="AE776" s="3"/>
      <c r="AF776" s="70" t="s">
        <v>134</v>
      </c>
      <c r="AG776" s="121" t="n">
        <f aca="false">IFERROR(INDEX(Last6M_AvgSales_Ref!$B$2:$B$12659,MATCH(D776,Last6M_AvgSales_Ref!$A$2:$A$12659,0)),"")</f>
        <v>17.0833333333333</v>
      </c>
    </row>
    <row r="777" customFormat="false" ht="14.25" hidden="false" customHeight="true" outlineLevel="0" collapsed="false">
      <c r="A777" s="70" t="s">
        <v>134</v>
      </c>
      <c r="B777" s="72" t="s">
        <v>81</v>
      </c>
      <c r="C777" s="72" t="s">
        <v>2104</v>
      </c>
      <c r="D777" s="72" t="n">
        <v>1000000136</v>
      </c>
      <c r="E777" s="73" t="s">
        <v>2105</v>
      </c>
      <c r="F777" s="74" t="n">
        <v>43439</v>
      </c>
      <c r="G777" s="67" t="str">
        <f aca="false">IF(I777&gt;0,"Targeted Dealer","-")</f>
        <v>Targeted Dealer</v>
      </c>
      <c r="H777" s="67"/>
      <c r="I777" s="68" t="n">
        <v>80</v>
      </c>
      <c r="J777" s="68" t="n">
        <f aca="false">I777/$J$1*($J$1-$E$1)</f>
        <v>80</v>
      </c>
      <c r="K777" s="69" t="n">
        <v>65.5</v>
      </c>
      <c r="L777" s="69" t="n">
        <f aca="false">I777-K777</f>
        <v>14.5</v>
      </c>
      <c r="M777" s="69" t="n">
        <f aca="false">IFERROR((K777/J777%),"-")</f>
        <v>81.875</v>
      </c>
      <c r="N777" s="97" t="n">
        <v>40</v>
      </c>
      <c r="O777" s="98" t="str">
        <f aca="false">IF(F777&lt;=$P$2,"June","")</f>
        <v>June</v>
      </c>
      <c r="P777" s="97" t="n">
        <f aca="false">N777</f>
        <v>40</v>
      </c>
      <c r="Q777" s="99" t="n">
        <f aca="false">K777-P777</f>
        <v>25.5</v>
      </c>
      <c r="R777" s="98" t="n">
        <f aca="false">IFERROR(IF(O777="May",(K777/P777-1))," ")</f>
        <v>0</v>
      </c>
      <c r="S777" s="100" t="str">
        <f aca="false">IF(N777&gt;0,IF(O777="","-",IF(R777&lt;0%,"DEGROWTH","GROWTH")))</f>
        <v>GROWTH</v>
      </c>
      <c r="T777" s="69" t="n">
        <v>37.5</v>
      </c>
      <c r="U777" s="101" t="str">
        <f aca="false">IF(F777&lt;=$V$2,"May","")</f>
        <v>May</v>
      </c>
      <c r="V777" s="69" t="n">
        <f aca="false">T777</f>
        <v>37.5</v>
      </c>
      <c r="W777" s="102" t="n">
        <f aca="false">K777-V777</f>
        <v>28</v>
      </c>
      <c r="X777" s="103" t="n">
        <f aca="false">IFERROR(IF(U777="June",(K777/V777-1)),0)</f>
        <v>0</v>
      </c>
      <c r="Y777" s="104" t="str">
        <f aca="false">IF(T777&gt;0,IF(U777="","-",IF(X777&lt;0%,"DEGROWTH","GROWTH")))</f>
        <v>GROWTH</v>
      </c>
      <c r="Z777" s="75" t="n">
        <v>0</v>
      </c>
      <c r="AA777" s="70"/>
      <c r="AB777" s="70" t="s">
        <v>133</v>
      </c>
      <c r="AC777" s="70" t="s">
        <v>134</v>
      </c>
      <c r="AD777" s="3"/>
      <c r="AE777" s="3"/>
      <c r="AF777" s="70" t="s">
        <v>134</v>
      </c>
      <c r="AG777" s="121" t="n">
        <f aca="false">IFERROR(INDEX(Last6M_AvgSales_Ref!$B$2:$B$12659,MATCH(D777,Last6M_AvgSales_Ref!$A$2:$A$12659,0)),"")</f>
        <v>34</v>
      </c>
    </row>
    <row r="778" customFormat="false" ht="14.25" hidden="false" customHeight="true" outlineLevel="0" collapsed="false">
      <c r="A778" s="70" t="s">
        <v>134</v>
      </c>
      <c r="B778" s="72" t="s">
        <v>81</v>
      </c>
      <c r="C778" s="72" t="s">
        <v>2106</v>
      </c>
      <c r="D778" s="72" t="n">
        <v>1000000160</v>
      </c>
      <c r="E778" s="73" t="s">
        <v>2107</v>
      </c>
      <c r="F778" s="74" t="n">
        <v>43566</v>
      </c>
      <c r="G778" s="67" t="str">
        <f aca="false">IF(I778&gt;0,"Targeted Dealer","-")</f>
        <v>Targeted Dealer</v>
      </c>
      <c r="H778" s="67"/>
      <c r="I778" s="68" t="n">
        <v>60</v>
      </c>
      <c r="J778" s="68" t="n">
        <f aca="false">I778/$J$1*($J$1-$E$1)</f>
        <v>60</v>
      </c>
      <c r="K778" s="69" t="n">
        <v>37.5</v>
      </c>
      <c r="L778" s="69" t="n">
        <f aca="false">I778-K778</f>
        <v>22.5</v>
      </c>
      <c r="M778" s="69" t="n">
        <f aca="false">IFERROR((K778/J778%),"-")</f>
        <v>62.5</v>
      </c>
      <c r="N778" s="97" t="n">
        <v>5</v>
      </c>
      <c r="O778" s="98" t="str">
        <f aca="false">IF(F778&lt;=$P$2,"June","")</f>
        <v>June</v>
      </c>
      <c r="P778" s="97" t="n">
        <f aca="false">N778</f>
        <v>5</v>
      </c>
      <c r="Q778" s="99" t="n">
        <f aca="false">K778-P778</f>
        <v>32.5</v>
      </c>
      <c r="R778" s="98" t="n">
        <f aca="false">IFERROR(IF(O778="May",(K778/P778-1))," ")</f>
        <v>0</v>
      </c>
      <c r="S778" s="100" t="str">
        <f aca="false">IF(N778&gt;0,IF(O778="","-",IF(R778&lt;0%,"DEGROWTH","GROWTH")))</f>
        <v>GROWTH</v>
      </c>
      <c r="T778" s="69" t="n">
        <v>25</v>
      </c>
      <c r="U778" s="101" t="str">
        <f aca="false">IF(F778&lt;=$V$2,"May","")</f>
        <v>May</v>
      </c>
      <c r="V778" s="69" t="n">
        <f aca="false">T778</f>
        <v>25</v>
      </c>
      <c r="W778" s="102" t="n">
        <f aca="false">K778-V778</f>
        <v>12.5</v>
      </c>
      <c r="X778" s="103" t="n">
        <f aca="false">IFERROR(IF(U778="June",(K778/V778-1)),0)</f>
        <v>0</v>
      </c>
      <c r="Y778" s="104" t="str">
        <f aca="false">IF(T778&gt;0,IF(U778="","-",IF(X778&lt;0%,"DEGROWTH","GROWTH")))</f>
        <v>GROWTH</v>
      </c>
      <c r="Z778" s="75" t="n">
        <v>0</v>
      </c>
      <c r="AA778" s="70"/>
      <c r="AB778" s="70" t="s">
        <v>133</v>
      </c>
      <c r="AC778" s="70" t="s">
        <v>134</v>
      </c>
      <c r="AD778" s="3"/>
      <c r="AE778" s="3"/>
      <c r="AF778" s="70" t="s">
        <v>134</v>
      </c>
      <c r="AG778" s="121" t="n">
        <f aca="false">IFERROR(INDEX(Last6M_AvgSales_Ref!$B$2:$B$12659,MATCH(D778,Last6M_AvgSales_Ref!$A$2:$A$12659,0)),"")</f>
        <v>28.7916666666667</v>
      </c>
    </row>
    <row r="779" customFormat="false" ht="14.25" hidden="false" customHeight="true" outlineLevel="0" collapsed="false">
      <c r="A779" s="70" t="s">
        <v>134</v>
      </c>
      <c r="B779" s="72" t="s">
        <v>81</v>
      </c>
      <c r="C779" s="72" t="s">
        <v>2108</v>
      </c>
      <c r="D779" s="72" t="n">
        <v>1000000141</v>
      </c>
      <c r="E779" s="73" t="s">
        <v>2109</v>
      </c>
      <c r="F779" s="74" t="n">
        <v>43647</v>
      </c>
      <c r="G779" s="67" t="str">
        <f aca="false">IF(I779&gt;0,"Targeted Dealer","-")</f>
        <v>Targeted Dealer</v>
      </c>
      <c r="H779" s="67"/>
      <c r="I779" s="68" t="n">
        <v>70</v>
      </c>
      <c r="J779" s="68" t="n">
        <f aca="false">I779/$J$1*($J$1-$E$1)</f>
        <v>70</v>
      </c>
      <c r="K779" s="69" t="n">
        <v>0</v>
      </c>
      <c r="L779" s="69" t="n">
        <f aca="false">I779-K779</f>
        <v>70</v>
      </c>
      <c r="M779" s="69" t="n">
        <f aca="false">IFERROR((K779/J779%),"-")</f>
        <v>0</v>
      </c>
      <c r="N779" s="97" t="n">
        <v>0</v>
      </c>
      <c r="O779" s="98" t="str">
        <f aca="false">IF(F779&lt;=$P$2,"June","")</f>
        <v>June</v>
      </c>
      <c r="P779" s="97" t="n">
        <f aca="false">N779</f>
        <v>0</v>
      </c>
      <c r="Q779" s="99" t="n">
        <f aca="false">K779-P779</f>
        <v>0</v>
      </c>
      <c r="R779" s="98" t="n">
        <f aca="false">IFERROR(IF(O779="May",(K779/P779-1))," ")</f>
        <v>0</v>
      </c>
      <c r="S779" s="105" t="b">
        <f aca="false">IF(N779&gt;0,IF(O779="","-",IF(R779&lt;0%,"DEGROWTH","GROWTH")))</f>
        <v>0</v>
      </c>
      <c r="T779" s="69" t="n">
        <v>32.5</v>
      </c>
      <c r="U779" s="101" t="str">
        <f aca="false">IF(F779&lt;=$V$2,"May","")</f>
        <v>May</v>
      </c>
      <c r="V779" s="69" t="n">
        <f aca="false">T779</f>
        <v>32.5</v>
      </c>
      <c r="W779" s="102" t="n">
        <f aca="false">K779-V779</f>
        <v>-32.5</v>
      </c>
      <c r="X779" s="103" t="n">
        <f aca="false">IFERROR(IF(U779="June",(K779/V779-1)),0)</f>
        <v>0</v>
      </c>
      <c r="Y779" s="104" t="str">
        <f aca="false">IF(T779&gt;0,IF(U779="","-",IF(X779&lt;0%,"DEGROWTH","GROWTH")))</f>
        <v>GROWTH</v>
      </c>
      <c r="Z779" s="75" t="n">
        <v>0</v>
      </c>
      <c r="AA779" s="70"/>
      <c r="AB779" s="70" t="s">
        <v>133</v>
      </c>
      <c r="AC779" s="70" t="s">
        <v>134</v>
      </c>
      <c r="AD779" s="3"/>
      <c r="AE779" s="3"/>
      <c r="AF779" s="70" t="s">
        <v>134</v>
      </c>
      <c r="AG779" s="121" t="n">
        <f aca="false">IFERROR(INDEX(Last6M_AvgSales_Ref!$B$2:$B$12659,MATCH(D779,Last6M_AvgSales_Ref!$A$2:$A$12659,0)),"")</f>
        <v>36</v>
      </c>
    </row>
    <row r="780" customFormat="false" ht="14.25" hidden="false" customHeight="true" outlineLevel="0" collapsed="false">
      <c r="A780" s="70" t="s">
        <v>134</v>
      </c>
      <c r="B780" s="72" t="s">
        <v>81</v>
      </c>
      <c r="C780" s="72" t="s">
        <v>2110</v>
      </c>
      <c r="D780" s="72" t="n">
        <v>1000000143</v>
      </c>
      <c r="E780" s="73" t="s">
        <v>2111</v>
      </c>
      <c r="F780" s="74" t="n">
        <v>43675</v>
      </c>
      <c r="G780" s="67" t="str">
        <f aca="false">IF(I780&gt;0,"Targeted Dealer","-")</f>
        <v>Targeted Dealer</v>
      </c>
      <c r="H780" s="67"/>
      <c r="I780" s="68" t="n">
        <v>110</v>
      </c>
      <c r="J780" s="68" t="n">
        <f aca="false">I780/$J$1*($J$1-$E$1)</f>
        <v>110</v>
      </c>
      <c r="K780" s="69" t="n">
        <v>40</v>
      </c>
      <c r="L780" s="69" t="n">
        <f aca="false">I780-K780</f>
        <v>70</v>
      </c>
      <c r="M780" s="69" t="n">
        <f aca="false">IFERROR((K780/J780%),"-")</f>
        <v>36.3636363636364</v>
      </c>
      <c r="N780" s="97" t="n">
        <v>20</v>
      </c>
      <c r="O780" s="98" t="str">
        <f aca="false">IF(F780&lt;=$P$2,"June","")</f>
        <v>June</v>
      </c>
      <c r="P780" s="97" t="n">
        <f aca="false">N780</f>
        <v>20</v>
      </c>
      <c r="Q780" s="99" t="n">
        <f aca="false">K780-P780</f>
        <v>20</v>
      </c>
      <c r="R780" s="98" t="n">
        <f aca="false">IFERROR(IF(O780="May",(K780/P780-1))," ")</f>
        <v>0</v>
      </c>
      <c r="S780" s="100" t="str">
        <f aca="false">IF(N780&gt;0,IF(O780="","-",IF(R780&lt;0%,"DEGROWTH","GROWTH")))</f>
        <v>GROWTH</v>
      </c>
      <c r="T780" s="69" t="n">
        <v>50</v>
      </c>
      <c r="U780" s="101" t="str">
        <f aca="false">IF(F780&lt;=$V$2,"May","")</f>
        <v>May</v>
      </c>
      <c r="V780" s="69" t="n">
        <f aca="false">T780</f>
        <v>50</v>
      </c>
      <c r="W780" s="102" t="n">
        <f aca="false">K780-V780</f>
        <v>-10</v>
      </c>
      <c r="X780" s="103" t="n">
        <f aca="false">IFERROR(IF(U780="June",(K780/V780-1)),0)</f>
        <v>0</v>
      </c>
      <c r="Y780" s="104" t="str">
        <f aca="false">IF(T780&gt;0,IF(U780="","-",IF(X780&lt;0%,"DEGROWTH","GROWTH")))</f>
        <v>GROWTH</v>
      </c>
      <c r="Z780" s="75" t="n">
        <v>0</v>
      </c>
      <c r="AA780" s="70"/>
      <c r="AB780" s="70" t="s">
        <v>133</v>
      </c>
      <c r="AC780" s="70" t="s">
        <v>134</v>
      </c>
      <c r="AD780" s="3"/>
      <c r="AE780" s="3"/>
      <c r="AF780" s="70" t="s">
        <v>134</v>
      </c>
      <c r="AG780" s="121" t="n">
        <f aca="false">IFERROR(INDEX(Last6M_AvgSales_Ref!$B$2:$B$12659,MATCH(D780,Last6M_AvgSales_Ref!$A$2:$A$12659,0)),"")</f>
        <v>44.1666666666667</v>
      </c>
    </row>
    <row r="781" customFormat="false" ht="14.25" hidden="false" customHeight="true" outlineLevel="0" collapsed="false">
      <c r="A781" s="70" t="s">
        <v>134</v>
      </c>
      <c r="B781" s="72" t="s">
        <v>81</v>
      </c>
      <c r="C781" s="72" t="s">
        <v>2112</v>
      </c>
      <c r="D781" s="72" t="n">
        <v>1000000153</v>
      </c>
      <c r="E781" s="73" t="s">
        <v>2113</v>
      </c>
      <c r="F781" s="74" t="n">
        <v>44041</v>
      </c>
      <c r="G781" s="67" t="str">
        <f aca="false">IF(I781&gt;0,"Targeted Dealer","-")</f>
        <v>Targeted Dealer</v>
      </c>
      <c r="H781" s="67"/>
      <c r="I781" s="68" t="n">
        <v>300</v>
      </c>
      <c r="J781" s="68" t="n">
        <f aca="false">I781/$J$1*($J$1-$E$1)</f>
        <v>300</v>
      </c>
      <c r="K781" s="69" t="n">
        <v>149</v>
      </c>
      <c r="L781" s="69" t="n">
        <f aca="false">I781-K781</f>
        <v>151</v>
      </c>
      <c r="M781" s="69" t="n">
        <f aca="false">IFERROR((K781/J781%),"-")</f>
        <v>49.6666666666667</v>
      </c>
      <c r="N781" s="97" t="n">
        <v>200.5</v>
      </c>
      <c r="O781" s="98" t="str">
        <f aca="false">IF(F781&lt;=$P$2,"June","")</f>
        <v>June</v>
      </c>
      <c r="P781" s="97" t="n">
        <f aca="false">N781</f>
        <v>200.5</v>
      </c>
      <c r="Q781" s="99" t="n">
        <f aca="false">K781-P781</f>
        <v>-51.5</v>
      </c>
      <c r="R781" s="98" t="n">
        <f aca="false">IFERROR(IF(O781="May",(K781/P781-1))," ")</f>
        <v>0</v>
      </c>
      <c r="S781" s="100" t="str">
        <f aca="false">IF(N781&gt;0,IF(O781="","-",IF(R781&lt;0%,"DEGROWTH","GROWTH")))</f>
        <v>GROWTH</v>
      </c>
      <c r="T781" s="69" t="n">
        <v>130</v>
      </c>
      <c r="U781" s="101" t="str">
        <f aca="false">IF(F781&lt;=$V$2,"May","")</f>
        <v>May</v>
      </c>
      <c r="V781" s="69" t="n">
        <f aca="false">T781</f>
        <v>130</v>
      </c>
      <c r="W781" s="102" t="n">
        <f aca="false">K781-V781</f>
        <v>19</v>
      </c>
      <c r="X781" s="103" t="n">
        <f aca="false">IFERROR(IF(U781="June",(K781/V781-1)),0)</f>
        <v>0</v>
      </c>
      <c r="Y781" s="104" t="str">
        <f aca="false">IF(T781&gt;0,IF(U781="","-",IF(X781&lt;0%,"DEGROWTH","GROWTH")))</f>
        <v>GROWTH</v>
      </c>
      <c r="Z781" s="75" t="n">
        <v>0</v>
      </c>
      <c r="AA781" s="70"/>
      <c r="AB781" s="70" t="s">
        <v>133</v>
      </c>
      <c r="AC781" s="70" t="s">
        <v>134</v>
      </c>
      <c r="AD781" s="3"/>
      <c r="AE781" s="3"/>
      <c r="AF781" s="70" t="s">
        <v>134</v>
      </c>
      <c r="AG781" s="121" t="n">
        <f aca="false">IFERROR(INDEX(Last6M_AvgSales_Ref!$B$2:$B$12659,MATCH(D781,Last6M_AvgSales_Ref!$A$2:$A$12659,0)),"")</f>
        <v>189.725</v>
      </c>
    </row>
    <row r="782" customFormat="false" ht="14.25" hidden="false" customHeight="true" outlineLevel="0" collapsed="false">
      <c r="A782" s="70" t="s">
        <v>134</v>
      </c>
      <c r="B782" s="72" t="s">
        <v>81</v>
      </c>
      <c r="C782" s="72" t="s">
        <v>2114</v>
      </c>
      <c r="D782" s="72" t="n">
        <v>1000000836</v>
      </c>
      <c r="E782" s="73" t="s">
        <v>2115</v>
      </c>
      <c r="F782" s="74" t="n">
        <v>44123</v>
      </c>
      <c r="G782" s="67" t="str">
        <f aca="false">IF(I782&gt;0,"Targeted Dealer","-")</f>
        <v>Targeted Dealer</v>
      </c>
      <c r="H782" s="67"/>
      <c r="I782" s="68" t="n">
        <v>300</v>
      </c>
      <c r="J782" s="68" t="n">
        <f aca="false">I782/$J$1*($J$1-$E$1)</f>
        <v>300</v>
      </c>
      <c r="K782" s="69" t="n">
        <v>166.75</v>
      </c>
      <c r="L782" s="69" t="n">
        <f aca="false">I782-K782</f>
        <v>133.25</v>
      </c>
      <c r="M782" s="69" t="n">
        <f aca="false">IFERROR((K782/J782%),"-")</f>
        <v>55.5833333333333</v>
      </c>
      <c r="N782" s="97" t="n">
        <v>102.25</v>
      </c>
      <c r="O782" s="98" t="str">
        <f aca="false">IF(F782&lt;=$P$2,"June","")</f>
        <v>June</v>
      </c>
      <c r="P782" s="97" t="n">
        <f aca="false">N782</f>
        <v>102.25</v>
      </c>
      <c r="Q782" s="99" t="n">
        <f aca="false">K782-P782</f>
        <v>64.5</v>
      </c>
      <c r="R782" s="98" t="n">
        <f aca="false">IFERROR(IF(O782="May",(K782/P782-1))," ")</f>
        <v>0</v>
      </c>
      <c r="S782" s="100" t="str">
        <f aca="false">IF(N782&gt;0,IF(O782="","-",IF(R782&lt;0%,"DEGROWTH","GROWTH")))</f>
        <v>GROWTH</v>
      </c>
      <c r="T782" s="69" t="n">
        <v>90.25</v>
      </c>
      <c r="U782" s="101" t="str">
        <f aca="false">IF(F782&lt;=$V$2,"May","")</f>
        <v>May</v>
      </c>
      <c r="V782" s="69" t="n">
        <f aca="false">T782</f>
        <v>90.25</v>
      </c>
      <c r="W782" s="102" t="n">
        <f aca="false">K782-V782</f>
        <v>76.5</v>
      </c>
      <c r="X782" s="103" t="n">
        <f aca="false">IFERROR(IF(U782="June",(K782/V782-1)),0)</f>
        <v>0</v>
      </c>
      <c r="Y782" s="104" t="str">
        <f aca="false">IF(T782&gt;0,IF(U782="","-",IF(X782&lt;0%,"DEGROWTH","GROWTH")))</f>
        <v>GROWTH</v>
      </c>
      <c r="Z782" s="75" t="n">
        <v>0</v>
      </c>
      <c r="AA782" s="70"/>
      <c r="AB782" s="70" t="s">
        <v>133</v>
      </c>
      <c r="AC782" s="70" t="s">
        <v>134</v>
      </c>
      <c r="AD782" s="3"/>
      <c r="AE782" s="3"/>
      <c r="AF782" s="70" t="s">
        <v>134</v>
      </c>
      <c r="AG782" s="121" t="n">
        <f aca="false">IFERROR(INDEX(Last6M_AvgSales_Ref!$B$2:$B$12659,MATCH(D782,Last6M_AvgSales_Ref!$A$2:$A$12659,0)),"")</f>
        <v>135.241666666667</v>
      </c>
    </row>
    <row r="783" customFormat="false" ht="14.25" hidden="false" customHeight="true" outlineLevel="0" collapsed="false">
      <c r="A783" s="70" t="s">
        <v>134</v>
      </c>
      <c r="B783" s="72" t="s">
        <v>81</v>
      </c>
      <c r="C783" s="72" t="s">
        <v>2116</v>
      </c>
      <c r="D783" s="72" t="n">
        <v>1000000159</v>
      </c>
      <c r="E783" s="73" t="s">
        <v>2117</v>
      </c>
      <c r="F783" s="74" t="n">
        <v>44140</v>
      </c>
      <c r="G783" s="67" t="str">
        <f aca="false">IF(I783&gt;0,"Targeted Dealer","-")</f>
        <v>Targeted Dealer</v>
      </c>
      <c r="H783" s="67"/>
      <c r="I783" s="68" t="n">
        <v>50</v>
      </c>
      <c r="J783" s="68" t="n">
        <f aca="false">I783/$J$1*($J$1-$E$1)</f>
        <v>50</v>
      </c>
      <c r="K783" s="69" t="n">
        <v>20</v>
      </c>
      <c r="L783" s="69" t="n">
        <f aca="false">I783-K783</f>
        <v>30</v>
      </c>
      <c r="M783" s="69" t="n">
        <f aca="false">IFERROR((K783/J783%),"-")</f>
        <v>40</v>
      </c>
      <c r="N783" s="97" t="n">
        <v>5</v>
      </c>
      <c r="O783" s="98" t="str">
        <f aca="false">IF(F783&lt;=$P$2,"June","")</f>
        <v>June</v>
      </c>
      <c r="P783" s="97" t="n">
        <f aca="false">N783</f>
        <v>5</v>
      </c>
      <c r="Q783" s="99" t="n">
        <f aca="false">K783-P783</f>
        <v>15</v>
      </c>
      <c r="R783" s="98" t="n">
        <f aca="false">IFERROR(IF(O783="May",(K783/P783-1))," ")</f>
        <v>0</v>
      </c>
      <c r="S783" s="100" t="str">
        <f aca="false">IF(N783&gt;0,IF(O783="","-",IF(R783&lt;0%,"DEGROWTH","GROWTH")))</f>
        <v>GROWTH</v>
      </c>
      <c r="T783" s="69" t="n">
        <v>16</v>
      </c>
      <c r="U783" s="101" t="str">
        <f aca="false">IF(F783&lt;=$V$2,"May","")</f>
        <v>May</v>
      </c>
      <c r="V783" s="69" t="n">
        <f aca="false">T783</f>
        <v>16</v>
      </c>
      <c r="W783" s="102" t="n">
        <f aca="false">K783-V783</f>
        <v>4</v>
      </c>
      <c r="X783" s="103" t="n">
        <f aca="false">IFERROR(IF(U783="June",(K783/V783-1)),0)</f>
        <v>0</v>
      </c>
      <c r="Y783" s="104" t="str">
        <f aca="false">IF(T783&gt;0,IF(U783="","-",IF(X783&lt;0%,"DEGROWTH","GROWTH")))</f>
        <v>GROWTH</v>
      </c>
      <c r="Z783" s="75" t="n">
        <v>0</v>
      </c>
      <c r="AA783" s="70"/>
      <c r="AB783" s="70" t="s">
        <v>133</v>
      </c>
      <c r="AC783" s="70" t="s">
        <v>134</v>
      </c>
      <c r="AD783" s="3"/>
      <c r="AE783" s="3"/>
      <c r="AF783" s="70" t="s">
        <v>134</v>
      </c>
      <c r="AG783" s="121" t="n">
        <f aca="false">IFERROR(INDEX(Last6M_AvgSales_Ref!$B$2:$B$12659,MATCH(D783,Last6M_AvgSales_Ref!$A$2:$A$12659,0)),"")</f>
        <v>17.9666666666667</v>
      </c>
    </row>
    <row r="784" customFormat="false" ht="14.25" hidden="false" customHeight="true" outlineLevel="0" collapsed="false">
      <c r="A784" s="70" t="s">
        <v>134</v>
      </c>
      <c r="B784" s="72" t="s">
        <v>81</v>
      </c>
      <c r="C784" s="72" t="s">
        <v>2118</v>
      </c>
      <c r="D784" s="72" t="n">
        <v>1000000133</v>
      </c>
      <c r="E784" s="73" t="s">
        <v>2119</v>
      </c>
      <c r="F784" s="74" t="n">
        <v>44215</v>
      </c>
      <c r="G784" s="67" t="str">
        <f aca="false">IF(I784&gt;0,"Targeted Dealer","-")</f>
        <v>Targeted Dealer</v>
      </c>
      <c r="H784" s="67"/>
      <c r="I784" s="68" t="n">
        <v>180</v>
      </c>
      <c r="J784" s="68" t="n">
        <f aca="false">I784/$J$1*($J$1-$E$1)</f>
        <v>180</v>
      </c>
      <c r="K784" s="69" t="n">
        <v>64.75</v>
      </c>
      <c r="L784" s="69" t="n">
        <f aca="false">I784-K784</f>
        <v>115.25</v>
      </c>
      <c r="M784" s="69" t="n">
        <f aca="false">IFERROR((K784/J784%),"-")</f>
        <v>35.9722222222222</v>
      </c>
      <c r="N784" s="97" t="n">
        <v>69.5</v>
      </c>
      <c r="O784" s="98" t="str">
        <f aca="false">IF(F784&lt;=$P$2,"June","")</f>
        <v>June</v>
      </c>
      <c r="P784" s="97" t="n">
        <f aca="false">N784</f>
        <v>69.5</v>
      </c>
      <c r="Q784" s="99" t="n">
        <f aca="false">K784-P784</f>
        <v>-4.75</v>
      </c>
      <c r="R784" s="98" t="n">
        <f aca="false">IFERROR(IF(O784="May",(K784/P784-1))," ")</f>
        <v>0</v>
      </c>
      <c r="S784" s="100" t="str">
        <f aca="false">IF(N784&gt;0,IF(O784="","-",IF(R784&lt;0%,"DEGROWTH","GROWTH")))</f>
        <v>GROWTH</v>
      </c>
      <c r="T784" s="69" t="n">
        <v>77</v>
      </c>
      <c r="U784" s="101" t="str">
        <f aca="false">IF(F784&lt;=$V$2,"May","")</f>
        <v>May</v>
      </c>
      <c r="V784" s="69" t="n">
        <f aca="false">T784</f>
        <v>77</v>
      </c>
      <c r="W784" s="102" t="n">
        <f aca="false">K784-V784</f>
        <v>-12.25</v>
      </c>
      <c r="X784" s="103" t="n">
        <f aca="false">IFERROR(IF(U784="June",(K784/V784-1)),0)</f>
        <v>0</v>
      </c>
      <c r="Y784" s="104" t="str">
        <f aca="false">IF(T784&gt;0,IF(U784="","-",IF(X784&lt;0%,"DEGROWTH","GROWTH")))</f>
        <v>GROWTH</v>
      </c>
      <c r="Z784" s="75" t="n">
        <v>0</v>
      </c>
      <c r="AA784" s="70"/>
      <c r="AB784" s="70" t="s">
        <v>133</v>
      </c>
      <c r="AC784" s="70" t="s">
        <v>134</v>
      </c>
      <c r="AD784" s="3"/>
      <c r="AE784" s="3"/>
      <c r="AF784" s="70" t="s">
        <v>134</v>
      </c>
      <c r="AG784" s="121" t="n">
        <f aca="false">IFERROR(INDEX(Last6M_AvgSales_Ref!$B$2:$B$12659,MATCH(D784,Last6M_AvgSales_Ref!$A$2:$A$12659,0)),"")</f>
        <v>77.4583333333333</v>
      </c>
    </row>
    <row r="785" customFormat="false" ht="14.25" hidden="false" customHeight="true" outlineLevel="0" collapsed="false">
      <c r="A785" s="70" t="s">
        <v>134</v>
      </c>
      <c r="B785" s="72" t="s">
        <v>81</v>
      </c>
      <c r="C785" s="72" t="s">
        <v>2120</v>
      </c>
      <c r="D785" s="72" t="n">
        <v>1000000135</v>
      </c>
      <c r="E785" s="73" t="s">
        <v>2121</v>
      </c>
      <c r="F785" s="74" t="n">
        <v>44452</v>
      </c>
      <c r="G785" s="67" t="str">
        <f aca="false">IF(I785&gt;0,"Targeted Dealer","-")</f>
        <v>Targeted Dealer</v>
      </c>
      <c r="H785" s="67"/>
      <c r="I785" s="68" t="n">
        <v>80</v>
      </c>
      <c r="J785" s="68" t="n">
        <f aca="false">I785/$J$1*($J$1-$E$1)</f>
        <v>80</v>
      </c>
      <c r="K785" s="69" t="n">
        <v>10</v>
      </c>
      <c r="L785" s="69" t="n">
        <f aca="false">I785-K785</f>
        <v>70</v>
      </c>
      <c r="M785" s="69" t="n">
        <f aca="false">IFERROR((K785/J785%),"-")</f>
        <v>12.5</v>
      </c>
      <c r="N785" s="97" t="n">
        <v>20</v>
      </c>
      <c r="O785" s="98" t="str">
        <f aca="false">IF(F785&lt;=$P$2,"June","")</f>
        <v>June</v>
      </c>
      <c r="P785" s="97" t="n">
        <f aca="false">N785</f>
        <v>20</v>
      </c>
      <c r="Q785" s="99" t="n">
        <f aca="false">K785-P785</f>
        <v>-10</v>
      </c>
      <c r="R785" s="98" t="n">
        <f aca="false">IFERROR(IF(O785="May",(K785/P785-1))," ")</f>
        <v>0</v>
      </c>
      <c r="S785" s="100" t="str">
        <f aca="false">IF(N785&gt;0,IF(O785="","-",IF(R785&lt;0%,"DEGROWTH","GROWTH")))</f>
        <v>GROWTH</v>
      </c>
      <c r="T785" s="69" t="n">
        <v>35</v>
      </c>
      <c r="U785" s="101" t="str">
        <f aca="false">IF(F785&lt;=$V$2,"May","")</f>
        <v>May</v>
      </c>
      <c r="V785" s="69" t="n">
        <f aca="false">T785</f>
        <v>35</v>
      </c>
      <c r="W785" s="102" t="n">
        <f aca="false">K785-V785</f>
        <v>-25</v>
      </c>
      <c r="X785" s="103" t="n">
        <f aca="false">IFERROR(IF(U785="June",(K785/V785-1)),0)</f>
        <v>0</v>
      </c>
      <c r="Y785" s="104" t="str">
        <f aca="false">IF(T785&gt;0,IF(U785="","-",IF(X785&lt;0%,"DEGROWTH","GROWTH")))</f>
        <v>GROWTH</v>
      </c>
      <c r="Z785" s="75" t="n">
        <v>0</v>
      </c>
      <c r="AA785" s="70"/>
      <c r="AB785" s="70" t="s">
        <v>133</v>
      </c>
      <c r="AC785" s="70" t="s">
        <v>134</v>
      </c>
      <c r="AD785" s="3"/>
      <c r="AE785" s="3"/>
      <c r="AF785" s="70" t="s">
        <v>134</v>
      </c>
      <c r="AG785" s="121" t="n">
        <f aca="false">IFERROR(INDEX(Last6M_AvgSales_Ref!$B$2:$B$12659,MATCH(D785,Last6M_AvgSales_Ref!$A$2:$A$12659,0)),"")</f>
        <v>24.125</v>
      </c>
    </row>
    <row r="786" customFormat="false" ht="14.25" hidden="false" customHeight="true" outlineLevel="0" collapsed="false">
      <c r="A786" s="70" t="s">
        <v>134</v>
      </c>
      <c r="B786" s="72" t="s">
        <v>81</v>
      </c>
      <c r="C786" s="72" t="s">
        <v>2122</v>
      </c>
      <c r="D786" s="72" t="n">
        <v>1000002609</v>
      </c>
      <c r="E786" s="73" t="s">
        <v>2123</v>
      </c>
      <c r="F786" s="74" t="n">
        <v>44616</v>
      </c>
      <c r="G786" s="67" t="str">
        <f aca="false">IF(I786&gt;0,"Targeted Dealer","-")</f>
        <v>Targeted Dealer</v>
      </c>
      <c r="H786" s="67"/>
      <c r="I786" s="68" t="n">
        <v>40</v>
      </c>
      <c r="J786" s="68" t="n">
        <f aca="false">I786/$J$1*($J$1-$E$1)</f>
        <v>40</v>
      </c>
      <c r="K786" s="69" t="n">
        <v>2.5</v>
      </c>
      <c r="L786" s="69" t="n">
        <f aca="false">I786-K786</f>
        <v>37.5</v>
      </c>
      <c r="M786" s="69" t="n">
        <f aca="false">IFERROR((K786/J786%),"-")</f>
        <v>6.25</v>
      </c>
      <c r="N786" s="97" t="n">
        <v>2.5</v>
      </c>
      <c r="O786" s="98" t="str">
        <f aca="false">IF(F786&lt;=$P$2,"June","")</f>
        <v>June</v>
      </c>
      <c r="P786" s="97" t="n">
        <f aca="false">N786</f>
        <v>2.5</v>
      </c>
      <c r="Q786" s="99" t="n">
        <f aca="false">K786-P786</f>
        <v>0</v>
      </c>
      <c r="R786" s="98" t="n">
        <f aca="false">IFERROR(IF(O786="May",(K786/P786-1))," ")</f>
        <v>0</v>
      </c>
      <c r="S786" s="100" t="str">
        <f aca="false">IF(N786&gt;0,IF(O786="","-",IF(R786&lt;0%,"DEGROWTH","GROWTH")))</f>
        <v>GROWTH</v>
      </c>
      <c r="T786" s="69" t="n">
        <v>28</v>
      </c>
      <c r="U786" s="101" t="str">
        <f aca="false">IF(F786&lt;=$V$2,"May","")</f>
        <v>May</v>
      </c>
      <c r="V786" s="69" t="n">
        <f aca="false">T786</f>
        <v>28</v>
      </c>
      <c r="W786" s="102" t="n">
        <f aca="false">K786-V786</f>
        <v>-25.5</v>
      </c>
      <c r="X786" s="103" t="n">
        <f aca="false">IFERROR(IF(U786="June",(K786/V786-1)),0)</f>
        <v>0</v>
      </c>
      <c r="Y786" s="104" t="str">
        <f aca="false">IF(T786&gt;0,IF(U786="","-",IF(X786&lt;0%,"DEGROWTH","GROWTH")))</f>
        <v>GROWTH</v>
      </c>
      <c r="Z786" s="75" t="n">
        <v>0</v>
      </c>
      <c r="AA786" s="70"/>
      <c r="AB786" s="70" t="s">
        <v>133</v>
      </c>
      <c r="AC786" s="70" t="s">
        <v>134</v>
      </c>
      <c r="AD786" s="3"/>
      <c r="AE786" s="3"/>
      <c r="AF786" s="70" t="s">
        <v>134</v>
      </c>
      <c r="AG786" s="121" t="n">
        <f aca="false">IFERROR(INDEX(Last6M_AvgSales_Ref!$B$2:$B$12659,MATCH(D786,Last6M_AvgSales_Ref!$A$2:$A$12659,0)),"")</f>
        <v>19.625</v>
      </c>
    </row>
    <row r="787" customFormat="false" ht="14.25" hidden="false" customHeight="true" outlineLevel="0" collapsed="false">
      <c r="A787" s="70" t="s">
        <v>134</v>
      </c>
      <c r="B787" s="72" t="s">
        <v>81</v>
      </c>
      <c r="C787" s="72" t="s">
        <v>2124</v>
      </c>
      <c r="D787" s="72" t="n">
        <v>1000003168</v>
      </c>
      <c r="E787" s="72" t="s">
        <v>2125</v>
      </c>
      <c r="F787" s="74" t="n">
        <v>44918</v>
      </c>
      <c r="G787" s="67" t="str">
        <f aca="false">IF(I787&gt;0,"Targeted Dealer","-")</f>
        <v>Targeted Dealer</v>
      </c>
      <c r="H787" s="67"/>
      <c r="I787" s="68" t="n">
        <v>120</v>
      </c>
      <c r="J787" s="68" t="n">
        <f aca="false">I787/$J$1*($J$1-$E$1)</f>
        <v>120</v>
      </c>
      <c r="K787" s="69" t="n">
        <v>70.5</v>
      </c>
      <c r="L787" s="69" t="n">
        <f aca="false">I787-K787</f>
        <v>49.5</v>
      </c>
      <c r="M787" s="69" t="n">
        <f aca="false">IFERROR((K787/J787%),"-")</f>
        <v>58.75</v>
      </c>
      <c r="N787" s="97" t="n">
        <v>60</v>
      </c>
      <c r="O787" s="98" t="str">
        <f aca="false">IF(F787&lt;=$P$2,"June","")</f>
        <v>June</v>
      </c>
      <c r="P787" s="97" t="n">
        <f aca="false">N787</f>
        <v>60</v>
      </c>
      <c r="Q787" s="99" t="n">
        <f aca="false">K787-P787</f>
        <v>10.5</v>
      </c>
      <c r="R787" s="98" t="n">
        <f aca="false">IFERROR(IF(O787="May",(K787/P787-1))," ")</f>
        <v>0</v>
      </c>
      <c r="S787" s="100" t="str">
        <f aca="false">IF(N787&gt;0,IF(O787="","-",IF(R787&lt;0%,"DEGROWTH","GROWTH")))</f>
        <v>GROWTH</v>
      </c>
      <c r="T787" s="69" t="n">
        <v>50</v>
      </c>
      <c r="U787" s="101" t="str">
        <f aca="false">IF(F787&lt;=$V$2,"May","")</f>
        <v>May</v>
      </c>
      <c r="V787" s="69" t="n">
        <f aca="false">T787</f>
        <v>50</v>
      </c>
      <c r="W787" s="102" t="n">
        <f aca="false">K787-V787</f>
        <v>20.5</v>
      </c>
      <c r="X787" s="103" t="n">
        <f aca="false">IFERROR(IF(U787="June",(K787/V787-1)),0)</f>
        <v>0</v>
      </c>
      <c r="Y787" s="104" t="str">
        <f aca="false">IF(T787&gt;0,IF(U787="","-",IF(X787&lt;0%,"DEGROWTH","GROWTH")))</f>
        <v>GROWTH</v>
      </c>
      <c r="Z787" s="75" t="n">
        <v>0</v>
      </c>
      <c r="AA787" s="70"/>
      <c r="AB787" s="70" t="s">
        <v>133</v>
      </c>
      <c r="AC787" s="70" t="s">
        <v>134</v>
      </c>
      <c r="AD787" s="3"/>
      <c r="AE787" s="3"/>
      <c r="AF787" s="70" t="s">
        <v>134</v>
      </c>
      <c r="AG787" s="121" t="n">
        <f aca="false">IFERROR(INDEX(Last6M_AvgSales_Ref!$B$2:$B$12659,MATCH(D787,Last6M_AvgSales_Ref!$A$2:$A$12659,0)),"")</f>
        <v>59.5</v>
      </c>
    </row>
    <row r="788" customFormat="false" ht="14.25" hidden="false" customHeight="true" outlineLevel="0" collapsed="false">
      <c r="A788" s="70" t="s">
        <v>134</v>
      </c>
      <c r="B788" s="72" t="s">
        <v>81</v>
      </c>
      <c r="C788" s="72" t="s">
        <v>2126</v>
      </c>
      <c r="D788" s="72" t="n">
        <v>1000003182</v>
      </c>
      <c r="E788" s="72" t="s">
        <v>2127</v>
      </c>
      <c r="F788" s="74" t="n">
        <v>44922</v>
      </c>
      <c r="G788" s="67" t="str">
        <f aca="false">IF(I788&gt;0,"Targeted Dealer","-")</f>
        <v>Targeted Dealer</v>
      </c>
      <c r="H788" s="67"/>
      <c r="I788" s="68" t="n">
        <v>10</v>
      </c>
      <c r="J788" s="68" t="n">
        <f aca="false">I788/$J$1*($J$1-$E$1)</f>
        <v>10</v>
      </c>
      <c r="K788" s="69" t="n">
        <v>5</v>
      </c>
      <c r="L788" s="69" t="n">
        <f aca="false">I788-K788</f>
        <v>5</v>
      </c>
      <c r="M788" s="69" t="n">
        <f aca="false">IFERROR((K788/J788%),"-")</f>
        <v>50</v>
      </c>
      <c r="N788" s="97" t="n">
        <v>5</v>
      </c>
      <c r="O788" s="98" t="str">
        <f aca="false">IF(F788&lt;=$P$2,"June","")</f>
        <v>June</v>
      </c>
      <c r="P788" s="97" t="n">
        <f aca="false">N788</f>
        <v>5</v>
      </c>
      <c r="Q788" s="99" t="n">
        <f aca="false">K788-P788</f>
        <v>0</v>
      </c>
      <c r="R788" s="98" t="n">
        <f aca="false">IFERROR(IF(O788="May",(K788/P788-1))," ")</f>
        <v>0</v>
      </c>
      <c r="S788" s="100" t="str">
        <f aca="false">IF(N788&gt;0,IF(O788="","-",IF(R788&lt;0%,"DEGROWTH","GROWTH")))</f>
        <v>GROWTH</v>
      </c>
      <c r="T788" s="69" t="n">
        <v>0</v>
      </c>
      <c r="U788" s="101" t="str">
        <f aca="false">IF(F788&lt;=$V$2,"May","")</f>
        <v>May</v>
      </c>
      <c r="V788" s="69" t="n">
        <f aca="false">T788</f>
        <v>0</v>
      </c>
      <c r="W788" s="102" t="n">
        <f aca="false">K788-V788</f>
        <v>5</v>
      </c>
      <c r="X788" s="103" t="n">
        <f aca="false">IFERROR(IF(U788="June",(K788/V788-1)),0)</f>
        <v>0</v>
      </c>
      <c r="Y788" s="106" t="b">
        <f aca="false">IF(T788&gt;0,IF(U788="","-",IF(X788&lt;0%,"DEGROWTH","GROWTH")))</f>
        <v>0</v>
      </c>
      <c r="Z788" s="75" t="n">
        <v>0</v>
      </c>
      <c r="AA788" s="70"/>
      <c r="AB788" s="70" t="s">
        <v>133</v>
      </c>
      <c r="AC788" s="70" t="s">
        <v>134</v>
      </c>
      <c r="AD788" s="3"/>
      <c r="AE788" s="3"/>
      <c r="AF788" s="70" t="s">
        <v>134</v>
      </c>
      <c r="AG788" s="121" t="n">
        <f aca="false">IFERROR(INDEX(Last6M_AvgSales_Ref!$B$2:$B$12659,MATCH(D788,Last6M_AvgSales_Ref!$A$2:$A$12659,0)),"")</f>
        <v>10.8333333333333</v>
      </c>
    </row>
    <row r="789" customFormat="false" ht="14.25" hidden="false" customHeight="true" outlineLevel="0" collapsed="false">
      <c r="A789" s="70" t="s">
        <v>134</v>
      </c>
      <c r="B789" s="72" t="s">
        <v>81</v>
      </c>
      <c r="C789" s="72" t="s">
        <v>2128</v>
      </c>
      <c r="D789" s="72" t="n">
        <v>1000003184</v>
      </c>
      <c r="E789" s="72" t="s">
        <v>2129</v>
      </c>
      <c r="F789" s="74" t="n">
        <v>44923</v>
      </c>
      <c r="G789" s="67" t="str">
        <f aca="false">IF(I789&gt;0,"Targeted Dealer","-")</f>
        <v>Targeted Dealer</v>
      </c>
      <c r="H789" s="67"/>
      <c r="I789" s="68" t="n">
        <v>20</v>
      </c>
      <c r="J789" s="68" t="n">
        <f aca="false">I789/$J$1*($J$1-$E$1)</f>
        <v>20</v>
      </c>
      <c r="K789" s="69" t="n">
        <v>15</v>
      </c>
      <c r="L789" s="69" t="n">
        <f aca="false">I789-K789</f>
        <v>5</v>
      </c>
      <c r="M789" s="69" t="n">
        <f aca="false">IFERROR((K789/J789%),"-")</f>
        <v>75</v>
      </c>
      <c r="N789" s="97" t="n">
        <v>7.5</v>
      </c>
      <c r="O789" s="98" t="str">
        <f aca="false">IF(F789&lt;=$P$2,"June","")</f>
        <v>June</v>
      </c>
      <c r="P789" s="97" t="n">
        <f aca="false">N789</f>
        <v>7.5</v>
      </c>
      <c r="Q789" s="99" t="n">
        <f aca="false">K789-P789</f>
        <v>7.5</v>
      </c>
      <c r="R789" s="98" t="n">
        <f aca="false">IFERROR(IF(O789="May",(K789/P789-1))," ")</f>
        <v>0</v>
      </c>
      <c r="S789" s="100" t="str">
        <f aca="false">IF(N789&gt;0,IF(O789="","-",IF(R789&lt;0%,"DEGROWTH","GROWTH")))</f>
        <v>GROWTH</v>
      </c>
      <c r="T789" s="69" t="n">
        <v>0</v>
      </c>
      <c r="U789" s="101" t="str">
        <f aca="false">IF(F789&lt;=$V$2,"May","")</f>
        <v>May</v>
      </c>
      <c r="V789" s="69" t="n">
        <f aca="false">T789</f>
        <v>0</v>
      </c>
      <c r="W789" s="102" t="n">
        <f aca="false">K789-V789</f>
        <v>15</v>
      </c>
      <c r="X789" s="103" t="n">
        <f aca="false">IFERROR(IF(U789="June",(K789/V789-1)),0)</f>
        <v>0</v>
      </c>
      <c r="Y789" s="106" t="b">
        <f aca="false">IF(T789&gt;0,IF(U789="","-",IF(X789&lt;0%,"DEGROWTH","GROWTH")))</f>
        <v>0</v>
      </c>
      <c r="Z789" s="75" t="n">
        <v>0</v>
      </c>
      <c r="AA789" s="70"/>
      <c r="AB789" s="70" t="s">
        <v>133</v>
      </c>
      <c r="AC789" s="70" t="s">
        <v>134</v>
      </c>
      <c r="AD789" s="3"/>
      <c r="AE789" s="3"/>
      <c r="AF789" s="70" t="s">
        <v>134</v>
      </c>
      <c r="AG789" s="121" t="n">
        <f aca="false">IFERROR(INDEX(Last6M_AvgSales_Ref!$B$2:$B$12659,MATCH(D789,Last6M_AvgSales_Ref!$A$2:$A$12659,0)),"")</f>
        <v>5</v>
      </c>
    </row>
    <row r="790" customFormat="false" ht="14.25" hidden="false" customHeight="true" outlineLevel="0" collapsed="false">
      <c r="A790" s="70" t="s">
        <v>134</v>
      </c>
      <c r="B790" s="72" t="s">
        <v>81</v>
      </c>
      <c r="C790" s="72" t="s">
        <v>2130</v>
      </c>
      <c r="D790" s="72" t="n">
        <v>1000003208</v>
      </c>
      <c r="E790" s="72" t="s">
        <v>2131</v>
      </c>
      <c r="F790" s="74" t="n">
        <v>44926</v>
      </c>
      <c r="G790" s="67" t="str">
        <f aca="false">IF(I790&gt;0,"Targeted Dealer","-")</f>
        <v>Targeted Dealer</v>
      </c>
      <c r="H790" s="67"/>
      <c r="I790" s="68" t="n">
        <v>800</v>
      </c>
      <c r="J790" s="68" t="n">
        <f aca="false">I790/$J$1*($J$1-$E$1)</f>
        <v>800</v>
      </c>
      <c r="K790" s="69" t="n">
        <v>433.45</v>
      </c>
      <c r="L790" s="69" t="n">
        <f aca="false">I790-K790</f>
        <v>366.55</v>
      </c>
      <c r="M790" s="69" t="n">
        <f aca="false">IFERROR((K790/J790%),"-")</f>
        <v>54.18125</v>
      </c>
      <c r="N790" s="97" t="n">
        <v>185</v>
      </c>
      <c r="O790" s="98" t="str">
        <f aca="false">IF(F790&lt;=$P$2,"June","")</f>
        <v>June</v>
      </c>
      <c r="P790" s="97" t="n">
        <f aca="false">N790</f>
        <v>185</v>
      </c>
      <c r="Q790" s="99" t="n">
        <f aca="false">K790-P790</f>
        <v>248.45</v>
      </c>
      <c r="R790" s="98" t="n">
        <f aca="false">IFERROR(IF(O790="May",(K790/P790-1))," ")</f>
        <v>0</v>
      </c>
      <c r="S790" s="100" t="str">
        <f aca="false">IF(N790&gt;0,IF(O790="","-",IF(R790&lt;0%,"DEGROWTH","GROWTH")))</f>
        <v>GROWTH</v>
      </c>
      <c r="T790" s="69" t="n">
        <v>338.5</v>
      </c>
      <c r="U790" s="101" t="str">
        <f aca="false">IF(F790&lt;=$V$2,"May","")</f>
        <v>May</v>
      </c>
      <c r="V790" s="69" t="n">
        <f aca="false">T790</f>
        <v>338.5</v>
      </c>
      <c r="W790" s="102" t="n">
        <f aca="false">K790-V790</f>
        <v>94.95</v>
      </c>
      <c r="X790" s="103" t="n">
        <f aca="false">IFERROR(IF(U790="June",(K790/V790-1)),0)</f>
        <v>0</v>
      </c>
      <c r="Y790" s="104" t="str">
        <f aca="false">IF(T790&gt;0,IF(U790="","-",IF(X790&lt;0%,"DEGROWTH","GROWTH")))</f>
        <v>GROWTH</v>
      </c>
      <c r="Z790" s="75" t="n">
        <v>0</v>
      </c>
      <c r="AA790" s="70"/>
      <c r="AB790" s="70" t="s">
        <v>133</v>
      </c>
      <c r="AC790" s="70" t="s">
        <v>134</v>
      </c>
      <c r="AD790" s="3"/>
      <c r="AE790" s="3"/>
      <c r="AF790" s="70" t="s">
        <v>134</v>
      </c>
      <c r="AG790" s="121" t="n">
        <f aca="false">IFERROR(INDEX(Last6M_AvgSales_Ref!$B$2:$B$12659,MATCH(D790,Last6M_AvgSales_Ref!$A$2:$A$12659,0)),"")</f>
        <v>464.208333333333</v>
      </c>
    </row>
    <row r="791" customFormat="false" ht="14.25" hidden="false" customHeight="true" outlineLevel="0" collapsed="false">
      <c r="A791" s="70" t="s">
        <v>134</v>
      </c>
      <c r="B791" s="72" t="s">
        <v>81</v>
      </c>
      <c r="C791" s="72" t="s">
        <v>2132</v>
      </c>
      <c r="D791" s="72" t="n">
        <v>1000003382</v>
      </c>
      <c r="E791" s="72" t="s">
        <v>2133</v>
      </c>
      <c r="F791" s="74" t="n">
        <v>44978</v>
      </c>
      <c r="G791" s="67" t="str">
        <f aca="false">IF(I791&gt;0,"Targeted Dealer","-")</f>
        <v>Targeted Dealer</v>
      </c>
      <c r="H791" s="67"/>
      <c r="I791" s="68" t="n">
        <v>60</v>
      </c>
      <c r="J791" s="68" t="n">
        <f aca="false">I791/$J$1*($J$1-$E$1)</f>
        <v>60</v>
      </c>
      <c r="K791" s="69" t="n">
        <v>0</v>
      </c>
      <c r="L791" s="69" t="n">
        <f aca="false">I791-K791</f>
        <v>60</v>
      </c>
      <c r="M791" s="69" t="n">
        <f aca="false">IFERROR((K791/J791%),"-")</f>
        <v>0</v>
      </c>
      <c r="N791" s="97" t="n">
        <v>40</v>
      </c>
      <c r="O791" s="98" t="str">
        <f aca="false">IF(F791&lt;=$P$2,"June","")</f>
        <v>June</v>
      </c>
      <c r="P791" s="97" t="n">
        <f aca="false">N791</f>
        <v>40</v>
      </c>
      <c r="Q791" s="99" t="n">
        <f aca="false">K791-P791</f>
        <v>-40</v>
      </c>
      <c r="R791" s="98" t="n">
        <f aca="false">IFERROR(IF(O791="May",(K791/P791-1))," ")</f>
        <v>0</v>
      </c>
      <c r="S791" s="100" t="str">
        <f aca="false">IF(N791&gt;0,IF(O791="","-",IF(R791&lt;0%,"DEGROWTH","GROWTH")))</f>
        <v>GROWTH</v>
      </c>
      <c r="T791" s="69" t="n">
        <v>10</v>
      </c>
      <c r="U791" s="101" t="str">
        <f aca="false">IF(F791&lt;=$V$2,"May","")</f>
        <v>May</v>
      </c>
      <c r="V791" s="69" t="n">
        <f aca="false">T791</f>
        <v>10</v>
      </c>
      <c r="W791" s="102" t="n">
        <f aca="false">K791-V791</f>
        <v>-10</v>
      </c>
      <c r="X791" s="103" t="n">
        <f aca="false">IFERROR(IF(U791="June",(K791/V791-1)),0)</f>
        <v>0</v>
      </c>
      <c r="Y791" s="104" t="str">
        <f aca="false">IF(T791&gt;0,IF(U791="","-",IF(X791&lt;0%,"DEGROWTH","GROWTH")))</f>
        <v>GROWTH</v>
      </c>
      <c r="Z791" s="75" t="n">
        <v>0</v>
      </c>
      <c r="AA791" s="70"/>
      <c r="AB791" s="70" t="s">
        <v>133</v>
      </c>
      <c r="AC791" s="70" t="s">
        <v>134</v>
      </c>
      <c r="AD791" s="3"/>
      <c r="AE791" s="3"/>
      <c r="AF791" s="70" t="s">
        <v>134</v>
      </c>
      <c r="AG791" s="121" t="n">
        <f aca="false">IFERROR(INDEX(Last6M_AvgSales_Ref!$B$2:$B$12659,MATCH(D791,Last6M_AvgSales_Ref!$A$2:$A$12659,0)),"")</f>
        <v>65.1666666666667</v>
      </c>
    </row>
    <row r="792" customFormat="false" ht="14.25" hidden="false" customHeight="true" outlineLevel="0" collapsed="false">
      <c r="A792" s="70" t="s">
        <v>134</v>
      </c>
      <c r="B792" s="72" t="s">
        <v>81</v>
      </c>
      <c r="C792" s="72" t="s">
        <v>2134</v>
      </c>
      <c r="D792" s="72" t="n">
        <v>1000003501</v>
      </c>
      <c r="E792" s="72" t="s">
        <v>2135</v>
      </c>
      <c r="F792" s="74" t="n">
        <v>45045</v>
      </c>
      <c r="G792" s="67" t="str">
        <f aca="false">IF(I792&gt;0,"Targeted Dealer","-")</f>
        <v>Targeted Dealer</v>
      </c>
      <c r="H792" s="67"/>
      <c r="I792" s="68" t="n">
        <v>50</v>
      </c>
      <c r="J792" s="68" t="n">
        <f aca="false">I792/$J$1*($J$1-$E$1)</f>
        <v>50</v>
      </c>
      <c r="K792" s="69" t="n">
        <v>10</v>
      </c>
      <c r="L792" s="69" t="n">
        <f aca="false">I792-K792</f>
        <v>40</v>
      </c>
      <c r="M792" s="69" t="n">
        <f aca="false">IFERROR((K792/J792%),"-")</f>
        <v>20</v>
      </c>
      <c r="N792" s="97" t="n">
        <v>3.25</v>
      </c>
      <c r="O792" s="98" t="str">
        <f aca="false">IF(F792&lt;=$P$2,"June","")</f>
        <v>June</v>
      </c>
      <c r="P792" s="97" t="n">
        <f aca="false">N792</f>
        <v>3.25</v>
      </c>
      <c r="Q792" s="99" t="n">
        <f aca="false">K792-P792</f>
        <v>6.75</v>
      </c>
      <c r="R792" s="98" t="n">
        <f aca="false">IFERROR(IF(O792="May",(K792/P792-1))," ")</f>
        <v>0</v>
      </c>
      <c r="S792" s="100" t="str">
        <f aca="false">IF(N792&gt;0,IF(O792="","-",IF(R792&lt;0%,"DEGROWTH","GROWTH")))</f>
        <v>GROWTH</v>
      </c>
      <c r="T792" s="69" t="n">
        <v>16</v>
      </c>
      <c r="U792" s="101" t="str">
        <f aca="false">IF(F792&lt;=$V$2,"May","")</f>
        <v>May</v>
      </c>
      <c r="V792" s="69" t="n">
        <f aca="false">T792</f>
        <v>16</v>
      </c>
      <c r="W792" s="102" t="n">
        <f aca="false">K792-V792</f>
        <v>-6</v>
      </c>
      <c r="X792" s="103" t="n">
        <f aca="false">IFERROR(IF(U792="June",(K792/V792-1)),0)</f>
        <v>0</v>
      </c>
      <c r="Y792" s="104" t="str">
        <f aca="false">IF(T792&gt;0,IF(U792="","-",IF(X792&lt;0%,"DEGROWTH","GROWTH")))</f>
        <v>GROWTH</v>
      </c>
      <c r="Z792" s="75" t="n">
        <v>0</v>
      </c>
      <c r="AA792" s="70"/>
      <c r="AB792" s="70" t="s">
        <v>133</v>
      </c>
      <c r="AC792" s="70" t="s">
        <v>134</v>
      </c>
      <c r="AD792" s="3"/>
      <c r="AE792" s="3"/>
      <c r="AF792" s="70" t="s">
        <v>134</v>
      </c>
      <c r="AG792" s="121" t="n">
        <f aca="false">IFERROR(INDEX(Last6M_AvgSales_Ref!$B$2:$B$12659,MATCH(D792,Last6M_AvgSales_Ref!$A$2:$A$12659,0)),"")</f>
        <v>27.4166666666667</v>
      </c>
    </row>
    <row r="793" customFormat="false" ht="14.25" hidden="false" customHeight="true" outlineLevel="0" collapsed="false">
      <c r="A793" s="70" t="s">
        <v>134</v>
      </c>
      <c r="B793" s="72" t="s">
        <v>81</v>
      </c>
      <c r="C793" s="72" t="s">
        <v>2136</v>
      </c>
      <c r="D793" s="72" t="n">
        <v>1000003751</v>
      </c>
      <c r="E793" s="72" t="s">
        <v>2137</v>
      </c>
      <c r="F793" s="74" t="n">
        <v>45245</v>
      </c>
      <c r="G793" s="67" t="str">
        <f aca="false">IF(I793&gt;0,"Targeted Dealer","-")</f>
        <v>Targeted Dealer</v>
      </c>
      <c r="H793" s="67"/>
      <c r="I793" s="68" t="n">
        <v>60</v>
      </c>
      <c r="J793" s="68" t="n">
        <f aca="false">I793/$J$1*($J$1-$E$1)</f>
        <v>60</v>
      </c>
      <c r="K793" s="69" t="n">
        <v>0</v>
      </c>
      <c r="L793" s="69" t="n">
        <f aca="false">I793-K793</f>
        <v>60</v>
      </c>
      <c r="M793" s="69" t="n">
        <f aca="false">IFERROR((K793/J793%),"-")</f>
        <v>0</v>
      </c>
      <c r="N793" s="97" t="n">
        <v>0</v>
      </c>
      <c r="O793" s="98" t="str">
        <f aca="false">IF(F793&lt;=$P$2,"June","")</f>
        <v>June</v>
      </c>
      <c r="P793" s="97" t="n">
        <f aca="false">N793</f>
        <v>0</v>
      </c>
      <c r="Q793" s="99" t="n">
        <f aca="false">K793-P793</f>
        <v>0</v>
      </c>
      <c r="R793" s="98" t="n">
        <f aca="false">IFERROR(IF(O793="May",(K793/P793-1))," ")</f>
        <v>0</v>
      </c>
      <c r="S793" s="105" t="b">
        <f aca="false">IF(N793&gt;0,IF(O793="","-",IF(R793&lt;0%,"DEGROWTH","GROWTH")))</f>
        <v>0</v>
      </c>
      <c r="T793" s="69" t="n">
        <v>20</v>
      </c>
      <c r="U793" s="101" t="str">
        <f aca="false">IF(F793&lt;=$V$2,"May","")</f>
        <v>May</v>
      </c>
      <c r="V793" s="69" t="n">
        <f aca="false">T793</f>
        <v>20</v>
      </c>
      <c r="W793" s="102" t="n">
        <f aca="false">K793-V793</f>
        <v>-20</v>
      </c>
      <c r="X793" s="103" t="n">
        <f aca="false">IFERROR(IF(U793="June",(K793/V793-1)),0)</f>
        <v>0</v>
      </c>
      <c r="Y793" s="104" t="str">
        <f aca="false">IF(T793&gt;0,IF(U793="","-",IF(X793&lt;0%,"DEGROWTH","GROWTH")))</f>
        <v>GROWTH</v>
      </c>
      <c r="Z793" s="75" t="n">
        <v>0</v>
      </c>
      <c r="AA793" s="70"/>
      <c r="AB793" s="70" t="s">
        <v>133</v>
      </c>
      <c r="AC793" s="70" t="s">
        <v>134</v>
      </c>
      <c r="AD793" s="3"/>
      <c r="AE793" s="3"/>
      <c r="AF793" s="70" t="s">
        <v>134</v>
      </c>
      <c r="AG793" s="121" t="n">
        <f aca="false">IFERROR(INDEX(Last6M_AvgSales_Ref!$B$2:$B$12659,MATCH(D793,Last6M_AvgSales_Ref!$A$2:$A$12659,0)),"")</f>
        <v>36.3333333333333</v>
      </c>
    </row>
    <row r="794" customFormat="false" ht="14.25" hidden="false" customHeight="true" outlineLevel="0" collapsed="false">
      <c r="A794" s="70" t="s">
        <v>134</v>
      </c>
      <c r="B794" s="72" t="s">
        <v>81</v>
      </c>
      <c r="C794" s="72" t="s">
        <v>2138</v>
      </c>
      <c r="D794" s="72" t="n">
        <v>1000003795</v>
      </c>
      <c r="E794" s="72" t="s">
        <v>2139</v>
      </c>
      <c r="F794" s="74" t="n">
        <v>45283</v>
      </c>
      <c r="G794" s="67" t="str">
        <f aca="false">IF(I794&gt;0,"Targeted Dealer","-")</f>
        <v>Targeted Dealer</v>
      </c>
      <c r="H794" s="67"/>
      <c r="I794" s="68" t="n">
        <v>120</v>
      </c>
      <c r="J794" s="68" t="n">
        <f aca="false">I794/$J$1*($J$1-$E$1)</f>
        <v>120</v>
      </c>
      <c r="K794" s="69" t="n">
        <v>45</v>
      </c>
      <c r="L794" s="69" t="n">
        <f aca="false">I794-K794</f>
        <v>75</v>
      </c>
      <c r="M794" s="69" t="n">
        <f aca="false">IFERROR((K794/J794%),"-")</f>
        <v>37.5</v>
      </c>
      <c r="N794" s="97" t="n">
        <v>21.25</v>
      </c>
      <c r="O794" s="98" t="str">
        <f aca="false">IF(F794&lt;=$P$2,"June","")</f>
        <v>June</v>
      </c>
      <c r="P794" s="97" t="n">
        <f aca="false">N794</f>
        <v>21.25</v>
      </c>
      <c r="Q794" s="99" t="n">
        <f aca="false">K794-P794</f>
        <v>23.75</v>
      </c>
      <c r="R794" s="98" t="n">
        <f aca="false">IFERROR(IF(O794="May",(K794/P794-1))," ")</f>
        <v>0</v>
      </c>
      <c r="S794" s="100" t="str">
        <f aca="false">IF(N794&gt;0,IF(O794="","-",IF(R794&lt;0%,"DEGROWTH","GROWTH")))</f>
        <v>GROWTH</v>
      </c>
      <c r="T794" s="69" t="n">
        <v>55.5</v>
      </c>
      <c r="U794" s="101" t="str">
        <f aca="false">IF(F794&lt;=$V$2,"May","")</f>
        <v>May</v>
      </c>
      <c r="V794" s="69" t="n">
        <f aca="false">T794</f>
        <v>55.5</v>
      </c>
      <c r="W794" s="102" t="n">
        <f aca="false">K794-V794</f>
        <v>-10.5</v>
      </c>
      <c r="X794" s="103" t="n">
        <f aca="false">IFERROR(IF(U794="June",(K794/V794-1)),0)</f>
        <v>0</v>
      </c>
      <c r="Y794" s="104" t="str">
        <f aca="false">IF(T794&gt;0,IF(U794="","-",IF(X794&lt;0%,"DEGROWTH","GROWTH")))</f>
        <v>GROWTH</v>
      </c>
      <c r="Z794" s="75" t="n">
        <v>0</v>
      </c>
      <c r="AA794" s="70"/>
      <c r="AB794" s="70" t="s">
        <v>133</v>
      </c>
      <c r="AC794" s="70" t="s">
        <v>134</v>
      </c>
      <c r="AD794" s="3"/>
      <c r="AE794" s="3"/>
      <c r="AF794" s="70" t="s">
        <v>134</v>
      </c>
      <c r="AG794" s="121" t="n">
        <f aca="false">IFERROR(INDEX(Last6M_AvgSales_Ref!$B$2:$B$12659,MATCH(D794,Last6M_AvgSales_Ref!$A$2:$A$12659,0)),"")</f>
        <v>48.8166666666667</v>
      </c>
    </row>
    <row r="795" customFormat="false" ht="14.25" hidden="false" customHeight="true" outlineLevel="0" collapsed="false">
      <c r="A795" s="70" t="s">
        <v>134</v>
      </c>
      <c r="B795" s="72" t="s">
        <v>81</v>
      </c>
      <c r="C795" s="72" t="s">
        <v>2140</v>
      </c>
      <c r="D795" s="72" t="n">
        <v>1000003796</v>
      </c>
      <c r="E795" s="72" t="s">
        <v>2141</v>
      </c>
      <c r="F795" s="74" t="n">
        <v>45283</v>
      </c>
      <c r="G795" s="67" t="str">
        <f aca="false">IF(I795&gt;0,"Targeted Dealer","-")</f>
        <v>Targeted Dealer</v>
      </c>
      <c r="H795" s="67"/>
      <c r="I795" s="68" t="n">
        <v>40</v>
      </c>
      <c r="J795" s="68" t="n">
        <f aca="false">I795/$J$1*($J$1-$E$1)</f>
        <v>40</v>
      </c>
      <c r="K795" s="69" t="n">
        <v>10.5</v>
      </c>
      <c r="L795" s="69" t="n">
        <f aca="false">I795-K795</f>
        <v>29.5</v>
      </c>
      <c r="M795" s="69" t="n">
        <f aca="false">IFERROR((K795/J795%),"-")</f>
        <v>26.25</v>
      </c>
      <c r="N795" s="97" t="n">
        <v>2.5</v>
      </c>
      <c r="O795" s="98" t="str">
        <f aca="false">IF(F795&lt;=$P$2,"June","")</f>
        <v>June</v>
      </c>
      <c r="P795" s="97" t="n">
        <f aca="false">N795</f>
        <v>2.5</v>
      </c>
      <c r="Q795" s="99" t="n">
        <f aca="false">K795-P795</f>
        <v>8</v>
      </c>
      <c r="R795" s="98" t="n">
        <f aca="false">IFERROR(IF(O795="May",(K795/P795-1))," ")</f>
        <v>0</v>
      </c>
      <c r="S795" s="100" t="str">
        <f aca="false">IF(N795&gt;0,IF(O795="","-",IF(R795&lt;0%,"DEGROWTH","GROWTH")))</f>
        <v>GROWTH</v>
      </c>
      <c r="T795" s="69" t="n">
        <v>10</v>
      </c>
      <c r="U795" s="101" t="str">
        <f aca="false">IF(F795&lt;=$V$2,"May","")</f>
        <v>May</v>
      </c>
      <c r="V795" s="69" t="n">
        <f aca="false">T795</f>
        <v>10</v>
      </c>
      <c r="W795" s="102" t="n">
        <f aca="false">K795-V795</f>
        <v>0.5</v>
      </c>
      <c r="X795" s="103" t="n">
        <f aca="false">IFERROR(IF(U795="June",(K795/V795-1)),0)</f>
        <v>0</v>
      </c>
      <c r="Y795" s="104" t="str">
        <f aca="false">IF(T795&gt;0,IF(U795="","-",IF(X795&lt;0%,"DEGROWTH","GROWTH")))</f>
        <v>GROWTH</v>
      </c>
      <c r="Z795" s="75" t="n">
        <v>0</v>
      </c>
      <c r="AA795" s="70"/>
      <c r="AB795" s="70" t="s">
        <v>133</v>
      </c>
      <c r="AC795" s="70" t="s">
        <v>134</v>
      </c>
      <c r="AD795" s="3"/>
      <c r="AE795" s="3"/>
      <c r="AF795" s="70" t="s">
        <v>134</v>
      </c>
      <c r="AG795" s="121" t="n">
        <f aca="false">IFERROR(INDEX(Last6M_AvgSales_Ref!$B$2:$B$12659,MATCH(D795,Last6M_AvgSales_Ref!$A$2:$A$12659,0)),"")</f>
        <v>2.75</v>
      </c>
    </row>
    <row r="796" customFormat="false" ht="14.25" hidden="false" customHeight="true" outlineLevel="0" collapsed="false">
      <c r="A796" s="70" t="s">
        <v>134</v>
      </c>
      <c r="B796" s="72" t="s">
        <v>81</v>
      </c>
      <c r="C796" s="72" t="s">
        <v>2142</v>
      </c>
      <c r="D796" s="72" t="n">
        <v>1000003807</v>
      </c>
      <c r="E796" s="72" t="s">
        <v>2143</v>
      </c>
      <c r="F796" s="74" t="n">
        <v>45289</v>
      </c>
      <c r="G796" s="67" t="str">
        <f aca="false">IF(I796&gt;0,"Targeted Dealer","-")</f>
        <v>Targeted Dealer</v>
      </c>
      <c r="H796" s="67"/>
      <c r="I796" s="68" t="n">
        <v>120</v>
      </c>
      <c r="J796" s="68" t="n">
        <f aca="false">I796/$J$1*($J$1-$E$1)</f>
        <v>120</v>
      </c>
      <c r="K796" s="69" t="n">
        <v>35</v>
      </c>
      <c r="L796" s="69" t="n">
        <f aca="false">I796-K796</f>
        <v>85</v>
      </c>
      <c r="M796" s="69" t="n">
        <f aca="false">IFERROR((K796/J796%),"-")</f>
        <v>29.1666666666667</v>
      </c>
      <c r="N796" s="97" t="n">
        <v>32</v>
      </c>
      <c r="O796" s="98" t="str">
        <f aca="false">IF(F796&lt;=$P$2,"June","")</f>
        <v>June</v>
      </c>
      <c r="P796" s="97" t="n">
        <f aca="false">N796</f>
        <v>32</v>
      </c>
      <c r="Q796" s="99" t="n">
        <f aca="false">K796-P796</f>
        <v>3</v>
      </c>
      <c r="R796" s="98" t="n">
        <f aca="false">IFERROR(IF(O796="May",(K796/P796-1))," ")</f>
        <v>0</v>
      </c>
      <c r="S796" s="100" t="str">
        <f aca="false">IF(N796&gt;0,IF(O796="","-",IF(R796&lt;0%,"DEGROWTH","GROWTH")))</f>
        <v>GROWTH</v>
      </c>
      <c r="T796" s="69" t="n">
        <v>55</v>
      </c>
      <c r="U796" s="101" t="str">
        <f aca="false">IF(F796&lt;=$V$2,"May","")</f>
        <v>May</v>
      </c>
      <c r="V796" s="69" t="n">
        <f aca="false">T796</f>
        <v>55</v>
      </c>
      <c r="W796" s="102" t="n">
        <f aca="false">K796-V796</f>
        <v>-20</v>
      </c>
      <c r="X796" s="103" t="n">
        <f aca="false">IFERROR(IF(U796="June",(K796/V796-1)),0)</f>
        <v>0</v>
      </c>
      <c r="Y796" s="104" t="str">
        <f aca="false">IF(T796&gt;0,IF(U796="","-",IF(X796&lt;0%,"DEGROWTH","GROWTH")))</f>
        <v>GROWTH</v>
      </c>
      <c r="Z796" s="75" t="n">
        <v>0</v>
      </c>
      <c r="AA796" s="70"/>
      <c r="AB796" s="70" t="s">
        <v>133</v>
      </c>
      <c r="AC796" s="70" t="s">
        <v>134</v>
      </c>
      <c r="AD796" s="3"/>
      <c r="AE796" s="3"/>
      <c r="AF796" s="70" t="s">
        <v>134</v>
      </c>
      <c r="AG796" s="121" t="n">
        <f aca="false">IFERROR(INDEX(Last6M_AvgSales_Ref!$B$2:$B$12659,MATCH(D796,Last6M_AvgSales_Ref!$A$2:$A$12659,0)),"")</f>
        <v>51.6666666666667</v>
      </c>
    </row>
    <row r="797" customFormat="false" ht="14.25" hidden="false" customHeight="true" outlineLevel="0" collapsed="false">
      <c r="A797" s="75" t="s">
        <v>134</v>
      </c>
      <c r="B797" s="79" t="s">
        <v>81</v>
      </c>
      <c r="C797" s="79" t="s">
        <v>2144</v>
      </c>
      <c r="D797" s="79" t="n">
        <v>1000003881</v>
      </c>
      <c r="E797" s="79" t="s">
        <v>2145</v>
      </c>
      <c r="F797" s="74" t="n">
        <v>45355</v>
      </c>
      <c r="G797" s="67" t="str">
        <f aca="false">IF(I797&gt;0,"Targeted Dealer","-")</f>
        <v>Targeted Dealer</v>
      </c>
      <c r="H797" s="67"/>
      <c r="I797" s="68" t="n">
        <v>300</v>
      </c>
      <c r="J797" s="68" t="n">
        <f aca="false">I797/$J$1*($J$1-$E$1)</f>
        <v>300</v>
      </c>
      <c r="K797" s="69" t="n">
        <v>169.5</v>
      </c>
      <c r="L797" s="69" t="n">
        <f aca="false">I797-K797</f>
        <v>130.5</v>
      </c>
      <c r="M797" s="69" t="n">
        <f aca="false">IFERROR((K797/J797%),"-")</f>
        <v>56.5</v>
      </c>
      <c r="N797" s="97" t="n">
        <v>157.5</v>
      </c>
      <c r="O797" s="98" t="str">
        <f aca="false">IF(F797&lt;=$P$2,"June","")</f>
        <v>June</v>
      </c>
      <c r="P797" s="97" t="n">
        <f aca="false">N797</f>
        <v>157.5</v>
      </c>
      <c r="Q797" s="99" t="n">
        <f aca="false">K797-P797</f>
        <v>12</v>
      </c>
      <c r="R797" s="98" t="n">
        <f aca="false">IFERROR(IF(O797="May",(K797/P797-1))," ")</f>
        <v>0</v>
      </c>
      <c r="S797" s="100" t="str">
        <f aca="false">IF(N797&gt;0,IF(O797="","-",IF(R797&lt;0%,"DEGROWTH","GROWTH")))</f>
        <v>GROWTH</v>
      </c>
      <c r="T797" s="69" t="n">
        <v>84.5</v>
      </c>
      <c r="U797" s="101" t="str">
        <f aca="false">IF(F797&lt;=$V$2,"May","")</f>
        <v>May</v>
      </c>
      <c r="V797" s="69" t="n">
        <f aca="false">T797</f>
        <v>84.5</v>
      </c>
      <c r="W797" s="102" t="n">
        <f aca="false">K797-V797</f>
        <v>85</v>
      </c>
      <c r="X797" s="103" t="n">
        <f aca="false">IFERROR(IF(U797="June",(K797/V797-1)),0)</f>
        <v>0</v>
      </c>
      <c r="Y797" s="104" t="str">
        <f aca="false">IF(T797&gt;0,IF(U797="","-",IF(X797&lt;0%,"DEGROWTH","GROWTH")))</f>
        <v>GROWTH</v>
      </c>
      <c r="Z797" s="75" t="n">
        <v>0</v>
      </c>
      <c r="AA797" s="70"/>
      <c r="AB797" s="70" t="s">
        <v>133</v>
      </c>
      <c r="AC797" s="75" t="s">
        <v>134</v>
      </c>
      <c r="AD797" s="3"/>
      <c r="AE797" s="3"/>
      <c r="AF797" s="75" t="s">
        <v>134</v>
      </c>
      <c r="AG797" s="121" t="n">
        <f aca="false">IFERROR(INDEX(Last6M_AvgSales_Ref!$B$2:$B$12659,MATCH(D797,Last6M_AvgSales_Ref!$A$2:$A$12659,0)),"")</f>
        <v>138.675</v>
      </c>
    </row>
    <row r="798" customFormat="false" ht="14.25" hidden="false" customHeight="true" outlineLevel="0" collapsed="false">
      <c r="A798" s="75" t="s">
        <v>134</v>
      </c>
      <c r="B798" s="79" t="s">
        <v>81</v>
      </c>
      <c r="C798" s="79" t="s">
        <v>2146</v>
      </c>
      <c r="D798" s="79" t="n">
        <v>1000003904</v>
      </c>
      <c r="E798" s="79" t="s">
        <v>2147</v>
      </c>
      <c r="F798" s="74" t="n">
        <v>45388</v>
      </c>
      <c r="G798" s="67" t="str">
        <f aca="false">IF(I798&gt;0,"Targeted Dealer","-")</f>
        <v>Targeted Dealer</v>
      </c>
      <c r="H798" s="67"/>
      <c r="I798" s="68" t="n">
        <v>70</v>
      </c>
      <c r="J798" s="68" t="n">
        <f aca="false">I798/$J$1*($J$1-$E$1)</f>
        <v>70</v>
      </c>
      <c r="K798" s="69" t="n">
        <v>18</v>
      </c>
      <c r="L798" s="69" t="n">
        <f aca="false">I798-K798</f>
        <v>52</v>
      </c>
      <c r="M798" s="69" t="n">
        <f aca="false">IFERROR((K798/J798%),"-")</f>
        <v>25.7142857142857</v>
      </c>
      <c r="N798" s="97" t="n">
        <v>36.5</v>
      </c>
      <c r="O798" s="98" t="str">
        <f aca="false">IF(F798&lt;=$P$2,"June","")</f>
        <v>June</v>
      </c>
      <c r="P798" s="97" t="n">
        <f aca="false">N798</f>
        <v>36.5</v>
      </c>
      <c r="Q798" s="99" t="n">
        <f aca="false">K798-P798</f>
        <v>-18.5</v>
      </c>
      <c r="R798" s="98" t="n">
        <f aca="false">IFERROR(IF(O798="May",(K798/P798-1))," ")</f>
        <v>0</v>
      </c>
      <c r="S798" s="100" t="str">
        <f aca="false">IF(N798&gt;0,IF(O798="","-",IF(R798&lt;0%,"DEGROWTH","GROWTH")))</f>
        <v>GROWTH</v>
      </c>
      <c r="T798" s="69" t="n">
        <v>51.25</v>
      </c>
      <c r="U798" s="101" t="str">
        <f aca="false">IF(F798&lt;=$V$2,"May","")</f>
        <v>May</v>
      </c>
      <c r="V798" s="69" t="n">
        <f aca="false">T798</f>
        <v>51.25</v>
      </c>
      <c r="W798" s="102" t="n">
        <f aca="false">K798-V798</f>
        <v>-33.25</v>
      </c>
      <c r="X798" s="103" t="n">
        <f aca="false">IFERROR(IF(U798="June",(K798/V798-1)),0)</f>
        <v>0</v>
      </c>
      <c r="Y798" s="104" t="str">
        <f aca="false">IF(T798&gt;0,IF(U798="","-",IF(X798&lt;0%,"DEGROWTH","GROWTH")))</f>
        <v>GROWTH</v>
      </c>
      <c r="Z798" s="75" t="n">
        <v>0</v>
      </c>
      <c r="AA798" s="70"/>
      <c r="AB798" s="70" t="s">
        <v>133</v>
      </c>
      <c r="AC798" s="75" t="s">
        <v>134</v>
      </c>
      <c r="AD798" s="3"/>
      <c r="AE798" s="3"/>
      <c r="AF798" s="75" t="s">
        <v>134</v>
      </c>
      <c r="AG798" s="121" t="n">
        <f aca="false">IFERROR(INDEX(Last6M_AvgSales_Ref!$B$2:$B$12659,MATCH(D798,Last6M_AvgSales_Ref!$A$2:$A$12659,0)),"")</f>
        <v>22.875</v>
      </c>
    </row>
    <row r="799" customFormat="false" ht="14.25" hidden="false" customHeight="true" outlineLevel="0" collapsed="false">
      <c r="A799" s="75" t="s">
        <v>134</v>
      </c>
      <c r="B799" s="79" t="s">
        <v>81</v>
      </c>
      <c r="C799" s="79" t="s">
        <v>2148</v>
      </c>
      <c r="D799" s="79" t="n">
        <v>1000003920</v>
      </c>
      <c r="E799" s="79" t="s">
        <v>2149</v>
      </c>
      <c r="F799" s="74" t="n">
        <v>45409</v>
      </c>
      <c r="G799" s="67" t="str">
        <f aca="false">IF(I799&gt;0,"Targeted Dealer","-")</f>
        <v>Targeted Dealer</v>
      </c>
      <c r="H799" s="67"/>
      <c r="I799" s="68" t="n">
        <v>80</v>
      </c>
      <c r="J799" s="68" t="n">
        <f aca="false">I799/$J$1*($J$1-$E$1)</f>
        <v>80</v>
      </c>
      <c r="K799" s="69" t="n">
        <v>105</v>
      </c>
      <c r="L799" s="69" t="n">
        <f aca="false">I799-K799</f>
        <v>-25</v>
      </c>
      <c r="M799" s="69" t="n">
        <f aca="false">IFERROR((K799/J799%),"-")</f>
        <v>131.25</v>
      </c>
      <c r="N799" s="97" t="n">
        <v>62</v>
      </c>
      <c r="O799" s="98" t="str">
        <f aca="false">IF(F799&lt;=$P$2,"June","")</f>
        <v>June</v>
      </c>
      <c r="P799" s="97" t="n">
        <f aca="false">N799</f>
        <v>62</v>
      </c>
      <c r="Q799" s="99" t="n">
        <f aca="false">K799-P799</f>
        <v>43</v>
      </c>
      <c r="R799" s="98" t="n">
        <f aca="false">IFERROR(IF(O799="May",(K799/P799-1))," ")</f>
        <v>0</v>
      </c>
      <c r="S799" s="100" t="str">
        <f aca="false">IF(N799&gt;0,IF(O799="","-",IF(R799&lt;0%,"DEGROWTH","GROWTH")))</f>
        <v>GROWTH</v>
      </c>
      <c r="T799" s="69" t="n">
        <v>10</v>
      </c>
      <c r="U799" s="101" t="str">
        <f aca="false">IF(F799&lt;=$V$2,"May","")</f>
        <v>May</v>
      </c>
      <c r="V799" s="69" t="n">
        <f aca="false">T799</f>
        <v>10</v>
      </c>
      <c r="W799" s="102" t="n">
        <f aca="false">K799-V799</f>
        <v>95</v>
      </c>
      <c r="X799" s="103" t="n">
        <f aca="false">IFERROR(IF(U799="June",(K799/V799-1)),0)</f>
        <v>0</v>
      </c>
      <c r="Y799" s="104" t="str">
        <f aca="false">IF(T799&gt;0,IF(U799="","-",IF(X799&lt;0%,"DEGROWTH","GROWTH")))</f>
        <v>GROWTH</v>
      </c>
      <c r="Z799" s="75" t="n">
        <v>0</v>
      </c>
      <c r="AA799" s="70"/>
      <c r="AB799" s="70" t="s">
        <v>133</v>
      </c>
      <c r="AC799" s="75" t="s">
        <v>134</v>
      </c>
      <c r="AD799" s="3"/>
      <c r="AE799" s="3"/>
      <c r="AF799" s="75" t="s">
        <v>134</v>
      </c>
      <c r="AG799" s="121" t="n">
        <f aca="false">IFERROR(INDEX(Last6M_AvgSales_Ref!$B$2:$B$12659,MATCH(D799,Last6M_AvgSales_Ref!$A$2:$A$12659,0)),"")</f>
        <v>60.4166666666667</v>
      </c>
    </row>
    <row r="800" customFormat="false" ht="14.25" hidden="false" customHeight="true" outlineLevel="0" collapsed="false">
      <c r="A800" s="75" t="s">
        <v>134</v>
      </c>
      <c r="B800" s="79" t="s">
        <v>81</v>
      </c>
      <c r="C800" s="79" t="s">
        <v>2150</v>
      </c>
      <c r="D800" s="79" t="n">
        <v>1000003936</v>
      </c>
      <c r="E800" s="79" t="s">
        <v>2151</v>
      </c>
      <c r="F800" s="74" t="n">
        <v>45412</v>
      </c>
      <c r="G800" s="67" t="str">
        <f aca="false">IF(I800&gt;0,"Targeted Dealer","-")</f>
        <v>Targeted Dealer</v>
      </c>
      <c r="H800" s="67"/>
      <c r="I800" s="68" t="n">
        <v>30</v>
      </c>
      <c r="J800" s="68" t="n">
        <f aca="false">I800/$J$1*($J$1-$E$1)</f>
        <v>30</v>
      </c>
      <c r="K800" s="69" t="n">
        <v>3</v>
      </c>
      <c r="L800" s="69" t="n">
        <f aca="false">I800-K800</f>
        <v>27</v>
      </c>
      <c r="M800" s="69" t="n">
        <f aca="false">IFERROR((K800/J800%),"-")</f>
        <v>10</v>
      </c>
      <c r="N800" s="97" t="n">
        <v>0</v>
      </c>
      <c r="O800" s="98" t="str">
        <f aca="false">IF(F800&lt;=$P$2,"June","")</f>
        <v>June</v>
      </c>
      <c r="P800" s="97" t="n">
        <f aca="false">N800</f>
        <v>0</v>
      </c>
      <c r="Q800" s="99" t="n">
        <f aca="false">K800-P800</f>
        <v>3</v>
      </c>
      <c r="R800" s="98" t="n">
        <f aca="false">IFERROR(IF(O800="May",(K800/P800-1))," ")</f>
        <v>0</v>
      </c>
      <c r="S800" s="105" t="b">
        <f aca="false">IF(N800&gt;0,IF(O800="","-",IF(R800&lt;0%,"DEGROWTH","GROWTH")))</f>
        <v>0</v>
      </c>
      <c r="T800" s="69" t="n">
        <v>20</v>
      </c>
      <c r="U800" s="101" t="str">
        <f aca="false">IF(F800&lt;=$V$2,"May","")</f>
        <v>May</v>
      </c>
      <c r="V800" s="69" t="n">
        <f aca="false">T800</f>
        <v>20</v>
      </c>
      <c r="W800" s="102" t="n">
        <f aca="false">K800-V800</f>
        <v>-17</v>
      </c>
      <c r="X800" s="103" t="n">
        <f aca="false">IFERROR(IF(U800="June",(K800/V800-1)),0)</f>
        <v>0</v>
      </c>
      <c r="Y800" s="104" t="str">
        <f aca="false">IF(T800&gt;0,IF(U800="","-",IF(X800&lt;0%,"DEGROWTH","GROWTH")))</f>
        <v>GROWTH</v>
      </c>
      <c r="Z800" s="75" t="n">
        <v>0</v>
      </c>
      <c r="AA800" s="70"/>
      <c r="AB800" s="70" t="s">
        <v>133</v>
      </c>
      <c r="AC800" s="75" t="s">
        <v>134</v>
      </c>
      <c r="AD800" s="3"/>
      <c r="AE800" s="3"/>
      <c r="AF800" s="75" t="s">
        <v>134</v>
      </c>
      <c r="AG800" s="121" t="n">
        <f aca="false">IFERROR(INDEX(Last6M_AvgSales_Ref!$B$2:$B$12659,MATCH(D800,Last6M_AvgSales_Ref!$A$2:$A$12659,0)),"")</f>
        <v>5.41666666666667</v>
      </c>
    </row>
    <row r="801" customFormat="false" ht="14.25" hidden="false" customHeight="true" outlineLevel="0" collapsed="false">
      <c r="A801" s="75" t="s">
        <v>134</v>
      </c>
      <c r="B801" s="79" t="s">
        <v>81</v>
      </c>
      <c r="C801" s="79" t="s">
        <v>2152</v>
      </c>
      <c r="D801" s="79" t="n">
        <v>1000004067</v>
      </c>
      <c r="E801" s="79" t="s">
        <v>2153</v>
      </c>
      <c r="F801" s="74" t="n">
        <v>45503</v>
      </c>
      <c r="G801" s="67" t="str">
        <f aca="false">IF(I801&gt;0,"Targeted Dealer","-")</f>
        <v>Targeted Dealer</v>
      </c>
      <c r="H801" s="67"/>
      <c r="I801" s="68" t="n">
        <v>80</v>
      </c>
      <c r="J801" s="68" t="n">
        <f aca="false">I801/$J$1*($J$1-$E$1)</f>
        <v>80</v>
      </c>
      <c r="K801" s="69" t="n">
        <v>20</v>
      </c>
      <c r="L801" s="69" t="n">
        <f aca="false">I801-K801</f>
        <v>60</v>
      </c>
      <c r="M801" s="69" t="n">
        <f aca="false">IFERROR((K801/J801%),"-")</f>
        <v>25</v>
      </c>
      <c r="N801" s="97" t="n">
        <v>0</v>
      </c>
      <c r="O801" s="98" t="str">
        <f aca="false">IF(F801&lt;=$P$2,"June","")</f>
        <v>June</v>
      </c>
      <c r="P801" s="97" t="n">
        <f aca="false">N801</f>
        <v>0</v>
      </c>
      <c r="Q801" s="99" t="n">
        <f aca="false">K801-P801</f>
        <v>20</v>
      </c>
      <c r="R801" s="98" t="n">
        <f aca="false">IFERROR(IF(O801="May",(K801/P801-1))," ")</f>
        <v>0</v>
      </c>
      <c r="S801" s="105" t="b">
        <f aca="false">IF(N801&gt;0,IF(O801="","-",IF(R801&lt;0%,"DEGROWTH","GROWTH")))</f>
        <v>0</v>
      </c>
      <c r="T801" s="69" t="n">
        <v>37.5</v>
      </c>
      <c r="U801" s="101" t="str">
        <f aca="false">IF(F801&lt;=$V$2,"May","")</f>
        <v>May</v>
      </c>
      <c r="V801" s="69" t="n">
        <f aca="false">T801</f>
        <v>37.5</v>
      </c>
      <c r="W801" s="102" t="n">
        <f aca="false">K801-V801</f>
        <v>-17.5</v>
      </c>
      <c r="X801" s="103" t="n">
        <f aca="false">IFERROR(IF(U801="June",(K801/V801-1)),0)</f>
        <v>0</v>
      </c>
      <c r="Y801" s="104" t="str">
        <f aca="false">IF(T801&gt;0,IF(U801="","-",IF(X801&lt;0%,"DEGROWTH","GROWTH")))</f>
        <v>GROWTH</v>
      </c>
      <c r="Z801" s="75" t="n">
        <v>0</v>
      </c>
      <c r="AA801" s="70"/>
      <c r="AB801" s="70" t="s">
        <v>133</v>
      </c>
      <c r="AC801" s="75" t="s">
        <v>134</v>
      </c>
      <c r="AD801" s="3"/>
      <c r="AE801" s="3"/>
      <c r="AF801" s="75" t="s">
        <v>134</v>
      </c>
      <c r="AG801" s="121" t="n">
        <f aca="false">IFERROR(INDEX(Last6M_AvgSales_Ref!$B$2:$B$12659,MATCH(D801,Last6M_AvgSales_Ref!$A$2:$A$12659,0)),"")</f>
        <v>34.1666666666667</v>
      </c>
    </row>
    <row r="802" customFormat="false" ht="14.25" hidden="false" customHeight="true" outlineLevel="0" collapsed="false">
      <c r="A802" s="70" t="s">
        <v>134</v>
      </c>
      <c r="B802" s="72" t="s">
        <v>83</v>
      </c>
      <c r="C802" s="72" t="s">
        <v>2154</v>
      </c>
      <c r="D802" s="72" t="n">
        <v>1000000377</v>
      </c>
      <c r="E802" s="73" t="s">
        <v>2155</v>
      </c>
      <c r="F802" s="74" t="n">
        <v>38385</v>
      </c>
      <c r="G802" s="67" t="str">
        <f aca="false">IF(I802&gt;0,"Targeted Dealer","-")</f>
        <v>Targeted Dealer</v>
      </c>
      <c r="H802" s="67"/>
      <c r="I802" s="68" t="n">
        <v>100</v>
      </c>
      <c r="J802" s="68" t="n">
        <f aca="false">I802/$J$1*($J$1-$E$1)</f>
        <v>100</v>
      </c>
      <c r="K802" s="69" t="n">
        <v>31.5</v>
      </c>
      <c r="L802" s="69" t="n">
        <f aca="false">I802-K802</f>
        <v>68.5</v>
      </c>
      <c r="M802" s="69" t="n">
        <f aca="false">IFERROR((K802/J802%),"-")</f>
        <v>31.5</v>
      </c>
      <c r="N802" s="97" t="n">
        <v>14</v>
      </c>
      <c r="O802" s="98" t="str">
        <f aca="false">IF(F802&lt;=$P$2,"June","")</f>
        <v>June</v>
      </c>
      <c r="P802" s="97" t="n">
        <f aca="false">N802</f>
        <v>14</v>
      </c>
      <c r="Q802" s="99" t="n">
        <f aca="false">K802-P802</f>
        <v>17.5</v>
      </c>
      <c r="R802" s="98" t="n">
        <f aca="false">IFERROR(IF(O802="May",(K802/P802-1))," ")</f>
        <v>0</v>
      </c>
      <c r="S802" s="100" t="str">
        <f aca="false">IF(N802&gt;0,IF(O802="","-",IF(R802&lt;0%,"DEGROWTH","GROWTH")))</f>
        <v>GROWTH</v>
      </c>
      <c r="T802" s="69" t="n">
        <v>62</v>
      </c>
      <c r="U802" s="101" t="str">
        <f aca="false">IF(F802&lt;=$V$2,"May","")</f>
        <v>May</v>
      </c>
      <c r="V802" s="69" t="n">
        <f aca="false">T802</f>
        <v>62</v>
      </c>
      <c r="W802" s="102" t="n">
        <f aca="false">K802-V802</f>
        <v>-30.5</v>
      </c>
      <c r="X802" s="103" t="n">
        <f aca="false">IFERROR(IF(U802="June",(K802/V802-1)),0)</f>
        <v>0</v>
      </c>
      <c r="Y802" s="104" t="str">
        <f aca="false">IF(T802&gt;0,IF(U802="","-",IF(X802&lt;0%,"DEGROWTH","GROWTH")))</f>
        <v>GROWTH</v>
      </c>
      <c r="Z802" s="75" t="n">
        <v>0</v>
      </c>
      <c r="AA802" s="70"/>
      <c r="AB802" s="70" t="s">
        <v>133</v>
      </c>
      <c r="AC802" s="70" t="s">
        <v>134</v>
      </c>
      <c r="AD802" s="3"/>
      <c r="AE802" s="3"/>
      <c r="AF802" s="70" t="s">
        <v>134</v>
      </c>
      <c r="AG802" s="121" t="n">
        <f aca="false">IFERROR(INDEX(Last6M_AvgSales_Ref!$B$2:$B$12659,MATCH(D802,Last6M_AvgSales_Ref!$A$2:$A$12659,0)),"")</f>
        <v>56.9333333333333</v>
      </c>
    </row>
    <row r="803" customFormat="false" ht="14.25" hidden="false" customHeight="true" outlineLevel="0" collapsed="false">
      <c r="A803" s="70" t="s">
        <v>134</v>
      </c>
      <c r="B803" s="72" t="s">
        <v>83</v>
      </c>
      <c r="C803" s="72" t="s">
        <v>2156</v>
      </c>
      <c r="D803" s="72" t="n">
        <v>1000000130</v>
      </c>
      <c r="E803" s="73" t="s">
        <v>2157</v>
      </c>
      <c r="F803" s="74" t="n">
        <v>38443</v>
      </c>
      <c r="G803" s="67" t="str">
        <f aca="false">IF(I803&gt;0,"Targeted Dealer","-")</f>
        <v>Targeted Dealer</v>
      </c>
      <c r="H803" s="67"/>
      <c r="I803" s="68" t="n">
        <v>1000</v>
      </c>
      <c r="J803" s="68" t="n">
        <f aca="false">I803/$J$1*($J$1-$E$1)</f>
        <v>1000</v>
      </c>
      <c r="K803" s="69" t="n">
        <v>966.75</v>
      </c>
      <c r="L803" s="69" t="n">
        <f aca="false">I803-K803</f>
        <v>33.25</v>
      </c>
      <c r="M803" s="69" t="n">
        <f aca="false">IFERROR((K803/J803%),"-")</f>
        <v>96.675</v>
      </c>
      <c r="N803" s="97" t="n">
        <v>926.25</v>
      </c>
      <c r="O803" s="98" t="str">
        <f aca="false">IF(F803&lt;=$P$2,"June","")</f>
        <v>June</v>
      </c>
      <c r="P803" s="97" t="n">
        <f aca="false">N803</f>
        <v>926.25</v>
      </c>
      <c r="Q803" s="99" t="n">
        <f aca="false">K803-P803</f>
        <v>40.5</v>
      </c>
      <c r="R803" s="98" t="n">
        <f aca="false">IFERROR(IF(O803="May",(K803/P803-1))," ")</f>
        <v>0</v>
      </c>
      <c r="S803" s="100" t="str">
        <f aca="false">IF(N803&gt;0,IF(O803="","-",IF(R803&lt;0%,"DEGROWTH","GROWTH")))</f>
        <v>GROWTH</v>
      </c>
      <c r="T803" s="69" t="n">
        <v>0</v>
      </c>
      <c r="U803" s="101" t="str">
        <f aca="false">IF(F803&lt;=$V$2,"May","")</f>
        <v>May</v>
      </c>
      <c r="V803" s="69" t="n">
        <f aca="false">T803</f>
        <v>0</v>
      </c>
      <c r="W803" s="102" t="n">
        <f aca="false">K803-V803</f>
        <v>966.75</v>
      </c>
      <c r="X803" s="103" t="n">
        <f aca="false">IFERROR(IF(U803="June",(K803/V803-1)),0)</f>
        <v>0</v>
      </c>
      <c r="Y803" s="106" t="b">
        <f aca="false">IF(T803&gt;0,IF(U803="","-",IF(X803&lt;0%,"DEGROWTH","GROWTH")))</f>
        <v>0</v>
      </c>
      <c r="Z803" s="75" t="n">
        <v>0</v>
      </c>
      <c r="AA803" s="70"/>
      <c r="AB803" s="70" t="s">
        <v>133</v>
      </c>
      <c r="AC803" s="70" t="s">
        <v>134</v>
      </c>
      <c r="AD803" s="3"/>
      <c r="AE803" s="3"/>
      <c r="AF803" s="70" t="s">
        <v>134</v>
      </c>
      <c r="AG803" s="121" t="n">
        <f aca="false">IFERROR(INDEX(Last6M_AvgSales_Ref!$B$2:$B$12659,MATCH(D803,Last6M_AvgSales_Ref!$A$2:$A$12659,0)),"")</f>
        <v>512.958333333333</v>
      </c>
    </row>
    <row r="804" customFormat="false" ht="14.25" hidden="false" customHeight="true" outlineLevel="0" collapsed="false">
      <c r="A804" s="70" t="s">
        <v>134</v>
      </c>
      <c r="B804" s="72" t="s">
        <v>83</v>
      </c>
      <c r="C804" s="72" t="s">
        <v>2158</v>
      </c>
      <c r="D804" s="72" t="n">
        <v>1000000375</v>
      </c>
      <c r="E804" s="73" t="s">
        <v>2159</v>
      </c>
      <c r="F804" s="74" t="n">
        <v>40196</v>
      </c>
      <c r="G804" s="67" t="str">
        <f aca="false">IF(I804&gt;0,"Targeted Dealer","-")</f>
        <v>Targeted Dealer</v>
      </c>
      <c r="H804" s="67"/>
      <c r="I804" s="68" t="n">
        <v>250</v>
      </c>
      <c r="J804" s="68" t="n">
        <f aca="false">I804/$J$1*($J$1-$E$1)</f>
        <v>250</v>
      </c>
      <c r="K804" s="69" t="n">
        <v>157</v>
      </c>
      <c r="L804" s="69" t="n">
        <f aca="false">I804-K804</f>
        <v>93</v>
      </c>
      <c r="M804" s="69" t="n">
        <f aca="false">IFERROR((K804/J804%),"-")</f>
        <v>62.8</v>
      </c>
      <c r="N804" s="97" t="n">
        <v>141</v>
      </c>
      <c r="O804" s="98" t="str">
        <f aca="false">IF(F804&lt;=$P$2,"June","")</f>
        <v>June</v>
      </c>
      <c r="P804" s="97" t="n">
        <f aca="false">N804</f>
        <v>141</v>
      </c>
      <c r="Q804" s="99" t="n">
        <f aca="false">K804-P804</f>
        <v>16</v>
      </c>
      <c r="R804" s="98" t="n">
        <f aca="false">IFERROR(IF(O804="May",(K804/P804-1))," ")</f>
        <v>0</v>
      </c>
      <c r="S804" s="100" t="str">
        <f aca="false">IF(N804&gt;0,IF(O804="","-",IF(R804&lt;0%,"DEGROWTH","GROWTH")))</f>
        <v>GROWTH</v>
      </c>
      <c r="T804" s="69" t="n">
        <v>87.5</v>
      </c>
      <c r="U804" s="101" t="str">
        <f aca="false">IF(F804&lt;=$V$2,"May","")</f>
        <v>May</v>
      </c>
      <c r="V804" s="69" t="n">
        <f aca="false">T804</f>
        <v>87.5</v>
      </c>
      <c r="W804" s="102" t="n">
        <f aca="false">K804-V804</f>
        <v>69.5</v>
      </c>
      <c r="X804" s="103" t="n">
        <f aca="false">IFERROR(IF(U804="June",(K804/V804-1)),0)</f>
        <v>0</v>
      </c>
      <c r="Y804" s="104" t="str">
        <f aca="false">IF(T804&gt;0,IF(U804="","-",IF(X804&lt;0%,"DEGROWTH","GROWTH")))</f>
        <v>GROWTH</v>
      </c>
      <c r="Z804" s="75" t="n">
        <v>0</v>
      </c>
      <c r="AA804" s="70"/>
      <c r="AB804" s="70" t="s">
        <v>133</v>
      </c>
      <c r="AC804" s="70" t="s">
        <v>134</v>
      </c>
      <c r="AD804" s="3"/>
      <c r="AE804" s="3"/>
      <c r="AF804" s="70" t="s">
        <v>134</v>
      </c>
      <c r="AG804" s="121" t="n">
        <f aca="false">IFERROR(INDEX(Last6M_AvgSales_Ref!$B$2:$B$12659,MATCH(D804,Last6M_AvgSales_Ref!$A$2:$A$12659,0)),"")</f>
        <v>134.333333333333</v>
      </c>
    </row>
    <row r="805" customFormat="false" ht="14.25" hidden="false" customHeight="true" outlineLevel="0" collapsed="false">
      <c r="A805" s="70" t="s">
        <v>134</v>
      </c>
      <c r="B805" s="72" t="s">
        <v>83</v>
      </c>
      <c r="C805" s="72" t="s">
        <v>2160</v>
      </c>
      <c r="D805" s="72" t="n">
        <v>1000000373</v>
      </c>
      <c r="E805" s="73" t="s">
        <v>2161</v>
      </c>
      <c r="F805" s="74" t="n">
        <v>40711</v>
      </c>
      <c r="G805" s="67" t="str">
        <f aca="false">IF(I805&gt;0,"Targeted Dealer","-")</f>
        <v>Targeted Dealer</v>
      </c>
      <c r="H805" s="67"/>
      <c r="I805" s="68" t="n">
        <v>1100</v>
      </c>
      <c r="J805" s="68" t="n">
        <f aca="false">I805/$J$1*($J$1-$E$1)</f>
        <v>1100</v>
      </c>
      <c r="K805" s="69" t="n">
        <v>678.6</v>
      </c>
      <c r="L805" s="69" t="n">
        <f aca="false">I805-K805</f>
        <v>421.4</v>
      </c>
      <c r="M805" s="69" t="n">
        <f aca="false">IFERROR((K805/J805%),"-")</f>
        <v>61.6909090909091</v>
      </c>
      <c r="N805" s="97" t="n">
        <v>843.4</v>
      </c>
      <c r="O805" s="98" t="str">
        <f aca="false">IF(F805&lt;=$P$2,"June","")</f>
        <v>June</v>
      </c>
      <c r="P805" s="97" t="n">
        <f aca="false">N805</f>
        <v>843.4</v>
      </c>
      <c r="Q805" s="99" t="n">
        <f aca="false">K805-P805</f>
        <v>-164.8</v>
      </c>
      <c r="R805" s="98" t="n">
        <f aca="false">IFERROR(IF(O805="May",(K805/P805-1))," ")</f>
        <v>0</v>
      </c>
      <c r="S805" s="100" t="str">
        <f aca="false">IF(N805&gt;0,IF(O805="","-",IF(R805&lt;0%,"DEGROWTH","GROWTH")))</f>
        <v>GROWTH</v>
      </c>
      <c r="T805" s="69" t="n">
        <v>503.3</v>
      </c>
      <c r="U805" s="101" t="str">
        <f aca="false">IF(F805&lt;=$V$2,"May","")</f>
        <v>May</v>
      </c>
      <c r="V805" s="69" t="n">
        <f aca="false">T805</f>
        <v>503.3</v>
      </c>
      <c r="W805" s="102" t="n">
        <f aca="false">K805-V805</f>
        <v>175.3</v>
      </c>
      <c r="X805" s="103" t="n">
        <f aca="false">IFERROR(IF(U805="June",(K805/V805-1)),0)</f>
        <v>0</v>
      </c>
      <c r="Y805" s="104" t="str">
        <f aca="false">IF(T805&gt;0,IF(U805="","-",IF(X805&lt;0%,"DEGROWTH","GROWTH")))</f>
        <v>GROWTH</v>
      </c>
      <c r="Z805" s="75" t="n">
        <v>0</v>
      </c>
      <c r="AA805" s="70"/>
      <c r="AB805" s="70" t="s">
        <v>133</v>
      </c>
      <c r="AC805" s="70" t="s">
        <v>134</v>
      </c>
      <c r="AD805" s="3"/>
      <c r="AE805" s="3"/>
      <c r="AF805" s="70" t="s">
        <v>134</v>
      </c>
      <c r="AG805" s="121" t="n">
        <f aca="false">IFERROR(INDEX(Last6M_AvgSales_Ref!$B$2:$B$12659,MATCH(D805,Last6M_AvgSales_Ref!$A$2:$A$12659,0)),"")</f>
        <v>766.8</v>
      </c>
    </row>
    <row r="806" customFormat="false" ht="14.25" hidden="false" customHeight="true" outlineLevel="0" collapsed="false">
      <c r="A806" s="70" t="s">
        <v>134</v>
      </c>
      <c r="B806" s="72" t="s">
        <v>83</v>
      </c>
      <c r="C806" s="72" t="s">
        <v>2162</v>
      </c>
      <c r="D806" s="72" t="n">
        <v>1000000372</v>
      </c>
      <c r="E806" s="73" t="s">
        <v>2163</v>
      </c>
      <c r="F806" s="74" t="n">
        <v>43237</v>
      </c>
      <c r="G806" s="67" t="str">
        <f aca="false">IF(I806&gt;0,"Targeted Dealer","-")</f>
        <v>Targeted Dealer</v>
      </c>
      <c r="H806" s="67"/>
      <c r="I806" s="68" t="n">
        <v>200</v>
      </c>
      <c r="J806" s="68" t="n">
        <f aca="false">I806/$J$1*($J$1-$E$1)</f>
        <v>200</v>
      </c>
      <c r="K806" s="69" t="n">
        <v>47.9</v>
      </c>
      <c r="L806" s="69" t="n">
        <f aca="false">I806-K806</f>
        <v>152.1</v>
      </c>
      <c r="M806" s="69" t="n">
        <f aca="false">IFERROR((K806/J806%),"-")</f>
        <v>23.95</v>
      </c>
      <c r="N806" s="97" t="n">
        <v>67.5</v>
      </c>
      <c r="O806" s="98" t="str">
        <f aca="false">IF(F806&lt;=$P$2,"June","")</f>
        <v>June</v>
      </c>
      <c r="P806" s="97" t="n">
        <f aca="false">N806</f>
        <v>67.5</v>
      </c>
      <c r="Q806" s="99" t="n">
        <f aca="false">K806-P806</f>
        <v>-19.6</v>
      </c>
      <c r="R806" s="98" t="n">
        <f aca="false">IFERROR(IF(O806="May",(K806/P806-1))," ")</f>
        <v>0</v>
      </c>
      <c r="S806" s="100" t="str">
        <f aca="false">IF(N806&gt;0,IF(O806="","-",IF(R806&lt;0%,"DEGROWTH","GROWTH")))</f>
        <v>GROWTH</v>
      </c>
      <c r="T806" s="69" t="n">
        <v>100.75</v>
      </c>
      <c r="U806" s="101" t="str">
        <f aca="false">IF(F806&lt;=$V$2,"May","")</f>
        <v>May</v>
      </c>
      <c r="V806" s="69" t="n">
        <f aca="false">T806</f>
        <v>100.75</v>
      </c>
      <c r="W806" s="102" t="n">
        <f aca="false">K806-V806</f>
        <v>-52.85</v>
      </c>
      <c r="X806" s="103" t="n">
        <f aca="false">IFERROR(IF(U806="June",(K806/V806-1)),0)</f>
        <v>0</v>
      </c>
      <c r="Y806" s="104" t="str">
        <f aca="false">IF(T806&gt;0,IF(U806="","-",IF(X806&lt;0%,"DEGROWTH","GROWTH")))</f>
        <v>GROWTH</v>
      </c>
      <c r="Z806" s="75" t="n">
        <v>0</v>
      </c>
      <c r="AA806" s="70"/>
      <c r="AB806" s="70" t="s">
        <v>133</v>
      </c>
      <c r="AC806" s="70" t="s">
        <v>134</v>
      </c>
      <c r="AD806" s="3"/>
      <c r="AE806" s="3"/>
      <c r="AF806" s="70" t="s">
        <v>134</v>
      </c>
      <c r="AG806" s="121" t="n">
        <f aca="false">IFERROR(INDEX(Last6M_AvgSales_Ref!$B$2:$B$12659,MATCH(D806,Last6M_AvgSales_Ref!$A$2:$A$12659,0)),"")</f>
        <v>87.625</v>
      </c>
    </row>
    <row r="807" customFormat="false" ht="14.25" hidden="false" customHeight="true" outlineLevel="0" collapsed="false">
      <c r="A807" s="70" t="s">
        <v>134</v>
      </c>
      <c r="B807" s="72" t="s">
        <v>83</v>
      </c>
      <c r="C807" s="72" t="s">
        <v>2164</v>
      </c>
      <c r="D807" s="72" t="n">
        <v>1000001111</v>
      </c>
      <c r="E807" s="73" t="s">
        <v>2165</v>
      </c>
      <c r="F807" s="74" t="n">
        <v>44501</v>
      </c>
      <c r="G807" s="67" t="str">
        <f aca="false">IF(I807&gt;0,"Targeted Dealer","-")</f>
        <v>Targeted Dealer</v>
      </c>
      <c r="H807" s="67"/>
      <c r="I807" s="68" t="n">
        <v>40</v>
      </c>
      <c r="J807" s="68" t="n">
        <f aca="false">I807/$J$1*($J$1-$E$1)</f>
        <v>40</v>
      </c>
      <c r="K807" s="69" t="n">
        <v>0</v>
      </c>
      <c r="L807" s="69" t="n">
        <f aca="false">I807-K807</f>
        <v>40</v>
      </c>
      <c r="M807" s="69" t="n">
        <f aca="false">IFERROR((K807/J807%),"-")</f>
        <v>0</v>
      </c>
      <c r="N807" s="97" t="n">
        <v>0</v>
      </c>
      <c r="O807" s="98" t="str">
        <f aca="false">IF(F807&lt;=$P$2,"June","")</f>
        <v>June</v>
      </c>
      <c r="P807" s="97" t="n">
        <f aca="false">N807</f>
        <v>0</v>
      </c>
      <c r="Q807" s="99" t="n">
        <f aca="false">K807-P807</f>
        <v>0</v>
      </c>
      <c r="R807" s="98" t="n">
        <f aca="false">IFERROR(IF(O807="May",(K807/P807-1))," ")</f>
        <v>0</v>
      </c>
      <c r="S807" s="105" t="b">
        <f aca="false">IF(N807&gt;0,IF(O807="","-",IF(R807&lt;0%,"DEGROWTH","GROWTH")))</f>
        <v>0</v>
      </c>
      <c r="T807" s="69" t="n">
        <v>5</v>
      </c>
      <c r="U807" s="101" t="str">
        <f aca="false">IF(F807&lt;=$V$2,"May","")</f>
        <v>May</v>
      </c>
      <c r="V807" s="69" t="n">
        <f aca="false">T807</f>
        <v>5</v>
      </c>
      <c r="W807" s="102" t="n">
        <f aca="false">K807-V807</f>
        <v>-5</v>
      </c>
      <c r="X807" s="103" t="n">
        <f aca="false">IFERROR(IF(U807="June",(K807/V807-1)),0)</f>
        <v>0</v>
      </c>
      <c r="Y807" s="104" t="str">
        <f aca="false">IF(T807&gt;0,IF(U807="","-",IF(X807&lt;0%,"DEGROWTH","GROWTH")))</f>
        <v>GROWTH</v>
      </c>
      <c r="Z807" s="75" t="n">
        <v>0</v>
      </c>
      <c r="AA807" s="70"/>
      <c r="AB807" s="70" t="s">
        <v>133</v>
      </c>
      <c r="AC807" s="70" t="s">
        <v>134</v>
      </c>
      <c r="AD807" s="3"/>
      <c r="AE807" s="3"/>
      <c r="AF807" s="70" t="s">
        <v>134</v>
      </c>
      <c r="AG807" s="121" t="n">
        <f aca="false">IFERROR(INDEX(Last6M_AvgSales_Ref!$B$2:$B$12659,MATCH(D807,Last6M_AvgSales_Ref!$A$2:$A$12659,0)),"")</f>
        <v>9.58333333333333</v>
      </c>
    </row>
    <row r="808" customFormat="false" ht="14.25" hidden="false" customHeight="true" outlineLevel="0" collapsed="false">
      <c r="A808" s="70" t="s">
        <v>134</v>
      </c>
      <c r="B808" s="72" t="s">
        <v>83</v>
      </c>
      <c r="C808" s="72" t="s">
        <v>296</v>
      </c>
      <c r="D808" s="72" t="n">
        <v>1000003211</v>
      </c>
      <c r="E808" s="72" t="s">
        <v>297</v>
      </c>
      <c r="F808" s="74" t="n">
        <v>44930</v>
      </c>
      <c r="G808" s="67" t="str">
        <f aca="false">IF(I808&gt;0,"Targeted Dealer","-")</f>
        <v>-</v>
      </c>
      <c r="H808" s="67"/>
      <c r="I808" s="68" t="n">
        <v>0</v>
      </c>
      <c r="J808" s="68" t="n">
        <f aca="false">I808/$J$1*($J$1-$E$1)</f>
        <v>0</v>
      </c>
      <c r="K808" s="69" t="n">
        <v>0</v>
      </c>
      <c r="L808" s="69" t="n">
        <f aca="false">I808-K808</f>
        <v>0</v>
      </c>
      <c r="M808" s="69" t="str">
        <f aca="false">IFERROR((K808/J808%),"-")</f>
        <v>-</v>
      </c>
      <c r="N808" s="97" t="n">
        <v>0</v>
      </c>
      <c r="O808" s="98" t="str">
        <f aca="false">IF(F808&lt;=$P$2,"June","")</f>
        <v>June</v>
      </c>
      <c r="P808" s="97" t="n">
        <f aca="false">N808</f>
        <v>0</v>
      </c>
      <c r="Q808" s="99" t="n">
        <f aca="false">K808-P808</f>
        <v>0</v>
      </c>
      <c r="R808" s="98" t="n">
        <f aca="false">IFERROR(IF(O808="May",(K808/P808-1))," ")</f>
        <v>0</v>
      </c>
      <c r="S808" s="105" t="b">
        <f aca="false">IF(N808&gt;0,IF(O808="","-",IF(R808&lt;0%,"DEGROWTH","GROWTH")))</f>
        <v>0</v>
      </c>
      <c r="T808" s="69" t="n">
        <v>0</v>
      </c>
      <c r="U808" s="101" t="str">
        <f aca="false">IF(F808&lt;=$V$2,"May","")</f>
        <v>May</v>
      </c>
      <c r="V808" s="69" t="n">
        <f aca="false">T808</f>
        <v>0</v>
      </c>
      <c r="W808" s="102" t="n">
        <f aca="false">K808-V808</f>
        <v>0</v>
      </c>
      <c r="X808" s="103" t="n">
        <f aca="false">IFERROR(IF(U808="June",(K808/V808-1)),0)</f>
        <v>0</v>
      </c>
      <c r="Y808" s="106" t="b">
        <f aca="false">IF(T808&gt;0,IF(U808="","-",IF(X808&lt;0%,"DEGROWTH","GROWTH")))</f>
        <v>0</v>
      </c>
      <c r="Z808" s="75" t="n">
        <v>0</v>
      </c>
      <c r="AA808" s="70"/>
      <c r="AB808" s="70" t="s">
        <v>133</v>
      </c>
      <c r="AC808" s="70" t="s">
        <v>134</v>
      </c>
      <c r="AD808" s="3"/>
      <c r="AE808" s="3"/>
      <c r="AF808" s="70" t="s">
        <v>134</v>
      </c>
      <c r="AG808" s="121" t="n">
        <f aca="false">IFERROR(INDEX(Last6M_AvgSales_Ref!$B$2:$B$12659,MATCH(D808,Last6M_AvgSales_Ref!$A$2:$A$12659,0)),"")</f>
        <v>16.0833333333333</v>
      </c>
    </row>
    <row r="809" customFormat="false" ht="14.25" hidden="false" customHeight="true" outlineLevel="0" collapsed="false">
      <c r="A809" s="75" t="s">
        <v>134</v>
      </c>
      <c r="B809" s="79" t="s">
        <v>83</v>
      </c>
      <c r="C809" s="79" t="s">
        <v>2166</v>
      </c>
      <c r="D809" s="79" t="n">
        <v>1000003863</v>
      </c>
      <c r="E809" s="79" t="s">
        <v>2167</v>
      </c>
      <c r="F809" s="74" t="n">
        <v>45338</v>
      </c>
      <c r="G809" s="67" t="str">
        <f aca="false">IF(I809&gt;0,"Targeted Dealer","-")</f>
        <v>Targeted Dealer</v>
      </c>
      <c r="H809" s="67"/>
      <c r="I809" s="68" t="n">
        <v>50</v>
      </c>
      <c r="J809" s="68" t="n">
        <f aca="false">I809/$J$1*($J$1-$E$1)</f>
        <v>50</v>
      </c>
      <c r="K809" s="69" t="n">
        <v>10</v>
      </c>
      <c r="L809" s="69" t="n">
        <f aca="false">I809-K809</f>
        <v>40</v>
      </c>
      <c r="M809" s="69" t="n">
        <f aca="false">IFERROR((K809/J809%),"-")</f>
        <v>20</v>
      </c>
      <c r="N809" s="97" t="n">
        <v>0</v>
      </c>
      <c r="O809" s="98" t="str">
        <f aca="false">IF(F809&lt;=$P$2,"June","")</f>
        <v>June</v>
      </c>
      <c r="P809" s="97" t="n">
        <f aca="false">N809</f>
        <v>0</v>
      </c>
      <c r="Q809" s="99" t="n">
        <f aca="false">K809-P809</f>
        <v>10</v>
      </c>
      <c r="R809" s="98" t="n">
        <f aca="false">IFERROR(IF(O809="May",(K809/P809-1))," ")</f>
        <v>0</v>
      </c>
      <c r="S809" s="105" t="b">
        <f aca="false">IF(N809&gt;0,IF(O809="","-",IF(R809&lt;0%,"DEGROWTH","GROWTH")))</f>
        <v>0</v>
      </c>
      <c r="T809" s="69" t="n">
        <v>15</v>
      </c>
      <c r="U809" s="101" t="str">
        <f aca="false">IF(F809&lt;=$V$2,"May","")</f>
        <v>May</v>
      </c>
      <c r="V809" s="69" t="n">
        <f aca="false">T809</f>
        <v>15</v>
      </c>
      <c r="W809" s="102" t="n">
        <f aca="false">K809-V809</f>
        <v>-5</v>
      </c>
      <c r="X809" s="103" t="n">
        <f aca="false">IFERROR(IF(U809="June",(K809/V809-1)),0)</f>
        <v>0</v>
      </c>
      <c r="Y809" s="104" t="str">
        <f aca="false">IF(T809&gt;0,IF(U809="","-",IF(X809&lt;0%,"DEGROWTH","GROWTH")))</f>
        <v>GROWTH</v>
      </c>
      <c r="Z809" s="75" t="n">
        <v>0</v>
      </c>
      <c r="AA809" s="70"/>
      <c r="AB809" s="70" t="s">
        <v>133</v>
      </c>
      <c r="AC809" s="75" t="s">
        <v>134</v>
      </c>
      <c r="AD809" s="3"/>
      <c r="AE809" s="3"/>
      <c r="AF809" s="75" t="s">
        <v>134</v>
      </c>
      <c r="AG809" s="121" t="n">
        <f aca="false">IFERROR(INDEX(Last6M_AvgSales_Ref!$B$2:$B$12659,MATCH(D809,Last6M_AvgSales_Ref!$A$2:$A$12659,0)),"")</f>
        <v>18.3333333333333</v>
      </c>
    </row>
    <row r="810" customFormat="false" ht="14.25" hidden="false" customHeight="true" outlineLevel="0" collapsed="false">
      <c r="A810" s="75" t="s">
        <v>134</v>
      </c>
      <c r="B810" s="79" t="s">
        <v>83</v>
      </c>
      <c r="C810" s="79" t="s">
        <v>298</v>
      </c>
      <c r="D810" s="79" t="n">
        <v>1000003895</v>
      </c>
      <c r="E810" s="79" t="s">
        <v>299</v>
      </c>
      <c r="F810" s="74" t="n">
        <v>45377</v>
      </c>
      <c r="G810" s="67" t="str">
        <f aca="false">IF(I810&gt;0,"Targeted Dealer","-")</f>
        <v>-</v>
      </c>
      <c r="H810" s="67"/>
      <c r="I810" s="68" t="n">
        <v>0</v>
      </c>
      <c r="J810" s="68" t="n">
        <f aca="false">I810/$J$1*($J$1-$E$1)</f>
        <v>0</v>
      </c>
      <c r="K810" s="69" t="n">
        <v>0</v>
      </c>
      <c r="L810" s="69" t="n">
        <f aca="false">I810-K810</f>
        <v>0</v>
      </c>
      <c r="M810" s="69" t="str">
        <f aca="false">IFERROR((K810/J810%),"-")</f>
        <v>-</v>
      </c>
      <c r="N810" s="97" t="n">
        <v>0</v>
      </c>
      <c r="O810" s="98" t="str">
        <f aca="false">IF(F810&lt;=$P$2,"June","")</f>
        <v>June</v>
      </c>
      <c r="P810" s="97" t="n">
        <f aca="false">N810</f>
        <v>0</v>
      </c>
      <c r="Q810" s="99" t="n">
        <f aca="false">K810-P810</f>
        <v>0</v>
      </c>
      <c r="R810" s="98" t="n">
        <f aca="false">IFERROR(IF(O810="May",(K810/P810-1))," ")</f>
        <v>0</v>
      </c>
      <c r="S810" s="105" t="b">
        <f aca="false">IF(N810&gt;0,IF(O810="","-",IF(R810&lt;0%,"DEGROWTH","GROWTH")))</f>
        <v>0</v>
      </c>
      <c r="T810" s="69" t="n">
        <v>21</v>
      </c>
      <c r="U810" s="101" t="str">
        <f aca="false">IF(F810&lt;=$V$2,"May","")</f>
        <v>May</v>
      </c>
      <c r="V810" s="69" t="n">
        <f aca="false">T810</f>
        <v>21</v>
      </c>
      <c r="W810" s="102" t="n">
        <f aca="false">K810-V810</f>
        <v>-21</v>
      </c>
      <c r="X810" s="103" t="n">
        <f aca="false">IFERROR(IF(U810="June",(K810/V810-1)),0)</f>
        <v>0</v>
      </c>
      <c r="Y810" s="104" t="str">
        <f aca="false">IF(T810&gt;0,IF(U810="","-",IF(X810&lt;0%,"DEGROWTH","GROWTH")))</f>
        <v>GROWTH</v>
      </c>
      <c r="Z810" s="75" t="n">
        <v>0</v>
      </c>
      <c r="AA810" s="70"/>
      <c r="AB810" s="70" t="s">
        <v>133</v>
      </c>
      <c r="AC810" s="75" t="s">
        <v>134</v>
      </c>
      <c r="AD810" s="3"/>
      <c r="AE810" s="3"/>
      <c r="AF810" s="75" t="s">
        <v>134</v>
      </c>
      <c r="AG810" s="121" t="n">
        <f aca="false">IFERROR(INDEX(Last6M_AvgSales_Ref!$B$2:$B$12659,MATCH(D810,Last6M_AvgSales_Ref!$A$2:$A$12659,0)),"")</f>
        <v>0.833333333333333</v>
      </c>
    </row>
    <row r="811" customFormat="false" ht="14.25" hidden="false" customHeight="true" outlineLevel="0" collapsed="false">
      <c r="A811" s="70" t="s">
        <v>134</v>
      </c>
      <c r="B811" s="72" t="s">
        <v>84</v>
      </c>
      <c r="C811" s="72" t="s">
        <v>2168</v>
      </c>
      <c r="D811" s="72" t="n">
        <v>1000000437</v>
      </c>
      <c r="E811" s="73" t="s">
        <v>2169</v>
      </c>
      <c r="F811" s="74" t="n">
        <v>38385</v>
      </c>
      <c r="G811" s="67" t="str">
        <f aca="false">IF(I811&gt;0,"Targeted Dealer","-")</f>
        <v>Targeted Dealer</v>
      </c>
      <c r="H811" s="67"/>
      <c r="I811" s="68" t="n">
        <v>40</v>
      </c>
      <c r="J811" s="68" t="n">
        <f aca="false">I811/$J$1*($J$1-$E$1)</f>
        <v>40</v>
      </c>
      <c r="K811" s="69" t="n">
        <v>34.5</v>
      </c>
      <c r="L811" s="69" t="n">
        <f aca="false">I811-K811</f>
        <v>5.5</v>
      </c>
      <c r="M811" s="69" t="n">
        <f aca="false">IFERROR((K811/J811%),"-")</f>
        <v>86.25</v>
      </c>
      <c r="N811" s="97" t="n">
        <v>15</v>
      </c>
      <c r="O811" s="98" t="str">
        <f aca="false">IF(F811&lt;=$P$2,"June","")</f>
        <v>June</v>
      </c>
      <c r="P811" s="97" t="n">
        <f aca="false">N811</f>
        <v>15</v>
      </c>
      <c r="Q811" s="99" t="n">
        <f aca="false">K811-P811</f>
        <v>19.5</v>
      </c>
      <c r="R811" s="98" t="n">
        <f aca="false">IFERROR(IF(O811="May",(K811/P811-1))," ")</f>
        <v>0</v>
      </c>
      <c r="S811" s="100" t="str">
        <f aca="false">IF(N811&gt;0,IF(O811="","-",IF(R811&lt;0%,"DEGROWTH","GROWTH")))</f>
        <v>GROWTH</v>
      </c>
      <c r="T811" s="69" t="n">
        <v>0</v>
      </c>
      <c r="U811" s="101" t="str">
        <f aca="false">IF(F811&lt;=$V$2,"May","")</f>
        <v>May</v>
      </c>
      <c r="V811" s="69" t="n">
        <f aca="false">T811</f>
        <v>0</v>
      </c>
      <c r="W811" s="102" t="n">
        <f aca="false">K811-V811</f>
        <v>34.5</v>
      </c>
      <c r="X811" s="103" t="n">
        <f aca="false">IFERROR(IF(U811="June",(K811/V811-1)),0)</f>
        <v>0</v>
      </c>
      <c r="Y811" s="106" t="b">
        <f aca="false">IF(T811&gt;0,IF(U811="","-",IF(X811&lt;0%,"DEGROWTH","GROWTH")))</f>
        <v>0</v>
      </c>
      <c r="Z811" s="75" t="n">
        <v>0</v>
      </c>
      <c r="AA811" s="70"/>
      <c r="AB811" s="70" t="s">
        <v>133</v>
      </c>
      <c r="AC811" s="70" t="s">
        <v>134</v>
      </c>
      <c r="AD811" s="3"/>
      <c r="AE811" s="3"/>
      <c r="AF811" s="70" t="s">
        <v>134</v>
      </c>
      <c r="AG811" s="121" t="n">
        <f aca="false">IFERROR(INDEX(Last6M_AvgSales_Ref!$B$2:$B$12659,MATCH(D811,Last6M_AvgSales_Ref!$A$2:$A$12659,0)),"")</f>
        <v>11.8333333333333</v>
      </c>
    </row>
    <row r="812" customFormat="false" ht="14.25" hidden="false" customHeight="true" outlineLevel="0" collapsed="false">
      <c r="A812" s="70" t="s">
        <v>134</v>
      </c>
      <c r="B812" s="72" t="s">
        <v>84</v>
      </c>
      <c r="C812" s="72" t="s">
        <v>2170</v>
      </c>
      <c r="D812" s="72" t="n">
        <v>1000000140</v>
      </c>
      <c r="E812" s="73" t="s">
        <v>2171</v>
      </c>
      <c r="F812" s="74" t="n">
        <v>38443</v>
      </c>
      <c r="G812" s="67" t="str">
        <f aca="false">IF(I812&gt;0,"Targeted Dealer","-")</f>
        <v>Targeted Dealer</v>
      </c>
      <c r="H812" s="67"/>
      <c r="I812" s="68" t="n">
        <v>1920</v>
      </c>
      <c r="J812" s="68" t="n">
        <f aca="false">I812/$J$1*($J$1-$E$1)</f>
        <v>1920</v>
      </c>
      <c r="K812" s="69" t="n">
        <v>678.45</v>
      </c>
      <c r="L812" s="69" t="n">
        <f aca="false">I812-K812</f>
        <v>1241.55</v>
      </c>
      <c r="M812" s="69" t="n">
        <f aca="false">IFERROR((K812/J812%),"-")</f>
        <v>35.3359375</v>
      </c>
      <c r="N812" s="97" t="n">
        <v>0</v>
      </c>
      <c r="O812" s="98" t="str">
        <f aca="false">IF(F812&lt;=$P$2,"June","")</f>
        <v>June</v>
      </c>
      <c r="P812" s="97" t="n">
        <f aca="false">N812</f>
        <v>0</v>
      </c>
      <c r="Q812" s="99" t="n">
        <f aca="false">K812-P812</f>
        <v>678.45</v>
      </c>
      <c r="R812" s="98" t="n">
        <f aca="false">IFERROR(IF(O812="May",(K812/P812-1))," ")</f>
        <v>0</v>
      </c>
      <c r="S812" s="105" t="b">
        <f aca="false">IF(N812&gt;0,IF(O812="","-",IF(R812&lt;0%,"DEGROWTH","GROWTH")))</f>
        <v>0</v>
      </c>
      <c r="T812" s="69" t="n">
        <v>1205.95</v>
      </c>
      <c r="U812" s="101" t="str">
        <f aca="false">IF(F812&lt;=$V$2,"May","")</f>
        <v>May</v>
      </c>
      <c r="V812" s="69" t="n">
        <f aca="false">T812</f>
        <v>1205.95</v>
      </c>
      <c r="W812" s="102" t="n">
        <f aca="false">K812-V812</f>
        <v>-527.5</v>
      </c>
      <c r="X812" s="103" t="n">
        <f aca="false">IFERROR(IF(U812="June",(K812/V812-1)),0)</f>
        <v>0</v>
      </c>
      <c r="Y812" s="104" t="str">
        <f aca="false">IF(T812&gt;0,IF(U812="","-",IF(X812&lt;0%,"DEGROWTH","GROWTH")))</f>
        <v>GROWTH</v>
      </c>
      <c r="Z812" s="75" t="n">
        <v>0</v>
      </c>
      <c r="AA812" s="70"/>
      <c r="AB812" s="70" t="s">
        <v>133</v>
      </c>
      <c r="AC812" s="70" t="s">
        <v>134</v>
      </c>
      <c r="AD812" s="3"/>
      <c r="AE812" s="3"/>
      <c r="AF812" s="70" t="s">
        <v>134</v>
      </c>
      <c r="AG812" s="121" t="n">
        <f aca="false">IFERROR(INDEX(Last6M_AvgSales_Ref!$B$2:$B$12659,MATCH(D812,Last6M_AvgSales_Ref!$A$2:$A$12659,0)),"")</f>
        <v>553.675</v>
      </c>
    </row>
    <row r="813" customFormat="false" ht="14.25" hidden="false" customHeight="true" outlineLevel="0" collapsed="false">
      <c r="A813" s="70" t="s">
        <v>134</v>
      </c>
      <c r="B813" s="72" t="s">
        <v>84</v>
      </c>
      <c r="C813" s="72" t="s">
        <v>2172</v>
      </c>
      <c r="D813" s="72" t="n">
        <v>1000000434</v>
      </c>
      <c r="E813" s="73" t="s">
        <v>2173</v>
      </c>
      <c r="F813" s="74" t="n">
        <v>39220</v>
      </c>
      <c r="G813" s="67" t="str">
        <f aca="false">IF(I813&gt;0,"Targeted Dealer","-")</f>
        <v>Targeted Dealer</v>
      </c>
      <c r="H813" s="67"/>
      <c r="I813" s="68" t="n">
        <v>80</v>
      </c>
      <c r="J813" s="68" t="n">
        <f aca="false">I813/$J$1*($J$1-$E$1)</f>
        <v>80</v>
      </c>
      <c r="K813" s="69" t="n">
        <v>50</v>
      </c>
      <c r="L813" s="69" t="n">
        <f aca="false">I813-K813</f>
        <v>30</v>
      </c>
      <c r="M813" s="69" t="n">
        <f aca="false">IFERROR((K813/J813%),"-")</f>
        <v>62.5</v>
      </c>
      <c r="N813" s="97" t="n">
        <v>60</v>
      </c>
      <c r="O813" s="98" t="str">
        <f aca="false">IF(F813&lt;=$P$2,"June","")</f>
        <v>June</v>
      </c>
      <c r="P813" s="97" t="n">
        <f aca="false">N813</f>
        <v>60</v>
      </c>
      <c r="Q813" s="99" t="n">
        <f aca="false">K813-P813</f>
        <v>-10</v>
      </c>
      <c r="R813" s="98" t="n">
        <f aca="false">IFERROR(IF(O813="May",(K813/P813-1))," ")</f>
        <v>0</v>
      </c>
      <c r="S813" s="100" t="str">
        <f aca="false">IF(N813&gt;0,IF(O813="","-",IF(R813&lt;0%,"DEGROWTH","GROWTH")))</f>
        <v>GROWTH</v>
      </c>
      <c r="T813" s="69" t="n">
        <v>37</v>
      </c>
      <c r="U813" s="101" t="str">
        <f aca="false">IF(F813&lt;=$V$2,"May","")</f>
        <v>May</v>
      </c>
      <c r="V813" s="69" t="n">
        <f aca="false">T813</f>
        <v>37</v>
      </c>
      <c r="W813" s="102" t="n">
        <f aca="false">K813-V813</f>
        <v>13</v>
      </c>
      <c r="X813" s="103" t="n">
        <f aca="false">IFERROR(IF(U813="June",(K813/V813-1)),0)</f>
        <v>0</v>
      </c>
      <c r="Y813" s="104" t="str">
        <f aca="false">IF(T813&gt;0,IF(U813="","-",IF(X813&lt;0%,"DEGROWTH","GROWTH")))</f>
        <v>GROWTH</v>
      </c>
      <c r="Z813" s="75" t="n">
        <v>0</v>
      </c>
      <c r="AA813" s="70"/>
      <c r="AB813" s="70" t="s">
        <v>133</v>
      </c>
      <c r="AC813" s="70" t="s">
        <v>134</v>
      </c>
      <c r="AD813" s="3"/>
      <c r="AE813" s="3"/>
      <c r="AF813" s="70" t="s">
        <v>134</v>
      </c>
      <c r="AG813" s="121" t="n">
        <f aca="false">IFERROR(INDEX(Last6M_AvgSales_Ref!$B$2:$B$12659,MATCH(D813,Last6M_AvgSales_Ref!$A$2:$A$12659,0)),"")</f>
        <v>41.6666666666667</v>
      </c>
    </row>
    <row r="814" customFormat="false" ht="14.25" hidden="false" customHeight="true" outlineLevel="0" collapsed="false">
      <c r="A814" s="70" t="s">
        <v>134</v>
      </c>
      <c r="B814" s="72" t="s">
        <v>84</v>
      </c>
      <c r="C814" s="72" t="s">
        <v>2174</v>
      </c>
      <c r="D814" s="72" t="n">
        <v>1000000432</v>
      </c>
      <c r="E814" s="73" t="s">
        <v>2175</v>
      </c>
      <c r="F814" s="74" t="n">
        <v>39316</v>
      </c>
      <c r="G814" s="67" t="str">
        <f aca="false">IF(I814&gt;0,"Targeted Dealer","-")</f>
        <v>Targeted Dealer</v>
      </c>
      <c r="H814" s="67"/>
      <c r="I814" s="68" t="n">
        <v>320</v>
      </c>
      <c r="J814" s="68" t="n">
        <f aca="false">I814/$J$1*($J$1-$E$1)</f>
        <v>320</v>
      </c>
      <c r="K814" s="69" t="n">
        <v>77.5</v>
      </c>
      <c r="L814" s="69" t="n">
        <f aca="false">I814-K814</f>
        <v>242.5</v>
      </c>
      <c r="M814" s="69" t="n">
        <f aca="false">IFERROR((K814/J814%),"-")</f>
        <v>24.21875</v>
      </c>
      <c r="N814" s="97" t="n">
        <v>113.95</v>
      </c>
      <c r="O814" s="98" t="str">
        <f aca="false">IF(F814&lt;=$P$2,"June","")</f>
        <v>June</v>
      </c>
      <c r="P814" s="97" t="n">
        <f aca="false">N814</f>
        <v>113.95</v>
      </c>
      <c r="Q814" s="99" t="n">
        <f aca="false">K814-P814</f>
        <v>-36.45</v>
      </c>
      <c r="R814" s="98" t="n">
        <f aca="false">IFERROR(IF(O814="May",(K814/P814-1))," ")</f>
        <v>0</v>
      </c>
      <c r="S814" s="100" t="str">
        <f aca="false">IF(N814&gt;0,IF(O814="","-",IF(R814&lt;0%,"DEGROWTH","GROWTH")))</f>
        <v>GROWTH</v>
      </c>
      <c r="T814" s="69" t="n">
        <v>160</v>
      </c>
      <c r="U814" s="101" t="str">
        <f aca="false">IF(F814&lt;=$V$2,"May","")</f>
        <v>May</v>
      </c>
      <c r="V814" s="69" t="n">
        <f aca="false">T814</f>
        <v>160</v>
      </c>
      <c r="W814" s="102" t="n">
        <f aca="false">K814-V814</f>
        <v>-82.5</v>
      </c>
      <c r="X814" s="103" t="n">
        <f aca="false">IFERROR(IF(U814="June",(K814/V814-1)),0)</f>
        <v>0</v>
      </c>
      <c r="Y814" s="104" t="str">
        <f aca="false">IF(T814&gt;0,IF(U814="","-",IF(X814&lt;0%,"DEGROWTH","GROWTH")))</f>
        <v>GROWTH</v>
      </c>
      <c r="Z814" s="75" t="n">
        <v>0</v>
      </c>
      <c r="AA814" s="70"/>
      <c r="AB814" s="70" t="s">
        <v>133</v>
      </c>
      <c r="AC814" s="70" t="s">
        <v>134</v>
      </c>
      <c r="AD814" s="3"/>
      <c r="AE814" s="3"/>
      <c r="AF814" s="70" t="s">
        <v>134</v>
      </c>
      <c r="AG814" s="121" t="n">
        <f aca="false">IFERROR(INDEX(Last6M_AvgSales_Ref!$B$2:$B$12659,MATCH(D814,Last6M_AvgSales_Ref!$A$2:$A$12659,0)),"")</f>
        <v>140.858333333333</v>
      </c>
    </row>
    <row r="815" customFormat="false" ht="14.25" hidden="false" customHeight="true" outlineLevel="0" collapsed="false">
      <c r="A815" s="70" t="s">
        <v>134</v>
      </c>
      <c r="B815" s="72" t="s">
        <v>84</v>
      </c>
      <c r="C815" s="72" t="s">
        <v>2176</v>
      </c>
      <c r="D815" s="72" t="n">
        <v>1000000428</v>
      </c>
      <c r="E815" s="73" t="s">
        <v>2177</v>
      </c>
      <c r="F815" s="74" t="n">
        <v>39609</v>
      </c>
      <c r="G815" s="67" t="str">
        <f aca="false">IF(I815&gt;0,"Targeted Dealer","-")</f>
        <v>Targeted Dealer</v>
      </c>
      <c r="H815" s="67"/>
      <c r="I815" s="68" t="n">
        <v>100</v>
      </c>
      <c r="J815" s="68" t="n">
        <f aca="false">I815/$J$1*($J$1-$E$1)</f>
        <v>100</v>
      </c>
      <c r="K815" s="69" t="n">
        <v>26</v>
      </c>
      <c r="L815" s="69" t="n">
        <f aca="false">I815-K815</f>
        <v>74</v>
      </c>
      <c r="M815" s="69" t="n">
        <f aca="false">IFERROR((K815/J815%),"-")</f>
        <v>26</v>
      </c>
      <c r="N815" s="97" t="n">
        <v>26</v>
      </c>
      <c r="O815" s="98" t="str">
        <f aca="false">IF(F815&lt;=$P$2,"June","")</f>
        <v>June</v>
      </c>
      <c r="P815" s="97" t="n">
        <f aca="false">N815</f>
        <v>26</v>
      </c>
      <c r="Q815" s="99" t="n">
        <f aca="false">K815-P815</f>
        <v>0</v>
      </c>
      <c r="R815" s="98" t="n">
        <f aca="false">IFERROR(IF(O815="May",(K815/P815-1))," ")</f>
        <v>0</v>
      </c>
      <c r="S815" s="100" t="str">
        <f aca="false">IF(N815&gt;0,IF(O815="","-",IF(R815&lt;0%,"DEGROWTH","GROWTH")))</f>
        <v>GROWTH</v>
      </c>
      <c r="T815" s="69" t="n">
        <v>26</v>
      </c>
      <c r="U815" s="101" t="str">
        <f aca="false">IF(F815&lt;=$V$2,"May","")</f>
        <v>May</v>
      </c>
      <c r="V815" s="69" t="n">
        <f aca="false">T815</f>
        <v>26</v>
      </c>
      <c r="W815" s="102" t="n">
        <f aca="false">K815-V815</f>
        <v>0</v>
      </c>
      <c r="X815" s="103" t="n">
        <f aca="false">IFERROR(IF(U815="June",(K815/V815-1)),0)</f>
        <v>0</v>
      </c>
      <c r="Y815" s="104" t="str">
        <f aca="false">IF(T815&gt;0,IF(U815="","-",IF(X815&lt;0%,"DEGROWTH","GROWTH")))</f>
        <v>GROWTH</v>
      </c>
      <c r="Z815" s="75" t="n">
        <v>0</v>
      </c>
      <c r="AA815" s="70"/>
      <c r="AB815" s="70" t="s">
        <v>133</v>
      </c>
      <c r="AC815" s="70" t="s">
        <v>134</v>
      </c>
      <c r="AD815" s="3"/>
      <c r="AE815" s="3"/>
      <c r="AF815" s="70" t="s">
        <v>134</v>
      </c>
      <c r="AG815" s="121" t="n">
        <f aca="false">IFERROR(INDEX(Last6M_AvgSales_Ref!$B$2:$B$12659,MATCH(D815,Last6M_AvgSales_Ref!$A$2:$A$12659,0)),"")</f>
        <v>57.8333333333333</v>
      </c>
    </row>
    <row r="816" customFormat="false" ht="14.25" hidden="false" customHeight="true" outlineLevel="0" collapsed="false">
      <c r="A816" s="70" t="s">
        <v>134</v>
      </c>
      <c r="B816" s="72" t="s">
        <v>84</v>
      </c>
      <c r="C816" s="72" t="s">
        <v>2178</v>
      </c>
      <c r="D816" s="72" t="n">
        <v>1000000442</v>
      </c>
      <c r="E816" s="73" t="s">
        <v>2179</v>
      </c>
      <c r="F816" s="74" t="n">
        <v>40024</v>
      </c>
      <c r="G816" s="67" t="str">
        <f aca="false">IF(I816&gt;0,"Targeted Dealer","-")</f>
        <v>Targeted Dealer</v>
      </c>
      <c r="H816" s="67"/>
      <c r="I816" s="68" t="n">
        <v>490</v>
      </c>
      <c r="J816" s="68" t="n">
        <f aca="false">I816/$J$1*($J$1-$E$1)</f>
        <v>490</v>
      </c>
      <c r="K816" s="69" t="n">
        <v>220</v>
      </c>
      <c r="L816" s="69" t="n">
        <f aca="false">I816-K816</f>
        <v>270</v>
      </c>
      <c r="M816" s="69" t="n">
        <f aca="false">IFERROR((K816/J816%),"-")</f>
        <v>44.8979591836735</v>
      </c>
      <c r="N816" s="97" t="n">
        <v>205</v>
      </c>
      <c r="O816" s="98" t="str">
        <f aca="false">IF(F816&lt;=$P$2,"June","")</f>
        <v>June</v>
      </c>
      <c r="P816" s="97" t="n">
        <f aca="false">N816</f>
        <v>205</v>
      </c>
      <c r="Q816" s="99" t="n">
        <f aca="false">K816-P816</f>
        <v>15</v>
      </c>
      <c r="R816" s="98" t="n">
        <f aca="false">IFERROR(IF(O816="May",(K816/P816-1))," ")</f>
        <v>0</v>
      </c>
      <c r="S816" s="100" t="str">
        <f aca="false">IF(N816&gt;0,IF(O816="","-",IF(R816&lt;0%,"DEGROWTH","GROWTH")))</f>
        <v>GROWTH</v>
      </c>
      <c r="T816" s="69" t="n">
        <v>222</v>
      </c>
      <c r="U816" s="101" t="str">
        <f aca="false">IF(F816&lt;=$V$2,"May","")</f>
        <v>May</v>
      </c>
      <c r="V816" s="69" t="n">
        <f aca="false">T816</f>
        <v>222</v>
      </c>
      <c r="W816" s="102" t="n">
        <f aca="false">K816-V816</f>
        <v>-2</v>
      </c>
      <c r="X816" s="103" t="n">
        <f aca="false">IFERROR(IF(U816="June",(K816/V816-1)),0)</f>
        <v>0</v>
      </c>
      <c r="Y816" s="104" t="str">
        <f aca="false">IF(T816&gt;0,IF(U816="","-",IF(X816&lt;0%,"DEGROWTH","GROWTH")))</f>
        <v>GROWTH</v>
      </c>
      <c r="Z816" s="75" t="n">
        <v>0</v>
      </c>
      <c r="AA816" s="70"/>
      <c r="AB816" s="70" t="s">
        <v>133</v>
      </c>
      <c r="AC816" s="70" t="s">
        <v>134</v>
      </c>
      <c r="AD816" s="3"/>
      <c r="AE816" s="3"/>
      <c r="AF816" s="70" t="s">
        <v>134</v>
      </c>
      <c r="AG816" s="121" t="n">
        <f aca="false">IFERROR(INDEX(Last6M_AvgSales_Ref!$B$2:$B$12659,MATCH(D816,Last6M_AvgSales_Ref!$A$2:$A$12659,0)),"")</f>
        <v>294.433333333333</v>
      </c>
    </row>
    <row r="817" customFormat="false" ht="14.25" hidden="false" customHeight="true" outlineLevel="0" collapsed="false">
      <c r="A817" s="70" t="s">
        <v>134</v>
      </c>
      <c r="B817" s="72" t="s">
        <v>84</v>
      </c>
      <c r="C817" s="72" t="s">
        <v>2180</v>
      </c>
      <c r="D817" s="72" t="n">
        <v>1000000439</v>
      </c>
      <c r="E817" s="73" t="s">
        <v>2181</v>
      </c>
      <c r="F817" s="74" t="n">
        <v>42921</v>
      </c>
      <c r="G817" s="67" t="str">
        <f aca="false">IF(I817&gt;0,"Targeted Dealer","-")</f>
        <v>Targeted Dealer</v>
      </c>
      <c r="H817" s="67"/>
      <c r="I817" s="68" t="n">
        <v>300</v>
      </c>
      <c r="J817" s="68" t="n">
        <f aca="false">I817/$J$1*($J$1-$E$1)</f>
        <v>300</v>
      </c>
      <c r="K817" s="69" t="n">
        <v>170.75</v>
      </c>
      <c r="L817" s="69" t="n">
        <f aca="false">I817-K817</f>
        <v>129.25</v>
      </c>
      <c r="M817" s="69" t="n">
        <f aca="false">IFERROR((K817/J817%),"-")</f>
        <v>56.9166666666667</v>
      </c>
      <c r="N817" s="97" t="n">
        <v>100.4</v>
      </c>
      <c r="O817" s="98" t="str">
        <f aca="false">IF(F817&lt;=$P$2,"June","")</f>
        <v>June</v>
      </c>
      <c r="P817" s="97" t="n">
        <f aca="false">N817</f>
        <v>100.4</v>
      </c>
      <c r="Q817" s="99" t="n">
        <f aca="false">K817-P817</f>
        <v>70.35</v>
      </c>
      <c r="R817" s="98" t="n">
        <f aca="false">IFERROR(IF(O817="May",(K817/P817-1))," ")</f>
        <v>0</v>
      </c>
      <c r="S817" s="100" t="str">
        <f aca="false">IF(N817&gt;0,IF(O817="","-",IF(R817&lt;0%,"DEGROWTH","GROWTH")))</f>
        <v>GROWTH</v>
      </c>
      <c r="T817" s="69" t="n">
        <v>120</v>
      </c>
      <c r="U817" s="101" t="str">
        <f aca="false">IF(F817&lt;=$V$2,"May","")</f>
        <v>May</v>
      </c>
      <c r="V817" s="69" t="n">
        <f aca="false">T817</f>
        <v>120</v>
      </c>
      <c r="W817" s="102" t="n">
        <f aca="false">K817-V817</f>
        <v>50.75</v>
      </c>
      <c r="X817" s="103" t="n">
        <f aca="false">IFERROR(IF(U817="June",(K817/V817-1)),0)</f>
        <v>0</v>
      </c>
      <c r="Y817" s="104" t="str">
        <f aca="false">IF(T817&gt;0,IF(U817="","-",IF(X817&lt;0%,"DEGROWTH","GROWTH")))</f>
        <v>GROWTH</v>
      </c>
      <c r="Z817" s="75" t="n">
        <v>0</v>
      </c>
      <c r="AA817" s="70"/>
      <c r="AB817" s="70" t="s">
        <v>133</v>
      </c>
      <c r="AC817" s="70" t="s">
        <v>134</v>
      </c>
      <c r="AD817" s="3"/>
      <c r="AE817" s="3"/>
      <c r="AF817" s="70" t="s">
        <v>134</v>
      </c>
      <c r="AG817" s="121" t="n">
        <f aca="false">IFERROR(INDEX(Last6M_AvgSales_Ref!$B$2:$B$12659,MATCH(D817,Last6M_AvgSales_Ref!$A$2:$A$12659,0)),"")</f>
        <v>165.241666666667</v>
      </c>
    </row>
    <row r="818" customFormat="false" ht="14.25" hidden="false" customHeight="true" outlineLevel="0" collapsed="false">
      <c r="A818" s="70" t="s">
        <v>134</v>
      </c>
      <c r="B818" s="72" t="s">
        <v>84</v>
      </c>
      <c r="C818" s="72" t="s">
        <v>2182</v>
      </c>
      <c r="D818" s="72" t="n">
        <v>1000000909</v>
      </c>
      <c r="E818" s="73" t="s">
        <v>2183</v>
      </c>
      <c r="F818" s="74" t="n">
        <v>43720</v>
      </c>
      <c r="G818" s="67" t="str">
        <f aca="false">IF(I818&gt;0,"Targeted Dealer","-")</f>
        <v>Targeted Dealer</v>
      </c>
      <c r="H818" s="67"/>
      <c r="I818" s="68" t="n">
        <v>80</v>
      </c>
      <c r="J818" s="68" t="n">
        <f aca="false">I818/$J$1*($J$1-$E$1)</f>
        <v>80</v>
      </c>
      <c r="K818" s="69" t="n">
        <v>20</v>
      </c>
      <c r="L818" s="69" t="n">
        <f aca="false">I818-K818</f>
        <v>60</v>
      </c>
      <c r="M818" s="69" t="n">
        <f aca="false">IFERROR((K818/J818%),"-")</f>
        <v>25</v>
      </c>
      <c r="N818" s="97" t="n">
        <v>25</v>
      </c>
      <c r="O818" s="98" t="str">
        <f aca="false">IF(F818&lt;=$P$2,"June","")</f>
        <v>June</v>
      </c>
      <c r="P818" s="97" t="n">
        <f aca="false">N818</f>
        <v>25</v>
      </c>
      <c r="Q818" s="99" t="n">
        <f aca="false">K818-P818</f>
        <v>-5</v>
      </c>
      <c r="R818" s="98" t="n">
        <f aca="false">IFERROR(IF(O818="May",(K818/P818-1))," ")</f>
        <v>0</v>
      </c>
      <c r="S818" s="100" t="str">
        <f aca="false">IF(N818&gt;0,IF(O818="","-",IF(R818&lt;0%,"DEGROWTH","GROWTH")))</f>
        <v>GROWTH</v>
      </c>
      <c r="T818" s="69" t="n">
        <v>45</v>
      </c>
      <c r="U818" s="101" t="str">
        <f aca="false">IF(F818&lt;=$V$2,"May","")</f>
        <v>May</v>
      </c>
      <c r="V818" s="69" t="n">
        <f aca="false">T818</f>
        <v>45</v>
      </c>
      <c r="W818" s="102" t="n">
        <f aca="false">K818-V818</f>
        <v>-25</v>
      </c>
      <c r="X818" s="103" t="n">
        <f aca="false">IFERROR(IF(U818="June",(K818/V818-1)),0)</f>
        <v>0</v>
      </c>
      <c r="Y818" s="104" t="str">
        <f aca="false">IF(T818&gt;0,IF(U818="","-",IF(X818&lt;0%,"DEGROWTH","GROWTH")))</f>
        <v>GROWTH</v>
      </c>
      <c r="Z818" s="75" t="n">
        <v>0</v>
      </c>
      <c r="AA818" s="70"/>
      <c r="AB818" s="70" t="s">
        <v>133</v>
      </c>
      <c r="AC818" s="70" t="s">
        <v>134</v>
      </c>
      <c r="AD818" s="3"/>
      <c r="AE818" s="3"/>
      <c r="AF818" s="70" t="s">
        <v>134</v>
      </c>
      <c r="AG818" s="121" t="n">
        <f aca="false">IFERROR(INDEX(Last6M_AvgSales_Ref!$B$2:$B$12659,MATCH(D818,Last6M_AvgSales_Ref!$A$2:$A$12659,0)),"")</f>
        <v>37.0833333333333</v>
      </c>
    </row>
    <row r="819" customFormat="false" ht="14.25" hidden="false" customHeight="true" outlineLevel="0" collapsed="false">
      <c r="A819" s="70" t="s">
        <v>134</v>
      </c>
      <c r="B819" s="72" t="s">
        <v>84</v>
      </c>
      <c r="C819" s="72" t="s">
        <v>2184</v>
      </c>
      <c r="D819" s="72" t="n">
        <v>1000000907</v>
      </c>
      <c r="E819" s="73" t="s">
        <v>2185</v>
      </c>
      <c r="F819" s="74" t="n">
        <v>44377</v>
      </c>
      <c r="G819" s="67" t="str">
        <f aca="false">IF(I819&gt;0,"Targeted Dealer","-")</f>
        <v>Targeted Dealer</v>
      </c>
      <c r="H819" s="67"/>
      <c r="I819" s="68" t="n">
        <v>480</v>
      </c>
      <c r="J819" s="68" t="n">
        <f aca="false">I819/$J$1*($J$1-$E$1)</f>
        <v>480</v>
      </c>
      <c r="K819" s="69" t="n">
        <v>232.6</v>
      </c>
      <c r="L819" s="69" t="n">
        <f aca="false">I819-K819</f>
        <v>247.4</v>
      </c>
      <c r="M819" s="69" t="n">
        <f aca="false">IFERROR((K819/J819%),"-")</f>
        <v>48.4583333333333</v>
      </c>
      <c r="N819" s="97" t="n">
        <v>175</v>
      </c>
      <c r="O819" s="98" t="str">
        <f aca="false">IF(F819&lt;=$P$2,"June","")</f>
        <v>June</v>
      </c>
      <c r="P819" s="97" t="n">
        <f aca="false">N819</f>
        <v>175</v>
      </c>
      <c r="Q819" s="99" t="n">
        <f aca="false">K819-P819</f>
        <v>57.6</v>
      </c>
      <c r="R819" s="98" t="n">
        <f aca="false">IFERROR(IF(O819="May",(K819/P819-1))," ")</f>
        <v>0</v>
      </c>
      <c r="S819" s="100" t="str">
        <f aca="false">IF(N819&gt;0,IF(O819="","-",IF(R819&lt;0%,"DEGROWTH","GROWTH")))</f>
        <v>GROWTH</v>
      </c>
      <c r="T819" s="69" t="n">
        <v>241.75</v>
      </c>
      <c r="U819" s="101" t="str">
        <f aca="false">IF(F819&lt;=$V$2,"May","")</f>
        <v>May</v>
      </c>
      <c r="V819" s="69" t="n">
        <f aca="false">T819</f>
        <v>241.75</v>
      </c>
      <c r="W819" s="102" t="n">
        <f aca="false">K819-V819</f>
        <v>-9.15000000000001</v>
      </c>
      <c r="X819" s="103" t="n">
        <f aca="false">IFERROR(IF(U819="June",(K819/V819-1)),0)</f>
        <v>0</v>
      </c>
      <c r="Y819" s="104" t="str">
        <f aca="false">IF(T819&gt;0,IF(U819="","-",IF(X819&lt;0%,"DEGROWTH","GROWTH")))</f>
        <v>GROWTH</v>
      </c>
      <c r="Z819" s="75" t="n">
        <v>0</v>
      </c>
      <c r="AA819" s="70"/>
      <c r="AB819" s="70" t="s">
        <v>133</v>
      </c>
      <c r="AC819" s="70" t="s">
        <v>134</v>
      </c>
      <c r="AD819" s="3"/>
      <c r="AE819" s="3"/>
      <c r="AF819" s="70" t="s">
        <v>134</v>
      </c>
      <c r="AG819" s="121" t="n">
        <f aca="false">IFERROR(INDEX(Last6M_AvgSales_Ref!$B$2:$B$12659,MATCH(D819,Last6M_AvgSales_Ref!$A$2:$A$12659,0)),"")</f>
        <v>263.833333333333</v>
      </c>
    </row>
    <row r="820" customFormat="false" ht="14.25" hidden="false" customHeight="true" outlineLevel="0" collapsed="false">
      <c r="A820" s="70" t="s">
        <v>134</v>
      </c>
      <c r="B820" s="72" t="s">
        <v>84</v>
      </c>
      <c r="C820" s="72" t="s">
        <v>2186</v>
      </c>
      <c r="D820" s="72" t="n">
        <v>1000000911</v>
      </c>
      <c r="E820" s="73" t="s">
        <v>2187</v>
      </c>
      <c r="F820" s="74" t="n">
        <v>44438</v>
      </c>
      <c r="G820" s="67" t="str">
        <f aca="false">IF(I820&gt;0,"Targeted Dealer","-")</f>
        <v>Targeted Dealer</v>
      </c>
      <c r="H820" s="67"/>
      <c r="I820" s="68" t="n">
        <v>50</v>
      </c>
      <c r="J820" s="68" t="n">
        <f aca="false">I820/$J$1*($J$1-$E$1)</f>
        <v>50</v>
      </c>
      <c r="K820" s="69" t="n">
        <v>5</v>
      </c>
      <c r="L820" s="69" t="n">
        <f aca="false">I820-K820</f>
        <v>45</v>
      </c>
      <c r="M820" s="69" t="n">
        <f aca="false">IFERROR((K820/J820%),"-")</f>
        <v>10</v>
      </c>
      <c r="N820" s="97" t="n">
        <v>20.5</v>
      </c>
      <c r="O820" s="98" t="str">
        <f aca="false">IF(F820&lt;=$P$2,"June","")</f>
        <v>June</v>
      </c>
      <c r="P820" s="97" t="n">
        <f aca="false">N820</f>
        <v>20.5</v>
      </c>
      <c r="Q820" s="99" t="n">
        <f aca="false">K820-P820</f>
        <v>-15.5</v>
      </c>
      <c r="R820" s="98" t="n">
        <f aca="false">IFERROR(IF(O820="May",(K820/P820-1))," ")</f>
        <v>0</v>
      </c>
      <c r="S820" s="100" t="str">
        <f aca="false">IF(N820&gt;0,IF(O820="","-",IF(R820&lt;0%,"DEGROWTH","GROWTH")))</f>
        <v>GROWTH</v>
      </c>
      <c r="T820" s="69" t="n">
        <v>0</v>
      </c>
      <c r="U820" s="101" t="str">
        <f aca="false">IF(F820&lt;=$V$2,"May","")</f>
        <v>May</v>
      </c>
      <c r="V820" s="69" t="n">
        <f aca="false">T820</f>
        <v>0</v>
      </c>
      <c r="W820" s="102" t="n">
        <f aca="false">K820-V820</f>
        <v>5</v>
      </c>
      <c r="X820" s="103" t="n">
        <f aca="false">IFERROR(IF(U820="June",(K820/V820-1)),0)</f>
        <v>0</v>
      </c>
      <c r="Y820" s="106" t="b">
        <f aca="false">IF(T820&gt;0,IF(U820="","-",IF(X820&lt;0%,"DEGROWTH","GROWTH")))</f>
        <v>0</v>
      </c>
      <c r="Z820" s="75" t="n">
        <v>0</v>
      </c>
      <c r="AA820" s="70"/>
      <c r="AB820" s="70" t="s">
        <v>133</v>
      </c>
      <c r="AC820" s="70" t="s">
        <v>134</v>
      </c>
      <c r="AD820" s="3"/>
      <c r="AE820" s="3"/>
      <c r="AF820" s="70" t="s">
        <v>134</v>
      </c>
      <c r="AG820" s="121" t="n">
        <f aca="false">IFERROR(INDEX(Last6M_AvgSales_Ref!$B$2:$B$12659,MATCH(D820,Last6M_AvgSales_Ref!$A$2:$A$12659,0)),"")</f>
        <v>24.5833333333333</v>
      </c>
    </row>
    <row r="821" customFormat="false" ht="14.25" hidden="false" customHeight="true" outlineLevel="0" collapsed="false">
      <c r="A821" s="70" t="s">
        <v>134</v>
      </c>
      <c r="B821" s="72" t="s">
        <v>84</v>
      </c>
      <c r="C821" s="72" t="s">
        <v>2188</v>
      </c>
      <c r="D821" s="72" t="n">
        <v>1000003171</v>
      </c>
      <c r="E821" s="72" t="s">
        <v>2189</v>
      </c>
      <c r="F821" s="74" t="n">
        <v>44918</v>
      </c>
      <c r="G821" s="67" t="str">
        <f aca="false">IF(I821&gt;0,"Targeted Dealer","-")</f>
        <v>Targeted Dealer</v>
      </c>
      <c r="H821" s="67"/>
      <c r="I821" s="68" t="n">
        <v>680</v>
      </c>
      <c r="J821" s="68" t="n">
        <f aca="false">I821/$J$1*($J$1-$E$1)</f>
        <v>680</v>
      </c>
      <c r="K821" s="69" t="n">
        <v>289.4</v>
      </c>
      <c r="L821" s="69" t="n">
        <f aca="false">I821-K821</f>
        <v>390.6</v>
      </c>
      <c r="M821" s="69" t="n">
        <f aca="false">IFERROR((K821/J821%),"-")</f>
        <v>42.5588235294118</v>
      </c>
      <c r="N821" s="97" t="n">
        <v>404.9</v>
      </c>
      <c r="O821" s="98" t="str">
        <f aca="false">IF(F821&lt;=$P$2,"June","")</f>
        <v>June</v>
      </c>
      <c r="P821" s="97" t="n">
        <f aca="false">N821</f>
        <v>404.9</v>
      </c>
      <c r="Q821" s="99" t="n">
        <f aca="false">K821-P821</f>
        <v>-115.5</v>
      </c>
      <c r="R821" s="98" t="n">
        <f aca="false">IFERROR(IF(O821="May",(K821/P821-1))," ")</f>
        <v>0</v>
      </c>
      <c r="S821" s="100" t="str">
        <f aca="false">IF(N821&gt;0,IF(O821="","-",IF(R821&lt;0%,"DEGROWTH","GROWTH")))</f>
        <v>GROWTH</v>
      </c>
      <c r="T821" s="69" t="n">
        <v>205.75</v>
      </c>
      <c r="U821" s="101" t="str">
        <f aca="false">IF(F821&lt;=$V$2,"May","")</f>
        <v>May</v>
      </c>
      <c r="V821" s="69" t="n">
        <f aca="false">T821</f>
        <v>205.75</v>
      </c>
      <c r="W821" s="102" t="n">
        <f aca="false">K821-V821</f>
        <v>83.65</v>
      </c>
      <c r="X821" s="103" t="n">
        <f aca="false">IFERROR(IF(U821="June",(K821/V821-1)),0)</f>
        <v>0</v>
      </c>
      <c r="Y821" s="104" t="str">
        <f aca="false">IF(T821&gt;0,IF(U821="","-",IF(X821&lt;0%,"DEGROWTH","GROWTH")))</f>
        <v>GROWTH</v>
      </c>
      <c r="Z821" s="75" t="n">
        <v>0</v>
      </c>
      <c r="AA821" s="70"/>
      <c r="AB821" s="70" t="s">
        <v>133</v>
      </c>
      <c r="AC821" s="70" t="s">
        <v>134</v>
      </c>
      <c r="AD821" s="3"/>
      <c r="AE821" s="3"/>
      <c r="AF821" s="70" t="s">
        <v>134</v>
      </c>
      <c r="AG821" s="121" t="n">
        <f aca="false">IFERROR(INDEX(Last6M_AvgSales_Ref!$B$2:$B$12659,MATCH(D821,Last6M_AvgSales_Ref!$A$2:$A$12659,0)),"")</f>
        <v>387.5</v>
      </c>
    </row>
    <row r="822" customFormat="false" ht="14.25" hidden="false" customHeight="true" outlineLevel="0" collapsed="false">
      <c r="A822" s="70" t="s">
        <v>134</v>
      </c>
      <c r="B822" s="72" t="s">
        <v>84</v>
      </c>
      <c r="C822" s="72" t="s">
        <v>2190</v>
      </c>
      <c r="D822" s="72" t="n">
        <v>1000003531</v>
      </c>
      <c r="E822" s="72" t="s">
        <v>2191</v>
      </c>
      <c r="F822" s="74" t="n">
        <v>45065</v>
      </c>
      <c r="G822" s="67" t="str">
        <f aca="false">IF(I822&gt;0,"Targeted Dealer","-")</f>
        <v>Targeted Dealer</v>
      </c>
      <c r="H822" s="67"/>
      <c r="I822" s="68" t="n">
        <v>100</v>
      </c>
      <c r="J822" s="68" t="n">
        <f aca="false">I822/$J$1*($J$1-$E$1)</f>
        <v>100</v>
      </c>
      <c r="K822" s="69" t="n">
        <v>45</v>
      </c>
      <c r="L822" s="69" t="n">
        <f aca="false">I822-K822</f>
        <v>55</v>
      </c>
      <c r="M822" s="69" t="n">
        <f aca="false">IFERROR((K822/J822%),"-")</f>
        <v>45</v>
      </c>
      <c r="N822" s="97" t="n">
        <v>30</v>
      </c>
      <c r="O822" s="98" t="str">
        <f aca="false">IF(F822&lt;=$P$2,"June","")</f>
        <v>June</v>
      </c>
      <c r="P822" s="97" t="n">
        <f aca="false">N822</f>
        <v>30</v>
      </c>
      <c r="Q822" s="99" t="n">
        <f aca="false">K822-P822</f>
        <v>15</v>
      </c>
      <c r="R822" s="98" t="n">
        <f aca="false">IFERROR(IF(O822="May",(K822/P822-1))," ")</f>
        <v>0</v>
      </c>
      <c r="S822" s="100" t="str">
        <f aca="false">IF(N822&gt;0,IF(O822="","-",IF(R822&lt;0%,"DEGROWTH","GROWTH")))</f>
        <v>GROWTH</v>
      </c>
      <c r="T822" s="69" t="n">
        <v>51</v>
      </c>
      <c r="U822" s="101" t="str">
        <f aca="false">IF(F822&lt;=$V$2,"May","")</f>
        <v>May</v>
      </c>
      <c r="V822" s="69" t="n">
        <f aca="false">T822</f>
        <v>51</v>
      </c>
      <c r="W822" s="102" t="n">
        <f aca="false">K822-V822</f>
        <v>-6</v>
      </c>
      <c r="X822" s="103" t="n">
        <f aca="false">IFERROR(IF(U822="June",(K822/V822-1)),0)</f>
        <v>0</v>
      </c>
      <c r="Y822" s="104" t="str">
        <f aca="false">IF(T822&gt;0,IF(U822="","-",IF(X822&lt;0%,"DEGROWTH","GROWTH")))</f>
        <v>GROWTH</v>
      </c>
      <c r="Z822" s="75" t="n">
        <v>0</v>
      </c>
      <c r="AA822" s="70"/>
      <c r="AB822" s="70" t="s">
        <v>133</v>
      </c>
      <c r="AC822" s="70" t="s">
        <v>134</v>
      </c>
      <c r="AD822" s="3"/>
      <c r="AE822" s="3"/>
      <c r="AF822" s="70" t="s">
        <v>134</v>
      </c>
      <c r="AG822" s="121" t="n">
        <f aca="false">IFERROR(INDEX(Last6M_AvgSales_Ref!$B$2:$B$12659,MATCH(D822,Last6M_AvgSales_Ref!$A$2:$A$12659,0)),"")</f>
        <v>52.4166666666667</v>
      </c>
    </row>
    <row r="823" customFormat="false" ht="14.25" hidden="false" customHeight="true" outlineLevel="0" collapsed="false">
      <c r="A823" s="70" t="s">
        <v>134</v>
      </c>
      <c r="B823" s="72" t="s">
        <v>84</v>
      </c>
      <c r="C823" s="72" t="s">
        <v>2192</v>
      </c>
      <c r="D823" s="72" t="n">
        <v>1000003590</v>
      </c>
      <c r="E823" s="72" t="s">
        <v>2193</v>
      </c>
      <c r="F823" s="74" t="n">
        <v>45084</v>
      </c>
      <c r="G823" s="67" t="str">
        <f aca="false">IF(I823&gt;0,"Targeted Dealer","-")</f>
        <v>Targeted Dealer</v>
      </c>
      <c r="H823" s="67"/>
      <c r="I823" s="68" t="n">
        <v>80</v>
      </c>
      <c r="J823" s="68" t="n">
        <f aca="false">I823/$J$1*($J$1-$E$1)</f>
        <v>80</v>
      </c>
      <c r="K823" s="69" t="n">
        <v>20</v>
      </c>
      <c r="L823" s="69" t="n">
        <f aca="false">I823-K823</f>
        <v>60</v>
      </c>
      <c r="M823" s="69" t="n">
        <f aca="false">IFERROR((K823/J823%),"-")</f>
        <v>25</v>
      </c>
      <c r="N823" s="97" t="n">
        <v>5</v>
      </c>
      <c r="O823" s="98" t="str">
        <f aca="false">IF(F823&lt;=$P$2,"June","")</f>
        <v>June</v>
      </c>
      <c r="P823" s="97" t="n">
        <f aca="false">N823</f>
        <v>5</v>
      </c>
      <c r="Q823" s="99" t="n">
        <f aca="false">K823-P823</f>
        <v>15</v>
      </c>
      <c r="R823" s="98" t="n">
        <f aca="false">IFERROR(IF(O823="May",(K823/P823-1))," ")</f>
        <v>0</v>
      </c>
      <c r="S823" s="100" t="str">
        <f aca="false">IF(N823&gt;0,IF(O823="","-",IF(R823&lt;0%,"DEGROWTH","GROWTH")))</f>
        <v>GROWTH</v>
      </c>
      <c r="T823" s="69" t="n">
        <v>20</v>
      </c>
      <c r="U823" s="101" t="str">
        <f aca="false">IF(F823&lt;=$V$2,"May","")</f>
        <v>May</v>
      </c>
      <c r="V823" s="69" t="n">
        <f aca="false">T823</f>
        <v>20</v>
      </c>
      <c r="W823" s="102" t="n">
        <f aca="false">K823-V823</f>
        <v>0</v>
      </c>
      <c r="X823" s="103" t="n">
        <f aca="false">IFERROR(IF(U823="June",(K823/V823-1)),0)</f>
        <v>0</v>
      </c>
      <c r="Y823" s="104" t="str">
        <f aca="false">IF(T823&gt;0,IF(U823="","-",IF(X823&lt;0%,"DEGROWTH","GROWTH")))</f>
        <v>GROWTH</v>
      </c>
      <c r="Z823" s="75" t="n">
        <v>0</v>
      </c>
      <c r="AA823" s="70"/>
      <c r="AB823" s="70" t="s">
        <v>133</v>
      </c>
      <c r="AC823" s="70" t="s">
        <v>134</v>
      </c>
      <c r="AD823" s="3"/>
      <c r="AE823" s="3"/>
      <c r="AF823" s="70" t="s">
        <v>134</v>
      </c>
      <c r="AG823" s="121" t="n">
        <f aca="false">IFERROR(INDEX(Last6M_AvgSales_Ref!$B$2:$B$12659,MATCH(D823,Last6M_AvgSales_Ref!$A$2:$A$12659,0)),"")</f>
        <v>17.1666666666667</v>
      </c>
    </row>
    <row r="824" customFormat="false" ht="14.25" hidden="false" customHeight="true" outlineLevel="0" collapsed="false">
      <c r="A824" s="70" t="s">
        <v>134</v>
      </c>
      <c r="B824" s="72" t="s">
        <v>84</v>
      </c>
      <c r="C824" s="72" t="s">
        <v>2194</v>
      </c>
      <c r="D824" s="72" t="n">
        <v>1000003818</v>
      </c>
      <c r="E824" s="72" t="s">
        <v>2195</v>
      </c>
      <c r="F824" s="78" t="n">
        <v>45301</v>
      </c>
      <c r="G824" s="67" t="str">
        <f aca="false">IF(I824&gt;0,"Targeted Dealer","-")</f>
        <v>Targeted Dealer</v>
      </c>
      <c r="H824" s="67"/>
      <c r="I824" s="68" t="n">
        <v>100</v>
      </c>
      <c r="J824" s="68" t="n">
        <f aca="false">I824/$J$1*($J$1-$E$1)</f>
        <v>100</v>
      </c>
      <c r="K824" s="69" t="n">
        <v>7.5</v>
      </c>
      <c r="L824" s="69" t="n">
        <f aca="false">I824-K824</f>
        <v>92.5</v>
      </c>
      <c r="M824" s="69" t="n">
        <f aca="false">IFERROR((K824/J824%),"-")</f>
        <v>7.5</v>
      </c>
      <c r="N824" s="97" t="n">
        <v>0</v>
      </c>
      <c r="O824" s="98" t="str">
        <f aca="false">IF(F824&lt;=$P$2,"June","")</f>
        <v>June</v>
      </c>
      <c r="P824" s="97" t="n">
        <f aca="false">N824</f>
        <v>0</v>
      </c>
      <c r="Q824" s="99" t="n">
        <f aca="false">K824-P824</f>
        <v>7.5</v>
      </c>
      <c r="R824" s="98" t="n">
        <f aca="false">IFERROR(IF(O824="May",(K824/P824-1))," ")</f>
        <v>0</v>
      </c>
      <c r="S824" s="105" t="b">
        <f aca="false">IF(N824&gt;0,IF(O824="","-",IF(R824&lt;0%,"DEGROWTH","GROWTH")))</f>
        <v>0</v>
      </c>
      <c r="T824" s="69" t="n">
        <v>51.75</v>
      </c>
      <c r="U824" s="101" t="str">
        <f aca="false">IF(F824&lt;=$V$2,"May","")</f>
        <v>May</v>
      </c>
      <c r="V824" s="69" t="n">
        <f aca="false">T824</f>
        <v>51.75</v>
      </c>
      <c r="W824" s="102" t="n">
        <f aca="false">K824-V824</f>
        <v>-44.25</v>
      </c>
      <c r="X824" s="103" t="n">
        <f aca="false">IFERROR(IF(U824="June",(K824/V824-1)),0)</f>
        <v>0</v>
      </c>
      <c r="Y824" s="104" t="str">
        <f aca="false">IF(T824&gt;0,IF(U824="","-",IF(X824&lt;0%,"DEGROWTH","GROWTH")))</f>
        <v>GROWTH</v>
      </c>
      <c r="Z824" s="75" t="n">
        <v>0</v>
      </c>
      <c r="AA824" s="70"/>
      <c r="AB824" s="70" t="s">
        <v>133</v>
      </c>
      <c r="AC824" s="70" t="s">
        <v>134</v>
      </c>
      <c r="AD824" s="3"/>
      <c r="AE824" s="3"/>
      <c r="AF824" s="70" t="s">
        <v>134</v>
      </c>
      <c r="AG824" s="121" t="n">
        <f aca="false">IFERROR(INDEX(Last6M_AvgSales_Ref!$B$2:$B$12659,MATCH(D824,Last6M_AvgSales_Ref!$A$2:$A$12659,0)),"")</f>
        <v>14.4</v>
      </c>
    </row>
    <row r="825" customFormat="false" ht="14.25" hidden="false" customHeight="true" outlineLevel="0" collapsed="false">
      <c r="A825" s="75" t="s">
        <v>134</v>
      </c>
      <c r="B825" s="79" t="s">
        <v>84</v>
      </c>
      <c r="C825" s="79" t="s">
        <v>302</v>
      </c>
      <c r="D825" s="79" t="n">
        <v>1000003871</v>
      </c>
      <c r="E825" s="79" t="s">
        <v>303</v>
      </c>
      <c r="F825" s="74" t="n">
        <v>45349</v>
      </c>
      <c r="G825" s="67" t="str">
        <f aca="false">IF(I825&gt;0,"Targeted Dealer","-")</f>
        <v>Targeted Dealer</v>
      </c>
      <c r="H825" s="67"/>
      <c r="I825" s="68" t="n">
        <v>40</v>
      </c>
      <c r="J825" s="68" t="n">
        <f aca="false">I825/$J$1*($J$1-$E$1)</f>
        <v>40</v>
      </c>
      <c r="K825" s="69" t="n">
        <v>0</v>
      </c>
      <c r="L825" s="69" t="n">
        <f aca="false">I825-K825</f>
        <v>40</v>
      </c>
      <c r="M825" s="69" t="n">
        <f aca="false">IFERROR((K825/J825%),"-")</f>
        <v>0</v>
      </c>
      <c r="N825" s="97" t="n">
        <v>0</v>
      </c>
      <c r="O825" s="98" t="str">
        <f aca="false">IF(F825&lt;=$P$2,"June","")</f>
        <v>June</v>
      </c>
      <c r="P825" s="97" t="n">
        <f aca="false">N825</f>
        <v>0</v>
      </c>
      <c r="Q825" s="99" t="n">
        <f aca="false">K825-P825</f>
        <v>0</v>
      </c>
      <c r="R825" s="98" t="n">
        <f aca="false">IFERROR(IF(O825="May",(K825/P825-1))," ")</f>
        <v>0</v>
      </c>
      <c r="S825" s="105" t="b">
        <f aca="false">IF(N825&gt;0,IF(O825="","-",IF(R825&lt;0%,"DEGROWTH","GROWTH")))</f>
        <v>0</v>
      </c>
      <c r="T825" s="69" t="n">
        <v>14.25</v>
      </c>
      <c r="U825" s="101" t="str">
        <f aca="false">IF(F825&lt;=$V$2,"May","")</f>
        <v>May</v>
      </c>
      <c r="V825" s="69" t="n">
        <f aca="false">T825</f>
        <v>14.25</v>
      </c>
      <c r="W825" s="102" t="n">
        <f aca="false">K825-V825</f>
        <v>-14.25</v>
      </c>
      <c r="X825" s="103" t="n">
        <f aca="false">IFERROR(IF(U825="June",(K825/V825-1)),0)</f>
        <v>0</v>
      </c>
      <c r="Y825" s="104" t="str">
        <f aca="false">IF(T825&gt;0,IF(U825="","-",IF(X825&lt;0%,"DEGROWTH","GROWTH")))</f>
        <v>GROWTH</v>
      </c>
      <c r="Z825" s="75" t="n">
        <v>0</v>
      </c>
      <c r="AA825" s="70"/>
      <c r="AB825" s="70" t="s">
        <v>133</v>
      </c>
      <c r="AC825" s="75" t="s">
        <v>134</v>
      </c>
      <c r="AD825" s="3"/>
      <c r="AE825" s="3"/>
      <c r="AF825" s="75" t="s">
        <v>134</v>
      </c>
      <c r="AG825" s="121" t="n">
        <f aca="false">IFERROR(INDEX(Last6M_AvgSales_Ref!$B$2:$B$12659,MATCH(D825,Last6M_AvgSales_Ref!$A$2:$A$12659,0)),"")</f>
        <v>3.41666666666667</v>
      </c>
    </row>
    <row r="826" customFormat="false" ht="14.25" hidden="false" customHeight="true" outlineLevel="0" collapsed="false">
      <c r="A826" s="75" t="s">
        <v>134</v>
      </c>
      <c r="B826" s="79" t="s">
        <v>84</v>
      </c>
      <c r="C826" s="79" t="s">
        <v>2196</v>
      </c>
      <c r="D826" s="79" t="n">
        <v>1000003994</v>
      </c>
      <c r="E826" s="79" t="s">
        <v>2197</v>
      </c>
      <c r="F826" s="74" t="n">
        <v>45443</v>
      </c>
      <c r="G826" s="67" t="str">
        <f aca="false">IF(I826&gt;0,"Targeted Dealer","-")</f>
        <v>Targeted Dealer</v>
      </c>
      <c r="H826" s="67"/>
      <c r="I826" s="68" t="n">
        <v>90</v>
      </c>
      <c r="J826" s="68" t="n">
        <f aca="false">I826/$J$1*($J$1-$E$1)</f>
        <v>90</v>
      </c>
      <c r="K826" s="69" t="n">
        <v>20</v>
      </c>
      <c r="L826" s="69" t="n">
        <f aca="false">I826-K826</f>
        <v>70</v>
      </c>
      <c r="M826" s="69" t="n">
        <f aca="false">IFERROR((K826/J826%),"-")</f>
        <v>22.2222222222222</v>
      </c>
      <c r="N826" s="97" t="n">
        <v>20</v>
      </c>
      <c r="O826" s="98" t="str">
        <f aca="false">IF(F826&lt;=$P$2,"June","")</f>
        <v>June</v>
      </c>
      <c r="P826" s="97" t="n">
        <f aca="false">N826</f>
        <v>20</v>
      </c>
      <c r="Q826" s="99" t="n">
        <f aca="false">K826-P826</f>
        <v>0</v>
      </c>
      <c r="R826" s="98" t="n">
        <f aca="false">IFERROR(IF(O826="May",(K826/P826-1))," ")</f>
        <v>0</v>
      </c>
      <c r="S826" s="100" t="str">
        <f aca="false">IF(N826&gt;0,IF(O826="","-",IF(R826&lt;0%,"DEGROWTH","GROWTH")))</f>
        <v>GROWTH</v>
      </c>
      <c r="T826" s="69" t="n">
        <v>30</v>
      </c>
      <c r="U826" s="101" t="str">
        <f aca="false">IF(F826&lt;=$V$2,"May","")</f>
        <v>May</v>
      </c>
      <c r="V826" s="69" t="n">
        <f aca="false">T826</f>
        <v>30</v>
      </c>
      <c r="W826" s="102" t="n">
        <f aca="false">K826-V826</f>
        <v>-10</v>
      </c>
      <c r="X826" s="103" t="n">
        <f aca="false">IFERROR(IF(U826="June",(K826/V826-1)),0)</f>
        <v>0</v>
      </c>
      <c r="Y826" s="104" t="str">
        <f aca="false">IF(T826&gt;0,IF(U826="","-",IF(X826&lt;0%,"DEGROWTH","GROWTH")))</f>
        <v>GROWTH</v>
      </c>
      <c r="Z826" s="75" t="n">
        <v>0</v>
      </c>
      <c r="AA826" s="70"/>
      <c r="AB826" s="70" t="s">
        <v>133</v>
      </c>
      <c r="AC826" s="75" t="s">
        <v>134</v>
      </c>
      <c r="AD826" s="3"/>
      <c r="AE826" s="3"/>
      <c r="AF826" s="75" t="s">
        <v>134</v>
      </c>
      <c r="AG826" s="121" t="n">
        <f aca="false">IFERROR(INDEX(Last6M_AvgSales_Ref!$B$2:$B$12659,MATCH(D826,Last6M_AvgSales_Ref!$A$2:$A$12659,0)),"")</f>
        <v>27.0833333333333</v>
      </c>
    </row>
    <row r="827" customFormat="false" ht="14.25" hidden="false" customHeight="true" outlineLevel="0" collapsed="false">
      <c r="A827" s="75" t="s">
        <v>134</v>
      </c>
      <c r="B827" s="79" t="s">
        <v>84</v>
      </c>
      <c r="C827" s="79" t="s">
        <v>2198</v>
      </c>
      <c r="D827" s="79" t="n">
        <v>1000004004</v>
      </c>
      <c r="E827" s="79" t="s">
        <v>2199</v>
      </c>
      <c r="F827" s="74" t="n">
        <v>45450</v>
      </c>
      <c r="G827" s="67" t="str">
        <f aca="false">IF(I827&gt;0,"Targeted Dealer","-")</f>
        <v>Targeted Dealer</v>
      </c>
      <c r="H827" s="67"/>
      <c r="I827" s="68" t="n">
        <v>1420</v>
      </c>
      <c r="J827" s="68" t="n">
        <f aca="false">I827/$J$1*($J$1-$E$1)</f>
        <v>1420</v>
      </c>
      <c r="K827" s="69" t="n">
        <v>648</v>
      </c>
      <c r="L827" s="69" t="n">
        <f aca="false">I827-K827</f>
        <v>772</v>
      </c>
      <c r="M827" s="69" t="n">
        <f aca="false">IFERROR((K827/J827%),"-")</f>
        <v>45.6338028169014</v>
      </c>
      <c r="N827" s="97" t="n">
        <v>651.05</v>
      </c>
      <c r="O827" s="98" t="str">
        <f aca="false">IF(F827&lt;=$P$2,"June","")</f>
        <v>June</v>
      </c>
      <c r="P827" s="97" t="n">
        <f aca="false">N827</f>
        <v>651.05</v>
      </c>
      <c r="Q827" s="99" t="n">
        <f aca="false">K827-P827</f>
        <v>-3.04999999999995</v>
      </c>
      <c r="R827" s="98" t="n">
        <f aca="false">IFERROR(IF(O827="May",(K827/P827-1))," ")</f>
        <v>0</v>
      </c>
      <c r="S827" s="100" t="str">
        <f aca="false">IF(N827&gt;0,IF(O827="","-",IF(R827&lt;0%,"DEGROWTH","GROWTH")))</f>
        <v>GROWTH</v>
      </c>
      <c r="T827" s="69" t="n">
        <v>603</v>
      </c>
      <c r="U827" s="101" t="str">
        <f aca="false">IF(F827&lt;=$V$2,"May","")</f>
        <v>May</v>
      </c>
      <c r="V827" s="69" t="n">
        <f aca="false">T827</f>
        <v>603</v>
      </c>
      <c r="W827" s="102" t="n">
        <f aca="false">K827-V827</f>
        <v>45</v>
      </c>
      <c r="X827" s="103" t="n">
        <f aca="false">IFERROR(IF(U827="June",(K827/V827-1)),0)</f>
        <v>0</v>
      </c>
      <c r="Y827" s="104" t="str">
        <f aca="false">IF(T827&gt;0,IF(U827="","-",IF(X827&lt;0%,"DEGROWTH","GROWTH")))</f>
        <v>GROWTH</v>
      </c>
      <c r="Z827" s="75" t="n">
        <v>0</v>
      </c>
      <c r="AA827" s="70"/>
      <c r="AB827" s="70" t="s">
        <v>133</v>
      </c>
      <c r="AC827" s="75" t="s">
        <v>134</v>
      </c>
      <c r="AD827" s="3"/>
      <c r="AE827" s="3"/>
      <c r="AF827" s="75" t="s">
        <v>134</v>
      </c>
      <c r="AG827" s="121" t="n">
        <f aca="false">IFERROR(INDEX(Last6M_AvgSales_Ref!$B$2:$B$12659,MATCH(D827,Last6M_AvgSales_Ref!$A$2:$A$12659,0)),"")</f>
        <v>744.3</v>
      </c>
    </row>
    <row r="828" customFormat="false" ht="14.25" hidden="false" customHeight="true" outlineLevel="0" collapsed="false">
      <c r="A828" s="75" t="s">
        <v>134</v>
      </c>
      <c r="B828" s="79" t="s">
        <v>84</v>
      </c>
      <c r="C828" s="79" t="s">
        <v>2200</v>
      </c>
      <c r="D828" s="79" t="n">
        <v>1000004068</v>
      </c>
      <c r="E828" s="79" t="s">
        <v>1603</v>
      </c>
      <c r="F828" s="74" t="n">
        <v>45503</v>
      </c>
      <c r="G828" s="67" t="str">
        <f aca="false">IF(I828&gt;0,"Targeted Dealer","-")</f>
        <v>Targeted Dealer</v>
      </c>
      <c r="H828" s="67"/>
      <c r="I828" s="68" t="n">
        <v>440</v>
      </c>
      <c r="J828" s="68" t="n">
        <f aca="false">I828/$J$1*($J$1-$E$1)</f>
        <v>440</v>
      </c>
      <c r="K828" s="69" t="n">
        <v>150.25</v>
      </c>
      <c r="L828" s="69" t="n">
        <f aca="false">I828-K828</f>
        <v>289.75</v>
      </c>
      <c r="M828" s="69" t="n">
        <f aca="false">IFERROR((K828/J828%),"-")</f>
        <v>34.1477272727273</v>
      </c>
      <c r="N828" s="97" t="n">
        <v>141.55</v>
      </c>
      <c r="O828" s="98" t="str">
        <f aca="false">IF(F828&lt;=$P$2,"June","")</f>
        <v>June</v>
      </c>
      <c r="P828" s="97" t="n">
        <f aca="false">N828</f>
        <v>141.55</v>
      </c>
      <c r="Q828" s="99" t="n">
        <f aca="false">K828-P828</f>
        <v>8.69999999999999</v>
      </c>
      <c r="R828" s="98" t="n">
        <f aca="false">IFERROR(IF(O828="May",(K828/P828-1))," ")</f>
        <v>0</v>
      </c>
      <c r="S828" s="100" t="str">
        <f aca="false">IF(N828&gt;0,IF(O828="","-",IF(R828&lt;0%,"DEGROWTH","GROWTH")))</f>
        <v>GROWTH</v>
      </c>
      <c r="T828" s="69" t="n">
        <v>126</v>
      </c>
      <c r="U828" s="101" t="str">
        <f aca="false">IF(F828&lt;=$V$2,"May","")</f>
        <v>May</v>
      </c>
      <c r="V828" s="69" t="n">
        <f aca="false">T828</f>
        <v>126</v>
      </c>
      <c r="W828" s="102" t="n">
        <f aca="false">K828-V828</f>
        <v>24.25</v>
      </c>
      <c r="X828" s="103" t="n">
        <f aca="false">IFERROR(IF(U828="June",(K828/V828-1)),0)</f>
        <v>0</v>
      </c>
      <c r="Y828" s="104" t="str">
        <f aca="false">IF(T828&gt;0,IF(U828="","-",IF(X828&lt;0%,"DEGROWTH","GROWTH")))</f>
        <v>GROWTH</v>
      </c>
      <c r="Z828" s="75" t="n">
        <v>0</v>
      </c>
      <c r="AA828" s="70"/>
      <c r="AB828" s="70" t="s">
        <v>133</v>
      </c>
      <c r="AC828" s="75" t="s">
        <v>134</v>
      </c>
      <c r="AD828" s="3"/>
      <c r="AE828" s="3"/>
      <c r="AF828" s="75" t="s">
        <v>134</v>
      </c>
      <c r="AG828" s="121" t="n">
        <f aca="false">IFERROR(INDEX(Last6M_AvgSales_Ref!$B$2:$B$12659,MATCH(D828,Last6M_AvgSales_Ref!$A$2:$A$12659,0)),"")</f>
        <v>215.333333333333</v>
      </c>
    </row>
    <row r="829" customFormat="false" ht="14.25" hidden="false" customHeight="true" outlineLevel="0" collapsed="false">
      <c r="A829" s="70" t="s">
        <v>134</v>
      </c>
      <c r="B829" s="72" t="s">
        <v>79</v>
      </c>
      <c r="C829" s="72" t="s">
        <v>2201</v>
      </c>
      <c r="D829" s="72" t="n">
        <v>1000000598</v>
      </c>
      <c r="E829" s="73" t="s">
        <v>2202</v>
      </c>
      <c r="F829" s="74" t="n">
        <v>38976</v>
      </c>
      <c r="G829" s="67" t="str">
        <f aca="false">IF(I829&gt;0,"Targeted Dealer","-")</f>
        <v>Targeted Dealer</v>
      </c>
      <c r="H829" s="67"/>
      <c r="I829" s="68" t="n">
        <v>100</v>
      </c>
      <c r="J829" s="68" t="n">
        <f aca="false">I829/$J$1*($J$1-$E$1)</f>
        <v>100</v>
      </c>
      <c r="K829" s="69" t="n">
        <v>0</v>
      </c>
      <c r="L829" s="69" t="n">
        <f aca="false">I829-K829</f>
        <v>100</v>
      </c>
      <c r="M829" s="69" t="n">
        <f aca="false">IFERROR((K829/J829%),"-")</f>
        <v>0</v>
      </c>
      <c r="N829" s="97" t="n">
        <v>66.5</v>
      </c>
      <c r="O829" s="98" t="str">
        <f aca="false">IF(F829&lt;=$P$2,"June","")</f>
        <v>June</v>
      </c>
      <c r="P829" s="97" t="n">
        <f aca="false">N829</f>
        <v>66.5</v>
      </c>
      <c r="Q829" s="99" t="n">
        <f aca="false">K829-P829</f>
        <v>-66.5</v>
      </c>
      <c r="R829" s="98" t="n">
        <f aca="false">IFERROR(IF(O829="May",(K829/P829-1))," ")</f>
        <v>0</v>
      </c>
      <c r="S829" s="100" t="str">
        <f aca="false">IF(N829&gt;0,IF(O829="","-",IF(R829&lt;0%,"DEGROWTH","GROWTH")))</f>
        <v>GROWTH</v>
      </c>
      <c r="T829" s="69" t="n">
        <v>42</v>
      </c>
      <c r="U829" s="101" t="str">
        <f aca="false">IF(F829&lt;=$V$2,"May","")</f>
        <v>May</v>
      </c>
      <c r="V829" s="69" t="n">
        <f aca="false">T829</f>
        <v>42</v>
      </c>
      <c r="W829" s="102" t="n">
        <f aca="false">K829-V829</f>
        <v>-42</v>
      </c>
      <c r="X829" s="103" t="n">
        <f aca="false">IFERROR(IF(U829="June",(K829/V829-1)),0)</f>
        <v>0</v>
      </c>
      <c r="Y829" s="104" t="str">
        <f aca="false">IF(T829&gt;0,IF(U829="","-",IF(X829&lt;0%,"DEGROWTH","GROWTH")))</f>
        <v>GROWTH</v>
      </c>
      <c r="Z829" s="75" t="n">
        <v>0</v>
      </c>
      <c r="AA829" s="70"/>
      <c r="AB829" s="70" t="s">
        <v>133</v>
      </c>
      <c r="AC829" s="70" t="s">
        <v>134</v>
      </c>
      <c r="AD829" s="3"/>
      <c r="AE829" s="3"/>
      <c r="AF829" s="70" t="s">
        <v>134</v>
      </c>
      <c r="AG829" s="121" t="n">
        <f aca="false">IFERROR(INDEX(Last6M_AvgSales_Ref!$B$2:$B$12659,MATCH(D829,Last6M_AvgSales_Ref!$A$2:$A$12659,0)),"")</f>
        <v>38.75</v>
      </c>
    </row>
    <row r="830" customFormat="false" ht="14.25" hidden="false" customHeight="true" outlineLevel="0" collapsed="false">
      <c r="A830" s="70" t="s">
        <v>134</v>
      </c>
      <c r="B830" s="72" t="s">
        <v>79</v>
      </c>
      <c r="C830" s="72" t="s">
        <v>2203</v>
      </c>
      <c r="D830" s="72" t="n">
        <v>1000000587</v>
      </c>
      <c r="E830" s="73" t="s">
        <v>2204</v>
      </c>
      <c r="F830" s="74" t="n">
        <v>40024</v>
      </c>
      <c r="G830" s="67" t="str">
        <f aca="false">IF(I830&gt;0,"Targeted Dealer","-")</f>
        <v>Targeted Dealer</v>
      </c>
      <c r="H830" s="67"/>
      <c r="I830" s="68" t="n">
        <v>140</v>
      </c>
      <c r="J830" s="68" t="n">
        <f aca="false">I830/$J$1*($J$1-$E$1)</f>
        <v>140</v>
      </c>
      <c r="K830" s="69" t="n">
        <v>70</v>
      </c>
      <c r="L830" s="69" t="n">
        <f aca="false">I830-K830</f>
        <v>70</v>
      </c>
      <c r="M830" s="69" t="n">
        <f aca="false">IFERROR((K830/J830%),"-")</f>
        <v>50</v>
      </c>
      <c r="N830" s="97" t="n">
        <v>63</v>
      </c>
      <c r="O830" s="98" t="str">
        <f aca="false">IF(F830&lt;=$P$2,"June","")</f>
        <v>June</v>
      </c>
      <c r="P830" s="97" t="n">
        <f aca="false">N830</f>
        <v>63</v>
      </c>
      <c r="Q830" s="99" t="n">
        <f aca="false">K830-P830</f>
        <v>7</v>
      </c>
      <c r="R830" s="98" t="n">
        <f aca="false">IFERROR(IF(O830="May",(K830/P830-1))," ")</f>
        <v>0</v>
      </c>
      <c r="S830" s="100" t="str">
        <f aca="false">IF(N830&gt;0,IF(O830="","-",IF(R830&lt;0%,"DEGROWTH","GROWTH")))</f>
        <v>GROWTH</v>
      </c>
      <c r="T830" s="69" t="n">
        <v>64</v>
      </c>
      <c r="U830" s="101" t="str">
        <f aca="false">IF(F830&lt;=$V$2,"May","")</f>
        <v>May</v>
      </c>
      <c r="V830" s="69" t="n">
        <f aca="false">T830</f>
        <v>64</v>
      </c>
      <c r="W830" s="102" t="n">
        <f aca="false">K830-V830</f>
        <v>6</v>
      </c>
      <c r="X830" s="103" t="n">
        <f aca="false">IFERROR(IF(U830="June",(K830/V830-1)),0)</f>
        <v>0</v>
      </c>
      <c r="Y830" s="104" t="str">
        <f aca="false">IF(T830&gt;0,IF(U830="","-",IF(X830&lt;0%,"DEGROWTH","GROWTH")))</f>
        <v>GROWTH</v>
      </c>
      <c r="Z830" s="75" t="n">
        <v>0</v>
      </c>
      <c r="AA830" s="70"/>
      <c r="AB830" s="70" t="s">
        <v>133</v>
      </c>
      <c r="AC830" s="70" t="s">
        <v>134</v>
      </c>
      <c r="AD830" s="3"/>
      <c r="AE830" s="3"/>
      <c r="AF830" s="70" t="s">
        <v>134</v>
      </c>
      <c r="AG830" s="121" t="n">
        <f aca="false">IFERROR(INDEX(Last6M_AvgSales_Ref!$B$2:$B$12659,MATCH(D830,Last6M_AvgSales_Ref!$A$2:$A$12659,0)),"")</f>
        <v>62.5</v>
      </c>
    </row>
    <row r="831" customFormat="false" ht="14.25" hidden="false" customHeight="true" outlineLevel="0" collapsed="false">
      <c r="A831" s="70" t="s">
        <v>134</v>
      </c>
      <c r="B831" s="72" t="s">
        <v>79</v>
      </c>
      <c r="C831" s="72" t="s">
        <v>2205</v>
      </c>
      <c r="D831" s="72" t="n">
        <v>1000000591</v>
      </c>
      <c r="E831" s="73" t="s">
        <v>2206</v>
      </c>
      <c r="F831" s="74" t="n">
        <v>41132</v>
      </c>
      <c r="G831" s="67" t="str">
        <f aca="false">IF(I831&gt;0,"Targeted Dealer","-")</f>
        <v>Targeted Dealer</v>
      </c>
      <c r="H831" s="67"/>
      <c r="I831" s="68" t="n">
        <v>50</v>
      </c>
      <c r="J831" s="68" t="n">
        <f aca="false">I831/$J$1*($J$1-$E$1)</f>
        <v>50</v>
      </c>
      <c r="K831" s="69" t="n">
        <v>19</v>
      </c>
      <c r="L831" s="69" t="n">
        <f aca="false">I831-K831</f>
        <v>31</v>
      </c>
      <c r="M831" s="69" t="n">
        <f aca="false">IFERROR((K831/J831%),"-")</f>
        <v>38</v>
      </c>
      <c r="N831" s="97" t="n">
        <v>35</v>
      </c>
      <c r="O831" s="98" t="str">
        <f aca="false">IF(F831&lt;=$P$2,"June","")</f>
        <v>June</v>
      </c>
      <c r="P831" s="97" t="n">
        <f aca="false">N831</f>
        <v>35</v>
      </c>
      <c r="Q831" s="99" t="n">
        <f aca="false">K831-P831</f>
        <v>-16</v>
      </c>
      <c r="R831" s="98" t="n">
        <f aca="false">IFERROR(IF(O831="May",(K831/P831-1))," ")</f>
        <v>0</v>
      </c>
      <c r="S831" s="100" t="str">
        <f aca="false">IF(N831&gt;0,IF(O831="","-",IF(R831&lt;0%,"DEGROWTH","GROWTH")))</f>
        <v>GROWTH</v>
      </c>
      <c r="T831" s="69" t="n">
        <v>24.5</v>
      </c>
      <c r="U831" s="101" t="str">
        <f aca="false">IF(F831&lt;=$V$2,"May","")</f>
        <v>May</v>
      </c>
      <c r="V831" s="69" t="n">
        <f aca="false">T831</f>
        <v>24.5</v>
      </c>
      <c r="W831" s="102" t="n">
        <f aca="false">K831-V831</f>
        <v>-5.5</v>
      </c>
      <c r="X831" s="103" t="n">
        <f aca="false">IFERROR(IF(U831="June",(K831/V831-1)),0)</f>
        <v>0</v>
      </c>
      <c r="Y831" s="104" t="str">
        <f aca="false">IF(T831&gt;0,IF(U831="","-",IF(X831&lt;0%,"DEGROWTH","GROWTH")))</f>
        <v>GROWTH</v>
      </c>
      <c r="Z831" s="75" t="n">
        <v>0</v>
      </c>
      <c r="AA831" s="70"/>
      <c r="AB831" s="70" t="s">
        <v>133</v>
      </c>
      <c r="AC831" s="70" t="s">
        <v>134</v>
      </c>
      <c r="AD831" s="3"/>
      <c r="AE831" s="3"/>
      <c r="AF831" s="70" t="s">
        <v>134</v>
      </c>
      <c r="AG831" s="121" t="n">
        <f aca="false">IFERROR(INDEX(Last6M_AvgSales_Ref!$B$2:$B$12659,MATCH(D831,Last6M_AvgSales_Ref!$A$2:$A$12659,0)),"")</f>
        <v>53.3333333333333</v>
      </c>
    </row>
    <row r="832" customFormat="false" ht="14.25" hidden="false" customHeight="true" outlineLevel="0" collapsed="false">
      <c r="A832" s="70" t="s">
        <v>134</v>
      </c>
      <c r="B832" s="72" t="s">
        <v>79</v>
      </c>
      <c r="C832" s="72" t="s">
        <v>2207</v>
      </c>
      <c r="D832" s="72" t="n">
        <v>1000000589</v>
      </c>
      <c r="E832" s="73" t="s">
        <v>2208</v>
      </c>
      <c r="F832" s="74" t="n">
        <v>41499</v>
      </c>
      <c r="G832" s="67" t="str">
        <f aca="false">IF(I832&gt;0,"Targeted Dealer","-")</f>
        <v>Targeted Dealer</v>
      </c>
      <c r="H832" s="67"/>
      <c r="I832" s="68" t="n">
        <v>50</v>
      </c>
      <c r="J832" s="68" t="n">
        <f aca="false">I832/$J$1*($J$1-$E$1)</f>
        <v>50</v>
      </c>
      <c r="K832" s="69" t="n">
        <v>4.5</v>
      </c>
      <c r="L832" s="69" t="n">
        <f aca="false">I832-K832</f>
        <v>45.5</v>
      </c>
      <c r="M832" s="69" t="n">
        <f aca="false">IFERROR((K832/J832%),"-")</f>
        <v>9</v>
      </c>
      <c r="N832" s="97" t="n">
        <v>5</v>
      </c>
      <c r="O832" s="98" t="str">
        <f aca="false">IF(F832&lt;=$P$2,"June","")</f>
        <v>June</v>
      </c>
      <c r="P832" s="97" t="n">
        <f aca="false">N832</f>
        <v>5</v>
      </c>
      <c r="Q832" s="99" t="n">
        <f aca="false">K832-P832</f>
        <v>-0.5</v>
      </c>
      <c r="R832" s="98" t="n">
        <f aca="false">IFERROR(IF(O832="May",(K832/P832-1))," ")</f>
        <v>0</v>
      </c>
      <c r="S832" s="100" t="str">
        <f aca="false">IF(N832&gt;0,IF(O832="","-",IF(R832&lt;0%,"DEGROWTH","GROWTH")))</f>
        <v>GROWTH</v>
      </c>
      <c r="T832" s="69" t="n">
        <v>25</v>
      </c>
      <c r="U832" s="101" t="str">
        <f aca="false">IF(F832&lt;=$V$2,"May","")</f>
        <v>May</v>
      </c>
      <c r="V832" s="69" t="n">
        <f aca="false">T832</f>
        <v>25</v>
      </c>
      <c r="W832" s="102" t="n">
        <f aca="false">K832-V832</f>
        <v>-20.5</v>
      </c>
      <c r="X832" s="103" t="n">
        <f aca="false">IFERROR(IF(U832="June",(K832/V832-1)),0)</f>
        <v>0</v>
      </c>
      <c r="Y832" s="104" t="str">
        <f aca="false">IF(T832&gt;0,IF(U832="","-",IF(X832&lt;0%,"DEGROWTH","GROWTH")))</f>
        <v>GROWTH</v>
      </c>
      <c r="Z832" s="75" t="n">
        <v>0</v>
      </c>
      <c r="AA832" s="70"/>
      <c r="AB832" s="70" t="s">
        <v>133</v>
      </c>
      <c r="AC832" s="70" t="s">
        <v>134</v>
      </c>
      <c r="AD832" s="3"/>
      <c r="AE832" s="3"/>
      <c r="AF832" s="70" t="s">
        <v>134</v>
      </c>
      <c r="AG832" s="121" t="n">
        <f aca="false">IFERROR(INDEX(Last6M_AvgSales_Ref!$B$2:$B$12659,MATCH(D832,Last6M_AvgSales_Ref!$A$2:$A$12659,0)),"")</f>
        <v>29.0416666666667</v>
      </c>
    </row>
    <row r="833" customFormat="false" ht="14.25" hidden="false" customHeight="true" outlineLevel="0" collapsed="false">
      <c r="A833" s="70" t="s">
        <v>134</v>
      </c>
      <c r="B833" s="72" t="s">
        <v>79</v>
      </c>
      <c r="C833" s="72" t="s">
        <v>2209</v>
      </c>
      <c r="D833" s="72" t="n">
        <v>1000000597</v>
      </c>
      <c r="E833" s="73" t="s">
        <v>2210</v>
      </c>
      <c r="F833" s="74" t="n">
        <v>42558</v>
      </c>
      <c r="G833" s="67" t="str">
        <f aca="false">IF(I833&gt;0,"Targeted Dealer","-")</f>
        <v>Targeted Dealer</v>
      </c>
      <c r="H833" s="67"/>
      <c r="I833" s="68" t="n">
        <v>80</v>
      </c>
      <c r="J833" s="68" t="n">
        <f aca="false">I833/$J$1*($J$1-$E$1)</f>
        <v>80</v>
      </c>
      <c r="K833" s="69" t="n">
        <v>58</v>
      </c>
      <c r="L833" s="69" t="n">
        <f aca="false">I833-K833</f>
        <v>22</v>
      </c>
      <c r="M833" s="69" t="n">
        <f aca="false">IFERROR((K833/J833%),"-")</f>
        <v>72.5</v>
      </c>
      <c r="N833" s="97" t="n">
        <v>58</v>
      </c>
      <c r="O833" s="98" t="str">
        <f aca="false">IF(F833&lt;=$P$2,"June","")</f>
        <v>June</v>
      </c>
      <c r="P833" s="97" t="n">
        <f aca="false">N833</f>
        <v>58</v>
      </c>
      <c r="Q833" s="99" t="n">
        <f aca="false">K833-P833</f>
        <v>0</v>
      </c>
      <c r="R833" s="98" t="n">
        <f aca="false">IFERROR(IF(O833="May",(K833/P833-1))," ")</f>
        <v>0</v>
      </c>
      <c r="S833" s="100" t="str">
        <f aca="false">IF(N833&gt;0,IF(O833="","-",IF(R833&lt;0%,"DEGROWTH","GROWTH")))</f>
        <v>GROWTH</v>
      </c>
      <c r="T833" s="69" t="n">
        <v>39</v>
      </c>
      <c r="U833" s="101" t="str">
        <f aca="false">IF(F833&lt;=$V$2,"May","")</f>
        <v>May</v>
      </c>
      <c r="V833" s="69" t="n">
        <f aca="false">T833</f>
        <v>39</v>
      </c>
      <c r="W833" s="102" t="n">
        <f aca="false">K833-V833</f>
        <v>19</v>
      </c>
      <c r="X833" s="103" t="n">
        <f aca="false">IFERROR(IF(U833="June",(K833/V833-1)),0)</f>
        <v>0</v>
      </c>
      <c r="Y833" s="104" t="str">
        <f aca="false">IF(T833&gt;0,IF(U833="","-",IF(X833&lt;0%,"DEGROWTH","GROWTH")))</f>
        <v>GROWTH</v>
      </c>
      <c r="Z833" s="75" t="n">
        <v>0</v>
      </c>
      <c r="AA833" s="70"/>
      <c r="AB833" s="70" t="s">
        <v>133</v>
      </c>
      <c r="AC833" s="70" t="s">
        <v>134</v>
      </c>
      <c r="AD833" s="3"/>
      <c r="AE833" s="3"/>
      <c r="AF833" s="70" t="s">
        <v>134</v>
      </c>
      <c r="AG833" s="121" t="n">
        <f aca="false">IFERROR(INDEX(Last6M_AvgSales_Ref!$B$2:$B$12659,MATCH(D833,Last6M_AvgSales_Ref!$A$2:$A$12659,0)),"")</f>
        <v>36.6666666666667</v>
      </c>
    </row>
    <row r="834" customFormat="false" ht="14.25" hidden="false" customHeight="true" outlineLevel="0" collapsed="false">
      <c r="A834" s="70" t="s">
        <v>134</v>
      </c>
      <c r="B834" s="72" t="s">
        <v>79</v>
      </c>
      <c r="C834" s="72" t="s">
        <v>2211</v>
      </c>
      <c r="D834" s="72" t="n">
        <v>1000000593</v>
      </c>
      <c r="E834" s="73" t="s">
        <v>2212</v>
      </c>
      <c r="F834" s="74" t="n">
        <v>42746</v>
      </c>
      <c r="G834" s="67" t="str">
        <f aca="false">IF(I834&gt;0,"Targeted Dealer","-")</f>
        <v>Targeted Dealer</v>
      </c>
      <c r="H834" s="67"/>
      <c r="I834" s="68" t="n">
        <v>80</v>
      </c>
      <c r="J834" s="68" t="n">
        <f aca="false">I834/$J$1*($J$1-$E$1)</f>
        <v>80</v>
      </c>
      <c r="K834" s="69" t="n">
        <v>76</v>
      </c>
      <c r="L834" s="69" t="n">
        <f aca="false">I834-K834</f>
        <v>4</v>
      </c>
      <c r="M834" s="69" t="n">
        <f aca="false">IFERROR((K834/J834%),"-")</f>
        <v>95</v>
      </c>
      <c r="N834" s="97" t="n">
        <v>57</v>
      </c>
      <c r="O834" s="98" t="str">
        <f aca="false">IF(F834&lt;=$P$2,"June","")</f>
        <v>June</v>
      </c>
      <c r="P834" s="97" t="n">
        <f aca="false">N834</f>
        <v>57</v>
      </c>
      <c r="Q834" s="99" t="n">
        <f aca="false">K834-P834</f>
        <v>19</v>
      </c>
      <c r="R834" s="98" t="n">
        <f aca="false">IFERROR(IF(O834="May",(K834/P834-1))," ")</f>
        <v>0</v>
      </c>
      <c r="S834" s="100" t="str">
        <f aca="false">IF(N834&gt;0,IF(O834="","-",IF(R834&lt;0%,"DEGROWTH","GROWTH")))</f>
        <v>GROWTH</v>
      </c>
      <c r="T834" s="69" t="n">
        <v>19</v>
      </c>
      <c r="U834" s="101" t="str">
        <f aca="false">IF(F834&lt;=$V$2,"May","")</f>
        <v>May</v>
      </c>
      <c r="V834" s="69" t="n">
        <f aca="false">T834</f>
        <v>19</v>
      </c>
      <c r="W834" s="102" t="n">
        <f aca="false">K834-V834</f>
        <v>57</v>
      </c>
      <c r="X834" s="103" t="n">
        <f aca="false">IFERROR(IF(U834="June",(K834/V834-1)),0)</f>
        <v>0</v>
      </c>
      <c r="Y834" s="104" t="str">
        <f aca="false">IF(T834&gt;0,IF(U834="","-",IF(X834&lt;0%,"DEGROWTH","GROWTH")))</f>
        <v>GROWTH</v>
      </c>
      <c r="Z834" s="75" t="n">
        <v>0</v>
      </c>
      <c r="AA834" s="70"/>
      <c r="AB834" s="70" t="s">
        <v>133</v>
      </c>
      <c r="AC834" s="70" t="s">
        <v>134</v>
      </c>
      <c r="AD834" s="3"/>
      <c r="AE834" s="3"/>
      <c r="AF834" s="70" t="s">
        <v>134</v>
      </c>
      <c r="AG834" s="121" t="n">
        <f aca="false">IFERROR(INDEX(Last6M_AvgSales_Ref!$B$2:$B$12659,MATCH(D834,Last6M_AvgSales_Ref!$A$2:$A$12659,0)),"")</f>
        <v>76.3333333333333</v>
      </c>
    </row>
    <row r="835" customFormat="false" ht="14.25" hidden="false" customHeight="true" outlineLevel="0" collapsed="false">
      <c r="A835" s="70" t="s">
        <v>134</v>
      </c>
      <c r="B835" s="72" t="s">
        <v>79</v>
      </c>
      <c r="C835" s="72" t="s">
        <v>2213</v>
      </c>
      <c r="D835" s="72" t="n">
        <v>1000000594</v>
      </c>
      <c r="E835" s="73" t="s">
        <v>2214</v>
      </c>
      <c r="F835" s="74" t="n">
        <v>42945</v>
      </c>
      <c r="G835" s="67" t="str">
        <f aca="false">IF(I835&gt;0,"Targeted Dealer","-")</f>
        <v>Targeted Dealer</v>
      </c>
      <c r="H835" s="67"/>
      <c r="I835" s="68" t="n">
        <v>370</v>
      </c>
      <c r="J835" s="68" t="n">
        <f aca="false">I835/$J$1*($J$1-$E$1)</f>
        <v>370</v>
      </c>
      <c r="K835" s="69" t="n">
        <v>333</v>
      </c>
      <c r="L835" s="69" t="n">
        <f aca="false">I835-K835</f>
        <v>37</v>
      </c>
      <c r="M835" s="69" t="n">
        <f aca="false">IFERROR((K835/J835%),"-")</f>
        <v>90</v>
      </c>
      <c r="N835" s="97" t="n">
        <v>302</v>
      </c>
      <c r="O835" s="98" t="str">
        <f aca="false">IF(F835&lt;=$P$2,"June","")</f>
        <v>June</v>
      </c>
      <c r="P835" s="97" t="n">
        <f aca="false">N835</f>
        <v>302</v>
      </c>
      <c r="Q835" s="99" t="n">
        <f aca="false">K835-P835</f>
        <v>31</v>
      </c>
      <c r="R835" s="98" t="n">
        <f aca="false">IFERROR(IF(O835="May",(K835/P835-1))," ")</f>
        <v>0</v>
      </c>
      <c r="S835" s="100" t="str">
        <f aca="false">IF(N835&gt;0,IF(O835="","-",IF(R835&lt;0%,"DEGROWTH","GROWTH")))</f>
        <v>GROWTH</v>
      </c>
      <c r="T835" s="69" t="n">
        <v>132</v>
      </c>
      <c r="U835" s="101" t="str">
        <f aca="false">IF(F835&lt;=$V$2,"May","")</f>
        <v>May</v>
      </c>
      <c r="V835" s="69" t="n">
        <f aca="false">T835</f>
        <v>132</v>
      </c>
      <c r="W835" s="102" t="n">
        <f aca="false">K835-V835</f>
        <v>201</v>
      </c>
      <c r="X835" s="103" t="n">
        <f aca="false">IFERROR(IF(U835="June",(K835/V835-1)),0)</f>
        <v>0</v>
      </c>
      <c r="Y835" s="104" t="str">
        <f aca="false">IF(T835&gt;0,IF(U835="","-",IF(X835&lt;0%,"DEGROWTH","GROWTH")))</f>
        <v>GROWTH</v>
      </c>
      <c r="Z835" s="75" t="n">
        <v>0</v>
      </c>
      <c r="AA835" s="70"/>
      <c r="AB835" s="70" t="s">
        <v>133</v>
      </c>
      <c r="AC835" s="70" t="s">
        <v>134</v>
      </c>
      <c r="AD835" s="3"/>
      <c r="AE835" s="3"/>
      <c r="AF835" s="70" t="s">
        <v>134</v>
      </c>
      <c r="AG835" s="121" t="n">
        <f aca="false">IFERROR(INDEX(Last6M_AvgSales_Ref!$B$2:$B$12659,MATCH(D835,Last6M_AvgSales_Ref!$A$2:$A$12659,0)),"")</f>
        <v>178.491666666667</v>
      </c>
    </row>
    <row r="836" customFormat="false" ht="14.25" hidden="false" customHeight="true" outlineLevel="0" collapsed="false">
      <c r="A836" s="70" t="s">
        <v>134</v>
      </c>
      <c r="B836" s="72" t="s">
        <v>79</v>
      </c>
      <c r="C836" s="72" t="s">
        <v>2215</v>
      </c>
      <c r="D836" s="72" t="n">
        <v>1000000582</v>
      </c>
      <c r="E836" s="73" t="s">
        <v>2216</v>
      </c>
      <c r="F836" s="74" t="n">
        <v>43014</v>
      </c>
      <c r="G836" s="67" t="str">
        <f aca="false">IF(I836&gt;0,"Targeted Dealer","-")</f>
        <v>Targeted Dealer</v>
      </c>
      <c r="H836" s="67"/>
      <c r="I836" s="68" t="n">
        <v>76</v>
      </c>
      <c r="J836" s="68" t="n">
        <f aca="false">I836/$J$1*($J$1-$E$1)</f>
        <v>76</v>
      </c>
      <c r="K836" s="69" t="n">
        <v>19</v>
      </c>
      <c r="L836" s="69" t="n">
        <f aca="false">I836-K836</f>
        <v>57</v>
      </c>
      <c r="M836" s="69" t="n">
        <f aca="false">IFERROR((K836/J836%),"-")</f>
        <v>25</v>
      </c>
      <c r="N836" s="97" t="n">
        <v>19</v>
      </c>
      <c r="O836" s="98" t="str">
        <f aca="false">IF(F836&lt;=$P$2,"June","")</f>
        <v>June</v>
      </c>
      <c r="P836" s="97" t="n">
        <f aca="false">N836</f>
        <v>19</v>
      </c>
      <c r="Q836" s="99" t="n">
        <f aca="false">K836-P836</f>
        <v>0</v>
      </c>
      <c r="R836" s="98" t="n">
        <f aca="false">IFERROR(IF(O836="May",(K836/P836-1))," ")</f>
        <v>0</v>
      </c>
      <c r="S836" s="100" t="str">
        <f aca="false">IF(N836&gt;0,IF(O836="","-",IF(R836&lt;0%,"DEGROWTH","GROWTH")))</f>
        <v>GROWTH</v>
      </c>
      <c r="T836" s="69" t="n">
        <v>33</v>
      </c>
      <c r="U836" s="101" t="str">
        <f aca="false">IF(F836&lt;=$V$2,"May","")</f>
        <v>May</v>
      </c>
      <c r="V836" s="69" t="n">
        <f aca="false">T836</f>
        <v>33</v>
      </c>
      <c r="W836" s="102" t="n">
        <f aca="false">K836-V836</f>
        <v>-14</v>
      </c>
      <c r="X836" s="103" t="n">
        <f aca="false">IFERROR(IF(U836="June",(K836/V836-1)),0)</f>
        <v>0</v>
      </c>
      <c r="Y836" s="104" t="str">
        <f aca="false">IF(T836&gt;0,IF(U836="","-",IF(X836&lt;0%,"DEGROWTH","GROWTH")))</f>
        <v>GROWTH</v>
      </c>
      <c r="Z836" s="75" t="n">
        <v>0</v>
      </c>
      <c r="AA836" s="70"/>
      <c r="AB836" s="70" t="s">
        <v>133</v>
      </c>
      <c r="AC836" s="70" t="s">
        <v>134</v>
      </c>
      <c r="AD836" s="3"/>
      <c r="AE836" s="3"/>
      <c r="AF836" s="70" t="s">
        <v>134</v>
      </c>
      <c r="AG836" s="121" t="n">
        <f aca="false">IFERROR(INDEX(Last6M_AvgSales_Ref!$B$2:$B$12659,MATCH(D836,Last6M_AvgSales_Ref!$A$2:$A$12659,0)),"")</f>
        <v>15.5833333333333</v>
      </c>
    </row>
    <row r="837" customFormat="false" ht="14.25" hidden="false" customHeight="true" outlineLevel="0" collapsed="false">
      <c r="A837" s="70" t="s">
        <v>134</v>
      </c>
      <c r="B837" s="72" t="s">
        <v>79</v>
      </c>
      <c r="C837" s="72" t="s">
        <v>308</v>
      </c>
      <c r="D837" s="72" t="n">
        <v>1000000583</v>
      </c>
      <c r="E837" s="73" t="s">
        <v>309</v>
      </c>
      <c r="F837" s="74" t="n">
        <v>43014</v>
      </c>
      <c r="G837" s="67" t="str">
        <f aca="false">IF(I837&gt;0,"Targeted Dealer","-")</f>
        <v>Targeted Dealer</v>
      </c>
      <c r="H837" s="67"/>
      <c r="I837" s="68" t="n">
        <v>40</v>
      </c>
      <c r="J837" s="68" t="n">
        <f aca="false">I837/$J$1*($J$1-$E$1)</f>
        <v>40</v>
      </c>
      <c r="K837" s="69" t="n">
        <v>2</v>
      </c>
      <c r="L837" s="69" t="n">
        <f aca="false">I837-K837</f>
        <v>38</v>
      </c>
      <c r="M837" s="69" t="n">
        <f aca="false">IFERROR((K837/J837%),"-")</f>
        <v>5</v>
      </c>
      <c r="N837" s="97" t="n">
        <v>0</v>
      </c>
      <c r="O837" s="98" t="str">
        <f aca="false">IF(F837&lt;=$P$2,"June","")</f>
        <v>June</v>
      </c>
      <c r="P837" s="97" t="n">
        <f aca="false">N837</f>
        <v>0</v>
      </c>
      <c r="Q837" s="99" t="n">
        <f aca="false">K837-P837</f>
        <v>2</v>
      </c>
      <c r="R837" s="98" t="n">
        <f aca="false">IFERROR(IF(O837="May",(K837/P837-1))," ")</f>
        <v>0</v>
      </c>
      <c r="S837" s="105" t="b">
        <f aca="false">IF(N837&gt;0,IF(O837="","-",IF(R837&lt;0%,"DEGROWTH","GROWTH")))</f>
        <v>0</v>
      </c>
      <c r="T837" s="69" t="n">
        <v>0</v>
      </c>
      <c r="U837" s="101" t="str">
        <f aca="false">IF(F837&lt;=$V$2,"May","")</f>
        <v>May</v>
      </c>
      <c r="V837" s="69" t="n">
        <f aca="false">T837</f>
        <v>0</v>
      </c>
      <c r="W837" s="102" t="n">
        <f aca="false">K837-V837</f>
        <v>2</v>
      </c>
      <c r="X837" s="103" t="n">
        <f aca="false">IFERROR(IF(U837="June",(K837/V837-1)),0)</f>
        <v>0</v>
      </c>
      <c r="Y837" s="106" t="b">
        <f aca="false">IF(T837&gt;0,IF(U837="","-",IF(X837&lt;0%,"DEGROWTH","GROWTH")))</f>
        <v>0</v>
      </c>
      <c r="Z837" s="75" t="n">
        <v>0</v>
      </c>
      <c r="AA837" s="70"/>
      <c r="AB837" s="70" t="s">
        <v>133</v>
      </c>
      <c r="AC837" s="70" t="s">
        <v>134</v>
      </c>
      <c r="AD837" s="3"/>
      <c r="AE837" s="3"/>
      <c r="AF837" s="70" t="s">
        <v>134</v>
      </c>
      <c r="AG837" s="121" t="n">
        <f aca="false">IFERROR(INDEX(Last6M_AvgSales_Ref!$B$2:$B$12659,MATCH(D837,Last6M_AvgSales_Ref!$A$2:$A$12659,0)),"")</f>
        <v>3.33333333333333</v>
      </c>
    </row>
    <row r="838" customFormat="false" ht="14.25" hidden="false" customHeight="true" outlineLevel="0" collapsed="false">
      <c r="A838" s="70" t="s">
        <v>134</v>
      </c>
      <c r="B838" s="72" t="s">
        <v>79</v>
      </c>
      <c r="C838" s="72" t="s">
        <v>2217</v>
      </c>
      <c r="D838" s="72" t="n">
        <v>1000000584</v>
      </c>
      <c r="E838" s="73" t="s">
        <v>2218</v>
      </c>
      <c r="F838" s="74" t="n">
        <v>43089</v>
      </c>
      <c r="G838" s="67" t="str">
        <f aca="false">IF(I838&gt;0,"Targeted Dealer","-")</f>
        <v>Targeted Dealer</v>
      </c>
      <c r="H838" s="67"/>
      <c r="I838" s="68" t="n">
        <v>80</v>
      </c>
      <c r="J838" s="68" t="n">
        <f aca="false">I838/$J$1*($J$1-$E$1)</f>
        <v>80</v>
      </c>
      <c r="K838" s="69" t="n">
        <v>50</v>
      </c>
      <c r="L838" s="69" t="n">
        <f aca="false">I838-K838</f>
        <v>30</v>
      </c>
      <c r="M838" s="69" t="n">
        <f aca="false">IFERROR((K838/J838%),"-")</f>
        <v>62.5</v>
      </c>
      <c r="N838" s="97" t="n">
        <v>50</v>
      </c>
      <c r="O838" s="98" t="str">
        <f aca="false">IF(F838&lt;=$P$2,"June","")</f>
        <v>June</v>
      </c>
      <c r="P838" s="97" t="n">
        <f aca="false">N838</f>
        <v>50</v>
      </c>
      <c r="Q838" s="99" t="n">
        <f aca="false">K838-P838</f>
        <v>0</v>
      </c>
      <c r="R838" s="98" t="n">
        <f aca="false">IFERROR(IF(O838="May",(K838/P838-1))," ")</f>
        <v>0</v>
      </c>
      <c r="S838" s="100" t="str">
        <f aca="false">IF(N838&gt;0,IF(O838="","-",IF(R838&lt;0%,"DEGROWTH","GROWTH")))</f>
        <v>GROWTH</v>
      </c>
      <c r="T838" s="69" t="n">
        <v>0</v>
      </c>
      <c r="U838" s="101" t="str">
        <f aca="false">IF(F838&lt;=$V$2,"May","")</f>
        <v>May</v>
      </c>
      <c r="V838" s="69" t="n">
        <f aca="false">T838</f>
        <v>0</v>
      </c>
      <c r="W838" s="102" t="n">
        <f aca="false">K838-V838</f>
        <v>50</v>
      </c>
      <c r="X838" s="103" t="n">
        <f aca="false">IFERROR(IF(U838="June",(K838/V838-1)),0)</f>
        <v>0</v>
      </c>
      <c r="Y838" s="106" t="b">
        <f aca="false">IF(T838&gt;0,IF(U838="","-",IF(X838&lt;0%,"DEGROWTH","GROWTH")))</f>
        <v>0</v>
      </c>
      <c r="Z838" s="75" t="n">
        <v>0</v>
      </c>
      <c r="AA838" s="70"/>
      <c r="AB838" s="70" t="s">
        <v>133</v>
      </c>
      <c r="AC838" s="70" t="s">
        <v>134</v>
      </c>
      <c r="AD838" s="3"/>
      <c r="AE838" s="3"/>
      <c r="AF838" s="70" t="s">
        <v>134</v>
      </c>
      <c r="AG838" s="121" t="n">
        <f aca="false">IFERROR(INDEX(Last6M_AvgSales_Ref!$B$2:$B$12659,MATCH(D838,Last6M_AvgSales_Ref!$A$2:$A$12659,0)),"")</f>
        <v>52.6666666666667</v>
      </c>
    </row>
    <row r="839" customFormat="false" ht="14.25" hidden="false" customHeight="true" outlineLevel="0" collapsed="false">
      <c r="A839" s="70" t="s">
        <v>134</v>
      </c>
      <c r="B839" s="72" t="s">
        <v>79</v>
      </c>
      <c r="C839" s="72" t="s">
        <v>2219</v>
      </c>
      <c r="D839" s="72" t="n">
        <v>1000001002</v>
      </c>
      <c r="E839" s="73" t="s">
        <v>2220</v>
      </c>
      <c r="F839" s="74" t="n">
        <v>43721</v>
      </c>
      <c r="G839" s="67" t="str">
        <f aca="false">IF(I839&gt;0,"Targeted Dealer","-")</f>
        <v>Targeted Dealer</v>
      </c>
      <c r="H839" s="67"/>
      <c r="I839" s="68" t="n">
        <v>240</v>
      </c>
      <c r="J839" s="68" t="n">
        <f aca="false">I839/$J$1*($J$1-$E$1)</f>
        <v>240</v>
      </c>
      <c r="K839" s="69" t="n">
        <v>280.35</v>
      </c>
      <c r="L839" s="69" t="n">
        <f aca="false">I839-K839</f>
        <v>-40.35</v>
      </c>
      <c r="M839" s="69" t="n">
        <f aca="false">IFERROR((K839/J839%),"-")</f>
        <v>116.8125</v>
      </c>
      <c r="N839" s="97" t="n">
        <v>177.25</v>
      </c>
      <c r="O839" s="98" t="str">
        <f aca="false">IF(F839&lt;=$P$2,"June","")</f>
        <v>June</v>
      </c>
      <c r="P839" s="97" t="n">
        <f aca="false">N839</f>
        <v>177.25</v>
      </c>
      <c r="Q839" s="99" t="n">
        <f aca="false">K839-P839</f>
        <v>103.1</v>
      </c>
      <c r="R839" s="98" t="n">
        <f aca="false">IFERROR(IF(O839="May",(K839/P839-1))," ")</f>
        <v>0</v>
      </c>
      <c r="S839" s="100" t="str">
        <f aca="false">IF(N839&gt;0,IF(O839="","-",IF(R839&lt;0%,"DEGROWTH","GROWTH")))</f>
        <v>GROWTH</v>
      </c>
      <c r="T839" s="69" t="n">
        <v>99.75</v>
      </c>
      <c r="U839" s="101" t="str">
        <f aca="false">IF(F839&lt;=$V$2,"May","")</f>
        <v>May</v>
      </c>
      <c r="V839" s="69" t="n">
        <f aca="false">T839</f>
        <v>99.75</v>
      </c>
      <c r="W839" s="102" t="n">
        <f aca="false">K839-V839</f>
        <v>180.6</v>
      </c>
      <c r="X839" s="103" t="n">
        <f aca="false">IFERROR(IF(U839="June",(K839/V839-1)),0)</f>
        <v>0</v>
      </c>
      <c r="Y839" s="104" t="str">
        <f aca="false">IF(T839&gt;0,IF(U839="","-",IF(X839&lt;0%,"DEGROWTH","GROWTH")))</f>
        <v>GROWTH</v>
      </c>
      <c r="Z839" s="75" t="n">
        <v>0</v>
      </c>
      <c r="AA839" s="70"/>
      <c r="AB839" s="70" t="s">
        <v>133</v>
      </c>
      <c r="AC839" s="70" t="s">
        <v>134</v>
      </c>
      <c r="AD839" s="3"/>
      <c r="AE839" s="3"/>
      <c r="AF839" s="70" t="s">
        <v>134</v>
      </c>
      <c r="AG839" s="121" t="n">
        <f aca="false">IFERROR(INDEX(Last6M_AvgSales_Ref!$B$2:$B$12659,MATCH(D839,Last6M_AvgSales_Ref!$A$2:$A$12659,0)),"")</f>
        <v>134.208333333333</v>
      </c>
    </row>
    <row r="840" customFormat="false" ht="14.25" hidden="false" customHeight="true" outlineLevel="0" collapsed="false">
      <c r="A840" s="70" t="s">
        <v>134</v>
      </c>
      <c r="B840" s="72" t="s">
        <v>79</v>
      </c>
      <c r="C840" s="72" t="s">
        <v>2221</v>
      </c>
      <c r="D840" s="72" t="n">
        <v>1000000999</v>
      </c>
      <c r="E840" s="73" t="s">
        <v>2222</v>
      </c>
      <c r="F840" s="74" t="n">
        <v>43883</v>
      </c>
      <c r="G840" s="67" t="str">
        <f aca="false">IF(I840&gt;0,"Targeted Dealer","-")</f>
        <v>Targeted Dealer</v>
      </c>
      <c r="H840" s="67"/>
      <c r="I840" s="68" t="n">
        <v>38</v>
      </c>
      <c r="J840" s="68" t="n">
        <f aca="false">I840/$J$1*($J$1-$E$1)</f>
        <v>38</v>
      </c>
      <c r="K840" s="69" t="n">
        <v>38</v>
      </c>
      <c r="L840" s="69" t="n">
        <f aca="false">I840-K840</f>
        <v>0</v>
      </c>
      <c r="M840" s="69" t="n">
        <f aca="false">IFERROR((K840/J840%),"-")</f>
        <v>100</v>
      </c>
      <c r="N840" s="97" t="n">
        <v>38</v>
      </c>
      <c r="O840" s="98" t="str">
        <f aca="false">IF(F840&lt;=$P$2,"June","")</f>
        <v>June</v>
      </c>
      <c r="P840" s="97" t="n">
        <f aca="false">N840</f>
        <v>38</v>
      </c>
      <c r="Q840" s="99" t="n">
        <f aca="false">K840-P840</f>
        <v>0</v>
      </c>
      <c r="R840" s="98" t="n">
        <f aca="false">IFERROR(IF(O840="May",(K840/P840-1))," ")</f>
        <v>0</v>
      </c>
      <c r="S840" s="100" t="str">
        <f aca="false">IF(N840&gt;0,IF(O840="","-",IF(R840&lt;0%,"DEGROWTH","GROWTH")))</f>
        <v>GROWTH</v>
      </c>
      <c r="T840" s="69" t="n">
        <v>0</v>
      </c>
      <c r="U840" s="101" t="str">
        <f aca="false">IF(F840&lt;=$V$2,"May","")</f>
        <v>May</v>
      </c>
      <c r="V840" s="69" t="n">
        <f aca="false">T840</f>
        <v>0</v>
      </c>
      <c r="W840" s="102" t="n">
        <f aca="false">K840-V840</f>
        <v>38</v>
      </c>
      <c r="X840" s="103" t="n">
        <f aca="false">IFERROR(IF(U840="June",(K840/V840-1)),0)</f>
        <v>0</v>
      </c>
      <c r="Y840" s="106" t="b">
        <f aca="false">IF(T840&gt;0,IF(U840="","-",IF(X840&lt;0%,"DEGROWTH","GROWTH")))</f>
        <v>0</v>
      </c>
      <c r="Z840" s="75" t="n">
        <v>0</v>
      </c>
      <c r="AA840" s="70"/>
      <c r="AB840" s="70" t="s">
        <v>133</v>
      </c>
      <c r="AC840" s="70" t="s">
        <v>134</v>
      </c>
      <c r="AD840" s="3"/>
      <c r="AE840" s="3"/>
      <c r="AF840" s="70" t="s">
        <v>134</v>
      </c>
      <c r="AG840" s="121" t="n">
        <f aca="false">IFERROR(INDEX(Last6M_AvgSales_Ref!$B$2:$B$12659,MATCH(D840,Last6M_AvgSales_Ref!$A$2:$A$12659,0)),"")</f>
        <v>22.3333333333333</v>
      </c>
    </row>
    <row r="841" customFormat="false" ht="14.25" hidden="false" customHeight="true" outlineLevel="0" collapsed="false">
      <c r="A841" s="70" t="s">
        <v>134</v>
      </c>
      <c r="B841" s="72" t="s">
        <v>79</v>
      </c>
      <c r="C841" s="72" t="s">
        <v>2223</v>
      </c>
      <c r="D841" s="72" t="n">
        <v>1000000996</v>
      </c>
      <c r="E841" s="73" t="s">
        <v>2224</v>
      </c>
      <c r="F841" s="74" t="n">
        <v>43960</v>
      </c>
      <c r="G841" s="67" t="str">
        <f aca="false">IF(I841&gt;0,"Targeted Dealer","-")</f>
        <v>Targeted Dealer</v>
      </c>
      <c r="H841" s="67"/>
      <c r="I841" s="68" t="n">
        <v>120</v>
      </c>
      <c r="J841" s="68" t="n">
        <f aca="false">I841/$J$1*($J$1-$E$1)</f>
        <v>120</v>
      </c>
      <c r="K841" s="69" t="n">
        <v>73</v>
      </c>
      <c r="L841" s="69" t="n">
        <f aca="false">I841-K841</f>
        <v>47</v>
      </c>
      <c r="M841" s="69" t="n">
        <f aca="false">IFERROR((K841/J841%),"-")</f>
        <v>60.8333333333333</v>
      </c>
      <c r="N841" s="97" t="n">
        <v>81</v>
      </c>
      <c r="O841" s="98" t="str">
        <f aca="false">IF(F841&lt;=$P$2,"June","")</f>
        <v>June</v>
      </c>
      <c r="P841" s="97" t="n">
        <f aca="false">N841</f>
        <v>81</v>
      </c>
      <c r="Q841" s="99" t="n">
        <f aca="false">K841-P841</f>
        <v>-8</v>
      </c>
      <c r="R841" s="98" t="n">
        <f aca="false">IFERROR(IF(O841="May",(K841/P841-1))," ")</f>
        <v>0</v>
      </c>
      <c r="S841" s="100" t="str">
        <f aca="false">IF(N841&gt;0,IF(O841="","-",IF(R841&lt;0%,"DEGROWTH","GROWTH")))</f>
        <v>GROWTH</v>
      </c>
      <c r="T841" s="69" t="n">
        <v>40</v>
      </c>
      <c r="U841" s="101" t="str">
        <f aca="false">IF(F841&lt;=$V$2,"May","")</f>
        <v>May</v>
      </c>
      <c r="V841" s="69" t="n">
        <f aca="false">T841</f>
        <v>40</v>
      </c>
      <c r="W841" s="102" t="n">
        <f aca="false">K841-V841</f>
        <v>33</v>
      </c>
      <c r="X841" s="103" t="n">
        <f aca="false">IFERROR(IF(U841="June",(K841/V841-1)),0)</f>
        <v>0</v>
      </c>
      <c r="Y841" s="104" t="str">
        <f aca="false">IF(T841&gt;0,IF(U841="","-",IF(X841&lt;0%,"DEGROWTH","GROWTH")))</f>
        <v>GROWTH</v>
      </c>
      <c r="Z841" s="75" t="n">
        <v>0</v>
      </c>
      <c r="AA841" s="70"/>
      <c r="AB841" s="70" t="s">
        <v>133</v>
      </c>
      <c r="AC841" s="70" t="s">
        <v>134</v>
      </c>
      <c r="AD841" s="3"/>
      <c r="AE841" s="3"/>
      <c r="AF841" s="70" t="s">
        <v>134</v>
      </c>
      <c r="AG841" s="121" t="n">
        <f aca="false">IFERROR(INDEX(Last6M_AvgSales_Ref!$B$2:$B$12659,MATCH(D841,Last6M_AvgSales_Ref!$A$2:$A$12659,0)),"")</f>
        <v>102.333333333333</v>
      </c>
    </row>
    <row r="842" customFormat="false" ht="14.25" hidden="false" customHeight="true" outlineLevel="0" collapsed="false">
      <c r="A842" s="70" t="s">
        <v>134</v>
      </c>
      <c r="B842" s="72" t="s">
        <v>79</v>
      </c>
      <c r="C842" s="72" t="s">
        <v>2225</v>
      </c>
      <c r="D842" s="72" t="n">
        <v>1000000990</v>
      </c>
      <c r="E842" s="73" t="s">
        <v>2226</v>
      </c>
      <c r="F842" s="74" t="n">
        <v>43971</v>
      </c>
      <c r="G842" s="67" t="str">
        <f aca="false">IF(I842&gt;0,"Targeted Dealer","-")</f>
        <v>Targeted Dealer</v>
      </c>
      <c r="H842" s="67"/>
      <c r="I842" s="68" t="n">
        <v>60</v>
      </c>
      <c r="J842" s="68" t="n">
        <f aca="false">I842/$J$1*($J$1-$E$1)</f>
        <v>60</v>
      </c>
      <c r="K842" s="69" t="n">
        <v>44.5</v>
      </c>
      <c r="L842" s="69" t="n">
        <f aca="false">I842-K842</f>
        <v>15.5</v>
      </c>
      <c r="M842" s="69" t="n">
        <f aca="false">IFERROR((K842/J842%),"-")</f>
        <v>74.1666666666667</v>
      </c>
      <c r="N842" s="97" t="n">
        <v>10</v>
      </c>
      <c r="O842" s="98" t="str">
        <f aca="false">IF(F842&lt;=$P$2,"June","")</f>
        <v>June</v>
      </c>
      <c r="P842" s="97" t="n">
        <f aca="false">N842</f>
        <v>10</v>
      </c>
      <c r="Q842" s="99" t="n">
        <f aca="false">K842-P842</f>
        <v>34.5</v>
      </c>
      <c r="R842" s="98" t="n">
        <f aca="false">IFERROR(IF(O842="May",(K842/P842-1))," ")</f>
        <v>0</v>
      </c>
      <c r="S842" s="100" t="str">
        <f aca="false">IF(N842&gt;0,IF(O842="","-",IF(R842&lt;0%,"DEGROWTH","GROWTH")))</f>
        <v>GROWTH</v>
      </c>
      <c r="T842" s="69" t="n">
        <v>19</v>
      </c>
      <c r="U842" s="101" t="str">
        <f aca="false">IF(F842&lt;=$V$2,"May","")</f>
        <v>May</v>
      </c>
      <c r="V842" s="69" t="n">
        <f aca="false">T842</f>
        <v>19</v>
      </c>
      <c r="W842" s="102" t="n">
        <f aca="false">K842-V842</f>
        <v>25.5</v>
      </c>
      <c r="X842" s="103" t="n">
        <f aca="false">IFERROR(IF(U842="June",(K842/V842-1)),0)</f>
        <v>0</v>
      </c>
      <c r="Y842" s="104" t="str">
        <f aca="false">IF(T842&gt;0,IF(U842="","-",IF(X842&lt;0%,"DEGROWTH","GROWTH")))</f>
        <v>GROWTH</v>
      </c>
      <c r="Z842" s="75" t="n">
        <v>0</v>
      </c>
      <c r="AA842" s="70"/>
      <c r="AB842" s="70" t="s">
        <v>133</v>
      </c>
      <c r="AC842" s="70" t="s">
        <v>134</v>
      </c>
      <c r="AD842" s="3"/>
      <c r="AE842" s="3"/>
      <c r="AF842" s="70" t="s">
        <v>134</v>
      </c>
      <c r="AG842" s="121" t="n">
        <f aca="false">IFERROR(INDEX(Last6M_AvgSales_Ref!$B$2:$B$12659,MATCH(D842,Last6M_AvgSales_Ref!$A$2:$A$12659,0)),"")</f>
        <v>48.525</v>
      </c>
    </row>
    <row r="843" customFormat="false" ht="14.25" hidden="false" customHeight="true" outlineLevel="0" collapsed="false">
      <c r="A843" s="70" t="s">
        <v>134</v>
      </c>
      <c r="B843" s="72" t="s">
        <v>79</v>
      </c>
      <c r="C843" s="72" t="s">
        <v>2227</v>
      </c>
      <c r="D843" s="72" t="n">
        <v>1000000985</v>
      </c>
      <c r="E843" s="73" t="s">
        <v>2228</v>
      </c>
      <c r="F843" s="74" t="n">
        <v>44064</v>
      </c>
      <c r="G843" s="67" t="str">
        <f aca="false">IF(I843&gt;0,"Targeted Dealer","-")</f>
        <v>Targeted Dealer</v>
      </c>
      <c r="H843" s="67"/>
      <c r="I843" s="68" t="n">
        <v>540</v>
      </c>
      <c r="J843" s="68" t="n">
        <f aca="false">I843/$J$1*($J$1-$E$1)</f>
        <v>540</v>
      </c>
      <c r="K843" s="69" t="n">
        <v>176.25</v>
      </c>
      <c r="L843" s="69" t="n">
        <f aca="false">I843-K843</f>
        <v>363.75</v>
      </c>
      <c r="M843" s="69" t="n">
        <f aca="false">IFERROR((K843/J843%),"-")</f>
        <v>32.6388888888889</v>
      </c>
      <c r="N843" s="97" t="n">
        <v>142.75</v>
      </c>
      <c r="O843" s="98" t="str">
        <f aca="false">IF(F843&lt;=$P$2,"June","")</f>
        <v>June</v>
      </c>
      <c r="P843" s="97" t="n">
        <f aca="false">N843</f>
        <v>142.75</v>
      </c>
      <c r="Q843" s="99" t="n">
        <f aca="false">K843-P843</f>
        <v>33.5</v>
      </c>
      <c r="R843" s="98" t="n">
        <f aca="false">IFERROR(IF(O843="May",(K843/P843-1))," ")</f>
        <v>0</v>
      </c>
      <c r="S843" s="100" t="str">
        <f aca="false">IF(N843&gt;0,IF(O843="","-",IF(R843&lt;0%,"DEGROWTH","GROWTH")))</f>
        <v>GROWTH</v>
      </c>
      <c r="T843" s="69" t="n">
        <v>216.75</v>
      </c>
      <c r="U843" s="101" t="str">
        <f aca="false">IF(F843&lt;=$V$2,"May","")</f>
        <v>May</v>
      </c>
      <c r="V843" s="69" t="n">
        <f aca="false">T843</f>
        <v>216.75</v>
      </c>
      <c r="W843" s="102" t="n">
        <f aca="false">K843-V843</f>
        <v>-40.5</v>
      </c>
      <c r="X843" s="103" t="n">
        <f aca="false">IFERROR(IF(U843="June",(K843/V843-1)),0)</f>
        <v>0</v>
      </c>
      <c r="Y843" s="104" t="str">
        <f aca="false">IF(T843&gt;0,IF(U843="","-",IF(X843&lt;0%,"DEGROWTH","GROWTH")))</f>
        <v>GROWTH</v>
      </c>
      <c r="Z843" s="75" t="n">
        <v>0</v>
      </c>
      <c r="AA843" s="70"/>
      <c r="AB843" s="70" t="s">
        <v>133</v>
      </c>
      <c r="AC843" s="70" t="s">
        <v>134</v>
      </c>
      <c r="AD843" s="3"/>
      <c r="AE843" s="3"/>
      <c r="AF843" s="70" t="s">
        <v>134</v>
      </c>
      <c r="AG843" s="121" t="n">
        <f aca="false">IFERROR(INDEX(Last6M_AvgSales_Ref!$B$2:$B$12659,MATCH(D843,Last6M_AvgSales_Ref!$A$2:$A$12659,0)),"")</f>
        <v>132.291666666667</v>
      </c>
    </row>
    <row r="844" customFormat="false" ht="14.25" hidden="false" customHeight="true" outlineLevel="0" collapsed="false">
      <c r="A844" s="70" t="s">
        <v>134</v>
      </c>
      <c r="B844" s="72" t="s">
        <v>79</v>
      </c>
      <c r="C844" s="72" t="s">
        <v>2229</v>
      </c>
      <c r="D844" s="72" t="n">
        <v>1000000991</v>
      </c>
      <c r="E844" s="73" t="s">
        <v>2230</v>
      </c>
      <c r="F844" s="74" t="n">
        <v>44070</v>
      </c>
      <c r="G844" s="67" t="str">
        <f aca="false">IF(I844&gt;0,"Targeted Dealer","-")</f>
        <v>Targeted Dealer</v>
      </c>
      <c r="H844" s="67"/>
      <c r="I844" s="68" t="n">
        <v>100</v>
      </c>
      <c r="J844" s="68" t="n">
        <f aca="false">I844/$J$1*($J$1-$E$1)</f>
        <v>100</v>
      </c>
      <c r="K844" s="69" t="n">
        <v>75.8</v>
      </c>
      <c r="L844" s="69" t="n">
        <f aca="false">I844-K844</f>
        <v>24.2</v>
      </c>
      <c r="M844" s="69" t="n">
        <f aca="false">IFERROR((K844/J844%),"-")</f>
        <v>75.8</v>
      </c>
      <c r="N844" s="97" t="n">
        <v>25.5</v>
      </c>
      <c r="O844" s="98" t="str">
        <f aca="false">IF(F844&lt;=$P$2,"June","")</f>
        <v>June</v>
      </c>
      <c r="P844" s="97" t="n">
        <f aca="false">N844</f>
        <v>25.5</v>
      </c>
      <c r="Q844" s="99" t="n">
        <f aca="false">K844-P844</f>
        <v>50.3</v>
      </c>
      <c r="R844" s="98" t="n">
        <f aca="false">IFERROR(IF(O844="May",(K844/P844-1))," ")</f>
        <v>0</v>
      </c>
      <c r="S844" s="100" t="str">
        <f aca="false">IF(N844&gt;0,IF(O844="","-",IF(R844&lt;0%,"DEGROWTH","GROWTH")))</f>
        <v>GROWTH</v>
      </c>
      <c r="T844" s="69" t="n">
        <v>0</v>
      </c>
      <c r="U844" s="101" t="str">
        <f aca="false">IF(F844&lt;=$V$2,"May","")</f>
        <v>May</v>
      </c>
      <c r="V844" s="69" t="n">
        <f aca="false">T844</f>
        <v>0</v>
      </c>
      <c r="W844" s="102" t="n">
        <f aca="false">K844-V844</f>
        <v>75.8</v>
      </c>
      <c r="X844" s="103" t="n">
        <f aca="false">IFERROR(IF(U844="June",(K844/V844-1)),0)</f>
        <v>0</v>
      </c>
      <c r="Y844" s="106" t="b">
        <f aca="false">IF(T844&gt;0,IF(U844="","-",IF(X844&lt;0%,"DEGROWTH","GROWTH")))</f>
        <v>0</v>
      </c>
      <c r="Z844" s="75" t="n">
        <v>0</v>
      </c>
      <c r="AA844" s="70"/>
      <c r="AB844" s="70" t="s">
        <v>133</v>
      </c>
      <c r="AC844" s="70" t="s">
        <v>134</v>
      </c>
      <c r="AD844" s="3"/>
      <c r="AE844" s="3"/>
      <c r="AF844" s="70" t="s">
        <v>134</v>
      </c>
      <c r="AG844" s="121" t="n">
        <f aca="false">IFERROR(INDEX(Last6M_AvgSales_Ref!$B$2:$B$12659,MATCH(D844,Last6M_AvgSales_Ref!$A$2:$A$12659,0)),"")</f>
        <v>74.8583333333333</v>
      </c>
    </row>
    <row r="845" customFormat="false" ht="14.25" hidden="false" customHeight="true" outlineLevel="0" collapsed="false">
      <c r="A845" s="70" t="s">
        <v>134</v>
      </c>
      <c r="B845" s="72" t="s">
        <v>79</v>
      </c>
      <c r="C845" s="72" t="s">
        <v>2231</v>
      </c>
      <c r="D845" s="72" t="n">
        <v>1000001001</v>
      </c>
      <c r="E845" s="73" t="s">
        <v>2232</v>
      </c>
      <c r="F845" s="74" t="n">
        <v>44503</v>
      </c>
      <c r="G845" s="67" t="str">
        <f aca="false">IF(I845&gt;0,"Targeted Dealer","-")</f>
        <v>Targeted Dealer</v>
      </c>
      <c r="H845" s="67"/>
      <c r="I845" s="68" t="n">
        <v>100</v>
      </c>
      <c r="J845" s="68" t="n">
        <f aca="false">I845/$J$1*($J$1-$E$1)</f>
        <v>100</v>
      </c>
      <c r="K845" s="69" t="n">
        <v>92.75</v>
      </c>
      <c r="L845" s="69" t="n">
        <f aca="false">I845-K845</f>
        <v>7.25</v>
      </c>
      <c r="M845" s="69" t="n">
        <f aca="false">IFERROR((K845/J845%),"-")</f>
        <v>92.75</v>
      </c>
      <c r="N845" s="97" t="n">
        <v>35.75</v>
      </c>
      <c r="O845" s="98" t="str">
        <f aca="false">IF(F845&lt;=$P$2,"June","")</f>
        <v>June</v>
      </c>
      <c r="P845" s="97" t="n">
        <f aca="false">N845</f>
        <v>35.75</v>
      </c>
      <c r="Q845" s="99" t="n">
        <f aca="false">K845-P845</f>
        <v>57</v>
      </c>
      <c r="R845" s="98" t="n">
        <f aca="false">IFERROR(IF(O845="May",(K845/P845-1))," ")</f>
        <v>0</v>
      </c>
      <c r="S845" s="100" t="str">
        <f aca="false">IF(N845&gt;0,IF(O845="","-",IF(R845&lt;0%,"DEGROWTH","GROWTH")))</f>
        <v>GROWTH</v>
      </c>
      <c r="T845" s="69" t="n">
        <v>9.5</v>
      </c>
      <c r="U845" s="101" t="str">
        <f aca="false">IF(F845&lt;=$V$2,"May","")</f>
        <v>May</v>
      </c>
      <c r="V845" s="69" t="n">
        <f aca="false">T845</f>
        <v>9.5</v>
      </c>
      <c r="W845" s="102" t="n">
        <f aca="false">K845-V845</f>
        <v>83.25</v>
      </c>
      <c r="X845" s="103" t="n">
        <f aca="false">IFERROR(IF(U845="June",(K845/V845-1)),0)</f>
        <v>0</v>
      </c>
      <c r="Y845" s="104" t="str">
        <f aca="false">IF(T845&gt;0,IF(U845="","-",IF(X845&lt;0%,"DEGROWTH","GROWTH")))</f>
        <v>GROWTH</v>
      </c>
      <c r="Z845" s="75" t="n">
        <v>0</v>
      </c>
      <c r="AA845" s="70"/>
      <c r="AB845" s="70" t="s">
        <v>133</v>
      </c>
      <c r="AC845" s="70" t="s">
        <v>134</v>
      </c>
      <c r="AD845" s="3"/>
      <c r="AE845" s="3"/>
      <c r="AF845" s="70" t="s">
        <v>134</v>
      </c>
      <c r="AG845" s="121" t="n">
        <f aca="false">IFERROR(INDEX(Last6M_AvgSales_Ref!$B$2:$B$12659,MATCH(D845,Last6M_AvgSales_Ref!$A$2:$A$12659,0)),"")</f>
        <v>50.3166666666667</v>
      </c>
    </row>
    <row r="846" customFormat="false" ht="14.25" hidden="false" customHeight="true" outlineLevel="0" collapsed="false">
      <c r="A846" s="70" t="s">
        <v>134</v>
      </c>
      <c r="B846" s="72" t="s">
        <v>79</v>
      </c>
      <c r="C846" s="72" t="s">
        <v>2233</v>
      </c>
      <c r="D846" s="72" t="n">
        <v>1000002754</v>
      </c>
      <c r="E846" s="72" t="s">
        <v>2234</v>
      </c>
      <c r="F846" s="74" t="n">
        <v>44701</v>
      </c>
      <c r="G846" s="67" t="str">
        <f aca="false">IF(I846&gt;0,"Targeted Dealer","-")</f>
        <v>Targeted Dealer</v>
      </c>
      <c r="H846" s="67"/>
      <c r="I846" s="68" t="n">
        <v>200</v>
      </c>
      <c r="J846" s="68" t="n">
        <f aca="false">I846/$J$1*($J$1-$E$1)</f>
        <v>200</v>
      </c>
      <c r="K846" s="69" t="n">
        <v>237.5</v>
      </c>
      <c r="L846" s="69" t="n">
        <f aca="false">I846-K846</f>
        <v>-37.5</v>
      </c>
      <c r="M846" s="69" t="n">
        <f aca="false">IFERROR((K846/J846%),"-")</f>
        <v>118.75</v>
      </c>
      <c r="N846" s="97" t="n">
        <v>130.5</v>
      </c>
      <c r="O846" s="98" t="str">
        <f aca="false">IF(F846&lt;=$P$2,"June","")</f>
        <v>June</v>
      </c>
      <c r="P846" s="97" t="n">
        <f aca="false">N846</f>
        <v>130.5</v>
      </c>
      <c r="Q846" s="99" t="n">
        <f aca="false">K846-P846</f>
        <v>107</v>
      </c>
      <c r="R846" s="98" t="n">
        <f aca="false">IFERROR(IF(O846="May",(K846/P846-1))," ")</f>
        <v>0</v>
      </c>
      <c r="S846" s="100" t="str">
        <f aca="false">IF(N846&gt;0,IF(O846="","-",IF(R846&lt;0%,"DEGROWTH","GROWTH")))</f>
        <v>GROWTH</v>
      </c>
      <c r="T846" s="69" t="n">
        <v>87.5</v>
      </c>
      <c r="U846" s="101" t="str">
        <f aca="false">IF(F846&lt;=$V$2,"May","")</f>
        <v>May</v>
      </c>
      <c r="V846" s="69" t="n">
        <f aca="false">T846</f>
        <v>87.5</v>
      </c>
      <c r="W846" s="102" t="n">
        <f aca="false">K846-V846</f>
        <v>150</v>
      </c>
      <c r="X846" s="103" t="n">
        <f aca="false">IFERROR(IF(U846="June",(K846/V846-1)),0)</f>
        <v>0</v>
      </c>
      <c r="Y846" s="104" t="str">
        <f aca="false">IF(T846&gt;0,IF(U846="","-",IF(X846&lt;0%,"DEGROWTH","GROWTH")))</f>
        <v>GROWTH</v>
      </c>
      <c r="Z846" s="75" t="n">
        <v>0</v>
      </c>
      <c r="AA846" s="70"/>
      <c r="AB846" s="70" t="s">
        <v>133</v>
      </c>
      <c r="AC846" s="70" t="s">
        <v>134</v>
      </c>
      <c r="AD846" s="3"/>
      <c r="AE846" s="3"/>
      <c r="AF846" s="70" t="s">
        <v>134</v>
      </c>
      <c r="AG846" s="121" t="n">
        <f aca="false">IFERROR(INDEX(Last6M_AvgSales_Ref!$B$2:$B$12659,MATCH(D846,Last6M_AvgSales_Ref!$A$2:$A$12659,0)),"")</f>
        <v>111.325</v>
      </c>
    </row>
    <row r="847" customFormat="false" ht="14.25" hidden="false" customHeight="true" outlineLevel="0" collapsed="false">
      <c r="A847" s="70" t="s">
        <v>134</v>
      </c>
      <c r="B847" s="72" t="s">
        <v>79</v>
      </c>
      <c r="C847" s="72" t="s">
        <v>2235</v>
      </c>
      <c r="D847" s="72" t="n">
        <v>1000003112</v>
      </c>
      <c r="E847" s="72" t="s">
        <v>2236</v>
      </c>
      <c r="F847" s="74" t="n">
        <v>44887</v>
      </c>
      <c r="G847" s="67" t="str">
        <f aca="false">IF(I847&gt;0,"Targeted Dealer","-")</f>
        <v>Targeted Dealer</v>
      </c>
      <c r="H847" s="67"/>
      <c r="I847" s="68" t="n">
        <v>240</v>
      </c>
      <c r="J847" s="68" t="n">
        <f aca="false">I847/$J$1*($J$1-$E$1)</f>
        <v>240</v>
      </c>
      <c r="K847" s="69" t="n">
        <v>391</v>
      </c>
      <c r="L847" s="69" t="n">
        <f aca="false">I847-K847</f>
        <v>-151</v>
      </c>
      <c r="M847" s="69" t="n">
        <f aca="false">IFERROR((K847/J847%),"-")</f>
        <v>162.916666666667</v>
      </c>
      <c r="N847" s="97" t="n">
        <v>323.5</v>
      </c>
      <c r="O847" s="98" t="str">
        <f aca="false">IF(F847&lt;=$P$2,"June","")</f>
        <v>June</v>
      </c>
      <c r="P847" s="97" t="n">
        <f aca="false">N847</f>
        <v>323.5</v>
      </c>
      <c r="Q847" s="99" t="n">
        <f aca="false">K847-P847</f>
        <v>67.5</v>
      </c>
      <c r="R847" s="98" t="n">
        <f aca="false">IFERROR(IF(O847="May",(K847/P847-1))," ")</f>
        <v>0</v>
      </c>
      <c r="S847" s="100" t="str">
        <f aca="false">IF(N847&gt;0,IF(O847="","-",IF(R847&lt;0%,"DEGROWTH","GROWTH")))</f>
        <v>GROWTH</v>
      </c>
      <c r="T847" s="69" t="n">
        <v>61</v>
      </c>
      <c r="U847" s="101" t="str">
        <f aca="false">IF(F847&lt;=$V$2,"May","")</f>
        <v>May</v>
      </c>
      <c r="V847" s="69" t="n">
        <f aca="false">T847</f>
        <v>61</v>
      </c>
      <c r="W847" s="102" t="n">
        <f aca="false">K847-V847</f>
        <v>330</v>
      </c>
      <c r="X847" s="103" t="n">
        <f aca="false">IFERROR(IF(U847="June",(K847/V847-1)),0)</f>
        <v>0</v>
      </c>
      <c r="Y847" s="104" t="str">
        <f aca="false">IF(T847&gt;0,IF(U847="","-",IF(X847&lt;0%,"DEGROWTH","GROWTH")))</f>
        <v>GROWTH</v>
      </c>
      <c r="Z847" s="75" t="n">
        <v>0</v>
      </c>
      <c r="AA847" s="70"/>
      <c r="AB847" s="70" t="s">
        <v>133</v>
      </c>
      <c r="AC847" s="70" t="s">
        <v>134</v>
      </c>
      <c r="AD847" s="3"/>
      <c r="AE847" s="3"/>
      <c r="AF847" s="70" t="s">
        <v>134</v>
      </c>
      <c r="AG847" s="121" t="n">
        <f aca="false">IFERROR(INDEX(Last6M_AvgSales_Ref!$B$2:$B$12659,MATCH(D847,Last6M_AvgSales_Ref!$A$2:$A$12659,0)),"")</f>
        <v>193.408333333333</v>
      </c>
    </row>
    <row r="848" customFormat="false" ht="14.25" hidden="false" customHeight="true" outlineLevel="0" collapsed="false">
      <c r="A848" s="70" t="s">
        <v>134</v>
      </c>
      <c r="B848" s="72" t="s">
        <v>79</v>
      </c>
      <c r="C848" s="72" t="s">
        <v>2237</v>
      </c>
      <c r="D848" s="72" t="n">
        <v>1000003126</v>
      </c>
      <c r="E848" s="72" t="s">
        <v>2238</v>
      </c>
      <c r="F848" s="74" t="n">
        <v>44907</v>
      </c>
      <c r="G848" s="67" t="str">
        <f aca="false">IF(I848&gt;0,"Targeted Dealer","-")</f>
        <v>Targeted Dealer</v>
      </c>
      <c r="H848" s="67"/>
      <c r="I848" s="68" t="n">
        <v>240</v>
      </c>
      <c r="J848" s="68" t="n">
        <f aca="false">I848/$J$1*($J$1-$E$1)</f>
        <v>240</v>
      </c>
      <c r="K848" s="69" t="n">
        <v>266.5</v>
      </c>
      <c r="L848" s="69" t="n">
        <f aca="false">I848-K848</f>
        <v>-26.5</v>
      </c>
      <c r="M848" s="69" t="n">
        <f aca="false">IFERROR((K848/J848%),"-")</f>
        <v>111.041666666667</v>
      </c>
      <c r="N848" s="97" t="n">
        <v>153</v>
      </c>
      <c r="O848" s="98" t="str">
        <f aca="false">IF(F848&lt;=$P$2,"June","")</f>
        <v>June</v>
      </c>
      <c r="P848" s="97" t="n">
        <f aca="false">N848</f>
        <v>153</v>
      </c>
      <c r="Q848" s="99" t="n">
        <f aca="false">K848-P848</f>
        <v>113.5</v>
      </c>
      <c r="R848" s="98" t="n">
        <f aca="false">IFERROR(IF(O848="May",(K848/P848-1))," ")</f>
        <v>0</v>
      </c>
      <c r="S848" s="100" t="str">
        <f aca="false">IF(N848&gt;0,IF(O848="","-",IF(R848&lt;0%,"DEGROWTH","GROWTH")))</f>
        <v>GROWTH</v>
      </c>
      <c r="T848" s="69" t="n">
        <v>118</v>
      </c>
      <c r="U848" s="101" t="str">
        <f aca="false">IF(F848&lt;=$V$2,"May","")</f>
        <v>May</v>
      </c>
      <c r="V848" s="69" t="n">
        <f aca="false">T848</f>
        <v>118</v>
      </c>
      <c r="W848" s="102" t="n">
        <f aca="false">K848-V848</f>
        <v>148.5</v>
      </c>
      <c r="X848" s="103" t="n">
        <f aca="false">IFERROR(IF(U848="June",(K848/V848-1)),0)</f>
        <v>0</v>
      </c>
      <c r="Y848" s="104" t="str">
        <f aca="false">IF(T848&gt;0,IF(U848="","-",IF(X848&lt;0%,"DEGROWTH","GROWTH")))</f>
        <v>GROWTH</v>
      </c>
      <c r="Z848" s="75" t="n">
        <v>0</v>
      </c>
      <c r="AA848" s="70"/>
      <c r="AB848" s="70" t="s">
        <v>133</v>
      </c>
      <c r="AC848" s="70" t="s">
        <v>134</v>
      </c>
      <c r="AD848" s="3"/>
      <c r="AE848" s="3"/>
      <c r="AF848" s="70" t="s">
        <v>134</v>
      </c>
      <c r="AG848" s="121" t="n">
        <f aca="false">IFERROR(INDEX(Last6M_AvgSales_Ref!$B$2:$B$12659,MATCH(D848,Last6M_AvgSales_Ref!$A$2:$A$12659,0)),"")</f>
        <v>174.916666666667</v>
      </c>
    </row>
    <row r="849" customFormat="false" ht="14.25" hidden="false" customHeight="true" outlineLevel="0" collapsed="false">
      <c r="A849" s="70" t="s">
        <v>134</v>
      </c>
      <c r="B849" s="72" t="s">
        <v>79</v>
      </c>
      <c r="C849" s="72" t="s">
        <v>312</v>
      </c>
      <c r="D849" s="72" t="n">
        <v>1000003326</v>
      </c>
      <c r="E849" s="72" t="s">
        <v>313</v>
      </c>
      <c r="F849" s="74" t="n">
        <v>44966</v>
      </c>
      <c r="G849" s="67" t="str">
        <f aca="false">IF(I849&gt;0,"Targeted Dealer","-")</f>
        <v>-</v>
      </c>
      <c r="H849" s="67"/>
      <c r="I849" s="68" t="n">
        <v>0</v>
      </c>
      <c r="J849" s="68" t="n">
        <f aca="false">I849/$J$1*($J$1-$E$1)</f>
        <v>0</v>
      </c>
      <c r="K849" s="69" t="n">
        <v>0</v>
      </c>
      <c r="L849" s="69" t="n">
        <f aca="false">I849-K849</f>
        <v>0</v>
      </c>
      <c r="M849" s="69" t="str">
        <f aca="false">IFERROR((K849/J849%),"-")</f>
        <v>-</v>
      </c>
      <c r="N849" s="97" t="n">
        <v>0</v>
      </c>
      <c r="O849" s="98" t="str">
        <f aca="false">IF(F849&lt;=$P$2,"June","")</f>
        <v>June</v>
      </c>
      <c r="P849" s="97" t="n">
        <f aca="false">N849</f>
        <v>0</v>
      </c>
      <c r="Q849" s="99" t="n">
        <f aca="false">K849-P849</f>
        <v>0</v>
      </c>
      <c r="R849" s="98" t="n">
        <f aca="false">IFERROR(IF(O849="May",(K849/P849-1))," ")</f>
        <v>0</v>
      </c>
      <c r="S849" s="105" t="b">
        <f aca="false">IF(N849&gt;0,IF(O849="","-",IF(R849&lt;0%,"DEGROWTH","GROWTH")))</f>
        <v>0</v>
      </c>
      <c r="T849" s="69" t="n">
        <v>19</v>
      </c>
      <c r="U849" s="101" t="str">
        <f aca="false">IF(F849&lt;=$V$2,"May","")</f>
        <v>May</v>
      </c>
      <c r="V849" s="69" t="n">
        <f aca="false">T849</f>
        <v>19</v>
      </c>
      <c r="W849" s="102" t="n">
        <f aca="false">K849-V849</f>
        <v>-19</v>
      </c>
      <c r="X849" s="103" t="n">
        <f aca="false">IFERROR(IF(U849="June",(K849/V849-1)),0)</f>
        <v>0</v>
      </c>
      <c r="Y849" s="104" t="str">
        <f aca="false">IF(T849&gt;0,IF(U849="","-",IF(X849&lt;0%,"DEGROWTH","GROWTH")))</f>
        <v>GROWTH</v>
      </c>
      <c r="Z849" s="75" t="n">
        <v>0</v>
      </c>
      <c r="AA849" s="70"/>
      <c r="AB849" s="70" t="s">
        <v>133</v>
      </c>
      <c r="AC849" s="70" t="s">
        <v>134</v>
      </c>
      <c r="AD849" s="3"/>
      <c r="AE849" s="3"/>
      <c r="AF849" s="70" t="s">
        <v>134</v>
      </c>
      <c r="AG849" s="121" t="n">
        <f aca="false">IFERROR(INDEX(Last6M_AvgSales_Ref!$B$2:$B$12659,MATCH(D849,Last6M_AvgSales_Ref!$A$2:$A$12659,0)),"")</f>
        <v>10.3333333333333</v>
      </c>
    </row>
    <row r="850" customFormat="false" ht="14.25" hidden="false" customHeight="true" outlineLevel="0" collapsed="false">
      <c r="A850" s="70" t="s">
        <v>134</v>
      </c>
      <c r="B850" s="72" t="s">
        <v>79</v>
      </c>
      <c r="C850" s="72" t="s">
        <v>314</v>
      </c>
      <c r="D850" s="72" t="n">
        <v>1000003554</v>
      </c>
      <c r="E850" s="72" t="s">
        <v>315</v>
      </c>
      <c r="F850" s="74" t="n">
        <v>45072</v>
      </c>
      <c r="G850" s="67" t="str">
        <f aca="false">IF(I850&gt;0,"Targeted Dealer","-")</f>
        <v>-</v>
      </c>
      <c r="H850" s="67"/>
      <c r="I850" s="68" t="n">
        <v>0</v>
      </c>
      <c r="J850" s="68" t="n">
        <f aca="false">I850/$J$1*($J$1-$E$1)</f>
        <v>0</v>
      </c>
      <c r="K850" s="69" t="n">
        <v>20</v>
      </c>
      <c r="L850" s="69" t="n">
        <f aca="false">I850-K850</f>
        <v>-20</v>
      </c>
      <c r="M850" s="69" t="str">
        <f aca="false">IFERROR((K850/J850%),"-")</f>
        <v>-</v>
      </c>
      <c r="N850" s="97" t="n">
        <v>38</v>
      </c>
      <c r="O850" s="98" t="str">
        <f aca="false">IF(F850&lt;=$P$2,"June","")</f>
        <v>June</v>
      </c>
      <c r="P850" s="97" t="n">
        <f aca="false">N850</f>
        <v>38</v>
      </c>
      <c r="Q850" s="99" t="n">
        <f aca="false">K850-P850</f>
        <v>-18</v>
      </c>
      <c r="R850" s="98" t="n">
        <f aca="false">IFERROR(IF(O850="May",(K850/P850-1))," ")</f>
        <v>0</v>
      </c>
      <c r="S850" s="100" t="str">
        <f aca="false">IF(N850&gt;0,IF(O850="","-",IF(R850&lt;0%,"DEGROWTH","GROWTH")))</f>
        <v>GROWTH</v>
      </c>
      <c r="T850" s="69" t="n">
        <v>39</v>
      </c>
      <c r="U850" s="101" t="str">
        <f aca="false">IF(F850&lt;=$V$2,"May","")</f>
        <v>May</v>
      </c>
      <c r="V850" s="69" t="n">
        <f aca="false">T850</f>
        <v>39</v>
      </c>
      <c r="W850" s="102" t="n">
        <f aca="false">K850-V850</f>
        <v>-19</v>
      </c>
      <c r="X850" s="103" t="n">
        <f aca="false">IFERROR(IF(U850="June",(K850/V850-1)),0)</f>
        <v>0</v>
      </c>
      <c r="Y850" s="104" t="str">
        <f aca="false">IF(T850&gt;0,IF(U850="","-",IF(X850&lt;0%,"DEGROWTH","GROWTH")))</f>
        <v>GROWTH</v>
      </c>
      <c r="Z850" s="75" t="n">
        <v>0</v>
      </c>
      <c r="AA850" s="70"/>
      <c r="AB850" s="70" t="s">
        <v>133</v>
      </c>
      <c r="AC850" s="70" t="s">
        <v>134</v>
      </c>
      <c r="AD850" s="3"/>
      <c r="AE850" s="3"/>
      <c r="AF850" s="70" t="s">
        <v>134</v>
      </c>
      <c r="AG850" s="121" t="n">
        <f aca="false">IFERROR(INDEX(Last6M_AvgSales_Ref!$B$2:$B$12659,MATCH(D850,Last6M_AvgSales_Ref!$A$2:$A$12659,0)),"")</f>
        <v>6.33333333333333</v>
      </c>
    </row>
    <row r="851" customFormat="false" ht="14.25" hidden="false" customHeight="true" outlineLevel="0" collapsed="false">
      <c r="A851" s="70" t="s">
        <v>134</v>
      </c>
      <c r="B851" s="72" t="s">
        <v>79</v>
      </c>
      <c r="C851" s="72" t="s">
        <v>2239</v>
      </c>
      <c r="D851" s="72" t="n">
        <v>1000003677</v>
      </c>
      <c r="E851" s="72" t="s">
        <v>2240</v>
      </c>
      <c r="F851" s="74" t="n">
        <v>45142</v>
      </c>
      <c r="G851" s="67" t="str">
        <f aca="false">IF(I851&gt;0,"Targeted Dealer","-")</f>
        <v>Targeted Dealer</v>
      </c>
      <c r="H851" s="67"/>
      <c r="I851" s="68" t="n">
        <v>40</v>
      </c>
      <c r="J851" s="68" t="n">
        <f aca="false">I851/$J$1*($J$1-$E$1)</f>
        <v>40</v>
      </c>
      <c r="K851" s="69" t="n">
        <v>40</v>
      </c>
      <c r="L851" s="69" t="n">
        <f aca="false">I851-K851</f>
        <v>0</v>
      </c>
      <c r="M851" s="69" t="n">
        <f aca="false">IFERROR((K851/J851%),"-")</f>
        <v>100</v>
      </c>
      <c r="N851" s="97" t="n">
        <v>31.9</v>
      </c>
      <c r="O851" s="98" t="str">
        <f aca="false">IF(F851&lt;=$P$2,"June","")</f>
        <v>June</v>
      </c>
      <c r="P851" s="97" t="n">
        <f aca="false">N851</f>
        <v>31.9</v>
      </c>
      <c r="Q851" s="99" t="n">
        <f aca="false">K851-P851</f>
        <v>8.1</v>
      </c>
      <c r="R851" s="98" t="n">
        <f aca="false">IFERROR(IF(O851="May",(K851/P851-1))," ")</f>
        <v>0</v>
      </c>
      <c r="S851" s="100" t="str">
        <f aca="false">IF(N851&gt;0,IF(O851="","-",IF(R851&lt;0%,"DEGROWTH","GROWTH")))</f>
        <v>GROWTH</v>
      </c>
      <c r="T851" s="69" t="n">
        <v>10.5</v>
      </c>
      <c r="U851" s="101" t="str">
        <f aca="false">IF(F851&lt;=$V$2,"May","")</f>
        <v>May</v>
      </c>
      <c r="V851" s="69" t="n">
        <f aca="false">T851</f>
        <v>10.5</v>
      </c>
      <c r="W851" s="102" t="n">
        <f aca="false">K851-V851</f>
        <v>29.5</v>
      </c>
      <c r="X851" s="103" t="n">
        <f aca="false">IFERROR(IF(U851="June",(K851/V851-1)),0)</f>
        <v>0</v>
      </c>
      <c r="Y851" s="104" t="str">
        <f aca="false">IF(T851&gt;0,IF(U851="","-",IF(X851&lt;0%,"DEGROWTH","GROWTH")))</f>
        <v>GROWTH</v>
      </c>
      <c r="Z851" s="75" t="n">
        <v>0</v>
      </c>
      <c r="AA851" s="70"/>
      <c r="AB851" s="70" t="s">
        <v>133</v>
      </c>
      <c r="AC851" s="70" t="s">
        <v>134</v>
      </c>
      <c r="AD851" s="3"/>
      <c r="AE851" s="3"/>
      <c r="AF851" s="70" t="s">
        <v>134</v>
      </c>
      <c r="AG851" s="121" t="n">
        <f aca="false">IFERROR(INDEX(Last6M_AvgSales_Ref!$B$2:$B$12659,MATCH(D851,Last6M_AvgSales_Ref!$A$2:$A$12659,0)),"")</f>
        <v>24.1166666666667</v>
      </c>
    </row>
    <row r="852" customFormat="false" ht="14.25" hidden="false" customHeight="true" outlineLevel="0" collapsed="false">
      <c r="A852" s="70" t="s">
        <v>134</v>
      </c>
      <c r="B852" s="72" t="s">
        <v>79</v>
      </c>
      <c r="C852" s="72" t="s">
        <v>2241</v>
      </c>
      <c r="D852" s="72" t="n">
        <v>1000003714</v>
      </c>
      <c r="E852" s="72" t="s">
        <v>2242</v>
      </c>
      <c r="F852" s="74" t="n">
        <v>45181</v>
      </c>
      <c r="G852" s="67" t="str">
        <f aca="false">IF(I852&gt;0,"Targeted Dealer","-")</f>
        <v>Targeted Dealer</v>
      </c>
      <c r="H852" s="67"/>
      <c r="I852" s="68" t="n">
        <v>20</v>
      </c>
      <c r="J852" s="68" t="n">
        <f aca="false">I852/$J$1*($J$1-$E$1)</f>
        <v>20</v>
      </c>
      <c r="K852" s="69" t="n">
        <v>2.25</v>
      </c>
      <c r="L852" s="69" t="n">
        <f aca="false">I852-K852</f>
        <v>17.75</v>
      </c>
      <c r="M852" s="69" t="n">
        <f aca="false">IFERROR((K852/J852%),"-")</f>
        <v>11.25</v>
      </c>
      <c r="N852" s="97" t="n">
        <v>19</v>
      </c>
      <c r="O852" s="98" t="str">
        <f aca="false">IF(F852&lt;=$P$2,"June","")</f>
        <v>June</v>
      </c>
      <c r="P852" s="97" t="n">
        <f aca="false">N852</f>
        <v>19</v>
      </c>
      <c r="Q852" s="99" t="n">
        <f aca="false">K852-P852</f>
        <v>-16.75</v>
      </c>
      <c r="R852" s="98" t="n">
        <f aca="false">IFERROR(IF(O852="May",(K852/P852-1))," ")</f>
        <v>0</v>
      </c>
      <c r="S852" s="100" t="str">
        <f aca="false">IF(N852&gt;0,IF(O852="","-",IF(R852&lt;0%,"DEGROWTH","GROWTH")))</f>
        <v>GROWTH</v>
      </c>
      <c r="T852" s="69" t="n">
        <v>2.25</v>
      </c>
      <c r="U852" s="101" t="str">
        <f aca="false">IF(F852&lt;=$V$2,"May","")</f>
        <v>May</v>
      </c>
      <c r="V852" s="69" t="n">
        <f aca="false">T852</f>
        <v>2.25</v>
      </c>
      <c r="W852" s="102" t="n">
        <f aca="false">K852-V852</f>
        <v>0</v>
      </c>
      <c r="X852" s="103" t="n">
        <f aca="false">IFERROR(IF(U852="June",(K852/V852-1)),0)</f>
        <v>0</v>
      </c>
      <c r="Y852" s="104" t="str">
        <f aca="false">IF(T852&gt;0,IF(U852="","-",IF(X852&lt;0%,"DEGROWTH","GROWTH")))</f>
        <v>GROWTH</v>
      </c>
      <c r="Z852" s="75" t="n">
        <v>0</v>
      </c>
      <c r="AA852" s="70"/>
      <c r="AB852" s="70" t="s">
        <v>133</v>
      </c>
      <c r="AC852" s="70" t="s">
        <v>134</v>
      </c>
      <c r="AD852" s="3"/>
      <c r="AE852" s="3"/>
      <c r="AF852" s="70" t="s">
        <v>134</v>
      </c>
      <c r="AG852" s="121" t="n">
        <f aca="false">IFERROR(INDEX(Last6M_AvgSales_Ref!$B$2:$B$12659,MATCH(D852,Last6M_AvgSales_Ref!$A$2:$A$12659,0)),"")</f>
        <v>6.96666666666667</v>
      </c>
    </row>
    <row r="853" customFormat="false" ht="14.25" hidden="false" customHeight="true" outlineLevel="0" collapsed="false">
      <c r="A853" s="75" t="s">
        <v>134</v>
      </c>
      <c r="B853" s="72" t="s">
        <v>79</v>
      </c>
      <c r="C853" s="79" t="s">
        <v>316</v>
      </c>
      <c r="D853" s="79" t="n">
        <v>1000003867</v>
      </c>
      <c r="E853" s="79" t="s">
        <v>317</v>
      </c>
      <c r="F853" s="74" t="n">
        <v>45342</v>
      </c>
      <c r="G853" s="67" t="str">
        <f aca="false">IF(I853&gt;0,"Targeted Dealer","-")</f>
        <v>Targeted Dealer</v>
      </c>
      <c r="H853" s="67"/>
      <c r="I853" s="68" t="n">
        <v>36</v>
      </c>
      <c r="J853" s="68" t="n">
        <f aca="false">I853/$J$1*($J$1-$E$1)</f>
        <v>36</v>
      </c>
      <c r="K853" s="69" t="n">
        <v>0</v>
      </c>
      <c r="L853" s="69" t="n">
        <f aca="false">I853-K853</f>
        <v>36</v>
      </c>
      <c r="M853" s="69" t="n">
        <f aca="false">IFERROR((K853/J853%),"-")</f>
        <v>0</v>
      </c>
      <c r="N853" s="97" t="n">
        <v>19</v>
      </c>
      <c r="O853" s="98" t="str">
        <f aca="false">IF(F853&lt;=$P$2,"June","")</f>
        <v>June</v>
      </c>
      <c r="P853" s="97" t="n">
        <f aca="false">N853</f>
        <v>19</v>
      </c>
      <c r="Q853" s="99" t="n">
        <f aca="false">K853-P853</f>
        <v>-19</v>
      </c>
      <c r="R853" s="98" t="n">
        <f aca="false">IFERROR(IF(O853="May",(K853/P853-1))," ")</f>
        <v>0</v>
      </c>
      <c r="S853" s="100" t="str">
        <f aca="false">IF(N853&gt;0,IF(O853="","-",IF(R853&lt;0%,"DEGROWTH","GROWTH")))</f>
        <v>GROWTH</v>
      </c>
      <c r="T853" s="69" t="n">
        <v>0</v>
      </c>
      <c r="U853" s="101" t="str">
        <f aca="false">IF(F853&lt;=$V$2,"May","")</f>
        <v>May</v>
      </c>
      <c r="V853" s="69" t="n">
        <f aca="false">T853</f>
        <v>0</v>
      </c>
      <c r="W853" s="102" t="n">
        <f aca="false">K853-V853</f>
        <v>0</v>
      </c>
      <c r="X853" s="103" t="n">
        <f aca="false">IFERROR(IF(U853="June",(K853/V853-1)),0)</f>
        <v>0</v>
      </c>
      <c r="Y853" s="106" t="b">
        <f aca="false">IF(T853&gt;0,IF(U853="","-",IF(X853&lt;0%,"DEGROWTH","GROWTH")))</f>
        <v>0</v>
      </c>
      <c r="Z853" s="75" t="n">
        <v>0</v>
      </c>
      <c r="AA853" s="70"/>
      <c r="AB853" s="70" t="s">
        <v>133</v>
      </c>
      <c r="AC853" s="75" t="s">
        <v>134</v>
      </c>
      <c r="AD853" s="3"/>
      <c r="AE853" s="3"/>
      <c r="AF853" s="75" t="s">
        <v>134</v>
      </c>
      <c r="AG853" s="121" t="n">
        <f aca="false">IFERROR(INDEX(Last6M_AvgSales_Ref!$B$2:$B$12659,MATCH(D853,Last6M_AvgSales_Ref!$A$2:$A$12659,0)),"")</f>
        <v>9.83333333333333</v>
      </c>
    </row>
    <row r="854" customFormat="false" ht="14.25" hidden="false" customHeight="true" outlineLevel="0" collapsed="false">
      <c r="A854" s="75" t="s">
        <v>134</v>
      </c>
      <c r="B854" s="72" t="s">
        <v>79</v>
      </c>
      <c r="C854" s="79" t="s">
        <v>2245</v>
      </c>
      <c r="D854" s="79" t="n">
        <v>1000003870</v>
      </c>
      <c r="E854" s="79" t="s">
        <v>2246</v>
      </c>
      <c r="F854" s="74" t="n">
        <v>45349</v>
      </c>
      <c r="G854" s="67" t="str">
        <f aca="false">IF(I854&gt;0,"Targeted Dealer","-")</f>
        <v>Targeted Dealer</v>
      </c>
      <c r="H854" s="67"/>
      <c r="I854" s="68" t="n">
        <v>40</v>
      </c>
      <c r="J854" s="68" t="n">
        <f aca="false">I854/$J$1*($J$1-$E$1)</f>
        <v>40</v>
      </c>
      <c r="K854" s="69" t="n">
        <v>20</v>
      </c>
      <c r="L854" s="69" t="n">
        <f aca="false">I854-K854</f>
        <v>20</v>
      </c>
      <c r="M854" s="69" t="n">
        <f aca="false">IFERROR((K854/J854%),"-")</f>
        <v>50</v>
      </c>
      <c r="N854" s="97" t="n">
        <v>0</v>
      </c>
      <c r="O854" s="98" t="str">
        <f aca="false">IF(F854&lt;=$P$2,"June","")</f>
        <v>June</v>
      </c>
      <c r="P854" s="97" t="n">
        <f aca="false">N854</f>
        <v>0</v>
      </c>
      <c r="Q854" s="99" t="n">
        <f aca="false">K854-P854</f>
        <v>20</v>
      </c>
      <c r="R854" s="98" t="n">
        <f aca="false">IFERROR(IF(O854="May",(K854/P854-1))," ")</f>
        <v>0</v>
      </c>
      <c r="S854" s="105" t="b">
        <f aca="false">IF(N854&gt;0,IF(O854="","-",IF(R854&lt;0%,"DEGROWTH","GROWTH")))</f>
        <v>0</v>
      </c>
      <c r="T854" s="69" t="n">
        <v>0</v>
      </c>
      <c r="U854" s="101" t="str">
        <f aca="false">IF(F854&lt;=$V$2,"May","")</f>
        <v>May</v>
      </c>
      <c r="V854" s="69" t="n">
        <f aca="false">T854</f>
        <v>0</v>
      </c>
      <c r="W854" s="102" t="n">
        <f aca="false">K854-V854</f>
        <v>20</v>
      </c>
      <c r="X854" s="103" t="n">
        <f aca="false">IFERROR(IF(U854="June",(K854/V854-1)),0)</f>
        <v>0</v>
      </c>
      <c r="Y854" s="106" t="b">
        <f aca="false">IF(T854&gt;0,IF(U854="","-",IF(X854&lt;0%,"DEGROWTH","GROWTH")))</f>
        <v>0</v>
      </c>
      <c r="Z854" s="75" t="n">
        <v>0</v>
      </c>
      <c r="AA854" s="70"/>
      <c r="AB854" s="70" t="s">
        <v>133</v>
      </c>
      <c r="AC854" s="75" t="s">
        <v>134</v>
      </c>
      <c r="AD854" s="3"/>
      <c r="AE854" s="3"/>
      <c r="AF854" s="75" t="s">
        <v>134</v>
      </c>
      <c r="AG854" s="121" t="n">
        <f aca="false">IFERROR(INDEX(Last6M_AvgSales_Ref!$B$2:$B$12659,MATCH(D854,Last6M_AvgSales_Ref!$A$2:$A$12659,0)),"")</f>
        <v>23.1666666666667</v>
      </c>
    </row>
    <row r="855" customFormat="false" ht="14.25" hidden="false" customHeight="true" outlineLevel="0" collapsed="false">
      <c r="A855" s="75" t="s">
        <v>134</v>
      </c>
      <c r="B855" s="72" t="s">
        <v>79</v>
      </c>
      <c r="C855" s="79" t="s">
        <v>2247</v>
      </c>
      <c r="D855" s="79" t="n">
        <v>1000003889</v>
      </c>
      <c r="E855" s="79" t="s">
        <v>2248</v>
      </c>
      <c r="F855" s="74" t="n">
        <v>45369</v>
      </c>
      <c r="G855" s="67" t="str">
        <f aca="false">IF(I855&gt;0,"Targeted Dealer","-")</f>
        <v>Targeted Dealer</v>
      </c>
      <c r="H855" s="67"/>
      <c r="I855" s="68" t="n">
        <v>120</v>
      </c>
      <c r="J855" s="68" t="n">
        <f aca="false">I855/$J$1*($J$1-$E$1)</f>
        <v>120</v>
      </c>
      <c r="K855" s="69" t="n">
        <v>53.1</v>
      </c>
      <c r="L855" s="69" t="n">
        <f aca="false">I855-K855</f>
        <v>66.9</v>
      </c>
      <c r="M855" s="69" t="n">
        <f aca="false">IFERROR((K855/J855%),"-")</f>
        <v>44.25</v>
      </c>
      <c r="N855" s="97" t="n">
        <v>52.25</v>
      </c>
      <c r="O855" s="98" t="str">
        <f aca="false">IF(F855&lt;=$P$2,"June","")</f>
        <v>June</v>
      </c>
      <c r="P855" s="97" t="n">
        <f aca="false">N855</f>
        <v>52.25</v>
      </c>
      <c r="Q855" s="99" t="n">
        <f aca="false">K855-P855</f>
        <v>0.850000000000001</v>
      </c>
      <c r="R855" s="98" t="n">
        <f aca="false">IFERROR(IF(O855="May",(K855/P855-1))," ")</f>
        <v>0</v>
      </c>
      <c r="S855" s="100" t="str">
        <f aca="false">IF(N855&gt;0,IF(O855="","-",IF(R855&lt;0%,"DEGROWTH","GROWTH")))</f>
        <v>GROWTH</v>
      </c>
      <c r="T855" s="69" t="n">
        <v>52.85</v>
      </c>
      <c r="U855" s="101" t="str">
        <f aca="false">IF(F855&lt;=$V$2,"May","")</f>
        <v>May</v>
      </c>
      <c r="V855" s="69" t="n">
        <f aca="false">T855</f>
        <v>52.85</v>
      </c>
      <c r="W855" s="102" t="n">
        <f aca="false">K855-V855</f>
        <v>0.25</v>
      </c>
      <c r="X855" s="103" t="n">
        <f aca="false">IFERROR(IF(U855="June",(K855/V855-1)),0)</f>
        <v>0</v>
      </c>
      <c r="Y855" s="104" t="str">
        <f aca="false">IF(T855&gt;0,IF(U855="","-",IF(X855&lt;0%,"DEGROWTH","GROWTH")))</f>
        <v>GROWTH</v>
      </c>
      <c r="Z855" s="75" t="n">
        <v>0</v>
      </c>
      <c r="AA855" s="70"/>
      <c r="AB855" s="70" t="s">
        <v>133</v>
      </c>
      <c r="AC855" s="75" t="s">
        <v>134</v>
      </c>
      <c r="AD855" s="3"/>
      <c r="AE855" s="3"/>
      <c r="AF855" s="75" t="s">
        <v>134</v>
      </c>
      <c r="AG855" s="121" t="n">
        <f aca="false">IFERROR(INDEX(Last6M_AvgSales_Ref!$B$2:$B$12659,MATCH(D855,Last6M_AvgSales_Ref!$A$2:$A$12659,0)),"")</f>
        <v>154.491666666667</v>
      </c>
    </row>
    <row r="856" customFormat="false" ht="14.25" hidden="false" customHeight="true" outlineLevel="0" collapsed="false">
      <c r="A856" s="75" t="s">
        <v>134</v>
      </c>
      <c r="B856" s="72" t="s">
        <v>79</v>
      </c>
      <c r="C856" s="79" t="s">
        <v>2249</v>
      </c>
      <c r="D856" s="79" t="n">
        <v>1000003894</v>
      </c>
      <c r="E856" s="79" t="s">
        <v>2250</v>
      </c>
      <c r="F856" s="74" t="n">
        <v>45373</v>
      </c>
      <c r="G856" s="67" t="str">
        <f aca="false">IF(I856&gt;0,"Targeted Dealer","-")</f>
        <v>Targeted Dealer</v>
      </c>
      <c r="H856" s="67"/>
      <c r="I856" s="68" t="n">
        <v>20</v>
      </c>
      <c r="J856" s="68" t="n">
        <f aca="false">I856/$J$1*($J$1-$E$1)</f>
        <v>20</v>
      </c>
      <c r="K856" s="69" t="n">
        <v>31.5</v>
      </c>
      <c r="L856" s="69" t="n">
        <f aca="false">I856-K856</f>
        <v>-11.5</v>
      </c>
      <c r="M856" s="69" t="n">
        <f aca="false">IFERROR((K856/J856%),"-")</f>
        <v>157.5</v>
      </c>
      <c r="N856" s="97" t="n">
        <v>29.25</v>
      </c>
      <c r="O856" s="98" t="str">
        <f aca="false">IF(F856&lt;=$P$2,"June","")</f>
        <v>June</v>
      </c>
      <c r="P856" s="97" t="n">
        <f aca="false">N856</f>
        <v>29.25</v>
      </c>
      <c r="Q856" s="99" t="n">
        <f aca="false">K856-P856</f>
        <v>2.25</v>
      </c>
      <c r="R856" s="98" t="n">
        <f aca="false">IFERROR(IF(O856="May",(K856/P856-1))," ")</f>
        <v>0</v>
      </c>
      <c r="S856" s="100" t="str">
        <f aca="false">IF(N856&gt;0,IF(O856="","-",IF(R856&lt;0%,"DEGROWTH","GROWTH")))</f>
        <v>GROWTH</v>
      </c>
      <c r="T856" s="69" t="n">
        <v>6.75</v>
      </c>
      <c r="U856" s="101" t="str">
        <f aca="false">IF(F856&lt;=$V$2,"May","")</f>
        <v>May</v>
      </c>
      <c r="V856" s="69" t="n">
        <f aca="false">T856</f>
        <v>6.75</v>
      </c>
      <c r="W856" s="102" t="n">
        <f aca="false">K856-V856</f>
        <v>24.75</v>
      </c>
      <c r="X856" s="103" t="n">
        <f aca="false">IFERROR(IF(U856="June",(K856/V856-1)),0)</f>
        <v>0</v>
      </c>
      <c r="Y856" s="104" t="str">
        <f aca="false">IF(T856&gt;0,IF(U856="","-",IF(X856&lt;0%,"DEGROWTH","GROWTH")))</f>
        <v>GROWTH</v>
      </c>
      <c r="Z856" s="75" t="n">
        <v>0</v>
      </c>
      <c r="AA856" s="70"/>
      <c r="AB856" s="70" t="s">
        <v>133</v>
      </c>
      <c r="AC856" s="75" t="s">
        <v>134</v>
      </c>
      <c r="AD856" s="3"/>
      <c r="AE856" s="3"/>
      <c r="AF856" s="75" t="s">
        <v>134</v>
      </c>
      <c r="AG856" s="121" t="n">
        <f aca="false">IFERROR(INDEX(Last6M_AvgSales_Ref!$B$2:$B$12659,MATCH(D856,Last6M_AvgSales_Ref!$A$2:$A$12659,0)),"")</f>
        <v>21.625</v>
      </c>
    </row>
    <row r="857" customFormat="false" ht="14.25" hidden="false" customHeight="true" outlineLevel="0" collapsed="false">
      <c r="A857" s="75" t="s">
        <v>134</v>
      </c>
      <c r="B857" s="72" t="s">
        <v>79</v>
      </c>
      <c r="C857" s="79" t="s">
        <v>2251</v>
      </c>
      <c r="D857" s="79" t="n">
        <v>1000003897</v>
      </c>
      <c r="E857" s="79" t="s">
        <v>2252</v>
      </c>
      <c r="F857" s="74" t="n">
        <v>45380</v>
      </c>
      <c r="G857" s="67" t="str">
        <f aca="false">IF(I857&gt;0,"Targeted Dealer","-")</f>
        <v>Targeted Dealer</v>
      </c>
      <c r="H857" s="67"/>
      <c r="I857" s="68" t="n">
        <v>120</v>
      </c>
      <c r="J857" s="68" t="n">
        <f aca="false">I857/$J$1*($J$1-$E$1)</f>
        <v>120</v>
      </c>
      <c r="K857" s="69" t="n">
        <v>75</v>
      </c>
      <c r="L857" s="69" t="n">
        <f aca="false">I857-K857</f>
        <v>45</v>
      </c>
      <c r="M857" s="69" t="n">
        <f aca="false">IFERROR((K857/J857%),"-")</f>
        <v>62.5</v>
      </c>
      <c r="N857" s="97" t="n">
        <v>73</v>
      </c>
      <c r="O857" s="98" t="str">
        <f aca="false">IF(F857&lt;=$P$2,"June","")</f>
        <v>June</v>
      </c>
      <c r="P857" s="97" t="n">
        <f aca="false">N857</f>
        <v>73</v>
      </c>
      <c r="Q857" s="99" t="n">
        <f aca="false">K857-P857</f>
        <v>2</v>
      </c>
      <c r="R857" s="98" t="n">
        <f aca="false">IFERROR(IF(O857="May",(K857/P857-1))," ")</f>
        <v>0</v>
      </c>
      <c r="S857" s="100" t="str">
        <f aca="false">IF(N857&gt;0,IF(O857="","-",IF(R857&lt;0%,"DEGROWTH","GROWTH")))</f>
        <v>GROWTH</v>
      </c>
      <c r="T857" s="69" t="n">
        <v>25</v>
      </c>
      <c r="U857" s="101" t="str">
        <f aca="false">IF(F857&lt;=$V$2,"May","")</f>
        <v>May</v>
      </c>
      <c r="V857" s="69" t="n">
        <f aca="false">T857</f>
        <v>25</v>
      </c>
      <c r="W857" s="102" t="n">
        <f aca="false">K857-V857</f>
        <v>50</v>
      </c>
      <c r="X857" s="103" t="n">
        <f aca="false">IFERROR(IF(U857="June",(K857/V857-1)),0)</f>
        <v>0</v>
      </c>
      <c r="Y857" s="104" t="str">
        <f aca="false">IF(T857&gt;0,IF(U857="","-",IF(X857&lt;0%,"DEGROWTH","GROWTH")))</f>
        <v>GROWTH</v>
      </c>
      <c r="Z857" s="75" t="n">
        <v>0</v>
      </c>
      <c r="AA857" s="70"/>
      <c r="AB857" s="70" t="s">
        <v>133</v>
      </c>
      <c r="AC857" s="75" t="s">
        <v>134</v>
      </c>
      <c r="AD857" s="3"/>
      <c r="AE857" s="3"/>
      <c r="AF857" s="75" t="s">
        <v>134</v>
      </c>
      <c r="AG857" s="121" t="n">
        <f aca="false">IFERROR(INDEX(Last6M_AvgSales_Ref!$B$2:$B$12659,MATCH(D857,Last6M_AvgSales_Ref!$A$2:$A$12659,0)),"")</f>
        <v>88</v>
      </c>
    </row>
    <row r="858" customFormat="false" ht="14.25" hidden="false" customHeight="true" outlineLevel="0" collapsed="false">
      <c r="A858" s="75" t="s">
        <v>134</v>
      </c>
      <c r="B858" s="72" t="s">
        <v>79</v>
      </c>
      <c r="C858" s="79" t="s">
        <v>2253</v>
      </c>
      <c r="D858" s="79" t="n">
        <v>1000003990</v>
      </c>
      <c r="E858" s="79" t="s">
        <v>2254</v>
      </c>
      <c r="F858" s="74" t="n">
        <v>45443</v>
      </c>
      <c r="G858" s="67" t="str">
        <f aca="false">IF(I858&gt;0,"Targeted Dealer","-")</f>
        <v>Targeted Dealer</v>
      </c>
      <c r="H858" s="67"/>
      <c r="I858" s="68" t="n">
        <v>20</v>
      </c>
      <c r="J858" s="68" t="n">
        <f aca="false">I858/$J$1*($J$1-$E$1)</f>
        <v>20</v>
      </c>
      <c r="K858" s="69" t="n">
        <v>8.5</v>
      </c>
      <c r="L858" s="69" t="n">
        <f aca="false">I858-K858</f>
        <v>11.5</v>
      </c>
      <c r="M858" s="69" t="n">
        <f aca="false">IFERROR((K858/J858%),"-")</f>
        <v>42.5</v>
      </c>
      <c r="N858" s="97" t="n">
        <v>11</v>
      </c>
      <c r="O858" s="98" t="str">
        <f aca="false">IF(F858&lt;=$P$2,"June","")</f>
        <v>June</v>
      </c>
      <c r="P858" s="97" t="n">
        <f aca="false">N858</f>
        <v>11</v>
      </c>
      <c r="Q858" s="99" t="n">
        <f aca="false">K858-P858</f>
        <v>-2.5</v>
      </c>
      <c r="R858" s="98" t="n">
        <f aca="false">IFERROR(IF(O858="May",(K858/P858-1))," ")</f>
        <v>0</v>
      </c>
      <c r="S858" s="100" t="str">
        <f aca="false">IF(N858&gt;0,IF(O858="","-",IF(R858&lt;0%,"DEGROWTH","GROWTH")))</f>
        <v>GROWTH</v>
      </c>
      <c r="T858" s="69" t="n">
        <v>6.75</v>
      </c>
      <c r="U858" s="101" t="str">
        <f aca="false">IF(F858&lt;=$V$2,"May","")</f>
        <v>May</v>
      </c>
      <c r="V858" s="69" t="n">
        <f aca="false">T858</f>
        <v>6.75</v>
      </c>
      <c r="W858" s="102" t="n">
        <f aca="false">K858-V858</f>
        <v>1.75</v>
      </c>
      <c r="X858" s="103" t="n">
        <f aca="false">IFERROR(IF(U858="June",(K858/V858-1)),0)</f>
        <v>0</v>
      </c>
      <c r="Y858" s="104" t="str">
        <f aca="false">IF(T858&gt;0,IF(U858="","-",IF(X858&lt;0%,"DEGROWTH","GROWTH")))</f>
        <v>GROWTH</v>
      </c>
      <c r="Z858" s="75" t="n">
        <v>0</v>
      </c>
      <c r="AA858" s="70"/>
      <c r="AB858" s="70" t="s">
        <v>133</v>
      </c>
      <c r="AC858" s="75" t="s">
        <v>134</v>
      </c>
      <c r="AD858" s="3"/>
      <c r="AE858" s="3"/>
      <c r="AF858" s="75" t="s">
        <v>134</v>
      </c>
      <c r="AG858" s="121" t="n">
        <f aca="false">IFERROR(INDEX(Last6M_AvgSales_Ref!$B$2:$B$12659,MATCH(D858,Last6M_AvgSales_Ref!$A$2:$A$12659,0)),"")</f>
        <v>12</v>
      </c>
    </row>
    <row r="859" customFormat="false" ht="14.25" hidden="false" customHeight="true" outlineLevel="0" collapsed="false">
      <c r="A859" s="75" t="s">
        <v>134</v>
      </c>
      <c r="B859" s="72" t="s">
        <v>79</v>
      </c>
      <c r="C859" s="79" t="s">
        <v>2255</v>
      </c>
      <c r="D859" s="79" t="n">
        <v>1000004024</v>
      </c>
      <c r="E859" s="79" t="s">
        <v>2256</v>
      </c>
      <c r="F859" s="74" t="n">
        <v>45472</v>
      </c>
      <c r="G859" s="67" t="str">
        <f aca="false">IF(I859&gt;0,"Targeted Dealer","-")</f>
        <v>Targeted Dealer</v>
      </c>
      <c r="H859" s="67"/>
      <c r="I859" s="68" t="n">
        <v>120</v>
      </c>
      <c r="J859" s="68" t="n">
        <f aca="false">I859/$J$1*($J$1-$E$1)</f>
        <v>120</v>
      </c>
      <c r="K859" s="69" t="n">
        <v>75</v>
      </c>
      <c r="L859" s="69" t="n">
        <f aca="false">I859-K859</f>
        <v>45</v>
      </c>
      <c r="M859" s="69" t="n">
        <f aca="false">IFERROR((K859/J859%),"-")</f>
        <v>62.5</v>
      </c>
      <c r="N859" s="97" t="n">
        <v>70.5</v>
      </c>
      <c r="O859" s="98" t="str">
        <f aca="false">IF(F859&lt;=$P$2,"June","")</f>
        <v>June</v>
      </c>
      <c r="P859" s="97" t="n">
        <f aca="false">N859</f>
        <v>70.5</v>
      </c>
      <c r="Q859" s="99" t="n">
        <f aca="false">K859-P859</f>
        <v>4.5</v>
      </c>
      <c r="R859" s="98" t="n">
        <f aca="false">IFERROR(IF(O859="May",(K859/P859-1))," ")</f>
        <v>0</v>
      </c>
      <c r="S859" s="100" t="str">
        <f aca="false">IF(N859&gt;0,IF(O859="","-",IF(R859&lt;0%,"DEGROWTH","GROWTH")))</f>
        <v>GROWTH</v>
      </c>
      <c r="T859" s="69" t="n">
        <v>49.5</v>
      </c>
      <c r="U859" s="101" t="str">
        <f aca="false">IF(F859&lt;=$V$2,"May","")</f>
        <v>May</v>
      </c>
      <c r="V859" s="69" t="n">
        <f aca="false">T859</f>
        <v>49.5</v>
      </c>
      <c r="W859" s="102" t="n">
        <f aca="false">K859-V859</f>
        <v>25.5</v>
      </c>
      <c r="X859" s="103" t="n">
        <f aca="false">IFERROR(IF(U859="June",(K859/V859-1)),0)</f>
        <v>0</v>
      </c>
      <c r="Y859" s="104" t="str">
        <f aca="false">IF(T859&gt;0,IF(U859="","-",IF(X859&lt;0%,"DEGROWTH","GROWTH")))</f>
        <v>GROWTH</v>
      </c>
      <c r="Z859" s="75" t="n">
        <v>0</v>
      </c>
      <c r="AA859" s="70"/>
      <c r="AB859" s="70" t="s">
        <v>133</v>
      </c>
      <c r="AC859" s="75" t="s">
        <v>134</v>
      </c>
      <c r="AD859" s="3"/>
      <c r="AE859" s="3"/>
      <c r="AF859" s="75" t="s">
        <v>134</v>
      </c>
      <c r="AG859" s="121" t="n">
        <f aca="false">IFERROR(INDEX(Last6M_AvgSales_Ref!$B$2:$B$12659,MATCH(D859,Last6M_AvgSales_Ref!$A$2:$A$12659,0)),"")</f>
        <v>37.125</v>
      </c>
    </row>
    <row r="860" customFormat="false" ht="14.25" hidden="false" customHeight="true" outlineLevel="0" collapsed="false">
      <c r="A860" s="75" t="s">
        <v>134</v>
      </c>
      <c r="B860" s="79" t="s">
        <v>79</v>
      </c>
      <c r="C860" s="79" t="s">
        <v>2257</v>
      </c>
      <c r="D860" s="79" t="n">
        <v>1000004049</v>
      </c>
      <c r="E860" s="79" t="s">
        <v>2258</v>
      </c>
      <c r="F860" s="74" t="n">
        <v>45493</v>
      </c>
      <c r="G860" s="67" t="str">
        <f aca="false">IF(I860&gt;0,"Targeted Dealer","-")</f>
        <v>Targeted Dealer</v>
      </c>
      <c r="H860" s="67"/>
      <c r="I860" s="68" t="n">
        <v>100</v>
      </c>
      <c r="J860" s="68" t="n">
        <f aca="false">I860/$J$1*($J$1-$E$1)</f>
        <v>100</v>
      </c>
      <c r="K860" s="69" t="n">
        <v>115</v>
      </c>
      <c r="L860" s="69" t="n">
        <f aca="false">I860-K860</f>
        <v>-15</v>
      </c>
      <c r="M860" s="69" t="n">
        <f aca="false">IFERROR((K860/J860%),"-")</f>
        <v>115</v>
      </c>
      <c r="N860" s="97" t="n">
        <v>35</v>
      </c>
      <c r="O860" s="98" t="str">
        <f aca="false">IF(F860&lt;=$P$2,"June","")</f>
        <v>June</v>
      </c>
      <c r="P860" s="97" t="n">
        <f aca="false">N860</f>
        <v>35</v>
      </c>
      <c r="Q860" s="99" t="n">
        <f aca="false">K860-P860</f>
        <v>80</v>
      </c>
      <c r="R860" s="98" t="n">
        <f aca="false">IFERROR(IF(O860="May",(K860/P860-1))," ")</f>
        <v>0</v>
      </c>
      <c r="S860" s="100" t="str">
        <f aca="false">IF(N860&gt;0,IF(O860="","-",IF(R860&lt;0%,"DEGROWTH","GROWTH")))</f>
        <v>GROWTH</v>
      </c>
      <c r="T860" s="69" t="n">
        <v>33</v>
      </c>
      <c r="U860" s="101" t="str">
        <f aca="false">IF(F860&lt;=$V$2,"May","")</f>
        <v>May</v>
      </c>
      <c r="V860" s="69" t="n">
        <f aca="false">T860</f>
        <v>33</v>
      </c>
      <c r="W860" s="102" t="n">
        <f aca="false">K860-V860</f>
        <v>82</v>
      </c>
      <c r="X860" s="103" t="n">
        <f aca="false">IFERROR(IF(U860="June",(K860/V860-1)),0)</f>
        <v>0</v>
      </c>
      <c r="Y860" s="104" t="str">
        <f aca="false">IF(T860&gt;0,IF(U860="","-",IF(X860&lt;0%,"DEGROWTH","GROWTH")))</f>
        <v>GROWTH</v>
      </c>
      <c r="Z860" s="75" t="n">
        <v>0</v>
      </c>
      <c r="AA860" s="70"/>
      <c r="AB860" s="70" t="s">
        <v>133</v>
      </c>
      <c r="AC860" s="75" t="s">
        <v>134</v>
      </c>
      <c r="AD860" s="3"/>
      <c r="AE860" s="3"/>
      <c r="AF860" s="75" t="s">
        <v>134</v>
      </c>
      <c r="AG860" s="121" t="n">
        <f aca="false">IFERROR(INDEX(Last6M_AvgSales_Ref!$B$2:$B$12659,MATCH(D860,Last6M_AvgSales_Ref!$A$2:$A$12659,0)),"")</f>
        <v>84.3333333333333</v>
      </c>
    </row>
    <row r="861" customFormat="false" ht="14.25" hidden="false" customHeight="true" outlineLevel="0" collapsed="false">
      <c r="A861" s="75" t="s">
        <v>134</v>
      </c>
      <c r="B861" s="79" t="s">
        <v>79</v>
      </c>
      <c r="C861" s="79" t="s">
        <v>2259</v>
      </c>
      <c r="D861" s="79" t="n">
        <v>1000004106</v>
      </c>
      <c r="E861" s="79" t="s">
        <v>2260</v>
      </c>
      <c r="F861" s="109" t="n">
        <v>45535</v>
      </c>
      <c r="G861" s="67" t="str">
        <f aca="false">IF(I861&gt;0,"Targeted Dealer","-")</f>
        <v>Targeted Dealer</v>
      </c>
      <c r="H861" s="67"/>
      <c r="I861" s="68" t="n">
        <v>100</v>
      </c>
      <c r="J861" s="68" t="n">
        <f aca="false">I861/$J$1*($J$1-$E$1)</f>
        <v>100</v>
      </c>
      <c r="K861" s="69" t="n">
        <v>40.75</v>
      </c>
      <c r="L861" s="69" t="n">
        <f aca="false">I861-K861</f>
        <v>59.25</v>
      </c>
      <c r="M861" s="69" t="n">
        <f aca="false">IFERROR((K861/J861%),"-")</f>
        <v>40.75</v>
      </c>
      <c r="N861" s="97" t="n">
        <v>15.75</v>
      </c>
      <c r="O861" s="98" t="str">
        <f aca="false">IF(F861&lt;=$P$2,"June","")</f>
        <v>June</v>
      </c>
      <c r="P861" s="97" t="n">
        <f aca="false">N861</f>
        <v>15.75</v>
      </c>
      <c r="Q861" s="99" t="n">
        <f aca="false">K861-P861</f>
        <v>25</v>
      </c>
      <c r="R861" s="98" t="n">
        <f aca="false">IFERROR(IF(O861="May",(K861/P861-1))," ")</f>
        <v>0</v>
      </c>
      <c r="S861" s="100" t="str">
        <f aca="false">IF(N861&gt;0,IF(O861="","-",IF(R861&lt;0%,"DEGROWTH","GROWTH")))</f>
        <v>GROWTH</v>
      </c>
      <c r="T861" s="69" t="n">
        <v>49.5</v>
      </c>
      <c r="U861" s="101" t="str">
        <f aca="false">IF(F861&lt;=$V$2,"May","")</f>
        <v>May</v>
      </c>
      <c r="V861" s="69" t="n">
        <f aca="false">T861</f>
        <v>49.5</v>
      </c>
      <c r="W861" s="102" t="n">
        <f aca="false">K861-V861</f>
        <v>-8.75</v>
      </c>
      <c r="X861" s="103" t="n">
        <f aca="false">IFERROR(IF(U861="June",(K861/V861-1)),0)</f>
        <v>0</v>
      </c>
      <c r="Y861" s="104" t="str">
        <f aca="false">IF(T861&gt;0,IF(U861="","-",IF(X861&lt;0%,"DEGROWTH","GROWTH")))</f>
        <v>GROWTH</v>
      </c>
      <c r="Z861" s="75" t="n">
        <v>0</v>
      </c>
      <c r="AA861" s="70"/>
      <c r="AB861" s="70" t="s">
        <v>133</v>
      </c>
      <c r="AC861" s="75" t="s">
        <v>134</v>
      </c>
      <c r="AD861" s="3"/>
      <c r="AE861" s="3"/>
      <c r="AF861" s="75" t="s">
        <v>134</v>
      </c>
      <c r="AG861" s="121" t="n">
        <f aca="false">IFERROR(INDEX(Last6M_AvgSales_Ref!$B$2:$B$12659,MATCH(D861,Last6M_AvgSales_Ref!$A$2:$A$12659,0)),"")</f>
        <v>29.2916666666667</v>
      </c>
    </row>
    <row r="862" customFormat="false" ht="14.25" hidden="false" customHeight="true" outlineLevel="0" collapsed="false">
      <c r="A862" s="70" t="s">
        <v>134</v>
      </c>
      <c r="B862" s="72" t="s">
        <v>71</v>
      </c>
      <c r="C862" s="72" t="s">
        <v>2261</v>
      </c>
      <c r="D862" s="72" t="n">
        <v>1000000767</v>
      </c>
      <c r="E862" s="73" t="s">
        <v>2262</v>
      </c>
      <c r="F862" s="74" t="n">
        <v>38565</v>
      </c>
      <c r="G862" s="67" t="str">
        <f aca="false">IF(I862&gt;0,"Targeted Dealer","-")</f>
        <v>Targeted Dealer</v>
      </c>
      <c r="H862" s="67"/>
      <c r="I862" s="68" t="n">
        <v>1150</v>
      </c>
      <c r="J862" s="68" t="n">
        <f aca="false">I862/$J$1*($J$1-$E$1)</f>
        <v>1150</v>
      </c>
      <c r="K862" s="69" t="n">
        <v>891</v>
      </c>
      <c r="L862" s="69" t="n">
        <f aca="false">I862-K862</f>
        <v>259</v>
      </c>
      <c r="M862" s="69" t="n">
        <f aca="false">IFERROR((K862/J862%),"-")</f>
        <v>77.4782608695652</v>
      </c>
      <c r="N862" s="97" t="n">
        <v>985.5</v>
      </c>
      <c r="O862" s="98" t="str">
        <f aca="false">IF(F862&lt;=$P$2,"June","")</f>
        <v>June</v>
      </c>
      <c r="P862" s="97" t="n">
        <f aca="false">N862</f>
        <v>985.5</v>
      </c>
      <c r="Q862" s="99" t="n">
        <f aca="false">K862-P862</f>
        <v>-94.5</v>
      </c>
      <c r="R862" s="98" t="n">
        <f aca="false">IFERROR(IF(O862="May",(K862/P862-1))," ")</f>
        <v>0</v>
      </c>
      <c r="S862" s="100" t="str">
        <f aca="false">IF(N862&gt;0,IF(O862="","-",IF(R862&lt;0%,"DEGROWTH","GROWTH")))</f>
        <v>GROWTH</v>
      </c>
      <c r="T862" s="69" t="n">
        <v>478</v>
      </c>
      <c r="U862" s="101" t="str">
        <f aca="false">IF(F862&lt;=$V$2,"May","")</f>
        <v>May</v>
      </c>
      <c r="V862" s="69" t="n">
        <f aca="false">T862</f>
        <v>478</v>
      </c>
      <c r="W862" s="102" t="n">
        <f aca="false">K862-V862</f>
        <v>413</v>
      </c>
      <c r="X862" s="103" t="n">
        <f aca="false">IFERROR(IF(U862="June",(K862/V862-1)),0)</f>
        <v>0</v>
      </c>
      <c r="Y862" s="104" t="str">
        <f aca="false">IF(T862&gt;0,IF(U862="","-",IF(X862&lt;0%,"DEGROWTH","GROWTH")))</f>
        <v>GROWTH</v>
      </c>
      <c r="Z862" s="75" t="n">
        <v>0</v>
      </c>
      <c r="AA862" s="70"/>
      <c r="AB862" s="70" t="s">
        <v>133</v>
      </c>
      <c r="AC862" s="70" t="s">
        <v>134</v>
      </c>
      <c r="AD862" s="3"/>
      <c r="AE862" s="3"/>
      <c r="AF862" s="70" t="s">
        <v>134</v>
      </c>
      <c r="AG862" s="121" t="n">
        <f aca="false">IFERROR(INDEX(Last6M_AvgSales_Ref!$B$2:$B$12659,MATCH(D862,Last6M_AvgSales_Ref!$A$2:$A$12659,0)),"")</f>
        <v>930.658333333333</v>
      </c>
    </row>
    <row r="863" customFormat="false" ht="14.25" hidden="false" customHeight="true" outlineLevel="0" collapsed="false">
      <c r="A863" s="70" t="s">
        <v>134</v>
      </c>
      <c r="B863" s="72" t="s">
        <v>71</v>
      </c>
      <c r="C863" s="72" t="s">
        <v>318</v>
      </c>
      <c r="D863" s="72" t="n">
        <v>1000000772</v>
      </c>
      <c r="E863" s="73" t="s">
        <v>319</v>
      </c>
      <c r="F863" s="74" t="n">
        <v>40640</v>
      </c>
      <c r="G863" s="67" t="str">
        <f aca="false">IF(I863&gt;0,"Targeted Dealer","-")</f>
        <v>Targeted Dealer</v>
      </c>
      <c r="H863" s="67"/>
      <c r="I863" s="68" t="n">
        <v>40</v>
      </c>
      <c r="J863" s="68" t="n">
        <f aca="false">I863/$J$1*($J$1-$E$1)</f>
        <v>40</v>
      </c>
      <c r="K863" s="69" t="n">
        <v>34</v>
      </c>
      <c r="L863" s="69" t="n">
        <f aca="false">I863-K863</f>
        <v>6</v>
      </c>
      <c r="M863" s="69" t="n">
        <f aca="false">IFERROR((K863/J863%),"-")</f>
        <v>85</v>
      </c>
      <c r="N863" s="97" t="n">
        <v>68</v>
      </c>
      <c r="O863" s="98" t="str">
        <f aca="false">IF(F863&lt;=$P$2,"June","")</f>
        <v>June</v>
      </c>
      <c r="P863" s="97" t="n">
        <f aca="false">N863</f>
        <v>68</v>
      </c>
      <c r="Q863" s="99" t="n">
        <f aca="false">K863-P863</f>
        <v>-34</v>
      </c>
      <c r="R863" s="98" t="n">
        <f aca="false">IFERROR(IF(O863="May",(K863/P863-1))," ")</f>
        <v>0</v>
      </c>
      <c r="S863" s="100" t="str">
        <f aca="false">IF(N863&gt;0,IF(O863="","-",IF(R863&lt;0%,"DEGROWTH","GROWTH")))</f>
        <v>GROWTH</v>
      </c>
      <c r="T863" s="69" t="n">
        <v>32</v>
      </c>
      <c r="U863" s="101" t="str">
        <f aca="false">IF(F863&lt;=$V$2,"May","")</f>
        <v>May</v>
      </c>
      <c r="V863" s="69" t="n">
        <f aca="false">T863</f>
        <v>32</v>
      </c>
      <c r="W863" s="102" t="n">
        <f aca="false">K863-V863</f>
        <v>2</v>
      </c>
      <c r="X863" s="103" t="n">
        <f aca="false">IFERROR(IF(U863="June",(K863/V863-1)),0)</f>
        <v>0</v>
      </c>
      <c r="Y863" s="104" t="str">
        <f aca="false">IF(T863&gt;0,IF(U863="","-",IF(X863&lt;0%,"DEGROWTH","GROWTH")))</f>
        <v>GROWTH</v>
      </c>
      <c r="Z863" s="75" t="n">
        <v>0</v>
      </c>
      <c r="AA863" s="70"/>
      <c r="AB863" s="70" t="s">
        <v>133</v>
      </c>
      <c r="AC863" s="70" t="s">
        <v>134</v>
      </c>
      <c r="AD863" s="3"/>
      <c r="AE863" s="3"/>
      <c r="AF863" s="70" t="s">
        <v>134</v>
      </c>
      <c r="AG863" s="121" t="n">
        <f aca="false">IFERROR(INDEX(Last6M_AvgSales_Ref!$B$2:$B$12659,MATCH(D863,Last6M_AvgSales_Ref!$A$2:$A$12659,0)),"")</f>
        <v>5.5</v>
      </c>
    </row>
    <row r="864" customFormat="false" ht="14.25" hidden="false" customHeight="true" outlineLevel="0" collapsed="false">
      <c r="A864" s="70" t="s">
        <v>134</v>
      </c>
      <c r="B864" s="72" t="s">
        <v>71</v>
      </c>
      <c r="C864" s="72" t="s">
        <v>2263</v>
      </c>
      <c r="D864" s="72" t="n">
        <v>1000000776</v>
      </c>
      <c r="E864" s="73" t="s">
        <v>2264</v>
      </c>
      <c r="F864" s="74" t="n">
        <v>41263</v>
      </c>
      <c r="G864" s="67" t="str">
        <f aca="false">IF(I864&gt;0,"Targeted Dealer","-")</f>
        <v>Targeted Dealer</v>
      </c>
      <c r="H864" s="67"/>
      <c r="I864" s="68" t="n">
        <v>60</v>
      </c>
      <c r="J864" s="68" t="n">
        <f aca="false">I864/$J$1*($J$1-$E$1)</f>
        <v>60</v>
      </c>
      <c r="K864" s="69" t="n">
        <v>60</v>
      </c>
      <c r="L864" s="69" t="n">
        <f aca="false">I864-K864</f>
        <v>0</v>
      </c>
      <c r="M864" s="69" t="n">
        <f aca="false">IFERROR((K864/J864%),"-")</f>
        <v>100</v>
      </c>
      <c r="N864" s="97" t="n">
        <v>90</v>
      </c>
      <c r="O864" s="98" t="str">
        <f aca="false">IF(F864&lt;=$P$2,"June","")</f>
        <v>June</v>
      </c>
      <c r="P864" s="97" t="n">
        <f aca="false">N864</f>
        <v>90</v>
      </c>
      <c r="Q864" s="99" t="n">
        <f aca="false">K864-P864</f>
        <v>-30</v>
      </c>
      <c r="R864" s="98" t="n">
        <f aca="false">IFERROR(IF(O864="May",(K864/P864-1))," ")</f>
        <v>0</v>
      </c>
      <c r="S864" s="100" t="str">
        <f aca="false">IF(N864&gt;0,IF(O864="","-",IF(R864&lt;0%,"DEGROWTH","GROWTH")))</f>
        <v>GROWTH</v>
      </c>
      <c r="T864" s="69" t="n">
        <v>60</v>
      </c>
      <c r="U864" s="101" t="str">
        <f aca="false">IF(F864&lt;=$V$2,"May","")</f>
        <v>May</v>
      </c>
      <c r="V864" s="69" t="n">
        <f aca="false">T864</f>
        <v>60</v>
      </c>
      <c r="W864" s="102" t="n">
        <f aca="false">K864-V864</f>
        <v>0</v>
      </c>
      <c r="X864" s="103" t="n">
        <f aca="false">IFERROR(IF(U864="June",(K864/V864-1)),0)</f>
        <v>0</v>
      </c>
      <c r="Y864" s="104" t="str">
        <f aca="false">IF(T864&gt;0,IF(U864="","-",IF(X864&lt;0%,"DEGROWTH","GROWTH")))</f>
        <v>GROWTH</v>
      </c>
      <c r="Z864" s="75" t="n">
        <v>0</v>
      </c>
      <c r="AA864" s="70"/>
      <c r="AB864" s="70" t="s">
        <v>133</v>
      </c>
      <c r="AC864" s="70" t="s">
        <v>134</v>
      </c>
      <c r="AD864" s="3"/>
      <c r="AE864" s="3"/>
      <c r="AF864" s="70" t="s">
        <v>134</v>
      </c>
      <c r="AG864" s="121" t="n">
        <f aca="false">IFERROR(INDEX(Last6M_AvgSales_Ref!$B$2:$B$12659,MATCH(D864,Last6M_AvgSales_Ref!$A$2:$A$12659,0)),"")</f>
        <v>58.3333333333333</v>
      </c>
    </row>
    <row r="865" customFormat="false" ht="14.25" hidden="false" customHeight="true" outlineLevel="0" collapsed="false">
      <c r="A865" s="70" t="s">
        <v>134</v>
      </c>
      <c r="B865" s="72" t="s">
        <v>71</v>
      </c>
      <c r="C865" s="72" t="s">
        <v>320</v>
      </c>
      <c r="D865" s="72" t="n">
        <v>1000000768</v>
      </c>
      <c r="E865" s="73" t="s">
        <v>321</v>
      </c>
      <c r="F865" s="74" t="n">
        <v>41816</v>
      </c>
      <c r="G865" s="67" t="str">
        <f aca="false">IF(I865&gt;0,"Targeted Dealer","-")</f>
        <v>Targeted Dealer</v>
      </c>
      <c r="H865" s="67"/>
      <c r="I865" s="68" t="n">
        <v>60</v>
      </c>
      <c r="J865" s="68" t="n">
        <f aca="false">I865/$J$1*($J$1-$E$1)</f>
        <v>60</v>
      </c>
      <c r="K865" s="69" t="n">
        <v>25</v>
      </c>
      <c r="L865" s="69" t="n">
        <f aca="false">I865-K865</f>
        <v>35</v>
      </c>
      <c r="M865" s="69" t="n">
        <f aca="false">IFERROR((K865/J865%),"-")</f>
        <v>41.6666666666667</v>
      </c>
      <c r="N865" s="97" t="n">
        <v>30</v>
      </c>
      <c r="O865" s="98" t="str">
        <f aca="false">IF(F865&lt;=$P$2,"June","")</f>
        <v>June</v>
      </c>
      <c r="P865" s="97" t="n">
        <f aca="false">N865</f>
        <v>30</v>
      </c>
      <c r="Q865" s="99" t="n">
        <f aca="false">K865-P865</f>
        <v>-5</v>
      </c>
      <c r="R865" s="98" t="n">
        <f aca="false">IFERROR(IF(O865="May",(K865/P865-1))," ")</f>
        <v>0</v>
      </c>
      <c r="S865" s="100" t="str">
        <f aca="false">IF(N865&gt;0,IF(O865="","-",IF(R865&lt;0%,"DEGROWTH","GROWTH")))</f>
        <v>GROWTH</v>
      </c>
      <c r="T865" s="69" t="n">
        <v>25</v>
      </c>
      <c r="U865" s="101" t="str">
        <f aca="false">IF(F865&lt;=$V$2,"May","")</f>
        <v>May</v>
      </c>
      <c r="V865" s="69" t="n">
        <f aca="false">T865</f>
        <v>25</v>
      </c>
      <c r="W865" s="102" t="n">
        <f aca="false">K865-V865</f>
        <v>0</v>
      </c>
      <c r="X865" s="103" t="n">
        <f aca="false">IFERROR(IF(U865="June",(K865/V865-1)),0)</f>
        <v>0</v>
      </c>
      <c r="Y865" s="104" t="str">
        <f aca="false">IF(T865&gt;0,IF(U865="","-",IF(X865&lt;0%,"DEGROWTH","GROWTH")))</f>
        <v>GROWTH</v>
      </c>
      <c r="Z865" s="75" t="n">
        <v>0</v>
      </c>
      <c r="AA865" s="70"/>
      <c r="AB865" s="70" t="s">
        <v>133</v>
      </c>
      <c r="AC865" s="70" t="s">
        <v>134</v>
      </c>
      <c r="AD865" s="3"/>
      <c r="AE865" s="3"/>
      <c r="AF865" s="70" t="s">
        <v>134</v>
      </c>
      <c r="AG865" s="121" t="n">
        <f aca="false">IFERROR(INDEX(Last6M_AvgSales_Ref!$B$2:$B$12659,MATCH(D865,Last6M_AvgSales_Ref!$A$2:$A$12659,0)),"")</f>
        <v>25</v>
      </c>
    </row>
    <row r="866" customFormat="false" ht="14.25" hidden="false" customHeight="true" outlineLevel="0" collapsed="false">
      <c r="A866" s="70" t="s">
        <v>134</v>
      </c>
      <c r="B866" s="72" t="s">
        <v>71</v>
      </c>
      <c r="C866" s="72" t="s">
        <v>2265</v>
      </c>
      <c r="D866" s="72" t="n">
        <v>1000000775</v>
      </c>
      <c r="E866" s="73" t="s">
        <v>2266</v>
      </c>
      <c r="F866" s="74" t="n">
        <v>42905</v>
      </c>
      <c r="G866" s="67" t="str">
        <f aca="false">IF(I866&gt;0,"Targeted Dealer","-")</f>
        <v>Targeted Dealer</v>
      </c>
      <c r="H866" s="67"/>
      <c r="I866" s="68" t="n">
        <v>280</v>
      </c>
      <c r="J866" s="68" t="n">
        <f aca="false">I866/$J$1*($J$1-$E$1)</f>
        <v>280</v>
      </c>
      <c r="K866" s="69" t="n">
        <v>70</v>
      </c>
      <c r="L866" s="69" t="n">
        <f aca="false">I866-K866</f>
        <v>210</v>
      </c>
      <c r="M866" s="69" t="n">
        <f aca="false">IFERROR((K866/J866%),"-")</f>
        <v>25</v>
      </c>
      <c r="N866" s="97" t="n">
        <v>105</v>
      </c>
      <c r="O866" s="98" t="str">
        <f aca="false">IF(F866&lt;=$P$2,"June","")</f>
        <v>June</v>
      </c>
      <c r="P866" s="97" t="n">
        <f aca="false">N866</f>
        <v>105</v>
      </c>
      <c r="Q866" s="99" t="n">
        <f aca="false">K866-P866</f>
        <v>-35</v>
      </c>
      <c r="R866" s="98" t="n">
        <f aca="false">IFERROR(IF(O866="May",(K866/P866-1))," ")</f>
        <v>0</v>
      </c>
      <c r="S866" s="100" t="str">
        <f aca="false">IF(N866&gt;0,IF(O866="","-",IF(R866&lt;0%,"DEGROWTH","GROWTH")))</f>
        <v>GROWTH</v>
      </c>
      <c r="T866" s="69" t="n">
        <v>130</v>
      </c>
      <c r="U866" s="101" t="str">
        <f aca="false">IF(F866&lt;=$V$2,"May","")</f>
        <v>May</v>
      </c>
      <c r="V866" s="69" t="n">
        <f aca="false">T866</f>
        <v>130</v>
      </c>
      <c r="W866" s="102" t="n">
        <f aca="false">K866-V866</f>
        <v>-60</v>
      </c>
      <c r="X866" s="103" t="n">
        <f aca="false">IFERROR(IF(U866="June",(K866/V866-1)),0)</f>
        <v>0</v>
      </c>
      <c r="Y866" s="104" t="str">
        <f aca="false">IF(T866&gt;0,IF(U866="","-",IF(X866&lt;0%,"DEGROWTH","GROWTH")))</f>
        <v>GROWTH</v>
      </c>
      <c r="Z866" s="75" t="n">
        <v>0</v>
      </c>
      <c r="AA866" s="70"/>
      <c r="AB866" s="70" t="s">
        <v>133</v>
      </c>
      <c r="AC866" s="70" t="s">
        <v>134</v>
      </c>
      <c r="AD866" s="3"/>
      <c r="AE866" s="3"/>
      <c r="AF866" s="70" t="s">
        <v>134</v>
      </c>
      <c r="AG866" s="121" t="n">
        <f aca="false">IFERROR(INDEX(Last6M_AvgSales_Ref!$B$2:$B$12659,MATCH(D866,Last6M_AvgSales_Ref!$A$2:$A$12659,0)),"")</f>
        <v>100.166666666667</v>
      </c>
    </row>
    <row r="867" customFormat="false" ht="14.25" hidden="false" customHeight="true" outlineLevel="0" collapsed="false">
      <c r="A867" s="70" t="s">
        <v>134</v>
      </c>
      <c r="B867" s="72" t="s">
        <v>71</v>
      </c>
      <c r="C867" s="72" t="s">
        <v>2269</v>
      </c>
      <c r="D867" s="72" t="n">
        <v>1000000773</v>
      </c>
      <c r="E867" s="73" t="s">
        <v>2270</v>
      </c>
      <c r="F867" s="74" t="n">
        <v>43066</v>
      </c>
      <c r="G867" s="67" t="str">
        <f aca="false">IF(I867&gt;0,"Targeted Dealer","-")</f>
        <v>Targeted Dealer</v>
      </c>
      <c r="H867" s="67"/>
      <c r="I867" s="68" t="n">
        <v>200</v>
      </c>
      <c r="J867" s="68" t="n">
        <f aca="false">I867/$J$1*($J$1-$E$1)</f>
        <v>200</v>
      </c>
      <c r="K867" s="69" t="n">
        <v>120</v>
      </c>
      <c r="L867" s="69" t="n">
        <f aca="false">I867-K867</f>
        <v>80</v>
      </c>
      <c r="M867" s="69" t="n">
        <f aca="false">IFERROR((K867/J867%),"-")</f>
        <v>60</v>
      </c>
      <c r="N867" s="97" t="n">
        <v>110</v>
      </c>
      <c r="O867" s="98" t="str">
        <f aca="false">IF(F867&lt;=$P$2,"June","")</f>
        <v>June</v>
      </c>
      <c r="P867" s="97" t="n">
        <f aca="false">N867</f>
        <v>110</v>
      </c>
      <c r="Q867" s="99" t="n">
        <f aca="false">K867-P867</f>
        <v>10</v>
      </c>
      <c r="R867" s="98" t="n">
        <f aca="false">IFERROR(IF(O867="May",(K867/P867-1))," ")</f>
        <v>0</v>
      </c>
      <c r="S867" s="100" t="str">
        <f aca="false">IF(N867&gt;0,IF(O867="","-",IF(R867&lt;0%,"DEGROWTH","GROWTH")))</f>
        <v>GROWTH</v>
      </c>
      <c r="T867" s="69" t="n">
        <v>95</v>
      </c>
      <c r="U867" s="101" t="str">
        <f aca="false">IF(F867&lt;=$V$2,"May","")</f>
        <v>May</v>
      </c>
      <c r="V867" s="69" t="n">
        <f aca="false">T867</f>
        <v>95</v>
      </c>
      <c r="W867" s="102" t="n">
        <f aca="false">K867-V867</f>
        <v>25</v>
      </c>
      <c r="X867" s="103" t="n">
        <f aca="false">IFERROR(IF(U867="June",(K867/V867-1)),0)</f>
        <v>0</v>
      </c>
      <c r="Y867" s="104" t="str">
        <f aca="false">IF(T867&gt;0,IF(U867="","-",IF(X867&lt;0%,"DEGROWTH","GROWTH")))</f>
        <v>GROWTH</v>
      </c>
      <c r="Z867" s="75" t="n">
        <v>0</v>
      </c>
      <c r="AA867" s="70"/>
      <c r="AB867" s="70" t="s">
        <v>133</v>
      </c>
      <c r="AC867" s="70" t="s">
        <v>134</v>
      </c>
      <c r="AD867" s="3"/>
      <c r="AE867" s="3"/>
      <c r="AF867" s="70" t="s">
        <v>134</v>
      </c>
      <c r="AG867" s="121" t="n">
        <f aca="false">IFERROR(INDEX(Last6M_AvgSales_Ref!$B$2:$B$12659,MATCH(D867,Last6M_AvgSales_Ref!$A$2:$A$12659,0)),"")</f>
        <v>85</v>
      </c>
    </row>
    <row r="868" customFormat="false" ht="14.25" hidden="false" customHeight="true" outlineLevel="0" collapsed="false">
      <c r="A868" s="70" t="s">
        <v>134</v>
      </c>
      <c r="B868" s="72" t="s">
        <v>71</v>
      </c>
      <c r="C868" s="72" t="s">
        <v>2271</v>
      </c>
      <c r="D868" s="72" t="n">
        <v>1000000769</v>
      </c>
      <c r="E868" s="73" t="s">
        <v>2272</v>
      </c>
      <c r="F868" s="74" t="n">
        <v>43305</v>
      </c>
      <c r="G868" s="67" t="str">
        <f aca="false">IF(I868&gt;0,"Targeted Dealer","-")</f>
        <v>Targeted Dealer</v>
      </c>
      <c r="H868" s="67"/>
      <c r="I868" s="68" t="n">
        <v>180</v>
      </c>
      <c r="J868" s="68" t="n">
        <f aca="false">I868/$J$1*($J$1-$E$1)</f>
        <v>180</v>
      </c>
      <c r="K868" s="69" t="n">
        <v>68</v>
      </c>
      <c r="L868" s="69" t="n">
        <f aca="false">I868-K868</f>
        <v>112</v>
      </c>
      <c r="M868" s="69" t="n">
        <f aca="false">IFERROR((K868/J868%),"-")</f>
        <v>37.7777777777778</v>
      </c>
      <c r="N868" s="97" t="n">
        <v>85</v>
      </c>
      <c r="O868" s="98" t="str">
        <f aca="false">IF(F868&lt;=$P$2,"June","")</f>
        <v>June</v>
      </c>
      <c r="P868" s="97" t="n">
        <f aca="false">N868</f>
        <v>85</v>
      </c>
      <c r="Q868" s="99" t="n">
        <f aca="false">K868-P868</f>
        <v>-17</v>
      </c>
      <c r="R868" s="98" t="n">
        <f aca="false">IFERROR(IF(O868="May",(K868/P868-1))," ")</f>
        <v>0</v>
      </c>
      <c r="S868" s="100" t="str">
        <f aca="false">IF(N868&gt;0,IF(O868="","-",IF(R868&lt;0%,"DEGROWTH","GROWTH")))</f>
        <v>GROWTH</v>
      </c>
      <c r="T868" s="69" t="n">
        <v>85</v>
      </c>
      <c r="U868" s="101" t="str">
        <f aca="false">IF(F868&lt;=$V$2,"May","")</f>
        <v>May</v>
      </c>
      <c r="V868" s="69" t="n">
        <f aca="false">T868</f>
        <v>85</v>
      </c>
      <c r="W868" s="102" t="n">
        <f aca="false">K868-V868</f>
        <v>-17</v>
      </c>
      <c r="X868" s="103" t="n">
        <f aca="false">IFERROR(IF(U868="June",(K868/V868-1)),0)</f>
        <v>0</v>
      </c>
      <c r="Y868" s="104" t="str">
        <f aca="false">IF(T868&gt;0,IF(U868="","-",IF(X868&lt;0%,"DEGROWTH","GROWTH")))</f>
        <v>GROWTH</v>
      </c>
      <c r="Z868" s="75" t="n">
        <v>0</v>
      </c>
      <c r="AA868" s="70"/>
      <c r="AB868" s="70" t="s">
        <v>133</v>
      </c>
      <c r="AC868" s="70" t="s">
        <v>134</v>
      </c>
      <c r="AD868" s="3"/>
      <c r="AE868" s="3"/>
      <c r="AF868" s="70" t="s">
        <v>134</v>
      </c>
      <c r="AG868" s="121" t="n">
        <f aca="false">IFERROR(INDEX(Last6M_AvgSales_Ref!$B$2:$B$12659,MATCH(D868,Last6M_AvgSales_Ref!$A$2:$A$12659,0)),"")</f>
        <v>68.6666666666667</v>
      </c>
    </row>
    <row r="869" customFormat="false" ht="14.25" hidden="false" customHeight="true" outlineLevel="0" collapsed="false">
      <c r="A869" s="70" t="s">
        <v>134</v>
      </c>
      <c r="B869" s="72" t="s">
        <v>71</v>
      </c>
      <c r="C869" s="72" t="s">
        <v>2273</v>
      </c>
      <c r="D869" s="72" t="n">
        <v>1000000774</v>
      </c>
      <c r="E869" s="73" t="s">
        <v>2274</v>
      </c>
      <c r="F869" s="74" t="n">
        <v>43319</v>
      </c>
      <c r="G869" s="67" t="str">
        <f aca="false">IF(I869&gt;0,"Targeted Dealer","-")</f>
        <v>Targeted Dealer</v>
      </c>
      <c r="H869" s="67"/>
      <c r="I869" s="68" t="n">
        <v>90</v>
      </c>
      <c r="J869" s="68" t="n">
        <f aca="false">I869/$J$1*($J$1-$E$1)</f>
        <v>90</v>
      </c>
      <c r="K869" s="69" t="n">
        <v>55</v>
      </c>
      <c r="L869" s="69" t="n">
        <f aca="false">I869-K869</f>
        <v>35</v>
      </c>
      <c r="M869" s="69" t="n">
        <f aca="false">IFERROR((K869/J869%),"-")</f>
        <v>61.1111111111111</v>
      </c>
      <c r="N869" s="97" t="n">
        <v>60</v>
      </c>
      <c r="O869" s="98" t="str">
        <f aca="false">IF(F869&lt;=$P$2,"June","")</f>
        <v>June</v>
      </c>
      <c r="P869" s="97" t="n">
        <f aca="false">N869</f>
        <v>60</v>
      </c>
      <c r="Q869" s="99" t="n">
        <f aca="false">K869-P869</f>
        <v>-5</v>
      </c>
      <c r="R869" s="98" t="n">
        <f aca="false">IFERROR(IF(O869="May",(K869/P869-1))," ")</f>
        <v>0</v>
      </c>
      <c r="S869" s="100" t="str">
        <f aca="false">IF(N869&gt;0,IF(O869="","-",IF(R869&lt;0%,"DEGROWTH","GROWTH")))</f>
        <v>GROWTH</v>
      </c>
      <c r="T869" s="69" t="n">
        <v>90</v>
      </c>
      <c r="U869" s="101" t="str">
        <f aca="false">IF(F869&lt;=$V$2,"May","")</f>
        <v>May</v>
      </c>
      <c r="V869" s="69" t="n">
        <f aca="false">T869</f>
        <v>90</v>
      </c>
      <c r="W869" s="102" t="n">
        <f aca="false">K869-V869</f>
        <v>-35</v>
      </c>
      <c r="X869" s="103" t="n">
        <f aca="false">IFERROR(IF(U869="June",(K869/V869-1)),0)</f>
        <v>0</v>
      </c>
      <c r="Y869" s="104" t="str">
        <f aca="false">IF(T869&gt;0,IF(U869="","-",IF(X869&lt;0%,"DEGROWTH","GROWTH")))</f>
        <v>GROWTH</v>
      </c>
      <c r="Z869" s="75" t="n">
        <v>0</v>
      </c>
      <c r="AA869" s="70"/>
      <c r="AB869" s="70" t="s">
        <v>133</v>
      </c>
      <c r="AC869" s="70" t="s">
        <v>134</v>
      </c>
      <c r="AD869" s="3"/>
      <c r="AE869" s="3"/>
      <c r="AF869" s="70" t="s">
        <v>134</v>
      </c>
      <c r="AG869" s="121" t="n">
        <f aca="false">IFERROR(INDEX(Last6M_AvgSales_Ref!$B$2:$B$12659,MATCH(D869,Last6M_AvgSales_Ref!$A$2:$A$12659,0)),"")</f>
        <v>50.8333333333333</v>
      </c>
    </row>
    <row r="870" customFormat="false" ht="14.25" hidden="false" customHeight="true" outlineLevel="0" collapsed="false">
      <c r="A870" s="70" t="s">
        <v>134</v>
      </c>
      <c r="B870" s="72" t="s">
        <v>71</v>
      </c>
      <c r="C870" s="72" t="s">
        <v>322</v>
      </c>
      <c r="D870" s="72" t="n">
        <v>1000001085</v>
      </c>
      <c r="E870" s="73" t="s">
        <v>323</v>
      </c>
      <c r="F870" s="74" t="n">
        <v>43582</v>
      </c>
      <c r="G870" s="67" t="str">
        <f aca="false">IF(I870&gt;0,"Targeted Dealer","-")</f>
        <v>Targeted Dealer</v>
      </c>
      <c r="H870" s="67"/>
      <c r="I870" s="68" t="n">
        <v>60</v>
      </c>
      <c r="J870" s="68" t="n">
        <f aca="false">I870/$J$1*($J$1-$E$1)</f>
        <v>60</v>
      </c>
      <c r="K870" s="69" t="n">
        <v>0</v>
      </c>
      <c r="L870" s="69" t="n">
        <f aca="false">I870-K870</f>
        <v>60</v>
      </c>
      <c r="M870" s="69" t="n">
        <f aca="false">IFERROR((K870/J870%),"-")</f>
        <v>0</v>
      </c>
      <c r="N870" s="97" t="n">
        <v>0</v>
      </c>
      <c r="O870" s="98" t="str">
        <f aca="false">IF(F870&lt;=$P$2,"June","")</f>
        <v>June</v>
      </c>
      <c r="P870" s="97" t="n">
        <f aca="false">N870</f>
        <v>0</v>
      </c>
      <c r="Q870" s="99" t="n">
        <f aca="false">K870-P870</f>
        <v>0</v>
      </c>
      <c r="R870" s="98" t="n">
        <f aca="false">IFERROR(IF(O870="May",(K870/P870-1))," ")</f>
        <v>0</v>
      </c>
      <c r="S870" s="105" t="b">
        <f aca="false">IF(N870&gt;0,IF(O870="","-",IF(R870&lt;0%,"DEGROWTH","GROWTH")))</f>
        <v>0</v>
      </c>
      <c r="T870" s="69" t="n">
        <v>0</v>
      </c>
      <c r="U870" s="101" t="str">
        <f aca="false">IF(F870&lt;=$V$2,"May","")</f>
        <v>May</v>
      </c>
      <c r="V870" s="69" t="n">
        <f aca="false">T870</f>
        <v>0</v>
      </c>
      <c r="W870" s="102" t="n">
        <f aca="false">K870-V870</f>
        <v>0</v>
      </c>
      <c r="X870" s="103" t="n">
        <f aca="false">IFERROR(IF(U870="June",(K870/V870-1)),0)</f>
        <v>0</v>
      </c>
      <c r="Y870" s="106" t="b">
        <f aca="false">IF(T870&gt;0,IF(U870="","-",IF(X870&lt;0%,"DEGROWTH","GROWTH")))</f>
        <v>0</v>
      </c>
      <c r="Z870" s="75" t="n">
        <v>0</v>
      </c>
      <c r="AA870" s="70"/>
      <c r="AB870" s="70" t="s">
        <v>133</v>
      </c>
      <c r="AC870" s="70" t="s">
        <v>134</v>
      </c>
      <c r="AD870" s="3"/>
      <c r="AE870" s="3"/>
      <c r="AF870" s="70" t="s">
        <v>134</v>
      </c>
      <c r="AG870" s="121" t="n">
        <f aca="false">IFERROR(INDEX(Last6M_AvgSales_Ref!$B$2:$B$12659,MATCH(D870,Last6M_AvgSales_Ref!$A$2:$A$12659,0)),"")</f>
        <v>14.1666666666667</v>
      </c>
    </row>
    <row r="871" customFormat="false" ht="14.25" hidden="false" customHeight="true" outlineLevel="0" collapsed="false">
      <c r="A871" s="70" t="s">
        <v>134</v>
      </c>
      <c r="B871" s="72" t="s">
        <v>71</v>
      </c>
      <c r="C871" s="72" t="s">
        <v>2275</v>
      </c>
      <c r="D871" s="72" t="n">
        <v>1000001090</v>
      </c>
      <c r="E871" s="73" t="s">
        <v>2276</v>
      </c>
      <c r="F871" s="74" t="n">
        <v>43801</v>
      </c>
      <c r="G871" s="67" t="str">
        <f aca="false">IF(I871&gt;0,"Targeted Dealer","-")</f>
        <v>Targeted Dealer</v>
      </c>
      <c r="H871" s="67"/>
      <c r="I871" s="68" t="n">
        <v>630</v>
      </c>
      <c r="J871" s="68" t="n">
        <f aca="false">I871/$J$1*($J$1-$E$1)</f>
        <v>630</v>
      </c>
      <c r="K871" s="69" t="n">
        <v>193</v>
      </c>
      <c r="L871" s="69" t="n">
        <f aca="false">I871-K871</f>
        <v>437</v>
      </c>
      <c r="M871" s="69" t="n">
        <f aca="false">IFERROR((K871/J871%),"-")</f>
        <v>30.6349206349206</v>
      </c>
      <c r="N871" s="97" t="n">
        <v>533</v>
      </c>
      <c r="O871" s="98" t="str">
        <f aca="false">IF(F871&lt;=$P$2,"June","")</f>
        <v>June</v>
      </c>
      <c r="P871" s="97" t="n">
        <f aca="false">N871</f>
        <v>533</v>
      </c>
      <c r="Q871" s="99" t="n">
        <f aca="false">K871-P871</f>
        <v>-340</v>
      </c>
      <c r="R871" s="98" t="n">
        <f aca="false">IFERROR(IF(O871="May",(K871/P871-1))," ")</f>
        <v>0</v>
      </c>
      <c r="S871" s="100" t="str">
        <f aca="false">IF(N871&gt;0,IF(O871="","-",IF(R871&lt;0%,"DEGROWTH","GROWTH")))</f>
        <v>GROWTH</v>
      </c>
      <c r="T871" s="69" t="n">
        <v>305</v>
      </c>
      <c r="U871" s="101" t="str">
        <f aca="false">IF(F871&lt;=$V$2,"May","")</f>
        <v>May</v>
      </c>
      <c r="V871" s="69" t="n">
        <f aca="false">T871</f>
        <v>305</v>
      </c>
      <c r="W871" s="102" t="n">
        <f aca="false">K871-V871</f>
        <v>-112</v>
      </c>
      <c r="X871" s="103" t="n">
        <f aca="false">IFERROR(IF(U871="June",(K871/V871-1)),0)</f>
        <v>0</v>
      </c>
      <c r="Y871" s="104" t="str">
        <f aca="false">IF(T871&gt;0,IF(U871="","-",IF(X871&lt;0%,"DEGROWTH","GROWTH")))</f>
        <v>GROWTH</v>
      </c>
      <c r="Z871" s="75" t="n">
        <v>0</v>
      </c>
      <c r="AA871" s="70"/>
      <c r="AB871" s="70" t="s">
        <v>133</v>
      </c>
      <c r="AC871" s="70" t="s">
        <v>134</v>
      </c>
      <c r="AD871" s="3"/>
      <c r="AE871" s="3"/>
      <c r="AF871" s="70" t="s">
        <v>134</v>
      </c>
      <c r="AG871" s="121" t="n">
        <f aca="false">IFERROR(INDEX(Last6M_AvgSales_Ref!$B$2:$B$12659,MATCH(D871,Last6M_AvgSales_Ref!$A$2:$A$12659,0)),"")</f>
        <v>323.141666666667</v>
      </c>
    </row>
    <row r="872" customFormat="false" ht="14.25" hidden="false" customHeight="true" outlineLevel="0" collapsed="false">
      <c r="A872" s="70" t="s">
        <v>134</v>
      </c>
      <c r="B872" s="72" t="s">
        <v>71</v>
      </c>
      <c r="C872" s="72" t="s">
        <v>2277</v>
      </c>
      <c r="D872" s="72" t="n">
        <v>1000001083</v>
      </c>
      <c r="E872" s="73" t="s">
        <v>2278</v>
      </c>
      <c r="F872" s="74" t="n">
        <v>44126</v>
      </c>
      <c r="G872" s="67" t="str">
        <f aca="false">IF(I872&gt;0,"Targeted Dealer","-")</f>
        <v>Targeted Dealer</v>
      </c>
      <c r="H872" s="67"/>
      <c r="I872" s="68" t="n">
        <v>250</v>
      </c>
      <c r="J872" s="68" t="n">
        <f aca="false">I872/$J$1*($J$1-$E$1)</f>
        <v>250</v>
      </c>
      <c r="K872" s="69" t="n">
        <v>125</v>
      </c>
      <c r="L872" s="69" t="n">
        <f aca="false">I872-K872</f>
        <v>125</v>
      </c>
      <c r="M872" s="69" t="n">
        <f aca="false">IFERROR((K872/J872%),"-")</f>
        <v>50</v>
      </c>
      <c r="N872" s="97" t="n">
        <v>105</v>
      </c>
      <c r="O872" s="98" t="str">
        <f aca="false">IF(F872&lt;=$P$2,"June","")</f>
        <v>June</v>
      </c>
      <c r="P872" s="97" t="n">
        <f aca="false">N872</f>
        <v>105</v>
      </c>
      <c r="Q872" s="99" t="n">
        <f aca="false">K872-P872</f>
        <v>20</v>
      </c>
      <c r="R872" s="98" t="n">
        <f aca="false">IFERROR(IF(O872="May",(K872/P872-1))," ")</f>
        <v>0</v>
      </c>
      <c r="S872" s="100" t="str">
        <f aca="false">IF(N872&gt;0,IF(O872="","-",IF(R872&lt;0%,"DEGROWTH","GROWTH")))</f>
        <v>GROWTH</v>
      </c>
      <c r="T872" s="69" t="n">
        <v>105</v>
      </c>
      <c r="U872" s="101" t="str">
        <f aca="false">IF(F872&lt;=$V$2,"May","")</f>
        <v>May</v>
      </c>
      <c r="V872" s="69" t="n">
        <f aca="false">T872</f>
        <v>105</v>
      </c>
      <c r="W872" s="102" t="n">
        <f aca="false">K872-V872</f>
        <v>20</v>
      </c>
      <c r="X872" s="103" t="n">
        <f aca="false">IFERROR(IF(U872="June",(K872/V872-1)),0)</f>
        <v>0</v>
      </c>
      <c r="Y872" s="104" t="str">
        <f aca="false">IF(T872&gt;0,IF(U872="","-",IF(X872&lt;0%,"DEGROWTH","GROWTH")))</f>
        <v>GROWTH</v>
      </c>
      <c r="Z872" s="75" t="n">
        <v>0</v>
      </c>
      <c r="AA872" s="70"/>
      <c r="AB872" s="70" t="s">
        <v>133</v>
      </c>
      <c r="AC872" s="70" t="s">
        <v>134</v>
      </c>
      <c r="AD872" s="3"/>
      <c r="AE872" s="3"/>
      <c r="AF872" s="70" t="s">
        <v>134</v>
      </c>
      <c r="AG872" s="121" t="n">
        <f aca="false">IFERROR(INDEX(Last6M_AvgSales_Ref!$B$2:$B$12659,MATCH(D872,Last6M_AvgSales_Ref!$A$2:$A$12659,0)),"")</f>
        <v>115</v>
      </c>
    </row>
    <row r="873" customFormat="false" ht="14.25" hidden="false" customHeight="true" outlineLevel="0" collapsed="false">
      <c r="A873" s="70" t="s">
        <v>134</v>
      </c>
      <c r="B873" s="72" t="s">
        <v>71</v>
      </c>
      <c r="C873" s="72" t="s">
        <v>2279</v>
      </c>
      <c r="D873" s="72" t="n">
        <v>1000001089</v>
      </c>
      <c r="E873" s="73" t="s">
        <v>2280</v>
      </c>
      <c r="F873" s="74" t="n">
        <v>44197</v>
      </c>
      <c r="G873" s="67" t="str">
        <f aca="false">IF(I873&gt;0,"Targeted Dealer","-")</f>
        <v>Targeted Dealer</v>
      </c>
      <c r="H873" s="67"/>
      <c r="I873" s="68" t="n">
        <v>200</v>
      </c>
      <c r="J873" s="68" t="n">
        <f aca="false">I873/$J$1*($J$1-$E$1)</f>
        <v>200</v>
      </c>
      <c r="K873" s="69" t="n">
        <v>143.5</v>
      </c>
      <c r="L873" s="69" t="n">
        <f aca="false">I873-K873</f>
        <v>56.5</v>
      </c>
      <c r="M873" s="69" t="n">
        <f aca="false">IFERROR((K873/J873%),"-")</f>
        <v>71.75</v>
      </c>
      <c r="N873" s="97" t="n">
        <v>120</v>
      </c>
      <c r="O873" s="98" t="str">
        <f aca="false">IF(F873&lt;=$P$2,"June","")</f>
        <v>June</v>
      </c>
      <c r="P873" s="97" t="n">
        <f aca="false">N873</f>
        <v>120</v>
      </c>
      <c r="Q873" s="99" t="n">
        <f aca="false">K873-P873</f>
        <v>23.5</v>
      </c>
      <c r="R873" s="98" t="n">
        <f aca="false">IFERROR(IF(O873="May",(K873/P873-1))," ")</f>
        <v>0</v>
      </c>
      <c r="S873" s="100" t="str">
        <f aca="false">IF(N873&gt;0,IF(O873="","-",IF(R873&lt;0%,"DEGROWTH","GROWTH")))</f>
        <v>GROWTH</v>
      </c>
      <c r="T873" s="69" t="n">
        <v>70</v>
      </c>
      <c r="U873" s="101" t="str">
        <f aca="false">IF(F873&lt;=$V$2,"May","")</f>
        <v>May</v>
      </c>
      <c r="V873" s="69" t="n">
        <f aca="false">T873</f>
        <v>70</v>
      </c>
      <c r="W873" s="102" t="n">
        <f aca="false">K873-V873</f>
        <v>73.5</v>
      </c>
      <c r="X873" s="103" t="n">
        <f aca="false">IFERROR(IF(U873="June",(K873/V873-1)),0)</f>
        <v>0</v>
      </c>
      <c r="Y873" s="104" t="str">
        <f aca="false">IF(T873&gt;0,IF(U873="","-",IF(X873&lt;0%,"DEGROWTH","GROWTH")))</f>
        <v>GROWTH</v>
      </c>
      <c r="Z873" s="75" t="n">
        <v>0</v>
      </c>
      <c r="AA873" s="70"/>
      <c r="AB873" s="70" t="s">
        <v>133</v>
      </c>
      <c r="AC873" s="70" t="s">
        <v>134</v>
      </c>
      <c r="AD873" s="3"/>
      <c r="AE873" s="3"/>
      <c r="AF873" s="70" t="s">
        <v>134</v>
      </c>
      <c r="AG873" s="121" t="n">
        <f aca="false">IFERROR(INDEX(Last6M_AvgSales_Ref!$B$2:$B$12659,MATCH(D873,Last6M_AvgSales_Ref!$A$2:$A$12659,0)),"")</f>
        <v>120.583333333333</v>
      </c>
    </row>
    <row r="874" customFormat="false" ht="14.25" hidden="false" customHeight="true" outlineLevel="0" collapsed="false">
      <c r="A874" s="70" t="s">
        <v>134</v>
      </c>
      <c r="B874" s="72" t="s">
        <v>71</v>
      </c>
      <c r="C874" s="72" t="s">
        <v>2281</v>
      </c>
      <c r="D874" s="72" t="n">
        <v>1000001088</v>
      </c>
      <c r="E874" s="73" t="s">
        <v>2282</v>
      </c>
      <c r="F874" s="74" t="n">
        <v>44321</v>
      </c>
      <c r="G874" s="67" t="str">
        <f aca="false">IF(I874&gt;0,"Targeted Dealer","-")</f>
        <v>Targeted Dealer</v>
      </c>
      <c r="H874" s="67"/>
      <c r="I874" s="68" t="n">
        <v>50</v>
      </c>
      <c r="J874" s="68" t="n">
        <f aca="false">I874/$J$1*($J$1-$E$1)</f>
        <v>50</v>
      </c>
      <c r="K874" s="69" t="n">
        <v>0</v>
      </c>
      <c r="L874" s="69" t="n">
        <f aca="false">I874-K874</f>
        <v>50</v>
      </c>
      <c r="M874" s="69" t="n">
        <f aca="false">IFERROR((K874/J874%),"-")</f>
        <v>0</v>
      </c>
      <c r="N874" s="97" t="n">
        <v>0</v>
      </c>
      <c r="O874" s="98" t="str">
        <f aca="false">IF(F874&lt;=$P$2,"June","")</f>
        <v>June</v>
      </c>
      <c r="P874" s="97" t="n">
        <f aca="false">N874</f>
        <v>0</v>
      </c>
      <c r="Q874" s="99" t="n">
        <f aca="false">K874-P874</f>
        <v>0</v>
      </c>
      <c r="R874" s="98" t="n">
        <f aca="false">IFERROR(IF(O874="May",(K874/P874-1))," ")</f>
        <v>0</v>
      </c>
      <c r="S874" s="105" t="b">
        <f aca="false">IF(N874&gt;0,IF(O874="","-",IF(R874&lt;0%,"DEGROWTH","GROWTH")))</f>
        <v>0</v>
      </c>
      <c r="T874" s="69" t="n">
        <v>25</v>
      </c>
      <c r="U874" s="101" t="str">
        <f aca="false">IF(F874&lt;=$V$2,"May","")</f>
        <v>May</v>
      </c>
      <c r="V874" s="69" t="n">
        <f aca="false">T874</f>
        <v>25</v>
      </c>
      <c r="W874" s="102" t="n">
        <f aca="false">K874-V874</f>
        <v>-25</v>
      </c>
      <c r="X874" s="103" t="n">
        <f aca="false">IFERROR(IF(U874="June",(K874/V874-1)),0)</f>
        <v>0</v>
      </c>
      <c r="Y874" s="104" t="str">
        <f aca="false">IF(T874&gt;0,IF(U874="","-",IF(X874&lt;0%,"DEGROWTH","GROWTH")))</f>
        <v>GROWTH</v>
      </c>
      <c r="Z874" s="75" t="n">
        <v>0</v>
      </c>
      <c r="AA874" s="70"/>
      <c r="AB874" s="70" t="s">
        <v>133</v>
      </c>
      <c r="AC874" s="70" t="s">
        <v>134</v>
      </c>
      <c r="AD874" s="3"/>
      <c r="AE874" s="3"/>
      <c r="AF874" s="70" t="s">
        <v>134</v>
      </c>
      <c r="AG874" s="121" t="n">
        <f aca="false">IFERROR(INDEX(Last6M_AvgSales_Ref!$B$2:$B$12659,MATCH(D874,Last6M_AvgSales_Ref!$A$2:$A$12659,0)),"")</f>
        <v>20</v>
      </c>
    </row>
    <row r="875" customFormat="false" ht="14.25" hidden="false" customHeight="true" outlineLevel="0" collapsed="false">
      <c r="A875" s="70" t="s">
        <v>134</v>
      </c>
      <c r="B875" s="72" t="s">
        <v>71</v>
      </c>
      <c r="C875" s="72" t="s">
        <v>2283</v>
      </c>
      <c r="D875" s="72" t="n">
        <v>1000002756</v>
      </c>
      <c r="E875" s="72" t="s">
        <v>2284</v>
      </c>
      <c r="F875" s="74" t="n">
        <v>44704</v>
      </c>
      <c r="G875" s="67" t="str">
        <f aca="false">IF(I875&gt;0,"Targeted Dealer","-")</f>
        <v>Targeted Dealer</v>
      </c>
      <c r="H875" s="67"/>
      <c r="I875" s="68" t="n">
        <v>200</v>
      </c>
      <c r="J875" s="68" t="n">
        <f aca="false">I875/$J$1*($J$1-$E$1)</f>
        <v>200</v>
      </c>
      <c r="K875" s="69" t="n">
        <v>30</v>
      </c>
      <c r="L875" s="69" t="n">
        <f aca="false">I875-K875</f>
        <v>170</v>
      </c>
      <c r="M875" s="69" t="n">
        <f aca="false">IFERROR((K875/J875%),"-")</f>
        <v>15</v>
      </c>
      <c r="N875" s="97" t="n">
        <v>55</v>
      </c>
      <c r="O875" s="98" t="str">
        <f aca="false">IF(F875&lt;=$P$2,"June","")</f>
        <v>June</v>
      </c>
      <c r="P875" s="97" t="n">
        <f aca="false">N875</f>
        <v>55</v>
      </c>
      <c r="Q875" s="99" t="n">
        <f aca="false">K875-P875</f>
        <v>-25</v>
      </c>
      <c r="R875" s="98" t="n">
        <f aca="false">IFERROR(IF(O875="May",(K875/P875-1))," ")</f>
        <v>0</v>
      </c>
      <c r="S875" s="100" t="str">
        <f aca="false">IF(N875&gt;0,IF(O875="","-",IF(R875&lt;0%,"DEGROWTH","GROWTH")))</f>
        <v>GROWTH</v>
      </c>
      <c r="T875" s="69" t="n">
        <v>90</v>
      </c>
      <c r="U875" s="101" t="str">
        <f aca="false">IF(F875&lt;=$V$2,"May","")</f>
        <v>May</v>
      </c>
      <c r="V875" s="69" t="n">
        <f aca="false">T875</f>
        <v>90</v>
      </c>
      <c r="W875" s="102" t="n">
        <f aca="false">K875-V875</f>
        <v>-60</v>
      </c>
      <c r="X875" s="103" t="n">
        <f aca="false">IFERROR(IF(U875="June",(K875/V875-1)),0)</f>
        <v>0</v>
      </c>
      <c r="Y875" s="104" t="str">
        <f aca="false">IF(T875&gt;0,IF(U875="","-",IF(X875&lt;0%,"DEGROWTH","GROWTH")))</f>
        <v>GROWTH</v>
      </c>
      <c r="Z875" s="75" t="n">
        <v>0</v>
      </c>
      <c r="AA875" s="70"/>
      <c r="AB875" s="70" t="s">
        <v>133</v>
      </c>
      <c r="AC875" s="70" t="s">
        <v>134</v>
      </c>
      <c r="AD875" s="3"/>
      <c r="AE875" s="3"/>
      <c r="AF875" s="70" t="s">
        <v>134</v>
      </c>
      <c r="AG875" s="121" t="n">
        <f aca="false">IFERROR(INDEX(Last6M_AvgSales_Ref!$B$2:$B$12659,MATCH(D875,Last6M_AvgSales_Ref!$A$2:$A$12659,0)),"")</f>
        <v>64.1666666666667</v>
      </c>
    </row>
    <row r="876" customFormat="false" ht="14.25" hidden="false" customHeight="true" outlineLevel="0" collapsed="false">
      <c r="A876" s="70" t="s">
        <v>134</v>
      </c>
      <c r="B876" s="72" t="s">
        <v>71</v>
      </c>
      <c r="C876" s="72" t="s">
        <v>2287</v>
      </c>
      <c r="D876" s="72" t="n">
        <v>1000003565</v>
      </c>
      <c r="E876" s="72" t="s">
        <v>2288</v>
      </c>
      <c r="F876" s="74" t="n">
        <v>45078</v>
      </c>
      <c r="G876" s="67" t="str">
        <f aca="false">IF(I876&gt;0,"Targeted Dealer","-")</f>
        <v>Targeted Dealer</v>
      </c>
      <c r="H876" s="67"/>
      <c r="I876" s="68" t="n">
        <v>80</v>
      </c>
      <c r="J876" s="68" t="n">
        <f aca="false">I876/$J$1*($J$1-$E$1)</f>
        <v>80</v>
      </c>
      <c r="K876" s="69" t="n">
        <v>48</v>
      </c>
      <c r="L876" s="69" t="n">
        <f aca="false">I876-K876</f>
        <v>32</v>
      </c>
      <c r="M876" s="69" t="n">
        <f aca="false">IFERROR((K876/J876%),"-")</f>
        <v>60</v>
      </c>
      <c r="N876" s="97" t="n">
        <v>0</v>
      </c>
      <c r="O876" s="98" t="str">
        <f aca="false">IF(F876&lt;=$P$2,"June","")</f>
        <v>June</v>
      </c>
      <c r="P876" s="97" t="n">
        <f aca="false">N876</f>
        <v>0</v>
      </c>
      <c r="Q876" s="99" t="n">
        <f aca="false">K876-P876</f>
        <v>48</v>
      </c>
      <c r="R876" s="98" t="n">
        <f aca="false">IFERROR(IF(O876="May",(K876/P876-1))," ")</f>
        <v>0</v>
      </c>
      <c r="S876" s="105" t="b">
        <f aca="false">IF(N876&gt;0,IF(O876="","-",IF(R876&lt;0%,"DEGROWTH","GROWTH")))</f>
        <v>0</v>
      </c>
      <c r="T876" s="69" t="n">
        <v>32</v>
      </c>
      <c r="U876" s="101" t="str">
        <f aca="false">IF(F876&lt;=$V$2,"May","")</f>
        <v>May</v>
      </c>
      <c r="V876" s="69" t="n">
        <f aca="false">T876</f>
        <v>32</v>
      </c>
      <c r="W876" s="102" t="n">
        <f aca="false">K876-V876</f>
        <v>16</v>
      </c>
      <c r="X876" s="103" t="n">
        <f aca="false">IFERROR(IF(U876="June",(K876/V876-1)),0)</f>
        <v>0</v>
      </c>
      <c r="Y876" s="104" t="str">
        <f aca="false">IF(T876&gt;0,IF(U876="","-",IF(X876&lt;0%,"DEGROWTH","GROWTH")))</f>
        <v>GROWTH</v>
      </c>
      <c r="Z876" s="75" t="n">
        <v>0</v>
      </c>
      <c r="AA876" s="70"/>
      <c r="AB876" s="70" t="s">
        <v>133</v>
      </c>
      <c r="AC876" s="70" t="s">
        <v>134</v>
      </c>
      <c r="AD876" s="3"/>
      <c r="AE876" s="3"/>
      <c r="AF876" s="70" t="s">
        <v>134</v>
      </c>
      <c r="AG876" s="121" t="n">
        <f aca="false">IFERROR(INDEX(Last6M_AvgSales_Ref!$B$2:$B$12659,MATCH(D876,Last6M_AvgSales_Ref!$A$2:$A$12659,0)),"")</f>
        <v>34.6666666666667</v>
      </c>
    </row>
    <row r="877" customFormat="false" ht="14.25" hidden="false" customHeight="true" outlineLevel="0" collapsed="false">
      <c r="A877" s="70" t="s">
        <v>134</v>
      </c>
      <c r="B877" s="72" t="s">
        <v>71</v>
      </c>
      <c r="C877" s="72" t="s">
        <v>2289</v>
      </c>
      <c r="D877" s="72" t="n">
        <v>1000003716</v>
      </c>
      <c r="E877" s="72" t="s">
        <v>2290</v>
      </c>
      <c r="F877" s="74" t="n">
        <v>45181</v>
      </c>
      <c r="G877" s="67" t="str">
        <f aca="false">IF(I877&gt;0,"Targeted Dealer","-")</f>
        <v>Targeted Dealer</v>
      </c>
      <c r="H877" s="67"/>
      <c r="I877" s="68" t="n">
        <v>260</v>
      </c>
      <c r="J877" s="68" t="n">
        <f aca="false">I877/$J$1*($J$1-$E$1)</f>
        <v>260</v>
      </c>
      <c r="K877" s="69" t="n">
        <v>90</v>
      </c>
      <c r="L877" s="69" t="n">
        <f aca="false">I877-K877</f>
        <v>170</v>
      </c>
      <c r="M877" s="69" t="n">
        <f aca="false">IFERROR((K877/J877%),"-")</f>
        <v>34.6153846153846</v>
      </c>
      <c r="N877" s="97" t="n">
        <v>120</v>
      </c>
      <c r="O877" s="98" t="str">
        <f aca="false">IF(F877&lt;=$P$2,"June","")</f>
        <v>June</v>
      </c>
      <c r="P877" s="97" t="n">
        <f aca="false">N877</f>
        <v>120</v>
      </c>
      <c r="Q877" s="99" t="n">
        <f aca="false">K877-P877</f>
        <v>-30</v>
      </c>
      <c r="R877" s="98" t="n">
        <f aca="false">IFERROR(IF(O877="May",(K877/P877-1))," ")</f>
        <v>0</v>
      </c>
      <c r="S877" s="100" t="str">
        <f aca="false">IF(N877&gt;0,IF(O877="","-",IF(R877&lt;0%,"DEGROWTH","GROWTH")))</f>
        <v>GROWTH</v>
      </c>
      <c r="T877" s="69" t="n">
        <v>125</v>
      </c>
      <c r="U877" s="101" t="str">
        <f aca="false">IF(F877&lt;=$V$2,"May","")</f>
        <v>May</v>
      </c>
      <c r="V877" s="69" t="n">
        <f aca="false">T877</f>
        <v>125</v>
      </c>
      <c r="W877" s="102" t="n">
        <f aca="false">K877-V877</f>
        <v>-35</v>
      </c>
      <c r="X877" s="103" t="n">
        <f aca="false">IFERROR(IF(U877="June",(K877/V877-1)),0)</f>
        <v>0</v>
      </c>
      <c r="Y877" s="104" t="str">
        <f aca="false">IF(T877&gt;0,IF(U877="","-",IF(X877&lt;0%,"DEGROWTH","GROWTH")))</f>
        <v>GROWTH</v>
      </c>
      <c r="Z877" s="75" t="n">
        <v>0</v>
      </c>
      <c r="AA877" s="70"/>
      <c r="AB877" s="70" t="s">
        <v>133</v>
      </c>
      <c r="AC877" s="70" t="s">
        <v>134</v>
      </c>
      <c r="AD877" s="3"/>
      <c r="AE877" s="3"/>
      <c r="AF877" s="70" t="s">
        <v>134</v>
      </c>
      <c r="AG877" s="121" t="n">
        <f aca="false">IFERROR(INDEX(Last6M_AvgSales_Ref!$B$2:$B$12659,MATCH(D877,Last6M_AvgSales_Ref!$A$2:$A$12659,0)),"")</f>
        <v>127.5</v>
      </c>
    </row>
    <row r="878" customFormat="false" ht="14.25" hidden="false" customHeight="true" outlineLevel="0" collapsed="false">
      <c r="A878" s="75" t="s">
        <v>134</v>
      </c>
      <c r="B878" s="79" t="s">
        <v>71</v>
      </c>
      <c r="C878" s="79" t="s">
        <v>2291</v>
      </c>
      <c r="D878" s="79" t="n">
        <v>1000004025</v>
      </c>
      <c r="E878" s="79" t="s">
        <v>2292</v>
      </c>
      <c r="F878" s="74" t="n">
        <v>45473</v>
      </c>
      <c r="G878" s="67" t="str">
        <f aca="false">IF(I878&gt;0,"Targeted Dealer","-")</f>
        <v>Targeted Dealer</v>
      </c>
      <c r="H878" s="67"/>
      <c r="I878" s="68" t="n">
        <v>260</v>
      </c>
      <c r="J878" s="68" t="n">
        <f aca="false">I878/$J$1*($J$1-$E$1)</f>
        <v>260</v>
      </c>
      <c r="K878" s="69" t="n">
        <v>70</v>
      </c>
      <c r="L878" s="69" t="n">
        <f aca="false">I878-K878</f>
        <v>190</v>
      </c>
      <c r="M878" s="69" t="n">
        <f aca="false">IFERROR((K878/J878%),"-")</f>
        <v>26.9230769230769</v>
      </c>
      <c r="N878" s="97" t="n">
        <v>70</v>
      </c>
      <c r="O878" s="98" t="str">
        <f aca="false">IF(F878&lt;=$P$2,"June","")</f>
        <v>June</v>
      </c>
      <c r="P878" s="97" t="n">
        <f aca="false">N878</f>
        <v>70</v>
      </c>
      <c r="Q878" s="99" t="n">
        <f aca="false">K878-P878</f>
        <v>0</v>
      </c>
      <c r="R878" s="98" t="n">
        <f aca="false">IFERROR(IF(O878="May",(K878/P878-1))," ")</f>
        <v>0</v>
      </c>
      <c r="S878" s="100" t="str">
        <f aca="false">IF(N878&gt;0,IF(O878="","-",IF(R878&lt;0%,"DEGROWTH","GROWTH")))</f>
        <v>GROWTH</v>
      </c>
      <c r="T878" s="69" t="n">
        <v>125</v>
      </c>
      <c r="U878" s="101" t="str">
        <f aca="false">IF(F878&lt;=$V$2,"May","")</f>
        <v>May</v>
      </c>
      <c r="V878" s="69" t="n">
        <f aca="false">T878</f>
        <v>125</v>
      </c>
      <c r="W878" s="102" t="n">
        <f aca="false">K878-V878</f>
        <v>-55</v>
      </c>
      <c r="X878" s="103" t="n">
        <f aca="false">IFERROR(IF(U878="June",(K878/V878-1)),0)</f>
        <v>0</v>
      </c>
      <c r="Y878" s="104" t="str">
        <f aca="false">IF(T878&gt;0,IF(U878="","-",IF(X878&lt;0%,"DEGROWTH","GROWTH")))</f>
        <v>GROWTH</v>
      </c>
      <c r="Z878" s="75" t="n">
        <v>0</v>
      </c>
      <c r="AA878" s="70"/>
      <c r="AB878" s="70" t="s">
        <v>133</v>
      </c>
      <c r="AC878" s="75" t="s">
        <v>134</v>
      </c>
      <c r="AD878" s="3"/>
      <c r="AE878" s="3"/>
      <c r="AF878" s="75" t="s">
        <v>134</v>
      </c>
      <c r="AG878" s="121" t="n">
        <f aca="false">IFERROR(INDEX(Last6M_AvgSales_Ref!$B$2:$B$12659,MATCH(D878,Last6M_AvgSales_Ref!$A$2:$A$12659,0)),"")</f>
        <v>110.833333333333</v>
      </c>
    </row>
    <row r="879" customFormat="false" ht="14.25" hidden="false" customHeight="true" outlineLevel="0" collapsed="false">
      <c r="A879" s="75" t="s">
        <v>134</v>
      </c>
      <c r="B879" s="79" t="s">
        <v>71</v>
      </c>
      <c r="C879" s="79" t="s">
        <v>324</v>
      </c>
      <c r="D879" s="79" t="n">
        <v>1000004072</v>
      </c>
      <c r="E879" s="79" t="s">
        <v>325</v>
      </c>
      <c r="F879" s="74" t="n">
        <v>45504</v>
      </c>
      <c r="G879" s="67" t="str">
        <f aca="false">IF(I879&gt;0,"Targeted Dealer","-")</f>
        <v>Targeted Dealer</v>
      </c>
      <c r="H879" s="67"/>
      <c r="I879" s="68" t="n">
        <v>60</v>
      </c>
      <c r="J879" s="68" t="n">
        <f aca="false">I879/$J$1*($J$1-$E$1)</f>
        <v>60</v>
      </c>
      <c r="K879" s="69" t="n">
        <v>0</v>
      </c>
      <c r="L879" s="69" t="n">
        <f aca="false">I879-K879</f>
        <v>60</v>
      </c>
      <c r="M879" s="69" t="n">
        <f aca="false">IFERROR((K879/J879%),"-")</f>
        <v>0</v>
      </c>
      <c r="N879" s="97" t="n">
        <v>0</v>
      </c>
      <c r="O879" s="98" t="str">
        <f aca="false">IF(F879&lt;=$P$2,"June","")</f>
        <v>June</v>
      </c>
      <c r="P879" s="97" t="n">
        <f aca="false">N879</f>
        <v>0</v>
      </c>
      <c r="Q879" s="99" t="n">
        <f aca="false">K879-P879</f>
        <v>0</v>
      </c>
      <c r="R879" s="98" t="n">
        <f aca="false">IFERROR(IF(O879="May",(K879/P879-1))," ")</f>
        <v>0</v>
      </c>
      <c r="S879" s="105" t="b">
        <f aca="false">IF(N879&gt;0,IF(O879="","-",IF(R879&lt;0%,"DEGROWTH","GROWTH")))</f>
        <v>0</v>
      </c>
      <c r="T879" s="69" t="n">
        <v>30</v>
      </c>
      <c r="U879" s="101" t="str">
        <f aca="false">IF(F879&lt;=$V$2,"May","")</f>
        <v>May</v>
      </c>
      <c r="V879" s="69" t="n">
        <f aca="false">T879</f>
        <v>30</v>
      </c>
      <c r="W879" s="102" t="n">
        <f aca="false">K879-V879</f>
        <v>-30</v>
      </c>
      <c r="X879" s="103" t="n">
        <f aca="false">IFERROR(IF(U879="June",(K879/V879-1)),0)</f>
        <v>0</v>
      </c>
      <c r="Y879" s="104" t="str">
        <f aca="false">IF(T879&gt;0,IF(U879="","-",IF(X879&lt;0%,"DEGROWTH","GROWTH")))</f>
        <v>GROWTH</v>
      </c>
      <c r="Z879" s="75" t="n">
        <v>0</v>
      </c>
      <c r="AA879" s="70"/>
      <c r="AB879" s="70" t="s">
        <v>133</v>
      </c>
      <c r="AC879" s="75" t="s">
        <v>134</v>
      </c>
      <c r="AD879" s="3"/>
      <c r="AE879" s="3"/>
      <c r="AF879" s="75" t="s">
        <v>134</v>
      </c>
      <c r="AG879" s="121" t="n">
        <f aca="false">IFERROR(INDEX(Last6M_AvgSales_Ref!$B$2:$B$12659,MATCH(D879,Last6M_AvgSales_Ref!$A$2:$A$12659,0)),"")</f>
        <v>40</v>
      </c>
    </row>
    <row r="880" customFormat="false" ht="14.25" hidden="false" customHeight="true" outlineLevel="0" collapsed="false">
      <c r="A880" s="70" t="s">
        <v>134</v>
      </c>
      <c r="B880" s="72" t="s">
        <v>73</v>
      </c>
      <c r="C880" s="72" t="s">
        <v>2293</v>
      </c>
      <c r="D880" s="72" t="n">
        <v>1000000784</v>
      </c>
      <c r="E880" s="73" t="s">
        <v>2294</v>
      </c>
      <c r="F880" s="74" t="n">
        <v>40830</v>
      </c>
      <c r="G880" s="67" t="str">
        <f aca="false">IF(I880&gt;0,"Targeted Dealer","-")</f>
        <v>Targeted Dealer</v>
      </c>
      <c r="H880" s="67"/>
      <c r="I880" s="68" t="n">
        <v>50</v>
      </c>
      <c r="J880" s="68" t="n">
        <f aca="false">I880/$J$1*($J$1-$E$1)</f>
        <v>50</v>
      </c>
      <c r="K880" s="69" t="n">
        <v>0</v>
      </c>
      <c r="L880" s="69" t="n">
        <f aca="false">I880-K880</f>
        <v>50</v>
      </c>
      <c r="M880" s="69" t="n">
        <f aca="false">IFERROR((K880/J880%),"-")</f>
        <v>0</v>
      </c>
      <c r="N880" s="97" t="n">
        <v>25</v>
      </c>
      <c r="O880" s="98" t="str">
        <f aca="false">IF(F880&lt;=$P$2,"June","")</f>
        <v>June</v>
      </c>
      <c r="P880" s="97" t="n">
        <f aca="false">N880</f>
        <v>25</v>
      </c>
      <c r="Q880" s="99" t="n">
        <f aca="false">K880-P880</f>
        <v>-25</v>
      </c>
      <c r="R880" s="98" t="n">
        <f aca="false">IFERROR(IF(O880="May",(K880/P880-1))," ")</f>
        <v>0</v>
      </c>
      <c r="S880" s="100" t="str">
        <f aca="false">IF(N880&gt;0,IF(O880="","-",IF(R880&lt;0%,"DEGROWTH","GROWTH")))</f>
        <v>GROWTH</v>
      </c>
      <c r="T880" s="69" t="n">
        <v>75</v>
      </c>
      <c r="U880" s="101" t="str">
        <f aca="false">IF(F880&lt;=$V$2,"May","")</f>
        <v>May</v>
      </c>
      <c r="V880" s="69" t="n">
        <f aca="false">T880</f>
        <v>75</v>
      </c>
      <c r="W880" s="102" t="n">
        <f aca="false">K880-V880</f>
        <v>-75</v>
      </c>
      <c r="X880" s="103" t="n">
        <f aca="false">IFERROR(IF(U880="June",(K880/V880-1)),0)</f>
        <v>0</v>
      </c>
      <c r="Y880" s="104" t="str">
        <f aca="false">IF(T880&gt;0,IF(U880="","-",IF(X880&lt;0%,"DEGROWTH","GROWTH")))</f>
        <v>GROWTH</v>
      </c>
      <c r="Z880" s="75" t="n">
        <v>0</v>
      </c>
      <c r="AA880" s="70"/>
      <c r="AB880" s="70" t="s">
        <v>133</v>
      </c>
      <c r="AC880" s="70" t="s">
        <v>134</v>
      </c>
      <c r="AD880" s="3"/>
      <c r="AE880" s="3"/>
      <c r="AF880" s="70" t="s">
        <v>134</v>
      </c>
      <c r="AG880" s="121" t="n">
        <f aca="false">IFERROR(INDEX(Last6M_AvgSales_Ref!$B$2:$B$12659,MATCH(D880,Last6M_AvgSales_Ref!$A$2:$A$12659,0)),"")</f>
        <v>6.66666666666667</v>
      </c>
    </row>
    <row r="881" customFormat="false" ht="14.25" hidden="false" customHeight="true" outlineLevel="0" collapsed="false">
      <c r="A881" s="70" t="s">
        <v>134</v>
      </c>
      <c r="B881" s="72" t="s">
        <v>73</v>
      </c>
      <c r="C881" s="72" t="s">
        <v>326</v>
      </c>
      <c r="D881" s="72" t="n">
        <v>1000000786</v>
      </c>
      <c r="E881" s="73" t="s">
        <v>327</v>
      </c>
      <c r="F881" s="74" t="n">
        <v>41233</v>
      </c>
      <c r="G881" s="67" t="str">
        <f aca="false">IF(I881&gt;0,"Targeted Dealer","-")</f>
        <v>-</v>
      </c>
      <c r="H881" s="67"/>
      <c r="I881" s="68" t="n">
        <v>0</v>
      </c>
      <c r="J881" s="68" t="n">
        <f aca="false">I881/$J$1*($J$1-$E$1)</f>
        <v>0</v>
      </c>
      <c r="K881" s="69" t="n">
        <v>0</v>
      </c>
      <c r="L881" s="69" t="n">
        <f aca="false">I881-K881</f>
        <v>0</v>
      </c>
      <c r="M881" s="69" t="str">
        <f aca="false">IFERROR((K881/J881%),"-")</f>
        <v>-</v>
      </c>
      <c r="N881" s="97" t="n">
        <v>0</v>
      </c>
      <c r="O881" s="98" t="str">
        <f aca="false">IF(F881&lt;=$P$2,"June","")</f>
        <v>June</v>
      </c>
      <c r="P881" s="97" t="n">
        <f aca="false">N881</f>
        <v>0</v>
      </c>
      <c r="Q881" s="99" t="n">
        <f aca="false">K881-P881</f>
        <v>0</v>
      </c>
      <c r="R881" s="98" t="n">
        <f aca="false">IFERROR(IF(O881="May",(K881/P881-1))," ")</f>
        <v>0</v>
      </c>
      <c r="S881" s="105" t="b">
        <f aca="false">IF(N881&gt;0,IF(O881="","-",IF(R881&lt;0%,"DEGROWTH","GROWTH")))</f>
        <v>0</v>
      </c>
      <c r="T881" s="69" t="n">
        <v>0</v>
      </c>
      <c r="U881" s="101" t="str">
        <f aca="false">IF(F881&lt;=$V$2,"May","")</f>
        <v>May</v>
      </c>
      <c r="V881" s="69" t="n">
        <f aca="false">T881</f>
        <v>0</v>
      </c>
      <c r="W881" s="102" t="n">
        <f aca="false">K881-V881</f>
        <v>0</v>
      </c>
      <c r="X881" s="103" t="n">
        <f aca="false">IFERROR(IF(U881="June",(K881/V881-1)),0)</f>
        <v>0</v>
      </c>
      <c r="Y881" s="106" t="b">
        <f aca="false">IF(T881&gt;0,IF(U881="","-",IF(X881&lt;0%,"DEGROWTH","GROWTH")))</f>
        <v>0</v>
      </c>
      <c r="Z881" s="75" t="n">
        <v>0</v>
      </c>
      <c r="AA881" s="70"/>
      <c r="AB881" s="70" t="s">
        <v>133</v>
      </c>
      <c r="AC881" s="70" t="s">
        <v>134</v>
      </c>
      <c r="AD881" s="3"/>
      <c r="AE881" s="3"/>
      <c r="AF881" s="70" t="s">
        <v>134</v>
      </c>
      <c r="AG881" s="121" t="n">
        <f aca="false">IFERROR(INDEX(Last6M_AvgSales_Ref!$B$2:$B$12659,MATCH(D881,Last6M_AvgSales_Ref!$A$2:$A$12659,0)),"")</f>
        <v>9.16666666666667</v>
      </c>
    </row>
    <row r="882" customFormat="false" ht="14.25" hidden="false" customHeight="true" outlineLevel="0" collapsed="false">
      <c r="A882" s="70" t="s">
        <v>134</v>
      </c>
      <c r="B882" s="72" t="s">
        <v>73</v>
      </c>
      <c r="C882" s="72" t="s">
        <v>2295</v>
      </c>
      <c r="D882" s="72" t="n">
        <v>1000000788</v>
      </c>
      <c r="E882" s="73" t="s">
        <v>2296</v>
      </c>
      <c r="F882" s="74" t="n">
        <v>41323</v>
      </c>
      <c r="G882" s="67" t="str">
        <f aca="false">IF(I882&gt;0,"Targeted Dealer","-")</f>
        <v>Targeted Dealer</v>
      </c>
      <c r="H882" s="67"/>
      <c r="I882" s="68" t="n">
        <v>50</v>
      </c>
      <c r="J882" s="68" t="n">
        <f aca="false">I882/$J$1*($J$1-$E$1)</f>
        <v>50</v>
      </c>
      <c r="K882" s="69" t="n">
        <v>25</v>
      </c>
      <c r="L882" s="69" t="n">
        <f aca="false">I882-K882</f>
        <v>25</v>
      </c>
      <c r="M882" s="69" t="n">
        <f aca="false">IFERROR((K882/J882%),"-")</f>
        <v>50</v>
      </c>
      <c r="N882" s="97" t="n">
        <v>0</v>
      </c>
      <c r="O882" s="98" t="str">
        <f aca="false">IF(F882&lt;=$P$2,"June","")</f>
        <v>June</v>
      </c>
      <c r="P882" s="97" t="n">
        <f aca="false">N882</f>
        <v>0</v>
      </c>
      <c r="Q882" s="99" t="n">
        <f aca="false">K882-P882</f>
        <v>25</v>
      </c>
      <c r="R882" s="98" t="n">
        <f aca="false">IFERROR(IF(O882="May",(K882/P882-1))," ")</f>
        <v>0</v>
      </c>
      <c r="S882" s="105" t="b">
        <f aca="false">IF(N882&gt;0,IF(O882="","-",IF(R882&lt;0%,"DEGROWTH","GROWTH")))</f>
        <v>0</v>
      </c>
      <c r="T882" s="69" t="n">
        <v>0</v>
      </c>
      <c r="U882" s="101" t="str">
        <f aca="false">IF(F882&lt;=$V$2,"May","")</f>
        <v>May</v>
      </c>
      <c r="V882" s="69" t="n">
        <f aca="false">T882</f>
        <v>0</v>
      </c>
      <c r="W882" s="102" t="n">
        <f aca="false">K882-V882</f>
        <v>25</v>
      </c>
      <c r="X882" s="103" t="n">
        <f aca="false">IFERROR(IF(U882="June",(K882/V882-1)),0)</f>
        <v>0</v>
      </c>
      <c r="Y882" s="106" t="b">
        <f aca="false">IF(T882&gt;0,IF(U882="","-",IF(X882&lt;0%,"DEGROWTH","GROWTH")))</f>
        <v>0</v>
      </c>
      <c r="Z882" s="75" t="n">
        <v>0</v>
      </c>
      <c r="AA882" s="70"/>
      <c r="AB882" s="70" t="s">
        <v>133</v>
      </c>
      <c r="AC882" s="70" t="s">
        <v>134</v>
      </c>
      <c r="AD882" s="3"/>
      <c r="AE882" s="3"/>
      <c r="AF882" s="70" t="s">
        <v>134</v>
      </c>
      <c r="AG882" s="121" t="n">
        <f aca="false">IFERROR(INDEX(Last6M_AvgSales_Ref!$B$2:$B$12659,MATCH(D882,Last6M_AvgSales_Ref!$A$2:$A$12659,0)),"")</f>
        <v>20.8333333333333</v>
      </c>
    </row>
    <row r="883" customFormat="false" ht="14.25" hidden="false" customHeight="true" outlineLevel="0" collapsed="false">
      <c r="A883" s="70" t="s">
        <v>134</v>
      </c>
      <c r="B883" s="72" t="s">
        <v>73</v>
      </c>
      <c r="C883" s="72" t="s">
        <v>2297</v>
      </c>
      <c r="D883" s="72" t="n">
        <v>1000000780</v>
      </c>
      <c r="E883" s="73" t="s">
        <v>2298</v>
      </c>
      <c r="F883" s="74" t="n">
        <v>42017</v>
      </c>
      <c r="G883" s="67" t="str">
        <f aca="false">IF(I883&gt;0,"Targeted Dealer","-")</f>
        <v>Targeted Dealer</v>
      </c>
      <c r="H883" s="67"/>
      <c r="I883" s="68" t="n">
        <v>50</v>
      </c>
      <c r="J883" s="68" t="n">
        <f aca="false">I883/$J$1*($J$1-$E$1)</f>
        <v>50</v>
      </c>
      <c r="K883" s="69" t="n">
        <v>25</v>
      </c>
      <c r="L883" s="69" t="n">
        <f aca="false">I883-K883</f>
        <v>25</v>
      </c>
      <c r="M883" s="69" t="n">
        <f aca="false">IFERROR((K883/J883%),"-")</f>
        <v>50</v>
      </c>
      <c r="N883" s="97" t="n">
        <v>30</v>
      </c>
      <c r="O883" s="98" t="str">
        <f aca="false">IF(F883&lt;=$P$2,"June","")</f>
        <v>June</v>
      </c>
      <c r="P883" s="97" t="n">
        <f aca="false">N883</f>
        <v>30</v>
      </c>
      <c r="Q883" s="99" t="n">
        <f aca="false">K883-P883</f>
        <v>-5</v>
      </c>
      <c r="R883" s="98" t="n">
        <f aca="false">IFERROR(IF(O883="May",(K883/P883-1))," ")</f>
        <v>0</v>
      </c>
      <c r="S883" s="100" t="str">
        <f aca="false">IF(N883&gt;0,IF(O883="","-",IF(R883&lt;0%,"DEGROWTH","GROWTH")))</f>
        <v>GROWTH</v>
      </c>
      <c r="T883" s="69" t="n">
        <v>30</v>
      </c>
      <c r="U883" s="101" t="str">
        <f aca="false">IF(F883&lt;=$V$2,"May","")</f>
        <v>May</v>
      </c>
      <c r="V883" s="69" t="n">
        <f aca="false">T883</f>
        <v>30</v>
      </c>
      <c r="W883" s="102" t="n">
        <f aca="false">K883-V883</f>
        <v>-5</v>
      </c>
      <c r="X883" s="103" t="n">
        <f aca="false">IFERROR(IF(U883="June",(K883/V883-1)),0)</f>
        <v>0</v>
      </c>
      <c r="Y883" s="104" t="str">
        <f aca="false">IF(T883&gt;0,IF(U883="","-",IF(X883&lt;0%,"DEGROWTH","GROWTH")))</f>
        <v>GROWTH</v>
      </c>
      <c r="Z883" s="75" t="n">
        <v>0</v>
      </c>
      <c r="AA883" s="70"/>
      <c r="AB883" s="70" t="s">
        <v>133</v>
      </c>
      <c r="AC883" s="70" t="s">
        <v>134</v>
      </c>
      <c r="AD883" s="3"/>
      <c r="AE883" s="3"/>
      <c r="AF883" s="70" t="s">
        <v>134</v>
      </c>
      <c r="AG883" s="121" t="n">
        <f aca="false">IFERROR(INDEX(Last6M_AvgSales_Ref!$B$2:$B$12659,MATCH(D883,Last6M_AvgSales_Ref!$A$2:$A$12659,0)),"")</f>
        <v>12.5</v>
      </c>
    </row>
    <row r="884" customFormat="false" ht="14.25" hidden="false" customHeight="true" outlineLevel="0" collapsed="false">
      <c r="A884" s="70" t="s">
        <v>134</v>
      </c>
      <c r="B884" s="72" t="s">
        <v>73</v>
      </c>
      <c r="C884" s="72" t="s">
        <v>2299</v>
      </c>
      <c r="D884" s="72" t="n">
        <v>1000000782</v>
      </c>
      <c r="E884" s="73" t="s">
        <v>2300</v>
      </c>
      <c r="F884" s="74" t="n">
        <v>43054</v>
      </c>
      <c r="G884" s="67" t="str">
        <f aca="false">IF(I884&gt;0,"Targeted Dealer","-")</f>
        <v>Targeted Dealer</v>
      </c>
      <c r="H884" s="67"/>
      <c r="I884" s="68" t="n">
        <v>50</v>
      </c>
      <c r="J884" s="68" t="n">
        <f aca="false">I884/$J$1*($J$1-$E$1)</f>
        <v>50</v>
      </c>
      <c r="K884" s="69" t="n">
        <v>25</v>
      </c>
      <c r="L884" s="69" t="n">
        <f aca="false">I884-K884</f>
        <v>25</v>
      </c>
      <c r="M884" s="69" t="n">
        <f aca="false">IFERROR((K884/J884%),"-")</f>
        <v>50</v>
      </c>
      <c r="N884" s="97" t="n">
        <v>25</v>
      </c>
      <c r="O884" s="98" t="str">
        <f aca="false">IF(F884&lt;=$P$2,"June","")</f>
        <v>June</v>
      </c>
      <c r="P884" s="97" t="n">
        <f aca="false">N884</f>
        <v>25</v>
      </c>
      <c r="Q884" s="99" t="n">
        <f aca="false">K884-P884</f>
        <v>0</v>
      </c>
      <c r="R884" s="98" t="n">
        <f aca="false">IFERROR(IF(O884="May",(K884/P884-1))," ")</f>
        <v>0</v>
      </c>
      <c r="S884" s="100" t="str">
        <f aca="false">IF(N884&gt;0,IF(O884="","-",IF(R884&lt;0%,"DEGROWTH","GROWTH")))</f>
        <v>GROWTH</v>
      </c>
      <c r="T884" s="69" t="n">
        <v>25</v>
      </c>
      <c r="U884" s="101" t="str">
        <f aca="false">IF(F884&lt;=$V$2,"May","")</f>
        <v>May</v>
      </c>
      <c r="V884" s="69" t="n">
        <f aca="false">T884</f>
        <v>25</v>
      </c>
      <c r="W884" s="102" t="n">
        <f aca="false">K884-V884</f>
        <v>0</v>
      </c>
      <c r="X884" s="103" t="n">
        <f aca="false">IFERROR(IF(U884="June",(K884/V884-1)),0)</f>
        <v>0</v>
      </c>
      <c r="Y884" s="104" t="str">
        <f aca="false">IF(T884&gt;0,IF(U884="","-",IF(X884&lt;0%,"DEGROWTH","GROWTH")))</f>
        <v>GROWTH</v>
      </c>
      <c r="Z884" s="75" t="n">
        <v>0</v>
      </c>
      <c r="AA884" s="70"/>
      <c r="AB884" s="70" t="s">
        <v>133</v>
      </c>
      <c r="AC884" s="70" t="s">
        <v>134</v>
      </c>
      <c r="AD884" s="3"/>
      <c r="AE884" s="3"/>
      <c r="AF884" s="70" t="s">
        <v>134</v>
      </c>
      <c r="AG884" s="121" t="n">
        <f aca="false">IFERROR(INDEX(Last6M_AvgSales_Ref!$B$2:$B$12659,MATCH(D884,Last6M_AvgSales_Ref!$A$2:$A$12659,0)),"")</f>
        <v>25</v>
      </c>
    </row>
    <row r="885" customFormat="false" ht="14.25" hidden="false" customHeight="true" outlineLevel="0" collapsed="false">
      <c r="A885" s="70" t="s">
        <v>134</v>
      </c>
      <c r="B885" s="72" t="s">
        <v>73</v>
      </c>
      <c r="C885" s="72" t="s">
        <v>2301</v>
      </c>
      <c r="D885" s="72" t="n">
        <v>1000000781</v>
      </c>
      <c r="E885" s="73" t="s">
        <v>2302</v>
      </c>
      <c r="F885" s="74" t="n">
        <v>43063</v>
      </c>
      <c r="G885" s="67" t="str">
        <f aca="false">IF(I885&gt;0,"Targeted Dealer","-")</f>
        <v>Targeted Dealer</v>
      </c>
      <c r="H885" s="67"/>
      <c r="I885" s="68" t="n">
        <v>100</v>
      </c>
      <c r="J885" s="68" t="n">
        <f aca="false">I885/$J$1*($J$1-$E$1)</f>
        <v>100</v>
      </c>
      <c r="K885" s="69" t="n">
        <v>25</v>
      </c>
      <c r="L885" s="69" t="n">
        <f aca="false">I885-K885</f>
        <v>75</v>
      </c>
      <c r="M885" s="69" t="n">
        <f aca="false">IFERROR((K885/J885%),"-")</f>
        <v>25</v>
      </c>
      <c r="N885" s="97" t="n">
        <v>50</v>
      </c>
      <c r="O885" s="98" t="str">
        <f aca="false">IF(F885&lt;=$P$2,"June","")</f>
        <v>June</v>
      </c>
      <c r="P885" s="97" t="n">
        <f aca="false">N885</f>
        <v>50</v>
      </c>
      <c r="Q885" s="99" t="n">
        <f aca="false">K885-P885</f>
        <v>-25</v>
      </c>
      <c r="R885" s="98" t="n">
        <f aca="false">IFERROR(IF(O885="May",(K885/P885-1))," ")</f>
        <v>0</v>
      </c>
      <c r="S885" s="100" t="str">
        <f aca="false">IF(N885&gt;0,IF(O885="","-",IF(R885&lt;0%,"DEGROWTH","GROWTH")))</f>
        <v>GROWTH</v>
      </c>
      <c r="T885" s="69" t="n">
        <v>110</v>
      </c>
      <c r="U885" s="101" t="str">
        <f aca="false">IF(F885&lt;=$V$2,"May","")</f>
        <v>May</v>
      </c>
      <c r="V885" s="69" t="n">
        <f aca="false">T885</f>
        <v>110</v>
      </c>
      <c r="W885" s="102" t="n">
        <f aca="false">K885-V885</f>
        <v>-85</v>
      </c>
      <c r="X885" s="103" t="n">
        <f aca="false">IFERROR(IF(U885="June",(K885/V885-1)),0)</f>
        <v>0</v>
      </c>
      <c r="Y885" s="104" t="str">
        <f aca="false">IF(T885&gt;0,IF(U885="","-",IF(X885&lt;0%,"DEGROWTH","GROWTH")))</f>
        <v>GROWTH</v>
      </c>
      <c r="Z885" s="75" t="n">
        <v>0</v>
      </c>
      <c r="AA885" s="70"/>
      <c r="AB885" s="70" t="s">
        <v>133</v>
      </c>
      <c r="AC885" s="70" t="s">
        <v>134</v>
      </c>
      <c r="AD885" s="3"/>
      <c r="AE885" s="3"/>
      <c r="AF885" s="70" t="s">
        <v>134</v>
      </c>
      <c r="AG885" s="121" t="n">
        <f aca="false">IFERROR(INDEX(Last6M_AvgSales_Ref!$B$2:$B$12659,MATCH(D885,Last6M_AvgSales_Ref!$A$2:$A$12659,0)),"")</f>
        <v>67.5833333333333</v>
      </c>
    </row>
    <row r="886" customFormat="false" ht="14.25" hidden="false" customHeight="true" outlineLevel="0" collapsed="false">
      <c r="A886" s="70" t="s">
        <v>134</v>
      </c>
      <c r="B886" s="72" t="s">
        <v>73</v>
      </c>
      <c r="C886" s="72" t="s">
        <v>2303</v>
      </c>
      <c r="D886" s="72" t="n">
        <v>1000001095</v>
      </c>
      <c r="E886" s="73" t="s">
        <v>2304</v>
      </c>
      <c r="F886" s="74" t="n">
        <v>43777</v>
      </c>
      <c r="G886" s="67" t="str">
        <f aca="false">IF(I886&gt;0,"Targeted Dealer","-")</f>
        <v>Targeted Dealer</v>
      </c>
      <c r="H886" s="67"/>
      <c r="I886" s="68" t="n">
        <v>50</v>
      </c>
      <c r="J886" s="68" t="n">
        <f aca="false">I886/$J$1*($J$1-$E$1)</f>
        <v>50</v>
      </c>
      <c r="K886" s="69" t="n">
        <v>75</v>
      </c>
      <c r="L886" s="69" t="n">
        <f aca="false">I886-K886</f>
        <v>-25</v>
      </c>
      <c r="M886" s="69" t="n">
        <f aca="false">IFERROR((K886/J886%),"-")</f>
        <v>150</v>
      </c>
      <c r="N886" s="97" t="n">
        <v>70</v>
      </c>
      <c r="O886" s="98" t="str">
        <f aca="false">IF(F886&lt;=$P$2,"June","")</f>
        <v>June</v>
      </c>
      <c r="P886" s="97" t="n">
        <f aca="false">N886</f>
        <v>70</v>
      </c>
      <c r="Q886" s="99" t="n">
        <f aca="false">K886-P886</f>
        <v>5</v>
      </c>
      <c r="R886" s="98" t="n">
        <f aca="false">IFERROR(IF(O886="May",(K886/P886-1))," ")</f>
        <v>0</v>
      </c>
      <c r="S886" s="100" t="str">
        <f aca="false">IF(N886&gt;0,IF(O886="","-",IF(R886&lt;0%,"DEGROWTH","GROWTH")))</f>
        <v>GROWTH</v>
      </c>
      <c r="T886" s="69" t="n">
        <v>25</v>
      </c>
      <c r="U886" s="101" t="str">
        <f aca="false">IF(F886&lt;=$V$2,"May","")</f>
        <v>May</v>
      </c>
      <c r="V886" s="69" t="n">
        <f aca="false">T886</f>
        <v>25</v>
      </c>
      <c r="W886" s="102" t="n">
        <f aca="false">K886-V886</f>
        <v>50</v>
      </c>
      <c r="X886" s="103" t="n">
        <f aca="false">IFERROR(IF(U886="June",(K886/V886-1)),0)</f>
        <v>0</v>
      </c>
      <c r="Y886" s="104" t="str">
        <f aca="false">IF(T886&gt;0,IF(U886="","-",IF(X886&lt;0%,"DEGROWTH","GROWTH")))</f>
        <v>GROWTH</v>
      </c>
      <c r="Z886" s="75" t="n">
        <v>0</v>
      </c>
      <c r="AA886" s="70"/>
      <c r="AB886" s="70" t="s">
        <v>133</v>
      </c>
      <c r="AC886" s="70" t="s">
        <v>134</v>
      </c>
      <c r="AD886" s="3"/>
      <c r="AE886" s="3"/>
      <c r="AF886" s="70" t="s">
        <v>134</v>
      </c>
      <c r="AG886" s="121" t="n">
        <f aca="false">IFERROR(INDEX(Last6M_AvgSales_Ref!$B$2:$B$12659,MATCH(D886,Last6M_AvgSales_Ref!$A$2:$A$12659,0)),"")</f>
        <v>42.5</v>
      </c>
    </row>
    <row r="887" customFormat="false" ht="14.25" hidden="false" customHeight="true" outlineLevel="0" collapsed="false">
      <c r="A887" s="70" t="s">
        <v>134</v>
      </c>
      <c r="B887" s="72" t="s">
        <v>73</v>
      </c>
      <c r="C887" s="72" t="s">
        <v>2305</v>
      </c>
      <c r="D887" s="72" t="n">
        <v>1000001093</v>
      </c>
      <c r="E887" s="73" t="s">
        <v>2306</v>
      </c>
      <c r="F887" s="74" t="n">
        <v>44084</v>
      </c>
      <c r="G887" s="67" t="str">
        <f aca="false">IF(I887&gt;0,"Targeted Dealer","-")</f>
        <v>Targeted Dealer</v>
      </c>
      <c r="H887" s="67"/>
      <c r="I887" s="68" t="n">
        <v>240</v>
      </c>
      <c r="J887" s="68" t="n">
        <f aca="false">I887/$J$1*($J$1-$E$1)</f>
        <v>240</v>
      </c>
      <c r="K887" s="69" t="n">
        <v>150</v>
      </c>
      <c r="L887" s="69" t="n">
        <f aca="false">I887-K887</f>
        <v>90</v>
      </c>
      <c r="M887" s="69" t="n">
        <f aca="false">IFERROR((K887/J887%),"-")</f>
        <v>62.5</v>
      </c>
      <c r="N887" s="97" t="n">
        <v>90</v>
      </c>
      <c r="O887" s="98" t="str">
        <f aca="false">IF(F887&lt;=$P$2,"June","")</f>
        <v>June</v>
      </c>
      <c r="P887" s="97" t="n">
        <f aca="false">N887</f>
        <v>90</v>
      </c>
      <c r="Q887" s="99" t="n">
        <f aca="false">K887-P887</f>
        <v>60</v>
      </c>
      <c r="R887" s="98" t="n">
        <f aca="false">IFERROR(IF(O887="May",(K887/P887-1))," ")</f>
        <v>0</v>
      </c>
      <c r="S887" s="100" t="str">
        <f aca="false">IF(N887&gt;0,IF(O887="","-",IF(R887&lt;0%,"DEGROWTH","GROWTH")))</f>
        <v>GROWTH</v>
      </c>
      <c r="T887" s="69" t="n">
        <v>120</v>
      </c>
      <c r="U887" s="101" t="str">
        <f aca="false">IF(F887&lt;=$V$2,"May","")</f>
        <v>May</v>
      </c>
      <c r="V887" s="69" t="n">
        <f aca="false">T887</f>
        <v>120</v>
      </c>
      <c r="W887" s="102" t="n">
        <f aca="false">K887-V887</f>
        <v>30</v>
      </c>
      <c r="X887" s="103" t="n">
        <f aca="false">IFERROR(IF(U887="June",(K887/V887-1)),0)</f>
        <v>0</v>
      </c>
      <c r="Y887" s="104" t="str">
        <f aca="false">IF(T887&gt;0,IF(U887="","-",IF(X887&lt;0%,"DEGROWTH","GROWTH")))</f>
        <v>GROWTH</v>
      </c>
      <c r="Z887" s="75" t="n">
        <v>0</v>
      </c>
      <c r="AA887" s="70"/>
      <c r="AB887" s="70" t="s">
        <v>133</v>
      </c>
      <c r="AC887" s="70" t="s">
        <v>134</v>
      </c>
      <c r="AD887" s="3"/>
      <c r="AE887" s="3"/>
      <c r="AF887" s="70" t="s">
        <v>134</v>
      </c>
      <c r="AG887" s="121" t="n">
        <f aca="false">IFERROR(INDEX(Last6M_AvgSales_Ref!$B$2:$B$12659,MATCH(D887,Last6M_AvgSales_Ref!$A$2:$A$12659,0)),"")</f>
        <v>133.333333333333</v>
      </c>
    </row>
    <row r="888" customFormat="false" ht="14.25" hidden="false" customHeight="true" outlineLevel="0" collapsed="false">
      <c r="A888" s="70" t="s">
        <v>134</v>
      </c>
      <c r="B888" s="72" t="s">
        <v>73</v>
      </c>
      <c r="C888" s="72" t="s">
        <v>2307</v>
      </c>
      <c r="D888" s="72" t="n">
        <v>1000003061</v>
      </c>
      <c r="E888" s="72" t="s">
        <v>2308</v>
      </c>
      <c r="F888" s="74" t="n">
        <v>44865</v>
      </c>
      <c r="G888" s="67" t="str">
        <f aca="false">IF(I888&gt;0,"Targeted Dealer","-")</f>
        <v>Targeted Dealer</v>
      </c>
      <c r="H888" s="67"/>
      <c r="I888" s="68" t="n">
        <v>200</v>
      </c>
      <c r="J888" s="68" t="n">
        <f aca="false">I888/$J$1*($J$1-$E$1)</f>
        <v>200</v>
      </c>
      <c r="K888" s="69" t="n">
        <v>185</v>
      </c>
      <c r="L888" s="69" t="n">
        <f aca="false">I888-K888</f>
        <v>15</v>
      </c>
      <c r="M888" s="69" t="n">
        <f aca="false">IFERROR((K888/J888%),"-")</f>
        <v>92.5</v>
      </c>
      <c r="N888" s="97" t="n">
        <v>100</v>
      </c>
      <c r="O888" s="98" t="str">
        <f aca="false">IF(F888&lt;=$P$2,"June","")</f>
        <v>June</v>
      </c>
      <c r="P888" s="97" t="n">
        <f aca="false">N888</f>
        <v>100</v>
      </c>
      <c r="Q888" s="99" t="n">
        <f aca="false">K888-P888</f>
        <v>85</v>
      </c>
      <c r="R888" s="98" t="n">
        <f aca="false">IFERROR(IF(O888="May",(K888/P888-1))," ")</f>
        <v>0</v>
      </c>
      <c r="S888" s="100" t="str">
        <f aca="false">IF(N888&gt;0,IF(O888="","-",IF(R888&lt;0%,"DEGROWTH","GROWTH")))</f>
        <v>GROWTH</v>
      </c>
      <c r="T888" s="69" t="n">
        <v>50</v>
      </c>
      <c r="U888" s="101" t="str">
        <f aca="false">IF(F888&lt;=$V$2,"May","")</f>
        <v>May</v>
      </c>
      <c r="V888" s="69" t="n">
        <f aca="false">T888</f>
        <v>50</v>
      </c>
      <c r="W888" s="102" t="n">
        <f aca="false">K888-V888</f>
        <v>135</v>
      </c>
      <c r="X888" s="103" t="n">
        <f aca="false">IFERROR(IF(U888="June",(K888/V888-1)),0)</f>
        <v>0</v>
      </c>
      <c r="Y888" s="104" t="str">
        <f aca="false">IF(T888&gt;0,IF(U888="","-",IF(X888&lt;0%,"DEGROWTH","GROWTH")))</f>
        <v>GROWTH</v>
      </c>
      <c r="Z888" s="75" t="n">
        <v>0</v>
      </c>
      <c r="AA888" s="70"/>
      <c r="AB888" s="70" t="s">
        <v>133</v>
      </c>
      <c r="AC888" s="70" t="s">
        <v>134</v>
      </c>
      <c r="AD888" s="3"/>
      <c r="AE888" s="3"/>
      <c r="AF888" s="70" t="s">
        <v>134</v>
      </c>
      <c r="AG888" s="121" t="n">
        <f aca="false">IFERROR(INDEX(Last6M_AvgSales_Ref!$B$2:$B$12659,MATCH(D888,Last6M_AvgSales_Ref!$A$2:$A$12659,0)),"")</f>
        <v>140</v>
      </c>
    </row>
    <row r="889" customFormat="false" ht="14.25" hidden="false" customHeight="true" outlineLevel="0" collapsed="false">
      <c r="A889" s="70" t="s">
        <v>134</v>
      </c>
      <c r="B889" s="72" t="s">
        <v>73</v>
      </c>
      <c r="C889" s="72" t="s">
        <v>2309</v>
      </c>
      <c r="D889" s="72" t="n">
        <v>1000003306</v>
      </c>
      <c r="E889" s="72" t="s">
        <v>2310</v>
      </c>
      <c r="F889" s="74" t="n">
        <v>44957</v>
      </c>
      <c r="G889" s="67" t="str">
        <f aca="false">IF(I889&gt;0,"Targeted Dealer","-")</f>
        <v>Targeted Dealer</v>
      </c>
      <c r="H889" s="67"/>
      <c r="I889" s="68" t="n">
        <v>50</v>
      </c>
      <c r="J889" s="68" t="n">
        <f aca="false">I889/$J$1*($J$1-$E$1)</f>
        <v>50</v>
      </c>
      <c r="K889" s="69" t="n">
        <v>0</v>
      </c>
      <c r="L889" s="69" t="n">
        <f aca="false">I889-K889</f>
        <v>50</v>
      </c>
      <c r="M889" s="69" t="n">
        <f aca="false">IFERROR((K889/J889%),"-")</f>
        <v>0</v>
      </c>
      <c r="N889" s="97" t="n">
        <v>25</v>
      </c>
      <c r="O889" s="98" t="str">
        <f aca="false">IF(F889&lt;=$P$2,"June","")</f>
        <v>June</v>
      </c>
      <c r="P889" s="97" t="n">
        <f aca="false">N889</f>
        <v>25</v>
      </c>
      <c r="Q889" s="99" t="n">
        <f aca="false">K889-P889</f>
        <v>-25</v>
      </c>
      <c r="R889" s="98" t="n">
        <f aca="false">IFERROR(IF(O889="May",(K889/P889-1))," ")</f>
        <v>0</v>
      </c>
      <c r="S889" s="100" t="str">
        <f aca="false">IF(N889&gt;0,IF(O889="","-",IF(R889&lt;0%,"DEGROWTH","GROWTH")))</f>
        <v>GROWTH</v>
      </c>
      <c r="T889" s="69" t="n">
        <v>25</v>
      </c>
      <c r="U889" s="101" t="str">
        <f aca="false">IF(F889&lt;=$V$2,"May","")</f>
        <v>May</v>
      </c>
      <c r="V889" s="69" t="n">
        <f aca="false">T889</f>
        <v>25</v>
      </c>
      <c r="W889" s="102" t="n">
        <f aca="false">K889-V889</f>
        <v>-25</v>
      </c>
      <c r="X889" s="103" t="n">
        <f aca="false">IFERROR(IF(U889="June",(K889/V889-1)),0)</f>
        <v>0</v>
      </c>
      <c r="Y889" s="104" t="str">
        <f aca="false">IF(T889&gt;0,IF(U889="","-",IF(X889&lt;0%,"DEGROWTH","GROWTH")))</f>
        <v>GROWTH</v>
      </c>
      <c r="Z889" s="75" t="n">
        <v>0</v>
      </c>
      <c r="AA889" s="70"/>
      <c r="AB889" s="70" t="s">
        <v>133</v>
      </c>
      <c r="AC889" s="70" t="s">
        <v>134</v>
      </c>
      <c r="AD889" s="3"/>
      <c r="AE889" s="3"/>
      <c r="AF889" s="70" t="s">
        <v>134</v>
      </c>
      <c r="AG889" s="121" t="n">
        <f aca="false">IFERROR(INDEX(Last6M_AvgSales_Ref!$B$2:$B$12659,MATCH(D889,Last6M_AvgSales_Ref!$A$2:$A$12659,0)),"")</f>
        <v>34.1666666666667</v>
      </c>
    </row>
    <row r="890" customFormat="false" ht="14.25" hidden="false" customHeight="true" outlineLevel="0" collapsed="false">
      <c r="A890" s="70" t="s">
        <v>134</v>
      </c>
      <c r="B890" s="72" t="s">
        <v>73</v>
      </c>
      <c r="C890" s="72" t="s">
        <v>2311</v>
      </c>
      <c r="D890" s="72" t="n">
        <v>1000003396</v>
      </c>
      <c r="E890" s="72" t="s">
        <v>2312</v>
      </c>
      <c r="F890" s="74" t="n">
        <v>44985</v>
      </c>
      <c r="G890" s="67" t="str">
        <f aca="false">IF(I890&gt;0,"Targeted Dealer","-")</f>
        <v>Targeted Dealer</v>
      </c>
      <c r="H890" s="67"/>
      <c r="I890" s="68" t="n">
        <v>120</v>
      </c>
      <c r="J890" s="68" t="n">
        <f aca="false">I890/$J$1*($J$1-$E$1)</f>
        <v>120</v>
      </c>
      <c r="K890" s="69" t="n">
        <v>60</v>
      </c>
      <c r="L890" s="69" t="n">
        <f aca="false">I890-K890</f>
        <v>60</v>
      </c>
      <c r="M890" s="69" t="n">
        <f aca="false">IFERROR((K890/J890%),"-")</f>
        <v>50</v>
      </c>
      <c r="N890" s="97" t="n">
        <v>60</v>
      </c>
      <c r="O890" s="98" t="str">
        <f aca="false">IF(F890&lt;=$P$2,"June","")</f>
        <v>June</v>
      </c>
      <c r="P890" s="97" t="n">
        <f aca="false">N890</f>
        <v>60</v>
      </c>
      <c r="Q890" s="99" t="n">
        <f aca="false">K890-P890</f>
        <v>0</v>
      </c>
      <c r="R890" s="98" t="n">
        <f aca="false">IFERROR(IF(O890="May",(K890/P890-1))," ")</f>
        <v>0</v>
      </c>
      <c r="S890" s="100" t="str">
        <f aca="false">IF(N890&gt;0,IF(O890="","-",IF(R890&lt;0%,"DEGROWTH","GROWTH")))</f>
        <v>GROWTH</v>
      </c>
      <c r="T890" s="69" t="n">
        <v>30</v>
      </c>
      <c r="U890" s="101" t="str">
        <f aca="false">IF(F890&lt;=$V$2,"May","")</f>
        <v>May</v>
      </c>
      <c r="V890" s="69" t="n">
        <f aca="false">T890</f>
        <v>30</v>
      </c>
      <c r="W890" s="102" t="n">
        <f aca="false">K890-V890</f>
        <v>30</v>
      </c>
      <c r="X890" s="103" t="n">
        <f aca="false">IFERROR(IF(U890="June",(K890/V890-1)),0)</f>
        <v>0</v>
      </c>
      <c r="Y890" s="104" t="str">
        <f aca="false">IF(T890&gt;0,IF(U890="","-",IF(X890&lt;0%,"DEGROWTH","GROWTH")))</f>
        <v>GROWTH</v>
      </c>
      <c r="Z890" s="75" t="n">
        <v>0</v>
      </c>
      <c r="AA890" s="70"/>
      <c r="AB890" s="70" t="s">
        <v>133</v>
      </c>
      <c r="AC890" s="70" t="s">
        <v>134</v>
      </c>
      <c r="AD890" s="3"/>
      <c r="AE890" s="3"/>
      <c r="AF890" s="70" t="s">
        <v>134</v>
      </c>
      <c r="AG890" s="121" t="n">
        <f aca="false">IFERROR(INDEX(Last6M_AvgSales_Ref!$B$2:$B$12659,MATCH(D890,Last6M_AvgSales_Ref!$A$2:$A$12659,0)),"")</f>
        <v>101.666666666667</v>
      </c>
    </row>
    <row r="891" customFormat="false" ht="14.25" hidden="false" customHeight="true" outlineLevel="0" collapsed="false">
      <c r="A891" s="70" t="s">
        <v>134</v>
      </c>
      <c r="B891" s="72" t="s">
        <v>73</v>
      </c>
      <c r="C891" s="72" t="s">
        <v>2313</v>
      </c>
      <c r="D891" s="72" t="n">
        <v>1000003613</v>
      </c>
      <c r="E891" s="72" t="s">
        <v>2314</v>
      </c>
      <c r="F891" s="74" t="n">
        <v>45106</v>
      </c>
      <c r="G891" s="67" t="str">
        <f aca="false">IF(I891&gt;0,"Targeted Dealer","-")</f>
        <v>Targeted Dealer</v>
      </c>
      <c r="H891" s="67"/>
      <c r="I891" s="68" t="n">
        <v>50</v>
      </c>
      <c r="J891" s="68" t="n">
        <f aca="false">I891/$J$1*($J$1-$E$1)</f>
        <v>50</v>
      </c>
      <c r="K891" s="69" t="n">
        <v>50</v>
      </c>
      <c r="L891" s="69" t="n">
        <f aca="false">I891-K891</f>
        <v>0</v>
      </c>
      <c r="M891" s="69" t="n">
        <f aca="false">IFERROR((K891/J891%),"-")</f>
        <v>100</v>
      </c>
      <c r="N891" s="97" t="n">
        <v>30</v>
      </c>
      <c r="O891" s="98" t="str">
        <f aca="false">IF(F891&lt;=$P$2,"June","")</f>
        <v>June</v>
      </c>
      <c r="P891" s="97" t="n">
        <f aca="false">N891</f>
        <v>30</v>
      </c>
      <c r="Q891" s="99" t="n">
        <f aca="false">K891-P891</f>
        <v>20</v>
      </c>
      <c r="R891" s="98" t="n">
        <f aca="false">IFERROR(IF(O891="May",(K891/P891-1))," ")</f>
        <v>0</v>
      </c>
      <c r="S891" s="100" t="str">
        <f aca="false">IF(N891&gt;0,IF(O891="","-",IF(R891&lt;0%,"DEGROWTH","GROWTH")))</f>
        <v>GROWTH</v>
      </c>
      <c r="T891" s="69" t="n">
        <v>0</v>
      </c>
      <c r="U891" s="101" t="str">
        <f aca="false">IF(F891&lt;=$V$2,"May","")</f>
        <v>May</v>
      </c>
      <c r="V891" s="69" t="n">
        <f aca="false">T891</f>
        <v>0</v>
      </c>
      <c r="W891" s="102" t="n">
        <f aca="false">K891-V891</f>
        <v>50</v>
      </c>
      <c r="X891" s="103" t="n">
        <f aca="false">IFERROR(IF(U891="June",(K891/V891-1)),0)</f>
        <v>0</v>
      </c>
      <c r="Y891" s="106" t="b">
        <f aca="false">IF(T891&gt;0,IF(U891="","-",IF(X891&lt;0%,"DEGROWTH","GROWTH")))</f>
        <v>0</v>
      </c>
      <c r="Z891" s="75" t="n">
        <v>0</v>
      </c>
      <c r="AA891" s="70"/>
      <c r="AB891" s="70" t="s">
        <v>133</v>
      </c>
      <c r="AC891" s="70" t="s">
        <v>134</v>
      </c>
      <c r="AD891" s="3"/>
      <c r="AE891" s="3"/>
      <c r="AF891" s="70" t="s">
        <v>134</v>
      </c>
      <c r="AG891" s="121" t="n">
        <f aca="false">IFERROR(INDEX(Last6M_AvgSales_Ref!$B$2:$B$12659,MATCH(D891,Last6M_AvgSales_Ref!$A$2:$A$12659,0)),"")</f>
        <v>23.3333333333333</v>
      </c>
    </row>
    <row r="892" customFormat="false" ht="14.25" hidden="false" customHeight="true" outlineLevel="0" collapsed="false">
      <c r="A892" s="75" t="s">
        <v>134</v>
      </c>
      <c r="B892" s="79" t="s">
        <v>73</v>
      </c>
      <c r="C892" s="79" t="s">
        <v>2315</v>
      </c>
      <c r="D892" s="79" t="n">
        <v>1000003868</v>
      </c>
      <c r="E892" s="79" t="s">
        <v>2316</v>
      </c>
      <c r="F892" s="74" t="n">
        <v>45345</v>
      </c>
      <c r="G892" s="67" t="str">
        <f aca="false">IF(I892&gt;0,"Targeted Dealer","-")</f>
        <v>-</v>
      </c>
      <c r="H892" s="67"/>
      <c r="I892" s="68" t="n">
        <v>0</v>
      </c>
      <c r="J892" s="68" t="n">
        <f aca="false">I892/$J$1*($J$1-$E$1)</f>
        <v>0</v>
      </c>
      <c r="K892" s="69" t="n">
        <v>0</v>
      </c>
      <c r="L892" s="69" t="n">
        <f aca="false">I892-K892</f>
        <v>0</v>
      </c>
      <c r="M892" s="69" t="str">
        <f aca="false">IFERROR((K892/J892%),"-")</f>
        <v>-</v>
      </c>
      <c r="N892" s="97" t="n">
        <v>0</v>
      </c>
      <c r="O892" s="98" t="str">
        <f aca="false">IF(F892&lt;=$P$2,"June","")</f>
        <v>June</v>
      </c>
      <c r="P892" s="97" t="n">
        <f aca="false">N892</f>
        <v>0</v>
      </c>
      <c r="Q892" s="99" t="n">
        <f aca="false">K892-P892</f>
        <v>0</v>
      </c>
      <c r="R892" s="98" t="n">
        <f aca="false">IFERROR(IF(O892="May",(K892/P892-1))," ")</f>
        <v>0</v>
      </c>
      <c r="S892" s="105" t="b">
        <f aca="false">IF(N892&gt;0,IF(O892="","-",IF(R892&lt;0%,"DEGROWTH","GROWTH")))</f>
        <v>0</v>
      </c>
      <c r="T892" s="69" t="n">
        <v>0</v>
      </c>
      <c r="U892" s="101" t="str">
        <f aca="false">IF(F892&lt;=$V$2,"May","")</f>
        <v>May</v>
      </c>
      <c r="V892" s="69" t="n">
        <f aca="false">T892</f>
        <v>0</v>
      </c>
      <c r="W892" s="102" t="n">
        <f aca="false">K892-V892</f>
        <v>0</v>
      </c>
      <c r="X892" s="103" t="n">
        <f aca="false">IFERROR(IF(U892="June",(K892/V892-1)),0)</f>
        <v>0</v>
      </c>
      <c r="Y892" s="106" t="b">
        <f aca="false">IF(T892&gt;0,IF(U892="","-",IF(X892&lt;0%,"DEGROWTH","GROWTH")))</f>
        <v>0</v>
      </c>
      <c r="Z892" s="75" t="n">
        <v>0</v>
      </c>
      <c r="AA892" s="70"/>
      <c r="AB892" s="70" t="s">
        <v>133</v>
      </c>
      <c r="AC892" s="75" t="s">
        <v>134</v>
      </c>
      <c r="AD892" s="3"/>
      <c r="AE892" s="3"/>
      <c r="AF892" s="75" t="s">
        <v>134</v>
      </c>
      <c r="AG892" s="121" t="n">
        <f aca="false">IFERROR(INDEX(Last6M_AvgSales_Ref!$B$2:$B$12659,MATCH(D892,Last6M_AvgSales_Ref!$A$2:$A$12659,0)),"")</f>
        <v>8.33333333333333</v>
      </c>
    </row>
    <row r="893" customFormat="false" ht="14.25" hidden="false" customHeight="true" outlineLevel="0" collapsed="false">
      <c r="A893" s="75" t="s">
        <v>134</v>
      </c>
      <c r="B893" s="79" t="s">
        <v>73</v>
      </c>
      <c r="C893" s="79" t="s">
        <v>2317</v>
      </c>
      <c r="D893" s="79" t="n">
        <v>1000003952</v>
      </c>
      <c r="E893" s="79" t="s">
        <v>2318</v>
      </c>
      <c r="F893" s="74" t="n">
        <v>45427</v>
      </c>
      <c r="G893" s="67" t="str">
        <f aca="false">IF(I893&gt;0,"Targeted Dealer","-")</f>
        <v>Targeted Dealer</v>
      </c>
      <c r="H893" s="67"/>
      <c r="I893" s="68" t="n">
        <v>220</v>
      </c>
      <c r="J893" s="68" t="n">
        <f aca="false">I893/$J$1*($J$1-$E$1)</f>
        <v>220</v>
      </c>
      <c r="K893" s="69" t="n">
        <v>185</v>
      </c>
      <c r="L893" s="69" t="n">
        <f aca="false">I893-K893</f>
        <v>35</v>
      </c>
      <c r="M893" s="69" t="n">
        <f aca="false">IFERROR((K893/J893%),"-")</f>
        <v>84.0909090909091</v>
      </c>
      <c r="N893" s="97" t="n">
        <v>110</v>
      </c>
      <c r="O893" s="98" t="str">
        <f aca="false">IF(F893&lt;=$P$2,"June","")</f>
        <v>June</v>
      </c>
      <c r="P893" s="97" t="n">
        <f aca="false">N893</f>
        <v>110</v>
      </c>
      <c r="Q893" s="99" t="n">
        <f aca="false">K893-P893</f>
        <v>75</v>
      </c>
      <c r="R893" s="98" t="n">
        <f aca="false">IFERROR(IF(O893="May",(K893/P893-1))," ")</f>
        <v>0</v>
      </c>
      <c r="S893" s="100" t="str">
        <f aca="false">IF(N893&gt;0,IF(O893="","-",IF(R893&lt;0%,"DEGROWTH","GROWTH")))</f>
        <v>GROWTH</v>
      </c>
      <c r="T893" s="69" t="n">
        <v>105</v>
      </c>
      <c r="U893" s="101" t="str">
        <f aca="false">IF(F893&lt;=$V$2,"May","")</f>
        <v>May</v>
      </c>
      <c r="V893" s="69" t="n">
        <f aca="false">T893</f>
        <v>105</v>
      </c>
      <c r="W893" s="102" t="n">
        <f aca="false">K893-V893</f>
        <v>80</v>
      </c>
      <c r="X893" s="103" t="n">
        <f aca="false">IFERROR(IF(U893="June",(K893/V893-1)),0)</f>
        <v>0</v>
      </c>
      <c r="Y893" s="104" t="str">
        <f aca="false">IF(T893&gt;0,IF(U893="","-",IF(X893&lt;0%,"DEGROWTH","GROWTH")))</f>
        <v>GROWTH</v>
      </c>
      <c r="Z893" s="75" t="n">
        <v>0</v>
      </c>
      <c r="AA893" s="70"/>
      <c r="AB893" s="70" t="s">
        <v>133</v>
      </c>
      <c r="AC893" s="75" t="s">
        <v>134</v>
      </c>
      <c r="AD893" s="3"/>
      <c r="AE893" s="3"/>
      <c r="AF893" s="75" t="s">
        <v>134</v>
      </c>
      <c r="AG893" s="121" t="n">
        <f aca="false">IFERROR(INDEX(Last6M_AvgSales_Ref!$B$2:$B$12659,MATCH(D893,Last6M_AvgSales_Ref!$A$2:$A$12659,0)),"")</f>
        <v>162.5</v>
      </c>
    </row>
    <row r="894" customFormat="false" ht="14.25" hidden="false" customHeight="true" outlineLevel="0" collapsed="false">
      <c r="A894" s="75" t="s">
        <v>134</v>
      </c>
      <c r="B894" s="79" t="s">
        <v>73</v>
      </c>
      <c r="C894" s="79" t="s">
        <v>2319</v>
      </c>
      <c r="D894" s="79" t="n">
        <v>1000003987</v>
      </c>
      <c r="E894" s="79" t="s">
        <v>1501</v>
      </c>
      <c r="F894" s="74" t="n">
        <v>45441</v>
      </c>
      <c r="G894" s="67" t="str">
        <f aca="false">IF(I894&gt;0,"Targeted Dealer","-")</f>
        <v>Targeted Dealer</v>
      </c>
      <c r="H894" s="67"/>
      <c r="I894" s="68" t="n">
        <v>240</v>
      </c>
      <c r="J894" s="68" t="n">
        <f aca="false">I894/$J$1*($J$1-$E$1)</f>
        <v>240</v>
      </c>
      <c r="K894" s="69" t="n">
        <v>110</v>
      </c>
      <c r="L894" s="69" t="n">
        <f aca="false">I894-K894</f>
        <v>130</v>
      </c>
      <c r="M894" s="69" t="n">
        <f aca="false">IFERROR((K894/J894%),"-")</f>
        <v>45.8333333333333</v>
      </c>
      <c r="N894" s="97" t="n">
        <v>150</v>
      </c>
      <c r="O894" s="98" t="str">
        <f aca="false">IF(F894&lt;=$P$2,"June","")</f>
        <v>June</v>
      </c>
      <c r="P894" s="97" t="n">
        <f aca="false">N894</f>
        <v>150</v>
      </c>
      <c r="Q894" s="99" t="n">
        <f aca="false">K894-P894</f>
        <v>-40</v>
      </c>
      <c r="R894" s="98" t="n">
        <f aca="false">IFERROR(IF(O894="May",(K894/P894-1))," ")</f>
        <v>0</v>
      </c>
      <c r="S894" s="100" t="str">
        <f aca="false">IF(N894&gt;0,IF(O894="","-",IF(R894&lt;0%,"DEGROWTH","GROWTH")))</f>
        <v>GROWTH</v>
      </c>
      <c r="T894" s="69" t="n">
        <v>115</v>
      </c>
      <c r="U894" s="101" t="str">
        <f aca="false">IF(F894&lt;=$V$2,"May","")</f>
        <v>May</v>
      </c>
      <c r="V894" s="69" t="n">
        <f aca="false">T894</f>
        <v>115</v>
      </c>
      <c r="W894" s="102" t="n">
        <f aca="false">K894-V894</f>
        <v>-5</v>
      </c>
      <c r="X894" s="103" t="n">
        <f aca="false">IFERROR(IF(U894="June",(K894/V894-1)),0)</f>
        <v>0</v>
      </c>
      <c r="Y894" s="104" t="str">
        <f aca="false">IF(T894&gt;0,IF(U894="","-",IF(X894&lt;0%,"DEGROWTH","GROWTH")))</f>
        <v>GROWTH</v>
      </c>
      <c r="Z894" s="75" t="n">
        <v>0</v>
      </c>
      <c r="AA894" s="70"/>
      <c r="AB894" s="70" t="s">
        <v>133</v>
      </c>
      <c r="AC894" s="75" t="s">
        <v>134</v>
      </c>
      <c r="AD894" s="3"/>
      <c r="AE894" s="3"/>
      <c r="AF894" s="75" t="s">
        <v>134</v>
      </c>
      <c r="AG894" s="121" t="n">
        <f aca="false">IFERROR(INDEX(Last6M_AvgSales_Ref!$B$2:$B$12659,MATCH(D894,Last6M_AvgSales_Ref!$A$2:$A$12659,0)),"")</f>
        <v>105</v>
      </c>
    </row>
    <row r="895" customFormat="false" ht="14.25" hidden="false" customHeight="true" outlineLevel="0" collapsed="false">
      <c r="A895" s="70" t="s">
        <v>131</v>
      </c>
      <c r="B895" s="72" t="s">
        <v>140</v>
      </c>
      <c r="C895" s="72" t="s">
        <v>2320</v>
      </c>
      <c r="D895" s="72" t="n">
        <v>1000001225</v>
      </c>
      <c r="E895" s="73" t="s">
        <v>2321</v>
      </c>
      <c r="F895" s="74" t="n">
        <v>39029</v>
      </c>
      <c r="G895" s="67" t="str">
        <f aca="false">IF(I895&gt;0,"Targeted Dealer","-")</f>
        <v>Targeted Dealer</v>
      </c>
      <c r="H895" s="67"/>
      <c r="I895" s="68" t="n">
        <v>1180</v>
      </c>
      <c r="J895" s="68" t="n">
        <f aca="false">I895/$J$1*($J$1-$E$1)</f>
        <v>1180</v>
      </c>
      <c r="K895" s="69" t="n">
        <v>1199</v>
      </c>
      <c r="L895" s="69" t="n">
        <f aca="false">I895-K895</f>
        <v>-19</v>
      </c>
      <c r="M895" s="69" t="n">
        <f aca="false">IFERROR((K895/J895%),"-")</f>
        <v>101.610169491525</v>
      </c>
      <c r="N895" s="97" t="n">
        <v>961</v>
      </c>
      <c r="O895" s="98" t="str">
        <f aca="false">IF(F895&lt;=$P$2,"June","")</f>
        <v>June</v>
      </c>
      <c r="P895" s="97" t="n">
        <f aca="false">N895</f>
        <v>961</v>
      </c>
      <c r="Q895" s="99" t="n">
        <f aca="false">K895-P895</f>
        <v>238</v>
      </c>
      <c r="R895" s="98" t="n">
        <f aca="false">IFERROR(IF(O895="May",(K895/P895-1))," ")</f>
        <v>0</v>
      </c>
      <c r="S895" s="100" t="str">
        <f aca="false">IF(N895&gt;0,IF(O895="","-",IF(R895&lt;0%,"DEGROWTH","GROWTH")))</f>
        <v>GROWTH</v>
      </c>
      <c r="T895" s="69" t="n">
        <v>1179</v>
      </c>
      <c r="U895" s="101" t="str">
        <f aca="false">IF(F895&lt;=$V$2,"May","")</f>
        <v>May</v>
      </c>
      <c r="V895" s="69" t="n">
        <f aca="false">T895</f>
        <v>1179</v>
      </c>
      <c r="W895" s="102" t="n">
        <f aca="false">K895-V895</f>
        <v>20</v>
      </c>
      <c r="X895" s="103" t="n">
        <f aca="false">IFERROR(IF(U895="June",(K895/V895-1)),0)</f>
        <v>0</v>
      </c>
      <c r="Y895" s="104" t="str">
        <f aca="false">IF(T895&gt;0,IF(U895="","-",IF(X895&lt;0%,"DEGROWTH","GROWTH")))</f>
        <v>GROWTH</v>
      </c>
      <c r="Z895" s="75" t="n">
        <v>0</v>
      </c>
      <c r="AA895" s="70"/>
      <c r="AB895" s="70" t="s">
        <v>133</v>
      </c>
      <c r="AC895" s="70" t="s">
        <v>131</v>
      </c>
      <c r="AD895" s="3"/>
      <c r="AE895" s="3"/>
      <c r="AF895" s="70" t="s">
        <v>131</v>
      </c>
      <c r="AG895" s="121" t="n">
        <f aca="false">IFERROR(INDEX(Last6M_AvgSales_Ref!$B$2:$B$12659,MATCH(D895,Last6M_AvgSales_Ref!$A$2:$A$12659,0)),"")</f>
        <v>1481</v>
      </c>
    </row>
    <row r="896" customFormat="false" ht="14.25" hidden="false" customHeight="true" outlineLevel="0" collapsed="false">
      <c r="A896" s="70" t="s">
        <v>131</v>
      </c>
      <c r="B896" s="72" t="s">
        <v>140</v>
      </c>
      <c r="C896" s="72" t="s">
        <v>2322</v>
      </c>
      <c r="D896" s="72" t="n">
        <v>1000001234</v>
      </c>
      <c r="E896" s="73" t="s">
        <v>2323</v>
      </c>
      <c r="F896" s="74" t="n">
        <v>40676</v>
      </c>
      <c r="G896" s="67" t="str">
        <f aca="false">IF(I896&gt;0,"Targeted Dealer","-")</f>
        <v>Targeted Dealer</v>
      </c>
      <c r="H896" s="67"/>
      <c r="I896" s="68" t="n">
        <v>5710</v>
      </c>
      <c r="J896" s="68" t="n">
        <f aca="false">I896/$J$1*($J$1-$E$1)</f>
        <v>5710</v>
      </c>
      <c r="K896" s="69" t="n">
        <v>5061</v>
      </c>
      <c r="L896" s="69" t="n">
        <f aca="false">I896-K896</f>
        <v>649</v>
      </c>
      <c r="M896" s="69" t="n">
        <f aca="false">IFERROR((K896/J896%),"-")</f>
        <v>88.6339754816112</v>
      </c>
      <c r="N896" s="97" t="n">
        <v>3364</v>
      </c>
      <c r="O896" s="98" t="str">
        <f aca="false">IF(F896&lt;=$P$2,"June","")</f>
        <v>June</v>
      </c>
      <c r="P896" s="97" t="n">
        <f aca="false">N896</f>
        <v>3364</v>
      </c>
      <c r="Q896" s="99" t="n">
        <f aca="false">K896-P896</f>
        <v>1697</v>
      </c>
      <c r="R896" s="98" t="n">
        <f aca="false">IFERROR(IF(O896="May",(K896/P896-1))," ")</f>
        <v>0</v>
      </c>
      <c r="S896" s="100" t="str">
        <f aca="false">IF(N896&gt;0,IF(O896="","-",IF(R896&lt;0%,"DEGROWTH","GROWTH")))</f>
        <v>GROWTH</v>
      </c>
      <c r="T896" s="69" t="n">
        <v>4909</v>
      </c>
      <c r="U896" s="101" t="str">
        <f aca="false">IF(F896&lt;=$V$2,"May","")</f>
        <v>May</v>
      </c>
      <c r="V896" s="69" t="n">
        <f aca="false">T896</f>
        <v>4909</v>
      </c>
      <c r="W896" s="102" t="n">
        <f aca="false">K896-V896</f>
        <v>152</v>
      </c>
      <c r="X896" s="103" t="n">
        <f aca="false">IFERROR(IF(U896="June",(K896/V896-1)),0)</f>
        <v>0</v>
      </c>
      <c r="Y896" s="104" t="str">
        <f aca="false">IF(T896&gt;0,IF(U896="","-",IF(X896&lt;0%,"DEGROWTH","GROWTH")))</f>
        <v>GROWTH</v>
      </c>
      <c r="Z896" s="75" t="n">
        <v>0</v>
      </c>
      <c r="AA896" s="70"/>
      <c r="AB896" s="70" t="s">
        <v>133</v>
      </c>
      <c r="AC896" s="70" t="s">
        <v>131</v>
      </c>
      <c r="AD896" s="3"/>
      <c r="AE896" s="3"/>
      <c r="AF896" s="70" t="s">
        <v>131</v>
      </c>
      <c r="AG896" s="121" t="n">
        <f aca="false">IFERROR(INDEX(Last6M_AvgSales_Ref!$B$2:$B$12659,MATCH(D896,Last6M_AvgSales_Ref!$A$2:$A$12659,0)),"")</f>
        <v>5728.16666666667</v>
      </c>
    </row>
    <row r="897" customFormat="false" ht="14.25" hidden="false" customHeight="true" outlineLevel="0" collapsed="false">
      <c r="A897" s="70" t="s">
        <v>131</v>
      </c>
      <c r="B897" s="72" t="s">
        <v>140</v>
      </c>
      <c r="C897" s="72" t="s">
        <v>2324</v>
      </c>
      <c r="D897" s="72" t="n">
        <v>1000001232</v>
      </c>
      <c r="E897" s="73" t="s">
        <v>2325</v>
      </c>
      <c r="F897" s="74" t="n">
        <v>41041</v>
      </c>
      <c r="G897" s="67" t="str">
        <f aca="false">IF(I897&gt;0,"Targeted Dealer","-")</f>
        <v>Targeted Dealer</v>
      </c>
      <c r="H897" s="67"/>
      <c r="I897" s="68" t="n">
        <v>480</v>
      </c>
      <c r="J897" s="68" t="n">
        <f aca="false">I897/$J$1*($J$1-$E$1)</f>
        <v>480</v>
      </c>
      <c r="K897" s="69" t="n">
        <v>365</v>
      </c>
      <c r="L897" s="69" t="n">
        <f aca="false">I897-K897</f>
        <v>115</v>
      </c>
      <c r="M897" s="69" t="n">
        <f aca="false">IFERROR((K897/J897%),"-")</f>
        <v>76.0416666666667</v>
      </c>
      <c r="N897" s="97" t="n">
        <v>215</v>
      </c>
      <c r="O897" s="98" t="str">
        <f aca="false">IF(F897&lt;=$P$2,"June","")</f>
        <v>June</v>
      </c>
      <c r="P897" s="97" t="n">
        <f aca="false">N897</f>
        <v>215</v>
      </c>
      <c r="Q897" s="99" t="n">
        <f aca="false">K897-P897</f>
        <v>150</v>
      </c>
      <c r="R897" s="98" t="n">
        <f aca="false">IFERROR(IF(O897="May",(K897/P897-1))," ")</f>
        <v>0</v>
      </c>
      <c r="S897" s="100" t="str">
        <f aca="false">IF(N897&gt;0,IF(O897="","-",IF(R897&lt;0%,"DEGROWTH","GROWTH")))</f>
        <v>GROWTH</v>
      </c>
      <c r="T897" s="69" t="n">
        <v>478</v>
      </c>
      <c r="U897" s="101" t="str">
        <f aca="false">IF(F897&lt;=$V$2,"May","")</f>
        <v>May</v>
      </c>
      <c r="V897" s="69" t="n">
        <f aca="false">T897</f>
        <v>478</v>
      </c>
      <c r="W897" s="102" t="n">
        <f aca="false">K897-V897</f>
        <v>-113</v>
      </c>
      <c r="X897" s="103" t="n">
        <f aca="false">IFERROR(IF(U897="June",(K897/V897-1)),0)</f>
        <v>0</v>
      </c>
      <c r="Y897" s="104" t="str">
        <f aca="false">IF(T897&gt;0,IF(U897="","-",IF(X897&lt;0%,"DEGROWTH","GROWTH")))</f>
        <v>GROWTH</v>
      </c>
      <c r="Z897" s="75" t="n">
        <v>0</v>
      </c>
      <c r="AA897" s="70"/>
      <c r="AB897" s="70" t="s">
        <v>133</v>
      </c>
      <c r="AC897" s="70" t="s">
        <v>131</v>
      </c>
      <c r="AD897" s="3"/>
      <c r="AE897" s="3"/>
      <c r="AF897" s="70" t="s">
        <v>131</v>
      </c>
      <c r="AG897" s="121" t="n">
        <f aca="false">IFERROR(INDEX(Last6M_AvgSales_Ref!$B$2:$B$12659,MATCH(D897,Last6M_AvgSales_Ref!$A$2:$A$12659,0)),"")</f>
        <v>445.5</v>
      </c>
    </row>
    <row r="898" customFormat="false" ht="14.25" hidden="false" customHeight="true" outlineLevel="0" collapsed="false">
      <c r="A898" s="70" t="s">
        <v>131</v>
      </c>
      <c r="B898" s="72" t="s">
        <v>140</v>
      </c>
      <c r="C898" s="72" t="s">
        <v>2326</v>
      </c>
      <c r="D898" s="72" t="n">
        <v>1000001229</v>
      </c>
      <c r="E898" s="73" t="s">
        <v>2327</v>
      </c>
      <c r="F898" s="74" t="n">
        <v>41168</v>
      </c>
      <c r="G898" s="67" t="str">
        <f aca="false">IF(I898&gt;0,"Targeted Dealer","-")</f>
        <v>Targeted Dealer</v>
      </c>
      <c r="H898" s="67"/>
      <c r="I898" s="68" t="n">
        <v>1590</v>
      </c>
      <c r="J898" s="68" t="n">
        <f aca="false">I898/$J$1*($J$1-$E$1)</f>
        <v>1590</v>
      </c>
      <c r="K898" s="69" t="n">
        <v>1619</v>
      </c>
      <c r="L898" s="69" t="n">
        <f aca="false">I898-K898</f>
        <v>-29</v>
      </c>
      <c r="M898" s="69" t="n">
        <f aca="false">IFERROR((K898/J898%),"-")</f>
        <v>101.823899371069</v>
      </c>
      <c r="N898" s="97" t="n">
        <v>1311</v>
      </c>
      <c r="O898" s="98" t="str">
        <f aca="false">IF(F898&lt;=$P$2,"June","")</f>
        <v>June</v>
      </c>
      <c r="P898" s="97" t="n">
        <f aca="false">N898</f>
        <v>1311</v>
      </c>
      <c r="Q898" s="99" t="n">
        <f aca="false">K898-P898</f>
        <v>308</v>
      </c>
      <c r="R898" s="98" t="n">
        <f aca="false">IFERROR(IF(O898="May",(K898/P898-1))," ")</f>
        <v>0</v>
      </c>
      <c r="S898" s="100" t="str">
        <f aca="false">IF(N898&gt;0,IF(O898="","-",IF(R898&lt;0%,"DEGROWTH","GROWTH")))</f>
        <v>GROWTH</v>
      </c>
      <c r="T898" s="69" t="n">
        <v>1601</v>
      </c>
      <c r="U898" s="101" t="str">
        <f aca="false">IF(F898&lt;=$V$2,"May","")</f>
        <v>May</v>
      </c>
      <c r="V898" s="69" t="n">
        <f aca="false">T898</f>
        <v>1601</v>
      </c>
      <c r="W898" s="102" t="n">
        <f aca="false">K898-V898</f>
        <v>18</v>
      </c>
      <c r="X898" s="103" t="n">
        <f aca="false">IFERROR(IF(U898="June",(K898/V898-1)),0)</f>
        <v>0</v>
      </c>
      <c r="Y898" s="104" t="str">
        <f aca="false">IF(T898&gt;0,IF(U898="","-",IF(X898&lt;0%,"DEGROWTH","GROWTH")))</f>
        <v>GROWTH</v>
      </c>
      <c r="Z898" s="75" t="n">
        <v>0</v>
      </c>
      <c r="AA898" s="70"/>
      <c r="AB898" s="70" t="s">
        <v>133</v>
      </c>
      <c r="AC898" s="70" t="s">
        <v>131</v>
      </c>
      <c r="AD898" s="3"/>
      <c r="AE898" s="3"/>
      <c r="AF898" s="70" t="s">
        <v>131</v>
      </c>
      <c r="AG898" s="121" t="n">
        <f aca="false">IFERROR(INDEX(Last6M_AvgSales_Ref!$B$2:$B$12659,MATCH(D898,Last6M_AvgSales_Ref!$A$2:$A$12659,0)),"")</f>
        <v>2173.83333333333</v>
      </c>
    </row>
    <row r="899" customFormat="false" ht="14.25" hidden="false" customHeight="true" outlineLevel="0" collapsed="false">
      <c r="A899" s="70" t="s">
        <v>131</v>
      </c>
      <c r="B899" s="72" t="s">
        <v>140</v>
      </c>
      <c r="C899" s="72" t="s">
        <v>2328</v>
      </c>
      <c r="D899" s="72" t="n">
        <v>1000001233</v>
      </c>
      <c r="E899" s="73" t="s">
        <v>2329</v>
      </c>
      <c r="F899" s="74" t="n">
        <v>41400</v>
      </c>
      <c r="G899" s="67" t="str">
        <f aca="false">IF(I899&gt;0,"Targeted Dealer","-")</f>
        <v>Targeted Dealer</v>
      </c>
      <c r="H899" s="67"/>
      <c r="I899" s="68" t="n">
        <v>1880</v>
      </c>
      <c r="J899" s="68" t="n">
        <f aca="false">I899/$J$1*($J$1-$E$1)</f>
        <v>1880</v>
      </c>
      <c r="K899" s="69" t="n">
        <v>1518</v>
      </c>
      <c r="L899" s="69" t="n">
        <f aca="false">I899-K899</f>
        <v>362</v>
      </c>
      <c r="M899" s="69" t="n">
        <f aca="false">IFERROR((K899/J899%),"-")</f>
        <v>80.7446808510638</v>
      </c>
      <c r="N899" s="97" t="n">
        <v>978</v>
      </c>
      <c r="O899" s="98" t="str">
        <f aca="false">IF(F899&lt;=$P$2,"June","")</f>
        <v>June</v>
      </c>
      <c r="P899" s="97" t="n">
        <f aca="false">N899</f>
        <v>978</v>
      </c>
      <c r="Q899" s="99" t="n">
        <f aca="false">K899-P899</f>
        <v>540</v>
      </c>
      <c r="R899" s="98" t="n">
        <f aca="false">IFERROR(IF(O899="May",(K899/P899-1))," ")</f>
        <v>0</v>
      </c>
      <c r="S899" s="100" t="str">
        <f aca="false">IF(N899&gt;0,IF(O899="","-",IF(R899&lt;0%,"DEGROWTH","GROWTH")))</f>
        <v>GROWTH</v>
      </c>
      <c r="T899" s="69" t="n">
        <v>1815</v>
      </c>
      <c r="U899" s="101" t="str">
        <f aca="false">IF(F899&lt;=$V$2,"May","")</f>
        <v>May</v>
      </c>
      <c r="V899" s="69" t="n">
        <f aca="false">T899</f>
        <v>1815</v>
      </c>
      <c r="W899" s="102" t="n">
        <f aca="false">K899-V899</f>
        <v>-297</v>
      </c>
      <c r="X899" s="103" t="n">
        <f aca="false">IFERROR(IF(U899="June",(K899/V899-1)),0)</f>
        <v>0</v>
      </c>
      <c r="Y899" s="104" t="str">
        <f aca="false">IF(T899&gt;0,IF(U899="","-",IF(X899&lt;0%,"DEGROWTH","GROWTH")))</f>
        <v>GROWTH</v>
      </c>
      <c r="Z899" s="75" t="n">
        <v>0</v>
      </c>
      <c r="AA899" s="70"/>
      <c r="AB899" s="70" t="s">
        <v>133</v>
      </c>
      <c r="AC899" s="70" t="s">
        <v>131</v>
      </c>
      <c r="AD899" s="3"/>
      <c r="AE899" s="3"/>
      <c r="AF899" s="70" t="s">
        <v>131</v>
      </c>
      <c r="AG899" s="121" t="n">
        <f aca="false">IFERROR(INDEX(Last6M_AvgSales_Ref!$B$2:$B$12659,MATCH(D899,Last6M_AvgSales_Ref!$A$2:$A$12659,0)),"")</f>
        <v>1938.83333333333</v>
      </c>
    </row>
    <row r="900" customFormat="false" ht="14.25" hidden="false" customHeight="true" outlineLevel="0" collapsed="false">
      <c r="A900" s="70" t="s">
        <v>131</v>
      </c>
      <c r="B900" s="72" t="s">
        <v>140</v>
      </c>
      <c r="C900" s="72" t="s">
        <v>2330</v>
      </c>
      <c r="D900" s="72" t="n">
        <v>1000001224</v>
      </c>
      <c r="E900" s="73" t="s">
        <v>2331</v>
      </c>
      <c r="F900" s="74" t="n">
        <v>41486</v>
      </c>
      <c r="G900" s="67" t="str">
        <f aca="false">IF(I900&gt;0,"Targeted Dealer","-")</f>
        <v>Targeted Dealer</v>
      </c>
      <c r="H900" s="67"/>
      <c r="I900" s="68" t="n">
        <v>3390</v>
      </c>
      <c r="J900" s="68" t="n">
        <f aca="false">I900/$J$1*($J$1-$E$1)</f>
        <v>3390</v>
      </c>
      <c r="K900" s="69" t="n">
        <v>2836</v>
      </c>
      <c r="L900" s="69" t="n">
        <f aca="false">I900-K900</f>
        <v>554</v>
      </c>
      <c r="M900" s="69" t="n">
        <f aca="false">IFERROR((K900/J900%),"-")</f>
        <v>83.6578171091446</v>
      </c>
      <c r="N900" s="97" t="n">
        <v>2590</v>
      </c>
      <c r="O900" s="98" t="str">
        <f aca="false">IF(F900&lt;=$P$2,"June","")</f>
        <v>June</v>
      </c>
      <c r="P900" s="97" t="n">
        <f aca="false">N900</f>
        <v>2590</v>
      </c>
      <c r="Q900" s="99" t="n">
        <f aca="false">K900-P900</f>
        <v>246</v>
      </c>
      <c r="R900" s="98" t="n">
        <f aca="false">IFERROR(IF(O900="May",(K900/P900-1))," ")</f>
        <v>0</v>
      </c>
      <c r="S900" s="100" t="str">
        <f aca="false">IF(N900&gt;0,IF(O900="","-",IF(R900&lt;0%,"DEGROWTH","GROWTH")))</f>
        <v>GROWTH</v>
      </c>
      <c r="T900" s="69" t="n">
        <v>3278</v>
      </c>
      <c r="U900" s="101" t="str">
        <f aca="false">IF(F900&lt;=$V$2,"May","")</f>
        <v>May</v>
      </c>
      <c r="V900" s="69" t="n">
        <f aca="false">T900</f>
        <v>3278</v>
      </c>
      <c r="W900" s="102" t="n">
        <f aca="false">K900-V900</f>
        <v>-442</v>
      </c>
      <c r="X900" s="103" t="n">
        <f aca="false">IFERROR(IF(U900="June",(K900/V900-1)),0)</f>
        <v>0</v>
      </c>
      <c r="Y900" s="104" t="str">
        <f aca="false">IF(T900&gt;0,IF(U900="","-",IF(X900&lt;0%,"DEGROWTH","GROWTH")))</f>
        <v>GROWTH</v>
      </c>
      <c r="Z900" s="75" t="n">
        <v>0</v>
      </c>
      <c r="AA900" s="70"/>
      <c r="AB900" s="70" t="s">
        <v>133</v>
      </c>
      <c r="AC900" s="70" t="s">
        <v>131</v>
      </c>
      <c r="AD900" s="3"/>
      <c r="AE900" s="3"/>
      <c r="AF900" s="70" t="s">
        <v>131</v>
      </c>
      <c r="AG900" s="121" t="n">
        <f aca="false">IFERROR(INDEX(Last6M_AvgSales_Ref!$B$2:$B$12659,MATCH(D900,Last6M_AvgSales_Ref!$A$2:$A$12659,0)),"")</f>
        <v>3467.08333333333</v>
      </c>
    </row>
    <row r="901" customFormat="false" ht="14.25" hidden="false" customHeight="true" outlineLevel="0" collapsed="false">
      <c r="A901" s="70" t="s">
        <v>131</v>
      </c>
      <c r="B901" s="72" t="s">
        <v>140</v>
      </c>
      <c r="C901" s="72" t="s">
        <v>2332</v>
      </c>
      <c r="D901" s="72" t="n">
        <v>1000001230</v>
      </c>
      <c r="E901" s="73" t="s">
        <v>2333</v>
      </c>
      <c r="F901" s="74" t="n">
        <v>41543</v>
      </c>
      <c r="G901" s="67" t="str">
        <f aca="false">IF(I901&gt;0,"Targeted Dealer","-")</f>
        <v>Targeted Dealer</v>
      </c>
      <c r="H901" s="67"/>
      <c r="I901" s="68" t="n">
        <v>25</v>
      </c>
      <c r="J901" s="68" t="n">
        <f aca="false">I901/$J$1*($J$1-$E$1)</f>
        <v>25</v>
      </c>
      <c r="K901" s="69" t="n">
        <v>25</v>
      </c>
      <c r="L901" s="69" t="n">
        <f aca="false">I901-K901</f>
        <v>0</v>
      </c>
      <c r="M901" s="69" t="n">
        <f aca="false">IFERROR((K901/J901%),"-")</f>
        <v>100</v>
      </c>
      <c r="N901" s="97" t="n">
        <v>25</v>
      </c>
      <c r="O901" s="98" t="str">
        <f aca="false">IF(F901&lt;=$P$2,"June","")</f>
        <v>June</v>
      </c>
      <c r="P901" s="97" t="n">
        <f aca="false">N901</f>
        <v>25</v>
      </c>
      <c r="Q901" s="99" t="n">
        <f aca="false">K901-P901</f>
        <v>0</v>
      </c>
      <c r="R901" s="98" t="n">
        <f aca="false">IFERROR(IF(O901="May",(K901/P901-1))," ")</f>
        <v>0</v>
      </c>
      <c r="S901" s="100" t="str">
        <f aca="false">IF(N901&gt;0,IF(O901="","-",IF(R901&lt;0%,"DEGROWTH","GROWTH")))</f>
        <v>GROWTH</v>
      </c>
      <c r="T901" s="69" t="n">
        <v>18</v>
      </c>
      <c r="U901" s="101" t="str">
        <f aca="false">IF(F901&lt;=$V$2,"May","")</f>
        <v>May</v>
      </c>
      <c r="V901" s="69" t="n">
        <f aca="false">T901</f>
        <v>18</v>
      </c>
      <c r="W901" s="102" t="n">
        <f aca="false">K901-V901</f>
        <v>7</v>
      </c>
      <c r="X901" s="103" t="n">
        <f aca="false">IFERROR(IF(U901="June",(K901/V901-1)),0)</f>
        <v>0</v>
      </c>
      <c r="Y901" s="104" t="str">
        <f aca="false">IF(T901&gt;0,IF(U901="","-",IF(X901&lt;0%,"DEGROWTH","GROWTH")))</f>
        <v>GROWTH</v>
      </c>
      <c r="Z901" s="75" t="n">
        <v>0</v>
      </c>
      <c r="AA901" s="70"/>
      <c r="AB901" s="70" t="s">
        <v>133</v>
      </c>
      <c r="AC901" s="70" t="s">
        <v>131</v>
      </c>
      <c r="AD901" s="3"/>
      <c r="AE901" s="3"/>
      <c r="AF901" s="70" t="s">
        <v>131</v>
      </c>
      <c r="AG901" s="121" t="n">
        <f aca="false">IFERROR(INDEX(Last6M_AvgSales_Ref!$B$2:$B$12659,MATCH(D901,Last6M_AvgSales_Ref!$A$2:$A$12659,0)),"")</f>
        <v>35.6666666666667</v>
      </c>
    </row>
    <row r="902" customFormat="false" ht="14.25" hidden="false" customHeight="true" outlineLevel="0" collapsed="false">
      <c r="A902" s="70" t="s">
        <v>131</v>
      </c>
      <c r="B902" s="72" t="s">
        <v>140</v>
      </c>
      <c r="C902" s="72" t="s">
        <v>2334</v>
      </c>
      <c r="D902" s="72" t="n">
        <v>1000001231</v>
      </c>
      <c r="E902" s="73" t="s">
        <v>2335</v>
      </c>
      <c r="F902" s="74" t="n">
        <v>41621</v>
      </c>
      <c r="G902" s="67" t="str">
        <f aca="false">IF(I902&gt;0,"Targeted Dealer","-")</f>
        <v>Targeted Dealer</v>
      </c>
      <c r="H902" s="67"/>
      <c r="I902" s="68" t="n">
        <v>970</v>
      </c>
      <c r="J902" s="68" t="n">
        <f aca="false">I902/$J$1*($J$1-$E$1)</f>
        <v>970</v>
      </c>
      <c r="K902" s="69" t="n">
        <v>1282</v>
      </c>
      <c r="L902" s="69" t="n">
        <f aca="false">I902-K902</f>
        <v>-312</v>
      </c>
      <c r="M902" s="69" t="n">
        <f aca="false">IFERROR((K902/J902%),"-")</f>
        <v>132.164948453608</v>
      </c>
      <c r="N902" s="97" t="n">
        <v>1184</v>
      </c>
      <c r="O902" s="98" t="str">
        <f aca="false">IF(F902&lt;=$P$2,"June","")</f>
        <v>June</v>
      </c>
      <c r="P902" s="97" t="n">
        <f aca="false">N902</f>
        <v>1184</v>
      </c>
      <c r="Q902" s="99" t="n">
        <f aca="false">K902-P902</f>
        <v>98</v>
      </c>
      <c r="R902" s="98" t="n">
        <f aca="false">IFERROR(IF(O902="May",(K902/P902-1))," ")</f>
        <v>0</v>
      </c>
      <c r="S902" s="100" t="str">
        <f aca="false">IF(N902&gt;0,IF(O902="","-",IF(R902&lt;0%,"DEGROWTH","GROWTH")))</f>
        <v>GROWTH</v>
      </c>
      <c r="T902" s="69" t="n">
        <v>962</v>
      </c>
      <c r="U902" s="101" t="str">
        <f aca="false">IF(F902&lt;=$V$2,"May","")</f>
        <v>May</v>
      </c>
      <c r="V902" s="69" t="n">
        <f aca="false">T902</f>
        <v>962</v>
      </c>
      <c r="W902" s="102" t="n">
        <f aca="false">K902-V902</f>
        <v>320</v>
      </c>
      <c r="X902" s="103" t="n">
        <f aca="false">IFERROR(IF(U902="June",(K902/V902-1)),0)</f>
        <v>0</v>
      </c>
      <c r="Y902" s="104" t="str">
        <f aca="false">IF(T902&gt;0,IF(U902="","-",IF(X902&lt;0%,"DEGROWTH","GROWTH")))</f>
        <v>GROWTH</v>
      </c>
      <c r="Z902" s="75" t="n">
        <v>0</v>
      </c>
      <c r="AA902" s="70"/>
      <c r="AB902" s="70" t="s">
        <v>133</v>
      </c>
      <c r="AC902" s="70" t="s">
        <v>131</v>
      </c>
      <c r="AD902" s="3"/>
      <c r="AE902" s="3"/>
      <c r="AF902" s="70" t="s">
        <v>131</v>
      </c>
      <c r="AG902" s="121" t="n">
        <f aca="false">IFERROR(INDEX(Last6M_AvgSales_Ref!$B$2:$B$12659,MATCH(D902,Last6M_AvgSales_Ref!$A$2:$A$12659,0)),"")</f>
        <v>1430</v>
      </c>
    </row>
    <row r="903" customFormat="false" ht="14.25" hidden="false" customHeight="true" outlineLevel="0" collapsed="false">
      <c r="A903" s="70" t="s">
        <v>131</v>
      </c>
      <c r="B903" s="72" t="s">
        <v>140</v>
      </c>
      <c r="C903" s="72" t="s">
        <v>2336</v>
      </c>
      <c r="D903" s="72" t="n">
        <v>1000001236</v>
      </c>
      <c r="E903" s="73" t="s">
        <v>2337</v>
      </c>
      <c r="F903" s="74" t="n">
        <v>41692</v>
      </c>
      <c r="G903" s="67" t="str">
        <f aca="false">IF(I903&gt;0,"Targeted Dealer","-")</f>
        <v>Targeted Dealer</v>
      </c>
      <c r="H903" s="67"/>
      <c r="I903" s="68" t="n">
        <v>1040</v>
      </c>
      <c r="J903" s="68" t="n">
        <f aca="false">I903/$J$1*($J$1-$E$1)</f>
        <v>1040</v>
      </c>
      <c r="K903" s="69" t="n">
        <v>902</v>
      </c>
      <c r="L903" s="69" t="n">
        <f aca="false">I903-K903</f>
        <v>138</v>
      </c>
      <c r="M903" s="69" t="n">
        <f aca="false">IFERROR((K903/J903%),"-")</f>
        <v>86.7307692307692</v>
      </c>
      <c r="N903" s="97" t="n">
        <v>543</v>
      </c>
      <c r="O903" s="98" t="str">
        <f aca="false">IF(F903&lt;=$P$2,"June","")</f>
        <v>June</v>
      </c>
      <c r="P903" s="97" t="n">
        <f aca="false">N903</f>
        <v>543</v>
      </c>
      <c r="Q903" s="99" t="n">
        <f aca="false">K903-P903</f>
        <v>359</v>
      </c>
      <c r="R903" s="98" t="n">
        <f aca="false">IFERROR(IF(O903="May",(K903/P903-1))," ")</f>
        <v>0</v>
      </c>
      <c r="S903" s="100" t="str">
        <f aca="false">IF(N903&gt;0,IF(O903="","-",IF(R903&lt;0%,"DEGROWTH","GROWTH")))</f>
        <v>GROWTH</v>
      </c>
      <c r="T903" s="69" t="n">
        <v>1070</v>
      </c>
      <c r="U903" s="101" t="str">
        <f aca="false">IF(F903&lt;=$V$2,"May","")</f>
        <v>May</v>
      </c>
      <c r="V903" s="69" t="n">
        <f aca="false">T903</f>
        <v>1070</v>
      </c>
      <c r="W903" s="102" t="n">
        <f aca="false">K903-V903</f>
        <v>-168</v>
      </c>
      <c r="X903" s="103" t="n">
        <f aca="false">IFERROR(IF(U903="June",(K903/V903-1)),0)</f>
        <v>0</v>
      </c>
      <c r="Y903" s="104" t="str">
        <f aca="false">IF(T903&gt;0,IF(U903="","-",IF(X903&lt;0%,"DEGROWTH","GROWTH")))</f>
        <v>GROWTH</v>
      </c>
      <c r="Z903" s="75" t="n">
        <v>0</v>
      </c>
      <c r="AA903" s="70"/>
      <c r="AB903" s="70" t="s">
        <v>133</v>
      </c>
      <c r="AC903" s="70" t="s">
        <v>131</v>
      </c>
      <c r="AD903" s="3"/>
      <c r="AE903" s="3"/>
      <c r="AF903" s="70" t="s">
        <v>131</v>
      </c>
      <c r="AG903" s="121" t="n">
        <f aca="false">IFERROR(INDEX(Last6M_AvgSales_Ref!$B$2:$B$12659,MATCH(D903,Last6M_AvgSales_Ref!$A$2:$A$12659,0)),"")</f>
        <v>1125.83333333333</v>
      </c>
    </row>
    <row r="904" customFormat="false" ht="14.25" hidden="false" customHeight="true" outlineLevel="0" collapsed="false">
      <c r="A904" s="70" t="s">
        <v>131</v>
      </c>
      <c r="B904" s="72" t="s">
        <v>140</v>
      </c>
      <c r="C904" s="72" t="s">
        <v>2338</v>
      </c>
      <c r="D904" s="72" t="n">
        <v>1000001228</v>
      </c>
      <c r="E904" s="73" t="s">
        <v>2339</v>
      </c>
      <c r="F904" s="74" t="n">
        <v>41698</v>
      </c>
      <c r="G904" s="67" t="str">
        <f aca="false">IF(I904&gt;0,"Targeted Dealer","-")</f>
        <v>Targeted Dealer</v>
      </c>
      <c r="H904" s="67"/>
      <c r="I904" s="68" t="n">
        <v>365</v>
      </c>
      <c r="J904" s="68" t="n">
        <f aca="false">I904/$J$1*($J$1-$E$1)</f>
        <v>365</v>
      </c>
      <c r="K904" s="69" t="n">
        <v>312</v>
      </c>
      <c r="L904" s="69" t="n">
        <f aca="false">I904-K904</f>
        <v>53</v>
      </c>
      <c r="M904" s="69" t="n">
        <f aca="false">IFERROR((K904/J904%),"-")</f>
        <v>85.4794520547945</v>
      </c>
      <c r="N904" s="97" t="n">
        <v>228</v>
      </c>
      <c r="O904" s="98" t="str">
        <f aca="false">IF(F904&lt;=$P$2,"June","")</f>
        <v>June</v>
      </c>
      <c r="P904" s="97" t="n">
        <f aca="false">N904</f>
        <v>228</v>
      </c>
      <c r="Q904" s="99" t="n">
        <f aca="false">K904-P904</f>
        <v>84</v>
      </c>
      <c r="R904" s="98" t="n">
        <f aca="false">IFERROR(IF(O904="May",(K904/P904-1))," ")</f>
        <v>0</v>
      </c>
      <c r="S904" s="100" t="str">
        <f aca="false">IF(N904&gt;0,IF(O904="","-",IF(R904&lt;0%,"DEGROWTH","GROWTH")))</f>
        <v>GROWTH</v>
      </c>
      <c r="T904" s="69" t="n">
        <v>384</v>
      </c>
      <c r="U904" s="101" t="str">
        <f aca="false">IF(F904&lt;=$V$2,"May","")</f>
        <v>May</v>
      </c>
      <c r="V904" s="69" t="n">
        <f aca="false">T904</f>
        <v>384</v>
      </c>
      <c r="W904" s="102" t="n">
        <f aca="false">K904-V904</f>
        <v>-72</v>
      </c>
      <c r="X904" s="103" t="n">
        <f aca="false">IFERROR(IF(U904="June",(K904/V904-1)),0)</f>
        <v>0</v>
      </c>
      <c r="Y904" s="104" t="str">
        <f aca="false">IF(T904&gt;0,IF(U904="","-",IF(X904&lt;0%,"DEGROWTH","GROWTH")))</f>
        <v>GROWTH</v>
      </c>
      <c r="Z904" s="75" t="n">
        <v>0</v>
      </c>
      <c r="AA904" s="70"/>
      <c r="AB904" s="70" t="s">
        <v>133</v>
      </c>
      <c r="AC904" s="70" t="s">
        <v>131</v>
      </c>
      <c r="AD904" s="3"/>
      <c r="AE904" s="3"/>
      <c r="AF904" s="70" t="s">
        <v>131</v>
      </c>
      <c r="AG904" s="121" t="n">
        <f aca="false">IFERROR(INDEX(Last6M_AvgSales_Ref!$B$2:$B$12659,MATCH(D904,Last6M_AvgSales_Ref!$A$2:$A$12659,0)),"")</f>
        <v>277.666666666667</v>
      </c>
    </row>
    <row r="905" customFormat="false" ht="14.25" hidden="false" customHeight="true" outlineLevel="0" collapsed="false">
      <c r="A905" s="70" t="s">
        <v>131</v>
      </c>
      <c r="B905" s="72" t="s">
        <v>140</v>
      </c>
      <c r="C905" s="72" t="s">
        <v>2340</v>
      </c>
      <c r="D905" s="72" t="n">
        <v>1000001252</v>
      </c>
      <c r="E905" s="73" t="s">
        <v>2341</v>
      </c>
      <c r="F905" s="74" t="n">
        <v>42124</v>
      </c>
      <c r="G905" s="67" t="str">
        <f aca="false">IF(I905&gt;0,"Targeted Dealer","-")</f>
        <v>Targeted Dealer</v>
      </c>
      <c r="H905" s="67"/>
      <c r="I905" s="68" t="n">
        <v>975</v>
      </c>
      <c r="J905" s="68" t="n">
        <f aca="false">I905/$J$1*($J$1-$E$1)</f>
        <v>975</v>
      </c>
      <c r="K905" s="69" t="n">
        <v>820</v>
      </c>
      <c r="L905" s="69" t="n">
        <f aca="false">I905-K905</f>
        <v>155</v>
      </c>
      <c r="M905" s="69" t="n">
        <f aca="false">IFERROR((K905/J905%),"-")</f>
        <v>84.1025641025641</v>
      </c>
      <c r="N905" s="97" t="n">
        <v>600</v>
      </c>
      <c r="O905" s="98" t="str">
        <f aca="false">IF(F905&lt;=$P$2,"June","")</f>
        <v>June</v>
      </c>
      <c r="P905" s="97" t="n">
        <f aca="false">N905</f>
        <v>600</v>
      </c>
      <c r="Q905" s="99" t="n">
        <f aca="false">K905-P905</f>
        <v>220</v>
      </c>
      <c r="R905" s="98" t="n">
        <f aca="false">IFERROR(IF(O905="May",(K905/P905-1))," ")</f>
        <v>0</v>
      </c>
      <c r="S905" s="100" t="str">
        <f aca="false">IF(N905&gt;0,IF(O905="","-",IF(R905&lt;0%,"DEGROWTH","GROWTH")))</f>
        <v>GROWTH</v>
      </c>
      <c r="T905" s="69" t="n">
        <v>1000</v>
      </c>
      <c r="U905" s="101" t="str">
        <f aca="false">IF(F905&lt;=$V$2,"May","")</f>
        <v>May</v>
      </c>
      <c r="V905" s="69" t="n">
        <f aca="false">T905</f>
        <v>1000</v>
      </c>
      <c r="W905" s="102" t="n">
        <f aca="false">K905-V905</f>
        <v>-180</v>
      </c>
      <c r="X905" s="103" t="n">
        <f aca="false">IFERROR(IF(U905="June",(K905/V905-1)),0)</f>
        <v>0</v>
      </c>
      <c r="Y905" s="104" t="str">
        <f aca="false">IF(T905&gt;0,IF(U905="","-",IF(X905&lt;0%,"DEGROWTH","GROWTH")))</f>
        <v>GROWTH</v>
      </c>
      <c r="Z905" s="75" t="n">
        <v>0</v>
      </c>
      <c r="AA905" s="70"/>
      <c r="AB905" s="70" t="s">
        <v>133</v>
      </c>
      <c r="AC905" s="70" t="s">
        <v>131</v>
      </c>
      <c r="AD905" s="3"/>
      <c r="AE905" s="3"/>
      <c r="AF905" s="70" t="s">
        <v>131</v>
      </c>
      <c r="AG905" s="121" t="n">
        <f aca="false">IFERROR(INDEX(Last6M_AvgSales_Ref!$B$2:$B$12659,MATCH(D905,Last6M_AvgSales_Ref!$A$2:$A$12659,0)),"")</f>
        <v>1232.5</v>
      </c>
    </row>
    <row r="906" customFormat="false" ht="14.25" hidden="false" customHeight="true" outlineLevel="0" collapsed="false">
      <c r="A906" s="70" t="s">
        <v>131</v>
      </c>
      <c r="B906" s="72" t="s">
        <v>140</v>
      </c>
      <c r="C906" s="72" t="s">
        <v>2342</v>
      </c>
      <c r="D906" s="72" t="n">
        <v>1000001256</v>
      </c>
      <c r="E906" s="73" t="s">
        <v>2343</v>
      </c>
      <c r="F906" s="74" t="n">
        <v>42282</v>
      </c>
      <c r="G906" s="67" t="str">
        <f aca="false">IF(I906&gt;0,"Targeted Dealer","-")</f>
        <v>Targeted Dealer</v>
      </c>
      <c r="H906" s="67"/>
      <c r="I906" s="68" t="n">
        <v>335</v>
      </c>
      <c r="J906" s="68" t="n">
        <f aca="false">I906/$J$1*($J$1-$E$1)</f>
        <v>335</v>
      </c>
      <c r="K906" s="69" t="n">
        <v>108</v>
      </c>
      <c r="L906" s="69" t="n">
        <f aca="false">I906-K906</f>
        <v>227</v>
      </c>
      <c r="M906" s="69" t="n">
        <f aca="false">IFERROR((K906/J906%),"-")</f>
        <v>32.2388059701493</v>
      </c>
      <c r="N906" s="97" t="n">
        <v>48</v>
      </c>
      <c r="O906" s="98" t="str">
        <f aca="false">IF(F906&lt;=$P$2,"June","")</f>
        <v>June</v>
      </c>
      <c r="P906" s="97" t="n">
        <f aca="false">N906</f>
        <v>48</v>
      </c>
      <c r="Q906" s="99" t="n">
        <f aca="false">K906-P906</f>
        <v>60</v>
      </c>
      <c r="R906" s="98" t="n">
        <f aca="false">IFERROR(IF(O906="May",(K906/P906-1))," ")</f>
        <v>0</v>
      </c>
      <c r="S906" s="100" t="str">
        <f aca="false">IF(N906&gt;0,IF(O906="","-",IF(R906&lt;0%,"DEGROWTH","GROWTH")))</f>
        <v>GROWTH</v>
      </c>
      <c r="T906" s="69" t="n">
        <v>367</v>
      </c>
      <c r="U906" s="101" t="str">
        <f aca="false">IF(F906&lt;=$V$2,"May","")</f>
        <v>May</v>
      </c>
      <c r="V906" s="69" t="n">
        <f aca="false">T906</f>
        <v>367</v>
      </c>
      <c r="W906" s="102" t="n">
        <f aca="false">K906-V906</f>
        <v>-259</v>
      </c>
      <c r="X906" s="103" t="n">
        <f aca="false">IFERROR(IF(U906="June",(K906/V906-1)),0)</f>
        <v>0</v>
      </c>
      <c r="Y906" s="104" t="str">
        <f aca="false">IF(T906&gt;0,IF(U906="","-",IF(X906&lt;0%,"DEGROWTH","GROWTH")))</f>
        <v>GROWTH</v>
      </c>
      <c r="Z906" s="75" t="n">
        <v>0</v>
      </c>
      <c r="AA906" s="70"/>
      <c r="AB906" s="70" t="s">
        <v>133</v>
      </c>
      <c r="AC906" s="70" t="s">
        <v>131</v>
      </c>
      <c r="AD906" s="3"/>
      <c r="AE906" s="3"/>
      <c r="AF906" s="70" t="s">
        <v>131</v>
      </c>
      <c r="AG906" s="121" t="n">
        <f aca="false">IFERROR(INDEX(Last6M_AvgSales_Ref!$B$2:$B$12659,MATCH(D906,Last6M_AvgSales_Ref!$A$2:$A$12659,0)),"")</f>
        <v>243.666666666667</v>
      </c>
    </row>
    <row r="907" customFormat="false" ht="14.25" hidden="false" customHeight="true" outlineLevel="0" collapsed="false">
      <c r="A907" s="70" t="s">
        <v>131</v>
      </c>
      <c r="B907" s="72" t="s">
        <v>140</v>
      </c>
      <c r="C907" s="72" t="s">
        <v>2344</v>
      </c>
      <c r="D907" s="72" t="n">
        <v>1000001242</v>
      </c>
      <c r="E907" s="73" t="s">
        <v>2345</v>
      </c>
      <c r="F907" s="74" t="n">
        <v>42542</v>
      </c>
      <c r="G907" s="67" t="str">
        <f aca="false">IF(I907&gt;0,"Targeted Dealer","-")</f>
        <v>Targeted Dealer</v>
      </c>
      <c r="H907" s="67"/>
      <c r="I907" s="68" t="n">
        <v>1860</v>
      </c>
      <c r="J907" s="68" t="n">
        <f aca="false">I907/$J$1*($J$1-$E$1)</f>
        <v>1860</v>
      </c>
      <c r="K907" s="69" t="n">
        <v>1925</v>
      </c>
      <c r="L907" s="69" t="n">
        <f aca="false">I907-K907</f>
        <v>-65</v>
      </c>
      <c r="M907" s="69" t="n">
        <f aca="false">IFERROR((K907/J907%),"-")</f>
        <v>103.494623655914</v>
      </c>
      <c r="N907" s="97" t="n">
        <v>1505</v>
      </c>
      <c r="O907" s="98" t="str">
        <f aca="false">IF(F907&lt;=$P$2,"June","")</f>
        <v>June</v>
      </c>
      <c r="P907" s="97" t="n">
        <f aca="false">N907</f>
        <v>1505</v>
      </c>
      <c r="Q907" s="99" t="n">
        <f aca="false">K907-P907</f>
        <v>420</v>
      </c>
      <c r="R907" s="98" t="n">
        <f aca="false">IFERROR(IF(O907="May",(K907/P907-1))," ")</f>
        <v>0</v>
      </c>
      <c r="S907" s="100" t="str">
        <f aca="false">IF(N907&gt;0,IF(O907="","-",IF(R907&lt;0%,"DEGROWTH","GROWTH")))</f>
        <v>GROWTH</v>
      </c>
      <c r="T907" s="69" t="n">
        <v>1850</v>
      </c>
      <c r="U907" s="101" t="str">
        <f aca="false">IF(F907&lt;=$V$2,"May","")</f>
        <v>May</v>
      </c>
      <c r="V907" s="69" t="n">
        <f aca="false">T907</f>
        <v>1850</v>
      </c>
      <c r="W907" s="102" t="n">
        <f aca="false">K907-V907</f>
        <v>75</v>
      </c>
      <c r="X907" s="103" t="n">
        <f aca="false">IFERROR(IF(U907="June",(K907/V907-1)),0)</f>
        <v>0</v>
      </c>
      <c r="Y907" s="104" t="str">
        <f aca="false">IF(T907&gt;0,IF(U907="","-",IF(X907&lt;0%,"DEGROWTH","GROWTH")))</f>
        <v>GROWTH</v>
      </c>
      <c r="Z907" s="75" t="n">
        <v>0</v>
      </c>
      <c r="AA907" s="70"/>
      <c r="AB907" s="70" t="s">
        <v>133</v>
      </c>
      <c r="AC907" s="70" t="s">
        <v>131</v>
      </c>
      <c r="AD907" s="3"/>
      <c r="AE907" s="3"/>
      <c r="AF907" s="70" t="s">
        <v>131</v>
      </c>
      <c r="AG907" s="121" t="n">
        <f aca="false">IFERROR(INDEX(Last6M_AvgSales_Ref!$B$2:$B$12659,MATCH(D907,Last6M_AvgSales_Ref!$A$2:$A$12659,0)),"")</f>
        <v>2818</v>
      </c>
    </row>
    <row r="908" customFormat="false" ht="14.25" hidden="false" customHeight="true" outlineLevel="0" collapsed="false">
      <c r="A908" s="70" t="s">
        <v>131</v>
      </c>
      <c r="B908" s="72" t="s">
        <v>140</v>
      </c>
      <c r="C908" s="72" t="s">
        <v>2346</v>
      </c>
      <c r="D908" s="72" t="n">
        <v>1000001244</v>
      </c>
      <c r="E908" s="73" t="s">
        <v>2347</v>
      </c>
      <c r="F908" s="74" t="n">
        <v>43207</v>
      </c>
      <c r="G908" s="67" t="str">
        <f aca="false">IF(I908&gt;0,"Targeted Dealer","-")</f>
        <v>Targeted Dealer</v>
      </c>
      <c r="H908" s="67"/>
      <c r="I908" s="68" t="n">
        <v>35</v>
      </c>
      <c r="J908" s="68" t="n">
        <f aca="false">I908/$J$1*($J$1-$E$1)</f>
        <v>35</v>
      </c>
      <c r="K908" s="69" t="n">
        <v>24</v>
      </c>
      <c r="L908" s="69" t="n">
        <f aca="false">I908-K908</f>
        <v>11</v>
      </c>
      <c r="M908" s="69" t="n">
        <f aca="false">IFERROR((K908/J908%),"-")</f>
        <v>68.5714285714286</v>
      </c>
      <c r="N908" s="97" t="n">
        <v>24</v>
      </c>
      <c r="O908" s="98" t="str">
        <f aca="false">IF(F908&lt;=$P$2,"June","")</f>
        <v>June</v>
      </c>
      <c r="P908" s="97" t="n">
        <f aca="false">N908</f>
        <v>24</v>
      </c>
      <c r="Q908" s="99" t="n">
        <f aca="false">K908-P908</f>
        <v>0</v>
      </c>
      <c r="R908" s="98" t="n">
        <f aca="false">IFERROR(IF(O908="May",(K908/P908-1))," ")</f>
        <v>0</v>
      </c>
      <c r="S908" s="100" t="str">
        <f aca="false">IF(N908&gt;0,IF(O908="","-",IF(R908&lt;0%,"DEGROWTH","GROWTH")))</f>
        <v>GROWTH</v>
      </c>
      <c r="T908" s="69" t="n">
        <v>24</v>
      </c>
      <c r="U908" s="101" t="str">
        <f aca="false">IF(F908&lt;=$V$2,"May","")</f>
        <v>May</v>
      </c>
      <c r="V908" s="69" t="n">
        <f aca="false">T908</f>
        <v>24</v>
      </c>
      <c r="W908" s="102" t="n">
        <f aca="false">K908-V908</f>
        <v>0</v>
      </c>
      <c r="X908" s="103" t="n">
        <f aca="false">IFERROR(IF(U908="June",(K908/V908-1)),0)</f>
        <v>0</v>
      </c>
      <c r="Y908" s="104" t="str">
        <f aca="false">IF(T908&gt;0,IF(U908="","-",IF(X908&lt;0%,"DEGROWTH","GROWTH")))</f>
        <v>GROWTH</v>
      </c>
      <c r="Z908" s="75" t="n">
        <v>0</v>
      </c>
      <c r="AA908" s="70"/>
      <c r="AB908" s="70" t="s">
        <v>133</v>
      </c>
      <c r="AC908" s="70" t="s">
        <v>131</v>
      </c>
      <c r="AD908" s="3"/>
      <c r="AE908" s="3"/>
      <c r="AF908" s="70" t="s">
        <v>131</v>
      </c>
      <c r="AG908" s="121" t="n">
        <f aca="false">IFERROR(INDEX(Last6M_AvgSales_Ref!$B$2:$B$12659,MATCH(D908,Last6M_AvgSales_Ref!$A$2:$A$12659,0)),"")</f>
        <v>53.1666666666667</v>
      </c>
    </row>
    <row r="909" customFormat="false" ht="14.25" hidden="false" customHeight="true" outlineLevel="0" collapsed="false">
      <c r="A909" s="70" t="s">
        <v>131</v>
      </c>
      <c r="B909" s="72" t="s">
        <v>140</v>
      </c>
      <c r="C909" s="72" t="s">
        <v>2348</v>
      </c>
      <c r="D909" s="72" t="n">
        <v>1000001238</v>
      </c>
      <c r="E909" s="73" t="s">
        <v>2349</v>
      </c>
      <c r="F909" s="74" t="n">
        <v>43454</v>
      </c>
      <c r="G909" s="67" t="str">
        <f aca="false">IF(I909&gt;0,"Targeted Dealer","-")</f>
        <v>Targeted Dealer</v>
      </c>
      <c r="H909" s="67"/>
      <c r="I909" s="68" t="n">
        <v>1600</v>
      </c>
      <c r="J909" s="68" t="n">
        <f aca="false">I909/$J$1*($J$1-$E$1)</f>
        <v>1600</v>
      </c>
      <c r="K909" s="69" t="n">
        <v>1416</v>
      </c>
      <c r="L909" s="69" t="n">
        <f aca="false">I909-K909</f>
        <v>184</v>
      </c>
      <c r="M909" s="69" t="n">
        <f aca="false">IFERROR((K909/J909%),"-")</f>
        <v>88.5</v>
      </c>
      <c r="N909" s="97" t="n">
        <v>1190</v>
      </c>
      <c r="O909" s="98" t="str">
        <f aca="false">IF(F909&lt;=$P$2,"June","")</f>
        <v>June</v>
      </c>
      <c r="P909" s="97" t="n">
        <f aca="false">N909</f>
        <v>1190</v>
      </c>
      <c r="Q909" s="99" t="n">
        <f aca="false">K909-P909</f>
        <v>226</v>
      </c>
      <c r="R909" s="98" t="n">
        <f aca="false">IFERROR(IF(O909="May",(K909/P909-1))," ")</f>
        <v>0</v>
      </c>
      <c r="S909" s="100" t="str">
        <f aca="false">IF(N909&gt;0,IF(O909="","-",IF(R909&lt;0%,"DEGROWTH","GROWTH")))</f>
        <v>GROWTH</v>
      </c>
      <c r="T909" s="69" t="n">
        <v>1600</v>
      </c>
      <c r="U909" s="101" t="str">
        <f aca="false">IF(F909&lt;=$V$2,"May","")</f>
        <v>May</v>
      </c>
      <c r="V909" s="69" t="n">
        <f aca="false">T909</f>
        <v>1600</v>
      </c>
      <c r="W909" s="102" t="n">
        <f aca="false">K909-V909</f>
        <v>-184</v>
      </c>
      <c r="X909" s="103" t="n">
        <f aca="false">IFERROR(IF(U909="June",(K909/V909-1)),0)</f>
        <v>0</v>
      </c>
      <c r="Y909" s="104" t="str">
        <f aca="false">IF(T909&gt;0,IF(U909="","-",IF(X909&lt;0%,"DEGROWTH","GROWTH")))</f>
        <v>GROWTH</v>
      </c>
      <c r="Z909" s="75" t="n">
        <v>0</v>
      </c>
      <c r="AA909" s="70"/>
      <c r="AB909" s="70" t="s">
        <v>133</v>
      </c>
      <c r="AC909" s="70" t="s">
        <v>131</v>
      </c>
      <c r="AD909" s="3"/>
      <c r="AE909" s="3"/>
      <c r="AF909" s="70" t="s">
        <v>131</v>
      </c>
      <c r="AG909" s="121" t="n">
        <f aca="false">IFERROR(INDEX(Last6M_AvgSales_Ref!$B$2:$B$12659,MATCH(D909,Last6M_AvgSales_Ref!$A$2:$A$12659,0)),"")</f>
        <v>1689.5</v>
      </c>
    </row>
    <row r="910" customFormat="false" ht="14.25" hidden="false" customHeight="true" outlineLevel="0" collapsed="false">
      <c r="A910" s="70" t="s">
        <v>131</v>
      </c>
      <c r="B910" s="72" t="s">
        <v>140</v>
      </c>
      <c r="C910" s="72" t="s">
        <v>2350</v>
      </c>
      <c r="D910" s="72" t="n">
        <v>1000001251</v>
      </c>
      <c r="E910" s="73" t="s">
        <v>2351</v>
      </c>
      <c r="F910" s="74" t="n">
        <v>43455</v>
      </c>
      <c r="G910" s="67" t="str">
        <f aca="false">IF(I910&gt;0,"Targeted Dealer","-")</f>
        <v>Targeted Dealer</v>
      </c>
      <c r="H910" s="67"/>
      <c r="I910" s="68" t="n">
        <v>1230</v>
      </c>
      <c r="J910" s="68" t="n">
        <f aca="false">I910/$J$1*($J$1-$E$1)</f>
        <v>1230</v>
      </c>
      <c r="K910" s="69" t="n">
        <v>1112</v>
      </c>
      <c r="L910" s="69" t="n">
        <f aca="false">I910-K910</f>
        <v>118</v>
      </c>
      <c r="M910" s="69" t="n">
        <f aca="false">IFERROR((K910/J910%),"-")</f>
        <v>90.4065040650407</v>
      </c>
      <c r="N910" s="97" t="n">
        <v>893</v>
      </c>
      <c r="O910" s="98" t="str">
        <f aca="false">IF(F910&lt;=$P$2,"June","")</f>
        <v>June</v>
      </c>
      <c r="P910" s="97" t="n">
        <f aca="false">N910</f>
        <v>893</v>
      </c>
      <c r="Q910" s="99" t="n">
        <f aca="false">K910-P910</f>
        <v>219</v>
      </c>
      <c r="R910" s="98" t="n">
        <f aca="false">IFERROR(IF(O910="May",(K910/P910-1))," ")</f>
        <v>0</v>
      </c>
      <c r="S910" s="100" t="str">
        <f aca="false">IF(N910&gt;0,IF(O910="","-",IF(R910&lt;0%,"DEGROWTH","GROWTH")))</f>
        <v>GROWTH</v>
      </c>
      <c r="T910" s="69" t="n">
        <v>1251</v>
      </c>
      <c r="U910" s="101" t="str">
        <f aca="false">IF(F910&lt;=$V$2,"May","")</f>
        <v>May</v>
      </c>
      <c r="V910" s="69" t="n">
        <f aca="false">T910</f>
        <v>1251</v>
      </c>
      <c r="W910" s="102" t="n">
        <f aca="false">K910-V910</f>
        <v>-139</v>
      </c>
      <c r="X910" s="103" t="n">
        <f aca="false">IFERROR(IF(U910="June",(K910/V910-1)),0)</f>
        <v>0</v>
      </c>
      <c r="Y910" s="104" t="str">
        <f aca="false">IF(T910&gt;0,IF(U910="","-",IF(X910&lt;0%,"DEGROWTH","GROWTH")))</f>
        <v>GROWTH</v>
      </c>
      <c r="Z910" s="75" t="n">
        <v>0</v>
      </c>
      <c r="AA910" s="70"/>
      <c r="AB910" s="70" t="s">
        <v>133</v>
      </c>
      <c r="AC910" s="70" t="s">
        <v>131</v>
      </c>
      <c r="AD910" s="3"/>
      <c r="AE910" s="3"/>
      <c r="AF910" s="70" t="s">
        <v>131</v>
      </c>
      <c r="AG910" s="121" t="n">
        <f aca="false">IFERROR(INDEX(Last6M_AvgSales_Ref!$B$2:$B$12659,MATCH(D910,Last6M_AvgSales_Ref!$A$2:$A$12659,0)),"")</f>
        <v>1272.33333333333</v>
      </c>
    </row>
    <row r="911" customFormat="false" ht="14.25" hidden="false" customHeight="true" outlineLevel="0" collapsed="false">
      <c r="A911" s="70" t="s">
        <v>131</v>
      </c>
      <c r="B911" s="72" t="s">
        <v>140</v>
      </c>
      <c r="C911" s="72" t="s">
        <v>2352</v>
      </c>
      <c r="D911" s="72" t="n">
        <v>1000001254</v>
      </c>
      <c r="E911" s="73" t="s">
        <v>2353</v>
      </c>
      <c r="F911" s="74" t="n">
        <v>43493</v>
      </c>
      <c r="G911" s="67" t="str">
        <f aca="false">IF(I911&gt;0,"Targeted Dealer","-")</f>
        <v>Targeted Dealer</v>
      </c>
      <c r="H911" s="67"/>
      <c r="I911" s="68" t="n">
        <v>185</v>
      </c>
      <c r="J911" s="68" t="n">
        <f aca="false">I911/$J$1*($J$1-$E$1)</f>
        <v>185</v>
      </c>
      <c r="K911" s="69" t="n">
        <v>386</v>
      </c>
      <c r="L911" s="69" t="n">
        <f aca="false">I911-K911</f>
        <v>-201</v>
      </c>
      <c r="M911" s="69" t="n">
        <f aca="false">IFERROR((K911/J911%),"-")</f>
        <v>208.648648648649</v>
      </c>
      <c r="N911" s="97" t="n">
        <v>216</v>
      </c>
      <c r="O911" s="98" t="str">
        <f aca="false">IF(F911&lt;=$P$2,"June","")</f>
        <v>June</v>
      </c>
      <c r="P911" s="97" t="n">
        <f aca="false">N911</f>
        <v>216</v>
      </c>
      <c r="Q911" s="99" t="n">
        <f aca="false">K911-P911</f>
        <v>170</v>
      </c>
      <c r="R911" s="98" t="n">
        <f aca="false">IFERROR(IF(O911="May",(K911/P911-1))," ")</f>
        <v>0</v>
      </c>
      <c r="S911" s="100" t="str">
        <f aca="false">IF(N911&gt;0,IF(O911="","-",IF(R911&lt;0%,"DEGROWTH","GROWTH")))</f>
        <v>GROWTH</v>
      </c>
      <c r="T911" s="69" t="n">
        <v>219</v>
      </c>
      <c r="U911" s="101" t="str">
        <f aca="false">IF(F911&lt;=$V$2,"May","")</f>
        <v>May</v>
      </c>
      <c r="V911" s="69" t="n">
        <f aca="false">T911</f>
        <v>219</v>
      </c>
      <c r="W911" s="102" t="n">
        <f aca="false">K911-V911</f>
        <v>167</v>
      </c>
      <c r="X911" s="103" t="n">
        <f aca="false">IFERROR(IF(U911="June",(K911/V911-1)),0)</f>
        <v>0</v>
      </c>
      <c r="Y911" s="104" t="str">
        <f aca="false">IF(T911&gt;0,IF(U911="","-",IF(X911&lt;0%,"DEGROWTH","GROWTH")))</f>
        <v>GROWTH</v>
      </c>
      <c r="Z911" s="75" t="n">
        <v>0</v>
      </c>
      <c r="AA911" s="70"/>
      <c r="AB911" s="70" t="s">
        <v>133</v>
      </c>
      <c r="AC911" s="70" t="s">
        <v>131</v>
      </c>
      <c r="AD911" s="3"/>
      <c r="AE911" s="3"/>
      <c r="AF911" s="70" t="s">
        <v>131</v>
      </c>
      <c r="AG911" s="121" t="n">
        <f aca="false">IFERROR(INDEX(Last6M_AvgSales_Ref!$B$2:$B$12659,MATCH(D911,Last6M_AvgSales_Ref!$A$2:$A$12659,0)),"")</f>
        <v>277.5</v>
      </c>
    </row>
    <row r="912" customFormat="false" ht="14.25" hidden="false" customHeight="true" outlineLevel="0" collapsed="false">
      <c r="A912" s="70" t="s">
        <v>131</v>
      </c>
      <c r="B912" s="72" t="s">
        <v>140</v>
      </c>
      <c r="C912" s="72" t="s">
        <v>2354</v>
      </c>
      <c r="D912" s="72" t="n">
        <v>1000001259</v>
      </c>
      <c r="E912" s="73" t="s">
        <v>1525</v>
      </c>
      <c r="F912" s="74" t="n">
        <v>43494</v>
      </c>
      <c r="G912" s="67" t="str">
        <f aca="false">IF(I912&gt;0,"Targeted Dealer","-")</f>
        <v>Targeted Dealer</v>
      </c>
      <c r="H912" s="67"/>
      <c r="I912" s="68" t="n">
        <v>140</v>
      </c>
      <c r="J912" s="68" t="n">
        <f aca="false">I912/$J$1*($J$1-$E$1)</f>
        <v>140</v>
      </c>
      <c r="K912" s="69" t="n">
        <v>62</v>
      </c>
      <c r="L912" s="69" t="n">
        <f aca="false">I912-K912</f>
        <v>78</v>
      </c>
      <c r="M912" s="69" t="n">
        <f aca="false">IFERROR((K912/J912%),"-")</f>
        <v>44.2857142857143</v>
      </c>
      <c r="N912" s="97" t="n">
        <v>113</v>
      </c>
      <c r="O912" s="98" t="str">
        <f aca="false">IF(F912&lt;=$P$2,"June","")</f>
        <v>June</v>
      </c>
      <c r="P912" s="97" t="n">
        <f aca="false">N912</f>
        <v>113</v>
      </c>
      <c r="Q912" s="99" t="n">
        <f aca="false">K912-P912</f>
        <v>-51</v>
      </c>
      <c r="R912" s="98" t="n">
        <f aca="false">IFERROR(IF(O912="May",(K912/P912-1))," ")</f>
        <v>0</v>
      </c>
      <c r="S912" s="100" t="str">
        <f aca="false">IF(N912&gt;0,IF(O912="","-",IF(R912&lt;0%,"DEGROWTH","GROWTH")))</f>
        <v>GROWTH</v>
      </c>
      <c r="T912" s="69" t="n">
        <v>150</v>
      </c>
      <c r="U912" s="101" t="str">
        <f aca="false">IF(F912&lt;=$V$2,"May","")</f>
        <v>May</v>
      </c>
      <c r="V912" s="69" t="n">
        <f aca="false">T912</f>
        <v>150</v>
      </c>
      <c r="W912" s="102" t="n">
        <f aca="false">K912-V912</f>
        <v>-88</v>
      </c>
      <c r="X912" s="103" t="n">
        <f aca="false">IFERROR(IF(U912="June",(K912/V912-1)),0)</f>
        <v>0</v>
      </c>
      <c r="Y912" s="104" t="str">
        <f aca="false">IF(T912&gt;0,IF(U912="","-",IF(X912&lt;0%,"DEGROWTH","GROWTH")))</f>
        <v>GROWTH</v>
      </c>
      <c r="Z912" s="75" t="n">
        <v>0</v>
      </c>
      <c r="AA912" s="70"/>
      <c r="AB912" s="70" t="s">
        <v>133</v>
      </c>
      <c r="AC912" s="70" t="s">
        <v>131</v>
      </c>
      <c r="AD912" s="3"/>
      <c r="AE912" s="3"/>
      <c r="AF912" s="70" t="s">
        <v>131</v>
      </c>
      <c r="AG912" s="121" t="n">
        <f aca="false">IFERROR(INDEX(Last6M_AvgSales_Ref!$B$2:$B$12659,MATCH(D912,Last6M_AvgSales_Ref!$A$2:$A$12659,0)),"")</f>
        <v>154</v>
      </c>
    </row>
    <row r="913" customFormat="false" ht="14.25" hidden="false" customHeight="true" outlineLevel="0" collapsed="false">
      <c r="A913" s="70" t="s">
        <v>131</v>
      </c>
      <c r="B913" s="72" t="s">
        <v>140</v>
      </c>
      <c r="C913" s="72" t="s">
        <v>2355</v>
      </c>
      <c r="D913" s="72" t="n">
        <v>1000001245</v>
      </c>
      <c r="E913" s="73" t="s">
        <v>2356</v>
      </c>
      <c r="F913" s="74" t="n">
        <v>43652</v>
      </c>
      <c r="G913" s="67" t="str">
        <f aca="false">IF(I913&gt;0,"Targeted Dealer","-")</f>
        <v>Targeted Dealer</v>
      </c>
      <c r="H913" s="67"/>
      <c r="I913" s="68" t="n">
        <v>160</v>
      </c>
      <c r="J913" s="68" t="n">
        <f aca="false">I913/$J$1*($J$1-$E$1)</f>
        <v>160</v>
      </c>
      <c r="K913" s="69" t="n">
        <v>158</v>
      </c>
      <c r="L913" s="69" t="n">
        <f aca="false">I913-K913</f>
        <v>2</v>
      </c>
      <c r="M913" s="69" t="n">
        <f aca="false">IFERROR((K913/J913%),"-")</f>
        <v>98.75</v>
      </c>
      <c r="N913" s="97" t="n">
        <v>72</v>
      </c>
      <c r="O913" s="98" t="str">
        <f aca="false">IF(F913&lt;=$P$2,"June","")</f>
        <v>June</v>
      </c>
      <c r="P913" s="97" t="n">
        <f aca="false">N913</f>
        <v>72</v>
      </c>
      <c r="Q913" s="99" t="n">
        <f aca="false">K913-P913</f>
        <v>86</v>
      </c>
      <c r="R913" s="98" t="n">
        <f aca="false">IFERROR(IF(O913="May",(K913/P913-1))," ")</f>
        <v>0</v>
      </c>
      <c r="S913" s="100" t="str">
        <f aca="false">IF(N913&gt;0,IF(O913="","-",IF(R913&lt;0%,"DEGROWTH","GROWTH")))</f>
        <v>GROWTH</v>
      </c>
      <c r="T913" s="69" t="n">
        <v>159</v>
      </c>
      <c r="U913" s="101" t="str">
        <f aca="false">IF(F913&lt;=$V$2,"May","")</f>
        <v>May</v>
      </c>
      <c r="V913" s="69" t="n">
        <f aca="false">T913</f>
        <v>159</v>
      </c>
      <c r="W913" s="102" t="n">
        <f aca="false">K913-V913</f>
        <v>-1</v>
      </c>
      <c r="X913" s="103" t="n">
        <f aca="false">IFERROR(IF(U913="June",(K913/V913-1)),0)</f>
        <v>0</v>
      </c>
      <c r="Y913" s="104" t="str">
        <f aca="false">IF(T913&gt;0,IF(U913="","-",IF(X913&lt;0%,"DEGROWTH","GROWTH")))</f>
        <v>GROWTH</v>
      </c>
      <c r="Z913" s="75" t="n">
        <v>0</v>
      </c>
      <c r="AA913" s="70"/>
      <c r="AB913" s="70" t="s">
        <v>133</v>
      </c>
      <c r="AC913" s="70" t="s">
        <v>131</v>
      </c>
      <c r="AD913" s="3"/>
      <c r="AE913" s="3"/>
      <c r="AF913" s="70" t="s">
        <v>131</v>
      </c>
      <c r="AG913" s="121" t="n">
        <f aca="false">IFERROR(INDEX(Last6M_AvgSales_Ref!$B$2:$B$12659,MATCH(D913,Last6M_AvgSales_Ref!$A$2:$A$12659,0)),"")</f>
        <v>245</v>
      </c>
    </row>
    <row r="914" customFormat="false" ht="14.25" hidden="false" customHeight="true" outlineLevel="0" collapsed="false">
      <c r="A914" s="70" t="s">
        <v>131</v>
      </c>
      <c r="B914" s="72" t="s">
        <v>140</v>
      </c>
      <c r="C914" s="72" t="s">
        <v>2357</v>
      </c>
      <c r="D914" s="72" t="n">
        <v>1000001264</v>
      </c>
      <c r="E914" s="73" t="s">
        <v>2358</v>
      </c>
      <c r="F914" s="74" t="n">
        <v>43975</v>
      </c>
      <c r="G914" s="67" t="str">
        <f aca="false">IF(I914&gt;0,"Targeted Dealer","-")</f>
        <v>Targeted Dealer</v>
      </c>
      <c r="H914" s="67"/>
      <c r="I914" s="68" t="n">
        <v>2035</v>
      </c>
      <c r="J914" s="68" t="n">
        <f aca="false">I914/$J$1*($J$1-$E$1)</f>
        <v>2035</v>
      </c>
      <c r="K914" s="69" t="n">
        <v>1140</v>
      </c>
      <c r="L914" s="69" t="n">
        <f aca="false">I914-K914</f>
        <v>895</v>
      </c>
      <c r="M914" s="69" t="n">
        <f aca="false">IFERROR((K914/J914%),"-")</f>
        <v>56.019656019656</v>
      </c>
      <c r="N914" s="97" t="n">
        <v>815</v>
      </c>
      <c r="O914" s="98" t="str">
        <f aca="false">IF(F914&lt;=$P$2,"June","")</f>
        <v>June</v>
      </c>
      <c r="P914" s="97" t="n">
        <f aca="false">N914</f>
        <v>815</v>
      </c>
      <c r="Q914" s="99" t="n">
        <f aca="false">K914-P914</f>
        <v>325</v>
      </c>
      <c r="R914" s="98" t="n">
        <f aca="false">IFERROR(IF(O914="May",(K914/P914-1))," ")</f>
        <v>0</v>
      </c>
      <c r="S914" s="100" t="str">
        <f aca="false">IF(N914&gt;0,IF(O914="","-",IF(R914&lt;0%,"DEGROWTH","GROWTH")))</f>
        <v>GROWTH</v>
      </c>
      <c r="T914" s="69" t="n">
        <v>2042</v>
      </c>
      <c r="U914" s="101" t="str">
        <f aca="false">IF(F914&lt;=$V$2,"May","")</f>
        <v>May</v>
      </c>
      <c r="V914" s="69" t="n">
        <f aca="false">T914</f>
        <v>2042</v>
      </c>
      <c r="W914" s="102" t="n">
        <f aca="false">K914-V914</f>
        <v>-902</v>
      </c>
      <c r="X914" s="103" t="n">
        <f aca="false">IFERROR(IF(U914="June",(K914/V914-1)),0)</f>
        <v>0</v>
      </c>
      <c r="Y914" s="104" t="str">
        <f aca="false">IF(T914&gt;0,IF(U914="","-",IF(X914&lt;0%,"DEGROWTH","GROWTH")))</f>
        <v>GROWTH</v>
      </c>
      <c r="Z914" s="75" t="n">
        <v>0</v>
      </c>
      <c r="AA914" s="70"/>
      <c r="AB914" s="70" t="s">
        <v>133</v>
      </c>
      <c r="AC914" s="70" t="s">
        <v>131</v>
      </c>
      <c r="AD914" s="3"/>
      <c r="AE914" s="3"/>
      <c r="AF914" s="70" t="s">
        <v>131</v>
      </c>
      <c r="AG914" s="121" t="n">
        <f aca="false">IFERROR(INDEX(Last6M_AvgSales_Ref!$B$2:$B$12659,MATCH(D914,Last6M_AvgSales_Ref!$A$2:$A$12659,0)),"")</f>
        <v>2059.16666666667</v>
      </c>
    </row>
    <row r="915" customFormat="false" ht="14.25" hidden="false" customHeight="true" outlineLevel="0" collapsed="false">
      <c r="A915" s="70" t="s">
        <v>131</v>
      </c>
      <c r="B915" s="72" t="s">
        <v>140</v>
      </c>
      <c r="C915" s="72" t="s">
        <v>2359</v>
      </c>
      <c r="D915" s="72" t="n">
        <v>1000001257</v>
      </c>
      <c r="E915" s="73" t="s">
        <v>2360</v>
      </c>
      <c r="F915" s="74" t="n">
        <v>44136</v>
      </c>
      <c r="G915" s="67" t="str">
        <f aca="false">IF(I915&gt;0,"Targeted Dealer","-")</f>
        <v>Targeted Dealer</v>
      </c>
      <c r="H915" s="67"/>
      <c r="I915" s="68" t="n">
        <v>30</v>
      </c>
      <c r="J915" s="68" t="n">
        <f aca="false">I915/$J$1*($J$1-$E$1)</f>
        <v>30</v>
      </c>
      <c r="K915" s="69" t="n">
        <v>36</v>
      </c>
      <c r="L915" s="69" t="n">
        <f aca="false">I915-K915</f>
        <v>-6</v>
      </c>
      <c r="M915" s="69" t="n">
        <f aca="false">IFERROR((K915/J915%),"-")</f>
        <v>120</v>
      </c>
      <c r="N915" s="97" t="n">
        <v>0</v>
      </c>
      <c r="O915" s="98" t="str">
        <f aca="false">IF(F915&lt;=$P$2,"June","")</f>
        <v>June</v>
      </c>
      <c r="P915" s="97" t="n">
        <f aca="false">N915</f>
        <v>0</v>
      </c>
      <c r="Q915" s="99" t="n">
        <f aca="false">K915-P915</f>
        <v>36</v>
      </c>
      <c r="R915" s="98" t="n">
        <f aca="false">IFERROR(IF(O915="May",(K915/P915-1))," ")</f>
        <v>0</v>
      </c>
      <c r="S915" s="105" t="b">
        <f aca="false">IF(N915&gt;0,IF(O915="","-",IF(R915&lt;0%,"DEGROWTH","GROWTH")))</f>
        <v>0</v>
      </c>
      <c r="T915" s="69" t="n">
        <v>24</v>
      </c>
      <c r="U915" s="101" t="str">
        <f aca="false">IF(F915&lt;=$V$2,"May","")</f>
        <v>May</v>
      </c>
      <c r="V915" s="69" t="n">
        <f aca="false">T915</f>
        <v>24</v>
      </c>
      <c r="W915" s="102" t="n">
        <f aca="false">K915-V915</f>
        <v>12</v>
      </c>
      <c r="X915" s="103" t="n">
        <f aca="false">IFERROR(IF(U915="June",(K915/V915-1)),0)</f>
        <v>0</v>
      </c>
      <c r="Y915" s="104" t="str">
        <f aca="false">IF(T915&gt;0,IF(U915="","-",IF(X915&lt;0%,"DEGROWTH","GROWTH")))</f>
        <v>GROWTH</v>
      </c>
      <c r="Z915" s="75" t="n">
        <v>0</v>
      </c>
      <c r="AA915" s="70"/>
      <c r="AB915" s="70" t="s">
        <v>133</v>
      </c>
      <c r="AC915" s="70" t="s">
        <v>131</v>
      </c>
      <c r="AD915" s="3"/>
      <c r="AE915" s="3"/>
      <c r="AF915" s="70" t="s">
        <v>131</v>
      </c>
      <c r="AG915" s="121" t="n">
        <f aca="false">IFERROR(INDEX(Last6M_AvgSales_Ref!$B$2:$B$12659,MATCH(D915,Last6M_AvgSales_Ref!$A$2:$A$12659,0)),"")</f>
        <v>6</v>
      </c>
    </row>
    <row r="916" customFormat="false" ht="14.25" hidden="false" customHeight="true" outlineLevel="0" collapsed="false">
      <c r="A916" s="70" t="s">
        <v>131</v>
      </c>
      <c r="B916" s="72" t="s">
        <v>140</v>
      </c>
      <c r="C916" s="72" t="s">
        <v>2361</v>
      </c>
      <c r="D916" s="72" t="n">
        <v>1000001265</v>
      </c>
      <c r="E916" s="73" t="s">
        <v>2362</v>
      </c>
      <c r="F916" s="74" t="n">
        <v>44188</v>
      </c>
      <c r="G916" s="67" t="str">
        <f aca="false">IF(I916&gt;0,"Targeted Dealer","-")</f>
        <v>Targeted Dealer</v>
      </c>
      <c r="H916" s="67"/>
      <c r="I916" s="68" t="n">
        <v>1220</v>
      </c>
      <c r="J916" s="68" t="n">
        <f aca="false">I916/$J$1*($J$1-$E$1)</f>
        <v>1220</v>
      </c>
      <c r="K916" s="69" t="n">
        <v>1140</v>
      </c>
      <c r="L916" s="69" t="n">
        <f aca="false">I916-K916</f>
        <v>80</v>
      </c>
      <c r="M916" s="69" t="n">
        <f aca="false">IFERROR((K916/J916%),"-")</f>
        <v>93.4426229508197</v>
      </c>
      <c r="N916" s="97" t="n">
        <v>660</v>
      </c>
      <c r="O916" s="98" t="str">
        <f aca="false">IF(F916&lt;=$P$2,"June","")</f>
        <v>June</v>
      </c>
      <c r="P916" s="97" t="n">
        <f aca="false">N916</f>
        <v>660</v>
      </c>
      <c r="Q916" s="99" t="n">
        <f aca="false">K916-P916</f>
        <v>480</v>
      </c>
      <c r="R916" s="98" t="n">
        <f aca="false">IFERROR(IF(O916="May",(K916/P916-1))," ")</f>
        <v>0</v>
      </c>
      <c r="S916" s="100" t="str">
        <f aca="false">IF(N916&gt;0,IF(O916="","-",IF(R916&lt;0%,"DEGROWTH","GROWTH")))</f>
        <v>GROWTH</v>
      </c>
      <c r="T916" s="69" t="n">
        <v>1215</v>
      </c>
      <c r="U916" s="101" t="str">
        <f aca="false">IF(F916&lt;=$V$2,"May","")</f>
        <v>May</v>
      </c>
      <c r="V916" s="69" t="n">
        <f aca="false">T916</f>
        <v>1215</v>
      </c>
      <c r="W916" s="102" t="n">
        <f aca="false">K916-V916</f>
        <v>-75</v>
      </c>
      <c r="X916" s="103" t="n">
        <f aca="false">IFERROR(IF(U916="June",(K916/V916-1)),0)</f>
        <v>0</v>
      </c>
      <c r="Y916" s="104" t="str">
        <f aca="false">IF(T916&gt;0,IF(U916="","-",IF(X916&lt;0%,"DEGROWTH","GROWTH")))</f>
        <v>GROWTH</v>
      </c>
      <c r="Z916" s="75" t="n">
        <v>0</v>
      </c>
      <c r="AA916" s="70"/>
      <c r="AB916" s="70" t="s">
        <v>133</v>
      </c>
      <c r="AC916" s="70" t="s">
        <v>131</v>
      </c>
      <c r="AD916" s="3"/>
      <c r="AE916" s="3"/>
      <c r="AF916" s="70" t="s">
        <v>131</v>
      </c>
      <c r="AG916" s="121" t="n">
        <f aca="false">IFERROR(INDEX(Last6M_AvgSales_Ref!$B$2:$B$12659,MATCH(D916,Last6M_AvgSales_Ref!$A$2:$A$12659,0)),"")</f>
        <v>1332.91666666667</v>
      </c>
    </row>
    <row r="917" customFormat="false" ht="14.25" hidden="false" customHeight="true" outlineLevel="0" collapsed="false">
      <c r="A917" s="70" t="s">
        <v>131</v>
      </c>
      <c r="B917" s="72" t="s">
        <v>140</v>
      </c>
      <c r="C917" s="72" t="s">
        <v>2363</v>
      </c>
      <c r="D917" s="72" t="n">
        <v>1000001241</v>
      </c>
      <c r="E917" s="73" t="s">
        <v>2364</v>
      </c>
      <c r="F917" s="74" t="n">
        <v>44194</v>
      </c>
      <c r="G917" s="67" t="str">
        <f aca="false">IF(I917&gt;0,"Targeted Dealer","-")</f>
        <v>Targeted Dealer</v>
      </c>
      <c r="H917" s="67"/>
      <c r="I917" s="68" t="n">
        <v>135</v>
      </c>
      <c r="J917" s="68" t="n">
        <f aca="false">I917/$J$1*($J$1-$E$1)</f>
        <v>135</v>
      </c>
      <c r="K917" s="69" t="n">
        <v>125</v>
      </c>
      <c r="L917" s="69" t="n">
        <f aca="false">I917-K917</f>
        <v>10</v>
      </c>
      <c r="M917" s="69" t="n">
        <f aca="false">IFERROR((K917/J917%),"-")</f>
        <v>92.5925925925926</v>
      </c>
      <c r="N917" s="97" t="n">
        <v>125</v>
      </c>
      <c r="O917" s="98" t="str">
        <f aca="false">IF(F917&lt;=$P$2,"June","")</f>
        <v>June</v>
      </c>
      <c r="P917" s="97" t="n">
        <f aca="false">N917</f>
        <v>125</v>
      </c>
      <c r="Q917" s="99" t="n">
        <f aca="false">K917-P917</f>
        <v>0</v>
      </c>
      <c r="R917" s="98" t="n">
        <f aca="false">IFERROR(IF(O917="May",(K917/P917-1))," ")</f>
        <v>0</v>
      </c>
      <c r="S917" s="100" t="str">
        <f aca="false">IF(N917&gt;0,IF(O917="","-",IF(R917&lt;0%,"DEGROWTH","GROWTH")))</f>
        <v>GROWTH</v>
      </c>
      <c r="T917" s="69" t="n">
        <v>146</v>
      </c>
      <c r="U917" s="101" t="str">
        <f aca="false">IF(F917&lt;=$V$2,"May","")</f>
        <v>May</v>
      </c>
      <c r="V917" s="69" t="n">
        <f aca="false">T917</f>
        <v>146</v>
      </c>
      <c r="W917" s="102" t="n">
        <f aca="false">K917-V917</f>
        <v>-21</v>
      </c>
      <c r="X917" s="103" t="n">
        <f aca="false">IFERROR(IF(U917="June",(K917/V917-1)),0)</f>
        <v>0</v>
      </c>
      <c r="Y917" s="104" t="str">
        <f aca="false">IF(T917&gt;0,IF(U917="","-",IF(X917&lt;0%,"DEGROWTH","GROWTH")))</f>
        <v>GROWTH</v>
      </c>
      <c r="Z917" s="75" t="n">
        <v>0</v>
      </c>
      <c r="AA917" s="70"/>
      <c r="AB917" s="70" t="s">
        <v>133</v>
      </c>
      <c r="AC917" s="70" t="s">
        <v>131</v>
      </c>
      <c r="AD917" s="3"/>
      <c r="AE917" s="3"/>
      <c r="AF917" s="70" t="s">
        <v>131</v>
      </c>
      <c r="AG917" s="121" t="n">
        <f aca="false">IFERROR(INDEX(Last6M_AvgSales_Ref!$B$2:$B$12659,MATCH(D917,Last6M_AvgSales_Ref!$A$2:$A$12659,0)),"")</f>
        <v>155.333333333333</v>
      </c>
    </row>
    <row r="918" customFormat="false" ht="14.25" hidden="false" customHeight="true" outlineLevel="0" collapsed="false">
      <c r="A918" s="70" t="s">
        <v>131</v>
      </c>
      <c r="B918" s="72" t="s">
        <v>140</v>
      </c>
      <c r="C918" s="72" t="s">
        <v>2365</v>
      </c>
      <c r="D918" s="72" t="n">
        <v>1000001239</v>
      </c>
      <c r="E918" s="73" t="s">
        <v>2366</v>
      </c>
      <c r="F918" s="74" t="n">
        <v>44201</v>
      </c>
      <c r="G918" s="67" t="str">
        <f aca="false">IF(I918&gt;0,"Targeted Dealer","-")</f>
        <v>Targeted Dealer</v>
      </c>
      <c r="H918" s="67"/>
      <c r="I918" s="68" t="n">
        <v>180</v>
      </c>
      <c r="J918" s="68" t="n">
        <f aca="false">I918/$J$1*($J$1-$E$1)</f>
        <v>180</v>
      </c>
      <c r="K918" s="69" t="n">
        <v>50</v>
      </c>
      <c r="L918" s="69" t="n">
        <f aca="false">I918-K918</f>
        <v>130</v>
      </c>
      <c r="M918" s="69" t="n">
        <f aca="false">IFERROR((K918/J918%),"-")</f>
        <v>27.7777777777778</v>
      </c>
      <c r="N918" s="97" t="n">
        <v>50</v>
      </c>
      <c r="O918" s="98" t="str">
        <f aca="false">IF(F918&lt;=$P$2,"June","")</f>
        <v>June</v>
      </c>
      <c r="P918" s="97" t="n">
        <f aca="false">N918</f>
        <v>50</v>
      </c>
      <c r="Q918" s="99" t="n">
        <f aca="false">K918-P918</f>
        <v>0</v>
      </c>
      <c r="R918" s="98" t="n">
        <f aca="false">IFERROR(IF(O918="May",(K918/P918-1))," ")</f>
        <v>0</v>
      </c>
      <c r="S918" s="100" t="str">
        <f aca="false">IF(N918&gt;0,IF(O918="","-",IF(R918&lt;0%,"DEGROWTH","GROWTH")))</f>
        <v>GROWTH</v>
      </c>
      <c r="T918" s="69" t="n">
        <v>175</v>
      </c>
      <c r="U918" s="101" t="str">
        <f aca="false">IF(F918&lt;=$V$2,"May","")</f>
        <v>May</v>
      </c>
      <c r="V918" s="69" t="n">
        <f aca="false">T918</f>
        <v>175</v>
      </c>
      <c r="W918" s="102" t="n">
        <f aca="false">K918-V918</f>
        <v>-125</v>
      </c>
      <c r="X918" s="103" t="n">
        <f aca="false">IFERROR(IF(U918="June",(K918/V918-1)),0)</f>
        <v>0</v>
      </c>
      <c r="Y918" s="104" t="str">
        <f aca="false">IF(T918&gt;0,IF(U918="","-",IF(X918&lt;0%,"DEGROWTH","GROWTH")))</f>
        <v>GROWTH</v>
      </c>
      <c r="Z918" s="75" t="n">
        <v>0</v>
      </c>
      <c r="AA918" s="70"/>
      <c r="AB918" s="70" t="s">
        <v>133</v>
      </c>
      <c r="AC918" s="70" t="s">
        <v>131</v>
      </c>
      <c r="AD918" s="3"/>
      <c r="AE918" s="3"/>
      <c r="AF918" s="70" t="s">
        <v>131</v>
      </c>
      <c r="AG918" s="121" t="n">
        <f aca="false">IFERROR(INDEX(Last6M_AvgSales_Ref!$B$2:$B$12659,MATCH(D918,Last6M_AvgSales_Ref!$A$2:$A$12659,0)),"")</f>
        <v>180</v>
      </c>
    </row>
    <row r="919" customFormat="false" ht="14.25" hidden="false" customHeight="true" outlineLevel="0" collapsed="false">
      <c r="A919" s="70" t="s">
        <v>131</v>
      </c>
      <c r="B919" s="72" t="s">
        <v>140</v>
      </c>
      <c r="C919" s="72" t="s">
        <v>2367</v>
      </c>
      <c r="D919" s="72" t="n">
        <v>1000001261</v>
      </c>
      <c r="E919" s="73" t="s">
        <v>2368</v>
      </c>
      <c r="F919" s="74" t="n">
        <v>44264</v>
      </c>
      <c r="G919" s="67" t="str">
        <f aca="false">IF(I919&gt;0,"Targeted Dealer","-")</f>
        <v>Targeted Dealer</v>
      </c>
      <c r="H919" s="67"/>
      <c r="I919" s="68" t="n">
        <v>35</v>
      </c>
      <c r="J919" s="68" t="n">
        <f aca="false">I919/$J$1*($J$1-$E$1)</f>
        <v>35</v>
      </c>
      <c r="K919" s="69" t="n">
        <v>48</v>
      </c>
      <c r="L919" s="69" t="n">
        <f aca="false">I919-K919</f>
        <v>-13</v>
      </c>
      <c r="M919" s="69" t="n">
        <f aca="false">IFERROR((K919/J919%),"-")</f>
        <v>137.142857142857</v>
      </c>
      <c r="N919" s="97" t="n">
        <v>24</v>
      </c>
      <c r="O919" s="98" t="str">
        <f aca="false">IF(F919&lt;=$P$2,"June","")</f>
        <v>June</v>
      </c>
      <c r="P919" s="97" t="n">
        <f aca="false">N919</f>
        <v>24</v>
      </c>
      <c r="Q919" s="99" t="n">
        <f aca="false">K919-P919</f>
        <v>24</v>
      </c>
      <c r="R919" s="98" t="n">
        <f aca="false">IFERROR(IF(O919="May",(K919/P919-1))," ")</f>
        <v>0</v>
      </c>
      <c r="S919" s="100" t="str">
        <f aca="false">IF(N919&gt;0,IF(O919="","-",IF(R919&lt;0%,"DEGROWTH","GROWTH")))</f>
        <v>GROWTH</v>
      </c>
      <c r="T919" s="69" t="n">
        <v>24</v>
      </c>
      <c r="U919" s="101" t="str">
        <f aca="false">IF(F919&lt;=$V$2,"May","")</f>
        <v>May</v>
      </c>
      <c r="V919" s="69" t="n">
        <f aca="false">T919</f>
        <v>24</v>
      </c>
      <c r="W919" s="102" t="n">
        <f aca="false">K919-V919</f>
        <v>24</v>
      </c>
      <c r="X919" s="103" t="n">
        <f aca="false">IFERROR(IF(U919="June",(K919/V919-1)),0)</f>
        <v>0</v>
      </c>
      <c r="Y919" s="104" t="str">
        <f aca="false">IF(T919&gt;0,IF(U919="","-",IF(X919&lt;0%,"DEGROWTH","GROWTH")))</f>
        <v>GROWTH</v>
      </c>
      <c r="Z919" s="75" t="n">
        <v>0</v>
      </c>
      <c r="AA919" s="70"/>
      <c r="AB919" s="70" t="s">
        <v>133</v>
      </c>
      <c r="AC919" s="70" t="s">
        <v>131</v>
      </c>
      <c r="AD919" s="3"/>
      <c r="AE919" s="3"/>
      <c r="AF919" s="70" t="s">
        <v>131</v>
      </c>
      <c r="AG919" s="121" t="n">
        <f aca="false">IFERROR(INDEX(Last6M_AvgSales_Ref!$B$2:$B$12659,MATCH(D919,Last6M_AvgSales_Ref!$A$2:$A$12659,0)),"")</f>
        <v>28</v>
      </c>
    </row>
    <row r="920" customFormat="false" ht="14.25" hidden="false" customHeight="true" outlineLevel="0" collapsed="false">
      <c r="A920" s="70" t="s">
        <v>131</v>
      </c>
      <c r="B920" s="72" t="s">
        <v>140</v>
      </c>
      <c r="C920" s="72" t="s">
        <v>2369</v>
      </c>
      <c r="D920" s="72" t="n">
        <v>1000001250</v>
      </c>
      <c r="E920" s="73" t="s">
        <v>2370</v>
      </c>
      <c r="F920" s="74" t="n">
        <v>44267</v>
      </c>
      <c r="G920" s="67" t="str">
        <f aca="false">IF(I920&gt;0,"Targeted Dealer","-")</f>
        <v>Targeted Dealer</v>
      </c>
      <c r="H920" s="67"/>
      <c r="I920" s="68" t="n">
        <v>45</v>
      </c>
      <c r="J920" s="68" t="n">
        <f aca="false">I920/$J$1*($J$1-$E$1)</f>
        <v>45</v>
      </c>
      <c r="K920" s="69" t="n">
        <v>100</v>
      </c>
      <c r="L920" s="69" t="n">
        <f aca="false">I920-K920</f>
        <v>-55</v>
      </c>
      <c r="M920" s="69" t="n">
        <f aca="false">IFERROR((K920/J920%),"-")</f>
        <v>222.222222222222</v>
      </c>
      <c r="N920" s="97" t="n">
        <v>50</v>
      </c>
      <c r="O920" s="98" t="str">
        <f aca="false">IF(F920&lt;=$P$2,"June","")</f>
        <v>June</v>
      </c>
      <c r="P920" s="97" t="n">
        <f aca="false">N920</f>
        <v>50</v>
      </c>
      <c r="Q920" s="99" t="n">
        <f aca="false">K920-P920</f>
        <v>50</v>
      </c>
      <c r="R920" s="98" t="n">
        <f aca="false">IFERROR(IF(O920="May",(K920/P920-1))," ")</f>
        <v>0</v>
      </c>
      <c r="S920" s="100" t="str">
        <f aca="false">IF(N920&gt;0,IF(O920="","-",IF(R920&lt;0%,"DEGROWTH","GROWTH")))</f>
        <v>GROWTH</v>
      </c>
      <c r="T920" s="69" t="n">
        <v>50</v>
      </c>
      <c r="U920" s="101" t="str">
        <f aca="false">IF(F920&lt;=$V$2,"May","")</f>
        <v>May</v>
      </c>
      <c r="V920" s="69" t="n">
        <f aca="false">T920</f>
        <v>50</v>
      </c>
      <c r="W920" s="102" t="n">
        <f aca="false">K920-V920</f>
        <v>50</v>
      </c>
      <c r="X920" s="103" t="n">
        <f aca="false">IFERROR(IF(U920="June",(K920/V920-1)),0)</f>
        <v>0</v>
      </c>
      <c r="Y920" s="104" t="str">
        <f aca="false">IF(T920&gt;0,IF(U920="","-",IF(X920&lt;0%,"DEGROWTH","GROWTH")))</f>
        <v>GROWTH</v>
      </c>
      <c r="Z920" s="75" t="n">
        <v>0</v>
      </c>
      <c r="AA920" s="70"/>
      <c r="AB920" s="70" t="s">
        <v>133</v>
      </c>
      <c r="AC920" s="70" t="s">
        <v>131</v>
      </c>
      <c r="AD920" s="3"/>
      <c r="AE920" s="3"/>
      <c r="AF920" s="70" t="s">
        <v>131</v>
      </c>
      <c r="AG920" s="121" t="n">
        <f aca="false">IFERROR(INDEX(Last6M_AvgSales_Ref!$B$2:$B$12659,MATCH(D920,Last6M_AvgSales_Ref!$A$2:$A$12659,0)),"")</f>
        <v>106.166666666667</v>
      </c>
    </row>
    <row r="921" customFormat="false" ht="14.25" hidden="false" customHeight="true" outlineLevel="0" collapsed="false">
      <c r="A921" s="70" t="s">
        <v>131</v>
      </c>
      <c r="B921" s="72" t="s">
        <v>140</v>
      </c>
      <c r="C921" s="73" t="s">
        <v>2371</v>
      </c>
      <c r="D921" s="72" t="n">
        <v>1000002045</v>
      </c>
      <c r="E921" s="73" t="s">
        <v>2372</v>
      </c>
      <c r="F921" s="74" t="n">
        <v>44501</v>
      </c>
      <c r="G921" s="67" t="str">
        <f aca="false">IF(I921&gt;0,"Targeted Dealer","-")</f>
        <v>Targeted Dealer</v>
      </c>
      <c r="H921" s="67"/>
      <c r="I921" s="68" t="n">
        <v>390</v>
      </c>
      <c r="J921" s="68" t="n">
        <f aca="false">I921/$J$1*($J$1-$E$1)</f>
        <v>390</v>
      </c>
      <c r="K921" s="69" t="n">
        <v>524</v>
      </c>
      <c r="L921" s="69" t="n">
        <f aca="false">I921-K921</f>
        <v>-134</v>
      </c>
      <c r="M921" s="69" t="n">
        <f aca="false">IFERROR((K921/J921%),"-")</f>
        <v>134.358974358974</v>
      </c>
      <c r="N921" s="97" t="n">
        <v>336</v>
      </c>
      <c r="O921" s="98" t="str">
        <f aca="false">IF(F921&lt;=$P$2,"June","")</f>
        <v>June</v>
      </c>
      <c r="P921" s="97" t="n">
        <f aca="false">N921</f>
        <v>336</v>
      </c>
      <c r="Q921" s="99" t="n">
        <f aca="false">K921-P921</f>
        <v>188</v>
      </c>
      <c r="R921" s="98" t="n">
        <f aca="false">IFERROR(IF(O921="May",(K921/P921-1))," ")</f>
        <v>0</v>
      </c>
      <c r="S921" s="100" t="str">
        <f aca="false">IF(N921&gt;0,IF(O921="","-",IF(R921&lt;0%,"DEGROWTH","GROWTH")))</f>
        <v>GROWTH</v>
      </c>
      <c r="T921" s="69" t="n">
        <v>418</v>
      </c>
      <c r="U921" s="101" t="str">
        <f aca="false">IF(F921&lt;=$V$2,"May","")</f>
        <v>May</v>
      </c>
      <c r="V921" s="69" t="n">
        <f aca="false">T921</f>
        <v>418</v>
      </c>
      <c r="W921" s="102" t="n">
        <f aca="false">K921-V921</f>
        <v>106</v>
      </c>
      <c r="X921" s="103" t="n">
        <f aca="false">IFERROR(IF(U921="June",(K921/V921-1)),0)</f>
        <v>0</v>
      </c>
      <c r="Y921" s="104" t="str">
        <f aca="false">IF(T921&gt;0,IF(U921="","-",IF(X921&lt;0%,"DEGROWTH","GROWTH")))</f>
        <v>GROWTH</v>
      </c>
      <c r="Z921" s="75" t="n">
        <v>0</v>
      </c>
      <c r="AA921" s="70"/>
      <c r="AB921" s="70" t="s">
        <v>133</v>
      </c>
      <c r="AC921" s="70" t="s">
        <v>131</v>
      </c>
      <c r="AD921" s="3"/>
      <c r="AE921" s="3"/>
      <c r="AF921" s="70" t="s">
        <v>131</v>
      </c>
      <c r="AG921" s="121" t="n">
        <f aca="false">IFERROR(INDEX(Last6M_AvgSales_Ref!$B$2:$B$12659,MATCH(D921,Last6M_AvgSales_Ref!$A$2:$A$12659,0)),"")</f>
        <v>583.666666666667</v>
      </c>
    </row>
    <row r="922" customFormat="false" ht="14.25" hidden="false" customHeight="true" outlineLevel="0" collapsed="false">
      <c r="A922" s="70" t="s">
        <v>131</v>
      </c>
      <c r="B922" s="72" t="s">
        <v>140</v>
      </c>
      <c r="C922" s="72" t="s">
        <v>2373</v>
      </c>
      <c r="D922" s="72" t="n">
        <v>1000002982</v>
      </c>
      <c r="E922" s="73" t="s">
        <v>2374</v>
      </c>
      <c r="F922" s="74" t="n">
        <v>44830</v>
      </c>
      <c r="G922" s="67" t="str">
        <f aca="false">IF(I922&gt;0,"Targeted Dealer","-")</f>
        <v>Targeted Dealer</v>
      </c>
      <c r="H922" s="67"/>
      <c r="I922" s="68" t="n">
        <v>115</v>
      </c>
      <c r="J922" s="68" t="n">
        <f aca="false">I922/$J$1*($J$1-$E$1)</f>
        <v>115</v>
      </c>
      <c r="K922" s="69" t="n">
        <v>100</v>
      </c>
      <c r="L922" s="69" t="n">
        <f aca="false">I922-K922</f>
        <v>15</v>
      </c>
      <c r="M922" s="69" t="n">
        <f aca="false">IFERROR((K922/J922%),"-")</f>
        <v>86.9565217391304</v>
      </c>
      <c r="N922" s="97" t="n">
        <v>75</v>
      </c>
      <c r="O922" s="98" t="str">
        <f aca="false">IF(F922&lt;=$P$2,"June","")</f>
        <v>June</v>
      </c>
      <c r="P922" s="97" t="n">
        <f aca="false">N922</f>
        <v>75</v>
      </c>
      <c r="Q922" s="99" t="n">
        <f aca="false">K922-P922</f>
        <v>25</v>
      </c>
      <c r="R922" s="98" t="n">
        <f aca="false">IFERROR(IF(O922="May",(K922/P922-1))," ")</f>
        <v>0</v>
      </c>
      <c r="S922" s="100" t="str">
        <f aca="false">IF(N922&gt;0,IF(O922="","-",IF(R922&lt;0%,"DEGROWTH","GROWTH")))</f>
        <v>GROWTH</v>
      </c>
      <c r="T922" s="69" t="n">
        <v>125</v>
      </c>
      <c r="U922" s="101" t="str">
        <f aca="false">IF(F922&lt;=$V$2,"May","")</f>
        <v>May</v>
      </c>
      <c r="V922" s="69" t="n">
        <f aca="false">T922</f>
        <v>125</v>
      </c>
      <c r="W922" s="102" t="n">
        <f aca="false">K922-V922</f>
        <v>-25</v>
      </c>
      <c r="X922" s="103" t="n">
        <f aca="false">IFERROR(IF(U922="June",(K922/V922-1)),0)</f>
        <v>0</v>
      </c>
      <c r="Y922" s="104" t="str">
        <f aca="false">IF(T922&gt;0,IF(U922="","-",IF(X922&lt;0%,"DEGROWTH","GROWTH")))</f>
        <v>GROWTH</v>
      </c>
      <c r="Z922" s="75" t="n">
        <v>0</v>
      </c>
      <c r="AA922" s="70"/>
      <c r="AB922" s="70" t="s">
        <v>133</v>
      </c>
      <c r="AC922" s="70" t="s">
        <v>131</v>
      </c>
      <c r="AD922" s="3"/>
      <c r="AE922" s="3"/>
      <c r="AF922" s="70" t="s">
        <v>131</v>
      </c>
      <c r="AG922" s="121" t="n">
        <f aca="false">IFERROR(INDEX(Last6M_AvgSales_Ref!$B$2:$B$12659,MATCH(D922,Last6M_AvgSales_Ref!$A$2:$A$12659,0)),"")</f>
        <v>165.666666666667</v>
      </c>
    </row>
    <row r="923" customFormat="false" ht="14.25" hidden="false" customHeight="true" outlineLevel="0" collapsed="false">
      <c r="A923" s="70" t="s">
        <v>131</v>
      </c>
      <c r="B923" s="72" t="s">
        <v>140</v>
      </c>
      <c r="C923" s="72" t="s">
        <v>2375</v>
      </c>
      <c r="D923" s="72" t="n">
        <v>1000003247</v>
      </c>
      <c r="E923" s="73" t="s">
        <v>2376</v>
      </c>
      <c r="F923" s="74" t="n">
        <v>44942</v>
      </c>
      <c r="G923" s="67" t="str">
        <f aca="false">IF(I923&gt;0,"Targeted Dealer","-")</f>
        <v>Targeted Dealer</v>
      </c>
      <c r="H923" s="67"/>
      <c r="I923" s="68" t="n">
        <v>15</v>
      </c>
      <c r="J923" s="68" t="n">
        <f aca="false">I923/$J$1*($J$1-$E$1)</f>
        <v>15</v>
      </c>
      <c r="K923" s="69" t="n">
        <v>125</v>
      </c>
      <c r="L923" s="69" t="n">
        <f aca="false">I923-K923</f>
        <v>-110</v>
      </c>
      <c r="M923" s="69" t="n">
        <f aca="false">IFERROR((K923/J923%),"-")</f>
        <v>833.333333333333</v>
      </c>
      <c r="N923" s="97" t="n">
        <v>100</v>
      </c>
      <c r="O923" s="98" t="str">
        <f aca="false">IF(F923&lt;=$P$2,"June","")</f>
        <v>June</v>
      </c>
      <c r="P923" s="97" t="n">
        <f aca="false">N923</f>
        <v>100</v>
      </c>
      <c r="Q923" s="99" t="n">
        <f aca="false">K923-P923</f>
        <v>25</v>
      </c>
      <c r="R923" s="98" t="n">
        <f aca="false">IFERROR(IF(O923="May",(K923/P923-1))," ")</f>
        <v>0</v>
      </c>
      <c r="S923" s="100" t="str">
        <f aca="false">IF(N923&gt;0,IF(O923="","-",IF(R923&lt;0%,"DEGROWTH","GROWTH")))</f>
        <v>GROWTH</v>
      </c>
      <c r="T923" s="69" t="n">
        <v>10</v>
      </c>
      <c r="U923" s="101" t="str">
        <f aca="false">IF(F923&lt;=$V$2,"May","")</f>
        <v>May</v>
      </c>
      <c r="V923" s="69" t="n">
        <f aca="false">T923</f>
        <v>10</v>
      </c>
      <c r="W923" s="102" t="n">
        <f aca="false">K923-V923</f>
        <v>115</v>
      </c>
      <c r="X923" s="103" t="n">
        <f aca="false">IFERROR(IF(U923="June",(K923/V923-1)),0)</f>
        <v>0</v>
      </c>
      <c r="Y923" s="104" t="str">
        <f aca="false">IF(T923&gt;0,IF(U923="","-",IF(X923&lt;0%,"DEGROWTH","GROWTH")))</f>
        <v>GROWTH</v>
      </c>
      <c r="Z923" s="75" t="n">
        <v>0</v>
      </c>
      <c r="AA923" s="70"/>
      <c r="AB923" s="70" t="s">
        <v>133</v>
      </c>
      <c r="AC923" s="70" t="s">
        <v>131</v>
      </c>
      <c r="AD923" s="3"/>
      <c r="AE923" s="3"/>
      <c r="AF923" s="70" t="s">
        <v>131</v>
      </c>
      <c r="AG923" s="121" t="n">
        <f aca="false">IFERROR(INDEX(Last6M_AvgSales_Ref!$B$2:$B$12659,MATCH(D923,Last6M_AvgSales_Ref!$A$2:$A$12659,0)),"")</f>
        <v>145.5</v>
      </c>
    </row>
    <row r="924" customFormat="false" ht="14.25" hidden="false" customHeight="true" outlineLevel="0" collapsed="false">
      <c r="A924" s="70" t="s">
        <v>131</v>
      </c>
      <c r="B924" s="72" t="s">
        <v>140</v>
      </c>
      <c r="C924" s="72" t="s">
        <v>2377</v>
      </c>
      <c r="D924" s="72" t="n">
        <v>1000003610</v>
      </c>
      <c r="E924" s="73" t="s">
        <v>2378</v>
      </c>
      <c r="F924" s="74" t="n">
        <v>45099</v>
      </c>
      <c r="G924" s="67" t="str">
        <f aca="false">IF(I924&gt;0,"Targeted Dealer","-")</f>
        <v>Targeted Dealer</v>
      </c>
      <c r="H924" s="67"/>
      <c r="I924" s="68" t="n">
        <v>20</v>
      </c>
      <c r="J924" s="68" t="n">
        <f aca="false">I924/$J$1*($J$1-$E$1)</f>
        <v>20</v>
      </c>
      <c r="K924" s="69" t="n">
        <v>12</v>
      </c>
      <c r="L924" s="69" t="n">
        <f aca="false">I924-K924</f>
        <v>8</v>
      </c>
      <c r="M924" s="69" t="n">
        <f aca="false">IFERROR((K924/J924%),"-")</f>
        <v>60</v>
      </c>
      <c r="N924" s="97" t="n">
        <v>12</v>
      </c>
      <c r="O924" s="98" t="str">
        <f aca="false">IF(F924&lt;=$P$2,"June","")</f>
        <v>June</v>
      </c>
      <c r="P924" s="97" t="n">
        <f aca="false">N924</f>
        <v>12</v>
      </c>
      <c r="Q924" s="99" t="n">
        <f aca="false">K924-P924</f>
        <v>0</v>
      </c>
      <c r="R924" s="98" t="n">
        <f aca="false">IFERROR(IF(O924="May",(K924/P924-1))," ")</f>
        <v>0</v>
      </c>
      <c r="S924" s="100" t="str">
        <f aca="false">IF(N924&gt;0,IF(O924="","-",IF(R924&lt;0%,"DEGROWTH","GROWTH")))</f>
        <v>GROWTH</v>
      </c>
      <c r="T924" s="69" t="n">
        <v>12</v>
      </c>
      <c r="U924" s="101" t="str">
        <f aca="false">IF(F924&lt;=$V$2,"May","")</f>
        <v>May</v>
      </c>
      <c r="V924" s="69" t="n">
        <f aca="false">T924</f>
        <v>12</v>
      </c>
      <c r="W924" s="102" t="n">
        <f aca="false">K924-V924</f>
        <v>0</v>
      </c>
      <c r="X924" s="103" t="n">
        <f aca="false">IFERROR(IF(U924="June",(K924/V924-1)),0)</f>
        <v>0</v>
      </c>
      <c r="Y924" s="104" t="str">
        <f aca="false">IF(T924&gt;0,IF(U924="","-",IF(X924&lt;0%,"DEGROWTH","GROWTH")))</f>
        <v>GROWTH</v>
      </c>
      <c r="Z924" s="75" t="n">
        <v>0</v>
      </c>
      <c r="AA924" s="70"/>
      <c r="AB924" s="70" t="s">
        <v>133</v>
      </c>
      <c r="AC924" s="70" t="s">
        <v>131</v>
      </c>
      <c r="AD924" s="3"/>
      <c r="AE924" s="3"/>
      <c r="AF924" s="70" t="s">
        <v>131</v>
      </c>
      <c r="AG924" s="121" t="n">
        <f aca="false">IFERROR(INDEX(Last6M_AvgSales_Ref!$B$2:$B$12659,MATCH(D924,Last6M_AvgSales_Ref!$A$2:$A$12659,0)),"")</f>
        <v>12</v>
      </c>
    </row>
    <row r="925" customFormat="false" ht="14.25" hidden="false" customHeight="true" outlineLevel="0" collapsed="false">
      <c r="A925" s="70" t="s">
        <v>131</v>
      </c>
      <c r="B925" s="72" t="s">
        <v>140</v>
      </c>
      <c r="C925" s="72" t="s">
        <v>2379</v>
      </c>
      <c r="D925" s="72" t="n">
        <v>1000003723</v>
      </c>
      <c r="E925" s="73" t="s">
        <v>2380</v>
      </c>
      <c r="F925" s="74" t="n">
        <v>45198</v>
      </c>
      <c r="G925" s="67" t="str">
        <f aca="false">IF(I925&gt;0,"Targeted Dealer","-")</f>
        <v>Targeted Dealer</v>
      </c>
      <c r="H925" s="67"/>
      <c r="I925" s="68" t="n">
        <v>125</v>
      </c>
      <c r="J925" s="68" t="n">
        <f aca="false">I925/$J$1*($J$1-$E$1)</f>
        <v>125</v>
      </c>
      <c r="K925" s="69" t="n">
        <v>148</v>
      </c>
      <c r="L925" s="69" t="n">
        <f aca="false">I925-K925</f>
        <v>-23</v>
      </c>
      <c r="M925" s="69" t="n">
        <f aca="false">IFERROR((K925/J925%),"-")</f>
        <v>118.4</v>
      </c>
      <c r="N925" s="97" t="n">
        <v>204</v>
      </c>
      <c r="O925" s="98" t="str">
        <f aca="false">IF(F925&lt;=$P$2,"June","")</f>
        <v>June</v>
      </c>
      <c r="P925" s="97" t="n">
        <f aca="false">N925</f>
        <v>204</v>
      </c>
      <c r="Q925" s="99" t="n">
        <f aca="false">K925-P925</f>
        <v>-56</v>
      </c>
      <c r="R925" s="98" t="n">
        <f aca="false">IFERROR(IF(O925="May",(K925/P925-1))," ")</f>
        <v>0</v>
      </c>
      <c r="S925" s="100" t="str">
        <f aca="false">IF(N925&gt;0,IF(O925="","-",IF(R925&lt;0%,"DEGROWTH","GROWTH")))</f>
        <v>GROWTH</v>
      </c>
      <c r="T925" s="69" t="n">
        <v>60</v>
      </c>
      <c r="U925" s="101" t="str">
        <f aca="false">IF(F925&lt;=$V$2,"May","")</f>
        <v>May</v>
      </c>
      <c r="V925" s="69" t="n">
        <f aca="false">T925</f>
        <v>60</v>
      </c>
      <c r="W925" s="102" t="n">
        <f aca="false">K925-V925</f>
        <v>88</v>
      </c>
      <c r="X925" s="103" t="n">
        <f aca="false">IFERROR(IF(U925="June",(K925/V925-1)),0)</f>
        <v>0</v>
      </c>
      <c r="Y925" s="104" t="str">
        <f aca="false">IF(T925&gt;0,IF(U925="","-",IF(X925&lt;0%,"DEGROWTH","GROWTH")))</f>
        <v>GROWTH</v>
      </c>
      <c r="Z925" s="75" t="n">
        <v>0</v>
      </c>
      <c r="AA925" s="70"/>
      <c r="AB925" s="70" t="s">
        <v>133</v>
      </c>
      <c r="AC925" s="70" t="s">
        <v>131</v>
      </c>
      <c r="AD925" s="3"/>
      <c r="AE925" s="3"/>
      <c r="AF925" s="70" t="s">
        <v>131</v>
      </c>
      <c r="AG925" s="121" t="n">
        <f aca="false">IFERROR(INDEX(Last6M_AvgSales_Ref!$B$2:$B$12659,MATCH(D925,Last6M_AvgSales_Ref!$A$2:$A$12659,0)),"")</f>
        <v>203.166666666667</v>
      </c>
    </row>
    <row r="926" customFormat="false" ht="14.25" hidden="false" customHeight="true" outlineLevel="0" collapsed="false">
      <c r="A926" s="70" t="s">
        <v>131</v>
      </c>
      <c r="B926" s="79" t="s">
        <v>140</v>
      </c>
      <c r="C926" s="79" t="s">
        <v>2381</v>
      </c>
      <c r="D926" s="108" t="n">
        <v>1000004091</v>
      </c>
      <c r="E926" s="108" t="s">
        <v>2382</v>
      </c>
      <c r="F926" s="74" t="n">
        <v>45525</v>
      </c>
      <c r="G926" s="67" t="str">
        <f aca="false">IF(I926&gt;0,"Targeted Dealer","-")</f>
        <v>Targeted Dealer</v>
      </c>
      <c r="H926" s="67"/>
      <c r="I926" s="68" t="n">
        <v>430</v>
      </c>
      <c r="J926" s="68" t="n">
        <f aca="false">I926/$J$1*($J$1-$E$1)</f>
        <v>430</v>
      </c>
      <c r="K926" s="69" t="n">
        <v>264</v>
      </c>
      <c r="L926" s="69" t="n">
        <f aca="false">I926-K926</f>
        <v>166</v>
      </c>
      <c r="M926" s="69" t="n">
        <f aca="false">IFERROR((K926/J926%),"-")</f>
        <v>61.3953488372093</v>
      </c>
      <c r="N926" s="97" t="n">
        <v>193</v>
      </c>
      <c r="O926" s="98" t="str">
        <f aca="false">IF(F926&lt;=$P$2,"June","")</f>
        <v>June</v>
      </c>
      <c r="P926" s="97" t="n">
        <f aca="false">N926</f>
        <v>193</v>
      </c>
      <c r="Q926" s="99" t="n">
        <f aca="false">K926-P926</f>
        <v>71</v>
      </c>
      <c r="R926" s="98" t="n">
        <f aca="false">IFERROR(IF(O926="May",(K926/P926-1))," ")</f>
        <v>0</v>
      </c>
      <c r="S926" s="100" t="str">
        <f aca="false">IF(N926&gt;0,IF(O926="","-",IF(R926&lt;0%,"DEGROWTH","GROWTH")))</f>
        <v>GROWTH</v>
      </c>
      <c r="T926" s="69" t="n">
        <v>420</v>
      </c>
      <c r="U926" s="101" t="str">
        <f aca="false">IF(F926&lt;=$V$2,"May","")</f>
        <v>May</v>
      </c>
      <c r="V926" s="69" t="n">
        <f aca="false">T926</f>
        <v>420</v>
      </c>
      <c r="W926" s="102" t="n">
        <f aca="false">K926-V926</f>
        <v>-156</v>
      </c>
      <c r="X926" s="103" t="n">
        <f aca="false">IFERROR(IF(U926="June",(K926/V926-1)),0)</f>
        <v>0</v>
      </c>
      <c r="Y926" s="104" t="str">
        <f aca="false">IF(T926&gt;0,IF(U926="","-",IF(X926&lt;0%,"DEGROWTH","GROWTH")))</f>
        <v>GROWTH</v>
      </c>
      <c r="Z926" s="75" t="n">
        <v>0</v>
      </c>
      <c r="AA926" s="70"/>
      <c r="AB926" s="70" t="s">
        <v>133</v>
      </c>
      <c r="AC926" s="70" t="s">
        <v>131</v>
      </c>
      <c r="AD926" s="3"/>
      <c r="AE926" s="3"/>
      <c r="AF926" s="70" t="s">
        <v>131</v>
      </c>
      <c r="AG926" s="121" t="n">
        <f aca="false">IFERROR(INDEX(Last6M_AvgSales_Ref!$B$2:$B$12659,MATCH(D926,Last6M_AvgSales_Ref!$A$2:$A$12659,0)),"")</f>
        <v>180.333333333333</v>
      </c>
    </row>
    <row r="927" customFormat="false" ht="14.25" hidden="false" customHeight="true" outlineLevel="0" collapsed="false">
      <c r="A927" s="70" t="s">
        <v>131</v>
      </c>
      <c r="B927" s="72" t="s">
        <v>91</v>
      </c>
      <c r="C927" s="72" t="s">
        <v>2383</v>
      </c>
      <c r="D927" s="72" t="n">
        <v>1000001141</v>
      </c>
      <c r="E927" s="73" t="s">
        <v>2384</v>
      </c>
      <c r="F927" s="74" t="n">
        <v>39566</v>
      </c>
      <c r="G927" s="67" t="str">
        <f aca="false">IF(I927&gt;0,"Targeted Dealer","-")</f>
        <v>Targeted Dealer</v>
      </c>
      <c r="H927" s="67"/>
      <c r="I927" s="68" t="n">
        <v>1050</v>
      </c>
      <c r="J927" s="68" t="n">
        <f aca="false">I927/$J$1*($J$1-$E$1)</f>
        <v>1050</v>
      </c>
      <c r="K927" s="69" t="n">
        <v>1649</v>
      </c>
      <c r="L927" s="69" t="n">
        <f aca="false">I927-K927</f>
        <v>-599</v>
      </c>
      <c r="M927" s="69" t="n">
        <f aca="false">IFERROR((K927/J927%),"-")</f>
        <v>157.047619047619</v>
      </c>
      <c r="N927" s="97" t="n">
        <v>1050</v>
      </c>
      <c r="O927" s="98" t="str">
        <f aca="false">IF(F927&lt;=$P$2,"June","")</f>
        <v>June</v>
      </c>
      <c r="P927" s="97" t="n">
        <f aca="false">N927</f>
        <v>1050</v>
      </c>
      <c r="Q927" s="99" t="n">
        <f aca="false">K927-P927</f>
        <v>599</v>
      </c>
      <c r="R927" s="98" t="n">
        <f aca="false">IFERROR(IF(O927="May",(K927/P927-1))," ")</f>
        <v>0</v>
      </c>
      <c r="S927" s="100" t="str">
        <f aca="false">IF(N927&gt;0,IF(O927="","-",IF(R927&lt;0%,"DEGROWTH","GROWTH")))</f>
        <v>GROWTH</v>
      </c>
      <c r="T927" s="69" t="n">
        <v>662</v>
      </c>
      <c r="U927" s="101" t="str">
        <f aca="false">IF(F927&lt;=$V$2,"May","")</f>
        <v>May</v>
      </c>
      <c r="V927" s="69" t="n">
        <f aca="false">T927</f>
        <v>662</v>
      </c>
      <c r="W927" s="102" t="n">
        <f aca="false">K927-V927</f>
        <v>987</v>
      </c>
      <c r="X927" s="103" t="n">
        <f aca="false">IFERROR(IF(U927="June",(K927/V927-1)),0)</f>
        <v>0</v>
      </c>
      <c r="Y927" s="104" t="str">
        <f aca="false">IF(T927&gt;0,IF(U927="","-",IF(X927&lt;0%,"DEGROWTH","GROWTH")))</f>
        <v>GROWTH</v>
      </c>
      <c r="Z927" s="75" t="n">
        <v>0</v>
      </c>
      <c r="AA927" s="70"/>
      <c r="AB927" s="70" t="s">
        <v>133</v>
      </c>
      <c r="AC927" s="70" t="s">
        <v>131</v>
      </c>
      <c r="AD927" s="3"/>
      <c r="AE927" s="3"/>
      <c r="AF927" s="70" t="s">
        <v>131</v>
      </c>
      <c r="AG927" s="121" t="n">
        <f aca="false">IFERROR(INDEX(Last6M_AvgSales_Ref!$B$2:$B$12659,MATCH(D927,Last6M_AvgSales_Ref!$A$2:$A$12659,0)),"")</f>
        <v>1568</v>
      </c>
    </row>
    <row r="928" customFormat="false" ht="14.25" hidden="false" customHeight="true" outlineLevel="0" collapsed="false">
      <c r="A928" s="70" t="s">
        <v>131</v>
      </c>
      <c r="B928" s="72" t="s">
        <v>91</v>
      </c>
      <c r="C928" s="72" t="s">
        <v>2385</v>
      </c>
      <c r="D928" s="72" t="n">
        <v>1000001140</v>
      </c>
      <c r="E928" s="73" t="s">
        <v>2386</v>
      </c>
      <c r="F928" s="74" t="n">
        <v>41304</v>
      </c>
      <c r="G928" s="67" t="str">
        <f aca="false">IF(I928&gt;0,"Targeted Dealer","-")</f>
        <v>Targeted Dealer</v>
      </c>
      <c r="H928" s="67"/>
      <c r="I928" s="68" t="n">
        <v>1500</v>
      </c>
      <c r="J928" s="68" t="n">
        <f aca="false">I928/$J$1*($J$1-$E$1)</f>
        <v>1500</v>
      </c>
      <c r="K928" s="69" t="n">
        <v>768</v>
      </c>
      <c r="L928" s="69" t="n">
        <f aca="false">I928-K928</f>
        <v>732</v>
      </c>
      <c r="M928" s="69" t="n">
        <f aca="false">IFERROR((K928/J928%),"-")</f>
        <v>51.2</v>
      </c>
      <c r="N928" s="97" t="n">
        <v>522</v>
      </c>
      <c r="O928" s="98" t="str">
        <f aca="false">IF(F928&lt;=$P$2,"June","")</f>
        <v>June</v>
      </c>
      <c r="P928" s="97" t="n">
        <f aca="false">N928</f>
        <v>522</v>
      </c>
      <c r="Q928" s="99" t="n">
        <f aca="false">K928-P928</f>
        <v>246</v>
      </c>
      <c r="R928" s="98" t="n">
        <f aca="false">IFERROR(IF(O928="May",(K928/P928-1))," ")</f>
        <v>0</v>
      </c>
      <c r="S928" s="100" t="str">
        <f aca="false">IF(N928&gt;0,IF(O928="","-",IF(R928&lt;0%,"DEGROWTH","GROWTH")))</f>
        <v>GROWTH</v>
      </c>
      <c r="T928" s="69" t="n">
        <v>1706</v>
      </c>
      <c r="U928" s="101" t="str">
        <f aca="false">IF(F928&lt;=$V$2,"May","")</f>
        <v>May</v>
      </c>
      <c r="V928" s="69" t="n">
        <f aca="false">T928</f>
        <v>1706</v>
      </c>
      <c r="W928" s="102" t="n">
        <f aca="false">K928-V928</f>
        <v>-938</v>
      </c>
      <c r="X928" s="103" t="n">
        <f aca="false">IFERROR(IF(U928="June",(K928/V928-1)),0)</f>
        <v>0</v>
      </c>
      <c r="Y928" s="104" t="str">
        <f aca="false">IF(T928&gt;0,IF(U928="","-",IF(X928&lt;0%,"DEGROWTH","GROWTH")))</f>
        <v>GROWTH</v>
      </c>
      <c r="Z928" s="75" t="n">
        <v>0</v>
      </c>
      <c r="AA928" s="70"/>
      <c r="AB928" s="70" t="s">
        <v>133</v>
      </c>
      <c r="AC928" s="70" t="s">
        <v>131</v>
      </c>
      <c r="AD928" s="3"/>
      <c r="AE928" s="3"/>
      <c r="AF928" s="70" t="s">
        <v>131</v>
      </c>
      <c r="AG928" s="121" t="n">
        <f aca="false">IFERROR(INDEX(Last6M_AvgSales_Ref!$B$2:$B$12659,MATCH(D928,Last6M_AvgSales_Ref!$A$2:$A$12659,0)),"")</f>
        <v>1609.41666666667</v>
      </c>
    </row>
    <row r="929" customFormat="false" ht="14.25" hidden="false" customHeight="true" outlineLevel="0" collapsed="false">
      <c r="A929" s="70" t="s">
        <v>131</v>
      </c>
      <c r="B929" s="72" t="s">
        <v>91</v>
      </c>
      <c r="C929" s="72" t="s">
        <v>2387</v>
      </c>
      <c r="D929" s="72" t="n">
        <v>1000001146</v>
      </c>
      <c r="E929" s="73" t="s">
        <v>2388</v>
      </c>
      <c r="F929" s="74" t="n">
        <v>42223</v>
      </c>
      <c r="G929" s="67" t="str">
        <f aca="false">IF(I929&gt;0,"Targeted Dealer","-")</f>
        <v>Targeted Dealer</v>
      </c>
      <c r="H929" s="67"/>
      <c r="I929" s="68" t="n">
        <v>650</v>
      </c>
      <c r="J929" s="68" t="n">
        <f aca="false">I929/$J$1*($J$1-$E$1)</f>
        <v>650</v>
      </c>
      <c r="K929" s="69" t="n">
        <v>468</v>
      </c>
      <c r="L929" s="69" t="n">
        <f aca="false">I929-K929</f>
        <v>182</v>
      </c>
      <c r="M929" s="69" t="n">
        <f aca="false">IFERROR((K929/J929%),"-")</f>
        <v>72</v>
      </c>
      <c r="N929" s="97" t="n">
        <v>216</v>
      </c>
      <c r="O929" s="98" t="str">
        <f aca="false">IF(F929&lt;=$P$2,"June","")</f>
        <v>June</v>
      </c>
      <c r="P929" s="97" t="n">
        <f aca="false">N929</f>
        <v>216</v>
      </c>
      <c r="Q929" s="99" t="n">
        <f aca="false">K929-P929</f>
        <v>252</v>
      </c>
      <c r="R929" s="98" t="n">
        <f aca="false">IFERROR(IF(O929="May",(K929/P929-1))," ")</f>
        <v>0</v>
      </c>
      <c r="S929" s="100" t="str">
        <f aca="false">IF(N929&gt;0,IF(O929="","-",IF(R929&lt;0%,"DEGROWTH","GROWTH")))</f>
        <v>GROWTH</v>
      </c>
      <c r="T929" s="69" t="n">
        <v>877</v>
      </c>
      <c r="U929" s="101" t="str">
        <f aca="false">IF(F929&lt;=$V$2,"May","")</f>
        <v>May</v>
      </c>
      <c r="V929" s="69" t="n">
        <f aca="false">T929</f>
        <v>877</v>
      </c>
      <c r="W929" s="102" t="n">
        <f aca="false">K929-V929</f>
        <v>-409</v>
      </c>
      <c r="X929" s="103" t="n">
        <f aca="false">IFERROR(IF(U929="June",(K929/V929-1)),0)</f>
        <v>0</v>
      </c>
      <c r="Y929" s="104" t="str">
        <f aca="false">IF(T929&gt;0,IF(U929="","-",IF(X929&lt;0%,"DEGROWTH","GROWTH")))</f>
        <v>GROWTH</v>
      </c>
      <c r="Z929" s="75" t="n">
        <v>0</v>
      </c>
      <c r="AA929" s="70"/>
      <c r="AB929" s="70" t="s">
        <v>133</v>
      </c>
      <c r="AC929" s="70" t="s">
        <v>131</v>
      </c>
      <c r="AD929" s="3"/>
      <c r="AE929" s="3"/>
      <c r="AF929" s="70" t="s">
        <v>131</v>
      </c>
      <c r="AG929" s="121" t="n">
        <f aca="false">IFERROR(INDEX(Last6M_AvgSales_Ref!$B$2:$B$12659,MATCH(D929,Last6M_AvgSales_Ref!$A$2:$A$12659,0)),"")</f>
        <v>1015</v>
      </c>
    </row>
    <row r="930" customFormat="false" ht="14.25" hidden="false" customHeight="true" outlineLevel="0" collapsed="false">
      <c r="A930" s="70" t="s">
        <v>131</v>
      </c>
      <c r="B930" s="72" t="s">
        <v>91</v>
      </c>
      <c r="C930" s="72" t="s">
        <v>2389</v>
      </c>
      <c r="D930" s="72" t="n">
        <v>1000001150</v>
      </c>
      <c r="E930" s="73" t="s">
        <v>2390</v>
      </c>
      <c r="F930" s="74" t="n">
        <v>42524</v>
      </c>
      <c r="G930" s="67" t="str">
        <f aca="false">IF(I930&gt;0,"Targeted Dealer","-")</f>
        <v>-</v>
      </c>
      <c r="H930" s="67"/>
      <c r="I930" s="68" t="n">
        <v>0</v>
      </c>
      <c r="J930" s="68" t="n">
        <f aca="false">I930/$J$1*($J$1-$E$1)</f>
        <v>0</v>
      </c>
      <c r="K930" s="69" t="n">
        <v>0</v>
      </c>
      <c r="L930" s="69" t="n">
        <f aca="false">I930-K930</f>
        <v>0</v>
      </c>
      <c r="M930" s="69" t="str">
        <f aca="false">IFERROR((K930/J930%),"-")</f>
        <v>-</v>
      </c>
      <c r="N930" s="97" t="n">
        <v>0</v>
      </c>
      <c r="O930" s="98" t="str">
        <f aca="false">IF(F930&lt;=$P$2,"June","")</f>
        <v>June</v>
      </c>
      <c r="P930" s="97" t="n">
        <f aca="false">N930</f>
        <v>0</v>
      </c>
      <c r="Q930" s="99" t="n">
        <f aca="false">K930-P930</f>
        <v>0</v>
      </c>
      <c r="R930" s="98" t="n">
        <f aca="false">IFERROR(IF(O930="May",(K930/P930-1))," ")</f>
        <v>0</v>
      </c>
      <c r="S930" s="105" t="b">
        <f aca="false">IF(N930&gt;0,IF(O930="","-",IF(R930&lt;0%,"DEGROWTH","GROWTH")))</f>
        <v>0</v>
      </c>
      <c r="T930" s="69" t="n">
        <v>425</v>
      </c>
      <c r="U930" s="101" t="str">
        <f aca="false">IF(F930&lt;=$V$2,"May","")</f>
        <v>May</v>
      </c>
      <c r="V930" s="69" t="n">
        <f aca="false">T930</f>
        <v>425</v>
      </c>
      <c r="W930" s="102" t="n">
        <f aca="false">K930-V930</f>
        <v>-425</v>
      </c>
      <c r="X930" s="103" t="n">
        <f aca="false">IFERROR(IF(U930="June",(K930/V930-1)),0)</f>
        <v>0</v>
      </c>
      <c r="Y930" s="104" t="str">
        <f aca="false">IF(T930&gt;0,IF(U930="","-",IF(X930&lt;0%,"DEGROWTH","GROWTH")))</f>
        <v>GROWTH</v>
      </c>
      <c r="Z930" s="75" t="n">
        <v>0</v>
      </c>
      <c r="AA930" s="70"/>
      <c r="AB930" s="70" t="s">
        <v>133</v>
      </c>
      <c r="AC930" s="70" t="s">
        <v>131</v>
      </c>
      <c r="AD930" s="3"/>
      <c r="AE930" s="3"/>
      <c r="AF930" s="70" t="s">
        <v>131</v>
      </c>
      <c r="AG930" s="121" t="n">
        <f aca="false">IFERROR(INDEX(Last6M_AvgSales_Ref!$B$2:$B$12659,MATCH(D930,Last6M_AvgSales_Ref!$A$2:$A$12659,0)),"")</f>
        <v>547.666666666667</v>
      </c>
    </row>
    <row r="931" customFormat="false" ht="14.25" hidden="false" customHeight="true" outlineLevel="0" collapsed="false">
      <c r="A931" s="70" t="s">
        <v>131</v>
      </c>
      <c r="B931" s="72" t="s">
        <v>91</v>
      </c>
      <c r="C931" s="72" t="s">
        <v>2391</v>
      </c>
      <c r="D931" s="72" t="n">
        <v>1000001144</v>
      </c>
      <c r="E931" s="73" t="s">
        <v>2392</v>
      </c>
      <c r="F931" s="74" t="n">
        <v>43589</v>
      </c>
      <c r="G931" s="67" t="str">
        <f aca="false">IF(I931&gt;0,"Targeted Dealer","-")</f>
        <v>Targeted Dealer</v>
      </c>
      <c r="H931" s="67"/>
      <c r="I931" s="68" t="n">
        <v>2374</v>
      </c>
      <c r="J931" s="68" t="n">
        <f aca="false">I931/$J$1*($J$1-$E$1)</f>
        <v>2374</v>
      </c>
      <c r="K931" s="69" t="n">
        <v>2174</v>
      </c>
      <c r="L931" s="69" t="n">
        <f aca="false">I931-K931</f>
        <v>200</v>
      </c>
      <c r="M931" s="69" t="n">
        <f aca="false">IFERROR((K931/J931%),"-")</f>
        <v>91.575400168492</v>
      </c>
      <c r="N931" s="97" t="n">
        <v>1316</v>
      </c>
      <c r="O931" s="98" t="str">
        <f aca="false">IF(F931&lt;=$P$2,"June","")</f>
        <v>June</v>
      </c>
      <c r="P931" s="97" t="n">
        <f aca="false">N931</f>
        <v>1316</v>
      </c>
      <c r="Q931" s="99" t="n">
        <f aca="false">K931-P931</f>
        <v>858</v>
      </c>
      <c r="R931" s="98" t="n">
        <f aca="false">IFERROR(IF(O931="May",(K931/P931-1))," ")</f>
        <v>0</v>
      </c>
      <c r="S931" s="100" t="str">
        <f aca="false">IF(N931&gt;0,IF(O931="","-",IF(R931&lt;0%,"DEGROWTH","GROWTH")))</f>
        <v>GROWTH</v>
      </c>
      <c r="T931" s="69" t="n">
        <v>2329</v>
      </c>
      <c r="U931" s="101" t="str">
        <f aca="false">IF(F931&lt;=$V$2,"May","")</f>
        <v>May</v>
      </c>
      <c r="V931" s="69" t="n">
        <f aca="false">T931</f>
        <v>2329</v>
      </c>
      <c r="W931" s="102" t="n">
        <f aca="false">K931-V931</f>
        <v>-155</v>
      </c>
      <c r="X931" s="103" t="n">
        <f aca="false">IFERROR(IF(U931="June",(K931/V931-1)),0)</f>
        <v>0</v>
      </c>
      <c r="Y931" s="104" t="str">
        <f aca="false">IF(T931&gt;0,IF(U931="","-",IF(X931&lt;0%,"DEGROWTH","GROWTH")))</f>
        <v>GROWTH</v>
      </c>
      <c r="Z931" s="75" t="n">
        <v>0</v>
      </c>
      <c r="AA931" s="70"/>
      <c r="AB931" s="70" t="s">
        <v>133</v>
      </c>
      <c r="AC931" s="70" t="s">
        <v>131</v>
      </c>
      <c r="AD931" s="3"/>
      <c r="AE931" s="3"/>
      <c r="AF931" s="70" t="s">
        <v>131</v>
      </c>
      <c r="AG931" s="121" t="n">
        <f aca="false">IFERROR(INDEX(Last6M_AvgSales_Ref!$B$2:$B$12659,MATCH(D931,Last6M_AvgSales_Ref!$A$2:$A$12659,0)),"")</f>
        <v>2879.25</v>
      </c>
    </row>
    <row r="932" customFormat="false" ht="14.25" hidden="false" customHeight="true" outlineLevel="0" collapsed="false">
      <c r="A932" s="70" t="s">
        <v>131</v>
      </c>
      <c r="B932" s="72" t="s">
        <v>91</v>
      </c>
      <c r="C932" s="72" t="s">
        <v>2393</v>
      </c>
      <c r="D932" s="72" t="n">
        <v>1000001154</v>
      </c>
      <c r="E932" s="73" t="s">
        <v>2394</v>
      </c>
      <c r="F932" s="74" t="n">
        <v>43749</v>
      </c>
      <c r="G932" s="67" t="str">
        <f aca="false">IF(I932&gt;0,"Targeted Dealer","-")</f>
        <v>Targeted Dealer</v>
      </c>
      <c r="H932" s="67"/>
      <c r="I932" s="68" t="n">
        <v>200</v>
      </c>
      <c r="J932" s="68" t="n">
        <f aca="false">I932/$J$1*($J$1-$E$1)</f>
        <v>200</v>
      </c>
      <c r="K932" s="69" t="n">
        <v>124</v>
      </c>
      <c r="L932" s="69" t="n">
        <f aca="false">I932-K932</f>
        <v>76</v>
      </c>
      <c r="M932" s="69" t="n">
        <f aca="false">IFERROR((K932/J932%),"-")</f>
        <v>62</v>
      </c>
      <c r="N932" s="97" t="n">
        <v>56</v>
      </c>
      <c r="O932" s="98" t="str">
        <f aca="false">IF(F932&lt;=$P$2,"June","")</f>
        <v>June</v>
      </c>
      <c r="P932" s="97" t="n">
        <f aca="false">N932</f>
        <v>56</v>
      </c>
      <c r="Q932" s="99" t="n">
        <f aca="false">K932-P932</f>
        <v>68</v>
      </c>
      <c r="R932" s="98" t="n">
        <f aca="false">IFERROR(IF(O932="May",(K932/P932-1))," ")</f>
        <v>0</v>
      </c>
      <c r="S932" s="100" t="str">
        <f aca="false">IF(N932&gt;0,IF(O932="","-",IF(R932&lt;0%,"DEGROWTH","GROWTH")))</f>
        <v>GROWTH</v>
      </c>
      <c r="T932" s="69" t="n">
        <v>169</v>
      </c>
      <c r="U932" s="101" t="str">
        <f aca="false">IF(F932&lt;=$V$2,"May","")</f>
        <v>May</v>
      </c>
      <c r="V932" s="69" t="n">
        <f aca="false">T932</f>
        <v>169</v>
      </c>
      <c r="W932" s="102" t="n">
        <f aca="false">K932-V932</f>
        <v>-45</v>
      </c>
      <c r="X932" s="103" t="n">
        <f aca="false">IFERROR(IF(U932="June",(K932/V932-1)),0)</f>
        <v>0</v>
      </c>
      <c r="Y932" s="104" t="str">
        <f aca="false">IF(T932&gt;0,IF(U932="","-",IF(X932&lt;0%,"DEGROWTH","GROWTH")))</f>
        <v>GROWTH</v>
      </c>
      <c r="Z932" s="75" t="n">
        <v>0</v>
      </c>
      <c r="AA932" s="70"/>
      <c r="AB932" s="70" t="s">
        <v>133</v>
      </c>
      <c r="AC932" s="70" t="s">
        <v>131</v>
      </c>
      <c r="AD932" s="3"/>
      <c r="AE932" s="3"/>
      <c r="AF932" s="70" t="s">
        <v>131</v>
      </c>
      <c r="AG932" s="121" t="n">
        <f aca="false">IFERROR(INDEX(Last6M_AvgSales_Ref!$B$2:$B$12659,MATCH(D932,Last6M_AvgSales_Ref!$A$2:$A$12659,0)),"")</f>
        <v>158.833333333333</v>
      </c>
    </row>
    <row r="933" customFormat="false" ht="14.25" hidden="false" customHeight="true" outlineLevel="0" collapsed="false">
      <c r="A933" s="70" t="s">
        <v>131</v>
      </c>
      <c r="B933" s="72" t="s">
        <v>91</v>
      </c>
      <c r="C933" s="72" t="s">
        <v>2395</v>
      </c>
      <c r="D933" s="72" t="n">
        <v>1000001147</v>
      </c>
      <c r="E933" s="73" t="s">
        <v>2396</v>
      </c>
      <c r="F933" s="74" t="n">
        <v>44228</v>
      </c>
      <c r="G933" s="67" t="str">
        <f aca="false">IF(I933&gt;0,"Targeted Dealer","-")</f>
        <v>Targeted Dealer</v>
      </c>
      <c r="H933" s="67"/>
      <c r="I933" s="68" t="n">
        <v>140</v>
      </c>
      <c r="J933" s="68" t="n">
        <f aca="false">I933/$J$1*($J$1-$E$1)</f>
        <v>140</v>
      </c>
      <c r="K933" s="69" t="n">
        <v>36</v>
      </c>
      <c r="L933" s="69" t="n">
        <f aca="false">I933-K933</f>
        <v>104</v>
      </c>
      <c r="M933" s="69" t="n">
        <f aca="false">IFERROR((K933/J933%),"-")</f>
        <v>25.7142857142857</v>
      </c>
      <c r="N933" s="97" t="n">
        <v>12</v>
      </c>
      <c r="O933" s="98" t="str">
        <f aca="false">IF(F933&lt;=$P$2,"June","")</f>
        <v>June</v>
      </c>
      <c r="P933" s="97" t="n">
        <f aca="false">N933</f>
        <v>12</v>
      </c>
      <c r="Q933" s="99" t="n">
        <f aca="false">K933-P933</f>
        <v>24</v>
      </c>
      <c r="R933" s="98" t="n">
        <f aca="false">IFERROR(IF(O933="May",(K933/P933-1))," ")</f>
        <v>0</v>
      </c>
      <c r="S933" s="100" t="str">
        <f aca="false">IF(N933&gt;0,IF(O933="","-",IF(R933&lt;0%,"DEGROWTH","GROWTH")))</f>
        <v>GROWTH</v>
      </c>
      <c r="T933" s="69" t="n">
        <v>126</v>
      </c>
      <c r="U933" s="101" t="str">
        <f aca="false">IF(F933&lt;=$V$2,"May","")</f>
        <v>May</v>
      </c>
      <c r="V933" s="69" t="n">
        <f aca="false">T933</f>
        <v>126</v>
      </c>
      <c r="W933" s="102" t="n">
        <f aca="false">K933-V933</f>
        <v>-90</v>
      </c>
      <c r="X933" s="103" t="n">
        <f aca="false">IFERROR(IF(U933="June",(K933/V933-1)),0)</f>
        <v>0</v>
      </c>
      <c r="Y933" s="104" t="str">
        <f aca="false">IF(T933&gt;0,IF(U933="","-",IF(X933&lt;0%,"DEGROWTH","GROWTH")))</f>
        <v>GROWTH</v>
      </c>
      <c r="Z933" s="75" t="n">
        <v>0</v>
      </c>
      <c r="AA933" s="70"/>
      <c r="AB933" s="70" t="s">
        <v>133</v>
      </c>
      <c r="AC933" s="70" t="s">
        <v>131</v>
      </c>
      <c r="AD933" s="3"/>
      <c r="AE933" s="3"/>
      <c r="AF933" s="70" t="s">
        <v>131</v>
      </c>
      <c r="AG933" s="121" t="n">
        <f aca="false">IFERROR(INDEX(Last6M_AvgSales_Ref!$B$2:$B$12659,MATCH(D933,Last6M_AvgSales_Ref!$A$2:$A$12659,0)),"")</f>
        <v>103</v>
      </c>
    </row>
    <row r="934" customFormat="false" ht="14.25" hidden="false" customHeight="true" outlineLevel="0" collapsed="false">
      <c r="A934" s="70" t="s">
        <v>131</v>
      </c>
      <c r="B934" s="72" t="s">
        <v>91</v>
      </c>
      <c r="C934" s="72" t="s">
        <v>2397</v>
      </c>
      <c r="D934" s="72" t="n">
        <v>1000001153</v>
      </c>
      <c r="E934" s="73" t="s">
        <v>2398</v>
      </c>
      <c r="F934" s="74" t="n">
        <v>44230</v>
      </c>
      <c r="G934" s="67" t="str">
        <f aca="false">IF(I934&gt;0,"Targeted Dealer","-")</f>
        <v>Targeted Dealer</v>
      </c>
      <c r="H934" s="67"/>
      <c r="I934" s="68" t="n">
        <v>2300</v>
      </c>
      <c r="J934" s="68" t="n">
        <f aca="false">I934/$J$1*($J$1-$E$1)</f>
        <v>2300</v>
      </c>
      <c r="K934" s="69" t="n">
        <v>2528</v>
      </c>
      <c r="L934" s="69" t="n">
        <f aca="false">I934-K934</f>
        <v>-228</v>
      </c>
      <c r="M934" s="69" t="n">
        <f aca="false">IFERROR((K934/J934%),"-")</f>
        <v>109.913043478261</v>
      </c>
      <c r="N934" s="97" t="n">
        <v>1519</v>
      </c>
      <c r="O934" s="98" t="str">
        <f aca="false">IF(F934&lt;=$P$2,"June","")</f>
        <v>June</v>
      </c>
      <c r="P934" s="97" t="n">
        <f aca="false">N934</f>
        <v>1519</v>
      </c>
      <c r="Q934" s="99" t="n">
        <f aca="false">K934-P934</f>
        <v>1009</v>
      </c>
      <c r="R934" s="98" t="n">
        <f aca="false">IFERROR(IF(O934="May",(K934/P934-1))," ")</f>
        <v>0</v>
      </c>
      <c r="S934" s="100" t="str">
        <f aca="false">IF(N934&gt;0,IF(O934="","-",IF(R934&lt;0%,"DEGROWTH","GROWTH")))</f>
        <v>GROWTH</v>
      </c>
      <c r="T934" s="69" t="n">
        <v>2050</v>
      </c>
      <c r="U934" s="101" t="str">
        <f aca="false">IF(F934&lt;=$V$2,"May","")</f>
        <v>May</v>
      </c>
      <c r="V934" s="69" t="n">
        <f aca="false">T934</f>
        <v>2050</v>
      </c>
      <c r="W934" s="102" t="n">
        <f aca="false">K934-V934</f>
        <v>478</v>
      </c>
      <c r="X934" s="103" t="n">
        <f aca="false">IFERROR(IF(U934="June",(K934/V934-1)),0)</f>
        <v>0</v>
      </c>
      <c r="Y934" s="104" t="str">
        <f aca="false">IF(T934&gt;0,IF(U934="","-",IF(X934&lt;0%,"DEGROWTH","GROWTH")))</f>
        <v>GROWTH</v>
      </c>
      <c r="Z934" s="75" t="n">
        <v>0</v>
      </c>
      <c r="AA934" s="70"/>
      <c r="AB934" s="70" t="s">
        <v>133</v>
      </c>
      <c r="AC934" s="70" t="s">
        <v>131</v>
      </c>
      <c r="AD934" s="3"/>
      <c r="AE934" s="3"/>
      <c r="AF934" s="70" t="s">
        <v>131</v>
      </c>
      <c r="AG934" s="121" t="n">
        <f aca="false">IFERROR(INDEX(Last6M_AvgSales_Ref!$B$2:$B$12659,MATCH(D934,Last6M_AvgSales_Ref!$A$2:$A$12659,0)),"")</f>
        <v>3123.66666666667</v>
      </c>
    </row>
    <row r="935" customFormat="false" ht="14.25" hidden="false" customHeight="true" outlineLevel="0" collapsed="false">
      <c r="A935" s="70" t="s">
        <v>131</v>
      </c>
      <c r="B935" s="72" t="s">
        <v>91</v>
      </c>
      <c r="C935" s="72" t="s">
        <v>2399</v>
      </c>
      <c r="D935" s="72" t="n">
        <v>1000001143</v>
      </c>
      <c r="E935" s="73" t="s">
        <v>2400</v>
      </c>
      <c r="F935" s="74" t="n">
        <v>44257</v>
      </c>
      <c r="G935" s="67" t="str">
        <f aca="false">IF(I935&gt;0,"Targeted Dealer","-")</f>
        <v>-</v>
      </c>
      <c r="H935" s="67"/>
      <c r="I935" s="68" t="n">
        <v>0</v>
      </c>
      <c r="J935" s="68" t="n">
        <f aca="false">I935/$J$1*($J$1-$E$1)</f>
        <v>0</v>
      </c>
      <c r="K935" s="69" t="n">
        <v>0</v>
      </c>
      <c r="L935" s="69" t="n">
        <f aca="false">I935-K935</f>
        <v>0</v>
      </c>
      <c r="M935" s="69" t="str">
        <f aca="false">IFERROR((K935/J935%),"-")</f>
        <v>-</v>
      </c>
      <c r="N935" s="97" t="n">
        <v>0</v>
      </c>
      <c r="O935" s="98" t="str">
        <f aca="false">IF(F935&lt;=$P$2,"June","")</f>
        <v>June</v>
      </c>
      <c r="P935" s="97" t="n">
        <f aca="false">N935</f>
        <v>0</v>
      </c>
      <c r="Q935" s="99" t="n">
        <f aca="false">K935-P935</f>
        <v>0</v>
      </c>
      <c r="R935" s="98" t="n">
        <f aca="false">IFERROR(IF(O935="May",(K935/P935-1))," ")</f>
        <v>0</v>
      </c>
      <c r="S935" s="105" t="b">
        <f aca="false">IF(N935&gt;0,IF(O935="","-",IF(R935&lt;0%,"DEGROWTH","GROWTH")))</f>
        <v>0</v>
      </c>
      <c r="T935" s="69" t="n">
        <v>36</v>
      </c>
      <c r="U935" s="101" t="str">
        <f aca="false">IF(F935&lt;=$V$2,"May","")</f>
        <v>May</v>
      </c>
      <c r="V935" s="69" t="n">
        <f aca="false">T935</f>
        <v>36</v>
      </c>
      <c r="W935" s="102" t="n">
        <f aca="false">K935-V935</f>
        <v>-36</v>
      </c>
      <c r="X935" s="103" t="n">
        <f aca="false">IFERROR(IF(U935="June",(K935/V935-1)),0)</f>
        <v>0</v>
      </c>
      <c r="Y935" s="104" t="str">
        <f aca="false">IF(T935&gt;0,IF(U935="","-",IF(X935&lt;0%,"DEGROWTH","GROWTH")))</f>
        <v>GROWTH</v>
      </c>
      <c r="Z935" s="75" t="n">
        <v>0</v>
      </c>
      <c r="AA935" s="70"/>
      <c r="AB935" s="70" t="s">
        <v>133</v>
      </c>
      <c r="AC935" s="70" t="s">
        <v>131</v>
      </c>
      <c r="AD935" s="3"/>
      <c r="AE935" s="3"/>
      <c r="AF935" s="70" t="s">
        <v>131</v>
      </c>
      <c r="AG935" s="121" t="n">
        <f aca="false">IFERROR(INDEX(Last6M_AvgSales_Ref!$B$2:$B$12659,MATCH(D935,Last6M_AvgSales_Ref!$A$2:$A$12659,0)),"")</f>
        <v>24</v>
      </c>
    </row>
    <row r="936" customFormat="false" ht="14.25" hidden="false" customHeight="true" outlineLevel="0" collapsed="false">
      <c r="A936" s="70" t="s">
        <v>131</v>
      </c>
      <c r="B936" s="72" t="s">
        <v>91</v>
      </c>
      <c r="C936" s="72" t="s">
        <v>2401</v>
      </c>
      <c r="D936" s="72" t="n">
        <v>1000001148</v>
      </c>
      <c r="E936" s="73" t="s">
        <v>2402</v>
      </c>
      <c r="F936" s="74" t="n">
        <v>44337</v>
      </c>
      <c r="G936" s="67" t="str">
        <f aca="false">IF(I936&gt;0,"Targeted Dealer","-")</f>
        <v>Targeted Dealer</v>
      </c>
      <c r="H936" s="67"/>
      <c r="I936" s="68" t="n">
        <v>150</v>
      </c>
      <c r="J936" s="68" t="n">
        <f aca="false">I936/$J$1*($J$1-$E$1)</f>
        <v>150</v>
      </c>
      <c r="K936" s="69" t="n">
        <v>105</v>
      </c>
      <c r="L936" s="69" t="n">
        <f aca="false">I936-K936</f>
        <v>45</v>
      </c>
      <c r="M936" s="69" t="n">
        <f aca="false">IFERROR((K936/J936%),"-")</f>
        <v>70</v>
      </c>
      <c r="N936" s="97" t="n">
        <v>108</v>
      </c>
      <c r="O936" s="98" t="str">
        <f aca="false">IF(F936&lt;=$P$2,"June","")</f>
        <v>June</v>
      </c>
      <c r="P936" s="97" t="n">
        <f aca="false">N936</f>
        <v>108</v>
      </c>
      <c r="Q936" s="99" t="n">
        <f aca="false">K936-P936</f>
        <v>-3</v>
      </c>
      <c r="R936" s="98" t="n">
        <f aca="false">IFERROR(IF(O936="May",(K936/P936-1))," ")</f>
        <v>0</v>
      </c>
      <c r="S936" s="100" t="str">
        <f aca="false">IF(N936&gt;0,IF(O936="","-",IF(R936&lt;0%,"DEGROWTH","GROWTH")))</f>
        <v>GROWTH</v>
      </c>
      <c r="T936" s="69" t="n">
        <v>158</v>
      </c>
      <c r="U936" s="101" t="str">
        <f aca="false">IF(F936&lt;=$V$2,"May","")</f>
        <v>May</v>
      </c>
      <c r="V936" s="69" t="n">
        <f aca="false">T936</f>
        <v>158</v>
      </c>
      <c r="W936" s="102" t="n">
        <f aca="false">K936-V936</f>
        <v>-53</v>
      </c>
      <c r="X936" s="103" t="n">
        <f aca="false">IFERROR(IF(U936="June",(K936/V936-1)),0)</f>
        <v>0</v>
      </c>
      <c r="Y936" s="104" t="str">
        <f aca="false">IF(T936&gt;0,IF(U936="","-",IF(X936&lt;0%,"DEGROWTH","GROWTH")))</f>
        <v>GROWTH</v>
      </c>
      <c r="Z936" s="75" t="n">
        <v>0</v>
      </c>
      <c r="AA936" s="70"/>
      <c r="AB936" s="70" t="s">
        <v>133</v>
      </c>
      <c r="AC936" s="70" t="s">
        <v>131</v>
      </c>
      <c r="AD936" s="3"/>
      <c r="AE936" s="3"/>
      <c r="AF936" s="70" t="s">
        <v>131</v>
      </c>
      <c r="AG936" s="121" t="n">
        <f aca="false">IFERROR(INDEX(Last6M_AvgSales_Ref!$B$2:$B$12659,MATCH(D936,Last6M_AvgSales_Ref!$A$2:$A$12659,0)),"")</f>
        <v>363.5</v>
      </c>
    </row>
    <row r="937" customFormat="false" ht="14.25" hidden="false" customHeight="true" outlineLevel="0" collapsed="false">
      <c r="A937" s="70" t="s">
        <v>131</v>
      </c>
      <c r="B937" s="72" t="s">
        <v>91</v>
      </c>
      <c r="C937" s="72" t="s">
        <v>2403</v>
      </c>
      <c r="D937" s="72" t="n">
        <v>1000002535</v>
      </c>
      <c r="E937" s="73" t="s">
        <v>2404</v>
      </c>
      <c r="F937" s="74" t="n">
        <v>44602</v>
      </c>
      <c r="G937" s="67" t="str">
        <f aca="false">IF(I937&gt;0,"Targeted Dealer","-")</f>
        <v>Targeted Dealer</v>
      </c>
      <c r="H937" s="67"/>
      <c r="I937" s="68" t="n">
        <v>150</v>
      </c>
      <c r="J937" s="68" t="n">
        <f aca="false">I937/$J$1*($J$1-$E$1)</f>
        <v>150</v>
      </c>
      <c r="K937" s="69" t="n">
        <v>350</v>
      </c>
      <c r="L937" s="69" t="n">
        <f aca="false">I937-K937</f>
        <v>-200</v>
      </c>
      <c r="M937" s="69" t="n">
        <f aca="false">IFERROR((K937/J937%),"-")</f>
        <v>233.333333333333</v>
      </c>
      <c r="N937" s="97" t="n">
        <v>0</v>
      </c>
      <c r="O937" s="98" t="str">
        <f aca="false">IF(F937&lt;=$P$2,"June","")</f>
        <v>June</v>
      </c>
      <c r="P937" s="97" t="n">
        <f aca="false">N937</f>
        <v>0</v>
      </c>
      <c r="Q937" s="99" t="n">
        <f aca="false">K937-P937</f>
        <v>350</v>
      </c>
      <c r="R937" s="98" t="n">
        <f aca="false">IFERROR(IF(O937="May",(K937/P937-1))," ")</f>
        <v>0</v>
      </c>
      <c r="S937" s="105" t="b">
        <f aca="false">IF(N937&gt;0,IF(O937="","-",IF(R937&lt;0%,"DEGROWTH","GROWTH")))</f>
        <v>0</v>
      </c>
      <c r="T937" s="69" t="n">
        <v>75</v>
      </c>
      <c r="U937" s="101" t="str">
        <f aca="false">IF(F937&lt;=$V$2,"May","")</f>
        <v>May</v>
      </c>
      <c r="V937" s="69" t="n">
        <f aca="false">T937</f>
        <v>75</v>
      </c>
      <c r="W937" s="102" t="n">
        <f aca="false">K937-V937</f>
        <v>275</v>
      </c>
      <c r="X937" s="103" t="n">
        <f aca="false">IFERROR(IF(U937="June",(K937/V937-1)),0)</f>
        <v>0</v>
      </c>
      <c r="Y937" s="104" t="str">
        <f aca="false">IF(T937&gt;0,IF(U937="","-",IF(X937&lt;0%,"DEGROWTH","GROWTH")))</f>
        <v>GROWTH</v>
      </c>
      <c r="Z937" s="75" t="n">
        <v>0</v>
      </c>
      <c r="AA937" s="70"/>
      <c r="AB937" s="70" t="s">
        <v>133</v>
      </c>
      <c r="AC937" s="70" t="s">
        <v>131</v>
      </c>
      <c r="AD937" s="3"/>
      <c r="AE937" s="3"/>
      <c r="AF937" s="70" t="s">
        <v>131</v>
      </c>
      <c r="AG937" s="121" t="n">
        <f aca="false">IFERROR(INDEX(Last6M_AvgSales_Ref!$B$2:$B$12659,MATCH(D937,Last6M_AvgSales_Ref!$A$2:$A$12659,0)),"")</f>
        <v>209.416666666667</v>
      </c>
    </row>
    <row r="938" customFormat="false" ht="14.25" hidden="false" customHeight="true" outlineLevel="0" collapsed="false">
      <c r="A938" s="70" t="s">
        <v>131</v>
      </c>
      <c r="B938" s="72" t="s">
        <v>91</v>
      </c>
      <c r="C938" s="72" t="s">
        <v>2405</v>
      </c>
      <c r="D938" s="72" t="n">
        <v>1000003700</v>
      </c>
      <c r="E938" s="72" t="s">
        <v>2406</v>
      </c>
      <c r="F938" s="74" t="n">
        <v>45167</v>
      </c>
      <c r="G938" s="67" t="str">
        <f aca="false">IF(I938&gt;0,"Targeted Dealer","-")</f>
        <v>Targeted Dealer</v>
      </c>
      <c r="H938" s="67"/>
      <c r="I938" s="68" t="n">
        <v>100</v>
      </c>
      <c r="J938" s="68" t="n">
        <f aca="false">I938/$J$1*($J$1-$E$1)</f>
        <v>100</v>
      </c>
      <c r="K938" s="69" t="n">
        <v>30</v>
      </c>
      <c r="L938" s="69" t="n">
        <f aca="false">I938-K938</f>
        <v>70</v>
      </c>
      <c r="M938" s="69" t="n">
        <f aca="false">IFERROR((K938/J938%),"-")</f>
        <v>30</v>
      </c>
      <c r="N938" s="97" t="n">
        <v>72</v>
      </c>
      <c r="O938" s="98" t="str">
        <f aca="false">IF(F938&lt;=$P$2,"June","")</f>
        <v>June</v>
      </c>
      <c r="P938" s="97" t="n">
        <f aca="false">N938</f>
        <v>72</v>
      </c>
      <c r="Q938" s="99" t="n">
        <f aca="false">K938-P938</f>
        <v>-42</v>
      </c>
      <c r="R938" s="98" t="n">
        <f aca="false">IFERROR(IF(O938="May",(K938/P938-1))," ")</f>
        <v>0</v>
      </c>
      <c r="S938" s="100" t="str">
        <f aca="false">IF(N938&gt;0,IF(O938="","-",IF(R938&lt;0%,"DEGROWTH","GROWTH")))</f>
        <v>GROWTH</v>
      </c>
      <c r="T938" s="69" t="n">
        <v>72</v>
      </c>
      <c r="U938" s="101" t="str">
        <f aca="false">IF(F938&lt;=$V$2,"May","")</f>
        <v>May</v>
      </c>
      <c r="V938" s="69" t="n">
        <f aca="false">T938</f>
        <v>72</v>
      </c>
      <c r="W938" s="102" t="n">
        <f aca="false">K938-V938</f>
        <v>-42</v>
      </c>
      <c r="X938" s="103" t="n">
        <f aca="false">IFERROR(IF(U938="June",(K938/V938-1)),0)</f>
        <v>0</v>
      </c>
      <c r="Y938" s="104" t="str">
        <f aca="false">IF(T938&gt;0,IF(U938="","-",IF(X938&lt;0%,"DEGROWTH","GROWTH")))</f>
        <v>GROWTH</v>
      </c>
      <c r="Z938" s="75" t="n">
        <v>0</v>
      </c>
      <c r="AA938" s="70"/>
      <c r="AB938" s="70" t="s">
        <v>133</v>
      </c>
      <c r="AC938" s="70" t="s">
        <v>131</v>
      </c>
      <c r="AD938" s="3"/>
      <c r="AE938" s="3"/>
      <c r="AF938" s="70" t="s">
        <v>131</v>
      </c>
      <c r="AG938" s="121" t="n">
        <f aca="false">IFERROR(INDEX(Last6M_AvgSales_Ref!$B$2:$B$12659,MATCH(D938,Last6M_AvgSales_Ref!$A$2:$A$12659,0)),"")</f>
        <v>139.833333333333</v>
      </c>
    </row>
    <row r="939" customFormat="false" ht="14.25" hidden="false" customHeight="true" outlineLevel="0" collapsed="false">
      <c r="A939" s="70" t="s">
        <v>131</v>
      </c>
      <c r="B939" s="72" t="s">
        <v>91</v>
      </c>
      <c r="C939" s="72" t="s">
        <v>2407</v>
      </c>
      <c r="D939" s="72" t="n">
        <v>1000003743</v>
      </c>
      <c r="E939" s="72" t="s">
        <v>2408</v>
      </c>
      <c r="F939" s="74" t="n">
        <v>45230</v>
      </c>
      <c r="G939" s="67" t="str">
        <f aca="false">IF(I939&gt;0,"Targeted Dealer","-")</f>
        <v>Targeted Dealer</v>
      </c>
      <c r="H939" s="67"/>
      <c r="I939" s="68" t="n">
        <v>36</v>
      </c>
      <c r="J939" s="68" t="n">
        <f aca="false">I939/$J$1*($J$1-$E$1)</f>
        <v>36</v>
      </c>
      <c r="K939" s="69" t="n">
        <v>24</v>
      </c>
      <c r="L939" s="69" t="n">
        <f aca="false">I939-K939</f>
        <v>12</v>
      </c>
      <c r="M939" s="69" t="n">
        <f aca="false">IFERROR((K939/J939%),"-")</f>
        <v>66.6666666666667</v>
      </c>
      <c r="N939" s="97" t="n">
        <v>24</v>
      </c>
      <c r="O939" s="98" t="str">
        <f aca="false">IF(F939&lt;=$P$2,"June","")</f>
        <v>June</v>
      </c>
      <c r="P939" s="97" t="n">
        <f aca="false">N939</f>
        <v>24</v>
      </c>
      <c r="Q939" s="99" t="n">
        <f aca="false">K939-P939</f>
        <v>0</v>
      </c>
      <c r="R939" s="98" t="n">
        <f aca="false">IFERROR(IF(O939="May",(K939/P939-1))," ")</f>
        <v>0</v>
      </c>
      <c r="S939" s="100" t="str">
        <f aca="false">IF(N939&gt;0,IF(O939="","-",IF(R939&lt;0%,"DEGROWTH","GROWTH")))</f>
        <v>GROWTH</v>
      </c>
      <c r="T939" s="69" t="n">
        <v>24</v>
      </c>
      <c r="U939" s="101" t="str">
        <f aca="false">IF(F939&lt;=$V$2,"May","")</f>
        <v>May</v>
      </c>
      <c r="V939" s="69" t="n">
        <f aca="false">T939</f>
        <v>24</v>
      </c>
      <c r="W939" s="102" t="n">
        <f aca="false">K939-V939</f>
        <v>0</v>
      </c>
      <c r="X939" s="103" t="n">
        <f aca="false">IFERROR(IF(U939="June",(K939/V939-1)),0)</f>
        <v>0</v>
      </c>
      <c r="Y939" s="104" t="str">
        <f aca="false">IF(T939&gt;0,IF(U939="","-",IF(X939&lt;0%,"DEGROWTH","GROWTH")))</f>
        <v>GROWTH</v>
      </c>
      <c r="Z939" s="75" t="n">
        <v>0</v>
      </c>
      <c r="AA939" s="70"/>
      <c r="AB939" s="70" t="s">
        <v>133</v>
      </c>
      <c r="AC939" s="70" t="s">
        <v>131</v>
      </c>
      <c r="AD939" s="3"/>
      <c r="AE939" s="3"/>
      <c r="AF939" s="70" t="s">
        <v>131</v>
      </c>
      <c r="AG939" s="121" t="n">
        <f aca="false">IFERROR(INDEX(Last6M_AvgSales_Ref!$B$2:$B$12659,MATCH(D939,Last6M_AvgSales_Ref!$A$2:$A$12659,0)),"")</f>
        <v>41.1666666666667</v>
      </c>
    </row>
    <row r="940" customFormat="false" ht="14.25" hidden="false" customHeight="true" outlineLevel="0" collapsed="false">
      <c r="A940" s="70" t="s">
        <v>131</v>
      </c>
      <c r="B940" s="79" t="s">
        <v>91</v>
      </c>
      <c r="C940" s="79" t="s">
        <v>2409</v>
      </c>
      <c r="D940" s="79" t="n">
        <v>1000004007</v>
      </c>
      <c r="E940" s="79" t="s">
        <v>2410</v>
      </c>
      <c r="F940" s="74" t="n">
        <v>45457</v>
      </c>
      <c r="G940" s="67" t="str">
        <f aca="false">IF(I940&gt;0,"Targeted Dealer","-")</f>
        <v>Targeted Dealer</v>
      </c>
      <c r="H940" s="67"/>
      <c r="I940" s="68" t="n">
        <v>150</v>
      </c>
      <c r="J940" s="68" t="n">
        <f aca="false">I940/$J$1*($J$1-$E$1)</f>
        <v>150</v>
      </c>
      <c r="K940" s="69" t="n">
        <v>60</v>
      </c>
      <c r="L940" s="69" t="n">
        <f aca="false">I940-K940</f>
        <v>90</v>
      </c>
      <c r="M940" s="69" t="n">
        <f aca="false">IFERROR((K940/J940%),"-")</f>
        <v>40</v>
      </c>
      <c r="N940" s="97" t="n">
        <v>76</v>
      </c>
      <c r="O940" s="98" t="str">
        <f aca="false">IF(F940&lt;=$P$2,"June","")</f>
        <v>June</v>
      </c>
      <c r="P940" s="97" t="n">
        <f aca="false">N940</f>
        <v>76</v>
      </c>
      <c r="Q940" s="99" t="n">
        <f aca="false">K940-P940</f>
        <v>-16</v>
      </c>
      <c r="R940" s="98" t="n">
        <f aca="false">IFERROR(IF(O940="May",(K940/P940-1))," ")</f>
        <v>0</v>
      </c>
      <c r="S940" s="100" t="str">
        <f aca="false">IF(N940&gt;0,IF(O940="","-",IF(R940&lt;0%,"DEGROWTH","GROWTH")))</f>
        <v>GROWTH</v>
      </c>
      <c r="T940" s="69" t="n">
        <v>133</v>
      </c>
      <c r="U940" s="101" t="str">
        <f aca="false">IF(F940&lt;=$V$2,"May","")</f>
        <v>May</v>
      </c>
      <c r="V940" s="69" t="n">
        <f aca="false">T940</f>
        <v>133</v>
      </c>
      <c r="W940" s="102" t="n">
        <f aca="false">K940-V940</f>
        <v>-73</v>
      </c>
      <c r="X940" s="103" t="n">
        <f aca="false">IFERROR(IF(U940="June",(K940/V940-1)),0)</f>
        <v>0</v>
      </c>
      <c r="Y940" s="104" t="str">
        <f aca="false">IF(T940&gt;0,IF(U940="","-",IF(X940&lt;0%,"DEGROWTH","GROWTH")))</f>
        <v>GROWTH</v>
      </c>
      <c r="Z940" s="75" t="n">
        <v>0</v>
      </c>
      <c r="AA940" s="70"/>
      <c r="AB940" s="70" t="s">
        <v>133</v>
      </c>
      <c r="AC940" s="70" t="s">
        <v>131</v>
      </c>
      <c r="AD940" s="3"/>
      <c r="AE940" s="3"/>
      <c r="AF940" s="70" t="s">
        <v>131</v>
      </c>
      <c r="AG940" s="121" t="n">
        <f aca="false">IFERROR(INDEX(Last6M_AvgSales_Ref!$B$2:$B$12659,MATCH(D940,Last6M_AvgSales_Ref!$A$2:$A$12659,0)),"")</f>
        <v>121.5</v>
      </c>
    </row>
    <row r="941" customFormat="false" ht="14.25" hidden="false" customHeight="true" outlineLevel="0" collapsed="false">
      <c r="A941" s="70" t="s">
        <v>131</v>
      </c>
      <c r="B941" s="79" t="s">
        <v>91</v>
      </c>
      <c r="C941" s="79" t="s">
        <v>2411</v>
      </c>
      <c r="D941" s="79" t="n">
        <v>1000004069</v>
      </c>
      <c r="E941" s="79" t="s">
        <v>2412</v>
      </c>
      <c r="F941" s="74" t="n">
        <v>45504</v>
      </c>
      <c r="G941" s="67" t="str">
        <f aca="false">IF(I941&gt;0,"Targeted Dealer","-")</f>
        <v>Targeted Dealer</v>
      </c>
      <c r="H941" s="67"/>
      <c r="I941" s="68" t="n">
        <v>100</v>
      </c>
      <c r="J941" s="68" t="n">
        <f aca="false">I941/$J$1*($J$1-$E$1)</f>
        <v>100</v>
      </c>
      <c r="K941" s="69" t="n">
        <v>78</v>
      </c>
      <c r="L941" s="69" t="n">
        <f aca="false">I941-K941</f>
        <v>22</v>
      </c>
      <c r="M941" s="69" t="n">
        <f aca="false">IFERROR((K941/J941%),"-")</f>
        <v>78</v>
      </c>
      <c r="N941" s="97" t="n">
        <v>102</v>
      </c>
      <c r="O941" s="98" t="str">
        <f aca="false">IF(F941&lt;=$P$2,"June","")</f>
        <v>June</v>
      </c>
      <c r="P941" s="97" t="n">
        <f aca="false">N941</f>
        <v>102</v>
      </c>
      <c r="Q941" s="99" t="n">
        <f aca="false">K941-P941</f>
        <v>-24</v>
      </c>
      <c r="R941" s="98" t="n">
        <f aca="false">IFERROR(IF(O941="May",(K941/P941-1))," ")</f>
        <v>0</v>
      </c>
      <c r="S941" s="100" t="str">
        <f aca="false">IF(N941&gt;0,IF(O941="","-",IF(R941&lt;0%,"DEGROWTH","GROWTH")))</f>
        <v>GROWTH</v>
      </c>
      <c r="T941" s="69" t="n">
        <v>90</v>
      </c>
      <c r="U941" s="101" t="str">
        <f aca="false">IF(F941&lt;=$V$2,"May","")</f>
        <v>May</v>
      </c>
      <c r="V941" s="69" t="n">
        <f aca="false">T941</f>
        <v>90</v>
      </c>
      <c r="W941" s="102" t="n">
        <f aca="false">K941-V941</f>
        <v>-12</v>
      </c>
      <c r="X941" s="103" t="n">
        <f aca="false">IFERROR(IF(U941="June",(K941/V941-1)),0)</f>
        <v>0</v>
      </c>
      <c r="Y941" s="104" t="str">
        <f aca="false">IF(T941&gt;0,IF(U941="","-",IF(X941&lt;0%,"DEGROWTH","GROWTH")))</f>
        <v>GROWTH</v>
      </c>
      <c r="Z941" s="75" t="n">
        <v>0</v>
      </c>
      <c r="AA941" s="70"/>
      <c r="AB941" s="70" t="s">
        <v>133</v>
      </c>
      <c r="AC941" s="70" t="s">
        <v>131</v>
      </c>
      <c r="AD941" s="3"/>
      <c r="AE941" s="3"/>
      <c r="AF941" s="70" t="s">
        <v>131</v>
      </c>
      <c r="AG941" s="121" t="n">
        <f aca="false">IFERROR(INDEX(Last6M_AvgSales_Ref!$B$2:$B$12659,MATCH(D941,Last6M_AvgSales_Ref!$A$2:$A$12659,0)),"")</f>
        <v>169.333333333333</v>
      </c>
    </row>
    <row r="942" customFormat="false" ht="14.25" hidden="false" customHeight="true" outlineLevel="0" collapsed="false">
      <c r="A942" s="70" t="s">
        <v>131</v>
      </c>
      <c r="B942" s="72" t="s">
        <v>93</v>
      </c>
      <c r="C942" s="72" t="s">
        <v>2413</v>
      </c>
      <c r="D942" s="72" t="n">
        <v>1000001408</v>
      </c>
      <c r="E942" s="73" t="s">
        <v>2414</v>
      </c>
      <c r="F942" s="74" t="n">
        <v>40614</v>
      </c>
      <c r="G942" s="67" t="str">
        <f aca="false">IF(I942&gt;0,"Targeted Dealer","-")</f>
        <v>Targeted Dealer</v>
      </c>
      <c r="H942" s="67"/>
      <c r="I942" s="68" t="n">
        <v>500</v>
      </c>
      <c r="J942" s="68" t="n">
        <f aca="false">I942/$J$1*($J$1-$E$1)</f>
        <v>500</v>
      </c>
      <c r="K942" s="69" t="n">
        <v>282</v>
      </c>
      <c r="L942" s="69" t="n">
        <f aca="false">I942-K942</f>
        <v>218</v>
      </c>
      <c r="M942" s="69" t="n">
        <f aca="false">IFERROR((K942/J942%),"-")</f>
        <v>56.4</v>
      </c>
      <c r="N942" s="97" t="n">
        <v>20</v>
      </c>
      <c r="O942" s="98" t="str">
        <f aca="false">IF(F942&lt;=$P$2,"June","")</f>
        <v>June</v>
      </c>
      <c r="P942" s="97" t="n">
        <f aca="false">N942</f>
        <v>20</v>
      </c>
      <c r="Q942" s="99" t="n">
        <f aca="false">K942-P942</f>
        <v>262</v>
      </c>
      <c r="R942" s="98" t="n">
        <f aca="false">IFERROR(IF(O942="May",(K942/P942-1))," ")</f>
        <v>0</v>
      </c>
      <c r="S942" s="100" t="str">
        <f aca="false">IF(N942&gt;0,IF(O942="","-",IF(R942&lt;0%,"DEGROWTH","GROWTH")))</f>
        <v>GROWTH</v>
      </c>
      <c r="T942" s="69" t="n">
        <v>503</v>
      </c>
      <c r="U942" s="101" t="str">
        <f aca="false">IF(F942&lt;=$V$2,"May","")</f>
        <v>May</v>
      </c>
      <c r="V942" s="69" t="n">
        <f aca="false">T942</f>
        <v>503</v>
      </c>
      <c r="W942" s="102" t="n">
        <f aca="false">K942-V942</f>
        <v>-221</v>
      </c>
      <c r="X942" s="103" t="n">
        <f aca="false">IFERROR(IF(U942="June",(K942/V942-1)),0)</f>
        <v>0</v>
      </c>
      <c r="Y942" s="104" t="str">
        <f aca="false">IF(T942&gt;0,IF(U942="","-",IF(X942&lt;0%,"DEGROWTH","GROWTH")))</f>
        <v>GROWTH</v>
      </c>
      <c r="Z942" s="75" t="n">
        <v>0</v>
      </c>
      <c r="AA942" s="70"/>
      <c r="AB942" s="70" t="s">
        <v>133</v>
      </c>
      <c r="AC942" s="70" t="s">
        <v>131</v>
      </c>
      <c r="AD942" s="3"/>
      <c r="AE942" s="3"/>
      <c r="AF942" s="70" t="s">
        <v>131</v>
      </c>
      <c r="AG942" s="121" t="n">
        <f aca="false">IFERROR(INDEX(Last6M_AvgSales_Ref!$B$2:$B$12659,MATCH(D942,Last6M_AvgSales_Ref!$A$2:$A$12659,0)),"")</f>
        <v>404.791666666667</v>
      </c>
    </row>
    <row r="943" customFormat="false" ht="14.25" hidden="false" customHeight="true" outlineLevel="0" collapsed="false">
      <c r="A943" s="70" t="s">
        <v>131</v>
      </c>
      <c r="B943" s="72" t="s">
        <v>93</v>
      </c>
      <c r="C943" s="72" t="s">
        <v>2415</v>
      </c>
      <c r="D943" s="72" t="n">
        <v>1000001405</v>
      </c>
      <c r="E943" s="73" t="s">
        <v>2416</v>
      </c>
      <c r="F943" s="74" t="n">
        <v>40876</v>
      </c>
      <c r="G943" s="67" t="str">
        <f aca="false">IF(I943&gt;0,"Targeted Dealer","-")</f>
        <v>Targeted Dealer</v>
      </c>
      <c r="H943" s="67"/>
      <c r="I943" s="68" t="n">
        <v>210</v>
      </c>
      <c r="J943" s="68" t="n">
        <f aca="false">I943/$J$1*($J$1-$E$1)</f>
        <v>210</v>
      </c>
      <c r="K943" s="69" t="n">
        <v>116</v>
      </c>
      <c r="L943" s="69" t="n">
        <f aca="false">I943-K943</f>
        <v>94</v>
      </c>
      <c r="M943" s="69" t="n">
        <f aca="false">IFERROR((K943/J943%),"-")</f>
        <v>55.2380952380952</v>
      </c>
      <c r="N943" s="97" t="n">
        <v>132</v>
      </c>
      <c r="O943" s="98" t="str">
        <f aca="false">IF(F943&lt;=$P$2,"June","")</f>
        <v>June</v>
      </c>
      <c r="P943" s="97" t="n">
        <f aca="false">N943</f>
        <v>132</v>
      </c>
      <c r="Q943" s="99" t="n">
        <f aca="false">K943-P943</f>
        <v>-16</v>
      </c>
      <c r="R943" s="98" t="n">
        <f aca="false">IFERROR(IF(O943="May",(K943/P943-1))," ")</f>
        <v>0</v>
      </c>
      <c r="S943" s="100" t="str">
        <f aca="false">IF(N943&gt;0,IF(O943="","-",IF(R943&lt;0%,"DEGROWTH","GROWTH")))</f>
        <v>GROWTH</v>
      </c>
      <c r="T943" s="69" t="n">
        <v>201</v>
      </c>
      <c r="U943" s="101" t="str">
        <f aca="false">IF(F943&lt;=$V$2,"May","")</f>
        <v>May</v>
      </c>
      <c r="V943" s="69" t="n">
        <f aca="false">T943</f>
        <v>201</v>
      </c>
      <c r="W943" s="102" t="n">
        <f aca="false">K943-V943</f>
        <v>-85</v>
      </c>
      <c r="X943" s="103" t="n">
        <f aca="false">IFERROR(IF(U943="June",(K943/V943-1)),0)</f>
        <v>0</v>
      </c>
      <c r="Y943" s="104" t="str">
        <f aca="false">IF(T943&gt;0,IF(U943="","-",IF(X943&lt;0%,"DEGROWTH","GROWTH")))</f>
        <v>GROWTH</v>
      </c>
      <c r="Z943" s="75" t="n">
        <v>0</v>
      </c>
      <c r="AA943" s="70"/>
      <c r="AB943" s="70" t="s">
        <v>133</v>
      </c>
      <c r="AC943" s="70" t="s">
        <v>131</v>
      </c>
      <c r="AD943" s="3"/>
      <c r="AE943" s="3"/>
      <c r="AF943" s="70" t="s">
        <v>131</v>
      </c>
      <c r="AG943" s="121" t="n">
        <f aca="false">IFERROR(INDEX(Last6M_AvgSales_Ref!$B$2:$B$12659,MATCH(D943,Last6M_AvgSales_Ref!$A$2:$A$12659,0)),"")</f>
        <v>197.166666666667</v>
      </c>
    </row>
    <row r="944" customFormat="false" ht="14.25" hidden="false" customHeight="true" outlineLevel="0" collapsed="false">
      <c r="A944" s="70" t="s">
        <v>131</v>
      </c>
      <c r="B944" s="72" t="s">
        <v>93</v>
      </c>
      <c r="C944" s="72" t="s">
        <v>2417</v>
      </c>
      <c r="D944" s="72" t="n">
        <v>1000001418</v>
      </c>
      <c r="E944" s="73" t="s">
        <v>2418</v>
      </c>
      <c r="F944" s="74" t="n">
        <v>40925</v>
      </c>
      <c r="G944" s="67" t="str">
        <f aca="false">IF(I944&gt;0,"Targeted Dealer","-")</f>
        <v>Targeted Dealer</v>
      </c>
      <c r="H944" s="67"/>
      <c r="I944" s="68" t="n">
        <v>230</v>
      </c>
      <c r="J944" s="68" t="n">
        <f aca="false">I944/$J$1*($J$1-$E$1)</f>
        <v>230</v>
      </c>
      <c r="K944" s="69" t="n">
        <v>175</v>
      </c>
      <c r="L944" s="69" t="n">
        <f aca="false">I944-K944</f>
        <v>55</v>
      </c>
      <c r="M944" s="69" t="n">
        <f aca="false">IFERROR((K944/J944%),"-")</f>
        <v>76.0869565217391</v>
      </c>
      <c r="N944" s="97" t="n">
        <v>256</v>
      </c>
      <c r="O944" s="98" t="str">
        <f aca="false">IF(F944&lt;=$P$2,"June","")</f>
        <v>June</v>
      </c>
      <c r="P944" s="97" t="n">
        <f aca="false">N944</f>
        <v>256</v>
      </c>
      <c r="Q944" s="99" t="n">
        <f aca="false">K944-P944</f>
        <v>-81</v>
      </c>
      <c r="R944" s="98" t="n">
        <f aca="false">IFERROR(IF(O944="May",(K944/P944-1))," ")</f>
        <v>0</v>
      </c>
      <c r="S944" s="100" t="str">
        <f aca="false">IF(N944&gt;0,IF(O944="","-",IF(R944&lt;0%,"DEGROWTH","GROWTH")))</f>
        <v>GROWTH</v>
      </c>
      <c r="T944" s="69" t="n">
        <v>228</v>
      </c>
      <c r="U944" s="101" t="str">
        <f aca="false">IF(F944&lt;=$V$2,"May","")</f>
        <v>May</v>
      </c>
      <c r="V944" s="69" t="n">
        <f aca="false">T944</f>
        <v>228</v>
      </c>
      <c r="W944" s="102" t="n">
        <f aca="false">K944-V944</f>
        <v>-53</v>
      </c>
      <c r="X944" s="103" t="n">
        <f aca="false">IFERROR(IF(U944="June",(K944/V944-1)),0)</f>
        <v>0</v>
      </c>
      <c r="Y944" s="104" t="str">
        <f aca="false">IF(T944&gt;0,IF(U944="","-",IF(X944&lt;0%,"DEGROWTH","GROWTH")))</f>
        <v>GROWTH</v>
      </c>
      <c r="Z944" s="75" t="n">
        <v>0</v>
      </c>
      <c r="AA944" s="70"/>
      <c r="AB944" s="70" t="s">
        <v>133</v>
      </c>
      <c r="AC944" s="70" t="s">
        <v>131</v>
      </c>
      <c r="AD944" s="3"/>
      <c r="AE944" s="3"/>
      <c r="AF944" s="70" t="s">
        <v>131</v>
      </c>
      <c r="AG944" s="121" t="n">
        <f aca="false">IFERROR(INDEX(Last6M_AvgSales_Ref!$B$2:$B$12659,MATCH(D944,Last6M_AvgSales_Ref!$A$2:$A$12659,0)),"")</f>
        <v>313.5</v>
      </c>
    </row>
    <row r="945" customFormat="false" ht="14.25" hidden="false" customHeight="true" outlineLevel="0" collapsed="false">
      <c r="A945" s="70" t="s">
        <v>131</v>
      </c>
      <c r="B945" s="72" t="s">
        <v>93</v>
      </c>
      <c r="C945" s="72" t="s">
        <v>2419</v>
      </c>
      <c r="D945" s="72" t="n">
        <v>1000002808</v>
      </c>
      <c r="E945" s="73" t="s">
        <v>2420</v>
      </c>
      <c r="F945" s="74" t="n">
        <v>40942</v>
      </c>
      <c r="G945" s="67" t="str">
        <f aca="false">IF(I945&gt;0,"Targeted Dealer","-")</f>
        <v>Targeted Dealer</v>
      </c>
      <c r="H945" s="67"/>
      <c r="I945" s="68" t="n">
        <v>2450</v>
      </c>
      <c r="J945" s="68" t="n">
        <f aca="false">I945/$J$1*($J$1-$E$1)</f>
        <v>2450</v>
      </c>
      <c r="K945" s="69" t="n">
        <v>1691.85</v>
      </c>
      <c r="L945" s="69" t="n">
        <f aca="false">I945-K945</f>
        <v>758.15</v>
      </c>
      <c r="M945" s="69" t="n">
        <f aca="false">IFERROR((K945/J945%),"-")</f>
        <v>69.0551020408163</v>
      </c>
      <c r="N945" s="97" t="n">
        <v>1768.85</v>
      </c>
      <c r="O945" s="98" t="str">
        <f aca="false">IF(F945&lt;=$P$2,"June","")</f>
        <v>June</v>
      </c>
      <c r="P945" s="97" t="n">
        <f aca="false">N945</f>
        <v>1768.85</v>
      </c>
      <c r="Q945" s="99" t="n">
        <f aca="false">K945-P945</f>
        <v>-77</v>
      </c>
      <c r="R945" s="98" t="n">
        <f aca="false">IFERROR(IF(O945="May",(K945/P945-1))," ")</f>
        <v>0</v>
      </c>
      <c r="S945" s="100" t="str">
        <f aca="false">IF(N945&gt;0,IF(O945="","-",IF(R945&lt;0%,"DEGROWTH","GROWTH")))</f>
        <v>GROWTH</v>
      </c>
      <c r="T945" s="69" t="n">
        <v>2319.55</v>
      </c>
      <c r="U945" s="101" t="str">
        <f aca="false">IF(F945&lt;=$V$2,"May","")</f>
        <v>May</v>
      </c>
      <c r="V945" s="69" t="n">
        <f aca="false">T945</f>
        <v>2319.55</v>
      </c>
      <c r="W945" s="102" t="n">
        <f aca="false">K945-V945</f>
        <v>-627.7</v>
      </c>
      <c r="X945" s="103" t="n">
        <f aca="false">IFERROR(IF(U945="June",(K945/V945-1)),0)</f>
        <v>0</v>
      </c>
      <c r="Y945" s="104" t="str">
        <f aca="false">IF(T945&gt;0,IF(U945="","-",IF(X945&lt;0%,"DEGROWTH","GROWTH")))</f>
        <v>GROWTH</v>
      </c>
      <c r="Z945" s="75" t="n">
        <v>0</v>
      </c>
      <c r="AA945" s="70"/>
      <c r="AB945" s="70" t="s">
        <v>133</v>
      </c>
      <c r="AC945" s="70" t="s">
        <v>131</v>
      </c>
      <c r="AD945" s="3"/>
      <c r="AE945" s="3"/>
      <c r="AF945" s="70" t="s">
        <v>131</v>
      </c>
      <c r="AG945" s="121" t="n">
        <f aca="false">IFERROR(INDEX(Last6M_AvgSales_Ref!$B$2:$B$12659,MATCH(D945,Last6M_AvgSales_Ref!$A$2:$A$12659,0)),"")</f>
        <v>2380.84166666667</v>
      </c>
    </row>
    <row r="946" customFormat="false" ht="14.25" hidden="false" customHeight="true" outlineLevel="0" collapsed="false">
      <c r="A946" s="70" t="s">
        <v>131</v>
      </c>
      <c r="B946" s="72" t="s">
        <v>93</v>
      </c>
      <c r="C946" s="72" t="s">
        <v>2421</v>
      </c>
      <c r="D946" s="72" t="n">
        <v>1000001411</v>
      </c>
      <c r="E946" s="73" t="s">
        <v>2422</v>
      </c>
      <c r="F946" s="74" t="n">
        <v>41102</v>
      </c>
      <c r="G946" s="67" t="str">
        <f aca="false">IF(I946&gt;0,"Targeted Dealer","-")</f>
        <v>Targeted Dealer</v>
      </c>
      <c r="H946" s="67"/>
      <c r="I946" s="68" t="n">
        <v>100</v>
      </c>
      <c r="J946" s="68" t="n">
        <f aca="false">I946/$J$1*($J$1-$E$1)</f>
        <v>100</v>
      </c>
      <c r="K946" s="69" t="n">
        <v>60</v>
      </c>
      <c r="L946" s="69" t="n">
        <f aca="false">I946-K946</f>
        <v>40</v>
      </c>
      <c r="M946" s="69" t="n">
        <f aca="false">IFERROR((K946/J946%),"-")</f>
        <v>60</v>
      </c>
      <c r="N946" s="97" t="n">
        <v>68</v>
      </c>
      <c r="O946" s="98" t="str">
        <f aca="false">IF(F946&lt;=$P$2,"June","")</f>
        <v>June</v>
      </c>
      <c r="P946" s="97" t="n">
        <f aca="false">N946</f>
        <v>68</v>
      </c>
      <c r="Q946" s="99" t="n">
        <f aca="false">K946-P946</f>
        <v>-8</v>
      </c>
      <c r="R946" s="98" t="n">
        <f aca="false">IFERROR(IF(O946="May",(K946/P946-1))," ")</f>
        <v>0</v>
      </c>
      <c r="S946" s="100" t="str">
        <f aca="false">IF(N946&gt;0,IF(O946="","-",IF(R946&lt;0%,"DEGROWTH","GROWTH")))</f>
        <v>GROWTH</v>
      </c>
      <c r="T946" s="69" t="n">
        <v>86</v>
      </c>
      <c r="U946" s="101" t="str">
        <f aca="false">IF(F946&lt;=$V$2,"May","")</f>
        <v>May</v>
      </c>
      <c r="V946" s="69" t="n">
        <f aca="false">T946</f>
        <v>86</v>
      </c>
      <c r="W946" s="102" t="n">
        <f aca="false">K946-V946</f>
        <v>-26</v>
      </c>
      <c r="X946" s="103" t="n">
        <f aca="false">IFERROR(IF(U946="June",(K946/V946-1)),0)</f>
        <v>0</v>
      </c>
      <c r="Y946" s="104" t="str">
        <f aca="false">IF(T946&gt;0,IF(U946="","-",IF(X946&lt;0%,"DEGROWTH","GROWTH")))</f>
        <v>GROWTH</v>
      </c>
      <c r="Z946" s="75" t="n">
        <v>0</v>
      </c>
      <c r="AA946" s="70"/>
      <c r="AB946" s="70" t="s">
        <v>133</v>
      </c>
      <c r="AC946" s="70" t="s">
        <v>131</v>
      </c>
      <c r="AD946" s="3"/>
      <c r="AE946" s="3"/>
      <c r="AF946" s="70" t="s">
        <v>131</v>
      </c>
      <c r="AG946" s="121" t="n">
        <f aca="false">IFERROR(INDEX(Last6M_AvgSales_Ref!$B$2:$B$12659,MATCH(D946,Last6M_AvgSales_Ref!$A$2:$A$12659,0)),"")</f>
        <v>91.6666666666667</v>
      </c>
    </row>
    <row r="947" customFormat="false" ht="14.25" hidden="false" customHeight="true" outlineLevel="0" collapsed="false">
      <c r="A947" s="70" t="s">
        <v>131</v>
      </c>
      <c r="B947" s="72" t="s">
        <v>93</v>
      </c>
      <c r="C947" s="72" t="s">
        <v>2423</v>
      </c>
      <c r="D947" s="72" t="n">
        <v>1000001413</v>
      </c>
      <c r="E947" s="73" t="s">
        <v>2424</v>
      </c>
      <c r="F947" s="74" t="n">
        <v>41234</v>
      </c>
      <c r="G947" s="67" t="str">
        <f aca="false">IF(I947&gt;0,"Targeted Dealer","-")</f>
        <v>Targeted Dealer</v>
      </c>
      <c r="H947" s="67"/>
      <c r="I947" s="68" t="n">
        <v>150</v>
      </c>
      <c r="J947" s="68" t="n">
        <f aca="false">I947/$J$1*($J$1-$E$1)</f>
        <v>150</v>
      </c>
      <c r="K947" s="69" t="n">
        <v>145.5</v>
      </c>
      <c r="L947" s="69" t="n">
        <f aca="false">I947-K947</f>
        <v>4.5</v>
      </c>
      <c r="M947" s="69" t="n">
        <f aca="false">IFERROR((K947/J947%),"-")</f>
        <v>97</v>
      </c>
      <c r="N947" s="97" t="n">
        <v>124.5</v>
      </c>
      <c r="O947" s="98" t="str">
        <f aca="false">IF(F947&lt;=$P$2,"June","")</f>
        <v>June</v>
      </c>
      <c r="P947" s="97" t="n">
        <f aca="false">N947</f>
        <v>124.5</v>
      </c>
      <c r="Q947" s="99" t="n">
        <f aca="false">K947-P947</f>
        <v>21</v>
      </c>
      <c r="R947" s="98" t="n">
        <f aca="false">IFERROR(IF(O947="May",(K947/P947-1))," ")</f>
        <v>0</v>
      </c>
      <c r="S947" s="100" t="str">
        <f aca="false">IF(N947&gt;0,IF(O947="","-",IF(R947&lt;0%,"DEGROWTH","GROWTH")))</f>
        <v>GROWTH</v>
      </c>
      <c r="T947" s="69" t="n">
        <v>142.5</v>
      </c>
      <c r="U947" s="101" t="str">
        <f aca="false">IF(F947&lt;=$V$2,"May","")</f>
        <v>May</v>
      </c>
      <c r="V947" s="69" t="n">
        <f aca="false">T947</f>
        <v>142.5</v>
      </c>
      <c r="W947" s="102" t="n">
        <f aca="false">K947-V947</f>
        <v>3</v>
      </c>
      <c r="X947" s="103" t="n">
        <f aca="false">IFERROR(IF(U947="June",(K947/V947-1)),0)</f>
        <v>0</v>
      </c>
      <c r="Y947" s="104" t="str">
        <f aca="false">IF(T947&gt;0,IF(U947="","-",IF(X947&lt;0%,"DEGROWTH","GROWTH")))</f>
        <v>GROWTH</v>
      </c>
      <c r="Z947" s="75" t="n">
        <v>0</v>
      </c>
      <c r="AA947" s="70"/>
      <c r="AB947" s="70" t="s">
        <v>133</v>
      </c>
      <c r="AC947" s="70" t="s">
        <v>131</v>
      </c>
      <c r="AD947" s="3"/>
      <c r="AE947" s="3"/>
      <c r="AF947" s="70" t="s">
        <v>131</v>
      </c>
      <c r="AG947" s="121" t="n">
        <f aca="false">IFERROR(INDEX(Last6M_AvgSales_Ref!$B$2:$B$12659,MATCH(D947,Last6M_AvgSales_Ref!$A$2:$A$12659,0)),"")</f>
        <v>171.708333333333</v>
      </c>
    </row>
    <row r="948" customFormat="false" ht="14.25" hidden="false" customHeight="true" outlineLevel="0" collapsed="false">
      <c r="A948" s="70" t="s">
        <v>131</v>
      </c>
      <c r="B948" s="72" t="s">
        <v>93</v>
      </c>
      <c r="C948" s="72" t="s">
        <v>332</v>
      </c>
      <c r="D948" s="72" t="n">
        <v>1000001406</v>
      </c>
      <c r="E948" s="73" t="s">
        <v>333</v>
      </c>
      <c r="F948" s="74" t="n">
        <v>41479</v>
      </c>
      <c r="G948" s="67" t="str">
        <f aca="false">IF(I948&gt;0,"Targeted Dealer","-")</f>
        <v>Targeted Dealer</v>
      </c>
      <c r="H948" s="67"/>
      <c r="I948" s="68" t="n">
        <v>100</v>
      </c>
      <c r="J948" s="68" t="n">
        <f aca="false">I948/$J$1*($J$1-$E$1)</f>
        <v>100</v>
      </c>
      <c r="K948" s="69" t="n">
        <v>85</v>
      </c>
      <c r="L948" s="69" t="n">
        <f aca="false">I948-K948</f>
        <v>15</v>
      </c>
      <c r="M948" s="69" t="n">
        <f aca="false">IFERROR((K948/J948%),"-")</f>
        <v>85</v>
      </c>
      <c r="N948" s="97" t="n">
        <v>79.5</v>
      </c>
      <c r="O948" s="98" t="str">
        <f aca="false">IF(F948&lt;=$P$2,"June","")</f>
        <v>June</v>
      </c>
      <c r="P948" s="97" t="n">
        <f aca="false">N948</f>
        <v>79.5</v>
      </c>
      <c r="Q948" s="99" t="n">
        <f aca="false">K948-P948</f>
        <v>5.5</v>
      </c>
      <c r="R948" s="98" t="n">
        <f aca="false">IFERROR(IF(O948="May",(K948/P948-1))," ")</f>
        <v>0</v>
      </c>
      <c r="S948" s="100" t="str">
        <f aca="false">IF(N948&gt;0,IF(O948="","-",IF(R948&lt;0%,"DEGROWTH","GROWTH")))</f>
        <v>GROWTH</v>
      </c>
      <c r="T948" s="69" t="n">
        <v>52</v>
      </c>
      <c r="U948" s="101" t="str">
        <f aca="false">IF(F948&lt;=$V$2,"May","")</f>
        <v>May</v>
      </c>
      <c r="V948" s="69" t="n">
        <f aca="false">T948</f>
        <v>52</v>
      </c>
      <c r="W948" s="102" t="n">
        <f aca="false">K948-V948</f>
        <v>33</v>
      </c>
      <c r="X948" s="103" t="n">
        <f aca="false">IFERROR(IF(U948="June",(K948/V948-1)),0)</f>
        <v>0</v>
      </c>
      <c r="Y948" s="104" t="str">
        <f aca="false">IF(T948&gt;0,IF(U948="","-",IF(X948&lt;0%,"DEGROWTH","GROWTH")))</f>
        <v>GROWTH</v>
      </c>
      <c r="Z948" s="75" t="n">
        <v>0</v>
      </c>
      <c r="AA948" s="70"/>
      <c r="AB948" s="70" t="s">
        <v>133</v>
      </c>
      <c r="AC948" s="70" t="s">
        <v>131</v>
      </c>
      <c r="AD948" s="3"/>
      <c r="AE948" s="3"/>
      <c r="AF948" s="70" t="s">
        <v>131</v>
      </c>
      <c r="AG948" s="121" t="n">
        <f aca="false">IFERROR(INDEX(Last6M_AvgSales_Ref!$B$2:$B$12659,MATCH(D948,Last6M_AvgSales_Ref!$A$2:$A$12659,0)),"")</f>
        <v>68.6666666666667</v>
      </c>
    </row>
    <row r="949" customFormat="false" ht="14.25" hidden="false" customHeight="true" outlineLevel="0" collapsed="false">
      <c r="A949" s="70" t="s">
        <v>131</v>
      </c>
      <c r="B949" s="72" t="s">
        <v>93</v>
      </c>
      <c r="C949" s="72" t="s">
        <v>2425</v>
      </c>
      <c r="D949" s="72" t="n">
        <v>1000001416</v>
      </c>
      <c r="E949" s="73" t="s">
        <v>2426</v>
      </c>
      <c r="F949" s="74" t="n">
        <v>41578</v>
      </c>
      <c r="G949" s="67" t="str">
        <f aca="false">IF(I949&gt;0,"Targeted Dealer","-")</f>
        <v>Targeted Dealer</v>
      </c>
      <c r="H949" s="67"/>
      <c r="I949" s="68" t="n">
        <v>200</v>
      </c>
      <c r="J949" s="68" t="n">
        <f aca="false">I949/$J$1*($J$1-$E$1)</f>
        <v>200</v>
      </c>
      <c r="K949" s="69" t="n">
        <v>181</v>
      </c>
      <c r="L949" s="69" t="n">
        <f aca="false">I949-K949</f>
        <v>19</v>
      </c>
      <c r="M949" s="69" t="n">
        <f aca="false">IFERROR((K949/J949%),"-")</f>
        <v>90.5</v>
      </c>
      <c r="N949" s="97" t="n">
        <v>92</v>
      </c>
      <c r="O949" s="98" t="str">
        <f aca="false">IF(F949&lt;=$P$2,"June","")</f>
        <v>June</v>
      </c>
      <c r="P949" s="97" t="n">
        <f aca="false">N949</f>
        <v>92</v>
      </c>
      <c r="Q949" s="99" t="n">
        <f aca="false">K949-P949</f>
        <v>89</v>
      </c>
      <c r="R949" s="98" t="n">
        <f aca="false">IFERROR(IF(O949="May",(K949/P949-1))," ")</f>
        <v>0</v>
      </c>
      <c r="S949" s="100" t="str">
        <f aca="false">IF(N949&gt;0,IF(O949="","-",IF(R949&lt;0%,"DEGROWTH","GROWTH")))</f>
        <v>GROWTH</v>
      </c>
      <c r="T949" s="69" t="n">
        <v>234</v>
      </c>
      <c r="U949" s="101" t="str">
        <f aca="false">IF(F949&lt;=$V$2,"May","")</f>
        <v>May</v>
      </c>
      <c r="V949" s="69" t="n">
        <f aca="false">T949</f>
        <v>234</v>
      </c>
      <c r="W949" s="102" t="n">
        <f aca="false">K949-V949</f>
        <v>-53</v>
      </c>
      <c r="X949" s="103" t="n">
        <f aca="false">IFERROR(IF(U949="June",(K949/V949-1)),0)</f>
        <v>0</v>
      </c>
      <c r="Y949" s="104" t="str">
        <f aca="false">IF(T949&gt;0,IF(U949="","-",IF(X949&lt;0%,"DEGROWTH","GROWTH")))</f>
        <v>GROWTH</v>
      </c>
      <c r="Z949" s="75" t="n">
        <v>0</v>
      </c>
      <c r="AA949" s="70"/>
      <c r="AB949" s="70" t="s">
        <v>133</v>
      </c>
      <c r="AC949" s="70" t="s">
        <v>131</v>
      </c>
      <c r="AD949" s="3"/>
      <c r="AE949" s="3"/>
      <c r="AF949" s="70" t="s">
        <v>131</v>
      </c>
      <c r="AG949" s="121" t="n">
        <f aca="false">IFERROR(INDEX(Last6M_AvgSales_Ref!$B$2:$B$12659,MATCH(D949,Last6M_AvgSales_Ref!$A$2:$A$12659,0)),"")</f>
        <v>232.333333333333</v>
      </c>
    </row>
    <row r="950" customFormat="false" ht="14.25" hidden="false" customHeight="true" outlineLevel="0" collapsed="false">
      <c r="A950" s="70" t="s">
        <v>131</v>
      </c>
      <c r="B950" s="72" t="s">
        <v>93</v>
      </c>
      <c r="C950" s="72" t="s">
        <v>2427</v>
      </c>
      <c r="D950" s="72" t="n">
        <v>1000001435</v>
      </c>
      <c r="E950" s="73" t="s">
        <v>2428</v>
      </c>
      <c r="F950" s="74" t="n">
        <v>41965</v>
      </c>
      <c r="G950" s="67" t="str">
        <f aca="false">IF(I950&gt;0,"Targeted Dealer","-")</f>
        <v>Targeted Dealer</v>
      </c>
      <c r="H950" s="67"/>
      <c r="I950" s="68" t="n">
        <v>300</v>
      </c>
      <c r="J950" s="68" t="n">
        <f aca="false">I950/$J$1*($J$1-$E$1)</f>
        <v>300</v>
      </c>
      <c r="K950" s="69" t="n">
        <v>116</v>
      </c>
      <c r="L950" s="69" t="n">
        <f aca="false">I950-K950</f>
        <v>184</v>
      </c>
      <c r="M950" s="69" t="n">
        <f aca="false">IFERROR((K950/J950%),"-")</f>
        <v>38.6666666666667</v>
      </c>
      <c r="N950" s="97" t="n">
        <v>84</v>
      </c>
      <c r="O950" s="98" t="str">
        <f aca="false">IF(F950&lt;=$P$2,"June","")</f>
        <v>June</v>
      </c>
      <c r="P950" s="97" t="n">
        <f aca="false">N950</f>
        <v>84</v>
      </c>
      <c r="Q950" s="99" t="n">
        <f aca="false">K950-P950</f>
        <v>32</v>
      </c>
      <c r="R950" s="98" t="n">
        <f aca="false">IFERROR(IF(O950="May",(K950/P950-1))," ")</f>
        <v>0</v>
      </c>
      <c r="S950" s="100" t="str">
        <f aca="false">IF(N950&gt;0,IF(O950="","-",IF(R950&lt;0%,"DEGROWTH","GROWTH")))</f>
        <v>GROWTH</v>
      </c>
      <c r="T950" s="69" t="n">
        <v>370</v>
      </c>
      <c r="U950" s="101" t="str">
        <f aca="false">IF(F950&lt;=$V$2,"May","")</f>
        <v>May</v>
      </c>
      <c r="V950" s="69" t="n">
        <f aca="false">T950</f>
        <v>370</v>
      </c>
      <c r="W950" s="102" t="n">
        <f aca="false">K950-V950</f>
        <v>-254</v>
      </c>
      <c r="X950" s="103" t="n">
        <f aca="false">IFERROR(IF(U950="June",(K950/V950-1)),0)</f>
        <v>0</v>
      </c>
      <c r="Y950" s="104" t="str">
        <f aca="false">IF(T950&gt;0,IF(U950="","-",IF(X950&lt;0%,"DEGROWTH","GROWTH")))</f>
        <v>GROWTH</v>
      </c>
      <c r="Z950" s="75" t="n">
        <v>0</v>
      </c>
      <c r="AA950" s="70"/>
      <c r="AB950" s="70" t="s">
        <v>133</v>
      </c>
      <c r="AC950" s="70" t="s">
        <v>131</v>
      </c>
      <c r="AD950" s="3"/>
      <c r="AE950" s="3"/>
      <c r="AF950" s="70" t="s">
        <v>131</v>
      </c>
      <c r="AG950" s="121" t="n">
        <f aca="false">IFERROR(INDEX(Last6M_AvgSales_Ref!$B$2:$B$12659,MATCH(D950,Last6M_AvgSales_Ref!$A$2:$A$12659,0)),"")</f>
        <v>204.5</v>
      </c>
    </row>
    <row r="951" customFormat="false" ht="14.25" hidden="false" customHeight="true" outlineLevel="0" collapsed="false">
      <c r="A951" s="70" t="s">
        <v>131</v>
      </c>
      <c r="B951" s="72" t="s">
        <v>93</v>
      </c>
      <c r="C951" s="72" t="s">
        <v>2429</v>
      </c>
      <c r="D951" s="72" t="n">
        <v>1000001439</v>
      </c>
      <c r="E951" s="73" t="s">
        <v>2430</v>
      </c>
      <c r="F951" s="74" t="n">
        <v>42116</v>
      </c>
      <c r="G951" s="67" t="str">
        <f aca="false">IF(I951&gt;0,"Targeted Dealer","-")</f>
        <v>Targeted Dealer</v>
      </c>
      <c r="H951" s="67"/>
      <c r="I951" s="68" t="n">
        <v>920</v>
      </c>
      <c r="J951" s="68" t="n">
        <f aca="false">I951/$J$1*($J$1-$E$1)</f>
        <v>920</v>
      </c>
      <c r="K951" s="69" t="n">
        <v>693</v>
      </c>
      <c r="L951" s="69" t="n">
        <f aca="false">I951-K951</f>
        <v>227</v>
      </c>
      <c r="M951" s="69" t="n">
        <f aca="false">IFERROR((K951/J951%),"-")</f>
        <v>75.3260869565218</v>
      </c>
      <c r="N951" s="97" t="n">
        <v>480</v>
      </c>
      <c r="O951" s="98" t="str">
        <f aca="false">IF(F951&lt;=$P$2,"June","")</f>
        <v>June</v>
      </c>
      <c r="P951" s="97" t="n">
        <f aca="false">N951</f>
        <v>480</v>
      </c>
      <c r="Q951" s="99" t="n">
        <f aca="false">K951-P951</f>
        <v>213</v>
      </c>
      <c r="R951" s="98" t="n">
        <f aca="false">IFERROR(IF(O951="May",(K951/P951-1))," ")</f>
        <v>0</v>
      </c>
      <c r="S951" s="100" t="str">
        <f aca="false">IF(N951&gt;0,IF(O951="","-",IF(R951&lt;0%,"DEGROWTH","GROWTH")))</f>
        <v>GROWTH</v>
      </c>
      <c r="T951" s="69" t="n">
        <v>912</v>
      </c>
      <c r="U951" s="101" t="str">
        <f aca="false">IF(F951&lt;=$V$2,"May","")</f>
        <v>May</v>
      </c>
      <c r="V951" s="69" t="n">
        <f aca="false">T951</f>
        <v>912</v>
      </c>
      <c r="W951" s="102" t="n">
        <f aca="false">K951-V951</f>
        <v>-219</v>
      </c>
      <c r="X951" s="103" t="n">
        <f aca="false">IFERROR(IF(U951="June",(K951/V951-1)),0)</f>
        <v>0</v>
      </c>
      <c r="Y951" s="104" t="str">
        <f aca="false">IF(T951&gt;0,IF(U951="","-",IF(X951&lt;0%,"DEGROWTH","GROWTH")))</f>
        <v>GROWTH</v>
      </c>
      <c r="Z951" s="75" t="n">
        <v>0</v>
      </c>
      <c r="AA951" s="70"/>
      <c r="AB951" s="70" t="s">
        <v>133</v>
      </c>
      <c r="AC951" s="70" t="s">
        <v>131</v>
      </c>
      <c r="AD951" s="3"/>
      <c r="AE951" s="3"/>
      <c r="AF951" s="70" t="s">
        <v>131</v>
      </c>
      <c r="AG951" s="121" t="n">
        <f aca="false">IFERROR(INDEX(Last6M_AvgSales_Ref!$B$2:$B$12659,MATCH(D951,Last6M_AvgSales_Ref!$A$2:$A$12659,0)),"")</f>
        <v>1120.04166666667</v>
      </c>
    </row>
    <row r="952" customFormat="false" ht="14.25" hidden="false" customHeight="true" outlineLevel="0" collapsed="false">
      <c r="A952" s="70" t="s">
        <v>131</v>
      </c>
      <c r="B952" s="72" t="s">
        <v>93</v>
      </c>
      <c r="C952" s="72" t="s">
        <v>2431</v>
      </c>
      <c r="D952" s="72" t="n">
        <v>1000001433</v>
      </c>
      <c r="E952" s="73" t="s">
        <v>2432</v>
      </c>
      <c r="F952" s="74" t="n">
        <v>42282</v>
      </c>
      <c r="G952" s="67" t="str">
        <f aca="false">IF(I952&gt;0,"Targeted Dealer","-")</f>
        <v>Targeted Dealer</v>
      </c>
      <c r="H952" s="67"/>
      <c r="I952" s="68" t="n">
        <v>350</v>
      </c>
      <c r="J952" s="68" t="n">
        <f aca="false">I952/$J$1*($J$1-$E$1)</f>
        <v>350</v>
      </c>
      <c r="K952" s="69" t="n">
        <v>270</v>
      </c>
      <c r="L952" s="69" t="n">
        <f aca="false">I952-K952</f>
        <v>80</v>
      </c>
      <c r="M952" s="69" t="n">
        <f aca="false">IFERROR((K952/J952%),"-")</f>
        <v>77.1428571428571</v>
      </c>
      <c r="N952" s="97" t="n">
        <v>180</v>
      </c>
      <c r="O952" s="98" t="str">
        <f aca="false">IF(F952&lt;=$P$2,"June","")</f>
        <v>June</v>
      </c>
      <c r="P952" s="97" t="n">
        <f aca="false">N952</f>
        <v>180</v>
      </c>
      <c r="Q952" s="99" t="n">
        <f aca="false">K952-P952</f>
        <v>90</v>
      </c>
      <c r="R952" s="98" t="n">
        <f aca="false">IFERROR(IF(O952="May",(K952/P952-1))," ")</f>
        <v>0</v>
      </c>
      <c r="S952" s="100" t="str">
        <f aca="false">IF(N952&gt;0,IF(O952="","-",IF(R952&lt;0%,"DEGROWTH","GROWTH")))</f>
        <v>GROWTH</v>
      </c>
      <c r="T952" s="69" t="n">
        <v>312</v>
      </c>
      <c r="U952" s="101" t="str">
        <f aca="false">IF(F952&lt;=$V$2,"May","")</f>
        <v>May</v>
      </c>
      <c r="V952" s="69" t="n">
        <f aca="false">T952</f>
        <v>312</v>
      </c>
      <c r="W952" s="102" t="n">
        <f aca="false">K952-V952</f>
        <v>-42</v>
      </c>
      <c r="X952" s="103" t="n">
        <f aca="false">IFERROR(IF(U952="June",(K952/V952-1)),0)</f>
        <v>0</v>
      </c>
      <c r="Y952" s="104" t="str">
        <f aca="false">IF(T952&gt;0,IF(U952="","-",IF(X952&lt;0%,"DEGROWTH","GROWTH")))</f>
        <v>GROWTH</v>
      </c>
      <c r="Z952" s="75" t="n">
        <v>0</v>
      </c>
      <c r="AA952" s="70"/>
      <c r="AB952" s="70" t="s">
        <v>133</v>
      </c>
      <c r="AC952" s="70" t="s">
        <v>131</v>
      </c>
      <c r="AD952" s="3"/>
      <c r="AE952" s="3"/>
      <c r="AF952" s="70" t="s">
        <v>131</v>
      </c>
      <c r="AG952" s="121" t="n">
        <f aca="false">IFERROR(INDEX(Last6M_AvgSales_Ref!$B$2:$B$12659,MATCH(D952,Last6M_AvgSales_Ref!$A$2:$A$12659,0)),"")</f>
        <v>350</v>
      </c>
    </row>
    <row r="953" customFormat="false" ht="14.25" hidden="false" customHeight="true" outlineLevel="0" collapsed="false">
      <c r="A953" s="70" t="s">
        <v>131</v>
      </c>
      <c r="B953" s="72" t="s">
        <v>93</v>
      </c>
      <c r="C953" s="72" t="s">
        <v>2433</v>
      </c>
      <c r="D953" s="72" t="n">
        <v>1000001445</v>
      </c>
      <c r="E953" s="73" t="s">
        <v>2434</v>
      </c>
      <c r="F953" s="74" t="n">
        <v>42325</v>
      </c>
      <c r="G953" s="67" t="str">
        <f aca="false">IF(I953&gt;0,"Targeted Dealer","-")</f>
        <v>Targeted Dealer</v>
      </c>
      <c r="H953" s="67"/>
      <c r="I953" s="68" t="n">
        <v>568</v>
      </c>
      <c r="J953" s="68" t="n">
        <f aca="false">I953/$J$1*($J$1-$E$1)</f>
        <v>568</v>
      </c>
      <c r="K953" s="69" t="n">
        <v>446</v>
      </c>
      <c r="L953" s="69" t="n">
        <f aca="false">I953-K953</f>
        <v>122</v>
      </c>
      <c r="M953" s="69" t="n">
        <f aca="false">IFERROR((K953/J953%),"-")</f>
        <v>78.5211267605634</v>
      </c>
      <c r="N953" s="97" t="n">
        <v>144</v>
      </c>
      <c r="O953" s="98" t="str">
        <f aca="false">IF(F953&lt;=$P$2,"June","")</f>
        <v>June</v>
      </c>
      <c r="P953" s="97" t="n">
        <f aca="false">N953</f>
        <v>144</v>
      </c>
      <c r="Q953" s="99" t="n">
        <f aca="false">K953-P953</f>
        <v>302</v>
      </c>
      <c r="R953" s="98" t="n">
        <f aca="false">IFERROR(IF(O953="May",(K953/P953-1))," ")</f>
        <v>0</v>
      </c>
      <c r="S953" s="100" t="str">
        <f aca="false">IF(N953&gt;0,IF(O953="","-",IF(R953&lt;0%,"DEGROWTH","GROWTH")))</f>
        <v>GROWTH</v>
      </c>
      <c r="T953" s="69" t="n">
        <v>568</v>
      </c>
      <c r="U953" s="101" t="str">
        <f aca="false">IF(F953&lt;=$V$2,"May","")</f>
        <v>May</v>
      </c>
      <c r="V953" s="69" t="n">
        <f aca="false">T953</f>
        <v>568</v>
      </c>
      <c r="W953" s="102" t="n">
        <f aca="false">K953-V953</f>
        <v>-122</v>
      </c>
      <c r="X953" s="103" t="n">
        <f aca="false">IFERROR(IF(U953="June",(K953/V953-1)),0)</f>
        <v>0</v>
      </c>
      <c r="Y953" s="104" t="str">
        <f aca="false">IF(T953&gt;0,IF(U953="","-",IF(X953&lt;0%,"DEGROWTH","GROWTH")))</f>
        <v>GROWTH</v>
      </c>
      <c r="Z953" s="75" t="n">
        <v>0</v>
      </c>
      <c r="AA953" s="70"/>
      <c r="AB953" s="70" t="s">
        <v>133</v>
      </c>
      <c r="AC953" s="70" t="s">
        <v>131</v>
      </c>
      <c r="AD953" s="3"/>
      <c r="AE953" s="3"/>
      <c r="AF953" s="70" t="s">
        <v>131</v>
      </c>
      <c r="AG953" s="121" t="n">
        <f aca="false">IFERROR(INDEX(Last6M_AvgSales_Ref!$B$2:$B$12659,MATCH(D953,Last6M_AvgSales_Ref!$A$2:$A$12659,0)),"")</f>
        <v>494.333333333333</v>
      </c>
    </row>
    <row r="954" customFormat="false" ht="14.25" hidden="false" customHeight="true" outlineLevel="0" collapsed="false">
      <c r="A954" s="70" t="s">
        <v>131</v>
      </c>
      <c r="B954" s="72" t="s">
        <v>93</v>
      </c>
      <c r="C954" s="72" t="s">
        <v>2435</v>
      </c>
      <c r="D954" s="72" t="n">
        <v>1000001429</v>
      </c>
      <c r="E954" s="73" t="s">
        <v>2436</v>
      </c>
      <c r="F954" s="74" t="n">
        <v>42483</v>
      </c>
      <c r="G954" s="67" t="str">
        <f aca="false">IF(I954&gt;0,"Targeted Dealer","-")</f>
        <v>Targeted Dealer</v>
      </c>
      <c r="H954" s="67"/>
      <c r="I954" s="68" t="n">
        <v>500</v>
      </c>
      <c r="J954" s="68" t="n">
        <f aca="false">I954/$J$1*($J$1-$E$1)</f>
        <v>500</v>
      </c>
      <c r="K954" s="69" t="n">
        <v>309</v>
      </c>
      <c r="L954" s="69" t="n">
        <f aca="false">I954-K954</f>
        <v>191</v>
      </c>
      <c r="M954" s="69" t="n">
        <f aca="false">IFERROR((K954/J954%),"-")</f>
        <v>61.8</v>
      </c>
      <c r="N954" s="97" t="n">
        <v>165</v>
      </c>
      <c r="O954" s="98" t="str">
        <f aca="false">IF(F954&lt;=$P$2,"June","")</f>
        <v>June</v>
      </c>
      <c r="P954" s="97" t="n">
        <f aca="false">N954</f>
        <v>165</v>
      </c>
      <c r="Q954" s="99" t="n">
        <f aca="false">K954-P954</f>
        <v>144</v>
      </c>
      <c r="R954" s="98" t="n">
        <f aca="false">IFERROR(IF(O954="May",(K954/P954-1))," ")</f>
        <v>0</v>
      </c>
      <c r="S954" s="100" t="str">
        <f aca="false">IF(N954&gt;0,IF(O954="","-",IF(R954&lt;0%,"DEGROWTH","GROWTH")))</f>
        <v>GROWTH</v>
      </c>
      <c r="T954" s="69" t="n">
        <v>450</v>
      </c>
      <c r="U954" s="101" t="str">
        <f aca="false">IF(F954&lt;=$V$2,"May","")</f>
        <v>May</v>
      </c>
      <c r="V954" s="69" t="n">
        <f aca="false">T954</f>
        <v>450</v>
      </c>
      <c r="W954" s="102" t="n">
        <f aca="false">K954-V954</f>
        <v>-141</v>
      </c>
      <c r="X954" s="103" t="n">
        <f aca="false">IFERROR(IF(U954="June",(K954/V954-1)),0)</f>
        <v>0</v>
      </c>
      <c r="Y954" s="104" t="str">
        <f aca="false">IF(T954&gt;0,IF(U954="","-",IF(X954&lt;0%,"DEGROWTH","GROWTH")))</f>
        <v>GROWTH</v>
      </c>
      <c r="Z954" s="75" t="n">
        <v>0</v>
      </c>
      <c r="AA954" s="70"/>
      <c r="AB954" s="70" t="s">
        <v>133</v>
      </c>
      <c r="AC954" s="70" t="s">
        <v>131</v>
      </c>
      <c r="AD954" s="3"/>
      <c r="AE954" s="3"/>
      <c r="AF954" s="70" t="s">
        <v>131</v>
      </c>
      <c r="AG954" s="121" t="n">
        <f aca="false">IFERROR(INDEX(Last6M_AvgSales_Ref!$B$2:$B$12659,MATCH(D954,Last6M_AvgSales_Ref!$A$2:$A$12659,0)),"")</f>
        <v>576.433333333333</v>
      </c>
    </row>
    <row r="955" customFormat="false" ht="14.25" hidden="false" customHeight="true" outlineLevel="0" collapsed="false">
      <c r="A955" s="70" t="s">
        <v>131</v>
      </c>
      <c r="B955" s="72" t="s">
        <v>93</v>
      </c>
      <c r="C955" s="72" t="s">
        <v>2437</v>
      </c>
      <c r="D955" s="72" t="n">
        <v>1000001437</v>
      </c>
      <c r="E955" s="73" t="s">
        <v>2438</v>
      </c>
      <c r="F955" s="74" t="n">
        <v>42724</v>
      </c>
      <c r="G955" s="67" t="str">
        <f aca="false">IF(I955&gt;0,"Targeted Dealer","-")</f>
        <v>Targeted Dealer</v>
      </c>
      <c r="H955" s="67"/>
      <c r="I955" s="68" t="n">
        <v>1000</v>
      </c>
      <c r="J955" s="68" t="n">
        <f aca="false">I955/$J$1*($J$1-$E$1)</f>
        <v>1000</v>
      </c>
      <c r="K955" s="69" t="n">
        <v>749</v>
      </c>
      <c r="L955" s="69" t="n">
        <f aca="false">I955-K955</f>
        <v>251</v>
      </c>
      <c r="M955" s="69" t="n">
        <f aca="false">IFERROR((K955/J955%),"-")</f>
        <v>74.9</v>
      </c>
      <c r="N955" s="97" t="n">
        <v>810</v>
      </c>
      <c r="O955" s="98" t="str">
        <f aca="false">IF(F955&lt;=$P$2,"June","")</f>
        <v>June</v>
      </c>
      <c r="P955" s="97" t="n">
        <f aca="false">N955</f>
        <v>810</v>
      </c>
      <c r="Q955" s="99" t="n">
        <f aca="false">K955-P955</f>
        <v>-61</v>
      </c>
      <c r="R955" s="98" t="n">
        <f aca="false">IFERROR(IF(O955="May",(K955/P955-1))," ")</f>
        <v>0</v>
      </c>
      <c r="S955" s="100" t="str">
        <f aca="false">IF(N955&gt;0,IF(O955="","-",IF(R955&lt;0%,"DEGROWTH","GROWTH")))</f>
        <v>GROWTH</v>
      </c>
      <c r="T955" s="69" t="n">
        <v>1255</v>
      </c>
      <c r="U955" s="101" t="str">
        <f aca="false">IF(F955&lt;=$V$2,"May","")</f>
        <v>May</v>
      </c>
      <c r="V955" s="69" t="n">
        <f aca="false">T955</f>
        <v>1255</v>
      </c>
      <c r="W955" s="102" t="n">
        <f aca="false">K955-V955</f>
        <v>-506</v>
      </c>
      <c r="X955" s="103" t="n">
        <f aca="false">IFERROR(IF(U955="June",(K955/V955-1)),0)</f>
        <v>0</v>
      </c>
      <c r="Y955" s="104" t="str">
        <f aca="false">IF(T955&gt;0,IF(U955="","-",IF(X955&lt;0%,"DEGROWTH","GROWTH")))</f>
        <v>GROWTH</v>
      </c>
      <c r="Z955" s="75" t="n">
        <v>0</v>
      </c>
      <c r="AA955" s="70"/>
      <c r="AB955" s="70" t="s">
        <v>133</v>
      </c>
      <c r="AC955" s="70" t="s">
        <v>131</v>
      </c>
      <c r="AD955" s="3"/>
      <c r="AE955" s="3"/>
      <c r="AF955" s="70" t="s">
        <v>131</v>
      </c>
      <c r="AG955" s="121" t="n">
        <f aca="false">IFERROR(INDEX(Last6M_AvgSales_Ref!$B$2:$B$12659,MATCH(D955,Last6M_AvgSales_Ref!$A$2:$A$12659,0)),"")</f>
        <v>1176.5</v>
      </c>
    </row>
    <row r="956" customFormat="false" ht="14.25" hidden="false" customHeight="true" outlineLevel="0" collapsed="false">
      <c r="A956" s="70" t="s">
        <v>131</v>
      </c>
      <c r="B956" s="72" t="s">
        <v>93</v>
      </c>
      <c r="C956" s="72" t="s">
        <v>338</v>
      </c>
      <c r="D956" s="72" t="n">
        <v>1000001446</v>
      </c>
      <c r="E956" s="73" t="s">
        <v>339</v>
      </c>
      <c r="F956" s="74" t="n">
        <v>43239</v>
      </c>
      <c r="G956" s="67" t="str">
        <f aca="false">IF(I956&gt;0,"Targeted Dealer","-")</f>
        <v>Targeted Dealer</v>
      </c>
      <c r="H956" s="67"/>
      <c r="I956" s="68" t="n">
        <v>50</v>
      </c>
      <c r="J956" s="68" t="n">
        <f aca="false">I956/$J$1*($J$1-$E$1)</f>
        <v>50</v>
      </c>
      <c r="K956" s="69" t="n">
        <v>0</v>
      </c>
      <c r="L956" s="69" t="n">
        <f aca="false">I956-K956</f>
        <v>50</v>
      </c>
      <c r="M956" s="69" t="n">
        <f aca="false">IFERROR((K956/J956%),"-")</f>
        <v>0</v>
      </c>
      <c r="N956" s="97" t="n">
        <v>0</v>
      </c>
      <c r="O956" s="98" t="str">
        <f aca="false">IF(F956&lt;=$P$2,"June","")</f>
        <v>June</v>
      </c>
      <c r="P956" s="97" t="n">
        <f aca="false">N956</f>
        <v>0</v>
      </c>
      <c r="Q956" s="99" t="n">
        <f aca="false">K956-P956</f>
        <v>0</v>
      </c>
      <c r="R956" s="98" t="n">
        <f aca="false">IFERROR(IF(O956="May",(K956/P956-1))," ")</f>
        <v>0</v>
      </c>
      <c r="S956" s="105" t="b">
        <f aca="false">IF(N956&gt;0,IF(O956="","-",IF(R956&lt;0%,"DEGROWTH","GROWTH")))</f>
        <v>0</v>
      </c>
      <c r="T956" s="69" t="n">
        <v>69</v>
      </c>
      <c r="U956" s="101" t="str">
        <f aca="false">IF(F956&lt;=$V$2,"May","")</f>
        <v>May</v>
      </c>
      <c r="V956" s="69" t="n">
        <f aca="false">T956</f>
        <v>69</v>
      </c>
      <c r="W956" s="102" t="n">
        <f aca="false">K956-V956</f>
        <v>-69</v>
      </c>
      <c r="X956" s="103" t="n">
        <f aca="false">IFERROR(IF(U956="June",(K956/V956-1)),0)</f>
        <v>0</v>
      </c>
      <c r="Y956" s="104" t="str">
        <f aca="false">IF(T956&gt;0,IF(U956="","-",IF(X956&lt;0%,"DEGROWTH","GROWTH")))</f>
        <v>GROWTH</v>
      </c>
      <c r="Z956" s="75" t="n">
        <v>0</v>
      </c>
      <c r="AA956" s="70"/>
      <c r="AB956" s="70" t="s">
        <v>133</v>
      </c>
      <c r="AC956" s="70" t="s">
        <v>131</v>
      </c>
      <c r="AD956" s="3"/>
      <c r="AE956" s="3"/>
      <c r="AF956" s="70" t="s">
        <v>131</v>
      </c>
      <c r="AG956" s="121" t="n">
        <f aca="false">IFERROR(INDEX(Last6M_AvgSales_Ref!$B$2:$B$12659,MATCH(D956,Last6M_AvgSales_Ref!$A$2:$A$12659,0)),"")</f>
        <v>24.5833333333333</v>
      </c>
    </row>
    <row r="957" customFormat="false" ht="14.25" hidden="false" customHeight="true" outlineLevel="0" collapsed="false">
      <c r="A957" s="70" t="s">
        <v>131</v>
      </c>
      <c r="B957" s="72" t="s">
        <v>93</v>
      </c>
      <c r="C957" s="72" t="s">
        <v>2439</v>
      </c>
      <c r="D957" s="72" t="n">
        <v>1000001443</v>
      </c>
      <c r="E957" s="73" t="s">
        <v>2440</v>
      </c>
      <c r="F957" s="74" t="n">
        <v>43616</v>
      </c>
      <c r="G957" s="67" t="str">
        <f aca="false">IF(I957&gt;0,"Targeted Dealer","-")</f>
        <v>Targeted Dealer</v>
      </c>
      <c r="H957" s="67"/>
      <c r="I957" s="68" t="n">
        <v>50</v>
      </c>
      <c r="J957" s="68" t="n">
        <f aca="false">I957/$J$1*($J$1-$E$1)</f>
        <v>50</v>
      </c>
      <c r="K957" s="69" t="n">
        <v>0</v>
      </c>
      <c r="L957" s="69" t="n">
        <f aca="false">I957-K957</f>
        <v>50</v>
      </c>
      <c r="M957" s="69" t="n">
        <f aca="false">IFERROR((K957/J957%),"-")</f>
        <v>0</v>
      </c>
      <c r="N957" s="97" t="n">
        <v>0</v>
      </c>
      <c r="O957" s="98" t="str">
        <f aca="false">IF(F957&lt;=$P$2,"June","")</f>
        <v>June</v>
      </c>
      <c r="P957" s="97" t="n">
        <f aca="false">N957</f>
        <v>0</v>
      </c>
      <c r="Q957" s="99" t="n">
        <f aca="false">K957-P957</f>
        <v>0</v>
      </c>
      <c r="R957" s="98" t="n">
        <f aca="false">IFERROR(IF(O957="May",(K957/P957-1))," ")</f>
        <v>0</v>
      </c>
      <c r="S957" s="105" t="b">
        <f aca="false">IF(N957&gt;0,IF(O957="","-",IF(R957&lt;0%,"DEGROWTH","GROWTH")))</f>
        <v>0</v>
      </c>
      <c r="T957" s="69" t="n">
        <v>12</v>
      </c>
      <c r="U957" s="101" t="str">
        <f aca="false">IF(F957&lt;=$V$2,"May","")</f>
        <v>May</v>
      </c>
      <c r="V957" s="69" t="n">
        <f aca="false">T957</f>
        <v>12</v>
      </c>
      <c r="W957" s="102" t="n">
        <f aca="false">K957-V957</f>
        <v>-12</v>
      </c>
      <c r="X957" s="103" t="n">
        <f aca="false">IFERROR(IF(U957="June",(K957/V957-1)),0)</f>
        <v>0</v>
      </c>
      <c r="Y957" s="104" t="str">
        <f aca="false">IF(T957&gt;0,IF(U957="","-",IF(X957&lt;0%,"DEGROWTH","GROWTH")))</f>
        <v>GROWTH</v>
      </c>
      <c r="Z957" s="75" t="n">
        <v>0</v>
      </c>
      <c r="AA957" s="70"/>
      <c r="AB957" s="70" t="s">
        <v>133</v>
      </c>
      <c r="AC957" s="70" t="s">
        <v>131</v>
      </c>
      <c r="AD957" s="3"/>
      <c r="AE957" s="3"/>
      <c r="AF957" s="70" t="s">
        <v>131</v>
      </c>
      <c r="AG957" s="121" t="n">
        <f aca="false">IFERROR(INDEX(Last6M_AvgSales_Ref!$B$2:$B$12659,MATCH(D957,Last6M_AvgSales_Ref!$A$2:$A$12659,0)),"")</f>
        <v>4</v>
      </c>
    </row>
    <row r="958" customFormat="false" ht="14.25" hidden="false" customHeight="true" outlineLevel="0" collapsed="false">
      <c r="A958" s="70" t="s">
        <v>131</v>
      </c>
      <c r="B958" s="72" t="s">
        <v>93</v>
      </c>
      <c r="C958" s="72" t="s">
        <v>2441</v>
      </c>
      <c r="D958" s="72" t="n">
        <v>1000001421</v>
      </c>
      <c r="E958" s="73" t="s">
        <v>2442</v>
      </c>
      <c r="F958" s="74" t="n">
        <v>43622</v>
      </c>
      <c r="G958" s="67" t="str">
        <f aca="false">IF(I958&gt;0,"Targeted Dealer","-")</f>
        <v>Targeted Dealer</v>
      </c>
      <c r="H958" s="67"/>
      <c r="I958" s="68" t="n">
        <v>150</v>
      </c>
      <c r="J958" s="68" t="n">
        <f aca="false">I958/$J$1*($J$1-$E$1)</f>
        <v>150</v>
      </c>
      <c r="K958" s="69" t="n">
        <v>84</v>
      </c>
      <c r="L958" s="69" t="n">
        <f aca="false">I958-K958</f>
        <v>66</v>
      </c>
      <c r="M958" s="69" t="n">
        <f aca="false">IFERROR((K958/J958%),"-")</f>
        <v>56</v>
      </c>
      <c r="N958" s="97" t="n">
        <v>12</v>
      </c>
      <c r="O958" s="98" t="str">
        <f aca="false">IF(F958&lt;=$P$2,"June","")</f>
        <v>June</v>
      </c>
      <c r="P958" s="97" t="n">
        <f aca="false">N958</f>
        <v>12</v>
      </c>
      <c r="Q958" s="99" t="n">
        <f aca="false">K958-P958</f>
        <v>72</v>
      </c>
      <c r="R958" s="98" t="n">
        <f aca="false">IFERROR(IF(O958="May",(K958/P958-1))," ")</f>
        <v>0</v>
      </c>
      <c r="S958" s="100" t="str">
        <f aca="false">IF(N958&gt;0,IF(O958="","-",IF(R958&lt;0%,"DEGROWTH","GROWTH")))</f>
        <v>GROWTH</v>
      </c>
      <c r="T958" s="69" t="n">
        <v>192</v>
      </c>
      <c r="U958" s="101" t="str">
        <f aca="false">IF(F958&lt;=$V$2,"May","")</f>
        <v>May</v>
      </c>
      <c r="V958" s="69" t="n">
        <f aca="false">T958</f>
        <v>192</v>
      </c>
      <c r="W958" s="102" t="n">
        <f aca="false">K958-V958</f>
        <v>-108</v>
      </c>
      <c r="X958" s="103" t="n">
        <f aca="false">IFERROR(IF(U958="June",(K958/V958-1)),0)</f>
        <v>0</v>
      </c>
      <c r="Y958" s="104" t="str">
        <f aca="false">IF(T958&gt;0,IF(U958="","-",IF(X958&lt;0%,"DEGROWTH","GROWTH")))</f>
        <v>GROWTH</v>
      </c>
      <c r="Z958" s="75" t="n">
        <v>0</v>
      </c>
      <c r="AA958" s="70"/>
      <c r="AB958" s="70" t="s">
        <v>133</v>
      </c>
      <c r="AC958" s="70" t="s">
        <v>131</v>
      </c>
      <c r="AD958" s="3"/>
      <c r="AE958" s="3"/>
      <c r="AF958" s="70" t="s">
        <v>131</v>
      </c>
      <c r="AG958" s="121" t="n">
        <f aca="false">IFERROR(INDEX(Last6M_AvgSales_Ref!$B$2:$B$12659,MATCH(D958,Last6M_AvgSales_Ref!$A$2:$A$12659,0)),"")</f>
        <v>110.166666666667</v>
      </c>
    </row>
    <row r="959" customFormat="false" ht="14.25" hidden="false" customHeight="true" outlineLevel="0" collapsed="false">
      <c r="A959" s="70" t="s">
        <v>131</v>
      </c>
      <c r="B959" s="72" t="s">
        <v>93</v>
      </c>
      <c r="C959" s="72" t="s">
        <v>2443</v>
      </c>
      <c r="D959" s="72" t="n">
        <v>1000001423</v>
      </c>
      <c r="E959" s="73" t="s">
        <v>2444</v>
      </c>
      <c r="F959" s="74" t="n">
        <v>43735</v>
      </c>
      <c r="G959" s="67" t="str">
        <f aca="false">IF(I959&gt;0,"Targeted Dealer","-")</f>
        <v>Targeted Dealer</v>
      </c>
      <c r="H959" s="67"/>
      <c r="I959" s="68" t="n">
        <v>150</v>
      </c>
      <c r="J959" s="68" t="n">
        <f aca="false">I959/$J$1*($J$1-$E$1)</f>
        <v>150</v>
      </c>
      <c r="K959" s="69" t="n">
        <v>98</v>
      </c>
      <c r="L959" s="69" t="n">
        <f aca="false">I959-K959</f>
        <v>52</v>
      </c>
      <c r="M959" s="69" t="n">
        <f aca="false">IFERROR((K959/J959%),"-")</f>
        <v>65.3333333333333</v>
      </c>
      <c r="N959" s="97" t="n">
        <v>51</v>
      </c>
      <c r="O959" s="98" t="str">
        <f aca="false">IF(F959&lt;=$P$2,"June","")</f>
        <v>June</v>
      </c>
      <c r="P959" s="97" t="n">
        <f aca="false">N959</f>
        <v>51</v>
      </c>
      <c r="Q959" s="99" t="n">
        <f aca="false">K959-P959</f>
        <v>47</v>
      </c>
      <c r="R959" s="98" t="n">
        <f aca="false">IFERROR(IF(O959="May",(K959/P959-1))," ")</f>
        <v>0</v>
      </c>
      <c r="S959" s="100" t="str">
        <f aca="false">IF(N959&gt;0,IF(O959="","-",IF(R959&lt;0%,"DEGROWTH","GROWTH")))</f>
        <v>GROWTH</v>
      </c>
      <c r="T959" s="69" t="n">
        <v>207</v>
      </c>
      <c r="U959" s="101" t="str">
        <f aca="false">IF(F959&lt;=$V$2,"May","")</f>
        <v>May</v>
      </c>
      <c r="V959" s="69" t="n">
        <f aca="false">T959</f>
        <v>207</v>
      </c>
      <c r="W959" s="102" t="n">
        <f aca="false">K959-V959</f>
        <v>-109</v>
      </c>
      <c r="X959" s="103" t="n">
        <f aca="false">IFERROR(IF(U959="June",(K959/V959-1)),0)</f>
        <v>0</v>
      </c>
      <c r="Y959" s="104" t="str">
        <f aca="false">IF(T959&gt;0,IF(U959="","-",IF(X959&lt;0%,"DEGROWTH","GROWTH")))</f>
        <v>GROWTH</v>
      </c>
      <c r="Z959" s="75" t="n">
        <v>0</v>
      </c>
      <c r="AA959" s="70"/>
      <c r="AB959" s="70" t="s">
        <v>133</v>
      </c>
      <c r="AC959" s="70" t="s">
        <v>131</v>
      </c>
      <c r="AD959" s="3"/>
      <c r="AE959" s="3"/>
      <c r="AF959" s="70" t="s">
        <v>131</v>
      </c>
      <c r="AG959" s="121" t="n">
        <f aca="false">IFERROR(INDEX(Last6M_AvgSales_Ref!$B$2:$B$12659,MATCH(D959,Last6M_AvgSales_Ref!$A$2:$A$12659,0)),"")</f>
        <v>201.833333333333</v>
      </c>
    </row>
    <row r="960" customFormat="false" ht="14.25" hidden="false" customHeight="true" outlineLevel="0" collapsed="false">
      <c r="A960" s="70" t="s">
        <v>131</v>
      </c>
      <c r="B960" s="72" t="s">
        <v>93</v>
      </c>
      <c r="C960" s="72" t="s">
        <v>2445</v>
      </c>
      <c r="D960" s="72" t="n">
        <v>1000001425</v>
      </c>
      <c r="E960" s="73" t="s">
        <v>2446</v>
      </c>
      <c r="F960" s="74" t="n">
        <v>43742</v>
      </c>
      <c r="G960" s="67" t="str">
        <f aca="false">IF(I960&gt;0,"Targeted Dealer","-")</f>
        <v>Targeted Dealer</v>
      </c>
      <c r="H960" s="67"/>
      <c r="I960" s="68" t="n">
        <v>12</v>
      </c>
      <c r="J960" s="68" t="n">
        <f aca="false">I960/$J$1*($J$1-$E$1)</f>
        <v>12</v>
      </c>
      <c r="K960" s="69" t="n">
        <v>18</v>
      </c>
      <c r="L960" s="69" t="n">
        <f aca="false">I960-K960</f>
        <v>-6</v>
      </c>
      <c r="M960" s="69" t="n">
        <f aca="false">IFERROR((K960/J960%),"-")</f>
        <v>150</v>
      </c>
      <c r="N960" s="97" t="n">
        <v>0</v>
      </c>
      <c r="O960" s="98" t="str">
        <f aca="false">IF(F960&lt;=$P$2,"June","")</f>
        <v>June</v>
      </c>
      <c r="P960" s="97" t="n">
        <f aca="false">N960</f>
        <v>0</v>
      </c>
      <c r="Q960" s="99" t="n">
        <f aca="false">K960-P960</f>
        <v>18</v>
      </c>
      <c r="R960" s="98" t="n">
        <f aca="false">IFERROR(IF(O960="May",(K960/P960-1))," ")</f>
        <v>0</v>
      </c>
      <c r="S960" s="105" t="b">
        <f aca="false">IF(N960&gt;0,IF(O960="","-",IF(R960&lt;0%,"DEGROWTH","GROWTH")))</f>
        <v>0</v>
      </c>
      <c r="T960" s="69" t="n">
        <v>12</v>
      </c>
      <c r="U960" s="101" t="str">
        <f aca="false">IF(F960&lt;=$V$2,"May","")</f>
        <v>May</v>
      </c>
      <c r="V960" s="69" t="n">
        <f aca="false">T960</f>
        <v>12</v>
      </c>
      <c r="W960" s="102" t="n">
        <f aca="false">K960-V960</f>
        <v>6</v>
      </c>
      <c r="X960" s="103" t="n">
        <f aca="false">IFERROR(IF(U960="June",(K960/V960-1)),0)</f>
        <v>0</v>
      </c>
      <c r="Y960" s="104" t="str">
        <f aca="false">IF(T960&gt;0,IF(U960="","-",IF(X960&lt;0%,"DEGROWTH","GROWTH")))</f>
        <v>GROWTH</v>
      </c>
      <c r="Z960" s="75" t="n">
        <v>0</v>
      </c>
      <c r="AA960" s="70"/>
      <c r="AB960" s="70" t="s">
        <v>133</v>
      </c>
      <c r="AC960" s="70" t="s">
        <v>131</v>
      </c>
      <c r="AD960" s="3"/>
      <c r="AE960" s="3"/>
      <c r="AF960" s="70" t="s">
        <v>131</v>
      </c>
      <c r="AG960" s="121" t="n">
        <f aca="false">IFERROR(INDEX(Last6M_AvgSales_Ref!$B$2:$B$12659,MATCH(D960,Last6M_AvgSales_Ref!$A$2:$A$12659,0)),"")</f>
        <v>15</v>
      </c>
    </row>
    <row r="961" customFormat="false" ht="14.25" hidden="false" customHeight="true" outlineLevel="0" collapsed="false">
      <c r="A961" s="70" t="s">
        <v>131</v>
      </c>
      <c r="B961" s="72" t="s">
        <v>93</v>
      </c>
      <c r="C961" s="72" t="s">
        <v>2447</v>
      </c>
      <c r="D961" s="72" t="n">
        <v>1000001451</v>
      </c>
      <c r="E961" s="73" t="s">
        <v>2448</v>
      </c>
      <c r="F961" s="74" t="n">
        <v>43952</v>
      </c>
      <c r="G961" s="67" t="str">
        <f aca="false">IF(I961&gt;0,"Targeted Dealer","-")</f>
        <v>Targeted Dealer</v>
      </c>
      <c r="H961" s="67"/>
      <c r="I961" s="68" t="n">
        <v>250</v>
      </c>
      <c r="J961" s="68" t="n">
        <f aca="false">I961/$J$1*($J$1-$E$1)</f>
        <v>250</v>
      </c>
      <c r="K961" s="69" t="n">
        <v>12</v>
      </c>
      <c r="L961" s="69" t="n">
        <f aca="false">I961-K961</f>
        <v>238</v>
      </c>
      <c r="M961" s="69" t="n">
        <f aca="false">IFERROR((K961/J961%),"-")</f>
        <v>4.8</v>
      </c>
      <c r="N961" s="97" t="n">
        <v>0</v>
      </c>
      <c r="O961" s="98" t="str">
        <f aca="false">IF(F961&lt;=$P$2,"June","")</f>
        <v>June</v>
      </c>
      <c r="P961" s="97" t="n">
        <f aca="false">N961</f>
        <v>0</v>
      </c>
      <c r="Q961" s="99" t="n">
        <f aca="false">K961-P961</f>
        <v>12</v>
      </c>
      <c r="R961" s="98" t="n">
        <f aca="false">IFERROR(IF(O961="May",(K961/P961-1))," ")</f>
        <v>0</v>
      </c>
      <c r="S961" s="105" t="b">
        <f aca="false">IF(N961&gt;0,IF(O961="","-",IF(R961&lt;0%,"DEGROWTH","GROWTH")))</f>
        <v>0</v>
      </c>
      <c r="T961" s="69" t="n">
        <v>544</v>
      </c>
      <c r="U961" s="101" t="str">
        <f aca="false">IF(F961&lt;=$V$2,"May","")</f>
        <v>May</v>
      </c>
      <c r="V961" s="69" t="n">
        <f aca="false">T961</f>
        <v>544</v>
      </c>
      <c r="W961" s="102" t="n">
        <f aca="false">K961-V961</f>
        <v>-532</v>
      </c>
      <c r="X961" s="103" t="n">
        <f aca="false">IFERROR(IF(U961="June",(K961/V961-1)),0)</f>
        <v>0</v>
      </c>
      <c r="Y961" s="104" t="str">
        <f aca="false">IF(T961&gt;0,IF(U961="","-",IF(X961&lt;0%,"DEGROWTH","GROWTH")))</f>
        <v>GROWTH</v>
      </c>
      <c r="Z961" s="75" t="n">
        <v>0</v>
      </c>
      <c r="AA961" s="70"/>
      <c r="AB961" s="70" t="s">
        <v>133</v>
      </c>
      <c r="AC961" s="70" t="s">
        <v>131</v>
      </c>
      <c r="AD961" s="3"/>
      <c r="AE961" s="3"/>
      <c r="AF961" s="70" t="s">
        <v>131</v>
      </c>
      <c r="AG961" s="121" t="n">
        <f aca="false">IFERROR(INDEX(Last6M_AvgSales_Ref!$B$2:$B$12659,MATCH(D961,Last6M_AvgSales_Ref!$A$2:$A$12659,0)),"")</f>
        <v>249.9</v>
      </c>
    </row>
    <row r="962" customFormat="false" ht="14.25" hidden="false" customHeight="true" outlineLevel="0" collapsed="false">
      <c r="A962" s="70" t="s">
        <v>131</v>
      </c>
      <c r="B962" s="72" t="s">
        <v>93</v>
      </c>
      <c r="C962" s="72" t="s">
        <v>2449</v>
      </c>
      <c r="D962" s="72" t="n">
        <v>1000001428</v>
      </c>
      <c r="E962" s="73" t="s">
        <v>2450</v>
      </c>
      <c r="F962" s="74" t="n">
        <v>43981</v>
      </c>
      <c r="G962" s="67" t="str">
        <f aca="false">IF(I962&gt;0,"Targeted Dealer","-")</f>
        <v>Targeted Dealer</v>
      </c>
      <c r="H962" s="67"/>
      <c r="I962" s="68" t="n">
        <v>350</v>
      </c>
      <c r="J962" s="68" t="n">
        <f aca="false">I962/$J$1*($J$1-$E$1)</f>
        <v>350</v>
      </c>
      <c r="K962" s="69" t="n">
        <v>285</v>
      </c>
      <c r="L962" s="69" t="n">
        <f aca="false">I962-K962</f>
        <v>65</v>
      </c>
      <c r="M962" s="69" t="n">
        <f aca="false">IFERROR((K962/J962%),"-")</f>
        <v>81.4285714285714</v>
      </c>
      <c r="N962" s="97" t="n">
        <v>126</v>
      </c>
      <c r="O962" s="98" t="str">
        <f aca="false">IF(F962&lt;=$P$2,"June","")</f>
        <v>June</v>
      </c>
      <c r="P962" s="97" t="n">
        <f aca="false">N962</f>
        <v>126</v>
      </c>
      <c r="Q962" s="99" t="n">
        <f aca="false">K962-P962</f>
        <v>159</v>
      </c>
      <c r="R962" s="98" t="n">
        <f aca="false">IFERROR(IF(O962="May",(K962/P962-1))," ")</f>
        <v>0</v>
      </c>
      <c r="S962" s="100" t="str">
        <f aca="false">IF(N962&gt;0,IF(O962="","-",IF(R962&lt;0%,"DEGROWTH","GROWTH")))</f>
        <v>GROWTH</v>
      </c>
      <c r="T962" s="69" t="n">
        <v>291</v>
      </c>
      <c r="U962" s="101" t="str">
        <f aca="false">IF(F962&lt;=$V$2,"May","")</f>
        <v>May</v>
      </c>
      <c r="V962" s="69" t="n">
        <f aca="false">T962</f>
        <v>291</v>
      </c>
      <c r="W962" s="102" t="n">
        <f aca="false">K962-V962</f>
        <v>-6</v>
      </c>
      <c r="X962" s="103" t="n">
        <f aca="false">IFERROR(IF(U962="June",(K962/V962-1)),0)</f>
        <v>0</v>
      </c>
      <c r="Y962" s="104" t="str">
        <f aca="false">IF(T962&gt;0,IF(U962="","-",IF(X962&lt;0%,"DEGROWTH","GROWTH")))</f>
        <v>GROWTH</v>
      </c>
      <c r="Z962" s="75" t="n">
        <v>0</v>
      </c>
      <c r="AA962" s="70"/>
      <c r="AB962" s="70" t="s">
        <v>133</v>
      </c>
      <c r="AC962" s="70" t="s">
        <v>131</v>
      </c>
      <c r="AD962" s="3"/>
      <c r="AE962" s="3"/>
      <c r="AF962" s="70" t="s">
        <v>131</v>
      </c>
      <c r="AG962" s="121" t="n">
        <f aca="false">IFERROR(INDEX(Last6M_AvgSales_Ref!$B$2:$B$12659,MATCH(D962,Last6M_AvgSales_Ref!$A$2:$A$12659,0)),"")</f>
        <v>425.5</v>
      </c>
    </row>
    <row r="963" customFormat="false" ht="14.25" hidden="false" customHeight="true" outlineLevel="0" collapsed="false">
      <c r="A963" s="70" t="s">
        <v>131</v>
      </c>
      <c r="B963" s="72" t="s">
        <v>93</v>
      </c>
      <c r="C963" s="72" t="s">
        <v>2451</v>
      </c>
      <c r="D963" s="72" t="n">
        <v>1000001377</v>
      </c>
      <c r="E963" s="73" t="s">
        <v>2452</v>
      </c>
      <c r="F963" s="74" t="n">
        <v>44018</v>
      </c>
      <c r="G963" s="67" t="str">
        <f aca="false">IF(I963&gt;0,"Targeted Dealer","-")</f>
        <v>Targeted Dealer</v>
      </c>
      <c r="H963" s="67"/>
      <c r="I963" s="68" t="n">
        <v>2400</v>
      </c>
      <c r="J963" s="68" t="n">
        <f aca="false">I963/$J$1*($J$1-$E$1)</f>
        <v>2400</v>
      </c>
      <c r="K963" s="69" t="n">
        <v>2362.95</v>
      </c>
      <c r="L963" s="69" t="n">
        <f aca="false">I963-K963</f>
        <v>37.0500000000002</v>
      </c>
      <c r="M963" s="69" t="n">
        <f aca="false">IFERROR((K963/J963%),"-")</f>
        <v>98.45625</v>
      </c>
      <c r="N963" s="97" t="n">
        <v>1830.05</v>
      </c>
      <c r="O963" s="98" t="str">
        <f aca="false">IF(F963&lt;=$P$2,"June","")</f>
        <v>June</v>
      </c>
      <c r="P963" s="97" t="n">
        <f aca="false">N963</f>
        <v>1830.05</v>
      </c>
      <c r="Q963" s="99" t="n">
        <f aca="false">K963-P963</f>
        <v>532.9</v>
      </c>
      <c r="R963" s="98" t="n">
        <f aca="false">IFERROR(IF(O963="May",(K963/P963-1))," ")</f>
        <v>0</v>
      </c>
      <c r="S963" s="100" t="str">
        <f aca="false">IF(N963&gt;0,IF(O963="","-",IF(R963&lt;0%,"DEGROWTH","GROWTH")))</f>
        <v>GROWTH</v>
      </c>
      <c r="T963" s="69" t="n">
        <v>2231.05</v>
      </c>
      <c r="U963" s="101" t="str">
        <f aca="false">IF(F963&lt;=$V$2,"May","")</f>
        <v>May</v>
      </c>
      <c r="V963" s="69" t="n">
        <f aca="false">T963</f>
        <v>2231.05</v>
      </c>
      <c r="W963" s="102" t="n">
        <f aca="false">K963-V963</f>
        <v>131.9</v>
      </c>
      <c r="X963" s="103" t="n">
        <f aca="false">IFERROR(IF(U963="June",(K963/V963-1)),0)</f>
        <v>0</v>
      </c>
      <c r="Y963" s="104" t="str">
        <f aca="false">IF(T963&gt;0,IF(U963="","-",IF(X963&lt;0%,"DEGROWTH","GROWTH")))</f>
        <v>GROWTH</v>
      </c>
      <c r="Z963" s="75" t="n">
        <v>0</v>
      </c>
      <c r="AA963" s="70"/>
      <c r="AB963" s="70" t="s">
        <v>133</v>
      </c>
      <c r="AC963" s="70" t="s">
        <v>131</v>
      </c>
      <c r="AD963" s="3"/>
      <c r="AE963" s="3"/>
      <c r="AF963" s="70" t="s">
        <v>131</v>
      </c>
      <c r="AG963" s="121" t="n">
        <f aca="false">IFERROR(INDEX(Last6M_AvgSales_Ref!$B$2:$B$12659,MATCH(D963,Last6M_AvgSales_Ref!$A$2:$A$12659,0)),"")</f>
        <v>2405.30833333333</v>
      </c>
    </row>
    <row r="964" customFormat="false" ht="14.25" hidden="false" customHeight="true" outlineLevel="0" collapsed="false">
      <c r="A964" s="70" t="s">
        <v>131</v>
      </c>
      <c r="B964" s="72" t="s">
        <v>93</v>
      </c>
      <c r="C964" s="72" t="s">
        <v>2453</v>
      </c>
      <c r="D964" s="72" t="n">
        <v>1000001426</v>
      </c>
      <c r="E964" s="73" t="s">
        <v>2454</v>
      </c>
      <c r="F964" s="74" t="n">
        <v>44049</v>
      </c>
      <c r="G964" s="67" t="str">
        <f aca="false">IF(I964&gt;0,"Targeted Dealer","-")</f>
        <v>Targeted Dealer</v>
      </c>
      <c r="H964" s="67"/>
      <c r="I964" s="68" t="n">
        <v>165</v>
      </c>
      <c r="J964" s="68" t="n">
        <f aca="false">I964/$J$1*($J$1-$E$1)</f>
        <v>165</v>
      </c>
      <c r="K964" s="69" t="n">
        <v>184</v>
      </c>
      <c r="L964" s="69" t="n">
        <f aca="false">I964-K964</f>
        <v>-19</v>
      </c>
      <c r="M964" s="69" t="n">
        <f aca="false">IFERROR((K964/J964%),"-")</f>
        <v>111.515151515152</v>
      </c>
      <c r="N964" s="97" t="n">
        <v>106.5</v>
      </c>
      <c r="O964" s="98" t="str">
        <f aca="false">IF(F964&lt;=$P$2,"June","")</f>
        <v>June</v>
      </c>
      <c r="P964" s="97" t="n">
        <f aca="false">N964</f>
        <v>106.5</v>
      </c>
      <c r="Q964" s="99" t="n">
        <f aca="false">K964-P964</f>
        <v>77.5</v>
      </c>
      <c r="R964" s="98" t="n">
        <f aca="false">IFERROR(IF(O964="May",(K964/P964-1))," ")</f>
        <v>0</v>
      </c>
      <c r="S964" s="100" t="str">
        <f aca="false">IF(N964&gt;0,IF(O964="","-",IF(R964&lt;0%,"DEGROWTH","GROWTH")))</f>
        <v>GROWTH</v>
      </c>
      <c r="T964" s="69" t="n">
        <v>159</v>
      </c>
      <c r="U964" s="101" t="str">
        <f aca="false">IF(F964&lt;=$V$2,"May","")</f>
        <v>May</v>
      </c>
      <c r="V964" s="69" t="n">
        <f aca="false">T964</f>
        <v>159</v>
      </c>
      <c r="W964" s="102" t="n">
        <f aca="false">K964-V964</f>
        <v>25</v>
      </c>
      <c r="X964" s="103" t="n">
        <f aca="false">IFERROR(IF(U964="June",(K964/V964-1)),0)</f>
        <v>0</v>
      </c>
      <c r="Y964" s="104" t="str">
        <f aca="false">IF(T964&gt;0,IF(U964="","-",IF(X964&lt;0%,"DEGROWTH","GROWTH")))</f>
        <v>GROWTH</v>
      </c>
      <c r="Z964" s="75" t="n">
        <v>0</v>
      </c>
      <c r="AA964" s="70"/>
      <c r="AB964" s="70" t="s">
        <v>133</v>
      </c>
      <c r="AC964" s="70" t="s">
        <v>131</v>
      </c>
      <c r="AD964" s="3"/>
      <c r="AE964" s="3"/>
      <c r="AF964" s="70" t="s">
        <v>131</v>
      </c>
      <c r="AG964" s="121" t="n">
        <f aca="false">IFERROR(INDEX(Last6M_AvgSales_Ref!$B$2:$B$12659,MATCH(D964,Last6M_AvgSales_Ref!$A$2:$A$12659,0)),"")</f>
        <v>237.666666666667</v>
      </c>
    </row>
    <row r="965" customFormat="false" ht="14.25" hidden="false" customHeight="true" outlineLevel="0" collapsed="false">
      <c r="A965" s="70" t="s">
        <v>131</v>
      </c>
      <c r="B965" s="72" t="s">
        <v>93</v>
      </c>
      <c r="C965" s="72" t="s">
        <v>2455</v>
      </c>
      <c r="D965" s="72" t="n">
        <v>1000001444</v>
      </c>
      <c r="E965" s="73" t="s">
        <v>2456</v>
      </c>
      <c r="F965" s="74" t="n">
        <v>44235</v>
      </c>
      <c r="G965" s="67" t="str">
        <f aca="false">IF(I965&gt;0,"Targeted Dealer","-")</f>
        <v>Targeted Dealer</v>
      </c>
      <c r="H965" s="67"/>
      <c r="I965" s="68" t="n">
        <v>294</v>
      </c>
      <c r="J965" s="68" t="n">
        <f aca="false">I965/$J$1*($J$1-$E$1)</f>
        <v>294</v>
      </c>
      <c r="K965" s="69" t="n">
        <v>162</v>
      </c>
      <c r="L965" s="69" t="n">
        <f aca="false">I965-K965</f>
        <v>132</v>
      </c>
      <c r="M965" s="69" t="n">
        <f aca="false">IFERROR((K965/J965%),"-")</f>
        <v>55.1020408163265</v>
      </c>
      <c r="N965" s="97" t="n">
        <v>137</v>
      </c>
      <c r="O965" s="98" t="str">
        <f aca="false">IF(F965&lt;=$P$2,"June","")</f>
        <v>June</v>
      </c>
      <c r="P965" s="97" t="n">
        <f aca="false">N965</f>
        <v>137</v>
      </c>
      <c r="Q965" s="99" t="n">
        <f aca="false">K965-P965</f>
        <v>25</v>
      </c>
      <c r="R965" s="98" t="n">
        <f aca="false">IFERROR(IF(O965="May",(K965/P965-1))," ")</f>
        <v>0</v>
      </c>
      <c r="S965" s="100" t="str">
        <f aca="false">IF(N965&gt;0,IF(O965="","-",IF(R965&lt;0%,"DEGROWTH","GROWTH")))</f>
        <v>GROWTH</v>
      </c>
      <c r="T965" s="69" t="n">
        <v>399</v>
      </c>
      <c r="U965" s="101" t="str">
        <f aca="false">IF(F965&lt;=$V$2,"May","")</f>
        <v>May</v>
      </c>
      <c r="V965" s="69" t="n">
        <f aca="false">T965</f>
        <v>399</v>
      </c>
      <c r="W965" s="102" t="n">
        <f aca="false">K965-V965</f>
        <v>-237</v>
      </c>
      <c r="X965" s="103" t="n">
        <f aca="false">IFERROR(IF(U965="June",(K965/V965-1)),0)</f>
        <v>0</v>
      </c>
      <c r="Y965" s="104" t="str">
        <f aca="false">IF(T965&gt;0,IF(U965="","-",IF(X965&lt;0%,"DEGROWTH","GROWTH")))</f>
        <v>GROWTH</v>
      </c>
      <c r="Z965" s="75" t="n">
        <v>0</v>
      </c>
      <c r="AA965" s="70"/>
      <c r="AB965" s="70" t="s">
        <v>133</v>
      </c>
      <c r="AC965" s="70" t="s">
        <v>131</v>
      </c>
      <c r="AD965" s="3"/>
      <c r="AE965" s="3"/>
      <c r="AF965" s="70" t="s">
        <v>131</v>
      </c>
      <c r="AG965" s="121" t="n">
        <f aca="false">IFERROR(INDEX(Last6M_AvgSales_Ref!$B$2:$B$12659,MATCH(D965,Last6M_AvgSales_Ref!$A$2:$A$12659,0)),"")</f>
        <v>334.666666666667</v>
      </c>
    </row>
    <row r="966" customFormat="false" ht="14.25" hidden="false" customHeight="true" outlineLevel="0" collapsed="false">
      <c r="A966" s="70" t="s">
        <v>131</v>
      </c>
      <c r="B966" s="72" t="s">
        <v>93</v>
      </c>
      <c r="C966" s="72" t="s">
        <v>346</v>
      </c>
      <c r="D966" s="72" t="n">
        <v>1000002031</v>
      </c>
      <c r="E966" s="73" t="s">
        <v>347</v>
      </c>
      <c r="F966" s="74" t="n">
        <v>44501</v>
      </c>
      <c r="G966" s="67" t="str">
        <f aca="false">IF(I966&gt;0,"Targeted Dealer","-")</f>
        <v>-</v>
      </c>
      <c r="H966" s="67"/>
      <c r="I966" s="68" t="n">
        <v>0</v>
      </c>
      <c r="J966" s="68" t="n">
        <f aca="false">I966/$J$1*($J$1-$E$1)</f>
        <v>0</v>
      </c>
      <c r="K966" s="69" t="n">
        <v>0</v>
      </c>
      <c r="L966" s="69" t="n">
        <f aca="false">I966-K966</f>
        <v>0</v>
      </c>
      <c r="M966" s="69" t="str">
        <f aca="false">IFERROR((K966/J966%),"-")</f>
        <v>-</v>
      </c>
      <c r="N966" s="97" t="n">
        <v>0</v>
      </c>
      <c r="O966" s="98" t="str">
        <f aca="false">IF(F966&lt;=$P$2,"June","")</f>
        <v>June</v>
      </c>
      <c r="P966" s="97" t="n">
        <f aca="false">N966</f>
        <v>0</v>
      </c>
      <c r="Q966" s="99" t="n">
        <f aca="false">K966-P966</f>
        <v>0</v>
      </c>
      <c r="R966" s="98" t="n">
        <f aca="false">IFERROR(IF(O966="May",(K966/P966-1))," ")</f>
        <v>0</v>
      </c>
      <c r="S966" s="105" t="b">
        <f aca="false">IF(N966&gt;0,IF(O966="","-",IF(R966&lt;0%,"DEGROWTH","GROWTH")))</f>
        <v>0</v>
      </c>
      <c r="T966" s="69" t="n">
        <v>25</v>
      </c>
      <c r="U966" s="101" t="str">
        <f aca="false">IF(F966&lt;=$V$2,"May","")</f>
        <v>May</v>
      </c>
      <c r="V966" s="69" t="n">
        <f aca="false">T966</f>
        <v>25</v>
      </c>
      <c r="W966" s="102" t="n">
        <f aca="false">K966-V966</f>
        <v>-25</v>
      </c>
      <c r="X966" s="103" t="n">
        <f aca="false">IFERROR(IF(U966="June",(K966/V966-1)),0)</f>
        <v>0</v>
      </c>
      <c r="Y966" s="104" t="str">
        <f aca="false">IF(T966&gt;0,IF(U966="","-",IF(X966&lt;0%,"DEGROWTH","GROWTH")))</f>
        <v>GROWTH</v>
      </c>
      <c r="Z966" s="75" t="n">
        <v>0</v>
      </c>
      <c r="AA966" s="70"/>
      <c r="AB966" s="70" t="s">
        <v>133</v>
      </c>
      <c r="AC966" s="70" t="s">
        <v>131</v>
      </c>
      <c r="AD966" s="3"/>
      <c r="AE966" s="3"/>
      <c r="AF966" s="70" t="s">
        <v>131</v>
      </c>
      <c r="AG966" s="121" t="n">
        <f aca="false">IFERROR(INDEX(Last6M_AvgSales_Ref!$B$2:$B$12659,MATCH(D966,Last6M_AvgSales_Ref!$A$2:$A$12659,0)),"")</f>
        <v>6.16666666666667</v>
      </c>
    </row>
    <row r="967" customFormat="false" ht="14.25" hidden="false" customHeight="true" outlineLevel="0" collapsed="false">
      <c r="A967" s="70" t="s">
        <v>131</v>
      </c>
      <c r="B967" s="72" t="s">
        <v>93</v>
      </c>
      <c r="C967" s="72" t="s">
        <v>2457</v>
      </c>
      <c r="D967" s="72" t="n">
        <v>1000002083</v>
      </c>
      <c r="E967" s="73" t="s">
        <v>2458</v>
      </c>
      <c r="F967" s="74" t="n">
        <v>44569</v>
      </c>
      <c r="G967" s="67" t="str">
        <f aca="false">IF(I967&gt;0,"Targeted Dealer","-")</f>
        <v>Targeted Dealer</v>
      </c>
      <c r="H967" s="67"/>
      <c r="I967" s="68" t="n">
        <v>50</v>
      </c>
      <c r="J967" s="68" t="n">
        <f aca="false">I967/$J$1*($J$1-$E$1)</f>
        <v>50</v>
      </c>
      <c r="K967" s="69" t="n">
        <v>0</v>
      </c>
      <c r="L967" s="69" t="n">
        <f aca="false">I967-K967</f>
        <v>50</v>
      </c>
      <c r="M967" s="69" t="n">
        <f aca="false">IFERROR((K967/J967%),"-")</f>
        <v>0</v>
      </c>
      <c r="N967" s="97" t="n">
        <v>0</v>
      </c>
      <c r="O967" s="98" t="str">
        <f aca="false">IF(F967&lt;=$P$2,"June","")</f>
        <v>June</v>
      </c>
      <c r="P967" s="97" t="n">
        <f aca="false">N967</f>
        <v>0</v>
      </c>
      <c r="Q967" s="99" t="n">
        <f aca="false">K967-P967</f>
        <v>0</v>
      </c>
      <c r="R967" s="98" t="n">
        <f aca="false">IFERROR(IF(O967="May",(K967/P967-1))," ")</f>
        <v>0</v>
      </c>
      <c r="S967" s="105" t="b">
        <f aca="false">IF(N967&gt;0,IF(O967="","-",IF(R967&lt;0%,"DEGROWTH","GROWTH")))</f>
        <v>0</v>
      </c>
      <c r="T967" s="69" t="n">
        <v>0</v>
      </c>
      <c r="U967" s="101" t="str">
        <f aca="false">IF(F967&lt;=$V$2,"May","")</f>
        <v>May</v>
      </c>
      <c r="V967" s="69" t="n">
        <f aca="false">T967</f>
        <v>0</v>
      </c>
      <c r="W967" s="102" t="n">
        <f aca="false">K967-V967</f>
        <v>0</v>
      </c>
      <c r="X967" s="103" t="n">
        <f aca="false">IFERROR(IF(U967="June",(K967/V967-1)),0)</f>
        <v>0</v>
      </c>
      <c r="Y967" s="106" t="b">
        <f aca="false">IF(T967&gt;0,IF(U967="","-",IF(X967&lt;0%,"DEGROWTH","GROWTH")))</f>
        <v>0</v>
      </c>
      <c r="Z967" s="75" t="n">
        <v>0</v>
      </c>
      <c r="AA967" s="70"/>
      <c r="AB967" s="70" t="s">
        <v>133</v>
      </c>
      <c r="AC967" s="70" t="s">
        <v>131</v>
      </c>
      <c r="AD967" s="3"/>
      <c r="AE967" s="3"/>
      <c r="AF967" s="70" t="s">
        <v>131</v>
      </c>
      <c r="AG967" s="121" t="n">
        <f aca="false">IFERROR(INDEX(Last6M_AvgSales_Ref!$B$2:$B$12659,MATCH(D967,Last6M_AvgSales_Ref!$A$2:$A$12659,0)),"")</f>
        <v>7.41666666666667</v>
      </c>
    </row>
    <row r="968" customFormat="false" ht="14.25" hidden="false" customHeight="true" outlineLevel="0" collapsed="false">
      <c r="A968" s="70" t="s">
        <v>131</v>
      </c>
      <c r="B968" s="72" t="s">
        <v>93</v>
      </c>
      <c r="C968" s="72" t="s">
        <v>2459</v>
      </c>
      <c r="D968" s="72" t="n">
        <v>1000002522</v>
      </c>
      <c r="E968" s="73" t="s">
        <v>2460</v>
      </c>
      <c r="F968" s="74" t="n">
        <v>44592</v>
      </c>
      <c r="G968" s="67" t="str">
        <f aca="false">IF(I968&gt;0,"Targeted Dealer","-")</f>
        <v>Targeted Dealer</v>
      </c>
      <c r="H968" s="67"/>
      <c r="I968" s="68" t="n">
        <v>170</v>
      </c>
      <c r="J968" s="68" t="n">
        <f aca="false">I968/$J$1*($J$1-$E$1)</f>
        <v>170</v>
      </c>
      <c r="K968" s="69" t="n">
        <v>123</v>
      </c>
      <c r="L968" s="69" t="n">
        <f aca="false">I968-K968</f>
        <v>47</v>
      </c>
      <c r="M968" s="69" t="n">
        <f aca="false">IFERROR((K968/J968%),"-")</f>
        <v>72.3529411764706</v>
      </c>
      <c r="N968" s="97" t="n">
        <v>102</v>
      </c>
      <c r="O968" s="98" t="str">
        <f aca="false">IF(F968&lt;=$P$2,"June","")</f>
        <v>June</v>
      </c>
      <c r="P968" s="97" t="n">
        <f aca="false">N968</f>
        <v>102</v>
      </c>
      <c r="Q968" s="99" t="n">
        <f aca="false">K968-P968</f>
        <v>21</v>
      </c>
      <c r="R968" s="98" t="n">
        <f aca="false">IFERROR(IF(O968="May",(K968/P968-1))," ")</f>
        <v>0</v>
      </c>
      <c r="S968" s="100" t="str">
        <f aca="false">IF(N968&gt;0,IF(O968="","-",IF(R968&lt;0%,"DEGROWTH","GROWTH")))</f>
        <v>GROWTH</v>
      </c>
      <c r="T968" s="69" t="n">
        <v>176</v>
      </c>
      <c r="U968" s="101" t="str">
        <f aca="false">IF(F968&lt;=$V$2,"May","")</f>
        <v>May</v>
      </c>
      <c r="V968" s="69" t="n">
        <f aca="false">T968</f>
        <v>176</v>
      </c>
      <c r="W968" s="102" t="n">
        <f aca="false">K968-V968</f>
        <v>-53</v>
      </c>
      <c r="X968" s="103" t="n">
        <f aca="false">IFERROR(IF(U968="June",(K968/V968-1)),0)</f>
        <v>0</v>
      </c>
      <c r="Y968" s="104" t="str">
        <f aca="false">IF(T968&gt;0,IF(U968="","-",IF(X968&lt;0%,"DEGROWTH","GROWTH")))</f>
        <v>GROWTH</v>
      </c>
      <c r="Z968" s="75" t="n">
        <v>0</v>
      </c>
      <c r="AA968" s="70"/>
      <c r="AB968" s="70" t="s">
        <v>133</v>
      </c>
      <c r="AC968" s="70" t="s">
        <v>131</v>
      </c>
      <c r="AD968" s="3"/>
      <c r="AE968" s="3"/>
      <c r="AF968" s="70" t="s">
        <v>131</v>
      </c>
      <c r="AG968" s="121" t="n">
        <f aca="false">IFERROR(INDEX(Last6M_AvgSales_Ref!$B$2:$B$12659,MATCH(D968,Last6M_AvgSales_Ref!$A$2:$A$12659,0)),"")</f>
        <v>206.166666666667</v>
      </c>
    </row>
    <row r="969" customFormat="false" ht="14.25" hidden="false" customHeight="true" outlineLevel="0" collapsed="false">
      <c r="A969" s="70" t="s">
        <v>131</v>
      </c>
      <c r="B969" s="72" t="s">
        <v>93</v>
      </c>
      <c r="C969" s="72" t="s">
        <v>2461</v>
      </c>
      <c r="D969" s="72" t="n">
        <v>1000002795</v>
      </c>
      <c r="E969" s="72" t="s">
        <v>2462</v>
      </c>
      <c r="F969" s="74" t="n">
        <v>44719</v>
      </c>
      <c r="G969" s="67" t="str">
        <f aca="false">IF(I969&gt;0,"Targeted Dealer","-")</f>
        <v>Targeted Dealer</v>
      </c>
      <c r="H969" s="67"/>
      <c r="I969" s="68" t="n">
        <v>180</v>
      </c>
      <c r="J969" s="68" t="n">
        <f aca="false">I969/$J$1*($J$1-$E$1)</f>
        <v>180</v>
      </c>
      <c r="K969" s="69" t="n">
        <v>84</v>
      </c>
      <c r="L969" s="69" t="n">
        <f aca="false">I969-K969</f>
        <v>96</v>
      </c>
      <c r="M969" s="69" t="n">
        <f aca="false">IFERROR((K969/J969%),"-")</f>
        <v>46.6666666666667</v>
      </c>
      <c r="N969" s="97" t="n">
        <v>96</v>
      </c>
      <c r="O969" s="98" t="str">
        <f aca="false">IF(F969&lt;=$P$2,"June","")</f>
        <v>June</v>
      </c>
      <c r="P969" s="97" t="n">
        <f aca="false">N969</f>
        <v>96</v>
      </c>
      <c r="Q969" s="99" t="n">
        <f aca="false">K969-P969</f>
        <v>-12</v>
      </c>
      <c r="R969" s="98" t="n">
        <f aca="false">IFERROR(IF(O969="May",(K969/P969-1))," ")</f>
        <v>0</v>
      </c>
      <c r="S969" s="100" t="str">
        <f aca="false">IF(N969&gt;0,IF(O969="","-",IF(R969&lt;0%,"DEGROWTH","GROWTH")))</f>
        <v>GROWTH</v>
      </c>
      <c r="T969" s="69" t="n">
        <v>169</v>
      </c>
      <c r="U969" s="101" t="str">
        <f aca="false">IF(F969&lt;=$V$2,"May","")</f>
        <v>May</v>
      </c>
      <c r="V969" s="69" t="n">
        <f aca="false">T969</f>
        <v>169</v>
      </c>
      <c r="W969" s="102" t="n">
        <f aca="false">K969-V969</f>
        <v>-85</v>
      </c>
      <c r="X969" s="103" t="n">
        <f aca="false">IFERROR(IF(U969="June",(K969/V969-1)),0)</f>
        <v>0</v>
      </c>
      <c r="Y969" s="104" t="str">
        <f aca="false">IF(T969&gt;0,IF(U969="","-",IF(X969&lt;0%,"DEGROWTH","GROWTH")))</f>
        <v>GROWTH</v>
      </c>
      <c r="Z969" s="75" t="n">
        <v>0</v>
      </c>
      <c r="AA969" s="70"/>
      <c r="AB969" s="70" t="s">
        <v>133</v>
      </c>
      <c r="AC969" s="70" t="s">
        <v>131</v>
      </c>
      <c r="AD969" s="3"/>
      <c r="AE969" s="3"/>
      <c r="AF969" s="70" t="s">
        <v>131</v>
      </c>
      <c r="AG969" s="121" t="n">
        <f aca="false">IFERROR(INDEX(Last6M_AvgSales_Ref!$B$2:$B$12659,MATCH(D969,Last6M_AvgSales_Ref!$A$2:$A$12659,0)),"")</f>
        <v>191.5</v>
      </c>
    </row>
    <row r="970" customFormat="false" ht="14.25" hidden="false" customHeight="true" outlineLevel="0" collapsed="false">
      <c r="A970" s="70" t="s">
        <v>131</v>
      </c>
      <c r="B970" s="72" t="s">
        <v>93</v>
      </c>
      <c r="C970" s="72" t="s">
        <v>2463</v>
      </c>
      <c r="D970" s="72" t="n">
        <v>1000002673</v>
      </c>
      <c r="E970" s="72" t="s">
        <v>846</v>
      </c>
      <c r="F970" s="74" t="n">
        <v>44739</v>
      </c>
      <c r="G970" s="67" t="str">
        <f aca="false">IF(I970&gt;0,"Targeted Dealer","-")</f>
        <v>Targeted Dealer</v>
      </c>
      <c r="H970" s="67"/>
      <c r="I970" s="68" t="n">
        <v>225</v>
      </c>
      <c r="J970" s="68" t="n">
        <f aca="false">I970/$J$1*($J$1-$E$1)</f>
        <v>225</v>
      </c>
      <c r="K970" s="69" t="n">
        <v>60</v>
      </c>
      <c r="L970" s="69" t="n">
        <f aca="false">I970-K970</f>
        <v>165</v>
      </c>
      <c r="M970" s="69" t="n">
        <f aca="false">IFERROR((K970/J970%),"-")</f>
        <v>26.6666666666667</v>
      </c>
      <c r="N970" s="97" t="n">
        <v>84</v>
      </c>
      <c r="O970" s="98" t="str">
        <f aca="false">IF(F970&lt;=$P$2,"June","")</f>
        <v>June</v>
      </c>
      <c r="P970" s="97" t="n">
        <f aca="false">N970</f>
        <v>84</v>
      </c>
      <c r="Q970" s="99" t="n">
        <f aca="false">K970-P970</f>
        <v>-24</v>
      </c>
      <c r="R970" s="98" t="n">
        <f aca="false">IFERROR(IF(O970="May",(K970/P970-1))," ")</f>
        <v>0</v>
      </c>
      <c r="S970" s="100" t="str">
        <f aca="false">IF(N970&gt;0,IF(O970="","-",IF(R970&lt;0%,"DEGROWTH","GROWTH")))</f>
        <v>GROWTH</v>
      </c>
      <c r="T970" s="69" t="n">
        <v>212</v>
      </c>
      <c r="U970" s="101" t="str">
        <f aca="false">IF(F970&lt;=$V$2,"May","")</f>
        <v>May</v>
      </c>
      <c r="V970" s="69" t="n">
        <f aca="false">T970</f>
        <v>212</v>
      </c>
      <c r="W970" s="102" t="n">
        <f aca="false">K970-V970</f>
        <v>-152</v>
      </c>
      <c r="X970" s="103" t="n">
        <f aca="false">IFERROR(IF(U970="June",(K970/V970-1)),0)</f>
        <v>0</v>
      </c>
      <c r="Y970" s="104" t="str">
        <f aca="false">IF(T970&gt;0,IF(U970="","-",IF(X970&lt;0%,"DEGROWTH","GROWTH")))</f>
        <v>GROWTH</v>
      </c>
      <c r="Z970" s="75" t="n">
        <v>0</v>
      </c>
      <c r="AA970" s="70"/>
      <c r="AB970" s="70" t="s">
        <v>133</v>
      </c>
      <c r="AC970" s="70" t="s">
        <v>131</v>
      </c>
      <c r="AD970" s="3"/>
      <c r="AE970" s="3"/>
      <c r="AF970" s="70" t="s">
        <v>131</v>
      </c>
      <c r="AG970" s="121" t="n">
        <f aca="false">IFERROR(INDEX(Last6M_AvgSales_Ref!$B$2:$B$12659,MATCH(D970,Last6M_AvgSales_Ref!$A$2:$A$12659,0)),"")</f>
        <v>241.666666666667</v>
      </c>
    </row>
    <row r="971" customFormat="false" ht="14.25" hidden="false" customHeight="true" outlineLevel="0" collapsed="false">
      <c r="A971" s="70" t="s">
        <v>131</v>
      </c>
      <c r="B971" s="72" t="s">
        <v>93</v>
      </c>
      <c r="C971" s="72" t="s">
        <v>2464</v>
      </c>
      <c r="D971" s="72" t="n">
        <v>1000002889</v>
      </c>
      <c r="E971" s="72" t="s">
        <v>2465</v>
      </c>
      <c r="F971" s="74" t="n">
        <v>44793</v>
      </c>
      <c r="G971" s="67" t="str">
        <f aca="false">IF(I971&gt;0,"Targeted Dealer","-")</f>
        <v>Targeted Dealer</v>
      </c>
      <c r="H971" s="67"/>
      <c r="I971" s="68" t="n">
        <v>550</v>
      </c>
      <c r="J971" s="68" t="n">
        <f aca="false">I971/$J$1*($J$1-$E$1)</f>
        <v>550</v>
      </c>
      <c r="K971" s="69" t="n">
        <v>54</v>
      </c>
      <c r="L971" s="69" t="n">
        <f aca="false">I971-K971</f>
        <v>496</v>
      </c>
      <c r="M971" s="69" t="n">
        <f aca="false">IFERROR((K971/J971%),"-")</f>
        <v>9.81818181818182</v>
      </c>
      <c r="N971" s="97" t="n">
        <v>42</v>
      </c>
      <c r="O971" s="98" t="str">
        <f aca="false">IF(F971&lt;=$P$2,"June","")</f>
        <v>June</v>
      </c>
      <c r="P971" s="97" t="n">
        <f aca="false">N971</f>
        <v>42</v>
      </c>
      <c r="Q971" s="99" t="n">
        <f aca="false">K971-P971</f>
        <v>12</v>
      </c>
      <c r="R971" s="98" t="n">
        <f aca="false">IFERROR(IF(O971="May",(K971/P971-1))," ")</f>
        <v>0</v>
      </c>
      <c r="S971" s="100" t="str">
        <f aca="false">IF(N971&gt;0,IF(O971="","-",IF(R971&lt;0%,"DEGROWTH","GROWTH")))</f>
        <v>GROWTH</v>
      </c>
      <c r="T971" s="69" t="n">
        <v>531</v>
      </c>
      <c r="U971" s="101" t="str">
        <f aca="false">IF(F971&lt;=$V$2,"May","")</f>
        <v>May</v>
      </c>
      <c r="V971" s="69" t="n">
        <f aca="false">T971</f>
        <v>531</v>
      </c>
      <c r="W971" s="102" t="n">
        <f aca="false">K971-V971</f>
        <v>-477</v>
      </c>
      <c r="X971" s="103" t="n">
        <f aca="false">IFERROR(IF(U971="June",(K971/V971-1)),0)</f>
        <v>0</v>
      </c>
      <c r="Y971" s="104" t="str">
        <f aca="false">IF(T971&gt;0,IF(U971="","-",IF(X971&lt;0%,"DEGROWTH","GROWTH")))</f>
        <v>GROWTH</v>
      </c>
      <c r="Z971" s="75" t="n">
        <v>0</v>
      </c>
      <c r="AA971" s="70"/>
      <c r="AB971" s="70" t="s">
        <v>133</v>
      </c>
      <c r="AC971" s="70" t="s">
        <v>131</v>
      </c>
      <c r="AD971" s="3"/>
      <c r="AE971" s="3"/>
      <c r="AF971" s="70" t="s">
        <v>131</v>
      </c>
      <c r="AG971" s="121" t="n">
        <f aca="false">IFERROR(INDEX(Last6M_AvgSales_Ref!$B$2:$B$12659,MATCH(D971,Last6M_AvgSales_Ref!$A$2:$A$12659,0)),"")</f>
        <v>218.5</v>
      </c>
    </row>
    <row r="972" customFormat="false" ht="14.25" hidden="false" customHeight="true" outlineLevel="0" collapsed="false">
      <c r="A972" s="70" t="s">
        <v>131</v>
      </c>
      <c r="B972" s="72" t="s">
        <v>93</v>
      </c>
      <c r="C972" s="72" t="s">
        <v>2466</v>
      </c>
      <c r="D972" s="72" t="n">
        <v>1000003232</v>
      </c>
      <c r="E972" s="72" t="s">
        <v>2467</v>
      </c>
      <c r="F972" s="74" t="n">
        <v>44935</v>
      </c>
      <c r="G972" s="67" t="str">
        <f aca="false">IF(I972&gt;0,"Targeted Dealer","-")</f>
        <v>Targeted Dealer</v>
      </c>
      <c r="H972" s="67"/>
      <c r="I972" s="68" t="n">
        <v>100</v>
      </c>
      <c r="J972" s="68" t="n">
        <f aca="false">I972/$J$1*($J$1-$E$1)</f>
        <v>100</v>
      </c>
      <c r="K972" s="69" t="n">
        <v>24</v>
      </c>
      <c r="L972" s="69" t="n">
        <f aca="false">I972-K972</f>
        <v>76</v>
      </c>
      <c r="M972" s="69" t="n">
        <f aca="false">IFERROR((K972/J972%),"-")</f>
        <v>24</v>
      </c>
      <c r="N972" s="97" t="n">
        <v>15.5</v>
      </c>
      <c r="O972" s="98" t="str">
        <f aca="false">IF(F972&lt;=$P$2,"June","")</f>
        <v>June</v>
      </c>
      <c r="P972" s="97" t="n">
        <f aca="false">N972</f>
        <v>15.5</v>
      </c>
      <c r="Q972" s="99" t="n">
        <f aca="false">K972-P972</f>
        <v>8.5</v>
      </c>
      <c r="R972" s="98" t="n">
        <f aca="false">IFERROR(IF(O972="May",(K972/P972-1))," ")</f>
        <v>0</v>
      </c>
      <c r="S972" s="100" t="str">
        <f aca="false">IF(N972&gt;0,IF(O972="","-",IF(R972&lt;0%,"DEGROWTH","GROWTH")))</f>
        <v>GROWTH</v>
      </c>
      <c r="T972" s="69" t="n">
        <v>18</v>
      </c>
      <c r="U972" s="101" t="str">
        <f aca="false">IF(F972&lt;=$V$2,"May","")</f>
        <v>May</v>
      </c>
      <c r="V972" s="69" t="n">
        <f aca="false">T972</f>
        <v>18</v>
      </c>
      <c r="W972" s="102" t="n">
        <f aca="false">K972-V972</f>
        <v>6</v>
      </c>
      <c r="X972" s="103" t="n">
        <f aca="false">IFERROR(IF(U972="June",(K972/V972-1)),0)</f>
        <v>0</v>
      </c>
      <c r="Y972" s="104" t="str">
        <f aca="false">IF(T972&gt;0,IF(U972="","-",IF(X972&lt;0%,"DEGROWTH","GROWTH")))</f>
        <v>GROWTH</v>
      </c>
      <c r="Z972" s="75" t="n">
        <v>0</v>
      </c>
      <c r="AA972" s="70"/>
      <c r="AB972" s="70" t="s">
        <v>133</v>
      </c>
      <c r="AC972" s="70" t="s">
        <v>131</v>
      </c>
      <c r="AD972" s="3"/>
      <c r="AE972" s="3"/>
      <c r="AF972" s="70" t="s">
        <v>131</v>
      </c>
      <c r="AG972" s="121" t="n">
        <f aca="false">IFERROR(INDEX(Last6M_AvgSales_Ref!$B$2:$B$12659,MATCH(D972,Last6M_AvgSales_Ref!$A$2:$A$12659,0)),"")</f>
        <v>28.6666666666667</v>
      </c>
    </row>
    <row r="973" customFormat="false" ht="14.25" hidden="false" customHeight="true" outlineLevel="0" collapsed="false">
      <c r="A973" s="70" t="s">
        <v>131</v>
      </c>
      <c r="B973" s="72" t="s">
        <v>93</v>
      </c>
      <c r="C973" s="72" t="s">
        <v>348</v>
      </c>
      <c r="D973" s="72" t="n">
        <v>1000003387</v>
      </c>
      <c r="E973" s="72" t="s">
        <v>349</v>
      </c>
      <c r="F973" s="74" t="n">
        <v>44984</v>
      </c>
      <c r="G973" s="67" t="str">
        <f aca="false">IF(I973&gt;0,"Targeted Dealer","-")</f>
        <v>Targeted Dealer</v>
      </c>
      <c r="H973" s="67"/>
      <c r="I973" s="68" t="n">
        <v>12</v>
      </c>
      <c r="J973" s="68" t="n">
        <f aca="false">I973/$J$1*($J$1-$E$1)</f>
        <v>12</v>
      </c>
      <c r="K973" s="69" t="n">
        <v>12</v>
      </c>
      <c r="L973" s="69" t="n">
        <f aca="false">I973-K973</f>
        <v>0</v>
      </c>
      <c r="M973" s="69" t="n">
        <f aca="false">IFERROR((K973/J973%),"-")</f>
        <v>100</v>
      </c>
      <c r="N973" s="97" t="n">
        <v>0</v>
      </c>
      <c r="O973" s="98" t="str">
        <f aca="false">IF(F973&lt;=$P$2,"June","")</f>
        <v>June</v>
      </c>
      <c r="P973" s="97" t="n">
        <f aca="false">N973</f>
        <v>0</v>
      </c>
      <c r="Q973" s="99" t="n">
        <f aca="false">K973-P973</f>
        <v>12</v>
      </c>
      <c r="R973" s="98" t="n">
        <f aca="false">IFERROR(IF(O973="May",(K973/P973-1))," ")</f>
        <v>0</v>
      </c>
      <c r="S973" s="105" t="b">
        <f aca="false">IF(N973&gt;0,IF(O973="","-",IF(R973&lt;0%,"DEGROWTH","GROWTH")))</f>
        <v>0</v>
      </c>
      <c r="T973" s="69" t="n">
        <v>12</v>
      </c>
      <c r="U973" s="101" t="str">
        <f aca="false">IF(F973&lt;=$V$2,"May","")</f>
        <v>May</v>
      </c>
      <c r="V973" s="69" t="n">
        <f aca="false">T973</f>
        <v>12</v>
      </c>
      <c r="W973" s="102" t="n">
        <f aca="false">K973-V973</f>
        <v>0</v>
      </c>
      <c r="X973" s="103" t="n">
        <f aca="false">IFERROR(IF(U973="June",(K973/V973-1)),0)</f>
        <v>0</v>
      </c>
      <c r="Y973" s="104" t="str">
        <f aca="false">IF(T973&gt;0,IF(U973="","-",IF(X973&lt;0%,"DEGROWTH","GROWTH")))</f>
        <v>GROWTH</v>
      </c>
      <c r="Z973" s="75" t="n">
        <v>0</v>
      </c>
      <c r="AA973" s="70"/>
      <c r="AB973" s="70" t="s">
        <v>133</v>
      </c>
      <c r="AC973" s="70" t="s">
        <v>131</v>
      </c>
      <c r="AD973" s="3"/>
      <c r="AE973" s="3"/>
      <c r="AF973" s="70" t="s">
        <v>131</v>
      </c>
      <c r="AG973" s="121" t="n">
        <f aca="false">IFERROR(INDEX(Last6M_AvgSales_Ref!$B$2:$B$12659,MATCH(D973,Last6M_AvgSales_Ref!$A$2:$A$12659,0)),"")</f>
        <v>8</v>
      </c>
    </row>
    <row r="974" customFormat="false" ht="14.25" hidden="false" customHeight="true" outlineLevel="0" collapsed="false">
      <c r="A974" s="70" t="s">
        <v>131</v>
      </c>
      <c r="B974" s="72" t="s">
        <v>93</v>
      </c>
      <c r="C974" s="72" t="s">
        <v>2468</v>
      </c>
      <c r="D974" s="72" t="n">
        <v>1000003529</v>
      </c>
      <c r="E974" s="72" t="s">
        <v>2469</v>
      </c>
      <c r="F974" s="74" t="n">
        <v>45065</v>
      </c>
      <c r="G974" s="67" t="str">
        <f aca="false">IF(I974&gt;0,"Targeted Dealer","-")</f>
        <v>Targeted Dealer</v>
      </c>
      <c r="H974" s="67"/>
      <c r="I974" s="68" t="n">
        <v>50</v>
      </c>
      <c r="J974" s="68" t="n">
        <f aca="false">I974/$J$1*($J$1-$E$1)</f>
        <v>50</v>
      </c>
      <c r="K974" s="69" t="n">
        <v>11</v>
      </c>
      <c r="L974" s="69" t="n">
        <f aca="false">I974-K974</f>
        <v>39</v>
      </c>
      <c r="M974" s="69" t="n">
        <f aca="false">IFERROR((K974/J974%),"-")</f>
        <v>22</v>
      </c>
      <c r="N974" s="97" t="n">
        <v>0</v>
      </c>
      <c r="O974" s="98" t="str">
        <f aca="false">IF(F974&lt;=$P$2,"June","")</f>
        <v>June</v>
      </c>
      <c r="P974" s="97" t="n">
        <f aca="false">N974</f>
        <v>0</v>
      </c>
      <c r="Q974" s="99" t="n">
        <f aca="false">K974-P974</f>
        <v>11</v>
      </c>
      <c r="R974" s="98" t="n">
        <f aca="false">IFERROR(IF(O974="May",(K974/P974-1))," ")</f>
        <v>0</v>
      </c>
      <c r="S974" s="105" t="b">
        <f aca="false">IF(N974&gt;0,IF(O974="","-",IF(R974&lt;0%,"DEGROWTH","GROWTH")))</f>
        <v>0</v>
      </c>
      <c r="T974" s="69" t="n">
        <v>6</v>
      </c>
      <c r="U974" s="101" t="str">
        <f aca="false">IF(F974&lt;=$V$2,"May","")</f>
        <v>May</v>
      </c>
      <c r="V974" s="69" t="n">
        <f aca="false">T974</f>
        <v>6</v>
      </c>
      <c r="W974" s="102" t="n">
        <f aca="false">K974-V974</f>
        <v>5</v>
      </c>
      <c r="X974" s="103" t="n">
        <f aca="false">IFERROR(IF(U974="June",(K974/V974-1)),0)</f>
        <v>0</v>
      </c>
      <c r="Y974" s="104" t="str">
        <f aca="false">IF(T974&gt;0,IF(U974="","-",IF(X974&lt;0%,"DEGROWTH","GROWTH")))</f>
        <v>GROWTH</v>
      </c>
      <c r="Z974" s="75" t="n">
        <v>0</v>
      </c>
      <c r="AA974" s="70"/>
      <c r="AB974" s="70" t="s">
        <v>133</v>
      </c>
      <c r="AC974" s="70" t="s">
        <v>131</v>
      </c>
      <c r="AD974" s="3"/>
      <c r="AE974" s="3"/>
      <c r="AF974" s="70" t="s">
        <v>131</v>
      </c>
      <c r="AG974" s="121" t="n">
        <f aca="false">IFERROR(INDEX(Last6M_AvgSales_Ref!$B$2:$B$12659,MATCH(D974,Last6M_AvgSales_Ref!$A$2:$A$12659,0)),"")</f>
        <v>8</v>
      </c>
    </row>
    <row r="975" customFormat="false" ht="14.25" hidden="false" customHeight="true" outlineLevel="0" collapsed="false">
      <c r="A975" s="70" t="s">
        <v>131</v>
      </c>
      <c r="B975" s="72" t="s">
        <v>93</v>
      </c>
      <c r="C975" s="72" t="s">
        <v>2470</v>
      </c>
      <c r="D975" s="72" t="n">
        <v>1000003730</v>
      </c>
      <c r="E975" s="72" t="s">
        <v>2471</v>
      </c>
      <c r="F975" s="74" t="n">
        <v>45217</v>
      </c>
      <c r="G975" s="67" t="str">
        <f aca="false">IF(I975&gt;0,"Targeted Dealer","-")</f>
        <v>Targeted Dealer</v>
      </c>
      <c r="H975" s="67"/>
      <c r="I975" s="68" t="n">
        <v>190</v>
      </c>
      <c r="J975" s="68" t="n">
        <f aca="false">I975/$J$1*($J$1-$E$1)</f>
        <v>190</v>
      </c>
      <c r="K975" s="69" t="n">
        <v>192</v>
      </c>
      <c r="L975" s="69" t="n">
        <f aca="false">I975-K975</f>
        <v>-2</v>
      </c>
      <c r="M975" s="69" t="n">
        <f aca="false">IFERROR((K975/J975%),"-")</f>
        <v>101.052631578947</v>
      </c>
      <c r="N975" s="97" t="n">
        <v>168</v>
      </c>
      <c r="O975" s="98" t="str">
        <f aca="false">IF(F975&lt;=$P$2,"June","")</f>
        <v>June</v>
      </c>
      <c r="P975" s="97" t="n">
        <f aca="false">N975</f>
        <v>168</v>
      </c>
      <c r="Q975" s="99" t="n">
        <f aca="false">K975-P975</f>
        <v>24</v>
      </c>
      <c r="R975" s="98" t="n">
        <f aca="false">IFERROR(IF(O975="May",(K975/P975-1))," ")</f>
        <v>0</v>
      </c>
      <c r="S975" s="100" t="str">
        <f aca="false">IF(N975&gt;0,IF(O975="","-",IF(R975&lt;0%,"DEGROWTH","GROWTH")))</f>
        <v>GROWTH</v>
      </c>
      <c r="T975" s="69" t="n">
        <v>183</v>
      </c>
      <c r="U975" s="101" t="str">
        <f aca="false">IF(F975&lt;=$V$2,"May","")</f>
        <v>May</v>
      </c>
      <c r="V975" s="69" t="n">
        <f aca="false">T975</f>
        <v>183</v>
      </c>
      <c r="W975" s="102" t="n">
        <f aca="false">K975-V975</f>
        <v>9</v>
      </c>
      <c r="X975" s="103" t="n">
        <f aca="false">IFERROR(IF(U975="June",(K975/V975-1)),0)</f>
        <v>0</v>
      </c>
      <c r="Y975" s="104" t="str">
        <f aca="false">IF(T975&gt;0,IF(U975="","-",IF(X975&lt;0%,"DEGROWTH","GROWTH")))</f>
        <v>GROWTH</v>
      </c>
      <c r="Z975" s="75" t="n">
        <v>0</v>
      </c>
      <c r="AA975" s="70"/>
      <c r="AB975" s="70" t="s">
        <v>133</v>
      </c>
      <c r="AC975" s="70" t="s">
        <v>131</v>
      </c>
      <c r="AD975" s="3"/>
      <c r="AE975" s="3"/>
      <c r="AF975" s="70" t="s">
        <v>131</v>
      </c>
      <c r="AG975" s="121" t="n">
        <f aca="false">IFERROR(INDEX(Last6M_AvgSales_Ref!$B$2:$B$12659,MATCH(D975,Last6M_AvgSales_Ref!$A$2:$A$12659,0)),"")</f>
        <v>230</v>
      </c>
    </row>
    <row r="976" customFormat="false" ht="14.25" hidden="false" customHeight="true" outlineLevel="0" collapsed="false">
      <c r="A976" s="70" t="s">
        <v>131</v>
      </c>
      <c r="B976" s="72" t="s">
        <v>93</v>
      </c>
      <c r="C976" s="79" t="s">
        <v>2472</v>
      </c>
      <c r="D976" s="79" t="n">
        <v>1000003869</v>
      </c>
      <c r="E976" s="79" t="s">
        <v>2473</v>
      </c>
      <c r="F976" s="74" t="n">
        <v>45349</v>
      </c>
      <c r="G976" s="67" t="str">
        <f aca="false">IF(I976&gt;0,"Targeted Dealer","-")</f>
        <v>-</v>
      </c>
      <c r="H976" s="67"/>
      <c r="I976" s="68" t="n">
        <v>0</v>
      </c>
      <c r="J976" s="68" t="n">
        <f aca="false">I976/$J$1*($J$1-$E$1)</f>
        <v>0</v>
      </c>
      <c r="K976" s="69" t="n">
        <v>0</v>
      </c>
      <c r="L976" s="69" t="n">
        <f aca="false">I976-K976</f>
        <v>0</v>
      </c>
      <c r="M976" s="69" t="str">
        <f aca="false">IFERROR((K976/J976%),"-")</f>
        <v>-</v>
      </c>
      <c r="N976" s="97" t="n">
        <v>0</v>
      </c>
      <c r="O976" s="98" t="str">
        <f aca="false">IF(F976&lt;=$P$2,"June","")</f>
        <v>June</v>
      </c>
      <c r="P976" s="97" t="n">
        <f aca="false">N976</f>
        <v>0</v>
      </c>
      <c r="Q976" s="99" t="n">
        <f aca="false">K976-P976</f>
        <v>0</v>
      </c>
      <c r="R976" s="98" t="n">
        <f aca="false">IFERROR(IF(O976="May",(K976/P976-1))," ")</f>
        <v>0</v>
      </c>
      <c r="S976" s="105" t="b">
        <f aca="false">IF(N976&gt;0,IF(O976="","-",IF(R976&lt;0%,"DEGROWTH","GROWTH")))</f>
        <v>0</v>
      </c>
      <c r="T976" s="69" t="n">
        <v>12</v>
      </c>
      <c r="U976" s="101" t="str">
        <f aca="false">IF(F976&lt;=$V$2,"May","")</f>
        <v>May</v>
      </c>
      <c r="V976" s="69" t="n">
        <f aca="false">T976</f>
        <v>12</v>
      </c>
      <c r="W976" s="102" t="n">
        <f aca="false">K976-V976</f>
        <v>-12</v>
      </c>
      <c r="X976" s="103" t="n">
        <f aca="false">IFERROR(IF(U976="June",(K976/V976-1)),0)</f>
        <v>0</v>
      </c>
      <c r="Y976" s="104" t="str">
        <f aca="false">IF(T976&gt;0,IF(U976="","-",IF(X976&lt;0%,"DEGROWTH","GROWTH")))</f>
        <v>GROWTH</v>
      </c>
      <c r="Z976" s="75" t="n">
        <v>0</v>
      </c>
      <c r="AA976" s="70"/>
      <c r="AB976" s="70" t="s">
        <v>133</v>
      </c>
      <c r="AC976" s="70" t="s">
        <v>131</v>
      </c>
      <c r="AD976" s="3"/>
      <c r="AE976" s="3"/>
      <c r="AF976" s="70" t="s">
        <v>131</v>
      </c>
      <c r="AG976" s="121" t="n">
        <f aca="false">IFERROR(INDEX(Last6M_AvgSales_Ref!$B$2:$B$12659,MATCH(D976,Last6M_AvgSales_Ref!$A$2:$A$12659,0)),"")</f>
        <v>24.5833333333333</v>
      </c>
    </row>
    <row r="977" customFormat="false" ht="14.25" hidden="false" customHeight="true" outlineLevel="0" collapsed="false">
      <c r="A977" s="70" t="s">
        <v>131</v>
      </c>
      <c r="B977" s="79" t="s">
        <v>93</v>
      </c>
      <c r="C977" s="79" t="s">
        <v>2474</v>
      </c>
      <c r="D977" s="79" t="n">
        <v>1000003898</v>
      </c>
      <c r="E977" s="79" t="s">
        <v>2475</v>
      </c>
      <c r="F977" s="74" t="n">
        <v>45381</v>
      </c>
      <c r="G977" s="67" t="str">
        <f aca="false">IF(I977&gt;0,"Targeted Dealer","-")</f>
        <v>Targeted Dealer</v>
      </c>
      <c r="H977" s="67"/>
      <c r="I977" s="68" t="n">
        <v>1500</v>
      </c>
      <c r="J977" s="68" t="n">
        <f aca="false">I977/$J$1*($J$1-$E$1)</f>
        <v>1500</v>
      </c>
      <c r="K977" s="69" t="n">
        <v>1505.5</v>
      </c>
      <c r="L977" s="69" t="n">
        <f aca="false">I977-K977</f>
        <v>-5.5</v>
      </c>
      <c r="M977" s="69" t="n">
        <f aca="false">IFERROR((K977/J977%),"-")</f>
        <v>100.366666666667</v>
      </c>
      <c r="N977" s="97" t="n">
        <v>1006.5</v>
      </c>
      <c r="O977" s="98" t="str">
        <f aca="false">IF(F977&lt;=$P$2,"June","")</f>
        <v>June</v>
      </c>
      <c r="P977" s="97" t="n">
        <f aca="false">N977</f>
        <v>1006.5</v>
      </c>
      <c r="Q977" s="99" t="n">
        <f aca="false">K977-P977</f>
        <v>499</v>
      </c>
      <c r="R977" s="98" t="n">
        <f aca="false">IFERROR(IF(O977="May",(K977/P977-1))," ")</f>
        <v>0</v>
      </c>
      <c r="S977" s="100" t="str">
        <f aca="false">IF(N977&gt;0,IF(O977="","-",IF(R977&lt;0%,"DEGROWTH","GROWTH")))</f>
        <v>GROWTH</v>
      </c>
      <c r="T977" s="69" t="n">
        <v>1370.5</v>
      </c>
      <c r="U977" s="101" t="str">
        <f aca="false">IF(F977&lt;=$V$2,"May","")</f>
        <v>May</v>
      </c>
      <c r="V977" s="69" t="n">
        <f aca="false">T977</f>
        <v>1370.5</v>
      </c>
      <c r="W977" s="102" t="n">
        <f aca="false">K977-V977</f>
        <v>135</v>
      </c>
      <c r="X977" s="103" t="n">
        <f aca="false">IFERROR(IF(U977="June",(K977/V977-1)),0)</f>
        <v>0</v>
      </c>
      <c r="Y977" s="104" t="str">
        <f aca="false">IF(T977&gt;0,IF(U977="","-",IF(X977&lt;0%,"DEGROWTH","GROWTH")))</f>
        <v>GROWTH</v>
      </c>
      <c r="Z977" s="75" t="n">
        <v>0</v>
      </c>
      <c r="AA977" s="70"/>
      <c r="AB977" s="70" t="s">
        <v>133</v>
      </c>
      <c r="AC977" s="70" t="s">
        <v>131</v>
      </c>
      <c r="AD977" s="3"/>
      <c r="AE977" s="3"/>
      <c r="AF977" s="70" t="s">
        <v>131</v>
      </c>
      <c r="AG977" s="121" t="n">
        <f aca="false">IFERROR(INDEX(Last6M_AvgSales_Ref!$B$2:$B$12659,MATCH(D977,Last6M_AvgSales_Ref!$A$2:$A$12659,0)),"")</f>
        <v>1814.31666666667</v>
      </c>
    </row>
    <row r="978" customFormat="false" ht="14.25" hidden="false" customHeight="true" outlineLevel="0" collapsed="false">
      <c r="A978" s="70" t="s">
        <v>131</v>
      </c>
      <c r="B978" s="72" t="s">
        <v>98</v>
      </c>
      <c r="C978" s="72" t="s">
        <v>2476</v>
      </c>
      <c r="D978" s="72" t="n">
        <v>1000002667</v>
      </c>
      <c r="E978" s="72" t="s">
        <v>2477</v>
      </c>
      <c r="F978" s="74" t="n">
        <v>44739</v>
      </c>
      <c r="G978" s="67" t="str">
        <f aca="false">IF(I978&gt;0,"Targeted Dealer","-")</f>
        <v>Targeted Dealer</v>
      </c>
      <c r="H978" s="67"/>
      <c r="I978" s="68" t="n">
        <v>70</v>
      </c>
      <c r="J978" s="68" t="n">
        <f aca="false">I978/$J$1*($J$1-$E$1)</f>
        <v>70</v>
      </c>
      <c r="K978" s="69" t="n">
        <v>63</v>
      </c>
      <c r="L978" s="69" t="n">
        <f aca="false">I978-K978</f>
        <v>7</v>
      </c>
      <c r="M978" s="69" t="n">
        <f aca="false">IFERROR((K978/J978%),"-")</f>
        <v>90</v>
      </c>
      <c r="N978" s="97" t="n">
        <v>68</v>
      </c>
      <c r="O978" s="98" t="str">
        <f aca="false">IF(F978&lt;=$P$2,"June","")</f>
        <v>June</v>
      </c>
      <c r="P978" s="97" t="n">
        <f aca="false">N978</f>
        <v>68</v>
      </c>
      <c r="Q978" s="99" t="n">
        <f aca="false">K978-P978</f>
        <v>-5</v>
      </c>
      <c r="R978" s="98" t="n">
        <f aca="false">IFERROR(IF(O978="May",(K978/P978-1))," ")</f>
        <v>0</v>
      </c>
      <c r="S978" s="100" t="str">
        <f aca="false">IF(N978&gt;0,IF(O978="","-",IF(R978&lt;0%,"DEGROWTH","GROWTH")))</f>
        <v>GROWTH</v>
      </c>
      <c r="T978" s="69" t="n">
        <v>13</v>
      </c>
      <c r="U978" s="101" t="str">
        <f aca="false">IF(F978&lt;=$V$2,"May","")</f>
        <v>May</v>
      </c>
      <c r="V978" s="69" t="n">
        <f aca="false">T978</f>
        <v>13</v>
      </c>
      <c r="W978" s="102" t="n">
        <f aca="false">K978-V978</f>
        <v>50</v>
      </c>
      <c r="X978" s="103" t="n">
        <f aca="false">IFERROR(IF(U978="June",(K978/V978-1)),0)</f>
        <v>0</v>
      </c>
      <c r="Y978" s="104" t="str">
        <f aca="false">IF(T978&gt;0,IF(U978="","-",IF(X978&lt;0%,"DEGROWTH","GROWTH")))</f>
        <v>GROWTH</v>
      </c>
      <c r="Z978" s="75" t="n">
        <v>0</v>
      </c>
      <c r="AA978" s="70"/>
      <c r="AB978" s="70" t="s">
        <v>133</v>
      </c>
      <c r="AC978" s="70" t="s">
        <v>131</v>
      </c>
      <c r="AD978" s="3"/>
      <c r="AE978" s="3"/>
      <c r="AF978" s="70" t="s">
        <v>131</v>
      </c>
      <c r="AG978" s="121" t="n">
        <f aca="false">IFERROR(INDEX(Last6M_AvgSales_Ref!$B$2:$B$12659,MATCH(D978,Last6M_AvgSales_Ref!$A$2:$A$12659,0)),"")</f>
        <v>26.1666666666667</v>
      </c>
    </row>
    <row r="979" customFormat="false" ht="14.25" hidden="false" customHeight="true" outlineLevel="0" collapsed="false">
      <c r="A979" s="70" t="s">
        <v>131</v>
      </c>
      <c r="B979" s="72" t="s">
        <v>98</v>
      </c>
      <c r="C979" s="72" t="s">
        <v>2478</v>
      </c>
      <c r="D979" s="72" t="n">
        <v>1000002659</v>
      </c>
      <c r="E979" s="72" t="s">
        <v>2479</v>
      </c>
      <c r="F979" s="74" t="n">
        <v>44739</v>
      </c>
      <c r="G979" s="67" t="str">
        <f aca="false">IF(I979&gt;0,"Targeted Dealer","-")</f>
        <v>Targeted Dealer</v>
      </c>
      <c r="H979" s="67"/>
      <c r="I979" s="68" t="n">
        <v>30</v>
      </c>
      <c r="J979" s="68" t="n">
        <f aca="false">I979/$J$1*($J$1-$E$1)</f>
        <v>30</v>
      </c>
      <c r="K979" s="69" t="n">
        <v>24</v>
      </c>
      <c r="L979" s="69" t="n">
        <f aca="false">I979-K979</f>
        <v>6</v>
      </c>
      <c r="M979" s="69" t="n">
        <f aca="false">IFERROR((K979/J979%),"-")</f>
        <v>80</v>
      </c>
      <c r="N979" s="97" t="n">
        <v>60</v>
      </c>
      <c r="O979" s="98" t="str">
        <f aca="false">IF(F979&lt;=$P$2,"June","")</f>
        <v>June</v>
      </c>
      <c r="P979" s="97" t="n">
        <f aca="false">N979</f>
        <v>60</v>
      </c>
      <c r="Q979" s="99" t="n">
        <f aca="false">K979-P979</f>
        <v>-36</v>
      </c>
      <c r="R979" s="98" t="n">
        <f aca="false">IFERROR(IF(O979="May",(K979/P979-1))," ")</f>
        <v>0</v>
      </c>
      <c r="S979" s="100" t="str">
        <f aca="false">IF(N979&gt;0,IF(O979="","-",IF(R979&lt;0%,"DEGROWTH","GROWTH")))</f>
        <v>GROWTH</v>
      </c>
      <c r="T979" s="69" t="n">
        <v>23</v>
      </c>
      <c r="U979" s="101" t="str">
        <f aca="false">IF(F979&lt;=$V$2,"May","")</f>
        <v>May</v>
      </c>
      <c r="V979" s="69" t="n">
        <f aca="false">T979</f>
        <v>23</v>
      </c>
      <c r="W979" s="102" t="n">
        <f aca="false">K979-V979</f>
        <v>1</v>
      </c>
      <c r="X979" s="103" t="n">
        <f aca="false">IFERROR(IF(U979="June",(K979/V979-1)),0)</f>
        <v>0</v>
      </c>
      <c r="Y979" s="104" t="str">
        <f aca="false">IF(T979&gt;0,IF(U979="","-",IF(X979&lt;0%,"DEGROWTH","GROWTH")))</f>
        <v>GROWTH</v>
      </c>
      <c r="Z979" s="75" t="n">
        <v>0</v>
      </c>
      <c r="AA979" s="70"/>
      <c r="AB979" s="70" t="s">
        <v>133</v>
      </c>
      <c r="AC979" s="70" t="s">
        <v>131</v>
      </c>
      <c r="AD979" s="3"/>
      <c r="AE979" s="3"/>
      <c r="AF979" s="70" t="s">
        <v>131</v>
      </c>
      <c r="AG979" s="121" t="n">
        <f aca="false">IFERROR(INDEX(Last6M_AvgSales_Ref!$B$2:$B$12659,MATCH(D979,Last6M_AvgSales_Ref!$A$2:$A$12659,0)),"")</f>
        <v>11.1666666666667</v>
      </c>
    </row>
    <row r="980" customFormat="false" ht="14.25" hidden="false" customHeight="true" outlineLevel="0" collapsed="false">
      <c r="A980" s="70" t="s">
        <v>131</v>
      </c>
      <c r="B980" s="72" t="s">
        <v>98</v>
      </c>
      <c r="C980" s="72" t="s">
        <v>2480</v>
      </c>
      <c r="D980" s="72" t="n">
        <v>1000001879</v>
      </c>
      <c r="E980" s="73" t="s">
        <v>2481</v>
      </c>
      <c r="F980" s="74" t="n">
        <v>42059</v>
      </c>
      <c r="G980" s="67" t="str">
        <f aca="false">IF(I980&gt;0,"Targeted Dealer","-")</f>
        <v>Targeted Dealer</v>
      </c>
      <c r="H980" s="67"/>
      <c r="I980" s="68" t="n">
        <v>100</v>
      </c>
      <c r="J980" s="68" t="n">
        <f aca="false">I980/$J$1*($J$1-$E$1)</f>
        <v>100</v>
      </c>
      <c r="K980" s="69" t="n">
        <v>66</v>
      </c>
      <c r="L980" s="69" t="n">
        <f aca="false">I980-K980</f>
        <v>34</v>
      </c>
      <c r="M980" s="69" t="n">
        <f aca="false">IFERROR((K980/J980%),"-")</f>
        <v>66</v>
      </c>
      <c r="N980" s="97" t="n">
        <v>83.5</v>
      </c>
      <c r="O980" s="98" t="str">
        <f aca="false">IF(F980&lt;=$P$2,"June","")</f>
        <v>June</v>
      </c>
      <c r="P980" s="97" t="n">
        <f aca="false">N980</f>
        <v>83.5</v>
      </c>
      <c r="Q980" s="99" t="n">
        <f aca="false">K980-P980</f>
        <v>-17.5</v>
      </c>
      <c r="R980" s="98" t="n">
        <f aca="false">IFERROR(IF(O980="May",(K980/P980-1))," ")</f>
        <v>0</v>
      </c>
      <c r="S980" s="100" t="str">
        <f aca="false">IF(N980&gt;0,IF(O980="","-",IF(R980&lt;0%,"DEGROWTH","GROWTH")))</f>
        <v>GROWTH</v>
      </c>
      <c r="T980" s="69" t="n">
        <v>51</v>
      </c>
      <c r="U980" s="101" t="str">
        <f aca="false">IF(F980&lt;=$V$2,"May","")</f>
        <v>May</v>
      </c>
      <c r="V980" s="69" t="n">
        <f aca="false">T980</f>
        <v>51</v>
      </c>
      <c r="W980" s="102" t="n">
        <f aca="false">K980-V980</f>
        <v>15</v>
      </c>
      <c r="X980" s="103" t="n">
        <f aca="false">IFERROR(IF(U980="June",(K980/V980-1)),0)</f>
        <v>0</v>
      </c>
      <c r="Y980" s="104" t="str">
        <f aca="false">IF(T980&gt;0,IF(U980="","-",IF(X980&lt;0%,"DEGROWTH","GROWTH")))</f>
        <v>GROWTH</v>
      </c>
      <c r="Z980" s="75" t="n">
        <v>0</v>
      </c>
      <c r="AA980" s="70"/>
      <c r="AB980" s="70" t="s">
        <v>133</v>
      </c>
      <c r="AC980" s="70" t="s">
        <v>131</v>
      </c>
      <c r="AD980" s="3"/>
      <c r="AE980" s="3"/>
      <c r="AF980" s="70" t="s">
        <v>131</v>
      </c>
      <c r="AG980" s="121" t="n">
        <f aca="false">IFERROR(INDEX(Last6M_AvgSales_Ref!$B$2:$B$12659,MATCH(D980,Last6M_AvgSales_Ref!$A$2:$A$12659,0)),"")</f>
        <v>40.75</v>
      </c>
    </row>
    <row r="981" customFormat="false" ht="14.25" hidden="false" customHeight="true" outlineLevel="0" collapsed="false">
      <c r="A981" s="70" t="s">
        <v>131</v>
      </c>
      <c r="B981" s="72" t="s">
        <v>98</v>
      </c>
      <c r="C981" s="72" t="s">
        <v>2482</v>
      </c>
      <c r="D981" s="72" t="n">
        <v>1000001887</v>
      </c>
      <c r="E981" s="73" t="s">
        <v>2483</v>
      </c>
      <c r="F981" s="74" t="n">
        <v>42116</v>
      </c>
      <c r="G981" s="67" t="str">
        <f aca="false">IF(I981&gt;0,"Targeted Dealer","-")</f>
        <v>Targeted Dealer</v>
      </c>
      <c r="H981" s="67"/>
      <c r="I981" s="68" t="n">
        <v>200</v>
      </c>
      <c r="J981" s="68" t="n">
        <f aca="false">I981/$J$1*($J$1-$E$1)</f>
        <v>200</v>
      </c>
      <c r="K981" s="69" t="n">
        <v>117</v>
      </c>
      <c r="L981" s="69" t="n">
        <f aca="false">I981-K981</f>
        <v>83</v>
      </c>
      <c r="M981" s="69" t="n">
        <f aca="false">IFERROR((K981/J981%),"-")</f>
        <v>58.5</v>
      </c>
      <c r="N981" s="97" t="n">
        <v>170.3</v>
      </c>
      <c r="O981" s="98" t="str">
        <f aca="false">IF(F981&lt;=$P$2,"June","")</f>
        <v>June</v>
      </c>
      <c r="P981" s="97" t="n">
        <f aca="false">N981</f>
        <v>170.3</v>
      </c>
      <c r="Q981" s="99" t="n">
        <f aca="false">K981-P981</f>
        <v>-53.3</v>
      </c>
      <c r="R981" s="98" t="n">
        <f aca="false">IFERROR(IF(O981="May",(K981/P981-1))," ")</f>
        <v>0</v>
      </c>
      <c r="S981" s="100" t="str">
        <f aca="false">IF(N981&gt;0,IF(O981="","-",IF(R981&lt;0%,"DEGROWTH","GROWTH")))</f>
        <v>GROWTH</v>
      </c>
      <c r="T981" s="69" t="n">
        <v>143.5</v>
      </c>
      <c r="U981" s="101" t="str">
        <f aca="false">IF(F981&lt;=$V$2,"May","")</f>
        <v>May</v>
      </c>
      <c r="V981" s="69" t="n">
        <f aca="false">T981</f>
        <v>143.5</v>
      </c>
      <c r="W981" s="102" t="n">
        <f aca="false">K981-V981</f>
        <v>-26.5</v>
      </c>
      <c r="X981" s="103" t="n">
        <f aca="false">IFERROR(IF(U981="June",(K981/V981-1)),0)</f>
        <v>0</v>
      </c>
      <c r="Y981" s="104" t="str">
        <f aca="false">IF(T981&gt;0,IF(U981="","-",IF(X981&lt;0%,"DEGROWTH","GROWTH")))</f>
        <v>GROWTH</v>
      </c>
      <c r="Z981" s="75" t="n">
        <v>0</v>
      </c>
      <c r="AA981" s="70"/>
      <c r="AB981" s="70" t="s">
        <v>133</v>
      </c>
      <c r="AC981" s="70" t="s">
        <v>131</v>
      </c>
      <c r="AD981" s="3"/>
      <c r="AE981" s="3"/>
      <c r="AF981" s="70" t="s">
        <v>131</v>
      </c>
      <c r="AG981" s="121" t="n">
        <f aca="false">IFERROR(INDEX(Last6M_AvgSales_Ref!$B$2:$B$12659,MATCH(D981,Last6M_AvgSales_Ref!$A$2:$A$12659,0)),"")</f>
        <v>153.991666666667</v>
      </c>
    </row>
    <row r="982" customFormat="false" ht="14.25" hidden="false" customHeight="true" outlineLevel="0" collapsed="false">
      <c r="A982" s="70" t="s">
        <v>131</v>
      </c>
      <c r="B982" s="72" t="s">
        <v>98</v>
      </c>
      <c r="C982" s="72" t="s">
        <v>2484</v>
      </c>
      <c r="D982" s="72" t="n">
        <v>1000001892</v>
      </c>
      <c r="E982" s="73" t="s">
        <v>2485</v>
      </c>
      <c r="F982" s="74" t="n">
        <v>42214</v>
      </c>
      <c r="G982" s="67" t="str">
        <f aca="false">IF(I982&gt;0,"Targeted Dealer","-")</f>
        <v>Targeted Dealer</v>
      </c>
      <c r="H982" s="67"/>
      <c r="I982" s="68" t="n">
        <v>390</v>
      </c>
      <c r="J982" s="68" t="n">
        <f aca="false">I982/$J$1*($J$1-$E$1)</f>
        <v>390</v>
      </c>
      <c r="K982" s="69" t="n">
        <v>314.5</v>
      </c>
      <c r="L982" s="69" t="n">
        <f aca="false">I982-K982</f>
        <v>75.5</v>
      </c>
      <c r="M982" s="69" t="n">
        <f aca="false">IFERROR((K982/J982%),"-")</f>
        <v>80.6410256410257</v>
      </c>
      <c r="N982" s="97" t="n">
        <v>429.75</v>
      </c>
      <c r="O982" s="98" t="str">
        <f aca="false">IF(F982&lt;=$P$2,"June","")</f>
        <v>June</v>
      </c>
      <c r="P982" s="97" t="n">
        <f aca="false">N982</f>
        <v>429.75</v>
      </c>
      <c r="Q982" s="99" t="n">
        <f aca="false">K982-P982</f>
        <v>-115.25</v>
      </c>
      <c r="R982" s="98" t="n">
        <f aca="false">IFERROR(IF(O982="May",(K982/P982-1))," ")</f>
        <v>0</v>
      </c>
      <c r="S982" s="100" t="str">
        <f aca="false">IF(N982&gt;0,IF(O982="","-",IF(R982&lt;0%,"DEGROWTH","GROWTH")))</f>
        <v>GROWTH</v>
      </c>
      <c r="T982" s="69" t="n">
        <v>246</v>
      </c>
      <c r="U982" s="101" t="str">
        <f aca="false">IF(F982&lt;=$V$2,"May","")</f>
        <v>May</v>
      </c>
      <c r="V982" s="69" t="n">
        <f aca="false">T982</f>
        <v>246</v>
      </c>
      <c r="W982" s="102" t="n">
        <f aca="false">K982-V982</f>
        <v>68.5</v>
      </c>
      <c r="X982" s="103" t="n">
        <f aca="false">IFERROR(IF(U982="June",(K982/V982-1)),0)</f>
        <v>0</v>
      </c>
      <c r="Y982" s="104" t="str">
        <f aca="false">IF(T982&gt;0,IF(U982="","-",IF(X982&lt;0%,"DEGROWTH","GROWTH")))</f>
        <v>GROWTH</v>
      </c>
      <c r="Z982" s="75" t="n">
        <v>0</v>
      </c>
      <c r="AA982" s="70"/>
      <c r="AB982" s="70" t="s">
        <v>133</v>
      </c>
      <c r="AC982" s="70" t="s">
        <v>131</v>
      </c>
      <c r="AD982" s="3"/>
      <c r="AE982" s="3"/>
      <c r="AF982" s="70" t="s">
        <v>131</v>
      </c>
      <c r="AG982" s="121" t="n">
        <f aca="false">IFERROR(INDEX(Last6M_AvgSales_Ref!$B$2:$B$12659,MATCH(D982,Last6M_AvgSales_Ref!$A$2:$A$12659,0)),"")</f>
        <v>417.166666666667</v>
      </c>
    </row>
    <row r="983" customFormat="false" ht="14.25" hidden="false" customHeight="true" outlineLevel="0" collapsed="false">
      <c r="A983" s="70" t="s">
        <v>131</v>
      </c>
      <c r="B983" s="72" t="s">
        <v>98</v>
      </c>
      <c r="C983" s="72" t="s">
        <v>2486</v>
      </c>
      <c r="D983" s="72" t="n">
        <v>1000001874</v>
      </c>
      <c r="E983" s="73" t="s">
        <v>2487</v>
      </c>
      <c r="F983" s="74" t="n">
        <v>42220</v>
      </c>
      <c r="G983" s="67" t="str">
        <f aca="false">IF(I983&gt;0,"Targeted Dealer","-")</f>
        <v>Targeted Dealer</v>
      </c>
      <c r="H983" s="67"/>
      <c r="I983" s="68" t="n">
        <v>200</v>
      </c>
      <c r="J983" s="68" t="n">
        <f aca="false">I983/$J$1*($J$1-$E$1)</f>
        <v>200</v>
      </c>
      <c r="K983" s="69" t="n">
        <v>248</v>
      </c>
      <c r="L983" s="69" t="n">
        <f aca="false">I983-K983</f>
        <v>-48</v>
      </c>
      <c r="M983" s="69" t="n">
        <f aca="false">IFERROR((K983/J983%),"-")</f>
        <v>124</v>
      </c>
      <c r="N983" s="97" t="n">
        <v>223</v>
      </c>
      <c r="O983" s="98" t="str">
        <f aca="false">IF(F983&lt;=$P$2,"June","")</f>
        <v>June</v>
      </c>
      <c r="P983" s="97" t="n">
        <f aca="false">N983</f>
        <v>223</v>
      </c>
      <c r="Q983" s="99" t="n">
        <f aca="false">K983-P983</f>
        <v>25</v>
      </c>
      <c r="R983" s="98" t="n">
        <f aca="false">IFERROR(IF(O983="May",(K983/P983-1))," ")</f>
        <v>0</v>
      </c>
      <c r="S983" s="100" t="str">
        <f aca="false">IF(N983&gt;0,IF(O983="","-",IF(R983&lt;0%,"DEGROWTH","GROWTH")))</f>
        <v>GROWTH</v>
      </c>
      <c r="T983" s="69" t="n">
        <v>127.5</v>
      </c>
      <c r="U983" s="101" t="str">
        <f aca="false">IF(F983&lt;=$V$2,"May","")</f>
        <v>May</v>
      </c>
      <c r="V983" s="69" t="n">
        <f aca="false">T983</f>
        <v>127.5</v>
      </c>
      <c r="W983" s="102" t="n">
        <f aca="false">K983-V983</f>
        <v>120.5</v>
      </c>
      <c r="X983" s="103" t="n">
        <f aca="false">IFERROR(IF(U983="June",(K983/V983-1)),0)</f>
        <v>0</v>
      </c>
      <c r="Y983" s="104" t="str">
        <f aca="false">IF(T983&gt;0,IF(U983="","-",IF(X983&lt;0%,"DEGROWTH","GROWTH")))</f>
        <v>GROWTH</v>
      </c>
      <c r="Z983" s="75" t="n">
        <v>0</v>
      </c>
      <c r="AA983" s="70"/>
      <c r="AB983" s="70" t="s">
        <v>133</v>
      </c>
      <c r="AC983" s="70" t="s">
        <v>131</v>
      </c>
      <c r="AD983" s="3"/>
      <c r="AE983" s="3"/>
      <c r="AF983" s="70" t="s">
        <v>131</v>
      </c>
      <c r="AG983" s="121" t="n">
        <f aca="false">IFERROR(INDEX(Last6M_AvgSales_Ref!$B$2:$B$12659,MATCH(D983,Last6M_AvgSales_Ref!$A$2:$A$12659,0)),"")</f>
        <v>129.583333333333</v>
      </c>
    </row>
    <row r="984" customFormat="false" ht="14.25" hidden="false" customHeight="true" outlineLevel="0" collapsed="false">
      <c r="A984" s="70" t="s">
        <v>131</v>
      </c>
      <c r="B984" s="72" t="s">
        <v>98</v>
      </c>
      <c r="C984" s="72" t="s">
        <v>2488</v>
      </c>
      <c r="D984" s="72" t="n">
        <v>1000001877</v>
      </c>
      <c r="E984" s="73" t="s">
        <v>2489</v>
      </c>
      <c r="F984" s="74" t="n">
        <v>42343</v>
      </c>
      <c r="G984" s="67" t="str">
        <f aca="false">IF(I984&gt;0,"Targeted Dealer","-")</f>
        <v>-</v>
      </c>
      <c r="H984" s="67"/>
      <c r="I984" s="68" t="n">
        <v>0</v>
      </c>
      <c r="J984" s="68" t="n">
        <f aca="false">I984/$J$1*($J$1-$E$1)</f>
        <v>0</v>
      </c>
      <c r="K984" s="69" t="n">
        <v>0</v>
      </c>
      <c r="L984" s="69" t="n">
        <f aca="false">I984-K984</f>
        <v>0</v>
      </c>
      <c r="M984" s="69" t="str">
        <f aca="false">IFERROR((K984/J984%),"-")</f>
        <v>-</v>
      </c>
      <c r="N984" s="97" t="n">
        <v>0</v>
      </c>
      <c r="O984" s="98" t="str">
        <f aca="false">IF(F984&lt;=$P$2,"June","")</f>
        <v>June</v>
      </c>
      <c r="P984" s="97" t="n">
        <f aca="false">N984</f>
        <v>0</v>
      </c>
      <c r="Q984" s="99" t="n">
        <f aca="false">K984-P984</f>
        <v>0</v>
      </c>
      <c r="R984" s="98" t="n">
        <f aca="false">IFERROR(IF(O984="May",(K984/P984-1))," ")</f>
        <v>0</v>
      </c>
      <c r="S984" s="105" t="b">
        <f aca="false">IF(N984&gt;0,IF(O984="","-",IF(R984&lt;0%,"DEGROWTH","GROWTH")))</f>
        <v>0</v>
      </c>
      <c r="T984" s="69" t="n">
        <v>280.5</v>
      </c>
      <c r="U984" s="101" t="str">
        <f aca="false">IF(F984&lt;=$V$2,"May","")</f>
        <v>May</v>
      </c>
      <c r="V984" s="69" t="n">
        <f aca="false">T984</f>
        <v>280.5</v>
      </c>
      <c r="W984" s="102" t="n">
        <f aca="false">K984-V984</f>
        <v>-280.5</v>
      </c>
      <c r="X984" s="103" t="n">
        <f aca="false">IFERROR(IF(U984="June",(K984/V984-1)),0)</f>
        <v>0</v>
      </c>
      <c r="Y984" s="104" t="str">
        <f aca="false">IF(T984&gt;0,IF(U984="","-",IF(X984&lt;0%,"DEGROWTH","GROWTH")))</f>
        <v>GROWTH</v>
      </c>
      <c r="Z984" s="75" t="n">
        <v>0</v>
      </c>
      <c r="AA984" s="70"/>
      <c r="AB984" s="70" t="s">
        <v>133</v>
      </c>
      <c r="AC984" s="70" t="s">
        <v>131</v>
      </c>
      <c r="AD984" s="3"/>
      <c r="AE984" s="3"/>
      <c r="AF984" s="70" t="s">
        <v>131</v>
      </c>
      <c r="AG984" s="121" t="n">
        <f aca="false">IFERROR(INDEX(Last6M_AvgSales_Ref!$B$2:$B$12659,MATCH(D984,Last6M_AvgSales_Ref!$A$2:$A$12659,0)),"")</f>
        <v>400.708333333333</v>
      </c>
    </row>
    <row r="985" customFormat="false" ht="14.25" hidden="false" customHeight="true" outlineLevel="0" collapsed="false">
      <c r="A985" s="70" t="s">
        <v>131</v>
      </c>
      <c r="B985" s="72" t="s">
        <v>98</v>
      </c>
      <c r="C985" s="72" t="s">
        <v>2490</v>
      </c>
      <c r="D985" s="72" t="n">
        <v>1000001901</v>
      </c>
      <c r="E985" s="73" t="s">
        <v>2491</v>
      </c>
      <c r="F985" s="74" t="n">
        <v>43479</v>
      </c>
      <c r="G985" s="67" t="str">
        <f aca="false">IF(I985&gt;0,"Targeted Dealer","-")</f>
        <v>Targeted Dealer</v>
      </c>
      <c r="H985" s="67"/>
      <c r="I985" s="68" t="n">
        <v>480</v>
      </c>
      <c r="J985" s="68" t="n">
        <f aca="false">I985/$J$1*($J$1-$E$1)</f>
        <v>480</v>
      </c>
      <c r="K985" s="69" t="n">
        <v>387</v>
      </c>
      <c r="L985" s="69" t="n">
        <f aca="false">I985-K985</f>
        <v>93</v>
      </c>
      <c r="M985" s="69" t="n">
        <f aca="false">IFERROR((K985/J985%),"-")</f>
        <v>80.625</v>
      </c>
      <c r="N985" s="97" t="n">
        <v>318</v>
      </c>
      <c r="O985" s="98" t="str">
        <f aca="false">IF(F985&lt;=$P$2,"June","")</f>
        <v>June</v>
      </c>
      <c r="P985" s="97" t="n">
        <f aca="false">N985</f>
        <v>318</v>
      </c>
      <c r="Q985" s="99" t="n">
        <f aca="false">K985-P985</f>
        <v>69</v>
      </c>
      <c r="R985" s="98" t="n">
        <f aca="false">IFERROR(IF(O985="May",(K985/P985-1))," ")</f>
        <v>0</v>
      </c>
      <c r="S985" s="100" t="str">
        <f aca="false">IF(N985&gt;0,IF(O985="","-",IF(R985&lt;0%,"DEGROWTH","GROWTH")))</f>
        <v>GROWTH</v>
      </c>
      <c r="T985" s="69" t="n">
        <v>224.45</v>
      </c>
      <c r="U985" s="101" t="str">
        <f aca="false">IF(F985&lt;=$V$2,"May","")</f>
        <v>May</v>
      </c>
      <c r="V985" s="69" t="n">
        <f aca="false">T985</f>
        <v>224.45</v>
      </c>
      <c r="W985" s="102" t="n">
        <f aca="false">K985-V985</f>
        <v>162.55</v>
      </c>
      <c r="X985" s="103" t="n">
        <f aca="false">IFERROR(IF(U985="June",(K985/V985-1)),0)</f>
        <v>0</v>
      </c>
      <c r="Y985" s="104" t="str">
        <f aca="false">IF(T985&gt;0,IF(U985="","-",IF(X985&lt;0%,"DEGROWTH","GROWTH")))</f>
        <v>GROWTH</v>
      </c>
      <c r="Z985" s="75" t="n">
        <v>0</v>
      </c>
      <c r="AA985" s="70"/>
      <c r="AB985" s="70" t="s">
        <v>133</v>
      </c>
      <c r="AC985" s="70" t="s">
        <v>131</v>
      </c>
      <c r="AD985" s="3"/>
      <c r="AE985" s="3"/>
      <c r="AF985" s="70" t="s">
        <v>131</v>
      </c>
      <c r="AG985" s="121" t="n">
        <f aca="false">IFERROR(INDEX(Last6M_AvgSales_Ref!$B$2:$B$12659,MATCH(D985,Last6M_AvgSales_Ref!$A$2:$A$12659,0)),"")</f>
        <v>381.8</v>
      </c>
    </row>
    <row r="986" customFormat="false" ht="14.25" hidden="false" customHeight="true" outlineLevel="0" collapsed="false">
      <c r="A986" s="70" t="s">
        <v>131</v>
      </c>
      <c r="B986" s="72" t="s">
        <v>98</v>
      </c>
      <c r="C986" s="72" t="s">
        <v>2492</v>
      </c>
      <c r="D986" s="72" t="n">
        <v>1000002781</v>
      </c>
      <c r="E986" s="72" t="s">
        <v>2493</v>
      </c>
      <c r="F986" s="74" t="n">
        <v>44699</v>
      </c>
      <c r="G986" s="67" t="str">
        <f aca="false">IF(I986&gt;0,"Targeted Dealer","-")</f>
        <v>Targeted Dealer</v>
      </c>
      <c r="H986" s="67"/>
      <c r="I986" s="68" t="n">
        <v>60</v>
      </c>
      <c r="J986" s="68" t="n">
        <f aca="false">I986/$J$1*($J$1-$E$1)</f>
        <v>60</v>
      </c>
      <c r="K986" s="69" t="n">
        <v>41</v>
      </c>
      <c r="L986" s="69" t="n">
        <f aca="false">I986-K986</f>
        <v>19</v>
      </c>
      <c r="M986" s="69" t="n">
        <f aca="false">IFERROR((K986/J986%),"-")</f>
        <v>68.3333333333333</v>
      </c>
      <c r="N986" s="97" t="n">
        <v>71</v>
      </c>
      <c r="O986" s="98" t="str">
        <f aca="false">IF(F986&lt;=$P$2,"June","")</f>
        <v>June</v>
      </c>
      <c r="P986" s="97" t="n">
        <f aca="false">N986</f>
        <v>71</v>
      </c>
      <c r="Q986" s="99" t="n">
        <f aca="false">K986-P986</f>
        <v>-30</v>
      </c>
      <c r="R986" s="98" t="n">
        <f aca="false">IFERROR(IF(O986="May",(K986/P986-1))," ")</f>
        <v>0</v>
      </c>
      <c r="S986" s="100" t="str">
        <f aca="false">IF(N986&gt;0,IF(O986="","-",IF(R986&lt;0%,"DEGROWTH","GROWTH")))</f>
        <v>GROWTH</v>
      </c>
      <c r="T986" s="69" t="n">
        <v>0</v>
      </c>
      <c r="U986" s="101" t="str">
        <f aca="false">IF(F986&lt;=$V$2,"May","")</f>
        <v>May</v>
      </c>
      <c r="V986" s="69" t="n">
        <f aca="false">T986</f>
        <v>0</v>
      </c>
      <c r="W986" s="102" t="n">
        <f aca="false">K986-V986</f>
        <v>41</v>
      </c>
      <c r="X986" s="103" t="n">
        <f aca="false">IFERROR(IF(U986="June",(K986/V986-1)),0)</f>
        <v>0</v>
      </c>
      <c r="Y986" s="106" t="b">
        <f aca="false">IF(T986&gt;0,IF(U986="","-",IF(X986&lt;0%,"DEGROWTH","GROWTH")))</f>
        <v>0</v>
      </c>
      <c r="Z986" s="75" t="n">
        <v>0</v>
      </c>
      <c r="AA986" s="70"/>
      <c r="AB986" s="70" t="s">
        <v>133</v>
      </c>
      <c r="AC986" s="70" t="s">
        <v>131</v>
      </c>
      <c r="AD986" s="3"/>
      <c r="AE986" s="3"/>
      <c r="AF986" s="70" t="s">
        <v>131</v>
      </c>
      <c r="AG986" s="121" t="n">
        <f aca="false">IFERROR(INDEX(Last6M_AvgSales_Ref!$B$2:$B$12659,MATCH(D986,Last6M_AvgSales_Ref!$A$2:$A$12659,0)),"")</f>
        <v>35.1666666666667</v>
      </c>
    </row>
    <row r="987" customFormat="false" ht="14.25" hidden="false" customHeight="true" outlineLevel="0" collapsed="false">
      <c r="A987" s="70" t="s">
        <v>131</v>
      </c>
      <c r="B987" s="72" t="s">
        <v>98</v>
      </c>
      <c r="C987" s="72" t="s">
        <v>2494</v>
      </c>
      <c r="D987" s="72" t="n">
        <v>1000003495</v>
      </c>
      <c r="E987" s="72" t="s">
        <v>2495</v>
      </c>
      <c r="F987" s="74" t="n">
        <v>45041</v>
      </c>
      <c r="G987" s="67" t="str">
        <f aca="false">IF(I987&gt;0,"Targeted Dealer","-")</f>
        <v>Targeted Dealer</v>
      </c>
      <c r="H987" s="67"/>
      <c r="I987" s="68" t="n">
        <v>180</v>
      </c>
      <c r="J987" s="68" t="n">
        <f aca="false">I987/$J$1*($J$1-$E$1)</f>
        <v>180</v>
      </c>
      <c r="K987" s="69" t="n">
        <v>154.5</v>
      </c>
      <c r="L987" s="69" t="n">
        <f aca="false">I987-K987</f>
        <v>25.5</v>
      </c>
      <c r="M987" s="69" t="n">
        <f aca="false">IFERROR((K987/J987%),"-")</f>
        <v>85.8333333333333</v>
      </c>
      <c r="N987" s="97" t="n">
        <v>101</v>
      </c>
      <c r="O987" s="98" t="str">
        <f aca="false">IF(F987&lt;=$P$2,"June","")</f>
        <v>June</v>
      </c>
      <c r="P987" s="97" t="n">
        <f aca="false">N987</f>
        <v>101</v>
      </c>
      <c r="Q987" s="99" t="n">
        <f aca="false">K987-P987</f>
        <v>53.5</v>
      </c>
      <c r="R987" s="98" t="n">
        <f aca="false">IFERROR(IF(O987="May",(K987/P987-1))," ")</f>
        <v>0</v>
      </c>
      <c r="S987" s="100" t="str">
        <f aca="false">IF(N987&gt;0,IF(O987="","-",IF(R987&lt;0%,"DEGROWTH","GROWTH")))</f>
        <v>GROWTH</v>
      </c>
      <c r="T987" s="69" t="n">
        <v>159.5</v>
      </c>
      <c r="U987" s="101" t="str">
        <f aca="false">IF(F987&lt;=$V$2,"May","")</f>
        <v>May</v>
      </c>
      <c r="V987" s="69" t="n">
        <f aca="false">T987</f>
        <v>159.5</v>
      </c>
      <c r="W987" s="102" t="n">
        <f aca="false">K987-V987</f>
        <v>-5</v>
      </c>
      <c r="X987" s="103" t="n">
        <f aca="false">IFERROR(IF(U987="June",(K987/V987-1)),0)</f>
        <v>0</v>
      </c>
      <c r="Y987" s="104" t="str">
        <f aca="false">IF(T987&gt;0,IF(U987="","-",IF(X987&lt;0%,"DEGROWTH","GROWTH")))</f>
        <v>GROWTH</v>
      </c>
      <c r="Z987" s="75" t="n">
        <v>0</v>
      </c>
      <c r="AA987" s="70"/>
      <c r="AB987" s="70" t="s">
        <v>133</v>
      </c>
      <c r="AC987" s="70" t="s">
        <v>131</v>
      </c>
      <c r="AD987" s="3"/>
      <c r="AE987" s="3"/>
      <c r="AF987" s="70" t="s">
        <v>131</v>
      </c>
      <c r="AG987" s="121" t="n">
        <f aca="false">IFERROR(INDEX(Last6M_AvgSales_Ref!$B$2:$B$12659,MATCH(D987,Last6M_AvgSales_Ref!$A$2:$A$12659,0)),"")</f>
        <v>121.083333333333</v>
      </c>
    </row>
    <row r="988" customFormat="false" ht="14.25" hidden="false" customHeight="true" outlineLevel="0" collapsed="false">
      <c r="A988" s="70" t="s">
        <v>131</v>
      </c>
      <c r="B988" s="72" t="s">
        <v>98</v>
      </c>
      <c r="C988" s="72" t="s">
        <v>2496</v>
      </c>
      <c r="D988" s="72" t="n">
        <v>1000003658</v>
      </c>
      <c r="E988" s="72" t="s">
        <v>2497</v>
      </c>
      <c r="F988" s="74" t="n">
        <v>45136</v>
      </c>
      <c r="G988" s="67" t="str">
        <f aca="false">IF(I988&gt;0,"Targeted Dealer","-")</f>
        <v>Targeted Dealer</v>
      </c>
      <c r="H988" s="67"/>
      <c r="I988" s="68" t="n">
        <v>300</v>
      </c>
      <c r="J988" s="68" t="n">
        <f aca="false">I988/$J$1*($J$1-$E$1)</f>
        <v>300</v>
      </c>
      <c r="K988" s="69" t="n">
        <v>426.75</v>
      </c>
      <c r="L988" s="69" t="n">
        <f aca="false">I988-K988</f>
        <v>-126.75</v>
      </c>
      <c r="M988" s="69" t="n">
        <f aca="false">IFERROR((K988/J988%),"-")</f>
        <v>142.25</v>
      </c>
      <c r="N988" s="97" t="n">
        <v>303</v>
      </c>
      <c r="O988" s="98" t="str">
        <f aca="false">IF(F988&lt;=$P$2,"June","")</f>
        <v>June</v>
      </c>
      <c r="P988" s="97" t="n">
        <f aca="false">N988</f>
        <v>303</v>
      </c>
      <c r="Q988" s="99" t="n">
        <f aca="false">K988-P988</f>
        <v>123.75</v>
      </c>
      <c r="R988" s="98" t="n">
        <f aca="false">IFERROR(IF(O988="May",(K988/P988-1))," ")</f>
        <v>0</v>
      </c>
      <c r="S988" s="100" t="str">
        <f aca="false">IF(N988&gt;0,IF(O988="","-",IF(R988&lt;0%,"DEGROWTH","GROWTH")))</f>
        <v>GROWTH</v>
      </c>
      <c r="T988" s="69" t="n">
        <v>71.5</v>
      </c>
      <c r="U988" s="101" t="str">
        <f aca="false">IF(F988&lt;=$V$2,"May","")</f>
        <v>May</v>
      </c>
      <c r="V988" s="69" t="n">
        <f aca="false">T988</f>
        <v>71.5</v>
      </c>
      <c r="W988" s="102" t="n">
        <f aca="false">K988-V988</f>
        <v>355.25</v>
      </c>
      <c r="X988" s="103" t="n">
        <f aca="false">IFERROR(IF(U988="June",(K988/V988-1)),0)</f>
        <v>0</v>
      </c>
      <c r="Y988" s="104" t="str">
        <f aca="false">IF(T988&gt;0,IF(U988="","-",IF(X988&lt;0%,"DEGROWTH","GROWTH")))</f>
        <v>GROWTH</v>
      </c>
      <c r="Z988" s="75" t="n">
        <v>0</v>
      </c>
      <c r="AA988" s="70"/>
      <c r="AB988" s="70" t="s">
        <v>133</v>
      </c>
      <c r="AC988" s="70" t="s">
        <v>131</v>
      </c>
      <c r="AD988" s="3"/>
      <c r="AE988" s="3"/>
      <c r="AF988" s="70" t="s">
        <v>131</v>
      </c>
      <c r="AG988" s="121" t="n">
        <f aca="false">IFERROR(INDEX(Last6M_AvgSales_Ref!$B$2:$B$12659,MATCH(D988,Last6M_AvgSales_Ref!$A$2:$A$12659,0)),"")</f>
        <v>158.833333333333</v>
      </c>
    </row>
    <row r="989" customFormat="false" ht="14.25" hidden="false" customHeight="true" outlineLevel="0" collapsed="false">
      <c r="A989" s="75" t="s">
        <v>132</v>
      </c>
      <c r="B989" s="79" t="s">
        <v>101</v>
      </c>
      <c r="C989" s="72" t="s">
        <v>2498</v>
      </c>
      <c r="D989" s="72" t="n">
        <v>1000002670</v>
      </c>
      <c r="E989" s="72" t="s">
        <v>2499</v>
      </c>
      <c r="F989" s="74" t="n">
        <v>44739</v>
      </c>
      <c r="G989" s="67" t="str">
        <f aca="false">IF(I989&gt;0,"Targeted Dealer","-")</f>
        <v>Targeted Dealer</v>
      </c>
      <c r="H989" s="67"/>
      <c r="I989" s="68" t="n">
        <v>125</v>
      </c>
      <c r="J989" s="68" t="n">
        <f aca="false">I989/$J$1*($J$1-$E$1)</f>
        <v>125</v>
      </c>
      <c r="K989" s="69" t="n">
        <v>164</v>
      </c>
      <c r="L989" s="69" t="n">
        <f aca="false">I989-K989</f>
        <v>-39</v>
      </c>
      <c r="M989" s="69" t="n">
        <f aca="false">IFERROR((K989/J989%),"-")</f>
        <v>131.2</v>
      </c>
      <c r="N989" s="97" t="n">
        <v>130</v>
      </c>
      <c r="O989" s="98" t="str">
        <f aca="false">IF(F989&lt;=$P$2,"June","")</f>
        <v>June</v>
      </c>
      <c r="P989" s="97" t="n">
        <f aca="false">N989</f>
        <v>130</v>
      </c>
      <c r="Q989" s="99" t="n">
        <f aca="false">K989-P989</f>
        <v>34</v>
      </c>
      <c r="R989" s="98" t="n">
        <f aca="false">IFERROR(IF(O989="May",(K989/P989-1))," ")</f>
        <v>0</v>
      </c>
      <c r="S989" s="100" t="str">
        <f aca="false">IF(N989&gt;0,IF(O989="","-",IF(R989&lt;0%,"DEGROWTH","GROWTH")))</f>
        <v>GROWTH</v>
      </c>
      <c r="T989" s="69" t="n">
        <v>157</v>
      </c>
      <c r="U989" s="101" t="str">
        <f aca="false">IF(F989&lt;=$V$2,"May","")</f>
        <v>May</v>
      </c>
      <c r="V989" s="69" t="n">
        <f aca="false">T989</f>
        <v>157</v>
      </c>
      <c r="W989" s="102" t="n">
        <f aca="false">K989-V989</f>
        <v>7</v>
      </c>
      <c r="X989" s="103" t="n">
        <f aca="false">IFERROR(IF(U989="June",(K989/V989-1)),0)</f>
        <v>0</v>
      </c>
      <c r="Y989" s="104" t="str">
        <f aca="false">IF(T989&gt;0,IF(U989="","-",IF(X989&lt;0%,"DEGROWTH","GROWTH")))</f>
        <v>GROWTH</v>
      </c>
      <c r="Z989" s="75" t="n">
        <v>0</v>
      </c>
      <c r="AA989" s="70"/>
      <c r="AB989" s="70" t="s">
        <v>133</v>
      </c>
      <c r="AC989" s="75" t="s">
        <v>132</v>
      </c>
      <c r="AD989" s="3"/>
      <c r="AE989" s="3"/>
      <c r="AF989" s="75" t="s">
        <v>132</v>
      </c>
      <c r="AG989" s="121" t="n">
        <f aca="false">IFERROR(INDEX(Last6M_AvgSales_Ref!$B$2:$B$12659,MATCH(D989,Last6M_AvgSales_Ref!$A$2:$A$12659,0)),"")</f>
        <v>187.583333333333</v>
      </c>
    </row>
    <row r="990" customFormat="false" ht="14.25" hidden="false" customHeight="true" outlineLevel="0" collapsed="false">
      <c r="A990" s="75" t="s">
        <v>132</v>
      </c>
      <c r="B990" s="72" t="s">
        <v>101</v>
      </c>
      <c r="C990" s="72" t="s">
        <v>2500</v>
      </c>
      <c r="D990" s="72" t="n">
        <v>1000001910</v>
      </c>
      <c r="E990" s="73" t="s">
        <v>2501</v>
      </c>
      <c r="F990" s="74" t="n">
        <v>41341</v>
      </c>
      <c r="G990" s="67" t="str">
        <f aca="false">IF(I990&gt;0,"Targeted Dealer","-")</f>
        <v>Targeted Dealer</v>
      </c>
      <c r="H990" s="67"/>
      <c r="I990" s="68" t="n">
        <v>150</v>
      </c>
      <c r="J990" s="68" t="n">
        <f aca="false">I990/$J$1*($J$1-$E$1)</f>
        <v>150</v>
      </c>
      <c r="K990" s="69" t="n">
        <v>160</v>
      </c>
      <c r="L990" s="69" t="n">
        <f aca="false">I990-K990</f>
        <v>-10</v>
      </c>
      <c r="M990" s="69" t="n">
        <f aca="false">IFERROR((K990/J990%),"-")</f>
        <v>106.666666666667</v>
      </c>
      <c r="N990" s="97" t="n">
        <v>135</v>
      </c>
      <c r="O990" s="98" t="str">
        <f aca="false">IF(F990&lt;=$P$2,"June","")</f>
        <v>June</v>
      </c>
      <c r="P990" s="97" t="n">
        <f aca="false">N990</f>
        <v>135</v>
      </c>
      <c r="Q990" s="99" t="n">
        <f aca="false">K990-P990</f>
        <v>25</v>
      </c>
      <c r="R990" s="98" t="n">
        <f aca="false">IFERROR(IF(O990="May",(K990/P990-1))," ")</f>
        <v>0</v>
      </c>
      <c r="S990" s="100" t="str">
        <f aca="false">IF(N990&gt;0,IF(O990="","-",IF(R990&lt;0%,"DEGROWTH","GROWTH")))</f>
        <v>GROWTH</v>
      </c>
      <c r="T990" s="69" t="n">
        <v>135</v>
      </c>
      <c r="U990" s="101" t="str">
        <f aca="false">IF(F990&lt;=$V$2,"May","")</f>
        <v>May</v>
      </c>
      <c r="V990" s="69" t="n">
        <f aca="false">T990</f>
        <v>135</v>
      </c>
      <c r="W990" s="102" t="n">
        <f aca="false">K990-V990</f>
        <v>25</v>
      </c>
      <c r="X990" s="103" t="n">
        <f aca="false">IFERROR(IF(U990="June",(K990/V990-1)),0)</f>
        <v>0</v>
      </c>
      <c r="Y990" s="104" t="str">
        <f aca="false">IF(T990&gt;0,IF(U990="","-",IF(X990&lt;0%,"DEGROWTH","GROWTH")))</f>
        <v>GROWTH</v>
      </c>
      <c r="Z990" s="75" t="n">
        <v>0</v>
      </c>
      <c r="AA990" s="70"/>
      <c r="AB990" s="70" t="s">
        <v>133</v>
      </c>
      <c r="AC990" s="75" t="s">
        <v>132</v>
      </c>
      <c r="AD990" s="3"/>
      <c r="AE990" s="3"/>
      <c r="AF990" s="75" t="s">
        <v>132</v>
      </c>
      <c r="AG990" s="121" t="n">
        <f aca="false">IFERROR(INDEX(Last6M_AvgSales_Ref!$B$2:$B$12659,MATCH(D990,Last6M_AvgSales_Ref!$A$2:$A$12659,0)),"")</f>
        <v>133.333333333333</v>
      </c>
    </row>
    <row r="991" customFormat="false" ht="14.25" hidden="false" customHeight="true" outlineLevel="0" collapsed="false">
      <c r="A991" s="75" t="s">
        <v>132</v>
      </c>
      <c r="B991" s="72" t="s">
        <v>101</v>
      </c>
      <c r="C991" s="72" t="s">
        <v>2502</v>
      </c>
      <c r="D991" s="72" t="n">
        <v>1000001952</v>
      </c>
      <c r="E991" s="73" t="s">
        <v>2503</v>
      </c>
      <c r="F991" s="74" t="n">
        <v>41900</v>
      </c>
      <c r="G991" s="67" t="str">
        <f aca="false">IF(I991&gt;0,"Targeted Dealer","-")</f>
        <v>Targeted Dealer</v>
      </c>
      <c r="H991" s="67"/>
      <c r="I991" s="68" t="n">
        <v>75</v>
      </c>
      <c r="J991" s="68" t="n">
        <f aca="false">I991/$J$1*($J$1-$E$1)</f>
        <v>75</v>
      </c>
      <c r="K991" s="69" t="n">
        <v>75</v>
      </c>
      <c r="L991" s="69" t="n">
        <f aca="false">I991-K991</f>
        <v>0</v>
      </c>
      <c r="M991" s="69" t="n">
        <f aca="false">IFERROR((K991/J991%),"-")</f>
        <v>100</v>
      </c>
      <c r="N991" s="97" t="n">
        <v>27.5</v>
      </c>
      <c r="O991" s="98" t="str">
        <f aca="false">IF(F991&lt;=$P$2,"June","")</f>
        <v>June</v>
      </c>
      <c r="P991" s="97" t="n">
        <f aca="false">N991</f>
        <v>27.5</v>
      </c>
      <c r="Q991" s="99" t="n">
        <f aca="false">K991-P991</f>
        <v>47.5</v>
      </c>
      <c r="R991" s="98" t="n">
        <f aca="false">IFERROR(IF(O991="May",(K991/P991-1))," ")</f>
        <v>0</v>
      </c>
      <c r="S991" s="100" t="str">
        <f aca="false">IF(N991&gt;0,IF(O991="","-",IF(R991&lt;0%,"DEGROWTH","GROWTH")))</f>
        <v>GROWTH</v>
      </c>
      <c r="T991" s="69" t="n">
        <v>105.5</v>
      </c>
      <c r="U991" s="101" t="str">
        <f aca="false">IF(F991&lt;=$V$2,"May","")</f>
        <v>May</v>
      </c>
      <c r="V991" s="69" t="n">
        <f aca="false">T991</f>
        <v>105.5</v>
      </c>
      <c r="W991" s="102" t="n">
        <f aca="false">K991-V991</f>
        <v>-30.5</v>
      </c>
      <c r="X991" s="103" t="n">
        <f aca="false">IFERROR(IF(U991="June",(K991/V991-1)),0)</f>
        <v>0</v>
      </c>
      <c r="Y991" s="104" t="str">
        <f aca="false">IF(T991&gt;0,IF(U991="","-",IF(X991&lt;0%,"DEGROWTH","GROWTH")))</f>
        <v>GROWTH</v>
      </c>
      <c r="Z991" s="75" t="n">
        <v>0</v>
      </c>
      <c r="AA991" s="70"/>
      <c r="AB991" s="70" t="s">
        <v>133</v>
      </c>
      <c r="AC991" s="75" t="s">
        <v>132</v>
      </c>
      <c r="AD991" s="3"/>
      <c r="AE991" s="3"/>
      <c r="AF991" s="75" t="s">
        <v>132</v>
      </c>
      <c r="AG991" s="121" t="n">
        <f aca="false">IFERROR(INDEX(Last6M_AvgSales_Ref!$B$2:$B$12659,MATCH(D991,Last6M_AvgSales_Ref!$A$2:$A$12659,0)),"")</f>
        <v>64.7083333333333</v>
      </c>
    </row>
    <row r="992" customFormat="false" ht="14.25" hidden="false" customHeight="true" outlineLevel="0" collapsed="false">
      <c r="A992" s="75" t="s">
        <v>132</v>
      </c>
      <c r="B992" s="72" t="s">
        <v>101</v>
      </c>
      <c r="C992" s="72" t="s">
        <v>2504</v>
      </c>
      <c r="D992" s="72" t="n">
        <v>1000001916</v>
      </c>
      <c r="E992" s="73" t="s">
        <v>2505</v>
      </c>
      <c r="F992" s="74" t="n">
        <v>42621</v>
      </c>
      <c r="G992" s="67" t="str">
        <f aca="false">IF(I992&gt;0,"Targeted Dealer","-")</f>
        <v>Targeted Dealer</v>
      </c>
      <c r="H992" s="67"/>
      <c r="I992" s="68" t="n">
        <v>225</v>
      </c>
      <c r="J992" s="68" t="n">
        <f aca="false">I992/$J$1*($J$1-$E$1)</f>
        <v>225</v>
      </c>
      <c r="K992" s="69" t="n">
        <v>264.35</v>
      </c>
      <c r="L992" s="69" t="n">
        <f aca="false">I992-K992</f>
        <v>-39.35</v>
      </c>
      <c r="M992" s="69" t="n">
        <f aca="false">IFERROR((K992/J992%),"-")</f>
        <v>117.488888888889</v>
      </c>
      <c r="N992" s="97" t="n">
        <v>255</v>
      </c>
      <c r="O992" s="98" t="str">
        <f aca="false">IF(F992&lt;=$P$2,"June","")</f>
        <v>June</v>
      </c>
      <c r="P992" s="97" t="n">
        <f aca="false">N992</f>
        <v>255</v>
      </c>
      <c r="Q992" s="99" t="n">
        <f aca="false">K992-P992</f>
        <v>9.35000000000002</v>
      </c>
      <c r="R992" s="98" t="n">
        <f aca="false">IFERROR(IF(O992="May",(K992/P992-1))," ")</f>
        <v>0</v>
      </c>
      <c r="S992" s="100" t="str">
        <f aca="false">IF(N992&gt;0,IF(O992="","-",IF(R992&lt;0%,"DEGROWTH","GROWTH")))</f>
        <v>GROWTH</v>
      </c>
      <c r="T992" s="69" t="n">
        <v>240</v>
      </c>
      <c r="U992" s="101" t="str">
        <f aca="false">IF(F992&lt;=$V$2,"May","")</f>
        <v>May</v>
      </c>
      <c r="V992" s="69" t="n">
        <f aca="false">T992</f>
        <v>240</v>
      </c>
      <c r="W992" s="102" t="n">
        <f aca="false">K992-V992</f>
        <v>24.35</v>
      </c>
      <c r="X992" s="103" t="n">
        <f aca="false">IFERROR(IF(U992="June",(K992/V992-1)),0)</f>
        <v>0</v>
      </c>
      <c r="Y992" s="104" t="str">
        <f aca="false">IF(T992&gt;0,IF(U992="","-",IF(X992&lt;0%,"DEGROWTH","GROWTH")))</f>
        <v>GROWTH</v>
      </c>
      <c r="Z992" s="75" t="n">
        <v>0</v>
      </c>
      <c r="AA992" s="70"/>
      <c r="AB992" s="70" t="s">
        <v>133</v>
      </c>
      <c r="AC992" s="75" t="s">
        <v>132</v>
      </c>
      <c r="AD992" s="3"/>
      <c r="AE992" s="3"/>
      <c r="AF992" s="75" t="s">
        <v>132</v>
      </c>
      <c r="AG992" s="121" t="n">
        <f aca="false">IFERROR(INDEX(Last6M_AvgSales_Ref!$B$2:$B$12659,MATCH(D992,Last6M_AvgSales_Ref!$A$2:$A$12659,0)),"")</f>
        <v>340.941666666667</v>
      </c>
    </row>
    <row r="993" customFormat="false" ht="14.25" hidden="false" customHeight="true" outlineLevel="0" collapsed="false">
      <c r="A993" s="75" t="s">
        <v>132</v>
      </c>
      <c r="B993" s="72" t="s">
        <v>101</v>
      </c>
      <c r="C993" s="72" t="s">
        <v>2506</v>
      </c>
      <c r="D993" s="72" t="n">
        <v>1000001914</v>
      </c>
      <c r="E993" s="73" t="s">
        <v>2507</v>
      </c>
      <c r="F993" s="74" t="n">
        <v>42803</v>
      </c>
      <c r="G993" s="67" t="str">
        <f aca="false">IF(I993&gt;0,"Targeted Dealer","-")</f>
        <v>Targeted Dealer</v>
      </c>
      <c r="H993" s="67"/>
      <c r="I993" s="68" t="n">
        <v>75</v>
      </c>
      <c r="J993" s="68" t="n">
        <f aca="false">I993/$J$1*($J$1-$E$1)</f>
        <v>75</v>
      </c>
      <c r="K993" s="69" t="n">
        <v>35</v>
      </c>
      <c r="L993" s="69" t="n">
        <f aca="false">I993-K993</f>
        <v>40</v>
      </c>
      <c r="M993" s="69" t="n">
        <f aca="false">IFERROR((K993/J993%),"-")</f>
        <v>46.6666666666667</v>
      </c>
      <c r="N993" s="97" t="n">
        <v>20</v>
      </c>
      <c r="O993" s="98" t="str">
        <f aca="false">IF(F993&lt;=$P$2,"June","")</f>
        <v>June</v>
      </c>
      <c r="P993" s="97" t="n">
        <f aca="false">N993</f>
        <v>20</v>
      </c>
      <c r="Q993" s="99" t="n">
        <f aca="false">K993-P993</f>
        <v>15</v>
      </c>
      <c r="R993" s="98" t="n">
        <f aca="false">IFERROR(IF(O993="May",(K993/P993-1))," ")</f>
        <v>0</v>
      </c>
      <c r="S993" s="100" t="str">
        <f aca="false">IF(N993&gt;0,IF(O993="","-",IF(R993&lt;0%,"DEGROWTH","GROWTH")))</f>
        <v>GROWTH</v>
      </c>
      <c r="T993" s="69" t="n">
        <v>16</v>
      </c>
      <c r="U993" s="101" t="str">
        <f aca="false">IF(F993&lt;=$V$2,"May","")</f>
        <v>May</v>
      </c>
      <c r="V993" s="69" t="n">
        <f aca="false">T993</f>
        <v>16</v>
      </c>
      <c r="W993" s="102" t="n">
        <f aca="false">K993-V993</f>
        <v>19</v>
      </c>
      <c r="X993" s="103" t="n">
        <f aca="false">IFERROR(IF(U993="June",(K993/V993-1)),0)</f>
        <v>0</v>
      </c>
      <c r="Y993" s="104" t="str">
        <f aca="false">IF(T993&gt;0,IF(U993="","-",IF(X993&lt;0%,"DEGROWTH","GROWTH")))</f>
        <v>GROWTH</v>
      </c>
      <c r="Z993" s="75" t="n">
        <v>0</v>
      </c>
      <c r="AA993" s="70"/>
      <c r="AB993" s="70" t="s">
        <v>133</v>
      </c>
      <c r="AC993" s="75" t="s">
        <v>132</v>
      </c>
      <c r="AD993" s="3"/>
      <c r="AE993" s="3"/>
      <c r="AF993" s="75" t="s">
        <v>132</v>
      </c>
      <c r="AG993" s="121" t="n">
        <f aca="false">IFERROR(INDEX(Last6M_AvgSales_Ref!$B$2:$B$12659,MATCH(D993,Last6M_AvgSales_Ref!$A$2:$A$12659,0)),"")</f>
        <v>23.3333333333333</v>
      </c>
    </row>
    <row r="994" customFormat="false" ht="14.25" hidden="false" customHeight="true" outlineLevel="0" collapsed="false">
      <c r="A994" s="75" t="s">
        <v>132</v>
      </c>
      <c r="B994" s="72" t="s">
        <v>101</v>
      </c>
      <c r="C994" s="72" t="s">
        <v>352</v>
      </c>
      <c r="D994" s="72" t="n">
        <v>1000001924</v>
      </c>
      <c r="E994" s="73" t="s">
        <v>353</v>
      </c>
      <c r="F994" s="74" t="n">
        <v>43088</v>
      </c>
      <c r="G994" s="67" t="str">
        <f aca="false">IF(I994&gt;0,"Targeted Dealer","-")</f>
        <v>-</v>
      </c>
      <c r="H994" s="67"/>
      <c r="I994" s="68" t="n">
        <v>0</v>
      </c>
      <c r="J994" s="68" t="n">
        <f aca="false">I994/$J$1*($J$1-$E$1)</f>
        <v>0</v>
      </c>
      <c r="K994" s="69" t="n">
        <v>0</v>
      </c>
      <c r="L994" s="69" t="n">
        <f aca="false">I994-K994</f>
        <v>0</v>
      </c>
      <c r="M994" s="69" t="str">
        <f aca="false">IFERROR((K994/J994%),"-")</f>
        <v>-</v>
      </c>
      <c r="N994" s="97" t="n">
        <v>0</v>
      </c>
      <c r="O994" s="98" t="str">
        <f aca="false">IF(F994&lt;=$P$2,"June","")</f>
        <v>June</v>
      </c>
      <c r="P994" s="97" t="n">
        <f aca="false">N994</f>
        <v>0</v>
      </c>
      <c r="Q994" s="99" t="n">
        <f aca="false">K994-P994</f>
        <v>0</v>
      </c>
      <c r="R994" s="98" t="n">
        <f aca="false">IFERROR(IF(O994="May",(K994/P994-1))," ")</f>
        <v>0</v>
      </c>
      <c r="S994" s="105" t="b">
        <f aca="false">IF(N994&gt;0,IF(O994="","-",IF(R994&lt;0%,"DEGROWTH","GROWTH")))</f>
        <v>0</v>
      </c>
      <c r="T994" s="69" t="n">
        <v>20</v>
      </c>
      <c r="U994" s="101" t="str">
        <f aca="false">IF(F994&lt;=$V$2,"May","")</f>
        <v>May</v>
      </c>
      <c r="V994" s="69" t="n">
        <f aca="false">T994</f>
        <v>20</v>
      </c>
      <c r="W994" s="102" t="n">
        <f aca="false">K994-V994</f>
        <v>-20</v>
      </c>
      <c r="X994" s="103" t="n">
        <f aca="false">IFERROR(IF(U994="June",(K994/V994-1)),0)</f>
        <v>0</v>
      </c>
      <c r="Y994" s="104" t="str">
        <f aca="false">IF(T994&gt;0,IF(U994="","-",IF(X994&lt;0%,"DEGROWTH","GROWTH")))</f>
        <v>GROWTH</v>
      </c>
      <c r="Z994" s="75" t="n">
        <v>0</v>
      </c>
      <c r="AA994" s="70"/>
      <c r="AB994" s="70" t="s">
        <v>133</v>
      </c>
      <c r="AC994" s="75" t="s">
        <v>132</v>
      </c>
      <c r="AD994" s="3"/>
      <c r="AE994" s="3"/>
      <c r="AF994" s="75" t="s">
        <v>132</v>
      </c>
      <c r="AG994" s="121" t="n">
        <f aca="false">IFERROR(INDEX(Last6M_AvgSales_Ref!$B$2:$B$12659,MATCH(D994,Last6M_AvgSales_Ref!$A$2:$A$12659,0)),"")</f>
        <v>9</v>
      </c>
    </row>
    <row r="995" customFormat="false" ht="14.25" hidden="false" customHeight="true" outlineLevel="0" collapsed="false">
      <c r="A995" s="75" t="s">
        <v>132</v>
      </c>
      <c r="B995" s="72" t="s">
        <v>101</v>
      </c>
      <c r="C995" s="72" t="s">
        <v>2508</v>
      </c>
      <c r="D995" s="72" t="n">
        <v>1000001938</v>
      </c>
      <c r="E995" s="73" t="s">
        <v>2509</v>
      </c>
      <c r="F995" s="74" t="n">
        <v>43091</v>
      </c>
      <c r="G995" s="67" t="str">
        <f aca="false">IF(I995&gt;0,"Targeted Dealer","-")</f>
        <v>Targeted Dealer</v>
      </c>
      <c r="H995" s="67"/>
      <c r="I995" s="68" t="n">
        <v>75</v>
      </c>
      <c r="J995" s="68" t="n">
        <f aca="false">I995/$J$1*($J$1-$E$1)</f>
        <v>75</v>
      </c>
      <c r="K995" s="69" t="n">
        <v>100</v>
      </c>
      <c r="L995" s="69" t="n">
        <f aca="false">I995-K995</f>
        <v>-25</v>
      </c>
      <c r="M995" s="69" t="n">
        <f aca="false">IFERROR((K995/J995%),"-")</f>
        <v>133.333333333333</v>
      </c>
      <c r="N995" s="97" t="n">
        <v>125</v>
      </c>
      <c r="O995" s="98" t="str">
        <f aca="false">IF(F995&lt;=$P$2,"June","")</f>
        <v>June</v>
      </c>
      <c r="P995" s="97" t="n">
        <f aca="false">N995</f>
        <v>125</v>
      </c>
      <c r="Q995" s="99" t="n">
        <f aca="false">K995-P995</f>
        <v>-25</v>
      </c>
      <c r="R995" s="98" t="n">
        <f aca="false">IFERROR(IF(O995="May",(K995/P995-1))," ")</f>
        <v>0</v>
      </c>
      <c r="S995" s="100" t="str">
        <f aca="false">IF(N995&gt;0,IF(O995="","-",IF(R995&lt;0%,"DEGROWTH","GROWTH")))</f>
        <v>GROWTH</v>
      </c>
      <c r="T995" s="69" t="n">
        <v>125</v>
      </c>
      <c r="U995" s="101" t="str">
        <f aca="false">IF(F995&lt;=$V$2,"May","")</f>
        <v>May</v>
      </c>
      <c r="V995" s="69" t="n">
        <f aca="false">T995</f>
        <v>125</v>
      </c>
      <c r="W995" s="102" t="n">
        <f aca="false">K995-V995</f>
        <v>-25</v>
      </c>
      <c r="X995" s="103" t="n">
        <f aca="false">IFERROR(IF(U995="June",(K995/V995-1)),0)</f>
        <v>0</v>
      </c>
      <c r="Y995" s="104" t="str">
        <f aca="false">IF(T995&gt;0,IF(U995="","-",IF(X995&lt;0%,"DEGROWTH","GROWTH")))</f>
        <v>GROWTH</v>
      </c>
      <c r="Z995" s="75" t="n">
        <v>0</v>
      </c>
      <c r="AA995" s="70"/>
      <c r="AB995" s="70" t="s">
        <v>133</v>
      </c>
      <c r="AC995" s="75" t="s">
        <v>132</v>
      </c>
      <c r="AD995" s="3"/>
      <c r="AE995" s="3"/>
      <c r="AF995" s="75" t="s">
        <v>132</v>
      </c>
      <c r="AG995" s="121" t="n">
        <f aca="false">IFERROR(INDEX(Last6M_AvgSales_Ref!$B$2:$B$12659,MATCH(D995,Last6M_AvgSales_Ref!$A$2:$A$12659,0)),"")</f>
        <v>170.833333333333</v>
      </c>
    </row>
    <row r="996" customFormat="false" ht="14.25" hidden="false" customHeight="true" outlineLevel="0" collapsed="false">
      <c r="A996" s="75" t="s">
        <v>132</v>
      </c>
      <c r="B996" s="72" t="s">
        <v>101</v>
      </c>
      <c r="C996" s="72" t="s">
        <v>2510</v>
      </c>
      <c r="D996" s="72" t="n">
        <v>1000001928</v>
      </c>
      <c r="E996" s="73" t="s">
        <v>2511</v>
      </c>
      <c r="F996" s="74" t="n">
        <v>43315</v>
      </c>
      <c r="G996" s="67" t="str">
        <f aca="false">IF(I996&gt;0,"Targeted Dealer","-")</f>
        <v>Targeted Dealer</v>
      </c>
      <c r="H996" s="67"/>
      <c r="I996" s="68" t="n">
        <v>800</v>
      </c>
      <c r="J996" s="68" t="n">
        <f aca="false">I996/$J$1*($J$1-$E$1)</f>
        <v>800</v>
      </c>
      <c r="K996" s="69" t="n">
        <v>710.95</v>
      </c>
      <c r="L996" s="69" t="n">
        <f aca="false">I996-K996</f>
        <v>89.05</v>
      </c>
      <c r="M996" s="69" t="n">
        <f aca="false">IFERROR((K996/J996%),"-")</f>
        <v>88.86875</v>
      </c>
      <c r="N996" s="97" t="n">
        <v>804.95</v>
      </c>
      <c r="O996" s="98" t="str">
        <f aca="false">IF(F996&lt;=$P$2,"June","")</f>
        <v>June</v>
      </c>
      <c r="P996" s="97" t="n">
        <f aca="false">N996</f>
        <v>804.95</v>
      </c>
      <c r="Q996" s="99" t="n">
        <f aca="false">K996-P996</f>
        <v>-94</v>
      </c>
      <c r="R996" s="98" t="n">
        <f aca="false">IFERROR(IF(O996="May",(K996/P996-1))," ")</f>
        <v>0</v>
      </c>
      <c r="S996" s="100" t="str">
        <f aca="false">IF(N996&gt;0,IF(O996="","-",IF(R996&lt;0%,"DEGROWTH","GROWTH")))</f>
        <v>GROWTH</v>
      </c>
      <c r="T996" s="69" t="n">
        <v>388</v>
      </c>
      <c r="U996" s="101" t="str">
        <f aca="false">IF(F996&lt;=$V$2,"May","")</f>
        <v>May</v>
      </c>
      <c r="V996" s="69" t="n">
        <f aca="false">T996</f>
        <v>388</v>
      </c>
      <c r="W996" s="102" t="n">
        <f aca="false">K996-V996</f>
        <v>322.95</v>
      </c>
      <c r="X996" s="103" t="n">
        <f aca="false">IFERROR(IF(U996="June",(K996/V996-1)),0)</f>
        <v>0</v>
      </c>
      <c r="Y996" s="104" t="str">
        <f aca="false">IF(T996&gt;0,IF(U996="","-",IF(X996&lt;0%,"DEGROWTH","GROWTH")))</f>
        <v>GROWTH</v>
      </c>
      <c r="Z996" s="75" t="n">
        <v>0</v>
      </c>
      <c r="AA996" s="70"/>
      <c r="AB996" s="70" t="s">
        <v>133</v>
      </c>
      <c r="AC996" s="75" t="s">
        <v>132</v>
      </c>
      <c r="AD996" s="3"/>
      <c r="AE996" s="3"/>
      <c r="AF996" s="75" t="s">
        <v>132</v>
      </c>
      <c r="AG996" s="121" t="n">
        <f aca="false">IFERROR(INDEX(Last6M_AvgSales_Ref!$B$2:$B$12659,MATCH(D996,Last6M_AvgSales_Ref!$A$2:$A$12659,0)),"")</f>
        <v>751.116666666667</v>
      </c>
    </row>
    <row r="997" customFormat="false" ht="14.25" hidden="false" customHeight="true" outlineLevel="0" collapsed="false">
      <c r="A997" s="75" t="s">
        <v>132</v>
      </c>
      <c r="B997" s="72" t="s">
        <v>101</v>
      </c>
      <c r="C997" s="72" t="s">
        <v>2512</v>
      </c>
      <c r="D997" s="72" t="n">
        <v>1000001947</v>
      </c>
      <c r="E997" s="73" t="s">
        <v>2513</v>
      </c>
      <c r="F997" s="74" t="n">
        <v>43339</v>
      </c>
      <c r="G997" s="67" t="str">
        <f aca="false">IF(I997&gt;0,"Targeted Dealer","-")</f>
        <v>Targeted Dealer</v>
      </c>
      <c r="H997" s="67"/>
      <c r="I997" s="68" t="n">
        <v>300</v>
      </c>
      <c r="J997" s="68" t="n">
        <f aca="false">I997/$J$1*($J$1-$E$1)</f>
        <v>300</v>
      </c>
      <c r="K997" s="69" t="n">
        <v>776.5</v>
      </c>
      <c r="L997" s="69" t="n">
        <f aca="false">I997-K997</f>
        <v>-476.5</v>
      </c>
      <c r="M997" s="69" t="n">
        <f aca="false">IFERROR((K997/J997%),"-")</f>
        <v>258.833333333333</v>
      </c>
      <c r="N997" s="97" t="n">
        <v>1015.25</v>
      </c>
      <c r="O997" s="98" t="str">
        <f aca="false">IF(F997&lt;=$P$2,"June","")</f>
        <v>June</v>
      </c>
      <c r="P997" s="97" t="n">
        <f aca="false">N997</f>
        <v>1015.25</v>
      </c>
      <c r="Q997" s="99" t="n">
        <f aca="false">K997-P997</f>
        <v>-238.75</v>
      </c>
      <c r="R997" s="98" t="n">
        <f aca="false">IFERROR(IF(O997="May",(K997/P997-1))," ")</f>
        <v>0</v>
      </c>
      <c r="S997" s="100" t="str">
        <f aca="false">IF(N997&gt;0,IF(O997="","-",IF(R997&lt;0%,"DEGROWTH","GROWTH")))</f>
        <v>GROWTH</v>
      </c>
      <c r="T997" s="69" t="n">
        <v>752.5</v>
      </c>
      <c r="U997" s="101" t="str">
        <f aca="false">IF(F997&lt;=$V$2,"May","")</f>
        <v>May</v>
      </c>
      <c r="V997" s="69" t="n">
        <f aca="false">T997</f>
        <v>752.5</v>
      </c>
      <c r="W997" s="102" t="n">
        <f aca="false">K997-V997</f>
        <v>24</v>
      </c>
      <c r="X997" s="103" t="n">
        <f aca="false">IFERROR(IF(U997="June",(K997/V997-1)),0)</f>
        <v>0</v>
      </c>
      <c r="Y997" s="104" t="str">
        <f aca="false">IF(T997&gt;0,IF(U997="","-",IF(X997&lt;0%,"DEGROWTH","GROWTH")))</f>
        <v>GROWTH</v>
      </c>
      <c r="Z997" s="75" t="n">
        <v>0</v>
      </c>
      <c r="AA997" s="70"/>
      <c r="AB997" s="70" t="s">
        <v>133</v>
      </c>
      <c r="AC997" s="75" t="s">
        <v>132</v>
      </c>
      <c r="AD997" s="3"/>
      <c r="AE997" s="3"/>
      <c r="AF997" s="75" t="s">
        <v>132</v>
      </c>
      <c r="AG997" s="121" t="n">
        <f aca="false">IFERROR(INDEX(Last6M_AvgSales_Ref!$B$2:$B$12659,MATCH(D997,Last6M_AvgSales_Ref!$A$2:$A$12659,0)),"")</f>
        <v>409.416666666667</v>
      </c>
    </row>
    <row r="998" customFormat="false" ht="14.25" hidden="false" customHeight="true" outlineLevel="0" collapsed="false">
      <c r="A998" s="75" t="s">
        <v>132</v>
      </c>
      <c r="B998" s="72" t="s">
        <v>101</v>
      </c>
      <c r="C998" s="72" t="s">
        <v>2514</v>
      </c>
      <c r="D998" s="72" t="n">
        <v>1000001920</v>
      </c>
      <c r="E998" s="73" t="s">
        <v>2515</v>
      </c>
      <c r="F998" s="74" t="n">
        <v>43421</v>
      </c>
      <c r="G998" s="67" t="str">
        <f aca="false">IF(I998&gt;0,"Targeted Dealer","-")</f>
        <v>Targeted Dealer</v>
      </c>
      <c r="H998" s="67"/>
      <c r="I998" s="68" t="n">
        <v>100</v>
      </c>
      <c r="J998" s="68" t="n">
        <f aca="false">I998/$J$1*($J$1-$E$1)</f>
        <v>100</v>
      </c>
      <c r="K998" s="69" t="n">
        <v>77.5</v>
      </c>
      <c r="L998" s="69" t="n">
        <f aca="false">I998-K998</f>
        <v>22.5</v>
      </c>
      <c r="M998" s="69" t="n">
        <f aca="false">IFERROR((K998/J998%),"-")</f>
        <v>77.5</v>
      </c>
      <c r="N998" s="97" t="n">
        <v>117.5</v>
      </c>
      <c r="O998" s="98" t="str">
        <f aca="false">IF(F998&lt;=$P$2,"June","")</f>
        <v>June</v>
      </c>
      <c r="P998" s="97" t="n">
        <f aca="false">N998</f>
        <v>117.5</v>
      </c>
      <c r="Q998" s="99" t="n">
        <f aca="false">K998-P998</f>
        <v>-40</v>
      </c>
      <c r="R998" s="98" t="n">
        <f aca="false">IFERROR(IF(O998="May",(K998/P998-1))," ")</f>
        <v>0</v>
      </c>
      <c r="S998" s="100" t="str">
        <f aca="false">IF(N998&gt;0,IF(O998="","-",IF(R998&lt;0%,"DEGROWTH","GROWTH")))</f>
        <v>GROWTH</v>
      </c>
      <c r="T998" s="69" t="n">
        <v>235</v>
      </c>
      <c r="U998" s="101" t="str">
        <f aca="false">IF(F998&lt;=$V$2,"May","")</f>
        <v>May</v>
      </c>
      <c r="V998" s="69" t="n">
        <f aca="false">T998</f>
        <v>235</v>
      </c>
      <c r="W998" s="102" t="n">
        <f aca="false">K998-V998</f>
        <v>-157.5</v>
      </c>
      <c r="X998" s="103" t="n">
        <f aca="false">IFERROR(IF(U998="June",(K998/V998-1)),0)</f>
        <v>0</v>
      </c>
      <c r="Y998" s="104" t="str">
        <f aca="false">IF(T998&gt;0,IF(U998="","-",IF(X998&lt;0%,"DEGROWTH","GROWTH")))</f>
        <v>GROWTH</v>
      </c>
      <c r="Z998" s="75" t="n">
        <v>0</v>
      </c>
      <c r="AA998" s="70"/>
      <c r="AB998" s="70" t="s">
        <v>133</v>
      </c>
      <c r="AC998" s="75" t="s">
        <v>132</v>
      </c>
      <c r="AD998" s="3"/>
      <c r="AE998" s="3"/>
      <c r="AF998" s="75" t="s">
        <v>132</v>
      </c>
      <c r="AG998" s="121" t="n">
        <f aca="false">IFERROR(INDEX(Last6M_AvgSales_Ref!$B$2:$B$12659,MATCH(D998,Last6M_AvgSales_Ref!$A$2:$A$12659,0)),"")</f>
        <v>138.191666666667</v>
      </c>
    </row>
    <row r="999" customFormat="false" ht="14.25" hidden="false" customHeight="true" outlineLevel="0" collapsed="false">
      <c r="A999" s="75" t="s">
        <v>132</v>
      </c>
      <c r="B999" s="72" t="s">
        <v>101</v>
      </c>
      <c r="C999" s="72" t="s">
        <v>2516</v>
      </c>
      <c r="D999" s="72" t="n">
        <v>1000001918</v>
      </c>
      <c r="E999" s="73" t="s">
        <v>2517</v>
      </c>
      <c r="F999" s="74" t="n">
        <v>43424</v>
      </c>
      <c r="G999" s="67" t="str">
        <f aca="false">IF(I999&gt;0,"Targeted Dealer","-")</f>
        <v>Targeted Dealer</v>
      </c>
      <c r="H999" s="67"/>
      <c r="I999" s="68" t="n">
        <v>100</v>
      </c>
      <c r="J999" s="68" t="n">
        <f aca="false">I999/$J$1*($J$1-$E$1)</f>
        <v>100</v>
      </c>
      <c r="K999" s="69" t="n">
        <v>82</v>
      </c>
      <c r="L999" s="69" t="n">
        <f aca="false">I999-K999</f>
        <v>18</v>
      </c>
      <c r="M999" s="69" t="n">
        <f aca="false">IFERROR((K999/J999%),"-")</f>
        <v>82</v>
      </c>
      <c r="N999" s="97" t="n">
        <v>60</v>
      </c>
      <c r="O999" s="98" t="str">
        <f aca="false">IF(F999&lt;=$P$2,"June","")</f>
        <v>June</v>
      </c>
      <c r="P999" s="97" t="n">
        <f aca="false">N999</f>
        <v>60</v>
      </c>
      <c r="Q999" s="99" t="n">
        <f aca="false">K999-P999</f>
        <v>22</v>
      </c>
      <c r="R999" s="98" t="n">
        <f aca="false">IFERROR(IF(O999="May",(K999/P999-1))," ")</f>
        <v>0</v>
      </c>
      <c r="S999" s="100" t="str">
        <f aca="false">IF(N999&gt;0,IF(O999="","-",IF(R999&lt;0%,"DEGROWTH","GROWTH")))</f>
        <v>GROWTH</v>
      </c>
      <c r="T999" s="69" t="n">
        <v>80</v>
      </c>
      <c r="U999" s="101" t="str">
        <f aca="false">IF(F999&lt;=$V$2,"May","")</f>
        <v>May</v>
      </c>
      <c r="V999" s="69" t="n">
        <f aca="false">T999</f>
        <v>80</v>
      </c>
      <c r="W999" s="102" t="n">
        <f aca="false">K999-V999</f>
        <v>2</v>
      </c>
      <c r="X999" s="103" t="n">
        <f aca="false">IFERROR(IF(U999="June",(K999/V999-1)),0)</f>
        <v>0</v>
      </c>
      <c r="Y999" s="104" t="str">
        <f aca="false">IF(T999&gt;0,IF(U999="","-",IF(X999&lt;0%,"DEGROWTH","GROWTH")))</f>
        <v>GROWTH</v>
      </c>
      <c r="Z999" s="75" t="n">
        <v>0</v>
      </c>
      <c r="AA999" s="70"/>
      <c r="AB999" s="70" t="s">
        <v>133</v>
      </c>
      <c r="AC999" s="75" t="s">
        <v>132</v>
      </c>
      <c r="AD999" s="3"/>
      <c r="AE999" s="3"/>
      <c r="AF999" s="75" t="s">
        <v>132</v>
      </c>
      <c r="AG999" s="121" t="n">
        <f aca="false">IFERROR(INDEX(Last6M_AvgSales_Ref!$B$2:$B$12659,MATCH(D999,Last6M_AvgSales_Ref!$A$2:$A$12659,0)),"")</f>
        <v>113.833333333333</v>
      </c>
    </row>
    <row r="1000" customFormat="false" ht="14.25" hidden="false" customHeight="true" outlineLevel="0" collapsed="false">
      <c r="A1000" s="75" t="s">
        <v>132</v>
      </c>
      <c r="B1000" s="72" t="s">
        <v>101</v>
      </c>
      <c r="C1000" s="72" t="s">
        <v>2518</v>
      </c>
      <c r="D1000" s="72" t="n">
        <v>1000001931</v>
      </c>
      <c r="E1000" s="73" t="s">
        <v>2519</v>
      </c>
      <c r="F1000" s="74" t="n">
        <v>43690</v>
      </c>
      <c r="G1000" s="67" t="str">
        <f aca="false">IF(I1000&gt;0,"Targeted Dealer","-")</f>
        <v>Targeted Dealer</v>
      </c>
      <c r="H1000" s="67"/>
      <c r="I1000" s="68" t="n">
        <v>100</v>
      </c>
      <c r="J1000" s="68" t="n">
        <f aca="false">I1000/$J$1*($J$1-$E$1)</f>
        <v>100</v>
      </c>
      <c r="K1000" s="69" t="n">
        <v>70</v>
      </c>
      <c r="L1000" s="69" t="n">
        <f aca="false">I1000-K1000</f>
        <v>30</v>
      </c>
      <c r="M1000" s="69" t="n">
        <f aca="false">IFERROR((K1000/J1000%),"-")</f>
        <v>70</v>
      </c>
      <c r="N1000" s="97" t="n">
        <v>70</v>
      </c>
      <c r="O1000" s="98" t="str">
        <f aca="false">IF(F1000&lt;=$P$2,"June","")</f>
        <v>June</v>
      </c>
      <c r="P1000" s="97" t="n">
        <f aca="false">N1000</f>
        <v>70</v>
      </c>
      <c r="Q1000" s="99" t="n">
        <f aca="false">K1000-P1000</f>
        <v>0</v>
      </c>
      <c r="R1000" s="98" t="n">
        <f aca="false">IFERROR(IF(O1000="May",(K1000/P1000-1))," ")</f>
        <v>0</v>
      </c>
      <c r="S1000" s="100" t="str">
        <f aca="false">IF(N1000&gt;0,IF(O1000="","-",IF(R1000&lt;0%,"DEGROWTH","GROWTH")))</f>
        <v>GROWTH</v>
      </c>
      <c r="T1000" s="69" t="n">
        <v>55</v>
      </c>
      <c r="U1000" s="101" t="str">
        <f aca="false">IF(F1000&lt;=$V$2,"May","")</f>
        <v>May</v>
      </c>
      <c r="V1000" s="69" t="n">
        <f aca="false">T1000</f>
        <v>55</v>
      </c>
      <c r="W1000" s="102" t="n">
        <f aca="false">K1000-V1000</f>
        <v>15</v>
      </c>
      <c r="X1000" s="103" t="n">
        <f aca="false">IFERROR(IF(U1000="June",(K1000/V1000-1)),0)</f>
        <v>0</v>
      </c>
      <c r="Y1000" s="104" t="str">
        <f aca="false">IF(T1000&gt;0,IF(U1000="","-",IF(X1000&lt;0%,"DEGROWTH","GROWTH")))</f>
        <v>GROWTH</v>
      </c>
      <c r="Z1000" s="75" t="n">
        <v>0</v>
      </c>
      <c r="AA1000" s="70"/>
      <c r="AB1000" s="70" t="s">
        <v>133</v>
      </c>
      <c r="AC1000" s="75" t="s">
        <v>132</v>
      </c>
      <c r="AD1000" s="3"/>
      <c r="AE1000" s="3"/>
      <c r="AF1000" s="75" t="s">
        <v>132</v>
      </c>
      <c r="AG1000" s="121" t="n">
        <f aca="false">IFERROR(INDEX(Last6M_AvgSales_Ref!$B$2:$B$12659,MATCH(D1000,Last6M_AvgSales_Ref!$A$2:$A$12659,0)),"")</f>
        <v>136.666666666667</v>
      </c>
    </row>
    <row r="1001" customFormat="false" ht="14.25" hidden="false" customHeight="true" outlineLevel="0" collapsed="false">
      <c r="A1001" s="75" t="s">
        <v>132</v>
      </c>
      <c r="B1001" s="72" t="s">
        <v>101</v>
      </c>
      <c r="C1001" s="72" t="s">
        <v>2520</v>
      </c>
      <c r="D1001" s="72" t="n">
        <v>1000001932</v>
      </c>
      <c r="E1001" s="73" t="s">
        <v>2521</v>
      </c>
      <c r="F1001" s="74" t="n">
        <v>43698</v>
      </c>
      <c r="G1001" s="67" t="str">
        <f aca="false">IF(I1001&gt;0,"Targeted Dealer","-")</f>
        <v>Targeted Dealer</v>
      </c>
      <c r="H1001" s="67"/>
      <c r="I1001" s="68" t="n">
        <v>4000</v>
      </c>
      <c r="J1001" s="68" t="n">
        <f aca="false">I1001/$J$1*($J$1-$E$1)</f>
        <v>4000</v>
      </c>
      <c r="K1001" s="69" t="n">
        <v>5227</v>
      </c>
      <c r="L1001" s="69" t="n">
        <f aca="false">I1001-K1001</f>
        <v>-1227</v>
      </c>
      <c r="M1001" s="69" t="n">
        <f aca="false">IFERROR((K1001/J1001%),"-")</f>
        <v>130.675</v>
      </c>
      <c r="N1001" s="97" t="n">
        <v>4343.5</v>
      </c>
      <c r="O1001" s="98" t="str">
        <f aca="false">IF(F1001&lt;=$P$2,"June","")</f>
        <v>June</v>
      </c>
      <c r="P1001" s="97" t="n">
        <f aca="false">N1001</f>
        <v>4343.5</v>
      </c>
      <c r="Q1001" s="99" t="n">
        <f aca="false">K1001-P1001</f>
        <v>883.5</v>
      </c>
      <c r="R1001" s="98" t="n">
        <f aca="false">IFERROR(IF(O1001="May",(K1001/P1001-1))," ")</f>
        <v>0</v>
      </c>
      <c r="S1001" s="100" t="str">
        <f aca="false">IF(N1001&gt;0,IF(O1001="","-",IF(R1001&lt;0%,"DEGROWTH","GROWTH")))</f>
        <v>GROWTH</v>
      </c>
      <c r="T1001" s="69" t="n">
        <v>2594.5</v>
      </c>
      <c r="U1001" s="101" t="str">
        <f aca="false">IF(F1001&lt;=$V$2,"May","")</f>
        <v>May</v>
      </c>
      <c r="V1001" s="69" t="n">
        <f aca="false">T1001</f>
        <v>2594.5</v>
      </c>
      <c r="W1001" s="102" t="n">
        <f aca="false">K1001-V1001</f>
        <v>2632.5</v>
      </c>
      <c r="X1001" s="103" t="n">
        <f aca="false">IFERROR(IF(U1001="June",(K1001/V1001-1)),0)</f>
        <v>0</v>
      </c>
      <c r="Y1001" s="104" t="str">
        <f aca="false">IF(T1001&gt;0,IF(U1001="","-",IF(X1001&lt;0%,"DEGROWTH","GROWTH")))</f>
        <v>GROWTH</v>
      </c>
      <c r="Z1001" s="75" t="n">
        <v>0</v>
      </c>
      <c r="AA1001" s="70"/>
      <c r="AB1001" s="70" t="s">
        <v>133</v>
      </c>
      <c r="AC1001" s="75" t="s">
        <v>132</v>
      </c>
      <c r="AD1001" s="3"/>
      <c r="AE1001" s="3"/>
      <c r="AF1001" s="75" t="s">
        <v>132</v>
      </c>
      <c r="AG1001" s="121" t="n">
        <f aca="false">IFERROR(INDEX(Last6M_AvgSales_Ref!$B$2:$B$12659,MATCH(D1001,Last6M_AvgSales_Ref!$A$2:$A$12659,0)),"")</f>
        <v>5055.625</v>
      </c>
    </row>
    <row r="1002" customFormat="false" ht="14.25" hidden="false" customHeight="true" outlineLevel="0" collapsed="false">
      <c r="A1002" s="75" t="s">
        <v>132</v>
      </c>
      <c r="B1002" s="72" t="s">
        <v>101</v>
      </c>
      <c r="C1002" s="72" t="s">
        <v>354</v>
      </c>
      <c r="D1002" s="72" t="n">
        <v>1000001950</v>
      </c>
      <c r="E1002" s="73" t="s">
        <v>355</v>
      </c>
      <c r="F1002" s="74" t="n">
        <v>43774</v>
      </c>
      <c r="G1002" s="67" t="str">
        <f aca="false">IF(I1002&gt;0,"Targeted Dealer","-")</f>
        <v>Targeted Dealer</v>
      </c>
      <c r="H1002" s="67"/>
      <c r="I1002" s="68" t="n">
        <v>65</v>
      </c>
      <c r="J1002" s="68" t="n">
        <f aca="false">I1002/$J$1*($J$1-$E$1)</f>
        <v>65</v>
      </c>
      <c r="K1002" s="69" t="n">
        <v>67</v>
      </c>
      <c r="L1002" s="69" t="n">
        <f aca="false">I1002-K1002</f>
        <v>-2</v>
      </c>
      <c r="M1002" s="69" t="n">
        <f aca="false">IFERROR((K1002/J1002%),"-")</f>
        <v>103.076923076923</v>
      </c>
      <c r="N1002" s="97" t="n">
        <v>65</v>
      </c>
      <c r="O1002" s="98" t="str">
        <f aca="false">IF(F1002&lt;=$P$2,"June","")</f>
        <v>June</v>
      </c>
      <c r="P1002" s="97" t="n">
        <f aca="false">N1002</f>
        <v>65</v>
      </c>
      <c r="Q1002" s="99" t="n">
        <f aca="false">K1002-P1002</f>
        <v>2</v>
      </c>
      <c r="R1002" s="98" t="n">
        <f aca="false">IFERROR(IF(O1002="May",(K1002/P1002-1))," ")</f>
        <v>0</v>
      </c>
      <c r="S1002" s="100" t="str">
        <f aca="false">IF(N1002&gt;0,IF(O1002="","-",IF(R1002&lt;0%,"DEGROWTH","GROWTH")))</f>
        <v>GROWTH</v>
      </c>
      <c r="T1002" s="69" t="n">
        <v>55</v>
      </c>
      <c r="U1002" s="101" t="str">
        <f aca="false">IF(F1002&lt;=$V$2,"May","")</f>
        <v>May</v>
      </c>
      <c r="V1002" s="69" t="n">
        <f aca="false">T1002</f>
        <v>55</v>
      </c>
      <c r="W1002" s="102" t="n">
        <f aca="false">K1002-V1002</f>
        <v>12</v>
      </c>
      <c r="X1002" s="103" t="n">
        <f aca="false">IFERROR(IF(U1002="June",(K1002/V1002-1)),0)</f>
        <v>0</v>
      </c>
      <c r="Y1002" s="104" t="str">
        <f aca="false">IF(T1002&gt;0,IF(U1002="","-",IF(X1002&lt;0%,"DEGROWTH","GROWTH")))</f>
        <v>GROWTH</v>
      </c>
      <c r="Z1002" s="75" t="n">
        <v>0</v>
      </c>
      <c r="AA1002" s="70"/>
      <c r="AB1002" s="70" t="s">
        <v>133</v>
      </c>
      <c r="AC1002" s="75" t="s">
        <v>132</v>
      </c>
      <c r="AD1002" s="3"/>
      <c r="AE1002" s="3"/>
      <c r="AF1002" s="75" t="s">
        <v>132</v>
      </c>
      <c r="AG1002" s="121" t="n">
        <f aca="false">IFERROR(INDEX(Last6M_AvgSales_Ref!$B$2:$B$12659,MATCH(D1002,Last6M_AvgSales_Ref!$A$2:$A$12659,0)),"")</f>
        <v>45.8333333333333</v>
      </c>
    </row>
    <row r="1003" customFormat="false" ht="14.25" hidden="false" customHeight="true" outlineLevel="0" collapsed="false">
      <c r="A1003" s="75" t="s">
        <v>132</v>
      </c>
      <c r="B1003" s="72" t="s">
        <v>101</v>
      </c>
      <c r="C1003" s="72" t="s">
        <v>2522</v>
      </c>
      <c r="D1003" s="72" t="n">
        <v>1000001942</v>
      </c>
      <c r="E1003" s="73" t="s">
        <v>2523</v>
      </c>
      <c r="F1003" s="74" t="n">
        <v>44096</v>
      </c>
      <c r="G1003" s="67" t="str">
        <f aca="false">IF(I1003&gt;0,"Targeted Dealer","-")</f>
        <v>Targeted Dealer</v>
      </c>
      <c r="H1003" s="67"/>
      <c r="I1003" s="68" t="n">
        <v>500</v>
      </c>
      <c r="J1003" s="68" t="n">
        <f aca="false">I1003/$J$1*($J$1-$E$1)</f>
        <v>500</v>
      </c>
      <c r="K1003" s="69" t="n">
        <v>215</v>
      </c>
      <c r="L1003" s="69" t="n">
        <f aca="false">I1003-K1003</f>
        <v>285</v>
      </c>
      <c r="M1003" s="69" t="n">
        <f aca="false">IFERROR((K1003/J1003%),"-")</f>
        <v>43</v>
      </c>
      <c r="N1003" s="97" t="n">
        <v>211</v>
      </c>
      <c r="O1003" s="98" t="str">
        <f aca="false">IF(F1003&lt;=$P$2,"June","")</f>
        <v>June</v>
      </c>
      <c r="P1003" s="97" t="n">
        <f aca="false">N1003</f>
        <v>211</v>
      </c>
      <c r="Q1003" s="99" t="n">
        <f aca="false">K1003-P1003</f>
        <v>4</v>
      </c>
      <c r="R1003" s="98" t="n">
        <f aca="false">IFERROR(IF(O1003="May",(K1003/P1003-1))," ")</f>
        <v>0</v>
      </c>
      <c r="S1003" s="100" t="str">
        <f aca="false">IF(N1003&gt;0,IF(O1003="","-",IF(R1003&lt;0%,"DEGROWTH","GROWTH")))</f>
        <v>GROWTH</v>
      </c>
      <c r="T1003" s="69" t="n">
        <v>399.5</v>
      </c>
      <c r="U1003" s="101" t="str">
        <f aca="false">IF(F1003&lt;=$V$2,"May","")</f>
        <v>May</v>
      </c>
      <c r="V1003" s="69" t="n">
        <f aca="false">T1003</f>
        <v>399.5</v>
      </c>
      <c r="W1003" s="102" t="n">
        <f aca="false">K1003-V1003</f>
        <v>-184.5</v>
      </c>
      <c r="X1003" s="103" t="n">
        <f aca="false">IFERROR(IF(U1003="June",(K1003/V1003-1)),0)</f>
        <v>0</v>
      </c>
      <c r="Y1003" s="104" t="str">
        <f aca="false">IF(T1003&gt;0,IF(U1003="","-",IF(X1003&lt;0%,"DEGROWTH","GROWTH")))</f>
        <v>GROWTH</v>
      </c>
      <c r="Z1003" s="75" t="n">
        <v>0</v>
      </c>
      <c r="AA1003" s="70"/>
      <c r="AB1003" s="70" t="s">
        <v>133</v>
      </c>
      <c r="AC1003" s="75" t="s">
        <v>132</v>
      </c>
      <c r="AD1003" s="3"/>
      <c r="AE1003" s="3"/>
      <c r="AF1003" s="75" t="s">
        <v>132</v>
      </c>
      <c r="AG1003" s="121" t="n">
        <f aca="false">IFERROR(INDEX(Last6M_AvgSales_Ref!$B$2:$B$12659,MATCH(D1003,Last6M_AvgSales_Ref!$A$2:$A$12659,0)),"")</f>
        <v>697.283333333333</v>
      </c>
    </row>
    <row r="1004" customFormat="false" ht="14.25" hidden="false" customHeight="true" outlineLevel="0" collapsed="false">
      <c r="A1004" s="75" t="s">
        <v>132</v>
      </c>
      <c r="B1004" s="72" t="s">
        <v>101</v>
      </c>
      <c r="C1004" s="72" t="s">
        <v>2524</v>
      </c>
      <c r="D1004" s="72" t="n">
        <v>1000001951</v>
      </c>
      <c r="E1004" s="73" t="s">
        <v>2525</v>
      </c>
      <c r="F1004" s="74" t="n">
        <v>44181</v>
      </c>
      <c r="G1004" s="67" t="str">
        <f aca="false">IF(I1004&gt;0,"Targeted Dealer","-")</f>
        <v>Targeted Dealer</v>
      </c>
      <c r="H1004" s="67"/>
      <c r="I1004" s="68" t="n">
        <v>400</v>
      </c>
      <c r="J1004" s="68" t="n">
        <f aca="false">I1004/$J$1*($J$1-$E$1)</f>
        <v>400</v>
      </c>
      <c r="K1004" s="69" t="n">
        <v>428</v>
      </c>
      <c r="L1004" s="69" t="n">
        <f aca="false">I1004-K1004</f>
        <v>-28</v>
      </c>
      <c r="M1004" s="69" t="n">
        <f aca="false">IFERROR((K1004/J1004%),"-")</f>
        <v>107</v>
      </c>
      <c r="N1004" s="97" t="n">
        <v>401</v>
      </c>
      <c r="O1004" s="98" t="str">
        <f aca="false">IF(F1004&lt;=$P$2,"June","")</f>
        <v>June</v>
      </c>
      <c r="P1004" s="97" t="n">
        <f aca="false">N1004</f>
        <v>401</v>
      </c>
      <c r="Q1004" s="99" t="n">
        <f aca="false">K1004-P1004</f>
        <v>27</v>
      </c>
      <c r="R1004" s="98" t="n">
        <f aca="false">IFERROR(IF(O1004="May",(K1004/P1004-1))," ")</f>
        <v>0</v>
      </c>
      <c r="S1004" s="100" t="str">
        <f aca="false">IF(N1004&gt;0,IF(O1004="","-",IF(R1004&lt;0%,"DEGROWTH","GROWTH")))</f>
        <v>GROWTH</v>
      </c>
      <c r="T1004" s="69" t="n">
        <v>550</v>
      </c>
      <c r="U1004" s="101" t="str">
        <f aca="false">IF(F1004&lt;=$V$2,"May","")</f>
        <v>May</v>
      </c>
      <c r="V1004" s="69" t="n">
        <f aca="false">T1004</f>
        <v>550</v>
      </c>
      <c r="W1004" s="102" t="n">
        <f aca="false">K1004-V1004</f>
        <v>-122</v>
      </c>
      <c r="X1004" s="103" t="n">
        <f aca="false">IFERROR(IF(U1004="June",(K1004/V1004-1)),0)</f>
        <v>0</v>
      </c>
      <c r="Y1004" s="104" t="str">
        <f aca="false">IF(T1004&gt;0,IF(U1004="","-",IF(X1004&lt;0%,"DEGROWTH","GROWTH")))</f>
        <v>GROWTH</v>
      </c>
      <c r="Z1004" s="75" t="n">
        <v>0</v>
      </c>
      <c r="AA1004" s="70"/>
      <c r="AB1004" s="70" t="s">
        <v>133</v>
      </c>
      <c r="AC1004" s="75" t="s">
        <v>132</v>
      </c>
      <c r="AD1004" s="3"/>
      <c r="AE1004" s="3"/>
      <c r="AF1004" s="75" t="s">
        <v>132</v>
      </c>
      <c r="AG1004" s="121" t="n">
        <f aca="false">IFERROR(INDEX(Last6M_AvgSales_Ref!$B$2:$B$12659,MATCH(D1004,Last6M_AvgSales_Ref!$A$2:$A$12659,0)),"")</f>
        <v>773.666666666667</v>
      </c>
    </row>
    <row r="1005" customFormat="false" ht="14.25" hidden="false" customHeight="true" outlineLevel="0" collapsed="false">
      <c r="A1005" s="75" t="s">
        <v>132</v>
      </c>
      <c r="B1005" s="72" t="s">
        <v>101</v>
      </c>
      <c r="C1005" s="72" t="s">
        <v>356</v>
      </c>
      <c r="D1005" s="72" t="n">
        <v>1000002024</v>
      </c>
      <c r="E1005" s="73" t="s">
        <v>357</v>
      </c>
      <c r="F1005" s="74" t="n">
        <v>44501</v>
      </c>
      <c r="G1005" s="67" t="str">
        <f aca="false">IF(I1005&gt;0,"Targeted Dealer","-")</f>
        <v>Targeted Dealer</v>
      </c>
      <c r="H1005" s="67"/>
      <c r="I1005" s="68" t="n">
        <v>25</v>
      </c>
      <c r="J1005" s="68" t="n">
        <f aca="false">I1005/$J$1*($J$1-$E$1)</f>
        <v>25</v>
      </c>
      <c r="K1005" s="69" t="n">
        <v>10</v>
      </c>
      <c r="L1005" s="69" t="n">
        <f aca="false">I1005-K1005</f>
        <v>15</v>
      </c>
      <c r="M1005" s="69" t="n">
        <f aca="false">IFERROR((K1005/J1005%),"-")</f>
        <v>40</v>
      </c>
      <c r="N1005" s="97" t="n">
        <v>0</v>
      </c>
      <c r="O1005" s="98" t="str">
        <f aca="false">IF(F1005&lt;=$P$2,"June","")</f>
        <v>June</v>
      </c>
      <c r="P1005" s="97" t="n">
        <f aca="false">N1005</f>
        <v>0</v>
      </c>
      <c r="Q1005" s="99" t="n">
        <f aca="false">K1005-P1005</f>
        <v>10</v>
      </c>
      <c r="R1005" s="98" t="n">
        <f aca="false">IFERROR(IF(O1005="May",(K1005/P1005-1))," ")</f>
        <v>0</v>
      </c>
      <c r="S1005" s="105" t="b">
        <f aca="false">IF(N1005&gt;0,IF(O1005="","-",IF(R1005&lt;0%,"DEGROWTH","GROWTH")))</f>
        <v>0</v>
      </c>
      <c r="T1005" s="69" t="n">
        <v>0</v>
      </c>
      <c r="U1005" s="101" t="str">
        <f aca="false">IF(F1005&lt;=$V$2,"May","")</f>
        <v>May</v>
      </c>
      <c r="V1005" s="69" t="n">
        <f aca="false">T1005</f>
        <v>0</v>
      </c>
      <c r="W1005" s="102" t="n">
        <f aca="false">K1005-V1005</f>
        <v>10</v>
      </c>
      <c r="X1005" s="103" t="n">
        <f aca="false">IFERROR(IF(U1005="June",(K1005/V1005-1)),0)</f>
        <v>0</v>
      </c>
      <c r="Y1005" s="106" t="b">
        <f aca="false">IF(T1005&gt;0,IF(U1005="","-",IF(X1005&lt;0%,"DEGROWTH","GROWTH")))</f>
        <v>0</v>
      </c>
      <c r="Z1005" s="75" t="n">
        <v>0</v>
      </c>
      <c r="AA1005" s="70"/>
      <c r="AB1005" s="70" t="s">
        <v>133</v>
      </c>
      <c r="AC1005" s="75" t="s">
        <v>132</v>
      </c>
      <c r="AD1005" s="3"/>
      <c r="AE1005" s="3"/>
      <c r="AF1005" s="75" t="s">
        <v>132</v>
      </c>
      <c r="AG1005" s="121" t="n">
        <f aca="false">IFERROR(INDEX(Last6M_AvgSales_Ref!$B$2:$B$12659,MATCH(D1005,Last6M_AvgSales_Ref!$A$2:$A$12659,0)),"")</f>
        <v>15</v>
      </c>
    </row>
    <row r="1006" customFormat="false" ht="14.25" hidden="false" customHeight="true" outlineLevel="0" collapsed="false">
      <c r="A1006" s="75" t="s">
        <v>132</v>
      </c>
      <c r="B1006" s="72" t="s">
        <v>101</v>
      </c>
      <c r="C1006" s="72" t="s">
        <v>2526</v>
      </c>
      <c r="D1006" s="72" t="n">
        <v>1000002036</v>
      </c>
      <c r="E1006" s="73" t="s">
        <v>2527</v>
      </c>
      <c r="F1006" s="74" t="n">
        <v>44501</v>
      </c>
      <c r="G1006" s="67" t="str">
        <f aca="false">IF(I1006&gt;0,"Targeted Dealer","-")</f>
        <v>Targeted Dealer</v>
      </c>
      <c r="H1006" s="67"/>
      <c r="I1006" s="68" t="n">
        <v>100</v>
      </c>
      <c r="J1006" s="68" t="n">
        <f aca="false">I1006/$J$1*($J$1-$E$1)</f>
        <v>100</v>
      </c>
      <c r="K1006" s="69" t="n">
        <v>180</v>
      </c>
      <c r="L1006" s="69" t="n">
        <f aca="false">I1006-K1006</f>
        <v>-80</v>
      </c>
      <c r="M1006" s="69" t="n">
        <f aca="false">IFERROR((K1006/J1006%),"-")</f>
        <v>180</v>
      </c>
      <c r="N1006" s="97" t="n">
        <v>215</v>
      </c>
      <c r="O1006" s="98" t="str">
        <f aca="false">IF(F1006&lt;=$P$2,"June","")</f>
        <v>June</v>
      </c>
      <c r="P1006" s="97" t="n">
        <f aca="false">N1006</f>
        <v>215</v>
      </c>
      <c r="Q1006" s="99" t="n">
        <f aca="false">K1006-P1006</f>
        <v>-35</v>
      </c>
      <c r="R1006" s="98" t="n">
        <f aca="false">IFERROR(IF(O1006="May",(K1006/P1006-1))," ")</f>
        <v>0</v>
      </c>
      <c r="S1006" s="100" t="str">
        <f aca="false">IF(N1006&gt;0,IF(O1006="","-",IF(R1006&lt;0%,"DEGROWTH","GROWTH")))</f>
        <v>GROWTH</v>
      </c>
      <c r="T1006" s="69" t="n">
        <v>150</v>
      </c>
      <c r="U1006" s="101" t="str">
        <f aca="false">IF(F1006&lt;=$V$2,"May","")</f>
        <v>May</v>
      </c>
      <c r="V1006" s="69" t="n">
        <f aca="false">T1006</f>
        <v>150</v>
      </c>
      <c r="W1006" s="102" t="n">
        <f aca="false">K1006-V1006</f>
        <v>30</v>
      </c>
      <c r="X1006" s="103" t="n">
        <f aca="false">IFERROR(IF(U1006="June",(K1006/V1006-1)),0)</f>
        <v>0</v>
      </c>
      <c r="Y1006" s="104" t="str">
        <f aca="false">IF(T1006&gt;0,IF(U1006="","-",IF(X1006&lt;0%,"DEGROWTH","GROWTH")))</f>
        <v>GROWTH</v>
      </c>
      <c r="Z1006" s="75" t="n">
        <v>0</v>
      </c>
      <c r="AA1006" s="70"/>
      <c r="AB1006" s="70" t="s">
        <v>133</v>
      </c>
      <c r="AC1006" s="75" t="s">
        <v>132</v>
      </c>
      <c r="AD1006" s="3"/>
      <c r="AE1006" s="3"/>
      <c r="AF1006" s="75" t="s">
        <v>132</v>
      </c>
      <c r="AG1006" s="121" t="n">
        <f aca="false">IFERROR(INDEX(Last6M_AvgSales_Ref!$B$2:$B$12659,MATCH(D1006,Last6M_AvgSales_Ref!$A$2:$A$12659,0)),"")</f>
        <v>237.5</v>
      </c>
    </row>
    <row r="1007" customFormat="false" ht="14.25" hidden="false" customHeight="true" outlineLevel="0" collapsed="false">
      <c r="A1007" s="75" t="s">
        <v>132</v>
      </c>
      <c r="B1007" s="72" t="s">
        <v>101</v>
      </c>
      <c r="C1007" s="72" t="s">
        <v>2528</v>
      </c>
      <c r="D1007" s="72" t="n">
        <v>1000002552</v>
      </c>
      <c r="E1007" s="73" t="s">
        <v>2529</v>
      </c>
      <c r="F1007" s="74" t="n">
        <v>44615</v>
      </c>
      <c r="G1007" s="67" t="str">
        <f aca="false">IF(I1007&gt;0,"Targeted Dealer","-")</f>
        <v>Targeted Dealer</v>
      </c>
      <c r="H1007" s="67"/>
      <c r="I1007" s="68" t="n">
        <v>80</v>
      </c>
      <c r="J1007" s="68" t="n">
        <f aca="false">I1007/$J$1*($J$1-$E$1)</f>
        <v>80</v>
      </c>
      <c r="K1007" s="69" t="n">
        <v>82</v>
      </c>
      <c r="L1007" s="69" t="n">
        <f aca="false">I1007-K1007</f>
        <v>-2</v>
      </c>
      <c r="M1007" s="69" t="n">
        <f aca="false">IFERROR((K1007/J1007%),"-")</f>
        <v>102.5</v>
      </c>
      <c r="N1007" s="97" t="n">
        <v>137</v>
      </c>
      <c r="O1007" s="98" t="str">
        <f aca="false">IF(F1007&lt;=$P$2,"June","")</f>
        <v>June</v>
      </c>
      <c r="P1007" s="97" t="n">
        <f aca="false">N1007</f>
        <v>137</v>
      </c>
      <c r="Q1007" s="99" t="n">
        <f aca="false">K1007-P1007</f>
        <v>-55</v>
      </c>
      <c r="R1007" s="98" t="n">
        <f aca="false">IFERROR(IF(O1007="May",(K1007/P1007-1))," ")</f>
        <v>0</v>
      </c>
      <c r="S1007" s="100" t="str">
        <f aca="false">IF(N1007&gt;0,IF(O1007="","-",IF(R1007&lt;0%,"DEGROWTH","GROWTH")))</f>
        <v>GROWTH</v>
      </c>
      <c r="T1007" s="69" t="n">
        <v>164</v>
      </c>
      <c r="U1007" s="101" t="str">
        <f aca="false">IF(F1007&lt;=$V$2,"May","")</f>
        <v>May</v>
      </c>
      <c r="V1007" s="69" t="n">
        <f aca="false">T1007</f>
        <v>164</v>
      </c>
      <c r="W1007" s="102" t="n">
        <f aca="false">K1007-V1007</f>
        <v>-82</v>
      </c>
      <c r="X1007" s="103" t="n">
        <f aca="false">IFERROR(IF(U1007="June",(K1007/V1007-1)),0)</f>
        <v>0</v>
      </c>
      <c r="Y1007" s="104" t="str">
        <f aca="false">IF(T1007&gt;0,IF(U1007="","-",IF(X1007&lt;0%,"DEGROWTH","GROWTH")))</f>
        <v>GROWTH</v>
      </c>
      <c r="Z1007" s="75" t="n">
        <v>0</v>
      </c>
      <c r="AA1007" s="70"/>
      <c r="AB1007" s="70" t="s">
        <v>133</v>
      </c>
      <c r="AC1007" s="75" t="s">
        <v>132</v>
      </c>
      <c r="AD1007" s="3"/>
      <c r="AE1007" s="3"/>
      <c r="AF1007" s="75" t="s">
        <v>132</v>
      </c>
      <c r="AG1007" s="121" t="n">
        <f aca="false">IFERROR(INDEX(Last6M_AvgSales_Ref!$B$2:$B$12659,MATCH(D1007,Last6M_AvgSales_Ref!$A$2:$A$12659,0)),"")</f>
        <v>188.533333333333</v>
      </c>
    </row>
    <row r="1008" customFormat="false" ht="14.25" hidden="false" customHeight="true" outlineLevel="0" collapsed="false">
      <c r="A1008" s="75" t="s">
        <v>132</v>
      </c>
      <c r="B1008" s="72" t="s">
        <v>101</v>
      </c>
      <c r="C1008" s="72" t="s">
        <v>2530</v>
      </c>
      <c r="D1008" s="72" t="n">
        <v>1000002558</v>
      </c>
      <c r="E1008" s="73" t="s">
        <v>2531</v>
      </c>
      <c r="F1008" s="74" t="n">
        <v>44617</v>
      </c>
      <c r="G1008" s="67" t="str">
        <f aca="false">IF(I1008&gt;0,"Targeted Dealer","-")</f>
        <v>Targeted Dealer</v>
      </c>
      <c r="H1008" s="67"/>
      <c r="I1008" s="68" t="n">
        <v>100</v>
      </c>
      <c r="J1008" s="68" t="n">
        <f aca="false">I1008/$J$1*($J$1-$E$1)</f>
        <v>100</v>
      </c>
      <c r="K1008" s="69" t="n">
        <v>169.25</v>
      </c>
      <c r="L1008" s="69" t="n">
        <f aca="false">I1008-K1008</f>
        <v>-69.25</v>
      </c>
      <c r="M1008" s="69" t="n">
        <f aca="false">IFERROR((K1008/J1008%),"-")</f>
        <v>169.25</v>
      </c>
      <c r="N1008" s="97" t="n">
        <v>250.75</v>
      </c>
      <c r="O1008" s="98" t="str">
        <f aca="false">IF(F1008&lt;=$P$2,"June","")</f>
        <v>June</v>
      </c>
      <c r="P1008" s="97" t="n">
        <f aca="false">N1008</f>
        <v>250.75</v>
      </c>
      <c r="Q1008" s="99" t="n">
        <f aca="false">K1008-P1008</f>
        <v>-81.5</v>
      </c>
      <c r="R1008" s="98" t="n">
        <f aca="false">IFERROR(IF(O1008="May",(K1008/P1008-1))," ")</f>
        <v>0</v>
      </c>
      <c r="S1008" s="100" t="str">
        <f aca="false">IF(N1008&gt;0,IF(O1008="","-",IF(R1008&lt;0%,"DEGROWTH","GROWTH")))</f>
        <v>GROWTH</v>
      </c>
      <c r="T1008" s="69" t="n">
        <v>200.25</v>
      </c>
      <c r="U1008" s="101" t="str">
        <f aca="false">IF(F1008&lt;=$V$2,"May","")</f>
        <v>May</v>
      </c>
      <c r="V1008" s="69" t="n">
        <f aca="false">T1008</f>
        <v>200.25</v>
      </c>
      <c r="W1008" s="102" t="n">
        <f aca="false">K1008-V1008</f>
        <v>-31</v>
      </c>
      <c r="X1008" s="103" t="n">
        <f aca="false">IFERROR(IF(U1008="June",(K1008/V1008-1)),0)</f>
        <v>0</v>
      </c>
      <c r="Y1008" s="104" t="str">
        <f aca="false">IF(T1008&gt;0,IF(U1008="","-",IF(X1008&lt;0%,"DEGROWTH","GROWTH")))</f>
        <v>GROWTH</v>
      </c>
      <c r="Z1008" s="75" t="n">
        <v>0</v>
      </c>
      <c r="AA1008" s="70"/>
      <c r="AB1008" s="70" t="s">
        <v>133</v>
      </c>
      <c r="AC1008" s="75" t="s">
        <v>132</v>
      </c>
      <c r="AD1008" s="3"/>
      <c r="AE1008" s="3"/>
      <c r="AF1008" s="75" t="s">
        <v>132</v>
      </c>
      <c r="AG1008" s="121" t="n">
        <f aca="false">IFERROR(INDEX(Last6M_AvgSales_Ref!$B$2:$B$12659,MATCH(D1008,Last6M_AvgSales_Ref!$A$2:$A$12659,0)),"")</f>
        <v>199.083333333333</v>
      </c>
    </row>
    <row r="1009" customFormat="false" ht="14.25" hidden="false" customHeight="true" outlineLevel="0" collapsed="false">
      <c r="A1009" s="75" t="s">
        <v>132</v>
      </c>
      <c r="B1009" s="72" t="s">
        <v>101</v>
      </c>
      <c r="C1009" s="72" t="s">
        <v>2532</v>
      </c>
      <c r="D1009" s="72" t="n">
        <v>1000002632</v>
      </c>
      <c r="E1009" s="73" t="s">
        <v>2533</v>
      </c>
      <c r="F1009" s="74" t="n">
        <v>44621</v>
      </c>
      <c r="G1009" s="67" t="str">
        <f aca="false">IF(I1009&gt;0,"Targeted Dealer","-")</f>
        <v>Targeted Dealer</v>
      </c>
      <c r="H1009" s="67"/>
      <c r="I1009" s="68" t="n">
        <v>50</v>
      </c>
      <c r="J1009" s="68" t="n">
        <f aca="false">I1009/$J$1*($J$1-$E$1)</f>
        <v>50</v>
      </c>
      <c r="K1009" s="69" t="n">
        <v>40</v>
      </c>
      <c r="L1009" s="69" t="n">
        <f aca="false">I1009-K1009</f>
        <v>10</v>
      </c>
      <c r="M1009" s="69" t="n">
        <f aca="false">IFERROR((K1009/J1009%),"-")</f>
        <v>80</v>
      </c>
      <c r="N1009" s="97" t="n">
        <v>10</v>
      </c>
      <c r="O1009" s="98" t="str">
        <f aca="false">IF(F1009&lt;=$P$2,"June","")</f>
        <v>June</v>
      </c>
      <c r="P1009" s="97" t="n">
        <f aca="false">N1009</f>
        <v>10</v>
      </c>
      <c r="Q1009" s="99" t="n">
        <f aca="false">K1009-P1009</f>
        <v>30</v>
      </c>
      <c r="R1009" s="98" t="n">
        <f aca="false">IFERROR(IF(O1009="May",(K1009/P1009-1))," ")</f>
        <v>0</v>
      </c>
      <c r="S1009" s="100" t="str">
        <f aca="false">IF(N1009&gt;0,IF(O1009="","-",IF(R1009&lt;0%,"DEGROWTH","GROWTH")))</f>
        <v>GROWTH</v>
      </c>
      <c r="T1009" s="69" t="n">
        <v>60</v>
      </c>
      <c r="U1009" s="101" t="str">
        <f aca="false">IF(F1009&lt;=$V$2,"May","")</f>
        <v>May</v>
      </c>
      <c r="V1009" s="69" t="n">
        <f aca="false">T1009</f>
        <v>60</v>
      </c>
      <c r="W1009" s="102" t="n">
        <f aca="false">K1009-V1009</f>
        <v>-20</v>
      </c>
      <c r="X1009" s="103" t="n">
        <f aca="false">IFERROR(IF(U1009="June",(K1009/V1009-1)),0)</f>
        <v>0</v>
      </c>
      <c r="Y1009" s="104" t="str">
        <f aca="false">IF(T1009&gt;0,IF(U1009="","-",IF(X1009&lt;0%,"DEGROWTH","GROWTH")))</f>
        <v>GROWTH</v>
      </c>
      <c r="Z1009" s="75" t="n">
        <v>0</v>
      </c>
      <c r="AA1009" s="70"/>
      <c r="AB1009" s="70" t="s">
        <v>133</v>
      </c>
      <c r="AC1009" s="75" t="s">
        <v>132</v>
      </c>
      <c r="AD1009" s="3"/>
      <c r="AE1009" s="3"/>
      <c r="AF1009" s="75" t="s">
        <v>132</v>
      </c>
      <c r="AG1009" s="121" t="n">
        <f aca="false">IFERROR(INDEX(Last6M_AvgSales_Ref!$B$2:$B$12659,MATCH(D1009,Last6M_AvgSales_Ref!$A$2:$A$12659,0)),"")</f>
        <v>58.5</v>
      </c>
    </row>
    <row r="1010" customFormat="false" ht="14.25" hidden="false" customHeight="true" outlineLevel="0" collapsed="false">
      <c r="A1010" s="75" t="s">
        <v>132</v>
      </c>
      <c r="B1010" s="72" t="s">
        <v>101</v>
      </c>
      <c r="C1010" s="72" t="s">
        <v>2534</v>
      </c>
      <c r="D1010" s="72" t="n">
        <v>1000003020</v>
      </c>
      <c r="E1010" s="72" t="s">
        <v>2535</v>
      </c>
      <c r="F1010" s="74" t="n">
        <v>44845</v>
      </c>
      <c r="G1010" s="67" t="str">
        <f aca="false">IF(I1010&gt;0,"Targeted Dealer","-")</f>
        <v>Targeted Dealer</v>
      </c>
      <c r="H1010" s="67"/>
      <c r="I1010" s="68" t="n">
        <v>200</v>
      </c>
      <c r="J1010" s="68" t="n">
        <f aca="false">I1010/$J$1*($J$1-$E$1)</f>
        <v>200</v>
      </c>
      <c r="K1010" s="69" t="n">
        <v>138</v>
      </c>
      <c r="L1010" s="69" t="n">
        <f aca="false">I1010-K1010</f>
        <v>62</v>
      </c>
      <c r="M1010" s="69" t="n">
        <f aca="false">IFERROR((K1010/J1010%),"-")</f>
        <v>69</v>
      </c>
      <c r="N1010" s="97" t="n">
        <v>140</v>
      </c>
      <c r="O1010" s="98" t="str">
        <f aca="false">IF(F1010&lt;=$P$2,"June","")</f>
        <v>June</v>
      </c>
      <c r="P1010" s="97" t="n">
        <f aca="false">N1010</f>
        <v>140</v>
      </c>
      <c r="Q1010" s="99" t="n">
        <f aca="false">K1010-P1010</f>
        <v>-2</v>
      </c>
      <c r="R1010" s="98" t="n">
        <f aca="false">IFERROR(IF(O1010="May",(K1010/P1010-1))," ")</f>
        <v>0</v>
      </c>
      <c r="S1010" s="100" t="str">
        <f aca="false">IF(N1010&gt;0,IF(O1010="","-",IF(R1010&lt;0%,"DEGROWTH","GROWTH")))</f>
        <v>GROWTH</v>
      </c>
      <c r="T1010" s="69" t="n">
        <v>218</v>
      </c>
      <c r="U1010" s="101" t="str">
        <f aca="false">IF(F1010&lt;=$V$2,"May","")</f>
        <v>May</v>
      </c>
      <c r="V1010" s="69" t="n">
        <f aca="false">T1010</f>
        <v>218</v>
      </c>
      <c r="W1010" s="102" t="n">
        <f aca="false">K1010-V1010</f>
        <v>-80</v>
      </c>
      <c r="X1010" s="103" t="n">
        <f aca="false">IFERROR(IF(U1010="June",(K1010/V1010-1)),0)</f>
        <v>0</v>
      </c>
      <c r="Y1010" s="104" t="str">
        <f aca="false">IF(T1010&gt;0,IF(U1010="","-",IF(X1010&lt;0%,"DEGROWTH","GROWTH")))</f>
        <v>GROWTH</v>
      </c>
      <c r="Z1010" s="75" t="n">
        <v>0</v>
      </c>
      <c r="AA1010" s="70"/>
      <c r="AB1010" s="70" t="s">
        <v>133</v>
      </c>
      <c r="AC1010" s="75" t="s">
        <v>132</v>
      </c>
      <c r="AD1010" s="3"/>
      <c r="AE1010" s="3"/>
      <c r="AF1010" s="75" t="s">
        <v>132</v>
      </c>
      <c r="AG1010" s="121" t="n">
        <f aca="false">IFERROR(INDEX(Last6M_AvgSales_Ref!$B$2:$B$12659,MATCH(D1010,Last6M_AvgSales_Ref!$A$2:$A$12659,0)),"")</f>
        <v>287.516666666667</v>
      </c>
    </row>
    <row r="1011" customFormat="false" ht="14.25" hidden="false" customHeight="true" outlineLevel="0" collapsed="false">
      <c r="A1011" s="75" t="s">
        <v>132</v>
      </c>
      <c r="B1011" s="72" t="s">
        <v>101</v>
      </c>
      <c r="C1011" s="72" t="s">
        <v>2536</v>
      </c>
      <c r="D1011" s="72" t="n">
        <v>1000003310</v>
      </c>
      <c r="E1011" s="72" t="s">
        <v>2537</v>
      </c>
      <c r="F1011" s="74" t="n">
        <v>44957</v>
      </c>
      <c r="G1011" s="67" t="str">
        <f aca="false">IF(I1011&gt;0,"Targeted Dealer","-")</f>
        <v>Targeted Dealer</v>
      </c>
      <c r="H1011" s="67"/>
      <c r="I1011" s="68" t="n">
        <v>450</v>
      </c>
      <c r="J1011" s="68" t="n">
        <f aca="false">I1011/$J$1*($J$1-$E$1)</f>
        <v>450</v>
      </c>
      <c r="K1011" s="69" t="n">
        <v>541.5</v>
      </c>
      <c r="L1011" s="69" t="n">
        <f aca="false">I1011-K1011</f>
        <v>-91.5</v>
      </c>
      <c r="M1011" s="69" t="n">
        <f aca="false">IFERROR((K1011/J1011%),"-")</f>
        <v>120.333333333333</v>
      </c>
      <c r="N1011" s="97" t="n">
        <v>525.75</v>
      </c>
      <c r="O1011" s="98" t="str">
        <f aca="false">IF(F1011&lt;=$P$2,"June","")</f>
        <v>June</v>
      </c>
      <c r="P1011" s="97" t="n">
        <f aca="false">N1011</f>
        <v>525.75</v>
      </c>
      <c r="Q1011" s="99" t="n">
        <f aca="false">K1011-P1011</f>
        <v>15.75</v>
      </c>
      <c r="R1011" s="98" t="n">
        <f aca="false">IFERROR(IF(O1011="May",(K1011/P1011-1))," ")</f>
        <v>0</v>
      </c>
      <c r="S1011" s="100" t="str">
        <f aca="false">IF(N1011&gt;0,IF(O1011="","-",IF(R1011&lt;0%,"DEGROWTH","GROWTH")))</f>
        <v>GROWTH</v>
      </c>
      <c r="T1011" s="69" t="n">
        <v>601</v>
      </c>
      <c r="U1011" s="101" t="str">
        <f aca="false">IF(F1011&lt;=$V$2,"May","")</f>
        <v>May</v>
      </c>
      <c r="V1011" s="69" t="n">
        <f aca="false">T1011</f>
        <v>601</v>
      </c>
      <c r="W1011" s="102" t="n">
        <f aca="false">K1011-V1011</f>
        <v>-59.5</v>
      </c>
      <c r="X1011" s="103" t="n">
        <f aca="false">IFERROR(IF(U1011="June",(K1011/V1011-1)),0)</f>
        <v>0</v>
      </c>
      <c r="Y1011" s="104" t="str">
        <f aca="false">IF(T1011&gt;0,IF(U1011="","-",IF(X1011&lt;0%,"DEGROWTH","GROWTH")))</f>
        <v>GROWTH</v>
      </c>
      <c r="Z1011" s="75" t="n">
        <v>0</v>
      </c>
      <c r="AA1011" s="70"/>
      <c r="AB1011" s="70" t="s">
        <v>133</v>
      </c>
      <c r="AC1011" s="75" t="s">
        <v>132</v>
      </c>
      <c r="AD1011" s="3"/>
      <c r="AE1011" s="3"/>
      <c r="AF1011" s="75" t="s">
        <v>132</v>
      </c>
      <c r="AG1011" s="121" t="n">
        <f aca="false">IFERROR(INDEX(Last6M_AvgSales_Ref!$B$2:$B$12659,MATCH(D1011,Last6M_AvgSales_Ref!$A$2:$A$12659,0)),"")</f>
        <v>629.708333333333</v>
      </c>
    </row>
    <row r="1012" customFormat="false" ht="14.25" hidden="false" customHeight="true" outlineLevel="0" collapsed="false">
      <c r="A1012" s="75" t="s">
        <v>132</v>
      </c>
      <c r="B1012" s="72" t="s">
        <v>101</v>
      </c>
      <c r="C1012" s="72" t="s">
        <v>2538</v>
      </c>
      <c r="D1012" s="72" t="n">
        <v>1000003516</v>
      </c>
      <c r="E1012" s="72" t="s">
        <v>2539</v>
      </c>
      <c r="F1012" s="74" t="n">
        <v>45057</v>
      </c>
      <c r="G1012" s="67" t="str">
        <f aca="false">IF(I1012&gt;0,"Targeted Dealer","-")</f>
        <v>Targeted Dealer</v>
      </c>
      <c r="H1012" s="67"/>
      <c r="I1012" s="68" t="n">
        <v>150</v>
      </c>
      <c r="J1012" s="68" t="n">
        <f aca="false">I1012/$J$1*($J$1-$E$1)</f>
        <v>150</v>
      </c>
      <c r="K1012" s="69" t="n">
        <v>110</v>
      </c>
      <c r="L1012" s="69" t="n">
        <f aca="false">I1012-K1012</f>
        <v>40</v>
      </c>
      <c r="M1012" s="69" t="n">
        <f aca="false">IFERROR((K1012/J1012%),"-")</f>
        <v>73.3333333333333</v>
      </c>
      <c r="N1012" s="97" t="n">
        <v>150</v>
      </c>
      <c r="O1012" s="98" t="str">
        <f aca="false">IF(F1012&lt;=$P$2,"June","")</f>
        <v>June</v>
      </c>
      <c r="P1012" s="97" t="n">
        <f aca="false">N1012</f>
        <v>150</v>
      </c>
      <c r="Q1012" s="99" t="n">
        <f aca="false">K1012-P1012</f>
        <v>-40</v>
      </c>
      <c r="R1012" s="98" t="n">
        <f aca="false">IFERROR(IF(O1012="May",(K1012/P1012-1))," ")</f>
        <v>0</v>
      </c>
      <c r="S1012" s="100" t="str">
        <f aca="false">IF(N1012&gt;0,IF(O1012="","-",IF(R1012&lt;0%,"DEGROWTH","GROWTH")))</f>
        <v>GROWTH</v>
      </c>
      <c r="T1012" s="69" t="n">
        <v>110</v>
      </c>
      <c r="U1012" s="101" t="str">
        <f aca="false">IF(F1012&lt;=$V$2,"May","")</f>
        <v>May</v>
      </c>
      <c r="V1012" s="69" t="n">
        <f aca="false">T1012</f>
        <v>110</v>
      </c>
      <c r="W1012" s="102" t="n">
        <f aca="false">K1012-V1012</f>
        <v>0</v>
      </c>
      <c r="X1012" s="103" t="n">
        <f aca="false">IFERROR(IF(U1012="June",(K1012/V1012-1)),0)</f>
        <v>0</v>
      </c>
      <c r="Y1012" s="104" t="str">
        <f aca="false">IF(T1012&gt;0,IF(U1012="","-",IF(X1012&lt;0%,"DEGROWTH","GROWTH")))</f>
        <v>GROWTH</v>
      </c>
      <c r="Z1012" s="75" t="n">
        <v>0</v>
      </c>
      <c r="AA1012" s="70"/>
      <c r="AB1012" s="70" t="s">
        <v>133</v>
      </c>
      <c r="AC1012" s="75" t="s">
        <v>132</v>
      </c>
      <c r="AD1012" s="3"/>
      <c r="AE1012" s="3"/>
      <c r="AF1012" s="75" t="s">
        <v>132</v>
      </c>
      <c r="AG1012" s="121" t="n">
        <f aca="false">IFERROR(INDEX(Last6M_AvgSales_Ref!$B$2:$B$12659,MATCH(D1012,Last6M_AvgSales_Ref!$A$2:$A$12659,0)),"")</f>
        <v>115.25</v>
      </c>
    </row>
    <row r="1013" customFormat="false" ht="14.25" hidden="false" customHeight="true" outlineLevel="0" collapsed="false">
      <c r="A1013" s="75" t="s">
        <v>132</v>
      </c>
      <c r="B1013" s="72" t="s">
        <v>101</v>
      </c>
      <c r="C1013" s="72" t="s">
        <v>2540</v>
      </c>
      <c r="D1013" s="72" t="n">
        <v>1000003517</v>
      </c>
      <c r="E1013" s="72" t="s">
        <v>2541</v>
      </c>
      <c r="F1013" s="74" t="n">
        <v>45058</v>
      </c>
      <c r="G1013" s="67" t="str">
        <f aca="false">IF(I1013&gt;0,"Targeted Dealer","-")</f>
        <v>Targeted Dealer</v>
      </c>
      <c r="H1013" s="67"/>
      <c r="I1013" s="68" t="n">
        <v>550</v>
      </c>
      <c r="J1013" s="68" t="n">
        <f aca="false">I1013/$J$1*($J$1-$E$1)</f>
        <v>550</v>
      </c>
      <c r="K1013" s="69" t="n">
        <v>526</v>
      </c>
      <c r="L1013" s="69" t="n">
        <f aca="false">I1013-K1013</f>
        <v>24</v>
      </c>
      <c r="M1013" s="69" t="n">
        <f aca="false">IFERROR((K1013/J1013%),"-")</f>
        <v>95.6363636363636</v>
      </c>
      <c r="N1013" s="97" t="n">
        <v>554</v>
      </c>
      <c r="O1013" s="98" t="str">
        <f aca="false">IF(F1013&lt;=$P$2,"June","")</f>
        <v>June</v>
      </c>
      <c r="P1013" s="97" t="n">
        <f aca="false">N1013</f>
        <v>554</v>
      </c>
      <c r="Q1013" s="99" t="n">
        <f aca="false">K1013-P1013</f>
        <v>-28</v>
      </c>
      <c r="R1013" s="98" t="n">
        <f aca="false">IFERROR(IF(O1013="May",(K1013/P1013-1))," ")</f>
        <v>0</v>
      </c>
      <c r="S1013" s="100" t="str">
        <f aca="false">IF(N1013&gt;0,IF(O1013="","-",IF(R1013&lt;0%,"DEGROWTH","GROWTH")))</f>
        <v>GROWTH</v>
      </c>
      <c r="T1013" s="69" t="n">
        <v>315</v>
      </c>
      <c r="U1013" s="101" t="str">
        <f aca="false">IF(F1013&lt;=$V$2,"May","")</f>
        <v>May</v>
      </c>
      <c r="V1013" s="69" t="n">
        <f aca="false">T1013</f>
        <v>315</v>
      </c>
      <c r="W1013" s="102" t="n">
        <f aca="false">K1013-V1013</f>
        <v>211</v>
      </c>
      <c r="X1013" s="103" t="n">
        <f aca="false">IFERROR(IF(U1013="June",(K1013/V1013-1)),0)</f>
        <v>0</v>
      </c>
      <c r="Y1013" s="104" t="str">
        <f aca="false">IF(T1013&gt;0,IF(U1013="","-",IF(X1013&lt;0%,"DEGROWTH","GROWTH")))</f>
        <v>GROWTH</v>
      </c>
      <c r="Z1013" s="75" t="n">
        <v>0</v>
      </c>
      <c r="AA1013" s="70"/>
      <c r="AB1013" s="70" t="s">
        <v>133</v>
      </c>
      <c r="AC1013" s="75" t="s">
        <v>132</v>
      </c>
      <c r="AD1013" s="3"/>
      <c r="AE1013" s="3"/>
      <c r="AF1013" s="75" t="s">
        <v>132</v>
      </c>
      <c r="AG1013" s="121" t="n">
        <f aca="false">IFERROR(INDEX(Last6M_AvgSales_Ref!$B$2:$B$12659,MATCH(D1013,Last6M_AvgSales_Ref!$A$2:$A$12659,0)),"")</f>
        <v>615.666666666667</v>
      </c>
    </row>
    <row r="1014" customFormat="false" ht="14.25" hidden="false" customHeight="true" outlineLevel="0" collapsed="false">
      <c r="A1014" s="75" t="s">
        <v>132</v>
      </c>
      <c r="B1014" s="72" t="s">
        <v>101</v>
      </c>
      <c r="C1014" s="72" t="s">
        <v>2542</v>
      </c>
      <c r="D1014" s="72" t="n">
        <v>1000003614</v>
      </c>
      <c r="E1014" s="72" t="s">
        <v>2543</v>
      </c>
      <c r="F1014" s="74" t="n">
        <v>45106</v>
      </c>
      <c r="G1014" s="67" t="str">
        <f aca="false">IF(I1014&gt;0,"Targeted Dealer","-")</f>
        <v>Targeted Dealer</v>
      </c>
      <c r="H1014" s="67"/>
      <c r="I1014" s="68" t="n">
        <v>450</v>
      </c>
      <c r="J1014" s="68" t="n">
        <f aca="false">I1014/$J$1*($J$1-$E$1)</f>
        <v>450</v>
      </c>
      <c r="K1014" s="69" t="n">
        <v>680.5</v>
      </c>
      <c r="L1014" s="69" t="n">
        <f aca="false">I1014-K1014</f>
        <v>-230.5</v>
      </c>
      <c r="M1014" s="69" t="n">
        <f aca="false">IFERROR((K1014/J1014%),"-")</f>
        <v>151.222222222222</v>
      </c>
      <c r="N1014" s="97" t="n">
        <v>460</v>
      </c>
      <c r="O1014" s="98" t="str">
        <f aca="false">IF(F1014&lt;=$P$2,"June","")</f>
        <v>June</v>
      </c>
      <c r="P1014" s="97" t="n">
        <f aca="false">N1014</f>
        <v>460</v>
      </c>
      <c r="Q1014" s="99" t="n">
        <f aca="false">K1014-P1014</f>
        <v>220.5</v>
      </c>
      <c r="R1014" s="98" t="n">
        <f aca="false">IFERROR(IF(O1014="May",(K1014/P1014-1))," ")</f>
        <v>0</v>
      </c>
      <c r="S1014" s="100" t="str">
        <f aca="false">IF(N1014&gt;0,IF(O1014="","-",IF(R1014&lt;0%,"DEGROWTH","GROWTH")))</f>
        <v>GROWTH</v>
      </c>
      <c r="T1014" s="69" t="n">
        <v>105</v>
      </c>
      <c r="U1014" s="101" t="str">
        <f aca="false">IF(F1014&lt;=$V$2,"May","")</f>
        <v>May</v>
      </c>
      <c r="V1014" s="69" t="n">
        <f aca="false">T1014</f>
        <v>105</v>
      </c>
      <c r="W1014" s="102" t="n">
        <f aca="false">K1014-V1014</f>
        <v>575.5</v>
      </c>
      <c r="X1014" s="103" t="n">
        <f aca="false">IFERROR(IF(U1014="June",(K1014/V1014-1)),0)</f>
        <v>0</v>
      </c>
      <c r="Y1014" s="104" t="str">
        <f aca="false">IF(T1014&gt;0,IF(U1014="","-",IF(X1014&lt;0%,"DEGROWTH","GROWTH")))</f>
        <v>GROWTH</v>
      </c>
      <c r="Z1014" s="75" t="n">
        <v>0</v>
      </c>
      <c r="AA1014" s="70"/>
      <c r="AB1014" s="70" t="s">
        <v>133</v>
      </c>
      <c r="AC1014" s="75" t="s">
        <v>132</v>
      </c>
      <c r="AD1014" s="3"/>
      <c r="AE1014" s="3"/>
      <c r="AF1014" s="75" t="s">
        <v>132</v>
      </c>
      <c r="AG1014" s="121" t="n">
        <f aca="false">IFERROR(INDEX(Last6M_AvgSales_Ref!$B$2:$B$12659,MATCH(D1014,Last6M_AvgSales_Ref!$A$2:$A$12659,0)),"")</f>
        <v>433.416666666667</v>
      </c>
    </row>
    <row r="1015" customFormat="false" ht="14.25" hidden="false" customHeight="true" outlineLevel="0" collapsed="false">
      <c r="A1015" s="75" t="s">
        <v>132</v>
      </c>
      <c r="B1015" s="72" t="s">
        <v>101</v>
      </c>
      <c r="C1015" s="72" t="s">
        <v>2544</v>
      </c>
      <c r="D1015" s="72" t="n">
        <v>1000003721</v>
      </c>
      <c r="E1015" s="72" t="s">
        <v>2545</v>
      </c>
      <c r="F1015" s="74" t="n">
        <v>45185</v>
      </c>
      <c r="G1015" s="67" t="str">
        <f aca="false">IF(I1015&gt;0,"Targeted Dealer","-")</f>
        <v>Targeted Dealer</v>
      </c>
      <c r="H1015" s="67"/>
      <c r="I1015" s="68" t="n">
        <v>170</v>
      </c>
      <c r="J1015" s="68" t="n">
        <f aca="false">I1015/$J$1*($J$1-$E$1)</f>
        <v>170</v>
      </c>
      <c r="K1015" s="69" t="n">
        <v>210</v>
      </c>
      <c r="L1015" s="69" t="n">
        <f aca="false">I1015-K1015</f>
        <v>-40</v>
      </c>
      <c r="M1015" s="69" t="n">
        <f aca="false">IFERROR((K1015/J1015%),"-")</f>
        <v>123.529411764706</v>
      </c>
      <c r="N1015" s="97" t="n">
        <v>225</v>
      </c>
      <c r="O1015" s="98" t="str">
        <f aca="false">IF(F1015&lt;=$P$2,"June","")</f>
        <v>June</v>
      </c>
      <c r="P1015" s="97" t="n">
        <f aca="false">N1015</f>
        <v>225</v>
      </c>
      <c r="Q1015" s="99" t="n">
        <f aca="false">K1015-P1015</f>
        <v>-15</v>
      </c>
      <c r="R1015" s="98" t="n">
        <f aca="false">IFERROR(IF(O1015="May",(K1015/P1015-1))," ")</f>
        <v>0</v>
      </c>
      <c r="S1015" s="100" t="str">
        <f aca="false">IF(N1015&gt;0,IF(O1015="","-",IF(R1015&lt;0%,"DEGROWTH","GROWTH")))</f>
        <v>GROWTH</v>
      </c>
      <c r="T1015" s="69" t="n">
        <v>120</v>
      </c>
      <c r="U1015" s="101" t="str">
        <f aca="false">IF(F1015&lt;=$V$2,"May","")</f>
        <v>May</v>
      </c>
      <c r="V1015" s="69" t="n">
        <f aca="false">T1015</f>
        <v>120</v>
      </c>
      <c r="W1015" s="102" t="n">
        <f aca="false">K1015-V1015</f>
        <v>90</v>
      </c>
      <c r="X1015" s="103" t="n">
        <f aca="false">IFERROR(IF(U1015="June",(K1015/V1015-1)),0)</f>
        <v>0</v>
      </c>
      <c r="Y1015" s="104" t="str">
        <f aca="false">IF(T1015&gt;0,IF(U1015="","-",IF(X1015&lt;0%,"DEGROWTH","GROWTH")))</f>
        <v>GROWTH</v>
      </c>
      <c r="Z1015" s="75" t="n">
        <v>0</v>
      </c>
      <c r="AA1015" s="70"/>
      <c r="AB1015" s="70" t="s">
        <v>133</v>
      </c>
      <c r="AC1015" s="75" t="s">
        <v>132</v>
      </c>
      <c r="AD1015" s="3"/>
      <c r="AE1015" s="3"/>
      <c r="AF1015" s="75" t="s">
        <v>132</v>
      </c>
      <c r="AG1015" s="121" t="n">
        <f aca="false">IFERROR(INDEX(Last6M_AvgSales_Ref!$B$2:$B$12659,MATCH(D1015,Last6M_AvgSales_Ref!$A$2:$A$12659,0)),"")</f>
        <v>233.666666666667</v>
      </c>
    </row>
    <row r="1016" customFormat="false" ht="14.25" hidden="false" customHeight="true" outlineLevel="0" collapsed="false">
      <c r="A1016" s="75" t="s">
        <v>132</v>
      </c>
      <c r="B1016" s="72" t="s">
        <v>101</v>
      </c>
      <c r="C1016" s="72" t="s">
        <v>2546</v>
      </c>
      <c r="D1016" s="72" t="n">
        <v>1000003756</v>
      </c>
      <c r="E1016" s="72" t="s">
        <v>2547</v>
      </c>
      <c r="F1016" s="74" t="n">
        <v>45247</v>
      </c>
      <c r="G1016" s="67" t="str">
        <f aca="false">IF(I1016&gt;0,"Targeted Dealer","-")</f>
        <v>Targeted Dealer</v>
      </c>
      <c r="H1016" s="67"/>
      <c r="I1016" s="68" t="n">
        <v>75</v>
      </c>
      <c r="J1016" s="68" t="n">
        <f aca="false">I1016/$J$1*($J$1-$E$1)</f>
        <v>75</v>
      </c>
      <c r="K1016" s="69" t="n">
        <v>130</v>
      </c>
      <c r="L1016" s="69" t="n">
        <f aca="false">I1016-K1016</f>
        <v>-55</v>
      </c>
      <c r="M1016" s="69" t="n">
        <f aca="false">IFERROR((K1016/J1016%),"-")</f>
        <v>173.333333333333</v>
      </c>
      <c r="N1016" s="97" t="n">
        <v>14.5</v>
      </c>
      <c r="O1016" s="98" t="str">
        <f aca="false">IF(F1016&lt;=$P$2,"June","")</f>
        <v>June</v>
      </c>
      <c r="P1016" s="97" t="n">
        <f aca="false">N1016</f>
        <v>14.5</v>
      </c>
      <c r="Q1016" s="99" t="n">
        <f aca="false">K1016-P1016</f>
        <v>115.5</v>
      </c>
      <c r="R1016" s="98" t="n">
        <f aca="false">IFERROR(IF(O1016="May",(K1016/P1016-1))," ")</f>
        <v>0</v>
      </c>
      <c r="S1016" s="100" t="str">
        <f aca="false">IF(N1016&gt;0,IF(O1016="","-",IF(R1016&lt;0%,"DEGROWTH","GROWTH")))</f>
        <v>GROWTH</v>
      </c>
      <c r="T1016" s="69" t="n">
        <v>126</v>
      </c>
      <c r="U1016" s="101" t="str">
        <f aca="false">IF(F1016&lt;=$V$2,"May","")</f>
        <v>May</v>
      </c>
      <c r="V1016" s="69" t="n">
        <f aca="false">T1016</f>
        <v>126</v>
      </c>
      <c r="W1016" s="102" t="n">
        <f aca="false">K1016-V1016</f>
        <v>4</v>
      </c>
      <c r="X1016" s="103" t="n">
        <f aca="false">IFERROR(IF(U1016="June",(K1016/V1016-1)),0)</f>
        <v>0</v>
      </c>
      <c r="Y1016" s="104" t="str">
        <f aca="false">IF(T1016&gt;0,IF(U1016="","-",IF(X1016&lt;0%,"DEGROWTH","GROWTH")))</f>
        <v>GROWTH</v>
      </c>
      <c r="Z1016" s="75" t="n">
        <v>0</v>
      </c>
      <c r="AA1016" s="70"/>
      <c r="AB1016" s="70" t="s">
        <v>133</v>
      </c>
      <c r="AC1016" s="75" t="s">
        <v>132</v>
      </c>
      <c r="AD1016" s="3"/>
      <c r="AE1016" s="3"/>
      <c r="AF1016" s="75" t="s">
        <v>132</v>
      </c>
      <c r="AG1016" s="121" t="n">
        <f aca="false">IFERROR(INDEX(Last6M_AvgSales_Ref!$B$2:$B$12659,MATCH(D1016,Last6M_AvgSales_Ref!$A$2:$A$12659,0)),"")</f>
        <v>123.083333333333</v>
      </c>
    </row>
    <row r="1017" customFormat="false" ht="14.25" hidden="false" customHeight="true" outlineLevel="0" collapsed="false">
      <c r="A1017" s="75" t="s">
        <v>132</v>
      </c>
      <c r="B1017" s="79" t="s">
        <v>101</v>
      </c>
      <c r="C1017" s="79" t="s">
        <v>2548</v>
      </c>
      <c r="D1017" s="79" t="n">
        <v>1000003886</v>
      </c>
      <c r="E1017" s="79" t="s">
        <v>2549</v>
      </c>
      <c r="F1017" s="74" t="n">
        <v>45364</v>
      </c>
      <c r="G1017" s="67" t="str">
        <f aca="false">IF(I1017&gt;0,"Targeted Dealer","-")</f>
        <v>Targeted Dealer</v>
      </c>
      <c r="H1017" s="67"/>
      <c r="I1017" s="68" t="n">
        <v>40</v>
      </c>
      <c r="J1017" s="68" t="n">
        <f aca="false">I1017/$J$1*($J$1-$E$1)</f>
        <v>40</v>
      </c>
      <c r="K1017" s="69" t="n">
        <v>10</v>
      </c>
      <c r="L1017" s="69" t="n">
        <f aca="false">I1017-K1017</f>
        <v>30</v>
      </c>
      <c r="M1017" s="69" t="n">
        <f aca="false">IFERROR((K1017/J1017%),"-")</f>
        <v>25</v>
      </c>
      <c r="N1017" s="97" t="n">
        <v>0</v>
      </c>
      <c r="O1017" s="98" t="str">
        <f aca="false">IF(F1017&lt;=$P$2,"June","")</f>
        <v>June</v>
      </c>
      <c r="P1017" s="97" t="n">
        <f aca="false">N1017</f>
        <v>0</v>
      </c>
      <c r="Q1017" s="99" t="n">
        <f aca="false">K1017-P1017</f>
        <v>10</v>
      </c>
      <c r="R1017" s="98" t="n">
        <f aca="false">IFERROR(IF(O1017="May",(K1017/P1017-1))," ")</f>
        <v>0</v>
      </c>
      <c r="S1017" s="105" t="b">
        <f aca="false">IF(N1017&gt;0,IF(O1017="","-",IF(R1017&lt;0%,"DEGROWTH","GROWTH")))</f>
        <v>0</v>
      </c>
      <c r="T1017" s="69" t="n">
        <v>35</v>
      </c>
      <c r="U1017" s="101" t="str">
        <f aca="false">IF(F1017&lt;=$V$2,"May","")</f>
        <v>May</v>
      </c>
      <c r="V1017" s="69" t="n">
        <f aca="false">T1017</f>
        <v>35</v>
      </c>
      <c r="W1017" s="102" t="n">
        <f aca="false">K1017-V1017</f>
        <v>-25</v>
      </c>
      <c r="X1017" s="103" t="n">
        <f aca="false">IFERROR(IF(U1017="June",(K1017/V1017-1)),0)</f>
        <v>0</v>
      </c>
      <c r="Y1017" s="104" t="str">
        <f aca="false">IF(T1017&gt;0,IF(U1017="","-",IF(X1017&lt;0%,"DEGROWTH","GROWTH")))</f>
        <v>GROWTH</v>
      </c>
      <c r="Z1017" s="75" t="n">
        <v>0</v>
      </c>
      <c r="AA1017" s="70"/>
      <c r="AB1017" s="70" t="s">
        <v>133</v>
      </c>
      <c r="AC1017" s="75" t="s">
        <v>132</v>
      </c>
      <c r="AD1017" s="3"/>
      <c r="AE1017" s="3"/>
      <c r="AF1017" s="75" t="s">
        <v>132</v>
      </c>
      <c r="AG1017" s="121" t="n">
        <f aca="false">IFERROR(INDEX(Last6M_AvgSales_Ref!$B$2:$B$12659,MATCH(D1017,Last6M_AvgSales_Ref!$A$2:$A$12659,0)),"")</f>
        <v>11.6666666666667</v>
      </c>
    </row>
    <row r="1018" customFormat="false" ht="14.25" hidden="false" customHeight="true" outlineLevel="0" collapsed="false">
      <c r="A1018" s="75" t="s">
        <v>132</v>
      </c>
      <c r="B1018" s="79" t="s">
        <v>101</v>
      </c>
      <c r="C1018" s="79" t="s">
        <v>2550</v>
      </c>
      <c r="D1018" s="79" t="n">
        <v>1000003955</v>
      </c>
      <c r="E1018" s="79" t="s">
        <v>2551</v>
      </c>
      <c r="F1018" s="74" t="n">
        <v>45427</v>
      </c>
      <c r="G1018" s="67" t="str">
        <f aca="false">IF(I1018&gt;0,"Targeted Dealer","-")</f>
        <v>Targeted Dealer</v>
      </c>
      <c r="H1018" s="67"/>
      <c r="I1018" s="68" t="n">
        <v>70</v>
      </c>
      <c r="J1018" s="68" t="n">
        <f aca="false">I1018/$J$1*($J$1-$E$1)</f>
        <v>70</v>
      </c>
      <c r="K1018" s="69" t="n">
        <v>95</v>
      </c>
      <c r="L1018" s="69" t="n">
        <f aca="false">I1018-K1018</f>
        <v>-25</v>
      </c>
      <c r="M1018" s="69" t="n">
        <f aca="false">IFERROR((K1018/J1018%),"-")</f>
        <v>135.714285714286</v>
      </c>
      <c r="N1018" s="97" t="n">
        <v>70</v>
      </c>
      <c r="O1018" s="98" t="str">
        <f aca="false">IF(F1018&lt;=$P$2,"June","")</f>
        <v>June</v>
      </c>
      <c r="P1018" s="97" t="n">
        <f aca="false">N1018</f>
        <v>70</v>
      </c>
      <c r="Q1018" s="99" t="n">
        <f aca="false">K1018-P1018</f>
        <v>25</v>
      </c>
      <c r="R1018" s="98" t="n">
        <f aca="false">IFERROR(IF(O1018="May",(K1018/P1018-1))," ")</f>
        <v>0</v>
      </c>
      <c r="S1018" s="100" t="str">
        <f aca="false">IF(N1018&gt;0,IF(O1018="","-",IF(R1018&lt;0%,"DEGROWTH","GROWTH")))</f>
        <v>GROWTH</v>
      </c>
      <c r="T1018" s="69" t="n">
        <v>60</v>
      </c>
      <c r="U1018" s="101" t="str">
        <f aca="false">IF(F1018&lt;=$V$2,"May","")</f>
        <v>May</v>
      </c>
      <c r="V1018" s="69" t="n">
        <f aca="false">T1018</f>
        <v>60</v>
      </c>
      <c r="W1018" s="102" t="n">
        <f aca="false">K1018-V1018</f>
        <v>35</v>
      </c>
      <c r="X1018" s="103" t="n">
        <f aca="false">IFERROR(IF(U1018="June",(K1018/V1018-1)),0)</f>
        <v>0</v>
      </c>
      <c r="Y1018" s="104" t="str">
        <f aca="false">IF(T1018&gt;0,IF(U1018="","-",IF(X1018&lt;0%,"DEGROWTH","GROWTH")))</f>
        <v>GROWTH</v>
      </c>
      <c r="Z1018" s="75" t="n">
        <v>0</v>
      </c>
      <c r="AA1018" s="70"/>
      <c r="AB1018" s="70" t="s">
        <v>133</v>
      </c>
      <c r="AC1018" s="75" t="s">
        <v>132</v>
      </c>
      <c r="AD1018" s="3"/>
      <c r="AE1018" s="3"/>
      <c r="AF1018" s="75" t="s">
        <v>132</v>
      </c>
      <c r="AG1018" s="121" t="n">
        <f aca="false">IFERROR(INDEX(Last6M_AvgSales_Ref!$B$2:$B$12659,MATCH(D1018,Last6M_AvgSales_Ref!$A$2:$A$12659,0)),"")</f>
        <v>98.4666666666667</v>
      </c>
    </row>
    <row r="1019" customFormat="false" ht="14.25" hidden="false" customHeight="true" outlineLevel="0" collapsed="false">
      <c r="A1019" s="75" t="s">
        <v>132</v>
      </c>
      <c r="B1019" s="79" t="s">
        <v>101</v>
      </c>
      <c r="C1019" s="79" t="s">
        <v>2552</v>
      </c>
      <c r="D1019" s="79" t="n">
        <v>1000003957</v>
      </c>
      <c r="E1019" s="79" t="s">
        <v>2553</v>
      </c>
      <c r="F1019" s="74" t="n">
        <v>45428</v>
      </c>
      <c r="G1019" s="67" t="str">
        <f aca="false">IF(I1019&gt;0,"Targeted Dealer","-")</f>
        <v>Targeted Dealer</v>
      </c>
      <c r="H1019" s="67"/>
      <c r="I1019" s="68" t="n">
        <v>100</v>
      </c>
      <c r="J1019" s="68" t="n">
        <f aca="false">I1019/$J$1*($J$1-$E$1)</f>
        <v>100</v>
      </c>
      <c r="K1019" s="69" t="n">
        <v>150.9</v>
      </c>
      <c r="L1019" s="69" t="n">
        <f aca="false">I1019-K1019</f>
        <v>-50.9</v>
      </c>
      <c r="M1019" s="69" t="n">
        <f aca="false">IFERROR((K1019/J1019%),"-")</f>
        <v>150.9</v>
      </c>
      <c r="N1019" s="97" t="n">
        <v>132.45</v>
      </c>
      <c r="O1019" s="98" t="str">
        <f aca="false">IF(F1019&lt;=$P$2,"June","")</f>
        <v>June</v>
      </c>
      <c r="P1019" s="97" t="n">
        <f aca="false">N1019</f>
        <v>132.45</v>
      </c>
      <c r="Q1019" s="99" t="n">
        <f aca="false">K1019-P1019</f>
        <v>18.45</v>
      </c>
      <c r="R1019" s="98" t="n">
        <f aca="false">IFERROR(IF(O1019="May",(K1019/P1019-1))," ")</f>
        <v>0</v>
      </c>
      <c r="S1019" s="100" t="str">
        <f aca="false">IF(N1019&gt;0,IF(O1019="","-",IF(R1019&lt;0%,"DEGROWTH","GROWTH")))</f>
        <v>GROWTH</v>
      </c>
      <c r="T1019" s="69" t="n">
        <v>86</v>
      </c>
      <c r="U1019" s="101" t="str">
        <f aca="false">IF(F1019&lt;=$V$2,"May","")</f>
        <v>May</v>
      </c>
      <c r="V1019" s="69" t="n">
        <f aca="false">T1019</f>
        <v>86</v>
      </c>
      <c r="W1019" s="102" t="n">
        <f aca="false">K1019-V1019</f>
        <v>64.9</v>
      </c>
      <c r="X1019" s="103" t="n">
        <f aca="false">IFERROR(IF(U1019="June",(K1019/V1019-1)),0)</f>
        <v>0</v>
      </c>
      <c r="Y1019" s="104" t="str">
        <f aca="false">IF(T1019&gt;0,IF(U1019="","-",IF(X1019&lt;0%,"DEGROWTH","GROWTH")))</f>
        <v>GROWTH</v>
      </c>
      <c r="Z1019" s="75" t="n">
        <v>0</v>
      </c>
      <c r="AA1019" s="70"/>
      <c r="AB1019" s="70" t="s">
        <v>133</v>
      </c>
      <c r="AC1019" s="75" t="s">
        <v>132</v>
      </c>
      <c r="AD1019" s="3"/>
      <c r="AE1019" s="3"/>
      <c r="AF1019" s="75" t="s">
        <v>132</v>
      </c>
      <c r="AG1019" s="121" t="n">
        <f aca="false">IFERROR(INDEX(Last6M_AvgSales_Ref!$B$2:$B$12659,MATCH(D1019,Last6M_AvgSales_Ref!$A$2:$A$12659,0)),"")</f>
        <v>134.308333333333</v>
      </c>
    </row>
    <row r="1020" customFormat="false" ht="14.25" hidden="false" customHeight="true" outlineLevel="0" collapsed="false">
      <c r="A1020" s="75" t="s">
        <v>132</v>
      </c>
      <c r="B1020" s="79" t="s">
        <v>101</v>
      </c>
      <c r="C1020" s="79" t="s">
        <v>358</v>
      </c>
      <c r="D1020" s="79" t="n">
        <v>1000004009</v>
      </c>
      <c r="E1020" s="79" t="s">
        <v>359</v>
      </c>
      <c r="F1020" s="74" t="n">
        <v>45457</v>
      </c>
      <c r="G1020" s="67" t="str">
        <f aca="false">IF(I1020&gt;0,"Targeted Dealer","-")</f>
        <v>-</v>
      </c>
      <c r="H1020" s="67"/>
      <c r="I1020" s="68" t="n">
        <v>0</v>
      </c>
      <c r="J1020" s="68" t="n">
        <f aca="false">I1020/$J$1*($J$1-$E$1)</f>
        <v>0</v>
      </c>
      <c r="K1020" s="69" t="n">
        <v>0</v>
      </c>
      <c r="L1020" s="69" t="n">
        <f aca="false">I1020-K1020</f>
        <v>0</v>
      </c>
      <c r="M1020" s="69" t="str">
        <f aca="false">IFERROR((K1020/J1020%),"-")</f>
        <v>-</v>
      </c>
      <c r="N1020" s="97" t="n">
        <v>10</v>
      </c>
      <c r="O1020" s="98" t="str">
        <f aca="false">IF(F1020&lt;=$P$2,"June","")</f>
        <v>June</v>
      </c>
      <c r="P1020" s="97" t="n">
        <f aca="false">N1020</f>
        <v>10</v>
      </c>
      <c r="Q1020" s="99" t="n">
        <f aca="false">K1020-P1020</f>
        <v>-10</v>
      </c>
      <c r="R1020" s="98" t="n">
        <f aca="false">IFERROR(IF(O1020="May",(K1020/P1020-1))," ")</f>
        <v>0</v>
      </c>
      <c r="S1020" s="100" t="str">
        <f aca="false">IF(N1020&gt;0,IF(O1020="","-",IF(R1020&lt;0%,"DEGROWTH","GROWTH")))</f>
        <v>GROWTH</v>
      </c>
      <c r="T1020" s="69" t="n">
        <v>10</v>
      </c>
      <c r="U1020" s="101" t="str">
        <f aca="false">IF(F1020&lt;=$V$2,"May","")</f>
        <v>May</v>
      </c>
      <c r="V1020" s="69" t="n">
        <f aca="false">T1020</f>
        <v>10</v>
      </c>
      <c r="W1020" s="102" t="n">
        <f aca="false">K1020-V1020</f>
        <v>-10</v>
      </c>
      <c r="X1020" s="103" t="n">
        <f aca="false">IFERROR(IF(U1020="June",(K1020/V1020-1)),0)</f>
        <v>0</v>
      </c>
      <c r="Y1020" s="104" t="str">
        <f aca="false">IF(T1020&gt;0,IF(U1020="","-",IF(X1020&lt;0%,"DEGROWTH","GROWTH")))</f>
        <v>GROWTH</v>
      </c>
      <c r="Z1020" s="75" t="n">
        <v>0</v>
      </c>
      <c r="AA1020" s="70"/>
      <c r="AB1020" s="70" t="s">
        <v>133</v>
      </c>
      <c r="AC1020" s="75" t="s">
        <v>132</v>
      </c>
      <c r="AD1020" s="3"/>
      <c r="AE1020" s="3"/>
      <c r="AF1020" s="75" t="s">
        <v>132</v>
      </c>
      <c r="AG1020" s="121" t="n">
        <f aca="false">IFERROR(INDEX(Last6M_AvgSales_Ref!$B$2:$B$12659,MATCH(D1020,Last6M_AvgSales_Ref!$A$2:$A$12659,0)),"")</f>
        <v>5</v>
      </c>
    </row>
    <row r="1021" customFormat="false" ht="14.25" hidden="false" customHeight="true" outlineLevel="0" collapsed="false">
      <c r="A1021" s="75" t="s">
        <v>132</v>
      </c>
      <c r="B1021" s="79" t="s">
        <v>101</v>
      </c>
      <c r="C1021" s="79" t="s">
        <v>2554</v>
      </c>
      <c r="D1021" s="79" t="n">
        <v>1000004036</v>
      </c>
      <c r="E1021" s="79" t="s">
        <v>2555</v>
      </c>
      <c r="F1021" s="74" t="n">
        <v>45483</v>
      </c>
      <c r="G1021" s="67" t="str">
        <f aca="false">IF(I1021&gt;0,"Targeted Dealer","-")</f>
        <v>Targeted Dealer</v>
      </c>
      <c r="H1021" s="67"/>
      <c r="I1021" s="68" t="n">
        <v>50</v>
      </c>
      <c r="J1021" s="68" t="n">
        <f aca="false">I1021/$J$1*($J$1-$E$1)</f>
        <v>50</v>
      </c>
      <c r="K1021" s="69" t="n">
        <v>120</v>
      </c>
      <c r="L1021" s="69" t="n">
        <f aca="false">I1021-K1021</f>
        <v>-70</v>
      </c>
      <c r="M1021" s="69" t="n">
        <f aca="false">IFERROR((K1021/J1021%),"-")</f>
        <v>240</v>
      </c>
      <c r="N1021" s="97" t="n">
        <v>50.2</v>
      </c>
      <c r="O1021" s="98" t="str">
        <f aca="false">IF(F1021&lt;=$P$2,"June","")</f>
        <v>June</v>
      </c>
      <c r="P1021" s="97" t="n">
        <f aca="false">N1021</f>
        <v>50.2</v>
      </c>
      <c r="Q1021" s="99" t="n">
        <f aca="false">K1021-P1021</f>
        <v>69.8</v>
      </c>
      <c r="R1021" s="98" t="n">
        <f aca="false">IFERROR(IF(O1021="May",(K1021/P1021-1))," ")</f>
        <v>0</v>
      </c>
      <c r="S1021" s="100" t="str">
        <f aca="false">IF(N1021&gt;0,IF(O1021="","-",IF(R1021&lt;0%,"DEGROWTH","GROWTH")))</f>
        <v>GROWTH</v>
      </c>
      <c r="T1021" s="69" t="n">
        <v>90</v>
      </c>
      <c r="U1021" s="101" t="str">
        <f aca="false">IF(F1021&lt;=$V$2,"May","")</f>
        <v>May</v>
      </c>
      <c r="V1021" s="69" t="n">
        <f aca="false">T1021</f>
        <v>90</v>
      </c>
      <c r="W1021" s="102" t="n">
        <f aca="false">K1021-V1021</f>
        <v>30</v>
      </c>
      <c r="X1021" s="103" t="n">
        <f aca="false">IFERROR(IF(U1021="June",(K1021/V1021-1)),0)</f>
        <v>0</v>
      </c>
      <c r="Y1021" s="104" t="str">
        <f aca="false">IF(T1021&gt;0,IF(U1021="","-",IF(X1021&lt;0%,"DEGROWTH","GROWTH")))</f>
        <v>GROWTH</v>
      </c>
      <c r="Z1021" s="75" t="n">
        <v>0</v>
      </c>
      <c r="AA1021" s="70"/>
      <c r="AB1021" s="70" t="s">
        <v>133</v>
      </c>
      <c r="AC1021" s="75" t="s">
        <v>132</v>
      </c>
      <c r="AD1021" s="3"/>
      <c r="AE1021" s="3"/>
      <c r="AF1021" s="75" t="s">
        <v>132</v>
      </c>
      <c r="AG1021" s="121" t="n">
        <f aca="false">IFERROR(INDEX(Last6M_AvgSales_Ref!$B$2:$B$12659,MATCH(D1021,Last6M_AvgSales_Ref!$A$2:$A$12659,0)),"")</f>
        <v>53.3333333333333</v>
      </c>
    </row>
    <row r="1022" customFormat="false" ht="14.25" hidden="false" customHeight="true" outlineLevel="0" collapsed="false">
      <c r="A1022" s="75" t="s">
        <v>132</v>
      </c>
      <c r="B1022" s="72" t="s">
        <v>103</v>
      </c>
      <c r="C1022" s="72" t="s">
        <v>2556</v>
      </c>
      <c r="D1022" s="72" t="n">
        <v>1000002702</v>
      </c>
      <c r="E1022" s="72" t="s">
        <v>2557</v>
      </c>
      <c r="F1022" s="74" t="n">
        <v>44739</v>
      </c>
      <c r="G1022" s="67" t="str">
        <f aca="false">IF(I1022&gt;0,"Targeted Dealer","-")</f>
        <v>Targeted Dealer</v>
      </c>
      <c r="H1022" s="67"/>
      <c r="I1022" s="68" t="n">
        <v>300</v>
      </c>
      <c r="J1022" s="68" t="n">
        <f aca="false">I1022/$J$1*($J$1-$E$1)</f>
        <v>300</v>
      </c>
      <c r="K1022" s="69" t="n">
        <v>327</v>
      </c>
      <c r="L1022" s="69" t="n">
        <f aca="false">I1022-K1022</f>
        <v>-27</v>
      </c>
      <c r="M1022" s="69" t="n">
        <f aca="false">IFERROR((K1022/J1022%),"-")</f>
        <v>109</v>
      </c>
      <c r="N1022" s="97" t="n">
        <v>136</v>
      </c>
      <c r="O1022" s="98" t="str">
        <f aca="false">IF(F1022&lt;=$P$2,"June","")</f>
        <v>June</v>
      </c>
      <c r="P1022" s="97" t="n">
        <f aca="false">N1022</f>
        <v>136</v>
      </c>
      <c r="Q1022" s="99" t="n">
        <f aca="false">K1022-P1022</f>
        <v>191</v>
      </c>
      <c r="R1022" s="98" t="n">
        <f aca="false">IFERROR(IF(O1022="May",(K1022/P1022-1))," ")</f>
        <v>0</v>
      </c>
      <c r="S1022" s="100" t="str">
        <f aca="false">IF(N1022&gt;0,IF(O1022="","-",IF(R1022&lt;0%,"DEGROWTH","GROWTH")))</f>
        <v>GROWTH</v>
      </c>
      <c r="T1022" s="69" t="n">
        <v>146</v>
      </c>
      <c r="U1022" s="101" t="str">
        <f aca="false">IF(F1022&lt;=$V$2,"May","")</f>
        <v>May</v>
      </c>
      <c r="V1022" s="69" t="n">
        <f aca="false">T1022</f>
        <v>146</v>
      </c>
      <c r="W1022" s="102" t="n">
        <f aca="false">K1022-V1022</f>
        <v>181</v>
      </c>
      <c r="X1022" s="103" t="n">
        <f aca="false">IFERROR(IF(U1022="June",(K1022/V1022-1)),0)</f>
        <v>0</v>
      </c>
      <c r="Y1022" s="104" t="str">
        <f aca="false">IF(T1022&gt;0,IF(U1022="","-",IF(X1022&lt;0%,"DEGROWTH","GROWTH")))</f>
        <v>GROWTH</v>
      </c>
      <c r="Z1022" s="75" t="n">
        <v>0</v>
      </c>
      <c r="AA1022" s="70"/>
      <c r="AB1022" s="70" t="s">
        <v>133</v>
      </c>
      <c r="AC1022" s="75" t="s">
        <v>132</v>
      </c>
      <c r="AD1022" s="3"/>
      <c r="AE1022" s="3"/>
      <c r="AF1022" s="75" t="s">
        <v>132</v>
      </c>
      <c r="AG1022" s="121" t="n">
        <f aca="false">IFERROR(INDEX(Last6M_AvgSales_Ref!$B$2:$B$12659,MATCH(D1022,Last6M_AvgSales_Ref!$A$2:$A$12659,0)),"")</f>
        <v>205.333333333333</v>
      </c>
    </row>
    <row r="1023" customFormat="false" ht="14.25" hidden="false" customHeight="true" outlineLevel="0" collapsed="false">
      <c r="A1023" s="75" t="s">
        <v>132</v>
      </c>
      <c r="B1023" s="72" t="s">
        <v>103</v>
      </c>
      <c r="C1023" s="72" t="s">
        <v>2558</v>
      </c>
      <c r="D1023" s="72" t="n">
        <v>1000001329</v>
      </c>
      <c r="E1023" s="73" t="s">
        <v>2559</v>
      </c>
      <c r="F1023" s="74" t="n">
        <v>41898</v>
      </c>
      <c r="G1023" s="67" t="str">
        <f aca="false">IF(I1023&gt;0,"Targeted Dealer","-")</f>
        <v>Targeted Dealer</v>
      </c>
      <c r="H1023" s="67"/>
      <c r="I1023" s="68" t="n">
        <v>250</v>
      </c>
      <c r="J1023" s="68" t="n">
        <f aca="false">I1023/$J$1*($J$1-$E$1)</f>
        <v>250</v>
      </c>
      <c r="K1023" s="69" t="n">
        <v>261</v>
      </c>
      <c r="L1023" s="69" t="n">
        <f aca="false">I1023-K1023</f>
        <v>-11</v>
      </c>
      <c r="M1023" s="69" t="n">
        <f aca="false">IFERROR((K1023/J1023%),"-")</f>
        <v>104.4</v>
      </c>
      <c r="N1023" s="97" t="n">
        <v>250</v>
      </c>
      <c r="O1023" s="98" t="str">
        <f aca="false">IF(F1023&lt;=$P$2,"June","")</f>
        <v>June</v>
      </c>
      <c r="P1023" s="97" t="n">
        <f aca="false">N1023</f>
        <v>250</v>
      </c>
      <c r="Q1023" s="99" t="n">
        <f aca="false">K1023-P1023</f>
        <v>11</v>
      </c>
      <c r="R1023" s="98" t="n">
        <f aca="false">IFERROR(IF(O1023="May",(K1023/P1023-1))," ")</f>
        <v>0</v>
      </c>
      <c r="S1023" s="100" t="str">
        <f aca="false">IF(N1023&gt;0,IF(O1023="","-",IF(R1023&lt;0%,"DEGROWTH","GROWTH")))</f>
        <v>GROWTH</v>
      </c>
      <c r="T1023" s="69" t="n">
        <v>158</v>
      </c>
      <c r="U1023" s="101" t="str">
        <f aca="false">IF(F1023&lt;=$V$2,"May","")</f>
        <v>May</v>
      </c>
      <c r="V1023" s="69" t="n">
        <f aca="false">T1023</f>
        <v>158</v>
      </c>
      <c r="W1023" s="102" t="n">
        <f aca="false">K1023-V1023</f>
        <v>103</v>
      </c>
      <c r="X1023" s="103" t="n">
        <f aca="false">IFERROR(IF(U1023="June",(K1023/V1023-1)),0)</f>
        <v>0</v>
      </c>
      <c r="Y1023" s="104" t="str">
        <f aca="false">IF(T1023&gt;0,IF(U1023="","-",IF(X1023&lt;0%,"DEGROWTH","GROWTH")))</f>
        <v>GROWTH</v>
      </c>
      <c r="Z1023" s="75" t="n">
        <v>0</v>
      </c>
      <c r="AA1023" s="70"/>
      <c r="AB1023" s="70" t="s">
        <v>133</v>
      </c>
      <c r="AC1023" s="75" t="s">
        <v>132</v>
      </c>
      <c r="AD1023" s="3"/>
      <c r="AE1023" s="3"/>
      <c r="AF1023" s="75" t="s">
        <v>132</v>
      </c>
      <c r="AG1023" s="121" t="n">
        <f aca="false">IFERROR(INDEX(Last6M_AvgSales_Ref!$B$2:$B$12659,MATCH(D1023,Last6M_AvgSales_Ref!$A$2:$A$12659,0)),"")</f>
        <v>342.5</v>
      </c>
    </row>
    <row r="1024" customFormat="false" ht="14.25" hidden="false" customHeight="true" outlineLevel="0" collapsed="false">
      <c r="A1024" s="75" t="s">
        <v>132</v>
      </c>
      <c r="B1024" s="72" t="s">
        <v>103</v>
      </c>
      <c r="C1024" s="72" t="s">
        <v>2560</v>
      </c>
      <c r="D1024" s="72" t="n">
        <v>1000001337</v>
      </c>
      <c r="E1024" s="73" t="s">
        <v>2561</v>
      </c>
      <c r="F1024" s="74" t="n">
        <v>42200</v>
      </c>
      <c r="G1024" s="67" t="str">
        <f aca="false">IF(I1024&gt;0,"Targeted Dealer","-")</f>
        <v>Targeted Dealer</v>
      </c>
      <c r="H1024" s="67"/>
      <c r="I1024" s="68" t="n">
        <v>180</v>
      </c>
      <c r="J1024" s="68" t="n">
        <f aca="false">I1024/$J$1*($J$1-$E$1)</f>
        <v>180</v>
      </c>
      <c r="K1024" s="69" t="n">
        <v>184</v>
      </c>
      <c r="L1024" s="69" t="n">
        <f aca="false">I1024-K1024</f>
        <v>-4</v>
      </c>
      <c r="M1024" s="69" t="n">
        <f aca="false">IFERROR((K1024/J1024%),"-")</f>
        <v>102.222222222222</v>
      </c>
      <c r="N1024" s="97" t="n">
        <v>182</v>
      </c>
      <c r="O1024" s="98" t="str">
        <f aca="false">IF(F1024&lt;=$P$2,"June","")</f>
        <v>June</v>
      </c>
      <c r="P1024" s="97" t="n">
        <f aca="false">N1024</f>
        <v>182</v>
      </c>
      <c r="Q1024" s="99" t="n">
        <f aca="false">K1024-P1024</f>
        <v>2</v>
      </c>
      <c r="R1024" s="98" t="n">
        <f aca="false">IFERROR(IF(O1024="May",(K1024/P1024-1))," ")</f>
        <v>0</v>
      </c>
      <c r="S1024" s="100" t="str">
        <f aca="false">IF(N1024&gt;0,IF(O1024="","-",IF(R1024&lt;0%,"DEGROWTH","GROWTH")))</f>
        <v>GROWTH</v>
      </c>
      <c r="T1024" s="69" t="n">
        <v>133</v>
      </c>
      <c r="U1024" s="101" t="str">
        <f aca="false">IF(F1024&lt;=$V$2,"May","")</f>
        <v>May</v>
      </c>
      <c r="V1024" s="69" t="n">
        <f aca="false">T1024</f>
        <v>133</v>
      </c>
      <c r="W1024" s="102" t="n">
        <f aca="false">K1024-V1024</f>
        <v>51</v>
      </c>
      <c r="X1024" s="103" t="n">
        <f aca="false">IFERROR(IF(U1024="June",(K1024/V1024-1)),0)</f>
        <v>0</v>
      </c>
      <c r="Y1024" s="104" t="str">
        <f aca="false">IF(T1024&gt;0,IF(U1024="","-",IF(X1024&lt;0%,"DEGROWTH","GROWTH")))</f>
        <v>GROWTH</v>
      </c>
      <c r="Z1024" s="75" t="n">
        <v>0</v>
      </c>
      <c r="AA1024" s="70"/>
      <c r="AB1024" s="70" t="s">
        <v>133</v>
      </c>
      <c r="AC1024" s="75" t="s">
        <v>132</v>
      </c>
      <c r="AD1024" s="3"/>
      <c r="AE1024" s="3"/>
      <c r="AF1024" s="75" t="s">
        <v>132</v>
      </c>
      <c r="AG1024" s="121" t="n">
        <f aca="false">IFERROR(INDEX(Last6M_AvgSales_Ref!$B$2:$B$12659,MATCH(D1024,Last6M_AvgSales_Ref!$A$2:$A$12659,0)),"")</f>
        <v>200.916666666667</v>
      </c>
    </row>
    <row r="1025" customFormat="false" ht="14.25" hidden="false" customHeight="true" outlineLevel="0" collapsed="false">
      <c r="A1025" s="75" t="s">
        <v>132</v>
      </c>
      <c r="B1025" s="72" t="s">
        <v>103</v>
      </c>
      <c r="C1025" s="72" t="s">
        <v>2562</v>
      </c>
      <c r="D1025" s="72" t="n">
        <v>1000001336</v>
      </c>
      <c r="E1025" s="73" t="s">
        <v>2563</v>
      </c>
      <c r="F1025" s="74" t="n">
        <v>42367</v>
      </c>
      <c r="G1025" s="67" t="str">
        <f aca="false">IF(I1025&gt;0,"Targeted Dealer","-")</f>
        <v>Targeted Dealer</v>
      </c>
      <c r="H1025" s="67"/>
      <c r="I1025" s="68" t="n">
        <v>200</v>
      </c>
      <c r="J1025" s="68" t="n">
        <f aca="false">I1025/$J$1*($J$1-$E$1)</f>
        <v>200</v>
      </c>
      <c r="K1025" s="69" t="n">
        <v>213</v>
      </c>
      <c r="L1025" s="69" t="n">
        <f aca="false">I1025-K1025</f>
        <v>-13</v>
      </c>
      <c r="M1025" s="69" t="n">
        <f aca="false">IFERROR((K1025/J1025%),"-")</f>
        <v>106.5</v>
      </c>
      <c r="N1025" s="97" t="n">
        <v>200</v>
      </c>
      <c r="O1025" s="98" t="str">
        <f aca="false">IF(F1025&lt;=$P$2,"June","")</f>
        <v>June</v>
      </c>
      <c r="P1025" s="97" t="n">
        <f aca="false">N1025</f>
        <v>200</v>
      </c>
      <c r="Q1025" s="99" t="n">
        <f aca="false">K1025-P1025</f>
        <v>13</v>
      </c>
      <c r="R1025" s="98" t="n">
        <f aca="false">IFERROR(IF(O1025="May",(K1025/P1025-1))," ")</f>
        <v>0</v>
      </c>
      <c r="S1025" s="100" t="str">
        <f aca="false">IF(N1025&gt;0,IF(O1025="","-",IF(R1025&lt;0%,"DEGROWTH","GROWTH")))</f>
        <v>GROWTH</v>
      </c>
      <c r="T1025" s="69" t="n">
        <v>205</v>
      </c>
      <c r="U1025" s="101" t="str">
        <f aca="false">IF(F1025&lt;=$V$2,"May","")</f>
        <v>May</v>
      </c>
      <c r="V1025" s="69" t="n">
        <f aca="false">T1025</f>
        <v>205</v>
      </c>
      <c r="W1025" s="102" t="n">
        <f aca="false">K1025-V1025</f>
        <v>8</v>
      </c>
      <c r="X1025" s="103" t="n">
        <f aca="false">IFERROR(IF(U1025="June",(K1025/V1025-1)),0)</f>
        <v>0</v>
      </c>
      <c r="Y1025" s="104" t="str">
        <f aca="false">IF(T1025&gt;0,IF(U1025="","-",IF(X1025&lt;0%,"DEGROWTH","GROWTH")))</f>
        <v>GROWTH</v>
      </c>
      <c r="Z1025" s="75" t="n">
        <v>0</v>
      </c>
      <c r="AA1025" s="70"/>
      <c r="AB1025" s="70" t="s">
        <v>133</v>
      </c>
      <c r="AC1025" s="75" t="s">
        <v>132</v>
      </c>
      <c r="AD1025" s="3"/>
      <c r="AE1025" s="3"/>
      <c r="AF1025" s="75" t="s">
        <v>132</v>
      </c>
      <c r="AG1025" s="121" t="n">
        <f aca="false">IFERROR(INDEX(Last6M_AvgSales_Ref!$B$2:$B$12659,MATCH(D1025,Last6M_AvgSales_Ref!$A$2:$A$12659,0)),"")</f>
        <v>341.916666666667</v>
      </c>
    </row>
    <row r="1026" customFormat="false" ht="14.25" hidden="false" customHeight="true" outlineLevel="0" collapsed="false">
      <c r="A1026" s="75" t="s">
        <v>132</v>
      </c>
      <c r="B1026" s="72" t="s">
        <v>103</v>
      </c>
      <c r="C1026" s="72" t="s">
        <v>2564</v>
      </c>
      <c r="D1026" s="72" t="n">
        <v>1000001330</v>
      </c>
      <c r="E1026" s="73" t="s">
        <v>2565</v>
      </c>
      <c r="F1026" s="74" t="n">
        <v>42766</v>
      </c>
      <c r="G1026" s="67" t="str">
        <f aca="false">IF(I1026&gt;0,"Targeted Dealer","-")</f>
        <v>Targeted Dealer</v>
      </c>
      <c r="H1026" s="67"/>
      <c r="I1026" s="68" t="n">
        <v>50</v>
      </c>
      <c r="J1026" s="68" t="n">
        <f aca="false">I1026/$J$1*($J$1-$E$1)</f>
        <v>50</v>
      </c>
      <c r="K1026" s="69" t="n">
        <v>30</v>
      </c>
      <c r="L1026" s="69" t="n">
        <f aca="false">I1026-K1026</f>
        <v>20</v>
      </c>
      <c r="M1026" s="69" t="n">
        <f aca="false">IFERROR((K1026/J1026%),"-")</f>
        <v>60</v>
      </c>
      <c r="N1026" s="97" t="n">
        <v>6</v>
      </c>
      <c r="O1026" s="98" t="str">
        <f aca="false">IF(F1026&lt;=$P$2,"June","")</f>
        <v>June</v>
      </c>
      <c r="P1026" s="97" t="n">
        <f aca="false">N1026</f>
        <v>6</v>
      </c>
      <c r="Q1026" s="99" t="n">
        <f aca="false">K1026-P1026</f>
        <v>24</v>
      </c>
      <c r="R1026" s="98" t="n">
        <f aca="false">IFERROR(IF(O1026="May",(K1026/P1026-1))," ")</f>
        <v>0</v>
      </c>
      <c r="S1026" s="100" t="str">
        <f aca="false">IF(N1026&gt;0,IF(O1026="","-",IF(R1026&lt;0%,"DEGROWTH","GROWTH")))</f>
        <v>GROWTH</v>
      </c>
      <c r="T1026" s="69" t="n">
        <v>0</v>
      </c>
      <c r="U1026" s="101" t="str">
        <f aca="false">IF(F1026&lt;=$V$2,"May","")</f>
        <v>May</v>
      </c>
      <c r="V1026" s="69" t="n">
        <f aca="false">T1026</f>
        <v>0</v>
      </c>
      <c r="W1026" s="102" t="n">
        <f aca="false">K1026-V1026</f>
        <v>30</v>
      </c>
      <c r="X1026" s="103" t="n">
        <f aca="false">IFERROR(IF(U1026="June",(K1026/V1026-1)),0)</f>
        <v>0</v>
      </c>
      <c r="Y1026" s="106" t="b">
        <f aca="false">IF(T1026&gt;0,IF(U1026="","-",IF(X1026&lt;0%,"DEGROWTH","GROWTH")))</f>
        <v>0</v>
      </c>
      <c r="Z1026" s="75" t="n">
        <v>0</v>
      </c>
      <c r="AA1026" s="70"/>
      <c r="AB1026" s="70" t="s">
        <v>133</v>
      </c>
      <c r="AC1026" s="75" t="s">
        <v>132</v>
      </c>
      <c r="AD1026" s="3"/>
      <c r="AE1026" s="3"/>
      <c r="AF1026" s="75" t="s">
        <v>132</v>
      </c>
      <c r="AG1026" s="121" t="n">
        <f aca="false">IFERROR(INDEX(Last6M_AvgSales_Ref!$B$2:$B$12659,MATCH(D1026,Last6M_AvgSales_Ref!$A$2:$A$12659,0)),"")</f>
        <v>16.8333333333333</v>
      </c>
    </row>
    <row r="1027" customFormat="false" ht="14.25" hidden="false" customHeight="true" outlineLevel="0" collapsed="false">
      <c r="A1027" s="75" t="s">
        <v>132</v>
      </c>
      <c r="B1027" s="72" t="s">
        <v>103</v>
      </c>
      <c r="C1027" s="72" t="s">
        <v>2566</v>
      </c>
      <c r="D1027" s="72" t="n">
        <v>1000001341</v>
      </c>
      <c r="E1027" s="73" t="s">
        <v>2567</v>
      </c>
      <c r="F1027" s="74" t="n">
        <v>42803</v>
      </c>
      <c r="G1027" s="67" t="str">
        <f aca="false">IF(I1027&gt;0,"Targeted Dealer","-")</f>
        <v>-</v>
      </c>
      <c r="H1027" s="67"/>
      <c r="I1027" s="68" t="n">
        <v>0</v>
      </c>
      <c r="J1027" s="68" t="n">
        <f aca="false">I1027/$J$1*($J$1-$E$1)</f>
        <v>0</v>
      </c>
      <c r="K1027" s="69" t="n">
        <v>0</v>
      </c>
      <c r="L1027" s="69" t="n">
        <f aca="false">I1027-K1027</f>
        <v>0</v>
      </c>
      <c r="M1027" s="69" t="str">
        <f aca="false">IFERROR((K1027/J1027%),"-")</f>
        <v>-</v>
      </c>
      <c r="N1027" s="97" t="n">
        <v>0</v>
      </c>
      <c r="O1027" s="98" t="str">
        <f aca="false">IF(F1027&lt;=$P$2,"June","")</f>
        <v>June</v>
      </c>
      <c r="P1027" s="97" t="n">
        <f aca="false">N1027</f>
        <v>0</v>
      </c>
      <c r="Q1027" s="99" t="n">
        <f aca="false">K1027-P1027</f>
        <v>0</v>
      </c>
      <c r="R1027" s="98" t="n">
        <f aca="false">IFERROR(IF(O1027="May",(K1027/P1027-1))," ")</f>
        <v>0</v>
      </c>
      <c r="S1027" s="105" t="b">
        <f aca="false">IF(N1027&gt;0,IF(O1027="","-",IF(R1027&lt;0%,"DEGROWTH","GROWTH")))</f>
        <v>0</v>
      </c>
      <c r="T1027" s="69" t="n">
        <v>205</v>
      </c>
      <c r="U1027" s="101" t="str">
        <f aca="false">IF(F1027&lt;=$V$2,"May","")</f>
        <v>May</v>
      </c>
      <c r="V1027" s="69" t="n">
        <f aca="false">T1027</f>
        <v>205</v>
      </c>
      <c r="W1027" s="102" t="n">
        <f aca="false">K1027-V1027</f>
        <v>-205</v>
      </c>
      <c r="X1027" s="103" t="n">
        <f aca="false">IFERROR(IF(U1027="June",(K1027/V1027-1)),0)</f>
        <v>0</v>
      </c>
      <c r="Y1027" s="104" t="str">
        <f aca="false">IF(T1027&gt;0,IF(U1027="","-",IF(X1027&lt;0%,"DEGROWTH","GROWTH")))</f>
        <v>GROWTH</v>
      </c>
      <c r="Z1027" s="75" t="n">
        <v>0</v>
      </c>
      <c r="AA1027" s="70"/>
      <c r="AB1027" s="70" t="s">
        <v>133</v>
      </c>
      <c r="AC1027" s="75" t="s">
        <v>132</v>
      </c>
      <c r="AD1027" s="3"/>
      <c r="AE1027" s="3"/>
      <c r="AF1027" s="75" t="s">
        <v>132</v>
      </c>
      <c r="AG1027" s="121" t="n">
        <f aca="false">IFERROR(INDEX(Last6M_AvgSales_Ref!$B$2:$B$12659,MATCH(D1027,Last6M_AvgSales_Ref!$A$2:$A$12659,0)),"")</f>
        <v>78.8333333333333</v>
      </c>
    </row>
    <row r="1028" customFormat="false" ht="14.25" hidden="false" customHeight="true" outlineLevel="0" collapsed="false">
      <c r="A1028" s="75" t="s">
        <v>132</v>
      </c>
      <c r="B1028" s="72" t="s">
        <v>103</v>
      </c>
      <c r="C1028" s="72" t="s">
        <v>2568</v>
      </c>
      <c r="D1028" s="72" t="n">
        <v>1000001334</v>
      </c>
      <c r="E1028" s="73" t="s">
        <v>2569</v>
      </c>
      <c r="F1028" s="74" t="n">
        <v>43089</v>
      </c>
      <c r="G1028" s="67" t="str">
        <f aca="false">IF(I1028&gt;0,"Targeted Dealer","-")</f>
        <v>Targeted Dealer</v>
      </c>
      <c r="H1028" s="67"/>
      <c r="I1028" s="68" t="n">
        <v>50</v>
      </c>
      <c r="J1028" s="68" t="n">
        <f aca="false">I1028/$J$1*($J$1-$E$1)</f>
        <v>50</v>
      </c>
      <c r="K1028" s="69" t="n">
        <v>25</v>
      </c>
      <c r="L1028" s="69" t="n">
        <f aca="false">I1028-K1028</f>
        <v>25</v>
      </c>
      <c r="M1028" s="69" t="n">
        <f aca="false">IFERROR((K1028/J1028%),"-")</f>
        <v>50</v>
      </c>
      <c r="N1028" s="97" t="n">
        <v>15</v>
      </c>
      <c r="O1028" s="98" t="str">
        <f aca="false">IF(F1028&lt;=$P$2,"June","")</f>
        <v>June</v>
      </c>
      <c r="P1028" s="97" t="n">
        <f aca="false">N1028</f>
        <v>15</v>
      </c>
      <c r="Q1028" s="99" t="n">
        <f aca="false">K1028-P1028</f>
        <v>10</v>
      </c>
      <c r="R1028" s="98" t="n">
        <f aca="false">IFERROR(IF(O1028="May",(K1028/P1028-1))," ")</f>
        <v>0</v>
      </c>
      <c r="S1028" s="100" t="str">
        <f aca="false">IF(N1028&gt;0,IF(O1028="","-",IF(R1028&lt;0%,"DEGROWTH","GROWTH")))</f>
        <v>GROWTH</v>
      </c>
      <c r="T1028" s="69" t="n">
        <v>113</v>
      </c>
      <c r="U1028" s="101" t="str">
        <f aca="false">IF(F1028&lt;=$V$2,"May","")</f>
        <v>May</v>
      </c>
      <c r="V1028" s="69" t="n">
        <f aca="false">T1028</f>
        <v>113</v>
      </c>
      <c r="W1028" s="102" t="n">
        <f aca="false">K1028-V1028</f>
        <v>-88</v>
      </c>
      <c r="X1028" s="103" t="n">
        <f aca="false">IFERROR(IF(U1028="June",(K1028/V1028-1)),0)</f>
        <v>0</v>
      </c>
      <c r="Y1028" s="104" t="str">
        <f aca="false">IF(T1028&gt;0,IF(U1028="","-",IF(X1028&lt;0%,"DEGROWTH","GROWTH")))</f>
        <v>GROWTH</v>
      </c>
      <c r="Z1028" s="75" t="n">
        <v>0</v>
      </c>
      <c r="AA1028" s="70"/>
      <c r="AB1028" s="70" t="s">
        <v>133</v>
      </c>
      <c r="AC1028" s="75" t="s">
        <v>132</v>
      </c>
      <c r="AD1028" s="3"/>
      <c r="AE1028" s="3"/>
      <c r="AF1028" s="75" t="s">
        <v>132</v>
      </c>
      <c r="AG1028" s="121" t="n">
        <f aca="false">IFERROR(INDEX(Last6M_AvgSales_Ref!$B$2:$B$12659,MATCH(D1028,Last6M_AvgSales_Ref!$A$2:$A$12659,0)),"")</f>
        <v>26.5</v>
      </c>
    </row>
    <row r="1029" customFormat="false" ht="14.25" hidden="false" customHeight="true" outlineLevel="0" collapsed="false">
      <c r="A1029" s="75" t="s">
        <v>132</v>
      </c>
      <c r="B1029" s="72" t="s">
        <v>103</v>
      </c>
      <c r="C1029" s="72" t="s">
        <v>2570</v>
      </c>
      <c r="D1029" s="72" t="n">
        <v>1000001335</v>
      </c>
      <c r="E1029" s="73" t="s">
        <v>2571</v>
      </c>
      <c r="F1029" s="74" t="n">
        <v>43111</v>
      </c>
      <c r="G1029" s="67" t="str">
        <f aca="false">IF(I1029&gt;0,"Targeted Dealer","-")</f>
        <v>Targeted Dealer</v>
      </c>
      <c r="H1029" s="67"/>
      <c r="I1029" s="68" t="n">
        <v>240</v>
      </c>
      <c r="J1029" s="68" t="n">
        <f aca="false">I1029/$J$1*($J$1-$E$1)</f>
        <v>240</v>
      </c>
      <c r="K1029" s="69" t="n">
        <v>267</v>
      </c>
      <c r="L1029" s="69" t="n">
        <f aca="false">I1029-K1029</f>
        <v>-27</v>
      </c>
      <c r="M1029" s="69" t="n">
        <f aca="false">IFERROR((K1029/J1029%),"-")</f>
        <v>111.25</v>
      </c>
      <c r="N1029" s="97" t="n">
        <v>211.5</v>
      </c>
      <c r="O1029" s="98" t="str">
        <f aca="false">IF(F1029&lt;=$P$2,"June","")</f>
        <v>June</v>
      </c>
      <c r="P1029" s="97" t="n">
        <f aca="false">N1029</f>
        <v>211.5</v>
      </c>
      <c r="Q1029" s="99" t="n">
        <f aca="false">K1029-P1029</f>
        <v>55.5</v>
      </c>
      <c r="R1029" s="98" t="n">
        <f aca="false">IFERROR(IF(O1029="May",(K1029/P1029-1))," ")</f>
        <v>0</v>
      </c>
      <c r="S1029" s="100" t="str">
        <f aca="false">IF(N1029&gt;0,IF(O1029="","-",IF(R1029&lt;0%,"DEGROWTH","GROWTH")))</f>
        <v>GROWTH</v>
      </c>
      <c r="T1029" s="69" t="n">
        <v>193</v>
      </c>
      <c r="U1029" s="101" t="str">
        <f aca="false">IF(F1029&lt;=$V$2,"May","")</f>
        <v>May</v>
      </c>
      <c r="V1029" s="69" t="n">
        <f aca="false">T1029</f>
        <v>193</v>
      </c>
      <c r="W1029" s="102" t="n">
        <f aca="false">K1029-V1029</f>
        <v>74</v>
      </c>
      <c r="X1029" s="103" t="n">
        <f aca="false">IFERROR(IF(U1029="June",(K1029/V1029-1)),0)</f>
        <v>0</v>
      </c>
      <c r="Y1029" s="104" t="str">
        <f aca="false">IF(T1029&gt;0,IF(U1029="","-",IF(X1029&lt;0%,"DEGROWTH","GROWTH")))</f>
        <v>GROWTH</v>
      </c>
      <c r="Z1029" s="75" t="n">
        <v>0</v>
      </c>
      <c r="AA1029" s="70"/>
      <c r="AB1029" s="70" t="s">
        <v>133</v>
      </c>
      <c r="AC1029" s="75" t="s">
        <v>132</v>
      </c>
      <c r="AD1029" s="3"/>
      <c r="AE1029" s="3"/>
      <c r="AF1029" s="75" t="s">
        <v>132</v>
      </c>
      <c r="AG1029" s="121" t="n">
        <f aca="false">IFERROR(INDEX(Last6M_AvgSales_Ref!$B$2:$B$12659,MATCH(D1029,Last6M_AvgSales_Ref!$A$2:$A$12659,0)),"")</f>
        <v>187.5</v>
      </c>
    </row>
    <row r="1030" customFormat="false" ht="14.25" hidden="false" customHeight="true" outlineLevel="0" collapsed="false">
      <c r="A1030" s="75" t="s">
        <v>132</v>
      </c>
      <c r="B1030" s="72" t="s">
        <v>103</v>
      </c>
      <c r="C1030" s="72" t="s">
        <v>2572</v>
      </c>
      <c r="D1030" s="72" t="n">
        <v>1000001930</v>
      </c>
      <c r="E1030" s="73" t="s">
        <v>2573</v>
      </c>
      <c r="F1030" s="74" t="n">
        <v>43652</v>
      </c>
      <c r="G1030" s="67" t="str">
        <f aca="false">IF(I1030&gt;0,"Targeted Dealer","-")</f>
        <v>Targeted Dealer</v>
      </c>
      <c r="H1030" s="67"/>
      <c r="I1030" s="68" t="n">
        <v>100</v>
      </c>
      <c r="J1030" s="68" t="n">
        <f aca="false">I1030/$J$1*($J$1-$E$1)</f>
        <v>100</v>
      </c>
      <c r="K1030" s="69" t="n">
        <v>75</v>
      </c>
      <c r="L1030" s="69" t="n">
        <f aca="false">I1030-K1030</f>
        <v>25</v>
      </c>
      <c r="M1030" s="69" t="n">
        <f aca="false">IFERROR((K1030/J1030%),"-")</f>
        <v>75</v>
      </c>
      <c r="N1030" s="97" t="n">
        <v>100</v>
      </c>
      <c r="O1030" s="98" t="str">
        <f aca="false">IF(F1030&lt;=$P$2,"June","")</f>
        <v>June</v>
      </c>
      <c r="P1030" s="97" t="n">
        <f aca="false">N1030</f>
        <v>100</v>
      </c>
      <c r="Q1030" s="99" t="n">
        <f aca="false">K1030-P1030</f>
        <v>-25</v>
      </c>
      <c r="R1030" s="98" t="n">
        <f aca="false">IFERROR(IF(O1030="May",(K1030/P1030-1))," ")</f>
        <v>0</v>
      </c>
      <c r="S1030" s="100" t="str">
        <f aca="false">IF(N1030&gt;0,IF(O1030="","-",IF(R1030&lt;0%,"DEGROWTH","GROWTH")))</f>
        <v>GROWTH</v>
      </c>
      <c r="T1030" s="69" t="n">
        <v>0</v>
      </c>
      <c r="U1030" s="101" t="str">
        <f aca="false">IF(F1030&lt;=$V$2,"May","")</f>
        <v>May</v>
      </c>
      <c r="V1030" s="69" t="n">
        <f aca="false">T1030</f>
        <v>0</v>
      </c>
      <c r="W1030" s="102" t="n">
        <f aca="false">K1030-V1030</f>
        <v>75</v>
      </c>
      <c r="X1030" s="103" t="n">
        <f aca="false">IFERROR(IF(U1030="June",(K1030/V1030-1)),0)</f>
        <v>0</v>
      </c>
      <c r="Y1030" s="106" t="b">
        <f aca="false">IF(T1030&gt;0,IF(U1030="","-",IF(X1030&lt;0%,"DEGROWTH","GROWTH")))</f>
        <v>0</v>
      </c>
      <c r="Z1030" s="75" t="n">
        <v>0</v>
      </c>
      <c r="AA1030" s="70"/>
      <c r="AB1030" s="70" t="s">
        <v>133</v>
      </c>
      <c r="AC1030" s="75" t="s">
        <v>132</v>
      </c>
      <c r="AD1030" s="3"/>
      <c r="AE1030" s="3"/>
      <c r="AF1030" s="75" t="s">
        <v>132</v>
      </c>
      <c r="AG1030" s="121" t="n">
        <f aca="false">IFERROR(INDEX(Last6M_AvgSales_Ref!$B$2:$B$12659,MATCH(D1030,Last6M_AvgSales_Ref!$A$2:$A$12659,0)),"")</f>
        <v>56.6666666666667</v>
      </c>
    </row>
    <row r="1031" customFormat="false" ht="14.25" hidden="false" customHeight="true" outlineLevel="0" collapsed="false">
      <c r="A1031" s="75" t="s">
        <v>132</v>
      </c>
      <c r="B1031" s="72" t="s">
        <v>103</v>
      </c>
      <c r="C1031" s="72" t="s">
        <v>2574</v>
      </c>
      <c r="D1031" s="72" t="n">
        <v>1000002868</v>
      </c>
      <c r="E1031" s="73" t="s">
        <v>2575</v>
      </c>
      <c r="F1031" s="74" t="n">
        <v>44764</v>
      </c>
      <c r="G1031" s="67" t="str">
        <f aca="false">IF(I1031&gt;0,"Targeted Dealer","-")</f>
        <v>Targeted Dealer</v>
      </c>
      <c r="H1031" s="67"/>
      <c r="I1031" s="68" t="n">
        <v>50</v>
      </c>
      <c r="J1031" s="68" t="n">
        <f aca="false">I1031/$J$1*($J$1-$E$1)</f>
        <v>50</v>
      </c>
      <c r="K1031" s="69" t="n">
        <v>10</v>
      </c>
      <c r="L1031" s="69" t="n">
        <f aca="false">I1031-K1031</f>
        <v>40</v>
      </c>
      <c r="M1031" s="69" t="n">
        <f aca="false">IFERROR((K1031/J1031%),"-")</f>
        <v>20</v>
      </c>
      <c r="N1031" s="97" t="n">
        <v>0</v>
      </c>
      <c r="O1031" s="98" t="str">
        <f aca="false">IF(F1031&lt;=$P$2,"June","")</f>
        <v>June</v>
      </c>
      <c r="P1031" s="97" t="n">
        <f aca="false">N1031</f>
        <v>0</v>
      </c>
      <c r="Q1031" s="99" t="n">
        <f aca="false">K1031-P1031</f>
        <v>10</v>
      </c>
      <c r="R1031" s="98" t="n">
        <f aca="false">IFERROR(IF(O1031="May",(K1031/P1031-1))," ")</f>
        <v>0</v>
      </c>
      <c r="S1031" s="105" t="b">
        <f aca="false">IF(N1031&gt;0,IF(O1031="","-",IF(R1031&lt;0%,"DEGROWTH","GROWTH")))</f>
        <v>0</v>
      </c>
      <c r="T1031" s="69" t="n">
        <v>40</v>
      </c>
      <c r="U1031" s="101" t="str">
        <f aca="false">IF(F1031&lt;=$V$2,"May","")</f>
        <v>May</v>
      </c>
      <c r="V1031" s="69" t="n">
        <f aca="false">T1031</f>
        <v>40</v>
      </c>
      <c r="W1031" s="102" t="n">
        <f aca="false">K1031-V1031</f>
        <v>-30</v>
      </c>
      <c r="X1031" s="103" t="n">
        <f aca="false">IFERROR(IF(U1031="June",(K1031/V1031-1)),0)</f>
        <v>0</v>
      </c>
      <c r="Y1031" s="104" t="str">
        <f aca="false">IF(T1031&gt;0,IF(U1031="","-",IF(X1031&lt;0%,"DEGROWTH","GROWTH")))</f>
        <v>GROWTH</v>
      </c>
      <c r="Z1031" s="75" t="n">
        <v>0</v>
      </c>
      <c r="AA1031" s="70"/>
      <c r="AB1031" s="70" t="s">
        <v>133</v>
      </c>
      <c r="AC1031" s="75" t="s">
        <v>132</v>
      </c>
      <c r="AD1031" s="3"/>
      <c r="AE1031" s="3"/>
      <c r="AF1031" s="75" t="s">
        <v>132</v>
      </c>
      <c r="AG1031" s="121" t="n">
        <f aca="false">IFERROR(INDEX(Last6M_AvgSales_Ref!$B$2:$B$12659,MATCH(D1031,Last6M_AvgSales_Ref!$A$2:$A$12659,0)),"")</f>
        <v>21.8333333333333</v>
      </c>
    </row>
    <row r="1032" customFormat="false" ht="14.25" hidden="false" customHeight="true" outlineLevel="0" collapsed="false">
      <c r="A1032" s="75" t="s">
        <v>132</v>
      </c>
      <c r="B1032" s="72" t="s">
        <v>103</v>
      </c>
      <c r="C1032" s="72" t="s">
        <v>2576</v>
      </c>
      <c r="D1032" s="72" t="n">
        <v>1000003632</v>
      </c>
      <c r="E1032" s="72" t="s">
        <v>2577</v>
      </c>
      <c r="F1032" s="74" t="n">
        <v>45118</v>
      </c>
      <c r="G1032" s="67" t="str">
        <f aca="false">IF(I1032&gt;0,"Targeted Dealer","-")</f>
        <v>Targeted Dealer</v>
      </c>
      <c r="H1032" s="67"/>
      <c r="I1032" s="68" t="n">
        <v>80</v>
      </c>
      <c r="J1032" s="68" t="n">
        <f aca="false">I1032/$J$1*($J$1-$E$1)</f>
        <v>80</v>
      </c>
      <c r="K1032" s="69" t="n">
        <v>65</v>
      </c>
      <c r="L1032" s="69" t="n">
        <f aca="false">I1032-K1032</f>
        <v>15</v>
      </c>
      <c r="M1032" s="69" t="n">
        <f aca="false">IFERROR((K1032/J1032%),"-")</f>
        <v>81.25</v>
      </c>
      <c r="N1032" s="97" t="n">
        <v>42.5</v>
      </c>
      <c r="O1032" s="98" t="str">
        <f aca="false">IF(F1032&lt;=$P$2,"June","")</f>
        <v>June</v>
      </c>
      <c r="P1032" s="97" t="n">
        <f aca="false">N1032</f>
        <v>42.5</v>
      </c>
      <c r="Q1032" s="99" t="n">
        <f aca="false">K1032-P1032</f>
        <v>22.5</v>
      </c>
      <c r="R1032" s="98" t="n">
        <f aca="false">IFERROR(IF(O1032="May",(K1032/P1032-1))," ")</f>
        <v>0</v>
      </c>
      <c r="S1032" s="100" t="str">
        <f aca="false">IF(N1032&gt;0,IF(O1032="","-",IF(R1032&lt;0%,"DEGROWTH","GROWTH")))</f>
        <v>GROWTH</v>
      </c>
      <c r="T1032" s="69" t="n">
        <v>45</v>
      </c>
      <c r="U1032" s="101" t="str">
        <f aca="false">IF(F1032&lt;=$V$2,"May","")</f>
        <v>May</v>
      </c>
      <c r="V1032" s="69" t="n">
        <f aca="false">T1032</f>
        <v>45</v>
      </c>
      <c r="W1032" s="102" t="n">
        <f aca="false">K1032-V1032</f>
        <v>20</v>
      </c>
      <c r="X1032" s="103" t="n">
        <f aca="false">IFERROR(IF(U1032="June",(K1032/V1032-1)),0)</f>
        <v>0</v>
      </c>
      <c r="Y1032" s="104" t="str">
        <f aca="false">IF(T1032&gt;0,IF(U1032="","-",IF(X1032&lt;0%,"DEGROWTH","GROWTH")))</f>
        <v>GROWTH</v>
      </c>
      <c r="Z1032" s="75" t="n">
        <v>0</v>
      </c>
      <c r="AA1032" s="70"/>
      <c r="AB1032" s="70" t="s">
        <v>133</v>
      </c>
      <c r="AC1032" s="75" t="s">
        <v>132</v>
      </c>
      <c r="AD1032" s="3"/>
      <c r="AE1032" s="3"/>
      <c r="AF1032" s="75" t="s">
        <v>132</v>
      </c>
      <c r="AG1032" s="121" t="n">
        <f aca="false">IFERROR(INDEX(Last6M_AvgSales_Ref!$B$2:$B$12659,MATCH(D1032,Last6M_AvgSales_Ref!$A$2:$A$12659,0)),"")</f>
        <v>52.1666666666667</v>
      </c>
    </row>
    <row r="1033" customFormat="false" ht="14.25" hidden="false" customHeight="true" outlineLevel="0" collapsed="false">
      <c r="A1033" s="75" t="s">
        <v>132</v>
      </c>
      <c r="B1033" s="72" t="s">
        <v>105</v>
      </c>
      <c r="C1033" s="72" t="s">
        <v>364</v>
      </c>
      <c r="D1033" s="72" t="n">
        <v>1000002679</v>
      </c>
      <c r="E1033" s="72" t="s">
        <v>365</v>
      </c>
      <c r="F1033" s="74" t="n">
        <v>44739</v>
      </c>
      <c r="G1033" s="67" t="str">
        <f aca="false">IF(I1033&gt;0,"Targeted Dealer","-")</f>
        <v>-</v>
      </c>
      <c r="H1033" s="67"/>
      <c r="I1033" s="68" t="n">
        <v>0</v>
      </c>
      <c r="J1033" s="68" t="n">
        <f aca="false">I1033/$J$1*($J$1-$E$1)</f>
        <v>0</v>
      </c>
      <c r="K1033" s="69" t="n">
        <v>0</v>
      </c>
      <c r="L1033" s="69" t="n">
        <f aca="false">I1033-K1033</f>
        <v>0</v>
      </c>
      <c r="M1033" s="69" t="str">
        <f aca="false">IFERROR((K1033/J1033%),"-")</f>
        <v>-</v>
      </c>
      <c r="N1033" s="97" t="n">
        <v>0</v>
      </c>
      <c r="O1033" s="98" t="str">
        <f aca="false">IF(F1033&lt;=$P$2,"June","")</f>
        <v>June</v>
      </c>
      <c r="P1033" s="97" t="n">
        <f aca="false">N1033</f>
        <v>0</v>
      </c>
      <c r="Q1033" s="99" t="n">
        <f aca="false">K1033-P1033</f>
        <v>0</v>
      </c>
      <c r="R1033" s="98" t="n">
        <f aca="false">IFERROR(IF(O1033="May",(K1033/P1033-1))," ")</f>
        <v>0</v>
      </c>
      <c r="S1033" s="105" t="b">
        <f aca="false">IF(N1033&gt;0,IF(O1033="","-",IF(R1033&lt;0%,"DEGROWTH","GROWTH")))</f>
        <v>0</v>
      </c>
      <c r="T1033" s="69" t="n">
        <v>83</v>
      </c>
      <c r="U1033" s="101" t="str">
        <f aca="false">IF(F1033&lt;=$V$2,"May","")</f>
        <v>May</v>
      </c>
      <c r="V1033" s="69" t="n">
        <f aca="false">T1033</f>
        <v>83</v>
      </c>
      <c r="W1033" s="102" t="n">
        <f aca="false">K1033-V1033</f>
        <v>-83</v>
      </c>
      <c r="X1033" s="103" t="n">
        <f aca="false">IFERROR(IF(U1033="June",(K1033/V1033-1)),0)</f>
        <v>0</v>
      </c>
      <c r="Y1033" s="104" t="str">
        <f aca="false">IF(T1033&gt;0,IF(U1033="","-",IF(X1033&lt;0%,"DEGROWTH","GROWTH")))</f>
        <v>GROWTH</v>
      </c>
      <c r="Z1033" s="75" t="n">
        <v>0</v>
      </c>
      <c r="AA1033" s="70"/>
      <c r="AB1033" s="70" t="s">
        <v>133</v>
      </c>
      <c r="AC1033" s="75" t="s">
        <v>132</v>
      </c>
      <c r="AD1033" s="3"/>
      <c r="AE1033" s="3"/>
      <c r="AF1033" s="75" t="s">
        <v>132</v>
      </c>
      <c r="AG1033" s="121" t="n">
        <f aca="false">IFERROR(INDEX(Last6M_AvgSales_Ref!$B$2:$B$12659,MATCH(D1033,Last6M_AvgSales_Ref!$A$2:$A$12659,0)),"")</f>
        <v>11.8333333333333</v>
      </c>
    </row>
    <row r="1034" customFormat="false" ht="14.25" hidden="false" customHeight="true" outlineLevel="0" collapsed="false">
      <c r="A1034" s="75" t="s">
        <v>132</v>
      </c>
      <c r="B1034" s="72" t="s">
        <v>105</v>
      </c>
      <c r="C1034" s="72" t="s">
        <v>2578</v>
      </c>
      <c r="D1034" s="72" t="n">
        <v>1000001583</v>
      </c>
      <c r="E1034" s="73" t="s">
        <v>2579</v>
      </c>
      <c r="F1034" s="74" t="n">
        <v>41340</v>
      </c>
      <c r="G1034" s="67" t="str">
        <f aca="false">IF(I1034&gt;0,"Targeted Dealer","-")</f>
        <v>Targeted Dealer</v>
      </c>
      <c r="H1034" s="67"/>
      <c r="I1034" s="68" t="n">
        <v>50</v>
      </c>
      <c r="J1034" s="68" t="n">
        <f aca="false">I1034/$J$1*($J$1-$E$1)</f>
        <v>50</v>
      </c>
      <c r="K1034" s="69" t="n">
        <v>50</v>
      </c>
      <c r="L1034" s="69" t="n">
        <f aca="false">I1034-K1034</f>
        <v>0</v>
      </c>
      <c r="M1034" s="69" t="n">
        <f aca="false">IFERROR((K1034/J1034%),"-")</f>
        <v>100</v>
      </c>
      <c r="N1034" s="97" t="n">
        <v>25</v>
      </c>
      <c r="O1034" s="98" t="str">
        <f aca="false">IF(F1034&lt;=$P$2,"June","")</f>
        <v>June</v>
      </c>
      <c r="P1034" s="97" t="n">
        <f aca="false">N1034</f>
        <v>25</v>
      </c>
      <c r="Q1034" s="99" t="n">
        <f aca="false">K1034-P1034</f>
        <v>25</v>
      </c>
      <c r="R1034" s="98" t="n">
        <f aca="false">IFERROR(IF(O1034="May",(K1034/P1034-1))," ")</f>
        <v>0</v>
      </c>
      <c r="S1034" s="100" t="str">
        <f aca="false">IF(N1034&gt;0,IF(O1034="","-",IF(R1034&lt;0%,"DEGROWTH","GROWTH")))</f>
        <v>GROWTH</v>
      </c>
      <c r="T1034" s="69" t="n">
        <v>25</v>
      </c>
      <c r="U1034" s="101" t="str">
        <f aca="false">IF(F1034&lt;=$V$2,"May","")</f>
        <v>May</v>
      </c>
      <c r="V1034" s="69" t="n">
        <f aca="false">T1034</f>
        <v>25</v>
      </c>
      <c r="W1034" s="102" t="n">
        <f aca="false">K1034-V1034</f>
        <v>25</v>
      </c>
      <c r="X1034" s="103" t="n">
        <f aca="false">IFERROR(IF(U1034="June",(K1034/V1034-1)),0)</f>
        <v>0</v>
      </c>
      <c r="Y1034" s="104" t="str">
        <f aca="false">IF(T1034&gt;0,IF(U1034="","-",IF(X1034&lt;0%,"DEGROWTH","GROWTH")))</f>
        <v>GROWTH</v>
      </c>
      <c r="Z1034" s="75" t="n">
        <v>0</v>
      </c>
      <c r="AA1034" s="70"/>
      <c r="AB1034" s="70" t="s">
        <v>133</v>
      </c>
      <c r="AC1034" s="75" t="s">
        <v>132</v>
      </c>
      <c r="AD1034" s="3"/>
      <c r="AE1034" s="3"/>
      <c r="AF1034" s="75" t="s">
        <v>132</v>
      </c>
      <c r="AG1034" s="121" t="n">
        <f aca="false">IFERROR(INDEX(Last6M_AvgSales_Ref!$B$2:$B$12659,MATCH(D1034,Last6M_AvgSales_Ref!$A$2:$A$12659,0)),"")</f>
        <v>32.5</v>
      </c>
    </row>
    <row r="1035" customFormat="false" ht="14.25" hidden="false" customHeight="true" outlineLevel="0" collapsed="false">
      <c r="A1035" s="75" t="s">
        <v>132</v>
      </c>
      <c r="B1035" s="72" t="s">
        <v>105</v>
      </c>
      <c r="C1035" s="72" t="s">
        <v>2580</v>
      </c>
      <c r="D1035" s="72" t="n">
        <v>1000001615</v>
      </c>
      <c r="E1035" s="73" t="s">
        <v>2581</v>
      </c>
      <c r="F1035" s="74" t="n">
        <v>41818</v>
      </c>
      <c r="G1035" s="67" t="str">
        <f aca="false">IF(I1035&gt;0,"Targeted Dealer","-")</f>
        <v>Targeted Dealer</v>
      </c>
      <c r="H1035" s="67"/>
      <c r="I1035" s="68" t="n">
        <v>100</v>
      </c>
      <c r="J1035" s="68" t="n">
        <f aca="false">I1035/$J$1*($J$1-$E$1)</f>
        <v>100</v>
      </c>
      <c r="K1035" s="69" t="n">
        <v>146.5</v>
      </c>
      <c r="L1035" s="69" t="n">
        <f aca="false">I1035-K1035</f>
        <v>-46.5</v>
      </c>
      <c r="M1035" s="69" t="n">
        <f aca="false">IFERROR((K1035/J1035%),"-")</f>
        <v>146.5</v>
      </c>
      <c r="N1035" s="97" t="n">
        <v>109</v>
      </c>
      <c r="O1035" s="98" t="str">
        <f aca="false">IF(F1035&lt;=$P$2,"June","")</f>
        <v>June</v>
      </c>
      <c r="P1035" s="97" t="n">
        <f aca="false">N1035</f>
        <v>109</v>
      </c>
      <c r="Q1035" s="99" t="n">
        <f aca="false">K1035-P1035</f>
        <v>37.5</v>
      </c>
      <c r="R1035" s="98" t="n">
        <f aca="false">IFERROR(IF(O1035="May",(K1035/P1035-1))," ")</f>
        <v>0</v>
      </c>
      <c r="S1035" s="100" t="str">
        <f aca="false">IF(N1035&gt;0,IF(O1035="","-",IF(R1035&lt;0%,"DEGROWTH","GROWTH")))</f>
        <v>GROWTH</v>
      </c>
      <c r="T1035" s="69" t="n">
        <v>76</v>
      </c>
      <c r="U1035" s="101" t="str">
        <f aca="false">IF(F1035&lt;=$V$2,"May","")</f>
        <v>May</v>
      </c>
      <c r="V1035" s="69" t="n">
        <f aca="false">T1035</f>
        <v>76</v>
      </c>
      <c r="W1035" s="102" t="n">
        <f aca="false">K1035-V1035</f>
        <v>70.5</v>
      </c>
      <c r="X1035" s="103" t="n">
        <f aca="false">IFERROR(IF(U1035="June",(K1035/V1035-1)),0)</f>
        <v>0</v>
      </c>
      <c r="Y1035" s="104" t="str">
        <f aca="false">IF(T1035&gt;0,IF(U1035="","-",IF(X1035&lt;0%,"DEGROWTH","GROWTH")))</f>
        <v>GROWTH</v>
      </c>
      <c r="Z1035" s="75" t="n">
        <v>0</v>
      </c>
      <c r="AA1035" s="70"/>
      <c r="AB1035" s="70" t="s">
        <v>133</v>
      </c>
      <c r="AC1035" s="75" t="s">
        <v>132</v>
      </c>
      <c r="AD1035" s="3"/>
      <c r="AE1035" s="3"/>
      <c r="AF1035" s="75" t="s">
        <v>132</v>
      </c>
      <c r="AG1035" s="121" t="n">
        <f aca="false">IFERROR(INDEX(Last6M_AvgSales_Ref!$B$2:$B$12659,MATCH(D1035,Last6M_AvgSales_Ref!$A$2:$A$12659,0)),"")</f>
        <v>103.75</v>
      </c>
    </row>
    <row r="1036" customFormat="false" ht="14.25" hidden="false" customHeight="true" outlineLevel="0" collapsed="false">
      <c r="A1036" s="75" t="s">
        <v>132</v>
      </c>
      <c r="B1036" s="72" t="s">
        <v>105</v>
      </c>
      <c r="C1036" s="72" t="s">
        <v>2582</v>
      </c>
      <c r="D1036" s="72" t="n">
        <v>1000001587</v>
      </c>
      <c r="E1036" s="73" t="s">
        <v>2583</v>
      </c>
      <c r="F1036" s="74" t="n">
        <v>42110</v>
      </c>
      <c r="G1036" s="67" t="str">
        <f aca="false">IF(I1036&gt;0,"Targeted Dealer","-")</f>
        <v>Targeted Dealer</v>
      </c>
      <c r="H1036" s="67"/>
      <c r="I1036" s="68" t="n">
        <v>260</v>
      </c>
      <c r="J1036" s="68" t="n">
        <f aca="false">I1036/$J$1*($J$1-$E$1)</f>
        <v>260</v>
      </c>
      <c r="K1036" s="69" t="n">
        <v>307.7</v>
      </c>
      <c r="L1036" s="69" t="n">
        <f aca="false">I1036-K1036</f>
        <v>-47.7</v>
      </c>
      <c r="M1036" s="69" t="n">
        <f aca="false">IFERROR((K1036/J1036%),"-")</f>
        <v>118.346153846154</v>
      </c>
      <c r="N1036" s="97" t="n">
        <v>260</v>
      </c>
      <c r="O1036" s="98" t="str">
        <f aca="false">IF(F1036&lt;=$P$2,"June","")</f>
        <v>June</v>
      </c>
      <c r="P1036" s="97" t="n">
        <f aca="false">N1036</f>
        <v>260</v>
      </c>
      <c r="Q1036" s="99" t="n">
        <f aca="false">K1036-P1036</f>
        <v>47.7</v>
      </c>
      <c r="R1036" s="98" t="n">
        <f aca="false">IFERROR(IF(O1036="May",(K1036/P1036-1))," ")</f>
        <v>0</v>
      </c>
      <c r="S1036" s="100" t="str">
        <f aca="false">IF(N1036&gt;0,IF(O1036="","-",IF(R1036&lt;0%,"DEGROWTH","GROWTH")))</f>
        <v>GROWTH</v>
      </c>
      <c r="T1036" s="69" t="n">
        <v>235</v>
      </c>
      <c r="U1036" s="101" t="str">
        <f aca="false">IF(F1036&lt;=$V$2,"May","")</f>
        <v>May</v>
      </c>
      <c r="V1036" s="69" t="n">
        <f aca="false">T1036</f>
        <v>235</v>
      </c>
      <c r="W1036" s="102" t="n">
        <f aca="false">K1036-V1036</f>
        <v>72.7</v>
      </c>
      <c r="X1036" s="103" t="n">
        <f aca="false">IFERROR(IF(U1036="June",(K1036/V1036-1)),0)</f>
        <v>0</v>
      </c>
      <c r="Y1036" s="104" t="str">
        <f aca="false">IF(T1036&gt;0,IF(U1036="","-",IF(X1036&lt;0%,"DEGROWTH","GROWTH")))</f>
        <v>GROWTH</v>
      </c>
      <c r="Z1036" s="75" t="n">
        <v>0</v>
      </c>
      <c r="AA1036" s="70"/>
      <c r="AB1036" s="70" t="s">
        <v>133</v>
      </c>
      <c r="AC1036" s="75" t="s">
        <v>132</v>
      </c>
      <c r="AD1036" s="3"/>
      <c r="AE1036" s="3"/>
      <c r="AF1036" s="75" t="s">
        <v>132</v>
      </c>
      <c r="AG1036" s="121" t="n">
        <f aca="false">IFERROR(INDEX(Last6M_AvgSales_Ref!$B$2:$B$12659,MATCH(D1036,Last6M_AvgSales_Ref!$A$2:$A$12659,0)),"")</f>
        <v>284.75</v>
      </c>
    </row>
    <row r="1037" customFormat="false" ht="14.25" hidden="false" customHeight="true" outlineLevel="0" collapsed="false">
      <c r="A1037" s="75" t="s">
        <v>132</v>
      </c>
      <c r="B1037" s="72" t="s">
        <v>105</v>
      </c>
      <c r="C1037" s="72" t="s">
        <v>2584</v>
      </c>
      <c r="D1037" s="72" t="n">
        <v>1000001633</v>
      </c>
      <c r="E1037" s="73" t="s">
        <v>2585</v>
      </c>
      <c r="F1037" s="74" t="n">
        <v>43242</v>
      </c>
      <c r="G1037" s="67" t="str">
        <f aca="false">IF(I1037&gt;0,"Targeted Dealer","-")</f>
        <v>Targeted Dealer</v>
      </c>
      <c r="H1037" s="67"/>
      <c r="I1037" s="68" t="n">
        <v>75</v>
      </c>
      <c r="J1037" s="68" t="n">
        <f aca="false">I1037/$J$1*($J$1-$E$1)</f>
        <v>75</v>
      </c>
      <c r="K1037" s="69" t="n">
        <v>75</v>
      </c>
      <c r="L1037" s="69" t="n">
        <f aca="false">I1037-K1037</f>
        <v>0</v>
      </c>
      <c r="M1037" s="69" t="n">
        <f aca="false">IFERROR((K1037/J1037%),"-")</f>
        <v>100</v>
      </c>
      <c r="N1037" s="97" t="n">
        <v>75</v>
      </c>
      <c r="O1037" s="98" t="str">
        <f aca="false">IF(F1037&lt;=$P$2,"June","")</f>
        <v>June</v>
      </c>
      <c r="P1037" s="97" t="n">
        <f aca="false">N1037</f>
        <v>75</v>
      </c>
      <c r="Q1037" s="99" t="n">
        <f aca="false">K1037-P1037</f>
        <v>0</v>
      </c>
      <c r="R1037" s="98" t="n">
        <f aca="false">IFERROR(IF(O1037="May",(K1037/P1037-1))," ")</f>
        <v>0</v>
      </c>
      <c r="S1037" s="100" t="str">
        <f aca="false">IF(N1037&gt;0,IF(O1037="","-",IF(R1037&lt;0%,"DEGROWTH","GROWTH")))</f>
        <v>GROWTH</v>
      </c>
      <c r="T1037" s="69" t="n">
        <v>45</v>
      </c>
      <c r="U1037" s="101" t="str">
        <f aca="false">IF(F1037&lt;=$V$2,"May","")</f>
        <v>May</v>
      </c>
      <c r="V1037" s="69" t="n">
        <f aca="false">T1037</f>
        <v>45</v>
      </c>
      <c r="W1037" s="102" t="n">
        <f aca="false">K1037-V1037</f>
        <v>30</v>
      </c>
      <c r="X1037" s="103" t="n">
        <f aca="false">IFERROR(IF(U1037="June",(K1037/V1037-1)),0)</f>
        <v>0</v>
      </c>
      <c r="Y1037" s="104" t="str">
        <f aca="false">IF(T1037&gt;0,IF(U1037="","-",IF(X1037&lt;0%,"DEGROWTH","GROWTH")))</f>
        <v>GROWTH</v>
      </c>
      <c r="Z1037" s="75" t="n">
        <v>0</v>
      </c>
      <c r="AA1037" s="70"/>
      <c r="AB1037" s="70" t="s">
        <v>133</v>
      </c>
      <c r="AC1037" s="75" t="s">
        <v>132</v>
      </c>
      <c r="AD1037" s="3"/>
      <c r="AE1037" s="3"/>
      <c r="AF1037" s="75" t="s">
        <v>132</v>
      </c>
      <c r="AG1037" s="121" t="n">
        <f aca="false">IFERROR(INDEX(Last6M_AvgSales_Ref!$B$2:$B$12659,MATCH(D1037,Last6M_AvgSales_Ref!$A$2:$A$12659,0)),"")</f>
        <v>80.875</v>
      </c>
    </row>
    <row r="1038" customFormat="false" ht="14.25" hidden="false" customHeight="true" outlineLevel="0" collapsed="false">
      <c r="A1038" s="75" t="s">
        <v>132</v>
      </c>
      <c r="B1038" s="72" t="s">
        <v>105</v>
      </c>
      <c r="C1038" s="72" t="s">
        <v>2586</v>
      </c>
      <c r="D1038" s="72" t="n">
        <v>1000001609</v>
      </c>
      <c r="E1038" s="73" t="s">
        <v>2587</v>
      </c>
      <c r="F1038" s="74" t="n">
        <v>43337</v>
      </c>
      <c r="G1038" s="67" t="str">
        <f aca="false">IF(I1038&gt;0,"Targeted Dealer","-")</f>
        <v>Targeted Dealer</v>
      </c>
      <c r="H1038" s="67"/>
      <c r="I1038" s="68" t="n">
        <v>300</v>
      </c>
      <c r="J1038" s="68" t="n">
        <f aca="false">I1038/$J$1*($J$1-$E$1)</f>
        <v>300</v>
      </c>
      <c r="K1038" s="69" t="n">
        <v>304.25</v>
      </c>
      <c r="L1038" s="69" t="n">
        <f aca="false">I1038-K1038</f>
        <v>-4.25</v>
      </c>
      <c r="M1038" s="69" t="n">
        <f aca="false">IFERROR((K1038/J1038%),"-")</f>
        <v>101.416666666667</v>
      </c>
      <c r="N1038" s="97" t="n">
        <v>303.5</v>
      </c>
      <c r="O1038" s="98" t="str">
        <f aca="false">IF(F1038&lt;=$P$2,"June","")</f>
        <v>June</v>
      </c>
      <c r="P1038" s="97" t="n">
        <f aca="false">N1038</f>
        <v>303.5</v>
      </c>
      <c r="Q1038" s="99" t="n">
        <f aca="false">K1038-P1038</f>
        <v>0.75</v>
      </c>
      <c r="R1038" s="98" t="n">
        <f aca="false">IFERROR(IF(O1038="May",(K1038/P1038-1))," ")</f>
        <v>0</v>
      </c>
      <c r="S1038" s="100" t="str">
        <f aca="false">IF(N1038&gt;0,IF(O1038="","-",IF(R1038&lt;0%,"DEGROWTH","GROWTH")))</f>
        <v>GROWTH</v>
      </c>
      <c r="T1038" s="69" t="n">
        <v>75</v>
      </c>
      <c r="U1038" s="101" t="str">
        <f aca="false">IF(F1038&lt;=$V$2,"May","")</f>
        <v>May</v>
      </c>
      <c r="V1038" s="69" t="n">
        <f aca="false">T1038</f>
        <v>75</v>
      </c>
      <c r="W1038" s="102" t="n">
        <f aca="false">K1038-V1038</f>
        <v>229.25</v>
      </c>
      <c r="X1038" s="103" t="n">
        <f aca="false">IFERROR(IF(U1038="June",(K1038/V1038-1)),0)</f>
        <v>0</v>
      </c>
      <c r="Y1038" s="104" t="str">
        <f aca="false">IF(T1038&gt;0,IF(U1038="","-",IF(X1038&lt;0%,"DEGROWTH","GROWTH")))</f>
        <v>GROWTH</v>
      </c>
      <c r="Z1038" s="75" t="n">
        <v>0</v>
      </c>
      <c r="AA1038" s="70"/>
      <c r="AB1038" s="70" t="s">
        <v>133</v>
      </c>
      <c r="AC1038" s="75" t="s">
        <v>132</v>
      </c>
      <c r="AD1038" s="3"/>
      <c r="AE1038" s="3"/>
      <c r="AF1038" s="75" t="s">
        <v>132</v>
      </c>
      <c r="AG1038" s="121" t="n">
        <f aca="false">IFERROR(INDEX(Last6M_AvgSales_Ref!$B$2:$B$12659,MATCH(D1038,Last6M_AvgSales_Ref!$A$2:$A$12659,0)),"")</f>
        <v>139.75</v>
      </c>
    </row>
    <row r="1039" customFormat="false" ht="14.25" hidden="false" customHeight="true" outlineLevel="0" collapsed="false">
      <c r="A1039" s="75" t="s">
        <v>132</v>
      </c>
      <c r="B1039" s="72" t="s">
        <v>105</v>
      </c>
      <c r="C1039" s="72" t="s">
        <v>2588</v>
      </c>
      <c r="D1039" s="72" t="n">
        <v>1000001611</v>
      </c>
      <c r="E1039" s="73" t="s">
        <v>2589</v>
      </c>
      <c r="F1039" s="74" t="n">
        <v>43601</v>
      </c>
      <c r="G1039" s="67" t="str">
        <f aca="false">IF(I1039&gt;0,"Targeted Dealer","-")</f>
        <v>Targeted Dealer</v>
      </c>
      <c r="H1039" s="67"/>
      <c r="I1039" s="68" t="n">
        <v>75</v>
      </c>
      <c r="J1039" s="68" t="n">
        <f aca="false">I1039/$J$1*($J$1-$E$1)</f>
        <v>75</v>
      </c>
      <c r="K1039" s="69" t="n">
        <v>25</v>
      </c>
      <c r="L1039" s="69" t="n">
        <f aca="false">I1039-K1039</f>
        <v>50</v>
      </c>
      <c r="M1039" s="69" t="n">
        <f aca="false">IFERROR((K1039/J1039%),"-")</f>
        <v>33.3333333333333</v>
      </c>
      <c r="N1039" s="97" t="n">
        <v>0</v>
      </c>
      <c r="O1039" s="98" t="str">
        <f aca="false">IF(F1039&lt;=$P$2,"June","")</f>
        <v>June</v>
      </c>
      <c r="P1039" s="97" t="n">
        <f aca="false">N1039</f>
        <v>0</v>
      </c>
      <c r="Q1039" s="99" t="n">
        <f aca="false">K1039-P1039</f>
        <v>25</v>
      </c>
      <c r="R1039" s="98" t="n">
        <f aca="false">IFERROR(IF(O1039="May",(K1039/P1039-1))," ")</f>
        <v>0</v>
      </c>
      <c r="S1039" s="105" t="b">
        <f aca="false">IF(N1039&gt;0,IF(O1039="","-",IF(R1039&lt;0%,"DEGROWTH","GROWTH")))</f>
        <v>0</v>
      </c>
      <c r="T1039" s="69" t="n">
        <v>50</v>
      </c>
      <c r="U1039" s="101" t="str">
        <f aca="false">IF(F1039&lt;=$V$2,"May","")</f>
        <v>May</v>
      </c>
      <c r="V1039" s="69" t="n">
        <f aca="false">T1039</f>
        <v>50</v>
      </c>
      <c r="W1039" s="102" t="n">
        <f aca="false">K1039-V1039</f>
        <v>-25</v>
      </c>
      <c r="X1039" s="103" t="n">
        <f aca="false">IFERROR(IF(U1039="June",(K1039/V1039-1)),0)</f>
        <v>0</v>
      </c>
      <c r="Y1039" s="104" t="str">
        <f aca="false">IF(T1039&gt;0,IF(U1039="","-",IF(X1039&lt;0%,"DEGROWTH","GROWTH")))</f>
        <v>GROWTH</v>
      </c>
      <c r="Z1039" s="75" t="n">
        <v>0</v>
      </c>
      <c r="AA1039" s="70"/>
      <c r="AB1039" s="70" t="s">
        <v>133</v>
      </c>
      <c r="AC1039" s="75" t="s">
        <v>132</v>
      </c>
      <c r="AD1039" s="3"/>
      <c r="AE1039" s="3"/>
      <c r="AF1039" s="75" t="s">
        <v>132</v>
      </c>
      <c r="AG1039" s="121" t="n">
        <f aca="false">IFERROR(INDEX(Last6M_AvgSales_Ref!$B$2:$B$12659,MATCH(D1039,Last6M_AvgSales_Ref!$A$2:$A$12659,0)),"")</f>
        <v>86.6666666666667</v>
      </c>
    </row>
    <row r="1040" customFormat="false" ht="14.25" hidden="false" customHeight="true" outlineLevel="0" collapsed="false">
      <c r="A1040" s="75" t="s">
        <v>132</v>
      </c>
      <c r="B1040" s="72" t="s">
        <v>105</v>
      </c>
      <c r="C1040" s="72" t="s">
        <v>2590</v>
      </c>
      <c r="D1040" s="72" t="n">
        <v>1000001590</v>
      </c>
      <c r="E1040" s="73" t="s">
        <v>2591</v>
      </c>
      <c r="F1040" s="74" t="n">
        <v>43718</v>
      </c>
      <c r="G1040" s="67" t="str">
        <f aca="false">IF(I1040&gt;0,"Targeted Dealer","-")</f>
        <v>Targeted Dealer</v>
      </c>
      <c r="H1040" s="67"/>
      <c r="I1040" s="68" t="n">
        <v>100</v>
      </c>
      <c r="J1040" s="68" t="n">
        <f aca="false">I1040/$J$1*($J$1-$E$1)</f>
        <v>100</v>
      </c>
      <c r="K1040" s="69" t="n">
        <v>55</v>
      </c>
      <c r="L1040" s="69" t="n">
        <f aca="false">I1040-K1040</f>
        <v>45</v>
      </c>
      <c r="M1040" s="69" t="n">
        <f aca="false">IFERROR((K1040/J1040%),"-")</f>
        <v>55</v>
      </c>
      <c r="N1040" s="97" t="n">
        <v>41.5</v>
      </c>
      <c r="O1040" s="98" t="str">
        <f aca="false">IF(F1040&lt;=$P$2,"June","")</f>
        <v>June</v>
      </c>
      <c r="P1040" s="97" t="n">
        <f aca="false">N1040</f>
        <v>41.5</v>
      </c>
      <c r="Q1040" s="99" t="n">
        <f aca="false">K1040-P1040</f>
        <v>13.5</v>
      </c>
      <c r="R1040" s="98" t="n">
        <f aca="false">IFERROR(IF(O1040="May",(K1040/P1040-1))," ")</f>
        <v>0</v>
      </c>
      <c r="S1040" s="100" t="str">
        <f aca="false">IF(N1040&gt;0,IF(O1040="","-",IF(R1040&lt;0%,"DEGROWTH","GROWTH")))</f>
        <v>GROWTH</v>
      </c>
      <c r="T1040" s="69" t="n">
        <v>88.7</v>
      </c>
      <c r="U1040" s="101" t="str">
        <f aca="false">IF(F1040&lt;=$V$2,"May","")</f>
        <v>May</v>
      </c>
      <c r="V1040" s="69" t="n">
        <f aca="false">T1040</f>
        <v>88.7</v>
      </c>
      <c r="W1040" s="102" t="n">
        <f aca="false">K1040-V1040</f>
        <v>-33.7</v>
      </c>
      <c r="X1040" s="103" t="n">
        <f aca="false">IFERROR(IF(U1040="June",(K1040/V1040-1)),0)</f>
        <v>0</v>
      </c>
      <c r="Y1040" s="104" t="str">
        <f aca="false">IF(T1040&gt;0,IF(U1040="","-",IF(X1040&lt;0%,"DEGROWTH","GROWTH")))</f>
        <v>GROWTH</v>
      </c>
      <c r="Z1040" s="75" t="n">
        <v>0</v>
      </c>
      <c r="AA1040" s="70"/>
      <c r="AB1040" s="70" t="s">
        <v>133</v>
      </c>
      <c r="AC1040" s="75" t="s">
        <v>132</v>
      </c>
      <c r="AD1040" s="3"/>
      <c r="AE1040" s="3"/>
      <c r="AF1040" s="75" t="s">
        <v>132</v>
      </c>
      <c r="AG1040" s="121" t="n">
        <f aca="false">IFERROR(INDEX(Last6M_AvgSales_Ref!$B$2:$B$12659,MATCH(D1040,Last6M_AvgSales_Ref!$A$2:$A$12659,0)),"")</f>
        <v>104.45</v>
      </c>
    </row>
    <row r="1041" customFormat="false" ht="14.25" hidden="false" customHeight="true" outlineLevel="0" collapsed="false">
      <c r="A1041" s="75" t="s">
        <v>132</v>
      </c>
      <c r="B1041" s="72" t="s">
        <v>105</v>
      </c>
      <c r="C1041" s="72" t="s">
        <v>2592</v>
      </c>
      <c r="D1041" s="72" t="n">
        <v>1000001600</v>
      </c>
      <c r="E1041" s="73" t="s">
        <v>2593</v>
      </c>
      <c r="F1041" s="74" t="n">
        <v>44302</v>
      </c>
      <c r="G1041" s="67" t="str">
        <f aca="false">IF(I1041&gt;0,"Targeted Dealer","-")</f>
        <v>Targeted Dealer</v>
      </c>
      <c r="H1041" s="67"/>
      <c r="I1041" s="68" t="n">
        <v>450</v>
      </c>
      <c r="J1041" s="68" t="n">
        <f aca="false">I1041/$J$1*($J$1-$E$1)</f>
        <v>450</v>
      </c>
      <c r="K1041" s="69" t="n">
        <v>455.5</v>
      </c>
      <c r="L1041" s="69" t="n">
        <f aca="false">I1041-K1041</f>
        <v>-5.5</v>
      </c>
      <c r="M1041" s="69" t="n">
        <f aca="false">IFERROR((K1041/J1041%),"-")</f>
        <v>101.222222222222</v>
      </c>
      <c r="N1041" s="97" t="n">
        <v>450</v>
      </c>
      <c r="O1041" s="98" t="str">
        <f aca="false">IF(F1041&lt;=$P$2,"June","")</f>
        <v>June</v>
      </c>
      <c r="P1041" s="97" t="n">
        <f aca="false">N1041</f>
        <v>450</v>
      </c>
      <c r="Q1041" s="99" t="n">
        <f aca="false">K1041-P1041</f>
        <v>5.5</v>
      </c>
      <c r="R1041" s="98" t="n">
        <f aca="false">IFERROR(IF(O1041="May",(K1041/P1041-1))," ")</f>
        <v>0</v>
      </c>
      <c r="S1041" s="100" t="str">
        <f aca="false">IF(N1041&gt;0,IF(O1041="","-",IF(R1041&lt;0%,"DEGROWTH","GROWTH")))</f>
        <v>GROWTH</v>
      </c>
      <c r="T1041" s="69" t="n">
        <v>300</v>
      </c>
      <c r="U1041" s="101" t="str">
        <f aca="false">IF(F1041&lt;=$V$2,"May","")</f>
        <v>May</v>
      </c>
      <c r="V1041" s="69" t="n">
        <f aca="false">T1041</f>
        <v>300</v>
      </c>
      <c r="W1041" s="102" t="n">
        <f aca="false">K1041-V1041</f>
        <v>155.5</v>
      </c>
      <c r="X1041" s="103" t="n">
        <f aca="false">IFERROR(IF(U1041="June",(K1041/V1041-1)),0)</f>
        <v>0</v>
      </c>
      <c r="Y1041" s="104" t="str">
        <f aca="false">IF(T1041&gt;0,IF(U1041="","-",IF(X1041&lt;0%,"DEGROWTH","GROWTH")))</f>
        <v>GROWTH</v>
      </c>
      <c r="Z1041" s="75" t="n">
        <v>0</v>
      </c>
      <c r="AA1041" s="70"/>
      <c r="AB1041" s="70" t="s">
        <v>133</v>
      </c>
      <c r="AC1041" s="75" t="s">
        <v>132</v>
      </c>
      <c r="AD1041" s="3"/>
      <c r="AE1041" s="3"/>
      <c r="AF1041" s="75" t="s">
        <v>132</v>
      </c>
      <c r="AG1041" s="121" t="n">
        <f aca="false">IFERROR(INDEX(Last6M_AvgSales_Ref!$B$2:$B$12659,MATCH(D1041,Last6M_AvgSales_Ref!$A$2:$A$12659,0)),"")</f>
        <v>470.5</v>
      </c>
    </row>
    <row r="1042" customFormat="false" ht="14.25" hidden="false" customHeight="true" outlineLevel="0" collapsed="false">
      <c r="A1042" s="75" t="s">
        <v>132</v>
      </c>
      <c r="B1042" s="72" t="s">
        <v>105</v>
      </c>
      <c r="C1042" s="72" t="s">
        <v>2594</v>
      </c>
      <c r="D1042" s="72" t="n">
        <v>1000002043</v>
      </c>
      <c r="E1042" s="73" t="s">
        <v>2595</v>
      </c>
      <c r="F1042" s="74" t="n">
        <v>44501</v>
      </c>
      <c r="G1042" s="67" t="str">
        <f aca="false">IF(I1042&gt;0,"Targeted Dealer","-")</f>
        <v>Targeted Dealer</v>
      </c>
      <c r="H1042" s="67"/>
      <c r="I1042" s="68" t="n">
        <v>400</v>
      </c>
      <c r="J1042" s="68" t="n">
        <f aca="false">I1042/$J$1*($J$1-$E$1)</f>
        <v>400</v>
      </c>
      <c r="K1042" s="69" t="n">
        <v>404.4</v>
      </c>
      <c r="L1042" s="69" t="n">
        <f aca="false">I1042-K1042</f>
        <v>-4.39999999999998</v>
      </c>
      <c r="M1042" s="69" t="n">
        <f aca="false">IFERROR((K1042/J1042%),"-")</f>
        <v>101.1</v>
      </c>
      <c r="N1042" s="97" t="n">
        <v>378.65</v>
      </c>
      <c r="O1042" s="98" t="str">
        <f aca="false">IF(F1042&lt;=$P$2,"June","")</f>
        <v>June</v>
      </c>
      <c r="P1042" s="97" t="n">
        <f aca="false">N1042</f>
        <v>378.65</v>
      </c>
      <c r="Q1042" s="99" t="n">
        <f aca="false">K1042-P1042</f>
        <v>25.75</v>
      </c>
      <c r="R1042" s="98" t="n">
        <f aca="false">IFERROR(IF(O1042="May",(K1042/P1042-1))," ")</f>
        <v>0</v>
      </c>
      <c r="S1042" s="100" t="str">
        <f aca="false">IF(N1042&gt;0,IF(O1042="","-",IF(R1042&lt;0%,"DEGROWTH","GROWTH")))</f>
        <v>GROWTH</v>
      </c>
      <c r="T1042" s="69" t="n">
        <v>246</v>
      </c>
      <c r="U1042" s="101" t="str">
        <f aca="false">IF(F1042&lt;=$V$2,"May","")</f>
        <v>May</v>
      </c>
      <c r="V1042" s="69" t="n">
        <f aca="false">T1042</f>
        <v>246</v>
      </c>
      <c r="W1042" s="102" t="n">
        <f aca="false">K1042-V1042</f>
        <v>158.4</v>
      </c>
      <c r="X1042" s="103" t="n">
        <f aca="false">IFERROR(IF(U1042="June",(K1042/V1042-1)),0)</f>
        <v>0</v>
      </c>
      <c r="Y1042" s="104" t="str">
        <f aca="false">IF(T1042&gt;0,IF(U1042="","-",IF(X1042&lt;0%,"DEGROWTH","GROWTH")))</f>
        <v>GROWTH</v>
      </c>
      <c r="Z1042" s="75" t="n">
        <v>0</v>
      </c>
      <c r="AA1042" s="70"/>
      <c r="AB1042" s="70" t="s">
        <v>133</v>
      </c>
      <c r="AC1042" s="75" t="s">
        <v>132</v>
      </c>
      <c r="AD1042" s="3"/>
      <c r="AE1042" s="3"/>
      <c r="AF1042" s="75" t="s">
        <v>132</v>
      </c>
      <c r="AG1042" s="121" t="n">
        <f aca="false">IFERROR(INDEX(Last6M_AvgSales_Ref!$B$2:$B$12659,MATCH(D1042,Last6M_AvgSales_Ref!$A$2:$A$12659,0)),"")</f>
        <v>359.508333333333</v>
      </c>
    </row>
    <row r="1043" customFormat="false" ht="14.25" hidden="false" customHeight="true" outlineLevel="0" collapsed="false">
      <c r="A1043" s="75" t="s">
        <v>132</v>
      </c>
      <c r="B1043" s="72" t="s">
        <v>105</v>
      </c>
      <c r="C1043" s="72" t="s">
        <v>2596</v>
      </c>
      <c r="D1043" s="72" t="n">
        <v>1000002073</v>
      </c>
      <c r="E1043" s="73" t="s">
        <v>2597</v>
      </c>
      <c r="F1043" s="74" t="n">
        <v>44531</v>
      </c>
      <c r="G1043" s="67" t="str">
        <f aca="false">IF(I1043&gt;0,"Targeted Dealer","-")</f>
        <v>Targeted Dealer</v>
      </c>
      <c r="H1043" s="67"/>
      <c r="I1043" s="68" t="n">
        <v>75</v>
      </c>
      <c r="J1043" s="68" t="n">
        <f aca="false">I1043/$J$1*($J$1-$E$1)</f>
        <v>75</v>
      </c>
      <c r="K1043" s="69" t="n">
        <v>84</v>
      </c>
      <c r="L1043" s="69" t="n">
        <f aca="false">I1043-K1043</f>
        <v>-9</v>
      </c>
      <c r="M1043" s="69" t="n">
        <f aca="false">IFERROR((K1043/J1043%),"-")</f>
        <v>112</v>
      </c>
      <c r="N1043" s="97" t="n">
        <v>64</v>
      </c>
      <c r="O1043" s="98" t="str">
        <f aca="false">IF(F1043&lt;=$P$2,"June","")</f>
        <v>June</v>
      </c>
      <c r="P1043" s="97" t="n">
        <f aca="false">N1043</f>
        <v>64</v>
      </c>
      <c r="Q1043" s="99" t="n">
        <f aca="false">K1043-P1043</f>
        <v>20</v>
      </c>
      <c r="R1043" s="98" t="n">
        <f aca="false">IFERROR(IF(O1043="May",(K1043/P1043-1))," ")</f>
        <v>0</v>
      </c>
      <c r="S1043" s="100" t="str">
        <f aca="false">IF(N1043&gt;0,IF(O1043="","-",IF(R1043&lt;0%,"DEGROWTH","GROWTH")))</f>
        <v>GROWTH</v>
      </c>
      <c r="T1043" s="69" t="n">
        <v>38</v>
      </c>
      <c r="U1043" s="101" t="str">
        <f aca="false">IF(F1043&lt;=$V$2,"May","")</f>
        <v>May</v>
      </c>
      <c r="V1043" s="69" t="n">
        <f aca="false">T1043</f>
        <v>38</v>
      </c>
      <c r="W1043" s="102" t="n">
        <f aca="false">K1043-V1043</f>
        <v>46</v>
      </c>
      <c r="X1043" s="103" t="n">
        <f aca="false">IFERROR(IF(U1043="June",(K1043/V1043-1)),0)</f>
        <v>0</v>
      </c>
      <c r="Y1043" s="104" t="str">
        <f aca="false">IF(T1043&gt;0,IF(U1043="","-",IF(X1043&lt;0%,"DEGROWTH","GROWTH")))</f>
        <v>GROWTH</v>
      </c>
      <c r="Z1043" s="75" t="n">
        <v>0</v>
      </c>
      <c r="AA1043" s="70"/>
      <c r="AB1043" s="70" t="s">
        <v>133</v>
      </c>
      <c r="AC1043" s="75" t="s">
        <v>132</v>
      </c>
      <c r="AD1043" s="3"/>
      <c r="AE1043" s="3"/>
      <c r="AF1043" s="75" t="s">
        <v>132</v>
      </c>
      <c r="AG1043" s="121" t="n">
        <f aca="false">IFERROR(INDEX(Last6M_AvgSales_Ref!$B$2:$B$12659,MATCH(D1043,Last6M_AvgSales_Ref!$A$2:$A$12659,0)),"")</f>
        <v>66.5833333333333</v>
      </c>
    </row>
    <row r="1044" customFormat="false" ht="14.25" hidden="false" customHeight="true" outlineLevel="0" collapsed="false">
      <c r="A1044" s="75" t="s">
        <v>132</v>
      </c>
      <c r="B1044" s="72" t="s">
        <v>105</v>
      </c>
      <c r="C1044" s="72" t="s">
        <v>2598</v>
      </c>
      <c r="D1044" s="72" t="n">
        <v>1000002072</v>
      </c>
      <c r="E1044" s="73" t="s">
        <v>2599</v>
      </c>
      <c r="F1044" s="74" t="n">
        <v>44557</v>
      </c>
      <c r="G1044" s="67" t="str">
        <f aca="false">IF(I1044&gt;0,"Targeted Dealer","-")</f>
        <v>Targeted Dealer</v>
      </c>
      <c r="H1044" s="67"/>
      <c r="I1044" s="68" t="n">
        <v>20</v>
      </c>
      <c r="J1044" s="68" t="n">
        <f aca="false">I1044/$J$1*($J$1-$E$1)</f>
        <v>20</v>
      </c>
      <c r="K1044" s="69" t="n">
        <v>20</v>
      </c>
      <c r="L1044" s="69" t="n">
        <f aca="false">I1044-K1044</f>
        <v>0</v>
      </c>
      <c r="M1044" s="69" t="n">
        <f aca="false">IFERROR((K1044/J1044%),"-")</f>
        <v>100</v>
      </c>
      <c r="N1044" s="97" t="n">
        <v>10</v>
      </c>
      <c r="O1044" s="98" t="str">
        <f aca="false">IF(F1044&lt;=$P$2,"June","")</f>
        <v>June</v>
      </c>
      <c r="P1044" s="97" t="n">
        <f aca="false">N1044</f>
        <v>10</v>
      </c>
      <c r="Q1044" s="99" t="n">
        <f aca="false">K1044-P1044</f>
        <v>10</v>
      </c>
      <c r="R1044" s="98" t="n">
        <f aca="false">IFERROR(IF(O1044="May",(K1044/P1044-1))," ")</f>
        <v>0</v>
      </c>
      <c r="S1044" s="100" t="str">
        <f aca="false">IF(N1044&gt;0,IF(O1044="","-",IF(R1044&lt;0%,"DEGROWTH","GROWTH")))</f>
        <v>GROWTH</v>
      </c>
      <c r="T1044" s="69" t="n">
        <v>20</v>
      </c>
      <c r="U1044" s="101" t="str">
        <f aca="false">IF(F1044&lt;=$V$2,"May","")</f>
        <v>May</v>
      </c>
      <c r="V1044" s="69" t="n">
        <f aca="false">T1044</f>
        <v>20</v>
      </c>
      <c r="W1044" s="102" t="n">
        <f aca="false">K1044-V1044</f>
        <v>0</v>
      </c>
      <c r="X1044" s="103" t="n">
        <f aca="false">IFERROR(IF(U1044="June",(K1044/V1044-1)),0)</f>
        <v>0</v>
      </c>
      <c r="Y1044" s="104" t="str">
        <f aca="false">IF(T1044&gt;0,IF(U1044="","-",IF(X1044&lt;0%,"DEGROWTH","GROWTH")))</f>
        <v>GROWTH</v>
      </c>
      <c r="Z1044" s="75" t="n">
        <v>0</v>
      </c>
      <c r="AA1044" s="70"/>
      <c r="AB1044" s="70" t="s">
        <v>133</v>
      </c>
      <c r="AC1044" s="75" t="s">
        <v>132</v>
      </c>
      <c r="AD1044" s="3"/>
      <c r="AE1044" s="3"/>
      <c r="AF1044" s="75" t="s">
        <v>132</v>
      </c>
      <c r="AG1044" s="121" t="n">
        <f aca="false">IFERROR(INDEX(Last6M_AvgSales_Ref!$B$2:$B$12659,MATCH(D1044,Last6M_AvgSales_Ref!$A$2:$A$12659,0)),"")</f>
        <v>14.1666666666667</v>
      </c>
    </row>
    <row r="1045" customFormat="false" ht="14.25" hidden="false" customHeight="true" outlineLevel="0" collapsed="false">
      <c r="A1045" s="75" t="s">
        <v>132</v>
      </c>
      <c r="B1045" s="72" t="s">
        <v>105</v>
      </c>
      <c r="C1045" s="72" t="s">
        <v>2600</v>
      </c>
      <c r="D1045" s="72" t="n">
        <v>1000002803</v>
      </c>
      <c r="E1045" s="72" t="s">
        <v>2601</v>
      </c>
      <c r="F1045" s="74" t="n">
        <v>44736</v>
      </c>
      <c r="G1045" s="67" t="str">
        <f aca="false">IF(I1045&gt;0,"Targeted Dealer","-")</f>
        <v>Targeted Dealer</v>
      </c>
      <c r="H1045" s="67"/>
      <c r="I1045" s="68" t="n">
        <v>50</v>
      </c>
      <c r="J1045" s="68" t="n">
        <f aca="false">I1045/$J$1*($J$1-$E$1)</f>
        <v>50</v>
      </c>
      <c r="K1045" s="69" t="n">
        <v>60</v>
      </c>
      <c r="L1045" s="69" t="n">
        <f aca="false">I1045-K1045</f>
        <v>-10</v>
      </c>
      <c r="M1045" s="69" t="n">
        <f aca="false">IFERROR((K1045/J1045%),"-")</f>
        <v>120</v>
      </c>
      <c r="N1045" s="97" t="n">
        <v>25</v>
      </c>
      <c r="O1045" s="98" t="str">
        <f aca="false">IF(F1045&lt;=$P$2,"June","")</f>
        <v>June</v>
      </c>
      <c r="P1045" s="97" t="n">
        <f aca="false">N1045</f>
        <v>25</v>
      </c>
      <c r="Q1045" s="99" t="n">
        <f aca="false">K1045-P1045</f>
        <v>35</v>
      </c>
      <c r="R1045" s="98" t="n">
        <f aca="false">IFERROR(IF(O1045="May",(K1045/P1045-1))," ")</f>
        <v>0</v>
      </c>
      <c r="S1045" s="100" t="str">
        <f aca="false">IF(N1045&gt;0,IF(O1045="","-",IF(R1045&lt;0%,"DEGROWTH","GROWTH")))</f>
        <v>GROWTH</v>
      </c>
      <c r="T1045" s="69" t="n">
        <v>0</v>
      </c>
      <c r="U1045" s="101" t="str">
        <f aca="false">IF(F1045&lt;=$V$2,"May","")</f>
        <v>May</v>
      </c>
      <c r="V1045" s="69" t="n">
        <f aca="false">T1045</f>
        <v>0</v>
      </c>
      <c r="W1045" s="102" t="n">
        <f aca="false">K1045-V1045</f>
        <v>60</v>
      </c>
      <c r="X1045" s="103" t="n">
        <f aca="false">IFERROR(IF(U1045="June",(K1045/V1045-1)),0)</f>
        <v>0</v>
      </c>
      <c r="Y1045" s="106" t="b">
        <f aca="false">IF(T1045&gt;0,IF(U1045="","-",IF(X1045&lt;0%,"DEGROWTH","GROWTH")))</f>
        <v>0</v>
      </c>
      <c r="Z1045" s="75" t="n">
        <v>0</v>
      </c>
      <c r="AA1045" s="70"/>
      <c r="AB1045" s="70" t="s">
        <v>133</v>
      </c>
      <c r="AC1045" s="75" t="s">
        <v>132</v>
      </c>
      <c r="AD1045" s="3"/>
      <c r="AE1045" s="3"/>
      <c r="AF1045" s="75" t="s">
        <v>132</v>
      </c>
      <c r="AG1045" s="121" t="n">
        <f aca="false">IFERROR(INDEX(Last6M_AvgSales_Ref!$B$2:$B$12659,MATCH(D1045,Last6M_AvgSales_Ref!$A$2:$A$12659,0)),"")</f>
        <v>46.1666666666667</v>
      </c>
    </row>
    <row r="1046" customFormat="false" ht="14.25" hidden="false" customHeight="true" outlineLevel="0" collapsed="false">
      <c r="A1046" s="70" t="s">
        <v>131</v>
      </c>
      <c r="B1046" s="72" t="s">
        <v>95</v>
      </c>
      <c r="C1046" s="72" t="s">
        <v>370</v>
      </c>
      <c r="D1046" s="72" t="n">
        <v>1000001354</v>
      </c>
      <c r="E1046" s="73" t="s">
        <v>371</v>
      </c>
      <c r="F1046" s="74" t="n">
        <v>40802</v>
      </c>
      <c r="G1046" s="67" t="str">
        <f aca="false">IF(I1046&gt;0,"Targeted Dealer","-")</f>
        <v>Targeted Dealer</v>
      </c>
      <c r="H1046" s="67"/>
      <c r="I1046" s="68" t="n">
        <v>110</v>
      </c>
      <c r="J1046" s="68" t="n">
        <f aca="false">I1046/$J$1*($J$1-$E$1)</f>
        <v>110</v>
      </c>
      <c r="K1046" s="69" t="n">
        <v>0</v>
      </c>
      <c r="L1046" s="69" t="n">
        <f aca="false">I1046-K1046</f>
        <v>110</v>
      </c>
      <c r="M1046" s="69" t="n">
        <f aca="false">IFERROR((K1046/J1046%),"-")</f>
        <v>0</v>
      </c>
      <c r="N1046" s="97" t="n">
        <v>0</v>
      </c>
      <c r="O1046" s="98" t="str">
        <f aca="false">IF(F1046&lt;=$P$2,"June","")</f>
        <v>June</v>
      </c>
      <c r="P1046" s="97" t="n">
        <f aca="false">N1046</f>
        <v>0</v>
      </c>
      <c r="Q1046" s="99" t="n">
        <f aca="false">K1046-P1046</f>
        <v>0</v>
      </c>
      <c r="R1046" s="98" t="n">
        <f aca="false">IFERROR(IF(O1046="May",(K1046/P1046-1))," ")</f>
        <v>0</v>
      </c>
      <c r="S1046" s="105" t="b">
        <f aca="false">IF(N1046&gt;0,IF(O1046="","-",IF(R1046&lt;0%,"DEGROWTH","GROWTH")))</f>
        <v>0</v>
      </c>
      <c r="T1046" s="69" t="n">
        <v>147.5</v>
      </c>
      <c r="U1046" s="101" t="str">
        <f aca="false">IF(F1046&lt;=$V$2,"May","")</f>
        <v>May</v>
      </c>
      <c r="V1046" s="69" t="n">
        <f aca="false">T1046</f>
        <v>147.5</v>
      </c>
      <c r="W1046" s="102" t="n">
        <f aca="false">K1046-V1046</f>
        <v>-147.5</v>
      </c>
      <c r="X1046" s="103" t="n">
        <f aca="false">IFERROR(IF(U1046="June",(K1046/V1046-1)),0)</f>
        <v>0</v>
      </c>
      <c r="Y1046" s="104" t="str">
        <f aca="false">IF(T1046&gt;0,IF(U1046="","-",IF(X1046&lt;0%,"DEGROWTH","GROWTH")))</f>
        <v>GROWTH</v>
      </c>
      <c r="Z1046" s="75" t="n">
        <v>0</v>
      </c>
      <c r="AA1046" s="70"/>
      <c r="AB1046" s="70" t="s">
        <v>133</v>
      </c>
      <c r="AC1046" s="70" t="s">
        <v>131</v>
      </c>
      <c r="AD1046" s="3"/>
      <c r="AE1046" s="3"/>
      <c r="AF1046" s="70" t="s">
        <v>131</v>
      </c>
      <c r="AG1046" s="121" t="n">
        <f aca="false">IFERROR(INDEX(Last6M_AvgSales_Ref!$B$2:$B$12659,MATCH(D1046,Last6M_AvgSales_Ref!$A$2:$A$12659,0)),"")</f>
        <v>79.625</v>
      </c>
    </row>
    <row r="1047" customFormat="false" ht="14.25" hidden="false" customHeight="true" outlineLevel="0" collapsed="false">
      <c r="A1047" s="70" t="s">
        <v>131</v>
      </c>
      <c r="B1047" s="72" t="s">
        <v>95</v>
      </c>
      <c r="C1047" s="72" t="s">
        <v>2602</v>
      </c>
      <c r="D1047" s="72" t="n">
        <v>1000001351</v>
      </c>
      <c r="E1047" s="73" t="s">
        <v>2603</v>
      </c>
      <c r="F1047" s="74" t="n">
        <v>41234</v>
      </c>
      <c r="G1047" s="67" t="str">
        <f aca="false">IF(I1047&gt;0,"Targeted Dealer","-")</f>
        <v>Targeted Dealer</v>
      </c>
      <c r="H1047" s="67"/>
      <c r="I1047" s="68" t="n">
        <v>385</v>
      </c>
      <c r="J1047" s="68" t="n">
        <f aca="false">I1047/$J$1*($J$1-$E$1)</f>
        <v>385</v>
      </c>
      <c r="K1047" s="69" t="n">
        <v>383.5</v>
      </c>
      <c r="L1047" s="69" t="n">
        <f aca="false">I1047-K1047</f>
        <v>1.5</v>
      </c>
      <c r="M1047" s="69" t="n">
        <f aca="false">IFERROR((K1047/J1047%),"-")</f>
        <v>99.6103896103896</v>
      </c>
      <c r="N1047" s="97" t="n">
        <v>344</v>
      </c>
      <c r="O1047" s="98" t="str">
        <f aca="false">IF(F1047&lt;=$P$2,"June","")</f>
        <v>June</v>
      </c>
      <c r="P1047" s="97" t="n">
        <f aca="false">N1047</f>
        <v>344</v>
      </c>
      <c r="Q1047" s="99" t="n">
        <f aca="false">K1047-P1047</f>
        <v>39.5</v>
      </c>
      <c r="R1047" s="98" t="n">
        <f aca="false">IFERROR(IF(O1047="May",(K1047/P1047-1))," ")</f>
        <v>0</v>
      </c>
      <c r="S1047" s="100" t="str">
        <f aca="false">IF(N1047&gt;0,IF(O1047="","-",IF(R1047&lt;0%,"DEGROWTH","GROWTH")))</f>
        <v>GROWTH</v>
      </c>
      <c r="T1047" s="69" t="n">
        <v>383.55</v>
      </c>
      <c r="U1047" s="101" t="str">
        <f aca="false">IF(F1047&lt;=$V$2,"May","")</f>
        <v>May</v>
      </c>
      <c r="V1047" s="69" t="n">
        <f aca="false">T1047</f>
        <v>383.55</v>
      </c>
      <c r="W1047" s="102" t="n">
        <f aca="false">K1047-V1047</f>
        <v>-0.0500000000000114</v>
      </c>
      <c r="X1047" s="103" t="n">
        <f aca="false">IFERROR(IF(U1047="June",(K1047/V1047-1)),0)</f>
        <v>0</v>
      </c>
      <c r="Y1047" s="104" t="str">
        <f aca="false">IF(T1047&gt;0,IF(U1047="","-",IF(X1047&lt;0%,"DEGROWTH","GROWTH")))</f>
        <v>GROWTH</v>
      </c>
      <c r="Z1047" s="75" t="n">
        <v>0</v>
      </c>
      <c r="AA1047" s="70"/>
      <c r="AB1047" s="70" t="s">
        <v>133</v>
      </c>
      <c r="AC1047" s="70" t="s">
        <v>131</v>
      </c>
      <c r="AD1047" s="3"/>
      <c r="AE1047" s="3"/>
      <c r="AF1047" s="70" t="s">
        <v>131</v>
      </c>
      <c r="AG1047" s="121" t="n">
        <f aca="false">IFERROR(INDEX(Last6M_AvgSales_Ref!$B$2:$B$12659,MATCH(D1047,Last6M_AvgSales_Ref!$A$2:$A$12659,0)),"")</f>
        <v>492.85</v>
      </c>
    </row>
    <row r="1048" customFormat="false" ht="14.25" hidden="false" customHeight="true" outlineLevel="0" collapsed="false">
      <c r="A1048" s="70" t="s">
        <v>131</v>
      </c>
      <c r="B1048" s="72" t="s">
        <v>95</v>
      </c>
      <c r="C1048" s="72" t="s">
        <v>2604</v>
      </c>
      <c r="D1048" s="72" t="n">
        <v>1000001417</v>
      </c>
      <c r="E1048" s="73" t="s">
        <v>2605</v>
      </c>
      <c r="F1048" s="74" t="n">
        <v>41720</v>
      </c>
      <c r="G1048" s="67" t="str">
        <f aca="false">IF(I1048&gt;0,"Targeted Dealer","-")</f>
        <v>Targeted Dealer</v>
      </c>
      <c r="H1048" s="67"/>
      <c r="I1048" s="68" t="n">
        <v>350</v>
      </c>
      <c r="J1048" s="68" t="n">
        <f aca="false">I1048/$J$1*($J$1-$E$1)</f>
        <v>350</v>
      </c>
      <c r="K1048" s="69" t="n">
        <v>432.05</v>
      </c>
      <c r="L1048" s="69" t="n">
        <f aca="false">I1048-K1048</f>
        <v>-82.05</v>
      </c>
      <c r="M1048" s="69" t="n">
        <f aca="false">IFERROR((K1048/J1048%),"-")</f>
        <v>123.442857142857</v>
      </c>
      <c r="N1048" s="97" t="n">
        <v>328.25</v>
      </c>
      <c r="O1048" s="98" t="str">
        <f aca="false">IF(F1048&lt;=$P$2,"June","")</f>
        <v>June</v>
      </c>
      <c r="P1048" s="97" t="n">
        <f aca="false">N1048</f>
        <v>328.25</v>
      </c>
      <c r="Q1048" s="99" t="n">
        <f aca="false">K1048-P1048</f>
        <v>103.8</v>
      </c>
      <c r="R1048" s="98" t="n">
        <f aca="false">IFERROR(IF(O1048="May",(K1048/P1048-1))," ")</f>
        <v>0</v>
      </c>
      <c r="S1048" s="100" t="str">
        <f aca="false">IF(N1048&gt;0,IF(O1048="","-",IF(R1048&lt;0%,"DEGROWTH","GROWTH")))</f>
        <v>GROWTH</v>
      </c>
      <c r="T1048" s="69" t="n">
        <v>480.2</v>
      </c>
      <c r="U1048" s="101" t="str">
        <f aca="false">IF(F1048&lt;=$V$2,"May","")</f>
        <v>May</v>
      </c>
      <c r="V1048" s="69" t="n">
        <f aca="false">T1048</f>
        <v>480.2</v>
      </c>
      <c r="W1048" s="102" t="n">
        <f aca="false">K1048-V1048</f>
        <v>-48.15</v>
      </c>
      <c r="X1048" s="103" t="n">
        <f aca="false">IFERROR(IF(U1048="June",(K1048/V1048-1)),0)</f>
        <v>0</v>
      </c>
      <c r="Y1048" s="104" t="str">
        <f aca="false">IF(T1048&gt;0,IF(U1048="","-",IF(X1048&lt;0%,"DEGROWTH","GROWTH")))</f>
        <v>GROWTH</v>
      </c>
      <c r="Z1048" s="75" t="n">
        <v>0</v>
      </c>
      <c r="AA1048" s="70"/>
      <c r="AB1048" s="70" t="s">
        <v>133</v>
      </c>
      <c r="AC1048" s="70" t="s">
        <v>131</v>
      </c>
      <c r="AD1048" s="3"/>
      <c r="AE1048" s="3"/>
      <c r="AF1048" s="70" t="s">
        <v>131</v>
      </c>
      <c r="AG1048" s="121" t="n">
        <f aca="false">IFERROR(INDEX(Last6M_AvgSales_Ref!$B$2:$B$12659,MATCH(D1048,Last6M_AvgSales_Ref!$A$2:$A$12659,0)),"")</f>
        <v>463.258333333333</v>
      </c>
    </row>
    <row r="1049" customFormat="false" ht="14.25" hidden="false" customHeight="true" outlineLevel="0" collapsed="false">
      <c r="A1049" s="70" t="s">
        <v>131</v>
      </c>
      <c r="B1049" s="72" t="s">
        <v>95</v>
      </c>
      <c r="C1049" s="72" t="s">
        <v>2606</v>
      </c>
      <c r="D1049" s="72" t="n">
        <v>1000001384</v>
      </c>
      <c r="E1049" s="73" t="s">
        <v>2607</v>
      </c>
      <c r="F1049" s="74" t="n">
        <v>42339</v>
      </c>
      <c r="G1049" s="67" t="str">
        <f aca="false">IF(I1049&gt;0,"Targeted Dealer","-")</f>
        <v>Targeted Dealer</v>
      </c>
      <c r="H1049" s="67"/>
      <c r="I1049" s="68" t="n">
        <v>300</v>
      </c>
      <c r="J1049" s="68" t="n">
        <f aca="false">I1049/$J$1*($J$1-$E$1)</f>
        <v>300</v>
      </c>
      <c r="K1049" s="69" t="n">
        <v>366</v>
      </c>
      <c r="L1049" s="69" t="n">
        <f aca="false">I1049-K1049</f>
        <v>-66</v>
      </c>
      <c r="M1049" s="69" t="n">
        <f aca="false">IFERROR((K1049/J1049%),"-")</f>
        <v>122</v>
      </c>
      <c r="N1049" s="97" t="n">
        <v>170.15</v>
      </c>
      <c r="O1049" s="98" t="str">
        <f aca="false">IF(F1049&lt;=$P$2,"June","")</f>
        <v>June</v>
      </c>
      <c r="P1049" s="97" t="n">
        <f aca="false">N1049</f>
        <v>170.15</v>
      </c>
      <c r="Q1049" s="99" t="n">
        <f aca="false">K1049-P1049</f>
        <v>195.85</v>
      </c>
      <c r="R1049" s="98" t="n">
        <f aca="false">IFERROR(IF(O1049="May",(K1049/P1049-1))," ")</f>
        <v>0</v>
      </c>
      <c r="S1049" s="100" t="str">
        <f aca="false">IF(N1049&gt;0,IF(O1049="","-",IF(R1049&lt;0%,"DEGROWTH","GROWTH")))</f>
        <v>GROWTH</v>
      </c>
      <c r="T1049" s="69" t="n">
        <v>412.8</v>
      </c>
      <c r="U1049" s="101" t="str">
        <f aca="false">IF(F1049&lt;=$V$2,"May","")</f>
        <v>May</v>
      </c>
      <c r="V1049" s="69" t="n">
        <f aca="false">T1049</f>
        <v>412.8</v>
      </c>
      <c r="W1049" s="102" t="n">
        <f aca="false">K1049-V1049</f>
        <v>-46.8</v>
      </c>
      <c r="X1049" s="103" t="n">
        <f aca="false">IFERROR(IF(U1049="June",(K1049/V1049-1)),0)</f>
        <v>0</v>
      </c>
      <c r="Y1049" s="104" t="str">
        <f aca="false">IF(T1049&gt;0,IF(U1049="","-",IF(X1049&lt;0%,"DEGROWTH","GROWTH")))</f>
        <v>GROWTH</v>
      </c>
      <c r="Z1049" s="75" t="n">
        <v>0</v>
      </c>
      <c r="AA1049" s="70"/>
      <c r="AB1049" s="70" t="s">
        <v>133</v>
      </c>
      <c r="AC1049" s="70" t="s">
        <v>131</v>
      </c>
      <c r="AD1049" s="3"/>
      <c r="AE1049" s="3"/>
      <c r="AF1049" s="70" t="s">
        <v>131</v>
      </c>
      <c r="AG1049" s="121" t="n">
        <f aca="false">IFERROR(INDEX(Last6M_AvgSales_Ref!$B$2:$B$12659,MATCH(D1049,Last6M_AvgSales_Ref!$A$2:$A$12659,0)),"")</f>
        <v>476.683333333333</v>
      </c>
    </row>
    <row r="1050" customFormat="false" ht="14.25" hidden="false" customHeight="true" outlineLevel="0" collapsed="false">
      <c r="A1050" s="70" t="s">
        <v>131</v>
      </c>
      <c r="B1050" s="72" t="s">
        <v>95</v>
      </c>
      <c r="C1050" s="72" t="s">
        <v>2608</v>
      </c>
      <c r="D1050" s="72" t="n">
        <v>1000001420</v>
      </c>
      <c r="E1050" s="73" t="s">
        <v>2609</v>
      </c>
      <c r="F1050" s="74" t="n">
        <v>43378</v>
      </c>
      <c r="G1050" s="67" t="str">
        <f aca="false">IF(I1050&gt;0,"Targeted Dealer","-")</f>
        <v>Targeted Dealer</v>
      </c>
      <c r="H1050" s="67"/>
      <c r="I1050" s="68" t="n">
        <v>1100</v>
      </c>
      <c r="J1050" s="68" t="n">
        <f aca="false">I1050/$J$1*($J$1-$E$1)</f>
        <v>1100</v>
      </c>
      <c r="K1050" s="69" t="n">
        <v>1242.1</v>
      </c>
      <c r="L1050" s="69" t="n">
        <f aca="false">I1050-K1050</f>
        <v>-142.1</v>
      </c>
      <c r="M1050" s="69" t="n">
        <f aca="false">IFERROR((K1050/J1050%),"-")</f>
        <v>112.918181818182</v>
      </c>
      <c r="N1050" s="97" t="n">
        <v>1188.7</v>
      </c>
      <c r="O1050" s="98" t="str">
        <f aca="false">IF(F1050&lt;=$P$2,"June","")</f>
        <v>June</v>
      </c>
      <c r="P1050" s="97" t="n">
        <f aca="false">N1050</f>
        <v>1188.7</v>
      </c>
      <c r="Q1050" s="99" t="n">
        <f aca="false">K1050-P1050</f>
        <v>53.3999999999999</v>
      </c>
      <c r="R1050" s="98" t="n">
        <f aca="false">IFERROR(IF(O1050="May",(K1050/P1050-1))," ")</f>
        <v>0</v>
      </c>
      <c r="S1050" s="100" t="str">
        <f aca="false">IF(N1050&gt;0,IF(O1050="","-",IF(R1050&lt;0%,"DEGROWTH","GROWTH")))</f>
        <v>GROWTH</v>
      </c>
      <c r="T1050" s="69" t="n">
        <v>1039.1</v>
      </c>
      <c r="U1050" s="101" t="str">
        <f aca="false">IF(F1050&lt;=$V$2,"May","")</f>
        <v>May</v>
      </c>
      <c r="V1050" s="69" t="n">
        <f aca="false">T1050</f>
        <v>1039.1</v>
      </c>
      <c r="W1050" s="102" t="n">
        <f aca="false">K1050-V1050</f>
        <v>203</v>
      </c>
      <c r="X1050" s="103" t="n">
        <f aca="false">IFERROR(IF(U1050="June",(K1050/V1050-1)),0)</f>
        <v>0</v>
      </c>
      <c r="Y1050" s="104" t="str">
        <f aca="false">IF(T1050&gt;0,IF(U1050="","-",IF(X1050&lt;0%,"DEGROWTH","GROWTH")))</f>
        <v>GROWTH</v>
      </c>
      <c r="Z1050" s="75" t="n">
        <v>0</v>
      </c>
      <c r="AA1050" s="70"/>
      <c r="AB1050" s="70" t="s">
        <v>133</v>
      </c>
      <c r="AC1050" s="70" t="s">
        <v>131</v>
      </c>
      <c r="AD1050" s="3"/>
      <c r="AE1050" s="3"/>
      <c r="AF1050" s="70" t="s">
        <v>131</v>
      </c>
      <c r="AG1050" s="121" t="n">
        <f aca="false">IFERROR(INDEX(Last6M_AvgSales_Ref!$B$2:$B$12659,MATCH(D1050,Last6M_AvgSales_Ref!$A$2:$A$12659,0)),"")</f>
        <v>1296.60833333333</v>
      </c>
    </row>
    <row r="1051" customFormat="false" ht="14.25" hidden="false" customHeight="true" outlineLevel="0" collapsed="false">
      <c r="A1051" s="70" t="s">
        <v>131</v>
      </c>
      <c r="B1051" s="72" t="s">
        <v>95</v>
      </c>
      <c r="C1051" s="72" t="s">
        <v>2610</v>
      </c>
      <c r="D1051" s="72" t="n">
        <v>1000001374</v>
      </c>
      <c r="E1051" s="73" t="s">
        <v>2611</v>
      </c>
      <c r="F1051" s="74" t="n">
        <v>43493</v>
      </c>
      <c r="G1051" s="67" t="str">
        <f aca="false">IF(I1051&gt;0,"Targeted Dealer","-")</f>
        <v>Targeted Dealer</v>
      </c>
      <c r="H1051" s="67"/>
      <c r="I1051" s="68" t="n">
        <v>110</v>
      </c>
      <c r="J1051" s="68" t="n">
        <f aca="false">I1051/$J$1*($J$1-$E$1)</f>
        <v>110</v>
      </c>
      <c r="K1051" s="69" t="n">
        <v>122</v>
      </c>
      <c r="L1051" s="69" t="n">
        <f aca="false">I1051-K1051</f>
        <v>-12</v>
      </c>
      <c r="M1051" s="69" t="n">
        <f aca="false">IFERROR((K1051/J1051%),"-")</f>
        <v>110.909090909091</v>
      </c>
      <c r="N1051" s="97" t="n">
        <v>116</v>
      </c>
      <c r="O1051" s="98" t="str">
        <f aca="false">IF(F1051&lt;=$P$2,"June","")</f>
        <v>June</v>
      </c>
      <c r="P1051" s="97" t="n">
        <f aca="false">N1051</f>
        <v>116</v>
      </c>
      <c r="Q1051" s="99" t="n">
        <f aca="false">K1051-P1051</f>
        <v>6</v>
      </c>
      <c r="R1051" s="98" t="n">
        <f aca="false">IFERROR(IF(O1051="May",(K1051/P1051-1))," ")</f>
        <v>0</v>
      </c>
      <c r="S1051" s="100" t="str">
        <f aca="false">IF(N1051&gt;0,IF(O1051="","-",IF(R1051&lt;0%,"DEGROWTH","GROWTH")))</f>
        <v>GROWTH</v>
      </c>
      <c r="T1051" s="69" t="n">
        <v>98.75</v>
      </c>
      <c r="U1051" s="101" t="str">
        <f aca="false">IF(F1051&lt;=$V$2,"May","")</f>
        <v>May</v>
      </c>
      <c r="V1051" s="69" t="n">
        <f aca="false">T1051</f>
        <v>98.75</v>
      </c>
      <c r="W1051" s="102" t="n">
        <f aca="false">K1051-V1051</f>
        <v>23.25</v>
      </c>
      <c r="X1051" s="103" t="n">
        <f aca="false">IFERROR(IF(U1051="June",(K1051/V1051-1)),0)</f>
        <v>0</v>
      </c>
      <c r="Y1051" s="104" t="str">
        <f aca="false">IF(T1051&gt;0,IF(U1051="","-",IF(X1051&lt;0%,"DEGROWTH","GROWTH")))</f>
        <v>GROWTH</v>
      </c>
      <c r="Z1051" s="75" t="n">
        <v>0</v>
      </c>
      <c r="AA1051" s="70"/>
      <c r="AB1051" s="70" t="s">
        <v>133</v>
      </c>
      <c r="AC1051" s="70" t="s">
        <v>131</v>
      </c>
      <c r="AD1051" s="3"/>
      <c r="AE1051" s="3"/>
      <c r="AF1051" s="70" t="s">
        <v>131</v>
      </c>
      <c r="AG1051" s="121" t="n">
        <f aca="false">IFERROR(INDEX(Last6M_AvgSales_Ref!$B$2:$B$12659,MATCH(D1051,Last6M_AvgSales_Ref!$A$2:$A$12659,0)),"")</f>
        <v>143.458333333333</v>
      </c>
    </row>
    <row r="1052" customFormat="false" ht="14.25" hidden="false" customHeight="true" outlineLevel="0" collapsed="false">
      <c r="A1052" s="70" t="s">
        <v>131</v>
      </c>
      <c r="B1052" s="72" t="s">
        <v>95</v>
      </c>
      <c r="C1052" s="72" t="s">
        <v>2612</v>
      </c>
      <c r="D1052" s="72" t="n">
        <v>1000001361</v>
      </c>
      <c r="E1052" s="73" t="s">
        <v>2613</v>
      </c>
      <c r="F1052" s="74" t="n">
        <v>43787</v>
      </c>
      <c r="G1052" s="67" t="str">
        <f aca="false">IF(I1052&gt;0,"Targeted Dealer","-")</f>
        <v>Targeted Dealer</v>
      </c>
      <c r="H1052" s="67"/>
      <c r="I1052" s="68" t="n">
        <v>1100</v>
      </c>
      <c r="J1052" s="68" t="n">
        <f aca="false">I1052/$J$1*($J$1-$E$1)</f>
        <v>1100</v>
      </c>
      <c r="K1052" s="69" t="n">
        <v>1956.4</v>
      </c>
      <c r="L1052" s="69" t="n">
        <f aca="false">I1052-K1052</f>
        <v>-856.4</v>
      </c>
      <c r="M1052" s="69" t="n">
        <f aca="false">IFERROR((K1052/J1052%),"-")</f>
        <v>177.854545454545</v>
      </c>
      <c r="N1052" s="97" t="n">
        <v>1403.55</v>
      </c>
      <c r="O1052" s="98" t="str">
        <f aca="false">IF(F1052&lt;=$P$2,"June","")</f>
        <v>June</v>
      </c>
      <c r="P1052" s="97" t="n">
        <f aca="false">N1052</f>
        <v>1403.55</v>
      </c>
      <c r="Q1052" s="99" t="n">
        <f aca="false">K1052-P1052</f>
        <v>552.85</v>
      </c>
      <c r="R1052" s="98" t="n">
        <f aca="false">IFERROR(IF(O1052="May",(K1052/P1052-1))," ")</f>
        <v>0</v>
      </c>
      <c r="S1052" s="100" t="str">
        <f aca="false">IF(N1052&gt;0,IF(O1052="","-",IF(R1052&lt;0%,"DEGROWTH","GROWTH")))</f>
        <v>GROWTH</v>
      </c>
      <c r="T1052" s="69" t="n">
        <v>748.1</v>
      </c>
      <c r="U1052" s="101" t="str">
        <f aca="false">IF(F1052&lt;=$V$2,"May","")</f>
        <v>May</v>
      </c>
      <c r="V1052" s="69" t="n">
        <f aca="false">T1052</f>
        <v>748.1</v>
      </c>
      <c r="W1052" s="102" t="n">
        <f aca="false">K1052-V1052</f>
        <v>1208.3</v>
      </c>
      <c r="X1052" s="103" t="n">
        <f aca="false">IFERROR(IF(U1052="June",(K1052/V1052-1)),0)</f>
        <v>0</v>
      </c>
      <c r="Y1052" s="104" t="str">
        <f aca="false">IF(T1052&gt;0,IF(U1052="","-",IF(X1052&lt;0%,"DEGROWTH","GROWTH")))</f>
        <v>GROWTH</v>
      </c>
      <c r="Z1052" s="75" t="n">
        <v>0</v>
      </c>
      <c r="AA1052" s="70"/>
      <c r="AB1052" s="70" t="s">
        <v>133</v>
      </c>
      <c r="AC1052" s="70" t="s">
        <v>131</v>
      </c>
      <c r="AD1052" s="3"/>
      <c r="AE1052" s="3"/>
      <c r="AF1052" s="70" t="s">
        <v>131</v>
      </c>
      <c r="AG1052" s="121" t="n">
        <f aca="false">IFERROR(INDEX(Last6M_AvgSales_Ref!$B$2:$B$12659,MATCH(D1052,Last6M_AvgSales_Ref!$A$2:$A$12659,0)),"")</f>
        <v>1293.15833333333</v>
      </c>
    </row>
    <row r="1053" customFormat="false" ht="14.25" hidden="false" customHeight="true" outlineLevel="0" collapsed="false">
      <c r="A1053" s="70" t="s">
        <v>131</v>
      </c>
      <c r="B1053" s="72" t="s">
        <v>95</v>
      </c>
      <c r="C1053" s="72" t="s">
        <v>2614</v>
      </c>
      <c r="D1053" s="72" t="n">
        <v>1000001381</v>
      </c>
      <c r="E1053" s="73" t="s">
        <v>2615</v>
      </c>
      <c r="F1053" s="74" t="n">
        <v>43795</v>
      </c>
      <c r="G1053" s="67" t="str">
        <f aca="false">IF(I1053&gt;0,"Targeted Dealer","-")</f>
        <v>Targeted Dealer</v>
      </c>
      <c r="H1053" s="67"/>
      <c r="I1053" s="68" t="n">
        <v>305</v>
      </c>
      <c r="J1053" s="68" t="n">
        <f aca="false">I1053/$J$1*($J$1-$E$1)</f>
        <v>305</v>
      </c>
      <c r="K1053" s="69" t="n">
        <v>592.3</v>
      </c>
      <c r="L1053" s="69" t="n">
        <f aca="false">I1053-K1053</f>
        <v>-287.3</v>
      </c>
      <c r="M1053" s="69" t="n">
        <f aca="false">IFERROR((K1053/J1053%),"-")</f>
        <v>194.196721311475</v>
      </c>
      <c r="N1053" s="97" t="n">
        <v>561.45</v>
      </c>
      <c r="O1053" s="98" t="str">
        <f aca="false">IF(F1053&lt;=$P$2,"June","")</f>
        <v>June</v>
      </c>
      <c r="P1053" s="97" t="n">
        <f aca="false">N1053</f>
        <v>561.45</v>
      </c>
      <c r="Q1053" s="99" t="n">
        <f aca="false">K1053-P1053</f>
        <v>30.85</v>
      </c>
      <c r="R1053" s="98" t="n">
        <f aca="false">IFERROR(IF(O1053="May",(K1053/P1053-1))," ")</f>
        <v>0</v>
      </c>
      <c r="S1053" s="100" t="str">
        <f aca="false">IF(N1053&gt;0,IF(O1053="","-",IF(R1053&lt;0%,"DEGROWTH","GROWTH")))</f>
        <v>GROWTH</v>
      </c>
      <c r="T1053" s="69" t="n">
        <v>274.35</v>
      </c>
      <c r="U1053" s="101" t="str">
        <f aca="false">IF(F1053&lt;=$V$2,"May","")</f>
        <v>May</v>
      </c>
      <c r="V1053" s="69" t="n">
        <f aca="false">T1053</f>
        <v>274.35</v>
      </c>
      <c r="W1053" s="102" t="n">
        <f aca="false">K1053-V1053</f>
        <v>317.95</v>
      </c>
      <c r="X1053" s="103" t="n">
        <f aca="false">IFERROR(IF(U1053="June",(K1053/V1053-1)),0)</f>
        <v>0</v>
      </c>
      <c r="Y1053" s="104" t="str">
        <f aca="false">IF(T1053&gt;0,IF(U1053="","-",IF(X1053&lt;0%,"DEGROWTH","GROWTH")))</f>
        <v>GROWTH</v>
      </c>
      <c r="Z1053" s="75" t="n">
        <v>0</v>
      </c>
      <c r="AA1053" s="70"/>
      <c r="AB1053" s="70" t="s">
        <v>133</v>
      </c>
      <c r="AC1053" s="70" t="s">
        <v>131</v>
      </c>
      <c r="AD1053" s="3"/>
      <c r="AE1053" s="3"/>
      <c r="AF1053" s="70" t="s">
        <v>131</v>
      </c>
      <c r="AG1053" s="121" t="n">
        <f aca="false">IFERROR(INDEX(Last6M_AvgSales_Ref!$B$2:$B$12659,MATCH(D1053,Last6M_AvgSales_Ref!$A$2:$A$12659,0)),"")</f>
        <v>547.241666666667</v>
      </c>
    </row>
    <row r="1054" customFormat="false" ht="14.25" hidden="false" customHeight="true" outlineLevel="0" collapsed="false">
      <c r="A1054" s="70" t="s">
        <v>131</v>
      </c>
      <c r="B1054" s="72" t="s">
        <v>95</v>
      </c>
      <c r="C1054" s="72" t="s">
        <v>2616</v>
      </c>
      <c r="D1054" s="72" t="n">
        <v>1000002057</v>
      </c>
      <c r="E1054" s="73" t="s">
        <v>2617</v>
      </c>
      <c r="F1054" s="74" t="n">
        <v>44530</v>
      </c>
      <c r="G1054" s="67" t="str">
        <f aca="false">IF(I1054&gt;0,"Targeted Dealer","-")</f>
        <v>Targeted Dealer</v>
      </c>
      <c r="H1054" s="67"/>
      <c r="I1054" s="68" t="n">
        <v>150</v>
      </c>
      <c r="J1054" s="68" t="n">
        <f aca="false">I1054/$J$1*($J$1-$E$1)</f>
        <v>150</v>
      </c>
      <c r="K1054" s="69" t="n">
        <v>296</v>
      </c>
      <c r="L1054" s="69" t="n">
        <f aca="false">I1054-K1054</f>
        <v>-146</v>
      </c>
      <c r="M1054" s="69" t="n">
        <f aca="false">IFERROR((K1054/J1054%),"-")</f>
        <v>197.333333333333</v>
      </c>
      <c r="N1054" s="97" t="n">
        <v>220.25</v>
      </c>
      <c r="O1054" s="98" t="str">
        <f aca="false">IF(F1054&lt;=$P$2,"June","")</f>
        <v>June</v>
      </c>
      <c r="P1054" s="97" t="n">
        <f aca="false">N1054</f>
        <v>220.25</v>
      </c>
      <c r="Q1054" s="99" t="n">
        <f aca="false">K1054-P1054</f>
        <v>75.75</v>
      </c>
      <c r="R1054" s="98" t="n">
        <f aca="false">IFERROR(IF(O1054="May",(K1054/P1054-1))," ")</f>
        <v>0</v>
      </c>
      <c r="S1054" s="100" t="str">
        <f aca="false">IF(N1054&gt;0,IF(O1054="","-",IF(R1054&lt;0%,"DEGROWTH","GROWTH")))</f>
        <v>GROWTH</v>
      </c>
      <c r="T1054" s="69" t="n">
        <v>231.25</v>
      </c>
      <c r="U1054" s="101" t="str">
        <f aca="false">IF(F1054&lt;=$V$2,"May","")</f>
        <v>May</v>
      </c>
      <c r="V1054" s="69" t="n">
        <f aca="false">T1054</f>
        <v>231.25</v>
      </c>
      <c r="W1054" s="102" t="n">
        <f aca="false">K1054-V1054</f>
        <v>64.75</v>
      </c>
      <c r="X1054" s="103" t="n">
        <f aca="false">IFERROR(IF(U1054="June",(K1054/V1054-1)),0)</f>
        <v>0</v>
      </c>
      <c r="Y1054" s="104" t="str">
        <f aca="false">IF(T1054&gt;0,IF(U1054="","-",IF(X1054&lt;0%,"DEGROWTH","GROWTH")))</f>
        <v>GROWTH</v>
      </c>
      <c r="Z1054" s="75" t="n">
        <v>0</v>
      </c>
      <c r="AA1054" s="70"/>
      <c r="AB1054" s="70" t="s">
        <v>133</v>
      </c>
      <c r="AC1054" s="70" t="s">
        <v>131</v>
      </c>
      <c r="AD1054" s="3"/>
      <c r="AE1054" s="3"/>
      <c r="AF1054" s="70" t="s">
        <v>131</v>
      </c>
      <c r="AG1054" s="121" t="n">
        <f aca="false">IFERROR(INDEX(Last6M_AvgSales_Ref!$B$2:$B$12659,MATCH(D1054,Last6M_AvgSales_Ref!$A$2:$A$12659,0)),"")</f>
        <v>89.2083333333333</v>
      </c>
    </row>
    <row r="1055" customFormat="false" ht="14.25" hidden="false" customHeight="true" outlineLevel="0" collapsed="false">
      <c r="A1055" s="70" t="s">
        <v>131</v>
      </c>
      <c r="B1055" s="72" t="s">
        <v>95</v>
      </c>
      <c r="C1055" s="72" t="s">
        <v>2618</v>
      </c>
      <c r="D1055" s="72" t="n">
        <v>1000003425</v>
      </c>
      <c r="E1055" s="72" t="s">
        <v>2619</v>
      </c>
      <c r="F1055" s="74" t="n">
        <v>44999</v>
      </c>
      <c r="G1055" s="67" t="str">
        <f aca="false">IF(I1055&gt;0,"Targeted Dealer","-")</f>
        <v>Targeted Dealer</v>
      </c>
      <c r="H1055" s="67"/>
      <c r="I1055" s="68" t="n">
        <v>1475</v>
      </c>
      <c r="J1055" s="68" t="n">
        <f aca="false">I1055/$J$1*($J$1-$E$1)</f>
        <v>1475</v>
      </c>
      <c r="K1055" s="69" t="n">
        <v>900</v>
      </c>
      <c r="L1055" s="69" t="n">
        <f aca="false">I1055-K1055</f>
        <v>575</v>
      </c>
      <c r="M1055" s="69" t="n">
        <f aca="false">IFERROR((K1055/J1055%),"-")</f>
        <v>61.0169491525424</v>
      </c>
      <c r="N1055" s="97" t="n">
        <v>1510</v>
      </c>
      <c r="O1055" s="98" t="str">
        <f aca="false">IF(F1055&lt;=$P$2,"June","")</f>
        <v>June</v>
      </c>
      <c r="P1055" s="97" t="n">
        <f aca="false">N1055</f>
        <v>1510</v>
      </c>
      <c r="Q1055" s="99" t="n">
        <f aca="false">K1055-P1055</f>
        <v>-610</v>
      </c>
      <c r="R1055" s="98" t="n">
        <f aca="false">IFERROR(IF(O1055="May",(K1055/P1055-1))," ")</f>
        <v>0</v>
      </c>
      <c r="S1055" s="100" t="str">
        <f aca="false">IF(N1055&gt;0,IF(O1055="","-",IF(R1055&lt;0%,"DEGROWTH","GROWTH")))</f>
        <v>GROWTH</v>
      </c>
      <c r="T1055" s="69" t="n">
        <v>1950</v>
      </c>
      <c r="U1055" s="101" t="str">
        <f aca="false">IF(F1055&lt;=$V$2,"May","")</f>
        <v>May</v>
      </c>
      <c r="V1055" s="69" t="n">
        <f aca="false">T1055</f>
        <v>1950</v>
      </c>
      <c r="W1055" s="102" t="n">
        <f aca="false">K1055-V1055</f>
        <v>-1050</v>
      </c>
      <c r="X1055" s="103" t="n">
        <f aca="false">IFERROR(IF(U1055="June",(K1055/V1055-1)),0)</f>
        <v>0</v>
      </c>
      <c r="Y1055" s="104" t="str">
        <f aca="false">IF(T1055&gt;0,IF(U1055="","-",IF(X1055&lt;0%,"DEGROWTH","GROWTH")))</f>
        <v>GROWTH</v>
      </c>
      <c r="Z1055" s="75" t="n">
        <v>0</v>
      </c>
      <c r="AA1055" s="70"/>
      <c r="AB1055" s="70" t="s">
        <v>133</v>
      </c>
      <c r="AC1055" s="70" t="s">
        <v>131</v>
      </c>
      <c r="AD1055" s="3"/>
      <c r="AE1055" s="3"/>
      <c r="AF1055" s="70" t="s">
        <v>131</v>
      </c>
      <c r="AG1055" s="121" t="n">
        <f aca="false">IFERROR(INDEX(Last6M_AvgSales_Ref!$B$2:$B$12659,MATCH(D1055,Last6M_AvgSales_Ref!$A$2:$A$12659,0)),"")</f>
        <v>1775.66666666667</v>
      </c>
    </row>
    <row r="1056" customFormat="false" ht="14.25" hidden="false" customHeight="true" outlineLevel="0" collapsed="false">
      <c r="A1056" s="70" t="s">
        <v>131</v>
      </c>
      <c r="B1056" s="72" t="s">
        <v>97</v>
      </c>
      <c r="C1056" s="72" t="s">
        <v>2620</v>
      </c>
      <c r="D1056" s="72" t="n">
        <v>1000001355</v>
      </c>
      <c r="E1056" s="73" t="s">
        <v>2621</v>
      </c>
      <c r="F1056" s="74" t="n">
        <v>41208</v>
      </c>
      <c r="G1056" s="67" t="str">
        <f aca="false">IF(I1056&gt;0,"Targeted Dealer","-")</f>
        <v>Targeted Dealer</v>
      </c>
      <c r="H1056" s="67"/>
      <c r="I1056" s="68" t="n">
        <v>50</v>
      </c>
      <c r="J1056" s="68" t="n">
        <f aca="false">I1056/$J$1*($J$1-$E$1)</f>
        <v>50</v>
      </c>
      <c r="K1056" s="69" t="n">
        <v>9</v>
      </c>
      <c r="L1056" s="69" t="n">
        <f aca="false">I1056-K1056</f>
        <v>41</v>
      </c>
      <c r="M1056" s="69" t="n">
        <f aca="false">IFERROR((K1056/J1056%),"-")</f>
        <v>18</v>
      </c>
      <c r="N1056" s="97" t="n">
        <v>12</v>
      </c>
      <c r="O1056" s="98" t="str">
        <f aca="false">IF(F1056&lt;=$P$2,"June","")</f>
        <v>June</v>
      </c>
      <c r="P1056" s="97" t="n">
        <f aca="false">N1056</f>
        <v>12</v>
      </c>
      <c r="Q1056" s="99" t="n">
        <f aca="false">K1056-P1056</f>
        <v>-3</v>
      </c>
      <c r="R1056" s="98" t="n">
        <f aca="false">IFERROR(IF(O1056="May",(K1056/P1056-1))," ")</f>
        <v>0</v>
      </c>
      <c r="S1056" s="100" t="str">
        <f aca="false">IF(N1056&gt;0,IF(O1056="","-",IF(R1056&lt;0%,"DEGROWTH","GROWTH")))</f>
        <v>GROWTH</v>
      </c>
      <c r="T1056" s="69" t="n">
        <v>24.25</v>
      </c>
      <c r="U1056" s="101" t="str">
        <f aca="false">IF(F1056&lt;=$V$2,"May","")</f>
        <v>May</v>
      </c>
      <c r="V1056" s="69" t="n">
        <f aca="false">T1056</f>
        <v>24.25</v>
      </c>
      <c r="W1056" s="102" t="n">
        <f aca="false">K1056-V1056</f>
        <v>-15.25</v>
      </c>
      <c r="X1056" s="103" t="n">
        <f aca="false">IFERROR(IF(U1056="June",(K1056/V1056-1)),0)</f>
        <v>0</v>
      </c>
      <c r="Y1056" s="104" t="str">
        <f aca="false">IF(T1056&gt;0,IF(U1056="","-",IF(X1056&lt;0%,"DEGROWTH","GROWTH")))</f>
        <v>GROWTH</v>
      </c>
      <c r="Z1056" s="75" t="n">
        <v>0</v>
      </c>
      <c r="AA1056" s="70"/>
      <c r="AB1056" s="70" t="s">
        <v>133</v>
      </c>
      <c r="AC1056" s="70" t="s">
        <v>131</v>
      </c>
      <c r="AD1056" s="3"/>
      <c r="AE1056" s="3"/>
      <c r="AF1056" s="70" t="s">
        <v>131</v>
      </c>
      <c r="AG1056" s="121" t="n">
        <f aca="false">IFERROR(INDEX(Last6M_AvgSales_Ref!$B$2:$B$12659,MATCH(D1056,Last6M_AvgSales_Ref!$A$2:$A$12659,0)),"")</f>
        <v>14.7083333333333</v>
      </c>
    </row>
    <row r="1057" customFormat="false" ht="14.25" hidden="false" customHeight="true" outlineLevel="0" collapsed="false">
      <c r="A1057" s="70" t="s">
        <v>131</v>
      </c>
      <c r="B1057" s="72" t="s">
        <v>97</v>
      </c>
      <c r="C1057" s="72" t="s">
        <v>2622</v>
      </c>
      <c r="D1057" s="72" t="n">
        <v>1000001352</v>
      </c>
      <c r="E1057" s="73" t="s">
        <v>2623</v>
      </c>
      <c r="F1057" s="74" t="n">
        <v>41475</v>
      </c>
      <c r="G1057" s="67" t="str">
        <f aca="false">IF(I1057&gt;0,"Targeted Dealer","-")</f>
        <v>Targeted Dealer</v>
      </c>
      <c r="H1057" s="67"/>
      <c r="I1057" s="68" t="n">
        <v>1600</v>
      </c>
      <c r="J1057" s="68" t="n">
        <f aca="false">I1057/$J$1*($J$1-$E$1)</f>
        <v>1600</v>
      </c>
      <c r="K1057" s="69" t="n">
        <v>1588.75</v>
      </c>
      <c r="L1057" s="69" t="n">
        <f aca="false">I1057-K1057</f>
        <v>11.25</v>
      </c>
      <c r="M1057" s="69" t="n">
        <f aca="false">IFERROR((K1057/J1057%),"-")</f>
        <v>99.296875</v>
      </c>
      <c r="N1057" s="97" t="n">
        <v>1281.25</v>
      </c>
      <c r="O1057" s="98" t="str">
        <f aca="false">IF(F1057&lt;=$P$2,"June","")</f>
        <v>June</v>
      </c>
      <c r="P1057" s="97" t="n">
        <f aca="false">N1057</f>
        <v>1281.25</v>
      </c>
      <c r="Q1057" s="99" t="n">
        <f aca="false">K1057-P1057</f>
        <v>307.5</v>
      </c>
      <c r="R1057" s="98" t="n">
        <f aca="false">IFERROR(IF(O1057="May",(K1057/P1057-1))," ")</f>
        <v>0</v>
      </c>
      <c r="S1057" s="100" t="str">
        <f aca="false">IF(N1057&gt;0,IF(O1057="","-",IF(R1057&lt;0%,"DEGROWTH","GROWTH")))</f>
        <v>GROWTH</v>
      </c>
      <c r="T1057" s="69" t="n">
        <v>1485.25</v>
      </c>
      <c r="U1057" s="101" t="str">
        <f aca="false">IF(F1057&lt;=$V$2,"May","")</f>
        <v>May</v>
      </c>
      <c r="V1057" s="69" t="n">
        <f aca="false">T1057</f>
        <v>1485.25</v>
      </c>
      <c r="W1057" s="102" t="n">
        <f aca="false">K1057-V1057</f>
        <v>103.5</v>
      </c>
      <c r="X1057" s="103" t="n">
        <f aca="false">IFERROR(IF(U1057="June",(K1057/V1057-1)),0)</f>
        <v>0</v>
      </c>
      <c r="Y1057" s="104" t="str">
        <f aca="false">IF(T1057&gt;0,IF(U1057="","-",IF(X1057&lt;0%,"DEGROWTH","GROWTH")))</f>
        <v>GROWTH</v>
      </c>
      <c r="Z1057" s="75" t="n">
        <v>0</v>
      </c>
      <c r="AA1057" s="70"/>
      <c r="AB1057" s="70" t="s">
        <v>133</v>
      </c>
      <c r="AC1057" s="70" t="s">
        <v>131</v>
      </c>
      <c r="AD1057" s="3"/>
      <c r="AE1057" s="3"/>
      <c r="AF1057" s="70" t="s">
        <v>131</v>
      </c>
      <c r="AG1057" s="121" t="n">
        <f aca="false">IFERROR(INDEX(Last6M_AvgSales_Ref!$B$2:$B$12659,MATCH(D1057,Last6M_AvgSales_Ref!$A$2:$A$12659,0)),"")</f>
        <v>2238.025</v>
      </c>
    </row>
    <row r="1058" customFormat="false" ht="14.25" hidden="false" customHeight="true" outlineLevel="0" collapsed="false">
      <c r="A1058" s="70" t="s">
        <v>131</v>
      </c>
      <c r="B1058" s="72" t="s">
        <v>97</v>
      </c>
      <c r="C1058" s="72" t="s">
        <v>2624</v>
      </c>
      <c r="D1058" s="72" t="n">
        <v>1000001357</v>
      </c>
      <c r="E1058" s="73" t="s">
        <v>2625</v>
      </c>
      <c r="F1058" s="74" t="n">
        <v>41554</v>
      </c>
      <c r="G1058" s="67" t="str">
        <f aca="false">IF(I1058&gt;0,"Targeted Dealer","-")</f>
        <v>Targeted Dealer</v>
      </c>
      <c r="H1058" s="67"/>
      <c r="I1058" s="68" t="n">
        <v>120</v>
      </c>
      <c r="J1058" s="68" t="n">
        <f aca="false">I1058/$J$1*($J$1-$E$1)</f>
        <v>120</v>
      </c>
      <c r="K1058" s="69" t="n">
        <v>151</v>
      </c>
      <c r="L1058" s="69" t="n">
        <f aca="false">I1058-K1058</f>
        <v>-31</v>
      </c>
      <c r="M1058" s="69" t="n">
        <f aca="false">IFERROR((K1058/J1058%),"-")</f>
        <v>125.833333333333</v>
      </c>
      <c r="N1058" s="97" t="n">
        <v>124</v>
      </c>
      <c r="O1058" s="98" t="str">
        <f aca="false">IF(F1058&lt;=$P$2,"June","")</f>
        <v>June</v>
      </c>
      <c r="P1058" s="97" t="n">
        <f aca="false">N1058</f>
        <v>124</v>
      </c>
      <c r="Q1058" s="99" t="n">
        <f aca="false">K1058-P1058</f>
        <v>27</v>
      </c>
      <c r="R1058" s="98" t="n">
        <f aca="false">IFERROR(IF(O1058="May",(K1058/P1058-1))," ")</f>
        <v>0</v>
      </c>
      <c r="S1058" s="100" t="str">
        <f aca="false">IF(N1058&gt;0,IF(O1058="","-",IF(R1058&lt;0%,"DEGROWTH","GROWTH")))</f>
        <v>GROWTH</v>
      </c>
      <c r="T1058" s="69" t="n">
        <v>162</v>
      </c>
      <c r="U1058" s="101" t="str">
        <f aca="false">IF(F1058&lt;=$V$2,"May","")</f>
        <v>May</v>
      </c>
      <c r="V1058" s="69" t="n">
        <f aca="false">T1058</f>
        <v>162</v>
      </c>
      <c r="W1058" s="102" t="n">
        <f aca="false">K1058-V1058</f>
        <v>-11</v>
      </c>
      <c r="X1058" s="103" t="n">
        <f aca="false">IFERROR(IF(U1058="June",(K1058/V1058-1)),0)</f>
        <v>0</v>
      </c>
      <c r="Y1058" s="104" t="str">
        <f aca="false">IF(T1058&gt;0,IF(U1058="","-",IF(X1058&lt;0%,"DEGROWTH","GROWTH")))</f>
        <v>GROWTH</v>
      </c>
      <c r="Z1058" s="75" t="n">
        <v>0</v>
      </c>
      <c r="AA1058" s="70"/>
      <c r="AB1058" s="70" t="s">
        <v>133</v>
      </c>
      <c r="AC1058" s="70" t="s">
        <v>131</v>
      </c>
      <c r="AD1058" s="3"/>
      <c r="AE1058" s="3"/>
      <c r="AF1058" s="70" t="s">
        <v>131</v>
      </c>
      <c r="AG1058" s="121" t="n">
        <f aca="false">IFERROR(INDEX(Last6M_AvgSales_Ref!$B$2:$B$12659,MATCH(D1058,Last6M_AvgSales_Ref!$A$2:$A$12659,0)),"")</f>
        <v>151.666666666667</v>
      </c>
    </row>
    <row r="1059" customFormat="false" ht="14.25" hidden="false" customHeight="true" outlineLevel="0" collapsed="false">
      <c r="A1059" s="70" t="s">
        <v>131</v>
      </c>
      <c r="B1059" s="72" t="s">
        <v>97</v>
      </c>
      <c r="C1059" s="72" t="s">
        <v>2626</v>
      </c>
      <c r="D1059" s="72" t="n">
        <v>1000001369</v>
      </c>
      <c r="E1059" s="73" t="s">
        <v>2627</v>
      </c>
      <c r="F1059" s="74" t="n">
        <v>42332</v>
      </c>
      <c r="G1059" s="67" t="str">
        <f aca="false">IF(I1059&gt;0,"Targeted Dealer","-")</f>
        <v>Targeted Dealer</v>
      </c>
      <c r="H1059" s="67"/>
      <c r="I1059" s="68" t="n">
        <v>100</v>
      </c>
      <c r="J1059" s="68" t="n">
        <f aca="false">I1059/$J$1*($J$1-$E$1)</f>
        <v>100</v>
      </c>
      <c r="K1059" s="69" t="n">
        <v>101</v>
      </c>
      <c r="L1059" s="69" t="n">
        <f aca="false">I1059-K1059</f>
        <v>-1</v>
      </c>
      <c r="M1059" s="69" t="n">
        <f aca="false">IFERROR((K1059/J1059%),"-")</f>
        <v>101</v>
      </c>
      <c r="N1059" s="97" t="n">
        <v>68</v>
      </c>
      <c r="O1059" s="98" t="str">
        <f aca="false">IF(F1059&lt;=$P$2,"June","")</f>
        <v>June</v>
      </c>
      <c r="P1059" s="97" t="n">
        <f aca="false">N1059</f>
        <v>68</v>
      </c>
      <c r="Q1059" s="99" t="n">
        <f aca="false">K1059-P1059</f>
        <v>33</v>
      </c>
      <c r="R1059" s="98" t="n">
        <f aca="false">IFERROR(IF(O1059="May",(K1059/P1059-1))," ")</f>
        <v>0</v>
      </c>
      <c r="S1059" s="100" t="str">
        <f aca="false">IF(N1059&gt;0,IF(O1059="","-",IF(R1059&lt;0%,"DEGROWTH","GROWTH")))</f>
        <v>GROWTH</v>
      </c>
      <c r="T1059" s="69" t="n">
        <v>104</v>
      </c>
      <c r="U1059" s="101" t="str">
        <f aca="false">IF(F1059&lt;=$V$2,"May","")</f>
        <v>May</v>
      </c>
      <c r="V1059" s="69" t="n">
        <f aca="false">T1059</f>
        <v>104</v>
      </c>
      <c r="W1059" s="102" t="n">
        <f aca="false">K1059-V1059</f>
        <v>-3</v>
      </c>
      <c r="X1059" s="103" t="n">
        <f aca="false">IFERROR(IF(U1059="June",(K1059/V1059-1)),0)</f>
        <v>0</v>
      </c>
      <c r="Y1059" s="104" t="str">
        <f aca="false">IF(T1059&gt;0,IF(U1059="","-",IF(X1059&lt;0%,"DEGROWTH","GROWTH")))</f>
        <v>GROWTH</v>
      </c>
      <c r="Z1059" s="75" t="n">
        <v>0</v>
      </c>
      <c r="AA1059" s="70"/>
      <c r="AB1059" s="70" t="s">
        <v>133</v>
      </c>
      <c r="AC1059" s="70" t="s">
        <v>131</v>
      </c>
      <c r="AD1059" s="3"/>
      <c r="AE1059" s="3"/>
      <c r="AF1059" s="70" t="s">
        <v>131</v>
      </c>
      <c r="AG1059" s="121" t="n">
        <f aca="false">IFERROR(INDEX(Last6M_AvgSales_Ref!$B$2:$B$12659,MATCH(D1059,Last6M_AvgSales_Ref!$A$2:$A$12659,0)),"")</f>
        <v>97</v>
      </c>
    </row>
    <row r="1060" customFormat="false" ht="14.25" hidden="false" customHeight="true" outlineLevel="0" collapsed="false">
      <c r="A1060" s="70" t="s">
        <v>131</v>
      </c>
      <c r="B1060" s="72" t="s">
        <v>97</v>
      </c>
      <c r="C1060" s="72" t="s">
        <v>2628</v>
      </c>
      <c r="D1060" s="72" t="n">
        <v>1000001365</v>
      </c>
      <c r="E1060" s="73" t="s">
        <v>2629</v>
      </c>
      <c r="F1060" s="74" t="n">
        <v>42739</v>
      </c>
      <c r="G1060" s="67" t="str">
        <f aca="false">IF(I1060&gt;0,"Targeted Dealer","-")</f>
        <v>Targeted Dealer</v>
      </c>
      <c r="H1060" s="67"/>
      <c r="I1060" s="68" t="n">
        <v>550</v>
      </c>
      <c r="J1060" s="68" t="n">
        <f aca="false">I1060/$J$1*($J$1-$E$1)</f>
        <v>550</v>
      </c>
      <c r="K1060" s="69" t="n">
        <v>615.5</v>
      </c>
      <c r="L1060" s="69" t="n">
        <f aca="false">I1060-K1060</f>
        <v>-65.5</v>
      </c>
      <c r="M1060" s="69" t="n">
        <f aca="false">IFERROR((K1060/J1060%),"-")</f>
        <v>111.909090909091</v>
      </c>
      <c r="N1060" s="97" t="n">
        <v>442</v>
      </c>
      <c r="O1060" s="98" t="str">
        <f aca="false">IF(F1060&lt;=$P$2,"June","")</f>
        <v>June</v>
      </c>
      <c r="P1060" s="97" t="n">
        <f aca="false">N1060</f>
        <v>442</v>
      </c>
      <c r="Q1060" s="99" t="n">
        <f aca="false">K1060-P1060</f>
        <v>173.5</v>
      </c>
      <c r="R1060" s="98" t="n">
        <f aca="false">IFERROR(IF(O1060="May",(K1060/P1060-1))," ")</f>
        <v>0</v>
      </c>
      <c r="S1060" s="100" t="str">
        <f aca="false">IF(N1060&gt;0,IF(O1060="","-",IF(R1060&lt;0%,"DEGROWTH","GROWTH")))</f>
        <v>GROWTH</v>
      </c>
      <c r="T1060" s="69" t="n">
        <v>658.5</v>
      </c>
      <c r="U1060" s="101" t="str">
        <f aca="false">IF(F1060&lt;=$V$2,"May","")</f>
        <v>May</v>
      </c>
      <c r="V1060" s="69" t="n">
        <f aca="false">T1060</f>
        <v>658.5</v>
      </c>
      <c r="W1060" s="102" t="n">
        <f aca="false">K1060-V1060</f>
        <v>-43</v>
      </c>
      <c r="X1060" s="103" t="n">
        <f aca="false">IFERROR(IF(U1060="June",(K1060/V1060-1)),0)</f>
        <v>0</v>
      </c>
      <c r="Y1060" s="104" t="str">
        <f aca="false">IF(T1060&gt;0,IF(U1060="","-",IF(X1060&lt;0%,"DEGROWTH","GROWTH")))</f>
        <v>GROWTH</v>
      </c>
      <c r="Z1060" s="75" t="n">
        <v>0</v>
      </c>
      <c r="AA1060" s="70"/>
      <c r="AB1060" s="70" t="s">
        <v>133</v>
      </c>
      <c r="AC1060" s="70" t="s">
        <v>131</v>
      </c>
      <c r="AD1060" s="3"/>
      <c r="AE1060" s="3"/>
      <c r="AF1060" s="70" t="s">
        <v>131</v>
      </c>
      <c r="AG1060" s="121" t="n">
        <f aca="false">IFERROR(INDEX(Last6M_AvgSales_Ref!$B$2:$B$12659,MATCH(D1060,Last6M_AvgSales_Ref!$A$2:$A$12659,0)),"")</f>
        <v>694.208333333333</v>
      </c>
    </row>
    <row r="1061" customFormat="false" ht="14.25" hidden="false" customHeight="true" outlineLevel="0" collapsed="false">
      <c r="A1061" s="70" t="s">
        <v>131</v>
      </c>
      <c r="B1061" s="72" t="s">
        <v>97</v>
      </c>
      <c r="C1061" s="72" t="s">
        <v>2630</v>
      </c>
      <c r="D1061" s="72" t="n">
        <v>1000001371</v>
      </c>
      <c r="E1061" s="73" t="s">
        <v>2631</v>
      </c>
      <c r="F1061" s="74" t="n">
        <v>43235</v>
      </c>
      <c r="G1061" s="67" t="str">
        <f aca="false">IF(I1061&gt;0,"Targeted Dealer","-")</f>
        <v>Targeted Dealer</v>
      </c>
      <c r="H1061" s="67"/>
      <c r="I1061" s="68" t="n">
        <v>100</v>
      </c>
      <c r="J1061" s="68" t="n">
        <f aca="false">I1061/$J$1*($J$1-$E$1)</f>
        <v>100</v>
      </c>
      <c r="K1061" s="69" t="n">
        <v>102</v>
      </c>
      <c r="L1061" s="69" t="n">
        <f aca="false">I1061-K1061</f>
        <v>-2</v>
      </c>
      <c r="M1061" s="69" t="n">
        <f aca="false">IFERROR((K1061/J1061%),"-")</f>
        <v>102</v>
      </c>
      <c r="N1061" s="97" t="n">
        <v>60</v>
      </c>
      <c r="O1061" s="98" t="str">
        <f aca="false">IF(F1061&lt;=$P$2,"June","")</f>
        <v>June</v>
      </c>
      <c r="P1061" s="97" t="n">
        <f aca="false">N1061</f>
        <v>60</v>
      </c>
      <c r="Q1061" s="99" t="n">
        <f aca="false">K1061-P1061</f>
        <v>42</v>
      </c>
      <c r="R1061" s="98" t="n">
        <f aca="false">IFERROR(IF(O1061="May",(K1061/P1061-1))," ")</f>
        <v>0</v>
      </c>
      <c r="S1061" s="100" t="str">
        <f aca="false">IF(N1061&gt;0,IF(O1061="","-",IF(R1061&lt;0%,"DEGROWTH","GROWTH")))</f>
        <v>GROWTH</v>
      </c>
      <c r="T1061" s="69" t="n">
        <v>32</v>
      </c>
      <c r="U1061" s="101" t="str">
        <f aca="false">IF(F1061&lt;=$V$2,"May","")</f>
        <v>May</v>
      </c>
      <c r="V1061" s="69" t="n">
        <f aca="false">T1061</f>
        <v>32</v>
      </c>
      <c r="W1061" s="102" t="n">
        <f aca="false">K1061-V1061</f>
        <v>70</v>
      </c>
      <c r="X1061" s="103" t="n">
        <f aca="false">IFERROR(IF(U1061="June",(K1061/V1061-1)),0)</f>
        <v>0</v>
      </c>
      <c r="Y1061" s="104" t="str">
        <f aca="false">IF(T1061&gt;0,IF(U1061="","-",IF(X1061&lt;0%,"DEGROWTH","GROWTH")))</f>
        <v>GROWTH</v>
      </c>
      <c r="Z1061" s="75" t="n">
        <v>0</v>
      </c>
      <c r="AA1061" s="70"/>
      <c r="AB1061" s="70" t="s">
        <v>133</v>
      </c>
      <c r="AC1061" s="70" t="s">
        <v>131</v>
      </c>
      <c r="AD1061" s="3"/>
      <c r="AE1061" s="3"/>
      <c r="AF1061" s="70" t="s">
        <v>131</v>
      </c>
      <c r="AG1061" s="121" t="n">
        <f aca="false">IFERROR(INDEX(Last6M_AvgSales_Ref!$B$2:$B$12659,MATCH(D1061,Last6M_AvgSales_Ref!$A$2:$A$12659,0)),"")</f>
        <v>63.8333333333333</v>
      </c>
    </row>
    <row r="1062" customFormat="false" ht="14.25" hidden="false" customHeight="true" outlineLevel="0" collapsed="false">
      <c r="A1062" s="70" t="s">
        <v>131</v>
      </c>
      <c r="B1062" s="72" t="s">
        <v>97</v>
      </c>
      <c r="C1062" s="72" t="s">
        <v>2632</v>
      </c>
      <c r="D1062" s="72" t="n">
        <v>1000002008</v>
      </c>
      <c r="E1062" s="73" t="s">
        <v>2633</v>
      </c>
      <c r="F1062" s="74" t="n">
        <v>44478</v>
      </c>
      <c r="G1062" s="67" t="str">
        <f aca="false">IF(I1062&gt;0,"Targeted Dealer","-")</f>
        <v>Targeted Dealer</v>
      </c>
      <c r="H1062" s="67"/>
      <c r="I1062" s="68" t="n">
        <v>1300</v>
      </c>
      <c r="J1062" s="68" t="n">
        <f aca="false">I1062/$J$1*($J$1-$E$1)</f>
        <v>1300</v>
      </c>
      <c r="K1062" s="69" t="n">
        <v>1242.5</v>
      </c>
      <c r="L1062" s="69" t="n">
        <f aca="false">I1062-K1062</f>
        <v>57.5</v>
      </c>
      <c r="M1062" s="69" t="n">
        <f aca="false">IFERROR((K1062/J1062%),"-")</f>
        <v>95.5769230769231</v>
      </c>
      <c r="N1062" s="97" t="n">
        <v>1040.75</v>
      </c>
      <c r="O1062" s="98" t="str">
        <f aca="false">IF(F1062&lt;=$P$2,"June","")</f>
        <v>June</v>
      </c>
      <c r="P1062" s="97" t="n">
        <f aca="false">N1062</f>
        <v>1040.75</v>
      </c>
      <c r="Q1062" s="99" t="n">
        <f aca="false">K1062-P1062</f>
        <v>201.75</v>
      </c>
      <c r="R1062" s="98" t="n">
        <f aca="false">IFERROR(IF(O1062="May",(K1062/P1062-1))," ")</f>
        <v>0</v>
      </c>
      <c r="S1062" s="100" t="str">
        <f aca="false">IF(N1062&gt;0,IF(O1062="","-",IF(R1062&lt;0%,"DEGROWTH","GROWTH")))</f>
        <v>GROWTH</v>
      </c>
      <c r="T1062" s="69" t="n">
        <v>1194.5</v>
      </c>
      <c r="U1062" s="101" t="str">
        <f aca="false">IF(F1062&lt;=$V$2,"May","")</f>
        <v>May</v>
      </c>
      <c r="V1062" s="69" t="n">
        <f aca="false">T1062</f>
        <v>1194.5</v>
      </c>
      <c r="W1062" s="102" t="n">
        <f aca="false">K1062-V1062</f>
        <v>48</v>
      </c>
      <c r="X1062" s="103" t="n">
        <f aca="false">IFERROR(IF(U1062="June",(K1062/V1062-1)),0)</f>
        <v>0</v>
      </c>
      <c r="Y1062" s="104" t="str">
        <f aca="false">IF(T1062&gt;0,IF(U1062="","-",IF(X1062&lt;0%,"DEGROWTH","GROWTH")))</f>
        <v>GROWTH</v>
      </c>
      <c r="Z1062" s="75" t="n">
        <v>0</v>
      </c>
      <c r="AA1062" s="70"/>
      <c r="AB1062" s="70" t="s">
        <v>133</v>
      </c>
      <c r="AC1062" s="70" t="s">
        <v>131</v>
      </c>
      <c r="AD1062" s="3"/>
      <c r="AE1062" s="3"/>
      <c r="AF1062" s="70" t="s">
        <v>131</v>
      </c>
      <c r="AG1062" s="121" t="n">
        <f aca="false">IFERROR(INDEX(Last6M_AvgSales_Ref!$B$2:$B$12659,MATCH(D1062,Last6M_AvgSales_Ref!$A$2:$A$12659,0)),"")</f>
        <v>1483.04166666667</v>
      </c>
    </row>
    <row r="1063" customFormat="false" ht="14.25" hidden="false" customHeight="true" outlineLevel="0" collapsed="false">
      <c r="A1063" s="70" t="s">
        <v>131</v>
      </c>
      <c r="B1063" s="72" t="s">
        <v>97</v>
      </c>
      <c r="C1063" s="72" t="s">
        <v>2634</v>
      </c>
      <c r="D1063" s="72" t="n">
        <v>1000002054</v>
      </c>
      <c r="E1063" s="73" t="s">
        <v>2635</v>
      </c>
      <c r="F1063" s="74" t="n">
        <v>44527</v>
      </c>
      <c r="G1063" s="67" t="str">
        <f aca="false">IF(I1063&gt;0,"Targeted Dealer","-")</f>
        <v>Targeted Dealer</v>
      </c>
      <c r="H1063" s="67"/>
      <c r="I1063" s="68" t="n">
        <v>1600</v>
      </c>
      <c r="J1063" s="68" t="n">
        <f aca="false">I1063/$J$1*($J$1-$E$1)</f>
        <v>1600</v>
      </c>
      <c r="K1063" s="69" t="n">
        <v>2341.7</v>
      </c>
      <c r="L1063" s="69" t="n">
        <f aca="false">I1063-K1063</f>
        <v>-741.7</v>
      </c>
      <c r="M1063" s="69" t="n">
        <f aca="false">IFERROR((K1063/J1063%),"-")</f>
        <v>146.35625</v>
      </c>
      <c r="N1063" s="97" t="n">
        <v>1450.05</v>
      </c>
      <c r="O1063" s="98" t="str">
        <f aca="false">IF(F1063&lt;=$P$2,"June","")</f>
        <v>June</v>
      </c>
      <c r="P1063" s="97" t="n">
        <f aca="false">N1063</f>
        <v>1450.05</v>
      </c>
      <c r="Q1063" s="99" t="n">
        <f aca="false">K1063-P1063</f>
        <v>891.65</v>
      </c>
      <c r="R1063" s="98" t="n">
        <f aca="false">IFERROR(IF(O1063="May",(K1063/P1063-1))," ")</f>
        <v>0</v>
      </c>
      <c r="S1063" s="100" t="str">
        <f aca="false">IF(N1063&gt;0,IF(O1063="","-",IF(R1063&lt;0%,"DEGROWTH","GROWTH")))</f>
        <v>GROWTH</v>
      </c>
      <c r="T1063" s="69" t="n">
        <v>1267.95</v>
      </c>
      <c r="U1063" s="101" t="str">
        <f aca="false">IF(F1063&lt;=$V$2,"May","")</f>
        <v>May</v>
      </c>
      <c r="V1063" s="69" t="n">
        <f aca="false">T1063</f>
        <v>1267.95</v>
      </c>
      <c r="W1063" s="102" t="n">
        <f aca="false">K1063-V1063</f>
        <v>1073.75</v>
      </c>
      <c r="X1063" s="103" t="n">
        <f aca="false">IFERROR(IF(U1063="June",(K1063/V1063-1)),0)</f>
        <v>0</v>
      </c>
      <c r="Y1063" s="104" t="str">
        <f aca="false">IF(T1063&gt;0,IF(U1063="","-",IF(X1063&lt;0%,"DEGROWTH","GROWTH")))</f>
        <v>GROWTH</v>
      </c>
      <c r="Z1063" s="75" t="n">
        <v>0</v>
      </c>
      <c r="AA1063" s="70"/>
      <c r="AB1063" s="70" t="s">
        <v>133</v>
      </c>
      <c r="AC1063" s="70" t="s">
        <v>131</v>
      </c>
      <c r="AD1063" s="3"/>
      <c r="AE1063" s="3"/>
      <c r="AF1063" s="70" t="s">
        <v>131</v>
      </c>
      <c r="AG1063" s="121" t="n">
        <f aca="false">IFERROR(INDEX(Last6M_AvgSales_Ref!$B$2:$B$12659,MATCH(D1063,Last6M_AvgSales_Ref!$A$2:$A$12659,0)),"")</f>
        <v>1854.825</v>
      </c>
    </row>
    <row r="1064" customFormat="false" ht="14.25" hidden="false" customHeight="true" outlineLevel="0" collapsed="false">
      <c r="A1064" s="70" t="s">
        <v>131</v>
      </c>
      <c r="B1064" s="79" t="s">
        <v>97</v>
      </c>
      <c r="C1064" s="79" t="s">
        <v>2636</v>
      </c>
      <c r="D1064" s="79" t="n">
        <v>1000004001</v>
      </c>
      <c r="E1064" s="79" t="s">
        <v>2637</v>
      </c>
      <c r="F1064" s="74" t="n">
        <v>45449</v>
      </c>
      <c r="G1064" s="67" t="str">
        <f aca="false">IF(I1064&gt;0,"Targeted Dealer","-")</f>
        <v>Targeted Dealer</v>
      </c>
      <c r="H1064" s="67"/>
      <c r="I1064" s="68" t="n">
        <v>20</v>
      </c>
      <c r="J1064" s="68" t="n">
        <f aca="false">I1064/$J$1*($J$1-$E$1)</f>
        <v>20</v>
      </c>
      <c r="K1064" s="69" t="n">
        <v>0</v>
      </c>
      <c r="L1064" s="69" t="n">
        <f aca="false">I1064-K1064</f>
        <v>20</v>
      </c>
      <c r="M1064" s="69" t="n">
        <f aca="false">IFERROR((K1064/J1064%),"-")</f>
        <v>0</v>
      </c>
      <c r="N1064" s="97" t="n">
        <v>0</v>
      </c>
      <c r="O1064" s="98" t="str">
        <f aca="false">IF(F1064&lt;=$P$2,"June","")</f>
        <v>June</v>
      </c>
      <c r="P1064" s="97" t="n">
        <f aca="false">N1064</f>
        <v>0</v>
      </c>
      <c r="Q1064" s="99" t="n">
        <f aca="false">K1064-P1064</f>
        <v>0</v>
      </c>
      <c r="R1064" s="98" t="n">
        <f aca="false">IFERROR(IF(O1064="May",(K1064/P1064-1))," ")</f>
        <v>0</v>
      </c>
      <c r="S1064" s="105" t="b">
        <f aca="false">IF(N1064&gt;0,IF(O1064="","-",IF(R1064&lt;0%,"DEGROWTH","GROWTH")))</f>
        <v>0</v>
      </c>
      <c r="T1064" s="69" t="n">
        <v>3</v>
      </c>
      <c r="U1064" s="101" t="str">
        <f aca="false">IF(F1064&lt;=$V$2,"May","")</f>
        <v>May</v>
      </c>
      <c r="V1064" s="69" t="n">
        <f aca="false">T1064</f>
        <v>3</v>
      </c>
      <c r="W1064" s="102" t="n">
        <f aca="false">K1064-V1064</f>
        <v>-3</v>
      </c>
      <c r="X1064" s="103" t="n">
        <f aca="false">IFERROR(IF(U1064="June",(K1064/V1064-1)),0)</f>
        <v>0</v>
      </c>
      <c r="Y1064" s="104" t="str">
        <f aca="false">IF(T1064&gt;0,IF(U1064="","-",IF(X1064&lt;0%,"DEGROWTH","GROWTH")))</f>
        <v>GROWTH</v>
      </c>
      <c r="Z1064" s="75" t="n">
        <v>0</v>
      </c>
      <c r="AA1064" s="70"/>
      <c r="AB1064" s="70" t="s">
        <v>133</v>
      </c>
      <c r="AC1064" s="70" t="s">
        <v>131</v>
      </c>
      <c r="AD1064" s="3"/>
      <c r="AE1064" s="3"/>
      <c r="AF1064" s="70" t="s">
        <v>131</v>
      </c>
      <c r="AG1064" s="121" t="n">
        <f aca="false">IFERROR(INDEX(Last6M_AvgSales_Ref!$B$2:$B$12659,MATCH(D1064,Last6M_AvgSales_Ref!$A$2:$A$12659,0)),"")</f>
        <v>6.33333333333333</v>
      </c>
    </row>
    <row r="1065" customFormat="false" ht="14.25" hidden="false" customHeight="true" outlineLevel="0" collapsed="false">
      <c r="A1065" s="70" t="s">
        <v>130</v>
      </c>
      <c r="B1065" s="72" t="s">
        <v>108</v>
      </c>
      <c r="C1065" s="72" t="s">
        <v>2638</v>
      </c>
      <c r="D1065" s="72" t="n">
        <v>1000001479</v>
      </c>
      <c r="E1065" s="73" t="s">
        <v>2639</v>
      </c>
      <c r="F1065" s="74" t="n">
        <v>41457</v>
      </c>
      <c r="G1065" s="67" t="str">
        <f aca="false">IF(I1065&gt;0,"Targeted Dealer","-")</f>
        <v>Targeted Dealer</v>
      </c>
      <c r="H1065" s="67"/>
      <c r="I1065" s="68" t="n">
        <v>500</v>
      </c>
      <c r="J1065" s="68" t="n">
        <f aca="false">I1065/$J$1*($J$1-$E$1)</f>
        <v>500</v>
      </c>
      <c r="K1065" s="69" t="n">
        <v>357</v>
      </c>
      <c r="L1065" s="69" t="n">
        <f aca="false">I1065-K1065</f>
        <v>143</v>
      </c>
      <c r="M1065" s="69" t="n">
        <f aca="false">IFERROR((K1065/J1065%),"-")</f>
        <v>71.4</v>
      </c>
      <c r="N1065" s="97" t="n">
        <v>505</v>
      </c>
      <c r="O1065" s="98" t="str">
        <f aca="false">IF(F1065&lt;=$P$2,"June","")</f>
        <v>June</v>
      </c>
      <c r="P1065" s="97" t="n">
        <f aca="false">N1065</f>
        <v>505</v>
      </c>
      <c r="Q1065" s="99" t="n">
        <f aca="false">K1065-P1065</f>
        <v>-148</v>
      </c>
      <c r="R1065" s="98" t="n">
        <f aca="false">IFERROR(IF(O1065="May",(K1065/P1065-1))," ")</f>
        <v>0</v>
      </c>
      <c r="S1065" s="100" t="str">
        <f aca="false">IF(N1065&gt;0,IF(O1065="","-",IF(R1065&lt;0%,"DEGROWTH","GROWTH")))</f>
        <v>GROWTH</v>
      </c>
      <c r="T1065" s="69" t="n">
        <v>417.5</v>
      </c>
      <c r="U1065" s="101" t="str">
        <f aca="false">IF(F1065&lt;=$V$2,"May","")</f>
        <v>May</v>
      </c>
      <c r="V1065" s="69" t="n">
        <f aca="false">T1065</f>
        <v>417.5</v>
      </c>
      <c r="W1065" s="102" t="n">
        <f aca="false">K1065-V1065</f>
        <v>-60.5</v>
      </c>
      <c r="X1065" s="103" t="n">
        <f aca="false">IFERROR(IF(U1065="June",(K1065/V1065-1)),0)</f>
        <v>0</v>
      </c>
      <c r="Y1065" s="104" t="str">
        <f aca="false">IF(T1065&gt;0,IF(U1065="","-",IF(X1065&lt;0%,"DEGROWTH","GROWTH")))</f>
        <v>GROWTH</v>
      </c>
      <c r="Z1065" s="75" t="n">
        <v>0</v>
      </c>
      <c r="AA1065" s="70"/>
      <c r="AB1065" s="70" t="s">
        <v>133</v>
      </c>
      <c r="AC1065" s="70" t="s">
        <v>130</v>
      </c>
      <c r="AD1065" s="3"/>
      <c r="AE1065" s="3"/>
      <c r="AF1065" s="70" t="s">
        <v>130</v>
      </c>
      <c r="AG1065" s="121" t="n">
        <f aca="false">IFERROR(INDEX(Last6M_AvgSales_Ref!$B$2:$B$12659,MATCH(D1065,Last6M_AvgSales_Ref!$A$2:$A$12659,0)),"")</f>
        <v>333.266666666667</v>
      </c>
    </row>
    <row r="1066" customFormat="false" ht="14.25" hidden="false" customHeight="true" outlineLevel="0" collapsed="false">
      <c r="A1066" s="70" t="s">
        <v>130</v>
      </c>
      <c r="B1066" s="72" t="s">
        <v>108</v>
      </c>
      <c r="C1066" s="72" t="s">
        <v>2640</v>
      </c>
      <c r="D1066" s="72" t="n">
        <v>1000001480</v>
      </c>
      <c r="E1066" s="73" t="s">
        <v>2641</v>
      </c>
      <c r="F1066" s="74" t="n">
        <v>41498</v>
      </c>
      <c r="G1066" s="67" t="str">
        <f aca="false">IF(I1066&gt;0,"Targeted Dealer","-")</f>
        <v>Targeted Dealer</v>
      </c>
      <c r="H1066" s="67"/>
      <c r="I1066" s="68" t="n">
        <v>30</v>
      </c>
      <c r="J1066" s="68" t="n">
        <f aca="false">I1066/$J$1*($J$1-$E$1)</f>
        <v>30</v>
      </c>
      <c r="K1066" s="69" t="n">
        <v>0</v>
      </c>
      <c r="L1066" s="69" t="n">
        <f aca="false">I1066-K1066</f>
        <v>30</v>
      </c>
      <c r="M1066" s="69" t="n">
        <f aca="false">IFERROR((K1066/J1066%),"-")</f>
        <v>0</v>
      </c>
      <c r="N1066" s="97" t="n">
        <v>16</v>
      </c>
      <c r="O1066" s="98" t="str">
        <f aca="false">IF(F1066&lt;=$P$2,"June","")</f>
        <v>June</v>
      </c>
      <c r="P1066" s="97" t="n">
        <f aca="false">N1066</f>
        <v>16</v>
      </c>
      <c r="Q1066" s="99" t="n">
        <f aca="false">K1066-P1066</f>
        <v>-16</v>
      </c>
      <c r="R1066" s="98" t="n">
        <f aca="false">IFERROR(IF(O1066="May",(K1066/P1066-1))," ")</f>
        <v>0</v>
      </c>
      <c r="S1066" s="100" t="str">
        <f aca="false">IF(N1066&gt;0,IF(O1066="","-",IF(R1066&lt;0%,"DEGROWTH","GROWTH")))</f>
        <v>GROWTH</v>
      </c>
      <c r="T1066" s="69" t="n">
        <v>0</v>
      </c>
      <c r="U1066" s="101" t="str">
        <f aca="false">IF(F1066&lt;=$V$2,"May","")</f>
        <v>May</v>
      </c>
      <c r="V1066" s="69" t="n">
        <f aca="false">T1066</f>
        <v>0</v>
      </c>
      <c r="W1066" s="102" t="n">
        <f aca="false">K1066-V1066</f>
        <v>0</v>
      </c>
      <c r="X1066" s="103" t="n">
        <f aca="false">IFERROR(IF(U1066="June",(K1066/V1066-1)),0)</f>
        <v>0</v>
      </c>
      <c r="Y1066" s="106" t="b">
        <f aca="false">IF(T1066&gt;0,IF(U1066="","-",IF(X1066&lt;0%,"DEGROWTH","GROWTH")))</f>
        <v>0</v>
      </c>
      <c r="Z1066" s="75" t="n">
        <v>0</v>
      </c>
      <c r="AA1066" s="70"/>
      <c r="AB1066" s="70" t="s">
        <v>133</v>
      </c>
      <c r="AC1066" s="70" t="s">
        <v>130</v>
      </c>
      <c r="AD1066" s="3"/>
      <c r="AE1066" s="3"/>
      <c r="AF1066" s="70" t="s">
        <v>130</v>
      </c>
      <c r="AG1066" s="121" t="n">
        <f aca="false">IFERROR(INDEX(Last6M_AvgSales_Ref!$B$2:$B$12659,MATCH(D1066,Last6M_AvgSales_Ref!$A$2:$A$12659,0)),"")</f>
        <v>12</v>
      </c>
    </row>
    <row r="1067" customFormat="false" ht="14.25" hidden="false" customHeight="true" outlineLevel="0" collapsed="false">
      <c r="A1067" s="70" t="s">
        <v>130</v>
      </c>
      <c r="B1067" s="72" t="s">
        <v>108</v>
      </c>
      <c r="C1067" s="72" t="s">
        <v>2642</v>
      </c>
      <c r="D1067" s="72" t="n">
        <v>1000001516</v>
      </c>
      <c r="E1067" s="73" t="s">
        <v>2643</v>
      </c>
      <c r="F1067" s="74" t="n">
        <v>41547</v>
      </c>
      <c r="G1067" s="67" t="str">
        <f aca="false">IF(I1067&gt;0,"Targeted Dealer","-")</f>
        <v>Targeted Dealer</v>
      </c>
      <c r="H1067" s="67"/>
      <c r="I1067" s="68" t="n">
        <v>900</v>
      </c>
      <c r="J1067" s="68" t="n">
        <f aca="false">I1067/$J$1*($J$1-$E$1)</f>
        <v>900</v>
      </c>
      <c r="K1067" s="69" t="n">
        <v>399.75</v>
      </c>
      <c r="L1067" s="69" t="n">
        <f aca="false">I1067-K1067</f>
        <v>500.25</v>
      </c>
      <c r="M1067" s="69" t="n">
        <f aca="false">IFERROR((K1067/J1067%),"-")</f>
        <v>44.4166666666667</v>
      </c>
      <c r="N1067" s="97" t="n">
        <v>738.5</v>
      </c>
      <c r="O1067" s="98" t="str">
        <f aca="false">IF(F1067&lt;=$P$2,"June","")</f>
        <v>June</v>
      </c>
      <c r="P1067" s="97" t="n">
        <f aca="false">N1067</f>
        <v>738.5</v>
      </c>
      <c r="Q1067" s="99" t="n">
        <f aca="false">K1067-P1067</f>
        <v>-338.75</v>
      </c>
      <c r="R1067" s="98" t="n">
        <f aca="false">IFERROR(IF(O1067="May",(K1067/P1067-1))," ")</f>
        <v>0</v>
      </c>
      <c r="S1067" s="100" t="str">
        <f aca="false">IF(N1067&gt;0,IF(O1067="","-",IF(R1067&lt;0%,"DEGROWTH","GROWTH")))</f>
        <v>GROWTH</v>
      </c>
      <c r="T1067" s="69" t="n">
        <v>323</v>
      </c>
      <c r="U1067" s="101" t="str">
        <f aca="false">IF(F1067&lt;=$V$2,"May","")</f>
        <v>May</v>
      </c>
      <c r="V1067" s="69" t="n">
        <f aca="false">T1067</f>
        <v>323</v>
      </c>
      <c r="W1067" s="102" t="n">
        <f aca="false">K1067-V1067</f>
        <v>76.75</v>
      </c>
      <c r="X1067" s="103" t="n">
        <f aca="false">IFERROR(IF(U1067="June",(K1067/V1067-1)),0)</f>
        <v>0</v>
      </c>
      <c r="Y1067" s="104" t="str">
        <f aca="false">IF(T1067&gt;0,IF(U1067="","-",IF(X1067&lt;0%,"DEGROWTH","GROWTH")))</f>
        <v>GROWTH</v>
      </c>
      <c r="Z1067" s="75" t="n">
        <v>0</v>
      </c>
      <c r="AA1067" s="70"/>
      <c r="AB1067" s="70" t="s">
        <v>133</v>
      </c>
      <c r="AC1067" s="70" t="s">
        <v>130</v>
      </c>
      <c r="AD1067" s="3"/>
      <c r="AE1067" s="3"/>
      <c r="AF1067" s="70" t="s">
        <v>130</v>
      </c>
      <c r="AG1067" s="121" t="n">
        <f aca="false">IFERROR(INDEX(Last6M_AvgSales_Ref!$B$2:$B$12659,MATCH(D1067,Last6M_AvgSales_Ref!$A$2:$A$12659,0)),"")</f>
        <v>344.133333333333</v>
      </c>
    </row>
    <row r="1068" customFormat="false" ht="14.25" hidden="false" customHeight="true" outlineLevel="0" collapsed="false">
      <c r="A1068" s="70" t="s">
        <v>130</v>
      </c>
      <c r="B1068" s="72" t="s">
        <v>108</v>
      </c>
      <c r="C1068" s="72" t="s">
        <v>2644</v>
      </c>
      <c r="D1068" s="72" t="n">
        <v>1000001519</v>
      </c>
      <c r="E1068" s="73" t="s">
        <v>2645</v>
      </c>
      <c r="F1068" s="74" t="n">
        <v>41688</v>
      </c>
      <c r="G1068" s="67" t="str">
        <f aca="false">IF(I1068&gt;0,"Targeted Dealer","-")</f>
        <v>Targeted Dealer</v>
      </c>
      <c r="H1068" s="67"/>
      <c r="I1068" s="68" t="n">
        <v>425</v>
      </c>
      <c r="J1068" s="68" t="n">
        <f aca="false">I1068/$J$1*($J$1-$E$1)</f>
        <v>425</v>
      </c>
      <c r="K1068" s="69" t="n">
        <v>295.5</v>
      </c>
      <c r="L1068" s="69" t="n">
        <f aca="false">I1068-K1068</f>
        <v>129.5</v>
      </c>
      <c r="M1068" s="69" t="n">
        <f aca="false">IFERROR((K1068/J1068%),"-")</f>
        <v>69.5294117647059</v>
      </c>
      <c r="N1068" s="97" t="n">
        <v>272</v>
      </c>
      <c r="O1068" s="98" t="str">
        <f aca="false">IF(F1068&lt;=$P$2,"June","")</f>
        <v>June</v>
      </c>
      <c r="P1068" s="97" t="n">
        <f aca="false">N1068</f>
        <v>272</v>
      </c>
      <c r="Q1068" s="99" t="n">
        <f aca="false">K1068-P1068</f>
        <v>23.5</v>
      </c>
      <c r="R1068" s="98" t="n">
        <f aca="false">IFERROR(IF(O1068="May",(K1068/P1068-1))," ")</f>
        <v>0</v>
      </c>
      <c r="S1068" s="100" t="str">
        <f aca="false">IF(N1068&gt;0,IF(O1068="","-",IF(R1068&lt;0%,"DEGROWTH","GROWTH")))</f>
        <v>GROWTH</v>
      </c>
      <c r="T1068" s="69" t="n">
        <v>357</v>
      </c>
      <c r="U1068" s="101" t="str">
        <f aca="false">IF(F1068&lt;=$V$2,"May","")</f>
        <v>May</v>
      </c>
      <c r="V1068" s="69" t="n">
        <f aca="false">T1068</f>
        <v>357</v>
      </c>
      <c r="W1068" s="102" t="n">
        <f aca="false">K1068-V1068</f>
        <v>-61.5</v>
      </c>
      <c r="X1068" s="103" t="n">
        <f aca="false">IFERROR(IF(U1068="June",(K1068/V1068-1)),0)</f>
        <v>0</v>
      </c>
      <c r="Y1068" s="104" t="str">
        <f aca="false">IF(T1068&gt;0,IF(U1068="","-",IF(X1068&lt;0%,"DEGROWTH","GROWTH")))</f>
        <v>GROWTH</v>
      </c>
      <c r="Z1068" s="75" t="n">
        <v>0</v>
      </c>
      <c r="AA1068" s="70"/>
      <c r="AB1068" s="70" t="s">
        <v>133</v>
      </c>
      <c r="AC1068" s="70" t="s">
        <v>130</v>
      </c>
      <c r="AD1068" s="3"/>
      <c r="AE1068" s="3"/>
      <c r="AF1068" s="70" t="s">
        <v>130</v>
      </c>
      <c r="AG1068" s="121" t="n">
        <f aca="false">IFERROR(INDEX(Last6M_AvgSales_Ref!$B$2:$B$12659,MATCH(D1068,Last6M_AvgSales_Ref!$A$2:$A$12659,0)),"")</f>
        <v>289.791666666667</v>
      </c>
    </row>
    <row r="1069" customFormat="false" ht="14.25" hidden="false" customHeight="true" outlineLevel="0" collapsed="false">
      <c r="A1069" s="70" t="s">
        <v>130</v>
      </c>
      <c r="B1069" s="72" t="s">
        <v>108</v>
      </c>
      <c r="C1069" s="72" t="s">
        <v>2646</v>
      </c>
      <c r="D1069" s="72" t="n">
        <v>1000001515</v>
      </c>
      <c r="E1069" s="73" t="s">
        <v>2647</v>
      </c>
      <c r="F1069" s="74" t="n">
        <v>41717</v>
      </c>
      <c r="G1069" s="67" t="str">
        <f aca="false">IF(I1069&gt;0,"Targeted Dealer","-")</f>
        <v>Targeted Dealer</v>
      </c>
      <c r="H1069" s="67"/>
      <c r="I1069" s="68" t="n">
        <v>300</v>
      </c>
      <c r="J1069" s="68" t="n">
        <f aca="false">I1069/$J$1*($J$1-$E$1)</f>
        <v>300</v>
      </c>
      <c r="K1069" s="69" t="n">
        <v>176</v>
      </c>
      <c r="L1069" s="69" t="n">
        <f aca="false">I1069-K1069</f>
        <v>124</v>
      </c>
      <c r="M1069" s="69" t="n">
        <f aca="false">IFERROR((K1069/J1069%),"-")</f>
        <v>58.6666666666667</v>
      </c>
      <c r="N1069" s="97" t="n">
        <v>240.5</v>
      </c>
      <c r="O1069" s="98" t="str">
        <f aca="false">IF(F1069&lt;=$P$2,"June","")</f>
        <v>June</v>
      </c>
      <c r="P1069" s="97" t="n">
        <f aca="false">N1069</f>
        <v>240.5</v>
      </c>
      <c r="Q1069" s="99" t="n">
        <f aca="false">K1069-P1069</f>
        <v>-64.5</v>
      </c>
      <c r="R1069" s="98" t="n">
        <f aca="false">IFERROR(IF(O1069="May",(K1069/P1069-1))," ")</f>
        <v>0</v>
      </c>
      <c r="S1069" s="100" t="str">
        <f aca="false">IF(N1069&gt;0,IF(O1069="","-",IF(R1069&lt;0%,"DEGROWTH","GROWTH")))</f>
        <v>GROWTH</v>
      </c>
      <c r="T1069" s="69" t="n">
        <v>268.5</v>
      </c>
      <c r="U1069" s="101" t="str">
        <f aca="false">IF(F1069&lt;=$V$2,"May","")</f>
        <v>May</v>
      </c>
      <c r="V1069" s="69" t="n">
        <f aca="false">T1069</f>
        <v>268.5</v>
      </c>
      <c r="W1069" s="102" t="n">
        <f aca="false">K1069-V1069</f>
        <v>-92.5</v>
      </c>
      <c r="X1069" s="103" t="n">
        <f aca="false">IFERROR(IF(U1069="June",(K1069/V1069-1)),0)</f>
        <v>0</v>
      </c>
      <c r="Y1069" s="104" t="str">
        <f aca="false">IF(T1069&gt;0,IF(U1069="","-",IF(X1069&lt;0%,"DEGROWTH","GROWTH")))</f>
        <v>GROWTH</v>
      </c>
      <c r="Z1069" s="75" t="n">
        <v>0</v>
      </c>
      <c r="AA1069" s="70"/>
      <c r="AB1069" s="70" t="s">
        <v>133</v>
      </c>
      <c r="AC1069" s="70" t="s">
        <v>130</v>
      </c>
      <c r="AD1069" s="3"/>
      <c r="AE1069" s="3"/>
      <c r="AF1069" s="70" t="s">
        <v>130</v>
      </c>
      <c r="AG1069" s="121" t="n">
        <f aca="false">IFERROR(INDEX(Last6M_AvgSales_Ref!$B$2:$B$12659,MATCH(D1069,Last6M_AvgSales_Ref!$A$2:$A$12659,0)),"")</f>
        <v>226.416666666667</v>
      </c>
    </row>
    <row r="1070" customFormat="false" ht="14.25" hidden="false" customHeight="true" outlineLevel="0" collapsed="false">
      <c r="A1070" s="70" t="s">
        <v>130</v>
      </c>
      <c r="B1070" s="72" t="s">
        <v>108</v>
      </c>
      <c r="C1070" s="72" t="s">
        <v>2648</v>
      </c>
      <c r="D1070" s="72" t="n">
        <v>1000001496</v>
      </c>
      <c r="E1070" s="73" t="s">
        <v>2649</v>
      </c>
      <c r="F1070" s="74" t="n">
        <v>41768</v>
      </c>
      <c r="G1070" s="67" t="str">
        <f aca="false">IF(I1070&gt;0,"Targeted Dealer","-")</f>
        <v>Targeted Dealer</v>
      </c>
      <c r="H1070" s="67"/>
      <c r="I1070" s="68" t="n">
        <v>50</v>
      </c>
      <c r="J1070" s="68" t="n">
        <f aca="false">I1070/$J$1*($J$1-$E$1)</f>
        <v>50</v>
      </c>
      <c r="K1070" s="69" t="n">
        <v>11.5</v>
      </c>
      <c r="L1070" s="69" t="n">
        <f aca="false">I1070-K1070</f>
        <v>38.5</v>
      </c>
      <c r="M1070" s="69" t="n">
        <f aca="false">IFERROR((K1070/J1070%),"-")</f>
        <v>23</v>
      </c>
      <c r="N1070" s="97" t="n">
        <v>40</v>
      </c>
      <c r="O1070" s="98" t="str">
        <f aca="false">IF(F1070&lt;=$P$2,"June","")</f>
        <v>June</v>
      </c>
      <c r="P1070" s="97" t="n">
        <f aca="false">N1070</f>
        <v>40</v>
      </c>
      <c r="Q1070" s="99" t="n">
        <f aca="false">K1070-P1070</f>
        <v>-28.5</v>
      </c>
      <c r="R1070" s="98" t="n">
        <f aca="false">IFERROR(IF(O1070="May",(K1070/P1070-1))," ")</f>
        <v>0</v>
      </c>
      <c r="S1070" s="100" t="str">
        <f aca="false">IF(N1070&gt;0,IF(O1070="","-",IF(R1070&lt;0%,"DEGROWTH","GROWTH")))</f>
        <v>GROWTH</v>
      </c>
      <c r="T1070" s="69" t="n">
        <v>46</v>
      </c>
      <c r="U1070" s="101" t="str">
        <f aca="false">IF(F1070&lt;=$V$2,"May","")</f>
        <v>May</v>
      </c>
      <c r="V1070" s="69" t="n">
        <f aca="false">T1070</f>
        <v>46</v>
      </c>
      <c r="W1070" s="102" t="n">
        <f aca="false">K1070-V1070</f>
        <v>-34.5</v>
      </c>
      <c r="X1070" s="103" t="n">
        <f aca="false">IFERROR(IF(U1070="June",(K1070/V1070-1)),0)</f>
        <v>0</v>
      </c>
      <c r="Y1070" s="104" t="str">
        <f aca="false">IF(T1070&gt;0,IF(U1070="","-",IF(X1070&lt;0%,"DEGROWTH","GROWTH")))</f>
        <v>GROWTH</v>
      </c>
      <c r="Z1070" s="75" t="n">
        <v>0</v>
      </c>
      <c r="AA1070" s="70"/>
      <c r="AB1070" s="70" t="s">
        <v>133</v>
      </c>
      <c r="AC1070" s="70" t="s">
        <v>130</v>
      </c>
      <c r="AD1070" s="3"/>
      <c r="AE1070" s="3"/>
      <c r="AF1070" s="70" t="s">
        <v>130</v>
      </c>
      <c r="AG1070" s="121" t="n">
        <f aca="false">IFERROR(INDEX(Last6M_AvgSales_Ref!$B$2:$B$12659,MATCH(D1070,Last6M_AvgSales_Ref!$A$2:$A$12659,0)),"")</f>
        <v>27</v>
      </c>
    </row>
    <row r="1071" customFormat="false" ht="14.25" hidden="false" customHeight="true" outlineLevel="0" collapsed="false">
      <c r="A1071" s="70" t="s">
        <v>130</v>
      </c>
      <c r="B1071" s="72" t="s">
        <v>108</v>
      </c>
      <c r="C1071" s="72" t="s">
        <v>2650</v>
      </c>
      <c r="D1071" s="72" t="n">
        <v>1000001482</v>
      </c>
      <c r="E1071" s="73" t="s">
        <v>2651</v>
      </c>
      <c r="F1071" s="74" t="n">
        <v>41817</v>
      </c>
      <c r="G1071" s="67" t="str">
        <f aca="false">IF(I1071&gt;0,"Targeted Dealer","-")</f>
        <v>-</v>
      </c>
      <c r="H1071" s="67"/>
      <c r="I1071" s="68" t="n">
        <v>0</v>
      </c>
      <c r="J1071" s="68" t="n">
        <f aca="false">I1071/$J$1*($J$1-$E$1)</f>
        <v>0</v>
      </c>
      <c r="K1071" s="69" t="n">
        <v>0</v>
      </c>
      <c r="L1071" s="69" t="n">
        <f aca="false">I1071-K1071</f>
        <v>0</v>
      </c>
      <c r="M1071" s="69" t="str">
        <f aca="false">IFERROR((K1071/J1071%),"-")</f>
        <v>-</v>
      </c>
      <c r="N1071" s="97" t="n">
        <v>0</v>
      </c>
      <c r="O1071" s="98" t="str">
        <f aca="false">IF(F1071&lt;=$P$2,"June","")</f>
        <v>June</v>
      </c>
      <c r="P1071" s="97" t="n">
        <f aca="false">N1071</f>
        <v>0</v>
      </c>
      <c r="Q1071" s="99" t="n">
        <f aca="false">K1071-P1071</f>
        <v>0</v>
      </c>
      <c r="R1071" s="98" t="n">
        <f aca="false">IFERROR(IF(O1071="May",(K1071/P1071-1))," ")</f>
        <v>0</v>
      </c>
      <c r="S1071" s="105" t="b">
        <f aca="false">IF(N1071&gt;0,IF(O1071="","-",IF(R1071&lt;0%,"DEGROWTH","GROWTH")))</f>
        <v>0</v>
      </c>
      <c r="T1071" s="69" t="n">
        <v>129</v>
      </c>
      <c r="U1071" s="101" t="str">
        <f aca="false">IF(F1071&lt;=$V$2,"May","")</f>
        <v>May</v>
      </c>
      <c r="V1071" s="69" t="n">
        <f aca="false">T1071</f>
        <v>129</v>
      </c>
      <c r="W1071" s="102" t="n">
        <f aca="false">K1071-V1071</f>
        <v>-129</v>
      </c>
      <c r="X1071" s="103" t="n">
        <f aca="false">IFERROR(IF(U1071="June",(K1071/V1071-1)),0)</f>
        <v>0</v>
      </c>
      <c r="Y1071" s="104" t="str">
        <f aca="false">IF(T1071&gt;0,IF(U1071="","-",IF(X1071&lt;0%,"DEGROWTH","GROWTH")))</f>
        <v>GROWTH</v>
      </c>
      <c r="Z1071" s="75" t="n">
        <v>0</v>
      </c>
      <c r="AA1071" s="70"/>
      <c r="AB1071" s="70" t="s">
        <v>133</v>
      </c>
      <c r="AC1071" s="70" t="s">
        <v>130</v>
      </c>
      <c r="AD1071" s="3"/>
      <c r="AE1071" s="3"/>
      <c r="AF1071" s="70" t="s">
        <v>130</v>
      </c>
      <c r="AG1071" s="121" t="n">
        <f aca="false">IFERROR(INDEX(Last6M_AvgSales_Ref!$B$2:$B$12659,MATCH(D1071,Last6M_AvgSales_Ref!$A$2:$A$12659,0)),"")</f>
        <v>57.4166666666667</v>
      </c>
    </row>
    <row r="1072" customFormat="false" ht="14.25" hidden="false" customHeight="true" outlineLevel="0" collapsed="false">
      <c r="A1072" s="70" t="s">
        <v>130</v>
      </c>
      <c r="B1072" s="72" t="s">
        <v>108</v>
      </c>
      <c r="C1072" s="72" t="s">
        <v>2652</v>
      </c>
      <c r="D1072" s="72" t="n">
        <v>1000001505</v>
      </c>
      <c r="E1072" s="73" t="s">
        <v>2653</v>
      </c>
      <c r="F1072" s="74" t="n">
        <v>41962</v>
      </c>
      <c r="G1072" s="67" t="str">
        <f aca="false">IF(I1072&gt;0,"Targeted Dealer","-")</f>
        <v>Targeted Dealer</v>
      </c>
      <c r="H1072" s="67"/>
      <c r="I1072" s="68" t="n">
        <v>900</v>
      </c>
      <c r="J1072" s="68" t="n">
        <f aca="false">I1072/$J$1*($J$1-$E$1)</f>
        <v>900</v>
      </c>
      <c r="K1072" s="69" t="n">
        <v>458</v>
      </c>
      <c r="L1072" s="69" t="n">
        <f aca="false">I1072-K1072</f>
        <v>442</v>
      </c>
      <c r="M1072" s="69" t="n">
        <f aca="false">IFERROR((K1072/J1072%),"-")</f>
        <v>50.8888888888889</v>
      </c>
      <c r="N1072" s="97" t="n">
        <v>496.5</v>
      </c>
      <c r="O1072" s="98" t="str">
        <f aca="false">IF(F1072&lt;=$P$2,"June","")</f>
        <v>June</v>
      </c>
      <c r="P1072" s="97" t="n">
        <f aca="false">N1072</f>
        <v>496.5</v>
      </c>
      <c r="Q1072" s="99" t="n">
        <f aca="false">K1072-P1072</f>
        <v>-38.5</v>
      </c>
      <c r="R1072" s="98" t="n">
        <f aca="false">IFERROR(IF(O1072="May",(K1072/P1072-1))," ")</f>
        <v>0</v>
      </c>
      <c r="S1072" s="100" t="str">
        <f aca="false">IF(N1072&gt;0,IF(O1072="","-",IF(R1072&lt;0%,"DEGROWTH","GROWTH")))</f>
        <v>GROWTH</v>
      </c>
      <c r="T1072" s="69" t="n">
        <v>795</v>
      </c>
      <c r="U1072" s="101" t="str">
        <f aca="false">IF(F1072&lt;=$V$2,"May","")</f>
        <v>May</v>
      </c>
      <c r="V1072" s="69" t="n">
        <f aca="false">T1072</f>
        <v>795</v>
      </c>
      <c r="W1072" s="102" t="n">
        <f aca="false">K1072-V1072</f>
        <v>-337</v>
      </c>
      <c r="X1072" s="103" t="n">
        <f aca="false">IFERROR(IF(U1072="June",(K1072/V1072-1)),0)</f>
        <v>0</v>
      </c>
      <c r="Y1072" s="104" t="str">
        <f aca="false">IF(T1072&gt;0,IF(U1072="","-",IF(X1072&lt;0%,"DEGROWTH","GROWTH")))</f>
        <v>GROWTH</v>
      </c>
      <c r="Z1072" s="75" t="n">
        <v>0</v>
      </c>
      <c r="AA1072" s="70"/>
      <c r="AB1072" s="70" t="s">
        <v>133</v>
      </c>
      <c r="AC1072" s="70" t="s">
        <v>130</v>
      </c>
      <c r="AD1072" s="3"/>
      <c r="AE1072" s="3"/>
      <c r="AF1072" s="70" t="s">
        <v>130</v>
      </c>
      <c r="AG1072" s="121" t="n">
        <f aca="false">IFERROR(INDEX(Last6M_AvgSales_Ref!$B$2:$B$12659,MATCH(D1072,Last6M_AvgSales_Ref!$A$2:$A$12659,0)),"")</f>
        <v>753.458333333333</v>
      </c>
    </row>
    <row r="1073" customFormat="false" ht="14.25" hidden="false" customHeight="true" outlineLevel="0" collapsed="false">
      <c r="A1073" s="70" t="s">
        <v>130</v>
      </c>
      <c r="B1073" s="72" t="s">
        <v>108</v>
      </c>
      <c r="C1073" s="72" t="s">
        <v>2654</v>
      </c>
      <c r="D1073" s="72" t="n">
        <v>1000001497</v>
      </c>
      <c r="E1073" s="73" t="s">
        <v>2655</v>
      </c>
      <c r="F1073" s="74" t="n">
        <v>42188</v>
      </c>
      <c r="G1073" s="67" t="str">
        <f aca="false">IF(I1073&gt;0,"Targeted Dealer","-")</f>
        <v>Targeted Dealer</v>
      </c>
      <c r="H1073" s="67"/>
      <c r="I1073" s="68" t="n">
        <v>3000</v>
      </c>
      <c r="J1073" s="68" t="n">
        <f aca="false">I1073/$J$1*($J$1-$E$1)</f>
        <v>3000</v>
      </c>
      <c r="K1073" s="69" t="n">
        <v>3125.45</v>
      </c>
      <c r="L1073" s="69" t="n">
        <f aca="false">I1073-K1073</f>
        <v>-125.45</v>
      </c>
      <c r="M1073" s="69" t="n">
        <f aca="false">IFERROR((K1073/J1073%),"-")</f>
        <v>104.181666666667</v>
      </c>
      <c r="N1073" s="97" t="n">
        <v>3394.5</v>
      </c>
      <c r="O1073" s="98" t="str">
        <f aca="false">IF(F1073&lt;=$P$2,"June","")</f>
        <v>June</v>
      </c>
      <c r="P1073" s="97" t="n">
        <f aca="false">N1073</f>
        <v>3394.5</v>
      </c>
      <c r="Q1073" s="99" t="n">
        <f aca="false">K1073-P1073</f>
        <v>-269.05</v>
      </c>
      <c r="R1073" s="98" t="n">
        <f aca="false">IFERROR(IF(O1073="May",(K1073/P1073-1))," ")</f>
        <v>0</v>
      </c>
      <c r="S1073" s="100" t="str">
        <f aca="false">IF(N1073&gt;0,IF(O1073="","-",IF(R1073&lt;0%,"DEGROWTH","GROWTH")))</f>
        <v>GROWTH</v>
      </c>
      <c r="T1073" s="69" t="n">
        <v>2752.25</v>
      </c>
      <c r="U1073" s="101" t="str">
        <f aca="false">IF(F1073&lt;=$V$2,"May","")</f>
        <v>May</v>
      </c>
      <c r="V1073" s="69" t="n">
        <f aca="false">T1073</f>
        <v>2752.25</v>
      </c>
      <c r="W1073" s="102" t="n">
        <f aca="false">K1073-V1073</f>
        <v>373.2</v>
      </c>
      <c r="X1073" s="103" t="n">
        <f aca="false">IFERROR(IF(U1073="June",(K1073/V1073-1)),0)</f>
        <v>0</v>
      </c>
      <c r="Y1073" s="104" t="str">
        <f aca="false">IF(T1073&gt;0,IF(U1073="","-",IF(X1073&lt;0%,"DEGROWTH","GROWTH")))</f>
        <v>GROWTH</v>
      </c>
      <c r="Z1073" s="75" t="n">
        <v>0</v>
      </c>
      <c r="AA1073" s="70"/>
      <c r="AB1073" s="70" t="s">
        <v>133</v>
      </c>
      <c r="AC1073" s="70" t="s">
        <v>130</v>
      </c>
      <c r="AD1073" s="3"/>
      <c r="AE1073" s="3"/>
      <c r="AF1073" s="70" t="s">
        <v>130</v>
      </c>
      <c r="AG1073" s="121" t="n">
        <f aca="false">IFERROR(INDEX(Last6M_AvgSales_Ref!$B$2:$B$12659,MATCH(D1073,Last6M_AvgSales_Ref!$A$2:$A$12659,0)),"")</f>
        <v>3477.53333333333</v>
      </c>
    </row>
    <row r="1074" customFormat="false" ht="14.25" hidden="false" customHeight="true" outlineLevel="0" collapsed="false">
      <c r="A1074" s="70" t="s">
        <v>130</v>
      </c>
      <c r="B1074" s="72" t="s">
        <v>108</v>
      </c>
      <c r="C1074" s="72" t="s">
        <v>2656</v>
      </c>
      <c r="D1074" s="72" t="n">
        <v>1000001507</v>
      </c>
      <c r="E1074" s="73" t="s">
        <v>2657</v>
      </c>
      <c r="F1074" s="74" t="n">
        <v>42626</v>
      </c>
      <c r="G1074" s="67" t="str">
        <f aca="false">IF(I1074&gt;0,"Targeted Dealer","-")</f>
        <v>Targeted Dealer</v>
      </c>
      <c r="H1074" s="67"/>
      <c r="I1074" s="68" t="n">
        <v>160</v>
      </c>
      <c r="J1074" s="68" t="n">
        <f aca="false">I1074/$J$1*($J$1-$E$1)</f>
        <v>160</v>
      </c>
      <c r="K1074" s="69" t="n">
        <v>142.5</v>
      </c>
      <c r="L1074" s="69" t="n">
        <f aca="false">I1074-K1074</f>
        <v>17.5</v>
      </c>
      <c r="M1074" s="69" t="n">
        <f aca="false">IFERROR((K1074/J1074%),"-")</f>
        <v>89.0625</v>
      </c>
      <c r="N1074" s="97" t="n">
        <v>243.5</v>
      </c>
      <c r="O1074" s="98" t="str">
        <f aca="false">IF(F1074&lt;=$P$2,"June","")</f>
        <v>June</v>
      </c>
      <c r="P1074" s="97" t="n">
        <f aca="false">N1074</f>
        <v>243.5</v>
      </c>
      <c r="Q1074" s="99" t="n">
        <f aca="false">K1074-P1074</f>
        <v>-101</v>
      </c>
      <c r="R1074" s="98" t="n">
        <f aca="false">IFERROR(IF(O1074="May",(K1074/P1074-1))," ")</f>
        <v>0</v>
      </c>
      <c r="S1074" s="100" t="str">
        <f aca="false">IF(N1074&gt;0,IF(O1074="","-",IF(R1074&lt;0%,"DEGROWTH","GROWTH")))</f>
        <v>GROWTH</v>
      </c>
      <c r="T1074" s="69" t="n">
        <v>160</v>
      </c>
      <c r="U1074" s="101" t="str">
        <f aca="false">IF(F1074&lt;=$V$2,"May","")</f>
        <v>May</v>
      </c>
      <c r="V1074" s="69" t="n">
        <f aca="false">T1074</f>
        <v>160</v>
      </c>
      <c r="W1074" s="102" t="n">
        <f aca="false">K1074-V1074</f>
        <v>-17.5</v>
      </c>
      <c r="X1074" s="103" t="n">
        <f aca="false">IFERROR(IF(U1074="June",(K1074/V1074-1)),0)</f>
        <v>0</v>
      </c>
      <c r="Y1074" s="104" t="str">
        <f aca="false">IF(T1074&gt;0,IF(U1074="","-",IF(X1074&lt;0%,"DEGROWTH","GROWTH")))</f>
        <v>GROWTH</v>
      </c>
      <c r="Z1074" s="75" t="n">
        <v>0</v>
      </c>
      <c r="AA1074" s="70"/>
      <c r="AB1074" s="70" t="s">
        <v>133</v>
      </c>
      <c r="AC1074" s="70" t="s">
        <v>130</v>
      </c>
      <c r="AD1074" s="3"/>
      <c r="AE1074" s="3"/>
      <c r="AF1074" s="70" t="s">
        <v>130</v>
      </c>
      <c r="AG1074" s="121" t="n">
        <f aca="false">IFERROR(INDEX(Last6M_AvgSales_Ref!$B$2:$B$12659,MATCH(D1074,Last6M_AvgSales_Ref!$A$2:$A$12659,0)),"")</f>
        <v>186.416666666667</v>
      </c>
    </row>
    <row r="1075" customFormat="false" ht="14.25" hidden="false" customHeight="true" outlineLevel="0" collapsed="false">
      <c r="A1075" s="70" t="s">
        <v>130</v>
      </c>
      <c r="B1075" s="72" t="s">
        <v>108</v>
      </c>
      <c r="C1075" s="72" t="s">
        <v>2658</v>
      </c>
      <c r="D1075" s="72" t="n">
        <v>1000001492</v>
      </c>
      <c r="E1075" s="73" t="s">
        <v>2659</v>
      </c>
      <c r="F1075" s="74" t="n">
        <v>42688</v>
      </c>
      <c r="G1075" s="67" t="str">
        <f aca="false">IF(I1075&gt;0,"Targeted Dealer","-")</f>
        <v>Targeted Dealer</v>
      </c>
      <c r="H1075" s="67"/>
      <c r="I1075" s="68" t="n">
        <v>520</v>
      </c>
      <c r="J1075" s="68" t="n">
        <f aca="false">I1075/$J$1*($J$1-$E$1)</f>
        <v>520</v>
      </c>
      <c r="K1075" s="69" t="n">
        <v>722.5</v>
      </c>
      <c r="L1075" s="69" t="n">
        <f aca="false">I1075-K1075</f>
        <v>-202.5</v>
      </c>
      <c r="M1075" s="69" t="n">
        <f aca="false">IFERROR((K1075/J1075%),"-")</f>
        <v>138.942307692308</v>
      </c>
      <c r="N1075" s="97" t="n">
        <v>521</v>
      </c>
      <c r="O1075" s="98" t="str">
        <f aca="false">IF(F1075&lt;=$P$2,"June","")</f>
        <v>June</v>
      </c>
      <c r="P1075" s="97" t="n">
        <f aca="false">N1075</f>
        <v>521</v>
      </c>
      <c r="Q1075" s="99" t="n">
        <f aca="false">K1075-P1075</f>
        <v>201.5</v>
      </c>
      <c r="R1075" s="98" t="n">
        <f aca="false">IFERROR(IF(O1075="May",(K1075/P1075-1))," ")</f>
        <v>0</v>
      </c>
      <c r="S1075" s="100" t="str">
        <f aca="false">IF(N1075&gt;0,IF(O1075="","-",IF(R1075&lt;0%,"DEGROWTH","GROWTH")))</f>
        <v>GROWTH</v>
      </c>
      <c r="T1075" s="69" t="n">
        <v>213</v>
      </c>
      <c r="U1075" s="101" t="str">
        <f aca="false">IF(F1075&lt;=$V$2,"May","")</f>
        <v>May</v>
      </c>
      <c r="V1075" s="69" t="n">
        <f aca="false">T1075</f>
        <v>213</v>
      </c>
      <c r="W1075" s="102" t="n">
        <f aca="false">K1075-V1075</f>
        <v>509.5</v>
      </c>
      <c r="X1075" s="103" t="n">
        <f aca="false">IFERROR(IF(U1075="June",(K1075/V1075-1)),0)</f>
        <v>0</v>
      </c>
      <c r="Y1075" s="104" t="str">
        <f aca="false">IF(T1075&gt;0,IF(U1075="","-",IF(X1075&lt;0%,"DEGROWTH","GROWTH")))</f>
        <v>GROWTH</v>
      </c>
      <c r="Z1075" s="75" t="n">
        <v>0</v>
      </c>
      <c r="AA1075" s="70"/>
      <c r="AB1075" s="70" t="s">
        <v>133</v>
      </c>
      <c r="AC1075" s="70" t="s">
        <v>130</v>
      </c>
      <c r="AD1075" s="3"/>
      <c r="AE1075" s="3"/>
      <c r="AF1075" s="70" t="s">
        <v>130</v>
      </c>
      <c r="AG1075" s="121" t="n">
        <f aca="false">IFERROR(INDEX(Last6M_AvgSales_Ref!$B$2:$B$12659,MATCH(D1075,Last6M_AvgSales_Ref!$A$2:$A$12659,0)),"")</f>
        <v>682.416666666667</v>
      </c>
    </row>
    <row r="1076" customFormat="false" ht="14.25" hidden="false" customHeight="true" outlineLevel="0" collapsed="false">
      <c r="A1076" s="70" t="s">
        <v>130</v>
      </c>
      <c r="B1076" s="72" t="s">
        <v>108</v>
      </c>
      <c r="C1076" s="72" t="s">
        <v>2660</v>
      </c>
      <c r="D1076" s="72" t="n">
        <v>1000001499</v>
      </c>
      <c r="E1076" s="73" t="s">
        <v>2661</v>
      </c>
      <c r="F1076" s="74" t="n">
        <v>43033</v>
      </c>
      <c r="G1076" s="67" t="str">
        <f aca="false">IF(I1076&gt;0,"Targeted Dealer","-")</f>
        <v>Targeted Dealer</v>
      </c>
      <c r="H1076" s="67"/>
      <c r="I1076" s="68" t="n">
        <v>150</v>
      </c>
      <c r="J1076" s="68" t="n">
        <f aca="false">I1076/$J$1*($J$1-$E$1)</f>
        <v>150</v>
      </c>
      <c r="K1076" s="69" t="n">
        <v>90</v>
      </c>
      <c r="L1076" s="69" t="n">
        <f aca="false">I1076-K1076</f>
        <v>60</v>
      </c>
      <c r="M1076" s="69" t="n">
        <f aca="false">IFERROR((K1076/J1076%),"-")</f>
        <v>60</v>
      </c>
      <c r="N1076" s="97" t="n">
        <v>65</v>
      </c>
      <c r="O1076" s="98" t="str">
        <f aca="false">IF(F1076&lt;=$P$2,"June","")</f>
        <v>June</v>
      </c>
      <c r="P1076" s="97" t="n">
        <f aca="false">N1076</f>
        <v>65</v>
      </c>
      <c r="Q1076" s="99" t="n">
        <f aca="false">K1076-P1076</f>
        <v>25</v>
      </c>
      <c r="R1076" s="98" t="n">
        <f aca="false">IFERROR(IF(O1076="May",(K1076/P1076-1))," ")</f>
        <v>0</v>
      </c>
      <c r="S1076" s="100" t="str">
        <f aca="false">IF(N1076&gt;0,IF(O1076="","-",IF(R1076&lt;0%,"DEGROWTH","GROWTH")))</f>
        <v>GROWTH</v>
      </c>
      <c r="T1076" s="69" t="n">
        <v>72</v>
      </c>
      <c r="U1076" s="101" t="str">
        <f aca="false">IF(F1076&lt;=$V$2,"May","")</f>
        <v>May</v>
      </c>
      <c r="V1076" s="69" t="n">
        <f aca="false">T1076</f>
        <v>72</v>
      </c>
      <c r="W1076" s="102" t="n">
        <f aca="false">K1076-V1076</f>
        <v>18</v>
      </c>
      <c r="X1076" s="103" t="n">
        <f aca="false">IFERROR(IF(U1076="June",(K1076/V1076-1)),0)</f>
        <v>0</v>
      </c>
      <c r="Y1076" s="104" t="str">
        <f aca="false">IF(T1076&gt;0,IF(U1076="","-",IF(X1076&lt;0%,"DEGROWTH","GROWTH")))</f>
        <v>GROWTH</v>
      </c>
      <c r="Z1076" s="75" t="n">
        <v>0</v>
      </c>
      <c r="AA1076" s="70"/>
      <c r="AB1076" s="70" t="s">
        <v>133</v>
      </c>
      <c r="AC1076" s="70" t="s">
        <v>130</v>
      </c>
      <c r="AD1076" s="3"/>
      <c r="AE1076" s="3"/>
      <c r="AF1076" s="70" t="s">
        <v>130</v>
      </c>
      <c r="AG1076" s="121" t="n">
        <f aca="false">IFERROR(INDEX(Last6M_AvgSales_Ref!$B$2:$B$12659,MATCH(D1076,Last6M_AvgSales_Ref!$A$2:$A$12659,0)),"")</f>
        <v>52.75</v>
      </c>
    </row>
    <row r="1077" customFormat="false" ht="14.25" hidden="false" customHeight="true" outlineLevel="0" collapsed="false">
      <c r="A1077" s="70" t="s">
        <v>130</v>
      </c>
      <c r="B1077" s="72" t="s">
        <v>108</v>
      </c>
      <c r="C1077" s="72" t="s">
        <v>2662</v>
      </c>
      <c r="D1077" s="72" t="n">
        <v>1000001508</v>
      </c>
      <c r="E1077" s="73" t="s">
        <v>2663</v>
      </c>
      <c r="F1077" s="74" t="n">
        <v>43050</v>
      </c>
      <c r="G1077" s="67" t="str">
        <f aca="false">IF(I1077&gt;0,"Targeted Dealer","-")</f>
        <v>Targeted Dealer</v>
      </c>
      <c r="H1077" s="67"/>
      <c r="I1077" s="68" t="n">
        <v>2250</v>
      </c>
      <c r="J1077" s="68" t="n">
        <f aca="false">I1077/$J$1*($J$1-$E$1)</f>
        <v>2250</v>
      </c>
      <c r="K1077" s="69" t="n">
        <v>2876.5</v>
      </c>
      <c r="L1077" s="69" t="n">
        <f aca="false">I1077-K1077</f>
        <v>-626.5</v>
      </c>
      <c r="M1077" s="69" t="n">
        <f aca="false">IFERROR((K1077/J1077%),"-")</f>
        <v>127.844444444444</v>
      </c>
      <c r="N1077" s="97" t="n">
        <v>2706.5</v>
      </c>
      <c r="O1077" s="98" t="str">
        <f aca="false">IF(F1077&lt;=$P$2,"June","")</f>
        <v>June</v>
      </c>
      <c r="P1077" s="97" t="n">
        <f aca="false">N1077</f>
        <v>2706.5</v>
      </c>
      <c r="Q1077" s="99" t="n">
        <f aca="false">K1077-P1077</f>
        <v>170</v>
      </c>
      <c r="R1077" s="98" t="n">
        <f aca="false">IFERROR(IF(O1077="May",(K1077/P1077-1))," ")</f>
        <v>0</v>
      </c>
      <c r="S1077" s="100" t="str">
        <f aca="false">IF(N1077&gt;0,IF(O1077="","-",IF(R1077&lt;0%,"DEGROWTH","GROWTH")))</f>
        <v>GROWTH</v>
      </c>
      <c r="T1077" s="69" t="n">
        <v>1300.75</v>
      </c>
      <c r="U1077" s="101" t="str">
        <f aca="false">IF(F1077&lt;=$V$2,"May","")</f>
        <v>May</v>
      </c>
      <c r="V1077" s="69" t="n">
        <f aca="false">T1077</f>
        <v>1300.75</v>
      </c>
      <c r="W1077" s="102" t="n">
        <f aca="false">K1077-V1077</f>
        <v>1575.75</v>
      </c>
      <c r="X1077" s="103" t="n">
        <f aca="false">IFERROR(IF(U1077="June",(K1077/V1077-1)),0)</f>
        <v>0</v>
      </c>
      <c r="Y1077" s="104" t="str">
        <f aca="false">IF(T1077&gt;0,IF(U1077="","-",IF(X1077&lt;0%,"DEGROWTH","GROWTH")))</f>
        <v>GROWTH</v>
      </c>
      <c r="Z1077" s="75" t="n">
        <v>0</v>
      </c>
      <c r="AA1077" s="70"/>
      <c r="AB1077" s="70" t="s">
        <v>133</v>
      </c>
      <c r="AC1077" s="70" t="s">
        <v>130</v>
      </c>
      <c r="AD1077" s="3"/>
      <c r="AE1077" s="3"/>
      <c r="AF1077" s="70" t="s">
        <v>130</v>
      </c>
      <c r="AG1077" s="121" t="n">
        <f aca="false">IFERROR(INDEX(Last6M_AvgSales_Ref!$B$2:$B$12659,MATCH(D1077,Last6M_AvgSales_Ref!$A$2:$A$12659,0)),"")</f>
        <v>2503.91666666667</v>
      </c>
    </row>
    <row r="1078" customFormat="false" ht="14.25" hidden="false" customHeight="true" outlineLevel="0" collapsed="false">
      <c r="A1078" s="70" t="s">
        <v>130</v>
      </c>
      <c r="B1078" s="72" t="s">
        <v>108</v>
      </c>
      <c r="C1078" s="72" t="s">
        <v>2664</v>
      </c>
      <c r="D1078" s="72" t="n">
        <v>1000001500</v>
      </c>
      <c r="E1078" s="73" t="s">
        <v>2665</v>
      </c>
      <c r="F1078" s="74" t="n">
        <v>43208</v>
      </c>
      <c r="G1078" s="67" t="str">
        <f aca="false">IF(I1078&gt;0,"Targeted Dealer","-")</f>
        <v>Targeted Dealer</v>
      </c>
      <c r="H1078" s="67"/>
      <c r="I1078" s="68" t="n">
        <v>100</v>
      </c>
      <c r="J1078" s="68" t="n">
        <f aca="false">I1078/$J$1*($J$1-$E$1)</f>
        <v>100</v>
      </c>
      <c r="K1078" s="69" t="n">
        <v>75</v>
      </c>
      <c r="L1078" s="69" t="n">
        <f aca="false">I1078-K1078</f>
        <v>25</v>
      </c>
      <c r="M1078" s="69" t="n">
        <f aca="false">IFERROR((K1078/J1078%),"-")</f>
        <v>75</v>
      </c>
      <c r="N1078" s="97" t="n">
        <v>35</v>
      </c>
      <c r="O1078" s="98" t="str">
        <f aca="false">IF(F1078&lt;=$P$2,"June","")</f>
        <v>June</v>
      </c>
      <c r="P1078" s="97" t="n">
        <f aca="false">N1078</f>
        <v>35</v>
      </c>
      <c r="Q1078" s="99" t="n">
        <f aca="false">K1078-P1078</f>
        <v>40</v>
      </c>
      <c r="R1078" s="98" t="n">
        <f aca="false">IFERROR(IF(O1078="May",(K1078/P1078-1))," ")</f>
        <v>0</v>
      </c>
      <c r="S1078" s="100" t="str">
        <f aca="false">IF(N1078&gt;0,IF(O1078="","-",IF(R1078&lt;0%,"DEGROWTH","GROWTH")))</f>
        <v>GROWTH</v>
      </c>
      <c r="T1078" s="69" t="n">
        <v>30</v>
      </c>
      <c r="U1078" s="101" t="str">
        <f aca="false">IF(F1078&lt;=$V$2,"May","")</f>
        <v>May</v>
      </c>
      <c r="V1078" s="69" t="n">
        <f aca="false">T1078</f>
        <v>30</v>
      </c>
      <c r="W1078" s="102" t="n">
        <f aca="false">K1078-V1078</f>
        <v>45</v>
      </c>
      <c r="X1078" s="103" t="n">
        <f aca="false">IFERROR(IF(U1078="June",(K1078/V1078-1)),0)</f>
        <v>0</v>
      </c>
      <c r="Y1078" s="104" t="str">
        <f aca="false">IF(T1078&gt;0,IF(U1078="","-",IF(X1078&lt;0%,"DEGROWTH","GROWTH")))</f>
        <v>GROWTH</v>
      </c>
      <c r="Z1078" s="75" t="n">
        <v>0</v>
      </c>
      <c r="AA1078" s="70"/>
      <c r="AB1078" s="70" t="s">
        <v>133</v>
      </c>
      <c r="AC1078" s="70" t="s">
        <v>130</v>
      </c>
      <c r="AD1078" s="3"/>
      <c r="AE1078" s="3"/>
      <c r="AF1078" s="70" t="s">
        <v>130</v>
      </c>
      <c r="AG1078" s="121" t="n">
        <f aca="false">IFERROR(INDEX(Last6M_AvgSales_Ref!$B$2:$B$12659,MATCH(D1078,Last6M_AvgSales_Ref!$A$2:$A$12659,0)),"")</f>
        <v>84.8333333333333</v>
      </c>
    </row>
    <row r="1079" customFormat="false" ht="14.25" hidden="false" customHeight="true" outlineLevel="0" collapsed="false">
      <c r="A1079" s="70" t="s">
        <v>130</v>
      </c>
      <c r="B1079" s="72" t="s">
        <v>108</v>
      </c>
      <c r="C1079" s="72" t="s">
        <v>372</v>
      </c>
      <c r="D1079" s="72" t="n">
        <v>1000001509</v>
      </c>
      <c r="E1079" s="73" t="s">
        <v>373</v>
      </c>
      <c r="F1079" s="74" t="n">
        <v>43276</v>
      </c>
      <c r="G1079" s="67" t="str">
        <f aca="false">IF(I1079&gt;0,"Targeted Dealer","-")</f>
        <v>Targeted Dealer</v>
      </c>
      <c r="H1079" s="67"/>
      <c r="I1079" s="68" t="n">
        <v>100</v>
      </c>
      <c r="J1079" s="68" t="n">
        <f aca="false">I1079/$J$1*($J$1-$E$1)</f>
        <v>100</v>
      </c>
      <c r="K1079" s="69" t="n">
        <v>0</v>
      </c>
      <c r="L1079" s="69" t="n">
        <f aca="false">I1079-K1079</f>
        <v>100</v>
      </c>
      <c r="M1079" s="69" t="n">
        <f aca="false">IFERROR((K1079/J1079%),"-")</f>
        <v>0</v>
      </c>
      <c r="N1079" s="97" t="n">
        <v>0</v>
      </c>
      <c r="O1079" s="98" t="str">
        <f aca="false">IF(F1079&lt;=$P$2,"June","")</f>
        <v>June</v>
      </c>
      <c r="P1079" s="97" t="n">
        <f aca="false">N1079</f>
        <v>0</v>
      </c>
      <c r="Q1079" s="99" t="n">
        <f aca="false">K1079-P1079</f>
        <v>0</v>
      </c>
      <c r="R1079" s="98" t="n">
        <f aca="false">IFERROR(IF(O1079="May",(K1079/P1079-1))," ")</f>
        <v>0</v>
      </c>
      <c r="S1079" s="105" t="b">
        <f aca="false">IF(N1079&gt;0,IF(O1079="","-",IF(R1079&lt;0%,"DEGROWTH","GROWTH")))</f>
        <v>0</v>
      </c>
      <c r="T1079" s="69" t="n">
        <v>110</v>
      </c>
      <c r="U1079" s="101" t="str">
        <f aca="false">IF(F1079&lt;=$V$2,"May","")</f>
        <v>May</v>
      </c>
      <c r="V1079" s="69" t="n">
        <f aca="false">T1079</f>
        <v>110</v>
      </c>
      <c r="W1079" s="102" t="n">
        <f aca="false">K1079-V1079</f>
        <v>-110</v>
      </c>
      <c r="X1079" s="103" t="n">
        <f aca="false">IFERROR(IF(U1079="June",(K1079/V1079-1)),0)</f>
        <v>0</v>
      </c>
      <c r="Y1079" s="104" t="str">
        <f aca="false">IF(T1079&gt;0,IF(U1079="","-",IF(X1079&lt;0%,"DEGROWTH","GROWTH")))</f>
        <v>GROWTH</v>
      </c>
      <c r="Z1079" s="75" t="n">
        <v>0</v>
      </c>
      <c r="AA1079" s="70"/>
      <c r="AB1079" s="70" t="s">
        <v>133</v>
      </c>
      <c r="AC1079" s="70" t="s">
        <v>130</v>
      </c>
      <c r="AD1079" s="3"/>
      <c r="AE1079" s="3"/>
      <c r="AF1079" s="70" t="s">
        <v>130</v>
      </c>
      <c r="AG1079" s="121" t="n">
        <f aca="false">IFERROR(INDEX(Last6M_AvgSales_Ref!$B$2:$B$12659,MATCH(D1079,Last6M_AvgSales_Ref!$A$2:$A$12659,0)),"")</f>
        <v>81.8333333333333</v>
      </c>
    </row>
    <row r="1080" customFormat="false" ht="14.25" hidden="false" customHeight="true" outlineLevel="0" collapsed="false">
      <c r="A1080" s="70" t="s">
        <v>130</v>
      </c>
      <c r="B1080" s="72" t="s">
        <v>108</v>
      </c>
      <c r="C1080" s="72" t="s">
        <v>2666</v>
      </c>
      <c r="D1080" s="72" t="n">
        <v>1000001483</v>
      </c>
      <c r="E1080" s="73" t="s">
        <v>2667</v>
      </c>
      <c r="F1080" s="74" t="n">
        <v>43382</v>
      </c>
      <c r="G1080" s="67" t="str">
        <f aca="false">IF(I1080&gt;0,"Targeted Dealer","-")</f>
        <v>Targeted Dealer</v>
      </c>
      <c r="H1080" s="67"/>
      <c r="I1080" s="68" t="n">
        <v>325</v>
      </c>
      <c r="J1080" s="68" t="n">
        <f aca="false">I1080/$J$1*($J$1-$E$1)</f>
        <v>325</v>
      </c>
      <c r="K1080" s="69" t="n">
        <v>270</v>
      </c>
      <c r="L1080" s="69" t="n">
        <f aca="false">I1080-K1080</f>
        <v>55</v>
      </c>
      <c r="M1080" s="69" t="n">
        <f aca="false">IFERROR((K1080/J1080%),"-")</f>
        <v>83.0769230769231</v>
      </c>
      <c r="N1080" s="97" t="n">
        <v>324.5</v>
      </c>
      <c r="O1080" s="98" t="str">
        <f aca="false">IF(F1080&lt;=$P$2,"June","")</f>
        <v>June</v>
      </c>
      <c r="P1080" s="97" t="n">
        <f aca="false">N1080</f>
        <v>324.5</v>
      </c>
      <c r="Q1080" s="99" t="n">
        <f aca="false">K1080-P1080</f>
        <v>-54.5</v>
      </c>
      <c r="R1080" s="98" t="n">
        <f aca="false">IFERROR(IF(O1080="May",(K1080/P1080-1))," ")</f>
        <v>0</v>
      </c>
      <c r="S1080" s="100" t="str">
        <f aca="false">IF(N1080&gt;0,IF(O1080="","-",IF(R1080&lt;0%,"DEGROWTH","GROWTH")))</f>
        <v>GROWTH</v>
      </c>
      <c r="T1080" s="69" t="n">
        <v>263</v>
      </c>
      <c r="U1080" s="101" t="str">
        <f aca="false">IF(F1080&lt;=$V$2,"May","")</f>
        <v>May</v>
      </c>
      <c r="V1080" s="69" t="n">
        <f aca="false">T1080</f>
        <v>263</v>
      </c>
      <c r="W1080" s="102" t="n">
        <f aca="false">K1080-V1080</f>
        <v>7</v>
      </c>
      <c r="X1080" s="103" t="n">
        <f aca="false">IFERROR(IF(U1080="June",(K1080/V1080-1)),0)</f>
        <v>0</v>
      </c>
      <c r="Y1080" s="104" t="str">
        <f aca="false">IF(T1080&gt;0,IF(U1080="","-",IF(X1080&lt;0%,"DEGROWTH","GROWTH")))</f>
        <v>GROWTH</v>
      </c>
      <c r="Z1080" s="75" t="n">
        <v>0</v>
      </c>
      <c r="AA1080" s="70"/>
      <c r="AB1080" s="70" t="s">
        <v>133</v>
      </c>
      <c r="AC1080" s="70" t="s">
        <v>130</v>
      </c>
      <c r="AD1080" s="3"/>
      <c r="AE1080" s="3"/>
      <c r="AF1080" s="70" t="s">
        <v>130</v>
      </c>
      <c r="AG1080" s="121" t="n">
        <f aca="false">IFERROR(INDEX(Last6M_AvgSales_Ref!$B$2:$B$12659,MATCH(D1080,Last6M_AvgSales_Ref!$A$2:$A$12659,0)),"")</f>
        <v>296.333333333333</v>
      </c>
    </row>
    <row r="1081" customFormat="false" ht="14.25" hidden="false" customHeight="true" outlineLevel="0" collapsed="false">
      <c r="A1081" s="70" t="s">
        <v>130</v>
      </c>
      <c r="B1081" s="72" t="s">
        <v>108</v>
      </c>
      <c r="C1081" s="72" t="s">
        <v>2668</v>
      </c>
      <c r="D1081" s="72" t="n">
        <v>1000001490</v>
      </c>
      <c r="E1081" s="73" t="s">
        <v>2669</v>
      </c>
      <c r="F1081" s="74" t="n">
        <v>43530</v>
      </c>
      <c r="G1081" s="67" t="str">
        <f aca="false">IF(I1081&gt;0,"Targeted Dealer","-")</f>
        <v>Targeted Dealer</v>
      </c>
      <c r="H1081" s="67"/>
      <c r="I1081" s="68" t="n">
        <v>300</v>
      </c>
      <c r="J1081" s="68" t="n">
        <f aca="false">I1081/$J$1*($J$1-$E$1)</f>
        <v>300</v>
      </c>
      <c r="K1081" s="69" t="n">
        <v>220</v>
      </c>
      <c r="L1081" s="69" t="n">
        <f aca="false">I1081-K1081</f>
        <v>80</v>
      </c>
      <c r="M1081" s="69" t="n">
        <f aca="false">IFERROR((K1081/J1081%),"-")</f>
        <v>73.3333333333333</v>
      </c>
      <c r="N1081" s="97" t="n">
        <v>310</v>
      </c>
      <c r="O1081" s="98" t="str">
        <f aca="false">IF(F1081&lt;=$P$2,"June","")</f>
        <v>June</v>
      </c>
      <c r="P1081" s="97" t="n">
        <f aca="false">N1081</f>
        <v>310</v>
      </c>
      <c r="Q1081" s="99" t="n">
        <f aca="false">K1081-P1081</f>
        <v>-90</v>
      </c>
      <c r="R1081" s="98" t="n">
        <f aca="false">IFERROR(IF(O1081="May",(K1081/P1081-1))," ")</f>
        <v>0</v>
      </c>
      <c r="S1081" s="100" t="str">
        <f aca="false">IF(N1081&gt;0,IF(O1081="","-",IF(R1081&lt;0%,"DEGROWTH","GROWTH")))</f>
        <v>GROWTH</v>
      </c>
      <c r="T1081" s="69" t="n">
        <v>240</v>
      </c>
      <c r="U1081" s="101" t="str">
        <f aca="false">IF(F1081&lt;=$V$2,"May","")</f>
        <v>May</v>
      </c>
      <c r="V1081" s="69" t="n">
        <f aca="false">T1081</f>
        <v>240</v>
      </c>
      <c r="W1081" s="102" t="n">
        <f aca="false">K1081-V1081</f>
        <v>-20</v>
      </c>
      <c r="X1081" s="103" t="n">
        <f aca="false">IFERROR(IF(U1081="June",(K1081/V1081-1)),0)</f>
        <v>0</v>
      </c>
      <c r="Y1081" s="104" t="str">
        <f aca="false">IF(T1081&gt;0,IF(U1081="","-",IF(X1081&lt;0%,"DEGROWTH","GROWTH")))</f>
        <v>GROWTH</v>
      </c>
      <c r="Z1081" s="75" t="n">
        <v>0</v>
      </c>
      <c r="AA1081" s="70"/>
      <c r="AB1081" s="70" t="s">
        <v>133</v>
      </c>
      <c r="AC1081" s="70" t="s">
        <v>130</v>
      </c>
      <c r="AD1081" s="3"/>
      <c r="AE1081" s="3"/>
      <c r="AF1081" s="70" t="s">
        <v>130</v>
      </c>
      <c r="AG1081" s="121" t="n">
        <f aca="false">IFERROR(INDEX(Last6M_AvgSales_Ref!$B$2:$B$12659,MATCH(D1081,Last6M_AvgSales_Ref!$A$2:$A$12659,0)),"")</f>
        <v>259</v>
      </c>
    </row>
    <row r="1082" customFormat="false" ht="14.25" hidden="false" customHeight="true" outlineLevel="0" collapsed="false">
      <c r="A1082" s="70" t="s">
        <v>130</v>
      </c>
      <c r="B1082" s="72" t="s">
        <v>108</v>
      </c>
      <c r="C1082" s="72" t="s">
        <v>374</v>
      </c>
      <c r="D1082" s="72" t="n">
        <v>1000001494</v>
      </c>
      <c r="E1082" s="73" t="s">
        <v>375</v>
      </c>
      <c r="F1082" s="74" t="n">
        <v>43875</v>
      </c>
      <c r="G1082" s="67" t="str">
        <f aca="false">IF(I1082&gt;0,"Targeted Dealer","-")</f>
        <v>Targeted Dealer</v>
      </c>
      <c r="H1082" s="67"/>
      <c r="I1082" s="68" t="n">
        <v>200</v>
      </c>
      <c r="J1082" s="68" t="n">
        <f aca="false">I1082/$J$1*($J$1-$E$1)</f>
        <v>200</v>
      </c>
      <c r="K1082" s="69" t="n">
        <v>150</v>
      </c>
      <c r="L1082" s="69" t="n">
        <f aca="false">I1082-K1082</f>
        <v>50</v>
      </c>
      <c r="M1082" s="69" t="n">
        <f aca="false">IFERROR((K1082/J1082%),"-")</f>
        <v>75</v>
      </c>
      <c r="N1082" s="97" t="n">
        <v>174</v>
      </c>
      <c r="O1082" s="98" t="str">
        <f aca="false">IF(F1082&lt;=$P$2,"June","")</f>
        <v>June</v>
      </c>
      <c r="P1082" s="97" t="n">
        <f aca="false">N1082</f>
        <v>174</v>
      </c>
      <c r="Q1082" s="99" t="n">
        <f aca="false">K1082-P1082</f>
        <v>-24</v>
      </c>
      <c r="R1082" s="98" t="n">
        <f aca="false">IFERROR(IF(O1082="May",(K1082/P1082-1))," ")</f>
        <v>0</v>
      </c>
      <c r="S1082" s="100" t="str">
        <f aca="false">IF(N1082&gt;0,IF(O1082="","-",IF(R1082&lt;0%,"DEGROWTH","GROWTH")))</f>
        <v>GROWTH</v>
      </c>
      <c r="T1082" s="69" t="n">
        <v>115</v>
      </c>
      <c r="U1082" s="101" t="str">
        <f aca="false">IF(F1082&lt;=$V$2,"May","")</f>
        <v>May</v>
      </c>
      <c r="V1082" s="69" t="n">
        <f aca="false">T1082</f>
        <v>115</v>
      </c>
      <c r="W1082" s="102" t="n">
        <f aca="false">K1082-V1082</f>
        <v>35</v>
      </c>
      <c r="X1082" s="103" t="n">
        <f aca="false">IFERROR(IF(U1082="June",(K1082/V1082-1)),0)</f>
        <v>0</v>
      </c>
      <c r="Y1082" s="104" t="str">
        <f aca="false">IF(T1082&gt;0,IF(U1082="","-",IF(X1082&lt;0%,"DEGROWTH","GROWTH")))</f>
        <v>GROWTH</v>
      </c>
      <c r="Z1082" s="75" t="n">
        <v>0</v>
      </c>
      <c r="AA1082" s="70"/>
      <c r="AB1082" s="70" t="s">
        <v>133</v>
      </c>
      <c r="AC1082" s="70" t="s">
        <v>130</v>
      </c>
      <c r="AD1082" s="3"/>
      <c r="AE1082" s="3"/>
      <c r="AF1082" s="70" t="s">
        <v>130</v>
      </c>
      <c r="AG1082" s="121" t="n">
        <f aca="false">IFERROR(INDEX(Last6M_AvgSales_Ref!$B$2:$B$12659,MATCH(D1082,Last6M_AvgSales_Ref!$A$2:$A$12659,0)),"")</f>
        <v>122.666666666667</v>
      </c>
    </row>
    <row r="1083" customFormat="false" ht="14.25" hidden="false" customHeight="true" outlineLevel="0" collapsed="false">
      <c r="A1083" s="70" t="s">
        <v>130</v>
      </c>
      <c r="B1083" s="72" t="s">
        <v>108</v>
      </c>
      <c r="C1083" s="72" t="s">
        <v>2670</v>
      </c>
      <c r="D1083" s="72" t="n">
        <v>1000001484</v>
      </c>
      <c r="E1083" s="73" t="s">
        <v>2671</v>
      </c>
      <c r="F1083" s="74" t="n">
        <v>43880</v>
      </c>
      <c r="G1083" s="67" t="str">
        <f aca="false">IF(I1083&gt;0,"Targeted Dealer","-")</f>
        <v>Targeted Dealer</v>
      </c>
      <c r="H1083" s="67"/>
      <c r="I1083" s="68" t="n">
        <v>1150</v>
      </c>
      <c r="J1083" s="68" t="n">
        <f aca="false">I1083/$J$1*($J$1-$E$1)</f>
        <v>1150</v>
      </c>
      <c r="K1083" s="69" t="n">
        <v>910.5</v>
      </c>
      <c r="L1083" s="69" t="n">
        <f aca="false">I1083-K1083</f>
        <v>239.5</v>
      </c>
      <c r="M1083" s="69" t="n">
        <f aca="false">IFERROR((K1083/J1083%),"-")</f>
        <v>79.1739130434783</v>
      </c>
      <c r="N1083" s="97" t="n">
        <v>1170</v>
      </c>
      <c r="O1083" s="98" t="str">
        <f aca="false">IF(F1083&lt;=$P$2,"June","")</f>
        <v>June</v>
      </c>
      <c r="P1083" s="97" t="n">
        <f aca="false">N1083</f>
        <v>1170</v>
      </c>
      <c r="Q1083" s="99" t="n">
        <f aca="false">K1083-P1083</f>
        <v>-259.5</v>
      </c>
      <c r="R1083" s="98" t="n">
        <f aca="false">IFERROR(IF(O1083="May",(K1083/P1083-1))," ")</f>
        <v>0</v>
      </c>
      <c r="S1083" s="100" t="str">
        <f aca="false">IF(N1083&gt;0,IF(O1083="","-",IF(R1083&lt;0%,"DEGROWTH","GROWTH")))</f>
        <v>GROWTH</v>
      </c>
      <c r="T1083" s="69" t="n">
        <v>1067</v>
      </c>
      <c r="U1083" s="101" t="str">
        <f aca="false">IF(F1083&lt;=$V$2,"May","")</f>
        <v>May</v>
      </c>
      <c r="V1083" s="69" t="n">
        <f aca="false">T1083</f>
        <v>1067</v>
      </c>
      <c r="W1083" s="102" t="n">
        <f aca="false">K1083-V1083</f>
        <v>-156.5</v>
      </c>
      <c r="X1083" s="103" t="n">
        <f aca="false">IFERROR(IF(U1083="June",(K1083/V1083-1)),0)</f>
        <v>0</v>
      </c>
      <c r="Y1083" s="104" t="str">
        <f aca="false">IF(T1083&gt;0,IF(U1083="","-",IF(X1083&lt;0%,"DEGROWTH","GROWTH")))</f>
        <v>GROWTH</v>
      </c>
      <c r="Z1083" s="75" t="n">
        <v>0</v>
      </c>
      <c r="AA1083" s="70"/>
      <c r="AB1083" s="70" t="s">
        <v>133</v>
      </c>
      <c r="AC1083" s="70" t="s">
        <v>130</v>
      </c>
      <c r="AD1083" s="3"/>
      <c r="AE1083" s="3"/>
      <c r="AF1083" s="70" t="s">
        <v>130</v>
      </c>
      <c r="AG1083" s="121" t="n">
        <f aca="false">IFERROR(INDEX(Last6M_AvgSales_Ref!$B$2:$B$12659,MATCH(D1083,Last6M_AvgSales_Ref!$A$2:$A$12659,0)),"")</f>
        <v>769.833333333333</v>
      </c>
    </row>
    <row r="1084" customFormat="false" ht="14.25" hidden="false" customHeight="true" outlineLevel="0" collapsed="false">
      <c r="A1084" s="70" t="s">
        <v>130</v>
      </c>
      <c r="B1084" s="72" t="s">
        <v>108</v>
      </c>
      <c r="C1084" s="72" t="s">
        <v>2672</v>
      </c>
      <c r="D1084" s="72" t="n">
        <v>1000001511</v>
      </c>
      <c r="E1084" s="73" t="s">
        <v>2673</v>
      </c>
      <c r="F1084" s="74" t="n">
        <v>43882</v>
      </c>
      <c r="G1084" s="67" t="str">
        <f aca="false">IF(I1084&gt;0,"Targeted Dealer","-")</f>
        <v>Targeted Dealer</v>
      </c>
      <c r="H1084" s="67"/>
      <c r="I1084" s="68" t="n">
        <v>500</v>
      </c>
      <c r="J1084" s="68" t="n">
        <f aca="false">I1084/$J$1*($J$1-$E$1)</f>
        <v>500</v>
      </c>
      <c r="K1084" s="69" t="n">
        <v>597.5</v>
      </c>
      <c r="L1084" s="69" t="n">
        <f aca="false">I1084-K1084</f>
        <v>-97.5</v>
      </c>
      <c r="M1084" s="69" t="n">
        <f aca="false">IFERROR((K1084/J1084%),"-")</f>
        <v>119.5</v>
      </c>
      <c r="N1084" s="97" t="n">
        <v>442</v>
      </c>
      <c r="O1084" s="98" t="str">
        <f aca="false">IF(F1084&lt;=$P$2,"June","")</f>
        <v>June</v>
      </c>
      <c r="P1084" s="97" t="n">
        <f aca="false">N1084</f>
        <v>442</v>
      </c>
      <c r="Q1084" s="99" t="n">
        <f aca="false">K1084-P1084</f>
        <v>155.5</v>
      </c>
      <c r="R1084" s="98" t="n">
        <f aca="false">IFERROR(IF(O1084="May",(K1084/P1084-1))," ")</f>
        <v>0</v>
      </c>
      <c r="S1084" s="100" t="str">
        <f aca="false">IF(N1084&gt;0,IF(O1084="","-",IF(R1084&lt;0%,"DEGROWTH","GROWTH")))</f>
        <v>GROWTH</v>
      </c>
      <c r="T1084" s="69" t="n">
        <v>434</v>
      </c>
      <c r="U1084" s="101" t="str">
        <f aca="false">IF(F1084&lt;=$V$2,"May","")</f>
        <v>May</v>
      </c>
      <c r="V1084" s="69" t="n">
        <f aca="false">T1084</f>
        <v>434</v>
      </c>
      <c r="W1084" s="102" t="n">
        <f aca="false">K1084-V1084</f>
        <v>163.5</v>
      </c>
      <c r="X1084" s="103" t="n">
        <f aca="false">IFERROR(IF(U1084="June",(K1084/V1084-1)),0)</f>
        <v>0</v>
      </c>
      <c r="Y1084" s="104" t="str">
        <f aca="false">IF(T1084&gt;0,IF(U1084="","-",IF(X1084&lt;0%,"DEGROWTH","GROWTH")))</f>
        <v>GROWTH</v>
      </c>
      <c r="Z1084" s="75" t="n">
        <v>0</v>
      </c>
      <c r="AA1084" s="70"/>
      <c r="AB1084" s="70" t="s">
        <v>133</v>
      </c>
      <c r="AC1084" s="70" t="s">
        <v>130</v>
      </c>
      <c r="AD1084" s="3"/>
      <c r="AE1084" s="3"/>
      <c r="AF1084" s="70" t="s">
        <v>130</v>
      </c>
      <c r="AG1084" s="121" t="n">
        <f aca="false">IFERROR(INDEX(Last6M_AvgSales_Ref!$B$2:$B$12659,MATCH(D1084,Last6M_AvgSales_Ref!$A$2:$A$12659,0)),"")</f>
        <v>746.916666666667</v>
      </c>
    </row>
    <row r="1085" customFormat="false" ht="14.25" hidden="false" customHeight="true" outlineLevel="0" collapsed="false">
      <c r="A1085" s="70" t="s">
        <v>130</v>
      </c>
      <c r="B1085" s="72" t="s">
        <v>108</v>
      </c>
      <c r="C1085" s="72" t="s">
        <v>2674</v>
      </c>
      <c r="D1085" s="72" t="n">
        <v>1000001485</v>
      </c>
      <c r="E1085" s="73" t="s">
        <v>2675</v>
      </c>
      <c r="F1085" s="74" t="n">
        <v>43977</v>
      </c>
      <c r="G1085" s="67" t="str">
        <f aca="false">IF(I1085&gt;0,"Targeted Dealer","-")</f>
        <v>Targeted Dealer</v>
      </c>
      <c r="H1085" s="67"/>
      <c r="I1085" s="68" t="n">
        <v>250</v>
      </c>
      <c r="J1085" s="68" t="n">
        <f aca="false">I1085/$J$1*($J$1-$E$1)</f>
        <v>250</v>
      </c>
      <c r="K1085" s="69" t="n">
        <v>210</v>
      </c>
      <c r="L1085" s="69" t="n">
        <f aca="false">I1085-K1085</f>
        <v>40</v>
      </c>
      <c r="M1085" s="69" t="n">
        <f aca="false">IFERROR((K1085/J1085%),"-")</f>
        <v>84</v>
      </c>
      <c r="N1085" s="97" t="n">
        <v>200</v>
      </c>
      <c r="O1085" s="98" t="str">
        <f aca="false">IF(F1085&lt;=$P$2,"June","")</f>
        <v>June</v>
      </c>
      <c r="P1085" s="97" t="n">
        <f aca="false">N1085</f>
        <v>200</v>
      </c>
      <c r="Q1085" s="99" t="n">
        <f aca="false">K1085-P1085</f>
        <v>10</v>
      </c>
      <c r="R1085" s="98" t="n">
        <f aca="false">IFERROR(IF(O1085="May",(K1085/P1085-1))," ")</f>
        <v>0</v>
      </c>
      <c r="S1085" s="100" t="str">
        <f aca="false">IF(N1085&gt;0,IF(O1085="","-",IF(R1085&lt;0%,"DEGROWTH","GROWTH")))</f>
        <v>GROWTH</v>
      </c>
      <c r="T1085" s="69" t="n">
        <v>230</v>
      </c>
      <c r="U1085" s="101" t="str">
        <f aca="false">IF(F1085&lt;=$V$2,"May","")</f>
        <v>May</v>
      </c>
      <c r="V1085" s="69" t="n">
        <f aca="false">T1085</f>
        <v>230</v>
      </c>
      <c r="W1085" s="102" t="n">
        <f aca="false">K1085-V1085</f>
        <v>-20</v>
      </c>
      <c r="X1085" s="103" t="n">
        <f aca="false">IFERROR(IF(U1085="June",(K1085/V1085-1)),0)</f>
        <v>0</v>
      </c>
      <c r="Y1085" s="104" t="str">
        <f aca="false">IF(T1085&gt;0,IF(U1085="","-",IF(X1085&lt;0%,"DEGROWTH","GROWTH")))</f>
        <v>GROWTH</v>
      </c>
      <c r="Z1085" s="75" t="n">
        <v>0</v>
      </c>
      <c r="AA1085" s="70"/>
      <c r="AB1085" s="70" t="s">
        <v>133</v>
      </c>
      <c r="AC1085" s="70" t="s">
        <v>130</v>
      </c>
      <c r="AD1085" s="3"/>
      <c r="AE1085" s="3"/>
      <c r="AF1085" s="70" t="s">
        <v>130</v>
      </c>
      <c r="AG1085" s="121" t="n">
        <f aca="false">IFERROR(INDEX(Last6M_AvgSales_Ref!$B$2:$B$12659,MATCH(D1085,Last6M_AvgSales_Ref!$A$2:$A$12659,0)),"")</f>
        <v>120.833333333333</v>
      </c>
    </row>
    <row r="1086" customFormat="false" ht="14.25" hidden="false" customHeight="true" outlineLevel="0" collapsed="false">
      <c r="A1086" s="70" t="s">
        <v>130</v>
      </c>
      <c r="B1086" s="72" t="s">
        <v>108</v>
      </c>
      <c r="C1086" s="72" t="s">
        <v>2676</v>
      </c>
      <c r="D1086" s="72" t="n">
        <v>1000001486</v>
      </c>
      <c r="E1086" s="73" t="s">
        <v>2677</v>
      </c>
      <c r="F1086" s="74" t="n">
        <v>44030</v>
      </c>
      <c r="G1086" s="67" t="str">
        <f aca="false">IF(I1086&gt;0,"Targeted Dealer","-")</f>
        <v>Targeted Dealer</v>
      </c>
      <c r="H1086" s="67"/>
      <c r="I1086" s="68" t="n">
        <v>325</v>
      </c>
      <c r="J1086" s="68" t="n">
        <f aca="false">I1086/$J$1*($J$1-$E$1)</f>
        <v>325</v>
      </c>
      <c r="K1086" s="69" t="n">
        <v>333.65</v>
      </c>
      <c r="L1086" s="69" t="n">
        <f aca="false">I1086-K1086</f>
        <v>-8.64999999999998</v>
      </c>
      <c r="M1086" s="69" t="n">
        <f aca="false">IFERROR((K1086/J1086%),"-")</f>
        <v>102.661538461538</v>
      </c>
      <c r="N1086" s="97" t="n">
        <v>420</v>
      </c>
      <c r="O1086" s="98" t="str">
        <f aca="false">IF(F1086&lt;=$P$2,"June","")</f>
        <v>June</v>
      </c>
      <c r="P1086" s="97" t="n">
        <f aca="false">N1086</f>
        <v>420</v>
      </c>
      <c r="Q1086" s="99" t="n">
        <f aca="false">K1086-P1086</f>
        <v>-86.35</v>
      </c>
      <c r="R1086" s="98" t="n">
        <f aca="false">IFERROR(IF(O1086="May",(K1086/P1086-1))," ")</f>
        <v>0</v>
      </c>
      <c r="S1086" s="100" t="str">
        <f aca="false">IF(N1086&gt;0,IF(O1086="","-",IF(R1086&lt;0%,"DEGROWTH","GROWTH")))</f>
        <v>GROWTH</v>
      </c>
      <c r="T1086" s="69" t="n">
        <v>365</v>
      </c>
      <c r="U1086" s="101" t="str">
        <f aca="false">IF(F1086&lt;=$V$2,"May","")</f>
        <v>May</v>
      </c>
      <c r="V1086" s="69" t="n">
        <f aca="false">T1086</f>
        <v>365</v>
      </c>
      <c r="W1086" s="102" t="n">
        <f aca="false">K1086-V1086</f>
        <v>-31.35</v>
      </c>
      <c r="X1086" s="103" t="n">
        <f aca="false">IFERROR(IF(U1086="June",(K1086/V1086-1)),0)</f>
        <v>0</v>
      </c>
      <c r="Y1086" s="104" t="str">
        <f aca="false">IF(T1086&gt;0,IF(U1086="","-",IF(X1086&lt;0%,"DEGROWTH","GROWTH")))</f>
        <v>GROWTH</v>
      </c>
      <c r="Z1086" s="75" t="n">
        <v>0</v>
      </c>
      <c r="AA1086" s="70"/>
      <c r="AB1086" s="70" t="s">
        <v>133</v>
      </c>
      <c r="AC1086" s="70" t="s">
        <v>130</v>
      </c>
      <c r="AD1086" s="3"/>
      <c r="AE1086" s="3"/>
      <c r="AF1086" s="70" t="s">
        <v>130</v>
      </c>
      <c r="AG1086" s="121" t="n">
        <f aca="false">IFERROR(INDEX(Last6M_AvgSales_Ref!$B$2:$B$12659,MATCH(D1086,Last6M_AvgSales_Ref!$A$2:$A$12659,0)),"")</f>
        <v>319.983333333333</v>
      </c>
    </row>
    <row r="1087" customFormat="false" ht="14.25" hidden="false" customHeight="true" outlineLevel="0" collapsed="false">
      <c r="A1087" s="70" t="s">
        <v>130</v>
      </c>
      <c r="B1087" s="72" t="s">
        <v>108</v>
      </c>
      <c r="C1087" s="72" t="s">
        <v>2678</v>
      </c>
      <c r="D1087" s="72" t="n">
        <v>1000002006</v>
      </c>
      <c r="E1087" s="73" t="s">
        <v>2679</v>
      </c>
      <c r="F1087" s="74" t="n">
        <v>44478</v>
      </c>
      <c r="G1087" s="67" t="str">
        <f aca="false">IF(I1087&gt;0,"Targeted Dealer","-")</f>
        <v>Targeted Dealer</v>
      </c>
      <c r="H1087" s="67"/>
      <c r="I1087" s="68" t="n">
        <v>200</v>
      </c>
      <c r="J1087" s="68" t="n">
        <f aca="false">I1087/$J$1*($J$1-$E$1)</f>
        <v>200</v>
      </c>
      <c r="K1087" s="69" t="n">
        <v>65.5</v>
      </c>
      <c r="L1087" s="69" t="n">
        <f aca="false">I1087-K1087</f>
        <v>134.5</v>
      </c>
      <c r="M1087" s="69" t="n">
        <f aca="false">IFERROR((K1087/J1087%),"-")</f>
        <v>32.75</v>
      </c>
      <c r="N1087" s="97" t="n">
        <v>25</v>
      </c>
      <c r="O1087" s="98" t="str">
        <f aca="false">IF(F1087&lt;=$P$2,"June","")</f>
        <v>June</v>
      </c>
      <c r="P1087" s="97" t="n">
        <f aca="false">N1087</f>
        <v>25</v>
      </c>
      <c r="Q1087" s="99" t="n">
        <f aca="false">K1087-P1087</f>
        <v>40.5</v>
      </c>
      <c r="R1087" s="98" t="n">
        <f aca="false">IFERROR(IF(O1087="May",(K1087/P1087-1))," ")</f>
        <v>0</v>
      </c>
      <c r="S1087" s="100" t="str">
        <f aca="false">IF(N1087&gt;0,IF(O1087="","-",IF(R1087&lt;0%,"DEGROWTH","GROWTH")))</f>
        <v>GROWTH</v>
      </c>
      <c r="T1087" s="69" t="n">
        <v>120</v>
      </c>
      <c r="U1087" s="101" t="str">
        <f aca="false">IF(F1087&lt;=$V$2,"May","")</f>
        <v>May</v>
      </c>
      <c r="V1087" s="69" t="n">
        <f aca="false">T1087</f>
        <v>120</v>
      </c>
      <c r="W1087" s="102" t="n">
        <f aca="false">K1087-V1087</f>
        <v>-54.5</v>
      </c>
      <c r="X1087" s="103" t="n">
        <f aca="false">IFERROR(IF(U1087="June",(K1087/V1087-1)),0)</f>
        <v>0</v>
      </c>
      <c r="Y1087" s="104" t="str">
        <f aca="false">IF(T1087&gt;0,IF(U1087="","-",IF(X1087&lt;0%,"DEGROWTH","GROWTH")))</f>
        <v>GROWTH</v>
      </c>
      <c r="Z1087" s="75" t="n">
        <v>0</v>
      </c>
      <c r="AA1087" s="70"/>
      <c r="AB1087" s="70" t="s">
        <v>133</v>
      </c>
      <c r="AC1087" s="70" t="s">
        <v>130</v>
      </c>
      <c r="AD1087" s="3"/>
      <c r="AE1087" s="3"/>
      <c r="AF1087" s="70" t="s">
        <v>130</v>
      </c>
      <c r="AG1087" s="121" t="n">
        <f aca="false">IFERROR(INDEX(Last6M_AvgSales_Ref!$B$2:$B$12659,MATCH(D1087,Last6M_AvgSales_Ref!$A$2:$A$12659,0)),"")</f>
        <v>48.75</v>
      </c>
    </row>
    <row r="1088" customFormat="false" ht="14.25" hidden="false" customHeight="true" outlineLevel="0" collapsed="false">
      <c r="A1088" s="70" t="s">
        <v>130</v>
      </c>
      <c r="B1088" s="72" t="s">
        <v>108</v>
      </c>
      <c r="C1088" s="72" t="s">
        <v>2680</v>
      </c>
      <c r="D1088" s="72" t="n">
        <v>1000002041</v>
      </c>
      <c r="E1088" s="73" t="s">
        <v>2681</v>
      </c>
      <c r="F1088" s="74" t="n">
        <v>44501</v>
      </c>
      <c r="G1088" s="67" t="str">
        <f aca="false">IF(I1088&gt;0,"Targeted Dealer","-")</f>
        <v>Targeted Dealer</v>
      </c>
      <c r="H1088" s="67"/>
      <c r="I1088" s="68" t="n">
        <v>300</v>
      </c>
      <c r="J1088" s="68" t="n">
        <f aca="false">I1088/$J$1*($J$1-$E$1)</f>
        <v>300</v>
      </c>
      <c r="K1088" s="69" t="n">
        <v>265</v>
      </c>
      <c r="L1088" s="69" t="n">
        <f aca="false">I1088-K1088</f>
        <v>35</v>
      </c>
      <c r="M1088" s="69" t="n">
        <f aca="false">IFERROR((K1088/J1088%),"-")</f>
        <v>88.3333333333333</v>
      </c>
      <c r="N1088" s="97" t="n">
        <v>300</v>
      </c>
      <c r="O1088" s="98" t="str">
        <f aca="false">IF(F1088&lt;=$P$2,"June","")</f>
        <v>June</v>
      </c>
      <c r="P1088" s="97" t="n">
        <f aca="false">N1088</f>
        <v>300</v>
      </c>
      <c r="Q1088" s="99" t="n">
        <f aca="false">K1088-P1088</f>
        <v>-35</v>
      </c>
      <c r="R1088" s="98" t="n">
        <f aca="false">IFERROR(IF(O1088="May",(K1088/P1088-1))," ")</f>
        <v>0</v>
      </c>
      <c r="S1088" s="100" t="str">
        <f aca="false">IF(N1088&gt;0,IF(O1088="","-",IF(R1088&lt;0%,"DEGROWTH","GROWTH")))</f>
        <v>GROWTH</v>
      </c>
      <c r="T1088" s="69" t="n">
        <v>265</v>
      </c>
      <c r="U1088" s="101" t="str">
        <f aca="false">IF(F1088&lt;=$V$2,"May","")</f>
        <v>May</v>
      </c>
      <c r="V1088" s="69" t="n">
        <f aca="false">T1088</f>
        <v>265</v>
      </c>
      <c r="W1088" s="102" t="n">
        <f aca="false">K1088-V1088</f>
        <v>0</v>
      </c>
      <c r="X1088" s="103" t="n">
        <f aca="false">IFERROR(IF(U1088="June",(K1088/V1088-1)),0)</f>
        <v>0</v>
      </c>
      <c r="Y1088" s="104" t="str">
        <f aca="false">IF(T1088&gt;0,IF(U1088="","-",IF(X1088&lt;0%,"DEGROWTH","GROWTH")))</f>
        <v>GROWTH</v>
      </c>
      <c r="Z1088" s="75" t="n">
        <v>0</v>
      </c>
      <c r="AA1088" s="70"/>
      <c r="AB1088" s="70" t="s">
        <v>133</v>
      </c>
      <c r="AC1088" s="70" t="s">
        <v>130</v>
      </c>
      <c r="AD1088" s="3"/>
      <c r="AE1088" s="3"/>
      <c r="AF1088" s="70" t="s">
        <v>130</v>
      </c>
      <c r="AG1088" s="121" t="n">
        <f aca="false">IFERROR(INDEX(Last6M_AvgSales_Ref!$B$2:$B$12659,MATCH(D1088,Last6M_AvgSales_Ref!$A$2:$A$12659,0)),"")</f>
        <v>223.5</v>
      </c>
    </row>
    <row r="1089" customFormat="false" ht="14.25" hidden="false" customHeight="true" outlineLevel="0" collapsed="false">
      <c r="A1089" s="70" t="s">
        <v>130</v>
      </c>
      <c r="B1089" s="72" t="s">
        <v>108</v>
      </c>
      <c r="C1089" s="72" t="s">
        <v>2682</v>
      </c>
      <c r="D1089" s="72" t="n">
        <v>1000002044</v>
      </c>
      <c r="E1089" s="73" t="s">
        <v>2683</v>
      </c>
      <c r="F1089" s="74" t="n">
        <v>44501</v>
      </c>
      <c r="G1089" s="67" t="str">
        <f aca="false">IF(I1089&gt;0,"Targeted Dealer","-")</f>
        <v>Targeted Dealer</v>
      </c>
      <c r="H1089" s="67"/>
      <c r="I1089" s="68" t="n">
        <v>700</v>
      </c>
      <c r="J1089" s="68" t="n">
        <f aca="false">I1089/$J$1*($J$1-$E$1)</f>
        <v>700</v>
      </c>
      <c r="K1089" s="69" t="n">
        <v>400</v>
      </c>
      <c r="L1089" s="69" t="n">
        <f aca="false">I1089-K1089</f>
        <v>300</v>
      </c>
      <c r="M1089" s="69" t="n">
        <f aca="false">IFERROR((K1089/J1089%),"-")</f>
        <v>57.1428571428571</v>
      </c>
      <c r="N1089" s="97" t="n">
        <v>733.5</v>
      </c>
      <c r="O1089" s="98" t="str">
        <f aca="false">IF(F1089&lt;=$P$2,"June","")</f>
        <v>June</v>
      </c>
      <c r="P1089" s="97" t="n">
        <f aca="false">N1089</f>
        <v>733.5</v>
      </c>
      <c r="Q1089" s="99" t="n">
        <f aca="false">K1089-P1089</f>
        <v>-333.5</v>
      </c>
      <c r="R1089" s="98" t="n">
        <f aca="false">IFERROR(IF(O1089="May",(K1089/P1089-1))," ")</f>
        <v>0</v>
      </c>
      <c r="S1089" s="100" t="str">
        <f aca="false">IF(N1089&gt;0,IF(O1089="","-",IF(R1089&lt;0%,"DEGROWTH","GROWTH")))</f>
        <v>GROWTH</v>
      </c>
      <c r="T1089" s="69" t="n">
        <v>1101.5</v>
      </c>
      <c r="U1089" s="101" t="str">
        <f aca="false">IF(F1089&lt;=$V$2,"May","")</f>
        <v>May</v>
      </c>
      <c r="V1089" s="69" t="n">
        <f aca="false">T1089</f>
        <v>1101.5</v>
      </c>
      <c r="W1089" s="102" t="n">
        <f aca="false">K1089-V1089</f>
        <v>-701.5</v>
      </c>
      <c r="X1089" s="103" t="n">
        <f aca="false">IFERROR(IF(U1089="June",(K1089/V1089-1)),0)</f>
        <v>0</v>
      </c>
      <c r="Y1089" s="104" t="str">
        <f aca="false">IF(T1089&gt;0,IF(U1089="","-",IF(X1089&lt;0%,"DEGROWTH","GROWTH")))</f>
        <v>GROWTH</v>
      </c>
      <c r="Z1089" s="75" t="n">
        <v>0</v>
      </c>
      <c r="AA1089" s="70"/>
      <c r="AB1089" s="70" t="s">
        <v>133</v>
      </c>
      <c r="AC1089" s="70" t="s">
        <v>130</v>
      </c>
      <c r="AD1089" s="3"/>
      <c r="AE1089" s="3"/>
      <c r="AF1089" s="70" t="s">
        <v>130</v>
      </c>
      <c r="AG1089" s="121" t="n">
        <f aca="false">IFERROR(INDEX(Last6M_AvgSales_Ref!$B$2:$B$12659,MATCH(D1089,Last6M_AvgSales_Ref!$A$2:$A$12659,0)),"")</f>
        <v>723.208333333333</v>
      </c>
    </row>
    <row r="1090" customFormat="false" ht="14.25" hidden="false" customHeight="true" outlineLevel="0" collapsed="false">
      <c r="A1090" s="70" t="s">
        <v>130</v>
      </c>
      <c r="B1090" s="72" t="s">
        <v>108</v>
      </c>
      <c r="C1090" s="72" t="s">
        <v>2684</v>
      </c>
      <c r="D1090" s="72" t="n">
        <v>1000002851</v>
      </c>
      <c r="E1090" s="73" t="s">
        <v>2685</v>
      </c>
      <c r="F1090" s="74" t="n">
        <v>44744</v>
      </c>
      <c r="G1090" s="67" t="str">
        <f aca="false">IF(I1090&gt;0,"Targeted Dealer","-")</f>
        <v>Targeted Dealer</v>
      </c>
      <c r="H1090" s="67"/>
      <c r="I1090" s="68" t="n">
        <v>200</v>
      </c>
      <c r="J1090" s="68" t="n">
        <f aca="false">I1090/$J$1*($J$1-$E$1)</f>
        <v>200</v>
      </c>
      <c r="K1090" s="69" t="n">
        <v>285</v>
      </c>
      <c r="L1090" s="69" t="n">
        <f aca="false">I1090-K1090</f>
        <v>-85</v>
      </c>
      <c r="M1090" s="69" t="n">
        <f aca="false">IFERROR((K1090/J1090%),"-")</f>
        <v>142.5</v>
      </c>
      <c r="N1090" s="97" t="n">
        <v>220</v>
      </c>
      <c r="O1090" s="98" t="str">
        <f aca="false">IF(F1090&lt;=$P$2,"June","")</f>
        <v>June</v>
      </c>
      <c r="P1090" s="97" t="n">
        <f aca="false">N1090</f>
        <v>220</v>
      </c>
      <c r="Q1090" s="99" t="n">
        <f aca="false">K1090-P1090</f>
        <v>65</v>
      </c>
      <c r="R1090" s="98" t="n">
        <f aca="false">IFERROR(IF(O1090="May",(K1090/P1090-1))," ")</f>
        <v>0</v>
      </c>
      <c r="S1090" s="100" t="str">
        <f aca="false">IF(N1090&gt;0,IF(O1090="","-",IF(R1090&lt;0%,"DEGROWTH","GROWTH")))</f>
        <v>GROWTH</v>
      </c>
      <c r="T1090" s="69" t="n">
        <v>100</v>
      </c>
      <c r="U1090" s="101" t="str">
        <f aca="false">IF(F1090&lt;=$V$2,"May","")</f>
        <v>May</v>
      </c>
      <c r="V1090" s="69" t="n">
        <f aca="false">T1090</f>
        <v>100</v>
      </c>
      <c r="W1090" s="102" t="n">
        <f aca="false">K1090-V1090</f>
        <v>185</v>
      </c>
      <c r="X1090" s="103" t="n">
        <f aca="false">IFERROR(IF(U1090="June",(K1090/V1090-1)),0)</f>
        <v>0</v>
      </c>
      <c r="Y1090" s="104" t="str">
        <f aca="false">IF(T1090&gt;0,IF(U1090="","-",IF(X1090&lt;0%,"DEGROWTH","GROWTH")))</f>
        <v>GROWTH</v>
      </c>
      <c r="Z1090" s="75" t="n">
        <v>0</v>
      </c>
      <c r="AA1090" s="70"/>
      <c r="AB1090" s="70" t="s">
        <v>133</v>
      </c>
      <c r="AC1090" s="70" t="s">
        <v>130</v>
      </c>
      <c r="AD1090" s="3"/>
      <c r="AE1090" s="3"/>
      <c r="AF1090" s="70" t="s">
        <v>130</v>
      </c>
      <c r="AG1090" s="121" t="n">
        <f aca="false">IFERROR(INDEX(Last6M_AvgSales_Ref!$B$2:$B$12659,MATCH(D1090,Last6M_AvgSales_Ref!$A$2:$A$12659,0)),"")</f>
        <v>198.333333333333</v>
      </c>
    </row>
    <row r="1091" customFormat="false" ht="14.25" hidden="false" customHeight="true" outlineLevel="0" collapsed="false">
      <c r="A1091" s="70" t="s">
        <v>130</v>
      </c>
      <c r="B1091" s="72" t="s">
        <v>108</v>
      </c>
      <c r="C1091" s="72" t="s">
        <v>2686</v>
      </c>
      <c r="D1091" s="72" t="n">
        <v>1000002867</v>
      </c>
      <c r="E1091" s="73" t="s">
        <v>2687</v>
      </c>
      <c r="F1091" s="74" t="n">
        <v>44768</v>
      </c>
      <c r="G1091" s="67" t="str">
        <f aca="false">IF(I1091&gt;0,"Targeted Dealer","-")</f>
        <v>Targeted Dealer</v>
      </c>
      <c r="H1091" s="67"/>
      <c r="I1091" s="68" t="n">
        <v>100</v>
      </c>
      <c r="J1091" s="68" t="n">
        <f aca="false">I1091/$J$1*($J$1-$E$1)</f>
        <v>100</v>
      </c>
      <c r="K1091" s="69" t="n">
        <v>0</v>
      </c>
      <c r="L1091" s="69" t="n">
        <f aca="false">I1091-K1091</f>
        <v>100</v>
      </c>
      <c r="M1091" s="69" t="n">
        <f aca="false">IFERROR((K1091/J1091%),"-")</f>
        <v>0</v>
      </c>
      <c r="N1091" s="97" t="n">
        <v>0</v>
      </c>
      <c r="O1091" s="98" t="str">
        <f aca="false">IF(F1091&lt;=$P$2,"June","")</f>
        <v>June</v>
      </c>
      <c r="P1091" s="97" t="n">
        <f aca="false">N1091</f>
        <v>0</v>
      </c>
      <c r="Q1091" s="99" t="n">
        <f aca="false">K1091-P1091</f>
        <v>0</v>
      </c>
      <c r="R1091" s="98" t="n">
        <f aca="false">IFERROR(IF(O1091="May",(K1091/P1091-1))," ")</f>
        <v>0</v>
      </c>
      <c r="S1091" s="105" t="b">
        <f aca="false">IF(N1091&gt;0,IF(O1091="","-",IF(R1091&lt;0%,"DEGROWTH","GROWTH")))</f>
        <v>0</v>
      </c>
      <c r="T1091" s="69" t="n">
        <v>16</v>
      </c>
      <c r="U1091" s="101" t="str">
        <f aca="false">IF(F1091&lt;=$V$2,"May","")</f>
        <v>May</v>
      </c>
      <c r="V1091" s="69" t="n">
        <f aca="false">T1091</f>
        <v>16</v>
      </c>
      <c r="W1091" s="102" t="n">
        <f aca="false">K1091-V1091</f>
        <v>-16</v>
      </c>
      <c r="X1091" s="103" t="n">
        <f aca="false">IFERROR(IF(U1091="June",(K1091/V1091-1)),0)</f>
        <v>0</v>
      </c>
      <c r="Y1091" s="104" t="str">
        <f aca="false">IF(T1091&gt;0,IF(U1091="","-",IF(X1091&lt;0%,"DEGROWTH","GROWTH")))</f>
        <v>GROWTH</v>
      </c>
      <c r="Z1091" s="75" t="n">
        <v>0</v>
      </c>
      <c r="AA1091" s="70"/>
      <c r="AB1091" s="70" t="s">
        <v>133</v>
      </c>
      <c r="AC1091" s="70" t="s">
        <v>130</v>
      </c>
      <c r="AD1091" s="3"/>
      <c r="AE1091" s="3"/>
      <c r="AF1091" s="70" t="s">
        <v>130</v>
      </c>
      <c r="AG1091" s="121" t="n">
        <f aca="false">IFERROR(INDEX(Last6M_AvgSales_Ref!$B$2:$B$12659,MATCH(D1091,Last6M_AvgSales_Ref!$A$2:$A$12659,0)),"")</f>
        <v>22.3333333333333</v>
      </c>
    </row>
    <row r="1092" customFormat="false" ht="14.25" hidden="false" customHeight="true" outlineLevel="0" collapsed="false">
      <c r="A1092" s="70" t="s">
        <v>130</v>
      </c>
      <c r="B1092" s="72" t="s">
        <v>108</v>
      </c>
      <c r="C1092" s="72" t="s">
        <v>2688</v>
      </c>
      <c r="D1092" s="72" t="n">
        <v>1000002981</v>
      </c>
      <c r="E1092" s="72" t="s">
        <v>2689</v>
      </c>
      <c r="F1092" s="74" t="n">
        <v>44830</v>
      </c>
      <c r="G1092" s="67" t="str">
        <f aca="false">IF(I1092&gt;0,"Targeted Dealer","-")</f>
        <v>Targeted Dealer</v>
      </c>
      <c r="H1092" s="67"/>
      <c r="I1092" s="68" t="n">
        <v>1200</v>
      </c>
      <c r="J1092" s="68" t="n">
        <f aca="false">I1092/$J$1*($J$1-$E$1)</f>
        <v>1200</v>
      </c>
      <c r="K1092" s="69" t="n">
        <v>1525</v>
      </c>
      <c r="L1092" s="69" t="n">
        <f aca="false">I1092-K1092</f>
        <v>-325</v>
      </c>
      <c r="M1092" s="69" t="n">
        <f aca="false">IFERROR((K1092/J1092%),"-")</f>
        <v>127.083333333333</v>
      </c>
      <c r="N1092" s="97" t="n">
        <v>1225</v>
      </c>
      <c r="O1092" s="98" t="str">
        <f aca="false">IF(F1092&lt;=$P$2,"June","")</f>
        <v>June</v>
      </c>
      <c r="P1092" s="97" t="n">
        <f aca="false">N1092</f>
        <v>1225</v>
      </c>
      <c r="Q1092" s="99" t="n">
        <f aca="false">K1092-P1092</f>
        <v>300</v>
      </c>
      <c r="R1092" s="98" t="n">
        <f aca="false">IFERROR(IF(O1092="May",(K1092/P1092-1))," ")</f>
        <v>0</v>
      </c>
      <c r="S1092" s="100" t="str">
        <f aca="false">IF(N1092&gt;0,IF(O1092="","-",IF(R1092&lt;0%,"DEGROWTH","GROWTH")))</f>
        <v>GROWTH</v>
      </c>
      <c r="T1092" s="69" t="n">
        <v>1085.5</v>
      </c>
      <c r="U1092" s="101" t="str">
        <f aca="false">IF(F1092&lt;=$V$2,"May","")</f>
        <v>May</v>
      </c>
      <c r="V1092" s="69" t="n">
        <f aca="false">T1092</f>
        <v>1085.5</v>
      </c>
      <c r="W1092" s="102" t="n">
        <f aca="false">K1092-V1092</f>
        <v>439.5</v>
      </c>
      <c r="X1092" s="103" t="n">
        <f aca="false">IFERROR(IF(U1092="June",(K1092/V1092-1)),0)</f>
        <v>0</v>
      </c>
      <c r="Y1092" s="104" t="str">
        <f aca="false">IF(T1092&gt;0,IF(U1092="","-",IF(X1092&lt;0%,"DEGROWTH","GROWTH")))</f>
        <v>GROWTH</v>
      </c>
      <c r="Z1092" s="75" t="n">
        <v>0</v>
      </c>
      <c r="AA1092" s="70"/>
      <c r="AB1092" s="70" t="s">
        <v>133</v>
      </c>
      <c r="AC1092" s="70" t="s">
        <v>130</v>
      </c>
      <c r="AD1092" s="3"/>
      <c r="AE1092" s="3"/>
      <c r="AF1092" s="70" t="s">
        <v>130</v>
      </c>
      <c r="AG1092" s="121" t="n">
        <f aca="false">IFERROR(INDEX(Last6M_AvgSales_Ref!$B$2:$B$12659,MATCH(D1092,Last6M_AvgSales_Ref!$A$2:$A$12659,0)),"")</f>
        <v>1034.75</v>
      </c>
    </row>
    <row r="1093" customFormat="false" ht="14.25" hidden="false" customHeight="true" outlineLevel="0" collapsed="false">
      <c r="A1093" s="70" t="s">
        <v>130</v>
      </c>
      <c r="B1093" s="72" t="s">
        <v>108</v>
      </c>
      <c r="C1093" s="72" t="s">
        <v>2690</v>
      </c>
      <c r="D1093" s="72" t="n">
        <v>1000003242</v>
      </c>
      <c r="E1093" s="72" t="s">
        <v>2691</v>
      </c>
      <c r="F1093" s="74" t="n">
        <v>44936</v>
      </c>
      <c r="G1093" s="67" t="str">
        <f aca="false">IF(I1093&gt;0,"Targeted Dealer","-")</f>
        <v>Targeted Dealer</v>
      </c>
      <c r="H1093" s="67"/>
      <c r="I1093" s="68" t="n">
        <v>220</v>
      </c>
      <c r="J1093" s="68" t="n">
        <f aca="false">I1093/$J$1*($J$1-$E$1)</f>
        <v>220</v>
      </c>
      <c r="K1093" s="69" t="n">
        <v>51</v>
      </c>
      <c r="L1093" s="69" t="n">
        <f aca="false">I1093-K1093</f>
        <v>169</v>
      </c>
      <c r="M1093" s="69" t="n">
        <f aca="false">IFERROR((K1093/J1093%),"-")</f>
        <v>23.1818181818182</v>
      </c>
      <c r="N1093" s="97" t="n">
        <v>118</v>
      </c>
      <c r="O1093" s="98" t="str">
        <f aca="false">IF(F1093&lt;=$P$2,"June","")</f>
        <v>June</v>
      </c>
      <c r="P1093" s="97" t="n">
        <f aca="false">N1093</f>
        <v>118</v>
      </c>
      <c r="Q1093" s="99" t="n">
        <f aca="false">K1093-P1093</f>
        <v>-67</v>
      </c>
      <c r="R1093" s="98" t="n">
        <f aca="false">IFERROR(IF(O1093="May",(K1093/P1093-1))," ")</f>
        <v>0</v>
      </c>
      <c r="S1093" s="100" t="str">
        <f aca="false">IF(N1093&gt;0,IF(O1093="","-",IF(R1093&lt;0%,"DEGROWTH","GROWTH")))</f>
        <v>GROWTH</v>
      </c>
      <c r="T1093" s="69" t="n">
        <v>218</v>
      </c>
      <c r="U1093" s="101" t="str">
        <f aca="false">IF(F1093&lt;=$V$2,"May","")</f>
        <v>May</v>
      </c>
      <c r="V1093" s="69" t="n">
        <f aca="false">T1093</f>
        <v>218</v>
      </c>
      <c r="W1093" s="102" t="n">
        <f aca="false">K1093-V1093</f>
        <v>-167</v>
      </c>
      <c r="X1093" s="103" t="n">
        <f aca="false">IFERROR(IF(U1093="June",(K1093/V1093-1)),0)</f>
        <v>0</v>
      </c>
      <c r="Y1093" s="104" t="str">
        <f aca="false">IF(T1093&gt;0,IF(U1093="","-",IF(X1093&lt;0%,"DEGROWTH","GROWTH")))</f>
        <v>GROWTH</v>
      </c>
      <c r="Z1093" s="75" t="n">
        <v>0</v>
      </c>
      <c r="AA1093" s="70"/>
      <c r="AB1093" s="70" t="s">
        <v>133</v>
      </c>
      <c r="AC1093" s="70" t="s">
        <v>130</v>
      </c>
      <c r="AD1093" s="3"/>
      <c r="AE1093" s="3"/>
      <c r="AF1093" s="70" t="s">
        <v>130</v>
      </c>
      <c r="AG1093" s="121" t="n">
        <f aca="false">IFERROR(INDEX(Last6M_AvgSales_Ref!$B$2:$B$12659,MATCH(D1093,Last6M_AvgSales_Ref!$A$2:$A$12659,0)),"")</f>
        <v>178.583333333333</v>
      </c>
    </row>
    <row r="1094" customFormat="false" ht="14.25" hidden="false" customHeight="true" outlineLevel="0" collapsed="false">
      <c r="A1094" s="70" t="s">
        <v>130</v>
      </c>
      <c r="B1094" s="72" t="s">
        <v>108</v>
      </c>
      <c r="C1094" s="72" t="s">
        <v>2692</v>
      </c>
      <c r="D1094" s="72" t="n">
        <v>1000003505</v>
      </c>
      <c r="E1094" s="72" t="s">
        <v>2693</v>
      </c>
      <c r="F1094" s="74" t="n">
        <v>45045</v>
      </c>
      <c r="G1094" s="67" t="str">
        <f aca="false">IF(I1094&gt;0,"Targeted Dealer","-")</f>
        <v>Targeted Dealer</v>
      </c>
      <c r="H1094" s="67"/>
      <c r="I1094" s="68" t="n">
        <v>645</v>
      </c>
      <c r="J1094" s="68" t="n">
        <f aca="false">I1094/$J$1*($J$1-$E$1)</f>
        <v>645</v>
      </c>
      <c r="K1094" s="69" t="n">
        <v>682.5</v>
      </c>
      <c r="L1094" s="69" t="n">
        <f aca="false">I1094-K1094</f>
        <v>-37.5</v>
      </c>
      <c r="M1094" s="69" t="n">
        <f aca="false">IFERROR((K1094/J1094%),"-")</f>
        <v>105.813953488372</v>
      </c>
      <c r="N1094" s="97" t="n">
        <v>530</v>
      </c>
      <c r="O1094" s="98" t="str">
        <f aca="false">IF(F1094&lt;=$P$2,"June","")</f>
        <v>June</v>
      </c>
      <c r="P1094" s="97" t="n">
        <f aca="false">N1094</f>
        <v>530</v>
      </c>
      <c r="Q1094" s="99" t="n">
        <f aca="false">K1094-P1094</f>
        <v>152.5</v>
      </c>
      <c r="R1094" s="98" t="n">
        <f aca="false">IFERROR(IF(O1094="May",(K1094/P1094-1))," ")</f>
        <v>0</v>
      </c>
      <c r="S1094" s="100" t="str">
        <f aca="false">IF(N1094&gt;0,IF(O1094="","-",IF(R1094&lt;0%,"DEGROWTH","GROWTH")))</f>
        <v>GROWTH</v>
      </c>
      <c r="T1094" s="69" t="n">
        <v>585</v>
      </c>
      <c r="U1094" s="101" t="str">
        <f aca="false">IF(F1094&lt;=$V$2,"May","")</f>
        <v>May</v>
      </c>
      <c r="V1094" s="69" t="n">
        <f aca="false">T1094</f>
        <v>585</v>
      </c>
      <c r="W1094" s="102" t="n">
        <f aca="false">K1094-V1094</f>
        <v>97.5</v>
      </c>
      <c r="X1094" s="103" t="n">
        <f aca="false">IFERROR(IF(U1094="June",(K1094/V1094-1)),0)</f>
        <v>0</v>
      </c>
      <c r="Y1094" s="104" t="str">
        <f aca="false">IF(T1094&gt;0,IF(U1094="","-",IF(X1094&lt;0%,"DEGROWTH","GROWTH")))</f>
        <v>GROWTH</v>
      </c>
      <c r="Z1094" s="75" t="n">
        <v>0</v>
      </c>
      <c r="AA1094" s="70"/>
      <c r="AB1094" s="70" t="s">
        <v>133</v>
      </c>
      <c r="AC1094" s="70" t="s">
        <v>130</v>
      </c>
      <c r="AD1094" s="3"/>
      <c r="AE1094" s="3"/>
      <c r="AF1094" s="70" t="s">
        <v>130</v>
      </c>
      <c r="AG1094" s="121" t="n">
        <f aca="false">IFERROR(INDEX(Last6M_AvgSales_Ref!$B$2:$B$12659,MATCH(D1094,Last6M_AvgSales_Ref!$A$2:$A$12659,0)),"")</f>
        <v>661.583333333333</v>
      </c>
    </row>
    <row r="1095" customFormat="false" ht="14.25" hidden="false" customHeight="true" outlineLevel="0" collapsed="false">
      <c r="A1095" s="75" t="s">
        <v>130</v>
      </c>
      <c r="B1095" s="79" t="s">
        <v>108</v>
      </c>
      <c r="C1095" s="79" t="s">
        <v>2694</v>
      </c>
      <c r="D1095" s="79" t="n">
        <v>1000003877</v>
      </c>
      <c r="E1095" s="79" t="s">
        <v>2695</v>
      </c>
      <c r="F1095" s="74" t="n">
        <v>45351</v>
      </c>
      <c r="G1095" s="67" t="str">
        <f aca="false">IF(I1095&gt;0,"Targeted Dealer","-")</f>
        <v>Targeted Dealer</v>
      </c>
      <c r="H1095" s="67"/>
      <c r="I1095" s="68" t="n">
        <v>425</v>
      </c>
      <c r="J1095" s="68" t="n">
        <f aca="false">I1095/$J$1*($J$1-$E$1)</f>
        <v>425</v>
      </c>
      <c r="K1095" s="69" t="n">
        <v>405</v>
      </c>
      <c r="L1095" s="69" t="n">
        <f aca="false">I1095-K1095</f>
        <v>20</v>
      </c>
      <c r="M1095" s="69" t="n">
        <f aca="false">IFERROR((K1095/J1095%),"-")</f>
        <v>95.2941176470588</v>
      </c>
      <c r="N1095" s="97" t="n">
        <v>427</v>
      </c>
      <c r="O1095" s="98" t="str">
        <f aca="false">IF(F1095&lt;=$P$2,"June","")</f>
        <v>June</v>
      </c>
      <c r="P1095" s="97" t="n">
        <f aca="false">N1095</f>
        <v>427</v>
      </c>
      <c r="Q1095" s="99" t="n">
        <f aca="false">K1095-P1095</f>
        <v>-22</v>
      </c>
      <c r="R1095" s="98" t="n">
        <f aca="false">IFERROR(IF(O1095="May",(K1095/P1095-1))," ")</f>
        <v>0</v>
      </c>
      <c r="S1095" s="100" t="str">
        <f aca="false">IF(N1095&gt;0,IF(O1095="","-",IF(R1095&lt;0%,"DEGROWTH","GROWTH")))</f>
        <v>GROWTH</v>
      </c>
      <c r="T1095" s="69" t="n">
        <v>404</v>
      </c>
      <c r="U1095" s="101" t="str">
        <f aca="false">IF(F1095&lt;=$V$2,"May","")</f>
        <v>May</v>
      </c>
      <c r="V1095" s="69" t="n">
        <f aca="false">T1095</f>
        <v>404</v>
      </c>
      <c r="W1095" s="102" t="n">
        <f aca="false">K1095-V1095</f>
        <v>1</v>
      </c>
      <c r="X1095" s="103" t="n">
        <f aca="false">IFERROR(IF(U1095="June",(K1095/V1095-1)),0)</f>
        <v>0</v>
      </c>
      <c r="Y1095" s="104" t="str">
        <f aca="false">IF(T1095&gt;0,IF(U1095="","-",IF(X1095&lt;0%,"DEGROWTH","GROWTH")))</f>
        <v>GROWTH</v>
      </c>
      <c r="Z1095" s="75" t="n">
        <v>0</v>
      </c>
      <c r="AA1095" s="70"/>
      <c r="AB1095" s="70" t="s">
        <v>133</v>
      </c>
      <c r="AC1095" s="75" t="s">
        <v>130</v>
      </c>
      <c r="AD1095" s="3"/>
      <c r="AE1095" s="3"/>
      <c r="AF1095" s="75" t="s">
        <v>130</v>
      </c>
      <c r="AG1095" s="121" t="n">
        <f aca="false">IFERROR(INDEX(Last6M_AvgSales_Ref!$B$2:$B$12659,MATCH(D1095,Last6M_AvgSales_Ref!$A$2:$A$12659,0)),"")</f>
        <v>285.666666666667</v>
      </c>
    </row>
    <row r="1096" customFormat="false" ht="14.25" hidden="false" customHeight="true" outlineLevel="0" collapsed="false">
      <c r="A1096" s="75" t="s">
        <v>130</v>
      </c>
      <c r="B1096" s="79" t="s">
        <v>108</v>
      </c>
      <c r="C1096" s="79" t="s">
        <v>2696</v>
      </c>
      <c r="D1096" s="79" t="n">
        <v>1000003918</v>
      </c>
      <c r="E1096" s="79" t="s">
        <v>2697</v>
      </c>
      <c r="F1096" s="74" t="n">
        <v>45409</v>
      </c>
      <c r="G1096" s="67" t="str">
        <f aca="false">IF(I1096&gt;0,"Targeted Dealer","-")</f>
        <v>Targeted Dealer</v>
      </c>
      <c r="H1096" s="67"/>
      <c r="I1096" s="68" t="n">
        <v>100</v>
      </c>
      <c r="J1096" s="68" t="n">
        <f aca="false">I1096/$J$1*($J$1-$E$1)</f>
        <v>100</v>
      </c>
      <c r="K1096" s="69" t="n">
        <v>90</v>
      </c>
      <c r="L1096" s="69" t="n">
        <f aca="false">I1096-K1096</f>
        <v>10</v>
      </c>
      <c r="M1096" s="69" t="n">
        <f aca="false">IFERROR((K1096/J1096%),"-")</f>
        <v>90</v>
      </c>
      <c r="N1096" s="97" t="n">
        <v>100</v>
      </c>
      <c r="O1096" s="98" t="str">
        <f aca="false">IF(F1096&lt;=$P$2,"June","")</f>
        <v>June</v>
      </c>
      <c r="P1096" s="97" t="n">
        <f aca="false">N1096</f>
        <v>100</v>
      </c>
      <c r="Q1096" s="99" t="n">
        <f aca="false">K1096-P1096</f>
        <v>-10</v>
      </c>
      <c r="R1096" s="98" t="n">
        <f aca="false">IFERROR(IF(O1096="May",(K1096/P1096-1))," ")</f>
        <v>0</v>
      </c>
      <c r="S1096" s="100" t="str">
        <f aca="false">IF(N1096&gt;0,IF(O1096="","-",IF(R1096&lt;0%,"DEGROWTH","GROWTH")))</f>
        <v>GROWTH</v>
      </c>
      <c r="T1096" s="69" t="n">
        <v>90</v>
      </c>
      <c r="U1096" s="101" t="str">
        <f aca="false">IF(F1096&lt;=$V$2,"May","")</f>
        <v>May</v>
      </c>
      <c r="V1096" s="69" t="n">
        <f aca="false">T1096</f>
        <v>90</v>
      </c>
      <c r="W1096" s="102" t="n">
        <f aca="false">K1096-V1096</f>
        <v>0</v>
      </c>
      <c r="X1096" s="103" t="n">
        <f aca="false">IFERROR(IF(U1096="June",(K1096/V1096-1)),0)</f>
        <v>0</v>
      </c>
      <c r="Y1096" s="104" t="str">
        <f aca="false">IF(T1096&gt;0,IF(U1096="","-",IF(X1096&lt;0%,"DEGROWTH","GROWTH")))</f>
        <v>GROWTH</v>
      </c>
      <c r="Z1096" s="75" t="n">
        <v>0</v>
      </c>
      <c r="AA1096" s="70"/>
      <c r="AB1096" s="70" t="s">
        <v>133</v>
      </c>
      <c r="AC1096" s="75" t="s">
        <v>130</v>
      </c>
      <c r="AD1096" s="3"/>
      <c r="AE1096" s="3"/>
      <c r="AF1096" s="75" t="s">
        <v>130</v>
      </c>
      <c r="AG1096" s="121" t="n">
        <f aca="false">IFERROR(INDEX(Last6M_AvgSales_Ref!$B$2:$B$12659,MATCH(D1096,Last6M_AvgSales_Ref!$A$2:$A$12659,0)),"")</f>
        <v>81.6666666666667</v>
      </c>
    </row>
    <row r="1097" customFormat="false" ht="14.25" hidden="false" customHeight="true" outlineLevel="0" collapsed="false">
      <c r="A1097" s="75" t="s">
        <v>130</v>
      </c>
      <c r="B1097" s="79" t="s">
        <v>108</v>
      </c>
      <c r="C1097" s="79" t="s">
        <v>2698</v>
      </c>
      <c r="D1097" s="79" t="n">
        <v>1000003922</v>
      </c>
      <c r="E1097" s="79" t="s">
        <v>2699</v>
      </c>
      <c r="F1097" s="74" t="n">
        <v>45411</v>
      </c>
      <c r="G1097" s="67" t="str">
        <f aca="false">IF(I1097&gt;0,"Targeted Dealer","-")</f>
        <v>Targeted Dealer</v>
      </c>
      <c r="H1097" s="67"/>
      <c r="I1097" s="68" t="n">
        <v>500</v>
      </c>
      <c r="J1097" s="68" t="n">
        <f aca="false">I1097/$J$1*($J$1-$E$1)</f>
        <v>500</v>
      </c>
      <c r="K1097" s="69" t="n">
        <v>480.25</v>
      </c>
      <c r="L1097" s="69" t="n">
        <f aca="false">I1097-K1097</f>
        <v>19.75</v>
      </c>
      <c r="M1097" s="69" t="n">
        <f aca="false">IFERROR((K1097/J1097%),"-")</f>
        <v>96.05</v>
      </c>
      <c r="N1097" s="97" t="n">
        <v>404.05</v>
      </c>
      <c r="O1097" s="98" t="str">
        <f aca="false">IF(F1097&lt;=$P$2,"June","")</f>
        <v>June</v>
      </c>
      <c r="P1097" s="97" t="n">
        <f aca="false">N1097</f>
        <v>404.05</v>
      </c>
      <c r="Q1097" s="99" t="n">
        <f aca="false">K1097-P1097</f>
        <v>76.2</v>
      </c>
      <c r="R1097" s="98" t="n">
        <f aca="false">IFERROR(IF(O1097="May",(K1097/P1097-1))," ")</f>
        <v>0</v>
      </c>
      <c r="S1097" s="100" t="str">
        <f aca="false">IF(N1097&gt;0,IF(O1097="","-",IF(R1097&lt;0%,"DEGROWTH","GROWTH")))</f>
        <v>GROWTH</v>
      </c>
      <c r="T1097" s="69" t="n">
        <v>110</v>
      </c>
      <c r="U1097" s="101" t="str">
        <f aca="false">IF(F1097&lt;=$V$2,"May","")</f>
        <v>May</v>
      </c>
      <c r="V1097" s="69" t="n">
        <f aca="false">T1097</f>
        <v>110</v>
      </c>
      <c r="W1097" s="102" t="n">
        <f aca="false">K1097-V1097</f>
        <v>370.25</v>
      </c>
      <c r="X1097" s="103" t="n">
        <f aca="false">IFERROR(IF(U1097="June",(K1097/V1097-1)),0)</f>
        <v>0</v>
      </c>
      <c r="Y1097" s="104" t="str">
        <f aca="false">IF(T1097&gt;0,IF(U1097="","-",IF(X1097&lt;0%,"DEGROWTH","GROWTH")))</f>
        <v>GROWTH</v>
      </c>
      <c r="Z1097" s="75" t="n">
        <v>0</v>
      </c>
      <c r="AA1097" s="70"/>
      <c r="AB1097" s="70" t="s">
        <v>133</v>
      </c>
      <c r="AC1097" s="75" t="s">
        <v>130</v>
      </c>
      <c r="AD1097" s="3"/>
      <c r="AE1097" s="3"/>
      <c r="AF1097" s="75" t="s">
        <v>130</v>
      </c>
      <c r="AG1097" s="121" t="n">
        <f aca="false">IFERROR(INDEX(Last6M_AvgSales_Ref!$B$2:$B$12659,MATCH(D1097,Last6M_AvgSales_Ref!$A$2:$A$12659,0)),"")</f>
        <v>427.541666666667</v>
      </c>
    </row>
    <row r="1098" customFormat="false" ht="14.25" hidden="false" customHeight="true" outlineLevel="0" collapsed="false">
      <c r="A1098" s="75" t="s">
        <v>130</v>
      </c>
      <c r="B1098" s="79" t="s">
        <v>108</v>
      </c>
      <c r="C1098" s="79" t="s">
        <v>380</v>
      </c>
      <c r="D1098" s="79" t="n">
        <v>1000003972</v>
      </c>
      <c r="E1098" s="79" t="s">
        <v>381</v>
      </c>
      <c r="F1098" s="74" t="n">
        <v>45430</v>
      </c>
      <c r="G1098" s="67" t="str">
        <f aca="false">IF(I1098&gt;0,"Targeted Dealer","-")</f>
        <v>Targeted Dealer</v>
      </c>
      <c r="H1098" s="67"/>
      <c r="I1098" s="68" t="n">
        <v>100</v>
      </c>
      <c r="J1098" s="68" t="n">
        <f aca="false">I1098/$J$1*($J$1-$E$1)</f>
        <v>100</v>
      </c>
      <c r="K1098" s="69" t="n">
        <v>50</v>
      </c>
      <c r="L1098" s="69" t="n">
        <f aca="false">I1098-K1098</f>
        <v>50</v>
      </c>
      <c r="M1098" s="69" t="n">
        <f aca="false">IFERROR((K1098/J1098%),"-")</f>
        <v>50</v>
      </c>
      <c r="N1098" s="97" t="n">
        <v>25</v>
      </c>
      <c r="O1098" s="98" t="str">
        <f aca="false">IF(F1098&lt;=$P$2,"June","")</f>
        <v>June</v>
      </c>
      <c r="P1098" s="97" t="n">
        <f aca="false">N1098</f>
        <v>25</v>
      </c>
      <c r="Q1098" s="99" t="n">
        <f aca="false">K1098-P1098</f>
        <v>25</v>
      </c>
      <c r="R1098" s="98" t="n">
        <f aca="false">IFERROR(IF(O1098="May",(K1098/P1098-1))," ")</f>
        <v>0</v>
      </c>
      <c r="S1098" s="100" t="str">
        <f aca="false">IF(N1098&gt;0,IF(O1098="","-",IF(R1098&lt;0%,"DEGROWTH","GROWTH")))</f>
        <v>GROWTH</v>
      </c>
      <c r="T1098" s="69" t="n">
        <v>55</v>
      </c>
      <c r="U1098" s="101" t="str">
        <f aca="false">IF(F1098&lt;=$V$2,"May","")</f>
        <v>May</v>
      </c>
      <c r="V1098" s="69" t="n">
        <f aca="false">T1098</f>
        <v>55</v>
      </c>
      <c r="W1098" s="102" t="n">
        <f aca="false">K1098-V1098</f>
        <v>-5</v>
      </c>
      <c r="X1098" s="103" t="n">
        <f aca="false">IFERROR(IF(U1098="June",(K1098/V1098-1)),0)</f>
        <v>0</v>
      </c>
      <c r="Y1098" s="104" t="str">
        <f aca="false">IF(T1098&gt;0,IF(U1098="","-",IF(X1098&lt;0%,"DEGROWTH","GROWTH")))</f>
        <v>GROWTH</v>
      </c>
      <c r="Z1098" s="75" t="n">
        <v>0</v>
      </c>
      <c r="AA1098" s="70"/>
      <c r="AB1098" s="70" t="s">
        <v>133</v>
      </c>
      <c r="AC1098" s="75" t="s">
        <v>130</v>
      </c>
      <c r="AD1098" s="3"/>
      <c r="AE1098" s="3"/>
      <c r="AF1098" s="75" t="s">
        <v>130</v>
      </c>
      <c r="AG1098" s="121" t="n">
        <f aca="false">IFERROR(INDEX(Last6M_AvgSales_Ref!$B$2:$B$12659,MATCH(D1098,Last6M_AvgSales_Ref!$A$2:$A$12659,0)),"")</f>
        <v>35</v>
      </c>
    </row>
    <row r="1099" customFormat="false" ht="14.25" hidden="false" customHeight="true" outlineLevel="0" collapsed="false">
      <c r="A1099" s="70" t="s">
        <v>130</v>
      </c>
      <c r="B1099" s="72" t="s">
        <v>115</v>
      </c>
      <c r="C1099" s="72" t="s">
        <v>2700</v>
      </c>
      <c r="D1099" s="72" t="n">
        <v>1000001978</v>
      </c>
      <c r="E1099" s="73" t="s">
        <v>2701</v>
      </c>
      <c r="F1099" s="74" t="n">
        <v>44413</v>
      </c>
      <c r="G1099" s="67" t="str">
        <f aca="false">IF(I1099&gt;0,"Targeted Dealer","-")</f>
        <v>Targeted Dealer</v>
      </c>
      <c r="H1099" s="67"/>
      <c r="I1099" s="68" t="n">
        <v>50</v>
      </c>
      <c r="J1099" s="68" t="n">
        <f aca="false">I1099/$J$1*($J$1-$E$1)</f>
        <v>50</v>
      </c>
      <c r="K1099" s="69" t="n">
        <v>87</v>
      </c>
      <c r="L1099" s="69" t="n">
        <f aca="false">I1099-K1099</f>
        <v>-37</v>
      </c>
      <c r="M1099" s="69" t="n">
        <f aca="false">IFERROR((K1099/J1099%),"-")</f>
        <v>174</v>
      </c>
      <c r="N1099" s="97" t="n">
        <v>60</v>
      </c>
      <c r="O1099" s="98" t="str">
        <f aca="false">IF(F1099&lt;=$P$2,"June","")</f>
        <v>June</v>
      </c>
      <c r="P1099" s="97" t="n">
        <f aca="false">N1099</f>
        <v>60</v>
      </c>
      <c r="Q1099" s="99" t="n">
        <f aca="false">K1099-P1099</f>
        <v>27</v>
      </c>
      <c r="R1099" s="98" t="n">
        <f aca="false">IFERROR(IF(O1099="May",(K1099/P1099-1))," ")</f>
        <v>0</v>
      </c>
      <c r="S1099" s="100" t="str">
        <f aca="false">IF(N1099&gt;0,IF(O1099="","-",IF(R1099&lt;0%,"DEGROWTH","GROWTH")))</f>
        <v>GROWTH</v>
      </c>
      <c r="T1099" s="69" t="n">
        <v>30</v>
      </c>
      <c r="U1099" s="101" t="str">
        <f aca="false">IF(F1099&lt;=$V$2,"May","")</f>
        <v>May</v>
      </c>
      <c r="V1099" s="69" t="n">
        <f aca="false">T1099</f>
        <v>30</v>
      </c>
      <c r="W1099" s="102" t="n">
        <f aca="false">K1099-V1099</f>
        <v>57</v>
      </c>
      <c r="X1099" s="103" t="n">
        <f aca="false">IFERROR(IF(U1099="June",(K1099/V1099-1)),0)</f>
        <v>0</v>
      </c>
      <c r="Y1099" s="104" t="str">
        <f aca="false">IF(T1099&gt;0,IF(U1099="","-",IF(X1099&lt;0%,"DEGROWTH","GROWTH")))</f>
        <v>GROWTH</v>
      </c>
      <c r="Z1099" s="75" t="n">
        <v>0</v>
      </c>
      <c r="AA1099" s="70"/>
      <c r="AB1099" s="70" t="s">
        <v>133</v>
      </c>
      <c r="AC1099" s="70" t="s">
        <v>130</v>
      </c>
      <c r="AD1099" s="3"/>
      <c r="AE1099" s="3"/>
      <c r="AF1099" s="70" t="s">
        <v>130</v>
      </c>
      <c r="AG1099" s="121" t="n">
        <f aca="false">IFERROR(INDEX(Last6M_AvgSales_Ref!$B$2:$B$12659,MATCH(D1099,Last6M_AvgSales_Ref!$A$2:$A$12659,0)),"")</f>
        <v>58.3333333333333</v>
      </c>
    </row>
    <row r="1100" customFormat="false" ht="14.25" hidden="false" customHeight="true" outlineLevel="0" collapsed="false">
      <c r="A1100" s="70" t="s">
        <v>130</v>
      </c>
      <c r="B1100" s="72" t="s">
        <v>115</v>
      </c>
      <c r="C1100" s="72" t="s">
        <v>2702</v>
      </c>
      <c r="D1100" s="72" t="n">
        <v>1000002508</v>
      </c>
      <c r="E1100" s="73" t="s">
        <v>2703</v>
      </c>
      <c r="F1100" s="74" t="n">
        <v>44582</v>
      </c>
      <c r="G1100" s="67" t="str">
        <f aca="false">IF(I1100&gt;0,"Targeted Dealer","-")</f>
        <v>Targeted Dealer</v>
      </c>
      <c r="H1100" s="67"/>
      <c r="I1100" s="68" t="n">
        <v>50</v>
      </c>
      <c r="J1100" s="68" t="n">
        <f aca="false">I1100/$J$1*($J$1-$E$1)</f>
        <v>50</v>
      </c>
      <c r="K1100" s="69" t="n">
        <v>25</v>
      </c>
      <c r="L1100" s="69" t="n">
        <f aca="false">I1100-K1100</f>
        <v>25</v>
      </c>
      <c r="M1100" s="69" t="n">
        <f aca="false">IFERROR((K1100/J1100%),"-")</f>
        <v>50</v>
      </c>
      <c r="N1100" s="97" t="n">
        <v>0</v>
      </c>
      <c r="O1100" s="98" t="str">
        <f aca="false">IF(F1100&lt;=$P$2,"June","")</f>
        <v>June</v>
      </c>
      <c r="P1100" s="97" t="n">
        <f aca="false">N1100</f>
        <v>0</v>
      </c>
      <c r="Q1100" s="99" t="n">
        <f aca="false">K1100-P1100</f>
        <v>25</v>
      </c>
      <c r="R1100" s="98" t="n">
        <f aca="false">IFERROR(IF(O1100="May",(K1100/P1100-1))," ")</f>
        <v>0</v>
      </c>
      <c r="S1100" s="105" t="b">
        <f aca="false">IF(N1100&gt;0,IF(O1100="","-",IF(R1100&lt;0%,"DEGROWTH","GROWTH")))</f>
        <v>0</v>
      </c>
      <c r="T1100" s="69" t="n">
        <v>115</v>
      </c>
      <c r="U1100" s="101" t="str">
        <f aca="false">IF(F1100&lt;=$V$2,"May","")</f>
        <v>May</v>
      </c>
      <c r="V1100" s="69" t="n">
        <f aca="false">T1100</f>
        <v>115</v>
      </c>
      <c r="W1100" s="102" t="n">
        <f aca="false">K1100-V1100</f>
        <v>-90</v>
      </c>
      <c r="X1100" s="103" t="n">
        <f aca="false">IFERROR(IF(U1100="June",(K1100/V1100-1)),0)</f>
        <v>0</v>
      </c>
      <c r="Y1100" s="104" t="str">
        <f aca="false">IF(T1100&gt;0,IF(U1100="","-",IF(X1100&lt;0%,"DEGROWTH","GROWTH")))</f>
        <v>GROWTH</v>
      </c>
      <c r="Z1100" s="75" t="n">
        <v>0</v>
      </c>
      <c r="AA1100" s="70"/>
      <c r="AB1100" s="70" t="s">
        <v>133</v>
      </c>
      <c r="AC1100" s="70" t="s">
        <v>130</v>
      </c>
      <c r="AD1100" s="3"/>
      <c r="AE1100" s="3"/>
      <c r="AF1100" s="70" t="s">
        <v>130</v>
      </c>
      <c r="AG1100" s="121" t="n">
        <f aca="false">IFERROR(INDEX(Last6M_AvgSales_Ref!$B$2:$B$12659,MATCH(D1100,Last6M_AvgSales_Ref!$A$2:$A$12659,0)),"")</f>
        <v>55</v>
      </c>
    </row>
    <row r="1101" customFormat="false" ht="14.25" hidden="false" customHeight="true" outlineLevel="0" collapsed="false">
      <c r="A1101" s="70" t="s">
        <v>130</v>
      </c>
      <c r="B1101" s="72" t="s">
        <v>115</v>
      </c>
      <c r="C1101" s="72" t="s">
        <v>2704</v>
      </c>
      <c r="D1101" s="72" t="n">
        <v>1000002856</v>
      </c>
      <c r="E1101" s="73" t="s">
        <v>2705</v>
      </c>
      <c r="F1101" s="74" t="n">
        <v>44755</v>
      </c>
      <c r="G1101" s="67" t="str">
        <f aca="false">IF(I1101&gt;0,"Targeted Dealer","-")</f>
        <v>Targeted Dealer</v>
      </c>
      <c r="H1101" s="67"/>
      <c r="I1101" s="68" t="n">
        <v>50</v>
      </c>
      <c r="J1101" s="68" t="n">
        <f aca="false">I1101/$J$1*($J$1-$E$1)</f>
        <v>50</v>
      </c>
      <c r="K1101" s="69" t="n">
        <v>72</v>
      </c>
      <c r="L1101" s="69" t="n">
        <f aca="false">I1101-K1101</f>
        <v>-22</v>
      </c>
      <c r="M1101" s="69" t="n">
        <f aca="false">IFERROR((K1101/J1101%),"-")</f>
        <v>144</v>
      </c>
      <c r="N1101" s="97" t="n">
        <v>75</v>
      </c>
      <c r="O1101" s="98" t="str">
        <f aca="false">IF(F1101&lt;=$P$2,"June","")</f>
        <v>June</v>
      </c>
      <c r="P1101" s="97" t="n">
        <f aca="false">N1101</f>
        <v>75</v>
      </c>
      <c r="Q1101" s="99" t="n">
        <f aca="false">K1101-P1101</f>
        <v>-3</v>
      </c>
      <c r="R1101" s="98" t="n">
        <f aca="false">IFERROR(IF(O1101="May",(K1101/P1101-1))," ")</f>
        <v>0</v>
      </c>
      <c r="S1101" s="100" t="str">
        <f aca="false">IF(N1101&gt;0,IF(O1101="","-",IF(R1101&lt;0%,"DEGROWTH","GROWTH")))</f>
        <v>GROWTH</v>
      </c>
      <c r="T1101" s="69" t="n">
        <v>55</v>
      </c>
      <c r="U1101" s="101" t="str">
        <f aca="false">IF(F1101&lt;=$V$2,"May","")</f>
        <v>May</v>
      </c>
      <c r="V1101" s="69" t="n">
        <f aca="false">T1101</f>
        <v>55</v>
      </c>
      <c r="W1101" s="102" t="n">
        <f aca="false">K1101-V1101</f>
        <v>17</v>
      </c>
      <c r="X1101" s="103" t="n">
        <f aca="false">IFERROR(IF(U1101="June",(K1101/V1101-1)),0)</f>
        <v>0</v>
      </c>
      <c r="Y1101" s="104" t="str">
        <f aca="false">IF(T1101&gt;0,IF(U1101="","-",IF(X1101&lt;0%,"DEGROWTH","GROWTH")))</f>
        <v>GROWTH</v>
      </c>
      <c r="Z1101" s="75" t="n">
        <v>0</v>
      </c>
      <c r="AA1101" s="70"/>
      <c r="AB1101" s="70" t="s">
        <v>133</v>
      </c>
      <c r="AC1101" s="70" t="s">
        <v>130</v>
      </c>
      <c r="AD1101" s="3"/>
      <c r="AE1101" s="3"/>
      <c r="AF1101" s="70" t="s">
        <v>130</v>
      </c>
      <c r="AG1101" s="121" t="n">
        <f aca="false">IFERROR(INDEX(Last6M_AvgSales_Ref!$B$2:$B$12659,MATCH(D1101,Last6M_AvgSales_Ref!$A$2:$A$12659,0)),"")</f>
        <v>49.1666666666667</v>
      </c>
    </row>
    <row r="1102" customFormat="false" ht="14.25" hidden="false" customHeight="true" outlineLevel="0" collapsed="false">
      <c r="A1102" s="70" t="s">
        <v>130</v>
      </c>
      <c r="B1102" s="72" t="s">
        <v>115</v>
      </c>
      <c r="C1102" s="72" t="s">
        <v>2706</v>
      </c>
      <c r="D1102" s="72" t="n">
        <v>1000003731</v>
      </c>
      <c r="E1102" s="73" t="s">
        <v>2707</v>
      </c>
      <c r="F1102" s="74" t="n">
        <v>45217</v>
      </c>
      <c r="G1102" s="67" t="str">
        <f aca="false">IF(I1102&gt;0,"Targeted Dealer","-")</f>
        <v>Targeted Dealer</v>
      </c>
      <c r="H1102" s="67"/>
      <c r="I1102" s="68" t="n">
        <v>125</v>
      </c>
      <c r="J1102" s="68" t="n">
        <f aca="false">I1102/$J$1*($J$1-$E$1)</f>
        <v>125</v>
      </c>
      <c r="K1102" s="69" t="n">
        <v>150</v>
      </c>
      <c r="L1102" s="69" t="n">
        <f aca="false">I1102-K1102</f>
        <v>-25</v>
      </c>
      <c r="M1102" s="69" t="n">
        <f aca="false">IFERROR((K1102/J1102%),"-")</f>
        <v>120</v>
      </c>
      <c r="N1102" s="97" t="n">
        <v>130</v>
      </c>
      <c r="O1102" s="98" t="str">
        <f aca="false">IF(F1102&lt;=$P$2,"June","")</f>
        <v>June</v>
      </c>
      <c r="P1102" s="97" t="n">
        <f aca="false">N1102</f>
        <v>130</v>
      </c>
      <c r="Q1102" s="99" t="n">
        <f aca="false">K1102-P1102</f>
        <v>20</v>
      </c>
      <c r="R1102" s="98" t="n">
        <f aca="false">IFERROR(IF(O1102="May",(K1102/P1102-1))," ")</f>
        <v>0</v>
      </c>
      <c r="S1102" s="100" t="str">
        <f aca="false">IF(N1102&gt;0,IF(O1102="","-",IF(R1102&lt;0%,"DEGROWTH","GROWTH")))</f>
        <v>GROWTH</v>
      </c>
      <c r="T1102" s="69" t="n">
        <v>172</v>
      </c>
      <c r="U1102" s="101" t="str">
        <f aca="false">IF(F1102&lt;=$V$2,"May","")</f>
        <v>May</v>
      </c>
      <c r="V1102" s="69" t="n">
        <f aca="false">T1102</f>
        <v>172</v>
      </c>
      <c r="W1102" s="102" t="n">
        <f aca="false">K1102-V1102</f>
        <v>-22</v>
      </c>
      <c r="X1102" s="103" t="n">
        <f aca="false">IFERROR(IF(U1102="June",(K1102/V1102-1)),0)</f>
        <v>0</v>
      </c>
      <c r="Y1102" s="104" t="str">
        <f aca="false">IF(T1102&gt;0,IF(U1102="","-",IF(X1102&lt;0%,"DEGROWTH","GROWTH")))</f>
        <v>GROWTH</v>
      </c>
      <c r="Z1102" s="75" t="n">
        <v>0</v>
      </c>
      <c r="AA1102" s="70"/>
      <c r="AB1102" s="70" t="s">
        <v>133</v>
      </c>
      <c r="AC1102" s="70" t="s">
        <v>130</v>
      </c>
      <c r="AD1102" s="3"/>
      <c r="AE1102" s="3"/>
      <c r="AF1102" s="70" t="s">
        <v>130</v>
      </c>
      <c r="AG1102" s="121" t="n">
        <f aca="false">IFERROR(INDEX(Last6M_AvgSales_Ref!$B$2:$B$12659,MATCH(D1102,Last6M_AvgSales_Ref!$A$2:$A$12659,0)),"")</f>
        <v>198.166666666667</v>
      </c>
    </row>
    <row r="1103" customFormat="false" ht="14.25" hidden="false" customHeight="true" outlineLevel="0" collapsed="false">
      <c r="A1103" s="70" t="s">
        <v>130</v>
      </c>
      <c r="B1103" s="72" t="s">
        <v>115</v>
      </c>
      <c r="C1103" s="72" t="s">
        <v>2708</v>
      </c>
      <c r="D1103" s="72" t="n">
        <v>1000003787</v>
      </c>
      <c r="E1103" s="72" t="s">
        <v>2709</v>
      </c>
      <c r="F1103" s="74" t="n">
        <v>45275</v>
      </c>
      <c r="G1103" s="67" t="str">
        <f aca="false">IF(I1103&gt;0,"Targeted Dealer","-")</f>
        <v>Targeted Dealer</v>
      </c>
      <c r="H1103" s="67"/>
      <c r="I1103" s="68" t="n">
        <v>50</v>
      </c>
      <c r="J1103" s="68" t="n">
        <f aca="false">I1103/$J$1*($J$1-$E$1)</f>
        <v>50</v>
      </c>
      <c r="K1103" s="69" t="n">
        <v>50</v>
      </c>
      <c r="L1103" s="69" t="n">
        <f aca="false">I1103-K1103</f>
        <v>0</v>
      </c>
      <c r="M1103" s="69" t="n">
        <f aca="false">IFERROR((K1103/J1103%),"-")</f>
        <v>100</v>
      </c>
      <c r="N1103" s="97" t="n">
        <v>55</v>
      </c>
      <c r="O1103" s="98" t="str">
        <f aca="false">IF(F1103&lt;=$P$2,"June","")</f>
        <v>June</v>
      </c>
      <c r="P1103" s="97" t="n">
        <f aca="false">N1103</f>
        <v>55</v>
      </c>
      <c r="Q1103" s="99" t="n">
        <f aca="false">K1103-P1103</f>
        <v>-5</v>
      </c>
      <c r="R1103" s="98" t="n">
        <f aca="false">IFERROR(IF(O1103="May",(K1103/P1103-1))," ")</f>
        <v>0</v>
      </c>
      <c r="S1103" s="100" t="str">
        <f aca="false">IF(N1103&gt;0,IF(O1103="","-",IF(R1103&lt;0%,"DEGROWTH","GROWTH")))</f>
        <v>GROWTH</v>
      </c>
      <c r="T1103" s="69" t="n">
        <v>76</v>
      </c>
      <c r="U1103" s="101" t="str">
        <f aca="false">IF(F1103&lt;=$V$2,"May","")</f>
        <v>May</v>
      </c>
      <c r="V1103" s="69" t="n">
        <f aca="false">T1103</f>
        <v>76</v>
      </c>
      <c r="W1103" s="102" t="n">
        <f aca="false">K1103-V1103</f>
        <v>-26</v>
      </c>
      <c r="X1103" s="103" t="n">
        <f aca="false">IFERROR(IF(U1103="June",(K1103/V1103-1)),0)</f>
        <v>0</v>
      </c>
      <c r="Y1103" s="104" t="str">
        <f aca="false">IF(T1103&gt;0,IF(U1103="","-",IF(X1103&lt;0%,"DEGROWTH","GROWTH")))</f>
        <v>GROWTH</v>
      </c>
      <c r="Z1103" s="75" t="n">
        <v>0</v>
      </c>
      <c r="AA1103" s="70"/>
      <c r="AB1103" s="70" t="s">
        <v>133</v>
      </c>
      <c r="AC1103" s="70" t="s">
        <v>130</v>
      </c>
      <c r="AD1103" s="3"/>
      <c r="AE1103" s="3"/>
      <c r="AF1103" s="70" t="s">
        <v>130</v>
      </c>
      <c r="AG1103" s="121" t="n">
        <f aca="false">IFERROR(INDEX(Last6M_AvgSales_Ref!$B$2:$B$12659,MATCH(D1103,Last6M_AvgSales_Ref!$A$2:$A$12659,0)),"")</f>
        <v>57</v>
      </c>
    </row>
    <row r="1104" customFormat="false" ht="14.25" hidden="false" customHeight="true" outlineLevel="0" collapsed="false">
      <c r="A1104" s="75" t="s">
        <v>130</v>
      </c>
      <c r="B1104" s="79" t="s">
        <v>115</v>
      </c>
      <c r="C1104" s="79" t="s">
        <v>2710</v>
      </c>
      <c r="D1104" s="79" t="n">
        <v>1000003902</v>
      </c>
      <c r="E1104" s="79" t="s">
        <v>2711</v>
      </c>
      <c r="F1104" s="74" t="n">
        <v>45385</v>
      </c>
      <c r="G1104" s="67" t="str">
        <f aca="false">IF(I1104&gt;0,"Targeted Dealer","-")</f>
        <v>Targeted Dealer</v>
      </c>
      <c r="H1104" s="67"/>
      <c r="I1104" s="68" t="n">
        <v>50</v>
      </c>
      <c r="J1104" s="68" t="n">
        <f aca="false">I1104/$J$1*($J$1-$E$1)</f>
        <v>50</v>
      </c>
      <c r="K1104" s="69" t="n">
        <v>85</v>
      </c>
      <c r="L1104" s="69" t="n">
        <f aca="false">I1104-K1104</f>
        <v>-35</v>
      </c>
      <c r="M1104" s="69" t="n">
        <f aca="false">IFERROR((K1104/J1104%),"-")</f>
        <v>170</v>
      </c>
      <c r="N1104" s="97" t="n">
        <v>50</v>
      </c>
      <c r="O1104" s="98" t="str">
        <f aca="false">IF(F1104&lt;=$P$2,"June","")</f>
        <v>June</v>
      </c>
      <c r="P1104" s="97" t="n">
        <f aca="false">N1104</f>
        <v>50</v>
      </c>
      <c r="Q1104" s="99" t="n">
        <f aca="false">K1104-P1104</f>
        <v>35</v>
      </c>
      <c r="R1104" s="98" t="n">
        <f aca="false">IFERROR(IF(O1104="May",(K1104/P1104-1))," ")</f>
        <v>0</v>
      </c>
      <c r="S1104" s="100" t="str">
        <f aca="false">IF(N1104&gt;0,IF(O1104="","-",IF(R1104&lt;0%,"DEGROWTH","GROWTH")))</f>
        <v>GROWTH</v>
      </c>
      <c r="T1104" s="69" t="n">
        <v>60</v>
      </c>
      <c r="U1104" s="101" t="str">
        <f aca="false">IF(F1104&lt;=$V$2,"May","")</f>
        <v>May</v>
      </c>
      <c r="V1104" s="69" t="n">
        <f aca="false">T1104</f>
        <v>60</v>
      </c>
      <c r="W1104" s="102" t="n">
        <f aca="false">K1104-V1104</f>
        <v>25</v>
      </c>
      <c r="X1104" s="103" t="n">
        <f aca="false">IFERROR(IF(U1104="June",(K1104/V1104-1)),0)</f>
        <v>0</v>
      </c>
      <c r="Y1104" s="104" t="str">
        <f aca="false">IF(T1104&gt;0,IF(U1104="","-",IF(X1104&lt;0%,"DEGROWTH","GROWTH")))</f>
        <v>GROWTH</v>
      </c>
      <c r="Z1104" s="75" t="n">
        <v>0</v>
      </c>
      <c r="AA1104" s="70"/>
      <c r="AB1104" s="70" t="s">
        <v>133</v>
      </c>
      <c r="AC1104" s="75" t="s">
        <v>130</v>
      </c>
      <c r="AD1104" s="3"/>
      <c r="AE1104" s="3"/>
      <c r="AF1104" s="75" t="s">
        <v>130</v>
      </c>
      <c r="AG1104" s="121" t="n">
        <f aca="false">IFERROR(INDEX(Last6M_AvgSales_Ref!$B$2:$B$12659,MATCH(D1104,Last6M_AvgSales_Ref!$A$2:$A$12659,0)),"")</f>
        <v>59.1666666666667</v>
      </c>
    </row>
    <row r="1105" customFormat="false" ht="14.25" hidden="false" customHeight="true" outlineLevel="0" collapsed="false">
      <c r="A1105" s="70" t="s">
        <v>130</v>
      </c>
      <c r="B1105" s="72" t="s">
        <v>139</v>
      </c>
      <c r="C1105" s="72" t="s">
        <v>2712</v>
      </c>
      <c r="D1105" s="72" t="n">
        <v>1000001821</v>
      </c>
      <c r="E1105" s="73" t="s">
        <v>2713</v>
      </c>
      <c r="F1105" s="74" t="n">
        <v>42307</v>
      </c>
      <c r="G1105" s="67" t="str">
        <f aca="false">IF(I1105&gt;0,"Targeted Dealer","-")</f>
        <v>Targeted Dealer</v>
      </c>
      <c r="H1105" s="67"/>
      <c r="I1105" s="68" t="n">
        <v>50</v>
      </c>
      <c r="J1105" s="68" t="n">
        <f aca="false">I1105/$J$1*($J$1-$E$1)</f>
        <v>50</v>
      </c>
      <c r="K1105" s="69" t="n">
        <v>60</v>
      </c>
      <c r="L1105" s="69" t="n">
        <f aca="false">I1105-K1105</f>
        <v>-10</v>
      </c>
      <c r="M1105" s="69" t="n">
        <f aca="false">IFERROR((K1105/J1105%),"-")</f>
        <v>120</v>
      </c>
      <c r="N1105" s="97" t="n">
        <v>87</v>
      </c>
      <c r="O1105" s="98" t="str">
        <f aca="false">IF(F1105&lt;=$P$2,"June","")</f>
        <v>June</v>
      </c>
      <c r="P1105" s="97" t="n">
        <f aca="false">N1105</f>
        <v>87</v>
      </c>
      <c r="Q1105" s="99" t="n">
        <f aca="false">K1105-P1105</f>
        <v>-27</v>
      </c>
      <c r="R1105" s="98" t="n">
        <f aca="false">IFERROR(IF(O1105="May",(K1105/P1105-1))," ")</f>
        <v>0</v>
      </c>
      <c r="S1105" s="100" t="str">
        <f aca="false">IF(N1105&gt;0,IF(O1105="","-",IF(R1105&lt;0%,"DEGROWTH","GROWTH")))</f>
        <v>GROWTH</v>
      </c>
      <c r="T1105" s="69" t="n">
        <v>30</v>
      </c>
      <c r="U1105" s="101" t="str">
        <f aca="false">IF(F1105&lt;=$V$2,"May","")</f>
        <v>May</v>
      </c>
      <c r="V1105" s="69" t="n">
        <f aca="false">T1105</f>
        <v>30</v>
      </c>
      <c r="W1105" s="102" t="n">
        <f aca="false">K1105-V1105</f>
        <v>30</v>
      </c>
      <c r="X1105" s="103" t="n">
        <f aca="false">IFERROR(IF(U1105="June",(K1105/V1105-1)),0)</f>
        <v>0</v>
      </c>
      <c r="Y1105" s="104" t="str">
        <f aca="false">IF(T1105&gt;0,IF(U1105="","-",IF(X1105&lt;0%,"DEGROWTH","GROWTH")))</f>
        <v>GROWTH</v>
      </c>
      <c r="Z1105" s="75" t="n">
        <v>0</v>
      </c>
      <c r="AA1105" s="70"/>
      <c r="AB1105" s="70" t="s">
        <v>133</v>
      </c>
      <c r="AC1105" s="70" t="s">
        <v>130</v>
      </c>
      <c r="AD1105" s="3"/>
      <c r="AE1105" s="3"/>
      <c r="AF1105" s="70" t="s">
        <v>130</v>
      </c>
      <c r="AG1105" s="121" t="n">
        <f aca="false">IFERROR(INDEX(Last6M_AvgSales_Ref!$B$2:$B$12659,MATCH(D1105,Last6M_AvgSales_Ref!$A$2:$A$12659,0)),"")</f>
        <v>47.5</v>
      </c>
    </row>
    <row r="1106" customFormat="false" ht="14.25" hidden="false" customHeight="true" outlineLevel="0" collapsed="false">
      <c r="A1106" s="70" t="s">
        <v>130</v>
      </c>
      <c r="B1106" s="72" t="s">
        <v>139</v>
      </c>
      <c r="C1106" s="72" t="s">
        <v>2714</v>
      </c>
      <c r="D1106" s="72" t="n">
        <v>1000001815</v>
      </c>
      <c r="E1106" s="73" t="s">
        <v>2715</v>
      </c>
      <c r="F1106" s="74" t="n">
        <v>43503</v>
      </c>
      <c r="G1106" s="67" t="str">
        <f aca="false">IF(I1106&gt;0,"Targeted Dealer","-")</f>
        <v>Targeted Dealer</v>
      </c>
      <c r="H1106" s="67"/>
      <c r="I1106" s="68" t="n">
        <v>50</v>
      </c>
      <c r="J1106" s="68" t="n">
        <f aca="false">I1106/$J$1*($J$1-$E$1)</f>
        <v>50</v>
      </c>
      <c r="K1106" s="69" t="n">
        <v>75</v>
      </c>
      <c r="L1106" s="69" t="n">
        <f aca="false">I1106-K1106</f>
        <v>-25</v>
      </c>
      <c r="M1106" s="69" t="n">
        <f aca="false">IFERROR((K1106/J1106%),"-")</f>
        <v>150</v>
      </c>
      <c r="N1106" s="97" t="n">
        <v>60</v>
      </c>
      <c r="O1106" s="98" t="str">
        <f aca="false">IF(F1106&lt;=$P$2,"June","")</f>
        <v>June</v>
      </c>
      <c r="P1106" s="97" t="n">
        <f aca="false">N1106</f>
        <v>60</v>
      </c>
      <c r="Q1106" s="99" t="n">
        <f aca="false">K1106-P1106</f>
        <v>15</v>
      </c>
      <c r="R1106" s="98" t="n">
        <f aca="false">IFERROR(IF(O1106="May",(K1106/P1106-1))," ")</f>
        <v>0</v>
      </c>
      <c r="S1106" s="100" t="str">
        <f aca="false">IF(N1106&gt;0,IF(O1106="","-",IF(R1106&lt;0%,"DEGROWTH","GROWTH")))</f>
        <v>GROWTH</v>
      </c>
      <c r="T1106" s="69" t="n">
        <v>50</v>
      </c>
      <c r="U1106" s="101" t="str">
        <f aca="false">IF(F1106&lt;=$V$2,"May","")</f>
        <v>May</v>
      </c>
      <c r="V1106" s="69" t="n">
        <f aca="false">T1106</f>
        <v>50</v>
      </c>
      <c r="W1106" s="102" t="n">
        <f aca="false">K1106-V1106</f>
        <v>25</v>
      </c>
      <c r="X1106" s="103" t="n">
        <f aca="false">IFERROR(IF(U1106="June",(K1106/V1106-1)),0)</f>
        <v>0</v>
      </c>
      <c r="Y1106" s="104" t="str">
        <f aca="false">IF(T1106&gt;0,IF(U1106="","-",IF(X1106&lt;0%,"DEGROWTH","GROWTH")))</f>
        <v>GROWTH</v>
      </c>
      <c r="Z1106" s="75" t="n">
        <v>0</v>
      </c>
      <c r="AA1106" s="70"/>
      <c r="AB1106" s="70" t="s">
        <v>133</v>
      </c>
      <c r="AC1106" s="70" t="s">
        <v>130</v>
      </c>
      <c r="AD1106" s="3"/>
      <c r="AE1106" s="3"/>
      <c r="AF1106" s="70" t="s">
        <v>130</v>
      </c>
      <c r="AG1106" s="121" t="n">
        <f aca="false">IFERROR(INDEX(Last6M_AvgSales_Ref!$B$2:$B$12659,MATCH(D1106,Last6M_AvgSales_Ref!$A$2:$A$12659,0)),"")</f>
        <v>45.8333333333333</v>
      </c>
    </row>
    <row r="1107" customFormat="false" ht="14.25" hidden="false" customHeight="true" outlineLevel="0" collapsed="false">
      <c r="A1107" s="70" t="s">
        <v>130</v>
      </c>
      <c r="B1107" s="72" t="s">
        <v>139</v>
      </c>
      <c r="C1107" s="72" t="s">
        <v>2716</v>
      </c>
      <c r="D1107" s="72" t="n">
        <v>1000001804</v>
      </c>
      <c r="E1107" s="73" t="s">
        <v>2717</v>
      </c>
      <c r="F1107" s="74" t="n">
        <v>43706</v>
      </c>
      <c r="G1107" s="67" t="str">
        <f aca="false">IF(I1107&gt;0,"Targeted Dealer","-")</f>
        <v>Targeted Dealer</v>
      </c>
      <c r="H1107" s="67"/>
      <c r="I1107" s="68" t="n">
        <v>25</v>
      </c>
      <c r="J1107" s="68" t="n">
        <f aca="false">I1107/$J$1*($J$1-$E$1)</f>
        <v>25</v>
      </c>
      <c r="K1107" s="69" t="n">
        <v>25</v>
      </c>
      <c r="L1107" s="69" t="n">
        <f aca="false">I1107-K1107</f>
        <v>0</v>
      </c>
      <c r="M1107" s="69" t="n">
        <f aca="false">IFERROR((K1107/J1107%),"-")</f>
        <v>100</v>
      </c>
      <c r="N1107" s="97" t="n">
        <v>50</v>
      </c>
      <c r="O1107" s="98" t="str">
        <f aca="false">IF(F1107&lt;=$P$2,"June","")</f>
        <v>June</v>
      </c>
      <c r="P1107" s="97" t="n">
        <f aca="false">N1107</f>
        <v>50</v>
      </c>
      <c r="Q1107" s="99" t="n">
        <f aca="false">K1107-P1107</f>
        <v>-25</v>
      </c>
      <c r="R1107" s="98" t="n">
        <f aca="false">IFERROR(IF(O1107="May",(K1107/P1107-1))," ")</f>
        <v>0</v>
      </c>
      <c r="S1107" s="100" t="str">
        <f aca="false">IF(N1107&gt;0,IF(O1107="","-",IF(R1107&lt;0%,"DEGROWTH","GROWTH")))</f>
        <v>GROWTH</v>
      </c>
      <c r="T1107" s="69" t="n">
        <v>55</v>
      </c>
      <c r="U1107" s="101" t="str">
        <f aca="false">IF(F1107&lt;=$V$2,"May","")</f>
        <v>May</v>
      </c>
      <c r="V1107" s="69" t="n">
        <f aca="false">T1107</f>
        <v>55</v>
      </c>
      <c r="W1107" s="102" t="n">
        <f aca="false">K1107-V1107</f>
        <v>-30</v>
      </c>
      <c r="X1107" s="103" t="n">
        <f aca="false">IFERROR(IF(U1107="June",(K1107/V1107-1)),0)</f>
        <v>0</v>
      </c>
      <c r="Y1107" s="104" t="str">
        <f aca="false">IF(T1107&gt;0,IF(U1107="","-",IF(X1107&lt;0%,"DEGROWTH","GROWTH")))</f>
        <v>GROWTH</v>
      </c>
      <c r="Z1107" s="75" t="n">
        <v>0</v>
      </c>
      <c r="AA1107" s="70"/>
      <c r="AB1107" s="70" t="s">
        <v>133</v>
      </c>
      <c r="AC1107" s="70" t="s">
        <v>130</v>
      </c>
      <c r="AD1107" s="3"/>
      <c r="AE1107" s="3"/>
      <c r="AF1107" s="70" t="s">
        <v>130</v>
      </c>
      <c r="AG1107" s="121" t="n">
        <f aca="false">IFERROR(INDEX(Last6M_AvgSales_Ref!$B$2:$B$12659,MATCH(D1107,Last6M_AvgSales_Ref!$A$2:$A$12659,0)),"")</f>
        <v>29.1666666666667</v>
      </c>
    </row>
    <row r="1108" customFormat="false" ht="14.25" hidden="false" customHeight="true" outlineLevel="0" collapsed="false">
      <c r="A1108" s="70" t="s">
        <v>130</v>
      </c>
      <c r="B1108" s="72" t="s">
        <v>139</v>
      </c>
      <c r="C1108" s="72" t="s">
        <v>2718</v>
      </c>
      <c r="D1108" s="72" t="n">
        <v>1000001818</v>
      </c>
      <c r="E1108" s="73" t="s">
        <v>2719</v>
      </c>
      <c r="F1108" s="74" t="n">
        <v>44323</v>
      </c>
      <c r="G1108" s="67" t="str">
        <f aca="false">IF(I1108&gt;0,"Targeted Dealer","-")</f>
        <v>Targeted Dealer</v>
      </c>
      <c r="H1108" s="67"/>
      <c r="I1108" s="68" t="n">
        <v>100</v>
      </c>
      <c r="J1108" s="68" t="n">
        <f aca="false">I1108/$J$1*($J$1-$E$1)</f>
        <v>100</v>
      </c>
      <c r="K1108" s="69" t="n">
        <v>218</v>
      </c>
      <c r="L1108" s="69" t="n">
        <f aca="false">I1108-K1108</f>
        <v>-118</v>
      </c>
      <c r="M1108" s="69" t="n">
        <f aca="false">IFERROR((K1108/J1108%),"-")</f>
        <v>218</v>
      </c>
      <c r="N1108" s="97" t="n">
        <v>150</v>
      </c>
      <c r="O1108" s="98" t="str">
        <f aca="false">IF(F1108&lt;=$P$2,"June","")</f>
        <v>June</v>
      </c>
      <c r="P1108" s="97" t="n">
        <f aca="false">N1108</f>
        <v>150</v>
      </c>
      <c r="Q1108" s="99" t="n">
        <f aca="false">K1108-P1108</f>
        <v>68</v>
      </c>
      <c r="R1108" s="98" t="n">
        <f aca="false">IFERROR(IF(O1108="May",(K1108/P1108-1))," ")</f>
        <v>0</v>
      </c>
      <c r="S1108" s="100" t="str">
        <f aca="false">IF(N1108&gt;0,IF(O1108="","-",IF(R1108&lt;0%,"DEGROWTH","GROWTH")))</f>
        <v>GROWTH</v>
      </c>
      <c r="T1108" s="69" t="n">
        <v>210</v>
      </c>
      <c r="U1108" s="101" t="str">
        <f aca="false">IF(F1108&lt;=$V$2,"May","")</f>
        <v>May</v>
      </c>
      <c r="V1108" s="69" t="n">
        <f aca="false">T1108</f>
        <v>210</v>
      </c>
      <c r="W1108" s="102" t="n">
        <f aca="false">K1108-V1108</f>
        <v>8</v>
      </c>
      <c r="X1108" s="103" t="n">
        <f aca="false">IFERROR(IF(U1108="June",(K1108/V1108-1)),0)</f>
        <v>0</v>
      </c>
      <c r="Y1108" s="104" t="str">
        <f aca="false">IF(T1108&gt;0,IF(U1108="","-",IF(X1108&lt;0%,"DEGROWTH","GROWTH")))</f>
        <v>GROWTH</v>
      </c>
      <c r="Z1108" s="75" t="n">
        <v>0</v>
      </c>
      <c r="AA1108" s="70"/>
      <c r="AB1108" s="70" t="s">
        <v>133</v>
      </c>
      <c r="AC1108" s="70" t="s">
        <v>130</v>
      </c>
      <c r="AD1108" s="3"/>
      <c r="AE1108" s="3"/>
      <c r="AF1108" s="70" t="s">
        <v>130</v>
      </c>
      <c r="AG1108" s="121" t="n">
        <f aca="false">IFERROR(INDEX(Last6M_AvgSales_Ref!$B$2:$B$12659,MATCH(D1108,Last6M_AvgSales_Ref!$A$2:$A$12659,0)),"")</f>
        <v>191</v>
      </c>
    </row>
    <row r="1109" customFormat="false" ht="14.25" hidden="false" customHeight="true" outlineLevel="0" collapsed="false">
      <c r="A1109" s="70" t="s">
        <v>130</v>
      </c>
      <c r="B1109" s="72" t="s">
        <v>139</v>
      </c>
      <c r="C1109" s="72" t="s">
        <v>388</v>
      </c>
      <c r="D1109" s="72" t="n">
        <v>1000002638</v>
      </c>
      <c r="E1109" s="73" t="s">
        <v>389</v>
      </c>
      <c r="F1109" s="74" t="n">
        <v>44634</v>
      </c>
      <c r="G1109" s="67" t="str">
        <f aca="false">IF(I1109&gt;0,"Targeted Dealer","-")</f>
        <v>Targeted Dealer</v>
      </c>
      <c r="H1109" s="67"/>
      <c r="I1109" s="68" t="n">
        <v>50</v>
      </c>
      <c r="J1109" s="68" t="n">
        <f aca="false">I1109/$J$1*($J$1-$E$1)</f>
        <v>50</v>
      </c>
      <c r="K1109" s="69" t="n">
        <v>25</v>
      </c>
      <c r="L1109" s="69" t="n">
        <f aca="false">I1109-K1109</f>
        <v>25</v>
      </c>
      <c r="M1109" s="69" t="n">
        <f aca="false">IFERROR((K1109/J1109%),"-")</f>
        <v>50</v>
      </c>
      <c r="N1109" s="97" t="n">
        <v>0</v>
      </c>
      <c r="O1109" s="98" t="str">
        <f aca="false">IF(F1109&lt;=$P$2,"June","")</f>
        <v>June</v>
      </c>
      <c r="P1109" s="97" t="n">
        <f aca="false">N1109</f>
        <v>0</v>
      </c>
      <c r="Q1109" s="99" t="n">
        <f aca="false">K1109-P1109</f>
        <v>25</v>
      </c>
      <c r="R1109" s="98" t="n">
        <f aca="false">IFERROR(IF(O1109="May",(K1109/P1109-1))," ")</f>
        <v>0</v>
      </c>
      <c r="S1109" s="105" t="b">
        <f aca="false">IF(N1109&gt;0,IF(O1109="","-",IF(R1109&lt;0%,"DEGROWTH","GROWTH")))</f>
        <v>0</v>
      </c>
      <c r="T1109" s="69" t="n">
        <v>0</v>
      </c>
      <c r="U1109" s="101" t="str">
        <f aca="false">IF(F1109&lt;=$V$2,"May","")</f>
        <v>May</v>
      </c>
      <c r="V1109" s="69" t="n">
        <f aca="false">T1109</f>
        <v>0</v>
      </c>
      <c r="W1109" s="102" t="n">
        <f aca="false">K1109-V1109</f>
        <v>25</v>
      </c>
      <c r="X1109" s="103" t="n">
        <f aca="false">IFERROR(IF(U1109="June",(K1109/V1109-1)),0)</f>
        <v>0</v>
      </c>
      <c r="Y1109" s="106" t="b">
        <f aca="false">IF(T1109&gt;0,IF(U1109="","-",IF(X1109&lt;0%,"DEGROWTH","GROWTH")))</f>
        <v>0</v>
      </c>
      <c r="Z1109" s="75" t="n">
        <v>0</v>
      </c>
      <c r="AA1109" s="70"/>
      <c r="AB1109" s="70" t="s">
        <v>133</v>
      </c>
      <c r="AC1109" s="70" t="s">
        <v>130</v>
      </c>
      <c r="AD1109" s="3"/>
      <c r="AE1109" s="3"/>
      <c r="AF1109" s="70" t="s">
        <v>130</v>
      </c>
      <c r="AG1109" s="121" t="n">
        <f aca="false">IFERROR(INDEX(Last6M_AvgSales_Ref!$B$2:$B$12659,MATCH(D1109,Last6M_AvgSales_Ref!$A$2:$A$12659,0)),"")</f>
        <v>8.33333333333333</v>
      </c>
    </row>
    <row r="1110" customFormat="false" ht="14.25" hidden="false" customHeight="true" outlineLevel="0" collapsed="false">
      <c r="A1110" s="70" t="s">
        <v>130</v>
      </c>
      <c r="B1110" s="72" t="s">
        <v>139</v>
      </c>
      <c r="C1110" s="72" t="s">
        <v>2720</v>
      </c>
      <c r="D1110" s="72" t="n">
        <v>1000002639</v>
      </c>
      <c r="E1110" s="73" t="s">
        <v>2721</v>
      </c>
      <c r="F1110" s="74" t="n">
        <v>44635</v>
      </c>
      <c r="G1110" s="67" t="str">
        <f aca="false">IF(I1110&gt;0,"Targeted Dealer","-")</f>
        <v>Targeted Dealer</v>
      </c>
      <c r="H1110" s="67"/>
      <c r="I1110" s="68" t="n">
        <v>50</v>
      </c>
      <c r="J1110" s="68" t="n">
        <f aca="false">I1110/$J$1*($J$1-$E$1)</f>
        <v>50</v>
      </c>
      <c r="K1110" s="69" t="n">
        <v>30</v>
      </c>
      <c r="L1110" s="69" t="n">
        <f aca="false">I1110-K1110</f>
        <v>20</v>
      </c>
      <c r="M1110" s="69" t="n">
        <f aca="false">IFERROR((K1110/J1110%),"-")</f>
        <v>60</v>
      </c>
      <c r="N1110" s="97" t="n">
        <v>0</v>
      </c>
      <c r="O1110" s="98" t="str">
        <f aca="false">IF(F1110&lt;=$P$2,"June","")</f>
        <v>June</v>
      </c>
      <c r="P1110" s="97" t="n">
        <f aca="false">N1110</f>
        <v>0</v>
      </c>
      <c r="Q1110" s="99" t="n">
        <f aca="false">K1110-P1110</f>
        <v>30</v>
      </c>
      <c r="R1110" s="98" t="n">
        <f aca="false">IFERROR(IF(O1110="May",(K1110/P1110-1))," ")</f>
        <v>0</v>
      </c>
      <c r="S1110" s="105" t="b">
        <f aca="false">IF(N1110&gt;0,IF(O1110="","-",IF(R1110&lt;0%,"DEGROWTH","GROWTH")))</f>
        <v>0</v>
      </c>
      <c r="T1110" s="69" t="n">
        <v>115</v>
      </c>
      <c r="U1110" s="101" t="str">
        <f aca="false">IF(F1110&lt;=$V$2,"May","")</f>
        <v>May</v>
      </c>
      <c r="V1110" s="69" t="n">
        <f aca="false">T1110</f>
        <v>115</v>
      </c>
      <c r="W1110" s="102" t="n">
        <f aca="false">K1110-V1110</f>
        <v>-85</v>
      </c>
      <c r="X1110" s="103" t="n">
        <f aca="false">IFERROR(IF(U1110="June",(K1110/V1110-1)),0)</f>
        <v>0</v>
      </c>
      <c r="Y1110" s="104" t="str">
        <f aca="false">IF(T1110&gt;0,IF(U1110="","-",IF(X1110&lt;0%,"DEGROWTH","GROWTH")))</f>
        <v>GROWTH</v>
      </c>
      <c r="Z1110" s="75" t="n">
        <v>0</v>
      </c>
      <c r="AA1110" s="70"/>
      <c r="AB1110" s="70" t="s">
        <v>133</v>
      </c>
      <c r="AC1110" s="70" t="s">
        <v>130</v>
      </c>
      <c r="AD1110" s="3"/>
      <c r="AE1110" s="3"/>
      <c r="AF1110" s="70" t="s">
        <v>130</v>
      </c>
      <c r="AG1110" s="121" t="n">
        <f aca="false">IFERROR(INDEX(Last6M_AvgSales_Ref!$B$2:$B$12659,MATCH(D1110,Last6M_AvgSales_Ref!$A$2:$A$12659,0)),"")</f>
        <v>28.3333333333333</v>
      </c>
    </row>
    <row r="1111" customFormat="false" ht="14.25" hidden="false" customHeight="true" outlineLevel="0" collapsed="false">
      <c r="A1111" s="70" t="s">
        <v>130</v>
      </c>
      <c r="B1111" s="72" t="s">
        <v>139</v>
      </c>
      <c r="C1111" s="72" t="s">
        <v>2722</v>
      </c>
      <c r="D1111" s="72" t="n">
        <v>1000003645</v>
      </c>
      <c r="E1111" s="73" t="s">
        <v>2723</v>
      </c>
      <c r="F1111" s="74" t="n">
        <v>45126</v>
      </c>
      <c r="G1111" s="67" t="str">
        <f aca="false">IF(I1111&gt;0,"Targeted Dealer","-")</f>
        <v>Targeted Dealer</v>
      </c>
      <c r="H1111" s="67"/>
      <c r="I1111" s="68" t="n">
        <v>25</v>
      </c>
      <c r="J1111" s="68" t="n">
        <f aca="false">I1111/$J$1*($J$1-$E$1)</f>
        <v>25</v>
      </c>
      <c r="K1111" s="69" t="n">
        <v>25</v>
      </c>
      <c r="L1111" s="69" t="n">
        <f aca="false">I1111-K1111</f>
        <v>0</v>
      </c>
      <c r="M1111" s="69" t="n">
        <f aca="false">IFERROR((K1111/J1111%),"-")</f>
        <v>100</v>
      </c>
      <c r="N1111" s="97" t="n">
        <v>30</v>
      </c>
      <c r="O1111" s="98" t="str">
        <f aca="false">IF(F1111&lt;=$P$2,"June","")</f>
        <v>June</v>
      </c>
      <c r="P1111" s="97" t="n">
        <f aca="false">N1111</f>
        <v>30</v>
      </c>
      <c r="Q1111" s="99" t="n">
        <f aca="false">K1111-P1111</f>
        <v>-5</v>
      </c>
      <c r="R1111" s="98" t="n">
        <f aca="false">IFERROR(IF(O1111="May",(K1111/P1111-1))," ")</f>
        <v>0</v>
      </c>
      <c r="S1111" s="100" t="str">
        <f aca="false">IF(N1111&gt;0,IF(O1111="","-",IF(R1111&lt;0%,"DEGROWTH","GROWTH")))</f>
        <v>GROWTH</v>
      </c>
      <c r="T1111" s="69" t="n">
        <v>25</v>
      </c>
      <c r="U1111" s="101" t="str">
        <f aca="false">IF(F1111&lt;=$V$2,"May","")</f>
        <v>May</v>
      </c>
      <c r="V1111" s="69" t="n">
        <f aca="false">T1111</f>
        <v>25</v>
      </c>
      <c r="W1111" s="102" t="n">
        <f aca="false">K1111-V1111</f>
        <v>0</v>
      </c>
      <c r="X1111" s="103" t="n">
        <f aca="false">IFERROR(IF(U1111="June",(K1111/V1111-1)),0)</f>
        <v>0</v>
      </c>
      <c r="Y1111" s="104" t="str">
        <f aca="false">IF(T1111&gt;0,IF(U1111="","-",IF(X1111&lt;0%,"DEGROWTH","GROWTH")))</f>
        <v>GROWTH</v>
      </c>
      <c r="Z1111" s="75" t="n">
        <v>0</v>
      </c>
      <c r="AA1111" s="70"/>
      <c r="AB1111" s="70" t="s">
        <v>133</v>
      </c>
      <c r="AC1111" s="70" t="s">
        <v>130</v>
      </c>
      <c r="AD1111" s="3"/>
      <c r="AE1111" s="3"/>
      <c r="AF1111" s="70" t="s">
        <v>130</v>
      </c>
      <c r="AG1111" s="121" t="n">
        <f aca="false">IFERROR(INDEX(Last6M_AvgSales_Ref!$B$2:$B$12659,MATCH(D1111,Last6M_AvgSales_Ref!$A$2:$A$12659,0)),"")</f>
        <v>20.8333333333333</v>
      </c>
    </row>
    <row r="1112" customFormat="false" ht="14.25" hidden="false" customHeight="true" outlineLevel="0" collapsed="false">
      <c r="A1112" s="70" t="s">
        <v>130</v>
      </c>
      <c r="B1112" s="72" t="s">
        <v>139</v>
      </c>
      <c r="C1112" s="79" t="s">
        <v>2724</v>
      </c>
      <c r="D1112" s="79" t="n">
        <v>1000004012</v>
      </c>
      <c r="E1112" s="79" t="s">
        <v>2725</v>
      </c>
      <c r="F1112" s="74" t="n">
        <v>45461</v>
      </c>
      <c r="G1112" s="67" t="str">
        <f aca="false">IF(I1112&gt;0,"Targeted Dealer","-")</f>
        <v>Targeted Dealer</v>
      </c>
      <c r="H1112" s="67"/>
      <c r="I1112" s="68" t="n">
        <v>25</v>
      </c>
      <c r="J1112" s="68" t="n">
        <f aca="false">I1112/$J$1*($J$1-$E$1)</f>
        <v>25</v>
      </c>
      <c r="K1112" s="69" t="n">
        <v>25</v>
      </c>
      <c r="L1112" s="69" t="n">
        <f aca="false">I1112-K1112</f>
        <v>0</v>
      </c>
      <c r="M1112" s="69" t="n">
        <f aca="false">IFERROR((K1112/J1112%),"-")</f>
        <v>100</v>
      </c>
      <c r="N1112" s="97" t="n">
        <v>0</v>
      </c>
      <c r="O1112" s="98" t="str">
        <f aca="false">IF(F1112&lt;=$P$2,"June","")</f>
        <v>June</v>
      </c>
      <c r="P1112" s="97" t="n">
        <f aca="false">N1112</f>
        <v>0</v>
      </c>
      <c r="Q1112" s="99" t="n">
        <f aca="false">K1112-P1112</f>
        <v>25</v>
      </c>
      <c r="R1112" s="98" t="n">
        <f aca="false">IFERROR(IF(O1112="May",(K1112/P1112-1))," ")</f>
        <v>0</v>
      </c>
      <c r="S1112" s="105" t="b">
        <f aca="false">IF(N1112&gt;0,IF(O1112="","-",IF(R1112&lt;0%,"DEGROWTH","GROWTH")))</f>
        <v>0</v>
      </c>
      <c r="T1112" s="69" t="n">
        <v>0</v>
      </c>
      <c r="U1112" s="101" t="str">
        <f aca="false">IF(F1112&lt;=$V$2,"May","")</f>
        <v>May</v>
      </c>
      <c r="V1112" s="69" t="n">
        <f aca="false">T1112</f>
        <v>0</v>
      </c>
      <c r="W1112" s="102" t="n">
        <f aca="false">K1112-V1112</f>
        <v>25</v>
      </c>
      <c r="X1112" s="103" t="n">
        <f aca="false">IFERROR(IF(U1112="June",(K1112/V1112-1)),0)</f>
        <v>0</v>
      </c>
      <c r="Y1112" s="106" t="b">
        <f aca="false">IF(T1112&gt;0,IF(U1112="","-",IF(X1112&lt;0%,"DEGROWTH","GROWTH")))</f>
        <v>0</v>
      </c>
      <c r="Z1112" s="75" t="n">
        <v>0</v>
      </c>
      <c r="AA1112" s="70"/>
      <c r="AB1112" s="70" t="s">
        <v>133</v>
      </c>
      <c r="AC1112" s="70" t="s">
        <v>130</v>
      </c>
      <c r="AD1112" s="3"/>
      <c r="AE1112" s="3"/>
      <c r="AF1112" s="70" t="s">
        <v>130</v>
      </c>
      <c r="AG1112" s="121" t="n">
        <f aca="false">IFERROR(INDEX(Last6M_AvgSales_Ref!$B$2:$B$12659,MATCH(D1112,Last6M_AvgSales_Ref!$A$2:$A$12659,0)),"")</f>
        <v>16.6666666666667</v>
      </c>
    </row>
    <row r="1113" customFormat="false" ht="14.25" hidden="false" customHeight="true" outlineLevel="0" collapsed="false">
      <c r="A1113" s="70" t="s">
        <v>130</v>
      </c>
      <c r="B1113" s="79" t="s">
        <v>139</v>
      </c>
      <c r="C1113" s="79" t="s">
        <v>2726</v>
      </c>
      <c r="D1113" s="79" t="n">
        <v>1000004088</v>
      </c>
      <c r="E1113" s="79" t="s">
        <v>2727</v>
      </c>
      <c r="F1113" s="74" t="n">
        <v>45520</v>
      </c>
      <c r="G1113" s="67" t="str">
        <f aca="false">IF(I1113&gt;0,"Targeted Dealer","-")</f>
        <v>Targeted Dealer</v>
      </c>
      <c r="H1113" s="67"/>
      <c r="I1113" s="68" t="n">
        <v>25</v>
      </c>
      <c r="J1113" s="68" t="n">
        <f aca="false">I1113/$J$1*($J$1-$E$1)</f>
        <v>25</v>
      </c>
      <c r="K1113" s="69" t="n">
        <v>35</v>
      </c>
      <c r="L1113" s="69" t="n">
        <f aca="false">I1113-K1113</f>
        <v>-10</v>
      </c>
      <c r="M1113" s="69" t="n">
        <f aca="false">IFERROR((K1113/J1113%),"-")</f>
        <v>140</v>
      </c>
      <c r="N1113" s="97" t="n">
        <v>30</v>
      </c>
      <c r="O1113" s="98" t="str">
        <f aca="false">IF(F1113&lt;=$P$2,"June","")</f>
        <v>June</v>
      </c>
      <c r="P1113" s="97" t="n">
        <f aca="false">N1113</f>
        <v>30</v>
      </c>
      <c r="Q1113" s="99" t="n">
        <f aca="false">K1113-P1113</f>
        <v>5</v>
      </c>
      <c r="R1113" s="98" t="n">
        <f aca="false">IFERROR(IF(O1113="May",(K1113/P1113-1))," ")</f>
        <v>0</v>
      </c>
      <c r="S1113" s="100" t="str">
        <f aca="false">IF(N1113&gt;0,IF(O1113="","-",IF(R1113&lt;0%,"DEGROWTH","GROWTH")))</f>
        <v>GROWTH</v>
      </c>
      <c r="T1113" s="69" t="n">
        <v>30</v>
      </c>
      <c r="U1113" s="101" t="str">
        <f aca="false">IF(F1113&lt;=$V$2,"May","")</f>
        <v>May</v>
      </c>
      <c r="V1113" s="69" t="n">
        <f aca="false">T1113</f>
        <v>30</v>
      </c>
      <c r="W1113" s="102" t="n">
        <f aca="false">K1113-V1113</f>
        <v>5</v>
      </c>
      <c r="X1113" s="103" t="n">
        <f aca="false">IFERROR(IF(U1113="June",(K1113/V1113-1)),0)</f>
        <v>0</v>
      </c>
      <c r="Y1113" s="104" t="str">
        <f aca="false">IF(T1113&gt;0,IF(U1113="","-",IF(X1113&lt;0%,"DEGROWTH","GROWTH")))</f>
        <v>GROWTH</v>
      </c>
      <c r="Z1113" s="75" t="n">
        <v>0</v>
      </c>
      <c r="AA1113" s="70"/>
      <c r="AB1113" s="70" t="s">
        <v>133</v>
      </c>
      <c r="AC1113" s="70" t="s">
        <v>130</v>
      </c>
      <c r="AD1113" s="3"/>
      <c r="AE1113" s="3"/>
      <c r="AF1113" s="70" t="s">
        <v>130</v>
      </c>
      <c r="AG1113" s="121" t="n">
        <f aca="false">IFERROR(INDEX(Last6M_AvgSales_Ref!$B$2:$B$12659,MATCH(D1113,Last6M_AvgSales_Ref!$A$2:$A$12659,0)),"")</f>
        <v>38.3333333333333</v>
      </c>
    </row>
    <row r="1114" customFormat="false" ht="14.25" hidden="false" customHeight="true" outlineLevel="0" collapsed="false">
      <c r="A1114" s="70" t="s">
        <v>130</v>
      </c>
      <c r="B1114" s="72" t="s">
        <v>118</v>
      </c>
      <c r="C1114" s="72" t="s">
        <v>2728</v>
      </c>
      <c r="D1114" s="72" t="n">
        <v>1000002665</v>
      </c>
      <c r="E1114" s="72" t="s">
        <v>2729</v>
      </c>
      <c r="F1114" s="74" t="n">
        <v>44739</v>
      </c>
      <c r="G1114" s="67" t="str">
        <f aca="false">IF(I1114&gt;0,"Targeted Dealer","-")</f>
        <v>Targeted Dealer</v>
      </c>
      <c r="H1114" s="67"/>
      <c r="I1114" s="68" t="n">
        <v>50</v>
      </c>
      <c r="J1114" s="68" t="n">
        <f aca="false">I1114/$J$1*($J$1-$E$1)</f>
        <v>50</v>
      </c>
      <c r="K1114" s="69" t="n">
        <v>110</v>
      </c>
      <c r="L1114" s="69" t="n">
        <f aca="false">I1114-K1114</f>
        <v>-60</v>
      </c>
      <c r="M1114" s="69" t="n">
        <f aca="false">IFERROR((K1114/J1114%),"-")</f>
        <v>220</v>
      </c>
      <c r="N1114" s="97" t="n">
        <v>75</v>
      </c>
      <c r="O1114" s="98" t="str">
        <f aca="false">IF(F1114&lt;=$P$2,"June","")</f>
        <v>June</v>
      </c>
      <c r="P1114" s="97" t="n">
        <f aca="false">N1114</f>
        <v>75</v>
      </c>
      <c r="Q1114" s="99" t="n">
        <f aca="false">K1114-P1114</f>
        <v>35</v>
      </c>
      <c r="R1114" s="98" t="n">
        <f aca="false">IFERROR(IF(O1114="May",(K1114/P1114-1))," ")</f>
        <v>0</v>
      </c>
      <c r="S1114" s="100" t="str">
        <f aca="false">IF(N1114&gt;0,IF(O1114="","-",IF(R1114&lt;0%,"DEGROWTH","GROWTH")))</f>
        <v>GROWTH</v>
      </c>
      <c r="T1114" s="69" t="n">
        <v>100</v>
      </c>
      <c r="U1114" s="101" t="str">
        <f aca="false">IF(F1114&lt;=$V$2,"May","")</f>
        <v>May</v>
      </c>
      <c r="V1114" s="69" t="n">
        <f aca="false">T1114</f>
        <v>100</v>
      </c>
      <c r="W1114" s="102" t="n">
        <f aca="false">K1114-V1114</f>
        <v>10</v>
      </c>
      <c r="X1114" s="103" t="n">
        <f aca="false">IFERROR(IF(U1114="June",(K1114/V1114-1)),0)</f>
        <v>0</v>
      </c>
      <c r="Y1114" s="104" t="str">
        <f aca="false">IF(T1114&gt;0,IF(U1114="","-",IF(X1114&lt;0%,"DEGROWTH","GROWTH")))</f>
        <v>GROWTH</v>
      </c>
      <c r="Z1114" s="75" t="n">
        <v>0</v>
      </c>
      <c r="AA1114" s="70"/>
      <c r="AB1114" s="70" t="s">
        <v>133</v>
      </c>
      <c r="AC1114" s="70" t="s">
        <v>130</v>
      </c>
      <c r="AD1114" s="3"/>
      <c r="AE1114" s="3"/>
      <c r="AF1114" s="70" t="s">
        <v>130</v>
      </c>
      <c r="AG1114" s="121" t="n">
        <f aca="false">IFERROR(INDEX(Last6M_AvgSales_Ref!$B$2:$B$12659,MATCH(D1114,Last6M_AvgSales_Ref!$A$2:$A$12659,0)),"")</f>
        <v>102</v>
      </c>
    </row>
    <row r="1115" customFormat="false" ht="14.25" hidden="false" customHeight="true" outlineLevel="0" collapsed="false">
      <c r="A1115" s="70" t="s">
        <v>130</v>
      </c>
      <c r="B1115" s="72" t="s">
        <v>118</v>
      </c>
      <c r="C1115" s="72" t="s">
        <v>2730</v>
      </c>
      <c r="D1115" s="72" t="n">
        <v>1000002695</v>
      </c>
      <c r="E1115" s="72" t="s">
        <v>2731</v>
      </c>
      <c r="F1115" s="74" t="n">
        <v>44739</v>
      </c>
      <c r="G1115" s="67" t="str">
        <f aca="false">IF(I1115&gt;0,"Targeted Dealer","-")</f>
        <v>Targeted Dealer</v>
      </c>
      <c r="H1115" s="67"/>
      <c r="I1115" s="68" t="n">
        <v>300</v>
      </c>
      <c r="J1115" s="68" t="n">
        <f aca="false">I1115/$J$1*($J$1-$E$1)</f>
        <v>300</v>
      </c>
      <c r="K1115" s="69" t="n">
        <v>300</v>
      </c>
      <c r="L1115" s="69" t="n">
        <f aca="false">I1115-K1115</f>
        <v>0</v>
      </c>
      <c r="M1115" s="69" t="n">
        <f aca="false">IFERROR((K1115/J1115%),"-")</f>
        <v>100</v>
      </c>
      <c r="N1115" s="97" t="n">
        <v>300</v>
      </c>
      <c r="O1115" s="98" t="str">
        <f aca="false">IF(F1115&lt;=$P$2,"June","")</f>
        <v>June</v>
      </c>
      <c r="P1115" s="97" t="n">
        <f aca="false">N1115</f>
        <v>300</v>
      </c>
      <c r="Q1115" s="99" t="n">
        <f aca="false">K1115-P1115</f>
        <v>0</v>
      </c>
      <c r="R1115" s="98" t="n">
        <f aca="false">IFERROR(IF(O1115="May",(K1115/P1115-1))," ")</f>
        <v>0</v>
      </c>
      <c r="S1115" s="100" t="str">
        <f aca="false">IF(N1115&gt;0,IF(O1115="","-",IF(R1115&lt;0%,"DEGROWTH","GROWTH")))</f>
        <v>GROWTH</v>
      </c>
      <c r="T1115" s="69" t="n">
        <v>225</v>
      </c>
      <c r="U1115" s="101" t="str">
        <f aca="false">IF(F1115&lt;=$V$2,"May","")</f>
        <v>May</v>
      </c>
      <c r="V1115" s="69" t="n">
        <f aca="false">T1115</f>
        <v>225</v>
      </c>
      <c r="W1115" s="102" t="n">
        <f aca="false">K1115-V1115</f>
        <v>75</v>
      </c>
      <c r="X1115" s="103" t="n">
        <f aca="false">IFERROR(IF(U1115="June",(K1115/V1115-1)),0)</f>
        <v>0</v>
      </c>
      <c r="Y1115" s="104" t="str">
        <f aca="false">IF(T1115&gt;0,IF(U1115="","-",IF(X1115&lt;0%,"DEGROWTH","GROWTH")))</f>
        <v>GROWTH</v>
      </c>
      <c r="Z1115" s="75" t="n">
        <v>0</v>
      </c>
      <c r="AA1115" s="70"/>
      <c r="AB1115" s="70" t="s">
        <v>133</v>
      </c>
      <c r="AC1115" s="70" t="s">
        <v>130</v>
      </c>
      <c r="AD1115" s="3"/>
      <c r="AE1115" s="3"/>
      <c r="AF1115" s="70" t="s">
        <v>130</v>
      </c>
      <c r="AG1115" s="121" t="n">
        <f aca="false">IFERROR(INDEX(Last6M_AvgSales_Ref!$B$2:$B$12659,MATCH(D1115,Last6M_AvgSales_Ref!$A$2:$A$12659,0)),"")</f>
        <v>328.333333333333</v>
      </c>
    </row>
    <row r="1116" customFormat="false" ht="14.25" hidden="false" customHeight="true" outlineLevel="0" collapsed="false">
      <c r="A1116" s="70" t="s">
        <v>130</v>
      </c>
      <c r="B1116" s="72" t="s">
        <v>118</v>
      </c>
      <c r="C1116" s="72" t="s">
        <v>2732</v>
      </c>
      <c r="D1116" s="72" t="n">
        <v>1000001197</v>
      </c>
      <c r="E1116" s="73" t="s">
        <v>2733</v>
      </c>
      <c r="F1116" s="74" t="n">
        <v>41834</v>
      </c>
      <c r="G1116" s="67" t="str">
        <f aca="false">IF(I1116&gt;0,"Targeted Dealer","-")</f>
        <v>Targeted Dealer</v>
      </c>
      <c r="H1116" s="67"/>
      <c r="I1116" s="68" t="n">
        <v>150</v>
      </c>
      <c r="J1116" s="68" t="n">
        <f aca="false">I1116/$J$1*($J$1-$E$1)</f>
        <v>150</v>
      </c>
      <c r="K1116" s="69" t="n">
        <v>175</v>
      </c>
      <c r="L1116" s="69" t="n">
        <f aca="false">I1116-K1116</f>
        <v>-25</v>
      </c>
      <c r="M1116" s="69" t="n">
        <f aca="false">IFERROR((K1116/J1116%),"-")</f>
        <v>116.666666666667</v>
      </c>
      <c r="N1116" s="97" t="n">
        <v>150</v>
      </c>
      <c r="O1116" s="98" t="str">
        <f aca="false">IF(F1116&lt;=$P$2,"June","")</f>
        <v>June</v>
      </c>
      <c r="P1116" s="97" t="n">
        <f aca="false">N1116</f>
        <v>150</v>
      </c>
      <c r="Q1116" s="99" t="n">
        <f aca="false">K1116-P1116</f>
        <v>25</v>
      </c>
      <c r="R1116" s="98" t="n">
        <f aca="false">IFERROR(IF(O1116="May",(K1116/P1116-1))," ")</f>
        <v>0</v>
      </c>
      <c r="S1116" s="100" t="str">
        <f aca="false">IF(N1116&gt;0,IF(O1116="","-",IF(R1116&lt;0%,"DEGROWTH","GROWTH")))</f>
        <v>GROWTH</v>
      </c>
      <c r="T1116" s="69" t="n">
        <v>180</v>
      </c>
      <c r="U1116" s="101" t="str">
        <f aca="false">IF(F1116&lt;=$V$2,"May","")</f>
        <v>May</v>
      </c>
      <c r="V1116" s="69" t="n">
        <f aca="false">T1116</f>
        <v>180</v>
      </c>
      <c r="W1116" s="102" t="n">
        <f aca="false">K1116-V1116</f>
        <v>-5</v>
      </c>
      <c r="X1116" s="103" t="n">
        <f aca="false">IFERROR(IF(U1116="June",(K1116/V1116-1)),0)</f>
        <v>0</v>
      </c>
      <c r="Y1116" s="104" t="str">
        <f aca="false">IF(T1116&gt;0,IF(U1116="","-",IF(X1116&lt;0%,"DEGROWTH","GROWTH")))</f>
        <v>GROWTH</v>
      </c>
      <c r="Z1116" s="75" t="n">
        <v>0</v>
      </c>
      <c r="AA1116" s="70"/>
      <c r="AB1116" s="70" t="s">
        <v>133</v>
      </c>
      <c r="AC1116" s="70" t="s">
        <v>130</v>
      </c>
      <c r="AD1116" s="3"/>
      <c r="AE1116" s="3"/>
      <c r="AF1116" s="70" t="s">
        <v>130</v>
      </c>
      <c r="AG1116" s="121" t="n">
        <f aca="false">IFERROR(INDEX(Last6M_AvgSales_Ref!$B$2:$B$12659,MATCH(D1116,Last6M_AvgSales_Ref!$A$2:$A$12659,0)),"")</f>
        <v>157.666666666667</v>
      </c>
    </row>
    <row r="1117" customFormat="false" ht="14.25" hidden="false" customHeight="true" outlineLevel="0" collapsed="false">
      <c r="A1117" s="70" t="s">
        <v>130</v>
      </c>
      <c r="B1117" s="72" t="s">
        <v>118</v>
      </c>
      <c r="C1117" s="72" t="s">
        <v>2734</v>
      </c>
      <c r="D1117" s="72" t="n">
        <v>1000001189</v>
      </c>
      <c r="E1117" s="73" t="s">
        <v>2735</v>
      </c>
      <c r="F1117" s="74" t="n">
        <v>41925</v>
      </c>
      <c r="G1117" s="67" t="str">
        <f aca="false">IF(I1117&gt;0,"Targeted Dealer","-")</f>
        <v>Targeted Dealer</v>
      </c>
      <c r="H1117" s="67"/>
      <c r="I1117" s="68" t="n">
        <v>200</v>
      </c>
      <c r="J1117" s="68" t="n">
        <f aca="false">I1117/$J$1*($J$1-$E$1)</f>
        <v>200</v>
      </c>
      <c r="K1117" s="69" t="n">
        <v>200</v>
      </c>
      <c r="L1117" s="69" t="n">
        <f aca="false">I1117-K1117</f>
        <v>0</v>
      </c>
      <c r="M1117" s="69" t="n">
        <f aca="false">IFERROR((K1117/J1117%),"-")</f>
        <v>100</v>
      </c>
      <c r="N1117" s="97" t="n">
        <v>205</v>
      </c>
      <c r="O1117" s="98" t="str">
        <f aca="false">IF(F1117&lt;=$P$2,"June","")</f>
        <v>June</v>
      </c>
      <c r="P1117" s="97" t="n">
        <f aca="false">N1117</f>
        <v>205</v>
      </c>
      <c r="Q1117" s="99" t="n">
        <f aca="false">K1117-P1117</f>
        <v>-5</v>
      </c>
      <c r="R1117" s="98" t="n">
        <f aca="false">IFERROR(IF(O1117="May",(K1117/P1117-1))," ")</f>
        <v>0</v>
      </c>
      <c r="S1117" s="100" t="str">
        <f aca="false">IF(N1117&gt;0,IF(O1117="","-",IF(R1117&lt;0%,"DEGROWTH","GROWTH")))</f>
        <v>GROWTH</v>
      </c>
      <c r="T1117" s="69" t="n">
        <v>225</v>
      </c>
      <c r="U1117" s="101" t="str">
        <f aca="false">IF(F1117&lt;=$V$2,"May","")</f>
        <v>May</v>
      </c>
      <c r="V1117" s="69" t="n">
        <f aca="false">T1117</f>
        <v>225</v>
      </c>
      <c r="W1117" s="102" t="n">
        <f aca="false">K1117-V1117</f>
        <v>-25</v>
      </c>
      <c r="X1117" s="103" t="n">
        <f aca="false">IFERROR(IF(U1117="June",(K1117/V1117-1)),0)</f>
        <v>0</v>
      </c>
      <c r="Y1117" s="104" t="str">
        <f aca="false">IF(T1117&gt;0,IF(U1117="","-",IF(X1117&lt;0%,"DEGROWTH","GROWTH")))</f>
        <v>GROWTH</v>
      </c>
      <c r="Z1117" s="75" t="n">
        <v>0</v>
      </c>
      <c r="AA1117" s="70"/>
      <c r="AB1117" s="70" t="s">
        <v>133</v>
      </c>
      <c r="AC1117" s="70" t="s">
        <v>130</v>
      </c>
      <c r="AD1117" s="3"/>
      <c r="AE1117" s="3"/>
      <c r="AF1117" s="70" t="s">
        <v>130</v>
      </c>
      <c r="AG1117" s="121" t="n">
        <f aca="false">IFERROR(INDEX(Last6M_AvgSales_Ref!$B$2:$B$12659,MATCH(D1117,Last6M_AvgSales_Ref!$A$2:$A$12659,0)),"")</f>
        <v>177.5</v>
      </c>
    </row>
    <row r="1118" customFormat="false" ht="14.25" hidden="false" customHeight="true" outlineLevel="0" collapsed="false">
      <c r="A1118" s="70" t="s">
        <v>130</v>
      </c>
      <c r="B1118" s="72" t="s">
        <v>118</v>
      </c>
      <c r="C1118" s="72" t="s">
        <v>390</v>
      </c>
      <c r="D1118" s="72" t="n">
        <v>1000001190</v>
      </c>
      <c r="E1118" s="73" t="s">
        <v>391</v>
      </c>
      <c r="F1118" s="74" t="n">
        <v>41995</v>
      </c>
      <c r="G1118" s="67" t="str">
        <f aca="false">IF(I1118&gt;0,"Targeted Dealer","-")</f>
        <v>Targeted Dealer</v>
      </c>
      <c r="H1118" s="67"/>
      <c r="I1118" s="68" t="n">
        <v>25</v>
      </c>
      <c r="J1118" s="68" t="n">
        <f aca="false">I1118/$J$1*($J$1-$E$1)</f>
        <v>25</v>
      </c>
      <c r="K1118" s="69" t="n">
        <v>0</v>
      </c>
      <c r="L1118" s="69" t="n">
        <f aca="false">I1118-K1118</f>
        <v>25</v>
      </c>
      <c r="M1118" s="69" t="n">
        <f aca="false">IFERROR((K1118/J1118%),"-")</f>
        <v>0</v>
      </c>
      <c r="N1118" s="97" t="n">
        <v>30</v>
      </c>
      <c r="O1118" s="98" t="str">
        <f aca="false">IF(F1118&lt;=$P$2,"June","")</f>
        <v>June</v>
      </c>
      <c r="P1118" s="97" t="n">
        <f aca="false">N1118</f>
        <v>30</v>
      </c>
      <c r="Q1118" s="99" t="n">
        <f aca="false">K1118-P1118</f>
        <v>-30</v>
      </c>
      <c r="R1118" s="98" t="n">
        <f aca="false">IFERROR(IF(O1118="May",(K1118/P1118-1))," ")</f>
        <v>0</v>
      </c>
      <c r="S1118" s="100" t="str">
        <f aca="false">IF(N1118&gt;0,IF(O1118="","-",IF(R1118&lt;0%,"DEGROWTH","GROWTH")))</f>
        <v>GROWTH</v>
      </c>
      <c r="T1118" s="69" t="n">
        <v>25</v>
      </c>
      <c r="U1118" s="101" t="str">
        <f aca="false">IF(F1118&lt;=$V$2,"May","")</f>
        <v>May</v>
      </c>
      <c r="V1118" s="69" t="n">
        <f aca="false">T1118</f>
        <v>25</v>
      </c>
      <c r="W1118" s="102" t="n">
        <f aca="false">K1118-V1118</f>
        <v>-25</v>
      </c>
      <c r="X1118" s="103" t="n">
        <f aca="false">IFERROR(IF(U1118="June",(K1118/V1118-1)),0)</f>
        <v>0</v>
      </c>
      <c r="Y1118" s="104" t="str">
        <f aca="false">IF(T1118&gt;0,IF(U1118="","-",IF(X1118&lt;0%,"DEGROWTH","GROWTH")))</f>
        <v>GROWTH</v>
      </c>
      <c r="Z1118" s="75" t="n">
        <v>0</v>
      </c>
      <c r="AA1118" s="70"/>
      <c r="AB1118" s="70" t="s">
        <v>133</v>
      </c>
      <c r="AC1118" s="70" t="s">
        <v>130</v>
      </c>
      <c r="AD1118" s="3"/>
      <c r="AE1118" s="3"/>
      <c r="AF1118" s="70" t="s">
        <v>130</v>
      </c>
      <c r="AG1118" s="121" t="n">
        <f aca="false">IFERROR(INDEX(Last6M_AvgSales_Ref!$B$2:$B$12659,MATCH(D1118,Last6M_AvgSales_Ref!$A$2:$A$12659,0)),"")</f>
        <v>29.1666666666667</v>
      </c>
    </row>
    <row r="1119" customFormat="false" ht="14.25" hidden="false" customHeight="true" outlineLevel="0" collapsed="false">
      <c r="A1119" s="70" t="s">
        <v>130</v>
      </c>
      <c r="B1119" s="72" t="s">
        <v>118</v>
      </c>
      <c r="C1119" s="72" t="s">
        <v>2736</v>
      </c>
      <c r="D1119" s="72" t="n">
        <v>1000001211</v>
      </c>
      <c r="E1119" s="73" t="s">
        <v>2737</v>
      </c>
      <c r="F1119" s="74" t="n">
        <v>42020</v>
      </c>
      <c r="G1119" s="67" t="str">
        <f aca="false">IF(I1119&gt;0,"Targeted Dealer","-")</f>
        <v>Targeted Dealer</v>
      </c>
      <c r="H1119" s="67"/>
      <c r="I1119" s="68" t="n">
        <v>30</v>
      </c>
      <c r="J1119" s="68" t="n">
        <f aca="false">I1119/$J$1*($J$1-$E$1)</f>
        <v>30</v>
      </c>
      <c r="K1119" s="69" t="n">
        <v>0</v>
      </c>
      <c r="L1119" s="69" t="n">
        <f aca="false">I1119-K1119</f>
        <v>30</v>
      </c>
      <c r="M1119" s="69" t="n">
        <f aca="false">IFERROR((K1119/J1119%),"-")</f>
        <v>0</v>
      </c>
      <c r="N1119" s="97" t="n">
        <v>65</v>
      </c>
      <c r="O1119" s="98" t="str">
        <f aca="false">IF(F1119&lt;=$P$2,"June","")</f>
        <v>June</v>
      </c>
      <c r="P1119" s="97" t="n">
        <f aca="false">N1119</f>
        <v>65</v>
      </c>
      <c r="Q1119" s="99" t="n">
        <f aca="false">K1119-P1119</f>
        <v>-65</v>
      </c>
      <c r="R1119" s="98" t="n">
        <f aca="false">IFERROR(IF(O1119="May",(K1119/P1119-1))," ")</f>
        <v>0</v>
      </c>
      <c r="S1119" s="100" t="str">
        <f aca="false">IF(N1119&gt;0,IF(O1119="","-",IF(R1119&lt;0%,"DEGROWTH","GROWTH")))</f>
        <v>GROWTH</v>
      </c>
      <c r="T1119" s="69" t="n">
        <v>30</v>
      </c>
      <c r="U1119" s="101" t="str">
        <f aca="false">IF(F1119&lt;=$V$2,"May","")</f>
        <v>May</v>
      </c>
      <c r="V1119" s="69" t="n">
        <f aca="false">T1119</f>
        <v>30</v>
      </c>
      <c r="W1119" s="102" t="n">
        <f aca="false">K1119-V1119</f>
        <v>-30</v>
      </c>
      <c r="X1119" s="103" t="n">
        <f aca="false">IFERROR(IF(U1119="June",(K1119/V1119-1)),0)</f>
        <v>0</v>
      </c>
      <c r="Y1119" s="104" t="str">
        <f aca="false">IF(T1119&gt;0,IF(U1119="","-",IF(X1119&lt;0%,"DEGROWTH","GROWTH")))</f>
        <v>GROWTH</v>
      </c>
      <c r="Z1119" s="75" t="n">
        <v>0</v>
      </c>
      <c r="AA1119" s="70"/>
      <c r="AB1119" s="70" t="s">
        <v>133</v>
      </c>
      <c r="AC1119" s="70" t="s">
        <v>130</v>
      </c>
      <c r="AD1119" s="3"/>
      <c r="AE1119" s="3"/>
      <c r="AF1119" s="70" t="s">
        <v>130</v>
      </c>
      <c r="AG1119" s="121" t="n">
        <f aca="false">IFERROR(INDEX(Last6M_AvgSales_Ref!$B$2:$B$12659,MATCH(D1119,Last6M_AvgSales_Ref!$A$2:$A$12659,0)),"")</f>
        <v>25</v>
      </c>
    </row>
    <row r="1120" customFormat="false" ht="14.25" hidden="false" customHeight="true" outlineLevel="0" collapsed="false">
      <c r="A1120" s="70" t="s">
        <v>130</v>
      </c>
      <c r="B1120" s="72" t="s">
        <v>118</v>
      </c>
      <c r="C1120" s="72" t="s">
        <v>2738</v>
      </c>
      <c r="D1120" s="72" t="n">
        <v>1000001198</v>
      </c>
      <c r="E1120" s="73" t="s">
        <v>2739</v>
      </c>
      <c r="F1120" s="74" t="n">
        <v>42074</v>
      </c>
      <c r="G1120" s="67" t="str">
        <f aca="false">IF(I1120&gt;0,"Targeted Dealer","-")</f>
        <v>Targeted Dealer</v>
      </c>
      <c r="H1120" s="67"/>
      <c r="I1120" s="68" t="n">
        <v>140</v>
      </c>
      <c r="J1120" s="68" t="n">
        <f aca="false">I1120/$J$1*($J$1-$E$1)</f>
        <v>140</v>
      </c>
      <c r="K1120" s="69" t="n">
        <v>120</v>
      </c>
      <c r="L1120" s="69" t="n">
        <f aca="false">I1120-K1120</f>
        <v>20</v>
      </c>
      <c r="M1120" s="69" t="n">
        <f aca="false">IFERROR((K1120/J1120%),"-")</f>
        <v>85.7142857142857</v>
      </c>
      <c r="N1120" s="97" t="n">
        <v>180</v>
      </c>
      <c r="O1120" s="98" t="str">
        <f aca="false">IF(F1120&lt;=$P$2,"June","")</f>
        <v>June</v>
      </c>
      <c r="P1120" s="97" t="n">
        <f aca="false">N1120</f>
        <v>180</v>
      </c>
      <c r="Q1120" s="99" t="n">
        <f aca="false">K1120-P1120</f>
        <v>-60</v>
      </c>
      <c r="R1120" s="98" t="n">
        <f aca="false">IFERROR(IF(O1120="May",(K1120/P1120-1))," ")</f>
        <v>0</v>
      </c>
      <c r="S1120" s="100" t="str">
        <f aca="false">IF(N1120&gt;0,IF(O1120="","-",IF(R1120&lt;0%,"DEGROWTH","GROWTH")))</f>
        <v>GROWTH</v>
      </c>
      <c r="T1120" s="69" t="n">
        <v>115</v>
      </c>
      <c r="U1120" s="101" t="str">
        <f aca="false">IF(F1120&lt;=$V$2,"May","")</f>
        <v>May</v>
      </c>
      <c r="V1120" s="69" t="n">
        <f aca="false">T1120</f>
        <v>115</v>
      </c>
      <c r="W1120" s="102" t="n">
        <f aca="false">K1120-V1120</f>
        <v>5</v>
      </c>
      <c r="X1120" s="103" t="n">
        <f aca="false">IFERROR(IF(U1120="June",(K1120/V1120-1)),0)</f>
        <v>0</v>
      </c>
      <c r="Y1120" s="104" t="str">
        <f aca="false">IF(T1120&gt;0,IF(U1120="","-",IF(X1120&lt;0%,"DEGROWTH","GROWTH")))</f>
        <v>GROWTH</v>
      </c>
      <c r="Z1120" s="75" t="n">
        <v>0</v>
      </c>
      <c r="AA1120" s="70"/>
      <c r="AB1120" s="70" t="s">
        <v>133</v>
      </c>
      <c r="AC1120" s="70" t="s">
        <v>130</v>
      </c>
      <c r="AD1120" s="3"/>
      <c r="AE1120" s="3"/>
      <c r="AF1120" s="70" t="s">
        <v>130</v>
      </c>
      <c r="AG1120" s="121" t="n">
        <f aca="false">IFERROR(INDEX(Last6M_AvgSales_Ref!$B$2:$B$12659,MATCH(D1120,Last6M_AvgSales_Ref!$A$2:$A$12659,0)),"")</f>
        <v>122.416666666667</v>
      </c>
    </row>
    <row r="1121" customFormat="false" ht="14.25" hidden="false" customHeight="true" outlineLevel="0" collapsed="false">
      <c r="A1121" s="70" t="s">
        <v>130</v>
      </c>
      <c r="B1121" s="72" t="s">
        <v>118</v>
      </c>
      <c r="C1121" s="72" t="s">
        <v>2740</v>
      </c>
      <c r="D1121" s="72" t="n">
        <v>1000001199</v>
      </c>
      <c r="E1121" s="73" t="s">
        <v>2741</v>
      </c>
      <c r="F1121" s="74" t="n">
        <v>42140</v>
      </c>
      <c r="G1121" s="67" t="str">
        <f aca="false">IF(I1121&gt;0,"Targeted Dealer","-")</f>
        <v>Targeted Dealer</v>
      </c>
      <c r="H1121" s="67"/>
      <c r="I1121" s="68" t="n">
        <v>160</v>
      </c>
      <c r="J1121" s="68" t="n">
        <f aca="false">I1121/$J$1*($J$1-$E$1)</f>
        <v>160</v>
      </c>
      <c r="K1121" s="69" t="n">
        <v>155</v>
      </c>
      <c r="L1121" s="69" t="n">
        <f aca="false">I1121-K1121</f>
        <v>5</v>
      </c>
      <c r="M1121" s="69" t="n">
        <f aca="false">IFERROR((K1121/J1121%),"-")</f>
        <v>96.875</v>
      </c>
      <c r="N1121" s="97" t="n">
        <v>160</v>
      </c>
      <c r="O1121" s="98" t="str">
        <f aca="false">IF(F1121&lt;=$P$2,"June","")</f>
        <v>June</v>
      </c>
      <c r="P1121" s="97" t="n">
        <f aca="false">N1121</f>
        <v>160</v>
      </c>
      <c r="Q1121" s="99" t="n">
        <f aca="false">K1121-P1121</f>
        <v>-5</v>
      </c>
      <c r="R1121" s="98" t="n">
        <f aca="false">IFERROR(IF(O1121="May",(K1121/P1121-1))," ")</f>
        <v>0</v>
      </c>
      <c r="S1121" s="100" t="str">
        <f aca="false">IF(N1121&gt;0,IF(O1121="","-",IF(R1121&lt;0%,"DEGROWTH","GROWTH")))</f>
        <v>GROWTH</v>
      </c>
      <c r="T1121" s="69" t="n">
        <v>160</v>
      </c>
      <c r="U1121" s="101" t="str">
        <f aca="false">IF(F1121&lt;=$V$2,"May","")</f>
        <v>May</v>
      </c>
      <c r="V1121" s="69" t="n">
        <f aca="false">T1121</f>
        <v>160</v>
      </c>
      <c r="W1121" s="102" t="n">
        <f aca="false">K1121-V1121</f>
        <v>-5</v>
      </c>
      <c r="X1121" s="103" t="n">
        <f aca="false">IFERROR(IF(U1121="June",(K1121/V1121-1)),0)</f>
        <v>0</v>
      </c>
      <c r="Y1121" s="104" t="str">
        <f aca="false">IF(T1121&gt;0,IF(U1121="","-",IF(X1121&lt;0%,"DEGROWTH","GROWTH")))</f>
        <v>GROWTH</v>
      </c>
      <c r="Z1121" s="75" t="n">
        <v>0</v>
      </c>
      <c r="AA1121" s="70"/>
      <c r="AB1121" s="70" t="s">
        <v>133</v>
      </c>
      <c r="AC1121" s="70" t="s">
        <v>130</v>
      </c>
      <c r="AD1121" s="3"/>
      <c r="AE1121" s="3"/>
      <c r="AF1121" s="70" t="s">
        <v>130</v>
      </c>
      <c r="AG1121" s="121" t="n">
        <f aca="false">IFERROR(INDEX(Last6M_AvgSales_Ref!$B$2:$B$12659,MATCH(D1121,Last6M_AvgSales_Ref!$A$2:$A$12659,0)),"")</f>
        <v>147.5</v>
      </c>
    </row>
    <row r="1122" customFormat="false" ht="14.25" hidden="false" customHeight="true" outlineLevel="0" collapsed="false">
      <c r="A1122" s="70" t="s">
        <v>130</v>
      </c>
      <c r="B1122" s="72" t="s">
        <v>118</v>
      </c>
      <c r="C1122" s="72" t="s">
        <v>2742</v>
      </c>
      <c r="D1122" s="72" t="n">
        <v>1000001212</v>
      </c>
      <c r="E1122" s="73" t="s">
        <v>2743</v>
      </c>
      <c r="F1122" s="74" t="n">
        <v>42364</v>
      </c>
      <c r="G1122" s="67" t="str">
        <f aca="false">IF(I1122&gt;0,"Targeted Dealer","-")</f>
        <v>Targeted Dealer</v>
      </c>
      <c r="H1122" s="67"/>
      <c r="I1122" s="68" t="n">
        <v>200</v>
      </c>
      <c r="J1122" s="68" t="n">
        <f aca="false">I1122/$J$1*($J$1-$E$1)</f>
        <v>200</v>
      </c>
      <c r="K1122" s="69" t="n">
        <v>255</v>
      </c>
      <c r="L1122" s="69" t="n">
        <f aca="false">I1122-K1122</f>
        <v>-55</v>
      </c>
      <c r="M1122" s="69" t="n">
        <f aca="false">IFERROR((K1122/J1122%),"-")</f>
        <v>127.5</v>
      </c>
      <c r="N1122" s="97" t="n">
        <v>200</v>
      </c>
      <c r="O1122" s="98" t="str">
        <f aca="false">IF(F1122&lt;=$P$2,"June","")</f>
        <v>June</v>
      </c>
      <c r="P1122" s="97" t="n">
        <f aca="false">N1122</f>
        <v>200</v>
      </c>
      <c r="Q1122" s="99" t="n">
        <f aca="false">K1122-P1122</f>
        <v>55</v>
      </c>
      <c r="R1122" s="98" t="n">
        <f aca="false">IFERROR(IF(O1122="May",(K1122/P1122-1))," ")</f>
        <v>0</v>
      </c>
      <c r="S1122" s="100" t="str">
        <f aca="false">IF(N1122&gt;0,IF(O1122="","-",IF(R1122&lt;0%,"DEGROWTH","GROWTH")))</f>
        <v>GROWTH</v>
      </c>
      <c r="T1122" s="69" t="n">
        <v>185</v>
      </c>
      <c r="U1122" s="101" t="str">
        <f aca="false">IF(F1122&lt;=$V$2,"May","")</f>
        <v>May</v>
      </c>
      <c r="V1122" s="69" t="n">
        <f aca="false">T1122</f>
        <v>185</v>
      </c>
      <c r="W1122" s="102" t="n">
        <f aca="false">K1122-V1122</f>
        <v>70</v>
      </c>
      <c r="X1122" s="103" t="n">
        <f aca="false">IFERROR(IF(U1122="June",(K1122/V1122-1)),0)</f>
        <v>0</v>
      </c>
      <c r="Y1122" s="104" t="str">
        <f aca="false">IF(T1122&gt;0,IF(U1122="","-",IF(X1122&lt;0%,"DEGROWTH","GROWTH")))</f>
        <v>GROWTH</v>
      </c>
      <c r="Z1122" s="75" t="n">
        <v>0</v>
      </c>
      <c r="AA1122" s="70"/>
      <c r="AB1122" s="70" t="s">
        <v>133</v>
      </c>
      <c r="AC1122" s="70" t="s">
        <v>130</v>
      </c>
      <c r="AD1122" s="3"/>
      <c r="AE1122" s="3"/>
      <c r="AF1122" s="70" t="s">
        <v>130</v>
      </c>
      <c r="AG1122" s="121" t="n">
        <f aca="false">IFERROR(INDEX(Last6M_AvgSales_Ref!$B$2:$B$12659,MATCH(D1122,Last6M_AvgSales_Ref!$A$2:$A$12659,0)),"")</f>
        <v>224.166666666667</v>
      </c>
    </row>
    <row r="1123" customFormat="false" ht="14.25" hidden="false" customHeight="true" outlineLevel="0" collapsed="false">
      <c r="A1123" s="70" t="s">
        <v>130</v>
      </c>
      <c r="B1123" s="72" t="s">
        <v>118</v>
      </c>
      <c r="C1123" s="72" t="s">
        <v>392</v>
      </c>
      <c r="D1123" s="72" t="n">
        <v>1000001200</v>
      </c>
      <c r="E1123" s="73" t="s">
        <v>393</v>
      </c>
      <c r="F1123" s="74" t="n">
        <v>42539</v>
      </c>
      <c r="G1123" s="67" t="str">
        <f aca="false">IF(I1123&gt;0,"Targeted Dealer","-")</f>
        <v>Targeted Dealer</v>
      </c>
      <c r="H1123" s="67"/>
      <c r="I1123" s="68" t="n">
        <v>50</v>
      </c>
      <c r="J1123" s="68" t="n">
        <f aca="false">I1123/$J$1*($J$1-$E$1)</f>
        <v>50</v>
      </c>
      <c r="K1123" s="69" t="n">
        <v>25</v>
      </c>
      <c r="L1123" s="69" t="n">
        <f aca="false">I1123-K1123</f>
        <v>25</v>
      </c>
      <c r="M1123" s="69" t="n">
        <f aca="false">IFERROR((K1123/J1123%),"-")</f>
        <v>50</v>
      </c>
      <c r="N1123" s="97" t="n">
        <v>50</v>
      </c>
      <c r="O1123" s="98" t="str">
        <f aca="false">IF(F1123&lt;=$P$2,"June","")</f>
        <v>June</v>
      </c>
      <c r="P1123" s="97" t="n">
        <f aca="false">N1123</f>
        <v>50</v>
      </c>
      <c r="Q1123" s="99" t="n">
        <f aca="false">K1123-P1123</f>
        <v>-25</v>
      </c>
      <c r="R1123" s="98" t="n">
        <f aca="false">IFERROR(IF(O1123="May",(K1123/P1123-1))," ")</f>
        <v>0</v>
      </c>
      <c r="S1123" s="100" t="str">
        <f aca="false">IF(N1123&gt;0,IF(O1123="","-",IF(R1123&lt;0%,"DEGROWTH","GROWTH")))</f>
        <v>GROWTH</v>
      </c>
      <c r="T1123" s="69" t="n">
        <v>60</v>
      </c>
      <c r="U1123" s="101" t="str">
        <f aca="false">IF(F1123&lt;=$V$2,"May","")</f>
        <v>May</v>
      </c>
      <c r="V1123" s="69" t="n">
        <f aca="false">T1123</f>
        <v>60</v>
      </c>
      <c r="W1123" s="102" t="n">
        <f aca="false">K1123-V1123</f>
        <v>-35</v>
      </c>
      <c r="X1123" s="103" t="n">
        <f aca="false">IFERROR(IF(U1123="June",(K1123/V1123-1)),0)</f>
        <v>0</v>
      </c>
      <c r="Y1123" s="104" t="str">
        <f aca="false">IF(T1123&gt;0,IF(U1123="","-",IF(X1123&lt;0%,"DEGROWTH","GROWTH")))</f>
        <v>GROWTH</v>
      </c>
      <c r="Z1123" s="75" t="n">
        <v>0</v>
      </c>
      <c r="AA1123" s="70"/>
      <c r="AB1123" s="70" t="s">
        <v>133</v>
      </c>
      <c r="AC1123" s="70" t="s">
        <v>130</v>
      </c>
      <c r="AD1123" s="3"/>
      <c r="AE1123" s="3"/>
      <c r="AF1123" s="70" t="s">
        <v>130</v>
      </c>
      <c r="AG1123" s="121" t="n">
        <f aca="false">IFERROR(INDEX(Last6M_AvgSales_Ref!$B$2:$B$12659,MATCH(D1123,Last6M_AvgSales_Ref!$A$2:$A$12659,0)),"")</f>
        <v>32.5</v>
      </c>
    </row>
    <row r="1124" customFormat="false" ht="14.25" hidden="false" customHeight="true" outlineLevel="0" collapsed="false">
      <c r="A1124" s="70" t="s">
        <v>130</v>
      </c>
      <c r="B1124" s="72" t="s">
        <v>118</v>
      </c>
      <c r="C1124" s="72" t="s">
        <v>2744</v>
      </c>
      <c r="D1124" s="72" t="n">
        <v>1000002633</v>
      </c>
      <c r="E1124" s="73" t="s">
        <v>2745</v>
      </c>
      <c r="F1124" s="74" t="n">
        <v>44621</v>
      </c>
      <c r="G1124" s="67" t="str">
        <f aca="false">IF(I1124&gt;0,"Targeted Dealer","-")</f>
        <v>Targeted Dealer</v>
      </c>
      <c r="H1124" s="67"/>
      <c r="I1124" s="68" t="n">
        <v>130</v>
      </c>
      <c r="J1124" s="68" t="n">
        <f aca="false">I1124/$J$1*($J$1-$E$1)</f>
        <v>130</v>
      </c>
      <c r="K1124" s="69" t="n">
        <v>115</v>
      </c>
      <c r="L1124" s="69" t="n">
        <f aca="false">I1124-K1124</f>
        <v>15</v>
      </c>
      <c r="M1124" s="69" t="n">
        <f aca="false">IFERROR((K1124/J1124%),"-")</f>
        <v>88.4615384615385</v>
      </c>
      <c r="N1124" s="97" t="n">
        <v>150</v>
      </c>
      <c r="O1124" s="98" t="str">
        <f aca="false">IF(F1124&lt;=$P$2,"June","")</f>
        <v>June</v>
      </c>
      <c r="P1124" s="97" t="n">
        <f aca="false">N1124</f>
        <v>150</v>
      </c>
      <c r="Q1124" s="99" t="n">
        <f aca="false">K1124-P1124</f>
        <v>-35</v>
      </c>
      <c r="R1124" s="98" t="n">
        <f aca="false">IFERROR(IF(O1124="May",(K1124/P1124-1))," ")</f>
        <v>0</v>
      </c>
      <c r="S1124" s="100" t="str">
        <f aca="false">IF(N1124&gt;0,IF(O1124="","-",IF(R1124&lt;0%,"DEGROWTH","GROWTH")))</f>
        <v>GROWTH</v>
      </c>
      <c r="T1124" s="69" t="n">
        <v>175</v>
      </c>
      <c r="U1124" s="101" t="str">
        <f aca="false">IF(F1124&lt;=$V$2,"May","")</f>
        <v>May</v>
      </c>
      <c r="V1124" s="69" t="n">
        <f aca="false">T1124</f>
        <v>175</v>
      </c>
      <c r="W1124" s="102" t="n">
        <f aca="false">K1124-V1124</f>
        <v>-60</v>
      </c>
      <c r="X1124" s="103" t="n">
        <f aca="false">IFERROR(IF(U1124="June",(K1124/V1124-1)),0)</f>
        <v>0</v>
      </c>
      <c r="Y1124" s="104" t="str">
        <f aca="false">IF(T1124&gt;0,IF(U1124="","-",IF(X1124&lt;0%,"DEGROWTH","GROWTH")))</f>
        <v>GROWTH</v>
      </c>
      <c r="Z1124" s="75" t="n">
        <v>0</v>
      </c>
      <c r="AA1124" s="70"/>
      <c r="AB1124" s="70" t="s">
        <v>133</v>
      </c>
      <c r="AC1124" s="70" t="s">
        <v>130</v>
      </c>
      <c r="AD1124" s="3"/>
      <c r="AE1124" s="3"/>
      <c r="AF1124" s="70" t="s">
        <v>130</v>
      </c>
      <c r="AG1124" s="121" t="n">
        <f aca="false">IFERROR(INDEX(Last6M_AvgSales_Ref!$B$2:$B$12659,MATCH(D1124,Last6M_AvgSales_Ref!$A$2:$A$12659,0)),"")</f>
        <v>140.833333333333</v>
      </c>
    </row>
    <row r="1125" customFormat="false" ht="14.25" hidden="false" customHeight="true" outlineLevel="0" collapsed="false">
      <c r="A1125" s="70" t="s">
        <v>130</v>
      </c>
      <c r="B1125" s="79" t="s">
        <v>118</v>
      </c>
      <c r="C1125" s="79" t="s">
        <v>2746</v>
      </c>
      <c r="D1125" s="79" t="n">
        <v>1000003919</v>
      </c>
      <c r="E1125" s="79" t="s">
        <v>2747</v>
      </c>
      <c r="F1125" s="74" t="n">
        <v>45409</v>
      </c>
      <c r="G1125" s="67" t="str">
        <f aca="false">IF(I1125&gt;0,"Targeted Dealer","-")</f>
        <v>Targeted Dealer</v>
      </c>
      <c r="H1125" s="67"/>
      <c r="I1125" s="68" t="n">
        <v>30</v>
      </c>
      <c r="J1125" s="68" t="n">
        <f aca="false">I1125/$J$1*($J$1-$E$1)</f>
        <v>30</v>
      </c>
      <c r="K1125" s="69" t="n">
        <v>25</v>
      </c>
      <c r="L1125" s="69" t="n">
        <f aca="false">I1125-K1125</f>
        <v>5</v>
      </c>
      <c r="M1125" s="69" t="n">
        <f aca="false">IFERROR((K1125/J1125%),"-")</f>
        <v>83.3333333333333</v>
      </c>
      <c r="N1125" s="97" t="n">
        <v>30</v>
      </c>
      <c r="O1125" s="98" t="str">
        <f aca="false">IF(F1125&lt;=$P$2,"June","")</f>
        <v>June</v>
      </c>
      <c r="P1125" s="97" t="n">
        <f aca="false">N1125</f>
        <v>30</v>
      </c>
      <c r="Q1125" s="99" t="n">
        <f aca="false">K1125-P1125</f>
        <v>-5</v>
      </c>
      <c r="R1125" s="98" t="n">
        <f aca="false">IFERROR(IF(O1125="May",(K1125/P1125-1))," ")</f>
        <v>0</v>
      </c>
      <c r="S1125" s="100" t="str">
        <f aca="false">IF(N1125&gt;0,IF(O1125="","-",IF(R1125&lt;0%,"DEGROWTH","GROWTH")))</f>
        <v>GROWTH</v>
      </c>
      <c r="T1125" s="69" t="n">
        <v>40</v>
      </c>
      <c r="U1125" s="101" t="str">
        <f aca="false">IF(F1125&lt;=$V$2,"May","")</f>
        <v>May</v>
      </c>
      <c r="V1125" s="69" t="n">
        <f aca="false">T1125</f>
        <v>40</v>
      </c>
      <c r="W1125" s="102" t="n">
        <f aca="false">K1125-V1125</f>
        <v>-15</v>
      </c>
      <c r="X1125" s="103" t="n">
        <f aca="false">IFERROR(IF(U1125="June",(K1125/V1125-1)),0)</f>
        <v>0</v>
      </c>
      <c r="Y1125" s="104" t="str">
        <f aca="false">IF(T1125&gt;0,IF(U1125="","-",IF(X1125&lt;0%,"DEGROWTH","GROWTH")))</f>
        <v>GROWTH</v>
      </c>
      <c r="Z1125" s="75" t="n">
        <v>0</v>
      </c>
      <c r="AA1125" s="70"/>
      <c r="AB1125" s="70" t="s">
        <v>133</v>
      </c>
      <c r="AC1125" s="70" t="s">
        <v>130</v>
      </c>
      <c r="AD1125" s="3"/>
      <c r="AE1125" s="3"/>
      <c r="AF1125" s="70" t="s">
        <v>130</v>
      </c>
      <c r="AG1125" s="121" t="n">
        <f aca="false">IFERROR(INDEX(Last6M_AvgSales_Ref!$B$2:$B$12659,MATCH(D1125,Last6M_AvgSales_Ref!$A$2:$A$12659,0)),"")</f>
        <v>27.5</v>
      </c>
    </row>
    <row r="1126" customFormat="false" ht="14.25" hidden="false" customHeight="true" outlineLevel="0" collapsed="false">
      <c r="A1126" s="70" t="s">
        <v>130</v>
      </c>
      <c r="B1126" s="79" t="s">
        <v>118</v>
      </c>
      <c r="C1126" s="79" t="s">
        <v>2748</v>
      </c>
      <c r="D1126" s="79" t="n">
        <v>1000003945</v>
      </c>
      <c r="E1126" s="79" t="s">
        <v>2749</v>
      </c>
      <c r="F1126" s="74" t="n">
        <v>45422</v>
      </c>
      <c r="G1126" s="67" t="str">
        <f aca="false">IF(I1126&gt;0,"Targeted Dealer","-")</f>
        <v>Targeted Dealer</v>
      </c>
      <c r="H1126" s="67"/>
      <c r="I1126" s="68" t="n">
        <v>30</v>
      </c>
      <c r="J1126" s="68" t="n">
        <f aca="false">I1126/$J$1*($J$1-$E$1)</f>
        <v>30</v>
      </c>
      <c r="K1126" s="69" t="n">
        <v>60</v>
      </c>
      <c r="L1126" s="69" t="n">
        <f aca="false">I1126-K1126</f>
        <v>-30</v>
      </c>
      <c r="M1126" s="69" t="n">
        <f aca="false">IFERROR((K1126/J1126%),"-")</f>
        <v>200</v>
      </c>
      <c r="N1126" s="97" t="n">
        <v>50</v>
      </c>
      <c r="O1126" s="98" t="str">
        <f aca="false">IF(F1126&lt;=$P$2,"June","")</f>
        <v>June</v>
      </c>
      <c r="P1126" s="97" t="n">
        <f aca="false">N1126</f>
        <v>50</v>
      </c>
      <c r="Q1126" s="99" t="n">
        <f aca="false">K1126-P1126</f>
        <v>10</v>
      </c>
      <c r="R1126" s="98" t="n">
        <f aca="false">IFERROR(IF(O1126="May",(K1126/P1126-1))," ")</f>
        <v>0</v>
      </c>
      <c r="S1126" s="100" t="str">
        <f aca="false">IF(N1126&gt;0,IF(O1126="","-",IF(R1126&lt;0%,"DEGROWTH","GROWTH")))</f>
        <v>GROWTH</v>
      </c>
      <c r="T1126" s="69" t="n">
        <v>75</v>
      </c>
      <c r="U1126" s="101" t="str">
        <f aca="false">IF(F1126&lt;=$V$2,"May","")</f>
        <v>May</v>
      </c>
      <c r="V1126" s="69" t="n">
        <f aca="false">T1126</f>
        <v>75</v>
      </c>
      <c r="W1126" s="102" t="n">
        <f aca="false">K1126-V1126</f>
        <v>-15</v>
      </c>
      <c r="X1126" s="103" t="n">
        <f aca="false">IFERROR(IF(U1126="June",(K1126/V1126-1)),0)</f>
        <v>0</v>
      </c>
      <c r="Y1126" s="104" t="str">
        <f aca="false">IF(T1126&gt;0,IF(U1126="","-",IF(X1126&lt;0%,"DEGROWTH","GROWTH")))</f>
        <v>GROWTH</v>
      </c>
      <c r="Z1126" s="75" t="n">
        <v>0</v>
      </c>
      <c r="AA1126" s="70"/>
      <c r="AB1126" s="70" t="s">
        <v>133</v>
      </c>
      <c r="AC1126" s="70" t="s">
        <v>130</v>
      </c>
      <c r="AD1126" s="3"/>
      <c r="AE1126" s="3"/>
      <c r="AF1126" s="70" t="s">
        <v>130</v>
      </c>
      <c r="AG1126" s="121" t="n">
        <f aca="false">IFERROR(INDEX(Last6M_AvgSales_Ref!$B$2:$B$12659,MATCH(D1126,Last6M_AvgSales_Ref!$A$2:$A$12659,0)),"")</f>
        <v>45.8333333333333</v>
      </c>
    </row>
    <row r="1127" customFormat="false" ht="14.25" hidden="false" customHeight="true" outlineLevel="0" collapsed="false">
      <c r="A1127" s="75" t="s">
        <v>130</v>
      </c>
      <c r="B1127" s="79" t="s">
        <v>118</v>
      </c>
      <c r="C1127" s="79" t="s">
        <v>2750</v>
      </c>
      <c r="D1127" s="79" t="n">
        <v>1000003991</v>
      </c>
      <c r="E1127" s="79" t="s">
        <v>2751</v>
      </c>
      <c r="F1127" s="74" t="n">
        <v>45443</v>
      </c>
      <c r="G1127" s="67" t="str">
        <f aca="false">IF(I1127&gt;0,"Targeted Dealer","-")</f>
        <v>Targeted Dealer</v>
      </c>
      <c r="H1127" s="67"/>
      <c r="I1127" s="68" t="n">
        <v>25</v>
      </c>
      <c r="J1127" s="68" t="n">
        <f aca="false">I1127/$J$1*($J$1-$E$1)</f>
        <v>25</v>
      </c>
      <c r="K1127" s="69" t="n">
        <v>25</v>
      </c>
      <c r="L1127" s="69" t="n">
        <f aca="false">I1127-K1127</f>
        <v>0</v>
      </c>
      <c r="M1127" s="69" t="n">
        <f aca="false">IFERROR((K1127/J1127%),"-")</f>
        <v>100</v>
      </c>
      <c r="N1127" s="97" t="n">
        <v>50</v>
      </c>
      <c r="O1127" s="98" t="str">
        <f aca="false">IF(F1127&lt;=$P$2,"June","")</f>
        <v>June</v>
      </c>
      <c r="P1127" s="97" t="n">
        <f aca="false">N1127</f>
        <v>50</v>
      </c>
      <c r="Q1127" s="99" t="n">
        <f aca="false">K1127-P1127</f>
        <v>-25</v>
      </c>
      <c r="R1127" s="98" t="n">
        <f aca="false">IFERROR(IF(O1127="May",(K1127/P1127-1))," ")</f>
        <v>0</v>
      </c>
      <c r="S1127" s="100" t="str">
        <f aca="false">IF(N1127&gt;0,IF(O1127="","-",IF(R1127&lt;0%,"DEGROWTH","GROWTH")))</f>
        <v>GROWTH</v>
      </c>
      <c r="T1127" s="69" t="n">
        <v>25</v>
      </c>
      <c r="U1127" s="101" t="str">
        <f aca="false">IF(F1127&lt;=$V$2,"May","")</f>
        <v>May</v>
      </c>
      <c r="V1127" s="69" t="n">
        <f aca="false">T1127</f>
        <v>25</v>
      </c>
      <c r="W1127" s="102" t="n">
        <f aca="false">K1127-V1127</f>
        <v>0</v>
      </c>
      <c r="X1127" s="103" t="n">
        <f aca="false">IFERROR(IF(U1127="June",(K1127/V1127-1)),0)</f>
        <v>0</v>
      </c>
      <c r="Y1127" s="104" t="str">
        <f aca="false">IF(T1127&gt;0,IF(U1127="","-",IF(X1127&lt;0%,"DEGROWTH","GROWTH")))</f>
        <v>GROWTH</v>
      </c>
      <c r="Z1127" s="75" t="n">
        <v>0</v>
      </c>
      <c r="AA1127" s="70"/>
      <c r="AB1127" s="70" t="s">
        <v>133</v>
      </c>
      <c r="AC1127" s="75" t="s">
        <v>130</v>
      </c>
      <c r="AD1127" s="3"/>
      <c r="AE1127" s="3"/>
      <c r="AF1127" s="75" t="s">
        <v>130</v>
      </c>
      <c r="AG1127" s="121" t="n">
        <f aca="false">IFERROR(INDEX(Last6M_AvgSales_Ref!$B$2:$B$12659,MATCH(D1127,Last6M_AvgSales_Ref!$A$2:$A$12659,0)),"")</f>
        <v>29.1666666666667</v>
      </c>
    </row>
    <row r="1128" customFormat="false" ht="14.25" hidden="false" customHeight="true" outlineLevel="0" collapsed="false">
      <c r="A1128" s="70" t="s">
        <v>130</v>
      </c>
      <c r="B1128" s="72" t="s">
        <v>120</v>
      </c>
      <c r="C1128" s="72" t="s">
        <v>394</v>
      </c>
      <c r="D1128" s="72" t="n">
        <v>1000002559</v>
      </c>
      <c r="E1128" s="73" t="s">
        <v>395</v>
      </c>
      <c r="F1128" s="74" t="n">
        <v>44739</v>
      </c>
      <c r="G1128" s="67" t="str">
        <f aca="false">IF(I1128&gt;0,"Targeted Dealer","-")</f>
        <v>Targeted Dealer</v>
      </c>
      <c r="H1128" s="67"/>
      <c r="I1128" s="68" t="n">
        <v>50</v>
      </c>
      <c r="J1128" s="68" t="n">
        <f aca="false">I1128/$J$1*($J$1-$E$1)</f>
        <v>50</v>
      </c>
      <c r="K1128" s="69" t="n">
        <v>55</v>
      </c>
      <c r="L1128" s="69" t="n">
        <f aca="false">I1128-K1128</f>
        <v>-5</v>
      </c>
      <c r="M1128" s="69" t="n">
        <f aca="false">IFERROR((K1128/J1128%),"-")</f>
        <v>110</v>
      </c>
      <c r="N1128" s="97" t="n">
        <v>60</v>
      </c>
      <c r="O1128" s="98" t="str">
        <f aca="false">IF(F1128&lt;=$P$2,"June","")</f>
        <v>June</v>
      </c>
      <c r="P1128" s="97" t="n">
        <f aca="false">N1128</f>
        <v>60</v>
      </c>
      <c r="Q1128" s="99" t="n">
        <f aca="false">K1128-P1128</f>
        <v>-5</v>
      </c>
      <c r="R1128" s="98" t="n">
        <f aca="false">IFERROR(IF(O1128="May",(K1128/P1128-1))," ")</f>
        <v>0</v>
      </c>
      <c r="S1128" s="100" t="str">
        <f aca="false">IF(N1128&gt;0,IF(O1128="","-",IF(R1128&lt;0%,"DEGROWTH","GROWTH")))</f>
        <v>GROWTH</v>
      </c>
      <c r="T1128" s="69" t="n">
        <v>0</v>
      </c>
      <c r="U1128" s="101" t="str">
        <f aca="false">IF(F1128&lt;=$V$2,"May","")</f>
        <v>May</v>
      </c>
      <c r="V1128" s="69" t="n">
        <f aca="false">T1128</f>
        <v>0</v>
      </c>
      <c r="W1128" s="102" t="n">
        <f aca="false">K1128-V1128</f>
        <v>55</v>
      </c>
      <c r="X1128" s="103" t="n">
        <f aca="false">IFERROR(IF(U1128="June",(K1128/V1128-1)),0)</f>
        <v>0</v>
      </c>
      <c r="Y1128" s="106" t="b">
        <f aca="false">IF(T1128&gt;0,IF(U1128="","-",IF(X1128&lt;0%,"DEGROWTH","GROWTH")))</f>
        <v>0</v>
      </c>
      <c r="Z1128" s="75" t="n">
        <v>0</v>
      </c>
      <c r="AA1128" s="70"/>
      <c r="AB1128" s="70" t="s">
        <v>133</v>
      </c>
      <c r="AC1128" s="70" t="s">
        <v>130</v>
      </c>
      <c r="AD1128" s="3"/>
      <c r="AE1128" s="3"/>
      <c r="AF1128" s="70" t="s">
        <v>130</v>
      </c>
      <c r="AG1128" s="121" t="n">
        <f aca="false">IFERROR(INDEX(Last6M_AvgSales_Ref!$B$2:$B$12659,MATCH(D1128,Last6M_AvgSales_Ref!$A$2:$A$12659,0)),"")</f>
        <v>41.6666666666667</v>
      </c>
    </row>
    <row r="1129" customFormat="false" ht="14.25" hidden="false" customHeight="true" outlineLevel="0" collapsed="false">
      <c r="A1129" s="70" t="s">
        <v>130</v>
      </c>
      <c r="B1129" s="72" t="s">
        <v>120</v>
      </c>
      <c r="C1129" s="72" t="s">
        <v>396</v>
      </c>
      <c r="D1129" s="72" t="n">
        <v>1000001177</v>
      </c>
      <c r="E1129" s="73" t="s">
        <v>397</v>
      </c>
      <c r="F1129" s="74" t="n">
        <v>41573</v>
      </c>
      <c r="G1129" s="67" t="str">
        <f aca="false">IF(I1129&gt;0,"Targeted Dealer","-")</f>
        <v>Targeted Dealer</v>
      </c>
      <c r="H1129" s="67"/>
      <c r="I1129" s="68" t="n">
        <v>60</v>
      </c>
      <c r="J1129" s="68" t="n">
        <f aca="false">I1129/$J$1*($J$1-$E$1)</f>
        <v>60</v>
      </c>
      <c r="K1129" s="69" t="n">
        <v>60</v>
      </c>
      <c r="L1129" s="69" t="n">
        <f aca="false">I1129-K1129</f>
        <v>0</v>
      </c>
      <c r="M1129" s="69" t="n">
        <f aca="false">IFERROR((K1129/J1129%),"-")</f>
        <v>100</v>
      </c>
      <c r="N1129" s="97" t="n">
        <v>0</v>
      </c>
      <c r="O1129" s="98" t="str">
        <f aca="false">IF(F1129&lt;=$P$2,"June","")</f>
        <v>June</v>
      </c>
      <c r="P1129" s="97" t="n">
        <f aca="false">N1129</f>
        <v>0</v>
      </c>
      <c r="Q1129" s="99" t="n">
        <f aca="false">K1129-P1129</f>
        <v>60</v>
      </c>
      <c r="R1129" s="98" t="n">
        <f aca="false">IFERROR(IF(O1129="May",(K1129/P1129-1))," ")</f>
        <v>0</v>
      </c>
      <c r="S1129" s="105" t="b">
        <f aca="false">IF(N1129&gt;0,IF(O1129="","-",IF(R1129&lt;0%,"DEGROWTH","GROWTH")))</f>
        <v>0</v>
      </c>
      <c r="T1129" s="69" t="n">
        <v>65</v>
      </c>
      <c r="U1129" s="101" t="str">
        <f aca="false">IF(F1129&lt;=$V$2,"May","")</f>
        <v>May</v>
      </c>
      <c r="V1129" s="69" t="n">
        <f aca="false">T1129</f>
        <v>65</v>
      </c>
      <c r="W1129" s="102" t="n">
        <f aca="false">K1129-V1129</f>
        <v>-5</v>
      </c>
      <c r="X1129" s="103" t="n">
        <f aca="false">IFERROR(IF(U1129="June",(K1129/V1129-1)),0)</f>
        <v>0</v>
      </c>
      <c r="Y1129" s="104" t="str">
        <f aca="false">IF(T1129&gt;0,IF(U1129="","-",IF(X1129&lt;0%,"DEGROWTH","GROWTH")))</f>
        <v>GROWTH</v>
      </c>
      <c r="Z1129" s="75" t="n">
        <v>0</v>
      </c>
      <c r="AA1129" s="70"/>
      <c r="AB1129" s="70" t="s">
        <v>133</v>
      </c>
      <c r="AC1129" s="70" t="s">
        <v>130</v>
      </c>
      <c r="AD1129" s="3"/>
      <c r="AE1129" s="3"/>
      <c r="AF1129" s="70" t="s">
        <v>130</v>
      </c>
      <c r="AG1129" s="121" t="n">
        <f aca="false">IFERROR(INDEX(Last6M_AvgSales_Ref!$B$2:$B$12659,MATCH(D1129,Last6M_AvgSales_Ref!$A$2:$A$12659,0)),"")</f>
        <v>29.9166666666667</v>
      </c>
    </row>
    <row r="1130" customFormat="false" ht="14.25" hidden="false" customHeight="true" outlineLevel="0" collapsed="false">
      <c r="A1130" s="70" t="s">
        <v>130</v>
      </c>
      <c r="B1130" s="72" t="s">
        <v>120</v>
      </c>
      <c r="C1130" s="72" t="s">
        <v>2752</v>
      </c>
      <c r="D1130" s="72" t="n">
        <v>1000001170</v>
      </c>
      <c r="E1130" s="73" t="s">
        <v>2753</v>
      </c>
      <c r="F1130" s="74" t="n">
        <v>41660</v>
      </c>
      <c r="G1130" s="67" t="str">
        <f aca="false">IF(I1130&gt;0,"Targeted Dealer","-")</f>
        <v>Targeted Dealer</v>
      </c>
      <c r="H1130" s="67"/>
      <c r="I1130" s="68" t="n">
        <v>125</v>
      </c>
      <c r="J1130" s="68" t="n">
        <f aca="false">I1130/$J$1*($J$1-$E$1)</f>
        <v>125</v>
      </c>
      <c r="K1130" s="69" t="n">
        <v>155</v>
      </c>
      <c r="L1130" s="69" t="n">
        <f aca="false">I1130-K1130</f>
        <v>-30</v>
      </c>
      <c r="M1130" s="69" t="n">
        <f aca="false">IFERROR((K1130/J1130%),"-")</f>
        <v>124</v>
      </c>
      <c r="N1130" s="97" t="n">
        <v>225</v>
      </c>
      <c r="O1130" s="98" t="str">
        <f aca="false">IF(F1130&lt;=$P$2,"June","")</f>
        <v>June</v>
      </c>
      <c r="P1130" s="97" t="n">
        <f aca="false">N1130</f>
        <v>225</v>
      </c>
      <c r="Q1130" s="99" t="n">
        <f aca="false">K1130-P1130</f>
        <v>-70</v>
      </c>
      <c r="R1130" s="98" t="n">
        <f aca="false">IFERROR(IF(O1130="May",(K1130/P1130-1))," ")</f>
        <v>0</v>
      </c>
      <c r="S1130" s="100" t="str">
        <f aca="false">IF(N1130&gt;0,IF(O1130="","-",IF(R1130&lt;0%,"DEGROWTH","GROWTH")))</f>
        <v>GROWTH</v>
      </c>
      <c r="T1130" s="69" t="n">
        <v>115</v>
      </c>
      <c r="U1130" s="101" t="str">
        <f aca="false">IF(F1130&lt;=$V$2,"May","")</f>
        <v>May</v>
      </c>
      <c r="V1130" s="69" t="n">
        <f aca="false">T1130</f>
        <v>115</v>
      </c>
      <c r="W1130" s="102" t="n">
        <f aca="false">K1130-V1130</f>
        <v>40</v>
      </c>
      <c r="X1130" s="103" t="n">
        <f aca="false">IFERROR(IF(U1130="June",(K1130/V1130-1)),0)</f>
        <v>0</v>
      </c>
      <c r="Y1130" s="104" t="str">
        <f aca="false">IF(T1130&gt;0,IF(U1130="","-",IF(X1130&lt;0%,"DEGROWTH","GROWTH")))</f>
        <v>GROWTH</v>
      </c>
      <c r="Z1130" s="75" t="n">
        <v>0</v>
      </c>
      <c r="AA1130" s="70"/>
      <c r="AB1130" s="70" t="s">
        <v>133</v>
      </c>
      <c r="AC1130" s="70" t="s">
        <v>130</v>
      </c>
      <c r="AD1130" s="3"/>
      <c r="AE1130" s="3"/>
      <c r="AF1130" s="70" t="s">
        <v>130</v>
      </c>
      <c r="AG1130" s="121" t="n">
        <f aca="false">IFERROR(INDEX(Last6M_AvgSales_Ref!$B$2:$B$12659,MATCH(D1130,Last6M_AvgSales_Ref!$A$2:$A$12659,0)),"")</f>
        <v>127.5</v>
      </c>
    </row>
    <row r="1131" customFormat="false" ht="14.25" hidden="false" customHeight="true" outlineLevel="0" collapsed="false">
      <c r="A1131" s="70" t="s">
        <v>130</v>
      </c>
      <c r="B1131" s="72" t="s">
        <v>120</v>
      </c>
      <c r="C1131" s="72" t="s">
        <v>2754</v>
      </c>
      <c r="D1131" s="72" t="n">
        <v>1000001178</v>
      </c>
      <c r="E1131" s="73" t="s">
        <v>2755</v>
      </c>
      <c r="F1131" s="74" t="n">
        <v>41732</v>
      </c>
      <c r="G1131" s="67" t="str">
        <f aca="false">IF(I1131&gt;0,"Targeted Dealer","-")</f>
        <v>Targeted Dealer</v>
      </c>
      <c r="H1131" s="67"/>
      <c r="I1131" s="68" t="n">
        <v>90</v>
      </c>
      <c r="J1131" s="68" t="n">
        <f aca="false">I1131/$J$1*($J$1-$E$1)</f>
        <v>90</v>
      </c>
      <c r="K1131" s="69" t="n">
        <v>120</v>
      </c>
      <c r="L1131" s="69" t="n">
        <f aca="false">I1131-K1131</f>
        <v>-30</v>
      </c>
      <c r="M1131" s="69" t="n">
        <f aca="false">IFERROR((K1131/J1131%),"-")</f>
        <v>133.333333333333</v>
      </c>
      <c r="N1131" s="97" t="n">
        <v>90</v>
      </c>
      <c r="O1131" s="98" t="str">
        <f aca="false">IF(F1131&lt;=$P$2,"June","")</f>
        <v>June</v>
      </c>
      <c r="P1131" s="97" t="n">
        <f aca="false">N1131</f>
        <v>90</v>
      </c>
      <c r="Q1131" s="99" t="n">
        <f aca="false">K1131-P1131</f>
        <v>30</v>
      </c>
      <c r="R1131" s="98" t="n">
        <f aca="false">IFERROR(IF(O1131="May",(K1131/P1131-1))," ")</f>
        <v>0</v>
      </c>
      <c r="S1131" s="100" t="str">
        <f aca="false">IF(N1131&gt;0,IF(O1131="","-",IF(R1131&lt;0%,"DEGROWTH","GROWTH")))</f>
        <v>GROWTH</v>
      </c>
      <c r="T1131" s="69" t="n">
        <v>90</v>
      </c>
      <c r="U1131" s="101" t="str">
        <f aca="false">IF(F1131&lt;=$V$2,"May","")</f>
        <v>May</v>
      </c>
      <c r="V1131" s="69" t="n">
        <f aca="false">T1131</f>
        <v>90</v>
      </c>
      <c r="W1131" s="102" t="n">
        <f aca="false">K1131-V1131</f>
        <v>30</v>
      </c>
      <c r="X1131" s="103" t="n">
        <f aca="false">IFERROR(IF(U1131="June",(K1131/V1131-1)),0)</f>
        <v>0</v>
      </c>
      <c r="Y1131" s="104" t="str">
        <f aca="false">IF(T1131&gt;0,IF(U1131="","-",IF(X1131&lt;0%,"DEGROWTH","GROWTH")))</f>
        <v>GROWTH</v>
      </c>
      <c r="Z1131" s="75" t="n">
        <v>0</v>
      </c>
      <c r="AA1131" s="70"/>
      <c r="AB1131" s="70" t="s">
        <v>133</v>
      </c>
      <c r="AC1131" s="70" t="s">
        <v>130</v>
      </c>
      <c r="AD1131" s="3"/>
      <c r="AE1131" s="3"/>
      <c r="AF1131" s="70" t="s">
        <v>130</v>
      </c>
      <c r="AG1131" s="121" t="n">
        <f aca="false">IFERROR(INDEX(Last6M_AvgSales_Ref!$B$2:$B$12659,MATCH(D1131,Last6M_AvgSales_Ref!$A$2:$A$12659,0)),"")</f>
        <v>94.1666666666667</v>
      </c>
    </row>
    <row r="1132" customFormat="false" ht="14.25" hidden="false" customHeight="true" outlineLevel="0" collapsed="false">
      <c r="A1132" s="70" t="s">
        <v>130</v>
      </c>
      <c r="B1132" s="72" t="s">
        <v>120</v>
      </c>
      <c r="C1132" s="72" t="s">
        <v>2756</v>
      </c>
      <c r="D1132" s="72" t="n">
        <v>1000001174</v>
      </c>
      <c r="E1132" s="73" t="s">
        <v>2757</v>
      </c>
      <c r="F1132" s="74" t="n">
        <v>41746</v>
      </c>
      <c r="G1132" s="67" t="str">
        <f aca="false">IF(I1132&gt;0,"Targeted Dealer","-")</f>
        <v>Targeted Dealer</v>
      </c>
      <c r="H1132" s="67"/>
      <c r="I1132" s="68" t="n">
        <v>75</v>
      </c>
      <c r="J1132" s="68" t="n">
        <f aca="false">I1132/$J$1*($J$1-$E$1)</f>
        <v>75</v>
      </c>
      <c r="K1132" s="69" t="n">
        <v>55</v>
      </c>
      <c r="L1132" s="69" t="n">
        <f aca="false">I1132-K1132</f>
        <v>20</v>
      </c>
      <c r="M1132" s="69" t="n">
        <f aca="false">IFERROR((K1132/J1132%),"-")</f>
        <v>73.3333333333333</v>
      </c>
      <c r="N1132" s="97" t="n">
        <v>80</v>
      </c>
      <c r="O1132" s="98" t="str">
        <f aca="false">IF(F1132&lt;=$P$2,"June","")</f>
        <v>June</v>
      </c>
      <c r="P1132" s="97" t="n">
        <f aca="false">N1132</f>
        <v>80</v>
      </c>
      <c r="Q1132" s="99" t="n">
        <f aca="false">K1132-P1132</f>
        <v>-25</v>
      </c>
      <c r="R1132" s="98" t="n">
        <f aca="false">IFERROR(IF(O1132="May",(K1132/P1132-1))," ")</f>
        <v>0</v>
      </c>
      <c r="S1132" s="100" t="str">
        <f aca="false">IF(N1132&gt;0,IF(O1132="","-",IF(R1132&lt;0%,"DEGROWTH","GROWTH")))</f>
        <v>GROWTH</v>
      </c>
      <c r="T1132" s="69" t="n">
        <v>80</v>
      </c>
      <c r="U1132" s="101" t="str">
        <f aca="false">IF(F1132&lt;=$V$2,"May","")</f>
        <v>May</v>
      </c>
      <c r="V1132" s="69" t="n">
        <f aca="false">T1132</f>
        <v>80</v>
      </c>
      <c r="W1132" s="102" t="n">
        <f aca="false">K1132-V1132</f>
        <v>-25</v>
      </c>
      <c r="X1132" s="103" t="n">
        <f aca="false">IFERROR(IF(U1132="June",(K1132/V1132-1)),0)</f>
        <v>0</v>
      </c>
      <c r="Y1132" s="104" t="str">
        <f aca="false">IF(T1132&gt;0,IF(U1132="","-",IF(X1132&lt;0%,"DEGROWTH","GROWTH")))</f>
        <v>GROWTH</v>
      </c>
      <c r="Z1132" s="75" t="n">
        <v>0</v>
      </c>
      <c r="AA1132" s="70"/>
      <c r="AB1132" s="70" t="s">
        <v>133</v>
      </c>
      <c r="AC1132" s="70" t="s">
        <v>130</v>
      </c>
      <c r="AD1132" s="3"/>
      <c r="AE1132" s="3"/>
      <c r="AF1132" s="70" t="s">
        <v>130</v>
      </c>
      <c r="AG1132" s="121" t="n">
        <f aca="false">IFERROR(INDEX(Last6M_AvgSales_Ref!$B$2:$B$12659,MATCH(D1132,Last6M_AvgSales_Ref!$A$2:$A$12659,0)),"")</f>
        <v>78.3333333333333</v>
      </c>
    </row>
    <row r="1133" customFormat="false" ht="14.25" hidden="false" customHeight="true" outlineLevel="0" collapsed="false">
      <c r="A1133" s="70" t="s">
        <v>130</v>
      </c>
      <c r="B1133" s="72" t="s">
        <v>120</v>
      </c>
      <c r="C1133" s="72" t="s">
        <v>2758</v>
      </c>
      <c r="D1133" s="72" t="n">
        <v>1000001165</v>
      </c>
      <c r="E1133" s="73" t="s">
        <v>2759</v>
      </c>
      <c r="F1133" s="74" t="n">
        <v>42146</v>
      </c>
      <c r="G1133" s="67" t="str">
        <f aca="false">IF(I1133&gt;0,"Targeted Dealer","-")</f>
        <v>Targeted Dealer</v>
      </c>
      <c r="H1133" s="67"/>
      <c r="I1133" s="68" t="n">
        <v>125</v>
      </c>
      <c r="J1133" s="68" t="n">
        <f aca="false">I1133/$J$1*($J$1-$E$1)</f>
        <v>125</v>
      </c>
      <c r="K1133" s="69" t="n">
        <v>150.5</v>
      </c>
      <c r="L1133" s="69" t="n">
        <f aca="false">I1133-K1133</f>
        <v>-25.5</v>
      </c>
      <c r="M1133" s="69" t="n">
        <f aca="false">IFERROR((K1133/J1133%),"-")</f>
        <v>120.4</v>
      </c>
      <c r="N1133" s="97" t="n">
        <v>130</v>
      </c>
      <c r="O1133" s="98" t="str">
        <f aca="false">IF(F1133&lt;=$P$2,"June","")</f>
        <v>June</v>
      </c>
      <c r="P1133" s="97" t="n">
        <f aca="false">N1133</f>
        <v>130</v>
      </c>
      <c r="Q1133" s="99" t="n">
        <f aca="false">K1133-P1133</f>
        <v>20.5</v>
      </c>
      <c r="R1133" s="98" t="n">
        <f aca="false">IFERROR(IF(O1133="May",(K1133/P1133-1))," ")</f>
        <v>0</v>
      </c>
      <c r="S1133" s="100" t="str">
        <f aca="false">IF(N1133&gt;0,IF(O1133="","-",IF(R1133&lt;0%,"DEGROWTH","GROWTH")))</f>
        <v>GROWTH</v>
      </c>
      <c r="T1133" s="69" t="n">
        <v>130</v>
      </c>
      <c r="U1133" s="101" t="str">
        <f aca="false">IF(F1133&lt;=$V$2,"May","")</f>
        <v>May</v>
      </c>
      <c r="V1133" s="69" t="n">
        <f aca="false">T1133</f>
        <v>130</v>
      </c>
      <c r="W1133" s="102" t="n">
        <f aca="false">K1133-V1133</f>
        <v>20.5</v>
      </c>
      <c r="X1133" s="103" t="n">
        <f aca="false">IFERROR(IF(U1133="June",(K1133/V1133-1)),0)</f>
        <v>0</v>
      </c>
      <c r="Y1133" s="104" t="str">
        <f aca="false">IF(T1133&gt;0,IF(U1133="","-",IF(X1133&lt;0%,"DEGROWTH","GROWTH")))</f>
        <v>GROWTH</v>
      </c>
      <c r="Z1133" s="75" t="n">
        <v>0</v>
      </c>
      <c r="AA1133" s="70"/>
      <c r="AB1133" s="70" t="s">
        <v>133</v>
      </c>
      <c r="AC1133" s="70" t="s">
        <v>130</v>
      </c>
      <c r="AD1133" s="3"/>
      <c r="AE1133" s="3"/>
      <c r="AF1133" s="70" t="s">
        <v>130</v>
      </c>
      <c r="AG1133" s="121" t="n">
        <f aca="false">IFERROR(INDEX(Last6M_AvgSales_Ref!$B$2:$B$12659,MATCH(D1133,Last6M_AvgSales_Ref!$A$2:$A$12659,0)),"")</f>
        <v>141.583333333333</v>
      </c>
    </row>
    <row r="1134" customFormat="false" ht="14.25" hidden="false" customHeight="true" outlineLevel="0" collapsed="false">
      <c r="A1134" s="70" t="s">
        <v>130</v>
      </c>
      <c r="B1134" s="72" t="s">
        <v>120</v>
      </c>
      <c r="C1134" s="72" t="s">
        <v>2760</v>
      </c>
      <c r="D1134" s="72" t="n">
        <v>1000001186</v>
      </c>
      <c r="E1134" s="73" t="s">
        <v>2761</v>
      </c>
      <c r="F1134" s="74" t="n">
        <v>43643</v>
      </c>
      <c r="G1134" s="67" t="str">
        <f aca="false">IF(I1134&gt;0,"Targeted Dealer","-")</f>
        <v>Targeted Dealer</v>
      </c>
      <c r="H1134" s="67"/>
      <c r="I1134" s="68" t="n">
        <v>100</v>
      </c>
      <c r="J1134" s="68" t="n">
        <f aca="false">I1134/$J$1*($J$1-$E$1)</f>
        <v>100</v>
      </c>
      <c r="K1134" s="69" t="n">
        <v>90</v>
      </c>
      <c r="L1134" s="69" t="n">
        <f aca="false">I1134-K1134</f>
        <v>10</v>
      </c>
      <c r="M1134" s="69" t="n">
        <f aca="false">IFERROR((K1134/J1134%),"-")</f>
        <v>90</v>
      </c>
      <c r="N1134" s="97" t="n">
        <v>100</v>
      </c>
      <c r="O1134" s="98" t="str">
        <f aca="false">IF(F1134&lt;=$P$2,"June","")</f>
        <v>June</v>
      </c>
      <c r="P1134" s="97" t="n">
        <f aca="false">N1134</f>
        <v>100</v>
      </c>
      <c r="Q1134" s="99" t="n">
        <f aca="false">K1134-P1134</f>
        <v>-10</v>
      </c>
      <c r="R1134" s="98" t="n">
        <f aca="false">IFERROR(IF(O1134="May",(K1134/P1134-1))," ")</f>
        <v>0</v>
      </c>
      <c r="S1134" s="100" t="str">
        <f aca="false">IF(N1134&gt;0,IF(O1134="","-",IF(R1134&lt;0%,"DEGROWTH","GROWTH")))</f>
        <v>GROWTH</v>
      </c>
      <c r="T1134" s="69" t="n">
        <v>195</v>
      </c>
      <c r="U1134" s="101" t="str">
        <f aca="false">IF(F1134&lt;=$V$2,"May","")</f>
        <v>May</v>
      </c>
      <c r="V1134" s="69" t="n">
        <f aca="false">T1134</f>
        <v>195</v>
      </c>
      <c r="W1134" s="102" t="n">
        <f aca="false">K1134-V1134</f>
        <v>-105</v>
      </c>
      <c r="X1134" s="103" t="n">
        <f aca="false">IFERROR(IF(U1134="June",(K1134/V1134-1)),0)</f>
        <v>0</v>
      </c>
      <c r="Y1134" s="104" t="str">
        <f aca="false">IF(T1134&gt;0,IF(U1134="","-",IF(X1134&lt;0%,"DEGROWTH","GROWTH")))</f>
        <v>GROWTH</v>
      </c>
      <c r="Z1134" s="75" t="n">
        <v>0</v>
      </c>
      <c r="AA1134" s="70"/>
      <c r="AB1134" s="70" t="s">
        <v>133</v>
      </c>
      <c r="AC1134" s="70" t="s">
        <v>130</v>
      </c>
      <c r="AD1134" s="3"/>
      <c r="AE1134" s="3"/>
      <c r="AF1134" s="70" t="s">
        <v>130</v>
      </c>
      <c r="AG1134" s="121" t="n">
        <f aca="false">IFERROR(INDEX(Last6M_AvgSales_Ref!$B$2:$B$12659,MATCH(D1134,Last6M_AvgSales_Ref!$A$2:$A$12659,0)),"")</f>
        <v>128.291666666667</v>
      </c>
    </row>
    <row r="1135" customFormat="false" ht="14.25" hidden="false" customHeight="true" outlineLevel="0" collapsed="false">
      <c r="A1135" s="70" t="s">
        <v>130</v>
      </c>
      <c r="B1135" s="72" t="s">
        <v>120</v>
      </c>
      <c r="C1135" s="72" t="s">
        <v>2762</v>
      </c>
      <c r="D1135" s="72" t="n">
        <v>1000001183</v>
      </c>
      <c r="E1135" s="73" t="s">
        <v>2763</v>
      </c>
      <c r="F1135" s="74" t="n">
        <v>43809</v>
      </c>
      <c r="G1135" s="67" t="str">
        <f aca="false">IF(I1135&gt;0,"Targeted Dealer","-")</f>
        <v>Targeted Dealer</v>
      </c>
      <c r="H1135" s="67"/>
      <c r="I1135" s="68" t="n">
        <v>135</v>
      </c>
      <c r="J1135" s="68" t="n">
        <f aca="false">I1135/$J$1*($J$1-$E$1)</f>
        <v>135</v>
      </c>
      <c r="K1135" s="69" t="n">
        <v>180</v>
      </c>
      <c r="L1135" s="69" t="n">
        <f aca="false">I1135-K1135</f>
        <v>-45</v>
      </c>
      <c r="M1135" s="69" t="n">
        <f aca="false">IFERROR((K1135/J1135%),"-")</f>
        <v>133.333333333333</v>
      </c>
      <c r="N1135" s="97" t="n">
        <v>145</v>
      </c>
      <c r="O1135" s="98" t="str">
        <f aca="false">IF(F1135&lt;=$P$2,"June","")</f>
        <v>June</v>
      </c>
      <c r="P1135" s="97" t="n">
        <f aca="false">N1135</f>
        <v>145</v>
      </c>
      <c r="Q1135" s="99" t="n">
        <f aca="false">K1135-P1135</f>
        <v>35</v>
      </c>
      <c r="R1135" s="98" t="n">
        <f aca="false">IFERROR(IF(O1135="May",(K1135/P1135-1))," ")</f>
        <v>0</v>
      </c>
      <c r="S1135" s="100" t="str">
        <f aca="false">IF(N1135&gt;0,IF(O1135="","-",IF(R1135&lt;0%,"DEGROWTH","GROWTH")))</f>
        <v>GROWTH</v>
      </c>
      <c r="T1135" s="69" t="n">
        <v>205</v>
      </c>
      <c r="U1135" s="101" t="str">
        <f aca="false">IF(F1135&lt;=$V$2,"May","")</f>
        <v>May</v>
      </c>
      <c r="V1135" s="69" t="n">
        <f aca="false">T1135</f>
        <v>205</v>
      </c>
      <c r="W1135" s="102" t="n">
        <f aca="false">K1135-V1135</f>
        <v>-25</v>
      </c>
      <c r="X1135" s="103" t="n">
        <f aca="false">IFERROR(IF(U1135="June",(K1135/V1135-1)),0)</f>
        <v>0</v>
      </c>
      <c r="Y1135" s="104" t="str">
        <f aca="false">IF(T1135&gt;0,IF(U1135="","-",IF(X1135&lt;0%,"DEGROWTH","GROWTH")))</f>
        <v>GROWTH</v>
      </c>
      <c r="Z1135" s="75" t="n">
        <v>0</v>
      </c>
      <c r="AA1135" s="70"/>
      <c r="AB1135" s="70" t="s">
        <v>133</v>
      </c>
      <c r="AC1135" s="70" t="s">
        <v>130</v>
      </c>
      <c r="AD1135" s="3"/>
      <c r="AE1135" s="3"/>
      <c r="AF1135" s="70" t="s">
        <v>130</v>
      </c>
      <c r="AG1135" s="121" t="n">
        <f aca="false">IFERROR(INDEX(Last6M_AvgSales_Ref!$B$2:$B$12659,MATCH(D1135,Last6M_AvgSales_Ref!$A$2:$A$12659,0)),"")</f>
        <v>142.458333333333</v>
      </c>
    </row>
    <row r="1136" customFormat="false" ht="14.25" hidden="false" customHeight="true" outlineLevel="0" collapsed="false">
      <c r="A1136" s="70" t="s">
        <v>130</v>
      </c>
      <c r="B1136" s="72" t="s">
        <v>120</v>
      </c>
      <c r="C1136" s="72" t="s">
        <v>2764</v>
      </c>
      <c r="D1136" s="72" t="n">
        <v>1000001988</v>
      </c>
      <c r="E1136" s="73" t="s">
        <v>2765</v>
      </c>
      <c r="F1136" s="74" t="n">
        <v>44446</v>
      </c>
      <c r="G1136" s="67" t="str">
        <f aca="false">IF(I1136&gt;0,"Targeted Dealer","-")</f>
        <v>Targeted Dealer</v>
      </c>
      <c r="H1136" s="67"/>
      <c r="I1136" s="68" t="n">
        <v>60</v>
      </c>
      <c r="J1136" s="68" t="n">
        <f aca="false">I1136/$J$1*($J$1-$E$1)</f>
        <v>60</v>
      </c>
      <c r="K1136" s="69" t="n">
        <v>30</v>
      </c>
      <c r="L1136" s="69" t="n">
        <f aca="false">I1136-K1136</f>
        <v>30</v>
      </c>
      <c r="M1136" s="69" t="n">
        <f aca="false">IFERROR((K1136/J1136%),"-")</f>
        <v>50</v>
      </c>
      <c r="N1136" s="97" t="n">
        <v>60</v>
      </c>
      <c r="O1136" s="98" t="str">
        <f aca="false">IF(F1136&lt;=$P$2,"June","")</f>
        <v>June</v>
      </c>
      <c r="P1136" s="97" t="n">
        <f aca="false">N1136</f>
        <v>60</v>
      </c>
      <c r="Q1136" s="99" t="n">
        <f aca="false">K1136-P1136</f>
        <v>-30</v>
      </c>
      <c r="R1136" s="98" t="n">
        <f aca="false">IFERROR(IF(O1136="May",(K1136/P1136-1))," ")</f>
        <v>0</v>
      </c>
      <c r="S1136" s="100" t="str">
        <f aca="false">IF(N1136&gt;0,IF(O1136="","-",IF(R1136&lt;0%,"DEGROWTH","GROWTH")))</f>
        <v>GROWTH</v>
      </c>
      <c r="T1136" s="69" t="n">
        <v>25</v>
      </c>
      <c r="U1136" s="101" t="str">
        <f aca="false">IF(F1136&lt;=$V$2,"May","")</f>
        <v>May</v>
      </c>
      <c r="V1136" s="69" t="n">
        <f aca="false">T1136</f>
        <v>25</v>
      </c>
      <c r="W1136" s="102" t="n">
        <f aca="false">K1136-V1136</f>
        <v>5</v>
      </c>
      <c r="X1136" s="103" t="n">
        <f aca="false">IFERROR(IF(U1136="June",(K1136/V1136-1)),0)</f>
        <v>0</v>
      </c>
      <c r="Y1136" s="104" t="str">
        <f aca="false">IF(T1136&gt;0,IF(U1136="","-",IF(X1136&lt;0%,"DEGROWTH","GROWTH")))</f>
        <v>GROWTH</v>
      </c>
      <c r="Z1136" s="75" t="n">
        <v>0</v>
      </c>
      <c r="AA1136" s="70"/>
      <c r="AB1136" s="70" t="s">
        <v>133</v>
      </c>
      <c r="AC1136" s="70" t="s">
        <v>130</v>
      </c>
      <c r="AD1136" s="3"/>
      <c r="AE1136" s="3"/>
      <c r="AF1136" s="70" t="s">
        <v>130</v>
      </c>
      <c r="AG1136" s="121" t="n">
        <f aca="false">IFERROR(INDEX(Last6M_AvgSales_Ref!$B$2:$B$12659,MATCH(D1136,Last6M_AvgSales_Ref!$A$2:$A$12659,0)),"")</f>
        <v>44.1666666666667</v>
      </c>
    </row>
    <row r="1137" customFormat="false" ht="14.25" hidden="false" customHeight="true" outlineLevel="0" collapsed="false">
      <c r="A1137" s="70" t="s">
        <v>130</v>
      </c>
      <c r="B1137" s="72" t="s">
        <v>120</v>
      </c>
      <c r="C1137" s="72" t="s">
        <v>2766</v>
      </c>
      <c r="D1137" s="72" t="n">
        <v>1000002030</v>
      </c>
      <c r="E1137" s="73" t="s">
        <v>2767</v>
      </c>
      <c r="F1137" s="74" t="n">
        <v>44509</v>
      </c>
      <c r="G1137" s="67" t="str">
        <f aca="false">IF(I1137&gt;0,"Targeted Dealer","-")</f>
        <v>Targeted Dealer</v>
      </c>
      <c r="H1137" s="67"/>
      <c r="I1137" s="68" t="n">
        <v>225</v>
      </c>
      <c r="J1137" s="68" t="n">
        <f aca="false">I1137/$J$1*($J$1-$E$1)</f>
        <v>225</v>
      </c>
      <c r="K1137" s="69" t="n">
        <v>265</v>
      </c>
      <c r="L1137" s="69" t="n">
        <f aca="false">I1137-K1137</f>
        <v>-40</v>
      </c>
      <c r="M1137" s="69" t="n">
        <f aca="false">IFERROR((K1137/J1137%),"-")</f>
        <v>117.777777777778</v>
      </c>
      <c r="N1137" s="97" t="n">
        <v>150</v>
      </c>
      <c r="O1137" s="98" t="str">
        <f aca="false">IF(F1137&lt;=$P$2,"June","")</f>
        <v>June</v>
      </c>
      <c r="P1137" s="97" t="n">
        <f aca="false">N1137</f>
        <v>150</v>
      </c>
      <c r="Q1137" s="99" t="n">
        <f aca="false">K1137-P1137</f>
        <v>115</v>
      </c>
      <c r="R1137" s="98" t="n">
        <f aca="false">IFERROR(IF(O1137="May",(K1137/P1137-1))," ")</f>
        <v>0</v>
      </c>
      <c r="S1137" s="100" t="str">
        <f aca="false">IF(N1137&gt;0,IF(O1137="","-",IF(R1137&lt;0%,"DEGROWTH","GROWTH")))</f>
        <v>GROWTH</v>
      </c>
      <c r="T1137" s="69" t="n">
        <v>175</v>
      </c>
      <c r="U1137" s="101" t="str">
        <f aca="false">IF(F1137&lt;=$V$2,"May","")</f>
        <v>May</v>
      </c>
      <c r="V1137" s="69" t="n">
        <f aca="false">T1137</f>
        <v>175</v>
      </c>
      <c r="W1137" s="102" t="n">
        <f aca="false">K1137-V1137</f>
        <v>90</v>
      </c>
      <c r="X1137" s="103" t="n">
        <f aca="false">IFERROR(IF(U1137="June",(K1137/V1137-1)),0)</f>
        <v>0</v>
      </c>
      <c r="Y1137" s="104" t="str">
        <f aca="false">IF(T1137&gt;0,IF(U1137="","-",IF(X1137&lt;0%,"DEGROWTH","GROWTH")))</f>
        <v>GROWTH</v>
      </c>
      <c r="Z1137" s="75" t="n">
        <v>0</v>
      </c>
      <c r="AA1137" s="70"/>
      <c r="AB1137" s="70" t="s">
        <v>133</v>
      </c>
      <c r="AC1137" s="70" t="s">
        <v>130</v>
      </c>
      <c r="AD1137" s="3"/>
      <c r="AE1137" s="3"/>
      <c r="AF1137" s="70" t="s">
        <v>130</v>
      </c>
      <c r="AG1137" s="121" t="n">
        <f aca="false">IFERROR(INDEX(Last6M_AvgSales_Ref!$B$2:$B$12659,MATCH(D1137,Last6M_AvgSales_Ref!$A$2:$A$12659,0)),"")</f>
        <v>323.333333333333</v>
      </c>
    </row>
    <row r="1138" customFormat="false" ht="14.25" hidden="false" customHeight="true" outlineLevel="0" collapsed="false">
      <c r="A1138" s="70" t="s">
        <v>130</v>
      </c>
      <c r="B1138" s="72" t="s">
        <v>120</v>
      </c>
      <c r="C1138" s="72" t="s">
        <v>2768</v>
      </c>
      <c r="D1138" s="72" t="n">
        <v>1000002075</v>
      </c>
      <c r="E1138" s="73" t="s">
        <v>2769</v>
      </c>
      <c r="F1138" s="74" t="n">
        <v>44531</v>
      </c>
      <c r="G1138" s="67" t="str">
        <f aca="false">IF(I1138&gt;0,"Targeted Dealer","-")</f>
        <v>Targeted Dealer</v>
      </c>
      <c r="H1138" s="67"/>
      <c r="I1138" s="68" t="n">
        <v>50</v>
      </c>
      <c r="J1138" s="68" t="n">
        <f aca="false">I1138/$J$1*($J$1-$E$1)</f>
        <v>50</v>
      </c>
      <c r="K1138" s="69" t="n">
        <v>50</v>
      </c>
      <c r="L1138" s="69" t="n">
        <f aca="false">I1138-K1138</f>
        <v>0</v>
      </c>
      <c r="M1138" s="69" t="n">
        <f aca="false">IFERROR((K1138/J1138%),"-")</f>
        <v>100</v>
      </c>
      <c r="N1138" s="97" t="n">
        <v>25</v>
      </c>
      <c r="O1138" s="98" t="str">
        <f aca="false">IF(F1138&lt;=$P$2,"June","")</f>
        <v>June</v>
      </c>
      <c r="P1138" s="97" t="n">
        <f aca="false">N1138</f>
        <v>25</v>
      </c>
      <c r="Q1138" s="99" t="n">
        <f aca="false">K1138-P1138</f>
        <v>25</v>
      </c>
      <c r="R1138" s="98" t="n">
        <f aca="false">IFERROR(IF(O1138="May",(K1138/P1138-1))," ")</f>
        <v>0</v>
      </c>
      <c r="S1138" s="100" t="str">
        <f aca="false">IF(N1138&gt;0,IF(O1138="","-",IF(R1138&lt;0%,"DEGROWTH","GROWTH")))</f>
        <v>GROWTH</v>
      </c>
      <c r="T1138" s="69" t="n">
        <v>80</v>
      </c>
      <c r="U1138" s="101" t="str">
        <f aca="false">IF(F1138&lt;=$V$2,"May","")</f>
        <v>May</v>
      </c>
      <c r="V1138" s="69" t="n">
        <f aca="false">T1138</f>
        <v>80</v>
      </c>
      <c r="W1138" s="102" t="n">
        <f aca="false">K1138-V1138</f>
        <v>-30</v>
      </c>
      <c r="X1138" s="103" t="n">
        <f aca="false">IFERROR(IF(U1138="June",(K1138/V1138-1)),0)</f>
        <v>0</v>
      </c>
      <c r="Y1138" s="104" t="str">
        <f aca="false">IF(T1138&gt;0,IF(U1138="","-",IF(X1138&lt;0%,"DEGROWTH","GROWTH")))</f>
        <v>GROWTH</v>
      </c>
      <c r="Z1138" s="75" t="n">
        <v>0</v>
      </c>
      <c r="AA1138" s="70"/>
      <c r="AB1138" s="70" t="s">
        <v>133</v>
      </c>
      <c r="AC1138" s="70" t="s">
        <v>130</v>
      </c>
      <c r="AD1138" s="3"/>
      <c r="AE1138" s="3"/>
      <c r="AF1138" s="70" t="s">
        <v>130</v>
      </c>
      <c r="AG1138" s="121" t="n">
        <f aca="false">IFERROR(INDEX(Last6M_AvgSales_Ref!$B$2:$B$12659,MATCH(D1138,Last6M_AvgSales_Ref!$A$2:$A$12659,0)),"")</f>
        <v>37.5</v>
      </c>
    </row>
    <row r="1139" customFormat="false" ht="14.25" hidden="false" customHeight="true" outlineLevel="0" collapsed="false">
      <c r="A1139" s="70" t="s">
        <v>130</v>
      </c>
      <c r="B1139" s="72" t="s">
        <v>120</v>
      </c>
      <c r="C1139" s="72" t="s">
        <v>2770</v>
      </c>
      <c r="D1139" s="72" t="n">
        <v>1000002064</v>
      </c>
      <c r="E1139" s="73" t="s">
        <v>2771</v>
      </c>
      <c r="F1139" s="74" t="n">
        <v>44543</v>
      </c>
      <c r="G1139" s="67" t="str">
        <f aca="false">IF(I1139&gt;0,"Targeted Dealer","-")</f>
        <v>Targeted Dealer</v>
      </c>
      <c r="H1139" s="67"/>
      <c r="I1139" s="68" t="n">
        <v>200</v>
      </c>
      <c r="J1139" s="68" t="n">
        <f aca="false">I1139/$J$1*($J$1-$E$1)</f>
        <v>200</v>
      </c>
      <c r="K1139" s="69" t="n">
        <v>210</v>
      </c>
      <c r="L1139" s="69" t="n">
        <f aca="false">I1139-K1139</f>
        <v>-10</v>
      </c>
      <c r="M1139" s="69" t="n">
        <f aca="false">IFERROR((K1139/J1139%),"-")</f>
        <v>105</v>
      </c>
      <c r="N1139" s="97" t="n">
        <v>210</v>
      </c>
      <c r="O1139" s="98" t="str">
        <f aca="false">IF(F1139&lt;=$P$2,"June","")</f>
        <v>June</v>
      </c>
      <c r="P1139" s="97" t="n">
        <f aca="false">N1139</f>
        <v>210</v>
      </c>
      <c r="Q1139" s="99" t="n">
        <f aca="false">K1139-P1139</f>
        <v>0</v>
      </c>
      <c r="R1139" s="98" t="n">
        <f aca="false">IFERROR(IF(O1139="May",(K1139/P1139-1))," ")</f>
        <v>0</v>
      </c>
      <c r="S1139" s="100" t="str">
        <f aca="false">IF(N1139&gt;0,IF(O1139="","-",IF(R1139&lt;0%,"DEGROWTH","GROWTH")))</f>
        <v>GROWTH</v>
      </c>
      <c r="T1139" s="69" t="n">
        <v>235</v>
      </c>
      <c r="U1139" s="101" t="str">
        <f aca="false">IF(F1139&lt;=$V$2,"May","")</f>
        <v>May</v>
      </c>
      <c r="V1139" s="69" t="n">
        <f aca="false">T1139</f>
        <v>235</v>
      </c>
      <c r="W1139" s="102" t="n">
        <f aca="false">K1139-V1139</f>
        <v>-25</v>
      </c>
      <c r="X1139" s="103" t="n">
        <f aca="false">IFERROR(IF(U1139="June",(K1139/V1139-1)),0)</f>
        <v>0</v>
      </c>
      <c r="Y1139" s="104" t="str">
        <f aca="false">IF(T1139&gt;0,IF(U1139="","-",IF(X1139&lt;0%,"DEGROWTH","GROWTH")))</f>
        <v>GROWTH</v>
      </c>
      <c r="Z1139" s="75" t="n">
        <v>0</v>
      </c>
      <c r="AA1139" s="70"/>
      <c r="AB1139" s="70" t="s">
        <v>133</v>
      </c>
      <c r="AC1139" s="70" t="s">
        <v>130</v>
      </c>
      <c r="AD1139" s="3"/>
      <c r="AE1139" s="3"/>
      <c r="AF1139" s="70" t="s">
        <v>130</v>
      </c>
      <c r="AG1139" s="121" t="n">
        <f aca="false">IFERROR(INDEX(Last6M_AvgSales_Ref!$B$2:$B$12659,MATCH(D1139,Last6M_AvgSales_Ref!$A$2:$A$12659,0)),"")</f>
        <v>234.166666666667</v>
      </c>
    </row>
    <row r="1140" customFormat="false" ht="14.25" hidden="false" customHeight="true" outlineLevel="0" collapsed="false">
      <c r="A1140" s="70" t="s">
        <v>130</v>
      </c>
      <c r="B1140" s="72" t="s">
        <v>120</v>
      </c>
      <c r="C1140" s="72" t="s">
        <v>2772</v>
      </c>
      <c r="D1140" s="72" t="n">
        <v>1000002070</v>
      </c>
      <c r="E1140" s="73" t="s">
        <v>2773</v>
      </c>
      <c r="F1140" s="74" t="n">
        <v>44554</v>
      </c>
      <c r="G1140" s="67" t="str">
        <f aca="false">IF(I1140&gt;0,"Targeted Dealer","-")</f>
        <v>Targeted Dealer</v>
      </c>
      <c r="H1140" s="67"/>
      <c r="I1140" s="68" t="n">
        <v>250</v>
      </c>
      <c r="J1140" s="68" t="n">
        <f aca="false">I1140/$J$1*($J$1-$E$1)</f>
        <v>250</v>
      </c>
      <c r="K1140" s="69" t="n">
        <v>270</v>
      </c>
      <c r="L1140" s="69" t="n">
        <f aca="false">I1140-K1140</f>
        <v>-20</v>
      </c>
      <c r="M1140" s="69" t="n">
        <f aca="false">IFERROR((K1140/J1140%),"-")</f>
        <v>108</v>
      </c>
      <c r="N1140" s="97" t="n">
        <v>279</v>
      </c>
      <c r="O1140" s="98" t="str">
        <f aca="false">IF(F1140&lt;=$P$2,"June","")</f>
        <v>June</v>
      </c>
      <c r="P1140" s="97" t="n">
        <f aca="false">N1140</f>
        <v>279</v>
      </c>
      <c r="Q1140" s="99" t="n">
        <f aca="false">K1140-P1140</f>
        <v>-9</v>
      </c>
      <c r="R1140" s="98" t="n">
        <f aca="false">IFERROR(IF(O1140="May",(K1140/P1140-1))," ")</f>
        <v>0</v>
      </c>
      <c r="S1140" s="100" t="str">
        <f aca="false">IF(N1140&gt;0,IF(O1140="","-",IF(R1140&lt;0%,"DEGROWTH","GROWTH")))</f>
        <v>GROWTH</v>
      </c>
      <c r="T1140" s="69" t="n">
        <v>230</v>
      </c>
      <c r="U1140" s="101" t="str">
        <f aca="false">IF(F1140&lt;=$V$2,"May","")</f>
        <v>May</v>
      </c>
      <c r="V1140" s="69" t="n">
        <f aca="false">T1140</f>
        <v>230</v>
      </c>
      <c r="W1140" s="102" t="n">
        <f aca="false">K1140-V1140</f>
        <v>40</v>
      </c>
      <c r="X1140" s="103" t="n">
        <f aca="false">IFERROR(IF(U1140="June",(K1140/V1140-1)),0)</f>
        <v>0</v>
      </c>
      <c r="Y1140" s="104" t="str">
        <f aca="false">IF(T1140&gt;0,IF(U1140="","-",IF(X1140&lt;0%,"DEGROWTH","GROWTH")))</f>
        <v>GROWTH</v>
      </c>
      <c r="Z1140" s="75" t="n">
        <v>0</v>
      </c>
      <c r="AA1140" s="70"/>
      <c r="AB1140" s="70" t="s">
        <v>133</v>
      </c>
      <c r="AC1140" s="70" t="s">
        <v>130</v>
      </c>
      <c r="AD1140" s="3"/>
      <c r="AE1140" s="3"/>
      <c r="AF1140" s="70" t="s">
        <v>130</v>
      </c>
      <c r="AG1140" s="121" t="n">
        <f aca="false">IFERROR(INDEX(Last6M_AvgSales_Ref!$B$2:$B$12659,MATCH(D1140,Last6M_AvgSales_Ref!$A$2:$A$12659,0)),"")</f>
        <v>288.333333333333</v>
      </c>
    </row>
    <row r="1141" customFormat="false" ht="14.25" hidden="false" customHeight="true" outlineLevel="0" collapsed="false">
      <c r="A1141" s="70" t="s">
        <v>130</v>
      </c>
      <c r="B1141" s="72" t="s">
        <v>120</v>
      </c>
      <c r="C1141" s="72" t="s">
        <v>2774</v>
      </c>
      <c r="D1141" s="72" t="n">
        <v>1000002546</v>
      </c>
      <c r="E1141" s="73" t="s">
        <v>2775</v>
      </c>
      <c r="F1141" s="74" t="n">
        <v>44608</v>
      </c>
      <c r="G1141" s="67" t="str">
        <f aca="false">IF(I1141&gt;0,"Targeted Dealer","-")</f>
        <v>-</v>
      </c>
      <c r="H1141" s="67"/>
      <c r="I1141" s="68" t="n">
        <v>0</v>
      </c>
      <c r="J1141" s="68" t="n">
        <f aca="false">I1141/$J$1*($J$1-$E$1)</f>
        <v>0</v>
      </c>
      <c r="K1141" s="69" t="n">
        <v>0</v>
      </c>
      <c r="L1141" s="69" t="n">
        <f aca="false">I1141-K1141</f>
        <v>0</v>
      </c>
      <c r="M1141" s="69" t="str">
        <f aca="false">IFERROR((K1141/J1141%),"-")</f>
        <v>-</v>
      </c>
      <c r="N1141" s="97" t="n">
        <v>0</v>
      </c>
      <c r="O1141" s="98" t="str">
        <f aca="false">IF(F1141&lt;=$P$2,"June","")</f>
        <v>June</v>
      </c>
      <c r="P1141" s="97" t="n">
        <f aca="false">N1141</f>
        <v>0</v>
      </c>
      <c r="Q1141" s="99" t="n">
        <f aca="false">K1141-P1141</f>
        <v>0</v>
      </c>
      <c r="R1141" s="98" t="n">
        <f aca="false">IFERROR(IF(O1141="May",(K1141/P1141-1))," ")</f>
        <v>0</v>
      </c>
      <c r="S1141" s="105" t="b">
        <f aca="false">IF(N1141&gt;0,IF(O1141="","-",IF(R1141&lt;0%,"DEGROWTH","GROWTH")))</f>
        <v>0</v>
      </c>
      <c r="T1141" s="69" t="n">
        <v>50</v>
      </c>
      <c r="U1141" s="101" t="str">
        <f aca="false">IF(F1141&lt;=$V$2,"May","")</f>
        <v>May</v>
      </c>
      <c r="V1141" s="69" t="n">
        <f aca="false">T1141</f>
        <v>50</v>
      </c>
      <c r="W1141" s="102" t="n">
        <f aca="false">K1141-V1141</f>
        <v>-50</v>
      </c>
      <c r="X1141" s="103" t="n">
        <f aca="false">IFERROR(IF(U1141="June",(K1141/V1141-1)),0)</f>
        <v>0</v>
      </c>
      <c r="Y1141" s="104" t="str">
        <f aca="false">IF(T1141&gt;0,IF(U1141="","-",IF(X1141&lt;0%,"DEGROWTH","GROWTH")))</f>
        <v>GROWTH</v>
      </c>
      <c r="Z1141" s="75" t="n">
        <v>0</v>
      </c>
      <c r="AA1141" s="70"/>
      <c r="AB1141" s="70" t="s">
        <v>133</v>
      </c>
      <c r="AC1141" s="70" t="s">
        <v>130</v>
      </c>
      <c r="AD1141" s="3"/>
      <c r="AE1141" s="3"/>
      <c r="AF1141" s="70" t="s">
        <v>130</v>
      </c>
      <c r="AG1141" s="121" t="n">
        <f aca="false">IFERROR(INDEX(Last6M_AvgSales_Ref!$B$2:$B$12659,MATCH(D1141,Last6M_AvgSales_Ref!$A$2:$A$12659,0)),"")</f>
        <v>12.5</v>
      </c>
    </row>
    <row r="1142" customFormat="false" ht="14.25" hidden="false" customHeight="true" outlineLevel="0" collapsed="false">
      <c r="A1142" s="70" t="s">
        <v>130</v>
      </c>
      <c r="B1142" s="72" t="s">
        <v>120</v>
      </c>
      <c r="C1142" s="72" t="s">
        <v>402</v>
      </c>
      <c r="D1142" s="72" t="n">
        <v>1000002774</v>
      </c>
      <c r="E1142" s="81" t="s">
        <v>403</v>
      </c>
      <c r="F1142" s="74" t="n">
        <v>44692</v>
      </c>
      <c r="G1142" s="67" t="str">
        <f aca="false">IF(I1142&gt;0,"Targeted Dealer","-")</f>
        <v>Targeted Dealer</v>
      </c>
      <c r="H1142" s="67"/>
      <c r="I1142" s="68" t="n">
        <v>25</v>
      </c>
      <c r="J1142" s="68" t="n">
        <f aca="false">I1142/$J$1*($J$1-$E$1)</f>
        <v>25</v>
      </c>
      <c r="K1142" s="69" t="n">
        <v>0</v>
      </c>
      <c r="L1142" s="69" t="n">
        <f aca="false">I1142-K1142</f>
        <v>25</v>
      </c>
      <c r="M1142" s="69" t="n">
        <f aca="false">IFERROR((K1142/J1142%),"-")</f>
        <v>0</v>
      </c>
      <c r="N1142" s="97" t="n">
        <v>25</v>
      </c>
      <c r="O1142" s="98" t="str">
        <f aca="false">IF(F1142&lt;=$P$2,"June","")</f>
        <v>June</v>
      </c>
      <c r="P1142" s="97" t="n">
        <f aca="false">N1142</f>
        <v>25</v>
      </c>
      <c r="Q1142" s="99" t="n">
        <f aca="false">K1142-P1142</f>
        <v>-25</v>
      </c>
      <c r="R1142" s="98" t="n">
        <f aca="false">IFERROR(IF(O1142="May",(K1142/P1142-1))," ")</f>
        <v>0</v>
      </c>
      <c r="S1142" s="100" t="str">
        <f aca="false">IF(N1142&gt;0,IF(O1142="","-",IF(R1142&lt;0%,"DEGROWTH","GROWTH")))</f>
        <v>GROWTH</v>
      </c>
      <c r="T1142" s="69" t="n">
        <v>50</v>
      </c>
      <c r="U1142" s="101" t="str">
        <f aca="false">IF(F1142&lt;=$V$2,"May","")</f>
        <v>May</v>
      </c>
      <c r="V1142" s="69" t="n">
        <f aca="false">T1142</f>
        <v>50</v>
      </c>
      <c r="W1142" s="102" t="n">
        <f aca="false">K1142-V1142</f>
        <v>-50</v>
      </c>
      <c r="X1142" s="103" t="n">
        <f aca="false">IFERROR(IF(U1142="June",(K1142/V1142-1)),0)</f>
        <v>0</v>
      </c>
      <c r="Y1142" s="104" t="str">
        <f aca="false">IF(T1142&gt;0,IF(U1142="","-",IF(X1142&lt;0%,"DEGROWTH","GROWTH")))</f>
        <v>GROWTH</v>
      </c>
      <c r="Z1142" s="75" t="n">
        <v>0</v>
      </c>
      <c r="AA1142" s="70"/>
      <c r="AB1142" s="70" t="s">
        <v>133</v>
      </c>
      <c r="AC1142" s="70" t="s">
        <v>130</v>
      </c>
      <c r="AD1142" s="3"/>
      <c r="AE1142" s="3"/>
      <c r="AF1142" s="70" t="s">
        <v>130</v>
      </c>
      <c r="AG1142" s="121" t="n">
        <f aca="false">IFERROR(INDEX(Last6M_AvgSales_Ref!$B$2:$B$12659,MATCH(D1142,Last6M_AvgSales_Ref!$A$2:$A$12659,0)),"")</f>
        <v>14.1666666666667</v>
      </c>
    </row>
    <row r="1143" customFormat="false" ht="14.25" hidden="false" customHeight="true" outlineLevel="0" collapsed="false">
      <c r="A1143" s="70" t="s">
        <v>130</v>
      </c>
      <c r="B1143" s="72" t="s">
        <v>120</v>
      </c>
      <c r="C1143" s="72" t="s">
        <v>2776</v>
      </c>
      <c r="D1143" s="72" t="n">
        <v>1000003311</v>
      </c>
      <c r="E1143" s="72" t="s">
        <v>2777</v>
      </c>
      <c r="F1143" s="74" t="n">
        <v>44957</v>
      </c>
      <c r="G1143" s="67" t="str">
        <f aca="false">IF(I1143&gt;0,"Targeted Dealer","-")</f>
        <v>Targeted Dealer</v>
      </c>
      <c r="H1143" s="67"/>
      <c r="I1143" s="68" t="n">
        <v>25</v>
      </c>
      <c r="J1143" s="68" t="n">
        <f aca="false">I1143/$J$1*($J$1-$E$1)</f>
        <v>25</v>
      </c>
      <c r="K1143" s="69" t="n">
        <v>0</v>
      </c>
      <c r="L1143" s="69" t="n">
        <f aca="false">I1143-K1143</f>
        <v>25</v>
      </c>
      <c r="M1143" s="69" t="n">
        <f aca="false">IFERROR((K1143/J1143%),"-")</f>
        <v>0</v>
      </c>
      <c r="N1143" s="97" t="n">
        <v>55</v>
      </c>
      <c r="O1143" s="98" t="str">
        <f aca="false">IF(F1143&lt;=$P$2,"June","")</f>
        <v>June</v>
      </c>
      <c r="P1143" s="97" t="n">
        <f aca="false">N1143</f>
        <v>55</v>
      </c>
      <c r="Q1143" s="99" t="n">
        <f aca="false">K1143-P1143</f>
        <v>-55</v>
      </c>
      <c r="R1143" s="98" t="n">
        <f aca="false">IFERROR(IF(O1143="May",(K1143/P1143-1))," ")</f>
        <v>0</v>
      </c>
      <c r="S1143" s="100" t="str">
        <f aca="false">IF(N1143&gt;0,IF(O1143="","-",IF(R1143&lt;0%,"DEGROWTH","GROWTH")))</f>
        <v>GROWTH</v>
      </c>
      <c r="T1143" s="69" t="n">
        <v>50</v>
      </c>
      <c r="U1143" s="101" t="str">
        <f aca="false">IF(F1143&lt;=$V$2,"May","")</f>
        <v>May</v>
      </c>
      <c r="V1143" s="69" t="n">
        <f aca="false">T1143</f>
        <v>50</v>
      </c>
      <c r="W1143" s="102" t="n">
        <f aca="false">K1143-V1143</f>
        <v>-50</v>
      </c>
      <c r="X1143" s="103" t="n">
        <f aca="false">IFERROR(IF(U1143="June",(K1143/V1143-1)),0)</f>
        <v>0</v>
      </c>
      <c r="Y1143" s="104" t="str">
        <f aca="false">IF(T1143&gt;0,IF(U1143="","-",IF(X1143&lt;0%,"DEGROWTH","GROWTH")))</f>
        <v>GROWTH</v>
      </c>
      <c r="Z1143" s="75" t="n">
        <v>0</v>
      </c>
      <c r="AA1143" s="70"/>
      <c r="AB1143" s="70" t="s">
        <v>133</v>
      </c>
      <c r="AC1143" s="70" t="s">
        <v>130</v>
      </c>
      <c r="AD1143" s="3"/>
      <c r="AE1143" s="3"/>
      <c r="AF1143" s="70" t="s">
        <v>130</v>
      </c>
      <c r="AG1143" s="121" t="n">
        <f aca="false">IFERROR(INDEX(Last6M_AvgSales_Ref!$B$2:$B$12659,MATCH(D1143,Last6M_AvgSales_Ref!$A$2:$A$12659,0)),"")</f>
        <v>96.5</v>
      </c>
    </row>
    <row r="1144" customFormat="false" ht="14.25" hidden="false" customHeight="true" outlineLevel="0" collapsed="false">
      <c r="A1144" s="70" t="s">
        <v>130</v>
      </c>
      <c r="B1144" s="72" t="s">
        <v>120</v>
      </c>
      <c r="C1144" s="72" t="s">
        <v>404</v>
      </c>
      <c r="D1144" s="72" t="n">
        <v>1000003323</v>
      </c>
      <c r="E1144" s="72" t="s">
        <v>405</v>
      </c>
      <c r="F1144" s="74" t="n">
        <v>44959</v>
      </c>
      <c r="G1144" s="67" t="str">
        <f aca="false">IF(I1144&gt;0,"Targeted Dealer","-")</f>
        <v>Targeted Dealer</v>
      </c>
      <c r="H1144" s="67"/>
      <c r="I1144" s="68" t="n">
        <v>25</v>
      </c>
      <c r="J1144" s="68" t="n">
        <f aca="false">I1144/$J$1*($J$1-$E$1)</f>
        <v>25</v>
      </c>
      <c r="K1144" s="69" t="n">
        <v>25</v>
      </c>
      <c r="L1144" s="69" t="n">
        <f aca="false">I1144-K1144</f>
        <v>0</v>
      </c>
      <c r="M1144" s="69" t="n">
        <f aca="false">IFERROR((K1144/J1144%),"-")</f>
        <v>100</v>
      </c>
      <c r="N1144" s="97" t="n">
        <v>25</v>
      </c>
      <c r="O1144" s="98" t="str">
        <f aca="false">IF(F1144&lt;=$P$2,"June","")</f>
        <v>June</v>
      </c>
      <c r="P1144" s="97" t="n">
        <f aca="false">N1144</f>
        <v>25</v>
      </c>
      <c r="Q1144" s="99" t="n">
        <f aca="false">K1144-P1144</f>
        <v>0</v>
      </c>
      <c r="R1144" s="98" t="n">
        <f aca="false">IFERROR(IF(O1144="May",(K1144/P1144-1))," ")</f>
        <v>0</v>
      </c>
      <c r="S1144" s="100" t="str">
        <f aca="false">IF(N1144&gt;0,IF(O1144="","-",IF(R1144&lt;0%,"DEGROWTH","GROWTH")))</f>
        <v>GROWTH</v>
      </c>
      <c r="T1144" s="69" t="n">
        <v>25</v>
      </c>
      <c r="U1144" s="101" t="str">
        <f aca="false">IF(F1144&lt;=$V$2,"May","")</f>
        <v>May</v>
      </c>
      <c r="V1144" s="69" t="n">
        <f aca="false">T1144</f>
        <v>25</v>
      </c>
      <c r="W1144" s="102" t="n">
        <f aca="false">K1144-V1144</f>
        <v>0</v>
      </c>
      <c r="X1144" s="103" t="n">
        <f aca="false">IFERROR(IF(U1144="June",(K1144/V1144-1)),0)</f>
        <v>0</v>
      </c>
      <c r="Y1144" s="104" t="str">
        <f aca="false">IF(T1144&gt;0,IF(U1144="","-",IF(X1144&lt;0%,"DEGROWTH","GROWTH")))</f>
        <v>GROWTH</v>
      </c>
      <c r="Z1144" s="75" t="n">
        <v>0</v>
      </c>
      <c r="AA1144" s="70"/>
      <c r="AB1144" s="70" t="s">
        <v>133</v>
      </c>
      <c r="AC1144" s="70" t="s">
        <v>130</v>
      </c>
      <c r="AD1144" s="3"/>
      <c r="AE1144" s="3"/>
      <c r="AF1144" s="70" t="s">
        <v>130</v>
      </c>
      <c r="AG1144" s="121" t="n">
        <f aca="false">IFERROR(INDEX(Last6M_AvgSales_Ref!$B$2:$B$12659,MATCH(D1144,Last6M_AvgSales_Ref!$A$2:$A$12659,0)),"")</f>
        <v>16.6666666666667</v>
      </c>
    </row>
    <row r="1145" customFormat="false" ht="14.25" hidden="false" customHeight="true" outlineLevel="0" collapsed="false">
      <c r="A1145" s="75" t="s">
        <v>130</v>
      </c>
      <c r="B1145" s="79" t="s">
        <v>120</v>
      </c>
      <c r="C1145" s="79" t="s">
        <v>2778</v>
      </c>
      <c r="D1145" s="79" t="n">
        <v>1000003965</v>
      </c>
      <c r="E1145" s="79" t="s">
        <v>2779</v>
      </c>
      <c r="F1145" s="74" t="n">
        <v>45433</v>
      </c>
      <c r="G1145" s="67" t="str">
        <f aca="false">IF(I1145&gt;0,"Targeted Dealer","-")</f>
        <v>Targeted Dealer</v>
      </c>
      <c r="H1145" s="67"/>
      <c r="I1145" s="68" t="n">
        <v>50</v>
      </c>
      <c r="J1145" s="68" t="n">
        <f aca="false">I1145/$J$1*($J$1-$E$1)</f>
        <v>50</v>
      </c>
      <c r="K1145" s="69" t="n">
        <v>55</v>
      </c>
      <c r="L1145" s="69" t="n">
        <f aca="false">I1145-K1145</f>
        <v>-5</v>
      </c>
      <c r="M1145" s="69" t="n">
        <f aca="false">IFERROR((K1145/J1145%),"-")</f>
        <v>110</v>
      </c>
      <c r="N1145" s="97" t="n">
        <v>60</v>
      </c>
      <c r="O1145" s="98" t="str">
        <f aca="false">IF(F1145&lt;=$P$2,"June","")</f>
        <v>June</v>
      </c>
      <c r="P1145" s="97" t="n">
        <f aca="false">N1145</f>
        <v>60</v>
      </c>
      <c r="Q1145" s="99" t="n">
        <f aca="false">K1145-P1145</f>
        <v>-5</v>
      </c>
      <c r="R1145" s="98" t="n">
        <f aca="false">IFERROR(IF(O1145="May",(K1145/P1145-1))," ")</f>
        <v>0</v>
      </c>
      <c r="S1145" s="100" t="str">
        <f aca="false">IF(N1145&gt;0,IF(O1145="","-",IF(R1145&lt;0%,"DEGROWTH","GROWTH")))</f>
        <v>GROWTH</v>
      </c>
      <c r="T1145" s="69" t="n">
        <v>25</v>
      </c>
      <c r="U1145" s="101" t="str">
        <f aca="false">IF(F1145&lt;=$V$2,"May","")</f>
        <v>May</v>
      </c>
      <c r="V1145" s="69" t="n">
        <f aca="false">T1145</f>
        <v>25</v>
      </c>
      <c r="W1145" s="102" t="n">
        <f aca="false">K1145-V1145</f>
        <v>30</v>
      </c>
      <c r="X1145" s="103" t="n">
        <f aca="false">IFERROR(IF(U1145="June",(K1145/V1145-1)),0)</f>
        <v>0</v>
      </c>
      <c r="Y1145" s="104" t="str">
        <f aca="false">IF(T1145&gt;0,IF(U1145="","-",IF(X1145&lt;0%,"DEGROWTH","GROWTH")))</f>
        <v>GROWTH</v>
      </c>
      <c r="Z1145" s="75" t="n">
        <v>0</v>
      </c>
      <c r="AA1145" s="70"/>
      <c r="AB1145" s="70" t="s">
        <v>133</v>
      </c>
      <c r="AC1145" s="75" t="s">
        <v>130</v>
      </c>
      <c r="AD1145" s="3"/>
      <c r="AE1145" s="3"/>
      <c r="AF1145" s="75" t="s">
        <v>130</v>
      </c>
      <c r="AG1145" s="121" t="n">
        <f aca="false">IFERROR(INDEX(Last6M_AvgSales_Ref!$B$2:$B$12659,MATCH(D1145,Last6M_AvgSales_Ref!$A$2:$A$12659,0)),"")</f>
        <v>36.6666666666667</v>
      </c>
    </row>
    <row r="1146" customFormat="false" ht="14.25" hidden="false" customHeight="true" outlineLevel="0" collapsed="false">
      <c r="A1146" s="70" t="s">
        <v>130</v>
      </c>
      <c r="B1146" s="72" t="s">
        <v>122</v>
      </c>
      <c r="C1146" s="72" t="s">
        <v>2780</v>
      </c>
      <c r="D1146" s="72" t="n">
        <v>1000001654</v>
      </c>
      <c r="E1146" s="73" t="s">
        <v>2781</v>
      </c>
      <c r="F1146" s="74" t="n">
        <v>41869</v>
      </c>
      <c r="G1146" s="67" t="str">
        <f aca="false">IF(I1146&gt;0,"Targeted Dealer","-")</f>
        <v>Targeted Dealer</v>
      </c>
      <c r="H1146" s="67"/>
      <c r="I1146" s="68" t="n">
        <v>45</v>
      </c>
      <c r="J1146" s="68" t="n">
        <f aca="false">I1146/$J$1*($J$1-$E$1)</f>
        <v>45</v>
      </c>
      <c r="K1146" s="69" t="n">
        <v>0</v>
      </c>
      <c r="L1146" s="69" t="n">
        <f aca="false">I1146-K1146</f>
        <v>45</v>
      </c>
      <c r="M1146" s="69" t="n">
        <f aca="false">IFERROR((K1146/J1146%),"-")</f>
        <v>0</v>
      </c>
      <c r="N1146" s="97" t="n">
        <v>0</v>
      </c>
      <c r="O1146" s="98" t="str">
        <f aca="false">IF(F1146&lt;=$P$2,"June","")</f>
        <v>June</v>
      </c>
      <c r="P1146" s="97" t="n">
        <f aca="false">N1146</f>
        <v>0</v>
      </c>
      <c r="Q1146" s="99" t="n">
        <f aca="false">K1146-P1146</f>
        <v>0</v>
      </c>
      <c r="R1146" s="98" t="n">
        <f aca="false">IFERROR(IF(O1146="May",(K1146/P1146-1))," ")</f>
        <v>0</v>
      </c>
      <c r="S1146" s="105" t="b">
        <f aca="false">IF(N1146&gt;0,IF(O1146="","-",IF(R1146&lt;0%,"DEGROWTH","GROWTH")))</f>
        <v>0</v>
      </c>
      <c r="T1146" s="69" t="n">
        <v>0</v>
      </c>
      <c r="U1146" s="101" t="str">
        <f aca="false">IF(F1146&lt;=$V$2,"May","")</f>
        <v>May</v>
      </c>
      <c r="V1146" s="69" t="n">
        <f aca="false">T1146</f>
        <v>0</v>
      </c>
      <c r="W1146" s="102" t="n">
        <f aca="false">K1146-V1146</f>
        <v>0</v>
      </c>
      <c r="X1146" s="103" t="n">
        <f aca="false">IFERROR(IF(U1146="June",(K1146/V1146-1)),0)</f>
        <v>0</v>
      </c>
      <c r="Y1146" s="106" t="b">
        <f aca="false">IF(T1146&gt;0,IF(U1146="","-",IF(X1146&lt;0%,"DEGROWTH","GROWTH")))</f>
        <v>0</v>
      </c>
      <c r="Z1146" s="75" t="n">
        <v>0</v>
      </c>
      <c r="AA1146" s="70"/>
      <c r="AB1146" s="70" t="s">
        <v>133</v>
      </c>
      <c r="AC1146" s="70" t="s">
        <v>130</v>
      </c>
      <c r="AD1146" s="3"/>
      <c r="AE1146" s="3"/>
      <c r="AF1146" s="70" t="s">
        <v>130</v>
      </c>
      <c r="AG1146" s="121" t="n">
        <f aca="false">IFERROR(INDEX(Last6M_AvgSales_Ref!$B$2:$B$12659,MATCH(D1146,Last6M_AvgSales_Ref!$A$2:$A$12659,0)),"")</f>
        <v>25.3333333333333</v>
      </c>
    </row>
    <row r="1147" customFormat="false" ht="14.25" hidden="false" customHeight="true" outlineLevel="0" collapsed="false">
      <c r="A1147" s="70" t="s">
        <v>130</v>
      </c>
      <c r="B1147" s="72" t="s">
        <v>122</v>
      </c>
      <c r="C1147" s="72" t="s">
        <v>410</v>
      </c>
      <c r="D1147" s="72" t="n">
        <v>1000001642</v>
      </c>
      <c r="E1147" s="73" t="s">
        <v>411</v>
      </c>
      <c r="F1147" s="74" t="n">
        <v>42185</v>
      </c>
      <c r="G1147" s="67" t="str">
        <f aca="false">IF(I1147&gt;0,"Targeted Dealer","-")</f>
        <v>Targeted Dealer</v>
      </c>
      <c r="H1147" s="67"/>
      <c r="I1147" s="68" t="n">
        <v>25</v>
      </c>
      <c r="J1147" s="68" t="n">
        <f aca="false">I1147/$J$1*($J$1-$E$1)</f>
        <v>25</v>
      </c>
      <c r="K1147" s="69" t="n">
        <v>0</v>
      </c>
      <c r="L1147" s="69" t="n">
        <f aca="false">I1147-K1147</f>
        <v>25</v>
      </c>
      <c r="M1147" s="69" t="n">
        <f aca="false">IFERROR((K1147/J1147%),"-")</f>
        <v>0</v>
      </c>
      <c r="N1147" s="97" t="n">
        <v>25</v>
      </c>
      <c r="O1147" s="98" t="str">
        <f aca="false">IF(F1147&lt;=$P$2,"June","")</f>
        <v>June</v>
      </c>
      <c r="P1147" s="97" t="n">
        <f aca="false">N1147</f>
        <v>25</v>
      </c>
      <c r="Q1147" s="99" t="n">
        <f aca="false">K1147-P1147</f>
        <v>-25</v>
      </c>
      <c r="R1147" s="98" t="n">
        <f aca="false">IFERROR(IF(O1147="May",(K1147/P1147-1))," ")</f>
        <v>0</v>
      </c>
      <c r="S1147" s="100" t="str">
        <f aca="false">IF(N1147&gt;0,IF(O1147="","-",IF(R1147&lt;0%,"DEGROWTH","GROWTH")))</f>
        <v>GROWTH</v>
      </c>
      <c r="T1147" s="69" t="n">
        <v>0</v>
      </c>
      <c r="U1147" s="101" t="str">
        <f aca="false">IF(F1147&lt;=$V$2,"May","")</f>
        <v>May</v>
      </c>
      <c r="V1147" s="69" t="n">
        <f aca="false">T1147</f>
        <v>0</v>
      </c>
      <c r="W1147" s="102" t="n">
        <f aca="false">K1147-V1147</f>
        <v>0</v>
      </c>
      <c r="X1147" s="103" t="n">
        <f aca="false">IFERROR(IF(U1147="June",(K1147/V1147-1)),0)</f>
        <v>0</v>
      </c>
      <c r="Y1147" s="106" t="b">
        <f aca="false">IF(T1147&gt;0,IF(U1147="","-",IF(X1147&lt;0%,"DEGROWTH","GROWTH")))</f>
        <v>0</v>
      </c>
      <c r="Z1147" s="75" t="n">
        <v>0</v>
      </c>
      <c r="AA1147" s="70"/>
      <c r="AB1147" s="70" t="s">
        <v>133</v>
      </c>
      <c r="AC1147" s="70" t="s">
        <v>130</v>
      </c>
      <c r="AD1147" s="3"/>
      <c r="AE1147" s="3"/>
      <c r="AF1147" s="70" t="s">
        <v>130</v>
      </c>
      <c r="AG1147" s="121" t="n">
        <f aca="false">IFERROR(INDEX(Last6M_AvgSales_Ref!$B$2:$B$12659,MATCH(D1147,Last6M_AvgSales_Ref!$A$2:$A$12659,0)),"")</f>
        <v>20.8333333333333</v>
      </c>
    </row>
    <row r="1148" customFormat="false" ht="14.25" hidden="false" customHeight="true" outlineLevel="0" collapsed="false">
      <c r="A1148" s="70" t="s">
        <v>130</v>
      </c>
      <c r="B1148" s="72" t="s">
        <v>122</v>
      </c>
      <c r="C1148" s="72" t="s">
        <v>2782</v>
      </c>
      <c r="D1148" s="72" t="n">
        <v>1000001669</v>
      </c>
      <c r="E1148" s="73" t="s">
        <v>2783</v>
      </c>
      <c r="F1148" s="74" t="n">
        <v>42346</v>
      </c>
      <c r="G1148" s="67" t="str">
        <f aca="false">IF(I1148&gt;0,"Targeted Dealer","-")</f>
        <v>Targeted Dealer</v>
      </c>
      <c r="H1148" s="67"/>
      <c r="I1148" s="68" t="n">
        <v>25</v>
      </c>
      <c r="J1148" s="68" t="n">
        <f aca="false">I1148/$J$1*($J$1-$E$1)</f>
        <v>25</v>
      </c>
      <c r="K1148" s="69" t="n">
        <v>25</v>
      </c>
      <c r="L1148" s="69" t="n">
        <f aca="false">I1148-K1148</f>
        <v>0</v>
      </c>
      <c r="M1148" s="69" t="n">
        <f aca="false">IFERROR((K1148/J1148%),"-")</f>
        <v>100</v>
      </c>
      <c r="N1148" s="97" t="n">
        <v>20</v>
      </c>
      <c r="O1148" s="98" t="str">
        <f aca="false">IF(F1148&lt;=$P$2,"June","")</f>
        <v>June</v>
      </c>
      <c r="P1148" s="97" t="n">
        <f aca="false">N1148</f>
        <v>20</v>
      </c>
      <c r="Q1148" s="99" t="n">
        <f aca="false">K1148-P1148</f>
        <v>5</v>
      </c>
      <c r="R1148" s="98" t="n">
        <f aca="false">IFERROR(IF(O1148="May",(K1148/P1148-1))," ")</f>
        <v>0</v>
      </c>
      <c r="S1148" s="100" t="str">
        <f aca="false">IF(N1148&gt;0,IF(O1148="","-",IF(R1148&lt;0%,"DEGROWTH","GROWTH")))</f>
        <v>GROWTH</v>
      </c>
      <c r="T1148" s="69" t="n">
        <v>50</v>
      </c>
      <c r="U1148" s="101" t="str">
        <f aca="false">IF(F1148&lt;=$V$2,"May","")</f>
        <v>May</v>
      </c>
      <c r="V1148" s="69" t="n">
        <f aca="false">T1148</f>
        <v>50</v>
      </c>
      <c r="W1148" s="102" t="n">
        <f aca="false">K1148-V1148</f>
        <v>-25</v>
      </c>
      <c r="X1148" s="103" t="n">
        <f aca="false">IFERROR(IF(U1148="June",(K1148/V1148-1)),0)</f>
        <v>0</v>
      </c>
      <c r="Y1148" s="104" t="str">
        <f aca="false">IF(T1148&gt;0,IF(U1148="","-",IF(X1148&lt;0%,"DEGROWTH","GROWTH")))</f>
        <v>GROWTH</v>
      </c>
      <c r="Z1148" s="75" t="n">
        <v>0</v>
      </c>
      <c r="AA1148" s="70"/>
      <c r="AB1148" s="70" t="s">
        <v>133</v>
      </c>
      <c r="AC1148" s="70" t="s">
        <v>130</v>
      </c>
      <c r="AD1148" s="3"/>
      <c r="AE1148" s="3"/>
      <c r="AF1148" s="70" t="s">
        <v>130</v>
      </c>
      <c r="AG1148" s="121" t="n">
        <f aca="false">IFERROR(INDEX(Last6M_AvgSales_Ref!$B$2:$B$12659,MATCH(D1148,Last6M_AvgSales_Ref!$A$2:$A$12659,0)),"")</f>
        <v>26.75</v>
      </c>
    </row>
    <row r="1149" customFormat="false" ht="14.25" hidden="false" customHeight="true" outlineLevel="0" collapsed="false">
      <c r="A1149" s="70" t="s">
        <v>130</v>
      </c>
      <c r="B1149" s="72" t="s">
        <v>122</v>
      </c>
      <c r="C1149" s="72" t="s">
        <v>2784</v>
      </c>
      <c r="D1149" s="72" t="n">
        <v>1000001671</v>
      </c>
      <c r="E1149" s="73" t="s">
        <v>2785</v>
      </c>
      <c r="F1149" s="74" t="n">
        <v>42563</v>
      </c>
      <c r="G1149" s="67" t="str">
        <f aca="false">IF(I1149&gt;0,"Targeted Dealer","-")</f>
        <v>Targeted Dealer</v>
      </c>
      <c r="H1149" s="67"/>
      <c r="I1149" s="68" t="n">
        <v>30</v>
      </c>
      <c r="J1149" s="68" t="n">
        <f aca="false">I1149/$J$1*($J$1-$E$1)</f>
        <v>30</v>
      </c>
      <c r="K1149" s="69" t="n">
        <v>25</v>
      </c>
      <c r="L1149" s="69" t="n">
        <f aca="false">I1149-K1149</f>
        <v>5</v>
      </c>
      <c r="M1149" s="69" t="n">
        <f aca="false">IFERROR((K1149/J1149%),"-")</f>
        <v>83.3333333333333</v>
      </c>
      <c r="N1149" s="97" t="n">
        <v>25</v>
      </c>
      <c r="O1149" s="98" t="str">
        <f aca="false">IF(F1149&lt;=$P$2,"June","")</f>
        <v>June</v>
      </c>
      <c r="P1149" s="97" t="n">
        <f aca="false">N1149</f>
        <v>25</v>
      </c>
      <c r="Q1149" s="99" t="n">
        <f aca="false">K1149-P1149</f>
        <v>0</v>
      </c>
      <c r="R1149" s="98" t="n">
        <f aca="false">IFERROR(IF(O1149="May",(K1149/P1149-1))," ")</f>
        <v>0</v>
      </c>
      <c r="S1149" s="100" t="str">
        <f aca="false">IF(N1149&gt;0,IF(O1149="","-",IF(R1149&lt;0%,"DEGROWTH","GROWTH")))</f>
        <v>GROWTH</v>
      </c>
      <c r="T1149" s="69" t="n">
        <v>25</v>
      </c>
      <c r="U1149" s="101" t="str">
        <f aca="false">IF(F1149&lt;=$V$2,"May","")</f>
        <v>May</v>
      </c>
      <c r="V1149" s="69" t="n">
        <f aca="false">T1149</f>
        <v>25</v>
      </c>
      <c r="W1149" s="102" t="n">
        <f aca="false">K1149-V1149</f>
        <v>0</v>
      </c>
      <c r="X1149" s="103" t="n">
        <f aca="false">IFERROR(IF(U1149="June",(K1149/V1149-1)),0)</f>
        <v>0</v>
      </c>
      <c r="Y1149" s="104" t="str">
        <f aca="false">IF(T1149&gt;0,IF(U1149="","-",IF(X1149&lt;0%,"DEGROWTH","GROWTH")))</f>
        <v>GROWTH</v>
      </c>
      <c r="Z1149" s="75" t="n">
        <v>0</v>
      </c>
      <c r="AA1149" s="70"/>
      <c r="AB1149" s="70" t="s">
        <v>133</v>
      </c>
      <c r="AC1149" s="70" t="s">
        <v>130</v>
      </c>
      <c r="AD1149" s="3"/>
      <c r="AE1149" s="3"/>
      <c r="AF1149" s="70" t="s">
        <v>130</v>
      </c>
      <c r="AG1149" s="121" t="n">
        <f aca="false">IFERROR(INDEX(Last6M_AvgSales_Ref!$B$2:$B$12659,MATCH(D1149,Last6M_AvgSales_Ref!$A$2:$A$12659,0)),"")</f>
        <v>20.8333333333333</v>
      </c>
    </row>
    <row r="1150" customFormat="false" ht="14.25" hidden="false" customHeight="true" outlineLevel="0" collapsed="false">
      <c r="A1150" s="70" t="s">
        <v>130</v>
      </c>
      <c r="B1150" s="72" t="s">
        <v>122</v>
      </c>
      <c r="C1150" s="72" t="s">
        <v>2786</v>
      </c>
      <c r="D1150" s="72" t="n">
        <v>1000001638</v>
      </c>
      <c r="E1150" s="73" t="s">
        <v>2787</v>
      </c>
      <c r="F1150" s="74" t="n">
        <v>42580</v>
      </c>
      <c r="G1150" s="67" t="str">
        <f aca="false">IF(I1150&gt;0,"Targeted Dealer","-")</f>
        <v>Targeted Dealer</v>
      </c>
      <c r="H1150" s="67"/>
      <c r="I1150" s="68" t="n">
        <v>60</v>
      </c>
      <c r="J1150" s="68" t="n">
        <f aca="false">I1150/$J$1*($J$1-$E$1)</f>
        <v>60</v>
      </c>
      <c r="K1150" s="69" t="n">
        <v>0</v>
      </c>
      <c r="L1150" s="69" t="n">
        <f aca="false">I1150-K1150</f>
        <v>60</v>
      </c>
      <c r="M1150" s="69" t="n">
        <f aca="false">IFERROR((K1150/J1150%),"-")</f>
        <v>0</v>
      </c>
      <c r="N1150" s="97" t="n">
        <v>110</v>
      </c>
      <c r="O1150" s="98" t="str">
        <f aca="false">IF(F1150&lt;=$P$2,"June","")</f>
        <v>June</v>
      </c>
      <c r="P1150" s="97" t="n">
        <f aca="false">N1150</f>
        <v>110</v>
      </c>
      <c r="Q1150" s="99" t="n">
        <f aca="false">K1150-P1150</f>
        <v>-110</v>
      </c>
      <c r="R1150" s="98" t="n">
        <f aca="false">IFERROR(IF(O1150="May",(K1150/P1150-1))," ")</f>
        <v>0</v>
      </c>
      <c r="S1150" s="100" t="str">
        <f aca="false">IF(N1150&gt;0,IF(O1150="","-",IF(R1150&lt;0%,"DEGROWTH","GROWTH")))</f>
        <v>GROWTH</v>
      </c>
      <c r="T1150" s="69" t="n">
        <v>0</v>
      </c>
      <c r="U1150" s="101" t="str">
        <f aca="false">IF(F1150&lt;=$V$2,"May","")</f>
        <v>May</v>
      </c>
      <c r="V1150" s="69" t="n">
        <f aca="false">T1150</f>
        <v>0</v>
      </c>
      <c r="W1150" s="102" t="n">
        <f aca="false">K1150-V1150</f>
        <v>0</v>
      </c>
      <c r="X1150" s="103" t="n">
        <f aca="false">IFERROR(IF(U1150="June",(K1150/V1150-1)),0)</f>
        <v>0</v>
      </c>
      <c r="Y1150" s="106" t="b">
        <f aca="false">IF(T1150&gt;0,IF(U1150="","-",IF(X1150&lt;0%,"DEGROWTH","GROWTH")))</f>
        <v>0</v>
      </c>
      <c r="Z1150" s="75" t="n">
        <v>0</v>
      </c>
      <c r="AA1150" s="70"/>
      <c r="AB1150" s="70" t="s">
        <v>133</v>
      </c>
      <c r="AC1150" s="70" t="s">
        <v>130</v>
      </c>
      <c r="AD1150" s="3"/>
      <c r="AE1150" s="3"/>
      <c r="AF1150" s="70" t="s">
        <v>130</v>
      </c>
      <c r="AG1150" s="121" t="n">
        <f aca="false">IFERROR(INDEX(Last6M_AvgSales_Ref!$B$2:$B$12659,MATCH(D1150,Last6M_AvgSales_Ref!$A$2:$A$12659,0)),"")</f>
        <v>53.3333333333333</v>
      </c>
    </row>
    <row r="1151" customFormat="false" ht="14.25" hidden="false" customHeight="true" outlineLevel="0" collapsed="false">
      <c r="A1151" s="70" t="s">
        <v>130</v>
      </c>
      <c r="B1151" s="72" t="s">
        <v>122</v>
      </c>
      <c r="C1151" s="72" t="s">
        <v>2788</v>
      </c>
      <c r="D1151" s="72" t="n">
        <v>1000001652</v>
      </c>
      <c r="E1151" s="73" t="s">
        <v>2789</v>
      </c>
      <c r="F1151" s="74" t="n">
        <v>43288</v>
      </c>
      <c r="G1151" s="67" t="str">
        <f aca="false">IF(I1151&gt;0,"Targeted Dealer","-")</f>
        <v>Targeted Dealer</v>
      </c>
      <c r="H1151" s="67"/>
      <c r="I1151" s="68" t="n">
        <v>25</v>
      </c>
      <c r="J1151" s="68" t="n">
        <f aca="false">I1151/$J$1*($J$1-$E$1)</f>
        <v>25</v>
      </c>
      <c r="K1151" s="69" t="n">
        <v>25</v>
      </c>
      <c r="L1151" s="69" t="n">
        <f aca="false">I1151-K1151</f>
        <v>0</v>
      </c>
      <c r="M1151" s="69" t="n">
        <f aca="false">IFERROR((K1151/J1151%),"-")</f>
        <v>100</v>
      </c>
      <c r="N1151" s="97" t="n">
        <v>0</v>
      </c>
      <c r="O1151" s="98" t="str">
        <f aca="false">IF(F1151&lt;=$P$2,"June","")</f>
        <v>June</v>
      </c>
      <c r="P1151" s="97" t="n">
        <f aca="false">N1151</f>
        <v>0</v>
      </c>
      <c r="Q1151" s="99" t="n">
        <f aca="false">K1151-P1151</f>
        <v>25</v>
      </c>
      <c r="R1151" s="98" t="n">
        <f aca="false">IFERROR(IF(O1151="May",(K1151/P1151-1))," ")</f>
        <v>0</v>
      </c>
      <c r="S1151" s="105" t="b">
        <f aca="false">IF(N1151&gt;0,IF(O1151="","-",IF(R1151&lt;0%,"DEGROWTH","GROWTH")))</f>
        <v>0</v>
      </c>
      <c r="T1151" s="69" t="n">
        <v>0</v>
      </c>
      <c r="U1151" s="101" t="str">
        <f aca="false">IF(F1151&lt;=$V$2,"May","")</f>
        <v>May</v>
      </c>
      <c r="V1151" s="69" t="n">
        <f aca="false">T1151</f>
        <v>0</v>
      </c>
      <c r="W1151" s="102" t="n">
        <f aca="false">K1151-V1151</f>
        <v>25</v>
      </c>
      <c r="X1151" s="103" t="n">
        <f aca="false">IFERROR(IF(U1151="June",(K1151/V1151-1)),0)</f>
        <v>0</v>
      </c>
      <c r="Y1151" s="106" t="b">
        <f aca="false">IF(T1151&gt;0,IF(U1151="","-",IF(X1151&lt;0%,"DEGROWTH","GROWTH")))</f>
        <v>0</v>
      </c>
      <c r="Z1151" s="75" t="n">
        <v>0</v>
      </c>
      <c r="AA1151" s="70"/>
      <c r="AB1151" s="70" t="s">
        <v>133</v>
      </c>
      <c r="AC1151" s="70" t="s">
        <v>130</v>
      </c>
      <c r="AD1151" s="3"/>
      <c r="AE1151" s="3"/>
      <c r="AF1151" s="70" t="s">
        <v>130</v>
      </c>
      <c r="AG1151" s="121" t="n">
        <f aca="false">IFERROR(INDEX(Last6M_AvgSales_Ref!$B$2:$B$12659,MATCH(D1151,Last6M_AvgSales_Ref!$A$2:$A$12659,0)),"")</f>
        <v>13.3333333333333</v>
      </c>
    </row>
    <row r="1152" customFormat="false" ht="14.25" hidden="false" customHeight="true" outlineLevel="0" collapsed="false">
      <c r="A1152" s="70" t="s">
        <v>130</v>
      </c>
      <c r="B1152" s="72" t="s">
        <v>122</v>
      </c>
      <c r="C1152" s="72" t="s">
        <v>2790</v>
      </c>
      <c r="D1152" s="72" t="n">
        <v>1000001657</v>
      </c>
      <c r="E1152" s="73" t="s">
        <v>2791</v>
      </c>
      <c r="F1152" s="74" t="n">
        <v>43319</v>
      </c>
      <c r="G1152" s="67" t="str">
        <f aca="false">IF(I1152&gt;0,"Targeted Dealer","-")</f>
        <v>Targeted Dealer</v>
      </c>
      <c r="H1152" s="67"/>
      <c r="I1152" s="68" t="n">
        <v>70</v>
      </c>
      <c r="J1152" s="68" t="n">
        <f aca="false">I1152/$J$1*($J$1-$E$1)</f>
        <v>70</v>
      </c>
      <c r="K1152" s="69" t="n">
        <v>0</v>
      </c>
      <c r="L1152" s="69" t="n">
        <f aca="false">I1152-K1152</f>
        <v>70</v>
      </c>
      <c r="M1152" s="69" t="n">
        <f aca="false">IFERROR((K1152/J1152%),"-")</f>
        <v>0</v>
      </c>
      <c r="N1152" s="97" t="n">
        <v>0</v>
      </c>
      <c r="O1152" s="98" t="str">
        <f aca="false">IF(F1152&lt;=$P$2,"June","")</f>
        <v>June</v>
      </c>
      <c r="P1152" s="97" t="n">
        <f aca="false">N1152</f>
        <v>0</v>
      </c>
      <c r="Q1152" s="99" t="n">
        <f aca="false">K1152-P1152</f>
        <v>0</v>
      </c>
      <c r="R1152" s="98" t="n">
        <f aca="false">IFERROR(IF(O1152="May",(K1152/P1152-1))," ")</f>
        <v>0</v>
      </c>
      <c r="S1152" s="105" t="b">
        <f aca="false">IF(N1152&gt;0,IF(O1152="","-",IF(R1152&lt;0%,"DEGROWTH","GROWTH")))</f>
        <v>0</v>
      </c>
      <c r="T1152" s="69" t="n">
        <v>0</v>
      </c>
      <c r="U1152" s="101" t="str">
        <f aca="false">IF(F1152&lt;=$V$2,"May","")</f>
        <v>May</v>
      </c>
      <c r="V1152" s="69" t="n">
        <f aca="false">T1152</f>
        <v>0</v>
      </c>
      <c r="W1152" s="102" t="n">
        <f aca="false">K1152-V1152</f>
        <v>0</v>
      </c>
      <c r="X1152" s="103" t="n">
        <f aca="false">IFERROR(IF(U1152="June",(K1152/V1152-1)),0)</f>
        <v>0</v>
      </c>
      <c r="Y1152" s="106" t="b">
        <f aca="false">IF(T1152&gt;0,IF(U1152="","-",IF(X1152&lt;0%,"DEGROWTH","GROWTH")))</f>
        <v>0</v>
      </c>
      <c r="Z1152" s="75" t="n">
        <v>0</v>
      </c>
      <c r="AA1152" s="70"/>
      <c r="AB1152" s="70" t="s">
        <v>133</v>
      </c>
      <c r="AC1152" s="70" t="s">
        <v>130</v>
      </c>
      <c r="AD1152" s="3"/>
      <c r="AE1152" s="3"/>
      <c r="AF1152" s="70" t="s">
        <v>130</v>
      </c>
      <c r="AG1152" s="121" t="n">
        <f aca="false">IFERROR(INDEX(Last6M_AvgSales_Ref!$B$2:$B$12659,MATCH(D1152,Last6M_AvgSales_Ref!$A$2:$A$12659,0)),"")</f>
        <v>36.0833333333333</v>
      </c>
    </row>
    <row r="1153" customFormat="false" ht="14.25" hidden="false" customHeight="true" outlineLevel="0" collapsed="false">
      <c r="A1153" s="70" t="s">
        <v>130</v>
      </c>
      <c r="B1153" s="72" t="s">
        <v>122</v>
      </c>
      <c r="C1153" s="72" t="s">
        <v>2792</v>
      </c>
      <c r="D1153" s="72" t="n">
        <v>1000001672</v>
      </c>
      <c r="E1153" s="73" t="s">
        <v>2793</v>
      </c>
      <c r="F1153" s="74" t="n">
        <v>43333</v>
      </c>
      <c r="G1153" s="67" t="str">
        <f aca="false">IF(I1153&gt;0,"Targeted Dealer","-")</f>
        <v>Targeted Dealer</v>
      </c>
      <c r="H1153" s="67"/>
      <c r="I1153" s="68" t="n">
        <v>100</v>
      </c>
      <c r="J1153" s="68" t="n">
        <f aca="false">I1153/$J$1*($J$1-$E$1)</f>
        <v>100</v>
      </c>
      <c r="K1153" s="69" t="n">
        <v>100</v>
      </c>
      <c r="L1153" s="69" t="n">
        <f aca="false">I1153-K1153</f>
        <v>0</v>
      </c>
      <c r="M1153" s="69" t="n">
        <f aca="false">IFERROR((K1153/J1153%),"-")</f>
        <v>100</v>
      </c>
      <c r="N1153" s="97" t="n">
        <v>105</v>
      </c>
      <c r="O1153" s="98" t="str">
        <f aca="false">IF(F1153&lt;=$P$2,"June","")</f>
        <v>June</v>
      </c>
      <c r="P1153" s="97" t="n">
        <f aca="false">N1153</f>
        <v>105</v>
      </c>
      <c r="Q1153" s="99" t="n">
        <f aca="false">K1153-P1153</f>
        <v>-5</v>
      </c>
      <c r="R1153" s="98" t="n">
        <f aca="false">IFERROR(IF(O1153="May",(K1153/P1153-1))," ")</f>
        <v>0</v>
      </c>
      <c r="S1153" s="100" t="str">
        <f aca="false">IF(N1153&gt;0,IF(O1153="","-",IF(R1153&lt;0%,"DEGROWTH","GROWTH")))</f>
        <v>GROWTH</v>
      </c>
      <c r="T1153" s="69" t="n">
        <v>40</v>
      </c>
      <c r="U1153" s="101" t="str">
        <f aca="false">IF(F1153&lt;=$V$2,"May","")</f>
        <v>May</v>
      </c>
      <c r="V1153" s="69" t="n">
        <f aca="false">T1153</f>
        <v>40</v>
      </c>
      <c r="W1153" s="102" t="n">
        <f aca="false">K1153-V1153</f>
        <v>60</v>
      </c>
      <c r="X1153" s="103" t="n">
        <f aca="false">IFERROR(IF(U1153="June",(K1153/V1153-1)),0)</f>
        <v>0</v>
      </c>
      <c r="Y1153" s="104" t="str">
        <f aca="false">IF(T1153&gt;0,IF(U1153="","-",IF(X1153&lt;0%,"DEGROWTH","GROWTH")))</f>
        <v>GROWTH</v>
      </c>
      <c r="Z1153" s="75" t="n">
        <v>0</v>
      </c>
      <c r="AA1153" s="70"/>
      <c r="AB1153" s="70" t="s">
        <v>133</v>
      </c>
      <c r="AC1153" s="70" t="s">
        <v>130</v>
      </c>
      <c r="AD1153" s="3"/>
      <c r="AE1153" s="3"/>
      <c r="AF1153" s="70" t="s">
        <v>130</v>
      </c>
      <c r="AG1153" s="121" t="n">
        <f aca="false">IFERROR(INDEX(Last6M_AvgSales_Ref!$B$2:$B$12659,MATCH(D1153,Last6M_AvgSales_Ref!$A$2:$A$12659,0)),"")</f>
        <v>102.666666666667</v>
      </c>
    </row>
    <row r="1154" customFormat="false" ht="14.25" hidden="false" customHeight="true" outlineLevel="0" collapsed="false">
      <c r="A1154" s="70" t="s">
        <v>130</v>
      </c>
      <c r="B1154" s="72" t="s">
        <v>122</v>
      </c>
      <c r="C1154" s="72" t="s">
        <v>2794</v>
      </c>
      <c r="D1154" s="72" t="n">
        <v>1000001665</v>
      </c>
      <c r="E1154" s="73" t="s">
        <v>2795</v>
      </c>
      <c r="F1154" s="74" t="n">
        <v>43481</v>
      </c>
      <c r="G1154" s="67" t="str">
        <f aca="false">IF(I1154&gt;0,"Targeted Dealer","-")</f>
        <v>Targeted Dealer</v>
      </c>
      <c r="H1154" s="67"/>
      <c r="I1154" s="68" t="n">
        <v>170</v>
      </c>
      <c r="J1154" s="68" t="n">
        <f aca="false">I1154/$J$1*($J$1-$E$1)</f>
        <v>170</v>
      </c>
      <c r="K1154" s="69" t="n">
        <v>202</v>
      </c>
      <c r="L1154" s="69" t="n">
        <f aca="false">I1154-K1154</f>
        <v>-32</v>
      </c>
      <c r="M1154" s="69" t="n">
        <f aca="false">IFERROR((K1154/J1154%),"-")</f>
        <v>118.823529411765</v>
      </c>
      <c r="N1154" s="97" t="n">
        <v>115</v>
      </c>
      <c r="O1154" s="98" t="str">
        <f aca="false">IF(F1154&lt;=$P$2,"June","")</f>
        <v>June</v>
      </c>
      <c r="P1154" s="97" t="n">
        <f aca="false">N1154</f>
        <v>115</v>
      </c>
      <c r="Q1154" s="99" t="n">
        <f aca="false">K1154-P1154</f>
        <v>87</v>
      </c>
      <c r="R1154" s="98" t="n">
        <f aca="false">IFERROR(IF(O1154="May",(K1154/P1154-1))," ")</f>
        <v>0</v>
      </c>
      <c r="S1154" s="100" t="str">
        <f aca="false">IF(N1154&gt;0,IF(O1154="","-",IF(R1154&lt;0%,"DEGROWTH","GROWTH")))</f>
        <v>GROWTH</v>
      </c>
      <c r="T1154" s="69" t="n">
        <v>225</v>
      </c>
      <c r="U1154" s="101" t="str">
        <f aca="false">IF(F1154&lt;=$V$2,"May","")</f>
        <v>May</v>
      </c>
      <c r="V1154" s="69" t="n">
        <f aca="false">T1154</f>
        <v>225</v>
      </c>
      <c r="W1154" s="102" t="n">
        <f aca="false">K1154-V1154</f>
        <v>-23</v>
      </c>
      <c r="X1154" s="103" t="n">
        <f aca="false">IFERROR(IF(U1154="June",(K1154/V1154-1)),0)</f>
        <v>0</v>
      </c>
      <c r="Y1154" s="104" t="str">
        <f aca="false">IF(T1154&gt;0,IF(U1154="","-",IF(X1154&lt;0%,"DEGROWTH","GROWTH")))</f>
        <v>GROWTH</v>
      </c>
      <c r="Z1154" s="75" t="n">
        <v>0</v>
      </c>
      <c r="AA1154" s="70"/>
      <c r="AB1154" s="70" t="s">
        <v>133</v>
      </c>
      <c r="AC1154" s="70" t="s">
        <v>130</v>
      </c>
      <c r="AD1154" s="3"/>
      <c r="AE1154" s="3"/>
      <c r="AF1154" s="70" t="s">
        <v>130</v>
      </c>
      <c r="AG1154" s="121" t="n">
        <f aca="false">IFERROR(INDEX(Last6M_AvgSales_Ref!$B$2:$B$12659,MATCH(D1154,Last6M_AvgSales_Ref!$A$2:$A$12659,0)),"")</f>
        <v>146.666666666667</v>
      </c>
    </row>
    <row r="1155" customFormat="false" ht="14.25" hidden="false" customHeight="true" outlineLevel="0" collapsed="false">
      <c r="A1155" s="70" t="s">
        <v>130</v>
      </c>
      <c r="B1155" s="72" t="s">
        <v>122</v>
      </c>
      <c r="C1155" s="72" t="s">
        <v>414</v>
      </c>
      <c r="D1155" s="72" t="n">
        <v>1000001675</v>
      </c>
      <c r="E1155" s="73" t="s">
        <v>415</v>
      </c>
      <c r="F1155" s="74" t="n">
        <v>44247</v>
      </c>
      <c r="G1155" s="67" t="str">
        <f aca="false">IF(I1155&gt;0,"Targeted Dealer","-")</f>
        <v>-</v>
      </c>
      <c r="H1155" s="67"/>
      <c r="I1155" s="68" t="n">
        <v>0</v>
      </c>
      <c r="J1155" s="68" t="n">
        <f aca="false">I1155/$J$1*($J$1-$E$1)</f>
        <v>0</v>
      </c>
      <c r="K1155" s="69" t="n">
        <v>10</v>
      </c>
      <c r="L1155" s="69" t="n">
        <f aca="false">I1155-K1155</f>
        <v>-10</v>
      </c>
      <c r="M1155" s="69" t="str">
        <f aca="false">IFERROR((K1155/J1155%),"-")</f>
        <v>-</v>
      </c>
      <c r="N1155" s="97" t="n">
        <v>0</v>
      </c>
      <c r="O1155" s="98" t="str">
        <f aca="false">IF(F1155&lt;=$P$2,"June","")</f>
        <v>June</v>
      </c>
      <c r="P1155" s="97" t="n">
        <f aca="false">N1155</f>
        <v>0</v>
      </c>
      <c r="Q1155" s="99" t="n">
        <f aca="false">K1155-P1155</f>
        <v>10</v>
      </c>
      <c r="R1155" s="98" t="n">
        <f aca="false">IFERROR(IF(O1155="May",(K1155/P1155-1))," ")</f>
        <v>0</v>
      </c>
      <c r="S1155" s="105" t="b">
        <f aca="false">IF(N1155&gt;0,IF(O1155="","-",IF(R1155&lt;0%,"DEGROWTH","GROWTH")))</f>
        <v>0</v>
      </c>
      <c r="T1155" s="69" t="n">
        <v>55</v>
      </c>
      <c r="U1155" s="101" t="str">
        <f aca="false">IF(F1155&lt;=$V$2,"May","")</f>
        <v>May</v>
      </c>
      <c r="V1155" s="69" t="n">
        <f aca="false">T1155</f>
        <v>55</v>
      </c>
      <c r="W1155" s="102" t="n">
        <f aca="false">K1155-V1155</f>
        <v>-45</v>
      </c>
      <c r="X1155" s="103" t="n">
        <f aca="false">IFERROR(IF(U1155="June",(K1155/V1155-1)),0)</f>
        <v>0</v>
      </c>
      <c r="Y1155" s="104" t="str">
        <f aca="false">IF(T1155&gt;0,IF(U1155="","-",IF(X1155&lt;0%,"DEGROWTH","GROWTH")))</f>
        <v>GROWTH</v>
      </c>
      <c r="Z1155" s="75" t="n">
        <v>0</v>
      </c>
      <c r="AA1155" s="70"/>
      <c r="AB1155" s="70" t="s">
        <v>133</v>
      </c>
      <c r="AC1155" s="70" t="s">
        <v>130</v>
      </c>
      <c r="AD1155" s="3"/>
      <c r="AE1155" s="3"/>
      <c r="AF1155" s="70" t="s">
        <v>130</v>
      </c>
      <c r="AG1155" s="121" t="n">
        <f aca="false">IFERROR(INDEX(Last6M_AvgSales_Ref!$B$2:$B$12659,MATCH(D1155,Last6M_AvgSales_Ref!$A$2:$A$12659,0)),"")</f>
        <v>60.8333333333333</v>
      </c>
    </row>
    <row r="1156" customFormat="false" ht="14.25" hidden="false" customHeight="true" outlineLevel="0" collapsed="false">
      <c r="A1156" s="70" t="s">
        <v>130</v>
      </c>
      <c r="B1156" s="72" t="s">
        <v>122</v>
      </c>
      <c r="C1156" s="72" t="s">
        <v>2796</v>
      </c>
      <c r="D1156" s="72" t="n">
        <v>1000001644</v>
      </c>
      <c r="E1156" s="73" t="s">
        <v>2797</v>
      </c>
      <c r="F1156" s="74" t="n">
        <v>44396</v>
      </c>
      <c r="G1156" s="67" t="str">
        <f aca="false">IF(I1156&gt;0,"Targeted Dealer","-")</f>
        <v>Targeted Dealer</v>
      </c>
      <c r="H1156" s="67"/>
      <c r="I1156" s="68" t="n">
        <v>140</v>
      </c>
      <c r="J1156" s="68" t="n">
        <f aca="false">I1156/$J$1*($J$1-$E$1)</f>
        <v>140</v>
      </c>
      <c r="K1156" s="69" t="n">
        <v>149</v>
      </c>
      <c r="L1156" s="69" t="n">
        <f aca="false">I1156-K1156</f>
        <v>-9</v>
      </c>
      <c r="M1156" s="69" t="n">
        <f aca="false">IFERROR((K1156/J1156%),"-")</f>
        <v>106.428571428571</v>
      </c>
      <c r="N1156" s="97" t="n">
        <v>140</v>
      </c>
      <c r="O1156" s="98" t="str">
        <f aca="false">IF(F1156&lt;=$P$2,"June","")</f>
        <v>June</v>
      </c>
      <c r="P1156" s="97" t="n">
        <f aca="false">N1156</f>
        <v>140</v>
      </c>
      <c r="Q1156" s="99" t="n">
        <f aca="false">K1156-P1156</f>
        <v>9</v>
      </c>
      <c r="R1156" s="98" t="n">
        <f aca="false">IFERROR(IF(O1156="May",(K1156/P1156-1))," ")</f>
        <v>0</v>
      </c>
      <c r="S1156" s="100" t="str">
        <f aca="false">IF(N1156&gt;0,IF(O1156="","-",IF(R1156&lt;0%,"DEGROWTH","GROWTH")))</f>
        <v>GROWTH</v>
      </c>
      <c r="T1156" s="69" t="n">
        <v>160</v>
      </c>
      <c r="U1156" s="101" t="str">
        <f aca="false">IF(F1156&lt;=$V$2,"May","")</f>
        <v>May</v>
      </c>
      <c r="V1156" s="69" t="n">
        <f aca="false">T1156</f>
        <v>160</v>
      </c>
      <c r="W1156" s="102" t="n">
        <f aca="false">K1156-V1156</f>
        <v>-11</v>
      </c>
      <c r="X1156" s="103" t="n">
        <f aca="false">IFERROR(IF(U1156="June",(K1156/V1156-1)),0)</f>
        <v>0</v>
      </c>
      <c r="Y1156" s="104" t="str">
        <f aca="false">IF(T1156&gt;0,IF(U1156="","-",IF(X1156&lt;0%,"DEGROWTH","GROWTH")))</f>
        <v>GROWTH</v>
      </c>
      <c r="Z1156" s="75" t="n">
        <v>0</v>
      </c>
      <c r="AA1156" s="70"/>
      <c r="AB1156" s="70" t="s">
        <v>133</v>
      </c>
      <c r="AC1156" s="70" t="s">
        <v>130</v>
      </c>
      <c r="AD1156" s="3"/>
      <c r="AE1156" s="3"/>
      <c r="AF1156" s="70" t="s">
        <v>130</v>
      </c>
      <c r="AG1156" s="121" t="n">
        <f aca="false">IFERROR(INDEX(Last6M_AvgSales_Ref!$B$2:$B$12659,MATCH(D1156,Last6M_AvgSales_Ref!$A$2:$A$12659,0)),"")</f>
        <v>139.666666666667</v>
      </c>
    </row>
    <row r="1157" customFormat="false" ht="14.25" hidden="false" customHeight="true" outlineLevel="0" collapsed="false">
      <c r="A1157" s="70" t="s">
        <v>130</v>
      </c>
      <c r="B1157" s="72" t="s">
        <v>122</v>
      </c>
      <c r="C1157" s="72" t="s">
        <v>418</v>
      </c>
      <c r="D1157" s="72" t="n">
        <v>1000002005</v>
      </c>
      <c r="E1157" s="73" t="s">
        <v>419</v>
      </c>
      <c r="F1157" s="74" t="n">
        <v>44478</v>
      </c>
      <c r="G1157" s="67" t="str">
        <f aca="false">IF(I1157&gt;0,"Targeted Dealer","-")</f>
        <v>Targeted Dealer</v>
      </c>
      <c r="H1157" s="67"/>
      <c r="I1157" s="68" t="n">
        <v>15</v>
      </c>
      <c r="J1157" s="68" t="n">
        <f aca="false">I1157/$J$1*($J$1-$E$1)</f>
        <v>15</v>
      </c>
      <c r="K1157" s="69" t="n">
        <v>0</v>
      </c>
      <c r="L1157" s="69" t="n">
        <f aca="false">I1157-K1157</f>
        <v>15</v>
      </c>
      <c r="M1157" s="69" t="n">
        <f aca="false">IFERROR((K1157/J1157%),"-")</f>
        <v>0</v>
      </c>
      <c r="N1157" s="97" t="n">
        <v>15</v>
      </c>
      <c r="O1157" s="98" t="str">
        <f aca="false">IF(F1157&lt;=$P$2,"June","")</f>
        <v>June</v>
      </c>
      <c r="P1157" s="97" t="n">
        <f aca="false">N1157</f>
        <v>15</v>
      </c>
      <c r="Q1157" s="99" t="n">
        <f aca="false">K1157-P1157</f>
        <v>-15</v>
      </c>
      <c r="R1157" s="98" t="n">
        <f aca="false">IFERROR(IF(O1157="May",(K1157/P1157-1))," ")</f>
        <v>0</v>
      </c>
      <c r="S1157" s="100" t="str">
        <f aca="false">IF(N1157&gt;0,IF(O1157="","-",IF(R1157&lt;0%,"DEGROWTH","GROWTH")))</f>
        <v>GROWTH</v>
      </c>
      <c r="T1157" s="69" t="n">
        <v>10</v>
      </c>
      <c r="U1157" s="101" t="str">
        <f aca="false">IF(F1157&lt;=$V$2,"May","")</f>
        <v>May</v>
      </c>
      <c r="V1157" s="69" t="n">
        <f aca="false">T1157</f>
        <v>10</v>
      </c>
      <c r="W1157" s="102" t="n">
        <f aca="false">K1157-V1157</f>
        <v>-10</v>
      </c>
      <c r="X1157" s="103" t="n">
        <f aca="false">IFERROR(IF(U1157="June",(K1157/V1157-1)),0)</f>
        <v>0</v>
      </c>
      <c r="Y1157" s="104" t="str">
        <f aca="false">IF(T1157&gt;0,IF(U1157="","-",IF(X1157&lt;0%,"DEGROWTH","GROWTH")))</f>
        <v>GROWTH</v>
      </c>
      <c r="Z1157" s="75" t="n">
        <v>0</v>
      </c>
      <c r="AA1157" s="70"/>
      <c r="AB1157" s="70" t="s">
        <v>133</v>
      </c>
      <c r="AC1157" s="70" t="s">
        <v>130</v>
      </c>
      <c r="AD1157" s="3"/>
      <c r="AE1157" s="3"/>
      <c r="AF1157" s="70" t="s">
        <v>130</v>
      </c>
      <c r="AG1157" s="121" t="n">
        <f aca="false">IFERROR(INDEX(Last6M_AvgSales_Ref!$B$2:$B$12659,MATCH(D1157,Last6M_AvgSales_Ref!$A$2:$A$12659,0)),"")</f>
        <v>6.66666666666667</v>
      </c>
    </row>
    <row r="1158" customFormat="false" ht="14.25" hidden="false" customHeight="true" outlineLevel="0" collapsed="false">
      <c r="A1158" s="70" t="s">
        <v>130</v>
      </c>
      <c r="B1158" s="72" t="s">
        <v>122</v>
      </c>
      <c r="C1158" s="72" t="s">
        <v>2798</v>
      </c>
      <c r="D1158" s="72" t="n">
        <v>1000002049</v>
      </c>
      <c r="E1158" s="73" t="s">
        <v>2799</v>
      </c>
      <c r="F1158" s="74" t="n">
        <v>44501</v>
      </c>
      <c r="G1158" s="67" t="str">
        <f aca="false">IF(I1158&gt;0,"Targeted Dealer","-")</f>
        <v>Targeted Dealer</v>
      </c>
      <c r="H1158" s="67"/>
      <c r="I1158" s="68" t="n">
        <v>25</v>
      </c>
      <c r="J1158" s="68" t="n">
        <f aca="false">I1158/$J$1*($J$1-$E$1)</f>
        <v>25</v>
      </c>
      <c r="K1158" s="69" t="n">
        <v>0</v>
      </c>
      <c r="L1158" s="69" t="n">
        <f aca="false">I1158-K1158</f>
        <v>25</v>
      </c>
      <c r="M1158" s="69" t="n">
        <f aca="false">IFERROR((K1158/J1158%),"-")</f>
        <v>0</v>
      </c>
      <c r="N1158" s="97" t="n">
        <v>25</v>
      </c>
      <c r="O1158" s="98" t="str">
        <f aca="false">IF(F1158&lt;=$P$2,"June","")</f>
        <v>June</v>
      </c>
      <c r="P1158" s="97" t="n">
        <f aca="false">N1158</f>
        <v>25</v>
      </c>
      <c r="Q1158" s="99" t="n">
        <f aca="false">K1158-P1158</f>
        <v>-25</v>
      </c>
      <c r="R1158" s="98" t="n">
        <f aca="false">IFERROR(IF(O1158="May",(K1158/P1158-1))," ")</f>
        <v>0</v>
      </c>
      <c r="S1158" s="100" t="str">
        <f aca="false">IF(N1158&gt;0,IF(O1158="","-",IF(R1158&lt;0%,"DEGROWTH","GROWTH")))</f>
        <v>GROWTH</v>
      </c>
      <c r="T1158" s="69" t="n">
        <v>0</v>
      </c>
      <c r="U1158" s="101" t="str">
        <f aca="false">IF(F1158&lt;=$V$2,"May","")</f>
        <v>May</v>
      </c>
      <c r="V1158" s="69" t="n">
        <f aca="false">T1158</f>
        <v>0</v>
      </c>
      <c r="W1158" s="102" t="n">
        <f aca="false">K1158-V1158</f>
        <v>0</v>
      </c>
      <c r="X1158" s="103" t="n">
        <f aca="false">IFERROR(IF(U1158="June",(K1158/V1158-1)),0)</f>
        <v>0</v>
      </c>
      <c r="Y1158" s="106" t="b">
        <f aca="false">IF(T1158&gt;0,IF(U1158="","-",IF(X1158&lt;0%,"DEGROWTH","GROWTH")))</f>
        <v>0</v>
      </c>
      <c r="Z1158" s="75" t="n">
        <v>0</v>
      </c>
      <c r="AA1158" s="70"/>
      <c r="AB1158" s="70" t="s">
        <v>133</v>
      </c>
      <c r="AC1158" s="70" t="s">
        <v>130</v>
      </c>
      <c r="AD1158" s="3"/>
      <c r="AE1158" s="3"/>
      <c r="AF1158" s="70" t="s">
        <v>130</v>
      </c>
      <c r="AG1158" s="121" t="n">
        <f aca="false">IFERROR(INDEX(Last6M_AvgSales_Ref!$B$2:$B$12659,MATCH(D1158,Last6M_AvgSales_Ref!$A$2:$A$12659,0)),"")</f>
        <v>12.5</v>
      </c>
    </row>
    <row r="1159" customFormat="false" ht="14.25" hidden="false" customHeight="true" outlineLevel="0" collapsed="false">
      <c r="A1159" s="70" t="s">
        <v>130</v>
      </c>
      <c r="B1159" s="72" t="s">
        <v>122</v>
      </c>
      <c r="C1159" s="72" t="s">
        <v>2800</v>
      </c>
      <c r="D1159" s="72" t="n">
        <v>1000002059</v>
      </c>
      <c r="E1159" s="73" t="s">
        <v>2801</v>
      </c>
      <c r="F1159" s="74" t="n">
        <v>44532</v>
      </c>
      <c r="G1159" s="67" t="str">
        <f aca="false">IF(I1159&gt;0,"Targeted Dealer","-")</f>
        <v>Targeted Dealer</v>
      </c>
      <c r="H1159" s="67"/>
      <c r="I1159" s="68" t="n">
        <v>25</v>
      </c>
      <c r="J1159" s="68" t="n">
        <f aca="false">I1159/$J$1*($J$1-$E$1)</f>
        <v>25</v>
      </c>
      <c r="K1159" s="69" t="n">
        <v>0</v>
      </c>
      <c r="L1159" s="69" t="n">
        <f aca="false">I1159-K1159</f>
        <v>25</v>
      </c>
      <c r="M1159" s="69" t="n">
        <f aca="false">IFERROR((K1159/J1159%),"-")</f>
        <v>0</v>
      </c>
      <c r="N1159" s="97" t="n">
        <v>0</v>
      </c>
      <c r="O1159" s="98" t="str">
        <f aca="false">IF(F1159&lt;=$P$2,"June","")</f>
        <v>June</v>
      </c>
      <c r="P1159" s="97" t="n">
        <f aca="false">N1159</f>
        <v>0</v>
      </c>
      <c r="Q1159" s="99" t="n">
        <f aca="false">K1159-P1159</f>
        <v>0</v>
      </c>
      <c r="R1159" s="98" t="n">
        <f aca="false">IFERROR(IF(O1159="May",(K1159/P1159-1))," ")</f>
        <v>0</v>
      </c>
      <c r="S1159" s="105" t="b">
        <f aca="false">IF(N1159&gt;0,IF(O1159="","-",IF(R1159&lt;0%,"DEGROWTH","GROWTH")))</f>
        <v>0</v>
      </c>
      <c r="T1159" s="69" t="n">
        <v>50</v>
      </c>
      <c r="U1159" s="101" t="str">
        <f aca="false">IF(F1159&lt;=$V$2,"May","")</f>
        <v>May</v>
      </c>
      <c r="V1159" s="69" t="n">
        <f aca="false">T1159</f>
        <v>50</v>
      </c>
      <c r="W1159" s="102" t="n">
        <f aca="false">K1159-V1159</f>
        <v>-50</v>
      </c>
      <c r="X1159" s="103" t="n">
        <f aca="false">IFERROR(IF(U1159="June",(K1159/V1159-1)),0)</f>
        <v>0</v>
      </c>
      <c r="Y1159" s="104" t="str">
        <f aca="false">IF(T1159&gt;0,IF(U1159="","-",IF(X1159&lt;0%,"DEGROWTH","GROWTH")))</f>
        <v>GROWTH</v>
      </c>
      <c r="Z1159" s="75" t="n">
        <v>0</v>
      </c>
      <c r="AA1159" s="70"/>
      <c r="AB1159" s="70" t="s">
        <v>133</v>
      </c>
      <c r="AC1159" s="70" t="s">
        <v>130</v>
      </c>
      <c r="AD1159" s="3"/>
      <c r="AE1159" s="3"/>
      <c r="AF1159" s="70" t="s">
        <v>130</v>
      </c>
      <c r="AG1159" s="121" t="n">
        <f aca="false">IFERROR(INDEX(Last6M_AvgSales_Ref!$B$2:$B$12659,MATCH(D1159,Last6M_AvgSales_Ref!$A$2:$A$12659,0)),"")</f>
        <v>16.6666666666667</v>
      </c>
    </row>
    <row r="1160" customFormat="false" ht="14.25" hidden="false" customHeight="true" outlineLevel="0" collapsed="false">
      <c r="A1160" s="70" t="s">
        <v>130</v>
      </c>
      <c r="B1160" s="72" t="s">
        <v>122</v>
      </c>
      <c r="C1160" s="72" t="s">
        <v>2802</v>
      </c>
      <c r="D1160" s="72" t="n">
        <v>1000002553</v>
      </c>
      <c r="E1160" s="73" t="s">
        <v>2803</v>
      </c>
      <c r="F1160" s="74" t="n">
        <v>44615</v>
      </c>
      <c r="G1160" s="67" t="str">
        <f aca="false">IF(I1160&gt;0,"Targeted Dealer","-")</f>
        <v>Targeted Dealer</v>
      </c>
      <c r="H1160" s="67"/>
      <c r="I1160" s="68" t="n">
        <v>50</v>
      </c>
      <c r="J1160" s="68" t="n">
        <f aca="false">I1160/$J$1*($J$1-$E$1)</f>
        <v>50</v>
      </c>
      <c r="K1160" s="69" t="n">
        <v>70</v>
      </c>
      <c r="L1160" s="69" t="n">
        <f aca="false">I1160-K1160</f>
        <v>-20</v>
      </c>
      <c r="M1160" s="69" t="n">
        <f aca="false">IFERROR((K1160/J1160%),"-")</f>
        <v>140</v>
      </c>
      <c r="N1160" s="97" t="n">
        <v>34</v>
      </c>
      <c r="O1160" s="98" t="str">
        <f aca="false">IF(F1160&lt;=$P$2,"June","")</f>
        <v>June</v>
      </c>
      <c r="P1160" s="97" t="n">
        <f aca="false">N1160</f>
        <v>34</v>
      </c>
      <c r="Q1160" s="99" t="n">
        <f aca="false">K1160-P1160</f>
        <v>36</v>
      </c>
      <c r="R1160" s="98" t="n">
        <f aca="false">IFERROR(IF(O1160="May",(K1160/P1160-1))," ")</f>
        <v>0</v>
      </c>
      <c r="S1160" s="100" t="str">
        <f aca="false">IF(N1160&gt;0,IF(O1160="","-",IF(R1160&lt;0%,"DEGROWTH","GROWTH")))</f>
        <v>GROWTH</v>
      </c>
      <c r="T1160" s="69" t="n">
        <v>30</v>
      </c>
      <c r="U1160" s="101" t="str">
        <f aca="false">IF(F1160&lt;=$V$2,"May","")</f>
        <v>May</v>
      </c>
      <c r="V1160" s="69" t="n">
        <f aca="false">T1160</f>
        <v>30</v>
      </c>
      <c r="W1160" s="102" t="n">
        <f aca="false">K1160-V1160</f>
        <v>40</v>
      </c>
      <c r="X1160" s="103" t="n">
        <f aca="false">IFERROR(IF(U1160="June",(K1160/V1160-1)),0)</f>
        <v>0</v>
      </c>
      <c r="Y1160" s="104" t="str">
        <f aca="false">IF(T1160&gt;0,IF(U1160="","-",IF(X1160&lt;0%,"DEGROWTH","GROWTH")))</f>
        <v>GROWTH</v>
      </c>
      <c r="Z1160" s="75" t="n">
        <v>0</v>
      </c>
      <c r="AA1160" s="70"/>
      <c r="AB1160" s="70" t="s">
        <v>133</v>
      </c>
      <c r="AC1160" s="70" t="s">
        <v>130</v>
      </c>
      <c r="AD1160" s="3"/>
      <c r="AE1160" s="3"/>
      <c r="AF1160" s="70" t="s">
        <v>130</v>
      </c>
      <c r="AG1160" s="121" t="n">
        <f aca="false">IFERROR(INDEX(Last6M_AvgSales_Ref!$B$2:$B$12659,MATCH(D1160,Last6M_AvgSales_Ref!$A$2:$A$12659,0)),"")</f>
        <v>47.25</v>
      </c>
    </row>
    <row r="1161" customFormat="false" ht="14.25" hidden="false" customHeight="true" outlineLevel="0" collapsed="false">
      <c r="A1161" s="70" t="s">
        <v>130</v>
      </c>
      <c r="B1161" s="72" t="s">
        <v>122</v>
      </c>
      <c r="C1161" s="72" t="s">
        <v>2804</v>
      </c>
      <c r="D1161" s="72" t="n">
        <v>1000002789</v>
      </c>
      <c r="E1161" s="73" t="s">
        <v>2805</v>
      </c>
      <c r="F1161" s="74" t="n">
        <v>44711</v>
      </c>
      <c r="G1161" s="67" t="str">
        <f aca="false">IF(I1161&gt;0,"Targeted Dealer","-")</f>
        <v>Targeted Dealer</v>
      </c>
      <c r="H1161" s="67"/>
      <c r="I1161" s="68" t="n">
        <v>30</v>
      </c>
      <c r="J1161" s="68" t="n">
        <f aca="false">I1161/$J$1*($J$1-$E$1)</f>
        <v>30</v>
      </c>
      <c r="K1161" s="69" t="n">
        <v>80</v>
      </c>
      <c r="L1161" s="69" t="n">
        <f aca="false">I1161-K1161</f>
        <v>-50</v>
      </c>
      <c r="M1161" s="69" t="n">
        <f aca="false">IFERROR((K1161/J1161%),"-")</f>
        <v>266.666666666667</v>
      </c>
      <c r="N1161" s="97" t="n">
        <v>30</v>
      </c>
      <c r="O1161" s="98" t="str">
        <f aca="false">IF(F1161&lt;=$P$2,"June","")</f>
        <v>June</v>
      </c>
      <c r="P1161" s="97" t="n">
        <f aca="false">N1161</f>
        <v>30</v>
      </c>
      <c r="Q1161" s="99" t="n">
        <f aca="false">K1161-P1161</f>
        <v>50</v>
      </c>
      <c r="R1161" s="98" t="n">
        <f aca="false">IFERROR(IF(O1161="May",(K1161/P1161-1))," ")</f>
        <v>0</v>
      </c>
      <c r="S1161" s="100" t="str">
        <f aca="false">IF(N1161&gt;0,IF(O1161="","-",IF(R1161&lt;0%,"DEGROWTH","GROWTH")))</f>
        <v>GROWTH</v>
      </c>
      <c r="T1161" s="69" t="n">
        <v>50</v>
      </c>
      <c r="U1161" s="101" t="str">
        <f aca="false">IF(F1161&lt;=$V$2,"May","")</f>
        <v>May</v>
      </c>
      <c r="V1161" s="69" t="n">
        <f aca="false">T1161</f>
        <v>50</v>
      </c>
      <c r="W1161" s="102" t="n">
        <f aca="false">K1161-V1161</f>
        <v>30</v>
      </c>
      <c r="X1161" s="103" t="n">
        <f aca="false">IFERROR(IF(U1161="June",(K1161/V1161-1)),0)</f>
        <v>0</v>
      </c>
      <c r="Y1161" s="104" t="str">
        <f aca="false">IF(T1161&gt;0,IF(U1161="","-",IF(X1161&lt;0%,"DEGROWTH","GROWTH")))</f>
        <v>GROWTH</v>
      </c>
      <c r="Z1161" s="75" t="n">
        <v>0</v>
      </c>
      <c r="AA1161" s="70"/>
      <c r="AB1161" s="70" t="s">
        <v>133</v>
      </c>
      <c r="AC1161" s="70" t="s">
        <v>130</v>
      </c>
      <c r="AD1161" s="3"/>
      <c r="AE1161" s="3"/>
      <c r="AF1161" s="70" t="s">
        <v>130</v>
      </c>
      <c r="AG1161" s="121" t="n">
        <f aca="false">IFERROR(INDEX(Last6M_AvgSales_Ref!$B$2:$B$12659,MATCH(D1161,Last6M_AvgSales_Ref!$A$2:$A$12659,0)),"")</f>
        <v>30.8333333333333</v>
      </c>
    </row>
    <row r="1162" customFormat="false" ht="14.25" hidden="false" customHeight="true" outlineLevel="0" collapsed="false">
      <c r="A1162" s="70" t="s">
        <v>130</v>
      </c>
      <c r="B1162" s="72" t="s">
        <v>122</v>
      </c>
      <c r="C1162" s="72" t="s">
        <v>2806</v>
      </c>
      <c r="D1162" s="72" t="n">
        <v>1000003280</v>
      </c>
      <c r="E1162" s="73" t="s">
        <v>2807</v>
      </c>
      <c r="F1162" s="74" t="n">
        <v>44951</v>
      </c>
      <c r="G1162" s="67" t="str">
        <f aca="false">IF(I1162&gt;0,"Targeted Dealer","-")</f>
        <v>Targeted Dealer</v>
      </c>
      <c r="H1162" s="67"/>
      <c r="I1162" s="68" t="n">
        <v>125</v>
      </c>
      <c r="J1162" s="68" t="n">
        <f aca="false">I1162/$J$1*($J$1-$E$1)</f>
        <v>125</v>
      </c>
      <c r="K1162" s="69" t="n">
        <v>137.5</v>
      </c>
      <c r="L1162" s="69" t="n">
        <f aca="false">I1162-K1162</f>
        <v>-12.5</v>
      </c>
      <c r="M1162" s="69" t="n">
        <f aca="false">IFERROR((K1162/J1162%),"-")</f>
        <v>110</v>
      </c>
      <c r="N1162" s="97" t="n">
        <v>125</v>
      </c>
      <c r="O1162" s="98" t="str">
        <f aca="false">IF(F1162&lt;=$P$2,"June","")</f>
        <v>June</v>
      </c>
      <c r="P1162" s="97" t="n">
        <f aca="false">N1162</f>
        <v>125</v>
      </c>
      <c r="Q1162" s="99" t="n">
        <f aca="false">K1162-P1162</f>
        <v>12.5</v>
      </c>
      <c r="R1162" s="98" t="n">
        <f aca="false">IFERROR(IF(O1162="May",(K1162/P1162-1))," ")</f>
        <v>0</v>
      </c>
      <c r="S1162" s="100" t="str">
        <f aca="false">IF(N1162&gt;0,IF(O1162="","-",IF(R1162&lt;0%,"DEGROWTH","GROWTH")))</f>
        <v>GROWTH</v>
      </c>
      <c r="T1162" s="69" t="n">
        <v>70</v>
      </c>
      <c r="U1162" s="101" t="str">
        <f aca="false">IF(F1162&lt;=$V$2,"May","")</f>
        <v>May</v>
      </c>
      <c r="V1162" s="69" t="n">
        <f aca="false">T1162</f>
        <v>70</v>
      </c>
      <c r="W1162" s="102" t="n">
        <f aca="false">K1162-V1162</f>
        <v>67.5</v>
      </c>
      <c r="X1162" s="103" t="n">
        <f aca="false">IFERROR(IF(U1162="June",(K1162/V1162-1)),0)</f>
        <v>0</v>
      </c>
      <c r="Y1162" s="104" t="str">
        <f aca="false">IF(T1162&gt;0,IF(U1162="","-",IF(X1162&lt;0%,"DEGROWTH","GROWTH")))</f>
        <v>GROWTH</v>
      </c>
      <c r="Z1162" s="75" t="n">
        <v>0</v>
      </c>
      <c r="AA1162" s="70"/>
      <c r="AB1162" s="70" t="s">
        <v>133</v>
      </c>
      <c r="AC1162" s="70" t="s">
        <v>130</v>
      </c>
      <c r="AD1162" s="3"/>
      <c r="AE1162" s="3"/>
      <c r="AF1162" s="70" t="s">
        <v>130</v>
      </c>
      <c r="AG1162" s="121" t="n">
        <f aca="false">IFERROR(INDEX(Last6M_AvgSales_Ref!$B$2:$B$12659,MATCH(D1162,Last6M_AvgSales_Ref!$A$2:$A$12659,0)),"")</f>
        <v>129.166666666667</v>
      </c>
    </row>
    <row r="1163" customFormat="false" ht="14.25" hidden="false" customHeight="true" outlineLevel="0" collapsed="false">
      <c r="A1163" s="70" t="s">
        <v>130</v>
      </c>
      <c r="B1163" s="72" t="s">
        <v>111</v>
      </c>
      <c r="C1163" s="72" t="s">
        <v>2808</v>
      </c>
      <c r="D1163" s="72" t="n">
        <v>1000001472</v>
      </c>
      <c r="E1163" s="73" t="s">
        <v>2809</v>
      </c>
      <c r="F1163" s="74" t="n">
        <v>41340</v>
      </c>
      <c r="G1163" s="67" t="str">
        <f aca="false">IF(I1163&gt;0,"Targeted Dealer","-")</f>
        <v>Targeted Dealer</v>
      </c>
      <c r="H1163" s="67"/>
      <c r="I1163" s="68" t="n">
        <v>30</v>
      </c>
      <c r="J1163" s="68" t="n">
        <f aca="false">I1163/$J$1*($J$1-$E$1)</f>
        <v>30</v>
      </c>
      <c r="K1163" s="69" t="n">
        <v>6</v>
      </c>
      <c r="L1163" s="69" t="n">
        <f aca="false">I1163-K1163</f>
        <v>24</v>
      </c>
      <c r="M1163" s="69" t="n">
        <f aca="false">IFERROR((K1163/J1163%),"-")</f>
        <v>20</v>
      </c>
      <c r="N1163" s="97" t="n">
        <v>90</v>
      </c>
      <c r="O1163" s="98" t="str">
        <f aca="false">IF(F1163&lt;=$P$2,"June","")</f>
        <v>June</v>
      </c>
      <c r="P1163" s="97" t="n">
        <f aca="false">N1163</f>
        <v>90</v>
      </c>
      <c r="Q1163" s="99" t="n">
        <f aca="false">K1163-P1163</f>
        <v>-84</v>
      </c>
      <c r="R1163" s="98" t="n">
        <f aca="false">IFERROR(IF(O1163="May",(K1163/P1163-1))," ")</f>
        <v>0</v>
      </c>
      <c r="S1163" s="100" t="str">
        <f aca="false">IF(N1163&gt;0,IF(O1163="","-",IF(R1163&lt;0%,"DEGROWTH","GROWTH")))</f>
        <v>GROWTH</v>
      </c>
      <c r="T1163" s="69" t="n">
        <v>30</v>
      </c>
      <c r="U1163" s="101" t="str">
        <f aca="false">IF(F1163&lt;=$V$2,"May","")</f>
        <v>May</v>
      </c>
      <c r="V1163" s="69" t="n">
        <f aca="false">T1163</f>
        <v>30</v>
      </c>
      <c r="W1163" s="102" t="n">
        <f aca="false">K1163-V1163</f>
        <v>-24</v>
      </c>
      <c r="X1163" s="103" t="n">
        <f aca="false">IFERROR(IF(U1163="June",(K1163/V1163-1)),0)</f>
        <v>0</v>
      </c>
      <c r="Y1163" s="104" t="str">
        <f aca="false">IF(T1163&gt;0,IF(U1163="","-",IF(X1163&lt;0%,"DEGROWTH","GROWTH")))</f>
        <v>GROWTH</v>
      </c>
      <c r="Z1163" s="75" t="n">
        <v>0</v>
      </c>
      <c r="AA1163" s="70"/>
      <c r="AB1163" s="70" t="s">
        <v>133</v>
      </c>
      <c r="AC1163" s="70" t="s">
        <v>130</v>
      </c>
      <c r="AD1163" s="3"/>
      <c r="AE1163" s="3"/>
      <c r="AF1163" s="70" t="s">
        <v>130</v>
      </c>
      <c r="AG1163" s="121" t="n">
        <f aca="false">IFERROR(INDEX(Last6M_AvgSales_Ref!$B$2:$B$12659,MATCH(D1163,Last6M_AvgSales_Ref!$A$2:$A$12659,0)),"")</f>
        <v>30</v>
      </c>
    </row>
    <row r="1164" customFormat="false" ht="14.25" hidden="false" customHeight="true" outlineLevel="0" collapsed="false">
      <c r="A1164" s="70" t="s">
        <v>130</v>
      </c>
      <c r="B1164" s="72" t="s">
        <v>111</v>
      </c>
      <c r="C1164" s="72" t="s">
        <v>2810</v>
      </c>
      <c r="D1164" s="72" t="n">
        <v>1000001477</v>
      </c>
      <c r="E1164" s="73" t="s">
        <v>2811</v>
      </c>
      <c r="F1164" s="74" t="n">
        <v>41449</v>
      </c>
      <c r="G1164" s="67" t="str">
        <f aca="false">IF(I1164&gt;0,"Targeted Dealer","-")</f>
        <v>Targeted Dealer</v>
      </c>
      <c r="H1164" s="67"/>
      <c r="I1164" s="68" t="n">
        <v>60</v>
      </c>
      <c r="J1164" s="68" t="n">
        <f aca="false">I1164/$J$1*($J$1-$E$1)</f>
        <v>60</v>
      </c>
      <c r="K1164" s="69" t="n">
        <v>57.5</v>
      </c>
      <c r="L1164" s="69" t="n">
        <f aca="false">I1164-K1164</f>
        <v>2.5</v>
      </c>
      <c r="M1164" s="69" t="n">
        <f aca="false">IFERROR((K1164/J1164%),"-")</f>
        <v>95.8333333333333</v>
      </c>
      <c r="N1164" s="97" t="n">
        <v>78</v>
      </c>
      <c r="O1164" s="98" t="str">
        <f aca="false">IF(F1164&lt;=$P$2,"June","")</f>
        <v>June</v>
      </c>
      <c r="P1164" s="97" t="n">
        <f aca="false">N1164</f>
        <v>78</v>
      </c>
      <c r="Q1164" s="99" t="n">
        <f aca="false">K1164-P1164</f>
        <v>-20.5</v>
      </c>
      <c r="R1164" s="98" t="n">
        <f aca="false">IFERROR(IF(O1164="May",(K1164/P1164-1))," ")</f>
        <v>0</v>
      </c>
      <c r="S1164" s="100" t="str">
        <f aca="false">IF(N1164&gt;0,IF(O1164="","-",IF(R1164&lt;0%,"DEGROWTH","GROWTH")))</f>
        <v>GROWTH</v>
      </c>
      <c r="T1164" s="69" t="n">
        <v>33.5</v>
      </c>
      <c r="U1164" s="101" t="str">
        <f aca="false">IF(F1164&lt;=$V$2,"May","")</f>
        <v>May</v>
      </c>
      <c r="V1164" s="69" t="n">
        <f aca="false">T1164</f>
        <v>33.5</v>
      </c>
      <c r="W1164" s="102" t="n">
        <f aca="false">K1164-V1164</f>
        <v>24</v>
      </c>
      <c r="X1164" s="103" t="n">
        <f aca="false">IFERROR(IF(U1164="June",(K1164/V1164-1)),0)</f>
        <v>0</v>
      </c>
      <c r="Y1164" s="104" t="str">
        <f aca="false">IF(T1164&gt;0,IF(U1164="","-",IF(X1164&lt;0%,"DEGROWTH","GROWTH")))</f>
        <v>GROWTH</v>
      </c>
      <c r="Z1164" s="75" t="n">
        <v>0</v>
      </c>
      <c r="AA1164" s="70"/>
      <c r="AB1164" s="70" t="s">
        <v>133</v>
      </c>
      <c r="AC1164" s="70" t="s">
        <v>130</v>
      </c>
      <c r="AD1164" s="3"/>
      <c r="AE1164" s="3"/>
      <c r="AF1164" s="70" t="s">
        <v>130</v>
      </c>
      <c r="AG1164" s="121" t="n">
        <f aca="false">IFERROR(INDEX(Last6M_AvgSales_Ref!$B$2:$B$12659,MATCH(D1164,Last6M_AvgSales_Ref!$A$2:$A$12659,0)),"")</f>
        <v>57</v>
      </c>
    </row>
    <row r="1165" customFormat="false" ht="14.25" hidden="false" customHeight="true" outlineLevel="0" collapsed="false">
      <c r="A1165" s="70" t="s">
        <v>130</v>
      </c>
      <c r="B1165" s="72" t="s">
        <v>111</v>
      </c>
      <c r="C1165" s="72" t="s">
        <v>2812</v>
      </c>
      <c r="D1165" s="72" t="n">
        <v>1000001461</v>
      </c>
      <c r="E1165" s="73" t="s">
        <v>2813</v>
      </c>
      <c r="F1165" s="74" t="n">
        <v>41814</v>
      </c>
      <c r="G1165" s="67" t="str">
        <f aca="false">IF(I1165&gt;0,"Targeted Dealer","-")</f>
        <v>Targeted Dealer</v>
      </c>
      <c r="H1165" s="67"/>
      <c r="I1165" s="68" t="n">
        <v>100</v>
      </c>
      <c r="J1165" s="68" t="n">
        <f aca="false">I1165/$J$1*($J$1-$E$1)</f>
        <v>100</v>
      </c>
      <c r="K1165" s="69" t="n">
        <v>181</v>
      </c>
      <c r="L1165" s="69" t="n">
        <f aca="false">I1165-K1165</f>
        <v>-81</v>
      </c>
      <c r="M1165" s="69" t="n">
        <f aca="false">IFERROR((K1165/J1165%),"-")</f>
        <v>181</v>
      </c>
      <c r="N1165" s="97" t="n">
        <v>120</v>
      </c>
      <c r="O1165" s="98" t="str">
        <f aca="false">IF(F1165&lt;=$P$2,"June","")</f>
        <v>June</v>
      </c>
      <c r="P1165" s="97" t="n">
        <f aca="false">N1165</f>
        <v>120</v>
      </c>
      <c r="Q1165" s="99" t="n">
        <f aca="false">K1165-P1165</f>
        <v>61</v>
      </c>
      <c r="R1165" s="98" t="n">
        <f aca="false">IFERROR(IF(O1165="May",(K1165/P1165-1))," ")</f>
        <v>0</v>
      </c>
      <c r="S1165" s="100" t="str">
        <f aca="false">IF(N1165&gt;0,IF(O1165="","-",IF(R1165&lt;0%,"DEGROWTH","GROWTH")))</f>
        <v>GROWTH</v>
      </c>
      <c r="T1165" s="69" t="n">
        <v>120</v>
      </c>
      <c r="U1165" s="101" t="str">
        <f aca="false">IF(F1165&lt;=$V$2,"May","")</f>
        <v>May</v>
      </c>
      <c r="V1165" s="69" t="n">
        <f aca="false">T1165</f>
        <v>120</v>
      </c>
      <c r="W1165" s="102" t="n">
        <f aca="false">K1165-V1165</f>
        <v>61</v>
      </c>
      <c r="X1165" s="103" t="n">
        <f aca="false">IFERROR(IF(U1165="June",(K1165/V1165-1)),0)</f>
        <v>0</v>
      </c>
      <c r="Y1165" s="104" t="str">
        <f aca="false">IF(T1165&gt;0,IF(U1165="","-",IF(X1165&lt;0%,"DEGROWTH","GROWTH")))</f>
        <v>GROWTH</v>
      </c>
      <c r="Z1165" s="75" t="n">
        <v>0</v>
      </c>
      <c r="AA1165" s="70"/>
      <c r="AB1165" s="70" t="s">
        <v>133</v>
      </c>
      <c r="AC1165" s="70" t="s">
        <v>130</v>
      </c>
      <c r="AD1165" s="3"/>
      <c r="AE1165" s="3"/>
      <c r="AF1165" s="70" t="s">
        <v>130</v>
      </c>
      <c r="AG1165" s="121" t="n">
        <f aca="false">IFERROR(INDEX(Last6M_AvgSales_Ref!$B$2:$B$12659,MATCH(D1165,Last6M_AvgSales_Ref!$A$2:$A$12659,0)),"")</f>
        <v>99.6666666666667</v>
      </c>
    </row>
    <row r="1166" customFormat="false" ht="14.25" hidden="false" customHeight="true" outlineLevel="0" collapsed="false">
      <c r="A1166" s="70" t="s">
        <v>130</v>
      </c>
      <c r="B1166" s="72" t="s">
        <v>111</v>
      </c>
      <c r="C1166" s="72" t="s">
        <v>2814</v>
      </c>
      <c r="D1166" s="72" t="n">
        <v>1000001463</v>
      </c>
      <c r="E1166" s="73" t="s">
        <v>2815</v>
      </c>
      <c r="F1166" s="74" t="n">
        <v>41856</v>
      </c>
      <c r="G1166" s="67" t="str">
        <f aca="false">IF(I1166&gt;0,"Targeted Dealer","-")</f>
        <v>Targeted Dealer</v>
      </c>
      <c r="H1166" s="67"/>
      <c r="I1166" s="68" t="n">
        <v>170</v>
      </c>
      <c r="J1166" s="68" t="n">
        <f aca="false">I1166/$J$1*($J$1-$E$1)</f>
        <v>170</v>
      </c>
      <c r="K1166" s="69" t="n">
        <v>156</v>
      </c>
      <c r="L1166" s="69" t="n">
        <f aca="false">I1166-K1166</f>
        <v>14</v>
      </c>
      <c r="M1166" s="69" t="n">
        <f aca="false">IFERROR((K1166/J1166%),"-")</f>
        <v>91.7647058823529</v>
      </c>
      <c r="N1166" s="97" t="n">
        <v>208.1</v>
      </c>
      <c r="O1166" s="98" t="str">
        <f aca="false">IF(F1166&lt;=$P$2,"June","")</f>
        <v>June</v>
      </c>
      <c r="P1166" s="97" t="n">
        <f aca="false">N1166</f>
        <v>208.1</v>
      </c>
      <c r="Q1166" s="99" t="n">
        <f aca="false">K1166-P1166</f>
        <v>-52.1</v>
      </c>
      <c r="R1166" s="98" t="n">
        <f aca="false">IFERROR(IF(O1166="May",(K1166/P1166-1))," ")</f>
        <v>0</v>
      </c>
      <c r="S1166" s="100" t="str">
        <f aca="false">IF(N1166&gt;0,IF(O1166="","-",IF(R1166&lt;0%,"DEGROWTH","GROWTH")))</f>
        <v>GROWTH</v>
      </c>
      <c r="T1166" s="69" t="n">
        <v>108.85</v>
      </c>
      <c r="U1166" s="101" t="str">
        <f aca="false">IF(F1166&lt;=$V$2,"May","")</f>
        <v>May</v>
      </c>
      <c r="V1166" s="69" t="n">
        <f aca="false">T1166</f>
        <v>108.85</v>
      </c>
      <c r="W1166" s="102" t="n">
        <f aca="false">K1166-V1166</f>
        <v>47.15</v>
      </c>
      <c r="X1166" s="103" t="n">
        <f aca="false">IFERROR(IF(U1166="June",(K1166/V1166-1)),0)</f>
        <v>0</v>
      </c>
      <c r="Y1166" s="104" t="str">
        <f aca="false">IF(T1166&gt;0,IF(U1166="","-",IF(X1166&lt;0%,"DEGROWTH","GROWTH")))</f>
        <v>GROWTH</v>
      </c>
      <c r="Z1166" s="75" t="n">
        <v>0</v>
      </c>
      <c r="AA1166" s="70"/>
      <c r="AB1166" s="70" t="s">
        <v>133</v>
      </c>
      <c r="AC1166" s="70" t="s">
        <v>130</v>
      </c>
      <c r="AD1166" s="3"/>
      <c r="AE1166" s="3"/>
      <c r="AF1166" s="70" t="s">
        <v>130</v>
      </c>
      <c r="AG1166" s="121" t="n">
        <f aca="false">IFERROR(INDEX(Last6M_AvgSales_Ref!$B$2:$B$12659,MATCH(D1166,Last6M_AvgSales_Ref!$A$2:$A$12659,0)),"")</f>
        <v>146.333333333333</v>
      </c>
    </row>
    <row r="1167" customFormat="false" ht="14.25" hidden="false" customHeight="true" outlineLevel="0" collapsed="false">
      <c r="A1167" s="70" t="s">
        <v>130</v>
      </c>
      <c r="B1167" s="72" t="s">
        <v>111</v>
      </c>
      <c r="C1167" s="72" t="s">
        <v>2816</v>
      </c>
      <c r="D1167" s="72" t="n">
        <v>1000001468</v>
      </c>
      <c r="E1167" s="73" t="s">
        <v>2817</v>
      </c>
      <c r="F1167" s="74" t="n">
        <v>41940</v>
      </c>
      <c r="G1167" s="67" t="str">
        <f aca="false">IF(I1167&gt;0,"Targeted Dealer","-")</f>
        <v>Targeted Dealer</v>
      </c>
      <c r="H1167" s="67"/>
      <c r="I1167" s="68" t="n">
        <v>280</v>
      </c>
      <c r="J1167" s="68" t="n">
        <f aca="false">I1167/$J$1*($J$1-$E$1)</f>
        <v>280</v>
      </c>
      <c r="K1167" s="69" t="n">
        <v>230</v>
      </c>
      <c r="L1167" s="69" t="n">
        <f aca="false">I1167-K1167</f>
        <v>50</v>
      </c>
      <c r="M1167" s="69" t="n">
        <f aca="false">IFERROR((K1167/J1167%),"-")</f>
        <v>82.1428571428572</v>
      </c>
      <c r="N1167" s="97" t="n">
        <v>275</v>
      </c>
      <c r="O1167" s="98" t="str">
        <f aca="false">IF(F1167&lt;=$P$2,"June","")</f>
        <v>June</v>
      </c>
      <c r="P1167" s="97" t="n">
        <f aca="false">N1167</f>
        <v>275</v>
      </c>
      <c r="Q1167" s="99" t="n">
        <f aca="false">K1167-P1167</f>
        <v>-45</v>
      </c>
      <c r="R1167" s="98" t="n">
        <f aca="false">IFERROR(IF(O1167="May",(K1167/P1167-1))," ")</f>
        <v>0</v>
      </c>
      <c r="S1167" s="100" t="str">
        <f aca="false">IF(N1167&gt;0,IF(O1167="","-",IF(R1167&lt;0%,"DEGROWTH","GROWTH")))</f>
        <v>GROWTH</v>
      </c>
      <c r="T1167" s="69" t="n">
        <v>500</v>
      </c>
      <c r="U1167" s="101" t="str">
        <f aca="false">IF(F1167&lt;=$V$2,"May","")</f>
        <v>May</v>
      </c>
      <c r="V1167" s="69" t="n">
        <f aca="false">T1167</f>
        <v>500</v>
      </c>
      <c r="W1167" s="102" t="n">
        <f aca="false">K1167-V1167</f>
        <v>-270</v>
      </c>
      <c r="X1167" s="103" t="n">
        <f aca="false">IFERROR(IF(U1167="June",(K1167/V1167-1)),0)</f>
        <v>0</v>
      </c>
      <c r="Y1167" s="104" t="str">
        <f aca="false">IF(T1167&gt;0,IF(U1167="","-",IF(X1167&lt;0%,"DEGROWTH","GROWTH")))</f>
        <v>GROWTH</v>
      </c>
      <c r="Z1167" s="75" t="n">
        <v>0</v>
      </c>
      <c r="AA1167" s="70"/>
      <c r="AB1167" s="70" t="s">
        <v>133</v>
      </c>
      <c r="AC1167" s="70" t="s">
        <v>130</v>
      </c>
      <c r="AD1167" s="3"/>
      <c r="AE1167" s="3"/>
      <c r="AF1167" s="70" t="s">
        <v>130</v>
      </c>
      <c r="AG1167" s="121" t="n">
        <f aca="false">IFERROR(INDEX(Last6M_AvgSales_Ref!$B$2:$B$12659,MATCH(D1167,Last6M_AvgSales_Ref!$A$2:$A$12659,0)),"")</f>
        <v>258.333333333333</v>
      </c>
    </row>
    <row r="1168" customFormat="false" ht="14.25" hidden="false" customHeight="true" outlineLevel="0" collapsed="false">
      <c r="A1168" s="70" t="s">
        <v>130</v>
      </c>
      <c r="B1168" s="72" t="s">
        <v>111</v>
      </c>
      <c r="C1168" s="72" t="s">
        <v>2818</v>
      </c>
      <c r="D1168" s="72" t="n">
        <v>1000001462</v>
      </c>
      <c r="E1168" s="73" t="s">
        <v>2819</v>
      </c>
      <c r="F1168" s="74" t="n">
        <v>41967</v>
      </c>
      <c r="G1168" s="67" t="str">
        <f aca="false">IF(I1168&gt;0,"Targeted Dealer","-")</f>
        <v>Targeted Dealer</v>
      </c>
      <c r="H1168" s="67"/>
      <c r="I1168" s="68" t="n">
        <v>100</v>
      </c>
      <c r="J1168" s="68" t="n">
        <f aca="false">I1168/$J$1*($J$1-$E$1)</f>
        <v>100</v>
      </c>
      <c r="K1168" s="69" t="n">
        <v>30</v>
      </c>
      <c r="L1168" s="69" t="n">
        <f aca="false">I1168-K1168</f>
        <v>70</v>
      </c>
      <c r="M1168" s="69" t="n">
        <f aca="false">IFERROR((K1168/J1168%),"-")</f>
        <v>30</v>
      </c>
      <c r="N1168" s="97" t="n">
        <v>30</v>
      </c>
      <c r="O1168" s="98" t="str">
        <f aca="false">IF(F1168&lt;=$P$2,"June","")</f>
        <v>June</v>
      </c>
      <c r="P1168" s="97" t="n">
        <f aca="false">N1168</f>
        <v>30</v>
      </c>
      <c r="Q1168" s="99" t="n">
        <f aca="false">K1168-P1168</f>
        <v>0</v>
      </c>
      <c r="R1168" s="98" t="n">
        <f aca="false">IFERROR(IF(O1168="May",(K1168/P1168-1))," ")</f>
        <v>0</v>
      </c>
      <c r="S1168" s="100" t="str">
        <f aca="false">IF(N1168&gt;0,IF(O1168="","-",IF(R1168&lt;0%,"DEGROWTH","GROWTH")))</f>
        <v>GROWTH</v>
      </c>
      <c r="T1168" s="69" t="n">
        <v>60</v>
      </c>
      <c r="U1168" s="101" t="str">
        <f aca="false">IF(F1168&lt;=$V$2,"May","")</f>
        <v>May</v>
      </c>
      <c r="V1168" s="69" t="n">
        <f aca="false">T1168</f>
        <v>60</v>
      </c>
      <c r="W1168" s="102" t="n">
        <f aca="false">K1168-V1168</f>
        <v>-30</v>
      </c>
      <c r="X1168" s="103" t="n">
        <f aca="false">IFERROR(IF(U1168="June",(K1168/V1168-1)),0)</f>
        <v>0</v>
      </c>
      <c r="Y1168" s="104" t="str">
        <f aca="false">IF(T1168&gt;0,IF(U1168="","-",IF(X1168&lt;0%,"DEGROWTH","GROWTH")))</f>
        <v>GROWTH</v>
      </c>
      <c r="Z1168" s="75" t="n">
        <v>0</v>
      </c>
      <c r="AA1168" s="70"/>
      <c r="AB1168" s="70" t="s">
        <v>133</v>
      </c>
      <c r="AC1168" s="70" t="s">
        <v>130</v>
      </c>
      <c r="AD1168" s="3"/>
      <c r="AE1168" s="3"/>
      <c r="AF1168" s="70" t="s">
        <v>130</v>
      </c>
      <c r="AG1168" s="121" t="n">
        <f aca="false">IFERROR(INDEX(Last6M_AvgSales_Ref!$B$2:$B$12659,MATCH(D1168,Last6M_AvgSales_Ref!$A$2:$A$12659,0)),"")</f>
        <v>61.6666666666667</v>
      </c>
    </row>
    <row r="1169" customFormat="false" ht="14.25" hidden="false" customHeight="true" outlineLevel="0" collapsed="false">
      <c r="A1169" s="70" t="s">
        <v>130</v>
      </c>
      <c r="B1169" s="72" t="s">
        <v>111</v>
      </c>
      <c r="C1169" s="72" t="s">
        <v>2820</v>
      </c>
      <c r="D1169" s="72" t="n">
        <v>1000001469</v>
      </c>
      <c r="E1169" s="73" t="s">
        <v>2821</v>
      </c>
      <c r="F1169" s="74" t="n">
        <v>43600</v>
      </c>
      <c r="G1169" s="67" t="str">
        <f aca="false">IF(I1169&gt;0,"Targeted Dealer","-")</f>
        <v>Targeted Dealer</v>
      </c>
      <c r="H1169" s="67"/>
      <c r="I1169" s="68" t="n">
        <v>130</v>
      </c>
      <c r="J1169" s="68" t="n">
        <f aca="false">I1169/$J$1*($J$1-$E$1)</f>
        <v>130</v>
      </c>
      <c r="K1169" s="69" t="n">
        <v>146</v>
      </c>
      <c r="L1169" s="69" t="n">
        <f aca="false">I1169-K1169</f>
        <v>-16</v>
      </c>
      <c r="M1169" s="69" t="n">
        <f aca="false">IFERROR((K1169/J1169%),"-")</f>
        <v>112.307692307692</v>
      </c>
      <c r="N1169" s="97" t="n">
        <v>212</v>
      </c>
      <c r="O1169" s="98" t="str">
        <f aca="false">IF(F1169&lt;=$P$2,"June","")</f>
        <v>June</v>
      </c>
      <c r="P1169" s="97" t="n">
        <f aca="false">N1169</f>
        <v>212</v>
      </c>
      <c r="Q1169" s="99" t="n">
        <f aca="false">K1169-P1169</f>
        <v>-66</v>
      </c>
      <c r="R1169" s="98" t="n">
        <f aca="false">IFERROR(IF(O1169="May",(K1169/P1169-1))," ")</f>
        <v>0</v>
      </c>
      <c r="S1169" s="100" t="str">
        <f aca="false">IF(N1169&gt;0,IF(O1169="","-",IF(R1169&lt;0%,"DEGROWTH","GROWTH")))</f>
        <v>GROWTH</v>
      </c>
      <c r="T1169" s="69" t="n">
        <v>184</v>
      </c>
      <c r="U1169" s="101" t="str">
        <f aca="false">IF(F1169&lt;=$V$2,"May","")</f>
        <v>May</v>
      </c>
      <c r="V1169" s="69" t="n">
        <f aca="false">T1169</f>
        <v>184</v>
      </c>
      <c r="W1169" s="102" t="n">
        <f aca="false">K1169-V1169</f>
        <v>-38</v>
      </c>
      <c r="X1169" s="103" t="n">
        <f aca="false">IFERROR(IF(U1169="June",(K1169/V1169-1)),0)</f>
        <v>0</v>
      </c>
      <c r="Y1169" s="104" t="str">
        <f aca="false">IF(T1169&gt;0,IF(U1169="","-",IF(X1169&lt;0%,"DEGROWTH","GROWTH")))</f>
        <v>GROWTH</v>
      </c>
      <c r="Z1169" s="75" t="n">
        <v>0</v>
      </c>
      <c r="AA1169" s="70"/>
      <c r="AB1169" s="70" t="s">
        <v>133</v>
      </c>
      <c r="AC1169" s="70" t="s">
        <v>130</v>
      </c>
      <c r="AD1169" s="3"/>
      <c r="AE1169" s="3"/>
      <c r="AF1169" s="70" t="s">
        <v>130</v>
      </c>
      <c r="AG1169" s="121" t="n">
        <f aca="false">IFERROR(INDEX(Last6M_AvgSales_Ref!$B$2:$B$12659,MATCH(D1169,Last6M_AvgSales_Ref!$A$2:$A$12659,0)),"")</f>
        <v>119.083333333333</v>
      </c>
    </row>
    <row r="1170" customFormat="false" ht="14.25" hidden="false" customHeight="true" outlineLevel="0" collapsed="false">
      <c r="A1170" s="70" t="s">
        <v>130</v>
      </c>
      <c r="B1170" s="72" t="s">
        <v>111</v>
      </c>
      <c r="C1170" s="72" t="s">
        <v>2822</v>
      </c>
      <c r="D1170" s="72" t="n">
        <v>1000001459</v>
      </c>
      <c r="E1170" s="73" t="s">
        <v>2823</v>
      </c>
      <c r="F1170" s="74" t="n">
        <v>43686</v>
      </c>
      <c r="G1170" s="67" t="str">
        <f aca="false">IF(I1170&gt;0,"Targeted Dealer","-")</f>
        <v>Targeted Dealer</v>
      </c>
      <c r="H1170" s="67"/>
      <c r="I1170" s="68" t="n">
        <v>25</v>
      </c>
      <c r="J1170" s="68" t="n">
        <f aca="false">I1170/$J$1*($J$1-$E$1)</f>
        <v>25</v>
      </c>
      <c r="K1170" s="69" t="n">
        <v>0</v>
      </c>
      <c r="L1170" s="69" t="n">
        <f aca="false">I1170-K1170</f>
        <v>25</v>
      </c>
      <c r="M1170" s="69" t="n">
        <f aca="false">IFERROR((K1170/J1170%),"-")</f>
        <v>0</v>
      </c>
      <c r="N1170" s="97" t="n">
        <v>0</v>
      </c>
      <c r="O1170" s="98" t="str">
        <f aca="false">IF(F1170&lt;=$P$2,"June","")</f>
        <v>June</v>
      </c>
      <c r="P1170" s="97" t="n">
        <f aca="false">N1170</f>
        <v>0</v>
      </c>
      <c r="Q1170" s="99" t="n">
        <f aca="false">K1170-P1170</f>
        <v>0</v>
      </c>
      <c r="R1170" s="98" t="n">
        <f aca="false">IFERROR(IF(O1170="May",(K1170/P1170-1))," ")</f>
        <v>0</v>
      </c>
      <c r="S1170" s="105" t="b">
        <f aca="false">IF(N1170&gt;0,IF(O1170="","-",IF(R1170&lt;0%,"DEGROWTH","GROWTH")))</f>
        <v>0</v>
      </c>
      <c r="T1170" s="69" t="n">
        <v>25</v>
      </c>
      <c r="U1170" s="101" t="str">
        <f aca="false">IF(F1170&lt;=$V$2,"May","")</f>
        <v>May</v>
      </c>
      <c r="V1170" s="69" t="n">
        <f aca="false">T1170</f>
        <v>25</v>
      </c>
      <c r="W1170" s="102" t="n">
        <f aca="false">K1170-V1170</f>
        <v>-25</v>
      </c>
      <c r="X1170" s="103" t="n">
        <f aca="false">IFERROR(IF(U1170="June",(K1170/V1170-1)),0)</f>
        <v>0</v>
      </c>
      <c r="Y1170" s="104" t="str">
        <f aca="false">IF(T1170&gt;0,IF(U1170="","-",IF(X1170&lt;0%,"DEGROWTH","GROWTH")))</f>
        <v>GROWTH</v>
      </c>
      <c r="Z1170" s="75" t="n">
        <v>0</v>
      </c>
      <c r="AA1170" s="70"/>
      <c r="AB1170" s="70" t="s">
        <v>133</v>
      </c>
      <c r="AC1170" s="70" t="s">
        <v>130</v>
      </c>
      <c r="AD1170" s="3"/>
      <c r="AE1170" s="3"/>
      <c r="AF1170" s="70" t="s">
        <v>130</v>
      </c>
      <c r="AG1170" s="121" t="n">
        <f aca="false">IFERROR(INDEX(Last6M_AvgSales_Ref!$B$2:$B$12659,MATCH(D1170,Last6M_AvgSales_Ref!$A$2:$A$12659,0)),"")</f>
        <v>10.4166666666667</v>
      </c>
    </row>
    <row r="1171" customFormat="false" ht="14.25" hidden="false" customHeight="true" outlineLevel="0" collapsed="false">
      <c r="A1171" s="70" t="s">
        <v>130</v>
      </c>
      <c r="B1171" s="72" t="s">
        <v>111</v>
      </c>
      <c r="C1171" s="72" t="s">
        <v>2824</v>
      </c>
      <c r="D1171" s="72" t="n">
        <v>1000001195</v>
      </c>
      <c r="E1171" s="72" t="s">
        <v>2825</v>
      </c>
      <c r="F1171" s="74" t="n">
        <v>43804</v>
      </c>
      <c r="G1171" s="67" t="str">
        <f aca="false">IF(I1171&gt;0,"Targeted Dealer","-")</f>
        <v>Targeted Dealer</v>
      </c>
      <c r="H1171" s="67"/>
      <c r="I1171" s="68" t="n">
        <v>220</v>
      </c>
      <c r="J1171" s="68" t="n">
        <f aca="false">I1171/$J$1*($J$1-$E$1)</f>
        <v>220</v>
      </c>
      <c r="K1171" s="69" t="n">
        <v>205</v>
      </c>
      <c r="L1171" s="69" t="n">
        <f aca="false">I1171-K1171</f>
        <v>15</v>
      </c>
      <c r="M1171" s="69" t="n">
        <f aca="false">IFERROR((K1171/J1171%),"-")</f>
        <v>93.1818181818182</v>
      </c>
      <c r="N1171" s="97" t="n">
        <v>130</v>
      </c>
      <c r="O1171" s="98" t="str">
        <f aca="false">IF(F1171&lt;=$P$2,"June","")</f>
        <v>June</v>
      </c>
      <c r="P1171" s="97" t="n">
        <f aca="false">N1171</f>
        <v>130</v>
      </c>
      <c r="Q1171" s="99" t="n">
        <f aca="false">K1171-P1171</f>
        <v>75</v>
      </c>
      <c r="R1171" s="98" t="n">
        <f aca="false">IFERROR(IF(O1171="May",(K1171/P1171-1))," ")</f>
        <v>0</v>
      </c>
      <c r="S1171" s="100" t="str">
        <f aca="false">IF(N1171&gt;0,IF(O1171="","-",IF(R1171&lt;0%,"DEGROWTH","GROWTH")))</f>
        <v>GROWTH</v>
      </c>
      <c r="T1171" s="69" t="n">
        <v>235</v>
      </c>
      <c r="U1171" s="101" t="str">
        <f aca="false">IF(F1171&lt;=$V$2,"May","")</f>
        <v>May</v>
      </c>
      <c r="V1171" s="69" t="n">
        <f aca="false">T1171</f>
        <v>235</v>
      </c>
      <c r="W1171" s="102" t="n">
        <f aca="false">K1171-V1171</f>
        <v>-30</v>
      </c>
      <c r="X1171" s="103" t="n">
        <f aca="false">IFERROR(IF(U1171="June",(K1171/V1171-1)),0)</f>
        <v>0</v>
      </c>
      <c r="Y1171" s="104" t="str">
        <f aca="false">IF(T1171&gt;0,IF(U1171="","-",IF(X1171&lt;0%,"DEGROWTH","GROWTH")))</f>
        <v>GROWTH</v>
      </c>
      <c r="Z1171" s="75" t="n">
        <v>0</v>
      </c>
      <c r="AA1171" s="70"/>
      <c r="AB1171" s="70" t="s">
        <v>133</v>
      </c>
      <c r="AC1171" s="70" t="s">
        <v>130</v>
      </c>
      <c r="AD1171" s="3"/>
      <c r="AE1171" s="3"/>
      <c r="AF1171" s="70" t="s">
        <v>130</v>
      </c>
      <c r="AG1171" s="121" t="n">
        <f aca="false">IFERROR(INDEX(Last6M_AvgSales_Ref!$B$2:$B$12659,MATCH(D1171,Last6M_AvgSales_Ref!$A$2:$A$12659,0)),"")</f>
        <v>169.333333333333</v>
      </c>
    </row>
    <row r="1172" customFormat="false" ht="14.25" hidden="false" customHeight="true" outlineLevel="0" collapsed="false">
      <c r="A1172" s="70" t="s">
        <v>130</v>
      </c>
      <c r="B1172" s="72" t="s">
        <v>111</v>
      </c>
      <c r="C1172" s="72" t="s">
        <v>2826</v>
      </c>
      <c r="D1172" s="72" t="n">
        <v>1000001465</v>
      </c>
      <c r="E1172" s="73" t="s">
        <v>2827</v>
      </c>
      <c r="F1172" s="74" t="n">
        <v>43867</v>
      </c>
      <c r="G1172" s="67" t="str">
        <f aca="false">IF(I1172&gt;0,"Targeted Dealer","-")</f>
        <v>Targeted Dealer</v>
      </c>
      <c r="H1172" s="67"/>
      <c r="I1172" s="68" t="n">
        <v>180</v>
      </c>
      <c r="J1172" s="68" t="n">
        <f aca="false">I1172/$J$1*($J$1-$E$1)</f>
        <v>180</v>
      </c>
      <c r="K1172" s="69" t="n">
        <v>0</v>
      </c>
      <c r="L1172" s="69" t="n">
        <f aca="false">I1172-K1172</f>
        <v>180</v>
      </c>
      <c r="M1172" s="69" t="n">
        <f aca="false">IFERROR((K1172/J1172%),"-")</f>
        <v>0</v>
      </c>
      <c r="N1172" s="97" t="n">
        <v>202.5</v>
      </c>
      <c r="O1172" s="98" t="str">
        <f aca="false">IF(F1172&lt;=$P$2,"June","")</f>
        <v>June</v>
      </c>
      <c r="P1172" s="97" t="n">
        <f aca="false">N1172</f>
        <v>202.5</v>
      </c>
      <c r="Q1172" s="99" t="n">
        <f aca="false">K1172-P1172</f>
        <v>-202.5</v>
      </c>
      <c r="R1172" s="98" t="n">
        <f aca="false">IFERROR(IF(O1172="May",(K1172/P1172-1))," ")</f>
        <v>0</v>
      </c>
      <c r="S1172" s="100" t="str">
        <f aca="false">IF(N1172&gt;0,IF(O1172="","-",IF(R1172&lt;0%,"DEGROWTH","GROWTH")))</f>
        <v>GROWTH</v>
      </c>
      <c r="T1172" s="69" t="n">
        <v>243</v>
      </c>
      <c r="U1172" s="101" t="str">
        <f aca="false">IF(F1172&lt;=$V$2,"May","")</f>
        <v>May</v>
      </c>
      <c r="V1172" s="69" t="n">
        <f aca="false">T1172</f>
        <v>243</v>
      </c>
      <c r="W1172" s="102" t="n">
        <f aca="false">K1172-V1172</f>
        <v>-243</v>
      </c>
      <c r="X1172" s="103" t="n">
        <f aca="false">IFERROR(IF(U1172="June",(K1172/V1172-1)),0)</f>
        <v>0</v>
      </c>
      <c r="Y1172" s="104" t="str">
        <f aca="false">IF(T1172&gt;0,IF(U1172="","-",IF(X1172&lt;0%,"DEGROWTH","GROWTH")))</f>
        <v>GROWTH</v>
      </c>
      <c r="Z1172" s="75" t="n">
        <v>0</v>
      </c>
      <c r="AA1172" s="70"/>
      <c r="AB1172" s="70" t="s">
        <v>133</v>
      </c>
      <c r="AC1172" s="70" t="s">
        <v>130</v>
      </c>
      <c r="AD1172" s="3"/>
      <c r="AE1172" s="3"/>
      <c r="AF1172" s="70" t="s">
        <v>130</v>
      </c>
      <c r="AG1172" s="121" t="n">
        <f aca="false">IFERROR(INDEX(Last6M_AvgSales_Ref!$B$2:$B$12659,MATCH(D1172,Last6M_AvgSales_Ref!$A$2:$A$12659,0)),"")</f>
        <v>232.5</v>
      </c>
    </row>
    <row r="1173" customFormat="false" ht="14.25" hidden="false" customHeight="true" outlineLevel="0" collapsed="false">
      <c r="A1173" s="70" t="s">
        <v>130</v>
      </c>
      <c r="B1173" s="72" t="s">
        <v>111</v>
      </c>
      <c r="C1173" s="72" t="s">
        <v>2828</v>
      </c>
      <c r="D1173" s="72" t="n">
        <v>1000002010</v>
      </c>
      <c r="E1173" s="73" t="s">
        <v>2829</v>
      </c>
      <c r="F1173" s="74" t="n">
        <v>44488</v>
      </c>
      <c r="G1173" s="67" t="str">
        <f aca="false">IF(I1173&gt;0,"Targeted Dealer","-")</f>
        <v>Targeted Dealer</v>
      </c>
      <c r="H1173" s="67"/>
      <c r="I1173" s="68" t="n">
        <v>60</v>
      </c>
      <c r="J1173" s="68" t="n">
        <f aca="false">I1173/$J$1*($J$1-$E$1)</f>
        <v>60</v>
      </c>
      <c r="K1173" s="69" t="n">
        <v>24</v>
      </c>
      <c r="L1173" s="69" t="n">
        <f aca="false">I1173-K1173</f>
        <v>36</v>
      </c>
      <c r="M1173" s="69" t="n">
        <f aca="false">IFERROR((K1173/J1173%),"-")</f>
        <v>40</v>
      </c>
      <c r="N1173" s="97" t="n">
        <v>186</v>
      </c>
      <c r="O1173" s="98" t="str">
        <f aca="false">IF(F1173&lt;=$P$2,"June","")</f>
        <v>June</v>
      </c>
      <c r="P1173" s="97" t="n">
        <f aca="false">N1173</f>
        <v>186</v>
      </c>
      <c r="Q1173" s="99" t="n">
        <f aca="false">K1173-P1173</f>
        <v>-162</v>
      </c>
      <c r="R1173" s="98" t="n">
        <f aca="false">IFERROR(IF(O1173="May",(K1173/P1173-1))," ")</f>
        <v>0</v>
      </c>
      <c r="S1173" s="100" t="str">
        <f aca="false">IF(N1173&gt;0,IF(O1173="","-",IF(R1173&lt;0%,"DEGROWTH","GROWTH")))</f>
        <v>GROWTH</v>
      </c>
      <c r="T1173" s="69" t="n">
        <v>77</v>
      </c>
      <c r="U1173" s="101" t="str">
        <f aca="false">IF(F1173&lt;=$V$2,"May","")</f>
        <v>May</v>
      </c>
      <c r="V1173" s="69" t="n">
        <f aca="false">T1173</f>
        <v>77</v>
      </c>
      <c r="W1173" s="102" t="n">
        <f aca="false">K1173-V1173</f>
        <v>-53</v>
      </c>
      <c r="X1173" s="103" t="n">
        <f aca="false">IFERROR(IF(U1173="June",(K1173/V1173-1)),0)</f>
        <v>0</v>
      </c>
      <c r="Y1173" s="104" t="str">
        <f aca="false">IF(T1173&gt;0,IF(U1173="","-",IF(X1173&lt;0%,"DEGROWTH","GROWTH")))</f>
        <v>GROWTH</v>
      </c>
      <c r="Z1173" s="75" t="n">
        <v>0</v>
      </c>
      <c r="AA1173" s="70"/>
      <c r="AB1173" s="70" t="s">
        <v>133</v>
      </c>
      <c r="AC1173" s="70" t="s">
        <v>130</v>
      </c>
      <c r="AD1173" s="3"/>
      <c r="AE1173" s="3"/>
      <c r="AF1173" s="70" t="s">
        <v>130</v>
      </c>
      <c r="AG1173" s="121" t="n">
        <f aca="false">IFERROR(INDEX(Last6M_AvgSales_Ref!$B$2:$B$12659,MATCH(D1173,Last6M_AvgSales_Ref!$A$2:$A$12659,0)),"")</f>
        <v>40.6583333333333</v>
      </c>
    </row>
    <row r="1174" customFormat="false" ht="14.25" hidden="false" customHeight="true" outlineLevel="0" collapsed="false">
      <c r="A1174" s="70" t="s">
        <v>130</v>
      </c>
      <c r="B1174" s="72" t="s">
        <v>111</v>
      </c>
      <c r="C1174" s="72" t="s">
        <v>2830</v>
      </c>
      <c r="D1174" s="72" t="n">
        <v>1000002510</v>
      </c>
      <c r="E1174" s="73" t="s">
        <v>2831</v>
      </c>
      <c r="F1174" s="74" t="n">
        <v>44585</v>
      </c>
      <c r="G1174" s="67" t="str">
        <f aca="false">IF(I1174&gt;0,"Targeted Dealer","-")</f>
        <v>Targeted Dealer</v>
      </c>
      <c r="H1174" s="67"/>
      <c r="I1174" s="68" t="n">
        <v>100</v>
      </c>
      <c r="J1174" s="68" t="n">
        <f aca="false">I1174/$J$1*($J$1-$E$1)</f>
        <v>100</v>
      </c>
      <c r="K1174" s="69" t="n">
        <v>0</v>
      </c>
      <c r="L1174" s="69" t="n">
        <f aca="false">I1174-K1174</f>
        <v>100</v>
      </c>
      <c r="M1174" s="69" t="n">
        <f aca="false">IFERROR((K1174/J1174%),"-")</f>
        <v>0</v>
      </c>
      <c r="N1174" s="97" t="n">
        <v>100</v>
      </c>
      <c r="O1174" s="98" t="str">
        <f aca="false">IF(F1174&lt;=$P$2,"June","")</f>
        <v>June</v>
      </c>
      <c r="P1174" s="97" t="n">
        <f aca="false">N1174</f>
        <v>100</v>
      </c>
      <c r="Q1174" s="99" t="n">
        <f aca="false">K1174-P1174</f>
        <v>-100</v>
      </c>
      <c r="R1174" s="98" t="n">
        <f aca="false">IFERROR(IF(O1174="May",(K1174/P1174-1))," ")</f>
        <v>0</v>
      </c>
      <c r="S1174" s="100" t="str">
        <f aca="false">IF(N1174&gt;0,IF(O1174="","-",IF(R1174&lt;0%,"DEGROWTH","GROWTH")))</f>
        <v>GROWTH</v>
      </c>
      <c r="T1174" s="69" t="n">
        <v>120</v>
      </c>
      <c r="U1174" s="101" t="str">
        <f aca="false">IF(F1174&lt;=$V$2,"May","")</f>
        <v>May</v>
      </c>
      <c r="V1174" s="69" t="n">
        <f aca="false">T1174</f>
        <v>120</v>
      </c>
      <c r="W1174" s="102" t="n">
        <f aca="false">K1174-V1174</f>
        <v>-120</v>
      </c>
      <c r="X1174" s="103" t="n">
        <f aca="false">IFERROR(IF(U1174="June",(K1174/V1174-1)),0)</f>
        <v>0</v>
      </c>
      <c r="Y1174" s="104" t="str">
        <f aca="false">IF(T1174&gt;0,IF(U1174="","-",IF(X1174&lt;0%,"DEGROWTH","GROWTH")))</f>
        <v>GROWTH</v>
      </c>
      <c r="Z1174" s="75" t="n">
        <v>0</v>
      </c>
      <c r="AA1174" s="70"/>
      <c r="AB1174" s="70" t="s">
        <v>133</v>
      </c>
      <c r="AC1174" s="70" t="s">
        <v>130</v>
      </c>
      <c r="AD1174" s="3"/>
      <c r="AE1174" s="3"/>
      <c r="AF1174" s="70" t="s">
        <v>130</v>
      </c>
      <c r="AG1174" s="121" t="n">
        <f aca="false">IFERROR(INDEX(Last6M_AvgSales_Ref!$B$2:$B$12659,MATCH(D1174,Last6M_AvgSales_Ref!$A$2:$A$12659,0)),"")</f>
        <v>97</v>
      </c>
    </row>
    <row r="1175" customFormat="false" ht="14.25" hidden="false" customHeight="true" outlineLevel="0" collapsed="false">
      <c r="A1175" s="70" t="s">
        <v>130</v>
      </c>
      <c r="B1175" s="72" t="s">
        <v>111</v>
      </c>
      <c r="C1175" s="72" t="s">
        <v>2832</v>
      </c>
      <c r="D1175" s="72" t="n">
        <v>1000002773</v>
      </c>
      <c r="E1175" s="73" t="s">
        <v>2833</v>
      </c>
      <c r="F1175" s="74" t="n">
        <v>44692</v>
      </c>
      <c r="G1175" s="67" t="str">
        <f aca="false">IF(I1175&gt;0,"Targeted Dealer","-")</f>
        <v>Targeted Dealer</v>
      </c>
      <c r="H1175" s="67"/>
      <c r="I1175" s="68" t="n">
        <v>220</v>
      </c>
      <c r="J1175" s="68" t="n">
        <f aca="false">I1175/$J$1*($J$1-$E$1)</f>
        <v>220</v>
      </c>
      <c r="K1175" s="69" t="n">
        <v>198</v>
      </c>
      <c r="L1175" s="69" t="n">
        <f aca="false">I1175-K1175</f>
        <v>22</v>
      </c>
      <c r="M1175" s="69" t="n">
        <f aca="false">IFERROR((K1175/J1175%),"-")</f>
        <v>90</v>
      </c>
      <c r="N1175" s="97" t="n">
        <v>222</v>
      </c>
      <c r="O1175" s="98" t="str">
        <f aca="false">IF(F1175&lt;=$P$2,"June","")</f>
        <v>June</v>
      </c>
      <c r="P1175" s="97" t="n">
        <f aca="false">N1175</f>
        <v>222</v>
      </c>
      <c r="Q1175" s="99" t="n">
        <f aca="false">K1175-P1175</f>
        <v>-24</v>
      </c>
      <c r="R1175" s="98" t="n">
        <f aca="false">IFERROR(IF(O1175="May",(K1175/P1175-1))," ")</f>
        <v>0</v>
      </c>
      <c r="S1175" s="100" t="str">
        <f aca="false">IF(N1175&gt;0,IF(O1175="","-",IF(R1175&lt;0%,"DEGROWTH","GROWTH")))</f>
        <v>GROWTH</v>
      </c>
      <c r="T1175" s="69" t="n">
        <v>232.5</v>
      </c>
      <c r="U1175" s="101" t="str">
        <f aca="false">IF(F1175&lt;=$V$2,"May","")</f>
        <v>May</v>
      </c>
      <c r="V1175" s="69" t="n">
        <f aca="false">T1175</f>
        <v>232.5</v>
      </c>
      <c r="W1175" s="102" t="n">
        <f aca="false">K1175-V1175</f>
        <v>-34.5</v>
      </c>
      <c r="X1175" s="103" t="n">
        <f aca="false">IFERROR(IF(U1175="June",(K1175/V1175-1)),0)</f>
        <v>0</v>
      </c>
      <c r="Y1175" s="104" t="str">
        <f aca="false">IF(T1175&gt;0,IF(U1175="","-",IF(X1175&lt;0%,"DEGROWTH","GROWTH")))</f>
        <v>GROWTH</v>
      </c>
      <c r="Z1175" s="75" t="n">
        <v>0</v>
      </c>
      <c r="AA1175" s="70"/>
      <c r="AB1175" s="70" t="s">
        <v>133</v>
      </c>
      <c r="AC1175" s="70" t="s">
        <v>130</v>
      </c>
      <c r="AD1175" s="3"/>
      <c r="AE1175" s="3"/>
      <c r="AF1175" s="70" t="s">
        <v>130</v>
      </c>
      <c r="AG1175" s="121" t="n">
        <f aca="false">IFERROR(INDEX(Last6M_AvgSales_Ref!$B$2:$B$12659,MATCH(D1175,Last6M_AvgSales_Ref!$A$2:$A$12659,0)),"")</f>
        <v>218.3</v>
      </c>
    </row>
    <row r="1176" customFormat="false" ht="14.25" hidden="false" customHeight="true" outlineLevel="0" collapsed="false">
      <c r="A1176" s="70" t="s">
        <v>130</v>
      </c>
      <c r="B1176" s="72" t="s">
        <v>111</v>
      </c>
      <c r="C1176" s="72" t="s">
        <v>2834</v>
      </c>
      <c r="D1176" s="72" t="n">
        <v>1000002866</v>
      </c>
      <c r="E1176" s="73" t="s">
        <v>2835</v>
      </c>
      <c r="F1176" s="74" t="n">
        <v>44767</v>
      </c>
      <c r="G1176" s="67" t="str">
        <f aca="false">IF(I1176&gt;0,"Targeted Dealer","-")</f>
        <v>Targeted Dealer</v>
      </c>
      <c r="H1176" s="67"/>
      <c r="I1176" s="68" t="n">
        <v>100</v>
      </c>
      <c r="J1176" s="68" t="n">
        <f aca="false">I1176/$J$1*($J$1-$E$1)</f>
        <v>100</v>
      </c>
      <c r="K1176" s="69" t="n">
        <v>60</v>
      </c>
      <c r="L1176" s="69" t="n">
        <f aca="false">I1176-K1176</f>
        <v>40</v>
      </c>
      <c r="M1176" s="69" t="n">
        <f aca="false">IFERROR((K1176/J1176%),"-")</f>
        <v>60</v>
      </c>
      <c r="N1176" s="97" t="n">
        <v>60</v>
      </c>
      <c r="O1176" s="98" t="str">
        <f aca="false">IF(F1176&lt;=$P$2,"June","")</f>
        <v>June</v>
      </c>
      <c r="P1176" s="97" t="n">
        <f aca="false">N1176</f>
        <v>60</v>
      </c>
      <c r="Q1176" s="99" t="n">
        <f aca="false">K1176-P1176</f>
        <v>0</v>
      </c>
      <c r="R1176" s="98" t="n">
        <f aca="false">IFERROR(IF(O1176="May",(K1176/P1176-1))," ")</f>
        <v>0</v>
      </c>
      <c r="S1176" s="100" t="str">
        <f aca="false">IF(N1176&gt;0,IF(O1176="","-",IF(R1176&lt;0%,"DEGROWTH","GROWTH")))</f>
        <v>GROWTH</v>
      </c>
      <c r="T1176" s="69" t="n">
        <v>30</v>
      </c>
      <c r="U1176" s="101" t="str">
        <f aca="false">IF(F1176&lt;=$V$2,"May","")</f>
        <v>May</v>
      </c>
      <c r="V1176" s="69" t="n">
        <f aca="false">T1176</f>
        <v>30</v>
      </c>
      <c r="W1176" s="102" t="n">
        <f aca="false">K1176-V1176</f>
        <v>30</v>
      </c>
      <c r="X1176" s="103" t="n">
        <f aca="false">IFERROR(IF(U1176="June",(K1176/V1176-1)),0)</f>
        <v>0</v>
      </c>
      <c r="Y1176" s="104" t="str">
        <f aca="false">IF(T1176&gt;0,IF(U1176="","-",IF(X1176&lt;0%,"DEGROWTH","GROWTH")))</f>
        <v>GROWTH</v>
      </c>
      <c r="Z1176" s="75" t="n">
        <v>0</v>
      </c>
      <c r="AA1176" s="70"/>
      <c r="AB1176" s="70" t="s">
        <v>133</v>
      </c>
      <c r="AC1176" s="70" t="s">
        <v>130</v>
      </c>
      <c r="AD1176" s="3"/>
      <c r="AE1176" s="3"/>
      <c r="AF1176" s="70" t="s">
        <v>130</v>
      </c>
      <c r="AG1176" s="121" t="n">
        <f aca="false">IFERROR(INDEX(Last6M_AvgSales_Ref!$B$2:$B$12659,MATCH(D1176,Last6M_AvgSales_Ref!$A$2:$A$12659,0)),"")</f>
        <v>111.666666666667</v>
      </c>
    </row>
    <row r="1177" customFormat="false" ht="14.25" hidden="false" customHeight="true" outlineLevel="0" collapsed="false">
      <c r="A1177" s="70" t="s">
        <v>130</v>
      </c>
      <c r="B1177" s="72" t="s">
        <v>111</v>
      </c>
      <c r="C1177" s="72" t="s">
        <v>2836</v>
      </c>
      <c r="D1177" s="72" t="n">
        <v>1000003392</v>
      </c>
      <c r="E1177" s="72" t="s">
        <v>2837</v>
      </c>
      <c r="F1177" s="74" t="n">
        <v>44981</v>
      </c>
      <c r="G1177" s="67" t="str">
        <f aca="false">IF(I1177&gt;0,"Targeted Dealer","-")</f>
        <v>Targeted Dealer</v>
      </c>
      <c r="H1177" s="67"/>
      <c r="I1177" s="68" t="n">
        <v>60</v>
      </c>
      <c r="J1177" s="68" t="n">
        <f aca="false">I1177/$J$1*($J$1-$E$1)</f>
        <v>60</v>
      </c>
      <c r="K1177" s="69" t="n">
        <v>30</v>
      </c>
      <c r="L1177" s="69" t="n">
        <f aca="false">I1177-K1177</f>
        <v>30</v>
      </c>
      <c r="M1177" s="69" t="n">
        <f aca="false">IFERROR((K1177/J1177%),"-")</f>
        <v>50</v>
      </c>
      <c r="N1177" s="97" t="n">
        <v>60</v>
      </c>
      <c r="O1177" s="98" t="str">
        <f aca="false">IF(F1177&lt;=$P$2,"June","")</f>
        <v>June</v>
      </c>
      <c r="P1177" s="97" t="n">
        <f aca="false">N1177</f>
        <v>60</v>
      </c>
      <c r="Q1177" s="99" t="n">
        <f aca="false">K1177-P1177</f>
        <v>-30</v>
      </c>
      <c r="R1177" s="98" t="n">
        <f aca="false">IFERROR(IF(O1177="May",(K1177/P1177-1))," ")</f>
        <v>0</v>
      </c>
      <c r="S1177" s="100" t="str">
        <f aca="false">IF(N1177&gt;0,IF(O1177="","-",IF(R1177&lt;0%,"DEGROWTH","GROWTH")))</f>
        <v>GROWTH</v>
      </c>
      <c r="T1177" s="69" t="n">
        <v>55</v>
      </c>
      <c r="U1177" s="101" t="str">
        <f aca="false">IF(F1177&lt;=$V$2,"May","")</f>
        <v>May</v>
      </c>
      <c r="V1177" s="69" t="n">
        <f aca="false">T1177</f>
        <v>55</v>
      </c>
      <c r="W1177" s="102" t="n">
        <f aca="false">K1177-V1177</f>
        <v>-25</v>
      </c>
      <c r="X1177" s="103" t="n">
        <f aca="false">IFERROR(IF(U1177="June",(K1177/V1177-1)),0)</f>
        <v>0</v>
      </c>
      <c r="Y1177" s="104" t="str">
        <f aca="false">IF(T1177&gt;0,IF(U1177="","-",IF(X1177&lt;0%,"DEGROWTH","GROWTH")))</f>
        <v>GROWTH</v>
      </c>
      <c r="Z1177" s="75" t="n">
        <v>0</v>
      </c>
      <c r="AA1177" s="70"/>
      <c r="AB1177" s="70" t="s">
        <v>133</v>
      </c>
      <c r="AC1177" s="70" t="s">
        <v>130</v>
      </c>
      <c r="AD1177" s="3"/>
      <c r="AE1177" s="3"/>
      <c r="AF1177" s="70" t="s">
        <v>130</v>
      </c>
      <c r="AG1177" s="121" t="n">
        <f aca="false">IFERROR(INDEX(Last6M_AvgSales_Ref!$B$2:$B$12659,MATCH(D1177,Last6M_AvgSales_Ref!$A$2:$A$12659,0)),"")</f>
        <v>74.3333333333333</v>
      </c>
    </row>
    <row r="1178" customFormat="false" ht="14.25" hidden="false" customHeight="true" outlineLevel="0" collapsed="false">
      <c r="A1178" s="70" t="s">
        <v>130</v>
      </c>
      <c r="B1178" s="72" t="s">
        <v>111</v>
      </c>
      <c r="C1178" s="72" t="s">
        <v>420</v>
      </c>
      <c r="D1178" s="72" t="n">
        <v>1000003462</v>
      </c>
      <c r="E1178" s="72" t="s">
        <v>421</v>
      </c>
      <c r="F1178" s="74" t="n">
        <v>45013</v>
      </c>
      <c r="G1178" s="67" t="str">
        <f aca="false">IF(I1178&gt;0,"Targeted Dealer","-")</f>
        <v>Targeted Dealer</v>
      </c>
      <c r="H1178" s="67"/>
      <c r="I1178" s="68" t="n">
        <v>260</v>
      </c>
      <c r="J1178" s="68" t="n">
        <f aca="false">I1178/$J$1*($J$1-$E$1)</f>
        <v>260</v>
      </c>
      <c r="K1178" s="69" t="n">
        <v>0</v>
      </c>
      <c r="L1178" s="69" t="n">
        <f aca="false">I1178-K1178</f>
        <v>260</v>
      </c>
      <c r="M1178" s="69" t="n">
        <f aca="false">IFERROR((K1178/J1178%),"-")</f>
        <v>0</v>
      </c>
      <c r="N1178" s="97" t="n">
        <v>0</v>
      </c>
      <c r="O1178" s="98" t="str">
        <f aca="false">IF(F1178&lt;=$P$2,"June","")</f>
        <v>June</v>
      </c>
      <c r="P1178" s="97" t="n">
        <f aca="false">N1178</f>
        <v>0</v>
      </c>
      <c r="Q1178" s="99" t="n">
        <f aca="false">K1178-P1178</f>
        <v>0</v>
      </c>
      <c r="R1178" s="98" t="n">
        <f aca="false">IFERROR(IF(O1178="May",(K1178/P1178-1))," ")</f>
        <v>0</v>
      </c>
      <c r="S1178" s="105" t="b">
        <f aca="false">IF(N1178&gt;0,IF(O1178="","-",IF(R1178&lt;0%,"DEGROWTH","GROWTH")))</f>
        <v>0</v>
      </c>
      <c r="T1178" s="69" t="n">
        <v>55</v>
      </c>
      <c r="U1178" s="101" t="str">
        <f aca="false">IF(F1178&lt;=$V$2,"May","")</f>
        <v>May</v>
      </c>
      <c r="V1178" s="69" t="n">
        <f aca="false">T1178</f>
        <v>55</v>
      </c>
      <c r="W1178" s="102" t="n">
        <f aca="false">K1178-V1178</f>
        <v>-55</v>
      </c>
      <c r="X1178" s="103" t="n">
        <f aca="false">IFERROR(IF(U1178="June",(K1178/V1178-1)),0)</f>
        <v>0</v>
      </c>
      <c r="Y1178" s="104" t="str">
        <f aca="false">IF(T1178&gt;0,IF(U1178="","-",IF(X1178&lt;0%,"DEGROWTH","GROWTH")))</f>
        <v>GROWTH</v>
      </c>
      <c r="Z1178" s="75" t="n">
        <v>0</v>
      </c>
      <c r="AA1178" s="70"/>
      <c r="AB1178" s="70" t="s">
        <v>133</v>
      </c>
      <c r="AC1178" s="70" t="s">
        <v>130</v>
      </c>
      <c r="AD1178" s="3"/>
      <c r="AE1178" s="3"/>
      <c r="AF1178" s="70" t="s">
        <v>130</v>
      </c>
      <c r="AG1178" s="121" t="n">
        <f aca="false">IFERROR(INDEX(Last6M_AvgSales_Ref!$B$2:$B$12659,MATCH(D1178,Last6M_AvgSales_Ref!$A$2:$A$12659,0)),"")</f>
        <v>4.16666666666667</v>
      </c>
    </row>
    <row r="1179" customFormat="false" ht="14.25" hidden="false" customHeight="true" outlineLevel="0" collapsed="false">
      <c r="A1179" s="70" t="s">
        <v>130</v>
      </c>
      <c r="B1179" s="72" t="s">
        <v>111</v>
      </c>
      <c r="C1179" s="72" t="s">
        <v>2838</v>
      </c>
      <c r="D1179" s="72" t="n">
        <v>1000003606</v>
      </c>
      <c r="E1179" s="72" t="s">
        <v>2839</v>
      </c>
      <c r="F1179" s="74" t="n">
        <v>45090</v>
      </c>
      <c r="G1179" s="67" t="str">
        <f aca="false">IF(I1179&gt;0,"Targeted Dealer","-")</f>
        <v>Targeted Dealer</v>
      </c>
      <c r="H1179" s="67"/>
      <c r="I1179" s="68" t="n">
        <v>90</v>
      </c>
      <c r="J1179" s="68" t="n">
        <f aca="false">I1179/$J$1*($J$1-$E$1)</f>
        <v>90</v>
      </c>
      <c r="K1179" s="69" t="n">
        <v>50</v>
      </c>
      <c r="L1179" s="69" t="n">
        <f aca="false">I1179-K1179</f>
        <v>40</v>
      </c>
      <c r="M1179" s="69" t="n">
        <f aca="false">IFERROR((K1179/J1179%),"-")</f>
        <v>55.5555555555556</v>
      </c>
      <c r="N1179" s="97" t="n">
        <v>0</v>
      </c>
      <c r="O1179" s="98" t="str">
        <f aca="false">IF(F1179&lt;=$P$2,"June","")</f>
        <v>June</v>
      </c>
      <c r="P1179" s="97" t="n">
        <f aca="false">N1179</f>
        <v>0</v>
      </c>
      <c r="Q1179" s="99" t="n">
        <f aca="false">K1179-P1179</f>
        <v>50</v>
      </c>
      <c r="R1179" s="98" t="n">
        <f aca="false">IFERROR(IF(O1179="May",(K1179/P1179-1))," ")</f>
        <v>0</v>
      </c>
      <c r="S1179" s="105" t="b">
        <f aca="false">IF(N1179&gt;0,IF(O1179="","-",IF(R1179&lt;0%,"DEGROWTH","GROWTH")))</f>
        <v>0</v>
      </c>
      <c r="T1179" s="69" t="n">
        <v>50</v>
      </c>
      <c r="U1179" s="101" t="str">
        <f aca="false">IF(F1179&lt;=$V$2,"May","")</f>
        <v>May</v>
      </c>
      <c r="V1179" s="69" t="n">
        <f aca="false">T1179</f>
        <v>50</v>
      </c>
      <c r="W1179" s="102" t="n">
        <f aca="false">K1179-V1179</f>
        <v>0</v>
      </c>
      <c r="X1179" s="103" t="n">
        <f aca="false">IFERROR(IF(U1179="June",(K1179/V1179-1)),0)</f>
        <v>0</v>
      </c>
      <c r="Y1179" s="104" t="str">
        <f aca="false">IF(T1179&gt;0,IF(U1179="","-",IF(X1179&lt;0%,"DEGROWTH","GROWTH")))</f>
        <v>GROWTH</v>
      </c>
      <c r="Z1179" s="75" t="n">
        <v>0</v>
      </c>
      <c r="AA1179" s="70"/>
      <c r="AB1179" s="70" t="s">
        <v>133</v>
      </c>
      <c r="AC1179" s="70" t="s">
        <v>130</v>
      </c>
      <c r="AD1179" s="3"/>
      <c r="AE1179" s="3"/>
      <c r="AF1179" s="70" t="s">
        <v>130</v>
      </c>
      <c r="AG1179" s="121" t="n">
        <f aca="false">IFERROR(INDEX(Last6M_AvgSales_Ref!$B$2:$B$12659,MATCH(D1179,Last6M_AvgSales_Ref!$A$2:$A$12659,0)),"")</f>
        <v>42.5</v>
      </c>
    </row>
    <row r="1180" customFormat="false" ht="14.25" hidden="false" customHeight="true" outlineLevel="0" collapsed="false">
      <c r="A1180" s="70" t="s">
        <v>130</v>
      </c>
      <c r="B1180" s="79" t="s">
        <v>111</v>
      </c>
      <c r="C1180" s="79" t="s">
        <v>2840</v>
      </c>
      <c r="D1180" s="79" t="n">
        <v>1000003921</v>
      </c>
      <c r="E1180" s="79" t="s">
        <v>2841</v>
      </c>
      <c r="F1180" s="74" t="n">
        <v>45409</v>
      </c>
      <c r="G1180" s="67" t="str">
        <f aca="false">IF(I1180&gt;0,"Targeted Dealer","-")</f>
        <v>Targeted Dealer</v>
      </c>
      <c r="H1180" s="67"/>
      <c r="I1180" s="68" t="n">
        <v>600</v>
      </c>
      <c r="J1180" s="68" t="n">
        <f aca="false">I1180/$J$1*($J$1-$E$1)</f>
        <v>600</v>
      </c>
      <c r="K1180" s="69" t="n">
        <v>600</v>
      </c>
      <c r="L1180" s="69" t="n">
        <f aca="false">I1180-K1180</f>
        <v>0</v>
      </c>
      <c r="M1180" s="69" t="n">
        <f aca="false">IFERROR((K1180/J1180%),"-")</f>
        <v>100</v>
      </c>
      <c r="N1180" s="97" t="n">
        <v>586</v>
      </c>
      <c r="O1180" s="98" t="str">
        <f aca="false">IF(F1180&lt;=$P$2,"June","")</f>
        <v>June</v>
      </c>
      <c r="P1180" s="97" t="n">
        <f aca="false">N1180</f>
        <v>586</v>
      </c>
      <c r="Q1180" s="99" t="n">
        <f aca="false">K1180-P1180</f>
        <v>14</v>
      </c>
      <c r="R1180" s="98" t="n">
        <f aca="false">IFERROR(IF(O1180="May",(K1180/P1180-1))," ")</f>
        <v>0</v>
      </c>
      <c r="S1180" s="100" t="str">
        <f aca="false">IF(N1180&gt;0,IF(O1180="","-",IF(R1180&lt;0%,"DEGROWTH","GROWTH")))</f>
        <v>GROWTH</v>
      </c>
      <c r="T1180" s="69" t="n">
        <v>380</v>
      </c>
      <c r="U1180" s="101" t="str">
        <f aca="false">IF(F1180&lt;=$V$2,"May","")</f>
        <v>May</v>
      </c>
      <c r="V1180" s="69" t="n">
        <f aca="false">T1180</f>
        <v>380</v>
      </c>
      <c r="W1180" s="102" t="n">
        <f aca="false">K1180-V1180</f>
        <v>220</v>
      </c>
      <c r="X1180" s="103" t="n">
        <f aca="false">IFERROR(IF(U1180="June",(K1180/V1180-1)),0)</f>
        <v>0</v>
      </c>
      <c r="Y1180" s="104" t="str">
        <f aca="false">IF(T1180&gt;0,IF(U1180="","-",IF(X1180&lt;0%,"DEGROWTH","GROWTH")))</f>
        <v>GROWTH</v>
      </c>
      <c r="Z1180" s="75" t="n">
        <v>0</v>
      </c>
      <c r="AA1180" s="70"/>
      <c r="AB1180" s="70" t="s">
        <v>133</v>
      </c>
      <c r="AC1180" s="70" t="s">
        <v>130</v>
      </c>
      <c r="AD1180" s="3"/>
      <c r="AE1180" s="3"/>
      <c r="AF1180" s="70" t="s">
        <v>130</v>
      </c>
      <c r="AG1180" s="121" t="n">
        <f aca="false">IFERROR(INDEX(Last6M_AvgSales_Ref!$B$2:$B$12659,MATCH(D1180,Last6M_AvgSales_Ref!$A$2:$A$12659,0)),"")</f>
        <v>618.083333333333</v>
      </c>
    </row>
    <row r="1181" customFormat="false" ht="14.25" hidden="false" customHeight="true" outlineLevel="0" collapsed="false">
      <c r="A1181" s="70" t="s">
        <v>130</v>
      </c>
      <c r="B1181" s="72" t="s">
        <v>113</v>
      </c>
      <c r="C1181" s="72" t="s">
        <v>2842</v>
      </c>
      <c r="D1181" s="72" t="n">
        <v>1000001712</v>
      </c>
      <c r="E1181" s="73" t="s">
        <v>2843</v>
      </c>
      <c r="F1181" s="74" t="n">
        <v>41302</v>
      </c>
      <c r="G1181" s="67" t="str">
        <f aca="false">IF(I1181&gt;0,"Targeted Dealer","-")</f>
        <v>Targeted Dealer</v>
      </c>
      <c r="H1181" s="67"/>
      <c r="I1181" s="68" t="n">
        <v>350</v>
      </c>
      <c r="J1181" s="68" t="n">
        <f aca="false">I1181/$J$1*($J$1-$E$1)</f>
        <v>350</v>
      </c>
      <c r="K1181" s="69" t="n">
        <v>245.3</v>
      </c>
      <c r="L1181" s="69" t="n">
        <f aca="false">I1181-K1181</f>
        <v>104.7</v>
      </c>
      <c r="M1181" s="69" t="n">
        <f aca="false">IFERROR((K1181/J1181%),"-")</f>
        <v>70.0857142857143</v>
      </c>
      <c r="N1181" s="97" t="n">
        <v>373.5</v>
      </c>
      <c r="O1181" s="98" t="str">
        <f aca="false">IF(F1181&lt;=$P$2,"June","")</f>
        <v>June</v>
      </c>
      <c r="P1181" s="97" t="n">
        <f aca="false">N1181</f>
        <v>373.5</v>
      </c>
      <c r="Q1181" s="99" t="n">
        <f aca="false">K1181-P1181</f>
        <v>-128.2</v>
      </c>
      <c r="R1181" s="98" t="n">
        <f aca="false">IFERROR(IF(O1181="May",(K1181/P1181-1))," ")</f>
        <v>0</v>
      </c>
      <c r="S1181" s="100" t="str">
        <f aca="false">IF(N1181&gt;0,IF(O1181="","-",IF(R1181&lt;0%,"DEGROWTH","GROWTH")))</f>
        <v>GROWTH</v>
      </c>
      <c r="T1181" s="69" t="n">
        <v>411</v>
      </c>
      <c r="U1181" s="101" t="str">
        <f aca="false">IF(F1181&lt;=$V$2,"May","")</f>
        <v>May</v>
      </c>
      <c r="V1181" s="69" t="n">
        <f aca="false">T1181</f>
        <v>411</v>
      </c>
      <c r="W1181" s="102" t="n">
        <f aca="false">K1181-V1181</f>
        <v>-165.7</v>
      </c>
      <c r="X1181" s="103" t="n">
        <f aca="false">IFERROR(IF(U1181="June",(K1181/V1181-1)),0)</f>
        <v>0</v>
      </c>
      <c r="Y1181" s="104" t="str">
        <f aca="false">IF(T1181&gt;0,IF(U1181="","-",IF(X1181&lt;0%,"DEGROWTH","GROWTH")))</f>
        <v>GROWTH</v>
      </c>
      <c r="Z1181" s="75" t="n">
        <v>0</v>
      </c>
      <c r="AA1181" s="70"/>
      <c r="AB1181" s="70" t="s">
        <v>133</v>
      </c>
      <c r="AC1181" s="70" t="s">
        <v>130</v>
      </c>
      <c r="AD1181" s="3"/>
      <c r="AE1181" s="3"/>
      <c r="AF1181" s="70" t="s">
        <v>130</v>
      </c>
      <c r="AG1181" s="121" t="n">
        <f aca="false">IFERROR(INDEX(Last6M_AvgSales_Ref!$B$2:$B$12659,MATCH(D1181,Last6M_AvgSales_Ref!$A$2:$A$12659,0)),"")</f>
        <v>352.891666666667</v>
      </c>
    </row>
    <row r="1182" customFormat="false" ht="14.25" hidden="false" customHeight="true" outlineLevel="0" collapsed="false">
      <c r="A1182" s="70" t="s">
        <v>130</v>
      </c>
      <c r="B1182" s="72" t="s">
        <v>113</v>
      </c>
      <c r="C1182" s="72" t="s">
        <v>2844</v>
      </c>
      <c r="D1182" s="72" t="n">
        <v>1000001734</v>
      </c>
      <c r="E1182" s="73" t="s">
        <v>2845</v>
      </c>
      <c r="F1182" s="74" t="n">
        <v>41493</v>
      </c>
      <c r="G1182" s="67" t="str">
        <f aca="false">IF(I1182&gt;0,"Targeted Dealer","-")</f>
        <v>Targeted Dealer</v>
      </c>
      <c r="H1182" s="67"/>
      <c r="I1182" s="68" t="n">
        <v>600</v>
      </c>
      <c r="J1182" s="68" t="n">
        <f aca="false">I1182/$J$1*($J$1-$E$1)</f>
        <v>600</v>
      </c>
      <c r="K1182" s="69" t="n">
        <v>485.6</v>
      </c>
      <c r="L1182" s="69" t="n">
        <f aca="false">I1182-K1182</f>
        <v>114.4</v>
      </c>
      <c r="M1182" s="69" t="n">
        <f aca="false">IFERROR((K1182/J1182%),"-")</f>
        <v>80.9333333333333</v>
      </c>
      <c r="N1182" s="97" t="n">
        <v>722.25</v>
      </c>
      <c r="O1182" s="98" t="str">
        <f aca="false">IF(F1182&lt;=$P$2,"June","")</f>
        <v>June</v>
      </c>
      <c r="P1182" s="97" t="n">
        <f aca="false">N1182</f>
        <v>722.25</v>
      </c>
      <c r="Q1182" s="99" t="n">
        <f aca="false">K1182-P1182</f>
        <v>-236.65</v>
      </c>
      <c r="R1182" s="98" t="n">
        <f aca="false">IFERROR(IF(O1182="May",(K1182/P1182-1))," ")</f>
        <v>0</v>
      </c>
      <c r="S1182" s="100" t="str">
        <f aca="false">IF(N1182&gt;0,IF(O1182="","-",IF(R1182&lt;0%,"DEGROWTH","GROWTH")))</f>
        <v>GROWTH</v>
      </c>
      <c r="T1182" s="69" t="n">
        <v>450.75</v>
      </c>
      <c r="U1182" s="101" t="str">
        <f aca="false">IF(F1182&lt;=$V$2,"May","")</f>
        <v>May</v>
      </c>
      <c r="V1182" s="69" t="n">
        <f aca="false">T1182</f>
        <v>450.75</v>
      </c>
      <c r="W1182" s="102" t="n">
        <f aca="false">K1182-V1182</f>
        <v>34.85</v>
      </c>
      <c r="X1182" s="103" t="n">
        <f aca="false">IFERROR(IF(U1182="June",(K1182/V1182-1)),0)</f>
        <v>0</v>
      </c>
      <c r="Y1182" s="104" t="str">
        <f aca="false">IF(T1182&gt;0,IF(U1182="","-",IF(X1182&lt;0%,"DEGROWTH","GROWTH")))</f>
        <v>GROWTH</v>
      </c>
      <c r="Z1182" s="75" t="n">
        <v>0</v>
      </c>
      <c r="AA1182" s="70"/>
      <c r="AB1182" s="70" t="s">
        <v>133</v>
      </c>
      <c r="AC1182" s="70" t="s">
        <v>130</v>
      </c>
      <c r="AD1182" s="3"/>
      <c r="AE1182" s="3"/>
      <c r="AF1182" s="70" t="s">
        <v>130</v>
      </c>
      <c r="AG1182" s="121" t="n">
        <f aca="false">IFERROR(INDEX(Last6M_AvgSales_Ref!$B$2:$B$12659,MATCH(D1182,Last6M_AvgSales_Ref!$A$2:$A$12659,0)),"")</f>
        <v>697.341666666667</v>
      </c>
    </row>
    <row r="1183" customFormat="false" ht="14.25" hidden="false" customHeight="true" outlineLevel="0" collapsed="false">
      <c r="A1183" s="70" t="s">
        <v>130</v>
      </c>
      <c r="B1183" s="72" t="s">
        <v>113</v>
      </c>
      <c r="C1183" s="72" t="s">
        <v>2846</v>
      </c>
      <c r="D1183" s="72" t="n">
        <v>1000001735</v>
      </c>
      <c r="E1183" s="73" t="s">
        <v>2847</v>
      </c>
      <c r="F1183" s="74" t="n">
        <v>41523</v>
      </c>
      <c r="G1183" s="67" t="str">
        <f aca="false">IF(I1183&gt;0,"Targeted Dealer","-")</f>
        <v>Targeted Dealer</v>
      </c>
      <c r="H1183" s="67"/>
      <c r="I1183" s="68" t="n">
        <v>510</v>
      </c>
      <c r="J1183" s="68" t="n">
        <f aca="false">I1183/$J$1*($J$1-$E$1)</f>
        <v>510</v>
      </c>
      <c r="K1183" s="69" t="n">
        <v>210</v>
      </c>
      <c r="L1183" s="69" t="n">
        <f aca="false">I1183-K1183</f>
        <v>300</v>
      </c>
      <c r="M1183" s="69" t="n">
        <f aca="false">IFERROR((K1183/J1183%),"-")</f>
        <v>41.1764705882353</v>
      </c>
      <c r="N1183" s="97" t="n">
        <v>348</v>
      </c>
      <c r="O1183" s="98" t="str">
        <f aca="false">IF(F1183&lt;=$P$2,"June","")</f>
        <v>June</v>
      </c>
      <c r="P1183" s="97" t="n">
        <f aca="false">N1183</f>
        <v>348</v>
      </c>
      <c r="Q1183" s="99" t="n">
        <f aca="false">K1183-P1183</f>
        <v>-138</v>
      </c>
      <c r="R1183" s="98" t="n">
        <f aca="false">IFERROR(IF(O1183="May",(K1183/P1183-1))," ")</f>
        <v>0</v>
      </c>
      <c r="S1183" s="100" t="str">
        <f aca="false">IF(N1183&gt;0,IF(O1183="","-",IF(R1183&lt;0%,"DEGROWTH","GROWTH")))</f>
        <v>GROWTH</v>
      </c>
      <c r="T1183" s="69" t="n">
        <v>180</v>
      </c>
      <c r="U1183" s="101" t="str">
        <f aca="false">IF(F1183&lt;=$V$2,"May","")</f>
        <v>May</v>
      </c>
      <c r="V1183" s="69" t="n">
        <f aca="false">T1183</f>
        <v>180</v>
      </c>
      <c r="W1183" s="102" t="n">
        <f aca="false">K1183-V1183</f>
        <v>30</v>
      </c>
      <c r="X1183" s="103" t="n">
        <f aca="false">IFERROR(IF(U1183="June",(K1183/V1183-1)),0)</f>
        <v>0</v>
      </c>
      <c r="Y1183" s="104" t="str">
        <f aca="false">IF(T1183&gt;0,IF(U1183="","-",IF(X1183&lt;0%,"DEGROWTH","GROWTH")))</f>
        <v>GROWTH</v>
      </c>
      <c r="Z1183" s="75" t="n">
        <v>0</v>
      </c>
      <c r="AA1183" s="70"/>
      <c r="AB1183" s="70" t="s">
        <v>133</v>
      </c>
      <c r="AC1183" s="70" t="s">
        <v>130</v>
      </c>
      <c r="AD1183" s="3"/>
      <c r="AE1183" s="3"/>
      <c r="AF1183" s="70" t="s">
        <v>130</v>
      </c>
      <c r="AG1183" s="121" t="n">
        <f aca="false">IFERROR(INDEX(Last6M_AvgSales_Ref!$B$2:$B$12659,MATCH(D1183,Last6M_AvgSales_Ref!$A$2:$A$12659,0)),"")</f>
        <v>404.825</v>
      </c>
    </row>
    <row r="1184" customFormat="false" ht="14.25" hidden="false" customHeight="true" outlineLevel="0" collapsed="false">
      <c r="A1184" s="70" t="s">
        <v>130</v>
      </c>
      <c r="B1184" s="72" t="s">
        <v>113</v>
      </c>
      <c r="C1184" s="72" t="s">
        <v>2848</v>
      </c>
      <c r="D1184" s="72" t="n">
        <v>1000001736</v>
      </c>
      <c r="E1184" s="73" t="s">
        <v>2849</v>
      </c>
      <c r="F1184" s="74" t="n">
        <v>41676</v>
      </c>
      <c r="G1184" s="67" t="str">
        <f aca="false">IF(I1184&gt;0,"Targeted Dealer","-")</f>
        <v>Targeted Dealer</v>
      </c>
      <c r="H1184" s="67"/>
      <c r="I1184" s="68" t="n">
        <v>50</v>
      </c>
      <c r="J1184" s="68" t="n">
        <f aca="false">I1184/$J$1*($J$1-$E$1)</f>
        <v>50</v>
      </c>
      <c r="K1184" s="69" t="n">
        <v>25</v>
      </c>
      <c r="L1184" s="69" t="n">
        <f aca="false">I1184-K1184</f>
        <v>25</v>
      </c>
      <c r="M1184" s="69" t="n">
        <f aca="false">IFERROR((K1184/J1184%),"-")</f>
        <v>50</v>
      </c>
      <c r="N1184" s="97" t="n">
        <v>30</v>
      </c>
      <c r="O1184" s="98" t="str">
        <f aca="false">IF(F1184&lt;=$P$2,"June","")</f>
        <v>June</v>
      </c>
      <c r="P1184" s="97" t="n">
        <f aca="false">N1184</f>
        <v>30</v>
      </c>
      <c r="Q1184" s="99" t="n">
        <f aca="false">K1184-P1184</f>
        <v>-5</v>
      </c>
      <c r="R1184" s="98" t="n">
        <f aca="false">IFERROR(IF(O1184="May",(K1184/P1184-1))," ")</f>
        <v>0</v>
      </c>
      <c r="S1184" s="100" t="str">
        <f aca="false">IF(N1184&gt;0,IF(O1184="","-",IF(R1184&lt;0%,"DEGROWTH","GROWTH")))</f>
        <v>GROWTH</v>
      </c>
      <c r="T1184" s="69" t="n">
        <v>25</v>
      </c>
      <c r="U1184" s="101" t="str">
        <f aca="false">IF(F1184&lt;=$V$2,"May","")</f>
        <v>May</v>
      </c>
      <c r="V1184" s="69" t="n">
        <f aca="false">T1184</f>
        <v>25</v>
      </c>
      <c r="W1184" s="102" t="n">
        <f aca="false">K1184-V1184</f>
        <v>0</v>
      </c>
      <c r="X1184" s="103" t="n">
        <f aca="false">IFERROR(IF(U1184="June",(K1184/V1184-1)),0)</f>
        <v>0</v>
      </c>
      <c r="Y1184" s="104" t="str">
        <f aca="false">IF(T1184&gt;0,IF(U1184="","-",IF(X1184&lt;0%,"DEGROWTH","GROWTH")))</f>
        <v>GROWTH</v>
      </c>
      <c r="Z1184" s="75" t="n">
        <v>0</v>
      </c>
      <c r="AA1184" s="70"/>
      <c r="AB1184" s="70" t="s">
        <v>133</v>
      </c>
      <c r="AC1184" s="70" t="s">
        <v>130</v>
      </c>
      <c r="AD1184" s="3"/>
      <c r="AE1184" s="3"/>
      <c r="AF1184" s="70" t="s">
        <v>130</v>
      </c>
      <c r="AG1184" s="121" t="n">
        <f aca="false">IFERROR(INDEX(Last6M_AvgSales_Ref!$B$2:$B$12659,MATCH(D1184,Last6M_AvgSales_Ref!$A$2:$A$12659,0)),"")</f>
        <v>44.1666666666667</v>
      </c>
    </row>
    <row r="1185" customFormat="false" ht="14.25" hidden="false" customHeight="true" outlineLevel="0" collapsed="false">
      <c r="A1185" s="70" t="s">
        <v>130</v>
      </c>
      <c r="B1185" s="72" t="s">
        <v>113</v>
      </c>
      <c r="C1185" s="72" t="s">
        <v>422</v>
      </c>
      <c r="D1185" s="72" t="n">
        <v>1000001718</v>
      </c>
      <c r="E1185" s="73" t="s">
        <v>423</v>
      </c>
      <c r="F1185" s="74" t="n">
        <v>42124</v>
      </c>
      <c r="G1185" s="67" t="str">
        <f aca="false">IF(I1185&gt;0,"Targeted Dealer","-")</f>
        <v>Targeted Dealer</v>
      </c>
      <c r="H1185" s="67"/>
      <c r="I1185" s="68" t="n">
        <v>50</v>
      </c>
      <c r="J1185" s="68" t="n">
        <f aca="false">I1185/$J$1*($J$1-$E$1)</f>
        <v>50</v>
      </c>
      <c r="K1185" s="69" t="n">
        <v>0</v>
      </c>
      <c r="L1185" s="69" t="n">
        <f aca="false">I1185-K1185</f>
        <v>50</v>
      </c>
      <c r="M1185" s="69" t="n">
        <f aca="false">IFERROR((K1185/J1185%),"-")</f>
        <v>0</v>
      </c>
      <c r="N1185" s="97" t="n">
        <v>36.5</v>
      </c>
      <c r="O1185" s="98" t="str">
        <f aca="false">IF(F1185&lt;=$P$2,"June","")</f>
        <v>June</v>
      </c>
      <c r="P1185" s="97" t="n">
        <f aca="false">N1185</f>
        <v>36.5</v>
      </c>
      <c r="Q1185" s="99" t="n">
        <f aca="false">K1185-P1185</f>
        <v>-36.5</v>
      </c>
      <c r="R1185" s="98" t="n">
        <f aca="false">IFERROR(IF(O1185="May",(K1185/P1185-1))," ")</f>
        <v>0</v>
      </c>
      <c r="S1185" s="100" t="str">
        <f aca="false">IF(N1185&gt;0,IF(O1185="","-",IF(R1185&lt;0%,"DEGROWTH","GROWTH")))</f>
        <v>GROWTH</v>
      </c>
      <c r="T1185" s="69" t="n">
        <v>30</v>
      </c>
      <c r="U1185" s="101" t="str">
        <f aca="false">IF(F1185&lt;=$V$2,"May","")</f>
        <v>May</v>
      </c>
      <c r="V1185" s="69" t="n">
        <f aca="false">T1185</f>
        <v>30</v>
      </c>
      <c r="W1185" s="102" t="n">
        <f aca="false">K1185-V1185</f>
        <v>-30</v>
      </c>
      <c r="X1185" s="103" t="n">
        <f aca="false">IFERROR(IF(U1185="June",(K1185/V1185-1)),0)</f>
        <v>0</v>
      </c>
      <c r="Y1185" s="104" t="str">
        <f aca="false">IF(T1185&gt;0,IF(U1185="","-",IF(X1185&lt;0%,"DEGROWTH","GROWTH")))</f>
        <v>GROWTH</v>
      </c>
      <c r="Z1185" s="75" t="n">
        <v>0</v>
      </c>
      <c r="AA1185" s="70"/>
      <c r="AB1185" s="70" t="s">
        <v>133</v>
      </c>
      <c r="AC1185" s="70" t="s">
        <v>130</v>
      </c>
      <c r="AD1185" s="3"/>
      <c r="AE1185" s="3"/>
      <c r="AF1185" s="70" t="s">
        <v>130</v>
      </c>
      <c r="AG1185" s="121" t="n">
        <f aca="false">IFERROR(INDEX(Last6M_AvgSales_Ref!$B$2:$B$12659,MATCH(D1185,Last6M_AvgSales_Ref!$A$2:$A$12659,0)),"")</f>
        <v>11</v>
      </c>
    </row>
    <row r="1186" customFormat="false" ht="14.25" hidden="false" customHeight="true" outlineLevel="0" collapsed="false">
      <c r="A1186" s="70" t="s">
        <v>130</v>
      </c>
      <c r="B1186" s="72" t="s">
        <v>113</v>
      </c>
      <c r="C1186" s="72" t="s">
        <v>2850</v>
      </c>
      <c r="D1186" s="72" t="n">
        <v>1000001724</v>
      </c>
      <c r="E1186" s="73" t="s">
        <v>2851</v>
      </c>
      <c r="F1186" s="74" t="n">
        <v>42124</v>
      </c>
      <c r="G1186" s="67" t="str">
        <f aca="false">IF(I1186&gt;0,"Targeted Dealer","-")</f>
        <v>Targeted Dealer</v>
      </c>
      <c r="H1186" s="67"/>
      <c r="I1186" s="68" t="n">
        <v>50</v>
      </c>
      <c r="J1186" s="68" t="n">
        <f aca="false">I1186/$J$1*($J$1-$E$1)</f>
        <v>50</v>
      </c>
      <c r="K1186" s="69" t="n">
        <v>5</v>
      </c>
      <c r="L1186" s="69" t="n">
        <f aca="false">I1186-K1186</f>
        <v>45</v>
      </c>
      <c r="M1186" s="69" t="n">
        <f aca="false">IFERROR((K1186/J1186%),"-")</f>
        <v>10</v>
      </c>
      <c r="N1186" s="97" t="n">
        <v>6.5</v>
      </c>
      <c r="O1186" s="98" t="str">
        <f aca="false">IF(F1186&lt;=$P$2,"June","")</f>
        <v>June</v>
      </c>
      <c r="P1186" s="97" t="n">
        <f aca="false">N1186</f>
        <v>6.5</v>
      </c>
      <c r="Q1186" s="99" t="n">
        <f aca="false">K1186-P1186</f>
        <v>-1.5</v>
      </c>
      <c r="R1186" s="98" t="n">
        <f aca="false">IFERROR(IF(O1186="May",(K1186/P1186-1))," ")</f>
        <v>0</v>
      </c>
      <c r="S1186" s="100" t="str">
        <f aca="false">IF(N1186&gt;0,IF(O1186="","-",IF(R1186&lt;0%,"DEGROWTH","GROWTH")))</f>
        <v>GROWTH</v>
      </c>
      <c r="T1186" s="69" t="n">
        <v>14.75</v>
      </c>
      <c r="U1186" s="101" t="str">
        <f aca="false">IF(F1186&lt;=$V$2,"May","")</f>
        <v>May</v>
      </c>
      <c r="V1186" s="69" t="n">
        <f aca="false">T1186</f>
        <v>14.75</v>
      </c>
      <c r="W1186" s="102" t="n">
        <f aca="false">K1186-V1186</f>
        <v>-9.75</v>
      </c>
      <c r="X1186" s="103" t="n">
        <f aca="false">IFERROR(IF(U1186="June",(K1186/V1186-1)),0)</f>
        <v>0</v>
      </c>
      <c r="Y1186" s="104" t="str">
        <f aca="false">IF(T1186&gt;0,IF(U1186="","-",IF(X1186&lt;0%,"DEGROWTH","GROWTH")))</f>
        <v>GROWTH</v>
      </c>
      <c r="Z1186" s="75" t="n">
        <v>0</v>
      </c>
      <c r="AA1186" s="70"/>
      <c r="AB1186" s="70" t="s">
        <v>133</v>
      </c>
      <c r="AC1186" s="70" t="s">
        <v>130</v>
      </c>
      <c r="AD1186" s="3"/>
      <c r="AE1186" s="3"/>
      <c r="AF1186" s="70" t="s">
        <v>130</v>
      </c>
      <c r="AG1186" s="121" t="n">
        <f aca="false">IFERROR(INDEX(Last6M_AvgSales_Ref!$B$2:$B$12659,MATCH(D1186,Last6M_AvgSales_Ref!$A$2:$A$12659,0)),"")</f>
        <v>12.875</v>
      </c>
    </row>
    <row r="1187" customFormat="false" ht="14.25" hidden="false" customHeight="true" outlineLevel="0" collapsed="false">
      <c r="A1187" s="70" t="s">
        <v>130</v>
      </c>
      <c r="B1187" s="72" t="s">
        <v>113</v>
      </c>
      <c r="C1187" s="72" t="s">
        <v>2852</v>
      </c>
      <c r="D1187" s="72" t="n">
        <v>1000001721</v>
      </c>
      <c r="E1187" s="73" t="s">
        <v>2853</v>
      </c>
      <c r="F1187" s="74" t="n">
        <v>42222</v>
      </c>
      <c r="G1187" s="67" t="str">
        <f aca="false">IF(I1187&gt;0,"Targeted Dealer","-")</f>
        <v>Targeted Dealer</v>
      </c>
      <c r="H1187" s="67"/>
      <c r="I1187" s="68" t="n">
        <v>130</v>
      </c>
      <c r="J1187" s="68" t="n">
        <f aca="false">I1187/$J$1*($J$1-$E$1)</f>
        <v>130</v>
      </c>
      <c r="K1187" s="69" t="n">
        <v>95</v>
      </c>
      <c r="L1187" s="69" t="n">
        <f aca="false">I1187-K1187</f>
        <v>35</v>
      </c>
      <c r="M1187" s="69" t="n">
        <f aca="false">IFERROR((K1187/J1187%),"-")</f>
        <v>73.0769230769231</v>
      </c>
      <c r="N1187" s="97" t="n">
        <v>84.5</v>
      </c>
      <c r="O1187" s="98" t="str">
        <f aca="false">IF(F1187&lt;=$P$2,"June","")</f>
        <v>June</v>
      </c>
      <c r="P1187" s="97" t="n">
        <f aca="false">N1187</f>
        <v>84.5</v>
      </c>
      <c r="Q1187" s="99" t="n">
        <f aca="false">K1187-P1187</f>
        <v>10.5</v>
      </c>
      <c r="R1187" s="98" t="n">
        <f aca="false">IFERROR(IF(O1187="May",(K1187/P1187-1))," ")</f>
        <v>0</v>
      </c>
      <c r="S1187" s="100" t="str">
        <f aca="false">IF(N1187&gt;0,IF(O1187="","-",IF(R1187&lt;0%,"DEGROWTH","GROWTH")))</f>
        <v>GROWTH</v>
      </c>
      <c r="T1187" s="69" t="n">
        <v>76</v>
      </c>
      <c r="U1187" s="101" t="str">
        <f aca="false">IF(F1187&lt;=$V$2,"May","")</f>
        <v>May</v>
      </c>
      <c r="V1187" s="69" t="n">
        <f aca="false">T1187</f>
        <v>76</v>
      </c>
      <c r="W1187" s="102" t="n">
        <f aca="false">K1187-V1187</f>
        <v>19</v>
      </c>
      <c r="X1187" s="103" t="n">
        <f aca="false">IFERROR(IF(U1187="June",(K1187/V1187-1)),0)</f>
        <v>0</v>
      </c>
      <c r="Y1187" s="104" t="str">
        <f aca="false">IF(T1187&gt;0,IF(U1187="","-",IF(X1187&lt;0%,"DEGROWTH","GROWTH")))</f>
        <v>GROWTH</v>
      </c>
      <c r="Z1187" s="75" t="n">
        <v>0</v>
      </c>
      <c r="AA1187" s="70"/>
      <c r="AB1187" s="70" t="s">
        <v>133</v>
      </c>
      <c r="AC1187" s="70" t="s">
        <v>130</v>
      </c>
      <c r="AD1187" s="3"/>
      <c r="AE1187" s="3"/>
      <c r="AF1187" s="70" t="s">
        <v>130</v>
      </c>
      <c r="AG1187" s="121" t="n">
        <f aca="false">IFERROR(INDEX(Last6M_AvgSales_Ref!$B$2:$B$12659,MATCH(D1187,Last6M_AvgSales_Ref!$A$2:$A$12659,0)),"")</f>
        <v>50.75</v>
      </c>
    </row>
    <row r="1188" customFormat="false" ht="14.25" hidden="false" customHeight="true" outlineLevel="0" collapsed="false">
      <c r="A1188" s="70" t="s">
        <v>130</v>
      </c>
      <c r="B1188" s="72" t="s">
        <v>113</v>
      </c>
      <c r="C1188" s="72" t="s">
        <v>424</v>
      </c>
      <c r="D1188" s="72" t="n">
        <v>1000001727</v>
      </c>
      <c r="E1188" s="73" t="s">
        <v>425</v>
      </c>
      <c r="F1188" s="74" t="n">
        <v>42756</v>
      </c>
      <c r="G1188" s="67" t="str">
        <f aca="false">IF(I1188&gt;0,"Targeted Dealer","-")</f>
        <v>Targeted Dealer</v>
      </c>
      <c r="H1188" s="67"/>
      <c r="I1188" s="68" t="n">
        <v>30</v>
      </c>
      <c r="J1188" s="68" t="n">
        <f aca="false">I1188/$J$1*($J$1-$E$1)</f>
        <v>30</v>
      </c>
      <c r="K1188" s="69" t="n">
        <v>0</v>
      </c>
      <c r="L1188" s="69" t="n">
        <f aca="false">I1188-K1188</f>
        <v>30</v>
      </c>
      <c r="M1188" s="69" t="n">
        <f aca="false">IFERROR((K1188/J1188%),"-")</f>
        <v>0</v>
      </c>
      <c r="N1188" s="97" t="n">
        <v>30</v>
      </c>
      <c r="O1188" s="98" t="str">
        <f aca="false">IF(F1188&lt;=$P$2,"June","")</f>
        <v>June</v>
      </c>
      <c r="P1188" s="97" t="n">
        <f aca="false">N1188</f>
        <v>30</v>
      </c>
      <c r="Q1188" s="99" t="n">
        <f aca="false">K1188-P1188</f>
        <v>-30</v>
      </c>
      <c r="R1188" s="98" t="n">
        <f aca="false">IFERROR(IF(O1188="May",(K1188/P1188-1))," ")</f>
        <v>0</v>
      </c>
      <c r="S1188" s="100" t="str">
        <f aca="false">IF(N1188&gt;0,IF(O1188="","-",IF(R1188&lt;0%,"DEGROWTH","GROWTH")))</f>
        <v>GROWTH</v>
      </c>
      <c r="T1188" s="69" t="n">
        <v>30</v>
      </c>
      <c r="U1188" s="101" t="str">
        <f aca="false">IF(F1188&lt;=$V$2,"May","")</f>
        <v>May</v>
      </c>
      <c r="V1188" s="69" t="n">
        <f aca="false">T1188</f>
        <v>30</v>
      </c>
      <c r="W1188" s="102" t="n">
        <f aca="false">K1188-V1188</f>
        <v>-30</v>
      </c>
      <c r="X1188" s="103" t="n">
        <f aca="false">IFERROR(IF(U1188="June",(K1188/V1188-1)),0)</f>
        <v>0</v>
      </c>
      <c r="Y1188" s="104" t="str">
        <f aca="false">IF(T1188&gt;0,IF(U1188="","-",IF(X1188&lt;0%,"DEGROWTH","GROWTH")))</f>
        <v>GROWTH</v>
      </c>
      <c r="Z1188" s="75" t="n">
        <v>0</v>
      </c>
      <c r="AA1188" s="70"/>
      <c r="AB1188" s="70" t="s">
        <v>133</v>
      </c>
      <c r="AC1188" s="70" t="s">
        <v>130</v>
      </c>
      <c r="AD1188" s="3"/>
      <c r="AE1188" s="3"/>
      <c r="AF1188" s="70" t="s">
        <v>130</v>
      </c>
      <c r="AG1188" s="121" t="n">
        <f aca="false">IFERROR(INDEX(Last6M_AvgSales_Ref!$B$2:$B$12659,MATCH(D1188,Last6M_AvgSales_Ref!$A$2:$A$12659,0)),"")</f>
        <v>8.33333333333333</v>
      </c>
    </row>
    <row r="1189" customFormat="false" ht="14.25" hidden="false" customHeight="true" outlineLevel="0" collapsed="false">
      <c r="A1189" s="70" t="s">
        <v>130</v>
      </c>
      <c r="B1189" s="72" t="s">
        <v>113</v>
      </c>
      <c r="C1189" s="72" t="s">
        <v>2854</v>
      </c>
      <c r="D1189" s="72" t="n">
        <v>1000001716</v>
      </c>
      <c r="E1189" s="73" t="s">
        <v>2855</v>
      </c>
      <c r="F1189" s="74" t="n">
        <v>43099</v>
      </c>
      <c r="G1189" s="67" t="str">
        <f aca="false">IF(I1189&gt;0,"Targeted Dealer","-")</f>
        <v>Targeted Dealer</v>
      </c>
      <c r="H1189" s="67"/>
      <c r="I1189" s="68" t="n">
        <v>320</v>
      </c>
      <c r="J1189" s="68" t="n">
        <f aca="false">I1189/$J$1*($J$1-$E$1)</f>
        <v>320</v>
      </c>
      <c r="K1189" s="69" t="n">
        <v>223.5</v>
      </c>
      <c r="L1189" s="69" t="n">
        <f aca="false">I1189-K1189</f>
        <v>96.5</v>
      </c>
      <c r="M1189" s="69" t="n">
        <f aca="false">IFERROR((K1189/J1189%),"-")</f>
        <v>69.84375</v>
      </c>
      <c r="N1189" s="97" t="n">
        <v>345</v>
      </c>
      <c r="O1189" s="98" t="str">
        <f aca="false">IF(F1189&lt;=$P$2,"June","")</f>
        <v>June</v>
      </c>
      <c r="P1189" s="97" t="n">
        <f aca="false">N1189</f>
        <v>345</v>
      </c>
      <c r="Q1189" s="99" t="n">
        <f aca="false">K1189-P1189</f>
        <v>-121.5</v>
      </c>
      <c r="R1189" s="98" t="n">
        <f aca="false">IFERROR(IF(O1189="May",(K1189/P1189-1))," ")</f>
        <v>0</v>
      </c>
      <c r="S1189" s="100" t="str">
        <f aca="false">IF(N1189&gt;0,IF(O1189="","-",IF(R1189&lt;0%,"DEGROWTH","GROWTH")))</f>
        <v>GROWTH</v>
      </c>
      <c r="T1189" s="69" t="n">
        <v>180</v>
      </c>
      <c r="U1189" s="101" t="str">
        <f aca="false">IF(F1189&lt;=$V$2,"May","")</f>
        <v>May</v>
      </c>
      <c r="V1189" s="69" t="n">
        <f aca="false">T1189</f>
        <v>180</v>
      </c>
      <c r="W1189" s="102" t="n">
        <f aca="false">K1189-V1189</f>
        <v>43.5</v>
      </c>
      <c r="X1189" s="103" t="n">
        <f aca="false">IFERROR(IF(U1189="June",(K1189/V1189-1)),0)</f>
        <v>0</v>
      </c>
      <c r="Y1189" s="104" t="str">
        <f aca="false">IF(T1189&gt;0,IF(U1189="","-",IF(X1189&lt;0%,"DEGROWTH","GROWTH")))</f>
        <v>GROWTH</v>
      </c>
      <c r="Z1189" s="75" t="n">
        <v>0</v>
      </c>
      <c r="AA1189" s="70"/>
      <c r="AB1189" s="70" t="s">
        <v>133</v>
      </c>
      <c r="AC1189" s="70" t="s">
        <v>130</v>
      </c>
      <c r="AD1189" s="3"/>
      <c r="AE1189" s="3"/>
      <c r="AF1189" s="70" t="s">
        <v>130</v>
      </c>
      <c r="AG1189" s="121" t="n">
        <f aca="false">IFERROR(INDEX(Last6M_AvgSales_Ref!$B$2:$B$12659,MATCH(D1189,Last6M_AvgSales_Ref!$A$2:$A$12659,0)),"")</f>
        <v>393.541666666667</v>
      </c>
    </row>
    <row r="1190" customFormat="false" ht="14.25" hidden="false" customHeight="true" outlineLevel="0" collapsed="false">
      <c r="A1190" s="70" t="s">
        <v>130</v>
      </c>
      <c r="B1190" s="72" t="s">
        <v>113</v>
      </c>
      <c r="C1190" s="72" t="s">
        <v>2856</v>
      </c>
      <c r="D1190" s="72" t="n">
        <v>1000001722</v>
      </c>
      <c r="E1190" s="73" t="s">
        <v>2857</v>
      </c>
      <c r="F1190" s="74" t="n">
        <v>43614</v>
      </c>
      <c r="G1190" s="67" t="str">
        <f aca="false">IF(I1190&gt;0,"Targeted Dealer","-")</f>
        <v>Targeted Dealer</v>
      </c>
      <c r="H1190" s="67"/>
      <c r="I1190" s="68" t="n">
        <v>300</v>
      </c>
      <c r="J1190" s="68" t="n">
        <f aca="false">I1190/$J$1*($J$1-$E$1)</f>
        <v>300</v>
      </c>
      <c r="K1190" s="69" t="n">
        <v>294.75</v>
      </c>
      <c r="L1190" s="69" t="n">
        <f aca="false">I1190-K1190</f>
        <v>5.25</v>
      </c>
      <c r="M1190" s="69" t="n">
        <f aca="false">IFERROR((K1190/J1190%),"-")</f>
        <v>98.25</v>
      </c>
      <c r="N1190" s="97" t="n">
        <v>338</v>
      </c>
      <c r="O1190" s="98" t="str">
        <f aca="false">IF(F1190&lt;=$P$2,"June","")</f>
        <v>June</v>
      </c>
      <c r="P1190" s="97" t="n">
        <f aca="false">N1190</f>
        <v>338</v>
      </c>
      <c r="Q1190" s="99" t="n">
        <f aca="false">K1190-P1190</f>
        <v>-43.25</v>
      </c>
      <c r="R1190" s="98" t="n">
        <f aca="false">IFERROR(IF(O1190="May",(K1190/P1190-1))," ")</f>
        <v>0</v>
      </c>
      <c r="S1190" s="100" t="str">
        <f aca="false">IF(N1190&gt;0,IF(O1190="","-",IF(R1190&lt;0%,"DEGROWTH","GROWTH")))</f>
        <v>GROWTH</v>
      </c>
      <c r="T1190" s="69" t="n">
        <v>338.5</v>
      </c>
      <c r="U1190" s="101" t="str">
        <f aca="false">IF(F1190&lt;=$V$2,"May","")</f>
        <v>May</v>
      </c>
      <c r="V1190" s="69" t="n">
        <f aca="false">T1190</f>
        <v>338.5</v>
      </c>
      <c r="W1190" s="102" t="n">
        <f aca="false">K1190-V1190</f>
        <v>-43.75</v>
      </c>
      <c r="X1190" s="103" t="n">
        <f aca="false">IFERROR(IF(U1190="June",(K1190/V1190-1)),0)</f>
        <v>0</v>
      </c>
      <c r="Y1190" s="104" t="str">
        <f aca="false">IF(T1190&gt;0,IF(U1190="","-",IF(X1190&lt;0%,"DEGROWTH","GROWTH")))</f>
        <v>GROWTH</v>
      </c>
      <c r="Z1190" s="75" t="n">
        <v>0</v>
      </c>
      <c r="AA1190" s="70"/>
      <c r="AB1190" s="70" t="s">
        <v>133</v>
      </c>
      <c r="AC1190" s="70" t="s">
        <v>130</v>
      </c>
      <c r="AD1190" s="3"/>
      <c r="AE1190" s="3"/>
      <c r="AF1190" s="70" t="s">
        <v>130</v>
      </c>
      <c r="AG1190" s="121" t="n">
        <f aca="false">IFERROR(INDEX(Last6M_AvgSales_Ref!$B$2:$B$12659,MATCH(D1190,Last6M_AvgSales_Ref!$A$2:$A$12659,0)),"")</f>
        <v>306</v>
      </c>
    </row>
    <row r="1191" customFormat="false" ht="14.25" hidden="false" customHeight="true" outlineLevel="0" collapsed="false">
      <c r="A1191" s="70" t="s">
        <v>130</v>
      </c>
      <c r="B1191" s="72" t="s">
        <v>113</v>
      </c>
      <c r="C1191" s="72" t="s">
        <v>2858</v>
      </c>
      <c r="D1191" s="72" t="n">
        <v>1000001719</v>
      </c>
      <c r="E1191" s="73" t="s">
        <v>2859</v>
      </c>
      <c r="F1191" s="74" t="n">
        <v>43956</v>
      </c>
      <c r="G1191" s="67" t="str">
        <f aca="false">IF(I1191&gt;0,"Targeted Dealer","-")</f>
        <v>Targeted Dealer</v>
      </c>
      <c r="H1191" s="67"/>
      <c r="I1191" s="68" t="n">
        <v>150</v>
      </c>
      <c r="J1191" s="68" t="n">
        <f aca="false">I1191/$J$1*($J$1-$E$1)</f>
        <v>150</v>
      </c>
      <c r="K1191" s="69" t="n">
        <v>0</v>
      </c>
      <c r="L1191" s="69" t="n">
        <f aca="false">I1191-K1191</f>
        <v>150</v>
      </c>
      <c r="M1191" s="69" t="n">
        <f aca="false">IFERROR((K1191/J1191%),"-")</f>
        <v>0</v>
      </c>
      <c r="N1191" s="97" t="n">
        <v>36.5</v>
      </c>
      <c r="O1191" s="98" t="str">
        <f aca="false">IF(F1191&lt;=$P$2,"June","")</f>
        <v>June</v>
      </c>
      <c r="P1191" s="97" t="n">
        <f aca="false">N1191</f>
        <v>36.5</v>
      </c>
      <c r="Q1191" s="99" t="n">
        <f aca="false">K1191-P1191</f>
        <v>-36.5</v>
      </c>
      <c r="R1191" s="98" t="n">
        <f aca="false">IFERROR(IF(O1191="May",(K1191/P1191-1))," ")</f>
        <v>0</v>
      </c>
      <c r="S1191" s="100" t="str">
        <f aca="false">IF(N1191&gt;0,IF(O1191="","-",IF(R1191&lt;0%,"DEGROWTH","GROWTH")))</f>
        <v>GROWTH</v>
      </c>
      <c r="T1191" s="69" t="n">
        <v>0</v>
      </c>
      <c r="U1191" s="101" t="str">
        <f aca="false">IF(F1191&lt;=$V$2,"May","")</f>
        <v>May</v>
      </c>
      <c r="V1191" s="69" t="n">
        <f aca="false">T1191</f>
        <v>0</v>
      </c>
      <c r="W1191" s="102" t="n">
        <f aca="false">K1191-V1191</f>
        <v>0</v>
      </c>
      <c r="X1191" s="103" t="n">
        <f aca="false">IFERROR(IF(U1191="June",(K1191/V1191-1)),0)</f>
        <v>0</v>
      </c>
      <c r="Y1191" s="106" t="b">
        <f aca="false">IF(T1191&gt;0,IF(U1191="","-",IF(X1191&lt;0%,"DEGROWTH","GROWTH")))</f>
        <v>0</v>
      </c>
      <c r="Z1191" s="75" t="n">
        <v>0</v>
      </c>
      <c r="AA1191" s="70"/>
      <c r="AB1191" s="70" t="s">
        <v>133</v>
      </c>
      <c r="AC1191" s="70" t="s">
        <v>130</v>
      </c>
      <c r="AD1191" s="3"/>
      <c r="AE1191" s="3"/>
      <c r="AF1191" s="70" t="s">
        <v>130</v>
      </c>
      <c r="AG1191" s="121" t="n">
        <f aca="false">IFERROR(INDEX(Last6M_AvgSales_Ref!$B$2:$B$12659,MATCH(D1191,Last6M_AvgSales_Ref!$A$2:$A$12659,0)),"")</f>
        <v>158.083333333333</v>
      </c>
    </row>
    <row r="1192" customFormat="false" ht="14.25" hidden="false" customHeight="true" outlineLevel="0" collapsed="false">
      <c r="A1192" s="70" t="s">
        <v>130</v>
      </c>
      <c r="B1192" s="72" t="s">
        <v>113</v>
      </c>
      <c r="C1192" s="72" t="s">
        <v>428</v>
      </c>
      <c r="D1192" s="72" t="n">
        <v>1000001732</v>
      </c>
      <c r="E1192" s="73" t="s">
        <v>429</v>
      </c>
      <c r="F1192" s="74" t="n">
        <v>44343</v>
      </c>
      <c r="G1192" s="67" t="str">
        <f aca="false">IF(I1192&gt;0,"Targeted Dealer","-")</f>
        <v>-</v>
      </c>
      <c r="H1192" s="67"/>
      <c r="I1192" s="68" t="n">
        <v>0</v>
      </c>
      <c r="J1192" s="68" t="n">
        <f aca="false">I1192/$J$1*($J$1-$E$1)</f>
        <v>0</v>
      </c>
      <c r="K1192" s="69" t="n">
        <v>0</v>
      </c>
      <c r="L1192" s="69" t="n">
        <f aca="false">I1192-K1192</f>
        <v>0</v>
      </c>
      <c r="M1192" s="69" t="str">
        <f aca="false">IFERROR((K1192/J1192%),"-")</f>
        <v>-</v>
      </c>
      <c r="N1192" s="97" t="n">
        <v>30</v>
      </c>
      <c r="O1192" s="98" t="str">
        <f aca="false">IF(F1192&lt;=$P$2,"June","")</f>
        <v>June</v>
      </c>
      <c r="P1192" s="97" t="n">
        <f aca="false">N1192</f>
        <v>30</v>
      </c>
      <c r="Q1192" s="99" t="n">
        <f aca="false">K1192-P1192</f>
        <v>-30</v>
      </c>
      <c r="R1192" s="98" t="n">
        <f aca="false">IFERROR(IF(O1192="May",(K1192/P1192-1))," ")</f>
        <v>0</v>
      </c>
      <c r="S1192" s="100" t="str">
        <f aca="false">IF(N1192&gt;0,IF(O1192="","-",IF(R1192&lt;0%,"DEGROWTH","GROWTH")))</f>
        <v>GROWTH</v>
      </c>
      <c r="T1192" s="69" t="n">
        <v>30</v>
      </c>
      <c r="U1192" s="101" t="str">
        <f aca="false">IF(F1192&lt;=$V$2,"May","")</f>
        <v>May</v>
      </c>
      <c r="V1192" s="69" t="n">
        <f aca="false">T1192</f>
        <v>30</v>
      </c>
      <c r="W1192" s="102" t="n">
        <f aca="false">K1192-V1192</f>
        <v>-30</v>
      </c>
      <c r="X1192" s="103" t="n">
        <f aca="false">IFERROR(IF(U1192="June",(K1192/V1192-1)),0)</f>
        <v>0</v>
      </c>
      <c r="Y1192" s="104" t="str">
        <f aca="false">IF(T1192&gt;0,IF(U1192="","-",IF(X1192&lt;0%,"DEGROWTH","GROWTH")))</f>
        <v>GROWTH</v>
      </c>
      <c r="Z1192" s="75" t="n">
        <v>0</v>
      </c>
      <c r="AA1192" s="70"/>
      <c r="AB1192" s="70" t="s">
        <v>133</v>
      </c>
      <c r="AC1192" s="70" t="s">
        <v>130</v>
      </c>
      <c r="AD1192" s="3"/>
      <c r="AE1192" s="3"/>
      <c r="AF1192" s="70" t="s">
        <v>130</v>
      </c>
      <c r="AG1192" s="121" t="n">
        <f aca="false">IFERROR(INDEX(Last6M_AvgSales_Ref!$B$2:$B$12659,MATCH(D1192,Last6M_AvgSales_Ref!$A$2:$A$12659,0)),"")</f>
        <v>10.5833333333333</v>
      </c>
    </row>
    <row r="1193" customFormat="false" ht="14.25" hidden="false" customHeight="true" outlineLevel="0" collapsed="false">
      <c r="A1193" s="70" t="s">
        <v>130</v>
      </c>
      <c r="B1193" s="72" t="s">
        <v>113</v>
      </c>
      <c r="C1193" s="72" t="s">
        <v>2860</v>
      </c>
      <c r="D1193" s="72" t="n">
        <v>1000002536</v>
      </c>
      <c r="E1193" s="73" t="s">
        <v>2861</v>
      </c>
      <c r="F1193" s="74" t="n">
        <v>44603</v>
      </c>
      <c r="G1193" s="67" t="str">
        <f aca="false">IF(I1193&gt;0,"Targeted Dealer","-")</f>
        <v>Targeted Dealer</v>
      </c>
      <c r="H1193" s="67"/>
      <c r="I1193" s="68" t="n">
        <v>70</v>
      </c>
      <c r="J1193" s="68" t="n">
        <f aca="false">I1193/$J$1*($J$1-$E$1)</f>
        <v>70</v>
      </c>
      <c r="K1193" s="69" t="n">
        <v>75</v>
      </c>
      <c r="L1193" s="69" t="n">
        <f aca="false">I1193-K1193</f>
        <v>-5</v>
      </c>
      <c r="M1193" s="69" t="n">
        <f aca="false">IFERROR((K1193/J1193%),"-")</f>
        <v>107.142857142857</v>
      </c>
      <c r="N1193" s="97" t="n">
        <v>50</v>
      </c>
      <c r="O1193" s="98" t="str">
        <f aca="false">IF(F1193&lt;=$P$2,"June","")</f>
        <v>June</v>
      </c>
      <c r="P1193" s="97" t="n">
        <f aca="false">N1193</f>
        <v>50</v>
      </c>
      <c r="Q1193" s="99" t="n">
        <f aca="false">K1193-P1193</f>
        <v>25</v>
      </c>
      <c r="R1193" s="98" t="n">
        <f aca="false">IFERROR(IF(O1193="May",(K1193/P1193-1))," ")</f>
        <v>0</v>
      </c>
      <c r="S1193" s="100" t="str">
        <f aca="false">IF(N1193&gt;0,IF(O1193="","-",IF(R1193&lt;0%,"DEGROWTH","GROWTH")))</f>
        <v>GROWTH</v>
      </c>
      <c r="T1193" s="69" t="n">
        <v>55</v>
      </c>
      <c r="U1193" s="101" t="str">
        <f aca="false">IF(F1193&lt;=$V$2,"May","")</f>
        <v>May</v>
      </c>
      <c r="V1193" s="69" t="n">
        <f aca="false">T1193</f>
        <v>55</v>
      </c>
      <c r="W1193" s="102" t="n">
        <f aca="false">K1193-V1193</f>
        <v>20</v>
      </c>
      <c r="X1193" s="103" t="n">
        <f aca="false">IFERROR(IF(U1193="June",(K1193/V1193-1)),0)</f>
        <v>0</v>
      </c>
      <c r="Y1193" s="104" t="str">
        <f aca="false">IF(T1193&gt;0,IF(U1193="","-",IF(X1193&lt;0%,"DEGROWTH","GROWTH")))</f>
        <v>GROWTH</v>
      </c>
      <c r="Z1193" s="75" t="n">
        <v>0</v>
      </c>
      <c r="AA1193" s="70"/>
      <c r="AB1193" s="70" t="s">
        <v>133</v>
      </c>
      <c r="AC1193" s="70" t="s">
        <v>130</v>
      </c>
      <c r="AD1193" s="3"/>
      <c r="AE1193" s="3"/>
      <c r="AF1193" s="70" t="s">
        <v>130</v>
      </c>
      <c r="AG1193" s="121" t="n">
        <f aca="false">IFERROR(INDEX(Last6M_AvgSales_Ref!$B$2:$B$12659,MATCH(D1193,Last6M_AvgSales_Ref!$A$2:$A$12659,0)),"")</f>
        <v>48.3333333333333</v>
      </c>
    </row>
    <row r="1194" customFormat="false" ht="14.25" hidden="false" customHeight="true" outlineLevel="0" collapsed="false">
      <c r="A1194" s="70" t="s">
        <v>130</v>
      </c>
      <c r="B1194" s="72" t="s">
        <v>113</v>
      </c>
      <c r="C1194" s="72" t="s">
        <v>2862</v>
      </c>
      <c r="D1194" s="72" t="n">
        <v>1000003040</v>
      </c>
      <c r="E1194" s="72" t="s">
        <v>2863</v>
      </c>
      <c r="F1194" s="74" t="n">
        <v>44847</v>
      </c>
      <c r="G1194" s="67" t="str">
        <f aca="false">IF(I1194&gt;0,"Targeted Dealer","-")</f>
        <v>Targeted Dealer</v>
      </c>
      <c r="H1194" s="67"/>
      <c r="I1194" s="68" t="n">
        <v>200</v>
      </c>
      <c r="J1194" s="68" t="n">
        <f aca="false">I1194/$J$1*($J$1-$E$1)</f>
        <v>200</v>
      </c>
      <c r="K1194" s="69" t="n">
        <v>180</v>
      </c>
      <c r="L1194" s="69" t="n">
        <f aca="false">I1194-K1194</f>
        <v>20</v>
      </c>
      <c r="M1194" s="69" t="n">
        <f aca="false">IFERROR((K1194/J1194%),"-")</f>
        <v>90</v>
      </c>
      <c r="N1194" s="97" t="n">
        <v>120</v>
      </c>
      <c r="O1194" s="98" t="str">
        <f aca="false">IF(F1194&lt;=$P$2,"June","")</f>
        <v>June</v>
      </c>
      <c r="P1194" s="97" t="n">
        <f aca="false">N1194</f>
        <v>120</v>
      </c>
      <c r="Q1194" s="99" t="n">
        <f aca="false">K1194-P1194</f>
        <v>60</v>
      </c>
      <c r="R1194" s="98" t="n">
        <f aca="false">IFERROR(IF(O1194="May",(K1194/P1194-1))," ")</f>
        <v>0</v>
      </c>
      <c r="S1194" s="100" t="str">
        <f aca="false">IF(N1194&gt;0,IF(O1194="","-",IF(R1194&lt;0%,"DEGROWTH","GROWTH")))</f>
        <v>GROWTH</v>
      </c>
      <c r="T1194" s="69" t="n">
        <v>115</v>
      </c>
      <c r="U1194" s="101" t="str">
        <f aca="false">IF(F1194&lt;=$V$2,"May","")</f>
        <v>May</v>
      </c>
      <c r="V1194" s="69" t="n">
        <f aca="false">T1194</f>
        <v>115</v>
      </c>
      <c r="W1194" s="102" t="n">
        <f aca="false">K1194-V1194</f>
        <v>65</v>
      </c>
      <c r="X1194" s="103" t="n">
        <f aca="false">IFERROR(IF(U1194="June",(K1194/V1194-1)),0)</f>
        <v>0</v>
      </c>
      <c r="Y1194" s="104" t="str">
        <f aca="false">IF(T1194&gt;0,IF(U1194="","-",IF(X1194&lt;0%,"DEGROWTH","GROWTH")))</f>
        <v>GROWTH</v>
      </c>
      <c r="Z1194" s="75" t="n">
        <v>0</v>
      </c>
      <c r="AA1194" s="70"/>
      <c r="AB1194" s="70" t="s">
        <v>133</v>
      </c>
      <c r="AC1194" s="70" t="s">
        <v>130</v>
      </c>
      <c r="AD1194" s="3"/>
      <c r="AE1194" s="3"/>
      <c r="AF1194" s="70" t="s">
        <v>130</v>
      </c>
      <c r="AG1194" s="121" t="n">
        <f aca="false">IFERROR(INDEX(Last6M_AvgSales_Ref!$B$2:$B$12659,MATCH(D1194,Last6M_AvgSales_Ref!$A$2:$A$12659,0)),"")</f>
        <v>171</v>
      </c>
    </row>
    <row r="1195" customFormat="false" ht="14.25" hidden="false" customHeight="true" outlineLevel="0" collapsed="false">
      <c r="A1195" s="70" t="s">
        <v>130</v>
      </c>
      <c r="B1195" s="72" t="s">
        <v>113</v>
      </c>
      <c r="C1195" s="72" t="s">
        <v>430</v>
      </c>
      <c r="D1195" s="72" t="n">
        <v>1000003080</v>
      </c>
      <c r="E1195" s="72" t="s">
        <v>431</v>
      </c>
      <c r="F1195" s="74" t="n">
        <v>44868</v>
      </c>
      <c r="G1195" s="67" t="str">
        <f aca="false">IF(I1195&gt;0,"Targeted Dealer","-")</f>
        <v>-</v>
      </c>
      <c r="H1195" s="67"/>
      <c r="I1195" s="68" t="n">
        <v>0</v>
      </c>
      <c r="J1195" s="68" t="n">
        <f aca="false">I1195/$J$1*($J$1-$E$1)</f>
        <v>0</v>
      </c>
      <c r="K1195" s="69" t="n">
        <v>0</v>
      </c>
      <c r="L1195" s="69" t="n">
        <f aca="false">I1195-K1195</f>
        <v>0</v>
      </c>
      <c r="M1195" s="69" t="str">
        <f aca="false">IFERROR((K1195/J1195%),"-")</f>
        <v>-</v>
      </c>
      <c r="N1195" s="97" t="n">
        <v>0</v>
      </c>
      <c r="O1195" s="98" t="str">
        <f aca="false">IF(F1195&lt;=$P$2,"June","")</f>
        <v>June</v>
      </c>
      <c r="P1195" s="97" t="n">
        <f aca="false">N1195</f>
        <v>0</v>
      </c>
      <c r="Q1195" s="99" t="n">
        <f aca="false">K1195-P1195</f>
        <v>0</v>
      </c>
      <c r="R1195" s="98" t="n">
        <f aca="false">IFERROR(IF(O1195="May",(K1195/P1195-1))," ")</f>
        <v>0</v>
      </c>
      <c r="S1195" s="105" t="b">
        <f aca="false">IF(N1195&gt;0,IF(O1195="","-",IF(R1195&lt;0%,"DEGROWTH","GROWTH")))</f>
        <v>0</v>
      </c>
      <c r="T1195" s="69" t="n">
        <v>0</v>
      </c>
      <c r="U1195" s="101" t="str">
        <f aca="false">IF(F1195&lt;=$V$2,"May","")</f>
        <v>May</v>
      </c>
      <c r="V1195" s="69" t="n">
        <f aca="false">T1195</f>
        <v>0</v>
      </c>
      <c r="W1195" s="102" t="n">
        <f aca="false">K1195-V1195</f>
        <v>0</v>
      </c>
      <c r="X1195" s="103" t="n">
        <f aca="false">IFERROR(IF(U1195="June",(K1195/V1195-1)),0)</f>
        <v>0</v>
      </c>
      <c r="Y1195" s="106" t="b">
        <f aca="false">IF(T1195&gt;0,IF(U1195="","-",IF(X1195&lt;0%,"DEGROWTH","GROWTH")))</f>
        <v>0</v>
      </c>
      <c r="Z1195" s="75" t="n">
        <v>0</v>
      </c>
      <c r="AA1195" s="70"/>
      <c r="AB1195" s="70" t="s">
        <v>133</v>
      </c>
      <c r="AC1195" s="70" t="s">
        <v>130</v>
      </c>
      <c r="AD1195" s="3"/>
      <c r="AE1195" s="3"/>
      <c r="AF1195" s="70" t="s">
        <v>130</v>
      </c>
      <c r="AG1195" s="121" t="n">
        <f aca="false">IFERROR(INDEX(Last6M_AvgSales_Ref!$B$2:$B$12659,MATCH(D1195,Last6M_AvgSales_Ref!$A$2:$A$12659,0)),"")</f>
        <v>1.16666666666667</v>
      </c>
    </row>
    <row r="1196" customFormat="false" ht="14.25" hidden="false" customHeight="true" outlineLevel="0" collapsed="false">
      <c r="A1196" s="70" t="s">
        <v>130</v>
      </c>
      <c r="B1196" s="72" t="s">
        <v>113</v>
      </c>
      <c r="C1196" s="72" t="s">
        <v>2864</v>
      </c>
      <c r="D1196" s="72" t="n">
        <v>1000003556</v>
      </c>
      <c r="E1196" s="72" t="s">
        <v>2865</v>
      </c>
      <c r="F1196" s="74" t="n">
        <v>45072</v>
      </c>
      <c r="G1196" s="67" t="str">
        <f aca="false">IF(I1196&gt;0,"Targeted Dealer","-")</f>
        <v>Targeted Dealer</v>
      </c>
      <c r="H1196" s="67"/>
      <c r="I1196" s="68" t="n">
        <v>300</v>
      </c>
      <c r="J1196" s="68" t="n">
        <f aca="false">I1196/$J$1*($J$1-$E$1)</f>
        <v>300</v>
      </c>
      <c r="K1196" s="69" t="n">
        <v>345</v>
      </c>
      <c r="L1196" s="69" t="n">
        <f aca="false">I1196-K1196</f>
        <v>-45</v>
      </c>
      <c r="M1196" s="69" t="n">
        <f aca="false">IFERROR((K1196/J1196%),"-")</f>
        <v>115</v>
      </c>
      <c r="N1196" s="97" t="n">
        <v>367</v>
      </c>
      <c r="O1196" s="98" t="str">
        <f aca="false">IF(F1196&lt;=$P$2,"June","")</f>
        <v>June</v>
      </c>
      <c r="P1196" s="97" t="n">
        <f aca="false">N1196</f>
        <v>367</v>
      </c>
      <c r="Q1196" s="99" t="n">
        <f aca="false">K1196-P1196</f>
        <v>-22</v>
      </c>
      <c r="R1196" s="98" t="n">
        <f aca="false">IFERROR(IF(O1196="May",(K1196/P1196-1))," ")</f>
        <v>0</v>
      </c>
      <c r="S1196" s="100" t="str">
        <f aca="false">IF(N1196&gt;0,IF(O1196="","-",IF(R1196&lt;0%,"DEGROWTH","GROWTH")))</f>
        <v>GROWTH</v>
      </c>
      <c r="T1196" s="69" t="n">
        <v>333.5</v>
      </c>
      <c r="U1196" s="101" t="str">
        <f aca="false">IF(F1196&lt;=$V$2,"May","")</f>
        <v>May</v>
      </c>
      <c r="V1196" s="69" t="n">
        <f aca="false">T1196</f>
        <v>333.5</v>
      </c>
      <c r="W1196" s="102" t="n">
        <f aca="false">K1196-V1196</f>
        <v>11.5</v>
      </c>
      <c r="X1196" s="103" t="n">
        <f aca="false">IFERROR(IF(U1196="June",(K1196/V1196-1)),0)</f>
        <v>0</v>
      </c>
      <c r="Y1196" s="104" t="str">
        <f aca="false">IF(T1196&gt;0,IF(U1196="","-",IF(X1196&lt;0%,"DEGROWTH","GROWTH")))</f>
        <v>GROWTH</v>
      </c>
      <c r="Z1196" s="75" t="n">
        <v>0</v>
      </c>
      <c r="AA1196" s="70"/>
      <c r="AB1196" s="70" t="s">
        <v>133</v>
      </c>
      <c r="AC1196" s="70" t="s">
        <v>130</v>
      </c>
      <c r="AD1196" s="3"/>
      <c r="AE1196" s="3"/>
      <c r="AF1196" s="70" t="s">
        <v>130</v>
      </c>
      <c r="AG1196" s="121" t="n">
        <f aca="false">IFERROR(INDEX(Last6M_AvgSales_Ref!$B$2:$B$12659,MATCH(D1196,Last6M_AvgSales_Ref!$A$2:$A$12659,0)),"")</f>
        <v>342.283333333333</v>
      </c>
    </row>
    <row r="1197" customFormat="false" ht="14.25" hidden="false" customHeight="true" outlineLevel="0" collapsed="false">
      <c r="A1197" s="75" t="s">
        <v>134</v>
      </c>
      <c r="B1197" s="71" t="s">
        <v>69</v>
      </c>
      <c r="C1197" s="79" t="s">
        <v>2866</v>
      </c>
      <c r="D1197" s="79" t="n">
        <v>1000004108</v>
      </c>
      <c r="E1197" s="79" t="s">
        <v>2867</v>
      </c>
      <c r="F1197" s="74" t="n">
        <v>45539</v>
      </c>
      <c r="G1197" s="67" t="str">
        <f aca="false">IF(I1197&gt;0,"Targeted Dealer","-")</f>
        <v>Targeted Dealer</v>
      </c>
      <c r="H1197" s="67"/>
      <c r="I1197" s="68" t="n">
        <v>300</v>
      </c>
      <c r="J1197" s="68" t="n">
        <f aca="false">I1197/$J$1*($J$1-$E$1)</f>
        <v>300</v>
      </c>
      <c r="K1197" s="69" t="n">
        <v>104.5</v>
      </c>
      <c r="L1197" s="69" t="n">
        <f aca="false">I1197-K1197</f>
        <v>195.5</v>
      </c>
      <c r="M1197" s="69" t="n">
        <f aca="false">IFERROR((K1197/J1197%),"-")</f>
        <v>34.8333333333333</v>
      </c>
      <c r="N1197" s="97" t="n">
        <v>130.5</v>
      </c>
      <c r="O1197" s="98" t="str">
        <f aca="false">IF(F1197&lt;=$P$2,"June","")</f>
        <v>June</v>
      </c>
      <c r="P1197" s="97" t="n">
        <f aca="false">N1197</f>
        <v>130.5</v>
      </c>
      <c r="Q1197" s="99" t="n">
        <f aca="false">K1197-P1197</f>
        <v>-26</v>
      </c>
      <c r="R1197" s="98" t="n">
        <f aca="false">IFERROR(IF(O1197="May",(K1197/P1197-1))," ")</f>
        <v>0</v>
      </c>
      <c r="S1197" s="100" t="str">
        <f aca="false">IF(N1197&gt;0,IF(O1197="","-",IF(R1197&lt;0%,"DEGROWTH","GROWTH")))</f>
        <v>GROWTH</v>
      </c>
      <c r="T1197" s="69" t="n">
        <v>130</v>
      </c>
      <c r="U1197" s="101" t="str">
        <f aca="false">IF(F1197&lt;=$V$2,"May","")</f>
        <v>May</v>
      </c>
      <c r="V1197" s="69" t="n">
        <f aca="false">T1197</f>
        <v>130</v>
      </c>
      <c r="W1197" s="102" t="n">
        <f aca="false">K1197-V1197</f>
        <v>-25.5</v>
      </c>
      <c r="X1197" s="103" t="n">
        <f aca="false">IFERROR(IF(U1197="June",(K1197/V1197-1)),0)</f>
        <v>0</v>
      </c>
      <c r="Y1197" s="104" t="str">
        <f aca="false">IF(T1197&gt;0,IF(U1197="","-",IF(X1197&lt;0%,"DEGROWTH","GROWTH")))</f>
        <v>GROWTH</v>
      </c>
      <c r="Z1197" s="75" t="n">
        <v>0</v>
      </c>
      <c r="AA1197" s="70"/>
      <c r="AB1197" s="70" t="s">
        <v>133</v>
      </c>
      <c r="AC1197" s="75" t="s">
        <v>134</v>
      </c>
      <c r="AD1197" s="3"/>
      <c r="AE1197" s="3"/>
      <c r="AF1197" s="75" t="s">
        <v>134</v>
      </c>
      <c r="AG1197" s="121" t="n">
        <f aca="false">IFERROR(INDEX(Last6M_AvgSales_Ref!$B$2:$B$12659,MATCH(D1197,Last6M_AvgSales_Ref!$A$2:$A$12659,0)),"")</f>
        <v>118.083333333333</v>
      </c>
    </row>
    <row r="1198" customFormat="false" ht="14.25" hidden="false" customHeight="true" outlineLevel="0" collapsed="false">
      <c r="A1198" s="75" t="s">
        <v>133</v>
      </c>
      <c r="B1198" s="79" t="s">
        <v>52</v>
      </c>
      <c r="C1198" s="79" t="s">
        <v>2868</v>
      </c>
      <c r="D1198" s="79" t="n">
        <v>1000004110</v>
      </c>
      <c r="E1198" s="79" t="s">
        <v>2869</v>
      </c>
      <c r="F1198" s="74" t="n">
        <v>45540</v>
      </c>
      <c r="G1198" s="67" t="str">
        <f aca="false">IF(I1198&gt;0,"Targeted Dealer","-")</f>
        <v>Targeted Dealer</v>
      </c>
      <c r="H1198" s="67"/>
      <c r="I1198" s="68" t="n">
        <v>70</v>
      </c>
      <c r="J1198" s="68" t="n">
        <f aca="false">I1198/$J$1*($J$1-$E$1)</f>
        <v>70</v>
      </c>
      <c r="K1198" s="69" t="n">
        <v>50</v>
      </c>
      <c r="L1198" s="69" t="n">
        <f aca="false">I1198-K1198</f>
        <v>20</v>
      </c>
      <c r="M1198" s="69" t="n">
        <f aca="false">IFERROR((K1198/J1198%),"-")</f>
        <v>71.4285714285714</v>
      </c>
      <c r="N1198" s="97" t="n">
        <v>0</v>
      </c>
      <c r="O1198" s="98" t="str">
        <f aca="false">IF(F1198&lt;=$P$2,"June","")</f>
        <v>June</v>
      </c>
      <c r="P1198" s="97" t="n">
        <f aca="false">N1198</f>
        <v>0</v>
      </c>
      <c r="Q1198" s="99" t="n">
        <f aca="false">K1198-P1198</f>
        <v>50</v>
      </c>
      <c r="R1198" s="98" t="n">
        <f aca="false">IFERROR(IF(O1198="May",(K1198/P1198-1))," ")</f>
        <v>0</v>
      </c>
      <c r="S1198" s="105" t="b">
        <f aca="false">IF(N1198&gt;0,IF(O1198="","-",IF(R1198&lt;0%,"DEGROWTH","GROWTH")))</f>
        <v>0</v>
      </c>
      <c r="T1198" s="69" t="n">
        <v>0</v>
      </c>
      <c r="U1198" s="101" t="str">
        <f aca="false">IF(F1198&lt;=$V$2,"May","")</f>
        <v>May</v>
      </c>
      <c r="V1198" s="69" t="n">
        <f aca="false">T1198</f>
        <v>0</v>
      </c>
      <c r="W1198" s="102" t="n">
        <f aca="false">K1198-V1198</f>
        <v>50</v>
      </c>
      <c r="X1198" s="103" t="n">
        <f aca="false">IFERROR(IF(U1198="June",(K1198/V1198-1)),0)</f>
        <v>0</v>
      </c>
      <c r="Y1198" s="106" t="b">
        <f aca="false">IF(T1198&gt;0,IF(U1198="","-",IF(X1198&lt;0%,"DEGROWTH","GROWTH")))</f>
        <v>0</v>
      </c>
      <c r="Z1198" s="75" t="n">
        <v>0</v>
      </c>
      <c r="AA1198" s="70"/>
      <c r="AB1198" s="70" t="s">
        <v>133</v>
      </c>
      <c r="AC1198" s="75" t="s">
        <v>133</v>
      </c>
      <c r="AD1198" s="3"/>
      <c r="AE1198" s="3"/>
      <c r="AF1198" s="75" t="s">
        <v>133</v>
      </c>
      <c r="AG1198" s="121" t="n">
        <f aca="false">IFERROR(INDEX(Last6M_AvgSales_Ref!$B$2:$B$12659,MATCH(D1198,Last6M_AvgSales_Ref!$A$2:$A$12659,0)),"")</f>
        <v>57</v>
      </c>
    </row>
    <row r="1199" customFormat="false" ht="14.25" hidden="false" customHeight="true" outlineLevel="0" collapsed="false">
      <c r="A1199" s="75" t="s">
        <v>133</v>
      </c>
      <c r="B1199" s="79" t="s">
        <v>142</v>
      </c>
      <c r="C1199" s="79" t="s">
        <v>434</v>
      </c>
      <c r="D1199" s="79" t="n">
        <v>1000004111</v>
      </c>
      <c r="E1199" s="79" t="s">
        <v>435</v>
      </c>
      <c r="F1199" s="74" t="n">
        <v>45540</v>
      </c>
      <c r="G1199" s="67" t="str">
        <f aca="false">IF(I1199&gt;0,"Targeted Dealer","-")</f>
        <v>Targeted Dealer</v>
      </c>
      <c r="H1199" s="67"/>
      <c r="I1199" s="68" t="n">
        <v>30</v>
      </c>
      <c r="J1199" s="68" t="n">
        <f aca="false">I1199/$J$1*($J$1-$E$1)</f>
        <v>30</v>
      </c>
      <c r="K1199" s="69" t="n">
        <v>5</v>
      </c>
      <c r="L1199" s="69" t="n">
        <f aca="false">I1199-K1199</f>
        <v>25</v>
      </c>
      <c r="M1199" s="69" t="n">
        <f aca="false">IFERROR((K1199/J1199%),"-")</f>
        <v>16.6666666666667</v>
      </c>
      <c r="N1199" s="97" t="n">
        <v>0</v>
      </c>
      <c r="O1199" s="98" t="str">
        <f aca="false">IF(F1199&lt;=$P$2,"June","")</f>
        <v>June</v>
      </c>
      <c r="P1199" s="97" t="n">
        <f aca="false">N1199</f>
        <v>0</v>
      </c>
      <c r="Q1199" s="99" t="n">
        <f aca="false">K1199-P1199</f>
        <v>5</v>
      </c>
      <c r="R1199" s="98" t="n">
        <f aca="false">IFERROR(IF(O1199="May",(K1199/P1199-1))," ")</f>
        <v>0</v>
      </c>
      <c r="S1199" s="105" t="b">
        <f aca="false">IF(N1199&gt;0,IF(O1199="","-",IF(R1199&lt;0%,"DEGROWTH","GROWTH")))</f>
        <v>0</v>
      </c>
      <c r="T1199" s="69" t="n">
        <v>205.75</v>
      </c>
      <c r="U1199" s="101" t="str">
        <f aca="false">IF(F1199&lt;=$V$2,"May","")</f>
        <v>May</v>
      </c>
      <c r="V1199" s="69" t="n">
        <f aca="false">T1199</f>
        <v>205.75</v>
      </c>
      <c r="W1199" s="102" t="n">
        <f aca="false">K1199-V1199</f>
        <v>-200.75</v>
      </c>
      <c r="X1199" s="103" t="n">
        <f aca="false">IFERROR(IF(U1199="June",(K1199/V1199-1)),0)</f>
        <v>0</v>
      </c>
      <c r="Y1199" s="104" t="str">
        <f aca="false">IF(T1199&gt;0,IF(U1199="","-",IF(X1199&lt;0%,"DEGROWTH","GROWTH")))</f>
        <v>GROWTH</v>
      </c>
      <c r="Z1199" s="75" t="n">
        <v>0</v>
      </c>
      <c r="AA1199" s="70"/>
      <c r="AB1199" s="70" t="s">
        <v>133</v>
      </c>
      <c r="AC1199" s="75" t="s">
        <v>133</v>
      </c>
      <c r="AD1199" s="3"/>
      <c r="AE1199" s="3"/>
      <c r="AF1199" s="75" t="s">
        <v>133</v>
      </c>
      <c r="AG1199" s="121" t="n">
        <f aca="false">IFERROR(INDEX(Last6M_AvgSales_Ref!$B$2:$B$12659,MATCH(D1199,Last6M_AvgSales_Ref!$A$2:$A$12659,0)),"")</f>
        <v>3.33333333333333</v>
      </c>
    </row>
    <row r="1200" customFormat="false" ht="14.25" hidden="false" customHeight="true" outlineLevel="0" collapsed="false">
      <c r="A1200" s="75" t="s">
        <v>133</v>
      </c>
      <c r="B1200" s="71" t="s">
        <v>25</v>
      </c>
      <c r="C1200" s="79" t="s">
        <v>2870</v>
      </c>
      <c r="D1200" s="79" t="n">
        <v>1000004109</v>
      </c>
      <c r="E1200" s="79" t="s">
        <v>2871</v>
      </c>
      <c r="F1200" s="74" t="n">
        <v>45540</v>
      </c>
      <c r="G1200" s="67" t="str">
        <f aca="false">IF(I1200&gt;0,"Targeted Dealer","-")</f>
        <v>Targeted Dealer</v>
      </c>
      <c r="H1200" s="67"/>
      <c r="I1200" s="68" t="n">
        <v>10</v>
      </c>
      <c r="J1200" s="68" t="n">
        <f aca="false">I1200/$J$1*($J$1-$E$1)</f>
        <v>10</v>
      </c>
      <c r="K1200" s="69" t="n">
        <v>10</v>
      </c>
      <c r="L1200" s="69" t="n">
        <f aca="false">I1200-K1200</f>
        <v>0</v>
      </c>
      <c r="M1200" s="69" t="n">
        <f aca="false">IFERROR((K1200/J1200%),"-")</f>
        <v>100</v>
      </c>
      <c r="N1200" s="97" t="n">
        <v>10</v>
      </c>
      <c r="O1200" s="98" t="str">
        <f aca="false">IF(F1200&lt;=$P$2,"June","")</f>
        <v>June</v>
      </c>
      <c r="P1200" s="97" t="n">
        <f aca="false">N1200</f>
        <v>10</v>
      </c>
      <c r="Q1200" s="99" t="n">
        <f aca="false">K1200-P1200</f>
        <v>0</v>
      </c>
      <c r="R1200" s="98" t="n">
        <f aca="false">IFERROR(IF(O1200="May",(K1200/P1200-1))," ")</f>
        <v>0</v>
      </c>
      <c r="S1200" s="100" t="str">
        <f aca="false">IF(N1200&gt;0,IF(O1200="","-",IF(R1200&lt;0%,"DEGROWTH","GROWTH")))</f>
        <v>GROWTH</v>
      </c>
      <c r="T1200" s="69" t="n">
        <v>32.5</v>
      </c>
      <c r="U1200" s="101" t="str">
        <f aca="false">IF(F1200&lt;=$V$2,"May","")</f>
        <v>May</v>
      </c>
      <c r="V1200" s="69" t="n">
        <f aca="false">T1200</f>
        <v>32.5</v>
      </c>
      <c r="W1200" s="102" t="n">
        <f aca="false">K1200-V1200</f>
        <v>-22.5</v>
      </c>
      <c r="X1200" s="103" t="n">
        <f aca="false">IFERROR(IF(U1200="June",(K1200/V1200-1)),0)</f>
        <v>0</v>
      </c>
      <c r="Y1200" s="104" t="str">
        <f aca="false">IF(T1200&gt;0,IF(U1200="","-",IF(X1200&lt;0%,"DEGROWTH","GROWTH")))</f>
        <v>GROWTH</v>
      </c>
      <c r="Z1200" s="75" t="n">
        <v>0</v>
      </c>
      <c r="AA1200" s="70"/>
      <c r="AB1200" s="70" t="s">
        <v>133</v>
      </c>
      <c r="AC1200" s="75" t="s">
        <v>133</v>
      </c>
      <c r="AD1200" s="3"/>
      <c r="AE1200" s="3"/>
      <c r="AF1200" s="75" t="s">
        <v>133</v>
      </c>
      <c r="AG1200" s="121" t="n">
        <f aca="false">IFERROR(INDEX(Last6M_AvgSales_Ref!$B$2:$B$12659,MATCH(D1200,Last6M_AvgSales_Ref!$A$2:$A$12659,0)),"")</f>
        <v>19.5</v>
      </c>
    </row>
    <row r="1201" customFormat="false" ht="14.25" hidden="false" customHeight="true" outlineLevel="0" collapsed="false">
      <c r="A1201" s="75" t="s">
        <v>134</v>
      </c>
      <c r="B1201" s="79" t="s">
        <v>61</v>
      </c>
      <c r="C1201" s="79" t="s">
        <v>2872</v>
      </c>
      <c r="D1201" s="79" t="n">
        <v>1000004112</v>
      </c>
      <c r="E1201" s="79" t="s">
        <v>2873</v>
      </c>
      <c r="F1201" s="74" t="n">
        <v>45541</v>
      </c>
      <c r="G1201" s="67" t="str">
        <f aca="false">IF(I1201&gt;0,"Targeted Dealer","-")</f>
        <v>Targeted Dealer</v>
      </c>
      <c r="H1201" s="67"/>
      <c r="I1201" s="68" t="n">
        <v>40</v>
      </c>
      <c r="J1201" s="68" t="n">
        <f aca="false">I1201/$J$1*($J$1-$E$1)</f>
        <v>40</v>
      </c>
      <c r="K1201" s="69" t="n">
        <v>65</v>
      </c>
      <c r="L1201" s="69" t="n">
        <f aca="false">I1201-K1201</f>
        <v>-25</v>
      </c>
      <c r="M1201" s="69" t="n">
        <f aca="false">IFERROR((K1201/J1201%),"-")</f>
        <v>162.5</v>
      </c>
      <c r="N1201" s="97" t="n">
        <v>64.5</v>
      </c>
      <c r="O1201" s="98" t="str">
        <f aca="false">IF(F1201&lt;=$P$2,"June","")</f>
        <v>June</v>
      </c>
      <c r="P1201" s="97" t="n">
        <f aca="false">N1201</f>
        <v>64.5</v>
      </c>
      <c r="Q1201" s="99" t="n">
        <f aca="false">K1201-P1201</f>
        <v>0.5</v>
      </c>
      <c r="R1201" s="98" t="n">
        <f aca="false">IFERROR(IF(O1201="May",(K1201/P1201-1))," ")</f>
        <v>0</v>
      </c>
      <c r="S1201" s="100" t="str">
        <f aca="false">IF(N1201&gt;0,IF(O1201="","-",IF(R1201&lt;0%,"DEGROWTH","GROWTH")))</f>
        <v>GROWTH</v>
      </c>
      <c r="T1201" s="69" t="n">
        <v>12.5</v>
      </c>
      <c r="U1201" s="101" t="str">
        <f aca="false">IF(F1201&lt;=$V$2,"May","")</f>
        <v>May</v>
      </c>
      <c r="V1201" s="69" t="n">
        <f aca="false">T1201</f>
        <v>12.5</v>
      </c>
      <c r="W1201" s="102" t="n">
        <f aca="false">K1201-V1201</f>
        <v>52.5</v>
      </c>
      <c r="X1201" s="103" t="n">
        <f aca="false">IFERROR(IF(U1201="June",(K1201/V1201-1)),0)</f>
        <v>0</v>
      </c>
      <c r="Y1201" s="104" t="str">
        <f aca="false">IF(T1201&gt;0,IF(U1201="","-",IF(X1201&lt;0%,"DEGROWTH","GROWTH")))</f>
        <v>GROWTH</v>
      </c>
      <c r="Z1201" s="75" t="n">
        <v>0</v>
      </c>
      <c r="AA1201" s="70"/>
      <c r="AB1201" s="70" t="s">
        <v>133</v>
      </c>
      <c r="AC1201" s="75" t="s">
        <v>134</v>
      </c>
      <c r="AD1201" s="3"/>
      <c r="AE1201" s="3"/>
      <c r="AF1201" s="75" t="s">
        <v>134</v>
      </c>
      <c r="AG1201" s="121" t="n">
        <f aca="false">IFERROR(INDEX(Last6M_AvgSales_Ref!$B$2:$B$12659,MATCH(D1201,Last6M_AvgSales_Ref!$A$2:$A$12659,0)),"")</f>
        <v>70.8333333333333</v>
      </c>
    </row>
    <row r="1202" customFormat="false" ht="14.25" hidden="false" customHeight="true" outlineLevel="0" collapsed="false">
      <c r="A1202" s="75" t="s">
        <v>133</v>
      </c>
      <c r="B1202" s="71" t="s">
        <v>32</v>
      </c>
      <c r="C1202" s="79" t="s">
        <v>2874</v>
      </c>
      <c r="D1202" s="79" t="n">
        <v>1000002901</v>
      </c>
      <c r="E1202" s="79" t="s">
        <v>2875</v>
      </c>
      <c r="F1202" s="74" t="n">
        <v>44799</v>
      </c>
      <c r="G1202" s="67" t="str">
        <f aca="false">IF(I1202&gt;0,"Targeted Dealer","-")</f>
        <v>Targeted Dealer</v>
      </c>
      <c r="H1202" s="67"/>
      <c r="I1202" s="68" t="n">
        <v>120</v>
      </c>
      <c r="J1202" s="68" t="n">
        <f aca="false">I1202/$J$1*($J$1-$E$1)</f>
        <v>120</v>
      </c>
      <c r="K1202" s="69" t="n">
        <v>122.5</v>
      </c>
      <c r="L1202" s="69" t="n">
        <f aca="false">I1202-K1202</f>
        <v>-2.5</v>
      </c>
      <c r="M1202" s="69" t="n">
        <f aca="false">IFERROR((K1202/J1202%),"-")</f>
        <v>102.083333333333</v>
      </c>
      <c r="N1202" s="97" t="n">
        <v>340</v>
      </c>
      <c r="O1202" s="98" t="str">
        <f aca="false">IF(F1202&lt;=$P$2,"June","")</f>
        <v>June</v>
      </c>
      <c r="P1202" s="97" t="n">
        <f aca="false">N1202</f>
        <v>340</v>
      </c>
      <c r="Q1202" s="99" t="n">
        <f aca="false">K1202-P1202</f>
        <v>-217.5</v>
      </c>
      <c r="R1202" s="98" t="n">
        <f aca="false">IFERROR(IF(O1202="May",(K1202/P1202-1))," ")</f>
        <v>0</v>
      </c>
      <c r="S1202" s="100" t="str">
        <f aca="false">IF(N1202&gt;0,IF(O1202="","-",IF(R1202&lt;0%,"DEGROWTH","GROWTH")))</f>
        <v>GROWTH</v>
      </c>
      <c r="T1202" s="69" t="n">
        <v>150</v>
      </c>
      <c r="U1202" s="101" t="str">
        <f aca="false">IF(F1202&lt;=$V$2,"May","")</f>
        <v>May</v>
      </c>
      <c r="V1202" s="69" t="n">
        <f aca="false">T1202</f>
        <v>150</v>
      </c>
      <c r="W1202" s="102" t="n">
        <f aca="false">K1202-V1202</f>
        <v>-27.5</v>
      </c>
      <c r="X1202" s="103" t="n">
        <f aca="false">IFERROR(IF(U1202="June",(K1202/V1202-1)),0)</f>
        <v>0</v>
      </c>
      <c r="Y1202" s="104" t="str">
        <f aca="false">IF(T1202&gt;0,IF(U1202="","-",IF(X1202&lt;0%,"DEGROWTH","GROWTH")))</f>
        <v>GROWTH</v>
      </c>
      <c r="Z1202" s="75" t="n">
        <v>0</v>
      </c>
      <c r="AA1202" s="70"/>
      <c r="AB1202" s="70" t="s">
        <v>133</v>
      </c>
      <c r="AC1202" s="75" t="s">
        <v>133</v>
      </c>
      <c r="AD1202" s="3"/>
      <c r="AE1202" s="3"/>
      <c r="AF1202" s="75" t="s">
        <v>133</v>
      </c>
      <c r="AG1202" s="121" t="n">
        <f aca="false">IFERROR(INDEX(Last6M_AvgSales_Ref!$B$2:$B$12659,MATCH(D1202,Last6M_AvgSales_Ref!$A$2:$A$12659,0)),"")</f>
        <v>161</v>
      </c>
    </row>
    <row r="1203" customFormat="false" ht="14.25" hidden="false" customHeight="true" outlineLevel="0" collapsed="false">
      <c r="A1203" s="75" t="s">
        <v>133</v>
      </c>
      <c r="B1203" s="71" t="s">
        <v>32</v>
      </c>
      <c r="C1203" s="79" t="s">
        <v>2876</v>
      </c>
      <c r="D1203" s="79" t="n">
        <v>1000004113</v>
      </c>
      <c r="E1203" s="79" t="s">
        <v>2877</v>
      </c>
      <c r="F1203" s="74" t="n">
        <v>45542</v>
      </c>
      <c r="G1203" s="67" t="str">
        <f aca="false">IF(I1203&gt;0,"Targeted Dealer","-")</f>
        <v>Targeted Dealer</v>
      </c>
      <c r="H1203" s="67"/>
      <c r="I1203" s="68" t="n">
        <v>50</v>
      </c>
      <c r="J1203" s="68" t="n">
        <f aca="false">I1203/$J$1*($J$1-$E$1)</f>
        <v>50</v>
      </c>
      <c r="K1203" s="69" t="n">
        <v>90</v>
      </c>
      <c r="L1203" s="69" t="n">
        <f aca="false">I1203-K1203</f>
        <v>-40</v>
      </c>
      <c r="M1203" s="69" t="n">
        <f aca="false">IFERROR((K1203/J1203%),"-")</f>
        <v>180</v>
      </c>
      <c r="N1203" s="97" t="n">
        <v>109.7</v>
      </c>
      <c r="O1203" s="98" t="str">
        <f aca="false">IF(F1203&lt;=$P$2,"June","")</f>
        <v>June</v>
      </c>
      <c r="P1203" s="97" t="n">
        <f aca="false">N1203</f>
        <v>109.7</v>
      </c>
      <c r="Q1203" s="99" t="n">
        <f aca="false">K1203-P1203</f>
        <v>-19.7</v>
      </c>
      <c r="R1203" s="98" t="n">
        <f aca="false">IFERROR(IF(O1203="May",(K1203/P1203-1))," ")</f>
        <v>0</v>
      </c>
      <c r="S1203" s="100" t="str">
        <f aca="false">IF(N1203&gt;0,IF(O1203="","-",IF(R1203&lt;0%,"DEGROWTH","GROWTH")))</f>
        <v>GROWTH</v>
      </c>
      <c r="T1203" s="69" t="n">
        <v>49.9</v>
      </c>
      <c r="U1203" s="101" t="str">
        <f aca="false">IF(F1203&lt;=$V$2,"May","")</f>
        <v>May</v>
      </c>
      <c r="V1203" s="69" t="n">
        <f aca="false">T1203</f>
        <v>49.9</v>
      </c>
      <c r="W1203" s="102" t="n">
        <f aca="false">K1203-V1203</f>
        <v>40.1</v>
      </c>
      <c r="X1203" s="103" t="n">
        <f aca="false">IFERROR(IF(U1203="June",(K1203/V1203-1)),0)</f>
        <v>0</v>
      </c>
      <c r="Y1203" s="104" t="str">
        <f aca="false">IF(T1203&gt;0,IF(U1203="","-",IF(X1203&lt;0%,"DEGROWTH","GROWTH")))</f>
        <v>GROWTH</v>
      </c>
      <c r="Z1203" s="75" t="n">
        <v>0</v>
      </c>
      <c r="AA1203" s="70"/>
      <c r="AB1203" s="70" t="s">
        <v>133</v>
      </c>
      <c r="AC1203" s="75" t="s">
        <v>133</v>
      </c>
      <c r="AD1203" s="3"/>
      <c r="AE1203" s="3"/>
      <c r="AF1203" s="75" t="s">
        <v>133</v>
      </c>
      <c r="AG1203" s="121" t="n">
        <f aca="false">IFERROR(INDEX(Last6M_AvgSales_Ref!$B$2:$B$12659,MATCH(D1203,Last6M_AvgSales_Ref!$A$2:$A$12659,0)),"")</f>
        <v>91.7083333333333</v>
      </c>
    </row>
    <row r="1204" customFormat="false" ht="14.25" hidden="false" customHeight="true" outlineLevel="0" collapsed="false">
      <c r="A1204" s="75" t="s">
        <v>134</v>
      </c>
      <c r="B1204" s="79" t="s">
        <v>78</v>
      </c>
      <c r="C1204" s="79" t="s">
        <v>2878</v>
      </c>
      <c r="D1204" s="79" t="n">
        <v>1000004114</v>
      </c>
      <c r="E1204" s="79" t="s">
        <v>2879</v>
      </c>
      <c r="F1204" s="74" t="n">
        <v>45544</v>
      </c>
      <c r="G1204" s="67" t="str">
        <f aca="false">IF(I1204&gt;0,"Targeted Dealer","-")</f>
        <v>Targeted Dealer</v>
      </c>
      <c r="H1204" s="67"/>
      <c r="I1204" s="68" t="n">
        <v>60</v>
      </c>
      <c r="J1204" s="68" t="n">
        <f aca="false">I1204/$J$1*($J$1-$E$1)</f>
        <v>60</v>
      </c>
      <c r="K1204" s="69" t="n">
        <v>14</v>
      </c>
      <c r="L1204" s="69" t="n">
        <f aca="false">I1204-K1204</f>
        <v>46</v>
      </c>
      <c r="M1204" s="69" t="n">
        <f aca="false">IFERROR((K1204/J1204%),"-")</f>
        <v>23.3333333333333</v>
      </c>
      <c r="N1204" s="97" t="n">
        <v>0</v>
      </c>
      <c r="O1204" s="98" t="str">
        <f aca="false">IF(F1204&lt;=$P$2,"June","")</f>
        <v>June</v>
      </c>
      <c r="P1204" s="97" t="n">
        <f aca="false">N1204</f>
        <v>0</v>
      </c>
      <c r="Q1204" s="99" t="n">
        <f aca="false">K1204-P1204</f>
        <v>14</v>
      </c>
      <c r="R1204" s="98" t="n">
        <f aca="false">IFERROR(IF(O1204="May",(K1204/P1204-1))," ")</f>
        <v>0</v>
      </c>
      <c r="S1204" s="105" t="b">
        <f aca="false">IF(N1204&gt;0,IF(O1204="","-",IF(R1204&lt;0%,"DEGROWTH","GROWTH")))</f>
        <v>0</v>
      </c>
      <c r="T1204" s="69" t="n">
        <v>20</v>
      </c>
      <c r="U1204" s="101" t="str">
        <f aca="false">IF(F1204&lt;=$V$2,"May","")</f>
        <v>May</v>
      </c>
      <c r="V1204" s="69" t="n">
        <f aca="false">T1204</f>
        <v>20</v>
      </c>
      <c r="W1204" s="102" t="n">
        <f aca="false">K1204-V1204</f>
        <v>-6</v>
      </c>
      <c r="X1204" s="103" t="n">
        <f aca="false">IFERROR(IF(U1204="June",(K1204/V1204-1)),0)</f>
        <v>0</v>
      </c>
      <c r="Y1204" s="104" t="str">
        <f aca="false">IF(T1204&gt;0,IF(U1204="","-",IF(X1204&lt;0%,"DEGROWTH","GROWTH")))</f>
        <v>GROWTH</v>
      </c>
      <c r="Z1204" s="75" t="n">
        <v>0</v>
      </c>
      <c r="AA1204" s="70"/>
      <c r="AB1204" s="70" t="s">
        <v>133</v>
      </c>
      <c r="AC1204" s="75" t="s">
        <v>134</v>
      </c>
      <c r="AD1204" s="3"/>
      <c r="AE1204" s="3"/>
      <c r="AF1204" s="75" t="s">
        <v>134</v>
      </c>
      <c r="AG1204" s="121" t="n">
        <f aca="false">IFERROR(INDEX(Last6M_AvgSales_Ref!$B$2:$B$12659,MATCH(D1204,Last6M_AvgSales_Ref!$A$2:$A$12659,0)),"")</f>
        <v>16.25</v>
      </c>
    </row>
    <row r="1205" customFormat="false" ht="14.25" hidden="false" customHeight="true" outlineLevel="0" collapsed="false">
      <c r="A1205" s="75" t="s">
        <v>134</v>
      </c>
      <c r="B1205" s="71" t="s">
        <v>65</v>
      </c>
      <c r="C1205" s="79" t="s">
        <v>2880</v>
      </c>
      <c r="D1205" s="79" t="n">
        <v>1000004115</v>
      </c>
      <c r="E1205" s="79" t="s">
        <v>2881</v>
      </c>
      <c r="F1205" s="74" t="n">
        <v>45544</v>
      </c>
      <c r="G1205" s="67" t="str">
        <f aca="false">IF(I1205&gt;0,"Targeted Dealer","-")</f>
        <v>Targeted Dealer</v>
      </c>
      <c r="H1205" s="67"/>
      <c r="I1205" s="68" t="n">
        <v>300</v>
      </c>
      <c r="J1205" s="68" t="n">
        <f aca="false">I1205/$J$1*($J$1-$E$1)</f>
        <v>300</v>
      </c>
      <c r="K1205" s="69" t="n">
        <v>125</v>
      </c>
      <c r="L1205" s="69" t="n">
        <f aca="false">I1205-K1205</f>
        <v>175</v>
      </c>
      <c r="M1205" s="69" t="n">
        <f aca="false">IFERROR((K1205/J1205%),"-")</f>
        <v>41.6666666666667</v>
      </c>
      <c r="N1205" s="97" t="n">
        <v>125</v>
      </c>
      <c r="O1205" s="98" t="str">
        <f aca="false">IF(F1205&lt;=$P$2,"June","")</f>
        <v>June</v>
      </c>
      <c r="P1205" s="97" t="n">
        <f aca="false">N1205</f>
        <v>125</v>
      </c>
      <c r="Q1205" s="99" t="n">
        <f aca="false">K1205-P1205</f>
        <v>0</v>
      </c>
      <c r="R1205" s="98" t="n">
        <f aca="false">IFERROR(IF(O1205="May",(K1205/P1205-1))," ")</f>
        <v>0</v>
      </c>
      <c r="S1205" s="100" t="str">
        <f aca="false">IF(N1205&gt;0,IF(O1205="","-",IF(R1205&lt;0%,"DEGROWTH","GROWTH")))</f>
        <v>GROWTH</v>
      </c>
      <c r="T1205" s="69" t="n">
        <v>150</v>
      </c>
      <c r="U1205" s="101" t="str">
        <f aca="false">IF(F1205&lt;=$V$2,"May","")</f>
        <v>May</v>
      </c>
      <c r="V1205" s="69" t="n">
        <f aca="false">T1205</f>
        <v>150</v>
      </c>
      <c r="W1205" s="102" t="n">
        <f aca="false">K1205-V1205</f>
        <v>-25</v>
      </c>
      <c r="X1205" s="103" t="n">
        <f aca="false">IFERROR(IF(U1205="June",(K1205/V1205-1)),0)</f>
        <v>0</v>
      </c>
      <c r="Y1205" s="104" t="str">
        <f aca="false">IF(T1205&gt;0,IF(U1205="","-",IF(X1205&lt;0%,"DEGROWTH","GROWTH")))</f>
        <v>GROWTH</v>
      </c>
      <c r="Z1205" s="75" t="n">
        <v>0</v>
      </c>
      <c r="AA1205" s="70"/>
      <c r="AB1205" s="70" t="s">
        <v>133</v>
      </c>
      <c r="AC1205" s="75" t="s">
        <v>134</v>
      </c>
      <c r="AD1205" s="3"/>
      <c r="AE1205" s="3"/>
      <c r="AF1205" s="75" t="s">
        <v>134</v>
      </c>
      <c r="AG1205" s="121" t="n">
        <f aca="false">IFERROR(INDEX(Last6M_AvgSales_Ref!$B$2:$B$12659,MATCH(D1205,Last6M_AvgSales_Ref!$A$2:$A$12659,0)),"")</f>
        <v>141.666666666667</v>
      </c>
    </row>
    <row r="1206" customFormat="false" ht="14.25" hidden="false" customHeight="true" outlineLevel="0" collapsed="false">
      <c r="A1206" s="70" t="s">
        <v>134</v>
      </c>
      <c r="B1206" s="72" t="s">
        <v>67</v>
      </c>
      <c r="C1206" s="79" t="s">
        <v>2882</v>
      </c>
      <c r="D1206" s="79" t="n">
        <v>1000004116</v>
      </c>
      <c r="E1206" s="79" t="s">
        <v>2883</v>
      </c>
      <c r="F1206" s="74" t="n">
        <v>45547</v>
      </c>
      <c r="G1206" s="67" t="str">
        <f aca="false">IF(I1206&gt;0,"Targeted Dealer","-")</f>
        <v>Targeted Dealer</v>
      </c>
      <c r="H1206" s="67"/>
      <c r="I1206" s="68" t="n">
        <v>80</v>
      </c>
      <c r="J1206" s="68" t="n">
        <f aca="false">I1206/$J$1*($J$1-$E$1)</f>
        <v>80</v>
      </c>
      <c r="K1206" s="69" t="n">
        <v>65</v>
      </c>
      <c r="L1206" s="69" t="n">
        <f aca="false">I1206-K1206</f>
        <v>15</v>
      </c>
      <c r="M1206" s="69" t="n">
        <f aca="false">IFERROR((K1206/J1206%),"-")</f>
        <v>81.25</v>
      </c>
      <c r="N1206" s="97" t="n">
        <v>38.5</v>
      </c>
      <c r="O1206" s="98" t="str">
        <f aca="false">IF(F1206&lt;=$P$2,"June","")</f>
        <v>June</v>
      </c>
      <c r="P1206" s="97" t="n">
        <f aca="false">N1206</f>
        <v>38.5</v>
      </c>
      <c r="Q1206" s="99" t="n">
        <f aca="false">K1206-P1206</f>
        <v>26.5</v>
      </c>
      <c r="R1206" s="98" t="n">
        <f aca="false">IFERROR(IF(O1206="May",(K1206/P1206-1))," ")</f>
        <v>0</v>
      </c>
      <c r="S1206" s="100" t="str">
        <f aca="false">IF(N1206&gt;0,IF(O1206="","-",IF(R1206&lt;0%,"DEGROWTH","GROWTH")))</f>
        <v>GROWTH</v>
      </c>
      <c r="T1206" s="69" t="n">
        <v>71.5</v>
      </c>
      <c r="U1206" s="101" t="str">
        <f aca="false">IF(F1206&lt;=$V$2,"May","")</f>
        <v>May</v>
      </c>
      <c r="V1206" s="69" t="n">
        <f aca="false">T1206</f>
        <v>71.5</v>
      </c>
      <c r="W1206" s="102" t="n">
        <f aca="false">K1206-V1206</f>
        <v>-6.5</v>
      </c>
      <c r="X1206" s="103" t="n">
        <f aca="false">IFERROR(IF(U1206="June",(K1206/V1206-1)),0)</f>
        <v>0</v>
      </c>
      <c r="Y1206" s="104" t="str">
        <f aca="false">IF(T1206&gt;0,IF(U1206="","-",IF(X1206&lt;0%,"DEGROWTH","GROWTH")))</f>
        <v>GROWTH</v>
      </c>
      <c r="Z1206" s="75" t="n">
        <v>0</v>
      </c>
      <c r="AA1206" s="70"/>
      <c r="AB1206" s="70" t="s">
        <v>133</v>
      </c>
      <c r="AC1206" s="70" t="s">
        <v>134</v>
      </c>
      <c r="AD1206" s="3"/>
      <c r="AE1206" s="3"/>
      <c r="AF1206" s="70" t="s">
        <v>134</v>
      </c>
      <c r="AG1206" s="121" t="n">
        <f aca="false">IFERROR(INDEX(Last6M_AvgSales_Ref!$B$2:$B$12659,MATCH(D1206,Last6M_AvgSales_Ref!$A$2:$A$12659,0)),"")</f>
        <v>39.0833333333333</v>
      </c>
    </row>
    <row r="1207" customFormat="false" ht="14.25" hidden="false" customHeight="true" outlineLevel="0" collapsed="false">
      <c r="A1207" s="70" t="s">
        <v>134</v>
      </c>
      <c r="B1207" s="72" t="s">
        <v>74</v>
      </c>
      <c r="C1207" s="79" t="s">
        <v>2884</v>
      </c>
      <c r="D1207" s="79" t="n">
        <v>1000004117</v>
      </c>
      <c r="E1207" s="79" t="s">
        <v>2885</v>
      </c>
      <c r="F1207" s="74" t="n">
        <v>45547</v>
      </c>
      <c r="G1207" s="67" t="str">
        <f aca="false">IF(I1207&gt;0,"Targeted Dealer","-")</f>
        <v>Targeted Dealer</v>
      </c>
      <c r="H1207" s="67"/>
      <c r="I1207" s="68" t="n">
        <v>40</v>
      </c>
      <c r="J1207" s="68" t="n">
        <f aca="false">I1207/$J$1*($J$1-$E$1)</f>
        <v>40</v>
      </c>
      <c r="K1207" s="69" t="n">
        <v>10</v>
      </c>
      <c r="L1207" s="69" t="n">
        <f aca="false">I1207-K1207</f>
        <v>30</v>
      </c>
      <c r="M1207" s="69" t="n">
        <f aca="false">IFERROR((K1207/J1207%),"-")</f>
        <v>25</v>
      </c>
      <c r="N1207" s="97" t="n">
        <v>20</v>
      </c>
      <c r="O1207" s="98" t="str">
        <f aca="false">IF(F1207&lt;=$P$2,"June","")</f>
        <v>June</v>
      </c>
      <c r="P1207" s="97" t="n">
        <f aca="false">N1207</f>
        <v>20</v>
      </c>
      <c r="Q1207" s="99" t="n">
        <f aca="false">K1207-P1207</f>
        <v>-10</v>
      </c>
      <c r="R1207" s="98" t="n">
        <f aca="false">IFERROR(IF(O1207="May",(K1207/P1207-1))," ")</f>
        <v>0</v>
      </c>
      <c r="S1207" s="100" t="str">
        <f aca="false">IF(N1207&gt;0,IF(O1207="","-",IF(R1207&lt;0%,"DEGROWTH","GROWTH")))</f>
        <v>GROWTH</v>
      </c>
      <c r="T1207" s="69" t="n">
        <v>15</v>
      </c>
      <c r="U1207" s="101" t="str">
        <f aca="false">IF(F1207&lt;=$V$2,"May","")</f>
        <v>May</v>
      </c>
      <c r="V1207" s="69" t="n">
        <f aca="false">T1207</f>
        <v>15</v>
      </c>
      <c r="W1207" s="102" t="n">
        <f aca="false">K1207-V1207</f>
        <v>-5</v>
      </c>
      <c r="X1207" s="103" t="n">
        <f aca="false">IFERROR(IF(U1207="June",(K1207/V1207-1)),0)</f>
        <v>0</v>
      </c>
      <c r="Y1207" s="104" t="str">
        <f aca="false">IF(T1207&gt;0,IF(U1207="","-",IF(X1207&lt;0%,"DEGROWTH","GROWTH")))</f>
        <v>GROWTH</v>
      </c>
      <c r="Z1207" s="75" t="n">
        <v>0</v>
      </c>
      <c r="AA1207" s="70"/>
      <c r="AB1207" s="70" t="s">
        <v>133</v>
      </c>
      <c r="AC1207" s="70" t="s">
        <v>134</v>
      </c>
      <c r="AD1207" s="3"/>
      <c r="AE1207" s="3"/>
      <c r="AF1207" s="70" t="s">
        <v>134</v>
      </c>
      <c r="AG1207" s="121" t="n">
        <f aca="false">IFERROR(INDEX(Last6M_AvgSales_Ref!$B$2:$B$12659,MATCH(D1207,Last6M_AvgSales_Ref!$A$2:$A$12659,0)),"")</f>
        <v>10</v>
      </c>
    </row>
    <row r="1208" customFormat="false" ht="14.25" hidden="false" customHeight="true" outlineLevel="0" collapsed="false">
      <c r="A1208" s="70" t="s">
        <v>134</v>
      </c>
      <c r="B1208" s="72" t="s">
        <v>73</v>
      </c>
      <c r="C1208" s="79" t="s">
        <v>2886</v>
      </c>
      <c r="D1208" s="79" t="n">
        <v>1000004118</v>
      </c>
      <c r="E1208" s="79" t="s">
        <v>2887</v>
      </c>
      <c r="F1208" s="74" t="n">
        <v>45547</v>
      </c>
      <c r="G1208" s="67" t="str">
        <f aca="false">IF(I1208&gt;0,"Targeted Dealer","-")</f>
        <v>Targeted Dealer</v>
      </c>
      <c r="H1208" s="67"/>
      <c r="I1208" s="68" t="n">
        <v>380</v>
      </c>
      <c r="J1208" s="68" t="n">
        <f aca="false">I1208/$J$1*($J$1-$E$1)</f>
        <v>380</v>
      </c>
      <c r="K1208" s="69" t="n">
        <v>301</v>
      </c>
      <c r="L1208" s="69" t="n">
        <f aca="false">I1208-K1208</f>
        <v>79</v>
      </c>
      <c r="M1208" s="69" t="n">
        <f aca="false">IFERROR((K1208/J1208%),"-")</f>
        <v>79.2105263157895</v>
      </c>
      <c r="N1208" s="97" t="n">
        <v>473.5</v>
      </c>
      <c r="O1208" s="98" t="str">
        <f aca="false">IF(F1208&lt;=$P$2,"June","")</f>
        <v>June</v>
      </c>
      <c r="P1208" s="97" t="n">
        <f aca="false">N1208</f>
        <v>473.5</v>
      </c>
      <c r="Q1208" s="99" t="n">
        <f aca="false">K1208-P1208</f>
        <v>-172.5</v>
      </c>
      <c r="R1208" s="98" t="n">
        <f aca="false">IFERROR(IF(O1208="May",(K1208/P1208-1))," ")</f>
        <v>0</v>
      </c>
      <c r="S1208" s="100" t="str">
        <f aca="false">IF(N1208&gt;0,IF(O1208="","-",IF(R1208&lt;0%,"DEGROWTH","GROWTH")))</f>
        <v>GROWTH</v>
      </c>
      <c r="T1208" s="69" t="n">
        <v>180</v>
      </c>
      <c r="U1208" s="101" t="str">
        <f aca="false">IF(F1208&lt;=$V$2,"May","")</f>
        <v>May</v>
      </c>
      <c r="V1208" s="69" t="n">
        <f aca="false">T1208</f>
        <v>180</v>
      </c>
      <c r="W1208" s="102" t="n">
        <f aca="false">K1208-V1208</f>
        <v>121</v>
      </c>
      <c r="X1208" s="103" t="n">
        <f aca="false">IFERROR(IF(U1208="June",(K1208/V1208-1)),0)</f>
        <v>0</v>
      </c>
      <c r="Y1208" s="104" t="str">
        <f aca="false">IF(T1208&gt;0,IF(U1208="","-",IF(X1208&lt;0%,"DEGROWTH","GROWTH")))</f>
        <v>GROWTH</v>
      </c>
      <c r="Z1208" s="75" t="n">
        <v>0</v>
      </c>
      <c r="AA1208" s="70"/>
      <c r="AB1208" s="70" t="s">
        <v>133</v>
      </c>
      <c r="AC1208" s="70" t="s">
        <v>134</v>
      </c>
      <c r="AD1208" s="3"/>
      <c r="AE1208" s="3"/>
      <c r="AF1208" s="70" t="s">
        <v>134</v>
      </c>
      <c r="AG1208" s="121" t="n">
        <f aca="false">IFERROR(INDEX(Last6M_AvgSales_Ref!$B$2:$B$12659,MATCH(D1208,Last6M_AvgSales_Ref!$A$2:$A$12659,0)),"")</f>
        <v>255.333333333333</v>
      </c>
    </row>
    <row r="1209" customFormat="false" ht="14.25" hidden="false" customHeight="true" outlineLevel="0" collapsed="false">
      <c r="A1209" s="75" t="s">
        <v>134</v>
      </c>
      <c r="B1209" s="79" t="s">
        <v>61</v>
      </c>
      <c r="C1209" s="79" t="s">
        <v>2888</v>
      </c>
      <c r="D1209" s="79" t="n">
        <v>1000004119</v>
      </c>
      <c r="E1209" s="79" t="s">
        <v>2889</v>
      </c>
      <c r="F1209" s="74" t="n">
        <v>45548</v>
      </c>
      <c r="G1209" s="67" t="str">
        <f aca="false">IF(I1209&gt;0,"Targeted Dealer","-")</f>
        <v>Targeted Dealer</v>
      </c>
      <c r="H1209" s="67"/>
      <c r="I1209" s="68" t="n">
        <v>180</v>
      </c>
      <c r="J1209" s="68" t="n">
        <f aca="false">I1209/$J$1*($J$1-$E$1)</f>
        <v>180</v>
      </c>
      <c r="K1209" s="69" t="n">
        <v>103.5</v>
      </c>
      <c r="L1209" s="69" t="n">
        <f aca="false">I1209-K1209</f>
        <v>76.5</v>
      </c>
      <c r="M1209" s="69" t="n">
        <f aca="false">IFERROR((K1209/J1209%),"-")</f>
        <v>57.5</v>
      </c>
      <c r="N1209" s="97" t="n">
        <v>91</v>
      </c>
      <c r="O1209" s="98" t="str">
        <f aca="false">IF(F1209&lt;=$P$2,"June","")</f>
        <v>June</v>
      </c>
      <c r="P1209" s="97" t="n">
        <f aca="false">N1209</f>
        <v>91</v>
      </c>
      <c r="Q1209" s="99" t="n">
        <f aca="false">K1209-P1209</f>
        <v>12.5</v>
      </c>
      <c r="R1209" s="98" t="n">
        <f aca="false">IFERROR(IF(O1209="May",(K1209/P1209-1))," ")</f>
        <v>0</v>
      </c>
      <c r="S1209" s="100" t="str">
        <f aca="false">IF(N1209&gt;0,IF(O1209="","-",IF(R1209&lt;0%,"DEGROWTH","GROWTH")))</f>
        <v>GROWTH</v>
      </c>
      <c r="T1209" s="69" t="n">
        <v>88.5</v>
      </c>
      <c r="U1209" s="101" t="str">
        <f aca="false">IF(F1209&lt;=$V$2,"May","")</f>
        <v>May</v>
      </c>
      <c r="V1209" s="69" t="n">
        <f aca="false">T1209</f>
        <v>88.5</v>
      </c>
      <c r="W1209" s="102" t="n">
        <f aca="false">K1209-V1209</f>
        <v>15</v>
      </c>
      <c r="X1209" s="103" t="n">
        <f aca="false">IFERROR(IF(U1209="June",(K1209/V1209-1)),0)</f>
        <v>0</v>
      </c>
      <c r="Y1209" s="104" t="str">
        <f aca="false">IF(T1209&gt;0,IF(U1209="","-",IF(X1209&lt;0%,"DEGROWTH","GROWTH")))</f>
        <v>GROWTH</v>
      </c>
      <c r="Z1209" s="75" t="n">
        <v>0</v>
      </c>
      <c r="AA1209" s="70"/>
      <c r="AB1209" s="70" t="s">
        <v>133</v>
      </c>
      <c r="AC1209" s="75" t="s">
        <v>134</v>
      </c>
      <c r="AD1209" s="3"/>
      <c r="AE1209" s="3"/>
      <c r="AF1209" s="75" t="s">
        <v>134</v>
      </c>
      <c r="AG1209" s="121" t="n">
        <f aca="false">IFERROR(INDEX(Last6M_AvgSales_Ref!$B$2:$B$12659,MATCH(D1209,Last6M_AvgSales_Ref!$A$2:$A$12659,0)),"")</f>
        <v>94.5</v>
      </c>
    </row>
    <row r="1210" customFormat="false" ht="14.25" hidden="false" customHeight="true" outlineLevel="0" collapsed="false">
      <c r="A1210" s="75" t="s">
        <v>133</v>
      </c>
      <c r="B1210" s="79" t="s">
        <v>40</v>
      </c>
      <c r="C1210" s="79" t="s">
        <v>2890</v>
      </c>
      <c r="D1210" s="79" t="n">
        <v>1000004120</v>
      </c>
      <c r="E1210" s="79" t="s">
        <v>2891</v>
      </c>
      <c r="F1210" s="74" t="n">
        <v>45548</v>
      </c>
      <c r="G1210" s="67" t="str">
        <f aca="false">IF(I1210&gt;0,"Targeted Dealer","-")</f>
        <v>Targeted Dealer</v>
      </c>
      <c r="H1210" s="67"/>
      <c r="I1210" s="68" t="n">
        <v>120</v>
      </c>
      <c r="J1210" s="68" t="n">
        <f aca="false">I1210/$J$1*($J$1-$E$1)</f>
        <v>120</v>
      </c>
      <c r="K1210" s="69" t="n">
        <v>103</v>
      </c>
      <c r="L1210" s="69" t="n">
        <f aca="false">I1210-K1210</f>
        <v>17</v>
      </c>
      <c r="M1210" s="69" t="n">
        <f aca="false">IFERROR((K1210/J1210%),"-")</f>
        <v>85.8333333333333</v>
      </c>
      <c r="N1210" s="97" t="n">
        <v>103</v>
      </c>
      <c r="O1210" s="98" t="str">
        <f aca="false">IF(F1210&lt;=$P$2,"June","")</f>
        <v>June</v>
      </c>
      <c r="P1210" s="97" t="n">
        <f aca="false">N1210</f>
        <v>103</v>
      </c>
      <c r="Q1210" s="99" t="n">
        <f aca="false">K1210-P1210</f>
        <v>0</v>
      </c>
      <c r="R1210" s="98" t="n">
        <f aca="false">IFERROR(IF(O1210="May",(K1210/P1210-1))," ")</f>
        <v>0</v>
      </c>
      <c r="S1210" s="100" t="str">
        <f aca="false">IF(N1210&gt;0,IF(O1210="","-",IF(R1210&lt;0%,"DEGROWTH","GROWTH")))</f>
        <v>GROWTH</v>
      </c>
      <c r="T1210" s="69" t="n">
        <v>95</v>
      </c>
      <c r="U1210" s="101" t="str">
        <f aca="false">IF(F1210&lt;=$V$2,"May","")</f>
        <v>May</v>
      </c>
      <c r="V1210" s="69" t="n">
        <f aca="false">T1210</f>
        <v>95</v>
      </c>
      <c r="W1210" s="102" t="n">
        <f aca="false">K1210-V1210</f>
        <v>8</v>
      </c>
      <c r="X1210" s="103" t="n">
        <f aca="false">IFERROR(IF(U1210="June",(K1210/V1210-1)),0)</f>
        <v>0</v>
      </c>
      <c r="Y1210" s="104" t="str">
        <f aca="false">IF(T1210&gt;0,IF(U1210="","-",IF(X1210&lt;0%,"DEGROWTH","GROWTH")))</f>
        <v>GROWTH</v>
      </c>
      <c r="Z1210" s="75" t="n">
        <v>0</v>
      </c>
      <c r="AA1210" s="70"/>
      <c r="AB1210" s="70" t="s">
        <v>133</v>
      </c>
      <c r="AC1210" s="75" t="s">
        <v>133</v>
      </c>
      <c r="AD1210" s="3"/>
      <c r="AE1210" s="3"/>
      <c r="AF1210" s="75" t="s">
        <v>133</v>
      </c>
      <c r="AG1210" s="121" t="n">
        <f aca="false">IFERROR(INDEX(Last6M_AvgSales_Ref!$B$2:$B$12659,MATCH(D1210,Last6M_AvgSales_Ref!$A$2:$A$12659,0)),"")</f>
        <v>99.1666666666667</v>
      </c>
    </row>
    <row r="1211" customFormat="false" ht="14.25" hidden="false" customHeight="true" outlineLevel="0" collapsed="false">
      <c r="A1211" s="75" t="s">
        <v>134</v>
      </c>
      <c r="B1211" s="79" t="s">
        <v>81</v>
      </c>
      <c r="C1211" s="79" t="s">
        <v>2892</v>
      </c>
      <c r="D1211" s="79" t="n">
        <v>1000004121</v>
      </c>
      <c r="E1211" s="79" t="s">
        <v>2893</v>
      </c>
      <c r="F1211" s="74" t="n">
        <v>45553</v>
      </c>
      <c r="G1211" s="67" t="str">
        <f aca="false">IF(I1211&gt;0,"Targeted Dealer","-")</f>
        <v>Targeted Dealer</v>
      </c>
      <c r="H1211" s="67"/>
      <c r="I1211" s="68" t="n">
        <v>700</v>
      </c>
      <c r="J1211" s="68" t="n">
        <f aca="false">I1211/$J$1*($J$1-$E$1)</f>
        <v>700</v>
      </c>
      <c r="K1211" s="69" t="n">
        <v>416.3</v>
      </c>
      <c r="L1211" s="69" t="n">
        <f aca="false">I1211-K1211</f>
        <v>283.7</v>
      </c>
      <c r="M1211" s="69" t="n">
        <f aca="false">IFERROR((K1211/J1211%),"-")</f>
        <v>59.4714285714286</v>
      </c>
      <c r="N1211" s="97" t="n">
        <v>330.25</v>
      </c>
      <c r="O1211" s="98" t="str">
        <f aca="false">IF(F1211&lt;=$P$2,"June","")</f>
        <v>June</v>
      </c>
      <c r="P1211" s="97" t="n">
        <f aca="false">N1211</f>
        <v>330.25</v>
      </c>
      <c r="Q1211" s="99" t="n">
        <f aca="false">K1211-P1211</f>
        <v>86.05</v>
      </c>
      <c r="R1211" s="98" t="n">
        <f aca="false">IFERROR(IF(O1211="May",(K1211/P1211-1))," ")</f>
        <v>0</v>
      </c>
      <c r="S1211" s="100" t="str">
        <f aca="false">IF(N1211&gt;0,IF(O1211="","-",IF(R1211&lt;0%,"DEGROWTH","GROWTH")))</f>
        <v>GROWTH</v>
      </c>
      <c r="T1211" s="69" t="n">
        <v>253.75</v>
      </c>
      <c r="U1211" s="101" t="str">
        <f aca="false">IF(F1211&lt;=$V$2,"May","")</f>
        <v>May</v>
      </c>
      <c r="V1211" s="69" t="n">
        <f aca="false">T1211</f>
        <v>253.75</v>
      </c>
      <c r="W1211" s="102" t="n">
        <f aca="false">K1211-V1211</f>
        <v>162.55</v>
      </c>
      <c r="X1211" s="103" t="n">
        <f aca="false">IFERROR(IF(U1211="June",(K1211/V1211-1)),0)</f>
        <v>0</v>
      </c>
      <c r="Y1211" s="104" t="str">
        <f aca="false">IF(T1211&gt;0,IF(U1211="","-",IF(X1211&lt;0%,"DEGROWTH","GROWTH")))</f>
        <v>GROWTH</v>
      </c>
      <c r="Z1211" s="75" t="n">
        <v>0</v>
      </c>
      <c r="AA1211" s="70"/>
      <c r="AB1211" s="70" t="s">
        <v>133</v>
      </c>
      <c r="AC1211" s="75" t="s">
        <v>134</v>
      </c>
      <c r="AD1211" s="3"/>
      <c r="AE1211" s="3"/>
      <c r="AF1211" s="75" t="s">
        <v>134</v>
      </c>
      <c r="AG1211" s="121" t="n">
        <f aca="false">IFERROR(INDEX(Last6M_AvgSales_Ref!$B$2:$B$12659,MATCH(D1211,Last6M_AvgSales_Ref!$A$2:$A$12659,0)),"")</f>
        <v>360.975</v>
      </c>
    </row>
    <row r="1212" customFormat="false" ht="14.25" hidden="false" customHeight="true" outlineLevel="0" collapsed="false">
      <c r="A1212" s="75" t="s">
        <v>134</v>
      </c>
      <c r="B1212" s="79" t="s">
        <v>64</v>
      </c>
      <c r="C1212" s="79" t="s">
        <v>2894</v>
      </c>
      <c r="D1212" s="79" t="n">
        <v>1000004122</v>
      </c>
      <c r="E1212" s="79" t="s">
        <v>2895</v>
      </c>
      <c r="F1212" s="74" t="n">
        <v>45554</v>
      </c>
      <c r="G1212" s="67" t="str">
        <f aca="false">IF(I1212&gt;0,"Targeted Dealer","-")</f>
        <v>-</v>
      </c>
      <c r="H1212" s="67"/>
      <c r="I1212" s="68" t="n">
        <v>0</v>
      </c>
      <c r="J1212" s="68" t="n">
        <f aca="false">I1212/$J$1*($J$1-$E$1)</f>
        <v>0</v>
      </c>
      <c r="K1212" s="69" t="n">
        <v>20</v>
      </c>
      <c r="L1212" s="69" t="n">
        <f aca="false">I1212-K1212</f>
        <v>-20</v>
      </c>
      <c r="M1212" s="69" t="str">
        <f aca="false">IFERROR((K1212/J1212%),"-")</f>
        <v>-</v>
      </c>
      <c r="N1212" s="97" t="n">
        <v>20</v>
      </c>
      <c r="O1212" s="98" t="str">
        <f aca="false">IF(F1212&lt;=$P$2,"June","")</f>
        <v>June</v>
      </c>
      <c r="P1212" s="97" t="n">
        <f aca="false">N1212</f>
        <v>20</v>
      </c>
      <c r="Q1212" s="99" t="n">
        <f aca="false">K1212-P1212</f>
        <v>0</v>
      </c>
      <c r="R1212" s="98" t="n">
        <f aca="false">IFERROR(IF(O1212="May",(K1212/P1212-1))," ")</f>
        <v>0</v>
      </c>
      <c r="S1212" s="100" t="str">
        <f aca="false">IF(N1212&gt;0,IF(O1212="","-",IF(R1212&lt;0%,"DEGROWTH","GROWTH")))</f>
        <v>GROWTH</v>
      </c>
      <c r="T1212" s="69" t="n">
        <v>0</v>
      </c>
      <c r="U1212" s="101" t="str">
        <f aca="false">IF(F1212&lt;=$V$2,"May","")</f>
        <v>May</v>
      </c>
      <c r="V1212" s="69" t="n">
        <f aca="false">T1212</f>
        <v>0</v>
      </c>
      <c r="W1212" s="102" t="n">
        <f aca="false">K1212-V1212</f>
        <v>20</v>
      </c>
      <c r="X1212" s="103" t="n">
        <f aca="false">IFERROR(IF(U1212="June",(K1212/V1212-1)),0)</f>
        <v>0</v>
      </c>
      <c r="Y1212" s="106" t="b">
        <f aca="false">IF(T1212&gt;0,IF(U1212="","-",IF(X1212&lt;0%,"DEGROWTH","GROWTH")))</f>
        <v>0</v>
      </c>
      <c r="Z1212" s="75" t="n">
        <v>0</v>
      </c>
      <c r="AA1212" s="70"/>
      <c r="AB1212" s="70" t="s">
        <v>133</v>
      </c>
      <c r="AC1212" s="75" t="s">
        <v>134</v>
      </c>
      <c r="AD1212" s="3"/>
      <c r="AE1212" s="3"/>
      <c r="AF1212" s="75" t="s">
        <v>134</v>
      </c>
      <c r="AG1212" s="121" t="n">
        <f aca="false">IFERROR(INDEX(Last6M_AvgSales_Ref!$B$2:$B$12659,MATCH(D1212,Last6M_AvgSales_Ref!$A$2:$A$12659,0)),"")</f>
        <v>26.1666666666667</v>
      </c>
    </row>
    <row r="1213" customFormat="false" ht="14.25" hidden="false" customHeight="true" outlineLevel="0" collapsed="false">
      <c r="A1213" s="75" t="s">
        <v>133</v>
      </c>
      <c r="B1213" s="79" t="s">
        <v>48</v>
      </c>
      <c r="C1213" s="79" t="s">
        <v>2896</v>
      </c>
      <c r="D1213" s="79" t="n">
        <v>1000004123</v>
      </c>
      <c r="E1213" s="79" t="s">
        <v>2897</v>
      </c>
      <c r="F1213" s="74" t="n">
        <v>45554</v>
      </c>
      <c r="G1213" s="67" t="str">
        <f aca="false">IF(I1213&gt;0,"Targeted Dealer","-")</f>
        <v>Targeted Dealer</v>
      </c>
      <c r="H1213" s="67"/>
      <c r="I1213" s="68" t="n">
        <v>200</v>
      </c>
      <c r="J1213" s="68" t="n">
        <f aca="false">I1213/$J$1*($J$1-$E$1)</f>
        <v>200</v>
      </c>
      <c r="K1213" s="69" t="n">
        <v>230</v>
      </c>
      <c r="L1213" s="69" t="n">
        <f aca="false">I1213-K1213</f>
        <v>-30</v>
      </c>
      <c r="M1213" s="69" t="n">
        <f aca="false">IFERROR((K1213/J1213%),"-")</f>
        <v>115</v>
      </c>
      <c r="N1213" s="97" t="n">
        <v>74</v>
      </c>
      <c r="O1213" s="98" t="str">
        <f aca="false">IF(F1213&lt;=$P$2,"June","")</f>
        <v>June</v>
      </c>
      <c r="P1213" s="97" t="n">
        <f aca="false">N1213</f>
        <v>74</v>
      </c>
      <c r="Q1213" s="99" t="n">
        <f aca="false">K1213-P1213</f>
        <v>156</v>
      </c>
      <c r="R1213" s="98" t="n">
        <f aca="false">IFERROR(IF(O1213="May",(K1213/P1213-1))," ")</f>
        <v>0</v>
      </c>
      <c r="S1213" s="100" t="str">
        <f aca="false">IF(N1213&gt;0,IF(O1213="","-",IF(R1213&lt;0%,"DEGROWTH","GROWTH")))</f>
        <v>GROWTH</v>
      </c>
      <c r="T1213" s="69" t="n">
        <v>154</v>
      </c>
      <c r="U1213" s="101" t="str">
        <f aca="false">IF(F1213&lt;=$V$2,"May","")</f>
        <v>May</v>
      </c>
      <c r="V1213" s="69" t="n">
        <f aca="false">T1213</f>
        <v>154</v>
      </c>
      <c r="W1213" s="102" t="n">
        <f aca="false">K1213-V1213</f>
        <v>76</v>
      </c>
      <c r="X1213" s="103" t="n">
        <f aca="false">IFERROR(IF(U1213="June",(K1213/V1213-1)),0)</f>
        <v>0</v>
      </c>
      <c r="Y1213" s="104" t="str">
        <f aca="false">IF(T1213&gt;0,IF(U1213="","-",IF(X1213&lt;0%,"DEGROWTH","GROWTH")))</f>
        <v>GROWTH</v>
      </c>
      <c r="Z1213" s="75" t="n">
        <v>0</v>
      </c>
      <c r="AA1213" s="70"/>
      <c r="AB1213" s="70" t="s">
        <v>133</v>
      </c>
      <c r="AC1213" s="75" t="s">
        <v>133</v>
      </c>
      <c r="AD1213" s="3"/>
      <c r="AE1213" s="3"/>
      <c r="AF1213" s="75" t="s">
        <v>133</v>
      </c>
      <c r="AG1213" s="121" t="n">
        <f aca="false">IFERROR(INDEX(Last6M_AvgSales_Ref!$B$2:$B$12659,MATCH(D1213,Last6M_AvgSales_Ref!$A$2:$A$12659,0)),"")</f>
        <v>234.166666666667</v>
      </c>
    </row>
    <row r="1214" customFormat="false" ht="14.25" hidden="false" customHeight="true" outlineLevel="0" collapsed="false">
      <c r="A1214" s="75" t="s">
        <v>134</v>
      </c>
      <c r="B1214" s="79" t="s">
        <v>81</v>
      </c>
      <c r="C1214" s="79" t="s">
        <v>2898</v>
      </c>
      <c r="D1214" s="79" t="n">
        <v>1000004126</v>
      </c>
      <c r="E1214" s="79" t="s">
        <v>2899</v>
      </c>
      <c r="F1214" s="74" t="n">
        <v>45556</v>
      </c>
      <c r="G1214" s="67" t="str">
        <f aca="false">IF(I1214&gt;0,"Targeted Dealer","-")</f>
        <v>Targeted Dealer</v>
      </c>
      <c r="H1214" s="67"/>
      <c r="I1214" s="68" t="n">
        <v>10</v>
      </c>
      <c r="J1214" s="68" t="n">
        <f aca="false">I1214/$J$1*($J$1-$E$1)</f>
        <v>10</v>
      </c>
      <c r="K1214" s="69" t="n">
        <v>5</v>
      </c>
      <c r="L1214" s="69" t="n">
        <f aca="false">I1214-K1214</f>
        <v>5</v>
      </c>
      <c r="M1214" s="69" t="n">
        <f aca="false">IFERROR((K1214/J1214%),"-")</f>
        <v>50</v>
      </c>
      <c r="N1214" s="97" t="n">
        <v>5</v>
      </c>
      <c r="O1214" s="98" t="str">
        <f aca="false">IF(F1214&lt;=$P$2,"June","")</f>
        <v>June</v>
      </c>
      <c r="P1214" s="97" t="n">
        <f aca="false">N1214</f>
        <v>5</v>
      </c>
      <c r="Q1214" s="99" t="n">
        <f aca="false">K1214-P1214</f>
        <v>0</v>
      </c>
      <c r="R1214" s="98" t="n">
        <f aca="false">IFERROR(IF(O1214="May",(K1214/P1214-1))," ")</f>
        <v>0</v>
      </c>
      <c r="S1214" s="100" t="str">
        <f aca="false">IF(N1214&gt;0,IF(O1214="","-",IF(R1214&lt;0%,"DEGROWTH","GROWTH")))</f>
        <v>GROWTH</v>
      </c>
      <c r="T1214" s="69" t="n">
        <v>0</v>
      </c>
      <c r="U1214" s="101" t="str">
        <f aca="false">IF(F1214&lt;=$V$2,"May","")</f>
        <v>May</v>
      </c>
      <c r="V1214" s="69" t="n">
        <f aca="false">T1214</f>
        <v>0</v>
      </c>
      <c r="W1214" s="102" t="n">
        <f aca="false">K1214-V1214</f>
        <v>5</v>
      </c>
      <c r="X1214" s="103" t="n">
        <f aca="false">IFERROR(IF(U1214="June",(K1214/V1214-1)),0)</f>
        <v>0</v>
      </c>
      <c r="Y1214" s="106" t="b">
        <f aca="false">IF(T1214&gt;0,IF(U1214="","-",IF(X1214&lt;0%,"DEGROWTH","GROWTH")))</f>
        <v>0</v>
      </c>
      <c r="Z1214" s="75" t="n">
        <v>0</v>
      </c>
      <c r="AA1214" s="70"/>
      <c r="AB1214" s="70" t="s">
        <v>133</v>
      </c>
      <c r="AC1214" s="75" t="s">
        <v>134</v>
      </c>
      <c r="AD1214" s="3"/>
      <c r="AE1214" s="3"/>
      <c r="AF1214" s="75" t="s">
        <v>134</v>
      </c>
      <c r="AG1214" s="121" t="n">
        <f aca="false">IFERROR(INDEX(Last6M_AvgSales_Ref!$B$2:$B$12659,MATCH(D1214,Last6M_AvgSales_Ref!$A$2:$A$12659,0)),"")</f>
        <v>22.5</v>
      </c>
    </row>
    <row r="1215" customFormat="false" ht="14.25" hidden="false" customHeight="true" outlineLevel="0" collapsed="false">
      <c r="A1215" s="75" t="s">
        <v>134</v>
      </c>
      <c r="B1215" s="79" t="s">
        <v>79</v>
      </c>
      <c r="C1215" s="79" t="s">
        <v>440</v>
      </c>
      <c r="D1215" s="79" t="n">
        <v>1000004134</v>
      </c>
      <c r="E1215" s="79" t="s">
        <v>441</v>
      </c>
      <c r="F1215" s="74" t="n">
        <v>45558</v>
      </c>
      <c r="G1215" s="67" t="str">
        <f aca="false">IF(I1215&gt;0,"Targeted Dealer","-")</f>
        <v>Targeted Dealer</v>
      </c>
      <c r="H1215" s="67"/>
      <c r="I1215" s="68" t="n">
        <v>20</v>
      </c>
      <c r="J1215" s="68" t="n">
        <f aca="false">I1215/$J$1*($J$1-$E$1)</f>
        <v>20</v>
      </c>
      <c r="K1215" s="69" t="n">
        <v>8</v>
      </c>
      <c r="L1215" s="69" t="n">
        <f aca="false">I1215-K1215</f>
        <v>12</v>
      </c>
      <c r="M1215" s="69" t="n">
        <f aca="false">IFERROR((K1215/J1215%),"-")</f>
        <v>40</v>
      </c>
      <c r="N1215" s="97" t="n">
        <v>4</v>
      </c>
      <c r="O1215" s="98" t="str">
        <f aca="false">IF(F1215&lt;=$P$2,"June","")</f>
        <v>June</v>
      </c>
      <c r="P1215" s="97" t="n">
        <f aca="false">N1215</f>
        <v>4</v>
      </c>
      <c r="Q1215" s="99" t="n">
        <f aca="false">K1215-P1215</f>
        <v>4</v>
      </c>
      <c r="R1215" s="98" t="n">
        <f aca="false">IFERROR(IF(O1215="May",(K1215/P1215-1))," ")</f>
        <v>0</v>
      </c>
      <c r="S1215" s="100" t="str">
        <f aca="false">IF(N1215&gt;0,IF(O1215="","-",IF(R1215&lt;0%,"DEGROWTH","GROWTH")))</f>
        <v>GROWTH</v>
      </c>
      <c r="T1215" s="69" t="n">
        <v>0.25</v>
      </c>
      <c r="U1215" s="101" t="str">
        <f aca="false">IF(F1215&lt;=$V$2,"May","")</f>
        <v>May</v>
      </c>
      <c r="V1215" s="69" t="n">
        <f aca="false">T1215</f>
        <v>0.25</v>
      </c>
      <c r="W1215" s="102" t="n">
        <f aca="false">K1215-V1215</f>
        <v>7.75</v>
      </c>
      <c r="X1215" s="103" t="n">
        <f aca="false">IFERROR(IF(U1215="June",(K1215/V1215-1)),0)</f>
        <v>0</v>
      </c>
      <c r="Y1215" s="104" t="str">
        <f aca="false">IF(T1215&gt;0,IF(U1215="","-",IF(X1215&lt;0%,"DEGROWTH","GROWTH")))</f>
        <v>GROWTH</v>
      </c>
      <c r="Z1215" s="75" t="n">
        <v>0</v>
      </c>
      <c r="AA1215" s="70"/>
      <c r="AB1215" s="70" t="s">
        <v>133</v>
      </c>
      <c r="AC1215" s="75" t="s">
        <v>134</v>
      </c>
      <c r="AD1215" s="3"/>
      <c r="AE1215" s="3"/>
      <c r="AF1215" s="75" t="s">
        <v>134</v>
      </c>
      <c r="AG1215" s="121" t="n">
        <f aca="false">IFERROR(INDEX(Last6M_AvgSales_Ref!$B$2:$B$12659,MATCH(D1215,Last6M_AvgSales_Ref!$A$2:$A$12659,0)),"")</f>
        <v>5.5</v>
      </c>
    </row>
    <row r="1216" customFormat="false" ht="14.25" hidden="false" customHeight="true" outlineLevel="0" collapsed="false">
      <c r="A1216" s="75" t="s">
        <v>134</v>
      </c>
      <c r="B1216" s="79" t="s">
        <v>71</v>
      </c>
      <c r="C1216" s="79" t="s">
        <v>2900</v>
      </c>
      <c r="D1216" s="79" t="n">
        <v>1000004133</v>
      </c>
      <c r="E1216" s="79" t="s">
        <v>2901</v>
      </c>
      <c r="F1216" s="74" t="n">
        <v>45558</v>
      </c>
      <c r="G1216" s="67" t="str">
        <f aca="false">IF(I1216&gt;0,"Targeted Dealer","-")</f>
        <v>-</v>
      </c>
      <c r="H1216" s="67"/>
      <c r="I1216" s="68" t="n">
        <v>0</v>
      </c>
      <c r="J1216" s="68" t="n">
        <f aca="false">I1216/$J$1*($J$1-$E$1)</f>
        <v>0</v>
      </c>
      <c r="K1216" s="69" t="n">
        <v>0</v>
      </c>
      <c r="L1216" s="69" t="n">
        <f aca="false">I1216-K1216</f>
        <v>0</v>
      </c>
      <c r="M1216" s="69" t="str">
        <f aca="false">IFERROR((K1216/J1216%),"-")</f>
        <v>-</v>
      </c>
      <c r="N1216" s="97" t="n">
        <v>0</v>
      </c>
      <c r="O1216" s="98" t="str">
        <f aca="false">IF(F1216&lt;=$P$2,"June","")</f>
        <v>June</v>
      </c>
      <c r="P1216" s="97" t="n">
        <f aca="false">N1216</f>
        <v>0</v>
      </c>
      <c r="Q1216" s="99" t="n">
        <f aca="false">K1216-P1216</f>
        <v>0</v>
      </c>
      <c r="R1216" s="98" t="n">
        <f aca="false">IFERROR(IF(O1216="May",(K1216/P1216-1))," ")</f>
        <v>0</v>
      </c>
      <c r="S1216" s="105" t="b">
        <f aca="false">IF(N1216&gt;0,IF(O1216="","-",IF(R1216&lt;0%,"DEGROWTH","GROWTH")))</f>
        <v>0</v>
      </c>
      <c r="T1216" s="69" t="n">
        <v>75</v>
      </c>
      <c r="U1216" s="101" t="str">
        <f aca="false">IF(F1216&lt;=$V$2,"May","")</f>
        <v>May</v>
      </c>
      <c r="V1216" s="69" t="n">
        <f aca="false">T1216</f>
        <v>75</v>
      </c>
      <c r="W1216" s="102" t="n">
        <f aca="false">K1216-V1216</f>
        <v>-75</v>
      </c>
      <c r="X1216" s="103" t="n">
        <f aca="false">IFERROR(IF(U1216="June",(K1216/V1216-1)),0)</f>
        <v>0</v>
      </c>
      <c r="Y1216" s="104" t="str">
        <f aca="false">IF(T1216&gt;0,IF(U1216="","-",IF(X1216&lt;0%,"DEGROWTH","GROWTH")))</f>
        <v>GROWTH</v>
      </c>
      <c r="Z1216" s="75" t="n">
        <v>0</v>
      </c>
      <c r="AA1216" s="70"/>
      <c r="AB1216" s="70" t="s">
        <v>133</v>
      </c>
      <c r="AC1216" s="75" t="s">
        <v>134</v>
      </c>
      <c r="AD1216" s="3"/>
      <c r="AE1216" s="3"/>
      <c r="AF1216" s="75" t="s">
        <v>134</v>
      </c>
      <c r="AG1216" s="121" t="n">
        <f aca="false">IFERROR(INDEX(Last6M_AvgSales_Ref!$B$2:$B$12659,MATCH(D1216,Last6M_AvgSales_Ref!$A$2:$A$12659,0)),"")</f>
        <v>23.3333333333333</v>
      </c>
    </row>
    <row r="1217" customFormat="false" ht="14.25" hidden="false" customHeight="true" outlineLevel="0" collapsed="false">
      <c r="A1217" s="75" t="s">
        <v>134</v>
      </c>
      <c r="B1217" s="71" t="s">
        <v>65</v>
      </c>
      <c r="C1217" s="79" t="s">
        <v>2902</v>
      </c>
      <c r="D1217" s="79" t="n">
        <v>1000004132</v>
      </c>
      <c r="E1217" s="79" t="s">
        <v>2903</v>
      </c>
      <c r="F1217" s="74" t="n">
        <v>45558</v>
      </c>
      <c r="G1217" s="67" t="str">
        <f aca="false">IF(I1217&gt;0,"Targeted Dealer","-")</f>
        <v>Targeted Dealer</v>
      </c>
      <c r="H1217" s="67"/>
      <c r="I1217" s="68" t="n">
        <v>200</v>
      </c>
      <c r="J1217" s="68" t="n">
        <f aca="false">I1217/$J$1*($J$1-$E$1)</f>
        <v>200</v>
      </c>
      <c r="K1217" s="69" t="n">
        <v>75</v>
      </c>
      <c r="L1217" s="69" t="n">
        <f aca="false">I1217-K1217</f>
        <v>125</v>
      </c>
      <c r="M1217" s="69" t="n">
        <f aca="false">IFERROR((K1217/J1217%),"-")</f>
        <v>37.5</v>
      </c>
      <c r="N1217" s="97" t="n">
        <v>75</v>
      </c>
      <c r="O1217" s="98" t="str">
        <f aca="false">IF(F1217&lt;=$P$2,"June","")</f>
        <v>June</v>
      </c>
      <c r="P1217" s="97" t="n">
        <f aca="false">N1217</f>
        <v>75</v>
      </c>
      <c r="Q1217" s="99" t="n">
        <f aca="false">K1217-P1217</f>
        <v>0</v>
      </c>
      <c r="R1217" s="98" t="n">
        <f aca="false">IFERROR(IF(O1217="May",(K1217/P1217-1))," ")</f>
        <v>0</v>
      </c>
      <c r="S1217" s="100" t="str">
        <f aca="false">IF(N1217&gt;0,IF(O1217="","-",IF(R1217&lt;0%,"DEGROWTH","GROWTH")))</f>
        <v>GROWTH</v>
      </c>
      <c r="T1217" s="69" t="n">
        <v>100</v>
      </c>
      <c r="U1217" s="101" t="str">
        <f aca="false">IF(F1217&lt;=$V$2,"May","")</f>
        <v>May</v>
      </c>
      <c r="V1217" s="69" t="n">
        <f aca="false">T1217</f>
        <v>100</v>
      </c>
      <c r="W1217" s="102" t="n">
        <f aca="false">K1217-V1217</f>
        <v>-25</v>
      </c>
      <c r="X1217" s="103" t="n">
        <f aca="false">IFERROR(IF(U1217="June",(K1217/V1217-1)),0)</f>
        <v>0</v>
      </c>
      <c r="Y1217" s="104" t="str">
        <f aca="false">IF(T1217&gt;0,IF(U1217="","-",IF(X1217&lt;0%,"DEGROWTH","GROWTH")))</f>
        <v>GROWTH</v>
      </c>
      <c r="Z1217" s="75" t="n">
        <v>0</v>
      </c>
      <c r="AA1217" s="70"/>
      <c r="AB1217" s="70" t="s">
        <v>133</v>
      </c>
      <c r="AC1217" s="75" t="s">
        <v>134</v>
      </c>
      <c r="AD1217" s="3"/>
      <c r="AE1217" s="3"/>
      <c r="AF1217" s="75" t="s">
        <v>134</v>
      </c>
      <c r="AG1217" s="121" t="n">
        <f aca="false">IFERROR(INDEX(Last6M_AvgSales_Ref!$B$2:$B$12659,MATCH(D1217,Last6M_AvgSales_Ref!$A$2:$A$12659,0)),"")</f>
        <v>116.666666666667</v>
      </c>
    </row>
    <row r="1218" customFormat="false" ht="14.25" hidden="false" customHeight="true" outlineLevel="0" collapsed="false">
      <c r="A1218" s="75" t="s">
        <v>134</v>
      </c>
      <c r="B1218" s="79" t="s">
        <v>77</v>
      </c>
      <c r="C1218" s="79" t="s">
        <v>2904</v>
      </c>
      <c r="D1218" s="79" t="n">
        <v>1000004136</v>
      </c>
      <c r="E1218" s="79" t="s">
        <v>2905</v>
      </c>
      <c r="F1218" s="74" t="n">
        <v>45559</v>
      </c>
      <c r="G1218" s="67" t="str">
        <f aca="false">IF(I1218&gt;0,"Targeted Dealer","-")</f>
        <v>Targeted Dealer</v>
      </c>
      <c r="H1218" s="67"/>
      <c r="I1218" s="68" t="n">
        <v>80</v>
      </c>
      <c r="J1218" s="68" t="n">
        <f aca="false">I1218/$J$1*($J$1-$E$1)</f>
        <v>80</v>
      </c>
      <c r="K1218" s="69" t="n">
        <v>52.5</v>
      </c>
      <c r="L1218" s="69" t="n">
        <f aca="false">I1218-K1218</f>
        <v>27.5</v>
      </c>
      <c r="M1218" s="69" t="n">
        <f aca="false">IFERROR((K1218/J1218%),"-")</f>
        <v>65.625</v>
      </c>
      <c r="N1218" s="97" t="n">
        <v>69.5</v>
      </c>
      <c r="O1218" s="98" t="str">
        <f aca="false">IF(F1218&lt;=$P$2,"June","")</f>
        <v>June</v>
      </c>
      <c r="P1218" s="97" t="n">
        <f aca="false">N1218</f>
        <v>69.5</v>
      </c>
      <c r="Q1218" s="99" t="n">
        <f aca="false">K1218-P1218</f>
        <v>-17</v>
      </c>
      <c r="R1218" s="98" t="n">
        <f aca="false">IFERROR(IF(O1218="May",(K1218/P1218-1))," ")</f>
        <v>0</v>
      </c>
      <c r="S1218" s="100" t="str">
        <f aca="false">IF(N1218&gt;0,IF(O1218="","-",IF(R1218&lt;0%,"DEGROWTH","GROWTH")))</f>
        <v>GROWTH</v>
      </c>
      <c r="T1218" s="69" t="n">
        <v>36</v>
      </c>
      <c r="U1218" s="101" t="str">
        <f aca="false">IF(F1218&lt;=$V$2,"May","")</f>
        <v>May</v>
      </c>
      <c r="V1218" s="69" t="n">
        <f aca="false">T1218</f>
        <v>36</v>
      </c>
      <c r="W1218" s="102" t="n">
        <f aca="false">K1218-V1218</f>
        <v>16.5</v>
      </c>
      <c r="X1218" s="103" t="n">
        <f aca="false">IFERROR(IF(U1218="June",(K1218/V1218-1)),0)</f>
        <v>0</v>
      </c>
      <c r="Y1218" s="104" t="str">
        <f aca="false">IF(T1218&gt;0,IF(U1218="","-",IF(X1218&lt;0%,"DEGROWTH","GROWTH")))</f>
        <v>GROWTH</v>
      </c>
      <c r="Z1218" s="75" t="n">
        <v>0</v>
      </c>
      <c r="AA1218" s="70"/>
      <c r="AB1218" s="70" t="s">
        <v>133</v>
      </c>
      <c r="AC1218" s="75" t="s">
        <v>134</v>
      </c>
      <c r="AD1218" s="3"/>
      <c r="AE1218" s="3"/>
      <c r="AF1218" s="75" t="s">
        <v>134</v>
      </c>
      <c r="AG1218" s="121" t="n">
        <f aca="false">IFERROR(INDEX(Last6M_AvgSales_Ref!$B$2:$B$12659,MATCH(D1218,Last6M_AvgSales_Ref!$A$2:$A$12659,0)),"")</f>
        <v>30.9166666666667</v>
      </c>
    </row>
    <row r="1219" customFormat="false" ht="14.25" hidden="false" customHeight="true" outlineLevel="0" collapsed="false">
      <c r="A1219" s="75" t="s">
        <v>133</v>
      </c>
      <c r="B1219" s="71" t="s">
        <v>30</v>
      </c>
      <c r="C1219" s="79" t="s">
        <v>2906</v>
      </c>
      <c r="D1219" s="79" t="n">
        <v>1000004137</v>
      </c>
      <c r="E1219" s="79" t="s">
        <v>2907</v>
      </c>
      <c r="F1219" s="74" t="n">
        <v>45560</v>
      </c>
      <c r="G1219" s="67" t="str">
        <f aca="false">IF(I1219&gt;0,"Targeted Dealer","-")</f>
        <v>Targeted Dealer</v>
      </c>
      <c r="H1219" s="67"/>
      <c r="I1219" s="68" t="n">
        <v>390</v>
      </c>
      <c r="J1219" s="68" t="n">
        <f aca="false">I1219/$J$1*($J$1-$E$1)</f>
        <v>390</v>
      </c>
      <c r="K1219" s="69" t="n">
        <v>504.75</v>
      </c>
      <c r="L1219" s="69" t="n">
        <f aca="false">I1219-K1219</f>
        <v>-114.75</v>
      </c>
      <c r="M1219" s="69" t="n">
        <f aca="false">IFERROR((K1219/J1219%),"-")</f>
        <v>129.423076923077</v>
      </c>
      <c r="N1219" s="97" t="n">
        <v>504</v>
      </c>
      <c r="O1219" s="98" t="str">
        <f aca="false">IF(F1219&lt;=$P$2,"June","")</f>
        <v>June</v>
      </c>
      <c r="P1219" s="97" t="n">
        <f aca="false">N1219</f>
        <v>504</v>
      </c>
      <c r="Q1219" s="99" t="n">
        <f aca="false">K1219-P1219</f>
        <v>0.75</v>
      </c>
      <c r="R1219" s="98" t="n">
        <f aca="false">IFERROR(IF(O1219="May",(K1219/P1219-1))," ")</f>
        <v>0</v>
      </c>
      <c r="S1219" s="100" t="str">
        <f aca="false">IF(N1219&gt;0,IF(O1219="","-",IF(R1219&lt;0%,"DEGROWTH","GROWTH")))</f>
        <v>GROWTH</v>
      </c>
      <c r="T1219" s="69" t="n">
        <v>310</v>
      </c>
      <c r="U1219" s="101" t="str">
        <f aca="false">IF(F1219&lt;=$V$2,"May","")</f>
        <v>May</v>
      </c>
      <c r="V1219" s="69" t="n">
        <f aca="false">T1219</f>
        <v>310</v>
      </c>
      <c r="W1219" s="102" t="n">
        <f aca="false">K1219-V1219</f>
        <v>194.75</v>
      </c>
      <c r="X1219" s="103" t="n">
        <f aca="false">IFERROR(IF(U1219="June",(K1219/V1219-1)),0)</f>
        <v>0</v>
      </c>
      <c r="Y1219" s="104" t="str">
        <f aca="false">IF(T1219&gt;0,IF(U1219="","-",IF(X1219&lt;0%,"DEGROWTH","GROWTH")))</f>
        <v>GROWTH</v>
      </c>
      <c r="Z1219" s="75" t="n">
        <v>0</v>
      </c>
      <c r="AA1219" s="70"/>
      <c r="AB1219" s="70" t="s">
        <v>133</v>
      </c>
      <c r="AC1219" s="75" t="s">
        <v>133</v>
      </c>
      <c r="AD1219" s="3"/>
      <c r="AE1219" s="3"/>
      <c r="AF1219" s="75" t="s">
        <v>133</v>
      </c>
      <c r="AG1219" s="121" t="n">
        <f aca="false">IFERROR(INDEX(Last6M_AvgSales_Ref!$B$2:$B$12659,MATCH(D1219,Last6M_AvgSales_Ref!$A$2:$A$12659,0)),"")</f>
        <v>451.225</v>
      </c>
    </row>
    <row r="1220" customFormat="false" ht="14.25" hidden="false" customHeight="true" outlineLevel="0" collapsed="false">
      <c r="A1220" s="75" t="s">
        <v>134</v>
      </c>
      <c r="B1220" s="79" t="s">
        <v>61</v>
      </c>
      <c r="C1220" s="79" t="s">
        <v>442</v>
      </c>
      <c r="D1220" s="79" t="n">
        <v>1000004139</v>
      </c>
      <c r="E1220" s="79" t="s">
        <v>443</v>
      </c>
      <c r="F1220" s="74" t="n">
        <v>45562</v>
      </c>
      <c r="G1220" s="67" t="str">
        <f aca="false">IF(I1220&gt;0,"Targeted Dealer","-")</f>
        <v>Targeted Dealer</v>
      </c>
      <c r="H1220" s="67"/>
      <c r="I1220" s="68" t="n">
        <v>40</v>
      </c>
      <c r="J1220" s="68" t="n">
        <f aca="false">I1220/$J$1*($J$1-$E$1)</f>
        <v>40</v>
      </c>
      <c r="K1220" s="69" t="n">
        <v>0</v>
      </c>
      <c r="L1220" s="69" t="n">
        <f aca="false">I1220-K1220</f>
        <v>40</v>
      </c>
      <c r="M1220" s="69" t="n">
        <f aca="false">IFERROR((K1220/J1220%),"-")</f>
        <v>0</v>
      </c>
      <c r="N1220" s="97" t="n">
        <v>0</v>
      </c>
      <c r="O1220" s="98" t="str">
        <f aca="false">IF(F1220&lt;=$P$2,"June","")</f>
        <v>June</v>
      </c>
      <c r="P1220" s="97" t="n">
        <f aca="false">N1220</f>
        <v>0</v>
      </c>
      <c r="Q1220" s="99" t="n">
        <f aca="false">K1220-P1220</f>
        <v>0</v>
      </c>
      <c r="R1220" s="98" t="n">
        <f aca="false">IFERROR(IF(O1220="May",(K1220/P1220-1))," ")</f>
        <v>0</v>
      </c>
      <c r="S1220" s="105" t="b">
        <f aca="false">IF(N1220&gt;0,IF(O1220="","-",IF(R1220&lt;0%,"DEGROWTH","GROWTH")))</f>
        <v>0</v>
      </c>
      <c r="T1220" s="69" t="n">
        <v>20</v>
      </c>
      <c r="U1220" s="101" t="str">
        <f aca="false">IF(F1220&lt;=$V$2,"May","")</f>
        <v>May</v>
      </c>
      <c r="V1220" s="69" t="n">
        <f aca="false">T1220</f>
        <v>20</v>
      </c>
      <c r="W1220" s="102" t="n">
        <f aca="false">K1220-V1220</f>
        <v>-20</v>
      </c>
      <c r="X1220" s="103" t="n">
        <f aca="false">IFERROR(IF(U1220="June",(K1220/V1220-1)),0)</f>
        <v>0</v>
      </c>
      <c r="Y1220" s="104" t="str">
        <f aca="false">IF(T1220&gt;0,IF(U1220="","-",IF(X1220&lt;0%,"DEGROWTH","GROWTH")))</f>
        <v>GROWTH</v>
      </c>
      <c r="Z1220" s="75" t="n">
        <v>0</v>
      </c>
      <c r="AA1220" s="70"/>
      <c r="AB1220" s="70" t="s">
        <v>133</v>
      </c>
      <c r="AC1220" s="75" t="s">
        <v>134</v>
      </c>
      <c r="AD1220" s="3"/>
      <c r="AE1220" s="3"/>
      <c r="AF1220" s="75" t="s">
        <v>134</v>
      </c>
      <c r="AG1220" s="121" t="n">
        <f aca="false">IFERROR(INDEX(Last6M_AvgSales_Ref!$B$2:$B$12659,MATCH(D1220,Last6M_AvgSales_Ref!$A$2:$A$12659,0)),"")</f>
        <v>13.3333333333333</v>
      </c>
    </row>
    <row r="1221" customFormat="false" ht="14.25" hidden="false" customHeight="true" outlineLevel="0" collapsed="false">
      <c r="A1221" s="75" t="s">
        <v>133</v>
      </c>
      <c r="B1221" s="79" t="s">
        <v>43</v>
      </c>
      <c r="C1221" s="79" t="s">
        <v>2908</v>
      </c>
      <c r="D1221" s="79" t="n">
        <v>1000004141</v>
      </c>
      <c r="E1221" s="79" t="s">
        <v>2909</v>
      </c>
      <c r="F1221" s="74" t="n">
        <v>45565</v>
      </c>
      <c r="G1221" s="67" t="str">
        <f aca="false">IF(I1221&gt;0,"Targeted Dealer","-")</f>
        <v>Targeted Dealer</v>
      </c>
      <c r="H1221" s="67"/>
      <c r="I1221" s="68" t="n">
        <v>300</v>
      </c>
      <c r="J1221" s="68" t="n">
        <f aca="false">I1221/$J$1*($J$1-$E$1)</f>
        <v>300</v>
      </c>
      <c r="K1221" s="69" t="n">
        <v>600.8</v>
      </c>
      <c r="L1221" s="69" t="n">
        <f aca="false">I1221-K1221</f>
        <v>-300.8</v>
      </c>
      <c r="M1221" s="69" t="n">
        <f aca="false">IFERROR((K1221/J1221%),"-")</f>
        <v>200.266666666667</v>
      </c>
      <c r="N1221" s="97" t="n">
        <v>616</v>
      </c>
      <c r="O1221" s="98" t="str">
        <f aca="false">IF(F1221&lt;=$P$2,"June","")</f>
        <v>June</v>
      </c>
      <c r="P1221" s="97" t="n">
        <f aca="false">N1221</f>
        <v>616</v>
      </c>
      <c r="Q1221" s="99" t="n">
        <f aca="false">K1221-P1221</f>
        <v>-15.2</v>
      </c>
      <c r="R1221" s="98" t="n">
        <f aca="false">IFERROR(IF(O1221="May",(K1221/P1221-1))," ")</f>
        <v>0</v>
      </c>
      <c r="S1221" s="100" t="str">
        <f aca="false">IF(N1221&gt;0,IF(O1221="","-",IF(R1221&lt;0%,"DEGROWTH","GROWTH")))</f>
        <v>GROWTH</v>
      </c>
      <c r="T1221" s="69" t="n">
        <v>224.5</v>
      </c>
      <c r="U1221" s="101" t="str">
        <f aca="false">IF(F1221&lt;=$V$2,"May","")</f>
        <v>May</v>
      </c>
      <c r="V1221" s="69" t="n">
        <f aca="false">T1221</f>
        <v>224.5</v>
      </c>
      <c r="W1221" s="102" t="n">
        <f aca="false">K1221-V1221</f>
        <v>376.3</v>
      </c>
      <c r="X1221" s="103" t="n">
        <f aca="false">IFERROR(IF(U1221="June",(K1221/V1221-1)),0)</f>
        <v>0</v>
      </c>
      <c r="Y1221" s="104" t="str">
        <f aca="false">IF(T1221&gt;0,IF(U1221="","-",IF(X1221&lt;0%,"DEGROWTH","GROWTH")))</f>
        <v>GROWTH</v>
      </c>
      <c r="Z1221" s="75" t="n">
        <v>0</v>
      </c>
      <c r="AA1221" s="70"/>
      <c r="AB1221" s="70" t="s">
        <v>133</v>
      </c>
      <c r="AC1221" s="75" t="s">
        <v>133</v>
      </c>
      <c r="AD1221" s="3"/>
      <c r="AE1221" s="3"/>
      <c r="AF1221" s="75" t="s">
        <v>133</v>
      </c>
      <c r="AG1221" s="121" t="n">
        <f aca="false">IFERROR(INDEX(Last6M_AvgSales_Ref!$B$2:$B$12659,MATCH(D1221,Last6M_AvgSales_Ref!$A$2:$A$12659,0)),"")</f>
        <v>377.416666666667</v>
      </c>
    </row>
    <row r="1222" customFormat="false" ht="14.25" hidden="false" customHeight="true" outlineLevel="0" collapsed="false">
      <c r="A1222" s="75" t="s">
        <v>130</v>
      </c>
      <c r="B1222" s="79" t="s">
        <v>118</v>
      </c>
      <c r="C1222" s="79" t="s">
        <v>2910</v>
      </c>
      <c r="D1222" s="79" t="n">
        <v>1000004146</v>
      </c>
      <c r="E1222" s="79" t="s">
        <v>2911</v>
      </c>
      <c r="F1222" s="74" t="n">
        <v>45573</v>
      </c>
      <c r="G1222" s="67" t="str">
        <f aca="false">IF(I1222&gt;0,"Targeted Dealer","-")</f>
        <v>-</v>
      </c>
      <c r="H1222" s="67"/>
      <c r="I1222" s="68" t="n">
        <v>0</v>
      </c>
      <c r="J1222" s="68" t="n">
        <f aca="false">I1222/$J$1*($J$1-$E$1)</f>
        <v>0</v>
      </c>
      <c r="K1222" s="69" t="n">
        <v>0</v>
      </c>
      <c r="L1222" s="69" t="n">
        <f aca="false">I1222-K1222</f>
        <v>0</v>
      </c>
      <c r="M1222" s="69" t="str">
        <f aca="false">IFERROR((K1222/J1222%),"-")</f>
        <v>-</v>
      </c>
      <c r="N1222" s="97" t="n">
        <v>0</v>
      </c>
      <c r="O1222" s="98" t="str">
        <f aca="false">IF(F1222&lt;=$P$2,"June","")</f>
        <v>June</v>
      </c>
      <c r="P1222" s="97" t="n">
        <f aca="false">N1222</f>
        <v>0</v>
      </c>
      <c r="Q1222" s="99" t="n">
        <f aca="false">K1222-P1222</f>
        <v>0</v>
      </c>
      <c r="R1222" s="98" t="n">
        <f aca="false">IFERROR(IF(O1222="May",(K1222/P1222-1))," ")</f>
        <v>0</v>
      </c>
      <c r="S1222" s="105" t="b">
        <f aca="false">IF(N1222&gt;0,IF(O1222="","-",IF(R1222&lt;0%,"DEGROWTH","GROWTH")))</f>
        <v>0</v>
      </c>
      <c r="T1222" s="69" t="n">
        <v>10</v>
      </c>
      <c r="U1222" s="101" t="str">
        <f aca="false">IF(F1222&lt;=$V$2,"May","")</f>
        <v>May</v>
      </c>
      <c r="V1222" s="69" t="n">
        <f aca="false">T1222</f>
        <v>10</v>
      </c>
      <c r="W1222" s="102" t="n">
        <f aca="false">K1222-V1222</f>
        <v>-10</v>
      </c>
      <c r="X1222" s="103" t="n">
        <f aca="false">IFERROR(IF(U1222="June",(K1222/V1222-1)),0)</f>
        <v>0</v>
      </c>
      <c r="Y1222" s="104" t="str">
        <f aca="false">IF(T1222&gt;0,IF(U1222="","-",IF(X1222&lt;0%,"DEGROWTH","GROWTH")))</f>
        <v>GROWTH</v>
      </c>
      <c r="Z1222" s="75" t="n">
        <v>0</v>
      </c>
      <c r="AA1222" s="70"/>
      <c r="AB1222" s="70" t="s">
        <v>133</v>
      </c>
      <c r="AC1222" s="75" t="s">
        <v>130</v>
      </c>
      <c r="AD1222" s="3"/>
      <c r="AE1222" s="3"/>
      <c r="AF1222" s="75" t="s">
        <v>130</v>
      </c>
      <c r="AG1222" s="121" t="n">
        <f aca="false">IFERROR(INDEX(Last6M_AvgSales_Ref!$B$2:$B$12659,MATCH(D1222,Last6M_AvgSales_Ref!$A$2:$A$12659,0)),"")</f>
        <v>5.83333333333333</v>
      </c>
    </row>
    <row r="1223" customFormat="false" ht="14.25" hidden="false" customHeight="true" outlineLevel="0" collapsed="false">
      <c r="A1223" s="75" t="s">
        <v>134</v>
      </c>
      <c r="B1223" s="79" t="s">
        <v>73</v>
      </c>
      <c r="C1223" s="79" t="s">
        <v>2912</v>
      </c>
      <c r="D1223" s="79" t="n">
        <v>1000004147</v>
      </c>
      <c r="E1223" s="79" t="s">
        <v>2913</v>
      </c>
      <c r="F1223" s="74" t="n">
        <v>45574</v>
      </c>
      <c r="G1223" s="67" t="str">
        <f aca="false">IF(I1223&gt;0,"Targeted Dealer","-")</f>
        <v>Targeted Dealer</v>
      </c>
      <c r="H1223" s="67"/>
      <c r="I1223" s="68" t="n">
        <v>300</v>
      </c>
      <c r="J1223" s="68" t="n">
        <f aca="false">I1223/$J$1*($J$1-$E$1)</f>
        <v>300</v>
      </c>
      <c r="K1223" s="69" t="n">
        <v>400</v>
      </c>
      <c r="L1223" s="69" t="n">
        <f aca="false">I1223-K1223</f>
        <v>-100</v>
      </c>
      <c r="M1223" s="69" t="n">
        <f aca="false">IFERROR((K1223/J1223%),"-")</f>
        <v>133.333333333333</v>
      </c>
      <c r="N1223" s="97" t="n">
        <v>430</v>
      </c>
      <c r="O1223" s="98" t="str">
        <f aca="false">IF(F1223&lt;=$P$2,"June","")</f>
        <v>June</v>
      </c>
      <c r="P1223" s="97" t="n">
        <f aca="false">N1223</f>
        <v>430</v>
      </c>
      <c r="Q1223" s="99" t="n">
        <f aca="false">K1223-P1223</f>
        <v>-30</v>
      </c>
      <c r="R1223" s="98" t="n">
        <f aca="false">IFERROR(IF(O1223="May",(K1223/P1223-1))," ")</f>
        <v>0</v>
      </c>
      <c r="S1223" s="100" t="str">
        <f aca="false">IF(N1223&gt;0,IF(O1223="","-",IF(R1223&lt;0%,"DEGROWTH","GROWTH")))</f>
        <v>GROWTH</v>
      </c>
      <c r="T1223" s="69" t="n">
        <v>100</v>
      </c>
      <c r="U1223" s="101" t="str">
        <f aca="false">IF(F1223&lt;=$V$2,"May","")</f>
        <v>May</v>
      </c>
      <c r="V1223" s="69" t="n">
        <f aca="false">T1223</f>
        <v>100</v>
      </c>
      <c r="W1223" s="102" t="n">
        <f aca="false">K1223-V1223</f>
        <v>300</v>
      </c>
      <c r="X1223" s="103" t="n">
        <f aca="false">IFERROR(IF(U1223="June",(K1223/V1223-1)),0)</f>
        <v>0</v>
      </c>
      <c r="Y1223" s="104" t="str">
        <f aca="false">IF(T1223&gt;0,IF(U1223="","-",IF(X1223&lt;0%,"DEGROWTH","GROWTH")))</f>
        <v>GROWTH</v>
      </c>
      <c r="Z1223" s="75" t="n">
        <v>0</v>
      </c>
      <c r="AA1223" s="70"/>
      <c r="AB1223" s="70" t="s">
        <v>133</v>
      </c>
      <c r="AC1223" s="75" t="s">
        <v>134</v>
      </c>
      <c r="AD1223" s="3"/>
      <c r="AE1223" s="3"/>
      <c r="AF1223" s="75" t="s">
        <v>134</v>
      </c>
      <c r="AG1223" s="121" t="n">
        <f aca="false">IFERROR(INDEX(Last6M_AvgSales_Ref!$B$2:$B$12659,MATCH(D1223,Last6M_AvgSales_Ref!$A$2:$A$12659,0)),"")</f>
        <v>484.166666666667</v>
      </c>
    </row>
    <row r="1224" customFormat="false" ht="14.25" hidden="false" customHeight="true" outlineLevel="0" collapsed="false">
      <c r="A1224" s="70" t="s">
        <v>134</v>
      </c>
      <c r="B1224" s="72" t="s">
        <v>58</v>
      </c>
      <c r="C1224" s="72" t="s">
        <v>2914</v>
      </c>
      <c r="D1224" s="72" t="n">
        <v>1000000306</v>
      </c>
      <c r="E1224" s="73" t="s">
        <v>2915</v>
      </c>
      <c r="F1224" s="74" t="n">
        <v>43862</v>
      </c>
      <c r="G1224" s="67" t="str">
        <f aca="false">IF(I1224&gt;0,"Targeted Dealer","-")</f>
        <v>Targeted Dealer</v>
      </c>
      <c r="H1224" s="67"/>
      <c r="I1224" s="68" t="n">
        <v>2024</v>
      </c>
      <c r="J1224" s="68" t="n">
        <f aca="false">I1224/$J$1*($J$1-$E$1)</f>
        <v>2024</v>
      </c>
      <c r="K1224" s="69" t="n">
        <v>1080.5</v>
      </c>
      <c r="L1224" s="69" t="n">
        <f aca="false">I1224-K1224</f>
        <v>943.5</v>
      </c>
      <c r="M1224" s="69" t="n">
        <f aca="false">IFERROR((K1224/J1224%),"-")</f>
        <v>53.3843873517787</v>
      </c>
      <c r="N1224" s="97" t="n">
        <v>696</v>
      </c>
      <c r="O1224" s="98" t="str">
        <f aca="false">IF(F1224&lt;=$P$2,"June","")</f>
        <v>June</v>
      </c>
      <c r="P1224" s="97" t="n">
        <f aca="false">N1224</f>
        <v>696</v>
      </c>
      <c r="Q1224" s="99" t="n">
        <f aca="false">K1224-P1224</f>
        <v>384.5</v>
      </c>
      <c r="R1224" s="98" t="n">
        <f aca="false">IFERROR(IF(O1224="May",(K1224/P1224-1))," ")</f>
        <v>0</v>
      </c>
      <c r="S1224" s="100" t="str">
        <f aca="false">IF(N1224&gt;0,IF(O1224="","-",IF(R1224&lt;0%,"DEGROWTH","GROWTH")))</f>
        <v>GROWTH</v>
      </c>
      <c r="T1224" s="69" t="n">
        <v>1011</v>
      </c>
      <c r="U1224" s="101" t="str">
        <f aca="false">IF(F1224&lt;=$V$2,"May","")</f>
        <v>May</v>
      </c>
      <c r="V1224" s="69" t="n">
        <f aca="false">T1224</f>
        <v>1011</v>
      </c>
      <c r="W1224" s="102" t="n">
        <f aca="false">K1224-V1224</f>
        <v>69.5</v>
      </c>
      <c r="X1224" s="103" t="n">
        <f aca="false">IFERROR(IF(U1224="June",(K1224/V1224-1)),0)</f>
        <v>0</v>
      </c>
      <c r="Y1224" s="104" t="str">
        <f aca="false">IF(T1224&gt;0,IF(U1224="","-",IF(X1224&lt;0%,"DEGROWTH","GROWTH")))</f>
        <v>GROWTH</v>
      </c>
      <c r="Z1224" s="75" t="n">
        <v>0</v>
      </c>
      <c r="AA1224" s="70"/>
      <c r="AB1224" s="70" t="s">
        <v>133</v>
      </c>
      <c r="AC1224" s="70" t="s">
        <v>134</v>
      </c>
      <c r="AD1224" s="3"/>
      <c r="AE1224" s="3"/>
      <c r="AF1224" s="70" t="s">
        <v>134</v>
      </c>
      <c r="AG1224" s="121" t="n">
        <f aca="false">IFERROR(INDEX(Last6M_AvgSales_Ref!$B$2:$B$12659,MATCH(D1224,Last6M_AvgSales_Ref!$A$2:$A$12659,0)),"")</f>
        <v>1009.83333333333</v>
      </c>
    </row>
    <row r="1225" customFormat="false" ht="14.25" hidden="false" customHeight="true" outlineLevel="0" collapsed="false">
      <c r="A1225" s="75" t="s">
        <v>133</v>
      </c>
      <c r="B1225" s="79" t="s">
        <v>43</v>
      </c>
      <c r="C1225" s="79" t="s">
        <v>2916</v>
      </c>
      <c r="D1225" s="79" t="n">
        <v>1000004149</v>
      </c>
      <c r="E1225" s="79" t="s">
        <v>2917</v>
      </c>
      <c r="F1225" s="74" t="n">
        <v>45574</v>
      </c>
      <c r="G1225" s="67" t="str">
        <f aca="false">IF(I1225&gt;0,"Targeted Dealer","-")</f>
        <v>-</v>
      </c>
      <c r="H1225" s="67"/>
      <c r="I1225" s="68" t="n">
        <v>0</v>
      </c>
      <c r="J1225" s="68" t="n">
        <f aca="false">I1225/$J$1*($J$1-$E$1)</f>
        <v>0</v>
      </c>
      <c r="K1225" s="69" t="n">
        <v>0</v>
      </c>
      <c r="L1225" s="69" t="n">
        <f aca="false">I1225-K1225</f>
        <v>0</v>
      </c>
      <c r="M1225" s="69" t="str">
        <f aca="false">IFERROR((K1225/J1225%),"-")</f>
        <v>-</v>
      </c>
      <c r="N1225" s="97" t="n">
        <v>0</v>
      </c>
      <c r="O1225" s="98" t="str">
        <f aca="false">IF(F1225&lt;=$P$2,"June","")</f>
        <v>June</v>
      </c>
      <c r="P1225" s="97" t="n">
        <f aca="false">N1225</f>
        <v>0</v>
      </c>
      <c r="Q1225" s="99" t="n">
        <f aca="false">K1225-P1225</f>
        <v>0</v>
      </c>
      <c r="R1225" s="98" t="n">
        <f aca="false">IFERROR(IF(O1225="May",(K1225/P1225-1))," ")</f>
        <v>0</v>
      </c>
      <c r="S1225" s="105" t="b">
        <f aca="false">IF(N1225&gt;0,IF(O1225="","-",IF(R1225&lt;0%,"DEGROWTH","GROWTH")))</f>
        <v>0</v>
      </c>
      <c r="T1225" s="69" t="n">
        <v>10</v>
      </c>
      <c r="U1225" s="101" t="str">
        <f aca="false">IF(F1225&lt;=$V$2,"May","")</f>
        <v>May</v>
      </c>
      <c r="V1225" s="69" t="n">
        <f aca="false">T1225</f>
        <v>10</v>
      </c>
      <c r="W1225" s="102" t="n">
        <f aca="false">K1225-V1225</f>
        <v>-10</v>
      </c>
      <c r="X1225" s="103" t="n">
        <f aca="false">IFERROR(IF(U1225="June",(K1225/V1225-1)),0)</f>
        <v>0</v>
      </c>
      <c r="Y1225" s="104" t="str">
        <f aca="false">IF(T1225&gt;0,IF(U1225="","-",IF(X1225&lt;0%,"DEGROWTH","GROWTH")))</f>
        <v>GROWTH</v>
      </c>
      <c r="Z1225" s="75" t="n">
        <v>0</v>
      </c>
      <c r="AA1225" s="70"/>
      <c r="AB1225" s="70" t="s">
        <v>133</v>
      </c>
      <c r="AC1225" s="75" t="s">
        <v>133</v>
      </c>
      <c r="AD1225" s="3"/>
      <c r="AE1225" s="3"/>
      <c r="AF1225" s="75" t="s">
        <v>133</v>
      </c>
      <c r="AG1225" s="121" t="n">
        <f aca="false">IFERROR(INDEX(Last6M_AvgSales_Ref!$B$2:$B$12659,MATCH(D1225,Last6M_AvgSales_Ref!$A$2:$A$12659,0)),"")</f>
        <v>3.16666666666667</v>
      </c>
    </row>
    <row r="1226" customFormat="false" ht="14.25" hidden="false" customHeight="true" outlineLevel="0" collapsed="false">
      <c r="A1226" s="75" t="s">
        <v>130</v>
      </c>
      <c r="B1226" s="79" t="s">
        <v>113</v>
      </c>
      <c r="C1226" s="79" t="s">
        <v>2918</v>
      </c>
      <c r="D1226" s="79" t="n">
        <v>1000003303</v>
      </c>
      <c r="E1226" s="79" t="s">
        <v>2919</v>
      </c>
      <c r="F1226" s="74" t="n">
        <v>44957</v>
      </c>
      <c r="G1226" s="67" t="str">
        <f aca="false">IF(I1226&gt;0,"Targeted Dealer","-")</f>
        <v>Targeted Dealer</v>
      </c>
      <c r="H1226" s="67"/>
      <c r="I1226" s="68" t="n">
        <v>30</v>
      </c>
      <c r="J1226" s="68" t="n">
        <f aca="false">I1226/$J$1*($J$1-$E$1)</f>
        <v>30</v>
      </c>
      <c r="K1226" s="69" t="n">
        <v>36.75</v>
      </c>
      <c r="L1226" s="69" t="n">
        <f aca="false">I1226-K1226</f>
        <v>-6.75</v>
      </c>
      <c r="M1226" s="69" t="n">
        <f aca="false">IFERROR((K1226/J1226%),"-")</f>
        <v>122.5</v>
      </c>
      <c r="N1226" s="97" t="n">
        <v>30</v>
      </c>
      <c r="O1226" s="98" t="str">
        <f aca="false">IF(F1226&lt;=$P$2,"June","")</f>
        <v>June</v>
      </c>
      <c r="P1226" s="97" t="n">
        <f aca="false">N1226</f>
        <v>30</v>
      </c>
      <c r="Q1226" s="99" t="n">
        <f aca="false">K1226-P1226</f>
        <v>6.75</v>
      </c>
      <c r="R1226" s="98" t="n">
        <f aca="false">IFERROR(IF(O1226="May",(K1226/P1226-1))," ")</f>
        <v>0</v>
      </c>
      <c r="S1226" s="100" t="str">
        <f aca="false">IF(N1226&gt;0,IF(O1226="","-",IF(R1226&lt;0%,"DEGROWTH","GROWTH")))</f>
        <v>GROWTH</v>
      </c>
      <c r="T1226" s="69" t="n">
        <v>0</v>
      </c>
      <c r="U1226" s="101" t="str">
        <f aca="false">IF(F1226&lt;=$V$2,"May","")</f>
        <v>May</v>
      </c>
      <c r="V1226" s="69" t="n">
        <f aca="false">T1226</f>
        <v>0</v>
      </c>
      <c r="W1226" s="102" t="n">
        <f aca="false">K1226-V1226</f>
        <v>36.75</v>
      </c>
      <c r="X1226" s="103" t="n">
        <f aca="false">IFERROR(IF(U1226="June",(K1226/V1226-1)),0)</f>
        <v>0</v>
      </c>
      <c r="Y1226" s="106" t="b">
        <f aca="false">IF(T1226&gt;0,IF(U1226="","-",IF(X1226&lt;0%,"DEGROWTH","GROWTH")))</f>
        <v>0</v>
      </c>
      <c r="Z1226" s="75" t="n">
        <v>0</v>
      </c>
      <c r="AA1226" s="70"/>
      <c r="AB1226" s="70" t="s">
        <v>133</v>
      </c>
      <c r="AC1226" s="75" t="s">
        <v>130</v>
      </c>
      <c r="AD1226" s="3"/>
      <c r="AE1226" s="3"/>
      <c r="AF1226" s="75" t="s">
        <v>130</v>
      </c>
      <c r="AG1226" s="121" t="n">
        <f aca="false">IFERROR(INDEX(Last6M_AvgSales_Ref!$B$2:$B$12659,MATCH(D1226,Last6M_AvgSales_Ref!$A$2:$A$12659,0)),"")</f>
        <v>30.75</v>
      </c>
    </row>
    <row r="1227" customFormat="false" ht="14.25" hidden="false" customHeight="true" outlineLevel="0" collapsed="false">
      <c r="A1227" s="70" t="s">
        <v>134</v>
      </c>
      <c r="B1227" s="72" t="s">
        <v>84</v>
      </c>
      <c r="C1227" s="72" t="s">
        <v>2920</v>
      </c>
      <c r="D1227" s="72" t="n">
        <v>1000000435</v>
      </c>
      <c r="E1227" s="73" t="s">
        <v>2921</v>
      </c>
      <c r="F1227" s="74" t="n">
        <v>42955</v>
      </c>
      <c r="G1227" s="67" t="str">
        <f aca="false">IF(I1227&gt;0,"Targeted Dealer","-")</f>
        <v>Targeted Dealer</v>
      </c>
      <c r="H1227" s="67"/>
      <c r="I1227" s="68" t="n">
        <v>40</v>
      </c>
      <c r="J1227" s="68" t="n">
        <f aca="false">I1227/$J$1*($J$1-$E$1)</f>
        <v>40</v>
      </c>
      <c r="K1227" s="69" t="n">
        <v>26</v>
      </c>
      <c r="L1227" s="69" t="n">
        <f aca="false">I1227-K1227</f>
        <v>14</v>
      </c>
      <c r="M1227" s="69" t="n">
        <f aca="false">IFERROR((K1227/J1227%),"-")</f>
        <v>65</v>
      </c>
      <c r="N1227" s="97" t="n">
        <v>0</v>
      </c>
      <c r="O1227" s="98" t="str">
        <f aca="false">IF(F1227&lt;=$P$2,"June","")</f>
        <v>June</v>
      </c>
      <c r="P1227" s="97" t="n">
        <f aca="false">N1227</f>
        <v>0</v>
      </c>
      <c r="Q1227" s="99" t="n">
        <f aca="false">K1227-P1227</f>
        <v>26</v>
      </c>
      <c r="R1227" s="98" t="n">
        <f aca="false">IFERROR(IF(O1227="May",(K1227/P1227-1))," ")</f>
        <v>0</v>
      </c>
      <c r="S1227" s="105" t="b">
        <f aca="false">IF(N1227&gt;0,IF(O1227="","-",IF(R1227&lt;0%,"DEGROWTH","GROWTH")))</f>
        <v>0</v>
      </c>
      <c r="T1227" s="69" t="n">
        <v>0</v>
      </c>
      <c r="U1227" s="101" t="str">
        <f aca="false">IF(F1227&lt;=$V$2,"May","")</f>
        <v>May</v>
      </c>
      <c r="V1227" s="69" t="n">
        <f aca="false">T1227</f>
        <v>0</v>
      </c>
      <c r="W1227" s="102" t="n">
        <f aca="false">K1227-V1227</f>
        <v>26</v>
      </c>
      <c r="X1227" s="103" t="n">
        <f aca="false">IFERROR(IF(U1227="June",(K1227/V1227-1)),0)</f>
        <v>0</v>
      </c>
      <c r="Y1227" s="106" t="b">
        <f aca="false">IF(T1227&gt;0,IF(U1227="","-",IF(X1227&lt;0%,"DEGROWTH","GROWTH")))</f>
        <v>0</v>
      </c>
      <c r="Z1227" s="75" t="n">
        <v>0</v>
      </c>
      <c r="AA1227" s="70"/>
      <c r="AB1227" s="70" t="s">
        <v>133</v>
      </c>
      <c r="AC1227" s="70" t="s">
        <v>134</v>
      </c>
      <c r="AD1227" s="3"/>
      <c r="AE1227" s="3"/>
      <c r="AF1227" s="70" t="s">
        <v>134</v>
      </c>
      <c r="AG1227" s="121" t="n">
        <f aca="false">IFERROR(INDEX(Last6M_AvgSales_Ref!$B$2:$B$12659,MATCH(D1227,Last6M_AvgSales_Ref!$A$2:$A$12659,0)),"")</f>
        <v>13.1916666666667</v>
      </c>
    </row>
    <row r="1228" customFormat="false" ht="14.25" hidden="false" customHeight="true" outlineLevel="0" collapsed="false">
      <c r="A1228" s="70" t="s">
        <v>134</v>
      </c>
      <c r="B1228" s="72" t="s">
        <v>74</v>
      </c>
      <c r="C1228" s="72" t="s">
        <v>2922</v>
      </c>
      <c r="D1228" s="72" t="n">
        <v>1000004151</v>
      </c>
      <c r="E1228" s="73" t="s">
        <v>2923</v>
      </c>
      <c r="F1228" s="74" t="n">
        <v>45583</v>
      </c>
      <c r="G1228" s="67" t="str">
        <f aca="false">IF(I1228&gt;0,"Targeted Dealer","-")</f>
        <v>Targeted Dealer</v>
      </c>
      <c r="H1228" s="67"/>
      <c r="I1228" s="68" t="n">
        <v>160</v>
      </c>
      <c r="J1228" s="68" t="n">
        <f aca="false">I1228/$J$1*($J$1-$E$1)</f>
        <v>160</v>
      </c>
      <c r="K1228" s="69" t="n">
        <v>75</v>
      </c>
      <c r="L1228" s="69" t="n">
        <f aca="false">I1228-K1228</f>
        <v>85</v>
      </c>
      <c r="M1228" s="69" t="n">
        <f aca="false">IFERROR((K1228/J1228%),"-")</f>
        <v>46.875</v>
      </c>
      <c r="N1228" s="97" t="n">
        <v>80</v>
      </c>
      <c r="O1228" s="98" t="str">
        <f aca="false">IF(F1228&lt;=$P$2,"June","")</f>
        <v>June</v>
      </c>
      <c r="P1228" s="97" t="n">
        <f aca="false">N1228</f>
        <v>80</v>
      </c>
      <c r="Q1228" s="99" t="n">
        <f aca="false">K1228-P1228</f>
        <v>-5</v>
      </c>
      <c r="R1228" s="98" t="n">
        <f aca="false">IFERROR(IF(O1228="May",(K1228/P1228-1))," ")</f>
        <v>0</v>
      </c>
      <c r="S1228" s="100" t="str">
        <f aca="false">IF(N1228&gt;0,IF(O1228="","-",IF(R1228&lt;0%,"DEGROWTH","GROWTH")))</f>
        <v>GROWTH</v>
      </c>
      <c r="T1228" s="69" t="n">
        <v>55</v>
      </c>
      <c r="U1228" s="101" t="str">
        <f aca="false">IF(F1228&lt;=$V$2,"May","")</f>
        <v>May</v>
      </c>
      <c r="V1228" s="69" t="n">
        <f aca="false">T1228</f>
        <v>55</v>
      </c>
      <c r="W1228" s="102" t="n">
        <f aca="false">K1228-V1228</f>
        <v>20</v>
      </c>
      <c r="X1228" s="103" t="n">
        <f aca="false">IFERROR(IF(U1228="June",(K1228/V1228-1)),0)</f>
        <v>0</v>
      </c>
      <c r="Y1228" s="104" t="str">
        <f aca="false">IF(T1228&gt;0,IF(U1228="","-",IF(X1228&lt;0%,"DEGROWTH","GROWTH")))</f>
        <v>GROWTH</v>
      </c>
      <c r="Z1228" s="75" t="n">
        <v>0</v>
      </c>
      <c r="AA1228" s="70"/>
      <c r="AB1228" s="70" t="s">
        <v>133</v>
      </c>
      <c r="AC1228" s="70" t="s">
        <v>134</v>
      </c>
      <c r="AD1228" s="3"/>
      <c r="AE1228" s="3"/>
      <c r="AF1228" s="70" t="s">
        <v>134</v>
      </c>
      <c r="AG1228" s="121" t="n">
        <f aca="false">IFERROR(INDEX(Last6M_AvgSales_Ref!$B$2:$B$12659,MATCH(D1228,Last6M_AvgSales_Ref!$A$2:$A$12659,0)),"")</f>
        <v>136.333333333333</v>
      </c>
    </row>
    <row r="1229" customFormat="false" ht="14.25" hidden="false" customHeight="true" outlineLevel="0" collapsed="false">
      <c r="A1229" s="70" t="s">
        <v>134</v>
      </c>
      <c r="B1229" s="71" t="s">
        <v>65</v>
      </c>
      <c r="C1229" s="72" t="s">
        <v>2924</v>
      </c>
      <c r="D1229" s="72" t="n">
        <v>1000004152</v>
      </c>
      <c r="E1229" s="73" t="s">
        <v>2925</v>
      </c>
      <c r="F1229" s="74" t="n">
        <v>45585</v>
      </c>
      <c r="G1229" s="67" t="str">
        <f aca="false">IF(I1229&gt;0,"Targeted Dealer","-")</f>
        <v>Targeted Dealer</v>
      </c>
      <c r="H1229" s="67"/>
      <c r="I1229" s="68" t="n">
        <v>200</v>
      </c>
      <c r="J1229" s="68" t="n">
        <f aca="false">I1229/$J$1*($J$1-$E$1)</f>
        <v>200</v>
      </c>
      <c r="K1229" s="69" t="n">
        <v>100</v>
      </c>
      <c r="L1229" s="69" t="n">
        <f aca="false">I1229-K1229</f>
        <v>100</v>
      </c>
      <c r="M1229" s="69" t="n">
        <f aca="false">IFERROR((K1229/J1229%),"-")</f>
        <v>50</v>
      </c>
      <c r="N1229" s="97" t="n">
        <v>75</v>
      </c>
      <c r="O1229" s="98" t="str">
        <f aca="false">IF(F1229&lt;=$P$2,"June","")</f>
        <v>June</v>
      </c>
      <c r="P1229" s="97" t="n">
        <f aca="false">N1229</f>
        <v>75</v>
      </c>
      <c r="Q1229" s="99" t="n">
        <f aca="false">K1229-P1229</f>
        <v>25</v>
      </c>
      <c r="R1229" s="98" t="n">
        <f aca="false">IFERROR(IF(O1229="May",(K1229/P1229-1))," ")</f>
        <v>0</v>
      </c>
      <c r="S1229" s="100" t="str">
        <f aca="false">IF(N1229&gt;0,IF(O1229="","-",IF(R1229&lt;0%,"DEGROWTH","GROWTH")))</f>
        <v>GROWTH</v>
      </c>
      <c r="T1229" s="69" t="n">
        <v>100</v>
      </c>
      <c r="U1229" s="101" t="str">
        <f aca="false">IF(F1229&lt;=$V$2,"May","")</f>
        <v>May</v>
      </c>
      <c r="V1229" s="69" t="n">
        <f aca="false">T1229</f>
        <v>100</v>
      </c>
      <c r="W1229" s="102" t="n">
        <f aca="false">K1229-V1229</f>
        <v>0</v>
      </c>
      <c r="X1229" s="103" t="n">
        <f aca="false">IFERROR(IF(U1229="June",(K1229/V1229-1)),0)</f>
        <v>0</v>
      </c>
      <c r="Y1229" s="104" t="str">
        <f aca="false">IF(T1229&gt;0,IF(U1229="","-",IF(X1229&lt;0%,"DEGROWTH","GROWTH")))</f>
        <v>GROWTH</v>
      </c>
      <c r="Z1229" s="75" t="n">
        <v>0</v>
      </c>
      <c r="AA1229" s="70"/>
      <c r="AB1229" s="70" t="s">
        <v>133</v>
      </c>
      <c r="AC1229" s="70" t="s">
        <v>134</v>
      </c>
      <c r="AD1229" s="3"/>
      <c r="AE1229" s="3"/>
      <c r="AF1229" s="70" t="s">
        <v>134</v>
      </c>
      <c r="AG1229" s="121" t="n">
        <f aca="false">IFERROR(INDEX(Last6M_AvgSales_Ref!$B$2:$B$12659,MATCH(D1229,Last6M_AvgSales_Ref!$A$2:$A$12659,0)),"")</f>
        <v>62.5</v>
      </c>
    </row>
    <row r="1230" customFormat="false" ht="14.25" hidden="false" customHeight="true" outlineLevel="0" collapsed="false">
      <c r="A1230" s="70" t="s">
        <v>133</v>
      </c>
      <c r="B1230" s="72" t="s">
        <v>142</v>
      </c>
      <c r="C1230" s="72" t="s">
        <v>2926</v>
      </c>
      <c r="D1230" s="72" t="n">
        <v>1000004157</v>
      </c>
      <c r="E1230" s="73" t="s">
        <v>2927</v>
      </c>
      <c r="F1230" s="80" t="n">
        <v>45589</v>
      </c>
      <c r="G1230" s="67" t="str">
        <f aca="false">IF(I1230&gt;0,"Targeted Dealer","-")</f>
        <v>Targeted Dealer</v>
      </c>
      <c r="H1230" s="67"/>
      <c r="I1230" s="68" t="n">
        <v>60</v>
      </c>
      <c r="J1230" s="68" t="n">
        <f aca="false">I1230/$J$1*($J$1-$E$1)</f>
        <v>60</v>
      </c>
      <c r="K1230" s="69" t="n">
        <v>140</v>
      </c>
      <c r="L1230" s="69" t="n">
        <f aca="false">I1230-K1230</f>
        <v>-80</v>
      </c>
      <c r="M1230" s="69" t="n">
        <f aca="false">IFERROR((K1230/J1230%),"-")</f>
        <v>233.333333333333</v>
      </c>
      <c r="N1230" s="97" t="n">
        <v>108</v>
      </c>
      <c r="O1230" s="98" t="str">
        <f aca="false">IF(F1230&lt;=$P$2,"June","")</f>
        <v>June</v>
      </c>
      <c r="P1230" s="97" t="n">
        <f aca="false">N1230</f>
        <v>108</v>
      </c>
      <c r="Q1230" s="99" t="n">
        <f aca="false">K1230-P1230</f>
        <v>32</v>
      </c>
      <c r="R1230" s="98" t="n">
        <f aca="false">IFERROR(IF(O1230="May",(K1230/P1230-1))," ")</f>
        <v>0</v>
      </c>
      <c r="S1230" s="100" t="str">
        <f aca="false">IF(N1230&gt;0,IF(O1230="","-",IF(R1230&lt;0%,"DEGROWTH","GROWTH")))</f>
        <v>GROWTH</v>
      </c>
      <c r="T1230" s="69" t="n">
        <v>61</v>
      </c>
      <c r="U1230" s="101" t="str">
        <f aca="false">IF(F1230&lt;=$V$2,"May","")</f>
        <v>May</v>
      </c>
      <c r="V1230" s="69" t="n">
        <f aca="false">T1230</f>
        <v>61</v>
      </c>
      <c r="W1230" s="102" t="n">
        <f aca="false">K1230-V1230</f>
        <v>79</v>
      </c>
      <c r="X1230" s="103" t="n">
        <f aca="false">IFERROR(IF(U1230="June",(K1230/V1230-1)),0)</f>
        <v>0</v>
      </c>
      <c r="Y1230" s="104" t="str">
        <f aca="false">IF(T1230&gt;0,IF(U1230="","-",IF(X1230&lt;0%,"DEGROWTH","GROWTH")))</f>
        <v>GROWTH</v>
      </c>
      <c r="Z1230" s="75" t="n">
        <v>0</v>
      </c>
      <c r="AA1230" s="70"/>
      <c r="AB1230" s="70" t="s">
        <v>133</v>
      </c>
      <c r="AC1230" s="70" t="s">
        <v>133</v>
      </c>
      <c r="AD1230" s="3"/>
      <c r="AE1230" s="3"/>
      <c r="AF1230" s="70" t="s">
        <v>133</v>
      </c>
      <c r="AG1230" s="121" t="n">
        <f aca="false">IFERROR(INDEX(Last6M_AvgSales_Ref!$B$2:$B$12659,MATCH(D1230,Last6M_AvgSales_Ref!$A$2:$A$12659,0)),"")</f>
        <v>123.333333333333</v>
      </c>
    </row>
    <row r="1231" customFormat="false" ht="14.25" hidden="false" customHeight="true" outlineLevel="0" collapsed="false">
      <c r="A1231" s="70" t="s">
        <v>133</v>
      </c>
      <c r="B1231" s="72" t="s">
        <v>144</v>
      </c>
      <c r="C1231" s="72" t="s">
        <v>2928</v>
      </c>
      <c r="D1231" s="72" t="n">
        <v>1000004155</v>
      </c>
      <c r="E1231" s="73" t="s">
        <v>2929</v>
      </c>
      <c r="F1231" s="80" t="n">
        <v>45588</v>
      </c>
      <c r="G1231" s="67" t="str">
        <f aca="false">IF(I1231&gt;0,"Targeted Dealer","-")</f>
        <v>Targeted Dealer</v>
      </c>
      <c r="H1231" s="67"/>
      <c r="I1231" s="68" t="n">
        <v>100</v>
      </c>
      <c r="J1231" s="68" t="n">
        <f aca="false">I1231/$J$1*($J$1-$E$1)</f>
        <v>100</v>
      </c>
      <c r="K1231" s="69" t="n">
        <v>80</v>
      </c>
      <c r="L1231" s="69" t="n">
        <f aca="false">I1231-K1231</f>
        <v>20</v>
      </c>
      <c r="M1231" s="69" t="n">
        <f aca="false">IFERROR((K1231/J1231%),"-")</f>
        <v>80</v>
      </c>
      <c r="N1231" s="97" t="n">
        <v>100</v>
      </c>
      <c r="O1231" s="98" t="str">
        <f aca="false">IF(F1231&lt;=$P$2,"June","")</f>
        <v>June</v>
      </c>
      <c r="P1231" s="97" t="n">
        <f aca="false">N1231</f>
        <v>100</v>
      </c>
      <c r="Q1231" s="99" t="n">
        <f aca="false">K1231-P1231</f>
        <v>-20</v>
      </c>
      <c r="R1231" s="98" t="n">
        <f aca="false">IFERROR(IF(O1231="May",(K1231/P1231-1))," ")</f>
        <v>0</v>
      </c>
      <c r="S1231" s="100" t="str">
        <f aca="false">IF(N1231&gt;0,IF(O1231="","-",IF(R1231&lt;0%,"DEGROWTH","GROWTH")))</f>
        <v>GROWTH</v>
      </c>
      <c r="T1231" s="69" t="n">
        <v>80</v>
      </c>
      <c r="U1231" s="101" t="str">
        <f aca="false">IF(F1231&lt;=$V$2,"May","")</f>
        <v>May</v>
      </c>
      <c r="V1231" s="69" t="n">
        <f aca="false">T1231</f>
        <v>80</v>
      </c>
      <c r="W1231" s="102" t="n">
        <f aca="false">K1231-V1231</f>
        <v>0</v>
      </c>
      <c r="X1231" s="103" t="n">
        <f aca="false">IFERROR(IF(U1231="June",(K1231/V1231-1)),0)</f>
        <v>0</v>
      </c>
      <c r="Y1231" s="104" t="str">
        <f aca="false">IF(T1231&gt;0,IF(U1231="","-",IF(X1231&lt;0%,"DEGROWTH","GROWTH")))</f>
        <v>GROWTH</v>
      </c>
      <c r="Z1231" s="75" t="n">
        <v>0</v>
      </c>
      <c r="AA1231" s="70"/>
      <c r="AB1231" s="70" t="s">
        <v>133</v>
      </c>
      <c r="AC1231" s="70" t="s">
        <v>133</v>
      </c>
      <c r="AD1231" s="3"/>
      <c r="AE1231" s="3"/>
      <c r="AF1231" s="70" t="s">
        <v>133</v>
      </c>
      <c r="AG1231" s="121" t="n">
        <f aca="false">IFERROR(INDEX(Last6M_AvgSales_Ref!$B$2:$B$12659,MATCH(D1231,Last6M_AvgSales_Ref!$A$2:$A$12659,0)),"")</f>
        <v>100.833333333333</v>
      </c>
    </row>
    <row r="1232" customFormat="false" ht="14.25" hidden="false" customHeight="true" outlineLevel="0" collapsed="false">
      <c r="A1232" s="70" t="s">
        <v>134</v>
      </c>
      <c r="B1232" s="72" t="s">
        <v>84</v>
      </c>
      <c r="C1232" s="72" t="s">
        <v>2930</v>
      </c>
      <c r="D1232" s="72" t="n">
        <v>1000004156</v>
      </c>
      <c r="E1232" s="73" t="s">
        <v>2931</v>
      </c>
      <c r="F1232" s="80" t="n">
        <v>45588</v>
      </c>
      <c r="G1232" s="67" t="str">
        <f aca="false">IF(I1232&gt;0,"Targeted Dealer","-")</f>
        <v>Targeted Dealer</v>
      </c>
      <c r="H1232" s="67"/>
      <c r="I1232" s="68" t="n">
        <v>40</v>
      </c>
      <c r="J1232" s="68" t="n">
        <f aca="false">I1232/$J$1*($J$1-$E$1)</f>
        <v>40</v>
      </c>
      <c r="K1232" s="69" t="n">
        <v>5</v>
      </c>
      <c r="L1232" s="69" t="n">
        <f aca="false">I1232-K1232</f>
        <v>35</v>
      </c>
      <c r="M1232" s="69" t="n">
        <f aca="false">IFERROR((K1232/J1232%),"-")</f>
        <v>12.5</v>
      </c>
      <c r="N1232" s="97" t="n">
        <v>5</v>
      </c>
      <c r="O1232" s="98" t="str">
        <f aca="false">IF(F1232&lt;=$P$2,"June","")</f>
        <v>June</v>
      </c>
      <c r="P1232" s="97" t="n">
        <f aca="false">N1232</f>
        <v>5</v>
      </c>
      <c r="Q1232" s="99" t="n">
        <f aca="false">K1232-P1232</f>
        <v>0</v>
      </c>
      <c r="R1232" s="98" t="n">
        <f aca="false">IFERROR(IF(O1232="May",(K1232/P1232-1))," ")</f>
        <v>0</v>
      </c>
      <c r="S1232" s="100" t="str">
        <f aca="false">IF(N1232&gt;0,IF(O1232="","-",IF(R1232&lt;0%,"DEGROWTH","GROWTH")))</f>
        <v>GROWTH</v>
      </c>
      <c r="T1232" s="69" t="n">
        <v>10</v>
      </c>
      <c r="U1232" s="101" t="str">
        <f aca="false">IF(F1232&lt;=$V$2,"May","")</f>
        <v>May</v>
      </c>
      <c r="V1232" s="69" t="n">
        <f aca="false">T1232</f>
        <v>10</v>
      </c>
      <c r="W1232" s="102" t="n">
        <f aca="false">K1232-V1232</f>
        <v>-5</v>
      </c>
      <c r="X1232" s="103" t="n">
        <f aca="false">IFERROR(IF(U1232="June",(K1232/V1232-1)),0)</f>
        <v>0</v>
      </c>
      <c r="Y1232" s="104" t="str">
        <f aca="false">IF(T1232&gt;0,IF(U1232="","-",IF(X1232&lt;0%,"DEGROWTH","GROWTH")))</f>
        <v>GROWTH</v>
      </c>
      <c r="Z1232" s="75" t="n">
        <v>0</v>
      </c>
      <c r="AA1232" s="70"/>
      <c r="AB1232" s="70" t="s">
        <v>133</v>
      </c>
      <c r="AC1232" s="70" t="s">
        <v>134</v>
      </c>
      <c r="AD1232" s="3"/>
      <c r="AE1232" s="3"/>
      <c r="AF1232" s="70" t="s">
        <v>134</v>
      </c>
      <c r="AG1232" s="121" t="n">
        <f aca="false">IFERROR(INDEX(Last6M_AvgSales_Ref!$B$2:$B$12659,MATCH(D1232,Last6M_AvgSales_Ref!$A$2:$A$12659,0)),"")</f>
        <v>5</v>
      </c>
    </row>
    <row r="1233" customFormat="false" ht="14.25" hidden="false" customHeight="true" outlineLevel="0" collapsed="false">
      <c r="A1233" s="70" t="s">
        <v>133</v>
      </c>
      <c r="B1233" s="72" t="s">
        <v>43</v>
      </c>
      <c r="C1233" s="72" t="s">
        <v>2932</v>
      </c>
      <c r="D1233" s="72" t="n">
        <v>1000004161</v>
      </c>
      <c r="E1233" s="73" t="s">
        <v>2933</v>
      </c>
      <c r="F1233" s="80" t="n">
        <v>45597</v>
      </c>
      <c r="G1233" s="67" t="str">
        <f aca="false">IF(I1233&gt;0,"Targeted Dealer","-")</f>
        <v>Targeted Dealer</v>
      </c>
      <c r="H1233" s="67"/>
      <c r="I1233" s="68" t="n">
        <v>120</v>
      </c>
      <c r="J1233" s="68" t="n">
        <f aca="false">I1233/$J$1*($J$1-$E$1)</f>
        <v>120</v>
      </c>
      <c r="K1233" s="69" t="n">
        <v>110</v>
      </c>
      <c r="L1233" s="69" t="n">
        <f aca="false">I1233-K1233</f>
        <v>10</v>
      </c>
      <c r="M1233" s="69" t="n">
        <f aca="false">IFERROR((K1233/J1233%),"-")</f>
        <v>91.6666666666667</v>
      </c>
      <c r="N1233" s="97" t="n">
        <v>82.5</v>
      </c>
      <c r="O1233" s="98" t="str">
        <f aca="false">IF(F1233&lt;=$P$2,"June","")</f>
        <v>June</v>
      </c>
      <c r="P1233" s="97" t="n">
        <f aca="false">N1233</f>
        <v>82.5</v>
      </c>
      <c r="Q1233" s="99" t="n">
        <f aca="false">K1233-P1233</f>
        <v>27.5</v>
      </c>
      <c r="R1233" s="98" t="n">
        <f aca="false">IFERROR(IF(O1233="May",(K1233/P1233-1))," ")</f>
        <v>0</v>
      </c>
      <c r="S1233" s="100" t="str">
        <f aca="false">IF(N1233&gt;0,IF(O1233="","-",IF(R1233&lt;0%,"DEGROWTH","GROWTH")))</f>
        <v>GROWTH</v>
      </c>
      <c r="T1233" s="69" t="n">
        <v>104</v>
      </c>
      <c r="U1233" s="101" t="str">
        <f aca="false">IF(F1233&lt;=$V$2,"May","")</f>
        <v>May</v>
      </c>
      <c r="V1233" s="69" t="n">
        <f aca="false">T1233</f>
        <v>104</v>
      </c>
      <c r="W1233" s="102" t="n">
        <f aca="false">K1233-V1233</f>
        <v>6</v>
      </c>
      <c r="X1233" s="103" t="n">
        <f aca="false">IFERROR(IF(U1233="June",(K1233/V1233-1)),0)</f>
        <v>0</v>
      </c>
      <c r="Y1233" s="104" t="str">
        <f aca="false">IF(T1233&gt;0,IF(U1233="","-",IF(X1233&lt;0%,"DEGROWTH","GROWTH")))</f>
        <v>GROWTH</v>
      </c>
      <c r="Z1233" s="75" t="n">
        <v>0</v>
      </c>
      <c r="AA1233" s="70"/>
      <c r="AB1233" s="70" t="s">
        <v>133</v>
      </c>
      <c r="AC1233" s="70" t="s">
        <v>133</v>
      </c>
      <c r="AD1233" s="3"/>
      <c r="AE1233" s="3"/>
      <c r="AF1233" s="70" t="s">
        <v>133</v>
      </c>
      <c r="AG1233" s="121" t="n">
        <f aca="false">IFERROR(INDEX(Last6M_AvgSales_Ref!$B$2:$B$12659,MATCH(D1233,Last6M_AvgSales_Ref!$A$2:$A$12659,0)),"")</f>
        <v>132.5</v>
      </c>
    </row>
    <row r="1234" customFormat="false" ht="14.25" hidden="false" customHeight="true" outlineLevel="0" collapsed="false">
      <c r="A1234" s="70" t="s">
        <v>133</v>
      </c>
      <c r="B1234" s="72" t="s">
        <v>144</v>
      </c>
      <c r="C1234" s="72" t="s">
        <v>2934</v>
      </c>
      <c r="D1234" s="72" t="n">
        <v>1000004153</v>
      </c>
      <c r="E1234" s="73" t="s">
        <v>2410</v>
      </c>
      <c r="F1234" s="80" t="n">
        <v>45588</v>
      </c>
      <c r="G1234" s="67" t="str">
        <f aca="false">IF(I1234&gt;0,"Targeted Dealer","-")</f>
        <v>Targeted Dealer</v>
      </c>
      <c r="H1234" s="67"/>
      <c r="I1234" s="68" t="n">
        <v>100</v>
      </c>
      <c r="J1234" s="68" t="n">
        <f aca="false">I1234/$J$1*($J$1-$E$1)</f>
        <v>100</v>
      </c>
      <c r="K1234" s="69" t="n">
        <v>80</v>
      </c>
      <c r="L1234" s="69" t="n">
        <f aca="false">I1234-K1234</f>
        <v>20</v>
      </c>
      <c r="M1234" s="69" t="n">
        <f aca="false">IFERROR((K1234/J1234%),"-")</f>
        <v>80</v>
      </c>
      <c r="N1234" s="97" t="n">
        <v>80</v>
      </c>
      <c r="O1234" s="98" t="str">
        <f aca="false">IF(F1234&lt;=$P$2,"June","")</f>
        <v>June</v>
      </c>
      <c r="P1234" s="97" t="n">
        <f aca="false">N1234</f>
        <v>80</v>
      </c>
      <c r="Q1234" s="99" t="n">
        <f aca="false">K1234-P1234</f>
        <v>0</v>
      </c>
      <c r="R1234" s="98" t="n">
        <f aca="false">IFERROR(IF(O1234="May",(K1234/P1234-1))," ")</f>
        <v>0</v>
      </c>
      <c r="S1234" s="100" t="str">
        <f aca="false">IF(N1234&gt;0,IF(O1234="","-",IF(R1234&lt;0%,"DEGROWTH","GROWTH")))</f>
        <v>GROWTH</v>
      </c>
      <c r="T1234" s="69" t="n">
        <v>120</v>
      </c>
      <c r="U1234" s="101" t="str">
        <f aca="false">IF(F1234&lt;=$V$2,"May","")</f>
        <v>May</v>
      </c>
      <c r="V1234" s="69" t="n">
        <f aca="false">T1234</f>
        <v>120</v>
      </c>
      <c r="W1234" s="102" t="n">
        <f aca="false">K1234-V1234</f>
        <v>-40</v>
      </c>
      <c r="X1234" s="103" t="n">
        <f aca="false">IFERROR(IF(U1234="June",(K1234/V1234-1)),0)</f>
        <v>0</v>
      </c>
      <c r="Y1234" s="104" t="str">
        <f aca="false">IF(T1234&gt;0,IF(U1234="","-",IF(X1234&lt;0%,"DEGROWTH","GROWTH")))</f>
        <v>GROWTH</v>
      </c>
      <c r="Z1234" s="75" t="n">
        <v>0</v>
      </c>
      <c r="AA1234" s="70"/>
      <c r="AB1234" s="70" t="s">
        <v>133</v>
      </c>
      <c r="AC1234" s="70" t="s">
        <v>133</v>
      </c>
      <c r="AD1234" s="3"/>
      <c r="AE1234" s="3"/>
      <c r="AF1234" s="70" t="s">
        <v>133</v>
      </c>
      <c r="AG1234" s="121" t="n">
        <f aca="false">IFERROR(INDEX(Last6M_AvgSales_Ref!$B$2:$B$12659,MATCH(D1234,Last6M_AvgSales_Ref!$A$2:$A$12659,0)),"")</f>
        <v>133.333333333333</v>
      </c>
    </row>
    <row r="1235" customFormat="false" ht="14.25" hidden="false" customHeight="true" outlineLevel="0" collapsed="false">
      <c r="A1235" s="70" t="s">
        <v>134</v>
      </c>
      <c r="B1235" s="72" t="s">
        <v>74</v>
      </c>
      <c r="C1235" s="72" t="s">
        <v>2935</v>
      </c>
      <c r="D1235" s="72" t="n">
        <v>1000004165</v>
      </c>
      <c r="E1235" s="73" t="s">
        <v>2936</v>
      </c>
      <c r="F1235" s="80" t="n">
        <v>45602</v>
      </c>
      <c r="G1235" s="67" t="str">
        <f aca="false">IF(I1235&gt;0,"Targeted Dealer","-")</f>
        <v>Targeted Dealer</v>
      </c>
      <c r="H1235" s="67"/>
      <c r="I1235" s="68" t="n">
        <v>1100</v>
      </c>
      <c r="J1235" s="68" t="n">
        <f aca="false">I1235/$J$1*($J$1-$E$1)</f>
        <v>1100</v>
      </c>
      <c r="K1235" s="69" t="n">
        <v>545.75</v>
      </c>
      <c r="L1235" s="69" t="n">
        <f aca="false">I1235-K1235</f>
        <v>554.25</v>
      </c>
      <c r="M1235" s="69" t="n">
        <f aca="false">IFERROR((K1235/J1235%),"-")</f>
        <v>49.6136363636364</v>
      </c>
      <c r="N1235" s="97" t="n">
        <v>481.05</v>
      </c>
      <c r="O1235" s="98" t="str">
        <f aca="false">IF(F1235&lt;=$P$2,"June","")</f>
        <v>June</v>
      </c>
      <c r="P1235" s="97" t="n">
        <f aca="false">N1235</f>
        <v>481.05</v>
      </c>
      <c r="Q1235" s="99" t="n">
        <f aca="false">K1235-P1235</f>
        <v>64.7</v>
      </c>
      <c r="R1235" s="98" t="n">
        <f aca="false">IFERROR(IF(O1235="May",(K1235/P1235-1))," ")</f>
        <v>0</v>
      </c>
      <c r="S1235" s="100" t="str">
        <f aca="false">IF(N1235&gt;0,IF(O1235="","-",IF(R1235&lt;0%,"DEGROWTH","GROWTH")))</f>
        <v>GROWTH</v>
      </c>
      <c r="T1235" s="69" t="n">
        <v>467.1</v>
      </c>
      <c r="U1235" s="101" t="str">
        <f aca="false">IF(F1235&lt;=$V$2,"May","")</f>
        <v>May</v>
      </c>
      <c r="V1235" s="69" t="n">
        <f aca="false">T1235</f>
        <v>467.1</v>
      </c>
      <c r="W1235" s="102" t="n">
        <f aca="false">K1235-V1235</f>
        <v>78.65</v>
      </c>
      <c r="X1235" s="103" t="n">
        <f aca="false">IFERROR(IF(U1235="June",(K1235/V1235-1)),0)</f>
        <v>0</v>
      </c>
      <c r="Y1235" s="104" t="str">
        <f aca="false">IF(T1235&gt;0,IF(U1235="","-",IF(X1235&lt;0%,"DEGROWTH","GROWTH")))</f>
        <v>GROWTH</v>
      </c>
      <c r="Z1235" s="75" t="n">
        <v>0</v>
      </c>
      <c r="AA1235" s="70"/>
      <c r="AB1235" s="70" t="s">
        <v>133</v>
      </c>
      <c r="AC1235" s="70" t="s">
        <v>134</v>
      </c>
      <c r="AD1235" s="3"/>
      <c r="AE1235" s="3"/>
      <c r="AF1235" s="70" t="s">
        <v>134</v>
      </c>
      <c r="AG1235" s="121" t="n">
        <f aca="false">IFERROR(INDEX(Last6M_AvgSales_Ref!$B$2:$B$12659,MATCH(D1235,Last6M_AvgSales_Ref!$A$2:$A$12659,0)),"")</f>
        <v>665.375</v>
      </c>
    </row>
    <row r="1236" customFormat="false" ht="14.25" hidden="false" customHeight="true" outlineLevel="0" collapsed="false">
      <c r="A1236" s="70" t="s">
        <v>134</v>
      </c>
      <c r="B1236" s="72" t="s">
        <v>77</v>
      </c>
      <c r="C1236" s="72" t="s">
        <v>2937</v>
      </c>
      <c r="D1236" s="72" t="n">
        <v>1000004164</v>
      </c>
      <c r="E1236" s="73" t="s">
        <v>2938</v>
      </c>
      <c r="F1236" s="80" t="n">
        <v>45602</v>
      </c>
      <c r="G1236" s="67" t="str">
        <f aca="false">IF(I1236&gt;0,"Targeted Dealer","-")</f>
        <v>-</v>
      </c>
      <c r="H1236" s="67"/>
      <c r="I1236" s="68" t="n">
        <v>0</v>
      </c>
      <c r="J1236" s="68" t="n">
        <f aca="false">I1236/$J$1*($J$1-$E$1)</f>
        <v>0</v>
      </c>
      <c r="K1236" s="69" t="n">
        <v>0</v>
      </c>
      <c r="L1236" s="69" t="n">
        <f aca="false">I1236-K1236</f>
        <v>0</v>
      </c>
      <c r="M1236" s="69" t="str">
        <f aca="false">IFERROR((K1236/J1236%),"-")</f>
        <v>-</v>
      </c>
      <c r="N1236" s="97" t="n">
        <v>0</v>
      </c>
      <c r="O1236" s="98" t="str">
        <f aca="false">IF(F1236&lt;=$P$2,"June","")</f>
        <v>June</v>
      </c>
      <c r="P1236" s="97" t="n">
        <f aca="false">N1236</f>
        <v>0</v>
      </c>
      <c r="Q1236" s="99" t="n">
        <f aca="false">K1236-P1236</f>
        <v>0</v>
      </c>
      <c r="R1236" s="98" t="n">
        <f aca="false">IFERROR(IF(O1236="May",(K1236/P1236-1))," ")</f>
        <v>0</v>
      </c>
      <c r="S1236" s="105" t="b">
        <f aca="false">IF(N1236&gt;0,IF(O1236="","-",IF(R1236&lt;0%,"DEGROWTH","GROWTH")))</f>
        <v>0</v>
      </c>
      <c r="T1236" s="69" t="n">
        <v>19.5</v>
      </c>
      <c r="U1236" s="101" t="str">
        <f aca="false">IF(F1236&lt;=$V$2,"May","")</f>
        <v>May</v>
      </c>
      <c r="V1236" s="69" t="n">
        <f aca="false">T1236</f>
        <v>19.5</v>
      </c>
      <c r="W1236" s="102" t="n">
        <f aca="false">K1236-V1236</f>
        <v>-19.5</v>
      </c>
      <c r="X1236" s="103" t="n">
        <f aca="false">IFERROR(IF(U1236="June",(K1236/V1236-1)),0)</f>
        <v>0</v>
      </c>
      <c r="Y1236" s="104" t="str">
        <f aca="false">IF(T1236&gt;0,IF(U1236="","-",IF(X1236&lt;0%,"DEGROWTH","GROWTH")))</f>
        <v>GROWTH</v>
      </c>
      <c r="Z1236" s="75" t="n">
        <v>0</v>
      </c>
      <c r="AA1236" s="70"/>
      <c r="AB1236" s="70" t="s">
        <v>133</v>
      </c>
      <c r="AC1236" s="70" t="s">
        <v>134</v>
      </c>
      <c r="AD1236" s="3"/>
      <c r="AE1236" s="3"/>
      <c r="AF1236" s="70" t="s">
        <v>134</v>
      </c>
      <c r="AG1236" s="121" t="n">
        <f aca="false">IFERROR(INDEX(Last6M_AvgSales_Ref!$B$2:$B$12659,MATCH(D1236,Last6M_AvgSales_Ref!$A$2:$A$12659,0)),"")</f>
        <v>13</v>
      </c>
    </row>
    <row r="1237" customFormat="false" ht="14.25" hidden="false" customHeight="true" outlineLevel="0" collapsed="false">
      <c r="A1237" s="75" t="s">
        <v>132</v>
      </c>
      <c r="B1237" s="72" t="s">
        <v>103</v>
      </c>
      <c r="C1237" s="72" t="s">
        <v>2939</v>
      </c>
      <c r="D1237" s="72" t="n">
        <v>1000004158</v>
      </c>
      <c r="E1237" s="73" t="s">
        <v>2940</v>
      </c>
      <c r="F1237" s="80" t="n">
        <v>45594</v>
      </c>
      <c r="G1237" s="67" t="str">
        <f aca="false">IF(I1237&gt;0,"Targeted Dealer","-")</f>
        <v>Targeted Dealer</v>
      </c>
      <c r="H1237" s="67"/>
      <c r="I1237" s="68" t="n">
        <v>40</v>
      </c>
      <c r="J1237" s="68" t="n">
        <f aca="false">I1237/$J$1*($J$1-$E$1)</f>
        <v>40</v>
      </c>
      <c r="K1237" s="69" t="n">
        <v>25</v>
      </c>
      <c r="L1237" s="69" t="n">
        <f aca="false">I1237-K1237</f>
        <v>15</v>
      </c>
      <c r="M1237" s="69" t="n">
        <f aca="false">IFERROR((K1237/J1237%),"-")</f>
        <v>62.5</v>
      </c>
      <c r="N1237" s="97" t="n">
        <v>26.85</v>
      </c>
      <c r="O1237" s="98" t="str">
        <f aca="false">IF(F1237&lt;=$P$2,"June","")</f>
        <v>June</v>
      </c>
      <c r="P1237" s="97" t="n">
        <f aca="false">N1237</f>
        <v>26.85</v>
      </c>
      <c r="Q1237" s="99" t="n">
        <f aca="false">K1237-P1237</f>
        <v>-1.85</v>
      </c>
      <c r="R1237" s="98" t="n">
        <f aca="false">IFERROR(IF(O1237="May",(K1237/P1237-1))," ")</f>
        <v>0</v>
      </c>
      <c r="S1237" s="100" t="str">
        <f aca="false">IF(N1237&gt;0,IF(O1237="","-",IF(R1237&lt;0%,"DEGROWTH","GROWTH")))</f>
        <v>GROWTH</v>
      </c>
      <c r="T1237" s="69" t="n">
        <v>31</v>
      </c>
      <c r="U1237" s="101" t="str">
        <f aca="false">IF(F1237&lt;=$V$2,"May","")</f>
        <v>May</v>
      </c>
      <c r="V1237" s="69" t="n">
        <f aca="false">T1237</f>
        <v>31</v>
      </c>
      <c r="W1237" s="102" t="n">
        <f aca="false">K1237-V1237</f>
        <v>-6</v>
      </c>
      <c r="X1237" s="103" t="n">
        <f aca="false">IFERROR(IF(U1237="June",(K1237/V1237-1)),0)</f>
        <v>0</v>
      </c>
      <c r="Y1237" s="104" t="str">
        <f aca="false">IF(T1237&gt;0,IF(U1237="","-",IF(X1237&lt;0%,"DEGROWTH","GROWTH")))</f>
        <v>GROWTH</v>
      </c>
      <c r="Z1237" s="75" t="n">
        <v>0</v>
      </c>
      <c r="AA1237" s="70"/>
      <c r="AB1237" s="70" t="s">
        <v>133</v>
      </c>
      <c r="AC1237" s="75" t="s">
        <v>132</v>
      </c>
      <c r="AD1237" s="3"/>
      <c r="AE1237" s="3"/>
      <c r="AF1237" s="75" t="s">
        <v>132</v>
      </c>
      <c r="AG1237" s="121" t="n">
        <f aca="false">IFERROR(INDEX(Last6M_AvgSales_Ref!$B$2:$B$12659,MATCH(D1237,Last6M_AvgSales_Ref!$A$2:$A$12659,0)),"")</f>
        <v>35.8333333333333</v>
      </c>
    </row>
    <row r="1238" customFormat="false" ht="14.25" hidden="false" customHeight="true" outlineLevel="0" collapsed="false">
      <c r="A1238" s="70" t="s">
        <v>134</v>
      </c>
      <c r="B1238" s="72" t="s">
        <v>77</v>
      </c>
      <c r="C1238" s="72" t="s">
        <v>2941</v>
      </c>
      <c r="D1238" s="72" t="n">
        <v>1000004163</v>
      </c>
      <c r="E1238" s="73" t="s">
        <v>2942</v>
      </c>
      <c r="F1238" s="80" t="n">
        <v>45602</v>
      </c>
      <c r="G1238" s="67" t="str">
        <f aca="false">IF(I1238&gt;0,"Targeted Dealer","-")</f>
        <v>Targeted Dealer</v>
      </c>
      <c r="H1238" s="67"/>
      <c r="I1238" s="68" t="n">
        <v>140</v>
      </c>
      <c r="J1238" s="68" t="n">
        <f aca="false">I1238/$J$1*($J$1-$E$1)</f>
        <v>140</v>
      </c>
      <c r="K1238" s="69" t="n">
        <v>174</v>
      </c>
      <c r="L1238" s="69" t="n">
        <f aca="false">I1238-K1238</f>
        <v>-34</v>
      </c>
      <c r="M1238" s="69" t="n">
        <f aca="false">IFERROR((K1238/J1238%),"-")</f>
        <v>124.285714285714</v>
      </c>
      <c r="N1238" s="97" t="n">
        <v>165</v>
      </c>
      <c r="O1238" s="98" t="str">
        <f aca="false">IF(F1238&lt;=$P$2,"June","")</f>
        <v>June</v>
      </c>
      <c r="P1238" s="97" t="n">
        <f aca="false">N1238</f>
        <v>165</v>
      </c>
      <c r="Q1238" s="99" t="n">
        <f aca="false">K1238-P1238</f>
        <v>9</v>
      </c>
      <c r="R1238" s="98" t="n">
        <f aca="false">IFERROR(IF(O1238="May",(K1238/P1238-1))," ")</f>
        <v>0</v>
      </c>
      <c r="S1238" s="100" t="str">
        <f aca="false">IF(N1238&gt;0,IF(O1238="","-",IF(R1238&lt;0%,"DEGROWTH","GROWTH")))</f>
        <v>GROWTH</v>
      </c>
      <c r="T1238" s="69" t="n">
        <v>59.95</v>
      </c>
      <c r="U1238" s="101" t="str">
        <f aca="false">IF(F1238&lt;=$V$2,"May","")</f>
        <v>May</v>
      </c>
      <c r="V1238" s="69" t="n">
        <f aca="false">T1238</f>
        <v>59.95</v>
      </c>
      <c r="W1238" s="102" t="n">
        <f aca="false">K1238-V1238</f>
        <v>114.05</v>
      </c>
      <c r="X1238" s="103" t="n">
        <f aca="false">IFERROR(IF(U1238="June",(K1238/V1238-1)),0)</f>
        <v>0</v>
      </c>
      <c r="Y1238" s="104" t="str">
        <f aca="false">IF(T1238&gt;0,IF(U1238="","-",IF(X1238&lt;0%,"DEGROWTH","GROWTH")))</f>
        <v>GROWTH</v>
      </c>
      <c r="Z1238" s="75" t="n">
        <v>0</v>
      </c>
      <c r="AA1238" s="70"/>
      <c r="AB1238" s="70" t="s">
        <v>133</v>
      </c>
      <c r="AC1238" s="70" t="s">
        <v>134</v>
      </c>
      <c r="AD1238" s="3"/>
      <c r="AE1238" s="3"/>
      <c r="AF1238" s="70" t="s">
        <v>134</v>
      </c>
      <c r="AG1238" s="121" t="n">
        <f aca="false">IFERROR(INDEX(Last6M_AvgSales_Ref!$B$2:$B$12659,MATCH(D1238,Last6M_AvgSales_Ref!$A$2:$A$12659,0)),"")</f>
        <v>166.15</v>
      </c>
    </row>
    <row r="1239" customFormat="false" ht="14.25" hidden="false" customHeight="true" outlineLevel="0" collapsed="false">
      <c r="A1239" s="70" t="s">
        <v>133</v>
      </c>
      <c r="B1239" s="72" t="s">
        <v>48</v>
      </c>
      <c r="C1239" s="72" t="s">
        <v>2943</v>
      </c>
      <c r="D1239" s="72" t="n">
        <v>1000004168</v>
      </c>
      <c r="E1239" s="73" t="s">
        <v>2944</v>
      </c>
      <c r="F1239" s="80" t="n">
        <v>45606</v>
      </c>
      <c r="G1239" s="67" t="str">
        <f aca="false">IF(I1239&gt;0,"Targeted Dealer","-")</f>
        <v>Targeted Dealer</v>
      </c>
      <c r="H1239" s="67"/>
      <c r="I1239" s="68" t="n">
        <v>22</v>
      </c>
      <c r="J1239" s="68" t="n">
        <f aca="false">I1239/$J$1*($J$1-$E$1)</f>
        <v>22</v>
      </c>
      <c r="K1239" s="69" t="n">
        <v>0</v>
      </c>
      <c r="L1239" s="69" t="n">
        <f aca="false">I1239-K1239</f>
        <v>22</v>
      </c>
      <c r="M1239" s="69" t="n">
        <f aca="false">IFERROR((K1239/J1239%),"-")</f>
        <v>0</v>
      </c>
      <c r="N1239" s="97" t="n">
        <v>22</v>
      </c>
      <c r="O1239" s="98" t="str">
        <f aca="false">IF(F1239&lt;=$P$2,"June","")</f>
        <v>June</v>
      </c>
      <c r="P1239" s="97" t="n">
        <f aca="false">N1239</f>
        <v>22</v>
      </c>
      <c r="Q1239" s="99" t="n">
        <f aca="false">K1239-P1239</f>
        <v>-22</v>
      </c>
      <c r="R1239" s="98" t="n">
        <f aca="false">IFERROR(IF(O1239="May",(K1239/P1239-1))," ")</f>
        <v>0</v>
      </c>
      <c r="S1239" s="100" t="str">
        <f aca="false">IF(N1239&gt;0,IF(O1239="","-",IF(R1239&lt;0%,"DEGROWTH","GROWTH")))</f>
        <v>GROWTH</v>
      </c>
      <c r="T1239" s="69" t="n">
        <v>22</v>
      </c>
      <c r="U1239" s="101" t="str">
        <f aca="false">IF(F1239&lt;=$V$2,"May","")</f>
        <v>May</v>
      </c>
      <c r="V1239" s="69" t="n">
        <f aca="false">T1239</f>
        <v>22</v>
      </c>
      <c r="W1239" s="102" t="n">
        <f aca="false">K1239-V1239</f>
        <v>-22</v>
      </c>
      <c r="X1239" s="103" t="n">
        <f aca="false">IFERROR(IF(U1239="June",(K1239/V1239-1)),0)</f>
        <v>0</v>
      </c>
      <c r="Y1239" s="104" t="str">
        <f aca="false">IF(T1239&gt;0,IF(U1239="","-",IF(X1239&lt;0%,"DEGROWTH","GROWTH")))</f>
        <v>GROWTH</v>
      </c>
      <c r="Z1239" s="75" t="n">
        <v>0</v>
      </c>
      <c r="AA1239" s="70"/>
      <c r="AB1239" s="70" t="s">
        <v>133</v>
      </c>
      <c r="AC1239" s="70" t="s">
        <v>133</v>
      </c>
      <c r="AD1239" s="3"/>
      <c r="AE1239" s="3"/>
      <c r="AF1239" s="70" t="s">
        <v>133</v>
      </c>
      <c r="AG1239" s="121" t="n">
        <f aca="false">IFERROR(INDEX(Last6M_AvgSales_Ref!$B$2:$B$12659,MATCH(D1239,Last6M_AvgSales_Ref!$A$2:$A$12659,0)),"")</f>
        <v>25.3333333333333</v>
      </c>
    </row>
    <row r="1240" customFormat="false" ht="14.25" hidden="false" customHeight="true" outlineLevel="0" collapsed="false">
      <c r="A1240" s="70" t="s">
        <v>130</v>
      </c>
      <c r="B1240" s="72" t="s">
        <v>122</v>
      </c>
      <c r="C1240" s="72" t="s">
        <v>448</v>
      </c>
      <c r="D1240" s="72" t="n">
        <v>1000001683</v>
      </c>
      <c r="E1240" s="73" t="s">
        <v>449</v>
      </c>
      <c r="F1240" s="80" t="n">
        <v>41303</v>
      </c>
      <c r="G1240" s="67" t="str">
        <f aca="false">IF(I1240&gt;0,"Targeted Dealer","-")</f>
        <v>Targeted Dealer</v>
      </c>
      <c r="H1240" s="67"/>
      <c r="I1240" s="68" t="n">
        <v>15</v>
      </c>
      <c r="J1240" s="68" t="n">
        <f aca="false">I1240/$J$1*($J$1-$E$1)</f>
        <v>15</v>
      </c>
      <c r="K1240" s="69" t="n">
        <v>0</v>
      </c>
      <c r="L1240" s="69" t="n">
        <f aca="false">I1240-K1240</f>
        <v>15</v>
      </c>
      <c r="M1240" s="69" t="n">
        <f aca="false">IFERROR((K1240/J1240%),"-")</f>
        <v>0</v>
      </c>
      <c r="N1240" s="97" t="n">
        <v>7.5</v>
      </c>
      <c r="O1240" s="98" t="str">
        <f aca="false">IF(F1240&lt;=$P$2,"June","")</f>
        <v>June</v>
      </c>
      <c r="P1240" s="97" t="n">
        <f aca="false">N1240</f>
        <v>7.5</v>
      </c>
      <c r="Q1240" s="99" t="n">
        <f aca="false">K1240-P1240</f>
        <v>-7.5</v>
      </c>
      <c r="R1240" s="98" t="n">
        <f aca="false">IFERROR(IF(O1240="May",(K1240/P1240-1))," ")</f>
        <v>0</v>
      </c>
      <c r="S1240" s="100" t="str">
        <f aca="false">IF(N1240&gt;0,IF(O1240="","-",IF(R1240&lt;0%,"DEGROWTH","GROWTH")))</f>
        <v>GROWTH</v>
      </c>
      <c r="T1240" s="69" t="n">
        <v>0</v>
      </c>
      <c r="U1240" s="101" t="str">
        <f aca="false">IF(F1240&lt;=$V$2,"May","")</f>
        <v>May</v>
      </c>
      <c r="V1240" s="69" t="n">
        <f aca="false">T1240</f>
        <v>0</v>
      </c>
      <c r="W1240" s="102" t="n">
        <f aca="false">K1240-V1240</f>
        <v>0</v>
      </c>
      <c r="X1240" s="103" t="n">
        <f aca="false">IFERROR(IF(U1240="June",(K1240/V1240-1)),0)</f>
        <v>0</v>
      </c>
      <c r="Y1240" s="106" t="b">
        <f aca="false">IF(T1240&gt;0,IF(U1240="","-",IF(X1240&lt;0%,"DEGROWTH","GROWTH")))</f>
        <v>0</v>
      </c>
      <c r="Z1240" s="75" t="n">
        <v>0</v>
      </c>
      <c r="AA1240" s="70"/>
      <c r="AB1240" s="70" t="s">
        <v>133</v>
      </c>
      <c r="AC1240" s="70" t="s">
        <v>130</v>
      </c>
      <c r="AD1240" s="3"/>
      <c r="AE1240" s="3"/>
      <c r="AF1240" s="70" t="s">
        <v>130</v>
      </c>
      <c r="AG1240" s="121" t="n">
        <f aca="false">IFERROR(INDEX(Last6M_AvgSales_Ref!$B$2:$B$12659,MATCH(D1240,Last6M_AvgSales_Ref!$A$2:$A$12659,0)),"")</f>
        <v>5</v>
      </c>
    </row>
    <row r="1241" customFormat="false" ht="14.25" hidden="false" customHeight="true" outlineLevel="0" collapsed="false">
      <c r="A1241" s="70" t="s">
        <v>133</v>
      </c>
      <c r="B1241" s="71" t="s">
        <v>21</v>
      </c>
      <c r="C1241" s="72" t="s">
        <v>2945</v>
      </c>
      <c r="D1241" s="72" t="n">
        <v>1000004167</v>
      </c>
      <c r="E1241" s="73" t="s">
        <v>2946</v>
      </c>
      <c r="F1241" s="80" t="n">
        <v>45606</v>
      </c>
      <c r="G1241" s="67" t="str">
        <f aca="false">IF(I1241&gt;0,"Targeted Dealer","-")</f>
        <v>Targeted Dealer</v>
      </c>
      <c r="H1241" s="67"/>
      <c r="I1241" s="68" t="n">
        <v>250</v>
      </c>
      <c r="J1241" s="68" t="n">
        <f aca="false">I1241/$J$1*($J$1-$E$1)</f>
        <v>250</v>
      </c>
      <c r="K1241" s="69" t="n">
        <v>273</v>
      </c>
      <c r="L1241" s="69" t="n">
        <f aca="false">I1241-K1241</f>
        <v>-23</v>
      </c>
      <c r="M1241" s="69" t="n">
        <f aca="false">IFERROR((K1241/J1241%),"-")</f>
        <v>109.2</v>
      </c>
      <c r="N1241" s="97" t="n">
        <v>221</v>
      </c>
      <c r="O1241" s="98" t="str">
        <f aca="false">IF(F1241&lt;=$P$2,"June","")</f>
        <v>June</v>
      </c>
      <c r="P1241" s="97" t="n">
        <f aca="false">N1241</f>
        <v>221</v>
      </c>
      <c r="Q1241" s="99" t="n">
        <f aca="false">K1241-P1241</f>
        <v>52</v>
      </c>
      <c r="R1241" s="98" t="n">
        <f aca="false">IFERROR(IF(O1241="May",(K1241/P1241-1))," ")</f>
        <v>0</v>
      </c>
      <c r="S1241" s="100" t="str">
        <f aca="false">IF(N1241&gt;0,IF(O1241="","-",IF(R1241&lt;0%,"DEGROWTH","GROWTH")))</f>
        <v>GROWTH</v>
      </c>
      <c r="T1241" s="69" t="n">
        <v>105</v>
      </c>
      <c r="U1241" s="101" t="str">
        <f aca="false">IF(F1241&lt;=$V$2,"May","")</f>
        <v>May</v>
      </c>
      <c r="V1241" s="69" t="n">
        <f aca="false">T1241</f>
        <v>105</v>
      </c>
      <c r="W1241" s="102" t="n">
        <f aca="false">K1241-V1241</f>
        <v>168</v>
      </c>
      <c r="X1241" s="103" t="n">
        <f aca="false">IFERROR(IF(U1241="June",(K1241/V1241-1)),0)</f>
        <v>0</v>
      </c>
      <c r="Y1241" s="104" t="str">
        <f aca="false">IF(T1241&gt;0,IF(U1241="","-",IF(X1241&lt;0%,"DEGROWTH","GROWTH")))</f>
        <v>GROWTH</v>
      </c>
      <c r="Z1241" s="75" t="n">
        <v>0</v>
      </c>
      <c r="AA1241" s="70"/>
      <c r="AB1241" s="70" t="s">
        <v>133</v>
      </c>
      <c r="AC1241" s="70" t="s">
        <v>133</v>
      </c>
      <c r="AD1241" s="3"/>
      <c r="AE1241" s="3"/>
      <c r="AF1241" s="70" t="s">
        <v>133</v>
      </c>
      <c r="AG1241" s="121" t="n">
        <f aca="false">IFERROR(INDEX(Last6M_AvgSales_Ref!$B$2:$B$12659,MATCH(D1241,Last6M_AvgSales_Ref!$A$2:$A$12659,0)),"")</f>
        <v>175</v>
      </c>
    </row>
    <row r="1242" customFormat="false" ht="14.25" hidden="false" customHeight="true" outlineLevel="0" collapsed="false">
      <c r="A1242" s="70" t="s">
        <v>134</v>
      </c>
      <c r="B1242" s="72" t="s">
        <v>83</v>
      </c>
      <c r="C1242" s="72" t="s">
        <v>2947</v>
      </c>
      <c r="D1242" s="72" t="n">
        <v>1000004169</v>
      </c>
      <c r="E1242" s="73" t="s">
        <v>2948</v>
      </c>
      <c r="F1242" s="80" t="n">
        <v>45606</v>
      </c>
      <c r="G1242" s="67" t="str">
        <f aca="false">IF(I1242&gt;0,"Targeted Dealer","-")</f>
        <v>Targeted Dealer</v>
      </c>
      <c r="H1242" s="67"/>
      <c r="I1242" s="68" t="n">
        <v>100</v>
      </c>
      <c r="J1242" s="68" t="n">
        <f aca="false">I1242/$J$1*($J$1-$E$1)</f>
        <v>100</v>
      </c>
      <c r="K1242" s="69" t="n">
        <v>40</v>
      </c>
      <c r="L1242" s="69" t="n">
        <f aca="false">I1242-K1242</f>
        <v>60</v>
      </c>
      <c r="M1242" s="69" t="n">
        <f aca="false">IFERROR((K1242/J1242%),"-")</f>
        <v>40</v>
      </c>
      <c r="N1242" s="97" t="n">
        <v>46</v>
      </c>
      <c r="O1242" s="98" t="str">
        <f aca="false">IF(F1242&lt;=$P$2,"June","")</f>
        <v>June</v>
      </c>
      <c r="P1242" s="97" t="n">
        <f aca="false">N1242</f>
        <v>46</v>
      </c>
      <c r="Q1242" s="99" t="n">
        <f aca="false">K1242-P1242</f>
        <v>-6</v>
      </c>
      <c r="R1242" s="98" t="n">
        <f aca="false">IFERROR(IF(O1242="May",(K1242/P1242-1))," ")</f>
        <v>0</v>
      </c>
      <c r="S1242" s="100" t="str">
        <f aca="false">IF(N1242&gt;0,IF(O1242="","-",IF(R1242&lt;0%,"DEGROWTH","GROWTH")))</f>
        <v>GROWTH</v>
      </c>
      <c r="T1242" s="69" t="n">
        <v>30</v>
      </c>
      <c r="U1242" s="101" t="str">
        <f aca="false">IF(F1242&lt;=$V$2,"May","")</f>
        <v>May</v>
      </c>
      <c r="V1242" s="69" t="n">
        <f aca="false">T1242</f>
        <v>30</v>
      </c>
      <c r="W1242" s="102" t="n">
        <f aca="false">K1242-V1242</f>
        <v>10</v>
      </c>
      <c r="X1242" s="103" t="n">
        <f aca="false">IFERROR(IF(U1242="June",(K1242/V1242-1)),0)</f>
        <v>0</v>
      </c>
      <c r="Y1242" s="104" t="str">
        <f aca="false">IF(T1242&gt;0,IF(U1242="","-",IF(X1242&lt;0%,"DEGROWTH","GROWTH")))</f>
        <v>GROWTH</v>
      </c>
      <c r="Z1242" s="75" t="n">
        <v>0</v>
      </c>
      <c r="AA1242" s="70"/>
      <c r="AB1242" s="70" t="s">
        <v>133</v>
      </c>
      <c r="AC1242" s="70" t="s">
        <v>134</v>
      </c>
      <c r="AD1242" s="3"/>
      <c r="AE1242" s="3"/>
      <c r="AF1242" s="70" t="s">
        <v>134</v>
      </c>
      <c r="AG1242" s="121" t="n">
        <f aca="false">IFERROR(INDEX(Last6M_AvgSales_Ref!$B$2:$B$12659,MATCH(D1242,Last6M_AvgSales_Ref!$A$2:$A$12659,0)),"")</f>
        <v>32</v>
      </c>
    </row>
    <row r="1243" customFormat="false" ht="14.25" hidden="false" customHeight="true" outlineLevel="0" collapsed="false">
      <c r="A1243" s="70" t="s">
        <v>134</v>
      </c>
      <c r="B1243" s="72" t="s">
        <v>84</v>
      </c>
      <c r="C1243" s="72" t="s">
        <v>2949</v>
      </c>
      <c r="D1243" s="72" t="n">
        <v>1000000378</v>
      </c>
      <c r="E1243" s="73" t="s">
        <v>2950</v>
      </c>
      <c r="F1243" s="80" t="n">
        <v>43911</v>
      </c>
      <c r="G1243" s="67" t="str">
        <f aca="false">IF(I1243&gt;0,"Targeted Dealer","-")</f>
        <v>Targeted Dealer</v>
      </c>
      <c r="H1243" s="67"/>
      <c r="I1243" s="68" t="n">
        <v>100</v>
      </c>
      <c r="J1243" s="68" t="n">
        <f aca="false">I1243/$J$1*($J$1-$E$1)</f>
        <v>100</v>
      </c>
      <c r="K1243" s="69" t="n">
        <v>68.75</v>
      </c>
      <c r="L1243" s="69" t="n">
        <f aca="false">I1243-K1243</f>
        <v>31.25</v>
      </c>
      <c r="M1243" s="69" t="n">
        <f aca="false">IFERROR((K1243/J1243%),"-")</f>
        <v>68.75</v>
      </c>
      <c r="N1243" s="97" t="n">
        <v>42.75</v>
      </c>
      <c r="O1243" s="98" t="str">
        <f aca="false">IF(F1243&lt;=$P$2,"June","")</f>
        <v>June</v>
      </c>
      <c r="P1243" s="97" t="n">
        <f aca="false">N1243</f>
        <v>42.75</v>
      </c>
      <c r="Q1243" s="99" t="n">
        <f aca="false">K1243-P1243</f>
        <v>26</v>
      </c>
      <c r="R1243" s="98" t="n">
        <f aca="false">IFERROR(IF(O1243="May",(K1243/P1243-1))," ")</f>
        <v>0</v>
      </c>
      <c r="S1243" s="100" t="str">
        <f aca="false">IF(N1243&gt;0,IF(O1243="","-",IF(R1243&lt;0%,"DEGROWTH","GROWTH")))</f>
        <v>GROWTH</v>
      </c>
      <c r="T1243" s="69" t="n">
        <v>47.25</v>
      </c>
      <c r="U1243" s="101" t="str">
        <f aca="false">IF(F1243&lt;=$V$2,"May","")</f>
        <v>May</v>
      </c>
      <c r="V1243" s="69" t="n">
        <f aca="false">T1243</f>
        <v>47.25</v>
      </c>
      <c r="W1243" s="102" t="n">
        <f aca="false">K1243-V1243</f>
        <v>21.5</v>
      </c>
      <c r="X1243" s="103" t="n">
        <f aca="false">IFERROR(IF(U1243="June",(K1243/V1243-1)),0)</f>
        <v>0</v>
      </c>
      <c r="Y1243" s="104" t="str">
        <f aca="false">IF(T1243&gt;0,IF(U1243="","-",IF(X1243&lt;0%,"DEGROWTH","GROWTH")))</f>
        <v>GROWTH</v>
      </c>
      <c r="Z1243" s="75" t="n">
        <v>0</v>
      </c>
      <c r="AA1243" s="70"/>
      <c r="AB1243" s="70" t="s">
        <v>133</v>
      </c>
      <c r="AC1243" s="70" t="s">
        <v>134</v>
      </c>
      <c r="AD1243" s="3"/>
      <c r="AE1243" s="3"/>
      <c r="AF1243" s="70" t="s">
        <v>134</v>
      </c>
      <c r="AG1243" s="121" t="n">
        <f aca="false">IFERROR(INDEX(Last6M_AvgSales_Ref!$B$2:$B$12659,MATCH(D1243,Last6M_AvgSales_Ref!$A$2:$A$12659,0)),"")</f>
        <v>40.625</v>
      </c>
    </row>
    <row r="1244" customFormat="false" ht="14.25" hidden="false" customHeight="true" outlineLevel="0" collapsed="false">
      <c r="A1244" s="70" t="s">
        <v>131</v>
      </c>
      <c r="B1244" s="72" t="s">
        <v>95</v>
      </c>
      <c r="C1244" s="72" t="s">
        <v>2951</v>
      </c>
      <c r="D1244" s="72" t="n">
        <v>1000001366</v>
      </c>
      <c r="E1244" s="73" t="s">
        <v>2952</v>
      </c>
      <c r="F1244" s="80" t="n">
        <v>44054</v>
      </c>
      <c r="G1244" s="67" t="str">
        <f aca="false">IF(I1244&gt;0,"Targeted Dealer","-")</f>
        <v>Targeted Dealer</v>
      </c>
      <c r="H1244" s="67"/>
      <c r="I1244" s="68" t="n">
        <v>400</v>
      </c>
      <c r="J1244" s="68" t="n">
        <f aca="false">I1244/$J$1*($J$1-$E$1)</f>
        <v>400</v>
      </c>
      <c r="K1244" s="69" t="n">
        <v>370.75</v>
      </c>
      <c r="L1244" s="69" t="n">
        <f aca="false">I1244-K1244</f>
        <v>29.25</v>
      </c>
      <c r="M1244" s="69" t="n">
        <f aca="false">IFERROR((K1244/J1244%),"-")</f>
        <v>92.6875</v>
      </c>
      <c r="N1244" s="97" t="n">
        <v>30.5</v>
      </c>
      <c r="O1244" s="98" t="str">
        <f aca="false">IF(F1244&lt;=$P$2,"June","")</f>
        <v>June</v>
      </c>
      <c r="P1244" s="97" t="n">
        <f aca="false">N1244</f>
        <v>30.5</v>
      </c>
      <c r="Q1244" s="99" t="n">
        <f aca="false">K1244-P1244</f>
        <v>340.25</v>
      </c>
      <c r="R1244" s="98" t="n">
        <f aca="false">IFERROR(IF(O1244="May",(K1244/P1244-1))," ")</f>
        <v>0</v>
      </c>
      <c r="S1244" s="100" t="str">
        <f aca="false">IF(N1244&gt;0,IF(O1244="","-",IF(R1244&lt;0%,"DEGROWTH","GROWTH")))</f>
        <v>GROWTH</v>
      </c>
      <c r="T1244" s="69" t="n">
        <v>410.85</v>
      </c>
      <c r="U1244" s="101" t="str">
        <f aca="false">IF(F1244&lt;=$V$2,"May","")</f>
        <v>May</v>
      </c>
      <c r="V1244" s="69" t="n">
        <f aca="false">T1244</f>
        <v>410.85</v>
      </c>
      <c r="W1244" s="102" t="n">
        <f aca="false">K1244-V1244</f>
        <v>-40.1</v>
      </c>
      <c r="X1244" s="103" t="n">
        <f aca="false">IFERROR(IF(U1244="June",(K1244/V1244-1)),0)</f>
        <v>0</v>
      </c>
      <c r="Y1244" s="104" t="str">
        <f aca="false">IF(T1244&gt;0,IF(U1244="","-",IF(X1244&lt;0%,"DEGROWTH","GROWTH")))</f>
        <v>GROWTH</v>
      </c>
      <c r="Z1244" s="75" t="n">
        <v>0</v>
      </c>
      <c r="AA1244" s="70"/>
      <c r="AB1244" s="70" t="s">
        <v>133</v>
      </c>
      <c r="AC1244" s="70" t="s">
        <v>131</v>
      </c>
      <c r="AD1244" s="3"/>
      <c r="AE1244" s="3"/>
      <c r="AF1244" s="70" t="s">
        <v>131</v>
      </c>
      <c r="AG1244" s="121" t="n">
        <f aca="false">IFERROR(INDEX(Last6M_AvgSales_Ref!$B$2:$B$12659,MATCH(D1244,Last6M_AvgSales_Ref!$A$2:$A$12659,0)),"")</f>
        <v>477.4</v>
      </c>
    </row>
    <row r="1245" customFormat="false" ht="14.25" hidden="false" customHeight="true" outlineLevel="0" collapsed="false">
      <c r="A1245" s="70" t="s">
        <v>133</v>
      </c>
      <c r="B1245" s="72" t="s">
        <v>52</v>
      </c>
      <c r="C1245" s="72" t="s">
        <v>2953</v>
      </c>
      <c r="D1245" s="72" t="n">
        <v>1000004159</v>
      </c>
      <c r="E1245" s="73" t="s">
        <v>2954</v>
      </c>
      <c r="F1245" s="80" t="n">
        <v>45594</v>
      </c>
      <c r="G1245" s="67" t="str">
        <f aca="false">IF(I1245&gt;0,"Targeted Dealer","-")</f>
        <v>Targeted Dealer</v>
      </c>
      <c r="H1245" s="67"/>
      <c r="I1245" s="68" t="n">
        <v>60</v>
      </c>
      <c r="J1245" s="68" t="n">
        <f aca="false">I1245/$J$1*($J$1-$E$1)</f>
        <v>60</v>
      </c>
      <c r="K1245" s="69" t="n">
        <v>39</v>
      </c>
      <c r="L1245" s="69" t="n">
        <f aca="false">I1245-K1245</f>
        <v>21</v>
      </c>
      <c r="M1245" s="69" t="n">
        <f aca="false">IFERROR((K1245/J1245%),"-")</f>
        <v>65</v>
      </c>
      <c r="N1245" s="97" t="n">
        <v>0</v>
      </c>
      <c r="O1245" s="98" t="str">
        <f aca="false">IF(F1245&lt;=$P$2,"June","")</f>
        <v>June</v>
      </c>
      <c r="P1245" s="97" t="n">
        <f aca="false">N1245</f>
        <v>0</v>
      </c>
      <c r="Q1245" s="99" t="n">
        <f aca="false">K1245-P1245</f>
        <v>39</v>
      </c>
      <c r="R1245" s="98" t="n">
        <f aca="false">IFERROR(IF(O1245="May",(K1245/P1245-1))," ")</f>
        <v>0</v>
      </c>
      <c r="S1245" s="105" t="b">
        <f aca="false">IF(N1245&gt;0,IF(O1245="","-",IF(R1245&lt;0%,"DEGROWTH","GROWTH")))</f>
        <v>0</v>
      </c>
      <c r="T1245" s="69" t="n">
        <v>0</v>
      </c>
      <c r="U1245" s="101" t="str">
        <f aca="false">IF(F1245&lt;=$V$2,"May","")</f>
        <v>May</v>
      </c>
      <c r="V1245" s="69" t="n">
        <f aca="false">T1245</f>
        <v>0</v>
      </c>
      <c r="W1245" s="102" t="n">
        <f aca="false">K1245-V1245</f>
        <v>39</v>
      </c>
      <c r="X1245" s="103" t="n">
        <f aca="false">IFERROR(IF(U1245="June",(K1245/V1245-1)),0)</f>
        <v>0</v>
      </c>
      <c r="Y1245" s="106" t="b">
        <f aca="false">IF(T1245&gt;0,IF(U1245="","-",IF(X1245&lt;0%,"DEGROWTH","GROWTH")))</f>
        <v>0</v>
      </c>
      <c r="Z1245" s="75" t="n">
        <v>0</v>
      </c>
      <c r="AA1245" s="70"/>
      <c r="AB1245" s="70" t="s">
        <v>133</v>
      </c>
      <c r="AC1245" s="70" t="s">
        <v>133</v>
      </c>
      <c r="AD1245" s="3"/>
      <c r="AE1245" s="3"/>
      <c r="AF1245" s="70" t="s">
        <v>133</v>
      </c>
      <c r="AG1245" s="121" t="n">
        <f aca="false">IFERROR(INDEX(Last6M_AvgSales_Ref!$B$2:$B$12659,MATCH(D1245,Last6M_AvgSales_Ref!$A$2:$A$12659,0)),"")</f>
        <v>44.5</v>
      </c>
    </row>
    <row r="1246" customFormat="false" ht="14.25" hidden="false" customHeight="true" outlineLevel="0" collapsed="false">
      <c r="A1246" s="70" t="s">
        <v>133</v>
      </c>
      <c r="B1246" s="71" t="s">
        <v>25</v>
      </c>
      <c r="C1246" s="72" t="s">
        <v>2955</v>
      </c>
      <c r="D1246" s="72" t="n">
        <v>1000004170</v>
      </c>
      <c r="E1246" s="73" t="s">
        <v>2956</v>
      </c>
      <c r="F1246" s="80" t="n">
        <v>45611</v>
      </c>
      <c r="G1246" s="67" t="str">
        <f aca="false">IF(I1246&gt;0,"Targeted Dealer","-")</f>
        <v>Targeted Dealer</v>
      </c>
      <c r="H1246" s="67"/>
      <c r="I1246" s="68" t="n">
        <v>40</v>
      </c>
      <c r="J1246" s="68" t="n">
        <f aca="false">I1246/$J$1*($J$1-$E$1)</f>
        <v>40</v>
      </c>
      <c r="K1246" s="69" t="n">
        <v>45</v>
      </c>
      <c r="L1246" s="69" t="n">
        <f aca="false">I1246-K1246</f>
        <v>-5</v>
      </c>
      <c r="M1246" s="69" t="n">
        <f aca="false">IFERROR((K1246/J1246%),"-")</f>
        <v>112.5</v>
      </c>
      <c r="N1246" s="97" t="n">
        <v>25</v>
      </c>
      <c r="O1246" s="98" t="str">
        <f aca="false">IF(F1246&lt;=$P$2,"June","")</f>
        <v>June</v>
      </c>
      <c r="P1246" s="97" t="n">
        <f aca="false">N1246</f>
        <v>25</v>
      </c>
      <c r="Q1246" s="99" t="n">
        <f aca="false">K1246-P1246</f>
        <v>20</v>
      </c>
      <c r="R1246" s="98" t="n">
        <f aca="false">IFERROR(IF(O1246="May",(K1246/P1246-1))," ")</f>
        <v>0</v>
      </c>
      <c r="S1246" s="100" t="str">
        <f aca="false">IF(N1246&gt;0,IF(O1246="","-",IF(R1246&lt;0%,"DEGROWTH","GROWTH")))</f>
        <v>GROWTH</v>
      </c>
      <c r="T1246" s="69" t="n">
        <v>20</v>
      </c>
      <c r="U1246" s="101" t="str">
        <f aca="false">IF(F1246&lt;=$V$2,"May","")</f>
        <v>May</v>
      </c>
      <c r="V1246" s="69" t="n">
        <f aca="false">T1246</f>
        <v>20</v>
      </c>
      <c r="W1246" s="102" t="n">
        <f aca="false">K1246-V1246</f>
        <v>25</v>
      </c>
      <c r="X1246" s="103" t="n">
        <f aca="false">IFERROR(IF(U1246="June",(K1246/V1246-1)),0)</f>
        <v>0</v>
      </c>
      <c r="Y1246" s="104" t="str">
        <f aca="false">IF(T1246&gt;0,IF(U1246="","-",IF(X1246&lt;0%,"DEGROWTH","GROWTH")))</f>
        <v>GROWTH</v>
      </c>
      <c r="Z1246" s="75" t="n">
        <v>0</v>
      </c>
      <c r="AA1246" s="70"/>
      <c r="AB1246" s="70" t="s">
        <v>133</v>
      </c>
      <c r="AC1246" s="70" t="s">
        <v>133</v>
      </c>
      <c r="AD1246" s="3"/>
      <c r="AE1246" s="3"/>
      <c r="AF1246" s="70" t="s">
        <v>133</v>
      </c>
      <c r="AG1246" s="121" t="n">
        <f aca="false">IFERROR(INDEX(Last6M_AvgSales_Ref!$B$2:$B$12659,MATCH(D1246,Last6M_AvgSales_Ref!$A$2:$A$12659,0)),"")</f>
        <v>39.1666666666667</v>
      </c>
    </row>
    <row r="1247" customFormat="false" ht="14.25" hidden="false" customHeight="true" outlineLevel="0" collapsed="false">
      <c r="A1247" s="70" t="s">
        <v>133</v>
      </c>
      <c r="B1247" s="72" t="s">
        <v>41</v>
      </c>
      <c r="C1247" s="72" t="s">
        <v>2957</v>
      </c>
      <c r="D1247" s="72" t="n">
        <v>1000003041</v>
      </c>
      <c r="E1247" s="73" t="s">
        <v>2958</v>
      </c>
      <c r="F1247" s="80" t="n">
        <v>44847</v>
      </c>
      <c r="G1247" s="67" t="str">
        <f aca="false">IF(I1247&gt;0,"Targeted Dealer","-")</f>
        <v>Targeted Dealer</v>
      </c>
      <c r="H1247" s="67"/>
      <c r="I1247" s="68" t="n">
        <v>160</v>
      </c>
      <c r="J1247" s="68" t="n">
        <f aca="false">I1247/$J$1*($J$1-$E$1)</f>
        <v>160</v>
      </c>
      <c r="K1247" s="69" t="n">
        <v>160</v>
      </c>
      <c r="L1247" s="69" t="n">
        <f aca="false">I1247-K1247</f>
        <v>0</v>
      </c>
      <c r="M1247" s="69" t="n">
        <f aca="false">IFERROR((K1247/J1247%),"-")</f>
        <v>100</v>
      </c>
      <c r="N1247" s="97" t="n">
        <v>80</v>
      </c>
      <c r="O1247" s="98" t="str">
        <f aca="false">IF(F1247&lt;=$P$2,"June","")</f>
        <v>June</v>
      </c>
      <c r="P1247" s="97" t="n">
        <f aca="false">N1247</f>
        <v>80</v>
      </c>
      <c r="Q1247" s="99" t="n">
        <f aca="false">K1247-P1247</f>
        <v>80</v>
      </c>
      <c r="R1247" s="98" t="n">
        <f aca="false">IFERROR(IF(O1247="May",(K1247/P1247-1))," ")</f>
        <v>0</v>
      </c>
      <c r="S1247" s="100" t="str">
        <f aca="false">IF(N1247&gt;0,IF(O1247="","-",IF(R1247&lt;0%,"DEGROWTH","GROWTH")))</f>
        <v>GROWTH</v>
      </c>
      <c r="T1247" s="69" t="n">
        <v>0</v>
      </c>
      <c r="U1247" s="101" t="str">
        <f aca="false">IF(F1247&lt;=$V$2,"May","")</f>
        <v>May</v>
      </c>
      <c r="V1247" s="69" t="n">
        <f aca="false">T1247</f>
        <v>0</v>
      </c>
      <c r="W1247" s="102" t="n">
        <f aca="false">K1247-V1247</f>
        <v>160</v>
      </c>
      <c r="X1247" s="103" t="n">
        <f aca="false">IFERROR(IF(U1247="June",(K1247/V1247-1)),0)</f>
        <v>0</v>
      </c>
      <c r="Y1247" s="106" t="b">
        <f aca="false">IF(T1247&gt;0,IF(U1247="","-",IF(X1247&lt;0%,"DEGROWTH","GROWTH")))</f>
        <v>0</v>
      </c>
      <c r="Z1247" s="75" t="n">
        <v>0</v>
      </c>
      <c r="AA1247" s="70"/>
      <c r="AB1247" s="70" t="s">
        <v>133</v>
      </c>
      <c r="AC1247" s="70" t="s">
        <v>133</v>
      </c>
      <c r="AD1247" s="3"/>
      <c r="AE1247" s="3"/>
      <c r="AF1247" s="70" t="s">
        <v>133</v>
      </c>
      <c r="AG1247" s="121" t="n">
        <f aca="false">IFERROR(INDEX(Last6M_AvgSales_Ref!$B$2:$B$12659,MATCH(D1247,Last6M_AvgSales_Ref!$A$2:$A$12659,0)),"")</f>
        <v>110</v>
      </c>
    </row>
    <row r="1248" customFormat="false" ht="14.25" hidden="false" customHeight="true" outlineLevel="0" collapsed="false">
      <c r="A1248" s="70" t="s">
        <v>134</v>
      </c>
      <c r="B1248" s="71" t="s">
        <v>65</v>
      </c>
      <c r="C1248" s="72" t="s">
        <v>2959</v>
      </c>
      <c r="D1248" s="72" t="n">
        <v>1000004172</v>
      </c>
      <c r="E1248" s="73" t="s">
        <v>2960</v>
      </c>
      <c r="F1248" s="80" t="n">
        <v>45618</v>
      </c>
      <c r="G1248" s="67" t="str">
        <f aca="false">IF(I1248&gt;0,"Targeted Dealer","-")</f>
        <v>Targeted Dealer</v>
      </c>
      <c r="H1248" s="67"/>
      <c r="I1248" s="68" t="n">
        <v>150</v>
      </c>
      <c r="J1248" s="68" t="n">
        <f aca="false">I1248/$J$1*($J$1-$E$1)</f>
        <v>150</v>
      </c>
      <c r="K1248" s="69" t="n">
        <v>60</v>
      </c>
      <c r="L1248" s="69" t="n">
        <f aca="false">I1248-K1248</f>
        <v>90</v>
      </c>
      <c r="M1248" s="69" t="n">
        <f aca="false">IFERROR((K1248/J1248%),"-")</f>
        <v>40</v>
      </c>
      <c r="N1248" s="97" t="n">
        <v>75</v>
      </c>
      <c r="O1248" s="98" t="str">
        <f aca="false">IF(F1248&lt;=$P$2,"June","")</f>
        <v>June</v>
      </c>
      <c r="P1248" s="97" t="n">
        <f aca="false">N1248</f>
        <v>75</v>
      </c>
      <c r="Q1248" s="99" t="n">
        <f aca="false">K1248-P1248</f>
        <v>-15</v>
      </c>
      <c r="R1248" s="98" t="n">
        <f aca="false">IFERROR(IF(O1248="May",(K1248/P1248-1))," ")</f>
        <v>0</v>
      </c>
      <c r="S1248" s="100" t="str">
        <f aca="false">IF(N1248&gt;0,IF(O1248="","-",IF(R1248&lt;0%,"DEGROWTH","GROWTH")))</f>
        <v>GROWTH</v>
      </c>
      <c r="T1248" s="69" t="n">
        <v>75</v>
      </c>
      <c r="U1248" s="101" t="str">
        <f aca="false">IF(F1248&lt;=$V$2,"May","")</f>
        <v>May</v>
      </c>
      <c r="V1248" s="69" t="n">
        <f aca="false">T1248</f>
        <v>75</v>
      </c>
      <c r="W1248" s="102" t="n">
        <f aca="false">K1248-V1248</f>
        <v>-15</v>
      </c>
      <c r="X1248" s="103" t="n">
        <f aca="false">IFERROR(IF(U1248="June",(K1248/V1248-1)),0)</f>
        <v>0</v>
      </c>
      <c r="Y1248" s="104" t="str">
        <f aca="false">IF(T1248&gt;0,IF(U1248="","-",IF(X1248&lt;0%,"DEGROWTH","GROWTH")))</f>
        <v>GROWTH</v>
      </c>
      <c r="Z1248" s="75" t="n">
        <v>0</v>
      </c>
      <c r="AA1248" s="70"/>
      <c r="AB1248" s="70" t="s">
        <v>133</v>
      </c>
      <c r="AC1248" s="70" t="s">
        <v>134</v>
      </c>
      <c r="AD1248" s="3"/>
      <c r="AE1248" s="3"/>
      <c r="AF1248" s="70" t="s">
        <v>134</v>
      </c>
      <c r="AG1248" s="121" t="n">
        <f aca="false">IFERROR(INDEX(Last6M_AvgSales_Ref!$B$2:$B$12659,MATCH(D1248,Last6M_AvgSales_Ref!$A$2:$A$12659,0)),"")</f>
        <v>67.5</v>
      </c>
    </row>
    <row r="1249" customFormat="false" ht="14.25" hidden="false" customHeight="true" outlineLevel="0" collapsed="false">
      <c r="A1249" s="70" t="s">
        <v>133</v>
      </c>
      <c r="B1249" s="72" t="s">
        <v>143</v>
      </c>
      <c r="C1249" s="72" t="s">
        <v>450</v>
      </c>
      <c r="D1249" s="72" t="n">
        <v>1000004183</v>
      </c>
      <c r="E1249" s="73" t="s">
        <v>451</v>
      </c>
      <c r="F1249" s="80" t="n">
        <v>45621</v>
      </c>
      <c r="G1249" s="67" t="str">
        <f aca="false">IF(I1249&gt;0,"Targeted Dealer","-")</f>
        <v>Targeted Dealer</v>
      </c>
      <c r="H1249" s="67"/>
      <c r="I1249" s="68" t="n">
        <v>100</v>
      </c>
      <c r="J1249" s="68" t="n">
        <f aca="false">I1249/$J$1*($J$1-$E$1)</f>
        <v>100</v>
      </c>
      <c r="K1249" s="69" t="n">
        <v>71.5</v>
      </c>
      <c r="L1249" s="69" t="n">
        <f aca="false">I1249-K1249</f>
        <v>28.5</v>
      </c>
      <c r="M1249" s="69" t="n">
        <f aca="false">IFERROR((K1249/J1249%),"-")</f>
        <v>71.5</v>
      </c>
      <c r="N1249" s="97" t="n">
        <v>100</v>
      </c>
      <c r="O1249" s="98" t="str">
        <f aca="false">IF(F1249&lt;=$P$2,"June","")</f>
        <v>June</v>
      </c>
      <c r="P1249" s="97" t="n">
        <f aca="false">N1249</f>
        <v>100</v>
      </c>
      <c r="Q1249" s="99" t="n">
        <f aca="false">K1249-P1249</f>
        <v>-28.5</v>
      </c>
      <c r="R1249" s="98" t="n">
        <f aca="false">IFERROR(IF(O1249="May",(K1249/P1249-1))," ")</f>
        <v>0</v>
      </c>
      <c r="S1249" s="100" t="str">
        <f aca="false">IF(N1249&gt;0,IF(O1249="","-",IF(R1249&lt;0%,"DEGROWTH","GROWTH")))</f>
        <v>GROWTH</v>
      </c>
      <c r="T1249" s="69" t="n">
        <v>90</v>
      </c>
      <c r="U1249" s="101" t="str">
        <f aca="false">IF(F1249&lt;=$V$2,"May","")</f>
        <v>May</v>
      </c>
      <c r="V1249" s="69" t="n">
        <f aca="false">T1249</f>
        <v>90</v>
      </c>
      <c r="W1249" s="102" t="n">
        <f aca="false">K1249-V1249</f>
        <v>-18.5</v>
      </c>
      <c r="X1249" s="103" t="n">
        <f aca="false">IFERROR(IF(U1249="June",(K1249/V1249-1)),0)</f>
        <v>0</v>
      </c>
      <c r="Y1249" s="104" t="str">
        <f aca="false">IF(T1249&gt;0,IF(U1249="","-",IF(X1249&lt;0%,"DEGROWTH","GROWTH")))</f>
        <v>GROWTH</v>
      </c>
      <c r="Z1249" s="75" t="n">
        <v>0</v>
      </c>
      <c r="AA1249" s="70"/>
      <c r="AB1249" s="70" t="s">
        <v>133</v>
      </c>
      <c r="AC1249" s="70" t="s">
        <v>133</v>
      </c>
      <c r="AD1249" s="3"/>
      <c r="AE1249" s="3"/>
      <c r="AF1249" s="70" t="s">
        <v>133</v>
      </c>
      <c r="AG1249" s="121" t="n">
        <f aca="false">IFERROR(INDEX(Last6M_AvgSales_Ref!$B$2:$B$12659,MATCH(D1249,Last6M_AvgSales_Ref!$A$2:$A$12659,0)),"")</f>
        <v>62</v>
      </c>
    </row>
    <row r="1250" customFormat="false" ht="14.25" hidden="false" customHeight="true" outlineLevel="0" collapsed="false">
      <c r="A1250" s="70" t="s">
        <v>133</v>
      </c>
      <c r="B1250" s="72" t="s">
        <v>52</v>
      </c>
      <c r="C1250" s="72" t="s">
        <v>452</v>
      </c>
      <c r="D1250" s="72" t="n">
        <v>1000004171</v>
      </c>
      <c r="E1250" s="73" t="s">
        <v>453</v>
      </c>
      <c r="F1250" s="80" t="n">
        <v>45611</v>
      </c>
      <c r="G1250" s="67" t="str">
        <f aca="false">IF(I1250&gt;0,"Targeted Dealer","-")</f>
        <v>-</v>
      </c>
      <c r="H1250" s="67"/>
      <c r="I1250" s="68" t="n">
        <v>0</v>
      </c>
      <c r="J1250" s="68" t="n">
        <f aca="false">I1250/$J$1*($J$1-$E$1)</f>
        <v>0</v>
      </c>
      <c r="K1250" s="69" t="n">
        <v>50</v>
      </c>
      <c r="L1250" s="69" t="n">
        <f aca="false">I1250-K1250</f>
        <v>-50</v>
      </c>
      <c r="M1250" s="69" t="str">
        <f aca="false">IFERROR((K1250/J1250%),"-")</f>
        <v>-</v>
      </c>
      <c r="N1250" s="97" t="n">
        <v>0</v>
      </c>
      <c r="O1250" s="98" t="str">
        <f aca="false">IF(F1250&lt;=$P$2,"June","")</f>
        <v>June</v>
      </c>
      <c r="P1250" s="97" t="n">
        <f aca="false">N1250</f>
        <v>0</v>
      </c>
      <c r="Q1250" s="99" t="n">
        <f aca="false">K1250-P1250</f>
        <v>50</v>
      </c>
      <c r="R1250" s="98" t="n">
        <f aca="false">IFERROR(IF(O1250="May",(K1250/P1250-1))," ")</f>
        <v>0</v>
      </c>
      <c r="S1250" s="105" t="b">
        <f aca="false">IF(N1250&gt;0,IF(O1250="","-",IF(R1250&lt;0%,"DEGROWTH","GROWTH")))</f>
        <v>0</v>
      </c>
      <c r="T1250" s="69" t="n">
        <v>0</v>
      </c>
      <c r="U1250" s="101" t="str">
        <f aca="false">IF(F1250&lt;=$V$2,"May","")</f>
        <v>May</v>
      </c>
      <c r="V1250" s="69" t="n">
        <f aca="false">T1250</f>
        <v>0</v>
      </c>
      <c r="W1250" s="102" t="n">
        <f aca="false">K1250-V1250</f>
        <v>50</v>
      </c>
      <c r="X1250" s="103" t="n">
        <f aca="false">IFERROR(IF(U1250="June",(K1250/V1250-1)),0)</f>
        <v>0</v>
      </c>
      <c r="Y1250" s="106" t="b">
        <f aca="false">IF(T1250&gt;0,IF(U1250="","-",IF(X1250&lt;0%,"DEGROWTH","GROWTH")))</f>
        <v>0</v>
      </c>
      <c r="Z1250" s="75" t="n">
        <v>0</v>
      </c>
      <c r="AA1250" s="70"/>
      <c r="AB1250" s="70" t="s">
        <v>133</v>
      </c>
      <c r="AC1250" s="70" t="s">
        <v>133</v>
      </c>
      <c r="AD1250" s="3"/>
      <c r="AE1250" s="3"/>
      <c r="AF1250" s="70" t="s">
        <v>133</v>
      </c>
      <c r="AG1250" s="121" t="n">
        <f aca="false">IFERROR(INDEX(Last6M_AvgSales_Ref!$B$2:$B$12659,MATCH(D1250,Last6M_AvgSales_Ref!$A$2:$A$12659,0)),"")</f>
        <v>30</v>
      </c>
    </row>
    <row r="1251" customFormat="false" ht="14.25" hidden="false" customHeight="true" outlineLevel="0" collapsed="false">
      <c r="A1251" s="70" t="s">
        <v>133</v>
      </c>
      <c r="B1251" s="72" t="s">
        <v>47</v>
      </c>
      <c r="C1251" s="72" t="s">
        <v>2961</v>
      </c>
      <c r="D1251" s="72" t="n">
        <v>1000004182</v>
      </c>
      <c r="E1251" s="73" t="s">
        <v>2962</v>
      </c>
      <c r="F1251" s="80" t="n">
        <v>45621</v>
      </c>
      <c r="G1251" s="67" t="str">
        <f aca="false">IF(I1251&gt;0,"Targeted Dealer","-")</f>
        <v>-</v>
      </c>
      <c r="H1251" s="67"/>
      <c r="I1251" s="68" t="n">
        <v>0</v>
      </c>
      <c r="J1251" s="68" t="n">
        <f aca="false">I1251/$J$1*($J$1-$E$1)</f>
        <v>0</v>
      </c>
      <c r="K1251" s="69" t="n">
        <v>0</v>
      </c>
      <c r="L1251" s="69" t="n">
        <f aca="false">I1251-K1251</f>
        <v>0</v>
      </c>
      <c r="M1251" s="69" t="str">
        <f aca="false">IFERROR((K1251/J1251%),"-")</f>
        <v>-</v>
      </c>
      <c r="N1251" s="97" t="n">
        <v>0</v>
      </c>
      <c r="O1251" s="98" t="str">
        <f aca="false">IF(F1251&lt;=$P$2,"June","")</f>
        <v>June</v>
      </c>
      <c r="P1251" s="97" t="n">
        <f aca="false">N1251</f>
        <v>0</v>
      </c>
      <c r="Q1251" s="99" t="n">
        <f aca="false">K1251-P1251</f>
        <v>0</v>
      </c>
      <c r="R1251" s="98" t="n">
        <f aca="false">IFERROR(IF(O1251="May",(K1251/P1251-1))," ")</f>
        <v>0</v>
      </c>
      <c r="S1251" s="105" t="b">
        <f aca="false">IF(N1251&gt;0,IF(O1251="","-",IF(R1251&lt;0%,"DEGROWTH","GROWTH")))</f>
        <v>0</v>
      </c>
      <c r="T1251" s="69" t="n">
        <v>40</v>
      </c>
      <c r="U1251" s="101" t="str">
        <f aca="false">IF(F1251&lt;=$V$2,"May","")</f>
        <v>May</v>
      </c>
      <c r="V1251" s="69" t="n">
        <f aca="false">T1251</f>
        <v>40</v>
      </c>
      <c r="W1251" s="102" t="n">
        <f aca="false">K1251-V1251</f>
        <v>-40</v>
      </c>
      <c r="X1251" s="103" t="n">
        <f aca="false">IFERROR(IF(U1251="June",(K1251/V1251-1)),0)</f>
        <v>0</v>
      </c>
      <c r="Y1251" s="104" t="str">
        <f aca="false">IF(T1251&gt;0,IF(U1251="","-",IF(X1251&lt;0%,"DEGROWTH","GROWTH")))</f>
        <v>GROWTH</v>
      </c>
      <c r="Z1251" s="75" t="n">
        <v>0</v>
      </c>
      <c r="AA1251" s="70"/>
      <c r="AB1251" s="70" t="s">
        <v>133</v>
      </c>
      <c r="AC1251" s="70" t="s">
        <v>133</v>
      </c>
      <c r="AD1251" s="3"/>
      <c r="AE1251" s="3"/>
      <c r="AF1251" s="70" t="s">
        <v>133</v>
      </c>
      <c r="AG1251" s="121" t="n">
        <f aca="false">IFERROR(INDEX(Last6M_AvgSales_Ref!$B$2:$B$12659,MATCH(D1251,Last6M_AvgSales_Ref!$A$2:$A$12659,0)),"")</f>
        <v>58.3333333333333</v>
      </c>
    </row>
    <row r="1252" customFormat="false" ht="14.25" hidden="false" customHeight="true" outlineLevel="0" collapsed="false">
      <c r="A1252" s="70" t="s">
        <v>133</v>
      </c>
      <c r="B1252" s="72" t="s">
        <v>52</v>
      </c>
      <c r="C1252" s="72" t="s">
        <v>2963</v>
      </c>
      <c r="D1252" s="72" t="n">
        <v>1000000568</v>
      </c>
      <c r="E1252" s="73" t="s">
        <v>2964</v>
      </c>
      <c r="F1252" s="80" t="n">
        <v>44738</v>
      </c>
      <c r="G1252" s="67" t="str">
        <f aca="false">IF(I1252&gt;0,"Targeted Dealer","-")</f>
        <v>Targeted Dealer</v>
      </c>
      <c r="H1252" s="67"/>
      <c r="I1252" s="68" t="n">
        <v>105</v>
      </c>
      <c r="J1252" s="68" t="n">
        <f aca="false">I1252/$J$1*($J$1-$E$1)</f>
        <v>105</v>
      </c>
      <c r="K1252" s="69" t="n">
        <v>60</v>
      </c>
      <c r="L1252" s="69" t="n">
        <f aca="false">I1252-K1252</f>
        <v>45</v>
      </c>
      <c r="M1252" s="69" t="n">
        <f aca="false">IFERROR((K1252/J1252%),"-")</f>
        <v>57.1428571428571</v>
      </c>
      <c r="N1252" s="97" t="n">
        <v>60</v>
      </c>
      <c r="O1252" s="98" t="str">
        <f aca="false">IF(F1252&lt;=$P$2,"June","")</f>
        <v>June</v>
      </c>
      <c r="P1252" s="97" t="n">
        <f aca="false">N1252</f>
        <v>60</v>
      </c>
      <c r="Q1252" s="99" t="n">
        <f aca="false">K1252-P1252</f>
        <v>0</v>
      </c>
      <c r="R1252" s="98" t="n">
        <f aca="false">IFERROR(IF(O1252="May",(K1252/P1252-1))," ")</f>
        <v>0</v>
      </c>
      <c r="S1252" s="100" t="str">
        <f aca="false">IF(N1252&gt;0,IF(O1252="","-",IF(R1252&lt;0%,"DEGROWTH","GROWTH")))</f>
        <v>GROWTH</v>
      </c>
      <c r="T1252" s="69" t="n">
        <v>30</v>
      </c>
      <c r="U1252" s="101" t="str">
        <f aca="false">IF(F1252&lt;=$V$2,"May","")</f>
        <v>May</v>
      </c>
      <c r="V1252" s="69" t="n">
        <f aca="false">T1252</f>
        <v>30</v>
      </c>
      <c r="W1252" s="102" t="n">
        <f aca="false">K1252-V1252</f>
        <v>30</v>
      </c>
      <c r="X1252" s="103" t="n">
        <f aca="false">IFERROR(IF(U1252="June",(K1252/V1252-1)),0)</f>
        <v>0</v>
      </c>
      <c r="Y1252" s="104" t="str">
        <f aca="false">IF(T1252&gt;0,IF(U1252="","-",IF(X1252&lt;0%,"DEGROWTH","GROWTH")))</f>
        <v>GROWTH</v>
      </c>
      <c r="Z1252" s="75" t="n">
        <v>0</v>
      </c>
      <c r="AA1252" s="70"/>
      <c r="AB1252" s="70" t="s">
        <v>133</v>
      </c>
      <c r="AC1252" s="70" t="s">
        <v>133</v>
      </c>
      <c r="AD1252" s="3"/>
      <c r="AE1252" s="3"/>
      <c r="AF1252" s="70" t="s">
        <v>133</v>
      </c>
      <c r="AG1252" s="121" t="n">
        <f aca="false">IFERROR(INDEX(Last6M_AvgSales_Ref!$B$2:$B$12659,MATCH(D1252,Last6M_AvgSales_Ref!$A$2:$A$12659,0)),"")</f>
        <v>123</v>
      </c>
    </row>
    <row r="1253" customFormat="false" ht="14.25" hidden="false" customHeight="true" outlineLevel="0" collapsed="false">
      <c r="A1253" s="70" t="s">
        <v>130</v>
      </c>
      <c r="B1253" s="72" t="s">
        <v>108</v>
      </c>
      <c r="C1253" s="72" t="s">
        <v>2965</v>
      </c>
      <c r="D1253" s="72" t="n">
        <v>1000004184</v>
      </c>
      <c r="E1253" s="73" t="s">
        <v>2966</v>
      </c>
      <c r="F1253" s="80" t="n">
        <v>45626</v>
      </c>
      <c r="G1253" s="67" t="str">
        <f aca="false">IF(I1253&gt;0,"Targeted Dealer","-")</f>
        <v>Targeted Dealer</v>
      </c>
      <c r="H1253" s="67"/>
      <c r="I1253" s="68" t="n">
        <v>200</v>
      </c>
      <c r="J1253" s="68" t="n">
        <f aca="false">I1253/$J$1*($J$1-$E$1)</f>
        <v>200</v>
      </c>
      <c r="K1253" s="69" t="n">
        <v>35</v>
      </c>
      <c r="L1253" s="69" t="n">
        <f aca="false">I1253-K1253</f>
        <v>165</v>
      </c>
      <c r="M1253" s="69" t="n">
        <f aca="false">IFERROR((K1253/J1253%),"-")</f>
        <v>17.5</v>
      </c>
      <c r="N1253" s="97" t="n">
        <v>35</v>
      </c>
      <c r="O1253" s="98" t="str">
        <f aca="false">IF(F1253&lt;=$P$2,"June","")</f>
        <v>June</v>
      </c>
      <c r="P1253" s="97" t="n">
        <f aca="false">N1253</f>
        <v>35</v>
      </c>
      <c r="Q1253" s="99" t="n">
        <f aca="false">K1253-P1253</f>
        <v>0</v>
      </c>
      <c r="R1253" s="98" t="n">
        <f aca="false">IFERROR(IF(O1253="May",(K1253/P1253-1))," ")</f>
        <v>0</v>
      </c>
      <c r="S1253" s="100" t="str">
        <f aca="false">IF(N1253&gt;0,IF(O1253="","-",IF(R1253&lt;0%,"DEGROWTH","GROWTH")))</f>
        <v>GROWTH</v>
      </c>
      <c r="T1253" s="69" t="n">
        <v>160</v>
      </c>
      <c r="U1253" s="101" t="str">
        <f aca="false">IF(F1253&lt;=$V$2,"May","")</f>
        <v>May</v>
      </c>
      <c r="V1253" s="69" t="n">
        <f aca="false">T1253</f>
        <v>160</v>
      </c>
      <c r="W1253" s="102" t="n">
        <f aca="false">K1253-V1253</f>
        <v>-125</v>
      </c>
      <c r="X1253" s="103" t="n">
        <f aca="false">IFERROR(IF(U1253="June",(K1253/V1253-1)),0)</f>
        <v>0</v>
      </c>
      <c r="Y1253" s="104" t="str">
        <f aca="false">IF(T1253&gt;0,IF(U1253="","-",IF(X1253&lt;0%,"DEGROWTH","GROWTH")))</f>
        <v>GROWTH</v>
      </c>
      <c r="Z1253" s="75" t="n">
        <v>0</v>
      </c>
      <c r="AA1253" s="70"/>
      <c r="AB1253" s="70" t="s">
        <v>133</v>
      </c>
      <c r="AC1253" s="70" t="s">
        <v>130</v>
      </c>
      <c r="AD1253" s="3"/>
      <c r="AE1253" s="3"/>
      <c r="AF1253" s="70" t="s">
        <v>130</v>
      </c>
      <c r="AG1253" s="121" t="n">
        <f aca="false">IFERROR(INDEX(Last6M_AvgSales_Ref!$B$2:$B$12659,MATCH(D1253,Last6M_AvgSales_Ref!$A$2:$A$12659,0)),"")</f>
        <v>63.1666666666667</v>
      </c>
    </row>
    <row r="1254" customFormat="false" ht="14.25" hidden="false" customHeight="true" outlineLevel="0" collapsed="false">
      <c r="A1254" s="70" t="s">
        <v>133</v>
      </c>
      <c r="B1254" s="72" t="s">
        <v>43</v>
      </c>
      <c r="C1254" s="72" t="s">
        <v>2967</v>
      </c>
      <c r="D1254" s="72" t="n">
        <v>1000004177</v>
      </c>
      <c r="E1254" s="73" t="s">
        <v>2968</v>
      </c>
      <c r="F1254" s="80" t="n">
        <v>45630</v>
      </c>
      <c r="G1254" s="67" t="str">
        <f aca="false">IF(I1254&gt;0,"Targeted Dealer","-")</f>
        <v>Targeted Dealer</v>
      </c>
      <c r="H1254" s="67"/>
      <c r="I1254" s="68" t="n">
        <v>70</v>
      </c>
      <c r="J1254" s="68" t="n">
        <f aca="false">I1254/$J$1*($J$1-$E$1)</f>
        <v>70</v>
      </c>
      <c r="K1254" s="69" t="n">
        <v>60</v>
      </c>
      <c r="L1254" s="69" t="n">
        <f aca="false">I1254-K1254</f>
        <v>10</v>
      </c>
      <c r="M1254" s="69" t="n">
        <f aca="false">IFERROR((K1254/J1254%),"-")</f>
        <v>85.7142857142857</v>
      </c>
      <c r="N1254" s="97" t="n">
        <v>65</v>
      </c>
      <c r="O1254" s="98" t="str">
        <f aca="false">IF(F1254&lt;=$P$2,"June","")</f>
        <v>June</v>
      </c>
      <c r="P1254" s="97" t="n">
        <f aca="false">N1254</f>
        <v>65</v>
      </c>
      <c r="Q1254" s="99" t="n">
        <f aca="false">K1254-P1254</f>
        <v>-5</v>
      </c>
      <c r="R1254" s="98" t="n">
        <f aca="false">IFERROR(IF(O1254="May",(K1254/P1254-1))," ")</f>
        <v>0</v>
      </c>
      <c r="S1254" s="100" t="str">
        <f aca="false">IF(N1254&gt;0,IF(O1254="","-",IF(R1254&lt;0%,"DEGROWTH","GROWTH")))</f>
        <v>GROWTH</v>
      </c>
      <c r="T1254" s="69" t="n">
        <v>60</v>
      </c>
      <c r="U1254" s="101" t="str">
        <f aca="false">IF(F1254&lt;=$V$2,"May","")</f>
        <v>May</v>
      </c>
      <c r="V1254" s="69" t="n">
        <f aca="false">T1254</f>
        <v>60</v>
      </c>
      <c r="W1254" s="102" t="n">
        <f aca="false">K1254-V1254</f>
        <v>0</v>
      </c>
      <c r="X1254" s="103" t="n">
        <f aca="false">IFERROR(IF(U1254="June",(K1254/V1254-1)),0)</f>
        <v>0</v>
      </c>
      <c r="Y1254" s="104" t="str">
        <f aca="false">IF(T1254&gt;0,IF(U1254="","-",IF(X1254&lt;0%,"DEGROWTH","GROWTH")))</f>
        <v>GROWTH</v>
      </c>
      <c r="Z1254" s="75" t="n">
        <v>0</v>
      </c>
      <c r="AA1254" s="70"/>
      <c r="AB1254" s="70" t="s">
        <v>133</v>
      </c>
      <c r="AC1254" s="70" t="s">
        <v>133</v>
      </c>
      <c r="AD1254" s="3"/>
      <c r="AE1254" s="3"/>
      <c r="AF1254" s="70" t="s">
        <v>133</v>
      </c>
      <c r="AG1254" s="121" t="n">
        <f aca="false">IFERROR(INDEX(Last6M_AvgSales_Ref!$B$2:$B$12659,MATCH(D1254,Last6M_AvgSales_Ref!$A$2:$A$12659,0)),"")</f>
        <v>63.6666666666667</v>
      </c>
    </row>
    <row r="1255" customFormat="false" ht="14.25" hidden="false" customHeight="true" outlineLevel="0" collapsed="false">
      <c r="A1255" s="70" t="s">
        <v>134</v>
      </c>
      <c r="B1255" s="72" t="s">
        <v>78</v>
      </c>
      <c r="C1255" s="72" t="s">
        <v>2969</v>
      </c>
      <c r="D1255" s="72" t="n">
        <v>1000004174</v>
      </c>
      <c r="E1255" s="73" t="s">
        <v>2970</v>
      </c>
      <c r="F1255" s="80" t="n">
        <v>45625</v>
      </c>
      <c r="G1255" s="67" t="str">
        <f aca="false">IF(I1255&gt;0,"Targeted Dealer","-")</f>
        <v>Targeted Dealer</v>
      </c>
      <c r="H1255" s="67"/>
      <c r="I1255" s="68" t="n">
        <v>200</v>
      </c>
      <c r="J1255" s="68" t="n">
        <f aca="false">I1255/$J$1*($J$1-$E$1)</f>
        <v>200</v>
      </c>
      <c r="K1255" s="69" t="n">
        <v>132.5</v>
      </c>
      <c r="L1255" s="69" t="n">
        <f aca="false">I1255-K1255</f>
        <v>67.5</v>
      </c>
      <c r="M1255" s="69" t="n">
        <f aca="false">IFERROR((K1255/J1255%),"-")</f>
        <v>66.25</v>
      </c>
      <c r="N1255" s="97" t="n">
        <v>205</v>
      </c>
      <c r="O1255" s="98" t="str">
        <f aca="false">IF(F1255&lt;=$P$2,"June","")</f>
        <v>June</v>
      </c>
      <c r="P1255" s="97" t="n">
        <f aca="false">N1255</f>
        <v>205</v>
      </c>
      <c r="Q1255" s="99" t="n">
        <f aca="false">K1255-P1255</f>
        <v>-72.5</v>
      </c>
      <c r="R1255" s="98" t="n">
        <f aca="false">IFERROR(IF(O1255="May",(K1255/P1255-1))," ")</f>
        <v>0</v>
      </c>
      <c r="S1255" s="100" t="str">
        <f aca="false">IF(N1255&gt;0,IF(O1255="","-",IF(R1255&lt;0%,"DEGROWTH","GROWTH")))</f>
        <v>GROWTH</v>
      </c>
      <c r="T1255" s="69" t="n">
        <v>85.5</v>
      </c>
      <c r="U1255" s="101" t="str">
        <f aca="false">IF(F1255&lt;=$V$2,"May","")</f>
        <v>May</v>
      </c>
      <c r="V1255" s="69" t="n">
        <f aca="false">T1255</f>
        <v>85.5</v>
      </c>
      <c r="W1255" s="102" t="n">
        <f aca="false">K1255-V1255</f>
        <v>47</v>
      </c>
      <c r="X1255" s="103" t="n">
        <f aca="false">IFERROR(IF(U1255="June",(K1255/V1255-1)),0)</f>
        <v>0</v>
      </c>
      <c r="Y1255" s="104" t="str">
        <f aca="false">IF(T1255&gt;0,IF(U1255="","-",IF(X1255&lt;0%,"DEGROWTH","GROWTH")))</f>
        <v>GROWTH</v>
      </c>
      <c r="Z1255" s="75" t="n">
        <v>0</v>
      </c>
      <c r="AA1255" s="70"/>
      <c r="AB1255" s="70" t="s">
        <v>133</v>
      </c>
      <c r="AC1255" s="70" t="s">
        <v>134</v>
      </c>
      <c r="AD1255" s="3"/>
      <c r="AE1255" s="3"/>
      <c r="AF1255" s="70" t="s">
        <v>134</v>
      </c>
      <c r="AG1255" s="121" t="n">
        <f aca="false">IFERROR(INDEX(Last6M_AvgSales_Ref!$B$2:$B$12659,MATCH(D1255,Last6M_AvgSales_Ref!$A$2:$A$12659,0)),"")</f>
        <v>142.333333333333</v>
      </c>
    </row>
    <row r="1256" customFormat="false" ht="14.25" hidden="false" customHeight="true" outlineLevel="0" collapsed="false">
      <c r="A1256" s="70" t="s">
        <v>134</v>
      </c>
      <c r="B1256" s="72" t="s">
        <v>61</v>
      </c>
      <c r="C1256" s="72" t="s">
        <v>2971</v>
      </c>
      <c r="D1256" s="72" t="n">
        <v>1000004175</v>
      </c>
      <c r="E1256" s="73" t="s">
        <v>2972</v>
      </c>
      <c r="F1256" s="80" t="n">
        <v>45625</v>
      </c>
      <c r="G1256" s="67" t="str">
        <f aca="false">IF(I1256&gt;0,"Targeted Dealer","-")</f>
        <v>Targeted Dealer</v>
      </c>
      <c r="H1256" s="67"/>
      <c r="I1256" s="68" t="n">
        <v>60</v>
      </c>
      <c r="J1256" s="68" t="n">
        <f aca="false">I1256/$J$1*($J$1-$E$1)</f>
        <v>60</v>
      </c>
      <c r="K1256" s="69" t="n">
        <v>44</v>
      </c>
      <c r="L1256" s="69" t="n">
        <f aca="false">I1256-K1256</f>
        <v>16</v>
      </c>
      <c r="M1256" s="69" t="n">
        <f aca="false">IFERROR((K1256/J1256%),"-")</f>
        <v>73.3333333333333</v>
      </c>
      <c r="N1256" s="97" t="n">
        <v>38.5</v>
      </c>
      <c r="O1256" s="98" t="str">
        <f aca="false">IF(F1256&lt;=$P$2,"June","")</f>
        <v>June</v>
      </c>
      <c r="P1256" s="97" t="n">
        <f aca="false">N1256</f>
        <v>38.5</v>
      </c>
      <c r="Q1256" s="99" t="n">
        <f aca="false">K1256-P1256</f>
        <v>5.5</v>
      </c>
      <c r="R1256" s="98" t="n">
        <f aca="false">IFERROR(IF(O1256="May",(K1256/P1256-1))," ")</f>
        <v>0</v>
      </c>
      <c r="S1256" s="100" t="str">
        <f aca="false">IF(N1256&gt;0,IF(O1256="","-",IF(R1256&lt;0%,"DEGROWTH","GROWTH")))</f>
        <v>GROWTH</v>
      </c>
      <c r="T1256" s="69" t="n">
        <v>25.5</v>
      </c>
      <c r="U1256" s="101" t="str">
        <f aca="false">IF(F1256&lt;=$V$2,"May","")</f>
        <v>May</v>
      </c>
      <c r="V1256" s="69" t="n">
        <f aca="false">T1256</f>
        <v>25.5</v>
      </c>
      <c r="W1256" s="102" t="n">
        <f aca="false">K1256-V1256</f>
        <v>18.5</v>
      </c>
      <c r="X1256" s="103" t="n">
        <f aca="false">IFERROR(IF(U1256="June",(K1256/V1256-1)),0)</f>
        <v>0</v>
      </c>
      <c r="Y1256" s="104" t="str">
        <f aca="false">IF(T1256&gt;0,IF(U1256="","-",IF(X1256&lt;0%,"DEGROWTH","GROWTH")))</f>
        <v>GROWTH</v>
      </c>
      <c r="Z1256" s="75" t="n">
        <v>0</v>
      </c>
      <c r="AA1256" s="70"/>
      <c r="AB1256" s="70" t="s">
        <v>133</v>
      </c>
      <c r="AC1256" s="70" t="s">
        <v>134</v>
      </c>
      <c r="AD1256" s="3"/>
      <c r="AE1256" s="3"/>
      <c r="AF1256" s="70" t="s">
        <v>134</v>
      </c>
      <c r="AG1256" s="121" t="n">
        <f aca="false">IFERROR(INDEX(Last6M_AvgSales_Ref!$B$2:$B$12659,MATCH(D1256,Last6M_AvgSales_Ref!$A$2:$A$12659,0)),"")</f>
        <v>45.0833333333333</v>
      </c>
    </row>
    <row r="1257" customFormat="false" ht="14.25" hidden="false" customHeight="true" outlineLevel="0" collapsed="false">
      <c r="A1257" s="70" t="s">
        <v>133</v>
      </c>
      <c r="B1257" s="72" t="s">
        <v>55</v>
      </c>
      <c r="C1257" s="72" t="s">
        <v>2973</v>
      </c>
      <c r="D1257" s="72" t="n">
        <v>1000004166</v>
      </c>
      <c r="E1257" s="73" t="s">
        <v>2974</v>
      </c>
      <c r="F1257" s="80" t="n">
        <v>45603</v>
      </c>
      <c r="G1257" s="67" t="str">
        <f aca="false">IF(I1257&gt;0,"Targeted Dealer","-")</f>
        <v>Targeted Dealer</v>
      </c>
      <c r="H1257" s="67"/>
      <c r="I1257" s="68" t="n">
        <v>60</v>
      </c>
      <c r="J1257" s="68" t="n">
        <f aca="false">I1257/$J$1*($J$1-$E$1)</f>
        <v>60</v>
      </c>
      <c r="K1257" s="69" t="n">
        <v>60</v>
      </c>
      <c r="L1257" s="69" t="n">
        <f aca="false">I1257-K1257</f>
        <v>0</v>
      </c>
      <c r="M1257" s="69" t="n">
        <f aca="false">IFERROR((K1257/J1257%),"-")</f>
        <v>100</v>
      </c>
      <c r="N1257" s="97" t="n">
        <v>30</v>
      </c>
      <c r="O1257" s="98" t="str">
        <f aca="false">IF(F1257&lt;=$P$2,"June","")</f>
        <v>June</v>
      </c>
      <c r="P1257" s="97" t="n">
        <f aca="false">N1257</f>
        <v>30</v>
      </c>
      <c r="Q1257" s="99" t="n">
        <f aca="false">K1257-P1257</f>
        <v>30</v>
      </c>
      <c r="R1257" s="98" t="n">
        <f aca="false">IFERROR(IF(O1257="May",(K1257/P1257-1))," ")</f>
        <v>0</v>
      </c>
      <c r="S1257" s="100" t="str">
        <f aca="false">IF(N1257&gt;0,IF(O1257="","-",IF(R1257&lt;0%,"DEGROWTH","GROWTH")))</f>
        <v>GROWTH</v>
      </c>
      <c r="T1257" s="69" t="n">
        <v>90</v>
      </c>
      <c r="U1257" s="101" t="str">
        <f aca="false">IF(F1257&lt;=$V$2,"May","")</f>
        <v>May</v>
      </c>
      <c r="V1257" s="69" t="n">
        <f aca="false">T1257</f>
        <v>90</v>
      </c>
      <c r="W1257" s="102" t="n">
        <f aca="false">K1257-V1257</f>
        <v>-30</v>
      </c>
      <c r="X1257" s="103" t="n">
        <f aca="false">IFERROR(IF(U1257="June",(K1257/V1257-1)),0)</f>
        <v>0</v>
      </c>
      <c r="Y1257" s="104" t="str">
        <f aca="false">IF(T1257&gt;0,IF(U1257="","-",IF(X1257&lt;0%,"DEGROWTH","GROWTH")))</f>
        <v>GROWTH</v>
      </c>
      <c r="Z1257" s="75" t="n">
        <v>0</v>
      </c>
      <c r="AA1257" s="70"/>
      <c r="AB1257" s="70" t="s">
        <v>133</v>
      </c>
      <c r="AC1257" s="70" t="s">
        <v>133</v>
      </c>
      <c r="AD1257" s="3"/>
      <c r="AE1257" s="3"/>
      <c r="AF1257" s="70" t="s">
        <v>133</v>
      </c>
      <c r="AG1257" s="121" t="n">
        <f aca="false">IFERROR(INDEX(Last6M_AvgSales_Ref!$B$2:$B$12659,MATCH(D1257,Last6M_AvgSales_Ref!$A$2:$A$12659,0)),"")</f>
        <v>20</v>
      </c>
    </row>
    <row r="1258" customFormat="false" ht="14.25" hidden="false" customHeight="true" outlineLevel="0" collapsed="false">
      <c r="A1258" s="70" t="s">
        <v>130</v>
      </c>
      <c r="B1258" s="72" t="s">
        <v>120</v>
      </c>
      <c r="C1258" s="72" t="s">
        <v>2975</v>
      </c>
      <c r="D1258" s="72" t="n">
        <v>1000001168</v>
      </c>
      <c r="E1258" s="73" t="s">
        <v>2976</v>
      </c>
      <c r="F1258" s="80" t="n">
        <v>44739</v>
      </c>
      <c r="G1258" s="67" t="str">
        <f aca="false">IF(I1258&gt;0,"Targeted Dealer","-")</f>
        <v>Targeted Dealer</v>
      </c>
      <c r="H1258" s="67"/>
      <c r="I1258" s="68" t="n">
        <v>15</v>
      </c>
      <c r="J1258" s="68" t="n">
        <f aca="false">I1258/$J$1*($J$1-$E$1)</f>
        <v>15</v>
      </c>
      <c r="K1258" s="69" t="n">
        <v>25</v>
      </c>
      <c r="L1258" s="69" t="n">
        <f aca="false">I1258-K1258</f>
        <v>-10</v>
      </c>
      <c r="M1258" s="69" t="n">
        <f aca="false">IFERROR((K1258/J1258%),"-")</f>
        <v>166.666666666667</v>
      </c>
      <c r="N1258" s="97" t="n">
        <v>5</v>
      </c>
      <c r="O1258" s="98" t="str">
        <f aca="false">IF(F1258&lt;=$P$2,"June","")</f>
        <v>June</v>
      </c>
      <c r="P1258" s="97" t="n">
        <f aca="false">N1258</f>
        <v>5</v>
      </c>
      <c r="Q1258" s="99" t="n">
        <f aca="false">K1258-P1258</f>
        <v>20</v>
      </c>
      <c r="R1258" s="98" t="n">
        <f aca="false">IFERROR(IF(O1258="May",(K1258/P1258-1))," ")</f>
        <v>0</v>
      </c>
      <c r="S1258" s="100" t="str">
        <f aca="false">IF(N1258&gt;0,IF(O1258="","-",IF(R1258&lt;0%,"DEGROWTH","GROWTH")))</f>
        <v>GROWTH</v>
      </c>
      <c r="T1258" s="69" t="n">
        <v>30</v>
      </c>
      <c r="U1258" s="101" t="str">
        <f aca="false">IF(F1258&lt;=$V$2,"May","")</f>
        <v>May</v>
      </c>
      <c r="V1258" s="69" t="n">
        <f aca="false">T1258</f>
        <v>30</v>
      </c>
      <c r="W1258" s="102" t="n">
        <f aca="false">K1258-V1258</f>
        <v>-5</v>
      </c>
      <c r="X1258" s="103" t="n">
        <f aca="false">IFERROR(IF(U1258="June",(K1258/V1258-1)),0)</f>
        <v>0</v>
      </c>
      <c r="Y1258" s="104" t="str">
        <f aca="false">IF(T1258&gt;0,IF(U1258="","-",IF(X1258&lt;0%,"DEGROWTH","GROWTH")))</f>
        <v>GROWTH</v>
      </c>
      <c r="Z1258" s="75" t="n">
        <v>0</v>
      </c>
      <c r="AA1258" s="70"/>
      <c r="AB1258" s="70" t="s">
        <v>133</v>
      </c>
      <c r="AC1258" s="70" t="s">
        <v>130</v>
      </c>
      <c r="AD1258" s="3"/>
      <c r="AE1258" s="3"/>
      <c r="AF1258" s="70" t="s">
        <v>130</v>
      </c>
      <c r="AG1258" s="121" t="n">
        <f aca="false">IFERROR(INDEX(Last6M_AvgSales_Ref!$B$2:$B$12659,MATCH(D1258,Last6M_AvgSales_Ref!$A$2:$A$12659,0)),"")</f>
        <v>5.83333333333333</v>
      </c>
    </row>
    <row r="1259" customFormat="false" ht="14.25" hidden="false" customHeight="true" outlineLevel="0" collapsed="false">
      <c r="A1259" s="70" t="s">
        <v>133</v>
      </c>
      <c r="B1259" s="72" t="s">
        <v>40</v>
      </c>
      <c r="C1259" s="72" t="s">
        <v>2977</v>
      </c>
      <c r="D1259" s="72" t="n">
        <v>1000004179</v>
      </c>
      <c r="E1259" s="73" t="s">
        <v>2978</v>
      </c>
      <c r="F1259" s="80" t="n">
        <v>45635</v>
      </c>
      <c r="G1259" s="67" t="str">
        <f aca="false">IF(I1259&gt;0,"Targeted Dealer","-")</f>
        <v>Targeted Dealer</v>
      </c>
      <c r="H1259" s="67"/>
      <c r="I1259" s="68" t="n">
        <v>120</v>
      </c>
      <c r="J1259" s="68" t="n">
        <f aca="false">I1259/$J$1*($J$1-$E$1)</f>
        <v>120</v>
      </c>
      <c r="K1259" s="69" t="n">
        <v>120</v>
      </c>
      <c r="L1259" s="69" t="n">
        <f aca="false">I1259-K1259</f>
        <v>0</v>
      </c>
      <c r="M1259" s="69" t="n">
        <f aca="false">IFERROR((K1259/J1259%),"-")</f>
        <v>100</v>
      </c>
      <c r="N1259" s="97" t="n">
        <v>120</v>
      </c>
      <c r="O1259" s="98" t="str">
        <f aca="false">IF(F1259&lt;=$P$2,"June","")</f>
        <v>June</v>
      </c>
      <c r="P1259" s="97" t="n">
        <f aca="false">N1259</f>
        <v>120</v>
      </c>
      <c r="Q1259" s="99" t="n">
        <f aca="false">K1259-P1259</f>
        <v>0</v>
      </c>
      <c r="R1259" s="98" t="n">
        <f aca="false">IFERROR(IF(O1259="May",(K1259/P1259-1))," ")</f>
        <v>0</v>
      </c>
      <c r="S1259" s="100" t="str">
        <f aca="false">IF(N1259&gt;0,IF(O1259="","-",IF(R1259&lt;0%,"DEGROWTH","GROWTH")))</f>
        <v>GROWTH</v>
      </c>
      <c r="T1259" s="69" t="n">
        <v>120</v>
      </c>
      <c r="U1259" s="101" t="str">
        <f aca="false">IF(F1259&lt;=$V$2,"May","")</f>
        <v>May</v>
      </c>
      <c r="V1259" s="69" t="n">
        <f aca="false">T1259</f>
        <v>120</v>
      </c>
      <c r="W1259" s="102" t="n">
        <f aca="false">K1259-V1259</f>
        <v>0</v>
      </c>
      <c r="X1259" s="103" t="n">
        <f aca="false">IFERROR(IF(U1259="June",(K1259/V1259-1)),0)</f>
        <v>0</v>
      </c>
      <c r="Y1259" s="104" t="str">
        <f aca="false">IF(T1259&gt;0,IF(U1259="","-",IF(X1259&lt;0%,"DEGROWTH","GROWTH")))</f>
        <v>GROWTH</v>
      </c>
      <c r="Z1259" s="75" t="n">
        <v>0</v>
      </c>
      <c r="AA1259" s="70"/>
      <c r="AB1259" s="70" t="s">
        <v>133</v>
      </c>
      <c r="AC1259" s="70" t="s">
        <v>133</v>
      </c>
      <c r="AD1259" s="3"/>
      <c r="AE1259" s="3"/>
      <c r="AF1259" s="70" t="s">
        <v>133</v>
      </c>
      <c r="AG1259" s="121" t="n">
        <f aca="false">IFERROR(INDEX(Last6M_AvgSales_Ref!$B$2:$B$12659,MATCH(D1259,Last6M_AvgSales_Ref!$A$2:$A$12659,0)),"")</f>
        <v>80</v>
      </c>
    </row>
    <row r="1260" customFormat="false" ht="14.25" hidden="false" customHeight="true" outlineLevel="0" collapsed="false">
      <c r="A1260" s="70" t="s">
        <v>133</v>
      </c>
      <c r="B1260" s="71" t="s">
        <v>32</v>
      </c>
      <c r="C1260" s="72" t="s">
        <v>2979</v>
      </c>
      <c r="D1260" s="72" t="n">
        <v>1000004181</v>
      </c>
      <c r="E1260" s="73" t="s">
        <v>2980</v>
      </c>
      <c r="F1260" s="80" t="n">
        <v>45635</v>
      </c>
      <c r="G1260" s="67" t="str">
        <f aca="false">IF(I1260&gt;0,"Targeted Dealer","-")</f>
        <v>Targeted Dealer</v>
      </c>
      <c r="H1260" s="67"/>
      <c r="I1260" s="68" t="n">
        <v>120</v>
      </c>
      <c r="J1260" s="68" t="n">
        <f aca="false">I1260/$J$1*($J$1-$E$1)</f>
        <v>120</v>
      </c>
      <c r="K1260" s="69" t="n">
        <v>190</v>
      </c>
      <c r="L1260" s="69" t="n">
        <f aca="false">I1260-K1260</f>
        <v>-70</v>
      </c>
      <c r="M1260" s="69" t="n">
        <f aca="false">IFERROR((K1260/J1260%),"-")</f>
        <v>158.333333333333</v>
      </c>
      <c r="N1260" s="97" t="n">
        <v>126</v>
      </c>
      <c r="O1260" s="98" t="str">
        <f aca="false">IF(F1260&lt;=$P$2,"June","")</f>
        <v>June</v>
      </c>
      <c r="P1260" s="97" t="n">
        <f aca="false">N1260</f>
        <v>126</v>
      </c>
      <c r="Q1260" s="99" t="n">
        <f aca="false">K1260-P1260</f>
        <v>64</v>
      </c>
      <c r="R1260" s="98" t="n">
        <f aca="false">IFERROR(IF(O1260="May",(K1260/P1260-1))," ")</f>
        <v>0</v>
      </c>
      <c r="S1260" s="100" t="str">
        <f aca="false">IF(N1260&gt;0,IF(O1260="","-",IF(R1260&lt;0%,"DEGROWTH","GROWTH")))</f>
        <v>GROWTH</v>
      </c>
      <c r="T1260" s="69" t="n">
        <v>80</v>
      </c>
      <c r="U1260" s="101" t="str">
        <f aca="false">IF(F1260&lt;=$V$2,"May","")</f>
        <v>May</v>
      </c>
      <c r="V1260" s="69" t="n">
        <f aca="false">T1260</f>
        <v>80</v>
      </c>
      <c r="W1260" s="102" t="n">
        <f aca="false">K1260-V1260</f>
        <v>110</v>
      </c>
      <c r="X1260" s="103" t="n">
        <f aca="false">IFERROR(IF(U1260="June",(K1260/V1260-1)),0)</f>
        <v>0</v>
      </c>
      <c r="Y1260" s="104" t="str">
        <f aca="false">IF(T1260&gt;0,IF(U1260="","-",IF(X1260&lt;0%,"DEGROWTH","GROWTH")))</f>
        <v>GROWTH</v>
      </c>
      <c r="Z1260" s="75" t="n">
        <v>0</v>
      </c>
      <c r="AA1260" s="70"/>
      <c r="AB1260" s="70" t="s">
        <v>133</v>
      </c>
      <c r="AC1260" s="70" t="s">
        <v>133</v>
      </c>
      <c r="AD1260" s="3"/>
      <c r="AE1260" s="3"/>
      <c r="AF1260" s="70" t="s">
        <v>133</v>
      </c>
      <c r="AG1260" s="121" t="n">
        <f aca="false">IFERROR(INDEX(Last6M_AvgSales_Ref!$B$2:$B$12659,MATCH(D1260,Last6M_AvgSales_Ref!$A$2:$A$12659,0)),"")</f>
        <v>126.325</v>
      </c>
    </row>
    <row r="1261" customFormat="false" ht="14.25" hidden="false" customHeight="true" outlineLevel="0" collapsed="false">
      <c r="A1261" s="70" t="s">
        <v>133</v>
      </c>
      <c r="B1261" s="71" t="s">
        <v>21</v>
      </c>
      <c r="C1261" s="72" t="s">
        <v>2981</v>
      </c>
      <c r="D1261" s="72" t="n">
        <v>1000004187</v>
      </c>
      <c r="E1261" s="73" t="s">
        <v>2982</v>
      </c>
      <c r="F1261" s="80" t="n">
        <v>45636</v>
      </c>
      <c r="G1261" s="67" t="str">
        <f aca="false">IF(I1261&gt;0,"Targeted Dealer","-")</f>
        <v>Targeted Dealer</v>
      </c>
      <c r="H1261" s="67"/>
      <c r="I1261" s="68" t="n">
        <v>250</v>
      </c>
      <c r="J1261" s="68" t="n">
        <f aca="false">I1261/$J$1*($J$1-$E$1)</f>
        <v>250</v>
      </c>
      <c r="K1261" s="69" t="n">
        <v>261</v>
      </c>
      <c r="L1261" s="69" t="n">
        <f aca="false">I1261-K1261</f>
        <v>-11</v>
      </c>
      <c r="M1261" s="69" t="n">
        <f aca="false">IFERROR((K1261/J1261%),"-")</f>
        <v>104.4</v>
      </c>
      <c r="N1261" s="97" t="n">
        <v>171</v>
      </c>
      <c r="O1261" s="98" t="str">
        <f aca="false">IF(F1261&lt;=$P$2,"June","")</f>
        <v>June</v>
      </c>
      <c r="P1261" s="97" t="n">
        <f aca="false">N1261</f>
        <v>171</v>
      </c>
      <c r="Q1261" s="99" t="n">
        <f aca="false">K1261-P1261</f>
        <v>90</v>
      </c>
      <c r="R1261" s="98" t="n">
        <f aca="false">IFERROR(IF(O1261="May",(K1261/P1261-1))," ")</f>
        <v>0</v>
      </c>
      <c r="S1261" s="100" t="str">
        <f aca="false">IF(N1261&gt;0,IF(O1261="","-",IF(R1261&lt;0%,"DEGROWTH","GROWTH")))</f>
        <v>GROWTH</v>
      </c>
      <c r="T1261" s="69" t="n">
        <v>189</v>
      </c>
      <c r="U1261" s="101" t="str">
        <f aca="false">IF(F1261&lt;=$V$2,"May","")</f>
        <v>May</v>
      </c>
      <c r="V1261" s="69" t="n">
        <f aca="false">T1261</f>
        <v>189</v>
      </c>
      <c r="W1261" s="102" t="n">
        <f aca="false">K1261-V1261</f>
        <v>72</v>
      </c>
      <c r="X1261" s="103" t="n">
        <f aca="false">IFERROR(IF(U1261="June",(K1261/V1261-1)),0)</f>
        <v>0</v>
      </c>
      <c r="Y1261" s="104" t="str">
        <f aca="false">IF(T1261&gt;0,IF(U1261="","-",IF(X1261&lt;0%,"DEGROWTH","GROWTH")))</f>
        <v>GROWTH</v>
      </c>
      <c r="Z1261" s="75" t="n">
        <v>0</v>
      </c>
      <c r="AA1261" s="70"/>
      <c r="AB1261" s="70" t="s">
        <v>133</v>
      </c>
      <c r="AC1261" s="70" t="s">
        <v>133</v>
      </c>
      <c r="AD1261" s="3"/>
      <c r="AE1261" s="3"/>
      <c r="AF1261" s="70" t="s">
        <v>133</v>
      </c>
      <c r="AG1261" s="121" t="n">
        <f aca="false">IFERROR(INDEX(Last6M_AvgSales_Ref!$B$2:$B$12659,MATCH(D1261,Last6M_AvgSales_Ref!$A$2:$A$12659,0)),"")</f>
        <v>232.833333333333</v>
      </c>
    </row>
    <row r="1262" customFormat="false" ht="14.25" hidden="false" customHeight="true" outlineLevel="0" collapsed="false">
      <c r="A1262" s="70" t="s">
        <v>134</v>
      </c>
      <c r="B1262" s="72" t="s">
        <v>78</v>
      </c>
      <c r="C1262" s="72" t="s">
        <v>2983</v>
      </c>
      <c r="D1262" s="72" t="n">
        <v>1000004185</v>
      </c>
      <c r="E1262" s="73" t="s">
        <v>2984</v>
      </c>
      <c r="F1262" s="80" t="n">
        <v>45631</v>
      </c>
      <c r="G1262" s="67" t="str">
        <f aca="false">IF(I1262&gt;0,"Targeted Dealer","-")</f>
        <v>Targeted Dealer</v>
      </c>
      <c r="H1262" s="67"/>
      <c r="I1262" s="68" t="n">
        <v>100</v>
      </c>
      <c r="J1262" s="68" t="n">
        <f aca="false">I1262/$J$1*($J$1-$E$1)</f>
        <v>100</v>
      </c>
      <c r="K1262" s="69" t="n">
        <v>68</v>
      </c>
      <c r="L1262" s="69" t="n">
        <f aca="false">I1262-K1262</f>
        <v>32</v>
      </c>
      <c r="M1262" s="69" t="n">
        <f aca="false">IFERROR((K1262/J1262%),"-")</f>
        <v>68</v>
      </c>
      <c r="N1262" s="97" t="n">
        <v>12</v>
      </c>
      <c r="O1262" s="98" t="str">
        <f aca="false">IF(F1262&lt;=$P$2,"June","")</f>
        <v>June</v>
      </c>
      <c r="P1262" s="97" t="n">
        <f aca="false">N1262</f>
        <v>12</v>
      </c>
      <c r="Q1262" s="99" t="n">
        <f aca="false">K1262-P1262</f>
        <v>56</v>
      </c>
      <c r="R1262" s="98" t="n">
        <f aca="false">IFERROR(IF(O1262="May",(K1262/P1262-1))," ")</f>
        <v>0</v>
      </c>
      <c r="S1262" s="100" t="str">
        <f aca="false">IF(N1262&gt;0,IF(O1262="","-",IF(R1262&lt;0%,"DEGROWTH","GROWTH")))</f>
        <v>GROWTH</v>
      </c>
      <c r="T1262" s="69" t="n">
        <v>50</v>
      </c>
      <c r="U1262" s="101" t="str">
        <f aca="false">IF(F1262&lt;=$V$2,"May","")</f>
        <v>May</v>
      </c>
      <c r="V1262" s="69" t="n">
        <f aca="false">T1262</f>
        <v>50</v>
      </c>
      <c r="W1262" s="102" t="n">
        <f aca="false">K1262-V1262</f>
        <v>18</v>
      </c>
      <c r="X1262" s="103" t="n">
        <f aca="false">IFERROR(IF(U1262="June",(K1262/V1262-1)),0)</f>
        <v>0</v>
      </c>
      <c r="Y1262" s="104" t="str">
        <f aca="false">IF(T1262&gt;0,IF(U1262="","-",IF(X1262&lt;0%,"DEGROWTH","GROWTH")))</f>
        <v>GROWTH</v>
      </c>
      <c r="Z1262" s="75" t="n">
        <v>0</v>
      </c>
      <c r="AA1262" s="70"/>
      <c r="AB1262" s="70" t="s">
        <v>133</v>
      </c>
      <c r="AC1262" s="70" t="s">
        <v>134</v>
      </c>
      <c r="AD1262" s="3"/>
      <c r="AE1262" s="3"/>
      <c r="AF1262" s="70" t="s">
        <v>134</v>
      </c>
      <c r="AG1262" s="121" t="n">
        <f aca="false">IFERROR(INDEX(Last6M_AvgSales_Ref!$B$2:$B$12659,MATCH(D1262,Last6M_AvgSales_Ref!$A$2:$A$12659,0)),"")</f>
        <v>70.8333333333333</v>
      </c>
    </row>
    <row r="1263" customFormat="false" ht="14.25" hidden="false" customHeight="true" outlineLevel="0" collapsed="false">
      <c r="A1263" s="70" t="s">
        <v>130</v>
      </c>
      <c r="B1263" s="72" t="s">
        <v>120</v>
      </c>
      <c r="C1263" s="72" t="s">
        <v>458</v>
      </c>
      <c r="D1263" s="72" t="n">
        <v>1000001184</v>
      </c>
      <c r="E1263" s="73" t="s">
        <v>459</v>
      </c>
      <c r="F1263" s="80" t="n">
        <v>44739</v>
      </c>
      <c r="G1263" s="67" t="str">
        <f aca="false">IF(I1263&gt;0,"Targeted Dealer","-")</f>
        <v>Targeted Dealer</v>
      </c>
      <c r="H1263" s="67"/>
      <c r="I1263" s="68" t="n">
        <v>25</v>
      </c>
      <c r="J1263" s="68" t="n">
        <f aca="false">I1263/$J$1*($J$1-$E$1)</f>
        <v>25</v>
      </c>
      <c r="K1263" s="69" t="n">
        <v>25</v>
      </c>
      <c r="L1263" s="69" t="n">
        <f aca="false">I1263-K1263</f>
        <v>0</v>
      </c>
      <c r="M1263" s="69" t="n">
        <f aca="false">IFERROR((K1263/J1263%),"-")</f>
        <v>100</v>
      </c>
      <c r="N1263" s="97" t="n">
        <v>0</v>
      </c>
      <c r="O1263" s="98" t="str">
        <f aca="false">IF(F1263&lt;=$P$2,"June","")</f>
        <v>June</v>
      </c>
      <c r="P1263" s="97" t="n">
        <f aca="false">N1263</f>
        <v>0</v>
      </c>
      <c r="Q1263" s="99" t="n">
        <f aca="false">K1263-P1263</f>
        <v>25</v>
      </c>
      <c r="R1263" s="98" t="n">
        <f aca="false">IFERROR(IF(O1263="May",(K1263/P1263-1))," ")</f>
        <v>0</v>
      </c>
      <c r="S1263" s="105" t="b">
        <f aca="false">IF(N1263&gt;0,IF(O1263="","-",IF(R1263&lt;0%,"DEGROWTH","GROWTH")))</f>
        <v>0</v>
      </c>
      <c r="T1263" s="69" t="n">
        <v>0</v>
      </c>
      <c r="U1263" s="101" t="str">
        <f aca="false">IF(F1263&lt;=$V$2,"May","")</f>
        <v>May</v>
      </c>
      <c r="V1263" s="69" t="n">
        <f aca="false">T1263</f>
        <v>0</v>
      </c>
      <c r="W1263" s="102" t="n">
        <f aca="false">K1263-V1263</f>
        <v>25</v>
      </c>
      <c r="X1263" s="103" t="n">
        <f aca="false">IFERROR(IF(U1263="June",(K1263/V1263-1)),0)</f>
        <v>0</v>
      </c>
      <c r="Y1263" s="106" t="b">
        <f aca="false">IF(T1263&gt;0,IF(U1263="","-",IF(X1263&lt;0%,"DEGROWTH","GROWTH")))</f>
        <v>0</v>
      </c>
      <c r="Z1263" s="75" t="n">
        <v>0</v>
      </c>
      <c r="AA1263" s="70"/>
      <c r="AB1263" s="70" t="s">
        <v>133</v>
      </c>
      <c r="AC1263" s="70" t="s">
        <v>130</v>
      </c>
      <c r="AD1263" s="3"/>
      <c r="AE1263" s="3"/>
      <c r="AF1263" s="70" t="s">
        <v>130</v>
      </c>
      <c r="AG1263" s="121" t="n">
        <f aca="false">IFERROR(INDEX(Last6M_AvgSales_Ref!$B$2:$B$12659,MATCH(D1263,Last6M_AvgSales_Ref!$A$2:$A$12659,0)),"")</f>
        <v>20.7916666666667</v>
      </c>
    </row>
    <row r="1264" customFormat="false" ht="14.25" hidden="false" customHeight="true" outlineLevel="0" collapsed="false">
      <c r="A1264" s="70" t="s">
        <v>130</v>
      </c>
      <c r="B1264" s="72" t="s">
        <v>122</v>
      </c>
      <c r="C1264" s="72" t="s">
        <v>460</v>
      </c>
      <c r="D1264" s="72" t="n">
        <v>1000001660</v>
      </c>
      <c r="E1264" s="73" t="s">
        <v>461</v>
      </c>
      <c r="F1264" s="80" t="n">
        <v>44739</v>
      </c>
      <c r="G1264" s="67" t="str">
        <f aca="false">IF(I1264&gt;0,"Targeted Dealer","-")</f>
        <v>Targeted Dealer</v>
      </c>
      <c r="H1264" s="67"/>
      <c r="I1264" s="68" t="n">
        <v>30</v>
      </c>
      <c r="J1264" s="68" t="n">
        <f aca="false">I1264/$J$1*($J$1-$E$1)</f>
        <v>30</v>
      </c>
      <c r="K1264" s="69" t="n">
        <v>35</v>
      </c>
      <c r="L1264" s="69" t="n">
        <f aca="false">I1264-K1264</f>
        <v>-5</v>
      </c>
      <c r="M1264" s="69" t="n">
        <f aca="false">IFERROR((K1264/J1264%),"-")</f>
        <v>116.666666666667</v>
      </c>
      <c r="N1264" s="97" t="n">
        <v>0</v>
      </c>
      <c r="O1264" s="98" t="str">
        <f aca="false">IF(F1264&lt;=$P$2,"June","")</f>
        <v>June</v>
      </c>
      <c r="P1264" s="97" t="n">
        <f aca="false">N1264</f>
        <v>0</v>
      </c>
      <c r="Q1264" s="99" t="n">
        <f aca="false">K1264-P1264</f>
        <v>35</v>
      </c>
      <c r="R1264" s="98" t="n">
        <f aca="false">IFERROR(IF(O1264="May",(K1264/P1264-1))," ")</f>
        <v>0</v>
      </c>
      <c r="S1264" s="105" t="b">
        <f aca="false">IF(N1264&gt;0,IF(O1264="","-",IF(R1264&lt;0%,"DEGROWTH","GROWTH")))</f>
        <v>0</v>
      </c>
      <c r="T1264" s="69" t="n">
        <v>0</v>
      </c>
      <c r="U1264" s="101" t="str">
        <f aca="false">IF(F1264&lt;=$V$2,"May","")</f>
        <v>May</v>
      </c>
      <c r="V1264" s="69" t="n">
        <f aca="false">T1264</f>
        <v>0</v>
      </c>
      <c r="W1264" s="102" t="n">
        <f aca="false">K1264-V1264</f>
        <v>35</v>
      </c>
      <c r="X1264" s="103" t="n">
        <f aca="false">IFERROR(IF(U1264="June",(K1264/V1264-1)),0)</f>
        <v>0</v>
      </c>
      <c r="Y1264" s="106" t="b">
        <f aca="false">IF(T1264&gt;0,IF(U1264="","-",IF(X1264&lt;0%,"DEGROWTH","GROWTH")))</f>
        <v>0</v>
      </c>
      <c r="Z1264" s="75" t="n">
        <v>0</v>
      </c>
      <c r="AA1264" s="70"/>
      <c r="AB1264" s="70" t="s">
        <v>133</v>
      </c>
      <c r="AC1264" s="70" t="s">
        <v>130</v>
      </c>
      <c r="AD1264" s="3"/>
      <c r="AE1264" s="3"/>
      <c r="AF1264" s="70" t="s">
        <v>130</v>
      </c>
      <c r="AG1264" s="121" t="n">
        <f aca="false">IFERROR(INDEX(Last6M_AvgSales_Ref!$B$2:$B$12659,MATCH(D1264,Last6M_AvgSales_Ref!$A$2:$A$12659,0)),"")</f>
        <v>15</v>
      </c>
    </row>
    <row r="1265" customFormat="false" ht="14.25" hidden="false" customHeight="true" outlineLevel="0" collapsed="false">
      <c r="A1265" s="70" t="s">
        <v>131</v>
      </c>
      <c r="B1265" s="72" t="s">
        <v>98</v>
      </c>
      <c r="C1265" s="72" t="s">
        <v>2985</v>
      </c>
      <c r="D1265" s="72" t="n">
        <v>1000002780</v>
      </c>
      <c r="E1265" s="73" t="s">
        <v>2986</v>
      </c>
      <c r="F1265" s="80" t="n">
        <v>44741</v>
      </c>
      <c r="G1265" s="67" t="str">
        <f aca="false">IF(I1265&gt;0,"Targeted Dealer","-")</f>
        <v>Targeted Dealer</v>
      </c>
      <c r="H1265" s="67"/>
      <c r="I1265" s="68" t="n">
        <v>40</v>
      </c>
      <c r="J1265" s="68" t="n">
        <f aca="false">I1265/$J$1*($J$1-$E$1)</f>
        <v>40</v>
      </c>
      <c r="K1265" s="69" t="n">
        <v>0</v>
      </c>
      <c r="L1265" s="69" t="n">
        <f aca="false">I1265-K1265</f>
        <v>40</v>
      </c>
      <c r="M1265" s="69" t="n">
        <f aca="false">IFERROR((K1265/J1265%),"-")</f>
        <v>0</v>
      </c>
      <c r="N1265" s="97" t="n">
        <v>13.5</v>
      </c>
      <c r="O1265" s="98" t="str">
        <f aca="false">IF(F1265&lt;=$P$2,"June","")</f>
        <v>June</v>
      </c>
      <c r="P1265" s="97" t="n">
        <f aca="false">N1265</f>
        <v>13.5</v>
      </c>
      <c r="Q1265" s="99" t="n">
        <f aca="false">K1265-P1265</f>
        <v>-13.5</v>
      </c>
      <c r="R1265" s="98" t="n">
        <f aca="false">IFERROR(IF(O1265="May",(K1265/P1265-1))," ")</f>
        <v>0</v>
      </c>
      <c r="S1265" s="100" t="str">
        <f aca="false">IF(N1265&gt;0,IF(O1265="","-",IF(R1265&lt;0%,"DEGROWTH","GROWTH")))</f>
        <v>GROWTH</v>
      </c>
      <c r="T1265" s="69" t="n">
        <v>12.5</v>
      </c>
      <c r="U1265" s="101" t="str">
        <f aca="false">IF(F1265&lt;=$V$2,"May","")</f>
        <v>May</v>
      </c>
      <c r="V1265" s="69" t="n">
        <f aca="false">T1265</f>
        <v>12.5</v>
      </c>
      <c r="W1265" s="102" t="n">
        <f aca="false">K1265-V1265</f>
        <v>-12.5</v>
      </c>
      <c r="X1265" s="103" t="n">
        <f aca="false">IFERROR(IF(U1265="June",(K1265/V1265-1)),0)</f>
        <v>0</v>
      </c>
      <c r="Y1265" s="104" t="str">
        <f aca="false">IF(T1265&gt;0,IF(U1265="","-",IF(X1265&lt;0%,"DEGROWTH","GROWTH")))</f>
        <v>GROWTH</v>
      </c>
      <c r="Z1265" s="75" t="n">
        <v>0</v>
      </c>
      <c r="AA1265" s="70"/>
      <c r="AB1265" s="70" t="s">
        <v>133</v>
      </c>
      <c r="AC1265" s="70" t="s">
        <v>131</v>
      </c>
      <c r="AD1265" s="3"/>
      <c r="AE1265" s="3"/>
      <c r="AF1265" s="70" t="s">
        <v>131</v>
      </c>
      <c r="AG1265" s="121" t="n">
        <f aca="false">IFERROR(INDEX(Last6M_AvgSales_Ref!$B$2:$B$12659,MATCH(D1265,Last6M_AvgSales_Ref!$A$2:$A$12659,0)),"")</f>
        <v>9.91666666666667</v>
      </c>
    </row>
    <row r="1266" customFormat="false" ht="14.25" hidden="false" customHeight="true" outlineLevel="0" collapsed="false">
      <c r="A1266" s="70" t="s">
        <v>130</v>
      </c>
      <c r="B1266" s="72" t="s">
        <v>120</v>
      </c>
      <c r="C1266" s="72" t="s">
        <v>2987</v>
      </c>
      <c r="D1266" s="72" t="n">
        <v>1000002525</v>
      </c>
      <c r="E1266" s="73" t="s">
        <v>2988</v>
      </c>
      <c r="F1266" s="80" t="n">
        <v>44739</v>
      </c>
      <c r="G1266" s="67" t="str">
        <f aca="false">IF(I1266&gt;0,"Targeted Dealer","-")</f>
        <v>-</v>
      </c>
      <c r="H1266" s="67"/>
      <c r="I1266" s="68" t="n">
        <v>0</v>
      </c>
      <c r="J1266" s="68" t="n">
        <f aca="false">I1266/$J$1*($J$1-$E$1)</f>
        <v>0</v>
      </c>
      <c r="K1266" s="69" t="n">
        <v>10</v>
      </c>
      <c r="L1266" s="69" t="n">
        <f aca="false">I1266-K1266</f>
        <v>-10</v>
      </c>
      <c r="M1266" s="69" t="str">
        <f aca="false">IFERROR((K1266/J1266%),"-")</f>
        <v>-</v>
      </c>
      <c r="N1266" s="97" t="n">
        <v>0</v>
      </c>
      <c r="O1266" s="98" t="str">
        <f aca="false">IF(F1266&lt;=$P$2,"June","")</f>
        <v>June</v>
      </c>
      <c r="P1266" s="97" t="n">
        <f aca="false">N1266</f>
        <v>0</v>
      </c>
      <c r="Q1266" s="99" t="n">
        <f aca="false">K1266-P1266</f>
        <v>10</v>
      </c>
      <c r="R1266" s="98" t="n">
        <f aca="false">IFERROR(IF(O1266="May",(K1266/P1266-1))," ")</f>
        <v>0</v>
      </c>
      <c r="S1266" s="105" t="b">
        <f aca="false">IF(N1266&gt;0,IF(O1266="","-",IF(R1266&lt;0%,"DEGROWTH","GROWTH")))</f>
        <v>0</v>
      </c>
      <c r="T1266" s="69" t="n">
        <v>0</v>
      </c>
      <c r="U1266" s="101" t="str">
        <f aca="false">IF(F1266&lt;=$V$2,"May","")</f>
        <v>May</v>
      </c>
      <c r="V1266" s="69" t="n">
        <f aca="false">T1266</f>
        <v>0</v>
      </c>
      <c r="W1266" s="102" t="n">
        <f aca="false">K1266-V1266</f>
        <v>10</v>
      </c>
      <c r="X1266" s="103" t="n">
        <f aca="false">IFERROR(IF(U1266="June",(K1266/V1266-1)),0)</f>
        <v>0</v>
      </c>
      <c r="Y1266" s="106" t="b">
        <f aca="false">IF(T1266&gt;0,IF(U1266="","-",IF(X1266&lt;0%,"DEGROWTH","GROWTH")))</f>
        <v>0</v>
      </c>
      <c r="Z1266" s="75" t="n">
        <v>0</v>
      </c>
      <c r="AA1266" s="70"/>
      <c r="AB1266" s="70" t="s">
        <v>133</v>
      </c>
      <c r="AC1266" s="70" t="s">
        <v>130</v>
      </c>
      <c r="AD1266" s="3"/>
      <c r="AE1266" s="3"/>
      <c r="AF1266" s="70" t="s">
        <v>130</v>
      </c>
      <c r="AG1266" s="121" t="n">
        <f aca="false">IFERROR(INDEX(Last6M_AvgSales_Ref!$B$2:$B$12659,MATCH(D1266,Last6M_AvgSales_Ref!$A$2:$A$12659,0)),"")</f>
        <v>4.58333333333333</v>
      </c>
    </row>
    <row r="1267" customFormat="false" ht="14.25" hidden="false" customHeight="true" outlineLevel="0" collapsed="false">
      <c r="A1267" s="70" t="s">
        <v>133</v>
      </c>
      <c r="B1267" s="72" t="s">
        <v>52</v>
      </c>
      <c r="C1267" s="72" t="s">
        <v>2989</v>
      </c>
      <c r="D1267" s="72" t="n">
        <v>1000004192</v>
      </c>
      <c r="E1267" s="73" t="s">
        <v>2990</v>
      </c>
      <c r="F1267" s="80" t="n">
        <v>45642</v>
      </c>
      <c r="G1267" s="67" t="str">
        <f aca="false">IF(I1267&gt;0,"Targeted Dealer","-")</f>
        <v>Targeted Dealer</v>
      </c>
      <c r="H1267" s="67"/>
      <c r="I1267" s="68" t="n">
        <v>105</v>
      </c>
      <c r="J1267" s="68" t="n">
        <f aca="false">I1267/$J$1*($J$1-$E$1)</f>
        <v>105</v>
      </c>
      <c r="K1267" s="69" t="n">
        <v>102</v>
      </c>
      <c r="L1267" s="69" t="n">
        <f aca="false">I1267-K1267</f>
        <v>3</v>
      </c>
      <c r="M1267" s="69" t="n">
        <f aca="false">IFERROR((K1267/J1267%),"-")</f>
        <v>97.1428571428571</v>
      </c>
      <c r="N1267" s="97" t="n">
        <v>86</v>
      </c>
      <c r="O1267" s="98" t="str">
        <f aca="false">IF(F1267&lt;=$P$2,"June","")</f>
        <v>June</v>
      </c>
      <c r="P1267" s="97" t="n">
        <f aca="false">N1267</f>
        <v>86</v>
      </c>
      <c r="Q1267" s="99" t="n">
        <f aca="false">K1267-P1267</f>
        <v>16</v>
      </c>
      <c r="R1267" s="98" t="n">
        <f aca="false">IFERROR(IF(O1267="May",(K1267/P1267-1))," ")</f>
        <v>0</v>
      </c>
      <c r="S1267" s="100" t="str">
        <f aca="false">IF(N1267&gt;0,IF(O1267="","-",IF(R1267&lt;0%,"DEGROWTH","GROWTH")))</f>
        <v>GROWTH</v>
      </c>
      <c r="T1267" s="69" t="n">
        <v>92</v>
      </c>
      <c r="U1267" s="101" t="str">
        <f aca="false">IF(F1267&lt;=$V$2,"May","")</f>
        <v>May</v>
      </c>
      <c r="V1267" s="69" t="n">
        <f aca="false">T1267</f>
        <v>92</v>
      </c>
      <c r="W1267" s="102" t="n">
        <f aca="false">K1267-V1267</f>
        <v>10</v>
      </c>
      <c r="X1267" s="103" t="n">
        <f aca="false">IFERROR(IF(U1267="June",(K1267/V1267-1)),0)</f>
        <v>0</v>
      </c>
      <c r="Y1267" s="104" t="str">
        <f aca="false">IF(T1267&gt;0,IF(U1267="","-",IF(X1267&lt;0%,"DEGROWTH","GROWTH")))</f>
        <v>GROWTH</v>
      </c>
      <c r="Z1267" s="75" t="n">
        <v>0</v>
      </c>
      <c r="AA1267" s="70"/>
      <c r="AB1267" s="70" t="s">
        <v>133</v>
      </c>
      <c r="AC1267" s="70" t="s">
        <v>133</v>
      </c>
      <c r="AD1267" s="3"/>
      <c r="AE1267" s="3"/>
      <c r="AF1267" s="70" t="s">
        <v>133</v>
      </c>
      <c r="AG1267" s="121" t="n">
        <f aca="false">IFERROR(INDEX(Last6M_AvgSales_Ref!$B$2:$B$12659,MATCH(D1267,Last6M_AvgSales_Ref!$A$2:$A$12659,0)),"")</f>
        <v>152.166666666667</v>
      </c>
    </row>
    <row r="1268" customFormat="false" ht="14.25" hidden="false" customHeight="true" outlineLevel="0" collapsed="false">
      <c r="A1268" s="70" t="s">
        <v>133</v>
      </c>
      <c r="B1268" s="72" t="s">
        <v>141</v>
      </c>
      <c r="C1268" s="72" t="s">
        <v>2991</v>
      </c>
      <c r="D1268" s="72" t="n">
        <v>1000004196</v>
      </c>
      <c r="E1268" s="73" t="s">
        <v>2992</v>
      </c>
      <c r="F1268" s="80" t="n">
        <v>45650</v>
      </c>
      <c r="G1268" s="67" t="str">
        <f aca="false">IF(I1268&gt;0,"Targeted Dealer","-")</f>
        <v>Targeted Dealer</v>
      </c>
      <c r="H1268" s="67"/>
      <c r="I1268" s="68" t="n">
        <v>1840</v>
      </c>
      <c r="J1268" s="68" t="n">
        <f aca="false">I1268/$J$1*($J$1-$E$1)</f>
        <v>1840</v>
      </c>
      <c r="K1268" s="69" t="n">
        <v>2005</v>
      </c>
      <c r="L1268" s="69" t="n">
        <f aca="false">I1268-K1268</f>
        <v>-165</v>
      </c>
      <c r="M1268" s="69" t="n">
        <f aca="false">IFERROR((K1268/J1268%),"-")</f>
        <v>108.967391304348</v>
      </c>
      <c r="N1268" s="97" t="n">
        <v>1623.7</v>
      </c>
      <c r="O1268" s="98" t="str">
        <f aca="false">IF(F1268&lt;=$P$2,"June","")</f>
        <v>June</v>
      </c>
      <c r="P1268" s="97" t="n">
        <f aca="false">N1268</f>
        <v>1623.7</v>
      </c>
      <c r="Q1268" s="99" t="n">
        <f aca="false">K1268-P1268</f>
        <v>381.3</v>
      </c>
      <c r="R1268" s="98" t="n">
        <f aca="false">IFERROR(IF(O1268="May",(K1268/P1268-1))," ")</f>
        <v>0</v>
      </c>
      <c r="S1268" s="100" t="str">
        <f aca="false">IF(N1268&gt;0,IF(O1268="","-",IF(R1268&lt;0%,"DEGROWTH","GROWTH")))</f>
        <v>GROWTH</v>
      </c>
      <c r="T1268" s="69" t="n">
        <v>1400</v>
      </c>
      <c r="U1268" s="101" t="str">
        <f aca="false">IF(F1268&lt;=$V$2,"May","")</f>
        <v>May</v>
      </c>
      <c r="V1268" s="69" t="n">
        <f aca="false">T1268</f>
        <v>1400</v>
      </c>
      <c r="W1268" s="102" t="n">
        <f aca="false">K1268-V1268</f>
        <v>605</v>
      </c>
      <c r="X1268" s="103" t="n">
        <f aca="false">IFERROR(IF(U1268="June",(K1268/V1268-1)),0)</f>
        <v>0</v>
      </c>
      <c r="Y1268" s="104" t="str">
        <f aca="false">IF(T1268&gt;0,IF(U1268="","-",IF(X1268&lt;0%,"DEGROWTH","GROWTH")))</f>
        <v>GROWTH</v>
      </c>
      <c r="Z1268" s="75" t="n">
        <v>0</v>
      </c>
      <c r="AA1268" s="70"/>
      <c r="AB1268" s="70" t="s">
        <v>133</v>
      </c>
      <c r="AC1268" s="70" t="s">
        <v>133</v>
      </c>
      <c r="AD1268" s="3"/>
      <c r="AE1268" s="3"/>
      <c r="AF1268" s="70" t="s">
        <v>133</v>
      </c>
      <c r="AG1268" s="121" t="n">
        <f aca="false">IFERROR(INDEX(Last6M_AvgSales_Ref!$B$2:$B$12659,MATCH(D1268,Last6M_AvgSales_Ref!$A$2:$A$12659,0)),"")</f>
        <v>2328.58333333333</v>
      </c>
    </row>
    <row r="1269" customFormat="false" ht="14.25" hidden="false" customHeight="true" outlineLevel="0" collapsed="false">
      <c r="A1269" s="70" t="s">
        <v>133</v>
      </c>
      <c r="B1269" s="72" t="s">
        <v>142</v>
      </c>
      <c r="C1269" s="72" t="s">
        <v>2993</v>
      </c>
      <c r="D1269" s="72" t="n">
        <v>1000004203</v>
      </c>
      <c r="E1269" s="73" t="s">
        <v>2994</v>
      </c>
      <c r="F1269" s="80" t="n">
        <v>45652</v>
      </c>
      <c r="G1269" s="67" t="str">
        <f aca="false">IF(I1269&gt;0,"Targeted Dealer","-")</f>
        <v>Targeted Dealer</v>
      </c>
      <c r="H1269" s="67"/>
      <c r="I1269" s="68" t="n">
        <v>20</v>
      </c>
      <c r="J1269" s="68" t="n">
        <f aca="false">I1269/$J$1*($J$1-$E$1)</f>
        <v>20</v>
      </c>
      <c r="K1269" s="69" t="n">
        <v>0</v>
      </c>
      <c r="L1269" s="69" t="n">
        <f aca="false">I1269-K1269</f>
        <v>20</v>
      </c>
      <c r="M1269" s="69" t="n">
        <f aca="false">IFERROR((K1269/J1269%),"-")</f>
        <v>0</v>
      </c>
      <c r="N1269" s="97" t="n">
        <v>0</v>
      </c>
      <c r="O1269" s="98" t="str">
        <f aca="false">IF(F1269&lt;=$P$2,"June","")</f>
        <v>June</v>
      </c>
      <c r="P1269" s="97" t="n">
        <f aca="false">N1269</f>
        <v>0</v>
      </c>
      <c r="Q1269" s="99" t="n">
        <f aca="false">K1269-P1269</f>
        <v>0</v>
      </c>
      <c r="R1269" s="98" t="n">
        <f aca="false">IFERROR(IF(O1269="May",(K1269/P1269-1))," ")</f>
        <v>0</v>
      </c>
      <c r="S1269" s="105" t="b">
        <f aca="false">IF(N1269&gt;0,IF(O1269="","-",IF(R1269&lt;0%,"DEGROWTH","GROWTH")))</f>
        <v>0</v>
      </c>
      <c r="T1269" s="69" t="n">
        <v>0</v>
      </c>
      <c r="U1269" s="101" t="str">
        <f aca="false">IF(F1269&lt;=$V$2,"May","")</f>
        <v>May</v>
      </c>
      <c r="V1269" s="69" t="n">
        <f aca="false">T1269</f>
        <v>0</v>
      </c>
      <c r="W1269" s="102" t="n">
        <f aca="false">K1269-V1269</f>
        <v>0</v>
      </c>
      <c r="X1269" s="103" t="n">
        <f aca="false">IFERROR(IF(U1269="June",(K1269/V1269-1)),0)</f>
        <v>0</v>
      </c>
      <c r="Y1269" s="106" t="b">
        <f aca="false">IF(T1269&gt;0,IF(U1269="","-",IF(X1269&lt;0%,"DEGROWTH","GROWTH")))</f>
        <v>0</v>
      </c>
      <c r="Z1269" s="75" t="n">
        <v>0</v>
      </c>
      <c r="AA1269" s="70"/>
      <c r="AB1269" s="70" t="s">
        <v>133</v>
      </c>
      <c r="AC1269" s="70" t="s">
        <v>133</v>
      </c>
      <c r="AD1269" s="3"/>
      <c r="AE1269" s="3"/>
      <c r="AF1269" s="70" t="s">
        <v>133</v>
      </c>
      <c r="AG1269" s="121" t="n">
        <f aca="false">IFERROR(INDEX(Last6M_AvgSales_Ref!$B$2:$B$12659,MATCH(D1269,Last6M_AvgSales_Ref!$A$2:$A$12659,0)),"")</f>
        <v>10</v>
      </c>
    </row>
    <row r="1270" customFormat="false" ht="14.25" hidden="false" customHeight="true" outlineLevel="0" collapsed="false">
      <c r="A1270" s="70" t="s">
        <v>133</v>
      </c>
      <c r="B1270" s="72" t="s">
        <v>47</v>
      </c>
      <c r="C1270" s="72" t="s">
        <v>2995</v>
      </c>
      <c r="D1270" s="72" t="n">
        <v>1000004197</v>
      </c>
      <c r="E1270" s="73" t="s">
        <v>2996</v>
      </c>
      <c r="F1270" s="80" t="n">
        <v>45652</v>
      </c>
      <c r="G1270" s="67" t="str">
        <f aca="false">IF(I1270&gt;0,"Targeted Dealer","-")</f>
        <v>Targeted Dealer</v>
      </c>
      <c r="H1270" s="67"/>
      <c r="I1270" s="68" t="n">
        <v>275</v>
      </c>
      <c r="J1270" s="68" t="n">
        <f aca="false">I1270/$J$1*($J$1-$E$1)</f>
        <v>275</v>
      </c>
      <c r="K1270" s="69" t="n">
        <v>419</v>
      </c>
      <c r="L1270" s="69" t="n">
        <f aca="false">I1270-K1270</f>
        <v>-144</v>
      </c>
      <c r="M1270" s="69" t="n">
        <f aca="false">IFERROR((K1270/J1270%),"-")</f>
        <v>152.363636363636</v>
      </c>
      <c r="N1270" s="97" t="n">
        <v>340.3</v>
      </c>
      <c r="O1270" s="98" t="str">
        <f aca="false">IF(F1270&lt;=$P$2,"June","")</f>
        <v>June</v>
      </c>
      <c r="P1270" s="97" t="n">
        <f aca="false">N1270</f>
        <v>340.3</v>
      </c>
      <c r="Q1270" s="99" t="n">
        <f aca="false">K1270-P1270</f>
        <v>78.7</v>
      </c>
      <c r="R1270" s="98" t="n">
        <f aca="false">IFERROR(IF(O1270="May",(K1270/P1270-1))," ")</f>
        <v>0</v>
      </c>
      <c r="S1270" s="100" t="str">
        <f aca="false">IF(N1270&gt;0,IF(O1270="","-",IF(R1270&lt;0%,"DEGROWTH","GROWTH")))</f>
        <v>GROWTH</v>
      </c>
      <c r="T1270" s="69" t="n">
        <v>72.5</v>
      </c>
      <c r="U1270" s="101" t="str">
        <f aca="false">IF(F1270&lt;=$V$2,"May","")</f>
        <v>May</v>
      </c>
      <c r="V1270" s="69" t="n">
        <f aca="false">T1270</f>
        <v>72.5</v>
      </c>
      <c r="W1270" s="102" t="n">
        <f aca="false">K1270-V1270</f>
        <v>346.5</v>
      </c>
      <c r="X1270" s="103" t="n">
        <f aca="false">IFERROR(IF(U1270="June",(K1270/V1270-1)),0)</f>
        <v>0</v>
      </c>
      <c r="Y1270" s="104" t="str">
        <f aca="false">IF(T1270&gt;0,IF(U1270="","-",IF(X1270&lt;0%,"DEGROWTH","GROWTH")))</f>
        <v>GROWTH</v>
      </c>
      <c r="Z1270" s="75" t="n">
        <v>0</v>
      </c>
      <c r="AA1270" s="70"/>
      <c r="AB1270" s="70" t="s">
        <v>133</v>
      </c>
      <c r="AC1270" s="70" t="s">
        <v>133</v>
      </c>
      <c r="AD1270" s="3"/>
      <c r="AE1270" s="3"/>
      <c r="AF1270" s="70" t="s">
        <v>133</v>
      </c>
      <c r="AG1270" s="121" t="n">
        <f aca="false">IFERROR(INDEX(Last6M_AvgSales_Ref!$B$2:$B$12659,MATCH(D1270,Last6M_AvgSales_Ref!$A$2:$A$12659,0)),"")</f>
        <v>351.8</v>
      </c>
    </row>
    <row r="1271" customFormat="false" ht="14.25" hidden="false" customHeight="true" outlineLevel="0" collapsed="false">
      <c r="A1271" s="70" t="s">
        <v>130</v>
      </c>
      <c r="B1271" s="83" t="s">
        <v>113</v>
      </c>
      <c r="C1271" s="83" t="s">
        <v>464</v>
      </c>
      <c r="D1271" s="83" t="n">
        <v>1000001726</v>
      </c>
      <c r="E1271" s="83" t="s">
        <v>465</v>
      </c>
      <c r="F1271" s="84" t="n">
        <v>44739</v>
      </c>
      <c r="G1271" s="67" t="str">
        <f aca="false">IF(I1271&gt;0,"Targeted Dealer","-")</f>
        <v>Targeted Dealer</v>
      </c>
      <c r="H1271" s="67"/>
      <c r="I1271" s="68" t="n">
        <v>20</v>
      </c>
      <c r="J1271" s="68" t="n">
        <f aca="false">I1271/$J$1*($J$1-$E$1)</f>
        <v>20</v>
      </c>
      <c r="K1271" s="69" t="n">
        <v>0</v>
      </c>
      <c r="L1271" s="69" t="n">
        <f aca="false">I1271-K1271</f>
        <v>20</v>
      </c>
      <c r="M1271" s="69" t="n">
        <f aca="false">IFERROR((K1271/J1271%),"-")</f>
        <v>0</v>
      </c>
      <c r="N1271" s="97" t="n">
        <v>24.5</v>
      </c>
      <c r="O1271" s="98" t="str">
        <f aca="false">IF(F1271&lt;=$P$2,"June","")</f>
        <v>June</v>
      </c>
      <c r="P1271" s="97" t="n">
        <f aca="false">N1271</f>
        <v>24.5</v>
      </c>
      <c r="Q1271" s="99" t="n">
        <f aca="false">K1271-P1271</f>
        <v>-24.5</v>
      </c>
      <c r="R1271" s="98" t="n">
        <f aca="false">IFERROR(IF(O1271="May",(K1271/P1271-1))," ")</f>
        <v>0</v>
      </c>
      <c r="S1271" s="100" t="str">
        <f aca="false">IF(N1271&gt;0,IF(O1271="","-",IF(R1271&lt;0%,"DEGROWTH","GROWTH")))</f>
        <v>GROWTH</v>
      </c>
      <c r="T1271" s="69" t="n">
        <v>30</v>
      </c>
      <c r="U1271" s="101" t="str">
        <f aca="false">IF(F1271&lt;=$V$2,"May","")</f>
        <v>May</v>
      </c>
      <c r="V1271" s="69" t="n">
        <f aca="false">T1271</f>
        <v>30</v>
      </c>
      <c r="W1271" s="102" t="n">
        <f aca="false">K1271-V1271</f>
        <v>-30</v>
      </c>
      <c r="X1271" s="103" t="n">
        <f aca="false">IFERROR(IF(U1271="June",(K1271/V1271-1)),0)</f>
        <v>0</v>
      </c>
      <c r="Y1271" s="104" t="str">
        <f aca="false">IF(T1271&gt;0,IF(U1271="","-",IF(X1271&lt;0%,"DEGROWTH","GROWTH")))</f>
        <v>GROWTH</v>
      </c>
      <c r="Z1271" s="75" t="n">
        <v>0</v>
      </c>
      <c r="AA1271" s="70"/>
      <c r="AB1271" s="70" t="s">
        <v>133</v>
      </c>
      <c r="AC1271" s="70" t="s">
        <v>130</v>
      </c>
      <c r="AD1271" s="3"/>
      <c r="AE1271" s="3"/>
      <c r="AF1271" s="70" t="s">
        <v>130</v>
      </c>
      <c r="AG1271" s="121" t="n">
        <f aca="false">IFERROR(INDEX(Last6M_AvgSales_Ref!$B$2:$B$12659,MATCH(D1271,Last6M_AvgSales_Ref!$A$2:$A$12659,0)),"")</f>
        <v>8.83333333333333</v>
      </c>
    </row>
    <row r="1272" customFormat="false" ht="14.25" hidden="false" customHeight="true" outlineLevel="0" collapsed="false">
      <c r="A1272" s="70" t="s">
        <v>134</v>
      </c>
      <c r="B1272" s="72" t="s">
        <v>58</v>
      </c>
      <c r="C1272" s="72" t="s">
        <v>2997</v>
      </c>
      <c r="D1272" s="72" t="n">
        <v>1000000307</v>
      </c>
      <c r="E1272" s="73" t="s">
        <v>2998</v>
      </c>
      <c r="F1272" s="74" t="n">
        <v>43381</v>
      </c>
      <c r="G1272" s="67" t="str">
        <f aca="false">IF(I1272&gt;0,"Targeted Dealer","-")</f>
        <v>Targeted Dealer</v>
      </c>
      <c r="H1272" s="67"/>
      <c r="I1272" s="68" t="n">
        <v>140</v>
      </c>
      <c r="J1272" s="68" t="n">
        <f aca="false">I1272/$J$1*($J$1-$E$1)</f>
        <v>140</v>
      </c>
      <c r="K1272" s="69" t="n">
        <v>79</v>
      </c>
      <c r="L1272" s="69" t="n">
        <f aca="false">I1272-K1272</f>
        <v>61</v>
      </c>
      <c r="M1272" s="69" t="n">
        <f aca="false">IFERROR((K1272/J1272%),"-")</f>
        <v>56.4285714285714</v>
      </c>
      <c r="N1272" s="97" t="n">
        <v>66</v>
      </c>
      <c r="O1272" s="98" t="str">
        <f aca="false">IF(F1272&lt;=$P$2,"June","")</f>
        <v>June</v>
      </c>
      <c r="P1272" s="97" t="n">
        <f aca="false">N1272</f>
        <v>66</v>
      </c>
      <c r="Q1272" s="99" t="n">
        <f aca="false">K1272-P1272</f>
        <v>13</v>
      </c>
      <c r="R1272" s="98" t="n">
        <f aca="false">IFERROR(IF(O1272="May",(K1272/P1272-1))," ")</f>
        <v>0</v>
      </c>
      <c r="S1272" s="100" t="str">
        <f aca="false">IF(N1272&gt;0,IF(O1272="","-",IF(R1272&lt;0%,"DEGROWTH","GROWTH")))</f>
        <v>GROWTH</v>
      </c>
      <c r="T1272" s="69" t="n">
        <v>65</v>
      </c>
      <c r="U1272" s="101" t="str">
        <f aca="false">IF(F1272&lt;=$V$2,"May","")</f>
        <v>May</v>
      </c>
      <c r="V1272" s="69" t="n">
        <f aca="false">T1272</f>
        <v>65</v>
      </c>
      <c r="W1272" s="102" t="n">
        <f aca="false">K1272-V1272</f>
        <v>14</v>
      </c>
      <c r="X1272" s="103" t="n">
        <f aca="false">IFERROR(IF(U1272="June",(K1272/V1272-1)),0)</f>
        <v>0</v>
      </c>
      <c r="Y1272" s="104" t="str">
        <f aca="false">IF(T1272&gt;0,IF(U1272="","-",IF(X1272&lt;0%,"DEGROWTH","GROWTH")))</f>
        <v>GROWTH</v>
      </c>
      <c r="Z1272" s="75" t="n">
        <v>0</v>
      </c>
      <c r="AA1272" s="70"/>
      <c r="AB1272" s="70" t="s">
        <v>133</v>
      </c>
      <c r="AC1272" s="70" t="s">
        <v>134</v>
      </c>
      <c r="AD1272" s="3"/>
      <c r="AE1272" s="3"/>
      <c r="AF1272" s="70" t="s">
        <v>134</v>
      </c>
      <c r="AG1272" s="121" t="n">
        <f aca="false">IFERROR(INDEX(Last6M_AvgSales_Ref!$B$2:$B$12659,MATCH(D1272,Last6M_AvgSales_Ref!$A$2:$A$12659,0)),"")</f>
        <v>105.333333333333</v>
      </c>
    </row>
    <row r="1273" customFormat="false" ht="14.25" hidden="false" customHeight="true" outlineLevel="0" collapsed="false">
      <c r="A1273" s="70" t="s">
        <v>133</v>
      </c>
      <c r="B1273" s="83" t="s">
        <v>52</v>
      </c>
      <c r="C1273" s="83" t="s">
        <v>2999</v>
      </c>
      <c r="D1273" s="83" t="n">
        <v>1000004193</v>
      </c>
      <c r="E1273" s="83" t="s">
        <v>3000</v>
      </c>
      <c r="F1273" s="84" t="n">
        <v>45642</v>
      </c>
      <c r="G1273" s="67" t="str">
        <f aca="false">IF(I1273&gt;0,"Targeted Dealer","-")</f>
        <v>Targeted Dealer</v>
      </c>
      <c r="H1273" s="67"/>
      <c r="I1273" s="68" t="n">
        <v>60</v>
      </c>
      <c r="J1273" s="68" t="n">
        <f aca="false">I1273/$J$1*($J$1-$E$1)</f>
        <v>60</v>
      </c>
      <c r="K1273" s="69" t="n">
        <v>0</v>
      </c>
      <c r="L1273" s="69" t="n">
        <f aca="false">I1273-K1273</f>
        <v>60</v>
      </c>
      <c r="M1273" s="69" t="n">
        <f aca="false">IFERROR((K1273/J1273%),"-")</f>
        <v>0</v>
      </c>
      <c r="N1273" s="97" t="n">
        <v>30</v>
      </c>
      <c r="O1273" s="98" t="str">
        <f aca="false">IF(F1273&lt;=$P$2,"June","")</f>
        <v>June</v>
      </c>
      <c r="P1273" s="97" t="n">
        <f aca="false">N1273</f>
        <v>30</v>
      </c>
      <c r="Q1273" s="99" t="n">
        <f aca="false">K1273-P1273</f>
        <v>-30</v>
      </c>
      <c r="R1273" s="98" t="n">
        <f aca="false">IFERROR(IF(O1273="May",(K1273/P1273-1))," ")</f>
        <v>0</v>
      </c>
      <c r="S1273" s="100" t="str">
        <f aca="false">IF(N1273&gt;0,IF(O1273="","-",IF(R1273&lt;0%,"DEGROWTH","GROWTH")))</f>
        <v>GROWTH</v>
      </c>
      <c r="T1273" s="69" t="n">
        <v>0</v>
      </c>
      <c r="U1273" s="101" t="str">
        <f aca="false">IF(F1273&lt;=$V$2,"May","")</f>
        <v>May</v>
      </c>
      <c r="V1273" s="69" t="n">
        <f aca="false">T1273</f>
        <v>0</v>
      </c>
      <c r="W1273" s="102" t="n">
        <f aca="false">K1273-V1273</f>
        <v>0</v>
      </c>
      <c r="X1273" s="103" t="n">
        <f aca="false">IFERROR(IF(U1273="June",(K1273/V1273-1)),0)</f>
        <v>0</v>
      </c>
      <c r="Y1273" s="106" t="b">
        <f aca="false">IF(T1273&gt;0,IF(U1273="","-",IF(X1273&lt;0%,"DEGROWTH","GROWTH")))</f>
        <v>0</v>
      </c>
      <c r="Z1273" s="75" t="n">
        <v>0</v>
      </c>
      <c r="AA1273" s="70"/>
      <c r="AB1273" s="70" t="s">
        <v>133</v>
      </c>
      <c r="AC1273" s="70" t="s">
        <v>133</v>
      </c>
      <c r="AD1273" s="3"/>
      <c r="AE1273" s="3"/>
      <c r="AF1273" s="70" t="s">
        <v>133</v>
      </c>
      <c r="AG1273" s="121" t="n">
        <f aca="false">IFERROR(INDEX(Last6M_AvgSales_Ref!$B$2:$B$12659,MATCH(D1273,Last6M_AvgSales_Ref!$A$2:$A$12659,0)),"")</f>
        <v>37.1666666666667</v>
      </c>
    </row>
    <row r="1274" customFormat="false" ht="14.25" hidden="false" customHeight="true" outlineLevel="0" collapsed="false">
      <c r="A1274" s="70" t="s">
        <v>131</v>
      </c>
      <c r="B1274" s="83" t="s">
        <v>95</v>
      </c>
      <c r="C1274" s="83" t="s">
        <v>3001</v>
      </c>
      <c r="D1274" s="83" t="n">
        <v>1000001359</v>
      </c>
      <c r="E1274" s="83" t="s">
        <v>3002</v>
      </c>
      <c r="F1274" s="84" t="n">
        <v>44739</v>
      </c>
      <c r="G1274" s="67" t="str">
        <f aca="false">IF(I1274&gt;0,"Targeted Dealer","-")</f>
        <v>Targeted Dealer</v>
      </c>
      <c r="H1274" s="67"/>
      <c r="I1274" s="68" t="n">
        <v>55</v>
      </c>
      <c r="J1274" s="68" t="n">
        <f aca="false">I1274/$J$1*($J$1-$E$1)</f>
        <v>55</v>
      </c>
      <c r="K1274" s="69" t="n">
        <v>57</v>
      </c>
      <c r="L1274" s="69" t="n">
        <f aca="false">I1274-K1274</f>
        <v>-2</v>
      </c>
      <c r="M1274" s="69" t="n">
        <f aca="false">IFERROR((K1274/J1274%),"-")</f>
        <v>103.636363636364</v>
      </c>
      <c r="N1274" s="97" t="n">
        <v>70</v>
      </c>
      <c r="O1274" s="98" t="str">
        <f aca="false">IF(F1274&lt;=$P$2,"June","")</f>
        <v>June</v>
      </c>
      <c r="P1274" s="97" t="n">
        <f aca="false">N1274</f>
        <v>70</v>
      </c>
      <c r="Q1274" s="99" t="n">
        <f aca="false">K1274-P1274</f>
        <v>-13</v>
      </c>
      <c r="R1274" s="98" t="n">
        <f aca="false">IFERROR(IF(O1274="May",(K1274/P1274-1))," ")</f>
        <v>0</v>
      </c>
      <c r="S1274" s="100" t="str">
        <f aca="false">IF(N1274&gt;0,IF(O1274="","-",IF(R1274&lt;0%,"DEGROWTH","GROWTH")))</f>
        <v>GROWTH</v>
      </c>
      <c r="T1274" s="69" t="n">
        <v>50.75</v>
      </c>
      <c r="U1274" s="101" t="str">
        <f aca="false">IF(F1274&lt;=$V$2,"May","")</f>
        <v>May</v>
      </c>
      <c r="V1274" s="69" t="n">
        <f aca="false">T1274</f>
        <v>50.75</v>
      </c>
      <c r="W1274" s="102" t="n">
        <f aca="false">K1274-V1274</f>
        <v>6.25</v>
      </c>
      <c r="X1274" s="103" t="n">
        <f aca="false">IFERROR(IF(U1274="June",(K1274/V1274-1)),0)</f>
        <v>0</v>
      </c>
      <c r="Y1274" s="104" t="str">
        <f aca="false">IF(T1274&gt;0,IF(U1274="","-",IF(X1274&lt;0%,"DEGROWTH","GROWTH")))</f>
        <v>GROWTH</v>
      </c>
      <c r="Z1274" s="75" t="n">
        <v>0</v>
      </c>
      <c r="AA1274" s="70"/>
      <c r="AB1274" s="70" t="s">
        <v>133</v>
      </c>
      <c r="AC1274" s="70" t="s">
        <v>131</v>
      </c>
      <c r="AD1274" s="3"/>
      <c r="AE1274" s="3"/>
      <c r="AF1274" s="70" t="s">
        <v>131</v>
      </c>
      <c r="AG1274" s="121" t="n">
        <f aca="false">IFERROR(INDEX(Last6M_AvgSales_Ref!$B$2:$B$12659,MATCH(D1274,Last6M_AvgSales_Ref!$A$2:$A$12659,0)),"")</f>
        <v>63.1666666666667</v>
      </c>
    </row>
    <row r="1275" customFormat="false" ht="14.25" hidden="false" customHeight="true" outlineLevel="0" collapsed="false">
      <c r="A1275" s="70" t="s">
        <v>134</v>
      </c>
      <c r="B1275" s="83" t="s">
        <v>78</v>
      </c>
      <c r="C1275" s="83" t="s">
        <v>3003</v>
      </c>
      <c r="D1275" s="83" t="n">
        <v>1000004212</v>
      </c>
      <c r="E1275" s="83" t="s">
        <v>3004</v>
      </c>
      <c r="F1275" s="84" t="n">
        <v>45667</v>
      </c>
      <c r="G1275" s="67" t="str">
        <f aca="false">IF(I1275&gt;0,"Targeted Dealer","-")</f>
        <v>Targeted Dealer</v>
      </c>
      <c r="H1275" s="67"/>
      <c r="I1275" s="68" t="n">
        <v>200</v>
      </c>
      <c r="J1275" s="68" t="n">
        <f aca="false">I1275/$J$1*($J$1-$E$1)</f>
        <v>200</v>
      </c>
      <c r="K1275" s="69" t="n">
        <v>185.5</v>
      </c>
      <c r="L1275" s="69" t="n">
        <f aca="false">I1275-K1275</f>
        <v>14.5</v>
      </c>
      <c r="M1275" s="69" t="n">
        <f aca="false">IFERROR((K1275/J1275%),"-")</f>
        <v>92.75</v>
      </c>
      <c r="N1275" s="97" t="n">
        <v>125</v>
      </c>
      <c r="O1275" s="98" t="str">
        <f aca="false">IF(F1275&lt;=$P$2,"June","")</f>
        <v>June</v>
      </c>
      <c r="P1275" s="97" t="n">
        <f aca="false">N1275</f>
        <v>125</v>
      </c>
      <c r="Q1275" s="99" t="n">
        <f aca="false">K1275-P1275</f>
        <v>60.5</v>
      </c>
      <c r="R1275" s="98" t="n">
        <f aca="false">IFERROR(IF(O1275="May",(K1275/P1275-1))," ")</f>
        <v>0</v>
      </c>
      <c r="S1275" s="100" t="str">
        <f aca="false">IF(N1275&gt;0,IF(O1275="","-",IF(R1275&lt;0%,"DEGROWTH","GROWTH")))</f>
        <v>GROWTH</v>
      </c>
      <c r="T1275" s="69" t="n">
        <v>75</v>
      </c>
      <c r="U1275" s="101" t="str">
        <f aca="false">IF(F1275&lt;=$V$2,"May","")</f>
        <v>May</v>
      </c>
      <c r="V1275" s="69" t="n">
        <f aca="false">T1275</f>
        <v>75</v>
      </c>
      <c r="W1275" s="102" t="n">
        <f aca="false">K1275-V1275</f>
        <v>110.5</v>
      </c>
      <c r="X1275" s="103" t="n">
        <f aca="false">IFERROR(IF(U1275="June",(K1275/V1275-1)),0)</f>
        <v>0</v>
      </c>
      <c r="Y1275" s="104" t="str">
        <f aca="false">IF(T1275&gt;0,IF(U1275="","-",IF(X1275&lt;0%,"DEGROWTH","GROWTH")))</f>
        <v>GROWTH</v>
      </c>
      <c r="Z1275" s="75" t="n">
        <v>0</v>
      </c>
      <c r="AA1275" s="70"/>
      <c r="AB1275" s="70" t="s">
        <v>133</v>
      </c>
      <c r="AC1275" s="70" t="s">
        <v>134</v>
      </c>
      <c r="AD1275" s="3"/>
      <c r="AE1275" s="3"/>
      <c r="AF1275" s="70" t="s">
        <v>134</v>
      </c>
      <c r="AG1275" s="121" t="n">
        <f aca="false">IFERROR(INDEX(Last6M_AvgSales_Ref!$B$2:$B$12659,MATCH(D1275,Last6M_AvgSales_Ref!$A$2:$A$12659,0)),"")</f>
        <v>172.5</v>
      </c>
    </row>
    <row r="1276" customFormat="false" ht="14.25" hidden="false" customHeight="true" outlineLevel="0" collapsed="false">
      <c r="A1276" s="70" t="s">
        <v>130</v>
      </c>
      <c r="B1276" s="83" t="s">
        <v>111</v>
      </c>
      <c r="C1276" s="83" t="s">
        <v>3005</v>
      </c>
      <c r="D1276" s="83" t="n">
        <v>1000004204</v>
      </c>
      <c r="E1276" s="83" t="s">
        <v>3006</v>
      </c>
      <c r="F1276" s="84" t="n">
        <v>45653</v>
      </c>
      <c r="G1276" s="67" t="str">
        <f aca="false">IF(I1276&gt;0,"Targeted Dealer","-")</f>
        <v>Targeted Dealer</v>
      </c>
      <c r="H1276" s="67"/>
      <c r="I1276" s="68" t="n">
        <v>130</v>
      </c>
      <c r="J1276" s="68" t="n">
        <f aca="false">I1276/$J$1*($J$1-$E$1)</f>
        <v>130</v>
      </c>
      <c r="K1276" s="69" t="n">
        <v>18.25</v>
      </c>
      <c r="L1276" s="69" t="n">
        <f aca="false">I1276-K1276</f>
        <v>111.75</v>
      </c>
      <c r="M1276" s="69" t="n">
        <f aca="false">IFERROR((K1276/J1276%),"-")</f>
        <v>14.0384615384615</v>
      </c>
      <c r="N1276" s="97" t="n">
        <v>25.25</v>
      </c>
      <c r="O1276" s="98" t="str">
        <f aca="false">IF(F1276&lt;=$P$2,"June","")</f>
        <v>June</v>
      </c>
      <c r="P1276" s="97" t="n">
        <f aca="false">N1276</f>
        <v>25.25</v>
      </c>
      <c r="Q1276" s="99" t="n">
        <f aca="false">K1276-P1276</f>
        <v>-7</v>
      </c>
      <c r="R1276" s="98" t="n">
        <f aca="false">IFERROR(IF(O1276="May",(K1276/P1276-1))," ")</f>
        <v>0</v>
      </c>
      <c r="S1276" s="100" t="str">
        <f aca="false">IF(N1276&gt;0,IF(O1276="","-",IF(R1276&lt;0%,"DEGROWTH","GROWTH")))</f>
        <v>GROWTH</v>
      </c>
      <c r="T1276" s="69" t="n">
        <v>59</v>
      </c>
      <c r="U1276" s="101" t="str">
        <f aca="false">IF(F1276&lt;=$V$2,"May","")</f>
        <v>May</v>
      </c>
      <c r="V1276" s="69" t="n">
        <f aca="false">T1276</f>
        <v>59</v>
      </c>
      <c r="W1276" s="102" t="n">
        <f aca="false">K1276-V1276</f>
        <v>-40.75</v>
      </c>
      <c r="X1276" s="103" t="n">
        <f aca="false">IFERROR(IF(U1276="June",(K1276/V1276-1)),0)</f>
        <v>0</v>
      </c>
      <c r="Y1276" s="104" t="str">
        <f aca="false">IF(T1276&gt;0,IF(U1276="","-",IF(X1276&lt;0%,"DEGROWTH","GROWTH")))</f>
        <v>GROWTH</v>
      </c>
      <c r="Z1276" s="75" t="n">
        <v>0</v>
      </c>
      <c r="AA1276" s="70"/>
      <c r="AB1276" s="70" t="s">
        <v>133</v>
      </c>
      <c r="AC1276" s="70" t="s">
        <v>130</v>
      </c>
      <c r="AD1276" s="3"/>
      <c r="AE1276" s="3"/>
      <c r="AF1276" s="70" t="s">
        <v>130</v>
      </c>
      <c r="AG1276" s="121" t="n">
        <f aca="false">IFERROR(INDEX(Last6M_AvgSales_Ref!$B$2:$B$12659,MATCH(D1276,Last6M_AvgSales_Ref!$A$2:$A$12659,0)),"")</f>
        <v>28.725</v>
      </c>
    </row>
    <row r="1277" customFormat="false" ht="14.25" hidden="false" customHeight="true" outlineLevel="0" collapsed="false">
      <c r="A1277" s="85" t="s">
        <v>133</v>
      </c>
      <c r="B1277" s="71" t="s">
        <v>24</v>
      </c>
      <c r="C1277" s="83" t="s">
        <v>3007</v>
      </c>
      <c r="D1277" s="83" t="n">
        <v>1000004215</v>
      </c>
      <c r="E1277" s="83" t="s">
        <v>3008</v>
      </c>
      <c r="F1277" s="84" t="n">
        <v>45673</v>
      </c>
      <c r="G1277" s="67" t="str">
        <f aca="false">IF(I1277&gt;0,"Targeted Dealer","-")</f>
        <v>Targeted Dealer</v>
      </c>
      <c r="H1277" s="67"/>
      <c r="I1277" s="68" t="n">
        <v>200</v>
      </c>
      <c r="J1277" s="68" t="n">
        <f aca="false">I1277/$J$1*($J$1-$E$1)</f>
        <v>200</v>
      </c>
      <c r="K1277" s="69" t="n">
        <v>240</v>
      </c>
      <c r="L1277" s="69" t="n">
        <f aca="false">I1277-K1277</f>
        <v>-40</v>
      </c>
      <c r="M1277" s="69" t="n">
        <f aca="false">IFERROR((K1277/J1277%),"-")</f>
        <v>120</v>
      </c>
      <c r="N1277" s="97" t="n">
        <v>260</v>
      </c>
      <c r="O1277" s="98" t="str">
        <f aca="false">IF(F1277&lt;=$P$2,"June","")</f>
        <v>June</v>
      </c>
      <c r="P1277" s="97" t="n">
        <f aca="false">N1277</f>
        <v>260</v>
      </c>
      <c r="Q1277" s="99" t="n">
        <f aca="false">K1277-P1277</f>
        <v>-20</v>
      </c>
      <c r="R1277" s="98" t="n">
        <f aca="false">IFERROR(IF(O1277="May",(K1277/P1277-1))," ")</f>
        <v>0</v>
      </c>
      <c r="S1277" s="100" t="str">
        <f aca="false">IF(N1277&gt;0,IF(O1277="","-",IF(R1277&lt;0%,"DEGROWTH","GROWTH")))</f>
        <v>GROWTH</v>
      </c>
      <c r="T1277" s="69" t="n">
        <v>100</v>
      </c>
      <c r="U1277" s="101" t="str">
        <f aca="false">IF(F1277&lt;=$V$2,"May","")</f>
        <v>May</v>
      </c>
      <c r="V1277" s="69" t="n">
        <f aca="false">T1277</f>
        <v>100</v>
      </c>
      <c r="W1277" s="102" t="n">
        <f aca="false">K1277-V1277</f>
        <v>140</v>
      </c>
      <c r="X1277" s="103" t="n">
        <f aca="false">IFERROR(IF(U1277="June",(K1277/V1277-1)),0)</f>
        <v>0</v>
      </c>
      <c r="Y1277" s="104" t="str">
        <f aca="false">IF(T1277&gt;0,IF(U1277="","-",IF(X1277&lt;0%,"DEGROWTH","GROWTH")))</f>
        <v>GROWTH</v>
      </c>
      <c r="Z1277" s="75" t="n">
        <v>0</v>
      </c>
      <c r="AA1277" s="70"/>
      <c r="AB1277" s="70" t="s">
        <v>133</v>
      </c>
      <c r="AC1277" s="85" t="s">
        <v>133</v>
      </c>
      <c r="AD1277" s="3"/>
      <c r="AE1277" s="3"/>
      <c r="AF1277" s="85" t="s">
        <v>133</v>
      </c>
      <c r="AG1277" s="121" t="n">
        <f aca="false">IFERROR(INDEX(Last6M_AvgSales_Ref!$B$2:$B$12659,MATCH(D1277,Last6M_AvgSales_Ref!$A$2:$A$12659,0)),"")</f>
        <v>190</v>
      </c>
    </row>
    <row r="1278" customFormat="false" ht="14.25" hidden="false" customHeight="true" outlineLevel="0" collapsed="false">
      <c r="A1278" s="85" t="s">
        <v>133</v>
      </c>
      <c r="B1278" s="83" t="s">
        <v>52</v>
      </c>
      <c r="C1278" s="83" t="s">
        <v>3009</v>
      </c>
      <c r="D1278" s="83" t="n">
        <v>1000000566</v>
      </c>
      <c r="E1278" s="83" t="s">
        <v>3010</v>
      </c>
      <c r="F1278" s="84" t="n">
        <v>41737</v>
      </c>
      <c r="G1278" s="67" t="str">
        <f aca="false">IF(I1278&gt;0,"Targeted Dealer","-")</f>
        <v>-</v>
      </c>
      <c r="H1278" s="67"/>
      <c r="I1278" s="68" t="n">
        <v>0</v>
      </c>
      <c r="J1278" s="68" t="n">
        <f aca="false">I1278/$J$1*($J$1-$E$1)</f>
        <v>0</v>
      </c>
      <c r="K1278" s="69" t="n">
        <v>53</v>
      </c>
      <c r="L1278" s="69" t="n">
        <f aca="false">I1278-K1278</f>
        <v>-53</v>
      </c>
      <c r="M1278" s="69" t="str">
        <f aca="false">IFERROR((K1278/J1278%),"-")</f>
        <v>-</v>
      </c>
      <c r="N1278" s="97" t="n">
        <v>0</v>
      </c>
      <c r="O1278" s="98" t="str">
        <f aca="false">IF(F1278&lt;=$P$2,"June","")</f>
        <v>June</v>
      </c>
      <c r="P1278" s="97" t="n">
        <f aca="false">N1278</f>
        <v>0</v>
      </c>
      <c r="Q1278" s="99" t="n">
        <f aca="false">K1278-P1278</f>
        <v>53</v>
      </c>
      <c r="R1278" s="98" t="n">
        <f aca="false">IFERROR(IF(O1278="May",(K1278/P1278-1))," ")</f>
        <v>0</v>
      </c>
      <c r="S1278" s="105" t="b">
        <f aca="false">IF(N1278&gt;0,IF(O1278="","-",IF(R1278&lt;0%,"DEGROWTH","GROWTH")))</f>
        <v>0</v>
      </c>
      <c r="T1278" s="69" t="n">
        <v>0</v>
      </c>
      <c r="U1278" s="101" t="str">
        <f aca="false">IF(F1278&lt;=$V$2,"May","")</f>
        <v>May</v>
      </c>
      <c r="V1278" s="69" t="n">
        <f aca="false">T1278</f>
        <v>0</v>
      </c>
      <c r="W1278" s="102" t="n">
        <f aca="false">K1278-V1278</f>
        <v>53</v>
      </c>
      <c r="X1278" s="103" t="n">
        <f aca="false">IFERROR(IF(U1278="June",(K1278/V1278-1)),0)</f>
        <v>0</v>
      </c>
      <c r="Y1278" s="106" t="b">
        <f aca="false">IF(T1278&gt;0,IF(U1278="","-",IF(X1278&lt;0%,"DEGROWTH","GROWTH")))</f>
        <v>0</v>
      </c>
      <c r="Z1278" s="75" t="n">
        <v>0</v>
      </c>
      <c r="AA1278" s="70"/>
      <c r="AB1278" s="70" t="s">
        <v>133</v>
      </c>
      <c r="AC1278" s="85" t="s">
        <v>133</v>
      </c>
      <c r="AD1278" s="3"/>
      <c r="AE1278" s="3"/>
      <c r="AF1278" s="85" t="s">
        <v>133</v>
      </c>
      <c r="AG1278" s="121" t="n">
        <f aca="false">IFERROR(INDEX(Last6M_AvgSales_Ref!$B$2:$B$12659,MATCH(D1278,Last6M_AvgSales_Ref!$A$2:$A$12659,0)),"")</f>
        <v>53.3333333333333</v>
      </c>
    </row>
    <row r="1279" customFormat="false" ht="14.25" hidden="false" customHeight="true" outlineLevel="0" collapsed="false">
      <c r="A1279" s="85" t="s">
        <v>134</v>
      </c>
      <c r="B1279" s="83" t="s">
        <v>61</v>
      </c>
      <c r="C1279" s="83" t="s">
        <v>3011</v>
      </c>
      <c r="D1279" s="83" t="n">
        <v>1000004201</v>
      </c>
      <c r="E1279" s="83" t="s">
        <v>3012</v>
      </c>
      <c r="F1279" s="84" t="n">
        <v>45657</v>
      </c>
      <c r="G1279" s="67" t="str">
        <f aca="false">IF(I1279&gt;0,"Targeted Dealer","-")</f>
        <v>Targeted Dealer</v>
      </c>
      <c r="H1279" s="67"/>
      <c r="I1279" s="68" t="n">
        <v>26</v>
      </c>
      <c r="J1279" s="68" t="n">
        <f aca="false">I1279/$J$1*($J$1-$E$1)</f>
        <v>26</v>
      </c>
      <c r="K1279" s="69" t="n">
        <v>0</v>
      </c>
      <c r="L1279" s="69" t="n">
        <f aca="false">I1279-K1279</f>
        <v>26</v>
      </c>
      <c r="M1279" s="69" t="n">
        <f aca="false">IFERROR((K1279/J1279%),"-")</f>
        <v>0</v>
      </c>
      <c r="N1279" s="97" t="n">
        <v>0</v>
      </c>
      <c r="O1279" s="98" t="str">
        <f aca="false">IF(F1279&lt;=$P$2,"June","")</f>
        <v>June</v>
      </c>
      <c r="P1279" s="97" t="n">
        <f aca="false">N1279</f>
        <v>0</v>
      </c>
      <c r="Q1279" s="99" t="n">
        <f aca="false">K1279-P1279</f>
        <v>0</v>
      </c>
      <c r="R1279" s="98" t="n">
        <f aca="false">IFERROR(IF(O1279="May",(K1279/P1279-1))," ")</f>
        <v>0</v>
      </c>
      <c r="S1279" s="105" t="b">
        <f aca="false">IF(N1279&gt;0,IF(O1279="","-",IF(R1279&lt;0%,"DEGROWTH","GROWTH")))</f>
        <v>0</v>
      </c>
      <c r="T1279" s="69" t="n">
        <v>21</v>
      </c>
      <c r="U1279" s="101" t="str">
        <f aca="false">IF(F1279&lt;=$V$2,"May","")</f>
        <v>May</v>
      </c>
      <c r="V1279" s="69" t="n">
        <f aca="false">T1279</f>
        <v>21</v>
      </c>
      <c r="W1279" s="102" t="n">
        <f aca="false">K1279-V1279</f>
        <v>-21</v>
      </c>
      <c r="X1279" s="103" t="n">
        <f aca="false">IFERROR(IF(U1279="June",(K1279/V1279-1)),0)</f>
        <v>0</v>
      </c>
      <c r="Y1279" s="104" t="str">
        <f aca="false">IF(T1279&gt;0,IF(U1279="","-",IF(X1279&lt;0%,"DEGROWTH","GROWTH")))</f>
        <v>GROWTH</v>
      </c>
      <c r="Z1279" s="75" t="n">
        <v>0</v>
      </c>
      <c r="AA1279" s="70"/>
      <c r="AB1279" s="70" t="s">
        <v>133</v>
      </c>
      <c r="AC1279" s="85" t="s">
        <v>134</v>
      </c>
      <c r="AD1279" s="3"/>
      <c r="AE1279" s="3"/>
      <c r="AF1279" s="85" t="s">
        <v>134</v>
      </c>
      <c r="AG1279" s="121" t="n">
        <f aca="false">IFERROR(INDEX(Last6M_AvgSales_Ref!$B$2:$B$12659,MATCH(D1279,Last6M_AvgSales_Ref!$A$2:$A$12659,0)),"")</f>
        <v>8.5</v>
      </c>
    </row>
    <row r="1280" customFormat="false" ht="14.25" hidden="false" customHeight="true" outlineLevel="0" collapsed="false">
      <c r="A1280" s="70" t="s">
        <v>131</v>
      </c>
      <c r="B1280" s="83" t="s">
        <v>98</v>
      </c>
      <c r="C1280" s="83" t="s">
        <v>3013</v>
      </c>
      <c r="D1280" s="83" t="n">
        <v>1000004214</v>
      </c>
      <c r="E1280" s="83" t="s">
        <v>3014</v>
      </c>
      <c r="F1280" s="84" t="n">
        <v>45671</v>
      </c>
      <c r="G1280" s="67" t="str">
        <f aca="false">IF(I1280&gt;0,"Targeted Dealer","-")</f>
        <v>Targeted Dealer</v>
      </c>
      <c r="H1280" s="67"/>
      <c r="I1280" s="68" t="n">
        <v>50</v>
      </c>
      <c r="J1280" s="68" t="n">
        <f aca="false">I1280/$J$1*($J$1-$E$1)</f>
        <v>50</v>
      </c>
      <c r="K1280" s="69" t="n">
        <v>46.5</v>
      </c>
      <c r="L1280" s="69" t="n">
        <f aca="false">I1280-K1280</f>
        <v>3.49999999999999</v>
      </c>
      <c r="M1280" s="69" t="n">
        <f aca="false">IFERROR((K1280/J1280%),"-")</f>
        <v>93</v>
      </c>
      <c r="N1280" s="97" t="n">
        <v>23</v>
      </c>
      <c r="O1280" s="98" t="str">
        <f aca="false">IF(F1280&lt;=$P$2,"June","")</f>
        <v>June</v>
      </c>
      <c r="P1280" s="97" t="n">
        <f aca="false">N1280</f>
        <v>23</v>
      </c>
      <c r="Q1280" s="99" t="n">
        <f aca="false">K1280-P1280</f>
        <v>23.5</v>
      </c>
      <c r="R1280" s="98" t="n">
        <f aca="false">IFERROR(IF(O1280="May",(K1280/P1280-1))," ")</f>
        <v>0</v>
      </c>
      <c r="S1280" s="100" t="str">
        <f aca="false">IF(N1280&gt;0,IF(O1280="","-",IF(R1280&lt;0%,"DEGROWTH","GROWTH")))</f>
        <v>GROWTH</v>
      </c>
      <c r="T1280" s="69" t="n">
        <v>60</v>
      </c>
      <c r="U1280" s="101" t="str">
        <f aca="false">IF(F1280&lt;=$V$2,"May","")</f>
        <v>May</v>
      </c>
      <c r="V1280" s="69" t="n">
        <f aca="false">T1280</f>
        <v>60</v>
      </c>
      <c r="W1280" s="102" t="n">
        <f aca="false">K1280-V1280</f>
        <v>-13.5</v>
      </c>
      <c r="X1280" s="103" t="n">
        <f aca="false">IFERROR(IF(U1280="June",(K1280/V1280-1)),0)</f>
        <v>0</v>
      </c>
      <c r="Y1280" s="104" t="str">
        <f aca="false">IF(T1280&gt;0,IF(U1280="","-",IF(X1280&lt;0%,"DEGROWTH","GROWTH")))</f>
        <v>GROWTH</v>
      </c>
      <c r="Z1280" s="75" t="n">
        <v>0</v>
      </c>
      <c r="AA1280" s="70"/>
      <c r="AB1280" s="70" t="s">
        <v>133</v>
      </c>
      <c r="AC1280" s="70" t="s">
        <v>131</v>
      </c>
      <c r="AD1280" s="3"/>
      <c r="AE1280" s="3"/>
      <c r="AF1280" s="70" t="s">
        <v>131</v>
      </c>
      <c r="AG1280" s="121" t="n">
        <f aca="false">IFERROR(INDEX(Last6M_AvgSales_Ref!$B$2:$B$12659,MATCH(D1280,Last6M_AvgSales_Ref!$A$2:$A$12659,0)),"")</f>
        <v>22.25</v>
      </c>
    </row>
    <row r="1281" customFormat="false" ht="14.25" hidden="false" customHeight="true" outlineLevel="0" collapsed="false">
      <c r="A1281" s="85" t="s">
        <v>133</v>
      </c>
      <c r="B1281" s="83" t="s">
        <v>52</v>
      </c>
      <c r="C1281" s="83" t="s">
        <v>3015</v>
      </c>
      <c r="D1281" s="83" t="n">
        <v>1000004216</v>
      </c>
      <c r="E1281" s="83" t="s">
        <v>3016</v>
      </c>
      <c r="F1281" s="84" t="n">
        <v>45675</v>
      </c>
      <c r="G1281" s="67" t="str">
        <f aca="false">IF(I1281&gt;0,"Targeted Dealer","-")</f>
        <v>Targeted Dealer</v>
      </c>
      <c r="H1281" s="67"/>
      <c r="I1281" s="68" t="n">
        <v>155</v>
      </c>
      <c r="J1281" s="68" t="n">
        <f aca="false">I1281/$J$1*($J$1-$E$1)</f>
        <v>155</v>
      </c>
      <c r="K1281" s="69" t="n">
        <v>148</v>
      </c>
      <c r="L1281" s="69" t="n">
        <f aca="false">I1281-K1281</f>
        <v>7</v>
      </c>
      <c r="M1281" s="69" t="n">
        <f aca="false">IFERROR((K1281/J1281%),"-")</f>
        <v>95.4838709677419</v>
      </c>
      <c r="N1281" s="97" t="n">
        <v>0</v>
      </c>
      <c r="O1281" s="98" t="str">
        <f aca="false">IF(F1281&lt;=$P$2,"June","")</f>
        <v>June</v>
      </c>
      <c r="P1281" s="97" t="n">
        <f aca="false">N1281</f>
        <v>0</v>
      </c>
      <c r="Q1281" s="99" t="n">
        <f aca="false">K1281-P1281</f>
        <v>148</v>
      </c>
      <c r="R1281" s="98" t="n">
        <f aca="false">IFERROR(IF(O1281="May",(K1281/P1281-1))," ")</f>
        <v>0</v>
      </c>
      <c r="S1281" s="105" t="b">
        <f aca="false">IF(N1281&gt;0,IF(O1281="","-",IF(R1281&lt;0%,"DEGROWTH","GROWTH")))</f>
        <v>0</v>
      </c>
      <c r="T1281" s="69" t="n">
        <v>0</v>
      </c>
      <c r="U1281" s="101" t="str">
        <f aca="false">IF(F1281&lt;=$V$2,"May","")</f>
        <v>May</v>
      </c>
      <c r="V1281" s="69" t="n">
        <f aca="false">T1281</f>
        <v>0</v>
      </c>
      <c r="W1281" s="102" t="n">
        <f aca="false">K1281-V1281</f>
        <v>148</v>
      </c>
      <c r="X1281" s="103" t="n">
        <f aca="false">IFERROR(IF(U1281="June",(K1281/V1281-1)),0)</f>
        <v>0</v>
      </c>
      <c r="Y1281" s="106" t="b">
        <f aca="false">IF(T1281&gt;0,IF(U1281="","-",IF(X1281&lt;0%,"DEGROWTH","GROWTH")))</f>
        <v>0</v>
      </c>
      <c r="Z1281" s="75" t="n">
        <v>0</v>
      </c>
      <c r="AA1281" s="70"/>
      <c r="AB1281" s="70" t="s">
        <v>133</v>
      </c>
      <c r="AC1281" s="85" t="s">
        <v>133</v>
      </c>
      <c r="AD1281" s="3"/>
      <c r="AE1281" s="3"/>
      <c r="AF1281" s="85" t="s">
        <v>133</v>
      </c>
      <c r="AG1281" s="121" t="n">
        <f aca="false">IFERROR(INDEX(Last6M_AvgSales_Ref!$B$2:$B$12659,MATCH(D1281,Last6M_AvgSales_Ref!$A$2:$A$12659,0)),"")</f>
        <v>157</v>
      </c>
    </row>
    <row r="1282" customFormat="false" ht="14.25" hidden="false" customHeight="true" outlineLevel="0" collapsed="false">
      <c r="A1282" s="85" t="s">
        <v>133</v>
      </c>
      <c r="B1282" s="71" t="s">
        <v>32</v>
      </c>
      <c r="C1282" s="83" t="s">
        <v>3017</v>
      </c>
      <c r="D1282" s="83" t="n">
        <v>1000004222</v>
      </c>
      <c r="E1282" s="83" t="s">
        <v>3018</v>
      </c>
      <c r="F1282" s="84" t="n">
        <v>45677</v>
      </c>
      <c r="G1282" s="67" t="str">
        <f aca="false">IF(I1282&gt;0,"Targeted Dealer","-")</f>
        <v>Targeted Dealer</v>
      </c>
      <c r="H1282" s="67"/>
      <c r="I1282" s="68" t="n">
        <v>80</v>
      </c>
      <c r="J1282" s="68" t="n">
        <f aca="false">I1282/$J$1*($J$1-$E$1)</f>
        <v>80</v>
      </c>
      <c r="K1282" s="69" t="n">
        <v>110</v>
      </c>
      <c r="L1282" s="69" t="n">
        <f aca="false">I1282-K1282</f>
        <v>-30</v>
      </c>
      <c r="M1282" s="69" t="n">
        <f aca="false">IFERROR((K1282/J1282%),"-")</f>
        <v>137.5</v>
      </c>
      <c r="N1282" s="97" t="n">
        <v>80</v>
      </c>
      <c r="O1282" s="98" t="str">
        <f aca="false">IF(F1282&lt;=$P$2,"June","")</f>
        <v>June</v>
      </c>
      <c r="P1282" s="97" t="n">
        <f aca="false">N1282</f>
        <v>80</v>
      </c>
      <c r="Q1282" s="99" t="n">
        <f aca="false">K1282-P1282</f>
        <v>30</v>
      </c>
      <c r="R1282" s="98" t="n">
        <f aca="false">IFERROR(IF(O1282="May",(K1282/P1282-1))," ")</f>
        <v>0</v>
      </c>
      <c r="S1282" s="100" t="str">
        <f aca="false">IF(N1282&gt;0,IF(O1282="","-",IF(R1282&lt;0%,"DEGROWTH","GROWTH")))</f>
        <v>GROWTH</v>
      </c>
      <c r="T1282" s="69" t="n">
        <v>80</v>
      </c>
      <c r="U1282" s="101" t="str">
        <f aca="false">IF(F1282&lt;=$V$2,"May","")</f>
        <v>May</v>
      </c>
      <c r="V1282" s="69" t="n">
        <f aca="false">T1282</f>
        <v>80</v>
      </c>
      <c r="W1282" s="102" t="n">
        <f aca="false">K1282-V1282</f>
        <v>30</v>
      </c>
      <c r="X1282" s="103" t="n">
        <f aca="false">IFERROR(IF(U1282="June",(K1282/V1282-1)),0)</f>
        <v>0</v>
      </c>
      <c r="Y1282" s="104" t="str">
        <f aca="false">IF(T1282&gt;0,IF(U1282="","-",IF(X1282&lt;0%,"DEGROWTH","GROWTH")))</f>
        <v>GROWTH</v>
      </c>
      <c r="Z1282" s="75" t="n">
        <v>0</v>
      </c>
      <c r="AA1282" s="70"/>
      <c r="AB1282" s="70" t="s">
        <v>133</v>
      </c>
      <c r="AC1282" s="85" t="s">
        <v>133</v>
      </c>
      <c r="AD1282" s="3"/>
      <c r="AE1282" s="3"/>
      <c r="AF1282" s="85" t="s">
        <v>133</v>
      </c>
      <c r="AG1282" s="121" t="n">
        <f aca="false">IFERROR(INDEX(Last6M_AvgSales_Ref!$B$2:$B$12659,MATCH(D1282,Last6M_AvgSales_Ref!$A$2:$A$12659,0)),"")</f>
        <v>109.308333333333</v>
      </c>
    </row>
    <row r="1283" customFormat="false" ht="14.25" hidden="false" customHeight="true" outlineLevel="0" collapsed="false">
      <c r="A1283" s="85" t="s">
        <v>134</v>
      </c>
      <c r="B1283" s="71" t="s">
        <v>65</v>
      </c>
      <c r="C1283" s="83" t="s">
        <v>3019</v>
      </c>
      <c r="D1283" s="83" t="n">
        <v>1000004223</v>
      </c>
      <c r="E1283" s="83" t="s">
        <v>3020</v>
      </c>
      <c r="F1283" s="84" t="n">
        <v>45678</v>
      </c>
      <c r="G1283" s="67" t="str">
        <f aca="false">IF(I1283&gt;0,"Targeted Dealer","-")</f>
        <v>Targeted Dealer</v>
      </c>
      <c r="H1283" s="67"/>
      <c r="I1283" s="68" t="n">
        <v>300</v>
      </c>
      <c r="J1283" s="68" t="n">
        <f aca="false">I1283/$J$1*($J$1-$E$1)</f>
        <v>300</v>
      </c>
      <c r="K1283" s="69" t="n">
        <v>110</v>
      </c>
      <c r="L1283" s="69" t="n">
        <f aca="false">I1283-K1283</f>
        <v>190</v>
      </c>
      <c r="M1283" s="69" t="n">
        <f aca="false">IFERROR((K1283/J1283%),"-")</f>
        <v>36.6666666666667</v>
      </c>
      <c r="N1283" s="97" t="n">
        <v>125</v>
      </c>
      <c r="O1283" s="98" t="str">
        <f aca="false">IF(F1283&lt;=$P$2,"June","")</f>
        <v>June</v>
      </c>
      <c r="P1283" s="97" t="n">
        <f aca="false">N1283</f>
        <v>125</v>
      </c>
      <c r="Q1283" s="99" t="n">
        <f aca="false">K1283-P1283</f>
        <v>-15</v>
      </c>
      <c r="R1283" s="98" t="n">
        <f aca="false">IFERROR(IF(O1283="May",(K1283/P1283-1))," ")</f>
        <v>0</v>
      </c>
      <c r="S1283" s="100" t="str">
        <f aca="false">IF(N1283&gt;0,IF(O1283="","-",IF(R1283&lt;0%,"DEGROWTH","GROWTH")))</f>
        <v>GROWTH</v>
      </c>
      <c r="T1283" s="69" t="n">
        <v>130</v>
      </c>
      <c r="U1283" s="101" t="str">
        <f aca="false">IF(F1283&lt;=$V$2,"May","")</f>
        <v>May</v>
      </c>
      <c r="V1283" s="69" t="n">
        <f aca="false">T1283</f>
        <v>130</v>
      </c>
      <c r="W1283" s="102" t="n">
        <f aca="false">K1283-V1283</f>
        <v>-20</v>
      </c>
      <c r="X1283" s="103" t="n">
        <f aca="false">IFERROR(IF(U1283="June",(K1283/V1283-1)),0)</f>
        <v>0</v>
      </c>
      <c r="Y1283" s="104" t="str">
        <f aca="false">IF(T1283&gt;0,IF(U1283="","-",IF(X1283&lt;0%,"DEGROWTH","GROWTH")))</f>
        <v>GROWTH</v>
      </c>
      <c r="Z1283" s="75" t="n">
        <v>0</v>
      </c>
      <c r="AA1283" s="70"/>
      <c r="AB1283" s="70" t="s">
        <v>133</v>
      </c>
      <c r="AC1283" s="85" t="s">
        <v>134</v>
      </c>
      <c r="AD1283" s="3"/>
      <c r="AE1283" s="3"/>
      <c r="AF1283" s="85" t="s">
        <v>134</v>
      </c>
      <c r="AG1283" s="121" t="n">
        <f aca="false">IFERROR(INDEX(Last6M_AvgSales_Ref!$B$2:$B$12659,MATCH(D1283,Last6M_AvgSales_Ref!$A$2:$A$12659,0)),"")</f>
        <v>137.666666666667</v>
      </c>
    </row>
    <row r="1284" customFormat="false" ht="14.25" hidden="false" customHeight="true" outlineLevel="0" collapsed="false">
      <c r="A1284" s="85" t="s">
        <v>133</v>
      </c>
      <c r="B1284" s="83" t="s">
        <v>52</v>
      </c>
      <c r="C1284" s="83" t="s">
        <v>3021</v>
      </c>
      <c r="D1284" s="83" t="n">
        <v>1000000580</v>
      </c>
      <c r="E1284" s="83" t="s">
        <v>3022</v>
      </c>
      <c r="F1284" s="84" t="n">
        <v>44738</v>
      </c>
      <c r="G1284" s="67" t="str">
        <f aca="false">IF(I1284&gt;0,"Targeted Dealer","-")</f>
        <v>Targeted Dealer</v>
      </c>
      <c r="H1284" s="67"/>
      <c r="I1284" s="68" t="n">
        <v>105</v>
      </c>
      <c r="J1284" s="68" t="n">
        <f aca="false">I1284/$J$1*($J$1-$E$1)</f>
        <v>105</v>
      </c>
      <c r="K1284" s="69" t="n">
        <v>161</v>
      </c>
      <c r="L1284" s="69" t="n">
        <f aca="false">I1284-K1284</f>
        <v>-56</v>
      </c>
      <c r="M1284" s="69" t="n">
        <f aca="false">IFERROR((K1284/J1284%),"-")</f>
        <v>153.333333333333</v>
      </c>
      <c r="N1284" s="97" t="n">
        <v>79</v>
      </c>
      <c r="O1284" s="98" t="str">
        <f aca="false">IF(F1284&lt;=$P$2,"June","")</f>
        <v>June</v>
      </c>
      <c r="P1284" s="97" t="n">
        <f aca="false">N1284</f>
        <v>79</v>
      </c>
      <c r="Q1284" s="99" t="n">
        <f aca="false">K1284-P1284</f>
        <v>82</v>
      </c>
      <c r="R1284" s="98" t="n">
        <f aca="false">IFERROR(IF(O1284="May",(K1284/P1284-1))," ")</f>
        <v>0</v>
      </c>
      <c r="S1284" s="100" t="str">
        <f aca="false">IF(N1284&gt;0,IF(O1284="","-",IF(R1284&lt;0%,"DEGROWTH","GROWTH")))</f>
        <v>GROWTH</v>
      </c>
      <c r="T1284" s="69" t="n">
        <v>0</v>
      </c>
      <c r="U1284" s="101" t="str">
        <f aca="false">IF(F1284&lt;=$V$2,"May","")</f>
        <v>May</v>
      </c>
      <c r="V1284" s="69" t="n">
        <f aca="false">T1284</f>
        <v>0</v>
      </c>
      <c r="W1284" s="102" t="n">
        <f aca="false">K1284-V1284</f>
        <v>161</v>
      </c>
      <c r="X1284" s="103" t="n">
        <f aca="false">IFERROR(IF(U1284="June",(K1284/V1284-1)),0)</f>
        <v>0</v>
      </c>
      <c r="Y1284" s="106" t="b">
        <f aca="false">IF(T1284&gt;0,IF(U1284="","-",IF(X1284&lt;0%,"DEGROWTH","GROWTH")))</f>
        <v>0</v>
      </c>
      <c r="Z1284" s="75" t="n">
        <v>0</v>
      </c>
      <c r="AA1284" s="70"/>
      <c r="AB1284" s="70" t="s">
        <v>133</v>
      </c>
      <c r="AC1284" s="85" t="s">
        <v>133</v>
      </c>
      <c r="AD1284" s="3"/>
      <c r="AE1284" s="3"/>
      <c r="AF1284" s="85" t="s">
        <v>133</v>
      </c>
      <c r="AG1284" s="121" t="n">
        <f aca="false">IFERROR(INDEX(Last6M_AvgSales_Ref!$B$2:$B$12659,MATCH(D1284,Last6M_AvgSales_Ref!$A$2:$A$12659,0)),"")</f>
        <v>192.833333333333</v>
      </c>
    </row>
    <row r="1285" customFormat="false" ht="14.25" hidden="false" customHeight="true" outlineLevel="0" collapsed="false">
      <c r="A1285" s="85" t="s">
        <v>133</v>
      </c>
      <c r="B1285" s="71" t="s">
        <v>27</v>
      </c>
      <c r="C1285" s="83" t="s">
        <v>3023</v>
      </c>
      <c r="D1285" s="83" t="n">
        <v>1000004227</v>
      </c>
      <c r="E1285" s="83" t="s">
        <v>3024</v>
      </c>
      <c r="F1285" s="84" t="n">
        <v>45685</v>
      </c>
      <c r="G1285" s="67" t="str">
        <f aca="false">IF(I1285&gt;0,"Targeted Dealer","-")</f>
        <v>Targeted Dealer</v>
      </c>
      <c r="H1285" s="67"/>
      <c r="I1285" s="68" t="n">
        <v>60</v>
      </c>
      <c r="J1285" s="68" t="n">
        <f aca="false">I1285/$J$1*($J$1-$E$1)</f>
        <v>60</v>
      </c>
      <c r="K1285" s="69" t="n">
        <v>80</v>
      </c>
      <c r="L1285" s="69" t="n">
        <f aca="false">I1285-K1285</f>
        <v>-20</v>
      </c>
      <c r="M1285" s="69" t="n">
        <f aca="false">IFERROR((K1285/J1285%),"-")</f>
        <v>133.333333333333</v>
      </c>
      <c r="N1285" s="97" t="n">
        <v>80</v>
      </c>
      <c r="O1285" s="98" t="str">
        <f aca="false">IF(F1285&lt;=$P$2,"June","")</f>
        <v>June</v>
      </c>
      <c r="P1285" s="97" t="n">
        <f aca="false">N1285</f>
        <v>80</v>
      </c>
      <c r="Q1285" s="99" t="n">
        <f aca="false">K1285-P1285</f>
        <v>0</v>
      </c>
      <c r="R1285" s="98" t="n">
        <f aca="false">IFERROR(IF(O1285="May",(K1285/P1285-1))," ")</f>
        <v>0</v>
      </c>
      <c r="S1285" s="100" t="str">
        <f aca="false">IF(N1285&gt;0,IF(O1285="","-",IF(R1285&lt;0%,"DEGROWTH","GROWTH")))</f>
        <v>GROWTH</v>
      </c>
      <c r="T1285" s="69" t="n">
        <v>60</v>
      </c>
      <c r="U1285" s="101" t="str">
        <f aca="false">IF(F1285&lt;=$V$2,"May","")</f>
        <v>May</v>
      </c>
      <c r="V1285" s="69" t="n">
        <f aca="false">T1285</f>
        <v>60</v>
      </c>
      <c r="W1285" s="102" t="n">
        <f aca="false">K1285-V1285</f>
        <v>20</v>
      </c>
      <c r="X1285" s="103" t="n">
        <f aca="false">IFERROR(IF(U1285="June",(K1285/V1285-1)),0)</f>
        <v>0</v>
      </c>
      <c r="Y1285" s="104" t="str">
        <f aca="false">IF(T1285&gt;0,IF(U1285="","-",IF(X1285&lt;0%,"DEGROWTH","GROWTH")))</f>
        <v>GROWTH</v>
      </c>
      <c r="Z1285" s="75" t="n">
        <v>0</v>
      </c>
      <c r="AA1285" s="70"/>
      <c r="AB1285" s="70" t="s">
        <v>133</v>
      </c>
      <c r="AC1285" s="85" t="s">
        <v>133</v>
      </c>
      <c r="AD1285" s="3"/>
      <c r="AE1285" s="3"/>
      <c r="AF1285" s="85" t="s">
        <v>133</v>
      </c>
      <c r="AG1285" s="121" t="n">
        <f aca="false">IFERROR(INDEX(Last6M_AvgSales_Ref!$B$2:$B$12659,MATCH(D1285,Last6M_AvgSales_Ref!$A$2:$A$12659,0)),"")</f>
        <v>87.575</v>
      </c>
    </row>
    <row r="1286" customFormat="false" ht="14.25" hidden="false" customHeight="true" outlineLevel="0" collapsed="false">
      <c r="A1286" s="85" t="s">
        <v>130</v>
      </c>
      <c r="B1286" s="83" t="s">
        <v>111</v>
      </c>
      <c r="C1286" s="83" t="s">
        <v>3026</v>
      </c>
      <c r="D1286" s="83" t="n">
        <v>1000004242</v>
      </c>
      <c r="E1286" s="83" t="s">
        <v>3027</v>
      </c>
      <c r="F1286" s="84" t="n">
        <v>45686</v>
      </c>
      <c r="G1286" s="67" t="str">
        <f aca="false">IF(I1286&gt;0,"Targeted Dealer","-")</f>
        <v>Targeted Dealer</v>
      </c>
      <c r="H1286" s="67"/>
      <c r="I1286" s="68" t="n">
        <v>30</v>
      </c>
      <c r="J1286" s="68" t="n">
        <f aca="false">I1286/$J$1*($J$1-$E$1)</f>
        <v>30</v>
      </c>
      <c r="K1286" s="69" t="n">
        <v>0</v>
      </c>
      <c r="L1286" s="69" t="n">
        <f aca="false">I1286-K1286</f>
        <v>30</v>
      </c>
      <c r="M1286" s="69" t="n">
        <f aca="false">IFERROR((K1286/J1286%),"-")</f>
        <v>0</v>
      </c>
      <c r="N1286" s="97" t="n">
        <v>30</v>
      </c>
      <c r="O1286" s="98" t="str">
        <f aca="false">IF(F1286&lt;=$P$2,"June","")</f>
        <v>June</v>
      </c>
      <c r="P1286" s="97" t="n">
        <f aca="false">N1286</f>
        <v>30</v>
      </c>
      <c r="Q1286" s="99" t="n">
        <f aca="false">K1286-P1286</f>
        <v>-30</v>
      </c>
      <c r="R1286" s="98" t="n">
        <f aca="false">IFERROR(IF(O1286="May",(K1286/P1286-1))," ")</f>
        <v>0</v>
      </c>
      <c r="S1286" s="100" t="str">
        <f aca="false">IF(N1286&gt;0,IF(O1286="","-",IF(R1286&lt;0%,"DEGROWTH","GROWTH")))</f>
        <v>GROWTH</v>
      </c>
      <c r="T1286" s="69" t="n">
        <v>25</v>
      </c>
      <c r="U1286" s="101" t="str">
        <f aca="false">IF(F1286&lt;=$V$2,"May","")</f>
        <v>May</v>
      </c>
      <c r="V1286" s="69" t="n">
        <f aca="false">T1286</f>
        <v>25</v>
      </c>
      <c r="W1286" s="102" t="n">
        <f aca="false">K1286-V1286</f>
        <v>-25</v>
      </c>
      <c r="X1286" s="103" t="n">
        <f aca="false">IFERROR(IF(U1286="June",(K1286/V1286-1)),0)</f>
        <v>0</v>
      </c>
      <c r="Y1286" s="104" t="str">
        <f aca="false">IF(T1286&gt;0,IF(U1286="","-",IF(X1286&lt;0%,"DEGROWTH","GROWTH")))</f>
        <v>GROWTH</v>
      </c>
      <c r="Z1286" s="75" t="n">
        <v>0</v>
      </c>
      <c r="AA1286" s="70"/>
      <c r="AB1286" s="70" t="s">
        <v>133</v>
      </c>
      <c r="AC1286" s="85" t="s">
        <v>130</v>
      </c>
      <c r="AD1286" s="3"/>
      <c r="AE1286" s="3"/>
      <c r="AF1286" s="85" t="s">
        <v>130</v>
      </c>
      <c r="AG1286" s="121" t="n">
        <f aca="false">IFERROR(INDEX(Last6M_AvgSales_Ref!$B$2:$B$12659,MATCH(D1286,Last6M_AvgSales_Ref!$A$2:$A$12659,0)),"")</f>
        <v>33</v>
      </c>
    </row>
    <row r="1287" customFormat="false" ht="14.25" hidden="false" customHeight="true" outlineLevel="0" collapsed="false">
      <c r="A1287" s="85" t="s">
        <v>134</v>
      </c>
      <c r="B1287" s="83" t="s">
        <v>81</v>
      </c>
      <c r="C1287" s="83" t="s">
        <v>3028</v>
      </c>
      <c r="D1287" s="83" t="n">
        <v>1000004230</v>
      </c>
      <c r="E1287" s="83" t="s">
        <v>3029</v>
      </c>
      <c r="F1287" s="84" t="n">
        <v>45685</v>
      </c>
      <c r="G1287" s="67" t="str">
        <f aca="false">IF(I1287&gt;0,"Targeted Dealer","-")</f>
        <v>Targeted Dealer</v>
      </c>
      <c r="H1287" s="67"/>
      <c r="I1287" s="68" t="n">
        <v>40</v>
      </c>
      <c r="J1287" s="68" t="n">
        <f aca="false">I1287/$J$1*($J$1-$E$1)</f>
        <v>40</v>
      </c>
      <c r="K1287" s="69" t="n">
        <v>15</v>
      </c>
      <c r="L1287" s="69" t="n">
        <f aca="false">I1287-K1287</f>
        <v>25</v>
      </c>
      <c r="M1287" s="69" t="n">
        <f aca="false">IFERROR((K1287/J1287%),"-")</f>
        <v>37.5</v>
      </c>
      <c r="N1287" s="97" t="n">
        <v>30</v>
      </c>
      <c r="O1287" s="98" t="str">
        <f aca="false">IF(F1287&lt;=$P$2,"June","")</f>
        <v>June</v>
      </c>
      <c r="P1287" s="97" t="n">
        <f aca="false">N1287</f>
        <v>30</v>
      </c>
      <c r="Q1287" s="99" t="n">
        <f aca="false">K1287-P1287</f>
        <v>-15</v>
      </c>
      <c r="R1287" s="98" t="n">
        <f aca="false">IFERROR(IF(O1287="May",(K1287/P1287-1))," ")</f>
        <v>0</v>
      </c>
      <c r="S1287" s="100" t="str">
        <f aca="false">IF(N1287&gt;0,IF(O1287="","-",IF(R1287&lt;0%,"DEGROWTH","GROWTH")))</f>
        <v>GROWTH</v>
      </c>
      <c r="T1287" s="69" t="n">
        <v>17.5</v>
      </c>
      <c r="U1287" s="101" t="str">
        <f aca="false">IF(F1287&lt;=$V$2,"May","")</f>
        <v>May</v>
      </c>
      <c r="V1287" s="69" t="n">
        <f aca="false">T1287</f>
        <v>17.5</v>
      </c>
      <c r="W1287" s="102" t="n">
        <f aca="false">K1287-V1287</f>
        <v>-2.5</v>
      </c>
      <c r="X1287" s="103" t="n">
        <f aca="false">IFERROR(IF(U1287="June",(K1287/V1287-1)),0)</f>
        <v>0</v>
      </c>
      <c r="Y1287" s="104" t="str">
        <f aca="false">IF(T1287&gt;0,IF(U1287="","-",IF(X1287&lt;0%,"DEGROWTH","GROWTH")))</f>
        <v>GROWTH</v>
      </c>
      <c r="Z1287" s="75" t="n">
        <v>0</v>
      </c>
      <c r="AA1287" s="70"/>
      <c r="AB1287" s="70" t="s">
        <v>133</v>
      </c>
      <c r="AC1287" s="85" t="s">
        <v>134</v>
      </c>
      <c r="AD1287" s="3"/>
      <c r="AE1287" s="3"/>
      <c r="AF1287" s="85" t="s">
        <v>134</v>
      </c>
      <c r="AG1287" s="121" t="n">
        <f aca="false">IFERROR(INDEX(Last6M_AvgSales_Ref!$B$2:$B$12659,MATCH(D1287,Last6M_AvgSales_Ref!$A$2:$A$12659,0)),"")</f>
        <v>15.9166666666667</v>
      </c>
    </row>
    <row r="1288" customFormat="false" ht="14.25" hidden="false" customHeight="true" outlineLevel="0" collapsed="false">
      <c r="A1288" s="85" t="s">
        <v>134</v>
      </c>
      <c r="B1288" s="83" t="s">
        <v>84</v>
      </c>
      <c r="C1288" s="83" t="s">
        <v>470</v>
      </c>
      <c r="D1288" s="83" t="n">
        <v>1000004262</v>
      </c>
      <c r="E1288" s="83" t="s">
        <v>471</v>
      </c>
      <c r="F1288" s="84" t="n">
        <v>45689</v>
      </c>
      <c r="G1288" s="67" t="str">
        <f aca="false">IF(I1288&gt;0,"Targeted Dealer","-")</f>
        <v>-</v>
      </c>
      <c r="H1288" s="67"/>
      <c r="I1288" s="68" t="n">
        <v>0</v>
      </c>
      <c r="J1288" s="68" t="n">
        <f aca="false">I1288/$J$1*($J$1-$E$1)</f>
        <v>0</v>
      </c>
      <c r="K1288" s="69" t="n">
        <v>0</v>
      </c>
      <c r="L1288" s="69" t="n">
        <f aca="false">I1288-K1288</f>
        <v>0</v>
      </c>
      <c r="M1288" s="69" t="str">
        <f aca="false">IFERROR((K1288/J1288%),"-")</f>
        <v>-</v>
      </c>
      <c r="N1288" s="97" t="n">
        <v>20</v>
      </c>
      <c r="O1288" s="98" t="str">
        <f aca="false">IF(F1288&lt;=$P$2,"June","")</f>
        <v>June</v>
      </c>
      <c r="P1288" s="97" t="n">
        <f aca="false">N1288</f>
        <v>20</v>
      </c>
      <c r="Q1288" s="99" t="n">
        <f aca="false">K1288-P1288</f>
        <v>-20</v>
      </c>
      <c r="R1288" s="98" t="n">
        <f aca="false">IFERROR(IF(O1288="May",(K1288/P1288-1))," ")</f>
        <v>0</v>
      </c>
      <c r="S1288" s="100" t="str">
        <f aca="false">IF(N1288&gt;0,IF(O1288="","-",IF(R1288&lt;0%,"DEGROWTH","GROWTH")))</f>
        <v>GROWTH</v>
      </c>
      <c r="T1288" s="69" t="n">
        <v>0</v>
      </c>
      <c r="U1288" s="101" t="str">
        <f aca="false">IF(F1288&lt;=$V$2,"May","")</f>
        <v>May</v>
      </c>
      <c r="V1288" s="69" t="n">
        <f aca="false">T1288</f>
        <v>0</v>
      </c>
      <c r="W1288" s="102" t="n">
        <f aca="false">K1288-V1288</f>
        <v>0</v>
      </c>
      <c r="X1288" s="103" t="n">
        <f aca="false">IFERROR(IF(U1288="June",(K1288/V1288-1)),0)</f>
        <v>0</v>
      </c>
      <c r="Y1288" s="106" t="b">
        <f aca="false">IF(T1288&gt;0,IF(U1288="","-",IF(X1288&lt;0%,"DEGROWTH","GROWTH")))</f>
        <v>0</v>
      </c>
      <c r="Z1288" s="75" t="n">
        <v>0</v>
      </c>
      <c r="AA1288" s="70"/>
      <c r="AB1288" s="70" t="s">
        <v>133</v>
      </c>
      <c r="AC1288" s="85" t="s">
        <v>134</v>
      </c>
      <c r="AD1288" s="3"/>
      <c r="AE1288" s="3"/>
      <c r="AF1288" s="85" t="s">
        <v>134</v>
      </c>
      <c r="AG1288" s="121" t="n">
        <f aca="false">IFERROR(INDEX(Last6M_AvgSales_Ref!$B$2:$B$12659,MATCH(D1288,Last6M_AvgSales_Ref!$A$2:$A$12659,0)),"")</f>
        <v>4.83333333333333</v>
      </c>
    </row>
    <row r="1289" customFormat="false" ht="14.25" hidden="false" customHeight="true" outlineLevel="0" collapsed="false">
      <c r="A1289" s="85" t="s">
        <v>133</v>
      </c>
      <c r="B1289" s="83" t="s">
        <v>52</v>
      </c>
      <c r="C1289" s="83" t="s">
        <v>3030</v>
      </c>
      <c r="D1289" s="83" t="n">
        <v>1000004224</v>
      </c>
      <c r="E1289" s="83" t="s">
        <v>3031</v>
      </c>
      <c r="F1289" s="84" t="n">
        <v>45684</v>
      </c>
      <c r="G1289" s="67" t="str">
        <f aca="false">IF(I1289&gt;0,"Targeted Dealer","-")</f>
        <v>Targeted Dealer</v>
      </c>
      <c r="H1289" s="67"/>
      <c r="I1289" s="68" t="n">
        <v>105</v>
      </c>
      <c r="J1289" s="68" t="n">
        <f aca="false">I1289/$J$1*($J$1-$E$1)</f>
        <v>105</v>
      </c>
      <c r="K1289" s="69" t="n">
        <v>0</v>
      </c>
      <c r="L1289" s="69" t="n">
        <f aca="false">I1289-K1289</f>
        <v>105</v>
      </c>
      <c r="M1289" s="69" t="n">
        <f aca="false">IFERROR((K1289/J1289%),"-")</f>
        <v>0</v>
      </c>
      <c r="N1289" s="97" t="n">
        <v>0</v>
      </c>
      <c r="O1289" s="98" t="str">
        <f aca="false">IF(F1289&lt;=$P$2,"June","")</f>
        <v>June</v>
      </c>
      <c r="P1289" s="97" t="n">
        <f aca="false">N1289</f>
        <v>0</v>
      </c>
      <c r="Q1289" s="99" t="n">
        <f aca="false">K1289-P1289</f>
        <v>0</v>
      </c>
      <c r="R1289" s="98" t="n">
        <f aca="false">IFERROR(IF(O1289="May",(K1289/P1289-1))," ")</f>
        <v>0</v>
      </c>
      <c r="S1289" s="105" t="b">
        <f aca="false">IF(N1289&gt;0,IF(O1289="","-",IF(R1289&lt;0%,"DEGROWTH","GROWTH")))</f>
        <v>0</v>
      </c>
      <c r="T1289" s="69" t="n">
        <v>81</v>
      </c>
      <c r="U1289" s="101" t="str">
        <f aca="false">IF(F1289&lt;=$V$2,"May","")</f>
        <v>May</v>
      </c>
      <c r="V1289" s="69" t="n">
        <f aca="false">T1289</f>
        <v>81</v>
      </c>
      <c r="W1289" s="102" t="n">
        <f aca="false">K1289-V1289</f>
        <v>-81</v>
      </c>
      <c r="X1289" s="103" t="n">
        <f aca="false">IFERROR(IF(U1289="June",(K1289/V1289-1)),0)</f>
        <v>0</v>
      </c>
      <c r="Y1289" s="104" t="str">
        <f aca="false">IF(T1289&gt;0,IF(U1289="","-",IF(X1289&lt;0%,"DEGROWTH","GROWTH")))</f>
        <v>GROWTH</v>
      </c>
      <c r="Z1289" s="75" t="n">
        <v>0</v>
      </c>
      <c r="AA1289" s="70"/>
      <c r="AB1289" s="70" t="s">
        <v>133</v>
      </c>
      <c r="AC1289" s="85" t="s">
        <v>133</v>
      </c>
      <c r="AD1289" s="3"/>
      <c r="AE1289" s="3"/>
      <c r="AF1289" s="85" t="s">
        <v>133</v>
      </c>
      <c r="AG1289" s="121" t="n">
        <f aca="false">IFERROR(INDEX(Last6M_AvgSales_Ref!$B$2:$B$12659,MATCH(D1289,Last6M_AvgSales_Ref!$A$2:$A$12659,0)),"")</f>
        <v>72.8333333333333</v>
      </c>
    </row>
    <row r="1290" customFormat="false" ht="14.25" hidden="false" customHeight="true" outlineLevel="0" collapsed="false">
      <c r="A1290" s="85" t="s">
        <v>133</v>
      </c>
      <c r="B1290" s="71" t="s">
        <v>21</v>
      </c>
      <c r="C1290" s="83" t="s">
        <v>3032</v>
      </c>
      <c r="D1290" s="83" t="n">
        <v>1000004186</v>
      </c>
      <c r="E1290" s="83" t="s">
        <v>3033</v>
      </c>
      <c r="F1290" s="84" t="n">
        <v>45636</v>
      </c>
      <c r="G1290" s="67" t="str">
        <f aca="false">IF(I1290&gt;0,"Targeted Dealer","-")</f>
        <v>-</v>
      </c>
      <c r="H1290" s="67"/>
      <c r="I1290" s="68" t="n">
        <v>0</v>
      </c>
      <c r="J1290" s="68" t="n">
        <f aca="false">I1290/$J$1*($J$1-$E$1)</f>
        <v>0</v>
      </c>
      <c r="K1290" s="69" t="n">
        <v>0</v>
      </c>
      <c r="L1290" s="69" t="n">
        <f aca="false">I1290-K1290</f>
        <v>0</v>
      </c>
      <c r="M1290" s="69" t="str">
        <f aca="false">IFERROR((K1290/J1290%),"-")</f>
        <v>-</v>
      </c>
      <c r="N1290" s="97" t="n">
        <v>0</v>
      </c>
      <c r="O1290" s="98" t="str">
        <f aca="false">IF(F1290&lt;=$P$2,"June","")</f>
        <v>June</v>
      </c>
      <c r="P1290" s="97" t="n">
        <f aca="false">N1290</f>
        <v>0</v>
      </c>
      <c r="Q1290" s="99" t="n">
        <f aca="false">K1290-P1290</f>
        <v>0</v>
      </c>
      <c r="R1290" s="98" t="n">
        <f aca="false">IFERROR(IF(O1290="May",(K1290/P1290-1))," ")</f>
        <v>0</v>
      </c>
      <c r="S1290" s="105" t="b">
        <f aca="false">IF(N1290&gt;0,IF(O1290="","-",IF(R1290&lt;0%,"DEGROWTH","GROWTH")))</f>
        <v>0</v>
      </c>
      <c r="T1290" s="69" t="n">
        <v>52</v>
      </c>
      <c r="U1290" s="101" t="str">
        <f aca="false">IF(F1290&lt;=$V$2,"May","")</f>
        <v>May</v>
      </c>
      <c r="V1290" s="69" t="n">
        <f aca="false">T1290</f>
        <v>52</v>
      </c>
      <c r="W1290" s="102" t="n">
        <f aca="false">K1290-V1290</f>
        <v>-52</v>
      </c>
      <c r="X1290" s="103" t="n">
        <f aca="false">IFERROR(IF(U1290="June",(K1290/V1290-1)),0)</f>
        <v>0</v>
      </c>
      <c r="Y1290" s="104" t="str">
        <f aca="false">IF(T1290&gt;0,IF(U1290="","-",IF(X1290&lt;0%,"DEGROWTH","GROWTH")))</f>
        <v>GROWTH</v>
      </c>
      <c r="Z1290" s="75" t="n">
        <v>0</v>
      </c>
      <c r="AA1290" s="70"/>
      <c r="AB1290" s="70" t="s">
        <v>133</v>
      </c>
      <c r="AC1290" s="85" t="s">
        <v>133</v>
      </c>
      <c r="AD1290" s="3"/>
      <c r="AE1290" s="3"/>
      <c r="AF1290" s="85" t="s">
        <v>133</v>
      </c>
      <c r="AG1290" s="121" t="n">
        <f aca="false">IFERROR(INDEX(Last6M_AvgSales_Ref!$B$2:$B$12659,MATCH(D1290,Last6M_AvgSales_Ref!$A$2:$A$12659,0)),"")</f>
        <v>28.1666666666667</v>
      </c>
    </row>
    <row r="1291" customFormat="false" ht="14.25" hidden="false" customHeight="true" outlineLevel="0" collapsed="false">
      <c r="A1291" s="85" t="s">
        <v>133</v>
      </c>
      <c r="B1291" s="83" t="s">
        <v>143</v>
      </c>
      <c r="C1291" s="83" t="s">
        <v>3034</v>
      </c>
      <c r="D1291" s="83" t="n">
        <v>1000000116</v>
      </c>
      <c r="E1291" s="83" t="s">
        <v>3035</v>
      </c>
      <c r="F1291" s="84" t="n">
        <v>44738</v>
      </c>
      <c r="G1291" s="67" t="str">
        <f aca="false">IF(I1291&gt;0,"Targeted Dealer","-")</f>
        <v>-</v>
      </c>
      <c r="H1291" s="67"/>
      <c r="I1291" s="68" t="n">
        <v>0</v>
      </c>
      <c r="J1291" s="68" t="n">
        <f aca="false">I1291/$J$1*($J$1-$E$1)</f>
        <v>0</v>
      </c>
      <c r="K1291" s="69" t="n">
        <v>0</v>
      </c>
      <c r="L1291" s="69" t="n">
        <f aca="false">I1291-K1291</f>
        <v>0</v>
      </c>
      <c r="M1291" s="69" t="str">
        <f aca="false">IFERROR((K1291/J1291%),"-")</f>
        <v>-</v>
      </c>
      <c r="N1291" s="97" t="n">
        <v>0</v>
      </c>
      <c r="O1291" s="98" t="str">
        <f aca="false">IF(F1291&lt;=$P$2,"June","")</f>
        <v>June</v>
      </c>
      <c r="P1291" s="97" t="n">
        <f aca="false">N1291</f>
        <v>0</v>
      </c>
      <c r="Q1291" s="99" t="n">
        <f aca="false">K1291-P1291</f>
        <v>0</v>
      </c>
      <c r="R1291" s="98" t="n">
        <f aca="false">IFERROR(IF(O1291="May",(K1291/P1291-1))," ")</f>
        <v>0</v>
      </c>
      <c r="S1291" s="105" t="b">
        <f aca="false">IF(N1291&gt;0,IF(O1291="","-",IF(R1291&lt;0%,"DEGROWTH","GROWTH")))</f>
        <v>0</v>
      </c>
      <c r="T1291" s="69" t="n">
        <v>10</v>
      </c>
      <c r="U1291" s="101" t="str">
        <f aca="false">IF(F1291&lt;=$V$2,"May","")</f>
        <v>May</v>
      </c>
      <c r="V1291" s="69" t="n">
        <f aca="false">T1291</f>
        <v>10</v>
      </c>
      <c r="W1291" s="102" t="n">
        <f aca="false">K1291-V1291</f>
        <v>-10</v>
      </c>
      <c r="X1291" s="103" t="n">
        <f aca="false">IFERROR(IF(U1291="June",(K1291/V1291-1)),0)</f>
        <v>0</v>
      </c>
      <c r="Y1291" s="104" t="str">
        <f aca="false">IF(T1291&gt;0,IF(U1291="","-",IF(X1291&lt;0%,"DEGROWTH","GROWTH")))</f>
        <v>GROWTH</v>
      </c>
      <c r="Z1291" s="75" t="n">
        <v>0</v>
      </c>
      <c r="AA1291" s="70"/>
      <c r="AB1291" s="70" t="s">
        <v>133</v>
      </c>
      <c r="AC1291" s="85" t="s">
        <v>133</v>
      </c>
      <c r="AD1291" s="3"/>
      <c r="AE1291" s="3"/>
      <c r="AF1291" s="85" t="s">
        <v>133</v>
      </c>
      <c r="AG1291" s="121" t="n">
        <f aca="false">IFERROR(INDEX(Last6M_AvgSales_Ref!$B$2:$B$12659,MATCH(D1291,Last6M_AvgSales_Ref!$A$2:$A$12659,0)),"")</f>
        <v>25</v>
      </c>
    </row>
    <row r="1292" customFormat="false" ht="14.25" hidden="false" customHeight="true" outlineLevel="0" collapsed="false">
      <c r="A1292" s="85" t="s">
        <v>133</v>
      </c>
      <c r="B1292" s="83" t="s">
        <v>40</v>
      </c>
      <c r="C1292" s="83" t="s">
        <v>3036</v>
      </c>
      <c r="D1292" s="83" t="n">
        <v>1000003453</v>
      </c>
      <c r="E1292" s="83" t="s">
        <v>3037</v>
      </c>
      <c r="F1292" s="84" t="n">
        <v>45012</v>
      </c>
      <c r="G1292" s="67" t="str">
        <f aca="false">IF(I1292&gt;0,"Targeted Dealer","-")</f>
        <v>Targeted Dealer</v>
      </c>
      <c r="H1292" s="67"/>
      <c r="I1292" s="68" t="n">
        <v>20</v>
      </c>
      <c r="J1292" s="68" t="n">
        <f aca="false">I1292/$J$1*($J$1-$E$1)</f>
        <v>20</v>
      </c>
      <c r="K1292" s="69" t="n">
        <v>0</v>
      </c>
      <c r="L1292" s="69" t="n">
        <f aca="false">I1292-K1292</f>
        <v>20</v>
      </c>
      <c r="M1292" s="69" t="n">
        <f aca="false">IFERROR((K1292/J1292%),"-")</f>
        <v>0</v>
      </c>
      <c r="N1292" s="97" t="n">
        <v>20</v>
      </c>
      <c r="O1292" s="98" t="str">
        <f aca="false">IF(F1292&lt;=$P$2,"June","")</f>
        <v>June</v>
      </c>
      <c r="P1292" s="97" t="n">
        <f aca="false">N1292</f>
        <v>20</v>
      </c>
      <c r="Q1292" s="99" t="n">
        <f aca="false">K1292-P1292</f>
        <v>-20</v>
      </c>
      <c r="R1292" s="98" t="n">
        <f aca="false">IFERROR(IF(O1292="May",(K1292/P1292-1))," ")</f>
        <v>0</v>
      </c>
      <c r="S1292" s="100" t="str">
        <f aca="false">IF(N1292&gt;0,IF(O1292="","-",IF(R1292&lt;0%,"DEGROWTH","GROWTH")))</f>
        <v>GROWTH</v>
      </c>
      <c r="T1292" s="69" t="n">
        <v>15</v>
      </c>
      <c r="U1292" s="101" t="str">
        <f aca="false">IF(F1292&lt;=$V$2,"May","")</f>
        <v>May</v>
      </c>
      <c r="V1292" s="69" t="n">
        <f aca="false">T1292</f>
        <v>15</v>
      </c>
      <c r="W1292" s="102" t="n">
        <f aca="false">K1292-V1292</f>
        <v>-15</v>
      </c>
      <c r="X1292" s="103" t="n">
        <f aca="false">IFERROR(IF(U1292="June",(K1292/V1292-1)),0)</f>
        <v>0</v>
      </c>
      <c r="Y1292" s="104" t="str">
        <f aca="false">IF(T1292&gt;0,IF(U1292="","-",IF(X1292&lt;0%,"DEGROWTH","GROWTH")))</f>
        <v>GROWTH</v>
      </c>
      <c r="Z1292" s="75" t="n">
        <v>0</v>
      </c>
      <c r="AA1292" s="70"/>
      <c r="AB1292" s="70" t="s">
        <v>133</v>
      </c>
      <c r="AC1292" s="85" t="s">
        <v>133</v>
      </c>
      <c r="AD1292" s="3"/>
      <c r="AE1292" s="3"/>
      <c r="AF1292" s="85" t="s">
        <v>133</v>
      </c>
      <c r="AG1292" s="121" t="n">
        <f aca="false">IFERROR(INDEX(Last6M_AvgSales_Ref!$B$2:$B$12659,MATCH(D1292,Last6M_AvgSales_Ref!$A$2:$A$12659,0)),"")</f>
        <v>20</v>
      </c>
    </row>
    <row r="1293" customFormat="false" ht="14.25" hidden="false" customHeight="true" outlineLevel="0" collapsed="false">
      <c r="A1293" s="85" t="s">
        <v>133</v>
      </c>
      <c r="B1293" s="83" t="s">
        <v>41</v>
      </c>
      <c r="C1293" s="83" t="s">
        <v>3038</v>
      </c>
      <c r="D1293" s="83" t="n">
        <v>1000003588</v>
      </c>
      <c r="E1293" s="83" t="s">
        <v>3039</v>
      </c>
      <c r="F1293" s="84" t="n">
        <v>45084</v>
      </c>
      <c r="G1293" s="67" t="str">
        <f aca="false">IF(I1293&gt;0,"Targeted Dealer","-")</f>
        <v>-</v>
      </c>
      <c r="H1293" s="67"/>
      <c r="I1293" s="68" t="n">
        <v>0</v>
      </c>
      <c r="J1293" s="68" t="n">
        <f aca="false">I1293/$J$1*($J$1-$E$1)</f>
        <v>0</v>
      </c>
      <c r="K1293" s="69" t="n">
        <v>0</v>
      </c>
      <c r="L1293" s="69" t="n">
        <f aca="false">I1293-K1293</f>
        <v>0</v>
      </c>
      <c r="M1293" s="69" t="str">
        <f aca="false">IFERROR((K1293/J1293%),"-")</f>
        <v>-</v>
      </c>
      <c r="N1293" s="97" t="n">
        <v>0</v>
      </c>
      <c r="O1293" s="98" t="str">
        <f aca="false">IF(F1293&lt;=$P$2,"June","")</f>
        <v>June</v>
      </c>
      <c r="P1293" s="97" t="n">
        <f aca="false">N1293</f>
        <v>0</v>
      </c>
      <c r="Q1293" s="99" t="n">
        <f aca="false">K1293-P1293</f>
        <v>0</v>
      </c>
      <c r="R1293" s="98" t="n">
        <f aca="false">IFERROR(IF(O1293="May",(K1293/P1293-1))," ")</f>
        <v>0</v>
      </c>
      <c r="S1293" s="105" t="b">
        <f aca="false">IF(N1293&gt;0,IF(O1293="","-",IF(R1293&lt;0%,"DEGROWTH","GROWTH")))</f>
        <v>0</v>
      </c>
      <c r="T1293" s="69" t="n">
        <v>52.5</v>
      </c>
      <c r="U1293" s="101" t="str">
        <f aca="false">IF(F1293&lt;=$V$2,"May","")</f>
        <v>May</v>
      </c>
      <c r="V1293" s="69" t="n">
        <f aca="false">T1293</f>
        <v>52.5</v>
      </c>
      <c r="W1293" s="102" t="n">
        <f aca="false">K1293-V1293</f>
        <v>-52.5</v>
      </c>
      <c r="X1293" s="103" t="n">
        <f aca="false">IFERROR(IF(U1293="June",(K1293/V1293-1)),0)</f>
        <v>0</v>
      </c>
      <c r="Y1293" s="104" t="str">
        <f aca="false">IF(T1293&gt;0,IF(U1293="","-",IF(X1293&lt;0%,"DEGROWTH","GROWTH")))</f>
        <v>GROWTH</v>
      </c>
      <c r="Z1293" s="75" t="n">
        <v>0</v>
      </c>
      <c r="AA1293" s="70"/>
      <c r="AB1293" s="70" t="s">
        <v>133</v>
      </c>
      <c r="AC1293" s="85" t="s">
        <v>133</v>
      </c>
      <c r="AD1293" s="3"/>
      <c r="AE1293" s="3"/>
      <c r="AF1293" s="85" t="s">
        <v>133</v>
      </c>
      <c r="AG1293" s="121" t="n">
        <f aca="false">IFERROR(INDEX(Last6M_AvgSales_Ref!$B$2:$B$12659,MATCH(D1293,Last6M_AvgSales_Ref!$A$2:$A$12659,0)),"")</f>
        <v>20.8333333333333</v>
      </c>
    </row>
    <row r="1294" customFormat="false" ht="14.25" hidden="false" customHeight="true" outlineLevel="0" collapsed="false">
      <c r="A1294" s="85" t="s">
        <v>134</v>
      </c>
      <c r="B1294" s="83" t="s">
        <v>84</v>
      </c>
      <c r="C1294" s="83" t="s">
        <v>3040</v>
      </c>
      <c r="D1294" s="83" t="n">
        <v>1000004265</v>
      </c>
      <c r="E1294" s="83" t="s">
        <v>3041</v>
      </c>
      <c r="F1294" s="84" t="n">
        <v>45698</v>
      </c>
      <c r="G1294" s="67" t="str">
        <f aca="false">IF(I1294&gt;0,"Targeted Dealer","-")</f>
        <v>Targeted Dealer</v>
      </c>
      <c r="H1294" s="67"/>
      <c r="I1294" s="68" t="n">
        <v>70</v>
      </c>
      <c r="J1294" s="68" t="n">
        <f aca="false">I1294/$J$1*($J$1-$E$1)</f>
        <v>70</v>
      </c>
      <c r="K1294" s="69" t="n">
        <v>106.35</v>
      </c>
      <c r="L1294" s="69" t="n">
        <f aca="false">I1294-K1294</f>
        <v>-36.35</v>
      </c>
      <c r="M1294" s="69" t="n">
        <f aca="false">IFERROR((K1294/J1294%),"-")</f>
        <v>151.928571428571</v>
      </c>
      <c r="N1294" s="97" t="n">
        <v>63.75</v>
      </c>
      <c r="O1294" s="98" t="str">
        <f aca="false">IF(F1294&lt;=$P$2,"June","")</f>
        <v>June</v>
      </c>
      <c r="P1294" s="97" t="n">
        <f aca="false">N1294</f>
        <v>63.75</v>
      </c>
      <c r="Q1294" s="99" t="n">
        <f aca="false">K1294-P1294</f>
        <v>42.6</v>
      </c>
      <c r="R1294" s="98" t="n">
        <f aca="false">IFERROR(IF(O1294="May",(K1294/P1294-1))," ")</f>
        <v>0</v>
      </c>
      <c r="S1294" s="100" t="str">
        <f aca="false">IF(N1294&gt;0,IF(O1294="","-",IF(R1294&lt;0%,"DEGROWTH","GROWTH")))</f>
        <v>GROWTH</v>
      </c>
      <c r="T1294" s="69" t="n">
        <v>35.2</v>
      </c>
      <c r="U1294" s="101" t="str">
        <f aca="false">IF(F1294&lt;=$V$2,"May","")</f>
        <v>May</v>
      </c>
      <c r="V1294" s="69" t="n">
        <f aca="false">T1294</f>
        <v>35.2</v>
      </c>
      <c r="W1294" s="102" t="n">
        <f aca="false">K1294-V1294</f>
        <v>71.15</v>
      </c>
      <c r="X1294" s="103" t="n">
        <f aca="false">IFERROR(IF(U1294="June",(K1294/V1294-1)),0)</f>
        <v>0</v>
      </c>
      <c r="Y1294" s="104" t="str">
        <f aca="false">IF(T1294&gt;0,IF(U1294="","-",IF(X1294&lt;0%,"DEGROWTH","GROWTH")))</f>
        <v>GROWTH</v>
      </c>
      <c r="Z1294" s="75" t="n">
        <v>0</v>
      </c>
      <c r="AA1294" s="70"/>
      <c r="AB1294" s="70" t="s">
        <v>133</v>
      </c>
      <c r="AC1294" s="85" t="s">
        <v>134</v>
      </c>
      <c r="AD1294" s="3"/>
      <c r="AE1294" s="3"/>
      <c r="AF1294" s="85" t="s">
        <v>134</v>
      </c>
      <c r="AG1294" s="121" t="n">
        <f aca="false">IFERROR(INDEX(Last6M_AvgSales_Ref!$B$2:$B$12659,MATCH(D1294,Last6M_AvgSales_Ref!$A$2:$A$12659,0)),"")</f>
        <v>68.3666666666667</v>
      </c>
    </row>
    <row r="1295" customFormat="false" ht="14.25" hidden="false" customHeight="true" outlineLevel="0" collapsed="false">
      <c r="A1295" s="85" t="s">
        <v>133</v>
      </c>
      <c r="B1295" s="83" t="s">
        <v>41</v>
      </c>
      <c r="C1295" s="83" t="s">
        <v>3042</v>
      </c>
      <c r="D1295" s="83" t="n">
        <v>1000004252</v>
      </c>
      <c r="E1295" s="83" t="s">
        <v>1772</v>
      </c>
      <c r="F1295" s="84" t="n">
        <v>45686</v>
      </c>
      <c r="G1295" s="67" t="str">
        <f aca="false">IF(I1295&gt;0,"Targeted Dealer","-")</f>
        <v>Targeted Dealer</v>
      </c>
      <c r="H1295" s="67"/>
      <c r="I1295" s="68" t="n">
        <v>110</v>
      </c>
      <c r="J1295" s="68" t="n">
        <f aca="false">I1295/$J$1*($J$1-$E$1)</f>
        <v>110</v>
      </c>
      <c r="K1295" s="69" t="n">
        <v>160</v>
      </c>
      <c r="L1295" s="69" t="n">
        <f aca="false">I1295-K1295</f>
        <v>-50</v>
      </c>
      <c r="M1295" s="69" t="n">
        <f aca="false">IFERROR((K1295/J1295%),"-")</f>
        <v>145.454545454545</v>
      </c>
      <c r="N1295" s="97" t="n">
        <v>97.5</v>
      </c>
      <c r="O1295" s="98" t="str">
        <f aca="false">IF(F1295&lt;=$P$2,"June","")</f>
        <v>June</v>
      </c>
      <c r="P1295" s="97" t="n">
        <f aca="false">N1295</f>
        <v>97.5</v>
      </c>
      <c r="Q1295" s="99" t="n">
        <f aca="false">K1295-P1295</f>
        <v>62.5</v>
      </c>
      <c r="R1295" s="98" t="n">
        <f aca="false">IFERROR(IF(O1295="May",(K1295/P1295-1))," ")</f>
        <v>0</v>
      </c>
      <c r="S1295" s="100" t="str">
        <f aca="false">IF(N1295&gt;0,IF(O1295="","-",IF(R1295&lt;0%,"DEGROWTH","GROWTH")))</f>
        <v>GROWTH</v>
      </c>
      <c r="T1295" s="69" t="n">
        <v>100</v>
      </c>
      <c r="U1295" s="101" t="str">
        <f aca="false">IF(F1295&lt;=$V$2,"May","")</f>
        <v>May</v>
      </c>
      <c r="V1295" s="69" t="n">
        <f aca="false">T1295</f>
        <v>100</v>
      </c>
      <c r="W1295" s="102" t="n">
        <f aca="false">K1295-V1295</f>
        <v>60</v>
      </c>
      <c r="X1295" s="103" t="n">
        <f aca="false">IFERROR(IF(U1295="June",(K1295/V1295-1)),0)</f>
        <v>0</v>
      </c>
      <c r="Y1295" s="104" t="str">
        <f aca="false">IF(T1295&gt;0,IF(U1295="","-",IF(X1295&lt;0%,"DEGROWTH","GROWTH")))</f>
        <v>GROWTH</v>
      </c>
      <c r="Z1295" s="75" t="n">
        <v>0</v>
      </c>
      <c r="AA1295" s="70"/>
      <c r="AB1295" s="70" t="s">
        <v>133</v>
      </c>
      <c r="AC1295" s="85" t="s">
        <v>133</v>
      </c>
      <c r="AD1295" s="3"/>
      <c r="AE1295" s="3"/>
      <c r="AF1295" s="85" t="s">
        <v>133</v>
      </c>
      <c r="AG1295" s="121" t="n">
        <f aca="false">IFERROR(INDEX(Last6M_AvgSales_Ref!$B$2:$B$12659,MATCH(D1295,Last6M_AvgSales_Ref!$A$2:$A$12659,0)),"")</f>
        <v>125</v>
      </c>
    </row>
    <row r="1296" customFormat="false" ht="14.25" hidden="false" customHeight="true" outlineLevel="0" collapsed="false">
      <c r="A1296" s="75" t="s">
        <v>132</v>
      </c>
      <c r="B1296" s="83" t="s">
        <v>105</v>
      </c>
      <c r="C1296" s="83" t="s">
        <v>3043</v>
      </c>
      <c r="D1296" s="83" t="n">
        <v>1000004232</v>
      </c>
      <c r="E1296" s="83" t="s">
        <v>3044</v>
      </c>
      <c r="F1296" s="84" t="n">
        <v>45679</v>
      </c>
      <c r="G1296" s="67" t="str">
        <f aca="false">IF(I1296&gt;0,"Targeted Dealer","-")</f>
        <v>Targeted Dealer</v>
      </c>
      <c r="H1296" s="67"/>
      <c r="I1296" s="68" t="n">
        <v>50</v>
      </c>
      <c r="J1296" s="68" t="n">
        <f aca="false">I1296/$J$1*($J$1-$E$1)</f>
        <v>50</v>
      </c>
      <c r="K1296" s="69" t="n">
        <v>77.5</v>
      </c>
      <c r="L1296" s="69" t="n">
        <f aca="false">I1296-K1296</f>
        <v>-27.5</v>
      </c>
      <c r="M1296" s="69" t="n">
        <f aca="false">IFERROR((K1296/J1296%),"-")</f>
        <v>155</v>
      </c>
      <c r="N1296" s="97" t="n">
        <v>63.5</v>
      </c>
      <c r="O1296" s="98" t="str">
        <f aca="false">IF(F1296&lt;=$P$2,"June","")</f>
        <v>June</v>
      </c>
      <c r="P1296" s="97" t="n">
        <f aca="false">N1296</f>
        <v>63.5</v>
      </c>
      <c r="Q1296" s="99" t="n">
        <f aca="false">K1296-P1296</f>
        <v>14</v>
      </c>
      <c r="R1296" s="98" t="n">
        <f aca="false">IFERROR(IF(O1296="May",(K1296/P1296-1))," ")</f>
        <v>0</v>
      </c>
      <c r="S1296" s="100" t="str">
        <f aca="false">IF(N1296&gt;0,IF(O1296="","-",IF(R1296&lt;0%,"DEGROWTH","GROWTH")))</f>
        <v>GROWTH</v>
      </c>
      <c r="T1296" s="69" t="n">
        <v>55</v>
      </c>
      <c r="U1296" s="101" t="str">
        <f aca="false">IF(F1296&lt;=$V$2,"May","")</f>
        <v>May</v>
      </c>
      <c r="V1296" s="69" t="n">
        <f aca="false">T1296</f>
        <v>55</v>
      </c>
      <c r="W1296" s="102" t="n">
        <f aca="false">K1296-V1296</f>
        <v>22.5</v>
      </c>
      <c r="X1296" s="103" t="n">
        <f aca="false">IFERROR(IF(U1296="June",(K1296/V1296-1)),0)</f>
        <v>0</v>
      </c>
      <c r="Y1296" s="104" t="str">
        <f aca="false">IF(T1296&gt;0,IF(U1296="","-",IF(X1296&lt;0%,"DEGROWTH","GROWTH")))</f>
        <v>GROWTH</v>
      </c>
      <c r="Z1296" s="75" t="n">
        <v>0</v>
      </c>
      <c r="AA1296" s="70"/>
      <c r="AB1296" s="70" t="s">
        <v>133</v>
      </c>
      <c r="AC1296" s="75" t="s">
        <v>132</v>
      </c>
      <c r="AD1296" s="3"/>
      <c r="AE1296" s="3"/>
      <c r="AF1296" s="75" t="s">
        <v>132</v>
      </c>
      <c r="AG1296" s="121" t="n">
        <f aca="false">IFERROR(INDEX(Last6M_AvgSales_Ref!$B$2:$B$12659,MATCH(D1296,Last6M_AvgSales_Ref!$A$2:$A$12659,0)),"")</f>
        <v>63.4166666666667</v>
      </c>
    </row>
    <row r="1297" customFormat="false" ht="14.25" hidden="false" customHeight="true" outlineLevel="0" collapsed="false">
      <c r="A1297" s="85" t="s">
        <v>133</v>
      </c>
      <c r="B1297" s="71" t="s">
        <v>25</v>
      </c>
      <c r="C1297" s="83" t="s">
        <v>3045</v>
      </c>
      <c r="D1297" s="83" t="n">
        <v>1000004267</v>
      </c>
      <c r="E1297" s="83" t="s">
        <v>3046</v>
      </c>
      <c r="F1297" s="84" t="n">
        <v>45707</v>
      </c>
      <c r="G1297" s="67" t="str">
        <f aca="false">IF(I1297&gt;0,"Targeted Dealer","-")</f>
        <v>Targeted Dealer</v>
      </c>
      <c r="H1297" s="67"/>
      <c r="I1297" s="68" t="n">
        <v>20</v>
      </c>
      <c r="J1297" s="68" t="n">
        <f aca="false">I1297/$J$1*($J$1-$E$1)</f>
        <v>20</v>
      </c>
      <c r="K1297" s="69" t="n">
        <v>20</v>
      </c>
      <c r="L1297" s="69" t="n">
        <f aca="false">I1297-K1297</f>
        <v>0</v>
      </c>
      <c r="M1297" s="69" t="n">
        <f aca="false">IFERROR((K1297/J1297%),"-")</f>
        <v>100</v>
      </c>
      <c r="N1297" s="97" t="n">
        <v>40</v>
      </c>
      <c r="O1297" s="98" t="str">
        <f aca="false">IF(F1297&lt;=$P$2,"June","")</f>
        <v>June</v>
      </c>
      <c r="P1297" s="97" t="n">
        <f aca="false">N1297</f>
        <v>40</v>
      </c>
      <c r="Q1297" s="99" t="n">
        <f aca="false">K1297-P1297</f>
        <v>-20</v>
      </c>
      <c r="R1297" s="98" t="n">
        <f aca="false">IFERROR(IF(O1297="May",(K1297/P1297-1))," ")</f>
        <v>0</v>
      </c>
      <c r="S1297" s="100" t="str">
        <f aca="false">IF(N1297&gt;0,IF(O1297="","-",IF(R1297&lt;0%,"DEGROWTH","GROWTH")))</f>
        <v>GROWTH</v>
      </c>
      <c r="T1297" s="69" t="n">
        <v>20</v>
      </c>
      <c r="U1297" s="101" t="str">
        <f aca="false">IF(F1297&lt;=$V$2,"May","")</f>
        <v>May</v>
      </c>
      <c r="V1297" s="69" t="n">
        <f aca="false">T1297</f>
        <v>20</v>
      </c>
      <c r="W1297" s="102" t="n">
        <f aca="false">K1297-V1297</f>
        <v>0</v>
      </c>
      <c r="X1297" s="103" t="n">
        <f aca="false">IFERROR(IF(U1297="June",(K1297/V1297-1)),0)</f>
        <v>0</v>
      </c>
      <c r="Y1297" s="104" t="str">
        <f aca="false">IF(T1297&gt;0,IF(U1297="","-",IF(X1297&lt;0%,"DEGROWTH","GROWTH")))</f>
        <v>GROWTH</v>
      </c>
      <c r="Z1297" s="75" t="n">
        <v>0</v>
      </c>
      <c r="AA1297" s="70"/>
      <c r="AB1297" s="70" t="s">
        <v>133</v>
      </c>
      <c r="AC1297" s="85" t="s">
        <v>133</v>
      </c>
      <c r="AD1297" s="3"/>
      <c r="AE1297" s="3"/>
      <c r="AF1297" s="85" t="s">
        <v>133</v>
      </c>
      <c r="AG1297" s="121" t="n">
        <f aca="false">IFERROR(INDEX(Last6M_AvgSales_Ref!$B$2:$B$12659,MATCH(D1297,Last6M_AvgSales_Ref!$A$2:$A$12659,0)),"")</f>
        <v>40</v>
      </c>
    </row>
    <row r="1298" customFormat="false" ht="14.25" hidden="false" customHeight="true" outlineLevel="0" collapsed="false">
      <c r="A1298" s="85" t="s">
        <v>130</v>
      </c>
      <c r="B1298" s="83" t="s">
        <v>115</v>
      </c>
      <c r="C1298" s="83" t="s">
        <v>3047</v>
      </c>
      <c r="D1298" s="83" t="n">
        <v>1000002661</v>
      </c>
      <c r="E1298" s="83" t="s">
        <v>3048</v>
      </c>
      <c r="F1298" s="84" t="n">
        <v>44739</v>
      </c>
      <c r="G1298" s="67" t="str">
        <f aca="false">IF(I1298&gt;0,"Targeted Dealer","-")</f>
        <v>Targeted Dealer</v>
      </c>
      <c r="H1298" s="67"/>
      <c r="I1298" s="68" t="n">
        <v>50</v>
      </c>
      <c r="J1298" s="68" t="n">
        <f aca="false">I1298/$J$1*($J$1-$E$1)</f>
        <v>50</v>
      </c>
      <c r="K1298" s="69" t="n">
        <v>75</v>
      </c>
      <c r="L1298" s="69" t="n">
        <f aca="false">I1298-K1298</f>
        <v>-25</v>
      </c>
      <c r="M1298" s="69" t="n">
        <f aca="false">IFERROR((K1298/J1298%),"-")</f>
        <v>150</v>
      </c>
      <c r="N1298" s="97" t="n">
        <v>50</v>
      </c>
      <c r="O1298" s="98" t="str">
        <f aca="false">IF(F1298&lt;=$P$2,"June","")</f>
        <v>June</v>
      </c>
      <c r="P1298" s="97" t="n">
        <f aca="false">N1298</f>
        <v>50</v>
      </c>
      <c r="Q1298" s="99" t="n">
        <f aca="false">K1298-P1298</f>
        <v>25</v>
      </c>
      <c r="R1298" s="98" t="n">
        <f aca="false">IFERROR(IF(O1298="May",(K1298/P1298-1))," ")</f>
        <v>0</v>
      </c>
      <c r="S1298" s="100" t="str">
        <f aca="false">IF(N1298&gt;0,IF(O1298="","-",IF(R1298&lt;0%,"DEGROWTH","GROWTH")))</f>
        <v>GROWTH</v>
      </c>
      <c r="T1298" s="69" t="n">
        <v>30</v>
      </c>
      <c r="U1298" s="101" t="str">
        <f aca="false">IF(F1298&lt;=$V$2,"May","")</f>
        <v>May</v>
      </c>
      <c r="V1298" s="69" t="n">
        <f aca="false">T1298</f>
        <v>30</v>
      </c>
      <c r="W1298" s="102" t="n">
        <f aca="false">K1298-V1298</f>
        <v>45</v>
      </c>
      <c r="X1298" s="103" t="n">
        <f aca="false">IFERROR(IF(U1298="June",(K1298/V1298-1)),0)</f>
        <v>0</v>
      </c>
      <c r="Y1298" s="104" t="str">
        <f aca="false">IF(T1298&gt;0,IF(U1298="","-",IF(X1298&lt;0%,"DEGROWTH","GROWTH")))</f>
        <v>GROWTH</v>
      </c>
      <c r="Z1298" s="75" t="n">
        <v>0</v>
      </c>
      <c r="AA1298" s="70"/>
      <c r="AB1298" s="70" t="s">
        <v>133</v>
      </c>
      <c r="AC1298" s="85" t="s">
        <v>130</v>
      </c>
      <c r="AD1298" s="3"/>
      <c r="AE1298" s="3"/>
      <c r="AF1298" s="85" t="s">
        <v>130</v>
      </c>
      <c r="AG1298" s="121" t="n">
        <f aca="false">IFERROR(INDEX(Last6M_AvgSales_Ref!$B$2:$B$12659,MATCH(D1298,Last6M_AvgSales_Ref!$A$2:$A$12659,0)),"")</f>
        <v>79.1666666666667</v>
      </c>
    </row>
    <row r="1299" customFormat="false" ht="14.25" hidden="false" customHeight="true" outlineLevel="0" collapsed="false">
      <c r="A1299" s="85" t="s">
        <v>133</v>
      </c>
      <c r="B1299" s="83" t="s">
        <v>41</v>
      </c>
      <c r="C1299" s="83" t="s">
        <v>3049</v>
      </c>
      <c r="D1299" s="83" t="n">
        <v>1000004268</v>
      </c>
      <c r="E1299" s="83" t="s">
        <v>3050</v>
      </c>
      <c r="F1299" s="84" t="n">
        <v>45705</v>
      </c>
      <c r="G1299" s="67" t="str">
        <f aca="false">IF(I1299&gt;0,"Targeted Dealer","-")</f>
        <v>Targeted Dealer</v>
      </c>
      <c r="H1299" s="67"/>
      <c r="I1299" s="68" t="n">
        <v>30</v>
      </c>
      <c r="J1299" s="68" t="n">
        <f aca="false">I1299/$J$1*($J$1-$E$1)</f>
        <v>30</v>
      </c>
      <c r="K1299" s="69" t="n">
        <v>15</v>
      </c>
      <c r="L1299" s="69" t="n">
        <f aca="false">I1299-K1299</f>
        <v>15</v>
      </c>
      <c r="M1299" s="69" t="n">
        <f aca="false">IFERROR((K1299/J1299%),"-")</f>
        <v>50</v>
      </c>
      <c r="N1299" s="97" t="n">
        <v>15</v>
      </c>
      <c r="O1299" s="98" t="str">
        <f aca="false">IF(F1299&lt;=$P$2,"June","")</f>
        <v>June</v>
      </c>
      <c r="P1299" s="97" t="n">
        <f aca="false">N1299</f>
        <v>15</v>
      </c>
      <c r="Q1299" s="99" t="n">
        <f aca="false">K1299-P1299</f>
        <v>0</v>
      </c>
      <c r="R1299" s="98" t="n">
        <f aca="false">IFERROR(IF(O1299="May",(K1299/P1299-1))," ")</f>
        <v>0</v>
      </c>
      <c r="S1299" s="100" t="str">
        <f aca="false">IF(N1299&gt;0,IF(O1299="","-",IF(R1299&lt;0%,"DEGROWTH","GROWTH")))</f>
        <v>GROWTH</v>
      </c>
      <c r="T1299" s="69" t="n">
        <v>50</v>
      </c>
      <c r="U1299" s="101" t="str">
        <f aca="false">IF(F1299&lt;=$V$2,"May","")</f>
        <v>May</v>
      </c>
      <c r="V1299" s="69" t="n">
        <f aca="false">T1299</f>
        <v>50</v>
      </c>
      <c r="W1299" s="102" t="n">
        <f aca="false">K1299-V1299</f>
        <v>-35</v>
      </c>
      <c r="X1299" s="103" t="n">
        <f aca="false">IFERROR(IF(U1299="June",(K1299/V1299-1)),0)</f>
        <v>0</v>
      </c>
      <c r="Y1299" s="104" t="str">
        <f aca="false">IF(T1299&gt;0,IF(U1299="","-",IF(X1299&lt;0%,"DEGROWTH","GROWTH")))</f>
        <v>GROWTH</v>
      </c>
      <c r="Z1299" s="75" t="n">
        <v>0</v>
      </c>
      <c r="AA1299" s="70"/>
      <c r="AB1299" s="70" t="s">
        <v>133</v>
      </c>
      <c r="AC1299" s="85" t="s">
        <v>133</v>
      </c>
      <c r="AD1299" s="3"/>
      <c r="AE1299" s="3"/>
      <c r="AF1299" s="85" t="s">
        <v>133</v>
      </c>
      <c r="AG1299" s="121" t="n">
        <f aca="false">IFERROR(INDEX(Last6M_AvgSales_Ref!$B$2:$B$12659,MATCH(D1299,Last6M_AvgSales_Ref!$A$2:$A$12659,0)),"")</f>
        <v>19.1666666666667</v>
      </c>
    </row>
    <row r="1300" customFormat="false" ht="14.25" hidden="false" customHeight="true" outlineLevel="0" collapsed="false">
      <c r="A1300" s="85" t="s">
        <v>133</v>
      </c>
      <c r="B1300" s="71" t="s">
        <v>30</v>
      </c>
      <c r="C1300" s="83" t="s">
        <v>3051</v>
      </c>
      <c r="D1300" s="83" t="n">
        <v>1000004270</v>
      </c>
      <c r="E1300" s="83" t="s">
        <v>3052</v>
      </c>
      <c r="F1300" s="84" t="n">
        <v>45713</v>
      </c>
      <c r="G1300" s="67" t="str">
        <f aca="false">IF(I1300&gt;0,"Targeted Dealer","-")</f>
        <v>Targeted Dealer</v>
      </c>
      <c r="H1300" s="67"/>
      <c r="I1300" s="68" t="n">
        <v>40</v>
      </c>
      <c r="J1300" s="68" t="n">
        <f aca="false">I1300/$J$1*($J$1-$E$1)</f>
        <v>40</v>
      </c>
      <c r="K1300" s="69" t="n">
        <v>40</v>
      </c>
      <c r="L1300" s="69" t="n">
        <f aca="false">I1300-K1300</f>
        <v>0</v>
      </c>
      <c r="M1300" s="69" t="n">
        <f aca="false">IFERROR((K1300/J1300%),"-")</f>
        <v>100</v>
      </c>
      <c r="N1300" s="97" t="n">
        <v>20</v>
      </c>
      <c r="O1300" s="98" t="str">
        <f aca="false">IF(F1300&lt;=$P$2,"June","")</f>
        <v>June</v>
      </c>
      <c r="P1300" s="97" t="n">
        <f aca="false">N1300</f>
        <v>20</v>
      </c>
      <c r="Q1300" s="99" t="n">
        <f aca="false">K1300-P1300</f>
        <v>20</v>
      </c>
      <c r="R1300" s="98" t="n">
        <f aca="false">IFERROR(IF(O1300="May",(K1300/P1300-1))," ")</f>
        <v>0</v>
      </c>
      <c r="S1300" s="100" t="str">
        <f aca="false">IF(N1300&gt;0,IF(O1300="","-",IF(R1300&lt;0%,"DEGROWTH","GROWTH")))</f>
        <v>GROWTH</v>
      </c>
      <c r="T1300" s="69" t="n">
        <v>40</v>
      </c>
      <c r="U1300" s="101" t="str">
        <f aca="false">IF(F1300&lt;=$V$2,"May","")</f>
        <v>May</v>
      </c>
      <c r="V1300" s="69" t="n">
        <f aca="false">T1300</f>
        <v>40</v>
      </c>
      <c r="W1300" s="102" t="n">
        <f aca="false">K1300-V1300</f>
        <v>0</v>
      </c>
      <c r="X1300" s="103" t="n">
        <f aca="false">IFERROR(IF(U1300="June",(K1300/V1300-1)),0)</f>
        <v>0</v>
      </c>
      <c r="Y1300" s="104" t="str">
        <f aca="false">IF(T1300&gt;0,IF(U1300="","-",IF(X1300&lt;0%,"DEGROWTH","GROWTH")))</f>
        <v>GROWTH</v>
      </c>
      <c r="Z1300" s="75" t="n">
        <v>0</v>
      </c>
      <c r="AA1300" s="70"/>
      <c r="AB1300" s="70" t="s">
        <v>133</v>
      </c>
      <c r="AC1300" s="85" t="s">
        <v>133</v>
      </c>
      <c r="AD1300" s="3"/>
      <c r="AE1300" s="3"/>
      <c r="AF1300" s="85" t="s">
        <v>133</v>
      </c>
      <c r="AG1300" s="121" t="n">
        <f aca="false">IFERROR(INDEX(Last6M_AvgSales_Ref!$B$2:$B$12659,MATCH(D1300,Last6M_AvgSales_Ref!$A$2:$A$12659,0)),"")</f>
        <v>18.3333333333333</v>
      </c>
    </row>
    <row r="1301" customFormat="false" ht="14.25" hidden="false" customHeight="true" outlineLevel="0" collapsed="false">
      <c r="A1301" s="85" t="s">
        <v>133</v>
      </c>
      <c r="B1301" s="83" t="s">
        <v>142</v>
      </c>
      <c r="C1301" s="83" t="s">
        <v>3053</v>
      </c>
      <c r="D1301" s="83" t="n">
        <v>1000000112</v>
      </c>
      <c r="E1301" s="83" t="s">
        <v>3054</v>
      </c>
      <c r="F1301" s="84" t="n">
        <v>44738</v>
      </c>
      <c r="G1301" s="67" t="str">
        <f aca="false">IF(I1301&gt;0,"Targeted Dealer","-")</f>
        <v>Targeted Dealer</v>
      </c>
      <c r="H1301" s="67"/>
      <c r="I1301" s="68" t="n">
        <v>90</v>
      </c>
      <c r="J1301" s="68" t="n">
        <f aca="false">I1301/$J$1*($J$1-$E$1)</f>
        <v>90</v>
      </c>
      <c r="K1301" s="69" t="n">
        <v>80</v>
      </c>
      <c r="L1301" s="69" t="n">
        <f aca="false">I1301-K1301</f>
        <v>10</v>
      </c>
      <c r="M1301" s="69" t="n">
        <f aca="false">IFERROR((K1301/J1301%),"-")</f>
        <v>88.8888888888889</v>
      </c>
      <c r="N1301" s="97" t="n">
        <v>149</v>
      </c>
      <c r="O1301" s="98" t="str">
        <f aca="false">IF(F1301&lt;=$P$2,"June","")</f>
        <v>June</v>
      </c>
      <c r="P1301" s="97" t="n">
        <f aca="false">N1301</f>
        <v>149</v>
      </c>
      <c r="Q1301" s="99" t="n">
        <f aca="false">K1301-P1301</f>
        <v>-69</v>
      </c>
      <c r="R1301" s="98" t="n">
        <f aca="false">IFERROR(IF(O1301="May",(K1301/P1301-1))," ")</f>
        <v>0</v>
      </c>
      <c r="S1301" s="100" t="str">
        <f aca="false">IF(N1301&gt;0,IF(O1301="","-",IF(R1301&lt;0%,"DEGROWTH","GROWTH")))</f>
        <v>GROWTH</v>
      </c>
      <c r="T1301" s="69" t="n">
        <v>79</v>
      </c>
      <c r="U1301" s="101" t="str">
        <f aca="false">IF(F1301&lt;=$V$2,"May","")</f>
        <v>May</v>
      </c>
      <c r="V1301" s="69" t="n">
        <f aca="false">T1301</f>
        <v>79</v>
      </c>
      <c r="W1301" s="102" t="n">
        <f aca="false">K1301-V1301</f>
        <v>1</v>
      </c>
      <c r="X1301" s="103" t="n">
        <f aca="false">IFERROR(IF(U1301="June",(K1301/V1301-1)),0)</f>
        <v>0</v>
      </c>
      <c r="Y1301" s="104" t="str">
        <f aca="false">IF(T1301&gt;0,IF(U1301="","-",IF(X1301&lt;0%,"DEGROWTH","GROWTH")))</f>
        <v>GROWTH</v>
      </c>
      <c r="Z1301" s="75" t="n">
        <v>0</v>
      </c>
      <c r="AA1301" s="70"/>
      <c r="AB1301" s="70" t="s">
        <v>133</v>
      </c>
      <c r="AC1301" s="85" t="s">
        <v>133</v>
      </c>
      <c r="AD1301" s="3"/>
      <c r="AE1301" s="3"/>
      <c r="AF1301" s="85" t="s">
        <v>133</v>
      </c>
      <c r="AG1301" s="121" t="n">
        <f aca="false">IFERROR(INDEX(Last6M_AvgSales_Ref!$B$2:$B$12659,MATCH(D1301,Last6M_AvgSales_Ref!$A$2:$A$12659,0)),"")</f>
        <v>127</v>
      </c>
    </row>
    <row r="1302" customFormat="false" ht="14.25" hidden="false" customHeight="true" outlineLevel="0" collapsed="false">
      <c r="A1302" s="85" t="s">
        <v>130</v>
      </c>
      <c r="B1302" s="83" t="s">
        <v>118</v>
      </c>
      <c r="C1302" s="83" t="s">
        <v>3055</v>
      </c>
      <c r="D1302" s="83" t="n">
        <v>1000004226</v>
      </c>
      <c r="E1302" s="83" t="s">
        <v>3056</v>
      </c>
      <c r="F1302" s="84" t="n">
        <v>45684</v>
      </c>
      <c r="G1302" s="67" t="str">
        <f aca="false">IF(I1302&gt;0,"Targeted Dealer","-")</f>
        <v>Targeted Dealer</v>
      </c>
      <c r="H1302" s="67"/>
      <c r="I1302" s="68" t="n">
        <v>25</v>
      </c>
      <c r="J1302" s="68" t="n">
        <f aca="false">I1302/$J$1*($J$1-$E$1)</f>
        <v>25</v>
      </c>
      <c r="K1302" s="69" t="n">
        <v>25</v>
      </c>
      <c r="L1302" s="69" t="n">
        <f aca="false">I1302-K1302</f>
        <v>0</v>
      </c>
      <c r="M1302" s="69" t="n">
        <f aca="false">IFERROR((K1302/J1302%),"-")</f>
        <v>100</v>
      </c>
      <c r="N1302" s="97" t="n">
        <v>50</v>
      </c>
      <c r="O1302" s="98" t="str">
        <f aca="false">IF(F1302&lt;=$P$2,"June","")</f>
        <v>June</v>
      </c>
      <c r="P1302" s="97" t="n">
        <f aca="false">N1302</f>
        <v>50</v>
      </c>
      <c r="Q1302" s="99" t="n">
        <f aca="false">K1302-P1302</f>
        <v>-25</v>
      </c>
      <c r="R1302" s="98" t="n">
        <f aca="false">IFERROR(IF(O1302="May",(K1302/P1302-1))," ")</f>
        <v>0</v>
      </c>
      <c r="S1302" s="100" t="str">
        <f aca="false">IF(N1302&gt;0,IF(O1302="","-",IF(R1302&lt;0%,"DEGROWTH","GROWTH")))</f>
        <v>GROWTH</v>
      </c>
      <c r="T1302" s="69" t="n">
        <v>25</v>
      </c>
      <c r="U1302" s="101" t="str">
        <f aca="false">IF(F1302&lt;=$V$2,"May","")</f>
        <v>May</v>
      </c>
      <c r="V1302" s="69" t="n">
        <f aca="false">T1302</f>
        <v>25</v>
      </c>
      <c r="W1302" s="102" t="n">
        <f aca="false">K1302-V1302</f>
        <v>0</v>
      </c>
      <c r="X1302" s="103" t="n">
        <f aca="false">IFERROR(IF(U1302="June",(K1302/V1302-1)),0)</f>
        <v>0</v>
      </c>
      <c r="Y1302" s="104" t="str">
        <f aca="false">IF(T1302&gt;0,IF(U1302="","-",IF(X1302&lt;0%,"DEGROWTH","GROWTH")))</f>
        <v>GROWTH</v>
      </c>
      <c r="Z1302" s="75" t="n">
        <v>0</v>
      </c>
      <c r="AA1302" s="70"/>
      <c r="AB1302" s="70" t="s">
        <v>133</v>
      </c>
      <c r="AC1302" s="85" t="s">
        <v>130</v>
      </c>
      <c r="AD1302" s="3"/>
      <c r="AE1302" s="3"/>
      <c r="AF1302" s="85" t="s">
        <v>130</v>
      </c>
      <c r="AG1302" s="121" t="n">
        <f aca="false">IFERROR(INDEX(Last6M_AvgSales_Ref!$B$2:$B$12659,MATCH(D1302,Last6M_AvgSales_Ref!$A$2:$A$12659,0)),"")</f>
        <v>25</v>
      </c>
    </row>
    <row r="1303" customFormat="false" ht="14.25" hidden="false" customHeight="true" outlineLevel="0" collapsed="false">
      <c r="A1303" s="85" t="s">
        <v>133</v>
      </c>
      <c r="B1303" s="71" t="s">
        <v>32</v>
      </c>
      <c r="C1303" s="83" t="s">
        <v>476</v>
      </c>
      <c r="D1303" s="83" t="n">
        <v>1000004021</v>
      </c>
      <c r="E1303" s="83" t="s">
        <v>477</v>
      </c>
      <c r="F1303" s="84" t="n">
        <v>45469</v>
      </c>
      <c r="G1303" s="67" t="str">
        <f aca="false">IF(I1303&gt;0,"Targeted Dealer","-")</f>
        <v>Targeted Dealer</v>
      </c>
      <c r="H1303" s="67"/>
      <c r="I1303" s="68" t="n">
        <v>30</v>
      </c>
      <c r="J1303" s="68" t="n">
        <f aca="false">I1303/$J$1*($J$1-$E$1)</f>
        <v>30</v>
      </c>
      <c r="K1303" s="69" t="n">
        <v>0</v>
      </c>
      <c r="L1303" s="69" t="n">
        <f aca="false">I1303-K1303</f>
        <v>30</v>
      </c>
      <c r="M1303" s="69" t="n">
        <f aca="false">IFERROR((K1303/J1303%),"-")</f>
        <v>0</v>
      </c>
      <c r="N1303" s="97" t="n">
        <v>0</v>
      </c>
      <c r="O1303" s="98" t="str">
        <f aca="false">IF(F1303&lt;=$P$2,"June","")</f>
        <v>June</v>
      </c>
      <c r="P1303" s="97" t="n">
        <f aca="false">N1303</f>
        <v>0</v>
      </c>
      <c r="Q1303" s="99" t="n">
        <f aca="false">K1303-P1303</f>
        <v>0</v>
      </c>
      <c r="R1303" s="98" t="n">
        <f aca="false">IFERROR(IF(O1303="May",(K1303/P1303-1))," ")</f>
        <v>0</v>
      </c>
      <c r="S1303" s="105" t="b">
        <f aca="false">IF(N1303&gt;0,IF(O1303="","-",IF(R1303&lt;0%,"DEGROWTH","GROWTH")))</f>
        <v>0</v>
      </c>
      <c r="T1303" s="69" t="n">
        <v>40</v>
      </c>
      <c r="U1303" s="101" t="str">
        <f aca="false">IF(F1303&lt;=$V$2,"May","")</f>
        <v>May</v>
      </c>
      <c r="V1303" s="69" t="n">
        <f aca="false">T1303</f>
        <v>40</v>
      </c>
      <c r="W1303" s="102" t="n">
        <f aca="false">K1303-V1303</f>
        <v>-40</v>
      </c>
      <c r="X1303" s="103" t="n">
        <f aca="false">IFERROR(IF(U1303="June",(K1303/V1303-1)),0)</f>
        <v>0</v>
      </c>
      <c r="Y1303" s="104" t="str">
        <f aca="false">IF(T1303&gt;0,IF(U1303="","-",IF(X1303&lt;0%,"DEGROWTH","GROWTH")))</f>
        <v>GROWTH</v>
      </c>
      <c r="Z1303" s="75" t="n">
        <v>0</v>
      </c>
      <c r="AA1303" s="70"/>
      <c r="AB1303" s="70" t="s">
        <v>133</v>
      </c>
      <c r="AC1303" s="85" t="s">
        <v>133</v>
      </c>
      <c r="AD1303" s="3"/>
      <c r="AE1303" s="3"/>
      <c r="AF1303" s="85" t="s">
        <v>133</v>
      </c>
      <c r="AG1303" s="121" t="n">
        <f aca="false">IFERROR(INDEX(Last6M_AvgSales_Ref!$B$2:$B$12659,MATCH(D1303,Last6M_AvgSales_Ref!$A$2:$A$12659,0)),"")</f>
        <v>18.3333333333333</v>
      </c>
    </row>
    <row r="1304" customFormat="false" ht="14.25" hidden="false" customHeight="true" outlineLevel="0" collapsed="false">
      <c r="A1304" s="85" t="s">
        <v>130</v>
      </c>
      <c r="B1304" s="83" t="s">
        <v>122</v>
      </c>
      <c r="C1304" s="83" t="s">
        <v>3057</v>
      </c>
      <c r="D1304" s="83" t="n">
        <v>1000002528</v>
      </c>
      <c r="E1304" s="83" t="s">
        <v>3058</v>
      </c>
      <c r="F1304" s="84" t="n">
        <v>44739</v>
      </c>
      <c r="G1304" s="67" t="str">
        <f aca="false">IF(I1304&gt;0,"Targeted Dealer","-")</f>
        <v>Targeted Dealer</v>
      </c>
      <c r="H1304" s="67"/>
      <c r="I1304" s="68" t="n">
        <v>25</v>
      </c>
      <c r="J1304" s="68" t="n">
        <f aca="false">I1304/$J$1*($J$1-$E$1)</f>
        <v>25</v>
      </c>
      <c r="K1304" s="69" t="n">
        <v>0</v>
      </c>
      <c r="L1304" s="69" t="n">
        <f aca="false">I1304-K1304</f>
        <v>25</v>
      </c>
      <c r="M1304" s="69" t="n">
        <f aca="false">IFERROR((K1304/J1304%),"-")</f>
        <v>0</v>
      </c>
      <c r="N1304" s="97" t="n">
        <v>10</v>
      </c>
      <c r="O1304" s="98" t="str">
        <f aca="false">IF(F1304&lt;=$P$2,"June","")</f>
        <v>June</v>
      </c>
      <c r="P1304" s="97" t="n">
        <f aca="false">N1304</f>
        <v>10</v>
      </c>
      <c r="Q1304" s="99" t="n">
        <f aca="false">K1304-P1304</f>
        <v>-10</v>
      </c>
      <c r="R1304" s="98" t="n">
        <f aca="false">IFERROR(IF(O1304="May",(K1304/P1304-1))," ")</f>
        <v>0</v>
      </c>
      <c r="S1304" s="100" t="str">
        <f aca="false">IF(N1304&gt;0,IF(O1304="","-",IF(R1304&lt;0%,"DEGROWTH","GROWTH")))</f>
        <v>GROWTH</v>
      </c>
      <c r="T1304" s="69" t="n">
        <v>35</v>
      </c>
      <c r="U1304" s="101" t="str">
        <f aca="false">IF(F1304&lt;=$V$2,"May","")</f>
        <v>May</v>
      </c>
      <c r="V1304" s="69" t="n">
        <f aca="false">T1304</f>
        <v>35</v>
      </c>
      <c r="W1304" s="102" t="n">
        <f aca="false">K1304-V1304</f>
        <v>-35</v>
      </c>
      <c r="X1304" s="103" t="n">
        <f aca="false">IFERROR(IF(U1304="June",(K1304/V1304-1)),0)</f>
        <v>0</v>
      </c>
      <c r="Y1304" s="104" t="str">
        <f aca="false">IF(T1304&gt;0,IF(U1304="","-",IF(X1304&lt;0%,"DEGROWTH","GROWTH")))</f>
        <v>GROWTH</v>
      </c>
      <c r="Z1304" s="75" t="n">
        <v>0</v>
      </c>
      <c r="AA1304" s="70"/>
      <c r="AB1304" s="70" t="s">
        <v>133</v>
      </c>
      <c r="AC1304" s="85" t="s">
        <v>130</v>
      </c>
      <c r="AD1304" s="3"/>
      <c r="AE1304" s="3"/>
      <c r="AF1304" s="85" t="s">
        <v>130</v>
      </c>
      <c r="AG1304" s="121" t="n">
        <f aca="false">IFERROR(INDEX(Last6M_AvgSales_Ref!$B$2:$B$12659,MATCH(D1304,Last6M_AvgSales_Ref!$A$2:$A$12659,0)),"")</f>
        <v>6.66666666666667</v>
      </c>
    </row>
    <row r="1305" customFormat="false" ht="14.25" hidden="false" customHeight="true" outlineLevel="0" collapsed="false">
      <c r="A1305" s="85" t="s">
        <v>133</v>
      </c>
      <c r="B1305" s="71" t="s">
        <v>24</v>
      </c>
      <c r="C1305" s="83" t="s">
        <v>3059</v>
      </c>
      <c r="D1305" s="83" t="n">
        <v>1000004273</v>
      </c>
      <c r="E1305" s="83" t="s">
        <v>3060</v>
      </c>
      <c r="F1305" s="84" t="n">
        <v>45721</v>
      </c>
      <c r="G1305" s="67" t="str">
        <f aca="false">IF(I1305&gt;0,"Targeted Dealer","-")</f>
        <v>Targeted Dealer</v>
      </c>
      <c r="H1305" s="67"/>
      <c r="I1305" s="68" t="n">
        <v>52</v>
      </c>
      <c r="J1305" s="68" t="n">
        <f aca="false">I1305/$J$1*($J$1-$E$1)</f>
        <v>52</v>
      </c>
      <c r="K1305" s="69" t="n">
        <v>59</v>
      </c>
      <c r="L1305" s="69" t="n">
        <f aca="false">I1305-K1305</f>
        <v>-7</v>
      </c>
      <c r="M1305" s="69" t="n">
        <f aca="false">IFERROR((K1305/J1305%),"-")</f>
        <v>113.461538461538</v>
      </c>
      <c r="N1305" s="97" t="n">
        <v>64</v>
      </c>
      <c r="O1305" s="98" t="str">
        <f aca="false">IF(F1305&lt;=$P$2,"June","")</f>
        <v>June</v>
      </c>
      <c r="P1305" s="97" t="n">
        <f aca="false">N1305</f>
        <v>64</v>
      </c>
      <c r="Q1305" s="99" t="n">
        <f aca="false">K1305-P1305</f>
        <v>-5</v>
      </c>
      <c r="R1305" s="98" t="n">
        <f aca="false">IFERROR(IF(O1305="May",(K1305/P1305-1))," ")</f>
        <v>0</v>
      </c>
      <c r="S1305" s="100" t="str">
        <f aca="false">IF(N1305&gt;0,IF(O1305="","-",IF(R1305&lt;0%,"DEGROWTH","GROWTH")))</f>
        <v>GROWTH</v>
      </c>
      <c r="T1305" s="69" t="n">
        <v>65</v>
      </c>
      <c r="U1305" s="101" t="str">
        <f aca="false">IF(F1305&lt;=$V$2,"May","")</f>
        <v>May</v>
      </c>
      <c r="V1305" s="69" t="n">
        <f aca="false">T1305</f>
        <v>65</v>
      </c>
      <c r="W1305" s="102" t="n">
        <f aca="false">K1305-V1305</f>
        <v>-6</v>
      </c>
      <c r="X1305" s="103" t="n">
        <f aca="false">IFERROR(IF(U1305="June",(K1305/V1305-1)),0)</f>
        <v>0</v>
      </c>
      <c r="Y1305" s="104" t="str">
        <f aca="false">IF(T1305&gt;0,IF(U1305="","-",IF(X1305&lt;0%,"DEGROWTH","GROWTH")))</f>
        <v>GROWTH</v>
      </c>
      <c r="Z1305" s="75" t="n">
        <v>0</v>
      </c>
      <c r="AA1305" s="70"/>
      <c r="AB1305" s="70" t="s">
        <v>133</v>
      </c>
      <c r="AC1305" s="85" t="s">
        <v>133</v>
      </c>
      <c r="AD1305" s="3"/>
      <c r="AE1305" s="3"/>
      <c r="AF1305" s="85" t="s">
        <v>133</v>
      </c>
      <c r="AG1305" s="121" t="n">
        <f aca="false">IFERROR(INDEX(Last6M_AvgSales_Ref!$B$2:$B$12659,MATCH(D1305,Last6M_AvgSales_Ref!$A$2:$A$12659,0)),"")</f>
        <v>70.6666666666667</v>
      </c>
    </row>
    <row r="1306" customFormat="false" ht="14.25" hidden="false" customHeight="true" outlineLevel="0" collapsed="false">
      <c r="A1306" s="85" t="s">
        <v>133</v>
      </c>
      <c r="B1306" s="83" t="s">
        <v>142</v>
      </c>
      <c r="C1306" s="83" t="s">
        <v>3061</v>
      </c>
      <c r="D1306" s="83" t="n">
        <v>1000004276</v>
      </c>
      <c r="E1306" s="83" t="s">
        <v>3062</v>
      </c>
      <c r="F1306" s="84" t="n">
        <v>45727</v>
      </c>
      <c r="G1306" s="67" t="str">
        <f aca="false">IF(I1306&gt;0,"Targeted Dealer","-")</f>
        <v>Targeted Dealer</v>
      </c>
      <c r="H1306" s="67"/>
      <c r="I1306" s="68" t="n">
        <v>20</v>
      </c>
      <c r="J1306" s="68" t="n">
        <f aca="false">I1306/$J$1*($J$1-$E$1)</f>
        <v>20</v>
      </c>
      <c r="K1306" s="69" t="n">
        <v>20</v>
      </c>
      <c r="L1306" s="69" t="n">
        <f aca="false">I1306-K1306</f>
        <v>0</v>
      </c>
      <c r="M1306" s="69" t="n">
        <f aca="false">IFERROR((K1306/J1306%),"-")</f>
        <v>100</v>
      </c>
      <c r="N1306" s="97" t="n">
        <v>40</v>
      </c>
      <c r="O1306" s="98" t="str">
        <f aca="false">IF(F1306&lt;=$P$2,"June","")</f>
        <v>June</v>
      </c>
      <c r="P1306" s="97" t="n">
        <f aca="false">N1306</f>
        <v>40</v>
      </c>
      <c r="Q1306" s="99" t="n">
        <f aca="false">K1306-P1306</f>
        <v>-20</v>
      </c>
      <c r="R1306" s="98" t="n">
        <f aca="false">IFERROR(IF(O1306="May",(K1306/P1306-1))," ")</f>
        <v>0</v>
      </c>
      <c r="S1306" s="100" t="str">
        <f aca="false">IF(N1306&gt;0,IF(O1306="","-",IF(R1306&lt;0%,"DEGROWTH","GROWTH")))</f>
        <v>GROWTH</v>
      </c>
      <c r="T1306" s="69" t="n">
        <v>20</v>
      </c>
      <c r="U1306" s="101" t="str">
        <f aca="false">IF(F1306&lt;=$V$2,"May","")</f>
        <v>May</v>
      </c>
      <c r="V1306" s="69" t="n">
        <f aca="false">T1306</f>
        <v>20</v>
      </c>
      <c r="W1306" s="102" t="n">
        <f aca="false">K1306-V1306</f>
        <v>0</v>
      </c>
      <c r="X1306" s="103" t="n">
        <f aca="false">IFERROR(IF(U1306="June",(K1306/V1306-1)),0)</f>
        <v>0</v>
      </c>
      <c r="Y1306" s="104" t="str">
        <f aca="false">IF(T1306&gt;0,IF(U1306="","-",IF(X1306&lt;0%,"DEGROWTH","GROWTH")))</f>
        <v>GROWTH</v>
      </c>
      <c r="Z1306" s="75" t="n">
        <v>0</v>
      </c>
      <c r="AA1306" s="70"/>
      <c r="AB1306" s="70" t="s">
        <v>133</v>
      </c>
      <c r="AC1306" s="85" t="s">
        <v>133</v>
      </c>
      <c r="AD1306" s="3"/>
      <c r="AE1306" s="3"/>
      <c r="AF1306" s="85" t="s">
        <v>133</v>
      </c>
      <c r="AG1306" s="121" t="n">
        <f aca="false">IFERROR(INDEX(Last6M_AvgSales_Ref!$B$2:$B$12659,MATCH(D1306,Last6M_AvgSales_Ref!$A$2:$A$12659,0)),"")</f>
        <v>20.8333333333333</v>
      </c>
    </row>
    <row r="1307" customFormat="false" ht="14.25" hidden="false" customHeight="true" outlineLevel="0" collapsed="false">
      <c r="A1307" s="85" t="s">
        <v>134</v>
      </c>
      <c r="B1307" s="83" t="s">
        <v>67</v>
      </c>
      <c r="C1307" s="83" t="s">
        <v>3063</v>
      </c>
      <c r="D1307" s="83" t="n">
        <v>1000004225</v>
      </c>
      <c r="E1307" s="83" t="s">
        <v>3064</v>
      </c>
      <c r="F1307" s="84" t="n">
        <v>45684</v>
      </c>
      <c r="G1307" s="67" t="str">
        <f aca="false">IF(I1307&gt;0,"Targeted Dealer","-")</f>
        <v>-</v>
      </c>
      <c r="H1307" s="67"/>
      <c r="I1307" s="68" t="n">
        <v>0</v>
      </c>
      <c r="J1307" s="68" t="n">
        <f aca="false">I1307/$J$1*($J$1-$E$1)</f>
        <v>0</v>
      </c>
      <c r="K1307" s="69" t="n">
        <v>0</v>
      </c>
      <c r="L1307" s="69" t="n">
        <f aca="false">I1307-K1307</f>
        <v>0</v>
      </c>
      <c r="M1307" s="69" t="str">
        <f aca="false">IFERROR((K1307/J1307%),"-")</f>
        <v>-</v>
      </c>
      <c r="N1307" s="97" t="n">
        <v>13.5</v>
      </c>
      <c r="O1307" s="98" t="str">
        <f aca="false">IF(F1307&lt;=$P$2,"June","")</f>
        <v>June</v>
      </c>
      <c r="P1307" s="97" t="n">
        <f aca="false">N1307</f>
        <v>13.5</v>
      </c>
      <c r="Q1307" s="99" t="n">
        <f aca="false">K1307-P1307</f>
        <v>-13.5</v>
      </c>
      <c r="R1307" s="98" t="n">
        <f aca="false">IFERROR(IF(O1307="May",(K1307/P1307-1))," ")</f>
        <v>0</v>
      </c>
      <c r="S1307" s="100" t="str">
        <f aca="false">IF(N1307&gt;0,IF(O1307="","-",IF(R1307&lt;0%,"DEGROWTH","GROWTH")))</f>
        <v>GROWTH</v>
      </c>
      <c r="T1307" s="69" t="n">
        <v>13</v>
      </c>
      <c r="U1307" s="101" t="str">
        <f aca="false">IF(F1307&lt;=$V$2,"May","")</f>
        <v>May</v>
      </c>
      <c r="V1307" s="69" t="n">
        <f aca="false">T1307</f>
        <v>13</v>
      </c>
      <c r="W1307" s="102" t="n">
        <f aca="false">K1307-V1307</f>
        <v>-13</v>
      </c>
      <c r="X1307" s="103" t="n">
        <f aca="false">IFERROR(IF(U1307="June",(K1307/V1307-1)),0)</f>
        <v>0</v>
      </c>
      <c r="Y1307" s="104" t="str">
        <f aca="false">IF(T1307&gt;0,IF(U1307="","-",IF(X1307&lt;0%,"DEGROWTH","GROWTH")))</f>
        <v>GROWTH</v>
      </c>
      <c r="Z1307" s="75" t="n">
        <v>0</v>
      </c>
      <c r="AA1307" s="70"/>
      <c r="AB1307" s="70" t="s">
        <v>133</v>
      </c>
      <c r="AC1307" s="85" t="s">
        <v>134</v>
      </c>
      <c r="AD1307" s="3"/>
      <c r="AE1307" s="3"/>
      <c r="AF1307" s="85" t="s">
        <v>134</v>
      </c>
      <c r="AG1307" s="121" t="n">
        <f aca="false">IFERROR(INDEX(Last6M_AvgSales_Ref!$B$2:$B$12659,MATCH(D1307,Last6M_AvgSales_Ref!$A$2:$A$12659,0)),"")</f>
        <v>14.75</v>
      </c>
    </row>
    <row r="1308" customFormat="false" ht="14.25" hidden="false" customHeight="true" outlineLevel="0" collapsed="false">
      <c r="A1308" s="85" t="s">
        <v>133</v>
      </c>
      <c r="B1308" s="71" t="s">
        <v>30</v>
      </c>
      <c r="C1308" s="83" t="s">
        <v>3065</v>
      </c>
      <c r="D1308" s="83" t="n">
        <v>1000004277</v>
      </c>
      <c r="E1308" s="83" t="s">
        <v>3066</v>
      </c>
      <c r="F1308" s="84" t="n">
        <v>45731</v>
      </c>
      <c r="G1308" s="67" t="str">
        <f aca="false">IF(I1308&gt;0,"Targeted Dealer","-")</f>
        <v>Targeted Dealer</v>
      </c>
      <c r="H1308" s="67"/>
      <c r="I1308" s="68" t="n">
        <v>20</v>
      </c>
      <c r="J1308" s="68" t="n">
        <f aca="false">I1308/$J$1*($J$1-$E$1)</f>
        <v>20</v>
      </c>
      <c r="K1308" s="69" t="n">
        <v>20</v>
      </c>
      <c r="L1308" s="69" t="n">
        <f aca="false">I1308-K1308</f>
        <v>0</v>
      </c>
      <c r="M1308" s="69" t="n">
        <f aca="false">IFERROR((K1308/J1308%),"-")</f>
        <v>100</v>
      </c>
      <c r="N1308" s="97" t="n">
        <v>0</v>
      </c>
      <c r="O1308" s="98" t="str">
        <f aca="false">IF(F1308&lt;=$P$2,"June","")</f>
        <v>June</v>
      </c>
      <c r="P1308" s="97" t="n">
        <f aca="false">N1308</f>
        <v>0</v>
      </c>
      <c r="Q1308" s="99" t="n">
        <f aca="false">K1308-P1308</f>
        <v>20</v>
      </c>
      <c r="R1308" s="98" t="n">
        <f aca="false">IFERROR(IF(O1308="May",(K1308/P1308-1))," ")</f>
        <v>0</v>
      </c>
      <c r="S1308" s="105" t="b">
        <f aca="false">IF(N1308&gt;0,IF(O1308="","-",IF(R1308&lt;0%,"DEGROWTH","GROWTH")))</f>
        <v>0</v>
      </c>
      <c r="T1308" s="69" t="n">
        <v>20</v>
      </c>
      <c r="U1308" s="101" t="str">
        <f aca="false">IF(F1308&lt;=$V$2,"May","")</f>
        <v>May</v>
      </c>
      <c r="V1308" s="69" t="n">
        <f aca="false">T1308</f>
        <v>20</v>
      </c>
      <c r="W1308" s="102" t="n">
        <f aca="false">K1308-V1308</f>
        <v>0</v>
      </c>
      <c r="X1308" s="103" t="n">
        <f aca="false">IFERROR(IF(U1308="June",(K1308/V1308-1)),0)</f>
        <v>0</v>
      </c>
      <c r="Y1308" s="104" t="str">
        <f aca="false">IF(T1308&gt;0,IF(U1308="","-",IF(X1308&lt;0%,"DEGROWTH","GROWTH")))</f>
        <v>GROWTH</v>
      </c>
      <c r="Z1308" s="75" t="n">
        <v>0</v>
      </c>
      <c r="AA1308" s="70"/>
      <c r="AB1308" s="70" t="s">
        <v>133</v>
      </c>
      <c r="AC1308" s="85" t="s">
        <v>133</v>
      </c>
      <c r="AD1308" s="3"/>
      <c r="AE1308" s="3"/>
      <c r="AF1308" s="85" t="s">
        <v>133</v>
      </c>
      <c r="AG1308" s="121" t="n">
        <f aca="false">IFERROR(INDEX(Last6M_AvgSales_Ref!$B$2:$B$12659,MATCH(D1308,Last6M_AvgSales_Ref!$A$2:$A$12659,0)),"")</f>
        <v>13.3333333333333</v>
      </c>
    </row>
    <row r="1309" customFormat="false" ht="14.25" hidden="false" customHeight="true" outlineLevel="0" collapsed="false">
      <c r="A1309" s="85" t="s">
        <v>130</v>
      </c>
      <c r="B1309" s="83" t="s">
        <v>111</v>
      </c>
      <c r="C1309" s="83" t="s">
        <v>3067</v>
      </c>
      <c r="D1309" s="83" t="n">
        <v>1000001466</v>
      </c>
      <c r="E1309" s="83" t="s">
        <v>3068</v>
      </c>
      <c r="F1309" s="84" t="n">
        <v>44113</v>
      </c>
      <c r="G1309" s="67" t="str">
        <f aca="false">IF(I1309&gt;0,"Targeted Dealer","-")</f>
        <v>Targeted Dealer</v>
      </c>
      <c r="H1309" s="67"/>
      <c r="I1309" s="68" t="n">
        <v>25</v>
      </c>
      <c r="J1309" s="68" t="n">
        <f aca="false">I1309/$J$1*($J$1-$E$1)</f>
        <v>25</v>
      </c>
      <c r="K1309" s="69" t="n">
        <v>0</v>
      </c>
      <c r="L1309" s="69" t="n">
        <f aca="false">I1309-K1309</f>
        <v>25</v>
      </c>
      <c r="M1309" s="69" t="n">
        <f aca="false">IFERROR((K1309/J1309%),"-")</f>
        <v>0</v>
      </c>
      <c r="N1309" s="97" t="n">
        <v>60</v>
      </c>
      <c r="O1309" s="98" t="str">
        <f aca="false">IF(F1309&lt;=$P$2,"June","")</f>
        <v>June</v>
      </c>
      <c r="P1309" s="97" t="n">
        <f aca="false">N1309</f>
        <v>60</v>
      </c>
      <c r="Q1309" s="99" t="n">
        <f aca="false">K1309-P1309</f>
        <v>-60</v>
      </c>
      <c r="R1309" s="98" t="n">
        <f aca="false">IFERROR(IF(O1309="May",(K1309/P1309-1))," ")</f>
        <v>0</v>
      </c>
      <c r="S1309" s="100" t="str">
        <f aca="false">IF(N1309&gt;0,IF(O1309="","-",IF(R1309&lt;0%,"DEGROWTH","GROWTH")))</f>
        <v>GROWTH</v>
      </c>
      <c r="T1309" s="69" t="n">
        <v>7</v>
      </c>
      <c r="U1309" s="101" t="str">
        <f aca="false">IF(F1309&lt;=$V$2,"May","")</f>
        <v>May</v>
      </c>
      <c r="V1309" s="69" t="n">
        <f aca="false">T1309</f>
        <v>7</v>
      </c>
      <c r="W1309" s="102" t="n">
        <f aca="false">K1309-V1309</f>
        <v>-7</v>
      </c>
      <c r="X1309" s="103" t="n">
        <f aca="false">IFERROR(IF(U1309="June",(K1309/V1309-1)),0)</f>
        <v>0</v>
      </c>
      <c r="Y1309" s="104" t="str">
        <f aca="false">IF(T1309&gt;0,IF(U1309="","-",IF(X1309&lt;0%,"DEGROWTH","GROWTH")))</f>
        <v>GROWTH</v>
      </c>
      <c r="Z1309" s="75" t="n">
        <v>0</v>
      </c>
      <c r="AA1309" s="70"/>
      <c r="AB1309" s="70" t="s">
        <v>133</v>
      </c>
      <c r="AC1309" s="85" t="s">
        <v>130</v>
      </c>
      <c r="AD1309" s="3"/>
      <c r="AE1309" s="3"/>
      <c r="AF1309" s="85" t="s">
        <v>130</v>
      </c>
      <c r="AG1309" s="121" t="n">
        <f aca="false">IFERROR(INDEX(Last6M_AvgSales_Ref!$B$2:$B$12659,MATCH(D1309,Last6M_AvgSales_Ref!$A$2:$A$12659,0)),"")</f>
        <v>33.3333333333333</v>
      </c>
    </row>
    <row r="1310" customFormat="false" ht="14.25" hidden="false" customHeight="true" outlineLevel="0" collapsed="false">
      <c r="A1310" s="70" t="s">
        <v>131</v>
      </c>
      <c r="B1310" s="83" t="s">
        <v>93</v>
      </c>
      <c r="C1310" s="83" t="s">
        <v>3069</v>
      </c>
      <c r="D1310" s="83" t="n">
        <v>1000001436</v>
      </c>
      <c r="E1310" s="83" t="s">
        <v>3070</v>
      </c>
      <c r="F1310" s="84" t="n">
        <v>44739</v>
      </c>
      <c r="G1310" s="67" t="str">
        <f aca="false">IF(I1310&gt;0,"Targeted Dealer","-")</f>
        <v>Targeted Dealer</v>
      </c>
      <c r="H1310" s="67"/>
      <c r="I1310" s="68" t="n">
        <v>100</v>
      </c>
      <c r="J1310" s="68" t="n">
        <f aca="false">I1310/$J$1*($J$1-$E$1)</f>
        <v>100</v>
      </c>
      <c r="K1310" s="69" t="n">
        <v>63</v>
      </c>
      <c r="L1310" s="69" t="n">
        <f aca="false">I1310-K1310</f>
        <v>37</v>
      </c>
      <c r="M1310" s="69" t="n">
        <f aca="false">IFERROR((K1310/J1310%),"-")</f>
        <v>63</v>
      </c>
      <c r="N1310" s="97" t="n">
        <v>6</v>
      </c>
      <c r="O1310" s="98" t="str">
        <f aca="false">IF(F1310&lt;=$P$2,"June","")</f>
        <v>June</v>
      </c>
      <c r="P1310" s="97" t="n">
        <f aca="false">N1310</f>
        <v>6</v>
      </c>
      <c r="Q1310" s="99" t="n">
        <f aca="false">K1310-P1310</f>
        <v>57</v>
      </c>
      <c r="R1310" s="98" t="n">
        <f aca="false">IFERROR(IF(O1310="May",(K1310/P1310-1))," ")</f>
        <v>0</v>
      </c>
      <c r="S1310" s="100" t="str">
        <f aca="false">IF(N1310&gt;0,IF(O1310="","-",IF(R1310&lt;0%,"DEGROWTH","GROWTH")))</f>
        <v>GROWTH</v>
      </c>
      <c r="T1310" s="69" t="n">
        <v>29</v>
      </c>
      <c r="U1310" s="101" t="str">
        <f aca="false">IF(F1310&lt;=$V$2,"May","")</f>
        <v>May</v>
      </c>
      <c r="V1310" s="69" t="n">
        <f aca="false">T1310</f>
        <v>29</v>
      </c>
      <c r="W1310" s="102" t="n">
        <f aca="false">K1310-V1310</f>
        <v>34</v>
      </c>
      <c r="X1310" s="103" t="n">
        <f aca="false">IFERROR(IF(U1310="June",(K1310/V1310-1)),0)</f>
        <v>0</v>
      </c>
      <c r="Y1310" s="104" t="str">
        <f aca="false">IF(T1310&gt;0,IF(U1310="","-",IF(X1310&lt;0%,"DEGROWTH","GROWTH")))</f>
        <v>GROWTH</v>
      </c>
      <c r="Z1310" s="75" t="n">
        <v>0</v>
      </c>
      <c r="AA1310" s="70"/>
      <c r="AB1310" s="70" t="s">
        <v>133</v>
      </c>
      <c r="AC1310" s="70" t="s">
        <v>131</v>
      </c>
      <c r="AD1310" s="3"/>
      <c r="AE1310" s="3"/>
      <c r="AF1310" s="70" t="s">
        <v>131</v>
      </c>
      <c r="AG1310" s="121" t="n">
        <f aca="false">IFERROR(INDEX(Last6M_AvgSales_Ref!$B$2:$B$12659,MATCH(D1310,Last6M_AvgSales_Ref!$A$2:$A$12659,0)),"")</f>
        <v>70.5</v>
      </c>
    </row>
    <row r="1311" customFormat="false" ht="14.25" hidden="false" customHeight="true" outlineLevel="0" collapsed="false">
      <c r="A1311" s="85" t="s">
        <v>133</v>
      </c>
      <c r="B1311" s="83" t="s">
        <v>52</v>
      </c>
      <c r="C1311" s="83" t="s">
        <v>3071</v>
      </c>
      <c r="D1311" s="83" t="n">
        <v>1000004282</v>
      </c>
      <c r="E1311" s="83" t="s">
        <v>3072</v>
      </c>
      <c r="F1311" s="84" t="n">
        <v>45733</v>
      </c>
      <c r="G1311" s="67" t="str">
        <f aca="false">IF(I1311&gt;0,"Targeted Dealer","-")</f>
        <v>Targeted Dealer</v>
      </c>
      <c r="H1311" s="67"/>
      <c r="I1311" s="68" t="n">
        <v>50</v>
      </c>
      <c r="J1311" s="68" t="n">
        <f aca="false">I1311/$J$1*($J$1-$E$1)</f>
        <v>50</v>
      </c>
      <c r="K1311" s="69" t="n">
        <v>53</v>
      </c>
      <c r="L1311" s="69" t="n">
        <f aca="false">I1311-K1311</f>
        <v>-3</v>
      </c>
      <c r="M1311" s="69" t="n">
        <f aca="false">IFERROR((K1311/J1311%),"-")</f>
        <v>106</v>
      </c>
      <c r="N1311" s="97" t="n">
        <v>0</v>
      </c>
      <c r="O1311" s="98" t="str">
        <f aca="false">IF(F1311&lt;=$P$2,"June","")</f>
        <v>June</v>
      </c>
      <c r="P1311" s="97" t="n">
        <f aca="false">N1311</f>
        <v>0</v>
      </c>
      <c r="Q1311" s="99" t="n">
        <f aca="false">K1311-P1311</f>
        <v>53</v>
      </c>
      <c r="R1311" s="98" t="n">
        <f aca="false">IFERROR(IF(O1311="May",(K1311/P1311-1))," ")</f>
        <v>0</v>
      </c>
      <c r="S1311" s="105" t="b">
        <f aca="false">IF(N1311&gt;0,IF(O1311="","-",IF(R1311&lt;0%,"DEGROWTH","GROWTH")))</f>
        <v>0</v>
      </c>
      <c r="T1311" s="69" t="n">
        <v>25</v>
      </c>
      <c r="U1311" s="101" t="str">
        <f aca="false">IF(F1311&lt;=$V$2,"May","")</f>
        <v>May</v>
      </c>
      <c r="V1311" s="69" t="n">
        <f aca="false">T1311</f>
        <v>25</v>
      </c>
      <c r="W1311" s="102" t="n">
        <f aca="false">K1311-V1311</f>
        <v>28</v>
      </c>
      <c r="X1311" s="103" t="n">
        <f aca="false">IFERROR(IF(U1311="June",(K1311/V1311-1)),0)</f>
        <v>0</v>
      </c>
      <c r="Y1311" s="104" t="str">
        <f aca="false">IF(T1311&gt;0,IF(U1311="","-",IF(X1311&lt;0%,"DEGROWTH","GROWTH")))</f>
        <v>GROWTH</v>
      </c>
      <c r="Z1311" s="75" t="n">
        <v>0</v>
      </c>
      <c r="AA1311" s="70"/>
      <c r="AB1311" s="70" t="s">
        <v>133</v>
      </c>
      <c r="AC1311" s="85" t="s">
        <v>133</v>
      </c>
      <c r="AD1311" s="3"/>
      <c r="AE1311" s="3"/>
      <c r="AF1311" s="85" t="s">
        <v>133</v>
      </c>
      <c r="AG1311" s="121" t="n">
        <f aca="false">IFERROR(INDEX(Last6M_AvgSales_Ref!$B$2:$B$12659,MATCH(D1311,Last6M_AvgSales_Ref!$A$2:$A$12659,0)),"")</f>
        <v>44.8333333333333</v>
      </c>
    </row>
    <row r="1312" customFormat="false" ht="14.25" hidden="false" customHeight="true" outlineLevel="0" collapsed="false">
      <c r="A1312" s="85" t="s">
        <v>133</v>
      </c>
      <c r="B1312" s="83" t="s">
        <v>47</v>
      </c>
      <c r="C1312" s="83" t="s">
        <v>485</v>
      </c>
      <c r="D1312" s="83" t="n">
        <v>1000004293</v>
      </c>
      <c r="E1312" s="83" t="s">
        <v>486</v>
      </c>
      <c r="F1312" s="84" t="n">
        <v>45737</v>
      </c>
      <c r="G1312" s="67" t="str">
        <f aca="false">IF(I1312&gt;0,"Targeted Dealer","-")</f>
        <v>-</v>
      </c>
      <c r="H1312" s="67"/>
      <c r="I1312" s="68" t="n">
        <v>0</v>
      </c>
      <c r="J1312" s="68" t="n">
        <f aca="false">I1312/$J$1*($J$1-$E$1)</f>
        <v>0</v>
      </c>
      <c r="K1312" s="69" t="n">
        <v>0</v>
      </c>
      <c r="L1312" s="69" t="n">
        <f aca="false">I1312-K1312</f>
        <v>0</v>
      </c>
      <c r="M1312" s="69" t="str">
        <f aca="false">IFERROR((K1312/J1312%),"-")</f>
        <v>-</v>
      </c>
      <c r="N1312" s="97" t="n">
        <v>0</v>
      </c>
      <c r="O1312" s="98" t="str">
        <f aca="false">IF(F1312&lt;=$P$2,"June","")</f>
        <v>June</v>
      </c>
      <c r="P1312" s="97" t="n">
        <f aca="false">N1312</f>
        <v>0</v>
      </c>
      <c r="Q1312" s="99" t="n">
        <f aca="false">K1312-P1312</f>
        <v>0</v>
      </c>
      <c r="R1312" s="98" t="n">
        <f aca="false">IFERROR(IF(O1312="May",(K1312/P1312-1))," ")</f>
        <v>0</v>
      </c>
      <c r="S1312" s="105" t="b">
        <f aca="false">IF(N1312&gt;0,IF(O1312="","-",IF(R1312&lt;0%,"DEGROWTH","GROWTH")))</f>
        <v>0</v>
      </c>
      <c r="T1312" s="69" t="n">
        <v>0</v>
      </c>
      <c r="U1312" s="101" t="str">
        <f aca="false">IF(F1312&lt;=$V$2,"May","")</f>
        <v>May</v>
      </c>
      <c r="V1312" s="69" t="n">
        <f aca="false">T1312</f>
        <v>0</v>
      </c>
      <c r="W1312" s="102" t="n">
        <f aca="false">K1312-V1312</f>
        <v>0</v>
      </c>
      <c r="X1312" s="103" t="n">
        <f aca="false">IFERROR(IF(U1312="June",(K1312/V1312-1)),0)</f>
        <v>0</v>
      </c>
      <c r="Y1312" s="106" t="b">
        <f aca="false">IF(T1312&gt;0,IF(U1312="","-",IF(X1312&lt;0%,"DEGROWTH","GROWTH")))</f>
        <v>0</v>
      </c>
      <c r="Z1312" s="75" t="n">
        <v>0</v>
      </c>
      <c r="AA1312" s="70"/>
      <c r="AB1312" s="70" t="s">
        <v>133</v>
      </c>
      <c r="AC1312" s="85" t="s">
        <v>133</v>
      </c>
      <c r="AD1312" s="3"/>
      <c r="AE1312" s="3"/>
      <c r="AF1312" s="85" t="s">
        <v>133</v>
      </c>
      <c r="AG1312" s="121" t="n">
        <f aca="false">IFERROR(INDEX(Last6M_AvgSales_Ref!$B$2:$B$12659,MATCH(D1312,Last6M_AvgSales_Ref!$A$2:$A$12659,0)),"")</f>
        <v>16.6666666666667</v>
      </c>
    </row>
    <row r="1313" customFormat="false" ht="14.25" hidden="false" customHeight="true" outlineLevel="0" collapsed="false">
      <c r="A1313" s="85" t="s">
        <v>133</v>
      </c>
      <c r="B1313" s="83" t="s">
        <v>143</v>
      </c>
      <c r="C1313" s="83" t="s">
        <v>3073</v>
      </c>
      <c r="D1313" s="83" t="n">
        <v>1000004272</v>
      </c>
      <c r="E1313" s="83" t="s">
        <v>3074</v>
      </c>
      <c r="F1313" s="84" t="n">
        <v>45717</v>
      </c>
      <c r="G1313" s="67" t="str">
        <f aca="false">IF(I1313&gt;0,"Targeted Dealer","-")</f>
        <v>Targeted Dealer</v>
      </c>
      <c r="H1313" s="67"/>
      <c r="I1313" s="68" t="n">
        <v>40</v>
      </c>
      <c r="J1313" s="68" t="n">
        <f aca="false">I1313/$J$1*($J$1-$E$1)</f>
        <v>40</v>
      </c>
      <c r="K1313" s="69" t="n">
        <v>40</v>
      </c>
      <c r="L1313" s="69" t="n">
        <f aca="false">I1313-K1313</f>
        <v>0</v>
      </c>
      <c r="M1313" s="69" t="n">
        <f aca="false">IFERROR((K1313/J1313%),"-")</f>
        <v>100</v>
      </c>
      <c r="N1313" s="97" t="n">
        <v>20</v>
      </c>
      <c r="O1313" s="98" t="str">
        <f aca="false">IF(F1313&lt;=$P$2,"June","")</f>
        <v>June</v>
      </c>
      <c r="P1313" s="97" t="n">
        <f aca="false">N1313</f>
        <v>20</v>
      </c>
      <c r="Q1313" s="99" t="n">
        <f aca="false">K1313-P1313</f>
        <v>20</v>
      </c>
      <c r="R1313" s="98" t="n">
        <f aca="false">IFERROR(IF(O1313="May",(K1313/P1313-1))," ")</f>
        <v>0</v>
      </c>
      <c r="S1313" s="100" t="str">
        <f aca="false">IF(N1313&gt;0,IF(O1313="","-",IF(R1313&lt;0%,"DEGROWTH","GROWTH")))</f>
        <v>GROWTH</v>
      </c>
      <c r="T1313" s="69" t="n">
        <v>0</v>
      </c>
      <c r="U1313" s="101" t="str">
        <f aca="false">IF(F1313&lt;=$V$2,"May","")</f>
        <v>May</v>
      </c>
      <c r="V1313" s="69" t="n">
        <f aca="false">T1313</f>
        <v>0</v>
      </c>
      <c r="W1313" s="102" t="n">
        <f aca="false">K1313-V1313</f>
        <v>40</v>
      </c>
      <c r="X1313" s="103" t="n">
        <f aca="false">IFERROR(IF(U1313="June",(K1313/V1313-1)),0)</f>
        <v>0</v>
      </c>
      <c r="Y1313" s="106" t="b">
        <f aca="false">IF(T1313&gt;0,IF(U1313="","-",IF(X1313&lt;0%,"DEGROWTH","GROWTH")))</f>
        <v>0</v>
      </c>
      <c r="Z1313" s="75" t="n">
        <v>0</v>
      </c>
      <c r="AA1313" s="70"/>
      <c r="AB1313" s="70" t="s">
        <v>133</v>
      </c>
      <c r="AC1313" s="85" t="s">
        <v>133</v>
      </c>
      <c r="AD1313" s="3"/>
      <c r="AE1313" s="3"/>
      <c r="AF1313" s="85" t="s">
        <v>133</v>
      </c>
      <c r="AG1313" s="121" t="n">
        <f aca="false">IFERROR(INDEX(Last6M_AvgSales_Ref!$B$2:$B$12659,MATCH(D1313,Last6M_AvgSales_Ref!$A$2:$A$12659,0)),"")</f>
        <v>16.6666666666667</v>
      </c>
    </row>
    <row r="1314" customFormat="false" ht="14.25" hidden="false" customHeight="true" outlineLevel="0" collapsed="false">
      <c r="A1314" s="85" t="s">
        <v>133</v>
      </c>
      <c r="B1314" s="83" t="s">
        <v>52</v>
      </c>
      <c r="C1314" s="83" t="s">
        <v>3075</v>
      </c>
      <c r="D1314" s="83" t="n">
        <v>1000000977</v>
      </c>
      <c r="E1314" s="83" t="s">
        <v>3076</v>
      </c>
      <c r="F1314" s="84" t="n">
        <v>44738</v>
      </c>
      <c r="G1314" s="67" t="str">
        <f aca="false">IF(I1314&gt;0,"Targeted Dealer","-")</f>
        <v>Targeted Dealer</v>
      </c>
      <c r="H1314" s="67"/>
      <c r="I1314" s="68" t="n">
        <v>80</v>
      </c>
      <c r="J1314" s="68" t="n">
        <f aca="false">I1314/$J$1*($J$1-$E$1)</f>
        <v>80</v>
      </c>
      <c r="K1314" s="69" t="n">
        <v>0</v>
      </c>
      <c r="L1314" s="69" t="n">
        <f aca="false">I1314-K1314</f>
        <v>80</v>
      </c>
      <c r="M1314" s="69" t="n">
        <f aca="false">IFERROR((K1314/J1314%),"-")</f>
        <v>0</v>
      </c>
      <c r="N1314" s="97" t="n">
        <v>28</v>
      </c>
      <c r="O1314" s="98" t="str">
        <f aca="false">IF(F1314&lt;=$P$2,"June","")</f>
        <v>June</v>
      </c>
      <c r="P1314" s="97" t="n">
        <f aca="false">N1314</f>
        <v>28</v>
      </c>
      <c r="Q1314" s="99" t="n">
        <f aca="false">K1314-P1314</f>
        <v>-28</v>
      </c>
      <c r="R1314" s="98" t="n">
        <f aca="false">IFERROR(IF(O1314="May",(K1314/P1314-1))," ")</f>
        <v>0</v>
      </c>
      <c r="S1314" s="100" t="str">
        <f aca="false">IF(N1314&gt;0,IF(O1314="","-",IF(R1314&lt;0%,"DEGROWTH","GROWTH")))</f>
        <v>GROWTH</v>
      </c>
      <c r="T1314" s="69" t="n">
        <v>75</v>
      </c>
      <c r="U1314" s="101" t="str">
        <f aca="false">IF(F1314&lt;=$V$2,"May","")</f>
        <v>May</v>
      </c>
      <c r="V1314" s="69" t="n">
        <f aca="false">T1314</f>
        <v>75</v>
      </c>
      <c r="W1314" s="102" t="n">
        <f aca="false">K1314-V1314</f>
        <v>-75</v>
      </c>
      <c r="X1314" s="103" t="n">
        <f aca="false">IFERROR(IF(U1314="June",(K1314/V1314-1)),0)</f>
        <v>0</v>
      </c>
      <c r="Y1314" s="104" t="str">
        <f aca="false">IF(T1314&gt;0,IF(U1314="","-",IF(X1314&lt;0%,"DEGROWTH","GROWTH")))</f>
        <v>GROWTH</v>
      </c>
      <c r="Z1314" s="75" t="n">
        <v>0</v>
      </c>
      <c r="AA1314" s="70"/>
      <c r="AB1314" s="70" t="s">
        <v>133</v>
      </c>
      <c r="AC1314" s="85" t="s">
        <v>133</v>
      </c>
      <c r="AD1314" s="3"/>
      <c r="AE1314" s="3"/>
      <c r="AF1314" s="85" t="s">
        <v>133</v>
      </c>
      <c r="AG1314" s="121" t="n">
        <f aca="false">IFERROR(INDEX(Last6M_AvgSales_Ref!$B$2:$B$12659,MATCH(D1314,Last6M_AvgSales_Ref!$A$2:$A$12659,0)),"")</f>
        <v>31.5</v>
      </c>
    </row>
    <row r="1315" customFormat="false" ht="14.25" hidden="false" customHeight="true" outlineLevel="0" collapsed="false">
      <c r="A1315" s="85" t="s">
        <v>133</v>
      </c>
      <c r="B1315" s="83" t="s">
        <v>143</v>
      </c>
      <c r="C1315" s="83" t="s">
        <v>3077</v>
      </c>
      <c r="D1315" s="83" t="n">
        <v>1000004314</v>
      </c>
      <c r="E1315" s="83" t="s">
        <v>3078</v>
      </c>
      <c r="F1315" s="84" t="n">
        <v>45757</v>
      </c>
      <c r="G1315" s="67" t="str">
        <f aca="false">IF(I1315&gt;0,"Targeted Dealer","-")</f>
        <v>Targeted Dealer</v>
      </c>
      <c r="H1315" s="67"/>
      <c r="I1315" s="68" t="n">
        <v>390</v>
      </c>
      <c r="J1315" s="68" t="n">
        <f aca="false">I1315/$J$1*($J$1-$E$1)</f>
        <v>390</v>
      </c>
      <c r="K1315" s="69" t="n">
        <v>470.05</v>
      </c>
      <c r="L1315" s="69" t="n">
        <f aca="false">I1315-K1315</f>
        <v>-80.05</v>
      </c>
      <c r="M1315" s="69" t="n">
        <f aca="false">IFERROR((K1315/J1315%),"-")</f>
        <v>120.525641025641</v>
      </c>
      <c r="N1315" s="97" t="n">
        <v>412.5</v>
      </c>
      <c r="O1315" s="98" t="str">
        <f aca="false">IF(F1315&lt;=$P$2,"June","")</f>
        <v>June</v>
      </c>
      <c r="P1315" s="97" t="n">
        <f aca="false">N1315</f>
        <v>412.5</v>
      </c>
      <c r="Q1315" s="99" t="n">
        <f aca="false">K1315-P1315</f>
        <v>57.55</v>
      </c>
      <c r="R1315" s="98" t="n">
        <f aca="false">IFERROR(IF(O1315="May",(K1315/P1315-1))," ")</f>
        <v>0</v>
      </c>
      <c r="S1315" s="100" t="str">
        <f aca="false">IF(N1315&gt;0,IF(O1315="","-",IF(R1315&lt;0%,"DEGROWTH","GROWTH")))</f>
        <v>GROWTH</v>
      </c>
      <c r="T1315" s="69" t="n">
        <v>350</v>
      </c>
      <c r="U1315" s="101" t="str">
        <f aca="false">IF(F1315&lt;=$V$2,"May","")</f>
        <v>May</v>
      </c>
      <c r="V1315" s="69" t="n">
        <f aca="false">T1315</f>
        <v>350</v>
      </c>
      <c r="W1315" s="102" t="n">
        <f aca="false">K1315-V1315</f>
        <v>120.05</v>
      </c>
      <c r="X1315" s="103" t="n">
        <f aca="false">IFERROR(IF(U1315="June",(K1315/V1315-1)),0)</f>
        <v>0</v>
      </c>
      <c r="Y1315" s="104" t="str">
        <f aca="false">IF(T1315&gt;0,IF(U1315="","-",IF(X1315&lt;0%,"DEGROWTH","GROWTH")))</f>
        <v>GROWTH</v>
      </c>
      <c r="Z1315" s="75" t="n">
        <v>0</v>
      </c>
      <c r="AA1315" s="70"/>
      <c r="AB1315" s="70" t="s">
        <v>133</v>
      </c>
      <c r="AC1315" s="85" t="s">
        <v>133</v>
      </c>
      <c r="AD1315" s="3"/>
      <c r="AE1315" s="3"/>
      <c r="AF1315" s="85" t="s">
        <v>133</v>
      </c>
      <c r="AG1315" s="121" t="n">
        <f aca="false">IFERROR(INDEX(Last6M_AvgSales_Ref!$B$2:$B$12659,MATCH(D1315,Last6M_AvgSales_Ref!$A$2:$A$12659,0)),"")</f>
        <v>468.816666666667</v>
      </c>
    </row>
    <row r="1316" customFormat="false" ht="14.25" hidden="false" customHeight="true" outlineLevel="0" collapsed="false">
      <c r="A1316" s="85" t="s">
        <v>131</v>
      </c>
      <c r="B1316" s="83" t="s">
        <v>95</v>
      </c>
      <c r="C1316" s="83" t="s">
        <v>3079</v>
      </c>
      <c r="D1316" s="83" t="n">
        <v>1000004275</v>
      </c>
      <c r="E1316" s="83" t="s">
        <v>3080</v>
      </c>
      <c r="F1316" s="84" t="n">
        <v>45726</v>
      </c>
      <c r="G1316" s="67" t="str">
        <f aca="false">IF(I1316&gt;0,"Targeted Dealer","-")</f>
        <v>Targeted Dealer</v>
      </c>
      <c r="H1316" s="67"/>
      <c r="I1316" s="68" t="n">
        <v>900</v>
      </c>
      <c r="J1316" s="68" t="n">
        <f aca="false">I1316/$J$1*($J$1-$E$1)</f>
        <v>900</v>
      </c>
      <c r="K1316" s="69" t="n">
        <v>1147.75</v>
      </c>
      <c r="L1316" s="69" t="n">
        <f aca="false">I1316-K1316</f>
        <v>-247.75</v>
      </c>
      <c r="M1316" s="69" t="n">
        <f aca="false">IFERROR((K1316/J1316%),"-")</f>
        <v>127.527777777778</v>
      </c>
      <c r="N1316" s="97" t="n">
        <v>972.8</v>
      </c>
      <c r="O1316" s="98" t="str">
        <f aca="false">IF(F1316&lt;=$P$2,"June","")</f>
        <v>June</v>
      </c>
      <c r="P1316" s="97" t="n">
        <f aca="false">N1316</f>
        <v>972.8</v>
      </c>
      <c r="Q1316" s="99" t="n">
        <f aca="false">K1316-P1316</f>
        <v>174.95</v>
      </c>
      <c r="R1316" s="98" t="n">
        <f aca="false">IFERROR(IF(O1316="May",(K1316/P1316-1))," ")</f>
        <v>0</v>
      </c>
      <c r="S1316" s="100" t="str">
        <f aca="false">IF(N1316&gt;0,IF(O1316="","-",IF(R1316&lt;0%,"DEGROWTH","GROWTH")))</f>
        <v>GROWTH</v>
      </c>
      <c r="T1316" s="69" t="n">
        <v>782.5</v>
      </c>
      <c r="U1316" s="101" t="str">
        <f aca="false">IF(F1316&lt;=$V$2,"May","")</f>
        <v>May</v>
      </c>
      <c r="V1316" s="69" t="n">
        <f aca="false">T1316</f>
        <v>782.5</v>
      </c>
      <c r="W1316" s="102" t="n">
        <f aca="false">K1316-V1316</f>
        <v>365.25</v>
      </c>
      <c r="X1316" s="103" t="n">
        <f aca="false">IFERROR(IF(U1316="June",(K1316/V1316-1)),0)</f>
        <v>0</v>
      </c>
      <c r="Y1316" s="104" t="str">
        <f aca="false">IF(T1316&gt;0,IF(U1316="","-",IF(X1316&lt;0%,"DEGROWTH","GROWTH")))</f>
        <v>GROWTH</v>
      </c>
      <c r="Z1316" s="75" t="n">
        <v>0</v>
      </c>
      <c r="AA1316" s="70"/>
      <c r="AB1316" s="70" t="s">
        <v>133</v>
      </c>
      <c r="AC1316" s="85" t="s">
        <v>131</v>
      </c>
      <c r="AD1316" s="3"/>
      <c r="AE1316" s="3"/>
      <c r="AF1316" s="85" t="s">
        <v>131</v>
      </c>
      <c r="AG1316" s="121" t="n">
        <f aca="false">IFERROR(INDEX(Last6M_AvgSales_Ref!$B$2:$B$12659,MATCH(D1316,Last6M_AvgSales_Ref!$A$2:$A$12659,0)),"")</f>
        <v>1269.13333333333</v>
      </c>
    </row>
    <row r="1317" customFormat="false" ht="14.25" hidden="false" customHeight="true" outlineLevel="0" collapsed="false">
      <c r="A1317" s="85" t="s">
        <v>134</v>
      </c>
      <c r="B1317" s="83" t="s">
        <v>58</v>
      </c>
      <c r="C1317" s="83" t="s">
        <v>3081</v>
      </c>
      <c r="D1317" s="83" t="n">
        <v>1000004302</v>
      </c>
      <c r="E1317" s="83" t="s">
        <v>3082</v>
      </c>
      <c r="F1317" s="84" t="n">
        <v>45740</v>
      </c>
      <c r="G1317" s="67" t="str">
        <f aca="false">IF(I1317&gt;0,"Targeted Dealer","-")</f>
        <v>Targeted Dealer</v>
      </c>
      <c r="H1317" s="67"/>
      <c r="I1317" s="68" t="n">
        <v>120</v>
      </c>
      <c r="J1317" s="68" t="n">
        <f aca="false">I1317/$J$1*($J$1-$E$1)</f>
        <v>120</v>
      </c>
      <c r="K1317" s="69" t="n">
        <v>26</v>
      </c>
      <c r="L1317" s="69" t="n">
        <f aca="false">I1317-K1317</f>
        <v>94</v>
      </c>
      <c r="M1317" s="69" t="n">
        <f aca="false">IFERROR((K1317/J1317%),"-")</f>
        <v>21.6666666666667</v>
      </c>
      <c r="N1317" s="97" t="n">
        <v>39</v>
      </c>
      <c r="O1317" s="98" t="str">
        <f aca="false">IF(F1317&lt;=$P$2,"June","")</f>
        <v>June</v>
      </c>
      <c r="P1317" s="97" t="n">
        <f aca="false">N1317</f>
        <v>39</v>
      </c>
      <c r="Q1317" s="99" t="n">
        <f aca="false">K1317-P1317</f>
        <v>-13</v>
      </c>
      <c r="R1317" s="98" t="n">
        <f aca="false">IFERROR(IF(O1317="May",(K1317/P1317-1))," ")</f>
        <v>0</v>
      </c>
      <c r="S1317" s="100" t="str">
        <f aca="false">IF(N1317&gt;0,IF(O1317="","-",IF(R1317&lt;0%,"DEGROWTH","GROWTH")))</f>
        <v>GROWTH</v>
      </c>
      <c r="T1317" s="69" t="n">
        <v>142</v>
      </c>
      <c r="U1317" s="101" t="str">
        <f aca="false">IF(F1317&lt;=$V$2,"May","")</f>
        <v>May</v>
      </c>
      <c r="V1317" s="69" t="n">
        <f aca="false">T1317</f>
        <v>142</v>
      </c>
      <c r="W1317" s="102" t="n">
        <f aca="false">K1317-V1317</f>
        <v>-116</v>
      </c>
      <c r="X1317" s="103" t="n">
        <f aca="false">IFERROR(IF(U1317="June",(K1317/V1317-1)),0)</f>
        <v>0</v>
      </c>
      <c r="Y1317" s="104" t="str">
        <f aca="false">IF(T1317&gt;0,IF(U1317="","-",IF(X1317&lt;0%,"DEGROWTH","GROWTH")))</f>
        <v>GROWTH</v>
      </c>
      <c r="Z1317" s="75" t="n">
        <v>0</v>
      </c>
      <c r="AA1317" s="70"/>
      <c r="AB1317" s="70" t="s">
        <v>133</v>
      </c>
      <c r="AC1317" s="85" t="s">
        <v>134</v>
      </c>
      <c r="AD1317" s="3"/>
      <c r="AE1317" s="3"/>
      <c r="AF1317" s="85" t="s">
        <v>134</v>
      </c>
      <c r="AG1317" s="121" t="n">
        <f aca="false">IFERROR(INDEX(Last6M_AvgSales_Ref!$B$2:$B$12659,MATCH(D1317,Last6M_AvgSales_Ref!$A$2:$A$12659,0)),"")</f>
        <v>61.5</v>
      </c>
    </row>
    <row r="1318" customFormat="false" ht="14.25" hidden="false" customHeight="true" outlineLevel="0" collapsed="false">
      <c r="A1318" s="85" t="s">
        <v>133</v>
      </c>
      <c r="B1318" s="83" t="s">
        <v>51</v>
      </c>
      <c r="C1318" s="83" t="s">
        <v>3083</v>
      </c>
      <c r="D1318" s="83" t="n">
        <v>1000000386</v>
      </c>
      <c r="E1318" s="83" t="s">
        <v>3084</v>
      </c>
      <c r="F1318" s="84" t="n">
        <v>44738</v>
      </c>
      <c r="G1318" s="67" t="str">
        <f aca="false">IF(I1318&gt;0,"Targeted Dealer","-")</f>
        <v>Targeted Dealer</v>
      </c>
      <c r="H1318" s="67"/>
      <c r="I1318" s="68" t="n">
        <v>100</v>
      </c>
      <c r="J1318" s="68" t="n">
        <f aca="false">I1318/$J$1*($J$1-$E$1)</f>
        <v>100</v>
      </c>
      <c r="K1318" s="69" t="n">
        <v>46</v>
      </c>
      <c r="L1318" s="69" t="n">
        <f aca="false">I1318-K1318</f>
        <v>54</v>
      </c>
      <c r="M1318" s="69" t="n">
        <f aca="false">IFERROR((K1318/J1318%),"-")</f>
        <v>46</v>
      </c>
      <c r="N1318" s="97" t="n">
        <v>48</v>
      </c>
      <c r="O1318" s="98" t="str">
        <f aca="false">IF(F1318&lt;=$P$2,"June","")</f>
        <v>June</v>
      </c>
      <c r="P1318" s="97" t="n">
        <f aca="false">N1318</f>
        <v>48</v>
      </c>
      <c r="Q1318" s="99" t="n">
        <f aca="false">K1318-P1318</f>
        <v>-2</v>
      </c>
      <c r="R1318" s="98" t="n">
        <f aca="false">IFERROR(IF(O1318="May",(K1318/P1318-1))," ")</f>
        <v>0</v>
      </c>
      <c r="S1318" s="100" t="str">
        <f aca="false">IF(N1318&gt;0,IF(O1318="","-",IF(R1318&lt;0%,"DEGROWTH","GROWTH")))</f>
        <v>GROWTH</v>
      </c>
      <c r="T1318" s="69" t="n">
        <v>46</v>
      </c>
      <c r="U1318" s="101" t="str">
        <f aca="false">IF(F1318&lt;=$V$2,"May","")</f>
        <v>May</v>
      </c>
      <c r="V1318" s="69" t="n">
        <f aca="false">T1318</f>
        <v>46</v>
      </c>
      <c r="W1318" s="102" t="n">
        <f aca="false">K1318-V1318</f>
        <v>0</v>
      </c>
      <c r="X1318" s="103" t="n">
        <f aca="false">IFERROR(IF(U1318="June",(K1318/V1318-1)),0)</f>
        <v>0</v>
      </c>
      <c r="Y1318" s="104" t="str">
        <f aca="false">IF(T1318&gt;0,IF(U1318="","-",IF(X1318&lt;0%,"DEGROWTH","GROWTH")))</f>
        <v>GROWTH</v>
      </c>
      <c r="Z1318" s="75" t="n">
        <v>0</v>
      </c>
      <c r="AA1318" s="70"/>
      <c r="AB1318" s="70" t="s">
        <v>133</v>
      </c>
      <c r="AC1318" s="85" t="s">
        <v>133</v>
      </c>
      <c r="AD1318" s="3"/>
      <c r="AE1318" s="3"/>
      <c r="AF1318" s="85" t="s">
        <v>133</v>
      </c>
      <c r="AG1318" s="121" t="n">
        <f aca="false">IFERROR(INDEX(Last6M_AvgSales_Ref!$B$2:$B$12659,MATCH(D1318,Last6M_AvgSales_Ref!$A$2:$A$12659,0)),"")</f>
        <v>69.8333333333333</v>
      </c>
    </row>
    <row r="1319" customFormat="false" ht="14.25" hidden="false" customHeight="true" outlineLevel="0" collapsed="false">
      <c r="A1319" s="85" t="s">
        <v>134</v>
      </c>
      <c r="B1319" s="71" t="s">
        <v>65</v>
      </c>
      <c r="C1319" s="83" t="s">
        <v>3085</v>
      </c>
      <c r="D1319" s="83" t="n">
        <v>1000004316</v>
      </c>
      <c r="E1319" s="83" t="s">
        <v>3086</v>
      </c>
      <c r="F1319" s="84" t="n">
        <v>45757</v>
      </c>
      <c r="G1319" s="67" t="str">
        <f aca="false">IF(I1319&gt;0,"Targeted Dealer","-")</f>
        <v>Targeted Dealer</v>
      </c>
      <c r="H1319" s="67"/>
      <c r="I1319" s="68" t="n">
        <v>300</v>
      </c>
      <c r="J1319" s="68" t="n">
        <f aca="false">I1319/$J$1*($J$1-$E$1)</f>
        <v>300</v>
      </c>
      <c r="K1319" s="69" t="n">
        <v>180</v>
      </c>
      <c r="L1319" s="69" t="n">
        <f aca="false">I1319-K1319</f>
        <v>120</v>
      </c>
      <c r="M1319" s="69" t="n">
        <f aca="false">IFERROR((K1319/J1319%),"-")</f>
        <v>60</v>
      </c>
      <c r="N1319" s="97" t="n">
        <v>180</v>
      </c>
      <c r="O1319" s="98" t="str">
        <f aca="false">IF(F1319&lt;=$P$2,"June","")</f>
        <v>June</v>
      </c>
      <c r="P1319" s="97" t="n">
        <f aca="false">N1319</f>
        <v>180</v>
      </c>
      <c r="Q1319" s="99" t="n">
        <f aca="false">K1319-P1319</f>
        <v>0</v>
      </c>
      <c r="R1319" s="98" t="n">
        <f aca="false">IFERROR(IF(O1319="May",(K1319/P1319-1))," ")</f>
        <v>0</v>
      </c>
      <c r="S1319" s="100" t="str">
        <f aca="false">IF(N1319&gt;0,IF(O1319="","-",IF(R1319&lt;0%,"DEGROWTH","GROWTH")))</f>
        <v>GROWTH</v>
      </c>
      <c r="T1319" s="69" t="n">
        <v>125</v>
      </c>
      <c r="U1319" s="101" t="str">
        <f aca="false">IF(F1319&lt;=$V$2,"May","")</f>
        <v>May</v>
      </c>
      <c r="V1319" s="69" t="n">
        <f aca="false">T1319</f>
        <v>125</v>
      </c>
      <c r="W1319" s="102" t="n">
        <f aca="false">K1319-V1319</f>
        <v>55</v>
      </c>
      <c r="X1319" s="103" t="n">
        <f aca="false">IFERROR(IF(U1319="June",(K1319/V1319-1)),0)</f>
        <v>0</v>
      </c>
      <c r="Y1319" s="104" t="str">
        <f aca="false">IF(T1319&gt;0,IF(U1319="","-",IF(X1319&lt;0%,"DEGROWTH","GROWTH")))</f>
        <v>GROWTH</v>
      </c>
      <c r="Z1319" s="75" t="n">
        <v>0</v>
      </c>
      <c r="AA1319" s="70"/>
      <c r="AB1319" s="70" t="s">
        <v>133</v>
      </c>
      <c r="AC1319" s="85" t="s">
        <v>134</v>
      </c>
      <c r="AD1319" s="3"/>
      <c r="AE1319" s="3"/>
      <c r="AF1319" s="85" t="s">
        <v>134</v>
      </c>
      <c r="AG1319" s="121" t="n">
        <f aca="false">IFERROR(INDEX(Last6M_AvgSales_Ref!$B$2:$B$12659,MATCH(D1319,Last6M_AvgSales_Ref!$A$2:$A$12659,0)),"")</f>
        <v>183.416666666667</v>
      </c>
    </row>
    <row r="1320" customFormat="false" ht="14.25" hidden="false" customHeight="true" outlineLevel="0" collapsed="false">
      <c r="A1320" s="85" t="s">
        <v>133</v>
      </c>
      <c r="B1320" s="83" t="s">
        <v>144</v>
      </c>
      <c r="C1320" s="83" t="s">
        <v>3087</v>
      </c>
      <c r="D1320" s="83" t="n">
        <v>1000003293</v>
      </c>
      <c r="E1320" s="83" t="s">
        <v>3088</v>
      </c>
      <c r="F1320" s="84" t="n">
        <v>44953</v>
      </c>
      <c r="G1320" s="67" t="str">
        <f aca="false">IF(I1320&gt;0,"Targeted Dealer","-")</f>
        <v>Targeted Dealer</v>
      </c>
      <c r="H1320" s="67"/>
      <c r="I1320" s="68" t="n">
        <v>60</v>
      </c>
      <c r="J1320" s="68" t="n">
        <f aca="false">I1320/$J$1*($J$1-$E$1)</f>
        <v>60</v>
      </c>
      <c r="K1320" s="69" t="n">
        <v>70</v>
      </c>
      <c r="L1320" s="69" t="n">
        <f aca="false">I1320-K1320</f>
        <v>-10</v>
      </c>
      <c r="M1320" s="69" t="n">
        <f aca="false">IFERROR((K1320/J1320%),"-")</f>
        <v>116.666666666667</v>
      </c>
      <c r="N1320" s="97" t="n">
        <v>35</v>
      </c>
      <c r="O1320" s="98" t="str">
        <f aca="false">IF(F1320&lt;=$P$2,"June","")</f>
        <v>June</v>
      </c>
      <c r="P1320" s="97" t="n">
        <f aca="false">N1320</f>
        <v>35</v>
      </c>
      <c r="Q1320" s="99" t="n">
        <f aca="false">K1320-P1320</f>
        <v>35</v>
      </c>
      <c r="R1320" s="98" t="n">
        <f aca="false">IFERROR(IF(O1320="May",(K1320/P1320-1))," ")</f>
        <v>0</v>
      </c>
      <c r="S1320" s="100" t="str">
        <f aca="false">IF(N1320&gt;0,IF(O1320="","-",IF(R1320&lt;0%,"DEGROWTH","GROWTH")))</f>
        <v>GROWTH</v>
      </c>
      <c r="T1320" s="69" t="n">
        <v>22</v>
      </c>
      <c r="U1320" s="101" t="str">
        <f aca="false">IF(F1320&lt;=$V$2,"May","")</f>
        <v>May</v>
      </c>
      <c r="V1320" s="69" t="n">
        <f aca="false">T1320</f>
        <v>22</v>
      </c>
      <c r="W1320" s="102" t="n">
        <f aca="false">K1320-V1320</f>
        <v>48</v>
      </c>
      <c r="X1320" s="103" t="n">
        <f aca="false">IFERROR(IF(U1320="June",(K1320/V1320-1)),0)</f>
        <v>0</v>
      </c>
      <c r="Y1320" s="104" t="str">
        <f aca="false">IF(T1320&gt;0,IF(U1320="","-",IF(X1320&lt;0%,"DEGROWTH","GROWTH")))</f>
        <v>GROWTH</v>
      </c>
      <c r="Z1320" s="75" t="n">
        <v>0</v>
      </c>
      <c r="AA1320" s="70"/>
      <c r="AB1320" s="70" t="s">
        <v>133</v>
      </c>
      <c r="AC1320" s="85" t="s">
        <v>133</v>
      </c>
      <c r="AD1320" s="3"/>
      <c r="AE1320" s="3"/>
      <c r="AF1320" s="85" t="s">
        <v>133</v>
      </c>
      <c r="AG1320" s="121" t="n">
        <f aca="false">IFERROR(INDEX(Last6M_AvgSales_Ref!$B$2:$B$12659,MATCH(D1320,Last6M_AvgSales_Ref!$A$2:$A$12659,0)),"")</f>
        <v>40.5</v>
      </c>
    </row>
    <row r="1321" customFormat="false" ht="14.25" hidden="false" customHeight="true" outlineLevel="0" collapsed="false">
      <c r="A1321" s="85" t="s">
        <v>133</v>
      </c>
      <c r="B1321" s="71" t="s">
        <v>27</v>
      </c>
      <c r="C1321" s="83" t="s">
        <v>3089</v>
      </c>
      <c r="D1321" s="83" t="n">
        <v>1000004292</v>
      </c>
      <c r="E1321" s="83" t="s">
        <v>3090</v>
      </c>
      <c r="F1321" s="84" t="n">
        <v>45737</v>
      </c>
      <c r="G1321" s="67" t="str">
        <f aca="false">IF(I1321&gt;0,"Targeted Dealer","-")</f>
        <v>Targeted Dealer</v>
      </c>
      <c r="H1321" s="67"/>
      <c r="I1321" s="68" t="n">
        <v>20</v>
      </c>
      <c r="J1321" s="68" t="n">
        <f aca="false">I1321/$J$1*($J$1-$E$1)</f>
        <v>20</v>
      </c>
      <c r="K1321" s="69" t="n">
        <v>5</v>
      </c>
      <c r="L1321" s="69" t="n">
        <f aca="false">I1321-K1321</f>
        <v>15</v>
      </c>
      <c r="M1321" s="69" t="n">
        <f aca="false">IFERROR((K1321/J1321%),"-")</f>
        <v>25</v>
      </c>
      <c r="N1321" s="97" t="n">
        <v>11</v>
      </c>
      <c r="O1321" s="98" t="str">
        <f aca="false">IF(F1321&lt;=$P$2,"June","")</f>
        <v>June</v>
      </c>
      <c r="P1321" s="97" t="n">
        <f aca="false">N1321</f>
        <v>11</v>
      </c>
      <c r="Q1321" s="99" t="n">
        <f aca="false">K1321-P1321</f>
        <v>-6</v>
      </c>
      <c r="R1321" s="98" t="n">
        <f aca="false">IFERROR(IF(O1321="May",(K1321/P1321-1))," ")</f>
        <v>0</v>
      </c>
      <c r="S1321" s="100" t="str">
        <f aca="false">IF(N1321&gt;0,IF(O1321="","-",IF(R1321&lt;0%,"DEGROWTH","GROWTH")))</f>
        <v>GROWTH</v>
      </c>
      <c r="T1321" s="69" t="n">
        <v>12</v>
      </c>
      <c r="U1321" s="101" t="str">
        <f aca="false">IF(F1321&lt;=$V$2,"May","")</f>
        <v>May</v>
      </c>
      <c r="V1321" s="69" t="n">
        <f aca="false">T1321</f>
        <v>12</v>
      </c>
      <c r="W1321" s="102" t="n">
        <f aca="false">K1321-V1321</f>
        <v>-7</v>
      </c>
      <c r="X1321" s="103" t="n">
        <f aca="false">IFERROR(IF(U1321="June",(K1321/V1321-1)),0)</f>
        <v>0</v>
      </c>
      <c r="Y1321" s="104" t="str">
        <f aca="false">IF(T1321&gt;0,IF(U1321="","-",IF(X1321&lt;0%,"DEGROWTH","GROWTH")))</f>
        <v>GROWTH</v>
      </c>
      <c r="Z1321" s="75" t="n">
        <v>0</v>
      </c>
      <c r="AA1321" s="70"/>
      <c r="AB1321" s="70" t="s">
        <v>133</v>
      </c>
      <c r="AC1321" s="85" t="s">
        <v>133</v>
      </c>
      <c r="AD1321" s="3"/>
      <c r="AE1321" s="3"/>
      <c r="AF1321" s="85" t="s">
        <v>133</v>
      </c>
      <c r="AG1321" s="121" t="n">
        <f aca="false">IFERROR(INDEX(Last6M_AvgSales_Ref!$B$2:$B$12659,MATCH(D1321,Last6M_AvgSales_Ref!$A$2:$A$12659,0)),"")</f>
        <v>12.9166666666667</v>
      </c>
    </row>
    <row r="1322" customFormat="false" ht="14.25" hidden="false" customHeight="true" outlineLevel="0" collapsed="false">
      <c r="A1322" s="85" t="s">
        <v>132</v>
      </c>
      <c r="B1322" s="83" t="s">
        <v>101</v>
      </c>
      <c r="C1322" s="83" t="s">
        <v>3091</v>
      </c>
      <c r="D1322" s="83" t="n">
        <v>1000004315</v>
      </c>
      <c r="E1322" s="83" t="s">
        <v>3092</v>
      </c>
      <c r="F1322" s="84" t="n">
        <v>45757</v>
      </c>
      <c r="G1322" s="67" t="str">
        <f aca="false">IF(I1322&gt;0,"Targeted Dealer","-")</f>
        <v>Targeted Dealer</v>
      </c>
      <c r="H1322" s="67"/>
      <c r="I1322" s="68" t="n">
        <v>125</v>
      </c>
      <c r="J1322" s="68" t="n">
        <f aca="false">I1322/$J$1*($J$1-$E$1)</f>
        <v>125</v>
      </c>
      <c r="K1322" s="69" t="n">
        <v>125.5</v>
      </c>
      <c r="L1322" s="69" t="n">
        <f aca="false">I1322-K1322</f>
        <v>-0.5</v>
      </c>
      <c r="M1322" s="69" t="n">
        <f aca="false">IFERROR((K1322/J1322%),"-")</f>
        <v>100.4</v>
      </c>
      <c r="N1322" s="97" t="n">
        <v>79</v>
      </c>
      <c r="O1322" s="98" t="str">
        <f aca="false">IF(F1322&lt;=$P$2,"June","")</f>
        <v>June</v>
      </c>
      <c r="P1322" s="97" t="n">
        <f aca="false">N1322</f>
        <v>79</v>
      </c>
      <c r="Q1322" s="99" t="n">
        <f aca="false">K1322-P1322</f>
        <v>46.5</v>
      </c>
      <c r="R1322" s="98" t="n">
        <f aca="false">IFERROR(IF(O1322="May",(K1322/P1322-1))," ")</f>
        <v>0</v>
      </c>
      <c r="S1322" s="100" t="str">
        <f aca="false">IF(N1322&gt;0,IF(O1322="","-",IF(R1322&lt;0%,"DEGROWTH","GROWTH")))</f>
        <v>GROWTH</v>
      </c>
      <c r="T1322" s="69" t="n">
        <v>76</v>
      </c>
      <c r="U1322" s="101" t="str">
        <f aca="false">IF(F1322&lt;=$V$2,"May","")</f>
        <v>May</v>
      </c>
      <c r="V1322" s="69" t="n">
        <f aca="false">T1322</f>
        <v>76</v>
      </c>
      <c r="W1322" s="102" t="n">
        <f aca="false">K1322-V1322</f>
        <v>49.5</v>
      </c>
      <c r="X1322" s="103" t="n">
        <f aca="false">IFERROR(IF(U1322="June",(K1322/V1322-1)),0)</f>
        <v>0</v>
      </c>
      <c r="Y1322" s="104" t="str">
        <f aca="false">IF(T1322&gt;0,IF(U1322="","-",IF(X1322&lt;0%,"DEGROWTH","GROWTH")))</f>
        <v>GROWTH</v>
      </c>
      <c r="Z1322" s="75" t="n">
        <v>0</v>
      </c>
      <c r="AA1322" s="70"/>
      <c r="AB1322" s="70" t="s">
        <v>133</v>
      </c>
      <c r="AC1322" s="85" t="s">
        <v>132</v>
      </c>
      <c r="AD1322" s="3"/>
      <c r="AE1322" s="3"/>
      <c r="AF1322" s="85" t="s">
        <v>132</v>
      </c>
      <c r="AG1322" s="121" t="n">
        <f aca="false">IFERROR(INDEX(Last6M_AvgSales_Ref!$B$2:$B$12659,MATCH(D1322,Last6M_AvgSales_Ref!$A$2:$A$12659,0)),"")</f>
        <v>134.333333333333</v>
      </c>
    </row>
    <row r="1323" customFormat="false" ht="14.25" hidden="false" customHeight="true" outlineLevel="0" collapsed="false">
      <c r="A1323" s="85" t="s">
        <v>133</v>
      </c>
      <c r="B1323" s="83" t="s">
        <v>141</v>
      </c>
      <c r="C1323" s="83" t="s">
        <v>3093</v>
      </c>
      <c r="D1323" s="83" t="n">
        <v>1000004317</v>
      </c>
      <c r="E1323" s="83" t="s">
        <v>3094</v>
      </c>
      <c r="F1323" s="84" t="n">
        <v>45763</v>
      </c>
      <c r="G1323" s="67" t="str">
        <f aca="false">IF(I1323&gt;0,"Targeted Dealer","-")</f>
        <v>Targeted Dealer</v>
      </c>
      <c r="H1323" s="67"/>
      <c r="I1323" s="68" t="n">
        <v>1200</v>
      </c>
      <c r="J1323" s="68" t="n">
        <f aca="false">I1323/$J$1*($J$1-$E$1)</f>
        <v>1200</v>
      </c>
      <c r="K1323" s="69" t="n">
        <v>1221.4</v>
      </c>
      <c r="L1323" s="69" t="n">
        <f aca="false">I1323-K1323</f>
        <v>-21.4000000000001</v>
      </c>
      <c r="M1323" s="69" t="n">
        <f aca="false">IFERROR((K1323/J1323%),"-")</f>
        <v>101.783333333333</v>
      </c>
      <c r="N1323" s="97" t="n">
        <v>1202.59</v>
      </c>
      <c r="O1323" s="98" t="str">
        <f aca="false">IF(F1323&lt;=$P$2,"June","")</f>
        <v>June</v>
      </c>
      <c r="P1323" s="97" t="n">
        <f aca="false">N1323</f>
        <v>1202.59</v>
      </c>
      <c r="Q1323" s="99" t="n">
        <f aca="false">K1323-P1323</f>
        <v>18.8100000000002</v>
      </c>
      <c r="R1323" s="98" t="n">
        <f aca="false">IFERROR(IF(O1323="May",(K1323/P1323-1))," ")</f>
        <v>0</v>
      </c>
      <c r="S1323" s="100" t="str">
        <f aca="false">IF(N1323&gt;0,IF(O1323="","-",IF(R1323&lt;0%,"DEGROWTH","GROWTH")))</f>
        <v>GROWTH</v>
      </c>
      <c r="T1323" s="69" t="n">
        <v>1016.55</v>
      </c>
      <c r="U1323" s="101" t="str">
        <f aca="false">IF(F1323&lt;=$V$2,"May","")</f>
        <v>May</v>
      </c>
      <c r="V1323" s="69" t="n">
        <f aca="false">T1323</f>
        <v>1016.55</v>
      </c>
      <c r="W1323" s="102" t="n">
        <f aca="false">K1323-V1323</f>
        <v>204.85</v>
      </c>
      <c r="X1323" s="103" t="n">
        <f aca="false">IFERROR(IF(U1323="June",(K1323/V1323-1)),0)</f>
        <v>0</v>
      </c>
      <c r="Y1323" s="104" t="str">
        <f aca="false">IF(T1323&gt;0,IF(U1323="","-",IF(X1323&lt;0%,"DEGROWTH","GROWTH")))</f>
        <v>GROWTH</v>
      </c>
      <c r="Z1323" s="75" t="n">
        <v>0</v>
      </c>
      <c r="AA1323" s="70"/>
      <c r="AB1323" s="70" t="s">
        <v>133</v>
      </c>
      <c r="AC1323" s="85" t="s">
        <v>133</v>
      </c>
      <c r="AD1323" s="3"/>
      <c r="AE1323" s="3"/>
      <c r="AF1323" s="85" t="s">
        <v>133</v>
      </c>
      <c r="AG1323" s="121" t="n">
        <f aca="false">IFERROR(INDEX(Last6M_AvgSales_Ref!$B$2:$B$12659,MATCH(D1323,Last6M_AvgSales_Ref!$A$2:$A$12659,0)),"")</f>
        <v>1426.40833333333</v>
      </c>
    </row>
    <row r="1324" customFormat="false" ht="14.25" hidden="false" customHeight="true" outlineLevel="0" collapsed="false">
      <c r="A1324" s="85" t="s">
        <v>133</v>
      </c>
      <c r="B1324" s="83" t="s">
        <v>37</v>
      </c>
      <c r="C1324" s="83" t="s">
        <v>3095</v>
      </c>
      <c r="D1324" s="83" t="n">
        <v>1000004313</v>
      </c>
      <c r="E1324" s="83" t="s">
        <v>3096</v>
      </c>
      <c r="F1324" s="84" t="n">
        <v>45755</v>
      </c>
      <c r="G1324" s="67" t="str">
        <f aca="false">IF(I1324&gt;0,"Targeted Dealer","-")</f>
        <v>Targeted Dealer</v>
      </c>
      <c r="H1324" s="67"/>
      <c r="I1324" s="68" t="n">
        <v>60</v>
      </c>
      <c r="J1324" s="68" t="n">
        <f aca="false">I1324/$J$1*($J$1-$E$1)</f>
        <v>60</v>
      </c>
      <c r="K1324" s="69" t="n">
        <v>50</v>
      </c>
      <c r="L1324" s="69" t="n">
        <f aca="false">I1324-K1324</f>
        <v>10</v>
      </c>
      <c r="M1324" s="69" t="n">
        <f aca="false">IFERROR((K1324/J1324%),"-")</f>
        <v>83.3333333333333</v>
      </c>
      <c r="N1324" s="97" t="n">
        <v>40</v>
      </c>
      <c r="O1324" s="98" t="str">
        <f aca="false">IF(F1324&lt;=$P$2,"June","")</f>
        <v>June</v>
      </c>
      <c r="P1324" s="97" t="n">
        <f aca="false">N1324</f>
        <v>40</v>
      </c>
      <c r="Q1324" s="99" t="n">
        <f aca="false">K1324-P1324</f>
        <v>10</v>
      </c>
      <c r="R1324" s="98" t="n">
        <f aca="false">IFERROR(IF(O1324="May",(K1324/P1324-1))," ")</f>
        <v>0</v>
      </c>
      <c r="S1324" s="100" t="str">
        <f aca="false">IF(N1324&gt;0,IF(O1324="","-",IF(R1324&lt;0%,"DEGROWTH","GROWTH")))</f>
        <v>GROWTH</v>
      </c>
      <c r="T1324" s="69" t="n">
        <v>50</v>
      </c>
      <c r="U1324" s="101" t="str">
        <f aca="false">IF(F1324&lt;=$V$2,"May","")</f>
        <v>May</v>
      </c>
      <c r="V1324" s="69" t="n">
        <f aca="false">T1324</f>
        <v>50</v>
      </c>
      <c r="W1324" s="102" t="n">
        <f aca="false">K1324-V1324</f>
        <v>0</v>
      </c>
      <c r="X1324" s="103" t="n">
        <f aca="false">IFERROR(IF(U1324="June",(K1324/V1324-1)),0)</f>
        <v>0</v>
      </c>
      <c r="Y1324" s="104" t="str">
        <f aca="false">IF(T1324&gt;0,IF(U1324="","-",IF(X1324&lt;0%,"DEGROWTH","GROWTH")))</f>
        <v>GROWTH</v>
      </c>
      <c r="Z1324" s="75" t="n">
        <v>0</v>
      </c>
      <c r="AA1324" s="70"/>
      <c r="AB1324" s="70" t="s">
        <v>133</v>
      </c>
      <c r="AC1324" s="85" t="s">
        <v>133</v>
      </c>
      <c r="AD1324" s="3"/>
      <c r="AE1324" s="3"/>
      <c r="AF1324" s="85" t="s">
        <v>133</v>
      </c>
      <c r="AG1324" s="121" t="n">
        <f aca="false">IFERROR(INDEX(Last6M_AvgSales_Ref!$B$2:$B$12659,MATCH(D1324,Last6M_AvgSales_Ref!$A$2:$A$12659,0)),"")</f>
        <v>42.3333333333333</v>
      </c>
    </row>
    <row r="1325" customFormat="false" ht="14.25" hidden="false" customHeight="true" outlineLevel="0" collapsed="false">
      <c r="A1325" s="85" t="s">
        <v>131</v>
      </c>
      <c r="B1325" s="83" t="s">
        <v>97</v>
      </c>
      <c r="C1325" s="83" t="s">
        <v>3097</v>
      </c>
      <c r="D1325" s="83" t="n">
        <v>1000004324</v>
      </c>
      <c r="E1325" s="83" t="s">
        <v>3098</v>
      </c>
      <c r="F1325" s="84" t="n">
        <v>45769</v>
      </c>
      <c r="G1325" s="67" t="str">
        <f aca="false">IF(I1325&gt;0,"Targeted Dealer","-")</f>
        <v>Targeted Dealer</v>
      </c>
      <c r="H1325" s="67"/>
      <c r="I1325" s="68" t="n">
        <v>220</v>
      </c>
      <c r="J1325" s="68" t="n">
        <f aca="false">I1325/$J$1*($J$1-$E$1)</f>
        <v>220</v>
      </c>
      <c r="K1325" s="69" t="n">
        <v>185</v>
      </c>
      <c r="L1325" s="69" t="n">
        <f aca="false">I1325-K1325</f>
        <v>35</v>
      </c>
      <c r="M1325" s="69" t="n">
        <f aca="false">IFERROR((K1325/J1325%),"-")</f>
        <v>84.0909090909091</v>
      </c>
      <c r="N1325" s="97" t="n">
        <v>125</v>
      </c>
      <c r="O1325" s="98" t="str">
        <f aca="false">IF(F1325&lt;=$P$2,"June","")</f>
        <v>June</v>
      </c>
      <c r="P1325" s="97" t="n">
        <f aca="false">N1325</f>
        <v>125</v>
      </c>
      <c r="Q1325" s="99" t="n">
        <f aca="false">K1325-P1325</f>
        <v>60</v>
      </c>
      <c r="R1325" s="98" t="n">
        <f aca="false">IFERROR(IF(O1325="May",(K1325/P1325-1))," ")</f>
        <v>0</v>
      </c>
      <c r="S1325" s="100" t="str">
        <f aca="false">IF(N1325&gt;0,IF(O1325="","-",IF(R1325&lt;0%,"DEGROWTH","GROWTH")))</f>
        <v>GROWTH</v>
      </c>
      <c r="T1325" s="69" t="n">
        <v>150</v>
      </c>
      <c r="U1325" s="101" t="str">
        <f aca="false">IF(F1325&lt;=$V$2,"May","")</f>
        <v>May</v>
      </c>
      <c r="V1325" s="69" t="n">
        <f aca="false">T1325</f>
        <v>150</v>
      </c>
      <c r="W1325" s="102" t="n">
        <f aca="false">K1325-V1325</f>
        <v>35</v>
      </c>
      <c r="X1325" s="103" t="n">
        <f aca="false">IFERROR(IF(U1325="June",(K1325/V1325-1)),0)</f>
        <v>0</v>
      </c>
      <c r="Y1325" s="104" t="str">
        <f aca="false">IF(T1325&gt;0,IF(U1325="","-",IF(X1325&lt;0%,"DEGROWTH","GROWTH")))</f>
        <v>GROWTH</v>
      </c>
      <c r="Z1325" s="75" t="n">
        <v>0</v>
      </c>
      <c r="AA1325" s="70"/>
      <c r="AB1325" s="70" t="s">
        <v>133</v>
      </c>
      <c r="AC1325" s="85" t="s">
        <v>131</v>
      </c>
      <c r="AD1325" s="3"/>
      <c r="AE1325" s="3"/>
      <c r="AF1325" s="85" t="s">
        <v>131</v>
      </c>
      <c r="AG1325" s="121" t="n">
        <f aca="false">IFERROR(INDEX(Last6M_AvgSales_Ref!$B$2:$B$12659,MATCH(D1325,Last6M_AvgSales_Ref!$A$2:$A$12659,0)),"")</f>
        <v>253.083333333333</v>
      </c>
    </row>
    <row r="1326" customFormat="false" ht="14.25" hidden="false" customHeight="true" outlineLevel="0" collapsed="false">
      <c r="A1326" s="85" t="s">
        <v>134</v>
      </c>
      <c r="B1326" s="83" t="s">
        <v>65</v>
      </c>
      <c r="C1326" s="83" t="s">
        <v>3099</v>
      </c>
      <c r="D1326" s="83" t="n">
        <v>1000004321</v>
      </c>
      <c r="E1326" s="83" t="s">
        <v>3100</v>
      </c>
      <c r="F1326" s="84" t="n">
        <v>45768</v>
      </c>
      <c r="G1326" s="67" t="str">
        <f aca="false">IF(I1326&gt;0,"Targeted Dealer","-")</f>
        <v>Targeted Dealer</v>
      </c>
      <c r="H1326" s="67"/>
      <c r="I1326" s="68" t="n">
        <v>300</v>
      </c>
      <c r="J1326" s="68" t="n">
        <f aca="false">I1326/$J$1*($J$1-$E$1)</f>
        <v>300</v>
      </c>
      <c r="K1326" s="69" t="n">
        <v>225</v>
      </c>
      <c r="L1326" s="69" t="n">
        <f aca="false">I1326-K1326</f>
        <v>75</v>
      </c>
      <c r="M1326" s="69" t="n">
        <f aca="false">IFERROR((K1326/J1326%),"-")</f>
        <v>75</v>
      </c>
      <c r="N1326" s="97" t="n">
        <v>200</v>
      </c>
      <c r="O1326" s="98" t="str">
        <f aca="false">IF(F1326&lt;=$P$2,"June","")</f>
        <v>June</v>
      </c>
      <c r="P1326" s="97" t="n">
        <f aca="false">N1326</f>
        <v>200</v>
      </c>
      <c r="Q1326" s="99" t="n">
        <f aca="false">K1326-P1326</f>
        <v>25</v>
      </c>
      <c r="R1326" s="98" t="n">
        <f aca="false">IFERROR(IF(O1326="May",(K1326/P1326-1))," ")</f>
        <v>0</v>
      </c>
      <c r="S1326" s="100" t="str">
        <f aca="false">IF(N1326&gt;0,IF(O1326="","-",IF(R1326&lt;0%,"DEGROWTH","GROWTH")))</f>
        <v>GROWTH</v>
      </c>
      <c r="T1326" s="69" t="n">
        <v>150</v>
      </c>
      <c r="U1326" s="101" t="str">
        <f aca="false">IF(F1326&lt;=$V$2,"May","")</f>
        <v>May</v>
      </c>
      <c r="V1326" s="69" t="n">
        <f aca="false">T1326</f>
        <v>150</v>
      </c>
      <c r="W1326" s="102" t="n">
        <f aca="false">K1326-V1326</f>
        <v>75</v>
      </c>
      <c r="X1326" s="103" t="n">
        <f aca="false">IFERROR(IF(U1326="June",(K1326/V1326-1)),0)</f>
        <v>0</v>
      </c>
      <c r="Y1326" s="104" t="str">
        <f aca="false">IF(T1326&gt;0,IF(U1326="","-",IF(X1326&lt;0%,"DEGROWTH","GROWTH")))</f>
        <v>GROWTH</v>
      </c>
      <c r="Z1326" s="75" t="n">
        <v>0</v>
      </c>
      <c r="AA1326" s="70"/>
      <c r="AB1326" s="70" t="s">
        <v>133</v>
      </c>
      <c r="AC1326" s="85" t="s">
        <v>134</v>
      </c>
      <c r="AD1326" s="3"/>
      <c r="AE1326" s="3"/>
      <c r="AF1326" s="85" t="s">
        <v>134</v>
      </c>
      <c r="AG1326" s="121" t="n">
        <f aca="false">IFERROR(INDEX(Last6M_AvgSales_Ref!$B$2:$B$12659,MATCH(D1326,Last6M_AvgSales_Ref!$A$2:$A$12659,0)),"")</f>
        <v>239.333333333333</v>
      </c>
    </row>
    <row r="1327" customFormat="false" ht="14.25" hidden="false" customHeight="true" outlineLevel="0" collapsed="false">
      <c r="A1327" s="85" t="s">
        <v>134</v>
      </c>
      <c r="B1327" s="83" t="s">
        <v>65</v>
      </c>
      <c r="C1327" s="83" t="s">
        <v>3101</v>
      </c>
      <c r="D1327" s="83" t="n">
        <v>1000004331</v>
      </c>
      <c r="E1327" s="83" t="s">
        <v>3102</v>
      </c>
      <c r="F1327" s="84" t="n">
        <v>45771</v>
      </c>
      <c r="G1327" s="67" t="str">
        <f aca="false">IF(I1327&gt;0,"Targeted Dealer","-")</f>
        <v>Targeted Dealer</v>
      </c>
      <c r="H1327" s="67"/>
      <c r="I1327" s="68" t="n">
        <v>40</v>
      </c>
      <c r="J1327" s="68" t="n">
        <f aca="false">I1327/$J$1*($J$1-$E$1)</f>
        <v>40</v>
      </c>
      <c r="K1327" s="69" t="n">
        <v>13</v>
      </c>
      <c r="L1327" s="69" t="n">
        <f aca="false">I1327-K1327</f>
        <v>27</v>
      </c>
      <c r="M1327" s="69" t="n">
        <f aca="false">IFERROR((K1327/J1327%),"-")</f>
        <v>32.5</v>
      </c>
      <c r="N1327" s="97" t="n">
        <v>0</v>
      </c>
      <c r="O1327" s="98" t="str">
        <f aca="false">IF(F1327&lt;=$P$2,"June","")</f>
        <v>June</v>
      </c>
      <c r="P1327" s="97" t="n">
        <f aca="false">N1327</f>
        <v>0</v>
      </c>
      <c r="Q1327" s="99" t="n">
        <f aca="false">K1327-P1327</f>
        <v>13</v>
      </c>
      <c r="R1327" s="98" t="n">
        <f aca="false">IFERROR(IF(O1327="May",(K1327/P1327-1))," ")</f>
        <v>0</v>
      </c>
      <c r="S1327" s="105" t="b">
        <f aca="false">IF(N1327&gt;0,IF(O1327="","-",IF(R1327&lt;0%,"DEGROWTH","GROWTH")))</f>
        <v>0</v>
      </c>
      <c r="T1327" s="69" t="n">
        <v>0</v>
      </c>
      <c r="U1327" s="101" t="str">
        <f aca="false">IF(F1327&lt;=$V$2,"May","")</f>
        <v>May</v>
      </c>
      <c r="V1327" s="69" t="n">
        <f aca="false">T1327</f>
        <v>0</v>
      </c>
      <c r="W1327" s="102" t="n">
        <f aca="false">K1327-V1327</f>
        <v>13</v>
      </c>
      <c r="X1327" s="103" t="n">
        <f aca="false">IFERROR(IF(U1327="June",(K1327/V1327-1)),0)</f>
        <v>0</v>
      </c>
      <c r="Y1327" s="106" t="b">
        <f aca="false">IF(T1327&gt;0,IF(U1327="","-",IF(X1327&lt;0%,"DEGROWTH","GROWTH")))</f>
        <v>0</v>
      </c>
      <c r="Z1327" s="75" t="n">
        <v>0</v>
      </c>
      <c r="AA1327" s="70"/>
      <c r="AB1327" s="70" t="s">
        <v>133</v>
      </c>
      <c r="AC1327" s="85" t="s">
        <v>134</v>
      </c>
      <c r="AD1327" s="3"/>
      <c r="AE1327" s="3"/>
      <c r="AF1327" s="85" t="s">
        <v>134</v>
      </c>
      <c r="AG1327" s="121" t="n">
        <f aca="false">IFERROR(INDEX(Last6M_AvgSales_Ref!$B$2:$B$12659,MATCH(D1327,Last6M_AvgSales_Ref!$A$2:$A$12659,0)),"")</f>
        <v>17.4166666666667</v>
      </c>
    </row>
    <row r="1328" customFormat="false" ht="14.25" hidden="false" customHeight="true" outlineLevel="0" collapsed="false">
      <c r="A1328" s="85" t="s">
        <v>132</v>
      </c>
      <c r="B1328" s="83" t="s">
        <v>105</v>
      </c>
      <c r="C1328" s="83" t="s">
        <v>3103</v>
      </c>
      <c r="D1328" s="83" t="n">
        <v>1000004323</v>
      </c>
      <c r="E1328" s="83" t="s">
        <v>3104</v>
      </c>
      <c r="F1328" s="84" t="n">
        <v>45769</v>
      </c>
      <c r="G1328" s="67" t="str">
        <f aca="false">IF(I1328&gt;0,"Targeted Dealer","-")</f>
        <v>Targeted Dealer</v>
      </c>
      <c r="H1328" s="67"/>
      <c r="I1328" s="68" t="n">
        <v>30</v>
      </c>
      <c r="J1328" s="68" t="n">
        <f aca="false">I1328/$J$1*($J$1-$E$1)</f>
        <v>30</v>
      </c>
      <c r="K1328" s="69" t="n">
        <v>55</v>
      </c>
      <c r="L1328" s="69" t="n">
        <f aca="false">I1328-K1328</f>
        <v>-25</v>
      </c>
      <c r="M1328" s="69" t="n">
        <f aca="false">IFERROR((K1328/J1328%),"-")</f>
        <v>183.333333333333</v>
      </c>
      <c r="N1328" s="97" t="n">
        <v>30</v>
      </c>
      <c r="O1328" s="98" t="str">
        <f aca="false">IF(F1328&lt;=$P$2,"June","")</f>
        <v>June</v>
      </c>
      <c r="P1328" s="97" t="n">
        <f aca="false">N1328</f>
        <v>30</v>
      </c>
      <c r="Q1328" s="99" t="n">
        <f aca="false">K1328-P1328</f>
        <v>25</v>
      </c>
      <c r="R1328" s="98" t="n">
        <f aca="false">IFERROR(IF(O1328="May",(K1328/P1328-1))," ")</f>
        <v>0</v>
      </c>
      <c r="S1328" s="100" t="str">
        <f aca="false">IF(N1328&gt;0,IF(O1328="","-",IF(R1328&lt;0%,"DEGROWTH","GROWTH")))</f>
        <v>GROWTH</v>
      </c>
      <c r="T1328" s="69" t="n">
        <v>40</v>
      </c>
      <c r="U1328" s="101" t="str">
        <f aca="false">IF(F1328&lt;=$V$2,"May","")</f>
        <v>May</v>
      </c>
      <c r="V1328" s="69" t="n">
        <f aca="false">T1328</f>
        <v>40</v>
      </c>
      <c r="W1328" s="102" t="n">
        <f aca="false">K1328-V1328</f>
        <v>15</v>
      </c>
      <c r="X1328" s="103" t="n">
        <f aca="false">IFERROR(IF(U1328="June",(K1328/V1328-1)),0)</f>
        <v>0</v>
      </c>
      <c r="Y1328" s="104" t="str">
        <f aca="false">IF(T1328&gt;0,IF(U1328="","-",IF(X1328&lt;0%,"DEGROWTH","GROWTH")))</f>
        <v>GROWTH</v>
      </c>
      <c r="Z1328" s="75" t="n">
        <v>0</v>
      </c>
      <c r="AA1328" s="70"/>
      <c r="AB1328" s="70" t="s">
        <v>133</v>
      </c>
      <c r="AC1328" s="85" t="s">
        <v>132</v>
      </c>
      <c r="AD1328" s="3"/>
      <c r="AE1328" s="3"/>
      <c r="AF1328" s="85" t="s">
        <v>132</v>
      </c>
      <c r="AG1328" s="121" t="n">
        <f aca="false">IFERROR(INDEX(Last6M_AvgSales_Ref!$B$2:$B$12659,MATCH(D1328,Last6M_AvgSales_Ref!$A$2:$A$12659,0)),"")</f>
        <v>26.8333333333333</v>
      </c>
    </row>
    <row r="1329" customFormat="false" ht="14.25" hidden="false" customHeight="true" outlineLevel="0" collapsed="false">
      <c r="A1329" s="85" t="s">
        <v>133</v>
      </c>
      <c r="B1329" s="83" t="s">
        <v>52</v>
      </c>
      <c r="C1329" s="83" t="s">
        <v>3105</v>
      </c>
      <c r="D1329" s="83" t="n">
        <v>1000004328</v>
      </c>
      <c r="E1329" s="83" t="s">
        <v>3106</v>
      </c>
      <c r="F1329" s="84" t="n">
        <v>45770</v>
      </c>
      <c r="G1329" s="67" t="str">
        <f aca="false">IF(I1329&gt;0,"Targeted Dealer","-")</f>
        <v>Targeted Dealer</v>
      </c>
      <c r="H1329" s="67"/>
      <c r="I1329" s="68" t="n">
        <v>255</v>
      </c>
      <c r="J1329" s="68" t="n">
        <f aca="false">I1329/$J$1*($J$1-$E$1)</f>
        <v>255</v>
      </c>
      <c r="K1329" s="69" t="n">
        <v>265</v>
      </c>
      <c r="L1329" s="69" t="n">
        <f aca="false">I1329-K1329</f>
        <v>-10</v>
      </c>
      <c r="M1329" s="69" t="n">
        <f aca="false">IFERROR((K1329/J1329%),"-")</f>
        <v>103.921568627451</v>
      </c>
      <c r="N1329" s="97" t="n">
        <v>144</v>
      </c>
      <c r="O1329" s="98" t="str">
        <f aca="false">IF(F1329&lt;=$P$2,"June","")</f>
        <v>June</v>
      </c>
      <c r="P1329" s="97" t="n">
        <f aca="false">N1329</f>
        <v>144</v>
      </c>
      <c r="Q1329" s="99" t="n">
        <f aca="false">K1329-P1329</f>
        <v>121</v>
      </c>
      <c r="R1329" s="98" t="n">
        <f aca="false">IFERROR(IF(O1329="May",(K1329/P1329-1))," ")</f>
        <v>0</v>
      </c>
      <c r="S1329" s="100" t="str">
        <f aca="false">IF(N1329&gt;0,IF(O1329="","-",IF(R1329&lt;0%,"DEGROWTH","GROWTH")))</f>
        <v>GROWTH</v>
      </c>
      <c r="T1329" s="69" t="n">
        <v>27</v>
      </c>
      <c r="U1329" s="101" t="str">
        <f aca="false">IF(F1329&lt;=$V$2,"May","")</f>
        <v>May</v>
      </c>
      <c r="V1329" s="69" t="n">
        <f aca="false">T1329</f>
        <v>27</v>
      </c>
      <c r="W1329" s="102" t="n">
        <f aca="false">K1329-V1329</f>
        <v>238</v>
      </c>
      <c r="X1329" s="103" t="n">
        <f aca="false">IFERROR(IF(U1329="June",(K1329/V1329-1)),0)</f>
        <v>0</v>
      </c>
      <c r="Y1329" s="104" t="str">
        <f aca="false">IF(T1329&gt;0,IF(U1329="","-",IF(X1329&lt;0%,"DEGROWTH","GROWTH")))</f>
        <v>GROWTH</v>
      </c>
      <c r="Z1329" s="75" t="n">
        <v>0</v>
      </c>
      <c r="AA1329" s="70"/>
      <c r="AB1329" s="70" t="s">
        <v>133</v>
      </c>
      <c r="AC1329" s="85" t="s">
        <v>133</v>
      </c>
      <c r="AD1329" s="3"/>
      <c r="AE1329" s="3"/>
      <c r="AF1329" s="85" t="s">
        <v>133</v>
      </c>
      <c r="AG1329" s="121" t="n">
        <f aca="false">IFERROR(INDEX(Last6M_AvgSales_Ref!$B$2:$B$12659,MATCH(D1329,Last6M_AvgSales_Ref!$A$2:$A$12659,0)),"")</f>
        <v>269.525</v>
      </c>
    </row>
    <row r="1330" customFormat="false" ht="14.25" hidden="false" customHeight="true" outlineLevel="0" collapsed="false">
      <c r="A1330" s="85" t="s">
        <v>133</v>
      </c>
      <c r="B1330" s="83" t="s">
        <v>27</v>
      </c>
      <c r="C1330" s="83" t="s">
        <v>3107</v>
      </c>
      <c r="D1330" s="83" t="n">
        <v>1000004144</v>
      </c>
      <c r="E1330" s="83" t="s">
        <v>3108</v>
      </c>
      <c r="F1330" s="84" t="n">
        <v>45565</v>
      </c>
      <c r="G1330" s="67" t="str">
        <f aca="false">IF(I1330&gt;0,"Targeted Dealer","-")</f>
        <v>Targeted Dealer</v>
      </c>
      <c r="H1330" s="67"/>
      <c r="I1330" s="68" t="n">
        <v>40</v>
      </c>
      <c r="J1330" s="68" t="n">
        <f aca="false">I1330/$J$1*($J$1-$E$1)</f>
        <v>40</v>
      </c>
      <c r="K1330" s="69" t="n">
        <v>40</v>
      </c>
      <c r="L1330" s="69" t="n">
        <f aca="false">I1330-K1330</f>
        <v>0</v>
      </c>
      <c r="M1330" s="69" t="n">
        <f aca="false">IFERROR((K1330/J1330%),"-")</f>
        <v>100</v>
      </c>
      <c r="N1330" s="97" t="n">
        <v>0</v>
      </c>
      <c r="O1330" s="98" t="str">
        <f aca="false">IF(F1330&lt;=$P$2,"June","")</f>
        <v>June</v>
      </c>
      <c r="P1330" s="97" t="n">
        <f aca="false">N1330</f>
        <v>0</v>
      </c>
      <c r="Q1330" s="99" t="n">
        <f aca="false">K1330-P1330</f>
        <v>40</v>
      </c>
      <c r="R1330" s="98" t="n">
        <f aca="false">IFERROR(IF(O1330="May",(K1330/P1330-1))," ")</f>
        <v>0</v>
      </c>
      <c r="S1330" s="105" t="b">
        <f aca="false">IF(N1330&gt;0,IF(O1330="","-",IF(R1330&lt;0%,"DEGROWTH","GROWTH")))</f>
        <v>0</v>
      </c>
      <c r="T1330" s="69" t="n">
        <v>25</v>
      </c>
      <c r="U1330" s="101" t="str">
        <f aca="false">IF(F1330&lt;=$V$2,"May","")</f>
        <v>May</v>
      </c>
      <c r="V1330" s="69" t="n">
        <f aca="false">T1330</f>
        <v>25</v>
      </c>
      <c r="W1330" s="102" t="n">
        <f aca="false">K1330-V1330</f>
        <v>15</v>
      </c>
      <c r="X1330" s="103" t="n">
        <f aca="false">IFERROR(IF(U1330="June",(K1330/V1330-1)),0)</f>
        <v>0</v>
      </c>
      <c r="Y1330" s="104" t="str">
        <f aca="false">IF(T1330&gt;0,IF(U1330="","-",IF(X1330&lt;0%,"DEGROWTH","GROWTH")))</f>
        <v>GROWTH</v>
      </c>
      <c r="Z1330" s="75" t="n">
        <v>0</v>
      </c>
      <c r="AA1330" s="70"/>
      <c r="AB1330" s="70" t="s">
        <v>133</v>
      </c>
      <c r="AC1330" s="85" t="s">
        <v>133</v>
      </c>
      <c r="AD1330" s="3"/>
      <c r="AE1330" s="3"/>
      <c r="AF1330" s="85" t="s">
        <v>133</v>
      </c>
      <c r="AG1330" s="121" t="n">
        <f aca="false">IFERROR(INDEX(Last6M_AvgSales_Ref!$B$2:$B$12659,MATCH(D1330,Last6M_AvgSales_Ref!$A$2:$A$12659,0)),"")</f>
        <v>26.6666666666667</v>
      </c>
    </row>
    <row r="1331" customFormat="false" ht="14.25" hidden="false" customHeight="true" outlineLevel="0" collapsed="false">
      <c r="A1331" s="85" t="s">
        <v>132</v>
      </c>
      <c r="B1331" s="83" t="s">
        <v>101</v>
      </c>
      <c r="C1331" s="83" t="s">
        <v>3109</v>
      </c>
      <c r="D1331" s="83" t="n">
        <v>1000004318</v>
      </c>
      <c r="E1331" s="83" t="s">
        <v>3110</v>
      </c>
      <c r="F1331" s="84" t="n">
        <v>45765</v>
      </c>
      <c r="G1331" s="67" t="str">
        <f aca="false">IF(I1331&gt;0,"Targeted Dealer","-")</f>
        <v>Targeted Dealer</v>
      </c>
      <c r="H1331" s="67"/>
      <c r="I1331" s="68" t="n">
        <v>135</v>
      </c>
      <c r="J1331" s="68" t="n">
        <f aca="false">I1331/$J$1*($J$1-$E$1)</f>
        <v>135</v>
      </c>
      <c r="K1331" s="69" t="n">
        <v>155</v>
      </c>
      <c r="L1331" s="69" t="n">
        <f aca="false">I1331-K1331</f>
        <v>-20</v>
      </c>
      <c r="M1331" s="69" t="n">
        <f aca="false">IFERROR((K1331/J1331%),"-")</f>
        <v>114.814814814815</v>
      </c>
      <c r="N1331" s="97" t="n">
        <v>75</v>
      </c>
      <c r="O1331" s="98" t="str">
        <f aca="false">IF(F1331&lt;=$P$2,"June","")</f>
        <v>June</v>
      </c>
      <c r="P1331" s="97" t="n">
        <f aca="false">N1331</f>
        <v>75</v>
      </c>
      <c r="Q1331" s="99" t="n">
        <f aca="false">K1331-P1331</f>
        <v>80</v>
      </c>
      <c r="R1331" s="98" t="n">
        <f aca="false">IFERROR(IF(O1331="May",(K1331/P1331-1))," ")</f>
        <v>0</v>
      </c>
      <c r="S1331" s="100" t="str">
        <f aca="false">IF(N1331&gt;0,IF(O1331="","-",IF(R1331&lt;0%,"DEGROWTH","GROWTH")))</f>
        <v>GROWTH</v>
      </c>
      <c r="T1331" s="69" t="n">
        <v>106</v>
      </c>
      <c r="U1331" s="101" t="str">
        <f aca="false">IF(F1331&lt;=$V$2,"May","")</f>
        <v>May</v>
      </c>
      <c r="V1331" s="69" t="n">
        <f aca="false">T1331</f>
        <v>106</v>
      </c>
      <c r="W1331" s="102" t="n">
        <f aca="false">K1331-V1331</f>
        <v>49</v>
      </c>
      <c r="X1331" s="103" t="n">
        <f aca="false">IFERROR(IF(U1331="June",(K1331/V1331-1)),0)</f>
        <v>0</v>
      </c>
      <c r="Y1331" s="104" t="str">
        <f aca="false">IF(T1331&gt;0,IF(U1331="","-",IF(X1331&lt;0%,"DEGROWTH","GROWTH")))</f>
        <v>GROWTH</v>
      </c>
      <c r="Z1331" s="75" t="n">
        <v>0</v>
      </c>
      <c r="AA1331" s="70"/>
      <c r="AB1331" s="70" t="s">
        <v>133</v>
      </c>
      <c r="AC1331" s="85" t="s">
        <v>131</v>
      </c>
      <c r="AD1331" s="3"/>
      <c r="AE1331" s="3"/>
      <c r="AF1331" s="85" t="s">
        <v>132</v>
      </c>
      <c r="AG1331" s="121" t="n">
        <f aca="false">IFERROR(INDEX(Last6M_AvgSales_Ref!$B$2:$B$12659,MATCH(D1331,Last6M_AvgSales_Ref!$A$2:$A$12659,0)),"")</f>
        <v>90.4</v>
      </c>
    </row>
    <row r="1332" customFormat="false" ht="14.25" hidden="false" customHeight="true" outlineLevel="0" collapsed="false">
      <c r="A1332" s="85" t="s">
        <v>134</v>
      </c>
      <c r="B1332" s="83" t="s">
        <v>62</v>
      </c>
      <c r="C1332" s="83" t="s">
        <v>3111</v>
      </c>
      <c r="D1332" s="83" t="n">
        <v>1000004334</v>
      </c>
      <c r="E1332" s="83" t="s">
        <v>3112</v>
      </c>
      <c r="F1332" s="84" t="n">
        <v>45775</v>
      </c>
      <c r="G1332" s="67" t="str">
        <f aca="false">IF(I1332&gt;0,"Targeted Dealer","-")</f>
        <v>Targeted Dealer</v>
      </c>
      <c r="H1332" s="67"/>
      <c r="I1332" s="68" t="n">
        <v>1220</v>
      </c>
      <c r="J1332" s="68" t="n">
        <f aca="false">I1332/$J$1*($J$1-$E$1)</f>
        <v>1220</v>
      </c>
      <c r="K1332" s="69" t="n">
        <v>1074</v>
      </c>
      <c r="L1332" s="69" t="n">
        <f aca="false">I1332-K1332</f>
        <v>146</v>
      </c>
      <c r="M1332" s="69" t="n">
        <f aca="false">IFERROR((K1332/J1332%),"-")</f>
        <v>88.0327868852459</v>
      </c>
      <c r="N1332" s="97" t="n">
        <v>999.5</v>
      </c>
      <c r="O1332" s="98" t="str">
        <f aca="false">IF(F1332&lt;=$P$2,"June","")</f>
        <v>June</v>
      </c>
      <c r="P1332" s="97" t="n">
        <f aca="false">N1332</f>
        <v>999.5</v>
      </c>
      <c r="Q1332" s="99" t="n">
        <f aca="false">K1332-P1332</f>
        <v>74.5</v>
      </c>
      <c r="R1332" s="98" t="n">
        <f aca="false">IFERROR(IF(O1332="May",(K1332/P1332-1))," ")</f>
        <v>0</v>
      </c>
      <c r="S1332" s="100" t="str">
        <f aca="false">IF(N1332&gt;0,IF(O1332="","-",IF(R1332&lt;0%,"DEGROWTH","GROWTH")))</f>
        <v>GROWTH</v>
      </c>
      <c r="T1332" s="69" t="n">
        <v>1021.5</v>
      </c>
      <c r="U1332" s="101" t="str">
        <f aca="false">IF(F1332&lt;=$V$2,"May","")</f>
        <v>May</v>
      </c>
      <c r="V1332" s="69" t="n">
        <f aca="false">T1332</f>
        <v>1021.5</v>
      </c>
      <c r="W1332" s="102" t="n">
        <f aca="false">K1332-V1332</f>
        <v>52.5</v>
      </c>
      <c r="X1332" s="103" t="n">
        <f aca="false">IFERROR(IF(U1332="June",(K1332/V1332-1)),0)</f>
        <v>0</v>
      </c>
      <c r="Y1332" s="104" t="str">
        <f aca="false">IF(T1332&gt;0,IF(U1332="","-",IF(X1332&lt;0%,"DEGROWTH","GROWTH")))</f>
        <v>GROWTH</v>
      </c>
      <c r="Z1332" s="75" t="n">
        <v>0</v>
      </c>
      <c r="AA1332" s="70"/>
      <c r="AB1332" s="70" t="s">
        <v>133</v>
      </c>
      <c r="AC1332" s="85" t="s">
        <v>134</v>
      </c>
      <c r="AD1332" s="3"/>
      <c r="AE1332" s="3"/>
      <c r="AF1332" s="85" t="s">
        <v>134</v>
      </c>
      <c r="AG1332" s="121" t="n">
        <f aca="false">IFERROR(INDEX(Last6M_AvgSales_Ref!$B$2:$B$12659,MATCH(D1332,Last6M_AvgSales_Ref!$A$2:$A$12659,0)),"")</f>
        <v>977.583333333333</v>
      </c>
    </row>
    <row r="1333" customFormat="false" ht="14.25" hidden="false" customHeight="true" outlineLevel="0" collapsed="false">
      <c r="A1333" s="85" t="s">
        <v>133</v>
      </c>
      <c r="B1333" s="83" t="s">
        <v>52</v>
      </c>
      <c r="C1333" s="83" t="s">
        <v>3113</v>
      </c>
      <c r="D1333" s="83" t="n">
        <v>1000004327</v>
      </c>
      <c r="E1333" s="83" t="s">
        <v>3114</v>
      </c>
      <c r="F1333" s="84" t="n">
        <v>45770</v>
      </c>
      <c r="G1333" s="67" t="str">
        <f aca="false">IF(I1333&gt;0,"Targeted Dealer","-")</f>
        <v>Targeted Dealer</v>
      </c>
      <c r="H1333" s="67"/>
      <c r="I1333" s="68" t="n">
        <v>105</v>
      </c>
      <c r="J1333" s="68" t="n">
        <f aca="false">I1333/$J$1*($J$1-$E$1)</f>
        <v>105</v>
      </c>
      <c r="K1333" s="69" t="n">
        <v>0</v>
      </c>
      <c r="L1333" s="69" t="n">
        <f aca="false">I1333-K1333</f>
        <v>105</v>
      </c>
      <c r="M1333" s="69" t="n">
        <f aca="false">IFERROR((K1333/J1333%),"-")</f>
        <v>0</v>
      </c>
      <c r="N1333" s="97" t="n">
        <v>0</v>
      </c>
      <c r="O1333" s="98" t="str">
        <f aca="false">IF(F1333&lt;=$P$2,"June","")</f>
        <v>June</v>
      </c>
      <c r="P1333" s="97" t="n">
        <f aca="false">N1333</f>
        <v>0</v>
      </c>
      <c r="Q1333" s="99" t="n">
        <f aca="false">K1333-P1333</f>
        <v>0</v>
      </c>
      <c r="R1333" s="98" t="n">
        <f aca="false">IFERROR(IF(O1333="May",(K1333/P1333-1))," ")</f>
        <v>0</v>
      </c>
      <c r="S1333" s="105" t="b">
        <f aca="false">IF(N1333&gt;0,IF(O1333="","-",IF(R1333&lt;0%,"DEGROWTH","GROWTH")))</f>
        <v>0</v>
      </c>
      <c r="T1333" s="69" t="n">
        <v>95</v>
      </c>
      <c r="U1333" s="101" t="str">
        <f aca="false">IF(F1333&lt;=$V$2,"May","")</f>
        <v>May</v>
      </c>
      <c r="V1333" s="69" t="n">
        <f aca="false">T1333</f>
        <v>95</v>
      </c>
      <c r="W1333" s="102" t="n">
        <f aca="false">K1333-V1333</f>
        <v>-95</v>
      </c>
      <c r="X1333" s="103" t="n">
        <f aca="false">IFERROR(IF(U1333="June",(K1333/V1333-1)),0)</f>
        <v>0</v>
      </c>
      <c r="Y1333" s="104" t="str">
        <f aca="false">IF(T1333&gt;0,IF(U1333="","-",IF(X1333&lt;0%,"DEGROWTH","GROWTH")))</f>
        <v>GROWTH</v>
      </c>
      <c r="Z1333" s="75" t="n">
        <v>0</v>
      </c>
      <c r="AA1333" s="70"/>
      <c r="AB1333" s="70" t="s">
        <v>133</v>
      </c>
      <c r="AC1333" s="85" t="s">
        <v>133</v>
      </c>
      <c r="AD1333" s="3"/>
      <c r="AE1333" s="3"/>
      <c r="AF1333" s="85" t="s">
        <v>133</v>
      </c>
      <c r="AG1333" s="121" t="n">
        <f aca="false">IFERROR(INDEX(Last6M_AvgSales_Ref!$B$2:$B$12659,MATCH(D1333,Last6M_AvgSales_Ref!$A$2:$A$12659,0)),"")</f>
        <v>193.5</v>
      </c>
    </row>
    <row r="1334" customFormat="false" ht="14.25" hidden="false" customHeight="true" outlineLevel="0" collapsed="false">
      <c r="A1334" s="85" t="s">
        <v>133</v>
      </c>
      <c r="B1334" s="83" t="s">
        <v>21</v>
      </c>
      <c r="C1334" s="83" t="s">
        <v>3115</v>
      </c>
      <c r="D1334" s="83" t="n">
        <v>1000004333</v>
      </c>
      <c r="E1334" s="83" t="s">
        <v>261</v>
      </c>
      <c r="F1334" s="84" t="n">
        <v>45773</v>
      </c>
      <c r="G1334" s="67" t="str">
        <f aca="false">IF(I1334&gt;0,"Targeted Dealer","-")</f>
        <v>Targeted Dealer</v>
      </c>
      <c r="H1334" s="67"/>
      <c r="I1334" s="68" t="n">
        <v>39</v>
      </c>
      <c r="J1334" s="68" t="n">
        <f aca="false">I1334/$J$1*($J$1-$E$1)</f>
        <v>39</v>
      </c>
      <c r="K1334" s="69" t="n">
        <v>33</v>
      </c>
      <c r="L1334" s="69" t="n">
        <f aca="false">I1334-K1334</f>
        <v>6</v>
      </c>
      <c r="M1334" s="69" t="n">
        <f aca="false">IFERROR((K1334/J1334%),"-")</f>
        <v>84.6153846153846</v>
      </c>
      <c r="N1334" s="97" t="n">
        <v>46</v>
      </c>
      <c r="O1334" s="98" t="str">
        <f aca="false">IF(F1334&lt;=$P$2,"June","")</f>
        <v>June</v>
      </c>
      <c r="P1334" s="97" t="n">
        <f aca="false">N1334</f>
        <v>46</v>
      </c>
      <c r="Q1334" s="99" t="n">
        <f aca="false">K1334-P1334</f>
        <v>-13</v>
      </c>
      <c r="R1334" s="98" t="n">
        <f aca="false">IFERROR(IF(O1334="May",(K1334/P1334-1))," ")</f>
        <v>0</v>
      </c>
      <c r="S1334" s="100" t="str">
        <f aca="false">IF(N1334&gt;0,IF(O1334="","-",IF(R1334&lt;0%,"DEGROWTH","GROWTH")))</f>
        <v>GROWTH</v>
      </c>
      <c r="T1334" s="69" t="n">
        <v>72</v>
      </c>
      <c r="U1334" s="101" t="str">
        <f aca="false">IF(F1334&lt;=$V$2,"May","")</f>
        <v>May</v>
      </c>
      <c r="V1334" s="69" t="n">
        <f aca="false">T1334</f>
        <v>72</v>
      </c>
      <c r="W1334" s="102" t="n">
        <f aca="false">K1334-V1334</f>
        <v>-39</v>
      </c>
      <c r="X1334" s="103" t="n">
        <f aca="false">IFERROR(IF(U1334="June",(K1334/V1334-1)),0)</f>
        <v>0</v>
      </c>
      <c r="Y1334" s="104" t="str">
        <f aca="false">IF(T1334&gt;0,IF(U1334="","-",IF(X1334&lt;0%,"DEGROWTH","GROWTH")))</f>
        <v>GROWTH</v>
      </c>
      <c r="Z1334" s="75" t="n">
        <v>0</v>
      </c>
      <c r="AA1334" s="70"/>
      <c r="AB1334" s="70" t="s">
        <v>133</v>
      </c>
      <c r="AC1334" s="85" t="s">
        <v>133</v>
      </c>
      <c r="AD1334" s="3"/>
      <c r="AE1334" s="3"/>
      <c r="AF1334" s="85" t="s">
        <v>133</v>
      </c>
      <c r="AG1334" s="121" t="n">
        <f aca="false">IFERROR(INDEX(Last6M_AvgSales_Ref!$B$2:$B$12659,MATCH(D1334,Last6M_AvgSales_Ref!$A$2:$A$12659,0)),"")</f>
        <v>28.6666666666667</v>
      </c>
    </row>
    <row r="1335" customFormat="false" ht="14.25" hidden="false" customHeight="true" outlineLevel="0" collapsed="false">
      <c r="A1335" s="85" t="s">
        <v>132</v>
      </c>
      <c r="B1335" s="83" t="s">
        <v>101</v>
      </c>
      <c r="C1335" s="83" t="s">
        <v>3116</v>
      </c>
      <c r="D1335" s="83" t="n">
        <v>1000004326</v>
      </c>
      <c r="E1335" s="83" t="s">
        <v>3117</v>
      </c>
      <c r="F1335" s="84" t="n">
        <v>45770</v>
      </c>
      <c r="G1335" s="67" t="str">
        <f aca="false">IF(I1335&gt;0,"Targeted Dealer","-")</f>
        <v>Targeted Dealer</v>
      </c>
      <c r="H1335" s="67"/>
      <c r="I1335" s="68" t="n">
        <v>200</v>
      </c>
      <c r="J1335" s="68" t="n">
        <f aca="false">I1335/$J$1*($J$1-$E$1)</f>
        <v>200</v>
      </c>
      <c r="K1335" s="69" t="n">
        <v>404.75</v>
      </c>
      <c r="L1335" s="69" t="n">
        <f aca="false">I1335-K1335</f>
        <v>-204.75</v>
      </c>
      <c r="M1335" s="69" t="n">
        <f aca="false">IFERROR((K1335/J1335%),"-")</f>
        <v>202.375</v>
      </c>
      <c r="N1335" s="97" t="n">
        <v>448</v>
      </c>
      <c r="O1335" s="98" t="str">
        <f aca="false">IF(F1335&lt;=$P$2,"June","")</f>
        <v>June</v>
      </c>
      <c r="P1335" s="97" t="n">
        <f aca="false">N1335</f>
        <v>448</v>
      </c>
      <c r="Q1335" s="99" t="n">
        <f aca="false">K1335-P1335</f>
        <v>-43.25</v>
      </c>
      <c r="R1335" s="98" t="n">
        <f aca="false">IFERROR(IF(O1335="May",(K1335/P1335-1))," ")</f>
        <v>0</v>
      </c>
      <c r="S1335" s="100" t="str">
        <f aca="false">IF(N1335&gt;0,IF(O1335="","-",IF(R1335&lt;0%,"DEGROWTH","GROWTH")))</f>
        <v>GROWTH</v>
      </c>
      <c r="T1335" s="69" t="n">
        <v>418</v>
      </c>
      <c r="U1335" s="101" t="str">
        <f aca="false">IF(F1335&lt;=$V$2,"May","")</f>
        <v>May</v>
      </c>
      <c r="V1335" s="69" t="n">
        <f aca="false">T1335</f>
        <v>418</v>
      </c>
      <c r="W1335" s="102" t="n">
        <f aca="false">K1335-V1335</f>
        <v>-13.25</v>
      </c>
      <c r="X1335" s="103" t="n">
        <f aca="false">IFERROR(IF(U1335="June",(K1335/V1335-1)),0)</f>
        <v>0</v>
      </c>
      <c r="Y1335" s="104" t="str">
        <f aca="false">IF(T1335&gt;0,IF(U1335="","-",IF(X1335&lt;0%,"DEGROWTH","GROWTH")))</f>
        <v>GROWTH</v>
      </c>
      <c r="Z1335" s="75" t="n">
        <v>0</v>
      </c>
      <c r="AA1335" s="70"/>
      <c r="AB1335" s="70" t="s">
        <v>133</v>
      </c>
      <c r="AC1335" s="85" t="s">
        <v>132</v>
      </c>
      <c r="AD1335" s="3"/>
      <c r="AE1335" s="3"/>
      <c r="AF1335" s="85" t="s">
        <v>132</v>
      </c>
      <c r="AG1335" s="121" t="n">
        <f aca="false">IFERROR(INDEX(Last6M_AvgSales_Ref!$B$2:$B$12659,MATCH(D1335,Last6M_AvgSales_Ref!$A$2:$A$12659,0)),"")</f>
        <v>279.416666666667</v>
      </c>
    </row>
    <row r="1336" customFormat="false" ht="14.25" hidden="false" customHeight="true" outlineLevel="0" collapsed="false">
      <c r="A1336" s="85" t="s">
        <v>132</v>
      </c>
      <c r="B1336" s="83" t="s">
        <v>101</v>
      </c>
      <c r="C1336" s="83" t="s">
        <v>3118</v>
      </c>
      <c r="D1336" s="83" t="n">
        <v>1000004330</v>
      </c>
      <c r="E1336" s="83" t="s">
        <v>3119</v>
      </c>
      <c r="F1336" s="84" t="n">
        <v>45771</v>
      </c>
      <c r="G1336" s="67" t="str">
        <f aca="false">IF(I1336&gt;0,"Targeted Dealer","-")</f>
        <v>Targeted Dealer</v>
      </c>
      <c r="H1336" s="67"/>
      <c r="I1336" s="68" t="n">
        <v>125</v>
      </c>
      <c r="J1336" s="68" t="n">
        <f aca="false">I1336/$J$1*($J$1-$E$1)</f>
        <v>125</v>
      </c>
      <c r="K1336" s="69" t="n">
        <v>170</v>
      </c>
      <c r="L1336" s="69" t="n">
        <f aca="false">I1336-K1336</f>
        <v>-45</v>
      </c>
      <c r="M1336" s="69" t="n">
        <f aca="false">IFERROR((K1336/J1336%),"-")</f>
        <v>136</v>
      </c>
      <c r="N1336" s="97" t="n">
        <v>210</v>
      </c>
      <c r="O1336" s="98" t="str">
        <f aca="false">IF(F1336&lt;=$P$2,"June","")</f>
        <v>June</v>
      </c>
      <c r="P1336" s="97" t="n">
        <f aca="false">N1336</f>
        <v>210</v>
      </c>
      <c r="Q1336" s="99" t="n">
        <f aca="false">K1336-P1336</f>
        <v>-40</v>
      </c>
      <c r="R1336" s="98" t="n">
        <f aca="false">IFERROR(IF(O1336="May",(K1336/P1336-1))," ")</f>
        <v>0</v>
      </c>
      <c r="S1336" s="100" t="str">
        <f aca="false">IF(N1336&gt;0,IF(O1336="","-",IF(R1336&lt;0%,"DEGROWTH","GROWTH")))</f>
        <v>GROWTH</v>
      </c>
      <c r="T1336" s="69" t="n">
        <v>100</v>
      </c>
      <c r="U1336" s="101" t="str">
        <f aca="false">IF(F1336&lt;=$V$2,"May","")</f>
        <v>May</v>
      </c>
      <c r="V1336" s="69" t="n">
        <f aca="false">T1336</f>
        <v>100</v>
      </c>
      <c r="W1336" s="102" t="n">
        <f aca="false">K1336-V1336</f>
        <v>70</v>
      </c>
      <c r="X1336" s="103" t="n">
        <f aca="false">IFERROR(IF(U1336="June",(K1336/V1336-1)),0)</f>
        <v>0</v>
      </c>
      <c r="Y1336" s="104" t="str">
        <f aca="false">IF(T1336&gt;0,IF(U1336="","-",IF(X1336&lt;0%,"DEGROWTH","GROWTH")))</f>
        <v>GROWTH</v>
      </c>
      <c r="Z1336" s="75" t="n">
        <v>0</v>
      </c>
      <c r="AA1336" s="70"/>
      <c r="AB1336" s="70" t="s">
        <v>133</v>
      </c>
      <c r="AC1336" s="85" t="s">
        <v>132</v>
      </c>
      <c r="AD1336" s="3"/>
      <c r="AE1336" s="3"/>
      <c r="AF1336" s="85" t="s">
        <v>132</v>
      </c>
      <c r="AG1336" s="121" t="n">
        <f aca="false">IFERROR(INDEX(Last6M_AvgSales_Ref!$B$2:$B$12659,MATCH(D1336,Last6M_AvgSales_Ref!$A$2:$A$12659,0)),"")</f>
        <v>156.666666666667</v>
      </c>
    </row>
    <row r="1337" customFormat="false" ht="14.25" hidden="false" customHeight="true" outlineLevel="0" collapsed="false">
      <c r="A1337" s="85" t="s">
        <v>134</v>
      </c>
      <c r="B1337" s="83" t="s">
        <v>65</v>
      </c>
      <c r="C1337" s="83" t="s">
        <v>3120</v>
      </c>
      <c r="D1337" s="83" t="n">
        <v>1000004353</v>
      </c>
      <c r="E1337" s="83" t="s">
        <v>3121</v>
      </c>
      <c r="F1337" s="84" t="n">
        <v>45779</v>
      </c>
      <c r="G1337" s="67" t="str">
        <f aca="false">IF(I1337&gt;0,"Targeted Dealer","-")</f>
        <v>Targeted Dealer</v>
      </c>
      <c r="H1337" s="67"/>
      <c r="I1337" s="68" t="n">
        <v>1350</v>
      </c>
      <c r="J1337" s="68" t="n">
        <f aca="false">I1337/$J$1*($J$1-$E$1)</f>
        <v>1350</v>
      </c>
      <c r="K1337" s="69" t="n">
        <v>599</v>
      </c>
      <c r="L1337" s="69" t="n">
        <f aca="false">I1337-K1337</f>
        <v>751</v>
      </c>
      <c r="M1337" s="69" t="n">
        <f aca="false">IFERROR((K1337/J1337%),"-")</f>
        <v>44.3703703703704</v>
      </c>
      <c r="N1337" s="97" t="n">
        <v>590.5</v>
      </c>
      <c r="O1337" s="98" t="str">
        <f aca="false">IF(F1337&lt;=$P$2,"June","")</f>
        <v>June</v>
      </c>
      <c r="P1337" s="97" t="n">
        <f aca="false">N1337</f>
        <v>590.5</v>
      </c>
      <c r="Q1337" s="99" t="n">
        <f aca="false">K1337-P1337</f>
        <v>8.5</v>
      </c>
      <c r="R1337" s="98" t="n">
        <f aca="false">IFERROR(IF(O1337="May",(K1337/P1337-1))," ")</f>
        <v>0</v>
      </c>
      <c r="S1337" s="100" t="str">
        <f aca="false">IF(N1337&gt;0,IF(O1337="","-",IF(R1337&lt;0%,"DEGROWTH","GROWTH")))</f>
        <v>GROWTH</v>
      </c>
      <c r="T1337" s="69" t="n">
        <v>653</v>
      </c>
      <c r="U1337" s="101" t="str">
        <f aca="false">IF(F1337&lt;=$V$2,"May","")</f>
        <v>May</v>
      </c>
      <c r="V1337" s="69" t="n">
        <f aca="false">T1337</f>
        <v>653</v>
      </c>
      <c r="W1337" s="102" t="n">
        <f aca="false">K1337-V1337</f>
        <v>-54</v>
      </c>
      <c r="X1337" s="103" t="n">
        <f aca="false">IFERROR(IF(U1337="June",(K1337/V1337-1)),0)</f>
        <v>0</v>
      </c>
      <c r="Y1337" s="104" t="str">
        <f aca="false">IF(T1337&gt;0,IF(U1337="","-",IF(X1337&lt;0%,"DEGROWTH","GROWTH")))</f>
        <v>GROWTH</v>
      </c>
      <c r="Z1337" s="75" t="n">
        <v>0</v>
      </c>
      <c r="AA1337" s="70"/>
      <c r="AB1337" s="70" t="s">
        <v>133</v>
      </c>
      <c r="AC1337" s="85" t="s">
        <v>134</v>
      </c>
      <c r="AD1337" s="3"/>
      <c r="AE1337" s="3"/>
      <c r="AF1337" s="85" t="s">
        <v>134</v>
      </c>
      <c r="AG1337" s="121" t="n">
        <f aca="false">IFERROR(INDEX(Last6M_AvgSales_Ref!$B$2:$B$12659,MATCH(D1337,Last6M_AvgSales_Ref!$A$2:$A$12659,0)),"")</f>
        <v>647.583333333333</v>
      </c>
    </row>
    <row r="1338" customFormat="false" ht="14.25" hidden="false" customHeight="true" outlineLevel="0" collapsed="false">
      <c r="A1338" s="85" t="s">
        <v>134</v>
      </c>
      <c r="B1338" s="83" t="s">
        <v>61</v>
      </c>
      <c r="C1338" s="83" t="s">
        <v>3122</v>
      </c>
      <c r="D1338" s="83" t="n">
        <v>1000004348</v>
      </c>
      <c r="E1338" s="83" t="s">
        <v>3123</v>
      </c>
      <c r="F1338" s="84" t="n">
        <v>45783</v>
      </c>
      <c r="G1338" s="67" t="str">
        <f aca="false">IF(I1338&gt;0,"Targeted Dealer","-")</f>
        <v>Targeted Dealer</v>
      </c>
      <c r="H1338" s="67"/>
      <c r="I1338" s="68" t="n">
        <v>52</v>
      </c>
      <c r="J1338" s="68" t="n">
        <f aca="false">I1338/$J$1*($J$1-$E$1)</f>
        <v>52</v>
      </c>
      <c r="K1338" s="69" t="n">
        <v>96</v>
      </c>
      <c r="L1338" s="69" t="n">
        <f aca="false">I1338-K1338</f>
        <v>-44</v>
      </c>
      <c r="M1338" s="69" t="n">
        <f aca="false">IFERROR((K1338/J1338%),"-")</f>
        <v>184.615384615385</v>
      </c>
      <c r="N1338" s="97" t="n">
        <v>51</v>
      </c>
      <c r="O1338" s="98" t="str">
        <f aca="false">IF(F1338&lt;=$P$2,"June","")</f>
        <v>June</v>
      </c>
      <c r="P1338" s="97" t="n">
        <f aca="false">N1338</f>
        <v>51</v>
      </c>
      <c r="Q1338" s="99" t="n">
        <f aca="false">K1338-P1338</f>
        <v>45</v>
      </c>
      <c r="R1338" s="98" t="n">
        <f aca="false">IFERROR(IF(O1338="May",(K1338/P1338-1))," ")</f>
        <v>0</v>
      </c>
      <c r="S1338" s="100" t="str">
        <f aca="false">IF(N1338&gt;0,IF(O1338="","-",IF(R1338&lt;0%,"DEGROWTH","GROWTH")))</f>
        <v>GROWTH</v>
      </c>
      <c r="T1338" s="69" t="n">
        <v>22</v>
      </c>
      <c r="U1338" s="101" t="str">
        <f aca="false">IF(F1338&lt;=$V$2,"May","")</f>
        <v>May</v>
      </c>
      <c r="V1338" s="69" t="n">
        <f aca="false">T1338</f>
        <v>22</v>
      </c>
      <c r="W1338" s="102" t="n">
        <f aca="false">K1338-V1338</f>
        <v>74</v>
      </c>
      <c r="X1338" s="103" t="n">
        <f aca="false">IFERROR(IF(U1338="June",(K1338/V1338-1)),0)</f>
        <v>0</v>
      </c>
      <c r="Y1338" s="104" t="str">
        <f aca="false">IF(T1338&gt;0,IF(U1338="","-",IF(X1338&lt;0%,"DEGROWTH","GROWTH")))</f>
        <v>GROWTH</v>
      </c>
      <c r="Z1338" s="75" t="n">
        <v>0</v>
      </c>
      <c r="AA1338" s="70"/>
      <c r="AB1338" s="70" t="s">
        <v>133</v>
      </c>
      <c r="AC1338" s="85" t="s">
        <v>134</v>
      </c>
      <c r="AD1338" s="3"/>
      <c r="AE1338" s="3"/>
      <c r="AF1338" s="85" t="s">
        <v>134</v>
      </c>
      <c r="AG1338" s="121" t="n">
        <f aca="false">IFERROR(INDEX(Last6M_AvgSales_Ref!$B$2:$B$12659,MATCH(D1338,Last6M_AvgSales_Ref!$A$2:$A$12659,0)),"")</f>
        <v>70.3333333333333</v>
      </c>
    </row>
    <row r="1339" customFormat="false" ht="14.25" hidden="false" customHeight="true" outlineLevel="0" collapsed="false">
      <c r="A1339" s="85" t="s">
        <v>134</v>
      </c>
      <c r="B1339" s="83" t="s">
        <v>78</v>
      </c>
      <c r="C1339" s="83" t="s">
        <v>3124</v>
      </c>
      <c r="D1339" s="83" t="n">
        <v>1000004337</v>
      </c>
      <c r="E1339" s="83" t="s">
        <v>3125</v>
      </c>
      <c r="F1339" s="84" t="n">
        <v>45776</v>
      </c>
      <c r="G1339" s="67" t="str">
        <f aca="false">IF(I1339&gt;0,"Targeted Dealer","-")</f>
        <v>Targeted Dealer</v>
      </c>
      <c r="H1339" s="67"/>
      <c r="I1339" s="68" t="n">
        <v>100</v>
      </c>
      <c r="J1339" s="68" t="n">
        <f aca="false">I1339/$J$1*($J$1-$E$1)</f>
        <v>100</v>
      </c>
      <c r="K1339" s="69" t="n">
        <v>50</v>
      </c>
      <c r="L1339" s="69" t="n">
        <f aca="false">I1339-K1339</f>
        <v>50</v>
      </c>
      <c r="M1339" s="69" t="n">
        <f aca="false">IFERROR((K1339/J1339%),"-")</f>
        <v>50</v>
      </c>
      <c r="N1339" s="97" t="n">
        <v>49</v>
      </c>
      <c r="O1339" s="98" t="str">
        <f aca="false">IF(F1339&lt;=$P$2,"June","")</f>
        <v>June</v>
      </c>
      <c r="P1339" s="97" t="n">
        <f aca="false">N1339</f>
        <v>49</v>
      </c>
      <c r="Q1339" s="99" t="n">
        <f aca="false">K1339-P1339</f>
        <v>1</v>
      </c>
      <c r="R1339" s="98" t="n">
        <f aca="false">IFERROR(IF(O1339="May",(K1339/P1339-1))," ")</f>
        <v>0</v>
      </c>
      <c r="S1339" s="100" t="str">
        <f aca="false">IF(N1339&gt;0,IF(O1339="","-",IF(R1339&lt;0%,"DEGROWTH","GROWTH")))</f>
        <v>GROWTH</v>
      </c>
      <c r="T1339" s="69" t="n">
        <v>49.5</v>
      </c>
      <c r="U1339" s="101" t="str">
        <f aca="false">IF(F1339&lt;=$V$2,"May","")</f>
        <v>May</v>
      </c>
      <c r="V1339" s="69" t="n">
        <f aca="false">T1339</f>
        <v>49.5</v>
      </c>
      <c r="W1339" s="102" t="n">
        <f aca="false">K1339-V1339</f>
        <v>0.5</v>
      </c>
      <c r="X1339" s="103" t="n">
        <f aca="false">IFERROR(IF(U1339="June",(K1339/V1339-1)),0)</f>
        <v>0</v>
      </c>
      <c r="Y1339" s="104" t="str">
        <f aca="false">IF(T1339&gt;0,IF(U1339="","-",IF(X1339&lt;0%,"DEGROWTH","GROWTH")))</f>
        <v>GROWTH</v>
      </c>
      <c r="Z1339" s="75" t="n">
        <v>0</v>
      </c>
      <c r="AA1339" s="70"/>
      <c r="AB1339" s="70" t="s">
        <v>133</v>
      </c>
      <c r="AC1339" s="85" t="s">
        <v>134</v>
      </c>
      <c r="AD1339" s="3"/>
      <c r="AE1339" s="3"/>
      <c r="AF1339" s="85" t="s">
        <v>134</v>
      </c>
      <c r="AG1339" s="121" t="n">
        <f aca="false">IFERROR(INDEX(Last6M_AvgSales_Ref!$B$2:$B$12659,MATCH(D1339,Last6M_AvgSales_Ref!$A$2:$A$12659,0)),"")</f>
        <v>53</v>
      </c>
    </row>
    <row r="1340" customFormat="false" ht="14.25" hidden="false" customHeight="true" outlineLevel="0" collapsed="false">
      <c r="A1340" s="85" t="s">
        <v>133</v>
      </c>
      <c r="B1340" s="83" t="s">
        <v>40</v>
      </c>
      <c r="C1340" s="83" t="s">
        <v>499</v>
      </c>
      <c r="D1340" s="83" t="n">
        <v>1000004336</v>
      </c>
      <c r="E1340" s="83" t="s">
        <v>500</v>
      </c>
      <c r="F1340" s="84" t="n">
        <v>45776</v>
      </c>
      <c r="G1340" s="67" t="str">
        <f aca="false">IF(I1340&gt;0,"Targeted Dealer","-")</f>
        <v>Targeted Dealer</v>
      </c>
      <c r="H1340" s="67"/>
      <c r="I1340" s="68" t="n">
        <v>20</v>
      </c>
      <c r="J1340" s="68" t="n">
        <f aca="false">I1340/$J$1*($J$1-$E$1)</f>
        <v>20</v>
      </c>
      <c r="K1340" s="69" t="n">
        <v>0</v>
      </c>
      <c r="L1340" s="69" t="n">
        <f aca="false">I1340-K1340</f>
        <v>20</v>
      </c>
      <c r="M1340" s="69" t="n">
        <f aca="false">IFERROR((K1340/J1340%),"-")</f>
        <v>0</v>
      </c>
      <c r="N1340" s="97" t="n">
        <v>0</v>
      </c>
      <c r="O1340" s="98" t="str">
        <f aca="false">IF(F1340&lt;=$P$2,"June","")</f>
        <v>June</v>
      </c>
      <c r="P1340" s="97" t="n">
        <f aca="false">N1340</f>
        <v>0</v>
      </c>
      <c r="Q1340" s="99" t="n">
        <f aca="false">K1340-P1340</f>
        <v>0</v>
      </c>
      <c r="R1340" s="98" t="n">
        <f aca="false">IFERROR(IF(O1340="May",(K1340/P1340-1))," ")</f>
        <v>0</v>
      </c>
      <c r="S1340" s="105" t="b">
        <f aca="false">IF(N1340&gt;0,IF(O1340="","-",IF(R1340&lt;0%,"DEGROWTH","GROWTH")))</f>
        <v>0</v>
      </c>
      <c r="T1340" s="69" t="n">
        <v>14</v>
      </c>
      <c r="U1340" s="101" t="str">
        <f aca="false">IF(F1340&lt;=$V$2,"May","")</f>
        <v>May</v>
      </c>
      <c r="V1340" s="69" t="n">
        <f aca="false">T1340</f>
        <v>14</v>
      </c>
      <c r="W1340" s="102" t="n">
        <f aca="false">K1340-V1340</f>
        <v>-14</v>
      </c>
      <c r="X1340" s="103" t="n">
        <f aca="false">IFERROR(IF(U1340="June",(K1340/V1340-1)),0)</f>
        <v>0</v>
      </c>
      <c r="Y1340" s="104" t="str">
        <f aca="false">IF(T1340&gt;0,IF(U1340="","-",IF(X1340&lt;0%,"DEGROWTH","GROWTH")))</f>
        <v>GROWTH</v>
      </c>
      <c r="Z1340" s="75" t="n">
        <v>0</v>
      </c>
      <c r="AA1340" s="70"/>
      <c r="AB1340" s="70" t="s">
        <v>133</v>
      </c>
      <c r="AC1340" s="85" t="s">
        <v>133</v>
      </c>
      <c r="AD1340" s="3"/>
      <c r="AE1340" s="3"/>
      <c r="AF1340" s="85" t="s">
        <v>133</v>
      </c>
      <c r="AG1340" s="121" t="n">
        <f aca="false">IFERROR(INDEX(Last6M_AvgSales_Ref!$B$2:$B$12659,MATCH(D1340,Last6M_AvgSales_Ref!$A$2:$A$12659,0)),"")</f>
        <v>15.8333333333333</v>
      </c>
    </row>
    <row r="1341" customFormat="false" ht="14.25" hidden="false" customHeight="true" outlineLevel="0" collapsed="false">
      <c r="A1341" s="85" t="s">
        <v>130</v>
      </c>
      <c r="B1341" s="83" t="s">
        <v>108</v>
      </c>
      <c r="C1341" s="83" t="s">
        <v>3126</v>
      </c>
      <c r="D1341" s="83" t="n">
        <v>1000004346</v>
      </c>
      <c r="E1341" s="83" t="s">
        <v>3127</v>
      </c>
      <c r="F1341" s="84" t="n">
        <v>45777</v>
      </c>
      <c r="G1341" s="67" t="str">
        <f aca="false">IF(I1341&gt;0,"Targeted Dealer","-")</f>
        <v>Targeted Dealer</v>
      </c>
      <c r="H1341" s="67"/>
      <c r="I1341" s="68" t="n">
        <v>300</v>
      </c>
      <c r="J1341" s="68" t="n">
        <f aca="false">I1341/$J$1*($J$1-$E$1)</f>
        <v>300</v>
      </c>
      <c r="K1341" s="69" t="n">
        <v>225</v>
      </c>
      <c r="L1341" s="69" t="n">
        <f aca="false">I1341-K1341</f>
        <v>75</v>
      </c>
      <c r="M1341" s="69" t="n">
        <f aca="false">IFERROR((K1341/J1341%),"-")</f>
        <v>75</v>
      </c>
      <c r="N1341" s="97" t="n">
        <v>246</v>
      </c>
      <c r="O1341" s="98" t="str">
        <f aca="false">IF(F1341&lt;=$P$2,"June","")</f>
        <v>June</v>
      </c>
      <c r="P1341" s="97" t="n">
        <f aca="false">N1341</f>
        <v>246</v>
      </c>
      <c r="Q1341" s="99" t="n">
        <f aca="false">K1341-P1341</f>
        <v>-21</v>
      </c>
      <c r="R1341" s="98" t="n">
        <f aca="false">IFERROR(IF(O1341="May",(K1341/P1341-1))," ")</f>
        <v>0</v>
      </c>
      <c r="S1341" s="100" t="str">
        <f aca="false">IF(N1341&gt;0,IF(O1341="","-",IF(R1341&lt;0%,"DEGROWTH","GROWTH")))</f>
        <v>GROWTH</v>
      </c>
      <c r="T1341" s="69" t="n">
        <v>110</v>
      </c>
      <c r="U1341" s="101" t="str">
        <f aca="false">IF(F1341&lt;=$V$2,"May","")</f>
        <v>May</v>
      </c>
      <c r="V1341" s="69" t="n">
        <f aca="false">T1341</f>
        <v>110</v>
      </c>
      <c r="W1341" s="102" t="n">
        <f aca="false">K1341-V1341</f>
        <v>115</v>
      </c>
      <c r="X1341" s="103" t="n">
        <f aca="false">IFERROR(IF(U1341="June",(K1341/V1341-1)),0)</f>
        <v>0</v>
      </c>
      <c r="Y1341" s="104" t="str">
        <f aca="false">IF(T1341&gt;0,IF(U1341="","-",IF(X1341&lt;0%,"DEGROWTH","GROWTH")))</f>
        <v>GROWTH</v>
      </c>
      <c r="Z1341" s="75" t="n">
        <v>0</v>
      </c>
      <c r="AA1341" s="70"/>
      <c r="AB1341" s="70" t="s">
        <v>133</v>
      </c>
      <c r="AC1341" s="85" t="s">
        <v>130</v>
      </c>
      <c r="AD1341" s="3"/>
      <c r="AE1341" s="3"/>
      <c r="AF1341" s="85" t="s">
        <v>130</v>
      </c>
      <c r="AG1341" s="121" t="n">
        <f aca="false">IFERROR(INDEX(Last6M_AvgSales_Ref!$B$2:$B$12659,MATCH(D1341,Last6M_AvgSales_Ref!$A$2:$A$12659,0)),"")</f>
        <v>207.166666666667</v>
      </c>
    </row>
    <row r="1342" customFormat="false" ht="14.25" hidden="false" customHeight="true" outlineLevel="0" collapsed="false">
      <c r="A1342" s="85" t="s">
        <v>133</v>
      </c>
      <c r="B1342" s="83" t="s">
        <v>21</v>
      </c>
      <c r="C1342" s="83" t="s">
        <v>3128</v>
      </c>
      <c r="D1342" s="83" t="n">
        <v>1000004354</v>
      </c>
      <c r="E1342" s="83" t="s">
        <v>3129</v>
      </c>
      <c r="F1342" s="84" t="n">
        <v>45785</v>
      </c>
      <c r="G1342" s="67" t="str">
        <f aca="false">IF(I1342&gt;0,"Targeted Dealer","-")</f>
        <v>Targeted Dealer</v>
      </c>
      <c r="H1342" s="67"/>
      <c r="I1342" s="68" t="n">
        <v>72</v>
      </c>
      <c r="J1342" s="68" t="n">
        <f aca="false">I1342/$J$1*($J$1-$E$1)</f>
        <v>72</v>
      </c>
      <c r="K1342" s="69" t="n">
        <v>72</v>
      </c>
      <c r="L1342" s="69" t="n">
        <f aca="false">I1342-K1342</f>
        <v>0</v>
      </c>
      <c r="M1342" s="69" t="n">
        <f aca="false">IFERROR((K1342/J1342%),"-")</f>
        <v>100</v>
      </c>
      <c r="N1342" s="97" t="n">
        <v>120</v>
      </c>
      <c r="O1342" s="98" t="str">
        <f aca="false">IF(F1342&lt;=$P$2,"June","")</f>
        <v>June</v>
      </c>
      <c r="P1342" s="97" t="n">
        <f aca="false">N1342</f>
        <v>120</v>
      </c>
      <c r="Q1342" s="99" t="n">
        <f aca="false">K1342-P1342</f>
        <v>-48</v>
      </c>
      <c r="R1342" s="98" t="n">
        <f aca="false">IFERROR(IF(O1342="May",(K1342/P1342-1))," ")</f>
        <v>0</v>
      </c>
      <c r="S1342" s="100" t="str">
        <f aca="false">IF(N1342&gt;0,IF(O1342="","-",IF(R1342&lt;0%,"DEGROWTH","GROWTH")))</f>
        <v>GROWTH</v>
      </c>
      <c r="T1342" s="69" t="n">
        <v>34</v>
      </c>
      <c r="U1342" s="101" t="str">
        <f aca="false">IF(F1342&lt;=$V$2,"May","")</f>
        <v>May</v>
      </c>
      <c r="V1342" s="69" t="n">
        <f aca="false">T1342</f>
        <v>34</v>
      </c>
      <c r="W1342" s="102" t="n">
        <f aca="false">K1342-V1342</f>
        <v>38</v>
      </c>
      <c r="X1342" s="103" t="n">
        <f aca="false">IFERROR(IF(U1342="June",(K1342/V1342-1)),0)</f>
        <v>0</v>
      </c>
      <c r="Y1342" s="104" t="str">
        <f aca="false">IF(T1342&gt;0,IF(U1342="","-",IF(X1342&lt;0%,"DEGROWTH","GROWTH")))</f>
        <v>GROWTH</v>
      </c>
      <c r="Z1342" s="75" t="n">
        <v>0</v>
      </c>
      <c r="AA1342" s="70"/>
      <c r="AB1342" s="70" t="s">
        <v>133</v>
      </c>
      <c r="AC1342" s="85" t="s">
        <v>133</v>
      </c>
      <c r="AD1342" s="3"/>
      <c r="AE1342" s="3"/>
      <c r="AF1342" s="85" t="s">
        <v>133</v>
      </c>
      <c r="AG1342" s="121" t="n">
        <f aca="false">IFERROR(INDEX(Last6M_AvgSales_Ref!$B$2:$B$12659,MATCH(D1342,Last6M_AvgSales_Ref!$A$2:$A$12659,0)),"")</f>
        <v>58.8333333333333</v>
      </c>
    </row>
    <row r="1343" customFormat="false" ht="14.25" hidden="false" customHeight="true" outlineLevel="0" collapsed="false">
      <c r="A1343" s="85" t="s">
        <v>133</v>
      </c>
      <c r="B1343" s="83" t="s">
        <v>145</v>
      </c>
      <c r="C1343" s="83" t="s">
        <v>3130</v>
      </c>
      <c r="D1343" s="83" t="n">
        <v>1000000704</v>
      </c>
      <c r="E1343" s="83" t="s">
        <v>3131</v>
      </c>
      <c r="F1343" s="84" t="n">
        <v>44738</v>
      </c>
      <c r="G1343" s="67" t="str">
        <f aca="false">IF(I1343&gt;0,"Targeted Dealer","-")</f>
        <v>Targeted Dealer</v>
      </c>
      <c r="H1343" s="67"/>
      <c r="I1343" s="68" t="n">
        <v>20</v>
      </c>
      <c r="J1343" s="68" t="n">
        <f aca="false">I1343/$J$1*($J$1-$E$1)</f>
        <v>20</v>
      </c>
      <c r="K1343" s="69" t="n">
        <v>10</v>
      </c>
      <c r="L1343" s="69" t="n">
        <f aca="false">I1343-K1343</f>
        <v>10</v>
      </c>
      <c r="M1343" s="69" t="n">
        <f aca="false">IFERROR((K1343/J1343%),"-")</f>
        <v>50</v>
      </c>
      <c r="N1343" s="97" t="n">
        <v>10</v>
      </c>
      <c r="O1343" s="98" t="str">
        <f aca="false">IF(F1343&lt;=$P$2,"June","")</f>
        <v>June</v>
      </c>
      <c r="P1343" s="97" t="n">
        <f aca="false">N1343</f>
        <v>10</v>
      </c>
      <c r="Q1343" s="99" t="n">
        <f aca="false">K1343-P1343</f>
        <v>0</v>
      </c>
      <c r="R1343" s="98" t="n">
        <f aca="false">IFERROR(IF(O1343="May",(K1343/P1343-1))," ")</f>
        <v>0</v>
      </c>
      <c r="S1343" s="100" t="str">
        <f aca="false">IF(N1343&gt;0,IF(O1343="","-",IF(R1343&lt;0%,"DEGROWTH","GROWTH")))</f>
        <v>GROWTH</v>
      </c>
      <c r="T1343" s="69" t="n">
        <v>10</v>
      </c>
      <c r="U1343" s="101" t="str">
        <f aca="false">IF(F1343&lt;=$V$2,"May","")</f>
        <v>May</v>
      </c>
      <c r="V1343" s="69" t="n">
        <f aca="false">T1343</f>
        <v>10</v>
      </c>
      <c r="W1343" s="102" t="n">
        <f aca="false">K1343-V1343</f>
        <v>0</v>
      </c>
      <c r="X1343" s="103" t="n">
        <f aca="false">IFERROR(IF(U1343="June",(K1343/V1343-1)),0)</f>
        <v>0</v>
      </c>
      <c r="Y1343" s="104" t="str">
        <f aca="false">IF(T1343&gt;0,IF(U1343="","-",IF(X1343&lt;0%,"DEGROWTH","GROWTH")))</f>
        <v>GROWTH</v>
      </c>
      <c r="Z1343" s="75" t="n">
        <v>0</v>
      </c>
      <c r="AA1343" s="70"/>
      <c r="AB1343" s="70" t="s">
        <v>133</v>
      </c>
      <c r="AC1343" s="85" t="s">
        <v>133</v>
      </c>
      <c r="AD1343" s="3"/>
      <c r="AE1343" s="3"/>
      <c r="AF1343" s="85" t="s">
        <v>133</v>
      </c>
      <c r="AG1343" s="121" t="n">
        <f aca="false">IFERROR(INDEX(Last6M_AvgSales_Ref!$B$2:$B$12659,MATCH(D1343,Last6M_AvgSales_Ref!$A$2:$A$12659,0)),"")</f>
        <v>10.4166666666667</v>
      </c>
    </row>
    <row r="1344" customFormat="false" ht="14.25" hidden="false" customHeight="true" outlineLevel="0" collapsed="false">
      <c r="A1344" s="85" t="s">
        <v>133</v>
      </c>
      <c r="B1344" s="83" t="s">
        <v>145</v>
      </c>
      <c r="C1344" s="83" t="s">
        <v>3132</v>
      </c>
      <c r="D1344" s="83" t="n">
        <v>1000004322</v>
      </c>
      <c r="E1344" s="83" t="s">
        <v>3133</v>
      </c>
      <c r="F1344" s="84" t="n">
        <v>45768</v>
      </c>
      <c r="G1344" s="67" t="str">
        <f aca="false">IF(I1344&gt;0,"Targeted Dealer","-")</f>
        <v>Targeted Dealer</v>
      </c>
      <c r="H1344" s="67"/>
      <c r="I1344" s="68" t="n">
        <v>20</v>
      </c>
      <c r="J1344" s="68" t="n">
        <f aca="false">I1344/$J$1*($J$1-$E$1)</f>
        <v>20</v>
      </c>
      <c r="K1344" s="69" t="n">
        <v>0</v>
      </c>
      <c r="L1344" s="69" t="n">
        <f aca="false">I1344-K1344</f>
        <v>20</v>
      </c>
      <c r="M1344" s="69" t="n">
        <f aca="false">IFERROR((K1344/J1344%),"-")</f>
        <v>0</v>
      </c>
      <c r="N1344" s="97" t="n">
        <v>0</v>
      </c>
      <c r="O1344" s="98" t="str">
        <f aca="false">IF(F1344&lt;=$P$2,"June","")</f>
        <v>June</v>
      </c>
      <c r="P1344" s="97" t="n">
        <f aca="false">N1344</f>
        <v>0</v>
      </c>
      <c r="Q1344" s="99" t="n">
        <f aca="false">K1344-P1344</f>
        <v>0</v>
      </c>
      <c r="R1344" s="98" t="n">
        <f aca="false">IFERROR(IF(O1344="May",(K1344/P1344-1))," ")</f>
        <v>0</v>
      </c>
      <c r="S1344" s="105" t="b">
        <f aca="false">IF(N1344&gt;0,IF(O1344="","-",IF(R1344&lt;0%,"DEGROWTH","GROWTH")))</f>
        <v>0</v>
      </c>
      <c r="T1344" s="69" t="n">
        <v>20</v>
      </c>
      <c r="U1344" s="101" t="str">
        <f aca="false">IF(F1344&lt;=$V$2,"May","")</f>
        <v>May</v>
      </c>
      <c r="V1344" s="69" t="n">
        <f aca="false">T1344</f>
        <v>20</v>
      </c>
      <c r="W1344" s="102" t="n">
        <f aca="false">K1344-V1344</f>
        <v>-20</v>
      </c>
      <c r="X1344" s="103" t="n">
        <f aca="false">IFERROR(IF(U1344="June",(K1344/V1344-1)),0)</f>
        <v>0</v>
      </c>
      <c r="Y1344" s="104" t="str">
        <f aca="false">IF(T1344&gt;0,IF(U1344="","-",IF(X1344&lt;0%,"DEGROWTH","GROWTH")))</f>
        <v>GROWTH</v>
      </c>
      <c r="Z1344" s="75" t="n">
        <v>0</v>
      </c>
      <c r="AA1344" s="70"/>
      <c r="AB1344" s="70" t="s">
        <v>133</v>
      </c>
      <c r="AC1344" s="85" t="s">
        <v>133</v>
      </c>
      <c r="AD1344" s="3"/>
      <c r="AE1344" s="3"/>
      <c r="AF1344" s="85" t="s">
        <v>133</v>
      </c>
      <c r="AG1344" s="121" t="n">
        <f aca="false">IFERROR(INDEX(Last6M_AvgSales_Ref!$B$2:$B$12659,MATCH(D1344,Last6M_AvgSales_Ref!$A$2:$A$12659,0)),"")</f>
        <v>12.5</v>
      </c>
    </row>
    <row r="1345" customFormat="false" ht="14.25" hidden="false" customHeight="true" outlineLevel="0" collapsed="false">
      <c r="A1345" s="85" t="s">
        <v>134</v>
      </c>
      <c r="B1345" s="83" t="s">
        <v>74</v>
      </c>
      <c r="C1345" s="83" t="s">
        <v>3134</v>
      </c>
      <c r="D1345" s="83" t="n">
        <v>1000004351</v>
      </c>
      <c r="E1345" s="83" t="s">
        <v>3135</v>
      </c>
      <c r="F1345" s="84" t="n">
        <v>45786</v>
      </c>
      <c r="G1345" s="67" t="str">
        <f aca="false">IF(I1345&gt;0,"Targeted Dealer","-")</f>
        <v>Targeted Dealer</v>
      </c>
      <c r="H1345" s="67"/>
      <c r="I1345" s="68" t="n">
        <v>50</v>
      </c>
      <c r="J1345" s="68" t="n">
        <f aca="false">I1345/$J$1*($J$1-$E$1)</f>
        <v>50</v>
      </c>
      <c r="K1345" s="69" t="n">
        <v>20</v>
      </c>
      <c r="L1345" s="69" t="n">
        <f aca="false">I1345-K1345</f>
        <v>30</v>
      </c>
      <c r="M1345" s="69" t="n">
        <f aca="false">IFERROR((K1345/J1345%),"-")</f>
        <v>40</v>
      </c>
      <c r="N1345" s="97" t="n">
        <v>50</v>
      </c>
      <c r="O1345" s="98" t="str">
        <f aca="false">IF(F1345&lt;=$P$2,"June","")</f>
        <v>June</v>
      </c>
      <c r="P1345" s="97" t="n">
        <f aca="false">N1345</f>
        <v>50</v>
      </c>
      <c r="Q1345" s="99" t="n">
        <f aca="false">K1345-P1345</f>
        <v>-30</v>
      </c>
      <c r="R1345" s="98" t="n">
        <f aca="false">IFERROR(IF(O1345="May",(K1345/P1345-1))," ")</f>
        <v>0</v>
      </c>
      <c r="S1345" s="100" t="str">
        <f aca="false">IF(N1345&gt;0,IF(O1345="","-",IF(R1345&lt;0%,"DEGROWTH","GROWTH")))</f>
        <v>GROWTH</v>
      </c>
      <c r="T1345" s="69" t="n">
        <v>0</v>
      </c>
      <c r="U1345" s="101" t="str">
        <f aca="false">IF(F1345&lt;=$V$2,"May","")</f>
        <v>May</v>
      </c>
      <c r="V1345" s="69" t="n">
        <f aca="false">T1345</f>
        <v>0</v>
      </c>
      <c r="W1345" s="102" t="n">
        <f aca="false">K1345-V1345</f>
        <v>20</v>
      </c>
      <c r="X1345" s="103" t="n">
        <f aca="false">IFERROR(IF(U1345="June",(K1345/V1345-1)),0)</f>
        <v>0</v>
      </c>
      <c r="Y1345" s="106" t="b">
        <f aca="false">IF(T1345&gt;0,IF(U1345="","-",IF(X1345&lt;0%,"DEGROWTH","GROWTH")))</f>
        <v>0</v>
      </c>
      <c r="Z1345" s="75" t="n">
        <v>0</v>
      </c>
      <c r="AA1345" s="70"/>
      <c r="AB1345" s="70" t="s">
        <v>133</v>
      </c>
      <c r="AC1345" s="85" t="s">
        <v>134</v>
      </c>
      <c r="AD1345" s="3"/>
      <c r="AE1345" s="3"/>
      <c r="AF1345" s="85" t="s">
        <v>134</v>
      </c>
      <c r="AG1345" s="121" t="n">
        <f aca="false">IFERROR(INDEX(Last6M_AvgSales_Ref!$B$2:$B$12659,MATCH(D1345,Last6M_AvgSales_Ref!$A$2:$A$12659,0)),"")</f>
        <v>36.6666666666667</v>
      </c>
    </row>
    <row r="1346" customFormat="false" ht="14.25" hidden="false" customHeight="true" outlineLevel="0" collapsed="false">
      <c r="A1346" s="85" t="s">
        <v>131</v>
      </c>
      <c r="B1346" s="83" t="s">
        <v>97</v>
      </c>
      <c r="C1346" s="83" t="s">
        <v>3136</v>
      </c>
      <c r="D1346" s="83" t="n">
        <v>1000004357</v>
      </c>
      <c r="E1346" s="83" t="s">
        <v>3137</v>
      </c>
      <c r="F1346" s="84" t="n">
        <v>45792</v>
      </c>
      <c r="G1346" s="67" t="str">
        <f aca="false">IF(I1346&gt;0,"Targeted Dealer","-")</f>
        <v>Targeted Dealer</v>
      </c>
      <c r="H1346" s="67"/>
      <c r="I1346" s="68" t="n">
        <v>750</v>
      </c>
      <c r="J1346" s="68" t="n">
        <f aca="false">I1346/$J$1*($J$1-$E$1)</f>
        <v>750</v>
      </c>
      <c r="K1346" s="69" t="n">
        <v>1052</v>
      </c>
      <c r="L1346" s="69" t="n">
        <f aca="false">I1346-K1346</f>
        <v>-302</v>
      </c>
      <c r="M1346" s="69" t="n">
        <f aca="false">IFERROR((K1346/J1346%),"-")</f>
        <v>140.266666666667</v>
      </c>
      <c r="N1346" s="97" t="n">
        <v>922.85</v>
      </c>
      <c r="O1346" s="98" t="str">
        <f aca="false">IF(F1346&lt;=$P$2,"June","")</f>
        <v>June</v>
      </c>
      <c r="P1346" s="97" t="n">
        <f aca="false">N1346</f>
        <v>922.85</v>
      </c>
      <c r="Q1346" s="99" t="n">
        <f aca="false">K1346-P1346</f>
        <v>129.15</v>
      </c>
      <c r="R1346" s="98" t="n">
        <f aca="false">IFERROR(IF(O1346="May",(K1346/P1346-1))," ")</f>
        <v>0</v>
      </c>
      <c r="S1346" s="100" t="str">
        <f aca="false">IF(N1346&gt;0,IF(O1346="","-",IF(R1346&lt;0%,"DEGROWTH","GROWTH")))</f>
        <v>GROWTH</v>
      </c>
      <c r="T1346" s="69" t="n">
        <v>306.5</v>
      </c>
      <c r="U1346" s="101" t="str">
        <f aca="false">IF(F1346&lt;=$V$2,"May","")</f>
        <v>May</v>
      </c>
      <c r="V1346" s="69" t="n">
        <f aca="false">T1346</f>
        <v>306.5</v>
      </c>
      <c r="W1346" s="102" t="n">
        <f aca="false">K1346-V1346</f>
        <v>745.5</v>
      </c>
      <c r="X1346" s="103" t="n">
        <f aca="false">IFERROR(IF(U1346="June",(K1346/V1346-1)),0)</f>
        <v>0</v>
      </c>
      <c r="Y1346" s="104" t="str">
        <f aca="false">IF(T1346&gt;0,IF(U1346="","-",IF(X1346&lt;0%,"DEGROWTH","GROWTH")))</f>
        <v>GROWTH</v>
      </c>
      <c r="Z1346" s="75" t="n">
        <v>0</v>
      </c>
      <c r="AA1346" s="70"/>
      <c r="AB1346" s="70" t="s">
        <v>133</v>
      </c>
      <c r="AC1346" s="85" t="s">
        <v>131</v>
      </c>
      <c r="AD1346" s="3"/>
      <c r="AE1346" s="3"/>
      <c r="AF1346" s="85" t="s">
        <v>131</v>
      </c>
      <c r="AG1346" s="121" t="n">
        <f aca="false">IFERROR(INDEX(Last6M_AvgSales_Ref!$B$2:$B$12659,MATCH(D1346,Last6M_AvgSales_Ref!$A$2:$A$12659,0)),"")</f>
        <v>687.625</v>
      </c>
    </row>
    <row r="1347" customFormat="false" ht="14.25" hidden="false" customHeight="true" outlineLevel="0" collapsed="false">
      <c r="A1347" s="85" t="s">
        <v>133</v>
      </c>
      <c r="B1347" s="83" t="s">
        <v>51</v>
      </c>
      <c r="C1347" s="83" t="s">
        <v>3138</v>
      </c>
      <c r="D1347" s="83" t="n">
        <v>1000004359</v>
      </c>
      <c r="E1347" s="83" t="s">
        <v>3139</v>
      </c>
      <c r="F1347" s="84" t="n">
        <v>45794</v>
      </c>
      <c r="G1347" s="67" t="str">
        <f aca="false">IF(I1347&gt;0,"Targeted Dealer","-")</f>
        <v>Targeted Dealer</v>
      </c>
      <c r="H1347" s="67"/>
      <c r="I1347" s="68" t="n">
        <v>450</v>
      </c>
      <c r="J1347" s="68" t="n">
        <f aca="false">I1347/$J$1*($J$1-$E$1)</f>
        <v>450</v>
      </c>
      <c r="K1347" s="69" t="n">
        <v>480</v>
      </c>
      <c r="L1347" s="69" t="n">
        <f aca="false">I1347-K1347</f>
        <v>-30</v>
      </c>
      <c r="M1347" s="69" t="n">
        <f aca="false">IFERROR((K1347/J1347%),"-")</f>
        <v>106.666666666667</v>
      </c>
      <c r="N1347" s="97" t="n">
        <v>271</v>
      </c>
      <c r="O1347" s="98" t="str">
        <f aca="false">IF(F1347&lt;=$P$2,"June","")</f>
        <v>June</v>
      </c>
      <c r="P1347" s="97" t="n">
        <f aca="false">N1347</f>
        <v>271</v>
      </c>
      <c r="Q1347" s="99" t="n">
        <f aca="false">K1347-P1347</f>
        <v>209</v>
      </c>
      <c r="R1347" s="98" t="n">
        <f aca="false">IFERROR(IF(O1347="May",(K1347/P1347-1))," ")</f>
        <v>0</v>
      </c>
      <c r="S1347" s="100" t="str">
        <f aca="false">IF(N1347&gt;0,IF(O1347="","-",IF(R1347&lt;0%,"DEGROWTH","GROWTH")))</f>
        <v>GROWTH</v>
      </c>
      <c r="T1347" s="69" t="n">
        <v>393</v>
      </c>
      <c r="U1347" s="101" t="str">
        <f aca="false">IF(F1347&lt;=$V$2,"May","")</f>
        <v>May</v>
      </c>
      <c r="V1347" s="69" t="n">
        <f aca="false">T1347</f>
        <v>393</v>
      </c>
      <c r="W1347" s="102" t="n">
        <f aca="false">K1347-V1347</f>
        <v>87</v>
      </c>
      <c r="X1347" s="103" t="n">
        <f aca="false">IFERROR(IF(U1347="June",(K1347/V1347-1)),0)</f>
        <v>0</v>
      </c>
      <c r="Y1347" s="104" t="str">
        <f aca="false">IF(T1347&gt;0,IF(U1347="","-",IF(X1347&lt;0%,"DEGROWTH","GROWTH")))</f>
        <v>GROWTH</v>
      </c>
      <c r="Z1347" s="75" t="n">
        <v>0</v>
      </c>
      <c r="AA1347" s="70"/>
      <c r="AB1347" s="70" t="s">
        <v>133</v>
      </c>
      <c r="AC1347" s="85" t="s">
        <v>133</v>
      </c>
      <c r="AD1347" s="3"/>
      <c r="AE1347" s="3"/>
      <c r="AF1347" s="85" t="s">
        <v>133</v>
      </c>
      <c r="AG1347" s="121" t="n">
        <f aca="false">IFERROR(INDEX(Last6M_AvgSales_Ref!$B$2:$B$12659,MATCH(D1347,Last6M_AvgSales_Ref!$A$2:$A$12659,0)),"")</f>
        <v>574.833333333333</v>
      </c>
    </row>
    <row r="1348" customFormat="false" ht="14.25" hidden="false" customHeight="true" outlineLevel="0" collapsed="false">
      <c r="A1348" s="85" t="s">
        <v>131</v>
      </c>
      <c r="B1348" s="83" t="s">
        <v>93</v>
      </c>
      <c r="C1348" s="83" t="s">
        <v>3140</v>
      </c>
      <c r="D1348" s="83" t="n">
        <v>1000004356</v>
      </c>
      <c r="E1348" s="83" t="s">
        <v>3141</v>
      </c>
      <c r="F1348" s="84" t="n">
        <v>45792</v>
      </c>
      <c r="G1348" s="67" t="str">
        <f aca="false">IF(I1348&gt;0,"Targeted Dealer","-")</f>
        <v>Targeted Dealer</v>
      </c>
      <c r="H1348" s="67"/>
      <c r="I1348" s="68" t="n">
        <v>100</v>
      </c>
      <c r="J1348" s="68" t="n">
        <f aca="false">I1348/$J$1*($J$1-$E$1)</f>
        <v>100</v>
      </c>
      <c r="K1348" s="69" t="n">
        <v>84</v>
      </c>
      <c r="L1348" s="69" t="n">
        <f aca="false">I1348-K1348</f>
        <v>16</v>
      </c>
      <c r="M1348" s="69" t="n">
        <f aca="false">IFERROR((K1348/J1348%),"-")</f>
        <v>84</v>
      </c>
      <c r="N1348" s="97" t="n">
        <v>53</v>
      </c>
      <c r="O1348" s="98" t="str">
        <f aca="false">IF(F1348&lt;=$P$2,"June","")</f>
        <v>June</v>
      </c>
      <c r="P1348" s="97" t="n">
        <f aca="false">N1348</f>
        <v>53</v>
      </c>
      <c r="Q1348" s="99" t="n">
        <f aca="false">K1348-P1348</f>
        <v>31</v>
      </c>
      <c r="R1348" s="98" t="n">
        <f aca="false">IFERROR(IF(O1348="May",(K1348/P1348-1))," ")</f>
        <v>0</v>
      </c>
      <c r="S1348" s="100" t="str">
        <f aca="false">IF(N1348&gt;0,IF(O1348="","-",IF(R1348&lt;0%,"DEGROWTH","GROWTH")))</f>
        <v>GROWTH</v>
      </c>
      <c r="T1348" s="69" t="n">
        <v>60</v>
      </c>
      <c r="U1348" s="101" t="str">
        <f aca="false">IF(F1348&lt;=$V$2,"May","")</f>
        <v>May</v>
      </c>
      <c r="V1348" s="69" t="n">
        <f aca="false">T1348</f>
        <v>60</v>
      </c>
      <c r="W1348" s="102" t="n">
        <f aca="false">K1348-V1348</f>
        <v>24</v>
      </c>
      <c r="X1348" s="103" t="n">
        <f aca="false">IFERROR(IF(U1348="June",(K1348/V1348-1)),0)</f>
        <v>0</v>
      </c>
      <c r="Y1348" s="104" t="str">
        <f aca="false">IF(T1348&gt;0,IF(U1348="","-",IF(X1348&lt;0%,"DEGROWTH","GROWTH")))</f>
        <v>GROWTH</v>
      </c>
      <c r="Z1348" s="75" t="n">
        <v>0</v>
      </c>
      <c r="AA1348" s="70"/>
      <c r="AB1348" s="70" t="s">
        <v>133</v>
      </c>
      <c r="AC1348" s="85" t="s">
        <v>131</v>
      </c>
      <c r="AD1348" s="3"/>
      <c r="AE1348" s="3"/>
      <c r="AF1348" s="85" t="s">
        <v>131</v>
      </c>
      <c r="AG1348" s="121" t="n">
        <f aca="false">IFERROR(INDEX(Last6M_AvgSales_Ref!$B$2:$B$12659,MATCH(D1348,Last6M_AvgSales_Ref!$A$2:$A$12659,0)),"")</f>
        <v>73.9166666666667</v>
      </c>
    </row>
    <row r="1349" customFormat="false" ht="14.25" hidden="false" customHeight="true" outlineLevel="0" collapsed="false">
      <c r="A1349" s="85" t="s">
        <v>130</v>
      </c>
      <c r="B1349" s="83" t="s">
        <v>108</v>
      </c>
      <c r="C1349" s="83" t="s">
        <v>3142</v>
      </c>
      <c r="D1349" s="83" t="n">
        <v>1000004363</v>
      </c>
      <c r="E1349" s="83" t="s">
        <v>3143</v>
      </c>
      <c r="F1349" s="84" t="n">
        <v>45793</v>
      </c>
      <c r="G1349" s="67" t="str">
        <f aca="false">IF(I1349&gt;0,"Targeted Dealer","-")</f>
        <v>Targeted Dealer</v>
      </c>
      <c r="H1349" s="67"/>
      <c r="I1349" s="68" t="n">
        <v>350</v>
      </c>
      <c r="J1349" s="68" t="n">
        <f aca="false">I1349/$J$1*($J$1-$E$1)</f>
        <v>350</v>
      </c>
      <c r="K1349" s="69" t="n">
        <v>390</v>
      </c>
      <c r="L1349" s="69" t="n">
        <f aca="false">I1349-K1349</f>
        <v>-40</v>
      </c>
      <c r="M1349" s="69" t="n">
        <f aca="false">IFERROR((K1349/J1349%),"-")</f>
        <v>111.428571428571</v>
      </c>
      <c r="N1349" s="97" t="n">
        <v>350</v>
      </c>
      <c r="O1349" s="98" t="str">
        <f aca="false">IF(F1349&lt;=$P$2,"June","")</f>
        <v>June</v>
      </c>
      <c r="P1349" s="97" t="n">
        <f aca="false">N1349</f>
        <v>350</v>
      </c>
      <c r="Q1349" s="99" t="n">
        <f aca="false">K1349-P1349</f>
        <v>40</v>
      </c>
      <c r="R1349" s="98" t="n">
        <f aca="false">IFERROR(IF(O1349="May",(K1349/P1349-1))," ")</f>
        <v>0</v>
      </c>
      <c r="S1349" s="100" t="str">
        <f aca="false">IF(N1349&gt;0,IF(O1349="","-",IF(R1349&lt;0%,"DEGROWTH","GROWTH")))</f>
        <v>GROWTH</v>
      </c>
      <c r="T1349" s="69" t="n">
        <v>205</v>
      </c>
      <c r="U1349" s="101" t="str">
        <f aca="false">IF(F1349&lt;=$V$2,"May","")</f>
        <v>May</v>
      </c>
      <c r="V1349" s="69" t="n">
        <f aca="false">T1349</f>
        <v>205</v>
      </c>
      <c r="W1349" s="102" t="n">
        <f aca="false">K1349-V1349</f>
        <v>185</v>
      </c>
      <c r="X1349" s="103" t="n">
        <f aca="false">IFERROR(IF(U1349="June",(K1349/V1349-1)),0)</f>
        <v>0</v>
      </c>
      <c r="Y1349" s="104" t="str">
        <f aca="false">IF(T1349&gt;0,IF(U1349="","-",IF(X1349&lt;0%,"DEGROWTH","GROWTH")))</f>
        <v>GROWTH</v>
      </c>
      <c r="Z1349" s="75" t="n">
        <v>0</v>
      </c>
      <c r="AA1349" s="70"/>
      <c r="AB1349" s="70" t="s">
        <v>133</v>
      </c>
      <c r="AC1349" s="85" t="s">
        <v>130</v>
      </c>
      <c r="AD1349" s="3"/>
      <c r="AE1349" s="3"/>
      <c r="AF1349" s="85" t="s">
        <v>130</v>
      </c>
      <c r="AG1349" s="121" t="n">
        <f aca="false">IFERROR(INDEX(Last6M_AvgSales_Ref!$B$2:$B$12659,MATCH(D1349,Last6M_AvgSales_Ref!$A$2:$A$12659,0)),"")</f>
        <v>325</v>
      </c>
    </row>
    <row r="1350" customFormat="false" ht="14.25" hidden="false" customHeight="true" outlineLevel="0" collapsed="false">
      <c r="A1350" s="85" t="s">
        <v>130</v>
      </c>
      <c r="B1350" s="83" t="s">
        <v>122</v>
      </c>
      <c r="C1350" s="83" t="s">
        <v>3144</v>
      </c>
      <c r="D1350" s="83" t="n">
        <v>1000004355</v>
      </c>
      <c r="E1350" s="83" t="s">
        <v>3145</v>
      </c>
      <c r="F1350" s="84" t="n">
        <v>45792</v>
      </c>
      <c r="G1350" s="67" t="str">
        <f aca="false">IF(I1350&gt;0,"Targeted Dealer","-")</f>
        <v>Targeted Dealer</v>
      </c>
      <c r="H1350" s="67"/>
      <c r="I1350" s="68" t="n">
        <v>45</v>
      </c>
      <c r="J1350" s="68" t="n">
        <f aca="false">I1350/$J$1*($J$1-$E$1)</f>
        <v>45</v>
      </c>
      <c r="K1350" s="69" t="n">
        <v>50</v>
      </c>
      <c r="L1350" s="69" t="n">
        <f aca="false">I1350-K1350</f>
        <v>-5</v>
      </c>
      <c r="M1350" s="69" t="n">
        <f aca="false">IFERROR((K1350/J1350%),"-")</f>
        <v>111.111111111111</v>
      </c>
      <c r="N1350" s="97" t="n">
        <v>65</v>
      </c>
      <c r="O1350" s="98" t="str">
        <f aca="false">IF(F1350&lt;=$P$2,"June","")</f>
        <v>June</v>
      </c>
      <c r="P1350" s="97" t="n">
        <f aca="false">N1350</f>
        <v>65</v>
      </c>
      <c r="Q1350" s="99" t="n">
        <f aca="false">K1350-P1350</f>
        <v>-15</v>
      </c>
      <c r="R1350" s="98" t="n">
        <f aca="false">IFERROR(IF(O1350="May",(K1350/P1350-1))," ")</f>
        <v>0</v>
      </c>
      <c r="S1350" s="100" t="str">
        <f aca="false">IF(N1350&gt;0,IF(O1350="","-",IF(R1350&lt;0%,"DEGROWTH","GROWTH")))</f>
        <v>GROWTH</v>
      </c>
      <c r="T1350" s="69" t="n">
        <v>55</v>
      </c>
      <c r="U1350" s="101" t="str">
        <f aca="false">IF(F1350&lt;=$V$2,"May","")</f>
        <v>May</v>
      </c>
      <c r="V1350" s="69" t="n">
        <f aca="false">T1350</f>
        <v>55</v>
      </c>
      <c r="W1350" s="102" t="n">
        <f aca="false">K1350-V1350</f>
        <v>-5</v>
      </c>
      <c r="X1350" s="103" t="n">
        <f aca="false">IFERROR(IF(U1350="June",(K1350/V1350-1)),0)</f>
        <v>0</v>
      </c>
      <c r="Y1350" s="104" t="str">
        <f aca="false">IF(T1350&gt;0,IF(U1350="","-",IF(X1350&lt;0%,"DEGROWTH","GROWTH")))</f>
        <v>GROWTH</v>
      </c>
      <c r="Z1350" s="75" t="n">
        <v>0</v>
      </c>
      <c r="AA1350" s="70"/>
      <c r="AB1350" s="70" t="s">
        <v>133</v>
      </c>
      <c r="AC1350" s="85" t="s">
        <v>130</v>
      </c>
      <c r="AD1350" s="3"/>
      <c r="AE1350" s="3"/>
      <c r="AF1350" s="85" t="s">
        <v>130</v>
      </c>
      <c r="AG1350" s="121" t="n">
        <f aca="false">IFERROR(INDEX(Last6M_AvgSales_Ref!$B$2:$B$12659,MATCH(D1350,Last6M_AvgSales_Ref!$A$2:$A$12659,0)),"")</f>
        <v>48.3333333333333</v>
      </c>
    </row>
    <row r="1351" customFormat="false" ht="14.25" hidden="false" customHeight="true" outlineLevel="0" collapsed="false">
      <c r="A1351" s="85" t="s">
        <v>130</v>
      </c>
      <c r="B1351" s="83" t="s">
        <v>122</v>
      </c>
      <c r="C1351" s="83" t="s">
        <v>3146</v>
      </c>
      <c r="D1351" s="83" t="n">
        <v>1000004335</v>
      </c>
      <c r="E1351" s="83" t="s">
        <v>3147</v>
      </c>
      <c r="F1351" s="84" t="n">
        <v>45775</v>
      </c>
      <c r="G1351" s="67" t="str">
        <f aca="false">IF(I1351&gt;0,"Targeted Dealer","-")</f>
        <v>Targeted Dealer</v>
      </c>
      <c r="H1351" s="67"/>
      <c r="I1351" s="68" t="n">
        <v>50</v>
      </c>
      <c r="J1351" s="68" t="n">
        <f aca="false">I1351/$J$1*($J$1-$E$1)</f>
        <v>50</v>
      </c>
      <c r="K1351" s="69" t="n">
        <v>0</v>
      </c>
      <c r="L1351" s="69" t="n">
        <f aca="false">I1351-K1351</f>
        <v>50</v>
      </c>
      <c r="M1351" s="69" t="n">
        <f aca="false">IFERROR((K1351/J1351%),"-")</f>
        <v>0</v>
      </c>
      <c r="N1351" s="97" t="n">
        <v>25</v>
      </c>
      <c r="O1351" s="98" t="str">
        <f aca="false">IF(F1351&lt;=$P$2,"June","")</f>
        <v>June</v>
      </c>
      <c r="P1351" s="97" t="n">
        <f aca="false">N1351</f>
        <v>25</v>
      </c>
      <c r="Q1351" s="99" t="n">
        <f aca="false">K1351-P1351</f>
        <v>-25</v>
      </c>
      <c r="R1351" s="98" t="n">
        <f aca="false">IFERROR(IF(O1351="May",(K1351/P1351-1))," ")</f>
        <v>0</v>
      </c>
      <c r="S1351" s="100" t="str">
        <f aca="false">IF(N1351&gt;0,IF(O1351="","-",IF(R1351&lt;0%,"DEGROWTH","GROWTH")))</f>
        <v>GROWTH</v>
      </c>
      <c r="T1351" s="69" t="n">
        <v>25</v>
      </c>
      <c r="U1351" s="101" t="str">
        <f aca="false">IF(F1351&lt;=$V$2,"May","")</f>
        <v>May</v>
      </c>
      <c r="V1351" s="69" t="n">
        <f aca="false">T1351</f>
        <v>25</v>
      </c>
      <c r="W1351" s="102" t="n">
        <f aca="false">K1351-V1351</f>
        <v>-25</v>
      </c>
      <c r="X1351" s="103" t="n">
        <f aca="false">IFERROR(IF(U1351="June",(K1351/V1351-1)),0)</f>
        <v>0</v>
      </c>
      <c r="Y1351" s="104" t="str">
        <f aca="false">IF(T1351&gt;0,IF(U1351="","-",IF(X1351&lt;0%,"DEGROWTH","GROWTH")))</f>
        <v>GROWTH</v>
      </c>
      <c r="Z1351" s="75" t="n">
        <v>0</v>
      </c>
      <c r="AA1351" s="70"/>
      <c r="AB1351" s="70" t="s">
        <v>133</v>
      </c>
      <c r="AC1351" s="85" t="s">
        <v>130</v>
      </c>
      <c r="AD1351" s="3"/>
      <c r="AE1351" s="3"/>
      <c r="AF1351" s="85" t="s">
        <v>130</v>
      </c>
      <c r="AG1351" s="121" t="n">
        <f aca="false">IFERROR(INDEX(Last6M_AvgSales_Ref!$B$2:$B$12659,MATCH(D1351,Last6M_AvgSales_Ref!$A$2:$A$12659,0)),"")</f>
        <v>39.5833333333333</v>
      </c>
    </row>
    <row r="1352" customFormat="false" ht="14.25" hidden="false" customHeight="true" outlineLevel="0" collapsed="false">
      <c r="A1352" s="85" t="s">
        <v>132</v>
      </c>
      <c r="B1352" s="83" t="s">
        <v>101</v>
      </c>
      <c r="C1352" s="83" t="s">
        <v>3148</v>
      </c>
      <c r="D1352" s="83" t="n">
        <v>1000004358</v>
      </c>
      <c r="E1352" s="83" t="s">
        <v>3149</v>
      </c>
      <c r="F1352" s="84" t="n">
        <v>45794</v>
      </c>
      <c r="G1352" s="67" t="str">
        <f aca="false">IF(I1352&gt;0,"Targeted Dealer","-")</f>
        <v>Targeted Dealer</v>
      </c>
      <c r="H1352" s="67"/>
      <c r="I1352" s="68" t="n">
        <v>40</v>
      </c>
      <c r="J1352" s="68" t="n">
        <f aca="false">I1352/$J$1*($J$1-$E$1)</f>
        <v>40</v>
      </c>
      <c r="K1352" s="69" t="n">
        <v>30.5</v>
      </c>
      <c r="L1352" s="69" t="n">
        <f aca="false">I1352-K1352</f>
        <v>9.5</v>
      </c>
      <c r="M1352" s="69" t="n">
        <f aca="false">IFERROR((K1352/J1352%),"-")</f>
        <v>76.25</v>
      </c>
      <c r="N1352" s="97" t="n">
        <v>53</v>
      </c>
      <c r="O1352" s="98" t="str">
        <f aca="false">IF(F1352&lt;=$P$2,"June","")</f>
        <v>June</v>
      </c>
      <c r="P1352" s="97" t="n">
        <f aca="false">N1352</f>
        <v>53</v>
      </c>
      <c r="Q1352" s="99" t="n">
        <f aca="false">K1352-P1352</f>
        <v>-22.5</v>
      </c>
      <c r="R1352" s="98" t="n">
        <f aca="false">IFERROR(IF(O1352="May",(K1352/P1352-1))," ")</f>
        <v>0</v>
      </c>
      <c r="S1352" s="100" t="str">
        <f aca="false">IF(N1352&gt;0,IF(O1352="","-",IF(R1352&lt;0%,"DEGROWTH","GROWTH")))</f>
        <v>GROWTH</v>
      </c>
      <c r="T1352" s="69" t="n">
        <v>30</v>
      </c>
      <c r="U1352" s="101" t="str">
        <f aca="false">IF(F1352&lt;=$V$2,"May","")</f>
        <v>May</v>
      </c>
      <c r="V1352" s="69" t="n">
        <f aca="false">T1352</f>
        <v>30</v>
      </c>
      <c r="W1352" s="102" t="n">
        <f aca="false">K1352-V1352</f>
        <v>0.5</v>
      </c>
      <c r="X1352" s="103" t="n">
        <f aca="false">IFERROR(IF(U1352="June",(K1352/V1352-1)),0)</f>
        <v>0</v>
      </c>
      <c r="Y1352" s="104" t="str">
        <f aca="false">IF(T1352&gt;0,IF(U1352="","-",IF(X1352&lt;0%,"DEGROWTH","GROWTH")))</f>
        <v>GROWTH</v>
      </c>
      <c r="Z1352" s="75" t="n">
        <v>0</v>
      </c>
      <c r="AA1352" s="70"/>
      <c r="AB1352" s="70" t="s">
        <v>133</v>
      </c>
      <c r="AC1352" s="85" t="s">
        <v>132</v>
      </c>
      <c r="AD1352" s="3"/>
      <c r="AE1352" s="3"/>
      <c r="AF1352" s="85" t="s">
        <v>132</v>
      </c>
      <c r="AG1352" s="121" t="n">
        <f aca="false">IFERROR(INDEX(Last6M_AvgSales_Ref!$B$2:$B$12659,MATCH(D1352,Last6M_AvgSales_Ref!$A$2:$A$12659,0)),"")</f>
        <v>31.6666666666667</v>
      </c>
    </row>
    <row r="1353" customFormat="false" ht="14.25" hidden="false" customHeight="true" outlineLevel="0" collapsed="false">
      <c r="A1353" s="85" t="s">
        <v>134</v>
      </c>
      <c r="B1353" s="83" t="s">
        <v>74</v>
      </c>
      <c r="C1353" s="83" t="s">
        <v>3150</v>
      </c>
      <c r="D1353" s="83" t="n">
        <v>1000004369</v>
      </c>
      <c r="E1353" s="83" t="s">
        <v>3151</v>
      </c>
      <c r="F1353" s="84" t="n">
        <v>45799</v>
      </c>
      <c r="G1353" s="67" t="str">
        <f aca="false">IF(I1353&gt;0,"Targeted Dealer","-")</f>
        <v>Targeted Dealer</v>
      </c>
      <c r="H1353" s="67"/>
      <c r="I1353" s="68" t="n">
        <v>200</v>
      </c>
      <c r="J1353" s="68" t="n">
        <f aca="false">I1353/$J$1*($J$1-$E$1)</f>
        <v>200</v>
      </c>
      <c r="K1353" s="69" t="n">
        <v>72.9</v>
      </c>
      <c r="L1353" s="69" t="n">
        <f aca="false">I1353-K1353</f>
        <v>127.1</v>
      </c>
      <c r="M1353" s="69" t="n">
        <f aca="false">IFERROR((K1353/J1353%),"-")</f>
        <v>36.45</v>
      </c>
      <c r="N1353" s="97" t="n">
        <v>102</v>
      </c>
      <c r="O1353" s="98" t="str">
        <f aca="false">IF(F1353&lt;=$P$2,"June","")</f>
        <v>June</v>
      </c>
      <c r="P1353" s="97" t="n">
        <f aca="false">N1353</f>
        <v>102</v>
      </c>
      <c r="Q1353" s="99" t="n">
        <f aca="false">K1353-P1353</f>
        <v>-29.1</v>
      </c>
      <c r="R1353" s="98" t="n">
        <f aca="false">IFERROR(IF(O1353="May",(K1353/P1353-1))," ")</f>
        <v>0</v>
      </c>
      <c r="S1353" s="100" t="str">
        <f aca="false">IF(N1353&gt;0,IF(O1353="","-",IF(R1353&lt;0%,"DEGROWTH","GROWTH")))</f>
        <v>GROWTH</v>
      </c>
      <c r="T1353" s="69" t="n">
        <v>80</v>
      </c>
      <c r="U1353" s="101" t="str">
        <f aca="false">IF(F1353&lt;=$V$2,"May","")</f>
        <v>May</v>
      </c>
      <c r="V1353" s="69" t="n">
        <f aca="false">T1353</f>
        <v>80</v>
      </c>
      <c r="W1353" s="102" t="n">
        <f aca="false">K1353-V1353</f>
        <v>-7.09999999999999</v>
      </c>
      <c r="X1353" s="103" t="n">
        <f aca="false">IFERROR(IF(U1353="June",(K1353/V1353-1)),0)</f>
        <v>0</v>
      </c>
      <c r="Y1353" s="104" t="str">
        <f aca="false">IF(T1353&gt;0,IF(U1353="","-",IF(X1353&lt;0%,"DEGROWTH","GROWTH")))</f>
        <v>GROWTH</v>
      </c>
      <c r="Z1353" s="75" t="n">
        <v>0</v>
      </c>
      <c r="AA1353" s="70"/>
      <c r="AB1353" s="70" t="s">
        <v>133</v>
      </c>
      <c r="AC1353" s="85" t="s">
        <v>134</v>
      </c>
      <c r="AD1353" s="3"/>
      <c r="AE1353" s="3"/>
      <c r="AF1353" s="85" t="s">
        <v>134</v>
      </c>
      <c r="AG1353" s="121" t="n">
        <f aca="false">IFERROR(INDEX(Last6M_AvgSales_Ref!$B$2:$B$12659,MATCH(D1353,Last6M_AvgSales_Ref!$A$2:$A$12659,0)),"")</f>
        <v>99.3083333333333</v>
      </c>
    </row>
    <row r="1354" customFormat="false" ht="14.25" hidden="false" customHeight="true" outlineLevel="0" collapsed="false">
      <c r="A1354" s="85" t="s">
        <v>134</v>
      </c>
      <c r="B1354" s="83" t="s">
        <v>79</v>
      </c>
      <c r="C1354" s="83" t="s">
        <v>3152</v>
      </c>
      <c r="D1354" s="83" t="n">
        <v>1000004367</v>
      </c>
      <c r="E1354" s="83" t="s">
        <v>3153</v>
      </c>
      <c r="F1354" s="84" t="n">
        <v>45799</v>
      </c>
      <c r="G1354" s="67" t="str">
        <f aca="false">IF(I1354&gt;0,"Targeted Dealer","-")</f>
        <v>Targeted Dealer</v>
      </c>
      <c r="H1354" s="67"/>
      <c r="I1354" s="68" t="n">
        <v>1100</v>
      </c>
      <c r="J1354" s="68" t="n">
        <f aca="false">I1354/$J$1*($J$1-$E$1)</f>
        <v>1100</v>
      </c>
      <c r="K1354" s="69" t="n">
        <v>1078.4</v>
      </c>
      <c r="L1354" s="69" t="n">
        <f aca="false">I1354-K1354</f>
        <v>21.5999999999999</v>
      </c>
      <c r="M1354" s="69" t="n">
        <f aca="false">IFERROR((K1354/J1354%),"-")</f>
        <v>98.0363636363637</v>
      </c>
      <c r="N1354" s="97" t="n">
        <v>689</v>
      </c>
      <c r="O1354" s="98" t="str">
        <f aca="false">IF(F1354&lt;=$P$2,"June","")</f>
        <v>June</v>
      </c>
      <c r="P1354" s="97" t="n">
        <f aca="false">N1354</f>
        <v>689</v>
      </c>
      <c r="Q1354" s="99" t="n">
        <f aca="false">K1354-P1354</f>
        <v>389.4</v>
      </c>
      <c r="R1354" s="98" t="n">
        <f aca="false">IFERROR(IF(O1354="May",(K1354/P1354-1))," ")</f>
        <v>0</v>
      </c>
      <c r="S1354" s="100" t="str">
        <f aca="false">IF(N1354&gt;0,IF(O1354="","-",IF(R1354&lt;0%,"DEGROWTH","GROWTH")))</f>
        <v>GROWTH</v>
      </c>
      <c r="T1354" s="69" t="n">
        <v>204.55</v>
      </c>
      <c r="U1354" s="101" t="str">
        <f aca="false">IF(F1354&lt;=$V$2,"May","")</f>
        <v>May</v>
      </c>
      <c r="V1354" s="69" t="n">
        <f aca="false">T1354</f>
        <v>204.55</v>
      </c>
      <c r="W1354" s="102" t="n">
        <f aca="false">K1354-V1354</f>
        <v>873.85</v>
      </c>
      <c r="X1354" s="103" t="n">
        <f aca="false">IFERROR(IF(U1354="June",(K1354/V1354-1)),0)</f>
        <v>0</v>
      </c>
      <c r="Y1354" s="104" t="str">
        <f aca="false">IF(T1354&gt;0,IF(U1354="","-",IF(X1354&lt;0%,"DEGROWTH","GROWTH")))</f>
        <v>GROWTH</v>
      </c>
      <c r="Z1354" s="75" t="n">
        <v>0</v>
      </c>
      <c r="AA1354" s="70"/>
      <c r="AB1354" s="70" t="s">
        <v>133</v>
      </c>
      <c r="AC1354" s="85" t="s">
        <v>134</v>
      </c>
      <c r="AD1354" s="3"/>
      <c r="AE1354" s="3"/>
      <c r="AF1354" s="85" t="s">
        <v>134</v>
      </c>
      <c r="AG1354" s="121" t="n">
        <f aca="false">IFERROR(INDEX(Last6M_AvgSales_Ref!$B$2:$B$12659,MATCH(D1354,Last6M_AvgSales_Ref!$A$2:$A$12659,0)),"")</f>
        <v>675.4</v>
      </c>
    </row>
    <row r="1355" customFormat="false" ht="14.25" hidden="false" customHeight="true" outlineLevel="0" collapsed="false">
      <c r="A1355" s="85" t="s">
        <v>134</v>
      </c>
      <c r="B1355" s="83" t="s">
        <v>65</v>
      </c>
      <c r="C1355" s="83" t="s">
        <v>3154</v>
      </c>
      <c r="D1355" s="83" t="n">
        <v>1000004370</v>
      </c>
      <c r="E1355" s="83" t="s">
        <v>3155</v>
      </c>
      <c r="F1355" s="84" t="n">
        <v>45803</v>
      </c>
      <c r="G1355" s="67" t="str">
        <f aca="false">IF(I1355&gt;0,"Targeted Dealer","-")</f>
        <v>Targeted Dealer</v>
      </c>
      <c r="H1355" s="67"/>
      <c r="I1355" s="68" t="n">
        <v>200</v>
      </c>
      <c r="J1355" s="68" t="n">
        <f aca="false">I1355/$J$1*($J$1-$E$1)</f>
        <v>200</v>
      </c>
      <c r="K1355" s="69" t="n">
        <v>75</v>
      </c>
      <c r="L1355" s="69" t="n">
        <f aca="false">I1355-K1355</f>
        <v>125</v>
      </c>
      <c r="M1355" s="69" t="n">
        <f aca="false">IFERROR((K1355/J1355%),"-")</f>
        <v>37.5</v>
      </c>
      <c r="N1355" s="97" t="n">
        <v>75</v>
      </c>
      <c r="O1355" s="98" t="str">
        <f aca="false">IF(F1355&lt;=$P$2,"June","")</f>
        <v>June</v>
      </c>
      <c r="P1355" s="97" t="n">
        <f aca="false">N1355</f>
        <v>75</v>
      </c>
      <c r="Q1355" s="99" t="n">
        <f aca="false">K1355-P1355</f>
        <v>0</v>
      </c>
      <c r="R1355" s="98" t="n">
        <f aca="false">IFERROR(IF(O1355="May",(K1355/P1355-1))," ")</f>
        <v>0</v>
      </c>
      <c r="S1355" s="100" t="str">
        <f aca="false">IF(N1355&gt;0,IF(O1355="","-",IF(R1355&lt;0%,"DEGROWTH","GROWTH")))</f>
        <v>GROWTH</v>
      </c>
      <c r="T1355" s="69" t="n">
        <v>75</v>
      </c>
      <c r="U1355" s="101" t="str">
        <f aca="false">IF(F1355&lt;=$V$2,"May","")</f>
        <v>May</v>
      </c>
      <c r="V1355" s="69" t="n">
        <f aca="false">T1355</f>
        <v>75</v>
      </c>
      <c r="W1355" s="102" t="n">
        <f aca="false">K1355-V1355</f>
        <v>0</v>
      </c>
      <c r="X1355" s="103" t="n">
        <f aca="false">IFERROR(IF(U1355="June",(K1355/V1355-1)),0)</f>
        <v>0</v>
      </c>
      <c r="Y1355" s="104" t="str">
        <f aca="false">IF(T1355&gt;0,IF(U1355="","-",IF(X1355&lt;0%,"DEGROWTH","GROWTH")))</f>
        <v>GROWTH</v>
      </c>
      <c r="Z1355" s="75" t="n">
        <v>0</v>
      </c>
      <c r="AA1355" s="70"/>
      <c r="AB1355" s="70" t="s">
        <v>133</v>
      </c>
      <c r="AC1355" s="85" t="s">
        <v>134</v>
      </c>
      <c r="AD1355" s="3"/>
      <c r="AE1355" s="3"/>
      <c r="AF1355" s="85" t="s">
        <v>134</v>
      </c>
      <c r="AG1355" s="121" t="n">
        <f aca="false">IFERROR(INDEX(Last6M_AvgSales_Ref!$B$2:$B$12659,MATCH(D1355,Last6M_AvgSales_Ref!$A$2:$A$12659,0)),"")</f>
        <v>87.5</v>
      </c>
    </row>
    <row r="1356" customFormat="false" ht="14.25" hidden="false" customHeight="true" outlineLevel="0" collapsed="false">
      <c r="A1356" s="85" t="s">
        <v>133</v>
      </c>
      <c r="B1356" s="83" t="s">
        <v>55</v>
      </c>
      <c r="C1356" s="83" t="s">
        <v>503</v>
      </c>
      <c r="D1356" s="83" t="n">
        <v>1000004283</v>
      </c>
      <c r="E1356" s="83" t="s">
        <v>504</v>
      </c>
      <c r="F1356" s="84" t="n">
        <v>45735</v>
      </c>
      <c r="G1356" s="67" t="str">
        <f aca="false">IF(I1356&gt;0,"Targeted Dealer","-")</f>
        <v>Targeted Dealer</v>
      </c>
      <c r="H1356" s="67"/>
      <c r="I1356" s="68" t="n">
        <v>70</v>
      </c>
      <c r="J1356" s="68" t="n">
        <f aca="false">I1356/$J$1*($J$1-$E$1)</f>
        <v>70</v>
      </c>
      <c r="K1356" s="69" t="n">
        <v>35</v>
      </c>
      <c r="L1356" s="69" t="n">
        <f aca="false">I1356-K1356</f>
        <v>35</v>
      </c>
      <c r="M1356" s="69" t="n">
        <f aca="false">IFERROR((K1356/J1356%),"-")</f>
        <v>50</v>
      </c>
      <c r="N1356" s="97" t="n">
        <v>35</v>
      </c>
      <c r="O1356" s="98" t="str">
        <f aca="false">IF(F1356&lt;=$P$2,"June","")</f>
        <v>June</v>
      </c>
      <c r="P1356" s="97" t="n">
        <f aca="false">N1356</f>
        <v>35</v>
      </c>
      <c r="Q1356" s="99" t="n">
        <f aca="false">K1356-P1356</f>
        <v>0</v>
      </c>
      <c r="R1356" s="98" t="n">
        <f aca="false">IFERROR(IF(O1356="May",(K1356/P1356-1))," ")</f>
        <v>0</v>
      </c>
      <c r="S1356" s="100" t="str">
        <f aca="false">IF(N1356&gt;0,IF(O1356="","-",IF(R1356&lt;0%,"DEGROWTH","GROWTH")))</f>
        <v>GROWTH</v>
      </c>
      <c r="T1356" s="69" t="n">
        <v>70</v>
      </c>
      <c r="U1356" s="101" t="str">
        <f aca="false">IF(F1356&lt;=$V$2,"May","")</f>
        <v>May</v>
      </c>
      <c r="V1356" s="69" t="n">
        <f aca="false">T1356</f>
        <v>70</v>
      </c>
      <c r="W1356" s="102" t="n">
        <f aca="false">K1356-V1356</f>
        <v>-35</v>
      </c>
      <c r="X1356" s="103" t="n">
        <f aca="false">IFERROR(IF(U1356="June",(K1356/V1356-1)),0)</f>
        <v>0</v>
      </c>
      <c r="Y1356" s="104" t="str">
        <f aca="false">IF(T1356&gt;0,IF(U1356="","-",IF(X1356&lt;0%,"DEGROWTH","GROWTH")))</f>
        <v>GROWTH</v>
      </c>
      <c r="Z1356" s="75" t="n">
        <v>0</v>
      </c>
      <c r="AA1356" s="70"/>
      <c r="AB1356" s="70" t="s">
        <v>133</v>
      </c>
      <c r="AC1356" s="85" t="s">
        <v>133</v>
      </c>
      <c r="AD1356" s="3"/>
      <c r="AE1356" s="3"/>
      <c r="AF1356" s="85" t="s">
        <v>133</v>
      </c>
      <c r="AG1356" s="121" t="n">
        <f aca="false">IFERROR(INDEX(Last6M_AvgSales_Ref!$B$2:$B$12659,MATCH(D1356,Last6M_AvgSales_Ref!$A$2:$A$12659,0)),"")</f>
        <v>17.5</v>
      </c>
    </row>
    <row r="1357" customFormat="false" ht="14.25" hidden="false" customHeight="true" outlineLevel="0" collapsed="false">
      <c r="A1357" s="85" t="s">
        <v>133</v>
      </c>
      <c r="B1357" s="83" t="s">
        <v>30</v>
      </c>
      <c r="C1357" s="83" t="s">
        <v>3156</v>
      </c>
      <c r="D1357" s="83" t="n">
        <v>1000002739</v>
      </c>
      <c r="E1357" s="83" t="s">
        <v>3157</v>
      </c>
      <c r="F1357" s="84" t="n">
        <v>44739</v>
      </c>
      <c r="G1357" s="67" t="str">
        <f aca="false">IF(I1357&gt;0,"Targeted Dealer","-")</f>
        <v>Targeted Dealer</v>
      </c>
      <c r="H1357" s="67"/>
      <c r="I1357" s="68" t="n">
        <v>115</v>
      </c>
      <c r="J1357" s="68" t="n">
        <f aca="false">I1357/$J$1*($J$1-$E$1)</f>
        <v>115</v>
      </c>
      <c r="K1357" s="69" t="n">
        <v>45</v>
      </c>
      <c r="L1357" s="69" t="n">
        <f aca="false">I1357-K1357</f>
        <v>70</v>
      </c>
      <c r="M1357" s="69" t="n">
        <f aca="false">IFERROR((K1357/J1357%),"-")</f>
        <v>39.1304347826087</v>
      </c>
      <c r="N1357" s="97" t="n">
        <v>50</v>
      </c>
      <c r="O1357" s="98" t="str">
        <f aca="false">IF(F1357&lt;=$P$2,"June","")</f>
        <v>June</v>
      </c>
      <c r="P1357" s="97" t="n">
        <f aca="false">N1357</f>
        <v>50</v>
      </c>
      <c r="Q1357" s="99" t="n">
        <f aca="false">K1357-P1357</f>
        <v>-5</v>
      </c>
      <c r="R1357" s="98" t="n">
        <f aca="false">IFERROR(IF(O1357="May",(K1357/P1357-1))," ")</f>
        <v>0</v>
      </c>
      <c r="S1357" s="100" t="str">
        <f aca="false">IF(N1357&gt;0,IF(O1357="","-",IF(R1357&lt;0%,"DEGROWTH","GROWTH")))</f>
        <v>GROWTH</v>
      </c>
      <c r="T1357" s="69" t="n">
        <v>104</v>
      </c>
      <c r="U1357" s="101" t="str">
        <f aca="false">IF(F1357&lt;=$V$2,"May","")</f>
        <v>May</v>
      </c>
      <c r="V1357" s="69" t="n">
        <f aca="false">T1357</f>
        <v>104</v>
      </c>
      <c r="W1357" s="102" t="n">
        <f aca="false">K1357-V1357</f>
        <v>-59</v>
      </c>
      <c r="X1357" s="103" t="n">
        <f aca="false">IFERROR(IF(U1357="June",(K1357/V1357-1)),0)</f>
        <v>0</v>
      </c>
      <c r="Y1357" s="104" t="str">
        <f aca="false">IF(T1357&gt;0,IF(U1357="","-",IF(X1357&lt;0%,"DEGROWTH","GROWTH")))</f>
        <v>GROWTH</v>
      </c>
      <c r="Z1357" s="75" t="n">
        <v>0</v>
      </c>
      <c r="AA1357" s="70"/>
      <c r="AB1357" s="70" t="s">
        <v>133</v>
      </c>
      <c r="AC1357" s="85" t="s">
        <v>133</v>
      </c>
      <c r="AD1357" s="3"/>
      <c r="AE1357" s="3"/>
      <c r="AF1357" s="85" t="s">
        <v>133</v>
      </c>
      <c r="AG1357" s="121" t="n">
        <f aca="false">IFERROR(INDEX(Last6M_AvgSales_Ref!$B$2:$B$12659,MATCH(D1357,Last6M_AvgSales_Ref!$A$2:$A$12659,0)),"")</f>
        <v>53.3333333333333</v>
      </c>
    </row>
    <row r="1358" customFormat="false" ht="14.25" hidden="false" customHeight="true" outlineLevel="0" collapsed="false">
      <c r="A1358" s="85" t="s">
        <v>131</v>
      </c>
      <c r="B1358" s="83" t="s">
        <v>140</v>
      </c>
      <c r="C1358" s="83" t="s">
        <v>3158</v>
      </c>
      <c r="D1358" s="83" t="n">
        <v>1000004347</v>
      </c>
      <c r="E1358" s="83" t="s">
        <v>3159</v>
      </c>
      <c r="F1358" s="84" t="n">
        <v>45782</v>
      </c>
      <c r="G1358" s="67" t="str">
        <f aca="false">IF(I1358&gt;0,"Targeted Dealer","-")</f>
        <v>Targeted Dealer</v>
      </c>
      <c r="H1358" s="67"/>
      <c r="I1358" s="68" t="n">
        <v>45</v>
      </c>
      <c r="J1358" s="68" t="n">
        <f aca="false">I1358/$J$1*($J$1-$E$1)</f>
        <v>45</v>
      </c>
      <c r="K1358" s="69" t="n">
        <v>121</v>
      </c>
      <c r="L1358" s="69" t="n">
        <f aca="false">I1358-K1358</f>
        <v>-76</v>
      </c>
      <c r="M1358" s="69" t="n">
        <f aca="false">IFERROR((K1358/J1358%),"-")</f>
        <v>268.888888888889</v>
      </c>
      <c r="N1358" s="97" t="n">
        <v>61</v>
      </c>
      <c r="O1358" s="98" t="str">
        <f aca="false">IF(F1358&lt;=$P$2,"June","")</f>
        <v>June</v>
      </c>
      <c r="P1358" s="97" t="n">
        <f aca="false">N1358</f>
        <v>61</v>
      </c>
      <c r="Q1358" s="99" t="n">
        <f aca="false">K1358-P1358</f>
        <v>60</v>
      </c>
      <c r="R1358" s="98" t="n">
        <f aca="false">IFERROR(IF(O1358="May",(K1358/P1358-1))," ")</f>
        <v>0</v>
      </c>
      <c r="S1358" s="100" t="str">
        <f aca="false">IF(N1358&gt;0,IF(O1358="","-",IF(R1358&lt;0%,"DEGROWTH","GROWTH")))</f>
        <v>GROWTH</v>
      </c>
      <c r="T1358" s="69" t="n">
        <v>42</v>
      </c>
      <c r="U1358" s="101" t="str">
        <f aca="false">IF(F1358&lt;=$V$2,"May","")</f>
        <v>May</v>
      </c>
      <c r="V1358" s="69" t="n">
        <f aca="false">T1358</f>
        <v>42</v>
      </c>
      <c r="W1358" s="102" t="n">
        <f aca="false">K1358-V1358</f>
        <v>79</v>
      </c>
      <c r="X1358" s="103" t="n">
        <f aca="false">IFERROR(IF(U1358="June",(K1358/V1358-1)),0)</f>
        <v>0</v>
      </c>
      <c r="Y1358" s="104" t="str">
        <f aca="false">IF(T1358&gt;0,IF(U1358="","-",IF(X1358&lt;0%,"DEGROWTH","GROWTH")))</f>
        <v>GROWTH</v>
      </c>
      <c r="Z1358" s="75" t="n">
        <v>0</v>
      </c>
      <c r="AA1358" s="70"/>
      <c r="AB1358" s="70" t="s">
        <v>133</v>
      </c>
      <c r="AC1358" s="85" t="s">
        <v>131</v>
      </c>
      <c r="AD1358" s="3"/>
      <c r="AE1358" s="3"/>
      <c r="AF1358" s="85" t="s">
        <v>131</v>
      </c>
      <c r="AG1358" s="121" t="n">
        <f aca="false">IFERROR(INDEX(Last6M_AvgSales_Ref!$B$2:$B$12659,MATCH(D1358,Last6M_AvgSales_Ref!$A$2:$A$12659,0)),"")</f>
        <v>163.833333333333</v>
      </c>
    </row>
    <row r="1359" customFormat="false" ht="14.25" hidden="false" customHeight="true" outlineLevel="0" collapsed="false">
      <c r="A1359" s="85" t="s">
        <v>133</v>
      </c>
      <c r="B1359" s="83" t="s">
        <v>48</v>
      </c>
      <c r="C1359" s="83" t="s">
        <v>3160</v>
      </c>
      <c r="D1359" s="83" t="n">
        <v>1000004361</v>
      </c>
      <c r="E1359" s="83" t="s">
        <v>3161</v>
      </c>
      <c r="F1359" s="84" t="n">
        <v>45804</v>
      </c>
      <c r="G1359" s="67" t="str">
        <f aca="false">IF(I1359&gt;0,"Targeted Dealer","-")</f>
        <v>Targeted Dealer</v>
      </c>
      <c r="H1359" s="67"/>
      <c r="I1359" s="68" t="n">
        <v>150</v>
      </c>
      <c r="J1359" s="68" t="n">
        <f aca="false">I1359/$J$1*($J$1-$E$1)</f>
        <v>150</v>
      </c>
      <c r="K1359" s="69" t="n">
        <v>215</v>
      </c>
      <c r="L1359" s="69" t="n">
        <f aca="false">I1359-K1359</f>
        <v>-65</v>
      </c>
      <c r="M1359" s="69" t="n">
        <f aca="false">IFERROR((K1359/J1359%),"-")</f>
        <v>143.333333333333</v>
      </c>
      <c r="N1359" s="97" t="n">
        <v>202</v>
      </c>
      <c r="O1359" s="98" t="str">
        <f aca="false">IF(F1359&lt;=$P$2,"June","")</f>
        <v>June</v>
      </c>
      <c r="P1359" s="97" t="n">
        <f aca="false">N1359</f>
        <v>202</v>
      </c>
      <c r="Q1359" s="99" t="n">
        <f aca="false">K1359-P1359</f>
        <v>13</v>
      </c>
      <c r="R1359" s="98" t="n">
        <f aca="false">IFERROR(IF(O1359="May",(K1359/P1359-1))," ")</f>
        <v>0</v>
      </c>
      <c r="S1359" s="100" t="str">
        <f aca="false">IF(N1359&gt;0,IF(O1359="","-",IF(R1359&lt;0%,"DEGROWTH","GROWTH")))</f>
        <v>GROWTH</v>
      </c>
      <c r="T1359" s="69" t="n">
        <v>35</v>
      </c>
      <c r="U1359" s="101" t="str">
        <f aca="false">IF(F1359&lt;=$V$2,"May","")</f>
        <v>May</v>
      </c>
      <c r="V1359" s="69" t="n">
        <f aca="false">T1359</f>
        <v>35</v>
      </c>
      <c r="W1359" s="102" t="n">
        <f aca="false">K1359-V1359</f>
        <v>180</v>
      </c>
      <c r="X1359" s="103" t="n">
        <f aca="false">IFERROR(IF(U1359="June",(K1359/V1359-1)),0)</f>
        <v>0</v>
      </c>
      <c r="Y1359" s="104" t="str">
        <f aca="false">IF(T1359&gt;0,IF(U1359="","-",IF(X1359&lt;0%,"DEGROWTH","GROWTH")))</f>
        <v>GROWTH</v>
      </c>
      <c r="Z1359" s="75" t="n">
        <v>0</v>
      </c>
      <c r="AA1359" s="70"/>
      <c r="AB1359" s="70" t="s">
        <v>133</v>
      </c>
      <c r="AC1359" s="85" t="s">
        <v>133</v>
      </c>
      <c r="AD1359" s="3"/>
      <c r="AE1359" s="3"/>
      <c r="AF1359" s="85" t="s">
        <v>133</v>
      </c>
      <c r="AG1359" s="121" t="n">
        <f aca="false">IFERROR(INDEX(Last6M_AvgSales_Ref!$B$2:$B$12659,MATCH(D1359,Last6M_AvgSales_Ref!$A$2:$A$12659,0)),"")</f>
        <v>206</v>
      </c>
    </row>
    <row r="1360" customFormat="false" ht="14.25" hidden="false" customHeight="true" outlineLevel="0" collapsed="false">
      <c r="A1360" s="85" t="s">
        <v>133</v>
      </c>
      <c r="B1360" s="83" t="s">
        <v>48</v>
      </c>
      <c r="C1360" s="83" t="s">
        <v>3162</v>
      </c>
      <c r="D1360" s="83" t="n">
        <v>1000004365</v>
      </c>
      <c r="E1360" s="83" t="s">
        <v>3163</v>
      </c>
      <c r="F1360" s="84" t="n">
        <v>45796</v>
      </c>
      <c r="G1360" s="67" t="str">
        <f aca="false">IF(I1360&gt;0,"Targeted Dealer","-")</f>
        <v>Targeted Dealer</v>
      </c>
      <c r="H1360" s="67"/>
      <c r="I1360" s="68" t="n">
        <v>50</v>
      </c>
      <c r="J1360" s="68" t="n">
        <f aca="false">I1360/$J$1*($J$1-$E$1)</f>
        <v>50</v>
      </c>
      <c r="K1360" s="69" t="n">
        <v>127</v>
      </c>
      <c r="L1360" s="69" t="n">
        <f aca="false">I1360-K1360</f>
        <v>-77</v>
      </c>
      <c r="M1360" s="69" t="n">
        <f aca="false">IFERROR((K1360/J1360%),"-")</f>
        <v>254</v>
      </c>
      <c r="N1360" s="97" t="n">
        <v>76</v>
      </c>
      <c r="O1360" s="98" t="str">
        <f aca="false">IF(F1360&lt;=$P$2,"June","")</f>
        <v>June</v>
      </c>
      <c r="P1360" s="97" t="n">
        <f aca="false">N1360</f>
        <v>76</v>
      </c>
      <c r="Q1360" s="99" t="n">
        <f aca="false">K1360-P1360</f>
        <v>51</v>
      </c>
      <c r="R1360" s="98" t="n">
        <f aca="false">IFERROR(IF(O1360="May",(K1360/P1360-1))," ")</f>
        <v>0</v>
      </c>
      <c r="S1360" s="100" t="str">
        <f aca="false">IF(N1360&gt;0,IF(O1360="","-",IF(R1360&lt;0%,"DEGROWTH","GROWTH")))</f>
        <v>GROWTH</v>
      </c>
      <c r="T1360" s="69" t="n">
        <v>23</v>
      </c>
      <c r="U1360" s="101" t="str">
        <f aca="false">IF(F1360&lt;=$V$2,"May","")</f>
        <v>May</v>
      </c>
      <c r="V1360" s="69" t="n">
        <f aca="false">T1360</f>
        <v>23</v>
      </c>
      <c r="W1360" s="102" t="n">
        <f aca="false">K1360-V1360</f>
        <v>104</v>
      </c>
      <c r="X1360" s="103" t="n">
        <f aca="false">IFERROR(IF(U1360="June",(K1360/V1360-1)),0)</f>
        <v>0</v>
      </c>
      <c r="Y1360" s="104" t="str">
        <f aca="false">IF(T1360&gt;0,IF(U1360="","-",IF(X1360&lt;0%,"DEGROWTH","GROWTH")))</f>
        <v>GROWTH</v>
      </c>
      <c r="Z1360" s="75" t="n">
        <v>0</v>
      </c>
      <c r="AA1360" s="70"/>
      <c r="AB1360" s="70" t="s">
        <v>133</v>
      </c>
      <c r="AC1360" s="85" t="s">
        <v>133</v>
      </c>
      <c r="AD1360" s="3"/>
      <c r="AE1360" s="3"/>
      <c r="AF1360" s="85" t="s">
        <v>133</v>
      </c>
      <c r="AG1360" s="121" t="n">
        <f aca="false">IFERROR(INDEX(Last6M_AvgSales_Ref!$B$2:$B$12659,MATCH(D1360,Last6M_AvgSales_Ref!$A$2:$A$12659,0)),"")</f>
        <v>155</v>
      </c>
    </row>
    <row r="1361" customFormat="false" ht="14.25" hidden="false" customHeight="true" outlineLevel="0" collapsed="false">
      <c r="A1361" s="85" t="s">
        <v>134</v>
      </c>
      <c r="B1361" s="83" t="s">
        <v>81</v>
      </c>
      <c r="C1361" s="83" t="s">
        <v>3164</v>
      </c>
      <c r="D1361" s="83" t="n">
        <v>1000004368</v>
      </c>
      <c r="E1361" s="83" t="s">
        <v>3165</v>
      </c>
      <c r="F1361" s="84" t="n">
        <v>45800</v>
      </c>
      <c r="G1361" s="67" t="str">
        <f aca="false">IF(I1361&gt;0,"Targeted Dealer","-")</f>
        <v>Targeted Dealer</v>
      </c>
      <c r="H1361" s="67"/>
      <c r="I1361" s="68" t="n">
        <v>100</v>
      </c>
      <c r="J1361" s="68" t="n">
        <f aca="false">I1361/$J$1*($J$1-$E$1)</f>
        <v>100</v>
      </c>
      <c r="K1361" s="69" t="n">
        <v>30</v>
      </c>
      <c r="L1361" s="69" t="n">
        <f aca="false">I1361-K1361</f>
        <v>70</v>
      </c>
      <c r="M1361" s="69" t="n">
        <f aca="false">IFERROR((K1361/J1361%),"-")</f>
        <v>30</v>
      </c>
      <c r="N1361" s="97" t="n">
        <v>70</v>
      </c>
      <c r="O1361" s="98" t="str">
        <f aca="false">IF(F1361&lt;=$P$2,"June","")</f>
        <v>June</v>
      </c>
      <c r="P1361" s="97" t="n">
        <f aca="false">N1361</f>
        <v>70</v>
      </c>
      <c r="Q1361" s="99" t="n">
        <f aca="false">K1361-P1361</f>
        <v>-40</v>
      </c>
      <c r="R1361" s="98" t="n">
        <f aca="false">IFERROR(IF(O1361="May",(K1361/P1361-1))," ")</f>
        <v>0</v>
      </c>
      <c r="S1361" s="100" t="str">
        <f aca="false">IF(N1361&gt;0,IF(O1361="","-",IF(R1361&lt;0%,"DEGROWTH","GROWTH")))</f>
        <v>GROWTH</v>
      </c>
      <c r="T1361" s="69" t="n">
        <v>25</v>
      </c>
      <c r="U1361" s="101" t="str">
        <f aca="false">IF(F1361&lt;=$V$2,"May","")</f>
        <v>May</v>
      </c>
      <c r="V1361" s="69" t="n">
        <f aca="false">T1361</f>
        <v>25</v>
      </c>
      <c r="W1361" s="102" t="n">
        <f aca="false">K1361-V1361</f>
        <v>5</v>
      </c>
      <c r="X1361" s="103" t="n">
        <f aca="false">IFERROR(IF(U1361="June",(K1361/V1361-1)),0)</f>
        <v>0</v>
      </c>
      <c r="Y1361" s="104" t="str">
        <f aca="false">IF(T1361&gt;0,IF(U1361="","-",IF(X1361&lt;0%,"DEGROWTH","GROWTH")))</f>
        <v>GROWTH</v>
      </c>
      <c r="Z1361" s="75" t="n">
        <v>0</v>
      </c>
      <c r="AA1361" s="70"/>
      <c r="AB1361" s="70" t="s">
        <v>133</v>
      </c>
      <c r="AC1361" s="85" t="s">
        <v>134</v>
      </c>
      <c r="AD1361" s="3"/>
      <c r="AE1361" s="3"/>
      <c r="AF1361" s="85" t="s">
        <v>134</v>
      </c>
      <c r="AG1361" s="121" t="n">
        <f aca="false">IFERROR(INDEX(Last6M_AvgSales_Ref!$B$2:$B$12659,MATCH(D1361,Last6M_AvgSales_Ref!$A$2:$A$12659,0)),"")</f>
        <v>73.75</v>
      </c>
    </row>
    <row r="1362" customFormat="false" ht="14.25" hidden="false" customHeight="true" outlineLevel="0" collapsed="false">
      <c r="A1362" s="85" t="s">
        <v>133</v>
      </c>
      <c r="B1362" s="83" t="s">
        <v>47</v>
      </c>
      <c r="C1362" s="83" t="s">
        <v>3166</v>
      </c>
      <c r="D1362" s="83" t="n">
        <v>1000004372</v>
      </c>
      <c r="E1362" s="83" t="s">
        <v>3167</v>
      </c>
      <c r="F1362" s="84" t="n">
        <v>45806</v>
      </c>
      <c r="G1362" s="67" t="str">
        <f aca="false">IF(I1362&gt;0,"Targeted Dealer","-")</f>
        <v>Targeted Dealer</v>
      </c>
      <c r="H1362" s="67"/>
      <c r="I1362" s="68" t="n">
        <v>250</v>
      </c>
      <c r="J1362" s="68" t="n">
        <f aca="false">I1362/$J$1*($J$1-$E$1)</f>
        <v>250</v>
      </c>
      <c r="K1362" s="69" t="n">
        <v>314.5</v>
      </c>
      <c r="L1362" s="69" t="n">
        <f aca="false">I1362-K1362</f>
        <v>-64.5</v>
      </c>
      <c r="M1362" s="69" t="n">
        <f aca="false">IFERROR((K1362/J1362%),"-")</f>
        <v>125.8</v>
      </c>
      <c r="N1362" s="97" t="n">
        <v>310</v>
      </c>
      <c r="O1362" s="98" t="str">
        <f aca="false">IF(F1362&lt;=$P$2,"June","")</f>
        <v>June</v>
      </c>
      <c r="P1362" s="97" t="n">
        <f aca="false">N1362</f>
        <v>310</v>
      </c>
      <c r="Q1362" s="99" t="n">
        <f aca="false">K1362-P1362</f>
        <v>4.5</v>
      </c>
      <c r="R1362" s="98" t="n">
        <f aca="false">IFERROR(IF(O1362="May",(K1362/P1362-1))," ")</f>
        <v>0</v>
      </c>
      <c r="S1362" s="100" t="str">
        <f aca="false">IF(N1362&gt;0,IF(O1362="","-",IF(R1362&lt;0%,"DEGROWTH","GROWTH")))</f>
        <v>GROWTH</v>
      </c>
      <c r="T1362" s="69" t="n">
        <v>85</v>
      </c>
      <c r="U1362" s="101" t="str">
        <f aca="false">IF(F1362&lt;=$V$2,"May","")</f>
        <v>May</v>
      </c>
      <c r="V1362" s="69" t="n">
        <f aca="false">T1362</f>
        <v>85</v>
      </c>
      <c r="W1362" s="102" t="n">
        <f aca="false">K1362-V1362</f>
        <v>229.5</v>
      </c>
      <c r="X1362" s="103" t="n">
        <f aca="false">IFERROR(IF(U1362="June",(K1362/V1362-1)),0)</f>
        <v>0</v>
      </c>
      <c r="Y1362" s="104" t="str">
        <f aca="false">IF(T1362&gt;0,IF(U1362="","-",IF(X1362&lt;0%,"DEGROWTH","GROWTH")))</f>
        <v>GROWTH</v>
      </c>
      <c r="Z1362" s="75" t="n">
        <v>0</v>
      </c>
      <c r="AA1362" s="70"/>
      <c r="AB1362" s="70" t="s">
        <v>133</v>
      </c>
      <c r="AC1362" s="85" t="s">
        <v>133</v>
      </c>
      <c r="AD1362" s="3"/>
      <c r="AE1362" s="3"/>
      <c r="AF1362" s="85" t="s">
        <v>133</v>
      </c>
      <c r="AG1362" s="121" t="n">
        <f aca="false">IFERROR(INDEX(Last6M_AvgSales_Ref!$B$2:$B$12659,MATCH(D1362,Last6M_AvgSales_Ref!$A$2:$A$12659,0)),"")</f>
        <v>294.908333333333</v>
      </c>
    </row>
    <row r="1363" customFormat="false" ht="14.25" hidden="false" customHeight="true" outlineLevel="0" collapsed="false">
      <c r="A1363" s="85" t="s">
        <v>134</v>
      </c>
      <c r="B1363" s="83" t="s">
        <v>81</v>
      </c>
      <c r="C1363" s="83" t="s">
        <v>3168</v>
      </c>
      <c r="D1363" s="83" t="n">
        <v>1000004373</v>
      </c>
      <c r="E1363" s="83" t="s">
        <v>3169</v>
      </c>
      <c r="F1363" s="84" t="n">
        <v>45808</v>
      </c>
      <c r="G1363" s="67" t="str">
        <f aca="false">IF(I1363&gt;0,"Targeted Dealer","-")</f>
        <v>Targeted Dealer</v>
      </c>
      <c r="H1363" s="67"/>
      <c r="I1363" s="68" t="n">
        <v>200</v>
      </c>
      <c r="J1363" s="68" t="n">
        <f aca="false">I1363/$J$1*($J$1-$E$1)</f>
        <v>200</v>
      </c>
      <c r="K1363" s="69" t="n">
        <v>82</v>
      </c>
      <c r="L1363" s="69" t="n">
        <f aca="false">I1363-K1363</f>
        <v>118</v>
      </c>
      <c r="M1363" s="69" t="n">
        <f aca="false">IFERROR((K1363/J1363%),"-")</f>
        <v>41</v>
      </c>
      <c r="N1363" s="97" t="n">
        <v>68</v>
      </c>
      <c r="O1363" s="98" t="str">
        <f aca="false">IF(F1363&lt;=$P$2,"June","")</f>
        <v>June</v>
      </c>
      <c r="P1363" s="97" t="n">
        <f aca="false">N1363</f>
        <v>68</v>
      </c>
      <c r="Q1363" s="99" t="n">
        <f aca="false">K1363-P1363</f>
        <v>14</v>
      </c>
      <c r="R1363" s="98" t="n">
        <f aca="false">IFERROR(IF(O1363="May",(K1363/P1363-1))," ")</f>
        <v>0</v>
      </c>
      <c r="S1363" s="100" t="str">
        <f aca="false">IF(N1363&gt;0,IF(O1363="","-",IF(R1363&lt;0%,"DEGROWTH","GROWTH")))</f>
        <v>GROWTH</v>
      </c>
      <c r="T1363" s="69" t="n">
        <v>86.25</v>
      </c>
      <c r="U1363" s="101" t="str">
        <f aca="false">IF(F1363&lt;=$V$2,"May","")</f>
        <v>May</v>
      </c>
      <c r="V1363" s="69" t="n">
        <f aca="false">T1363</f>
        <v>86.25</v>
      </c>
      <c r="W1363" s="102" t="n">
        <f aca="false">K1363-V1363</f>
        <v>-4.25</v>
      </c>
      <c r="X1363" s="103" t="n">
        <f aca="false">IFERROR(IF(U1363="June",(K1363/V1363-1)),0)</f>
        <v>0</v>
      </c>
      <c r="Y1363" s="104" t="str">
        <f aca="false">IF(T1363&gt;0,IF(U1363="","-",IF(X1363&lt;0%,"DEGROWTH","GROWTH")))</f>
        <v>GROWTH</v>
      </c>
      <c r="Z1363" s="75" t="n">
        <v>0</v>
      </c>
      <c r="AA1363" s="70"/>
      <c r="AB1363" s="70" t="s">
        <v>133</v>
      </c>
      <c r="AC1363" s="85" t="s">
        <v>134</v>
      </c>
      <c r="AD1363" s="3"/>
      <c r="AE1363" s="3"/>
      <c r="AF1363" s="85" t="s">
        <v>134</v>
      </c>
      <c r="AG1363" s="121" t="n">
        <f aca="false">IFERROR(INDEX(Last6M_AvgSales_Ref!$B$2:$B$12659,MATCH(D1363,Last6M_AvgSales_Ref!$A$2:$A$12659,0)),"")</f>
        <v>68.3333333333333</v>
      </c>
    </row>
    <row r="1364" customFormat="false" ht="14.25" hidden="false" customHeight="true" outlineLevel="0" collapsed="false">
      <c r="A1364" s="85" t="s">
        <v>134</v>
      </c>
      <c r="B1364" s="83" t="s">
        <v>67</v>
      </c>
      <c r="C1364" s="83" t="s">
        <v>3170</v>
      </c>
      <c r="D1364" s="83" t="n">
        <v>1000004374</v>
      </c>
      <c r="E1364" s="83" t="s">
        <v>3171</v>
      </c>
      <c r="F1364" s="84" t="n">
        <v>45811</v>
      </c>
      <c r="G1364" s="67" t="str">
        <f aca="false">IF(I1364&gt;0,"Targeted Dealer","-")</f>
        <v>Targeted Dealer</v>
      </c>
      <c r="H1364" s="67"/>
      <c r="I1364" s="68" t="n">
        <v>78</v>
      </c>
      <c r="J1364" s="68" t="n">
        <f aca="false">I1364/$J$1*($J$1-$E$1)</f>
        <v>78</v>
      </c>
      <c r="K1364" s="69" t="n">
        <v>26</v>
      </c>
      <c r="L1364" s="69" t="n">
        <f aca="false">I1364-K1364</f>
        <v>52</v>
      </c>
      <c r="M1364" s="69" t="n">
        <f aca="false">IFERROR((K1364/J1364%),"-")</f>
        <v>33.3333333333333</v>
      </c>
      <c r="N1364" s="97" t="n">
        <v>26</v>
      </c>
      <c r="O1364" s="98" t="str">
        <f aca="false">IF(F1364&lt;=$P$2,"June","")</f>
        <v>June</v>
      </c>
      <c r="P1364" s="97" t="n">
        <f aca="false">N1364</f>
        <v>26</v>
      </c>
      <c r="Q1364" s="99" t="n">
        <f aca="false">K1364-P1364</f>
        <v>0</v>
      </c>
      <c r="R1364" s="98" t="n">
        <f aca="false">IFERROR(IF(O1364="May",(K1364/P1364-1))," ")</f>
        <v>0</v>
      </c>
      <c r="S1364" s="100" t="str">
        <f aca="false">IF(N1364&gt;0,IF(O1364="","-",IF(R1364&lt;0%,"DEGROWTH","GROWTH")))</f>
        <v>GROWTH</v>
      </c>
      <c r="T1364" s="69" t="n">
        <v>64.5</v>
      </c>
      <c r="U1364" s="101" t="str">
        <f aca="false">IF(F1364&lt;=$V$2,"May","")</f>
        <v>May</v>
      </c>
      <c r="V1364" s="69" t="n">
        <f aca="false">T1364</f>
        <v>64.5</v>
      </c>
      <c r="W1364" s="102" t="n">
        <f aca="false">K1364-V1364</f>
        <v>-38.5</v>
      </c>
      <c r="X1364" s="103" t="n">
        <f aca="false">IFERROR(IF(U1364="June",(K1364/V1364-1)),0)</f>
        <v>0</v>
      </c>
      <c r="Y1364" s="104" t="str">
        <f aca="false">IF(T1364&gt;0,IF(U1364="","-",IF(X1364&lt;0%,"DEGROWTH","GROWTH")))</f>
        <v>GROWTH</v>
      </c>
      <c r="Z1364" s="75" t="n">
        <v>0</v>
      </c>
      <c r="AA1364" s="70"/>
      <c r="AB1364" s="70" t="s">
        <v>133</v>
      </c>
      <c r="AC1364" s="85" t="s">
        <v>134</v>
      </c>
      <c r="AD1364" s="3"/>
      <c r="AE1364" s="3"/>
      <c r="AF1364" s="85" t="s">
        <v>134</v>
      </c>
      <c r="AG1364" s="121" t="n">
        <f aca="false">IFERROR(INDEX(Last6M_AvgSales_Ref!$B$2:$B$12659,MATCH(D1364,Last6M_AvgSales_Ref!$A$2:$A$12659,0)),"")</f>
        <v>34.25</v>
      </c>
    </row>
    <row r="1365" customFormat="false" ht="14.25" hidden="false" customHeight="true" outlineLevel="0" collapsed="false">
      <c r="A1365" s="85" t="s">
        <v>134</v>
      </c>
      <c r="B1365" s="83" t="s">
        <v>67</v>
      </c>
      <c r="C1365" s="83" t="s">
        <v>3172</v>
      </c>
      <c r="D1365" s="83" t="n">
        <v>1000004375</v>
      </c>
      <c r="E1365" s="83" t="s">
        <v>3173</v>
      </c>
      <c r="F1365" s="84" t="n">
        <v>45813</v>
      </c>
      <c r="G1365" s="67" t="str">
        <f aca="false">IF(I1365&gt;0,"Targeted Dealer","-")</f>
        <v>Targeted Dealer</v>
      </c>
      <c r="H1365" s="67"/>
      <c r="I1365" s="68" t="n">
        <v>26</v>
      </c>
      <c r="J1365" s="68" t="n">
        <f aca="false">I1365/$J$1*($J$1-$E$1)</f>
        <v>26</v>
      </c>
      <c r="K1365" s="69" t="n">
        <v>0</v>
      </c>
      <c r="L1365" s="69" t="n">
        <f aca="false">I1365-K1365</f>
        <v>26</v>
      </c>
      <c r="M1365" s="69" t="n">
        <f aca="false">IFERROR((K1365/J1365%),"-")</f>
        <v>0</v>
      </c>
      <c r="N1365" s="97" t="n">
        <v>0</v>
      </c>
      <c r="O1365" s="98" t="str">
        <f aca="false">IF(F1365&lt;=$P$2,"June","")</f>
        <v>June</v>
      </c>
      <c r="P1365" s="97" t="n">
        <f aca="false">N1365</f>
        <v>0</v>
      </c>
      <c r="Q1365" s="99" t="n">
        <f aca="false">K1365-P1365</f>
        <v>0</v>
      </c>
      <c r="R1365" s="98" t="n">
        <f aca="false">IFERROR(IF(O1365="May",(K1365/P1365-1))," ")</f>
        <v>0</v>
      </c>
      <c r="S1365" s="105" t="b">
        <f aca="false">IF(N1365&gt;0,IF(O1365="","-",IF(R1365&lt;0%,"DEGROWTH","GROWTH")))</f>
        <v>0</v>
      </c>
      <c r="T1365" s="69" t="n">
        <v>26</v>
      </c>
      <c r="U1365" s="101" t="str">
        <f aca="false">IF(F1365&lt;=$V$2,"May","")</f>
        <v>May</v>
      </c>
      <c r="V1365" s="69" t="n">
        <f aca="false">T1365</f>
        <v>26</v>
      </c>
      <c r="W1365" s="102" t="n">
        <f aca="false">K1365-V1365</f>
        <v>-26</v>
      </c>
      <c r="X1365" s="103" t="n">
        <f aca="false">IFERROR(IF(U1365="June",(K1365/V1365-1)),0)</f>
        <v>0</v>
      </c>
      <c r="Y1365" s="104" t="str">
        <f aca="false">IF(T1365&gt;0,IF(U1365="","-",IF(X1365&lt;0%,"DEGROWTH","GROWTH")))</f>
        <v>GROWTH</v>
      </c>
      <c r="Z1365" s="75" t="n">
        <v>0</v>
      </c>
      <c r="AA1365" s="70"/>
      <c r="AB1365" s="70" t="s">
        <v>133</v>
      </c>
      <c r="AC1365" s="85" t="s">
        <v>134</v>
      </c>
      <c r="AD1365" s="3"/>
      <c r="AE1365" s="3"/>
      <c r="AF1365" s="85" t="s">
        <v>134</v>
      </c>
      <c r="AG1365" s="121" t="n">
        <f aca="false">IFERROR(INDEX(Last6M_AvgSales_Ref!$B$2:$B$12659,MATCH(D1365,Last6M_AvgSales_Ref!$A$2:$A$12659,0)),"")</f>
        <v>14.6666666666667</v>
      </c>
    </row>
    <row r="1366" customFormat="false" ht="14.25" hidden="false" customHeight="true" outlineLevel="0" collapsed="false">
      <c r="A1366" s="85" t="s">
        <v>133</v>
      </c>
      <c r="B1366" s="83" t="s">
        <v>25</v>
      </c>
      <c r="C1366" s="83" t="s">
        <v>3174</v>
      </c>
      <c r="D1366" s="83" t="n">
        <v>1000004377</v>
      </c>
      <c r="E1366" s="83" t="s">
        <v>3175</v>
      </c>
      <c r="F1366" s="84" t="n">
        <v>45817</v>
      </c>
      <c r="G1366" s="67" t="str">
        <f aca="false">IF(I1366&gt;0,"Targeted Dealer","-")</f>
        <v>Targeted Dealer</v>
      </c>
      <c r="H1366" s="67"/>
      <c r="I1366" s="68" t="n">
        <v>580</v>
      </c>
      <c r="J1366" s="68" t="n">
        <f aca="false">I1366/$J$1*($J$1-$E$1)</f>
        <v>580</v>
      </c>
      <c r="K1366" s="69" t="n">
        <v>600</v>
      </c>
      <c r="L1366" s="69" t="n">
        <f aca="false">I1366-K1366</f>
        <v>-20</v>
      </c>
      <c r="M1366" s="69" t="n">
        <f aca="false">IFERROR((K1366/J1366%),"-")</f>
        <v>103.448275862069</v>
      </c>
      <c r="N1366" s="97" t="n">
        <v>250</v>
      </c>
      <c r="O1366" s="98" t="str">
        <f aca="false">IF(F1366&lt;=$P$2,"June","")</f>
        <v>June</v>
      </c>
      <c r="P1366" s="97" t="n">
        <f aca="false">N1366</f>
        <v>250</v>
      </c>
      <c r="Q1366" s="99" t="n">
        <f aca="false">K1366-P1366</f>
        <v>350</v>
      </c>
      <c r="R1366" s="98" t="n">
        <f aca="false">IFERROR(IF(O1366="May",(K1366/P1366-1))," ")</f>
        <v>0</v>
      </c>
      <c r="S1366" s="100" t="str">
        <f aca="false">IF(N1366&gt;0,IF(O1366="","-",IF(R1366&lt;0%,"DEGROWTH","GROWTH")))</f>
        <v>GROWTH</v>
      </c>
      <c r="T1366" s="69" t="n">
        <v>530</v>
      </c>
      <c r="U1366" s="101" t="str">
        <f aca="false">IF(F1366&lt;=$V$2,"May","")</f>
        <v>May</v>
      </c>
      <c r="V1366" s="69" t="n">
        <f aca="false">T1366</f>
        <v>530</v>
      </c>
      <c r="W1366" s="102" t="n">
        <f aca="false">K1366-V1366</f>
        <v>70</v>
      </c>
      <c r="X1366" s="103" t="n">
        <f aca="false">IFERROR(IF(U1366="June",(K1366/V1366-1)),0)</f>
        <v>0</v>
      </c>
      <c r="Y1366" s="104" t="str">
        <f aca="false">IF(T1366&gt;0,IF(U1366="","-",IF(X1366&lt;0%,"DEGROWTH","GROWTH")))</f>
        <v>GROWTH</v>
      </c>
      <c r="Z1366" s="75" t="n">
        <v>0</v>
      </c>
      <c r="AA1366" s="70"/>
      <c r="AB1366" s="70" t="s">
        <v>133</v>
      </c>
      <c r="AC1366" s="85" t="s">
        <v>133</v>
      </c>
      <c r="AD1366" s="3"/>
      <c r="AE1366" s="3"/>
      <c r="AF1366" s="85" t="s">
        <v>133</v>
      </c>
      <c r="AG1366" s="121" t="n">
        <f aca="false">IFERROR(INDEX(Last6M_AvgSales_Ref!$B$2:$B$12659,MATCH(D1366,Last6M_AvgSales_Ref!$A$2:$A$12659,0)),"")</f>
        <v>498.333333333333</v>
      </c>
    </row>
    <row r="1367" customFormat="false" ht="14.25" hidden="false" customHeight="true" outlineLevel="0" collapsed="false">
      <c r="A1367" s="85" t="s">
        <v>134</v>
      </c>
      <c r="B1367" s="83" t="s">
        <v>67</v>
      </c>
      <c r="C1367" s="83" t="s">
        <v>3176</v>
      </c>
      <c r="D1367" s="83" t="n">
        <v>1000004378</v>
      </c>
      <c r="E1367" s="83" t="s">
        <v>3177</v>
      </c>
      <c r="F1367" s="84" t="n">
        <v>45820</v>
      </c>
      <c r="G1367" s="67" t="str">
        <f aca="false">IF(I1367&gt;0,"Targeted Dealer","-")</f>
        <v>Targeted Dealer</v>
      </c>
      <c r="H1367" s="67"/>
      <c r="I1367" s="68" t="n">
        <v>78</v>
      </c>
      <c r="J1367" s="68" t="n">
        <f aca="false">I1367/$J$1*($J$1-$E$1)</f>
        <v>78</v>
      </c>
      <c r="K1367" s="69" t="n">
        <v>49.5</v>
      </c>
      <c r="L1367" s="69" t="n">
        <f aca="false">I1367-K1367</f>
        <v>28.5</v>
      </c>
      <c r="M1367" s="69" t="n">
        <f aca="false">IFERROR((K1367/J1367%),"-")</f>
        <v>63.4615384615385</v>
      </c>
      <c r="N1367" s="97" t="n">
        <v>50</v>
      </c>
      <c r="O1367" s="98" t="str">
        <f aca="false">IF(F1367&lt;=$P$2,"June","")</f>
        <v>June</v>
      </c>
      <c r="P1367" s="97" t="n">
        <f aca="false">N1367</f>
        <v>50</v>
      </c>
      <c r="Q1367" s="99" t="n">
        <f aca="false">K1367-P1367</f>
        <v>-0.5</v>
      </c>
      <c r="R1367" s="98" t="n">
        <f aca="false">IFERROR(IF(O1367="May",(K1367/P1367-1))," ")</f>
        <v>0</v>
      </c>
      <c r="S1367" s="100" t="str">
        <f aca="false">IF(N1367&gt;0,IF(O1367="","-",IF(R1367&lt;0%,"DEGROWTH","GROWTH")))</f>
        <v>GROWTH</v>
      </c>
      <c r="T1367" s="69" t="n">
        <v>26</v>
      </c>
      <c r="U1367" s="101" t="str">
        <f aca="false">IF(F1367&lt;=$V$2,"May","")</f>
        <v>May</v>
      </c>
      <c r="V1367" s="69" t="n">
        <f aca="false">T1367</f>
        <v>26</v>
      </c>
      <c r="W1367" s="102" t="n">
        <f aca="false">K1367-V1367</f>
        <v>23.5</v>
      </c>
      <c r="X1367" s="103" t="n">
        <f aca="false">IFERROR(IF(U1367="June",(K1367/V1367-1)),0)</f>
        <v>0</v>
      </c>
      <c r="Y1367" s="104" t="str">
        <f aca="false">IF(T1367&gt;0,IF(U1367="","-",IF(X1367&lt;0%,"DEGROWTH","GROWTH")))</f>
        <v>GROWTH</v>
      </c>
      <c r="Z1367" s="75" t="n">
        <v>0</v>
      </c>
      <c r="AA1367" s="70"/>
      <c r="AB1367" s="70" t="s">
        <v>133</v>
      </c>
      <c r="AC1367" s="85" t="s">
        <v>134</v>
      </c>
      <c r="AD1367" s="3"/>
      <c r="AE1367" s="3"/>
      <c r="AF1367" s="85" t="s">
        <v>134</v>
      </c>
      <c r="AG1367" s="121" t="n">
        <f aca="false">IFERROR(INDEX(Last6M_AvgSales_Ref!$B$2:$B$12659,MATCH(D1367,Last6M_AvgSales_Ref!$A$2:$A$12659,0)),"")</f>
        <v>26.1666666666667</v>
      </c>
    </row>
    <row r="1368" customFormat="false" ht="14.25" hidden="false" customHeight="true" outlineLevel="0" collapsed="false">
      <c r="A1368" s="85" t="s">
        <v>131</v>
      </c>
      <c r="B1368" s="83" t="s">
        <v>93</v>
      </c>
      <c r="C1368" s="83" t="s">
        <v>3178</v>
      </c>
      <c r="D1368" s="83" t="n">
        <v>1000004380</v>
      </c>
      <c r="E1368" s="83" t="s">
        <v>3179</v>
      </c>
      <c r="F1368" s="84" t="n">
        <v>45821</v>
      </c>
      <c r="G1368" s="67" t="str">
        <f aca="false">IF(I1368&gt;0,"Targeted Dealer","-")</f>
        <v>Targeted Dealer</v>
      </c>
      <c r="H1368" s="67"/>
      <c r="I1368" s="68" t="n">
        <v>300</v>
      </c>
      <c r="J1368" s="68" t="n">
        <f aca="false">I1368/$J$1*($J$1-$E$1)</f>
        <v>300</v>
      </c>
      <c r="K1368" s="69" t="n">
        <v>236</v>
      </c>
      <c r="L1368" s="69" t="n">
        <f aca="false">I1368-K1368</f>
        <v>64</v>
      </c>
      <c r="M1368" s="69" t="n">
        <f aca="false">IFERROR((K1368/J1368%),"-")</f>
        <v>78.6666666666667</v>
      </c>
      <c r="N1368" s="97" t="n">
        <v>340</v>
      </c>
      <c r="O1368" s="98" t="str">
        <f aca="false">IF(F1368&lt;=$P$2,"June","")</f>
        <v>June</v>
      </c>
      <c r="P1368" s="97" t="n">
        <f aca="false">N1368</f>
        <v>340</v>
      </c>
      <c r="Q1368" s="99" t="n">
        <f aca="false">K1368-P1368</f>
        <v>-104</v>
      </c>
      <c r="R1368" s="98" t="n">
        <f aca="false">IFERROR(IF(O1368="May",(K1368/P1368-1))," ")</f>
        <v>0</v>
      </c>
      <c r="S1368" s="100" t="str">
        <f aca="false">IF(N1368&gt;0,IF(O1368="","-",IF(R1368&lt;0%,"DEGROWTH","GROWTH")))</f>
        <v>GROWTH</v>
      </c>
      <c r="T1368" s="69" t="n">
        <v>212</v>
      </c>
      <c r="U1368" s="101" t="str">
        <f aca="false">IF(F1368&lt;=$V$2,"May","")</f>
        <v>May</v>
      </c>
      <c r="V1368" s="69" t="n">
        <f aca="false">T1368</f>
        <v>212</v>
      </c>
      <c r="W1368" s="102" t="n">
        <f aca="false">K1368-V1368</f>
        <v>24</v>
      </c>
      <c r="X1368" s="103" t="n">
        <f aca="false">IFERROR(IF(U1368="June",(K1368/V1368-1)),0)</f>
        <v>0</v>
      </c>
      <c r="Y1368" s="104" t="str">
        <f aca="false">IF(T1368&gt;0,IF(U1368="","-",IF(X1368&lt;0%,"DEGROWTH","GROWTH")))</f>
        <v>GROWTH</v>
      </c>
      <c r="Z1368" s="75" t="n">
        <v>0</v>
      </c>
      <c r="AA1368" s="70"/>
      <c r="AB1368" s="70" t="s">
        <v>133</v>
      </c>
      <c r="AC1368" s="85" t="s">
        <v>131</v>
      </c>
      <c r="AD1368" s="3"/>
      <c r="AE1368" s="3"/>
      <c r="AF1368" s="85" t="s">
        <v>131</v>
      </c>
      <c r="AG1368" s="121" t="n">
        <f aca="false">IFERROR(INDEX(Last6M_AvgSales_Ref!$B$2:$B$12659,MATCH(D1368,Last6M_AvgSales_Ref!$A$2:$A$12659,0)),"")</f>
        <v>694.333333333333</v>
      </c>
    </row>
    <row r="1369" customFormat="false" ht="14.25" hidden="false" customHeight="true" outlineLevel="0" collapsed="false">
      <c r="A1369" s="85" t="s">
        <v>133</v>
      </c>
      <c r="B1369" s="83" t="s">
        <v>144</v>
      </c>
      <c r="C1369" s="83" t="s">
        <v>3180</v>
      </c>
      <c r="D1369" s="83" t="n">
        <v>1000004384</v>
      </c>
      <c r="E1369" s="83" t="s">
        <v>3181</v>
      </c>
      <c r="F1369" s="84" t="n">
        <v>45817</v>
      </c>
      <c r="G1369" s="67" t="str">
        <f aca="false">IF(I1369&gt;0,"Targeted Dealer","-")</f>
        <v>Targeted Dealer</v>
      </c>
      <c r="H1369" s="67"/>
      <c r="I1369" s="68" t="n">
        <v>300</v>
      </c>
      <c r="J1369" s="68" t="n">
        <f aca="false">I1369/$J$1*($J$1-$E$1)</f>
        <v>300</v>
      </c>
      <c r="K1369" s="69" t="n">
        <v>400</v>
      </c>
      <c r="L1369" s="69" t="n">
        <f aca="false">I1369-K1369</f>
        <v>-100</v>
      </c>
      <c r="M1369" s="69" t="n">
        <f aca="false">IFERROR((K1369/J1369%),"-")</f>
        <v>133.333333333333</v>
      </c>
      <c r="N1369" s="97" t="n">
        <v>360</v>
      </c>
      <c r="O1369" s="98" t="str">
        <f aca="false">IF(F1369&lt;=$P$2,"June","")</f>
        <v>June</v>
      </c>
      <c r="P1369" s="97" t="n">
        <f aca="false">N1369</f>
        <v>360</v>
      </c>
      <c r="Q1369" s="99" t="n">
        <f aca="false">K1369-P1369</f>
        <v>40</v>
      </c>
      <c r="R1369" s="98" t="n">
        <f aca="false">IFERROR(IF(O1369="May",(K1369/P1369-1))," ")</f>
        <v>0</v>
      </c>
      <c r="S1369" s="100" t="str">
        <f aca="false">IF(N1369&gt;0,IF(O1369="","-",IF(R1369&lt;0%,"DEGROWTH","GROWTH")))</f>
        <v>GROWTH</v>
      </c>
      <c r="T1369" s="69" t="n">
        <v>220</v>
      </c>
      <c r="U1369" s="101" t="str">
        <f aca="false">IF(F1369&lt;=$V$2,"May","")</f>
        <v>May</v>
      </c>
      <c r="V1369" s="69" t="n">
        <f aca="false">T1369</f>
        <v>220</v>
      </c>
      <c r="W1369" s="102" t="n">
        <f aca="false">K1369-V1369</f>
        <v>180</v>
      </c>
      <c r="X1369" s="103" t="n">
        <f aca="false">IFERROR(IF(U1369="June",(K1369/V1369-1)),0)</f>
        <v>0</v>
      </c>
      <c r="Y1369" s="104" t="str">
        <f aca="false">IF(T1369&gt;0,IF(U1369="","-",IF(X1369&lt;0%,"DEGROWTH","GROWTH")))</f>
        <v>GROWTH</v>
      </c>
      <c r="Z1369" s="75" t="n">
        <v>0</v>
      </c>
      <c r="AA1369" s="70"/>
      <c r="AB1369" s="70" t="s">
        <v>133</v>
      </c>
      <c r="AC1369" s="85" t="s">
        <v>133</v>
      </c>
      <c r="AD1369" s="3"/>
      <c r="AE1369" s="3"/>
      <c r="AF1369" s="85" t="s">
        <v>133</v>
      </c>
      <c r="AG1369" s="121" t="n">
        <f aca="false">IFERROR(INDEX(Last6M_AvgSales_Ref!$B$2:$B$12659,MATCH(D1369,Last6M_AvgSales_Ref!$A$2:$A$12659,0)),"")</f>
        <v>410</v>
      </c>
    </row>
    <row r="1370" customFormat="false" ht="14.25" hidden="false" customHeight="true" outlineLevel="0" collapsed="false">
      <c r="A1370" s="85" t="s">
        <v>134</v>
      </c>
      <c r="B1370" s="83" t="s">
        <v>81</v>
      </c>
      <c r="C1370" s="83" t="s">
        <v>3182</v>
      </c>
      <c r="D1370" s="83" t="n">
        <v>1000004379</v>
      </c>
      <c r="E1370" s="83" t="s">
        <v>714</v>
      </c>
      <c r="F1370" s="84" t="n">
        <v>45821</v>
      </c>
      <c r="G1370" s="67" t="str">
        <f aca="false">IF(I1370&gt;0,"Targeted Dealer","-")</f>
        <v>Targeted Dealer</v>
      </c>
      <c r="H1370" s="67"/>
      <c r="I1370" s="68" t="n">
        <v>50</v>
      </c>
      <c r="J1370" s="68" t="n">
        <f aca="false">I1370/$J$1*($J$1-$E$1)</f>
        <v>50</v>
      </c>
      <c r="K1370" s="69" t="n">
        <v>28</v>
      </c>
      <c r="L1370" s="69" t="n">
        <f aca="false">I1370-K1370</f>
        <v>22</v>
      </c>
      <c r="M1370" s="69" t="n">
        <f aca="false">IFERROR((K1370/J1370%),"-")</f>
        <v>56</v>
      </c>
      <c r="N1370" s="97" t="n">
        <v>20</v>
      </c>
      <c r="O1370" s="98" t="str">
        <f aca="false">IF(F1370&lt;=$P$2,"June","")</f>
        <v>June</v>
      </c>
      <c r="P1370" s="97" t="n">
        <f aca="false">N1370</f>
        <v>20</v>
      </c>
      <c r="Q1370" s="99" t="n">
        <f aca="false">K1370-P1370</f>
        <v>8</v>
      </c>
      <c r="R1370" s="98" t="n">
        <f aca="false">IFERROR(IF(O1370="May",(K1370/P1370-1))," ")</f>
        <v>0</v>
      </c>
      <c r="S1370" s="100" t="str">
        <f aca="false">IF(N1370&gt;0,IF(O1370="","-",IF(R1370&lt;0%,"DEGROWTH","GROWTH")))</f>
        <v>GROWTH</v>
      </c>
      <c r="T1370" s="69" t="n">
        <v>20</v>
      </c>
      <c r="U1370" s="101" t="str">
        <f aca="false">IF(F1370&lt;=$V$2,"May","")</f>
        <v>May</v>
      </c>
      <c r="V1370" s="69" t="n">
        <f aca="false">T1370</f>
        <v>20</v>
      </c>
      <c r="W1370" s="102" t="n">
        <f aca="false">K1370-V1370</f>
        <v>8</v>
      </c>
      <c r="X1370" s="103" t="n">
        <f aca="false">IFERROR(IF(U1370="June",(K1370/V1370-1)),0)</f>
        <v>0</v>
      </c>
      <c r="Y1370" s="104" t="str">
        <f aca="false">IF(T1370&gt;0,IF(U1370="","-",IF(X1370&lt;0%,"DEGROWTH","GROWTH")))</f>
        <v>GROWTH</v>
      </c>
      <c r="Z1370" s="75" t="n">
        <v>0</v>
      </c>
      <c r="AA1370" s="70"/>
      <c r="AB1370" s="70" t="s">
        <v>133</v>
      </c>
      <c r="AC1370" s="85" t="s">
        <v>134</v>
      </c>
      <c r="AD1370" s="3"/>
      <c r="AE1370" s="3"/>
      <c r="AF1370" s="85" t="s">
        <v>134</v>
      </c>
      <c r="AG1370" s="121" t="n">
        <f aca="false">IFERROR(INDEX(Last6M_AvgSales_Ref!$B$2:$B$12659,MATCH(D1370,Last6M_AvgSales_Ref!$A$2:$A$12659,0)),"")</f>
        <v>35.5</v>
      </c>
    </row>
    <row r="1371" customFormat="false" ht="14.25" hidden="false" customHeight="true" outlineLevel="0" collapsed="false">
      <c r="A1371" s="85" t="s">
        <v>134</v>
      </c>
      <c r="B1371" s="83" t="s">
        <v>69</v>
      </c>
      <c r="C1371" s="83" t="s">
        <v>3183</v>
      </c>
      <c r="D1371" s="83" t="n">
        <v>1000004391</v>
      </c>
      <c r="E1371" s="83" t="s">
        <v>3184</v>
      </c>
      <c r="F1371" s="84" t="n">
        <v>45820</v>
      </c>
      <c r="G1371" s="67" t="str">
        <f aca="false">IF(I1371&gt;0,"Targeted Dealer","-")</f>
        <v>Targeted Dealer</v>
      </c>
      <c r="H1371" s="67"/>
      <c r="I1371" s="68" t="n">
        <v>100</v>
      </c>
      <c r="J1371" s="68" t="n">
        <f aca="false">I1371/$J$1*($J$1-$E$1)</f>
        <v>100</v>
      </c>
      <c r="K1371" s="69" t="n">
        <v>52</v>
      </c>
      <c r="L1371" s="69" t="n">
        <f aca="false">I1371-K1371</f>
        <v>48</v>
      </c>
      <c r="M1371" s="69" t="n">
        <f aca="false">IFERROR((K1371/J1371%),"-")</f>
        <v>52</v>
      </c>
      <c r="N1371" s="97" t="n">
        <v>26</v>
      </c>
      <c r="O1371" s="98" t="str">
        <f aca="false">IF(F1371&lt;=$P$2,"June","")</f>
        <v>June</v>
      </c>
      <c r="P1371" s="97" t="n">
        <f aca="false">N1371</f>
        <v>26</v>
      </c>
      <c r="Q1371" s="99" t="n">
        <f aca="false">K1371-P1371</f>
        <v>26</v>
      </c>
      <c r="R1371" s="98" t="n">
        <f aca="false">IFERROR(IF(O1371="May",(K1371/P1371-1))," ")</f>
        <v>0</v>
      </c>
      <c r="S1371" s="100" t="str">
        <f aca="false">IF(N1371&gt;0,IF(O1371="","-",IF(R1371&lt;0%,"DEGROWTH","GROWTH")))</f>
        <v>GROWTH</v>
      </c>
      <c r="T1371" s="69" t="n">
        <v>39</v>
      </c>
      <c r="U1371" s="101" t="str">
        <f aca="false">IF(F1371&lt;=$V$2,"May","")</f>
        <v>May</v>
      </c>
      <c r="V1371" s="69" t="n">
        <f aca="false">T1371</f>
        <v>39</v>
      </c>
      <c r="W1371" s="102" t="n">
        <f aca="false">K1371-V1371</f>
        <v>13</v>
      </c>
      <c r="X1371" s="103" t="n">
        <f aca="false">IFERROR(IF(U1371="June",(K1371/V1371-1)),0)</f>
        <v>0</v>
      </c>
      <c r="Y1371" s="104" t="str">
        <f aca="false">IF(T1371&gt;0,IF(U1371="","-",IF(X1371&lt;0%,"DEGROWTH","GROWTH")))</f>
        <v>GROWTH</v>
      </c>
      <c r="Z1371" s="75" t="n">
        <v>0</v>
      </c>
      <c r="AA1371" s="70"/>
      <c r="AB1371" s="70" t="s">
        <v>133</v>
      </c>
      <c r="AC1371" s="85" t="s">
        <v>134</v>
      </c>
      <c r="AD1371" s="3"/>
      <c r="AE1371" s="3"/>
      <c r="AF1371" s="85" t="s">
        <v>134</v>
      </c>
      <c r="AG1371" s="121" t="n">
        <f aca="false">IFERROR(INDEX(Last6M_AvgSales_Ref!$B$2:$B$12659,MATCH(D1371,Last6M_AvgSales_Ref!$A$2:$A$12659,0)),"")</f>
        <v>54.1666666666667</v>
      </c>
    </row>
    <row r="1372" customFormat="false" ht="14.25" hidden="false" customHeight="true" outlineLevel="0" collapsed="false">
      <c r="A1372" s="85" t="s">
        <v>133</v>
      </c>
      <c r="B1372" s="83" t="s">
        <v>40</v>
      </c>
      <c r="C1372" s="83" t="s">
        <v>3185</v>
      </c>
      <c r="D1372" s="83" t="n">
        <v>1000004392</v>
      </c>
      <c r="E1372" s="83" t="s">
        <v>3186</v>
      </c>
      <c r="F1372" s="84" t="n">
        <v>45819</v>
      </c>
      <c r="G1372" s="67" t="str">
        <f aca="false">IF(I1372&gt;0,"Targeted Dealer","-")</f>
        <v>Targeted Dealer</v>
      </c>
      <c r="H1372" s="67"/>
      <c r="I1372" s="68" t="n">
        <v>30</v>
      </c>
      <c r="J1372" s="68" t="n">
        <f aca="false">I1372/$J$1*($J$1-$E$1)</f>
        <v>30</v>
      </c>
      <c r="K1372" s="69" t="n">
        <v>25</v>
      </c>
      <c r="L1372" s="69" t="n">
        <f aca="false">I1372-K1372</f>
        <v>5</v>
      </c>
      <c r="M1372" s="69" t="n">
        <f aca="false">IFERROR((K1372/J1372%),"-")</f>
        <v>83.3333333333333</v>
      </c>
      <c r="N1372" s="97" t="n">
        <v>40</v>
      </c>
      <c r="O1372" s="98" t="str">
        <f aca="false">IF(F1372&lt;=$P$2,"June","")</f>
        <v>June</v>
      </c>
      <c r="P1372" s="97" t="n">
        <f aca="false">N1372</f>
        <v>40</v>
      </c>
      <c r="Q1372" s="99" t="n">
        <f aca="false">K1372-P1372</f>
        <v>-15</v>
      </c>
      <c r="R1372" s="98" t="n">
        <f aca="false">IFERROR(IF(O1372="May",(K1372/P1372-1))," ")</f>
        <v>0</v>
      </c>
      <c r="S1372" s="100" t="str">
        <f aca="false">IF(N1372&gt;0,IF(O1372="","-",IF(R1372&lt;0%,"DEGROWTH","GROWTH")))</f>
        <v>GROWTH</v>
      </c>
      <c r="T1372" s="69" t="n">
        <v>20</v>
      </c>
      <c r="U1372" s="101" t="str">
        <f aca="false">IF(F1372&lt;=$V$2,"May","")</f>
        <v>May</v>
      </c>
      <c r="V1372" s="69" t="n">
        <f aca="false">T1372</f>
        <v>20</v>
      </c>
      <c r="W1372" s="102" t="n">
        <f aca="false">K1372-V1372</f>
        <v>5</v>
      </c>
      <c r="X1372" s="103" t="n">
        <f aca="false">IFERROR(IF(U1372="June",(K1372/V1372-1)),0)</f>
        <v>0</v>
      </c>
      <c r="Y1372" s="104" t="str">
        <f aca="false">IF(T1372&gt;0,IF(U1372="","-",IF(X1372&lt;0%,"DEGROWTH","GROWTH")))</f>
        <v>GROWTH</v>
      </c>
      <c r="Z1372" s="75" t="n">
        <v>0</v>
      </c>
      <c r="AA1372" s="70"/>
      <c r="AB1372" s="70" t="s">
        <v>133</v>
      </c>
      <c r="AC1372" s="85" t="s">
        <v>133</v>
      </c>
      <c r="AD1372" s="3"/>
      <c r="AE1372" s="3"/>
      <c r="AF1372" s="85" t="s">
        <v>133</v>
      </c>
      <c r="AG1372" s="121" t="n">
        <f aca="false">IFERROR(INDEX(Last6M_AvgSales_Ref!$B$2:$B$12659,MATCH(D1372,Last6M_AvgSales_Ref!$A$2:$A$12659,0)),"")</f>
        <v>21.6666666666667</v>
      </c>
    </row>
    <row r="1373" customFormat="false" ht="14.25" hidden="false" customHeight="true" outlineLevel="0" collapsed="false">
      <c r="A1373" s="85" t="s">
        <v>133</v>
      </c>
      <c r="B1373" s="83" t="s">
        <v>145</v>
      </c>
      <c r="C1373" s="83" t="s">
        <v>3187</v>
      </c>
      <c r="D1373" s="83" t="n">
        <v>1000004388</v>
      </c>
      <c r="E1373" s="83" t="s">
        <v>3188</v>
      </c>
      <c r="F1373" s="84" t="n">
        <v>45820</v>
      </c>
      <c r="G1373" s="67" t="str">
        <f aca="false">IF(I1373&gt;0,"Targeted Dealer","-")</f>
        <v>Targeted Dealer</v>
      </c>
      <c r="H1373" s="67"/>
      <c r="I1373" s="68" t="n">
        <v>30</v>
      </c>
      <c r="J1373" s="68" t="n">
        <f aca="false">I1373/$J$1*($J$1-$E$1)</f>
        <v>30</v>
      </c>
      <c r="K1373" s="69" t="n">
        <v>37.5</v>
      </c>
      <c r="L1373" s="69" t="n">
        <f aca="false">I1373-K1373</f>
        <v>-7.5</v>
      </c>
      <c r="M1373" s="69" t="n">
        <f aca="false">IFERROR((K1373/J1373%),"-")</f>
        <v>125</v>
      </c>
      <c r="N1373" s="97" t="n">
        <v>17.5</v>
      </c>
      <c r="O1373" s="98" t="str">
        <f aca="false">IF(F1373&lt;=$P$2,"June","")</f>
        <v>June</v>
      </c>
      <c r="P1373" s="97" t="n">
        <f aca="false">N1373</f>
        <v>17.5</v>
      </c>
      <c r="Q1373" s="99" t="n">
        <f aca="false">K1373-P1373</f>
        <v>20</v>
      </c>
      <c r="R1373" s="98" t="n">
        <f aca="false">IFERROR(IF(O1373="May",(K1373/P1373-1))," ")</f>
        <v>0</v>
      </c>
      <c r="S1373" s="100" t="str">
        <f aca="false">IF(N1373&gt;0,IF(O1373="","-",IF(R1373&lt;0%,"DEGROWTH","GROWTH")))</f>
        <v>GROWTH</v>
      </c>
      <c r="T1373" s="69" t="n">
        <v>27</v>
      </c>
      <c r="U1373" s="101" t="str">
        <f aca="false">IF(F1373&lt;=$V$2,"May","")</f>
        <v>May</v>
      </c>
      <c r="V1373" s="69" t="n">
        <f aca="false">T1373</f>
        <v>27</v>
      </c>
      <c r="W1373" s="102" t="n">
        <f aca="false">K1373-V1373</f>
        <v>10.5</v>
      </c>
      <c r="X1373" s="103" t="n">
        <f aca="false">IFERROR(IF(U1373="June",(K1373/V1373-1)),0)</f>
        <v>0</v>
      </c>
      <c r="Y1373" s="104" t="str">
        <f aca="false">IF(T1373&gt;0,IF(U1373="","-",IF(X1373&lt;0%,"DEGROWTH","GROWTH")))</f>
        <v>GROWTH</v>
      </c>
      <c r="Z1373" s="75" t="n">
        <v>0</v>
      </c>
      <c r="AA1373" s="70"/>
      <c r="AB1373" s="70" t="s">
        <v>133</v>
      </c>
      <c r="AC1373" s="85" t="s">
        <v>133</v>
      </c>
      <c r="AD1373" s="3"/>
      <c r="AE1373" s="3"/>
      <c r="AF1373" s="85" t="s">
        <v>133</v>
      </c>
      <c r="AG1373" s="121" t="n">
        <f aca="false">IFERROR(INDEX(Last6M_AvgSales_Ref!$B$2:$B$12659,MATCH(D1373,Last6M_AvgSales_Ref!$A$2:$A$12659,0)),"")</f>
        <v>44.1666666666667</v>
      </c>
    </row>
    <row r="1374" customFormat="false" ht="14.25" hidden="false" customHeight="true" outlineLevel="0" collapsed="false">
      <c r="A1374" s="85" t="s">
        <v>134</v>
      </c>
      <c r="B1374" s="83" t="s">
        <v>79</v>
      </c>
      <c r="C1374" s="83" t="s">
        <v>3189</v>
      </c>
      <c r="D1374" s="83" t="n">
        <v>1000004371</v>
      </c>
      <c r="E1374" s="83" t="s">
        <v>3190</v>
      </c>
      <c r="F1374" s="84" t="n">
        <v>45804</v>
      </c>
      <c r="G1374" s="67" t="str">
        <f aca="false">IF(I1374&gt;0,"Targeted Dealer","-")</f>
        <v>Targeted Dealer</v>
      </c>
      <c r="H1374" s="67"/>
      <c r="I1374" s="68" t="n">
        <v>200</v>
      </c>
      <c r="J1374" s="68" t="n">
        <f aca="false">I1374/$J$1*($J$1-$E$1)</f>
        <v>200</v>
      </c>
      <c r="K1374" s="69" t="n">
        <v>85.25</v>
      </c>
      <c r="L1374" s="69" t="n">
        <f aca="false">I1374-K1374</f>
        <v>114.75</v>
      </c>
      <c r="M1374" s="69" t="n">
        <f aca="false">IFERROR((K1374/J1374%),"-")</f>
        <v>42.625</v>
      </c>
      <c r="N1374" s="97" t="n">
        <v>65</v>
      </c>
      <c r="O1374" s="98" t="str">
        <f aca="false">IF(F1374&lt;=$P$2,"June","")</f>
        <v>June</v>
      </c>
      <c r="P1374" s="97" t="n">
        <f aca="false">N1374</f>
        <v>65</v>
      </c>
      <c r="Q1374" s="99" t="n">
        <f aca="false">K1374-P1374</f>
        <v>20.25</v>
      </c>
      <c r="R1374" s="98" t="n">
        <f aca="false">IFERROR(IF(O1374="May",(K1374/P1374-1))," ")</f>
        <v>0</v>
      </c>
      <c r="S1374" s="100" t="str">
        <f aca="false">IF(N1374&gt;0,IF(O1374="","-",IF(R1374&lt;0%,"DEGROWTH","GROWTH")))</f>
        <v>GROWTH</v>
      </c>
      <c r="T1374" s="69" t="n">
        <v>22.5</v>
      </c>
      <c r="U1374" s="101" t="str">
        <f aca="false">IF(F1374&lt;=$V$2,"May","")</f>
        <v>May</v>
      </c>
      <c r="V1374" s="69" t="n">
        <f aca="false">T1374</f>
        <v>22.5</v>
      </c>
      <c r="W1374" s="102" t="n">
        <f aca="false">K1374-V1374</f>
        <v>62.75</v>
      </c>
      <c r="X1374" s="103" t="n">
        <f aca="false">IFERROR(IF(U1374="June",(K1374/V1374-1)),0)</f>
        <v>0</v>
      </c>
      <c r="Y1374" s="104" t="str">
        <f aca="false">IF(T1374&gt;0,IF(U1374="","-",IF(X1374&lt;0%,"DEGROWTH","GROWTH")))</f>
        <v>GROWTH</v>
      </c>
      <c r="Z1374" s="75" t="n">
        <v>0</v>
      </c>
      <c r="AA1374" s="70"/>
      <c r="AB1374" s="70" t="s">
        <v>133</v>
      </c>
      <c r="AC1374" s="85" t="s">
        <v>134</v>
      </c>
      <c r="AD1374" s="3"/>
      <c r="AE1374" s="3"/>
      <c r="AF1374" s="85" t="s">
        <v>134</v>
      </c>
      <c r="AG1374" s="121" t="n">
        <f aca="false">IFERROR(INDEX(Last6M_AvgSales_Ref!$B$2:$B$12659,MATCH(D1374,Last6M_AvgSales_Ref!$A$2:$A$12659,0)),"")</f>
        <v>88.7333333333333</v>
      </c>
    </row>
    <row r="1375" customFormat="false" ht="14.25" hidden="false" customHeight="true" outlineLevel="0" collapsed="false">
      <c r="A1375" s="85" t="s">
        <v>134</v>
      </c>
      <c r="B1375" s="83" t="s">
        <v>79</v>
      </c>
      <c r="C1375" s="83" t="s">
        <v>3191</v>
      </c>
      <c r="D1375" s="83" t="n">
        <v>1000004390</v>
      </c>
      <c r="E1375" s="83" t="s">
        <v>3192</v>
      </c>
      <c r="F1375" s="84" t="n">
        <v>45821</v>
      </c>
      <c r="G1375" s="67" t="str">
        <f aca="false">IF(I1375&gt;0,"Targeted Dealer","-")</f>
        <v>Targeted Dealer</v>
      </c>
      <c r="H1375" s="67"/>
      <c r="I1375" s="68" t="n">
        <v>200</v>
      </c>
      <c r="J1375" s="68" t="n">
        <f aca="false">I1375/$J$1*($J$1-$E$1)</f>
        <v>200</v>
      </c>
      <c r="K1375" s="69" t="n">
        <v>109</v>
      </c>
      <c r="L1375" s="69" t="n">
        <f aca="false">I1375-K1375</f>
        <v>91</v>
      </c>
      <c r="M1375" s="69" t="n">
        <f aca="false">IFERROR((K1375/J1375%),"-")</f>
        <v>54.5</v>
      </c>
      <c r="N1375" s="97" t="n">
        <v>86</v>
      </c>
      <c r="O1375" s="98" t="str">
        <f aca="false">IF(F1375&lt;=$P$2,"June","")</f>
        <v>June</v>
      </c>
      <c r="P1375" s="97" t="n">
        <f aca="false">N1375</f>
        <v>86</v>
      </c>
      <c r="Q1375" s="99" t="n">
        <f aca="false">K1375-P1375</f>
        <v>23</v>
      </c>
      <c r="R1375" s="98" t="n">
        <f aca="false">IFERROR(IF(O1375="May",(K1375/P1375-1))," ")</f>
        <v>0</v>
      </c>
      <c r="S1375" s="100" t="str">
        <f aca="false">IF(N1375&gt;0,IF(O1375="","-",IF(R1375&lt;0%,"DEGROWTH","GROWTH")))</f>
        <v>GROWTH</v>
      </c>
      <c r="T1375" s="69" t="n">
        <v>25</v>
      </c>
      <c r="U1375" s="101" t="str">
        <f aca="false">IF(F1375&lt;=$V$2,"May","")</f>
        <v>May</v>
      </c>
      <c r="V1375" s="69" t="n">
        <f aca="false">T1375</f>
        <v>25</v>
      </c>
      <c r="W1375" s="102" t="n">
        <f aca="false">K1375-V1375</f>
        <v>84</v>
      </c>
      <c r="X1375" s="103" t="n">
        <f aca="false">IFERROR(IF(U1375="June",(K1375/V1375-1)),0)</f>
        <v>0</v>
      </c>
      <c r="Y1375" s="104" t="str">
        <f aca="false">IF(T1375&gt;0,IF(U1375="","-",IF(X1375&lt;0%,"DEGROWTH","GROWTH")))</f>
        <v>GROWTH</v>
      </c>
      <c r="Z1375" s="75" t="n">
        <v>0</v>
      </c>
      <c r="AA1375" s="70"/>
      <c r="AB1375" s="70" t="s">
        <v>133</v>
      </c>
      <c r="AC1375" s="85" t="s">
        <v>134</v>
      </c>
      <c r="AD1375" s="3"/>
      <c r="AE1375" s="3"/>
      <c r="AF1375" s="85" t="s">
        <v>134</v>
      </c>
      <c r="AG1375" s="121" t="n">
        <f aca="false">IFERROR(INDEX(Last6M_AvgSales_Ref!$B$2:$B$12659,MATCH(D1375,Last6M_AvgSales_Ref!$A$2:$A$12659,0)),"")</f>
        <v>79.5</v>
      </c>
    </row>
    <row r="1376" customFormat="false" ht="14.25" hidden="false" customHeight="true" outlineLevel="0" collapsed="false">
      <c r="A1376" s="85" t="s">
        <v>133</v>
      </c>
      <c r="B1376" s="83" t="s">
        <v>43</v>
      </c>
      <c r="C1376" s="83" t="s">
        <v>3193</v>
      </c>
      <c r="D1376" s="83" t="n">
        <v>1000004395</v>
      </c>
      <c r="E1376" s="83" t="s">
        <v>3194</v>
      </c>
      <c r="F1376" s="84" t="n">
        <v>45827</v>
      </c>
      <c r="G1376" s="67" t="str">
        <f aca="false">IF(I1376&gt;0,"Targeted Dealer","-")</f>
        <v>-</v>
      </c>
      <c r="H1376" s="67"/>
      <c r="I1376" s="68" t="n">
        <v>0</v>
      </c>
      <c r="J1376" s="68" t="n">
        <f aca="false">I1376/$J$1*($J$1-$E$1)</f>
        <v>0</v>
      </c>
      <c r="K1376" s="69" t="n">
        <v>0</v>
      </c>
      <c r="L1376" s="69" t="n">
        <f aca="false">I1376-K1376</f>
        <v>0</v>
      </c>
      <c r="M1376" s="69" t="str">
        <f aca="false">IFERROR((K1376/J1376%),"-")</f>
        <v>-</v>
      </c>
      <c r="N1376" s="97" t="n">
        <v>0</v>
      </c>
      <c r="O1376" s="98" t="str">
        <f aca="false">IF(F1376&lt;=$P$2,"June","")</f>
        <v>June</v>
      </c>
      <c r="P1376" s="97" t="n">
        <f aca="false">N1376</f>
        <v>0</v>
      </c>
      <c r="Q1376" s="99" t="n">
        <f aca="false">K1376-P1376</f>
        <v>0</v>
      </c>
      <c r="R1376" s="98" t="n">
        <f aca="false">IFERROR(IF(O1376="May",(K1376/P1376-1))," ")</f>
        <v>0</v>
      </c>
      <c r="S1376" s="105" t="b">
        <f aca="false">IF(N1376&gt;0,IF(O1376="","-",IF(R1376&lt;0%,"DEGROWTH","GROWTH")))</f>
        <v>0</v>
      </c>
      <c r="T1376" s="69" t="n">
        <v>10</v>
      </c>
      <c r="U1376" s="101" t="str">
        <f aca="false">IF(F1376&lt;=$V$2,"May","")</f>
        <v>May</v>
      </c>
      <c r="V1376" s="69" t="n">
        <f aca="false">T1376</f>
        <v>10</v>
      </c>
      <c r="W1376" s="102" t="n">
        <f aca="false">K1376-V1376</f>
        <v>-10</v>
      </c>
      <c r="X1376" s="103" t="n">
        <f aca="false">IFERROR(IF(U1376="June",(K1376/V1376-1)),0)</f>
        <v>0</v>
      </c>
      <c r="Y1376" s="104" t="str">
        <f aca="false">IF(T1376&gt;0,IF(U1376="","-",IF(X1376&lt;0%,"DEGROWTH","GROWTH")))</f>
        <v>GROWTH</v>
      </c>
      <c r="Z1376" s="75" t="n">
        <v>0</v>
      </c>
      <c r="AA1376" s="70"/>
      <c r="AB1376" s="70" t="s">
        <v>133</v>
      </c>
      <c r="AC1376" s="85" t="s">
        <v>133</v>
      </c>
      <c r="AD1376" s="3"/>
      <c r="AE1376" s="3"/>
      <c r="AF1376" s="85" t="s">
        <v>133</v>
      </c>
      <c r="AG1376" s="121" t="n">
        <f aca="false">IFERROR(INDEX(Last6M_AvgSales_Ref!$B$2:$B$12659,MATCH(D1376,Last6M_AvgSales_Ref!$A$2:$A$12659,0)),"")</f>
        <v>9.83333333333333</v>
      </c>
    </row>
    <row r="1377" customFormat="false" ht="14.25" hidden="false" customHeight="true" outlineLevel="0" collapsed="false">
      <c r="A1377" s="70" t="s">
        <v>131</v>
      </c>
      <c r="B1377" s="83" t="s">
        <v>93</v>
      </c>
      <c r="C1377" s="83" t="s">
        <v>3195</v>
      </c>
      <c r="D1377" s="83" t="n">
        <v>1000004398</v>
      </c>
      <c r="E1377" s="83" t="s">
        <v>3196</v>
      </c>
      <c r="F1377" s="84" t="n">
        <v>45834</v>
      </c>
      <c r="G1377" s="67" t="str">
        <f aca="false">IF(I1377&gt;0,"Targeted Dealer","-")</f>
        <v>Targeted Dealer</v>
      </c>
      <c r="H1377" s="67"/>
      <c r="I1377" s="68" t="n">
        <v>150</v>
      </c>
      <c r="J1377" s="68" t="n">
        <f aca="false">I1377/$J$1*($J$1-$E$1)</f>
        <v>150</v>
      </c>
      <c r="K1377" s="69" t="n">
        <v>180</v>
      </c>
      <c r="L1377" s="69" t="n">
        <f aca="false">I1377-K1377</f>
        <v>-30</v>
      </c>
      <c r="M1377" s="69" t="n">
        <f aca="false">IFERROR((K1377/J1377%),"-")</f>
        <v>120</v>
      </c>
      <c r="N1377" s="97" t="n">
        <v>73</v>
      </c>
      <c r="O1377" s="98" t="str">
        <f aca="false">IF(F1377&lt;=$P$2,"June","")</f>
        <v>June</v>
      </c>
      <c r="P1377" s="97" t="n">
        <f aca="false">N1377</f>
        <v>73</v>
      </c>
      <c r="Q1377" s="99" t="n">
        <f aca="false">K1377-P1377</f>
        <v>107</v>
      </c>
      <c r="R1377" s="98" t="n">
        <f aca="false">IFERROR(IF(O1377="May",(K1377/P1377-1))," ")</f>
        <v>0</v>
      </c>
      <c r="S1377" s="100" t="str">
        <f aca="false">IF(N1377&gt;0,IF(O1377="","-",IF(R1377&lt;0%,"DEGROWTH","GROWTH")))</f>
        <v>GROWTH</v>
      </c>
      <c r="T1377" s="69" t="n">
        <v>32</v>
      </c>
      <c r="U1377" s="101" t="str">
        <f aca="false">IF(F1377&lt;=$V$2,"May","")</f>
        <v>May</v>
      </c>
      <c r="V1377" s="69" t="n">
        <f aca="false">T1377</f>
        <v>32</v>
      </c>
      <c r="W1377" s="102" t="n">
        <f aca="false">K1377-V1377</f>
        <v>148</v>
      </c>
      <c r="X1377" s="103" t="n">
        <f aca="false">IFERROR(IF(U1377="June",(K1377/V1377-1)),0)</f>
        <v>0</v>
      </c>
      <c r="Y1377" s="104" t="str">
        <f aca="false">IF(T1377&gt;0,IF(U1377="","-",IF(X1377&lt;0%,"DEGROWTH","GROWTH")))</f>
        <v>GROWTH</v>
      </c>
      <c r="Z1377" s="75" t="n">
        <v>0</v>
      </c>
      <c r="AA1377" s="70"/>
      <c r="AB1377" s="70" t="s">
        <v>133</v>
      </c>
      <c r="AC1377" s="70" t="s">
        <v>131</v>
      </c>
      <c r="AD1377" s="3"/>
      <c r="AE1377" s="3"/>
      <c r="AF1377" s="70" t="s">
        <v>131</v>
      </c>
      <c r="AG1377" s="121" t="n">
        <f aca="false">IFERROR(INDEX(Last6M_AvgSales_Ref!$B$2:$B$12659,MATCH(D1377,Last6M_AvgSales_Ref!$A$2:$A$12659,0)),"")</f>
        <v>384.166666666667</v>
      </c>
    </row>
    <row r="1378" customFormat="false" ht="14.25" hidden="false" customHeight="true" outlineLevel="0" collapsed="false">
      <c r="A1378" s="85" t="s">
        <v>133</v>
      </c>
      <c r="B1378" s="83" t="s">
        <v>143</v>
      </c>
      <c r="C1378" s="83" t="s">
        <v>3197</v>
      </c>
      <c r="D1378" s="83" t="n">
        <v>1000004404</v>
      </c>
      <c r="E1378" s="83" t="s">
        <v>3198</v>
      </c>
      <c r="F1378" s="84" t="n">
        <v>45831</v>
      </c>
      <c r="G1378" s="67" t="str">
        <f aca="false">IF(I1378&gt;0,"Targeted Dealer","-")</f>
        <v>-</v>
      </c>
      <c r="H1378" s="67"/>
      <c r="I1378" s="68" t="n">
        <v>0</v>
      </c>
      <c r="J1378" s="68" t="n">
        <f aca="false">I1378/$J$1*($J$1-$E$1)</f>
        <v>0</v>
      </c>
      <c r="K1378" s="69" t="n">
        <v>30</v>
      </c>
      <c r="L1378" s="69" t="n">
        <f aca="false">I1378-K1378</f>
        <v>-30</v>
      </c>
      <c r="M1378" s="69" t="str">
        <f aca="false">IFERROR((K1378/J1378%),"-")</f>
        <v>-</v>
      </c>
      <c r="N1378" s="97" t="n">
        <v>0</v>
      </c>
      <c r="O1378" s="98" t="str">
        <f aca="false">IF(F1378&lt;=$P$2,"June","")</f>
        <v>June</v>
      </c>
      <c r="P1378" s="97" t="n">
        <f aca="false">N1378</f>
        <v>0</v>
      </c>
      <c r="Q1378" s="99" t="n">
        <f aca="false">K1378-P1378</f>
        <v>30</v>
      </c>
      <c r="R1378" s="98" t="n">
        <f aca="false">IFERROR(IF(O1378="May",(K1378/P1378-1))," ")</f>
        <v>0</v>
      </c>
      <c r="S1378" s="105" t="b">
        <f aca="false">IF(N1378&gt;0,IF(O1378="","-",IF(R1378&lt;0%,"DEGROWTH","GROWTH")))</f>
        <v>0</v>
      </c>
      <c r="T1378" s="69" t="n">
        <v>20</v>
      </c>
      <c r="U1378" s="101" t="str">
        <f aca="false">IF(F1378&lt;=$V$2,"May","")</f>
        <v>May</v>
      </c>
      <c r="V1378" s="69" t="n">
        <f aca="false">T1378</f>
        <v>20</v>
      </c>
      <c r="W1378" s="102" t="n">
        <f aca="false">K1378-V1378</f>
        <v>10</v>
      </c>
      <c r="X1378" s="103" t="n">
        <f aca="false">IFERROR(IF(U1378="June",(K1378/V1378-1)),0)</f>
        <v>0</v>
      </c>
      <c r="Y1378" s="104" t="str">
        <f aca="false">IF(T1378&gt;0,IF(U1378="","-",IF(X1378&lt;0%,"DEGROWTH","GROWTH")))</f>
        <v>GROWTH</v>
      </c>
      <c r="Z1378" s="75" t="n">
        <v>0</v>
      </c>
      <c r="AA1378" s="70"/>
      <c r="AB1378" s="70" t="s">
        <v>133</v>
      </c>
      <c r="AC1378" s="85" t="s">
        <v>133</v>
      </c>
      <c r="AD1378" s="3"/>
      <c r="AE1378" s="3"/>
      <c r="AF1378" s="85" t="s">
        <v>133</v>
      </c>
      <c r="AG1378" s="121" t="n">
        <f aca="false">IFERROR(INDEX(Last6M_AvgSales_Ref!$B$2:$B$12659,MATCH(D1378,Last6M_AvgSales_Ref!$A$2:$A$12659,0)),"")</f>
        <v>14.1666666666667</v>
      </c>
    </row>
    <row r="1379" customFormat="false" ht="14.25" hidden="false" customHeight="true" outlineLevel="0" collapsed="false">
      <c r="A1379" s="85" t="s">
        <v>133</v>
      </c>
      <c r="B1379" s="83" t="s">
        <v>142</v>
      </c>
      <c r="C1379" s="83" t="s">
        <v>3199</v>
      </c>
      <c r="D1379" s="83" t="n">
        <v>1000004405</v>
      </c>
      <c r="E1379" s="83" t="s">
        <v>3200</v>
      </c>
      <c r="F1379" s="84" t="n">
        <v>45833</v>
      </c>
      <c r="G1379" s="67" t="str">
        <f aca="false">IF(I1379&gt;0,"Targeted Dealer","-")</f>
        <v>Targeted Dealer</v>
      </c>
      <c r="H1379" s="67"/>
      <c r="I1379" s="68" t="n">
        <v>240</v>
      </c>
      <c r="J1379" s="68" t="n">
        <f aca="false">I1379/$J$1*($J$1-$E$1)</f>
        <v>240</v>
      </c>
      <c r="K1379" s="69" t="n">
        <v>486.55</v>
      </c>
      <c r="L1379" s="69" t="n">
        <f aca="false">I1379-K1379</f>
        <v>-246.55</v>
      </c>
      <c r="M1379" s="69" t="n">
        <f aca="false">IFERROR((K1379/J1379%),"-")</f>
        <v>202.729166666667</v>
      </c>
      <c r="N1379" s="97" t="n">
        <v>237.65</v>
      </c>
      <c r="O1379" s="98" t="str">
        <f aca="false">IF(F1379&lt;=$P$2,"June","")</f>
        <v>June</v>
      </c>
      <c r="P1379" s="97" t="n">
        <f aca="false">N1379</f>
        <v>237.65</v>
      </c>
      <c r="Q1379" s="99" t="n">
        <f aca="false">K1379-P1379</f>
        <v>248.9</v>
      </c>
      <c r="R1379" s="98" t="n">
        <f aca="false">IFERROR(IF(O1379="May",(K1379/P1379-1))," ")</f>
        <v>0</v>
      </c>
      <c r="S1379" s="100" t="str">
        <f aca="false">IF(N1379&gt;0,IF(O1379="","-",IF(R1379&lt;0%,"DEGROWTH","GROWTH")))</f>
        <v>GROWTH</v>
      </c>
      <c r="T1379" s="69" t="n">
        <v>16</v>
      </c>
      <c r="U1379" s="101" t="str">
        <f aca="false">IF(F1379&lt;=$V$2,"May","")</f>
        <v>May</v>
      </c>
      <c r="V1379" s="69" t="n">
        <f aca="false">T1379</f>
        <v>16</v>
      </c>
      <c r="W1379" s="102" t="n">
        <f aca="false">K1379-V1379</f>
        <v>470.55</v>
      </c>
      <c r="X1379" s="103" t="n">
        <f aca="false">IFERROR(IF(U1379="June",(K1379/V1379-1)),0)</f>
        <v>0</v>
      </c>
      <c r="Y1379" s="104" t="str">
        <f aca="false">IF(T1379&gt;0,IF(U1379="","-",IF(X1379&lt;0%,"DEGROWTH","GROWTH")))</f>
        <v>GROWTH</v>
      </c>
      <c r="Z1379" s="75" t="n">
        <v>0</v>
      </c>
      <c r="AA1379" s="70"/>
      <c r="AB1379" s="70" t="s">
        <v>133</v>
      </c>
      <c r="AC1379" s="85" t="s">
        <v>133</v>
      </c>
      <c r="AD1379" s="3"/>
      <c r="AE1379" s="3"/>
      <c r="AF1379" s="85" t="s">
        <v>133</v>
      </c>
      <c r="AG1379" s="121" t="n">
        <f aca="false">IFERROR(INDEX(Last6M_AvgSales_Ref!$B$2:$B$12659,MATCH(D1379,Last6M_AvgSales_Ref!$A$2:$A$12659,0)),"")</f>
        <v>340.358333333333</v>
      </c>
    </row>
    <row r="1380" customFormat="false" ht="14.25" hidden="false" customHeight="true" outlineLevel="0" collapsed="false">
      <c r="A1380" s="85" t="s">
        <v>134</v>
      </c>
      <c r="B1380" s="83" t="s">
        <v>69</v>
      </c>
      <c r="C1380" s="83" t="s">
        <v>513</v>
      </c>
      <c r="D1380" s="83" t="n">
        <v>1000004400</v>
      </c>
      <c r="E1380" s="83" t="s">
        <v>514</v>
      </c>
      <c r="F1380" s="84" t="n">
        <v>45838</v>
      </c>
      <c r="G1380" s="67" t="str">
        <f aca="false">IF(I1380&gt;0,"Targeted Dealer","-")</f>
        <v>Targeted Dealer</v>
      </c>
      <c r="H1380" s="67"/>
      <c r="I1380" s="68" t="n">
        <v>100</v>
      </c>
      <c r="J1380" s="68" t="n">
        <f aca="false">I1380/$J$1*($J$1-$E$1)</f>
        <v>100</v>
      </c>
      <c r="K1380" s="69" t="n">
        <v>48</v>
      </c>
      <c r="L1380" s="69" t="n">
        <f aca="false">I1380-K1380</f>
        <v>52</v>
      </c>
      <c r="M1380" s="69" t="n">
        <f aca="false">IFERROR((K1380/J1380%),"-")</f>
        <v>48</v>
      </c>
      <c r="N1380" s="97" t="n">
        <v>50</v>
      </c>
      <c r="O1380" s="98" t="str">
        <f aca="false">IF(F1380&lt;=$P$2,"June","")</f>
        <v>June</v>
      </c>
      <c r="P1380" s="97" t="n">
        <f aca="false">N1380</f>
        <v>50</v>
      </c>
      <c r="Q1380" s="99" t="n">
        <f aca="false">K1380-P1380</f>
        <v>-2</v>
      </c>
      <c r="R1380" s="98" t="n">
        <f aca="false">IFERROR(IF(O1380="May",(K1380/P1380-1))," ")</f>
        <v>0</v>
      </c>
      <c r="S1380" s="100" t="str">
        <f aca="false">IF(N1380&gt;0,IF(O1380="","-",IF(R1380&lt;0%,"DEGROWTH","GROWTH")))</f>
        <v>GROWTH</v>
      </c>
      <c r="T1380" s="69" t="n">
        <v>0</v>
      </c>
      <c r="U1380" s="101" t="str">
        <f aca="false">IF(F1380&lt;=$V$2,"May","")</f>
        <v>May</v>
      </c>
      <c r="V1380" s="69" t="n">
        <f aca="false">T1380</f>
        <v>0</v>
      </c>
      <c r="W1380" s="102" t="n">
        <f aca="false">K1380-V1380</f>
        <v>48</v>
      </c>
      <c r="X1380" s="103" t="n">
        <f aca="false">IFERROR(IF(U1380="June",(K1380/V1380-1)),0)</f>
        <v>0</v>
      </c>
      <c r="Y1380" s="106" t="b">
        <f aca="false">IF(T1380&gt;0,IF(U1380="","-",IF(X1380&lt;0%,"DEGROWTH","GROWTH")))</f>
        <v>0</v>
      </c>
      <c r="Z1380" s="75" t="n">
        <v>0</v>
      </c>
      <c r="AA1380" s="70"/>
      <c r="AB1380" s="70" t="s">
        <v>133</v>
      </c>
      <c r="AC1380" s="85" t="s">
        <v>134</v>
      </c>
      <c r="AD1380" s="3"/>
      <c r="AE1380" s="3"/>
      <c r="AF1380" s="85" t="s">
        <v>134</v>
      </c>
      <c r="AG1380" s="121" t="n">
        <f aca="false">IFERROR(INDEX(Last6M_AvgSales_Ref!$B$2:$B$12659,MATCH(D1380,Last6M_AvgSales_Ref!$A$2:$A$12659,0)),"")</f>
        <v>45.8333333333333</v>
      </c>
    </row>
    <row r="1381" customFormat="false" ht="14.25" hidden="false" customHeight="true" outlineLevel="0" collapsed="false">
      <c r="A1381" s="70" t="s">
        <v>131</v>
      </c>
      <c r="B1381" s="83" t="s">
        <v>95</v>
      </c>
      <c r="C1381" s="83" t="s">
        <v>3201</v>
      </c>
      <c r="D1381" s="83" t="n">
        <v>1000004407</v>
      </c>
      <c r="E1381" s="83" t="s">
        <v>3202</v>
      </c>
      <c r="F1381" s="84" t="n">
        <v>45838</v>
      </c>
      <c r="G1381" s="67" t="str">
        <f aca="false">IF(I1381&gt;0,"Targeted Dealer","-")</f>
        <v>Targeted Dealer</v>
      </c>
      <c r="H1381" s="67"/>
      <c r="I1381" s="68" t="n">
        <v>100</v>
      </c>
      <c r="J1381" s="68" t="n">
        <f aca="false">I1381/$J$1*($J$1-$E$1)</f>
        <v>100</v>
      </c>
      <c r="K1381" s="69" t="n">
        <v>215.3</v>
      </c>
      <c r="L1381" s="69" t="n">
        <f aca="false">I1381-K1381</f>
        <v>-115.3</v>
      </c>
      <c r="M1381" s="69" t="n">
        <f aca="false">IFERROR((K1381/J1381%),"-")</f>
        <v>215.3</v>
      </c>
      <c r="N1381" s="97" t="n">
        <v>248.75</v>
      </c>
      <c r="O1381" s="98" t="str">
        <f aca="false">IF(F1381&lt;=$P$2,"June","")</f>
        <v>June</v>
      </c>
      <c r="P1381" s="97" t="n">
        <f aca="false">N1381</f>
        <v>248.75</v>
      </c>
      <c r="Q1381" s="99" t="n">
        <f aca="false">K1381-P1381</f>
        <v>-33.45</v>
      </c>
      <c r="R1381" s="98" t="n">
        <f aca="false">IFERROR(IF(O1381="May",(K1381/P1381-1))," ")</f>
        <v>0</v>
      </c>
      <c r="S1381" s="100" t="str">
        <f aca="false">IF(N1381&gt;0,IF(O1381="","-",IF(R1381&lt;0%,"DEGROWTH","GROWTH")))</f>
        <v>GROWTH</v>
      </c>
      <c r="T1381" s="69" t="n">
        <v>0</v>
      </c>
      <c r="U1381" s="101" t="str">
        <f aca="false">IF(F1381&lt;=$V$2,"May","")</f>
        <v>May</v>
      </c>
      <c r="V1381" s="69" t="n">
        <f aca="false">T1381</f>
        <v>0</v>
      </c>
      <c r="W1381" s="102" t="n">
        <f aca="false">K1381-V1381</f>
        <v>215.3</v>
      </c>
      <c r="X1381" s="103" t="n">
        <f aca="false">IFERROR(IF(U1381="June",(K1381/V1381-1)),0)</f>
        <v>0</v>
      </c>
      <c r="Y1381" s="106" t="b">
        <f aca="false">IF(T1381&gt;0,IF(U1381="","-",IF(X1381&lt;0%,"DEGROWTH","GROWTH")))</f>
        <v>0</v>
      </c>
      <c r="Z1381" s="75" t="n">
        <v>0</v>
      </c>
      <c r="AA1381" s="70"/>
      <c r="AB1381" s="70" t="s">
        <v>133</v>
      </c>
      <c r="AC1381" s="70" t="s">
        <v>131</v>
      </c>
      <c r="AD1381" s="3"/>
      <c r="AE1381" s="3"/>
      <c r="AF1381" s="70" t="s">
        <v>131</v>
      </c>
      <c r="AG1381" s="121" t="n">
        <f aca="false">IFERROR(INDEX(Last6M_AvgSales_Ref!$B$2:$B$12659,MATCH(D1381,Last6M_AvgSales_Ref!$A$2:$A$12659,0)),"")</f>
        <v>123.041666666667</v>
      </c>
    </row>
    <row r="1382" customFormat="false" ht="14.25" hidden="false" customHeight="true" outlineLevel="0" collapsed="false">
      <c r="A1382" s="70" t="s">
        <v>131</v>
      </c>
      <c r="B1382" s="83" t="s">
        <v>98</v>
      </c>
      <c r="C1382" s="83" t="s">
        <v>515</v>
      </c>
      <c r="D1382" s="83" t="n">
        <v>1000004394</v>
      </c>
      <c r="E1382" s="83" t="s">
        <v>516</v>
      </c>
      <c r="F1382" s="84" t="n">
        <v>45827</v>
      </c>
      <c r="G1382" s="67" t="str">
        <f aca="false">IF(I1382&gt;0,"Targeted Dealer","-")</f>
        <v>Targeted Dealer</v>
      </c>
      <c r="H1382" s="67"/>
      <c r="I1382" s="68" t="n">
        <v>50</v>
      </c>
      <c r="J1382" s="68" t="n">
        <f aca="false">I1382/$J$1*($J$1-$E$1)</f>
        <v>50</v>
      </c>
      <c r="K1382" s="69" t="n">
        <v>35.5</v>
      </c>
      <c r="L1382" s="69" t="n">
        <f aca="false">I1382-K1382</f>
        <v>14.5</v>
      </c>
      <c r="M1382" s="69" t="n">
        <f aca="false">IFERROR((K1382/J1382%),"-")</f>
        <v>71</v>
      </c>
      <c r="N1382" s="97" t="n">
        <v>23</v>
      </c>
      <c r="O1382" s="98" t="str">
        <f aca="false">IF(F1382&lt;=$P$2,"June","")</f>
        <v>June</v>
      </c>
      <c r="P1382" s="97" t="n">
        <f aca="false">N1382</f>
        <v>23</v>
      </c>
      <c r="Q1382" s="99" t="n">
        <f aca="false">K1382-P1382</f>
        <v>12.5</v>
      </c>
      <c r="R1382" s="98" t="n">
        <f aca="false">IFERROR(IF(O1382="May",(K1382/P1382-1))," ")</f>
        <v>0</v>
      </c>
      <c r="S1382" s="100" t="str">
        <f aca="false">IF(N1382&gt;0,IF(O1382="","-",IF(R1382&lt;0%,"DEGROWTH","GROWTH")))</f>
        <v>GROWTH</v>
      </c>
      <c r="T1382" s="69" t="n">
        <v>0</v>
      </c>
      <c r="U1382" s="101" t="str">
        <f aca="false">IF(F1382&lt;=$V$2,"May","")</f>
        <v>May</v>
      </c>
      <c r="V1382" s="69" t="n">
        <f aca="false">T1382</f>
        <v>0</v>
      </c>
      <c r="W1382" s="102" t="n">
        <f aca="false">K1382-V1382</f>
        <v>35.5</v>
      </c>
      <c r="X1382" s="103" t="n">
        <f aca="false">IFERROR(IF(U1382="June",(K1382/V1382-1)),0)</f>
        <v>0</v>
      </c>
      <c r="Y1382" s="106" t="b">
        <f aca="false">IF(T1382&gt;0,IF(U1382="","-",IF(X1382&lt;0%,"DEGROWTH","GROWTH")))</f>
        <v>0</v>
      </c>
      <c r="Z1382" s="75" t="n">
        <v>0</v>
      </c>
      <c r="AA1382" s="70"/>
      <c r="AB1382" s="70" t="s">
        <v>133</v>
      </c>
      <c r="AC1382" s="70" t="s">
        <v>131</v>
      </c>
      <c r="AD1382" s="3"/>
      <c r="AE1382" s="3"/>
      <c r="AF1382" s="70" t="s">
        <v>131</v>
      </c>
      <c r="AG1382" s="121" t="n">
        <f aca="false">IFERROR(INDEX(Last6M_AvgSales_Ref!$B$2:$B$12659,MATCH(D1382,Last6M_AvgSales_Ref!$A$2:$A$12659,0)),"")</f>
        <v>12.9166666666667</v>
      </c>
    </row>
    <row r="1383" customFormat="false" ht="14.25" hidden="false" customHeight="true" outlineLevel="0" collapsed="false">
      <c r="A1383" s="85" t="s">
        <v>133</v>
      </c>
      <c r="B1383" s="83" t="s">
        <v>143</v>
      </c>
      <c r="C1383" s="83" t="s">
        <v>3203</v>
      </c>
      <c r="D1383" s="83" t="n">
        <v>1000004399</v>
      </c>
      <c r="E1383" s="83" t="s">
        <v>3204</v>
      </c>
      <c r="F1383" s="84" t="n">
        <v>45836</v>
      </c>
      <c r="G1383" s="67" t="str">
        <f aca="false">IF(I1383&gt;0,"Targeted Dealer","-")</f>
        <v>Targeted Dealer</v>
      </c>
      <c r="H1383" s="67"/>
      <c r="I1383" s="68" t="n">
        <v>125</v>
      </c>
      <c r="J1383" s="68" t="n">
        <f aca="false">I1383/$J$1*($J$1-$E$1)</f>
        <v>125</v>
      </c>
      <c r="K1383" s="69" t="n">
        <v>140</v>
      </c>
      <c r="L1383" s="69" t="n">
        <f aca="false">I1383-K1383</f>
        <v>-15</v>
      </c>
      <c r="M1383" s="69" t="n">
        <f aca="false">IFERROR((K1383/J1383%),"-")</f>
        <v>112</v>
      </c>
      <c r="N1383" s="97" t="n">
        <v>90</v>
      </c>
      <c r="O1383" s="98" t="str">
        <f aca="false">IF(F1383&lt;=$P$2,"June","")</f>
        <v>June</v>
      </c>
      <c r="P1383" s="97" t="n">
        <f aca="false">N1383</f>
        <v>90</v>
      </c>
      <c r="Q1383" s="99" t="n">
        <f aca="false">K1383-P1383</f>
        <v>50</v>
      </c>
      <c r="R1383" s="98" t="n">
        <f aca="false">IFERROR(IF(O1383="May",(K1383/P1383-1))," ")</f>
        <v>0</v>
      </c>
      <c r="S1383" s="100" t="str">
        <f aca="false">IF(N1383&gt;0,IF(O1383="","-",IF(R1383&lt;0%,"DEGROWTH","GROWTH")))</f>
        <v>GROWTH</v>
      </c>
      <c r="T1383" s="69" t="n">
        <v>0</v>
      </c>
      <c r="U1383" s="101" t="str">
        <f aca="false">IF(F1383&lt;=$V$2,"May","")</f>
        <v>May</v>
      </c>
      <c r="V1383" s="69" t="n">
        <f aca="false">T1383</f>
        <v>0</v>
      </c>
      <c r="W1383" s="102" t="n">
        <f aca="false">K1383-V1383</f>
        <v>140</v>
      </c>
      <c r="X1383" s="103" t="n">
        <f aca="false">IFERROR(IF(U1383="June",(K1383/V1383-1)),0)</f>
        <v>0</v>
      </c>
      <c r="Y1383" s="106" t="b">
        <f aca="false">IF(T1383&gt;0,IF(U1383="","-",IF(X1383&lt;0%,"DEGROWTH","GROWTH")))</f>
        <v>0</v>
      </c>
      <c r="Z1383" s="75" t="n">
        <v>0</v>
      </c>
      <c r="AA1383" s="70"/>
      <c r="AB1383" s="70" t="s">
        <v>133</v>
      </c>
      <c r="AC1383" s="85" t="s">
        <v>133</v>
      </c>
      <c r="AD1383" s="3"/>
      <c r="AE1383" s="3"/>
      <c r="AF1383" s="85" t="s">
        <v>133</v>
      </c>
      <c r="AG1383" s="121" t="n">
        <f aca="false">IFERROR(INDEX(Last6M_AvgSales_Ref!$B$2:$B$12659,MATCH(D1383,Last6M_AvgSales_Ref!$A$2:$A$12659,0)),"")</f>
        <v>69.1666666666667</v>
      </c>
    </row>
    <row r="1384" customFormat="false" ht="14.25" hidden="false" customHeight="true" outlineLevel="0" collapsed="false">
      <c r="A1384" s="85" t="s">
        <v>134</v>
      </c>
      <c r="B1384" s="83" t="s">
        <v>65</v>
      </c>
      <c r="C1384" s="83" t="s">
        <v>3205</v>
      </c>
      <c r="D1384" s="83" t="n">
        <v>1000004385</v>
      </c>
      <c r="E1384" s="83" t="s">
        <v>3206</v>
      </c>
      <c r="F1384" s="84" t="n">
        <v>45818</v>
      </c>
      <c r="G1384" s="67" t="str">
        <f aca="false">IF(I1384&gt;0,"Targeted Dealer","-")</f>
        <v>Targeted Dealer</v>
      </c>
      <c r="H1384" s="67"/>
      <c r="I1384" s="68" t="n">
        <v>600</v>
      </c>
      <c r="J1384" s="68" t="n">
        <f aca="false">I1384/$J$1*($J$1-$E$1)</f>
        <v>600</v>
      </c>
      <c r="K1384" s="69" t="n">
        <v>283</v>
      </c>
      <c r="L1384" s="69" t="n">
        <f aca="false">I1384-K1384</f>
        <v>317</v>
      </c>
      <c r="M1384" s="69" t="n">
        <f aca="false">IFERROR((K1384/J1384%),"-")</f>
        <v>47.1666666666667</v>
      </c>
      <c r="N1384" s="97" t="n">
        <v>141.5</v>
      </c>
      <c r="O1384" s="98" t="str">
        <f aca="false">IF(F1384&lt;=$P$2,"June","")</f>
        <v>June</v>
      </c>
      <c r="P1384" s="97" t="n">
        <f aca="false">N1384</f>
        <v>141.5</v>
      </c>
      <c r="Q1384" s="99" t="n">
        <f aca="false">K1384-P1384</f>
        <v>141.5</v>
      </c>
      <c r="R1384" s="98" t="n">
        <f aca="false">IFERROR(IF(O1384="May",(K1384/P1384-1))," ")</f>
        <v>0</v>
      </c>
      <c r="S1384" s="100" t="str">
        <f aca="false">IF(N1384&gt;0,IF(O1384="","-",IF(R1384&lt;0%,"DEGROWTH","GROWTH")))</f>
        <v>GROWTH</v>
      </c>
      <c r="T1384" s="69" t="n">
        <v>0</v>
      </c>
      <c r="U1384" s="101" t="str">
        <f aca="false">IF(F1384&lt;=$V$2,"May","")</f>
        <v>May</v>
      </c>
      <c r="V1384" s="69" t="n">
        <f aca="false">T1384</f>
        <v>0</v>
      </c>
      <c r="W1384" s="102" t="n">
        <f aca="false">K1384-V1384</f>
        <v>283</v>
      </c>
      <c r="X1384" s="103" t="n">
        <f aca="false">IFERROR(IF(U1384="June",(K1384/V1384-1)),0)</f>
        <v>0</v>
      </c>
      <c r="Y1384" s="106" t="b">
        <f aca="false">IF(T1384&gt;0,IF(U1384="","-",IF(X1384&lt;0%,"DEGROWTH","GROWTH")))</f>
        <v>0</v>
      </c>
      <c r="Z1384" s="75" t="n">
        <v>0</v>
      </c>
      <c r="AA1384" s="70"/>
      <c r="AB1384" s="70" t="s">
        <v>133</v>
      </c>
      <c r="AC1384" s="85" t="s">
        <v>134</v>
      </c>
      <c r="AD1384" s="3"/>
      <c r="AE1384" s="3"/>
      <c r="AF1384" s="85" t="s">
        <v>134</v>
      </c>
      <c r="AG1384" s="121" t="n">
        <f aca="false">IFERROR(INDEX(Last6M_AvgSales_Ref!$B$2:$B$12659,MATCH(D1384,Last6M_AvgSales_Ref!$A$2:$A$12659,0)),"")</f>
        <v>240.75</v>
      </c>
    </row>
    <row r="1385" customFormat="false" ht="14.25" hidden="false" customHeight="true" outlineLevel="0" collapsed="false">
      <c r="A1385" s="85" t="s">
        <v>133</v>
      </c>
      <c r="B1385" s="83" t="s">
        <v>24</v>
      </c>
      <c r="C1385" s="83" t="s">
        <v>3207</v>
      </c>
      <c r="D1385" s="83" t="n">
        <v>1000004415</v>
      </c>
      <c r="E1385" s="83" t="s">
        <v>1937</v>
      </c>
      <c r="F1385" s="84" t="n">
        <v>45842</v>
      </c>
      <c r="G1385" s="67" t="str">
        <f aca="false">IF(I1385&gt;0,"Targeted Dealer","-")</f>
        <v>Targeted Dealer</v>
      </c>
      <c r="H1385" s="67"/>
      <c r="I1385" s="68" t="n">
        <v>80</v>
      </c>
      <c r="J1385" s="68" t="n">
        <f aca="false">I1385/$J$1*($J$1-$E$1)</f>
        <v>80</v>
      </c>
      <c r="K1385" s="69" t="n">
        <v>80</v>
      </c>
      <c r="L1385" s="69" t="n">
        <f aca="false">I1385-K1385</f>
        <v>0</v>
      </c>
      <c r="M1385" s="69" t="n">
        <f aca="false">IFERROR((K1385/J1385%),"-")</f>
        <v>100</v>
      </c>
      <c r="N1385" s="97" t="n">
        <v>45</v>
      </c>
      <c r="O1385" s="98" t="str">
        <f aca="false">IF(F1385&lt;=$P$2,"June","")</f>
        <v>June</v>
      </c>
      <c r="P1385" s="97" t="n">
        <f aca="false">N1385</f>
        <v>45</v>
      </c>
      <c r="Q1385" s="99" t="n">
        <f aca="false">K1385-P1385</f>
        <v>35</v>
      </c>
      <c r="R1385" s="98" t="n">
        <f aca="false">IFERROR(IF(O1385="May",(K1385/P1385-1))," ")</f>
        <v>0</v>
      </c>
      <c r="S1385" s="100" t="str">
        <f aca="false">IF(N1385&gt;0,IF(O1385="","-",IF(R1385&lt;0%,"DEGROWTH","GROWTH")))</f>
        <v>GROWTH</v>
      </c>
      <c r="T1385" s="69" t="n">
        <v>0</v>
      </c>
      <c r="U1385" s="101" t="str">
        <f aca="false">IF(F1385&lt;=$V$2,"May","")</f>
        <v>May</v>
      </c>
      <c r="V1385" s="69" t="n">
        <f aca="false">T1385</f>
        <v>0</v>
      </c>
      <c r="W1385" s="102" t="n">
        <f aca="false">K1385-V1385</f>
        <v>80</v>
      </c>
      <c r="X1385" s="103" t="n">
        <f aca="false">IFERROR(IF(U1385="June",(K1385/V1385-1)),0)</f>
        <v>0</v>
      </c>
      <c r="Y1385" s="106" t="b">
        <f aca="false">IF(T1385&gt;0,IF(U1385="","-",IF(X1385&lt;0%,"DEGROWTH","GROWTH")))</f>
        <v>0</v>
      </c>
      <c r="Z1385" s="75" t="n">
        <v>0</v>
      </c>
      <c r="AA1385" s="70"/>
      <c r="AB1385" s="70" t="s">
        <v>133</v>
      </c>
      <c r="AC1385" s="85" t="s">
        <v>133</v>
      </c>
      <c r="AD1385" s="3"/>
      <c r="AE1385" s="3"/>
      <c r="AF1385" s="85" t="s">
        <v>133</v>
      </c>
      <c r="AG1385" s="121" t="n">
        <f aca="false">IFERROR(INDEX(Last6M_AvgSales_Ref!$B$2:$B$12659,MATCH(D1385,Last6M_AvgSales_Ref!$A$2:$A$12659,0)),"")</f>
        <v>64.5833333333333</v>
      </c>
    </row>
    <row r="1386" customFormat="false" ht="14.25" hidden="false" customHeight="true" outlineLevel="0" collapsed="false">
      <c r="A1386" s="85" t="s">
        <v>133</v>
      </c>
      <c r="B1386" s="83" t="s">
        <v>43</v>
      </c>
      <c r="C1386" s="83" t="s">
        <v>3208</v>
      </c>
      <c r="D1386" s="83" t="n">
        <v>1000004414</v>
      </c>
      <c r="E1386" s="83" t="s">
        <v>3209</v>
      </c>
      <c r="F1386" s="84" t="n">
        <v>45841</v>
      </c>
      <c r="G1386" s="67" t="str">
        <f aca="false">IF(I1386&gt;0,"Targeted Dealer","-")</f>
        <v>Targeted Dealer</v>
      </c>
      <c r="H1386" s="67"/>
      <c r="I1386" s="68" t="n">
        <v>60</v>
      </c>
      <c r="J1386" s="68" t="n">
        <f aca="false">I1386/$J$1*($J$1-$E$1)</f>
        <v>60</v>
      </c>
      <c r="K1386" s="69" t="n">
        <v>28</v>
      </c>
      <c r="L1386" s="69" t="n">
        <f aca="false">I1386-K1386</f>
        <v>32</v>
      </c>
      <c r="M1386" s="69" t="n">
        <f aca="false">IFERROR((K1386/J1386%),"-")</f>
        <v>46.6666666666667</v>
      </c>
      <c r="N1386" s="97" t="n">
        <v>65</v>
      </c>
      <c r="O1386" s="98" t="str">
        <f aca="false">IF(F1386&lt;=$P$2,"June","")</f>
        <v>June</v>
      </c>
      <c r="P1386" s="97" t="n">
        <f aca="false">N1386</f>
        <v>65</v>
      </c>
      <c r="Q1386" s="99" t="n">
        <f aca="false">K1386-P1386</f>
        <v>-37</v>
      </c>
      <c r="R1386" s="98" t="n">
        <f aca="false">IFERROR(IF(O1386="May",(K1386/P1386-1))," ")</f>
        <v>0</v>
      </c>
      <c r="S1386" s="100" t="str">
        <f aca="false">IF(N1386&gt;0,IF(O1386="","-",IF(R1386&lt;0%,"DEGROWTH","GROWTH")))</f>
        <v>GROWTH</v>
      </c>
      <c r="T1386" s="69" t="n">
        <v>0</v>
      </c>
      <c r="U1386" s="101" t="str">
        <f aca="false">IF(F1386&lt;=$V$2,"May","")</f>
        <v>May</v>
      </c>
      <c r="V1386" s="69" t="n">
        <f aca="false">T1386</f>
        <v>0</v>
      </c>
      <c r="W1386" s="102" t="n">
        <f aca="false">K1386-V1386</f>
        <v>28</v>
      </c>
      <c r="X1386" s="103" t="n">
        <f aca="false">IFERROR(IF(U1386="June",(K1386/V1386-1)),0)</f>
        <v>0</v>
      </c>
      <c r="Y1386" s="106" t="b">
        <f aca="false">IF(T1386&gt;0,IF(U1386="","-",IF(X1386&lt;0%,"DEGROWTH","GROWTH")))</f>
        <v>0</v>
      </c>
      <c r="Z1386" s="75" t="n">
        <v>0</v>
      </c>
      <c r="AA1386" s="70"/>
      <c r="AB1386" s="70" t="s">
        <v>133</v>
      </c>
      <c r="AC1386" s="85" t="s">
        <v>133</v>
      </c>
      <c r="AD1386" s="3"/>
      <c r="AE1386" s="3"/>
      <c r="AF1386" s="85" t="s">
        <v>133</v>
      </c>
      <c r="AG1386" s="121" t="n">
        <f aca="false">IFERROR(INDEX(Last6M_AvgSales_Ref!$B$2:$B$12659,MATCH(D1386,Last6M_AvgSales_Ref!$A$2:$A$12659,0)),"")</f>
        <v>86.8583333333333</v>
      </c>
    </row>
    <row r="1387" customFormat="false" ht="14.25" hidden="false" customHeight="true" outlineLevel="0" collapsed="false">
      <c r="A1387" s="85" t="s">
        <v>133</v>
      </c>
      <c r="B1387" s="83" t="s">
        <v>27</v>
      </c>
      <c r="C1387" s="83" t="s">
        <v>3210</v>
      </c>
      <c r="D1387" s="83" t="n">
        <v>1000004401</v>
      </c>
      <c r="E1387" s="83" t="s">
        <v>3211</v>
      </c>
      <c r="F1387" s="84" t="n">
        <v>45839</v>
      </c>
      <c r="G1387" s="67" t="str">
        <f aca="false">IF(I1387&gt;0,"Targeted Dealer","-")</f>
        <v>Targeted Dealer</v>
      </c>
      <c r="H1387" s="67"/>
      <c r="I1387" s="68" t="n">
        <v>20</v>
      </c>
      <c r="J1387" s="68" t="n">
        <f aca="false">I1387/$J$1*($J$1-$E$1)</f>
        <v>20</v>
      </c>
      <c r="K1387" s="69" t="n">
        <v>19</v>
      </c>
      <c r="L1387" s="69" t="n">
        <f aca="false">I1387-K1387</f>
        <v>1</v>
      </c>
      <c r="M1387" s="69" t="n">
        <f aca="false">IFERROR((K1387/J1387%),"-")</f>
        <v>95</v>
      </c>
      <c r="N1387" s="97" t="n">
        <v>12.5</v>
      </c>
      <c r="O1387" s="98" t="str">
        <f aca="false">IF(F1387&lt;=$P$2,"June","")</f>
        <v>June</v>
      </c>
      <c r="P1387" s="97" t="n">
        <f aca="false">N1387</f>
        <v>12.5</v>
      </c>
      <c r="Q1387" s="99" t="n">
        <f aca="false">K1387-P1387</f>
        <v>6.5</v>
      </c>
      <c r="R1387" s="98" t="n">
        <f aca="false">IFERROR(IF(O1387="May",(K1387/P1387-1))," ")</f>
        <v>0</v>
      </c>
      <c r="S1387" s="100" t="str">
        <f aca="false">IF(N1387&gt;0,IF(O1387="","-",IF(R1387&lt;0%,"DEGROWTH","GROWTH")))</f>
        <v>GROWTH</v>
      </c>
      <c r="T1387" s="69" t="n">
        <v>0</v>
      </c>
      <c r="U1387" s="101" t="str">
        <f aca="false">IF(F1387&lt;=$V$2,"May","")</f>
        <v>May</v>
      </c>
      <c r="V1387" s="69" t="n">
        <f aca="false">T1387</f>
        <v>0</v>
      </c>
      <c r="W1387" s="102" t="n">
        <f aca="false">K1387-V1387</f>
        <v>19</v>
      </c>
      <c r="X1387" s="103" t="n">
        <f aca="false">IFERROR(IF(U1387="June",(K1387/V1387-1)),0)</f>
        <v>0</v>
      </c>
      <c r="Y1387" s="106" t="b">
        <f aca="false">IF(T1387&gt;0,IF(U1387="","-",IF(X1387&lt;0%,"DEGROWTH","GROWTH")))</f>
        <v>0</v>
      </c>
      <c r="Z1387" s="75" t="n">
        <v>0</v>
      </c>
      <c r="AA1387" s="70"/>
      <c r="AB1387" s="70" t="s">
        <v>133</v>
      </c>
      <c r="AC1387" s="85" t="s">
        <v>133</v>
      </c>
      <c r="AD1387" s="3"/>
      <c r="AE1387" s="3"/>
      <c r="AF1387" s="85" t="s">
        <v>133</v>
      </c>
      <c r="AG1387" s="121" t="n">
        <f aca="false">IFERROR(INDEX(Last6M_AvgSales_Ref!$B$2:$B$12659,MATCH(D1387,Last6M_AvgSales_Ref!$A$2:$A$12659,0)),"")</f>
        <v>12.5833333333333</v>
      </c>
    </row>
    <row r="1388" customFormat="false" ht="14.25" hidden="false" customHeight="true" outlineLevel="0" collapsed="false">
      <c r="A1388" s="85" t="s">
        <v>134</v>
      </c>
      <c r="B1388" s="83" t="s">
        <v>74</v>
      </c>
      <c r="C1388" s="83" t="s">
        <v>3212</v>
      </c>
      <c r="D1388" s="83" t="n">
        <v>1000004412</v>
      </c>
      <c r="E1388" s="83" t="s">
        <v>3213</v>
      </c>
      <c r="F1388" s="84" t="n">
        <v>45840</v>
      </c>
      <c r="G1388" s="67" t="str">
        <f aca="false">IF(I1388&gt;0,"Targeted Dealer","-")</f>
        <v>Targeted Dealer</v>
      </c>
      <c r="H1388" s="67"/>
      <c r="I1388" s="68" t="n">
        <v>100</v>
      </c>
      <c r="J1388" s="68" t="n">
        <f aca="false">I1388/$J$1*($J$1-$E$1)</f>
        <v>100</v>
      </c>
      <c r="K1388" s="69" t="n">
        <v>26</v>
      </c>
      <c r="L1388" s="69" t="n">
        <f aca="false">I1388-K1388</f>
        <v>74</v>
      </c>
      <c r="M1388" s="69" t="n">
        <f aca="false">IFERROR((K1388/J1388%),"-")</f>
        <v>26</v>
      </c>
      <c r="N1388" s="97" t="n">
        <v>0</v>
      </c>
      <c r="O1388" s="98" t="str">
        <f aca="false">IF(F1388&lt;=$P$2,"June","")</f>
        <v>June</v>
      </c>
      <c r="P1388" s="97" t="n">
        <f aca="false">N1388</f>
        <v>0</v>
      </c>
      <c r="Q1388" s="99" t="n">
        <f aca="false">K1388-P1388</f>
        <v>26</v>
      </c>
      <c r="R1388" s="98" t="n">
        <f aca="false">IFERROR(IF(O1388="May",(K1388/P1388-1))," ")</f>
        <v>0</v>
      </c>
      <c r="S1388" s="105" t="b">
        <f aca="false">IF(N1388&gt;0,IF(O1388="","-",IF(R1388&lt;0%,"DEGROWTH","GROWTH")))</f>
        <v>0</v>
      </c>
      <c r="T1388" s="69" t="n">
        <v>0</v>
      </c>
      <c r="U1388" s="101" t="str">
        <f aca="false">IF(F1388&lt;=$V$2,"May","")</f>
        <v>May</v>
      </c>
      <c r="V1388" s="69" t="n">
        <f aca="false">T1388</f>
        <v>0</v>
      </c>
      <c r="W1388" s="102" t="n">
        <f aca="false">K1388-V1388</f>
        <v>26</v>
      </c>
      <c r="X1388" s="103" t="n">
        <f aca="false">IFERROR(IF(U1388="June",(K1388/V1388-1)),0)</f>
        <v>0</v>
      </c>
      <c r="Y1388" s="106" t="b">
        <f aca="false">IF(T1388&gt;0,IF(U1388="","-",IF(X1388&lt;0%,"DEGROWTH","GROWTH")))</f>
        <v>0</v>
      </c>
      <c r="Z1388" s="75" t="n">
        <v>0</v>
      </c>
      <c r="AA1388" s="70"/>
      <c r="AB1388" s="70" t="s">
        <v>133</v>
      </c>
      <c r="AC1388" s="85" t="s">
        <v>134</v>
      </c>
      <c r="AD1388" s="3"/>
      <c r="AE1388" s="3"/>
      <c r="AF1388" s="85" t="s">
        <v>134</v>
      </c>
      <c r="AG1388" s="121" t="n">
        <f aca="false">IFERROR(INDEX(Last6M_AvgSales_Ref!$B$2:$B$12659,MATCH(D1388,Last6M_AvgSales_Ref!$A$2:$A$12659,0)),"")</f>
        <v>83.4916666666667</v>
      </c>
    </row>
    <row r="1389" customFormat="false" ht="14.25" hidden="false" customHeight="true" outlineLevel="0" collapsed="false">
      <c r="A1389" s="85" t="s">
        <v>130</v>
      </c>
      <c r="B1389" s="83" t="s">
        <v>113</v>
      </c>
      <c r="C1389" s="83" t="s">
        <v>3214</v>
      </c>
      <c r="D1389" s="83" t="n">
        <v>1000004411</v>
      </c>
      <c r="E1389" s="83" t="s">
        <v>3215</v>
      </c>
      <c r="F1389" s="84" t="n">
        <v>45848</v>
      </c>
      <c r="G1389" s="67" t="str">
        <f aca="false">IF(I1389&gt;0,"Targeted Dealer","-")</f>
        <v>Targeted Dealer</v>
      </c>
      <c r="H1389" s="67"/>
      <c r="I1389" s="68" t="n">
        <v>30</v>
      </c>
      <c r="J1389" s="68" t="n">
        <f aca="false">I1389/$J$1*($J$1-$E$1)</f>
        <v>30</v>
      </c>
      <c r="K1389" s="69" t="n">
        <v>6</v>
      </c>
      <c r="L1389" s="69" t="n">
        <f aca="false">I1389-K1389</f>
        <v>24</v>
      </c>
      <c r="M1389" s="69" t="n">
        <f aca="false">IFERROR((K1389/J1389%),"-")</f>
        <v>20</v>
      </c>
      <c r="N1389" s="97" t="n">
        <v>12.5</v>
      </c>
      <c r="O1389" s="98" t="str">
        <f aca="false">IF(F1389&lt;=$P$2,"June","")</f>
        <v>June</v>
      </c>
      <c r="P1389" s="97" t="n">
        <f aca="false">N1389</f>
        <v>12.5</v>
      </c>
      <c r="Q1389" s="99" t="n">
        <f aca="false">K1389-P1389</f>
        <v>-6.5</v>
      </c>
      <c r="R1389" s="98" t="n">
        <f aca="false">IFERROR(IF(O1389="May",(K1389/P1389-1))," ")</f>
        <v>0</v>
      </c>
      <c r="S1389" s="100" t="str">
        <f aca="false">IF(N1389&gt;0,IF(O1389="","-",IF(R1389&lt;0%,"DEGROWTH","GROWTH")))</f>
        <v>GROWTH</v>
      </c>
      <c r="T1389" s="69" t="n">
        <v>0</v>
      </c>
      <c r="U1389" s="101" t="str">
        <f aca="false">IF(F1389&lt;=$V$2,"May","")</f>
        <v>May</v>
      </c>
      <c r="V1389" s="69" t="n">
        <f aca="false">T1389</f>
        <v>0</v>
      </c>
      <c r="W1389" s="102" t="n">
        <f aca="false">K1389-V1389</f>
        <v>6</v>
      </c>
      <c r="X1389" s="103" t="n">
        <f aca="false">IFERROR(IF(U1389="June",(K1389/V1389-1)),0)</f>
        <v>0</v>
      </c>
      <c r="Y1389" s="106" t="b">
        <f aca="false">IF(T1389&gt;0,IF(U1389="","-",IF(X1389&lt;0%,"DEGROWTH","GROWTH")))</f>
        <v>0</v>
      </c>
      <c r="Z1389" s="75" t="n">
        <v>0</v>
      </c>
      <c r="AA1389" s="70"/>
      <c r="AB1389" s="70" t="s">
        <v>133</v>
      </c>
      <c r="AC1389" s="85" t="s">
        <v>130</v>
      </c>
      <c r="AD1389" s="3"/>
      <c r="AE1389" s="3"/>
      <c r="AF1389" s="85" t="s">
        <v>130</v>
      </c>
      <c r="AG1389" s="121" t="n">
        <f aca="false">IFERROR(INDEX(Last6M_AvgSales_Ref!$B$2:$B$12659,MATCH(D1389,Last6M_AvgSales_Ref!$A$2:$A$12659,0)),"")</f>
        <v>26.3333333333333</v>
      </c>
    </row>
    <row r="1390" customFormat="false" ht="14.25" hidden="false" customHeight="true" outlineLevel="0" collapsed="false">
      <c r="A1390" s="85" t="s">
        <v>133</v>
      </c>
      <c r="B1390" s="83" t="s">
        <v>27</v>
      </c>
      <c r="C1390" s="83" t="s">
        <v>3216</v>
      </c>
      <c r="D1390" s="83" t="n">
        <v>1000004410</v>
      </c>
      <c r="E1390" s="83" t="s">
        <v>3217</v>
      </c>
      <c r="F1390" s="84" t="n">
        <v>45848</v>
      </c>
      <c r="G1390" s="67" t="str">
        <f aca="false">IF(I1390&gt;0,"Targeted Dealer","-")</f>
        <v>Targeted Dealer</v>
      </c>
      <c r="H1390" s="67"/>
      <c r="I1390" s="68" t="n">
        <v>80</v>
      </c>
      <c r="J1390" s="68" t="n">
        <f aca="false">I1390/$J$1*($J$1-$E$1)</f>
        <v>80</v>
      </c>
      <c r="K1390" s="69" t="n">
        <v>87</v>
      </c>
      <c r="L1390" s="69" t="n">
        <f aca="false">I1390-K1390</f>
        <v>-7</v>
      </c>
      <c r="M1390" s="69" t="n">
        <f aca="false">IFERROR((K1390/J1390%),"-")</f>
        <v>108.75</v>
      </c>
      <c r="N1390" s="97" t="n">
        <v>80</v>
      </c>
      <c r="O1390" s="98" t="str">
        <f aca="false">IF(F1390&lt;=$P$2,"June","")</f>
        <v>June</v>
      </c>
      <c r="P1390" s="97" t="n">
        <f aca="false">N1390</f>
        <v>80</v>
      </c>
      <c r="Q1390" s="99" t="n">
        <f aca="false">K1390-P1390</f>
        <v>7</v>
      </c>
      <c r="R1390" s="98" t="n">
        <f aca="false">IFERROR(IF(O1390="May",(K1390/P1390-1))," ")</f>
        <v>0</v>
      </c>
      <c r="S1390" s="100" t="str">
        <f aca="false">IF(N1390&gt;0,IF(O1390="","-",IF(R1390&lt;0%,"DEGROWTH","GROWTH")))</f>
        <v>GROWTH</v>
      </c>
      <c r="T1390" s="69" t="n">
        <v>0</v>
      </c>
      <c r="U1390" s="101" t="str">
        <f aca="false">IF(F1390&lt;=$V$2,"May","")</f>
        <v>May</v>
      </c>
      <c r="V1390" s="69" t="n">
        <f aca="false">T1390</f>
        <v>0</v>
      </c>
      <c r="W1390" s="102" t="n">
        <f aca="false">K1390-V1390</f>
        <v>87</v>
      </c>
      <c r="X1390" s="103" t="n">
        <f aca="false">IFERROR(IF(U1390="June",(K1390/V1390-1)),0)</f>
        <v>0</v>
      </c>
      <c r="Y1390" s="106" t="b">
        <f aca="false">IF(T1390&gt;0,IF(U1390="","-",IF(X1390&lt;0%,"DEGROWTH","GROWTH")))</f>
        <v>0</v>
      </c>
      <c r="Z1390" s="75" t="n">
        <v>0</v>
      </c>
      <c r="AA1390" s="70"/>
      <c r="AB1390" s="70" t="s">
        <v>133</v>
      </c>
      <c r="AC1390" s="85" t="s">
        <v>133</v>
      </c>
      <c r="AD1390" s="3"/>
      <c r="AE1390" s="3"/>
      <c r="AF1390" s="85" t="s">
        <v>133</v>
      </c>
      <c r="AG1390" s="121" t="n">
        <f aca="false">IFERROR(INDEX(Last6M_AvgSales_Ref!$B$2:$B$12659,MATCH(D1390,Last6M_AvgSales_Ref!$A$2:$A$12659,0)),"")</f>
        <v>71.9166666666667</v>
      </c>
    </row>
    <row r="1391" customFormat="false" ht="14.25" hidden="false" customHeight="true" outlineLevel="0" collapsed="false">
      <c r="A1391" s="85" t="s">
        <v>133</v>
      </c>
      <c r="B1391" s="83" t="s">
        <v>21</v>
      </c>
      <c r="C1391" s="83" t="s">
        <v>3218</v>
      </c>
      <c r="D1391" s="83" t="n">
        <v>1000004424</v>
      </c>
      <c r="E1391" s="83" t="s">
        <v>3219</v>
      </c>
      <c r="F1391" s="84" t="n">
        <v>45850</v>
      </c>
      <c r="G1391" s="67" t="str">
        <f aca="false">IF(I1391&gt;0,"Targeted Dealer","-")</f>
        <v>Targeted Dealer</v>
      </c>
      <c r="H1391" s="67"/>
      <c r="I1391" s="68" t="n">
        <v>78</v>
      </c>
      <c r="J1391" s="68" t="n">
        <f aca="false">I1391/$J$1*($J$1-$E$1)</f>
        <v>78</v>
      </c>
      <c r="K1391" s="69" t="n">
        <v>78</v>
      </c>
      <c r="L1391" s="69" t="n">
        <f aca="false">I1391-K1391</f>
        <v>0</v>
      </c>
      <c r="M1391" s="69" t="n">
        <f aca="false">IFERROR((K1391/J1391%),"-")</f>
        <v>100</v>
      </c>
      <c r="N1391" s="97" t="n">
        <v>104</v>
      </c>
      <c r="O1391" s="98" t="str">
        <f aca="false">IF(F1391&lt;=$P$2,"June","")</f>
        <v>June</v>
      </c>
      <c r="P1391" s="97" t="n">
        <f aca="false">N1391</f>
        <v>104</v>
      </c>
      <c r="Q1391" s="99" t="n">
        <f aca="false">K1391-P1391</f>
        <v>-26</v>
      </c>
      <c r="R1391" s="98" t="n">
        <f aca="false">IFERROR(IF(O1391="May",(K1391/P1391-1))," ")</f>
        <v>0</v>
      </c>
      <c r="S1391" s="100" t="str">
        <f aca="false">IF(N1391&gt;0,IF(O1391="","-",IF(R1391&lt;0%,"DEGROWTH","GROWTH")))</f>
        <v>GROWTH</v>
      </c>
      <c r="T1391" s="69" t="n">
        <v>0</v>
      </c>
      <c r="U1391" s="101" t="str">
        <f aca="false">IF(F1391&lt;=$V$2,"May","")</f>
        <v>May</v>
      </c>
      <c r="V1391" s="69" t="n">
        <f aca="false">T1391</f>
        <v>0</v>
      </c>
      <c r="W1391" s="102" t="n">
        <f aca="false">K1391-V1391</f>
        <v>78</v>
      </c>
      <c r="X1391" s="103" t="n">
        <f aca="false">IFERROR(IF(U1391="June",(K1391/V1391-1)),0)</f>
        <v>0</v>
      </c>
      <c r="Y1391" s="106" t="b">
        <f aca="false">IF(T1391&gt;0,IF(U1391="","-",IF(X1391&lt;0%,"DEGROWTH","GROWTH")))</f>
        <v>0</v>
      </c>
      <c r="Z1391" s="75" t="n">
        <v>0</v>
      </c>
      <c r="AA1391" s="70"/>
      <c r="AB1391" s="70" t="s">
        <v>133</v>
      </c>
      <c r="AC1391" s="85" t="s">
        <v>133</v>
      </c>
      <c r="AD1391" s="3"/>
      <c r="AE1391" s="3"/>
      <c r="AF1391" s="85" t="s">
        <v>133</v>
      </c>
      <c r="AG1391" s="121" t="n">
        <f aca="false">IFERROR(INDEX(Last6M_AvgSales_Ref!$B$2:$B$12659,MATCH(D1391,Last6M_AvgSales_Ref!$A$2:$A$12659,0)),"")</f>
        <v>70.0833333333333</v>
      </c>
    </row>
    <row r="1392" customFormat="false" ht="14.25" hidden="false" customHeight="true" outlineLevel="0" collapsed="false">
      <c r="A1392" s="70" t="s">
        <v>131</v>
      </c>
      <c r="B1392" s="83" t="s">
        <v>98</v>
      </c>
      <c r="C1392" s="83" t="s">
        <v>3220</v>
      </c>
      <c r="D1392" s="83" t="n">
        <v>1000004422</v>
      </c>
      <c r="E1392" s="83" t="s">
        <v>3221</v>
      </c>
      <c r="F1392" s="84" t="n">
        <v>45849</v>
      </c>
      <c r="G1392" s="67" t="str">
        <f aca="false">IF(I1392&gt;0,"Targeted Dealer","-")</f>
        <v>Targeted Dealer</v>
      </c>
      <c r="H1392" s="67"/>
      <c r="I1392" s="68" t="n">
        <v>30</v>
      </c>
      <c r="J1392" s="68" t="n">
        <f aca="false">I1392/$J$1*($J$1-$E$1)</f>
        <v>30</v>
      </c>
      <c r="K1392" s="69" t="n">
        <v>3.5</v>
      </c>
      <c r="L1392" s="69" t="n">
        <f aca="false">I1392-K1392</f>
        <v>26.5</v>
      </c>
      <c r="M1392" s="69" t="n">
        <f aca="false">IFERROR((K1392/J1392%),"-")</f>
        <v>11.6666666666667</v>
      </c>
      <c r="N1392" s="97" t="n">
        <v>0</v>
      </c>
      <c r="O1392" s="98" t="str">
        <f aca="false">IF(F1392&lt;=$P$2,"June","")</f>
        <v>June</v>
      </c>
      <c r="P1392" s="97" t="n">
        <f aca="false">N1392</f>
        <v>0</v>
      </c>
      <c r="Q1392" s="99" t="n">
        <f aca="false">K1392-P1392</f>
        <v>3.5</v>
      </c>
      <c r="R1392" s="98" t="n">
        <f aca="false">IFERROR(IF(O1392="May",(K1392/P1392-1))," ")</f>
        <v>0</v>
      </c>
      <c r="S1392" s="105" t="b">
        <f aca="false">IF(N1392&gt;0,IF(O1392="","-",IF(R1392&lt;0%,"DEGROWTH","GROWTH")))</f>
        <v>0</v>
      </c>
      <c r="T1392" s="69" t="n">
        <v>0</v>
      </c>
      <c r="U1392" s="101" t="str">
        <f aca="false">IF(F1392&lt;=$V$2,"May","")</f>
        <v>May</v>
      </c>
      <c r="V1392" s="69" t="n">
        <f aca="false">T1392</f>
        <v>0</v>
      </c>
      <c r="W1392" s="102" t="n">
        <f aca="false">K1392-V1392</f>
        <v>3.5</v>
      </c>
      <c r="X1392" s="103" t="n">
        <f aca="false">IFERROR(IF(U1392="June",(K1392/V1392-1)),0)</f>
        <v>0</v>
      </c>
      <c r="Y1392" s="106" t="b">
        <f aca="false">IF(T1392&gt;0,IF(U1392="","-",IF(X1392&lt;0%,"DEGROWTH","GROWTH")))</f>
        <v>0</v>
      </c>
      <c r="Z1392" s="75" t="n">
        <v>0</v>
      </c>
      <c r="AA1392" s="70"/>
      <c r="AB1392" s="70" t="s">
        <v>133</v>
      </c>
      <c r="AC1392" s="70" t="s">
        <v>131</v>
      </c>
      <c r="AD1392" s="3"/>
      <c r="AE1392" s="3"/>
      <c r="AF1392" s="70" t="s">
        <v>131</v>
      </c>
      <c r="AG1392" s="121" t="n">
        <f aca="false">IFERROR(INDEX(Last6M_AvgSales_Ref!$B$2:$B$12659,MATCH(D1392,Last6M_AvgSales_Ref!$A$2:$A$12659,0)),"")</f>
        <v>12.75</v>
      </c>
    </row>
    <row r="1393" customFormat="false" ht="14.25" hidden="false" customHeight="true" outlineLevel="0" collapsed="false">
      <c r="A1393" s="85" t="s">
        <v>130</v>
      </c>
      <c r="B1393" s="83" t="s">
        <v>120</v>
      </c>
      <c r="C1393" s="83" t="s">
        <v>3222</v>
      </c>
      <c r="D1393" s="83" t="n">
        <v>1000001182</v>
      </c>
      <c r="E1393" s="83" t="s">
        <v>3223</v>
      </c>
      <c r="F1393" s="84" t="n">
        <v>44739</v>
      </c>
      <c r="G1393" s="67" t="str">
        <f aca="false">IF(I1393&gt;0,"Targeted Dealer","-")</f>
        <v>Targeted Dealer</v>
      </c>
      <c r="H1393" s="67"/>
      <c r="I1393" s="68" t="n">
        <v>25</v>
      </c>
      <c r="J1393" s="68" t="n">
        <f aca="false">I1393/$J$1*($J$1-$E$1)</f>
        <v>25</v>
      </c>
      <c r="K1393" s="69" t="n">
        <v>55</v>
      </c>
      <c r="L1393" s="69" t="n">
        <f aca="false">I1393-K1393</f>
        <v>-30</v>
      </c>
      <c r="M1393" s="69" t="n">
        <f aca="false">IFERROR((K1393/J1393%),"-")</f>
        <v>220</v>
      </c>
      <c r="N1393" s="97" t="n">
        <v>25</v>
      </c>
      <c r="O1393" s="98" t="str">
        <f aca="false">IF(F1393&lt;=$P$2,"June","")</f>
        <v>June</v>
      </c>
      <c r="P1393" s="97" t="n">
        <f aca="false">N1393</f>
        <v>25</v>
      </c>
      <c r="Q1393" s="99" t="n">
        <f aca="false">K1393-P1393</f>
        <v>30</v>
      </c>
      <c r="R1393" s="98" t="n">
        <f aca="false">IFERROR(IF(O1393="May",(K1393/P1393-1))," ")</f>
        <v>0</v>
      </c>
      <c r="S1393" s="100" t="str">
        <f aca="false">IF(N1393&gt;0,IF(O1393="","-",IF(R1393&lt;0%,"DEGROWTH","GROWTH")))</f>
        <v>GROWTH</v>
      </c>
      <c r="T1393" s="69" t="n">
        <v>0</v>
      </c>
      <c r="U1393" s="101" t="str">
        <f aca="false">IF(F1393&lt;=$V$2,"May","")</f>
        <v>May</v>
      </c>
      <c r="V1393" s="69" t="n">
        <f aca="false">T1393</f>
        <v>0</v>
      </c>
      <c r="W1393" s="102" t="n">
        <f aca="false">K1393-V1393</f>
        <v>55</v>
      </c>
      <c r="X1393" s="103" t="n">
        <f aca="false">IFERROR(IF(U1393="June",(K1393/V1393-1)),0)</f>
        <v>0</v>
      </c>
      <c r="Y1393" s="106" t="b">
        <f aca="false">IF(T1393&gt;0,IF(U1393="","-",IF(X1393&lt;0%,"DEGROWTH","GROWTH")))</f>
        <v>0</v>
      </c>
      <c r="Z1393" s="75" t="n">
        <v>0</v>
      </c>
      <c r="AA1393" s="70"/>
      <c r="AB1393" s="70" t="s">
        <v>133</v>
      </c>
      <c r="AC1393" s="85" t="s">
        <v>130</v>
      </c>
      <c r="AD1393" s="3"/>
      <c r="AE1393" s="3"/>
      <c r="AF1393" s="85" t="s">
        <v>130</v>
      </c>
      <c r="AG1393" s="121" t="n">
        <f aca="false">IFERROR(INDEX(Last6M_AvgSales_Ref!$B$2:$B$12659,MATCH(D1393,Last6M_AvgSales_Ref!$A$2:$A$12659,0)),"")</f>
        <v>41.6666666666667</v>
      </c>
    </row>
    <row r="1394" customFormat="false" ht="14.25" hidden="false" customHeight="true" outlineLevel="0" collapsed="false">
      <c r="A1394" s="85" t="s">
        <v>130</v>
      </c>
      <c r="B1394" s="83" t="s">
        <v>122</v>
      </c>
      <c r="C1394" s="83" t="s">
        <v>524</v>
      </c>
      <c r="D1394" s="83" t="n">
        <v>1000004416</v>
      </c>
      <c r="E1394" s="83" t="s">
        <v>525</v>
      </c>
      <c r="F1394" s="84" t="n">
        <v>45843</v>
      </c>
      <c r="G1394" s="67" t="str">
        <f aca="false">IF(I1394&gt;0,"Targeted Dealer","-")</f>
        <v>Targeted Dealer</v>
      </c>
      <c r="H1394" s="67"/>
      <c r="I1394" s="68" t="n">
        <v>25</v>
      </c>
      <c r="J1394" s="68" t="n">
        <f aca="false">I1394/$J$1*($J$1-$E$1)</f>
        <v>25</v>
      </c>
      <c r="K1394" s="69" t="n">
        <v>10</v>
      </c>
      <c r="L1394" s="69" t="n">
        <f aca="false">I1394-K1394</f>
        <v>15</v>
      </c>
      <c r="M1394" s="69" t="n">
        <f aca="false">IFERROR((K1394/J1394%),"-")</f>
        <v>40</v>
      </c>
      <c r="N1394" s="97" t="n">
        <v>0</v>
      </c>
      <c r="O1394" s="98" t="str">
        <f aca="false">IF(F1394&lt;=$P$2,"June","")</f>
        <v>June</v>
      </c>
      <c r="P1394" s="97" t="n">
        <f aca="false">N1394</f>
        <v>0</v>
      </c>
      <c r="Q1394" s="99" t="n">
        <f aca="false">K1394-P1394</f>
        <v>10</v>
      </c>
      <c r="R1394" s="98" t="n">
        <f aca="false">IFERROR(IF(O1394="May",(K1394/P1394-1))," ")</f>
        <v>0</v>
      </c>
      <c r="S1394" s="105" t="b">
        <f aca="false">IF(N1394&gt;0,IF(O1394="","-",IF(R1394&lt;0%,"DEGROWTH","GROWTH")))</f>
        <v>0</v>
      </c>
      <c r="T1394" s="69" t="n">
        <v>0</v>
      </c>
      <c r="U1394" s="101" t="str">
        <f aca="false">IF(F1394&lt;=$V$2,"May","")</f>
        <v>May</v>
      </c>
      <c r="V1394" s="69" t="n">
        <f aca="false">T1394</f>
        <v>0</v>
      </c>
      <c r="W1394" s="102" t="n">
        <f aca="false">K1394-V1394</f>
        <v>10</v>
      </c>
      <c r="X1394" s="103" t="n">
        <f aca="false">IFERROR(IF(U1394="June",(K1394/V1394-1)),0)</f>
        <v>0</v>
      </c>
      <c r="Y1394" s="106" t="b">
        <f aca="false">IF(T1394&gt;0,IF(U1394="","-",IF(X1394&lt;0%,"DEGROWTH","GROWTH")))</f>
        <v>0</v>
      </c>
      <c r="Z1394" s="75" t="n">
        <v>0</v>
      </c>
      <c r="AA1394" s="70"/>
      <c r="AB1394" s="70" t="s">
        <v>133</v>
      </c>
      <c r="AC1394" s="85" t="s">
        <v>130</v>
      </c>
      <c r="AD1394" s="3"/>
      <c r="AE1394" s="3"/>
      <c r="AF1394" s="85" t="s">
        <v>130</v>
      </c>
      <c r="AG1394" s="121" t="n">
        <f aca="false">IFERROR(INDEX(Last6M_AvgSales_Ref!$B$2:$B$12659,MATCH(D1394,Last6M_AvgSales_Ref!$A$2:$A$12659,0)),"")</f>
        <v>6.25</v>
      </c>
    </row>
    <row r="1395" customFormat="false" ht="14.25" hidden="false" customHeight="true" outlineLevel="0" collapsed="false">
      <c r="A1395" s="85" t="s">
        <v>130</v>
      </c>
      <c r="B1395" s="83" t="s">
        <v>118</v>
      </c>
      <c r="C1395" s="83" t="s">
        <v>3224</v>
      </c>
      <c r="D1395" s="83" t="n">
        <v>1000004402</v>
      </c>
      <c r="E1395" s="83" t="s">
        <v>3225</v>
      </c>
      <c r="F1395" s="84" t="n">
        <v>45827</v>
      </c>
      <c r="G1395" s="67" t="str">
        <f aca="false">IF(I1395&gt;0,"Targeted Dealer","-")</f>
        <v>Targeted Dealer</v>
      </c>
      <c r="H1395" s="67"/>
      <c r="I1395" s="68" t="n">
        <v>50</v>
      </c>
      <c r="J1395" s="68" t="n">
        <f aca="false">I1395/$J$1*($J$1-$E$1)</f>
        <v>50</v>
      </c>
      <c r="K1395" s="69" t="n">
        <v>75</v>
      </c>
      <c r="L1395" s="69" t="n">
        <f aca="false">I1395-K1395</f>
        <v>-25</v>
      </c>
      <c r="M1395" s="69" t="n">
        <f aca="false">IFERROR((K1395/J1395%),"-")</f>
        <v>150</v>
      </c>
      <c r="N1395" s="97" t="n">
        <v>110</v>
      </c>
      <c r="O1395" s="98" t="str">
        <f aca="false">IF(F1395&lt;=$P$2,"June","")</f>
        <v>June</v>
      </c>
      <c r="P1395" s="97" t="n">
        <f aca="false">N1395</f>
        <v>110</v>
      </c>
      <c r="Q1395" s="99" t="n">
        <f aca="false">K1395-P1395</f>
        <v>-35</v>
      </c>
      <c r="R1395" s="98" t="n">
        <f aca="false">IFERROR(IF(O1395="May",(K1395/P1395-1))," ")</f>
        <v>0</v>
      </c>
      <c r="S1395" s="100" t="str">
        <f aca="false">IF(N1395&gt;0,IF(O1395="","-",IF(R1395&lt;0%,"DEGROWTH","GROWTH")))</f>
        <v>GROWTH</v>
      </c>
      <c r="T1395" s="69" t="n">
        <v>0</v>
      </c>
      <c r="U1395" s="101" t="str">
        <f aca="false">IF(F1395&lt;=$V$2,"May","")</f>
        <v>May</v>
      </c>
      <c r="V1395" s="69" t="n">
        <f aca="false">T1395</f>
        <v>0</v>
      </c>
      <c r="W1395" s="102" t="n">
        <f aca="false">K1395-V1395</f>
        <v>75</v>
      </c>
      <c r="X1395" s="103" t="n">
        <f aca="false">IFERROR(IF(U1395="June",(K1395/V1395-1)),0)</f>
        <v>0</v>
      </c>
      <c r="Y1395" s="106" t="b">
        <f aca="false">IF(T1395&gt;0,IF(U1395="","-",IF(X1395&lt;0%,"DEGROWTH","GROWTH")))</f>
        <v>0</v>
      </c>
      <c r="Z1395" s="75" t="n">
        <v>0</v>
      </c>
      <c r="AA1395" s="70"/>
      <c r="AB1395" s="70" t="s">
        <v>133</v>
      </c>
      <c r="AC1395" s="85" t="s">
        <v>130</v>
      </c>
      <c r="AD1395" s="3"/>
      <c r="AE1395" s="3"/>
      <c r="AF1395" s="85" t="s">
        <v>130</v>
      </c>
      <c r="AG1395" s="121" t="n">
        <f aca="false">IFERROR(INDEX(Last6M_AvgSales_Ref!$B$2:$B$12659,MATCH(D1395,Last6M_AvgSales_Ref!$A$2:$A$12659,0)),"")</f>
        <v>64.1666666666667</v>
      </c>
    </row>
    <row r="1396" customFormat="false" ht="14.25" hidden="false" customHeight="true" outlineLevel="0" collapsed="false">
      <c r="A1396" s="85" t="s">
        <v>133</v>
      </c>
      <c r="B1396" s="83" t="s">
        <v>40</v>
      </c>
      <c r="C1396" s="83" t="s">
        <v>3226</v>
      </c>
      <c r="D1396" s="83" t="n">
        <v>1000004433</v>
      </c>
      <c r="E1396" s="83" t="s">
        <v>3227</v>
      </c>
      <c r="F1396" s="84" t="n">
        <v>45856</v>
      </c>
      <c r="G1396" s="67" t="str">
        <f aca="false">IF(I1396&gt;0,"Targeted Dealer","-")</f>
        <v>Targeted Dealer</v>
      </c>
      <c r="H1396" s="67"/>
      <c r="I1396" s="68" t="n">
        <v>70</v>
      </c>
      <c r="J1396" s="68" t="n">
        <f aca="false">I1396/$J$1*($J$1-$E$1)</f>
        <v>70</v>
      </c>
      <c r="K1396" s="69" t="n">
        <v>70</v>
      </c>
      <c r="L1396" s="69" t="n">
        <f aca="false">I1396-K1396</f>
        <v>0</v>
      </c>
      <c r="M1396" s="69" t="n">
        <f aca="false">IFERROR((K1396/J1396%),"-")</f>
        <v>100</v>
      </c>
      <c r="N1396" s="97" t="n">
        <v>15</v>
      </c>
      <c r="O1396" s="98" t="str">
        <f aca="false">IF(F1396&lt;=$P$2,"June","")</f>
        <v>June</v>
      </c>
      <c r="P1396" s="97" t="n">
        <f aca="false">N1396</f>
        <v>15</v>
      </c>
      <c r="Q1396" s="99" t="n">
        <f aca="false">K1396-P1396</f>
        <v>55</v>
      </c>
      <c r="R1396" s="98" t="n">
        <f aca="false">IFERROR(IF(O1396="May",(K1396/P1396-1))," ")</f>
        <v>0</v>
      </c>
      <c r="S1396" s="100" t="str">
        <f aca="false">IF(N1396&gt;0,IF(O1396="","-",IF(R1396&lt;0%,"DEGROWTH","GROWTH")))</f>
        <v>GROWTH</v>
      </c>
      <c r="T1396" s="69" t="n">
        <v>0</v>
      </c>
      <c r="U1396" s="101" t="str">
        <f aca="false">IF(F1396&lt;=$V$2,"May","")</f>
        <v>May</v>
      </c>
      <c r="V1396" s="69" t="n">
        <f aca="false">T1396</f>
        <v>0</v>
      </c>
      <c r="W1396" s="102" t="n">
        <f aca="false">K1396-V1396</f>
        <v>70</v>
      </c>
      <c r="X1396" s="103" t="n">
        <f aca="false">IFERROR(IF(U1396="June",(K1396/V1396-1)),0)</f>
        <v>0</v>
      </c>
      <c r="Y1396" s="106" t="b">
        <f aca="false">IF(T1396&gt;0,IF(U1396="","-",IF(X1396&lt;0%,"DEGROWTH","GROWTH")))</f>
        <v>0</v>
      </c>
      <c r="Z1396" s="75" t="n">
        <v>0</v>
      </c>
      <c r="AA1396" s="70"/>
      <c r="AB1396" s="70" t="s">
        <v>133</v>
      </c>
      <c r="AC1396" s="85" t="s">
        <v>133</v>
      </c>
      <c r="AD1396" s="3"/>
      <c r="AE1396" s="3"/>
      <c r="AF1396" s="85" t="s">
        <v>133</v>
      </c>
      <c r="AG1396" s="121" t="n">
        <f aca="false">IFERROR(INDEX(Last6M_AvgSales_Ref!$B$2:$B$12659,MATCH(D1396,Last6M_AvgSales_Ref!$A$2:$A$12659,0)),"")</f>
        <v>51.6666666666667</v>
      </c>
    </row>
    <row r="1397" customFormat="false" ht="14.25" hidden="false" customHeight="true" outlineLevel="0" collapsed="false">
      <c r="A1397" s="85" t="s">
        <v>130</v>
      </c>
      <c r="B1397" s="83" t="s">
        <v>108</v>
      </c>
      <c r="C1397" s="83" t="s">
        <v>3228</v>
      </c>
      <c r="D1397" s="83" t="n">
        <v>1000004419</v>
      </c>
      <c r="E1397" s="83" t="s">
        <v>3229</v>
      </c>
      <c r="F1397" s="84" t="n">
        <v>45856</v>
      </c>
      <c r="G1397" s="67" t="str">
        <f aca="false">IF(I1397&gt;0,"Targeted Dealer","-")</f>
        <v>Targeted Dealer</v>
      </c>
      <c r="H1397" s="67"/>
      <c r="I1397" s="68" t="n">
        <v>300</v>
      </c>
      <c r="J1397" s="68" t="n">
        <f aca="false">I1397/$J$1*($J$1-$E$1)</f>
        <v>300</v>
      </c>
      <c r="K1397" s="69" t="n">
        <v>250</v>
      </c>
      <c r="L1397" s="69" t="n">
        <f aca="false">I1397-K1397</f>
        <v>50</v>
      </c>
      <c r="M1397" s="69" t="n">
        <f aca="false">IFERROR((K1397/J1397%),"-")</f>
        <v>83.3333333333333</v>
      </c>
      <c r="N1397" s="97" t="n">
        <v>233.95</v>
      </c>
      <c r="O1397" s="98" t="str">
        <f aca="false">IF(F1397&lt;=$P$2,"June","")</f>
        <v>June</v>
      </c>
      <c r="P1397" s="97" t="n">
        <f aca="false">N1397</f>
        <v>233.95</v>
      </c>
      <c r="Q1397" s="99" t="n">
        <f aca="false">K1397-P1397</f>
        <v>16.05</v>
      </c>
      <c r="R1397" s="98" t="n">
        <f aca="false">IFERROR(IF(O1397="May",(K1397/P1397-1))," ")</f>
        <v>0</v>
      </c>
      <c r="S1397" s="100" t="str">
        <f aca="false">IF(N1397&gt;0,IF(O1397="","-",IF(R1397&lt;0%,"DEGROWTH","GROWTH")))</f>
        <v>GROWTH</v>
      </c>
      <c r="T1397" s="69" t="n">
        <v>0</v>
      </c>
      <c r="U1397" s="101" t="str">
        <f aca="false">IF(F1397&lt;=$V$2,"May","")</f>
        <v>May</v>
      </c>
      <c r="V1397" s="69" t="n">
        <f aca="false">T1397</f>
        <v>0</v>
      </c>
      <c r="W1397" s="102" t="n">
        <f aca="false">K1397-V1397</f>
        <v>250</v>
      </c>
      <c r="X1397" s="103" t="n">
        <f aca="false">IFERROR(IF(U1397="June",(K1397/V1397-1)),0)</f>
        <v>0</v>
      </c>
      <c r="Y1397" s="106" t="b">
        <f aca="false">IF(T1397&gt;0,IF(U1397="","-",IF(X1397&lt;0%,"DEGROWTH","GROWTH")))</f>
        <v>0</v>
      </c>
      <c r="Z1397" s="75" t="n">
        <v>0</v>
      </c>
      <c r="AA1397" s="70"/>
      <c r="AB1397" s="70" t="s">
        <v>133</v>
      </c>
      <c r="AC1397" s="85" t="s">
        <v>130</v>
      </c>
      <c r="AD1397" s="3"/>
      <c r="AE1397" s="3"/>
      <c r="AF1397" s="85" t="s">
        <v>130</v>
      </c>
      <c r="AG1397" s="121" t="n">
        <f aca="false">IFERROR(INDEX(Last6M_AvgSales_Ref!$B$2:$B$12659,MATCH(D1397,Last6M_AvgSales_Ref!$A$2:$A$12659,0)),"")</f>
        <v>206.833333333333</v>
      </c>
    </row>
    <row r="1398" customFormat="false" ht="14.25" hidden="false" customHeight="true" outlineLevel="0" collapsed="false">
      <c r="A1398" s="85" t="s">
        <v>130</v>
      </c>
      <c r="B1398" s="83" t="s">
        <v>521</v>
      </c>
      <c r="C1398" s="83" t="s">
        <v>528</v>
      </c>
      <c r="D1398" s="83" t="n">
        <v>1000004413</v>
      </c>
      <c r="E1398" s="83" t="s">
        <v>529</v>
      </c>
      <c r="F1398" s="84" t="n">
        <v>45841</v>
      </c>
      <c r="G1398" s="67" t="str">
        <f aca="false">IF(I1398&gt;0,"Targeted Dealer","-")</f>
        <v>Targeted Dealer</v>
      </c>
      <c r="H1398" s="67"/>
      <c r="I1398" s="68" t="n">
        <v>25</v>
      </c>
      <c r="J1398" s="68" t="n">
        <f aca="false">I1398/$J$1*($J$1-$E$1)</f>
        <v>25</v>
      </c>
      <c r="K1398" s="69" t="n">
        <v>50</v>
      </c>
      <c r="L1398" s="69" t="n">
        <f aca="false">I1398-K1398</f>
        <v>-25</v>
      </c>
      <c r="M1398" s="69" t="n">
        <f aca="false">IFERROR((K1398/J1398%),"-")</f>
        <v>200</v>
      </c>
      <c r="N1398" s="97" t="n">
        <v>30</v>
      </c>
      <c r="O1398" s="98" t="str">
        <f aca="false">IF(F1398&lt;=$P$2,"June","")</f>
        <v>June</v>
      </c>
      <c r="P1398" s="97" t="n">
        <f aca="false">N1398</f>
        <v>30</v>
      </c>
      <c r="Q1398" s="99" t="n">
        <f aca="false">K1398-P1398</f>
        <v>20</v>
      </c>
      <c r="R1398" s="98" t="n">
        <f aca="false">IFERROR(IF(O1398="May",(K1398/P1398-1))," ")</f>
        <v>0</v>
      </c>
      <c r="S1398" s="100" t="str">
        <f aca="false">IF(N1398&gt;0,IF(O1398="","-",IF(R1398&lt;0%,"DEGROWTH","GROWTH")))</f>
        <v>GROWTH</v>
      </c>
      <c r="T1398" s="69" t="n">
        <v>0</v>
      </c>
      <c r="U1398" s="101" t="str">
        <f aca="false">IF(F1398&lt;=$V$2,"May","")</f>
        <v>May</v>
      </c>
      <c r="V1398" s="69" t="n">
        <f aca="false">T1398</f>
        <v>0</v>
      </c>
      <c r="W1398" s="102" t="n">
        <f aca="false">K1398-V1398</f>
        <v>50</v>
      </c>
      <c r="X1398" s="103" t="n">
        <f aca="false">IFERROR(IF(U1398="June",(K1398/V1398-1)),0)</f>
        <v>0</v>
      </c>
      <c r="Y1398" s="106" t="b">
        <f aca="false">IF(T1398&gt;0,IF(U1398="","-",IF(X1398&lt;0%,"DEGROWTH","GROWTH")))</f>
        <v>0</v>
      </c>
      <c r="Z1398" s="75" t="n">
        <v>0</v>
      </c>
      <c r="AA1398" s="70"/>
      <c r="AB1398" s="70" t="s">
        <v>133</v>
      </c>
      <c r="AC1398" s="85" t="s">
        <v>130</v>
      </c>
      <c r="AD1398" s="3"/>
      <c r="AE1398" s="3"/>
      <c r="AF1398" s="85" t="s">
        <v>130</v>
      </c>
      <c r="AG1398" s="121" t="n">
        <f aca="false">IFERROR(INDEX(Last6M_AvgSales_Ref!$B$2:$B$12659,MATCH(D1398,Last6M_AvgSales_Ref!$A$2:$A$12659,0)),"")</f>
        <v>25</v>
      </c>
    </row>
    <row r="1399" customFormat="false" ht="14.25" hidden="false" customHeight="true" outlineLevel="0" collapsed="false">
      <c r="A1399" s="70" t="s">
        <v>131</v>
      </c>
      <c r="B1399" s="83" t="s">
        <v>98</v>
      </c>
      <c r="C1399" s="83" t="s">
        <v>3230</v>
      </c>
      <c r="D1399" s="83" t="n">
        <v>1000004418</v>
      </c>
      <c r="E1399" s="83" t="s">
        <v>3231</v>
      </c>
      <c r="F1399" s="84" t="n">
        <v>45849</v>
      </c>
      <c r="G1399" s="67" t="str">
        <f aca="false">IF(I1399&gt;0,"Targeted Dealer","-")</f>
        <v>Targeted Dealer</v>
      </c>
      <c r="H1399" s="67"/>
      <c r="I1399" s="68" t="n">
        <v>60</v>
      </c>
      <c r="J1399" s="68" t="n">
        <f aca="false">I1399/$J$1*($J$1-$E$1)</f>
        <v>60</v>
      </c>
      <c r="K1399" s="69" t="n">
        <v>47</v>
      </c>
      <c r="L1399" s="69" t="n">
        <f aca="false">I1399-K1399</f>
        <v>13</v>
      </c>
      <c r="M1399" s="69" t="n">
        <f aca="false">IFERROR((K1399/J1399%),"-")</f>
        <v>78.3333333333333</v>
      </c>
      <c r="N1399" s="97" t="n">
        <v>56</v>
      </c>
      <c r="O1399" s="98" t="str">
        <f aca="false">IF(F1399&lt;=$P$2,"June","")</f>
        <v>June</v>
      </c>
      <c r="P1399" s="97" t="n">
        <f aca="false">N1399</f>
        <v>56</v>
      </c>
      <c r="Q1399" s="99" t="n">
        <f aca="false">K1399-P1399</f>
        <v>-9</v>
      </c>
      <c r="R1399" s="98" t="n">
        <f aca="false">IFERROR(IF(O1399="May",(K1399/P1399-1))," ")</f>
        <v>0</v>
      </c>
      <c r="S1399" s="100" t="str">
        <f aca="false">IF(N1399&gt;0,IF(O1399="","-",IF(R1399&lt;0%,"DEGROWTH","GROWTH")))</f>
        <v>GROWTH</v>
      </c>
      <c r="T1399" s="69" t="n">
        <v>0</v>
      </c>
      <c r="U1399" s="101" t="str">
        <f aca="false">IF(F1399&lt;=$V$2,"May","")</f>
        <v>May</v>
      </c>
      <c r="V1399" s="69" t="n">
        <f aca="false">T1399</f>
        <v>0</v>
      </c>
      <c r="W1399" s="102" t="n">
        <f aca="false">K1399-V1399</f>
        <v>47</v>
      </c>
      <c r="X1399" s="103" t="n">
        <f aca="false">IFERROR(IF(U1399="June",(K1399/V1399-1)),0)</f>
        <v>0</v>
      </c>
      <c r="Y1399" s="106" t="b">
        <f aca="false">IF(T1399&gt;0,IF(U1399="","-",IF(X1399&lt;0%,"DEGROWTH","GROWTH")))</f>
        <v>0</v>
      </c>
      <c r="Z1399" s="75" t="n">
        <v>0</v>
      </c>
      <c r="AA1399" s="70"/>
      <c r="AB1399" s="70" t="s">
        <v>133</v>
      </c>
      <c r="AC1399" s="70" t="s">
        <v>131</v>
      </c>
      <c r="AD1399" s="3"/>
      <c r="AE1399" s="3"/>
      <c r="AF1399" s="70" t="s">
        <v>131</v>
      </c>
      <c r="AG1399" s="121" t="n">
        <f aca="false">IFERROR(INDEX(Last6M_AvgSales_Ref!$B$2:$B$12659,MATCH(D1399,Last6M_AvgSales_Ref!$A$2:$A$12659,0)),"")</f>
        <v>32</v>
      </c>
    </row>
    <row r="1400" customFormat="false" ht="14.25" hidden="false" customHeight="true" outlineLevel="0" collapsed="false">
      <c r="A1400" s="85" t="s">
        <v>133</v>
      </c>
      <c r="B1400" s="83" t="s">
        <v>141</v>
      </c>
      <c r="C1400" s="83" t="s">
        <v>3232</v>
      </c>
      <c r="D1400" s="83" t="n">
        <v>1000004434</v>
      </c>
      <c r="E1400" s="83" t="s">
        <v>3233</v>
      </c>
      <c r="F1400" s="84" t="n">
        <v>45857</v>
      </c>
      <c r="G1400" s="67" t="str">
        <f aca="false">IF(I1400&gt;0,"Targeted Dealer","-")</f>
        <v>Targeted Dealer</v>
      </c>
      <c r="H1400" s="67"/>
      <c r="I1400" s="68" t="n">
        <v>80</v>
      </c>
      <c r="J1400" s="68" t="n">
        <f aca="false">I1400/$J$1*($J$1-$E$1)</f>
        <v>80</v>
      </c>
      <c r="K1400" s="69" t="n">
        <v>80</v>
      </c>
      <c r="L1400" s="69" t="n">
        <f aca="false">I1400-K1400</f>
        <v>0</v>
      </c>
      <c r="M1400" s="69" t="n">
        <f aca="false">IFERROR((K1400/J1400%),"-")</f>
        <v>100</v>
      </c>
      <c r="N1400" s="97" t="n">
        <v>40</v>
      </c>
      <c r="O1400" s="98" t="str">
        <f aca="false">IF(F1400&lt;=$P$2,"June","")</f>
        <v>June</v>
      </c>
      <c r="P1400" s="97" t="n">
        <f aca="false">N1400</f>
        <v>40</v>
      </c>
      <c r="Q1400" s="99" t="n">
        <f aca="false">K1400-P1400</f>
        <v>40</v>
      </c>
      <c r="R1400" s="98" t="n">
        <f aca="false">IFERROR(IF(O1400="May",(K1400/P1400-1))," ")</f>
        <v>0</v>
      </c>
      <c r="S1400" s="100" t="str">
        <f aca="false">IF(N1400&gt;0,IF(O1400="","-",IF(R1400&lt;0%,"DEGROWTH","GROWTH")))</f>
        <v>GROWTH</v>
      </c>
      <c r="T1400" s="69" t="n">
        <v>0</v>
      </c>
      <c r="U1400" s="101" t="str">
        <f aca="false">IF(F1400&lt;=$V$2,"May","")</f>
        <v>May</v>
      </c>
      <c r="V1400" s="69" t="n">
        <f aca="false">T1400</f>
        <v>0</v>
      </c>
      <c r="W1400" s="102" t="n">
        <f aca="false">K1400-V1400</f>
        <v>80</v>
      </c>
      <c r="X1400" s="103" t="n">
        <f aca="false">IFERROR(IF(U1400="June",(K1400/V1400-1)),0)</f>
        <v>0</v>
      </c>
      <c r="Y1400" s="106" t="b">
        <f aca="false">IF(T1400&gt;0,IF(U1400="","-",IF(X1400&lt;0%,"DEGROWTH","GROWTH")))</f>
        <v>0</v>
      </c>
      <c r="Z1400" s="75" t="n">
        <v>0</v>
      </c>
      <c r="AA1400" s="70"/>
      <c r="AB1400" s="70" t="s">
        <v>133</v>
      </c>
      <c r="AC1400" s="85" t="s">
        <v>133</v>
      </c>
      <c r="AD1400" s="3"/>
      <c r="AE1400" s="3"/>
      <c r="AF1400" s="85" t="s">
        <v>133</v>
      </c>
      <c r="AG1400" s="121" t="n">
        <f aca="false">IFERROR(INDEX(Last6M_AvgSales_Ref!$B$2:$B$12659,MATCH(D1400,Last6M_AvgSales_Ref!$A$2:$A$12659,0)),"")</f>
        <v>86.6666666666667</v>
      </c>
    </row>
    <row r="1401" customFormat="false" ht="14.25" hidden="false" customHeight="true" outlineLevel="0" collapsed="false">
      <c r="A1401" s="85" t="s">
        <v>134</v>
      </c>
      <c r="B1401" s="83" t="s">
        <v>67</v>
      </c>
      <c r="C1401" s="83" t="s">
        <v>3234</v>
      </c>
      <c r="D1401" s="83" t="n">
        <v>1000004420</v>
      </c>
      <c r="E1401" s="83" t="s">
        <v>3235</v>
      </c>
      <c r="F1401" s="84" t="n">
        <v>45856</v>
      </c>
      <c r="G1401" s="67" t="str">
        <f aca="false">IF(I1401&gt;0,"Targeted Dealer","-")</f>
        <v>Targeted Dealer</v>
      </c>
      <c r="H1401" s="67"/>
      <c r="I1401" s="68" t="n">
        <v>52</v>
      </c>
      <c r="J1401" s="68" t="n">
        <f aca="false">I1401/$J$1*($J$1-$E$1)</f>
        <v>52</v>
      </c>
      <c r="K1401" s="69" t="n">
        <v>58</v>
      </c>
      <c r="L1401" s="69" t="n">
        <f aca="false">I1401-K1401</f>
        <v>-6</v>
      </c>
      <c r="M1401" s="69" t="n">
        <f aca="false">IFERROR((K1401/J1401%),"-")</f>
        <v>111.538461538462</v>
      </c>
      <c r="N1401" s="97" t="n">
        <v>39</v>
      </c>
      <c r="O1401" s="98" t="str">
        <f aca="false">IF(F1401&lt;=$P$2,"June","")</f>
        <v>June</v>
      </c>
      <c r="P1401" s="97" t="n">
        <f aca="false">N1401</f>
        <v>39</v>
      </c>
      <c r="Q1401" s="99" t="n">
        <f aca="false">K1401-P1401</f>
        <v>19</v>
      </c>
      <c r="R1401" s="98" t="n">
        <f aca="false">IFERROR(IF(O1401="May",(K1401/P1401-1))," ")</f>
        <v>0</v>
      </c>
      <c r="S1401" s="100" t="str">
        <f aca="false">IF(N1401&gt;0,IF(O1401="","-",IF(R1401&lt;0%,"DEGROWTH","GROWTH")))</f>
        <v>GROWTH</v>
      </c>
      <c r="T1401" s="69" t="n">
        <v>0</v>
      </c>
      <c r="U1401" s="101" t="str">
        <f aca="false">IF(F1401&lt;=$V$2,"May","")</f>
        <v>May</v>
      </c>
      <c r="V1401" s="69" t="n">
        <f aca="false">T1401</f>
        <v>0</v>
      </c>
      <c r="W1401" s="102" t="n">
        <f aca="false">K1401-V1401</f>
        <v>58</v>
      </c>
      <c r="X1401" s="103" t="n">
        <f aca="false">IFERROR(IF(U1401="June",(K1401/V1401-1)),0)</f>
        <v>0</v>
      </c>
      <c r="Y1401" s="106" t="b">
        <f aca="false">IF(T1401&gt;0,IF(U1401="","-",IF(X1401&lt;0%,"DEGROWTH","GROWTH")))</f>
        <v>0</v>
      </c>
      <c r="Z1401" s="75" t="n">
        <v>0</v>
      </c>
      <c r="AA1401" s="70"/>
      <c r="AB1401" s="70" t="s">
        <v>133</v>
      </c>
      <c r="AC1401" s="85" t="s">
        <v>134</v>
      </c>
      <c r="AD1401" s="3"/>
      <c r="AE1401" s="3"/>
      <c r="AF1401" s="85" t="s">
        <v>134</v>
      </c>
      <c r="AG1401" s="121" t="n">
        <f aca="false">IFERROR(INDEX(Last6M_AvgSales_Ref!$B$2:$B$12659,MATCH(D1401,Last6M_AvgSales_Ref!$A$2:$A$12659,0)),"")</f>
        <v>49.9333333333333</v>
      </c>
    </row>
    <row r="1402" customFormat="false" ht="14.25" hidden="false" customHeight="true" outlineLevel="0" collapsed="false">
      <c r="A1402" s="75" t="s">
        <v>132</v>
      </c>
      <c r="B1402" s="83" t="s">
        <v>105</v>
      </c>
      <c r="C1402" s="83" t="s">
        <v>3236</v>
      </c>
      <c r="D1402" s="83" t="n">
        <v>1000002018</v>
      </c>
      <c r="E1402" s="83" t="s">
        <v>3237</v>
      </c>
      <c r="F1402" s="84" t="n">
        <v>44739</v>
      </c>
      <c r="G1402" s="67" t="str">
        <f aca="false">IF(I1402&gt;0,"Targeted Dealer","-")</f>
        <v>Targeted Dealer</v>
      </c>
      <c r="H1402" s="67"/>
      <c r="I1402" s="68" t="n">
        <v>290</v>
      </c>
      <c r="J1402" s="68" t="n">
        <f aca="false">I1402/$J$1*($J$1-$E$1)</f>
        <v>290</v>
      </c>
      <c r="K1402" s="69" t="n">
        <v>310.5</v>
      </c>
      <c r="L1402" s="69" t="n">
        <f aca="false">I1402-K1402</f>
        <v>-20.5</v>
      </c>
      <c r="M1402" s="69" t="n">
        <f aca="false">IFERROR((K1402/J1402%),"-")</f>
        <v>107.068965517241</v>
      </c>
      <c r="N1402" s="97" t="n">
        <v>290</v>
      </c>
      <c r="O1402" s="98" t="str">
        <f aca="false">IF(F1402&lt;=$P$2,"June","")</f>
        <v>June</v>
      </c>
      <c r="P1402" s="97" t="n">
        <f aca="false">N1402</f>
        <v>290</v>
      </c>
      <c r="Q1402" s="99" t="n">
        <f aca="false">K1402-P1402</f>
        <v>20.5</v>
      </c>
      <c r="R1402" s="98" t="n">
        <f aca="false">IFERROR(IF(O1402="May",(K1402/P1402-1))," ")</f>
        <v>0</v>
      </c>
      <c r="S1402" s="100" t="str">
        <f aca="false">IF(N1402&gt;0,IF(O1402="","-",IF(R1402&lt;0%,"DEGROWTH","GROWTH")))</f>
        <v>GROWTH</v>
      </c>
      <c r="T1402" s="69" t="n">
        <v>0</v>
      </c>
      <c r="U1402" s="101" t="str">
        <f aca="false">IF(F1402&lt;=$V$2,"May","")</f>
        <v>May</v>
      </c>
      <c r="V1402" s="69" t="n">
        <f aca="false">T1402</f>
        <v>0</v>
      </c>
      <c r="W1402" s="102" t="n">
        <f aca="false">K1402-V1402</f>
        <v>310.5</v>
      </c>
      <c r="X1402" s="103" t="n">
        <f aca="false">IFERROR(IF(U1402="June",(K1402/V1402-1)),0)</f>
        <v>0</v>
      </c>
      <c r="Y1402" s="106" t="b">
        <f aca="false">IF(T1402&gt;0,IF(U1402="","-",IF(X1402&lt;0%,"DEGROWTH","GROWTH")))</f>
        <v>0</v>
      </c>
      <c r="Z1402" s="75" t="n">
        <v>0</v>
      </c>
      <c r="AA1402" s="70"/>
      <c r="AB1402" s="70" t="s">
        <v>133</v>
      </c>
      <c r="AC1402" s="75" t="s">
        <v>132</v>
      </c>
      <c r="AD1402" s="3"/>
      <c r="AE1402" s="3"/>
      <c r="AF1402" s="75" t="s">
        <v>132</v>
      </c>
      <c r="AG1402" s="121" t="n">
        <f aca="false">IFERROR(INDEX(Last6M_AvgSales_Ref!$B$2:$B$12659,MATCH(D1402,Last6M_AvgSales_Ref!$A$2:$A$12659,0)),"")</f>
        <v>213.25</v>
      </c>
    </row>
    <row r="1403" customFormat="false" ht="14.25" hidden="false" customHeight="true" outlineLevel="0" collapsed="false">
      <c r="A1403" s="85" t="s">
        <v>130</v>
      </c>
      <c r="B1403" s="83" t="s">
        <v>120</v>
      </c>
      <c r="C1403" s="83" t="s">
        <v>3238</v>
      </c>
      <c r="D1403" s="83" t="n">
        <v>1000004436</v>
      </c>
      <c r="E1403" s="83" t="s">
        <v>3239</v>
      </c>
      <c r="F1403" s="84" t="n">
        <v>45866</v>
      </c>
      <c r="G1403" s="67" t="str">
        <f aca="false">IF(I1403&gt;0,"Targeted Dealer","-")</f>
        <v>Targeted Dealer</v>
      </c>
      <c r="H1403" s="67"/>
      <c r="I1403" s="68" t="n">
        <v>25</v>
      </c>
      <c r="J1403" s="68" t="n">
        <f aca="false">I1403/$J$1*($J$1-$E$1)</f>
        <v>25</v>
      </c>
      <c r="K1403" s="69" t="n">
        <v>25</v>
      </c>
      <c r="L1403" s="69" t="n">
        <f aca="false">I1403-K1403</f>
        <v>0</v>
      </c>
      <c r="M1403" s="69" t="n">
        <f aca="false">IFERROR((K1403/J1403%),"-")</f>
        <v>100</v>
      </c>
      <c r="N1403" s="97" t="n">
        <v>25</v>
      </c>
      <c r="O1403" s="98" t="str">
        <f aca="false">IF(F1403&lt;=$P$2,"June","")</f>
        <v>June</v>
      </c>
      <c r="P1403" s="97" t="n">
        <f aca="false">N1403</f>
        <v>25</v>
      </c>
      <c r="Q1403" s="99" t="n">
        <f aca="false">K1403-P1403</f>
        <v>0</v>
      </c>
      <c r="R1403" s="98" t="n">
        <f aca="false">IFERROR(IF(O1403="May",(K1403/P1403-1))," ")</f>
        <v>0</v>
      </c>
      <c r="S1403" s="100" t="str">
        <f aca="false">IF(N1403&gt;0,IF(O1403="","-",IF(R1403&lt;0%,"DEGROWTH","GROWTH")))</f>
        <v>GROWTH</v>
      </c>
      <c r="T1403" s="69" t="n">
        <v>0</v>
      </c>
      <c r="U1403" s="101" t="str">
        <f aca="false">IF(F1403&lt;=$V$2,"May","")</f>
        <v>May</v>
      </c>
      <c r="V1403" s="69" t="n">
        <f aca="false">T1403</f>
        <v>0</v>
      </c>
      <c r="W1403" s="102" t="n">
        <f aca="false">K1403-V1403</f>
        <v>25</v>
      </c>
      <c r="X1403" s="103" t="n">
        <f aca="false">IFERROR(IF(U1403="June",(K1403/V1403-1)),0)</f>
        <v>0</v>
      </c>
      <c r="Y1403" s="106" t="b">
        <f aca="false">IF(T1403&gt;0,IF(U1403="","-",IF(X1403&lt;0%,"DEGROWTH","GROWTH")))</f>
        <v>0</v>
      </c>
      <c r="Z1403" s="75" t="n">
        <v>0</v>
      </c>
      <c r="AA1403" s="70"/>
      <c r="AB1403" s="70" t="s">
        <v>133</v>
      </c>
      <c r="AC1403" s="85" t="s">
        <v>130</v>
      </c>
      <c r="AD1403" s="3"/>
      <c r="AE1403" s="3"/>
      <c r="AF1403" s="85" t="s">
        <v>130</v>
      </c>
      <c r="AG1403" s="121" t="n">
        <f aca="false">IFERROR(INDEX(Last6M_AvgSales_Ref!$B$2:$B$12659,MATCH(D1403,Last6M_AvgSales_Ref!$A$2:$A$12659,0)),"")</f>
        <v>38.3333333333333</v>
      </c>
    </row>
    <row r="1404" customFormat="false" ht="14.25" hidden="false" customHeight="true" outlineLevel="0" collapsed="false">
      <c r="A1404" s="85" t="s">
        <v>134</v>
      </c>
      <c r="B1404" s="83" t="s">
        <v>58</v>
      </c>
      <c r="C1404" s="83" t="s">
        <v>3240</v>
      </c>
      <c r="D1404" s="83" t="n">
        <v>1000004439</v>
      </c>
      <c r="E1404" s="83" t="s">
        <v>2353</v>
      </c>
      <c r="F1404" s="84" t="n">
        <v>45869</v>
      </c>
      <c r="G1404" s="67" t="str">
        <f aca="false">IF(I1404&gt;0,"Targeted Dealer","-")</f>
        <v>Targeted Dealer</v>
      </c>
      <c r="H1404" s="67"/>
      <c r="I1404" s="68" t="n">
        <v>140</v>
      </c>
      <c r="J1404" s="68" t="n">
        <f aca="false">I1404/$J$1*($J$1-$E$1)</f>
        <v>140</v>
      </c>
      <c r="K1404" s="69" t="n">
        <v>102</v>
      </c>
      <c r="L1404" s="69" t="n">
        <f aca="false">I1404-K1404</f>
        <v>38</v>
      </c>
      <c r="M1404" s="69" t="n">
        <f aca="false">IFERROR((K1404/J1404%),"-")</f>
        <v>72.8571428571429</v>
      </c>
      <c r="N1404" s="97" t="n">
        <v>125</v>
      </c>
      <c r="O1404" s="98" t="str">
        <f aca="false">IF(F1404&lt;=$P$2,"June","")</f>
        <v>June</v>
      </c>
      <c r="P1404" s="97" t="n">
        <f aca="false">N1404</f>
        <v>125</v>
      </c>
      <c r="Q1404" s="99" t="n">
        <f aca="false">K1404-P1404</f>
        <v>-23</v>
      </c>
      <c r="R1404" s="98" t="n">
        <f aca="false">IFERROR(IF(O1404="May",(K1404/P1404-1))," ")</f>
        <v>0</v>
      </c>
      <c r="S1404" s="100" t="str">
        <f aca="false">IF(N1404&gt;0,IF(O1404="","-",IF(R1404&lt;0%,"DEGROWTH","GROWTH")))</f>
        <v>GROWTH</v>
      </c>
      <c r="T1404" s="69" t="n">
        <v>0</v>
      </c>
      <c r="U1404" s="101" t="str">
        <f aca="false">IF(F1404&lt;=$V$2,"May","")</f>
        <v>May</v>
      </c>
      <c r="V1404" s="69" t="n">
        <f aca="false">T1404</f>
        <v>0</v>
      </c>
      <c r="W1404" s="102" t="n">
        <f aca="false">K1404-V1404</f>
        <v>102</v>
      </c>
      <c r="X1404" s="103" t="n">
        <f aca="false">IFERROR(IF(U1404="June",(K1404/V1404-1)),0)</f>
        <v>0</v>
      </c>
      <c r="Y1404" s="106" t="b">
        <f aca="false">IF(T1404&gt;0,IF(U1404="","-",IF(X1404&lt;0%,"DEGROWTH","GROWTH")))</f>
        <v>0</v>
      </c>
      <c r="Z1404" s="75" t="n">
        <v>0</v>
      </c>
      <c r="AA1404" s="70"/>
      <c r="AB1404" s="70" t="s">
        <v>133</v>
      </c>
      <c r="AC1404" s="85" t="s">
        <v>134</v>
      </c>
      <c r="AD1404" s="3"/>
      <c r="AE1404" s="3"/>
      <c r="AF1404" s="85" t="s">
        <v>134</v>
      </c>
      <c r="AG1404" s="121" t="n">
        <f aca="false">IFERROR(INDEX(Last6M_AvgSales_Ref!$B$2:$B$12659,MATCH(D1404,Last6M_AvgSales_Ref!$A$2:$A$12659,0)),"")</f>
        <v>128.333333333333</v>
      </c>
    </row>
    <row r="1405" customFormat="false" ht="14.25" hidden="false" customHeight="true" outlineLevel="0" collapsed="false">
      <c r="A1405" s="85" t="s">
        <v>130</v>
      </c>
      <c r="B1405" s="83" t="s">
        <v>84</v>
      </c>
      <c r="C1405" s="83" t="s">
        <v>532</v>
      </c>
      <c r="D1405" s="83" t="n">
        <v>1000004423</v>
      </c>
      <c r="E1405" s="83" t="s">
        <v>533</v>
      </c>
      <c r="F1405" s="84" t="n">
        <v>45850</v>
      </c>
      <c r="G1405" s="67" t="str">
        <f aca="false">IF(I1405&gt;0,"Targeted Dealer","-")</f>
        <v>Targeted Dealer</v>
      </c>
      <c r="H1405" s="67"/>
      <c r="I1405" s="68" t="n">
        <v>40</v>
      </c>
      <c r="J1405" s="68" t="n">
        <f aca="false">I1405/$J$1*($J$1-$E$1)</f>
        <v>40</v>
      </c>
      <c r="K1405" s="69" t="n">
        <v>30</v>
      </c>
      <c r="L1405" s="69" t="n">
        <f aca="false">I1405-K1405</f>
        <v>10</v>
      </c>
      <c r="M1405" s="69" t="n">
        <f aca="false">IFERROR((K1405/J1405%),"-")</f>
        <v>75</v>
      </c>
      <c r="N1405" s="97" t="n">
        <v>20</v>
      </c>
      <c r="O1405" s="98" t="str">
        <f aca="false">IF(F1405&lt;=$P$2,"June","")</f>
        <v>June</v>
      </c>
      <c r="P1405" s="97" t="n">
        <f aca="false">N1405</f>
        <v>20</v>
      </c>
      <c r="Q1405" s="99" t="n">
        <f aca="false">K1405-P1405</f>
        <v>10</v>
      </c>
      <c r="R1405" s="98" t="n">
        <f aca="false">IFERROR(IF(O1405="May",(K1405/P1405-1))," ")</f>
        <v>0</v>
      </c>
      <c r="S1405" s="100" t="str">
        <f aca="false">IF(N1405&gt;0,IF(O1405="","-",IF(R1405&lt;0%,"DEGROWTH","GROWTH")))</f>
        <v>GROWTH</v>
      </c>
      <c r="T1405" s="69" t="n">
        <v>0</v>
      </c>
      <c r="U1405" s="101" t="str">
        <f aca="false">IF(F1405&lt;=$V$2,"May","")</f>
        <v>May</v>
      </c>
      <c r="V1405" s="69" t="n">
        <f aca="false">T1405</f>
        <v>0</v>
      </c>
      <c r="W1405" s="102" t="n">
        <f aca="false">K1405-V1405</f>
        <v>30</v>
      </c>
      <c r="X1405" s="103" t="n">
        <f aca="false">IFERROR(IF(U1405="June",(K1405/V1405-1)),0)</f>
        <v>0</v>
      </c>
      <c r="Y1405" s="106" t="b">
        <f aca="false">IF(T1405&gt;0,IF(U1405="","-",IF(X1405&lt;0%,"DEGROWTH","GROWTH")))</f>
        <v>0</v>
      </c>
      <c r="Z1405" s="75" t="n">
        <v>0</v>
      </c>
      <c r="AA1405" s="70"/>
      <c r="AB1405" s="70" t="s">
        <v>133</v>
      </c>
      <c r="AC1405" s="85" t="s">
        <v>130</v>
      </c>
      <c r="AD1405" s="3"/>
      <c r="AE1405" s="3"/>
      <c r="AF1405" s="85" t="s">
        <v>130</v>
      </c>
      <c r="AG1405" s="121" t="n">
        <f aca="false">IFERROR(INDEX(Last6M_AvgSales_Ref!$B$2:$B$12659,MATCH(D1405,Last6M_AvgSales_Ref!$A$2:$A$12659,0)),"")</f>
        <v>4</v>
      </c>
    </row>
    <row r="1406" customFormat="false" ht="14.25" hidden="false" customHeight="true" outlineLevel="0" collapsed="false">
      <c r="A1406" s="85" t="s">
        <v>133</v>
      </c>
      <c r="B1406" s="83" t="s">
        <v>52</v>
      </c>
      <c r="C1406" s="83" t="s">
        <v>3241</v>
      </c>
      <c r="D1406" s="83" t="n">
        <v>1000004444</v>
      </c>
      <c r="E1406" s="83" t="s">
        <v>3242</v>
      </c>
      <c r="F1406" s="84" t="n">
        <v>45869</v>
      </c>
      <c r="G1406" s="67" t="str">
        <f aca="false">IF(I1406&gt;0,"Targeted Dealer","-")</f>
        <v>Targeted Dealer</v>
      </c>
      <c r="H1406" s="67"/>
      <c r="I1406" s="68" t="n">
        <v>30</v>
      </c>
      <c r="J1406" s="68" t="n">
        <f aca="false">I1406/$J$1*($J$1-$E$1)</f>
        <v>30</v>
      </c>
      <c r="K1406" s="69" t="n">
        <v>0</v>
      </c>
      <c r="L1406" s="69" t="n">
        <f aca="false">I1406-K1406</f>
        <v>30</v>
      </c>
      <c r="M1406" s="69" t="n">
        <f aca="false">IFERROR((K1406/J1406%),"-")</f>
        <v>0</v>
      </c>
      <c r="N1406" s="97" t="n">
        <v>0</v>
      </c>
      <c r="O1406" s="98" t="str">
        <f aca="false">IF(F1406&lt;=$P$2,"June","")</f>
        <v>June</v>
      </c>
      <c r="P1406" s="97" t="n">
        <f aca="false">N1406</f>
        <v>0</v>
      </c>
      <c r="Q1406" s="99" t="n">
        <f aca="false">K1406-P1406</f>
        <v>0</v>
      </c>
      <c r="R1406" s="98" t="n">
        <f aca="false">IFERROR(IF(O1406="May",(K1406/P1406-1))," ")</f>
        <v>0</v>
      </c>
      <c r="S1406" s="105" t="b">
        <f aca="false">IF(N1406&gt;0,IF(O1406="","-",IF(R1406&lt;0%,"DEGROWTH","GROWTH")))</f>
        <v>0</v>
      </c>
      <c r="T1406" s="69" t="n">
        <v>0</v>
      </c>
      <c r="U1406" s="101" t="str">
        <f aca="false">IF(F1406&lt;=$V$2,"May","")</f>
        <v>May</v>
      </c>
      <c r="V1406" s="69" t="n">
        <f aca="false">T1406</f>
        <v>0</v>
      </c>
      <c r="W1406" s="102" t="n">
        <f aca="false">K1406-V1406</f>
        <v>0</v>
      </c>
      <c r="X1406" s="103" t="n">
        <f aca="false">IFERROR(IF(U1406="June",(K1406/V1406-1)),0)</f>
        <v>0</v>
      </c>
      <c r="Y1406" s="106" t="b">
        <f aca="false">IF(T1406&gt;0,IF(U1406="","-",IF(X1406&lt;0%,"DEGROWTH","GROWTH")))</f>
        <v>0</v>
      </c>
      <c r="Z1406" s="75" t="n">
        <v>0</v>
      </c>
      <c r="AA1406" s="70"/>
      <c r="AB1406" s="70" t="s">
        <v>133</v>
      </c>
      <c r="AC1406" s="85" t="s">
        <v>133</v>
      </c>
      <c r="AD1406" s="3"/>
      <c r="AE1406" s="3"/>
      <c r="AF1406" s="85" t="s">
        <v>133</v>
      </c>
      <c r="AG1406" s="121" t="n">
        <f aca="false">IFERROR(INDEX(Last6M_AvgSales_Ref!$B$2:$B$12659,MATCH(D1406,Last6M_AvgSales_Ref!$A$2:$A$12659,0)),"")</f>
        <v>27.2083333333333</v>
      </c>
    </row>
    <row r="1407" customFormat="false" ht="14.25" hidden="false" customHeight="true" outlineLevel="0" collapsed="false">
      <c r="A1407" s="85" t="s">
        <v>134</v>
      </c>
      <c r="B1407" s="83" t="s">
        <v>79</v>
      </c>
      <c r="C1407" s="83" t="s">
        <v>3243</v>
      </c>
      <c r="D1407" s="83" t="n">
        <v>1000004438</v>
      </c>
      <c r="E1407" s="83" t="s">
        <v>3244</v>
      </c>
      <c r="F1407" s="84" t="n">
        <v>45868</v>
      </c>
      <c r="G1407" s="67" t="str">
        <f aca="false">IF(I1407&gt;0,"Targeted Dealer","-")</f>
        <v>Targeted Dealer</v>
      </c>
      <c r="H1407" s="67"/>
      <c r="I1407" s="68" t="n">
        <v>120</v>
      </c>
      <c r="J1407" s="68" t="n">
        <f aca="false">I1407/$J$1*($J$1-$E$1)</f>
        <v>120</v>
      </c>
      <c r="K1407" s="69" t="n">
        <v>55</v>
      </c>
      <c r="L1407" s="69" t="n">
        <f aca="false">I1407-K1407</f>
        <v>65</v>
      </c>
      <c r="M1407" s="69" t="n">
        <f aca="false">IFERROR((K1407/J1407%),"-")</f>
        <v>45.8333333333333</v>
      </c>
      <c r="N1407" s="97" t="n">
        <v>77</v>
      </c>
      <c r="O1407" s="98" t="str">
        <f aca="false">IF(F1407&lt;=$P$2,"June","")</f>
        <v>June</v>
      </c>
      <c r="P1407" s="97" t="n">
        <f aca="false">N1407</f>
        <v>77</v>
      </c>
      <c r="Q1407" s="99" t="n">
        <f aca="false">K1407-P1407</f>
        <v>-22</v>
      </c>
      <c r="R1407" s="98" t="n">
        <f aca="false">IFERROR(IF(O1407="May",(K1407/P1407-1))," ")</f>
        <v>0</v>
      </c>
      <c r="S1407" s="100" t="str">
        <f aca="false">IF(N1407&gt;0,IF(O1407="","-",IF(R1407&lt;0%,"DEGROWTH","GROWTH")))</f>
        <v>GROWTH</v>
      </c>
      <c r="T1407" s="69" t="n">
        <v>0</v>
      </c>
      <c r="U1407" s="101" t="str">
        <f aca="false">IF(F1407&lt;=$V$2,"May","")</f>
        <v>May</v>
      </c>
      <c r="V1407" s="69" t="n">
        <f aca="false">T1407</f>
        <v>0</v>
      </c>
      <c r="W1407" s="102" t="n">
        <f aca="false">K1407-V1407</f>
        <v>55</v>
      </c>
      <c r="X1407" s="103" t="n">
        <f aca="false">IFERROR(IF(U1407="June",(K1407/V1407-1)),0)</f>
        <v>0</v>
      </c>
      <c r="Y1407" s="106" t="b">
        <f aca="false">IF(T1407&gt;0,IF(U1407="","-",IF(X1407&lt;0%,"DEGROWTH","GROWTH")))</f>
        <v>0</v>
      </c>
      <c r="Z1407" s="75" t="n">
        <v>0</v>
      </c>
      <c r="AA1407" s="70"/>
      <c r="AB1407" s="70" t="s">
        <v>133</v>
      </c>
      <c r="AC1407" s="85" t="s">
        <v>134</v>
      </c>
      <c r="AD1407" s="3"/>
      <c r="AE1407" s="3"/>
      <c r="AF1407" s="85" t="s">
        <v>134</v>
      </c>
      <c r="AG1407" s="121" t="n">
        <f aca="false">IFERROR(INDEX(Last6M_AvgSales_Ref!$B$2:$B$12659,MATCH(D1407,Last6M_AvgSales_Ref!$A$2:$A$12659,0)),"")</f>
        <v>49.8333333333333</v>
      </c>
    </row>
    <row r="1408" customFormat="false" ht="14.25" hidden="false" customHeight="true" outlineLevel="0" collapsed="false">
      <c r="A1408" s="85" t="s">
        <v>134</v>
      </c>
      <c r="B1408" s="83" t="s">
        <v>79</v>
      </c>
      <c r="C1408" s="83" t="s">
        <v>3245</v>
      </c>
      <c r="D1408" s="83" t="n">
        <v>1000000992</v>
      </c>
      <c r="E1408" s="83" t="s">
        <v>3246</v>
      </c>
      <c r="F1408" s="84" t="n">
        <v>44738</v>
      </c>
      <c r="G1408" s="67" t="str">
        <f aca="false">IF(I1408&gt;0,"Targeted Dealer","-")</f>
        <v>Targeted Dealer</v>
      </c>
      <c r="H1408" s="67"/>
      <c r="I1408" s="68" t="n">
        <v>40</v>
      </c>
      <c r="J1408" s="68" t="n">
        <f aca="false">I1408/$J$1*($J$1-$E$1)</f>
        <v>40</v>
      </c>
      <c r="K1408" s="69" t="n">
        <v>33</v>
      </c>
      <c r="L1408" s="69" t="n">
        <f aca="false">I1408-K1408</f>
        <v>7</v>
      </c>
      <c r="M1408" s="69" t="n">
        <f aca="false">IFERROR((K1408/J1408%),"-")</f>
        <v>82.5</v>
      </c>
      <c r="N1408" s="97" t="n">
        <v>64.6</v>
      </c>
      <c r="O1408" s="98" t="str">
        <f aca="false">IF(F1408&lt;=$P$2,"June","")</f>
        <v>June</v>
      </c>
      <c r="P1408" s="97" t="n">
        <f aca="false">N1408</f>
        <v>64.6</v>
      </c>
      <c r="Q1408" s="99" t="n">
        <f aca="false">K1408-P1408</f>
        <v>-31.6</v>
      </c>
      <c r="R1408" s="98" t="n">
        <f aca="false">IFERROR(IF(O1408="May",(K1408/P1408-1))," ")</f>
        <v>0</v>
      </c>
      <c r="S1408" s="100" t="str">
        <f aca="false">IF(N1408&gt;0,IF(O1408="","-",IF(R1408&lt;0%,"DEGROWTH","GROWTH")))</f>
        <v>GROWTH</v>
      </c>
      <c r="T1408" s="69" t="n">
        <v>0</v>
      </c>
      <c r="U1408" s="101" t="str">
        <f aca="false">IF(F1408&lt;=$V$2,"May","")</f>
        <v>May</v>
      </c>
      <c r="V1408" s="69" t="n">
        <f aca="false">T1408</f>
        <v>0</v>
      </c>
      <c r="W1408" s="102" t="n">
        <f aca="false">K1408-V1408</f>
        <v>33</v>
      </c>
      <c r="X1408" s="103" t="n">
        <f aca="false">IFERROR(IF(U1408="June",(K1408/V1408-1)),0)</f>
        <v>0</v>
      </c>
      <c r="Y1408" s="106" t="b">
        <f aca="false">IF(T1408&gt;0,IF(U1408="","-",IF(X1408&lt;0%,"DEGROWTH","GROWTH")))</f>
        <v>0</v>
      </c>
      <c r="Z1408" s="75" t="n">
        <v>0</v>
      </c>
      <c r="AA1408" s="70"/>
      <c r="AB1408" s="70" t="s">
        <v>133</v>
      </c>
      <c r="AC1408" s="85" t="s">
        <v>134</v>
      </c>
      <c r="AD1408" s="3"/>
      <c r="AE1408" s="3"/>
      <c r="AF1408" s="85" t="s">
        <v>134</v>
      </c>
      <c r="AG1408" s="121" t="n">
        <f aca="false">IFERROR(INDEX(Last6M_AvgSales_Ref!$B$2:$B$12659,MATCH(D1408,Last6M_AvgSales_Ref!$A$2:$A$12659,0)),"")</f>
        <v>36.6666666666667</v>
      </c>
    </row>
    <row r="1409" customFormat="false" ht="14.25" hidden="false" customHeight="true" outlineLevel="0" collapsed="false">
      <c r="A1409" s="85" t="s">
        <v>134</v>
      </c>
      <c r="B1409" s="83" t="s">
        <v>79</v>
      </c>
      <c r="C1409" s="83" t="s">
        <v>3247</v>
      </c>
      <c r="D1409" s="83" t="n">
        <v>1000000590</v>
      </c>
      <c r="E1409" s="83" t="s">
        <v>3248</v>
      </c>
      <c r="F1409" s="84" t="n">
        <v>44738</v>
      </c>
      <c r="G1409" s="67" t="str">
        <f aca="false">IF(I1409&gt;0,"Targeted Dealer","-")</f>
        <v>Targeted Dealer</v>
      </c>
      <c r="H1409" s="67"/>
      <c r="I1409" s="68" t="n">
        <v>40</v>
      </c>
      <c r="J1409" s="68" t="n">
        <f aca="false">I1409/$J$1*($J$1-$E$1)</f>
        <v>40</v>
      </c>
      <c r="K1409" s="69" t="n">
        <v>17.4</v>
      </c>
      <c r="L1409" s="69" t="n">
        <f aca="false">I1409-K1409</f>
        <v>22.6</v>
      </c>
      <c r="M1409" s="69" t="n">
        <f aca="false">IFERROR((K1409/J1409%),"-")</f>
        <v>43.5</v>
      </c>
      <c r="N1409" s="97" t="n">
        <v>2</v>
      </c>
      <c r="O1409" s="98" t="str">
        <f aca="false">IF(F1409&lt;=$P$2,"June","")</f>
        <v>June</v>
      </c>
      <c r="P1409" s="97" t="n">
        <f aca="false">N1409</f>
        <v>2</v>
      </c>
      <c r="Q1409" s="99" t="n">
        <f aca="false">K1409-P1409</f>
        <v>15.4</v>
      </c>
      <c r="R1409" s="98" t="n">
        <f aca="false">IFERROR(IF(O1409="May",(K1409/P1409-1))," ")</f>
        <v>0</v>
      </c>
      <c r="S1409" s="100" t="str">
        <f aca="false">IF(N1409&gt;0,IF(O1409="","-",IF(R1409&lt;0%,"DEGROWTH","GROWTH")))</f>
        <v>GROWTH</v>
      </c>
      <c r="T1409" s="69" t="n">
        <v>0</v>
      </c>
      <c r="U1409" s="101" t="str">
        <f aca="false">IF(F1409&lt;=$V$2,"May","")</f>
        <v>May</v>
      </c>
      <c r="V1409" s="69" t="n">
        <f aca="false">T1409</f>
        <v>0</v>
      </c>
      <c r="W1409" s="102" t="n">
        <f aca="false">K1409-V1409</f>
        <v>17.4</v>
      </c>
      <c r="X1409" s="103" t="n">
        <f aca="false">IFERROR(IF(U1409="June",(K1409/V1409-1)),0)</f>
        <v>0</v>
      </c>
      <c r="Y1409" s="106" t="b">
        <f aca="false">IF(T1409&gt;0,IF(U1409="","-",IF(X1409&lt;0%,"DEGROWTH","GROWTH")))</f>
        <v>0</v>
      </c>
      <c r="Z1409" s="75" t="n">
        <v>0</v>
      </c>
      <c r="AA1409" s="70"/>
      <c r="AB1409" s="70" t="s">
        <v>133</v>
      </c>
      <c r="AC1409" s="85" t="s">
        <v>134</v>
      </c>
      <c r="AD1409" s="3"/>
      <c r="AE1409" s="3"/>
      <c r="AF1409" s="85" t="s">
        <v>134</v>
      </c>
      <c r="AG1409" s="121" t="n">
        <f aca="false">IFERROR(INDEX(Last6M_AvgSales_Ref!$B$2:$B$12659,MATCH(D1409,Last6M_AvgSales_Ref!$A$2:$A$12659,0)),"")</f>
        <v>19</v>
      </c>
    </row>
    <row r="1410" customFormat="false" ht="14.25" hidden="false" customHeight="true" outlineLevel="0" collapsed="false">
      <c r="A1410" s="85" t="s">
        <v>133</v>
      </c>
      <c r="B1410" s="83" t="s">
        <v>48</v>
      </c>
      <c r="C1410" s="83" t="s">
        <v>3249</v>
      </c>
      <c r="D1410" s="83" t="n">
        <v>1000000677</v>
      </c>
      <c r="E1410" s="83" t="s">
        <v>3250</v>
      </c>
      <c r="F1410" s="84" t="n">
        <v>44738</v>
      </c>
      <c r="G1410" s="67" t="str">
        <f aca="false">IF(I1410&gt;0,"Targeted Dealer","-")</f>
        <v>Targeted Dealer</v>
      </c>
      <c r="H1410" s="67"/>
      <c r="I1410" s="68" t="n">
        <v>100</v>
      </c>
      <c r="J1410" s="68" t="n">
        <f aca="false">I1410/$J$1*($J$1-$E$1)</f>
        <v>100</v>
      </c>
      <c r="K1410" s="69" t="n">
        <v>103</v>
      </c>
      <c r="L1410" s="69" t="n">
        <f aca="false">I1410-K1410</f>
        <v>-3</v>
      </c>
      <c r="M1410" s="69" t="n">
        <f aca="false">IFERROR((K1410/J1410%),"-")</f>
        <v>103</v>
      </c>
      <c r="N1410" s="97" t="n">
        <v>52</v>
      </c>
      <c r="O1410" s="98" t="str">
        <f aca="false">IF(F1410&lt;=$P$2,"June","")</f>
        <v>June</v>
      </c>
      <c r="P1410" s="97" t="n">
        <f aca="false">N1410</f>
        <v>52</v>
      </c>
      <c r="Q1410" s="99" t="n">
        <f aca="false">K1410-P1410</f>
        <v>51</v>
      </c>
      <c r="R1410" s="98" t="n">
        <f aca="false">IFERROR(IF(O1410="May",(K1410/P1410-1))," ")</f>
        <v>0</v>
      </c>
      <c r="S1410" s="100" t="str">
        <f aca="false">IF(N1410&gt;0,IF(O1410="","-",IF(R1410&lt;0%,"DEGROWTH","GROWTH")))</f>
        <v>GROWTH</v>
      </c>
      <c r="T1410" s="69" t="n">
        <v>0</v>
      </c>
      <c r="U1410" s="101" t="str">
        <f aca="false">IF(F1410&lt;=$V$2,"May","")</f>
        <v>May</v>
      </c>
      <c r="V1410" s="69" t="n">
        <f aca="false">T1410</f>
        <v>0</v>
      </c>
      <c r="W1410" s="102" t="n">
        <f aca="false">K1410-V1410</f>
        <v>103</v>
      </c>
      <c r="X1410" s="103" t="n">
        <f aca="false">IFERROR(IF(U1410="June",(K1410/V1410-1)),0)</f>
        <v>0</v>
      </c>
      <c r="Y1410" s="106" t="b">
        <f aca="false">IF(T1410&gt;0,IF(U1410="","-",IF(X1410&lt;0%,"DEGROWTH","GROWTH")))</f>
        <v>0</v>
      </c>
      <c r="Z1410" s="75" t="n">
        <v>0</v>
      </c>
      <c r="AA1410" s="70"/>
      <c r="AB1410" s="70" t="s">
        <v>133</v>
      </c>
      <c r="AC1410" s="85" t="s">
        <v>133</v>
      </c>
      <c r="AD1410" s="3"/>
      <c r="AE1410" s="3"/>
      <c r="AF1410" s="85" t="s">
        <v>133</v>
      </c>
      <c r="AG1410" s="121" t="n">
        <f aca="false">IFERROR(INDEX(Last6M_AvgSales_Ref!$B$2:$B$12659,MATCH(D1410,Last6M_AvgSales_Ref!$A$2:$A$12659,0)),"")</f>
        <v>110.333333333333</v>
      </c>
    </row>
    <row r="1411" customFormat="false" ht="14.25" hidden="false" customHeight="true" outlineLevel="0" collapsed="false">
      <c r="A1411" s="85" t="s">
        <v>133</v>
      </c>
      <c r="B1411" s="83" t="s">
        <v>48</v>
      </c>
      <c r="C1411" s="83" t="s">
        <v>3251</v>
      </c>
      <c r="D1411" s="83" t="n">
        <v>1000000684</v>
      </c>
      <c r="E1411" s="83" t="s">
        <v>3252</v>
      </c>
      <c r="F1411" s="84" t="n">
        <v>44738</v>
      </c>
      <c r="G1411" s="67" t="str">
        <f aca="false">IF(I1411&gt;0,"Targeted Dealer","-")</f>
        <v>Targeted Dealer</v>
      </c>
      <c r="H1411" s="67"/>
      <c r="I1411" s="68" t="n">
        <v>23</v>
      </c>
      <c r="J1411" s="68" t="n">
        <f aca="false">I1411/$J$1*($J$1-$E$1)</f>
        <v>23</v>
      </c>
      <c r="K1411" s="69" t="n">
        <v>0</v>
      </c>
      <c r="L1411" s="69" t="n">
        <f aca="false">I1411-K1411</f>
        <v>23</v>
      </c>
      <c r="M1411" s="69" t="n">
        <f aca="false">IFERROR((K1411/J1411%),"-")</f>
        <v>0</v>
      </c>
      <c r="N1411" s="97" t="n">
        <v>32</v>
      </c>
      <c r="O1411" s="98" t="str">
        <f aca="false">IF(F1411&lt;=$P$2,"June","")</f>
        <v>June</v>
      </c>
      <c r="P1411" s="97" t="n">
        <f aca="false">N1411</f>
        <v>32</v>
      </c>
      <c r="Q1411" s="99" t="n">
        <f aca="false">K1411-P1411</f>
        <v>-32</v>
      </c>
      <c r="R1411" s="98" t="n">
        <f aca="false">IFERROR(IF(O1411="May",(K1411/P1411-1))," ")</f>
        <v>0</v>
      </c>
      <c r="S1411" s="100" t="str">
        <f aca="false">IF(N1411&gt;0,IF(O1411="","-",IF(R1411&lt;0%,"DEGROWTH","GROWTH")))</f>
        <v>GROWTH</v>
      </c>
      <c r="T1411" s="69" t="n">
        <v>0</v>
      </c>
      <c r="U1411" s="101" t="str">
        <f aca="false">IF(F1411&lt;=$V$2,"May","")</f>
        <v>May</v>
      </c>
      <c r="V1411" s="69" t="n">
        <f aca="false">T1411</f>
        <v>0</v>
      </c>
      <c r="W1411" s="102" t="n">
        <f aca="false">K1411-V1411</f>
        <v>0</v>
      </c>
      <c r="X1411" s="103" t="n">
        <f aca="false">IFERROR(IF(U1411="June",(K1411/V1411-1)),0)</f>
        <v>0</v>
      </c>
      <c r="Y1411" s="106" t="b">
        <f aca="false">IF(T1411&gt;0,IF(U1411="","-",IF(X1411&lt;0%,"DEGROWTH","GROWTH")))</f>
        <v>0</v>
      </c>
      <c r="Z1411" s="75" t="n">
        <v>0</v>
      </c>
      <c r="AA1411" s="70"/>
      <c r="AB1411" s="70" t="s">
        <v>133</v>
      </c>
      <c r="AC1411" s="85" t="s">
        <v>133</v>
      </c>
      <c r="AD1411" s="3"/>
      <c r="AE1411" s="3"/>
      <c r="AF1411" s="85" t="s">
        <v>133</v>
      </c>
      <c r="AG1411" s="121" t="n">
        <f aca="false">IFERROR(INDEX(Last6M_AvgSales_Ref!$B$2:$B$12659,MATCH(D1411,Last6M_AvgSales_Ref!$A$2:$A$12659,0)),"")</f>
        <v>19.3333333333333</v>
      </c>
    </row>
    <row r="1412" customFormat="false" ht="14.25" hidden="false" customHeight="true" outlineLevel="0" collapsed="false">
      <c r="A1412" s="85" t="s">
        <v>133</v>
      </c>
      <c r="B1412" s="83" t="s">
        <v>48</v>
      </c>
      <c r="C1412" s="83" t="s">
        <v>3253</v>
      </c>
      <c r="D1412" s="83" t="n">
        <v>1000004430</v>
      </c>
      <c r="E1412" s="83" t="s">
        <v>3254</v>
      </c>
      <c r="F1412" s="84" t="n">
        <v>45881</v>
      </c>
      <c r="G1412" s="67" t="str">
        <f aca="false">IF(I1412&gt;0,"Targeted Dealer","-")</f>
        <v>Targeted Dealer</v>
      </c>
      <c r="H1412" s="67"/>
      <c r="I1412" s="68" t="n">
        <v>50</v>
      </c>
      <c r="J1412" s="68" t="n">
        <f aca="false">I1412/$J$1*($J$1-$E$1)</f>
        <v>50</v>
      </c>
      <c r="K1412" s="69" t="n">
        <v>0</v>
      </c>
      <c r="L1412" s="69" t="n">
        <f aca="false">I1412-K1412</f>
        <v>50</v>
      </c>
      <c r="M1412" s="69" t="n">
        <f aca="false">IFERROR((K1412/J1412%),"-")</f>
        <v>0</v>
      </c>
      <c r="N1412" s="97" t="n">
        <v>0</v>
      </c>
      <c r="O1412" s="98" t="str">
        <f aca="false">IF(F1412&lt;=$P$2,"June","")</f>
        <v>June</v>
      </c>
      <c r="P1412" s="97" t="n">
        <f aca="false">N1412</f>
        <v>0</v>
      </c>
      <c r="Q1412" s="99" t="n">
        <f aca="false">K1412-P1412</f>
        <v>0</v>
      </c>
      <c r="R1412" s="98" t="n">
        <f aca="false">IFERROR(IF(O1412="May",(K1412/P1412-1))," ")</f>
        <v>0</v>
      </c>
      <c r="S1412" s="105" t="b">
        <f aca="false">IF(N1412&gt;0,IF(O1412="","-",IF(R1412&lt;0%,"DEGROWTH","GROWTH")))</f>
        <v>0</v>
      </c>
      <c r="T1412" s="69" t="n">
        <v>0</v>
      </c>
      <c r="U1412" s="101" t="str">
        <f aca="false">IF(F1412&lt;=$V$2,"May","")</f>
        <v>May</v>
      </c>
      <c r="V1412" s="69" t="n">
        <f aca="false">T1412</f>
        <v>0</v>
      </c>
      <c r="W1412" s="102" t="n">
        <f aca="false">K1412-V1412</f>
        <v>0</v>
      </c>
      <c r="X1412" s="103" t="n">
        <f aca="false">IFERROR(IF(U1412="June",(K1412/V1412-1)),0)</f>
        <v>0</v>
      </c>
      <c r="Y1412" s="106" t="b">
        <f aca="false">IF(T1412&gt;0,IF(U1412="","-",IF(X1412&lt;0%,"DEGROWTH","GROWTH")))</f>
        <v>0</v>
      </c>
      <c r="Z1412" s="75" t="n">
        <v>0</v>
      </c>
      <c r="AA1412" s="70"/>
      <c r="AB1412" s="70" t="s">
        <v>133</v>
      </c>
      <c r="AC1412" s="85" t="s">
        <v>133</v>
      </c>
      <c r="AD1412" s="3"/>
      <c r="AE1412" s="3"/>
      <c r="AF1412" s="85" t="s">
        <v>133</v>
      </c>
      <c r="AG1412" s="121" t="n">
        <f aca="false">IFERROR(INDEX(Last6M_AvgSales_Ref!$B$2:$B$12659,MATCH(D1412,Last6M_AvgSales_Ref!$A$2:$A$12659,0)),"")</f>
        <v>83</v>
      </c>
    </row>
    <row r="1413" customFormat="false" ht="14.25" hidden="false" customHeight="true" outlineLevel="0" collapsed="false">
      <c r="A1413" s="70" t="s">
        <v>131</v>
      </c>
      <c r="B1413" s="83" t="s">
        <v>98</v>
      </c>
      <c r="C1413" s="83" t="s">
        <v>3255</v>
      </c>
      <c r="D1413" s="83" t="n">
        <v>1000004440</v>
      </c>
      <c r="E1413" s="83" t="s">
        <v>3256</v>
      </c>
      <c r="F1413" s="84" t="n">
        <v>45873</v>
      </c>
      <c r="G1413" s="67" t="str">
        <f aca="false">IF(I1413&gt;0,"Targeted Dealer","-")</f>
        <v>Targeted Dealer</v>
      </c>
      <c r="H1413" s="67"/>
      <c r="I1413" s="68" t="n">
        <v>30</v>
      </c>
      <c r="J1413" s="68" t="n">
        <f aca="false">I1413/$J$1*($J$1-$E$1)</f>
        <v>30</v>
      </c>
      <c r="K1413" s="69" t="n">
        <v>0</v>
      </c>
      <c r="L1413" s="69" t="n">
        <f aca="false">I1413-K1413</f>
        <v>30</v>
      </c>
      <c r="M1413" s="69" t="n">
        <f aca="false">IFERROR((K1413/J1413%),"-")</f>
        <v>0</v>
      </c>
      <c r="N1413" s="97" t="n">
        <v>14.5</v>
      </c>
      <c r="O1413" s="98" t="str">
        <f aca="false">IF(F1413&lt;=$P$2,"June","")</f>
        <v>June</v>
      </c>
      <c r="P1413" s="97" t="n">
        <f aca="false">N1413</f>
        <v>14.5</v>
      </c>
      <c r="Q1413" s="99" t="n">
        <f aca="false">K1413-P1413</f>
        <v>-14.5</v>
      </c>
      <c r="R1413" s="98" t="n">
        <f aca="false">IFERROR(IF(O1413="May",(K1413/P1413-1))," ")</f>
        <v>0</v>
      </c>
      <c r="S1413" s="100" t="str">
        <f aca="false">IF(N1413&gt;0,IF(O1413="","-",IF(R1413&lt;0%,"DEGROWTH","GROWTH")))</f>
        <v>GROWTH</v>
      </c>
      <c r="T1413" s="69" t="n">
        <v>0</v>
      </c>
      <c r="U1413" s="101" t="str">
        <f aca="false">IF(F1413&lt;=$V$2,"May","")</f>
        <v>May</v>
      </c>
      <c r="V1413" s="69" t="n">
        <f aca="false">T1413</f>
        <v>0</v>
      </c>
      <c r="W1413" s="102" t="n">
        <f aca="false">K1413-V1413</f>
        <v>0</v>
      </c>
      <c r="X1413" s="103" t="n">
        <f aca="false">IFERROR(IF(U1413="June",(K1413/V1413-1)),0)</f>
        <v>0</v>
      </c>
      <c r="Y1413" s="106" t="b">
        <f aca="false">IF(T1413&gt;0,IF(U1413="","-",IF(X1413&lt;0%,"DEGROWTH","GROWTH")))</f>
        <v>0</v>
      </c>
      <c r="Z1413" s="75" t="n">
        <v>0</v>
      </c>
      <c r="AA1413" s="70"/>
      <c r="AB1413" s="70" t="s">
        <v>133</v>
      </c>
      <c r="AC1413" s="70" t="s">
        <v>131</v>
      </c>
      <c r="AD1413" s="3"/>
      <c r="AE1413" s="3"/>
      <c r="AF1413" s="70" t="s">
        <v>131</v>
      </c>
      <c r="AG1413" s="121" t="n">
        <f aca="false">IFERROR(INDEX(Last6M_AvgSales_Ref!$B$2:$B$12659,MATCH(D1413,Last6M_AvgSales_Ref!$A$2:$A$12659,0)),"")</f>
        <v>15.5833333333333</v>
      </c>
    </row>
    <row r="1414" customFormat="false" ht="14.25" hidden="false" customHeight="true" outlineLevel="0" collapsed="false">
      <c r="A1414" s="85" t="s">
        <v>133</v>
      </c>
      <c r="B1414" s="83" t="s">
        <v>47</v>
      </c>
      <c r="C1414" s="83" t="s">
        <v>538</v>
      </c>
      <c r="D1414" s="83" t="n">
        <v>1000004397</v>
      </c>
      <c r="E1414" s="83" t="s">
        <v>539</v>
      </c>
      <c r="F1414" s="84" t="n">
        <v>45832</v>
      </c>
      <c r="G1414" s="67" t="str">
        <f aca="false">IF(I1414&gt;0,"Targeted Dealer","-")</f>
        <v>-</v>
      </c>
      <c r="H1414" s="67"/>
      <c r="I1414" s="68" t="n">
        <v>0</v>
      </c>
      <c r="J1414" s="68" t="n">
        <f aca="false">I1414/$J$1*($J$1-$E$1)</f>
        <v>0</v>
      </c>
      <c r="K1414" s="69" t="n">
        <v>0</v>
      </c>
      <c r="L1414" s="69" t="n">
        <f aca="false">I1414-K1414</f>
        <v>0</v>
      </c>
      <c r="M1414" s="69" t="str">
        <f aca="false">IFERROR((K1414/J1414%),"-")</f>
        <v>-</v>
      </c>
      <c r="N1414" s="97" t="n">
        <v>0</v>
      </c>
      <c r="O1414" s="98" t="str">
        <f aca="false">IF(F1414&lt;=$P$2,"June","")</f>
        <v>June</v>
      </c>
      <c r="P1414" s="97" t="n">
        <f aca="false">N1414</f>
        <v>0</v>
      </c>
      <c r="Q1414" s="99" t="n">
        <f aca="false">K1414-P1414</f>
        <v>0</v>
      </c>
      <c r="R1414" s="98" t="n">
        <f aca="false">IFERROR(IF(O1414="May",(K1414/P1414-1))," ")</f>
        <v>0</v>
      </c>
      <c r="S1414" s="105" t="b">
        <f aca="false">IF(N1414&gt;0,IF(O1414="","-",IF(R1414&lt;0%,"DEGROWTH","GROWTH")))</f>
        <v>0</v>
      </c>
      <c r="T1414" s="69" t="n">
        <v>0</v>
      </c>
      <c r="U1414" s="101" t="str">
        <f aca="false">IF(F1414&lt;=$V$2,"May","")</f>
        <v>May</v>
      </c>
      <c r="V1414" s="69" t="n">
        <f aca="false">T1414</f>
        <v>0</v>
      </c>
      <c r="W1414" s="102" t="n">
        <f aca="false">K1414-V1414</f>
        <v>0</v>
      </c>
      <c r="X1414" s="103" t="n">
        <f aca="false">IFERROR(IF(U1414="June",(K1414/V1414-1)),0)</f>
        <v>0</v>
      </c>
      <c r="Y1414" s="106" t="b">
        <f aca="false">IF(T1414&gt;0,IF(U1414="","-",IF(X1414&lt;0%,"DEGROWTH","GROWTH")))</f>
        <v>0</v>
      </c>
      <c r="Z1414" s="75" t="n">
        <v>0</v>
      </c>
      <c r="AA1414" s="70"/>
      <c r="AB1414" s="70" t="s">
        <v>133</v>
      </c>
      <c r="AC1414" s="85" t="s">
        <v>133</v>
      </c>
      <c r="AD1414" s="3"/>
      <c r="AE1414" s="3"/>
      <c r="AF1414" s="85" t="s">
        <v>133</v>
      </c>
      <c r="AG1414" s="121" t="n">
        <f aca="false">IFERROR(INDEX(Last6M_AvgSales_Ref!$B$2:$B$12659,MATCH(D1414,Last6M_AvgSales_Ref!$A$2:$A$12659,0)),"")</f>
        <v>1.91666666666667</v>
      </c>
    </row>
    <row r="1415" customFormat="false" ht="14.25" hidden="false" customHeight="true" outlineLevel="0" collapsed="false">
      <c r="A1415" s="85" t="s">
        <v>134</v>
      </c>
      <c r="B1415" s="83" t="s">
        <v>62</v>
      </c>
      <c r="C1415" s="83" t="s">
        <v>540</v>
      </c>
      <c r="D1415" s="83" t="n">
        <v>1000004452</v>
      </c>
      <c r="E1415" s="83" t="s">
        <v>541</v>
      </c>
      <c r="F1415" s="84" t="n">
        <v>45887</v>
      </c>
      <c r="G1415" s="67" t="str">
        <f aca="false">IF(I1415&gt;0,"Targeted Dealer","-")</f>
        <v>-</v>
      </c>
      <c r="H1415" s="67"/>
      <c r="I1415" s="68" t="n">
        <v>0</v>
      </c>
      <c r="J1415" s="68" t="n">
        <f aca="false">I1415/$J$1*($J$1-$E$1)</f>
        <v>0</v>
      </c>
      <c r="K1415" s="69" t="n">
        <v>0</v>
      </c>
      <c r="L1415" s="69" t="n">
        <f aca="false">I1415-K1415</f>
        <v>0</v>
      </c>
      <c r="M1415" s="69" t="str">
        <f aca="false">IFERROR((K1415/J1415%),"-")</f>
        <v>-</v>
      </c>
      <c r="N1415" s="97" t="n">
        <v>0</v>
      </c>
      <c r="O1415" s="98" t="str">
        <f aca="false">IF(F1415&lt;=$P$2,"June","")</f>
        <v>June</v>
      </c>
      <c r="P1415" s="97" t="n">
        <f aca="false">N1415</f>
        <v>0</v>
      </c>
      <c r="Q1415" s="99" t="n">
        <f aca="false">K1415-P1415</f>
        <v>0</v>
      </c>
      <c r="R1415" s="98" t="n">
        <f aca="false">IFERROR(IF(O1415="May",(K1415/P1415-1))," ")</f>
        <v>0</v>
      </c>
      <c r="S1415" s="105" t="b">
        <f aca="false">IF(N1415&gt;0,IF(O1415="","-",IF(R1415&lt;0%,"DEGROWTH","GROWTH")))</f>
        <v>0</v>
      </c>
      <c r="T1415" s="69" t="n">
        <v>0</v>
      </c>
      <c r="U1415" s="101" t="str">
        <f aca="false">IF(F1415&lt;=$V$2,"May","")</f>
        <v>May</v>
      </c>
      <c r="V1415" s="69" t="n">
        <f aca="false">T1415</f>
        <v>0</v>
      </c>
      <c r="W1415" s="102" t="n">
        <f aca="false">K1415-V1415</f>
        <v>0</v>
      </c>
      <c r="X1415" s="103" t="n">
        <f aca="false">IFERROR(IF(U1415="June",(K1415/V1415-1)),0)</f>
        <v>0</v>
      </c>
      <c r="Y1415" s="106" t="b">
        <f aca="false">IF(T1415&gt;0,IF(U1415="","-",IF(X1415&lt;0%,"DEGROWTH","GROWTH")))</f>
        <v>0</v>
      </c>
      <c r="Z1415" s="75" t="n">
        <v>0</v>
      </c>
      <c r="AA1415" s="70"/>
      <c r="AB1415" s="70" t="s">
        <v>133</v>
      </c>
      <c r="AC1415" s="85" t="s">
        <v>134</v>
      </c>
      <c r="AD1415" s="3"/>
      <c r="AE1415" s="3"/>
      <c r="AF1415" s="85" t="s">
        <v>134</v>
      </c>
      <c r="AG1415" s="121" t="n">
        <f aca="false">IFERROR(INDEX(Last6M_AvgSales_Ref!$B$2:$B$12659,MATCH(D1415,Last6M_AvgSales_Ref!$A$2:$A$12659,0)),"")</f>
        <v>16.4166666666667</v>
      </c>
    </row>
    <row r="1416" customFormat="false" ht="14.25" hidden="false" customHeight="true" outlineLevel="0" collapsed="false">
      <c r="A1416" s="85" t="s">
        <v>134</v>
      </c>
      <c r="B1416" s="83" t="s">
        <v>61</v>
      </c>
      <c r="C1416" s="83" t="s">
        <v>3257</v>
      </c>
      <c r="D1416" s="83" t="n">
        <v>1000004431</v>
      </c>
      <c r="E1416" s="83" t="s">
        <v>3258</v>
      </c>
      <c r="F1416" s="84" t="n">
        <v>45884</v>
      </c>
      <c r="G1416" s="67" t="str">
        <f aca="false">IF(I1416&gt;0,"Targeted Dealer","-")</f>
        <v>Targeted Dealer</v>
      </c>
      <c r="H1416" s="67"/>
      <c r="I1416" s="68" t="n">
        <v>24</v>
      </c>
      <c r="J1416" s="68" t="n">
        <f aca="false">I1416/$J$1*($J$1-$E$1)</f>
        <v>24</v>
      </c>
      <c r="K1416" s="69" t="n">
        <v>12.5</v>
      </c>
      <c r="L1416" s="69" t="n">
        <f aca="false">I1416-K1416</f>
        <v>11.5</v>
      </c>
      <c r="M1416" s="69" t="n">
        <f aca="false">IFERROR((K1416/J1416%),"-")</f>
        <v>52.0833333333333</v>
      </c>
      <c r="N1416" s="97" t="n">
        <v>26</v>
      </c>
      <c r="O1416" s="98" t="str">
        <f aca="false">IF(F1416&lt;=$P$2,"June","")</f>
        <v>June</v>
      </c>
      <c r="P1416" s="97" t="n">
        <f aca="false">N1416</f>
        <v>26</v>
      </c>
      <c r="Q1416" s="99" t="n">
        <f aca="false">K1416-P1416</f>
        <v>-13.5</v>
      </c>
      <c r="R1416" s="98" t="n">
        <f aca="false">IFERROR(IF(O1416="May",(K1416/P1416-1))," ")</f>
        <v>0</v>
      </c>
      <c r="S1416" s="100" t="str">
        <f aca="false">IF(N1416&gt;0,IF(O1416="","-",IF(R1416&lt;0%,"DEGROWTH","GROWTH")))</f>
        <v>GROWTH</v>
      </c>
      <c r="T1416" s="69" t="n">
        <v>0</v>
      </c>
      <c r="U1416" s="101" t="str">
        <f aca="false">IF(F1416&lt;=$V$2,"May","")</f>
        <v>May</v>
      </c>
      <c r="V1416" s="69" t="n">
        <f aca="false">T1416</f>
        <v>0</v>
      </c>
      <c r="W1416" s="102" t="n">
        <f aca="false">K1416-V1416</f>
        <v>12.5</v>
      </c>
      <c r="X1416" s="103" t="n">
        <f aca="false">IFERROR(IF(U1416="June",(K1416/V1416-1)),0)</f>
        <v>0</v>
      </c>
      <c r="Y1416" s="106" t="b">
        <f aca="false">IF(T1416&gt;0,IF(U1416="","-",IF(X1416&lt;0%,"DEGROWTH","GROWTH")))</f>
        <v>0</v>
      </c>
      <c r="Z1416" s="75" t="n">
        <v>0</v>
      </c>
      <c r="AA1416" s="70"/>
      <c r="AB1416" s="70" t="s">
        <v>133</v>
      </c>
      <c r="AC1416" s="85" t="s">
        <v>134</v>
      </c>
      <c r="AD1416" s="3"/>
      <c r="AE1416" s="3"/>
      <c r="AF1416" s="85" t="s">
        <v>134</v>
      </c>
      <c r="AG1416" s="121" t="n">
        <f aca="false">IFERROR(INDEX(Last6M_AvgSales_Ref!$B$2:$B$12659,MATCH(D1416,Last6M_AvgSales_Ref!$A$2:$A$12659,0)),"")</f>
        <v>18.9166666666667</v>
      </c>
    </row>
    <row r="1417" customFormat="false" ht="14.25" hidden="false" customHeight="true" outlineLevel="0" collapsed="false">
      <c r="A1417" s="85" t="s">
        <v>133</v>
      </c>
      <c r="B1417" s="83" t="s">
        <v>32</v>
      </c>
      <c r="C1417" s="83" t="s">
        <v>3259</v>
      </c>
      <c r="D1417" s="83" t="n">
        <v>1000004453</v>
      </c>
      <c r="E1417" s="83" t="s">
        <v>3260</v>
      </c>
      <c r="F1417" s="84" t="n">
        <v>45891</v>
      </c>
      <c r="G1417" s="67" t="str">
        <f aca="false">IF(I1417&gt;0,"Targeted Dealer","-")</f>
        <v>Targeted Dealer</v>
      </c>
      <c r="H1417" s="67"/>
      <c r="I1417" s="68" t="n">
        <v>40</v>
      </c>
      <c r="J1417" s="68" t="n">
        <f aca="false">I1417/$J$1*($J$1-$E$1)</f>
        <v>40</v>
      </c>
      <c r="K1417" s="69" t="n">
        <v>79.5</v>
      </c>
      <c r="L1417" s="69" t="n">
        <f aca="false">I1417-K1417</f>
        <v>-39.5</v>
      </c>
      <c r="M1417" s="69" t="n">
        <f aca="false">IFERROR((K1417/J1417%),"-")</f>
        <v>198.75</v>
      </c>
      <c r="N1417" s="97" t="n">
        <v>34</v>
      </c>
      <c r="O1417" s="98" t="str">
        <f aca="false">IF(F1417&lt;=$P$2,"June","")</f>
        <v>June</v>
      </c>
      <c r="P1417" s="97" t="n">
        <f aca="false">N1417</f>
        <v>34</v>
      </c>
      <c r="Q1417" s="99" t="n">
        <f aca="false">K1417-P1417</f>
        <v>45.5</v>
      </c>
      <c r="R1417" s="98" t="n">
        <f aca="false">IFERROR(IF(O1417="May",(K1417/P1417-1))," ")</f>
        <v>0</v>
      </c>
      <c r="S1417" s="100" t="str">
        <f aca="false">IF(N1417&gt;0,IF(O1417="","-",IF(R1417&lt;0%,"DEGROWTH","GROWTH")))</f>
        <v>GROWTH</v>
      </c>
      <c r="T1417" s="69" t="n">
        <v>0</v>
      </c>
      <c r="U1417" s="101" t="str">
        <f aca="false">IF(F1417&lt;=$V$2,"May","")</f>
        <v>May</v>
      </c>
      <c r="V1417" s="69" t="n">
        <f aca="false">T1417</f>
        <v>0</v>
      </c>
      <c r="W1417" s="102" t="n">
        <f aca="false">K1417-V1417</f>
        <v>79.5</v>
      </c>
      <c r="X1417" s="103" t="n">
        <f aca="false">IFERROR(IF(U1417="June",(K1417/V1417-1)),0)</f>
        <v>0</v>
      </c>
      <c r="Y1417" s="106" t="b">
        <f aca="false">IF(T1417&gt;0,IF(U1417="","-",IF(X1417&lt;0%,"DEGROWTH","GROWTH")))</f>
        <v>0</v>
      </c>
      <c r="Z1417" s="75" t="n">
        <v>0</v>
      </c>
      <c r="AA1417" s="70"/>
      <c r="AB1417" s="70" t="s">
        <v>133</v>
      </c>
      <c r="AC1417" s="85" t="s">
        <v>133</v>
      </c>
      <c r="AD1417" s="3"/>
      <c r="AE1417" s="3"/>
      <c r="AF1417" s="85" t="s">
        <v>133</v>
      </c>
      <c r="AG1417" s="121" t="n">
        <f aca="false">IFERROR(INDEX(Last6M_AvgSales_Ref!$B$2:$B$12659,MATCH(D1417,Last6M_AvgSales_Ref!$A$2:$A$12659,0)),"")</f>
        <v>78.7666666666667</v>
      </c>
    </row>
    <row r="1418" customFormat="false" ht="14.25" hidden="false" customHeight="true" outlineLevel="0" collapsed="false">
      <c r="A1418" s="85" t="s">
        <v>133</v>
      </c>
      <c r="B1418" s="83" t="s">
        <v>43</v>
      </c>
      <c r="C1418" s="83" t="s">
        <v>3261</v>
      </c>
      <c r="D1418" s="83" t="n">
        <v>1000004454</v>
      </c>
      <c r="E1418" s="83" t="s">
        <v>1394</v>
      </c>
      <c r="F1418" s="84" t="n">
        <v>45896</v>
      </c>
      <c r="G1418" s="67" t="str">
        <f aca="false">IF(I1418&gt;0,"Targeted Dealer","-")</f>
        <v>Targeted Dealer</v>
      </c>
      <c r="H1418" s="67"/>
      <c r="I1418" s="68" t="n">
        <v>100</v>
      </c>
      <c r="J1418" s="68" t="n">
        <f aca="false">I1418/$J$1*($J$1-$E$1)</f>
        <v>100</v>
      </c>
      <c r="K1418" s="69" t="n">
        <v>120</v>
      </c>
      <c r="L1418" s="69" t="n">
        <f aca="false">I1418-K1418</f>
        <v>-20</v>
      </c>
      <c r="M1418" s="69" t="n">
        <f aca="false">IFERROR((K1418/J1418%),"-")</f>
        <v>120</v>
      </c>
      <c r="N1418" s="97" t="n">
        <v>85</v>
      </c>
      <c r="O1418" s="98" t="str">
        <f aca="false">IF(F1418&lt;=$P$2,"June","")</f>
        <v>June</v>
      </c>
      <c r="P1418" s="97" t="n">
        <f aca="false">N1418</f>
        <v>85</v>
      </c>
      <c r="Q1418" s="99" t="n">
        <f aca="false">K1418-P1418</f>
        <v>35</v>
      </c>
      <c r="R1418" s="98" t="n">
        <f aca="false">IFERROR(IF(O1418="May",(K1418/P1418-1))," ")</f>
        <v>0</v>
      </c>
      <c r="S1418" s="100" t="str">
        <f aca="false">IF(N1418&gt;0,IF(O1418="","-",IF(R1418&lt;0%,"DEGROWTH","GROWTH")))</f>
        <v>GROWTH</v>
      </c>
      <c r="T1418" s="69" t="n">
        <v>0</v>
      </c>
      <c r="U1418" s="101" t="str">
        <f aca="false">IF(F1418&lt;=$V$2,"May","")</f>
        <v>May</v>
      </c>
      <c r="V1418" s="69" t="n">
        <f aca="false">T1418</f>
        <v>0</v>
      </c>
      <c r="W1418" s="102" t="n">
        <f aca="false">K1418-V1418</f>
        <v>120</v>
      </c>
      <c r="X1418" s="103" t="n">
        <f aca="false">IFERROR(IF(U1418="June",(K1418/V1418-1)),0)</f>
        <v>0</v>
      </c>
      <c r="Y1418" s="106" t="b">
        <f aca="false">IF(T1418&gt;0,IF(U1418="","-",IF(X1418&lt;0%,"DEGROWTH","GROWTH")))</f>
        <v>0</v>
      </c>
      <c r="Z1418" s="75" t="n">
        <v>0</v>
      </c>
      <c r="AA1418" s="70"/>
      <c r="AB1418" s="70" t="s">
        <v>133</v>
      </c>
      <c r="AC1418" s="85" t="s">
        <v>133</v>
      </c>
      <c r="AD1418" s="3"/>
      <c r="AE1418" s="3"/>
      <c r="AF1418" s="85" t="s">
        <v>133</v>
      </c>
      <c r="AG1418" s="121" t="n">
        <f aca="false">IFERROR(INDEX(Last6M_AvgSales_Ref!$B$2:$B$12659,MATCH(D1418,Last6M_AvgSales_Ref!$A$2:$A$12659,0)),"")</f>
        <v>105.416666666667</v>
      </c>
    </row>
    <row r="1419" customFormat="false" ht="14.25" hidden="false" customHeight="true" outlineLevel="0" collapsed="false">
      <c r="A1419" s="85" t="s">
        <v>133</v>
      </c>
      <c r="B1419" s="83" t="s">
        <v>37</v>
      </c>
      <c r="C1419" s="83" t="s">
        <v>3262</v>
      </c>
      <c r="D1419" s="83" t="n">
        <v>1000004464</v>
      </c>
      <c r="E1419" s="83" t="s">
        <v>3263</v>
      </c>
      <c r="F1419" s="84" t="n">
        <v>45896</v>
      </c>
      <c r="G1419" s="67" t="str">
        <f aca="false">IF(I1419&gt;0,"Targeted Dealer","-")</f>
        <v>Targeted Dealer</v>
      </c>
      <c r="H1419" s="67"/>
      <c r="I1419" s="68" t="n">
        <v>70</v>
      </c>
      <c r="J1419" s="68" t="n">
        <f aca="false">I1419/$J$1*($J$1-$E$1)</f>
        <v>70</v>
      </c>
      <c r="K1419" s="69" t="n">
        <v>58.5</v>
      </c>
      <c r="L1419" s="69" t="n">
        <f aca="false">I1419-K1419</f>
        <v>11.5</v>
      </c>
      <c r="M1419" s="69" t="n">
        <f aca="false">IFERROR((K1419/J1419%),"-")</f>
        <v>83.5714285714286</v>
      </c>
      <c r="N1419" s="97" t="n">
        <v>62.5</v>
      </c>
      <c r="O1419" s="98" t="str">
        <f aca="false">IF(F1419&lt;=$P$2,"June","")</f>
        <v>June</v>
      </c>
      <c r="P1419" s="97" t="n">
        <f aca="false">N1419</f>
        <v>62.5</v>
      </c>
      <c r="Q1419" s="99" t="n">
        <f aca="false">K1419-P1419</f>
        <v>-4</v>
      </c>
      <c r="R1419" s="98" t="n">
        <f aca="false">IFERROR(IF(O1419="May",(K1419/P1419-1))," ")</f>
        <v>0</v>
      </c>
      <c r="S1419" s="100" t="str">
        <f aca="false">IF(N1419&gt;0,IF(O1419="","-",IF(R1419&lt;0%,"DEGROWTH","GROWTH")))</f>
        <v>GROWTH</v>
      </c>
      <c r="T1419" s="69" t="n">
        <v>0</v>
      </c>
      <c r="U1419" s="101" t="str">
        <f aca="false">IF(F1419&lt;=$V$2,"May","")</f>
        <v>May</v>
      </c>
      <c r="V1419" s="69" t="n">
        <f aca="false">T1419</f>
        <v>0</v>
      </c>
      <c r="W1419" s="102" t="n">
        <f aca="false">K1419-V1419</f>
        <v>58.5</v>
      </c>
      <c r="X1419" s="103" t="n">
        <f aca="false">IFERROR(IF(U1419="June",(K1419/V1419-1)),0)</f>
        <v>0</v>
      </c>
      <c r="Y1419" s="106" t="b">
        <f aca="false">IF(T1419&gt;0,IF(U1419="","-",IF(X1419&lt;0%,"DEGROWTH","GROWTH")))</f>
        <v>0</v>
      </c>
      <c r="Z1419" s="75" t="n">
        <v>0</v>
      </c>
      <c r="AA1419" s="70"/>
      <c r="AB1419" s="70" t="s">
        <v>133</v>
      </c>
      <c r="AC1419" s="85" t="s">
        <v>133</v>
      </c>
      <c r="AD1419" s="3"/>
      <c r="AE1419" s="3"/>
      <c r="AF1419" s="85" t="s">
        <v>133</v>
      </c>
      <c r="AG1419" s="121" t="n">
        <f aca="false">IFERROR(INDEX(Last6M_AvgSales_Ref!$B$2:$B$12659,MATCH(D1419,Last6M_AvgSales_Ref!$A$2:$A$12659,0)),"")</f>
        <v>62.6666666666667</v>
      </c>
    </row>
    <row r="1420" customFormat="false" ht="14.25" hidden="false" customHeight="true" outlineLevel="0" collapsed="false">
      <c r="A1420" s="85" t="s">
        <v>131</v>
      </c>
      <c r="B1420" s="83" t="s">
        <v>98</v>
      </c>
      <c r="C1420" s="83" t="s">
        <v>544</v>
      </c>
      <c r="D1420" s="83" t="n">
        <v>1000004435</v>
      </c>
      <c r="E1420" s="83" t="s">
        <v>545</v>
      </c>
      <c r="F1420" s="84" t="n">
        <v>45863</v>
      </c>
      <c r="G1420" s="67" t="str">
        <f aca="false">IF(I1420&gt;0,"Targeted Dealer","-")</f>
        <v>Targeted Dealer</v>
      </c>
      <c r="H1420" s="67"/>
      <c r="I1420" s="68" t="n">
        <v>30</v>
      </c>
      <c r="J1420" s="68" t="n">
        <f aca="false">I1420/$J$1*($J$1-$E$1)</f>
        <v>30</v>
      </c>
      <c r="K1420" s="69" t="n">
        <v>12</v>
      </c>
      <c r="L1420" s="69" t="n">
        <f aca="false">I1420-K1420</f>
        <v>18</v>
      </c>
      <c r="M1420" s="69" t="n">
        <f aca="false">IFERROR((K1420/J1420%),"-")</f>
        <v>40</v>
      </c>
      <c r="N1420" s="97" t="n">
        <v>20.5</v>
      </c>
      <c r="O1420" s="98" t="str">
        <f aca="false">IF(F1420&lt;=$P$2,"June","")</f>
        <v>June</v>
      </c>
      <c r="P1420" s="97" t="n">
        <f aca="false">N1420</f>
        <v>20.5</v>
      </c>
      <c r="Q1420" s="99" t="n">
        <f aca="false">K1420-P1420</f>
        <v>-8.5</v>
      </c>
      <c r="R1420" s="98" t="n">
        <f aca="false">IFERROR(IF(O1420="May",(K1420/P1420-1))," ")</f>
        <v>0</v>
      </c>
      <c r="S1420" s="100" t="str">
        <f aca="false">IF(N1420&gt;0,IF(O1420="","-",IF(R1420&lt;0%,"DEGROWTH","GROWTH")))</f>
        <v>GROWTH</v>
      </c>
      <c r="T1420" s="69" t="n">
        <v>0</v>
      </c>
      <c r="U1420" s="101" t="str">
        <f aca="false">IF(F1420&lt;=$V$2,"May","")</f>
        <v>May</v>
      </c>
      <c r="V1420" s="69" t="n">
        <f aca="false">T1420</f>
        <v>0</v>
      </c>
      <c r="W1420" s="102" t="n">
        <f aca="false">K1420-V1420</f>
        <v>12</v>
      </c>
      <c r="X1420" s="103" t="n">
        <f aca="false">IFERROR(IF(U1420="June",(K1420/V1420-1)),0)</f>
        <v>0</v>
      </c>
      <c r="Y1420" s="106" t="b">
        <f aca="false">IF(T1420&gt;0,IF(U1420="","-",IF(X1420&lt;0%,"DEGROWTH","GROWTH")))</f>
        <v>0</v>
      </c>
      <c r="Z1420" s="75" t="n">
        <v>0</v>
      </c>
      <c r="AA1420" s="70"/>
      <c r="AB1420" s="70" t="s">
        <v>133</v>
      </c>
      <c r="AC1420" s="85" t="s">
        <v>131</v>
      </c>
      <c r="AD1420" s="3"/>
      <c r="AE1420" s="3"/>
      <c r="AF1420" s="85" t="s">
        <v>131</v>
      </c>
      <c r="AG1420" s="121" t="n">
        <f aca="false">IFERROR(INDEX(Last6M_AvgSales_Ref!$B$2:$B$12659,MATCH(D1420,Last6M_AvgSales_Ref!$A$2:$A$12659,0)),"")</f>
        <v>9.16666666666667</v>
      </c>
    </row>
    <row r="1421" customFormat="false" ht="14.25" hidden="false" customHeight="true" outlineLevel="0" collapsed="false">
      <c r="A1421" s="85" t="s">
        <v>134</v>
      </c>
      <c r="B1421" s="83" t="s">
        <v>71</v>
      </c>
      <c r="C1421" s="83" t="s">
        <v>546</v>
      </c>
      <c r="D1421" s="83" t="n">
        <v>1000004462</v>
      </c>
      <c r="E1421" s="83" t="s">
        <v>547</v>
      </c>
      <c r="F1421" s="84" t="n">
        <v>45891</v>
      </c>
      <c r="G1421" s="67" t="str">
        <f aca="false">IF(I1421&gt;0,"Targeted Dealer","-")</f>
        <v>-</v>
      </c>
      <c r="H1421" s="67"/>
      <c r="I1421" s="68" t="n">
        <v>0</v>
      </c>
      <c r="J1421" s="68" t="n">
        <f aca="false">I1421/$J$1*($J$1-$E$1)</f>
        <v>0</v>
      </c>
      <c r="K1421" s="69" t="n">
        <v>0</v>
      </c>
      <c r="L1421" s="69" t="n">
        <f aca="false">I1421-K1421</f>
        <v>0</v>
      </c>
      <c r="M1421" s="69" t="str">
        <f aca="false">IFERROR((K1421/J1421%),"-")</f>
        <v>-</v>
      </c>
      <c r="N1421" s="97" t="n">
        <v>0</v>
      </c>
      <c r="O1421" s="98" t="str">
        <f aca="false">IF(F1421&lt;=$P$2,"June","")</f>
        <v>June</v>
      </c>
      <c r="P1421" s="97" t="n">
        <f aca="false">N1421</f>
        <v>0</v>
      </c>
      <c r="Q1421" s="99" t="n">
        <f aca="false">K1421-P1421</f>
        <v>0</v>
      </c>
      <c r="R1421" s="98" t="n">
        <f aca="false">IFERROR(IF(O1421="May",(K1421/P1421-1))," ")</f>
        <v>0</v>
      </c>
      <c r="S1421" s="105" t="b">
        <f aca="false">IF(N1421&gt;0,IF(O1421="","-",IF(R1421&lt;0%,"DEGROWTH","GROWTH")))</f>
        <v>0</v>
      </c>
      <c r="T1421" s="69" t="n">
        <v>0</v>
      </c>
      <c r="U1421" s="101" t="str">
        <f aca="false">IF(F1421&lt;=$V$2,"May","")</f>
        <v>May</v>
      </c>
      <c r="V1421" s="69" t="n">
        <f aca="false">T1421</f>
        <v>0</v>
      </c>
      <c r="W1421" s="102" t="n">
        <f aca="false">K1421-V1421</f>
        <v>0</v>
      </c>
      <c r="X1421" s="103" t="n">
        <f aca="false">IFERROR(IF(U1421="June",(K1421/V1421-1)),0)</f>
        <v>0</v>
      </c>
      <c r="Y1421" s="106" t="b">
        <f aca="false">IF(T1421&gt;0,IF(U1421="","-",IF(X1421&lt;0%,"DEGROWTH","GROWTH")))</f>
        <v>0</v>
      </c>
      <c r="Z1421" s="75" t="n">
        <v>0</v>
      </c>
      <c r="AA1421" s="70"/>
      <c r="AB1421" s="70" t="s">
        <v>133</v>
      </c>
      <c r="AC1421" s="85" t="s">
        <v>134</v>
      </c>
      <c r="AD1421" s="3"/>
      <c r="AE1421" s="3"/>
      <c r="AF1421" s="85" t="s">
        <v>134</v>
      </c>
      <c r="AG1421" s="121" t="n">
        <f aca="false">IFERROR(INDEX(Last6M_AvgSales_Ref!$B$2:$B$12659,MATCH(D1421,Last6M_AvgSales_Ref!$A$2:$A$12659,0)),"")</f>
        <v>0.833333333333333</v>
      </c>
    </row>
    <row r="1422" customFormat="false" ht="14.25" hidden="false" customHeight="true" outlineLevel="0" collapsed="false">
      <c r="A1422" s="85" t="s">
        <v>133</v>
      </c>
      <c r="B1422" s="83" t="s">
        <v>142</v>
      </c>
      <c r="C1422" s="83" t="s">
        <v>548</v>
      </c>
      <c r="D1422" s="83" t="n">
        <v>1000000105</v>
      </c>
      <c r="E1422" s="83" t="s">
        <v>549</v>
      </c>
      <c r="F1422" s="84" t="n">
        <v>44738</v>
      </c>
      <c r="G1422" s="67" t="str">
        <f aca="false">IF(I1422&gt;0,"Targeted Dealer","-")</f>
        <v>Targeted Dealer</v>
      </c>
      <c r="H1422" s="67"/>
      <c r="I1422" s="68" t="n">
        <v>40</v>
      </c>
      <c r="J1422" s="68" t="n">
        <f aca="false">I1422/$J$1*($J$1-$E$1)</f>
        <v>40</v>
      </c>
      <c r="K1422" s="69" t="n">
        <v>20</v>
      </c>
      <c r="L1422" s="69" t="n">
        <f aca="false">I1422-K1422</f>
        <v>20</v>
      </c>
      <c r="M1422" s="69" t="n">
        <f aca="false">IFERROR((K1422/J1422%),"-")</f>
        <v>50</v>
      </c>
      <c r="N1422" s="97" t="n">
        <v>20</v>
      </c>
      <c r="O1422" s="98" t="str">
        <f aca="false">IF(F1422&lt;=$P$2,"June","")</f>
        <v>June</v>
      </c>
      <c r="P1422" s="97" t="n">
        <f aca="false">N1422</f>
        <v>20</v>
      </c>
      <c r="Q1422" s="99" t="n">
        <f aca="false">K1422-P1422</f>
        <v>0</v>
      </c>
      <c r="R1422" s="98" t="n">
        <f aca="false">IFERROR(IF(O1422="May",(K1422/P1422-1))," ")</f>
        <v>0</v>
      </c>
      <c r="S1422" s="100" t="str">
        <f aca="false">IF(N1422&gt;0,IF(O1422="","-",IF(R1422&lt;0%,"DEGROWTH","GROWTH")))</f>
        <v>GROWTH</v>
      </c>
      <c r="T1422" s="69" t="n">
        <v>0</v>
      </c>
      <c r="U1422" s="101" t="str">
        <f aca="false">IF(F1422&lt;=$V$2,"May","")</f>
        <v>May</v>
      </c>
      <c r="V1422" s="69" t="n">
        <f aca="false">T1422</f>
        <v>0</v>
      </c>
      <c r="W1422" s="102" t="n">
        <f aca="false">K1422-V1422</f>
        <v>20</v>
      </c>
      <c r="X1422" s="103" t="n">
        <f aca="false">IFERROR(IF(U1422="June",(K1422/V1422-1)),0)</f>
        <v>0</v>
      </c>
      <c r="Y1422" s="106" t="b">
        <f aca="false">IF(T1422&gt;0,IF(U1422="","-",IF(X1422&lt;0%,"DEGROWTH","GROWTH")))</f>
        <v>0</v>
      </c>
      <c r="Z1422" s="75" t="n">
        <v>0</v>
      </c>
      <c r="AA1422" s="70"/>
      <c r="AB1422" s="70" t="s">
        <v>133</v>
      </c>
      <c r="AC1422" s="85" t="s">
        <v>133</v>
      </c>
      <c r="AD1422" s="3"/>
      <c r="AE1422" s="3"/>
      <c r="AF1422" s="85" t="s">
        <v>133</v>
      </c>
      <c r="AG1422" s="121" t="n">
        <f aca="false">IFERROR(INDEX(Last6M_AvgSales_Ref!$B$2:$B$12659,MATCH(D1422,Last6M_AvgSales_Ref!$A$2:$A$12659,0)),"")</f>
        <v>8.33333333333333</v>
      </c>
    </row>
    <row r="1423" customFormat="false" ht="14.25" hidden="false" customHeight="true" outlineLevel="0" collapsed="false">
      <c r="A1423" s="85" t="s">
        <v>134</v>
      </c>
      <c r="B1423" s="83" t="s">
        <v>74</v>
      </c>
      <c r="C1423" s="83" t="s">
        <v>3264</v>
      </c>
      <c r="D1423" s="83" t="n">
        <v>1000004455</v>
      </c>
      <c r="E1423" s="83" t="s">
        <v>3265</v>
      </c>
      <c r="F1423" s="84" t="n">
        <v>45898</v>
      </c>
      <c r="G1423" s="67" t="str">
        <f aca="false">IF(I1423&gt;0,"Targeted Dealer","-")</f>
        <v>Targeted Dealer</v>
      </c>
      <c r="H1423" s="67"/>
      <c r="I1423" s="68" t="n">
        <v>140</v>
      </c>
      <c r="J1423" s="68" t="n">
        <f aca="false">I1423/$J$1*($J$1-$E$1)</f>
        <v>140</v>
      </c>
      <c r="K1423" s="69" t="n">
        <v>55</v>
      </c>
      <c r="L1423" s="69" t="n">
        <f aca="false">I1423-K1423</f>
        <v>85</v>
      </c>
      <c r="M1423" s="69" t="n">
        <f aca="false">IFERROR((K1423/J1423%),"-")</f>
        <v>39.2857142857143</v>
      </c>
      <c r="N1423" s="97" t="n">
        <v>60</v>
      </c>
      <c r="O1423" s="98" t="str">
        <f aca="false">IF(F1423&lt;=$P$2,"June","")</f>
        <v>June</v>
      </c>
      <c r="P1423" s="97" t="n">
        <f aca="false">N1423</f>
        <v>60</v>
      </c>
      <c r="Q1423" s="99" t="n">
        <f aca="false">K1423-P1423</f>
        <v>-5</v>
      </c>
      <c r="R1423" s="98" t="n">
        <f aca="false">IFERROR(IF(O1423="May",(K1423/P1423-1))," ")</f>
        <v>0</v>
      </c>
      <c r="S1423" s="100" t="str">
        <f aca="false">IF(N1423&gt;0,IF(O1423="","-",IF(R1423&lt;0%,"DEGROWTH","GROWTH")))</f>
        <v>GROWTH</v>
      </c>
      <c r="T1423" s="69" t="n">
        <v>0</v>
      </c>
      <c r="U1423" s="101" t="str">
        <f aca="false">IF(F1423&lt;=$V$2,"May","")</f>
        <v>May</v>
      </c>
      <c r="V1423" s="69" t="n">
        <f aca="false">T1423</f>
        <v>0</v>
      </c>
      <c r="W1423" s="102" t="n">
        <f aca="false">K1423-V1423</f>
        <v>55</v>
      </c>
      <c r="X1423" s="103" t="n">
        <f aca="false">IFERROR(IF(U1423="June",(K1423/V1423-1)),0)</f>
        <v>0</v>
      </c>
      <c r="Y1423" s="106" t="b">
        <f aca="false">IF(T1423&gt;0,IF(U1423="","-",IF(X1423&lt;0%,"DEGROWTH","GROWTH")))</f>
        <v>0</v>
      </c>
      <c r="Z1423" s="75" t="n">
        <v>0</v>
      </c>
      <c r="AA1423" s="70"/>
      <c r="AB1423" s="70" t="s">
        <v>133</v>
      </c>
      <c r="AC1423" s="85" t="s">
        <v>134</v>
      </c>
      <c r="AD1423" s="3"/>
      <c r="AE1423" s="3"/>
      <c r="AF1423" s="85" t="s">
        <v>134</v>
      </c>
      <c r="AG1423" s="121" t="n">
        <f aca="false">IFERROR(INDEX(Last6M_AvgSales_Ref!$B$2:$B$12659,MATCH(D1423,Last6M_AvgSales_Ref!$A$2:$A$12659,0)),"")</f>
        <v>77</v>
      </c>
    </row>
    <row r="1424" customFormat="false" ht="14.25" hidden="false" customHeight="true" outlineLevel="0" collapsed="false">
      <c r="A1424" s="85" t="s">
        <v>133</v>
      </c>
      <c r="B1424" s="83" t="s">
        <v>142</v>
      </c>
      <c r="C1424" s="83" t="s">
        <v>550</v>
      </c>
      <c r="D1424" s="83" t="n">
        <v>1000004470</v>
      </c>
      <c r="E1424" s="83" t="s">
        <v>551</v>
      </c>
      <c r="F1424" s="84" t="n">
        <v>45916</v>
      </c>
      <c r="G1424" s="67" t="str">
        <f aca="false">IF(I1424&gt;0,"Targeted Dealer","-")</f>
        <v>-</v>
      </c>
      <c r="H1424" s="67"/>
      <c r="I1424" s="68" t="n">
        <v>0</v>
      </c>
      <c r="J1424" s="68" t="n">
        <f aca="false">I1424/$J$1*($J$1-$E$1)</f>
        <v>0</v>
      </c>
      <c r="K1424" s="69" t="n">
        <v>0</v>
      </c>
      <c r="L1424" s="69" t="n">
        <f aca="false">I1424-K1424</f>
        <v>0</v>
      </c>
      <c r="M1424" s="69" t="str">
        <f aca="false">IFERROR((K1424/J1424%),"-")</f>
        <v>-</v>
      </c>
      <c r="N1424" s="97" t="n">
        <v>0</v>
      </c>
      <c r="O1424" s="98" t="str">
        <f aca="false">IF(F1424&lt;=$P$2,"June","")</f>
        <v>June</v>
      </c>
      <c r="P1424" s="97" t="n">
        <f aca="false">N1424</f>
        <v>0</v>
      </c>
      <c r="Q1424" s="99" t="n">
        <f aca="false">K1424-P1424</f>
        <v>0</v>
      </c>
      <c r="R1424" s="98" t="n">
        <f aca="false">IFERROR(IF(O1424="May",(K1424/P1424-1))," ")</f>
        <v>0</v>
      </c>
      <c r="S1424" s="105" t="b">
        <f aca="false">IF(N1424&gt;0,IF(O1424="","-",IF(R1424&lt;0%,"DEGROWTH","GROWTH")))</f>
        <v>0</v>
      </c>
      <c r="T1424" s="69" t="n">
        <v>0</v>
      </c>
      <c r="U1424" s="101" t="str">
        <f aca="false">IF(F1424&lt;=$V$2,"May","")</f>
        <v>May</v>
      </c>
      <c r="V1424" s="69" t="n">
        <f aca="false">T1424</f>
        <v>0</v>
      </c>
      <c r="W1424" s="102" t="n">
        <f aca="false">K1424-V1424</f>
        <v>0</v>
      </c>
      <c r="X1424" s="103" t="n">
        <f aca="false">IFERROR(IF(U1424="June",(K1424/V1424-1)),0)</f>
        <v>0</v>
      </c>
      <c r="Y1424" s="106" t="b">
        <f aca="false">IF(T1424&gt;0,IF(U1424="","-",IF(X1424&lt;0%,"DEGROWTH","GROWTH")))</f>
        <v>0</v>
      </c>
      <c r="Z1424" s="75" t="n">
        <v>0</v>
      </c>
      <c r="AA1424" s="70"/>
      <c r="AB1424" s="70" t="s">
        <v>133</v>
      </c>
      <c r="AC1424" s="85" t="s">
        <v>133</v>
      </c>
      <c r="AD1424" s="3"/>
      <c r="AE1424" s="3"/>
      <c r="AF1424" s="85" t="s">
        <v>133</v>
      </c>
      <c r="AG1424" s="121" t="n">
        <f aca="false">IFERROR(INDEX(Last6M_AvgSales_Ref!$B$2:$B$12659,MATCH(D1424,Last6M_AvgSales_Ref!$A$2:$A$12659,0)),"")</f>
        <v>25.25</v>
      </c>
    </row>
    <row r="1425" customFormat="false" ht="14.25" hidden="false" customHeight="true" outlineLevel="0" collapsed="false">
      <c r="A1425" s="85" t="s">
        <v>133</v>
      </c>
      <c r="B1425" s="83" t="s">
        <v>29</v>
      </c>
      <c r="C1425" s="83" t="s">
        <v>3266</v>
      </c>
      <c r="D1425" s="83" t="n">
        <v>1000004437</v>
      </c>
      <c r="E1425" s="83" t="s">
        <v>3267</v>
      </c>
      <c r="F1425" s="84" t="n">
        <v>45867</v>
      </c>
      <c r="G1425" s="67" t="str">
        <f aca="false">IF(I1425&gt;0,"Targeted Dealer","-")</f>
        <v>Targeted Dealer</v>
      </c>
      <c r="H1425" s="67"/>
      <c r="I1425" s="68" t="n">
        <v>20</v>
      </c>
      <c r="J1425" s="68" t="n">
        <f aca="false">I1425/$J$1*($J$1-$E$1)</f>
        <v>20</v>
      </c>
      <c r="K1425" s="69" t="n">
        <v>20</v>
      </c>
      <c r="L1425" s="69" t="n">
        <f aca="false">I1425-K1425</f>
        <v>0</v>
      </c>
      <c r="M1425" s="69" t="n">
        <f aca="false">IFERROR((K1425/J1425%),"-")</f>
        <v>100</v>
      </c>
      <c r="N1425" s="97" t="n">
        <v>20</v>
      </c>
      <c r="O1425" s="98" t="str">
        <f aca="false">IF(F1425&lt;=$P$2,"June","")</f>
        <v>June</v>
      </c>
      <c r="P1425" s="97" t="n">
        <f aca="false">N1425</f>
        <v>20</v>
      </c>
      <c r="Q1425" s="99" t="n">
        <f aca="false">K1425-P1425</f>
        <v>0</v>
      </c>
      <c r="R1425" s="98" t="n">
        <f aca="false">IFERROR(IF(O1425="May",(K1425/P1425-1))," ")</f>
        <v>0</v>
      </c>
      <c r="S1425" s="100" t="str">
        <f aca="false">IF(N1425&gt;0,IF(O1425="","-",IF(R1425&lt;0%,"DEGROWTH","GROWTH")))</f>
        <v>GROWTH</v>
      </c>
      <c r="T1425" s="69" t="n">
        <v>0</v>
      </c>
      <c r="U1425" s="101" t="str">
        <f aca="false">IF(F1425&lt;=$V$2,"May","")</f>
        <v>May</v>
      </c>
      <c r="V1425" s="69" t="n">
        <f aca="false">T1425</f>
        <v>0</v>
      </c>
      <c r="W1425" s="102" t="n">
        <f aca="false">K1425-V1425</f>
        <v>20</v>
      </c>
      <c r="X1425" s="103" t="n">
        <f aca="false">IFERROR(IF(U1425="June",(K1425/V1425-1)),0)</f>
        <v>0</v>
      </c>
      <c r="Y1425" s="106" t="b">
        <f aca="false">IF(T1425&gt;0,IF(U1425="","-",IF(X1425&lt;0%,"DEGROWTH","GROWTH")))</f>
        <v>0</v>
      </c>
      <c r="Z1425" s="75" t="n">
        <v>0</v>
      </c>
      <c r="AA1425" s="70"/>
      <c r="AB1425" s="70" t="s">
        <v>133</v>
      </c>
      <c r="AC1425" s="85" t="s">
        <v>133</v>
      </c>
      <c r="AD1425" s="3"/>
      <c r="AE1425" s="3"/>
      <c r="AF1425" s="85" t="s">
        <v>133</v>
      </c>
      <c r="AG1425" s="121" t="n">
        <f aca="false">IFERROR(INDEX(Last6M_AvgSales_Ref!$B$2:$B$12659,MATCH(D1425,Last6M_AvgSales_Ref!$A$2:$A$12659,0)),"")</f>
        <v>16.6666666666667</v>
      </c>
    </row>
    <row r="1426" customFormat="false" ht="14.25" hidden="false" customHeight="true" outlineLevel="0" collapsed="false">
      <c r="A1426" s="85" t="s">
        <v>133</v>
      </c>
      <c r="B1426" s="83" t="s">
        <v>43</v>
      </c>
      <c r="C1426" s="83" t="s">
        <v>3268</v>
      </c>
      <c r="D1426" s="83" t="n">
        <v>1000003412</v>
      </c>
      <c r="E1426" s="83" t="s">
        <v>3269</v>
      </c>
      <c r="F1426" s="84" t="n">
        <v>44988</v>
      </c>
      <c r="G1426" s="67" t="str">
        <f aca="false">IF(I1426&gt;0,"Targeted Dealer","-")</f>
        <v>Targeted Dealer</v>
      </c>
      <c r="H1426" s="67"/>
      <c r="I1426" s="68" t="n">
        <v>20</v>
      </c>
      <c r="J1426" s="68" t="n">
        <f aca="false">I1426/$J$1*($J$1-$E$1)</f>
        <v>20</v>
      </c>
      <c r="K1426" s="69" t="n">
        <v>0</v>
      </c>
      <c r="L1426" s="69" t="n">
        <f aca="false">I1426-K1426</f>
        <v>20</v>
      </c>
      <c r="M1426" s="69" t="n">
        <f aca="false">IFERROR((K1426/J1426%),"-")</f>
        <v>0</v>
      </c>
      <c r="N1426" s="97" t="n">
        <v>0</v>
      </c>
      <c r="O1426" s="98" t="str">
        <f aca="false">IF(F1426&lt;=$P$2,"June","")</f>
        <v>June</v>
      </c>
      <c r="P1426" s="97" t="n">
        <f aca="false">N1426</f>
        <v>0</v>
      </c>
      <c r="Q1426" s="99" t="n">
        <f aca="false">K1426-P1426</f>
        <v>0</v>
      </c>
      <c r="R1426" s="98" t="n">
        <f aca="false">IFERROR(IF(O1426="May",(K1426/P1426-1))," ")</f>
        <v>0</v>
      </c>
      <c r="S1426" s="105" t="b">
        <f aca="false">IF(N1426&gt;0,IF(O1426="","-",IF(R1426&lt;0%,"DEGROWTH","GROWTH")))</f>
        <v>0</v>
      </c>
      <c r="T1426" s="69" t="n">
        <v>0</v>
      </c>
      <c r="U1426" s="101" t="str">
        <f aca="false">IF(F1426&lt;=$V$2,"May","")</f>
        <v>May</v>
      </c>
      <c r="V1426" s="69" t="n">
        <f aca="false">T1426</f>
        <v>0</v>
      </c>
      <c r="W1426" s="102" t="n">
        <f aca="false">K1426-V1426</f>
        <v>0</v>
      </c>
      <c r="X1426" s="103" t="n">
        <f aca="false">IFERROR(IF(U1426="June",(K1426/V1426-1)),0)</f>
        <v>0</v>
      </c>
      <c r="Y1426" s="106" t="b">
        <f aca="false">IF(T1426&gt;0,IF(U1426="","-",IF(X1426&lt;0%,"DEGROWTH","GROWTH")))</f>
        <v>0</v>
      </c>
      <c r="Z1426" s="75" t="n">
        <v>0</v>
      </c>
      <c r="AA1426" s="70"/>
      <c r="AB1426" s="70" t="s">
        <v>133</v>
      </c>
      <c r="AC1426" s="85" t="s">
        <v>133</v>
      </c>
      <c r="AD1426" s="3"/>
      <c r="AE1426" s="3"/>
      <c r="AF1426" s="85" t="s">
        <v>133</v>
      </c>
      <c r="AG1426" s="121" t="n">
        <f aca="false">IFERROR(INDEX(Last6M_AvgSales_Ref!$B$2:$B$12659,MATCH(D1426,Last6M_AvgSales_Ref!$A$2:$A$12659,0)),"")</f>
        <v>15.5833333333333</v>
      </c>
    </row>
    <row r="1427" customFormat="false" ht="14.25" hidden="false" customHeight="true" outlineLevel="0" collapsed="false">
      <c r="A1427" s="85" t="s">
        <v>134</v>
      </c>
      <c r="B1427" s="83" t="s">
        <v>58</v>
      </c>
      <c r="C1427" s="83" t="s">
        <v>3270</v>
      </c>
      <c r="D1427" s="83" t="n">
        <v>1000004458</v>
      </c>
      <c r="E1427" s="83" t="s">
        <v>3271</v>
      </c>
      <c r="F1427" s="84" t="n">
        <v>45906</v>
      </c>
      <c r="G1427" s="67" t="str">
        <f aca="false">IF(I1427&gt;0,"Targeted Dealer","-")</f>
        <v>Targeted Dealer</v>
      </c>
      <c r="H1427" s="67"/>
      <c r="I1427" s="68" t="n">
        <v>160</v>
      </c>
      <c r="J1427" s="68" t="n">
        <f aca="false">I1427/$J$1*($J$1-$E$1)</f>
        <v>160</v>
      </c>
      <c r="K1427" s="69" t="n">
        <v>130</v>
      </c>
      <c r="L1427" s="69" t="n">
        <f aca="false">I1427-K1427</f>
        <v>30</v>
      </c>
      <c r="M1427" s="69" t="n">
        <f aca="false">IFERROR((K1427/J1427%),"-")</f>
        <v>81.25</v>
      </c>
      <c r="N1427" s="97" t="n">
        <v>117</v>
      </c>
      <c r="O1427" s="98" t="str">
        <f aca="false">IF(F1427&lt;=$P$2,"June","")</f>
        <v>June</v>
      </c>
      <c r="P1427" s="97" t="n">
        <f aca="false">N1427</f>
        <v>117</v>
      </c>
      <c r="Q1427" s="99" t="n">
        <f aca="false">K1427-P1427</f>
        <v>13</v>
      </c>
      <c r="R1427" s="98" t="n">
        <f aca="false">IFERROR(IF(O1427="May",(K1427/P1427-1))," ")</f>
        <v>0</v>
      </c>
      <c r="S1427" s="100" t="str">
        <f aca="false">IF(N1427&gt;0,IF(O1427="","-",IF(R1427&lt;0%,"DEGROWTH","GROWTH")))</f>
        <v>GROWTH</v>
      </c>
      <c r="T1427" s="69" t="n">
        <v>0</v>
      </c>
      <c r="U1427" s="101" t="str">
        <f aca="false">IF(F1427&lt;=$V$2,"May","")</f>
        <v>May</v>
      </c>
      <c r="V1427" s="69" t="n">
        <f aca="false">T1427</f>
        <v>0</v>
      </c>
      <c r="W1427" s="102" t="n">
        <f aca="false">K1427-V1427</f>
        <v>130</v>
      </c>
      <c r="X1427" s="103" t="n">
        <f aca="false">IFERROR(IF(U1427="June",(K1427/V1427-1)),0)</f>
        <v>0</v>
      </c>
      <c r="Y1427" s="106" t="b">
        <f aca="false">IF(T1427&gt;0,IF(U1427="","-",IF(X1427&lt;0%,"DEGROWTH","GROWTH")))</f>
        <v>0</v>
      </c>
      <c r="Z1427" s="75" t="n">
        <v>0</v>
      </c>
      <c r="AA1427" s="70"/>
      <c r="AB1427" s="70" t="s">
        <v>133</v>
      </c>
      <c r="AC1427" s="85" t="s">
        <v>134</v>
      </c>
      <c r="AD1427" s="3"/>
      <c r="AE1427" s="3"/>
      <c r="AF1427" s="85" t="s">
        <v>134</v>
      </c>
      <c r="AG1427" s="121" t="n">
        <f aca="false">IFERROR(INDEX(Last6M_AvgSales_Ref!$B$2:$B$12659,MATCH(D1427,Last6M_AvgSales_Ref!$A$2:$A$12659,0)),"")</f>
        <v>143</v>
      </c>
    </row>
    <row r="1428" customFormat="false" ht="14.25" hidden="false" customHeight="true" outlineLevel="0" collapsed="false">
      <c r="A1428" s="85" t="s">
        <v>134</v>
      </c>
      <c r="B1428" s="83" t="s">
        <v>84</v>
      </c>
      <c r="C1428" s="83" t="s">
        <v>3272</v>
      </c>
      <c r="D1428" s="83" t="n">
        <v>1000004474</v>
      </c>
      <c r="E1428" s="83" t="s">
        <v>3273</v>
      </c>
      <c r="F1428" s="84" t="n">
        <v>45922</v>
      </c>
      <c r="G1428" s="67" t="str">
        <f aca="false">IF(I1428&gt;0,"Targeted Dealer","-")</f>
        <v>Targeted Dealer</v>
      </c>
      <c r="H1428" s="67"/>
      <c r="I1428" s="68" t="n">
        <v>40</v>
      </c>
      <c r="J1428" s="68" t="n">
        <f aca="false">I1428/$J$1*($J$1-$E$1)</f>
        <v>40</v>
      </c>
      <c r="K1428" s="69" t="n">
        <v>21</v>
      </c>
      <c r="L1428" s="69" t="n">
        <f aca="false">I1428-K1428</f>
        <v>19</v>
      </c>
      <c r="M1428" s="69" t="n">
        <f aca="false">IFERROR((K1428/J1428%),"-")</f>
        <v>52.5</v>
      </c>
      <c r="N1428" s="97" t="n">
        <v>24.5</v>
      </c>
      <c r="O1428" s="98" t="str">
        <f aca="false">IF(F1428&lt;=$P$2,"June","")</f>
        <v>June</v>
      </c>
      <c r="P1428" s="97" t="n">
        <f aca="false">N1428</f>
        <v>24.5</v>
      </c>
      <c r="Q1428" s="99" t="n">
        <f aca="false">K1428-P1428</f>
        <v>-3.5</v>
      </c>
      <c r="R1428" s="98" t="n">
        <f aca="false">IFERROR(IF(O1428="May",(K1428/P1428-1))," ")</f>
        <v>0</v>
      </c>
      <c r="S1428" s="100" t="str">
        <f aca="false">IF(N1428&gt;0,IF(O1428="","-",IF(R1428&lt;0%,"DEGROWTH","GROWTH")))</f>
        <v>GROWTH</v>
      </c>
      <c r="T1428" s="69" t="n">
        <v>0</v>
      </c>
      <c r="U1428" s="101" t="str">
        <f aca="false">IF(F1428&lt;=$V$2,"May","")</f>
        <v>May</v>
      </c>
      <c r="V1428" s="69" t="n">
        <f aca="false">T1428</f>
        <v>0</v>
      </c>
      <c r="W1428" s="102" t="n">
        <f aca="false">K1428-V1428</f>
        <v>21</v>
      </c>
      <c r="X1428" s="103" t="n">
        <f aca="false">IFERROR(IF(U1428="June",(K1428/V1428-1)),0)</f>
        <v>0</v>
      </c>
      <c r="Y1428" s="106" t="b">
        <f aca="false">IF(T1428&gt;0,IF(U1428="","-",IF(X1428&lt;0%,"DEGROWTH","GROWTH")))</f>
        <v>0</v>
      </c>
      <c r="Z1428" s="75" t="n">
        <v>0</v>
      </c>
      <c r="AA1428" s="70"/>
      <c r="AB1428" s="70" t="s">
        <v>133</v>
      </c>
      <c r="AC1428" s="85" t="s">
        <v>134</v>
      </c>
      <c r="AD1428" s="3"/>
      <c r="AE1428" s="3"/>
      <c r="AF1428" s="85" t="s">
        <v>134</v>
      </c>
      <c r="AG1428" s="121" t="n">
        <f aca="false">IFERROR(INDEX(Last6M_AvgSales_Ref!$B$2:$B$12659,MATCH(D1428,Last6M_AvgSales_Ref!$A$2:$A$12659,0)),"")</f>
        <v>27.1916666666667</v>
      </c>
    </row>
    <row r="1429" customFormat="false" ht="14.25" hidden="false" customHeight="true" outlineLevel="0" collapsed="false">
      <c r="A1429" s="85" t="s">
        <v>134</v>
      </c>
      <c r="B1429" s="83" t="s">
        <v>65</v>
      </c>
      <c r="C1429" s="83" t="s">
        <v>3274</v>
      </c>
      <c r="D1429" s="83" t="n">
        <v>1000004465</v>
      </c>
      <c r="E1429" s="83" t="s">
        <v>3275</v>
      </c>
      <c r="F1429" s="84" t="n">
        <v>45896</v>
      </c>
      <c r="G1429" s="67" t="str">
        <f aca="false">IF(I1429&gt;0,"Targeted Dealer","-")</f>
        <v>Targeted Dealer</v>
      </c>
      <c r="H1429" s="67"/>
      <c r="I1429" s="68" t="n">
        <v>200</v>
      </c>
      <c r="J1429" s="68" t="n">
        <f aca="false">I1429/$J$1*($J$1-$E$1)</f>
        <v>200</v>
      </c>
      <c r="K1429" s="69" t="n">
        <v>150</v>
      </c>
      <c r="L1429" s="69" t="n">
        <f aca="false">I1429-K1429</f>
        <v>50</v>
      </c>
      <c r="M1429" s="69" t="n">
        <f aca="false">IFERROR((K1429/J1429%),"-")</f>
        <v>75</v>
      </c>
      <c r="N1429" s="97" t="n">
        <v>150</v>
      </c>
      <c r="O1429" s="98" t="str">
        <f aca="false">IF(F1429&lt;=$P$2,"June","")</f>
        <v>June</v>
      </c>
      <c r="P1429" s="97" t="n">
        <f aca="false">N1429</f>
        <v>150</v>
      </c>
      <c r="Q1429" s="99" t="n">
        <f aca="false">K1429-P1429</f>
        <v>0</v>
      </c>
      <c r="R1429" s="98" t="n">
        <f aca="false">IFERROR(IF(O1429="May",(K1429/P1429-1))," ")</f>
        <v>0</v>
      </c>
      <c r="S1429" s="100" t="str">
        <f aca="false">IF(N1429&gt;0,IF(O1429="","-",IF(R1429&lt;0%,"DEGROWTH","GROWTH")))</f>
        <v>GROWTH</v>
      </c>
      <c r="T1429" s="69" t="n">
        <v>0</v>
      </c>
      <c r="U1429" s="101" t="str">
        <f aca="false">IF(F1429&lt;=$V$2,"May","")</f>
        <v>May</v>
      </c>
      <c r="V1429" s="69" t="n">
        <f aca="false">T1429</f>
        <v>0</v>
      </c>
      <c r="W1429" s="102" t="n">
        <f aca="false">K1429-V1429</f>
        <v>150</v>
      </c>
      <c r="X1429" s="103" t="n">
        <f aca="false">IFERROR(IF(U1429="June",(K1429/V1429-1)),0)</f>
        <v>0</v>
      </c>
      <c r="Y1429" s="106" t="b">
        <f aca="false">IF(T1429&gt;0,IF(U1429="","-",IF(X1429&lt;0%,"DEGROWTH","GROWTH")))</f>
        <v>0</v>
      </c>
      <c r="Z1429" s="75" t="n">
        <v>0</v>
      </c>
      <c r="AA1429" s="70"/>
      <c r="AB1429" s="70" t="s">
        <v>133</v>
      </c>
      <c r="AC1429" s="85" t="s">
        <v>134</v>
      </c>
      <c r="AD1429" s="3"/>
      <c r="AE1429" s="3"/>
      <c r="AF1429" s="85" t="s">
        <v>134</v>
      </c>
      <c r="AG1429" s="121" t="n">
        <f aca="false">IFERROR(INDEX(Last6M_AvgSales_Ref!$B$2:$B$12659,MATCH(D1429,Last6M_AvgSales_Ref!$A$2:$A$12659,0)),"")</f>
        <v>149.666666666667</v>
      </c>
    </row>
    <row r="1430" customFormat="false" ht="14.25" hidden="false" customHeight="true" outlineLevel="0" collapsed="false">
      <c r="A1430" s="85" t="s">
        <v>132</v>
      </c>
      <c r="B1430" s="83" t="s">
        <v>105</v>
      </c>
      <c r="C1430" s="83" t="s">
        <v>3276</v>
      </c>
      <c r="D1430" s="83" t="n">
        <v>1000004459</v>
      </c>
      <c r="E1430" s="83" t="s">
        <v>3277</v>
      </c>
      <c r="F1430" s="84" t="n">
        <v>45908</v>
      </c>
      <c r="G1430" s="67" t="str">
        <f aca="false">IF(I1430&gt;0,"Targeted Dealer","-")</f>
        <v>Targeted Dealer</v>
      </c>
      <c r="H1430" s="67"/>
      <c r="I1430" s="68" t="n">
        <v>220</v>
      </c>
      <c r="J1430" s="68" t="n">
        <f aca="false">I1430/$J$1*($J$1-$E$1)</f>
        <v>220</v>
      </c>
      <c r="K1430" s="69" t="n">
        <v>205</v>
      </c>
      <c r="L1430" s="69" t="n">
        <f aca="false">I1430-K1430</f>
        <v>15</v>
      </c>
      <c r="M1430" s="69" t="n">
        <f aca="false">IFERROR((K1430/J1430%),"-")</f>
        <v>93.1818181818182</v>
      </c>
      <c r="N1430" s="97" t="n">
        <v>220</v>
      </c>
      <c r="O1430" s="98" t="str">
        <f aca="false">IF(F1430&lt;=$P$2,"June","")</f>
        <v>June</v>
      </c>
      <c r="P1430" s="97" t="n">
        <f aca="false">N1430</f>
        <v>220</v>
      </c>
      <c r="Q1430" s="99" t="n">
        <f aca="false">K1430-P1430</f>
        <v>-15</v>
      </c>
      <c r="R1430" s="98" t="n">
        <f aca="false">IFERROR(IF(O1430="May",(K1430/P1430-1))," ")</f>
        <v>0</v>
      </c>
      <c r="S1430" s="100" t="str">
        <f aca="false">IF(N1430&gt;0,IF(O1430="","-",IF(R1430&lt;0%,"DEGROWTH","GROWTH")))</f>
        <v>GROWTH</v>
      </c>
      <c r="T1430" s="69" t="n">
        <v>0</v>
      </c>
      <c r="U1430" s="101" t="str">
        <f aca="false">IF(F1430&lt;=$V$2,"May","")</f>
        <v>May</v>
      </c>
      <c r="V1430" s="69" t="n">
        <f aca="false">T1430</f>
        <v>0</v>
      </c>
      <c r="W1430" s="102" t="n">
        <f aca="false">K1430-V1430</f>
        <v>205</v>
      </c>
      <c r="X1430" s="103" t="n">
        <f aca="false">IFERROR(IF(U1430="June",(K1430/V1430-1)),0)</f>
        <v>0</v>
      </c>
      <c r="Y1430" s="106" t="b">
        <f aca="false">IF(T1430&gt;0,IF(U1430="","-",IF(X1430&lt;0%,"DEGROWTH","GROWTH")))</f>
        <v>0</v>
      </c>
      <c r="Z1430" s="75" t="n">
        <v>0</v>
      </c>
      <c r="AA1430" s="70"/>
      <c r="AB1430" s="70" t="s">
        <v>133</v>
      </c>
      <c r="AC1430" s="85" t="s">
        <v>131</v>
      </c>
      <c r="AD1430" s="3"/>
      <c r="AE1430" s="3"/>
      <c r="AF1430" s="85" t="s">
        <v>132</v>
      </c>
      <c r="AG1430" s="121" t="n">
        <f aca="false">IFERROR(INDEX(Last6M_AvgSales_Ref!$B$2:$B$12659,MATCH(D1430,Last6M_AvgSales_Ref!$A$2:$A$12659,0)),"")</f>
        <v>124.25</v>
      </c>
    </row>
    <row r="1431" customFormat="false" ht="14.25" hidden="false" customHeight="true" outlineLevel="0" collapsed="false">
      <c r="A1431" s="85" t="s">
        <v>133</v>
      </c>
      <c r="B1431" s="83" t="s">
        <v>52</v>
      </c>
      <c r="C1431" s="83" t="s">
        <v>3278</v>
      </c>
      <c r="D1431" s="83" t="n">
        <v>1000002970</v>
      </c>
      <c r="E1431" s="83" t="s">
        <v>3279</v>
      </c>
      <c r="F1431" s="84" t="n">
        <v>44820</v>
      </c>
      <c r="G1431" s="67" t="str">
        <f aca="false">IF(I1431&gt;0,"Targeted Dealer","-")</f>
        <v>-</v>
      </c>
      <c r="H1431" s="67"/>
      <c r="I1431" s="68" t="n">
        <v>0</v>
      </c>
      <c r="J1431" s="68" t="n">
        <f aca="false">I1431/$J$1*($J$1-$E$1)</f>
        <v>0</v>
      </c>
      <c r="K1431" s="69" t="n">
        <v>0</v>
      </c>
      <c r="L1431" s="69" t="n">
        <f aca="false">I1431-K1431</f>
        <v>0</v>
      </c>
      <c r="M1431" s="69" t="str">
        <f aca="false">IFERROR((K1431/J1431%),"-")</f>
        <v>-</v>
      </c>
      <c r="N1431" s="97" t="n">
        <v>0</v>
      </c>
      <c r="O1431" s="98" t="str">
        <f aca="false">IF(F1431&lt;=$P$2,"June","")</f>
        <v>June</v>
      </c>
      <c r="P1431" s="97" t="n">
        <f aca="false">N1431</f>
        <v>0</v>
      </c>
      <c r="Q1431" s="99" t="n">
        <f aca="false">K1431-P1431</f>
        <v>0</v>
      </c>
      <c r="R1431" s="98" t="n">
        <f aca="false">IFERROR(IF(O1431="May",(K1431/P1431-1))," ")</f>
        <v>0</v>
      </c>
      <c r="S1431" s="105" t="b">
        <f aca="false">IF(N1431&gt;0,IF(O1431="","-",IF(R1431&lt;0%,"DEGROWTH","GROWTH")))</f>
        <v>0</v>
      </c>
      <c r="T1431" s="69" t="n">
        <v>0</v>
      </c>
      <c r="U1431" s="101" t="str">
        <f aca="false">IF(F1431&lt;=$V$2,"May","")</f>
        <v>May</v>
      </c>
      <c r="V1431" s="69" t="n">
        <f aca="false">T1431</f>
        <v>0</v>
      </c>
      <c r="W1431" s="102" t="n">
        <f aca="false">K1431-V1431</f>
        <v>0</v>
      </c>
      <c r="X1431" s="103" t="n">
        <f aca="false">IFERROR(IF(U1431="June",(K1431/V1431-1)),0)</f>
        <v>0</v>
      </c>
      <c r="Y1431" s="106" t="b">
        <f aca="false">IF(T1431&gt;0,IF(U1431="","-",IF(X1431&lt;0%,"DEGROWTH","GROWTH")))</f>
        <v>0</v>
      </c>
      <c r="Z1431" s="75" t="n">
        <v>0</v>
      </c>
      <c r="AA1431" s="70"/>
      <c r="AB1431" s="70" t="s">
        <v>133</v>
      </c>
      <c r="AC1431" s="85" t="s">
        <v>133</v>
      </c>
      <c r="AD1431" s="3"/>
      <c r="AE1431" s="3"/>
      <c r="AF1431" s="85" t="s">
        <v>133</v>
      </c>
      <c r="AG1431" s="121" t="n">
        <f aca="false">IFERROR(INDEX(Last6M_AvgSales_Ref!$B$2:$B$12659,MATCH(D1431,Last6M_AvgSales_Ref!$A$2:$A$12659,0)),"")</f>
        <v>16.3333333333333</v>
      </c>
    </row>
    <row r="1432" customFormat="false" ht="14.25" hidden="false" customHeight="true" outlineLevel="0" collapsed="false">
      <c r="A1432" s="85" t="s">
        <v>134</v>
      </c>
      <c r="B1432" s="83" t="s">
        <v>64</v>
      </c>
      <c r="C1432" s="83" t="s">
        <v>3280</v>
      </c>
      <c r="D1432" s="83" t="n">
        <v>1000004425</v>
      </c>
      <c r="E1432" s="83" t="s">
        <v>3281</v>
      </c>
      <c r="F1432" s="84" t="n">
        <v>45861</v>
      </c>
      <c r="G1432" s="67" t="str">
        <f aca="false">IF(I1432&gt;0,"Targeted Dealer","-")</f>
        <v>-</v>
      </c>
      <c r="H1432" s="67"/>
      <c r="I1432" s="68" t="n">
        <v>0</v>
      </c>
      <c r="J1432" s="68" t="n">
        <f aca="false">I1432/$J$1*($J$1-$E$1)</f>
        <v>0</v>
      </c>
      <c r="K1432" s="69" t="n">
        <v>0</v>
      </c>
      <c r="L1432" s="69" t="n">
        <f aca="false">I1432-K1432</f>
        <v>0</v>
      </c>
      <c r="M1432" s="69" t="str">
        <f aca="false">IFERROR((K1432/J1432%),"-")</f>
        <v>-</v>
      </c>
      <c r="N1432" s="97" t="n">
        <v>0</v>
      </c>
      <c r="O1432" s="98" t="str">
        <f aca="false">IF(F1432&lt;=$P$2,"June","")</f>
        <v>June</v>
      </c>
      <c r="P1432" s="97" t="n">
        <f aca="false">N1432</f>
        <v>0</v>
      </c>
      <c r="Q1432" s="99" t="n">
        <f aca="false">K1432-P1432</f>
        <v>0</v>
      </c>
      <c r="R1432" s="98" t="n">
        <f aca="false">IFERROR(IF(O1432="May",(K1432/P1432-1))," ")</f>
        <v>0</v>
      </c>
      <c r="S1432" s="105" t="b">
        <f aca="false">IF(N1432&gt;0,IF(O1432="","-",IF(R1432&lt;0%,"DEGROWTH","GROWTH")))</f>
        <v>0</v>
      </c>
      <c r="T1432" s="69" t="n">
        <v>0</v>
      </c>
      <c r="U1432" s="101" t="str">
        <f aca="false">IF(F1432&lt;=$V$2,"May","")</f>
        <v>May</v>
      </c>
      <c r="V1432" s="69" t="n">
        <f aca="false">T1432</f>
        <v>0</v>
      </c>
      <c r="W1432" s="102" t="n">
        <f aca="false">K1432-V1432</f>
        <v>0</v>
      </c>
      <c r="X1432" s="103" t="n">
        <f aca="false">IFERROR(IF(U1432="June",(K1432/V1432-1)),0)</f>
        <v>0</v>
      </c>
      <c r="Y1432" s="106" t="b">
        <f aca="false">IF(T1432&gt;0,IF(U1432="","-",IF(X1432&lt;0%,"DEGROWTH","GROWTH")))</f>
        <v>0</v>
      </c>
      <c r="Z1432" s="75" t="n">
        <v>0</v>
      </c>
      <c r="AA1432" s="70"/>
      <c r="AB1432" s="70" t="s">
        <v>133</v>
      </c>
      <c r="AC1432" s="85" t="s">
        <v>134</v>
      </c>
      <c r="AD1432" s="3"/>
      <c r="AE1432" s="3"/>
      <c r="AF1432" s="85" t="s">
        <v>134</v>
      </c>
      <c r="AG1432" s="121" t="n">
        <f aca="false">IFERROR(INDEX(Last6M_AvgSales_Ref!$B$2:$B$12659,MATCH(D1432,Last6M_AvgSales_Ref!$A$2:$A$12659,0)),"")</f>
        <v>19.8333333333333</v>
      </c>
    </row>
    <row r="1433" customFormat="false" ht="14.25" hidden="false" customHeight="true" outlineLevel="0" collapsed="false">
      <c r="A1433" s="85" t="s">
        <v>130</v>
      </c>
      <c r="B1433" s="83" t="s">
        <v>113</v>
      </c>
      <c r="C1433" s="83" t="s">
        <v>3282</v>
      </c>
      <c r="D1433" s="83" t="n">
        <v>1000004467</v>
      </c>
      <c r="E1433" s="83" t="s">
        <v>3283</v>
      </c>
      <c r="F1433" s="84" t="n">
        <v>45899</v>
      </c>
      <c r="G1433" s="67" t="str">
        <f aca="false">IF(I1433&gt;0,"Targeted Dealer","-")</f>
        <v>Targeted Dealer</v>
      </c>
      <c r="H1433" s="67"/>
      <c r="I1433" s="68" t="n">
        <v>30</v>
      </c>
      <c r="J1433" s="68" t="n">
        <f aca="false">I1433/$J$1*($J$1-$E$1)</f>
        <v>30</v>
      </c>
      <c r="K1433" s="69" t="n">
        <v>16</v>
      </c>
      <c r="L1433" s="69" t="n">
        <f aca="false">I1433-K1433</f>
        <v>14</v>
      </c>
      <c r="M1433" s="69" t="n">
        <f aca="false">IFERROR((K1433/J1433%),"-")</f>
        <v>53.3333333333333</v>
      </c>
      <c r="N1433" s="97" t="n">
        <v>11.5</v>
      </c>
      <c r="O1433" s="98" t="str">
        <f aca="false">IF(F1433&lt;=$P$2,"June","")</f>
        <v>June</v>
      </c>
      <c r="P1433" s="97" t="n">
        <f aca="false">N1433</f>
        <v>11.5</v>
      </c>
      <c r="Q1433" s="99" t="n">
        <f aca="false">K1433-P1433</f>
        <v>4.5</v>
      </c>
      <c r="R1433" s="98" t="n">
        <f aca="false">IFERROR(IF(O1433="May",(K1433/P1433-1))," ")</f>
        <v>0</v>
      </c>
      <c r="S1433" s="100" t="str">
        <f aca="false">IF(N1433&gt;0,IF(O1433="","-",IF(R1433&lt;0%,"DEGROWTH","GROWTH")))</f>
        <v>GROWTH</v>
      </c>
      <c r="T1433" s="69" t="n">
        <v>0</v>
      </c>
      <c r="U1433" s="101" t="str">
        <f aca="false">IF(F1433&lt;=$V$2,"May","")</f>
        <v>May</v>
      </c>
      <c r="V1433" s="69" t="n">
        <f aca="false">T1433</f>
        <v>0</v>
      </c>
      <c r="W1433" s="102" t="n">
        <f aca="false">K1433-V1433</f>
        <v>16</v>
      </c>
      <c r="X1433" s="103" t="n">
        <f aca="false">IFERROR(IF(U1433="June",(K1433/V1433-1)),0)</f>
        <v>0</v>
      </c>
      <c r="Y1433" s="106" t="b">
        <f aca="false">IF(T1433&gt;0,IF(U1433="","-",IF(X1433&lt;0%,"DEGROWTH","GROWTH")))</f>
        <v>0</v>
      </c>
      <c r="Z1433" s="75" t="n">
        <v>0</v>
      </c>
      <c r="AA1433" s="70"/>
      <c r="AB1433" s="70" t="s">
        <v>133</v>
      </c>
      <c r="AC1433" s="85" t="s">
        <v>130</v>
      </c>
      <c r="AD1433" s="3"/>
      <c r="AE1433" s="3"/>
      <c r="AF1433" s="85" t="s">
        <v>130</v>
      </c>
      <c r="AG1433" s="121" t="n">
        <f aca="false">IFERROR(INDEX(Last6M_AvgSales_Ref!$B$2:$B$12659,MATCH(D1433,Last6M_AvgSales_Ref!$A$2:$A$12659,0)),"")</f>
        <v>18.8333333333333</v>
      </c>
    </row>
    <row r="1434" customFormat="false" ht="14.25" hidden="false" customHeight="true" outlineLevel="0" collapsed="false">
      <c r="A1434" s="85" t="s">
        <v>130</v>
      </c>
      <c r="B1434" s="83" t="s">
        <v>521</v>
      </c>
      <c r="C1434" s="83" t="s">
        <v>3284</v>
      </c>
      <c r="D1434" s="83" t="n">
        <v>1000004468</v>
      </c>
      <c r="E1434" s="83" t="s">
        <v>3285</v>
      </c>
      <c r="F1434" s="84" t="n">
        <v>45908</v>
      </c>
      <c r="G1434" s="67" t="str">
        <f aca="false">IF(I1434&gt;0,"Targeted Dealer","-")</f>
        <v>Targeted Dealer</v>
      </c>
      <c r="H1434" s="67"/>
      <c r="I1434" s="68" t="n">
        <v>25</v>
      </c>
      <c r="J1434" s="68" t="n">
        <f aca="false">I1434/$J$1*($J$1-$E$1)</f>
        <v>25</v>
      </c>
      <c r="K1434" s="69" t="n">
        <v>55</v>
      </c>
      <c r="L1434" s="69" t="n">
        <f aca="false">I1434-K1434</f>
        <v>-30</v>
      </c>
      <c r="M1434" s="69" t="n">
        <f aca="false">IFERROR((K1434/J1434%),"-")</f>
        <v>220</v>
      </c>
      <c r="N1434" s="97" t="n">
        <v>30</v>
      </c>
      <c r="O1434" s="98" t="str">
        <f aca="false">IF(F1434&lt;=$P$2,"June","")</f>
        <v>June</v>
      </c>
      <c r="P1434" s="97" t="n">
        <f aca="false">N1434</f>
        <v>30</v>
      </c>
      <c r="Q1434" s="99" t="n">
        <f aca="false">K1434-P1434</f>
        <v>25</v>
      </c>
      <c r="R1434" s="98" t="n">
        <f aca="false">IFERROR(IF(O1434="May",(K1434/P1434-1))," ")</f>
        <v>0</v>
      </c>
      <c r="S1434" s="100" t="str">
        <f aca="false">IF(N1434&gt;0,IF(O1434="","-",IF(R1434&lt;0%,"DEGROWTH","GROWTH")))</f>
        <v>GROWTH</v>
      </c>
      <c r="T1434" s="69" t="n">
        <v>0</v>
      </c>
      <c r="U1434" s="101" t="str">
        <f aca="false">IF(F1434&lt;=$V$2,"May","")</f>
        <v>May</v>
      </c>
      <c r="V1434" s="69" t="n">
        <f aca="false">T1434</f>
        <v>0</v>
      </c>
      <c r="W1434" s="102" t="n">
        <f aca="false">K1434-V1434</f>
        <v>55</v>
      </c>
      <c r="X1434" s="103" t="n">
        <f aca="false">IFERROR(IF(U1434="June",(K1434/V1434-1)),0)</f>
        <v>0</v>
      </c>
      <c r="Y1434" s="106" t="b">
        <f aca="false">IF(T1434&gt;0,IF(U1434="","-",IF(X1434&lt;0%,"DEGROWTH","GROWTH")))</f>
        <v>0</v>
      </c>
      <c r="Z1434" s="75" t="n">
        <v>0</v>
      </c>
      <c r="AA1434" s="70"/>
      <c r="AB1434" s="70" t="s">
        <v>133</v>
      </c>
      <c r="AC1434" s="85" t="s">
        <v>130</v>
      </c>
      <c r="AD1434" s="3"/>
      <c r="AE1434" s="3"/>
      <c r="AF1434" s="85" t="s">
        <v>130</v>
      </c>
      <c r="AG1434" s="121" t="n">
        <f aca="false">IFERROR(INDEX(Last6M_AvgSales_Ref!$B$2:$B$12659,MATCH(D1434,Last6M_AvgSales_Ref!$A$2:$A$12659,0)),"")</f>
        <v>33.3333333333333</v>
      </c>
    </row>
    <row r="1435" customFormat="false" ht="14.25" hidden="false" customHeight="true" outlineLevel="0" collapsed="false">
      <c r="A1435" s="85" t="s">
        <v>133</v>
      </c>
      <c r="B1435" s="83" t="s">
        <v>48</v>
      </c>
      <c r="C1435" s="83" t="s">
        <v>3286</v>
      </c>
      <c r="D1435" s="83" t="n">
        <v>1000004456</v>
      </c>
      <c r="E1435" s="83" t="s">
        <v>3287</v>
      </c>
      <c r="F1435" s="84" t="n">
        <v>45906</v>
      </c>
      <c r="G1435" s="67" t="str">
        <f aca="false">IF(I1435&gt;0,"Targeted Dealer","-")</f>
        <v>Targeted Dealer</v>
      </c>
      <c r="H1435" s="67"/>
      <c r="I1435" s="68" t="n">
        <v>23</v>
      </c>
      <c r="J1435" s="68" t="n">
        <f aca="false">I1435/$J$1*($J$1-$E$1)</f>
        <v>23</v>
      </c>
      <c r="K1435" s="69" t="n">
        <v>0</v>
      </c>
      <c r="L1435" s="69" t="n">
        <f aca="false">I1435-K1435</f>
        <v>23</v>
      </c>
      <c r="M1435" s="69" t="n">
        <f aca="false">IFERROR((K1435/J1435%),"-")</f>
        <v>0</v>
      </c>
      <c r="N1435" s="97" t="n">
        <v>88</v>
      </c>
      <c r="O1435" s="98" t="str">
        <f aca="false">IF(F1435&lt;=$P$2,"June","")</f>
        <v>June</v>
      </c>
      <c r="P1435" s="97" t="n">
        <f aca="false">N1435</f>
        <v>88</v>
      </c>
      <c r="Q1435" s="99" t="n">
        <f aca="false">K1435-P1435</f>
        <v>-88</v>
      </c>
      <c r="R1435" s="98" t="n">
        <f aca="false">IFERROR(IF(O1435="May",(K1435/P1435-1))," ")</f>
        <v>0</v>
      </c>
      <c r="S1435" s="100" t="str">
        <f aca="false">IF(N1435&gt;0,IF(O1435="","-",IF(R1435&lt;0%,"DEGROWTH","GROWTH")))</f>
        <v>GROWTH</v>
      </c>
      <c r="T1435" s="69" t="n">
        <v>0</v>
      </c>
      <c r="U1435" s="101" t="str">
        <f aca="false">IF(F1435&lt;=$V$2,"May","")</f>
        <v>May</v>
      </c>
      <c r="V1435" s="69" t="n">
        <f aca="false">T1435</f>
        <v>0</v>
      </c>
      <c r="W1435" s="102" t="n">
        <f aca="false">K1435-V1435</f>
        <v>0</v>
      </c>
      <c r="X1435" s="103" t="n">
        <f aca="false">IFERROR(IF(U1435="June",(K1435/V1435-1)),0)</f>
        <v>0</v>
      </c>
      <c r="Y1435" s="106" t="b">
        <f aca="false">IF(T1435&gt;0,IF(U1435="","-",IF(X1435&lt;0%,"DEGROWTH","GROWTH")))</f>
        <v>0</v>
      </c>
      <c r="Z1435" s="75" t="n">
        <v>0</v>
      </c>
      <c r="AA1435" s="70"/>
      <c r="AB1435" s="70" t="s">
        <v>133</v>
      </c>
      <c r="AC1435" s="85" t="s">
        <v>133</v>
      </c>
      <c r="AD1435" s="3"/>
      <c r="AE1435" s="3"/>
      <c r="AF1435" s="85" t="s">
        <v>133</v>
      </c>
      <c r="AG1435" s="121" t="n">
        <f aca="false">IFERROR(INDEX(Last6M_AvgSales_Ref!$B$2:$B$12659,MATCH(D1435,Last6M_AvgSales_Ref!$A$2:$A$12659,0)),"")</f>
        <v>39.8333333333333</v>
      </c>
    </row>
    <row r="1436" customFormat="false" ht="14.25" hidden="false" customHeight="true" outlineLevel="0" collapsed="false">
      <c r="A1436" s="85" t="s">
        <v>133</v>
      </c>
      <c r="B1436" s="83" t="s">
        <v>48</v>
      </c>
      <c r="C1436" s="83" t="s">
        <v>3288</v>
      </c>
      <c r="D1436" s="83" t="n">
        <v>1000004460</v>
      </c>
      <c r="E1436" s="83" t="s">
        <v>3289</v>
      </c>
      <c r="F1436" s="84" t="n">
        <v>45910</v>
      </c>
      <c r="G1436" s="67" t="str">
        <f aca="false">IF(I1436&gt;0,"Targeted Dealer","-")</f>
        <v>Targeted Dealer</v>
      </c>
      <c r="H1436" s="67"/>
      <c r="I1436" s="68" t="n">
        <v>100</v>
      </c>
      <c r="J1436" s="68" t="n">
        <f aca="false">I1436/$J$1*($J$1-$E$1)</f>
        <v>100</v>
      </c>
      <c r="K1436" s="69" t="n">
        <v>104</v>
      </c>
      <c r="L1436" s="69" t="n">
        <f aca="false">I1436-K1436</f>
        <v>-4</v>
      </c>
      <c r="M1436" s="69" t="n">
        <f aca="false">IFERROR((K1436/J1436%),"-")</f>
        <v>104</v>
      </c>
      <c r="N1436" s="97" t="n">
        <v>134</v>
      </c>
      <c r="O1436" s="98" t="str">
        <f aca="false">IF(F1436&lt;=$P$2,"June","")</f>
        <v>June</v>
      </c>
      <c r="P1436" s="97" t="n">
        <f aca="false">N1436</f>
        <v>134</v>
      </c>
      <c r="Q1436" s="99" t="n">
        <f aca="false">K1436-P1436</f>
        <v>-30</v>
      </c>
      <c r="R1436" s="98" t="n">
        <f aca="false">IFERROR(IF(O1436="May",(K1436/P1436-1))," ")</f>
        <v>0</v>
      </c>
      <c r="S1436" s="100" t="str">
        <f aca="false">IF(N1436&gt;0,IF(O1436="","-",IF(R1436&lt;0%,"DEGROWTH","GROWTH")))</f>
        <v>GROWTH</v>
      </c>
      <c r="T1436" s="69" t="n">
        <v>0</v>
      </c>
      <c r="U1436" s="101" t="str">
        <f aca="false">IF(F1436&lt;=$V$2,"May","")</f>
        <v>May</v>
      </c>
      <c r="V1436" s="69" t="n">
        <f aca="false">T1436</f>
        <v>0</v>
      </c>
      <c r="W1436" s="102" t="n">
        <f aca="false">K1436-V1436</f>
        <v>104</v>
      </c>
      <c r="X1436" s="103" t="n">
        <f aca="false">IFERROR(IF(U1436="June",(K1436/V1436-1)),0)</f>
        <v>0</v>
      </c>
      <c r="Y1436" s="106" t="b">
        <f aca="false">IF(T1436&gt;0,IF(U1436="","-",IF(X1436&lt;0%,"DEGROWTH","GROWTH")))</f>
        <v>0</v>
      </c>
      <c r="Z1436" s="75" t="n">
        <v>0</v>
      </c>
      <c r="AA1436" s="70"/>
      <c r="AB1436" s="70" t="s">
        <v>133</v>
      </c>
      <c r="AC1436" s="85" t="s">
        <v>133</v>
      </c>
      <c r="AD1436" s="3"/>
      <c r="AE1436" s="3"/>
      <c r="AF1436" s="85" t="s">
        <v>133</v>
      </c>
      <c r="AG1436" s="121" t="n">
        <f aca="false">IFERROR(INDEX(Last6M_AvgSales_Ref!$B$2:$B$12659,MATCH(D1436,Last6M_AvgSales_Ref!$A$2:$A$12659,0)),"")</f>
        <v>125.833333333333</v>
      </c>
    </row>
    <row r="1437" customFormat="false" ht="14.25" hidden="false" customHeight="true" outlineLevel="0" collapsed="false">
      <c r="A1437" s="85" t="s">
        <v>131</v>
      </c>
      <c r="B1437" s="83" t="s">
        <v>98</v>
      </c>
      <c r="C1437" s="83" t="s">
        <v>3290</v>
      </c>
      <c r="D1437" s="83" t="n">
        <v>1000001886</v>
      </c>
      <c r="E1437" s="83" t="s">
        <v>3291</v>
      </c>
      <c r="F1437" s="84" t="n">
        <v>44739</v>
      </c>
      <c r="G1437" s="67" t="str">
        <f aca="false">IF(I1437&gt;0,"Targeted Dealer","-")</f>
        <v>Targeted Dealer</v>
      </c>
      <c r="H1437" s="67"/>
      <c r="I1437" s="68" t="n">
        <v>45</v>
      </c>
      <c r="J1437" s="68" t="n">
        <f aca="false">I1437/$J$1*($J$1-$E$1)</f>
        <v>45</v>
      </c>
      <c r="K1437" s="69" t="n">
        <v>20</v>
      </c>
      <c r="L1437" s="69" t="n">
        <f aca="false">I1437-K1437</f>
        <v>25</v>
      </c>
      <c r="M1437" s="69" t="n">
        <f aca="false">IFERROR((K1437/J1437%),"-")</f>
        <v>44.4444444444444</v>
      </c>
      <c r="N1437" s="97" t="n">
        <v>28.5</v>
      </c>
      <c r="O1437" s="98" t="str">
        <f aca="false">IF(F1437&lt;=$P$2,"June","")</f>
        <v>June</v>
      </c>
      <c r="P1437" s="97" t="n">
        <f aca="false">N1437</f>
        <v>28.5</v>
      </c>
      <c r="Q1437" s="99" t="n">
        <f aca="false">K1437-P1437</f>
        <v>-8.5</v>
      </c>
      <c r="R1437" s="98" t="n">
        <f aca="false">IFERROR(IF(O1437="May",(K1437/P1437-1))," ")</f>
        <v>0</v>
      </c>
      <c r="S1437" s="100" t="str">
        <f aca="false">IF(N1437&gt;0,IF(O1437="","-",IF(R1437&lt;0%,"DEGROWTH","GROWTH")))</f>
        <v>GROWTH</v>
      </c>
      <c r="T1437" s="69" t="n">
        <v>0</v>
      </c>
      <c r="U1437" s="101" t="str">
        <f aca="false">IF(F1437&lt;=$V$2,"May","")</f>
        <v>May</v>
      </c>
      <c r="V1437" s="69" t="n">
        <f aca="false">T1437</f>
        <v>0</v>
      </c>
      <c r="W1437" s="102" t="n">
        <f aca="false">K1437-V1437</f>
        <v>20</v>
      </c>
      <c r="X1437" s="103" t="n">
        <f aca="false">IFERROR(IF(U1437="June",(K1437/V1437-1)),0)</f>
        <v>0</v>
      </c>
      <c r="Y1437" s="106" t="b">
        <f aca="false">IF(T1437&gt;0,IF(U1437="","-",IF(X1437&lt;0%,"DEGROWTH","GROWTH")))</f>
        <v>0</v>
      </c>
      <c r="Z1437" s="75" t="n">
        <v>0</v>
      </c>
      <c r="AA1437" s="70"/>
      <c r="AB1437" s="70" t="s">
        <v>133</v>
      </c>
      <c r="AC1437" s="85" t="s">
        <v>131</v>
      </c>
      <c r="AD1437" s="3"/>
      <c r="AE1437" s="3"/>
      <c r="AF1437" s="85" t="s">
        <v>131</v>
      </c>
      <c r="AG1437" s="121" t="n">
        <f aca="false">IFERROR(INDEX(Last6M_AvgSales_Ref!$B$2:$B$12659,MATCH(D1437,Last6M_AvgSales_Ref!$A$2:$A$12659,0)),"")</f>
        <v>18.0833333333333</v>
      </c>
    </row>
    <row r="1438" customFormat="false" ht="14.25" hidden="false" customHeight="true" outlineLevel="0" collapsed="false">
      <c r="A1438" s="85" t="s">
        <v>134</v>
      </c>
      <c r="B1438" s="83" t="s">
        <v>71</v>
      </c>
      <c r="C1438" s="83" t="s">
        <v>556</v>
      </c>
      <c r="D1438" s="83" t="n">
        <v>1000004469</v>
      </c>
      <c r="E1438" s="83" t="s">
        <v>557</v>
      </c>
      <c r="F1438" s="84" t="n">
        <v>45915</v>
      </c>
      <c r="G1438" s="67" t="str">
        <f aca="false">IF(I1438&gt;0,"Targeted Dealer","-")</f>
        <v>Targeted Dealer</v>
      </c>
      <c r="H1438" s="67"/>
      <c r="I1438" s="68" t="n">
        <v>40</v>
      </c>
      <c r="J1438" s="68" t="n">
        <f aca="false">I1438/$J$1*($J$1-$E$1)</f>
        <v>40</v>
      </c>
      <c r="K1438" s="69" t="n">
        <v>30</v>
      </c>
      <c r="L1438" s="69" t="n">
        <f aca="false">I1438-K1438</f>
        <v>10</v>
      </c>
      <c r="M1438" s="69" t="n">
        <f aca="false">IFERROR((K1438/J1438%),"-")</f>
        <v>75</v>
      </c>
      <c r="N1438" s="97" t="n">
        <v>30</v>
      </c>
      <c r="O1438" s="98" t="str">
        <f aca="false">IF(F1438&lt;=$P$2,"June","")</f>
        <v>June</v>
      </c>
      <c r="P1438" s="97" t="n">
        <f aca="false">N1438</f>
        <v>30</v>
      </c>
      <c r="Q1438" s="99" t="n">
        <f aca="false">K1438-P1438</f>
        <v>0</v>
      </c>
      <c r="R1438" s="98" t="n">
        <f aca="false">IFERROR(IF(O1438="May",(K1438/P1438-1))," ")</f>
        <v>0</v>
      </c>
      <c r="S1438" s="100" t="str">
        <f aca="false">IF(N1438&gt;0,IF(O1438="","-",IF(R1438&lt;0%,"DEGROWTH","GROWTH")))</f>
        <v>GROWTH</v>
      </c>
      <c r="T1438" s="69" t="n">
        <v>0</v>
      </c>
      <c r="U1438" s="101" t="str">
        <f aca="false">IF(F1438&lt;=$V$2,"May","")</f>
        <v>May</v>
      </c>
      <c r="V1438" s="69" t="n">
        <f aca="false">T1438</f>
        <v>0</v>
      </c>
      <c r="W1438" s="102" t="n">
        <f aca="false">K1438-V1438</f>
        <v>30</v>
      </c>
      <c r="X1438" s="103" t="n">
        <f aca="false">IFERROR(IF(U1438="June",(K1438/V1438-1)),0)</f>
        <v>0</v>
      </c>
      <c r="Y1438" s="106" t="b">
        <f aca="false">IF(T1438&gt;0,IF(U1438="","-",IF(X1438&lt;0%,"DEGROWTH","GROWTH")))</f>
        <v>0</v>
      </c>
      <c r="Z1438" s="75" t="n">
        <v>0</v>
      </c>
      <c r="AA1438" s="70"/>
      <c r="AB1438" s="70" t="s">
        <v>133</v>
      </c>
      <c r="AC1438" s="85" t="s">
        <v>134</v>
      </c>
      <c r="AD1438" s="3"/>
      <c r="AE1438" s="3"/>
      <c r="AF1438" s="85" t="s">
        <v>134</v>
      </c>
      <c r="AG1438" s="121" t="n">
        <f aca="false">IFERROR(INDEX(Last6M_AvgSales_Ref!$B$2:$B$12659,MATCH(D1438,Last6M_AvgSales_Ref!$A$2:$A$12659,0)),"")</f>
        <v>12.5</v>
      </c>
    </row>
    <row r="1439" customFormat="false" ht="14.25" hidden="false" customHeight="true" outlineLevel="0" collapsed="false">
      <c r="A1439" s="85" t="s">
        <v>133</v>
      </c>
      <c r="B1439" s="83" t="s">
        <v>141</v>
      </c>
      <c r="C1439" s="83" t="s">
        <v>3292</v>
      </c>
      <c r="D1439" s="83" t="n">
        <v>1000004493</v>
      </c>
      <c r="E1439" s="83" t="s">
        <v>3293</v>
      </c>
      <c r="F1439" s="84" t="n">
        <v>45926</v>
      </c>
      <c r="G1439" s="67" t="str">
        <f aca="false">IF(I1439&gt;0,"Targeted Dealer","-")</f>
        <v>Targeted Dealer</v>
      </c>
      <c r="H1439" s="67"/>
      <c r="I1439" s="68" t="n">
        <v>120</v>
      </c>
      <c r="J1439" s="68" t="n">
        <f aca="false">I1439/$J$1*($J$1-$E$1)</f>
        <v>120</v>
      </c>
      <c r="K1439" s="69" t="n">
        <v>120</v>
      </c>
      <c r="L1439" s="69" t="n">
        <f aca="false">I1439-K1439</f>
        <v>0</v>
      </c>
      <c r="M1439" s="69" t="n">
        <f aca="false">IFERROR((K1439/J1439%),"-")</f>
        <v>100</v>
      </c>
      <c r="N1439" s="97" t="n">
        <v>120</v>
      </c>
      <c r="O1439" s="98" t="str">
        <f aca="false">IF(F1439&lt;=$P$2,"June","")</f>
        <v>June</v>
      </c>
      <c r="P1439" s="97" t="n">
        <f aca="false">N1439</f>
        <v>120</v>
      </c>
      <c r="Q1439" s="99" t="n">
        <f aca="false">K1439-P1439</f>
        <v>0</v>
      </c>
      <c r="R1439" s="98" t="n">
        <f aca="false">IFERROR(IF(O1439="May",(K1439/P1439-1))," ")</f>
        <v>0</v>
      </c>
      <c r="S1439" s="100" t="str">
        <f aca="false">IF(N1439&gt;0,IF(O1439="","-",IF(R1439&lt;0%,"DEGROWTH","GROWTH")))</f>
        <v>GROWTH</v>
      </c>
      <c r="T1439" s="69" t="n">
        <v>0</v>
      </c>
      <c r="U1439" s="101" t="str">
        <f aca="false">IF(F1439&lt;=$V$2,"May","")</f>
        <v>May</v>
      </c>
      <c r="V1439" s="69" t="n">
        <f aca="false">T1439</f>
        <v>0</v>
      </c>
      <c r="W1439" s="102" t="n">
        <f aca="false">K1439-V1439</f>
        <v>120</v>
      </c>
      <c r="X1439" s="103" t="n">
        <f aca="false">IFERROR(IF(U1439="June",(K1439/V1439-1)),0)</f>
        <v>0</v>
      </c>
      <c r="Y1439" s="106" t="b">
        <f aca="false">IF(T1439&gt;0,IF(U1439="","-",IF(X1439&lt;0%,"DEGROWTH","GROWTH")))</f>
        <v>0</v>
      </c>
      <c r="Z1439" s="75" t="n">
        <v>0</v>
      </c>
      <c r="AA1439" s="70"/>
      <c r="AB1439" s="70" t="s">
        <v>133</v>
      </c>
      <c r="AC1439" s="85" t="s">
        <v>133</v>
      </c>
      <c r="AD1439" s="3"/>
      <c r="AE1439" s="3"/>
      <c r="AF1439" s="85" t="s">
        <v>133</v>
      </c>
      <c r="AG1439" s="121" t="n">
        <f aca="false">IFERROR(INDEX(Last6M_AvgSales_Ref!$B$2:$B$12659,MATCH(D1439,Last6M_AvgSales_Ref!$A$2:$A$12659,0)),"")</f>
        <v>126.666666666667</v>
      </c>
    </row>
    <row r="1440" customFormat="false" ht="14.25" hidden="false" customHeight="true" outlineLevel="0" collapsed="false">
      <c r="A1440" s="85" t="s">
        <v>134</v>
      </c>
      <c r="B1440" s="83" t="s">
        <v>61</v>
      </c>
      <c r="C1440" s="83" t="s">
        <v>3294</v>
      </c>
      <c r="D1440" s="83" t="n">
        <v>1000004494</v>
      </c>
      <c r="E1440" s="83" t="s">
        <v>3295</v>
      </c>
      <c r="F1440" s="84" t="n">
        <v>45925</v>
      </c>
      <c r="G1440" s="67" t="str">
        <f aca="false">IF(I1440&gt;0,"Targeted Dealer","-")</f>
        <v>Targeted Dealer</v>
      </c>
      <c r="H1440" s="67"/>
      <c r="I1440" s="68" t="n">
        <v>24</v>
      </c>
      <c r="J1440" s="68" t="n">
        <f aca="false">I1440/$J$1*($J$1-$E$1)</f>
        <v>24</v>
      </c>
      <c r="K1440" s="69" t="n">
        <v>12.5</v>
      </c>
      <c r="L1440" s="69" t="n">
        <f aca="false">I1440-K1440</f>
        <v>11.5</v>
      </c>
      <c r="M1440" s="69" t="n">
        <f aca="false">IFERROR((K1440/J1440%),"-")</f>
        <v>52.0833333333333</v>
      </c>
      <c r="N1440" s="97" t="n">
        <v>0</v>
      </c>
      <c r="O1440" s="98" t="str">
        <f aca="false">IF(F1440&lt;=$P$2,"June","")</f>
        <v>June</v>
      </c>
      <c r="P1440" s="97" t="n">
        <f aca="false">N1440</f>
        <v>0</v>
      </c>
      <c r="Q1440" s="99" t="n">
        <f aca="false">K1440-P1440</f>
        <v>12.5</v>
      </c>
      <c r="R1440" s="98" t="n">
        <f aca="false">IFERROR(IF(O1440="May",(K1440/P1440-1))," ")</f>
        <v>0</v>
      </c>
      <c r="S1440" s="105" t="b">
        <f aca="false">IF(N1440&gt;0,IF(O1440="","-",IF(R1440&lt;0%,"DEGROWTH","GROWTH")))</f>
        <v>0</v>
      </c>
      <c r="T1440" s="69" t="n">
        <v>0</v>
      </c>
      <c r="U1440" s="101" t="str">
        <f aca="false">IF(F1440&lt;=$V$2,"May","")</f>
        <v>May</v>
      </c>
      <c r="V1440" s="69" t="n">
        <f aca="false">T1440</f>
        <v>0</v>
      </c>
      <c r="W1440" s="102" t="n">
        <f aca="false">K1440-V1440</f>
        <v>12.5</v>
      </c>
      <c r="X1440" s="103" t="n">
        <f aca="false">IFERROR(IF(U1440="June",(K1440/V1440-1)),0)</f>
        <v>0</v>
      </c>
      <c r="Y1440" s="106" t="b">
        <f aca="false">IF(T1440&gt;0,IF(U1440="","-",IF(X1440&lt;0%,"DEGROWTH","GROWTH")))</f>
        <v>0</v>
      </c>
      <c r="Z1440" s="75" t="n">
        <v>0</v>
      </c>
      <c r="AA1440" s="70"/>
      <c r="AB1440" s="70" t="s">
        <v>133</v>
      </c>
      <c r="AC1440" s="85" t="s">
        <v>134</v>
      </c>
      <c r="AD1440" s="3"/>
      <c r="AE1440" s="3"/>
      <c r="AF1440" s="85" t="s">
        <v>134</v>
      </c>
      <c r="AG1440" s="121" t="n">
        <f aca="false">IFERROR(INDEX(Last6M_AvgSales_Ref!$B$2:$B$12659,MATCH(D1440,Last6M_AvgSales_Ref!$A$2:$A$12659,0)),"")</f>
        <v>28.5833333333333</v>
      </c>
    </row>
    <row r="1441" customFormat="false" ht="14.25" hidden="false" customHeight="true" outlineLevel="0" collapsed="false">
      <c r="A1441" s="85" t="s">
        <v>134</v>
      </c>
      <c r="B1441" s="83" t="s">
        <v>79</v>
      </c>
      <c r="C1441" s="83" t="s">
        <v>3296</v>
      </c>
      <c r="D1441" s="83" t="n">
        <v>1000004472</v>
      </c>
      <c r="E1441" s="83" t="s">
        <v>3297</v>
      </c>
      <c r="F1441" s="84" t="n">
        <v>45868</v>
      </c>
      <c r="G1441" s="67" t="str">
        <f aca="false">IF(I1441&gt;0,"Targeted Dealer","-")</f>
        <v>Targeted Dealer</v>
      </c>
      <c r="H1441" s="67"/>
      <c r="I1441" s="68" t="n">
        <v>400</v>
      </c>
      <c r="J1441" s="68" t="n">
        <f aca="false">I1441/$J$1*($J$1-$E$1)</f>
        <v>400</v>
      </c>
      <c r="K1441" s="69" t="n">
        <v>353</v>
      </c>
      <c r="L1441" s="69" t="n">
        <f aca="false">I1441-K1441</f>
        <v>47</v>
      </c>
      <c r="M1441" s="69" t="n">
        <f aca="false">IFERROR((K1441/J1441%),"-")</f>
        <v>88.25</v>
      </c>
      <c r="N1441" s="97" t="n">
        <v>128</v>
      </c>
      <c r="O1441" s="98" t="str">
        <f aca="false">IF(F1441&lt;=$P$2,"June","")</f>
        <v>June</v>
      </c>
      <c r="P1441" s="97" t="n">
        <f aca="false">N1441</f>
        <v>128</v>
      </c>
      <c r="Q1441" s="99" t="n">
        <f aca="false">K1441-P1441</f>
        <v>225</v>
      </c>
      <c r="R1441" s="98" t="n">
        <f aca="false">IFERROR(IF(O1441="May",(K1441/P1441-1))," ")</f>
        <v>0</v>
      </c>
      <c r="S1441" s="100" t="str">
        <f aca="false">IF(N1441&gt;0,IF(O1441="","-",IF(R1441&lt;0%,"DEGROWTH","GROWTH")))</f>
        <v>GROWTH</v>
      </c>
      <c r="T1441" s="69" t="n">
        <v>0</v>
      </c>
      <c r="U1441" s="101" t="str">
        <f aca="false">IF(F1441&lt;=$V$2,"May","")</f>
        <v>May</v>
      </c>
      <c r="V1441" s="69" t="n">
        <f aca="false">T1441</f>
        <v>0</v>
      </c>
      <c r="W1441" s="102" t="n">
        <f aca="false">K1441-V1441</f>
        <v>353</v>
      </c>
      <c r="X1441" s="103" t="n">
        <f aca="false">IFERROR(IF(U1441="June",(K1441/V1441-1)),0)</f>
        <v>0</v>
      </c>
      <c r="Y1441" s="106" t="b">
        <f aca="false">IF(T1441&gt;0,IF(U1441="","-",IF(X1441&lt;0%,"DEGROWTH","GROWTH")))</f>
        <v>0</v>
      </c>
      <c r="Z1441" s="75" t="n">
        <v>0</v>
      </c>
      <c r="AA1441" s="70"/>
      <c r="AB1441" s="70" t="s">
        <v>133</v>
      </c>
      <c r="AC1441" s="85" t="s">
        <v>134</v>
      </c>
      <c r="AD1441" s="3"/>
      <c r="AE1441" s="3"/>
      <c r="AF1441" s="85" t="s">
        <v>134</v>
      </c>
      <c r="AG1441" s="121" t="n">
        <f aca="false">IFERROR(INDEX(Last6M_AvgSales_Ref!$B$2:$B$12659,MATCH(D1441,Last6M_AvgSales_Ref!$A$2:$A$12659,0)),"")</f>
        <v>84.5</v>
      </c>
    </row>
    <row r="1442" customFormat="false" ht="14.25" hidden="false" customHeight="true" outlineLevel="0" collapsed="false">
      <c r="A1442" s="85" t="s">
        <v>133</v>
      </c>
      <c r="B1442" s="83" t="s">
        <v>21</v>
      </c>
      <c r="C1442" s="83" t="s">
        <v>3298</v>
      </c>
      <c r="D1442" s="83" t="n">
        <v>1000004473</v>
      </c>
      <c r="E1442" s="83" t="s">
        <v>3299</v>
      </c>
      <c r="F1442" s="84" t="n">
        <v>45916</v>
      </c>
      <c r="G1442" s="67" t="str">
        <f aca="false">IF(I1442&gt;0,"Targeted Dealer","-")</f>
        <v>Targeted Dealer</v>
      </c>
      <c r="H1442" s="67"/>
      <c r="I1442" s="68" t="n">
        <v>20</v>
      </c>
      <c r="J1442" s="68" t="n">
        <f aca="false">I1442/$J$1*($J$1-$E$1)</f>
        <v>20</v>
      </c>
      <c r="K1442" s="69" t="n">
        <v>20</v>
      </c>
      <c r="L1442" s="69" t="n">
        <f aca="false">I1442-K1442</f>
        <v>0</v>
      </c>
      <c r="M1442" s="69" t="n">
        <f aca="false">IFERROR((K1442/J1442%),"-")</f>
        <v>100</v>
      </c>
      <c r="N1442" s="97" t="n">
        <v>40</v>
      </c>
      <c r="O1442" s="98" t="str">
        <f aca="false">IF(F1442&lt;=$P$2,"June","")</f>
        <v>June</v>
      </c>
      <c r="P1442" s="97" t="n">
        <f aca="false">N1442</f>
        <v>40</v>
      </c>
      <c r="Q1442" s="99" t="n">
        <f aca="false">K1442-P1442</f>
        <v>-20</v>
      </c>
      <c r="R1442" s="98" t="n">
        <f aca="false">IFERROR(IF(O1442="May",(K1442/P1442-1))," ")</f>
        <v>0</v>
      </c>
      <c r="S1442" s="100" t="str">
        <f aca="false">IF(N1442&gt;0,IF(O1442="","-",IF(R1442&lt;0%,"DEGROWTH","GROWTH")))</f>
        <v>GROWTH</v>
      </c>
      <c r="T1442" s="69" t="n">
        <v>0</v>
      </c>
      <c r="U1442" s="101" t="str">
        <f aca="false">IF(F1442&lt;=$V$2,"May","")</f>
        <v>May</v>
      </c>
      <c r="V1442" s="69" t="n">
        <f aca="false">T1442</f>
        <v>0</v>
      </c>
      <c r="W1442" s="102" t="n">
        <f aca="false">K1442-V1442</f>
        <v>20</v>
      </c>
      <c r="X1442" s="103" t="n">
        <f aca="false">IFERROR(IF(U1442="June",(K1442/V1442-1)),0)</f>
        <v>0</v>
      </c>
      <c r="Y1442" s="106" t="b">
        <f aca="false">IF(T1442&gt;0,IF(U1442="","-",IF(X1442&lt;0%,"DEGROWTH","GROWTH")))</f>
        <v>0</v>
      </c>
      <c r="Z1442" s="75" t="n">
        <v>0</v>
      </c>
      <c r="AA1442" s="70"/>
      <c r="AB1442" s="70" t="s">
        <v>133</v>
      </c>
      <c r="AC1442" s="85" t="s">
        <v>133</v>
      </c>
      <c r="AD1442" s="3"/>
      <c r="AE1442" s="3"/>
      <c r="AF1442" s="85" t="s">
        <v>133</v>
      </c>
      <c r="AG1442" s="121" t="n">
        <f aca="false">IFERROR(INDEX(Last6M_AvgSales_Ref!$B$2:$B$12659,MATCH(D1442,Last6M_AvgSales_Ref!$A$2:$A$12659,0)),"")</f>
        <v>25</v>
      </c>
    </row>
    <row r="1443" customFormat="false" ht="14.25" hidden="false" customHeight="true" outlineLevel="0" collapsed="false">
      <c r="A1443" s="85" t="s">
        <v>130</v>
      </c>
      <c r="B1443" s="83" t="s">
        <v>120</v>
      </c>
      <c r="C1443" s="83" t="s">
        <v>558</v>
      </c>
      <c r="D1443" s="83" t="n">
        <v>1000001984</v>
      </c>
      <c r="E1443" s="83" t="s">
        <v>559</v>
      </c>
      <c r="F1443" s="84" t="n">
        <v>44739</v>
      </c>
      <c r="G1443" s="67" t="str">
        <f aca="false">IF(I1443&gt;0,"Targeted Dealer","-")</f>
        <v>-</v>
      </c>
      <c r="H1443" s="67"/>
      <c r="I1443" s="68" t="n">
        <v>0</v>
      </c>
      <c r="J1443" s="68" t="n">
        <f aca="false">I1443/$J$1*($J$1-$E$1)</f>
        <v>0</v>
      </c>
      <c r="K1443" s="69" t="n">
        <v>0</v>
      </c>
      <c r="L1443" s="69" t="n">
        <f aca="false">I1443-K1443</f>
        <v>0</v>
      </c>
      <c r="M1443" s="69" t="str">
        <f aca="false">IFERROR((K1443/J1443%),"-")</f>
        <v>-</v>
      </c>
      <c r="N1443" s="97" t="n">
        <v>0</v>
      </c>
      <c r="O1443" s="98" t="str">
        <f aca="false">IF(F1443&lt;=$P$2,"June","")</f>
        <v>June</v>
      </c>
      <c r="P1443" s="97" t="n">
        <f aca="false">N1443</f>
        <v>0</v>
      </c>
      <c r="Q1443" s="99" t="n">
        <f aca="false">K1443-P1443</f>
        <v>0</v>
      </c>
      <c r="R1443" s="98" t="n">
        <f aca="false">IFERROR(IF(O1443="May",(K1443/P1443-1))," ")</f>
        <v>0</v>
      </c>
      <c r="S1443" s="105" t="b">
        <f aca="false">IF(N1443&gt;0,IF(O1443="","-",IF(R1443&lt;0%,"DEGROWTH","GROWTH")))</f>
        <v>0</v>
      </c>
      <c r="T1443" s="69" t="n">
        <v>0</v>
      </c>
      <c r="U1443" s="101" t="str">
        <f aca="false">IF(F1443&lt;=$V$2,"May","")</f>
        <v>May</v>
      </c>
      <c r="V1443" s="69" t="n">
        <f aca="false">T1443</f>
        <v>0</v>
      </c>
      <c r="W1443" s="102" t="n">
        <f aca="false">K1443-V1443</f>
        <v>0</v>
      </c>
      <c r="X1443" s="103" t="n">
        <f aca="false">IFERROR(IF(U1443="June",(K1443/V1443-1)),0)</f>
        <v>0</v>
      </c>
      <c r="Y1443" s="106" t="b">
        <f aca="false">IF(T1443&gt;0,IF(U1443="","-",IF(X1443&lt;0%,"DEGROWTH","GROWTH")))</f>
        <v>0</v>
      </c>
      <c r="Z1443" s="75" t="n">
        <v>0</v>
      </c>
      <c r="AA1443" s="70"/>
      <c r="AB1443" s="70" t="s">
        <v>133</v>
      </c>
      <c r="AC1443" s="85" t="s">
        <v>130</v>
      </c>
      <c r="AD1443" s="3"/>
      <c r="AE1443" s="3"/>
      <c r="AF1443" s="85" t="s">
        <v>130</v>
      </c>
      <c r="AG1443" s="121" t="n">
        <f aca="false">IFERROR(INDEX(Last6M_AvgSales_Ref!$B$2:$B$12659,MATCH(D1443,Last6M_AvgSales_Ref!$A$2:$A$12659,0)),"")</f>
        <v>10.4166666666667</v>
      </c>
    </row>
    <row r="1444" customFormat="false" ht="14.25" hidden="false" customHeight="true" outlineLevel="0" collapsed="false">
      <c r="A1444" s="85" t="s">
        <v>130</v>
      </c>
      <c r="B1444" s="83" t="s">
        <v>108</v>
      </c>
      <c r="C1444" s="83" t="s">
        <v>560</v>
      </c>
      <c r="D1444" s="83" t="n">
        <v>1000004499</v>
      </c>
      <c r="E1444" s="83" t="s">
        <v>561</v>
      </c>
      <c r="F1444" s="84" t="n">
        <v>45947</v>
      </c>
      <c r="G1444" s="67" t="str">
        <f aca="false">IF(I1444&gt;0,"Targeted Dealer","-")</f>
        <v>-</v>
      </c>
      <c r="H1444" s="67"/>
      <c r="I1444" s="68" t="n">
        <v>0</v>
      </c>
      <c r="J1444" s="68" t="n">
        <f aca="false">I1444/$J$1*($J$1-$E$1)</f>
        <v>0</v>
      </c>
      <c r="K1444" s="69" t="n">
        <v>0</v>
      </c>
      <c r="L1444" s="69" t="n">
        <f aca="false">I1444-K1444</f>
        <v>0</v>
      </c>
      <c r="M1444" s="69" t="str">
        <f aca="false">IFERROR((K1444/J1444%),"-")</f>
        <v>-</v>
      </c>
      <c r="N1444" s="97" t="n">
        <v>0</v>
      </c>
      <c r="O1444" s="98" t="str">
        <f aca="false">IF(F1444&lt;=$P$2,"June","")</f>
        <v>June</v>
      </c>
      <c r="P1444" s="97" t="n">
        <f aca="false">N1444</f>
        <v>0</v>
      </c>
      <c r="Q1444" s="99" t="n">
        <f aca="false">K1444-P1444</f>
        <v>0</v>
      </c>
      <c r="R1444" s="98" t="n">
        <f aca="false">IFERROR(IF(O1444="May",(K1444/P1444-1))," ")</f>
        <v>0</v>
      </c>
      <c r="S1444" s="105" t="b">
        <f aca="false">IF(N1444&gt;0,IF(O1444="","-",IF(R1444&lt;0%,"DEGROWTH","GROWTH")))</f>
        <v>0</v>
      </c>
      <c r="T1444" s="69" t="n">
        <v>0</v>
      </c>
      <c r="U1444" s="101" t="str">
        <f aca="false">IF(F1444&lt;=$V$2,"May","")</f>
        <v>May</v>
      </c>
      <c r="V1444" s="69" t="n">
        <f aca="false">T1444</f>
        <v>0</v>
      </c>
      <c r="W1444" s="102" t="n">
        <f aca="false">K1444-V1444</f>
        <v>0</v>
      </c>
      <c r="X1444" s="103" t="n">
        <f aca="false">IFERROR(IF(U1444="June",(K1444/V1444-1)),0)</f>
        <v>0</v>
      </c>
      <c r="Y1444" s="106" t="b">
        <f aca="false">IF(T1444&gt;0,IF(U1444="","-",IF(X1444&lt;0%,"DEGROWTH","GROWTH")))</f>
        <v>0</v>
      </c>
      <c r="Z1444" s="75" t="n">
        <v>0</v>
      </c>
      <c r="AA1444" s="70"/>
      <c r="AB1444" s="70" t="s">
        <v>133</v>
      </c>
      <c r="AC1444" s="85" t="s">
        <v>130</v>
      </c>
      <c r="AD1444" s="3"/>
      <c r="AE1444" s="3"/>
      <c r="AF1444" s="85" t="s">
        <v>130</v>
      </c>
      <c r="AG1444" s="121" t="n">
        <f aca="false">IFERROR(INDEX(Last6M_AvgSales_Ref!$B$2:$B$12659,MATCH(D1444,Last6M_AvgSales_Ref!$A$2:$A$12659,0)),"")</f>
        <v>8.33333333333333</v>
      </c>
    </row>
    <row r="1445" customFormat="false" ht="14.25" hidden="false" customHeight="true" outlineLevel="0" collapsed="false">
      <c r="A1445" s="85" t="s">
        <v>130</v>
      </c>
      <c r="B1445" s="83" t="s">
        <v>122</v>
      </c>
      <c r="C1445" s="83" t="s">
        <v>562</v>
      </c>
      <c r="D1445" s="83" t="n">
        <v>1000004286</v>
      </c>
      <c r="E1445" s="83" t="s">
        <v>563</v>
      </c>
      <c r="F1445" s="84" t="n">
        <v>45737</v>
      </c>
      <c r="G1445" s="67" t="str">
        <f aca="false">IF(I1445&gt;0,"Targeted Dealer","-")</f>
        <v>Targeted Dealer</v>
      </c>
      <c r="H1445" s="67"/>
      <c r="I1445" s="68" t="n">
        <v>55</v>
      </c>
      <c r="J1445" s="68" t="n">
        <f aca="false">I1445/$J$1*($J$1-$E$1)</f>
        <v>55</v>
      </c>
      <c r="K1445" s="69" t="n">
        <v>50</v>
      </c>
      <c r="L1445" s="69" t="n">
        <f aca="false">I1445-K1445</f>
        <v>5</v>
      </c>
      <c r="M1445" s="69" t="n">
        <f aca="false">IFERROR((K1445/J1445%),"-")</f>
        <v>90.9090909090909</v>
      </c>
      <c r="N1445" s="97" t="n">
        <v>0</v>
      </c>
      <c r="O1445" s="98" t="str">
        <f aca="false">IF(F1445&lt;=$P$2,"June","")</f>
        <v>June</v>
      </c>
      <c r="P1445" s="97" t="n">
        <f aca="false">N1445</f>
        <v>0</v>
      </c>
      <c r="Q1445" s="99" t="n">
        <f aca="false">K1445-P1445</f>
        <v>50</v>
      </c>
      <c r="R1445" s="98" t="n">
        <f aca="false">IFERROR(IF(O1445="May",(K1445/P1445-1))," ")</f>
        <v>0</v>
      </c>
      <c r="S1445" s="105" t="b">
        <f aca="false">IF(N1445&gt;0,IF(O1445="","-",IF(R1445&lt;0%,"DEGROWTH","GROWTH")))</f>
        <v>0</v>
      </c>
      <c r="T1445" s="69" t="n">
        <v>0</v>
      </c>
      <c r="U1445" s="101" t="str">
        <f aca="false">IF(F1445&lt;=$V$2,"May","")</f>
        <v>May</v>
      </c>
      <c r="V1445" s="69" t="n">
        <f aca="false">T1445</f>
        <v>0</v>
      </c>
      <c r="W1445" s="102" t="n">
        <f aca="false">K1445-V1445</f>
        <v>50</v>
      </c>
      <c r="X1445" s="103" t="n">
        <f aca="false">IFERROR(IF(U1445="June",(K1445/V1445-1)),0)</f>
        <v>0</v>
      </c>
      <c r="Y1445" s="106" t="b">
        <f aca="false">IF(T1445&gt;0,IF(U1445="","-",IF(X1445&lt;0%,"DEGROWTH","GROWTH")))</f>
        <v>0</v>
      </c>
      <c r="Z1445" s="75" t="n">
        <v>0</v>
      </c>
      <c r="AA1445" s="70"/>
      <c r="AB1445" s="70" t="s">
        <v>133</v>
      </c>
      <c r="AC1445" s="85" t="s">
        <v>130</v>
      </c>
      <c r="AD1445" s="3"/>
      <c r="AE1445" s="3"/>
      <c r="AF1445" s="85" t="s">
        <v>130</v>
      </c>
      <c r="AG1445" s="121" t="n">
        <f aca="false">IFERROR(INDEX(Last6M_AvgSales_Ref!$B$2:$B$12659,MATCH(D1445,Last6M_AvgSales_Ref!$A$2:$A$12659,0)),"")</f>
        <v>40.8333333333333</v>
      </c>
    </row>
    <row r="1446" customFormat="false" ht="14.25" hidden="false" customHeight="true" outlineLevel="0" collapsed="false">
      <c r="A1446" s="85" t="s">
        <v>131</v>
      </c>
      <c r="B1446" s="83" t="s">
        <v>140</v>
      </c>
      <c r="C1446" s="83" t="s">
        <v>3300</v>
      </c>
      <c r="D1446" s="83" t="n">
        <v>1000001243</v>
      </c>
      <c r="E1446" s="83" t="s">
        <v>3301</v>
      </c>
      <c r="F1446" s="84" t="n">
        <v>44739</v>
      </c>
      <c r="G1446" s="67" t="str">
        <f aca="false">IF(I1446&gt;0,"Targeted Dealer","-")</f>
        <v>-</v>
      </c>
      <c r="H1446" s="67"/>
      <c r="I1446" s="68" t="n">
        <v>0</v>
      </c>
      <c r="J1446" s="68" t="n">
        <f aca="false">I1446/$J$1*($J$1-$E$1)</f>
        <v>0</v>
      </c>
      <c r="K1446" s="69" t="n">
        <v>24</v>
      </c>
      <c r="L1446" s="69" t="n">
        <f aca="false">I1446-K1446</f>
        <v>-24</v>
      </c>
      <c r="M1446" s="69" t="str">
        <f aca="false">IFERROR((K1446/J1446%),"-")</f>
        <v>-</v>
      </c>
      <c r="N1446" s="97" t="n">
        <v>24</v>
      </c>
      <c r="O1446" s="98" t="str">
        <f aca="false">IF(F1446&lt;=$P$2,"June","")</f>
        <v>June</v>
      </c>
      <c r="P1446" s="97" t="n">
        <f aca="false">N1446</f>
        <v>24</v>
      </c>
      <c r="Q1446" s="99" t="n">
        <f aca="false">K1446-P1446</f>
        <v>0</v>
      </c>
      <c r="R1446" s="98" t="n">
        <f aca="false">IFERROR(IF(O1446="May",(K1446/P1446-1))," ")</f>
        <v>0</v>
      </c>
      <c r="S1446" s="100" t="str">
        <f aca="false">IF(N1446&gt;0,IF(O1446="","-",IF(R1446&lt;0%,"DEGROWTH","GROWTH")))</f>
        <v>GROWTH</v>
      </c>
      <c r="T1446" s="69" t="n">
        <v>0</v>
      </c>
      <c r="U1446" s="101" t="str">
        <f aca="false">IF(F1446&lt;=$V$2,"May","")</f>
        <v>May</v>
      </c>
      <c r="V1446" s="69" t="n">
        <f aca="false">T1446</f>
        <v>0</v>
      </c>
      <c r="W1446" s="102" t="n">
        <f aca="false">K1446-V1446</f>
        <v>24</v>
      </c>
      <c r="X1446" s="103" t="n">
        <f aca="false">IFERROR(IF(U1446="June",(K1446/V1446-1)),0)</f>
        <v>0</v>
      </c>
      <c r="Y1446" s="106" t="b">
        <f aca="false">IF(T1446&gt;0,IF(U1446="","-",IF(X1446&lt;0%,"DEGROWTH","GROWTH")))</f>
        <v>0</v>
      </c>
      <c r="Z1446" s="75" t="n">
        <v>0</v>
      </c>
      <c r="AA1446" s="70"/>
      <c r="AB1446" s="70" t="s">
        <v>133</v>
      </c>
      <c r="AC1446" s="85" t="s">
        <v>131</v>
      </c>
      <c r="AD1446" s="3"/>
      <c r="AE1446" s="3"/>
      <c r="AF1446" s="85" t="s">
        <v>131</v>
      </c>
      <c r="AG1446" s="121" t="n">
        <f aca="false">IFERROR(INDEX(Last6M_AvgSales_Ref!$B$2:$B$12659,MATCH(D1446,Last6M_AvgSales_Ref!$A$2:$A$12659,0)),"")</f>
        <v>20.8333333333333</v>
      </c>
    </row>
    <row r="1447" customFormat="false" ht="14.25" hidden="false" customHeight="true" outlineLevel="0" collapsed="false">
      <c r="A1447" s="85" t="s">
        <v>132</v>
      </c>
      <c r="B1447" s="83" t="s">
        <v>105</v>
      </c>
      <c r="C1447" s="83" t="s">
        <v>3302</v>
      </c>
      <c r="D1447" s="83" t="n">
        <v>1000004505</v>
      </c>
      <c r="E1447" s="83" t="s">
        <v>3303</v>
      </c>
      <c r="F1447" s="84" t="n">
        <v>45953</v>
      </c>
      <c r="G1447" s="67" t="str">
        <f aca="false">IF(I1447&gt;0,"Targeted Dealer","-")</f>
        <v>Targeted Dealer</v>
      </c>
      <c r="H1447" s="67"/>
      <c r="I1447" s="68" t="n">
        <v>150</v>
      </c>
      <c r="J1447" s="68" t="n">
        <f aca="false">I1447/$J$1*($J$1-$E$1)</f>
        <v>150</v>
      </c>
      <c r="K1447" s="69" t="n">
        <v>110</v>
      </c>
      <c r="L1447" s="69" t="n">
        <f aca="false">I1447-K1447</f>
        <v>40</v>
      </c>
      <c r="M1447" s="69" t="n">
        <f aca="false">IFERROR((K1447/J1447%),"-")</f>
        <v>73.3333333333333</v>
      </c>
      <c r="N1447" s="97" t="n">
        <v>153.5</v>
      </c>
      <c r="O1447" s="98" t="str">
        <f aca="false">IF(F1447&lt;=$P$2,"June","")</f>
        <v>June</v>
      </c>
      <c r="P1447" s="97" t="n">
        <f aca="false">N1447</f>
        <v>153.5</v>
      </c>
      <c r="Q1447" s="99" t="n">
        <f aca="false">K1447-P1447</f>
        <v>-43.5</v>
      </c>
      <c r="R1447" s="98" t="n">
        <f aca="false">IFERROR(IF(O1447="May",(K1447/P1447-1))," ")</f>
        <v>0</v>
      </c>
      <c r="S1447" s="100" t="str">
        <f aca="false">IF(N1447&gt;0,IF(O1447="","-",IF(R1447&lt;0%,"DEGROWTH","GROWTH")))</f>
        <v>GROWTH</v>
      </c>
      <c r="T1447" s="69" t="n">
        <v>0</v>
      </c>
      <c r="U1447" s="101" t="str">
        <f aca="false">IF(F1447&lt;=$V$2,"May","")</f>
        <v>May</v>
      </c>
      <c r="V1447" s="69" t="n">
        <f aca="false">T1447</f>
        <v>0</v>
      </c>
      <c r="W1447" s="102" t="n">
        <f aca="false">K1447-V1447</f>
        <v>110</v>
      </c>
      <c r="X1447" s="103" t="n">
        <f aca="false">IFERROR(IF(U1447="June",(K1447/V1447-1)),0)</f>
        <v>0</v>
      </c>
      <c r="Y1447" s="106" t="b">
        <f aca="false">IF(T1447&gt;0,IF(U1447="","-",IF(X1447&lt;0%,"DEGROWTH","GROWTH")))</f>
        <v>0</v>
      </c>
      <c r="Z1447" s="75" t="n">
        <v>0</v>
      </c>
      <c r="AA1447" s="70"/>
      <c r="AB1447" s="70" t="s">
        <v>133</v>
      </c>
      <c r="AC1447" s="85" t="s">
        <v>132</v>
      </c>
      <c r="AD1447" s="3"/>
      <c r="AE1447" s="3"/>
      <c r="AF1447" s="85" t="s">
        <v>132</v>
      </c>
      <c r="AG1447" s="121" t="n">
        <f aca="false">IFERROR(INDEX(Last6M_AvgSales_Ref!$B$2:$B$12659,MATCH(D1447,Last6M_AvgSales_Ref!$A$2:$A$12659,0)),"")</f>
        <v>214.833333333333</v>
      </c>
    </row>
    <row r="1448" customFormat="false" ht="14.25" hidden="false" customHeight="true" outlineLevel="0" collapsed="false">
      <c r="A1448" s="85" t="s">
        <v>132</v>
      </c>
      <c r="B1448" s="83" t="s">
        <v>101</v>
      </c>
      <c r="C1448" s="83" t="s">
        <v>3304</v>
      </c>
      <c r="D1448" s="83" t="n">
        <v>1000004498</v>
      </c>
      <c r="E1448" s="83" t="s">
        <v>3305</v>
      </c>
      <c r="F1448" s="84" t="n">
        <v>45945</v>
      </c>
      <c r="G1448" s="67" t="str">
        <f aca="false">IF(I1448&gt;0,"Targeted Dealer","-")</f>
        <v>Targeted Dealer</v>
      </c>
      <c r="H1448" s="67"/>
      <c r="I1448" s="68" t="n">
        <v>50</v>
      </c>
      <c r="J1448" s="68" t="n">
        <f aca="false">I1448/$J$1*($J$1-$E$1)</f>
        <v>50</v>
      </c>
      <c r="K1448" s="69" t="n">
        <v>40</v>
      </c>
      <c r="L1448" s="69" t="n">
        <f aca="false">I1448-K1448</f>
        <v>10</v>
      </c>
      <c r="M1448" s="69" t="n">
        <f aca="false">IFERROR((K1448/J1448%),"-")</f>
        <v>80</v>
      </c>
      <c r="N1448" s="97" t="n">
        <v>40</v>
      </c>
      <c r="O1448" s="98" t="str">
        <f aca="false">IF(F1448&lt;=$P$2,"June","")</f>
        <v>June</v>
      </c>
      <c r="P1448" s="97" t="n">
        <f aca="false">N1448</f>
        <v>40</v>
      </c>
      <c r="Q1448" s="99" t="n">
        <f aca="false">K1448-P1448</f>
        <v>0</v>
      </c>
      <c r="R1448" s="98" t="n">
        <f aca="false">IFERROR(IF(O1448="May",(K1448/P1448-1))," ")</f>
        <v>0</v>
      </c>
      <c r="S1448" s="100" t="str">
        <f aca="false">IF(N1448&gt;0,IF(O1448="","-",IF(R1448&lt;0%,"DEGROWTH","GROWTH")))</f>
        <v>GROWTH</v>
      </c>
      <c r="T1448" s="69" t="n">
        <v>0</v>
      </c>
      <c r="U1448" s="101" t="str">
        <f aca="false">IF(F1448&lt;=$V$2,"May","")</f>
        <v>May</v>
      </c>
      <c r="V1448" s="69" t="n">
        <f aca="false">T1448</f>
        <v>0</v>
      </c>
      <c r="W1448" s="102" t="n">
        <f aca="false">K1448-V1448</f>
        <v>40</v>
      </c>
      <c r="X1448" s="103" t="n">
        <f aca="false">IFERROR(IF(U1448="June",(K1448/V1448-1)),0)</f>
        <v>0</v>
      </c>
      <c r="Y1448" s="106" t="b">
        <f aca="false">IF(T1448&gt;0,IF(U1448="","-",IF(X1448&lt;0%,"DEGROWTH","GROWTH")))</f>
        <v>0</v>
      </c>
      <c r="Z1448" s="75" t="n">
        <v>0</v>
      </c>
      <c r="AA1448" s="70"/>
      <c r="AB1448" s="70" t="s">
        <v>133</v>
      </c>
      <c r="AC1448" s="85" t="s">
        <v>132</v>
      </c>
      <c r="AD1448" s="3"/>
      <c r="AE1448" s="3"/>
      <c r="AF1448" s="85" t="s">
        <v>132</v>
      </c>
      <c r="AG1448" s="121" t="n">
        <f aca="false">IFERROR(INDEX(Last6M_AvgSales_Ref!$B$2:$B$12659,MATCH(D1448,Last6M_AvgSales_Ref!$A$2:$A$12659,0)),"")</f>
        <v>65.8333333333333</v>
      </c>
    </row>
    <row r="1449" customFormat="false" ht="14.25" hidden="false" customHeight="true" outlineLevel="0" collapsed="false">
      <c r="A1449" s="85" t="s">
        <v>133</v>
      </c>
      <c r="B1449" s="83" t="s">
        <v>142</v>
      </c>
      <c r="C1449" s="83" t="s">
        <v>3306</v>
      </c>
      <c r="D1449" s="83" t="n">
        <v>1000003992</v>
      </c>
      <c r="E1449" s="83" t="s">
        <v>3307</v>
      </c>
      <c r="F1449" s="84" t="n">
        <v>45443</v>
      </c>
      <c r="G1449" s="67" t="str">
        <f aca="false">IF(I1449&gt;0,"Targeted Dealer","-")</f>
        <v>Targeted Dealer</v>
      </c>
      <c r="H1449" s="67"/>
      <c r="I1449" s="68" t="n">
        <v>40</v>
      </c>
      <c r="J1449" s="68" t="n">
        <f aca="false">I1449/$J$1*($J$1-$E$1)</f>
        <v>40</v>
      </c>
      <c r="K1449" s="69" t="n">
        <v>0</v>
      </c>
      <c r="L1449" s="69" t="n">
        <f aca="false">I1449-K1449</f>
        <v>40</v>
      </c>
      <c r="M1449" s="69" t="n">
        <f aca="false">IFERROR((K1449/J1449%),"-")</f>
        <v>0</v>
      </c>
      <c r="N1449" s="97" t="n">
        <v>30</v>
      </c>
      <c r="O1449" s="98" t="str">
        <f aca="false">IF(F1449&lt;=$P$2,"June","")</f>
        <v>June</v>
      </c>
      <c r="P1449" s="97" t="n">
        <f aca="false">N1449</f>
        <v>30</v>
      </c>
      <c r="Q1449" s="99" t="n">
        <f aca="false">K1449-P1449</f>
        <v>-30</v>
      </c>
      <c r="R1449" s="98" t="n">
        <f aca="false">IFERROR(IF(O1449="May",(K1449/P1449-1))," ")</f>
        <v>0</v>
      </c>
      <c r="S1449" s="100" t="str">
        <f aca="false">IF(N1449&gt;0,IF(O1449="","-",IF(R1449&lt;0%,"DEGROWTH","GROWTH")))</f>
        <v>GROWTH</v>
      </c>
      <c r="T1449" s="69" t="n">
        <v>0</v>
      </c>
      <c r="U1449" s="101" t="str">
        <f aca="false">IF(F1449&lt;=$V$2,"May","")</f>
        <v>May</v>
      </c>
      <c r="V1449" s="69" t="n">
        <f aca="false">T1449</f>
        <v>0</v>
      </c>
      <c r="W1449" s="102" t="n">
        <f aca="false">K1449-V1449</f>
        <v>0</v>
      </c>
      <c r="X1449" s="103" t="n">
        <f aca="false">IFERROR(IF(U1449="June",(K1449/V1449-1)),0)</f>
        <v>0</v>
      </c>
      <c r="Y1449" s="106" t="b">
        <f aca="false">IF(T1449&gt;0,IF(U1449="","-",IF(X1449&lt;0%,"DEGROWTH","GROWTH")))</f>
        <v>0</v>
      </c>
      <c r="Z1449" s="75" t="n">
        <v>0</v>
      </c>
      <c r="AA1449" s="70"/>
      <c r="AB1449" s="70" t="s">
        <v>133</v>
      </c>
      <c r="AC1449" s="85" t="s">
        <v>133</v>
      </c>
      <c r="AD1449" s="3"/>
      <c r="AE1449" s="3"/>
      <c r="AF1449" s="85" t="s">
        <v>133</v>
      </c>
      <c r="AG1449" s="121" t="n">
        <f aca="false">IFERROR(INDEX(Last6M_AvgSales_Ref!$B$2:$B$12659,MATCH(D1449,Last6M_AvgSales_Ref!$A$2:$A$12659,0)),"")</f>
        <v>13.3333333333333</v>
      </c>
    </row>
    <row r="1450" customFormat="false" ht="14.25" hidden="false" customHeight="true" outlineLevel="0" collapsed="false">
      <c r="A1450" s="85" t="s">
        <v>133</v>
      </c>
      <c r="B1450" s="83" t="s">
        <v>143</v>
      </c>
      <c r="C1450" s="83" t="s">
        <v>3308</v>
      </c>
      <c r="D1450" s="83" t="n">
        <v>1000004483</v>
      </c>
      <c r="E1450" s="83" t="s">
        <v>3309</v>
      </c>
      <c r="F1450" s="84" t="n">
        <v>45928</v>
      </c>
      <c r="G1450" s="67" t="str">
        <f aca="false">IF(I1450&gt;0,"Targeted Dealer","-")</f>
        <v>Targeted Dealer</v>
      </c>
      <c r="H1450" s="67"/>
      <c r="I1450" s="68" t="n">
        <v>50</v>
      </c>
      <c r="J1450" s="68" t="n">
        <f aca="false">I1450/$J$1*($J$1-$E$1)</f>
        <v>50</v>
      </c>
      <c r="K1450" s="69" t="n">
        <v>60</v>
      </c>
      <c r="L1450" s="69" t="n">
        <f aca="false">I1450-K1450</f>
        <v>-10</v>
      </c>
      <c r="M1450" s="69" t="n">
        <f aca="false">IFERROR((K1450/J1450%),"-")</f>
        <v>120</v>
      </c>
      <c r="N1450" s="97" t="n">
        <v>90</v>
      </c>
      <c r="O1450" s="98" t="str">
        <f aca="false">IF(F1450&lt;=$P$2,"June","")</f>
        <v>June</v>
      </c>
      <c r="P1450" s="97" t="n">
        <f aca="false">N1450</f>
        <v>90</v>
      </c>
      <c r="Q1450" s="99" t="n">
        <f aca="false">K1450-P1450</f>
        <v>-30</v>
      </c>
      <c r="R1450" s="98" t="n">
        <f aca="false">IFERROR(IF(O1450="May",(K1450/P1450-1))," ")</f>
        <v>0</v>
      </c>
      <c r="S1450" s="100" t="str">
        <f aca="false">IF(N1450&gt;0,IF(O1450="","-",IF(R1450&lt;0%,"DEGROWTH","GROWTH")))</f>
        <v>GROWTH</v>
      </c>
      <c r="T1450" s="69" t="n">
        <v>0</v>
      </c>
      <c r="U1450" s="101" t="str">
        <f aca="false">IF(F1450&lt;=$V$2,"May","")</f>
        <v>May</v>
      </c>
      <c r="V1450" s="69" t="n">
        <f aca="false">T1450</f>
        <v>0</v>
      </c>
      <c r="W1450" s="102" t="n">
        <f aca="false">K1450-V1450</f>
        <v>60</v>
      </c>
      <c r="X1450" s="103" t="n">
        <f aca="false">IFERROR(IF(U1450="June",(K1450/V1450-1)),0)</f>
        <v>0</v>
      </c>
      <c r="Y1450" s="106" t="b">
        <f aca="false">IF(T1450&gt;0,IF(U1450="","-",IF(X1450&lt;0%,"DEGROWTH","GROWTH")))</f>
        <v>0</v>
      </c>
      <c r="Z1450" s="75" t="n">
        <v>0</v>
      </c>
      <c r="AA1450" s="70"/>
      <c r="AB1450" s="70" t="s">
        <v>133</v>
      </c>
      <c r="AC1450" s="85" t="s">
        <v>133</v>
      </c>
      <c r="AD1450" s="3"/>
      <c r="AE1450" s="3"/>
      <c r="AF1450" s="85" t="s">
        <v>133</v>
      </c>
      <c r="AG1450" s="121" t="n">
        <f aca="false">IFERROR(INDEX(Last6M_AvgSales_Ref!$B$2:$B$12659,MATCH(D1450,Last6M_AvgSales_Ref!$A$2:$A$12659,0)),"")</f>
        <v>47.5</v>
      </c>
    </row>
    <row r="1451" customFormat="false" ht="14.25" hidden="false" customHeight="true" outlineLevel="0" collapsed="false">
      <c r="A1451" s="85" t="s">
        <v>133</v>
      </c>
      <c r="B1451" s="83" t="s">
        <v>37</v>
      </c>
      <c r="C1451" s="83" t="s">
        <v>3310</v>
      </c>
      <c r="D1451" s="83" t="n">
        <v>1000000406</v>
      </c>
      <c r="E1451" s="83" t="s">
        <v>2310</v>
      </c>
      <c r="F1451" s="84" t="n">
        <v>44738</v>
      </c>
      <c r="G1451" s="67" t="str">
        <f aca="false">IF(I1451&gt;0,"Targeted Dealer","-")</f>
        <v>Targeted Dealer</v>
      </c>
      <c r="H1451" s="67"/>
      <c r="I1451" s="68" t="n">
        <v>50</v>
      </c>
      <c r="J1451" s="68" t="n">
        <f aca="false">I1451/$J$1*($J$1-$E$1)</f>
        <v>50</v>
      </c>
      <c r="K1451" s="69" t="n">
        <v>50</v>
      </c>
      <c r="L1451" s="69" t="n">
        <f aca="false">I1451-K1451</f>
        <v>0</v>
      </c>
      <c r="M1451" s="69" t="n">
        <f aca="false">IFERROR((K1451/J1451%),"-")</f>
        <v>100</v>
      </c>
      <c r="N1451" s="97" t="n">
        <v>73</v>
      </c>
      <c r="O1451" s="98" t="str">
        <f aca="false">IF(F1451&lt;=$P$2,"June","")</f>
        <v>June</v>
      </c>
      <c r="P1451" s="97" t="n">
        <f aca="false">N1451</f>
        <v>73</v>
      </c>
      <c r="Q1451" s="99" t="n">
        <f aca="false">K1451-P1451</f>
        <v>-23</v>
      </c>
      <c r="R1451" s="98" t="n">
        <f aca="false">IFERROR(IF(O1451="May",(K1451/P1451-1))," ")</f>
        <v>0</v>
      </c>
      <c r="S1451" s="100" t="str">
        <f aca="false">IF(N1451&gt;0,IF(O1451="","-",IF(R1451&lt;0%,"DEGROWTH","GROWTH")))</f>
        <v>GROWTH</v>
      </c>
      <c r="T1451" s="69" t="n">
        <v>0</v>
      </c>
      <c r="U1451" s="101" t="str">
        <f aca="false">IF(F1451&lt;=$V$2,"May","")</f>
        <v>May</v>
      </c>
      <c r="V1451" s="69" t="n">
        <f aca="false">T1451</f>
        <v>0</v>
      </c>
      <c r="W1451" s="102" t="n">
        <f aca="false">K1451-V1451</f>
        <v>50</v>
      </c>
      <c r="X1451" s="103" t="n">
        <f aca="false">IFERROR(IF(U1451="June",(K1451/V1451-1)),0)</f>
        <v>0</v>
      </c>
      <c r="Y1451" s="106" t="b">
        <f aca="false">IF(T1451&gt;0,IF(U1451="","-",IF(X1451&lt;0%,"DEGROWTH","GROWTH")))</f>
        <v>0</v>
      </c>
      <c r="Z1451" s="75" t="n">
        <v>0</v>
      </c>
      <c r="AA1451" s="70"/>
      <c r="AB1451" s="70" t="s">
        <v>133</v>
      </c>
      <c r="AC1451" s="85" t="s">
        <v>133</v>
      </c>
      <c r="AD1451" s="3"/>
      <c r="AE1451" s="3"/>
      <c r="AF1451" s="85" t="s">
        <v>133</v>
      </c>
      <c r="AG1451" s="121" t="n">
        <f aca="false">IFERROR(INDEX(Last6M_AvgSales_Ref!$B$2:$B$12659,MATCH(D1451,Last6M_AvgSales_Ref!$A$2:$A$12659,0)),"")</f>
        <v>49.25</v>
      </c>
    </row>
    <row r="1452" customFormat="false" ht="14.25" hidden="false" customHeight="true" outlineLevel="0" collapsed="false">
      <c r="A1452" s="85" t="s">
        <v>133</v>
      </c>
      <c r="B1452" s="83" t="s">
        <v>37</v>
      </c>
      <c r="C1452" s="83" t="s">
        <v>570</v>
      </c>
      <c r="D1452" s="83" t="n">
        <v>1000004500</v>
      </c>
      <c r="E1452" s="83" t="s">
        <v>571</v>
      </c>
      <c r="F1452" s="84" t="n">
        <v>45948</v>
      </c>
      <c r="G1452" s="67" t="str">
        <f aca="false">IF(I1452&gt;0,"Targeted Dealer","-")</f>
        <v>-</v>
      </c>
      <c r="H1452" s="67"/>
      <c r="I1452" s="68" t="n">
        <v>0</v>
      </c>
      <c r="J1452" s="68" t="n">
        <f aca="false">I1452/$J$1*($J$1-$E$1)</f>
        <v>0</v>
      </c>
      <c r="K1452" s="69" t="n">
        <v>0</v>
      </c>
      <c r="L1452" s="69" t="n">
        <f aca="false">I1452-K1452</f>
        <v>0</v>
      </c>
      <c r="M1452" s="69" t="str">
        <f aca="false">IFERROR((K1452/J1452%),"-")</f>
        <v>-</v>
      </c>
      <c r="N1452" s="97" t="n">
        <v>0</v>
      </c>
      <c r="O1452" s="98" t="str">
        <f aca="false">IF(F1452&lt;=$P$2,"June","")</f>
        <v>June</v>
      </c>
      <c r="P1452" s="97" t="n">
        <f aca="false">N1452</f>
        <v>0</v>
      </c>
      <c r="Q1452" s="99" t="n">
        <f aca="false">K1452-P1452</f>
        <v>0</v>
      </c>
      <c r="R1452" s="98" t="n">
        <f aca="false">IFERROR(IF(O1452="May",(K1452/P1452-1))," ")</f>
        <v>0</v>
      </c>
      <c r="S1452" s="105" t="b">
        <f aca="false">IF(N1452&gt;0,IF(O1452="","-",IF(R1452&lt;0%,"DEGROWTH","GROWTH")))</f>
        <v>0</v>
      </c>
      <c r="T1452" s="69" t="n">
        <v>0</v>
      </c>
      <c r="U1452" s="101" t="str">
        <f aca="false">IF(F1452&lt;=$V$2,"May","")</f>
        <v>May</v>
      </c>
      <c r="V1452" s="69" t="n">
        <f aca="false">T1452</f>
        <v>0</v>
      </c>
      <c r="W1452" s="102" t="n">
        <f aca="false">K1452-V1452</f>
        <v>0</v>
      </c>
      <c r="X1452" s="103" t="n">
        <f aca="false">IFERROR(IF(U1452="June",(K1452/V1452-1)),0)</f>
        <v>0</v>
      </c>
      <c r="Y1452" s="106" t="b">
        <f aca="false">IF(T1452&gt;0,IF(U1452="","-",IF(X1452&lt;0%,"DEGROWTH","GROWTH")))</f>
        <v>0</v>
      </c>
      <c r="Z1452" s="75" t="n">
        <v>0</v>
      </c>
      <c r="AA1452" s="70"/>
      <c r="AB1452" s="70" t="s">
        <v>133</v>
      </c>
      <c r="AC1452" s="85" t="s">
        <v>133</v>
      </c>
      <c r="AD1452" s="3"/>
      <c r="AE1452" s="3"/>
      <c r="AF1452" s="85" t="s">
        <v>133</v>
      </c>
      <c r="AG1452" s="121" t="n">
        <f aca="false">IFERROR(INDEX(Last6M_AvgSales_Ref!$B$2:$B$12659,MATCH(D1452,Last6M_AvgSales_Ref!$A$2:$A$12659,0)),"")</f>
        <v>4.83333333333333</v>
      </c>
    </row>
    <row r="1453" customFormat="false" ht="14.25" hidden="false" customHeight="true" outlineLevel="0" collapsed="false">
      <c r="A1453" s="85" t="s">
        <v>133</v>
      </c>
      <c r="B1453" s="83" t="s">
        <v>25</v>
      </c>
      <c r="C1453" s="83" t="s">
        <v>3311</v>
      </c>
      <c r="D1453" s="83" t="n">
        <v>1000004507</v>
      </c>
      <c r="E1453" s="83" t="s">
        <v>3312</v>
      </c>
      <c r="F1453" s="84" t="n">
        <v>45957</v>
      </c>
      <c r="G1453" s="67" t="str">
        <f aca="false">IF(I1453&gt;0,"Targeted Dealer","-")</f>
        <v>Targeted Dealer</v>
      </c>
      <c r="H1453" s="67"/>
      <c r="I1453" s="68" t="n">
        <v>20</v>
      </c>
      <c r="J1453" s="68" t="n">
        <f aca="false">I1453/$J$1*($J$1-$E$1)</f>
        <v>20</v>
      </c>
      <c r="K1453" s="69" t="n">
        <v>20</v>
      </c>
      <c r="L1453" s="69" t="n">
        <f aca="false">I1453-K1453</f>
        <v>0</v>
      </c>
      <c r="M1453" s="69" t="n">
        <f aca="false">IFERROR((K1453/J1453%),"-")</f>
        <v>100</v>
      </c>
      <c r="N1453" s="97" t="n">
        <v>20</v>
      </c>
      <c r="O1453" s="98" t="str">
        <f aca="false">IF(F1453&lt;=$P$2,"June","")</f>
        <v>June</v>
      </c>
      <c r="P1453" s="97" t="n">
        <f aca="false">N1453</f>
        <v>20</v>
      </c>
      <c r="Q1453" s="99" t="n">
        <f aca="false">K1453-P1453</f>
        <v>0</v>
      </c>
      <c r="R1453" s="98" t="n">
        <f aca="false">IFERROR(IF(O1453="May",(K1453/P1453-1))," ")</f>
        <v>0</v>
      </c>
      <c r="S1453" s="100" t="str">
        <f aca="false">IF(N1453&gt;0,IF(O1453="","-",IF(R1453&lt;0%,"DEGROWTH","GROWTH")))</f>
        <v>GROWTH</v>
      </c>
      <c r="T1453" s="69" t="n">
        <v>0</v>
      </c>
      <c r="U1453" s="101" t="str">
        <f aca="false">IF(F1453&lt;=$V$2,"May","")</f>
        <v>May</v>
      </c>
      <c r="V1453" s="69" t="n">
        <f aca="false">T1453</f>
        <v>0</v>
      </c>
      <c r="W1453" s="102" t="n">
        <f aca="false">K1453-V1453</f>
        <v>20</v>
      </c>
      <c r="X1453" s="103" t="n">
        <f aca="false">IFERROR(IF(U1453="June",(K1453/V1453-1)),0)</f>
        <v>0</v>
      </c>
      <c r="Y1453" s="106" t="b">
        <f aca="false">IF(T1453&gt;0,IF(U1453="","-",IF(X1453&lt;0%,"DEGROWTH","GROWTH")))</f>
        <v>0</v>
      </c>
      <c r="Z1453" s="75" t="n">
        <v>0</v>
      </c>
      <c r="AA1453" s="70"/>
      <c r="AB1453" s="70" t="s">
        <v>133</v>
      </c>
      <c r="AC1453" s="85" t="s">
        <v>133</v>
      </c>
      <c r="AD1453" s="3"/>
      <c r="AE1453" s="3"/>
      <c r="AF1453" s="85" t="s">
        <v>133</v>
      </c>
      <c r="AG1453" s="121" t="n">
        <f aca="false">IFERROR(INDEX(Last6M_AvgSales_Ref!$B$2:$B$12659,MATCH(D1453,Last6M_AvgSales_Ref!$A$2:$A$12659,0)),"")</f>
        <v>16.6666666666667</v>
      </c>
    </row>
    <row r="1454" customFormat="false" ht="14.25" hidden="false" customHeight="true" outlineLevel="0" collapsed="false">
      <c r="A1454" s="85" t="s">
        <v>133</v>
      </c>
      <c r="B1454" s="83" t="s">
        <v>52</v>
      </c>
      <c r="C1454" s="83" t="s">
        <v>3313</v>
      </c>
      <c r="D1454" s="83" t="n">
        <v>1000004512</v>
      </c>
      <c r="E1454" s="83" t="s">
        <v>3314</v>
      </c>
      <c r="F1454" s="84" t="n">
        <v>45959</v>
      </c>
      <c r="G1454" s="67" t="str">
        <f aca="false">IF(I1454&gt;0,"Targeted Dealer","-")</f>
        <v>Targeted Dealer</v>
      </c>
      <c r="H1454" s="67"/>
      <c r="I1454" s="68" t="n">
        <v>215</v>
      </c>
      <c r="J1454" s="68" t="n">
        <f aca="false">I1454/$J$1*($J$1-$E$1)</f>
        <v>215</v>
      </c>
      <c r="K1454" s="69" t="n">
        <v>115</v>
      </c>
      <c r="L1454" s="69" t="n">
        <f aca="false">I1454-K1454</f>
        <v>100</v>
      </c>
      <c r="M1454" s="69" t="n">
        <f aca="false">IFERROR((K1454/J1454%),"-")</f>
        <v>53.4883720930233</v>
      </c>
      <c r="N1454" s="97" t="n">
        <v>248</v>
      </c>
      <c r="O1454" s="98" t="str">
        <f aca="false">IF(F1454&lt;=$P$2,"June","")</f>
        <v>June</v>
      </c>
      <c r="P1454" s="97" t="n">
        <f aca="false">N1454</f>
        <v>248</v>
      </c>
      <c r="Q1454" s="99" t="n">
        <f aca="false">K1454-P1454</f>
        <v>-133</v>
      </c>
      <c r="R1454" s="98" t="n">
        <f aca="false">IFERROR(IF(O1454="May",(K1454/P1454-1))," ")</f>
        <v>0</v>
      </c>
      <c r="S1454" s="100" t="str">
        <f aca="false">IF(N1454&gt;0,IF(O1454="","-",IF(R1454&lt;0%,"DEGROWTH","GROWTH")))</f>
        <v>GROWTH</v>
      </c>
      <c r="T1454" s="69" t="n">
        <v>0</v>
      </c>
      <c r="U1454" s="101" t="str">
        <f aca="false">IF(F1454&lt;=$V$2,"May","")</f>
        <v>May</v>
      </c>
      <c r="V1454" s="69" t="n">
        <f aca="false">T1454</f>
        <v>0</v>
      </c>
      <c r="W1454" s="102" t="n">
        <f aca="false">K1454-V1454</f>
        <v>115</v>
      </c>
      <c r="X1454" s="103" t="n">
        <f aca="false">IFERROR(IF(U1454="June",(K1454/V1454-1)),0)</f>
        <v>0</v>
      </c>
      <c r="Y1454" s="106" t="b">
        <f aca="false">IF(T1454&gt;0,IF(U1454="","-",IF(X1454&lt;0%,"DEGROWTH","GROWTH")))</f>
        <v>0</v>
      </c>
      <c r="Z1454" s="75" t="n">
        <v>0</v>
      </c>
      <c r="AA1454" s="70"/>
      <c r="AB1454" s="70" t="s">
        <v>133</v>
      </c>
      <c r="AC1454" s="85" t="s">
        <v>133</v>
      </c>
      <c r="AD1454" s="3"/>
      <c r="AE1454" s="3"/>
      <c r="AF1454" s="85" t="s">
        <v>133</v>
      </c>
      <c r="AG1454" s="121" t="n">
        <f aca="false">IFERROR(INDEX(Last6M_AvgSales_Ref!$B$2:$B$12659,MATCH(D1454,Last6M_AvgSales_Ref!$A$2:$A$12659,0)),"")</f>
        <v>235.166666666667</v>
      </c>
    </row>
    <row r="1455" customFormat="false" ht="14.25" hidden="false" customHeight="true" outlineLevel="0" collapsed="false">
      <c r="A1455" s="85" t="s">
        <v>133</v>
      </c>
      <c r="B1455" s="83" t="s">
        <v>21</v>
      </c>
      <c r="C1455" s="83" t="s">
        <v>3315</v>
      </c>
      <c r="D1455" s="83" t="n">
        <v>1000004485</v>
      </c>
      <c r="E1455" s="83" t="s">
        <v>3316</v>
      </c>
      <c r="F1455" s="84" t="n">
        <v>45937</v>
      </c>
      <c r="G1455" s="67" t="str">
        <f aca="false">IF(I1455&gt;0,"Targeted Dealer","-")</f>
        <v>-</v>
      </c>
      <c r="H1455" s="67"/>
      <c r="I1455" s="68" t="n">
        <v>0</v>
      </c>
      <c r="J1455" s="68" t="n">
        <f aca="false">I1455/$J$1*($J$1-$E$1)</f>
        <v>0</v>
      </c>
      <c r="K1455" s="69" t="n">
        <v>0</v>
      </c>
      <c r="L1455" s="69" t="n">
        <f aca="false">I1455-K1455</f>
        <v>0</v>
      </c>
      <c r="M1455" s="69" t="str">
        <f aca="false">IFERROR((K1455/J1455%),"-")</f>
        <v>-</v>
      </c>
      <c r="N1455" s="97" t="n">
        <v>0</v>
      </c>
      <c r="O1455" s="98" t="str">
        <f aca="false">IF(F1455&lt;=$P$2,"June","")</f>
        <v>June</v>
      </c>
      <c r="P1455" s="97" t="n">
        <f aca="false">N1455</f>
        <v>0</v>
      </c>
      <c r="Q1455" s="99" t="n">
        <f aca="false">K1455-P1455</f>
        <v>0</v>
      </c>
      <c r="R1455" s="98" t="n">
        <f aca="false">IFERROR(IF(O1455="May",(K1455/P1455-1))," ")</f>
        <v>0</v>
      </c>
      <c r="S1455" s="105" t="b">
        <f aca="false">IF(N1455&gt;0,IF(O1455="","-",IF(R1455&lt;0%,"DEGROWTH","GROWTH")))</f>
        <v>0</v>
      </c>
      <c r="T1455" s="69" t="n">
        <v>0</v>
      </c>
      <c r="U1455" s="101" t="str">
        <f aca="false">IF(F1455&lt;=$V$2,"May","")</f>
        <v>May</v>
      </c>
      <c r="V1455" s="69" t="n">
        <f aca="false">T1455</f>
        <v>0</v>
      </c>
      <c r="W1455" s="102" t="n">
        <f aca="false">K1455-V1455</f>
        <v>0</v>
      </c>
      <c r="X1455" s="103" t="n">
        <f aca="false">IFERROR(IF(U1455="June",(K1455/V1455-1)),0)</f>
        <v>0</v>
      </c>
      <c r="Y1455" s="106" t="b">
        <f aca="false">IF(T1455&gt;0,IF(U1455="","-",IF(X1455&lt;0%,"DEGROWTH","GROWTH")))</f>
        <v>0</v>
      </c>
      <c r="Z1455" s="75" t="n">
        <v>0</v>
      </c>
      <c r="AA1455" s="70"/>
      <c r="AB1455" s="70" t="s">
        <v>133</v>
      </c>
      <c r="AC1455" s="85" t="s">
        <v>133</v>
      </c>
      <c r="AD1455" s="3"/>
      <c r="AE1455" s="3"/>
      <c r="AF1455" s="85" t="s">
        <v>133</v>
      </c>
      <c r="AG1455" s="121" t="n">
        <f aca="false">IFERROR(INDEX(Last6M_AvgSales_Ref!$B$2:$B$12659,MATCH(D1455,Last6M_AvgSales_Ref!$A$2:$A$12659,0)),"")</f>
        <v>18.75</v>
      </c>
    </row>
    <row r="1456" customFormat="false" ht="14.25" hidden="false" customHeight="true" outlineLevel="0" collapsed="false">
      <c r="A1456" s="85" t="s">
        <v>133</v>
      </c>
      <c r="B1456" s="83" t="s">
        <v>21</v>
      </c>
      <c r="C1456" s="83" t="s">
        <v>3317</v>
      </c>
      <c r="D1456" s="83" t="n">
        <v>1000004497</v>
      </c>
      <c r="E1456" s="83" t="s">
        <v>3318</v>
      </c>
      <c r="F1456" s="84" t="n">
        <v>45943</v>
      </c>
      <c r="G1456" s="67" t="str">
        <f aca="false">IF(I1456&gt;0,"Targeted Dealer","-")</f>
        <v>-</v>
      </c>
      <c r="H1456" s="67"/>
      <c r="I1456" s="68" t="n">
        <v>0</v>
      </c>
      <c r="J1456" s="68" t="n">
        <f aca="false">I1456/$J$1*($J$1-$E$1)</f>
        <v>0</v>
      </c>
      <c r="K1456" s="69" t="n">
        <v>0</v>
      </c>
      <c r="L1456" s="69" t="n">
        <f aca="false">I1456-K1456</f>
        <v>0</v>
      </c>
      <c r="M1456" s="69" t="str">
        <f aca="false">IFERROR((K1456/J1456%),"-")</f>
        <v>-</v>
      </c>
      <c r="N1456" s="97" t="n">
        <v>0</v>
      </c>
      <c r="O1456" s="98" t="str">
        <f aca="false">IF(F1456&lt;=$P$2,"June","")</f>
        <v>June</v>
      </c>
      <c r="P1456" s="97" t="n">
        <f aca="false">N1456</f>
        <v>0</v>
      </c>
      <c r="Q1456" s="99" t="n">
        <f aca="false">K1456-P1456</f>
        <v>0</v>
      </c>
      <c r="R1456" s="98" t="n">
        <f aca="false">IFERROR(IF(O1456="May",(K1456/P1456-1))," ")</f>
        <v>0</v>
      </c>
      <c r="S1456" s="105" t="b">
        <f aca="false">IF(N1456&gt;0,IF(O1456="","-",IF(R1456&lt;0%,"DEGROWTH","GROWTH")))</f>
        <v>0</v>
      </c>
      <c r="T1456" s="69" t="n">
        <v>0</v>
      </c>
      <c r="U1456" s="101" t="str">
        <f aca="false">IF(F1456&lt;=$V$2,"May","")</f>
        <v>May</v>
      </c>
      <c r="V1456" s="69" t="n">
        <f aca="false">T1456</f>
        <v>0</v>
      </c>
      <c r="W1456" s="102" t="n">
        <f aca="false">K1456-V1456</f>
        <v>0</v>
      </c>
      <c r="X1456" s="103" t="n">
        <f aca="false">IFERROR(IF(U1456="June",(K1456/V1456-1)),0)</f>
        <v>0</v>
      </c>
      <c r="Y1456" s="106" t="b">
        <f aca="false">IF(T1456&gt;0,IF(U1456="","-",IF(X1456&lt;0%,"DEGROWTH","GROWTH")))</f>
        <v>0</v>
      </c>
      <c r="Z1456" s="75" t="n">
        <v>0</v>
      </c>
      <c r="AA1456" s="70"/>
      <c r="AB1456" s="70" t="s">
        <v>133</v>
      </c>
      <c r="AC1456" s="85" t="s">
        <v>133</v>
      </c>
      <c r="AD1456" s="3"/>
      <c r="AE1456" s="3"/>
      <c r="AF1456" s="85" t="s">
        <v>133</v>
      </c>
      <c r="AG1456" s="121" t="n">
        <f aca="false">IFERROR(INDEX(Last6M_AvgSales_Ref!$B$2:$B$12659,MATCH(D1456,Last6M_AvgSales_Ref!$A$2:$A$12659,0)),"")</f>
        <v>16.3333333333333</v>
      </c>
    </row>
    <row r="1457" customFormat="false" ht="14.25" hidden="false" customHeight="true" outlineLevel="0" collapsed="false">
      <c r="A1457" s="85" t="s">
        <v>133</v>
      </c>
      <c r="B1457" s="83" t="s">
        <v>21</v>
      </c>
      <c r="C1457" s="83" t="s">
        <v>3319</v>
      </c>
      <c r="D1457" s="83" t="n">
        <v>1000000663</v>
      </c>
      <c r="E1457" s="83" t="s">
        <v>3320</v>
      </c>
      <c r="F1457" s="84" t="n">
        <v>44738</v>
      </c>
      <c r="G1457" s="67" t="str">
        <f aca="false">IF(I1457&gt;0,"Targeted Dealer","-")</f>
        <v>Targeted Dealer</v>
      </c>
      <c r="H1457" s="67"/>
      <c r="I1457" s="68" t="n">
        <v>13</v>
      </c>
      <c r="J1457" s="68" t="n">
        <f aca="false">I1457/$J$1*($J$1-$E$1)</f>
        <v>13</v>
      </c>
      <c r="K1457" s="69" t="n">
        <v>13</v>
      </c>
      <c r="L1457" s="69" t="n">
        <f aca="false">I1457-K1457</f>
        <v>0</v>
      </c>
      <c r="M1457" s="69" t="n">
        <f aca="false">IFERROR((K1457/J1457%),"-")</f>
        <v>100</v>
      </c>
      <c r="N1457" s="97" t="n">
        <v>0</v>
      </c>
      <c r="O1457" s="98" t="str">
        <f aca="false">IF(F1457&lt;=$P$2,"June","")</f>
        <v>June</v>
      </c>
      <c r="P1457" s="97" t="n">
        <f aca="false">N1457</f>
        <v>0</v>
      </c>
      <c r="Q1457" s="99" t="n">
        <f aca="false">K1457-P1457</f>
        <v>13</v>
      </c>
      <c r="R1457" s="98" t="n">
        <f aca="false">IFERROR(IF(O1457="May",(K1457/P1457-1))," ")</f>
        <v>0</v>
      </c>
      <c r="S1457" s="105" t="b">
        <f aca="false">IF(N1457&gt;0,IF(O1457="","-",IF(R1457&lt;0%,"DEGROWTH","GROWTH")))</f>
        <v>0</v>
      </c>
      <c r="T1457" s="69" t="n">
        <v>0</v>
      </c>
      <c r="U1457" s="101" t="str">
        <f aca="false">IF(F1457&lt;=$V$2,"May","")</f>
        <v>May</v>
      </c>
      <c r="V1457" s="69" t="n">
        <f aca="false">T1457</f>
        <v>0</v>
      </c>
      <c r="W1457" s="102" t="n">
        <f aca="false">K1457-V1457</f>
        <v>13</v>
      </c>
      <c r="X1457" s="103" t="n">
        <f aca="false">IFERROR(IF(U1457="June",(K1457/V1457-1)),0)</f>
        <v>0</v>
      </c>
      <c r="Y1457" s="106" t="b">
        <f aca="false">IF(T1457&gt;0,IF(U1457="","-",IF(X1457&lt;0%,"DEGROWTH","GROWTH")))</f>
        <v>0</v>
      </c>
      <c r="Z1457" s="75" t="n">
        <v>0</v>
      </c>
      <c r="AA1457" s="70"/>
      <c r="AB1457" s="70" t="s">
        <v>133</v>
      </c>
      <c r="AC1457" s="85" t="s">
        <v>133</v>
      </c>
      <c r="AD1457" s="3"/>
      <c r="AE1457" s="3"/>
      <c r="AF1457" s="85" t="s">
        <v>133</v>
      </c>
      <c r="AG1457" s="121" t="n">
        <f aca="false">IFERROR(INDEX(Last6M_AvgSales_Ref!$B$2:$B$12659,MATCH(D1457,Last6M_AvgSales_Ref!$A$2:$A$12659,0)),"")</f>
        <v>13</v>
      </c>
    </row>
    <row r="1458" customFormat="false" ht="14.25" hidden="false" customHeight="true" outlineLevel="0" collapsed="false">
      <c r="A1458" s="85" t="s">
        <v>133</v>
      </c>
      <c r="B1458" s="83" t="s">
        <v>48</v>
      </c>
      <c r="C1458" s="83" t="s">
        <v>3321</v>
      </c>
      <c r="D1458" s="83" t="n">
        <v>1000004457</v>
      </c>
      <c r="E1458" s="83" t="s">
        <v>3322</v>
      </c>
      <c r="F1458" s="84" t="n">
        <v>45906</v>
      </c>
      <c r="G1458" s="67" t="str">
        <f aca="false">IF(I1458&gt;0,"Targeted Dealer","-")</f>
        <v>Targeted Dealer</v>
      </c>
      <c r="H1458" s="67"/>
      <c r="I1458" s="68" t="n">
        <v>100</v>
      </c>
      <c r="J1458" s="68" t="n">
        <f aca="false">I1458/$J$1*($J$1-$E$1)</f>
        <v>100</v>
      </c>
      <c r="K1458" s="69" t="n">
        <v>82.5</v>
      </c>
      <c r="L1458" s="69" t="n">
        <f aca="false">I1458-K1458</f>
        <v>17.5</v>
      </c>
      <c r="M1458" s="69" t="n">
        <f aca="false">IFERROR((K1458/J1458%),"-")</f>
        <v>82.5</v>
      </c>
      <c r="N1458" s="97" t="n">
        <v>0</v>
      </c>
      <c r="O1458" s="98" t="str">
        <f aca="false">IF(F1458&lt;=$P$2,"June","")</f>
        <v>June</v>
      </c>
      <c r="P1458" s="97" t="n">
        <f aca="false">N1458</f>
        <v>0</v>
      </c>
      <c r="Q1458" s="99" t="n">
        <f aca="false">K1458-P1458</f>
        <v>82.5</v>
      </c>
      <c r="R1458" s="98" t="n">
        <f aca="false">IFERROR(IF(O1458="May",(K1458/P1458-1))," ")</f>
        <v>0</v>
      </c>
      <c r="S1458" s="105" t="b">
        <f aca="false">IF(N1458&gt;0,IF(O1458="","-",IF(R1458&lt;0%,"DEGROWTH","GROWTH")))</f>
        <v>0</v>
      </c>
      <c r="T1458" s="69" t="n">
        <v>0</v>
      </c>
      <c r="U1458" s="101" t="str">
        <f aca="false">IF(F1458&lt;=$V$2,"May","")</f>
        <v>May</v>
      </c>
      <c r="V1458" s="69" t="n">
        <f aca="false">T1458</f>
        <v>0</v>
      </c>
      <c r="W1458" s="102" t="n">
        <f aca="false">K1458-V1458</f>
        <v>82.5</v>
      </c>
      <c r="X1458" s="103" t="n">
        <f aca="false">IFERROR(IF(U1458="June",(K1458/V1458-1)),0)</f>
        <v>0</v>
      </c>
      <c r="Y1458" s="106" t="b">
        <f aca="false">IF(T1458&gt;0,IF(U1458="","-",IF(X1458&lt;0%,"DEGROWTH","GROWTH")))</f>
        <v>0</v>
      </c>
      <c r="Z1458" s="75" t="n">
        <v>0</v>
      </c>
      <c r="AA1458" s="70"/>
      <c r="AB1458" s="70" t="s">
        <v>133</v>
      </c>
      <c r="AC1458" s="85" t="s">
        <v>133</v>
      </c>
      <c r="AD1458" s="3"/>
      <c r="AE1458" s="3"/>
      <c r="AF1458" s="85" t="s">
        <v>133</v>
      </c>
      <c r="AG1458" s="121" t="n">
        <f aca="false">IFERROR(INDEX(Last6M_AvgSales_Ref!$B$2:$B$12659,MATCH(D1458,Last6M_AvgSales_Ref!$A$2:$A$12659,0)),"")</f>
        <v>102.241666666667</v>
      </c>
    </row>
    <row r="1459" customFormat="false" ht="14.25" hidden="false" customHeight="true" outlineLevel="0" collapsed="false">
      <c r="A1459" s="85" t="s">
        <v>133</v>
      </c>
      <c r="B1459" s="83" t="s">
        <v>48</v>
      </c>
      <c r="C1459" s="83" t="s">
        <v>574</v>
      </c>
      <c r="D1459" s="83" t="n">
        <v>1000004482</v>
      </c>
      <c r="E1459" s="83" t="s">
        <v>575</v>
      </c>
      <c r="F1459" s="84" t="n">
        <v>45924</v>
      </c>
      <c r="G1459" s="67" t="str">
        <f aca="false">IF(I1459&gt;0,"Targeted Dealer","-")</f>
        <v>Targeted Dealer</v>
      </c>
      <c r="H1459" s="67"/>
      <c r="I1459" s="68" t="n">
        <v>23</v>
      </c>
      <c r="J1459" s="68" t="n">
        <f aca="false">I1459/$J$1*($J$1-$E$1)</f>
        <v>23</v>
      </c>
      <c r="K1459" s="69" t="n">
        <v>0</v>
      </c>
      <c r="L1459" s="69" t="n">
        <f aca="false">I1459-K1459</f>
        <v>23</v>
      </c>
      <c r="M1459" s="69" t="n">
        <f aca="false">IFERROR((K1459/J1459%),"-")</f>
        <v>0</v>
      </c>
      <c r="N1459" s="97" t="n">
        <v>0</v>
      </c>
      <c r="O1459" s="98" t="str">
        <f aca="false">IF(F1459&lt;=$P$2,"June","")</f>
        <v>June</v>
      </c>
      <c r="P1459" s="97" t="n">
        <f aca="false">N1459</f>
        <v>0</v>
      </c>
      <c r="Q1459" s="99" t="n">
        <f aca="false">K1459-P1459</f>
        <v>0</v>
      </c>
      <c r="R1459" s="98" t="n">
        <f aca="false">IFERROR(IF(O1459="May",(K1459/P1459-1))," ")</f>
        <v>0</v>
      </c>
      <c r="S1459" s="105" t="b">
        <f aca="false">IF(N1459&gt;0,IF(O1459="","-",IF(R1459&lt;0%,"DEGROWTH","GROWTH")))</f>
        <v>0</v>
      </c>
      <c r="T1459" s="69" t="n">
        <v>0</v>
      </c>
      <c r="U1459" s="101" t="str">
        <f aca="false">IF(F1459&lt;=$V$2,"May","")</f>
        <v>May</v>
      </c>
      <c r="V1459" s="69" t="n">
        <f aca="false">T1459</f>
        <v>0</v>
      </c>
      <c r="W1459" s="102" t="n">
        <f aca="false">K1459-V1459</f>
        <v>0</v>
      </c>
      <c r="X1459" s="103" t="n">
        <f aca="false">IFERROR(IF(U1459="June",(K1459/V1459-1)),0)</f>
        <v>0</v>
      </c>
      <c r="Y1459" s="106" t="b">
        <f aca="false">IF(T1459&gt;0,IF(U1459="","-",IF(X1459&lt;0%,"DEGROWTH","GROWTH")))</f>
        <v>0</v>
      </c>
      <c r="Z1459" s="75" t="n">
        <v>0</v>
      </c>
      <c r="AA1459" s="70"/>
      <c r="AB1459" s="70" t="s">
        <v>133</v>
      </c>
      <c r="AC1459" s="85" t="s">
        <v>133</v>
      </c>
      <c r="AD1459" s="3"/>
      <c r="AE1459" s="3"/>
      <c r="AF1459" s="85" t="s">
        <v>133</v>
      </c>
      <c r="AG1459" s="121" t="n">
        <f aca="false">IFERROR(INDEX(Last6M_AvgSales_Ref!$B$2:$B$12659,MATCH(D1459,Last6M_AvgSales_Ref!$A$2:$A$12659,0)),"")</f>
        <v>17.5</v>
      </c>
    </row>
    <row r="1460" customFormat="false" ht="14.25" hidden="false" customHeight="true" outlineLevel="0" collapsed="false">
      <c r="A1460" s="85" t="s">
        <v>134</v>
      </c>
      <c r="B1460" s="83" t="s">
        <v>61</v>
      </c>
      <c r="C1460" s="83" t="s">
        <v>3323</v>
      </c>
      <c r="D1460" s="83" t="n">
        <v>1000004496</v>
      </c>
      <c r="E1460" s="83" t="s">
        <v>3324</v>
      </c>
      <c r="F1460" s="84" t="n">
        <v>45938</v>
      </c>
      <c r="G1460" s="67" t="str">
        <f aca="false">IF(I1460&gt;0,"Targeted Dealer","-")</f>
        <v>Targeted Dealer</v>
      </c>
      <c r="H1460" s="67"/>
      <c r="I1460" s="68" t="n">
        <v>48</v>
      </c>
      <c r="J1460" s="68" t="n">
        <f aca="false">I1460/$J$1*($J$1-$E$1)</f>
        <v>48</v>
      </c>
      <c r="K1460" s="69" t="n">
        <v>25.5</v>
      </c>
      <c r="L1460" s="69" t="n">
        <f aca="false">I1460-K1460</f>
        <v>22.5</v>
      </c>
      <c r="M1460" s="69" t="n">
        <f aca="false">IFERROR((K1460/J1460%),"-")</f>
        <v>53.125</v>
      </c>
      <c r="N1460" s="97" t="n">
        <v>16.5</v>
      </c>
      <c r="O1460" s="98" t="str">
        <f aca="false">IF(F1460&lt;=$P$2,"June","")</f>
        <v>June</v>
      </c>
      <c r="P1460" s="97" t="n">
        <f aca="false">N1460</f>
        <v>16.5</v>
      </c>
      <c r="Q1460" s="99" t="n">
        <f aca="false">K1460-P1460</f>
        <v>9</v>
      </c>
      <c r="R1460" s="98" t="n">
        <f aca="false">IFERROR(IF(O1460="May",(K1460/P1460-1))," ")</f>
        <v>0</v>
      </c>
      <c r="S1460" s="100" t="str">
        <f aca="false">IF(N1460&gt;0,IF(O1460="","-",IF(R1460&lt;0%,"DEGROWTH","GROWTH")))</f>
        <v>GROWTH</v>
      </c>
      <c r="T1460" s="69" t="n">
        <v>0</v>
      </c>
      <c r="U1460" s="101" t="str">
        <f aca="false">IF(F1460&lt;=$V$2,"May","")</f>
        <v>May</v>
      </c>
      <c r="V1460" s="69" t="n">
        <f aca="false">T1460</f>
        <v>0</v>
      </c>
      <c r="W1460" s="102" t="n">
        <f aca="false">K1460-V1460</f>
        <v>25.5</v>
      </c>
      <c r="X1460" s="103" t="n">
        <f aca="false">IFERROR(IF(U1460="June",(K1460/V1460-1)),0)</f>
        <v>0</v>
      </c>
      <c r="Y1460" s="106" t="b">
        <f aca="false">IF(T1460&gt;0,IF(U1460="","-",IF(X1460&lt;0%,"DEGROWTH","GROWTH")))</f>
        <v>0</v>
      </c>
      <c r="Z1460" s="75" t="n">
        <v>0</v>
      </c>
      <c r="AA1460" s="70"/>
      <c r="AB1460" s="70" t="s">
        <v>133</v>
      </c>
      <c r="AC1460" s="85" t="s">
        <v>134</v>
      </c>
      <c r="AD1460" s="3"/>
      <c r="AE1460" s="3"/>
      <c r="AF1460" s="85" t="s">
        <v>134</v>
      </c>
      <c r="AG1460" s="121" t="n">
        <f aca="false">IFERROR(INDEX(Last6M_AvgSales_Ref!$B$2:$B$12659,MATCH(D1460,Last6M_AvgSales_Ref!$A$2:$A$12659,0)),"")</f>
        <v>27.1666666666667</v>
      </c>
    </row>
    <row r="1461" customFormat="false" ht="14.25" hidden="false" customHeight="true" outlineLevel="0" collapsed="false">
      <c r="A1461" s="85" t="s">
        <v>134</v>
      </c>
      <c r="B1461" s="83" t="s">
        <v>62</v>
      </c>
      <c r="C1461" s="83" t="s">
        <v>3325</v>
      </c>
      <c r="D1461" s="83" t="n">
        <v>1000004432</v>
      </c>
      <c r="E1461" s="83" t="s">
        <v>3326</v>
      </c>
      <c r="F1461" s="84" t="n">
        <v>45856</v>
      </c>
      <c r="G1461" s="67" t="str">
        <f aca="false">IF(I1461&gt;0,"Targeted Dealer","-")</f>
        <v>Targeted Dealer</v>
      </c>
      <c r="H1461" s="67"/>
      <c r="I1461" s="68" t="n">
        <v>80</v>
      </c>
      <c r="J1461" s="68" t="n">
        <f aca="false">I1461/$J$1*($J$1-$E$1)</f>
        <v>80</v>
      </c>
      <c r="K1461" s="69" t="n">
        <v>30</v>
      </c>
      <c r="L1461" s="69" t="n">
        <f aca="false">I1461-K1461</f>
        <v>50</v>
      </c>
      <c r="M1461" s="69" t="n">
        <f aca="false">IFERROR((K1461/J1461%),"-")</f>
        <v>37.5</v>
      </c>
      <c r="N1461" s="97" t="n">
        <v>52</v>
      </c>
      <c r="O1461" s="98" t="str">
        <f aca="false">IF(F1461&lt;=$P$2,"June","")</f>
        <v>June</v>
      </c>
      <c r="P1461" s="97" t="n">
        <f aca="false">N1461</f>
        <v>52</v>
      </c>
      <c r="Q1461" s="99" t="n">
        <f aca="false">K1461-P1461</f>
        <v>-22</v>
      </c>
      <c r="R1461" s="98" t="n">
        <f aca="false">IFERROR(IF(O1461="May",(K1461/P1461-1))," ")</f>
        <v>0</v>
      </c>
      <c r="S1461" s="100" t="str">
        <f aca="false">IF(N1461&gt;0,IF(O1461="","-",IF(R1461&lt;0%,"DEGROWTH","GROWTH")))</f>
        <v>GROWTH</v>
      </c>
      <c r="T1461" s="69" t="n">
        <v>0</v>
      </c>
      <c r="U1461" s="101" t="str">
        <f aca="false">IF(F1461&lt;=$V$2,"May","")</f>
        <v>May</v>
      </c>
      <c r="V1461" s="69" t="n">
        <f aca="false">T1461</f>
        <v>0</v>
      </c>
      <c r="W1461" s="102" t="n">
        <f aca="false">K1461-V1461</f>
        <v>30</v>
      </c>
      <c r="X1461" s="103" t="n">
        <f aca="false">IFERROR(IF(U1461="June",(K1461/V1461-1)),0)</f>
        <v>0</v>
      </c>
      <c r="Y1461" s="106" t="b">
        <f aca="false">IF(T1461&gt;0,IF(U1461="","-",IF(X1461&lt;0%,"DEGROWTH","GROWTH")))</f>
        <v>0</v>
      </c>
      <c r="Z1461" s="75" t="n">
        <v>0</v>
      </c>
      <c r="AA1461" s="70"/>
      <c r="AB1461" s="70" t="s">
        <v>133</v>
      </c>
      <c r="AC1461" s="85" t="s">
        <v>134</v>
      </c>
      <c r="AD1461" s="3"/>
      <c r="AE1461" s="3"/>
      <c r="AF1461" s="85" t="s">
        <v>134</v>
      </c>
      <c r="AG1461" s="121" t="n">
        <f aca="false">IFERROR(INDEX(Last6M_AvgSales_Ref!$B$2:$B$12659,MATCH(D1461,Last6M_AvgSales_Ref!$A$2:$A$12659,0)),"")</f>
        <v>40.0833333333333</v>
      </c>
    </row>
    <row r="1462" customFormat="false" ht="14.25" hidden="false" customHeight="true" outlineLevel="0" collapsed="false">
      <c r="A1462" s="85" t="s">
        <v>134</v>
      </c>
      <c r="B1462" s="83" t="s">
        <v>79</v>
      </c>
      <c r="C1462" s="83" t="s">
        <v>3327</v>
      </c>
      <c r="D1462" s="83" t="n">
        <v>1000004506</v>
      </c>
      <c r="E1462" s="83" t="s">
        <v>3328</v>
      </c>
      <c r="F1462" s="84" t="n">
        <v>45957</v>
      </c>
      <c r="G1462" s="67" t="str">
        <f aca="false">IF(I1462&gt;0,"Targeted Dealer","-")</f>
        <v>Targeted Dealer</v>
      </c>
      <c r="H1462" s="67"/>
      <c r="I1462" s="68" t="n">
        <v>100</v>
      </c>
      <c r="J1462" s="68" t="n">
        <f aca="false">I1462/$J$1*($J$1-$E$1)</f>
        <v>100</v>
      </c>
      <c r="K1462" s="69" t="n">
        <v>52</v>
      </c>
      <c r="L1462" s="69" t="n">
        <f aca="false">I1462-K1462</f>
        <v>48</v>
      </c>
      <c r="M1462" s="69" t="n">
        <f aca="false">IFERROR((K1462/J1462%),"-")</f>
        <v>52</v>
      </c>
      <c r="N1462" s="97" t="n">
        <v>38</v>
      </c>
      <c r="O1462" s="98" t="str">
        <f aca="false">IF(F1462&lt;=$P$2,"June","")</f>
        <v>June</v>
      </c>
      <c r="P1462" s="97" t="n">
        <f aca="false">N1462</f>
        <v>38</v>
      </c>
      <c r="Q1462" s="99" t="n">
        <f aca="false">K1462-P1462</f>
        <v>14</v>
      </c>
      <c r="R1462" s="98" t="n">
        <f aca="false">IFERROR(IF(O1462="May",(K1462/P1462-1))," ")</f>
        <v>0</v>
      </c>
      <c r="S1462" s="100" t="str">
        <f aca="false">IF(N1462&gt;0,IF(O1462="","-",IF(R1462&lt;0%,"DEGROWTH","GROWTH")))</f>
        <v>GROWTH</v>
      </c>
      <c r="T1462" s="69" t="n">
        <v>0</v>
      </c>
      <c r="U1462" s="101" t="str">
        <f aca="false">IF(F1462&lt;=$V$2,"May","")</f>
        <v>May</v>
      </c>
      <c r="V1462" s="69" t="n">
        <f aca="false">T1462</f>
        <v>0</v>
      </c>
      <c r="W1462" s="102" t="n">
        <f aca="false">K1462-V1462</f>
        <v>52</v>
      </c>
      <c r="X1462" s="103" t="n">
        <f aca="false">IFERROR(IF(U1462="June",(K1462/V1462-1)),0)</f>
        <v>0</v>
      </c>
      <c r="Y1462" s="106" t="b">
        <f aca="false">IF(T1462&gt;0,IF(U1462="","-",IF(X1462&lt;0%,"DEGROWTH","GROWTH")))</f>
        <v>0</v>
      </c>
      <c r="Z1462" s="75" t="n">
        <v>0</v>
      </c>
      <c r="AA1462" s="70"/>
      <c r="AB1462" s="70" t="s">
        <v>133</v>
      </c>
      <c r="AC1462" s="85" t="s">
        <v>134</v>
      </c>
      <c r="AD1462" s="3"/>
      <c r="AE1462" s="3"/>
      <c r="AF1462" s="85" t="s">
        <v>134</v>
      </c>
      <c r="AG1462" s="121" t="n">
        <f aca="false">IFERROR(INDEX(Last6M_AvgSales_Ref!$B$2:$B$12659,MATCH(D1462,Last6M_AvgSales_Ref!$A$2:$A$12659,0)),"")</f>
        <v>78.8333333333333</v>
      </c>
    </row>
    <row r="1463" customFormat="false" ht="14.25" hidden="false" customHeight="true" outlineLevel="0" collapsed="false">
      <c r="A1463" s="85" t="s">
        <v>134</v>
      </c>
      <c r="B1463" s="83" t="s">
        <v>71</v>
      </c>
      <c r="C1463" s="83" t="s">
        <v>3329</v>
      </c>
      <c r="D1463" s="83" t="n">
        <v>1000004466</v>
      </c>
      <c r="E1463" s="83" t="s">
        <v>3330</v>
      </c>
      <c r="F1463" s="84" t="n">
        <v>45898</v>
      </c>
      <c r="G1463" s="67" t="str">
        <f aca="false">IF(I1463&gt;0,"Targeted Dealer","-")</f>
        <v>-</v>
      </c>
      <c r="H1463" s="67"/>
      <c r="I1463" s="68" t="n">
        <v>0</v>
      </c>
      <c r="J1463" s="68" t="n">
        <f aca="false">I1463/$J$1*($J$1-$E$1)</f>
        <v>0</v>
      </c>
      <c r="K1463" s="69" t="n">
        <v>25</v>
      </c>
      <c r="L1463" s="69" t="n">
        <f aca="false">I1463-K1463</f>
        <v>-25</v>
      </c>
      <c r="M1463" s="69" t="str">
        <f aca="false">IFERROR((K1463/J1463%),"-")</f>
        <v>-</v>
      </c>
      <c r="N1463" s="97" t="n">
        <v>0</v>
      </c>
      <c r="O1463" s="98" t="str">
        <f aca="false">IF(F1463&lt;=$P$2,"June","")</f>
        <v>June</v>
      </c>
      <c r="P1463" s="97" t="n">
        <f aca="false">N1463</f>
        <v>0</v>
      </c>
      <c r="Q1463" s="99" t="n">
        <f aca="false">K1463-P1463</f>
        <v>25</v>
      </c>
      <c r="R1463" s="98" t="n">
        <f aca="false">IFERROR(IF(O1463="May",(K1463/P1463-1))," ")</f>
        <v>0</v>
      </c>
      <c r="S1463" s="105" t="b">
        <f aca="false">IF(N1463&gt;0,IF(O1463="","-",IF(R1463&lt;0%,"DEGROWTH","GROWTH")))</f>
        <v>0</v>
      </c>
      <c r="T1463" s="69" t="n">
        <v>0</v>
      </c>
      <c r="U1463" s="101" t="str">
        <f aca="false">IF(F1463&lt;=$V$2,"May","")</f>
        <v>May</v>
      </c>
      <c r="V1463" s="69" t="n">
        <f aca="false">T1463</f>
        <v>0</v>
      </c>
      <c r="W1463" s="102" t="n">
        <f aca="false">K1463-V1463</f>
        <v>25</v>
      </c>
      <c r="X1463" s="103" t="n">
        <f aca="false">IFERROR(IF(U1463="June",(K1463/V1463-1)),0)</f>
        <v>0</v>
      </c>
      <c r="Y1463" s="106" t="b">
        <f aca="false">IF(T1463&gt;0,IF(U1463="","-",IF(X1463&lt;0%,"DEGROWTH","GROWTH")))</f>
        <v>0</v>
      </c>
      <c r="Z1463" s="75" t="n">
        <v>0</v>
      </c>
      <c r="AA1463" s="70"/>
      <c r="AB1463" s="70" t="s">
        <v>133</v>
      </c>
      <c r="AC1463" s="85" t="s">
        <v>134</v>
      </c>
      <c r="AD1463" s="3"/>
      <c r="AE1463" s="3"/>
      <c r="AF1463" s="85" t="s">
        <v>134</v>
      </c>
      <c r="AG1463" s="121" t="n">
        <f aca="false">IFERROR(INDEX(Last6M_AvgSales_Ref!$B$2:$B$12659,MATCH(D1463,Last6M_AvgSales_Ref!$A$2:$A$12659,0)),"")</f>
        <v>20</v>
      </c>
    </row>
    <row r="1464" customFormat="false" ht="14.25" hidden="false" customHeight="true" outlineLevel="0" collapsed="false">
      <c r="A1464" s="85" t="s">
        <v>134</v>
      </c>
      <c r="B1464" s="83" t="s">
        <v>71</v>
      </c>
      <c r="C1464" s="83" t="s">
        <v>3331</v>
      </c>
      <c r="D1464" s="83" t="n">
        <v>1000004502</v>
      </c>
      <c r="E1464" s="83" t="s">
        <v>3332</v>
      </c>
      <c r="F1464" s="84" t="n">
        <v>45952</v>
      </c>
      <c r="G1464" s="67" t="str">
        <f aca="false">IF(I1464&gt;0,"Targeted Dealer","-")</f>
        <v>Targeted Dealer</v>
      </c>
      <c r="H1464" s="67"/>
      <c r="I1464" s="68" t="n">
        <v>200</v>
      </c>
      <c r="J1464" s="68" t="n">
        <f aca="false">I1464/$J$1*($J$1-$E$1)</f>
        <v>200</v>
      </c>
      <c r="K1464" s="69" t="n">
        <v>60</v>
      </c>
      <c r="L1464" s="69" t="n">
        <f aca="false">I1464-K1464</f>
        <v>140</v>
      </c>
      <c r="M1464" s="69" t="n">
        <f aca="false">IFERROR((K1464/J1464%),"-")</f>
        <v>30</v>
      </c>
      <c r="N1464" s="97" t="n">
        <v>105</v>
      </c>
      <c r="O1464" s="98" t="str">
        <f aca="false">IF(F1464&lt;=$P$2,"June","")</f>
        <v>June</v>
      </c>
      <c r="P1464" s="97" t="n">
        <f aca="false">N1464</f>
        <v>105</v>
      </c>
      <c r="Q1464" s="99" t="n">
        <f aca="false">K1464-P1464</f>
        <v>-45</v>
      </c>
      <c r="R1464" s="98" t="n">
        <f aca="false">IFERROR(IF(O1464="May",(K1464/P1464-1))," ")</f>
        <v>0</v>
      </c>
      <c r="S1464" s="100" t="str">
        <f aca="false">IF(N1464&gt;0,IF(O1464="","-",IF(R1464&lt;0%,"DEGROWTH","GROWTH")))</f>
        <v>GROWTH</v>
      </c>
      <c r="T1464" s="69" t="n">
        <v>0</v>
      </c>
      <c r="U1464" s="101" t="str">
        <f aca="false">IF(F1464&lt;=$V$2,"May","")</f>
        <v>May</v>
      </c>
      <c r="V1464" s="69" t="n">
        <f aca="false">T1464</f>
        <v>0</v>
      </c>
      <c r="W1464" s="102" t="n">
        <f aca="false">K1464-V1464</f>
        <v>60</v>
      </c>
      <c r="X1464" s="103" t="n">
        <f aca="false">IFERROR(IF(U1464="June",(K1464/V1464-1)),0)</f>
        <v>0</v>
      </c>
      <c r="Y1464" s="106" t="b">
        <f aca="false">IF(T1464&gt;0,IF(U1464="","-",IF(X1464&lt;0%,"DEGROWTH","GROWTH")))</f>
        <v>0</v>
      </c>
      <c r="Z1464" s="75" t="n">
        <v>0</v>
      </c>
      <c r="AA1464" s="70"/>
      <c r="AB1464" s="70" t="s">
        <v>133</v>
      </c>
      <c r="AC1464" s="85" t="s">
        <v>134</v>
      </c>
      <c r="AD1464" s="3"/>
      <c r="AE1464" s="3"/>
      <c r="AF1464" s="85" t="s">
        <v>134</v>
      </c>
      <c r="AG1464" s="121" t="n">
        <f aca="false">IFERROR(INDEX(Last6M_AvgSales_Ref!$B$2:$B$12659,MATCH(D1464,Last6M_AvgSales_Ref!$A$2:$A$12659,0)),"")</f>
        <v>65</v>
      </c>
    </row>
    <row r="1465" customFormat="false" ht="14.25" hidden="false" customHeight="true" outlineLevel="0" collapsed="false">
      <c r="A1465" s="85" t="s">
        <v>130</v>
      </c>
      <c r="B1465" s="83" t="s">
        <v>111</v>
      </c>
      <c r="C1465" s="83" t="s">
        <v>3333</v>
      </c>
      <c r="D1465" s="83" t="n">
        <v>1000004508</v>
      </c>
      <c r="E1465" s="83" t="s">
        <v>3334</v>
      </c>
      <c r="F1465" s="84" t="n">
        <v>45958</v>
      </c>
      <c r="G1465" s="67" t="str">
        <f aca="false">IF(I1465&gt;0,"Targeted Dealer","-")</f>
        <v>Targeted Dealer</v>
      </c>
      <c r="H1465" s="67"/>
      <c r="I1465" s="68" t="n">
        <v>70</v>
      </c>
      <c r="J1465" s="68" t="n">
        <f aca="false">I1465/$J$1*($J$1-$E$1)</f>
        <v>70</v>
      </c>
      <c r="K1465" s="69" t="n">
        <v>32</v>
      </c>
      <c r="L1465" s="69" t="n">
        <f aca="false">I1465-K1465</f>
        <v>38</v>
      </c>
      <c r="M1465" s="69" t="n">
        <f aca="false">IFERROR((K1465/J1465%),"-")</f>
        <v>45.7142857142857</v>
      </c>
      <c r="N1465" s="97" t="n">
        <v>45.5</v>
      </c>
      <c r="O1465" s="98" t="str">
        <f aca="false">IF(F1465&lt;=$P$2,"June","")</f>
        <v>June</v>
      </c>
      <c r="P1465" s="97" t="n">
        <f aca="false">N1465</f>
        <v>45.5</v>
      </c>
      <c r="Q1465" s="99" t="n">
        <f aca="false">K1465-P1465</f>
        <v>-13.5</v>
      </c>
      <c r="R1465" s="98" t="n">
        <f aca="false">IFERROR(IF(O1465="May",(K1465/P1465-1))," ")</f>
        <v>0</v>
      </c>
      <c r="S1465" s="100" t="str">
        <f aca="false">IF(N1465&gt;0,IF(O1465="","-",IF(R1465&lt;0%,"DEGROWTH","GROWTH")))</f>
        <v>GROWTH</v>
      </c>
      <c r="T1465" s="69" t="n">
        <v>0</v>
      </c>
      <c r="U1465" s="101" t="str">
        <f aca="false">IF(F1465&lt;=$V$2,"May","")</f>
        <v>May</v>
      </c>
      <c r="V1465" s="69" t="n">
        <f aca="false">T1465</f>
        <v>0</v>
      </c>
      <c r="W1465" s="102" t="n">
        <f aca="false">K1465-V1465</f>
        <v>32</v>
      </c>
      <c r="X1465" s="103" t="n">
        <f aca="false">IFERROR(IF(U1465="June",(K1465/V1465-1)),0)</f>
        <v>0</v>
      </c>
      <c r="Y1465" s="106" t="b">
        <f aca="false">IF(T1465&gt;0,IF(U1465="","-",IF(X1465&lt;0%,"DEGROWTH","GROWTH")))</f>
        <v>0</v>
      </c>
      <c r="Z1465" s="75" t="n">
        <v>0</v>
      </c>
      <c r="AA1465" s="70"/>
      <c r="AB1465" s="70" t="s">
        <v>133</v>
      </c>
      <c r="AC1465" s="85" t="s">
        <v>130</v>
      </c>
      <c r="AD1465" s="3"/>
      <c r="AE1465" s="3"/>
      <c r="AF1465" s="85" t="s">
        <v>130</v>
      </c>
      <c r="AG1465" s="121" t="n">
        <f aca="false">IFERROR(INDEX(Last6M_AvgSales_Ref!$B$2:$B$12659,MATCH(D1465,Last6M_AvgSales_Ref!$A$2:$A$12659,0)),"")</f>
        <v>30.5833333333333</v>
      </c>
    </row>
    <row r="1466" customFormat="false" ht="14.25" hidden="false" customHeight="true" outlineLevel="0" collapsed="false">
      <c r="A1466" s="85" t="s">
        <v>130</v>
      </c>
      <c r="B1466" s="83" t="s">
        <v>521</v>
      </c>
      <c r="C1466" s="83" t="s">
        <v>3335</v>
      </c>
      <c r="D1466" s="83" t="n">
        <v>1000004488</v>
      </c>
      <c r="E1466" s="83" t="s">
        <v>3336</v>
      </c>
      <c r="F1466" s="84" t="n">
        <v>45948</v>
      </c>
      <c r="G1466" s="67" t="str">
        <f aca="false">IF(I1466&gt;0,"Targeted Dealer","-")</f>
        <v>Targeted Dealer</v>
      </c>
      <c r="H1466" s="67"/>
      <c r="I1466" s="68" t="n">
        <v>25</v>
      </c>
      <c r="J1466" s="68" t="n">
        <f aca="false">I1466/$J$1*($J$1-$E$1)</f>
        <v>25</v>
      </c>
      <c r="K1466" s="69" t="n">
        <v>60</v>
      </c>
      <c r="L1466" s="69" t="n">
        <f aca="false">I1466-K1466</f>
        <v>-35</v>
      </c>
      <c r="M1466" s="69" t="n">
        <f aca="false">IFERROR((K1466/J1466%),"-")</f>
        <v>240</v>
      </c>
      <c r="N1466" s="97" t="n">
        <v>30</v>
      </c>
      <c r="O1466" s="98" t="str">
        <f aca="false">IF(F1466&lt;=$P$2,"June","")</f>
        <v>June</v>
      </c>
      <c r="P1466" s="97" t="n">
        <f aca="false">N1466</f>
        <v>30</v>
      </c>
      <c r="Q1466" s="99" t="n">
        <f aca="false">K1466-P1466</f>
        <v>30</v>
      </c>
      <c r="R1466" s="98" t="n">
        <f aca="false">IFERROR(IF(O1466="May",(K1466/P1466-1))," ")</f>
        <v>0</v>
      </c>
      <c r="S1466" s="100" t="str">
        <f aca="false">IF(N1466&gt;0,IF(O1466="","-",IF(R1466&lt;0%,"DEGROWTH","GROWTH")))</f>
        <v>GROWTH</v>
      </c>
      <c r="T1466" s="69" t="n">
        <v>0</v>
      </c>
      <c r="U1466" s="101" t="str">
        <f aca="false">IF(F1466&lt;=$V$2,"May","")</f>
        <v>May</v>
      </c>
      <c r="V1466" s="69" t="n">
        <f aca="false">T1466</f>
        <v>0</v>
      </c>
      <c r="W1466" s="102" t="n">
        <f aca="false">K1466-V1466</f>
        <v>60</v>
      </c>
      <c r="X1466" s="103" t="n">
        <f aca="false">IFERROR(IF(U1466="June",(K1466/V1466-1)),0)</f>
        <v>0</v>
      </c>
      <c r="Y1466" s="106" t="b">
        <f aca="false">IF(T1466&gt;0,IF(U1466="","-",IF(X1466&lt;0%,"DEGROWTH","GROWTH")))</f>
        <v>0</v>
      </c>
      <c r="Z1466" s="75" t="n">
        <v>0</v>
      </c>
      <c r="AA1466" s="70"/>
      <c r="AB1466" s="70" t="s">
        <v>133</v>
      </c>
      <c r="AC1466" s="85" t="s">
        <v>130</v>
      </c>
      <c r="AD1466" s="3"/>
      <c r="AE1466" s="3"/>
      <c r="AF1466" s="85" t="s">
        <v>130</v>
      </c>
      <c r="AG1466" s="121" t="n">
        <f aca="false">IFERROR(INDEX(Last6M_AvgSales_Ref!$B$2:$B$12659,MATCH(D1466,Last6M_AvgSales_Ref!$A$2:$A$12659,0)),"")</f>
        <v>30.8333333333333</v>
      </c>
    </row>
    <row r="1467" customFormat="false" ht="14.25" hidden="false" customHeight="true" outlineLevel="0" collapsed="false">
      <c r="A1467" s="85" t="s">
        <v>132</v>
      </c>
      <c r="B1467" s="83" t="s">
        <v>101</v>
      </c>
      <c r="C1467" s="83" t="e">
        <f aca="false">#N/A</f>
        <v>#N/A</v>
      </c>
      <c r="D1467" s="83" t="n">
        <v>1000004514</v>
      </c>
      <c r="E1467" s="83" t="s">
        <v>3337</v>
      </c>
      <c r="F1467" s="84" t="n">
        <v>45967</v>
      </c>
      <c r="G1467" s="67" t="str">
        <f aca="false">IF(I1467&gt;0,"Targeted Dealer","-")</f>
        <v>Targeted Dealer</v>
      </c>
      <c r="H1467" s="67"/>
      <c r="I1467" s="68" t="n">
        <v>280</v>
      </c>
      <c r="J1467" s="68" t="n">
        <f aca="false">I1467/$J$1*($J$1-$E$1)</f>
        <v>280</v>
      </c>
      <c r="K1467" s="69" t="n">
        <v>439</v>
      </c>
      <c r="L1467" s="69" t="n">
        <f aca="false">I1467-K1467</f>
        <v>-159</v>
      </c>
      <c r="M1467" s="69" t="n">
        <f aca="false">IFERROR((K1467/J1467%),"-")</f>
        <v>156.785714285714</v>
      </c>
      <c r="N1467" s="97" t="n">
        <v>360</v>
      </c>
      <c r="O1467" s="98" t="str">
        <f aca="false">IF(F1467&lt;=$P$2,"June","")</f>
        <v>June</v>
      </c>
      <c r="P1467" s="97" t="n">
        <f aca="false">N1467</f>
        <v>360</v>
      </c>
      <c r="Q1467" s="99" t="n">
        <f aca="false">K1467-P1467</f>
        <v>79</v>
      </c>
      <c r="R1467" s="98" t="n">
        <f aca="false">IFERROR(IF(O1467="May",(K1467/P1467-1))," ")</f>
        <v>0</v>
      </c>
      <c r="S1467" s="100" t="str">
        <f aca="false">IF(N1467&gt;0,IF(O1467="","-",IF(R1467&lt;0%,"DEGROWTH","GROWTH")))</f>
        <v>GROWTH</v>
      </c>
      <c r="T1467" s="69" t="n">
        <v>0</v>
      </c>
      <c r="U1467" s="101" t="str">
        <f aca="false">IF(F1467&lt;=$V$2,"May","")</f>
        <v>May</v>
      </c>
      <c r="V1467" s="69" t="n">
        <f aca="false">T1467</f>
        <v>0</v>
      </c>
      <c r="W1467" s="102" t="n">
        <f aca="false">K1467-V1467</f>
        <v>439</v>
      </c>
      <c r="X1467" s="103" t="n">
        <f aca="false">IFERROR(IF(U1467="June",(K1467/V1467-1)),0)</f>
        <v>0</v>
      </c>
      <c r="Y1467" s="106" t="b">
        <f aca="false">IF(T1467&gt;0,IF(U1467="","-",IF(X1467&lt;0%,"DEGROWTH","GROWTH")))</f>
        <v>0</v>
      </c>
      <c r="Z1467" s="75" t="n">
        <v>0</v>
      </c>
      <c r="AA1467" s="70"/>
      <c r="AB1467" s="70" t="s">
        <v>133</v>
      </c>
      <c r="AC1467" s="85" t="s">
        <v>132</v>
      </c>
      <c r="AD1467" s="3"/>
      <c r="AE1467" s="3"/>
      <c r="AF1467" s="85" t="s">
        <v>132</v>
      </c>
      <c r="AG1467" s="121" t="n">
        <f aca="false">IFERROR(INDEX(Last6M_AvgSales_Ref!$B$2:$B$12659,MATCH(D1467,Last6M_AvgSales_Ref!$A$2:$A$12659,0)),"")</f>
        <v>435.333333333333</v>
      </c>
    </row>
    <row r="1468" customFormat="false" ht="14.25" hidden="false" customHeight="true" outlineLevel="0" collapsed="false">
      <c r="A1468" s="85" t="s">
        <v>133</v>
      </c>
      <c r="B1468" s="83" t="s">
        <v>141</v>
      </c>
      <c r="C1468" s="83" t="s">
        <v>3338</v>
      </c>
      <c r="D1468" s="83" t="n">
        <v>1000004542</v>
      </c>
      <c r="E1468" s="83" t="s">
        <v>3339</v>
      </c>
      <c r="F1468" s="84" t="n">
        <v>45978</v>
      </c>
      <c r="G1468" s="67" t="str">
        <f aca="false">IF(I1468&gt;0,"Targeted Dealer","-")</f>
        <v>Targeted Dealer</v>
      </c>
      <c r="H1468" s="67"/>
      <c r="I1468" s="68" t="n">
        <v>30</v>
      </c>
      <c r="J1468" s="68" t="n">
        <f aca="false">I1468/$J$1*($J$1-$E$1)</f>
        <v>30</v>
      </c>
      <c r="K1468" s="69" t="n">
        <v>5</v>
      </c>
      <c r="L1468" s="69" t="n">
        <f aca="false">I1468-K1468</f>
        <v>25</v>
      </c>
      <c r="M1468" s="69" t="n">
        <f aca="false">IFERROR((K1468/J1468%),"-")</f>
        <v>16.6666666666667</v>
      </c>
      <c r="N1468" s="97" t="n">
        <v>17</v>
      </c>
      <c r="O1468" s="98" t="str">
        <f aca="false">IF(F1468&lt;=$P$2,"June","")</f>
        <v>June</v>
      </c>
      <c r="P1468" s="97" t="n">
        <f aca="false">N1468</f>
        <v>17</v>
      </c>
      <c r="Q1468" s="99" t="n">
        <f aca="false">K1468-P1468</f>
        <v>-12</v>
      </c>
      <c r="R1468" s="98" t="n">
        <f aca="false">IFERROR(IF(O1468="May",(K1468/P1468-1))," ")</f>
        <v>0</v>
      </c>
      <c r="S1468" s="100" t="str">
        <f aca="false">IF(N1468&gt;0,IF(O1468="","-",IF(R1468&lt;0%,"DEGROWTH","GROWTH")))</f>
        <v>GROWTH</v>
      </c>
      <c r="T1468" s="69" t="n">
        <v>0</v>
      </c>
      <c r="U1468" s="101" t="str">
        <f aca="false">IF(F1468&lt;=$V$2,"May","")</f>
        <v>May</v>
      </c>
      <c r="V1468" s="69" t="n">
        <f aca="false">T1468</f>
        <v>0</v>
      </c>
      <c r="W1468" s="102" t="n">
        <f aca="false">K1468-V1468</f>
        <v>5</v>
      </c>
      <c r="X1468" s="103" t="n">
        <f aca="false">IFERROR(IF(U1468="June",(K1468/V1468-1)),0)</f>
        <v>0</v>
      </c>
      <c r="Y1468" s="106" t="b">
        <f aca="false">IF(T1468&gt;0,IF(U1468="","-",IF(X1468&lt;0%,"DEGROWTH","GROWTH")))</f>
        <v>0</v>
      </c>
      <c r="Z1468" s="75" t="n">
        <v>0</v>
      </c>
      <c r="AA1468" s="70"/>
      <c r="AB1468" s="70" t="s">
        <v>133</v>
      </c>
      <c r="AC1468" s="85" t="s">
        <v>133</v>
      </c>
      <c r="AD1468" s="3"/>
      <c r="AE1468" s="3"/>
      <c r="AF1468" s="85" t="s">
        <v>133</v>
      </c>
      <c r="AG1468" s="121" t="n">
        <f aca="false">IFERROR(INDEX(Last6M_AvgSales_Ref!$B$2:$B$12659,MATCH(D1468,Last6M_AvgSales_Ref!$A$2:$A$12659,0)),"")</f>
        <v>31.8333333333333</v>
      </c>
    </row>
    <row r="1469" customFormat="false" ht="14.25" hidden="false" customHeight="true" outlineLevel="0" collapsed="false">
      <c r="A1469" s="85" t="s">
        <v>133</v>
      </c>
      <c r="B1469" s="83" t="s">
        <v>142</v>
      </c>
      <c r="C1469" s="83" t="s">
        <v>3340</v>
      </c>
      <c r="D1469" s="83" t="n">
        <v>1000004543</v>
      </c>
      <c r="E1469" s="83" t="s">
        <v>3341</v>
      </c>
      <c r="F1469" s="84" t="n">
        <v>45978</v>
      </c>
      <c r="G1469" s="67" t="str">
        <f aca="false">IF(I1469&gt;0,"Targeted Dealer","-")</f>
        <v>Targeted Dealer</v>
      </c>
      <c r="H1469" s="67"/>
      <c r="I1469" s="68" t="n">
        <v>80</v>
      </c>
      <c r="J1469" s="68" t="n">
        <f aca="false">I1469/$J$1*($J$1-$E$1)</f>
        <v>80</v>
      </c>
      <c r="K1469" s="69" t="n">
        <v>90</v>
      </c>
      <c r="L1469" s="69" t="n">
        <f aca="false">I1469-K1469</f>
        <v>-10</v>
      </c>
      <c r="M1469" s="69" t="n">
        <f aca="false">IFERROR((K1469/J1469%),"-")</f>
        <v>112.5</v>
      </c>
      <c r="N1469" s="97" t="n">
        <v>70</v>
      </c>
      <c r="O1469" s="98" t="str">
        <f aca="false">IF(F1469&lt;=$P$2,"June","")</f>
        <v>June</v>
      </c>
      <c r="P1469" s="97" t="n">
        <f aca="false">N1469</f>
        <v>70</v>
      </c>
      <c r="Q1469" s="99" t="n">
        <f aca="false">K1469-P1469</f>
        <v>20</v>
      </c>
      <c r="R1469" s="98" t="n">
        <f aca="false">IFERROR(IF(O1469="May",(K1469/P1469-1))," ")</f>
        <v>0</v>
      </c>
      <c r="S1469" s="100" t="str">
        <f aca="false">IF(N1469&gt;0,IF(O1469="","-",IF(R1469&lt;0%,"DEGROWTH","GROWTH")))</f>
        <v>GROWTH</v>
      </c>
      <c r="T1469" s="69" t="n">
        <v>0</v>
      </c>
      <c r="U1469" s="101" t="str">
        <f aca="false">IF(F1469&lt;=$V$2,"May","")</f>
        <v>May</v>
      </c>
      <c r="V1469" s="69" t="n">
        <f aca="false">T1469</f>
        <v>0</v>
      </c>
      <c r="W1469" s="102" t="n">
        <f aca="false">K1469-V1469</f>
        <v>90</v>
      </c>
      <c r="X1469" s="103" t="n">
        <f aca="false">IFERROR(IF(U1469="June",(K1469/V1469-1)),0)</f>
        <v>0</v>
      </c>
      <c r="Y1469" s="106" t="b">
        <f aca="false">IF(T1469&gt;0,IF(U1469="","-",IF(X1469&lt;0%,"DEGROWTH","GROWTH")))</f>
        <v>0</v>
      </c>
      <c r="Z1469" s="75" t="n">
        <v>0</v>
      </c>
      <c r="AA1469" s="70"/>
      <c r="AB1469" s="70" t="s">
        <v>133</v>
      </c>
      <c r="AC1469" s="85" t="s">
        <v>133</v>
      </c>
      <c r="AD1469" s="3"/>
      <c r="AE1469" s="3"/>
      <c r="AF1469" s="85" t="s">
        <v>133</v>
      </c>
      <c r="AG1469" s="121" t="n">
        <f aca="false">IFERROR(INDEX(Last6M_AvgSales_Ref!$B$2:$B$12659,MATCH(D1469,Last6M_AvgSales_Ref!$A$2:$A$12659,0)),"")</f>
        <v>117.083333333333</v>
      </c>
    </row>
    <row r="1470" customFormat="false" ht="14.25" hidden="false" customHeight="true" outlineLevel="0" collapsed="false">
      <c r="A1470" s="85" t="s">
        <v>133</v>
      </c>
      <c r="B1470" s="83" t="s">
        <v>43</v>
      </c>
      <c r="C1470" s="83" t="s">
        <v>3342</v>
      </c>
      <c r="D1470" s="83" t="n">
        <v>1000004532</v>
      </c>
      <c r="E1470" s="83" t="s">
        <v>3343</v>
      </c>
      <c r="F1470" s="84" t="n">
        <v>45972</v>
      </c>
      <c r="G1470" s="67" t="str">
        <f aca="false">IF(I1470&gt;0,"Targeted Dealer","-")</f>
        <v>Targeted Dealer</v>
      </c>
      <c r="H1470" s="67"/>
      <c r="I1470" s="68" t="n">
        <v>200</v>
      </c>
      <c r="J1470" s="68" t="n">
        <f aca="false">I1470/$J$1*($J$1-$E$1)</f>
        <v>200</v>
      </c>
      <c r="K1470" s="69" t="n">
        <v>191.25</v>
      </c>
      <c r="L1470" s="69" t="n">
        <f aca="false">I1470-K1470</f>
        <v>8.75</v>
      </c>
      <c r="M1470" s="69" t="n">
        <f aca="false">IFERROR((K1470/J1470%),"-")</f>
        <v>95.625</v>
      </c>
      <c r="N1470" s="97" t="n">
        <v>303.25</v>
      </c>
      <c r="O1470" s="98" t="str">
        <f aca="false">IF(F1470&lt;=$P$2,"June","")</f>
        <v>June</v>
      </c>
      <c r="P1470" s="97" t="n">
        <f aca="false">N1470</f>
        <v>303.25</v>
      </c>
      <c r="Q1470" s="99" t="n">
        <f aca="false">K1470-P1470</f>
        <v>-112</v>
      </c>
      <c r="R1470" s="98" t="n">
        <f aca="false">IFERROR(IF(O1470="May",(K1470/P1470-1))," ")</f>
        <v>0</v>
      </c>
      <c r="S1470" s="100" t="str">
        <f aca="false">IF(N1470&gt;0,IF(O1470="","-",IF(R1470&lt;0%,"DEGROWTH","GROWTH")))</f>
        <v>GROWTH</v>
      </c>
      <c r="T1470" s="69" t="n">
        <v>0</v>
      </c>
      <c r="U1470" s="101" t="str">
        <f aca="false">IF(F1470&lt;=$V$2,"May","")</f>
        <v>May</v>
      </c>
      <c r="V1470" s="69" t="n">
        <f aca="false">T1470</f>
        <v>0</v>
      </c>
      <c r="W1470" s="102" t="n">
        <f aca="false">K1470-V1470</f>
        <v>191.25</v>
      </c>
      <c r="X1470" s="103" t="n">
        <f aca="false">IFERROR(IF(U1470="June",(K1470/V1470-1)),0)</f>
        <v>0</v>
      </c>
      <c r="Y1470" s="106" t="b">
        <f aca="false">IF(T1470&gt;0,IF(U1470="","-",IF(X1470&lt;0%,"DEGROWTH","GROWTH")))</f>
        <v>0</v>
      </c>
      <c r="Z1470" s="75" t="n">
        <v>0</v>
      </c>
      <c r="AA1470" s="70"/>
      <c r="AB1470" s="70" t="s">
        <v>133</v>
      </c>
      <c r="AC1470" s="85" t="s">
        <v>133</v>
      </c>
      <c r="AD1470" s="3"/>
      <c r="AE1470" s="3"/>
      <c r="AF1470" s="85" t="s">
        <v>133</v>
      </c>
      <c r="AG1470" s="121" t="n">
        <f aca="false">IFERROR(INDEX(Last6M_AvgSales_Ref!$B$2:$B$12659,MATCH(D1470,Last6M_AvgSales_Ref!$A$2:$A$12659,0)),"")</f>
        <v>316.583333333333</v>
      </c>
    </row>
    <row r="1471" customFormat="false" ht="14.25" hidden="false" customHeight="true" outlineLevel="0" collapsed="false">
      <c r="A1471" s="85" t="s">
        <v>133</v>
      </c>
      <c r="B1471" s="83" t="s">
        <v>51</v>
      </c>
      <c r="C1471" s="83" t="s">
        <v>3344</v>
      </c>
      <c r="D1471" s="83" t="n">
        <v>1000004504</v>
      </c>
      <c r="E1471" s="83" t="s">
        <v>3345</v>
      </c>
      <c r="F1471" s="84" t="n">
        <v>45952</v>
      </c>
      <c r="G1471" s="67" t="str">
        <f aca="false">IF(I1471&gt;0,"Targeted Dealer","-")</f>
        <v>Targeted Dealer</v>
      </c>
      <c r="H1471" s="67"/>
      <c r="I1471" s="68" t="n">
        <v>30</v>
      </c>
      <c r="J1471" s="68" t="n">
        <f aca="false">I1471/$J$1*($J$1-$E$1)</f>
        <v>30</v>
      </c>
      <c r="K1471" s="69" t="n">
        <v>84</v>
      </c>
      <c r="L1471" s="69" t="n">
        <f aca="false">I1471-K1471</f>
        <v>-54</v>
      </c>
      <c r="M1471" s="69" t="n">
        <f aca="false">IFERROR((K1471/J1471%),"-")</f>
        <v>280</v>
      </c>
      <c r="N1471" s="97" t="n">
        <v>80</v>
      </c>
      <c r="O1471" s="98" t="str">
        <f aca="false">IF(F1471&lt;=$P$2,"June","")</f>
        <v>June</v>
      </c>
      <c r="P1471" s="97" t="n">
        <f aca="false">N1471</f>
        <v>80</v>
      </c>
      <c r="Q1471" s="99" t="n">
        <f aca="false">K1471-P1471</f>
        <v>4</v>
      </c>
      <c r="R1471" s="98" t="n">
        <f aca="false">IFERROR(IF(O1471="May",(K1471/P1471-1))," ")</f>
        <v>0</v>
      </c>
      <c r="S1471" s="100" t="str">
        <f aca="false">IF(N1471&gt;0,IF(O1471="","-",IF(R1471&lt;0%,"DEGROWTH","GROWTH")))</f>
        <v>GROWTH</v>
      </c>
      <c r="T1471" s="69" t="n">
        <v>0</v>
      </c>
      <c r="U1471" s="101" t="str">
        <f aca="false">IF(F1471&lt;=$V$2,"May","")</f>
        <v>May</v>
      </c>
      <c r="V1471" s="69" t="n">
        <f aca="false">T1471</f>
        <v>0</v>
      </c>
      <c r="W1471" s="102" t="n">
        <f aca="false">K1471-V1471</f>
        <v>84</v>
      </c>
      <c r="X1471" s="103" t="n">
        <f aca="false">IFERROR(IF(U1471="June",(K1471/V1471-1)),0)</f>
        <v>0</v>
      </c>
      <c r="Y1471" s="106" t="b">
        <f aca="false">IF(T1471&gt;0,IF(U1471="","-",IF(X1471&lt;0%,"DEGROWTH","GROWTH")))</f>
        <v>0</v>
      </c>
      <c r="Z1471" s="75" t="n">
        <v>0</v>
      </c>
      <c r="AA1471" s="70"/>
      <c r="AB1471" s="70" t="s">
        <v>133</v>
      </c>
      <c r="AC1471" s="85" t="s">
        <v>133</v>
      </c>
      <c r="AD1471" s="3"/>
      <c r="AE1471" s="3"/>
      <c r="AF1471" s="85" t="s">
        <v>133</v>
      </c>
      <c r="AG1471" s="121" t="n">
        <f aca="false">IFERROR(INDEX(Last6M_AvgSales_Ref!$B$2:$B$12659,MATCH(D1471,Last6M_AvgSales_Ref!$A$2:$A$12659,0)),"")</f>
        <v>58.0833333333333</v>
      </c>
    </row>
    <row r="1472" customFormat="false" ht="14.25" hidden="false" customHeight="true" outlineLevel="0" collapsed="false">
      <c r="A1472" s="85" t="s">
        <v>133</v>
      </c>
      <c r="B1472" s="83" t="s">
        <v>52</v>
      </c>
      <c r="C1472" s="83" t="s">
        <v>3346</v>
      </c>
      <c r="D1472" s="83" t="n">
        <v>1000004393</v>
      </c>
      <c r="E1472" s="83" t="s">
        <v>3347</v>
      </c>
      <c r="F1472" s="84" t="n">
        <v>45825</v>
      </c>
      <c r="G1472" s="67" t="str">
        <f aca="false">IF(I1472&gt;0,"Targeted Dealer","-")</f>
        <v>Targeted Dealer</v>
      </c>
      <c r="H1472" s="67"/>
      <c r="I1472" s="68" t="n">
        <v>35</v>
      </c>
      <c r="J1472" s="68" t="n">
        <f aca="false">I1472/$J$1*($J$1-$E$1)</f>
        <v>35</v>
      </c>
      <c r="K1472" s="69" t="n">
        <v>70</v>
      </c>
      <c r="L1472" s="69" t="n">
        <f aca="false">I1472-K1472</f>
        <v>-35</v>
      </c>
      <c r="M1472" s="69" t="n">
        <f aca="false">IFERROR((K1472/J1472%),"-")</f>
        <v>200</v>
      </c>
      <c r="N1472" s="97" t="n">
        <v>0</v>
      </c>
      <c r="O1472" s="98" t="str">
        <f aca="false">IF(F1472&lt;=$P$2,"June","")</f>
        <v>June</v>
      </c>
      <c r="P1472" s="97" t="n">
        <f aca="false">N1472</f>
        <v>0</v>
      </c>
      <c r="Q1472" s="99" t="n">
        <f aca="false">K1472-P1472</f>
        <v>70</v>
      </c>
      <c r="R1472" s="98" t="n">
        <f aca="false">IFERROR(IF(O1472="May",(K1472/P1472-1))," ")</f>
        <v>0</v>
      </c>
      <c r="S1472" s="105" t="b">
        <f aca="false">IF(N1472&gt;0,IF(O1472="","-",IF(R1472&lt;0%,"DEGROWTH","GROWTH")))</f>
        <v>0</v>
      </c>
      <c r="T1472" s="69" t="n">
        <v>0</v>
      </c>
      <c r="U1472" s="101" t="str">
        <f aca="false">IF(F1472&lt;=$V$2,"May","")</f>
        <v>May</v>
      </c>
      <c r="V1472" s="69" t="n">
        <f aca="false">T1472</f>
        <v>0</v>
      </c>
      <c r="W1472" s="102" t="n">
        <f aca="false">K1472-V1472</f>
        <v>70</v>
      </c>
      <c r="X1472" s="103" t="n">
        <f aca="false">IFERROR(IF(U1472="June",(K1472/V1472-1)),0)</f>
        <v>0</v>
      </c>
      <c r="Y1472" s="106" t="b">
        <f aca="false">IF(T1472&gt;0,IF(U1472="","-",IF(X1472&lt;0%,"DEGROWTH","GROWTH")))</f>
        <v>0</v>
      </c>
      <c r="Z1472" s="75" t="n">
        <v>0</v>
      </c>
      <c r="AA1472" s="70"/>
      <c r="AB1472" s="70" t="s">
        <v>133</v>
      </c>
      <c r="AC1472" s="85" t="s">
        <v>133</v>
      </c>
      <c r="AD1472" s="3"/>
      <c r="AE1472" s="3"/>
      <c r="AF1472" s="85" t="s">
        <v>133</v>
      </c>
      <c r="AG1472" s="121" t="n">
        <f aca="false">IFERROR(INDEX(Last6M_AvgSales_Ref!$B$2:$B$12659,MATCH(D1472,Last6M_AvgSales_Ref!$A$2:$A$12659,0)),"")</f>
        <v>49.8333333333333</v>
      </c>
    </row>
    <row r="1473" customFormat="false" ht="14.25" hidden="false" customHeight="true" outlineLevel="0" collapsed="false">
      <c r="A1473" s="85" t="s">
        <v>133</v>
      </c>
      <c r="B1473" s="83" t="s">
        <v>55</v>
      </c>
      <c r="C1473" s="83" t="s">
        <v>3348</v>
      </c>
      <c r="D1473" s="83" t="n">
        <v>1000004509</v>
      </c>
      <c r="E1473" s="83" t="s">
        <v>3349</v>
      </c>
      <c r="F1473" s="84" t="n">
        <v>45961</v>
      </c>
      <c r="G1473" s="67" t="str">
        <f aca="false">IF(I1473&gt;0,"Targeted Dealer","-")</f>
        <v>Targeted Dealer</v>
      </c>
      <c r="H1473" s="67"/>
      <c r="I1473" s="68" t="n">
        <v>35</v>
      </c>
      <c r="J1473" s="68" t="n">
        <f aca="false">I1473/$J$1*($J$1-$E$1)</f>
        <v>35</v>
      </c>
      <c r="K1473" s="69" t="n">
        <v>0</v>
      </c>
      <c r="L1473" s="69" t="n">
        <f aca="false">I1473-K1473</f>
        <v>35</v>
      </c>
      <c r="M1473" s="69" t="n">
        <f aca="false">IFERROR((K1473/J1473%),"-")</f>
        <v>0</v>
      </c>
      <c r="N1473" s="97" t="n">
        <v>0</v>
      </c>
      <c r="O1473" s="98" t="str">
        <f aca="false">IF(F1473&lt;=$P$2,"June","")</f>
        <v>June</v>
      </c>
      <c r="P1473" s="97" t="n">
        <f aca="false">N1473</f>
        <v>0</v>
      </c>
      <c r="Q1473" s="99" t="n">
        <f aca="false">K1473-P1473</f>
        <v>0</v>
      </c>
      <c r="R1473" s="98" t="n">
        <f aca="false">IFERROR(IF(O1473="May",(K1473/P1473-1))," ")</f>
        <v>0</v>
      </c>
      <c r="S1473" s="105" t="b">
        <f aca="false">IF(N1473&gt;0,IF(O1473="","-",IF(R1473&lt;0%,"DEGROWTH","GROWTH")))</f>
        <v>0</v>
      </c>
      <c r="T1473" s="69" t="n">
        <v>0</v>
      </c>
      <c r="U1473" s="101" t="str">
        <f aca="false">IF(F1473&lt;=$V$2,"May","")</f>
        <v>May</v>
      </c>
      <c r="V1473" s="69" t="n">
        <f aca="false">T1473</f>
        <v>0</v>
      </c>
      <c r="W1473" s="102" t="n">
        <f aca="false">K1473-V1473</f>
        <v>0</v>
      </c>
      <c r="X1473" s="103" t="n">
        <f aca="false">IFERROR(IF(U1473="June",(K1473/V1473-1)),0)</f>
        <v>0</v>
      </c>
      <c r="Y1473" s="106" t="b">
        <f aca="false">IF(T1473&gt;0,IF(U1473="","-",IF(X1473&lt;0%,"DEGROWTH","GROWTH")))</f>
        <v>0</v>
      </c>
      <c r="Z1473" s="75" t="n">
        <v>0</v>
      </c>
      <c r="AA1473" s="70"/>
      <c r="AB1473" s="70" t="s">
        <v>133</v>
      </c>
      <c r="AC1473" s="85" t="s">
        <v>133</v>
      </c>
      <c r="AD1473" s="3"/>
      <c r="AE1473" s="3"/>
      <c r="AF1473" s="85" t="s">
        <v>133</v>
      </c>
      <c r="AG1473" s="121" t="n">
        <f aca="false">IFERROR(INDEX(Last6M_AvgSales_Ref!$B$2:$B$12659,MATCH(D1473,Last6M_AvgSales_Ref!$A$2:$A$12659,0)),"")</f>
        <v>89.9666666666667</v>
      </c>
    </row>
    <row r="1474" customFormat="false" ht="14.25" hidden="false" customHeight="true" outlineLevel="0" collapsed="false">
      <c r="A1474" s="85" t="s">
        <v>133</v>
      </c>
      <c r="B1474" s="83" t="s">
        <v>21</v>
      </c>
      <c r="C1474" s="83" t="s">
        <v>3350</v>
      </c>
      <c r="D1474" s="83" t="n">
        <v>1000004515</v>
      </c>
      <c r="E1474" s="83" t="s">
        <v>2095</v>
      </c>
      <c r="F1474" s="84" t="n">
        <v>45968</v>
      </c>
      <c r="G1474" s="67" t="str">
        <f aca="false">IF(I1474&gt;0,"Targeted Dealer","-")</f>
        <v>-</v>
      </c>
      <c r="H1474" s="67"/>
      <c r="I1474" s="68" t="n">
        <v>0</v>
      </c>
      <c r="J1474" s="68" t="n">
        <f aca="false">I1474/$J$1*($J$1-$E$1)</f>
        <v>0</v>
      </c>
      <c r="K1474" s="69" t="n">
        <v>0</v>
      </c>
      <c r="L1474" s="69" t="n">
        <f aca="false">I1474-K1474</f>
        <v>0</v>
      </c>
      <c r="M1474" s="69" t="str">
        <f aca="false">IFERROR((K1474/J1474%),"-")</f>
        <v>-</v>
      </c>
      <c r="N1474" s="97" t="n">
        <v>0</v>
      </c>
      <c r="O1474" s="98" t="str">
        <f aca="false">IF(F1474&lt;=$P$2,"June","")</f>
        <v>June</v>
      </c>
      <c r="P1474" s="97" t="n">
        <f aca="false">N1474</f>
        <v>0</v>
      </c>
      <c r="Q1474" s="99" t="n">
        <f aca="false">K1474-P1474</f>
        <v>0</v>
      </c>
      <c r="R1474" s="98" t="n">
        <f aca="false">IFERROR(IF(O1474="May",(K1474/P1474-1))," ")</f>
        <v>0</v>
      </c>
      <c r="S1474" s="105" t="b">
        <f aca="false">IF(N1474&gt;0,IF(O1474="","-",IF(R1474&lt;0%,"DEGROWTH","GROWTH")))</f>
        <v>0</v>
      </c>
      <c r="T1474" s="69" t="n">
        <v>0</v>
      </c>
      <c r="U1474" s="101" t="str">
        <f aca="false">IF(F1474&lt;=$V$2,"May","")</f>
        <v>May</v>
      </c>
      <c r="V1474" s="69" t="n">
        <f aca="false">T1474</f>
        <v>0</v>
      </c>
      <c r="W1474" s="102" t="n">
        <f aca="false">K1474-V1474</f>
        <v>0</v>
      </c>
      <c r="X1474" s="103" t="n">
        <f aca="false">IFERROR(IF(U1474="June",(K1474/V1474-1)),0)</f>
        <v>0</v>
      </c>
      <c r="Y1474" s="106" t="b">
        <f aca="false">IF(T1474&gt;0,IF(U1474="","-",IF(X1474&lt;0%,"DEGROWTH","GROWTH")))</f>
        <v>0</v>
      </c>
      <c r="Z1474" s="75" t="n">
        <v>0</v>
      </c>
      <c r="AA1474" s="70"/>
      <c r="AB1474" s="70" t="s">
        <v>133</v>
      </c>
      <c r="AC1474" s="85" t="s">
        <v>133</v>
      </c>
      <c r="AD1474" s="3"/>
      <c r="AE1474" s="3"/>
      <c r="AF1474" s="85" t="s">
        <v>133</v>
      </c>
      <c r="AG1474" s="121" t="n">
        <f aca="false">IFERROR(INDEX(Last6M_AvgSales_Ref!$B$2:$B$12659,MATCH(D1474,Last6M_AvgSales_Ref!$A$2:$A$12659,0)),"")</f>
        <v>4.33333333333333</v>
      </c>
    </row>
    <row r="1475" customFormat="false" ht="14.25" hidden="false" customHeight="true" outlineLevel="0" collapsed="false">
      <c r="A1475" s="85" t="s">
        <v>133</v>
      </c>
      <c r="B1475" s="83" t="s">
        <v>48</v>
      </c>
      <c r="C1475" s="83" t="s">
        <v>3351</v>
      </c>
      <c r="D1475" s="83" t="n">
        <v>1000004486</v>
      </c>
      <c r="E1475" s="83" t="s">
        <v>3352</v>
      </c>
      <c r="F1475" s="84" t="n">
        <v>45940</v>
      </c>
      <c r="G1475" s="67" t="str">
        <f aca="false">IF(I1475&gt;0,"Targeted Dealer","-")</f>
        <v>Targeted Dealer</v>
      </c>
      <c r="H1475" s="67"/>
      <c r="I1475" s="68" t="n">
        <v>23</v>
      </c>
      <c r="J1475" s="68" t="n">
        <f aca="false">I1475/$J$1*($J$1-$E$1)</f>
        <v>23</v>
      </c>
      <c r="K1475" s="69" t="n">
        <v>70</v>
      </c>
      <c r="L1475" s="69" t="n">
        <f aca="false">I1475-K1475</f>
        <v>-47</v>
      </c>
      <c r="M1475" s="69" t="n">
        <f aca="false">IFERROR((K1475/J1475%),"-")</f>
        <v>304.347826086957</v>
      </c>
      <c r="N1475" s="97" t="n">
        <v>50</v>
      </c>
      <c r="O1475" s="98" t="str">
        <f aca="false">IF(F1475&lt;=$P$2,"June","")</f>
        <v>June</v>
      </c>
      <c r="P1475" s="97" t="n">
        <f aca="false">N1475</f>
        <v>50</v>
      </c>
      <c r="Q1475" s="99" t="n">
        <f aca="false">K1475-P1475</f>
        <v>20</v>
      </c>
      <c r="R1475" s="98" t="n">
        <f aca="false">IFERROR(IF(O1475="May",(K1475/P1475-1))," ")</f>
        <v>0</v>
      </c>
      <c r="S1475" s="100" t="str">
        <f aca="false">IF(N1475&gt;0,IF(O1475="","-",IF(R1475&lt;0%,"DEGROWTH","GROWTH")))</f>
        <v>GROWTH</v>
      </c>
      <c r="T1475" s="69" t="n">
        <v>0</v>
      </c>
      <c r="U1475" s="101" t="str">
        <f aca="false">IF(F1475&lt;=$V$2,"May","")</f>
        <v>May</v>
      </c>
      <c r="V1475" s="69" t="n">
        <f aca="false">T1475</f>
        <v>0</v>
      </c>
      <c r="W1475" s="102" t="n">
        <f aca="false">K1475-V1475</f>
        <v>70</v>
      </c>
      <c r="X1475" s="103" t="n">
        <f aca="false">IFERROR(IF(U1475="June",(K1475/V1475-1)),0)</f>
        <v>0</v>
      </c>
      <c r="Y1475" s="106" t="b">
        <f aca="false">IF(T1475&gt;0,IF(U1475="","-",IF(X1475&lt;0%,"DEGROWTH","GROWTH")))</f>
        <v>0</v>
      </c>
      <c r="Z1475" s="75" t="n">
        <v>0</v>
      </c>
      <c r="AA1475" s="70"/>
      <c r="AB1475" s="70" t="s">
        <v>133</v>
      </c>
      <c r="AC1475" s="85" t="s">
        <v>133</v>
      </c>
      <c r="AD1475" s="3"/>
      <c r="AE1475" s="3"/>
      <c r="AF1475" s="85" t="s">
        <v>133</v>
      </c>
      <c r="AG1475" s="121" t="n">
        <f aca="false">IFERROR(INDEX(Last6M_AvgSales_Ref!$B$2:$B$12659,MATCH(D1475,Last6M_AvgSales_Ref!$A$2:$A$12659,0)),"")</f>
        <v>45.8333333333333</v>
      </c>
    </row>
    <row r="1476" customFormat="false" ht="14.25" hidden="false" customHeight="true" outlineLevel="0" collapsed="false">
      <c r="A1476" s="85" t="s">
        <v>133</v>
      </c>
      <c r="B1476" s="83" t="s">
        <v>48</v>
      </c>
      <c r="C1476" s="83" t="s">
        <v>3353</v>
      </c>
      <c r="D1476" s="83" t="n">
        <v>1000004135</v>
      </c>
      <c r="E1476" s="83" t="s">
        <v>3354</v>
      </c>
      <c r="F1476" s="84" t="n">
        <v>45559</v>
      </c>
      <c r="G1476" s="67" t="str">
        <f aca="false">IF(I1476&gt;0,"Targeted Dealer","-")</f>
        <v>Targeted Dealer</v>
      </c>
      <c r="H1476" s="67"/>
      <c r="I1476" s="68" t="n">
        <v>100</v>
      </c>
      <c r="J1476" s="68" t="n">
        <f aca="false">I1476/$J$1*($J$1-$E$1)</f>
        <v>100</v>
      </c>
      <c r="K1476" s="69" t="n">
        <v>0</v>
      </c>
      <c r="L1476" s="69" t="n">
        <f aca="false">I1476-K1476</f>
        <v>100</v>
      </c>
      <c r="M1476" s="69" t="n">
        <f aca="false">IFERROR((K1476/J1476%),"-")</f>
        <v>0</v>
      </c>
      <c r="N1476" s="97" t="n">
        <v>0</v>
      </c>
      <c r="O1476" s="98" t="str">
        <f aca="false">IF(F1476&lt;=$P$2,"June","")</f>
        <v>June</v>
      </c>
      <c r="P1476" s="97" t="n">
        <f aca="false">N1476</f>
        <v>0</v>
      </c>
      <c r="Q1476" s="99" t="n">
        <f aca="false">K1476-P1476</f>
        <v>0</v>
      </c>
      <c r="R1476" s="98" t="n">
        <f aca="false">IFERROR(IF(O1476="May",(K1476/P1476-1))," ")</f>
        <v>0</v>
      </c>
      <c r="S1476" s="105" t="b">
        <f aca="false">IF(N1476&gt;0,IF(O1476="","-",IF(R1476&lt;0%,"DEGROWTH","GROWTH")))</f>
        <v>0</v>
      </c>
      <c r="T1476" s="69" t="n">
        <v>0</v>
      </c>
      <c r="U1476" s="101" t="str">
        <f aca="false">IF(F1476&lt;=$V$2,"May","")</f>
        <v>May</v>
      </c>
      <c r="V1476" s="69" t="n">
        <f aca="false">T1476</f>
        <v>0</v>
      </c>
      <c r="W1476" s="102" t="n">
        <f aca="false">K1476-V1476</f>
        <v>0</v>
      </c>
      <c r="X1476" s="103" t="n">
        <f aca="false">IFERROR(IF(U1476="June",(K1476/V1476-1)),0)</f>
        <v>0</v>
      </c>
      <c r="Y1476" s="106" t="b">
        <f aca="false">IF(T1476&gt;0,IF(U1476="","-",IF(X1476&lt;0%,"DEGROWTH","GROWTH")))</f>
        <v>0</v>
      </c>
      <c r="Z1476" s="75" t="n">
        <v>0</v>
      </c>
      <c r="AA1476" s="70"/>
      <c r="AB1476" s="70" t="s">
        <v>133</v>
      </c>
      <c r="AC1476" s="85" t="s">
        <v>133</v>
      </c>
      <c r="AD1476" s="3"/>
      <c r="AE1476" s="3"/>
      <c r="AF1476" s="85" t="s">
        <v>133</v>
      </c>
      <c r="AG1476" s="121" t="n">
        <f aca="false">IFERROR(INDEX(Last6M_AvgSales_Ref!$B$2:$B$12659,MATCH(D1476,Last6M_AvgSales_Ref!$A$2:$A$12659,0)),"")</f>
        <v>84.1666666666667</v>
      </c>
    </row>
    <row r="1477" customFormat="false" ht="14.25" hidden="false" customHeight="true" outlineLevel="0" collapsed="false">
      <c r="A1477" s="85" t="s">
        <v>133</v>
      </c>
      <c r="B1477" s="83" t="s">
        <v>48</v>
      </c>
      <c r="C1477" s="83" t="s">
        <v>3355</v>
      </c>
      <c r="D1477" s="83" t="n">
        <v>1000003712</v>
      </c>
      <c r="E1477" s="83" t="s">
        <v>3356</v>
      </c>
      <c r="F1477" s="84" t="n">
        <v>45173</v>
      </c>
      <c r="G1477" s="67" t="str">
        <f aca="false">IF(I1477&gt;0,"Targeted Dealer","-")</f>
        <v>Targeted Dealer</v>
      </c>
      <c r="H1477" s="67"/>
      <c r="I1477" s="68" t="n">
        <v>23</v>
      </c>
      <c r="J1477" s="68" t="n">
        <f aca="false">I1477/$J$1*($J$1-$E$1)</f>
        <v>23</v>
      </c>
      <c r="K1477" s="69" t="n">
        <v>41</v>
      </c>
      <c r="L1477" s="69" t="n">
        <f aca="false">I1477-K1477</f>
        <v>-18</v>
      </c>
      <c r="M1477" s="69" t="n">
        <f aca="false">IFERROR((K1477/J1477%),"-")</f>
        <v>178.260869565217</v>
      </c>
      <c r="N1477" s="97" t="n">
        <v>23</v>
      </c>
      <c r="O1477" s="98" t="str">
        <f aca="false">IF(F1477&lt;=$P$2,"June","")</f>
        <v>June</v>
      </c>
      <c r="P1477" s="97" t="n">
        <f aca="false">N1477</f>
        <v>23</v>
      </c>
      <c r="Q1477" s="99" t="n">
        <f aca="false">K1477-P1477</f>
        <v>18</v>
      </c>
      <c r="R1477" s="98" t="n">
        <f aca="false">IFERROR(IF(O1477="May",(K1477/P1477-1))," ")</f>
        <v>0</v>
      </c>
      <c r="S1477" s="100" t="str">
        <f aca="false">IF(N1477&gt;0,IF(O1477="","-",IF(R1477&lt;0%,"DEGROWTH","GROWTH")))</f>
        <v>GROWTH</v>
      </c>
      <c r="T1477" s="69" t="n">
        <v>0</v>
      </c>
      <c r="U1477" s="101" t="str">
        <f aca="false">IF(F1477&lt;=$V$2,"May","")</f>
        <v>May</v>
      </c>
      <c r="V1477" s="69" t="n">
        <f aca="false">T1477</f>
        <v>0</v>
      </c>
      <c r="W1477" s="102" t="n">
        <f aca="false">K1477-V1477</f>
        <v>41</v>
      </c>
      <c r="X1477" s="103" t="n">
        <f aca="false">IFERROR(IF(U1477="June",(K1477/V1477-1)),0)</f>
        <v>0</v>
      </c>
      <c r="Y1477" s="106" t="b">
        <f aca="false">IF(T1477&gt;0,IF(U1477="","-",IF(X1477&lt;0%,"DEGROWTH","GROWTH")))</f>
        <v>0</v>
      </c>
      <c r="Z1477" s="75" t="n">
        <v>0</v>
      </c>
      <c r="AA1477" s="70"/>
      <c r="AB1477" s="70" t="s">
        <v>133</v>
      </c>
      <c r="AC1477" s="85" t="s">
        <v>133</v>
      </c>
      <c r="AD1477" s="3"/>
      <c r="AE1477" s="3"/>
      <c r="AF1477" s="85" t="s">
        <v>133</v>
      </c>
      <c r="AG1477" s="121" t="n">
        <f aca="false">IFERROR(INDEX(Last6M_AvgSales_Ref!$B$2:$B$12659,MATCH(D1477,Last6M_AvgSales_Ref!$A$2:$A$12659,0)),"")</f>
        <v>32</v>
      </c>
    </row>
    <row r="1478" customFormat="false" ht="14.25" hidden="false" customHeight="true" outlineLevel="0" collapsed="false">
      <c r="A1478" s="85" t="s">
        <v>133</v>
      </c>
      <c r="B1478" s="83" t="s">
        <v>145</v>
      </c>
      <c r="C1478" s="83" t="s">
        <v>3357</v>
      </c>
      <c r="D1478" s="83" t="n">
        <v>1000004511</v>
      </c>
      <c r="E1478" s="83" t="s">
        <v>3358</v>
      </c>
      <c r="F1478" s="84" t="n">
        <v>45966</v>
      </c>
      <c r="G1478" s="67" t="str">
        <f aca="false">IF(I1478&gt;0,"Targeted Dealer","-")</f>
        <v>Targeted Dealer</v>
      </c>
      <c r="H1478" s="67"/>
      <c r="I1478" s="68" t="n">
        <v>20</v>
      </c>
      <c r="J1478" s="68" t="n">
        <f aca="false">I1478/$J$1*($J$1-$E$1)</f>
        <v>20</v>
      </c>
      <c r="K1478" s="69" t="n">
        <v>22.5</v>
      </c>
      <c r="L1478" s="69" t="n">
        <f aca="false">I1478-K1478</f>
        <v>-2.5</v>
      </c>
      <c r="M1478" s="69" t="n">
        <f aca="false">IFERROR((K1478/J1478%),"-")</f>
        <v>112.5</v>
      </c>
      <c r="N1478" s="97" t="n">
        <v>0</v>
      </c>
      <c r="O1478" s="98" t="str">
        <f aca="false">IF(F1478&lt;=$P$2,"June","")</f>
        <v>June</v>
      </c>
      <c r="P1478" s="97" t="n">
        <f aca="false">N1478</f>
        <v>0</v>
      </c>
      <c r="Q1478" s="99" t="n">
        <f aca="false">K1478-P1478</f>
        <v>22.5</v>
      </c>
      <c r="R1478" s="98" t="n">
        <f aca="false">IFERROR(IF(O1478="May",(K1478/P1478-1))," ")</f>
        <v>0</v>
      </c>
      <c r="S1478" s="105" t="b">
        <f aca="false">IF(N1478&gt;0,IF(O1478="","-",IF(R1478&lt;0%,"DEGROWTH","GROWTH")))</f>
        <v>0</v>
      </c>
      <c r="T1478" s="69" t="n">
        <v>0</v>
      </c>
      <c r="U1478" s="101" t="str">
        <f aca="false">IF(F1478&lt;=$V$2,"May","")</f>
        <v>May</v>
      </c>
      <c r="V1478" s="69" t="n">
        <f aca="false">T1478</f>
        <v>0</v>
      </c>
      <c r="W1478" s="102" t="n">
        <f aca="false">K1478-V1478</f>
        <v>22.5</v>
      </c>
      <c r="X1478" s="103" t="n">
        <f aca="false">IFERROR(IF(U1478="June",(K1478/V1478-1)),0)</f>
        <v>0</v>
      </c>
      <c r="Y1478" s="106" t="b">
        <f aca="false">IF(T1478&gt;0,IF(U1478="","-",IF(X1478&lt;0%,"DEGROWTH","GROWTH")))</f>
        <v>0</v>
      </c>
      <c r="Z1478" s="75" t="n">
        <v>0</v>
      </c>
      <c r="AA1478" s="70"/>
      <c r="AB1478" s="70" t="s">
        <v>133</v>
      </c>
      <c r="AC1478" s="85" t="s">
        <v>133</v>
      </c>
      <c r="AD1478" s="3"/>
      <c r="AE1478" s="3"/>
      <c r="AF1478" s="85" t="s">
        <v>133</v>
      </c>
      <c r="AG1478" s="121" t="n">
        <f aca="false">IFERROR(INDEX(Last6M_AvgSales_Ref!$B$2:$B$12659,MATCH(D1478,Last6M_AvgSales_Ref!$A$2:$A$12659,0)),"")</f>
        <v>20</v>
      </c>
    </row>
    <row r="1479" customFormat="false" ht="14.25" hidden="false" customHeight="true" outlineLevel="0" collapsed="false">
      <c r="A1479" s="85" t="s">
        <v>133</v>
      </c>
      <c r="B1479" s="83" t="s">
        <v>27</v>
      </c>
      <c r="C1479" s="83" t="s">
        <v>3359</v>
      </c>
      <c r="D1479" s="83" t="n">
        <v>1000004544</v>
      </c>
      <c r="E1479" s="83" t="s">
        <v>3360</v>
      </c>
      <c r="F1479" s="84" t="n">
        <v>45978</v>
      </c>
      <c r="G1479" s="67" t="str">
        <f aca="false">IF(I1479&gt;0,"Targeted Dealer","-")</f>
        <v>Targeted Dealer</v>
      </c>
      <c r="H1479" s="67"/>
      <c r="I1479" s="68" t="n">
        <v>20</v>
      </c>
      <c r="J1479" s="68" t="n">
        <f aca="false">I1479/$J$1*($J$1-$E$1)</f>
        <v>20</v>
      </c>
      <c r="K1479" s="69" t="n">
        <v>20.5</v>
      </c>
      <c r="L1479" s="69" t="n">
        <f aca="false">I1479-K1479</f>
        <v>-0.5</v>
      </c>
      <c r="M1479" s="69" t="n">
        <f aca="false">IFERROR((K1479/J1479%),"-")</f>
        <v>102.5</v>
      </c>
      <c r="N1479" s="97" t="n">
        <v>18</v>
      </c>
      <c r="O1479" s="98" t="str">
        <f aca="false">IF(F1479&lt;=$P$2,"June","")</f>
        <v>June</v>
      </c>
      <c r="P1479" s="97" t="n">
        <f aca="false">N1479</f>
        <v>18</v>
      </c>
      <c r="Q1479" s="99" t="n">
        <f aca="false">K1479-P1479</f>
        <v>2.5</v>
      </c>
      <c r="R1479" s="98" t="n">
        <f aca="false">IFERROR(IF(O1479="May",(K1479/P1479-1))," ")</f>
        <v>0</v>
      </c>
      <c r="S1479" s="100" t="str">
        <f aca="false">IF(N1479&gt;0,IF(O1479="","-",IF(R1479&lt;0%,"DEGROWTH","GROWTH")))</f>
        <v>GROWTH</v>
      </c>
      <c r="T1479" s="69" t="n">
        <v>0</v>
      </c>
      <c r="U1479" s="101" t="str">
        <f aca="false">IF(F1479&lt;=$V$2,"May","")</f>
        <v>May</v>
      </c>
      <c r="V1479" s="69" t="n">
        <f aca="false">T1479</f>
        <v>0</v>
      </c>
      <c r="W1479" s="102" t="n">
        <f aca="false">K1479-V1479</f>
        <v>20.5</v>
      </c>
      <c r="X1479" s="103" t="n">
        <f aca="false">IFERROR(IF(U1479="June",(K1479/V1479-1)),0)</f>
        <v>0</v>
      </c>
      <c r="Y1479" s="106" t="b">
        <f aca="false">IF(T1479&gt;0,IF(U1479="","-",IF(X1479&lt;0%,"DEGROWTH","GROWTH")))</f>
        <v>0</v>
      </c>
      <c r="Z1479" s="75" t="n">
        <v>0</v>
      </c>
      <c r="AA1479" s="70"/>
      <c r="AB1479" s="70" t="s">
        <v>133</v>
      </c>
      <c r="AC1479" s="85" t="s">
        <v>133</v>
      </c>
      <c r="AD1479" s="3"/>
      <c r="AE1479" s="3"/>
      <c r="AF1479" s="85" t="s">
        <v>133</v>
      </c>
      <c r="AG1479" s="121" t="n">
        <f aca="false">IFERROR(INDEX(Last6M_AvgSales_Ref!$B$2:$B$12659,MATCH(D1479,Last6M_AvgSales_Ref!$A$2:$A$12659,0)),"")</f>
        <v>11.8333333333333</v>
      </c>
    </row>
    <row r="1480" customFormat="false" ht="14.25" hidden="false" customHeight="true" outlineLevel="0" collapsed="false">
      <c r="A1480" s="85" t="s">
        <v>133</v>
      </c>
      <c r="B1480" s="83" t="s">
        <v>27</v>
      </c>
      <c r="C1480" s="83" t="s">
        <v>3361</v>
      </c>
      <c r="D1480" s="83" t="n">
        <v>1000004539</v>
      </c>
      <c r="E1480" s="83" t="s">
        <v>3362</v>
      </c>
      <c r="F1480" s="84" t="n">
        <v>45981</v>
      </c>
      <c r="G1480" s="67" t="str">
        <f aca="false">IF(I1480&gt;0,"Targeted Dealer","-")</f>
        <v>Targeted Dealer</v>
      </c>
      <c r="H1480" s="67"/>
      <c r="I1480" s="68" t="n">
        <v>40</v>
      </c>
      <c r="J1480" s="68" t="n">
        <f aca="false">I1480/$J$1*($J$1-$E$1)</f>
        <v>40</v>
      </c>
      <c r="K1480" s="69" t="n">
        <v>40</v>
      </c>
      <c r="L1480" s="69" t="n">
        <f aca="false">I1480-K1480</f>
        <v>0</v>
      </c>
      <c r="M1480" s="69" t="n">
        <f aca="false">IFERROR((K1480/J1480%),"-")</f>
        <v>100</v>
      </c>
      <c r="N1480" s="97" t="n">
        <v>80</v>
      </c>
      <c r="O1480" s="98" t="str">
        <f aca="false">IF(F1480&lt;=$P$2,"June","")</f>
        <v>June</v>
      </c>
      <c r="P1480" s="97" t="n">
        <f aca="false">N1480</f>
        <v>80</v>
      </c>
      <c r="Q1480" s="99" t="n">
        <f aca="false">K1480-P1480</f>
        <v>-40</v>
      </c>
      <c r="R1480" s="98" t="n">
        <f aca="false">IFERROR(IF(O1480="May",(K1480/P1480-1))," ")</f>
        <v>0</v>
      </c>
      <c r="S1480" s="100" t="str">
        <f aca="false">IF(N1480&gt;0,IF(O1480="","-",IF(R1480&lt;0%,"DEGROWTH","GROWTH")))</f>
        <v>GROWTH</v>
      </c>
      <c r="T1480" s="69" t="n">
        <v>0</v>
      </c>
      <c r="U1480" s="101" t="str">
        <f aca="false">IF(F1480&lt;=$V$2,"May","")</f>
        <v>May</v>
      </c>
      <c r="V1480" s="69" t="n">
        <f aca="false">T1480</f>
        <v>0</v>
      </c>
      <c r="W1480" s="102" t="n">
        <f aca="false">K1480-V1480</f>
        <v>40</v>
      </c>
      <c r="X1480" s="103" t="n">
        <f aca="false">IFERROR(IF(U1480="June",(K1480/V1480-1)),0)</f>
        <v>0</v>
      </c>
      <c r="Y1480" s="106" t="b">
        <f aca="false">IF(T1480&gt;0,IF(U1480="","-",IF(X1480&lt;0%,"DEGROWTH","GROWTH")))</f>
        <v>0</v>
      </c>
      <c r="Z1480" s="75" t="n">
        <v>0</v>
      </c>
      <c r="AA1480" s="70"/>
      <c r="AB1480" s="70" t="s">
        <v>133</v>
      </c>
      <c r="AC1480" s="85" t="s">
        <v>133</v>
      </c>
      <c r="AD1480" s="3"/>
      <c r="AE1480" s="3"/>
      <c r="AF1480" s="85" t="s">
        <v>133</v>
      </c>
      <c r="AG1480" s="121" t="n">
        <f aca="false">IFERROR(INDEX(Last6M_AvgSales_Ref!$B$2:$B$12659,MATCH(D1480,Last6M_AvgSales_Ref!$A$2:$A$12659,0)),"")</f>
        <v>32.9416666666667</v>
      </c>
    </row>
    <row r="1481" customFormat="false" ht="14.25" hidden="false" customHeight="true" outlineLevel="0" collapsed="false">
      <c r="A1481" s="85" t="s">
        <v>133</v>
      </c>
      <c r="B1481" s="83" t="s">
        <v>47</v>
      </c>
      <c r="C1481" s="83" t="s">
        <v>588</v>
      </c>
      <c r="D1481" s="83" t="n">
        <v>1000004427</v>
      </c>
      <c r="E1481" s="83" t="s">
        <v>589</v>
      </c>
      <c r="F1481" s="84" t="n">
        <v>45867</v>
      </c>
      <c r="G1481" s="67" t="str">
        <f aca="false">IF(I1481&gt;0,"Targeted Dealer","-")</f>
        <v>Targeted Dealer</v>
      </c>
      <c r="H1481" s="67"/>
      <c r="I1481" s="68" t="n">
        <v>20</v>
      </c>
      <c r="J1481" s="68" t="n">
        <f aca="false">I1481/$J$1*($J$1-$E$1)</f>
        <v>20</v>
      </c>
      <c r="K1481" s="69" t="n">
        <v>20</v>
      </c>
      <c r="L1481" s="69" t="n">
        <f aca="false">I1481-K1481</f>
        <v>0</v>
      </c>
      <c r="M1481" s="69" t="n">
        <f aca="false">IFERROR((K1481/J1481%),"-")</f>
        <v>100</v>
      </c>
      <c r="N1481" s="97" t="n">
        <v>0</v>
      </c>
      <c r="O1481" s="98" t="str">
        <f aca="false">IF(F1481&lt;=$P$2,"June","")</f>
        <v>June</v>
      </c>
      <c r="P1481" s="97" t="n">
        <f aca="false">N1481</f>
        <v>0</v>
      </c>
      <c r="Q1481" s="99" t="n">
        <f aca="false">K1481-P1481</f>
        <v>20</v>
      </c>
      <c r="R1481" s="98" t="n">
        <f aca="false">IFERROR(IF(O1481="May",(K1481/P1481-1))," ")</f>
        <v>0</v>
      </c>
      <c r="S1481" s="105" t="b">
        <f aca="false">IF(N1481&gt;0,IF(O1481="","-",IF(R1481&lt;0%,"DEGROWTH","GROWTH")))</f>
        <v>0</v>
      </c>
      <c r="T1481" s="69" t="n">
        <v>0</v>
      </c>
      <c r="U1481" s="101" t="str">
        <f aca="false">IF(F1481&lt;=$V$2,"May","")</f>
        <v>May</v>
      </c>
      <c r="V1481" s="69" t="n">
        <f aca="false">T1481</f>
        <v>0</v>
      </c>
      <c r="W1481" s="102" t="n">
        <f aca="false">K1481-V1481</f>
        <v>20</v>
      </c>
      <c r="X1481" s="103" t="n">
        <f aca="false">IFERROR(IF(U1481="June",(K1481/V1481-1)),0)</f>
        <v>0</v>
      </c>
      <c r="Y1481" s="106" t="b">
        <f aca="false">IF(T1481&gt;0,IF(U1481="","-",IF(X1481&lt;0%,"DEGROWTH","GROWTH")))</f>
        <v>0</v>
      </c>
      <c r="Z1481" s="75" t="n">
        <v>0</v>
      </c>
      <c r="AA1481" s="70"/>
      <c r="AB1481" s="70" t="s">
        <v>133</v>
      </c>
      <c r="AC1481" s="85" t="s">
        <v>133</v>
      </c>
      <c r="AD1481" s="3"/>
      <c r="AE1481" s="3"/>
      <c r="AF1481" s="85" t="s">
        <v>133</v>
      </c>
      <c r="AG1481" s="121" t="n">
        <f aca="false">IFERROR(INDEX(Last6M_AvgSales_Ref!$B$2:$B$12659,MATCH(D1481,Last6M_AvgSales_Ref!$A$2:$A$12659,0)),"")</f>
        <v>19.8666666666667</v>
      </c>
    </row>
    <row r="1482" customFormat="false" ht="14.25" hidden="false" customHeight="true" outlineLevel="0" collapsed="false">
      <c r="A1482" s="85" t="s">
        <v>134</v>
      </c>
      <c r="B1482" s="83" t="s">
        <v>58</v>
      </c>
      <c r="C1482" s="83" t="s">
        <v>3363</v>
      </c>
      <c r="D1482" s="83" t="n">
        <v>1000004513</v>
      </c>
      <c r="E1482" s="83" t="s">
        <v>3364</v>
      </c>
      <c r="F1482" s="84" t="n">
        <v>45961</v>
      </c>
      <c r="G1482" s="67" t="str">
        <f aca="false">IF(I1482&gt;0,"Targeted Dealer","-")</f>
        <v>Targeted Dealer</v>
      </c>
      <c r="H1482" s="67"/>
      <c r="I1482" s="68" t="n">
        <v>80</v>
      </c>
      <c r="J1482" s="68" t="n">
        <f aca="false">I1482/$J$1*($J$1-$E$1)</f>
        <v>80</v>
      </c>
      <c r="K1482" s="69" t="n">
        <v>30</v>
      </c>
      <c r="L1482" s="69" t="n">
        <f aca="false">I1482-K1482</f>
        <v>50</v>
      </c>
      <c r="M1482" s="69" t="n">
        <f aca="false">IFERROR((K1482/J1482%),"-")</f>
        <v>37.5</v>
      </c>
      <c r="N1482" s="97" t="n">
        <v>43</v>
      </c>
      <c r="O1482" s="98" t="str">
        <f aca="false">IF(F1482&lt;=$P$2,"June","")</f>
        <v>June</v>
      </c>
      <c r="P1482" s="97" t="n">
        <f aca="false">N1482</f>
        <v>43</v>
      </c>
      <c r="Q1482" s="99" t="n">
        <f aca="false">K1482-P1482</f>
        <v>-13</v>
      </c>
      <c r="R1482" s="98" t="n">
        <f aca="false">IFERROR(IF(O1482="May",(K1482/P1482-1))," ")</f>
        <v>0</v>
      </c>
      <c r="S1482" s="100" t="str">
        <f aca="false">IF(N1482&gt;0,IF(O1482="","-",IF(R1482&lt;0%,"DEGROWTH","GROWTH")))</f>
        <v>GROWTH</v>
      </c>
      <c r="T1482" s="69" t="n">
        <v>0</v>
      </c>
      <c r="U1482" s="101" t="str">
        <f aca="false">IF(F1482&lt;=$V$2,"May","")</f>
        <v>May</v>
      </c>
      <c r="V1482" s="69" t="n">
        <f aca="false">T1482</f>
        <v>0</v>
      </c>
      <c r="W1482" s="102" t="n">
        <f aca="false">K1482-V1482</f>
        <v>30</v>
      </c>
      <c r="X1482" s="103" t="n">
        <f aca="false">IFERROR(IF(U1482="June",(K1482/V1482-1)),0)</f>
        <v>0</v>
      </c>
      <c r="Y1482" s="106" t="b">
        <f aca="false">IF(T1482&gt;0,IF(U1482="","-",IF(X1482&lt;0%,"DEGROWTH","GROWTH")))</f>
        <v>0</v>
      </c>
      <c r="Z1482" s="75" t="n">
        <v>0</v>
      </c>
      <c r="AA1482" s="70"/>
      <c r="AB1482" s="70" t="s">
        <v>133</v>
      </c>
      <c r="AC1482" s="85" t="s">
        <v>134</v>
      </c>
      <c r="AD1482" s="3"/>
      <c r="AE1482" s="3"/>
      <c r="AF1482" s="85" t="s">
        <v>134</v>
      </c>
      <c r="AG1482" s="121" t="n">
        <f aca="false">IFERROR(INDEX(Last6M_AvgSales_Ref!$B$2:$B$12659,MATCH(D1482,Last6M_AvgSales_Ref!$A$2:$A$12659,0)),"")</f>
        <v>35</v>
      </c>
    </row>
    <row r="1483" customFormat="false" ht="14.25" hidden="false" customHeight="true" outlineLevel="0" collapsed="false">
      <c r="A1483" s="85" t="s">
        <v>134</v>
      </c>
      <c r="B1483" s="83" t="s">
        <v>62</v>
      </c>
      <c r="C1483" s="83" t="s">
        <v>3365</v>
      </c>
      <c r="D1483" s="83" t="n">
        <v>1000000363</v>
      </c>
      <c r="E1483" s="83" t="s">
        <v>3366</v>
      </c>
      <c r="F1483" s="84" t="n">
        <v>44738</v>
      </c>
      <c r="G1483" s="67" t="str">
        <f aca="false">IF(I1483&gt;0,"Targeted Dealer","-")</f>
        <v>Targeted Dealer</v>
      </c>
      <c r="H1483" s="67"/>
      <c r="I1483" s="68" t="n">
        <v>40</v>
      </c>
      <c r="J1483" s="68" t="n">
        <f aca="false">I1483/$J$1*($J$1-$E$1)</f>
        <v>40</v>
      </c>
      <c r="K1483" s="69" t="n">
        <v>118.25</v>
      </c>
      <c r="L1483" s="69" t="n">
        <f aca="false">I1483-K1483</f>
        <v>-78.25</v>
      </c>
      <c r="M1483" s="69" t="n">
        <f aca="false">IFERROR((K1483/J1483%),"-")</f>
        <v>295.625</v>
      </c>
      <c r="N1483" s="97" t="n">
        <v>132.5</v>
      </c>
      <c r="O1483" s="98" t="str">
        <f aca="false">IF(F1483&lt;=$P$2,"June","")</f>
        <v>June</v>
      </c>
      <c r="P1483" s="97" t="n">
        <f aca="false">N1483</f>
        <v>132.5</v>
      </c>
      <c r="Q1483" s="99" t="n">
        <f aca="false">K1483-P1483</f>
        <v>-14.25</v>
      </c>
      <c r="R1483" s="98" t="n">
        <f aca="false">IFERROR(IF(O1483="May",(K1483/P1483-1))," ")</f>
        <v>0</v>
      </c>
      <c r="S1483" s="100" t="str">
        <f aca="false">IF(N1483&gt;0,IF(O1483="","-",IF(R1483&lt;0%,"DEGROWTH","GROWTH")))</f>
        <v>GROWTH</v>
      </c>
      <c r="T1483" s="69" t="n">
        <v>0</v>
      </c>
      <c r="U1483" s="101" t="str">
        <f aca="false">IF(F1483&lt;=$V$2,"May","")</f>
        <v>May</v>
      </c>
      <c r="V1483" s="69" t="n">
        <f aca="false">T1483</f>
        <v>0</v>
      </c>
      <c r="W1483" s="102" t="n">
        <f aca="false">K1483-V1483</f>
        <v>118.25</v>
      </c>
      <c r="X1483" s="103" t="n">
        <f aca="false">IFERROR(IF(U1483="June",(K1483/V1483-1)),0)</f>
        <v>0</v>
      </c>
      <c r="Y1483" s="106" t="b">
        <f aca="false">IF(T1483&gt;0,IF(U1483="","-",IF(X1483&lt;0%,"DEGROWTH","GROWTH")))</f>
        <v>0</v>
      </c>
      <c r="Z1483" s="75" t="n">
        <v>0</v>
      </c>
      <c r="AA1483" s="70"/>
      <c r="AB1483" s="70" t="s">
        <v>133</v>
      </c>
      <c r="AC1483" s="85" t="s">
        <v>134</v>
      </c>
      <c r="AD1483" s="3"/>
      <c r="AE1483" s="3"/>
      <c r="AF1483" s="85" t="s">
        <v>134</v>
      </c>
      <c r="AG1483" s="121" t="n">
        <f aca="false">IFERROR(INDEX(Last6M_AvgSales_Ref!$B$2:$B$12659,MATCH(D1483,Last6M_AvgSales_Ref!$A$2:$A$12659,0)),"")</f>
        <v>52.25</v>
      </c>
    </row>
    <row r="1484" customFormat="false" ht="14.25" hidden="false" customHeight="true" outlineLevel="0" collapsed="false">
      <c r="A1484" s="85" t="s">
        <v>134</v>
      </c>
      <c r="B1484" s="83" t="s">
        <v>62</v>
      </c>
      <c r="C1484" s="83" t="s">
        <v>3367</v>
      </c>
      <c r="D1484" s="83" t="n">
        <v>1000000334</v>
      </c>
      <c r="E1484" s="83" t="s">
        <v>3368</v>
      </c>
      <c r="F1484" s="84" t="n">
        <v>44738</v>
      </c>
      <c r="G1484" s="67" t="str">
        <f aca="false">IF(I1484&gt;0,"Targeted Dealer","-")</f>
        <v>-</v>
      </c>
      <c r="H1484" s="67"/>
      <c r="I1484" s="68" t="n">
        <v>0</v>
      </c>
      <c r="J1484" s="68" t="n">
        <f aca="false">I1484/$J$1*($J$1-$E$1)</f>
        <v>0</v>
      </c>
      <c r="K1484" s="69" t="n">
        <v>0</v>
      </c>
      <c r="L1484" s="69" t="n">
        <f aca="false">I1484-K1484</f>
        <v>0</v>
      </c>
      <c r="M1484" s="69" t="str">
        <f aca="false">IFERROR((K1484/J1484%),"-")</f>
        <v>-</v>
      </c>
      <c r="N1484" s="97" t="n">
        <v>3.5</v>
      </c>
      <c r="O1484" s="98" t="str">
        <f aca="false">IF(F1484&lt;=$P$2,"June","")</f>
        <v>June</v>
      </c>
      <c r="P1484" s="97" t="n">
        <f aca="false">N1484</f>
        <v>3.5</v>
      </c>
      <c r="Q1484" s="99" t="n">
        <f aca="false">K1484-P1484</f>
        <v>-3.5</v>
      </c>
      <c r="R1484" s="98" t="n">
        <f aca="false">IFERROR(IF(O1484="May",(K1484/P1484-1))," ")</f>
        <v>0</v>
      </c>
      <c r="S1484" s="100" t="str">
        <f aca="false">IF(N1484&gt;0,IF(O1484="","-",IF(R1484&lt;0%,"DEGROWTH","GROWTH")))</f>
        <v>GROWTH</v>
      </c>
      <c r="T1484" s="69" t="n">
        <v>0</v>
      </c>
      <c r="U1484" s="101" t="str">
        <f aca="false">IF(F1484&lt;=$V$2,"May","")</f>
        <v>May</v>
      </c>
      <c r="V1484" s="69" t="n">
        <f aca="false">T1484</f>
        <v>0</v>
      </c>
      <c r="W1484" s="102" t="n">
        <f aca="false">K1484-V1484</f>
        <v>0</v>
      </c>
      <c r="X1484" s="103" t="n">
        <f aca="false">IFERROR(IF(U1484="June",(K1484/V1484-1)),0)</f>
        <v>0</v>
      </c>
      <c r="Y1484" s="106" t="b">
        <f aca="false">IF(T1484&gt;0,IF(U1484="","-",IF(X1484&lt;0%,"DEGROWTH","GROWTH")))</f>
        <v>0</v>
      </c>
      <c r="Z1484" s="75" t="n">
        <v>0</v>
      </c>
      <c r="AA1484" s="70"/>
      <c r="AB1484" s="70" t="s">
        <v>133</v>
      </c>
      <c r="AC1484" s="85" t="s">
        <v>134</v>
      </c>
      <c r="AD1484" s="3"/>
      <c r="AE1484" s="3"/>
      <c r="AF1484" s="85" t="s">
        <v>134</v>
      </c>
      <c r="AG1484" s="121" t="n">
        <f aca="false">IFERROR(INDEX(Last6M_AvgSales_Ref!$B$2:$B$12659,MATCH(D1484,Last6M_AvgSales_Ref!$A$2:$A$12659,0)),"")</f>
        <v>6.75</v>
      </c>
    </row>
    <row r="1485" customFormat="false" ht="14.25" hidden="false" customHeight="true" outlineLevel="0" collapsed="false">
      <c r="A1485" s="85" t="s">
        <v>134</v>
      </c>
      <c r="B1485" s="83" t="s">
        <v>62</v>
      </c>
      <c r="C1485" s="83" t="s">
        <v>3369</v>
      </c>
      <c r="D1485" s="83" t="n">
        <v>1000000335</v>
      </c>
      <c r="E1485" s="83" t="s">
        <v>3370</v>
      </c>
      <c r="F1485" s="84" t="n">
        <v>44738</v>
      </c>
      <c r="G1485" s="67" t="str">
        <f aca="false">IF(I1485&gt;0,"Targeted Dealer","-")</f>
        <v>-</v>
      </c>
      <c r="H1485" s="67"/>
      <c r="I1485" s="68" t="n">
        <v>0</v>
      </c>
      <c r="J1485" s="68" t="n">
        <f aca="false">I1485/$J$1*($J$1-$E$1)</f>
        <v>0</v>
      </c>
      <c r="K1485" s="69" t="n">
        <v>0</v>
      </c>
      <c r="L1485" s="69" t="n">
        <f aca="false">I1485-K1485</f>
        <v>0</v>
      </c>
      <c r="M1485" s="69" t="str">
        <f aca="false">IFERROR((K1485/J1485%),"-")</f>
        <v>-</v>
      </c>
      <c r="N1485" s="97" t="n">
        <v>0</v>
      </c>
      <c r="O1485" s="98" t="str">
        <f aca="false">IF(F1485&lt;=$P$2,"June","")</f>
        <v>June</v>
      </c>
      <c r="P1485" s="97" t="n">
        <f aca="false">N1485</f>
        <v>0</v>
      </c>
      <c r="Q1485" s="99" t="n">
        <f aca="false">K1485-P1485</f>
        <v>0</v>
      </c>
      <c r="R1485" s="98" t="n">
        <f aca="false">IFERROR(IF(O1485="May",(K1485/P1485-1))," ")</f>
        <v>0</v>
      </c>
      <c r="S1485" s="105" t="b">
        <f aca="false">IF(N1485&gt;0,IF(O1485="","-",IF(R1485&lt;0%,"DEGROWTH","GROWTH")))</f>
        <v>0</v>
      </c>
      <c r="T1485" s="69" t="n">
        <v>0</v>
      </c>
      <c r="U1485" s="101" t="str">
        <f aca="false">IF(F1485&lt;=$V$2,"May","")</f>
        <v>May</v>
      </c>
      <c r="V1485" s="69" t="n">
        <f aca="false">T1485</f>
        <v>0</v>
      </c>
      <c r="W1485" s="102" t="n">
        <f aca="false">K1485-V1485</f>
        <v>0</v>
      </c>
      <c r="X1485" s="103" t="n">
        <f aca="false">IFERROR(IF(U1485="June",(K1485/V1485-1)),0)</f>
        <v>0</v>
      </c>
      <c r="Y1485" s="106" t="b">
        <f aca="false">IF(T1485&gt;0,IF(U1485="","-",IF(X1485&lt;0%,"DEGROWTH","GROWTH")))</f>
        <v>0</v>
      </c>
      <c r="Z1485" s="75" t="n">
        <v>0</v>
      </c>
      <c r="AA1485" s="70"/>
      <c r="AB1485" s="70" t="s">
        <v>133</v>
      </c>
      <c r="AC1485" s="85" t="s">
        <v>134</v>
      </c>
      <c r="AD1485" s="3"/>
      <c r="AE1485" s="3"/>
      <c r="AF1485" s="85" t="s">
        <v>134</v>
      </c>
      <c r="AG1485" s="121" t="n">
        <f aca="false">IFERROR(INDEX(Last6M_AvgSales_Ref!$B$2:$B$12659,MATCH(D1485,Last6M_AvgSales_Ref!$A$2:$A$12659,0)),"")</f>
        <v>1.75</v>
      </c>
    </row>
    <row r="1486" customFormat="false" ht="14.25" hidden="false" customHeight="true" outlineLevel="0" collapsed="false">
      <c r="A1486" s="85" t="s">
        <v>134</v>
      </c>
      <c r="B1486" s="83" t="s">
        <v>62</v>
      </c>
      <c r="C1486" s="83" t="s">
        <v>3371</v>
      </c>
      <c r="D1486" s="83" t="n">
        <v>1000003204</v>
      </c>
      <c r="E1486" s="83" t="s">
        <v>3372</v>
      </c>
      <c r="F1486" s="84" t="n">
        <v>44926</v>
      </c>
      <c r="G1486" s="67" t="str">
        <f aca="false">IF(I1486&gt;0,"Targeted Dealer","-")</f>
        <v>-</v>
      </c>
      <c r="H1486" s="67"/>
      <c r="I1486" s="68" t="n">
        <v>0</v>
      </c>
      <c r="J1486" s="68" t="n">
        <f aca="false">I1486/$J$1*($J$1-$E$1)</f>
        <v>0</v>
      </c>
      <c r="K1486" s="69" t="n">
        <v>0</v>
      </c>
      <c r="L1486" s="69" t="n">
        <f aca="false">I1486-K1486</f>
        <v>0</v>
      </c>
      <c r="M1486" s="69" t="str">
        <f aca="false">IFERROR((K1486/J1486%),"-")</f>
        <v>-</v>
      </c>
      <c r="N1486" s="97" t="n">
        <v>0</v>
      </c>
      <c r="O1486" s="98" t="str">
        <f aca="false">IF(F1486&lt;=$P$2,"June","")</f>
        <v>June</v>
      </c>
      <c r="P1486" s="97" t="n">
        <f aca="false">N1486</f>
        <v>0</v>
      </c>
      <c r="Q1486" s="99" t="n">
        <f aca="false">K1486-P1486</f>
        <v>0</v>
      </c>
      <c r="R1486" s="98" t="n">
        <f aca="false">IFERROR(IF(O1486="May",(K1486/P1486-1))," ")</f>
        <v>0</v>
      </c>
      <c r="S1486" s="105" t="b">
        <f aca="false">IF(N1486&gt;0,IF(O1486="","-",IF(R1486&lt;0%,"DEGROWTH","GROWTH")))</f>
        <v>0</v>
      </c>
      <c r="T1486" s="69" t="n">
        <v>0</v>
      </c>
      <c r="U1486" s="101" t="str">
        <f aca="false">IF(F1486&lt;=$V$2,"May","")</f>
        <v>May</v>
      </c>
      <c r="V1486" s="69" t="n">
        <f aca="false">T1486</f>
        <v>0</v>
      </c>
      <c r="W1486" s="102" t="n">
        <f aca="false">K1486-V1486</f>
        <v>0</v>
      </c>
      <c r="X1486" s="103" t="n">
        <f aca="false">IFERROR(IF(U1486="June",(K1486/V1486-1)),0)</f>
        <v>0</v>
      </c>
      <c r="Y1486" s="106" t="b">
        <f aca="false">IF(T1486&gt;0,IF(U1486="","-",IF(X1486&lt;0%,"DEGROWTH","GROWTH")))</f>
        <v>0</v>
      </c>
      <c r="Z1486" s="75" t="n">
        <v>0</v>
      </c>
      <c r="AA1486" s="70"/>
      <c r="AB1486" s="70" t="s">
        <v>133</v>
      </c>
      <c r="AC1486" s="85" t="s">
        <v>134</v>
      </c>
      <c r="AD1486" s="3"/>
      <c r="AE1486" s="3"/>
      <c r="AF1486" s="85" t="s">
        <v>134</v>
      </c>
      <c r="AG1486" s="121" t="n">
        <f aca="false">IFERROR(INDEX(Last6M_AvgSales_Ref!$B$2:$B$12659,MATCH(D1486,Last6M_AvgSales_Ref!$A$2:$A$12659,0)),"")</f>
        <v>3.16666666666667</v>
      </c>
    </row>
    <row r="1487" customFormat="false" ht="14.25" hidden="false" customHeight="true" outlineLevel="0" collapsed="false">
      <c r="A1487" s="85" t="s">
        <v>134</v>
      </c>
      <c r="B1487" s="83" t="s">
        <v>62</v>
      </c>
      <c r="C1487" s="83" t="s">
        <v>3373</v>
      </c>
      <c r="D1487" s="83" t="n">
        <v>1000004403</v>
      </c>
      <c r="E1487" s="83" t="s">
        <v>3374</v>
      </c>
      <c r="F1487" s="84" t="n">
        <v>45827</v>
      </c>
      <c r="G1487" s="67" t="str">
        <f aca="false">IF(I1487&gt;0,"Targeted Dealer","-")</f>
        <v>Targeted Dealer</v>
      </c>
      <c r="H1487" s="67"/>
      <c r="I1487" s="68" t="n">
        <v>40</v>
      </c>
      <c r="J1487" s="68" t="n">
        <f aca="false">I1487/$J$1*($J$1-$E$1)</f>
        <v>40</v>
      </c>
      <c r="K1487" s="69" t="n">
        <v>7</v>
      </c>
      <c r="L1487" s="69" t="n">
        <f aca="false">I1487-K1487</f>
        <v>33</v>
      </c>
      <c r="M1487" s="69" t="n">
        <f aca="false">IFERROR((K1487/J1487%),"-")</f>
        <v>17.5</v>
      </c>
      <c r="N1487" s="97" t="n">
        <v>0</v>
      </c>
      <c r="O1487" s="98" t="str">
        <f aca="false">IF(F1487&lt;=$P$2,"June","")</f>
        <v>June</v>
      </c>
      <c r="P1487" s="97" t="n">
        <f aca="false">N1487</f>
        <v>0</v>
      </c>
      <c r="Q1487" s="99" t="n">
        <f aca="false">K1487-P1487</f>
        <v>7</v>
      </c>
      <c r="R1487" s="98" t="n">
        <f aca="false">IFERROR(IF(O1487="May",(K1487/P1487-1))," ")</f>
        <v>0</v>
      </c>
      <c r="S1487" s="105" t="b">
        <f aca="false">IF(N1487&gt;0,IF(O1487="","-",IF(R1487&lt;0%,"DEGROWTH","GROWTH")))</f>
        <v>0</v>
      </c>
      <c r="T1487" s="69" t="n">
        <v>0</v>
      </c>
      <c r="U1487" s="101" t="str">
        <f aca="false">IF(F1487&lt;=$V$2,"May","")</f>
        <v>May</v>
      </c>
      <c r="V1487" s="69" t="n">
        <f aca="false">T1487</f>
        <v>0</v>
      </c>
      <c r="W1487" s="102" t="n">
        <f aca="false">K1487-V1487</f>
        <v>7</v>
      </c>
      <c r="X1487" s="103" t="n">
        <f aca="false">IFERROR(IF(U1487="June",(K1487/V1487-1)),0)</f>
        <v>0</v>
      </c>
      <c r="Y1487" s="106" t="b">
        <f aca="false">IF(T1487&gt;0,IF(U1487="","-",IF(X1487&lt;0%,"DEGROWTH","GROWTH")))</f>
        <v>0</v>
      </c>
      <c r="Z1487" s="75" t="n">
        <v>0</v>
      </c>
      <c r="AA1487" s="70"/>
      <c r="AB1487" s="70" t="s">
        <v>133</v>
      </c>
      <c r="AC1487" s="85" t="s">
        <v>134</v>
      </c>
      <c r="AD1487" s="3"/>
      <c r="AE1487" s="3"/>
      <c r="AF1487" s="85" t="s">
        <v>134</v>
      </c>
      <c r="AG1487" s="121" t="n">
        <f aca="false">IFERROR(INDEX(Last6M_AvgSales_Ref!$B$2:$B$12659,MATCH(D1487,Last6M_AvgSales_Ref!$A$2:$A$12659,0)),"")</f>
        <v>37.4166666666667</v>
      </c>
    </row>
    <row r="1488" customFormat="false" ht="14.25" hidden="false" customHeight="true" outlineLevel="0" collapsed="false">
      <c r="A1488" s="85" t="s">
        <v>134</v>
      </c>
      <c r="B1488" s="83" t="s">
        <v>62</v>
      </c>
      <c r="C1488" s="83" t="s">
        <v>3375</v>
      </c>
      <c r="D1488" s="83" t="n">
        <v>1000004537</v>
      </c>
      <c r="E1488" s="83" t="s">
        <v>3376</v>
      </c>
      <c r="F1488" s="84" t="n">
        <v>45978</v>
      </c>
      <c r="G1488" s="67" t="str">
        <f aca="false">IF(I1488&gt;0,"Targeted Dealer","-")</f>
        <v>Targeted Dealer</v>
      </c>
      <c r="H1488" s="67"/>
      <c r="I1488" s="68" t="n">
        <v>40</v>
      </c>
      <c r="J1488" s="68" t="n">
        <f aca="false">I1488/$J$1*($J$1-$E$1)</f>
        <v>40</v>
      </c>
      <c r="K1488" s="69" t="n">
        <v>10.5</v>
      </c>
      <c r="L1488" s="69" t="n">
        <f aca="false">I1488-K1488</f>
        <v>29.5</v>
      </c>
      <c r="M1488" s="69" t="n">
        <f aca="false">IFERROR((K1488/J1488%),"-")</f>
        <v>26.25</v>
      </c>
      <c r="N1488" s="97" t="n">
        <v>3.5</v>
      </c>
      <c r="O1488" s="98" t="str">
        <f aca="false">IF(F1488&lt;=$P$2,"June","")</f>
        <v>June</v>
      </c>
      <c r="P1488" s="97" t="n">
        <f aca="false">N1488</f>
        <v>3.5</v>
      </c>
      <c r="Q1488" s="99" t="n">
        <f aca="false">K1488-P1488</f>
        <v>7</v>
      </c>
      <c r="R1488" s="98" t="n">
        <f aca="false">IFERROR(IF(O1488="May",(K1488/P1488-1))," ")</f>
        <v>0</v>
      </c>
      <c r="S1488" s="100" t="str">
        <f aca="false">IF(N1488&gt;0,IF(O1488="","-",IF(R1488&lt;0%,"DEGROWTH","GROWTH")))</f>
        <v>GROWTH</v>
      </c>
      <c r="T1488" s="69" t="n">
        <v>0</v>
      </c>
      <c r="U1488" s="101" t="str">
        <f aca="false">IF(F1488&lt;=$V$2,"May","")</f>
        <v>May</v>
      </c>
      <c r="V1488" s="69" t="n">
        <f aca="false">T1488</f>
        <v>0</v>
      </c>
      <c r="W1488" s="102" t="n">
        <f aca="false">K1488-V1488</f>
        <v>10.5</v>
      </c>
      <c r="X1488" s="103" t="n">
        <f aca="false">IFERROR(IF(U1488="June",(K1488/V1488-1)),0)</f>
        <v>0</v>
      </c>
      <c r="Y1488" s="106" t="b">
        <f aca="false">IF(T1488&gt;0,IF(U1488="","-",IF(X1488&lt;0%,"DEGROWTH","GROWTH")))</f>
        <v>0</v>
      </c>
      <c r="Z1488" s="75" t="n">
        <v>0</v>
      </c>
      <c r="AA1488" s="70"/>
      <c r="AB1488" s="70" t="s">
        <v>133</v>
      </c>
      <c r="AC1488" s="85" t="s">
        <v>134</v>
      </c>
      <c r="AD1488" s="3"/>
      <c r="AE1488" s="3"/>
      <c r="AF1488" s="85" t="s">
        <v>134</v>
      </c>
      <c r="AG1488" s="121" t="n">
        <f aca="false">IFERROR(INDEX(Last6M_AvgSales_Ref!$B$2:$B$12659,MATCH(D1488,Last6M_AvgSales_Ref!$A$2:$A$12659,0)),"")</f>
        <v>19.8333333333333</v>
      </c>
    </row>
    <row r="1489" customFormat="false" ht="14.25" hidden="false" customHeight="true" outlineLevel="0" collapsed="false">
      <c r="A1489" s="85" t="s">
        <v>134</v>
      </c>
      <c r="B1489" s="83" t="s">
        <v>67</v>
      </c>
      <c r="C1489" s="83" t="s">
        <v>3377</v>
      </c>
      <c r="D1489" s="83" t="n">
        <v>1000004538</v>
      </c>
      <c r="E1489" s="83" t="s">
        <v>3378</v>
      </c>
      <c r="F1489" s="84" t="n">
        <v>45982</v>
      </c>
      <c r="G1489" s="67" t="str">
        <f aca="false">IF(I1489&gt;0,"Targeted Dealer","-")</f>
        <v>Targeted Dealer</v>
      </c>
      <c r="H1489" s="67"/>
      <c r="I1489" s="68" t="n">
        <v>60</v>
      </c>
      <c r="J1489" s="68" t="n">
        <f aca="false">I1489/$J$1*($J$1-$E$1)</f>
        <v>60</v>
      </c>
      <c r="K1489" s="69" t="n">
        <v>28</v>
      </c>
      <c r="L1489" s="69" t="n">
        <f aca="false">I1489-K1489</f>
        <v>32</v>
      </c>
      <c r="M1489" s="69" t="n">
        <f aca="false">IFERROR((K1489/J1489%),"-")</f>
        <v>46.6666666666667</v>
      </c>
      <c r="N1489" s="97" t="n">
        <v>20.5</v>
      </c>
      <c r="O1489" s="98" t="str">
        <f aca="false">IF(F1489&lt;=$P$2,"June","")</f>
        <v>June</v>
      </c>
      <c r="P1489" s="97" t="n">
        <f aca="false">N1489</f>
        <v>20.5</v>
      </c>
      <c r="Q1489" s="99" t="n">
        <f aca="false">K1489-P1489</f>
        <v>7.5</v>
      </c>
      <c r="R1489" s="98" t="n">
        <f aca="false">IFERROR(IF(O1489="May",(K1489/P1489-1))," ")</f>
        <v>0</v>
      </c>
      <c r="S1489" s="100" t="str">
        <f aca="false">IF(N1489&gt;0,IF(O1489="","-",IF(R1489&lt;0%,"DEGROWTH","GROWTH")))</f>
        <v>GROWTH</v>
      </c>
      <c r="T1489" s="69" t="n">
        <v>0</v>
      </c>
      <c r="U1489" s="101" t="str">
        <f aca="false">IF(F1489&lt;=$V$2,"May","")</f>
        <v>May</v>
      </c>
      <c r="V1489" s="69" t="n">
        <f aca="false">T1489</f>
        <v>0</v>
      </c>
      <c r="W1489" s="102" t="n">
        <f aca="false">K1489-V1489</f>
        <v>28</v>
      </c>
      <c r="X1489" s="103" t="n">
        <f aca="false">IFERROR(IF(U1489="June",(K1489/V1489-1)),0)</f>
        <v>0</v>
      </c>
      <c r="Y1489" s="106" t="b">
        <f aca="false">IF(T1489&gt;0,IF(U1489="","-",IF(X1489&lt;0%,"DEGROWTH","GROWTH")))</f>
        <v>0</v>
      </c>
      <c r="Z1489" s="75" t="n">
        <v>0</v>
      </c>
      <c r="AA1489" s="70"/>
      <c r="AB1489" s="70" t="s">
        <v>133</v>
      </c>
      <c r="AC1489" s="85" t="s">
        <v>134</v>
      </c>
      <c r="AD1489" s="3"/>
      <c r="AE1489" s="3"/>
      <c r="AF1489" s="85" t="s">
        <v>134</v>
      </c>
      <c r="AG1489" s="121" t="n">
        <f aca="false">IFERROR(INDEX(Last6M_AvgSales_Ref!$B$2:$B$12659,MATCH(D1489,Last6M_AvgSales_Ref!$A$2:$A$12659,0)),"")</f>
        <v>30.0833333333333</v>
      </c>
    </row>
    <row r="1490" customFormat="false" ht="14.25" hidden="false" customHeight="true" outlineLevel="0" collapsed="false">
      <c r="A1490" s="85" t="s">
        <v>134</v>
      </c>
      <c r="B1490" s="83" t="s">
        <v>64</v>
      </c>
      <c r="C1490" s="83" t="s">
        <v>3379</v>
      </c>
      <c r="D1490" s="83" t="n">
        <v>1000004522</v>
      </c>
      <c r="E1490" s="83" t="s">
        <v>3380</v>
      </c>
      <c r="F1490" s="84" t="n">
        <v>45968</v>
      </c>
      <c r="G1490" s="67" t="str">
        <f aca="false">IF(I1490&gt;0,"Targeted Dealer","-")</f>
        <v>Targeted Dealer</v>
      </c>
      <c r="H1490" s="67"/>
      <c r="I1490" s="68" t="n">
        <v>140</v>
      </c>
      <c r="J1490" s="68" t="n">
        <f aca="false">I1490/$J$1*($J$1-$E$1)</f>
        <v>140</v>
      </c>
      <c r="K1490" s="69" t="n">
        <v>120</v>
      </c>
      <c r="L1490" s="69" t="n">
        <f aca="false">I1490-K1490</f>
        <v>20</v>
      </c>
      <c r="M1490" s="69" t="n">
        <f aca="false">IFERROR((K1490/J1490%),"-")</f>
        <v>85.7142857142857</v>
      </c>
      <c r="N1490" s="97" t="n">
        <v>100</v>
      </c>
      <c r="O1490" s="98" t="str">
        <f aca="false">IF(F1490&lt;=$P$2,"June","")</f>
        <v>June</v>
      </c>
      <c r="P1490" s="97" t="n">
        <f aca="false">N1490</f>
        <v>100</v>
      </c>
      <c r="Q1490" s="99" t="n">
        <f aca="false">K1490-P1490</f>
        <v>20</v>
      </c>
      <c r="R1490" s="98" t="n">
        <f aca="false">IFERROR(IF(O1490="May",(K1490/P1490-1))," ")</f>
        <v>0</v>
      </c>
      <c r="S1490" s="100" t="str">
        <f aca="false">IF(N1490&gt;0,IF(O1490="","-",IF(R1490&lt;0%,"DEGROWTH","GROWTH")))</f>
        <v>GROWTH</v>
      </c>
      <c r="T1490" s="69" t="n">
        <v>0</v>
      </c>
      <c r="U1490" s="101" t="str">
        <f aca="false">IF(F1490&lt;=$V$2,"May","")</f>
        <v>May</v>
      </c>
      <c r="V1490" s="69" t="n">
        <f aca="false">T1490</f>
        <v>0</v>
      </c>
      <c r="W1490" s="102" t="n">
        <f aca="false">K1490-V1490</f>
        <v>120</v>
      </c>
      <c r="X1490" s="103" t="n">
        <f aca="false">IFERROR(IF(U1490="June",(K1490/V1490-1)),0)</f>
        <v>0</v>
      </c>
      <c r="Y1490" s="106" t="b">
        <f aca="false">IF(T1490&gt;0,IF(U1490="","-",IF(X1490&lt;0%,"DEGROWTH","GROWTH")))</f>
        <v>0</v>
      </c>
      <c r="Z1490" s="75" t="n">
        <v>0</v>
      </c>
      <c r="AA1490" s="70"/>
      <c r="AB1490" s="70" t="s">
        <v>133</v>
      </c>
      <c r="AC1490" s="85" t="s">
        <v>134</v>
      </c>
      <c r="AD1490" s="3"/>
      <c r="AE1490" s="3"/>
      <c r="AF1490" s="85" t="s">
        <v>134</v>
      </c>
      <c r="AG1490" s="121" t="n">
        <f aca="false">IFERROR(INDEX(Last6M_AvgSales_Ref!$B$2:$B$12659,MATCH(D1490,Last6M_AvgSales_Ref!$A$2:$A$12659,0)),"")</f>
        <v>126.666666666667</v>
      </c>
    </row>
    <row r="1491" customFormat="false" ht="14.25" hidden="false" customHeight="true" outlineLevel="0" collapsed="false">
      <c r="A1491" s="85" t="s">
        <v>134</v>
      </c>
      <c r="B1491" s="86" t="s">
        <v>74</v>
      </c>
      <c r="C1491" s="83" t="s">
        <v>3381</v>
      </c>
      <c r="D1491" s="75" t="n">
        <v>1000004567</v>
      </c>
      <c r="E1491" s="86" t="s">
        <v>289</v>
      </c>
      <c r="F1491" s="84" t="n">
        <v>46011</v>
      </c>
      <c r="G1491" s="67" t="str">
        <f aca="false">IF(I1491&gt;0,"Targeted Dealer","-")</f>
        <v>Targeted Dealer</v>
      </c>
      <c r="H1491" s="67"/>
      <c r="I1491" s="68" t="n">
        <v>240</v>
      </c>
      <c r="J1491" s="68" t="n">
        <f aca="false">I1491/$J$1*($J$1-$E$1)</f>
        <v>240</v>
      </c>
      <c r="K1491" s="69" t="n">
        <v>65</v>
      </c>
      <c r="L1491" s="69" t="n">
        <f aca="false">I1491-K1491</f>
        <v>175</v>
      </c>
      <c r="M1491" s="69" t="n">
        <f aca="false">IFERROR((K1491/J1491%),"-")</f>
        <v>27.0833333333333</v>
      </c>
      <c r="N1491" s="97" t="n">
        <v>135</v>
      </c>
      <c r="O1491" s="98" t="str">
        <f aca="false">IF(F1491&lt;=$P$2,"June","")</f>
        <v>June</v>
      </c>
      <c r="P1491" s="97" t="n">
        <f aca="false">N1491</f>
        <v>135</v>
      </c>
      <c r="Q1491" s="99" t="n">
        <f aca="false">K1491-P1491</f>
        <v>-70</v>
      </c>
      <c r="R1491" s="98" t="n">
        <f aca="false">IFERROR(IF(O1491="May",(K1491/P1491-1))," ")</f>
        <v>0</v>
      </c>
      <c r="S1491" s="100" t="str">
        <f aca="false">IF(N1491&gt;0,IF(O1491="","-",IF(R1491&lt;0%,"DEGROWTH","GROWTH")))</f>
        <v>GROWTH</v>
      </c>
      <c r="T1491" s="69" t="n">
        <v>0</v>
      </c>
      <c r="U1491" s="101" t="str">
        <f aca="false">IF(F1491&lt;=$V$2,"May","")</f>
        <v>May</v>
      </c>
      <c r="V1491" s="69" t="n">
        <f aca="false">T1491</f>
        <v>0</v>
      </c>
      <c r="W1491" s="102" t="n">
        <f aca="false">K1491-V1491</f>
        <v>65</v>
      </c>
      <c r="X1491" s="103" t="n">
        <f aca="false">IFERROR(IF(U1491="June",(K1491/V1491-1)),0)</f>
        <v>0</v>
      </c>
      <c r="Y1491" s="106" t="b">
        <f aca="false">IF(T1491&gt;0,IF(U1491="","-",IF(X1491&lt;0%,"DEGROWTH","GROWTH")))</f>
        <v>0</v>
      </c>
      <c r="Z1491" s="75" t="n">
        <v>0</v>
      </c>
      <c r="AA1491" s="70"/>
      <c r="AB1491" s="70" t="s">
        <v>133</v>
      </c>
      <c r="AC1491" s="85" t="s">
        <v>134</v>
      </c>
      <c r="AD1491" s="3"/>
      <c r="AE1491" s="3"/>
      <c r="AF1491" s="85" t="s">
        <v>134</v>
      </c>
      <c r="AG1491" s="121" t="n">
        <f aca="false">IFERROR(INDEX(Last6M_AvgSales_Ref!$B$2:$B$12659,MATCH(D1491,Last6M_AvgSales_Ref!$A$2:$A$12659,0)),"")</f>
        <v>137.25</v>
      </c>
    </row>
    <row r="1492" customFormat="false" ht="14.25" hidden="false" customHeight="true" outlineLevel="0" collapsed="false">
      <c r="A1492" s="85" t="s">
        <v>134</v>
      </c>
      <c r="B1492" s="86" t="s">
        <v>74</v>
      </c>
      <c r="C1492" s="83" t="s">
        <v>3382</v>
      </c>
      <c r="D1492" s="75" t="n">
        <v>1000004573</v>
      </c>
      <c r="E1492" s="86" t="s">
        <v>3383</v>
      </c>
      <c r="F1492" s="84" t="n">
        <v>46004</v>
      </c>
      <c r="G1492" s="67" t="str">
        <f aca="false">IF(I1492&gt;0,"Targeted Dealer","-")</f>
        <v>Targeted Dealer</v>
      </c>
      <c r="H1492" s="67"/>
      <c r="I1492" s="68" t="n">
        <v>60</v>
      </c>
      <c r="J1492" s="68" t="n">
        <f aca="false">I1492/$J$1*($J$1-$E$1)</f>
        <v>60</v>
      </c>
      <c r="K1492" s="69" t="n">
        <v>4</v>
      </c>
      <c r="L1492" s="69" t="n">
        <f aca="false">I1492-K1492</f>
        <v>56</v>
      </c>
      <c r="M1492" s="69" t="n">
        <f aca="false">IFERROR((K1492/J1492%),"-")</f>
        <v>6.66666666666667</v>
      </c>
      <c r="N1492" s="97" t="n">
        <v>0</v>
      </c>
      <c r="O1492" s="98" t="str">
        <f aca="false">IF(F1492&lt;=$P$2,"June","")</f>
        <v>June</v>
      </c>
      <c r="P1492" s="97" t="n">
        <f aca="false">N1492</f>
        <v>0</v>
      </c>
      <c r="Q1492" s="99" t="n">
        <f aca="false">K1492-P1492</f>
        <v>4</v>
      </c>
      <c r="R1492" s="98" t="n">
        <f aca="false">IFERROR(IF(O1492="May",(K1492/P1492-1))," ")</f>
        <v>0</v>
      </c>
      <c r="S1492" s="105" t="b">
        <f aca="false">IF(N1492&gt;0,IF(O1492="","-",IF(R1492&lt;0%,"DEGROWTH","GROWTH")))</f>
        <v>0</v>
      </c>
      <c r="T1492" s="69" t="n">
        <v>0</v>
      </c>
      <c r="U1492" s="101" t="str">
        <f aca="false">IF(F1492&lt;=$V$2,"May","")</f>
        <v>May</v>
      </c>
      <c r="V1492" s="69" t="n">
        <f aca="false">T1492</f>
        <v>0</v>
      </c>
      <c r="W1492" s="102" t="n">
        <f aca="false">K1492-V1492</f>
        <v>4</v>
      </c>
      <c r="X1492" s="103" t="n">
        <f aca="false">IFERROR(IF(U1492="June",(K1492/V1492-1)),0)</f>
        <v>0</v>
      </c>
      <c r="Y1492" s="106" t="b">
        <f aca="false">IF(T1492&gt;0,IF(U1492="","-",IF(X1492&lt;0%,"DEGROWTH","GROWTH")))</f>
        <v>0</v>
      </c>
      <c r="Z1492" s="75" t="n">
        <v>0</v>
      </c>
      <c r="AA1492" s="70"/>
      <c r="AB1492" s="70" t="s">
        <v>133</v>
      </c>
      <c r="AC1492" s="85" t="s">
        <v>134</v>
      </c>
      <c r="AD1492" s="3"/>
      <c r="AE1492" s="3"/>
      <c r="AF1492" s="85" t="s">
        <v>134</v>
      </c>
      <c r="AG1492" s="121" t="n">
        <f aca="false">IFERROR(INDEX(Last6M_AvgSales_Ref!$B$2:$B$12659,MATCH(D1492,Last6M_AvgSales_Ref!$A$2:$A$12659,0)),"")</f>
        <v>23.55</v>
      </c>
    </row>
    <row r="1493" customFormat="false" ht="14.25" hidden="false" customHeight="true" outlineLevel="0" collapsed="false">
      <c r="A1493" s="85" t="s">
        <v>133</v>
      </c>
      <c r="B1493" s="86" t="s">
        <v>142</v>
      </c>
      <c r="C1493" s="83" t="s">
        <v>3384</v>
      </c>
      <c r="D1493" s="75" t="n">
        <v>1000004547</v>
      </c>
      <c r="E1493" s="86" t="s">
        <v>3385</v>
      </c>
      <c r="F1493" s="84" t="n">
        <v>45987</v>
      </c>
      <c r="G1493" s="67" t="str">
        <f aca="false">IF(I1493&gt;0,"Targeted Dealer","-")</f>
        <v>Targeted Dealer</v>
      </c>
      <c r="H1493" s="67"/>
      <c r="I1493" s="68" t="n">
        <v>50</v>
      </c>
      <c r="J1493" s="68" t="n">
        <f aca="false">I1493/$J$1*($J$1-$E$1)</f>
        <v>50</v>
      </c>
      <c r="K1493" s="69" t="n">
        <v>38.05</v>
      </c>
      <c r="L1493" s="69" t="n">
        <f aca="false">I1493-K1493</f>
        <v>11.95</v>
      </c>
      <c r="M1493" s="69" t="n">
        <f aca="false">IFERROR((K1493/J1493%),"-")</f>
        <v>76.1</v>
      </c>
      <c r="N1493" s="97" t="n">
        <v>58</v>
      </c>
      <c r="O1493" s="98" t="str">
        <f aca="false">IF(F1493&lt;=$P$2,"June","")</f>
        <v>June</v>
      </c>
      <c r="P1493" s="97" t="n">
        <f aca="false">N1493</f>
        <v>58</v>
      </c>
      <c r="Q1493" s="99" t="n">
        <f aca="false">K1493-P1493</f>
        <v>-19.95</v>
      </c>
      <c r="R1493" s="98" t="n">
        <f aca="false">IFERROR(IF(O1493="May",(K1493/P1493-1))," ")</f>
        <v>0</v>
      </c>
      <c r="S1493" s="100" t="str">
        <f aca="false">IF(N1493&gt;0,IF(O1493="","-",IF(R1493&lt;0%,"DEGROWTH","GROWTH")))</f>
        <v>GROWTH</v>
      </c>
      <c r="T1493" s="69" t="n">
        <v>0</v>
      </c>
      <c r="U1493" s="101" t="str">
        <f aca="false">IF(F1493&lt;=$V$2,"May","")</f>
        <v>May</v>
      </c>
      <c r="V1493" s="69" t="n">
        <f aca="false">T1493</f>
        <v>0</v>
      </c>
      <c r="W1493" s="102" t="n">
        <f aca="false">K1493-V1493</f>
        <v>38.05</v>
      </c>
      <c r="X1493" s="103" t="n">
        <f aca="false">IFERROR(IF(U1493="June",(K1493/V1493-1)),0)</f>
        <v>0</v>
      </c>
      <c r="Y1493" s="106" t="b">
        <f aca="false">IF(T1493&gt;0,IF(U1493="","-",IF(X1493&lt;0%,"DEGROWTH","GROWTH")))</f>
        <v>0</v>
      </c>
      <c r="Z1493" s="75" t="n">
        <v>0</v>
      </c>
      <c r="AA1493" s="70"/>
      <c r="AB1493" s="70" t="s">
        <v>133</v>
      </c>
      <c r="AC1493" s="85" t="s">
        <v>133</v>
      </c>
      <c r="AD1493" s="3"/>
      <c r="AE1493" s="3"/>
      <c r="AF1493" s="85" t="s">
        <v>133</v>
      </c>
      <c r="AG1493" s="121" t="n">
        <f aca="false">IFERROR(INDEX(Last6M_AvgSales_Ref!$B$2:$B$12659,MATCH(D1493,Last6M_AvgSales_Ref!$A$2:$A$12659,0)),"")</f>
        <v>54.4083333333333</v>
      </c>
    </row>
    <row r="1494" customFormat="false" ht="14.25" hidden="false" customHeight="true" outlineLevel="0" collapsed="false">
      <c r="A1494" s="85" t="s">
        <v>133</v>
      </c>
      <c r="B1494" s="86" t="s">
        <v>142</v>
      </c>
      <c r="C1494" s="83" t="s">
        <v>3386</v>
      </c>
      <c r="D1494" s="75" t="n">
        <v>1000004549</v>
      </c>
      <c r="E1494" s="86" t="s">
        <v>191</v>
      </c>
      <c r="F1494" s="84" t="n">
        <v>45992</v>
      </c>
      <c r="G1494" s="67" t="str">
        <f aca="false">IF(I1494&gt;0,"Targeted Dealer","-")</f>
        <v>Targeted Dealer</v>
      </c>
      <c r="H1494" s="67"/>
      <c r="I1494" s="68" t="n">
        <v>70</v>
      </c>
      <c r="J1494" s="68" t="n">
        <f aca="false">I1494/$J$1*($J$1-$E$1)</f>
        <v>70</v>
      </c>
      <c r="K1494" s="69" t="n">
        <v>121</v>
      </c>
      <c r="L1494" s="69" t="n">
        <f aca="false">I1494-K1494</f>
        <v>-51</v>
      </c>
      <c r="M1494" s="69" t="n">
        <f aca="false">IFERROR((K1494/J1494%),"-")</f>
        <v>172.857142857143</v>
      </c>
      <c r="N1494" s="97" t="n">
        <v>130</v>
      </c>
      <c r="O1494" s="98" t="str">
        <f aca="false">IF(F1494&lt;=$P$2,"June","")</f>
        <v>June</v>
      </c>
      <c r="P1494" s="97" t="n">
        <f aca="false">N1494</f>
        <v>130</v>
      </c>
      <c r="Q1494" s="99" t="n">
        <f aca="false">K1494-P1494</f>
        <v>-9</v>
      </c>
      <c r="R1494" s="98" t="n">
        <f aca="false">IFERROR(IF(O1494="May",(K1494/P1494-1))," ")</f>
        <v>0</v>
      </c>
      <c r="S1494" s="100" t="str">
        <f aca="false">IF(N1494&gt;0,IF(O1494="","-",IF(R1494&lt;0%,"DEGROWTH","GROWTH")))</f>
        <v>GROWTH</v>
      </c>
      <c r="T1494" s="69" t="n">
        <v>0</v>
      </c>
      <c r="U1494" s="101" t="str">
        <f aca="false">IF(F1494&lt;=$V$2,"May","")</f>
        <v>May</v>
      </c>
      <c r="V1494" s="69" t="n">
        <f aca="false">T1494</f>
        <v>0</v>
      </c>
      <c r="W1494" s="102" t="n">
        <f aca="false">K1494-V1494</f>
        <v>121</v>
      </c>
      <c r="X1494" s="103" t="n">
        <f aca="false">IFERROR(IF(U1494="June",(K1494/V1494-1)),0)</f>
        <v>0</v>
      </c>
      <c r="Y1494" s="106" t="b">
        <f aca="false">IF(T1494&gt;0,IF(U1494="","-",IF(X1494&lt;0%,"DEGROWTH","GROWTH")))</f>
        <v>0</v>
      </c>
      <c r="Z1494" s="75" t="n">
        <v>0</v>
      </c>
      <c r="AA1494" s="70"/>
      <c r="AB1494" s="70" t="s">
        <v>133</v>
      </c>
      <c r="AC1494" s="85" t="s">
        <v>133</v>
      </c>
      <c r="AD1494" s="3"/>
      <c r="AE1494" s="3"/>
      <c r="AF1494" s="85" t="s">
        <v>133</v>
      </c>
      <c r="AG1494" s="121" t="n">
        <f aca="false">IFERROR(INDEX(Last6M_AvgSales_Ref!$B$2:$B$12659,MATCH(D1494,Last6M_AvgSales_Ref!$A$2:$A$12659,0)),"")</f>
        <v>113</v>
      </c>
    </row>
    <row r="1495" customFormat="false" ht="14.25" hidden="false" customHeight="true" outlineLevel="0" collapsed="false">
      <c r="A1495" s="85" t="s">
        <v>130</v>
      </c>
      <c r="B1495" s="86" t="s">
        <v>120</v>
      </c>
      <c r="C1495" s="83" t="s">
        <v>3387</v>
      </c>
      <c r="D1495" s="75" t="n">
        <v>1000003771</v>
      </c>
      <c r="E1495" s="86" t="s">
        <v>3388</v>
      </c>
      <c r="F1495" s="84" t="n">
        <v>45266</v>
      </c>
      <c r="G1495" s="67" t="str">
        <f aca="false">IF(I1495&gt;0,"Targeted Dealer","-")</f>
        <v>-</v>
      </c>
      <c r="H1495" s="67"/>
      <c r="I1495" s="68" t="n">
        <v>0</v>
      </c>
      <c r="J1495" s="68" t="n">
        <f aca="false">I1495/$J$1*($J$1-$E$1)</f>
        <v>0</v>
      </c>
      <c r="K1495" s="69" t="n">
        <v>0</v>
      </c>
      <c r="L1495" s="69" t="n">
        <f aca="false">I1495-K1495</f>
        <v>0</v>
      </c>
      <c r="M1495" s="69" t="str">
        <f aca="false">IFERROR((K1495/J1495%),"-")</f>
        <v>-</v>
      </c>
      <c r="N1495" s="97" t="n">
        <v>0</v>
      </c>
      <c r="O1495" s="98" t="str">
        <f aca="false">IF(F1495&lt;=$P$2,"June","")</f>
        <v>June</v>
      </c>
      <c r="P1495" s="97" t="n">
        <f aca="false">N1495</f>
        <v>0</v>
      </c>
      <c r="Q1495" s="99" t="n">
        <f aca="false">K1495-P1495</f>
        <v>0</v>
      </c>
      <c r="R1495" s="98" t="n">
        <f aca="false">IFERROR(IF(O1495="May",(K1495/P1495-1))," ")</f>
        <v>0</v>
      </c>
      <c r="S1495" s="105" t="b">
        <f aca="false">IF(N1495&gt;0,IF(O1495="","-",IF(R1495&lt;0%,"DEGROWTH","GROWTH")))</f>
        <v>0</v>
      </c>
      <c r="T1495" s="69" t="n">
        <v>0</v>
      </c>
      <c r="U1495" s="101" t="str">
        <f aca="false">IF(F1495&lt;=$V$2,"May","")</f>
        <v>May</v>
      </c>
      <c r="V1495" s="69" t="n">
        <f aca="false">T1495</f>
        <v>0</v>
      </c>
      <c r="W1495" s="102" t="n">
        <f aca="false">K1495-V1495</f>
        <v>0</v>
      </c>
      <c r="X1495" s="103" t="n">
        <f aca="false">IFERROR(IF(U1495="June",(K1495/V1495-1)),0)</f>
        <v>0</v>
      </c>
      <c r="Y1495" s="106" t="b">
        <f aca="false">IF(T1495&gt;0,IF(U1495="","-",IF(X1495&lt;0%,"DEGROWTH","GROWTH")))</f>
        <v>0</v>
      </c>
      <c r="Z1495" s="75" t="n">
        <v>0</v>
      </c>
      <c r="AA1495" s="70"/>
      <c r="AB1495" s="70" t="s">
        <v>133</v>
      </c>
      <c r="AC1495" s="85" t="s">
        <v>130</v>
      </c>
      <c r="AD1495" s="3"/>
      <c r="AE1495" s="3"/>
      <c r="AF1495" s="85" t="s">
        <v>130</v>
      </c>
      <c r="AG1495" s="121" t="n">
        <f aca="false">IFERROR(INDEX(Last6M_AvgSales_Ref!$B$2:$B$12659,MATCH(D1495,Last6M_AvgSales_Ref!$A$2:$A$12659,0)),"")</f>
        <v>5</v>
      </c>
    </row>
    <row r="1496" customFormat="false" ht="14.25" hidden="false" customHeight="true" outlineLevel="0" collapsed="false">
      <c r="A1496" s="85" t="s">
        <v>130</v>
      </c>
      <c r="B1496" s="86" t="s">
        <v>118</v>
      </c>
      <c r="C1496" s="83" t="s">
        <v>596</v>
      </c>
      <c r="D1496" s="75" t="n">
        <v>1000001993</v>
      </c>
      <c r="E1496" s="86" t="s">
        <v>597</v>
      </c>
      <c r="F1496" s="84" t="n">
        <v>44739</v>
      </c>
      <c r="G1496" s="67" t="str">
        <f aca="false">IF(I1496&gt;0,"Targeted Dealer","-")</f>
        <v>Targeted Dealer</v>
      </c>
      <c r="H1496" s="67"/>
      <c r="I1496" s="68" t="n">
        <v>25</v>
      </c>
      <c r="J1496" s="68" t="n">
        <f aca="false">I1496/$J$1*($J$1-$E$1)</f>
        <v>25</v>
      </c>
      <c r="K1496" s="69" t="n">
        <v>0</v>
      </c>
      <c r="L1496" s="69" t="n">
        <f aca="false">I1496-K1496</f>
        <v>25</v>
      </c>
      <c r="M1496" s="69" t="n">
        <f aca="false">IFERROR((K1496/J1496%),"-")</f>
        <v>0</v>
      </c>
      <c r="N1496" s="97" t="n">
        <v>0</v>
      </c>
      <c r="O1496" s="98" t="str">
        <f aca="false">IF(F1496&lt;=$P$2,"June","")</f>
        <v>June</v>
      </c>
      <c r="P1496" s="97" t="n">
        <f aca="false">N1496</f>
        <v>0</v>
      </c>
      <c r="Q1496" s="99" t="n">
        <f aca="false">K1496-P1496</f>
        <v>0</v>
      </c>
      <c r="R1496" s="98" t="n">
        <f aca="false">IFERROR(IF(O1496="May",(K1496/P1496-1))," ")</f>
        <v>0</v>
      </c>
      <c r="S1496" s="105" t="b">
        <f aca="false">IF(N1496&gt;0,IF(O1496="","-",IF(R1496&lt;0%,"DEGROWTH","GROWTH")))</f>
        <v>0</v>
      </c>
      <c r="T1496" s="69" t="n">
        <v>0</v>
      </c>
      <c r="U1496" s="101" t="str">
        <f aca="false">IF(F1496&lt;=$V$2,"May","")</f>
        <v>May</v>
      </c>
      <c r="V1496" s="69" t="n">
        <f aca="false">T1496</f>
        <v>0</v>
      </c>
      <c r="W1496" s="102" t="n">
        <f aca="false">K1496-V1496</f>
        <v>0</v>
      </c>
      <c r="X1496" s="103" t="n">
        <f aca="false">IFERROR(IF(U1496="June",(K1496/V1496-1)),0)</f>
        <v>0</v>
      </c>
      <c r="Y1496" s="106" t="b">
        <f aca="false">IF(T1496&gt;0,IF(U1496="","-",IF(X1496&lt;0%,"DEGROWTH","GROWTH")))</f>
        <v>0</v>
      </c>
      <c r="Z1496" s="75" t="n">
        <v>0</v>
      </c>
      <c r="AA1496" s="70"/>
      <c r="AB1496" s="70" t="s">
        <v>133</v>
      </c>
      <c r="AC1496" s="85" t="s">
        <v>130</v>
      </c>
      <c r="AD1496" s="3"/>
      <c r="AE1496" s="3"/>
      <c r="AF1496" s="85" t="s">
        <v>130</v>
      </c>
      <c r="AG1496" s="121" t="n">
        <f aca="false">IFERROR(INDEX(Last6M_AvgSales_Ref!$B$2:$B$12659,MATCH(D1496,Last6M_AvgSales_Ref!$A$2:$A$12659,0)),"")</f>
        <v>12.5</v>
      </c>
    </row>
    <row r="1497" customFormat="false" ht="14.25" hidden="false" customHeight="true" outlineLevel="0" collapsed="false">
      <c r="A1497" s="85" t="s">
        <v>134</v>
      </c>
      <c r="B1497" s="86" t="s">
        <v>61</v>
      </c>
      <c r="C1497" s="83" t="s">
        <v>3389</v>
      </c>
      <c r="D1497" s="75" t="n">
        <v>1000004548</v>
      </c>
      <c r="E1497" s="86" t="s">
        <v>3390</v>
      </c>
      <c r="F1497" s="84" t="n">
        <v>45990</v>
      </c>
      <c r="G1497" s="67" t="str">
        <f aca="false">IF(I1497&gt;0,"Targeted Dealer","-")</f>
        <v>Targeted Dealer</v>
      </c>
      <c r="H1497" s="67"/>
      <c r="I1497" s="68" t="n">
        <v>50</v>
      </c>
      <c r="J1497" s="68" t="n">
        <f aca="false">I1497/$J$1*($J$1-$E$1)</f>
        <v>50</v>
      </c>
      <c r="K1497" s="69" t="n">
        <v>74</v>
      </c>
      <c r="L1497" s="69" t="n">
        <f aca="false">I1497-K1497</f>
        <v>-24</v>
      </c>
      <c r="M1497" s="69" t="n">
        <f aca="false">IFERROR((K1497/J1497%),"-")</f>
        <v>148</v>
      </c>
      <c r="N1497" s="97" t="n">
        <v>20</v>
      </c>
      <c r="O1497" s="98" t="str">
        <f aca="false">IF(F1497&lt;=$P$2,"June","")</f>
        <v>June</v>
      </c>
      <c r="P1497" s="97" t="n">
        <f aca="false">N1497</f>
        <v>20</v>
      </c>
      <c r="Q1497" s="99" t="n">
        <f aca="false">K1497-P1497</f>
        <v>54</v>
      </c>
      <c r="R1497" s="98" t="n">
        <f aca="false">IFERROR(IF(O1497="May",(K1497/P1497-1))," ")</f>
        <v>0</v>
      </c>
      <c r="S1497" s="100" t="str">
        <f aca="false">IF(N1497&gt;0,IF(O1497="","-",IF(R1497&lt;0%,"DEGROWTH","GROWTH")))</f>
        <v>GROWTH</v>
      </c>
      <c r="T1497" s="69" t="n">
        <v>0</v>
      </c>
      <c r="U1497" s="101" t="str">
        <f aca="false">IF(F1497&lt;=$V$2,"May","")</f>
        <v>May</v>
      </c>
      <c r="V1497" s="69" t="n">
        <f aca="false">T1497</f>
        <v>0</v>
      </c>
      <c r="W1497" s="102" t="n">
        <f aca="false">K1497-V1497</f>
        <v>74</v>
      </c>
      <c r="X1497" s="103" t="n">
        <f aca="false">IFERROR(IF(U1497="June",(K1497/V1497-1)),0)</f>
        <v>0</v>
      </c>
      <c r="Y1497" s="106" t="b">
        <f aca="false">IF(T1497&gt;0,IF(U1497="","-",IF(X1497&lt;0%,"DEGROWTH","GROWTH")))</f>
        <v>0</v>
      </c>
      <c r="Z1497" s="75" t="n">
        <v>0</v>
      </c>
      <c r="AA1497" s="70"/>
      <c r="AB1497" s="70" t="s">
        <v>133</v>
      </c>
      <c r="AC1497" s="85" t="s">
        <v>134</v>
      </c>
      <c r="AD1497" s="3"/>
      <c r="AE1497" s="3"/>
      <c r="AF1497" s="85" t="s">
        <v>134</v>
      </c>
      <c r="AG1497" s="121" t="n">
        <f aca="false">IFERROR(INDEX(Last6M_AvgSales_Ref!$B$2:$B$12659,MATCH(D1497,Last6M_AvgSales_Ref!$A$2:$A$12659,0)),"")</f>
        <v>128.916666666667</v>
      </c>
    </row>
    <row r="1498" customFormat="false" ht="14.25" hidden="false" customHeight="true" outlineLevel="0" collapsed="false">
      <c r="A1498" s="85" t="s">
        <v>134</v>
      </c>
      <c r="B1498" s="86" t="s">
        <v>61</v>
      </c>
      <c r="C1498" s="83" t="s">
        <v>3391</v>
      </c>
      <c r="D1498" s="75" t="n">
        <v>1000004575</v>
      </c>
      <c r="E1498" s="86" t="s">
        <v>3392</v>
      </c>
      <c r="F1498" s="84" t="n">
        <v>46009</v>
      </c>
      <c r="G1498" s="67" t="str">
        <f aca="false">IF(I1498&gt;0,"Targeted Dealer","-")</f>
        <v>Targeted Dealer</v>
      </c>
      <c r="H1498" s="67"/>
      <c r="I1498" s="68" t="n">
        <v>48</v>
      </c>
      <c r="J1498" s="68" t="n">
        <f aca="false">I1498/$J$1*($J$1-$E$1)</f>
        <v>48</v>
      </c>
      <c r="K1498" s="69" t="n">
        <v>39</v>
      </c>
      <c r="L1498" s="69" t="n">
        <f aca="false">I1498-K1498</f>
        <v>9</v>
      </c>
      <c r="M1498" s="69" t="n">
        <f aca="false">IFERROR((K1498/J1498%),"-")</f>
        <v>81.25</v>
      </c>
      <c r="N1498" s="97" t="n">
        <v>26</v>
      </c>
      <c r="O1498" s="98" t="str">
        <f aca="false">IF(F1498&lt;=$P$2,"June","")</f>
        <v>June</v>
      </c>
      <c r="P1498" s="97" t="n">
        <f aca="false">N1498</f>
        <v>26</v>
      </c>
      <c r="Q1498" s="99" t="n">
        <f aca="false">K1498-P1498</f>
        <v>13</v>
      </c>
      <c r="R1498" s="98" t="n">
        <f aca="false">IFERROR(IF(O1498="May",(K1498/P1498-1))," ")</f>
        <v>0</v>
      </c>
      <c r="S1498" s="100" t="str">
        <f aca="false">IF(N1498&gt;0,IF(O1498="","-",IF(R1498&lt;0%,"DEGROWTH","GROWTH")))</f>
        <v>GROWTH</v>
      </c>
      <c r="T1498" s="69" t="n">
        <v>0</v>
      </c>
      <c r="U1498" s="101" t="str">
        <f aca="false">IF(F1498&lt;=$V$2,"May","")</f>
        <v>May</v>
      </c>
      <c r="V1498" s="69" t="n">
        <f aca="false">T1498</f>
        <v>0</v>
      </c>
      <c r="W1498" s="102" t="n">
        <f aca="false">K1498-V1498</f>
        <v>39</v>
      </c>
      <c r="X1498" s="103" t="n">
        <f aca="false">IFERROR(IF(U1498="June",(K1498/V1498-1)),0)</f>
        <v>0</v>
      </c>
      <c r="Y1498" s="106" t="b">
        <f aca="false">IF(T1498&gt;0,IF(U1498="","-",IF(X1498&lt;0%,"DEGROWTH","GROWTH")))</f>
        <v>0</v>
      </c>
      <c r="Z1498" s="75" t="n">
        <v>0</v>
      </c>
      <c r="AA1498" s="70"/>
      <c r="AB1498" s="70" t="s">
        <v>133</v>
      </c>
      <c r="AC1498" s="85" t="s">
        <v>134</v>
      </c>
      <c r="AD1498" s="3"/>
      <c r="AE1498" s="3"/>
      <c r="AF1498" s="85" t="s">
        <v>134</v>
      </c>
      <c r="AG1498" s="121" t="n">
        <f aca="false">IFERROR(INDEX(Last6M_AvgSales_Ref!$B$2:$B$12659,MATCH(D1498,Last6M_AvgSales_Ref!$A$2:$A$12659,0)),"")</f>
        <v>41</v>
      </c>
    </row>
    <row r="1499" customFormat="false" ht="14.25" hidden="false" customHeight="true" outlineLevel="0" collapsed="false">
      <c r="A1499" s="85" t="s">
        <v>133</v>
      </c>
      <c r="B1499" s="86" t="s">
        <v>40</v>
      </c>
      <c r="C1499" s="83" t="s">
        <v>3393</v>
      </c>
      <c r="D1499" s="75" t="n">
        <v>1000003652</v>
      </c>
      <c r="E1499" s="86" t="s">
        <v>3394</v>
      </c>
      <c r="F1499" s="84" t="n">
        <v>45134</v>
      </c>
      <c r="G1499" s="67" t="str">
        <f aca="false">IF(I1499&gt;0,"Targeted Dealer","-")</f>
        <v>-</v>
      </c>
      <c r="H1499" s="67"/>
      <c r="I1499" s="68" t="n">
        <v>0</v>
      </c>
      <c r="J1499" s="68" t="n">
        <f aca="false">I1499/$J$1*($J$1-$E$1)</f>
        <v>0</v>
      </c>
      <c r="K1499" s="69" t="n">
        <v>0</v>
      </c>
      <c r="L1499" s="69" t="n">
        <f aca="false">I1499-K1499</f>
        <v>0</v>
      </c>
      <c r="M1499" s="69" t="str">
        <f aca="false">IFERROR((K1499/J1499%),"-")</f>
        <v>-</v>
      </c>
      <c r="N1499" s="97" t="n">
        <v>0</v>
      </c>
      <c r="O1499" s="98" t="str">
        <f aca="false">IF(F1499&lt;=$P$2,"June","")</f>
        <v>June</v>
      </c>
      <c r="P1499" s="97" t="n">
        <f aca="false">N1499</f>
        <v>0</v>
      </c>
      <c r="Q1499" s="99" t="n">
        <f aca="false">K1499-P1499</f>
        <v>0</v>
      </c>
      <c r="R1499" s="98" t="n">
        <f aca="false">IFERROR(IF(O1499="May",(K1499/P1499-1))," ")</f>
        <v>0</v>
      </c>
      <c r="S1499" s="105" t="b">
        <f aca="false">IF(N1499&gt;0,IF(O1499="","-",IF(R1499&lt;0%,"DEGROWTH","GROWTH")))</f>
        <v>0</v>
      </c>
      <c r="T1499" s="69" t="n">
        <v>0</v>
      </c>
      <c r="U1499" s="101" t="str">
        <f aca="false">IF(F1499&lt;=$V$2,"May","")</f>
        <v>May</v>
      </c>
      <c r="V1499" s="69" t="n">
        <f aca="false">T1499</f>
        <v>0</v>
      </c>
      <c r="W1499" s="102" t="n">
        <f aca="false">K1499-V1499</f>
        <v>0</v>
      </c>
      <c r="X1499" s="103" t="n">
        <f aca="false">IFERROR(IF(U1499="June",(K1499/V1499-1)),0)</f>
        <v>0</v>
      </c>
      <c r="Y1499" s="106" t="b">
        <f aca="false">IF(T1499&gt;0,IF(U1499="","-",IF(X1499&lt;0%,"DEGROWTH","GROWTH")))</f>
        <v>0</v>
      </c>
      <c r="Z1499" s="75" t="n">
        <v>0</v>
      </c>
      <c r="AA1499" s="70"/>
      <c r="AB1499" s="70" t="s">
        <v>133</v>
      </c>
      <c r="AC1499" s="85" t="s">
        <v>133</v>
      </c>
      <c r="AD1499" s="3"/>
      <c r="AE1499" s="3"/>
      <c r="AF1499" s="85" t="s">
        <v>133</v>
      </c>
      <c r="AG1499" s="121" t="n">
        <f aca="false">IFERROR(INDEX(Last6M_AvgSales_Ref!$B$2:$B$12659,MATCH(D1499,Last6M_AvgSales_Ref!$A$2:$A$12659,0)),"")</f>
        <v>60</v>
      </c>
    </row>
    <row r="1500" customFormat="false" ht="14.25" hidden="false" customHeight="true" outlineLevel="0" collapsed="false">
      <c r="A1500" s="85" t="s">
        <v>134</v>
      </c>
      <c r="B1500" s="86" t="s">
        <v>58</v>
      </c>
      <c r="C1500" s="83" t="s">
        <v>3395</v>
      </c>
      <c r="D1500" s="75" t="n">
        <v>1000004540</v>
      </c>
      <c r="E1500" s="86" t="s">
        <v>3396</v>
      </c>
      <c r="F1500" s="84" t="n">
        <v>45992</v>
      </c>
      <c r="G1500" s="67" t="str">
        <f aca="false">IF(I1500&gt;0,"Targeted Dealer","-")</f>
        <v>Targeted Dealer</v>
      </c>
      <c r="H1500" s="67"/>
      <c r="I1500" s="68" t="n">
        <v>26</v>
      </c>
      <c r="J1500" s="68" t="n">
        <f aca="false">I1500/$J$1*($J$1-$E$1)</f>
        <v>26</v>
      </c>
      <c r="K1500" s="69" t="n">
        <v>0</v>
      </c>
      <c r="L1500" s="69" t="n">
        <f aca="false">I1500-K1500</f>
        <v>26</v>
      </c>
      <c r="M1500" s="69" t="n">
        <f aca="false">IFERROR((K1500/J1500%),"-")</f>
        <v>0</v>
      </c>
      <c r="N1500" s="97" t="n">
        <v>0</v>
      </c>
      <c r="O1500" s="98" t="str">
        <f aca="false">IF(F1500&lt;=$P$2,"June","")</f>
        <v>June</v>
      </c>
      <c r="P1500" s="97" t="n">
        <f aca="false">N1500</f>
        <v>0</v>
      </c>
      <c r="Q1500" s="99" t="n">
        <f aca="false">K1500-P1500</f>
        <v>0</v>
      </c>
      <c r="R1500" s="98" t="n">
        <f aca="false">IFERROR(IF(O1500="May",(K1500/P1500-1))," ")</f>
        <v>0</v>
      </c>
      <c r="S1500" s="105" t="b">
        <f aca="false">IF(N1500&gt;0,IF(O1500="","-",IF(R1500&lt;0%,"DEGROWTH","GROWTH")))</f>
        <v>0</v>
      </c>
      <c r="T1500" s="69" t="n">
        <v>0</v>
      </c>
      <c r="U1500" s="101" t="str">
        <f aca="false">IF(F1500&lt;=$V$2,"May","")</f>
        <v>May</v>
      </c>
      <c r="V1500" s="69" t="n">
        <f aca="false">T1500</f>
        <v>0</v>
      </c>
      <c r="W1500" s="102" t="n">
        <f aca="false">K1500-V1500</f>
        <v>0</v>
      </c>
      <c r="X1500" s="103" t="n">
        <f aca="false">IFERROR(IF(U1500="June",(K1500/V1500-1)),0)</f>
        <v>0</v>
      </c>
      <c r="Y1500" s="106" t="b">
        <f aca="false">IF(T1500&gt;0,IF(U1500="","-",IF(X1500&lt;0%,"DEGROWTH","GROWTH")))</f>
        <v>0</v>
      </c>
      <c r="Z1500" s="75" t="n">
        <v>0</v>
      </c>
      <c r="AA1500" s="70"/>
      <c r="AB1500" s="70" t="s">
        <v>133</v>
      </c>
      <c r="AC1500" s="85" t="s">
        <v>134</v>
      </c>
      <c r="AD1500" s="3"/>
      <c r="AE1500" s="3"/>
      <c r="AF1500" s="85" t="s">
        <v>134</v>
      </c>
      <c r="AG1500" s="121" t="n">
        <f aca="false">IFERROR(INDEX(Last6M_AvgSales_Ref!$B$2:$B$12659,MATCH(D1500,Last6M_AvgSales_Ref!$A$2:$A$12659,0)),"")</f>
        <v>32.4166666666667</v>
      </c>
    </row>
    <row r="1501" customFormat="false" ht="14.25" hidden="false" customHeight="true" outlineLevel="0" collapsed="false">
      <c r="A1501" s="85" t="s">
        <v>134</v>
      </c>
      <c r="B1501" s="86" t="s">
        <v>58</v>
      </c>
      <c r="C1501" s="83" t="s">
        <v>3397</v>
      </c>
      <c r="D1501" s="75" t="n">
        <v>1000004572</v>
      </c>
      <c r="E1501" s="86" t="s">
        <v>3398</v>
      </c>
      <c r="F1501" s="84" t="n">
        <v>46004</v>
      </c>
      <c r="G1501" s="67" t="str">
        <f aca="false">IF(I1501&gt;0,"Targeted Dealer","-")</f>
        <v>Targeted Dealer</v>
      </c>
      <c r="H1501" s="67"/>
      <c r="I1501" s="68" t="n">
        <v>80</v>
      </c>
      <c r="J1501" s="68" t="n">
        <f aca="false">I1501/$J$1*($J$1-$E$1)</f>
        <v>80</v>
      </c>
      <c r="K1501" s="69" t="n">
        <v>39</v>
      </c>
      <c r="L1501" s="69" t="n">
        <f aca="false">I1501-K1501</f>
        <v>41</v>
      </c>
      <c r="M1501" s="69" t="n">
        <f aca="false">IFERROR((K1501/J1501%),"-")</f>
        <v>48.75</v>
      </c>
      <c r="N1501" s="97" t="n">
        <v>39</v>
      </c>
      <c r="O1501" s="98" t="str">
        <f aca="false">IF(F1501&lt;=$P$2,"June","")</f>
        <v>June</v>
      </c>
      <c r="P1501" s="97" t="n">
        <f aca="false">N1501</f>
        <v>39</v>
      </c>
      <c r="Q1501" s="99" t="n">
        <f aca="false">K1501-P1501</f>
        <v>0</v>
      </c>
      <c r="R1501" s="98" t="n">
        <f aca="false">IFERROR(IF(O1501="May",(K1501/P1501-1))," ")</f>
        <v>0</v>
      </c>
      <c r="S1501" s="100" t="str">
        <f aca="false">IF(N1501&gt;0,IF(O1501="","-",IF(R1501&lt;0%,"DEGROWTH","GROWTH")))</f>
        <v>GROWTH</v>
      </c>
      <c r="T1501" s="69" t="n">
        <v>0</v>
      </c>
      <c r="U1501" s="101" t="str">
        <f aca="false">IF(F1501&lt;=$V$2,"May","")</f>
        <v>May</v>
      </c>
      <c r="V1501" s="69" t="n">
        <f aca="false">T1501</f>
        <v>0</v>
      </c>
      <c r="W1501" s="102" t="n">
        <f aca="false">K1501-V1501</f>
        <v>39</v>
      </c>
      <c r="X1501" s="103" t="n">
        <f aca="false">IFERROR(IF(U1501="June",(K1501/V1501-1)),0)</f>
        <v>0</v>
      </c>
      <c r="Y1501" s="106" t="b">
        <f aca="false">IF(T1501&gt;0,IF(U1501="","-",IF(X1501&lt;0%,"DEGROWTH","GROWTH")))</f>
        <v>0</v>
      </c>
      <c r="Z1501" s="75" t="n">
        <v>0</v>
      </c>
      <c r="AA1501" s="70"/>
      <c r="AB1501" s="70" t="s">
        <v>133</v>
      </c>
      <c r="AC1501" s="85" t="s">
        <v>134</v>
      </c>
      <c r="AD1501" s="3"/>
      <c r="AE1501" s="3"/>
      <c r="AF1501" s="85" t="s">
        <v>134</v>
      </c>
      <c r="AG1501" s="121" t="n">
        <f aca="false">IFERROR(INDEX(Last6M_AvgSales_Ref!$B$2:$B$12659,MATCH(D1501,Last6M_AvgSales_Ref!$A$2:$A$12659,0)),"")</f>
        <v>40.9166666666667</v>
      </c>
    </row>
    <row r="1502" customFormat="false" ht="14.25" hidden="false" customHeight="true" outlineLevel="0" collapsed="false">
      <c r="A1502" s="85" t="s">
        <v>134</v>
      </c>
      <c r="B1502" s="86" t="s">
        <v>62</v>
      </c>
      <c r="C1502" s="83" t="s">
        <v>3399</v>
      </c>
      <c r="D1502" s="75" t="n">
        <v>1000000356</v>
      </c>
      <c r="E1502" s="86" t="s">
        <v>3400</v>
      </c>
      <c r="F1502" s="84" t="n">
        <v>44738</v>
      </c>
      <c r="G1502" s="67" t="str">
        <f aca="false">IF(I1502&gt;0,"Targeted Dealer","-")</f>
        <v>Targeted Dealer</v>
      </c>
      <c r="H1502" s="67"/>
      <c r="I1502" s="68" t="n">
        <v>40</v>
      </c>
      <c r="J1502" s="68" t="n">
        <f aca="false">I1502/$J$1*($J$1-$E$1)</f>
        <v>40</v>
      </c>
      <c r="K1502" s="69" t="n">
        <v>4</v>
      </c>
      <c r="L1502" s="69" t="n">
        <f aca="false">I1502-K1502</f>
        <v>36</v>
      </c>
      <c r="M1502" s="69" t="n">
        <f aca="false">IFERROR((K1502/J1502%),"-")</f>
        <v>10</v>
      </c>
      <c r="N1502" s="97" t="n">
        <v>0</v>
      </c>
      <c r="O1502" s="98" t="str">
        <f aca="false">IF(F1502&lt;=$P$2,"June","")</f>
        <v>June</v>
      </c>
      <c r="P1502" s="97" t="n">
        <f aca="false">N1502</f>
        <v>0</v>
      </c>
      <c r="Q1502" s="99" t="n">
        <f aca="false">K1502-P1502</f>
        <v>4</v>
      </c>
      <c r="R1502" s="98" t="n">
        <f aca="false">IFERROR(IF(O1502="May",(K1502/P1502-1))," ")</f>
        <v>0</v>
      </c>
      <c r="S1502" s="105" t="b">
        <f aca="false">IF(N1502&gt;0,IF(O1502="","-",IF(R1502&lt;0%,"DEGROWTH","GROWTH")))</f>
        <v>0</v>
      </c>
      <c r="T1502" s="69" t="n">
        <v>0</v>
      </c>
      <c r="U1502" s="101" t="str">
        <f aca="false">IF(F1502&lt;=$V$2,"May","")</f>
        <v>May</v>
      </c>
      <c r="V1502" s="69" t="n">
        <f aca="false">T1502</f>
        <v>0</v>
      </c>
      <c r="W1502" s="102" t="n">
        <f aca="false">K1502-V1502</f>
        <v>4</v>
      </c>
      <c r="X1502" s="103" t="n">
        <f aca="false">IFERROR(IF(U1502="June",(K1502/V1502-1)),0)</f>
        <v>0</v>
      </c>
      <c r="Y1502" s="106" t="b">
        <f aca="false">IF(T1502&gt;0,IF(U1502="","-",IF(X1502&lt;0%,"DEGROWTH","GROWTH")))</f>
        <v>0</v>
      </c>
      <c r="Z1502" s="75" t="n">
        <v>0</v>
      </c>
      <c r="AA1502" s="70"/>
      <c r="AB1502" s="70" t="s">
        <v>133</v>
      </c>
      <c r="AC1502" s="85" t="s">
        <v>134</v>
      </c>
      <c r="AD1502" s="3"/>
      <c r="AE1502" s="3"/>
      <c r="AF1502" s="85" t="s">
        <v>134</v>
      </c>
      <c r="AG1502" s="121" t="n">
        <f aca="false">IFERROR(INDEX(Last6M_AvgSales_Ref!$B$2:$B$12659,MATCH(D1502,Last6M_AvgSales_Ref!$A$2:$A$12659,0)),"")</f>
        <v>2.33333333333333</v>
      </c>
    </row>
    <row r="1503" customFormat="false" ht="14.25" hidden="false" customHeight="true" outlineLevel="0" collapsed="false">
      <c r="A1503" s="85" t="s">
        <v>134</v>
      </c>
      <c r="B1503" s="86" t="s">
        <v>62</v>
      </c>
      <c r="C1503" s="83" t="s">
        <v>3401</v>
      </c>
      <c r="D1503" s="75" t="n">
        <v>1000003603</v>
      </c>
      <c r="E1503" s="86" t="s">
        <v>3402</v>
      </c>
      <c r="F1503" s="84" t="n">
        <v>45086</v>
      </c>
      <c r="G1503" s="67" t="str">
        <f aca="false">IF(I1503&gt;0,"Targeted Dealer","-")</f>
        <v>-</v>
      </c>
      <c r="H1503" s="67"/>
      <c r="I1503" s="68" t="n">
        <v>0</v>
      </c>
      <c r="J1503" s="68" t="n">
        <f aca="false">I1503/$J$1*($J$1-$E$1)</f>
        <v>0</v>
      </c>
      <c r="K1503" s="69" t="n">
        <v>10.5</v>
      </c>
      <c r="L1503" s="69" t="n">
        <f aca="false">I1503-K1503</f>
        <v>-10.5</v>
      </c>
      <c r="M1503" s="69" t="str">
        <f aca="false">IFERROR((K1503/J1503%),"-")</f>
        <v>-</v>
      </c>
      <c r="N1503" s="97" t="n">
        <v>0</v>
      </c>
      <c r="O1503" s="98" t="str">
        <f aca="false">IF(F1503&lt;=$P$2,"June","")</f>
        <v>June</v>
      </c>
      <c r="P1503" s="97" t="n">
        <f aca="false">N1503</f>
        <v>0</v>
      </c>
      <c r="Q1503" s="99" t="n">
        <f aca="false">K1503-P1503</f>
        <v>10.5</v>
      </c>
      <c r="R1503" s="98" t="n">
        <f aca="false">IFERROR(IF(O1503="May",(K1503/P1503-1))," ")</f>
        <v>0</v>
      </c>
      <c r="S1503" s="105" t="b">
        <f aca="false">IF(N1503&gt;0,IF(O1503="","-",IF(R1503&lt;0%,"DEGROWTH","GROWTH")))</f>
        <v>0</v>
      </c>
      <c r="T1503" s="69" t="n">
        <v>0</v>
      </c>
      <c r="U1503" s="101" t="str">
        <f aca="false">IF(F1503&lt;=$V$2,"May","")</f>
        <v>May</v>
      </c>
      <c r="V1503" s="69" t="n">
        <f aca="false">T1503</f>
        <v>0</v>
      </c>
      <c r="W1503" s="102" t="n">
        <f aca="false">K1503-V1503</f>
        <v>10.5</v>
      </c>
      <c r="X1503" s="103" t="n">
        <f aca="false">IFERROR(IF(U1503="June",(K1503/V1503-1)),0)</f>
        <v>0</v>
      </c>
      <c r="Y1503" s="106" t="b">
        <f aca="false">IF(T1503&gt;0,IF(U1503="","-",IF(X1503&lt;0%,"DEGROWTH","GROWTH")))</f>
        <v>0</v>
      </c>
      <c r="Z1503" s="75" t="n">
        <v>0</v>
      </c>
      <c r="AA1503" s="70"/>
      <c r="AB1503" s="70" t="s">
        <v>133</v>
      </c>
      <c r="AC1503" s="85" t="s">
        <v>134</v>
      </c>
      <c r="AD1503" s="3"/>
      <c r="AE1503" s="3"/>
      <c r="AF1503" s="85" t="s">
        <v>134</v>
      </c>
      <c r="AG1503" s="121" t="n">
        <f aca="false">IFERROR(INDEX(Last6M_AvgSales_Ref!$B$2:$B$12659,MATCH(D1503,Last6M_AvgSales_Ref!$A$2:$A$12659,0)),"")</f>
        <v>14.25</v>
      </c>
    </row>
    <row r="1504" customFormat="false" ht="14.25" hidden="false" customHeight="true" outlineLevel="0" collapsed="false">
      <c r="A1504" s="85" t="s">
        <v>134</v>
      </c>
      <c r="B1504" s="86" t="s">
        <v>62</v>
      </c>
      <c r="C1504" s="83" t="s">
        <v>3403</v>
      </c>
      <c r="D1504" s="75" t="n">
        <v>1000004552</v>
      </c>
      <c r="E1504" s="86" t="s">
        <v>3404</v>
      </c>
      <c r="F1504" s="84" t="n">
        <v>45992</v>
      </c>
      <c r="G1504" s="67" t="str">
        <f aca="false">IF(I1504&gt;0,"Targeted Dealer","-")</f>
        <v>Targeted Dealer</v>
      </c>
      <c r="H1504" s="67"/>
      <c r="I1504" s="68" t="n">
        <v>40</v>
      </c>
      <c r="J1504" s="68" t="n">
        <f aca="false">I1504/$J$1*($J$1-$E$1)</f>
        <v>40</v>
      </c>
      <c r="K1504" s="69" t="n">
        <v>4</v>
      </c>
      <c r="L1504" s="69" t="n">
        <f aca="false">I1504-K1504</f>
        <v>36</v>
      </c>
      <c r="M1504" s="69" t="n">
        <f aca="false">IFERROR((K1504/J1504%),"-")</f>
        <v>10</v>
      </c>
      <c r="N1504" s="97" t="n">
        <v>3.5</v>
      </c>
      <c r="O1504" s="98" t="str">
        <f aca="false">IF(F1504&lt;=$P$2,"June","")</f>
        <v>June</v>
      </c>
      <c r="P1504" s="97" t="n">
        <f aca="false">N1504</f>
        <v>3.5</v>
      </c>
      <c r="Q1504" s="99" t="n">
        <f aca="false">K1504-P1504</f>
        <v>0.5</v>
      </c>
      <c r="R1504" s="98" t="n">
        <f aca="false">IFERROR(IF(O1504="May",(K1504/P1504-1))," ")</f>
        <v>0</v>
      </c>
      <c r="S1504" s="100" t="str">
        <f aca="false">IF(N1504&gt;0,IF(O1504="","-",IF(R1504&lt;0%,"DEGROWTH","GROWTH")))</f>
        <v>GROWTH</v>
      </c>
      <c r="T1504" s="69" t="n">
        <v>0</v>
      </c>
      <c r="U1504" s="101" t="str">
        <f aca="false">IF(F1504&lt;=$V$2,"May","")</f>
        <v>May</v>
      </c>
      <c r="V1504" s="69" t="n">
        <f aca="false">T1504</f>
        <v>0</v>
      </c>
      <c r="W1504" s="102" t="n">
        <f aca="false">K1504-V1504</f>
        <v>4</v>
      </c>
      <c r="X1504" s="103" t="n">
        <f aca="false">IFERROR(IF(U1504="June",(K1504/V1504-1)),0)</f>
        <v>0</v>
      </c>
      <c r="Y1504" s="106" t="b">
        <f aca="false">IF(T1504&gt;0,IF(U1504="","-",IF(X1504&lt;0%,"DEGROWTH","GROWTH")))</f>
        <v>0</v>
      </c>
      <c r="Z1504" s="75" t="n">
        <v>0</v>
      </c>
      <c r="AA1504" s="70"/>
      <c r="AB1504" s="70" t="s">
        <v>133</v>
      </c>
      <c r="AC1504" s="85" t="s">
        <v>134</v>
      </c>
      <c r="AD1504" s="3"/>
      <c r="AE1504" s="3"/>
      <c r="AF1504" s="85" t="s">
        <v>134</v>
      </c>
      <c r="AG1504" s="121" t="n">
        <f aca="false">IFERROR(INDEX(Last6M_AvgSales_Ref!$B$2:$B$12659,MATCH(D1504,Last6M_AvgSales_Ref!$A$2:$A$12659,0)),"")</f>
        <v>18.0833333333333</v>
      </c>
    </row>
    <row r="1505" customFormat="false" ht="14.25" hidden="false" customHeight="true" outlineLevel="0" collapsed="false">
      <c r="A1505" s="85" t="s">
        <v>133</v>
      </c>
      <c r="B1505" s="86" t="s">
        <v>37</v>
      </c>
      <c r="C1505" s="83" t="s">
        <v>3405</v>
      </c>
      <c r="D1505" s="75" t="n">
        <v>1000004562</v>
      </c>
      <c r="E1505" s="86" t="s">
        <v>3406</v>
      </c>
      <c r="F1505" s="84" t="n">
        <v>46001</v>
      </c>
      <c r="G1505" s="67" t="str">
        <f aca="false">IF(I1505&gt;0,"Targeted Dealer","-")</f>
        <v>Targeted Dealer</v>
      </c>
      <c r="H1505" s="67"/>
      <c r="I1505" s="68" t="n">
        <v>20</v>
      </c>
      <c r="J1505" s="68" t="n">
        <f aca="false">I1505/$J$1*($J$1-$E$1)</f>
        <v>20</v>
      </c>
      <c r="K1505" s="69" t="n">
        <v>22.5</v>
      </c>
      <c r="L1505" s="69" t="n">
        <f aca="false">I1505-K1505</f>
        <v>-2.5</v>
      </c>
      <c r="M1505" s="69" t="n">
        <f aca="false">IFERROR((K1505/J1505%),"-")</f>
        <v>112.5</v>
      </c>
      <c r="N1505" s="97" t="n">
        <v>0</v>
      </c>
      <c r="O1505" s="98" t="str">
        <f aca="false">IF(F1505&lt;=$P$2,"June","")</f>
        <v>June</v>
      </c>
      <c r="P1505" s="97" t="n">
        <f aca="false">N1505</f>
        <v>0</v>
      </c>
      <c r="Q1505" s="99" t="n">
        <f aca="false">K1505-P1505</f>
        <v>22.5</v>
      </c>
      <c r="R1505" s="98" t="n">
        <f aca="false">IFERROR(IF(O1505="May",(K1505/P1505-1))," ")</f>
        <v>0</v>
      </c>
      <c r="S1505" s="105" t="b">
        <f aca="false">IF(N1505&gt;0,IF(O1505="","-",IF(R1505&lt;0%,"DEGROWTH","GROWTH")))</f>
        <v>0</v>
      </c>
      <c r="T1505" s="69" t="n">
        <v>0</v>
      </c>
      <c r="U1505" s="101" t="str">
        <f aca="false">IF(F1505&lt;=$V$2,"May","")</f>
        <v>May</v>
      </c>
      <c r="V1505" s="69" t="n">
        <f aca="false">T1505</f>
        <v>0</v>
      </c>
      <c r="W1505" s="102" t="n">
        <f aca="false">K1505-V1505</f>
        <v>22.5</v>
      </c>
      <c r="X1505" s="103" t="n">
        <f aca="false">IFERROR(IF(U1505="June",(K1505/V1505-1)),0)</f>
        <v>0</v>
      </c>
      <c r="Y1505" s="106" t="b">
        <f aca="false">IF(T1505&gt;0,IF(U1505="","-",IF(X1505&lt;0%,"DEGROWTH","GROWTH")))</f>
        <v>0</v>
      </c>
      <c r="Z1505" s="75" t="n">
        <v>0</v>
      </c>
      <c r="AA1505" s="70"/>
      <c r="AB1505" s="70" t="s">
        <v>133</v>
      </c>
      <c r="AC1505" s="85" t="s">
        <v>133</v>
      </c>
      <c r="AD1505" s="3"/>
      <c r="AE1505" s="3"/>
      <c r="AF1505" s="85" t="s">
        <v>133</v>
      </c>
      <c r="AG1505" s="121" t="n">
        <f aca="false">IFERROR(INDEX(Last6M_AvgSales_Ref!$B$2:$B$12659,MATCH(D1505,Last6M_AvgSales_Ref!$A$2:$A$12659,0)),"")</f>
        <v>14.8333333333333</v>
      </c>
    </row>
    <row r="1506" customFormat="false" ht="14.25" hidden="false" customHeight="true" outlineLevel="0" collapsed="false">
      <c r="A1506" s="85" t="s">
        <v>134</v>
      </c>
      <c r="B1506" s="86" t="s">
        <v>84</v>
      </c>
      <c r="C1506" s="83" t="s">
        <v>3407</v>
      </c>
      <c r="D1506" s="75" t="n">
        <v>1000004553</v>
      </c>
      <c r="E1506" s="86" t="s">
        <v>3408</v>
      </c>
      <c r="F1506" s="84" t="n">
        <v>45993</v>
      </c>
      <c r="G1506" s="67" t="str">
        <f aca="false">IF(I1506&gt;0,"Targeted Dealer","-")</f>
        <v>Targeted Dealer</v>
      </c>
      <c r="H1506" s="67"/>
      <c r="I1506" s="68" t="n">
        <v>40</v>
      </c>
      <c r="J1506" s="68" t="n">
        <f aca="false">I1506/$J$1*($J$1-$E$1)</f>
        <v>40</v>
      </c>
      <c r="K1506" s="69" t="n">
        <v>15</v>
      </c>
      <c r="L1506" s="69" t="n">
        <f aca="false">I1506-K1506</f>
        <v>25</v>
      </c>
      <c r="M1506" s="69" t="n">
        <f aca="false">IFERROR((K1506/J1506%),"-")</f>
        <v>37.5</v>
      </c>
      <c r="N1506" s="97" t="n">
        <v>10</v>
      </c>
      <c r="O1506" s="98" t="str">
        <f aca="false">IF(F1506&lt;=$P$2,"June","")</f>
        <v>June</v>
      </c>
      <c r="P1506" s="97" t="n">
        <f aca="false">N1506</f>
        <v>10</v>
      </c>
      <c r="Q1506" s="99" t="n">
        <f aca="false">K1506-P1506</f>
        <v>5</v>
      </c>
      <c r="R1506" s="98" t="n">
        <f aca="false">IFERROR(IF(O1506="May",(K1506/P1506-1))," ")</f>
        <v>0</v>
      </c>
      <c r="S1506" s="100" t="str">
        <f aca="false">IF(N1506&gt;0,IF(O1506="","-",IF(R1506&lt;0%,"DEGROWTH","GROWTH")))</f>
        <v>GROWTH</v>
      </c>
      <c r="T1506" s="69" t="n">
        <v>0</v>
      </c>
      <c r="U1506" s="101" t="str">
        <f aca="false">IF(F1506&lt;=$V$2,"May","")</f>
        <v>May</v>
      </c>
      <c r="V1506" s="69" t="n">
        <f aca="false">T1506</f>
        <v>0</v>
      </c>
      <c r="W1506" s="102" t="n">
        <f aca="false">K1506-V1506</f>
        <v>15</v>
      </c>
      <c r="X1506" s="103" t="n">
        <f aca="false">IFERROR(IF(U1506="June",(K1506/V1506-1)),0)</f>
        <v>0</v>
      </c>
      <c r="Y1506" s="106" t="b">
        <f aca="false">IF(T1506&gt;0,IF(U1506="","-",IF(X1506&lt;0%,"DEGROWTH","GROWTH")))</f>
        <v>0</v>
      </c>
      <c r="Z1506" s="75" t="n">
        <v>0</v>
      </c>
      <c r="AA1506" s="70"/>
      <c r="AB1506" s="70" t="s">
        <v>133</v>
      </c>
      <c r="AC1506" s="85" t="s">
        <v>134</v>
      </c>
      <c r="AD1506" s="3"/>
      <c r="AE1506" s="3"/>
      <c r="AF1506" s="85" t="s">
        <v>134</v>
      </c>
      <c r="AG1506" s="121" t="n">
        <f aca="false">IFERROR(INDEX(Last6M_AvgSales_Ref!$B$2:$B$12659,MATCH(D1506,Last6M_AvgSales_Ref!$A$2:$A$12659,0)),"")</f>
        <v>13.3333333333333</v>
      </c>
    </row>
    <row r="1507" customFormat="false" ht="14.25" hidden="false" customHeight="true" outlineLevel="0" collapsed="false">
      <c r="A1507" s="85" t="s">
        <v>130</v>
      </c>
      <c r="B1507" s="86" t="s">
        <v>111</v>
      </c>
      <c r="C1507" s="83" t="s">
        <v>3409</v>
      </c>
      <c r="D1507" s="75" t="n">
        <v>1000003905</v>
      </c>
      <c r="E1507" s="86" t="s">
        <v>3410</v>
      </c>
      <c r="F1507" s="84" t="n">
        <v>45391</v>
      </c>
      <c r="G1507" s="67" t="str">
        <f aca="false">IF(I1507&gt;0,"Targeted Dealer","-")</f>
        <v>Targeted Dealer</v>
      </c>
      <c r="H1507" s="67"/>
      <c r="I1507" s="68" t="n">
        <v>200</v>
      </c>
      <c r="J1507" s="68" t="n">
        <f aca="false">I1507/$J$1*($J$1-$E$1)</f>
        <v>200</v>
      </c>
      <c r="K1507" s="69" t="n">
        <v>0</v>
      </c>
      <c r="L1507" s="69" t="n">
        <f aca="false">I1507-K1507</f>
        <v>200</v>
      </c>
      <c r="M1507" s="69" t="n">
        <f aca="false">IFERROR((K1507/J1507%),"-")</f>
        <v>0</v>
      </c>
      <c r="N1507" s="97" t="n">
        <v>0</v>
      </c>
      <c r="O1507" s="98" t="str">
        <f aca="false">IF(F1507&lt;=$P$2,"June","")</f>
        <v>June</v>
      </c>
      <c r="P1507" s="97" t="n">
        <f aca="false">N1507</f>
        <v>0</v>
      </c>
      <c r="Q1507" s="99" t="n">
        <f aca="false">K1507-P1507</f>
        <v>0</v>
      </c>
      <c r="R1507" s="98" t="n">
        <f aca="false">IFERROR(IF(O1507="May",(K1507/P1507-1))," ")</f>
        <v>0</v>
      </c>
      <c r="S1507" s="105" t="b">
        <f aca="false">IF(N1507&gt;0,IF(O1507="","-",IF(R1507&lt;0%,"DEGROWTH","GROWTH")))</f>
        <v>0</v>
      </c>
      <c r="T1507" s="69" t="n">
        <v>0</v>
      </c>
      <c r="U1507" s="101" t="str">
        <f aca="false">IF(F1507&lt;=$V$2,"May","")</f>
        <v>May</v>
      </c>
      <c r="V1507" s="69" t="n">
        <f aca="false">T1507</f>
        <v>0</v>
      </c>
      <c r="W1507" s="102" t="n">
        <f aca="false">K1507-V1507</f>
        <v>0</v>
      </c>
      <c r="X1507" s="103" t="n">
        <f aca="false">IFERROR(IF(U1507="June",(K1507/V1507-1)),0)</f>
        <v>0</v>
      </c>
      <c r="Y1507" s="106" t="b">
        <f aca="false">IF(T1507&gt;0,IF(U1507="","-",IF(X1507&lt;0%,"DEGROWTH","GROWTH")))</f>
        <v>0</v>
      </c>
      <c r="Z1507" s="75" t="n">
        <v>0</v>
      </c>
      <c r="AA1507" s="70"/>
      <c r="AB1507" s="70" t="s">
        <v>133</v>
      </c>
      <c r="AC1507" s="85" t="s">
        <v>130</v>
      </c>
      <c r="AD1507" s="3"/>
      <c r="AE1507" s="3"/>
      <c r="AF1507" s="85" t="s">
        <v>130</v>
      </c>
      <c r="AG1507" s="121" t="n">
        <f aca="false">IFERROR(INDEX(Last6M_AvgSales_Ref!$B$2:$B$12659,MATCH(D1507,Last6M_AvgSales_Ref!$A$2:$A$12659,0)),"")</f>
        <v>2.41666666666667</v>
      </c>
    </row>
    <row r="1508" customFormat="false" ht="14.25" hidden="false" customHeight="true" outlineLevel="0" collapsed="false">
      <c r="A1508" s="85" t="s">
        <v>130</v>
      </c>
      <c r="B1508" s="86" t="s">
        <v>108</v>
      </c>
      <c r="C1508" s="83" t="s">
        <v>3411</v>
      </c>
      <c r="D1508" s="75" t="n">
        <v>1000004565</v>
      </c>
      <c r="E1508" s="86" t="s">
        <v>3412</v>
      </c>
      <c r="F1508" s="84" t="n">
        <v>46008</v>
      </c>
      <c r="G1508" s="67" t="str">
        <f aca="false">IF(I1508&gt;0,"Targeted Dealer","-")</f>
        <v>Targeted Dealer</v>
      </c>
      <c r="H1508" s="67"/>
      <c r="I1508" s="68" t="n">
        <v>150</v>
      </c>
      <c r="J1508" s="68" t="n">
        <f aca="false">I1508/$J$1*($J$1-$E$1)</f>
        <v>150</v>
      </c>
      <c r="K1508" s="69" t="n">
        <v>207</v>
      </c>
      <c r="L1508" s="69" t="n">
        <f aca="false">I1508-K1508</f>
        <v>-57</v>
      </c>
      <c r="M1508" s="69" t="n">
        <f aca="false">IFERROR((K1508/J1508%),"-")</f>
        <v>138</v>
      </c>
      <c r="N1508" s="97" t="n">
        <v>176.5</v>
      </c>
      <c r="O1508" s="98" t="str">
        <f aca="false">IF(F1508&lt;=$P$2,"June","")</f>
        <v>June</v>
      </c>
      <c r="P1508" s="97" t="n">
        <f aca="false">N1508</f>
        <v>176.5</v>
      </c>
      <c r="Q1508" s="99" t="n">
        <f aca="false">K1508-P1508</f>
        <v>30.5</v>
      </c>
      <c r="R1508" s="98" t="n">
        <f aca="false">IFERROR(IF(O1508="May",(K1508/P1508-1))," ")</f>
        <v>0</v>
      </c>
      <c r="S1508" s="100" t="str">
        <f aca="false">IF(N1508&gt;0,IF(O1508="","-",IF(R1508&lt;0%,"DEGROWTH","GROWTH")))</f>
        <v>GROWTH</v>
      </c>
      <c r="T1508" s="69" t="n">
        <v>0</v>
      </c>
      <c r="U1508" s="101" t="str">
        <f aca="false">IF(F1508&lt;=$V$2,"May","")</f>
        <v>May</v>
      </c>
      <c r="V1508" s="69" t="n">
        <f aca="false">T1508</f>
        <v>0</v>
      </c>
      <c r="W1508" s="102" t="n">
        <f aca="false">K1508-V1508</f>
        <v>207</v>
      </c>
      <c r="X1508" s="103" t="n">
        <f aca="false">IFERROR(IF(U1508="June",(K1508/V1508-1)),0)</f>
        <v>0</v>
      </c>
      <c r="Y1508" s="106" t="b">
        <f aca="false">IF(T1508&gt;0,IF(U1508="","-",IF(X1508&lt;0%,"DEGROWTH","GROWTH")))</f>
        <v>0</v>
      </c>
      <c r="Z1508" s="75" t="n">
        <v>0</v>
      </c>
      <c r="AA1508" s="70"/>
      <c r="AB1508" s="70" t="s">
        <v>133</v>
      </c>
      <c r="AC1508" s="85" t="s">
        <v>130</v>
      </c>
      <c r="AD1508" s="3"/>
      <c r="AE1508" s="3"/>
      <c r="AF1508" s="85" t="s">
        <v>130</v>
      </c>
      <c r="AG1508" s="121" t="n">
        <f aca="false">IFERROR(INDEX(Last6M_AvgSales_Ref!$B$2:$B$12659,MATCH(D1508,Last6M_AvgSales_Ref!$A$2:$A$12659,0)),"")</f>
        <v>143</v>
      </c>
    </row>
    <row r="1509" customFormat="false" ht="14.25" hidden="false" customHeight="true" outlineLevel="0" collapsed="false">
      <c r="A1509" s="85" t="s">
        <v>130</v>
      </c>
      <c r="B1509" s="86" t="s">
        <v>108</v>
      </c>
      <c r="C1509" s="83" t="s">
        <v>3413</v>
      </c>
      <c r="D1509" s="75" t="n">
        <v>1000004574</v>
      </c>
      <c r="E1509" s="86" t="s">
        <v>3414</v>
      </c>
      <c r="F1509" s="84" t="n">
        <v>46007</v>
      </c>
      <c r="G1509" s="67" t="str">
        <f aca="false">IF(I1509&gt;0,"Targeted Dealer","-")</f>
        <v>Targeted Dealer</v>
      </c>
      <c r="H1509" s="67"/>
      <c r="I1509" s="68" t="n">
        <v>125</v>
      </c>
      <c r="J1509" s="68" t="n">
        <f aca="false">I1509/$J$1*($J$1-$E$1)</f>
        <v>125</v>
      </c>
      <c r="K1509" s="69" t="n">
        <v>82</v>
      </c>
      <c r="L1509" s="69" t="n">
        <f aca="false">I1509-K1509</f>
        <v>43</v>
      </c>
      <c r="M1509" s="69" t="n">
        <f aca="false">IFERROR((K1509/J1509%),"-")</f>
        <v>65.6</v>
      </c>
      <c r="N1509" s="97" t="n">
        <v>75</v>
      </c>
      <c r="O1509" s="98" t="str">
        <f aca="false">IF(F1509&lt;=$P$2,"June","")</f>
        <v>June</v>
      </c>
      <c r="P1509" s="97" t="n">
        <f aca="false">N1509</f>
        <v>75</v>
      </c>
      <c r="Q1509" s="99" t="n">
        <f aca="false">K1509-P1509</f>
        <v>7</v>
      </c>
      <c r="R1509" s="98" t="n">
        <f aca="false">IFERROR(IF(O1509="May",(K1509/P1509-1))," ")</f>
        <v>0</v>
      </c>
      <c r="S1509" s="100" t="str">
        <f aca="false">IF(N1509&gt;0,IF(O1509="","-",IF(R1509&lt;0%,"DEGROWTH","GROWTH")))</f>
        <v>GROWTH</v>
      </c>
      <c r="T1509" s="69" t="n">
        <v>0</v>
      </c>
      <c r="U1509" s="101" t="str">
        <f aca="false">IF(F1509&lt;=$V$2,"May","")</f>
        <v>May</v>
      </c>
      <c r="V1509" s="69" t="n">
        <f aca="false">T1509</f>
        <v>0</v>
      </c>
      <c r="W1509" s="102" t="n">
        <f aca="false">K1509-V1509</f>
        <v>82</v>
      </c>
      <c r="X1509" s="103" t="n">
        <f aca="false">IFERROR(IF(U1509="June",(K1509/V1509-1)),0)</f>
        <v>0</v>
      </c>
      <c r="Y1509" s="106" t="b">
        <f aca="false">IF(T1509&gt;0,IF(U1509="","-",IF(X1509&lt;0%,"DEGROWTH","GROWTH")))</f>
        <v>0</v>
      </c>
      <c r="Z1509" s="75" t="n">
        <v>0</v>
      </c>
      <c r="AA1509" s="70"/>
      <c r="AB1509" s="70" t="s">
        <v>133</v>
      </c>
      <c r="AC1509" s="85" t="s">
        <v>130</v>
      </c>
      <c r="AD1509" s="3"/>
      <c r="AE1509" s="3"/>
      <c r="AF1509" s="85" t="s">
        <v>130</v>
      </c>
      <c r="AG1509" s="121" t="n">
        <f aca="false">IFERROR(INDEX(Last6M_AvgSales_Ref!$B$2:$B$12659,MATCH(D1509,Last6M_AvgSales_Ref!$A$2:$A$12659,0)),"")</f>
        <v>51.6666666666667</v>
      </c>
    </row>
    <row r="1510" customFormat="false" ht="14.25" hidden="false" customHeight="true" outlineLevel="0" collapsed="false">
      <c r="A1510" s="85" t="s">
        <v>133</v>
      </c>
      <c r="B1510" s="86" t="s">
        <v>30</v>
      </c>
      <c r="C1510" s="83" t="s">
        <v>3415</v>
      </c>
      <c r="D1510" s="75" t="n">
        <v>1000004576</v>
      </c>
      <c r="E1510" s="86" t="s">
        <v>3416</v>
      </c>
      <c r="F1510" s="84" t="n">
        <v>46011</v>
      </c>
      <c r="G1510" s="67" t="str">
        <f aca="false">IF(I1510&gt;0,"Targeted Dealer","-")</f>
        <v>Targeted Dealer</v>
      </c>
      <c r="H1510" s="67"/>
      <c r="I1510" s="68" t="n">
        <v>80</v>
      </c>
      <c r="J1510" s="68" t="n">
        <f aca="false">I1510/$J$1*($J$1-$E$1)</f>
        <v>80</v>
      </c>
      <c r="K1510" s="69" t="n">
        <v>115</v>
      </c>
      <c r="L1510" s="69" t="n">
        <f aca="false">I1510-K1510</f>
        <v>-35</v>
      </c>
      <c r="M1510" s="69" t="n">
        <f aca="false">IFERROR((K1510/J1510%),"-")</f>
        <v>143.75</v>
      </c>
      <c r="N1510" s="97" t="n">
        <v>40</v>
      </c>
      <c r="O1510" s="98" t="str">
        <f aca="false">IF(F1510&lt;=$P$2,"June","")</f>
        <v>June</v>
      </c>
      <c r="P1510" s="97" t="n">
        <f aca="false">N1510</f>
        <v>40</v>
      </c>
      <c r="Q1510" s="99" t="n">
        <f aca="false">K1510-P1510</f>
        <v>75</v>
      </c>
      <c r="R1510" s="98" t="n">
        <f aca="false">IFERROR(IF(O1510="May",(K1510/P1510-1))," ")</f>
        <v>0</v>
      </c>
      <c r="S1510" s="100" t="str">
        <f aca="false">IF(N1510&gt;0,IF(O1510="","-",IF(R1510&lt;0%,"DEGROWTH","GROWTH")))</f>
        <v>GROWTH</v>
      </c>
      <c r="T1510" s="69" t="n">
        <v>0</v>
      </c>
      <c r="U1510" s="101" t="str">
        <f aca="false">IF(F1510&lt;=$V$2,"May","")</f>
        <v>May</v>
      </c>
      <c r="V1510" s="69" t="n">
        <f aca="false">T1510</f>
        <v>0</v>
      </c>
      <c r="W1510" s="102" t="n">
        <f aca="false">K1510-V1510</f>
        <v>115</v>
      </c>
      <c r="X1510" s="103" t="n">
        <f aca="false">IFERROR(IF(U1510="June",(K1510/V1510-1)),0)</f>
        <v>0</v>
      </c>
      <c r="Y1510" s="106" t="b">
        <f aca="false">IF(T1510&gt;0,IF(U1510="","-",IF(X1510&lt;0%,"DEGROWTH","GROWTH")))</f>
        <v>0</v>
      </c>
      <c r="Z1510" s="75" t="n">
        <v>0</v>
      </c>
      <c r="AA1510" s="70"/>
      <c r="AB1510" s="70" t="s">
        <v>133</v>
      </c>
      <c r="AC1510" s="85" t="s">
        <v>133</v>
      </c>
      <c r="AD1510" s="3"/>
      <c r="AE1510" s="3"/>
      <c r="AF1510" s="85" t="s">
        <v>133</v>
      </c>
      <c r="AG1510" s="121" t="n">
        <f aca="false">IFERROR(INDEX(Last6M_AvgSales_Ref!$B$2:$B$12659,MATCH(D1510,Last6M_AvgSales_Ref!$A$2:$A$12659,0)),"")</f>
        <v>83.1416666666667</v>
      </c>
    </row>
    <row r="1511" customFormat="false" ht="14.25" hidden="false" customHeight="true" outlineLevel="0" collapsed="false">
      <c r="A1511" s="85" t="s">
        <v>134</v>
      </c>
      <c r="B1511" s="86" t="s">
        <v>65</v>
      </c>
      <c r="C1511" s="83" t="s">
        <v>3417</v>
      </c>
      <c r="D1511" s="75" t="n">
        <v>1000004541</v>
      </c>
      <c r="E1511" s="86" t="s">
        <v>3418</v>
      </c>
      <c r="F1511" s="84" t="n">
        <v>45992</v>
      </c>
      <c r="G1511" s="67" t="str">
        <f aca="false">IF(I1511&gt;0,"Targeted Dealer","-")</f>
        <v>Targeted Dealer</v>
      </c>
      <c r="H1511" s="67"/>
      <c r="I1511" s="68" t="n">
        <v>150</v>
      </c>
      <c r="J1511" s="68" t="n">
        <f aca="false">I1511/$J$1*($J$1-$E$1)</f>
        <v>150</v>
      </c>
      <c r="K1511" s="69" t="n">
        <v>100</v>
      </c>
      <c r="L1511" s="69" t="n">
        <f aca="false">I1511-K1511</f>
        <v>50</v>
      </c>
      <c r="M1511" s="69" t="n">
        <f aca="false">IFERROR((K1511/J1511%),"-")</f>
        <v>66.6666666666667</v>
      </c>
      <c r="N1511" s="97" t="n">
        <v>75</v>
      </c>
      <c r="O1511" s="98" t="str">
        <f aca="false">IF(F1511&lt;=$P$2,"June","")</f>
        <v>June</v>
      </c>
      <c r="P1511" s="97" t="n">
        <f aca="false">N1511</f>
        <v>75</v>
      </c>
      <c r="Q1511" s="99" t="n">
        <f aca="false">K1511-P1511</f>
        <v>25</v>
      </c>
      <c r="R1511" s="98" t="n">
        <f aca="false">IFERROR(IF(O1511="May",(K1511/P1511-1))," ")</f>
        <v>0</v>
      </c>
      <c r="S1511" s="100" t="str">
        <f aca="false">IF(N1511&gt;0,IF(O1511="","-",IF(R1511&lt;0%,"DEGROWTH","GROWTH")))</f>
        <v>GROWTH</v>
      </c>
      <c r="T1511" s="69" t="n">
        <v>0</v>
      </c>
      <c r="U1511" s="101" t="str">
        <f aca="false">IF(F1511&lt;=$V$2,"May","")</f>
        <v>May</v>
      </c>
      <c r="V1511" s="69" t="n">
        <f aca="false">T1511</f>
        <v>0</v>
      </c>
      <c r="W1511" s="102" t="n">
        <f aca="false">K1511-V1511</f>
        <v>100</v>
      </c>
      <c r="X1511" s="103" t="n">
        <f aca="false">IFERROR(IF(U1511="June",(K1511/V1511-1)),0)</f>
        <v>0</v>
      </c>
      <c r="Y1511" s="106" t="b">
        <f aca="false">IF(T1511&gt;0,IF(U1511="","-",IF(X1511&lt;0%,"DEGROWTH","GROWTH")))</f>
        <v>0</v>
      </c>
      <c r="Z1511" s="75" t="n">
        <v>0</v>
      </c>
      <c r="AA1511" s="70"/>
      <c r="AB1511" s="70" t="s">
        <v>133</v>
      </c>
      <c r="AC1511" s="85" t="s">
        <v>134</v>
      </c>
      <c r="AD1511" s="3"/>
      <c r="AE1511" s="3"/>
      <c r="AF1511" s="85" t="s">
        <v>134</v>
      </c>
      <c r="AG1511" s="121" t="n">
        <f aca="false">IFERROR(INDEX(Last6M_AvgSales_Ref!$B$2:$B$12659,MATCH(D1511,Last6M_AvgSales_Ref!$A$2:$A$12659,0)),"")</f>
        <v>62.5</v>
      </c>
    </row>
    <row r="1512" customFormat="false" ht="14.25" hidden="false" customHeight="true" outlineLevel="0" collapsed="false">
      <c r="A1512" s="85" t="s">
        <v>134</v>
      </c>
      <c r="B1512" s="86" t="s">
        <v>67</v>
      </c>
      <c r="C1512" s="83" t="s">
        <v>3419</v>
      </c>
      <c r="D1512" s="75" t="n">
        <v>1000004594</v>
      </c>
      <c r="E1512" s="86" t="s">
        <v>3420</v>
      </c>
      <c r="F1512" s="84" t="n">
        <v>45990</v>
      </c>
      <c r="G1512" s="67" t="str">
        <f aca="false">IF(I1512&gt;0,"Targeted Dealer","-")</f>
        <v>Targeted Dealer</v>
      </c>
      <c r="H1512" s="67"/>
      <c r="I1512" s="68" t="n">
        <v>80</v>
      </c>
      <c r="J1512" s="68" t="n">
        <f aca="false">I1512/$J$1*($J$1-$E$1)</f>
        <v>80</v>
      </c>
      <c r="K1512" s="69" t="n">
        <v>45</v>
      </c>
      <c r="L1512" s="69" t="n">
        <f aca="false">I1512-K1512</f>
        <v>35</v>
      </c>
      <c r="M1512" s="69" t="n">
        <f aca="false">IFERROR((K1512/J1512%),"-")</f>
        <v>56.25</v>
      </c>
      <c r="N1512" s="97" t="n">
        <v>0</v>
      </c>
      <c r="O1512" s="98" t="str">
        <f aca="false">IF(F1512&lt;=$P$2,"June","")</f>
        <v>June</v>
      </c>
      <c r="P1512" s="97" t="n">
        <f aca="false">N1512</f>
        <v>0</v>
      </c>
      <c r="Q1512" s="99" t="n">
        <f aca="false">K1512-P1512</f>
        <v>45</v>
      </c>
      <c r="R1512" s="98" t="n">
        <f aca="false">IFERROR(IF(O1512="May",(K1512/P1512-1))," ")</f>
        <v>0</v>
      </c>
      <c r="S1512" s="105" t="b">
        <f aca="false">IF(N1512&gt;0,IF(O1512="","-",IF(R1512&lt;0%,"DEGROWTH","GROWTH")))</f>
        <v>0</v>
      </c>
      <c r="T1512" s="69" t="n">
        <v>0</v>
      </c>
      <c r="U1512" s="101" t="str">
        <f aca="false">IF(F1512&lt;=$V$2,"May","")</f>
        <v>May</v>
      </c>
      <c r="V1512" s="69" t="n">
        <f aca="false">T1512</f>
        <v>0</v>
      </c>
      <c r="W1512" s="102" t="n">
        <f aca="false">K1512-V1512</f>
        <v>45</v>
      </c>
      <c r="X1512" s="103" t="n">
        <f aca="false">IFERROR(IF(U1512="June",(K1512/V1512-1)),0)</f>
        <v>0</v>
      </c>
      <c r="Y1512" s="106" t="b">
        <f aca="false">IF(T1512&gt;0,IF(U1512="","-",IF(X1512&lt;0%,"DEGROWTH","GROWTH")))</f>
        <v>0</v>
      </c>
      <c r="Z1512" s="75" t="n">
        <v>0</v>
      </c>
      <c r="AA1512" s="70"/>
      <c r="AB1512" s="70" t="s">
        <v>133</v>
      </c>
      <c r="AC1512" s="85" t="s">
        <v>134</v>
      </c>
      <c r="AD1512" s="3"/>
      <c r="AE1512" s="3"/>
      <c r="AF1512" s="85" t="s">
        <v>134</v>
      </c>
      <c r="AG1512" s="121" t="n">
        <f aca="false">IFERROR(INDEX(Last6M_AvgSales_Ref!$B$2:$B$12659,MATCH(D1512,Last6M_AvgSales_Ref!$A$2:$A$12659,0)),"")</f>
        <v>46.6666666666667</v>
      </c>
    </row>
    <row r="1513" customFormat="false" ht="14.25" hidden="false" customHeight="true" outlineLevel="0" collapsed="false">
      <c r="A1513" s="85" t="s">
        <v>134</v>
      </c>
      <c r="B1513" s="86" t="s">
        <v>69</v>
      </c>
      <c r="C1513" s="83" t="s">
        <v>602</v>
      </c>
      <c r="D1513" s="75" t="n">
        <v>1000003476</v>
      </c>
      <c r="E1513" s="86" t="s">
        <v>603</v>
      </c>
      <c r="F1513" s="84" t="n">
        <v>45036</v>
      </c>
      <c r="G1513" s="67" t="str">
        <f aca="false">IF(I1513&gt;0,"Targeted Dealer","-")</f>
        <v>-</v>
      </c>
      <c r="H1513" s="67"/>
      <c r="I1513" s="68" t="n">
        <v>0</v>
      </c>
      <c r="J1513" s="68" t="n">
        <f aca="false">I1513/$J$1*($J$1-$E$1)</f>
        <v>0</v>
      </c>
      <c r="K1513" s="69" t="n">
        <v>0</v>
      </c>
      <c r="L1513" s="69" t="n">
        <f aca="false">I1513-K1513</f>
        <v>0</v>
      </c>
      <c r="M1513" s="69" t="str">
        <f aca="false">IFERROR((K1513/J1513%),"-")</f>
        <v>-</v>
      </c>
      <c r="N1513" s="97" t="n">
        <v>0</v>
      </c>
      <c r="O1513" s="98" t="str">
        <f aca="false">IF(F1513&lt;=$P$2,"June","")</f>
        <v>June</v>
      </c>
      <c r="P1513" s="97" t="n">
        <f aca="false">N1513</f>
        <v>0</v>
      </c>
      <c r="Q1513" s="99" t="n">
        <f aca="false">K1513-P1513</f>
        <v>0</v>
      </c>
      <c r="R1513" s="98" t="n">
        <f aca="false">IFERROR(IF(O1513="May",(K1513/P1513-1))," ")</f>
        <v>0</v>
      </c>
      <c r="S1513" s="105" t="b">
        <f aca="false">IF(N1513&gt;0,IF(O1513="","-",IF(R1513&lt;0%,"DEGROWTH","GROWTH")))</f>
        <v>0</v>
      </c>
      <c r="T1513" s="69" t="n">
        <v>0</v>
      </c>
      <c r="U1513" s="101" t="str">
        <f aca="false">IF(F1513&lt;=$V$2,"May","")</f>
        <v>May</v>
      </c>
      <c r="V1513" s="69" t="n">
        <f aca="false">T1513</f>
        <v>0</v>
      </c>
      <c r="W1513" s="102" t="n">
        <f aca="false">K1513-V1513</f>
        <v>0</v>
      </c>
      <c r="X1513" s="103" t="n">
        <f aca="false">IFERROR(IF(U1513="June",(K1513/V1513-1)),0)</f>
        <v>0</v>
      </c>
      <c r="Y1513" s="106" t="b">
        <f aca="false">IF(T1513&gt;0,IF(U1513="","-",IF(X1513&lt;0%,"DEGROWTH","GROWTH")))</f>
        <v>0</v>
      </c>
      <c r="Z1513" s="75" t="n">
        <v>0</v>
      </c>
      <c r="AA1513" s="70"/>
      <c r="AB1513" s="70" t="s">
        <v>133</v>
      </c>
      <c r="AC1513" s="85" t="s">
        <v>134</v>
      </c>
      <c r="AD1513" s="3"/>
      <c r="AE1513" s="3"/>
      <c r="AF1513" s="85" t="s">
        <v>134</v>
      </c>
      <c r="AG1513" s="121" t="n">
        <f aca="false">IFERROR(INDEX(Last6M_AvgSales_Ref!$B$2:$B$12659,MATCH(D1513,Last6M_AvgSales_Ref!$A$2:$A$12659,0)),"")</f>
        <v>8.33333333333333</v>
      </c>
    </row>
    <row r="1514" customFormat="false" ht="14.25" hidden="false" customHeight="true" outlineLevel="0" collapsed="false">
      <c r="A1514" s="85" t="s">
        <v>133</v>
      </c>
      <c r="B1514" s="86" t="s">
        <v>52</v>
      </c>
      <c r="C1514" s="83" t="s">
        <v>3421</v>
      </c>
      <c r="D1514" s="75" t="n">
        <v>1000004546</v>
      </c>
      <c r="E1514" s="86" t="s">
        <v>3422</v>
      </c>
      <c r="F1514" s="84" t="n">
        <v>45982</v>
      </c>
      <c r="G1514" s="67" t="str">
        <f aca="false">IF(I1514&gt;0,"Targeted Dealer","-")</f>
        <v>Targeted Dealer</v>
      </c>
      <c r="H1514" s="67"/>
      <c r="I1514" s="68" t="n">
        <v>105</v>
      </c>
      <c r="J1514" s="68" t="n">
        <f aca="false">I1514/$J$1*($J$1-$E$1)</f>
        <v>105</v>
      </c>
      <c r="K1514" s="69" t="n">
        <v>60</v>
      </c>
      <c r="L1514" s="69" t="n">
        <f aca="false">I1514-K1514</f>
        <v>45</v>
      </c>
      <c r="M1514" s="69" t="n">
        <f aca="false">IFERROR((K1514/J1514%),"-")</f>
        <v>57.1428571428571</v>
      </c>
      <c r="N1514" s="97" t="n">
        <v>90</v>
      </c>
      <c r="O1514" s="98" t="str">
        <f aca="false">IF(F1514&lt;=$P$2,"June","")</f>
        <v>June</v>
      </c>
      <c r="P1514" s="97" t="n">
        <f aca="false">N1514</f>
        <v>90</v>
      </c>
      <c r="Q1514" s="99" t="n">
        <f aca="false">K1514-P1514</f>
        <v>-30</v>
      </c>
      <c r="R1514" s="98" t="n">
        <f aca="false">IFERROR(IF(O1514="May",(K1514/P1514-1))," ")</f>
        <v>0</v>
      </c>
      <c r="S1514" s="100" t="str">
        <f aca="false">IF(N1514&gt;0,IF(O1514="","-",IF(R1514&lt;0%,"DEGROWTH","GROWTH")))</f>
        <v>GROWTH</v>
      </c>
      <c r="T1514" s="69" t="n">
        <v>0</v>
      </c>
      <c r="U1514" s="101" t="str">
        <f aca="false">IF(F1514&lt;=$V$2,"May","")</f>
        <v>May</v>
      </c>
      <c r="V1514" s="69" t="n">
        <f aca="false">T1514</f>
        <v>0</v>
      </c>
      <c r="W1514" s="102" t="n">
        <f aca="false">K1514-V1514</f>
        <v>60</v>
      </c>
      <c r="X1514" s="103" t="n">
        <f aca="false">IFERROR(IF(U1514="June",(K1514/V1514-1)),0)</f>
        <v>0</v>
      </c>
      <c r="Y1514" s="106" t="b">
        <f aca="false">IF(T1514&gt;0,IF(U1514="","-",IF(X1514&lt;0%,"DEGROWTH","GROWTH")))</f>
        <v>0</v>
      </c>
      <c r="Z1514" s="75" t="n">
        <v>0</v>
      </c>
      <c r="AA1514" s="70"/>
      <c r="AB1514" s="70" t="s">
        <v>133</v>
      </c>
      <c r="AC1514" s="85" t="s">
        <v>133</v>
      </c>
      <c r="AD1514" s="3"/>
      <c r="AE1514" s="3"/>
      <c r="AF1514" s="85" t="s">
        <v>133</v>
      </c>
      <c r="AG1514" s="121" t="n">
        <f aca="false">IFERROR(INDEX(Last6M_AvgSales_Ref!$B$2:$B$12659,MATCH(D1514,Last6M_AvgSales_Ref!$A$2:$A$12659,0)),"")</f>
        <v>113.833333333333</v>
      </c>
    </row>
    <row r="1515" customFormat="false" ht="14.25" hidden="false" customHeight="true" outlineLevel="0" collapsed="false">
      <c r="A1515" s="85" t="s">
        <v>134</v>
      </c>
      <c r="B1515" s="86" t="s">
        <v>79</v>
      </c>
      <c r="C1515" s="83" t="s">
        <v>604</v>
      </c>
      <c r="D1515" s="75" t="n">
        <v>1000000989</v>
      </c>
      <c r="E1515" s="86" t="s">
        <v>605</v>
      </c>
      <c r="F1515" s="84" t="n">
        <v>44738</v>
      </c>
      <c r="G1515" s="67" t="str">
        <f aca="false">IF(I1515&gt;0,"Targeted Dealer","-")</f>
        <v>Targeted Dealer</v>
      </c>
      <c r="H1515" s="67"/>
      <c r="I1515" s="68" t="n">
        <v>100</v>
      </c>
      <c r="J1515" s="68" t="n">
        <f aca="false">I1515/$J$1*($J$1-$E$1)</f>
        <v>100</v>
      </c>
      <c r="K1515" s="69" t="n">
        <v>20</v>
      </c>
      <c r="L1515" s="69" t="n">
        <f aca="false">I1515-K1515</f>
        <v>80</v>
      </c>
      <c r="M1515" s="69" t="n">
        <f aca="false">IFERROR((K1515/J1515%),"-")</f>
        <v>20</v>
      </c>
      <c r="N1515" s="97" t="n">
        <v>152.55</v>
      </c>
      <c r="O1515" s="98" t="str">
        <f aca="false">IF(F1515&lt;=$P$2,"June","")</f>
        <v>June</v>
      </c>
      <c r="P1515" s="97" t="n">
        <f aca="false">N1515</f>
        <v>152.55</v>
      </c>
      <c r="Q1515" s="99" t="n">
        <f aca="false">K1515-P1515</f>
        <v>-132.55</v>
      </c>
      <c r="R1515" s="98" t="n">
        <f aca="false">IFERROR(IF(O1515="May",(K1515/P1515-1))," ")</f>
        <v>0</v>
      </c>
      <c r="S1515" s="100" t="str">
        <f aca="false">IF(N1515&gt;0,IF(O1515="","-",IF(R1515&lt;0%,"DEGROWTH","GROWTH")))</f>
        <v>GROWTH</v>
      </c>
      <c r="T1515" s="69" t="n">
        <v>0</v>
      </c>
      <c r="U1515" s="101" t="str">
        <f aca="false">IF(F1515&lt;=$V$2,"May","")</f>
        <v>May</v>
      </c>
      <c r="V1515" s="69" t="n">
        <f aca="false">T1515</f>
        <v>0</v>
      </c>
      <c r="W1515" s="102" t="n">
        <f aca="false">K1515-V1515</f>
        <v>20</v>
      </c>
      <c r="X1515" s="103" t="n">
        <f aca="false">IFERROR(IF(U1515="June",(K1515/V1515-1)),0)</f>
        <v>0</v>
      </c>
      <c r="Y1515" s="106" t="b">
        <f aca="false">IF(T1515&gt;0,IF(U1515="","-",IF(X1515&lt;0%,"DEGROWTH","GROWTH")))</f>
        <v>0</v>
      </c>
      <c r="Z1515" s="75" t="n">
        <v>0</v>
      </c>
      <c r="AA1515" s="70"/>
      <c r="AB1515" s="70" t="s">
        <v>133</v>
      </c>
      <c r="AC1515" s="85" t="s">
        <v>134</v>
      </c>
      <c r="AD1515" s="3"/>
      <c r="AE1515" s="3"/>
      <c r="AF1515" s="85" t="s">
        <v>134</v>
      </c>
      <c r="AG1515" s="121" t="n">
        <f aca="false">IFERROR(INDEX(Last6M_AvgSales_Ref!$B$2:$B$12659,MATCH(D1515,Last6M_AvgSales_Ref!$A$2:$A$12659,0)),"")</f>
        <v>3.66666666666667</v>
      </c>
    </row>
    <row r="1516" customFormat="false" ht="14.25" hidden="false" customHeight="true" outlineLevel="0" collapsed="false">
      <c r="A1516" s="85" t="s">
        <v>133</v>
      </c>
      <c r="B1516" s="86" t="s">
        <v>21</v>
      </c>
      <c r="C1516" s="83" t="s">
        <v>3423</v>
      </c>
      <c r="D1516" s="75" t="n">
        <v>1000004579</v>
      </c>
      <c r="E1516" s="86" t="s">
        <v>3424</v>
      </c>
      <c r="F1516" s="84" t="n">
        <v>46014</v>
      </c>
      <c r="G1516" s="67" t="str">
        <f aca="false">IF(I1516&gt;0,"Targeted Dealer","-")</f>
        <v>Targeted Dealer</v>
      </c>
      <c r="H1516" s="67"/>
      <c r="I1516" s="68" t="n">
        <v>140</v>
      </c>
      <c r="J1516" s="68" t="n">
        <f aca="false">I1516/$J$1*($J$1-$E$1)</f>
        <v>140</v>
      </c>
      <c r="K1516" s="69" t="n">
        <v>140</v>
      </c>
      <c r="L1516" s="69" t="n">
        <f aca="false">I1516-K1516</f>
        <v>0</v>
      </c>
      <c r="M1516" s="69" t="n">
        <f aca="false">IFERROR((K1516/J1516%),"-")</f>
        <v>100</v>
      </c>
      <c r="N1516" s="97" t="n">
        <v>185</v>
      </c>
      <c r="O1516" s="98" t="str">
        <f aca="false">IF(F1516&lt;=$P$2,"June","")</f>
        <v>June</v>
      </c>
      <c r="P1516" s="97" t="n">
        <f aca="false">N1516</f>
        <v>185</v>
      </c>
      <c r="Q1516" s="99" t="n">
        <f aca="false">K1516-P1516</f>
        <v>-45</v>
      </c>
      <c r="R1516" s="98" t="n">
        <f aca="false">IFERROR(IF(O1516="May",(K1516/P1516-1))," ")</f>
        <v>0</v>
      </c>
      <c r="S1516" s="100" t="str">
        <f aca="false">IF(N1516&gt;0,IF(O1516="","-",IF(R1516&lt;0%,"DEGROWTH","GROWTH")))</f>
        <v>GROWTH</v>
      </c>
      <c r="T1516" s="69" t="n">
        <v>0</v>
      </c>
      <c r="U1516" s="101" t="str">
        <f aca="false">IF(F1516&lt;=$V$2,"May","")</f>
        <v>May</v>
      </c>
      <c r="V1516" s="69" t="n">
        <f aca="false">T1516</f>
        <v>0</v>
      </c>
      <c r="W1516" s="102" t="n">
        <f aca="false">K1516-V1516</f>
        <v>140</v>
      </c>
      <c r="X1516" s="103" t="n">
        <f aca="false">IFERROR(IF(U1516="June",(K1516/V1516-1)),0)</f>
        <v>0</v>
      </c>
      <c r="Y1516" s="106" t="b">
        <f aca="false">IF(T1516&gt;0,IF(U1516="","-",IF(X1516&lt;0%,"DEGROWTH","GROWTH")))</f>
        <v>0</v>
      </c>
      <c r="Z1516" s="75" t="n">
        <v>0</v>
      </c>
      <c r="AA1516" s="70"/>
      <c r="AB1516" s="70" t="s">
        <v>133</v>
      </c>
      <c r="AC1516" s="85" t="s">
        <v>133</v>
      </c>
      <c r="AD1516" s="3"/>
      <c r="AE1516" s="3"/>
      <c r="AF1516" s="85" t="s">
        <v>133</v>
      </c>
      <c r="AG1516" s="121" t="n">
        <f aca="false">IFERROR(INDEX(Last6M_AvgSales_Ref!$B$2:$B$12659,MATCH(D1516,Last6M_AvgSales_Ref!$A$2:$A$12659,0)),"")</f>
        <v>106.666666666667</v>
      </c>
    </row>
    <row r="1517" customFormat="false" ht="14.25" hidden="false" customHeight="true" outlineLevel="0" collapsed="false">
      <c r="A1517" s="85" t="s">
        <v>134</v>
      </c>
      <c r="B1517" s="86" t="s">
        <v>77</v>
      </c>
      <c r="C1517" s="83" t="s">
        <v>3429</v>
      </c>
      <c r="D1517" s="75" t="n">
        <v>1000001100</v>
      </c>
      <c r="E1517" s="86" t="s">
        <v>3430</v>
      </c>
      <c r="F1517" s="84" t="n">
        <v>44738</v>
      </c>
      <c r="G1517" s="67" t="str">
        <f aca="false">IF(I1517&gt;0,"Targeted Dealer","-")</f>
        <v>Targeted Dealer</v>
      </c>
      <c r="H1517" s="67"/>
      <c r="I1517" s="68" t="n">
        <v>60</v>
      </c>
      <c r="J1517" s="68" t="n">
        <f aca="false">I1517/$J$1*($J$1-$E$1)</f>
        <v>60</v>
      </c>
      <c r="K1517" s="69" t="n">
        <v>0</v>
      </c>
      <c r="L1517" s="69" t="n">
        <f aca="false">I1517-K1517</f>
        <v>60</v>
      </c>
      <c r="M1517" s="69" t="n">
        <f aca="false">IFERROR((K1517/J1517%),"-")</f>
        <v>0</v>
      </c>
      <c r="N1517" s="97" t="n">
        <v>0</v>
      </c>
      <c r="O1517" s="98" t="str">
        <f aca="false">IF(F1517&lt;=$P$2,"June","")</f>
        <v>June</v>
      </c>
      <c r="P1517" s="97" t="n">
        <f aca="false">N1517</f>
        <v>0</v>
      </c>
      <c r="Q1517" s="99" t="n">
        <f aca="false">K1517-P1517</f>
        <v>0</v>
      </c>
      <c r="R1517" s="98" t="n">
        <f aca="false">IFERROR(IF(O1517="May",(K1517/P1517-1))," ")</f>
        <v>0</v>
      </c>
      <c r="S1517" s="105" t="b">
        <f aca="false">IF(N1517&gt;0,IF(O1517="","-",IF(R1517&lt;0%,"DEGROWTH","GROWTH")))</f>
        <v>0</v>
      </c>
      <c r="T1517" s="69" t="n">
        <v>0</v>
      </c>
      <c r="U1517" s="101" t="str">
        <f aca="false">IF(F1517&lt;=$V$2,"May","")</f>
        <v>May</v>
      </c>
      <c r="V1517" s="69" t="n">
        <f aca="false">T1517</f>
        <v>0</v>
      </c>
      <c r="W1517" s="102" t="n">
        <f aca="false">K1517-V1517</f>
        <v>0</v>
      </c>
      <c r="X1517" s="103" t="n">
        <f aca="false">IFERROR(IF(U1517="June",(K1517/V1517-1)),0)</f>
        <v>0</v>
      </c>
      <c r="Y1517" s="106" t="b">
        <f aca="false">IF(T1517&gt;0,IF(U1517="","-",IF(X1517&lt;0%,"DEGROWTH","GROWTH")))</f>
        <v>0</v>
      </c>
      <c r="Z1517" s="75" t="n">
        <v>0</v>
      </c>
      <c r="AA1517" s="70"/>
      <c r="AB1517" s="70" t="s">
        <v>133</v>
      </c>
      <c r="AC1517" s="85" t="s">
        <v>134</v>
      </c>
      <c r="AD1517" s="3"/>
      <c r="AE1517" s="3"/>
      <c r="AF1517" s="85" t="s">
        <v>134</v>
      </c>
      <c r="AG1517" s="121" t="n">
        <f aca="false">IFERROR(INDEX(Last6M_AvgSales_Ref!$B$2:$B$12659,MATCH(D1517,Last6M_AvgSales_Ref!$A$2:$A$12659,0)),"")</f>
        <v>20.3333333333333</v>
      </c>
    </row>
    <row r="1518" customFormat="false" ht="14.25" hidden="false" customHeight="true" outlineLevel="0" collapsed="false">
      <c r="A1518" s="85" t="s">
        <v>134</v>
      </c>
      <c r="B1518" s="86" t="s">
        <v>77</v>
      </c>
      <c r="C1518" s="83" t="s">
        <v>3431</v>
      </c>
      <c r="D1518" s="75" t="n">
        <v>1000004550</v>
      </c>
      <c r="E1518" s="86" t="s">
        <v>3432</v>
      </c>
      <c r="F1518" s="84" t="n">
        <v>45993</v>
      </c>
      <c r="G1518" s="67" t="str">
        <f aca="false">IF(I1518&gt;0,"Targeted Dealer","-")</f>
        <v>Targeted Dealer</v>
      </c>
      <c r="H1518" s="67"/>
      <c r="I1518" s="68" t="n">
        <v>100</v>
      </c>
      <c r="J1518" s="68" t="n">
        <f aca="false">I1518/$J$1*($J$1-$E$1)</f>
        <v>100</v>
      </c>
      <c r="K1518" s="69" t="n">
        <v>48.5</v>
      </c>
      <c r="L1518" s="69" t="n">
        <f aca="false">I1518-K1518</f>
        <v>51.5</v>
      </c>
      <c r="M1518" s="69" t="n">
        <f aca="false">IFERROR((K1518/J1518%),"-")</f>
        <v>48.5</v>
      </c>
      <c r="N1518" s="97" t="n">
        <v>30</v>
      </c>
      <c r="O1518" s="98" t="str">
        <f aca="false">IF(F1518&lt;=$P$2,"June","")</f>
        <v>June</v>
      </c>
      <c r="P1518" s="97" t="n">
        <f aca="false">N1518</f>
        <v>30</v>
      </c>
      <c r="Q1518" s="99" t="n">
        <f aca="false">K1518-P1518</f>
        <v>18.5</v>
      </c>
      <c r="R1518" s="98" t="n">
        <f aca="false">IFERROR(IF(O1518="May",(K1518/P1518-1))," ")</f>
        <v>0</v>
      </c>
      <c r="S1518" s="100" t="str">
        <f aca="false">IF(N1518&gt;0,IF(O1518="","-",IF(R1518&lt;0%,"DEGROWTH","GROWTH")))</f>
        <v>GROWTH</v>
      </c>
      <c r="T1518" s="69" t="n">
        <v>0</v>
      </c>
      <c r="U1518" s="101" t="str">
        <f aca="false">IF(F1518&lt;=$V$2,"May","")</f>
        <v>May</v>
      </c>
      <c r="V1518" s="69" t="n">
        <f aca="false">T1518</f>
        <v>0</v>
      </c>
      <c r="W1518" s="102" t="n">
        <f aca="false">K1518-V1518</f>
        <v>48.5</v>
      </c>
      <c r="X1518" s="103" t="n">
        <f aca="false">IFERROR(IF(U1518="June",(K1518/V1518-1)),0)</f>
        <v>0</v>
      </c>
      <c r="Y1518" s="106" t="b">
        <f aca="false">IF(T1518&gt;0,IF(U1518="","-",IF(X1518&lt;0%,"DEGROWTH","GROWTH")))</f>
        <v>0</v>
      </c>
      <c r="Z1518" s="75" t="n">
        <v>0</v>
      </c>
      <c r="AA1518" s="70"/>
      <c r="AB1518" s="70" t="s">
        <v>133</v>
      </c>
      <c r="AC1518" s="85" t="s">
        <v>134</v>
      </c>
      <c r="AD1518" s="3"/>
      <c r="AE1518" s="3"/>
      <c r="AF1518" s="85" t="s">
        <v>134</v>
      </c>
      <c r="AG1518" s="121" t="n">
        <f aca="false">IFERROR(INDEX(Last6M_AvgSales_Ref!$B$2:$B$12659,MATCH(D1518,Last6M_AvgSales_Ref!$A$2:$A$12659,0)),"")</f>
        <v>20.0833333333333</v>
      </c>
    </row>
    <row r="1519" customFormat="false" ht="14.25" hidden="false" customHeight="true" outlineLevel="0" collapsed="false">
      <c r="A1519" s="85" t="s">
        <v>134</v>
      </c>
      <c r="B1519" s="86" t="s">
        <v>77</v>
      </c>
      <c r="C1519" s="83" t="s">
        <v>3433</v>
      </c>
      <c r="D1519" s="75" t="n">
        <v>1000004563</v>
      </c>
      <c r="E1519" s="86" t="s">
        <v>3434</v>
      </c>
      <c r="F1519" s="84" t="n">
        <v>46001</v>
      </c>
      <c r="G1519" s="67" t="str">
        <f aca="false">IF(I1519&gt;0,"Targeted Dealer","-")</f>
        <v>Targeted Dealer</v>
      </c>
      <c r="H1519" s="67"/>
      <c r="I1519" s="68" t="n">
        <v>60</v>
      </c>
      <c r="J1519" s="68" t="n">
        <f aca="false">I1519/$J$1*($J$1-$E$1)</f>
        <v>60</v>
      </c>
      <c r="K1519" s="69" t="n">
        <v>23</v>
      </c>
      <c r="L1519" s="69" t="n">
        <f aca="false">I1519-K1519</f>
        <v>37</v>
      </c>
      <c r="M1519" s="69" t="n">
        <f aca="false">IFERROR((K1519/J1519%),"-")</f>
        <v>38.3333333333333</v>
      </c>
      <c r="N1519" s="97" t="n">
        <v>26</v>
      </c>
      <c r="O1519" s="98" t="str">
        <f aca="false">IF(F1519&lt;=$P$2,"June","")</f>
        <v>June</v>
      </c>
      <c r="P1519" s="97" t="n">
        <f aca="false">N1519</f>
        <v>26</v>
      </c>
      <c r="Q1519" s="99" t="n">
        <f aca="false">K1519-P1519</f>
        <v>-3</v>
      </c>
      <c r="R1519" s="98" t="n">
        <f aca="false">IFERROR(IF(O1519="May",(K1519/P1519-1))," ")</f>
        <v>0</v>
      </c>
      <c r="S1519" s="100" t="str">
        <f aca="false">IF(N1519&gt;0,IF(O1519="","-",IF(R1519&lt;0%,"DEGROWTH","GROWTH")))</f>
        <v>GROWTH</v>
      </c>
      <c r="T1519" s="69" t="n">
        <v>0</v>
      </c>
      <c r="U1519" s="101" t="str">
        <f aca="false">IF(F1519&lt;=$V$2,"May","")</f>
        <v>May</v>
      </c>
      <c r="V1519" s="69" t="n">
        <f aca="false">T1519</f>
        <v>0</v>
      </c>
      <c r="W1519" s="102" t="n">
        <f aca="false">K1519-V1519</f>
        <v>23</v>
      </c>
      <c r="X1519" s="103" t="n">
        <f aca="false">IFERROR(IF(U1519="June",(K1519/V1519-1)),0)</f>
        <v>0</v>
      </c>
      <c r="Y1519" s="106" t="b">
        <f aca="false">IF(T1519&gt;0,IF(U1519="","-",IF(X1519&lt;0%,"DEGROWTH","GROWTH")))</f>
        <v>0</v>
      </c>
      <c r="Z1519" s="75" t="n">
        <v>0</v>
      </c>
      <c r="AA1519" s="70"/>
      <c r="AB1519" s="70" t="s">
        <v>133</v>
      </c>
      <c r="AC1519" s="85" t="s">
        <v>134</v>
      </c>
      <c r="AD1519" s="3"/>
      <c r="AE1519" s="3"/>
      <c r="AF1519" s="85" t="s">
        <v>134</v>
      </c>
      <c r="AG1519" s="121" t="n">
        <f aca="false">IFERROR(INDEX(Last6M_AvgSales_Ref!$B$2:$B$12659,MATCH(D1519,Last6M_AvgSales_Ref!$A$2:$A$12659,0)),"")</f>
        <v>42.5833333333333</v>
      </c>
    </row>
    <row r="1520" customFormat="false" ht="14.25" hidden="false" customHeight="true" outlineLevel="0" collapsed="false">
      <c r="A1520" s="85" t="s">
        <v>132</v>
      </c>
      <c r="B1520" s="86" t="s">
        <v>101</v>
      </c>
      <c r="C1520" s="83" t="s">
        <v>3435</v>
      </c>
      <c r="D1520" s="75" t="n">
        <v>1000004534</v>
      </c>
      <c r="E1520" s="86" t="s">
        <v>3436</v>
      </c>
      <c r="F1520" s="84" t="n">
        <v>45976</v>
      </c>
      <c r="G1520" s="67" t="str">
        <f aca="false">IF(I1520&gt;0,"Targeted Dealer","-")</f>
        <v>Targeted Dealer</v>
      </c>
      <c r="H1520" s="67"/>
      <c r="I1520" s="68" t="n">
        <v>80</v>
      </c>
      <c r="J1520" s="68" t="n">
        <f aca="false">I1520/$J$1*($J$1-$E$1)</f>
        <v>80</v>
      </c>
      <c r="K1520" s="69" t="n">
        <v>20</v>
      </c>
      <c r="L1520" s="69" t="n">
        <f aca="false">I1520-K1520</f>
        <v>60</v>
      </c>
      <c r="M1520" s="69" t="n">
        <f aca="false">IFERROR((K1520/J1520%),"-")</f>
        <v>25</v>
      </c>
      <c r="N1520" s="97" t="n">
        <v>60.5</v>
      </c>
      <c r="O1520" s="98" t="str">
        <f aca="false">IF(F1520&lt;=$P$2,"June","")</f>
        <v>June</v>
      </c>
      <c r="P1520" s="97" t="n">
        <f aca="false">N1520</f>
        <v>60.5</v>
      </c>
      <c r="Q1520" s="99" t="n">
        <f aca="false">K1520-P1520</f>
        <v>-40.5</v>
      </c>
      <c r="R1520" s="98" t="n">
        <f aca="false">IFERROR(IF(O1520="May",(K1520/P1520-1))," ")</f>
        <v>0</v>
      </c>
      <c r="S1520" s="100" t="str">
        <f aca="false">IF(N1520&gt;0,IF(O1520="","-",IF(R1520&lt;0%,"DEGROWTH","GROWTH")))</f>
        <v>GROWTH</v>
      </c>
      <c r="T1520" s="69" t="n">
        <v>0</v>
      </c>
      <c r="U1520" s="101" t="str">
        <f aca="false">IF(F1520&lt;=$V$2,"May","")</f>
        <v>May</v>
      </c>
      <c r="V1520" s="69" t="n">
        <f aca="false">T1520</f>
        <v>0</v>
      </c>
      <c r="W1520" s="102" t="n">
        <f aca="false">K1520-V1520</f>
        <v>20</v>
      </c>
      <c r="X1520" s="103" t="n">
        <f aca="false">IFERROR(IF(U1520="June",(K1520/V1520-1)),0)</f>
        <v>0</v>
      </c>
      <c r="Y1520" s="106" t="b">
        <f aca="false">IF(T1520&gt;0,IF(U1520="","-",IF(X1520&lt;0%,"DEGROWTH","GROWTH")))</f>
        <v>0</v>
      </c>
      <c r="Z1520" s="75" t="n">
        <v>0</v>
      </c>
      <c r="AA1520" s="70"/>
      <c r="AB1520" s="70" t="s">
        <v>133</v>
      </c>
      <c r="AC1520" s="85" t="s">
        <v>132</v>
      </c>
      <c r="AD1520" s="3"/>
      <c r="AE1520" s="3"/>
      <c r="AF1520" s="85" t="s">
        <v>132</v>
      </c>
      <c r="AG1520" s="121" t="n">
        <f aca="false">IFERROR(INDEX(Last6M_AvgSales_Ref!$B$2:$B$12659,MATCH(D1520,Last6M_AvgSales_Ref!$A$2:$A$12659,0)),"")</f>
        <v>59.9333333333333</v>
      </c>
    </row>
    <row r="1521" customFormat="false" ht="14.25" hidden="false" customHeight="true" outlineLevel="0" collapsed="false">
      <c r="A1521" s="85" t="s">
        <v>132</v>
      </c>
      <c r="B1521" s="86" t="s">
        <v>101</v>
      </c>
      <c r="C1521" s="83" t="s">
        <v>3437</v>
      </c>
      <c r="D1521" s="75" t="n">
        <v>1000004545</v>
      </c>
      <c r="E1521" s="86" t="s">
        <v>3438</v>
      </c>
      <c r="F1521" s="84" t="n">
        <v>45981</v>
      </c>
      <c r="G1521" s="67" t="str">
        <f aca="false">IF(I1521&gt;0,"Targeted Dealer","-")</f>
        <v>Targeted Dealer</v>
      </c>
      <c r="H1521" s="67"/>
      <c r="I1521" s="68" t="n">
        <v>20</v>
      </c>
      <c r="J1521" s="68" t="n">
        <f aca="false">I1521/$J$1*($J$1-$E$1)</f>
        <v>20</v>
      </c>
      <c r="K1521" s="69" t="n">
        <v>11</v>
      </c>
      <c r="L1521" s="69" t="n">
        <f aca="false">I1521-K1521</f>
        <v>9</v>
      </c>
      <c r="M1521" s="69" t="n">
        <f aca="false">IFERROR((K1521/J1521%),"-")</f>
        <v>55</v>
      </c>
      <c r="N1521" s="97" t="n">
        <v>4</v>
      </c>
      <c r="O1521" s="98" t="str">
        <f aca="false">IF(F1521&lt;=$P$2,"June","")</f>
        <v>June</v>
      </c>
      <c r="P1521" s="97" t="n">
        <f aca="false">N1521</f>
        <v>4</v>
      </c>
      <c r="Q1521" s="99" t="n">
        <f aca="false">K1521-P1521</f>
        <v>7</v>
      </c>
      <c r="R1521" s="98" t="n">
        <f aca="false">IFERROR(IF(O1521="May",(K1521/P1521-1))," ")</f>
        <v>0</v>
      </c>
      <c r="S1521" s="100" t="str">
        <f aca="false">IF(N1521&gt;0,IF(O1521="","-",IF(R1521&lt;0%,"DEGROWTH","GROWTH")))</f>
        <v>GROWTH</v>
      </c>
      <c r="T1521" s="69" t="n">
        <v>0</v>
      </c>
      <c r="U1521" s="101" t="str">
        <f aca="false">IF(F1521&lt;=$V$2,"May","")</f>
        <v>May</v>
      </c>
      <c r="V1521" s="69" t="n">
        <f aca="false">T1521</f>
        <v>0</v>
      </c>
      <c r="W1521" s="102" t="n">
        <f aca="false">K1521-V1521</f>
        <v>11</v>
      </c>
      <c r="X1521" s="103" t="n">
        <f aca="false">IFERROR(IF(U1521="June",(K1521/V1521-1)),0)</f>
        <v>0</v>
      </c>
      <c r="Y1521" s="106" t="b">
        <f aca="false">IF(T1521&gt;0,IF(U1521="","-",IF(X1521&lt;0%,"DEGROWTH","GROWTH")))</f>
        <v>0</v>
      </c>
      <c r="Z1521" s="75" t="n">
        <v>0</v>
      </c>
      <c r="AA1521" s="70"/>
      <c r="AB1521" s="70" t="s">
        <v>133</v>
      </c>
      <c r="AC1521" s="85" t="s">
        <v>132</v>
      </c>
      <c r="AD1521" s="3"/>
      <c r="AE1521" s="3"/>
      <c r="AF1521" s="85" t="s">
        <v>132</v>
      </c>
      <c r="AG1521" s="121" t="n">
        <f aca="false">IFERROR(INDEX(Last6M_AvgSales_Ref!$B$2:$B$12659,MATCH(D1521,Last6M_AvgSales_Ref!$A$2:$A$12659,0)),"")</f>
        <v>20.7083333333333</v>
      </c>
    </row>
    <row r="1522" customFormat="false" ht="14.25" hidden="false" customHeight="true" outlineLevel="0" collapsed="false">
      <c r="A1522" s="85" t="s">
        <v>133</v>
      </c>
      <c r="B1522" s="86" t="s">
        <v>142</v>
      </c>
      <c r="C1522" s="83" t="s">
        <v>3439</v>
      </c>
      <c r="D1522" s="75" t="n">
        <v>1000000098</v>
      </c>
      <c r="E1522" s="86" t="s">
        <v>3440</v>
      </c>
      <c r="F1522" s="84" t="n">
        <v>44738</v>
      </c>
      <c r="G1522" s="67" t="str">
        <f aca="false">IF(I1522&gt;0,"Targeted Dealer","-")</f>
        <v>Targeted Dealer</v>
      </c>
      <c r="H1522" s="67"/>
      <c r="I1522" s="68" t="n">
        <v>30</v>
      </c>
      <c r="J1522" s="68" t="n">
        <f aca="false">I1522/$J$1*($J$1-$E$1)</f>
        <v>30</v>
      </c>
      <c r="K1522" s="69" t="n">
        <v>15</v>
      </c>
      <c r="L1522" s="69" t="n">
        <f aca="false">I1522-K1522</f>
        <v>15</v>
      </c>
      <c r="M1522" s="69" t="n">
        <f aca="false">IFERROR((K1522/J1522%),"-")</f>
        <v>50</v>
      </c>
      <c r="N1522" s="97" t="n">
        <v>15</v>
      </c>
      <c r="O1522" s="98" t="str">
        <f aca="false">IF(F1522&lt;=$P$2,"June","")</f>
        <v>June</v>
      </c>
      <c r="P1522" s="97" t="n">
        <f aca="false">N1522</f>
        <v>15</v>
      </c>
      <c r="Q1522" s="99" t="n">
        <f aca="false">K1522-P1522</f>
        <v>0</v>
      </c>
      <c r="R1522" s="98" t="n">
        <f aca="false">IFERROR(IF(O1522="May",(K1522/P1522-1))," ")</f>
        <v>0</v>
      </c>
      <c r="S1522" s="100" t="str">
        <f aca="false">IF(N1522&gt;0,IF(O1522="","-",IF(R1522&lt;0%,"DEGROWTH","GROWTH")))</f>
        <v>GROWTH</v>
      </c>
      <c r="T1522" s="69" t="n">
        <v>0</v>
      </c>
      <c r="U1522" s="101" t="str">
        <f aca="false">IF(F1522&lt;=$V$2,"May","")</f>
        <v>May</v>
      </c>
      <c r="V1522" s="69" t="n">
        <f aca="false">T1522</f>
        <v>0</v>
      </c>
      <c r="W1522" s="102" t="n">
        <f aca="false">K1522-V1522</f>
        <v>15</v>
      </c>
      <c r="X1522" s="103" t="n">
        <f aca="false">IFERROR(IF(U1522="June",(K1522/V1522-1)),0)</f>
        <v>0</v>
      </c>
      <c r="Y1522" s="106" t="b">
        <f aca="false">IF(T1522&gt;0,IF(U1522="","-",IF(X1522&lt;0%,"DEGROWTH","GROWTH")))</f>
        <v>0</v>
      </c>
      <c r="Z1522" s="75" t="n">
        <v>0</v>
      </c>
      <c r="AA1522" s="70"/>
      <c r="AB1522" s="70" t="s">
        <v>133</v>
      </c>
      <c r="AC1522" s="85" t="s">
        <v>133</v>
      </c>
      <c r="AD1522" s="3"/>
      <c r="AE1522" s="3"/>
      <c r="AF1522" s="85" t="s">
        <v>133</v>
      </c>
      <c r="AG1522" s="121" t="n">
        <f aca="false">IFERROR(INDEX(Last6M_AvgSales_Ref!$B$2:$B$12659,MATCH(D1522,Last6M_AvgSales_Ref!$A$2:$A$12659,0)),"")</f>
        <v>5</v>
      </c>
    </row>
    <row r="1523" customFormat="false" ht="14.25" hidden="false" customHeight="true" outlineLevel="0" collapsed="false">
      <c r="A1523" s="85" t="s">
        <v>133</v>
      </c>
      <c r="B1523" s="86" t="s">
        <v>142</v>
      </c>
      <c r="C1523" s="83" t="s">
        <v>3441</v>
      </c>
      <c r="D1523" s="75" t="n">
        <v>1000000101</v>
      </c>
      <c r="E1523" s="86" t="s">
        <v>3442</v>
      </c>
      <c r="F1523" s="84" t="n">
        <v>44738</v>
      </c>
      <c r="G1523" s="67" t="str">
        <f aca="false">IF(I1523&gt;0,"Targeted Dealer","-")</f>
        <v>Targeted Dealer</v>
      </c>
      <c r="H1523" s="67"/>
      <c r="I1523" s="68" t="n">
        <v>35</v>
      </c>
      <c r="J1523" s="68" t="n">
        <f aca="false">I1523/$J$1*($J$1-$E$1)</f>
        <v>35</v>
      </c>
      <c r="K1523" s="69" t="n">
        <v>16</v>
      </c>
      <c r="L1523" s="69" t="n">
        <f aca="false">I1523-K1523</f>
        <v>19</v>
      </c>
      <c r="M1523" s="69" t="n">
        <f aca="false">IFERROR((K1523/J1523%),"-")</f>
        <v>45.7142857142857</v>
      </c>
      <c r="N1523" s="97" t="n">
        <v>0</v>
      </c>
      <c r="O1523" s="98" t="str">
        <f aca="false">IF(F1523&lt;=$P$2,"June","")</f>
        <v>June</v>
      </c>
      <c r="P1523" s="97" t="n">
        <f aca="false">N1523</f>
        <v>0</v>
      </c>
      <c r="Q1523" s="99" t="n">
        <f aca="false">K1523-P1523</f>
        <v>16</v>
      </c>
      <c r="R1523" s="98" t="n">
        <f aca="false">IFERROR(IF(O1523="May",(K1523/P1523-1))," ")</f>
        <v>0</v>
      </c>
      <c r="S1523" s="105" t="b">
        <f aca="false">IF(N1523&gt;0,IF(O1523="","-",IF(R1523&lt;0%,"DEGROWTH","GROWTH")))</f>
        <v>0</v>
      </c>
      <c r="T1523" s="69" t="n">
        <v>0</v>
      </c>
      <c r="U1523" s="101" t="str">
        <f aca="false">IF(F1523&lt;=$V$2,"May","")</f>
        <v>May</v>
      </c>
      <c r="V1523" s="69" t="n">
        <f aca="false">T1523</f>
        <v>0</v>
      </c>
      <c r="W1523" s="102" t="n">
        <f aca="false">K1523-V1523</f>
        <v>16</v>
      </c>
      <c r="X1523" s="103" t="n">
        <f aca="false">IFERROR(IF(U1523="June",(K1523/V1523-1)),0)</f>
        <v>0</v>
      </c>
      <c r="Y1523" s="106" t="b">
        <f aca="false">IF(T1523&gt;0,IF(U1523="","-",IF(X1523&lt;0%,"DEGROWTH","GROWTH")))</f>
        <v>0</v>
      </c>
      <c r="Z1523" s="75" t="n">
        <v>0</v>
      </c>
      <c r="AA1523" s="70"/>
      <c r="AB1523" s="70" t="s">
        <v>133</v>
      </c>
      <c r="AC1523" s="85" t="s">
        <v>133</v>
      </c>
      <c r="AD1523" s="3"/>
      <c r="AE1523" s="3"/>
      <c r="AF1523" s="85" t="s">
        <v>133</v>
      </c>
      <c r="AG1523" s="121" t="n">
        <f aca="false">IFERROR(INDEX(Last6M_AvgSales_Ref!$B$2:$B$12659,MATCH(D1523,Last6M_AvgSales_Ref!$A$2:$A$12659,0)),"")</f>
        <v>22</v>
      </c>
    </row>
    <row r="1524" customFormat="false" ht="14.25" hidden="false" customHeight="true" outlineLevel="0" collapsed="false">
      <c r="A1524" s="85" t="s">
        <v>134</v>
      </c>
      <c r="B1524" s="86" t="s">
        <v>81</v>
      </c>
      <c r="C1524" s="83" t="s">
        <v>3443</v>
      </c>
      <c r="D1524" s="75" t="n">
        <v>1000003811</v>
      </c>
      <c r="E1524" s="86" t="s">
        <v>1203</v>
      </c>
      <c r="F1524" s="84" t="n">
        <v>45291</v>
      </c>
      <c r="G1524" s="67" t="str">
        <f aca="false">IF(I1524&gt;0,"Targeted Dealer","-")</f>
        <v>-</v>
      </c>
      <c r="H1524" s="67"/>
      <c r="I1524" s="68" t="n">
        <v>0</v>
      </c>
      <c r="J1524" s="68" t="n">
        <f aca="false">I1524/$J$1*($J$1-$E$1)</f>
        <v>0</v>
      </c>
      <c r="K1524" s="69" t="n">
        <v>0</v>
      </c>
      <c r="L1524" s="69" t="n">
        <f aca="false">I1524-K1524</f>
        <v>0</v>
      </c>
      <c r="M1524" s="69" t="str">
        <f aca="false">IFERROR((K1524/J1524%),"-")</f>
        <v>-</v>
      </c>
      <c r="N1524" s="97" t="n">
        <v>0</v>
      </c>
      <c r="O1524" s="98" t="str">
        <f aca="false">IF(F1524&lt;=$P$2,"June","")</f>
        <v>June</v>
      </c>
      <c r="P1524" s="97" t="n">
        <f aca="false">N1524</f>
        <v>0</v>
      </c>
      <c r="Q1524" s="99" t="n">
        <f aca="false">K1524-P1524</f>
        <v>0</v>
      </c>
      <c r="R1524" s="98" t="n">
        <f aca="false">IFERROR(IF(O1524="May",(K1524/P1524-1))," ")</f>
        <v>0</v>
      </c>
      <c r="S1524" s="105" t="b">
        <f aca="false">IF(N1524&gt;0,IF(O1524="","-",IF(R1524&lt;0%,"DEGROWTH","GROWTH")))</f>
        <v>0</v>
      </c>
      <c r="T1524" s="69" t="n">
        <v>0</v>
      </c>
      <c r="U1524" s="101" t="str">
        <f aca="false">IF(F1524&lt;=$V$2,"May","")</f>
        <v>May</v>
      </c>
      <c r="V1524" s="69" t="n">
        <f aca="false">T1524</f>
        <v>0</v>
      </c>
      <c r="W1524" s="102" t="n">
        <f aca="false">K1524-V1524</f>
        <v>0</v>
      </c>
      <c r="X1524" s="103" t="n">
        <f aca="false">IFERROR(IF(U1524="June",(K1524/V1524-1)),0)</f>
        <v>0</v>
      </c>
      <c r="Y1524" s="106" t="b">
        <f aca="false">IF(T1524&gt;0,IF(U1524="","-",IF(X1524&lt;0%,"DEGROWTH","GROWTH")))</f>
        <v>0</v>
      </c>
      <c r="Z1524" s="75" t="n">
        <v>0</v>
      </c>
      <c r="AA1524" s="70"/>
      <c r="AB1524" s="70" t="s">
        <v>133</v>
      </c>
      <c r="AC1524" s="85" t="s">
        <v>134</v>
      </c>
      <c r="AD1524" s="3"/>
      <c r="AE1524" s="3"/>
      <c r="AF1524" s="85" t="s">
        <v>134</v>
      </c>
      <c r="AG1524" s="121" t="n">
        <f aca="false">IFERROR(INDEX(Last6M_AvgSales_Ref!$B$2:$B$12659,MATCH(D1524,Last6M_AvgSales_Ref!$A$2:$A$12659,0)),"")</f>
        <v>5.41666666666667</v>
      </c>
    </row>
    <row r="1525" customFormat="false" ht="14.25" hidden="false" customHeight="true" outlineLevel="0" collapsed="false">
      <c r="A1525" s="85" t="s">
        <v>134</v>
      </c>
      <c r="B1525" s="86" t="s">
        <v>81</v>
      </c>
      <c r="C1525" s="83" t="s">
        <v>3444</v>
      </c>
      <c r="D1525" s="75" t="n">
        <v>1000004591</v>
      </c>
      <c r="E1525" s="86" t="s">
        <v>3445</v>
      </c>
      <c r="F1525" s="84" t="n">
        <v>46030</v>
      </c>
      <c r="G1525" s="67" t="str">
        <f aca="false">IF(I1525&gt;0,"Targeted Dealer","-")</f>
        <v>Targeted Dealer</v>
      </c>
      <c r="H1525" s="67"/>
      <c r="I1525" s="68" t="n">
        <v>150</v>
      </c>
      <c r="J1525" s="68" t="n">
        <f aca="false">I1525/$J$1*($J$1-$E$1)</f>
        <v>150</v>
      </c>
      <c r="K1525" s="69" t="n">
        <v>121.25</v>
      </c>
      <c r="L1525" s="69" t="n">
        <f aca="false">I1525-K1525</f>
        <v>28.75</v>
      </c>
      <c r="M1525" s="69" t="n">
        <f aca="false">IFERROR((K1525/J1525%),"-")</f>
        <v>80.8333333333333</v>
      </c>
      <c r="N1525" s="97" t="n">
        <v>100.5</v>
      </c>
      <c r="O1525" s="98" t="str">
        <f aca="false">IF(F1525&lt;=$P$2,"June","")</f>
        <v>June</v>
      </c>
      <c r="P1525" s="97" t="n">
        <f aca="false">N1525</f>
        <v>100.5</v>
      </c>
      <c r="Q1525" s="99" t="n">
        <f aca="false">K1525-P1525</f>
        <v>20.75</v>
      </c>
      <c r="R1525" s="98" t="n">
        <f aca="false">IFERROR(IF(O1525="May",(K1525/P1525-1))," ")</f>
        <v>0</v>
      </c>
      <c r="S1525" s="100" t="str">
        <f aca="false">IF(N1525&gt;0,IF(O1525="","-",IF(R1525&lt;0%,"DEGROWTH","GROWTH")))</f>
        <v>GROWTH</v>
      </c>
      <c r="T1525" s="69" t="n">
        <v>0</v>
      </c>
      <c r="U1525" s="101" t="str">
        <f aca="false">IF(F1525&lt;=$V$2,"May","")</f>
        <v>May</v>
      </c>
      <c r="V1525" s="69" t="n">
        <f aca="false">T1525</f>
        <v>0</v>
      </c>
      <c r="W1525" s="102" t="n">
        <f aca="false">K1525-V1525</f>
        <v>121.25</v>
      </c>
      <c r="X1525" s="103" t="n">
        <f aca="false">IFERROR(IF(U1525="June",(K1525/V1525-1)),0)</f>
        <v>0</v>
      </c>
      <c r="Y1525" s="106" t="b">
        <f aca="false">IF(T1525&gt;0,IF(U1525="","-",IF(X1525&lt;0%,"DEGROWTH","GROWTH")))</f>
        <v>0</v>
      </c>
      <c r="Z1525" s="75" t="n">
        <v>0</v>
      </c>
      <c r="AA1525" s="70"/>
      <c r="AB1525" s="70" t="s">
        <v>133</v>
      </c>
      <c r="AC1525" s="85" t="s">
        <v>134</v>
      </c>
      <c r="AD1525" s="3"/>
      <c r="AE1525" s="3"/>
      <c r="AF1525" s="85" t="s">
        <v>134</v>
      </c>
      <c r="AG1525" s="121" t="n">
        <f aca="false">IFERROR(INDEX(Last6M_AvgSales_Ref!$B$2:$B$12659,MATCH(D1525,Last6M_AvgSales_Ref!$A$2:$A$12659,0)),"")</f>
        <v>53.9166666666667</v>
      </c>
    </row>
    <row r="1526" customFormat="false" ht="14.25" hidden="false" customHeight="true" outlineLevel="0" collapsed="false">
      <c r="A1526" s="85" t="s">
        <v>134</v>
      </c>
      <c r="B1526" s="86" t="s">
        <v>61</v>
      </c>
      <c r="C1526" s="83" t="s">
        <v>610</v>
      </c>
      <c r="D1526" s="75" t="n">
        <v>1000000180</v>
      </c>
      <c r="E1526" s="86" t="s">
        <v>611</v>
      </c>
      <c r="F1526" s="84" t="n">
        <v>44738</v>
      </c>
      <c r="G1526" s="67" t="str">
        <f aca="false">IF(I1526&gt;0,"Targeted Dealer","-")</f>
        <v>-</v>
      </c>
      <c r="H1526" s="67"/>
      <c r="I1526" s="68" t="n">
        <v>0</v>
      </c>
      <c r="J1526" s="68" t="n">
        <f aca="false">I1526/$J$1*($J$1-$E$1)</f>
        <v>0</v>
      </c>
      <c r="K1526" s="69" t="n">
        <v>0</v>
      </c>
      <c r="L1526" s="69" t="n">
        <f aca="false">I1526-K1526</f>
        <v>0</v>
      </c>
      <c r="M1526" s="69" t="str">
        <f aca="false">IFERROR((K1526/J1526%),"-")</f>
        <v>-</v>
      </c>
      <c r="N1526" s="97" t="n">
        <v>0</v>
      </c>
      <c r="O1526" s="98" t="str">
        <f aca="false">IF(F1526&lt;=$P$2,"June","")</f>
        <v>June</v>
      </c>
      <c r="P1526" s="97" t="n">
        <f aca="false">N1526</f>
        <v>0</v>
      </c>
      <c r="Q1526" s="99" t="n">
        <f aca="false">K1526-P1526</f>
        <v>0</v>
      </c>
      <c r="R1526" s="98" t="n">
        <f aca="false">IFERROR(IF(O1526="May",(K1526/P1526-1))," ")</f>
        <v>0</v>
      </c>
      <c r="S1526" s="105" t="b">
        <f aca="false">IF(N1526&gt;0,IF(O1526="","-",IF(R1526&lt;0%,"DEGROWTH","GROWTH")))</f>
        <v>0</v>
      </c>
      <c r="T1526" s="69" t="n">
        <v>0</v>
      </c>
      <c r="U1526" s="101" t="str">
        <f aca="false">IF(F1526&lt;=$V$2,"May","")</f>
        <v>May</v>
      </c>
      <c r="V1526" s="69" t="n">
        <f aca="false">T1526</f>
        <v>0</v>
      </c>
      <c r="W1526" s="102" t="n">
        <f aca="false">K1526-V1526</f>
        <v>0</v>
      </c>
      <c r="X1526" s="103" t="n">
        <f aca="false">IFERROR(IF(U1526="June",(K1526/V1526-1)),0)</f>
        <v>0</v>
      </c>
      <c r="Y1526" s="106" t="b">
        <f aca="false">IF(T1526&gt;0,IF(U1526="","-",IF(X1526&lt;0%,"DEGROWTH","GROWTH")))</f>
        <v>0</v>
      </c>
      <c r="Z1526" s="75" t="n">
        <v>0</v>
      </c>
      <c r="AA1526" s="70"/>
      <c r="AB1526" s="70" t="s">
        <v>133</v>
      </c>
      <c r="AC1526" s="85" t="s">
        <v>134</v>
      </c>
      <c r="AD1526" s="3"/>
      <c r="AE1526" s="3"/>
      <c r="AF1526" s="85" t="s">
        <v>134</v>
      </c>
      <c r="AG1526" s="121" t="n">
        <f aca="false">IFERROR(INDEX(Last6M_AvgSales_Ref!$B$2:$B$12659,MATCH(D1526,Last6M_AvgSales_Ref!$A$2:$A$12659,0)),"")</f>
        <v>3.33333333333333</v>
      </c>
    </row>
    <row r="1527" customFormat="false" ht="14.25" hidden="false" customHeight="true" outlineLevel="0" collapsed="false">
      <c r="A1527" s="85" t="s">
        <v>131</v>
      </c>
      <c r="B1527" s="86" t="s">
        <v>95</v>
      </c>
      <c r="C1527" s="83" t="s">
        <v>3446</v>
      </c>
      <c r="D1527" s="75" t="n">
        <v>1000003882</v>
      </c>
      <c r="E1527" s="86" t="s">
        <v>3447</v>
      </c>
      <c r="F1527" s="84" t="n">
        <v>45356</v>
      </c>
      <c r="G1527" s="67" t="str">
        <f aca="false">IF(I1527&gt;0,"Targeted Dealer","-")</f>
        <v>Targeted Dealer</v>
      </c>
      <c r="H1527" s="67"/>
      <c r="I1527" s="68" t="n">
        <v>35</v>
      </c>
      <c r="J1527" s="68" t="n">
        <f aca="false">I1527/$J$1*($J$1-$E$1)</f>
        <v>35</v>
      </c>
      <c r="K1527" s="69" t="n">
        <v>24</v>
      </c>
      <c r="L1527" s="69" t="n">
        <f aca="false">I1527-K1527</f>
        <v>11</v>
      </c>
      <c r="M1527" s="69" t="n">
        <f aca="false">IFERROR((K1527/J1527%),"-")</f>
        <v>68.5714285714286</v>
      </c>
      <c r="N1527" s="97" t="n">
        <v>17.5</v>
      </c>
      <c r="O1527" s="98" t="str">
        <f aca="false">IF(F1527&lt;=$P$2,"June","")</f>
        <v>June</v>
      </c>
      <c r="P1527" s="97" t="n">
        <f aca="false">N1527</f>
        <v>17.5</v>
      </c>
      <c r="Q1527" s="99" t="n">
        <f aca="false">K1527-P1527</f>
        <v>6.5</v>
      </c>
      <c r="R1527" s="98" t="n">
        <f aca="false">IFERROR(IF(O1527="May",(K1527/P1527-1))," ")</f>
        <v>0</v>
      </c>
      <c r="S1527" s="100" t="str">
        <f aca="false">IF(N1527&gt;0,IF(O1527="","-",IF(R1527&lt;0%,"DEGROWTH","GROWTH")))</f>
        <v>GROWTH</v>
      </c>
      <c r="T1527" s="69" t="n">
        <v>0</v>
      </c>
      <c r="U1527" s="101" t="str">
        <f aca="false">IF(F1527&lt;=$V$2,"May","")</f>
        <v>May</v>
      </c>
      <c r="V1527" s="69" t="n">
        <f aca="false">T1527</f>
        <v>0</v>
      </c>
      <c r="W1527" s="102" t="n">
        <f aca="false">K1527-V1527</f>
        <v>24</v>
      </c>
      <c r="X1527" s="103" t="n">
        <f aca="false">IFERROR(IF(U1527="June",(K1527/V1527-1)),0)</f>
        <v>0</v>
      </c>
      <c r="Y1527" s="106" t="b">
        <f aca="false">IF(T1527&gt;0,IF(U1527="","-",IF(X1527&lt;0%,"DEGROWTH","GROWTH")))</f>
        <v>0</v>
      </c>
      <c r="Z1527" s="75" t="n">
        <v>0</v>
      </c>
      <c r="AA1527" s="70"/>
      <c r="AB1527" s="70" t="s">
        <v>133</v>
      </c>
      <c r="AC1527" s="85" t="s">
        <v>131</v>
      </c>
      <c r="AD1527" s="3"/>
      <c r="AE1527" s="3"/>
      <c r="AF1527" s="85" t="s">
        <v>131</v>
      </c>
      <c r="AG1527" s="121" t="n">
        <f aca="false">IFERROR(INDEX(Last6M_AvgSales_Ref!$B$2:$B$12659,MATCH(D1527,Last6M_AvgSales_Ref!$A$2:$A$12659,0)),"")</f>
        <v>17</v>
      </c>
    </row>
    <row r="1528" customFormat="false" ht="14.25" hidden="false" customHeight="true" outlineLevel="0" collapsed="false">
      <c r="A1528" s="85" t="s">
        <v>134</v>
      </c>
      <c r="B1528" s="86" t="s">
        <v>78</v>
      </c>
      <c r="C1528" s="83" t="s">
        <v>3448</v>
      </c>
      <c r="D1528" s="75" t="n">
        <v>1000004623</v>
      </c>
      <c r="E1528" s="86" t="s">
        <v>3449</v>
      </c>
      <c r="F1528" s="84" t="n">
        <v>46048</v>
      </c>
      <c r="G1528" s="67" t="str">
        <f aca="false">IF(I1528&gt;0,"Targeted Dealer","-")</f>
        <v>Targeted Dealer</v>
      </c>
      <c r="H1528" s="67"/>
      <c r="I1528" s="68" t="n">
        <v>60</v>
      </c>
      <c r="J1528" s="68" t="n">
        <f aca="false">I1528/$J$1*($J$1-$E$1)</f>
        <v>60</v>
      </c>
      <c r="K1528" s="69" t="n">
        <v>50</v>
      </c>
      <c r="L1528" s="69" t="n">
        <f aca="false">I1528-K1528</f>
        <v>10</v>
      </c>
      <c r="M1528" s="69" t="n">
        <f aca="false">IFERROR((K1528/J1528%),"-")</f>
        <v>83.3333333333333</v>
      </c>
      <c r="N1528" s="97" t="n">
        <v>45</v>
      </c>
      <c r="O1528" s="98" t="str">
        <f aca="false">IF(F1528&lt;=$P$2,"June","")</f>
        <v>June</v>
      </c>
      <c r="P1528" s="97" t="n">
        <f aca="false">N1528</f>
        <v>45</v>
      </c>
      <c r="Q1528" s="99" t="n">
        <f aca="false">K1528-P1528</f>
        <v>5</v>
      </c>
      <c r="R1528" s="98" t="n">
        <f aca="false">IFERROR(IF(O1528="May",(K1528/P1528-1))," ")</f>
        <v>0</v>
      </c>
      <c r="S1528" s="100" t="str">
        <f aca="false">IF(N1528&gt;0,IF(O1528="","-",IF(R1528&lt;0%,"DEGROWTH","GROWTH")))</f>
        <v>GROWTH</v>
      </c>
      <c r="T1528" s="69" t="n">
        <v>0</v>
      </c>
      <c r="U1528" s="101" t="str">
        <f aca="false">IF(F1528&lt;=$V$2,"May","")</f>
        <v>May</v>
      </c>
      <c r="V1528" s="69" t="n">
        <f aca="false">T1528</f>
        <v>0</v>
      </c>
      <c r="W1528" s="102" t="n">
        <f aca="false">K1528-V1528</f>
        <v>50</v>
      </c>
      <c r="X1528" s="103" t="n">
        <f aca="false">IFERROR(IF(U1528="June",(K1528/V1528-1)),0)</f>
        <v>0</v>
      </c>
      <c r="Y1528" s="106" t="b">
        <f aca="false">IF(T1528&gt;0,IF(U1528="","-",IF(X1528&lt;0%,"DEGROWTH","GROWTH")))</f>
        <v>0</v>
      </c>
      <c r="Z1528" s="75" t="n">
        <v>0</v>
      </c>
      <c r="AA1528" s="70"/>
      <c r="AB1528" s="70" t="s">
        <v>133</v>
      </c>
      <c r="AC1528" s="85" t="s">
        <v>134</v>
      </c>
      <c r="AD1528" s="3"/>
      <c r="AE1528" s="3"/>
      <c r="AF1528" s="85" t="s">
        <v>134</v>
      </c>
      <c r="AG1528" s="121" t="n">
        <f aca="false">IFERROR(INDEX(Last6M_AvgSales_Ref!$B$2:$B$12659,MATCH(D1528,Last6M_AvgSales_Ref!$A$2:$A$12659,0)),"")</f>
        <v>29.3333333333333</v>
      </c>
    </row>
    <row r="1529" customFormat="false" ht="14.25" hidden="false" customHeight="true" outlineLevel="0" collapsed="false">
      <c r="A1529" s="85" t="s">
        <v>134</v>
      </c>
      <c r="B1529" s="86" t="s">
        <v>58</v>
      </c>
      <c r="C1529" s="83" t="s">
        <v>3450</v>
      </c>
      <c r="D1529" s="75" t="n">
        <v>1000004595</v>
      </c>
      <c r="E1529" s="86" t="s">
        <v>3451</v>
      </c>
      <c r="F1529" s="84" t="n">
        <v>46021</v>
      </c>
      <c r="G1529" s="67" t="str">
        <f aca="false">IF(I1529&gt;0,"Targeted Dealer","-")</f>
        <v>Targeted Dealer</v>
      </c>
      <c r="H1529" s="67"/>
      <c r="I1529" s="68" t="n">
        <v>660</v>
      </c>
      <c r="J1529" s="68" t="n">
        <f aca="false">I1529/$J$1*($J$1-$E$1)</f>
        <v>660</v>
      </c>
      <c r="K1529" s="69" t="n">
        <v>350</v>
      </c>
      <c r="L1529" s="69" t="n">
        <f aca="false">I1529-K1529</f>
        <v>310</v>
      </c>
      <c r="M1529" s="69" t="n">
        <f aca="false">IFERROR((K1529/J1529%),"-")</f>
        <v>53.030303030303</v>
      </c>
      <c r="N1529" s="97" t="n">
        <v>422.5</v>
      </c>
      <c r="O1529" s="98" t="str">
        <f aca="false">IF(F1529&lt;=$P$2,"June","")</f>
        <v>June</v>
      </c>
      <c r="P1529" s="97" t="n">
        <f aca="false">N1529</f>
        <v>422.5</v>
      </c>
      <c r="Q1529" s="99" t="n">
        <f aca="false">K1529-P1529</f>
        <v>-72.5</v>
      </c>
      <c r="R1529" s="98" t="n">
        <f aca="false">IFERROR(IF(O1529="May",(K1529/P1529-1))," ")</f>
        <v>0</v>
      </c>
      <c r="S1529" s="100" t="str">
        <f aca="false">IF(N1529&gt;0,IF(O1529="","-",IF(R1529&lt;0%,"DEGROWTH","GROWTH")))</f>
        <v>GROWTH</v>
      </c>
      <c r="T1529" s="69" t="n">
        <v>0</v>
      </c>
      <c r="U1529" s="101" t="str">
        <f aca="false">IF(F1529&lt;=$V$2,"May","")</f>
        <v>May</v>
      </c>
      <c r="V1529" s="69" t="n">
        <f aca="false">T1529</f>
        <v>0</v>
      </c>
      <c r="W1529" s="102" t="n">
        <f aca="false">K1529-V1529</f>
        <v>350</v>
      </c>
      <c r="X1529" s="103" t="n">
        <f aca="false">IFERROR(IF(U1529="June",(K1529/V1529-1)),0)</f>
        <v>0</v>
      </c>
      <c r="Y1529" s="106" t="b">
        <f aca="false">IF(T1529&gt;0,IF(U1529="","-",IF(X1529&lt;0%,"DEGROWTH","GROWTH")))</f>
        <v>0</v>
      </c>
      <c r="Z1529" s="75" t="n">
        <v>0</v>
      </c>
      <c r="AA1529" s="70"/>
      <c r="AB1529" s="70" t="s">
        <v>133</v>
      </c>
      <c r="AC1529" s="85" t="s">
        <v>134</v>
      </c>
      <c r="AD1529" s="3"/>
      <c r="AE1529" s="3"/>
      <c r="AF1529" s="85" t="s">
        <v>134</v>
      </c>
      <c r="AG1529" s="121" t="n">
        <f aca="false">IFERROR(INDEX(Last6M_AvgSales_Ref!$B$2:$B$12659,MATCH(D1529,Last6M_AvgSales_Ref!$A$2:$A$12659,0)),"")</f>
        <v>296.916666666667</v>
      </c>
    </row>
    <row r="1530" customFormat="false" ht="14.25" hidden="false" customHeight="true" outlineLevel="0" collapsed="false">
      <c r="A1530" s="85" t="s">
        <v>134</v>
      </c>
      <c r="B1530" s="86" t="s">
        <v>58</v>
      </c>
      <c r="C1530" s="83" t="s">
        <v>3452</v>
      </c>
      <c r="D1530" s="75" t="n">
        <v>1000004597</v>
      </c>
      <c r="E1530" s="86" t="s">
        <v>3453</v>
      </c>
      <c r="F1530" s="84" t="n">
        <v>46029</v>
      </c>
      <c r="G1530" s="67" t="str">
        <f aca="false">IF(I1530&gt;0,"Targeted Dealer","-")</f>
        <v>Targeted Dealer</v>
      </c>
      <c r="H1530" s="67"/>
      <c r="I1530" s="68" t="n">
        <v>164</v>
      </c>
      <c r="J1530" s="68" t="n">
        <f aca="false">I1530/$J$1*($J$1-$E$1)</f>
        <v>164</v>
      </c>
      <c r="K1530" s="69" t="n">
        <v>132</v>
      </c>
      <c r="L1530" s="69" t="n">
        <f aca="false">I1530-K1530</f>
        <v>32</v>
      </c>
      <c r="M1530" s="69" t="n">
        <f aca="false">IFERROR((K1530/J1530%),"-")</f>
        <v>80.4878048780488</v>
      </c>
      <c r="N1530" s="97" t="n">
        <v>63.5</v>
      </c>
      <c r="O1530" s="98" t="str">
        <f aca="false">IF(F1530&lt;=$P$2,"June","")</f>
        <v>June</v>
      </c>
      <c r="P1530" s="97" t="n">
        <f aca="false">N1530</f>
        <v>63.5</v>
      </c>
      <c r="Q1530" s="99" t="n">
        <f aca="false">K1530-P1530</f>
        <v>68.5</v>
      </c>
      <c r="R1530" s="98" t="n">
        <f aca="false">IFERROR(IF(O1530="May",(K1530/P1530-1))," ")</f>
        <v>0</v>
      </c>
      <c r="S1530" s="100" t="str">
        <f aca="false">IF(N1530&gt;0,IF(O1530="","-",IF(R1530&lt;0%,"DEGROWTH","GROWTH")))</f>
        <v>GROWTH</v>
      </c>
      <c r="T1530" s="69" t="n">
        <v>0</v>
      </c>
      <c r="U1530" s="101" t="str">
        <f aca="false">IF(F1530&lt;=$V$2,"May","")</f>
        <v>May</v>
      </c>
      <c r="V1530" s="69" t="n">
        <f aca="false">T1530</f>
        <v>0</v>
      </c>
      <c r="W1530" s="102" t="n">
        <f aca="false">K1530-V1530</f>
        <v>132</v>
      </c>
      <c r="X1530" s="103" t="n">
        <f aca="false">IFERROR(IF(U1530="June",(K1530/V1530-1)),0)</f>
        <v>0</v>
      </c>
      <c r="Y1530" s="106" t="b">
        <f aca="false">IF(T1530&gt;0,IF(U1530="","-",IF(X1530&lt;0%,"DEGROWTH","GROWTH")))</f>
        <v>0</v>
      </c>
      <c r="Z1530" s="75" t="n">
        <v>0</v>
      </c>
      <c r="AA1530" s="70"/>
      <c r="AB1530" s="70" t="s">
        <v>133</v>
      </c>
      <c r="AC1530" s="85" t="s">
        <v>134</v>
      </c>
      <c r="AD1530" s="3"/>
      <c r="AE1530" s="3"/>
      <c r="AF1530" s="85" t="s">
        <v>134</v>
      </c>
      <c r="AG1530" s="121" t="n">
        <f aca="false">IFERROR(INDEX(Last6M_AvgSales_Ref!$B$2:$B$12659,MATCH(D1530,Last6M_AvgSales_Ref!$A$2:$A$12659,0)),"")</f>
        <v>47.6666666666667</v>
      </c>
    </row>
    <row r="1531" customFormat="false" ht="14.25" hidden="false" customHeight="true" outlineLevel="0" collapsed="false">
      <c r="A1531" s="85" t="s">
        <v>134</v>
      </c>
      <c r="B1531" s="86" t="s">
        <v>58</v>
      </c>
      <c r="C1531" s="83" t="s">
        <v>3454</v>
      </c>
      <c r="D1531" s="75" t="n">
        <v>1000004602</v>
      </c>
      <c r="E1531" s="86" t="s">
        <v>3455</v>
      </c>
      <c r="F1531" s="84" t="n">
        <v>46038</v>
      </c>
      <c r="G1531" s="67" t="str">
        <f aca="false">IF(I1531&gt;0,"Targeted Dealer","-")</f>
        <v>Targeted Dealer</v>
      </c>
      <c r="H1531" s="67"/>
      <c r="I1531" s="68" t="n">
        <v>1000</v>
      </c>
      <c r="J1531" s="68" t="n">
        <f aca="false">I1531/$J$1*($J$1-$E$1)</f>
        <v>1000</v>
      </c>
      <c r="K1531" s="69" t="n">
        <v>538</v>
      </c>
      <c r="L1531" s="69" t="n">
        <f aca="false">I1531-K1531</f>
        <v>462</v>
      </c>
      <c r="M1531" s="69" t="n">
        <f aca="false">IFERROR((K1531/J1531%),"-")</f>
        <v>53.8</v>
      </c>
      <c r="N1531" s="97" t="n">
        <v>443</v>
      </c>
      <c r="O1531" s="98" t="str">
        <f aca="false">IF(F1531&lt;=$P$2,"June","")</f>
        <v>June</v>
      </c>
      <c r="P1531" s="97" t="n">
        <f aca="false">N1531</f>
        <v>443</v>
      </c>
      <c r="Q1531" s="99" t="n">
        <f aca="false">K1531-P1531</f>
        <v>95</v>
      </c>
      <c r="R1531" s="98" t="n">
        <f aca="false">IFERROR(IF(O1531="May",(K1531/P1531-1))," ")</f>
        <v>0</v>
      </c>
      <c r="S1531" s="100" t="str">
        <f aca="false">IF(N1531&gt;0,IF(O1531="","-",IF(R1531&lt;0%,"DEGROWTH","GROWTH")))</f>
        <v>GROWTH</v>
      </c>
      <c r="T1531" s="69" t="n">
        <v>0</v>
      </c>
      <c r="U1531" s="101" t="str">
        <f aca="false">IF(F1531&lt;=$V$2,"May","")</f>
        <v>May</v>
      </c>
      <c r="V1531" s="69" t="n">
        <f aca="false">T1531</f>
        <v>0</v>
      </c>
      <c r="W1531" s="102" t="n">
        <f aca="false">K1531-V1531</f>
        <v>538</v>
      </c>
      <c r="X1531" s="103" t="n">
        <f aca="false">IFERROR(IF(U1531="June",(K1531/V1531-1)),0)</f>
        <v>0</v>
      </c>
      <c r="Y1531" s="106" t="b">
        <f aca="false">IF(T1531&gt;0,IF(U1531="","-",IF(X1531&lt;0%,"DEGROWTH","GROWTH")))</f>
        <v>0</v>
      </c>
      <c r="Z1531" s="75" t="n">
        <v>0</v>
      </c>
      <c r="AA1531" s="70"/>
      <c r="AB1531" s="70" t="s">
        <v>133</v>
      </c>
      <c r="AC1531" s="85" t="s">
        <v>134</v>
      </c>
      <c r="AD1531" s="3"/>
      <c r="AE1531" s="3"/>
      <c r="AF1531" s="85" t="s">
        <v>134</v>
      </c>
      <c r="AG1531" s="121" t="n">
        <f aca="false">IFERROR(INDEX(Last6M_AvgSales_Ref!$B$2:$B$12659,MATCH(D1531,Last6M_AvgSales_Ref!$A$2:$A$12659,0)),"")</f>
        <v>302.833333333333</v>
      </c>
    </row>
    <row r="1532" customFormat="false" ht="14.25" hidden="false" customHeight="true" outlineLevel="0" collapsed="false">
      <c r="A1532" s="85" t="s">
        <v>134</v>
      </c>
      <c r="B1532" s="86" t="s">
        <v>62</v>
      </c>
      <c r="C1532" s="83" t="s">
        <v>3456</v>
      </c>
      <c r="D1532" s="75" t="n">
        <v>1000004569</v>
      </c>
      <c r="E1532" s="86" t="s">
        <v>3457</v>
      </c>
      <c r="F1532" s="84" t="n">
        <v>46017</v>
      </c>
      <c r="G1532" s="67" t="str">
        <f aca="false">IF(I1532&gt;0,"Targeted Dealer","-")</f>
        <v>Targeted Dealer</v>
      </c>
      <c r="H1532" s="67"/>
      <c r="I1532" s="68" t="n">
        <v>40</v>
      </c>
      <c r="J1532" s="68" t="n">
        <f aca="false">I1532/$J$1*($J$1-$E$1)</f>
        <v>40</v>
      </c>
      <c r="K1532" s="69" t="n">
        <v>15</v>
      </c>
      <c r="L1532" s="69" t="n">
        <f aca="false">I1532-K1532</f>
        <v>25</v>
      </c>
      <c r="M1532" s="69" t="n">
        <f aca="false">IFERROR((K1532/J1532%),"-")</f>
        <v>37.5</v>
      </c>
      <c r="N1532" s="97" t="n">
        <v>0</v>
      </c>
      <c r="O1532" s="98" t="str">
        <f aca="false">IF(F1532&lt;=$P$2,"June","")</f>
        <v>June</v>
      </c>
      <c r="P1532" s="97" t="n">
        <f aca="false">N1532</f>
        <v>0</v>
      </c>
      <c r="Q1532" s="99" t="n">
        <f aca="false">K1532-P1532</f>
        <v>15</v>
      </c>
      <c r="R1532" s="98" t="n">
        <f aca="false">IFERROR(IF(O1532="May",(K1532/P1532-1))," ")</f>
        <v>0</v>
      </c>
      <c r="S1532" s="105" t="b">
        <f aca="false">IF(N1532&gt;0,IF(O1532="","-",IF(R1532&lt;0%,"DEGROWTH","GROWTH")))</f>
        <v>0</v>
      </c>
      <c r="T1532" s="69" t="n">
        <v>0</v>
      </c>
      <c r="U1532" s="101" t="str">
        <f aca="false">IF(F1532&lt;=$V$2,"May","")</f>
        <v>May</v>
      </c>
      <c r="V1532" s="69" t="n">
        <f aca="false">T1532</f>
        <v>0</v>
      </c>
      <c r="W1532" s="102" t="n">
        <f aca="false">K1532-V1532</f>
        <v>15</v>
      </c>
      <c r="X1532" s="103" t="n">
        <f aca="false">IFERROR(IF(U1532="June",(K1532/V1532-1)),0)</f>
        <v>0</v>
      </c>
      <c r="Y1532" s="106" t="b">
        <f aca="false">IF(T1532&gt;0,IF(U1532="","-",IF(X1532&lt;0%,"DEGROWTH","GROWTH")))</f>
        <v>0</v>
      </c>
      <c r="Z1532" s="75" t="n">
        <v>0</v>
      </c>
      <c r="AA1532" s="70"/>
      <c r="AB1532" s="70" t="s">
        <v>133</v>
      </c>
      <c r="AC1532" s="85" t="s">
        <v>134</v>
      </c>
      <c r="AD1532" s="3"/>
      <c r="AE1532" s="3"/>
      <c r="AF1532" s="85" t="s">
        <v>134</v>
      </c>
      <c r="AG1532" s="121" t="n">
        <f aca="false">IFERROR(INDEX(Last6M_AvgSales_Ref!$B$2:$B$12659,MATCH(D1532,Last6M_AvgSales_Ref!$A$2:$A$12659,0)),"")</f>
        <v>8.33333333333333</v>
      </c>
    </row>
    <row r="1533" customFormat="false" ht="14.25" hidden="false" customHeight="true" outlineLevel="0" collapsed="false">
      <c r="A1533" s="85" t="s">
        <v>134</v>
      </c>
      <c r="B1533" s="86" t="s">
        <v>62</v>
      </c>
      <c r="C1533" s="83" t="s">
        <v>3458</v>
      </c>
      <c r="D1533" s="75" t="n">
        <v>1000004599</v>
      </c>
      <c r="E1533" s="86" t="s">
        <v>3459</v>
      </c>
      <c r="F1533" s="84" t="n">
        <v>46029</v>
      </c>
      <c r="G1533" s="67" t="str">
        <f aca="false">IF(I1533&gt;0,"Targeted Dealer","-")</f>
        <v>-</v>
      </c>
      <c r="H1533" s="67"/>
      <c r="I1533" s="68" t="n">
        <v>0</v>
      </c>
      <c r="J1533" s="68" t="n">
        <f aca="false">I1533/$J$1*($J$1-$E$1)</f>
        <v>0</v>
      </c>
      <c r="K1533" s="69" t="n">
        <v>0</v>
      </c>
      <c r="L1533" s="69" t="n">
        <f aca="false">I1533-K1533</f>
        <v>0</v>
      </c>
      <c r="M1533" s="69" t="str">
        <f aca="false">IFERROR((K1533/J1533%),"-")</f>
        <v>-</v>
      </c>
      <c r="N1533" s="97" t="n">
        <v>0</v>
      </c>
      <c r="O1533" s="98" t="str">
        <f aca="false">IF(F1533&lt;=$P$2,"June","")</f>
        <v>June</v>
      </c>
      <c r="P1533" s="97" t="n">
        <f aca="false">N1533</f>
        <v>0</v>
      </c>
      <c r="Q1533" s="99" t="n">
        <f aca="false">K1533-P1533</f>
        <v>0</v>
      </c>
      <c r="R1533" s="98" t="n">
        <f aca="false">IFERROR(IF(O1533="May",(K1533/P1533-1))," ")</f>
        <v>0</v>
      </c>
      <c r="S1533" s="105" t="b">
        <f aca="false">IF(N1533&gt;0,IF(O1533="","-",IF(R1533&lt;0%,"DEGROWTH","GROWTH")))</f>
        <v>0</v>
      </c>
      <c r="T1533" s="69" t="n">
        <v>0</v>
      </c>
      <c r="U1533" s="101" t="str">
        <f aca="false">IF(F1533&lt;=$V$2,"May","")</f>
        <v>May</v>
      </c>
      <c r="V1533" s="69" t="n">
        <f aca="false">T1533</f>
        <v>0</v>
      </c>
      <c r="W1533" s="102" t="n">
        <f aca="false">K1533-V1533</f>
        <v>0</v>
      </c>
      <c r="X1533" s="103" t="n">
        <f aca="false">IFERROR(IF(U1533="June",(K1533/V1533-1)),0)</f>
        <v>0</v>
      </c>
      <c r="Y1533" s="106" t="b">
        <f aca="false">IF(T1533&gt;0,IF(U1533="","-",IF(X1533&lt;0%,"DEGROWTH","GROWTH")))</f>
        <v>0</v>
      </c>
      <c r="Z1533" s="75" t="n">
        <v>0</v>
      </c>
      <c r="AA1533" s="70"/>
      <c r="AB1533" s="70" t="s">
        <v>133</v>
      </c>
      <c r="AC1533" s="85" t="s">
        <v>134</v>
      </c>
      <c r="AD1533" s="3"/>
      <c r="AE1533" s="3"/>
      <c r="AF1533" s="85" t="s">
        <v>134</v>
      </c>
      <c r="AG1533" s="121" t="n">
        <f aca="false">IFERROR(INDEX(Last6M_AvgSales_Ref!$B$2:$B$12659,MATCH(D1533,Last6M_AvgSales_Ref!$A$2:$A$12659,0)),"")</f>
        <v>41</v>
      </c>
    </row>
    <row r="1534" customFormat="false" ht="14.25" hidden="false" customHeight="true" outlineLevel="0" collapsed="false">
      <c r="A1534" s="85" t="s">
        <v>133</v>
      </c>
      <c r="B1534" s="86" t="s">
        <v>37</v>
      </c>
      <c r="C1534" s="83" t="s">
        <v>612</v>
      </c>
      <c r="D1534" s="75" t="n">
        <v>1000004536</v>
      </c>
      <c r="E1534" s="86" t="s">
        <v>613</v>
      </c>
      <c r="F1534" s="84" t="n">
        <v>45978</v>
      </c>
      <c r="G1534" s="67" t="str">
        <f aca="false">IF(I1534&gt;0,"Targeted Dealer","-")</f>
        <v>-</v>
      </c>
      <c r="H1534" s="67"/>
      <c r="I1534" s="68" t="n">
        <v>0</v>
      </c>
      <c r="J1534" s="68" t="n">
        <f aca="false">I1534/$J$1*($J$1-$E$1)</f>
        <v>0</v>
      </c>
      <c r="K1534" s="69" t="n">
        <v>0</v>
      </c>
      <c r="L1534" s="69" t="n">
        <f aca="false">I1534-K1534</f>
        <v>0</v>
      </c>
      <c r="M1534" s="69" t="str">
        <f aca="false">IFERROR((K1534/J1534%),"-")</f>
        <v>-</v>
      </c>
      <c r="N1534" s="97" t="n">
        <v>0</v>
      </c>
      <c r="O1534" s="98" t="str">
        <f aca="false">IF(F1534&lt;=$P$2,"June","")</f>
        <v>June</v>
      </c>
      <c r="P1534" s="97" t="n">
        <f aca="false">N1534</f>
        <v>0</v>
      </c>
      <c r="Q1534" s="99" t="n">
        <f aca="false">K1534-P1534</f>
        <v>0</v>
      </c>
      <c r="R1534" s="98" t="n">
        <f aca="false">IFERROR(IF(O1534="May",(K1534/P1534-1))," ")</f>
        <v>0</v>
      </c>
      <c r="S1534" s="105" t="b">
        <f aca="false">IF(N1534&gt;0,IF(O1534="","-",IF(R1534&lt;0%,"DEGROWTH","GROWTH")))</f>
        <v>0</v>
      </c>
      <c r="T1534" s="69" t="n">
        <v>0</v>
      </c>
      <c r="U1534" s="101" t="str">
        <f aca="false">IF(F1534&lt;=$V$2,"May","")</f>
        <v>May</v>
      </c>
      <c r="V1534" s="69" t="n">
        <f aca="false">T1534</f>
        <v>0</v>
      </c>
      <c r="W1534" s="102" t="n">
        <f aca="false">K1534-V1534</f>
        <v>0</v>
      </c>
      <c r="X1534" s="103" t="n">
        <f aca="false">IFERROR(IF(U1534="June",(K1534/V1534-1)),0)</f>
        <v>0</v>
      </c>
      <c r="Y1534" s="106" t="b">
        <f aca="false">IF(T1534&gt;0,IF(U1534="","-",IF(X1534&lt;0%,"DEGROWTH","GROWTH")))</f>
        <v>0</v>
      </c>
      <c r="Z1534" s="75" t="n">
        <v>0</v>
      </c>
      <c r="AA1534" s="70"/>
      <c r="AB1534" s="70" t="s">
        <v>133</v>
      </c>
      <c r="AC1534" s="85" t="s">
        <v>133</v>
      </c>
      <c r="AD1534" s="3"/>
      <c r="AE1534" s="3"/>
      <c r="AF1534" s="85" t="s">
        <v>133</v>
      </c>
      <c r="AG1534" s="121" t="n">
        <f aca="false">IFERROR(INDEX(Last6M_AvgSales_Ref!$B$2:$B$12659,MATCH(D1534,Last6M_AvgSales_Ref!$A$2:$A$12659,0)),"")</f>
        <v>1.66666666666667</v>
      </c>
    </row>
    <row r="1535" customFormat="false" ht="14.25" hidden="false" customHeight="true" outlineLevel="0" collapsed="false">
      <c r="A1535" s="85" t="s">
        <v>133</v>
      </c>
      <c r="B1535" s="86" t="s">
        <v>25</v>
      </c>
      <c r="C1535" s="83" t="s">
        <v>3460</v>
      </c>
      <c r="D1535" s="75" t="n">
        <v>1000004596</v>
      </c>
      <c r="E1535" s="86" t="s">
        <v>3461</v>
      </c>
      <c r="F1535" s="84" t="n">
        <v>46028</v>
      </c>
      <c r="G1535" s="67" t="str">
        <f aca="false">IF(I1535&gt;0,"Targeted Dealer","-")</f>
        <v>Targeted Dealer</v>
      </c>
      <c r="H1535" s="67"/>
      <c r="I1535" s="68" t="n">
        <v>20</v>
      </c>
      <c r="J1535" s="68" t="n">
        <f aca="false">I1535/$J$1*($J$1-$E$1)</f>
        <v>20</v>
      </c>
      <c r="K1535" s="69" t="n">
        <v>20</v>
      </c>
      <c r="L1535" s="69" t="n">
        <f aca="false">I1535-K1535</f>
        <v>0</v>
      </c>
      <c r="M1535" s="69" t="n">
        <f aca="false">IFERROR((K1535/J1535%),"-")</f>
        <v>100</v>
      </c>
      <c r="N1535" s="97" t="n">
        <v>20</v>
      </c>
      <c r="O1535" s="98" t="str">
        <f aca="false">IF(F1535&lt;=$P$2,"June","")</f>
        <v>June</v>
      </c>
      <c r="P1535" s="97" t="n">
        <f aca="false">N1535</f>
        <v>20</v>
      </c>
      <c r="Q1535" s="99" t="n">
        <f aca="false">K1535-P1535</f>
        <v>0</v>
      </c>
      <c r="R1535" s="98" t="n">
        <f aca="false">IFERROR(IF(O1535="May",(K1535/P1535-1))," ")</f>
        <v>0</v>
      </c>
      <c r="S1535" s="100" t="str">
        <f aca="false">IF(N1535&gt;0,IF(O1535="","-",IF(R1535&lt;0%,"DEGROWTH","GROWTH")))</f>
        <v>GROWTH</v>
      </c>
      <c r="T1535" s="69" t="n">
        <v>0</v>
      </c>
      <c r="U1535" s="101" t="str">
        <f aca="false">IF(F1535&lt;=$V$2,"May","")</f>
        <v>May</v>
      </c>
      <c r="V1535" s="69" t="n">
        <f aca="false">T1535</f>
        <v>0</v>
      </c>
      <c r="W1535" s="102" t="n">
        <f aca="false">K1535-V1535</f>
        <v>20</v>
      </c>
      <c r="X1535" s="103" t="n">
        <f aca="false">IFERROR(IF(U1535="June",(K1535/V1535-1)),0)</f>
        <v>0</v>
      </c>
      <c r="Y1535" s="106" t="b">
        <f aca="false">IF(T1535&gt;0,IF(U1535="","-",IF(X1535&lt;0%,"DEGROWTH","GROWTH")))</f>
        <v>0</v>
      </c>
      <c r="Z1535" s="75" t="n">
        <v>0</v>
      </c>
      <c r="AA1535" s="70"/>
      <c r="AB1535" s="70" t="s">
        <v>133</v>
      </c>
      <c r="AC1535" s="85" t="s">
        <v>133</v>
      </c>
      <c r="AD1535" s="3"/>
      <c r="AE1535" s="3"/>
      <c r="AF1535" s="85" t="s">
        <v>133</v>
      </c>
      <c r="AG1535" s="121" t="n">
        <f aca="false">IFERROR(INDEX(Last6M_AvgSales_Ref!$B$2:$B$12659,MATCH(D1535,Last6M_AvgSales_Ref!$A$2:$A$12659,0)),"")</f>
        <v>13.3333333333333</v>
      </c>
    </row>
    <row r="1536" customFormat="false" ht="14.25" hidden="false" customHeight="true" outlineLevel="0" collapsed="false">
      <c r="A1536" s="85" t="s">
        <v>134</v>
      </c>
      <c r="B1536" s="86" t="s">
        <v>84</v>
      </c>
      <c r="C1536" s="83" t="s">
        <v>3462</v>
      </c>
      <c r="D1536" s="75" t="n">
        <v>1000004615</v>
      </c>
      <c r="E1536" s="86" t="s">
        <v>3463</v>
      </c>
      <c r="F1536" s="84" t="n">
        <v>46052</v>
      </c>
      <c r="G1536" s="67" t="str">
        <f aca="false">IF(I1536&gt;0,"Targeted Dealer","-")</f>
        <v>Targeted Dealer</v>
      </c>
      <c r="H1536" s="67"/>
      <c r="I1536" s="68" t="n">
        <v>150</v>
      </c>
      <c r="J1536" s="68" t="n">
        <f aca="false">I1536/$J$1*($J$1-$E$1)</f>
        <v>150</v>
      </c>
      <c r="K1536" s="69" t="n">
        <v>37.5</v>
      </c>
      <c r="L1536" s="69" t="n">
        <f aca="false">I1536-K1536</f>
        <v>112.5</v>
      </c>
      <c r="M1536" s="69" t="n">
        <f aca="false">IFERROR((K1536/J1536%),"-")</f>
        <v>25</v>
      </c>
      <c r="N1536" s="97" t="n">
        <v>122</v>
      </c>
      <c r="O1536" s="98" t="str">
        <f aca="false">IF(F1536&lt;=$P$2,"June","")</f>
        <v>June</v>
      </c>
      <c r="P1536" s="97" t="n">
        <f aca="false">N1536</f>
        <v>122</v>
      </c>
      <c r="Q1536" s="99" t="n">
        <f aca="false">K1536-P1536</f>
        <v>-84.5</v>
      </c>
      <c r="R1536" s="98" t="n">
        <f aca="false">IFERROR(IF(O1536="May",(K1536/P1536-1))," ")</f>
        <v>0</v>
      </c>
      <c r="S1536" s="100" t="str">
        <f aca="false">IF(N1536&gt;0,IF(O1536="","-",IF(R1536&lt;0%,"DEGROWTH","GROWTH")))</f>
        <v>GROWTH</v>
      </c>
      <c r="T1536" s="69" t="n">
        <v>0</v>
      </c>
      <c r="U1536" s="101" t="str">
        <f aca="false">IF(F1536&lt;=$V$2,"May","")</f>
        <v>May</v>
      </c>
      <c r="V1536" s="69" t="n">
        <f aca="false">T1536</f>
        <v>0</v>
      </c>
      <c r="W1536" s="102" t="n">
        <f aca="false">K1536-V1536</f>
        <v>37.5</v>
      </c>
      <c r="X1536" s="103" t="n">
        <f aca="false">IFERROR(IF(U1536="June",(K1536/V1536-1)),0)</f>
        <v>0</v>
      </c>
      <c r="Y1536" s="106" t="b">
        <f aca="false">IF(T1536&gt;0,IF(U1536="","-",IF(X1536&lt;0%,"DEGROWTH","GROWTH")))</f>
        <v>0</v>
      </c>
      <c r="Z1536" s="75" t="n">
        <v>0</v>
      </c>
      <c r="AA1536" s="70"/>
      <c r="AB1536" s="70" t="s">
        <v>133</v>
      </c>
      <c r="AC1536" s="85" t="s">
        <v>134</v>
      </c>
      <c r="AD1536" s="3"/>
      <c r="AE1536" s="3"/>
      <c r="AF1536" s="85" t="s">
        <v>134</v>
      </c>
      <c r="AG1536" s="121" t="n">
        <f aca="false">IFERROR(INDEX(Last6M_AvgSales_Ref!$B$2:$B$12659,MATCH(D1536,Last6M_AvgSales_Ref!$A$2:$A$12659,0)),"")</f>
        <v>62.0083333333333</v>
      </c>
    </row>
    <row r="1537" customFormat="false" ht="14.25" hidden="false" customHeight="true" outlineLevel="0" collapsed="false">
      <c r="A1537" s="85" t="s">
        <v>130</v>
      </c>
      <c r="B1537" s="86" t="s">
        <v>111</v>
      </c>
      <c r="C1537" s="83" t="s">
        <v>614</v>
      </c>
      <c r="D1537" s="75" t="n">
        <v>1000001474</v>
      </c>
      <c r="E1537" s="86" t="s">
        <v>615</v>
      </c>
      <c r="F1537" s="84" t="n">
        <v>44739</v>
      </c>
      <c r="G1537" s="67" t="str">
        <f aca="false">IF(I1537&gt;0,"Targeted Dealer","-")</f>
        <v>Targeted Dealer</v>
      </c>
      <c r="H1537" s="67"/>
      <c r="I1537" s="68" t="n">
        <v>135</v>
      </c>
      <c r="J1537" s="68" t="n">
        <f aca="false">I1537/$J$1*($J$1-$E$1)</f>
        <v>135</v>
      </c>
      <c r="K1537" s="69" t="n">
        <v>0</v>
      </c>
      <c r="L1537" s="69" t="n">
        <f aca="false">I1537-K1537</f>
        <v>135</v>
      </c>
      <c r="M1537" s="69" t="n">
        <f aca="false">IFERROR((K1537/J1537%),"-")</f>
        <v>0</v>
      </c>
      <c r="N1537" s="97" t="n">
        <v>0</v>
      </c>
      <c r="O1537" s="98" t="str">
        <f aca="false">IF(F1537&lt;=$P$2,"June","")</f>
        <v>June</v>
      </c>
      <c r="P1537" s="97" t="n">
        <f aca="false">N1537</f>
        <v>0</v>
      </c>
      <c r="Q1537" s="99" t="n">
        <f aca="false">K1537-P1537</f>
        <v>0</v>
      </c>
      <c r="R1537" s="98" t="n">
        <f aca="false">IFERROR(IF(O1537="May",(K1537/P1537-1))," ")</f>
        <v>0</v>
      </c>
      <c r="S1537" s="105" t="b">
        <f aca="false">IF(N1537&gt;0,IF(O1537="","-",IF(R1537&lt;0%,"DEGROWTH","GROWTH")))</f>
        <v>0</v>
      </c>
      <c r="T1537" s="69" t="n">
        <v>0</v>
      </c>
      <c r="U1537" s="101" t="str">
        <f aca="false">IF(F1537&lt;=$V$2,"May","")</f>
        <v>May</v>
      </c>
      <c r="V1537" s="69" t="n">
        <f aca="false">T1537</f>
        <v>0</v>
      </c>
      <c r="W1537" s="102" t="n">
        <f aca="false">K1537-V1537</f>
        <v>0</v>
      </c>
      <c r="X1537" s="103" t="n">
        <f aca="false">IFERROR(IF(U1537="June",(K1537/V1537-1)),0)</f>
        <v>0</v>
      </c>
      <c r="Y1537" s="106" t="b">
        <f aca="false">IF(T1537&gt;0,IF(U1537="","-",IF(X1537&lt;0%,"DEGROWTH","GROWTH")))</f>
        <v>0</v>
      </c>
      <c r="Z1537" s="75" t="n">
        <v>0</v>
      </c>
      <c r="AA1537" s="70"/>
      <c r="AB1537" s="70" t="s">
        <v>133</v>
      </c>
      <c r="AC1537" s="85" t="s">
        <v>130</v>
      </c>
      <c r="AD1537" s="3"/>
      <c r="AE1537" s="3"/>
      <c r="AF1537" s="85" t="s">
        <v>130</v>
      </c>
      <c r="AG1537" s="121" t="n">
        <f aca="false">IFERROR(INDEX(Last6M_AvgSales_Ref!$B$2:$B$12659,MATCH(D1537,Last6M_AvgSales_Ref!$A$2:$A$12659,0)),"")</f>
        <v>1.16666666666667</v>
      </c>
    </row>
    <row r="1538" customFormat="false" ht="14.25" hidden="false" customHeight="true" outlineLevel="0" collapsed="false">
      <c r="A1538" s="85" t="s">
        <v>133</v>
      </c>
      <c r="B1538" s="86" t="s">
        <v>30</v>
      </c>
      <c r="C1538" s="83" t="s">
        <v>3464</v>
      </c>
      <c r="D1538" s="75" t="n">
        <v>1000004614</v>
      </c>
      <c r="E1538" s="86" t="s">
        <v>3465</v>
      </c>
      <c r="F1538" s="84" t="n">
        <v>46044</v>
      </c>
      <c r="G1538" s="67" t="str">
        <f aca="false">IF(I1538&gt;0,"Targeted Dealer","-")</f>
        <v>Targeted Dealer</v>
      </c>
      <c r="H1538" s="67"/>
      <c r="I1538" s="68" t="n">
        <v>100</v>
      </c>
      <c r="J1538" s="68" t="n">
        <f aca="false">I1538/$J$1*($J$1-$E$1)</f>
        <v>100</v>
      </c>
      <c r="K1538" s="69" t="n">
        <v>120</v>
      </c>
      <c r="L1538" s="69" t="n">
        <f aca="false">I1538-K1538</f>
        <v>-20</v>
      </c>
      <c r="M1538" s="69" t="n">
        <f aca="false">IFERROR((K1538/J1538%),"-")</f>
        <v>120</v>
      </c>
      <c r="N1538" s="97" t="n">
        <v>118</v>
      </c>
      <c r="O1538" s="98" t="str">
        <f aca="false">IF(F1538&lt;=$P$2,"June","")</f>
        <v>June</v>
      </c>
      <c r="P1538" s="97" t="n">
        <f aca="false">N1538</f>
        <v>118</v>
      </c>
      <c r="Q1538" s="99" t="n">
        <f aca="false">K1538-P1538</f>
        <v>2</v>
      </c>
      <c r="R1538" s="98" t="n">
        <f aca="false">IFERROR(IF(O1538="May",(K1538/P1538-1))," ")</f>
        <v>0</v>
      </c>
      <c r="S1538" s="100" t="str">
        <f aca="false">IF(N1538&gt;0,IF(O1538="","-",IF(R1538&lt;0%,"DEGROWTH","GROWTH")))</f>
        <v>GROWTH</v>
      </c>
      <c r="T1538" s="69" t="n">
        <v>0</v>
      </c>
      <c r="U1538" s="101" t="str">
        <f aca="false">IF(F1538&lt;=$V$2,"May","")</f>
        <v>May</v>
      </c>
      <c r="V1538" s="69" t="n">
        <f aca="false">T1538</f>
        <v>0</v>
      </c>
      <c r="W1538" s="102" t="n">
        <f aca="false">K1538-V1538</f>
        <v>120</v>
      </c>
      <c r="X1538" s="103" t="n">
        <f aca="false">IFERROR(IF(U1538="June",(K1538/V1538-1)),0)</f>
        <v>0</v>
      </c>
      <c r="Y1538" s="106" t="b">
        <f aca="false">IF(T1538&gt;0,IF(U1538="","-",IF(X1538&lt;0%,"DEGROWTH","GROWTH")))</f>
        <v>0</v>
      </c>
      <c r="Z1538" s="75" t="n">
        <v>0</v>
      </c>
      <c r="AA1538" s="70"/>
      <c r="AB1538" s="70" t="s">
        <v>133</v>
      </c>
      <c r="AC1538" s="85" t="s">
        <v>133</v>
      </c>
      <c r="AD1538" s="3"/>
      <c r="AE1538" s="3"/>
      <c r="AF1538" s="85" t="s">
        <v>133</v>
      </c>
      <c r="AG1538" s="121" t="n">
        <f aca="false">IFERROR(INDEX(Last6M_AvgSales_Ref!$B$2:$B$12659,MATCH(D1538,Last6M_AvgSales_Ref!$A$2:$A$12659,0)),"")</f>
        <v>81.6666666666667</v>
      </c>
    </row>
    <row r="1539" customFormat="false" ht="14.25" hidden="false" customHeight="true" outlineLevel="0" collapsed="false">
      <c r="A1539" s="85" t="s">
        <v>132</v>
      </c>
      <c r="B1539" s="86" t="s">
        <v>105</v>
      </c>
      <c r="C1539" s="83" t="s">
        <v>3466</v>
      </c>
      <c r="D1539" s="75" t="n">
        <v>1000002033</v>
      </c>
      <c r="E1539" s="86" t="s">
        <v>3467</v>
      </c>
      <c r="F1539" s="84" t="n">
        <v>44739</v>
      </c>
      <c r="G1539" s="67" t="str">
        <f aca="false">IF(I1539&gt;0,"Targeted Dealer","-")</f>
        <v>Targeted Dealer</v>
      </c>
      <c r="H1539" s="67"/>
      <c r="I1539" s="68" t="n">
        <v>155</v>
      </c>
      <c r="J1539" s="68" t="n">
        <f aca="false">I1539/$J$1*($J$1-$E$1)</f>
        <v>155</v>
      </c>
      <c r="K1539" s="69" t="n">
        <v>0</v>
      </c>
      <c r="L1539" s="69" t="n">
        <f aca="false">I1539-K1539</f>
        <v>155</v>
      </c>
      <c r="M1539" s="69" t="n">
        <f aca="false">IFERROR((K1539/J1539%),"-")</f>
        <v>0</v>
      </c>
      <c r="N1539" s="97" t="n">
        <v>30</v>
      </c>
      <c r="O1539" s="98" t="str">
        <f aca="false">IF(F1539&lt;=$P$2,"June","")</f>
        <v>June</v>
      </c>
      <c r="P1539" s="97" t="n">
        <f aca="false">N1539</f>
        <v>30</v>
      </c>
      <c r="Q1539" s="99" t="n">
        <f aca="false">K1539-P1539</f>
        <v>-30</v>
      </c>
      <c r="R1539" s="98" t="n">
        <f aca="false">IFERROR(IF(O1539="May",(K1539/P1539-1))," ")</f>
        <v>0</v>
      </c>
      <c r="S1539" s="100" t="str">
        <f aca="false">IF(N1539&gt;0,IF(O1539="","-",IF(R1539&lt;0%,"DEGROWTH","GROWTH")))</f>
        <v>GROWTH</v>
      </c>
      <c r="T1539" s="69" t="n">
        <v>0</v>
      </c>
      <c r="U1539" s="101" t="str">
        <f aca="false">IF(F1539&lt;=$V$2,"May","")</f>
        <v>May</v>
      </c>
      <c r="V1539" s="69" t="n">
        <f aca="false">T1539</f>
        <v>0</v>
      </c>
      <c r="W1539" s="102" t="n">
        <f aca="false">K1539-V1539</f>
        <v>0</v>
      </c>
      <c r="X1539" s="103" t="n">
        <f aca="false">IFERROR(IF(U1539="June",(K1539/V1539-1)),0)</f>
        <v>0</v>
      </c>
      <c r="Y1539" s="106" t="b">
        <f aca="false">IF(T1539&gt;0,IF(U1539="","-",IF(X1539&lt;0%,"DEGROWTH","GROWTH")))</f>
        <v>0</v>
      </c>
      <c r="Z1539" s="75" t="n">
        <v>0</v>
      </c>
      <c r="AA1539" s="70"/>
      <c r="AB1539" s="70" t="s">
        <v>133</v>
      </c>
      <c r="AC1539" s="85" t="s">
        <v>132</v>
      </c>
      <c r="AD1539" s="3"/>
      <c r="AE1539" s="3"/>
      <c r="AF1539" s="85" t="s">
        <v>132</v>
      </c>
      <c r="AG1539" s="121" t="n">
        <f aca="false">IFERROR(INDEX(Last6M_AvgSales_Ref!$B$2:$B$12659,MATCH(D1539,Last6M_AvgSales_Ref!$A$2:$A$12659,0)),"")</f>
        <v>11.6666666666667</v>
      </c>
    </row>
    <row r="1540" customFormat="false" ht="14.25" hidden="false" customHeight="true" outlineLevel="0" collapsed="false">
      <c r="A1540" s="85" t="s">
        <v>133</v>
      </c>
      <c r="B1540" s="86" t="s">
        <v>52</v>
      </c>
      <c r="C1540" s="83" t="s">
        <v>3468</v>
      </c>
      <c r="D1540" s="75" t="n">
        <v>1000004613</v>
      </c>
      <c r="E1540" s="86" t="s">
        <v>3469</v>
      </c>
      <c r="F1540" s="84" t="n">
        <v>46041</v>
      </c>
      <c r="G1540" s="67" t="str">
        <f aca="false">IF(I1540&gt;0,"Targeted Dealer","-")</f>
        <v>Targeted Dealer</v>
      </c>
      <c r="H1540" s="67"/>
      <c r="I1540" s="68" t="n">
        <v>155</v>
      </c>
      <c r="J1540" s="68" t="n">
        <f aca="false">I1540/$J$1*($J$1-$E$1)</f>
        <v>155</v>
      </c>
      <c r="K1540" s="69" t="n">
        <v>162</v>
      </c>
      <c r="L1540" s="69" t="n">
        <f aca="false">I1540-K1540</f>
        <v>-7</v>
      </c>
      <c r="M1540" s="69" t="n">
        <f aca="false">IFERROR((K1540/J1540%),"-")</f>
        <v>104.516129032258</v>
      </c>
      <c r="N1540" s="97" t="n">
        <v>108</v>
      </c>
      <c r="O1540" s="98" t="str">
        <f aca="false">IF(F1540&lt;=$P$2,"June","")</f>
        <v>June</v>
      </c>
      <c r="P1540" s="97" t="n">
        <f aca="false">N1540</f>
        <v>108</v>
      </c>
      <c r="Q1540" s="99" t="n">
        <f aca="false">K1540-P1540</f>
        <v>54</v>
      </c>
      <c r="R1540" s="98" t="n">
        <f aca="false">IFERROR(IF(O1540="May",(K1540/P1540-1))," ")</f>
        <v>0</v>
      </c>
      <c r="S1540" s="100" t="str">
        <f aca="false">IF(N1540&gt;0,IF(O1540="","-",IF(R1540&lt;0%,"DEGROWTH","GROWTH")))</f>
        <v>GROWTH</v>
      </c>
      <c r="T1540" s="69" t="n">
        <v>0</v>
      </c>
      <c r="U1540" s="101" t="str">
        <f aca="false">IF(F1540&lt;=$V$2,"May","")</f>
        <v>May</v>
      </c>
      <c r="V1540" s="69" t="n">
        <f aca="false">T1540</f>
        <v>0</v>
      </c>
      <c r="W1540" s="102" t="n">
        <f aca="false">K1540-V1540</f>
        <v>162</v>
      </c>
      <c r="X1540" s="103" t="n">
        <f aca="false">IFERROR(IF(U1540="June",(K1540/V1540-1)),0)</f>
        <v>0</v>
      </c>
      <c r="Y1540" s="106" t="b">
        <f aca="false">IF(T1540&gt;0,IF(U1540="","-",IF(X1540&lt;0%,"DEGROWTH","GROWTH")))</f>
        <v>0</v>
      </c>
      <c r="Z1540" s="75" t="n">
        <v>0</v>
      </c>
      <c r="AA1540" s="70"/>
      <c r="AB1540" s="70" t="s">
        <v>133</v>
      </c>
      <c r="AC1540" s="85" t="s">
        <v>133</v>
      </c>
      <c r="AD1540" s="3"/>
      <c r="AE1540" s="3"/>
      <c r="AF1540" s="85" t="s">
        <v>133</v>
      </c>
      <c r="AG1540" s="121" t="n">
        <f aca="false">IFERROR(INDEX(Last6M_AvgSales_Ref!$B$2:$B$12659,MATCH(D1540,Last6M_AvgSales_Ref!$A$2:$A$12659,0)),"")</f>
        <v>97.3333333333333</v>
      </c>
    </row>
    <row r="1541" customFormat="false" ht="14.25" hidden="false" customHeight="true" outlineLevel="0" collapsed="false">
      <c r="A1541" s="85" t="s">
        <v>134</v>
      </c>
      <c r="B1541" s="86" t="s">
        <v>79</v>
      </c>
      <c r="C1541" s="83" t="s">
        <v>3470</v>
      </c>
      <c r="D1541" s="75" t="n">
        <v>1000001110</v>
      </c>
      <c r="E1541" s="86" t="s">
        <v>3471</v>
      </c>
      <c r="F1541" s="84" t="n">
        <v>44738</v>
      </c>
      <c r="G1541" s="67" t="str">
        <f aca="false">IF(I1541&gt;0,"Targeted Dealer","-")</f>
        <v>Targeted Dealer</v>
      </c>
      <c r="H1541" s="67"/>
      <c r="I1541" s="68" t="n">
        <v>400</v>
      </c>
      <c r="J1541" s="68" t="n">
        <f aca="false">I1541/$J$1*($J$1-$E$1)</f>
        <v>400</v>
      </c>
      <c r="K1541" s="69" t="n">
        <v>95</v>
      </c>
      <c r="L1541" s="69" t="n">
        <f aca="false">I1541-K1541</f>
        <v>305</v>
      </c>
      <c r="M1541" s="69" t="n">
        <f aca="false">IFERROR((K1541/J1541%),"-")</f>
        <v>23.75</v>
      </c>
      <c r="N1541" s="97" t="n">
        <v>0</v>
      </c>
      <c r="O1541" s="98" t="str">
        <f aca="false">IF(F1541&lt;=$P$2,"June","")</f>
        <v>June</v>
      </c>
      <c r="P1541" s="97" t="n">
        <f aca="false">N1541</f>
        <v>0</v>
      </c>
      <c r="Q1541" s="99" t="n">
        <f aca="false">K1541-P1541</f>
        <v>95</v>
      </c>
      <c r="R1541" s="98" t="n">
        <f aca="false">IFERROR(IF(O1541="May",(K1541/P1541-1))," ")</f>
        <v>0</v>
      </c>
      <c r="S1541" s="105" t="b">
        <f aca="false">IF(N1541&gt;0,IF(O1541="","-",IF(R1541&lt;0%,"DEGROWTH","GROWTH")))</f>
        <v>0</v>
      </c>
      <c r="T1541" s="69" t="n">
        <v>0</v>
      </c>
      <c r="U1541" s="101" t="str">
        <f aca="false">IF(F1541&lt;=$V$2,"May","")</f>
        <v>May</v>
      </c>
      <c r="V1541" s="69" t="n">
        <f aca="false">T1541</f>
        <v>0</v>
      </c>
      <c r="W1541" s="102" t="n">
        <f aca="false">K1541-V1541</f>
        <v>95</v>
      </c>
      <c r="X1541" s="103" t="n">
        <f aca="false">IFERROR(IF(U1541="June",(K1541/V1541-1)),0)</f>
        <v>0</v>
      </c>
      <c r="Y1541" s="106" t="b">
        <f aca="false">IF(T1541&gt;0,IF(U1541="","-",IF(X1541&lt;0%,"DEGROWTH","GROWTH")))</f>
        <v>0</v>
      </c>
      <c r="Z1541" s="75" t="n">
        <v>0</v>
      </c>
      <c r="AA1541" s="70"/>
      <c r="AB1541" s="70" t="s">
        <v>133</v>
      </c>
      <c r="AC1541" s="85" t="s">
        <v>134</v>
      </c>
      <c r="AD1541" s="3"/>
      <c r="AE1541" s="3"/>
      <c r="AF1541" s="85" t="s">
        <v>134</v>
      </c>
      <c r="AG1541" s="121" t="n">
        <f aca="false">IFERROR(INDEX(Last6M_AvgSales_Ref!$B$2:$B$12659,MATCH(D1541,Last6M_AvgSales_Ref!$A$2:$A$12659,0)),"")</f>
        <v>12.4166666666667</v>
      </c>
    </row>
    <row r="1542" customFormat="false" ht="14.25" hidden="false" customHeight="true" outlineLevel="0" collapsed="false">
      <c r="A1542" s="85" t="s">
        <v>134</v>
      </c>
      <c r="B1542" s="86" t="s">
        <v>79</v>
      </c>
      <c r="C1542" s="83" t="s">
        <v>3472</v>
      </c>
      <c r="D1542" s="75" t="n">
        <v>1000004588</v>
      </c>
      <c r="E1542" s="86" t="s">
        <v>3473</v>
      </c>
      <c r="F1542" s="84" t="n">
        <v>46020</v>
      </c>
      <c r="G1542" s="67" t="str">
        <f aca="false">IF(I1542&gt;0,"Targeted Dealer","-")</f>
        <v>Targeted Dealer</v>
      </c>
      <c r="H1542" s="67"/>
      <c r="I1542" s="68" t="n">
        <v>200</v>
      </c>
      <c r="J1542" s="68" t="n">
        <f aca="false">I1542/$J$1*($J$1-$E$1)</f>
        <v>200</v>
      </c>
      <c r="K1542" s="69" t="n">
        <v>177</v>
      </c>
      <c r="L1542" s="69" t="n">
        <f aca="false">I1542-K1542</f>
        <v>23</v>
      </c>
      <c r="M1542" s="69" t="n">
        <f aca="false">IFERROR((K1542/J1542%),"-")</f>
        <v>88.5</v>
      </c>
      <c r="N1542" s="97" t="n">
        <v>121</v>
      </c>
      <c r="O1542" s="98" t="str">
        <f aca="false">IF(F1542&lt;=$P$2,"June","")</f>
        <v>June</v>
      </c>
      <c r="P1542" s="97" t="n">
        <f aca="false">N1542</f>
        <v>121</v>
      </c>
      <c r="Q1542" s="99" t="n">
        <f aca="false">K1542-P1542</f>
        <v>56</v>
      </c>
      <c r="R1542" s="98" t="n">
        <f aca="false">IFERROR(IF(O1542="May",(K1542/P1542-1))," ")</f>
        <v>0</v>
      </c>
      <c r="S1542" s="100" t="str">
        <f aca="false">IF(N1542&gt;0,IF(O1542="","-",IF(R1542&lt;0%,"DEGROWTH","GROWTH")))</f>
        <v>GROWTH</v>
      </c>
      <c r="T1542" s="69" t="n">
        <v>0</v>
      </c>
      <c r="U1542" s="101" t="str">
        <f aca="false">IF(F1542&lt;=$V$2,"May","")</f>
        <v>May</v>
      </c>
      <c r="V1542" s="69" t="n">
        <f aca="false">T1542</f>
        <v>0</v>
      </c>
      <c r="W1542" s="102" t="n">
        <f aca="false">K1542-V1542</f>
        <v>177</v>
      </c>
      <c r="X1542" s="103" t="n">
        <f aca="false">IFERROR(IF(U1542="June",(K1542/V1542-1)),0)</f>
        <v>0</v>
      </c>
      <c r="Y1542" s="106" t="b">
        <f aca="false">IF(T1542&gt;0,IF(U1542="","-",IF(X1542&lt;0%,"DEGROWTH","GROWTH")))</f>
        <v>0</v>
      </c>
      <c r="Z1542" s="75" t="n">
        <v>0</v>
      </c>
      <c r="AA1542" s="70"/>
      <c r="AB1542" s="70" t="s">
        <v>133</v>
      </c>
      <c r="AC1542" s="85" t="s">
        <v>134</v>
      </c>
      <c r="AD1542" s="3"/>
      <c r="AE1542" s="3"/>
      <c r="AF1542" s="85" t="s">
        <v>134</v>
      </c>
      <c r="AG1542" s="121" t="n">
        <f aca="false">IFERROR(INDEX(Last6M_AvgSales_Ref!$B$2:$B$12659,MATCH(D1542,Last6M_AvgSales_Ref!$A$2:$A$12659,0)),"")</f>
        <v>106.833333333333</v>
      </c>
    </row>
    <row r="1543" customFormat="false" ht="14.25" hidden="false" customHeight="true" outlineLevel="0" collapsed="false">
      <c r="A1543" s="85" t="s">
        <v>130</v>
      </c>
      <c r="B1543" s="86" t="s">
        <v>122</v>
      </c>
      <c r="C1543" s="83" t="s">
        <v>3474</v>
      </c>
      <c r="D1543" s="75" t="n">
        <v>1000004590</v>
      </c>
      <c r="E1543" s="86" t="s">
        <v>3475</v>
      </c>
      <c r="F1543" s="84" t="n">
        <v>46022</v>
      </c>
      <c r="G1543" s="67" t="str">
        <f aca="false">IF(I1543&gt;0,"Targeted Dealer","-")</f>
        <v>Targeted Dealer</v>
      </c>
      <c r="H1543" s="67"/>
      <c r="I1543" s="68" t="n">
        <v>25</v>
      </c>
      <c r="J1543" s="68" t="n">
        <f aca="false">I1543/$J$1*($J$1-$E$1)</f>
        <v>25</v>
      </c>
      <c r="K1543" s="69" t="n">
        <v>25</v>
      </c>
      <c r="L1543" s="69" t="n">
        <f aca="false">I1543-K1543</f>
        <v>0</v>
      </c>
      <c r="M1543" s="69" t="n">
        <f aca="false">IFERROR((K1543/J1543%),"-")</f>
        <v>100</v>
      </c>
      <c r="N1543" s="97" t="n">
        <v>5</v>
      </c>
      <c r="O1543" s="98" t="str">
        <f aca="false">IF(F1543&lt;=$P$2,"June","")</f>
        <v>June</v>
      </c>
      <c r="P1543" s="97" t="n">
        <f aca="false">N1543</f>
        <v>5</v>
      </c>
      <c r="Q1543" s="99" t="n">
        <f aca="false">K1543-P1543</f>
        <v>20</v>
      </c>
      <c r="R1543" s="98" t="n">
        <f aca="false">IFERROR(IF(O1543="May",(K1543/P1543-1))," ")</f>
        <v>0</v>
      </c>
      <c r="S1543" s="100" t="str">
        <f aca="false">IF(N1543&gt;0,IF(O1543="","-",IF(R1543&lt;0%,"DEGROWTH","GROWTH")))</f>
        <v>GROWTH</v>
      </c>
      <c r="T1543" s="69" t="n">
        <v>0</v>
      </c>
      <c r="U1543" s="101" t="str">
        <f aca="false">IF(F1543&lt;=$V$2,"May","")</f>
        <v>May</v>
      </c>
      <c r="V1543" s="69" t="n">
        <f aca="false">T1543</f>
        <v>0</v>
      </c>
      <c r="W1543" s="102" t="n">
        <f aca="false">K1543-V1543</f>
        <v>25</v>
      </c>
      <c r="X1543" s="103" t="n">
        <f aca="false">IFERROR(IF(U1543="June",(K1543/V1543-1)),0)</f>
        <v>0</v>
      </c>
      <c r="Y1543" s="106" t="b">
        <f aca="false">IF(T1543&gt;0,IF(U1543="","-",IF(X1543&lt;0%,"DEGROWTH","GROWTH")))</f>
        <v>0</v>
      </c>
      <c r="Z1543" s="75" t="n">
        <v>0</v>
      </c>
      <c r="AA1543" s="70"/>
      <c r="AB1543" s="70" t="s">
        <v>133</v>
      </c>
      <c r="AC1543" s="85" t="s">
        <v>130</v>
      </c>
      <c r="AD1543" s="3"/>
      <c r="AE1543" s="3"/>
      <c r="AF1543" s="85" t="s">
        <v>130</v>
      </c>
      <c r="AG1543" s="121" t="n">
        <f aca="false">IFERROR(INDEX(Last6M_AvgSales_Ref!$B$2:$B$12659,MATCH(D1543,Last6M_AvgSales_Ref!$A$2:$A$12659,0)),"")</f>
        <v>10.8333333333333</v>
      </c>
    </row>
    <row r="1544" customFormat="false" ht="14.25" hidden="false" customHeight="true" outlineLevel="0" collapsed="false">
      <c r="A1544" s="85" t="s">
        <v>133</v>
      </c>
      <c r="B1544" s="86" t="s">
        <v>21</v>
      </c>
      <c r="C1544" s="83" t="s">
        <v>616</v>
      </c>
      <c r="D1544" s="75" t="n">
        <v>1000004566</v>
      </c>
      <c r="E1544" s="86" t="s">
        <v>617</v>
      </c>
      <c r="F1544" s="84" t="n">
        <v>46009</v>
      </c>
      <c r="G1544" s="67" t="str">
        <f aca="false">IF(I1544&gt;0,"Targeted Dealer","-")</f>
        <v>-</v>
      </c>
      <c r="H1544" s="67"/>
      <c r="I1544" s="68" t="n">
        <v>0</v>
      </c>
      <c r="J1544" s="68" t="n">
        <f aca="false">I1544/$J$1*($J$1-$E$1)</f>
        <v>0</v>
      </c>
      <c r="K1544" s="69" t="n">
        <v>0</v>
      </c>
      <c r="L1544" s="69" t="n">
        <f aca="false">I1544-K1544</f>
        <v>0</v>
      </c>
      <c r="M1544" s="69" t="str">
        <f aca="false">IFERROR((K1544/J1544%),"-")</f>
        <v>-</v>
      </c>
      <c r="N1544" s="97" t="n">
        <v>0</v>
      </c>
      <c r="O1544" s="98" t="str">
        <f aca="false">IF(F1544&lt;=$P$2,"June","")</f>
        <v>June</v>
      </c>
      <c r="P1544" s="97" t="n">
        <f aca="false">N1544</f>
        <v>0</v>
      </c>
      <c r="Q1544" s="99" t="n">
        <f aca="false">K1544-P1544</f>
        <v>0</v>
      </c>
      <c r="R1544" s="98" t="n">
        <f aca="false">IFERROR(IF(O1544="May",(K1544/P1544-1))," ")</f>
        <v>0</v>
      </c>
      <c r="S1544" s="105" t="b">
        <f aca="false">IF(N1544&gt;0,IF(O1544="","-",IF(R1544&lt;0%,"DEGROWTH","GROWTH")))</f>
        <v>0</v>
      </c>
      <c r="T1544" s="69" t="n">
        <v>0</v>
      </c>
      <c r="U1544" s="101" t="str">
        <f aca="false">IF(F1544&lt;=$V$2,"May","")</f>
        <v>May</v>
      </c>
      <c r="V1544" s="69" t="n">
        <f aca="false">T1544</f>
        <v>0</v>
      </c>
      <c r="W1544" s="102" t="n">
        <f aca="false">K1544-V1544</f>
        <v>0</v>
      </c>
      <c r="X1544" s="103" t="n">
        <f aca="false">IFERROR(IF(U1544="June",(K1544/V1544-1)),0)</f>
        <v>0</v>
      </c>
      <c r="Y1544" s="106" t="b">
        <f aca="false">IF(T1544&gt;0,IF(U1544="","-",IF(X1544&lt;0%,"DEGROWTH","GROWTH")))</f>
        <v>0</v>
      </c>
      <c r="Z1544" s="75" t="n">
        <v>0</v>
      </c>
      <c r="AA1544" s="70"/>
      <c r="AB1544" s="70" t="s">
        <v>133</v>
      </c>
      <c r="AC1544" s="85" t="s">
        <v>133</v>
      </c>
      <c r="AD1544" s="3"/>
      <c r="AE1544" s="3"/>
      <c r="AF1544" s="85" t="s">
        <v>133</v>
      </c>
      <c r="AG1544" s="121" t="n">
        <f aca="false">IFERROR(INDEX(Last6M_AvgSales_Ref!$B$2:$B$12659,MATCH(D1544,Last6M_AvgSales_Ref!$A$2:$A$12659,0)),"")</f>
        <v>1.75</v>
      </c>
    </row>
    <row r="1545" customFormat="false" ht="14.25" hidden="false" customHeight="true" outlineLevel="0" collapsed="false">
      <c r="A1545" s="85" t="s">
        <v>130</v>
      </c>
      <c r="B1545" s="86" t="s">
        <v>521</v>
      </c>
      <c r="C1545" s="83" t="s">
        <v>618</v>
      </c>
      <c r="D1545" s="75" t="n">
        <v>1000003883</v>
      </c>
      <c r="E1545" s="86" t="s">
        <v>619</v>
      </c>
      <c r="F1545" s="84" t="n">
        <v>45357</v>
      </c>
      <c r="G1545" s="67" t="str">
        <f aca="false">IF(I1545&gt;0,"Targeted Dealer","-")</f>
        <v>Targeted Dealer</v>
      </c>
      <c r="H1545" s="67"/>
      <c r="I1545" s="68" t="n">
        <v>50</v>
      </c>
      <c r="J1545" s="68" t="n">
        <f aca="false">I1545/$J$1*($J$1-$E$1)</f>
        <v>50</v>
      </c>
      <c r="K1545" s="69" t="n">
        <v>0</v>
      </c>
      <c r="L1545" s="69" t="n">
        <f aca="false">I1545-K1545</f>
        <v>50</v>
      </c>
      <c r="M1545" s="69" t="n">
        <f aca="false">IFERROR((K1545/J1545%),"-")</f>
        <v>0</v>
      </c>
      <c r="N1545" s="97" t="n">
        <v>0</v>
      </c>
      <c r="O1545" s="98" t="str">
        <f aca="false">IF(F1545&lt;=$P$2,"June","")</f>
        <v>June</v>
      </c>
      <c r="P1545" s="97" t="n">
        <f aca="false">N1545</f>
        <v>0</v>
      </c>
      <c r="Q1545" s="99" t="n">
        <f aca="false">K1545-P1545</f>
        <v>0</v>
      </c>
      <c r="R1545" s="98" t="n">
        <f aca="false">IFERROR(IF(O1545="May",(K1545/P1545-1))," ")</f>
        <v>0</v>
      </c>
      <c r="S1545" s="105" t="b">
        <f aca="false">IF(N1545&gt;0,IF(O1545="","-",IF(R1545&lt;0%,"DEGROWTH","GROWTH")))</f>
        <v>0</v>
      </c>
      <c r="T1545" s="69" t="n">
        <v>0</v>
      </c>
      <c r="U1545" s="101" t="str">
        <f aca="false">IF(F1545&lt;=$V$2,"May","")</f>
        <v>May</v>
      </c>
      <c r="V1545" s="69" t="n">
        <f aca="false">T1545</f>
        <v>0</v>
      </c>
      <c r="W1545" s="102" t="n">
        <f aca="false">K1545-V1545</f>
        <v>0</v>
      </c>
      <c r="X1545" s="103" t="n">
        <f aca="false">IFERROR(IF(U1545="June",(K1545/V1545-1)),0)</f>
        <v>0</v>
      </c>
      <c r="Y1545" s="106" t="b">
        <f aca="false">IF(T1545&gt;0,IF(U1545="","-",IF(X1545&lt;0%,"DEGROWTH","GROWTH")))</f>
        <v>0</v>
      </c>
      <c r="Z1545" s="75" t="n">
        <v>0</v>
      </c>
      <c r="AA1545" s="70"/>
      <c r="AB1545" s="70" t="s">
        <v>133</v>
      </c>
      <c r="AC1545" s="85" t="s">
        <v>130</v>
      </c>
      <c r="AD1545" s="3"/>
      <c r="AE1545" s="3"/>
      <c r="AF1545" s="85" t="s">
        <v>130</v>
      </c>
      <c r="AG1545" s="121" t="n">
        <f aca="false">IFERROR(INDEX(Last6M_AvgSales_Ref!$B$2:$B$12659,MATCH(D1545,Last6M_AvgSales_Ref!$A$2:$A$12659,0)),"")</f>
        <v>8.33333333333333</v>
      </c>
    </row>
    <row r="1546" customFormat="false" ht="14.25" hidden="false" customHeight="true" outlineLevel="0" collapsed="false">
      <c r="A1546" s="85" t="s">
        <v>130</v>
      </c>
      <c r="B1546" s="86" t="s">
        <v>521</v>
      </c>
      <c r="C1546" s="83" t="s">
        <v>3476</v>
      </c>
      <c r="D1546" s="75" t="n">
        <v>1000004568</v>
      </c>
      <c r="E1546" s="86" t="s">
        <v>3477</v>
      </c>
      <c r="F1546" s="84" t="n">
        <v>46014</v>
      </c>
      <c r="G1546" s="67" t="str">
        <f aca="false">IF(I1546&gt;0,"Targeted Dealer","-")</f>
        <v>Targeted Dealer</v>
      </c>
      <c r="H1546" s="67"/>
      <c r="I1546" s="68" t="n">
        <v>25</v>
      </c>
      <c r="J1546" s="68" t="n">
        <f aca="false">I1546/$J$1*($J$1-$E$1)</f>
        <v>25</v>
      </c>
      <c r="K1546" s="69" t="n">
        <v>65</v>
      </c>
      <c r="L1546" s="69" t="n">
        <f aca="false">I1546-K1546</f>
        <v>-40</v>
      </c>
      <c r="M1546" s="69" t="n">
        <f aca="false">IFERROR((K1546/J1546%),"-")</f>
        <v>260</v>
      </c>
      <c r="N1546" s="97" t="n">
        <v>25</v>
      </c>
      <c r="O1546" s="98" t="str">
        <f aca="false">IF(F1546&lt;=$P$2,"June","")</f>
        <v>June</v>
      </c>
      <c r="P1546" s="97" t="n">
        <f aca="false">N1546</f>
        <v>25</v>
      </c>
      <c r="Q1546" s="99" t="n">
        <f aca="false">K1546-P1546</f>
        <v>40</v>
      </c>
      <c r="R1546" s="98" t="n">
        <f aca="false">IFERROR(IF(O1546="May",(K1546/P1546-1))," ")</f>
        <v>0</v>
      </c>
      <c r="S1546" s="100" t="str">
        <f aca="false">IF(N1546&gt;0,IF(O1546="","-",IF(R1546&lt;0%,"DEGROWTH","GROWTH")))</f>
        <v>GROWTH</v>
      </c>
      <c r="T1546" s="69" t="n">
        <v>0</v>
      </c>
      <c r="U1546" s="101" t="str">
        <f aca="false">IF(F1546&lt;=$V$2,"May","")</f>
        <v>May</v>
      </c>
      <c r="V1546" s="69" t="n">
        <f aca="false">T1546</f>
        <v>0</v>
      </c>
      <c r="W1546" s="102" t="n">
        <f aca="false">K1546-V1546</f>
        <v>65</v>
      </c>
      <c r="X1546" s="103" t="n">
        <f aca="false">IFERROR(IF(U1546="June",(K1546/V1546-1)),0)</f>
        <v>0</v>
      </c>
      <c r="Y1546" s="106" t="b">
        <f aca="false">IF(T1546&gt;0,IF(U1546="","-",IF(X1546&lt;0%,"DEGROWTH","GROWTH")))</f>
        <v>0</v>
      </c>
      <c r="Z1546" s="75" t="n">
        <v>0</v>
      </c>
      <c r="AA1546" s="70"/>
      <c r="AB1546" s="70" t="s">
        <v>133</v>
      </c>
      <c r="AC1546" s="85" t="s">
        <v>130</v>
      </c>
      <c r="AD1546" s="3"/>
      <c r="AE1546" s="3"/>
      <c r="AF1546" s="85" t="s">
        <v>130</v>
      </c>
      <c r="AG1546" s="121" t="n">
        <f aca="false">IFERROR(INDEX(Last6M_AvgSales_Ref!$B$2:$B$12659,MATCH(D1546,Last6M_AvgSales_Ref!$A$2:$A$12659,0)),"")</f>
        <v>11.6666666666667</v>
      </c>
    </row>
    <row r="1547" customFormat="false" ht="14.25" hidden="false" customHeight="true" outlineLevel="0" collapsed="false">
      <c r="A1547" s="85" t="s">
        <v>133</v>
      </c>
      <c r="B1547" s="86" t="s">
        <v>48</v>
      </c>
      <c r="C1547" s="83" t="s">
        <v>620</v>
      </c>
      <c r="D1547" s="75" t="n">
        <v>1000004587</v>
      </c>
      <c r="E1547" s="86" t="s">
        <v>621</v>
      </c>
      <c r="F1547" s="84" t="n">
        <v>46020</v>
      </c>
      <c r="G1547" s="67" t="str">
        <f aca="false">IF(I1547&gt;0,"Targeted Dealer","-")</f>
        <v>Targeted Dealer</v>
      </c>
      <c r="H1547" s="67"/>
      <c r="I1547" s="68" t="n">
        <v>23</v>
      </c>
      <c r="J1547" s="68" t="n">
        <f aca="false">I1547/$J$1*($J$1-$E$1)</f>
        <v>23</v>
      </c>
      <c r="K1547" s="69" t="n">
        <v>0</v>
      </c>
      <c r="L1547" s="69" t="n">
        <f aca="false">I1547-K1547</f>
        <v>23</v>
      </c>
      <c r="M1547" s="69" t="n">
        <f aca="false">IFERROR((K1547/J1547%),"-")</f>
        <v>0</v>
      </c>
      <c r="N1547" s="97" t="n">
        <v>23</v>
      </c>
      <c r="O1547" s="98" t="str">
        <f aca="false">IF(F1547&lt;=$P$2,"June","")</f>
        <v>June</v>
      </c>
      <c r="P1547" s="97" t="n">
        <f aca="false">N1547</f>
        <v>23</v>
      </c>
      <c r="Q1547" s="99" t="n">
        <f aca="false">K1547-P1547</f>
        <v>-23</v>
      </c>
      <c r="R1547" s="98" t="n">
        <f aca="false">IFERROR(IF(O1547="May",(K1547/P1547-1))," ")</f>
        <v>0</v>
      </c>
      <c r="S1547" s="100" t="str">
        <f aca="false">IF(N1547&gt;0,IF(O1547="","-",IF(R1547&lt;0%,"DEGROWTH","GROWTH")))</f>
        <v>GROWTH</v>
      </c>
      <c r="T1547" s="69" t="n">
        <v>0</v>
      </c>
      <c r="U1547" s="101" t="str">
        <f aca="false">IF(F1547&lt;=$V$2,"May","")</f>
        <v>May</v>
      </c>
      <c r="V1547" s="69" t="n">
        <f aca="false">T1547</f>
        <v>0</v>
      </c>
      <c r="W1547" s="102" t="n">
        <f aca="false">K1547-V1547</f>
        <v>0</v>
      </c>
      <c r="X1547" s="103" t="n">
        <f aca="false">IFERROR(IF(U1547="June",(K1547/V1547-1)),0)</f>
        <v>0</v>
      </c>
      <c r="Y1547" s="106" t="b">
        <f aca="false">IF(T1547&gt;0,IF(U1547="","-",IF(X1547&lt;0%,"DEGROWTH","GROWTH")))</f>
        <v>0</v>
      </c>
      <c r="Z1547" s="75" t="n">
        <v>0</v>
      </c>
      <c r="AA1547" s="70"/>
      <c r="AB1547" s="70" t="s">
        <v>133</v>
      </c>
      <c r="AC1547" s="85" t="s">
        <v>133</v>
      </c>
      <c r="AD1547" s="3"/>
      <c r="AE1547" s="3"/>
      <c r="AF1547" s="85" t="s">
        <v>133</v>
      </c>
      <c r="AG1547" s="121" t="n">
        <f aca="false">IFERROR(INDEX(Last6M_AvgSales_Ref!$B$2:$B$12659,MATCH(D1547,Last6M_AvgSales_Ref!$A$2:$A$12659,0)),"")</f>
        <v>10</v>
      </c>
    </row>
    <row r="1548" customFormat="false" ht="14.25" hidden="false" customHeight="true" outlineLevel="0" collapsed="false">
      <c r="A1548" s="85" t="s">
        <v>133</v>
      </c>
      <c r="B1548" s="86" t="s">
        <v>27</v>
      </c>
      <c r="C1548" s="83" t="s">
        <v>3478</v>
      </c>
      <c r="D1548" s="75" t="n">
        <v>1000004489</v>
      </c>
      <c r="E1548" s="86" t="s">
        <v>3479</v>
      </c>
      <c r="F1548" s="84" t="n">
        <v>45949</v>
      </c>
      <c r="G1548" s="67" t="str">
        <f aca="false">IF(I1548&gt;0,"Targeted Dealer","-")</f>
        <v>Targeted Dealer</v>
      </c>
      <c r="H1548" s="67"/>
      <c r="I1548" s="68" t="n">
        <v>20</v>
      </c>
      <c r="J1548" s="68" t="n">
        <f aca="false">I1548/$J$1*($J$1-$E$1)</f>
        <v>20</v>
      </c>
      <c r="K1548" s="69" t="n">
        <v>3.5</v>
      </c>
      <c r="L1548" s="69" t="n">
        <f aca="false">I1548-K1548</f>
        <v>16.5</v>
      </c>
      <c r="M1548" s="69" t="n">
        <f aca="false">IFERROR((K1548/J1548%),"-")</f>
        <v>17.5</v>
      </c>
      <c r="N1548" s="97" t="n">
        <v>21.5</v>
      </c>
      <c r="O1548" s="98" t="str">
        <f aca="false">IF(F1548&lt;=$P$2,"June","")</f>
        <v>June</v>
      </c>
      <c r="P1548" s="97" t="n">
        <f aca="false">N1548</f>
        <v>21.5</v>
      </c>
      <c r="Q1548" s="99" t="n">
        <f aca="false">K1548-P1548</f>
        <v>-18</v>
      </c>
      <c r="R1548" s="98" t="n">
        <f aca="false">IFERROR(IF(O1548="May",(K1548/P1548-1))," ")</f>
        <v>0</v>
      </c>
      <c r="S1548" s="100" t="str">
        <f aca="false">IF(N1548&gt;0,IF(O1548="","-",IF(R1548&lt;0%,"DEGROWTH","GROWTH")))</f>
        <v>GROWTH</v>
      </c>
      <c r="T1548" s="69" t="n">
        <v>0</v>
      </c>
      <c r="U1548" s="101" t="str">
        <f aca="false">IF(F1548&lt;=$V$2,"May","")</f>
        <v>May</v>
      </c>
      <c r="V1548" s="69" t="n">
        <f aca="false">T1548</f>
        <v>0</v>
      </c>
      <c r="W1548" s="102" t="n">
        <f aca="false">K1548-V1548</f>
        <v>3.5</v>
      </c>
      <c r="X1548" s="103" t="n">
        <f aca="false">IFERROR(IF(U1548="June",(K1548/V1548-1)),0)</f>
        <v>0</v>
      </c>
      <c r="Y1548" s="106" t="b">
        <f aca="false">IF(T1548&gt;0,IF(U1548="","-",IF(X1548&lt;0%,"DEGROWTH","GROWTH")))</f>
        <v>0</v>
      </c>
      <c r="Z1548" s="75" t="n">
        <v>0</v>
      </c>
      <c r="AA1548" s="70"/>
      <c r="AB1548" s="70" t="s">
        <v>133</v>
      </c>
      <c r="AC1548" s="85" t="s">
        <v>133</v>
      </c>
      <c r="AD1548" s="3"/>
      <c r="AE1548" s="3"/>
      <c r="AF1548" s="85" t="s">
        <v>133</v>
      </c>
      <c r="AG1548" s="121" t="n">
        <f aca="false">IFERROR(INDEX(Last6M_AvgSales_Ref!$B$2:$B$12659,MATCH(D1548,Last6M_AvgSales_Ref!$A$2:$A$12659,0)),"")</f>
        <v>12.0833333333333</v>
      </c>
    </row>
    <row r="1549" customFormat="false" ht="14.25" hidden="false" customHeight="true" outlineLevel="0" collapsed="false">
      <c r="A1549" s="85" t="s">
        <v>133</v>
      </c>
      <c r="B1549" s="86" t="s">
        <v>47</v>
      </c>
      <c r="C1549" s="83" t="s">
        <v>622</v>
      </c>
      <c r="D1549" s="75" t="n">
        <v>1000003967</v>
      </c>
      <c r="E1549" s="86" t="s">
        <v>623</v>
      </c>
      <c r="F1549" s="84" t="n">
        <v>45433</v>
      </c>
      <c r="G1549" s="67" t="str">
        <f aca="false">IF(I1549&gt;0,"Targeted Dealer","-")</f>
        <v>-</v>
      </c>
      <c r="H1549" s="67"/>
      <c r="I1549" s="68" t="n">
        <v>0</v>
      </c>
      <c r="J1549" s="68" t="n">
        <f aca="false">I1549/$J$1*($J$1-$E$1)</f>
        <v>0</v>
      </c>
      <c r="K1549" s="69" t="n">
        <v>0</v>
      </c>
      <c r="L1549" s="69" t="n">
        <f aca="false">I1549-K1549</f>
        <v>0</v>
      </c>
      <c r="M1549" s="69" t="str">
        <f aca="false">IFERROR((K1549/J1549%),"-")</f>
        <v>-</v>
      </c>
      <c r="N1549" s="97" t="n">
        <v>0</v>
      </c>
      <c r="O1549" s="98" t="str">
        <f aca="false">IF(F1549&lt;=$P$2,"June","")</f>
        <v>June</v>
      </c>
      <c r="P1549" s="97" t="n">
        <f aca="false">N1549</f>
        <v>0</v>
      </c>
      <c r="Q1549" s="99" t="n">
        <f aca="false">K1549-P1549</f>
        <v>0</v>
      </c>
      <c r="R1549" s="98" t="n">
        <f aca="false">IFERROR(IF(O1549="May",(K1549/P1549-1))," ")</f>
        <v>0</v>
      </c>
      <c r="S1549" s="105" t="b">
        <f aca="false">IF(N1549&gt;0,IF(O1549="","-",IF(R1549&lt;0%,"DEGROWTH","GROWTH")))</f>
        <v>0</v>
      </c>
      <c r="T1549" s="69" t="n">
        <v>0</v>
      </c>
      <c r="U1549" s="101" t="str">
        <f aca="false">IF(F1549&lt;=$V$2,"May","")</f>
        <v>May</v>
      </c>
      <c r="V1549" s="69" t="n">
        <f aca="false">T1549</f>
        <v>0</v>
      </c>
      <c r="W1549" s="102" t="n">
        <f aca="false">K1549-V1549</f>
        <v>0</v>
      </c>
      <c r="X1549" s="103" t="n">
        <f aca="false">IFERROR(IF(U1549="June",(K1549/V1549-1)),0)</f>
        <v>0</v>
      </c>
      <c r="Y1549" s="106" t="b">
        <f aca="false">IF(T1549&gt;0,IF(U1549="","-",IF(X1549&lt;0%,"DEGROWTH","GROWTH")))</f>
        <v>0</v>
      </c>
      <c r="Z1549" s="75" t="n">
        <v>0</v>
      </c>
      <c r="AA1549" s="70"/>
      <c r="AB1549" s="70" t="s">
        <v>133</v>
      </c>
      <c r="AC1549" s="85" t="s">
        <v>133</v>
      </c>
      <c r="AD1549" s="3"/>
      <c r="AE1549" s="3"/>
      <c r="AF1549" s="85" t="s">
        <v>133</v>
      </c>
      <c r="AG1549" s="121" t="n">
        <f aca="false">IFERROR(INDEX(Last6M_AvgSales_Ref!$B$2:$B$12659,MATCH(D1549,Last6M_AvgSales_Ref!$A$2:$A$12659,0)),"")</f>
        <v>2.5</v>
      </c>
    </row>
    <row r="1550" customFormat="false" ht="14.25" hidden="false" customHeight="true" outlineLevel="0" collapsed="false">
      <c r="A1550" s="85" t="s">
        <v>133</v>
      </c>
      <c r="B1550" s="86" t="s">
        <v>47</v>
      </c>
      <c r="C1550" s="83" t="s">
        <v>3480</v>
      </c>
      <c r="D1550" s="75" t="n">
        <v>1000004589</v>
      </c>
      <c r="E1550" s="86" t="s">
        <v>3481</v>
      </c>
      <c r="F1550" s="84" t="n">
        <v>46021</v>
      </c>
      <c r="G1550" s="67" t="str">
        <f aca="false">IF(I1550&gt;0,"Targeted Dealer","-")</f>
        <v>Targeted Dealer</v>
      </c>
      <c r="H1550" s="67"/>
      <c r="I1550" s="68" t="n">
        <v>20</v>
      </c>
      <c r="J1550" s="68" t="n">
        <f aca="false">I1550/$J$1*($J$1-$E$1)</f>
        <v>20</v>
      </c>
      <c r="K1550" s="69" t="n">
        <v>20</v>
      </c>
      <c r="L1550" s="69" t="n">
        <f aca="false">I1550-K1550</f>
        <v>0</v>
      </c>
      <c r="M1550" s="69" t="n">
        <f aca="false">IFERROR((K1550/J1550%),"-")</f>
        <v>100</v>
      </c>
      <c r="N1550" s="97" t="n">
        <v>0</v>
      </c>
      <c r="O1550" s="98" t="str">
        <f aca="false">IF(F1550&lt;=$P$2,"June","")</f>
        <v>June</v>
      </c>
      <c r="P1550" s="97" t="n">
        <f aca="false">N1550</f>
        <v>0</v>
      </c>
      <c r="Q1550" s="99" t="n">
        <f aca="false">K1550-P1550</f>
        <v>20</v>
      </c>
      <c r="R1550" s="98" t="n">
        <f aca="false">IFERROR(IF(O1550="May",(K1550/P1550-1))," ")</f>
        <v>0</v>
      </c>
      <c r="S1550" s="105" t="b">
        <f aca="false">IF(N1550&gt;0,IF(O1550="","-",IF(R1550&lt;0%,"DEGROWTH","GROWTH")))</f>
        <v>0</v>
      </c>
      <c r="T1550" s="69" t="n">
        <v>0</v>
      </c>
      <c r="U1550" s="101" t="str">
        <f aca="false">IF(F1550&lt;=$V$2,"May","")</f>
        <v>May</v>
      </c>
      <c r="V1550" s="69" t="n">
        <f aca="false">T1550</f>
        <v>0</v>
      </c>
      <c r="W1550" s="102" t="n">
        <f aca="false">K1550-V1550</f>
        <v>20</v>
      </c>
      <c r="X1550" s="103" t="n">
        <f aca="false">IFERROR(IF(U1550="June",(K1550/V1550-1)),0)</f>
        <v>0</v>
      </c>
      <c r="Y1550" s="106" t="b">
        <f aca="false">IF(T1550&gt;0,IF(U1550="","-",IF(X1550&lt;0%,"DEGROWTH","GROWTH")))</f>
        <v>0</v>
      </c>
      <c r="Z1550" s="75" t="n">
        <v>0</v>
      </c>
      <c r="AA1550" s="70"/>
      <c r="AB1550" s="70" t="s">
        <v>133</v>
      </c>
      <c r="AC1550" s="85" t="s">
        <v>133</v>
      </c>
      <c r="AD1550" s="3"/>
      <c r="AE1550" s="3"/>
      <c r="AF1550" s="85" t="s">
        <v>133</v>
      </c>
      <c r="AG1550" s="121" t="n">
        <f aca="false">IFERROR(INDEX(Last6M_AvgSales_Ref!$B$2:$B$12659,MATCH(D1550,Last6M_AvgSales_Ref!$A$2:$A$12659,0)),"")</f>
        <v>12.5</v>
      </c>
    </row>
    <row r="1551" customFormat="false" ht="14.25" hidden="false" customHeight="true" outlineLevel="0" collapsed="false">
      <c r="A1551" s="85" t="s">
        <v>133</v>
      </c>
      <c r="B1551" s="86" t="s">
        <v>47</v>
      </c>
      <c r="C1551" s="83" t="s">
        <v>3482</v>
      </c>
      <c r="D1551" s="75" t="n">
        <v>1000004598</v>
      </c>
      <c r="E1551" s="86" t="s">
        <v>3483</v>
      </c>
      <c r="F1551" s="84" t="n">
        <v>46029</v>
      </c>
      <c r="G1551" s="67" t="str">
        <f aca="false">IF(I1551&gt;0,"Targeted Dealer","-")</f>
        <v>Targeted Dealer</v>
      </c>
      <c r="H1551" s="67"/>
      <c r="I1551" s="68" t="n">
        <v>50</v>
      </c>
      <c r="J1551" s="68" t="n">
        <f aca="false">I1551/$J$1*($J$1-$E$1)</f>
        <v>50</v>
      </c>
      <c r="K1551" s="69" t="n">
        <v>89</v>
      </c>
      <c r="L1551" s="69" t="n">
        <f aca="false">I1551-K1551</f>
        <v>-39</v>
      </c>
      <c r="M1551" s="69" t="n">
        <f aca="false">IFERROR((K1551/J1551%),"-")</f>
        <v>178</v>
      </c>
      <c r="N1551" s="97" t="n">
        <v>0</v>
      </c>
      <c r="O1551" s="98" t="str">
        <f aca="false">IF(F1551&lt;=$P$2,"June","")</f>
        <v>June</v>
      </c>
      <c r="P1551" s="97" t="n">
        <f aca="false">N1551</f>
        <v>0</v>
      </c>
      <c r="Q1551" s="99" t="n">
        <f aca="false">K1551-P1551</f>
        <v>89</v>
      </c>
      <c r="R1551" s="98" t="n">
        <f aca="false">IFERROR(IF(O1551="May",(K1551/P1551-1))," ")</f>
        <v>0</v>
      </c>
      <c r="S1551" s="105" t="b">
        <f aca="false">IF(N1551&gt;0,IF(O1551="","-",IF(R1551&lt;0%,"DEGROWTH","GROWTH")))</f>
        <v>0</v>
      </c>
      <c r="T1551" s="69" t="n">
        <v>0</v>
      </c>
      <c r="U1551" s="101" t="str">
        <f aca="false">IF(F1551&lt;=$V$2,"May","")</f>
        <v>May</v>
      </c>
      <c r="V1551" s="69" t="n">
        <f aca="false">T1551</f>
        <v>0</v>
      </c>
      <c r="W1551" s="102" t="n">
        <f aca="false">K1551-V1551</f>
        <v>89</v>
      </c>
      <c r="X1551" s="103" t="n">
        <f aca="false">IFERROR(IF(U1551="June",(K1551/V1551-1)),0)</f>
        <v>0</v>
      </c>
      <c r="Y1551" s="106" t="b">
        <f aca="false">IF(T1551&gt;0,IF(U1551="","-",IF(X1551&lt;0%,"DEGROWTH","GROWTH")))</f>
        <v>0</v>
      </c>
      <c r="Z1551" s="75" t="n">
        <v>0</v>
      </c>
      <c r="AA1551" s="70"/>
      <c r="AB1551" s="70" t="s">
        <v>133</v>
      </c>
      <c r="AC1551" s="85" t="s">
        <v>133</v>
      </c>
      <c r="AD1551" s="3"/>
      <c r="AE1551" s="3"/>
      <c r="AF1551" s="85" t="s">
        <v>133</v>
      </c>
      <c r="AG1551" s="121" t="n">
        <f aca="false">IFERROR(INDEX(Last6M_AvgSales_Ref!$B$2:$B$12659,MATCH(D1551,Last6M_AvgSales_Ref!$A$2:$A$12659,0)),"")</f>
        <v>40.8333333333333</v>
      </c>
    </row>
    <row r="1552" customFormat="false" ht="14.25" hidden="false" customHeight="true" outlineLevel="0" collapsed="false">
      <c r="A1552" s="85" t="s">
        <v>134</v>
      </c>
      <c r="B1552" s="86" t="s">
        <v>71</v>
      </c>
      <c r="C1552" s="83" t="s">
        <v>624</v>
      </c>
      <c r="D1552" s="75" t="n">
        <v>1000002732</v>
      </c>
      <c r="E1552" s="86" t="s">
        <v>625</v>
      </c>
      <c r="F1552" s="84" t="n">
        <v>44739</v>
      </c>
      <c r="G1552" s="67" t="str">
        <f aca="false">IF(I1552&gt;0,"Targeted Dealer","-")</f>
        <v>-</v>
      </c>
      <c r="H1552" s="67"/>
      <c r="I1552" s="68" t="n">
        <v>0</v>
      </c>
      <c r="J1552" s="68" t="n">
        <f aca="false">I1552/$J$1*($J$1-$E$1)</f>
        <v>0</v>
      </c>
      <c r="K1552" s="69" t="n">
        <v>0</v>
      </c>
      <c r="L1552" s="69" t="n">
        <f aca="false">I1552-K1552</f>
        <v>0</v>
      </c>
      <c r="M1552" s="69" t="str">
        <f aca="false">IFERROR((K1552/J1552%),"-")</f>
        <v>-</v>
      </c>
      <c r="N1552" s="97" t="n">
        <v>0</v>
      </c>
      <c r="O1552" s="98" t="str">
        <f aca="false">IF(F1552&lt;=$P$2,"June","")</f>
        <v>June</v>
      </c>
      <c r="P1552" s="97" t="n">
        <f aca="false">N1552</f>
        <v>0</v>
      </c>
      <c r="Q1552" s="99" t="n">
        <f aca="false">K1552-P1552</f>
        <v>0</v>
      </c>
      <c r="R1552" s="98" t="n">
        <f aca="false">IFERROR(IF(O1552="May",(K1552/P1552-1))," ")</f>
        <v>0</v>
      </c>
      <c r="S1552" s="105" t="b">
        <f aca="false">IF(N1552&gt;0,IF(O1552="","-",IF(R1552&lt;0%,"DEGROWTH","GROWTH")))</f>
        <v>0</v>
      </c>
      <c r="T1552" s="69" t="n">
        <v>0</v>
      </c>
      <c r="U1552" s="101" t="str">
        <f aca="false">IF(F1552&lt;=$V$2,"May","")</f>
        <v>May</v>
      </c>
      <c r="V1552" s="69" t="n">
        <f aca="false">T1552</f>
        <v>0</v>
      </c>
      <c r="W1552" s="102" t="n">
        <f aca="false">K1552-V1552</f>
        <v>0</v>
      </c>
      <c r="X1552" s="103" t="n">
        <f aca="false">IFERROR(IF(U1552="June",(K1552/V1552-1)),0)</f>
        <v>0</v>
      </c>
      <c r="Y1552" s="106" t="b">
        <f aca="false">IF(T1552&gt;0,IF(U1552="","-",IF(X1552&lt;0%,"DEGROWTH","GROWTH")))</f>
        <v>0</v>
      </c>
      <c r="Z1552" s="75" t="n">
        <v>0</v>
      </c>
      <c r="AA1552" s="70"/>
      <c r="AB1552" s="70" t="s">
        <v>133</v>
      </c>
      <c r="AC1552" s="85" t="s">
        <v>134</v>
      </c>
      <c r="AD1552" s="3"/>
      <c r="AE1552" s="3"/>
      <c r="AF1552" s="85" t="s">
        <v>134</v>
      </c>
      <c r="AG1552" s="121" t="n">
        <f aca="false">IFERROR(INDEX(Last6M_AvgSales_Ref!$B$2:$B$12659,MATCH(D1552,Last6M_AvgSales_Ref!$A$2:$A$12659,0)),"")</f>
        <v>4.16666666666667</v>
      </c>
    </row>
    <row r="1553" customFormat="false" ht="14.25" hidden="false" customHeight="true" outlineLevel="0" collapsed="false">
      <c r="A1553" s="85" t="s">
        <v>132</v>
      </c>
      <c r="B1553" s="86" t="s">
        <v>101</v>
      </c>
      <c r="C1553" s="83" t="s">
        <v>3484</v>
      </c>
      <c r="D1553" s="75" t="n">
        <v>1000004426</v>
      </c>
      <c r="E1553" s="86" t="s">
        <v>3485</v>
      </c>
      <c r="F1553" s="84" t="n">
        <v>45864</v>
      </c>
      <c r="G1553" s="67" t="str">
        <f aca="false">IF(I1553&gt;0,"Targeted Dealer","-")</f>
        <v>Targeted Dealer</v>
      </c>
      <c r="H1553" s="67"/>
      <c r="I1553" s="68" t="n">
        <v>50</v>
      </c>
      <c r="J1553" s="68" t="n">
        <f aca="false">I1553/$J$1*($J$1-$E$1)</f>
        <v>50</v>
      </c>
      <c r="K1553" s="69" t="n">
        <v>65.85</v>
      </c>
      <c r="L1553" s="69" t="n">
        <f aca="false">I1553-K1553</f>
        <v>-15.85</v>
      </c>
      <c r="M1553" s="69" t="n">
        <f aca="false">IFERROR((K1553/J1553%),"-")</f>
        <v>131.7</v>
      </c>
      <c r="N1553" s="97" t="n">
        <v>40</v>
      </c>
      <c r="O1553" s="98" t="str">
        <f aca="false">IF(F1553&lt;=$P$2,"June","")</f>
        <v>June</v>
      </c>
      <c r="P1553" s="97" t="n">
        <f aca="false">N1553</f>
        <v>40</v>
      </c>
      <c r="Q1553" s="99" t="n">
        <f aca="false">K1553-P1553</f>
        <v>25.85</v>
      </c>
      <c r="R1553" s="98" t="n">
        <f aca="false">IFERROR(IF(O1553="May",(K1553/P1553-1))," ")</f>
        <v>0</v>
      </c>
      <c r="S1553" s="100" t="str">
        <f aca="false">IF(N1553&gt;0,IF(O1553="","-",IF(R1553&lt;0%,"DEGROWTH","GROWTH")))</f>
        <v>GROWTH</v>
      </c>
      <c r="T1553" s="69" t="n">
        <v>0</v>
      </c>
      <c r="U1553" s="101" t="str">
        <f aca="false">IF(F1553&lt;=$V$2,"May","")</f>
        <v>May</v>
      </c>
      <c r="V1553" s="69" t="n">
        <f aca="false">T1553</f>
        <v>0</v>
      </c>
      <c r="W1553" s="102" t="n">
        <f aca="false">K1553-V1553</f>
        <v>65.85</v>
      </c>
      <c r="X1553" s="103" t="n">
        <f aca="false">IFERROR(IF(U1553="June",(K1553/V1553-1)),0)</f>
        <v>0</v>
      </c>
      <c r="Y1553" s="106" t="b">
        <f aca="false">IF(T1553&gt;0,IF(U1553="","-",IF(X1553&lt;0%,"DEGROWTH","GROWTH")))</f>
        <v>0</v>
      </c>
      <c r="Z1553" s="75" t="n">
        <v>0</v>
      </c>
      <c r="AA1553" s="70"/>
      <c r="AB1553" s="70" t="s">
        <v>133</v>
      </c>
      <c r="AC1553" s="85" t="s">
        <v>132</v>
      </c>
      <c r="AD1553" s="3"/>
      <c r="AE1553" s="3"/>
      <c r="AF1553" s="85" t="s">
        <v>132</v>
      </c>
      <c r="AG1553" s="121" t="n">
        <f aca="false">IFERROR(INDEX(Last6M_AvgSales_Ref!$B$2:$B$12659,MATCH(D1553,Last6M_AvgSales_Ref!$A$2:$A$12659,0)),"")</f>
        <v>25.6666666666667</v>
      </c>
    </row>
    <row r="1554" customFormat="false" ht="14.25" hidden="false" customHeight="true" outlineLevel="0" collapsed="false">
      <c r="A1554" s="85" t="s">
        <v>132</v>
      </c>
      <c r="B1554" s="86" t="s">
        <v>101</v>
      </c>
      <c r="C1554" s="83" t="s">
        <v>3486</v>
      </c>
      <c r="D1554" s="75" t="n">
        <v>1000004577</v>
      </c>
      <c r="E1554" s="86" t="s">
        <v>3487</v>
      </c>
      <c r="F1554" s="84" t="n">
        <v>46015</v>
      </c>
      <c r="G1554" s="67" t="str">
        <f aca="false">IF(I1554&gt;0,"Targeted Dealer","-")</f>
        <v>Targeted Dealer</v>
      </c>
      <c r="H1554" s="67"/>
      <c r="I1554" s="68" t="n">
        <v>20</v>
      </c>
      <c r="J1554" s="68" t="n">
        <f aca="false">I1554/$J$1*($J$1-$E$1)</f>
        <v>20</v>
      </c>
      <c r="K1554" s="69" t="n">
        <v>0</v>
      </c>
      <c r="L1554" s="69" t="n">
        <f aca="false">I1554-K1554</f>
        <v>20</v>
      </c>
      <c r="M1554" s="69" t="n">
        <f aca="false">IFERROR((K1554/J1554%),"-")</f>
        <v>0</v>
      </c>
      <c r="N1554" s="97" t="n">
        <v>18.8</v>
      </c>
      <c r="O1554" s="98" t="str">
        <f aca="false">IF(F1554&lt;=$P$2,"June","")</f>
        <v>June</v>
      </c>
      <c r="P1554" s="97" t="n">
        <f aca="false">N1554</f>
        <v>18.8</v>
      </c>
      <c r="Q1554" s="99" t="n">
        <f aca="false">K1554-P1554</f>
        <v>-18.8</v>
      </c>
      <c r="R1554" s="98" t="n">
        <f aca="false">IFERROR(IF(O1554="May",(K1554/P1554-1))," ")</f>
        <v>0</v>
      </c>
      <c r="S1554" s="100" t="str">
        <f aca="false">IF(N1554&gt;0,IF(O1554="","-",IF(R1554&lt;0%,"DEGROWTH","GROWTH")))</f>
        <v>GROWTH</v>
      </c>
      <c r="T1554" s="69" t="n">
        <v>0</v>
      </c>
      <c r="U1554" s="101" t="str">
        <f aca="false">IF(F1554&lt;=$V$2,"May","")</f>
        <v>May</v>
      </c>
      <c r="V1554" s="69" t="n">
        <f aca="false">T1554</f>
        <v>0</v>
      </c>
      <c r="W1554" s="102" t="n">
        <f aca="false">K1554-V1554</f>
        <v>0</v>
      </c>
      <c r="X1554" s="103" t="n">
        <f aca="false">IFERROR(IF(U1554="June",(K1554/V1554-1)),0)</f>
        <v>0</v>
      </c>
      <c r="Y1554" s="106" t="b">
        <f aca="false">IF(T1554&gt;0,IF(U1554="","-",IF(X1554&lt;0%,"DEGROWTH","GROWTH")))</f>
        <v>0</v>
      </c>
      <c r="Z1554" s="75" t="n">
        <v>0</v>
      </c>
      <c r="AA1554" s="70"/>
      <c r="AB1554" s="70" t="s">
        <v>133</v>
      </c>
      <c r="AC1554" s="85" t="s">
        <v>132</v>
      </c>
      <c r="AD1554" s="3"/>
      <c r="AE1554" s="3"/>
      <c r="AF1554" s="85" t="s">
        <v>132</v>
      </c>
      <c r="AG1554" s="121" t="n">
        <f aca="false">IFERROR(INDEX(Last6M_AvgSales_Ref!$B$2:$B$12659,MATCH(D1554,Last6M_AvgSales_Ref!$A$2:$A$12659,0)),"")</f>
        <v>55.975</v>
      </c>
    </row>
    <row r="1555" customFormat="false" ht="14.25" hidden="false" customHeight="true" outlineLevel="0" collapsed="false">
      <c r="A1555" s="110" t="s">
        <v>134</v>
      </c>
      <c r="B1555" s="111" t="s">
        <v>74</v>
      </c>
      <c r="C1555" s="112" t="s">
        <v>3488</v>
      </c>
      <c r="D1555" s="70" t="n">
        <v>1000004654</v>
      </c>
      <c r="E1555" s="111" t="s">
        <v>3489</v>
      </c>
      <c r="F1555" s="113" t="n">
        <v>46072</v>
      </c>
      <c r="G1555" s="67" t="str">
        <f aca="false">IF(I1555&gt;0,"Targeted Dealer","-")</f>
        <v>-</v>
      </c>
      <c r="H1555" s="114"/>
      <c r="I1555" s="68" t="n">
        <v>0</v>
      </c>
      <c r="J1555" s="68" t="n">
        <f aca="false">I1555/$J$1*($J$1-$E$1)</f>
        <v>0</v>
      </c>
      <c r="K1555" s="69" t="n">
        <v>0</v>
      </c>
      <c r="L1555" s="69" t="n">
        <f aca="false">I1555-K1555</f>
        <v>0</v>
      </c>
      <c r="M1555" s="69" t="str">
        <f aca="false">IFERROR((K1555/J1555%),"-")</f>
        <v>-</v>
      </c>
      <c r="N1555" s="97" t="n">
        <v>0</v>
      </c>
      <c r="O1555" s="98" t="str">
        <f aca="false">IF(F1555&lt;=$P$2,"June","")</f>
        <v>June</v>
      </c>
      <c r="P1555" s="97" t="n">
        <f aca="false">N1555</f>
        <v>0</v>
      </c>
      <c r="Q1555" s="99" t="n">
        <f aca="false">K1555-P1555</f>
        <v>0</v>
      </c>
      <c r="R1555" s="98" t="n">
        <f aca="false">IFERROR(IF(O1555="May",(K1555/P1555-1))," ")</f>
        <v>0</v>
      </c>
      <c r="S1555" s="105" t="b">
        <f aca="false">IF(N1555&gt;0,IF(O1555="","-",IF(R1555&lt;0%,"DEGROWTH","GROWTH")))</f>
        <v>0</v>
      </c>
      <c r="T1555" s="69" t="n">
        <v>0</v>
      </c>
      <c r="U1555" s="101" t="str">
        <f aca="false">IF(F1555&lt;=$V$2,"May","")</f>
        <v>May</v>
      </c>
      <c r="V1555" s="69" t="n">
        <f aca="false">T1555</f>
        <v>0</v>
      </c>
      <c r="W1555" s="102" t="n">
        <f aca="false">K1555-V1555</f>
        <v>0</v>
      </c>
      <c r="X1555" s="103" t="n">
        <f aca="false">IFERROR(IF(U1555="June",(K1555/V1555-1)),0)</f>
        <v>0</v>
      </c>
      <c r="Y1555" s="106" t="b">
        <f aca="false">IF(T1555&gt;0,IF(U1555="","-",IF(X1555&lt;0%,"DEGROWTH","GROWTH")))</f>
        <v>0</v>
      </c>
      <c r="Z1555" s="75" t="n">
        <v>0</v>
      </c>
      <c r="AA1555" s="70"/>
      <c r="AB1555" s="70" t="s">
        <v>133</v>
      </c>
      <c r="AC1555" s="110" t="s">
        <v>134</v>
      </c>
      <c r="AD1555" s="3"/>
      <c r="AE1555" s="3"/>
      <c r="AF1555" s="110" t="s">
        <v>134</v>
      </c>
      <c r="AG1555" s="121" t="n">
        <f aca="false">IFERROR(INDEX(Last6M_AvgSales_Ref!$B$2:$B$12659,MATCH(D1555,Last6M_AvgSales_Ref!$A$2:$A$12659,0)),"")</f>
        <v>6.66666666666667</v>
      </c>
    </row>
    <row r="1556" customFormat="false" ht="14.25" hidden="false" customHeight="true" outlineLevel="0" collapsed="false">
      <c r="A1556" s="110" t="s">
        <v>131</v>
      </c>
      <c r="B1556" s="111" t="s">
        <v>91</v>
      </c>
      <c r="C1556" s="112" t="s">
        <v>3490</v>
      </c>
      <c r="D1556" s="70" t="n">
        <v>1000004624</v>
      </c>
      <c r="E1556" s="111" t="s">
        <v>3491</v>
      </c>
      <c r="F1556" s="113" t="n">
        <v>46051</v>
      </c>
      <c r="G1556" s="67" t="str">
        <f aca="false">IF(I1556&gt;0,"Targeted Dealer","-")</f>
        <v>-</v>
      </c>
      <c r="H1556" s="114"/>
      <c r="I1556" s="68" t="n">
        <v>0</v>
      </c>
      <c r="J1556" s="68" t="n">
        <f aca="false">I1556/$J$1*($J$1-$E$1)</f>
        <v>0</v>
      </c>
      <c r="K1556" s="69" t="n">
        <v>0</v>
      </c>
      <c r="L1556" s="69" t="n">
        <f aca="false">I1556-K1556</f>
        <v>0</v>
      </c>
      <c r="M1556" s="69" t="str">
        <f aca="false">IFERROR((K1556/J1556%),"-")</f>
        <v>-</v>
      </c>
      <c r="N1556" s="97" t="n">
        <v>0</v>
      </c>
      <c r="O1556" s="98" t="str">
        <f aca="false">IF(F1556&lt;=$P$2,"June","")</f>
        <v>June</v>
      </c>
      <c r="P1556" s="97" t="n">
        <f aca="false">N1556</f>
        <v>0</v>
      </c>
      <c r="Q1556" s="99" t="n">
        <f aca="false">K1556-P1556</f>
        <v>0</v>
      </c>
      <c r="R1556" s="98" t="n">
        <f aca="false">IFERROR(IF(O1556="May",(K1556/P1556-1))," ")</f>
        <v>0</v>
      </c>
      <c r="S1556" s="105" t="b">
        <f aca="false">IF(N1556&gt;0,IF(O1556="","-",IF(R1556&lt;0%,"DEGROWTH","GROWTH")))</f>
        <v>0</v>
      </c>
      <c r="T1556" s="69" t="n">
        <v>0</v>
      </c>
      <c r="U1556" s="101" t="str">
        <f aca="false">IF(F1556&lt;=$V$2,"May","")</f>
        <v>May</v>
      </c>
      <c r="V1556" s="69" t="n">
        <f aca="false">T1556</f>
        <v>0</v>
      </c>
      <c r="W1556" s="102" t="n">
        <f aca="false">K1556-V1556</f>
        <v>0</v>
      </c>
      <c r="X1556" s="103" t="n">
        <f aca="false">IFERROR(IF(U1556="June",(K1556/V1556-1)),0)</f>
        <v>0</v>
      </c>
      <c r="Y1556" s="106" t="b">
        <f aca="false">IF(T1556&gt;0,IF(U1556="","-",IF(X1556&lt;0%,"DEGROWTH","GROWTH")))</f>
        <v>0</v>
      </c>
      <c r="Z1556" s="75" t="n">
        <v>0</v>
      </c>
      <c r="AA1556" s="70"/>
      <c r="AB1556" s="70" t="s">
        <v>133</v>
      </c>
      <c r="AC1556" s="110" t="s">
        <v>131</v>
      </c>
      <c r="AD1556" s="3"/>
      <c r="AE1556" s="3"/>
      <c r="AF1556" s="110" t="s">
        <v>131</v>
      </c>
      <c r="AG1556" s="121" t="n">
        <f aca="false">IFERROR(INDEX(Last6M_AvgSales_Ref!$B$2:$B$12659,MATCH(D1556,Last6M_AvgSales_Ref!$A$2:$A$12659,0)),"")</f>
        <v>94.5</v>
      </c>
    </row>
    <row r="1557" customFormat="false" ht="14.25" hidden="false" customHeight="true" outlineLevel="0" collapsed="false">
      <c r="A1557" s="110" t="s">
        <v>133</v>
      </c>
      <c r="B1557" s="111" t="s">
        <v>141</v>
      </c>
      <c r="C1557" s="112" t="s">
        <v>3492</v>
      </c>
      <c r="D1557" s="70" t="n">
        <v>1000004628</v>
      </c>
      <c r="E1557" s="111" t="s">
        <v>3139</v>
      </c>
      <c r="F1557" s="113" t="n">
        <v>46060</v>
      </c>
      <c r="G1557" s="67" t="str">
        <f aca="false">IF(I1557&gt;0,"Targeted Dealer","-")</f>
        <v>Targeted Dealer</v>
      </c>
      <c r="H1557" s="114"/>
      <c r="I1557" s="68" t="n">
        <v>80</v>
      </c>
      <c r="J1557" s="68" t="n">
        <f aca="false">I1557/$J$1*($J$1-$E$1)</f>
        <v>80</v>
      </c>
      <c r="K1557" s="69" t="n">
        <v>40</v>
      </c>
      <c r="L1557" s="69" t="n">
        <f aca="false">I1557-K1557</f>
        <v>40</v>
      </c>
      <c r="M1557" s="69" t="n">
        <f aca="false">IFERROR((K1557/J1557%),"-")</f>
        <v>50</v>
      </c>
      <c r="N1557" s="97" t="n">
        <v>0</v>
      </c>
      <c r="O1557" s="98" t="str">
        <f aca="false">IF(F1557&lt;=$P$2,"June","")</f>
        <v>June</v>
      </c>
      <c r="P1557" s="97" t="n">
        <f aca="false">N1557</f>
        <v>0</v>
      </c>
      <c r="Q1557" s="99" t="n">
        <f aca="false">K1557-P1557</f>
        <v>40</v>
      </c>
      <c r="R1557" s="98" t="n">
        <f aca="false">IFERROR(IF(O1557="May",(K1557/P1557-1))," ")</f>
        <v>0</v>
      </c>
      <c r="S1557" s="105" t="b">
        <f aca="false">IF(N1557&gt;0,IF(O1557="","-",IF(R1557&lt;0%,"DEGROWTH","GROWTH")))</f>
        <v>0</v>
      </c>
      <c r="T1557" s="69" t="n">
        <v>0</v>
      </c>
      <c r="U1557" s="101" t="str">
        <f aca="false">IF(F1557&lt;=$V$2,"May","")</f>
        <v>May</v>
      </c>
      <c r="V1557" s="69" t="n">
        <f aca="false">T1557</f>
        <v>0</v>
      </c>
      <c r="W1557" s="102" t="n">
        <f aca="false">K1557-V1557</f>
        <v>40</v>
      </c>
      <c r="X1557" s="103" t="n">
        <f aca="false">IFERROR(IF(U1557="June",(K1557/V1557-1)),0)</f>
        <v>0</v>
      </c>
      <c r="Y1557" s="106" t="b">
        <f aca="false">IF(T1557&gt;0,IF(U1557="","-",IF(X1557&lt;0%,"DEGROWTH","GROWTH")))</f>
        <v>0</v>
      </c>
      <c r="Z1557" s="75" t="n">
        <v>0</v>
      </c>
      <c r="AA1557" s="70"/>
      <c r="AB1557" s="70" t="s">
        <v>133</v>
      </c>
      <c r="AC1557" s="110" t="s">
        <v>133</v>
      </c>
      <c r="AD1557" s="3"/>
      <c r="AE1557" s="3"/>
      <c r="AF1557" s="110" t="s">
        <v>133</v>
      </c>
      <c r="AG1557" s="121" t="n">
        <f aca="false">IFERROR(INDEX(Last6M_AvgSales_Ref!$B$2:$B$12659,MATCH(D1557,Last6M_AvgSales_Ref!$A$2:$A$12659,0)),"")</f>
        <v>26.6666666666667</v>
      </c>
    </row>
    <row r="1558" customFormat="false" ht="14.25" hidden="false" customHeight="true" outlineLevel="0" collapsed="false">
      <c r="A1558" s="110" t="s">
        <v>130</v>
      </c>
      <c r="B1558" s="111" t="s">
        <v>120</v>
      </c>
      <c r="C1558" s="112" t="s">
        <v>3493</v>
      </c>
      <c r="D1558" s="70" t="n">
        <v>1000004630</v>
      </c>
      <c r="E1558" s="111" t="s">
        <v>3494</v>
      </c>
      <c r="F1558" s="113" t="n">
        <v>46062</v>
      </c>
      <c r="G1558" s="67" t="str">
        <f aca="false">IF(I1558&gt;0,"Targeted Dealer","-")</f>
        <v>-</v>
      </c>
      <c r="H1558" s="114"/>
      <c r="I1558" s="68" t="n">
        <v>0</v>
      </c>
      <c r="J1558" s="68" t="n">
        <f aca="false">I1558/$J$1*($J$1-$E$1)</f>
        <v>0</v>
      </c>
      <c r="K1558" s="69" t="n">
        <v>0</v>
      </c>
      <c r="L1558" s="69" t="n">
        <f aca="false">I1558-K1558</f>
        <v>0</v>
      </c>
      <c r="M1558" s="69" t="str">
        <f aca="false">IFERROR((K1558/J1558%),"-")</f>
        <v>-</v>
      </c>
      <c r="N1558" s="97" t="n">
        <v>0</v>
      </c>
      <c r="O1558" s="98" t="str">
        <f aca="false">IF(F1558&lt;=$P$2,"June","")</f>
        <v>June</v>
      </c>
      <c r="P1558" s="97" t="n">
        <f aca="false">N1558</f>
        <v>0</v>
      </c>
      <c r="Q1558" s="99" t="n">
        <f aca="false">K1558-P1558</f>
        <v>0</v>
      </c>
      <c r="R1558" s="98" t="n">
        <f aca="false">IFERROR(IF(O1558="May",(K1558/P1558-1))," ")</f>
        <v>0</v>
      </c>
      <c r="S1558" s="105" t="b">
        <f aca="false">IF(N1558&gt;0,IF(O1558="","-",IF(R1558&lt;0%,"DEGROWTH","GROWTH")))</f>
        <v>0</v>
      </c>
      <c r="T1558" s="69" t="n">
        <v>0</v>
      </c>
      <c r="U1558" s="101" t="str">
        <f aca="false">IF(F1558&lt;=$V$2,"May","")</f>
        <v>May</v>
      </c>
      <c r="V1558" s="69" t="n">
        <f aca="false">T1558</f>
        <v>0</v>
      </c>
      <c r="W1558" s="102" t="n">
        <f aca="false">K1558-V1558</f>
        <v>0</v>
      </c>
      <c r="X1558" s="103" t="n">
        <f aca="false">IFERROR(IF(U1558="June",(K1558/V1558-1)),0)</f>
        <v>0</v>
      </c>
      <c r="Y1558" s="106" t="b">
        <f aca="false">IF(T1558&gt;0,IF(U1558="","-",IF(X1558&lt;0%,"DEGROWTH","GROWTH")))</f>
        <v>0</v>
      </c>
      <c r="Z1558" s="75" t="n">
        <v>0</v>
      </c>
      <c r="AA1558" s="70"/>
      <c r="AB1558" s="70" t="s">
        <v>133</v>
      </c>
      <c r="AC1558" s="110" t="s">
        <v>130</v>
      </c>
      <c r="AD1558" s="3"/>
      <c r="AE1558" s="3"/>
      <c r="AF1558" s="110" t="s">
        <v>130</v>
      </c>
      <c r="AG1558" s="121" t="n">
        <f aca="false">IFERROR(INDEX(Last6M_AvgSales_Ref!$B$2:$B$12659,MATCH(D1558,Last6M_AvgSales_Ref!$A$2:$A$12659,0)),"")</f>
        <v>4.16666666666667</v>
      </c>
    </row>
    <row r="1559" customFormat="false" ht="14.25" hidden="false" customHeight="true" outlineLevel="0" collapsed="false">
      <c r="A1559" s="110" t="s">
        <v>130</v>
      </c>
      <c r="B1559" s="111" t="s">
        <v>120</v>
      </c>
      <c r="C1559" s="112" t="s">
        <v>3495</v>
      </c>
      <c r="D1559" s="70" t="n">
        <v>1000001999</v>
      </c>
      <c r="E1559" s="111" t="s">
        <v>3496</v>
      </c>
      <c r="F1559" s="113" t="n">
        <v>44739</v>
      </c>
      <c r="G1559" s="67" t="str">
        <f aca="false">IF(I1559&gt;0,"Targeted Dealer","-")</f>
        <v>Targeted Dealer</v>
      </c>
      <c r="H1559" s="114"/>
      <c r="I1559" s="68" t="n">
        <v>15</v>
      </c>
      <c r="J1559" s="68" t="n">
        <f aca="false">I1559/$J$1*($J$1-$E$1)</f>
        <v>15</v>
      </c>
      <c r="K1559" s="69" t="n">
        <v>15</v>
      </c>
      <c r="L1559" s="69" t="n">
        <f aca="false">I1559-K1559</f>
        <v>0</v>
      </c>
      <c r="M1559" s="69" t="n">
        <f aca="false">IFERROR((K1559/J1559%),"-")</f>
        <v>100</v>
      </c>
      <c r="N1559" s="97" t="n">
        <v>0</v>
      </c>
      <c r="O1559" s="98" t="str">
        <f aca="false">IF(F1559&lt;=$P$2,"June","")</f>
        <v>June</v>
      </c>
      <c r="P1559" s="97" t="n">
        <f aca="false">N1559</f>
        <v>0</v>
      </c>
      <c r="Q1559" s="99" t="n">
        <f aca="false">K1559-P1559</f>
        <v>15</v>
      </c>
      <c r="R1559" s="98" t="n">
        <f aca="false">IFERROR(IF(O1559="May",(K1559/P1559-1))," ")</f>
        <v>0</v>
      </c>
      <c r="S1559" s="105" t="b">
        <f aca="false">IF(N1559&gt;0,IF(O1559="","-",IF(R1559&lt;0%,"DEGROWTH","GROWTH")))</f>
        <v>0</v>
      </c>
      <c r="T1559" s="69" t="n">
        <v>0</v>
      </c>
      <c r="U1559" s="101" t="str">
        <f aca="false">IF(F1559&lt;=$V$2,"May","")</f>
        <v>May</v>
      </c>
      <c r="V1559" s="69" t="n">
        <f aca="false">T1559</f>
        <v>0</v>
      </c>
      <c r="W1559" s="102" t="n">
        <f aca="false">K1559-V1559</f>
        <v>15</v>
      </c>
      <c r="X1559" s="103" t="n">
        <f aca="false">IFERROR(IF(U1559="June",(K1559/V1559-1)),0)</f>
        <v>0</v>
      </c>
      <c r="Y1559" s="106" t="b">
        <f aca="false">IF(T1559&gt;0,IF(U1559="","-",IF(X1559&lt;0%,"DEGROWTH","GROWTH")))</f>
        <v>0</v>
      </c>
      <c r="Z1559" s="75" t="n">
        <v>0</v>
      </c>
      <c r="AA1559" s="70"/>
      <c r="AB1559" s="70" t="s">
        <v>133</v>
      </c>
      <c r="AC1559" s="110" t="s">
        <v>130</v>
      </c>
      <c r="AD1559" s="3"/>
      <c r="AE1559" s="3"/>
      <c r="AF1559" s="110" t="s">
        <v>130</v>
      </c>
      <c r="AG1559" s="121" t="n">
        <f aca="false">IFERROR(INDEX(Last6M_AvgSales_Ref!$B$2:$B$12659,MATCH(D1559,Last6M_AvgSales_Ref!$A$2:$A$12659,0)),"")</f>
        <v>3.33333333333333</v>
      </c>
    </row>
    <row r="1560" customFormat="false" ht="14.25" hidden="false" customHeight="true" outlineLevel="0" collapsed="false">
      <c r="A1560" s="110" t="s">
        <v>130</v>
      </c>
      <c r="B1560" s="111" t="s">
        <v>118</v>
      </c>
      <c r="C1560" s="112" t="s">
        <v>3497</v>
      </c>
      <c r="D1560" s="70" t="n">
        <v>1000001196</v>
      </c>
      <c r="E1560" s="111" t="s">
        <v>3498</v>
      </c>
      <c r="F1560" s="113" t="n">
        <v>44739</v>
      </c>
      <c r="G1560" s="67" t="str">
        <f aca="false">IF(I1560&gt;0,"Targeted Dealer","-")</f>
        <v>Targeted Dealer</v>
      </c>
      <c r="H1560" s="114"/>
      <c r="I1560" s="68" t="n">
        <v>30</v>
      </c>
      <c r="J1560" s="68" t="n">
        <f aca="false">I1560/$J$1*($J$1-$E$1)</f>
        <v>30</v>
      </c>
      <c r="K1560" s="69" t="n">
        <v>0</v>
      </c>
      <c r="L1560" s="69" t="n">
        <f aca="false">I1560-K1560</f>
        <v>30</v>
      </c>
      <c r="M1560" s="69" t="n">
        <f aca="false">IFERROR((K1560/J1560%),"-")</f>
        <v>0</v>
      </c>
      <c r="N1560" s="97" t="n">
        <v>0</v>
      </c>
      <c r="O1560" s="98" t="str">
        <f aca="false">IF(F1560&lt;=$P$2,"June","")</f>
        <v>June</v>
      </c>
      <c r="P1560" s="97" t="n">
        <f aca="false">N1560</f>
        <v>0</v>
      </c>
      <c r="Q1560" s="99" t="n">
        <f aca="false">K1560-P1560</f>
        <v>0</v>
      </c>
      <c r="R1560" s="98" t="n">
        <f aca="false">IFERROR(IF(O1560="May",(K1560/P1560-1))," ")</f>
        <v>0</v>
      </c>
      <c r="S1560" s="105" t="b">
        <f aca="false">IF(N1560&gt;0,IF(O1560="","-",IF(R1560&lt;0%,"DEGROWTH","GROWTH")))</f>
        <v>0</v>
      </c>
      <c r="T1560" s="69" t="n">
        <v>0</v>
      </c>
      <c r="U1560" s="101" t="str">
        <f aca="false">IF(F1560&lt;=$V$2,"May","")</f>
        <v>May</v>
      </c>
      <c r="V1560" s="69" t="n">
        <f aca="false">T1560</f>
        <v>0</v>
      </c>
      <c r="W1560" s="102" t="n">
        <f aca="false">K1560-V1560</f>
        <v>0</v>
      </c>
      <c r="X1560" s="103" t="n">
        <f aca="false">IFERROR(IF(U1560="June",(K1560/V1560-1)),0)</f>
        <v>0</v>
      </c>
      <c r="Y1560" s="106" t="b">
        <f aca="false">IF(T1560&gt;0,IF(U1560="","-",IF(X1560&lt;0%,"DEGROWTH","GROWTH")))</f>
        <v>0</v>
      </c>
      <c r="Z1560" s="75" t="n">
        <v>0</v>
      </c>
      <c r="AA1560" s="70"/>
      <c r="AB1560" s="70" t="s">
        <v>133</v>
      </c>
      <c r="AC1560" s="110" t="s">
        <v>130</v>
      </c>
      <c r="AD1560" s="3"/>
      <c r="AE1560" s="3"/>
      <c r="AF1560" s="110" t="s">
        <v>130</v>
      </c>
      <c r="AG1560" s="121" t="n">
        <f aca="false">IFERROR(INDEX(Last6M_AvgSales_Ref!$B$2:$B$12659,MATCH(D1560,Last6M_AvgSales_Ref!$A$2:$A$12659,0)),"")</f>
        <v>10</v>
      </c>
    </row>
    <row r="1561" customFormat="false" ht="14.25" hidden="false" customHeight="true" outlineLevel="0" collapsed="false">
      <c r="A1561" s="110" t="s">
        <v>130</v>
      </c>
      <c r="B1561" s="111" t="s">
        <v>118</v>
      </c>
      <c r="C1561" s="112" t="s">
        <v>3499</v>
      </c>
      <c r="D1561" s="70" t="n">
        <v>1000004032</v>
      </c>
      <c r="E1561" s="111" t="s">
        <v>3500</v>
      </c>
      <c r="F1561" s="113" t="n">
        <v>45477</v>
      </c>
      <c r="G1561" s="67" t="str">
        <f aca="false">IF(I1561&gt;0,"Targeted Dealer","-")</f>
        <v>-</v>
      </c>
      <c r="H1561" s="114"/>
      <c r="I1561" s="68" t="n">
        <v>0</v>
      </c>
      <c r="J1561" s="68" t="n">
        <f aca="false">I1561/$J$1*($J$1-$E$1)</f>
        <v>0</v>
      </c>
      <c r="K1561" s="69" t="n">
        <v>0</v>
      </c>
      <c r="L1561" s="69" t="n">
        <f aca="false">I1561-K1561</f>
        <v>0</v>
      </c>
      <c r="M1561" s="69" t="str">
        <f aca="false">IFERROR((K1561/J1561%),"-")</f>
        <v>-</v>
      </c>
      <c r="N1561" s="97" t="n">
        <v>0</v>
      </c>
      <c r="O1561" s="98" t="str">
        <f aca="false">IF(F1561&lt;=$P$2,"June","")</f>
        <v>June</v>
      </c>
      <c r="P1561" s="97" t="n">
        <f aca="false">N1561</f>
        <v>0</v>
      </c>
      <c r="Q1561" s="99" t="n">
        <f aca="false">K1561-P1561</f>
        <v>0</v>
      </c>
      <c r="R1561" s="98" t="n">
        <f aca="false">IFERROR(IF(O1561="May",(K1561/P1561-1))," ")</f>
        <v>0</v>
      </c>
      <c r="S1561" s="105" t="b">
        <f aca="false">IF(N1561&gt;0,IF(O1561="","-",IF(R1561&lt;0%,"DEGROWTH","GROWTH")))</f>
        <v>0</v>
      </c>
      <c r="T1561" s="69" t="n">
        <v>0</v>
      </c>
      <c r="U1561" s="101" t="str">
        <f aca="false">IF(F1561&lt;=$V$2,"May","")</f>
        <v>May</v>
      </c>
      <c r="V1561" s="69" t="n">
        <f aca="false">T1561</f>
        <v>0</v>
      </c>
      <c r="W1561" s="102" t="n">
        <f aca="false">K1561-V1561</f>
        <v>0</v>
      </c>
      <c r="X1561" s="103" t="n">
        <f aca="false">IFERROR(IF(U1561="June",(K1561/V1561-1)),0)</f>
        <v>0</v>
      </c>
      <c r="Y1561" s="106" t="b">
        <f aca="false">IF(T1561&gt;0,IF(U1561="","-",IF(X1561&lt;0%,"DEGROWTH","GROWTH")))</f>
        <v>0</v>
      </c>
      <c r="Z1561" s="75" t="n">
        <v>0</v>
      </c>
      <c r="AA1561" s="70"/>
      <c r="AB1561" s="70" t="s">
        <v>133</v>
      </c>
      <c r="AC1561" s="110" t="s">
        <v>130</v>
      </c>
      <c r="AD1561" s="3"/>
      <c r="AE1561" s="3"/>
      <c r="AF1561" s="110" t="s">
        <v>130</v>
      </c>
      <c r="AG1561" s="121" t="n">
        <f aca="false">IFERROR(INDEX(Last6M_AvgSales_Ref!$B$2:$B$12659,MATCH(D1561,Last6M_AvgSales_Ref!$A$2:$A$12659,0)),"")</f>
        <v>1.66666666666667</v>
      </c>
    </row>
    <row r="1562" customFormat="false" ht="14.25" hidden="false" customHeight="true" outlineLevel="0" collapsed="false">
      <c r="A1562" s="110" t="s">
        <v>130</v>
      </c>
      <c r="B1562" s="111" t="s">
        <v>118</v>
      </c>
      <c r="C1562" s="112" t="s">
        <v>3501</v>
      </c>
      <c r="D1562" s="70" t="n">
        <v>1000001202</v>
      </c>
      <c r="E1562" s="111" t="s">
        <v>3502</v>
      </c>
      <c r="F1562" s="113" t="n">
        <v>44739</v>
      </c>
      <c r="G1562" s="67" t="str">
        <f aca="false">IF(I1562&gt;0,"Targeted Dealer","-")</f>
        <v>Targeted Dealer</v>
      </c>
      <c r="H1562" s="114"/>
      <c r="I1562" s="68" t="n">
        <v>25</v>
      </c>
      <c r="J1562" s="68" t="n">
        <f aca="false">I1562/$J$1*($J$1-$E$1)</f>
        <v>25</v>
      </c>
      <c r="K1562" s="69" t="n">
        <v>0</v>
      </c>
      <c r="L1562" s="69" t="n">
        <f aca="false">I1562-K1562</f>
        <v>25</v>
      </c>
      <c r="M1562" s="69" t="n">
        <f aca="false">IFERROR((K1562/J1562%),"-")</f>
        <v>0</v>
      </c>
      <c r="N1562" s="97" t="n">
        <v>10</v>
      </c>
      <c r="O1562" s="98" t="str">
        <f aca="false">IF(F1562&lt;=$P$2,"June","")</f>
        <v>June</v>
      </c>
      <c r="P1562" s="97" t="n">
        <f aca="false">N1562</f>
        <v>10</v>
      </c>
      <c r="Q1562" s="99" t="n">
        <f aca="false">K1562-P1562</f>
        <v>-10</v>
      </c>
      <c r="R1562" s="98" t="n">
        <f aca="false">IFERROR(IF(O1562="May",(K1562/P1562-1))," ")</f>
        <v>0</v>
      </c>
      <c r="S1562" s="100" t="str">
        <f aca="false">IF(N1562&gt;0,IF(O1562="","-",IF(R1562&lt;0%,"DEGROWTH","GROWTH")))</f>
        <v>GROWTH</v>
      </c>
      <c r="T1562" s="69" t="n">
        <v>0</v>
      </c>
      <c r="U1562" s="101" t="str">
        <f aca="false">IF(F1562&lt;=$V$2,"May","")</f>
        <v>May</v>
      </c>
      <c r="V1562" s="69" t="n">
        <f aca="false">T1562</f>
        <v>0</v>
      </c>
      <c r="W1562" s="102" t="n">
        <f aca="false">K1562-V1562</f>
        <v>0</v>
      </c>
      <c r="X1562" s="103" t="n">
        <f aca="false">IFERROR(IF(U1562="June",(K1562/V1562-1)),0)</f>
        <v>0</v>
      </c>
      <c r="Y1562" s="106" t="b">
        <f aca="false">IF(T1562&gt;0,IF(U1562="","-",IF(X1562&lt;0%,"DEGROWTH","GROWTH")))</f>
        <v>0</v>
      </c>
      <c r="Z1562" s="75" t="n">
        <v>0</v>
      </c>
      <c r="AA1562" s="70"/>
      <c r="AB1562" s="70" t="s">
        <v>133</v>
      </c>
      <c r="AC1562" s="110" t="s">
        <v>130</v>
      </c>
      <c r="AD1562" s="3"/>
      <c r="AE1562" s="3"/>
      <c r="AF1562" s="110" t="s">
        <v>130</v>
      </c>
      <c r="AG1562" s="121" t="n">
        <f aca="false">IFERROR(INDEX(Last6M_AvgSales_Ref!$B$2:$B$12659,MATCH(D1562,Last6M_AvgSales_Ref!$A$2:$A$12659,0)),"")</f>
        <v>11.6666666666667</v>
      </c>
    </row>
    <row r="1563" customFormat="false" ht="14.25" hidden="false" customHeight="true" outlineLevel="0" collapsed="false">
      <c r="A1563" s="110" t="s">
        <v>130</v>
      </c>
      <c r="B1563" s="111" t="s">
        <v>118</v>
      </c>
      <c r="C1563" s="112" t="s">
        <v>3503</v>
      </c>
      <c r="D1563" s="70" t="n">
        <v>1000004656</v>
      </c>
      <c r="E1563" s="111" t="s">
        <v>3504</v>
      </c>
      <c r="F1563" s="113" t="n">
        <v>46074</v>
      </c>
      <c r="G1563" s="67" t="str">
        <f aca="false">IF(I1563&gt;0,"Targeted Dealer","-")</f>
        <v>Targeted Dealer</v>
      </c>
      <c r="H1563" s="114"/>
      <c r="I1563" s="68" t="n">
        <v>70</v>
      </c>
      <c r="J1563" s="68" t="n">
        <f aca="false">I1563/$J$1*($J$1-$E$1)</f>
        <v>70</v>
      </c>
      <c r="K1563" s="69" t="n">
        <v>70</v>
      </c>
      <c r="L1563" s="69" t="n">
        <f aca="false">I1563-K1563</f>
        <v>0</v>
      </c>
      <c r="M1563" s="69" t="n">
        <f aca="false">IFERROR((K1563/J1563%),"-")</f>
        <v>100</v>
      </c>
      <c r="N1563" s="97" t="n">
        <v>105</v>
      </c>
      <c r="O1563" s="98" t="str">
        <f aca="false">IF(F1563&lt;=$P$2,"June","")</f>
        <v>June</v>
      </c>
      <c r="P1563" s="97" t="n">
        <f aca="false">N1563</f>
        <v>105</v>
      </c>
      <c r="Q1563" s="99" t="n">
        <f aca="false">K1563-P1563</f>
        <v>-35</v>
      </c>
      <c r="R1563" s="98" t="n">
        <f aca="false">IFERROR(IF(O1563="May",(K1563/P1563-1))," ")</f>
        <v>0</v>
      </c>
      <c r="S1563" s="100" t="str">
        <f aca="false">IF(N1563&gt;0,IF(O1563="","-",IF(R1563&lt;0%,"DEGROWTH","GROWTH")))</f>
        <v>GROWTH</v>
      </c>
      <c r="T1563" s="69" t="n">
        <v>0</v>
      </c>
      <c r="U1563" s="101" t="str">
        <f aca="false">IF(F1563&lt;=$V$2,"May","")</f>
        <v>May</v>
      </c>
      <c r="V1563" s="69" t="n">
        <f aca="false">T1563</f>
        <v>0</v>
      </c>
      <c r="W1563" s="102" t="n">
        <f aca="false">K1563-V1563</f>
        <v>70</v>
      </c>
      <c r="X1563" s="103" t="n">
        <f aca="false">IFERROR(IF(U1563="June",(K1563/V1563-1)),0)</f>
        <v>0</v>
      </c>
      <c r="Y1563" s="106" t="b">
        <f aca="false">IF(T1563&gt;0,IF(U1563="","-",IF(X1563&lt;0%,"DEGROWTH","GROWTH")))</f>
        <v>0</v>
      </c>
      <c r="Z1563" s="75" t="n">
        <v>0</v>
      </c>
      <c r="AA1563" s="70"/>
      <c r="AB1563" s="70" t="s">
        <v>133</v>
      </c>
      <c r="AC1563" s="110" t="s">
        <v>130</v>
      </c>
      <c r="AD1563" s="3"/>
      <c r="AE1563" s="3"/>
      <c r="AF1563" s="110" t="s">
        <v>130</v>
      </c>
      <c r="AG1563" s="121" t="n">
        <f aca="false">IFERROR(INDEX(Last6M_AvgSales_Ref!$B$2:$B$12659,MATCH(D1563,Last6M_AvgSales_Ref!$A$2:$A$12659,0)),"")</f>
        <v>46.6666666666667</v>
      </c>
    </row>
    <row r="1564" customFormat="false" ht="14.25" hidden="false" customHeight="true" outlineLevel="0" collapsed="false">
      <c r="A1564" s="110" t="s">
        <v>134</v>
      </c>
      <c r="B1564" s="111" t="s">
        <v>81</v>
      </c>
      <c r="C1564" s="112" t="s">
        <v>3505</v>
      </c>
      <c r="D1564" s="70" t="n">
        <v>1000004619</v>
      </c>
      <c r="E1564" s="111" t="s">
        <v>3506</v>
      </c>
      <c r="F1564" s="113" t="n">
        <v>46055</v>
      </c>
      <c r="G1564" s="67" t="str">
        <f aca="false">IF(I1564&gt;0,"Targeted Dealer","-")</f>
        <v>-</v>
      </c>
      <c r="H1564" s="114"/>
      <c r="I1564" s="68" t="n">
        <v>0</v>
      </c>
      <c r="J1564" s="68" t="n">
        <f aca="false">I1564/$J$1*($J$1-$E$1)</f>
        <v>0</v>
      </c>
      <c r="K1564" s="69" t="n">
        <v>0</v>
      </c>
      <c r="L1564" s="69" t="n">
        <f aca="false">I1564-K1564</f>
        <v>0</v>
      </c>
      <c r="M1564" s="69" t="str">
        <f aca="false">IFERROR((K1564/J1564%),"-")</f>
        <v>-</v>
      </c>
      <c r="N1564" s="97" t="n">
        <v>0</v>
      </c>
      <c r="O1564" s="98" t="str">
        <f aca="false">IF(F1564&lt;=$P$2,"June","")</f>
        <v>June</v>
      </c>
      <c r="P1564" s="97" t="n">
        <f aca="false">N1564</f>
        <v>0</v>
      </c>
      <c r="Q1564" s="99" t="n">
        <f aca="false">K1564-P1564</f>
        <v>0</v>
      </c>
      <c r="R1564" s="98" t="n">
        <f aca="false">IFERROR(IF(O1564="May",(K1564/P1564-1))," ")</f>
        <v>0</v>
      </c>
      <c r="S1564" s="105" t="b">
        <f aca="false">IF(N1564&gt;0,IF(O1564="","-",IF(R1564&lt;0%,"DEGROWTH","GROWTH")))</f>
        <v>0</v>
      </c>
      <c r="T1564" s="69" t="n">
        <v>0</v>
      </c>
      <c r="U1564" s="101" t="str">
        <f aca="false">IF(F1564&lt;=$V$2,"May","")</f>
        <v>May</v>
      </c>
      <c r="V1564" s="69" t="n">
        <f aca="false">T1564</f>
        <v>0</v>
      </c>
      <c r="W1564" s="102" t="n">
        <f aca="false">K1564-V1564</f>
        <v>0</v>
      </c>
      <c r="X1564" s="103" t="n">
        <f aca="false">IFERROR(IF(U1564="June",(K1564/V1564-1)),0)</f>
        <v>0</v>
      </c>
      <c r="Y1564" s="106" t="b">
        <f aca="false">IF(T1564&gt;0,IF(U1564="","-",IF(X1564&lt;0%,"DEGROWTH","GROWTH")))</f>
        <v>0</v>
      </c>
      <c r="Z1564" s="75" t="n">
        <v>0</v>
      </c>
      <c r="AA1564" s="70"/>
      <c r="AB1564" s="70" t="s">
        <v>133</v>
      </c>
      <c r="AC1564" s="110" t="s">
        <v>134</v>
      </c>
      <c r="AD1564" s="3"/>
      <c r="AE1564" s="3"/>
      <c r="AF1564" s="110" t="s">
        <v>134</v>
      </c>
      <c r="AG1564" s="121" t="n">
        <f aca="false">IFERROR(INDEX(Last6M_AvgSales_Ref!$B$2:$B$12659,MATCH(D1564,Last6M_AvgSales_Ref!$A$2:$A$12659,0)),"")</f>
        <v>7.5</v>
      </c>
    </row>
    <row r="1565" customFormat="false" ht="14.25" hidden="false" customHeight="true" outlineLevel="0" collapsed="false">
      <c r="A1565" s="110" t="s">
        <v>134</v>
      </c>
      <c r="B1565" s="111" t="s">
        <v>81</v>
      </c>
      <c r="C1565" s="112" t="s">
        <v>3507</v>
      </c>
      <c r="D1565" s="70" t="n">
        <v>1000004620</v>
      </c>
      <c r="E1565" s="111" t="s">
        <v>3508</v>
      </c>
      <c r="F1565" s="113" t="n">
        <v>46057</v>
      </c>
      <c r="G1565" s="67" t="str">
        <f aca="false">IF(I1565&gt;0,"Targeted Dealer","-")</f>
        <v>Targeted Dealer</v>
      </c>
      <c r="H1565" s="114"/>
      <c r="I1565" s="68" t="n">
        <v>30</v>
      </c>
      <c r="J1565" s="68" t="n">
        <f aca="false">I1565/$J$1*($J$1-$E$1)</f>
        <v>30</v>
      </c>
      <c r="K1565" s="69" t="n">
        <v>42.5</v>
      </c>
      <c r="L1565" s="69" t="n">
        <f aca="false">I1565-K1565</f>
        <v>-12.5</v>
      </c>
      <c r="M1565" s="69" t="n">
        <f aca="false">IFERROR((K1565/J1565%),"-")</f>
        <v>141.666666666667</v>
      </c>
      <c r="N1565" s="97" t="n">
        <v>63.75</v>
      </c>
      <c r="O1565" s="98" t="str">
        <f aca="false">IF(F1565&lt;=$P$2,"June","")</f>
        <v>June</v>
      </c>
      <c r="P1565" s="97" t="n">
        <f aca="false">N1565</f>
        <v>63.75</v>
      </c>
      <c r="Q1565" s="99" t="n">
        <f aca="false">K1565-P1565</f>
        <v>-21.25</v>
      </c>
      <c r="R1565" s="98" t="n">
        <f aca="false">IFERROR(IF(O1565="May",(K1565/P1565-1))," ")</f>
        <v>0</v>
      </c>
      <c r="S1565" s="100" t="str">
        <f aca="false">IF(N1565&gt;0,IF(O1565="","-",IF(R1565&lt;0%,"DEGROWTH","GROWTH")))</f>
        <v>GROWTH</v>
      </c>
      <c r="T1565" s="69" t="n">
        <v>0</v>
      </c>
      <c r="U1565" s="101" t="str">
        <f aca="false">IF(F1565&lt;=$V$2,"May","")</f>
        <v>May</v>
      </c>
      <c r="V1565" s="69" t="n">
        <f aca="false">T1565</f>
        <v>0</v>
      </c>
      <c r="W1565" s="102" t="n">
        <f aca="false">K1565-V1565</f>
        <v>42.5</v>
      </c>
      <c r="X1565" s="103" t="n">
        <f aca="false">IFERROR(IF(U1565="June",(K1565/V1565-1)),0)</f>
        <v>0</v>
      </c>
      <c r="Y1565" s="106" t="b">
        <f aca="false">IF(T1565&gt;0,IF(U1565="","-",IF(X1565&lt;0%,"DEGROWTH","GROWTH")))</f>
        <v>0</v>
      </c>
      <c r="Z1565" s="75" t="n">
        <v>0</v>
      </c>
      <c r="AA1565" s="70"/>
      <c r="AB1565" s="70" t="s">
        <v>133</v>
      </c>
      <c r="AC1565" s="110" t="s">
        <v>134</v>
      </c>
      <c r="AD1565" s="3"/>
      <c r="AE1565" s="3"/>
      <c r="AF1565" s="110" t="s">
        <v>134</v>
      </c>
      <c r="AG1565" s="121" t="n">
        <f aca="false">IFERROR(INDEX(Last6M_AvgSales_Ref!$B$2:$B$12659,MATCH(D1565,Last6M_AvgSales_Ref!$A$2:$A$12659,0)),"")</f>
        <v>10.5416666666667</v>
      </c>
    </row>
    <row r="1566" customFormat="false" ht="14.25" hidden="false" customHeight="true" outlineLevel="0" collapsed="false">
      <c r="A1566" s="110" t="s">
        <v>132</v>
      </c>
      <c r="B1566" s="111" t="s">
        <v>103</v>
      </c>
      <c r="C1566" s="112" t="s">
        <v>3509</v>
      </c>
      <c r="D1566" s="70" t="n">
        <v>1000003484</v>
      </c>
      <c r="E1566" s="111" t="s">
        <v>3510</v>
      </c>
      <c r="F1566" s="113" t="n">
        <v>45034</v>
      </c>
      <c r="G1566" s="67" t="str">
        <f aca="false">IF(I1566&gt;0,"Targeted Dealer","-")</f>
        <v>Targeted Dealer</v>
      </c>
      <c r="H1566" s="114"/>
      <c r="I1566" s="68" t="n">
        <v>30</v>
      </c>
      <c r="J1566" s="68" t="n">
        <f aca="false">I1566/$J$1*($J$1-$E$1)</f>
        <v>30</v>
      </c>
      <c r="K1566" s="69" t="n">
        <v>10</v>
      </c>
      <c r="L1566" s="69" t="n">
        <f aca="false">I1566-K1566</f>
        <v>20</v>
      </c>
      <c r="M1566" s="69" t="n">
        <f aca="false">IFERROR((K1566/J1566%),"-")</f>
        <v>33.3333333333333</v>
      </c>
      <c r="N1566" s="97" t="n">
        <v>10</v>
      </c>
      <c r="O1566" s="98" t="str">
        <f aca="false">IF(F1566&lt;=$P$2,"June","")</f>
        <v>June</v>
      </c>
      <c r="P1566" s="97" t="n">
        <f aca="false">N1566</f>
        <v>10</v>
      </c>
      <c r="Q1566" s="99" t="n">
        <f aca="false">K1566-P1566</f>
        <v>0</v>
      </c>
      <c r="R1566" s="98" t="n">
        <f aca="false">IFERROR(IF(O1566="May",(K1566/P1566-1))," ")</f>
        <v>0</v>
      </c>
      <c r="S1566" s="100" t="str">
        <f aca="false">IF(N1566&gt;0,IF(O1566="","-",IF(R1566&lt;0%,"DEGROWTH","GROWTH")))</f>
        <v>GROWTH</v>
      </c>
      <c r="T1566" s="69" t="n">
        <v>0</v>
      </c>
      <c r="U1566" s="101" t="str">
        <f aca="false">IF(F1566&lt;=$V$2,"May","")</f>
        <v>May</v>
      </c>
      <c r="V1566" s="69" t="n">
        <f aca="false">T1566</f>
        <v>0</v>
      </c>
      <c r="W1566" s="102" t="n">
        <f aca="false">K1566-V1566</f>
        <v>10</v>
      </c>
      <c r="X1566" s="103" t="n">
        <f aca="false">IFERROR(IF(U1566="June",(K1566/V1566-1)),0)</f>
        <v>0</v>
      </c>
      <c r="Y1566" s="106" t="b">
        <f aca="false">IF(T1566&gt;0,IF(U1566="","-",IF(X1566&lt;0%,"DEGROWTH","GROWTH")))</f>
        <v>0</v>
      </c>
      <c r="Z1566" s="75" t="n">
        <v>0</v>
      </c>
      <c r="AA1566" s="70"/>
      <c r="AB1566" s="70" t="s">
        <v>133</v>
      </c>
      <c r="AC1566" s="110" t="s">
        <v>132</v>
      </c>
      <c r="AD1566" s="3"/>
      <c r="AE1566" s="3"/>
      <c r="AF1566" s="110" t="s">
        <v>132</v>
      </c>
      <c r="AG1566" s="121" t="n">
        <f aca="false">IFERROR(INDEX(Last6M_AvgSales_Ref!$B$2:$B$12659,MATCH(D1566,Last6M_AvgSales_Ref!$A$2:$A$12659,0)),"")</f>
        <v>8.83333333333333</v>
      </c>
    </row>
    <row r="1567" customFormat="false" ht="14.25" hidden="false" customHeight="true" outlineLevel="0" collapsed="false">
      <c r="A1567" s="110" t="s">
        <v>132</v>
      </c>
      <c r="B1567" s="111" t="s">
        <v>103</v>
      </c>
      <c r="C1567" s="112" t="s">
        <v>3511</v>
      </c>
      <c r="D1567" s="70" t="n">
        <v>1000001324</v>
      </c>
      <c r="E1567" s="111" t="s">
        <v>3512</v>
      </c>
      <c r="F1567" s="113" t="n">
        <v>44739</v>
      </c>
      <c r="G1567" s="67" t="str">
        <f aca="false">IF(I1567&gt;0,"Targeted Dealer","-")</f>
        <v>Targeted Dealer</v>
      </c>
      <c r="H1567" s="114"/>
      <c r="I1567" s="68" t="n">
        <v>50</v>
      </c>
      <c r="J1567" s="68" t="n">
        <f aca="false">I1567/$J$1*($J$1-$E$1)</f>
        <v>50</v>
      </c>
      <c r="K1567" s="69" t="n">
        <v>31</v>
      </c>
      <c r="L1567" s="69" t="n">
        <f aca="false">I1567-K1567</f>
        <v>19</v>
      </c>
      <c r="M1567" s="69" t="n">
        <f aca="false">IFERROR((K1567/J1567%),"-")</f>
        <v>62</v>
      </c>
      <c r="N1567" s="97" t="n">
        <v>10</v>
      </c>
      <c r="O1567" s="98" t="str">
        <f aca="false">IF(F1567&lt;=$P$2,"June","")</f>
        <v>June</v>
      </c>
      <c r="P1567" s="97" t="n">
        <f aca="false">N1567</f>
        <v>10</v>
      </c>
      <c r="Q1567" s="99" t="n">
        <f aca="false">K1567-P1567</f>
        <v>21</v>
      </c>
      <c r="R1567" s="98" t="n">
        <f aca="false">IFERROR(IF(O1567="May",(K1567/P1567-1))," ")</f>
        <v>0</v>
      </c>
      <c r="S1567" s="100" t="str">
        <f aca="false">IF(N1567&gt;0,IF(O1567="","-",IF(R1567&lt;0%,"DEGROWTH","GROWTH")))</f>
        <v>GROWTH</v>
      </c>
      <c r="T1567" s="69" t="n">
        <v>0</v>
      </c>
      <c r="U1567" s="101" t="str">
        <f aca="false">IF(F1567&lt;=$V$2,"May","")</f>
        <v>May</v>
      </c>
      <c r="V1567" s="69" t="n">
        <f aca="false">T1567</f>
        <v>0</v>
      </c>
      <c r="W1567" s="102" t="n">
        <f aca="false">K1567-V1567</f>
        <v>31</v>
      </c>
      <c r="X1567" s="103" t="n">
        <f aca="false">IFERROR(IF(U1567="June",(K1567/V1567-1)),0)</f>
        <v>0</v>
      </c>
      <c r="Y1567" s="106" t="b">
        <f aca="false">IF(T1567&gt;0,IF(U1567="","-",IF(X1567&lt;0%,"DEGROWTH","GROWTH")))</f>
        <v>0</v>
      </c>
      <c r="Z1567" s="75" t="n">
        <v>0</v>
      </c>
      <c r="AA1567" s="70"/>
      <c r="AB1567" s="70" t="s">
        <v>133</v>
      </c>
      <c r="AC1567" s="110" t="s">
        <v>132</v>
      </c>
      <c r="AD1567" s="3"/>
      <c r="AE1567" s="3"/>
      <c r="AF1567" s="110" t="s">
        <v>132</v>
      </c>
      <c r="AG1567" s="121" t="n">
        <f aca="false">IFERROR(INDEX(Last6M_AvgSales_Ref!$B$2:$B$12659,MATCH(D1567,Last6M_AvgSales_Ref!$A$2:$A$12659,0)),"")</f>
        <v>9.16666666666667</v>
      </c>
    </row>
    <row r="1568" customFormat="false" ht="14.25" hidden="false" customHeight="true" outlineLevel="0" collapsed="false">
      <c r="A1568" s="110" t="s">
        <v>131</v>
      </c>
      <c r="B1568" s="111" t="s">
        <v>95</v>
      </c>
      <c r="C1568" s="112" t="s">
        <v>3513</v>
      </c>
      <c r="D1568" s="70" t="n">
        <v>1000002786</v>
      </c>
      <c r="E1568" s="111" t="s">
        <v>3514</v>
      </c>
      <c r="F1568" s="113" t="n">
        <v>44741</v>
      </c>
      <c r="G1568" s="67" t="str">
        <f aca="false">IF(I1568&gt;0,"Targeted Dealer","-")</f>
        <v>Targeted Dealer</v>
      </c>
      <c r="H1568" s="114"/>
      <c r="I1568" s="68" t="n">
        <v>215</v>
      </c>
      <c r="J1568" s="68" t="n">
        <f aca="false">I1568/$J$1*($J$1-$E$1)</f>
        <v>215</v>
      </c>
      <c r="K1568" s="69" t="n">
        <v>156.5</v>
      </c>
      <c r="L1568" s="69" t="n">
        <f aca="false">I1568-K1568</f>
        <v>58.5</v>
      </c>
      <c r="M1568" s="69" t="n">
        <f aca="false">IFERROR((K1568/J1568%),"-")</f>
        <v>72.7906976744186</v>
      </c>
      <c r="N1568" s="97" t="n">
        <v>215</v>
      </c>
      <c r="O1568" s="98" t="str">
        <f aca="false">IF(F1568&lt;=$P$2,"June","")</f>
        <v>June</v>
      </c>
      <c r="P1568" s="97" t="n">
        <f aca="false">N1568</f>
        <v>215</v>
      </c>
      <c r="Q1568" s="99" t="n">
        <f aca="false">K1568-P1568</f>
        <v>-58.5</v>
      </c>
      <c r="R1568" s="98" t="n">
        <f aca="false">IFERROR(IF(O1568="May",(K1568/P1568-1))," ")</f>
        <v>0</v>
      </c>
      <c r="S1568" s="100" t="str">
        <f aca="false">IF(N1568&gt;0,IF(O1568="","-",IF(R1568&lt;0%,"DEGROWTH","GROWTH")))</f>
        <v>GROWTH</v>
      </c>
      <c r="T1568" s="69" t="n">
        <v>125.5</v>
      </c>
      <c r="U1568" s="101" t="str">
        <f aca="false">IF(F1568&lt;=$V$2,"May","")</f>
        <v>May</v>
      </c>
      <c r="V1568" s="69" t="n">
        <f aca="false">T1568</f>
        <v>125.5</v>
      </c>
      <c r="W1568" s="102" t="n">
        <f aca="false">K1568-V1568</f>
        <v>31</v>
      </c>
      <c r="X1568" s="103" t="n">
        <f aca="false">IFERROR(IF(U1568="June",(K1568/V1568-1)),0)</f>
        <v>0</v>
      </c>
      <c r="Y1568" s="104" t="str">
        <f aca="false">IF(T1568&gt;0,IF(U1568="","-",IF(X1568&lt;0%,"DEGROWTH","GROWTH")))</f>
        <v>GROWTH</v>
      </c>
      <c r="Z1568" s="75" t="n">
        <v>0</v>
      </c>
      <c r="AA1568" s="70"/>
      <c r="AB1568" s="70" t="s">
        <v>133</v>
      </c>
      <c r="AC1568" s="110" t="s">
        <v>131</v>
      </c>
      <c r="AD1568" s="3"/>
      <c r="AE1568" s="3"/>
      <c r="AF1568" s="110" t="s">
        <v>131</v>
      </c>
      <c r="AG1568" s="121" t="n">
        <f aca="false">IFERROR(INDEX(Last6M_AvgSales_Ref!$B$2:$B$12659,MATCH(D1568,Last6M_AvgSales_Ref!$A$2:$A$12659,0)),"")</f>
        <v>166.7</v>
      </c>
    </row>
    <row r="1569" customFormat="false" ht="14.25" hidden="false" customHeight="true" outlineLevel="0" collapsed="false">
      <c r="A1569" s="110" t="s">
        <v>131</v>
      </c>
      <c r="B1569" s="111" t="s">
        <v>97</v>
      </c>
      <c r="C1569" s="112" t="s">
        <v>3515</v>
      </c>
      <c r="D1569" s="70" t="n">
        <v>1000002007</v>
      </c>
      <c r="E1569" s="111" t="s">
        <v>3516</v>
      </c>
      <c r="F1569" s="113" t="n">
        <v>44739</v>
      </c>
      <c r="G1569" s="67" t="str">
        <f aca="false">IF(I1569&gt;0,"Targeted Dealer","-")</f>
        <v>Targeted Dealer</v>
      </c>
      <c r="H1569" s="114"/>
      <c r="I1569" s="68" t="n">
        <v>50</v>
      </c>
      <c r="J1569" s="68" t="n">
        <f aca="false">I1569/$J$1*($J$1-$E$1)</f>
        <v>50</v>
      </c>
      <c r="K1569" s="69" t="n">
        <v>0</v>
      </c>
      <c r="L1569" s="69" t="n">
        <f aca="false">I1569-K1569</f>
        <v>50</v>
      </c>
      <c r="M1569" s="69" t="n">
        <f aca="false">IFERROR((K1569/J1569%),"-")</f>
        <v>0</v>
      </c>
      <c r="N1569" s="97" t="n">
        <v>0</v>
      </c>
      <c r="O1569" s="98" t="str">
        <f aca="false">IF(F1569&lt;=$P$2,"June","")</f>
        <v>June</v>
      </c>
      <c r="P1569" s="97" t="n">
        <f aca="false">N1569</f>
        <v>0</v>
      </c>
      <c r="Q1569" s="99" t="n">
        <f aca="false">K1569-P1569</f>
        <v>0</v>
      </c>
      <c r="R1569" s="98" t="n">
        <f aca="false">IFERROR(IF(O1569="May",(K1569/P1569-1))," ")</f>
        <v>0</v>
      </c>
      <c r="S1569" s="105" t="b">
        <f aca="false">IF(N1569&gt;0,IF(O1569="","-",IF(R1569&lt;0%,"DEGROWTH","GROWTH")))</f>
        <v>0</v>
      </c>
      <c r="T1569" s="69" t="n">
        <v>30</v>
      </c>
      <c r="U1569" s="101" t="str">
        <f aca="false">IF(F1569&lt;=$V$2,"May","")</f>
        <v>May</v>
      </c>
      <c r="V1569" s="69" t="n">
        <f aca="false">T1569</f>
        <v>30</v>
      </c>
      <c r="W1569" s="102" t="n">
        <f aca="false">K1569-V1569</f>
        <v>-30</v>
      </c>
      <c r="X1569" s="103" t="n">
        <f aca="false">IFERROR(IF(U1569="June",(K1569/V1569-1)),0)</f>
        <v>0</v>
      </c>
      <c r="Y1569" s="104" t="str">
        <f aca="false">IF(T1569&gt;0,IF(U1569="","-",IF(X1569&lt;0%,"DEGROWTH","GROWTH")))</f>
        <v>GROWTH</v>
      </c>
      <c r="Z1569" s="75" t="n">
        <v>0</v>
      </c>
      <c r="AA1569" s="70"/>
      <c r="AB1569" s="70" t="s">
        <v>133</v>
      </c>
      <c r="AC1569" s="110" t="s">
        <v>131</v>
      </c>
      <c r="AD1569" s="3"/>
      <c r="AE1569" s="3"/>
      <c r="AF1569" s="110" t="s">
        <v>131</v>
      </c>
      <c r="AG1569" s="121" t="n">
        <f aca="false">IFERROR(INDEX(Last6M_AvgSales_Ref!$B$2:$B$12659,MATCH(D1569,Last6M_AvgSales_Ref!$A$2:$A$12659,0)),"")</f>
        <v>8</v>
      </c>
    </row>
    <row r="1570" customFormat="false" ht="14.25" hidden="false" customHeight="true" outlineLevel="0" collapsed="false">
      <c r="A1570" s="110" t="s">
        <v>133</v>
      </c>
      <c r="B1570" s="111" t="s">
        <v>32</v>
      </c>
      <c r="C1570" s="112" t="s">
        <v>3517</v>
      </c>
      <c r="D1570" s="70" t="n">
        <v>1000004616</v>
      </c>
      <c r="E1570" s="111" t="s">
        <v>646</v>
      </c>
      <c r="F1570" s="113" t="n">
        <v>46052</v>
      </c>
      <c r="G1570" s="67" t="str">
        <f aca="false">IF(I1570&gt;0,"Targeted Dealer","-")</f>
        <v>Targeted Dealer</v>
      </c>
      <c r="H1570" s="114"/>
      <c r="I1570" s="68" t="n">
        <v>80</v>
      </c>
      <c r="J1570" s="68" t="n">
        <f aca="false">I1570/$J$1*($J$1-$E$1)</f>
        <v>80</v>
      </c>
      <c r="K1570" s="69" t="n">
        <v>80</v>
      </c>
      <c r="L1570" s="69" t="n">
        <f aca="false">I1570-K1570</f>
        <v>0</v>
      </c>
      <c r="M1570" s="69" t="n">
        <f aca="false">IFERROR((K1570/J1570%),"-")</f>
        <v>100</v>
      </c>
      <c r="N1570" s="97" t="n">
        <v>140</v>
      </c>
      <c r="O1570" s="98" t="str">
        <f aca="false">IF(F1570&lt;=$P$2,"June","")</f>
        <v>June</v>
      </c>
      <c r="P1570" s="97" t="n">
        <f aca="false">N1570</f>
        <v>140</v>
      </c>
      <c r="Q1570" s="99" t="n">
        <f aca="false">K1570-P1570</f>
        <v>-60</v>
      </c>
      <c r="R1570" s="98" t="n">
        <f aca="false">IFERROR(IF(O1570="May",(K1570/P1570-1))," ")</f>
        <v>0</v>
      </c>
      <c r="S1570" s="100" t="str">
        <f aca="false">IF(N1570&gt;0,IF(O1570="","-",IF(R1570&lt;0%,"DEGROWTH","GROWTH")))</f>
        <v>GROWTH</v>
      </c>
      <c r="T1570" s="69" t="n">
        <v>0</v>
      </c>
      <c r="U1570" s="101" t="str">
        <f aca="false">IF(F1570&lt;=$V$2,"May","")</f>
        <v>May</v>
      </c>
      <c r="V1570" s="69" t="n">
        <f aca="false">T1570</f>
        <v>0</v>
      </c>
      <c r="W1570" s="102" t="n">
        <f aca="false">K1570-V1570</f>
        <v>80</v>
      </c>
      <c r="X1570" s="103" t="n">
        <f aca="false">IFERROR(IF(U1570="June",(K1570/V1570-1)),0)</f>
        <v>0</v>
      </c>
      <c r="Y1570" s="106" t="b">
        <f aca="false">IF(T1570&gt;0,IF(U1570="","-",IF(X1570&lt;0%,"DEGROWTH","GROWTH")))</f>
        <v>0</v>
      </c>
      <c r="Z1570" s="75" t="n">
        <v>0</v>
      </c>
      <c r="AA1570" s="70"/>
      <c r="AB1570" s="70" t="s">
        <v>133</v>
      </c>
      <c r="AC1570" s="110" t="s">
        <v>133</v>
      </c>
      <c r="AD1570" s="3"/>
      <c r="AE1570" s="3"/>
      <c r="AF1570" s="110" t="s">
        <v>133</v>
      </c>
      <c r="AG1570" s="121" t="n">
        <f aca="false">IFERROR(INDEX(Last6M_AvgSales_Ref!$B$2:$B$12659,MATCH(D1570,Last6M_AvgSales_Ref!$A$2:$A$12659,0)),"")</f>
        <v>66.6666666666667</v>
      </c>
    </row>
    <row r="1571" customFormat="false" ht="14.25" hidden="false" customHeight="true" outlineLevel="0" collapsed="false">
      <c r="A1571" s="110" t="s">
        <v>133</v>
      </c>
      <c r="B1571" s="111" t="s">
        <v>43</v>
      </c>
      <c r="C1571" s="112" t="s">
        <v>3518</v>
      </c>
      <c r="D1571" s="70" t="n">
        <v>1000004662</v>
      </c>
      <c r="E1571" s="111" t="s">
        <v>3519</v>
      </c>
      <c r="F1571" s="113" t="n">
        <v>46073</v>
      </c>
      <c r="G1571" s="67" t="str">
        <f aca="false">IF(I1571&gt;0,"Targeted Dealer","-")</f>
        <v>Targeted Dealer</v>
      </c>
      <c r="H1571" s="114"/>
      <c r="I1571" s="68" t="n">
        <v>50</v>
      </c>
      <c r="J1571" s="68" t="n">
        <f aca="false">I1571/$J$1*($J$1-$E$1)</f>
        <v>50</v>
      </c>
      <c r="K1571" s="69" t="n">
        <v>46.5</v>
      </c>
      <c r="L1571" s="69" t="n">
        <f aca="false">I1571-K1571</f>
        <v>3.5</v>
      </c>
      <c r="M1571" s="69" t="n">
        <f aca="false">IFERROR((K1571/J1571%),"-")</f>
        <v>93</v>
      </c>
      <c r="N1571" s="97" t="n">
        <v>40</v>
      </c>
      <c r="O1571" s="98" t="str">
        <f aca="false">IF(F1571&lt;=$P$2,"June","")</f>
        <v>June</v>
      </c>
      <c r="P1571" s="97" t="n">
        <f aca="false">N1571</f>
        <v>40</v>
      </c>
      <c r="Q1571" s="99" t="n">
        <f aca="false">K1571-P1571</f>
        <v>6.5</v>
      </c>
      <c r="R1571" s="98" t="n">
        <f aca="false">IFERROR(IF(O1571="May",(K1571/P1571-1))," ")</f>
        <v>0</v>
      </c>
      <c r="S1571" s="100" t="str">
        <f aca="false">IF(N1571&gt;0,IF(O1571="","-",IF(R1571&lt;0%,"DEGROWTH","GROWTH")))</f>
        <v>GROWTH</v>
      </c>
      <c r="T1571" s="69" t="n">
        <v>0</v>
      </c>
      <c r="U1571" s="101" t="str">
        <f aca="false">IF(F1571&lt;=$V$2,"May","")</f>
        <v>May</v>
      </c>
      <c r="V1571" s="69" t="n">
        <f aca="false">T1571</f>
        <v>0</v>
      </c>
      <c r="W1571" s="102" t="n">
        <f aca="false">K1571-V1571</f>
        <v>46.5</v>
      </c>
      <c r="X1571" s="103" t="n">
        <f aca="false">IFERROR(IF(U1571="June",(K1571/V1571-1)),0)</f>
        <v>0</v>
      </c>
      <c r="Y1571" s="106" t="b">
        <f aca="false">IF(T1571&gt;0,IF(U1571="","-",IF(X1571&lt;0%,"DEGROWTH","GROWTH")))</f>
        <v>0</v>
      </c>
      <c r="Z1571" s="75" t="n">
        <v>0</v>
      </c>
      <c r="AA1571" s="70"/>
      <c r="AB1571" s="70" t="s">
        <v>133</v>
      </c>
      <c r="AC1571" s="110" t="s">
        <v>133</v>
      </c>
      <c r="AD1571" s="3"/>
      <c r="AE1571" s="3"/>
      <c r="AF1571" s="110" t="s">
        <v>133</v>
      </c>
      <c r="AG1571" s="121" t="n">
        <f aca="false">IFERROR(INDEX(Last6M_AvgSales_Ref!$B$2:$B$12659,MATCH(D1571,Last6M_AvgSales_Ref!$A$2:$A$12659,0)),"")</f>
        <v>22.5833333333333</v>
      </c>
    </row>
    <row r="1572" customFormat="false" ht="14.25" hidden="false" customHeight="true" outlineLevel="0" collapsed="false">
      <c r="A1572" s="110" t="s">
        <v>134</v>
      </c>
      <c r="B1572" s="111" t="s">
        <v>58</v>
      </c>
      <c r="C1572" s="112" t="s">
        <v>3520</v>
      </c>
      <c r="D1572" s="70" t="n">
        <v>1000003103</v>
      </c>
      <c r="E1572" s="111" t="s">
        <v>3521</v>
      </c>
      <c r="F1572" s="113" t="n">
        <v>44880</v>
      </c>
      <c r="G1572" s="67" t="str">
        <f aca="false">IF(I1572&gt;0,"Targeted Dealer","-")</f>
        <v>Targeted Dealer</v>
      </c>
      <c r="H1572" s="114"/>
      <c r="I1572" s="68" t="n">
        <v>26</v>
      </c>
      <c r="J1572" s="68" t="n">
        <f aca="false">I1572/$J$1*($J$1-$E$1)</f>
        <v>26</v>
      </c>
      <c r="K1572" s="69" t="n">
        <v>46.5</v>
      </c>
      <c r="L1572" s="69" t="n">
        <f aca="false">I1572-K1572</f>
        <v>-20.5</v>
      </c>
      <c r="M1572" s="69" t="n">
        <f aca="false">IFERROR((K1572/J1572%),"-")</f>
        <v>178.846153846154</v>
      </c>
      <c r="N1572" s="97" t="n">
        <v>39</v>
      </c>
      <c r="O1572" s="98" t="str">
        <f aca="false">IF(F1572&lt;=$P$2,"June","")</f>
        <v>June</v>
      </c>
      <c r="P1572" s="97" t="n">
        <f aca="false">N1572</f>
        <v>39</v>
      </c>
      <c r="Q1572" s="99" t="n">
        <f aca="false">K1572-P1572</f>
        <v>7.5</v>
      </c>
      <c r="R1572" s="98" t="n">
        <f aca="false">IFERROR(IF(O1572="May",(K1572/P1572-1))," ")</f>
        <v>0</v>
      </c>
      <c r="S1572" s="100" t="str">
        <f aca="false">IF(N1572&gt;0,IF(O1572="","-",IF(R1572&lt;0%,"DEGROWTH","GROWTH")))</f>
        <v>GROWTH</v>
      </c>
      <c r="T1572" s="69" t="n">
        <v>0</v>
      </c>
      <c r="U1572" s="101" t="str">
        <f aca="false">IF(F1572&lt;=$V$2,"May","")</f>
        <v>May</v>
      </c>
      <c r="V1572" s="69" t="n">
        <f aca="false">T1572</f>
        <v>0</v>
      </c>
      <c r="W1572" s="102" t="n">
        <f aca="false">K1572-V1572</f>
        <v>46.5</v>
      </c>
      <c r="X1572" s="103" t="n">
        <f aca="false">IFERROR(IF(U1572="June",(K1572/V1572-1)),0)</f>
        <v>0</v>
      </c>
      <c r="Y1572" s="106" t="b">
        <f aca="false">IF(T1572&gt;0,IF(U1572="","-",IF(X1572&lt;0%,"DEGROWTH","GROWTH")))</f>
        <v>0</v>
      </c>
      <c r="Z1572" s="75" t="n">
        <v>0</v>
      </c>
      <c r="AA1572" s="70"/>
      <c r="AB1572" s="70" t="s">
        <v>133</v>
      </c>
      <c r="AC1572" s="110" t="s">
        <v>134</v>
      </c>
      <c r="AD1572" s="3"/>
      <c r="AE1572" s="3"/>
      <c r="AF1572" s="110" t="s">
        <v>134</v>
      </c>
      <c r="AG1572" s="121" t="n">
        <f aca="false">IFERROR(INDEX(Last6M_AvgSales_Ref!$B$2:$B$12659,MATCH(D1572,Last6M_AvgSales_Ref!$A$2:$A$12659,0)),"")</f>
        <v>13.0833333333333</v>
      </c>
    </row>
    <row r="1573" customFormat="false" ht="14.25" hidden="false" customHeight="true" outlineLevel="0" collapsed="false">
      <c r="A1573" s="110" t="s">
        <v>134</v>
      </c>
      <c r="B1573" s="111" t="s">
        <v>83</v>
      </c>
      <c r="C1573" s="112" t="s">
        <v>3522</v>
      </c>
      <c r="D1573" s="70" t="n">
        <v>1000004643</v>
      </c>
      <c r="E1573" s="111" t="s">
        <v>3523</v>
      </c>
      <c r="F1573" s="113" t="n">
        <v>46066</v>
      </c>
      <c r="G1573" s="67" t="str">
        <f aca="false">IF(I1573&gt;0,"Targeted Dealer","-")</f>
        <v>Targeted Dealer</v>
      </c>
      <c r="H1573" s="114"/>
      <c r="I1573" s="68" t="n">
        <v>40</v>
      </c>
      <c r="J1573" s="68" t="n">
        <f aca="false">I1573/$J$1*($J$1-$E$1)</f>
        <v>40</v>
      </c>
      <c r="K1573" s="69" t="n">
        <v>0</v>
      </c>
      <c r="L1573" s="69" t="n">
        <f aca="false">I1573-K1573</f>
        <v>40</v>
      </c>
      <c r="M1573" s="69" t="n">
        <f aca="false">IFERROR((K1573/J1573%),"-")</f>
        <v>0</v>
      </c>
      <c r="N1573" s="97" t="n">
        <v>2.5</v>
      </c>
      <c r="O1573" s="98" t="str">
        <f aca="false">IF(F1573&lt;=$P$2,"June","")</f>
        <v>June</v>
      </c>
      <c r="P1573" s="97" t="n">
        <f aca="false">N1573</f>
        <v>2.5</v>
      </c>
      <c r="Q1573" s="99" t="n">
        <f aca="false">K1573-P1573</f>
        <v>-2.5</v>
      </c>
      <c r="R1573" s="98" t="n">
        <f aca="false">IFERROR(IF(O1573="May",(K1573/P1573-1))," ")</f>
        <v>0</v>
      </c>
      <c r="S1573" s="100" t="str">
        <f aca="false">IF(N1573&gt;0,IF(O1573="","-",IF(R1573&lt;0%,"DEGROWTH","GROWTH")))</f>
        <v>GROWTH</v>
      </c>
      <c r="T1573" s="69" t="n">
        <v>0</v>
      </c>
      <c r="U1573" s="101" t="str">
        <f aca="false">IF(F1573&lt;=$V$2,"May","")</f>
        <v>May</v>
      </c>
      <c r="V1573" s="69" t="n">
        <f aca="false">T1573</f>
        <v>0</v>
      </c>
      <c r="W1573" s="102" t="n">
        <f aca="false">K1573-V1573</f>
        <v>0</v>
      </c>
      <c r="X1573" s="103" t="n">
        <f aca="false">IFERROR(IF(U1573="June",(K1573/V1573-1)),0)</f>
        <v>0</v>
      </c>
      <c r="Y1573" s="106" t="b">
        <f aca="false">IF(T1573&gt;0,IF(U1573="","-",IF(X1573&lt;0%,"DEGROWTH","GROWTH")))</f>
        <v>0</v>
      </c>
      <c r="Z1573" s="75" t="n">
        <v>0</v>
      </c>
      <c r="AA1573" s="70"/>
      <c r="AB1573" s="70" t="s">
        <v>133</v>
      </c>
      <c r="AC1573" s="110" t="s">
        <v>134</v>
      </c>
      <c r="AD1573" s="3"/>
      <c r="AE1573" s="3"/>
      <c r="AF1573" s="110" t="s">
        <v>134</v>
      </c>
      <c r="AG1573" s="121" t="n">
        <f aca="false">IFERROR(INDEX(Last6M_AvgSales_Ref!$B$2:$B$12659,MATCH(D1573,Last6M_AvgSales_Ref!$A$2:$A$12659,0)),"")</f>
        <v>13.9583333333333</v>
      </c>
    </row>
    <row r="1574" customFormat="false" ht="14.25" hidden="false" customHeight="true" outlineLevel="0" collapsed="false">
      <c r="A1574" s="110" t="s">
        <v>131</v>
      </c>
      <c r="B1574" s="111" t="s">
        <v>93</v>
      </c>
      <c r="C1574" s="112" t="s">
        <v>3524</v>
      </c>
      <c r="D1574" s="70" t="n">
        <v>1000004612</v>
      </c>
      <c r="E1574" s="111" t="s">
        <v>3525</v>
      </c>
      <c r="F1574" s="113" t="n">
        <v>46041</v>
      </c>
      <c r="G1574" s="67" t="str">
        <f aca="false">IF(I1574&gt;0,"Targeted Dealer","-")</f>
        <v>Targeted Dealer</v>
      </c>
      <c r="H1574" s="114"/>
      <c r="I1574" s="68" t="n">
        <v>100</v>
      </c>
      <c r="J1574" s="68" t="n">
        <f aca="false">I1574/$J$1*($J$1-$E$1)</f>
        <v>100</v>
      </c>
      <c r="K1574" s="69" t="n">
        <v>132</v>
      </c>
      <c r="L1574" s="69" t="n">
        <f aca="false">I1574-K1574</f>
        <v>-32</v>
      </c>
      <c r="M1574" s="69" t="n">
        <f aca="false">IFERROR((K1574/J1574%),"-")</f>
        <v>132</v>
      </c>
      <c r="N1574" s="97" t="n">
        <v>72</v>
      </c>
      <c r="O1574" s="98" t="str">
        <f aca="false">IF(F1574&lt;=$P$2,"June","")</f>
        <v>June</v>
      </c>
      <c r="P1574" s="97" t="n">
        <f aca="false">N1574</f>
        <v>72</v>
      </c>
      <c r="Q1574" s="99" t="n">
        <f aca="false">K1574-P1574</f>
        <v>60</v>
      </c>
      <c r="R1574" s="98" t="n">
        <f aca="false">IFERROR(IF(O1574="May",(K1574/P1574-1))," ")</f>
        <v>0</v>
      </c>
      <c r="S1574" s="100" t="str">
        <f aca="false">IF(N1574&gt;0,IF(O1574="","-",IF(R1574&lt;0%,"DEGROWTH","GROWTH")))</f>
        <v>GROWTH</v>
      </c>
      <c r="T1574" s="69" t="n">
        <v>0</v>
      </c>
      <c r="U1574" s="101" t="str">
        <f aca="false">IF(F1574&lt;=$V$2,"May","")</f>
        <v>May</v>
      </c>
      <c r="V1574" s="69" t="n">
        <f aca="false">T1574</f>
        <v>0</v>
      </c>
      <c r="W1574" s="102" t="n">
        <f aca="false">K1574-V1574</f>
        <v>132</v>
      </c>
      <c r="X1574" s="103" t="n">
        <f aca="false">IFERROR(IF(U1574="June",(K1574/V1574-1)),0)</f>
        <v>0</v>
      </c>
      <c r="Y1574" s="106" t="b">
        <f aca="false">IF(T1574&gt;0,IF(U1574="","-",IF(X1574&lt;0%,"DEGROWTH","GROWTH")))</f>
        <v>0</v>
      </c>
      <c r="Z1574" s="75" t="n">
        <v>0</v>
      </c>
      <c r="AA1574" s="70"/>
      <c r="AB1574" s="70" t="s">
        <v>133</v>
      </c>
      <c r="AC1574" s="110" t="s">
        <v>131</v>
      </c>
      <c r="AD1574" s="3"/>
      <c r="AE1574" s="3"/>
      <c r="AF1574" s="110" t="s">
        <v>131</v>
      </c>
      <c r="AG1574" s="121" t="n">
        <f aca="false">IFERROR(INDEX(Last6M_AvgSales_Ref!$B$2:$B$12659,MATCH(D1574,Last6M_AvgSales_Ref!$A$2:$A$12659,0)),"")</f>
        <v>88</v>
      </c>
    </row>
    <row r="1575" customFormat="false" ht="14.25" hidden="false" customHeight="true" outlineLevel="0" collapsed="false">
      <c r="A1575" s="110" t="s">
        <v>131</v>
      </c>
      <c r="B1575" s="111" t="s">
        <v>93</v>
      </c>
      <c r="C1575" s="112" t="s">
        <v>3526</v>
      </c>
      <c r="D1575" s="70" t="n">
        <v>1000001449</v>
      </c>
      <c r="E1575" s="111" t="s">
        <v>3527</v>
      </c>
      <c r="F1575" s="113" t="n">
        <v>44739</v>
      </c>
      <c r="G1575" s="67" t="str">
        <f aca="false">IF(I1575&gt;0,"Targeted Dealer","-")</f>
        <v>Targeted Dealer</v>
      </c>
      <c r="H1575" s="114"/>
      <c r="I1575" s="68" t="n">
        <v>24</v>
      </c>
      <c r="J1575" s="68" t="n">
        <f aca="false">I1575/$J$1*($J$1-$E$1)</f>
        <v>24</v>
      </c>
      <c r="K1575" s="69" t="n">
        <v>36</v>
      </c>
      <c r="L1575" s="69" t="n">
        <f aca="false">I1575-K1575</f>
        <v>-12</v>
      </c>
      <c r="M1575" s="69" t="n">
        <f aca="false">IFERROR((K1575/J1575%),"-")</f>
        <v>150</v>
      </c>
      <c r="N1575" s="97" t="n">
        <v>0</v>
      </c>
      <c r="O1575" s="98" t="str">
        <f aca="false">IF(F1575&lt;=$P$2,"June","")</f>
        <v>June</v>
      </c>
      <c r="P1575" s="97" t="n">
        <f aca="false">N1575</f>
        <v>0</v>
      </c>
      <c r="Q1575" s="99" t="n">
        <f aca="false">K1575-P1575</f>
        <v>36</v>
      </c>
      <c r="R1575" s="98" t="n">
        <f aca="false">IFERROR(IF(O1575="May",(K1575/P1575-1))," ")</f>
        <v>0</v>
      </c>
      <c r="S1575" s="105" t="b">
        <f aca="false">IF(N1575&gt;0,IF(O1575="","-",IF(R1575&lt;0%,"DEGROWTH","GROWTH")))</f>
        <v>0</v>
      </c>
      <c r="T1575" s="69" t="n">
        <v>54</v>
      </c>
      <c r="U1575" s="101" t="str">
        <f aca="false">IF(F1575&lt;=$V$2,"May","")</f>
        <v>May</v>
      </c>
      <c r="V1575" s="69" t="n">
        <f aca="false">T1575</f>
        <v>54</v>
      </c>
      <c r="W1575" s="102" t="n">
        <f aca="false">K1575-V1575</f>
        <v>-18</v>
      </c>
      <c r="X1575" s="103" t="n">
        <f aca="false">IFERROR(IF(U1575="June",(K1575/V1575-1)),0)</f>
        <v>0</v>
      </c>
      <c r="Y1575" s="104" t="str">
        <f aca="false">IF(T1575&gt;0,IF(U1575="","-",IF(X1575&lt;0%,"DEGROWTH","GROWTH")))</f>
        <v>GROWTH</v>
      </c>
      <c r="Z1575" s="75" t="n">
        <v>0</v>
      </c>
      <c r="AA1575" s="70"/>
      <c r="AB1575" s="70" t="s">
        <v>133</v>
      </c>
      <c r="AC1575" s="110" t="s">
        <v>131</v>
      </c>
      <c r="AD1575" s="3"/>
      <c r="AE1575" s="3"/>
      <c r="AF1575" s="110" t="s">
        <v>131</v>
      </c>
      <c r="AG1575" s="121" t="n">
        <f aca="false">IFERROR(INDEX(Last6M_AvgSales_Ref!$B$2:$B$12659,MATCH(D1575,Last6M_AvgSales_Ref!$A$2:$A$12659,0)),"")</f>
        <v>23</v>
      </c>
    </row>
    <row r="1576" customFormat="false" ht="14.25" hidden="false" customHeight="true" outlineLevel="0" collapsed="false">
      <c r="A1576" s="110" t="s">
        <v>134</v>
      </c>
      <c r="B1576" s="111" t="s">
        <v>84</v>
      </c>
      <c r="C1576" s="112" t="s">
        <v>3528</v>
      </c>
      <c r="D1576" s="70" t="n">
        <v>1000004618</v>
      </c>
      <c r="E1576" s="111" t="s">
        <v>3529</v>
      </c>
      <c r="F1576" s="113" t="n">
        <v>46053</v>
      </c>
      <c r="G1576" s="67" t="str">
        <f aca="false">IF(I1576&gt;0,"Targeted Dealer","-")</f>
        <v>Targeted Dealer</v>
      </c>
      <c r="H1576" s="114"/>
      <c r="I1576" s="68" t="n">
        <v>20</v>
      </c>
      <c r="J1576" s="68" t="n">
        <f aca="false">I1576/$J$1*($J$1-$E$1)</f>
        <v>20</v>
      </c>
      <c r="K1576" s="69" t="n">
        <v>25.5</v>
      </c>
      <c r="L1576" s="69" t="n">
        <f aca="false">I1576-K1576</f>
        <v>-5.5</v>
      </c>
      <c r="M1576" s="69" t="n">
        <f aca="false">IFERROR((K1576/J1576%),"-")</f>
        <v>127.5</v>
      </c>
      <c r="N1576" s="97" t="n">
        <v>24.75</v>
      </c>
      <c r="O1576" s="98" t="str">
        <f aca="false">IF(F1576&lt;=$P$2,"June","")</f>
        <v>June</v>
      </c>
      <c r="P1576" s="97" t="n">
        <f aca="false">N1576</f>
        <v>24.75</v>
      </c>
      <c r="Q1576" s="99" t="n">
        <f aca="false">K1576-P1576</f>
        <v>0.75</v>
      </c>
      <c r="R1576" s="98" t="n">
        <f aca="false">IFERROR(IF(O1576="May",(K1576/P1576-1))," ")</f>
        <v>0</v>
      </c>
      <c r="S1576" s="100" t="str">
        <f aca="false">IF(N1576&gt;0,IF(O1576="","-",IF(R1576&lt;0%,"DEGROWTH","GROWTH")))</f>
        <v>GROWTH</v>
      </c>
      <c r="T1576" s="69" t="n">
        <v>0</v>
      </c>
      <c r="U1576" s="101" t="str">
        <f aca="false">IF(F1576&lt;=$V$2,"May","")</f>
        <v>May</v>
      </c>
      <c r="V1576" s="69" t="n">
        <f aca="false">T1576</f>
        <v>0</v>
      </c>
      <c r="W1576" s="102" t="n">
        <f aca="false">K1576-V1576</f>
        <v>25.5</v>
      </c>
      <c r="X1576" s="103" t="n">
        <f aca="false">IFERROR(IF(U1576="June",(K1576/V1576-1)),0)</f>
        <v>0</v>
      </c>
      <c r="Y1576" s="106" t="b">
        <f aca="false">IF(T1576&gt;0,IF(U1576="","-",IF(X1576&lt;0%,"DEGROWTH","GROWTH")))</f>
        <v>0</v>
      </c>
      <c r="Z1576" s="75" t="n">
        <v>0</v>
      </c>
      <c r="AA1576" s="70"/>
      <c r="AB1576" s="70" t="s">
        <v>133</v>
      </c>
      <c r="AC1576" s="110" t="s">
        <v>134</v>
      </c>
      <c r="AD1576" s="3"/>
      <c r="AE1576" s="3"/>
      <c r="AF1576" s="110" t="s">
        <v>134</v>
      </c>
      <c r="AG1576" s="121" t="n">
        <f aca="false">IFERROR(INDEX(Last6M_AvgSales_Ref!$B$2:$B$12659,MATCH(D1576,Last6M_AvgSales_Ref!$A$2:$A$12659,0)),"")</f>
        <v>11.8333333333333</v>
      </c>
    </row>
    <row r="1577" customFormat="false" ht="14.25" hidden="false" customHeight="true" outlineLevel="0" collapsed="false">
      <c r="A1577" s="110" t="s">
        <v>130</v>
      </c>
      <c r="B1577" s="111" t="s">
        <v>111</v>
      </c>
      <c r="C1577" s="112" t="s">
        <v>3530</v>
      </c>
      <c r="D1577" s="70" t="n">
        <v>1000001476</v>
      </c>
      <c r="E1577" s="111" t="s">
        <v>3531</v>
      </c>
      <c r="F1577" s="113" t="n">
        <v>44739</v>
      </c>
      <c r="G1577" s="67" t="str">
        <f aca="false">IF(I1577&gt;0,"Targeted Dealer","-")</f>
        <v>-</v>
      </c>
      <c r="H1577" s="114"/>
      <c r="I1577" s="68" t="n">
        <v>0</v>
      </c>
      <c r="J1577" s="68" t="n">
        <f aca="false">I1577/$J$1*($J$1-$E$1)</f>
        <v>0</v>
      </c>
      <c r="K1577" s="69" t="n">
        <v>0</v>
      </c>
      <c r="L1577" s="69" t="n">
        <f aca="false">I1577-K1577</f>
        <v>0</v>
      </c>
      <c r="M1577" s="69" t="str">
        <f aca="false">IFERROR((K1577/J1577%),"-")</f>
        <v>-</v>
      </c>
      <c r="N1577" s="97" t="n">
        <v>0</v>
      </c>
      <c r="O1577" s="98" t="str">
        <f aca="false">IF(F1577&lt;=$P$2,"June","")</f>
        <v>June</v>
      </c>
      <c r="P1577" s="97" t="n">
        <f aca="false">N1577</f>
        <v>0</v>
      </c>
      <c r="Q1577" s="99" t="n">
        <f aca="false">K1577-P1577</f>
        <v>0</v>
      </c>
      <c r="R1577" s="98" t="n">
        <f aca="false">IFERROR(IF(O1577="May",(K1577/P1577-1))," ")</f>
        <v>0</v>
      </c>
      <c r="S1577" s="105" t="b">
        <f aca="false">IF(N1577&gt;0,IF(O1577="","-",IF(R1577&lt;0%,"DEGROWTH","GROWTH")))</f>
        <v>0</v>
      </c>
      <c r="T1577" s="69" t="n">
        <v>0</v>
      </c>
      <c r="U1577" s="101" t="str">
        <f aca="false">IF(F1577&lt;=$V$2,"May","")</f>
        <v>May</v>
      </c>
      <c r="V1577" s="69" t="n">
        <f aca="false">T1577</f>
        <v>0</v>
      </c>
      <c r="W1577" s="102" t="n">
        <f aca="false">K1577-V1577</f>
        <v>0</v>
      </c>
      <c r="X1577" s="103" t="n">
        <f aca="false">IFERROR(IF(U1577="June",(K1577/V1577-1)),0)</f>
        <v>0</v>
      </c>
      <c r="Y1577" s="106" t="b">
        <f aca="false">IF(T1577&gt;0,IF(U1577="","-",IF(X1577&lt;0%,"DEGROWTH","GROWTH")))</f>
        <v>0</v>
      </c>
      <c r="Z1577" s="75" t="n">
        <v>0</v>
      </c>
      <c r="AA1577" s="70"/>
      <c r="AB1577" s="70" t="s">
        <v>133</v>
      </c>
      <c r="AC1577" s="110" t="s">
        <v>130</v>
      </c>
      <c r="AD1577" s="3"/>
      <c r="AE1577" s="3"/>
      <c r="AF1577" s="110" t="s">
        <v>130</v>
      </c>
      <c r="AG1577" s="121" t="n">
        <f aca="false">IFERROR(INDEX(Last6M_AvgSales_Ref!$B$2:$B$12659,MATCH(D1577,Last6M_AvgSales_Ref!$A$2:$A$12659,0)),"")</f>
        <v>1.16666666666667</v>
      </c>
    </row>
    <row r="1578" customFormat="false" ht="14.25" hidden="false" customHeight="true" outlineLevel="0" collapsed="false">
      <c r="A1578" s="110" t="s">
        <v>130</v>
      </c>
      <c r="B1578" s="111" t="s">
        <v>108</v>
      </c>
      <c r="C1578" s="112" t="s">
        <v>3532</v>
      </c>
      <c r="D1578" s="70" t="n">
        <v>1000004672</v>
      </c>
      <c r="E1578" s="111" t="s">
        <v>3533</v>
      </c>
      <c r="F1578" s="113" t="n">
        <v>46077</v>
      </c>
      <c r="G1578" s="67" t="str">
        <f aca="false">IF(I1578&gt;0,"Targeted Dealer","-")</f>
        <v>Targeted Dealer</v>
      </c>
      <c r="H1578" s="114"/>
      <c r="I1578" s="68" t="n">
        <v>100</v>
      </c>
      <c r="J1578" s="68" t="n">
        <f aca="false">I1578/$J$1*($J$1-$E$1)</f>
        <v>100</v>
      </c>
      <c r="K1578" s="69" t="n">
        <v>30</v>
      </c>
      <c r="L1578" s="69" t="n">
        <f aca="false">I1578-K1578</f>
        <v>70</v>
      </c>
      <c r="M1578" s="69" t="n">
        <f aca="false">IFERROR((K1578/J1578%),"-")</f>
        <v>30</v>
      </c>
      <c r="N1578" s="97" t="n">
        <v>30</v>
      </c>
      <c r="O1578" s="98" t="str">
        <f aca="false">IF(F1578&lt;=$P$2,"June","")</f>
        <v>June</v>
      </c>
      <c r="P1578" s="97" t="n">
        <f aca="false">N1578</f>
        <v>30</v>
      </c>
      <c r="Q1578" s="99" t="n">
        <f aca="false">K1578-P1578</f>
        <v>0</v>
      </c>
      <c r="R1578" s="98" t="n">
        <f aca="false">IFERROR(IF(O1578="May",(K1578/P1578-1))," ")</f>
        <v>0</v>
      </c>
      <c r="S1578" s="100" t="str">
        <f aca="false">IF(N1578&gt;0,IF(O1578="","-",IF(R1578&lt;0%,"DEGROWTH","GROWTH")))</f>
        <v>GROWTH</v>
      </c>
      <c r="T1578" s="69" t="n">
        <v>0</v>
      </c>
      <c r="U1578" s="101" t="str">
        <f aca="false">IF(F1578&lt;=$V$2,"May","")</f>
        <v>May</v>
      </c>
      <c r="V1578" s="69" t="n">
        <f aca="false">T1578</f>
        <v>0</v>
      </c>
      <c r="W1578" s="102" t="n">
        <f aca="false">K1578-V1578</f>
        <v>30</v>
      </c>
      <c r="X1578" s="103" t="n">
        <f aca="false">IFERROR(IF(U1578="June",(K1578/V1578-1)),0)</f>
        <v>0</v>
      </c>
      <c r="Y1578" s="106" t="b">
        <f aca="false">IF(T1578&gt;0,IF(U1578="","-",IF(X1578&lt;0%,"DEGROWTH","GROWTH")))</f>
        <v>0</v>
      </c>
      <c r="Z1578" s="75" t="n">
        <v>0</v>
      </c>
      <c r="AA1578" s="70"/>
      <c r="AB1578" s="70" t="s">
        <v>133</v>
      </c>
      <c r="AC1578" s="110" t="s">
        <v>130</v>
      </c>
      <c r="AD1578" s="3"/>
      <c r="AE1578" s="3"/>
      <c r="AF1578" s="110" t="s">
        <v>130</v>
      </c>
      <c r="AG1578" s="121" t="n">
        <f aca="false">IFERROR(INDEX(Last6M_AvgSales_Ref!$B$2:$B$12659,MATCH(D1578,Last6M_AvgSales_Ref!$A$2:$A$12659,0)),"")</f>
        <v>15</v>
      </c>
    </row>
    <row r="1579" customFormat="false" ht="14.25" hidden="false" customHeight="true" outlineLevel="0" collapsed="false">
      <c r="A1579" s="110" t="s">
        <v>133</v>
      </c>
      <c r="B1579" s="111" t="s">
        <v>30</v>
      </c>
      <c r="C1579" s="112" t="s">
        <v>3534</v>
      </c>
      <c r="D1579" s="70" t="n">
        <v>1000004653</v>
      </c>
      <c r="E1579" s="111" t="s">
        <v>3535</v>
      </c>
      <c r="F1579" s="113" t="n">
        <v>46070</v>
      </c>
      <c r="G1579" s="67" t="str">
        <f aca="false">IF(I1579&gt;0,"Targeted Dealer","-")</f>
        <v>Targeted Dealer</v>
      </c>
      <c r="H1579" s="114"/>
      <c r="I1579" s="68" t="n">
        <v>85</v>
      </c>
      <c r="J1579" s="68" t="n">
        <f aca="false">I1579/$J$1*($J$1-$E$1)</f>
        <v>85</v>
      </c>
      <c r="K1579" s="69" t="n">
        <v>100</v>
      </c>
      <c r="L1579" s="69" t="n">
        <f aca="false">I1579-K1579</f>
        <v>-15</v>
      </c>
      <c r="M1579" s="69" t="n">
        <f aca="false">IFERROR((K1579/J1579%),"-")</f>
        <v>117.647058823529</v>
      </c>
      <c r="N1579" s="97" t="n">
        <v>130</v>
      </c>
      <c r="O1579" s="98" t="str">
        <f aca="false">IF(F1579&lt;=$P$2,"June","")</f>
        <v>June</v>
      </c>
      <c r="P1579" s="97" t="n">
        <f aca="false">N1579</f>
        <v>130</v>
      </c>
      <c r="Q1579" s="99" t="n">
        <f aca="false">K1579-P1579</f>
        <v>-30</v>
      </c>
      <c r="R1579" s="98" t="n">
        <f aca="false">IFERROR(IF(O1579="May",(K1579/P1579-1))," ")</f>
        <v>0</v>
      </c>
      <c r="S1579" s="100" t="str">
        <f aca="false">IF(N1579&gt;0,IF(O1579="","-",IF(R1579&lt;0%,"DEGROWTH","GROWTH")))</f>
        <v>GROWTH</v>
      </c>
      <c r="T1579" s="69" t="n">
        <v>0</v>
      </c>
      <c r="U1579" s="101" t="str">
        <f aca="false">IF(F1579&lt;=$V$2,"May","")</f>
        <v>May</v>
      </c>
      <c r="V1579" s="69" t="n">
        <f aca="false">T1579</f>
        <v>0</v>
      </c>
      <c r="W1579" s="102" t="n">
        <f aca="false">K1579-V1579</f>
        <v>100</v>
      </c>
      <c r="X1579" s="103" t="n">
        <f aca="false">IFERROR(IF(U1579="June",(K1579/V1579-1)),0)</f>
        <v>0</v>
      </c>
      <c r="Y1579" s="106" t="b">
        <f aca="false">IF(T1579&gt;0,IF(U1579="","-",IF(X1579&lt;0%,"DEGROWTH","GROWTH")))</f>
        <v>0</v>
      </c>
      <c r="Z1579" s="75" t="n">
        <v>0</v>
      </c>
      <c r="AA1579" s="70"/>
      <c r="AB1579" s="70" t="s">
        <v>133</v>
      </c>
      <c r="AC1579" s="110" t="s">
        <v>133</v>
      </c>
      <c r="AD1579" s="3"/>
      <c r="AE1579" s="3"/>
      <c r="AF1579" s="110" t="s">
        <v>133</v>
      </c>
      <c r="AG1579" s="121" t="n">
        <f aca="false">IFERROR(INDEX(Last6M_AvgSales_Ref!$B$2:$B$12659,MATCH(D1579,Last6M_AvgSales_Ref!$A$2:$A$12659,0)),"")</f>
        <v>50</v>
      </c>
    </row>
    <row r="1580" customFormat="false" ht="14.25" hidden="false" customHeight="true" outlineLevel="0" collapsed="false">
      <c r="A1580" s="110" t="s">
        <v>134</v>
      </c>
      <c r="B1580" s="111" t="s">
        <v>65</v>
      </c>
      <c r="C1580" s="112" t="s">
        <v>3536</v>
      </c>
      <c r="D1580" s="70" t="n">
        <v>1000004078</v>
      </c>
      <c r="E1580" s="111" t="s">
        <v>3537</v>
      </c>
      <c r="F1580" s="113" t="n">
        <v>45512</v>
      </c>
      <c r="G1580" s="67" t="str">
        <f aca="false">IF(I1580&gt;0,"Targeted Dealer","-")</f>
        <v>Targeted Dealer</v>
      </c>
      <c r="H1580" s="114"/>
      <c r="I1580" s="68" t="n">
        <v>100</v>
      </c>
      <c r="J1580" s="68" t="n">
        <f aca="false">I1580/$J$1*($J$1-$E$1)</f>
        <v>100</v>
      </c>
      <c r="K1580" s="69" t="n">
        <v>0</v>
      </c>
      <c r="L1580" s="69" t="n">
        <f aca="false">I1580-K1580</f>
        <v>100</v>
      </c>
      <c r="M1580" s="69" t="n">
        <f aca="false">IFERROR((K1580/J1580%),"-")</f>
        <v>0</v>
      </c>
      <c r="N1580" s="97" t="n">
        <v>25</v>
      </c>
      <c r="O1580" s="98" t="str">
        <f aca="false">IF(F1580&lt;=$P$2,"June","")</f>
        <v>June</v>
      </c>
      <c r="P1580" s="97" t="n">
        <f aca="false">N1580</f>
        <v>25</v>
      </c>
      <c r="Q1580" s="99" t="n">
        <f aca="false">K1580-P1580</f>
        <v>-25</v>
      </c>
      <c r="R1580" s="98" t="n">
        <f aca="false">IFERROR(IF(O1580="May",(K1580/P1580-1))," ")</f>
        <v>0</v>
      </c>
      <c r="S1580" s="100" t="str">
        <f aca="false">IF(N1580&gt;0,IF(O1580="","-",IF(R1580&lt;0%,"DEGROWTH","GROWTH")))</f>
        <v>GROWTH</v>
      </c>
      <c r="T1580" s="69" t="n">
        <v>25</v>
      </c>
      <c r="U1580" s="101" t="str">
        <f aca="false">IF(F1580&lt;=$V$2,"May","")</f>
        <v>May</v>
      </c>
      <c r="V1580" s="69" t="n">
        <f aca="false">T1580</f>
        <v>25</v>
      </c>
      <c r="W1580" s="102" t="n">
        <f aca="false">K1580-V1580</f>
        <v>-25</v>
      </c>
      <c r="X1580" s="103" t="n">
        <f aca="false">IFERROR(IF(U1580="June",(K1580/V1580-1)),0)</f>
        <v>0</v>
      </c>
      <c r="Y1580" s="104" t="str">
        <f aca="false">IF(T1580&gt;0,IF(U1580="","-",IF(X1580&lt;0%,"DEGROWTH","GROWTH")))</f>
        <v>GROWTH</v>
      </c>
      <c r="Z1580" s="75" t="n">
        <v>0</v>
      </c>
      <c r="AA1580" s="70"/>
      <c r="AB1580" s="70" t="s">
        <v>133</v>
      </c>
      <c r="AC1580" s="110" t="s">
        <v>134</v>
      </c>
      <c r="AD1580" s="3"/>
      <c r="AE1580" s="3"/>
      <c r="AF1580" s="110" t="s">
        <v>134</v>
      </c>
      <c r="AG1580" s="121" t="n">
        <f aca="false">IFERROR(INDEX(Last6M_AvgSales_Ref!$B$2:$B$12659,MATCH(D1580,Last6M_AvgSales_Ref!$A$2:$A$12659,0)),"")</f>
        <v>8.33333333333333</v>
      </c>
    </row>
    <row r="1581" customFormat="false" ht="14.25" hidden="false" customHeight="true" outlineLevel="0" collapsed="false">
      <c r="A1581" s="110" t="s">
        <v>134</v>
      </c>
      <c r="B1581" s="111" t="s">
        <v>67</v>
      </c>
      <c r="C1581" s="112" t="s">
        <v>3538</v>
      </c>
      <c r="D1581" s="70" t="n">
        <v>1000004633</v>
      </c>
      <c r="E1581" s="111" t="s">
        <v>3539</v>
      </c>
      <c r="F1581" s="113" t="n">
        <v>46065</v>
      </c>
      <c r="G1581" s="67" t="str">
        <f aca="false">IF(I1581&gt;0,"Targeted Dealer","-")</f>
        <v>Targeted Dealer</v>
      </c>
      <c r="H1581" s="114"/>
      <c r="I1581" s="68" t="n">
        <v>80</v>
      </c>
      <c r="J1581" s="68" t="n">
        <f aca="false">I1581/$J$1*($J$1-$E$1)</f>
        <v>80</v>
      </c>
      <c r="K1581" s="69" t="n">
        <v>115</v>
      </c>
      <c r="L1581" s="69" t="n">
        <f aca="false">I1581-K1581</f>
        <v>-35</v>
      </c>
      <c r="M1581" s="69" t="n">
        <f aca="false">IFERROR((K1581/J1581%),"-")</f>
        <v>143.75</v>
      </c>
      <c r="N1581" s="97" t="n">
        <v>51</v>
      </c>
      <c r="O1581" s="98" t="str">
        <f aca="false">IF(F1581&lt;=$P$2,"June","")</f>
        <v>June</v>
      </c>
      <c r="P1581" s="97" t="n">
        <f aca="false">N1581</f>
        <v>51</v>
      </c>
      <c r="Q1581" s="99" t="n">
        <f aca="false">K1581-P1581</f>
        <v>64</v>
      </c>
      <c r="R1581" s="98" t="n">
        <f aca="false">IFERROR(IF(O1581="May",(K1581/P1581-1))," ")</f>
        <v>0</v>
      </c>
      <c r="S1581" s="100" t="str">
        <f aca="false">IF(N1581&gt;0,IF(O1581="","-",IF(R1581&lt;0%,"DEGROWTH","GROWTH")))</f>
        <v>GROWTH</v>
      </c>
      <c r="T1581" s="69" t="n">
        <v>0</v>
      </c>
      <c r="U1581" s="101" t="str">
        <f aca="false">IF(F1581&lt;=$V$2,"May","")</f>
        <v>May</v>
      </c>
      <c r="V1581" s="69" t="n">
        <f aca="false">T1581</f>
        <v>0</v>
      </c>
      <c r="W1581" s="102" t="n">
        <f aca="false">K1581-V1581</f>
        <v>115</v>
      </c>
      <c r="X1581" s="103" t="n">
        <f aca="false">IFERROR(IF(U1581="June",(K1581/V1581-1)),0)</f>
        <v>0</v>
      </c>
      <c r="Y1581" s="106" t="b">
        <f aca="false">IF(T1581&gt;0,IF(U1581="","-",IF(X1581&lt;0%,"DEGROWTH","GROWTH")))</f>
        <v>0</v>
      </c>
      <c r="Z1581" s="75" t="n">
        <v>0</v>
      </c>
      <c r="AA1581" s="70"/>
      <c r="AB1581" s="70" t="s">
        <v>133</v>
      </c>
      <c r="AC1581" s="110" t="s">
        <v>134</v>
      </c>
      <c r="AD1581" s="3"/>
      <c r="AE1581" s="3"/>
      <c r="AF1581" s="110" t="s">
        <v>134</v>
      </c>
      <c r="AG1581" s="121" t="n">
        <f aca="false">IFERROR(INDEX(Last6M_AvgSales_Ref!$B$2:$B$12659,MATCH(D1581,Last6M_AvgSales_Ref!$A$2:$A$12659,0)),"")</f>
        <v>19.5</v>
      </c>
    </row>
    <row r="1582" customFormat="false" ht="14.25" hidden="false" customHeight="true" outlineLevel="0" collapsed="false">
      <c r="A1582" s="110" t="s">
        <v>134</v>
      </c>
      <c r="B1582" s="111" t="s">
        <v>67</v>
      </c>
      <c r="C1582" s="112" t="s">
        <v>3540</v>
      </c>
      <c r="D1582" s="70" t="n">
        <v>1000004663</v>
      </c>
      <c r="E1582" s="111" t="s">
        <v>3541</v>
      </c>
      <c r="F1582" s="113" t="n">
        <v>46074</v>
      </c>
      <c r="G1582" s="67" t="str">
        <f aca="false">IF(I1582&gt;0,"Targeted Dealer","-")</f>
        <v>Targeted Dealer</v>
      </c>
      <c r="H1582" s="114"/>
      <c r="I1582" s="68" t="n">
        <v>80</v>
      </c>
      <c r="J1582" s="68" t="n">
        <f aca="false">I1582/$J$1*($J$1-$E$1)</f>
        <v>80</v>
      </c>
      <c r="K1582" s="69" t="n">
        <v>78</v>
      </c>
      <c r="L1582" s="69" t="n">
        <f aca="false">I1582-K1582</f>
        <v>2</v>
      </c>
      <c r="M1582" s="69" t="n">
        <f aca="false">IFERROR((K1582/J1582%),"-")</f>
        <v>97.5</v>
      </c>
      <c r="N1582" s="97" t="n">
        <v>25</v>
      </c>
      <c r="O1582" s="98" t="str">
        <f aca="false">IF(F1582&lt;=$P$2,"June","")</f>
        <v>June</v>
      </c>
      <c r="P1582" s="97" t="n">
        <f aca="false">N1582</f>
        <v>25</v>
      </c>
      <c r="Q1582" s="99" t="n">
        <f aca="false">K1582-P1582</f>
        <v>53</v>
      </c>
      <c r="R1582" s="98" t="n">
        <f aca="false">IFERROR(IF(O1582="May",(K1582/P1582-1))," ")</f>
        <v>0</v>
      </c>
      <c r="S1582" s="100" t="str">
        <f aca="false">IF(N1582&gt;0,IF(O1582="","-",IF(R1582&lt;0%,"DEGROWTH","GROWTH")))</f>
        <v>GROWTH</v>
      </c>
      <c r="T1582" s="69" t="n">
        <v>0</v>
      </c>
      <c r="U1582" s="101" t="str">
        <f aca="false">IF(F1582&lt;=$V$2,"May","")</f>
        <v>May</v>
      </c>
      <c r="V1582" s="69" t="n">
        <f aca="false">T1582</f>
        <v>0</v>
      </c>
      <c r="W1582" s="102" t="n">
        <f aca="false">K1582-V1582</f>
        <v>78</v>
      </c>
      <c r="X1582" s="103" t="n">
        <f aca="false">IFERROR(IF(U1582="June",(K1582/V1582-1)),0)</f>
        <v>0</v>
      </c>
      <c r="Y1582" s="106" t="b">
        <f aca="false">IF(T1582&gt;0,IF(U1582="","-",IF(X1582&lt;0%,"DEGROWTH","GROWTH")))</f>
        <v>0</v>
      </c>
      <c r="Z1582" s="75" t="n">
        <v>0</v>
      </c>
      <c r="AA1582" s="70"/>
      <c r="AB1582" s="70" t="s">
        <v>133</v>
      </c>
      <c r="AC1582" s="110" t="s">
        <v>134</v>
      </c>
      <c r="AD1582" s="3"/>
      <c r="AE1582" s="3"/>
      <c r="AF1582" s="110" t="s">
        <v>134</v>
      </c>
      <c r="AG1582" s="121" t="n">
        <f aca="false">IFERROR(INDEX(Last6M_AvgSales_Ref!$B$2:$B$12659,MATCH(D1582,Last6M_AvgSales_Ref!$A$2:$A$12659,0)),"")</f>
        <v>23.8333333333333</v>
      </c>
    </row>
    <row r="1583" customFormat="false" ht="14.25" hidden="false" customHeight="true" outlineLevel="0" collapsed="false">
      <c r="A1583" s="110" t="s">
        <v>134</v>
      </c>
      <c r="B1583" s="111" t="s">
        <v>67</v>
      </c>
      <c r="C1583" s="112" t="s">
        <v>3542</v>
      </c>
      <c r="D1583" s="70" t="n">
        <v>1000004655</v>
      </c>
      <c r="E1583" s="111" t="s">
        <v>3543</v>
      </c>
      <c r="F1583" s="113" t="n">
        <v>46072</v>
      </c>
      <c r="G1583" s="67" t="str">
        <f aca="false">IF(I1583&gt;0,"Targeted Dealer","-")</f>
        <v>Targeted Dealer</v>
      </c>
      <c r="H1583" s="114"/>
      <c r="I1583" s="68" t="n">
        <v>100</v>
      </c>
      <c r="J1583" s="68" t="n">
        <f aca="false">I1583/$J$1*($J$1-$E$1)</f>
        <v>100</v>
      </c>
      <c r="K1583" s="69" t="n">
        <v>78</v>
      </c>
      <c r="L1583" s="69" t="n">
        <f aca="false">I1583-K1583</f>
        <v>22</v>
      </c>
      <c r="M1583" s="69" t="n">
        <f aca="false">IFERROR((K1583/J1583%),"-")</f>
        <v>78</v>
      </c>
      <c r="N1583" s="97" t="n">
        <v>65</v>
      </c>
      <c r="O1583" s="98" t="str">
        <f aca="false">IF(F1583&lt;=$P$2,"June","")</f>
        <v>June</v>
      </c>
      <c r="P1583" s="97" t="n">
        <f aca="false">N1583</f>
        <v>65</v>
      </c>
      <c r="Q1583" s="99" t="n">
        <f aca="false">K1583-P1583</f>
        <v>13</v>
      </c>
      <c r="R1583" s="98" t="n">
        <f aca="false">IFERROR(IF(O1583="May",(K1583/P1583-1))," ")</f>
        <v>0</v>
      </c>
      <c r="S1583" s="100" t="str">
        <f aca="false">IF(N1583&gt;0,IF(O1583="","-",IF(R1583&lt;0%,"DEGROWTH","GROWTH")))</f>
        <v>GROWTH</v>
      </c>
      <c r="T1583" s="69" t="n">
        <v>0</v>
      </c>
      <c r="U1583" s="101" t="str">
        <f aca="false">IF(F1583&lt;=$V$2,"May","")</f>
        <v>May</v>
      </c>
      <c r="V1583" s="69" t="n">
        <f aca="false">T1583</f>
        <v>0</v>
      </c>
      <c r="W1583" s="102" t="n">
        <f aca="false">K1583-V1583</f>
        <v>78</v>
      </c>
      <c r="X1583" s="103" t="n">
        <f aca="false">IFERROR(IF(U1583="June",(K1583/V1583-1)),0)</f>
        <v>0</v>
      </c>
      <c r="Y1583" s="106" t="b">
        <f aca="false">IF(T1583&gt;0,IF(U1583="","-",IF(X1583&lt;0%,"DEGROWTH","GROWTH")))</f>
        <v>0</v>
      </c>
      <c r="Z1583" s="75" t="n">
        <v>0</v>
      </c>
      <c r="AA1583" s="70"/>
      <c r="AB1583" s="70" t="s">
        <v>133</v>
      </c>
      <c r="AC1583" s="110" t="s">
        <v>134</v>
      </c>
      <c r="AD1583" s="3"/>
      <c r="AE1583" s="3"/>
      <c r="AF1583" s="110" t="s">
        <v>134</v>
      </c>
      <c r="AG1583" s="121" t="n">
        <f aca="false">IFERROR(INDEX(Last6M_AvgSales_Ref!$B$2:$B$12659,MATCH(D1583,Last6M_AvgSales_Ref!$A$2:$A$12659,0)),"")</f>
        <v>9.75</v>
      </c>
    </row>
    <row r="1584" customFormat="false" ht="14.25" hidden="false" customHeight="true" outlineLevel="0" collapsed="false">
      <c r="A1584" s="110" t="s">
        <v>134</v>
      </c>
      <c r="B1584" s="111" t="s">
        <v>69</v>
      </c>
      <c r="C1584" s="112" t="s">
        <v>3544</v>
      </c>
      <c r="D1584" s="70" t="n">
        <v>1000004629</v>
      </c>
      <c r="E1584" s="111" t="s">
        <v>3545</v>
      </c>
      <c r="F1584" s="113" t="n">
        <v>46060</v>
      </c>
      <c r="G1584" s="67" t="str">
        <f aca="false">IF(I1584&gt;0,"Targeted Dealer","-")</f>
        <v>Targeted Dealer</v>
      </c>
      <c r="H1584" s="114"/>
      <c r="I1584" s="68" t="n">
        <v>100</v>
      </c>
      <c r="J1584" s="68" t="n">
        <f aca="false">I1584/$J$1*($J$1-$E$1)</f>
        <v>100</v>
      </c>
      <c r="K1584" s="69" t="n">
        <v>63</v>
      </c>
      <c r="L1584" s="69" t="n">
        <f aca="false">I1584-K1584</f>
        <v>37</v>
      </c>
      <c r="M1584" s="69" t="n">
        <f aca="false">IFERROR((K1584/J1584%),"-")</f>
        <v>63</v>
      </c>
      <c r="N1584" s="97" t="n">
        <v>50.5</v>
      </c>
      <c r="O1584" s="98" t="str">
        <f aca="false">IF(F1584&lt;=$P$2,"June","")</f>
        <v>June</v>
      </c>
      <c r="P1584" s="97" t="n">
        <f aca="false">N1584</f>
        <v>50.5</v>
      </c>
      <c r="Q1584" s="99" t="n">
        <f aca="false">K1584-P1584</f>
        <v>12.5</v>
      </c>
      <c r="R1584" s="98" t="n">
        <f aca="false">IFERROR(IF(O1584="May",(K1584/P1584-1))," ")</f>
        <v>0</v>
      </c>
      <c r="S1584" s="100" t="str">
        <f aca="false">IF(N1584&gt;0,IF(O1584="","-",IF(R1584&lt;0%,"DEGROWTH","GROWTH")))</f>
        <v>GROWTH</v>
      </c>
      <c r="T1584" s="69" t="n">
        <v>0</v>
      </c>
      <c r="U1584" s="101" t="str">
        <f aca="false">IF(F1584&lt;=$V$2,"May","")</f>
        <v>May</v>
      </c>
      <c r="V1584" s="69" t="n">
        <f aca="false">T1584</f>
        <v>0</v>
      </c>
      <c r="W1584" s="102" t="n">
        <f aca="false">K1584-V1584</f>
        <v>63</v>
      </c>
      <c r="X1584" s="103" t="n">
        <f aca="false">IFERROR(IF(U1584="June",(K1584/V1584-1)),0)</f>
        <v>0</v>
      </c>
      <c r="Y1584" s="106" t="b">
        <f aca="false">IF(T1584&gt;0,IF(U1584="","-",IF(X1584&lt;0%,"DEGROWTH","GROWTH")))</f>
        <v>0</v>
      </c>
      <c r="Z1584" s="75" t="n">
        <v>0</v>
      </c>
      <c r="AA1584" s="70"/>
      <c r="AB1584" s="70" t="s">
        <v>133</v>
      </c>
      <c r="AC1584" s="110" t="s">
        <v>134</v>
      </c>
      <c r="AD1584" s="3"/>
      <c r="AE1584" s="3"/>
      <c r="AF1584" s="110" t="s">
        <v>134</v>
      </c>
      <c r="AG1584" s="121" t="n">
        <f aca="false">IFERROR(INDEX(Last6M_AvgSales_Ref!$B$2:$B$12659,MATCH(D1584,Last6M_AvgSales_Ref!$A$2:$A$12659,0)),"")</f>
        <v>28.0833333333333</v>
      </c>
    </row>
    <row r="1585" customFormat="false" ht="14.25" hidden="false" customHeight="true" outlineLevel="0" collapsed="false">
      <c r="A1585" s="110" t="s">
        <v>134</v>
      </c>
      <c r="B1585" s="111" t="s">
        <v>69</v>
      </c>
      <c r="C1585" s="112" t="s">
        <v>3546</v>
      </c>
      <c r="D1585" s="70" t="n">
        <v>1000004652</v>
      </c>
      <c r="E1585" s="111" t="s">
        <v>3547</v>
      </c>
      <c r="F1585" s="113" t="n">
        <v>46070</v>
      </c>
      <c r="G1585" s="67" t="str">
        <f aca="false">IF(I1585&gt;0,"Targeted Dealer","-")</f>
        <v>-</v>
      </c>
      <c r="H1585" s="114"/>
      <c r="I1585" s="68" t="n">
        <v>0</v>
      </c>
      <c r="J1585" s="68" t="n">
        <f aca="false">I1585/$J$1*($J$1-$E$1)</f>
        <v>0</v>
      </c>
      <c r="K1585" s="69" t="n">
        <v>0</v>
      </c>
      <c r="L1585" s="69" t="n">
        <f aca="false">I1585-K1585</f>
        <v>0</v>
      </c>
      <c r="M1585" s="69" t="str">
        <f aca="false">IFERROR((K1585/J1585%),"-")</f>
        <v>-</v>
      </c>
      <c r="N1585" s="97" t="n">
        <v>0</v>
      </c>
      <c r="O1585" s="98" t="str">
        <f aca="false">IF(F1585&lt;=$P$2,"June","")</f>
        <v>June</v>
      </c>
      <c r="P1585" s="97" t="n">
        <f aca="false">N1585</f>
        <v>0</v>
      </c>
      <c r="Q1585" s="99" t="n">
        <f aca="false">K1585-P1585</f>
        <v>0</v>
      </c>
      <c r="R1585" s="98" t="n">
        <f aca="false">IFERROR(IF(O1585="May",(K1585/P1585-1))," ")</f>
        <v>0</v>
      </c>
      <c r="S1585" s="105" t="b">
        <f aca="false">IF(N1585&gt;0,IF(O1585="","-",IF(R1585&lt;0%,"DEGROWTH","GROWTH")))</f>
        <v>0</v>
      </c>
      <c r="T1585" s="69" t="n">
        <v>0</v>
      </c>
      <c r="U1585" s="101" t="str">
        <f aca="false">IF(F1585&lt;=$V$2,"May","")</f>
        <v>May</v>
      </c>
      <c r="V1585" s="69" t="n">
        <f aca="false">T1585</f>
        <v>0</v>
      </c>
      <c r="W1585" s="102" t="n">
        <f aca="false">K1585-V1585</f>
        <v>0</v>
      </c>
      <c r="X1585" s="103" t="n">
        <f aca="false">IFERROR(IF(U1585="June",(K1585/V1585-1)),0)</f>
        <v>0</v>
      </c>
      <c r="Y1585" s="106" t="b">
        <f aca="false">IF(T1585&gt;0,IF(U1585="","-",IF(X1585&lt;0%,"DEGROWTH","GROWTH")))</f>
        <v>0</v>
      </c>
      <c r="Z1585" s="75" t="n">
        <v>0</v>
      </c>
      <c r="AA1585" s="70"/>
      <c r="AB1585" s="70" t="s">
        <v>133</v>
      </c>
      <c r="AC1585" s="110" t="s">
        <v>134</v>
      </c>
      <c r="AD1585" s="3"/>
      <c r="AE1585" s="3"/>
      <c r="AF1585" s="110" t="s">
        <v>134</v>
      </c>
      <c r="AG1585" s="121" t="n">
        <f aca="false">IFERROR(INDEX(Last6M_AvgSales_Ref!$B$2:$B$12659,MATCH(D1585,Last6M_AvgSales_Ref!$A$2:$A$12659,0)),"")</f>
        <v>5</v>
      </c>
    </row>
    <row r="1586" customFormat="false" ht="14.25" hidden="false" customHeight="true" outlineLevel="0" collapsed="false">
      <c r="A1586" s="110" t="s">
        <v>132</v>
      </c>
      <c r="B1586" s="111" t="s">
        <v>105</v>
      </c>
      <c r="C1586" s="112" t="s">
        <v>3548</v>
      </c>
      <c r="D1586" s="70" t="n">
        <v>1000004626</v>
      </c>
      <c r="E1586" s="111" t="s">
        <v>3549</v>
      </c>
      <c r="F1586" s="113" t="n">
        <v>46059</v>
      </c>
      <c r="G1586" s="67" t="str">
        <f aca="false">IF(I1586&gt;0,"Targeted Dealer","-")</f>
        <v>Targeted Dealer</v>
      </c>
      <c r="H1586" s="114"/>
      <c r="I1586" s="68" t="n">
        <v>50</v>
      </c>
      <c r="J1586" s="68" t="n">
        <f aca="false">I1586/$J$1*($J$1-$E$1)</f>
        <v>50</v>
      </c>
      <c r="K1586" s="69" t="n">
        <v>50</v>
      </c>
      <c r="L1586" s="69" t="n">
        <f aca="false">I1586-K1586</f>
        <v>0</v>
      </c>
      <c r="M1586" s="69" t="n">
        <f aca="false">IFERROR((K1586/J1586%),"-")</f>
        <v>100</v>
      </c>
      <c r="N1586" s="97" t="n">
        <v>0</v>
      </c>
      <c r="O1586" s="98" t="str">
        <f aca="false">IF(F1586&lt;=$P$2,"June","")</f>
        <v>June</v>
      </c>
      <c r="P1586" s="97" t="n">
        <f aca="false">N1586</f>
        <v>0</v>
      </c>
      <c r="Q1586" s="99" t="n">
        <f aca="false">K1586-P1586</f>
        <v>50</v>
      </c>
      <c r="R1586" s="98" t="n">
        <f aca="false">IFERROR(IF(O1586="May",(K1586/P1586-1))," ")</f>
        <v>0</v>
      </c>
      <c r="S1586" s="105" t="b">
        <f aca="false">IF(N1586&gt;0,IF(O1586="","-",IF(R1586&lt;0%,"DEGROWTH","GROWTH")))</f>
        <v>0</v>
      </c>
      <c r="T1586" s="69" t="n">
        <v>0</v>
      </c>
      <c r="U1586" s="101" t="str">
        <f aca="false">IF(F1586&lt;=$V$2,"May","")</f>
        <v>May</v>
      </c>
      <c r="V1586" s="69" t="n">
        <f aca="false">T1586</f>
        <v>0</v>
      </c>
      <c r="W1586" s="102" t="n">
        <f aca="false">K1586-V1586</f>
        <v>50</v>
      </c>
      <c r="X1586" s="103" t="n">
        <f aca="false">IFERROR(IF(U1586="June",(K1586/V1586-1)),0)</f>
        <v>0</v>
      </c>
      <c r="Y1586" s="106" t="b">
        <f aca="false">IF(T1586&gt;0,IF(U1586="","-",IF(X1586&lt;0%,"DEGROWTH","GROWTH")))</f>
        <v>0</v>
      </c>
      <c r="Z1586" s="75" t="n">
        <v>0</v>
      </c>
      <c r="AA1586" s="70"/>
      <c r="AB1586" s="70" t="s">
        <v>133</v>
      </c>
      <c r="AC1586" s="110" t="s">
        <v>132</v>
      </c>
      <c r="AD1586" s="3"/>
      <c r="AE1586" s="3"/>
      <c r="AF1586" s="110" t="s">
        <v>132</v>
      </c>
      <c r="AG1586" s="121" t="n">
        <f aca="false">IFERROR(INDEX(Last6M_AvgSales_Ref!$B$2:$B$12659,MATCH(D1586,Last6M_AvgSales_Ref!$A$2:$A$12659,0)),"")</f>
        <v>17.5</v>
      </c>
    </row>
    <row r="1587" customFormat="false" ht="14.25" hidden="false" customHeight="true" outlineLevel="0" collapsed="false">
      <c r="A1587" s="110" t="s">
        <v>132</v>
      </c>
      <c r="B1587" s="111" t="s">
        <v>105</v>
      </c>
      <c r="C1587" s="112" t="s">
        <v>3550</v>
      </c>
      <c r="D1587" s="70" t="n">
        <v>1000002023</v>
      </c>
      <c r="E1587" s="111" t="s">
        <v>3551</v>
      </c>
      <c r="F1587" s="113" t="n">
        <v>44739</v>
      </c>
      <c r="G1587" s="67" t="str">
        <f aca="false">IF(I1587&gt;0,"Targeted Dealer","-")</f>
        <v>-</v>
      </c>
      <c r="H1587" s="114"/>
      <c r="I1587" s="68" t="n">
        <v>0</v>
      </c>
      <c r="J1587" s="68" t="n">
        <f aca="false">I1587/$J$1*($J$1-$E$1)</f>
        <v>0</v>
      </c>
      <c r="K1587" s="69" t="n">
        <v>0</v>
      </c>
      <c r="L1587" s="69" t="n">
        <f aca="false">I1587-K1587</f>
        <v>0</v>
      </c>
      <c r="M1587" s="69" t="str">
        <f aca="false">IFERROR((K1587/J1587%),"-")</f>
        <v>-</v>
      </c>
      <c r="N1587" s="97" t="n">
        <v>0</v>
      </c>
      <c r="O1587" s="98" t="str">
        <f aca="false">IF(F1587&lt;=$P$2,"June","")</f>
        <v>June</v>
      </c>
      <c r="P1587" s="97" t="n">
        <f aca="false">N1587</f>
        <v>0</v>
      </c>
      <c r="Q1587" s="99" t="n">
        <f aca="false">K1587-P1587</f>
        <v>0</v>
      </c>
      <c r="R1587" s="98" t="n">
        <f aca="false">IFERROR(IF(O1587="May",(K1587/P1587-1))," ")</f>
        <v>0</v>
      </c>
      <c r="S1587" s="105" t="b">
        <f aca="false">IF(N1587&gt;0,IF(O1587="","-",IF(R1587&lt;0%,"DEGROWTH","GROWTH")))</f>
        <v>0</v>
      </c>
      <c r="T1587" s="69" t="n">
        <v>0</v>
      </c>
      <c r="U1587" s="101" t="str">
        <f aca="false">IF(F1587&lt;=$V$2,"May","")</f>
        <v>May</v>
      </c>
      <c r="V1587" s="69" t="n">
        <f aca="false">T1587</f>
        <v>0</v>
      </c>
      <c r="W1587" s="102" t="n">
        <f aca="false">K1587-V1587</f>
        <v>0</v>
      </c>
      <c r="X1587" s="103" t="n">
        <f aca="false">IFERROR(IF(U1587="June",(K1587/V1587-1)),0)</f>
        <v>0</v>
      </c>
      <c r="Y1587" s="106" t="b">
        <f aca="false">IF(T1587&gt;0,IF(U1587="","-",IF(X1587&lt;0%,"DEGROWTH","GROWTH")))</f>
        <v>0</v>
      </c>
      <c r="Z1587" s="75" t="n">
        <v>0</v>
      </c>
      <c r="AA1587" s="70"/>
      <c r="AB1587" s="70" t="s">
        <v>133</v>
      </c>
      <c r="AC1587" s="110" t="s">
        <v>132</v>
      </c>
      <c r="AD1587" s="3"/>
      <c r="AE1587" s="3"/>
      <c r="AF1587" s="110" t="s">
        <v>132</v>
      </c>
      <c r="AG1587" s="121" t="n">
        <f aca="false">IFERROR(INDEX(Last6M_AvgSales_Ref!$B$2:$B$12659,MATCH(D1587,Last6M_AvgSales_Ref!$A$2:$A$12659,0)),"")</f>
        <v>2.16666666666667</v>
      </c>
    </row>
    <row r="1588" customFormat="false" ht="14.25" hidden="false" customHeight="true" outlineLevel="0" collapsed="false">
      <c r="A1588" s="110" t="s">
        <v>133</v>
      </c>
      <c r="B1588" s="111" t="s">
        <v>52</v>
      </c>
      <c r="C1588" s="112" t="s">
        <v>3552</v>
      </c>
      <c r="D1588" s="70" t="n">
        <v>1000004329</v>
      </c>
      <c r="E1588" s="111" t="s">
        <v>3553</v>
      </c>
      <c r="F1588" s="113" t="n">
        <v>45770</v>
      </c>
      <c r="G1588" s="67" t="str">
        <f aca="false">IF(I1588&gt;0,"Targeted Dealer","-")</f>
        <v>Targeted Dealer</v>
      </c>
      <c r="H1588" s="114"/>
      <c r="I1588" s="68" t="n">
        <v>35</v>
      </c>
      <c r="J1588" s="68" t="n">
        <f aca="false">I1588/$J$1*($J$1-$E$1)</f>
        <v>35</v>
      </c>
      <c r="K1588" s="69" t="n">
        <v>67</v>
      </c>
      <c r="L1588" s="69" t="n">
        <f aca="false">I1588-K1588</f>
        <v>-32</v>
      </c>
      <c r="M1588" s="69" t="n">
        <f aca="false">IFERROR((K1588/J1588%),"-")</f>
        <v>191.428571428571</v>
      </c>
      <c r="N1588" s="97" t="n">
        <v>0</v>
      </c>
      <c r="O1588" s="98" t="str">
        <f aca="false">IF(F1588&lt;=$P$2,"June","")</f>
        <v>June</v>
      </c>
      <c r="P1588" s="97" t="n">
        <f aca="false">N1588</f>
        <v>0</v>
      </c>
      <c r="Q1588" s="99" t="n">
        <f aca="false">K1588-P1588</f>
        <v>67</v>
      </c>
      <c r="R1588" s="98" t="n">
        <f aca="false">IFERROR(IF(O1588="May",(K1588/P1588-1))," ")</f>
        <v>0</v>
      </c>
      <c r="S1588" s="105" t="b">
        <f aca="false">IF(N1588&gt;0,IF(O1588="","-",IF(R1588&lt;0%,"DEGROWTH","GROWTH")))</f>
        <v>0</v>
      </c>
      <c r="T1588" s="69" t="n">
        <v>0</v>
      </c>
      <c r="U1588" s="101" t="str">
        <f aca="false">IF(F1588&lt;=$V$2,"May","")</f>
        <v>May</v>
      </c>
      <c r="V1588" s="69" t="n">
        <f aca="false">T1588</f>
        <v>0</v>
      </c>
      <c r="W1588" s="102" t="n">
        <f aca="false">K1588-V1588</f>
        <v>67</v>
      </c>
      <c r="X1588" s="103" t="n">
        <f aca="false">IFERROR(IF(U1588="June",(K1588/V1588-1)),0)</f>
        <v>0</v>
      </c>
      <c r="Y1588" s="106" t="b">
        <f aca="false">IF(T1588&gt;0,IF(U1588="","-",IF(X1588&lt;0%,"DEGROWTH","GROWTH")))</f>
        <v>0</v>
      </c>
      <c r="Z1588" s="75" t="n">
        <v>0</v>
      </c>
      <c r="AA1588" s="70"/>
      <c r="AB1588" s="70" t="s">
        <v>133</v>
      </c>
      <c r="AC1588" s="110" t="s">
        <v>133</v>
      </c>
      <c r="AD1588" s="3"/>
      <c r="AE1588" s="3"/>
      <c r="AF1588" s="110" t="s">
        <v>133</v>
      </c>
      <c r="AG1588" s="121" t="n">
        <f aca="false">IFERROR(INDEX(Last6M_AvgSales_Ref!$B$2:$B$12659,MATCH(D1588,Last6M_AvgSales_Ref!$A$2:$A$12659,0)),"")</f>
        <v>44</v>
      </c>
    </row>
    <row r="1589" customFormat="false" ht="14.25" hidden="false" customHeight="true" outlineLevel="0" collapsed="false">
      <c r="A1589" s="110" t="s">
        <v>133</v>
      </c>
      <c r="B1589" s="111" t="s">
        <v>52</v>
      </c>
      <c r="C1589" s="112" t="s">
        <v>3554</v>
      </c>
      <c r="D1589" s="70" t="n">
        <v>1000004564</v>
      </c>
      <c r="E1589" s="111" t="s">
        <v>3555</v>
      </c>
      <c r="F1589" s="113" t="n">
        <v>46007</v>
      </c>
      <c r="G1589" s="67" t="str">
        <f aca="false">IF(I1589&gt;0,"Targeted Dealer","-")</f>
        <v>-</v>
      </c>
      <c r="H1589" s="114"/>
      <c r="I1589" s="68" t="n">
        <v>0</v>
      </c>
      <c r="J1589" s="68" t="n">
        <f aca="false">I1589/$J$1*($J$1-$E$1)</f>
        <v>0</v>
      </c>
      <c r="K1589" s="69" t="n">
        <v>0</v>
      </c>
      <c r="L1589" s="69" t="n">
        <f aca="false">I1589-K1589</f>
        <v>0</v>
      </c>
      <c r="M1589" s="69" t="str">
        <f aca="false">IFERROR((K1589/J1589%),"-")</f>
        <v>-</v>
      </c>
      <c r="N1589" s="97" t="n">
        <v>0</v>
      </c>
      <c r="O1589" s="98" t="str">
        <f aca="false">IF(F1589&lt;=$P$2,"June","")</f>
        <v>June</v>
      </c>
      <c r="P1589" s="97" t="n">
        <f aca="false">N1589</f>
        <v>0</v>
      </c>
      <c r="Q1589" s="99" t="n">
        <f aca="false">K1589-P1589</f>
        <v>0</v>
      </c>
      <c r="R1589" s="98" t="n">
        <f aca="false">IFERROR(IF(O1589="May",(K1589/P1589-1))," ")</f>
        <v>0</v>
      </c>
      <c r="S1589" s="105" t="b">
        <f aca="false">IF(N1589&gt;0,IF(O1589="","-",IF(R1589&lt;0%,"DEGROWTH","GROWTH")))</f>
        <v>0</v>
      </c>
      <c r="T1589" s="69" t="n">
        <v>0</v>
      </c>
      <c r="U1589" s="101" t="str">
        <f aca="false">IF(F1589&lt;=$V$2,"May","")</f>
        <v>May</v>
      </c>
      <c r="V1589" s="69" t="n">
        <f aca="false">T1589</f>
        <v>0</v>
      </c>
      <c r="W1589" s="102" t="n">
        <f aca="false">K1589-V1589</f>
        <v>0</v>
      </c>
      <c r="X1589" s="103" t="n">
        <f aca="false">IFERROR(IF(U1589="June",(K1589/V1589-1)),0)</f>
        <v>0</v>
      </c>
      <c r="Y1589" s="106" t="b">
        <f aca="false">IF(T1589&gt;0,IF(U1589="","-",IF(X1589&lt;0%,"DEGROWTH","GROWTH")))</f>
        <v>0</v>
      </c>
      <c r="Z1589" s="75" t="n">
        <v>0</v>
      </c>
      <c r="AA1589" s="70"/>
      <c r="AB1589" s="70" t="s">
        <v>133</v>
      </c>
      <c r="AC1589" s="110" t="s">
        <v>133</v>
      </c>
      <c r="AD1589" s="3"/>
      <c r="AE1589" s="3"/>
      <c r="AF1589" s="110" t="s">
        <v>133</v>
      </c>
      <c r="AG1589" s="121" t="n">
        <f aca="false">IFERROR(INDEX(Last6M_AvgSales_Ref!$B$2:$B$12659,MATCH(D1589,Last6M_AvgSales_Ref!$A$2:$A$12659,0)),"")</f>
        <v>9.16666666666667</v>
      </c>
    </row>
    <row r="1590" customFormat="false" ht="14.25" hidden="false" customHeight="true" outlineLevel="0" collapsed="false">
      <c r="A1590" s="110" t="s">
        <v>133</v>
      </c>
      <c r="B1590" s="111" t="s">
        <v>52</v>
      </c>
      <c r="C1590" s="112" t="s">
        <v>3556</v>
      </c>
      <c r="D1590" s="70" t="n">
        <v>1000004627</v>
      </c>
      <c r="E1590" s="111" t="s">
        <v>3557</v>
      </c>
      <c r="F1590" s="113" t="n">
        <v>46059</v>
      </c>
      <c r="G1590" s="67" t="str">
        <f aca="false">IF(I1590&gt;0,"Targeted Dealer","-")</f>
        <v>Targeted Dealer</v>
      </c>
      <c r="H1590" s="114"/>
      <c r="I1590" s="68" t="n">
        <v>105</v>
      </c>
      <c r="J1590" s="68" t="n">
        <f aca="false">I1590/$J$1*($J$1-$E$1)</f>
        <v>105</v>
      </c>
      <c r="K1590" s="69" t="n">
        <v>147</v>
      </c>
      <c r="L1590" s="69" t="n">
        <f aca="false">I1590-K1590</f>
        <v>-42</v>
      </c>
      <c r="M1590" s="69" t="n">
        <f aca="false">IFERROR((K1590/J1590%),"-")</f>
        <v>140</v>
      </c>
      <c r="N1590" s="97" t="n">
        <v>87.4</v>
      </c>
      <c r="O1590" s="98" t="str">
        <f aca="false">IF(F1590&lt;=$P$2,"June","")</f>
        <v>June</v>
      </c>
      <c r="P1590" s="97" t="n">
        <f aca="false">N1590</f>
        <v>87.4</v>
      </c>
      <c r="Q1590" s="99" t="n">
        <f aca="false">K1590-P1590</f>
        <v>59.6</v>
      </c>
      <c r="R1590" s="98" t="n">
        <f aca="false">IFERROR(IF(O1590="May",(K1590/P1590-1))," ")</f>
        <v>0</v>
      </c>
      <c r="S1590" s="100" t="str">
        <f aca="false">IF(N1590&gt;0,IF(O1590="","-",IF(R1590&lt;0%,"DEGROWTH","GROWTH")))</f>
        <v>GROWTH</v>
      </c>
      <c r="T1590" s="69" t="n">
        <v>0</v>
      </c>
      <c r="U1590" s="101" t="str">
        <f aca="false">IF(F1590&lt;=$V$2,"May","")</f>
        <v>May</v>
      </c>
      <c r="V1590" s="69" t="n">
        <f aca="false">T1590</f>
        <v>0</v>
      </c>
      <c r="W1590" s="102" t="n">
        <f aca="false">K1590-V1590</f>
        <v>147</v>
      </c>
      <c r="X1590" s="103" t="n">
        <f aca="false">IFERROR(IF(U1590="June",(K1590/V1590-1)),0)</f>
        <v>0</v>
      </c>
      <c r="Y1590" s="106" t="b">
        <f aca="false">IF(T1590&gt;0,IF(U1590="","-",IF(X1590&lt;0%,"DEGROWTH","GROWTH")))</f>
        <v>0</v>
      </c>
      <c r="Z1590" s="75" t="n">
        <v>0</v>
      </c>
      <c r="AA1590" s="70"/>
      <c r="AB1590" s="70" t="s">
        <v>133</v>
      </c>
      <c r="AC1590" s="110" t="s">
        <v>133</v>
      </c>
      <c r="AD1590" s="3"/>
      <c r="AE1590" s="3"/>
      <c r="AF1590" s="110" t="s">
        <v>133</v>
      </c>
      <c r="AG1590" s="121" t="n">
        <f aca="false">IFERROR(INDEX(Last6M_AvgSales_Ref!$B$2:$B$12659,MATCH(D1590,Last6M_AvgSales_Ref!$A$2:$A$12659,0)),"")</f>
        <v>112.666666666667</v>
      </c>
    </row>
    <row r="1591" customFormat="false" ht="14.25" hidden="false" customHeight="true" outlineLevel="0" collapsed="false">
      <c r="A1591" s="110" t="s">
        <v>134</v>
      </c>
      <c r="B1591" s="111" t="s">
        <v>79</v>
      </c>
      <c r="C1591" s="112" t="s">
        <v>3558</v>
      </c>
      <c r="D1591" s="70" t="n">
        <v>1000004535</v>
      </c>
      <c r="E1591" s="111" t="s">
        <v>3559</v>
      </c>
      <c r="F1591" s="113" t="n">
        <v>45976</v>
      </c>
      <c r="G1591" s="67" t="str">
        <f aca="false">IF(I1591&gt;0,"Targeted Dealer","-")</f>
        <v>Targeted Dealer</v>
      </c>
      <c r="H1591" s="114"/>
      <c r="I1591" s="68" t="n">
        <v>200</v>
      </c>
      <c r="J1591" s="68" t="n">
        <f aca="false">I1591/$J$1*($J$1-$E$1)</f>
        <v>200</v>
      </c>
      <c r="K1591" s="69" t="n">
        <v>122.75</v>
      </c>
      <c r="L1591" s="69" t="n">
        <f aca="false">I1591-K1591</f>
        <v>77.25</v>
      </c>
      <c r="M1591" s="69" t="n">
        <f aca="false">IFERROR((K1591/J1591%),"-")</f>
        <v>61.375</v>
      </c>
      <c r="N1591" s="97" t="n">
        <v>132.5</v>
      </c>
      <c r="O1591" s="98" t="str">
        <f aca="false">IF(F1591&lt;=$P$2,"June","")</f>
        <v>June</v>
      </c>
      <c r="P1591" s="97" t="n">
        <f aca="false">N1591</f>
        <v>132.5</v>
      </c>
      <c r="Q1591" s="99" t="n">
        <f aca="false">K1591-P1591</f>
        <v>-9.75</v>
      </c>
      <c r="R1591" s="98" t="n">
        <f aca="false">IFERROR(IF(O1591="May",(K1591/P1591-1))," ")</f>
        <v>0</v>
      </c>
      <c r="S1591" s="100" t="str">
        <f aca="false">IF(N1591&gt;0,IF(O1591="","-",IF(R1591&lt;0%,"DEGROWTH","GROWTH")))</f>
        <v>GROWTH</v>
      </c>
      <c r="T1591" s="69" t="n">
        <v>0</v>
      </c>
      <c r="U1591" s="101" t="str">
        <f aca="false">IF(F1591&lt;=$V$2,"May","")</f>
        <v>May</v>
      </c>
      <c r="V1591" s="69" t="n">
        <f aca="false">T1591</f>
        <v>0</v>
      </c>
      <c r="W1591" s="102" t="n">
        <f aca="false">K1591-V1591</f>
        <v>122.75</v>
      </c>
      <c r="X1591" s="103" t="n">
        <f aca="false">IFERROR(IF(U1591="June",(K1591/V1591-1)),0)</f>
        <v>0</v>
      </c>
      <c r="Y1591" s="106" t="b">
        <f aca="false">IF(T1591&gt;0,IF(U1591="","-",IF(X1591&lt;0%,"DEGROWTH","GROWTH")))</f>
        <v>0</v>
      </c>
      <c r="Z1591" s="75" t="n">
        <v>0</v>
      </c>
      <c r="AA1591" s="70"/>
      <c r="AB1591" s="70" t="s">
        <v>133</v>
      </c>
      <c r="AC1591" s="110" t="s">
        <v>134</v>
      </c>
      <c r="AD1591" s="3"/>
      <c r="AE1591" s="3"/>
      <c r="AF1591" s="110" t="s">
        <v>134</v>
      </c>
      <c r="AG1591" s="121" t="n">
        <f aca="false">IFERROR(INDEX(Last6M_AvgSales_Ref!$B$2:$B$12659,MATCH(D1591,Last6M_AvgSales_Ref!$A$2:$A$12659,0)),"")</f>
        <v>55.8333333333333</v>
      </c>
    </row>
    <row r="1592" customFormat="false" ht="14.25" hidden="false" customHeight="true" outlineLevel="0" collapsed="false">
      <c r="A1592" s="110" t="s">
        <v>134</v>
      </c>
      <c r="B1592" s="111" t="s">
        <v>79</v>
      </c>
      <c r="C1592" s="112" t="s">
        <v>3560</v>
      </c>
      <c r="D1592" s="70" t="n">
        <v>1000004632</v>
      </c>
      <c r="E1592" s="111" t="s">
        <v>3561</v>
      </c>
      <c r="F1592" s="113" t="n">
        <v>46060</v>
      </c>
      <c r="G1592" s="67" t="str">
        <f aca="false">IF(I1592&gt;0,"Targeted Dealer","-")</f>
        <v>Targeted Dealer</v>
      </c>
      <c r="H1592" s="114"/>
      <c r="I1592" s="68" t="n">
        <v>40</v>
      </c>
      <c r="J1592" s="68" t="n">
        <f aca="false">I1592/$J$1*($J$1-$E$1)</f>
        <v>40</v>
      </c>
      <c r="K1592" s="69" t="n">
        <v>31.5</v>
      </c>
      <c r="L1592" s="69" t="n">
        <f aca="false">I1592-K1592</f>
        <v>8.5</v>
      </c>
      <c r="M1592" s="69" t="n">
        <f aca="false">IFERROR((K1592/J1592%),"-")</f>
        <v>78.75</v>
      </c>
      <c r="N1592" s="97" t="n">
        <v>22.5</v>
      </c>
      <c r="O1592" s="98" t="str">
        <f aca="false">IF(F1592&lt;=$P$2,"June","")</f>
        <v>June</v>
      </c>
      <c r="P1592" s="97" t="n">
        <f aca="false">N1592</f>
        <v>22.5</v>
      </c>
      <c r="Q1592" s="99" t="n">
        <f aca="false">K1592-P1592</f>
        <v>9</v>
      </c>
      <c r="R1592" s="98" t="n">
        <f aca="false">IFERROR(IF(O1592="May",(K1592/P1592-1))," ")</f>
        <v>0</v>
      </c>
      <c r="S1592" s="100" t="str">
        <f aca="false">IF(N1592&gt;0,IF(O1592="","-",IF(R1592&lt;0%,"DEGROWTH","GROWTH")))</f>
        <v>GROWTH</v>
      </c>
      <c r="T1592" s="69" t="n">
        <v>0</v>
      </c>
      <c r="U1592" s="101" t="str">
        <f aca="false">IF(F1592&lt;=$V$2,"May","")</f>
        <v>May</v>
      </c>
      <c r="V1592" s="69" t="n">
        <f aca="false">T1592</f>
        <v>0</v>
      </c>
      <c r="W1592" s="102" t="n">
        <f aca="false">K1592-V1592</f>
        <v>31.5</v>
      </c>
      <c r="X1592" s="103" t="n">
        <f aca="false">IFERROR(IF(U1592="June",(K1592/V1592-1)),0)</f>
        <v>0</v>
      </c>
      <c r="Y1592" s="106" t="b">
        <f aca="false">IF(T1592&gt;0,IF(U1592="","-",IF(X1592&lt;0%,"DEGROWTH","GROWTH")))</f>
        <v>0</v>
      </c>
      <c r="Z1592" s="75" t="n">
        <v>0</v>
      </c>
      <c r="AA1592" s="70"/>
      <c r="AB1592" s="70" t="s">
        <v>133</v>
      </c>
      <c r="AC1592" s="110" t="s">
        <v>134</v>
      </c>
      <c r="AD1592" s="3"/>
      <c r="AE1592" s="3"/>
      <c r="AF1592" s="110" t="s">
        <v>134</v>
      </c>
      <c r="AG1592" s="121" t="n">
        <f aca="false">IFERROR(INDEX(Last6M_AvgSales_Ref!$B$2:$B$12659,MATCH(D1592,Last6M_AvgSales_Ref!$A$2:$A$12659,0)),"")</f>
        <v>8.66666666666667</v>
      </c>
    </row>
    <row r="1593" customFormat="false" ht="14.25" hidden="false" customHeight="true" outlineLevel="0" collapsed="false">
      <c r="A1593" s="110" t="s">
        <v>134</v>
      </c>
      <c r="B1593" s="111" t="s">
        <v>64</v>
      </c>
      <c r="C1593" s="112" t="s">
        <v>3562</v>
      </c>
      <c r="D1593" s="70" t="n">
        <v>1000003169</v>
      </c>
      <c r="E1593" s="111" t="s">
        <v>3563</v>
      </c>
      <c r="F1593" s="113" t="n">
        <v>44918</v>
      </c>
      <c r="G1593" s="67" t="str">
        <f aca="false">IF(I1593&gt;0,"Targeted Dealer","-")</f>
        <v>Targeted Dealer</v>
      </c>
      <c r="H1593" s="114"/>
      <c r="I1593" s="68" t="n">
        <v>40</v>
      </c>
      <c r="J1593" s="68" t="n">
        <f aca="false">I1593/$J$1*($J$1-$E$1)</f>
        <v>40</v>
      </c>
      <c r="K1593" s="69" t="n">
        <v>100</v>
      </c>
      <c r="L1593" s="69" t="n">
        <f aca="false">I1593-K1593</f>
        <v>-60</v>
      </c>
      <c r="M1593" s="69" t="n">
        <f aca="false">IFERROR((K1593/J1593%),"-")</f>
        <v>250</v>
      </c>
      <c r="N1593" s="97" t="n">
        <v>80</v>
      </c>
      <c r="O1593" s="98" t="str">
        <f aca="false">IF(F1593&lt;=$P$2,"June","")</f>
        <v>June</v>
      </c>
      <c r="P1593" s="97" t="n">
        <f aca="false">N1593</f>
        <v>80</v>
      </c>
      <c r="Q1593" s="99" t="n">
        <f aca="false">K1593-P1593</f>
        <v>20</v>
      </c>
      <c r="R1593" s="98" t="n">
        <f aca="false">IFERROR(IF(O1593="May",(K1593/P1593-1))," ")</f>
        <v>0</v>
      </c>
      <c r="S1593" s="100" t="str">
        <f aca="false">IF(N1593&gt;0,IF(O1593="","-",IF(R1593&lt;0%,"DEGROWTH","GROWTH")))</f>
        <v>GROWTH</v>
      </c>
      <c r="T1593" s="69" t="n">
        <v>0</v>
      </c>
      <c r="U1593" s="101" t="str">
        <f aca="false">IF(F1593&lt;=$V$2,"May","")</f>
        <v>May</v>
      </c>
      <c r="V1593" s="69" t="n">
        <f aca="false">T1593</f>
        <v>0</v>
      </c>
      <c r="W1593" s="102" t="n">
        <f aca="false">K1593-V1593</f>
        <v>100</v>
      </c>
      <c r="X1593" s="103" t="n">
        <f aca="false">IFERROR(IF(U1593="June",(K1593/V1593-1)),0)</f>
        <v>0</v>
      </c>
      <c r="Y1593" s="106" t="b">
        <f aca="false">IF(T1593&gt;0,IF(U1593="","-",IF(X1593&lt;0%,"DEGROWTH","GROWTH")))</f>
        <v>0</v>
      </c>
      <c r="Z1593" s="75" t="n">
        <v>0</v>
      </c>
      <c r="AA1593" s="70"/>
      <c r="AB1593" s="70" t="s">
        <v>133</v>
      </c>
      <c r="AC1593" s="110" t="s">
        <v>134</v>
      </c>
      <c r="AD1593" s="3"/>
      <c r="AE1593" s="3"/>
      <c r="AF1593" s="110" t="s">
        <v>134</v>
      </c>
      <c r="AG1593" s="121" t="n">
        <f aca="false">IFERROR(INDEX(Last6M_AvgSales_Ref!$B$2:$B$12659,MATCH(D1593,Last6M_AvgSales_Ref!$A$2:$A$12659,0)),"")</f>
        <v>40</v>
      </c>
    </row>
    <row r="1594" customFormat="false" ht="14.25" hidden="false" customHeight="true" outlineLevel="0" collapsed="false">
      <c r="A1594" s="110" t="s">
        <v>134</v>
      </c>
      <c r="B1594" s="111" t="s">
        <v>64</v>
      </c>
      <c r="C1594" s="112" t="s">
        <v>3564</v>
      </c>
      <c r="D1594" s="70" t="n">
        <v>1000000612</v>
      </c>
      <c r="E1594" s="111" t="s">
        <v>3565</v>
      </c>
      <c r="F1594" s="113" t="n">
        <v>44738</v>
      </c>
      <c r="G1594" s="67" t="str">
        <f aca="false">IF(I1594&gt;0,"Targeted Dealer","-")</f>
        <v>-</v>
      </c>
      <c r="H1594" s="114"/>
      <c r="I1594" s="68" t="n">
        <v>0</v>
      </c>
      <c r="J1594" s="68" t="n">
        <f aca="false">I1594/$J$1*($J$1-$E$1)</f>
        <v>0</v>
      </c>
      <c r="K1594" s="69" t="n">
        <v>0</v>
      </c>
      <c r="L1594" s="69" t="n">
        <f aca="false">I1594-K1594</f>
        <v>0</v>
      </c>
      <c r="M1594" s="69" t="str">
        <f aca="false">IFERROR((K1594/J1594%),"-")</f>
        <v>-</v>
      </c>
      <c r="N1594" s="97" t="n">
        <v>0</v>
      </c>
      <c r="O1594" s="98" t="str">
        <f aca="false">IF(F1594&lt;=$P$2,"June","")</f>
        <v>June</v>
      </c>
      <c r="P1594" s="97" t="n">
        <f aca="false">N1594</f>
        <v>0</v>
      </c>
      <c r="Q1594" s="99" t="n">
        <f aca="false">K1594-P1594</f>
        <v>0</v>
      </c>
      <c r="R1594" s="98" t="n">
        <f aca="false">IFERROR(IF(O1594="May",(K1594/P1594-1))," ")</f>
        <v>0</v>
      </c>
      <c r="S1594" s="105" t="b">
        <f aca="false">IF(N1594&gt;0,IF(O1594="","-",IF(R1594&lt;0%,"DEGROWTH","GROWTH")))</f>
        <v>0</v>
      </c>
      <c r="T1594" s="69" t="n">
        <v>0</v>
      </c>
      <c r="U1594" s="101" t="str">
        <f aca="false">IF(F1594&lt;=$V$2,"May","")</f>
        <v>May</v>
      </c>
      <c r="V1594" s="69" t="n">
        <f aca="false">T1594</f>
        <v>0</v>
      </c>
      <c r="W1594" s="102" t="n">
        <f aca="false">K1594-V1594</f>
        <v>0</v>
      </c>
      <c r="X1594" s="103" t="n">
        <f aca="false">IFERROR(IF(U1594="June",(K1594/V1594-1)),0)</f>
        <v>0</v>
      </c>
      <c r="Y1594" s="106" t="b">
        <f aca="false">IF(T1594&gt;0,IF(U1594="","-",IF(X1594&lt;0%,"DEGROWTH","GROWTH")))</f>
        <v>0</v>
      </c>
      <c r="Z1594" s="75" t="n">
        <v>0</v>
      </c>
      <c r="AA1594" s="70"/>
      <c r="AB1594" s="70" t="s">
        <v>133</v>
      </c>
      <c r="AC1594" s="110" t="s">
        <v>134</v>
      </c>
      <c r="AD1594" s="3"/>
      <c r="AE1594" s="3"/>
      <c r="AF1594" s="110" t="s">
        <v>134</v>
      </c>
      <c r="AG1594" s="121" t="n">
        <f aca="false">IFERROR(INDEX(Last6M_AvgSales_Ref!$B$2:$B$12659,MATCH(D1594,Last6M_AvgSales_Ref!$A$2:$A$12659,0)),"")</f>
        <v>3.33333333333333</v>
      </c>
    </row>
    <row r="1595" customFormat="false" ht="14.25" hidden="false" customHeight="true" outlineLevel="0" collapsed="false">
      <c r="A1595" s="110" t="s">
        <v>130</v>
      </c>
      <c r="B1595" s="111" t="s">
        <v>122</v>
      </c>
      <c r="C1595" s="112" t="s">
        <v>3566</v>
      </c>
      <c r="D1595" s="70" t="n">
        <v>1000001859</v>
      </c>
      <c r="E1595" s="111" t="s">
        <v>3567</v>
      </c>
      <c r="F1595" s="113" t="n">
        <v>44739</v>
      </c>
      <c r="G1595" s="67" t="str">
        <f aca="false">IF(I1595&gt;0,"Targeted Dealer","-")</f>
        <v>Targeted Dealer</v>
      </c>
      <c r="H1595" s="114"/>
      <c r="I1595" s="68" t="n">
        <v>25</v>
      </c>
      <c r="J1595" s="68" t="n">
        <f aca="false">I1595/$J$1*($J$1-$E$1)</f>
        <v>25</v>
      </c>
      <c r="K1595" s="69" t="n">
        <v>25</v>
      </c>
      <c r="L1595" s="69" t="n">
        <f aca="false">I1595-K1595</f>
        <v>0</v>
      </c>
      <c r="M1595" s="69" t="n">
        <f aca="false">IFERROR((K1595/J1595%),"-")</f>
        <v>100</v>
      </c>
      <c r="N1595" s="97" t="n">
        <v>25</v>
      </c>
      <c r="O1595" s="98" t="str">
        <f aca="false">IF(F1595&lt;=$P$2,"June","")</f>
        <v>June</v>
      </c>
      <c r="P1595" s="97" t="n">
        <f aca="false">N1595</f>
        <v>25</v>
      </c>
      <c r="Q1595" s="99" t="n">
        <f aca="false">K1595-P1595</f>
        <v>0</v>
      </c>
      <c r="R1595" s="98" t="n">
        <f aca="false">IFERROR(IF(O1595="May",(K1595/P1595-1))," ")</f>
        <v>0</v>
      </c>
      <c r="S1595" s="100" t="str">
        <f aca="false">IF(N1595&gt;0,IF(O1595="","-",IF(R1595&lt;0%,"DEGROWTH","GROWTH")))</f>
        <v>GROWTH</v>
      </c>
      <c r="T1595" s="69" t="n">
        <v>0</v>
      </c>
      <c r="U1595" s="101" t="str">
        <f aca="false">IF(F1595&lt;=$V$2,"May","")</f>
        <v>May</v>
      </c>
      <c r="V1595" s="69" t="n">
        <f aca="false">T1595</f>
        <v>0</v>
      </c>
      <c r="W1595" s="102" t="n">
        <f aca="false">K1595-V1595</f>
        <v>25</v>
      </c>
      <c r="X1595" s="103" t="n">
        <f aca="false">IFERROR(IF(U1595="June",(K1595/V1595-1)),0)</f>
        <v>0</v>
      </c>
      <c r="Y1595" s="106" t="b">
        <f aca="false">IF(T1595&gt;0,IF(U1595="","-",IF(X1595&lt;0%,"DEGROWTH","GROWTH")))</f>
        <v>0</v>
      </c>
      <c r="Z1595" s="75" t="n">
        <v>0</v>
      </c>
      <c r="AA1595" s="70"/>
      <c r="AB1595" s="70" t="s">
        <v>133</v>
      </c>
      <c r="AC1595" s="110" t="s">
        <v>130</v>
      </c>
      <c r="AD1595" s="3"/>
      <c r="AE1595" s="3"/>
      <c r="AF1595" s="110" t="s">
        <v>130</v>
      </c>
      <c r="AG1595" s="121" t="n">
        <f aca="false">IFERROR(INDEX(Last6M_AvgSales_Ref!$B$2:$B$12659,MATCH(D1595,Last6M_AvgSales_Ref!$A$2:$A$12659,0)),"")</f>
        <v>9.16666666666667</v>
      </c>
    </row>
    <row r="1596" customFormat="false" ht="14.25" hidden="false" customHeight="true" outlineLevel="0" collapsed="false">
      <c r="A1596" s="110" t="s">
        <v>130</v>
      </c>
      <c r="B1596" s="111" t="s">
        <v>122</v>
      </c>
      <c r="C1596" s="112" t="s">
        <v>3568</v>
      </c>
      <c r="D1596" s="70" t="n">
        <v>1000004621</v>
      </c>
      <c r="E1596" s="111" t="s">
        <v>3569</v>
      </c>
      <c r="F1596" s="113" t="n">
        <v>46060</v>
      </c>
      <c r="G1596" s="67" t="str">
        <f aca="false">IF(I1596&gt;0,"Targeted Dealer","-")</f>
        <v>Targeted Dealer</v>
      </c>
      <c r="H1596" s="114"/>
      <c r="I1596" s="68" t="n">
        <v>30</v>
      </c>
      <c r="J1596" s="68" t="n">
        <f aca="false">I1596/$J$1*($J$1-$E$1)</f>
        <v>30</v>
      </c>
      <c r="K1596" s="69" t="n">
        <v>30</v>
      </c>
      <c r="L1596" s="69" t="n">
        <f aca="false">I1596-K1596</f>
        <v>0</v>
      </c>
      <c r="M1596" s="69" t="n">
        <f aca="false">IFERROR((K1596/J1596%),"-")</f>
        <v>100</v>
      </c>
      <c r="N1596" s="97" t="n">
        <v>0</v>
      </c>
      <c r="O1596" s="98" t="str">
        <f aca="false">IF(F1596&lt;=$P$2,"June","")</f>
        <v>June</v>
      </c>
      <c r="P1596" s="97" t="n">
        <f aca="false">N1596</f>
        <v>0</v>
      </c>
      <c r="Q1596" s="99" t="n">
        <f aca="false">K1596-P1596</f>
        <v>30</v>
      </c>
      <c r="R1596" s="98" t="n">
        <f aca="false">IFERROR(IF(O1596="May",(K1596/P1596-1))," ")</f>
        <v>0</v>
      </c>
      <c r="S1596" s="105" t="b">
        <f aca="false">IF(N1596&gt;0,IF(O1596="","-",IF(R1596&lt;0%,"DEGROWTH","GROWTH")))</f>
        <v>0</v>
      </c>
      <c r="T1596" s="69" t="n">
        <v>0</v>
      </c>
      <c r="U1596" s="101" t="str">
        <f aca="false">IF(F1596&lt;=$V$2,"May","")</f>
        <v>May</v>
      </c>
      <c r="V1596" s="69" t="n">
        <f aca="false">T1596</f>
        <v>0</v>
      </c>
      <c r="W1596" s="102" t="n">
        <f aca="false">K1596-V1596</f>
        <v>30</v>
      </c>
      <c r="X1596" s="103" t="n">
        <f aca="false">IFERROR(IF(U1596="June",(K1596/V1596-1)),0)</f>
        <v>0</v>
      </c>
      <c r="Y1596" s="106" t="b">
        <f aca="false">IF(T1596&gt;0,IF(U1596="","-",IF(X1596&lt;0%,"DEGROWTH","GROWTH")))</f>
        <v>0</v>
      </c>
      <c r="Z1596" s="75" t="n">
        <v>0</v>
      </c>
      <c r="AA1596" s="70"/>
      <c r="AB1596" s="70" t="s">
        <v>133</v>
      </c>
      <c r="AC1596" s="110" t="s">
        <v>130</v>
      </c>
      <c r="AD1596" s="3"/>
      <c r="AE1596" s="3"/>
      <c r="AF1596" s="110" t="s">
        <v>130</v>
      </c>
      <c r="AG1596" s="121" t="n">
        <f aca="false">IFERROR(INDEX(Last6M_AvgSales_Ref!$B$2:$B$12659,MATCH(D1596,Last6M_AvgSales_Ref!$A$2:$A$12659,0)),"")</f>
        <v>8.33333333333333</v>
      </c>
    </row>
    <row r="1597" customFormat="false" ht="14.25" hidden="false" customHeight="true" outlineLevel="0" collapsed="false">
      <c r="A1597" s="110" t="s">
        <v>133</v>
      </c>
      <c r="B1597" s="111" t="s">
        <v>55</v>
      </c>
      <c r="C1597" s="112" t="s">
        <v>3570</v>
      </c>
      <c r="D1597" s="70" t="n">
        <v>1000003000</v>
      </c>
      <c r="E1597" s="111" t="s">
        <v>3571</v>
      </c>
      <c r="F1597" s="113" t="n">
        <v>44833</v>
      </c>
      <c r="G1597" s="67" t="str">
        <f aca="false">IF(I1597&gt;0,"Targeted Dealer","-")</f>
        <v>Targeted Dealer</v>
      </c>
      <c r="H1597" s="114"/>
      <c r="I1597" s="68" t="n">
        <v>35</v>
      </c>
      <c r="J1597" s="68" t="n">
        <f aca="false">I1597/$J$1*($J$1-$E$1)</f>
        <v>35</v>
      </c>
      <c r="K1597" s="69" t="n">
        <v>55</v>
      </c>
      <c r="L1597" s="69" t="n">
        <f aca="false">I1597-K1597</f>
        <v>-20</v>
      </c>
      <c r="M1597" s="69" t="n">
        <f aca="false">IFERROR((K1597/J1597%),"-")</f>
        <v>157.142857142857</v>
      </c>
      <c r="N1597" s="97" t="n">
        <v>0</v>
      </c>
      <c r="O1597" s="98" t="str">
        <f aca="false">IF(F1597&lt;=$P$2,"June","")</f>
        <v>June</v>
      </c>
      <c r="P1597" s="97" t="n">
        <f aca="false">N1597</f>
        <v>0</v>
      </c>
      <c r="Q1597" s="99" t="n">
        <f aca="false">K1597-P1597</f>
        <v>55</v>
      </c>
      <c r="R1597" s="98" t="n">
        <f aca="false">IFERROR(IF(O1597="May",(K1597/P1597-1))," ")</f>
        <v>0</v>
      </c>
      <c r="S1597" s="105" t="b">
        <f aca="false">IF(N1597&gt;0,IF(O1597="","-",IF(R1597&lt;0%,"DEGROWTH","GROWTH")))</f>
        <v>0</v>
      </c>
      <c r="T1597" s="69" t="n">
        <v>0</v>
      </c>
      <c r="U1597" s="101" t="str">
        <f aca="false">IF(F1597&lt;=$V$2,"May","")</f>
        <v>May</v>
      </c>
      <c r="V1597" s="69" t="n">
        <f aca="false">T1597</f>
        <v>0</v>
      </c>
      <c r="W1597" s="102" t="n">
        <f aca="false">K1597-V1597</f>
        <v>55</v>
      </c>
      <c r="X1597" s="103" t="n">
        <f aca="false">IFERROR(IF(U1597="June",(K1597/V1597-1)),0)</f>
        <v>0</v>
      </c>
      <c r="Y1597" s="106" t="b">
        <f aca="false">IF(T1597&gt;0,IF(U1597="","-",IF(X1597&lt;0%,"DEGROWTH","GROWTH")))</f>
        <v>0</v>
      </c>
      <c r="Z1597" s="75" t="n">
        <v>0</v>
      </c>
      <c r="AA1597" s="70"/>
      <c r="AB1597" s="70" t="s">
        <v>133</v>
      </c>
      <c r="AC1597" s="110" t="s">
        <v>133</v>
      </c>
      <c r="AD1597" s="3"/>
      <c r="AE1597" s="3"/>
      <c r="AF1597" s="110" t="s">
        <v>133</v>
      </c>
      <c r="AG1597" s="121" t="n">
        <f aca="false">IFERROR(INDEX(Last6M_AvgSales_Ref!$B$2:$B$12659,MATCH(D1597,Last6M_AvgSales_Ref!$A$2:$A$12659,0)),"")</f>
        <v>38.1416666666667</v>
      </c>
    </row>
    <row r="1598" customFormat="false" ht="14.25" hidden="false" customHeight="true" outlineLevel="0" collapsed="false">
      <c r="A1598" s="110" t="s">
        <v>133</v>
      </c>
      <c r="B1598" s="111" t="s">
        <v>48</v>
      </c>
      <c r="C1598" s="112" t="s">
        <v>3572</v>
      </c>
      <c r="D1598" s="70" t="n">
        <v>1000004635</v>
      </c>
      <c r="E1598" s="111" t="s">
        <v>3573</v>
      </c>
      <c r="F1598" s="113" t="n">
        <v>46066</v>
      </c>
      <c r="G1598" s="67" t="str">
        <f aca="false">IF(I1598&gt;0,"Targeted Dealer","-")</f>
        <v>Targeted Dealer</v>
      </c>
      <c r="H1598" s="114"/>
      <c r="I1598" s="68" t="n">
        <v>304</v>
      </c>
      <c r="J1598" s="68" t="n">
        <f aca="false">I1598/$J$1*($J$1-$E$1)</f>
        <v>304</v>
      </c>
      <c r="K1598" s="69" t="n">
        <v>559</v>
      </c>
      <c r="L1598" s="69" t="n">
        <f aca="false">I1598-K1598</f>
        <v>-255</v>
      </c>
      <c r="M1598" s="69" t="n">
        <f aca="false">IFERROR((K1598/J1598%),"-")</f>
        <v>183.881578947368</v>
      </c>
      <c r="N1598" s="97" t="n">
        <v>492</v>
      </c>
      <c r="O1598" s="98" t="str">
        <f aca="false">IF(F1598&lt;=$P$2,"June","")</f>
        <v>June</v>
      </c>
      <c r="P1598" s="97" t="n">
        <f aca="false">N1598</f>
        <v>492</v>
      </c>
      <c r="Q1598" s="99" t="n">
        <f aca="false">K1598-P1598</f>
        <v>67</v>
      </c>
      <c r="R1598" s="98" t="n">
        <f aca="false">IFERROR(IF(O1598="May",(K1598/P1598-1))," ")</f>
        <v>0</v>
      </c>
      <c r="S1598" s="100" t="str">
        <f aca="false">IF(N1598&gt;0,IF(O1598="","-",IF(R1598&lt;0%,"DEGROWTH","GROWTH")))</f>
        <v>GROWTH</v>
      </c>
      <c r="T1598" s="69" t="n">
        <v>0</v>
      </c>
      <c r="U1598" s="101" t="str">
        <f aca="false">IF(F1598&lt;=$V$2,"May","")</f>
        <v>May</v>
      </c>
      <c r="V1598" s="69" t="n">
        <f aca="false">T1598</f>
        <v>0</v>
      </c>
      <c r="W1598" s="102" t="n">
        <f aca="false">K1598-V1598</f>
        <v>559</v>
      </c>
      <c r="X1598" s="103" t="n">
        <f aca="false">IFERROR(IF(U1598="June",(K1598/V1598-1)),0)</f>
        <v>0</v>
      </c>
      <c r="Y1598" s="106" t="b">
        <f aca="false">IF(T1598&gt;0,IF(U1598="","-",IF(X1598&lt;0%,"DEGROWTH","GROWTH")))</f>
        <v>0</v>
      </c>
      <c r="Z1598" s="75" t="n">
        <v>0</v>
      </c>
      <c r="AA1598" s="70"/>
      <c r="AB1598" s="70" t="s">
        <v>133</v>
      </c>
      <c r="AC1598" s="110" t="s">
        <v>133</v>
      </c>
      <c r="AD1598" s="3"/>
      <c r="AE1598" s="3"/>
      <c r="AF1598" s="110" t="s">
        <v>133</v>
      </c>
      <c r="AG1598" s="121" t="n">
        <f aca="false">IFERROR(INDEX(Last6M_AvgSales_Ref!$B$2:$B$12659,MATCH(D1598,Last6M_AvgSales_Ref!$A$2:$A$12659,0)),"")</f>
        <v>183.5</v>
      </c>
    </row>
    <row r="1599" customFormat="false" ht="14.25" hidden="false" customHeight="true" outlineLevel="0" collapsed="false">
      <c r="A1599" s="110" t="s">
        <v>133</v>
      </c>
      <c r="B1599" s="111" t="s">
        <v>48</v>
      </c>
      <c r="C1599" s="112" t="s">
        <v>3574</v>
      </c>
      <c r="D1599" s="70" t="n">
        <v>1000000681</v>
      </c>
      <c r="E1599" s="111" t="s">
        <v>3575</v>
      </c>
      <c r="F1599" s="113" t="n">
        <v>44738</v>
      </c>
      <c r="G1599" s="67" t="str">
        <f aca="false">IF(I1599&gt;0,"Targeted Dealer","-")</f>
        <v>Targeted Dealer</v>
      </c>
      <c r="H1599" s="114"/>
      <c r="I1599" s="68" t="n">
        <v>23</v>
      </c>
      <c r="J1599" s="68" t="n">
        <f aca="false">I1599/$J$1*($J$1-$E$1)</f>
        <v>23</v>
      </c>
      <c r="K1599" s="69" t="n">
        <v>0</v>
      </c>
      <c r="L1599" s="69" t="n">
        <f aca="false">I1599-K1599</f>
        <v>23</v>
      </c>
      <c r="M1599" s="69" t="n">
        <f aca="false">IFERROR((K1599/J1599%),"-")</f>
        <v>0</v>
      </c>
      <c r="N1599" s="97" t="n">
        <v>0</v>
      </c>
      <c r="O1599" s="98" t="str">
        <f aca="false">IF(F1599&lt;=$P$2,"June","")</f>
        <v>June</v>
      </c>
      <c r="P1599" s="97" t="n">
        <f aca="false">N1599</f>
        <v>0</v>
      </c>
      <c r="Q1599" s="99" t="n">
        <f aca="false">K1599-P1599</f>
        <v>0</v>
      </c>
      <c r="R1599" s="98" t="n">
        <f aca="false">IFERROR(IF(O1599="May",(K1599/P1599-1))," ")</f>
        <v>0</v>
      </c>
      <c r="S1599" s="105" t="b">
        <f aca="false">IF(N1599&gt;0,IF(O1599="","-",IF(R1599&lt;0%,"DEGROWTH","GROWTH")))</f>
        <v>0</v>
      </c>
      <c r="T1599" s="69" t="n">
        <v>0</v>
      </c>
      <c r="U1599" s="101" t="str">
        <f aca="false">IF(F1599&lt;=$V$2,"May","")</f>
        <v>May</v>
      </c>
      <c r="V1599" s="69" t="n">
        <f aca="false">T1599</f>
        <v>0</v>
      </c>
      <c r="W1599" s="102" t="n">
        <f aca="false">K1599-V1599</f>
        <v>0</v>
      </c>
      <c r="X1599" s="103" t="n">
        <f aca="false">IFERROR(IF(U1599="June",(K1599/V1599-1)),0)</f>
        <v>0</v>
      </c>
      <c r="Y1599" s="106" t="b">
        <f aca="false">IF(T1599&gt;0,IF(U1599="","-",IF(X1599&lt;0%,"DEGROWTH","GROWTH")))</f>
        <v>0</v>
      </c>
      <c r="Z1599" s="75" t="n">
        <v>0</v>
      </c>
      <c r="AA1599" s="70"/>
      <c r="AB1599" s="70" t="s">
        <v>133</v>
      </c>
      <c r="AC1599" s="110" t="s">
        <v>133</v>
      </c>
      <c r="AD1599" s="3"/>
      <c r="AE1599" s="3"/>
      <c r="AF1599" s="110" t="s">
        <v>133</v>
      </c>
      <c r="AG1599" s="121" t="n">
        <f aca="false">IFERROR(INDEX(Last6M_AvgSales_Ref!$B$2:$B$12659,MATCH(D1599,Last6M_AvgSales_Ref!$A$2:$A$12659,0)),"")</f>
        <v>1.25</v>
      </c>
    </row>
    <row r="1600" customFormat="false" ht="14.25" hidden="false" customHeight="true" outlineLevel="0" collapsed="false">
      <c r="A1600" s="110" t="s">
        <v>133</v>
      </c>
      <c r="B1600" s="111" t="s">
        <v>145</v>
      </c>
      <c r="C1600" s="112" t="s">
        <v>3576</v>
      </c>
      <c r="D1600" s="70" t="n">
        <v>1000004622</v>
      </c>
      <c r="E1600" s="111" t="s">
        <v>3577</v>
      </c>
      <c r="F1600" s="113" t="n">
        <v>46044</v>
      </c>
      <c r="G1600" s="67" t="str">
        <f aca="false">IF(I1600&gt;0,"Targeted Dealer","-")</f>
        <v>Targeted Dealer</v>
      </c>
      <c r="H1600" s="114"/>
      <c r="I1600" s="68" t="n">
        <v>20</v>
      </c>
      <c r="J1600" s="68" t="n">
        <f aca="false">I1600/$J$1*($J$1-$E$1)</f>
        <v>20</v>
      </c>
      <c r="K1600" s="69" t="n">
        <v>20</v>
      </c>
      <c r="L1600" s="69" t="n">
        <f aca="false">I1600-K1600</f>
        <v>0</v>
      </c>
      <c r="M1600" s="69" t="n">
        <f aca="false">IFERROR((K1600/J1600%),"-")</f>
        <v>100</v>
      </c>
      <c r="N1600" s="97" t="n">
        <v>31.5</v>
      </c>
      <c r="O1600" s="98" t="str">
        <f aca="false">IF(F1600&lt;=$P$2,"June","")</f>
        <v>June</v>
      </c>
      <c r="P1600" s="97" t="n">
        <f aca="false">N1600</f>
        <v>31.5</v>
      </c>
      <c r="Q1600" s="99" t="n">
        <f aca="false">K1600-P1600</f>
        <v>-11.5</v>
      </c>
      <c r="R1600" s="98" t="n">
        <f aca="false">IFERROR(IF(O1600="May",(K1600/P1600-1))," ")</f>
        <v>0</v>
      </c>
      <c r="S1600" s="100" t="str">
        <f aca="false">IF(N1600&gt;0,IF(O1600="","-",IF(R1600&lt;0%,"DEGROWTH","GROWTH")))</f>
        <v>GROWTH</v>
      </c>
      <c r="T1600" s="69" t="n">
        <v>0</v>
      </c>
      <c r="U1600" s="101" t="str">
        <f aca="false">IF(F1600&lt;=$V$2,"May","")</f>
        <v>May</v>
      </c>
      <c r="V1600" s="69" t="n">
        <f aca="false">T1600</f>
        <v>0</v>
      </c>
      <c r="W1600" s="102" t="n">
        <f aca="false">K1600-V1600</f>
        <v>20</v>
      </c>
      <c r="X1600" s="103" t="n">
        <f aca="false">IFERROR(IF(U1600="June",(K1600/V1600-1)),0)</f>
        <v>0</v>
      </c>
      <c r="Y1600" s="106" t="b">
        <f aca="false">IF(T1600&gt;0,IF(U1600="","-",IF(X1600&lt;0%,"DEGROWTH","GROWTH")))</f>
        <v>0</v>
      </c>
      <c r="Z1600" s="75" t="n">
        <v>0</v>
      </c>
      <c r="AA1600" s="70"/>
      <c r="AB1600" s="70" t="s">
        <v>133</v>
      </c>
      <c r="AC1600" s="110" t="s">
        <v>133</v>
      </c>
      <c r="AD1600" s="3"/>
      <c r="AE1600" s="3"/>
      <c r="AF1600" s="110" t="s">
        <v>133</v>
      </c>
      <c r="AG1600" s="121" t="n">
        <f aca="false">IFERROR(INDEX(Last6M_AvgSales_Ref!$B$2:$B$12659,MATCH(D1600,Last6M_AvgSales_Ref!$A$2:$A$12659,0)),"")</f>
        <v>15.8333333333333</v>
      </c>
    </row>
    <row r="1601" customFormat="false" ht="14.25" hidden="false" customHeight="true" outlineLevel="0" collapsed="false">
      <c r="A1601" s="110" t="s">
        <v>133</v>
      </c>
      <c r="B1601" s="111" t="s">
        <v>145</v>
      </c>
      <c r="C1601" s="112" t="s">
        <v>3578</v>
      </c>
      <c r="D1601" s="70" t="n">
        <v>1000004264</v>
      </c>
      <c r="E1601" s="111" t="s">
        <v>3579</v>
      </c>
      <c r="F1601" s="113" t="n">
        <v>45699</v>
      </c>
      <c r="G1601" s="67" t="str">
        <f aca="false">IF(I1601&gt;0,"Targeted Dealer","-")</f>
        <v>Targeted Dealer</v>
      </c>
      <c r="H1601" s="114"/>
      <c r="I1601" s="68" t="n">
        <v>20</v>
      </c>
      <c r="J1601" s="68" t="n">
        <f aca="false">I1601/$J$1*($J$1-$E$1)</f>
        <v>20</v>
      </c>
      <c r="K1601" s="69" t="n">
        <v>15</v>
      </c>
      <c r="L1601" s="69" t="n">
        <f aca="false">I1601-K1601</f>
        <v>5</v>
      </c>
      <c r="M1601" s="69" t="n">
        <f aca="false">IFERROR((K1601/J1601%),"-")</f>
        <v>75</v>
      </c>
      <c r="N1601" s="97" t="n">
        <v>23</v>
      </c>
      <c r="O1601" s="98" t="str">
        <f aca="false">IF(F1601&lt;=$P$2,"June","")</f>
        <v>June</v>
      </c>
      <c r="P1601" s="97" t="n">
        <f aca="false">N1601</f>
        <v>23</v>
      </c>
      <c r="Q1601" s="99" t="n">
        <f aca="false">K1601-P1601</f>
        <v>-8</v>
      </c>
      <c r="R1601" s="98" t="n">
        <f aca="false">IFERROR(IF(O1601="May",(K1601/P1601-1))," ")</f>
        <v>0</v>
      </c>
      <c r="S1601" s="100" t="str">
        <f aca="false">IF(N1601&gt;0,IF(O1601="","-",IF(R1601&lt;0%,"DEGROWTH","GROWTH")))</f>
        <v>GROWTH</v>
      </c>
      <c r="T1601" s="69" t="n">
        <v>30</v>
      </c>
      <c r="U1601" s="101" t="str">
        <f aca="false">IF(F1601&lt;=$V$2,"May","")</f>
        <v>May</v>
      </c>
      <c r="V1601" s="69" t="n">
        <f aca="false">T1601</f>
        <v>30</v>
      </c>
      <c r="W1601" s="102" t="n">
        <f aca="false">K1601-V1601</f>
        <v>-15</v>
      </c>
      <c r="X1601" s="103" t="n">
        <f aca="false">IFERROR(IF(U1601="June",(K1601/V1601-1)),0)</f>
        <v>0</v>
      </c>
      <c r="Y1601" s="104" t="str">
        <f aca="false">IF(T1601&gt;0,IF(U1601="","-",IF(X1601&lt;0%,"DEGROWTH","GROWTH")))</f>
        <v>GROWTH</v>
      </c>
      <c r="Z1601" s="75" t="n">
        <v>0</v>
      </c>
      <c r="AA1601" s="70"/>
      <c r="AB1601" s="70" t="s">
        <v>133</v>
      </c>
      <c r="AC1601" s="110" t="s">
        <v>133</v>
      </c>
      <c r="AD1601" s="3"/>
      <c r="AE1601" s="3"/>
      <c r="AF1601" s="110" t="s">
        <v>133</v>
      </c>
      <c r="AG1601" s="121" t="n">
        <f aca="false">IFERROR(INDEX(Last6M_AvgSales_Ref!$B$2:$B$12659,MATCH(D1601,Last6M_AvgSales_Ref!$A$2:$A$12659,0)),"")</f>
        <v>6.66666666666667</v>
      </c>
    </row>
    <row r="1602" customFormat="false" ht="14.25" hidden="false" customHeight="true" outlineLevel="0" collapsed="false">
      <c r="A1602" s="110" t="s">
        <v>130</v>
      </c>
      <c r="B1602" s="111" t="s">
        <v>139</v>
      </c>
      <c r="C1602" s="112" t="s">
        <v>3580</v>
      </c>
      <c r="D1602" s="70" t="n">
        <v>1000003804</v>
      </c>
      <c r="E1602" s="111" t="s">
        <v>3581</v>
      </c>
      <c r="F1602" s="113" t="n">
        <v>45287</v>
      </c>
      <c r="G1602" s="67" t="str">
        <f aca="false">IF(I1602&gt;0,"Targeted Dealer","-")</f>
        <v>Targeted Dealer</v>
      </c>
      <c r="H1602" s="114"/>
      <c r="I1602" s="68" t="n">
        <v>70</v>
      </c>
      <c r="J1602" s="68" t="n">
        <f aca="false">I1602/$J$1*($J$1-$E$1)</f>
        <v>70</v>
      </c>
      <c r="K1602" s="69" t="n">
        <v>0</v>
      </c>
      <c r="L1602" s="69" t="n">
        <f aca="false">I1602-K1602</f>
        <v>70</v>
      </c>
      <c r="M1602" s="69" t="n">
        <f aca="false">IFERROR((K1602/J1602%),"-")</f>
        <v>0</v>
      </c>
      <c r="N1602" s="97" t="n">
        <v>0</v>
      </c>
      <c r="O1602" s="98" t="str">
        <f aca="false">IF(F1602&lt;=$P$2,"June","")</f>
        <v>June</v>
      </c>
      <c r="P1602" s="97" t="n">
        <f aca="false">N1602</f>
        <v>0</v>
      </c>
      <c r="Q1602" s="99" t="n">
        <f aca="false">K1602-P1602</f>
        <v>0</v>
      </c>
      <c r="R1602" s="98" t="n">
        <f aca="false">IFERROR(IF(O1602="May",(K1602/P1602-1))," ")</f>
        <v>0</v>
      </c>
      <c r="S1602" s="105" t="b">
        <f aca="false">IF(N1602&gt;0,IF(O1602="","-",IF(R1602&lt;0%,"DEGROWTH","GROWTH")))</f>
        <v>0</v>
      </c>
      <c r="T1602" s="69" t="n">
        <v>0</v>
      </c>
      <c r="U1602" s="101" t="str">
        <f aca="false">IF(F1602&lt;=$V$2,"May","")</f>
        <v>May</v>
      </c>
      <c r="V1602" s="69" t="n">
        <f aca="false">T1602</f>
        <v>0</v>
      </c>
      <c r="W1602" s="102" t="n">
        <f aca="false">K1602-V1602</f>
        <v>0</v>
      </c>
      <c r="X1602" s="103" t="n">
        <f aca="false">IFERROR(IF(U1602="June",(K1602/V1602-1)),0)</f>
        <v>0</v>
      </c>
      <c r="Y1602" s="106" t="b">
        <f aca="false">IF(T1602&gt;0,IF(U1602="","-",IF(X1602&lt;0%,"DEGROWTH","GROWTH")))</f>
        <v>0</v>
      </c>
      <c r="Z1602" s="75" t="n">
        <v>0</v>
      </c>
      <c r="AA1602" s="70"/>
      <c r="AB1602" s="70" t="s">
        <v>133</v>
      </c>
      <c r="AC1602" s="110" t="s">
        <v>130</v>
      </c>
      <c r="AD1602" s="3"/>
      <c r="AE1602" s="3"/>
      <c r="AF1602" s="110" t="s">
        <v>130</v>
      </c>
      <c r="AG1602" s="121" t="n">
        <f aca="false">IFERROR(INDEX(Last6M_AvgSales_Ref!$B$2:$B$12659,MATCH(D1602,Last6M_AvgSales_Ref!$A$2:$A$12659,0)),"")</f>
        <v>2.5</v>
      </c>
    </row>
    <row r="1603" customFormat="false" ht="14.25" hidden="false" customHeight="true" outlineLevel="0" collapsed="false">
      <c r="A1603" s="110" t="s">
        <v>133</v>
      </c>
      <c r="B1603" s="111" t="s">
        <v>47</v>
      </c>
      <c r="C1603" s="112" t="s">
        <v>3582</v>
      </c>
      <c r="D1603" s="70" t="n">
        <v>1000004659</v>
      </c>
      <c r="E1603" s="111" t="s">
        <v>3583</v>
      </c>
      <c r="F1603" s="113" t="n">
        <v>46076</v>
      </c>
      <c r="G1603" s="67" t="str">
        <f aca="false">IF(I1603&gt;0,"Targeted Dealer","-")</f>
        <v>-</v>
      </c>
      <c r="H1603" s="114"/>
      <c r="I1603" s="68" t="n">
        <v>0</v>
      </c>
      <c r="J1603" s="68" t="n">
        <f aca="false">I1603/$J$1*($J$1-$E$1)</f>
        <v>0</v>
      </c>
      <c r="K1603" s="69" t="n">
        <v>0</v>
      </c>
      <c r="L1603" s="69" t="n">
        <f aca="false">I1603-K1603</f>
        <v>0</v>
      </c>
      <c r="M1603" s="69" t="str">
        <f aca="false">IFERROR((K1603/J1603%),"-")</f>
        <v>-</v>
      </c>
      <c r="N1603" s="97" t="n">
        <v>0</v>
      </c>
      <c r="O1603" s="98" t="str">
        <f aca="false">IF(F1603&lt;=$P$2,"June","")</f>
        <v>June</v>
      </c>
      <c r="P1603" s="97" t="n">
        <f aca="false">N1603</f>
        <v>0</v>
      </c>
      <c r="Q1603" s="99" t="n">
        <f aca="false">K1603-P1603</f>
        <v>0</v>
      </c>
      <c r="R1603" s="98" t="n">
        <f aca="false">IFERROR(IF(O1603="May",(K1603/P1603-1))," ")</f>
        <v>0</v>
      </c>
      <c r="S1603" s="105" t="b">
        <f aca="false">IF(N1603&gt;0,IF(O1603="","-",IF(R1603&lt;0%,"DEGROWTH","GROWTH")))</f>
        <v>0</v>
      </c>
      <c r="T1603" s="69" t="n">
        <v>0</v>
      </c>
      <c r="U1603" s="101" t="str">
        <f aca="false">IF(F1603&lt;=$V$2,"May","")</f>
        <v>May</v>
      </c>
      <c r="V1603" s="69" t="n">
        <f aca="false">T1603</f>
        <v>0</v>
      </c>
      <c r="W1603" s="102" t="n">
        <f aca="false">K1603-V1603</f>
        <v>0</v>
      </c>
      <c r="X1603" s="103" t="n">
        <f aca="false">IFERROR(IF(U1603="June",(K1603/V1603-1)),0)</f>
        <v>0</v>
      </c>
      <c r="Y1603" s="106" t="b">
        <f aca="false">IF(T1603&gt;0,IF(U1603="","-",IF(X1603&lt;0%,"DEGROWTH","GROWTH")))</f>
        <v>0</v>
      </c>
      <c r="Z1603" s="75" t="n">
        <v>0</v>
      </c>
      <c r="AA1603" s="70"/>
      <c r="AB1603" s="70" t="s">
        <v>133</v>
      </c>
      <c r="AC1603" s="110" t="s">
        <v>133</v>
      </c>
      <c r="AD1603" s="3"/>
      <c r="AE1603" s="3"/>
      <c r="AF1603" s="110" t="s">
        <v>133</v>
      </c>
      <c r="AG1603" s="121" t="n">
        <f aca="false">IFERROR(INDEX(Last6M_AvgSales_Ref!$B$2:$B$12659,MATCH(D1603,Last6M_AvgSales_Ref!$A$2:$A$12659,0)),"")</f>
        <v>10</v>
      </c>
    </row>
    <row r="1604" customFormat="false" ht="14.25" hidden="false" customHeight="true" outlineLevel="0" collapsed="false">
      <c r="A1604" s="110" t="s">
        <v>131</v>
      </c>
      <c r="B1604" s="111" t="s">
        <v>91</v>
      </c>
      <c r="C1604" s="112" t="s">
        <v>3584</v>
      </c>
      <c r="D1604" s="70" t="n">
        <v>1000004682</v>
      </c>
      <c r="E1604" s="111" t="s">
        <v>3585</v>
      </c>
      <c r="F1604" s="113" t="n">
        <v>46099</v>
      </c>
      <c r="G1604" s="67" t="str">
        <f aca="false">IF(I1604&gt;0,"Targeted Dealer","-")</f>
        <v>Targeted Dealer</v>
      </c>
      <c r="H1604" s="114"/>
      <c r="I1604" s="68" t="n">
        <v>110</v>
      </c>
      <c r="J1604" s="68" t="n">
        <f aca="false">I1604/$J$1*($J$1-$E$1)</f>
        <v>110</v>
      </c>
      <c r="K1604" s="69" t="n">
        <v>210</v>
      </c>
      <c r="L1604" s="69" t="n">
        <f aca="false">I1604-K1604</f>
        <v>-100</v>
      </c>
      <c r="M1604" s="69" t="n">
        <f aca="false">IFERROR((K1604/J1604%),"-")</f>
        <v>190.909090909091</v>
      </c>
      <c r="N1604" s="97" t="n">
        <v>168</v>
      </c>
      <c r="O1604" s="98" t="str">
        <f aca="false">IF(F1604&lt;=$P$2,"June","")</f>
        <v>June</v>
      </c>
      <c r="P1604" s="97" t="n">
        <f aca="false">N1604</f>
        <v>168</v>
      </c>
      <c r="Q1604" s="99" t="n">
        <f aca="false">K1604-P1604</f>
        <v>42</v>
      </c>
      <c r="R1604" s="98" t="n">
        <f aca="false">IFERROR(IF(O1604="May",(K1604/P1604-1))," ")</f>
        <v>0</v>
      </c>
      <c r="S1604" s="100" t="str">
        <f aca="false">IF(N1604&gt;0,IF(O1604="","-",IF(R1604&lt;0%,"DEGROWTH","GROWTH")))</f>
        <v>GROWTH</v>
      </c>
      <c r="T1604" s="69" t="n">
        <v>0</v>
      </c>
      <c r="U1604" s="101" t="str">
        <f aca="false">IF(F1604&lt;=$V$2,"May","")</f>
        <v>May</v>
      </c>
      <c r="V1604" s="69" t="n">
        <f aca="false">T1604</f>
        <v>0</v>
      </c>
      <c r="W1604" s="102" t="n">
        <f aca="false">K1604-V1604</f>
        <v>210</v>
      </c>
      <c r="X1604" s="103" t="n">
        <f aca="false">IFERROR(IF(U1604="June",(K1604/V1604-1)),0)</f>
        <v>0</v>
      </c>
      <c r="Y1604" s="106" t="b">
        <f aca="false">IF(T1604&gt;0,IF(U1604="","-",IF(X1604&lt;0%,"DEGROWTH","GROWTH")))</f>
        <v>0</v>
      </c>
      <c r="Z1604" s="75" t="n">
        <v>0</v>
      </c>
      <c r="AA1604" s="70"/>
      <c r="AB1604" s="70" t="s">
        <v>133</v>
      </c>
      <c r="AC1604" s="110"/>
      <c r="AD1604" s="3"/>
      <c r="AE1604" s="3"/>
      <c r="AF1604" s="110" t="s">
        <v>131</v>
      </c>
      <c r="AG1604" s="121" t="n">
        <f aca="false">IFERROR(INDEX(Last6M_AvgSales_Ref!$B$2:$B$12659,MATCH(D1604,Last6M_AvgSales_Ref!$A$2:$A$12659,0)),"")</f>
        <v>43</v>
      </c>
    </row>
    <row r="1605" customFormat="false" ht="14.25" hidden="false" customHeight="true" outlineLevel="0" collapsed="false">
      <c r="A1605" s="110" t="s">
        <v>133</v>
      </c>
      <c r="B1605" s="111" t="s">
        <v>141</v>
      </c>
      <c r="C1605" s="112" t="s">
        <v>3586</v>
      </c>
      <c r="D1605" s="70" t="n">
        <v>1000004681</v>
      </c>
      <c r="E1605" s="111" t="s">
        <v>3587</v>
      </c>
      <c r="F1605" s="113" t="n">
        <v>46099</v>
      </c>
      <c r="G1605" s="67" t="str">
        <f aca="false">IF(I1605&gt;0,"Targeted Dealer","-")</f>
        <v>Targeted Dealer</v>
      </c>
      <c r="H1605" s="114"/>
      <c r="I1605" s="68" t="n">
        <v>40</v>
      </c>
      <c r="J1605" s="68" t="n">
        <f aca="false">I1605/$J$1*($J$1-$E$1)</f>
        <v>40</v>
      </c>
      <c r="K1605" s="69" t="n">
        <v>0</v>
      </c>
      <c r="L1605" s="69" t="n">
        <f aca="false">I1605-K1605</f>
        <v>40</v>
      </c>
      <c r="M1605" s="69" t="n">
        <f aca="false">IFERROR((K1605/J1605%),"-")</f>
        <v>0</v>
      </c>
      <c r="N1605" s="97" t="n">
        <v>0</v>
      </c>
      <c r="O1605" s="98" t="str">
        <f aca="false">IF(F1605&lt;=$P$2,"June","")</f>
        <v>June</v>
      </c>
      <c r="P1605" s="97" t="n">
        <f aca="false">N1605</f>
        <v>0</v>
      </c>
      <c r="Q1605" s="99" t="n">
        <f aca="false">K1605-P1605</f>
        <v>0</v>
      </c>
      <c r="R1605" s="98" t="n">
        <f aca="false">IFERROR(IF(O1605="May",(K1605/P1605-1))," ")</f>
        <v>0</v>
      </c>
      <c r="S1605" s="105" t="b">
        <f aca="false">IF(N1605&gt;0,IF(O1605="","-",IF(R1605&lt;0%,"DEGROWTH","GROWTH")))</f>
        <v>0</v>
      </c>
      <c r="T1605" s="69" t="n">
        <v>0</v>
      </c>
      <c r="U1605" s="101" t="str">
        <f aca="false">IF(F1605&lt;=$V$2,"May","")</f>
        <v>May</v>
      </c>
      <c r="V1605" s="69" t="n">
        <f aca="false">T1605</f>
        <v>0</v>
      </c>
      <c r="W1605" s="102" t="n">
        <f aca="false">K1605-V1605</f>
        <v>0</v>
      </c>
      <c r="X1605" s="103" t="n">
        <f aca="false">IFERROR(IF(U1605="June",(K1605/V1605-1)),0)</f>
        <v>0</v>
      </c>
      <c r="Y1605" s="106" t="b">
        <f aca="false">IF(T1605&gt;0,IF(U1605="","-",IF(X1605&lt;0%,"DEGROWTH","GROWTH")))</f>
        <v>0</v>
      </c>
      <c r="Z1605" s="75" t="n">
        <v>0</v>
      </c>
      <c r="AA1605" s="70"/>
      <c r="AB1605" s="70" t="s">
        <v>133</v>
      </c>
      <c r="AC1605" s="110"/>
      <c r="AD1605" s="3"/>
      <c r="AE1605" s="3"/>
      <c r="AF1605" s="110" t="s">
        <v>133</v>
      </c>
      <c r="AG1605" s="121" t="n">
        <f aca="false">IFERROR(INDEX(Last6M_AvgSales_Ref!$B$2:$B$12659,MATCH(D1605,Last6M_AvgSales_Ref!$A$2:$A$12659,0)),"")</f>
        <v>8.33333333333333</v>
      </c>
    </row>
    <row r="1606" customFormat="false" ht="14.25" hidden="false" customHeight="true" outlineLevel="0" collapsed="false">
      <c r="A1606" s="110" t="s">
        <v>133</v>
      </c>
      <c r="B1606" s="111" t="s">
        <v>142</v>
      </c>
      <c r="C1606" s="112" t="s">
        <v>3588</v>
      </c>
      <c r="D1606" s="70" t="n">
        <v>1000000093</v>
      </c>
      <c r="E1606" s="111" t="s">
        <v>3589</v>
      </c>
      <c r="F1606" s="113" t="n">
        <v>44738</v>
      </c>
      <c r="G1606" s="67" t="str">
        <f aca="false">IF(I1606&gt;0,"Targeted Dealer","-")</f>
        <v>Targeted Dealer</v>
      </c>
      <c r="H1606" s="114"/>
      <c r="I1606" s="68" t="n">
        <v>20</v>
      </c>
      <c r="J1606" s="68" t="n">
        <f aca="false">I1606/$J$1*($J$1-$E$1)</f>
        <v>20</v>
      </c>
      <c r="K1606" s="69" t="n">
        <v>50</v>
      </c>
      <c r="L1606" s="69" t="n">
        <f aca="false">I1606-K1606</f>
        <v>-30</v>
      </c>
      <c r="M1606" s="69" t="n">
        <f aca="false">IFERROR((K1606/J1606%),"-")</f>
        <v>250</v>
      </c>
      <c r="N1606" s="97" t="n">
        <v>0</v>
      </c>
      <c r="O1606" s="98" t="str">
        <f aca="false">IF(F1606&lt;=$P$2,"June","")</f>
        <v>June</v>
      </c>
      <c r="P1606" s="97" t="n">
        <f aca="false">N1606</f>
        <v>0</v>
      </c>
      <c r="Q1606" s="99" t="n">
        <f aca="false">K1606-P1606</f>
        <v>50</v>
      </c>
      <c r="R1606" s="98" t="n">
        <f aca="false">IFERROR(IF(O1606="May",(K1606/P1606-1))," ")</f>
        <v>0</v>
      </c>
      <c r="S1606" s="105" t="b">
        <f aca="false">IF(N1606&gt;0,IF(O1606="","-",IF(R1606&lt;0%,"DEGROWTH","GROWTH")))</f>
        <v>0</v>
      </c>
      <c r="T1606" s="69" t="n">
        <v>0</v>
      </c>
      <c r="U1606" s="101" t="str">
        <f aca="false">IF(F1606&lt;=$V$2,"May","")</f>
        <v>May</v>
      </c>
      <c r="V1606" s="69" t="n">
        <f aca="false">T1606</f>
        <v>0</v>
      </c>
      <c r="W1606" s="102" t="n">
        <f aca="false">K1606-V1606</f>
        <v>50</v>
      </c>
      <c r="X1606" s="103" t="n">
        <f aca="false">IFERROR(IF(U1606="June",(K1606/V1606-1)),0)</f>
        <v>0</v>
      </c>
      <c r="Y1606" s="106" t="b">
        <f aca="false">IF(T1606&gt;0,IF(U1606="","-",IF(X1606&lt;0%,"DEGROWTH","GROWTH")))</f>
        <v>0</v>
      </c>
      <c r="Z1606" s="75" t="n">
        <v>0</v>
      </c>
      <c r="AA1606" s="70"/>
      <c r="AB1606" s="70" t="s">
        <v>133</v>
      </c>
      <c r="AC1606" s="110"/>
      <c r="AD1606" s="3"/>
      <c r="AE1606" s="3"/>
      <c r="AF1606" s="110" t="s">
        <v>133</v>
      </c>
      <c r="AG1606" s="121" t="n">
        <f aca="false">IFERROR(INDEX(Last6M_AvgSales_Ref!$B$2:$B$12659,MATCH(D1606,Last6M_AvgSales_Ref!$A$2:$A$12659,0)),"")</f>
        <v>5.83333333333333</v>
      </c>
    </row>
    <row r="1607" customFormat="false" ht="14.25" hidden="false" customHeight="true" outlineLevel="0" collapsed="false">
      <c r="A1607" s="110" t="s">
        <v>134</v>
      </c>
      <c r="B1607" s="111" t="s">
        <v>81</v>
      </c>
      <c r="C1607" s="112" t="s">
        <v>3590</v>
      </c>
      <c r="D1607" s="70" t="n">
        <v>1000004676</v>
      </c>
      <c r="E1607" s="111" t="s">
        <v>3591</v>
      </c>
      <c r="F1607" s="113" t="n">
        <v>46078</v>
      </c>
      <c r="G1607" s="67" t="str">
        <f aca="false">IF(I1607&gt;0,"Targeted Dealer","-")</f>
        <v>Targeted Dealer</v>
      </c>
      <c r="H1607" s="114"/>
      <c r="I1607" s="68" t="n">
        <v>20</v>
      </c>
      <c r="J1607" s="68" t="n">
        <f aca="false">I1607/$J$1*($J$1-$E$1)</f>
        <v>20</v>
      </c>
      <c r="K1607" s="69" t="n">
        <v>5</v>
      </c>
      <c r="L1607" s="69" t="n">
        <f aca="false">I1607-K1607</f>
        <v>15</v>
      </c>
      <c r="M1607" s="69" t="n">
        <f aca="false">IFERROR((K1607/J1607%),"-")</f>
        <v>25</v>
      </c>
      <c r="N1607" s="97" t="n">
        <v>15</v>
      </c>
      <c r="O1607" s="98" t="str">
        <f aca="false">IF(F1607&lt;=$P$2,"June","")</f>
        <v>June</v>
      </c>
      <c r="P1607" s="97" t="n">
        <f aca="false">N1607</f>
        <v>15</v>
      </c>
      <c r="Q1607" s="99" t="n">
        <f aca="false">K1607-P1607</f>
        <v>-10</v>
      </c>
      <c r="R1607" s="98" t="n">
        <f aca="false">IFERROR(IF(O1607="May",(K1607/P1607-1))," ")</f>
        <v>0</v>
      </c>
      <c r="S1607" s="100" t="str">
        <f aca="false">IF(N1607&gt;0,IF(O1607="","-",IF(R1607&lt;0%,"DEGROWTH","GROWTH")))</f>
        <v>GROWTH</v>
      </c>
      <c r="T1607" s="69" t="n">
        <v>0</v>
      </c>
      <c r="U1607" s="101" t="str">
        <f aca="false">IF(F1607&lt;=$V$2,"May","")</f>
        <v>May</v>
      </c>
      <c r="V1607" s="69" t="n">
        <f aca="false">T1607</f>
        <v>0</v>
      </c>
      <c r="W1607" s="102" t="n">
        <f aca="false">K1607-V1607</f>
        <v>5</v>
      </c>
      <c r="X1607" s="103" t="n">
        <f aca="false">IFERROR(IF(U1607="June",(K1607/V1607-1)),0)</f>
        <v>0</v>
      </c>
      <c r="Y1607" s="106" t="b">
        <f aca="false">IF(T1607&gt;0,IF(U1607="","-",IF(X1607&lt;0%,"DEGROWTH","GROWTH")))</f>
        <v>0</v>
      </c>
      <c r="Z1607" s="75" t="n">
        <v>0</v>
      </c>
      <c r="AA1607" s="70"/>
      <c r="AB1607" s="70" t="s">
        <v>133</v>
      </c>
      <c r="AC1607" s="110"/>
      <c r="AD1607" s="3"/>
      <c r="AE1607" s="3"/>
      <c r="AF1607" s="110" t="s">
        <v>134</v>
      </c>
      <c r="AG1607" s="121" t="n">
        <f aca="false">IFERROR(INDEX(Last6M_AvgSales_Ref!$B$2:$B$12659,MATCH(D1607,Last6M_AvgSales_Ref!$A$2:$A$12659,0)),"")</f>
        <v>5</v>
      </c>
    </row>
    <row r="1608" customFormat="false" ht="14.25" hidden="false" customHeight="true" outlineLevel="0" collapsed="false">
      <c r="A1608" s="110" t="s">
        <v>131</v>
      </c>
      <c r="B1608" s="111" t="s">
        <v>140</v>
      </c>
      <c r="C1608" s="112" t="s">
        <v>3592</v>
      </c>
      <c r="D1608" s="70" t="n">
        <v>1000004677</v>
      </c>
      <c r="E1608" s="111" t="s">
        <v>3593</v>
      </c>
      <c r="F1608" s="113" t="n">
        <v>46080</v>
      </c>
      <c r="G1608" s="67" t="str">
        <f aca="false">IF(I1608&gt;0,"Targeted Dealer","-")</f>
        <v>Targeted Dealer</v>
      </c>
      <c r="H1608" s="114"/>
      <c r="I1608" s="68" t="n">
        <v>30</v>
      </c>
      <c r="J1608" s="68" t="n">
        <f aca="false">I1608/$J$1*($J$1-$E$1)</f>
        <v>30</v>
      </c>
      <c r="K1608" s="69" t="n">
        <v>32</v>
      </c>
      <c r="L1608" s="69" t="n">
        <f aca="false">I1608-K1608</f>
        <v>-2</v>
      </c>
      <c r="M1608" s="69" t="n">
        <f aca="false">IFERROR((K1608/J1608%),"-")</f>
        <v>106.666666666667</v>
      </c>
      <c r="N1608" s="97" t="n">
        <v>32</v>
      </c>
      <c r="O1608" s="98" t="str">
        <f aca="false">IF(F1608&lt;=$P$2,"June","")</f>
        <v>June</v>
      </c>
      <c r="P1608" s="97" t="n">
        <f aca="false">N1608</f>
        <v>32</v>
      </c>
      <c r="Q1608" s="99" t="n">
        <f aca="false">K1608-P1608</f>
        <v>0</v>
      </c>
      <c r="R1608" s="98" t="n">
        <f aca="false">IFERROR(IF(O1608="May",(K1608/P1608-1))," ")</f>
        <v>0</v>
      </c>
      <c r="S1608" s="100" t="str">
        <f aca="false">IF(N1608&gt;0,IF(O1608="","-",IF(R1608&lt;0%,"DEGROWTH","GROWTH")))</f>
        <v>GROWTH</v>
      </c>
      <c r="T1608" s="69" t="n">
        <v>0</v>
      </c>
      <c r="U1608" s="101" t="str">
        <f aca="false">IF(F1608&lt;=$V$2,"May","")</f>
        <v>May</v>
      </c>
      <c r="V1608" s="69" t="n">
        <f aca="false">T1608</f>
        <v>0</v>
      </c>
      <c r="W1608" s="102" t="n">
        <f aca="false">K1608-V1608</f>
        <v>32</v>
      </c>
      <c r="X1608" s="103" t="n">
        <f aca="false">IFERROR(IF(U1608="June",(K1608/V1608-1)),0)</f>
        <v>0</v>
      </c>
      <c r="Y1608" s="106" t="b">
        <f aca="false">IF(T1608&gt;0,IF(U1608="","-",IF(X1608&lt;0%,"DEGROWTH","GROWTH")))</f>
        <v>0</v>
      </c>
      <c r="Z1608" s="75" t="n">
        <v>0</v>
      </c>
      <c r="AA1608" s="70"/>
      <c r="AB1608" s="70" t="s">
        <v>133</v>
      </c>
      <c r="AC1608" s="110"/>
      <c r="AD1608" s="3"/>
      <c r="AE1608" s="3"/>
      <c r="AF1608" s="110" t="s">
        <v>131</v>
      </c>
      <c r="AG1608" s="121" t="n">
        <f aca="false">IFERROR(INDEX(Last6M_AvgSales_Ref!$B$2:$B$12659,MATCH(D1608,Last6M_AvgSales_Ref!$A$2:$A$12659,0)),"")</f>
        <v>22.8333333333333</v>
      </c>
    </row>
    <row r="1609" customFormat="false" ht="14.25" hidden="false" customHeight="true" outlineLevel="0" collapsed="false">
      <c r="A1609" s="110" t="s">
        <v>134</v>
      </c>
      <c r="B1609" s="111" t="s">
        <v>61</v>
      </c>
      <c r="C1609" s="112" t="s">
        <v>3594</v>
      </c>
      <c r="D1609" s="70" t="n">
        <v>1000004263</v>
      </c>
      <c r="E1609" s="111" t="s">
        <v>3595</v>
      </c>
      <c r="F1609" s="113" t="n">
        <v>45695</v>
      </c>
      <c r="G1609" s="67" t="str">
        <f aca="false">IF(I1609&gt;0,"Targeted Dealer","-")</f>
        <v>-</v>
      </c>
      <c r="H1609" s="114"/>
      <c r="I1609" s="68" t="n">
        <v>0</v>
      </c>
      <c r="J1609" s="68" t="n">
        <f aca="false">I1609/$J$1*($J$1-$E$1)</f>
        <v>0</v>
      </c>
      <c r="K1609" s="69" t="n">
        <v>0</v>
      </c>
      <c r="L1609" s="69" t="n">
        <f aca="false">I1609-K1609</f>
        <v>0</v>
      </c>
      <c r="M1609" s="69" t="str">
        <f aca="false">IFERROR((K1609/J1609%),"-")</f>
        <v>-</v>
      </c>
      <c r="N1609" s="97" t="n">
        <v>0</v>
      </c>
      <c r="O1609" s="98" t="str">
        <f aca="false">IF(F1609&lt;=$P$2,"June","")</f>
        <v>June</v>
      </c>
      <c r="P1609" s="97" t="n">
        <f aca="false">N1609</f>
        <v>0</v>
      </c>
      <c r="Q1609" s="99" t="n">
        <f aca="false">K1609-P1609</f>
        <v>0</v>
      </c>
      <c r="R1609" s="98" t="n">
        <f aca="false">IFERROR(IF(O1609="May",(K1609/P1609-1))," ")</f>
        <v>0</v>
      </c>
      <c r="S1609" s="105" t="b">
        <f aca="false">IF(N1609&gt;0,IF(O1609="","-",IF(R1609&lt;0%,"DEGROWTH","GROWTH")))</f>
        <v>0</v>
      </c>
      <c r="T1609" s="69" t="n">
        <v>0</v>
      </c>
      <c r="U1609" s="101" t="str">
        <f aca="false">IF(F1609&lt;=$V$2,"May","")</f>
        <v>May</v>
      </c>
      <c r="V1609" s="69" t="n">
        <f aca="false">T1609</f>
        <v>0</v>
      </c>
      <c r="W1609" s="102" t="n">
        <f aca="false">K1609-V1609</f>
        <v>0</v>
      </c>
      <c r="X1609" s="103" t="n">
        <f aca="false">IFERROR(IF(U1609="June",(K1609/V1609-1)),0)</f>
        <v>0</v>
      </c>
      <c r="Y1609" s="106" t="b">
        <f aca="false">IF(T1609&gt;0,IF(U1609="","-",IF(X1609&lt;0%,"DEGROWTH","GROWTH")))</f>
        <v>0</v>
      </c>
      <c r="Z1609" s="75" t="n">
        <v>0</v>
      </c>
      <c r="AA1609" s="70"/>
      <c r="AB1609" s="70" t="s">
        <v>133</v>
      </c>
      <c r="AC1609" s="110"/>
      <c r="AD1609" s="3"/>
      <c r="AE1609" s="3"/>
      <c r="AF1609" s="110" t="s">
        <v>134</v>
      </c>
      <c r="AG1609" s="121" t="n">
        <f aca="false">IFERROR(INDEX(Last6M_AvgSales_Ref!$B$2:$B$12659,MATCH(D1609,Last6M_AvgSales_Ref!$A$2:$A$12659,0)),"")</f>
        <v>2.08333333333333</v>
      </c>
    </row>
    <row r="1610" customFormat="false" ht="14.25" hidden="false" customHeight="true" outlineLevel="0" collapsed="false">
      <c r="A1610" s="110" t="s">
        <v>131</v>
      </c>
      <c r="B1610" s="111" t="s">
        <v>95</v>
      </c>
      <c r="C1610" s="112" t="s">
        <v>3596</v>
      </c>
      <c r="D1610" s="70" t="n">
        <v>1000001383</v>
      </c>
      <c r="E1610" s="111" t="s">
        <v>3597</v>
      </c>
      <c r="F1610" s="113" t="n">
        <v>44739</v>
      </c>
      <c r="G1610" s="67" t="str">
        <f aca="false">IF(I1610&gt;0,"Targeted Dealer","-")</f>
        <v>Targeted Dealer</v>
      </c>
      <c r="H1610" s="114"/>
      <c r="I1610" s="68" t="n">
        <v>50</v>
      </c>
      <c r="J1610" s="68" t="n">
        <f aca="false">I1610/$J$1*($J$1-$E$1)</f>
        <v>50</v>
      </c>
      <c r="K1610" s="69" t="n">
        <v>6</v>
      </c>
      <c r="L1610" s="69" t="n">
        <f aca="false">I1610-K1610</f>
        <v>44</v>
      </c>
      <c r="M1610" s="69" t="n">
        <f aca="false">IFERROR((K1610/J1610%),"-")</f>
        <v>12</v>
      </c>
      <c r="N1610" s="97" t="n">
        <v>0</v>
      </c>
      <c r="O1610" s="98" t="str">
        <f aca="false">IF(F1610&lt;=$P$2,"June","")</f>
        <v>June</v>
      </c>
      <c r="P1610" s="97" t="n">
        <f aca="false">N1610</f>
        <v>0</v>
      </c>
      <c r="Q1610" s="99" t="n">
        <f aca="false">K1610-P1610</f>
        <v>6</v>
      </c>
      <c r="R1610" s="98" t="n">
        <f aca="false">IFERROR(IF(O1610="May",(K1610/P1610-1))," ")</f>
        <v>0</v>
      </c>
      <c r="S1610" s="105" t="b">
        <f aca="false">IF(N1610&gt;0,IF(O1610="","-",IF(R1610&lt;0%,"DEGROWTH","GROWTH")))</f>
        <v>0</v>
      </c>
      <c r="T1610" s="69" t="n">
        <v>85.95</v>
      </c>
      <c r="U1610" s="101" t="str">
        <f aca="false">IF(F1610&lt;=$V$2,"May","")</f>
        <v>May</v>
      </c>
      <c r="V1610" s="69" t="n">
        <f aca="false">T1610</f>
        <v>85.95</v>
      </c>
      <c r="W1610" s="102" t="n">
        <f aca="false">K1610-V1610</f>
        <v>-79.95</v>
      </c>
      <c r="X1610" s="103" t="n">
        <f aca="false">IFERROR(IF(U1610="June",(K1610/V1610-1)),0)</f>
        <v>0</v>
      </c>
      <c r="Y1610" s="104" t="str">
        <f aca="false">IF(T1610&gt;0,IF(U1610="","-",IF(X1610&lt;0%,"DEGROWTH","GROWTH")))</f>
        <v>GROWTH</v>
      </c>
      <c r="Z1610" s="75" t="n">
        <v>0</v>
      </c>
      <c r="AA1610" s="70"/>
      <c r="AB1610" s="70" t="s">
        <v>133</v>
      </c>
      <c r="AC1610" s="110"/>
      <c r="AD1610" s="3"/>
      <c r="AE1610" s="3"/>
      <c r="AF1610" s="110" t="s">
        <v>131</v>
      </c>
      <c r="AG1610" s="121" t="n">
        <f aca="false">IFERROR(INDEX(Last6M_AvgSales_Ref!$B$2:$B$12659,MATCH(D1610,Last6M_AvgSales_Ref!$A$2:$A$12659,0)),"")</f>
        <v>4.16666666666667</v>
      </c>
    </row>
    <row r="1611" customFormat="false" ht="14.25" hidden="false" customHeight="true" outlineLevel="0" collapsed="false">
      <c r="A1611" s="110" t="s">
        <v>131</v>
      </c>
      <c r="B1611" s="111" t="s">
        <v>95</v>
      </c>
      <c r="C1611" s="112" t="s">
        <v>3598</v>
      </c>
      <c r="D1611" s="70" t="n">
        <v>1000004673</v>
      </c>
      <c r="E1611" s="111" t="s">
        <v>3599</v>
      </c>
      <c r="F1611" s="113" t="n">
        <v>46078</v>
      </c>
      <c r="G1611" s="67" t="str">
        <f aca="false">IF(I1611&gt;0,"Targeted Dealer","-")</f>
        <v>Targeted Dealer</v>
      </c>
      <c r="H1611" s="114"/>
      <c r="I1611" s="68" t="n">
        <v>160</v>
      </c>
      <c r="J1611" s="68" t="n">
        <f aca="false">I1611/$J$1*($J$1-$E$1)</f>
        <v>160</v>
      </c>
      <c r="K1611" s="69" t="n">
        <v>275.25</v>
      </c>
      <c r="L1611" s="69" t="n">
        <f aca="false">I1611-K1611</f>
        <v>-115.25</v>
      </c>
      <c r="M1611" s="69" t="n">
        <f aca="false">IFERROR((K1611/J1611%),"-")</f>
        <v>172.03125</v>
      </c>
      <c r="N1611" s="97" t="n">
        <v>170.5</v>
      </c>
      <c r="O1611" s="98" t="str">
        <f aca="false">IF(F1611&lt;=$P$2,"June","")</f>
        <v>June</v>
      </c>
      <c r="P1611" s="97" t="n">
        <f aca="false">N1611</f>
        <v>170.5</v>
      </c>
      <c r="Q1611" s="99" t="n">
        <f aca="false">K1611-P1611</f>
        <v>104.75</v>
      </c>
      <c r="R1611" s="98" t="n">
        <f aca="false">IFERROR(IF(O1611="May",(K1611/P1611-1))," ")</f>
        <v>0</v>
      </c>
      <c r="S1611" s="100" t="str">
        <f aca="false">IF(N1611&gt;0,IF(O1611="","-",IF(R1611&lt;0%,"DEGROWTH","GROWTH")))</f>
        <v>GROWTH</v>
      </c>
      <c r="T1611" s="69" t="n">
        <v>0</v>
      </c>
      <c r="U1611" s="101" t="str">
        <f aca="false">IF(F1611&lt;=$V$2,"May","")</f>
        <v>May</v>
      </c>
      <c r="V1611" s="69" t="n">
        <f aca="false">T1611</f>
        <v>0</v>
      </c>
      <c r="W1611" s="102" t="n">
        <f aca="false">K1611-V1611</f>
        <v>275.25</v>
      </c>
      <c r="X1611" s="103" t="n">
        <f aca="false">IFERROR(IF(U1611="June",(K1611/V1611-1)),0)</f>
        <v>0</v>
      </c>
      <c r="Y1611" s="106" t="b">
        <f aca="false">IF(T1611&gt;0,IF(U1611="","-",IF(X1611&lt;0%,"DEGROWTH","GROWTH")))</f>
        <v>0</v>
      </c>
      <c r="Z1611" s="75" t="n">
        <v>0</v>
      </c>
      <c r="AA1611" s="70"/>
      <c r="AB1611" s="70" t="s">
        <v>133</v>
      </c>
      <c r="AC1611" s="110"/>
      <c r="AD1611" s="3"/>
      <c r="AE1611" s="3"/>
      <c r="AF1611" s="110" t="s">
        <v>131</v>
      </c>
      <c r="AG1611" s="121" t="n">
        <f aca="false">IFERROR(INDEX(Last6M_AvgSales_Ref!$B$2:$B$12659,MATCH(D1611,Last6M_AvgSales_Ref!$A$2:$A$12659,0)),"")</f>
        <v>126.708333333333</v>
      </c>
    </row>
    <row r="1612" customFormat="false" ht="14.25" hidden="false" customHeight="true" outlineLevel="0" collapsed="false">
      <c r="A1612" s="110" t="s">
        <v>133</v>
      </c>
      <c r="B1612" s="111" t="s">
        <v>43</v>
      </c>
      <c r="C1612" s="112" t="s">
        <v>3600</v>
      </c>
      <c r="D1612" s="70" t="n">
        <v>1000003197</v>
      </c>
      <c r="E1612" s="111" t="s">
        <v>3601</v>
      </c>
      <c r="F1612" s="113" t="n">
        <v>44925</v>
      </c>
      <c r="G1612" s="67" t="str">
        <f aca="false">IF(I1612&gt;0,"Targeted Dealer","-")</f>
        <v>-</v>
      </c>
      <c r="H1612" s="114"/>
      <c r="I1612" s="68" t="n">
        <v>0</v>
      </c>
      <c r="J1612" s="68" t="n">
        <f aca="false">I1612/$J$1*($J$1-$E$1)</f>
        <v>0</v>
      </c>
      <c r="K1612" s="69" t="n">
        <v>0</v>
      </c>
      <c r="L1612" s="69" t="n">
        <f aca="false">I1612-K1612</f>
        <v>0</v>
      </c>
      <c r="M1612" s="69" t="str">
        <f aca="false">IFERROR((K1612/J1612%),"-")</f>
        <v>-</v>
      </c>
      <c r="N1612" s="97" t="n">
        <v>0</v>
      </c>
      <c r="O1612" s="98" t="str">
        <f aca="false">IF(F1612&lt;=$P$2,"June","")</f>
        <v>June</v>
      </c>
      <c r="P1612" s="97" t="n">
        <f aca="false">N1612</f>
        <v>0</v>
      </c>
      <c r="Q1612" s="99" t="n">
        <f aca="false">K1612-P1612</f>
        <v>0</v>
      </c>
      <c r="R1612" s="98" t="n">
        <f aca="false">IFERROR(IF(O1612="May",(K1612/P1612-1))," ")</f>
        <v>0</v>
      </c>
      <c r="S1612" s="105" t="b">
        <f aca="false">IF(N1612&gt;0,IF(O1612="","-",IF(R1612&lt;0%,"DEGROWTH","GROWTH")))</f>
        <v>0</v>
      </c>
      <c r="T1612" s="69" t="n">
        <v>0</v>
      </c>
      <c r="U1612" s="101" t="str">
        <f aca="false">IF(F1612&lt;=$V$2,"May","")</f>
        <v>May</v>
      </c>
      <c r="V1612" s="69" t="n">
        <f aca="false">T1612</f>
        <v>0</v>
      </c>
      <c r="W1612" s="102" t="n">
        <f aca="false">K1612-V1612</f>
        <v>0</v>
      </c>
      <c r="X1612" s="103" t="n">
        <f aca="false">IFERROR(IF(U1612="June",(K1612/V1612-1)),0)</f>
        <v>0</v>
      </c>
      <c r="Y1612" s="106" t="b">
        <f aca="false">IF(T1612&gt;0,IF(U1612="","-",IF(X1612&lt;0%,"DEGROWTH","GROWTH")))</f>
        <v>0</v>
      </c>
      <c r="Z1612" s="75" t="n">
        <v>0</v>
      </c>
      <c r="AA1612" s="70"/>
      <c r="AB1612" s="70" t="s">
        <v>133</v>
      </c>
      <c r="AC1612" s="110"/>
      <c r="AD1612" s="3"/>
      <c r="AE1612" s="3"/>
      <c r="AF1612" s="110" t="s">
        <v>133</v>
      </c>
      <c r="AG1612" s="121" t="n">
        <f aca="false">IFERROR(INDEX(Last6M_AvgSales_Ref!$B$2:$B$12659,MATCH(D1612,Last6M_AvgSales_Ref!$A$2:$A$12659,0)),"")</f>
        <v>2.5</v>
      </c>
    </row>
    <row r="1613" customFormat="false" ht="14.25" hidden="false" customHeight="true" outlineLevel="0" collapsed="false">
      <c r="A1613" s="110" t="s">
        <v>133</v>
      </c>
      <c r="B1613" s="111" t="s">
        <v>43</v>
      </c>
      <c r="C1613" s="112" t="s">
        <v>3602</v>
      </c>
      <c r="D1613" s="70" t="n">
        <v>1000003683</v>
      </c>
      <c r="E1613" s="111" t="s">
        <v>3603</v>
      </c>
      <c r="F1613" s="113" t="n">
        <v>45148</v>
      </c>
      <c r="G1613" s="67" t="str">
        <f aca="false">IF(I1613&gt;0,"Targeted Dealer","-")</f>
        <v>Targeted Dealer</v>
      </c>
      <c r="H1613" s="114"/>
      <c r="I1613" s="68" t="n">
        <v>40</v>
      </c>
      <c r="J1613" s="68" t="n">
        <f aca="false">I1613/$J$1*($J$1-$E$1)</f>
        <v>40</v>
      </c>
      <c r="K1613" s="69" t="n">
        <v>26.5</v>
      </c>
      <c r="L1613" s="69" t="n">
        <f aca="false">I1613-K1613</f>
        <v>13.5</v>
      </c>
      <c r="M1613" s="69" t="n">
        <f aca="false">IFERROR((K1613/J1613%),"-")</f>
        <v>66.25</v>
      </c>
      <c r="N1613" s="97" t="n">
        <v>0</v>
      </c>
      <c r="O1613" s="98" t="str">
        <f aca="false">IF(F1613&lt;=$P$2,"June","")</f>
        <v>June</v>
      </c>
      <c r="P1613" s="97" t="n">
        <f aca="false">N1613</f>
        <v>0</v>
      </c>
      <c r="Q1613" s="99" t="n">
        <f aca="false">K1613-P1613</f>
        <v>26.5</v>
      </c>
      <c r="R1613" s="98" t="n">
        <f aca="false">IFERROR(IF(O1613="May",(K1613/P1613-1))," ")</f>
        <v>0</v>
      </c>
      <c r="S1613" s="105" t="b">
        <f aca="false">IF(N1613&gt;0,IF(O1613="","-",IF(R1613&lt;0%,"DEGROWTH","GROWTH")))</f>
        <v>0</v>
      </c>
      <c r="T1613" s="69" t="n">
        <v>0</v>
      </c>
      <c r="U1613" s="101" t="str">
        <f aca="false">IF(F1613&lt;=$V$2,"May","")</f>
        <v>May</v>
      </c>
      <c r="V1613" s="69" t="n">
        <f aca="false">T1613</f>
        <v>0</v>
      </c>
      <c r="W1613" s="102" t="n">
        <f aca="false">K1613-V1613</f>
        <v>26.5</v>
      </c>
      <c r="X1613" s="103" t="n">
        <f aca="false">IFERROR(IF(U1613="June",(K1613/V1613-1)),0)</f>
        <v>0</v>
      </c>
      <c r="Y1613" s="106" t="b">
        <f aca="false">IF(T1613&gt;0,IF(U1613="","-",IF(X1613&lt;0%,"DEGROWTH","GROWTH")))</f>
        <v>0</v>
      </c>
      <c r="Z1613" s="75" t="n">
        <v>0</v>
      </c>
      <c r="AA1613" s="70"/>
      <c r="AB1613" s="70" t="s">
        <v>133</v>
      </c>
      <c r="AC1613" s="110"/>
      <c r="AD1613" s="3"/>
      <c r="AE1613" s="3"/>
      <c r="AF1613" s="110" t="s">
        <v>133</v>
      </c>
      <c r="AG1613" s="121" t="n">
        <f aca="false">IFERROR(INDEX(Last6M_AvgSales_Ref!$B$2:$B$12659,MATCH(D1613,Last6M_AvgSales_Ref!$A$2:$A$12659,0)),"")</f>
        <v>8.33333333333333</v>
      </c>
    </row>
    <row r="1614" customFormat="false" ht="14.25" hidden="false" customHeight="true" outlineLevel="0" collapsed="false">
      <c r="A1614" s="110" t="s">
        <v>133</v>
      </c>
      <c r="B1614" s="111" t="s">
        <v>40</v>
      </c>
      <c r="C1614" s="112" t="s">
        <v>3604</v>
      </c>
      <c r="D1614" s="70" t="n">
        <v>1000004666</v>
      </c>
      <c r="E1614" s="111" t="s">
        <v>3605</v>
      </c>
      <c r="F1614" s="113" t="n">
        <v>46081</v>
      </c>
      <c r="G1614" s="67" t="str">
        <f aca="false">IF(I1614&gt;0,"Targeted Dealer","-")</f>
        <v>Targeted Dealer</v>
      </c>
      <c r="H1614" s="114"/>
      <c r="I1614" s="68" t="n">
        <v>20</v>
      </c>
      <c r="J1614" s="68" t="n">
        <f aca="false">I1614/$J$1*($J$1-$E$1)</f>
        <v>20</v>
      </c>
      <c r="K1614" s="69" t="n">
        <v>0</v>
      </c>
      <c r="L1614" s="69" t="n">
        <f aca="false">I1614-K1614</f>
        <v>20</v>
      </c>
      <c r="M1614" s="69" t="n">
        <f aca="false">IFERROR((K1614/J1614%),"-")</f>
        <v>0</v>
      </c>
      <c r="N1614" s="97" t="n">
        <v>0</v>
      </c>
      <c r="O1614" s="98" t="str">
        <f aca="false">IF(F1614&lt;=$P$2,"June","")</f>
        <v>June</v>
      </c>
      <c r="P1614" s="97" t="n">
        <f aca="false">N1614</f>
        <v>0</v>
      </c>
      <c r="Q1614" s="99" t="n">
        <f aca="false">K1614-P1614</f>
        <v>0</v>
      </c>
      <c r="R1614" s="98" t="n">
        <f aca="false">IFERROR(IF(O1614="May",(K1614/P1614-1))," ")</f>
        <v>0</v>
      </c>
      <c r="S1614" s="105" t="b">
        <f aca="false">IF(N1614&gt;0,IF(O1614="","-",IF(R1614&lt;0%,"DEGROWTH","GROWTH")))</f>
        <v>0</v>
      </c>
      <c r="T1614" s="69" t="n">
        <v>0</v>
      </c>
      <c r="U1614" s="101" t="str">
        <f aca="false">IF(F1614&lt;=$V$2,"May","")</f>
        <v>May</v>
      </c>
      <c r="V1614" s="69" t="n">
        <f aca="false">T1614</f>
        <v>0</v>
      </c>
      <c r="W1614" s="102" t="n">
        <f aca="false">K1614-V1614</f>
        <v>0</v>
      </c>
      <c r="X1614" s="103" t="n">
        <f aca="false">IFERROR(IF(U1614="June",(K1614/V1614-1)),0)</f>
        <v>0</v>
      </c>
      <c r="Y1614" s="106" t="b">
        <f aca="false">IF(T1614&gt;0,IF(U1614="","-",IF(X1614&lt;0%,"DEGROWTH","GROWTH")))</f>
        <v>0</v>
      </c>
      <c r="Z1614" s="75" t="n">
        <v>0</v>
      </c>
      <c r="AA1614" s="70"/>
      <c r="AB1614" s="70" t="s">
        <v>133</v>
      </c>
      <c r="AC1614" s="110"/>
      <c r="AD1614" s="3"/>
      <c r="AE1614" s="3"/>
      <c r="AF1614" s="110" t="s">
        <v>133</v>
      </c>
      <c r="AG1614" s="121" t="n">
        <f aca="false">IFERROR(INDEX(Last6M_AvgSales_Ref!$B$2:$B$12659,MATCH(D1614,Last6M_AvgSales_Ref!$A$2:$A$12659,0)),"")</f>
        <v>2.5</v>
      </c>
    </row>
    <row r="1615" customFormat="false" ht="14.25" hidden="false" customHeight="true" outlineLevel="0" collapsed="false">
      <c r="A1615" s="110" t="s">
        <v>133</v>
      </c>
      <c r="B1615" s="111" t="s">
        <v>40</v>
      </c>
      <c r="C1615" s="112" t="s">
        <v>3606</v>
      </c>
      <c r="D1615" s="70" t="n">
        <v>1000004670</v>
      </c>
      <c r="E1615" s="111" t="s">
        <v>3607</v>
      </c>
      <c r="F1615" s="113" t="n">
        <v>46091</v>
      </c>
      <c r="G1615" s="67" t="str">
        <f aca="false">IF(I1615&gt;0,"Targeted Dealer","-")</f>
        <v>Targeted Dealer</v>
      </c>
      <c r="H1615" s="114"/>
      <c r="I1615" s="68" t="n">
        <v>20</v>
      </c>
      <c r="J1615" s="68" t="n">
        <f aca="false">I1615/$J$1*($J$1-$E$1)</f>
        <v>20</v>
      </c>
      <c r="K1615" s="69" t="n">
        <v>0</v>
      </c>
      <c r="L1615" s="69" t="n">
        <f aca="false">I1615-K1615</f>
        <v>20</v>
      </c>
      <c r="M1615" s="69" t="n">
        <f aca="false">IFERROR((K1615/J1615%),"-")</f>
        <v>0</v>
      </c>
      <c r="N1615" s="97" t="n">
        <v>20</v>
      </c>
      <c r="O1615" s="98" t="str">
        <f aca="false">IF(F1615&lt;=$P$2,"June","")</f>
        <v>June</v>
      </c>
      <c r="P1615" s="97" t="n">
        <f aca="false">N1615</f>
        <v>20</v>
      </c>
      <c r="Q1615" s="99" t="n">
        <f aca="false">K1615-P1615</f>
        <v>-20</v>
      </c>
      <c r="R1615" s="98" t="n">
        <f aca="false">IFERROR(IF(O1615="May",(K1615/P1615-1))," ")</f>
        <v>0</v>
      </c>
      <c r="S1615" s="100" t="str">
        <f aca="false">IF(N1615&gt;0,IF(O1615="","-",IF(R1615&lt;0%,"DEGROWTH","GROWTH")))</f>
        <v>GROWTH</v>
      </c>
      <c r="T1615" s="69" t="n">
        <v>0</v>
      </c>
      <c r="U1615" s="101" t="str">
        <f aca="false">IF(F1615&lt;=$V$2,"May","")</f>
        <v>May</v>
      </c>
      <c r="V1615" s="69" t="n">
        <f aca="false">T1615</f>
        <v>0</v>
      </c>
      <c r="W1615" s="102" t="n">
        <f aca="false">K1615-V1615</f>
        <v>0</v>
      </c>
      <c r="X1615" s="103" t="n">
        <f aca="false">IFERROR(IF(U1615="June",(K1615/V1615-1)),0)</f>
        <v>0</v>
      </c>
      <c r="Y1615" s="106" t="b">
        <f aca="false">IF(T1615&gt;0,IF(U1615="","-",IF(X1615&lt;0%,"DEGROWTH","GROWTH")))</f>
        <v>0</v>
      </c>
      <c r="Z1615" s="75" t="n">
        <v>0</v>
      </c>
      <c r="AA1615" s="70"/>
      <c r="AB1615" s="70" t="s">
        <v>133</v>
      </c>
      <c r="AC1615" s="110"/>
      <c r="AD1615" s="3"/>
      <c r="AE1615" s="3"/>
      <c r="AF1615" s="110" t="s">
        <v>133</v>
      </c>
      <c r="AG1615" s="121" t="n">
        <f aca="false">IFERROR(INDEX(Last6M_AvgSales_Ref!$B$2:$B$12659,MATCH(D1615,Last6M_AvgSales_Ref!$A$2:$A$12659,0)),"")</f>
        <v>2.5</v>
      </c>
    </row>
    <row r="1616" customFormat="false" ht="14.25" hidden="false" customHeight="true" outlineLevel="0" collapsed="false">
      <c r="A1616" s="110" t="s">
        <v>133</v>
      </c>
      <c r="B1616" s="111" t="s">
        <v>40</v>
      </c>
      <c r="C1616" s="112" t="s">
        <v>3608</v>
      </c>
      <c r="D1616" s="70" t="n">
        <v>1000004683</v>
      </c>
      <c r="E1616" s="111" t="s">
        <v>3609</v>
      </c>
      <c r="F1616" s="113" t="n">
        <v>46099</v>
      </c>
      <c r="G1616" s="67" t="str">
        <f aca="false">IF(I1616&gt;0,"Targeted Dealer","-")</f>
        <v>Targeted Dealer</v>
      </c>
      <c r="H1616" s="114"/>
      <c r="I1616" s="68" t="n">
        <v>30</v>
      </c>
      <c r="J1616" s="68" t="n">
        <f aca="false">I1616/$J$1*($J$1-$E$1)</f>
        <v>30</v>
      </c>
      <c r="K1616" s="69" t="n">
        <v>50</v>
      </c>
      <c r="L1616" s="69" t="n">
        <f aca="false">I1616-K1616</f>
        <v>-20</v>
      </c>
      <c r="M1616" s="69" t="n">
        <f aca="false">IFERROR((K1616/J1616%),"-")</f>
        <v>166.666666666667</v>
      </c>
      <c r="N1616" s="97" t="n">
        <v>40</v>
      </c>
      <c r="O1616" s="98" t="str">
        <f aca="false">IF(F1616&lt;=$P$2,"June","")</f>
        <v>June</v>
      </c>
      <c r="P1616" s="97" t="n">
        <f aca="false">N1616</f>
        <v>40</v>
      </c>
      <c r="Q1616" s="99" t="n">
        <f aca="false">K1616-P1616</f>
        <v>10</v>
      </c>
      <c r="R1616" s="98" t="n">
        <f aca="false">IFERROR(IF(O1616="May",(K1616/P1616-1))," ")</f>
        <v>0</v>
      </c>
      <c r="S1616" s="100" t="str">
        <f aca="false">IF(N1616&gt;0,IF(O1616="","-",IF(R1616&lt;0%,"DEGROWTH","GROWTH")))</f>
        <v>GROWTH</v>
      </c>
      <c r="T1616" s="69" t="n">
        <v>0</v>
      </c>
      <c r="U1616" s="101" t="str">
        <f aca="false">IF(F1616&lt;=$V$2,"May","")</f>
        <v>May</v>
      </c>
      <c r="V1616" s="69" t="n">
        <f aca="false">T1616</f>
        <v>0</v>
      </c>
      <c r="W1616" s="102" t="n">
        <f aca="false">K1616-V1616</f>
        <v>50</v>
      </c>
      <c r="X1616" s="103" t="n">
        <f aca="false">IFERROR(IF(U1616="June",(K1616/V1616-1)),0)</f>
        <v>0</v>
      </c>
      <c r="Y1616" s="106" t="b">
        <f aca="false">IF(T1616&gt;0,IF(U1616="","-",IF(X1616&lt;0%,"DEGROWTH","GROWTH")))</f>
        <v>0</v>
      </c>
      <c r="Z1616" s="75" t="n">
        <v>0</v>
      </c>
      <c r="AA1616" s="70"/>
      <c r="AB1616" s="70" t="s">
        <v>133</v>
      </c>
      <c r="AC1616" s="110"/>
      <c r="AD1616" s="3"/>
      <c r="AE1616" s="3"/>
      <c r="AF1616" s="110" t="s">
        <v>133</v>
      </c>
      <c r="AG1616" s="121" t="n">
        <f aca="false">IFERROR(INDEX(Last6M_AvgSales_Ref!$B$2:$B$12659,MATCH(D1616,Last6M_AvgSales_Ref!$A$2:$A$12659,0)),"")</f>
        <v>10.8333333333333</v>
      </c>
    </row>
    <row r="1617" customFormat="false" ht="14.25" hidden="false" customHeight="true" outlineLevel="0" collapsed="false">
      <c r="A1617" s="110" t="s">
        <v>134</v>
      </c>
      <c r="B1617" s="111" t="s">
        <v>58</v>
      </c>
      <c r="C1617" s="112" t="s">
        <v>3610</v>
      </c>
      <c r="D1617" s="70" t="n">
        <v>1000004667</v>
      </c>
      <c r="E1617" s="111" t="s">
        <v>3611</v>
      </c>
      <c r="F1617" s="113" t="n">
        <v>46086</v>
      </c>
      <c r="G1617" s="67" t="str">
        <f aca="false">IF(I1617&gt;0,"Targeted Dealer","-")</f>
        <v>Targeted Dealer</v>
      </c>
      <c r="H1617" s="114"/>
      <c r="I1617" s="68" t="n">
        <v>80</v>
      </c>
      <c r="J1617" s="68" t="n">
        <f aca="false">I1617/$J$1*($J$1-$E$1)</f>
        <v>80</v>
      </c>
      <c r="K1617" s="69" t="n">
        <v>43</v>
      </c>
      <c r="L1617" s="69" t="n">
        <f aca="false">I1617-K1617</f>
        <v>37</v>
      </c>
      <c r="M1617" s="69" t="n">
        <f aca="false">IFERROR((K1617/J1617%),"-")</f>
        <v>53.75</v>
      </c>
      <c r="N1617" s="97" t="n">
        <v>50</v>
      </c>
      <c r="O1617" s="98" t="str">
        <f aca="false">IF(F1617&lt;=$P$2,"June","")</f>
        <v>June</v>
      </c>
      <c r="P1617" s="97" t="n">
        <f aca="false">N1617</f>
        <v>50</v>
      </c>
      <c r="Q1617" s="99" t="n">
        <f aca="false">K1617-P1617</f>
        <v>-7</v>
      </c>
      <c r="R1617" s="98" t="n">
        <f aca="false">IFERROR(IF(O1617="May",(K1617/P1617-1))," ")</f>
        <v>0</v>
      </c>
      <c r="S1617" s="100" t="str">
        <f aca="false">IF(N1617&gt;0,IF(O1617="","-",IF(R1617&lt;0%,"DEGROWTH","GROWTH")))</f>
        <v>GROWTH</v>
      </c>
      <c r="T1617" s="69" t="n">
        <v>0</v>
      </c>
      <c r="U1617" s="101" t="str">
        <f aca="false">IF(F1617&lt;=$V$2,"May","")</f>
        <v>May</v>
      </c>
      <c r="V1617" s="69" t="n">
        <f aca="false">T1617</f>
        <v>0</v>
      </c>
      <c r="W1617" s="102" t="n">
        <f aca="false">K1617-V1617</f>
        <v>43</v>
      </c>
      <c r="X1617" s="103" t="n">
        <f aca="false">IFERROR(IF(U1617="June",(K1617/V1617-1)),0)</f>
        <v>0</v>
      </c>
      <c r="Y1617" s="106" t="b">
        <f aca="false">IF(T1617&gt;0,IF(U1617="","-",IF(X1617&lt;0%,"DEGROWTH","GROWTH")))</f>
        <v>0</v>
      </c>
      <c r="Z1617" s="75" t="n">
        <v>0</v>
      </c>
      <c r="AA1617" s="70"/>
      <c r="AB1617" s="70" t="s">
        <v>133</v>
      </c>
      <c r="AC1617" s="110"/>
      <c r="AD1617" s="3"/>
      <c r="AE1617" s="3"/>
      <c r="AF1617" s="110" t="s">
        <v>134</v>
      </c>
      <c r="AG1617" s="121" t="n">
        <f aca="false">IFERROR(INDEX(Last6M_AvgSales_Ref!$B$2:$B$12659,MATCH(D1617,Last6M_AvgSales_Ref!$A$2:$A$12659,0)),"")</f>
        <v>12.3333333333333</v>
      </c>
    </row>
    <row r="1618" customFormat="false" ht="14.25" hidden="false" customHeight="true" outlineLevel="0" collapsed="false">
      <c r="A1618" s="110" t="s">
        <v>134</v>
      </c>
      <c r="B1618" s="111" t="s">
        <v>62</v>
      </c>
      <c r="C1618" s="112" t="s">
        <v>3612</v>
      </c>
      <c r="D1618" s="70" t="n">
        <v>1000000309</v>
      </c>
      <c r="E1618" s="111" t="s">
        <v>3613</v>
      </c>
      <c r="F1618" s="113" t="n">
        <v>44738</v>
      </c>
      <c r="G1618" s="67" t="str">
        <f aca="false">IF(I1618&gt;0,"Targeted Dealer","-")</f>
        <v>-</v>
      </c>
      <c r="H1618" s="114"/>
      <c r="I1618" s="68" t="n">
        <v>0</v>
      </c>
      <c r="J1618" s="68" t="n">
        <f aca="false">I1618/$J$1*($J$1-$E$1)</f>
        <v>0</v>
      </c>
      <c r="K1618" s="69" t="n">
        <v>0</v>
      </c>
      <c r="L1618" s="69" t="n">
        <f aca="false">I1618-K1618</f>
        <v>0</v>
      </c>
      <c r="M1618" s="69" t="str">
        <f aca="false">IFERROR((K1618/J1618%),"-")</f>
        <v>-</v>
      </c>
      <c r="N1618" s="97" t="n">
        <v>0</v>
      </c>
      <c r="O1618" s="98" t="str">
        <f aca="false">IF(F1618&lt;=$P$2,"June","")</f>
        <v>June</v>
      </c>
      <c r="P1618" s="97" t="n">
        <f aca="false">N1618</f>
        <v>0</v>
      </c>
      <c r="Q1618" s="99" t="n">
        <f aca="false">K1618-P1618</f>
        <v>0</v>
      </c>
      <c r="R1618" s="98" t="n">
        <f aca="false">IFERROR(IF(O1618="May",(K1618/P1618-1))," ")</f>
        <v>0</v>
      </c>
      <c r="S1618" s="105" t="b">
        <f aca="false">IF(N1618&gt;0,IF(O1618="","-",IF(R1618&lt;0%,"DEGROWTH","GROWTH")))</f>
        <v>0</v>
      </c>
      <c r="T1618" s="69" t="n">
        <v>0</v>
      </c>
      <c r="U1618" s="101" t="str">
        <f aca="false">IF(F1618&lt;=$V$2,"May","")</f>
        <v>May</v>
      </c>
      <c r="V1618" s="69" t="n">
        <f aca="false">T1618</f>
        <v>0</v>
      </c>
      <c r="W1618" s="102" t="n">
        <f aca="false">K1618-V1618</f>
        <v>0</v>
      </c>
      <c r="X1618" s="103" t="n">
        <f aca="false">IFERROR(IF(U1618="June",(K1618/V1618-1)),0)</f>
        <v>0</v>
      </c>
      <c r="Y1618" s="106" t="b">
        <f aca="false">IF(T1618&gt;0,IF(U1618="","-",IF(X1618&lt;0%,"DEGROWTH","GROWTH")))</f>
        <v>0</v>
      </c>
      <c r="Z1618" s="75" t="n">
        <v>0</v>
      </c>
      <c r="AA1618" s="70"/>
      <c r="AB1618" s="70" t="s">
        <v>133</v>
      </c>
      <c r="AC1618" s="110"/>
      <c r="AD1618" s="3"/>
      <c r="AE1618" s="3"/>
      <c r="AF1618" s="110" t="s">
        <v>134</v>
      </c>
      <c r="AG1618" s="121" t="n">
        <f aca="false">IFERROR(INDEX(Last6M_AvgSales_Ref!$B$2:$B$12659,MATCH(D1618,Last6M_AvgSales_Ref!$A$2:$A$12659,0)),"")</f>
        <v>1.75</v>
      </c>
    </row>
    <row r="1619" customFormat="false" ht="14.25" hidden="false" customHeight="true" outlineLevel="0" collapsed="false">
      <c r="A1619" s="110" t="s">
        <v>134</v>
      </c>
      <c r="B1619" s="111" t="s">
        <v>62</v>
      </c>
      <c r="C1619" s="112" t="s">
        <v>3614</v>
      </c>
      <c r="D1619" s="70" t="n">
        <v>1000003115</v>
      </c>
      <c r="E1619" s="111" t="s">
        <v>3615</v>
      </c>
      <c r="F1619" s="113" t="n">
        <v>44893</v>
      </c>
      <c r="G1619" s="67" t="str">
        <f aca="false">IF(I1619&gt;0,"Targeted Dealer","-")</f>
        <v>Targeted Dealer</v>
      </c>
      <c r="H1619" s="114"/>
      <c r="I1619" s="68" t="n">
        <v>40</v>
      </c>
      <c r="J1619" s="68" t="n">
        <f aca="false">I1619/$J$1*($J$1-$E$1)</f>
        <v>40</v>
      </c>
      <c r="K1619" s="69" t="n">
        <v>17.5</v>
      </c>
      <c r="L1619" s="69" t="n">
        <f aca="false">I1619-K1619</f>
        <v>22.5</v>
      </c>
      <c r="M1619" s="69" t="n">
        <f aca="false">IFERROR((K1619/J1619%),"-")</f>
        <v>43.75</v>
      </c>
      <c r="N1619" s="97" t="n">
        <v>10.5</v>
      </c>
      <c r="O1619" s="98" t="str">
        <f aca="false">IF(F1619&lt;=$P$2,"June","")</f>
        <v>June</v>
      </c>
      <c r="P1619" s="97" t="n">
        <f aca="false">N1619</f>
        <v>10.5</v>
      </c>
      <c r="Q1619" s="99" t="n">
        <f aca="false">K1619-P1619</f>
        <v>7</v>
      </c>
      <c r="R1619" s="98" t="n">
        <f aca="false">IFERROR(IF(O1619="May",(K1619/P1619-1))," ")</f>
        <v>0</v>
      </c>
      <c r="S1619" s="100" t="str">
        <f aca="false">IF(N1619&gt;0,IF(O1619="","-",IF(R1619&lt;0%,"DEGROWTH","GROWTH")))</f>
        <v>GROWTH</v>
      </c>
      <c r="T1619" s="69" t="n">
        <v>0</v>
      </c>
      <c r="U1619" s="101" t="str">
        <f aca="false">IF(F1619&lt;=$V$2,"May","")</f>
        <v>May</v>
      </c>
      <c r="V1619" s="69" t="n">
        <f aca="false">T1619</f>
        <v>0</v>
      </c>
      <c r="W1619" s="102" t="n">
        <f aca="false">K1619-V1619</f>
        <v>17.5</v>
      </c>
      <c r="X1619" s="103" t="n">
        <f aca="false">IFERROR(IF(U1619="June",(K1619/V1619-1)),0)</f>
        <v>0</v>
      </c>
      <c r="Y1619" s="106" t="b">
        <f aca="false">IF(T1619&gt;0,IF(U1619="","-",IF(X1619&lt;0%,"DEGROWTH","GROWTH")))</f>
        <v>0</v>
      </c>
      <c r="Z1619" s="75" t="n">
        <v>0</v>
      </c>
      <c r="AA1619" s="70"/>
      <c r="AB1619" s="70" t="s">
        <v>133</v>
      </c>
      <c r="AC1619" s="110"/>
      <c r="AD1619" s="3"/>
      <c r="AE1619" s="3"/>
      <c r="AF1619" s="110" t="s">
        <v>134</v>
      </c>
      <c r="AG1619" s="121" t="n">
        <f aca="false">IFERROR(INDEX(Last6M_AvgSales_Ref!$B$2:$B$12659,MATCH(D1619,Last6M_AvgSales_Ref!$A$2:$A$12659,0)),"")</f>
        <v>2.91666666666667</v>
      </c>
    </row>
    <row r="1620" customFormat="false" ht="14.25" hidden="false" customHeight="true" outlineLevel="0" collapsed="false">
      <c r="A1620" s="110" t="s">
        <v>133</v>
      </c>
      <c r="B1620" s="111" t="s">
        <v>24</v>
      </c>
      <c r="C1620" s="112" t="s">
        <v>3616</v>
      </c>
      <c r="D1620" s="70" t="n">
        <v>1000003906</v>
      </c>
      <c r="E1620" s="111" t="s">
        <v>3617</v>
      </c>
      <c r="F1620" s="113" t="n">
        <v>45392</v>
      </c>
      <c r="G1620" s="67" t="str">
        <f aca="false">IF(I1620&gt;0,"Targeted Dealer","-")</f>
        <v>Targeted Dealer</v>
      </c>
      <c r="H1620" s="114"/>
      <c r="I1620" s="68" t="n">
        <v>13</v>
      </c>
      <c r="J1620" s="68" t="n">
        <f aca="false">I1620/$J$1*($J$1-$E$1)</f>
        <v>13</v>
      </c>
      <c r="K1620" s="69" t="n">
        <v>13</v>
      </c>
      <c r="L1620" s="69" t="n">
        <f aca="false">I1620-K1620</f>
        <v>0</v>
      </c>
      <c r="M1620" s="69" t="n">
        <f aca="false">IFERROR((K1620/J1620%),"-")</f>
        <v>100</v>
      </c>
      <c r="N1620" s="97" t="n">
        <v>0</v>
      </c>
      <c r="O1620" s="98" t="str">
        <f aca="false">IF(F1620&lt;=$P$2,"June","")</f>
        <v>June</v>
      </c>
      <c r="P1620" s="97" t="n">
        <f aca="false">N1620</f>
        <v>0</v>
      </c>
      <c r="Q1620" s="99" t="n">
        <f aca="false">K1620-P1620</f>
        <v>13</v>
      </c>
      <c r="R1620" s="98" t="n">
        <f aca="false">IFERROR(IF(O1620="May",(K1620/P1620-1))," ")</f>
        <v>0</v>
      </c>
      <c r="S1620" s="105" t="b">
        <f aca="false">IF(N1620&gt;0,IF(O1620="","-",IF(R1620&lt;0%,"DEGROWTH","GROWTH")))</f>
        <v>0</v>
      </c>
      <c r="T1620" s="69" t="n">
        <v>13</v>
      </c>
      <c r="U1620" s="101" t="str">
        <f aca="false">IF(F1620&lt;=$V$2,"May","")</f>
        <v>May</v>
      </c>
      <c r="V1620" s="69" t="n">
        <f aca="false">T1620</f>
        <v>13</v>
      </c>
      <c r="W1620" s="102" t="n">
        <f aca="false">K1620-V1620</f>
        <v>0</v>
      </c>
      <c r="X1620" s="103" t="n">
        <f aca="false">IFERROR(IF(U1620="June",(K1620/V1620-1)),0)</f>
        <v>0</v>
      </c>
      <c r="Y1620" s="104" t="str">
        <f aca="false">IF(T1620&gt;0,IF(U1620="","-",IF(X1620&lt;0%,"DEGROWTH","GROWTH")))</f>
        <v>GROWTH</v>
      </c>
      <c r="Z1620" s="75" t="n">
        <v>0</v>
      </c>
      <c r="AA1620" s="70"/>
      <c r="AB1620" s="70" t="s">
        <v>133</v>
      </c>
      <c r="AC1620" s="110"/>
      <c r="AD1620" s="3"/>
      <c r="AE1620" s="3"/>
      <c r="AF1620" s="110" t="s">
        <v>133</v>
      </c>
      <c r="AG1620" s="121" t="n">
        <f aca="false">IFERROR(INDEX(Last6M_AvgSales_Ref!$B$2:$B$12659,MATCH(D1620,Last6M_AvgSales_Ref!$A$2:$A$12659,0)),"")</f>
        <v>8.16666666666667</v>
      </c>
    </row>
    <row r="1621" customFormat="false" ht="14.25" hidden="false" customHeight="true" outlineLevel="0" collapsed="false">
      <c r="A1621" s="110" t="s">
        <v>133</v>
      </c>
      <c r="B1621" s="111" t="s">
        <v>51</v>
      </c>
      <c r="C1621" s="112" t="s">
        <v>3618</v>
      </c>
      <c r="D1621" s="70" t="n">
        <v>1000003923</v>
      </c>
      <c r="E1621" s="111" t="s">
        <v>3619</v>
      </c>
      <c r="F1621" s="113" t="n">
        <v>45412</v>
      </c>
      <c r="G1621" s="67" t="str">
        <f aca="false">IF(I1621&gt;0,"Targeted Dealer","-")</f>
        <v>Targeted Dealer</v>
      </c>
      <c r="H1621" s="114"/>
      <c r="I1621" s="68" t="n">
        <v>23</v>
      </c>
      <c r="J1621" s="68" t="n">
        <f aca="false">I1621/$J$1*($J$1-$E$1)</f>
        <v>23</v>
      </c>
      <c r="K1621" s="69" t="n">
        <v>48</v>
      </c>
      <c r="L1621" s="69" t="n">
        <f aca="false">I1621-K1621</f>
        <v>-25</v>
      </c>
      <c r="M1621" s="69" t="n">
        <f aca="false">IFERROR((K1621/J1621%),"-")</f>
        <v>208.695652173913</v>
      </c>
      <c r="N1621" s="97" t="n">
        <v>48</v>
      </c>
      <c r="O1621" s="98" t="str">
        <f aca="false">IF(F1621&lt;=$P$2,"June","")</f>
        <v>June</v>
      </c>
      <c r="P1621" s="97" t="n">
        <f aca="false">N1621</f>
        <v>48</v>
      </c>
      <c r="Q1621" s="99" t="n">
        <f aca="false">K1621-P1621</f>
        <v>0</v>
      </c>
      <c r="R1621" s="98" t="n">
        <f aca="false">IFERROR(IF(O1621="May",(K1621/P1621-1))," ")</f>
        <v>0</v>
      </c>
      <c r="S1621" s="100" t="str">
        <f aca="false">IF(N1621&gt;0,IF(O1621="","-",IF(R1621&lt;0%,"DEGROWTH","GROWTH")))</f>
        <v>GROWTH</v>
      </c>
      <c r="T1621" s="69" t="n">
        <v>0</v>
      </c>
      <c r="U1621" s="101" t="str">
        <f aca="false">IF(F1621&lt;=$V$2,"May","")</f>
        <v>May</v>
      </c>
      <c r="V1621" s="69" t="n">
        <f aca="false">T1621</f>
        <v>0</v>
      </c>
      <c r="W1621" s="102" t="n">
        <f aca="false">K1621-V1621</f>
        <v>48</v>
      </c>
      <c r="X1621" s="103" t="n">
        <f aca="false">IFERROR(IF(U1621="June",(K1621/V1621-1)),0)</f>
        <v>0</v>
      </c>
      <c r="Y1621" s="106" t="b">
        <f aca="false">IF(T1621&gt;0,IF(U1621="","-",IF(X1621&lt;0%,"DEGROWTH","GROWTH")))</f>
        <v>0</v>
      </c>
      <c r="Z1621" s="75" t="n">
        <v>0</v>
      </c>
      <c r="AA1621" s="70"/>
      <c r="AB1621" s="70" t="s">
        <v>133</v>
      </c>
      <c r="AC1621" s="110"/>
      <c r="AD1621" s="3"/>
      <c r="AE1621" s="3"/>
      <c r="AF1621" s="110" t="s">
        <v>133</v>
      </c>
      <c r="AG1621" s="121" t="n">
        <f aca="false">IFERROR(INDEX(Last6M_AvgSales_Ref!$B$2:$B$12659,MATCH(D1621,Last6M_AvgSales_Ref!$A$2:$A$12659,0)),"")</f>
        <v>8</v>
      </c>
    </row>
    <row r="1622" customFormat="false" ht="14.25" hidden="false" customHeight="true" outlineLevel="0" collapsed="false">
      <c r="A1622" s="110" t="s">
        <v>133</v>
      </c>
      <c r="B1622" s="111" t="s">
        <v>51</v>
      </c>
      <c r="C1622" s="112" t="s">
        <v>3620</v>
      </c>
      <c r="D1622" s="70" t="n">
        <v>1000004593</v>
      </c>
      <c r="E1622" s="111" t="s">
        <v>3621</v>
      </c>
      <c r="F1622" s="113" t="n">
        <v>46020</v>
      </c>
      <c r="G1622" s="67" t="str">
        <f aca="false">IF(I1622&gt;0,"Targeted Dealer","-")</f>
        <v>Targeted Dealer</v>
      </c>
      <c r="H1622" s="114"/>
      <c r="I1622" s="68" t="n">
        <v>23</v>
      </c>
      <c r="J1622" s="68" t="n">
        <f aca="false">I1622/$J$1*($J$1-$E$1)</f>
        <v>23</v>
      </c>
      <c r="K1622" s="69" t="n">
        <v>0</v>
      </c>
      <c r="L1622" s="69" t="n">
        <f aca="false">I1622-K1622</f>
        <v>23</v>
      </c>
      <c r="M1622" s="69" t="n">
        <f aca="false">IFERROR((K1622/J1622%),"-")</f>
        <v>0</v>
      </c>
      <c r="N1622" s="97" t="n">
        <v>50</v>
      </c>
      <c r="O1622" s="98" t="str">
        <f aca="false">IF(F1622&lt;=$P$2,"June","")</f>
        <v>June</v>
      </c>
      <c r="P1622" s="97" t="n">
        <f aca="false">N1622</f>
        <v>50</v>
      </c>
      <c r="Q1622" s="99" t="n">
        <f aca="false">K1622-P1622</f>
        <v>-50</v>
      </c>
      <c r="R1622" s="98" t="n">
        <f aca="false">IFERROR(IF(O1622="May",(K1622/P1622-1))," ")</f>
        <v>0</v>
      </c>
      <c r="S1622" s="100" t="str">
        <f aca="false">IF(N1622&gt;0,IF(O1622="","-",IF(R1622&lt;0%,"DEGROWTH","GROWTH")))</f>
        <v>GROWTH</v>
      </c>
      <c r="T1622" s="69" t="n">
        <v>0</v>
      </c>
      <c r="U1622" s="101" t="str">
        <f aca="false">IF(F1622&lt;=$V$2,"May","")</f>
        <v>May</v>
      </c>
      <c r="V1622" s="69" t="n">
        <f aca="false">T1622</f>
        <v>0</v>
      </c>
      <c r="W1622" s="102" t="n">
        <f aca="false">K1622-V1622</f>
        <v>0</v>
      </c>
      <c r="X1622" s="103" t="n">
        <f aca="false">IFERROR(IF(U1622="June",(K1622/V1622-1)),0)</f>
        <v>0</v>
      </c>
      <c r="Y1622" s="106" t="b">
        <f aca="false">IF(T1622&gt;0,IF(U1622="","-",IF(X1622&lt;0%,"DEGROWTH","GROWTH")))</f>
        <v>0</v>
      </c>
      <c r="Z1622" s="75" t="n">
        <v>0</v>
      </c>
      <c r="AA1622" s="70"/>
      <c r="AB1622" s="70" t="s">
        <v>133</v>
      </c>
      <c r="AC1622" s="110"/>
      <c r="AD1622" s="3"/>
      <c r="AE1622" s="3"/>
      <c r="AF1622" s="110" t="s">
        <v>133</v>
      </c>
      <c r="AG1622" s="121" t="n">
        <f aca="false">IFERROR(INDEX(Last6M_AvgSales_Ref!$B$2:$B$12659,MATCH(D1622,Last6M_AvgSales_Ref!$A$2:$A$12659,0)),"")</f>
        <v>8</v>
      </c>
    </row>
    <row r="1623" customFormat="false" ht="14.25" hidden="false" customHeight="true" outlineLevel="0" collapsed="false">
      <c r="A1623" s="110" t="s">
        <v>134</v>
      </c>
      <c r="B1623" s="111" t="s">
        <v>84</v>
      </c>
      <c r="C1623" s="112" t="s">
        <v>3622</v>
      </c>
      <c r="D1623" s="70" t="n">
        <v>1000002603</v>
      </c>
      <c r="E1623" s="111" t="s">
        <v>3623</v>
      </c>
      <c r="F1623" s="113" t="n">
        <v>44738</v>
      </c>
      <c r="G1623" s="67" t="str">
        <f aca="false">IF(I1623&gt;0,"Targeted Dealer","-")</f>
        <v>Targeted Dealer</v>
      </c>
      <c r="H1623" s="114"/>
      <c r="I1623" s="68" t="n">
        <v>20</v>
      </c>
      <c r="J1623" s="68" t="n">
        <f aca="false">I1623/$J$1*($J$1-$E$1)</f>
        <v>20</v>
      </c>
      <c r="K1623" s="69" t="n">
        <v>10</v>
      </c>
      <c r="L1623" s="69" t="n">
        <f aca="false">I1623-K1623</f>
        <v>10</v>
      </c>
      <c r="M1623" s="69" t="n">
        <f aca="false">IFERROR((K1623/J1623%),"-")</f>
        <v>50</v>
      </c>
      <c r="N1623" s="97" t="n">
        <v>0</v>
      </c>
      <c r="O1623" s="98" t="str">
        <f aca="false">IF(F1623&lt;=$P$2,"June","")</f>
        <v>June</v>
      </c>
      <c r="P1623" s="97" t="n">
        <f aca="false">N1623</f>
        <v>0</v>
      </c>
      <c r="Q1623" s="99" t="n">
        <f aca="false">K1623-P1623</f>
        <v>10</v>
      </c>
      <c r="R1623" s="98" t="n">
        <f aca="false">IFERROR(IF(O1623="May",(K1623/P1623-1))," ")</f>
        <v>0</v>
      </c>
      <c r="S1623" s="105" t="b">
        <f aca="false">IF(N1623&gt;0,IF(O1623="","-",IF(R1623&lt;0%,"DEGROWTH","GROWTH")))</f>
        <v>0</v>
      </c>
      <c r="T1623" s="69" t="n">
        <v>10</v>
      </c>
      <c r="U1623" s="101" t="str">
        <f aca="false">IF(F1623&lt;=$V$2,"May","")</f>
        <v>May</v>
      </c>
      <c r="V1623" s="69" t="n">
        <f aca="false">T1623</f>
        <v>10</v>
      </c>
      <c r="W1623" s="102" t="n">
        <f aca="false">K1623-V1623</f>
        <v>0</v>
      </c>
      <c r="X1623" s="103" t="n">
        <f aca="false">IFERROR(IF(U1623="June",(K1623/V1623-1)),0)</f>
        <v>0</v>
      </c>
      <c r="Y1623" s="104" t="str">
        <f aca="false">IF(T1623&gt;0,IF(U1623="","-",IF(X1623&lt;0%,"DEGROWTH","GROWTH")))</f>
        <v>GROWTH</v>
      </c>
      <c r="Z1623" s="75" t="n">
        <v>0</v>
      </c>
      <c r="AA1623" s="70"/>
      <c r="AB1623" s="70" t="s">
        <v>133</v>
      </c>
      <c r="AC1623" s="110"/>
      <c r="AD1623" s="3"/>
      <c r="AE1623" s="3"/>
      <c r="AF1623" s="110" t="s">
        <v>134</v>
      </c>
      <c r="AG1623" s="121" t="n">
        <f aca="false">IFERROR(INDEX(Last6M_AvgSales_Ref!$B$2:$B$12659,MATCH(D1623,Last6M_AvgSales_Ref!$A$2:$A$12659,0)),"")</f>
        <v>1.66666666666667</v>
      </c>
    </row>
    <row r="1624" customFormat="false" ht="14.25" hidden="false" customHeight="true" outlineLevel="0" collapsed="false">
      <c r="A1624" s="110" t="s">
        <v>134</v>
      </c>
      <c r="B1624" s="111" t="s">
        <v>84</v>
      </c>
      <c r="C1624" s="112" t="s">
        <v>3624</v>
      </c>
      <c r="D1624" s="70" t="n">
        <v>1000002729</v>
      </c>
      <c r="E1624" s="111" t="s">
        <v>3625</v>
      </c>
      <c r="F1624" s="113" t="n">
        <v>44739</v>
      </c>
      <c r="G1624" s="67" t="str">
        <f aca="false">IF(I1624&gt;0,"Targeted Dealer","-")</f>
        <v>Targeted Dealer</v>
      </c>
      <c r="H1624" s="114"/>
      <c r="I1624" s="68" t="n">
        <v>80</v>
      </c>
      <c r="J1624" s="68" t="n">
        <f aca="false">I1624/$J$1*($J$1-$E$1)</f>
        <v>80</v>
      </c>
      <c r="K1624" s="69" t="n">
        <v>5</v>
      </c>
      <c r="L1624" s="69" t="n">
        <f aca="false">I1624-K1624</f>
        <v>75</v>
      </c>
      <c r="M1624" s="69" t="n">
        <f aca="false">IFERROR((K1624/J1624%),"-")</f>
        <v>6.25</v>
      </c>
      <c r="N1624" s="97" t="n">
        <v>20</v>
      </c>
      <c r="O1624" s="98" t="str">
        <f aca="false">IF(F1624&lt;=$P$2,"June","")</f>
        <v>June</v>
      </c>
      <c r="P1624" s="97" t="n">
        <f aca="false">N1624</f>
        <v>20</v>
      </c>
      <c r="Q1624" s="99" t="n">
        <f aca="false">K1624-P1624</f>
        <v>-15</v>
      </c>
      <c r="R1624" s="98" t="n">
        <f aca="false">IFERROR(IF(O1624="May",(K1624/P1624-1))," ")</f>
        <v>0</v>
      </c>
      <c r="S1624" s="100" t="str">
        <f aca="false">IF(N1624&gt;0,IF(O1624="","-",IF(R1624&lt;0%,"DEGROWTH","GROWTH")))</f>
        <v>GROWTH</v>
      </c>
      <c r="T1624" s="69" t="n">
        <v>0</v>
      </c>
      <c r="U1624" s="101" t="str">
        <f aca="false">IF(F1624&lt;=$V$2,"May","")</f>
        <v>May</v>
      </c>
      <c r="V1624" s="69" t="n">
        <f aca="false">T1624</f>
        <v>0</v>
      </c>
      <c r="W1624" s="102" t="n">
        <f aca="false">K1624-V1624</f>
        <v>5</v>
      </c>
      <c r="X1624" s="103" t="n">
        <f aca="false">IFERROR(IF(U1624="June",(K1624/V1624-1)),0)</f>
        <v>0</v>
      </c>
      <c r="Y1624" s="106" t="b">
        <f aca="false">IF(T1624&gt;0,IF(U1624="","-",IF(X1624&lt;0%,"DEGROWTH","GROWTH")))</f>
        <v>0</v>
      </c>
      <c r="Z1624" s="75" t="n">
        <v>0</v>
      </c>
      <c r="AA1624" s="70"/>
      <c r="AB1624" s="70" t="s">
        <v>133</v>
      </c>
      <c r="AC1624" s="110"/>
      <c r="AD1624" s="3"/>
      <c r="AE1624" s="3"/>
      <c r="AF1624" s="110" t="s">
        <v>134</v>
      </c>
      <c r="AG1624" s="121" t="n">
        <f aca="false">IFERROR(INDEX(Last6M_AvgSales_Ref!$B$2:$B$12659,MATCH(D1624,Last6M_AvgSales_Ref!$A$2:$A$12659,0)),"")</f>
        <v>3.41666666666667</v>
      </c>
    </row>
    <row r="1625" customFormat="false" ht="14.25" hidden="false" customHeight="true" outlineLevel="0" collapsed="false">
      <c r="A1625" s="110" t="s">
        <v>130</v>
      </c>
      <c r="B1625" s="111" t="s">
        <v>108</v>
      </c>
      <c r="C1625" s="112" t="s">
        <v>3626</v>
      </c>
      <c r="D1625" s="70" t="n">
        <v>1000004675</v>
      </c>
      <c r="E1625" s="111" t="s">
        <v>3627</v>
      </c>
      <c r="F1625" s="113" t="n">
        <v>46078</v>
      </c>
      <c r="G1625" s="67" t="str">
        <f aca="false">IF(I1625&gt;0,"Targeted Dealer","-")</f>
        <v>Targeted Dealer</v>
      </c>
      <c r="H1625" s="114"/>
      <c r="I1625" s="68" t="n">
        <v>150</v>
      </c>
      <c r="J1625" s="68" t="n">
        <f aca="false">I1625/$J$1*($J$1-$E$1)</f>
        <v>150</v>
      </c>
      <c r="K1625" s="69" t="n">
        <v>105</v>
      </c>
      <c r="L1625" s="69" t="n">
        <f aca="false">I1625-K1625</f>
        <v>45</v>
      </c>
      <c r="M1625" s="69" t="n">
        <f aca="false">IFERROR((K1625/J1625%),"-")</f>
        <v>70</v>
      </c>
      <c r="N1625" s="97" t="n">
        <v>72</v>
      </c>
      <c r="O1625" s="98" t="str">
        <f aca="false">IF(F1625&lt;=$P$2,"June","")</f>
        <v>June</v>
      </c>
      <c r="P1625" s="97" t="n">
        <f aca="false">N1625</f>
        <v>72</v>
      </c>
      <c r="Q1625" s="99" t="n">
        <f aca="false">K1625-P1625</f>
        <v>33</v>
      </c>
      <c r="R1625" s="98" t="n">
        <f aca="false">IFERROR(IF(O1625="May",(K1625/P1625-1))," ")</f>
        <v>0</v>
      </c>
      <c r="S1625" s="100" t="str">
        <f aca="false">IF(N1625&gt;0,IF(O1625="","-",IF(R1625&lt;0%,"DEGROWTH","GROWTH")))</f>
        <v>GROWTH</v>
      </c>
      <c r="T1625" s="69" t="n">
        <v>0</v>
      </c>
      <c r="U1625" s="101" t="str">
        <f aca="false">IF(F1625&lt;=$V$2,"May","")</f>
        <v>May</v>
      </c>
      <c r="V1625" s="69" t="n">
        <f aca="false">T1625</f>
        <v>0</v>
      </c>
      <c r="W1625" s="102" t="n">
        <f aca="false">K1625-V1625</f>
        <v>105</v>
      </c>
      <c r="X1625" s="103" t="n">
        <f aca="false">IFERROR(IF(U1625="June",(K1625/V1625-1)),0)</f>
        <v>0</v>
      </c>
      <c r="Y1625" s="106" t="b">
        <f aca="false">IF(T1625&gt;0,IF(U1625="","-",IF(X1625&lt;0%,"DEGROWTH","GROWTH")))</f>
        <v>0</v>
      </c>
      <c r="Z1625" s="75" t="n">
        <v>0</v>
      </c>
      <c r="AA1625" s="70"/>
      <c r="AB1625" s="70" t="s">
        <v>133</v>
      </c>
      <c r="AC1625" s="110"/>
      <c r="AD1625" s="3"/>
      <c r="AE1625" s="3"/>
      <c r="AF1625" s="110" t="s">
        <v>130</v>
      </c>
      <c r="AG1625" s="121" t="n">
        <f aca="false">IFERROR(INDEX(Last6M_AvgSales_Ref!$B$2:$B$12659,MATCH(D1625,Last6M_AvgSales_Ref!$A$2:$A$12659,0)),"")</f>
        <v>35.6666666666667</v>
      </c>
    </row>
    <row r="1626" customFormat="false" ht="14.25" hidden="false" customHeight="true" outlineLevel="0" collapsed="false">
      <c r="A1626" s="110" t="s">
        <v>133</v>
      </c>
      <c r="B1626" s="111" t="s">
        <v>30</v>
      </c>
      <c r="C1626" s="112" t="s">
        <v>3628</v>
      </c>
      <c r="D1626" s="70" t="n">
        <v>1000000920</v>
      </c>
      <c r="E1626" s="111" t="s">
        <v>3629</v>
      </c>
      <c r="F1626" s="113" t="n">
        <v>44738</v>
      </c>
      <c r="G1626" s="67" t="str">
        <f aca="false">IF(I1626&gt;0,"Targeted Dealer","-")</f>
        <v>Targeted Dealer</v>
      </c>
      <c r="H1626" s="114"/>
      <c r="I1626" s="68" t="n">
        <v>80</v>
      </c>
      <c r="J1626" s="68" t="n">
        <f aca="false">I1626/$J$1*($J$1-$E$1)</f>
        <v>80</v>
      </c>
      <c r="K1626" s="69" t="n">
        <v>20</v>
      </c>
      <c r="L1626" s="69" t="n">
        <f aca="false">I1626-K1626</f>
        <v>60</v>
      </c>
      <c r="M1626" s="69" t="n">
        <f aca="false">IFERROR((K1626/J1626%),"-")</f>
        <v>25</v>
      </c>
      <c r="N1626" s="97" t="n">
        <v>0</v>
      </c>
      <c r="O1626" s="98" t="str">
        <f aca="false">IF(F1626&lt;=$P$2,"June","")</f>
        <v>June</v>
      </c>
      <c r="P1626" s="97" t="n">
        <f aca="false">N1626</f>
        <v>0</v>
      </c>
      <c r="Q1626" s="99" t="n">
        <f aca="false">K1626-P1626</f>
        <v>20</v>
      </c>
      <c r="R1626" s="98" t="n">
        <f aca="false">IFERROR(IF(O1626="May",(K1626/P1626-1))," ")</f>
        <v>0</v>
      </c>
      <c r="S1626" s="105" t="b">
        <f aca="false">IF(N1626&gt;0,IF(O1626="","-",IF(R1626&lt;0%,"DEGROWTH","GROWTH")))</f>
        <v>0</v>
      </c>
      <c r="T1626" s="69" t="n">
        <v>60</v>
      </c>
      <c r="U1626" s="101" t="str">
        <f aca="false">IF(F1626&lt;=$V$2,"May","")</f>
        <v>May</v>
      </c>
      <c r="V1626" s="69" t="n">
        <f aca="false">T1626</f>
        <v>60</v>
      </c>
      <c r="W1626" s="102" t="n">
        <f aca="false">K1626-V1626</f>
        <v>-40</v>
      </c>
      <c r="X1626" s="103" t="n">
        <f aca="false">IFERROR(IF(U1626="June",(K1626/V1626-1)),0)</f>
        <v>0</v>
      </c>
      <c r="Y1626" s="104" t="str">
        <f aca="false">IF(T1626&gt;0,IF(U1626="","-",IF(X1626&lt;0%,"DEGROWTH","GROWTH")))</f>
        <v>GROWTH</v>
      </c>
      <c r="Z1626" s="75" t="n">
        <v>0</v>
      </c>
      <c r="AA1626" s="70"/>
      <c r="AB1626" s="70" t="s">
        <v>133</v>
      </c>
      <c r="AC1626" s="110"/>
      <c r="AD1626" s="3"/>
      <c r="AE1626" s="3"/>
      <c r="AF1626" s="110" t="s">
        <v>133</v>
      </c>
      <c r="AG1626" s="121" t="n">
        <f aca="false">IFERROR(INDEX(Last6M_AvgSales_Ref!$B$2:$B$12659,MATCH(D1626,Last6M_AvgSales_Ref!$A$2:$A$12659,0)),"")</f>
        <v>30</v>
      </c>
    </row>
    <row r="1627" customFormat="false" ht="14.25" hidden="false" customHeight="true" outlineLevel="0" collapsed="false">
      <c r="A1627" s="110" t="s">
        <v>134</v>
      </c>
      <c r="B1627" s="111" t="s">
        <v>69</v>
      </c>
      <c r="C1627" s="112" t="s">
        <v>3630</v>
      </c>
      <c r="D1627" s="70" t="n">
        <v>1000004661</v>
      </c>
      <c r="E1627" s="111" t="s">
        <v>3631</v>
      </c>
      <c r="F1627" s="113" t="n">
        <v>46076</v>
      </c>
      <c r="G1627" s="67" t="str">
        <f aca="false">IF(I1627&gt;0,"Targeted Dealer","-")</f>
        <v>Targeted Dealer</v>
      </c>
      <c r="H1627" s="114"/>
      <c r="I1627" s="68" t="n">
        <v>100</v>
      </c>
      <c r="J1627" s="68" t="n">
        <f aca="false">I1627/$J$1*($J$1-$E$1)</f>
        <v>100</v>
      </c>
      <c r="K1627" s="69" t="n">
        <v>50</v>
      </c>
      <c r="L1627" s="69" t="n">
        <f aca="false">I1627-K1627</f>
        <v>50</v>
      </c>
      <c r="M1627" s="69" t="n">
        <f aca="false">IFERROR((K1627/J1627%),"-")</f>
        <v>50</v>
      </c>
      <c r="N1627" s="97" t="n">
        <v>25</v>
      </c>
      <c r="O1627" s="98" t="str">
        <f aca="false">IF(F1627&lt;=$P$2,"June","")</f>
        <v>June</v>
      </c>
      <c r="P1627" s="97" t="n">
        <f aca="false">N1627</f>
        <v>25</v>
      </c>
      <c r="Q1627" s="99" t="n">
        <f aca="false">K1627-P1627</f>
        <v>25</v>
      </c>
      <c r="R1627" s="98" t="n">
        <f aca="false">IFERROR(IF(O1627="May",(K1627/P1627-1))," ")</f>
        <v>0</v>
      </c>
      <c r="S1627" s="100" t="str">
        <f aca="false">IF(N1627&gt;0,IF(O1627="","-",IF(R1627&lt;0%,"DEGROWTH","GROWTH")))</f>
        <v>GROWTH</v>
      </c>
      <c r="T1627" s="69" t="n">
        <v>0</v>
      </c>
      <c r="U1627" s="101" t="str">
        <f aca="false">IF(F1627&lt;=$V$2,"May","")</f>
        <v>May</v>
      </c>
      <c r="V1627" s="69" t="n">
        <f aca="false">T1627</f>
        <v>0</v>
      </c>
      <c r="W1627" s="102" t="n">
        <f aca="false">K1627-V1627</f>
        <v>50</v>
      </c>
      <c r="X1627" s="103" t="n">
        <f aca="false">IFERROR(IF(U1627="June",(K1627/V1627-1)),0)</f>
        <v>0</v>
      </c>
      <c r="Y1627" s="106" t="b">
        <f aca="false">IF(T1627&gt;0,IF(U1627="","-",IF(X1627&lt;0%,"DEGROWTH","GROWTH")))</f>
        <v>0</v>
      </c>
      <c r="Z1627" s="75" t="n">
        <v>0</v>
      </c>
      <c r="AA1627" s="70"/>
      <c r="AB1627" s="70" t="s">
        <v>133</v>
      </c>
      <c r="AC1627" s="110"/>
      <c r="AD1627" s="3"/>
      <c r="AE1627" s="3"/>
      <c r="AF1627" s="110" t="s">
        <v>134</v>
      </c>
      <c r="AG1627" s="121" t="n">
        <f aca="false">IFERROR(INDEX(Last6M_AvgSales_Ref!$B$2:$B$12659,MATCH(D1627,Last6M_AvgSales_Ref!$A$2:$A$12659,0)),"")</f>
        <v>20.3333333333333</v>
      </c>
    </row>
    <row r="1628" customFormat="false" ht="14.25" hidden="false" customHeight="true" outlineLevel="0" collapsed="false">
      <c r="A1628" s="110" t="s">
        <v>132</v>
      </c>
      <c r="B1628" s="111" t="s">
        <v>105</v>
      </c>
      <c r="C1628" s="112" t="s">
        <v>3632</v>
      </c>
      <c r="D1628" s="70" t="n">
        <v>1000004642</v>
      </c>
      <c r="E1628" s="111" t="s">
        <v>3633</v>
      </c>
      <c r="F1628" s="113" t="n">
        <v>46066</v>
      </c>
      <c r="G1628" s="67" t="str">
        <f aca="false">IF(I1628&gt;0,"Targeted Dealer","-")</f>
        <v>Targeted Dealer</v>
      </c>
      <c r="H1628" s="114"/>
      <c r="I1628" s="68" t="n">
        <v>40</v>
      </c>
      <c r="J1628" s="68" t="n">
        <f aca="false">I1628/$J$1*($J$1-$E$1)</f>
        <v>40</v>
      </c>
      <c r="K1628" s="69" t="n">
        <v>10</v>
      </c>
      <c r="L1628" s="69" t="n">
        <f aca="false">I1628-K1628</f>
        <v>30</v>
      </c>
      <c r="M1628" s="69" t="n">
        <f aca="false">IFERROR((K1628/J1628%),"-")</f>
        <v>25</v>
      </c>
      <c r="N1628" s="97" t="n">
        <v>0</v>
      </c>
      <c r="O1628" s="98" t="str">
        <f aca="false">IF(F1628&lt;=$P$2,"June","")</f>
        <v>June</v>
      </c>
      <c r="P1628" s="97" t="n">
        <f aca="false">N1628</f>
        <v>0</v>
      </c>
      <c r="Q1628" s="99" t="n">
        <f aca="false">K1628-P1628</f>
        <v>10</v>
      </c>
      <c r="R1628" s="98" t="n">
        <f aca="false">IFERROR(IF(O1628="May",(K1628/P1628-1))," ")</f>
        <v>0</v>
      </c>
      <c r="S1628" s="105" t="b">
        <f aca="false">IF(N1628&gt;0,IF(O1628="","-",IF(R1628&lt;0%,"DEGROWTH","GROWTH")))</f>
        <v>0</v>
      </c>
      <c r="T1628" s="69" t="n">
        <v>0</v>
      </c>
      <c r="U1628" s="101" t="str">
        <f aca="false">IF(F1628&lt;=$V$2,"May","")</f>
        <v>May</v>
      </c>
      <c r="V1628" s="69" t="n">
        <f aca="false">T1628</f>
        <v>0</v>
      </c>
      <c r="W1628" s="102" t="n">
        <f aca="false">K1628-V1628</f>
        <v>10</v>
      </c>
      <c r="X1628" s="103" t="n">
        <f aca="false">IFERROR(IF(U1628="June",(K1628/V1628-1)),0)</f>
        <v>0</v>
      </c>
      <c r="Y1628" s="106" t="b">
        <f aca="false">IF(T1628&gt;0,IF(U1628="","-",IF(X1628&lt;0%,"DEGROWTH","GROWTH")))</f>
        <v>0</v>
      </c>
      <c r="Z1628" s="75" t="n">
        <v>0</v>
      </c>
      <c r="AA1628" s="70"/>
      <c r="AB1628" s="70" t="s">
        <v>133</v>
      </c>
      <c r="AC1628" s="110"/>
      <c r="AD1628" s="3"/>
      <c r="AE1628" s="3"/>
      <c r="AF1628" s="110" t="s">
        <v>132</v>
      </c>
      <c r="AG1628" s="121" t="n">
        <f aca="false">IFERROR(INDEX(Last6M_AvgSales_Ref!$B$2:$B$12659,MATCH(D1628,Last6M_AvgSales_Ref!$A$2:$A$12659,0)),"")</f>
        <v>8.33333333333333</v>
      </c>
    </row>
    <row r="1629" customFormat="false" ht="14.25" hidden="false" customHeight="true" outlineLevel="0" collapsed="false">
      <c r="A1629" s="110" t="s">
        <v>132</v>
      </c>
      <c r="B1629" s="111" t="s">
        <v>105</v>
      </c>
      <c r="C1629" s="112" t="s">
        <v>3634</v>
      </c>
      <c r="D1629" s="70" t="n">
        <v>1000004657</v>
      </c>
      <c r="E1629" s="111" t="s">
        <v>3635</v>
      </c>
      <c r="F1629" s="113" t="n">
        <v>46075</v>
      </c>
      <c r="G1629" s="67" t="str">
        <f aca="false">IF(I1629&gt;0,"Targeted Dealer","-")</f>
        <v>Targeted Dealer</v>
      </c>
      <c r="H1629" s="114"/>
      <c r="I1629" s="68" t="n">
        <v>600</v>
      </c>
      <c r="J1629" s="68" t="n">
        <f aca="false">I1629/$J$1*($J$1-$E$1)</f>
        <v>600</v>
      </c>
      <c r="K1629" s="69" t="n">
        <v>430</v>
      </c>
      <c r="L1629" s="69" t="n">
        <f aca="false">I1629-K1629</f>
        <v>170</v>
      </c>
      <c r="M1629" s="69" t="n">
        <f aca="false">IFERROR((K1629/J1629%),"-")</f>
        <v>71.6666666666667</v>
      </c>
      <c r="N1629" s="97" t="n">
        <v>530</v>
      </c>
      <c r="O1629" s="98" t="str">
        <f aca="false">IF(F1629&lt;=$P$2,"June","")</f>
        <v>June</v>
      </c>
      <c r="P1629" s="97" t="n">
        <f aca="false">N1629</f>
        <v>530</v>
      </c>
      <c r="Q1629" s="99" t="n">
        <f aca="false">K1629-P1629</f>
        <v>-100</v>
      </c>
      <c r="R1629" s="98" t="n">
        <f aca="false">IFERROR(IF(O1629="May",(K1629/P1629-1))," ")</f>
        <v>0</v>
      </c>
      <c r="S1629" s="100" t="str">
        <f aca="false">IF(N1629&gt;0,IF(O1629="","-",IF(R1629&lt;0%,"DEGROWTH","GROWTH")))</f>
        <v>GROWTH</v>
      </c>
      <c r="T1629" s="69" t="n">
        <v>0</v>
      </c>
      <c r="U1629" s="101" t="str">
        <f aca="false">IF(F1629&lt;=$V$2,"May","")</f>
        <v>May</v>
      </c>
      <c r="V1629" s="69" t="n">
        <f aca="false">T1629</f>
        <v>0</v>
      </c>
      <c r="W1629" s="102" t="n">
        <f aca="false">K1629-V1629</f>
        <v>430</v>
      </c>
      <c r="X1629" s="103" t="n">
        <f aca="false">IFERROR(IF(U1629="June",(K1629/V1629-1)),0)</f>
        <v>0</v>
      </c>
      <c r="Y1629" s="106" t="b">
        <f aca="false">IF(T1629&gt;0,IF(U1629="","-",IF(X1629&lt;0%,"DEGROWTH","GROWTH")))</f>
        <v>0</v>
      </c>
      <c r="Z1629" s="75" t="n">
        <v>0</v>
      </c>
      <c r="AA1629" s="70"/>
      <c r="AB1629" s="70" t="s">
        <v>133</v>
      </c>
      <c r="AC1629" s="110"/>
      <c r="AD1629" s="3"/>
      <c r="AE1629" s="3"/>
      <c r="AF1629" s="110" t="s">
        <v>132</v>
      </c>
      <c r="AG1629" s="121" t="n">
        <f aca="false">IFERROR(INDEX(Last6M_AvgSales_Ref!$B$2:$B$12659,MATCH(D1629,Last6M_AvgSales_Ref!$A$2:$A$12659,0)),"")</f>
        <v>195.5</v>
      </c>
    </row>
    <row r="1630" customFormat="false" ht="14.25" hidden="false" customHeight="true" outlineLevel="0" collapsed="false">
      <c r="A1630" s="110" t="s">
        <v>132</v>
      </c>
      <c r="B1630" s="111" t="s">
        <v>105</v>
      </c>
      <c r="C1630" s="112" t="s">
        <v>3636</v>
      </c>
      <c r="D1630" s="70" t="n">
        <v>1000004658</v>
      </c>
      <c r="E1630" s="111" t="s">
        <v>3637</v>
      </c>
      <c r="F1630" s="113" t="n">
        <v>46076</v>
      </c>
      <c r="G1630" s="67" t="str">
        <f aca="false">IF(I1630&gt;0,"Targeted Dealer","-")</f>
        <v>Targeted Dealer</v>
      </c>
      <c r="H1630" s="114"/>
      <c r="I1630" s="68" t="n">
        <v>200</v>
      </c>
      <c r="J1630" s="68" t="n">
        <f aca="false">I1630/$J$1*($J$1-$E$1)</f>
        <v>200</v>
      </c>
      <c r="K1630" s="69" t="n">
        <v>211</v>
      </c>
      <c r="L1630" s="69" t="n">
        <f aca="false">I1630-K1630</f>
        <v>-11</v>
      </c>
      <c r="M1630" s="69" t="n">
        <f aca="false">IFERROR((K1630/J1630%),"-")</f>
        <v>105.5</v>
      </c>
      <c r="N1630" s="97" t="n">
        <v>130</v>
      </c>
      <c r="O1630" s="98" t="str">
        <f aca="false">IF(F1630&lt;=$P$2,"June","")</f>
        <v>June</v>
      </c>
      <c r="P1630" s="97" t="n">
        <f aca="false">N1630</f>
        <v>130</v>
      </c>
      <c r="Q1630" s="99" t="n">
        <f aca="false">K1630-P1630</f>
        <v>81</v>
      </c>
      <c r="R1630" s="98" t="n">
        <f aca="false">IFERROR(IF(O1630="May",(K1630/P1630-1))," ")</f>
        <v>0</v>
      </c>
      <c r="S1630" s="100" t="str">
        <f aca="false">IF(N1630&gt;0,IF(O1630="","-",IF(R1630&lt;0%,"DEGROWTH","GROWTH")))</f>
        <v>GROWTH</v>
      </c>
      <c r="T1630" s="69" t="n">
        <v>0</v>
      </c>
      <c r="U1630" s="101" t="str">
        <f aca="false">IF(F1630&lt;=$V$2,"May","")</f>
        <v>May</v>
      </c>
      <c r="V1630" s="69" t="n">
        <f aca="false">T1630</f>
        <v>0</v>
      </c>
      <c r="W1630" s="102" t="n">
        <f aca="false">K1630-V1630</f>
        <v>211</v>
      </c>
      <c r="X1630" s="103" t="n">
        <f aca="false">IFERROR(IF(U1630="June",(K1630/V1630-1)),0)</f>
        <v>0</v>
      </c>
      <c r="Y1630" s="106" t="b">
        <f aca="false">IF(T1630&gt;0,IF(U1630="","-",IF(X1630&lt;0%,"DEGROWTH","GROWTH")))</f>
        <v>0</v>
      </c>
      <c r="Z1630" s="75" t="n">
        <v>0</v>
      </c>
      <c r="AA1630" s="70"/>
      <c r="AB1630" s="70" t="s">
        <v>133</v>
      </c>
      <c r="AC1630" s="110"/>
      <c r="AD1630" s="3"/>
      <c r="AE1630" s="3"/>
      <c r="AF1630" s="110" t="s">
        <v>132</v>
      </c>
      <c r="AG1630" s="121" t="n">
        <f aca="false">IFERROR(INDEX(Last6M_AvgSales_Ref!$B$2:$B$12659,MATCH(D1630,Last6M_AvgSales_Ref!$A$2:$A$12659,0)),"")</f>
        <v>85.5</v>
      </c>
    </row>
    <row r="1631" customFormat="false" ht="14.25" hidden="false" customHeight="true" outlineLevel="0" collapsed="false">
      <c r="A1631" s="110" t="s">
        <v>132</v>
      </c>
      <c r="B1631" s="111" t="s">
        <v>105</v>
      </c>
      <c r="C1631" s="112" t="s">
        <v>3638</v>
      </c>
      <c r="D1631" s="70" t="n">
        <v>1000004664</v>
      </c>
      <c r="E1631" s="111" t="s">
        <v>3639</v>
      </c>
      <c r="F1631" s="113" t="n">
        <v>46079</v>
      </c>
      <c r="G1631" s="67" t="str">
        <f aca="false">IF(I1631&gt;0,"Targeted Dealer","-")</f>
        <v>Targeted Dealer</v>
      </c>
      <c r="H1631" s="114"/>
      <c r="I1631" s="68" t="n">
        <v>150</v>
      </c>
      <c r="J1631" s="68" t="n">
        <f aca="false">I1631/$J$1*($J$1-$E$1)</f>
        <v>150</v>
      </c>
      <c r="K1631" s="69" t="n">
        <v>101</v>
      </c>
      <c r="L1631" s="69" t="n">
        <f aca="false">I1631-K1631</f>
        <v>49</v>
      </c>
      <c r="M1631" s="69" t="n">
        <f aca="false">IFERROR((K1631/J1631%),"-")</f>
        <v>67.3333333333333</v>
      </c>
      <c r="N1631" s="97" t="n">
        <v>59</v>
      </c>
      <c r="O1631" s="98" t="str">
        <f aca="false">IF(F1631&lt;=$P$2,"June","")</f>
        <v>June</v>
      </c>
      <c r="P1631" s="97" t="n">
        <f aca="false">N1631</f>
        <v>59</v>
      </c>
      <c r="Q1631" s="99" t="n">
        <f aca="false">K1631-P1631</f>
        <v>42</v>
      </c>
      <c r="R1631" s="98" t="n">
        <f aca="false">IFERROR(IF(O1631="May",(K1631/P1631-1))," ")</f>
        <v>0</v>
      </c>
      <c r="S1631" s="100" t="str">
        <f aca="false">IF(N1631&gt;0,IF(O1631="","-",IF(R1631&lt;0%,"DEGROWTH","GROWTH")))</f>
        <v>GROWTH</v>
      </c>
      <c r="T1631" s="69" t="n">
        <v>0</v>
      </c>
      <c r="U1631" s="101" t="str">
        <f aca="false">IF(F1631&lt;=$V$2,"May","")</f>
        <v>May</v>
      </c>
      <c r="V1631" s="69" t="n">
        <f aca="false">T1631</f>
        <v>0</v>
      </c>
      <c r="W1631" s="102" t="n">
        <f aca="false">K1631-V1631</f>
        <v>101</v>
      </c>
      <c r="X1631" s="103" t="n">
        <f aca="false">IFERROR(IF(U1631="June",(K1631/V1631-1)),0)</f>
        <v>0</v>
      </c>
      <c r="Y1631" s="106" t="b">
        <f aca="false">IF(T1631&gt;0,IF(U1631="","-",IF(X1631&lt;0%,"DEGROWTH","GROWTH")))</f>
        <v>0</v>
      </c>
      <c r="Z1631" s="75" t="n">
        <v>0</v>
      </c>
      <c r="AA1631" s="70"/>
      <c r="AB1631" s="70" t="s">
        <v>133</v>
      </c>
      <c r="AC1631" s="110"/>
      <c r="AD1631" s="3"/>
      <c r="AE1631" s="3"/>
      <c r="AF1631" s="110" t="s">
        <v>132</v>
      </c>
      <c r="AG1631" s="121" t="n">
        <f aca="false">IFERROR(INDEX(Last6M_AvgSales_Ref!$B$2:$B$12659,MATCH(D1631,Last6M_AvgSales_Ref!$A$2:$A$12659,0)),"")</f>
        <v>38.3333333333333</v>
      </c>
    </row>
    <row r="1632" customFormat="false" ht="14.25" hidden="false" customHeight="true" outlineLevel="0" collapsed="false">
      <c r="A1632" s="110" t="s">
        <v>132</v>
      </c>
      <c r="B1632" s="111" t="s">
        <v>105</v>
      </c>
      <c r="C1632" s="112" t="s">
        <v>3640</v>
      </c>
      <c r="D1632" s="70" t="n">
        <v>1000004665</v>
      </c>
      <c r="E1632" s="111" t="s">
        <v>3641</v>
      </c>
      <c r="F1632" s="113" t="n">
        <v>46079</v>
      </c>
      <c r="G1632" s="67" t="str">
        <f aca="false">IF(I1632&gt;0,"Targeted Dealer","-")</f>
        <v>Targeted Dealer</v>
      </c>
      <c r="H1632" s="114"/>
      <c r="I1632" s="68" t="n">
        <v>250</v>
      </c>
      <c r="J1632" s="68" t="n">
        <f aca="false">I1632/$J$1*($J$1-$E$1)</f>
        <v>250</v>
      </c>
      <c r="K1632" s="69" t="n">
        <v>93</v>
      </c>
      <c r="L1632" s="69" t="n">
        <f aca="false">I1632-K1632</f>
        <v>157</v>
      </c>
      <c r="M1632" s="69" t="n">
        <f aca="false">IFERROR((K1632/J1632%),"-")</f>
        <v>37.2</v>
      </c>
      <c r="N1632" s="97" t="n">
        <v>35</v>
      </c>
      <c r="O1632" s="98" t="str">
        <f aca="false">IF(F1632&lt;=$P$2,"June","")</f>
        <v>June</v>
      </c>
      <c r="P1632" s="97" t="n">
        <f aca="false">N1632</f>
        <v>35</v>
      </c>
      <c r="Q1632" s="99" t="n">
        <f aca="false">K1632-P1632</f>
        <v>58</v>
      </c>
      <c r="R1632" s="98" t="n">
        <f aca="false">IFERROR(IF(O1632="May",(K1632/P1632-1))," ")</f>
        <v>0</v>
      </c>
      <c r="S1632" s="100" t="str">
        <f aca="false">IF(N1632&gt;0,IF(O1632="","-",IF(R1632&lt;0%,"DEGROWTH","GROWTH")))</f>
        <v>GROWTH</v>
      </c>
      <c r="T1632" s="69" t="n">
        <v>0</v>
      </c>
      <c r="U1632" s="101" t="str">
        <f aca="false">IF(F1632&lt;=$V$2,"May","")</f>
        <v>May</v>
      </c>
      <c r="V1632" s="69" t="n">
        <f aca="false">T1632</f>
        <v>0</v>
      </c>
      <c r="W1632" s="102" t="n">
        <f aca="false">K1632-V1632</f>
        <v>93</v>
      </c>
      <c r="X1632" s="103" t="n">
        <f aca="false">IFERROR(IF(U1632="June",(K1632/V1632-1)),0)</f>
        <v>0</v>
      </c>
      <c r="Y1632" s="106" t="b">
        <f aca="false">IF(T1632&gt;0,IF(U1632="","-",IF(X1632&lt;0%,"DEGROWTH","GROWTH")))</f>
        <v>0</v>
      </c>
      <c r="Z1632" s="75" t="n">
        <v>0</v>
      </c>
      <c r="AA1632" s="70"/>
      <c r="AB1632" s="70" t="s">
        <v>133</v>
      </c>
      <c r="AC1632" s="110"/>
      <c r="AD1632" s="3"/>
      <c r="AE1632" s="3"/>
      <c r="AF1632" s="110" t="s">
        <v>132</v>
      </c>
      <c r="AG1632" s="121" t="n">
        <f aca="false">IFERROR(INDEX(Last6M_AvgSales_Ref!$B$2:$B$12659,MATCH(D1632,Last6M_AvgSales_Ref!$A$2:$A$12659,0)),"")</f>
        <v>83.6666666666667</v>
      </c>
    </row>
    <row r="1633" customFormat="false" ht="14.25" hidden="false" customHeight="true" outlineLevel="0" collapsed="false">
      <c r="A1633" s="110" t="s">
        <v>134</v>
      </c>
      <c r="B1633" s="111" t="s">
        <v>79</v>
      </c>
      <c r="C1633" s="112" t="s">
        <v>3642</v>
      </c>
      <c r="D1633" s="70" t="n">
        <v>1000004679</v>
      </c>
      <c r="E1633" s="111" t="s">
        <v>3643</v>
      </c>
      <c r="F1633" s="113" t="n">
        <v>46092</v>
      </c>
      <c r="G1633" s="67" t="str">
        <f aca="false">IF(I1633&gt;0,"Targeted Dealer","-")</f>
        <v>Targeted Dealer</v>
      </c>
      <c r="H1633" s="114"/>
      <c r="I1633" s="68" t="n">
        <v>20</v>
      </c>
      <c r="J1633" s="68" t="n">
        <f aca="false">I1633/$J$1*($J$1-$E$1)</f>
        <v>20</v>
      </c>
      <c r="K1633" s="69" t="n">
        <v>0</v>
      </c>
      <c r="L1633" s="69" t="n">
        <f aca="false">I1633-K1633</f>
        <v>20</v>
      </c>
      <c r="M1633" s="69" t="n">
        <f aca="false">IFERROR((K1633/J1633%),"-")</f>
        <v>0</v>
      </c>
      <c r="N1633" s="97" t="n">
        <v>20</v>
      </c>
      <c r="O1633" s="98" t="str">
        <f aca="false">IF(F1633&lt;=$P$2,"June","")</f>
        <v>June</v>
      </c>
      <c r="P1633" s="97" t="n">
        <f aca="false">N1633</f>
        <v>20</v>
      </c>
      <c r="Q1633" s="99" t="n">
        <f aca="false">K1633-P1633</f>
        <v>-20</v>
      </c>
      <c r="R1633" s="98" t="n">
        <f aca="false">IFERROR(IF(O1633="May",(K1633/P1633-1))," ")</f>
        <v>0</v>
      </c>
      <c r="S1633" s="100" t="str">
        <f aca="false">IF(N1633&gt;0,IF(O1633="","-",IF(R1633&lt;0%,"DEGROWTH","GROWTH")))</f>
        <v>GROWTH</v>
      </c>
      <c r="T1633" s="69" t="n">
        <v>0</v>
      </c>
      <c r="U1633" s="101" t="str">
        <f aca="false">IF(F1633&lt;=$V$2,"May","")</f>
        <v>May</v>
      </c>
      <c r="V1633" s="69" t="n">
        <f aca="false">T1633</f>
        <v>0</v>
      </c>
      <c r="W1633" s="102" t="n">
        <f aca="false">K1633-V1633</f>
        <v>0</v>
      </c>
      <c r="X1633" s="103" t="n">
        <f aca="false">IFERROR(IF(U1633="June",(K1633/V1633-1)),0)</f>
        <v>0</v>
      </c>
      <c r="Y1633" s="106" t="b">
        <f aca="false">IF(T1633&gt;0,IF(U1633="","-",IF(X1633&lt;0%,"DEGROWTH","GROWTH")))</f>
        <v>0</v>
      </c>
      <c r="Z1633" s="75" t="n">
        <v>0</v>
      </c>
      <c r="AA1633" s="70"/>
      <c r="AB1633" s="70" t="s">
        <v>133</v>
      </c>
      <c r="AC1633" s="110"/>
      <c r="AD1633" s="3"/>
      <c r="AE1633" s="3"/>
      <c r="AF1633" s="110" t="s">
        <v>134</v>
      </c>
      <c r="AG1633" s="121" t="n">
        <f aca="false">IFERROR(INDEX(Last6M_AvgSales_Ref!$B$2:$B$12659,MATCH(D1633,Last6M_AvgSales_Ref!$A$2:$A$12659,0)),"")</f>
        <v>3.16666666666667</v>
      </c>
    </row>
    <row r="1634" customFormat="false" ht="14.25" hidden="false" customHeight="true" outlineLevel="0" collapsed="false">
      <c r="A1634" s="110" t="s">
        <v>134</v>
      </c>
      <c r="B1634" s="111" t="s">
        <v>64</v>
      </c>
      <c r="C1634" s="112" t="s">
        <v>3644</v>
      </c>
      <c r="D1634" s="70" t="n">
        <v>1000000606</v>
      </c>
      <c r="E1634" s="111" t="s">
        <v>3645</v>
      </c>
      <c r="F1634" s="113" t="n">
        <v>44738</v>
      </c>
      <c r="G1634" s="67" t="str">
        <f aca="false">IF(I1634&gt;0,"Targeted Dealer","-")</f>
        <v>-</v>
      </c>
      <c r="H1634" s="114"/>
      <c r="I1634" s="68" t="n">
        <v>0</v>
      </c>
      <c r="J1634" s="68" t="n">
        <f aca="false">I1634/$J$1*($J$1-$E$1)</f>
        <v>0</v>
      </c>
      <c r="K1634" s="69" t="n">
        <v>0</v>
      </c>
      <c r="L1634" s="69" t="n">
        <f aca="false">I1634-K1634</f>
        <v>0</v>
      </c>
      <c r="M1634" s="69" t="str">
        <f aca="false">IFERROR((K1634/J1634%),"-")</f>
        <v>-</v>
      </c>
      <c r="N1634" s="97" t="n">
        <v>0</v>
      </c>
      <c r="O1634" s="98" t="str">
        <f aca="false">IF(F1634&lt;=$P$2,"June","")</f>
        <v>June</v>
      </c>
      <c r="P1634" s="97" t="n">
        <f aca="false">N1634</f>
        <v>0</v>
      </c>
      <c r="Q1634" s="99" t="n">
        <f aca="false">K1634-P1634</f>
        <v>0</v>
      </c>
      <c r="R1634" s="98" t="n">
        <f aca="false">IFERROR(IF(O1634="May",(K1634/P1634-1))," ")</f>
        <v>0</v>
      </c>
      <c r="S1634" s="105" t="b">
        <f aca="false">IF(N1634&gt;0,IF(O1634="","-",IF(R1634&lt;0%,"DEGROWTH","GROWTH")))</f>
        <v>0</v>
      </c>
      <c r="T1634" s="69" t="n">
        <v>0</v>
      </c>
      <c r="U1634" s="101" t="str">
        <f aca="false">IF(F1634&lt;=$V$2,"May","")</f>
        <v>May</v>
      </c>
      <c r="V1634" s="69" t="n">
        <f aca="false">T1634</f>
        <v>0</v>
      </c>
      <c r="W1634" s="102" t="n">
        <f aca="false">K1634-V1634</f>
        <v>0</v>
      </c>
      <c r="X1634" s="103" t="n">
        <f aca="false">IFERROR(IF(U1634="June",(K1634/V1634-1)),0)</f>
        <v>0</v>
      </c>
      <c r="Y1634" s="106" t="b">
        <f aca="false">IF(T1634&gt;0,IF(U1634="","-",IF(X1634&lt;0%,"DEGROWTH","GROWTH")))</f>
        <v>0</v>
      </c>
      <c r="Z1634" s="75" t="n">
        <v>0</v>
      </c>
      <c r="AA1634" s="70"/>
      <c r="AB1634" s="70" t="s">
        <v>133</v>
      </c>
      <c r="AC1634" s="110"/>
      <c r="AD1634" s="3"/>
      <c r="AE1634" s="3"/>
      <c r="AF1634" s="110" t="s">
        <v>134</v>
      </c>
      <c r="AG1634" s="121" t="n">
        <f aca="false">IFERROR(INDEX(Last6M_AvgSales_Ref!$B$2:$B$12659,MATCH(D1634,Last6M_AvgSales_Ref!$A$2:$A$12659,0)),"")</f>
        <v>6.66666666666667</v>
      </c>
    </row>
    <row r="1635" customFormat="false" ht="14.25" hidden="false" customHeight="true" outlineLevel="0" collapsed="false">
      <c r="A1635" s="110" t="s">
        <v>130</v>
      </c>
      <c r="B1635" s="111" t="s">
        <v>122</v>
      </c>
      <c r="C1635" s="112" t="s">
        <v>3646</v>
      </c>
      <c r="D1635" s="70" t="n">
        <v>1000001656</v>
      </c>
      <c r="E1635" s="111" t="s">
        <v>3647</v>
      </c>
      <c r="F1635" s="113" t="n">
        <v>44739</v>
      </c>
      <c r="G1635" s="67" t="str">
        <f aca="false">IF(I1635&gt;0,"Targeted Dealer","-")</f>
        <v>Targeted Dealer</v>
      </c>
      <c r="H1635" s="114"/>
      <c r="I1635" s="68" t="n">
        <v>20</v>
      </c>
      <c r="J1635" s="68" t="n">
        <f aca="false">I1635/$J$1*($J$1-$E$1)</f>
        <v>20</v>
      </c>
      <c r="K1635" s="69" t="n">
        <v>10</v>
      </c>
      <c r="L1635" s="69" t="n">
        <f aca="false">I1635-K1635</f>
        <v>10</v>
      </c>
      <c r="M1635" s="69" t="n">
        <f aca="false">IFERROR((K1635/J1635%),"-")</f>
        <v>50</v>
      </c>
      <c r="N1635" s="97" t="n">
        <v>0</v>
      </c>
      <c r="O1635" s="98" t="str">
        <f aca="false">IF(F1635&lt;=$P$2,"June","")</f>
        <v>June</v>
      </c>
      <c r="P1635" s="97" t="n">
        <f aca="false">N1635</f>
        <v>0</v>
      </c>
      <c r="Q1635" s="99" t="n">
        <f aca="false">K1635-P1635</f>
        <v>10</v>
      </c>
      <c r="R1635" s="98" t="n">
        <f aca="false">IFERROR(IF(O1635="May",(K1635/P1635-1))," ")</f>
        <v>0</v>
      </c>
      <c r="S1635" s="105" t="b">
        <f aca="false">IF(N1635&gt;0,IF(O1635="","-",IF(R1635&lt;0%,"DEGROWTH","GROWTH")))</f>
        <v>0</v>
      </c>
      <c r="T1635" s="69" t="n">
        <v>0</v>
      </c>
      <c r="U1635" s="101" t="str">
        <f aca="false">IF(F1635&lt;=$V$2,"May","")</f>
        <v>May</v>
      </c>
      <c r="V1635" s="69" t="n">
        <f aca="false">T1635</f>
        <v>0</v>
      </c>
      <c r="W1635" s="102" t="n">
        <f aca="false">K1635-V1635</f>
        <v>10</v>
      </c>
      <c r="X1635" s="103" t="n">
        <f aca="false">IFERROR(IF(U1635="June",(K1635/V1635-1)),0)</f>
        <v>0</v>
      </c>
      <c r="Y1635" s="106" t="b">
        <f aca="false">IF(T1635&gt;0,IF(U1635="","-",IF(X1635&lt;0%,"DEGROWTH","GROWTH")))</f>
        <v>0</v>
      </c>
      <c r="Z1635" s="75" t="n">
        <v>0</v>
      </c>
      <c r="AA1635" s="70"/>
      <c r="AB1635" s="70" t="s">
        <v>133</v>
      </c>
      <c r="AC1635" s="110"/>
      <c r="AD1635" s="3"/>
      <c r="AE1635" s="3"/>
      <c r="AF1635" s="110" t="s">
        <v>130</v>
      </c>
      <c r="AG1635" s="121" t="n">
        <f aca="false">IFERROR(INDEX(Last6M_AvgSales_Ref!$B$2:$B$12659,MATCH(D1635,Last6M_AvgSales_Ref!$A$2:$A$12659,0)),"")</f>
        <v>1.66666666666667</v>
      </c>
    </row>
    <row r="1636" customFormat="false" ht="14.25" hidden="false" customHeight="true" outlineLevel="0" collapsed="false">
      <c r="A1636" s="110" t="s">
        <v>133</v>
      </c>
      <c r="B1636" s="111" t="s">
        <v>55</v>
      </c>
      <c r="C1636" s="112" t="s">
        <v>3648</v>
      </c>
      <c r="D1636" s="70" t="n">
        <v>1000003570</v>
      </c>
      <c r="E1636" s="111" t="s">
        <v>3649</v>
      </c>
      <c r="F1636" s="113" t="n">
        <v>45078</v>
      </c>
      <c r="G1636" s="67" t="str">
        <f aca="false">IF(I1636&gt;0,"Targeted Dealer","-")</f>
        <v>-</v>
      </c>
      <c r="H1636" s="114"/>
      <c r="I1636" s="68" t="n">
        <v>0</v>
      </c>
      <c r="J1636" s="68" t="n">
        <f aca="false">I1636/$J$1*($J$1-$E$1)</f>
        <v>0</v>
      </c>
      <c r="K1636" s="69" t="n">
        <v>0</v>
      </c>
      <c r="L1636" s="69" t="n">
        <f aca="false">I1636-K1636</f>
        <v>0</v>
      </c>
      <c r="M1636" s="69" t="str">
        <f aca="false">IFERROR((K1636/J1636%),"-")</f>
        <v>-</v>
      </c>
      <c r="N1636" s="97" t="n">
        <v>0</v>
      </c>
      <c r="O1636" s="98" t="str">
        <f aca="false">IF(F1636&lt;=$P$2,"June","")</f>
        <v>June</v>
      </c>
      <c r="P1636" s="97" t="n">
        <f aca="false">N1636</f>
        <v>0</v>
      </c>
      <c r="Q1636" s="99" t="n">
        <f aca="false">K1636-P1636</f>
        <v>0</v>
      </c>
      <c r="R1636" s="98" t="n">
        <f aca="false">IFERROR(IF(O1636="May",(K1636/P1636-1))," ")</f>
        <v>0</v>
      </c>
      <c r="S1636" s="105" t="b">
        <f aca="false">IF(N1636&gt;0,IF(O1636="","-",IF(R1636&lt;0%,"DEGROWTH","GROWTH")))</f>
        <v>0</v>
      </c>
      <c r="T1636" s="69" t="n">
        <v>0</v>
      </c>
      <c r="U1636" s="101" t="str">
        <f aca="false">IF(F1636&lt;=$V$2,"May","")</f>
        <v>May</v>
      </c>
      <c r="V1636" s="69" t="n">
        <f aca="false">T1636</f>
        <v>0</v>
      </c>
      <c r="W1636" s="102" t="n">
        <f aca="false">K1636-V1636</f>
        <v>0</v>
      </c>
      <c r="X1636" s="103" t="n">
        <f aca="false">IFERROR(IF(U1636="June",(K1636/V1636-1)),0)</f>
        <v>0</v>
      </c>
      <c r="Y1636" s="106" t="b">
        <f aca="false">IF(T1636&gt;0,IF(U1636="","-",IF(X1636&lt;0%,"DEGROWTH","GROWTH")))</f>
        <v>0</v>
      </c>
      <c r="Z1636" s="75" t="n">
        <v>0</v>
      </c>
      <c r="AA1636" s="70"/>
      <c r="AB1636" s="70" t="s">
        <v>133</v>
      </c>
      <c r="AC1636" s="110"/>
      <c r="AD1636" s="3"/>
      <c r="AE1636" s="3"/>
      <c r="AF1636" s="110" t="s">
        <v>133</v>
      </c>
      <c r="AG1636" s="121" t="n">
        <f aca="false">IFERROR(INDEX(Last6M_AvgSales_Ref!$B$2:$B$12659,MATCH(D1636,Last6M_AvgSales_Ref!$A$2:$A$12659,0)),"")</f>
        <v>11.6666666666667</v>
      </c>
    </row>
    <row r="1637" customFormat="false" ht="14.25" hidden="false" customHeight="true" outlineLevel="0" collapsed="false">
      <c r="A1637" s="110" t="s">
        <v>133</v>
      </c>
      <c r="B1637" s="111" t="s">
        <v>21</v>
      </c>
      <c r="C1637" s="112" t="s">
        <v>3650</v>
      </c>
      <c r="D1637" s="70" t="n">
        <v>1000004669</v>
      </c>
      <c r="E1637" s="111" t="s">
        <v>3651</v>
      </c>
      <c r="F1637" s="113" t="n">
        <v>46091</v>
      </c>
      <c r="G1637" s="67" t="str">
        <f aca="false">IF(I1637&gt;0,"Targeted Dealer","-")</f>
        <v>Targeted Dealer</v>
      </c>
      <c r="H1637" s="114"/>
      <c r="I1637" s="68" t="n">
        <v>30</v>
      </c>
      <c r="J1637" s="68" t="n">
        <f aca="false">I1637/$J$1*($J$1-$E$1)</f>
        <v>30</v>
      </c>
      <c r="K1637" s="69" t="n">
        <v>31</v>
      </c>
      <c r="L1637" s="69" t="n">
        <f aca="false">I1637-K1637</f>
        <v>-1</v>
      </c>
      <c r="M1637" s="69" t="n">
        <f aca="false">IFERROR((K1637/J1637%),"-")</f>
        <v>103.333333333333</v>
      </c>
      <c r="N1637" s="97" t="n">
        <v>20</v>
      </c>
      <c r="O1637" s="98" t="str">
        <f aca="false">IF(F1637&lt;=$P$2,"June","")</f>
        <v>June</v>
      </c>
      <c r="P1637" s="97" t="n">
        <f aca="false">N1637</f>
        <v>20</v>
      </c>
      <c r="Q1637" s="99" t="n">
        <f aca="false">K1637-P1637</f>
        <v>11</v>
      </c>
      <c r="R1637" s="98" t="n">
        <f aca="false">IFERROR(IF(O1637="May",(K1637/P1637-1))," ")</f>
        <v>0</v>
      </c>
      <c r="S1637" s="100" t="str">
        <f aca="false">IF(N1637&gt;0,IF(O1637="","-",IF(R1637&lt;0%,"DEGROWTH","GROWTH")))</f>
        <v>GROWTH</v>
      </c>
      <c r="T1637" s="69" t="n">
        <v>0</v>
      </c>
      <c r="U1637" s="101" t="str">
        <f aca="false">IF(F1637&lt;=$V$2,"May","")</f>
        <v>May</v>
      </c>
      <c r="V1637" s="69" t="n">
        <f aca="false">T1637</f>
        <v>0</v>
      </c>
      <c r="W1637" s="102" t="n">
        <f aca="false">K1637-V1637</f>
        <v>31</v>
      </c>
      <c r="X1637" s="103" t="n">
        <f aca="false">IFERROR(IF(U1637="June",(K1637/V1637-1)),0)</f>
        <v>0</v>
      </c>
      <c r="Y1637" s="106" t="b">
        <f aca="false">IF(T1637&gt;0,IF(U1637="","-",IF(X1637&lt;0%,"DEGROWTH","GROWTH")))</f>
        <v>0</v>
      </c>
      <c r="Z1637" s="75" t="n">
        <v>0</v>
      </c>
      <c r="AA1637" s="70"/>
      <c r="AB1637" s="70" t="s">
        <v>133</v>
      </c>
      <c r="AC1637" s="110"/>
      <c r="AD1637" s="3"/>
      <c r="AE1637" s="3"/>
      <c r="AF1637" s="110" t="s">
        <v>133</v>
      </c>
      <c r="AG1637" s="121" t="n">
        <f aca="false">IFERROR(INDEX(Last6M_AvgSales_Ref!$B$2:$B$12659,MATCH(D1637,Last6M_AvgSales_Ref!$A$2:$A$12659,0)),"")</f>
        <v>7.5</v>
      </c>
    </row>
    <row r="1638" customFormat="false" ht="14.25" hidden="false" customHeight="true" outlineLevel="0" collapsed="false">
      <c r="A1638" s="110" t="s">
        <v>130</v>
      </c>
      <c r="B1638" s="111" t="s">
        <v>113</v>
      </c>
      <c r="C1638" s="112" t="s">
        <v>3652</v>
      </c>
      <c r="D1638" s="70" t="n">
        <v>1000002793</v>
      </c>
      <c r="E1638" s="111" t="s">
        <v>3653</v>
      </c>
      <c r="F1638" s="113" t="n">
        <v>44741</v>
      </c>
      <c r="G1638" s="67" t="str">
        <f aca="false">IF(I1638&gt;0,"Targeted Dealer","-")</f>
        <v>-</v>
      </c>
      <c r="H1638" s="114"/>
      <c r="I1638" s="68" t="n">
        <v>0</v>
      </c>
      <c r="J1638" s="68" t="n">
        <f aca="false">I1638/$J$1*($J$1-$E$1)</f>
        <v>0</v>
      </c>
      <c r="K1638" s="69" t="n">
        <v>0</v>
      </c>
      <c r="L1638" s="69" t="n">
        <f aca="false">I1638-K1638</f>
        <v>0</v>
      </c>
      <c r="M1638" s="69" t="str">
        <f aca="false">IFERROR((K1638/J1638%),"-")</f>
        <v>-</v>
      </c>
      <c r="N1638" s="97" t="n">
        <v>0</v>
      </c>
      <c r="O1638" s="98" t="str">
        <f aca="false">IF(F1638&lt;=$P$2,"June","")</f>
        <v>June</v>
      </c>
      <c r="P1638" s="97" t="n">
        <f aca="false">N1638</f>
        <v>0</v>
      </c>
      <c r="Q1638" s="99" t="n">
        <f aca="false">K1638-P1638</f>
        <v>0</v>
      </c>
      <c r="R1638" s="98" t="n">
        <f aca="false">IFERROR(IF(O1638="May",(K1638/P1638-1))," ")</f>
        <v>0</v>
      </c>
      <c r="S1638" s="105" t="b">
        <f aca="false">IF(N1638&gt;0,IF(O1638="","-",IF(R1638&lt;0%,"DEGROWTH","GROWTH")))</f>
        <v>0</v>
      </c>
      <c r="T1638" s="69" t="n">
        <v>0</v>
      </c>
      <c r="U1638" s="101" t="str">
        <f aca="false">IF(F1638&lt;=$V$2,"May","")</f>
        <v>May</v>
      </c>
      <c r="V1638" s="69" t="n">
        <f aca="false">T1638</f>
        <v>0</v>
      </c>
      <c r="W1638" s="102" t="n">
        <f aca="false">K1638-V1638</f>
        <v>0</v>
      </c>
      <c r="X1638" s="103" t="n">
        <f aca="false">IFERROR(IF(U1638="June",(K1638/V1638-1)),0)</f>
        <v>0</v>
      </c>
      <c r="Y1638" s="106" t="b">
        <f aca="false">IF(T1638&gt;0,IF(U1638="","-",IF(X1638&lt;0%,"DEGROWTH","GROWTH")))</f>
        <v>0</v>
      </c>
      <c r="Z1638" s="75" t="n">
        <v>0</v>
      </c>
      <c r="AA1638" s="70"/>
      <c r="AB1638" s="70" t="s">
        <v>133</v>
      </c>
      <c r="AC1638" s="110"/>
      <c r="AD1638" s="3"/>
      <c r="AE1638" s="3"/>
      <c r="AF1638" s="110" t="s">
        <v>130</v>
      </c>
      <c r="AG1638" s="121" t="n">
        <f aca="false">IFERROR(INDEX(Last6M_AvgSales_Ref!$B$2:$B$12659,MATCH(D1638,Last6M_AvgSales_Ref!$A$2:$A$12659,0)),"")</f>
        <v>1.16666666666667</v>
      </c>
    </row>
    <row r="1639" customFormat="false" ht="14.25" hidden="false" customHeight="true" outlineLevel="0" collapsed="false">
      <c r="A1639" s="110" t="s">
        <v>130</v>
      </c>
      <c r="B1639" s="111" t="s">
        <v>521</v>
      </c>
      <c r="C1639" s="112" t="s">
        <v>3654</v>
      </c>
      <c r="D1639" s="70" t="n">
        <v>1000001809</v>
      </c>
      <c r="E1639" s="111" t="s">
        <v>3655</v>
      </c>
      <c r="F1639" s="113" t="n">
        <v>44739</v>
      </c>
      <c r="G1639" s="67" t="str">
        <f aca="false">IF(I1639&gt;0,"Targeted Dealer","-")</f>
        <v>Targeted Dealer</v>
      </c>
      <c r="H1639" s="114"/>
      <c r="I1639" s="68" t="n">
        <v>50</v>
      </c>
      <c r="J1639" s="68" t="n">
        <f aca="false">I1639/$J$1*($J$1-$E$1)</f>
        <v>50</v>
      </c>
      <c r="K1639" s="69" t="n">
        <v>55</v>
      </c>
      <c r="L1639" s="69" t="n">
        <f aca="false">I1639-K1639</f>
        <v>-5</v>
      </c>
      <c r="M1639" s="69" t="n">
        <f aca="false">IFERROR((K1639/J1639%),"-")</f>
        <v>110</v>
      </c>
      <c r="N1639" s="97" t="n">
        <v>60</v>
      </c>
      <c r="O1639" s="98" t="str">
        <f aca="false">IF(F1639&lt;=$P$2,"June","")</f>
        <v>June</v>
      </c>
      <c r="P1639" s="97" t="n">
        <f aca="false">N1639</f>
        <v>60</v>
      </c>
      <c r="Q1639" s="99" t="n">
        <f aca="false">K1639-P1639</f>
        <v>-5</v>
      </c>
      <c r="R1639" s="98" t="n">
        <f aca="false">IFERROR(IF(O1639="May",(K1639/P1639-1))," ")</f>
        <v>0</v>
      </c>
      <c r="S1639" s="100" t="str">
        <f aca="false">IF(N1639&gt;0,IF(O1639="","-",IF(R1639&lt;0%,"DEGROWTH","GROWTH")))</f>
        <v>GROWTH</v>
      </c>
      <c r="T1639" s="69" t="n">
        <v>0</v>
      </c>
      <c r="U1639" s="101" t="str">
        <f aca="false">IF(F1639&lt;=$V$2,"May","")</f>
        <v>May</v>
      </c>
      <c r="V1639" s="69" t="n">
        <f aca="false">T1639</f>
        <v>0</v>
      </c>
      <c r="W1639" s="102" t="n">
        <f aca="false">K1639-V1639</f>
        <v>55</v>
      </c>
      <c r="X1639" s="103" t="n">
        <f aca="false">IFERROR(IF(U1639="June",(K1639/V1639-1)),0)</f>
        <v>0</v>
      </c>
      <c r="Y1639" s="106" t="b">
        <f aca="false">IF(T1639&gt;0,IF(U1639="","-",IF(X1639&lt;0%,"DEGROWTH","GROWTH")))</f>
        <v>0</v>
      </c>
      <c r="Z1639" s="75" t="n">
        <v>0</v>
      </c>
      <c r="AA1639" s="70"/>
      <c r="AB1639" s="70" t="s">
        <v>133</v>
      </c>
      <c r="AC1639" s="110"/>
      <c r="AD1639" s="3"/>
      <c r="AE1639" s="3"/>
      <c r="AF1639" s="110" t="s">
        <v>130</v>
      </c>
      <c r="AG1639" s="121" t="n">
        <f aca="false">IFERROR(INDEX(Last6M_AvgSales_Ref!$B$2:$B$12659,MATCH(D1639,Last6M_AvgSales_Ref!$A$2:$A$12659,0)),"")</f>
        <v>13.3333333333333</v>
      </c>
    </row>
    <row r="1640" customFormat="false" ht="14.25" hidden="false" customHeight="true" outlineLevel="0" collapsed="false">
      <c r="A1640" s="110" t="s">
        <v>133</v>
      </c>
      <c r="B1640" s="111" t="s">
        <v>48</v>
      </c>
      <c r="C1640" s="112" t="s">
        <v>3656</v>
      </c>
      <c r="D1640" s="70" t="n">
        <v>1000004684</v>
      </c>
      <c r="E1640" s="111" t="s">
        <v>3657</v>
      </c>
      <c r="F1640" s="113" t="n">
        <v>46101</v>
      </c>
      <c r="G1640" s="67" t="str">
        <f aca="false">IF(I1640&gt;0,"Targeted Dealer","-")</f>
        <v>Targeted Dealer</v>
      </c>
      <c r="H1640" s="114"/>
      <c r="I1640" s="68" t="n">
        <v>250</v>
      </c>
      <c r="J1640" s="68" t="n">
        <f aca="false">I1640/$J$1*($J$1-$E$1)</f>
        <v>250</v>
      </c>
      <c r="K1640" s="69" t="n">
        <v>535</v>
      </c>
      <c r="L1640" s="69" t="n">
        <f aca="false">I1640-K1640</f>
        <v>-285</v>
      </c>
      <c r="M1640" s="69" t="n">
        <f aca="false">IFERROR((K1640/J1640%),"-")</f>
        <v>214</v>
      </c>
      <c r="N1640" s="97" t="n">
        <v>437.5</v>
      </c>
      <c r="O1640" s="98" t="str">
        <f aca="false">IF(F1640&lt;=$P$2,"June","")</f>
        <v>June</v>
      </c>
      <c r="P1640" s="97" t="n">
        <f aca="false">N1640</f>
        <v>437.5</v>
      </c>
      <c r="Q1640" s="99" t="n">
        <f aca="false">K1640-P1640</f>
        <v>97.5</v>
      </c>
      <c r="R1640" s="98" t="n">
        <f aca="false">IFERROR(IF(O1640="May",(K1640/P1640-1))," ")</f>
        <v>0</v>
      </c>
      <c r="S1640" s="100" t="str">
        <f aca="false">IF(N1640&gt;0,IF(O1640="","-",IF(R1640&lt;0%,"DEGROWTH","GROWTH")))</f>
        <v>GROWTH</v>
      </c>
      <c r="T1640" s="69" t="n">
        <v>0</v>
      </c>
      <c r="U1640" s="101" t="str">
        <f aca="false">IF(F1640&lt;=$V$2,"May","")</f>
        <v>May</v>
      </c>
      <c r="V1640" s="69" t="n">
        <f aca="false">T1640</f>
        <v>0</v>
      </c>
      <c r="W1640" s="102" t="n">
        <f aca="false">K1640-V1640</f>
        <v>535</v>
      </c>
      <c r="X1640" s="103" t="n">
        <f aca="false">IFERROR(IF(U1640="June",(K1640/V1640-1)),0)</f>
        <v>0</v>
      </c>
      <c r="Y1640" s="106" t="b">
        <f aca="false">IF(T1640&gt;0,IF(U1640="","-",IF(X1640&lt;0%,"DEGROWTH","GROWTH")))</f>
        <v>0</v>
      </c>
      <c r="Z1640" s="75" t="n">
        <v>0</v>
      </c>
      <c r="AA1640" s="70"/>
      <c r="AB1640" s="70" t="s">
        <v>133</v>
      </c>
      <c r="AC1640" s="110"/>
      <c r="AD1640" s="3"/>
      <c r="AE1640" s="3"/>
      <c r="AF1640" s="110" t="s">
        <v>133</v>
      </c>
      <c r="AG1640" s="121" t="n">
        <f aca="false">IFERROR(INDEX(Last6M_AvgSales_Ref!$B$2:$B$12659,MATCH(D1640,Last6M_AvgSales_Ref!$A$2:$A$12659,0)),"")</f>
        <v>81</v>
      </c>
    </row>
    <row r="1641" customFormat="false" ht="14.25" hidden="false" customHeight="true" outlineLevel="0" collapsed="false">
      <c r="A1641" s="110" t="s">
        <v>133</v>
      </c>
      <c r="B1641" s="111" t="s">
        <v>48</v>
      </c>
      <c r="C1641" s="112" t="s">
        <v>3658</v>
      </c>
      <c r="D1641" s="70" t="n">
        <v>1000004692</v>
      </c>
      <c r="E1641" s="111" t="s">
        <v>3659</v>
      </c>
      <c r="F1641" s="113" t="n">
        <v>46104</v>
      </c>
      <c r="G1641" s="67" t="str">
        <f aca="false">IF(I1641&gt;0,"Targeted Dealer","-")</f>
        <v>Targeted Dealer</v>
      </c>
      <c r="H1641" s="114"/>
      <c r="I1641" s="68" t="n">
        <v>160</v>
      </c>
      <c r="J1641" s="68" t="n">
        <f aca="false">I1641/$J$1*($J$1-$E$1)</f>
        <v>160</v>
      </c>
      <c r="K1641" s="69" t="n">
        <v>200</v>
      </c>
      <c r="L1641" s="69" t="n">
        <f aca="false">I1641-K1641</f>
        <v>-40</v>
      </c>
      <c r="M1641" s="69" t="n">
        <f aca="false">IFERROR((K1641/J1641%),"-")</f>
        <v>125</v>
      </c>
      <c r="N1641" s="97" t="n">
        <v>173</v>
      </c>
      <c r="O1641" s="98" t="str">
        <f aca="false">IF(F1641&lt;=$P$2,"June","")</f>
        <v>June</v>
      </c>
      <c r="P1641" s="97" t="n">
        <f aca="false">N1641</f>
        <v>173</v>
      </c>
      <c r="Q1641" s="99" t="n">
        <f aca="false">K1641-P1641</f>
        <v>27</v>
      </c>
      <c r="R1641" s="98" t="n">
        <f aca="false">IFERROR(IF(O1641="May",(K1641/P1641-1))," ")</f>
        <v>0</v>
      </c>
      <c r="S1641" s="100" t="str">
        <f aca="false">IF(N1641&gt;0,IF(O1641="","-",IF(R1641&lt;0%,"DEGROWTH","GROWTH")))</f>
        <v>GROWTH</v>
      </c>
      <c r="T1641" s="69" t="n">
        <v>0</v>
      </c>
      <c r="U1641" s="101" t="str">
        <f aca="false">IF(F1641&lt;=$V$2,"May","")</f>
        <v>May</v>
      </c>
      <c r="V1641" s="69" t="n">
        <f aca="false">T1641</f>
        <v>0</v>
      </c>
      <c r="W1641" s="102" t="n">
        <f aca="false">K1641-V1641</f>
        <v>200</v>
      </c>
      <c r="X1641" s="103" t="n">
        <f aca="false">IFERROR(IF(U1641="June",(K1641/V1641-1)),0)</f>
        <v>0</v>
      </c>
      <c r="Y1641" s="106" t="b">
        <f aca="false">IF(T1641&gt;0,IF(U1641="","-",IF(X1641&lt;0%,"DEGROWTH","GROWTH")))</f>
        <v>0</v>
      </c>
      <c r="Z1641" s="75" t="n">
        <v>0</v>
      </c>
      <c r="AA1641" s="70"/>
      <c r="AB1641" s="70" t="s">
        <v>133</v>
      </c>
      <c r="AC1641" s="110"/>
      <c r="AD1641" s="3"/>
      <c r="AE1641" s="3"/>
      <c r="AF1641" s="110" t="s">
        <v>133</v>
      </c>
      <c r="AG1641" s="121" t="n">
        <f aca="false">IFERROR(INDEX(Last6M_AvgSales_Ref!$B$2:$B$12659,MATCH(D1641,Last6M_AvgSales_Ref!$A$2:$A$12659,0)),"")</f>
        <v>40.1666666666667</v>
      </c>
    </row>
    <row r="1642" customFormat="false" ht="14.25" hidden="false" customHeight="true" outlineLevel="0" collapsed="false">
      <c r="A1642" s="110" t="s">
        <v>133</v>
      </c>
      <c r="B1642" s="111" t="s">
        <v>145</v>
      </c>
      <c r="C1642" s="112" t="s">
        <v>3660</v>
      </c>
      <c r="D1642" s="70" t="n">
        <v>1000004678</v>
      </c>
      <c r="E1642" s="111" t="s">
        <v>3661</v>
      </c>
      <c r="F1642" s="113" t="n">
        <v>46092</v>
      </c>
      <c r="G1642" s="67" t="str">
        <f aca="false">IF(I1642&gt;0,"Targeted Dealer","-")</f>
        <v>Targeted Dealer</v>
      </c>
      <c r="H1642" s="114"/>
      <c r="I1642" s="68" t="n">
        <v>15</v>
      </c>
      <c r="J1642" s="68" t="n">
        <f aca="false">I1642/$J$1*($J$1-$E$1)</f>
        <v>15</v>
      </c>
      <c r="K1642" s="69" t="n">
        <v>0</v>
      </c>
      <c r="L1642" s="69" t="n">
        <f aca="false">I1642-K1642</f>
        <v>15</v>
      </c>
      <c r="M1642" s="69" t="n">
        <f aca="false">IFERROR((K1642/J1642%),"-")</f>
        <v>0</v>
      </c>
      <c r="N1642" s="97" t="n">
        <v>6</v>
      </c>
      <c r="O1642" s="98" t="str">
        <f aca="false">IF(F1642&lt;=$P$2,"June","")</f>
        <v>June</v>
      </c>
      <c r="P1642" s="97" t="n">
        <f aca="false">N1642</f>
        <v>6</v>
      </c>
      <c r="Q1642" s="99" t="n">
        <f aca="false">K1642-P1642</f>
        <v>-6</v>
      </c>
      <c r="R1642" s="98" t="n">
        <f aca="false">IFERROR(IF(O1642="May",(K1642/P1642-1))," ")</f>
        <v>0</v>
      </c>
      <c r="S1642" s="100" t="str">
        <f aca="false">IF(N1642&gt;0,IF(O1642="","-",IF(R1642&lt;0%,"DEGROWTH","GROWTH")))</f>
        <v>GROWTH</v>
      </c>
      <c r="T1642" s="69" t="n">
        <v>0</v>
      </c>
      <c r="U1642" s="101" t="str">
        <f aca="false">IF(F1642&lt;=$V$2,"May","")</f>
        <v>May</v>
      </c>
      <c r="V1642" s="69" t="n">
        <f aca="false">T1642</f>
        <v>0</v>
      </c>
      <c r="W1642" s="102" t="n">
        <f aca="false">K1642-V1642</f>
        <v>0</v>
      </c>
      <c r="X1642" s="103" t="n">
        <f aca="false">IFERROR(IF(U1642="June",(K1642/V1642-1)),0)</f>
        <v>0</v>
      </c>
      <c r="Y1642" s="106" t="b">
        <f aca="false">IF(T1642&gt;0,IF(U1642="","-",IF(X1642&lt;0%,"DEGROWTH","GROWTH")))</f>
        <v>0</v>
      </c>
      <c r="Z1642" s="75" t="n">
        <v>0</v>
      </c>
      <c r="AA1642" s="70"/>
      <c r="AB1642" s="70" t="s">
        <v>133</v>
      </c>
      <c r="AC1642" s="110"/>
      <c r="AD1642" s="3"/>
      <c r="AE1642" s="3"/>
      <c r="AF1642" s="110" t="s">
        <v>133</v>
      </c>
      <c r="AG1642" s="121" t="n">
        <f aca="false">IFERROR(INDEX(Last6M_AvgSales_Ref!$B$2:$B$12659,MATCH(D1642,Last6M_AvgSales_Ref!$A$2:$A$12659,0)),"")</f>
        <v>5</v>
      </c>
    </row>
    <row r="1643" customFormat="false" ht="14.25" hidden="false" customHeight="true" outlineLevel="0" collapsed="false">
      <c r="A1643" s="110" t="s">
        <v>133</v>
      </c>
      <c r="B1643" s="111" t="s">
        <v>27</v>
      </c>
      <c r="C1643" s="112" t="s">
        <v>3662</v>
      </c>
      <c r="D1643" s="70" t="n">
        <v>1000000743</v>
      </c>
      <c r="E1643" s="111" t="s">
        <v>3663</v>
      </c>
      <c r="F1643" s="113" t="n">
        <v>44738</v>
      </c>
      <c r="G1643" s="67" t="str">
        <f aca="false">IF(I1643&gt;0,"Targeted Dealer","-")</f>
        <v>-</v>
      </c>
      <c r="H1643" s="114"/>
      <c r="I1643" s="68" t="n">
        <v>0</v>
      </c>
      <c r="J1643" s="68" t="n">
        <f aca="false">I1643/$J$1*($J$1-$E$1)</f>
        <v>0</v>
      </c>
      <c r="K1643" s="69" t="n">
        <v>3.5</v>
      </c>
      <c r="L1643" s="69" t="n">
        <f aca="false">I1643-K1643</f>
        <v>-3.5</v>
      </c>
      <c r="M1643" s="69" t="str">
        <f aca="false">IFERROR((K1643/J1643%),"-")</f>
        <v>-</v>
      </c>
      <c r="N1643" s="97" t="n">
        <v>0</v>
      </c>
      <c r="O1643" s="98" t="str">
        <f aca="false">IF(F1643&lt;=$P$2,"June","")</f>
        <v>June</v>
      </c>
      <c r="P1643" s="97" t="n">
        <f aca="false">N1643</f>
        <v>0</v>
      </c>
      <c r="Q1643" s="99" t="n">
        <f aca="false">K1643-P1643</f>
        <v>3.5</v>
      </c>
      <c r="R1643" s="98" t="n">
        <f aca="false">IFERROR(IF(O1643="May",(K1643/P1643-1))," ")</f>
        <v>0</v>
      </c>
      <c r="S1643" s="105" t="b">
        <f aca="false">IF(N1643&gt;0,IF(O1643="","-",IF(R1643&lt;0%,"DEGROWTH","GROWTH")))</f>
        <v>0</v>
      </c>
      <c r="T1643" s="69" t="n">
        <v>0</v>
      </c>
      <c r="U1643" s="101" t="str">
        <f aca="false">IF(F1643&lt;=$V$2,"May","")</f>
        <v>May</v>
      </c>
      <c r="V1643" s="69" t="n">
        <f aca="false">T1643</f>
        <v>0</v>
      </c>
      <c r="W1643" s="102" t="n">
        <f aca="false">K1643-V1643</f>
        <v>3.5</v>
      </c>
      <c r="X1643" s="103" t="n">
        <f aca="false">IFERROR(IF(U1643="June",(K1643/V1643-1)),0)</f>
        <v>0</v>
      </c>
      <c r="Y1643" s="106" t="b">
        <f aca="false">IF(T1643&gt;0,IF(U1643="","-",IF(X1643&lt;0%,"DEGROWTH","GROWTH")))</f>
        <v>0</v>
      </c>
      <c r="Z1643" s="75" t="n">
        <v>0</v>
      </c>
      <c r="AA1643" s="70"/>
      <c r="AB1643" s="70" t="s">
        <v>133</v>
      </c>
      <c r="AC1643" s="110"/>
      <c r="AD1643" s="3"/>
      <c r="AE1643" s="3"/>
      <c r="AF1643" s="110" t="s">
        <v>133</v>
      </c>
      <c r="AG1643" s="121" t="n">
        <f aca="false">IFERROR(INDEX(Last6M_AvgSales_Ref!$B$2:$B$12659,MATCH(D1643,Last6M_AvgSales_Ref!$A$2:$A$12659,0)),"")</f>
        <v>5</v>
      </c>
    </row>
    <row r="1644" customFormat="false" ht="14.25" hidden="false" customHeight="true" outlineLevel="0" collapsed="false">
      <c r="A1644" s="110" t="s">
        <v>133</v>
      </c>
      <c r="B1644" s="111" t="s">
        <v>47</v>
      </c>
      <c r="C1644" s="112" t="s">
        <v>3664</v>
      </c>
      <c r="D1644" s="70" t="n">
        <v>1000000762</v>
      </c>
      <c r="E1644" s="111" t="s">
        <v>3665</v>
      </c>
      <c r="F1644" s="113" t="n">
        <v>44738</v>
      </c>
      <c r="G1644" s="67" t="str">
        <f aca="false">IF(I1644&gt;0,"Targeted Dealer","-")</f>
        <v>-</v>
      </c>
      <c r="H1644" s="114"/>
      <c r="I1644" s="68" t="n">
        <v>0</v>
      </c>
      <c r="J1644" s="68" t="n">
        <f aca="false">I1644/$J$1*($J$1-$E$1)</f>
        <v>0</v>
      </c>
      <c r="K1644" s="69" t="n">
        <v>0</v>
      </c>
      <c r="L1644" s="69" t="n">
        <f aca="false">I1644-K1644</f>
        <v>0</v>
      </c>
      <c r="M1644" s="69" t="str">
        <f aca="false">IFERROR((K1644/J1644%),"-")</f>
        <v>-</v>
      </c>
      <c r="N1644" s="97" t="n">
        <v>50</v>
      </c>
      <c r="O1644" s="98" t="str">
        <f aca="false">IF(F1644&lt;=$P$2,"June","")</f>
        <v>June</v>
      </c>
      <c r="P1644" s="97" t="n">
        <f aca="false">N1644</f>
        <v>50</v>
      </c>
      <c r="Q1644" s="99" t="n">
        <f aca="false">K1644-P1644</f>
        <v>-50</v>
      </c>
      <c r="R1644" s="98" t="n">
        <f aca="false">IFERROR(IF(O1644="May",(K1644/P1644-1))," ")</f>
        <v>0</v>
      </c>
      <c r="S1644" s="100" t="str">
        <f aca="false">IF(N1644&gt;0,IF(O1644="","-",IF(R1644&lt;0%,"DEGROWTH","GROWTH")))</f>
        <v>GROWTH</v>
      </c>
      <c r="T1644" s="69" t="n">
        <v>0</v>
      </c>
      <c r="U1644" s="101" t="str">
        <f aca="false">IF(F1644&lt;=$V$2,"May","")</f>
        <v>May</v>
      </c>
      <c r="V1644" s="69" t="n">
        <f aca="false">T1644</f>
        <v>0</v>
      </c>
      <c r="W1644" s="102" t="n">
        <f aca="false">K1644-V1644</f>
        <v>0</v>
      </c>
      <c r="X1644" s="103" t="n">
        <f aca="false">IFERROR(IF(U1644="June",(K1644/V1644-1)),0)</f>
        <v>0</v>
      </c>
      <c r="Y1644" s="106" t="b">
        <f aca="false">IF(T1644&gt;0,IF(U1644="","-",IF(X1644&lt;0%,"DEGROWTH","GROWTH")))</f>
        <v>0</v>
      </c>
      <c r="Z1644" s="75" t="n">
        <v>0</v>
      </c>
      <c r="AA1644" s="70"/>
      <c r="AB1644" s="70" t="s">
        <v>133</v>
      </c>
      <c r="AC1644" s="110"/>
      <c r="AD1644" s="3"/>
      <c r="AE1644" s="3"/>
      <c r="AF1644" s="110" t="s">
        <v>133</v>
      </c>
      <c r="AG1644" s="121" t="n">
        <f aca="false">IFERROR(INDEX(Last6M_AvgSales_Ref!$B$2:$B$12659,MATCH(D1644,Last6M_AvgSales_Ref!$A$2:$A$12659,0)),"")</f>
        <v>5</v>
      </c>
    </row>
    <row r="1645" customFormat="false" ht="14.25" hidden="false" customHeight="true" outlineLevel="0" collapsed="false">
      <c r="A1645" s="110" t="s">
        <v>133</v>
      </c>
      <c r="B1645" s="111" t="s">
        <v>47</v>
      </c>
      <c r="C1645" s="112" t="s">
        <v>3666</v>
      </c>
      <c r="D1645" s="70" t="n">
        <v>1000004680</v>
      </c>
      <c r="E1645" s="111" t="s">
        <v>3667</v>
      </c>
      <c r="F1645" s="113" t="n">
        <v>46097</v>
      </c>
      <c r="G1645" s="67" t="str">
        <f aca="false">IF(I1645&gt;0,"Targeted Dealer","-")</f>
        <v>Targeted Dealer</v>
      </c>
      <c r="H1645" s="114"/>
      <c r="I1645" s="68" t="n">
        <v>75</v>
      </c>
      <c r="J1645" s="68" t="n">
        <f aca="false">I1645/$J$1*($J$1-$E$1)</f>
        <v>75</v>
      </c>
      <c r="K1645" s="69" t="n">
        <v>70</v>
      </c>
      <c r="L1645" s="69" t="n">
        <f aca="false">I1645-K1645</f>
        <v>5</v>
      </c>
      <c r="M1645" s="69" t="n">
        <f aca="false">IFERROR((K1645/J1645%),"-")</f>
        <v>93.3333333333333</v>
      </c>
      <c r="N1645" s="97" t="n">
        <v>70</v>
      </c>
      <c r="O1645" s="98" t="str">
        <f aca="false">IF(F1645&lt;=$P$2,"June","")</f>
        <v>June</v>
      </c>
      <c r="P1645" s="97" t="n">
        <f aca="false">N1645</f>
        <v>70</v>
      </c>
      <c r="Q1645" s="99" t="n">
        <f aca="false">K1645-P1645</f>
        <v>0</v>
      </c>
      <c r="R1645" s="98" t="n">
        <f aca="false">IFERROR(IF(O1645="May",(K1645/P1645-1))," ")</f>
        <v>0</v>
      </c>
      <c r="S1645" s="100" t="str">
        <f aca="false">IF(N1645&gt;0,IF(O1645="","-",IF(R1645&lt;0%,"DEGROWTH","GROWTH")))</f>
        <v>GROWTH</v>
      </c>
      <c r="T1645" s="69" t="n">
        <v>0</v>
      </c>
      <c r="U1645" s="101" t="str">
        <f aca="false">IF(F1645&lt;=$V$2,"May","")</f>
        <v>May</v>
      </c>
      <c r="V1645" s="69" t="n">
        <f aca="false">T1645</f>
        <v>0</v>
      </c>
      <c r="W1645" s="102" t="n">
        <f aca="false">K1645-V1645</f>
        <v>70</v>
      </c>
      <c r="X1645" s="103" t="n">
        <f aca="false">IFERROR(IF(U1645="June",(K1645/V1645-1)),0)</f>
        <v>0</v>
      </c>
      <c r="Y1645" s="106" t="b">
        <f aca="false">IF(T1645&gt;0,IF(U1645="","-",IF(X1645&lt;0%,"DEGROWTH","GROWTH")))</f>
        <v>0</v>
      </c>
      <c r="Z1645" s="75" t="n">
        <v>0</v>
      </c>
      <c r="AA1645" s="70"/>
      <c r="AB1645" s="70" t="s">
        <v>133</v>
      </c>
      <c r="AC1645" s="110"/>
      <c r="AD1645" s="3"/>
      <c r="AE1645" s="3"/>
      <c r="AF1645" s="110" t="s">
        <v>133</v>
      </c>
      <c r="AG1645" s="121" t="n">
        <f aca="false">IFERROR(INDEX(Last6M_AvgSales_Ref!$B$2:$B$12659,MATCH(D1645,Last6M_AvgSales_Ref!$A$2:$A$12659,0)),"")</f>
        <v>18.3333333333333</v>
      </c>
    </row>
    <row r="1646" customFormat="false" ht="14.25" hidden="false" customHeight="true" outlineLevel="0" collapsed="false">
      <c r="A1646" s="110" t="s">
        <v>134</v>
      </c>
      <c r="B1646" s="111" t="s">
        <v>77</v>
      </c>
      <c r="C1646" s="112" t="s">
        <v>3668</v>
      </c>
      <c r="D1646" s="70" t="n">
        <v>1000004668</v>
      </c>
      <c r="E1646" s="111" t="s">
        <v>3669</v>
      </c>
      <c r="F1646" s="113" t="n">
        <v>46091</v>
      </c>
      <c r="G1646" s="67" t="str">
        <f aca="false">IF(I1646&gt;0,"Targeted Dealer","-")</f>
        <v>Targeted Dealer</v>
      </c>
      <c r="H1646" s="114"/>
      <c r="I1646" s="68" t="n">
        <v>110</v>
      </c>
      <c r="J1646" s="68" t="n">
        <f aca="false">I1646/$J$1*($J$1-$E$1)</f>
        <v>110</v>
      </c>
      <c r="K1646" s="69" t="n">
        <v>75.5</v>
      </c>
      <c r="L1646" s="69" t="n">
        <f aca="false">I1646-K1646</f>
        <v>34.5</v>
      </c>
      <c r="M1646" s="69" t="n">
        <f aca="false">IFERROR((K1646/J1646%),"-")</f>
        <v>68.6363636363636</v>
      </c>
      <c r="N1646" s="97" t="n">
        <v>109</v>
      </c>
      <c r="O1646" s="98" t="str">
        <f aca="false">IF(F1646&lt;=$P$2,"June","")</f>
        <v>June</v>
      </c>
      <c r="P1646" s="97" t="n">
        <f aca="false">N1646</f>
        <v>109</v>
      </c>
      <c r="Q1646" s="99" t="n">
        <f aca="false">K1646-P1646</f>
        <v>-33.5</v>
      </c>
      <c r="R1646" s="98" t="n">
        <f aca="false">IFERROR(IF(O1646="May",(K1646/P1646-1))," ")</f>
        <v>0</v>
      </c>
      <c r="S1646" s="100" t="str">
        <f aca="false">IF(N1646&gt;0,IF(O1646="","-",IF(R1646&lt;0%,"DEGROWTH","GROWTH")))</f>
        <v>GROWTH</v>
      </c>
      <c r="T1646" s="69" t="n">
        <v>0</v>
      </c>
      <c r="U1646" s="101" t="str">
        <f aca="false">IF(F1646&lt;=$V$2,"May","")</f>
        <v>May</v>
      </c>
      <c r="V1646" s="69" t="n">
        <f aca="false">T1646</f>
        <v>0</v>
      </c>
      <c r="W1646" s="102" t="n">
        <f aca="false">K1646-V1646</f>
        <v>75.5</v>
      </c>
      <c r="X1646" s="103" t="n">
        <f aca="false">IFERROR(IF(U1646="June",(K1646/V1646-1)),0)</f>
        <v>0</v>
      </c>
      <c r="Y1646" s="106" t="b">
        <f aca="false">IF(T1646&gt;0,IF(U1646="","-",IF(X1646&lt;0%,"DEGROWTH","GROWTH")))</f>
        <v>0</v>
      </c>
      <c r="Z1646" s="75" t="n">
        <v>0</v>
      </c>
      <c r="AA1646" s="70"/>
      <c r="AB1646" s="70" t="s">
        <v>133</v>
      </c>
      <c r="AC1646" s="110"/>
      <c r="AD1646" s="3"/>
      <c r="AE1646" s="3"/>
      <c r="AF1646" s="110" t="s">
        <v>134</v>
      </c>
      <c r="AG1646" s="121" t="n">
        <f aca="false">IFERROR(INDEX(Last6M_AvgSales_Ref!$B$2:$B$12659,MATCH(D1646,Last6M_AvgSales_Ref!$A$2:$A$12659,0)),"")</f>
        <v>20.9166666666667</v>
      </c>
    </row>
    <row r="1647" customFormat="false" ht="14.25" hidden="false" customHeight="true" outlineLevel="0" collapsed="false">
      <c r="A1647" s="110" t="s">
        <v>132</v>
      </c>
      <c r="B1647" s="111" t="s">
        <v>101</v>
      </c>
      <c r="C1647" s="112" t="s">
        <v>3670</v>
      </c>
      <c r="D1647" s="70" t="n">
        <v>1000004578</v>
      </c>
      <c r="E1647" s="111" t="s">
        <v>3671</v>
      </c>
      <c r="F1647" s="113" t="n">
        <v>46016</v>
      </c>
      <c r="G1647" s="67" t="str">
        <f aca="false">IF(I1647&gt;0,"Targeted Dealer","-")</f>
        <v>Targeted Dealer</v>
      </c>
      <c r="H1647" s="114"/>
      <c r="I1647" s="68" t="n">
        <v>40</v>
      </c>
      <c r="J1647" s="68" t="n">
        <f aca="false">I1647/$J$1*($J$1-$E$1)</f>
        <v>40</v>
      </c>
      <c r="K1647" s="69" t="n">
        <v>5</v>
      </c>
      <c r="L1647" s="69" t="n">
        <f aca="false">I1647-K1647</f>
        <v>35</v>
      </c>
      <c r="M1647" s="69" t="n">
        <f aca="false">IFERROR((K1647/J1647%),"-")</f>
        <v>12.5</v>
      </c>
      <c r="N1647" s="97" t="n">
        <v>8.75</v>
      </c>
      <c r="O1647" s="98" t="str">
        <f aca="false">IF(F1647&lt;=$P$2,"June","")</f>
        <v>June</v>
      </c>
      <c r="P1647" s="97" t="n">
        <f aca="false">N1647</f>
        <v>8.75</v>
      </c>
      <c r="Q1647" s="99" t="n">
        <f aca="false">K1647-P1647</f>
        <v>-3.75</v>
      </c>
      <c r="R1647" s="98" t="n">
        <f aca="false">IFERROR(IF(O1647="May",(K1647/P1647-1))," ")</f>
        <v>0</v>
      </c>
      <c r="S1647" s="100" t="str">
        <f aca="false">IF(N1647&gt;0,IF(O1647="","-",IF(R1647&lt;0%,"DEGROWTH","GROWTH")))</f>
        <v>GROWTH</v>
      </c>
      <c r="T1647" s="69" t="n">
        <v>0</v>
      </c>
      <c r="U1647" s="101" t="str">
        <f aca="false">IF(F1647&lt;=$V$2,"May","")</f>
        <v>May</v>
      </c>
      <c r="V1647" s="69" t="n">
        <f aca="false">T1647</f>
        <v>0</v>
      </c>
      <c r="W1647" s="102" t="n">
        <f aca="false">K1647-V1647</f>
        <v>5</v>
      </c>
      <c r="X1647" s="103" t="n">
        <f aca="false">IFERROR(IF(U1647="June",(K1647/V1647-1)),0)</f>
        <v>0</v>
      </c>
      <c r="Y1647" s="106" t="b">
        <f aca="false">IF(T1647&gt;0,IF(U1647="","-",IF(X1647&lt;0%,"DEGROWTH","GROWTH")))</f>
        <v>0</v>
      </c>
      <c r="Z1647" s="75" t="n">
        <v>0</v>
      </c>
      <c r="AA1647" s="70"/>
      <c r="AB1647" s="70" t="s">
        <v>133</v>
      </c>
      <c r="AC1647" s="110"/>
      <c r="AD1647" s="3"/>
      <c r="AE1647" s="3"/>
      <c r="AF1647" s="110" t="s">
        <v>132</v>
      </c>
      <c r="AG1647" s="121" t="n">
        <f aca="false">IFERROR(INDEX(Last6M_AvgSales_Ref!$B$2:$B$12659,MATCH(D1647,Last6M_AvgSales_Ref!$A$2:$A$12659,0)),"")</f>
        <v>7.41666666666667</v>
      </c>
    </row>
    <row r="1648" customFormat="false" ht="14.25" hidden="false" customHeight="true" outlineLevel="0" collapsed="false">
      <c r="A1648" s="110" t="s">
        <v>134</v>
      </c>
      <c r="B1648" s="111" t="s">
        <v>74</v>
      </c>
      <c r="C1648" s="112" t="s">
        <v>3672</v>
      </c>
      <c r="D1648" s="70" t="n">
        <v>1000004685</v>
      </c>
      <c r="E1648" s="111" t="s">
        <v>3673</v>
      </c>
      <c r="F1648" s="113" t="n">
        <v>46122</v>
      </c>
      <c r="G1648" s="67" t="str">
        <f aca="false">IF(I1648&gt;0,"Targeted Dealer","-")</f>
        <v>Targeted Dealer</v>
      </c>
      <c r="H1648" s="114"/>
      <c r="I1648" s="68" t="n">
        <v>500</v>
      </c>
      <c r="J1648" s="68" t="n">
        <f aca="false">I1648/$J$1*($J$1-$E$1)</f>
        <v>500</v>
      </c>
      <c r="K1648" s="69" t="n">
        <v>420.5</v>
      </c>
      <c r="L1648" s="69" t="n">
        <f aca="false">I1648-K1648</f>
        <v>79.5</v>
      </c>
      <c r="M1648" s="69" t="n">
        <f aca="false">IFERROR((K1648/J1648%),"-")</f>
        <v>84.1</v>
      </c>
      <c r="N1648" s="97" t="n">
        <v>270</v>
      </c>
      <c r="O1648" s="98" t="str">
        <f aca="false">IF(F1648&lt;=$P$2,"June","")</f>
        <v>June</v>
      </c>
      <c r="P1648" s="97" t="n">
        <f aca="false">N1648</f>
        <v>270</v>
      </c>
      <c r="Q1648" s="99" t="n">
        <f aca="false">K1648-P1648</f>
        <v>150.5</v>
      </c>
      <c r="R1648" s="98" t="n">
        <f aca="false">IFERROR(IF(O1648="May",(K1648/P1648-1))," ")</f>
        <v>0</v>
      </c>
      <c r="S1648" s="100" t="str">
        <f aca="false">IF(N1648&gt;0,IF(O1648="","-",IF(R1648&lt;0%,"DEGROWTH","GROWTH")))</f>
        <v>GROWTH</v>
      </c>
      <c r="T1648" s="69" t="n">
        <v>0</v>
      </c>
      <c r="U1648" s="101" t="str">
        <f aca="false">IF(F1648&lt;=$V$2,"May","")</f>
        <v>May</v>
      </c>
      <c r="V1648" s="69" t="n">
        <f aca="false">T1648</f>
        <v>0</v>
      </c>
      <c r="W1648" s="102" t="n">
        <f aca="false">K1648-V1648</f>
        <v>420.5</v>
      </c>
      <c r="X1648" s="103" t="n">
        <f aca="false">IFERROR(IF(U1648="June",(K1648/V1648-1)),0)</f>
        <v>0</v>
      </c>
      <c r="Y1648" s="106" t="b">
        <f aca="false">IF(T1648&gt;0,IF(U1648="","-",IF(X1648&lt;0%,"DEGROWTH","GROWTH")))</f>
        <v>0</v>
      </c>
      <c r="Z1648" s="75" t="n">
        <v>0</v>
      </c>
      <c r="AA1648" s="70"/>
      <c r="AB1648" s="70" t="s">
        <v>133</v>
      </c>
      <c r="AC1648" s="110"/>
      <c r="AD1648" s="3"/>
      <c r="AE1648" s="3"/>
      <c r="AF1648" s="110" t="s">
        <v>134</v>
      </c>
      <c r="AG1648" s="121" t="n">
        <f aca="false">IFERROR(INDEX(Last6M_AvgSales_Ref!$B$2:$B$12659,MATCH(D1648,Last6M_AvgSales_Ref!$A$2:$A$12659,0)),"")</f>
        <v>39.1666666666667</v>
      </c>
    </row>
    <row r="1649" customFormat="false" ht="14.25" hidden="false" customHeight="true" outlineLevel="0" collapsed="false">
      <c r="A1649" s="110" t="s">
        <v>134</v>
      </c>
      <c r="B1649" s="111" t="s">
        <v>81</v>
      </c>
      <c r="C1649" s="112" t="s">
        <v>3674</v>
      </c>
      <c r="D1649" s="70" t="n">
        <v>1000004707</v>
      </c>
      <c r="E1649" s="111" t="s">
        <v>3675</v>
      </c>
      <c r="F1649" s="113" t="n">
        <v>46139</v>
      </c>
      <c r="G1649" s="67" t="str">
        <f aca="false">IF(I1649&gt;0,"Targeted Dealer","-")</f>
        <v>Targeted Dealer</v>
      </c>
      <c r="H1649" s="114"/>
      <c r="I1649" s="68" t="n">
        <v>100</v>
      </c>
      <c r="J1649" s="68" t="n">
        <f aca="false">I1649/$J$1*($J$1-$E$1)</f>
        <v>100</v>
      </c>
      <c r="K1649" s="69" t="n">
        <v>194.7</v>
      </c>
      <c r="L1649" s="69" t="n">
        <f aca="false">I1649-K1649</f>
        <v>-94.7</v>
      </c>
      <c r="M1649" s="69" t="n">
        <f aca="false">IFERROR((K1649/J1649%),"-")</f>
        <v>194.7</v>
      </c>
      <c r="N1649" s="97" t="n">
        <v>143</v>
      </c>
      <c r="O1649" s="98" t="str">
        <f aca="false">IF(F1649&lt;=$P$2,"June","")</f>
        <v>June</v>
      </c>
      <c r="P1649" s="97" t="n">
        <f aca="false">N1649</f>
        <v>143</v>
      </c>
      <c r="Q1649" s="99" t="n">
        <f aca="false">K1649-P1649</f>
        <v>51.7</v>
      </c>
      <c r="R1649" s="98" t="n">
        <f aca="false">IFERROR(IF(O1649="May",(K1649/P1649-1))," ")</f>
        <v>0</v>
      </c>
      <c r="S1649" s="100" t="str">
        <f aca="false">IF(N1649&gt;0,IF(O1649="","-",IF(R1649&lt;0%,"DEGROWTH","GROWTH")))</f>
        <v>GROWTH</v>
      </c>
      <c r="T1649" s="69" t="n">
        <v>0</v>
      </c>
      <c r="U1649" s="101" t="str">
        <f aca="false">IF(F1649&lt;=$V$2,"May","")</f>
        <v>May</v>
      </c>
      <c r="V1649" s="69" t="n">
        <f aca="false">T1649</f>
        <v>0</v>
      </c>
      <c r="W1649" s="102" t="n">
        <f aca="false">K1649-V1649</f>
        <v>194.7</v>
      </c>
      <c r="X1649" s="103" t="n">
        <f aca="false">IFERROR(IF(U1649="June",(K1649/V1649-1)),0)</f>
        <v>0</v>
      </c>
      <c r="Y1649" s="106" t="b">
        <f aca="false">IF(T1649&gt;0,IF(U1649="","-",IF(X1649&lt;0%,"DEGROWTH","GROWTH")))</f>
        <v>0</v>
      </c>
      <c r="Z1649" s="75" t="n">
        <v>0</v>
      </c>
      <c r="AA1649" s="70"/>
      <c r="AB1649" s="70" t="s">
        <v>133</v>
      </c>
      <c r="AC1649" s="110"/>
      <c r="AD1649" s="3"/>
      <c r="AE1649" s="3"/>
      <c r="AF1649" s="110" t="s">
        <v>134</v>
      </c>
      <c r="AG1649" s="121" t="n">
        <f aca="false">IFERROR(INDEX(Last6M_AvgSales_Ref!$B$2:$B$12659,MATCH(D1649,Last6M_AvgSales_Ref!$A$2:$A$12659,0)),"")</f>
        <v>5</v>
      </c>
    </row>
    <row r="1650" customFormat="false" ht="14.25" hidden="false" customHeight="true" outlineLevel="0" collapsed="false">
      <c r="A1650" s="110" t="s">
        <v>131</v>
      </c>
      <c r="B1650" s="111" t="s">
        <v>95</v>
      </c>
      <c r="C1650" s="112" t="s">
        <v>3676</v>
      </c>
      <c r="D1650" s="70" t="n">
        <v>1000004689</v>
      </c>
      <c r="E1650" s="111" t="s">
        <v>3677</v>
      </c>
      <c r="F1650" s="113" t="n">
        <v>46128</v>
      </c>
      <c r="G1650" s="67" t="str">
        <f aca="false">IF(I1650&gt;0,"Targeted Dealer","-")</f>
        <v>Targeted Dealer</v>
      </c>
      <c r="H1650" s="114"/>
      <c r="I1650" s="68" t="n">
        <v>100</v>
      </c>
      <c r="J1650" s="68" t="n">
        <f aca="false">I1650/$J$1*($J$1-$E$1)</f>
        <v>100</v>
      </c>
      <c r="K1650" s="69" t="n">
        <v>112.75</v>
      </c>
      <c r="L1650" s="69" t="n">
        <f aca="false">I1650-K1650</f>
        <v>-12.75</v>
      </c>
      <c r="M1650" s="69" t="n">
        <f aca="false">IFERROR((K1650/J1650%),"-")</f>
        <v>112.75</v>
      </c>
      <c r="N1650" s="97" t="n">
        <v>23</v>
      </c>
      <c r="O1650" s="98" t="str">
        <f aca="false">IF(F1650&lt;=$P$2,"June","")</f>
        <v>June</v>
      </c>
      <c r="P1650" s="97" t="n">
        <f aca="false">N1650</f>
        <v>23</v>
      </c>
      <c r="Q1650" s="99" t="n">
        <f aca="false">K1650-P1650</f>
        <v>89.75</v>
      </c>
      <c r="R1650" s="98" t="n">
        <f aca="false">IFERROR(IF(O1650="May",(K1650/P1650-1))," ")</f>
        <v>0</v>
      </c>
      <c r="S1650" s="100" t="str">
        <f aca="false">IF(N1650&gt;0,IF(O1650="","-",IF(R1650&lt;0%,"DEGROWTH","GROWTH")))</f>
        <v>GROWTH</v>
      </c>
      <c r="T1650" s="69" t="n">
        <v>0</v>
      </c>
      <c r="U1650" s="101" t="str">
        <f aca="false">IF(F1650&lt;=$V$2,"May","")</f>
        <v>May</v>
      </c>
      <c r="V1650" s="69" t="n">
        <f aca="false">T1650</f>
        <v>0</v>
      </c>
      <c r="W1650" s="102" t="n">
        <f aca="false">K1650-V1650</f>
        <v>112.75</v>
      </c>
      <c r="X1650" s="103" t="n">
        <f aca="false">IFERROR(IF(U1650="June",(K1650/V1650-1)),0)</f>
        <v>0</v>
      </c>
      <c r="Y1650" s="106" t="b">
        <f aca="false">IF(T1650&gt;0,IF(U1650="","-",IF(X1650&lt;0%,"DEGROWTH","GROWTH")))</f>
        <v>0</v>
      </c>
      <c r="Z1650" s="75" t="n">
        <v>0</v>
      </c>
      <c r="AA1650" s="70"/>
      <c r="AB1650" s="70" t="s">
        <v>133</v>
      </c>
      <c r="AC1650" s="110"/>
      <c r="AD1650" s="3"/>
      <c r="AE1650" s="3"/>
      <c r="AF1650" s="110" t="s">
        <v>131</v>
      </c>
      <c r="AG1650" s="121" t="n">
        <f aca="false">IFERROR(INDEX(Last6M_AvgSales_Ref!$B$2:$B$12659,MATCH(D1650,Last6M_AvgSales_Ref!$A$2:$A$12659,0)),"")</f>
        <v>12.6666666666667</v>
      </c>
    </row>
    <row r="1651" customFormat="false" ht="14.25" hidden="false" customHeight="true" outlineLevel="0" collapsed="false">
      <c r="A1651" s="110" t="s">
        <v>134</v>
      </c>
      <c r="B1651" s="111" t="s">
        <v>58</v>
      </c>
      <c r="C1651" s="112" t="s">
        <v>3678</v>
      </c>
      <c r="D1651" s="70" t="n">
        <v>1000004199</v>
      </c>
      <c r="E1651" s="111" t="s">
        <v>3679</v>
      </c>
      <c r="F1651" s="113" t="n">
        <v>45656</v>
      </c>
      <c r="G1651" s="67" t="str">
        <f aca="false">IF(I1651&gt;0,"Targeted Dealer","-")</f>
        <v>Targeted Dealer</v>
      </c>
      <c r="H1651" s="114"/>
      <c r="I1651" s="68" t="n">
        <v>26</v>
      </c>
      <c r="J1651" s="68" t="n">
        <f aca="false">I1651/$J$1*($J$1-$E$1)</f>
        <v>26</v>
      </c>
      <c r="K1651" s="69" t="n">
        <v>13</v>
      </c>
      <c r="L1651" s="69" t="n">
        <f aca="false">I1651-K1651</f>
        <v>13</v>
      </c>
      <c r="M1651" s="69" t="n">
        <f aca="false">IFERROR((K1651/J1651%),"-")</f>
        <v>50</v>
      </c>
      <c r="N1651" s="97" t="n">
        <v>13</v>
      </c>
      <c r="O1651" s="98" t="str">
        <f aca="false">IF(F1651&lt;=$P$2,"June","")</f>
        <v>June</v>
      </c>
      <c r="P1651" s="97" t="n">
        <f aca="false">N1651</f>
        <v>13</v>
      </c>
      <c r="Q1651" s="99" t="n">
        <f aca="false">K1651-P1651</f>
        <v>0</v>
      </c>
      <c r="R1651" s="98" t="n">
        <f aca="false">IFERROR(IF(O1651="May",(K1651/P1651-1))," ")</f>
        <v>0</v>
      </c>
      <c r="S1651" s="100" t="str">
        <f aca="false">IF(N1651&gt;0,IF(O1651="","-",IF(R1651&lt;0%,"DEGROWTH","GROWTH")))</f>
        <v>GROWTH</v>
      </c>
      <c r="T1651" s="69" t="n">
        <v>25</v>
      </c>
      <c r="U1651" s="101" t="str">
        <f aca="false">IF(F1651&lt;=$V$2,"May","")</f>
        <v>May</v>
      </c>
      <c r="V1651" s="69" t="n">
        <f aca="false">T1651</f>
        <v>25</v>
      </c>
      <c r="W1651" s="102" t="n">
        <f aca="false">K1651-V1651</f>
        <v>-12</v>
      </c>
      <c r="X1651" s="103" t="n">
        <f aca="false">IFERROR(IF(U1651="June",(K1651/V1651-1)),0)</f>
        <v>0</v>
      </c>
      <c r="Y1651" s="104" t="str">
        <f aca="false">IF(T1651&gt;0,IF(U1651="","-",IF(X1651&lt;0%,"DEGROWTH","GROWTH")))</f>
        <v>GROWTH</v>
      </c>
      <c r="Z1651" s="75" t="n">
        <v>0</v>
      </c>
      <c r="AA1651" s="70"/>
      <c r="AB1651" s="70" t="s">
        <v>133</v>
      </c>
      <c r="AC1651" s="110"/>
      <c r="AD1651" s="3"/>
      <c r="AE1651" s="3"/>
      <c r="AF1651" s="110" t="s">
        <v>134</v>
      </c>
      <c r="AG1651" s="121" t="n">
        <f aca="false">IFERROR(INDEX(Last6M_AvgSales_Ref!$B$2:$B$12659,MATCH(D1651,Last6M_AvgSales_Ref!$A$2:$A$12659,0)),"")</f>
        <v>4.33333333333333</v>
      </c>
    </row>
    <row r="1652" customFormat="false" ht="14.25" hidden="false" customHeight="true" outlineLevel="0" collapsed="false">
      <c r="A1652" s="110" t="s">
        <v>134</v>
      </c>
      <c r="B1652" s="111" t="s">
        <v>62</v>
      </c>
      <c r="C1652" s="112" t="s">
        <v>3680</v>
      </c>
      <c r="D1652" s="70" t="n">
        <v>1000002626</v>
      </c>
      <c r="E1652" s="111" t="s">
        <v>3537</v>
      </c>
      <c r="F1652" s="113" t="n">
        <v>44738</v>
      </c>
      <c r="G1652" s="67" t="str">
        <f aca="false">IF(I1652&gt;0,"Targeted Dealer","-")</f>
        <v>Targeted Dealer</v>
      </c>
      <c r="H1652" s="114"/>
      <c r="I1652" s="68" t="n">
        <v>100</v>
      </c>
      <c r="J1652" s="68" t="n">
        <f aca="false">I1652/$J$1*($J$1-$E$1)</f>
        <v>100</v>
      </c>
      <c r="K1652" s="69" t="n">
        <v>44</v>
      </c>
      <c r="L1652" s="69" t="n">
        <f aca="false">I1652-K1652</f>
        <v>56</v>
      </c>
      <c r="M1652" s="69" t="n">
        <f aca="false">IFERROR((K1652/J1652%),"-")</f>
        <v>44</v>
      </c>
      <c r="N1652" s="97" t="n">
        <v>46</v>
      </c>
      <c r="O1652" s="98" t="str">
        <f aca="false">IF(F1652&lt;=$P$2,"June","")</f>
        <v>June</v>
      </c>
      <c r="P1652" s="97" t="n">
        <f aca="false">N1652</f>
        <v>46</v>
      </c>
      <c r="Q1652" s="99" t="n">
        <f aca="false">K1652-P1652</f>
        <v>-2</v>
      </c>
      <c r="R1652" s="98" t="n">
        <f aca="false">IFERROR(IF(O1652="May",(K1652/P1652-1))," ")</f>
        <v>0</v>
      </c>
      <c r="S1652" s="100" t="str">
        <f aca="false">IF(N1652&gt;0,IF(O1652="","-",IF(R1652&lt;0%,"DEGROWTH","GROWTH")))</f>
        <v>GROWTH</v>
      </c>
      <c r="T1652" s="69" t="n">
        <v>0</v>
      </c>
      <c r="U1652" s="101" t="str">
        <f aca="false">IF(F1652&lt;=$V$2,"May","")</f>
        <v>May</v>
      </c>
      <c r="V1652" s="69" t="n">
        <f aca="false">T1652</f>
        <v>0</v>
      </c>
      <c r="W1652" s="102" t="n">
        <f aca="false">K1652-V1652</f>
        <v>44</v>
      </c>
      <c r="X1652" s="103" t="n">
        <f aca="false">IFERROR(IF(U1652="June",(K1652/V1652-1)),0)</f>
        <v>0</v>
      </c>
      <c r="Y1652" s="106" t="b">
        <f aca="false">IF(T1652&gt;0,IF(U1652="","-",IF(X1652&lt;0%,"DEGROWTH","GROWTH")))</f>
        <v>0</v>
      </c>
      <c r="Z1652" s="75" t="n">
        <v>0</v>
      </c>
      <c r="AA1652" s="70"/>
      <c r="AB1652" s="70" t="s">
        <v>133</v>
      </c>
      <c r="AC1652" s="110"/>
      <c r="AD1652" s="3"/>
      <c r="AE1652" s="3"/>
      <c r="AF1652" s="110" t="s">
        <v>134</v>
      </c>
      <c r="AG1652" s="121" t="n">
        <f aca="false">IFERROR(INDEX(Last6M_AvgSales_Ref!$B$2:$B$12659,MATCH(D1652,Last6M_AvgSales_Ref!$A$2:$A$12659,0)),"")</f>
        <v>8.66666666666667</v>
      </c>
    </row>
    <row r="1653" customFormat="false" ht="14.25" hidden="false" customHeight="true" outlineLevel="0" collapsed="false">
      <c r="A1653" s="110" t="s">
        <v>134</v>
      </c>
      <c r="B1653" s="111" t="s">
        <v>62</v>
      </c>
      <c r="C1653" s="112" t="s">
        <v>3681</v>
      </c>
      <c r="D1653" s="70" t="n">
        <v>1000004693</v>
      </c>
      <c r="E1653" s="111" t="s">
        <v>3682</v>
      </c>
      <c r="F1653" s="113" t="n">
        <v>46108</v>
      </c>
      <c r="G1653" s="67" t="str">
        <f aca="false">IF(I1653&gt;0,"Targeted Dealer","-")</f>
        <v>Targeted Dealer</v>
      </c>
      <c r="H1653" s="114"/>
      <c r="I1653" s="68" t="n">
        <v>1400</v>
      </c>
      <c r="J1653" s="68" t="n">
        <f aca="false">I1653/$J$1*($J$1-$E$1)</f>
        <v>1400</v>
      </c>
      <c r="K1653" s="69" t="n">
        <v>1068.75</v>
      </c>
      <c r="L1653" s="69" t="n">
        <f aca="false">I1653-K1653</f>
        <v>331.25</v>
      </c>
      <c r="M1653" s="69" t="n">
        <f aca="false">IFERROR((K1653/J1653%),"-")</f>
        <v>76.3392857142857</v>
      </c>
      <c r="N1653" s="97" t="n">
        <v>1075.5</v>
      </c>
      <c r="O1653" s="98" t="str">
        <f aca="false">IF(F1653&lt;=$P$2,"June","")</f>
        <v>June</v>
      </c>
      <c r="P1653" s="97" t="n">
        <f aca="false">N1653</f>
        <v>1075.5</v>
      </c>
      <c r="Q1653" s="99" t="n">
        <f aca="false">K1653-P1653</f>
        <v>-6.75</v>
      </c>
      <c r="R1653" s="98" t="n">
        <f aca="false">IFERROR(IF(O1653="May",(K1653/P1653-1))," ")</f>
        <v>0</v>
      </c>
      <c r="S1653" s="100" t="str">
        <f aca="false">IF(N1653&gt;0,IF(O1653="","-",IF(R1653&lt;0%,"DEGROWTH","GROWTH")))</f>
        <v>GROWTH</v>
      </c>
      <c r="T1653" s="69" t="n">
        <v>0</v>
      </c>
      <c r="U1653" s="101" t="str">
        <f aca="false">IF(F1653&lt;=$V$2,"May","")</f>
        <v>May</v>
      </c>
      <c r="V1653" s="69" t="n">
        <f aca="false">T1653</f>
        <v>0</v>
      </c>
      <c r="W1653" s="102" t="n">
        <f aca="false">K1653-V1653</f>
        <v>1068.75</v>
      </c>
      <c r="X1653" s="103" t="n">
        <f aca="false">IFERROR(IF(U1653="June",(K1653/V1653-1)),0)</f>
        <v>0</v>
      </c>
      <c r="Y1653" s="106" t="b">
        <f aca="false">IF(T1653&gt;0,IF(U1653="","-",IF(X1653&lt;0%,"DEGROWTH","GROWTH")))</f>
        <v>0</v>
      </c>
      <c r="Z1653" s="75" t="n">
        <v>0</v>
      </c>
      <c r="AA1653" s="70"/>
      <c r="AB1653" s="70" t="s">
        <v>133</v>
      </c>
      <c r="AC1653" s="110"/>
      <c r="AD1653" s="3"/>
      <c r="AE1653" s="3"/>
      <c r="AF1653" s="110" t="s">
        <v>134</v>
      </c>
      <c r="AG1653" s="121" t="n">
        <f aca="false">IFERROR(INDEX(Last6M_AvgSales_Ref!$B$2:$B$12659,MATCH(D1653,Last6M_AvgSales_Ref!$A$2:$A$12659,0)),"")</f>
        <v>89.7083333333333</v>
      </c>
    </row>
    <row r="1654" customFormat="false" ht="14.25" hidden="false" customHeight="true" outlineLevel="0" collapsed="false">
      <c r="A1654" s="110" t="s">
        <v>134</v>
      </c>
      <c r="B1654" s="111" t="s">
        <v>62</v>
      </c>
      <c r="C1654" s="112" t="s">
        <v>3683</v>
      </c>
      <c r="D1654" s="70" t="n">
        <v>1000004697</v>
      </c>
      <c r="E1654" s="111" t="s">
        <v>3684</v>
      </c>
      <c r="F1654" s="113" t="n">
        <v>46120</v>
      </c>
      <c r="G1654" s="67" t="str">
        <f aca="false">IF(I1654&gt;0,"Targeted Dealer","-")</f>
        <v>Targeted Dealer</v>
      </c>
      <c r="H1654" s="114"/>
      <c r="I1654" s="68" t="n">
        <v>40</v>
      </c>
      <c r="J1654" s="68" t="n">
        <f aca="false">I1654/$J$1*($J$1-$E$1)</f>
        <v>40</v>
      </c>
      <c r="K1654" s="69" t="n">
        <v>59.5</v>
      </c>
      <c r="L1654" s="69" t="n">
        <f aca="false">I1654-K1654</f>
        <v>-19.5</v>
      </c>
      <c r="M1654" s="69" t="n">
        <f aca="false">IFERROR((K1654/J1654%),"-")</f>
        <v>148.75</v>
      </c>
      <c r="N1654" s="97" t="n">
        <v>14</v>
      </c>
      <c r="O1654" s="98" t="str">
        <f aca="false">IF(F1654&lt;=$P$2,"June","")</f>
        <v>June</v>
      </c>
      <c r="P1654" s="97" t="n">
        <f aca="false">N1654</f>
        <v>14</v>
      </c>
      <c r="Q1654" s="99" t="n">
        <f aca="false">K1654-P1654</f>
        <v>45.5</v>
      </c>
      <c r="R1654" s="98" t="n">
        <f aca="false">IFERROR(IF(O1654="May",(K1654/P1654-1))," ")</f>
        <v>0</v>
      </c>
      <c r="S1654" s="100" t="str">
        <f aca="false">IF(N1654&gt;0,IF(O1654="","-",IF(R1654&lt;0%,"DEGROWTH","GROWTH")))</f>
        <v>GROWTH</v>
      </c>
      <c r="T1654" s="69" t="n">
        <v>0</v>
      </c>
      <c r="U1654" s="101" t="str">
        <f aca="false">IF(F1654&lt;=$V$2,"May","")</f>
        <v>May</v>
      </c>
      <c r="V1654" s="69" t="n">
        <f aca="false">T1654</f>
        <v>0</v>
      </c>
      <c r="W1654" s="102" t="n">
        <f aca="false">K1654-V1654</f>
        <v>59.5</v>
      </c>
      <c r="X1654" s="103" t="n">
        <f aca="false">IFERROR(IF(U1654="June",(K1654/V1654-1)),0)</f>
        <v>0</v>
      </c>
      <c r="Y1654" s="106" t="b">
        <f aca="false">IF(T1654&gt;0,IF(U1654="","-",IF(X1654&lt;0%,"DEGROWTH","GROWTH")))</f>
        <v>0</v>
      </c>
      <c r="Z1654" s="75" t="n">
        <v>0</v>
      </c>
      <c r="AA1654" s="70"/>
      <c r="AB1654" s="70" t="s">
        <v>133</v>
      </c>
      <c r="AC1654" s="110"/>
      <c r="AD1654" s="3"/>
      <c r="AE1654" s="3"/>
      <c r="AF1654" s="110" t="s">
        <v>134</v>
      </c>
      <c r="AG1654" s="121" t="n">
        <f aca="false">IFERROR(INDEX(Last6M_AvgSales_Ref!$B$2:$B$12659,MATCH(D1654,Last6M_AvgSales_Ref!$A$2:$A$12659,0)),"")</f>
        <v>1.75</v>
      </c>
    </row>
    <row r="1655" customFormat="false" ht="14.25" hidden="false" customHeight="true" outlineLevel="0" collapsed="false">
      <c r="A1655" s="110" t="s">
        <v>134</v>
      </c>
      <c r="B1655" s="111" t="s">
        <v>62</v>
      </c>
      <c r="C1655" s="112" t="s">
        <v>3685</v>
      </c>
      <c r="D1655" s="70" t="n">
        <v>1000004687</v>
      </c>
      <c r="E1655" s="111" t="s">
        <v>3686</v>
      </c>
      <c r="F1655" s="113" t="n">
        <v>46122</v>
      </c>
      <c r="G1655" s="67" t="str">
        <f aca="false">IF(I1655&gt;0,"Targeted Dealer","-")</f>
        <v>Targeted Dealer</v>
      </c>
      <c r="H1655" s="114"/>
      <c r="I1655" s="68" t="n">
        <v>80</v>
      </c>
      <c r="J1655" s="68" t="n">
        <f aca="false">I1655/$J$1*($J$1-$E$1)</f>
        <v>80</v>
      </c>
      <c r="K1655" s="69" t="n">
        <v>93.5</v>
      </c>
      <c r="L1655" s="69" t="n">
        <f aca="false">I1655-K1655</f>
        <v>-13.5</v>
      </c>
      <c r="M1655" s="69" t="n">
        <f aca="false">IFERROR((K1655/J1655%),"-")</f>
        <v>116.875</v>
      </c>
      <c r="N1655" s="97" t="n">
        <v>132.5</v>
      </c>
      <c r="O1655" s="98" t="str">
        <f aca="false">IF(F1655&lt;=$P$2,"June","")</f>
        <v>June</v>
      </c>
      <c r="P1655" s="97" t="n">
        <f aca="false">N1655</f>
        <v>132.5</v>
      </c>
      <c r="Q1655" s="99" t="n">
        <f aca="false">K1655-P1655</f>
        <v>-39</v>
      </c>
      <c r="R1655" s="98" t="n">
        <f aca="false">IFERROR(IF(O1655="May",(K1655/P1655-1))," ")</f>
        <v>0</v>
      </c>
      <c r="S1655" s="100" t="str">
        <f aca="false">IF(N1655&gt;0,IF(O1655="","-",IF(R1655&lt;0%,"DEGROWTH","GROWTH")))</f>
        <v>GROWTH</v>
      </c>
      <c r="T1655" s="69" t="n">
        <v>0</v>
      </c>
      <c r="U1655" s="101" t="str">
        <f aca="false">IF(F1655&lt;=$V$2,"May","")</f>
        <v>May</v>
      </c>
      <c r="V1655" s="69" t="n">
        <f aca="false">T1655</f>
        <v>0</v>
      </c>
      <c r="W1655" s="102" t="n">
        <f aca="false">K1655-V1655</f>
        <v>93.5</v>
      </c>
      <c r="X1655" s="103" t="n">
        <f aca="false">IFERROR(IF(U1655="June",(K1655/V1655-1)),0)</f>
        <v>0</v>
      </c>
      <c r="Y1655" s="106" t="b">
        <f aca="false">IF(T1655&gt;0,IF(U1655="","-",IF(X1655&lt;0%,"DEGROWTH","GROWTH")))</f>
        <v>0</v>
      </c>
      <c r="Z1655" s="75" t="n">
        <v>0</v>
      </c>
      <c r="AA1655" s="70"/>
      <c r="AB1655" s="70" t="s">
        <v>133</v>
      </c>
      <c r="AC1655" s="110"/>
      <c r="AD1655" s="3"/>
      <c r="AE1655" s="3"/>
      <c r="AF1655" s="110" t="s">
        <v>134</v>
      </c>
      <c r="AG1655" s="121" t="n">
        <f aca="false">IFERROR(INDEX(Last6M_AvgSales_Ref!$B$2:$B$12659,MATCH(D1655,Last6M_AvgSales_Ref!$A$2:$A$12659,0)),"")</f>
        <v>6.08333333333333</v>
      </c>
    </row>
    <row r="1656" customFormat="false" ht="14.25" hidden="false" customHeight="true" outlineLevel="0" collapsed="false">
      <c r="A1656" s="110" t="s">
        <v>134</v>
      </c>
      <c r="B1656" s="111" t="s">
        <v>83</v>
      </c>
      <c r="C1656" s="112" t="s">
        <v>3687</v>
      </c>
      <c r="D1656" s="70" t="n">
        <v>1000004712</v>
      </c>
      <c r="E1656" s="111" t="s">
        <v>3688</v>
      </c>
      <c r="F1656" s="113" t="n">
        <v>46136</v>
      </c>
      <c r="G1656" s="67" t="str">
        <f aca="false">IF(I1656&gt;0,"Targeted Dealer","-")</f>
        <v>Targeted Dealer</v>
      </c>
      <c r="H1656" s="114"/>
      <c r="I1656" s="68" t="n">
        <v>70</v>
      </c>
      <c r="J1656" s="68" t="n">
        <f aca="false">I1656/$J$1*($J$1-$E$1)</f>
        <v>70</v>
      </c>
      <c r="K1656" s="69" t="n">
        <v>27.4</v>
      </c>
      <c r="L1656" s="69" t="n">
        <f aca="false">I1656-K1656</f>
        <v>42.6</v>
      </c>
      <c r="M1656" s="69" t="n">
        <f aca="false">IFERROR((K1656/J1656%),"-")</f>
        <v>39.1428571428571</v>
      </c>
      <c r="N1656" s="97" t="n">
        <v>21</v>
      </c>
      <c r="O1656" s="98" t="str">
        <f aca="false">IF(F1656&lt;=$P$2,"June","")</f>
        <v>June</v>
      </c>
      <c r="P1656" s="97" t="n">
        <f aca="false">N1656</f>
        <v>21</v>
      </c>
      <c r="Q1656" s="99" t="n">
        <f aca="false">K1656-P1656</f>
        <v>6.4</v>
      </c>
      <c r="R1656" s="98" t="n">
        <f aca="false">IFERROR(IF(O1656="May",(K1656/P1656-1))," ")</f>
        <v>0</v>
      </c>
      <c r="S1656" s="100" t="str">
        <f aca="false">IF(N1656&gt;0,IF(O1656="","-",IF(R1656&lt;0%,"DEGROWTH","GROWTH")))</f>
        <v>GROWTH</v>
      </c>
      <c r="T1656" s="69" t="n">
        <v>0</v>
      </c>
      <c r="U1656" s="101" t="str">
        <f aca="false">IF(F1656&lt;=$V$2,"May","")</f>
        <v>May</v>
      </c>
      <c r="V1656" s="69" t="n">
        <f aca="false">T1656</f>
        <v>0</v>
      </c>
      <c r="W1656" s="102" t="n">
        <f aca="false">K1656-V1656</f>
        <v>27.4</v>
      </c>
      <c r="X1656" s="103" t="n">
        <f aca="false">IFERROR(IF(U1656="June",(K1656/V1656-1)),0)</f>
        <v>0</v>
      </c>
      <c r="Y1656" s="106" t="b">
        <f aca="false">IF(T1656&gt;0,IF(U1656="","-",IF(X1656&lt;0%,"DEGROWTH","GROWTH")))</f>
        <v>0</v>
      </c>
      <c r="Z1656" s="75" t="n">
        <v>0</v>
      </c>
      <c r="AA1656" s="70"/>
      <c r="AB1656" s="70" t="s">
        <v>133</v>
      </c>
      <c r="AC1656" s="110"/>
      <c r="AD1656" s="3"/>
      <c r="AE1656" s="3"/>
      <c r="AF1656" s="110" t="s">
        <v>134</v>
      </c>
      <c r="AG1656" s="121" t="n">
        <f aca="false">IFERROR(INDEX(Last6M_AvgSales_Ref!$B$2:$B$12659,MATCH(D1656,Last6M_AvgSales_Ref!$A$2:$A$12659,0)),"")</f>
        <v>3.33333333333333</v>
      </c>
    </row>
    <row r="1657" customFormat="false" ht="14.25" hidden="false" customHeight="true" outlineLevel="0" collapsed="false">
      <c r="A1657" s="110" t="s">
        <v>133</v>
      </c>
      <c r="B1657" s="111" t="s">
        <v>24</v>
      </c>
      <c r="C1657" s="112" t="s">
        <v>3689</v>
      </c>
      <c r="D1657" s="70" t="n">
        <v>1000004705</v>
      </c>
      <c r="E1657" s="111" t="s">
        <v>2214</v>
      </c>
      <c r="F1657" s="113" t="n">
        <v>46137</v>
      </c>
      <c r="G1657" s="67" t="str">
        <f aca="false">IF(I1657&gt;0,"Targeted Dealer","-")</f>
        <v>Targeted Dealer</v>
      </c>
      <c r="H1657" s="114"/>
      <c r="I1657" s="68" t="n">
        <v>40</v>
      </c>
      <c r="J1657" s="68" t="n">
        <f aca="false">I1657/$J$1*($J$1-$E$1)</f>
        <v>40</v>
      </c>
      <c r="K1657" s="69" t="n">
        <v>40</v>
      </c>
      <c r="L1657" s="69" t="n">
        <f aca="false">I1657-K1657</f>
        <v>0</v>
      </c>
      <c r="M1657" s="69" t="n">
        <f aca="false">IFERROR((K1657/J1657%),"-")</f>
        <v>100</v>
      </c>
      <c r="N1657" s="97" t="n">
        <v>110</v>
      </c>
      <c r="O1657" s="98" t="str">
        <f aca="false">IF(F1657&lt;=$P$2,"June","")</f>
        <v>June</v>
      </c>
      <c r="P1657" s="97" t="n">
        <f aca="false">N1657</f>
        <v>110</v>
      </c>
      <c r="Q1657" s="99" t="n">
        <f aca="false">K1657-P1657</f>
        <v>-70</v>
      </c>
      <c r="R1657" s="98" t="n">
        <f aca="false">IFERROR(IF(O1657="May",(K1657/P1657-1))," ")</f>
        <v>0</v>
      </c>
      <c r="S1657" s="100" t="str">
        <f aca="false">IF(N1657&gt;0,IF(O1657="","-",IF(R1657&lt;0%,"DEGROWTH","GROWTH")))</f>
        <v>GROWTH</v>
      </c>
      <c r="T1657" s="69" t="n">
        <v>0</v>
      </c>
      <c r="U1657" s="101" t="str">
        <f aca="false">IF(F1657&lt;=$V$2,"May","")</f>
        <v>May</v>
      </c>
      <c r="V1657" s="69" t="n">
        <f aca="false">T1657</f>
        <v>0</v>
      </c>
      <c r="W1657" s="102" t="n">
        <f aca="false">K1657-V1657</f>
        <v>40</v>
      </c>
      <c r="X1657" s="103" t="n">
        <f aca="false">IFERROR(IF(U1657="June",(K1657/V1657-1)),0)</f>
        <v>0</v>
      </c>
      <c r="Y1657" s="106" t="b">
        <f aca="false">IF(T1657&gt;0,IF(U1657="","-",IF(X1657&lt;0%,"DEGROWTH","GROWTH")))</f>
        <v>0</v>
      </c>
      <c r="Z1657" s="75" t="n">
        <v>0</v>
      </c>
      <c r="AA1657" s="70"/>
      <c r="AB1657" s="70" t="s">
        <v>133</v>
      </c>
      <c r="AC1657" s="110"/>
      <c r="AD1657" s="3"/>
      <c r="AE1657" s="3"/>
      <c r="AF1657" s="110" t="s">
        <v>133</v>
      </c>
      <c r="AG1657" s="121" t="n">
        <f aca="false">IFERROR(INDEX(Last6M_AvgSales_Ref!$B$2:$B$12659,MATCH(D1657,Last6M_AvgSales_Ref!$A$2:$A$12659,0)),"")</f>
        <v>3.33333333333333</v>
      </c>
    </row>
    <row r="1658" customFormat="false" ht="14.25" hidden="false" customHeight="true" outlineLevel="0" collapsed="false">
      <c r="A1658" s="110" t="s">
        <v>131</v>
      </c>
      <c r="B1658" s="111" t="s">
        <v>93</v>
      </c>
      <c r="C1658" s="112" t="s">
        <v>3690</v>
      </c>
      <c r="D1658" s="70" t="n">
        <v>1000004704</v>
      </c>
      <c r="E1658" s="111" t="s">
        <v>3691</v>
      </c>
      <c r="F1658" s="113" t="n">
        <v>46136</v>
      </c>
      <c r="G1658" s="67" t="str">
        <f aca="false">IF(I1658&gt;0,"Targeted Dealer","-")</f>
        <v>Targeted Dealer</v>
      </c>
      <c r="H1658" s="114"/>
      <c r="I1658" s="68" t="n">
        <v>100</v>
      </c>
      <c r="J1658" s="68" t="n">
        <f aca="false">I1658/$J$1*($J$1-$E$1)</f>
        <v>100</v>
      </c>
      <c r="K1658" s="69" t="n">
        <v>85</v>
      </c>
      <c r="L1658" s="69" t="n">
        <f aca="false">I1658-K1658</f>
        <v>15</v>
      </c>
      <c r="M1658" s="69" t="n">
        <f aca="false">IFERROR((K1658/J1658%),"-")</f>
        <v>85</v>
      </c>
      <c r="N1658" s="97" t="n">
        <v>60</v>
      </c>
      <c r="O1658" s="98" t="str">
        <f aca="false">IF(F1658&lt;=$P$2,"June","")</f>
        <v>June</v>
      </c>
      <c r="P1658" s="97" t="n">
        <f aca="false">N1658</f>
        <v>60</v>
      </c>
      <c r="Q1658" s="99" t="n">
        <f aca="false">K1658-P1658</f>
        <v>25</v>
      </c>
      <c r="R1658" s="98" t="n">
        <f aca="false">IFERROR(IF(O1658="May",(K1658/P1658-1))," ")</f>
        <v>0</v>
      </c>
      <c r="S1658" s="100" t="str">
        <f aca="false">IF(N1658&gt;0,IF(O1658="","-",IF(R1658&lt;0%,"DEGROWTH","GROWTH")))</f>
        <v>GROWTH</v>
      </c>
      <c r="T1658" s="69" t="n">
        <v>0</v>
      </c>
      <c r="U1658" s="101" t="str">
        <f aca="false">IF(F1658&lt;=$V$2,"May","")</f>
        <v>May</v>
      </c>
      <c r="V1658" s="69" t="n">
        <f aca="false">T1658</f>
        <v>0</v>
      </c>
      <c r="W1658" s="102" t="n">
        <f aca="false">K1658-V1658</f>
        <v>85</v>
      </c>
      <c r="X1658" s="103" t="n">
        <f aca="false">IFERROR(IF(U1658="June",(K1658/V1658-1)),0)</f>
        <v>0</v>
      </c>
      <c r="Y1658" s="106" t="b">
        <f aca="false">IF(T1658&gt;0,IF(U1658="","-",IF(X1658&lt;0%,"DEGROWTH","GROWTH")))</f>
        <v>0</v>
      </c>
      <c r="Z1658" s="75" t="n">
        <v>0</v>
      </c>
      <c r="AA1658" s="70"/>
      <c r="AB1658" s="70" t="s">
        <v>133</v>
      </c>
      <c r="AC1658" s="110"/>
      <c r="AD1658" s="3"/>
      <c r="AE1658" s="3"/>
      <c r="AF1658" s="110" t="s">
        <v>131</v>
      </c>
      <c r="AG1658" s="121" t="n">
        <f aca="false">IFERROR(INDEX(Last6M_AvgSales_Ref!$B$2:$B$12659,MATCH(D1658,Last6M_AvgSales_Ref!$A$2:$A$12659,0)),"")</f>
        <v>2</v>
      </c>
    </row>
    <row r="1659" customFormat="false" ht="14.25" hidden="false" customHeight="true" outlineLevel="0" collapsed="false">
      <c r="A1659" s="110" t="s">
        <v>133</v>
      </c>
      <c r="B1659" s="111" t="s">
        <v>37</v>
      </c>
      <c r="C1659" s="112" t="s">
        <v>3692</v>
      </c>
      <c r="D1659" s="70" t="n">
        <v>1000004702</v>
      </c>
      <c r="E1659" s="111" t="s">
        <v>3693</v>
      </c>
      <c r="F1659" s="113" t="n">
        <v>46130</v>
      </c>
      <c r="G1659" s="67" t="str">
        <f aca="false">IF(I1659&gt;0,"Targeted Dealer","-")</f>
        <v>Targeted Dealer</v>
      </c>
      <c r="H1659" s="114"/>
      <c r="I1659" s="68" t="n">
        <v>20</v>
      </c>
      <c r="J1659" s="68" t="n">
        <f aca="false">I1659/$J$1*($J$1-$E$1)</f>
        <v>20</v>
      </c>
      <c r="K1659" s="69" t="n">
        <v>25.25</v>
      </c>
      <c r="L1659" s="69" t="n">
        <f aca="false">I1659-K1659</f>
        <v>-5.25</v>
      </c>
      <c r="M1659" s="69" t="n">
        <f aca="false">IFERROR((K1659/J1659%),"-")</f>
        <v>126.25</v>
      </c>
      <c r="N1659" s="97" t="n">
        <v>34</v>
      </c>
      <c r="O1659" s="98" t="str">
        <f aca="false">IF(F1659&lt;=$P$2,"June","")</f>
        <v>June</v>
      </c>
      <c r="P1659" s="97" t="n">
        <f aca="false">N1659</f>
        <v>34</v>
      </c>
      <c r="Q1659" s="99" t="n">
        <f aca="false">K1659-P1659</f>
        <v>-8.75</v>
      </c>
      <c r="R1659" s="98" t="n">
        <f aca="false">IFERROR(IF(O1659="May",(K1659/P1659-1))," ")</f>
        <v>0</v>
      </c>
      <c r="S1659" s="100" t="str">
        <f aca="false">IF(N1659&gt;0,IF(O1659="","-",IF(R1659&lt;0%,"DEGROWTH","GROWTH")))</f>
        <v>GROWTH</v>
      </c>
      <c r="T1659" s="69" t="n">
        <v>0</v>
      </c>
      <c r="U1659" s="101" t="str">
        <f aca="false">IF(F1659&lt;=$V$2,"May","")</f>
        <v>May</v>
      </c>
      <c r="V1659" s="69" t="n">
        <f aca="false">T1659</f>
        <v>0</v>
      </c>
      <c r="W1659" s="102" t="n">
        <f aca="false">K1659-V1659</f>
        <v>25.25</v>
      </c>
      <c r="X1659" s="103" t="n">
        <f aca="false">IFERROR(IF(U1659="June",(K1659/V1659-1)),0)</f>
        <v>0</v>
      </c>
      <c r="Y1659" s="106" t="b">
        <f aca="false">IF(T1659&gt;0,IF(U1659="","-",IF(X1659&lt;0%,"DEGROWTH","GROWTH")))</f>
        <v>0</v>
      </c>
      <c r="Z1659" s="75" t="n">
        <v>0</v>
      </c>
      <c r="AA1659" s="70"/>
      <c r="AB1659" s="70" t="s">
        <v>133</v>
      </c>
      <c r="AC1659" s="110"/>
      <c r="AD1659" s="3"/>
      <c r="AE1659" s="3"/>
      <c r="AF1659" s="110" t="s">
        <v>133</v>
      </c>
      <c r="AG1659" s="121" t="n">
        <f aca="false">IFERROR(INDEX(Last6M_AvgSales_Ref!$B$2:$B$12659,MATCH(D1659,Last6M_AvgSales_Ref!$A$2:$A$12659,0)),"")</f>
        <v>3.75</v>
      </c>
    </row>
    <row r="1660" customFormat="false" ht="14.25" hidden="false" customHeight="true" outlineLevel="0" collapsed="false">
      <c r="A1660" s="110" t="s">
        <v>130</v>
      </c>
      <c r="B1660" s="111" t="s">
        <v>111</v>
      </c>
      <c r="C1660" s="112" t="s">
        <v>3694</v>
      </c>
      <c r="D1660" s="70" t="n">
        <v>1000004690</v>
      </c>
      <c r="E1660" s="111" t="s">
        <v>3695</v>
      </c>
      <c r="F1660" s="113" t="n">
        <v>46128</v>
      </c>
      <c r="G1660" s="67" t="str">
        <f aca="false">IF(I1660&gt;0,"Targeted Dealer","-")</f>
        <v>Targeted Dealer</v>
      </c>
      <c r="H1660" s="114"/>
      <c r="I1660" s="68" t="n">
        <v>35</v>
      </c>
      <c r="J1660" s="68" t="n">
        <f aca="false">I1660/$J$1*($J$1-$E$1)</f>
        <v>35</v>
      </c>
      <c r="K1660" s="69" t="n">
        <v>34</v>
      </c>
      <c r="L1660" s="69" t="n">
        <f aca="false">I1660-K1660</f>
        <v>1</v>
      </c>
      <c r="M1660" s="69" t="n">
        <f aca="false">IFERROR((K1660/J1660%),"-")</f>
        <v>97.1428571428572</v>
      </c>
      <c r="N1660" s="97" t="n">
        <v>143</v>
      </c>
      <c r="O1660" s="98" t="str">
        <f aca="false">IF(F1660&lt;=$P$2,"June","")</f>
        <v>June</v>
      </c>
      <c r="P1660" s="97" t="n">
        <f aca="false">N1660</f>
        <v>143</v>
      </c>
      <c r="Q1660" s="99" t="n">
        <f aca="false">K1660-P1660</f>
        <v>-109</v>
      </c>
      <c r="R1660" s="98" t="n">
        <f aca="false">IFERROR(IF(O1660="May",(K1660/P1660-1))," ")</f>
        <v>0</v>
      </c>
      <c r="S1660" s="100" t="str">
        <f aca="false">IF(N1660&gt;0,IF(O1660="","-",IF(R1660&lt;0%,"DEGROWTH","GROWTH")))</f>
        <v>GROWTH</v>
      </c>
      <c r="T1660" s="69" t="n">
        <v>0</v>
      </c>
      <c r="U1660" s="101" t="str">
        <f aca="false">IF(F1660&lt;=$V$2,"May","")</f>
        <v>May</v>
      </c>
      <c r="V1660" s="69" t="n">
        <f aca="false">T1660</f>
        <v>0</v>
      </c>
      <c r="W1660" s="102" t="n">
        <f aca="false">K1660-V1660</f>
        <v>34</v>
      </c>
      <c r="X1660" s="103" t="n">
        <f aca="false">IFERROR(IF(U1660="June",(K1660/V1660-1)),0)</f>
        <v>0</v>
      </c>
      <c r="Y1660" s="106" t="b">
        <f aca="false">IF(T1660&gt;0,IF(U1660="","-",IF(X1660&lt;0%,"DEGROWTH","GROWTH")))</f>
        <v>0</v>
      </c>
      <c r="Z1660" s="75" t="n">
        <v>0</v>
      </c>
      <c r="AA1660" s="70"/>
      <c r="AB1660" s="70" t="s">
        <v>133</v>
      </c>
      <c r="AC1660" s="110"/>
      <c r="AD1660" s="3"/>
      <c r="AE1660" s="3"/>
      <c r="AF1660" s="110" t="s">
        <v>130</v>
      </c>
      <c r="AG1660" s="121" t="n">
        <f aca="false">IFERROR(INDEX(Last6M_AvgSales_Ref!$B$2:$B$12659,MATCH(D1660,Last6M_AvgSales_Ref!$A$2:$A$12659,0)),"")</f>
        <v>5</v>
      </c>
    </row>
    <row r="1661" customFormat="false" ht="14.25" hidden="false" customHeight="true" outlineLevel="0" collapsed="false">
      <c r="A1661" s="110" t="s">
        <v>134</v>
      </c>
      <c r="B1661" s="111" t="s">
        <v>67</v>
      </c>
      <c r="C1661" s="112" t="s">
        <v>3696</v>
      </c>
      <c r="D1661" s="70" t="n">
        <v>1000004686</v>
      </c>
      <c r="E1661" s="111" t="s">
        <v>1831</v>
      </c>
      <c r="F1661" s="113" t="n">
        <v>46122</v>
      </c>
      <c r="G1661" s="67" t="str">
        <f aca="false">IF(I1661&gt;0,"Targeted Dealer","-")</f>
        <v>Targeted Dealer</v>
      </c>
      <c r="H1661" s="114"/>
      <c r="I1661" s="68" t="n">
        <v>200</v>
      </c>
      <c r="J1661" s="68" t="n">
        <f aca="false">I1661/$J$1*($J$1-$E$1)</f>
        <v>200</v>
      </c>
      <c r="K1661" s="69" t="n">
        <v>117</v>
      </c>
      <c r="L1661" s="69" t="n">
        <f aca="false">I1661-K1661</f>
        <v>83</v>
      </c>
      <c r="M1661" s="69" t="n">
        <f aca="false">IFERROR((K1661/J1661%),"-")</f>
        <v>58.5</v>
      </c>
      <c r="N1661" s="97" t="n">
        <v>52</v>
      </c>
      <c r="O1661" s="98" t="str">
        <f aca="false">IF(F1661&lt;=$P$2,"June","")</f>
        <v>June</v>
      </c>
      <c r="P1661" s="97" t="n">
        <f aca="false">N1661</f>
        <v>52</v>
      </c>
      <c r="Q1661" s="99" t="n">
        <f aca="false">K1661-P1661</f>
        <v>65</v>
      </c>
      <c r="R1661" s="98" t="n">
        <f aca="false">IFERROR(IF(O1661="May",(K1661/P1661-1))," ")</f>
        <v>0</v>
      </c>
      <c r="S1661" s="100" t="str">
        <f aca="false">IF(N1661&gt;0,IF(O1661="","-",IF(R1661&lt;0%,"DEGROWTH","GROWTH")))</f>
        <v>GROWTH</v>
      </c>
      <c r="T1661" s="69" t="n">
        <v>0</v>
      </c>
      <c r="U1661" s="101" t="str">
        <f aca="false">IF(F1661&lt;=$V$2,"May","")</f>
        <v>May</v>
      </c>
      <c r="V1661" s="69" t="n">
        <f aca="false">T1661</f>
        <v>0</v>
      </c>
      <c r="W1661" s="102" t="n">
        <f aca="false">K1661-V1661</f>
        <v>117</v>
      </c>
      <c r="X1661" s="103" t="n">
        <f aca="false">IFERROR(IF(U1661="June",(K1661/V1661-1)),0)</f>
        <v>0</v>
      </c>
      <c r="Y1661" s="106" t="b">
        <f aca="false">IF(T1661&gt;0,IF(U1661="","-",IF(X1661&lt;0%,"DEGROWTH","GROWTH")))</f>
        <v>0</v>
      </c>
      <c r="Z1661" s="75" t="n">
        <v>0</v>
      </c>
      <c r="AA1661" s="70"/>
      <c r="AB1661" s="70" t="s">
        <v>133</v>
      </c>
      <c r="AC1661" s="110"/>
      <c r="AD1661" s="3"/>
      <c r="AE1661" s="3"/>
      <c r="AF1661" s="110" t="s">
        <v>134</v>
      </c>
      <c r="AG1661" s="121" t="n">
        <f aca="false">IFERROR(INDEX(Last6M_AvgSales_Ref!$B$2:$B$12659,MATCH(D1661,Last6M_AvgSales_Ref!$A$2:$A$12659,0)),"")</f>
        <v>12.9166666666667</v>
      </c>
    </row>
    <row r="1662" customFormat="false" ht="14.25" hidden="false" customHeight="true" outlineLevel="0" collapsed="false">
      <c r="A1662" s="110" t="s">
        <v>130</v>
      </c>
      <c r="B1662" s="111" t="s">
        <v>122</v>
      </c>
      <c r="C1662" s="112" t="s">
        <v>416</v>
      </c>
      <c r="D1662" s="70" t="n">
        <v>1000002000</v>
      </c>
      <c r="E1662" s="111" t="s">
        <v>417</v>
      </c>
      <c r="F1662" s="113" t="n">
        <v>44739</v>
      </c>
      <c r="G1662" s="67" t="str">
        <f aca="false">IF(I1662&gt;0,"Targeted Dealer","-")</f>
        <v>Targeted Dealer</v>
      </c>
      <c r="H1662" s="114"/>
      <c r="I1662" s="68" t="n">
        <v>50</v>
      </c>
      <c r="J1662" s="68" t="n">
        <f aca="false">I1662/$J$1*($J$1-$E$1)</f>
        <v>50</v>
      </c>
      <c r="K1662" s="69" t="n">
        <v>10</v>
      </c>
      <c r="L1662" s="69" t="n">
        <f aca="false">I1662-K1662</f>
        <v>40</v>
      </c>
      <c r="M1662" s="69" t="n">
        <f aca="false">IFERROR((K1662/J1662%),"-")</f>
        <v>20</v>
      </c>
      <c r="N1662" s="97" t="n">
        <v>0</v>
      </c>
      <c r="O1662" s="98" t="str">
        <f aca="false">IF(F1662&lt;=$P$2,"June","")</f>
        <v>June</v>
      </c>
      <c r="P1662" s="97" t="n">
        <f aca="false">N1662</f>
        <v>0</v>
      </c>
      <c r="Q1662" s="99" t="n">
        <f aca="false">K1662-P1662</f>
        <v>10</v>
      </c>
      <c r="R1662" s="98" t="n">
        <f aca="false">IFERROR(IF(O1662="May",(K1662/P1662-1))," ")</f>
        <v>0</v>
      </c>
      <c r="S1662" s="105" t="b">
        <f aca="false">IF(N1662&gt;0,IF(O1662="","-",IF(R1662&lt;0%,"DEGROWTH","GROWTH")))</f>
        <v>0</v>
      </c>
      <c r="T1662" s="69" t="n">
        <v>25</v>
      </c>
      <c r="U1662" s="101" t="str">
        <f aca="false">IF(F1662&lt;=$V$2,"May","")</f>
        <v>May</v>
      </c>
      <c r="V1662" s="69" t="n">
        <f aca="false">T1662</f>
        <v>25</v>
      </c>
      <c r="W1662" s="102" t="n">
        <f aca="false">K1662-V1662</f>
        <v>-15</v>
      </c>
      <c r="X1662" s="103" t="n">
        <f aca="false">IFERROR(IF(U1662="June",(K1662/V1662-1)),0)</f>
        <v>0</v>
      </c>
      <c r="Y1662" s="104" t="str">
        <f aca="false">IF(T1662&gt;0,IF(U1662="","-",IF(X1662&lt;0%,"DEGROWTH","GROWTH")))</f>
        <v>GROWTH</v>
      </c>
      <c r="Z1662" s="75" t="n">
        <v>0</v>
      </c>
      <c r="AA1662" s="70"/>
      <c r="AB1662" s="70" t="s">
        <v>133</v>
      </c>
      <c r="AC1662" s="110"/>
      <c r="AD1662" s="3"/>
      <c r="AE1662" s="3"/>
      <c r="AF1662" s="110" t="s">
        <v>130</v>
      </c>
      <c r="AG1662" s="121" t="n">
        <f aca="false">IFERROR(INDEX(Last6M_AvgSales_Ref!$B$2:$B$12659,MATCH(D1662,Last6M_AvgSales_Ref!$A$2:$A$12659,0)),"")</f>
        <v>0.833333333333333</v>
      </c>
    </row>
    <row r="1663" customFormat="false" ht="14.25" hidden="false" customHeight="true" outlineLevel="0" collapsed="false">
      <c r="A1663" s="110" t="s">
        <v>130</v>
      </c>
      <c r="B1663" s="111" t="s">
        <v>122</v>
      </c>
      <c r="C1663" s="112" t="s">
        <v>3697</v>
      </c>
      <c r="D1663" s="70" t="n">
        <v>1000004694</v>
      </c>
      <c r="E1663" s="111" t="s">
        <v>3698</v>
      </c>
      <c r="F1663" s="113" t="n">
        <v>46111</v>
      </c>
      <c r="G1663" s="67" t="str">
        <f aca="false">IF(I1663&gt;0,"Targeted Dealer","-")</f>
        <v>Targeted Dealer</v>
      </c>
      <c r="H1663" s="114"/>
      <c r="I1663" s="68" t="n">
        <v>20</v>
      </c>
      <c r="J1663" s="68" t="n">
        <f aca="false">I1663/$J$1*($J$1-$E$1)</f>
        <v>20</v>
      </c>
      <c r="K1663" s="69" t="n">
        <v>15</v>
      </c>
      <c r="L1663" s="69" t="n">
        <f aca="false">I1663-K1663</f>
        <v>5</v>
      </c>
      <c r="M1663" s="69" t="n">
        <f aca="false">IFERROR((K1663/J1663%),"-")</f>
        <v>75</v>
      </c>
      <c r="N1663" s="97" t="n">
        <v>0</v>
      </c>
      <c r="O1663" s="98" t="str">
        <f aca="false">IF(F1663&lt;=$P$2,"June","")</f>
        <v>June</v>
      </c>
      <c r="P1663" s="97" t="n">
        <f aca="false">N1663</f>
        <v>0</v>
      </c>
      <c r="Q1663" s="99" t="n">
        <f aca="false">K1663-P1663</f>
        <v>15</v>
      </c>
      <c r="R1663" s="98" t="n">
        <f aca="false">IFERROR(IF(O1663="May",(K1663/P1663-1))," ")</f>
        <v>0</v>
      </c>
      <c r="S1663" s="105" t="b">
        <f aca="false">IF(N1663&gt;0,IF(O1663="","-",IF(R1663&lt;0%,"DEGROWTH","GROWTH")))</f>
        <v>0</v>
      </c>
      <c r="T1663" s="69" t="n">
        <v>0</v>
      </c>
      <c r="U1663" s="101" t="str">
        <f aca="false">IF(F1663&lt;=$V$2,"May","")</f>
        <v>May</v>
      </c>
      <c r="V1663" s="69" t="n">
        <f aca="false">T1663</f>
        <v>0</v>
      </c>
      <c r="W1663" s="102" t="n">
        <f aca="false">K1663-V1663</f>
        <v>15</v>
      </c>
      <c r="X1663" s="103" t="n">
        <f aca="false">IFERROR(IF(U1663="June",(K1663/V1663-1)),0)</f>
        <v>0</v>
      </c>
      <c r="Y1663" s="106" t="b">
        <f aca="false">IF(T1663&gt;0,IF(U1663="","-",IF(X1663&lt;0%,"DEGROWTH","GROWTH")))</f>
        <v>0</v>
      </c>
      <c r="Z1663" s="75" t="n">
        <v>0</v>
      </c>
      <c r="AA1663" s="70"/>
      <c r="AB1663" s="70" t="s">
        <v>133</v>
      </c>
      <c r="AC1663" s="110"/>
      <c r="AD1663" s="3"/>
      <c r="AE1663" s="3"/>
      <c r="AF1663" s="110" t="s">
        <v>130</v>
      </c>
      <c r="AG1663" s="121" t="n">
        <f aca="false">IFERROR(INDEX(Last6M_AvgSales_Ref!$B$2:$B$12659,MATCH(D1663,Last6M_AvgSales_Ref!$A$2:$A$12659,0)),"")</f>
        <v>1.66666666666667</v>
      </c>
    </row>
    <row r="1664" customFormat="false" ht="14.25" hidden="false" customHeight="true" outlineLevel="0" collapsed="false">
      <c r="A1664" s="110" t="s">
        <v>133</v>
      </c>
      <c r="B1664" s="111" t="s">
        <v>55</v>
      </c>
      <c r="C1664" s="112" t="s">
        <v>3699</v>
      </c>
      <c r="D1664" s="70" t="n">
        <v>1000004696</v>
      </c>
      <c r="E1664" s="111" t="s">
        <v>3700</v>
      </c>
      <c r="F1664" s="113" t="n">
        <v>46118</v>
      </c>
      <c r="G1664" s="67" t="str">
        <f aca="false">IF(I1664&gt;0,"Targeted Dealer","-")</f>
        <v>Targeted Dealer</v>
      </c>
      <c r="H1664" s="114"/>
      <c r="I1664" s="68" t="n">
        <v>70</v>
      </c>
      <c r="J1664" s="68" t="n">
        <f aca="false">I1664/$J$1*($J$1-$E$1)</f>
        <v>70</v>
      </c>
      <c r="K1664" s="69" t="n">
        <v>70</v>
      </c>
      <c r="L1664" s="69" t="n">
        <f aca="false">I1664-K1664</f>
        <v>0</v>
      </c>
      <c r="M1664" s="69" t="n">
        <f aca="false">IFERROR((K1664/J1664%),"-")</f>
        <v>100</v>
      </c>
      <c r="N1664" s="97" t="n">
        <v>35</v>
      </c>
      <c r="O1664" s="98" t="str">
        <f aca="false">IF(F1664&lt;=$P$2,"June","")</f>
        <v>June</v>
      </c>
      <c r="P1664" s="97" t="n">
        <f aca="false">N1664</f>
        <v>35</v>
      </c>
      <c r="Q1664" s="99" t="n">
        <f aca="false">K1664-P1664</f>
        <v>35</v>
      </c>
      <c r="R1664" s="98" t="n">
        <f aca="false">IFERROR(IF(O1664="May",(K1664/P1664-1))," ")</f>
        <v>0</v>
      </c>
      <c r="S1664" s="100" t="str">
        <f aca="false">IF(N1664&gt;0,IF(O1664="","-",IF(R1664&lt;0%,"DEGROWTH","GROWTH")))</f>
        <v>GROWTH</v>
      </c>
      <c r="T1664" s="69" t="n">
        <v>0</v>
      </c>
      <c r="U1664" s="101" t="str">
        <f aca="false">IF(F1664&lt;=$V$2,"May","")</f>
        <v>May</v>
      </c>
      <c r="V1664" s="69" t="n">
        <f aca="false">T1664</f>
        <v>0</v>
      </c>
      <c r="W1664" s="102" t="n">
        <f aca="false">K1664-V1664</f>
        <v>70</v>
      </c>
      <c r="X1664" s="103" t="n">
        <f aca="false">IFERROR(IF(U1664="June",(K1664/V1664-1)),0)</f>
        <v>0</v>
      </c>
      <c r="Y1664" s="106" t="b">
        <f aca="false">IF(T1664&gt;0,IF(U1664="","-",IF(X1664&lt;0%,"DEGROWTH","GROWTH")))</f>
        <v>0</v>
      </c>
      <c r="Z1664" s="75" t="n">
        <v>0</v>
      </c>
      <c r="AA1664" s="70"/>
      <c r="AB1664" s="70" t="s">
        <v>133</v>
      </c>
      <c r="AC1664" s="110"/>
      <c r="AD1664" s="3"/>
      <c r="AE1664" s="3"/>
      <c r="AF1664" s="110" t="s">
        <v>133</v>
      </c>
      <c r="AG1664" s="121" t="n">
        <f aca="false">IFERROR(INDEX(Last6M_AvgSales_Ref!$B$2:$B$12659,MATCH(D1664,Last6M_AvgSales_Ref!$A$2:$A$12659,0)),"")</f>
        <v>5.83333333333333</v>
      </c>
    </row>
    <row r="1665" customFormat="false" ht="14.25" hidden="false" customHeight="true" outlineLevel="0" collapsed="false">
      <c r="A1665" s="110" t="s">
        <v>133</v>
      </c>
      <c r="B1665" s="111" t="s">
        <v>21</v>
      </c>
      <c r="C1665" s="112" t="s">
        <v>534</v>
      </c>
      <c r="D1665" s="70" t="n">
        <v>1000004443</v>
      </c>
      <c r="E1665" s="111" t="s">
        <v>535</v>
      </c>
      <c r="F1665" s="113" t="n">
        <v>45876</v>
      </c>
      <c r="G1665" s="67" t="str">
        <f aca="false">IF(I1665&gt;0,"Targeted Dealer","-")</f>
        <v>Targeted Dealer</v>
      </c>
      <c r="H1665" s="114"/>
      <c r="I1665" s="68" t="n">
        <v>39</v>
      </c>
      <c r="J1665" s="68" t="n">
        <f aca="false">I1665/$J$1*($J$1-$E$1)</f>
        <v>39</v>
      </c>
      <c r="K1665" s="69" t="n">
        <v>39</v>
      </c>
      <c r="L1665" s="69" t="n">
        <f aca="false">I1665-K1665</f>
        <v>0</v>
      </c>
      <c r="M1665" s="69" t="n">
        <f aca="false">IFERROR((K1665/J1665%),"-")</f>
        <v>100</v>
      </c>
      <c r="N1665" s="97" t="n">
        <v>26</v>
      </c>
      <c r="O1665" s="98" t="str">
        <f aca="false">IF(F1665&lt;=$P$2,"June","")</f>
        <v>June</v>
      </c>
      <c r="P1665" s="97" t="n">
        <f aca="false">N1665</f>
        <v>26</v>
      </c>
      <c r="Q1665" s="99" t="n">
        <f aca="false">K1665-P1665</f>
        <v>13</v>
      </c>
      <c r="R1665" s="98" t="n">
        <f aca="false">IFERROR(IF(O1665="May",(K1665/P1665-1))," ")</f>
        <v>0</v>
      </c>
      <c r="S1665" s="100" t="str">
        <f aca="false">IF(N1665&gt;0,IF(O1665="","-",IF(R1665&lt;0%,"DEGROWTH","GROWTH")))</f>
        <v>GROWTH</v>
      </c>
      <c r="T1665" s="69" t="n">
        <v>0</v>
      </c>
      <c r="U1665" s="101" t="str">
        <f aca="false">IF(F1665&lt;=$V$2,"May","")</f>
        <v>May</v>
      </c>
      <c r="V1665" s="69" t="n">
        <f aca="false">T1665</f>
        <v>0</v>
      </c>
      <c r="W1665" s="102" t="n">
        <f aca="false">K1665-V1665</f>
        <v>39</v>
      </c>
      <c r="X1665" s="103" t="n">
        <f aca="false">IFERROR(IF(U1665="June",(K1665/V1665-1)),0)</f>
        <v>0</v>
      </c>
      <c r="Y1665" s="106" t="b">
        <f aca="false">IF(T1665&gt;0,IF(U1665="","-",IF(X1665&lt;0%,"DEGROWTH","GROWTH")))</f>
        <v>0</v>
      </c>
      <c r="Z1665" s="75" t="n">
        <v>0</v>
      </c>
      <c r="AA1665" s="70"/>
      <c r="AB1665" s="70" t="s">
        <v>133</v>
      </c>
      <c r="AC1665" s="110"/>
      <c r="AD1665" s="3"/>
      <c r="AE1665" s="3"/>
      <c r="AF1665" s="110" t="s">
        <v>133</v>
      </c>
      <c r="AG1665" s="121" t="n">
        <f aca="false">IFERROR(INDEX(Last6M_AvgSales_Ref!$B$2:$B$12659,MATCH(D1665,Last6M_AvgSales_Ref!$A$2:$A$12659,0)),"")</f>
        <v>2.16666666666667</v>
      </c>
    </row>
    <row r="1666" customFormat="false" ht="14.25" hidden="false" customHeight="true" outlineLevel="0" collapsed="false">
      <c r="A1666" s="110" t="s">
        <v>133</v>
      </c>
      <c r="B1666" s="111" t="s">
        <v>21</v>
      </c>
      <c r="C1666" s="112" t="s">
        <v>3701</v>
      </c>
      <c r="D1666" s="70" t="n">
        <v>1000004701</v>
      </c>
      <c r="E1666" s="111" t="s">
        <v>3702</v>
      </c>
      <c r="F1666" s="113" t="n">
        <v>46129</v>
      </c>
      <c r="G1666" s="67" t="str">
        <f aca="false">IF(I1666&gt;0,"Targeted Dealer","-")</f>
        <v>Targeted Dealer</v>
      </c>
      <c r="H1666" s="114"/>
      <c r="I1666" s="68" t="n">
        <v>550</v>
      </c>
      <c r="J1666" s="68" t="n">
        <f aca="false">I1666/$J$1*($J$1-$E$1)</f>
        <v>550</v>
      </c>
      <c r="K1666" s="69" t="n">
        <v>578</v>
      </c>
      <c r="L1666" s="69" t="n">
        <f aca="false">I1666-K1666</f>
        <v>-28</v>
      </c>
      <c r="M1666" s="69" t="n">
        <f aca="false">IFERROR((K1666/J1666%),"-")</f>
        <v>105.090909090909</v>
      </c>
      <c r="N1666" s="97" t="n">
        <v>560</v>
      </c>
      <c r="O1666" s="98" t="str">
        <f aca="false">IF(F1666&lt;=$P$2,"June","")</f>
        <v>June</v>
      </c>
      <c r="P1666" s="97" t="n">
        <f aca="false">N1666</f>
        <v>560</v>
      </c>
      <c r="Q1666" s="99" t="n">
        <f aca="false">K1666-P1666</f>
        <v>18</v>
      </c>
      <c r="R1666" s="98" t="n">
        <f aca="false">IFERROR(IF(O1666="May",(K1666/P1666-1))," ")</f>
        <v>0</v>
      </c>
      <c r="S1666" s="100" t="str">
        <f aca="false">IF(N1666&gt;0,IF(O1666="","-",IF(R1666&lt;0%,"DEGROWTH","GROWTH")))</f>
        <v>GROWTH</v>
      </c>
      <c r="T1666" s="69" t="n">
        <v>0</v>
      </c>
      <c r="U1666" s="101" t="str">
        <f aca="false">IF(F1666&lt;=$V$2,"May","")</f>
        <v>May</v>
      </c>
      <c r="V1666" s="69" t="n">
        <f aca="false">T1666</f>
        <v>0</v>
      </c>
      <c r="W1666" s="102" t="n">
        <f aca="false">K1666-V1666</f>
        <v>578</v>
      </c>
      <c r="X1666" s="103" t="n">
        <f aca="false">IFERROR(IF(U1666="June",(K1666/V1666-1)),0)</f>
        <v>0</v>
      </c>
      <c r="Y1666" s="106" t="b">
        <f aca="false">IF(T1666&gt;0,IF(U1666="","-",IF(X1666&lt;0%,"DEGROWTH","GROWTH")))</f>
        <v>0</v>
      </c>
      <c r="Z1666" s="75" t="n">
        <v>0</v>
      </c>
      <c r="AA1666" s="70"/>
      <c r="AB1666" s="70" t="s">
        <v>133</v>
      </c>
      <c r="AC1666" s="110"/>
      <c r="AD1666" s="3"/>
      <c r="AE1666" s="3"/>
      <c r="AF1666" s="110" t="s">
        <v>133</v>
      </c>
      <c r="AG1666" s="121" t="n">
        <f aca="false">IFERROR(INDEX(Last6M_AvgSales_Ref!$B$2:$B$12659,MATCH(D1666,Last6M_AvgSales_Ref!$A$2:$A$12659,0)),"")</f>
        <v>64</v>
      </c>
    </row>
    <row r="1667" customFormat="false" ht="14.25" hidden="false" customHeight="true" outlineLevel="0" collapsed="false">
      <c r="A1667" s="110" t="s">
        <v>130</v>
      </c>
      <c r="B1667" s="111" t="s">
        <v>521</v>
      </c>
      <c r="C1667" s="112" t="s">
        <v>3703</v>
      </c>
      <c r="D1667" s="70" t="n">
        <v>1000001828</v>
      </c>
      <c r="E1667" s="111" t="s">
        <v>3704</v>
      </c>
      <c r="F1667" s="113" t="n">
        <v>44739</v>
      </c>
      <c r="G1667" s="67" t="str">
        <f aca="false">IF(I1667&gt;0,"Targeted Dealer","-")</f>
        <v>Targeted Dealer</v>
      </c>
      <c r="H1667" s="114"/>
      <c r="I1667" s="68" t="n">
        <v>25</v>
      </c>
      <c r="J1667" s="68" t="n">
        <f aca="false">I1667/$J$1*($J$1-$E$1)</f>
        <v>25</v>
      </c>
      <c r="K1667" s="69" t="n">
        <v>25</v>
      </c>
      <c r="L1667" s="69" t="n">
        <f aca="false">I1667-K1667</f>
        <v>0</v>
      </c>
      <c r="M1667" s="69" t="n">
        <f aca="false">IFERROR((K1667/J1667%),"-")</f>
        <v>100</v>
      </c>
      <c r="N1667" s="97" t="n">
        <v>0</v>
      </c>
      <c r="O1667" s="98" t="str">
        <f aca="false">IF(F1667&lt;=$P$2,"June","")</f>
        <v>June</v>
      </c>
      <c r="P1667" s="97" t="n">
        <f aca="false">N1667</f>
        <v>0</v>
      </c>
      <c r="Q1667" s="99" t="n">
        <f aca="false">K1667-P1667</f>
        <v>25</v>
      </c>
      <c r="R1667" s="98" t="n">
        <f aca="false">IFERROR(IF(O1667="May",(K1667/P1667-1))," ")</f>
        <v>0</v>
      </c>
      <c r="S1667" s="105" t="b">
        <f aca="false">IF(N1667&gt;0,IF(O1667="","-",IF(R1667&lt;0%,"DEGROWTH","GROWTH")))</f>
        <v>0</v>
      </c>
      <c r="T1667" s="69" t="n">
        <v>0</v>
      </c>
      <c r="U1667" s="101" t="str">
        <f aca="false">IF(F1667&lt;=$V$2,"May","")</f>
        <v>May</v>
      </c>
      <c r="V1667" s="69" t="n">
        <f aca="false">T1667</f>
        <v>0</v>
      </c>
      <c r="W1667" s="102" t="n">
        <f aca="false">K1667-V1667</f>
        <v>25</v>
      </c>
      <c r="X1667" s="103" t="n">
        <f aca="false">IFERROR(IF(U1667="June",(K1667/V1667-1)),0)</f>
        <v>0</v>
      </c>
      <c r="Y1667" s="106" t="b">
        <f aca="false">IF(T1667&gt;0,IF(U1667="","-",IF(X1667&lt;0%,"DEGROWTH","GROWTH")))</f>
        <v>0</v>
      </c>
      <c r="Z1667" s="75" t="n">
        <v>0</v>
      </c>
      <c r="AA1667" s="70"/>
      <c r="AB1667" s="70" t="s">
        <v>133</v>
      </c>
      <c r="AC1667" s="110"/>
      <c r="AD1667" s="3"/>
      <c r="AE1667" s="3"/>
      <c r="AF1667" s="110" t="s">
        <v>130</v>
      </c>
      <c r="AG1667" s="121" t="n">
        <f aca="false">IFERROR(INDEX(Last6M_AvgSales_Ref!$B$2:$B$12659,MATCH(D1667,Last6M_AvgSales_Ref!$A$2:$A$12659,0)),"")</f>
        <v>4.16666666666667</v>
      </c>
    </row>
    <row r="1668" customFormat="false" ht="14.25" hidden="false" customHeight="true" outlineLevel="0" collapsed="false">
      <c r="A1668" s="110" t="s">
        <v>131</v>
      </c>
      <c r="B1668" s="111" t="s">
        <v>98</v>
      </c>
      <c r="C1668" s="112" t="s">
        <v>3705</v>
      </c>
      <c r="D1668" s="70" t="n">
        <v>1000004698</v>
      </c>
      <c r="E1668" s="111" t="s">
        <v>3706</v>
      </c>
      <c r="F1668" s="113" t="n">
        <v>46120</v>
      </c>
      <c r="G1668" s="67" t="str">
        <f aca="false">IF(I1668&gt;0,"Targeted Dealer","-")</f>
        <v>Targeted Dealer</v>
      </c>
      <c r="H1668" s="114"/>
      <c r="I1668" s="68" t="n">
        <v>390</v>
      </c>
      <c r="J1668" s="68" t="n">
        <f aca="false">I1668/$J$1*($J$1-$E$1)</f>
        <v>390</v>
      </c>
      <c r="K1668" s="69" t="n">
        <v>417.25</v>
      </c>
      <c r="L1668" s="69" t="n">
        <f aca="false">I1668-K1668</f>
        <v>-27.25</v>
      </c>
      <c r="M1668" s="69" t="n">
        <f aca="false">IFERROR((K1668/J1668%),"-")</f>
        <v>106.987179487179</v>
      </c>
      <c r="N1668" s="97" t="n">
        <v>433.5</v>
      </c>
      <c r="O1668" s="98" t="str">
        <f aca="false">IF(F1668&lt;=$P$2,"June","")</f>
        <v>June</v>
      </c>
      <c r="P1668" s="97" t="n">
        <f aca="false">N1668</f>
        <v>433.5</v>
      </c>
      <c r="Q1668" s="99" t="n">
        <f aca="false">K1668-P1668</f>
        <v>-16.25</v>
      </c>
      <c r="R1668" s="98" t="n">
        <f aca="false">IFERROR(IF(O1668="May",(K1668/P1668-1))," ")</f>
        <v>0</v>
      </c>
      <c r="S1668" s="100" t="str">
        <f aca="false">IF(N1668&gt;0,IF(O1668="","-",IF(R1668&lt;0%,"DEGROWTH","GROWTH")))</f>
        <v>GROWTH</v>
      </c>
      <c r="T1668" s="69" t="n">
        <v>0</v>
      </c>
      <c r="U1668" s="101" t="str">
        <f aca="false">IF(F1668&lt;=$V$2,"May","")</f>
        <v>May</v>
      </c>
      <c r="V1668" s="69" t="n">
        <f aca="false">T1668</f>
        <v>0</v>
      </c>
      <c r="W1668" s="102" t="n">
        <f aca="false">K1668-V1668</f>
        <v>417.25</v>
      </c>
      <c r="X1668" s="103" t="n">
        <f aca="false">IFERROR(IF(U1668="June",(K1668/V1668-1)),0)</f>
        <v>0</v>
      </c>
      <c r="Y1668" s="106" t="b">
        <f aca="false">IF(T1668&gt;0,IF(U1668="","-",IF(X1668&lt;0%,"DEGROWTH","GROWTH")))</f>
        <v>0</v>
      </c>
      <c r="Z1668" s="75" t="n">
        <v>0</v>
      </c>
      <c r="AA1668" s="70"/>
      <c r="AB1668" s="70" t="s">
        <v>133</v>
      </c>
      <c r="AC1668" s="110"/>
      <c r="AD1668" s="3"/>
      <c r="AE1668" s="3"/>
      <c r="AF1668" s="110" t="s">
        <v>131</v>
      </c>
      <c r="AG1668" s="121" t="n">
        <f aca="false">IFERROR(INDEX(Last6M_AvgSales_Ref!$B$2:$B$12659,MATCH(D1668,Last6M_AvgSales_Ref!$A$2:$A$12659,0)),"")</f>
        <v>52.3333333333333</v>
      </c>
    </row>
    <row r="1669" customFormat="false" ht="14.25" hidden="false" customHeight="true" outlineLevel="0" collapsed="false">
      <c r="A1669" s="110" t="s">
        <v>130</v>
      </c>
      <c r="B1669" s="111" t="s">
        <v>139</v>
      </c>
      <c r="C1669" s="112" t="s">
        <v>386</v>
      </c>
      <c r="D1669" s="70" t="n">
        <v>1000002074</v>
      </c>
      <c r="E1669" s="111" t="s">
        <v>387</v>
      </c>
      <c r="F1669" s="113" t="n">
        <v>44739</v>
      </c>
      <c r="G1669" s="67" t="str">
        <f aca="false">IF(I1669&gt;0,"Targeted Dealer","-")</f>
        <v>Targeted Dealer</v>
      </c>
      <c r="H1669" s="114"/>
      <c r="I1669" s="68" t="n">
        <v>50</v>
      </c>
      <c r="J1669" s="68" t="n">
        <f aca="false">I1669/$J$1*($J$1-$E$1)</f>
        <v>50</v>
      </c>
      <c r="K1669" s="69" t="n">
        <v>50</v>
      </c>
      <c r="L1669" s="69" t="n">
        <f aca="false">I1669-K1669</f>
        <v>0</v>
      </c>
      <c r="M1669" s="69" t="n">
        <f aca="false">IFERROR((K1669/J1669%),"-")</f>
        <v>100</v>
      </c>
      <c r="N1669" s="97" t="n">
        <v>25</v>
      </c>
      <c r="O1669" s="98" t="str">
        <f aca="false">IF(F1669&lt;=$P$2,"June","")</f>
        <v>June</v>
      </c>
      <c r="P1669" s="97" t="n">
        <f aca="false">N1669</f>
        <v>25</v>
      </c>
      <c r="Q1669" s="99" t="n">
        <f aca="false">K1669-P1669</f>
        <v>25</v>
      </c>
      <c r="R1669" s="98" t="n">
        <f aca="false">IFERROR(IF(O1669="May",(K1669/P1669-1))," ")</f>
        <v>0</v>
      </c>
      <c r="S1669" s="100" t="str">
        <f aca="false">IF(N1669&gt;0,IF(O1669="","-",IF(R1669&lt;0%,"DEGROWTH","GROWTH")))</f>
        <v>GROWTH</v>
      </c>
      <c r="T1669" s="69" t="n">
        <v>0</v>
      </c>
      <c r="U1669" s="101" t="str">
        <f aca="false">IF(F1669&lt;=$V$2,"May","")</f>
        <v>May</v>
      </c>
      <c r="V1669" s="69" t="n">
        <f aca="false">T1669</f>
        <v>0</v>
      </c>
      <c r="W1669" s="102" t="n">
        <f aca="false">K1669-V1669</f>
        <v>50</v>
      </c>
      <c r="X1669" s="103" t="n">
        <f aca="false">IFERROR(IF(U1669="June",(K1669/V1669-1)),0)</f>
        <v>0</v>
      </c>
      <c r="Y1669" s="106" t="b">
        <f aca="false">IF(T1669&gt;0,IF(U1669="","-",IF(X1669&lt;0%,"DEGROWTH","GROWTH")))</f>
        <v>0</v>
      </c>
      <c r="Z1669" s="75" t="n">
        <v>0</v>
      </c>
      <c r="AA1669" s="70"/>
      <c r="AB1669" s="70" t="s">
        <v>133</v>
      </c>
      <c r="AC1669" s="110"/>
      <c r="AD1669" s="3"/>
      <c r="AE1669" s="3"/>
      <c r="AF1669" s="110" t="s">
        <v>130</v>
      </c>
      <c r="AG1669" s="121" t="n">
        <f aca="false">IFERROR(INDEX(Last6M_AvgSales_Ref!$B$2:$B$12659,MATCH(D1669,Last6M_AvgSales_Ref!$A$2:$A$12659,0)),"")</f>
        <v>4.16666666666667</v>
      </c>
    </row>
    <row r="1670" customFormat="false" ht="14.25" hidden="false" customHeight="true" outlineLevel="0" collapsed="false">
      <c r="A1670" s="110" t="s">
        <v>134</v>
      </c>
      <c r="B1670" s="111" t="s">
        <v>71</v>
      </c>
      <c r="C1670" s="112" t="s">
        <v>584</v>
      </c>
      <c r="D1670" s="70" t="n">
        <v>1000004484</v>
      </c>
      <c r="E1670" s="111" t="s">
        <v>585</v>
      </c>
      <c r="F1670" s="113" t="n">
        <v>45936</v>
      </c>
      <c r="G1670" s="67" t="str">
        <f aca="false">IF(I1670&gt;0,"Targeted Dealer","-")</f>
        <v>-</v>
      </c>
      <c r="H1670" s="114"/>
      <c r="I1670" s="68" t="n">
        <v>0</v>
      </c>
      <c r="J1670" s="68" t="n">
        <f aca="false">I1670/$J$1*($J$1-$E$1)</f>
        <v>0</v>
      </c>
      <c r="K1670" s="69" t="n">
        <v>90</v>
      </c>
      <c r="L1670" s="69" t="n">
        <f aca="false">I1670-K1670</f>
        <v>-90</v>
      </c>
      <c r="M1670" s="69" t="str">
        <f aca="false">IFERROR((K1670/J1670%),"-")</f>
        <v>-</v>
      </c>
      <c r="N1670" s="97" t="n">
        <v>60</v>
      </c>
      <c r="O1670" s="98" t="str">
        <f aca="false">IF(F1670&lt;=$P$2,"June","")</f>
        <v>June</v>
      </c>
      <c r="P1670" s="97" t="n">
        <f aca="false">N1670</f>
        <v>60</v>
      </c>
      <c r="Q1670" s="99" t="n">
        <f aca="false">K1670-P1670</f>
        <v>30</v>
      </c>
      <c r="R1670" s="98" t="n">
        <f aca="false">IFERROR(IF(O1670="May",(K1670/P1670-1))," ")</f>
        <v>0</v>
      </c>
      <c r="S1670" s="100" t="str">
        <f aca="false">IF(N1670&gt;0,IF(O1670="","-",IF(R1670&lt;0%,"DEGROWTH","GROWTH")))</f>
        <v>GROWTH</v>
      </c>
      <c r="T1670" s="69" t="n">
        <v>0</v>
      </c>
      <c r="U1670" s="101" t="str">
        <f aca="false">IF(F1670&lt;=$V$2,"May","")</f>
        <v>May</v>
      </c>
      <c r="V1670" s="69" t="n">
        <f aca="false">T1670</f>
        <v>0</v>
      </c>
      <c r="W1670" s="102" t="n">
        <f aca="false">K1670-V1670</f>
        <v>90</v>
      </c>
      <c r="X1670" s="103" t="n">
        <f aca="false">IFERROR(IF(U1670="June",(K1670/V1670-1)),0)</f>
        <v>0</v>
      </c>
      <c r="Y1670" s="106" t="b">
        <f aca="false">IF(T1670&gt;0,IF(U1670="","-",IF(X1670&lt;0%,"DEGROWTH","GROWTH")))</f>
        <v>0</v>
      </c>
      <c r="Z1670" s="75" t="n">
        <v>0</v>
      </c>
      <c r="AA1670" s="70"/>
      <c r="AB1670" s="70" t="s">
        <v>133</v>
      </c>
      <c r="AC1670" s="110"/>
      <c r="AD1670" s="3"/>
      <c r="AE1670" s="3"/>
      <c r="AF1670" s="110" t="s">
        <v>134</v>
      </c>
      <c r="AG1670" s="121" t="n">
        <f aca="false">IFERROR(INDEX(Last6M_AvgSales_Ref!$B$2:$B$12659,MATCH(D1670,Last6M_AvgSales_Ref!$A$2:$A$12659,0)),"")</f>
        <v>9.16666666666667</v>
      </c>
    </row>
    <row r="1671" customFormat="false" ht="14.25" hidden="false" customHeight="true" outlineLevel="0" collapsed="false">
      <c r="A1671" s="110" t="s">
        <v>134</v>
      </c>
      <c r="B1671" s="111" t="s">
        <v>77</v>
      </c>
      <c r="C1671" s="112" t="s">
        <v>3707</v>
      </c>
      <c r="D1671" s="70" t="n">
        <v>1000004699</v>
      </c>
      <c r="E1671" s="111" t="s">
        <v>1868</v>
      </c>
      <c r="F1671" s="113" t="n">
        <v>46123</v>
      </c>
      <c r="G1671" s="67" t="str">
        <f aca="false">IF(I1671&gt;0,"Targeted Dealer","-")</f>
        <v>Targeted Dealer</v>
      </c>
      <c r="H1671" s="114"/>
      <c r="I1671" s="68" t="n">
        <v>70</v>
      </c>
      <c r="J1671" s="68" t="n">
        <f aca="false">I1671/$J$1*($J$1-$E$1)</f>
        <v>70</v>
      </c>
      <c r="K1671" s="69" t="n">
        <v>25</v>
      </c>
      <c r="L1671" s="69" t="n">
        <f aca="false">I1671-K1671</f>
        <v>45</v>
      </c>
      <c r="M1671" s="69" t="n">
        <f aca="false">IFERROR((K1671/J1671%),"-")</f>
        <v>35.7142857142857</v>
      </c>
      <c r="N1671" s="97" t="n">
        <v>15</v>
      </c>
      <c r="O1671" s="98" t="str">
        <f aca="false">IF(F1671&lt;=$P$2,"June","")</f>
        <v>June</v>
      </c>
      <c r="P1671" s="97" t="n">
        <f aca="false">N1671</f>
        <v>15</v>
      </c>
      <c r="Q1671" s="99" t="n">
        <f aca="false">K1671-P1671</f>
        <v>10</v>
      </c>
      <c r="R1671" s="98" t="n">
        <f aca="false">IFERROR(IF(O1671="May",(K1671/P1671-1))," ")</f>
        <v>0</v>
      </c>
      <c r="S1671" s="100" t="str">
        <f aca="false">IF(N1671&gt;0,IF(O1671="","-",IF(R1671&lt;0%,"DEGROWTH","GROWTH")))</f>
        <v>GROWTH</v>
      </c>
      <c r="T1671" s="69" t="n">
        <v>0</v>
      </c>
      <c r="U1671" s="101" t="str">
        <f aca="false">IF(F1671&lt;=$V$2,"May","")</f>
        <v>May</v>
      </c>
      <c r="V1671" s="69" t="n">
        <f aca="false">T1671</f>
        <v>0</v>
      </c>
      <c r="W1671" s="102" t="n">
        <f aca="false">K1671-V1671</f>
        <v>25</v>
      </c>
      <c r="X1671" s="103" t="n">
        <f aca="false">IFERROR(IF(U1671="June",(K1671/V1671-1)),0)</f>
        <v>0</v>
      </c>
      <c r="Y1671" s="106" t="b">
        <f aca="false">IF(T1671&gt;0,IF(U1671="","-",IF(X1671&lt;0%,"DEGROWTH","GROWTH")))</f>
        <v>0</v>
      </c>
      <c r="Z1671" s="75" t="n">
        <v>0</v>
      </c>
      <c r="AA1671" s="70"/>
      <c r="AB1671" s="70" t="s">
        <v>133</v>
      </c>
      <c r="AC1671" s="110"/>
      <c r="AD1671" s="3"/>
      <c r="AE1671" s="3"/>
      <c r="AF1671" s="110" t="s">
        <v>134</v>
      </c>
      <c r="AG1671" s="121" t="n">
        <f aca="false">IFERROR(INDEX(Last6M_AvgSales_Ref!$B$2:$B$12659,MATCH(D1671,Last6M_AvgSales_Ref!$A$2:$A$12659,0)),"")</f>
        <v>1.91666666666667</v>
      </c>
    </row>
    <row r="1672" customFormat="false" ht="14.25" hidden="false" customHeight="true" outlineLevel="0" collapsed="false">
      <c r="A1672" s="110" t="s">
        <v>134</v>
      </c>
      <c r="B1672" s="111" t="s">
        <v>77</v>
      </c>
      <c r="C1672" s="112" t="s">
        <v>3708</v>
      </c>
      <c r="D1672" s="70" t="n">
        <v>1000004691</v>
      </c>
      <c r="E1672" s="111" t="s">
        <v>3709</v>
      </c>
      <c r="F1672" s="113" t="n">
        <v>46133</v>
      </c>
      <c r="G1672" s="67" t="str">
        <f aca="false">IF(I1672&gt;0,"Targeted Dealer","-")</f>
        <v>Targeted Dealer</v>
      </c>
      <c r="H1672" s="114"/>
      <c r="I1672" s="68" t="n">
        <v>150</v>
      </c>
      <c r="J1672" s="68" t="n">
        <f aca="false">I1672/$J$1*($J$1-$E$1)</f>
        <v>150</v>
      </c>
      <c r="K1672" s="69" t="n">
        <v>159.5</v>
      </c>
      <c r="L1672" s="69" t="n">
        <f aca="false">I1672-K1672</f>
        <v>-9.5</v>
      </c>
      <c r="M1672" s="69" t="n">
        <f aca="false">IFERROR((K1672/J1672%),"-")</f>
        <v>106.333333333333</v>
      </c>
      <c r="N1672" s="97" t="n">
        <v>130.5</v>
      </c>
      <c r="O1672" s="98" t="str">
        <f aca="false">IF(F1672&lt;=$P$2,"June","")</f>
        <v>June</v>
      </c>
      <c r="P1672" s="97" t="n">
        <f aca="false">N1672</f>
        <v>130.5</v>
      </c>
      <c r="Q1672" s="99" t="n">
        <f aca="false">K1672-P1672</f>
        <v>29</v>
      </c>
      <c r="R1672" s="98" t="n">
        <f aca="false">IFERROR(IF(O1672="May",(K1672/P1672-1))," ")</f>
        <v>0</v>
      </c>
      <c r="S1672" s="100" t="str">
        <f aca="false">IF(N1672&gt;0,IF(O1672="","-",IF(R1672&lt;0%,"DEGROWTH","GROWTH")))</f>
        <v>GROWTH</v>
      </c>
      <c r="T1672" s="69" t="n">
        <v>0</v>
      </c>
      <c r="U1672" s="101" t="str">
        <f aca="false">IF(F1672&lt;=$V$2,"May","")</f>
        <v>May</v>
      </c>
      <c r="V1672" s="69" t="n">
        <f aca="false">T1672</f>
        <v>0</v>
      </c>
      <c r="W1672" s="102" t="n">
        <f aca="false">K1672-V1672</f>
        <v>159.5</v>
      </c>
      <c r="X1672" s="103" t="n">
        <f aca="false">IFERROR(IF(U1672="June",(K1672/V1672-1)),0)</f>
        <v>0</v>
      </c>
      <c r="Y1672" s="106" t="b">
        <f aca="false">IF(T1672&gt;0,IF(U1672="","-",IF(X1672&lt;0%,"DEGROWTH","GROWTH")))</f>
        <v>0</v>
      </c>
      <c r="Z1672" s="75" t="n">
        <v>0</v>
      </c>
      <c r="AA1672" s="70"/>
      <c r="AB1672" s="70" t="s">
        <v>133</v>
      </c>
      <c r="AC1672" s="110"/>
      <c r="AD1672" s="3"/>
      <c r="AE1672" s="3"/>
      <c r="AF1672" s="110" t="s">
        <v>134</v>
      </c>
      <c r="AG1672" s="121" t="n">
        <f aca="false">IFERROR(INDEX(Last6M_AvgSales_Ref!$B$2:$B$12659,MATCH(D1672,Last6M_AvgSales_Ref!$A$2:$A$12659,0)),"")</f>
        <v>10.25</v>
      </c>
    </row>
    <row r="1673" customFormat="false" ht="14.25" hidden="false" customHeight="true" outlineLevel="0" collapsed="false">
      <c r="A1673" s="110" t="s">
        <v>132</v>
      </c>
      <c r="B1673" s="111" t="s">
        <v>3710</v>
      </c>
      <c r="C1673" s="112" t="s">
        <v>3711</v>
      </c>
      <c r="D1673" s="70" t="n">
        <v>1000004695</v>
      </c>
      <c r="E1673" s="111" t="s">
        <v>3712</v>
      </c>
      <c r="F1673" s="113" t="n">
        <v>46112</v>
      </c>
      <c r="G1673" s="67" t="str">
        <f aca="false">IF(I1673&gt;0,"Targeted Dealer","-")</f>
        <v>Targeted Dealer</v>
      </c>
      <c r="H1673" s="114"/>
      <c r="I1673" s="68" t="n">
        <v>300</v>
      </c>
      <c r="J1673" s="68" t="n">
        <f aca="false">I1673/$J$1*($J$1-$E$1)</f>
        <v>300</v>
      </c>
      <c r="K1673" s="69" t="n">
        <v>225</v>
      </c>
      <c r="L1673" s="69" t="n">
        <f aca="false">I1673-K1673</f>
        <v>75</v>
      </c>
      <c r="M1673" s="69" t="n">
        <f aca="false">IFERROR((K1673/J1673%),"-")</f>
        <v>75</v>
      </c>
      <c r="N1673" s="97" t="n">
        <v>180</v>
      </c>
      <c r="O1673" s="98" t="str">
        <f aca="false">IF(F1673&lt;=$P$2,"June","")</f>
        <v>June</v>
      </c>
      <c r="P1673" s="97" t="n">
        <f aca="false">N1673</f>
        <v>180</v>
      </c>
      <c r="Q1673" s="99" t="n">
        <f aca="false">K1673-P1673</f>
        <v>45</v>
      </c>
      <c r="R1673" s="98" t="n">
        <f aca="false">IFERROR(IF(O1673="May",(K1673/P1673-1))," ")</f>
        <v>0</v>
      </c>
      <c r="S1673" s="100" t="str">
        <f aca="false">IF(N1673&gt;0,IF(O1673="","-",IF(R1673&lt;0%,"DEGROWTH","GROWTH")))</f>
        <v>GROWTH</v>
      </c>
      <c r="T1673" s="69" t="n">
        <v>0</v>
      </c>
      <c r="U1673" s="101" t="str">
        <f aca="false">IF(F1673&lt;=$V$2,"May","")</f>
        <v>May</v>
      </c>
      <c r="V1673" s="69" t="n">
        <f aca="false">T1673</f>
        <v>0</v>
      </c>
      <c r="W1673" s="102" t="n">
        <f aca="false">K1673-V1673</f>
        <v>225</v>
      </c>
      <c r="X1673" s="103" t="n">
        <f aca="false">IFERROR(IF(U1673="June",(K1673/V1673-1)),0)</f>
        <v>0</v>
      </c>
      <c r="Y1673" s="106" t="b">
        <f aca="false">IF(T1673&gt;0,IF(U1673="","-",IF(X1673&lt;0%,"DEGROWTH","GROWTH")))</f>
        <v>0</v>
      </c>
      <c r="Z1673" s="75" t="n">
        <v>0</v>
      </c>
      <c r="AA1673" s="70"/>
      <c r="AB1673" s="70" t="s">
        <v>133</v>
      </c>
      <c r="AC1673" s="110"/>
      <c r="AD1673" s="3"/>
      <c r="AE1673" s="3"/>
      <c r="AF1673" s="110" t="s">
        <v>132</v>
      </c>
      <c r="AG1673" s="121" t="n">
        <f aca="false">IFERROR(INDEX(Last6M_AvgSales_Ref!$B$2:$B$12659,MATCH(D1673,Last6M_AvgSales_Ref!$A$2:$A$12659,0)),"")</f>
        <v>55.3333333333333</v>
      </c>
    </row>
    <row r="1674" customFormat="false" ht="14.25" hidden="false" customHeight="true" outlineLevel="0" collapsed="false">
      <c r="A1674" s="110" t="s">
        <v>130</v>
      </c>
      <c r="B1674" s="111" t="s">
        <v>118</v>
      </c>
      <c r="C1674" s="112" t="s">
        <v>3724</v>
      </c>
      <c r="D1674" s="70" t="n">
        <v>1000002689</v>
      </c>
      <c r="E1674" s="111" t="s">
        <v>3713</v>
      </c>
      <c r="F1674" s="113" t="n">
        <v>44739</v>
      </c>
      <c r="G1674" s="67" t="str">
        <f aca="false">IF(I1674&gt;0,"Targeted Dealer","-")</f>
        <v>Targeted Dealer</v>
      </c>
      <c r="H1674" s="114"/>
      <c r="I1674" s="68" t="n">
        <v>30</v>
      </c>
      <c r="J1674" s="68" t="n">
        <f aca="false">I1674/$J$1*($J$1-$E$1)</f>
        <v>30</v>
      </c>
      <c r="K1674" s="69" t="n">
        <v>25</v>
      </c>
      <c r="L1674" s="69" t="n">
        <f aca="false">I1674-K1674</f>
        <v>5</v>
      </c>
      <c r="M1674" s="69" t="n">
        <f aca="false">IFERROR((K1674/J1674%),"-")</f>
        <v>83.3333333333333</v>
      </c>
      <c r="N1674" s="97" t="n">
        <v>0</v>
      </c>
      <c r="O1674" s="98" t="str">
        <f aca="false">IF(F1674&lt;=$P$2,"June","")</f>
        <v>June</v>
      </c>
      <c r="P1674" s="97" t="n">
        <f aca="false">N1674</f>
        <v>0</v>
      </c>
      <c r="Q1674" s="99" t="n">
        <f aca="false">K1674-P1674</f>
        <v>25</v>
      </c>
      <c r="R1674" s="98" t="n">
        <f aca="false">IFERROR(IF(O1674="May",(K1674/P1674-1))," ")</f>
        <v>0</v>
      </c>
      <c r="S1674" s="105" t="b">
        <f aca="false">IF(N1674&gt;0,IF(O1674="","-",IF(R1674&lt;0%,"DEGROWTH","GROWTH")))</f>
        <v>0</v>
      </c>
      <c r="T1674" s="69" t="n">
        <v>0</v>
      </c>
      <c r="U1674" s="101" t="str">
        <f aca="false">IF(F1674&lt;=$V$2,"May","")</f>
        <v>May</v>
      </c>
      <c r="V1674" s="69" t="n">
        <f aca="false">T1674</f>
        <v>0</v>
      </c>
      <c r="W1674" s="102" t="n">
        <f aca="false">K1674-V1674</f>
        <v>25</v>
      </c>
      <c r="X1674" s="103" t="n">
        <f aca="false">IFERROR(IF(U1674="June",(K1674/V1674-1)),0)</f>
        <v>0</v>
      </c>
      <c r="Y1674" s="106" t="b">
        <f aca="false">IF(T1674&gt;0,IF(U1674="","-",IF(X1674&lt;0%,"DEGROWTH","GROWTH")))</f>
        <v>0</v>
      </c>
      <c r="Z1674" s="75" t="n">
        <v>0</v>
      </c>
      <c r="AA1674" s="70"/>
      <c r="AB1674" s="70" t="s">
        <v>133</v>
      </c>
      <c r="AC1674" s="110"/>
      <c r="AD1674" s="3"/>
      <c r="AE1674" s="3"/>
      <c r="AF1674" s="110" t="s">
        <v>130</v>
      </c>
      <c r="AG1674" s="121" t="n">
        <f aca="false">IFERROR(INDEX(Last6M_AvgSales_Ref!$B$2:$B$12659,MATCH(D1674,Last6M_AvgSales_Ref!$A$2:$A$12659,0)),"")</f>
        <v>4.16666666666667</v>
      </c>
    </row>
    <row r="1675" customFormat="false" ht="14.25" hidden="false" customHeight="true" outlineLevel="0" collapsed="false">
      <c r="A1675" s="110" t="s">
        <v>130</v>
      </c>
      <c r="B1675" s="111" t="s">
        <v>108</v>
      </c>
      <c r="C1675" s="112" t="s">
        <v>376</v>
      </c>
      <c r="D1675" s="70" t="n">
        <v>1000002772</v>
      </c>
      <c r="E1675" s="111" t="s">
        <v>377</v>
      </c>
      <c r="F1675" s="113" t="n">
        <v>44741</v>
      </c>
      <c r="G1675" s="67" t="str">
        <f aca="false">IF(I1675&gt;0,"Targeted Dealer","-")</f>
        <v>-</v>
      </c>
      <c r="H1675" s="114"/>
      <c r="I1675" s="68" t="n">
        <v>0</v>
      </c>
      <c r="J1675" s="68" t="n">
        <f aca="false">I1675/$J$1*($J$1-$E$1)</f>
        <v>0</v>
      </c>
      <c r="K1675" s="69" t="n">
        <v>0</v>
      </c>
      <c r="L1675" s="69" t="n">
        <f aca="false">I1675-K1675</f>
        <v>0</v>
      </c>
      <c r="M1675" s="69" t="str">
        <f aca="false">IFERROR((K1675/J1675%),"-")</f>
        <v>-</v>
      </c>
      <c r="N1675" s="97" t="n">
        <v>0</v>
      </c>
      <c r="O1675" s="98" t="str">
        <f aca="false">IF(F1675&lt;=$P$2,"June","")</f>
        <v>June</v>
      </c>
      <c r="P1675" s="97" t="n">
        <f aca="false">N1675</f>
        <v>0</v>
      </c>
      <c r="Q1675" s="99" t="n">
        <f aca="false">K1675-P1675</f>
        <v>0</v>
      </c>
      <c r="R1675" s="98" t="n">
        <f aca="false">IFERROR(IF(O1675="May",(K1675/P1675-1))," ")</f>
        <v>0</v>
      </c>
      <c r="S1675" s="105" t="b">
        <f aca="false">IF(N1675&gt;0,IF(O1675="","-",IF(R1675&lt;0%,"DEGROWTH","GROWTH")))</f>
        <v>0</v>
      </c>
      <c r="T1675" s="69" t="n">
        <v>0</v>
      </c>
      <c r="U1675" s="101" t="str">
        <f aca="false">IF(F1675&lt;=$V$2,"May","")</f>
        <v>May</v>
      </c>
      <c r="V1675" s="69" t="n">
        <f aca="false">T1675</f>
        <v>0</v>
      </c>
      <c r="W1675" s="102" t="n">
        <f aca="false">K1675-V1675</f>
        <v>0</v>
      </c>
      <c r="X1675" s="103" t="n">
        <f aca="false">IFERROR(IF(U1675="June",(K1675/V1675-1)),0)</f>
        <v>0</v>
      </c>
      <c r="Y1675" s="106" t="b">
        <f aca="false">IF(T1675&gt;0,IF(U1675="","-",IF(X1675&lt;0%,"DEGROWTH","GROWTH")))</f>
        <v>0</v>
      </c>
      <c r="Z1675" s="75" t="n">
        <v>0</v>
      </c>
      <c r="AA1675" s="70"/>
      <c r="AB1675" s="70" t="s">
        <v>133</v>
      </c>
      <c r="AC1675" s="110"/>
      <c r="AD1675" s="3"/>
      <c r="AE1675" s="3"/>
      <c r="AF1675" s="110" t="s">
        <v>130</v>
      </c>
      <c r="AG1675" s="121" t="n">
        <f aca="false">IFERROR(INDEX(Last6M_AvgSales_Ref!$B$2:$B$12659,MATCH(D1675,Last6M_AvgSales_Ref!$A$2:$A$12659,0)),"")</f>
        <v>0.583333333333333</v>
      </c>
    </row>
    <row r="1676" customFormat="false" ht="14.25" hidden="false" customHeight="true" outlineLevel="0" collapsed="false">
      <c r="A1676" s="110" t="s">
        <v>132</v>
      </c>
      <c r="B1676" s="111" t="s">
        <v>101</v>
      </c>
      <c r="C1676" s="112" t="s">
        <v>3725</v>
      </c>
      <c r="D1676" s="70" t="n">
        <v>1000004706</v>
      </c>
      <c r="E1676" s="111" t="s">
        <v>3714</v>
      </c>
      <c r="F1676" s="113" t="n">
        <v>46139</v>
      </c>
      <c r="G1676" s="67" t="str">
        <f aca="false">IF(I1676&gt;0,"Targeted Dealer","-")</f>
        <v>Targeted Dealer</v>
      </c>
      <c r="H1676" s="114"/>
      <c r="I1676" s="68" t="n">
        <v>70</v>
      </c>
      <c r="J1676" s="68" t="n">
        <f aca="false">I1676/$J$1*($J$1-$E$1)</f>
        <v>70</v>
      </c>
      <c r="K1676" s="69" t="n">
        <v>113.5</v>
      </c>
      <c r="L1676" s="69" t="n">
        <f aca="false">I1676-K1676</f>
        <v>-43.5</v>
      </c>
      <c r="M1676" s="69" t="n">
        <f aca="false">IFERROR((K1676/J1676%),"-")</f>
        <v>162.142857142857</v>
      </c>
      <c r="N1676" s="97" t="n">
        <v>91.15</v>
      </c>
      <c r="O1676" s="98" t="str">
        <f aca="false">IF(F1676&lt;=$P$2,"June","")</f>
        <v>June</v>
      </c>
      <c r="P1676" s="97" t="n">
        <f aca="false">N1676</f>
        <v>91.15</v>
      </c>
      <c r="Q1676" s="99" t="n">
        <f aca="false">K1676-P1676</f>
        <v>22.35</v>
      </c>
      <c r="R1676" s="98" t="n">
        <f aca="false">IFERROR(IF(O1676="May",(K1676/P1676-1))," ")</f>
        <v>0</v>
      </c>
      <c r="S1676" s="100" t="str">
        <f aca="false">IF(N1676&gt;0,IF(O1676="","-",IF(R1676&lt;0%,"DEGROWTH","GROWTH")))</f>
        <v>GROWTH</v>
      </c>
      <c r="T1676" s="69" t="n">
        <v>0</v>
      </c>
      <c r="U1676" s="101" t="str">
        <f aca="false">IF(F1676&lt;=$V$2,"May","")</f>
        <v>May</v>
      </c>
      <c r="V1676" s="69" t="n">
        <f aca="false">T1676</f>
        <v>0</v>
      </c>
      <c r="W1676" s="102" t="n">
        <f aca="false">K1676-V1676</f>
        <v>113.5</v>
      </c>
      <c r="X1676" s="103" t="n">
        <f aca="false">IFERROR(IF(U1676="June",(K1676/V1676-1)),0)</f>
        <v>0</v>
      </c>
      <c r="Y1676" s="106" t="b">
        <f aca="false">IF(T1676&gt;0,IF(U1676="","-",IF(X1676&lt;0%,"DEGROWTH","GROWTH")))</f>
        <v>0</v>
      </c>
      <c r="Z1676" s="75" t="n">
        <v>0</v>
      </c>
      <c r="AA1676" s="70"/>
      <c r="AB1676" s="70" t="s">
        <v>133</v>
      </c>
      <c r="AC1676" s="110"/>
      <c r="AD1676" s="3"/>
      <c r="AE1676" s="3"/>
      <c r="AF1676" s="110" t="s">
        <v>132</v>
      </c>
      <c r="AG1676" s="121" t="n">
        <f aca="false">IFERROR(INDEX(Last6M_AvgSales_Ref!$B$2:$B$12659,MATCH(D1676,Last6M_AvgSales_Ref!$A$2:$A$12659,0)),"")</f>
        <v>3.5</v>
      </c>
    </row>
    <row r="1677" customFormat="false" ht="14.25" hidden="false" customHeight="true" outlineLevel="0" collapsed="false">
      <c r="A1677" s="110" t="str">
        <f aca="false">VLOOKUP(B1677,$B$2:$AC$1673,28,0)</f>
        <v>NB 1</v>
      </c>
      <c r="B1677" s="111" t="s">
        <v>91</v>
      </c>
      <c r="C1677" s="112" t="s">
        <v>3726</v>
      </c>
      <c r="D1677" s="70" t="n">
        <v>1000004709</v>
      </c>
      <c r="E1677" s="111" t="s">
        <v>3727</v>
      </c>
      <c r="F1677" s="113" t="n">
        <v>46141</v>
      </c>
      <c r="G1677" s="67" t="str">
        <f aca="false">IF(I1677&gt;0,"Targeted Dealer","-")</f>
        <v>Targeted Dealer</v>
      </c>
      <c r="H1677" s="114"/>
      <c r="I1677" s="68" t="n">
        <v>420</v>
      </c>
      <c r="J1677" s="68" t="n">
        <f aca="false">I1677/$J$1*($J$1-$E$1)</f>
        <v>420</v>
      </c>
      <c r="K1677" s="69" t="n">
        <v>375</v>
      </c>
      <c r="L1677" s="69" t="n">
        <f aca="false">I1677-K1677</f>
        <v>45</v>
      </c>
      <c r="M1677" s="69" t="n">
        <f aca="false">IFERROR((K1677/J1677%),"-")</f>
        <v>89.2857142857143</v>
      </c>
      <c r="N1677" s="97" t="n">
        <v>247</v>
      </c>
      <c r="O1677" s="98" t="str">
        <f aca="false">IF(F1677&lt;=$P$2,"June","")</f>
        <v>June</v>
      </c>
      <c r="P1677" s="97" t="n">
        <f aca="false">N1677</f>
        <v>247</v>
      </c>
      <c r="Q1677" s="99" t="n">
        <f aca="false">K1677-P1677</f>
        <v>128</v>
      </c>
      <c r="R1677" s="98" t="n">
        <f aca="false">IFERROR(IF(O1677="May",(K1677/P1677-1))," ")</f>
        <v>0</v>
      </c>
      <c r="S1677" s="100" t="str">
        <f aca="false">IF(N1677&gt;0,IF(O1677="","-",IF(R1677&lt;0%,"DEGROWTH","GROWTH")))</f>
        <v>GROWTH</v>
      </c>
      <c r="T1677" s="69" t="n">
        <v>0</v>
      </c>
      <c r="U1677" s="101" t="str">
        <f aca="false">IF(F1677&lt;=$V$2,"May","")</f>
        <v>May</v>
      </c>
      <c r="V1677" s="69" t="n">
        <f aca="false">T1677</f>
        <v>0</v>
      </c>
      <c r="W1677" s="102" t="n">
        <f aca="false">K1677-V1677</f>
        <v>375</v>
      </c>
      <c r="X1677" s="103" t="n">
        <f aca="false">IFERROR(IF(U1677="June",(K1677/V1677-1)),0)</f>
        <v>0</v>
      </c>
      <c r="Y1677" s="106" t="b">
        <f aca="false">IF(T1677&gt;0,IF(U1677="","-",IF(X1677&lt;0%,"DEGROWTH","GROWTH")))</f>
        <v>0</v>
      </c>
      <c r="Z1677" s="75"/>
      <c r="AA1677" s="70"/>
      <c r="AB1677" s="70"/>
      <c r="AC1677" s="110"/>
      <c r="AD1677" s="3"/>
      <c r="AE1677" s="3"/>
      <c r="AF1677" s="110" t="e">
        <f aca="false">VLOOKUP(AG1677,$B$2:$AC$1673,28,0)</f>
        <v>#N/A</v>
      </c>
      <c r="AG1677" s="121" t="n">
        <f aca="false">IFERROR(INDEX(Last6M_AvgSales_Ref!$B$2:$B$12659,MATCH(D1677,Last6M_AvgSales_Ref!$A$2:$A$12659,0)),"")</f>
        <v>0</v>
      </c>
    </row>
    <row r="1678" customFormat="false" ht="14.25" hidden="false" customHeight="true" outlineLevel="0" collapsed="false">
      <c r="A1678" s="110" t="str">
        <f aca="false">VLOOKUP(B1678,$B$2:$AC$1673,28,0)</f>
        <v>NB 1</v>
      </c>
      <c r="B1678" s="111" t="s">
        <v>91</v>
      </c>
      <c r="C1678" s="112" t="s">
        <v>3728</v>
      </c>
      <c r="D1678" s="70" t="n">
        <v>1000004703</v>
      </c>
      <c r="E1678" s="111" t="s">
        <v>3729</v>
      </c>
      <c r="F1678" s="113" t="n">
        <v>46132</v>
      </c>
      <c r="G1678" s="67" t="str">
        <f aca="false">IF(I1678&gt;0,"Targeted Dealer","-")</f>
        <v>Targeted Dealer</v>
      </c>
      <c r="H1678" s="114"/>
      <c r="I1678" s="68" t="n">
        <v>70</v>
      </c>
      <c r="J1678" s="68" t="n">
        <f aca="false">I1678/$J$1*($J$1-$E$1)</f>
        <v>70</v>
      </c>
      <c r="K1678" s="69" t="n">
        <v>12</v>
      </c>
      <c r="L1678" s="69" t="n">
        <f aca="false">I1678-K1678</f>
        <v>58</v>
      </c>
      <c r="M1678" s="69" t="n">
        <f aca="false">IFERROR((K1678/J1678%),"-")</f>
        <v>17.1428571428571</v>
      </c>
      <c r="N1678" s="97" t="n">
        <v>12</v>
      </c>
      <c r="O1678" s="98" t="str">
        <f aca="false">IF(F1678&lt;=$P$2,"June","")</f>
        <v>June</v>
      </c>
      <c r="P1678" s="97" t="n">
        <f aca="false">N1678</f>
        <v>12</v>
      </c>
      <c r="Q1678" s="99" t="n">
        <f aca="false">K1678-P1678</f>
        <v>0</v>
      </c>
      <c r="R1678" s="98" t="n">
        <f aca="false">IFERROR(IF(O1678="May",(K1678/P1678-1))," ")</f>
        <v>0</v>
      </c>
      <c r="S1678" s="100" t="str">
        <f aca="false">IF(N1678&gt;0,IF(O1678="","-",IF(R1678&lt;0%,"DEGROWTH","GROWTH")))</f>
        <v>GROWTH</v>
      </c>
      <c r="T1678" s="69" t="n">
        <v>0</v>
      </c>
      <c r="U1678" s="101" t="str">
        <f aca="false">IF(F1678&lt;=$V$2,"May","")</f>
        <v>May</v>
      </c>
      <c r="V1678" s="69" t="n">
        <f aca="false">T1678</f>
        <v>0</v>
      </c>
      <c r="W1678" s="102" t="n">
        <f aca="false">K1678-V1678</f>
        <v>12</v>
      </c>
      <c r="X1678" s="103" t="n">
        <f aca="false">IFERROR(IF(U1678="June",(K1678/V1678-1)),0)</f>
        <v>0</v>
      </c>
      <c r="Y1678" s="106" t="b">
        <f aca="false">IF(T1678&gt;0,IF(U1678="","-",IF(X1678&lt;0%,"DEGROWTH","GROWTH")))</f>
        <v>0</v>
      </c>
      <c r="Z1678" s="75"/>
      <c r="AA1678" s="70"/>
      <c r="AB1678" s="70"/>
      <c r="AC1678" s="110"/>
      <c r="AD1678" s="3"/>
      <c r="AE1678" s="3"/>
      <c r="AF1678" s="110" t="e">
        <f aca="false">VLOOKUP(AG1678,$B$2:$AC$1673,28,0)</f>
        <v>#N/A</v>
      </c>
      <c r="AG1678" s="121" t="n">
        <f aca="false">IFERROR(INDEX(Last6M_AvgSales_Ref!$B$2:$B$12659,MATCH(D1678,Last6M_AvgSales_Ref!$A$2:$A$12659,0)),"")</f>
        <v>0</v>
      </c>
    </row>
    <row r="1679" customFormat="false" ht="14.25" hidden="false" customHeight="true" outlineLevel="0" collapsed="false">
      <c r="A1679" s="110" t="str">
        <f aca="false">VLOOKUP(B1679,$B$2:$AC$1673,28,0)</f>
        <v>NE 1</v>
      </c>
      <c r="B1679" s="111" t="s">
        <v>141</v>
      </c>
      <c r="C1679" s="112" t="s">
        <v>3730</v>
      </c>
      <c r="D1679" s="70" t="n">
        <v>1000000832</v>
      </c>
      <c r="E1679" s="111" t="s">
        <v>3731</v>
      </c>
      <c r="F1679" s="113" t="n">
        <v>44738</v>
      </c>
      <c r="G1679" s="67" t="str">
        <f aca="false">IF(I1679&gt;0,"Targeted Dealer","-")</f>
        <v>-</v>
      </c>
      <c r="H1679" s="114"/>
      <c r="I1679" s="68" t="n">
        <v>0</v>
      </c>
      <c r="J1679" s="68" t="n">
        <f aca="false">I1679/$J$1*($J$1-$E$1)</f>
        <v>0</v>
      </c>
      <c r="K1679" s="69" t="n">
        <v>1.4</v>
      </c>
      <c r="L1679" s="69" t="n">
        <f aca="false">I1679-K1679</f>
        <v>-1.4</v>
      </c>
      <c r="M1679" s="69" t="str">
        <f aca="false">IFERROR((K1679/J1679%),"-")</f>
        <v>-</v>
      </c>
      <c r="N1679" s="97" t="n">
        <v>0</v>
      </c>
      <c r="O1679" s="98" t="str">
        <f aca="false">IF(F1679&lt;=$P$2,"June","")</f>
        <v>June</v>
      </c>
      <c r="P1679" s="97" t="n">
        <f aca="false">N1679</f>
        <v>0</v>
      </c>
      <c r="Q1679" s="99" t="n">
        <f aca="false">K1679-P1679</f>
        <v>1.4</v>
      </c>
      <c r="R1679" s="98" t="n">
        <f aca="false">IFERROR(IF(O1679="May",(K1679/P1679-1))," ")</f>
        <v>0</v>
      </c>
      <c r="S1679" s="105" t="b">
        <f aca="false">IF(N1679&gt;0,IF(O1679="","-",IF(R1679&lt;0%,"DEGROWTH","GROWTH")))</f>
        <v>0</v>
      </c>
      <c r="T1679" s="69" t="n">
        <v>16</v>
      </c>
      <c r="U1679" s="101" t="str">
        <f aca="false">IF(F1679&lt;=$V$2,"May","")</f>
        <v>May</v>
      </c>
      <c r="V1679" s="69" t="n">
        <f aca="false">T1679</f>
        <v>16</v>
      </c>
      <c r="W1679" s="102" t="n">
        <f aca="false">K1679-V1679</f>
        <v>-14.6</v>
      </c>
      <c r="X1679" s="103" t="n">
        <f aca="false">IFERROR(IF(U1679="June",(K1679/V1679-1)),0)</f>
        <v>0</v>
      </c>
      <c r="Y1679" s="104" t="str">
        <f aca="false">IF(T1679&gt;0,IF(U1679="","-",IF(X1679&lt;0%,"DEGROWTH","GROWTH")))</f>
        <v>GROWTH</v>
      </c>
      <c r="Z1679" s="75"/>
      <c r="AA1679" s="70"/>
      <c r="AB1679" s="70"/>
      <c r="AC1679" s="110"/>
      <c r="AD1679" s="3"/>
      <c r="AE1679" s="3"/>
      <c r="AF1679" s="110" t="e">
        <f aca="false">VLOOKUP(AG1679,$B$2:$AC$1673,28,0)</f>
        <v>#N/A</v>
      </c>
      <c r="AG1679" s="121" t="n">
        <f aca="false">IFERROR(INDEX(Last6M_AvgSales_Ref!$B$2:$B$12659,MATCH(D1679,Last6M_AvgSales_Ref!$A$2:$A$12659,0)),"")</f>
        <v>0</v>
      </c>
    </row>
    <row r="1680" customFormat="false" ht="14.25" hidden="false" customHeight="true" outlineLevel="0" collapsed="false">
      <c r="A1680" s="110" t="str">
        <f aca="false">VLOOKUP(B1680,$B$2:$AC$1673,28,0)</f>
        <v>NE 1</v>
      </c>
      <c r="B1680" s="111" t="s">
        <v>141</v>
      </c>
      <c r="C1680" s="112" t="s">
        <v>3732</v>
      </c>
      <c r="D1680" s="70" t="n">
        <v>1000003127</v>
      </c>
      <c r="E1680" s="111" t="s">
        <v>3733</v>
      </c>
      <c r="F1680" s="113" t="n">
        <v>44908</v>
      </c>
      <c r="G1680" s="67" t="str">
        <f aca="false">IF(I1680&gt;0,"Targeted Dealer","-")</f>
        <v>-</v>
      </c>
      <c r="H1680" s="114"/>
      <c r="I1680" s="68" t="n">
        <v>0</v>
      </c>
      <c r="J1680" s="68" t="n">
        <f aca="false">I1680/$J$1*($J$1-$E$1)</f>
        <v>0</v>
      </c>
      <c r="K1680" s="69" t="n">
        <v>40</v>
      </c>
      <c r="L1680" s="69" t="n">
        <f aca="false">I1680-K1680</f>
        <v>-40</v>
      </c>
      <c r="M1680" s="69" t="str">
        <f aca="false">IFERROR((K1680/J1680%),"-")</f>
        <v>-</v>
      </c>
      <c r="N1680" s="97" t="n">
        <v>0</v>
      </c>
      <c r="O1680" s="98" t="str">
        <f aca="false">IF(F1680&lt;=$P$2,"June","")</f>
        <v>June</v>
      </c>
      <c r="P1680" s="97" t="n">
        <f aca="false">N1680</f>
        <v>0</v>
      </c>
      <c r="Q1680" s="99" t="n">
        <f aca="false">K1680-P1680</f>
        <v>40</v>
      </c>
      <c r="R1680" s="98" t="n">
        <f aca="false">IFERROR(IF(O1680="May",(K1680/P1680-1))," ")</f>
        <v>0</v>
      </c>
      <c r="S1680" s="105" t="b">
        <f aca="false">IF(N1680&gt;0,IF(O1680="","-",IF(R1680&lt;0%,"DEGROWTH","GROWTH")))</f>
        <v>0</v>
      </c>
      <c r="T1680" s="69" t="n">
        <v>0</v>
      </c>
      <c r="U1680" s="101" t="str">
        <f aca="false">IF(F1680&lt;=$V$2,"May","")</f>
        <v>May</v>
      </c>
      <c r="V1680" s="69" t="n">
        <f aca="false">T1680</f>
        <v>0</v>
      </c>
      <c r="W1680" s="102" t="n">
        <f aca="false">K1680-V1680</f>
        <v>40</v>
      </c>
      <c r="X1680" s="103" t="n">
        <f aca="false">IFERROR(IF(U1680="June",(K1680/V1680-1)),0)</f>
        <v>0</v>
      </c>
      <c r="Y1680" s="106" t="b">
        <f aca="false">IF(T1680&gt;0,IF(U1680="","-",IF(X1680&lt;0%,"DEGROWTH","GROWTH")))</f>
        <v>0</v>
      </c>
      <c r="Z1680" s="75"/>
      <c r="AA1680" s="70"/>
      <c r="AB1680" s="70"/>
      <c r="AC1680" s="110"/>
      <c r="AD1680" s="3"/>
      <c r="AE1680" s="3"/>
      <c r="AF1680" s="110" t="e">
        <f aca="false">VLOOKUP(AG1680,$B$2:$AC$1673,28,0)</f>
        <v>#N/A</v>
      </c>
      <c r="AG1680" s="121" t="n">
        <f aca="false">IFERROR(INDEX(Last6M_AvgSales_Ref!$B$2:$B$12659,MATCH(D1680,Last6M_AvgSales_Ref!$A$2:$A$12659,0)),"")</f>
        <v>0</v>
      </c>
    </row>
    <row r="1681" customFormat="false" ht="14.25" hidden="false" customHeight="true" outlineLevel="0" collapsed="false">
      <c r="A1681" s="110" t="str">
        <f aca="false">VLOOKUP(B1681,$B$2:$AC$1673,28,0)</f>
        <v>NE 2</v>
      </c>
      <c r="B1681" s="111" t="s">
        <v>81</v>
      </c>
      <c r="C1681" s="112" t="s">
        <v>3734</v>
      </c>
      <c r="D1681" s="70" t="n">
        <v>1000000128</v>
      </c>
      <c r="E1681" s="111" t="s">
        <v>3735</v>
      </c>
      <c r="F1681" s="113" t="n">
        <v>44738</v>
      </c>
      <c r="G1681" s="67" t="str">
        <f aca="false">IF(I1681&gt;0,"Targeted Dealer","-")</f>
        <v>-</v>
      </c>
      <c r="H1681" s="114"/>
      <c r="I1681" s="68" t="n">
        <v>0</v>
      </c>
      <c r="J1681" s="68" t="n">
        <f aca="false">I1681/$J$1*($J$1-$E$1)</f>
        <v>0</v>
      </c>
      <c r="K1681" s="69" t="n">
        <v>2.5</v>
      </c>
      <c r="L1681" s="69" t="n">
        <f aca="false">I1681-K1681</f>
        <v>-2.5</v>
      </c>
      <c r="M1681" s="69" t="str">
        <f aca="false">IFERROR((K1681/J1681%),"-")</f>
        <v>-</v>
      </c>
      <c r="N1681" s="97" t="n">
        <v>0</v>
      </c>
      <c r="O1681" s="98" t="str">
        <f aca="false">IF(F1681&lt;=$P$2,"June","")</f>
        <v>June</v>
      </c>
      <c r="P1681" s="97" t="n">
        <f aca="false">N1681</f>
        <v>0</v>
      </c>
      <c r="Q1681" s="99" t="n">
        <f aca="false">K1681-P1681</f>
        <v>2.5</v>
      </c>
      <c r="R1681" s="98" t="n">
        <f aca="false">IFERROR(IF(O1681="May",(K1681/P1681-1))," ")</f>
        <v>0</v>
      </c>
      <c r="S1681" s="105" t="b">
        <f aca="false">IF(N1681&gt;0,IF(O1681="","-",IF(R1681&lt;0%,"DEGROWTH","GROWTH")))</f>
        <v>0</v>
      </c>
      <c r="T1681" s="69" t="n">
        <v>0</v>
      </c>
      <c r="U1681" s="101" t="str">
        <f aca="false">IF(F1681&lt;=$V$2,"May","")</f>
        <v>May</v>
      </c>
      <c r="V1681" s="69" t="n">
        <f aca="false">T1681</f>
        <v>0</v>
      </c>
      <c r="W1681" s="102" t="n">
        <f aca="false">K1681-V1681</f>
        <v>2.5</v>
      </c>
      <c r="X1681" s="103" t="n">
        <f aca="false">IFERROR(IF(U1681="June",(K1681/V1681-1)),0)</f>
        <v>0</v>
      </c>
      <c r="Y1681" s="106" t="b">
        <f aca="false">IF(T1681&gt;0,IF(U1681="","-",IF(X1681&lt;0%,"DEGROWTH","GROWTH")))</f>
        <v>0</v>
      </c>
      <c r="Z1681" s="75"/>
      <c r="AA1681" s="70"/>
      <c r="AB1681" s="70"/>
      <c r="AC1681" s="110"/>
      <c r="AD1681" s="3"/>
      <c r="AE1681" s="3"/>
      <c r="AF1681" s="110" t="e">
        <f aca="false">VLOOKUP(AG1681,$B$2:$AC$1673,28,0)</f>
        <v>#N/A</v>
      </c>
      <c r="AG1681" s="121" t="n">
        <f aca="false">IFERROR(INDEX(Last6M_AvgSales_Ref!$B$2:$B$12659,MATCH(D1681,Last6M_AvgSales_Ref!$A$2:$A$12659,0)),"")</f>
        <v>0</v>
      </c>
    </row>
    <row r="1682" customFormat="false" ht="14.25" hidden="false" customHeight="true" outlineLevel="0" collapsed="false">
      <c r="A1682" s="110" t="str">
        <f aca="false">VLOOKUP(B1682,$B$2:$AC$1673,28,0)</f>
        <v>NE 2</v>
      </c>
      <c r="B1682" s="111" t="s">
        <v>81</v>
      </c>
      <c r="C1682" s="112" t="s">
        <v>3736</v>
      </c>
      <c r="D1682" s="70" t="n">
        <v>1000004718</v>
      </c>
      <c r="E1682" s="111" t="s">
        <v>3737</v>
      </c>
      <c r="F1682" s="113" t="n">
        <v>46165</v>
      </c>
      <c r="G1682" s="67" t="str">
        <f aca="false">IF(I1682&gt;0,"Targeted Dealer","-")</f>
        <v>Targeted Dealer</v>
      </c>
      <c r="H1682" s="114"/>
      <c r="I1682" s="68" t="n">
        <v>50</v>
      </c>
      <c r="J1682" s="68" t="n">
        <f aca="false">I1682/$J$1*($J$1-$E$1)</f>
        <v>50</v>
      </c>
      <c r="K1682" s="69" t="n">
        <v>20</v>
      </c>
      <c r="L1682" s="69" t="n">
        <f aca="false">I1682-K1682</f>
        <v>30</v>
      </c>
      <c r="M1682" s="69" t="n">
        <f aca="false">IFERROR((K1682/J1682%),"-")</f>
        <v>40</v>
      </c>
      <c r="N1682" s="97" t="n">
        <v>61</v>
      </c>
      <c r="O1682" s="98" t="str">
        <f aca="false">IF(F1682&lt;=$P$2,"June","")</f>
        <v>June</v>
      </c>
      <c r="P1682" s="97" t="n">
        <f aca="false">N1682</f>
        <v>61</v>
      </c>
      <c r="Q1682" s="99" t="n">
        <f aca="false">K1682-P1682</f>
        <v>-41</v>
      </c>
      <c r="R1682" s="98" t="n">
        <f aca="false">IFERROR(IF(O1682="May",(K1682/P1682-1))," ")</f>
        <v>0</v>
      </c>
      <c r="S1682" s="100" t="str">
        <f aca="false">IF(N1682&gt;0,IF(O1682="","-",IF(R1682&lt;0%,"DEGROWTH","GROWTH")))</f>
        <v>GROWTH</v>
      </c>
      <c r="T1682" s="69" t="n">
        <v>0</v>
      </c>
      <c r="U1682" s="101" t="str">
        <f aca="false">IF(F1682&lt;=$V$2,"May","")</f>
        <v>May</v>
      </c>
      <c r="V1682" s="69" t="n">
        <f aca="false">T1682</f>
        <v>0</v>
      </c>
      <c r="W1682" s="102" t="n">
        <f aca="false">K1682-V1682</f>
        <v>20</v>
      </c>
      <c r="X1682" s="103" t="n">
        <f aca="false">IFERROR(IF(U1682="June",(K1682/V1682-1)),0)</f>
        <v>0</v>
      </c>
      <c r="Y1682" s="106" t="b">
        <f aca="false">IF(T1682&gt;0,IF(U1682="","-",IF(X1682&lt;0%,"DEGROWTH","GROWTH")))</f>
        <v>0</v>
      </c>
      <c r="Z1682" s="75"/>
      <c r="AA1682" s="70"/>
      <c r="AB1682" s="70"/>
      <c r="AC1682" s="110"/>
      <c r="AD1682" s="3"/>
      <c r="AE1682" s="3"/>
      <c r="AF1682" s="110" t="e">
        <f aca="false">VLOOKUP(AG1682,$B$2:$AC$1673,28,0)</f>
        <v>#N/A</v>
      </c>
      <c r="AG1682" s="121" t="n">
        <f aca="false">IFERROR(INDEX(Last6M_AvgSales_Ref!$B$2:$B$12659,MATCH(D1682,Last6M_AvgSales_Ref!$A$2:$A$12659,0)),"")</f>
        <v>0</v>
      </c>
    </row>
    <row r="1683" customFormat="false" ht="14.25" hidden="false" customHeight="true" outlineLevel="0" collapsed="false">
      <c r="A1683" s="110" t="str">
        <f aca="false">VLOOKUP(B1683,$B$2:$AC$1673,28,0)</f>
        <v>NB 2</v>
      </c>
      <c r="B1683" s="111" t="s">
        <v>103</v>
      </c>
      <c r="C1683" s="112" t="s">
        <v>491</v>
      </c>
      <c r="D1683" s="70" t="n">
        <v>1000004319</v>
      </c>
      <c r="E1683" s="111" t="s">
        <v>492</v>
      </c>
      <c r="F1683" s="113" t="n">
        <v>45766</v>
      </c>
      <c r="G1683" s="67" t="str">
        <f aca="false">IF(I1683&gt;0,"Targeted Dealer","-")</f>
        <v>Targeted Dealer</v>
      </c>
      <c r="H1683" s="114"/>
      <c r="I1683" s="68" t="n">
        <v>30</v>
      </c>
      <c r="J1683" s="68" t="n">
        <f aca="false">I1683/$J$1*($J$1-$E$1)</f>
        <v>30</v>
      </c>
      <c r="K1683" s="69" t="n">
        <v>5</v>
      </c>
      <c r="L1683" s="69" t="n">
        <f aca="false">I1683-K1683</f>
        <v>25</v>
      </c>
      <c r="M1683" s="69" t="n">
        <f aca="false">IFERROR((K1683/J1683%),"-")</f>
        <v>16.6666666666667</v>
      </c>
      <c r="N1683" s="97" t="n">
        <v>0</v>
      </c>
      <c r="O1683" s="98" t="str">
        <f aca="false">IF(F1683&lt;=$P$2,"June","")</f>
        <v>June</v>
      </c>
      <c r="P1683" s="97" t="n">
        <f aca="false">N1683</f>
        <v>0</v>
      </c>
      <c r="Q1683" s="99" t="n">
        <f aca="false">K1683-P1683</f>
        <v>5</v>
      </c>
      <c r="R1683" s="98" t="n">
        <f aca="false">IFERROR(IF(O1683="May",(K1683/P1683-1))," ")</f>
        <v>0</v>
      </c>
      <c r="S1683" s="105" t="b">
        <f aca="false">IF(N1683&gt;0,IF(O1683="","-",IF(R1683&lt;0%,"DEGROWTH","GROWTH")))</f>
        <v>0</v>
      </c>
      <c r="T1683" s="69" t="n">
        <v>0</v>
      </c>
      <c r="U1683" s="101" t="str">
        <f aca="false">IF(F1683&lt;=$V$2,"May","")</f>
        <v>May</v>
      </c>
      <c r="V1683" s="69" t="n">
        <f aca="false">T1683</f>
        <v>0</v>
      </c>
      <c r="W1683" s="102" t="n">
        <f aca="false">K1683-V1683</f>
        <v>5</v>
      </c>
      <c r="X1683" s="103" t="n">
        <f aca="false">IFERROR(IF(U1683="June",(K1683/V1683-1)),0)</f>
        <v>0</v>
      </c>
      <c r="Y1683" s="106" t="b">
        <f aca="false">IF(T1683&gt;0,IF(U1683="","-",IF(X1683&lt;0%,"DEGROWTH","GROWTH")))</f>
        <v>0</v>
      </c>
      <c r="Z1683" s="75"/>
      <c r="AA1683" s="70"/>
      <c r="AB1683" s="70"/>
      <c r="AC1683" s="110"/>
      <c r="AD1683" s="3"/>
      <c r="AE1683" s="3"/>
      <c r="AF1683" s="110" t="e">
        <f aca="false">VLOOKUP(AG1683,$B$2:$AC$1673,28,0)</f>
        <v>#N/A</v>
      </c>
      <c r="AG1683" s="121" t="n">
        <f aca="false">IFERROR(INDEX(Last6M_AvgSales_Ref!$B$2:$B$12659,MATCH(D1683,Last6M_AvgSales_Ref!$A$2:$A$12659,0)),"")</f>
        <v>0</v>
      </c>
    </row>
    <row r="1684" customFormat="false" ht="14.25" hidden="false" customHeight="true" outlineLevel="0" collapsed="false">
      <c r="A1684" s="110" t="str">
        <f aca="false">VLOOKUP(B1684,$B$2:$AC$1673,28,0)</f>
        <v>NB 2</v>
      </c>
      <c r="B1684" s="111" t="s">
        <v>103</v>
      </c>
      <c r="C1684" s="112" t="s">
        <v>3738</v>
      </c>
      <c r="D1684" s="70" t="n">
        <v>1000004729</v>
      </c>
      <c r="E1684" s="111" t="s">
        <v>3739</v>
      </c>
      <c r="F1684" s="113" t="n">
        <v>46158</v>
      </c>
      <c r="G1684" s="67" t="str">
        <f aca="false">IF(I1684&gt;0,"Targeted Dealer","-")</f>
        <v>Targeted Dealer</v>
      </c>
      <c r="H1684" s="114"/>
      <c r="I1684" s="68" t="n">
        <v>50</v>
      </c>
      <c r="J1684" s="68" t="n">
        <f aca="false">I1684/$J$1*($J$1-$E$1)</f>
        <v>50</v>
      </c>
      <c r="K1684" s="69" t="n">
        <v>22</v>
      </c>
      <c r="L1684" s="69" t="n">
        <f aca="false">I1684-K1684</f>
        <v>28</v>
      </c>
      <c r="M1684" s="69" t="n">
        <f aca="false">IFERROR((K1684/J1684%),"-")</f>
        <v>44</v>
      </c>
      <c r="N1684" s="97" t="n">
        <v>50</v>
      </c>
      <c r="O1684" s="98" t="str">
        <f aca="false">IF(F1684&lt;=$P$2,"June","")</f>
        <v>June</v>
      </c>
      <c r="P1684" s="97" t="n">
        <f aca="false">N1684</f>
        <v>50</v>
      </c>
      <c r="Q1684" s="99" t="n">
        <f aca="false">K1684-P1684</f>
        <v>-28</v>
      </c>
      <c r="R1684" s="98" t="n">
        <f aca="false">IFERROR(IF(O1684="May",(K1684/P1684-1))," ")</f>
        <v>0</v>
      </c>
      <c r="S1684" s="100" t="str">
        <f aca="false">IF(N1684&gt;0,IF(O1684="","-",IF(R1684&lt;0%,"DEGROWTH","GROWTH")))</f>
        <v>GROWTH</v>
      </c>
      <c r="T1684" s="69" t="n">
        <v>0</v>
      </c>
      <c r="U1684" s="101" t="str">
        <f aca="false">IF(F1684&lt;=$V$2,"May","")</f>
        <v>May</v>
      </c>
      <c r="V1684" s="69" t="n">
        <f aca="false">T1684</f>
        <v>0</v>
      </c>
      <c r="W1684" s="102" t="n">
        <f aca="false">K1684-V1684</f>
        <v>22</v>
      </c>
      <c r="X1684" s="103" t="n">
        <f aca="false">IFERROR(IF(U1684="June",(K1684/V1684-1)),0)</f>
        <v>0</v>
      </c>
      <c r="Y1684" s="106" t="b">
        <f aca="false">IF(T1684&gt;0,IF(U1684="","-",IF(X1684&lt;0%,"DEGROWTH","GROWTH")))</f>
        <v>0</v>
      </c>
      <c r="Z1684" s="75"/>
      <c r="AA1684" s="70"/>
      <c r="AB1684" s="70"/>
      <c r="AC1684" s="110"/>
      <c r="AD1684" s="3"/>
      <c r="AE1684" s="3"/>
      <c r="AF1684" s="110" t="e">
        <f aca="false">VLOOKUP(AG1684,$B$2:$AC$1673,28,0)</f>
        <v>#N/A</v>
      </c>
      <c r="AG1684" s="121" t="n">
        <f aca="false">IFERROR(INDEX(Last6M_AvgSales_Ref!$B$2:$B$12659,MATCH(D1684,Last6M_AvgSales_Ref!$A$2:$A$12659,0)),"")</f>
        <v>0</v>
      </c>
    </row>
    <row r="1685" customFormat="false" ht="14.25" hidden="false" customHeight="true" outlineLevel="0" collapsed="false">
      <c r="A1685" s="110" t="str">
        <f aca="false">VLOOKUP(B1685,$B$2:$AC$1673,28,0)</f>
        <v>NE 1</v>
      </c>
      <c r="B1685" s="111" t="s">
        <v>43</v>
      </c>
      <c r="C1685" s="112" t="s">
        <v>3740</v>
      </c>
      <c r="D1685" s="70" t="n">
        <v>1000004715</v>
      </c>
      <c r="E1685" s="111" t="s">
        <v>3741</v>
      </c>
      <c r="F1685" s="113" t="n">
        <v>46142</v>
      </c>
      <c r="G1685" s="67" t="str">
        <f aca="false">IF(I1685&gt;0,"Targeted Dealer","-")</f>
        <v>Targeted Dealer</v>
      </c>
      <c r="H1685" s="114"/>
      <c r="I1685" s="68" t="n">
        <v>100</v>
      </c>
      <c r="J1685" s="68" t="n">
        <f aca="false">I1685/$J$1*($J$1-$E$1)</f>
        <v>100</v>
      </c>
      <c r="K1685" s="69" t="n">
        <v>170</v>
      </c>
      <c r="L1685" s="69" t="n">
        <f aca="false">I1685-K1685</f>
        <v>-70</v>
      </c>
      <c r="M1685" s="69" t="n">
        <f aca="false">IFERROR((K1685/J1685%),"-")</f>
        <v>170</v>
      </c>
      <c r="N1685" s="97" t="n">
        <v>160</v>
      </c>
      <c r="O1685" s="98" t="str">
        <f aca="false">IF(F1685&lt;=$P$2,"June","")</f>
        <v>June</v>
      </c>
      <c r="P1685" s="97" t="n">
        <f aca="false">N1685</f>
        <v>160</v>
      </c>
      <c r="Q1685" s="99" t="n">
        <f aca="false">K1685-P1685</f>
        <v>10</v>
      </c>
      <c r="R1685" s="98" t="n">
        <f aca="false">IFERROR(IF(O1685="May",(K1685/P1685-1))," ")</f>
        <v>0</v>
      </c>
      <c r="S1685" s="100" t="str">
        <f aca="false">IF(N1685&gt;0,IF(O1685="","-",IF(R1685&lt;0%,"DEGROWTH","GROWTH")))</f>
        <v>GROWTH</v>
      </c>
      <c r="T1685" s="69" t="n">
        <v>0</v>
      </c>
      <c r="U1685" s="101" t="str">
        <f aca="false">IF(F1685&lt;=$V$2,"May","")</f>
        <v>May</v>
      </c>
      <c r="V1685" s="69" t="n">
        <f aca="false">T1685</f>
        <v>0</v>
      </c>
      <c r="W1685" s="102" t="n">
        <f aca="false">K1685-V1685</f>
        <v>170</v>
      </c>
      <c r="X1685" s="103" t="n">
        <f aca="false">IFERROR(IF(U1685="June",(K1685/V1685-1)),0)</f>
        <v>0</v>
      </c>
      <c r="Y1685" s="106" t="b">
        <f aca="false">IF(T1685&gt;0,IF(U1685="","-",IF(X1685&lt;0%,"DEGROWTH","GROWTH")))</f>
        <v>0</v>
      </c>
      <c r="Z1685" s="75"/>
      <c r="AA1685" s="70"/>
      <c r="AB1685" s="70"/>
      <c r="AC1685" s="110"/>
      <c r="AD1685" s="3"/>
      <c r="AE1685" s="3"/>
      <c r="AF1685" s="110" t="e">
        <f aca="false">VLOOKUP(AG1685,$B$2:$AC$1673,28,0)</f>
        <v>#N/A</v>
      </c>
      <c r="AG1685" s="121" t="n">
        <f aca="false">IFERROR(INDEX(Last6M_AvgSales_Ref!$B$2:$B$12659,MATCH(D1685,Last6M_AvgSales_Ref!$A$2:$A$12659,0)),"")</f>
        <v>0</v>
      </c>
    </row>
    <row r="1686" customFormat="false" ht="14.25" hidden="false" customHeight="true" outlineLevel="0" collapsed="false">
      <c r="A1686" s="110" t="str">
        <f aca="false">VLOOKUP(B1686,$B$2:$AC$1673,28,0)</f>
        <v>NE 1</v>
      </c>
      <c r="B1686" s="111" t="s">
        <v>40</v>
      </c>
      <c r="C1686" s="112" t="s">
        <v>509</v>
      </c>
      <c r="D1686" s="70" t="n">
        <v>1000000271</v>
      </c>
      <c r="E1686" s="111" t="s">
        <v>510</v>
      </c>
      <c r="F1686" s="113" t="n">
        <v>44738</v>
      </c>
      <c r="G1686" s="67" t="str">
        <f aca="false">IF(I1686&gt;0,"Targeted Dealer","-")</f>
        <v>-</v>
      </c>
      <c r="H1686" s="114"/>
      <c r="I1686" s="68" t="n">
        <v>0</v>
      </c>
      <c r="J1686" s="68" t="n">
        <f aca="false">I1686/$J$1*($J$1-$E$1)</f>
        <v>0</v>
      </c>
      <c r="K1686" s="69" t="n">
        <v>10</v>
      </c>
      <c r="L1686" s="69" t="n">
        <f aca="false">I1686-K1686</f>
        <v>-10</v>
      </c>
      <c r="M1686" s="69" t="str">
        <f aca="false">IFERROR((K1686/J1686%),"-")</f>
        <v>-</v>
      </c>
      <c r="N1686" s="97" t="n">
        <v>0</v>
      </c>
      <c r="O1686" s="98" t="str">
        <f aca="false">IF(F1686&lt;=$P$2,"June","")</f>
        <v>June</v>
      </c>
      <c r="P1686" s="97" t="n">
        <f aca="false">N1686</f>
        <v>0</v>
      </c>
      <c r="Q1686" s="99" t="n">
        <f aca="false">K1686-P1686</f>
        <v>10</v>
      </c>
      <c r="R1686" s="98" t="n">
        <f aca="false">IFERROR(IF(O1686="May",(K1686/P1686-1))," ")</f>
        <v>0</v>
      </c>
      <c r="S1686" s="105" t="b">
        <f aca="false">IF(N1686&gt;0,IF(O1686="","-",IF(R1686&lt;0%,"DEGROWTH","GROWTH")))</f>
        <v>0</v>
      </c>
      <c r="T1686" s="69" t="n">
        <v>26</v>
      </c>
      <c r="U1686" s="101" t="str">
        <f aca="false">IF(F1686&lt;=$V$2,"May","")</f>
        <v>May</v>
      </c>
      <c r="V1686" s="69" t="n">
        <f aca="false">T1686</f>
        <v>26</v>
      </c>
      <c r="W1686" s="102" t="n">
        <f aca="false">K1686-V1686</f>
        <v>-16</v>
      </c>
      <c r="X1686" s="103" t="n">
        <f aca="false">IFERROR(IF(U1686="June",(K1686/V1686-1)),0)</f>
        <v>0</v>
      </c>
      <c r="Y1686" s="104" t="str">
        <f aca="false">IF(T1686&gt;0,IF(U1686="","-",IF(X1686&lt;0%,"DEGROWTH","GROWTH")))</f>
        <v>GROWTH</v>
      </c>
      <c r="Z1686" s="75"/>
      <c r="AA1686" s="70"/>
      <c r="AB1686" s="70"/>
      <c r="AC1686" s="110"/>
      <c r="AD1686" s="3"/>
      <c r="AE1686" s="3"/>
      <c r="AF1686" s="110" t="e">
        <f aca="false">VLOOKUP(AG1686,$B$2:$AC$1673,28,0)</f>
        <v>#N/A</v>
      </c>
      <c r="AG1686" s="121" t="n">
        <f aca="false">IFERROR(INDEX(Last6M_AvgSales_Ref!$B$2:$B$12659,MATCH(D1686,Last6M_AvgSales_Ref!$A$2:$A$12659,0)),"")</f>
        <v>0</v>
      </c>
    </row>
    <row r="1687" customFormat="false" ht="14.25" hidden="false" customHeight="true" outlineLevel="0" collapsed="false">
      <c r="A1687" s="110" t="str">
        <f aca="false">VLOOKUP(B1687,$B$2:$AC$1673,28,0)</f>
        <v>NE 2</v>
      </c>
      <c r="B1687" s="111" t="s">
        <v>62</v>
      </c>
      <c r="C1687" s="112" t="s">
        <v>3742</v>
      </c>
      <c r="D1687" s="70" t="n">
        <v>1000000354</v>
      </c>
      <c r="E1687" s="111" t="s">
        <v>3743</v>
      </c>
      <c r="F1687" s="113" t="n">
        <v>44738</v>
      </c>
      <c r="G1687" s="67" t="str">
        <f aca="false">IF(I1687&gt;0,"Targeted Dealer","-")</f>
        <v>-</v>
      </c>
      <c r="H1687" s="114"/>
      <c r="I1687" s="68" t="n">
        <v>0</v>
      </c>
      <c r="J1687" s="68" t="n">
        <f aca="false">I1687/$J$1*($J$1-$E$1)</f>
        <v>0</v>
      </c>
      <c r="K1687" s="69" t="n">
        <v>3.5</v>
      </c>
      <c r="L1687" s="69" t="n">
        <f aca="false">I1687-K1687</f>
        <v>-3.5</v>
      </c>
      <c r="M1687" s="69" t="str">
        <f aca="false">IFERROR((K1687/J1687%),"-")</f>
        <v>-</v>
      </c>
      <c r="N1687" s="97" t="n">
        <v>0</v>
      </c>
      <c r="O1687" s="98" t="str">
        <f aca="false">IF(F1687&lt;=$P$2,"June","")</f>
        <v>June</v>
      </c>
      <c r="P1687" s="97" t="n">
        <f aca="false">N1687</f>
        <v>0</v>
      </c>
      <c r="Q1687" s="99" t="n">
        <f aca="false">K1687-P1687</f>
        <v>3.5</v>
      </c>
      <c r="R1687" s="98" t="n">
        <f aca="false">IFERROR(IF(O1687="May",(K1687/P1687-1))," ")</f>
        <v>0</v>
      </c>
      <c r="S1687" s="105" t="b">
        <f aca="false">IF(N1687&gt;0,IF(O1687="","-",IF(R1687&lt;0%,"DEGROWTH","GROWTH")))</f>
        <v>0</v>
      </c>
      <c r="T1687" s="69" t="n">
        <v>0</v>
      </c>
      <c r="U1687" s="101" t="str">
        <f aca="false">IF(F1687&lt;=$V$2,"May","")</f>
        <v>May</v>
      </c>
      <c r="V1687" s="69" t="n">
        <f aca="false">T1687</f>
        <v>0</v>
      </c>
      <c r="W1687" s="102" t="n">
        <f aca="false">K1687-V1687</f>
        <v>3.5</v>
      </c>
      <c r="X1687" s="103" t="n">
        <f aca="false">IFERROR(IF(U1687="June",(K1687/V1687-1)),0)</f>
        <v>0</v>
      </c>
      <c r="Y1687" s="106" t="b">
        <f aca="false">IF(T1687&gt;0,IF(U1687="","-",IF(X1687&lt;0%,"DEGROWTH","GROWTH")))</f>
        <v>0</v>
      </c>
      <c r="Z1687" s="75"/>
      <c r="AA1687" s="70"/>
      <c r="AB1687" s="70"/>
      <c r="AC1687" s="110"/>
      <c r="AD1687" s="3"/>
      <c r="AE1687" s="3"/>
      <c r="AF1687" s="110" t="e">
        <f aca="false">VLOOKUP(AG1687,$B$2:$AC$1673,28,0)</f>
        <v>#N/A</v>
      </c>
      <c r="AG1687" s="121" t="n">
        <f aca="false">IFERROR(INDEX(Last6M_AvgSales_Ref!$B$2:$B$12659,MATCH(D1687,Last6M_AvgSales_Ref!$A$2:$A$12659,0)),"")</f>
        <v>0</v>
      </c>
    </row>
    <row r="1688" customFormat="false" ht="14.25" hidden="false" customHeight="true" outlineLevel="0" collapsed="false">
      <c r="A1688" s="110" t="str">
        <f aca="false">VLOOKUP(B1688,$B$2:$AC$1673,28,0)</f>
        <v>NE 1</v>
      </c>
      <c r="B1688" s="111" t="s">
        <v>24</v>
      </c>
      <c r="C1688" s="112" t="s">
        <v>3744</v>
      </c>
      <c r="D1688" s="70" t="n">
        <v>1000002848</v>
      </c>
      <c r="E1688" s="111" t="s">
        <v>3745</v>
      </c>
      <c r="F1688" s="113" t="n">
        <v>44772</v>
      </c>
      <c r="G1688" s="67" t="str">
        <f aca="false">IF(I1688&gt;0,"Targeted Dealer","-")</f>
        <v>Targeted Dealer</v>
      </c>
      <c r="H1688" s="114"/>
      <c r="I1688" s="68" t="n">
        <v>20</v>
      </c>
      <c r="J1688" s="68" t="n">
        <f aca="false">I1688/$J$1*($J$1-$E$1)</f>
        <v>20</v>
      </c>
      <c r="K1688" s="69" t="n">
        <v>26</v>
      </c>
      <c r="L1688" s="69" t="n">
        <f aca="false">I1688-K1688</f>
        <v>-6</v>
      </c>
      <c r="M1688" s="69" t="n">
        <f aca="false">IFERROR((K1688/J1688%),"-")</f>
        <v>130</v>
      </c>
      <c r="N1688" s="97" t="n">
        <v>0</v>
      </c>
      <c r="O1688" s="98" t="str">
        <f aca="false">IF(F1688&lt;=$P$2,"June","")</f>
        <v>June</v>
      </c>
      <c r="P1688" s="97" t="n">
        <f aca="false">N1688</f>
        <v>0</v>
      </c>
      <c r="Q1688" s="99" t="n">
        <f aca="false">K1688-P1688</f>
        <v>26</v>
      </c>
      <c r="R1688" s="98" t="n">
        <f aca="false">IFERROR(IF(O1688="May",(K1688/P1688-1))," ")</f>
        <v>0</v>
      </c>
      <c r="S1688" s="105" t="b">
        <f aca="false">IF(N1688&gt;0,IF(O1688="","-",IF(R1688&lt;0%,"DEGROWTH","GROWTH")))</f>
        <v>0</v>
      </c>
      <c r="T1688" s="69" t="n">
        <v>10</v>
      </c>
      <c r="U1688" s="101" t="str">
        <f aca="false">IF(F1688&lt;=$V$2,"May","")</f>
        <v>May</v>
      </c>
      <c r="V1688" s="69" t="n">
        <f aca="false">T1688</f>
        <v>10</v>
      </c>
      <c r="W1688" s="102" t="n">
        <f aca="false">K1688-V1688</f>
        <v>16</v>
      </c>
      <c r="X1688" s="103" t="n">
        <f aca="false">IFERROR(IF(U1688="June",(K1688/V1688-1)),0)</f>
        <v>0</v>
      </c>
      <c r="Y1688" s="104" t="str">
        <f aca="false">IF(T1688&gt;0,IF(U1688="","-",IF(X1688&lt;0%,"DEGROWTH","GROWTH")))</f>
        <v>GROWTH</v>
      </c>
      <c r="Z1688" s="75"/>
      <c r="AA1688" s="70"/>
      <c r="AB1688" s="70"/>
      <c r="AC1688" s="110"/>
      <c r="AD1688" s="3"/>
      <c r="AE1688" s="3"/>
      <c r="AF1688" s="110" t="e">
        <f aca="false">VLOOKUP(AG1688,$B$2:$AC$1673,28,0)</f>
        <v>#N/A</v>
      </c>
      <c r="AG1688" s="121" t="n">
        <f aca="false">IFERROR(INDEX(Last6M_AvgSales_Ref!$B$2:$B$12659,MATCH(D1688,Last6M_AvgSales_Ref!$A$2:$A$12659,0)),"")</f>
        <v>0</v>
      </c>
    </row>
    <row r="1689" customFormat="false" ht="14.25" hidden="false" customHeight="true" outlineLevel="0" collapsed="false">
      <c r="A1689" s="110" t="str">
        <f aca="false">VLOOKUP(B1689,$B$2:$AC$1673,28,0)</f>
        <v>NB 1</v>
      </c>
      <c r="B1689" s="111" t="s">
        <v>93</v>
      </c>
      <c r="C1689" s="112" t="s">
        <v>336</v>
      </c>
      <c r="D1689" s="70" t="n">
        <v>1000001419</v>
      </c>
      <c r="E1689" s="111" t="s">
        <v>337</v>
      </c>
      <c r="F1689" s="113" t="n">
        <v>44739</v>
      </c>
      <c r="G1689" s="67" t="str">
        <f aca="false">IF(I1689&gt;0,"Targeted Dealer","-")</f>
        <v>Targeted Dealer</v>
      </c>
      <c r="H1689" s="114"/>
      <c r="I1689" s="68" t="n">
        <v>100</v>
      </c>
      <c r="J1689" s="68" t="n">
        <f aca="false">I1689/$J$1*($J$1-$E$1)</f>
        <v>100</v>
      </c>
      <c r="K1689" s="69" t="n">
        <v>21</v>
      </c>
      <c r="L1689" s="69" t="n">
        <f aca="false">I1689-K1689</f>
        <v>79</v>
      </c>
      <c r="M1689" s="69" t="n">
        <f aca="false">IFERROR((K1689/J1689%),"-")</f>
        <v>21</v>
      </c>
      <c r="N1689" s="97" t="n">
        <v>18</v>
      </c>
      <c r="O1689" s="98" t="str">
        <f aca="false">IF(F1689&lt;=$P$2,"June","")</f>
        <v>June</v>
      </c>
      <c r="P1689" s="97" t="n">
        <f aca="false">N1689</f>
        <v>18</v>
      </c>
      <c r="Q1689" s="99" t="n">
        <f aca="false">K1689-P1689</f>
        <v>3</v>
      </c>
      <c r="R1689" s="98" t="n">
        <f aca="false">IFERROR(IF(O1689="May",(K1689/P1689-1))," ")</f>
        <v>0</v>
      </c>
      <c r="S1689" s="100" t="str">
        <f aca="false">IF(N1689&gt;0,IF(O1689="","-",IF(R1689&lt;0%,"DEGROWTH","GROWTH")))</f>
        <v>GROWTH</v>
      </c>
      <c r="T1689" s="69" t="n">
        <v>93.5</v>
      </c>
      <c r="U1689" s="101" t="str">
        <f aca="false">IF(F1689&lt;=$V$2,"May","")</f>
        <v>May</v>
      </c>
      <c r="V1689" s="69" t="n">
        <f aca="false">T1689</f>
        <v>93.5</v>
      </c>
      <c r="W1689" s="102" t="n">
        <f aca="false">K1689-V1689</f>
        <v>-72.5</v>
      </c>
      <c r="X1689" s="103" t="n">
        <f aca="false">IFERROR(IF(U1689="June",(K1689/V1689-1)),0)</f>
        <v>0</v>
      </c>
      <c r="Y1689" s="104" t="str">
        <f aca="false">IF(T1689&gt;0,IF(U1689="","-",IF(X1689&lt;0%,"DEGROWTH","GROWTH")))</f>
        <v>GROWTH</v>
      </c>
      <c r="Z1689" s="75"/>
      <c r="AA1689" s="70"/>
      <c r="AB1689" s="70"/>
      <c r="AC1689" s="110"/>
      <c r="AD1689" s="3"/>
      <c r="AE1689" s="3"/>
      <c r="AF1689" s="110" t="e">
        <f aca="false">VLOOKUP(AG1689,$B$2:$AC$1673,28,0)</f>
        <v>#N/A</v>
      </c>
      <c r="AG1689" s="121" t="n">
        <f aca="false">IFERROR(INDEX(Last6M_AvgSales_Ref!$B$2:$B$12659,MATCH(D1689,Last6M_AvgSales_Ref!$A$2:$A$12659,0)),"")</f>
        <v>0</v>
      </c>
    </row>
    <row r="1690" customFormat="false" ht="14.25" hidden="false" customHeight="true" outlineLevel="0" collapsed="false">
      <c r="A1690" s="110" t="str">
        <f aca="false">VLOOKUP(B1690,$B$2:$AC$1673,28,0)</f>
        <v>NE 1</v>
      </c>
      <c r="B1690" s="111" t="s">
        <v>37</v>
      </c>
      <c r="C1690" s="112" t="s">
        <v>3746</v>
      </c>
      <c r="D1690" s="70" t="n">
        <v>1000003548</v>
      </c>
      <c r="E1690" s="111" t="s">
        <v>3747</v>
      </c>
      <c r="F1690" s="113" t="n">
        <v>45070</v>
      </c>
      <c r="G1690" s="67" t="str">
        <f aca="false">IF(I1690&gt;0,"Targeted Dealer","-")</f>
        <v>-</v>
      </c>
      <c r="H1690" s="114"/>
      <c r="I1690" s="68" t="n">
        <v>0</v>
      </c>
      <c r="J1690" s="68" t="n">
        <f aca="false">I1690/$J$1*($J$1-$E$1)</f>
        <v>0</v>
      </c>
      <c r="K1690" s="69" t="n">
        <v>1.5</v>
      </c>
      <c r="L1690" s="69" t="n">
        <f aca="false">I1690-K1690</f>
        <v>-1.5</v>
      </c>
      <c r="M1690" s="69" t="str">
        <f aca="false">IFERROR((K1690/J1690%),"-")</f>
        <v>-</v>
      </c>
      <c r="N1690" s="97" t="n">
        <v>0</v>
      </c>
      <c r="O1690" s="98" t="str">
        <f aca="false">IF(F1690&lt;=$P$2,"June","")</f>
        <v>June</v>
      </c>
      <c r="P1690" s="97" t="n">
        <f aca="false">N1690</f>
        <v>0</v>
      </c>
      <c r="Q1690" s="99" t="n">
        <f aca="false">K1690-P1690</f>
        <v>1.5</v>
      </c>
      <c r="R1690" s="98" t="n">
        <f aca="false">IFERROR(IF(O1690="May",(K1690/P1690-1))," ")</f>
        <v>0</v>
      </c>
      <c r="S1690" s="105" t="b">
        <f aca="false">IF(N1690&gt;0,IF(O1690="","-",IF(R1690&lt;0%,"DEGROWTH","GROWTH")))</f>
        <v>0</v>
      </c>
      <c r="T1690" s="69" t="n">
        <v>0</v>
      </c>
      <c r="U1690" s="101" t="str">
        <f aca="false">IF(F1690&lt;=$V$2,"May","")</f>
        <v>May</v>
      </c>
      <c r="V1690" s="69" t="n">
        <f aca="false">T1690</f>
        <v>0</v>
      </c>
      <c r="W1690" s="102" t="n">
        <f aca="false">K1690-V1690</f>
        <v>1.5</v>
      </c>
      <c r="X1690" s="103" t="n">
        <f aca="false">IFERROR(IF(U1690="June",(K1690/V1690-1)),0)</f>
        <v>0</v>
      </c>
      <c r="Y1690" s="106" t="b">
        <f aca="false">IF(T1690&gt;0,IF(U1690="","-",IF(X1690&lt;0%,"DEGROWTH","GROWTH")))</f>
        <v>0</v>
      </c>
      <c r="Z1690" s="75"/>
      <c r="AA1690" s="70"/>
      <c r="AB1690" s="70"/>
      <c r="AC1690" s="110"/>
      <c r="AD1690" s="3"/>
      <c r="AE1690" s="3"/>
      <c r="AF1690" s="110" t="e">
        <f aca="false">VLOOKUP(AG1690,$B$2:$AC$1673,28,0)</f>
        <v>#N/A</v>
      </c>
      <c r="AG1690" s="121" t="n">
        <f aca="false">IFERROR(INDEX(Last6M_AvgSales_Ref!$B$2:$B$12659,MATCH(D1690,Last6M_AvgSales_Ref!$A$2:$A$12659,0)),"")</f>
        <v>0</v>
      </c>
    </row>
    <row r="1691" customFormat="false" ht="14.25" hidden="false" customHeight="true" outlineLevel="0" collapsed="false">
      <c r="A1691" s="110" t="str">
        <f aca="false">VLOOKUP(B1691,$B$2:$AC$1673,28,0)</f>
        <v>NE 1</v>
      </c>
      <c r="B1691" s="111" t="s">
        <v>37</v>
      </c>
      <c r="C1691" s="112" t="s">
        <v>3748</v>
      </c>
      <c r="D1691" s="70" t="n">
        <v>1000002902</v>
      </c>
      <c r="E1691" s="111" t="s">
        <v>3749</v>
      </c>
      <c r="F1691" s="113" t="n">
        <v>44799</v>
      </c>
      <c r="G1691" s="67" t="str">
        <f aca="false">IF(I1691&gt;0,"Targeted Dealer","-")</f>
        <v>Targeted Dealer</v>
      </c>
      <c r="H1691" s="114"/>
      <c r="I1691" s="68" t="n">
        <v>40</v>
      </c>
      <c r="J1691" s="68" t="n">
        <f aca="false">I1691/$J$1*($J$1-$E$1)</f>
        <v>40</v>
      </c>
      <c r="K1691" s="69" t="n">
        <v>60</v>
      </c>
      <c r="L1691" s="69" t="n">
        <f aca="false">I1691-K1691</f>
        <v>-20</v>
      </c>
      <c r="M1691" s="69" t="n">
        <f aca="false">IFERROR((K1691/J1691%),"-")</f>
        <v>150</v>
      </c>
      <c r="N1691" s="97" t="n">
        <v>84.25</v>
      </c>
      <c r="O1691" s="98" t="str">
        <f aca="false">IF(F1691&lt;=$P$2,"June","")</f>
        <v>June</v>
      </c>
      <c r="P1691" s="97" t="n">
        <f aca="false">N1691</f>
        <v>84.25</v>
      </c>
      <c r="Q1691" s="99" t="n">
        <f aca="false">K1691-P1691</f>
        <v>-24.25</v>
      </c>
      <c r="R1691" s="98" t="n">
        <f aca="false">IFERROR(IF(O1691="May",(K1691/P1691-1))," ")</f>
        <v>0</v>
      </c>
      <c r="S1691" s="100" t="str">
        <f aca="false">IF(N1691&gt;0,IF(O1691="","-",IF(R1691&lt;0%,"DEGROWTH","GROWTH")))</f>
        <v>GROWTH</v>
      </c>
      <c r="T1691" s="69" t="n">
        <v>0</v>
      </c>
      <c r="U1691" s="101" t="str">
        <f aca="false">IF(F1691&lt;=$V$2,"May","")</f>
        <v>May</v>
      </c>
      <c r="V1691" s="69" t="n">
        <f aca="false">T1691</f>
        <v>0</v>
      </c>
      <c r="W1691" s="102" t="n">
        <f aca="false">K1691-V1691</f>
        <v>60</v>
      </c>
      <c r="X1691" s="103" t="n">
        <f aca="false">IFERROR(IF(U1691="June",(K1691/V1691-1)),0)</f>
        <v>0</v>
      </c>
      <c r="Y1691" s="106" t="b">
        <f aca="false">IF(T1691&gt;0,IF(U1691="","-",IF(X1691&lt;0%,"DEGROWTH","GROWTH")))</f>
        <v>0</v>
      </c>
      <c r="Z1691" s="75"/>
      <c r="AA1691" s="70"/>
      <c r="AB1691" s="70"/>
      <c r="AC1691" s="110"/>
      <c r="AD1691" s="3"/>
      <c r="AE1691" s="3"/>
      <c r="AF1691" s="110" t="e">
        <f aca="false">VLOOKUP(AG1691,$B$2:$AC$1673,28,0)</f>
        <v>#N/A</v>
      </c>
      <c r="AG1691" s="121" t="n">
        <f aca="false">IFERROR(INDEX(Last6M_AvgSales_Ref!$B$2:$B$12659,MATCH(D1691,Last6M_AvgSales_Ref!$A$2:$A$12659,0)),"")</f>
        <v>0</v>
      </c>
    </row>
    <row r="1692" customFormat="false" ht="14.25" hidden="false" customHeight="true" outlineLevel="0" collapsed="false">
      <c r="A1692" s="110" t="str">
        <f aca="false">VLOOKUP(B1692,$B$2:$AC$1673,28,0)</f>
        <v>NE 2</v>
      </c>
      <c r="B1692" s="111" t="s">
        <v>84</v>
      </c>
      <c r="C1692" s="112" t="s">
        <v>3750</v>
      </c>
      <c r="D1692" s="70" t="n">
        <v>1000004719</v>
      </c>
      <c r="E1692" s="111" t="s">
        <v>3751</v>
      </c>
      <c r="F1692" s="113" t="n">
        <v>46167</v>
      </c>
      <c r="G1692" s="67" t="str">
        <f aca="false">IF(I1692&gt;0,"Targeted Dealer","-")</f>
        <v>Targeted Dealer</v>
      </c>
      <c r="H1692" s="114"/>
      <c r="I1692" s="68" t="n">
        <v>60</v>
      </c>
      <c r="J1692" s="68" t="n">
        <f aca="false">I1692/$J$1*($J$1-$E$1)</f>
        <v>60</v>
      </c>
      <c r="K1692" s="69" t="n">
        <v>3.25</v>
      </c>
      <c r="L1692" s="69" t="n">
        <f aca="false">I1692-K1692</f>
        <v>56.75</v>
      </c>
      <c r="M1692" s="69" t="n">
        <f aca="false">IFERROR((K1692/J1692%),"-")</f>
        <v>5.41666666666667</v>
      </c>
      <c r="N1692" s="97" t="n">
        <v>6</v>
      </c>
      <c r="O1692" s="98" t="str">
        <f aca="false">IF(F1692&lt;=$P$2,"June","")</f>
        <v>June</v>
      </c>
      <c r="P1692" s="97" t="n">
        <f aca="false">N1692</f>
        <v>6</v>
      </c>
      <c r="Q1692" s="99" t="n">
        <f aca="false">K1692-P1692</f>
        <v>-2.75</v>
      </c>
      <c r="R1692" s="98" t="n">
        <f aca="false">IFERROR(IF(O1692="May",(K1692/P1692-1))," ")</f>
        <v>0</v>
      </c>
      <c r="S1692" s="100" t="str">
        <f aca="false">IF(N1692&gt;0,IF(O1692="","-",IF(R1692&lt;0%,"DEGROWTH","GROWTH")))</f>
        <v>GROWTH</v>
      </c>
      <c r="T1692" s="69" t="n">
        <v>0</v>
      </c>
      <c r="U1692" s="101" t="str">
        <f aca="false">IF(F1692&lt;=$V$2,"May","")</f>
        <v>May</v>
      </c>
      <c r="V1692" s="69" t="n">
        <f aca="false">T1692</f>
        <v>0</v>
      </c>
      <c r="W1692" s="102" t="n">
        <f aca="false">K1692-V1692</f>
        <v>3.25</v>
      </c>
      <c r="X1692" s="103" t="n">
        <f aca="false">IFERROR(IF(U1692="June",(K1692/V1692-1)),0)</f>
        <v>0</v>
      </c>
      <c r="Y1692" s="106" t="b">
        <f aca="false">IF(T1692&gt;0,IF(U1692="","-",IF(X1692&lt;0%,"DEGROWTH","GROWTH")))</f>
        <v>0</v>
      </c>
      <c r="Z1692" s="75"/>
      <c r="AA1692" s="70"/>
      <c r="AB1692" s="70"/>
      <c r="AC1692" s="110"/>
      <c r="AD1692" s="3"/>
      <c r="AE1692" s="3"/>
      <c r="AF1692" s="110" t="e">
        <f aca="false">VLOOKUP(AG1692,$B$2:$AC$1673,28,0)</f>
        <v>#N/A</v>
      </c>
      <c r="AG1692" s="121" t="n">
        <f aca="false">IFERROR(INDEX(Last6M_AvgSales_Ref!$B$2:$B$12659,MATCH(D1692,Last6M_AvgSales_Ref!$A$2:$A$12659,0)),"")</f>
        <v>0</v>
      </c>
    </row>
    <row r="1693" customFormat="false" ht="14.25" hidden="false" customHeight="true" outlineLevel="0" collapsed="false">
      <c r="A1693" s="110" t="str">
        <f aca="false">VLOOKUP(B1693,$B$2:$AC$1673,28,0)</f>
        <v>BH</v>
      </c>
      <c r="B1693" s="111" t="s">
        <v>111</v>
      </c>
      <c r="C1693" s="112" t="s">
        <v>3752</v>
      </c>
      <c r="D1693" s="70" t="n">
        <v>1000004725</v>
      </c>
      <c r="E1693" s="111" t="s">
        <v>3753</v>
      </c>
      <c r="F1693" s="113" t="n">
        <v>46147</v>
      </c>
      <c r="G1693" s="67" t="str">
        <f aca="false">IF(I1693&gt;0,"Targeted Dealer","-")</f>
        <v>Targeted Dealer</v>
      </c>
      <c r="H1693" s="114"/>
      <c r="I1693" s="68" t="n">
        <v>150</v>
      </c>
      <c r="J1693" s="68" t="n">
        <f aca="false">I1693/$J$1*($J$1-$E$1)</f>
        <v>150</v>
      </c>
      <c r="K1693" s="69" t="n">
        <v>130</v>
      </c>
      <c r="L1693" s="69" t="n">
        <f aca="false">I1693-K1693</f>
        <v>20</v>
      </c>
      <c r="M1693" s="69" t="n">
        <f aca="false">IFERROR((K1693/J1693%),"-")</f>
        <v>86.6666666666667</v>
      </c>
      <c r="N1693" s="97" t="n">
        <v>90</v>
      </c>
      <c r="O1693" s="98" t="str">
        <f aca="false">IF(F1693&lt;=$P$2,"June","")</f>
        <v>June</v>
      </c>
      <c r="P1693" s="97" t="n">
        <f aca="false">N1693</f>
        <v>90</v>
      </c>
      <c r="Q1693" s="99" t="n">
        <f aca="false">K1693-P1693</f>
        <v>40</v>
      </c>
      <c r="R1693" s="98" t="n">
        <f aca="false">IFERROR(IF(O1693="May",(K1693/P1693-1))," ")</f>
        <v>0</v>
      </c>
      <c r="S1693" s="100" t="str">
        <f aca="false">IF(N1693&gt;0,IF(O1693="","-",IF(R1693&lt;0%,"DEGROWTH","GROWTH")))</f>
        <v>GROWTH</v>
      </c>
      <c r="T1693" s="69" t="n">
        <v>0</v>
      </c>
      <c r="U1693" s="101" t="str">
        <f aca="false">IF(F1693&lt;=$V$2,"May","")</f>
        <v>May</v>
      </c>
      <c r="V1693" s="69" t="n">
        <f aca="false">T1693</f>
        <v>0</v>
      </c>
      <c r="W1693" s="102" t="n">
        <f aca="false">K1693-V1693</f>
        <v>130</v>
      </c>
      <c r="X1693" s="103" t="n">
        <f aca="false">IFERROR(IF(U1693="June",(K1693/V1693-1)),0)</f>
        <v>0</v>
      </c>
      <c r="Y1693" s="106" t="b">
        <f aca="false">IF(T1693&gt;0,IF(U1693="","-",IF(X1693&lt;0%,"DEGROWTH","GROWTH")))</f>
        <v>0</v>
      </c>
      <c r="Z1693" s="75"/>
      <c r="AA1693" s="70"/>
      <c r="AB1693" s="70"/>
      <c r="AC1693" s="110"/>
      <c r="AD1693" s="3"/>
      <c r="AE1693" s="3"/>
      <c r="AF1693" s="110" t="e">
        <f aca="false">VLOOKUP(AG1693,$B$2:$AC$1673,28,0)</f>
        <v>#N/A</v>
      </c>
      <c r="AG1693" s="121" t="n">
        <f aca="false">IFERROR(INDEX(Last6M_AvgSales_Ref!$B$2:$B$12659,MATCH(D1693,Last6M_AvgSales_Ref!$A$2:$A$12659,0)),"")</f>
        <v>0</v>
      </c>
    </row>
    <row r="1694" customFormat="false" ht="14.25" hidden="false" customHeight="true" outlineLevel="0" collapsed="false">
      <c r="A1694" s="110" t="str">
        <f aca="false">VLOOKUP(B1694,$B$2:$AC$1673,28,0)</f>
        <v>BH</v>
      </c>
      <c r="B1694" s="111" t="s">
        <v>108</v>
      </c>
      <c r="C1694" s="112" t="s">
        <v>3754</v>
      </c>
      <c r="D1694" s="70" t="n">
        <v>1000004711</v>
      </c>
      <c r="E1694" s="111" t="s">
        <v>3755</v>
      </c>
      <c r="F1694" s="113" t="n">
        <v>46141</v>
      </c>
      <c r="G1694" s="67" t="str">
        <f aca="false">IF(I1694&gt;0,"Targeted Dealer","-")</f>
        <v>Targeted Dealer</v>
      </c>
      <c r="H1694" s="114"/>
      <c r="I1694" s="68" t="n">
        <v>50</v>
      </c>
      <c r="J1694" s="68" t="n">
        <f aca="false">I1694/$J$1*($J$1-$E$1)</f>
        <v>50</v>
      </c>
      <c r="K1694" s="69" t="n">
        <v>24</v>
      </c>
      <c r="L1694" s="69" t="n">
        <f aca="false">I1694-K1694</f>
        <v>26</v>
      </c>
      <c r="M1694" s="69" t="n">
        <f aca="false">IFERROR((K1694/J1694%),"-")</f>
        <v>48</v>
      </c>
      <c r="N1694" s="97" t="n">
        <v>60</v>
      </c>
      <c r="O1694" s="98" t="str">
        <f aca="false">IF(F1694&lt;=$P$2,"June","")</f>
        <v>June</v>
      </c>
      <c r="P1694" s="97" t="n">
        <f aca="false">N1694</f>
        <v>60</v>
      </c>
      <c r="Q1694" s="99" t="n">
        <f aca="false">K1694-P1694</f>
        <v>-36</v>
      </c>
      <c r="R1694" s="98" t="n">
        <f aca="false">IFERROR(IF(O1694="May",(K1694/P1694-1))," ")</f>
        <v>0</v>
      </c>
      <c r="S1694" s="100" t="str">
        <f aca="false">IF(N1694&gt;0,IF(O1694="","-",IF(R1694&lt;0%,"DEGROWTH","GROWTH")))</f>
        <v>GROWTH</v>
      </c>
      <c r="T1694" s="69" t="n">
        <v>0</v>
      </c>
      <c r="U1694" s="101" t="str">
        <f aca="false">IF(F1694&lt;=$V$2,"May","")</f>
        <v>May</v>
      </c>
      <c r="V1694" s="69" t="n">
        <f aca="false">T1694</f>
        <v>0</v>
      </c>
      <c r="W1694" s="102" t="n">
        <f aca="false">K1694-V1694</f>
        <v>24</v>
      </c>
      <c r="X1694" s="103" t="n">
        <f aca="false">IFERROR(IF(U1694="June",(K1694/V1694-1)),0)</f>
        <v>0</v>
      </c>
      <c r="Y1694" s="106" t="b">
        <f aca="false">IF(T1694&gt;0,IF(U1694="","-",IF(X1694&lt;0%,"DEGROWTH","GROWTH")))</f>
        <v>0</v>
      </c>
      <c r="Z1694" s="75"/>
      <c r="AA1694" s="70"/>
      <c r="AB1694" s="70"/>
      <c r="AC1694" s="110"/>
      <c r="AD1694" s="3"/>
      <c r="AE1694" s="3"/>
      <c r="AF1694" s="110" t="e">
        <f aca="false">VLOOKUP(AG1694,$B$2:$AC$1673,28,0)</f>
        <v>#N/A</v>
      </c>
      <c r="AG1694" s="121" t="n">
        <f aca="false">IFERROR(INDEX(Last6M_AvgSales_Ref!$B$2:$B$12659,MATCH(D1694,Last6M_AvgSales_Ref!$A$2:$A$12659,0)),"")</f>
        <v>0</v>
      </c>
    </row>
    <row r="1695" customFormat="false" ht="14.25" hidden="false" customHeight="true" outlineLevel="0" collapsed="false">
      <c r="A1695" s="110" t="str">
        <f aca="false">VLOOKUP(B1695,$B$2:$AC$1673,28,0)</f>
        <v>NE 2</v>
      </c>
      <c r="B1695" s="111" t="s">
        <v>67</v>
      </c>
      <c r="C1695" s="112" t="s">
        <v>3756</v>
      </c>
      <c r="D1695" s="70" t="n">
        <v>1000004726</v>
      </c>
      <c r="E1695" s="111" t="s">
        <v>3757</v>
      </c>
      <c r="F1695" s="113" t="n">
        <v>46148</v>
      </c>
      <c r="G1695" s="67" t="str">
        <f aca="false">IF(I1695&gt;0,"Targeted Dealer","-")</f>
        <v>Targeted Dealer</v>
      </c>
      <c r="H1695" s="114"/>
      <c r="I1695" s="68" t="n">
        <v>40</v>
      </c>
      <c r="J1695" s="68" t="n">
        <f aca="false">I1695/$J$1*($J$1-$E$1)</f>
        <v>40</v>
      </c>
      <c r="K1695" s="69" t="n">
        <v>26</v>
      </c>
      <c r="L1695" s="69" t="n">
        <f aca="false">I1695-K1695</f>
        <v>14</v>
      </c>
      <c r="M1695" s="69" t="n">
        <f aca="false">IFERROR((K1695/J1695%),"-")</f>
        <v>65</v>
      </c>
      <c r="N1695" s="97" t="n">
        <v>52</v>
      </c>
      <c r="O1695" s="98" t="str">
        <f aca="false">IF(F1695&lt;=$P$2,"June","")</f>
        <v>June</v>
      </c>
      <c r="P1695" s="97" t="n">
        <f aca="false">N1695</f>
        <v>52</v>
      </c>
      <c r="Q1695" s="99" t="n">
        <f aca="false">K1695-P1695</f>
        <v>-26</v>
      </c>
      <c r="R1695" s="98" t="n">
        <f aca="false">IFERROR(IF(O1695="May",(K1695/P1695-1))," ")</f>
        <v>0</v>
      </c>
      <c r="S1695" s="100" t="str">
        <f aca="false">IF(N1695&gt;0,IF(O1695="","-",IF(R1695&lt;0%,"DEGROWTH","GROWTH")))</f>
        <v>GROWTH</v>
      </c>
      <c r="T1695" s="69" t="n">
        <v>0</v>
      </c>
      <c r="U1695" s="101" t="str">
        <f aca="false">IF(F1695&lt;=$V$2,"May","")</f>
        <v>May</v>
      </c>
      <c r="V1695" s="69" t="n">
        <f aca="false">T1695</f>
        <v>0</v>
      </c>
      <c r="W1695" s="102" t="n">
        <f aca="false">K1695-V1695</f>
        <v>26</v>
      </c>
      <c r="X1695" s="103" t="n">
        <f aca="false">IFERROR(IF(U1695="June",(K1695/V1695-1)),0)</f>
        <v>0</v>
      </c>
      <c r="Y1695" s="106" t="b">
        <f aca="false">IF(T1695&gt;0,IF(U1695="","-",IF(X1695&lt;0%,"DEGROWTH","GROWTH")))</f>
        <v>0</v>
      </c>
      <c r="Z1695" s="75"/>
      <c r="AA1695" s="70"/>
      <c r="AB1695" s="70"/>
      <c r="AC1695" s="110"/>
      <c r="AD1695" s="3"/>
      <c r="AE1695" s="3"/>
      <c r="AF1695" s="110" t="e">
        <f aca="false">VLOOKUP(AG1695,$B$2:$AC$1673,28,0)</f>
        <v>#N/A</v>
      </c>
      <c r="AG1695" s="121" t="n">
        <f aca="false">IFERROR(INDEX(Last6M_AvgSales_Ref!$B$2:$B$12659,MATCH(D1695,Last6M_AvgSales_Ref!$A$2:$A$12659,0)),"")</f>
        <v>0</v>
      </c>
    </row>
    <row r="1696" customFormat="false" ht="14.25" hidden="false" customHeight="true" outlineLevel="0" collapsed="false">
      <c r="A1696" s="110" t="str">
        <f aca="false">VLOOKUP(B1696,$B$2:$AC$1673,28,0)</f>
        <v>NE 2</v>
      </c>
      <c r="B1696" s="111" t="s">
        <v>67</v>
      </c>
      <c r="C1696" s="112" t="s">
        <v>3758</v>
      </c>
      <c r="D1696" s="70" t="n">
        <v>1000004728</v>
      </c>
      <c r="E1696" s="111" t="s">
        <v>3759</v>
      </c>
      <c r="F1696" s="113" t="n">
        <v>46158</v>
      </c>
      <c r="G1696" s="67" t="str">
        <f aca="false">IF(I1696&gt;0,"Targeted Dealer","-")</f>
        <v>Targeted Dealer</v>
      </c>
      <c r="H1696" s="114"/>
      <c r="I1696" s="68" t="n">
        <v>48</v>
      </c>
      <c r="J1696" s="68" t="n">
        <f aca="false">I1696/$J$1*($J$1-$E$1)</f>
        <v>48</v>
      </c>
      <c r="K1696" s="69" t="n">
        <v>13</v>
      </c>
      <c r="L1696" s="69" t="n">
        <f aca="false">I1696-K1696</f>
        <v>35</v>
      </c>
      <c r="M1696" s="69" t="n">
        <f aca="false">IFERROR((K1696/J1696%),"-")</f>
        <v>27.0833333333333</v>
      </c>
      <c r="N1696" s="97" t="n">
        <v>26</v>
      </c>
      <c r="O1696" s="98" t="str">
        <f aca="false">IF(F1696&lt;=$P$2,"June","")</f>
        <v>June</v>
      </c>
      <c r="P1696" s="97" t="n">
        <f aca="false">N1696</f>
        <v>26</v>
      </c>
      <c r="Q1696" s="99" t="n">
        <f aca="false">K1696-P1696</f>
        <v>-13</v>
      </c>
      <c r="R1696" s="98" t="n">
        <f aca="false">IFERROR(IF(O1696="May",(K1696/P1696-1))," ")</f>
        <v>0</v>
      </c>
      <c r="S1696" s="100" t="str">
        <f aca="false">IF(N1696&gt;0,IF(O1696="","-",IF(R1696&lt;0%,"DEGROWTH","GROWTH")))</f>
        <v>GROWTH</v>
      </c>
      <c r="T1696" s="69" t="n">
        <v>0</v>
      </c>
      <c r="U1696" s="101" t="str">
        <f aca="false">IF(F1696&lt;=$V$2,"May","")</f>
        <v>May</v>
      </c>
      <c r="V1696" s="69" t="n">
        <f aca="false">T1696</f>
        <v>0</v>
      </c>
      <c r="W1696" s="102" t="n">
        <f aca="false">K1696-V1696</f>
        <v>13</v>
      </c>
      <c r="X1696" s="103" t="n">
        <f aca="false">IFERROR(IF(U1696="June",(K1696/V1696-1)),0)</f>
        <v>0</v>
      </c>
      <c r="Y1696" s="106" t="b">
        <f aca="false">IF(T1696&gt;0,IF(U1696="","-",IF(X1696&lt;0%,"DEGROWTH","GROWTH")))</f>
        <v>0</v>
      </c>
      <c r="Z1696" s="75"/>
      <c r="AA1696" s="70"/>
      <c r="AB1696" s="70"/>
      <c r="AC1696" s="110"/>
      <c r="AD1696" s="3"/>
      <c r="AE1696" s="3"/>
      <c r="AF1696" s="110" t="e">
        <f aca="false">VLOOKUP(AG1696,$B$2:$AC$1673,28,0)</f>
        <v>#N/A</v>
      </c>
      <c r="AG1696" s="121" t="n">
        <f aca="false">IFERROR(INDEX(Last6M_AvgSales_Ref!$B$2:$B$12659,MATCH(D1696,Last6M_AvgSales_Ref!$A$2:$A$12659,0)),"")</f>
        <v>0</v>
      </c>
    </row>
    <row r="1697" customFormat="false" ht="14.25" hidden="false" customHeight="true" outlineLevel="0" collapsed="false">
      <c r="A1697" s="110" t="str">
        <f aca="false">VLOOKUP(B1697,$B$2:$AC$1673,28,0)</f>
        <v>NB 2</v>
      </c>
      <c r="B1697" s="111" t="s">
        <v>105</v>
      </c>
      <c r="C1697" s="112" t="s">
        <v>3760</v>
      </c>
      <c r="D1697" s="70" t="n">
        <v>1000004727</v>
      </c>
      <c r="E1697" s="111" t="s">
        <v>3761</v>
      </c>
      <c r="F1697" s="113" t="n">
        <v>46150</v>
      </c>
      <c r="G1697" s="67" t="str">
        <f aca="false">IF(I1697&gt;0,"Targeted Dealer","-")</f>
        <v>Targeted Dealer</v>
      </c>
      <c r="H1697" s="114"/>
      <c r="I1697" s="68" t="n">
        <v>100</v>
      </c>
      <c r="J1697" s="68" t="n">
        <f aca="false">I1697/$J$1*($J$1-$E$1)</f>
        <v>100</v>
      </c>
      <c r="K1697" s="69" t="n">
        <v>75</v>
      </c>
      <c r="L1697" s="69" t="n">
        <f aca="false">I1697-K1697</f>
        <v>25</v>
      </c>
      <c r="M1697" s="69" t="n">
        <f aca="false">IFERROR((K1697/J1697%),"-")</f>
        <v>75</v>
      </c>
      <c r="N1697" s="97" t="n">
        <v>105</v>
      </c>
      <c r="O1697" s="98" t="str">
        <f aca="false">IF(F1697&lt;=$P$2,"June","")</f>
        <v>June</v>
      </c>
      <c r="P1697" s="97" t="n">
        <f aca="false">N1697</f>
        <v>105</v>
      </c>
      <c r="Q1697" s="99" t="n">
        <f aca="false">K1697-P1697</f>
        <v>-30</v>
      </c>
      <c r="R1697" s="98" t="n">
        <f aca="false">IFERROR(IF(O1697="May",(K1697/P1697-1))," ")</f>
        <v>0</v>
      </c>
      <c r="S1697" s="100" t="str">
        <f aca="false">IF(N1697&gt;0,IF(O1697="","-",IF(R1697&lt;0%,"DEGROWTH","GROWTH")))</f>
        <v>GROWTH</v>
      </c>
      <c r="T1697" s="69" t="n">
        <v>0</v>
      </c>
      <c r="U1697" s="101" t="str">
        <f aca="false">IF(F1697&lt;=$V$2,"May","")</f>
        <v>May</v>
      </c>
      <c r="V1697" s="69" t="n">
        <f aca="false">T1697</f>
        <v>0</v>
      </c>
      <c r="W1697" s="102" t="n">
        <f aca="false">K1697-V1697</f>
        <v>75</v>
      </c>
      <c r="X1697" s="103" t="n">
        <f aca="false">IFERROR(IF(U1697="June",(K1697/V1697-1)),0)</f>
        <v>0</v>
      </c>
      <c r="Y1697" s="106" t="b">
        <f aca="false">IF(T1697&gt;0,IF(U1697="","-",IF(X1697&lt;0%,"DEGROWTH","GROWTH")))</f>
        <v>0</v>
      </c>
      <c r="Z1697" s="75"/>
      <c r="AA1697" s="70"/>
      <c r="AB1697" s="70"/>
      <c r="AC1697" s="110"/>
      <c r="AD1697" s="3"/>
      <c r="AE1697" s="3"/>
      <c r="AF1697" s="110" t="e">
        <f aca="false">VLOOKUP(AG1697,$B$2:$AC$1673,28,0)</f>
        <v>#N/A</v>
      </c>
      <c r="AG1697" s="121" t="n">
        <f aca="false">IFERROR(INDEX(Last6M_AvgSales_Ref!$B$2:$B$12659,MATCH(D1697,Last6M_AvgSales_Ref!$A$2:$A$12659,0)),"")</f>
        <v>0</v>
      </c>
    </row>
    <row r="1698" customFormat="false" ht="14.25" hidden="false" customHeight="true" outlineLevel="0" collapsed="false">
      <c r="A1698" s="110" t="str">
        <f aca="false">VLOOKUP(B1698,$B$2:$AC$1673,28,0)</f>
        <v>NE 2</v>
      </c>
      <c r="B1698" s="111" t="s">
        <v>79</v>
      </c>
      <c r="C1698" s="112" t="s">
        <v>3762</v>
      </c>
      <c r="D1698" s="70" t="n">
        <v>1000004716</v>
      </c>
      <c r="E1698" s="111" t="s">
        <v>3763</v>
      </c>
      <c r="F1698" s="113" t="n">
        <v>46163</v>
      </c>
      <c r="G1698" s="67" t="str">
        <f aca="false">IF(I1698&gt;0,"Targeted Dealer","-")</f>
        <v>Targeted Dealer</v>
      </c>
      <c r="H1698" s="114"/>
      <c r="I1698" s="68" t="n">
        <v>40</v>
      </c>
      <c r="J1698" s="68" t="n">
        <f aca="false">I1698/$J$1*($J$1-$E$1)</f>
        <v>40</v>
      </c>
      <c r="K1698" s="69" t="n">
        <v>12.5</v>
      </c>
      <c r="L1698" s="69" t="n">
        <f aca="false">I1698-K1698</f>
        <v>27.5</v>
      </c>
      <c r="M1698" s="69" t="n">
        <f aca="false">IFERROR((K1698/J1698%),"-")</f>
        <v>31.25</v>
      </c>
      <c r="N1698" s="97" t="n">
        <v>25</v>
      </c>
      <c r="O1698" s="98" t="str">
        <f aca="false">IF(F1698&lt;=$P$2,"June","")</f>
        <v>June</v>
      </c>
      <c r="P1698" s="97" t="n">
        <f aca="false">N1698</f>
        <v>25</v>
      </c>
      <c r="Q1698" s="99" t="n">
        <f aca="false">K1698-P1698</f>
        <v>-12.5</v>
      </c>
      <c r="R1698" s="98" t="n">
        <f aca="false">IFERROR(IF(O1698="May",(K1698/P1698-1))," ")</f>
        <v>0</v>
      </c>
      <c r="S1698" s="100" t="str">
        <f aca="false">IF(N1698&gt;0,IF(O1698="","-",IF(R1698&lt;0%,"DEGROWTH","GROWTH")))</f>
        <v>GROWTH</v>
      </c>
      <c r="T1698" s="69" t="n">
        <v>0</v>
      </c>
      <c r="U1698" s="101" t="str">
        <f aca="false">IF(F1698&lt;=$V$2,"May","")</f>
        <v>May</v>
      </c>
      <c r="V1698" s="69" t="n">
        <f aca="false">T1698</f>
        <v>0</v>
      </c>
      <c r="W1698" s="102" t="n">
        <f aca="false">K1698-V1698</f>
        <v>12.5</v>
      </c>
      <c r="X1698" s="103" t="n">
        <f aca="false">IFERROR(IF(U1698="June",(K1698/V1698-1)),0)</f>
        <v>0</v>
      </c>
      <c r="Y1698" s="106" t="b">
        <f aca="false">IF(T1698&gt;0,IF(U1698="","-",IF(X1698&lt;0%,"DEGROWTH","GROWTH")))</f>
        <v>0</v>
      </c>
      <c r="Z1698" s="75"/>
      <c r="AA1698" s="70"/>
      <c r="AB1698" s="70"/>
      <c r="AC1698" s="110"/>
      <c r="AD1698" s="3"/>
      <c r="AE1698" s="3"/>
      <c r="AF1698" s="110" t="e">
        <f aca="false">VLOOKUP(AG1698,$B$2:$AC$1673,28,0)</f>
        <v>#N/A</v>
      </c>
      <c r="AG1698" s="121" t="n">
        <f aca="false">IFERROR(INDEX(Last6M_AvgSales_Ref!$B$2:$B$12659,MATCH(D1698,Last6M_AvgSales_Ref!$A$2:$A$12659,0)),"")</f>
        <v>0</v>
      </c>
    </row>
    <row r="1699" customFormat="false" ht="14.25" hidden="false" customHeight="true" outlineLevel="0" collapsed="false">
      <c r="A1699" s="110" t="str">
        <f aca="false">VLOOKUP(B1699,$B$2:$AC$1673,28,0)</f>
        <v>NE 1</v>
      </c>
      <c r="B1699" s="111" t="s">
        <v>55</v>
      </c>
      <c r="C1699" s="112" t="s">
        <v>3764</v>
      </c>
      <c r="D1699" s="70" t="n">
        <v>1000004724</v>
      </c>
      <c r="E1699" s="111" t="s">
        <v>3765</v>
      </c>
      <c r="F1699" s="113" t="n">
        <v>46143</v>
      </c>
      <c r="G1699" s="67" t="str">
        <f aca="false">IF(I1699&gt;0,"Targeted Dealer","-")</f>
        <v>Targeted Dealer</v>
      </c>
      <c r="H1699" s="114"/>
      <c r="I1699" s="68" t="n">
        <v>105</v>
      </c>
      <c r="J1699" s="68" t="n">
        <f aca="false">I1699/$J$1*($J$1-$E$1)</f>
        <v>105</v>
      </c>
      <c r="K1699" s="69" t="n">
        <v>110</v>
      </c>
      <c r="L1699" s="69" t="n">
        <f aca="false">I1699-K1699</f>
        <v>-5</v>
      </c>
      <c r="M1699" s="69" t="n">
        <f aca="false">IFERROR((K1699/J1699%),"-")</f>
        <v>104.761904761905</v>
      </c>
      <c r="N1699" s="97" t="n">
        <v>175</v>
      </c>
      <c r="O1699" s="98" t="str">
        <f aca="false">IF(F1699&lt;=$P$2,"June","")</f>
        <v>June</v>
      </c>
      <c r="P1699" s="97" t="n">
        <f aca="false">N1699</f>
        <v>175</v>
      </c>
      <c r="Q1699" s="99" t="n">
        <f aca="false">K1699-P1699</f>
        <v>-65</v>
      </c>
      <c r="R1699" s="98" t="n">
        <f aca="false">IFERROR(IF(O1699="May",(K1699/P1699-1))," ")</f>
        <v>0</v>
      </c>
      <c r="S1699" s="100" t="str">
        <f aca="false">IF(N1699&gt;0,IF(O1699="","-",IF(R1699&lt;0%,"DEGROWTH","GROWTH")))</f>
        <v>GROWTH</v>
      </c>
      <c r="T1699" s="69" t="n">
        <v>0</v>
      </c>
      <c r="U1699" s="101" t="str">
        <f aca="false">IF(F1699&lt;=$V$2,"May","")</f>
        <v>May</v>
      </c>
      <c r="V1699" s="69" t="n">
        <f aca="false">T1699</f>
        <v>0</v>
      </c>
      <c r="W1699" s="102" t="n">
        <f aca="false">K1699-V1699</f>
        <v>110</v>
      </c>
      <c r="X1699" s="103" t="n">
        <f aca="false">IFERROR(IF(U1699="June",(K1699/V1699-1)),0)</f>
        <v>0</v>
      </c>
      <c r="Y1699" s="106" t="b">
        <f aca="false">IF(T1699&gt;0,IF(U1699="","-",IF(X1699&lt;0%,"DEGROWTH","GROWTH")))</f>
        <v>0</v>
      </c>
      <c r="Z1699" s="75"/>
      <c r="AA1699" s="70"/>
      <c r="AB1699" s="70"/>
      <c r="AC1699" s="110"/>
      <c r="AD1699" s="3"/>
      <c r="AE1699" s="3"/>
      <c r="AF1699" s="110" t="e">
        <f aca="false">VLOOKUP(AG1699,$B$2:$AC$1673,28,0)</f>
        <v>#N/A</v>
      </c>
      <c r="AG1699" s="121" t="n">
        <f aca="false">IFERROR(INDEX(Last6M_AvgSales_Ref!$B$2:$B$12659,MATCH(D1699,Last6M_AvgSales_Ref!$A$2:$A$12659,0)),"")</f>
        <v>0</v>
      </c>
    </row>
    <row r="1700" customFormat="false" ht="14.25" hidden="false" customHeight="true" outlineLevel="0" collapsed="false">
      <c r="A1700" s="110" t="str">
        <f aca="false">VLOOKUP(B1700,$B$2:$AC$1673,28,0)</f>
        <v>NE 1</v>
      </c>
      <c r="B1700" s="111" t="s">
        <v>55</v>
      </c>
      <c r="C1700" s="112" t="s">
        <v>3766</v>
      </c>
      <c r="D1700" s="70" t="n">
        <v>1000004745</v>
      </c>
      <c r="E1700" s="111" t="s">
        <v>3767</v>
      </c>
      <c r="F1700" s="113" t="n">
        <v>46169</v>
      </c>
      <c r="G1700" s="67" t="str">
        <f aca="false">IF(I1700&gt;0,"Targeted Dealer","-")</f>
        <v>Targeted Dealer</v>
      </c>
      <c r="H1700" s="114"/>
      <c r="I1700" s="68" t="n">
        <v>120</v>
      </c>
      <c r="J1700" s="68" t="n">
        <f aca="false">I1700/$J$1*($J$1-$E$1)</f>
        <v>120</v>
      </c>
      <c r="K1700" s="69" t="n">
        <v>40</v>
      </c>
      <c r="L1700" s="69" t="n">
        <f aca="false">I1700-K1700</f>
        <v>80</v>
      </c>
      <c r="M1700" s="69" t="n">
        <f aca="false">IFERROR((K1700/J1700%),"-")</f>
        <v>33.3333333333333</v>
      </c>
      <c r="N1700" s="97" t="n">
        <v>200</v>
      </c>
      <c r="O1700" s="98" t="str">
        <f aca="false">IF(F1700&lt;=$P$2,"June","")</f>
        <v>June</v>
      </c>
      <c r="P1700" s="97" t="n">
        <f aca="false">N1700</f>
        <v>200</v>
      </c>
      <c r="Q1700" s="99" t="n">
        <f aca="false">K1700-P1700</f>
        <v>-160</v>
      </c>
      <c r="R1700" s="98" t="n">
        <f aca="false">IFERROR(IF(O1700="May",(K1700/P1700-1))," ")</f>
        <v>0</v>
      </c>
      <c r="S1700" s="100" t="str">
        <f aca="false">IF(N1700&gt;0,IF(O1700="","-",IF(R1700&lt;0%,"DEGROWTH","GROWTH")))</f>
        <v>GROWTH</v>
      </c>
      <c r="T1700" s="69" t="n">
        <v>0</v>
      </c>
      <c r="U1700" s="101" t="str">
        <f aca="false">IF(F1700&lt;=$V$2,"May","")</f>
        <v>May</v>
      </c>
      <c r="V1700" s="69" t="n">
        <f aca="false">T1700</f>
        <v>0</v>
      </c>
      <c r="W1700" s="102" t="n">
        <f aca="false">K1700-V1700</f>
        <v>40</v>
      </c>
      <c r="X1700" s="103" t="n">
        <f aca="false">IFERROR(IF(U1700="June",(K1700/V1700-1)),0)</f>
        <v>0</v>
      </c>
      <c r="Y1700" s="106" t="b">
        <f aca="false">IF(T1700&gt;0,IF(U1700="","-",IF(X1700&lt;0%,"DEGROWTH","GROWTH")))</f>
        <v>0</v>
      </c>
      <c r="Z1700" s="75"/>
      <c r="AA1700" s="70"/>
      <c r="AB1700" s="70"/>
      <c r="AC1700" s="110"/>
      <c r="AD1700" s="3"/>
      <c r="AE1700" s="3"/>
      <c r="AF1700" s="110" t="e">
        <f aca="false">VLOOKUP(AG1700,$B$2:$AC$1673,28,0)</f>
        <v>#N/A</v>
      </c>
      <c r="AG1700" s="121" t="n">
        <f aca="false">IFERROR(INDEX(Last6M_AvgSales_Ref!$B$2:$B$12659,MATCH(D1700,Last6M_AvgSales_Ref!$A$2:$A$12659,0)),"")</f>
        <v>0</v>
      </c>
    </row>
    <row r="1701" customFormat="false" ht="14.25" hidden="false" customHeight="true" outlineLevel="0" collapsed="false">
      <c r="A1701" s="110" t="str">
        <f aca="false">VLOOKUP(B1701,$B$2:$AC$1673,28,0)</f>
        <v>NE 1</v>
      </c>
      <c r="B1701" s="111" t="s">
        <v>55</v>
      </c>
      <c r="C1701" s="112" t="s">
        <v>3768</v>
      </c>
      <c r="D1701" s="70" t="n">
        <v>1000004408</v>
      </c>
      <c r="E1701" s="111" t="s">
        <v>3769</v>
      </c>
      <c r="F1701" s="113" t="n">
        <v>45840</v>
      </c>
      <c r="G1701" s="67" t="str">
        <f aca="false">IF(I1701&gt;0,"Targeted Dealer","-")</f>
        <v>Targeted Dealer</v>
      </c>
      <c r="H1701" s="114"/>
      <c r="I1701" s="68" t="n">
        <v>1500</v>
      </c>
      <c r="J1701" s="68" t="n">
        <f aca="false">I1701/$J$1*($J$1-$E$1)</f>
        <v>1500</v>
      </c>
      <c r="K1701" s="69" t="n">
        <v>100</v>
      </c>
      <c r="L1701" s="69" t="n">
        <f aca="false">I1701-K1701</f>
        <v>1400</v>
      </c>
      <c r="M1701" s="69" t="n">
        <f aca="false">IFERROR((K1701/J1701%),"-")</f>
        <v>6.66666666666667</v>
      </c>
      <c r="N1701" s="97" t="n">
        <v>235</v>
      </c>
      <c r="O1701" s="98" t="str">
        <f aca="false">IF(F1701&lt;=$P$2,"June","")</f>
        <v>June</v>
      </c>
      <c r="P1701" s="97" t="n">
        <f aca="false">N1701</f>
        <v>235</v>
      </c>
      <c r="Q1701" s="99" t="n">
        <f aca="false">K1701-P1701</f>
        <v>-135</v>
      </c>
      <c r="R1701" s="98" t="n">
        <f aca="false">IFERROR(IF(O1701="May",(K1701/P1701-1))," ")</f>
        <v>0</v>
      </c>
      <c r="S1701" s="100" t="str">
        <f aca="false">IF(N1701&gt;0,IF(O1701="","-",IF(R1701&lt;0%,"DEGROWTH","GROWTH")))</f>
        <v>GROWTH</v>
      </c>
      <c r="T1701" s="69" t="n">
        <v>0</v>
      </c>
      <c r="U1701" s="101" t="str">
        <f aca="false">IF(F1701&lt;=$V$2,"May","")</f>
        <v>May</v>
      </c>
      <c r="V1701" s="69" t="n">
        <f aca="false">T1701</f>
        <v>0</v>
      </c>
      <c r="W1701" s="102" t="n">
        <f aca="false">K1701-V1701</f>
        <v>100</v>
      </c>
      <c r="X1701" s="103" t="n">
        <f aca="false">IFERROR(IF(U1701="June",(K1701/V1701-1)),0)</f>
        <v>0</v>
      </c>
      <c r="Y1701" s="106" t="b">
        <f aca="false">IF(T1701&gt;0,IF(U1701="","-",IF(X1701&lt;0%,"DEGROWTH","GROWTH")))</f>
        <v>0</v>
      </c>
      <c r="Z1701" s="75"/>
      <c r="AA1701" s="70"/>
      <c r="AB1701" s="70"/>
      <c r="AC1701" s="110"/>
      <c r="AD1701" s="3"/>
      <c r="AE1701" s="3"/>
      <c r="AF1701" s="110" t="e">
        <f aca="false">VLOOKUP(AG1701,$B$2:$AC$1673,28,0)</f>
        <v>#N/A</v>
      </c>
      <c r="AG1701" s="121" t="n">
        <f aca="false">IFERROR(INDEX(Last6M_AvgSales_Ref!$B$2:$B$12659,MATCH(D1701,Last6M_AvgSales_Ref!$A$2:$A$12659,0)),"")</f>
        <v>0</v>
      </c>
    </row>
    <row r="1702" customFormat="false" ht="14.25" hidden="false" customHeight="true" outlineLevel="0" collapsed="false">
      <c r="A1702" s="110" t="str">
        <f aca="false">VLOOKUP(B1702,$B$2:$AC$1673,28,0)</f>
        <v>NE 1</v>
      </c>
      <c r="B1702" s="111" t="s">
        <v>21</v>
      </c>
      <c r="C1702" s="112" t="s">
        <v>3770</v>
      </c>
      <c r="D1702" s="70" t="n">
        <v>1000004708</v>
      </c>
      <c r="E1702" s="111" t="s">
        <v>3771</v>
      </c>
      <c r="F1702" s="113" t="n">
        <v>46140</v>
      </c>
      <c r="G1702" s="67" t="str">
        <f aca="false">IF(I1702&gt;0,"Targeted Dealer","-")</f>
        <v>Targeted Dealer</v>
      </c>
      <c r="H1702" s="114"/>
      <c r="I1702" s="68" t="n">
        <v>36</v>
      </c>
      <c r="J1702" s="68" t="n">
        <f aca="false">I1702/$J$1*($J$1-$E$1)</f>
        <v>36</v>
      </c>
      <c r="K1702" s="69" t="n">
        <v>20</v>
      </c>
      <c r="L1702" s="69" t="n">
        <f aca="false">I1702-K1702</f>
        <v>16</v>
      </c>
      <c r="M1702" s="69" t="n">
        <f aca="false">IFERROR((K1702/J1702%),"-")</f>
        <v>55.5555555555556</v>
      </c>
      <c r="N1702" s="97" t="n">
        <v>0</v>
      </c>
      <c r="O1702" s="98" t="str">
        <f aca="false">IF(F1702&lt;=$P$2,"June","")</f>
        <v>June</v>
      </c>
      <c r="P1702" s="97" t="n">
        <f aca="false">N1702</f>
        <v>0</v>
      </c>
      <c r="Q1702" s="99" t="n">
        <f aca="false">K1702-P1702</f>
        <v>20</v>
      </c>
      <c r="R1702" s="98" t="n">
        <f aca="false">IFERROR(IF(O1702="May",(K1702/P1702-1))," ")</f>
        <v>0</v>
      </c>
      <c r="S1702" s="105" t="b">
        <f aca="false">IF(N1702&gt;0,IF(O1702="","-",IF(R1702&lt;0%,"DEGROWTH","GROWTH")))</f>
        <v>0</v>
      </c>
      <c r="T1702" s="69" t="n">
        <v>0</v>
      </c>
      <c r="U1702" s="101" t="str">
        <f aca="false">IF(F1702&lt;=$V$2,"May","")</f>
        <v>May</v>
      </c>
      <c r="V1702" s="69" t="n">
        <f aca="false">T1702</f>
        <v>0</v>
      </c>
      <c r="W1702" s="102" t="n">
        <f aca="false">K1702-V1702</f>
        <v>20</v>
      </c>
      <c r="X1702" s="103" t="n">
        <f aca="false">IFERROR(IF(U1702="June",(K1702/V1702-1)),0)</f>
        <v>0</v>
      </c>
      <c r="Y1702" s="106" t="b">
        <f aca="false">IF(T1702&gt;0,IF(U1702="","-",IF(X1702&lt;0%,"DEGROWTH","GROWTH")))</f>
        <v>0</v>
      </c>
      <c r="Z1702" s="75"/>
      <c r="AA1702" s="70"/>
      <c r="AB1702" s="70"/>
      <c r="AC1702" s="110"/>
      <c r="AD1702" s="3"/>
      <c r="AE1702" s="3"/>
      <c r="AF1702" s="110" t="e">
        <f aca="false">VLOOKUP(AG1702,$B$2:$AC$1673,28,0)</f>
        <v>#N/A</v>
      </c>
      <c r="AG1702" s="121" t="n">
        <f aca="false">IFERROR(INDEX(Last6M_AvgSales_Ref!$B$2:$B$12659,MATCH(D1702,Last6M_AvgSales_Ref!$A$2:$A$12659,0)),"")</f>
        <v>0</v>
      </c>
    </row>
    <row r="1703" customFormat="false" ht="14.25" hidden="false" customHeight="true" outlineLevel="0" collapsed="false">
      <c r="A1703" s="110" t="str">
        <f aca="false">VLOOKUP(B1703,$B$2:$AC$1673,28,0)</f>
        <v>BH</v>
      </c>
      <c r="B1703" s="111" t="s">
        <v>113</v>
      </c>
      <c r="C1703" s="112" t="s">
        <v>3772</v>
      </c>
      <c r="D1703" s="70" t="n">
        <v>1000002785</v>
      </c>
      <c r="E1703" s="111" t="s">
        <v>3773</v>
      </c>
      <c r="F1703" s="113" t="n">
        <v>44741</v>
      </c>
      <c r="G1703" s="67" t="str">
        <f aca="false">IF(I1703&gt;0,"Targeted Dealer","-")</f>
        <v>Targeted Dealer</v>
      </c>
      <c r="H1703" s="114"/>
      <c r="I1703" s="68" t="n">
        <v>60</v>
      </c>
      <c r="J1703" s="68" t="n">
        <f aca="false">I1703/$J$1*($J$1-$E$1)</f>
        <v>60</v>
      </c>
      <c r="K1703" s="69" t="n">
        <v>66</v>
      </c>
      <c r="L1703" s="69" t="n">
        <f aca="false">I1703-K1703</f>
        <v>-6</v>
      </c>
      <c r="M1703" s="69" t="n">
        <f aca="false">IFERROR((K1703/J1703%),"-")</f>
        <v>110</v>
      </c>
      <c r="N1703" s="97" t="n">
        <v>7.5</v>
      </c>
      <c r="O1703" s="98" t="str">
        <f aca="false">IF(F1703&lt;=$P$2,"June","")</f>
        <v>June</v>
      </c>
      <c r="P1703" s="97" t="n">
        <f aca="false">N1703</f>
        <v>7.5</v>
      </c>
      <c r="Q1703" s="99" t="n">
        <f aca="false">K1703-P1703</f>
        <v>58.5</v>
      </c>
      <c r="R1703" s="98" t="n">
        <f aca="false">IFERROR(IF(O1703="May",(K1703/P1703-1))," ")</f>
        <v>0</v>
      </c>
      <c r="S1703" s="100" t="str">
        <f aca="false">IF(N1703&gt;0,IF(O1703="","-",IF(R1703&lt;0%,"DEGROWTH","GROWTH")))</f>
        <v>GROWTH</v>
      </c>
      <c r="T1703" s="69" t="n">
        <v>0</v>
      </c>
      <c r="U1703" s="101" t="str">
        <f aca="false">IF(F1703&lt;=$V$2,"May","")</f>
        <v>May</v>
      </c>
      <c r="V1703" s="69" t="n">
        <f aca="false">T1703</f>
        <v>0</v>
      </c>
      <c r="W1703" s="102" t="n">
        <f aca="false">K1703-V1703</f>
        <v>66</v>
      </c>
      <c r="X1703" s="103" t="n">
        <f aca="false">IFERROR(IF(U1703="June",(K1703/V1703-1)),0)</f>
        <v>0</v>
      </c>
      <c r="Y1703" s="106" t="b">
        <f aca="false">IF(T1703&gt;0,IF(U1703="","-",IF(X1703&lt;0%,"DEGROWTH","GROWTH")))</f>
        <v>0</v>
      </c>
      <c r="Z1703" s="75"/>
      <c r="AA1703" s="70"/>
      <c r="AB1703" s="70"/>
      <c r="AC1703" s="110"/>
      <c r="AD1703" s="3"/>
      <c r="AE1703" s="3"/>
      <c r="AF1703" s="110" t="e">
        <f aca="false">VLOOKUP(AG1703,$B$2:$AC$1673,28,0)</f>
        <v>#N/A</v>
      </c>
      <c r="AG1703" s="121" t="n">
        <f aca="false">IFERROR(INDEX(Last6M_AvgSales_Ref!$B$2:$B$12659,MATCH(D1703,Last6M_AvgSales_Ref!$A$2:$A$12659,0)),"")</f>
        <v>0</v>
      </c>
    </row>
    <row r="1704" customFormat="false" ht="14.25" hidden="false" customHeight="true" outlineLevel="0" collapsed="false">
      <c r="A1704" s="110" t="str">
        <f aca="false">VLOOKUP(B1704,$B$2:$AC$1673,28,0)</f>
        <v>BH</v>
      </c>
      <c r="B1704" s="111" t="s">
        <v>521</v>
      </c>
      <c r="C1704" s="112" t="s">
        <v>3774</v>
      </c>
      <c r="D1704" s="70" t="n">
        <v>1000004743</v>
      </c>
      <c r="E1704" s="111" t="s">
        <v>3775</v>
      </c>
      <c r="F1704" s="113" t="n">
        <v>46168</v>
      </c>
      <c r="G1704" s="67" t="str">
        <f aca="false">IF(I1704&gt;0,"Targeted Dealer","-")</f>
        <v>Targeted Dealer</v>
      </c>
      <c r="H1704" s="114"/>
      <c r="I1704" s="68" t="n">
        <v>25</v>
      </c>
      <c r="J1704" s="68" t="n">
        <f aca="false">I1704/$J$1*($J$1-$E$1)</f>
        <v>25</v>
      </c>
      <c r="K1704" s="69" t="n">
        <v>25</v>
      </c>
      <c r="L1704" s="69" t="n">
        <f aca="false">I1704-K1704</f>
        <v>0</v>
      </c>
      <c r="M1704" s="69" t="n">
        <f aca="false">IFERROR((K1704/J1704%),"-")</f>
        <v>100</v>
      </c>
      <c r="N1704" s="97" t="n">
        <v>25</v>
      </c>
      <c r="O1704" s="98" t="str">
        <f aca="false">IF(F1704&lt;=$P$2,"June","")</f>
        <v>June</v>
      </c>
      <c r="P1704" s="97" t="n">
        <f aca="false">N1704</f>
        <v>25</v>
      </c>
      <c r="Q1704" s="99" t="n">
        <f aca="false">K1704-P1704</f>
        <v>0</v>
      </c>
      <c r="R1704" s="98" t="n">
        <f aca="false">IFERROR(IF(O1704="May",(K1704/P1704-1))," ")</f>
        <v>0</v>
      </c>
      <c r="S1704" s="100" t="str">
        <f aca="false">IF(N1704&gt;0,IF(O1704="","-",IF(R1704&lt;0%,"DEGROWTH","GROWTH")))</f>
        <v>GROWTH</v>
      </c>
      <c r="T1704" s="69" t="n">
        <v>0</v>
      </c>
      <c r="U1704" s="101" t="str">
        <f aca="false">IF(F1704&lt;=$V$2,"May","")</f>
        <v>May</v>
      </c>
      <c r="V1704" s="69" t="n">
        <f aca="false">T1704</f>
        <v>0</v>
      </c>
      <c r="W1704" s="102" t="n">
        <f aca="false">K1704-V1704</f>
        <v>25</v>
      </c>
      <c r="X1704" s="103" t="n">
        <f aca="false">IFERROR(IF(U1704="June",(K1704/V1704-1)),0)</f>
        <v>0</v>
      </c>
      <c r="Y1704" s="106" t="b">
        <f aca="false">IF(T1704&gt;0,IF(U1704="","-",IF(X1704&lt;0%,"DEGROWTH","GROWTH")))</f>
        <v>0</v>
      </c>
      <c r="Z1704" s="75"/>
      <c r="AA1704" s="70"/>
      <c r="AB1704" s="70"/>
      <c r="AC1704" s="110"/>
      <c r="AD1704" s="3"/>
      <c r="AE1704" s="3"/>
      <c r="AF1704" s="110" t="e">
        <f aca="false">VLOOKUP(AG1704,$B$2:$AC$1673,28,0)</f>
        <v>#N/A</v>
      </c>
      <c r="AG1704" s="121" t="n">
        <f aca="false">IFERROR(INDEX(Last6M_AvgSales_Ref!$B$2:$B$12659,MATCH(D1704,Last6M_AvgSales_Ref!$A$2:$A$12659,0)),"")</f>
        <v>0</v>
      </c>
    </row>
    <row r="1705" customFormat="false" ht="14.25" hidden="false" customHeight="true" outlineLevel="0" collapsed="false">
      <c r="A1705" s="110" t="str">
        <f aca="false">VLOOKUP(B1705,$B$2:$AC$1673,28,0)</f>
        <v>NE 1</v>
      </c>
      <c r="B1705" s="111" t="s">
        <v>48</v>
      </c>
      <c r="C1705" s="112" t="s">
        <v>3776</v>
      </c>
      <c r="D1705" s="70" t="n">
        <v>1000004714</v>
      </c>
      <c r="E1705" s="111" t="s">
        <v>774</v>
      </c>
      <c r="F1705" s="113" t="n">
        <v>46142</v>
      </c>
      <c r="G1705" s="67" t="str">
        <f aca="false">IF(I1705&gt;0,"Targeted Dealer","-")</f>
        <v>Targeted Dealer</v>
      </c>
      <c r="H1705" s="114"/>
      <c r="I1705" s="68" t="n">
        <v>23</v>
      </c>
      <c r="J1705" s="68" t="n">
        <f aca="false">I1705/$J$1*($J$1-$E$1)</f>
        <v>23</v>
      </c>
      <c r="K1705" s="69" t="n">
        <v>24</v>
      </c>
      <c r="L1705" s="69" t="n">
        <f aca="false">I1705-K1705</f>
        <v>-1</v>
      </c>
      <c r="M1705" s="69" t="n">
        <f aca="false">IFERROR((K1705/J1705%),"-")</f>
        <v>104.347826086957</v>
      </c>
      <c r="N1705" s="97" t="n">
        <v>10</v>
      </c>
      <c r="O1705" s="98" t="str">
        <f aca="false">IF(F1705&lt;=$P$2,"June","")</f>
        <v>June</v>
      </c>
      <c r="P1705" s="97" t="n">
        <f aca="false">N1705</f>
        <v>10</v>
      </c>
      <c r="Q1705" s="99" t="n">
        <f aca="false">K1705-P1705</f>
        <v>14</v>
      </c>
      <c r="R1705" s="98" t="n">
        <f aca="false">IFERROR(IF(O1705="May",(K1705/P1705-1))," ")</f>
        <v>0</v>
      </c>
      <c r="S1705" s="100" t="str">
        <f aca="false">IF(N1705&gt;0,IF(O1705="","-",IF(R1705&lt;0%,"DEGROWTH","GROWTH")))</f>
        <v>GROWTH</v>
      </c>
      <c r="T1705" s="69" t="n">
        <v>0</v>
      </c>
      <c r="U1705" s="101" t="str">
        <f aca="false">IF(F1705&lt;=$V$2,"May","")</f>
        <v>May</v>
      </c>
      <c r="V1705" s="69" t="n">
        <f aca="false">T1705</f>
        <v>0</v>
      </c>
      <c r="W1705" s="102" t="n">
        <f aca="false">K1705-V1705</f>
        <v>24</v>
      </c>
      <c r="X1705" s="103" t="n">
        <f aca="false">IFERROR(IF(U1705="June",(K1705/V1705-1)),0)</f>
        <v>0</v>
      </c>
      <c r="Y1705" s="106" t="b">
        <f aca="false">IF(T1705&gt;0,IF(U1705="","-",IF(X1705&lt;0%,"DEGROWTH","GROWTH")))</f>
        <v>0</v>
      </c>
      <c r="Z1705" s="75"/>
      <c r="AA1705" s="70"/>
      <c r="AB1705" s="70"/>
      <c r="AC1705" s="110"/>
      <c r="AD1705" s="3"/>
      <c r="AE1705" s="3"/>
      <c r="AF1705" s="110" t="e">
        <f aca="false">VLOOKUP(AG1705,$B$2:$AC$1673,28,0)</f>
        <v>#N/A</v>
      </c>
      <c r="AG1705" s="121" t="n">
        <f aca="false">IFERROR(INDEX(Last6M_AvgSales_Ref!$B$2:$B$12659,MATCH(D1705,Last6M_AvgSales_Ref!$A$2:$A$12659,0)),"")</f>
        <v>0</v>
      </c>
    </row>
    <row r="1706" customFormat="false" ht="14.25" hidden="false" customHeight="true" outlineLevel="0" collapsed="false">
      <c r="A1706" s="110" t="str">
        <f aca="false">VLOOKUP(B1706,$B$2:$AC$1673,28,0)</f>
        <v>NB 1</v>
      </c>
      <c r="B1706" s="111" t="s">
        <v>98</v>
      </c>
      <c r="C1706" s="112" t="s">
        <v>3777</v>
      </c>
      <c r="D1706" s="70" t="n">
        <v>1000004731</v>
      </c>
      <c r="E1706" s="111" t="s">
        <v>3778</v>
      </c>
      <c r="F1706" s="113" t="n">
        <v>46163</v>
      </c>
      <c r="G1706" s="67" t="str">
        <f aca="false">IF(I1706&gt;0,"Targeted Dealer","-")</f>
        <v>Targeted Dealer</v>
      </c>
      <c r="H1706" s="114"/>
      <c r="I1706" s="68" t="n">
        <v>155</v>
      </c>
      <c r="J1706" s="68" t="n">
        <f aca="false">I1706/$J$1*($J$1-$E$1)</f>
        <v>155</v>
      </c>
      <c r="K1706" s="69" t="n">
        <v>39.5</v>
      </c>
      <c r="L1706" s="69" t="n">
        <f aca="false">I1706-K1706</f>
        <v>115.5</v>
      </c>
      <c r="M1706" s="69" t="n">
        <f aca="false">IFERROR((K1706/J1706%),"-")</f>
        <v>25.4838709677419</v>
      </c>
      <c r="N1706" s="97" t="n">
        <v>257.25</v>
      </c>
      <c r="O1706" s="98" t="str">
        <f aca="false">IF(F1706&lt;=$P$2,"June","")</f>
        <v>June</v>
      </c>
      <c r="P1706" s="97" t="n">
        <f aca="false">N1706</f>
        <v>257.25</v>
      </c>
      <c r="Q1706" s="99" t="n">
        <f aca="false">K1706-P1706</f>
        <v>-217.75</v>
      </c>
      <c r="R1706" s="98" t="n">
        <f aca="false">IFERROR(IF(O1706="May",(K1706/P1706-1))," ")</f>
        <v>0</v>
      </c>
      <c r="S1706" s="100" t="str">
        <f aca="false">IF(N1706&gt;0,IF(O1706="","-",IF(R1706&lt;0%,"DEGROWTH","GROWTH")))</f>
        <v>GROWTH</v>
      </c>
      <c r="T1706" s="69" t="n">
        <v>0</v>
      </c>
      <c r="U1706" s="101" t="str">
        <f aca="false">IF(F1706&lt;=$V$2,"May","")</f>
        <v>May</v>
      </c>
      <c r="V1706" s="69" t="n">
        <f aca="false">T1706</f>
        <v>0</v>
      </c>
      <c r="W1706" s="102" t="n">
        <f aca="false">K1706-V1706</f>
        <v>39.5</v>
      </c>
      <c r="X1706" s="103" t="n">
        <f aca="false">IFERROR(IF(U1706="June",(K1706/V1706-1)),0)</f>
        <v>0</v>
      </c>
      <c r="Y1706" s="106" t="b">
        <f aca="false">IF(T1706&gt;0,IF(U1706="","-",IF(X1706&lt;0%,"DEGROWTH","GROWTH")))</f>
        <v>0</v>
      </c>
      <c r="Z1706" s="75"/>
      <c r="AA1706" s="70"/>
      <c r="AB1706" s="70"/>
      <c r="AC1706" s="110"/>
      <c r="AD1706" s="3"/>
      <c r="AE1706" s="3"/>
      <c r="AF1706" s="110" t="e">
        <f aca="false">VLOOKUP(AG1706,$B$2:$AC$1673,28,0)</f>
        <v>#N/A</v>
      </c>
      <c r="AG1706" s="121" t="n">
        <f aca="false">IFERROR(INDEX(Last6M_AvgSales_Ref!$B$2:$B$12659,MATCH(D1706,Last6M_AvgSales_Ref!$A$2:$A$12659,0)),"")</f>
        <v>0</v>
      </c>
    </row>
    <row r="1707" customFormat="false" ht="14.25" hidden="false" customHeight="true" outlineLevel="0" collapsed="false">
      <c r="A1707" s="110" t="str">
        <f aca="false">VLOOKUP(B1707,$B$2:$AC$1673,28,0)</f>
        <v>NB 1</v>
      </c>
      <c r="B1707" s="111" t="s">
        <v>98</v>
      </c>
      <c r="C1707" s="112" t="s">
        <v>3779</v>
      </c>
      <c r="D1707" s="70" t="n">
        <v>1000004734</v>
      </c>
      <c r="E1707" s="111" t="s">
        <v>3780</v>
      </c>
      <c r="F1707" s="113" t="n">
        <v>46164</v>
      </c>
      <c r="G1707" s="67" t="str">
        <f aca="false">IF(I1707&gt;0,"Targeted Dealer","-")</f>
        <v>Targeted Dealer</v>
      </c>
      <c r="H1707" s="114"/>
      <c r="I1707" s="68" t="n">
        <v>50</v>
      </c>
      <c r="J1707" s="68" t="n">
        <f aca="false">I1707/$J$1*($J$1-$E$1)</f>
        <v>50</v>
      </c>
      <c r="K1707" s="69" t="n">
        <v>12.5</v>
      </c>
      <c r="L1707" s="69" t="n">
        <f aca="false">I1707-K1707</f>
        <v>37.5</v>
      </c>
      <c r="M1707" s="69" t="n">
        <f aca="false">IFERROR((K1707/J1707%),"-")</f>
        <v>25</v>
      </c>
      <c r="N1707" s="97" t="n">
        <v>39.75</v>
      </c>
      <c r="O1707" s="98" t="str">
        <f aca="false">IF(F1707&lt;=$P$2,"June","")</f>
        <v>June</v>
      </c>
      <c r="P1707" s="97" t="n">
        <f aca="false">N1707</f>
        <v>39.75</v>
      </c>
      <c r="Q1707" s="99" t="n">
        <f aca="false">K1707-P1707</f>
        <v>-27.25</v>
      </c>
      <c r="R1707" s="98" t="n">
        <f aca="false">IFERROR(IF(O1707="May",(K1707/P1707-1))," ")</f>
        <v>0</v>
      </c>
      <c r="S1707" s="100" t="str">
        <f aca="false">IF(N1707&gt;0,IF(O1707="","-",IF(R1707&lt;0%,"DEGROWTH","GROWTH")))</f>
        <v>GROWTH</v>
      </c>
      <c r="T1707" s="69" t="n">
        <v>0</v>
      </c>
      <c r="U1707" s="101" t="str">
        <f aca="false">IF(F1707&lt;=$V$2,"May","")</f>
        <v>May</v>
      </c>
      <c r="V1707" s="69" t="n">
        <f aca="false">T1707</f>
        <v>0</v>
      </c>
      <c r="W1707" s="102" t="n">
        <f aca="false">K1707-V1707</f>
        <v>12.5</v>
      </c>
      <c r="X1707" s="103" t="n">
        <f aca="false">IFERROR(IF(U1707="June",(K1707/V1707-1)),0)</f>
        <v>0</v>
      </c>
      <c r="Y1707" s="106" t="b">
        <f aca="false">IF(T1707&gt;0,IF(U1707="","-",IF(X1707&lt;0%,"DEGROWTH","GROWTH")))</f>
        <v>0</v>
      </c>
      <c r="Z1707" s="75"/>
      <c r="AA1707" s="70"/>
      <c r="AB1707" s="70"/>
      <c r="AC1707" s="110"/>
      <c r="AD1707" s="3"/>
      <c r="AE1707" s="3"/>
      <c r="AF1707" s="110" t="e">
        <f aca="false">VLOOKUP(AG1707,$B$2:$AC$1673,28,0)</f>
        <v>#N/A</v>
      </c>
      <c r="AG1707" s="121" t="n">
        <f aca="false">IFERROR(INDEX(Last6M_AvgSales_Ref!$B$2:$B$12659,MATCH(D1707,Last6M_AvgSales_Ref!$A$2:$A$12659,0)),"")</f>
        <v>0</v>
      </c>
    </row>
    <row r="1708" customFormat="false" ht="14.25" hidden="false" customHeight="true" outlineLevel="0" collapsed="false">
      <c r="A1708" s="110" t="str">
        <f aca="false">VLOOKUP(B1708,$B$2:$AC$1673,28,0)</f>
        <v>NE 1</v>
      </c>
      <c r="B1708" s="111" t="s">
        <v>27</v>
      </c>
      <c r="C1708" s="112" t="s">
        <v>3781</v>
      </c>
      <c r="D1708" s="70" t="n">
        <v>1000004671</v>
      </c>
      <c r="E1708" s="111" t="s">
        <v>3782</v>
      </c>
      <c r="F1708" s="113" t="n">
        <v>46092</v>
      </c>
      <c r="G1708" s="67" t="str">
        <f aca="false">IF(I1708&gt;0,"Targeted Dealer","-")</f>
        <v>Targeted Dealer</v>
      </c>
      <c r="H1708" s="114"/>
      <c r="I1708" s="68" t="n">
        <v>30</v>
      </c>
      <c r="J1708" s="68" t="n">
        <f aca="false">I1708/$J$1*($J$1-$E$1)</f>
        <v>30</v>
      </c>
      <c r="K1708" s="69" t="n">
        <v>30</v>
      </c>
      <c r="L1708" s="69" t="n">
        <f aca="false">I1708-K1708</f>
        <v>0</v>
      </c>
      <c r="M1708" s="69" t="n">
        <f aca="false">IFERROR((K1708/J1708%),"-")</f>
        <v>100</v>
      </c>
      <c r="N1708" s="97" t="n">
        <v>44</v>
      </c>
      <c r="O1708" s="98" t="str">
        <f aca="false">IF(F1708&lt;=$P$2,"June","")</f>
        <v>June</v>
      </c>
      <c r="P1708" s="97" t="n">
        <f aca="false">N1708</f>
        <v>44</v>
      </c>
      <c r="Q1708" s="99" t="n">
        <f aca="false">K1708-P1708</f>
        <v>-14</v>
      </c>
      <c r="R1708" s="98" t="n">
        <f aca="false">IFERROR(IF(O1708="May",(K1708/P1708-1))," ")</f>
        <v>0</v>
      </c>
      <c r="S1708" s="100" t="str">
        <f aca="false">IF(N1708&gt;0,IF(O1708="","-",IF(R1708&lt;0%,"DEGROWTH","GROWTH")))</f>
        <v>GROWTH</v>
      </c>
      <c r="T1708" s="69" t="n">
        <v>0</v>
      </c>
      <c r="U1708" s="101" t="str">
        <f aca="false">IF(F1708&lt;=$V$2,"May","")</f>
        <v>May</v>
      </c>
      <c r="V1708" s="69" t="n">
        <f aca="false">T1708</f>
        <v>0</v>
      </c>
      <c r="W1708" s="102" t="n">
        <f aca="false">K1708-V1708</f>
        <v>30</v>
      </c>
      <c r="X1708" s="103" t="n">
        <f aca="false">IFERROR(IF(U1708="June",(K1708/V1708-1)),0)</f>
        <v>0</v>
      </c>
      <c r="Y1708" s="106" t="b">
        <f aca="false">IF(T1708&gt;0,IF(U1708="","-",IF(X1708&lt;0%,"DEGROWTH","GROWTH")))</f>
        <v>0</v>
      </c>
      <c r="Z1708" s="75"/>
      <c r="AA1708" s="70"/>
      <c r="AB1708" s="70"/>
      <c r="AC1708" s="110"/>
      <c r="AD1708" s="3"/>
      <c r="AE1708" s="3"/>
      <c r="AF1708" s="110" t="e">
        <f aca="false">VLOOKUP(AG1708,$B$2:$AC$1673,28,0)</f>
        <v>#N/A</v>
      </c>
      <c r="AG1708" s="121" t="n">
        <f aca="false">IFERROR(INDEX(Last6M_AvgSales_Ref!$B$2:$B$12659,MATCH(D1708,Last6M_AvgSales_Ref!$A$2:$A$12659,0)),"")</f>
        <v>0</v>
      </c>
    </row>
    <row r="1709" customFormat="false" ht="14.25" hidden="false" customHeight="true" outlineLevel="0" collapsed="false">
      <c r="A1709" s="110" t="str">
        <f aca="false">VLOOKUP(B1709,$B$2:$AC$1673,28,0)</f>
        <v>NE 2</v>
      </c>
      <c r="B1709" s="111" t="s">
        <v>77</v>
      </c>
      <c r="C1709" s="112" t="s">
        <v>3783</v>
      </c>
      <c r="D1709" s="70" t="n">
        <v>1000004723</v>
      </c>
      <c r="E1709" s="111" t="s">
        <v>3784</v>
      </c>
      <c r="F1709" s="113" t="n">
        <v>46143</v>
      </c>
      <c r="G1709" s="67" t="str">
        <f aca="false">IF(I1709&gt;0,"Targeted Dealer","-")</f>
        <v>Targeted Dealer</v>
      </c>
      <c r="H1709" s="114"/>
      <c r="I1709" s="68" t="n">
        <v>150</v>
      </c>
      <c r="J1709" s="68" t="n">
        <f aca="false">I1709/$J$1*($J$1-$E$1)</f>
        <v>150</v>
      </c>
      <c r="K1709" s="69" t="n">
        <v>134.4</v>
      </c>
      <c r="L1709" s="69" t="n">
        <f aca="false">I1709-K1709</f>
        <v>15.6</v>
      </c>
      <c r="M1709" s="69" t="n">
        <f aca="false">IFERROR((K1709/J1709%),"-")</f>
        <v>89.6</v>
      </c>
      <c r="N1709" s="97" t="n">
        <v>75</v>
      </c>
      <c r="O1709" s="98" t="str">
        <f aca="false">IF(F1709&lt;=$P$2,"June","")</f>
        <v>June</v>
      </c>
      <c r="P1709" s="97" t="n">
        <f aca="false">N1709</f>
        <v>75</v>
      </c>
      <c r="Q1709" s="99" t="n">
        <f aca="false">K1709-P1709</f>
        <v>59.4</v>
      </c>
      <c r="R1709" s="98" t="n">
        <f aca="false">IFERROR(IF(O1709="May",(K1709/P1709-1))," ")</f>
        <v>0</v>
      </c>
      <c r="S1709" s="100" t="str">
        <f aca="false">IF(N1709&gt;0,IF(O1709="","-",IF(R1709&lt;0%,"DEGROWTH","GROWTH")))</f>
        <v>GROWTH</v>
      </c>
      <c r="T1709" s="69" t="n">
        <v>0</v>
      </c>
      <c r="U1709" s="101" t="str">
        <f aca="false">IF(F1709&lt;=$V$2,"May","")</f>
        <v>May</v>
      </c>
      <c r="V1709" s="69" t="n">
        <f aca="false">T1709</f>
        <v>0</v>
      </c>
      <c r="W1709" s="102" t="n">
        <f aca="false">K1709-V1709</f>
        <v>134.4</v>
      </c>
      <c r="X1709" s="103" t="n">
        <f aca="false">IFERROR(IF(U1709="June",(K1709/V1709-1)),0)</f>
        <v>0</v>
      </c>
      <c r="Y1709" s="106" t="b">
        <f aca="false">IF(T1709&gt;0,IF(U1709="","-",IF(X1709&lt;0%,"DEGROWTH","GROWTH")))</f>
        <v>0</v>
      </c>
      <c r="Z1709" s="75"/>
      <c r="AA1709" s="70"/>
      <c r="AB1709" s="70"/>
      <c r="AC1709" s="110"/>
      <c r="AD1709" s="3"/>
      <c r="AE1709" s="3"/>
      <c r="AF1709" s="110" t="e">
        <f aca="false">VLOOKUP(AG1709,$B$2:$AC$1673,28,0)</f>
        <v>#N/A</v>
      </c>
      <c r="AG1709" s="121" t="n">
        <f aca="false">IFERROR(INDEX(Last6M_AvgSales_Ref!$B$2:$B$12659,MATCH(D1709,Last6M_AvgSales_Ref!$A$2:$A$12659,0)),"")</f>
        <v>0</v>
      </c>
    </row>
    <row r="1710" customFormat="false" ht="14.25" hidden="false" customHeight="true" outlineLevel="0" collapsed="false">
      <c r="A1710" s="110" t="str">
        <f aca="false">VLOOKUP(B1710,$B$2:$AC$1673,28,0)</f>
        <v>NE 2</v>
      </c>
      <c r="B1710" s="111" t="s">
        <v>77</v>
      </c>
      <c r="C1710" s="112" t="s">
        <v>3785</v>
      </c>
      <c r="D1710" s="70" t="n">
        <v>1000003207</v>
      </c>
      <c r="E1710" s="111" t="s">
        <v>3786</v>
      </c>
      <c r="F1710" s="113" t="n">
        <v>44926</v>
      </c>
      <c r="G1710" s="67" t="str">
        <f aca="false">IF(I1710&gt;0,"Targeted Dealer","-")</f>
        <v>Targeted Dealer</v>
      </c>
      <c r="H1710" s="114"/>
      <c r="I1710" s="68" t="n">
        <v>50</v>
      </c>
      <c r="J1710" s="68" t="n">
        <f aca="false">I1710/$J$1*($J$1-$E$1)</f>
        <v>50</v>
      </c>
      <c r="K1710" s="69" t="n">
        <v>6</v>
      </c>
      <c r="L1710" s="69" t="n">
        <f aca="false">I1710-K1710</f>
        <v>44</v>
      </c>
      <c r="M1710" s="69" t="n">
        <f aca="false">IFERROR((K1710/J1710%),"-")</f>
        <v>12</v>
      </c>
      <c r="N1710" s="97" t="n">
        <v>6</v>
      </c>
      <c r="O1710" s="98" t="str">
        <f aca="false">IF(F1710&lt;=$P$2,"June","")</f>
        <v>June</v>
      </c>
      <c r="P1710" s="97" t="n">
        <f aca="false">N1710</f>
        <v>6</v>
      </c>
      <c r="Q1710" s="99" t="n">
        <f aca="false">K1710-P1710</f>
        <v>0</v>
      </c>
      <c r="R1710" s="98" t="n">
        <f aca="false">IFERROR(IF(O1710="May",(K1710/P1710-1))," ")</f>
        <v>0</v>
      </c>
      <c r="S1710" s="100" t="str">
        <f aca="false">IF(N1710&gt;0,IF(O1710="","-",IF(R1710&lt;0%,"DEGROWTH","GROWTH")))</f>
        <v>GROWTH</v>
      </c>
      <c r="T1710" s="69" t="n">
        <v>0</v>
      </c>
      <c r="U1710" s="101" t="str">
        <f aca="false">IF(F1710&lt;=$V$2,"May","")</f>
        <v>May</v>
      </c>
      <c r="V1710" s="69" t="n">
        <f aca="false">T1710</f>
        <v>0</v>
      </c>
      <c r="W1710" s="102" t="n">
        <f aca="false">K1710-V1710</f>
        <v>6</v>
      </c>
      <c r="X1710" s="103" t="n">
        <f aca="false">IFERROR(IF(U1710="June",(K1710/V1710-1)),0)</f>
        <v>0</v>
      </c>
      <c r="Y1710" s="106" t="b">
        <f aca="false">IF(T1710&gt;0,IF(U1710="","-",IF(X1710&lt;0%,"DEGROWTH","GROWTH")))</f>
        <v>0</v>
      </c>
      <c r="Z1710" s="75"/>
      <c r="AA1710" s="70"/>
      <c r="AB1710" s="70"/>
      <c r="AC1710" s="110"/>
      <c r="AD1710" s="3"/>
      <c r="AE1710" s="3"/>
      <c r="AF1710" s="110" t="e">
        <f aca="false">VLOOKUP(AG1710,$B$2:$AC$1673,28,0)</f>
        <v>#N/A</v>
      </c>
      <c r="AG1710" s="121" t="n">
        <f aca="false">IFERROR(INDEX(Last6M_AvgSales_Ref!$B$2:$B$12659,MATCH(D1710,Last6M_AvgSales_Ref!$A$2:$A$12659,0)),"")</f>
        <v>0</v>
      </c>
    </row>
    <row r="1711" customFormat="false" ht="14.25" hidden="false" customHeight="true" outlineLevel="0" collapsed="false">
      <c r="A1711" s="110" t="str">
        <f aca="false">VLOOKUP(B1711,$B$2:$AC$1673,28,0)</f>
        <v>NB 2</v>
      </c>
      <c r="B1711" s="111" t="s">
        <v>101</v>
      </c>
      <c r="C1711" s="112" t="s">
        <v>526</v>
      </c>
      <c r="D1711" s="70" t="n">
        <v>1000004421</v>
      </c>
      <c r="E1711" s="111" t="s">
        <v>527</v>
      </c>
      <c r="F1711" s="113" t="n">
        <v>45856</v>
      </c>
      <c r="G1711" s="67" t="str">
        <f aca="false">IF(I1711&gt;0,"Targeted Dealer","-")</f>
        <v>Targeted Dealer</v>
      </c>
      <c r="H1711" s="114"/>
      <c r="I1711" s="68" t="n">
        <v>50</v>
      </c>
      <c r="J1711" s="68" t="n">
        <f aca="false">I1711/$J$1*($J$1-$E$1)</f>
        <v>50</v>
      </c>
      <c r="K1711" s="69" t="n">
        <v>50</v>
      </c>
      <c r="L1711" s="69" t="n">
        <f aca="false">I1711-K1711</f>
        <v>0</v>
      </c>
      <c r="M1711" s="69" t="n">
        <f aca="false">IFERROR((K1711/J1711%),"-")</f>
        <v>100</v>
      </c>
      <c r="N1711" s="97" t="n">
        <v>30</v>
      </c>
      <c r="O1711" s="98" t="str">
        <f aca="false">IF(F1711&lt;=$P$2,"June","")</f>
        <v>June</v>
      </c>
      <c r="P1711" s="97" t="n">
        <f aca="false">N1711</f>
        <v>30</v>
      </c>
      <c r="Q1711" s="99" t="n">
        <f aca="false">K1711-P1711</f>
        <v>20</v>
      </c>
      <c r="R1711" s="98" t="n">
        <f aca="false">IFERROR(IF(O1711="May",(K1711/P1711-1))," ")</f>
        <v>0</v>
      </c>
      <c r="S1711" s="100" t="str">
        <f aca="false">IF(N1711&gt;0,IF(O1711="","-",IF(R1711&lt;0%,"DEGROWTH","GROWTH")))</f>
        <v>GROWTH</v>
      </c>
      <c r="T1711" s="69" t="n">
        <v>0</v>
      </c>
      <c r="U1711" s="101" t="str">
        <f aca="false">IF(F1711&lt;=$V$2,"May","")</f>
        <v>May</v>
      </c>
      <c r="V1711" s="69" t="n">
        <f aca="false">T1711</f>
        <v>0</v>
      </c>
      <c r="W1711" s="102" t="n">
        <f aca="false">K1711-V1711</f>
        <v>50</v>
      </c>
      <c r="X1711" s="103" t="n">
        <f aca="false">IFERROR(IF(U1711="June",(K1711/V1711-1)),0)</f>
        <v>0</v>
      </c>
      <c r="Y1711" s="106" t="b">
        <f aca="false">IF(T1711&gt;0,IF(U1711="","-",IF(X1711&lt;0%,"DEGROWTH","GROWTH")))</f>
        <v>0</v>
      </c>
      <c r="Z1711" s="75"/>
      <c r="AA1711" s="70"/>
      <c r="AB1711" s="70"/>
      <c r="AC1711" s="110"/>
      <c r="AD1711" s="3"/>
      <c r="AE1711" s="3"/>
      <c r="AF1711" s="110" t="e">
        <f aca="false">VLOOKUP(AG1711,$B$2:$AC$1673,28,0)</f>
        <v>#N/A</v>
      </c>
      <c r="AG1711" s="121" t="n">
        <f aca="false">IFERROR(INDEX(Last6M_AvgSales_Ref!$B$2:$B$12659,MATCH(D1711,Last6M_AvgSales_Ref!$A$2:$A$12659,0)),"")</f>
        <v>0</v>
      </c>
    </row>
    <row r="1712" customFormat="false" ht="14.25" hidden="false" customHeight="true" outlineLevel="0" collapsed="false">
      <c r="A1712" s="110" t="str">
        <f aca="false">VLOOKUP(B1712,$B$2:$AC$1673,28,0)</f>
        <v>NB 2</v>
      </c>
      <c r="B1712" s="111" t="s">
        <v>101</v>
      </c>
      <c r="C1712" s="112" t="s">
        <v>3787</v>
      </c>
      <c r="D1712" s="70" t="n">
        <v>1000004710</v>
      </c>
      <c r="E1712" s="111" t="s">
        <v>3788</v>
      </c>
      <c r="F1712" s="113" t="n">
        <v>46141</v>
      </c>
      <c r="G1712" s="67" t="str">
        <f aca="false">IF(I1712&gt;0,"Targeted Dealer","-")</f>
        <v>Targeted Dealer</v>
      </c>
      <c r="H1712" s="114"/>
      <c r="I1712" s="68" t="n">
        <v>25</v>
      </c>
      <c r="J1712" s="68" t="n">
        <f aca="false">I1712/$J$1*($J$1-$E$1)</f>
        <v>25</v>
      </c>
      <c r="K1712" s="69" t="n">
        <v>25</v>
      </c>
      <c r="L1712" s="69" t="n">
        <f aca="false">I1712-K1712</f>
        <v>0</v>
      </c>
      <c r="M1712" s="69" t="n">
        <f aca="false">IFERROR((K1712/J1712%),"-")</f>
        <v>100</v>
      </c>
      <c r="N1712" s="97" t="n">
        <v>25</v>
      </c>
      <c r="O1712" s="98" t="str">
        <f aca="false">IF(F1712&lt;=$P$2,"June","")</f>
        <v>June</v>
      </c>
      <c r="P1712" s="97" t="n">
        <f aca="false">N1712</f>
        <v>25</v>
      </c>
      <c r="Q1712" s="99" t="n">
        <f aca="false">K1712-P1712</f>
        <v>0</v>
      </c>
      <c r="R1712" s="98" t="n">
        <f aca="false">IFERROR(IF(O1712="May",(K1712/P1712-1))," ")</f>
        <v>0</v>
      </c>
      <c r="S1712" s="100" t="str">
        <f aca="false">IF(N1712&gt;0,IF(O1712="","-",IF(R1712&lt;0%,"DEGROWTH","GROWTH")))</f>
        <v>GROWTH</v>
      </c>
      <c r="T1712" s="69" t="n">
        <v>0</v>
      </c>
      <c r="U1712" s="101" t="str">
        <f aca="false">IF(F1712&lt;=$V$2,"May","")</f>
        <v>May</v>
      </c>
      <c r="V1712" s="69" t="n">
        <f aca="false">T1712</f>
        <v>0</v>
      </c>
      <c r="W1712" s="102" t="n">
        <f aca="false">K1712-V1712</f>
        <v>25</v>
      </c>
      <c r="X1712" s="103" t="n">
        <f aca="false">IFERROR(IF(U1712="June",(K1712/V1712-1)),0)</f>
        <v>0</v>
      </c>
      <c r="Y1712" s="106" t="b">
        <f aca="false">IF(T1712&gt;0,IF(U1712="","-",IF(X1712&lt;0%,"DEGROWTH","GROWTH")))</f>
        <v>0</v>
      </c>
      <c r="Z1712" s="75"/>
      <c r="AA1712" s="70"/>
      <c r="AB1712" s="70"/>
      <c r="AC1712" s="110"/>
      <c r="AD1712" s="3"/>
      <c r="AE1712" s="3"/>
      <c r="AF1712" s="110" t="e">
        <f aca="false">VLOOKUP(AG1712,$B$2:$AC$1673,28,0)</f>
        <v>#N/A</v>
      </c>
      <c r="AG1712" s="121" t="n">
        <f aca="false">IFERROR(INDEX(Last6M_AvgSales_Ref!$B$2:$B$12659,MATCH(D1712,Last6M_AvgSales_Ref!$A$2:$A$12659,0)),"")</f>
        <v>0</v>
      </c>
    </row>
    <row r="1713" customFormat="false" ht="14.25" hidden="false" customHeight="true" outlineLevel="0" collapsed="false">
      <c r="A1713" s="110" t="s">
        <v>133</v>
      </c>
      <c r="B1713" s="111" t="s">
        <v>141</v>
      </c>
      <c r="C1713" s="112" t="s">
        <v>178</v>
      </c>
      <c r="D1713" s="70" t="n">
        <v>1000000072</v>
      </c>
      <c r="E1713" s="111" t="s">
        <v>179</v>
      </c>
      <c r="F1713" s="113" t="n">
        <v>44738</v>
      </c>
      <c r="G1713" s="67"/>
      <c r="H1713" s="114"/>
      <c r="I1713" s="68" t="n">
        <v>0</v>
      </c>
      <c r="J1713" s="68" t="n">
        <f aca="false">I1713/$J$1*($J$1-$E$1)</f>
        <v>0</v>
      </c>
      <c r="K1713" s="69" t="n">
        <v>25</v>
      </c>
      <c r="L1713" s="69" t="n">
        <f aca="false">I1713-K1713</f>
        <v>-25</v>
      </c>
      <c r="M1713" s="69" t="str">
        <f aca="false">IFERROR((K1713/J1713%),"-")</f>
        <v>-</v>
      </c>
      <c r="N1713" s="97" t="n">
        <v>40</v>
      </c>
      <c r="O1713" s="98" t="str">
        <f aca="false">IF(F1713&lt;=$P$2,"June","")</f>
        <v>June</v>
      </c>
      <c r="P1713" s="97" t="n">
        <f aca="false">N1713</f>
        <v>40</v>
      </c>
      <c r="Q1713" s="99" t="n">
        <f aca="false">K1713-P1713</f>
        <v>-15</v>
      </c>
      <c r="R1713" s="98" t="n">
        <f aca="false">IFERROR(IF(O1713="May",(K1713/P1713-1))," ")</f>
        <v>0</v>
      </c>
      <c r="S1713" s="100" t="str">
        <f aca="false">IF(N1713&gt;0,IF(O1713="","-",IF(R1713&lt;0%,"DEGROWTH","GROWTH")))</f>
        <v>GROWTH</v>
      </c>
      <c r="T1713" s="69" t="n">
        <v>300</v>
      </c>
      <c r="U1713" s="101" t="str">
        <f aca="false">IF(F1713&lt;=$V$2,"May","")</f>
        <v>May</v>
      </c>
      <c r="V1713" s="69" t="n">
        <f aca="false">T1713</f>
        <v>300</v>
      </c>
      <c r="W1713" s="102" t="n">
        <f aca="false">K1713-V1713</f>
        <v>-275</v>
      </c>
      <c r="X1713" s="103" t="n">
        <f aca="false">IFERROR(IF(U1713="June",(K1713/V1713-1)),0)</f>
        <v>0</v>
      </c>
      <c r="Y1713" s="104" t="str">
        <f aca="false">IF(T1713&gt;0,IF(U1713="","-",IF(X1713&lt;0%,"DEGROWTH","GROWTH")))</f>
        <v>GROWTH</v>
      </c>
      <c r="Z1713" s="75"/>
      <c r="AA1713" s="70"/>
      <c r="AB1713" s="70"/>
      <c r="AC1713" s="110"/>
      <c r="AD1713" s="3"/>
      <c r="AE1713" s="3"/>
      <c r="AF1713" s="110"/>
      <c r="AG1713" s="121" t="str">
        <f aca="false">IFERROR(INDEX(Last6M_AvgSales_Ref!$B$2:$B$12659,MATCH(D1713,Last6M_AvgSales_Ref!$A$2:$A$12659,0)),"")</f>
        <v/>
      </c>
    </row>
    <row r="1714" customFormat="false" ht="14.25" hidden="false" customHeight="true" outlineLevel="0" collapsed="false">
      <c r="A1714" s="110" t="s">
        <v>133</v>
      </c>
      <c r="B1714" s="111" t="s">
        <v>3789</v>
      </c>
      <c r="C1714" s="112" t="s">
        <v>3790</v>
      </c>
      <c r="D1714" s="70" t="n">
        <v>1000000276</v>
      </c>
      <c r="E1714" s="111" t="s">
        <v>3791</v>
      </c>
      <c r="F1714" s="113" t="n">
        <v>44738</v>
      </c>
      <c r="G1714" s="67"/>
      <c r="H1714" s="114"/>
      <c r="I1714" s="68" t="n">
        <v>20</v>
      </c>
      <c r="J1714" s="68" t="n">
        <f aca="false">I1714/$J$1*($J$1-$E$1)</f>
        <v>20</v>
      </c>
      <c r="K1714" s="69" t="n">
        <v>25</v>
      </c>
      <c r="L1714" s="69" t="n">
        <f aca="false">I1714-K1714</f>
        <v>-5</v>
      </c>
      <c r="M1714" s="69" t="n">
        <f aca="false">IFERROR((K1714/J1714%),"-")</f>
        <v>125</v>
      </c>
      <c r="N1714" s="97" t="n">
        <v>10</v>
      </c>
      <c r="O1714" s="98" t="str">
        <f aca="false">IF(F1714&lt;=$P$2,"June","")</f>
        <v>June</v>
      </c>
      <c r="P1714" s="97" t="n">
        <f aca="false">N1714</f>
        <v>10</v>
      </c>
      <c r="Q1714" s="99" t="n">
        <f aca="false">K1714-P1714</f>
        <v>15</v>
      </c>
      <c r="R1714" s="98" t="n">
        <f aca="false">IFERROR(IF(O1714="May",(K1714/P1714-1))," ")</f>
        <v>0</v>
      </c>
      <c r="S1714" s="100" t="str">
        <f aca="false">IF(N1714&gt;0,IF(O1714="","-",IF(R1714&lt;0%,"DEGROWTH","GROWTH")))</f>
        <v>GROWTH</v>
      </c>
      <c r="T1714" s="69" t="n">
        <v>0</v>
      </c>
      <c r="U1714" s="101" t="str">
        <f aca="false">IF(F1714&lt;=$V$2,"May","")</f>
        <v>May</v>
      </c>
      <c r="V1714" s="69" t="n">
        <f aca="false">T1714</f>
        <v>0</v>
      </c>
      <c r="W1714" s="102" t="n">
        <f aca="false">K1714-V1714</f>
        <v>25</v>
      </c>
      <c r="X1714" s="103" t="n">
        <f aca="false">IFERROR(IF(U1714="June",(K1714/V1714-1)),0)</f>
        <v>0</v>
      </c>
      <c r="Y1714" s="106" t="b">
        <f aca="false">IF(T1714&gt;0,IF(U1714="","-",IF(X1714&lt;0%,"DEGROWTH","GROWTH")))</f>
        <v>0</v>
      </c>
      <c r="Z1714" s="75"/>
      <c r="AA1714" s="70"/>
      <c r="AB1714" s="70"/>
      <c r="AC1714" s="110"/>
      <c r="AD1714" s="3"/>
      <c r="AE1714" s="3"/>
      <c r="AF1714" s="110"/>
      <c r="AG1714" s="121" t="str">
        <f aca="false">IFERROR(INDEX(Last6M_AvgSales_Ref!$B$2:$B$12659,MATCH(D1714,Last6M_AvgSales_Ref!$A$2:$A$12659,0)),"")</f>
        <v/>
      </c>
    </row>
    <row r="1715" customFormat="false" ht="14.25" hidden="false" customHeight="true" outlineLevel="0" collapsed="false">
      <c r="A1715" s="110" t="s">
        <v>130</v>
      </c>
      <c r="B1715" s="111" t="s">
        <v>113</v>
      </c>
      <c r="C1715" s="112" t="s">
        <v>3792</v>
      </c>
      <c r="D1715" s="70" t="n">
        <v>1000001715</v>
      </c>
      <c r="E1715" s="111" t="s">
        <v>3793</v>
      </c>
      <c r="F1715" s="113" t="n">
        <v>44739</v>
      </c>
      <c r="G1715" s="67"/>
      <c r="H1715" s="114"/>
      <c r="I1715" s="68" t="n">
        <v>0</v>
      </c>
      <c r="J1715" s="68" t="n">
        <f aca="false">I1715/$J$1*($J$1-$E$1)</f>
        <v>0</v>
      </c>
      <c r="K1715" s="69" t="n">
        <v>25</v>
      </c>
      <c r="L1715" s="69" t="n">
        <f aca="false">I1715-K1715</f>
        <v>-25</v>
      </c>
      <c r="M1715" s="69" t="str">
        <f aca="false">IFERROR((K1715/J1715%),"-")</f>
        <v>-</v>
      </c>
      <c r="N1715" s="97" t="n">
        <v>7.5</v>
      </c>
      <c r="O1715" s="98" t="str">
        <f aca="false">IF(F1715&lt;=$P$2,"June","")</f>
        <v>June</v>
      </c>
      <c r="P1715" s="97" t="n">
        <f aca="false">N1715</f>
        <v>7.5</v>
      </c>
      <c r="Q1715" s="99" t="n">
        <f aca="false">K1715-P1715</f>
        <v>17.5</v>
      </c>
      <c r="R1715" s="98" t="n">
        <f aca="false">IFERROR(IF(O1715="May",(K1715/P1715-1))," ")</f>
        <v>0</v>
      </c>
      <c r="S1715" s="100" t="str">
        <f aca="false">IF(N1715&gt;0,IF(O1715="","-",IF(R1715&lt;0%,"DEGROWTH","GROWTH")))</f>
        <v>GROWTH</v>
      </c>
      <c r="T1715" s="69" t="n">
        <v>0</v>
      </c>
      <c r="U1715" s="101" t="str">
        <f aca="false">IF(F1715&lt;=$V$2,"May","")</f>
        <v>May</v>
      </c>
      <c r="V1715" s="69" t="n">
        <f aca="false">T1715</f>
        <v>0</v>
      </c>
      <c r="W1715" s="102" t="n">
        <f aca="false">K1715-V1715</f>
        <v>25</v>
      </c>
      <c r="X1715" s="103" t="n">
        <f aca="false">IFERROR(IF(U1715="June",(K1715/V1715-1)),0)</f>
        <v>0</v>
      </c>
      <c r="Y1715" s="106" t="b">
        <f aca="false">IF(T1715&gt;0,IF(U1715="","-",IF(X1715&lt;0%,"DEGROWTH","GROWTH")))</f>
        <v>0</v>
      </c>
      <c r="Z1715" s="75"/>
      <c r="AA1715" s="70"/>
      <c r="AB1715" s="70"/>
      <c r="AC1715" s="110"/>
      <c r="AD1715" s="3"/>
      <c r="AE1715" s="3"/>
      <c r="AF1715" s="110"/>
      <c r="AG1715" s="121" t="str">
        <f aca="false">IFERROR(INDEX(Last6M_AvgSales_Ref!$B$2:$B$12659,MATCH(D1715,Last6M_AvgSales_Ref!$A$2:$A$12659,0)),"")</f>
        <v/>
      </c>
    </row>
    <row r="1716" customFormat="false" ht="14.25" hidden="false" customHeight="true" outlineLevel="0" collapsed="false">
      <c r="A1716" s="110" t="s">
        <v>130</v>
      </c>
      <c r="B1716" s="111" t="s">
        <v>113</v>
      </c>
      <c r="C1716" s="112" t="s">
        <v>3794</v>
      </c>
      <c r="D1716" s="70" t="n">
        <v>1000001720</v>
      </c>
      <c r="E1716" s="111" t="s">
        <v>3795</v>
      </c>
      <c r="F1716" s="113" t="n">
        <v>44739</v>
      </c>
      <c r="G1716" s="67"/>
      <c r="H1716" s="114"/>
      <c r="I1716" s="68" t="n">
        <v>0</v>
      </c>
      <c r="J1716" s="68" t="n">
        <f aca="false">I1716/$J$1*($J$1-$E$1)</f>
        <v>0</v>
      </c>
      <c r="K1716" s="69" t="n">
        <v>25</v>
      </c>
      <c r="L1716" s="69" t="n">
        <f aca="false">I1716-K1716</f>
        <v>-25</v>
      </c>
      <c r="M1716" s="69" t="str">
        <f aca="false">IFERROR((K1716/J1716%),"-")</f>
        <v>-</v>
      </c>
      <c r="N1716" s="97" t="n">
        <v>49.5</v>
      </c>
      <c r="O1716" s="98" t="str">
        <f aca="false">IF(F1716&lt;=$P$2,"June","")</f>
        <v>June</v>
      </c>
      <c r="P1716" s="97" t="n">
        <f aca="false">N1716</f>
        <v>49.5</v>
      </c>
      <c r="Q1716" s="99" t="n">
        <f aca="false">K1716-P1716</f>
        <v>-24.5</v>
      </c>
      <c r="R1716" s="98" t="n">
        <f aca="false">IFERROR(IF(O1716="May",(K1716/P1716-1))," ")</f>
        <v>0</v>
      </c>
      <c r="S1716" s="100" t="str">
        <f aca="false">IF(N1716&gt;0,IF(O1716="","-",IF(R1716&lt;0%,"DEGROWTH","GROWTH")))</f>
        <v>GROWTH</v>
      </c>
      <c r="T1716" s="69" t="n">
        <v>0</v>
      </c>
      <c r="U1716" s="101" t="str">
        <f aca="false">IF(F1716&lt;=$V$2,"May","")</f>
        <v>May</v>
      </c>
      <c r="V1716" s="69" t="n">
        <f aca="false">T1716</f>
        <v>0</v>
      </c>
      <c r="W1716" s="102" t="n">
        <f aca="false">K1716-V1716</f>
        <v>25</v>
      </c>
      <c r="X1716" s="103" t="n">
        <f aca="false">IFERROR(IF(U1716="June",(K1716/V1716-1)),0)</f>
        <v>0</v>
      </c>
      <c r="Y1716" s="106" t="b">
        <f aca="false">IF(T1716&gt;0,IF(U1716="","-",IF(X1716&lt;0%,"DEGROWTH","GROWTH")))</f>
        <v>0</v>
      </c>
      <c r="Z1716" s="75"/>
      <c r="AA1716" s="70"/>
      <c r="AB1716" s="70"/>
      <c r="AC1716" s="110"/>
      <c r="AD1716" s="3"/>
      <c r="AE1716" s="3"/>
      <c r="AF1716" s="110"/>
      <c r="AG1716" s="121" t="str">
        <f aca="false">IFERROR(INDEX(Last6M_AvgSales_Ref!$B$2:$B$12659,MATCH(D1716,Last6M_AvgSales_Ref!$A$2:$A$12659,0)),"")</f>
        <v/>
      </c>
    </row>
    <row r="1717" customFormat="false" ht="14.25" hidden="false" customHeight="true" outlineLevel="0" collapsed="false">
      <c r="A1717" s="110" t="s">
        <v>134</v>
      </c>
      <c r="B1717" s="111" t="s">
        <v>78</v>
      </c>
      <c r="C1717" s="112" t="s">
        <v>456</v>
      </c>
      <c r="D1717" s="70" t="n">
        <v>1000002400</v>
      </c>
      <c r="E1717" s="111" t="s">
        <v>457</v>
      </c>
      <c r="F1717" s="113" t="n">
        <v>44738</v>
      </c>
      <c r="G1717" s="67"/>
      <c r="H1717" s="114"/>
      <c r="I1717" s="68" t="n">
        <v>0</v>
      </c>
      <c r="J1717" s="68" t="n">
        <f aca="false">I1717/$J$1*($J$1-$E$1)</f>
        <v>0</v>
      </c>
      <c r="K1717" s="69" t="n">
        <v>25</v>
      </c>
      <c r="L1717" s="69" t="n">
        <f aca="false">I1717-K1717</f>
        <v>-25</v>
      </c>
      <c r="M1717" s="69" t="str">
        <f aca="false">IFERROR((K1717/J1717%),"-")</f>
        <v>-</v>
      </c>
      <c r="N1717" s="97" t="n">
        <v>5</v>
      </c>
      <c r="O1717" s="98" t="str">
        <f aca="false">IF(F1717&lt;=$P$2,"June","")</f>
        <v>June</v>
      </c>
      <c r="P1717" s="97" t="n">
        <f aca="false">N1717</f>
        <v>5</v>
      </c>
      <c r="Q1717" s="99" t="n">
        <f aca="false">K1717-P1717</f>
        <v>20</v>
      </c>
      <c r="R1717" s="98" t="n">
        <f aca="false">IFERROR(IF(O1717="May",(K1717/P1717-1))," ")</f>
        <v>0</v>
      </c>
      <c r="S1717" s="100" t="str">
        <f aca="false">IF(N1717&gt;0,IF(O1717="","-",IF(R1717&lt;0%,"DEGROWTH","GROWTH")))</f>
        <v>GROWTH</v>
      </c>
      <c r="T1717" s="69" t="n">
        <v>20</v>
      </c>
      <c r="U1717" s="101" t="str">
        <f aca="false">IF(F1717&lt;=$V$2,"May","")</f>
        <v>May</v>
      </c>
      <c r="V1717" s="69" t="n">
        <f aca="false">T1717</f>
        <v>20</v>
      </c>
      <c r="W1717" s="102" t="n">
        <f aca="false">K1717-V1717</f>
        <v>5</v>
      </c>
      <c r="X1717" s="103" t="n">
        <f aca="false">IFERROR(IF(U1717="June",(K1717/V1717-1)),0)</f>
        <v>0</v>
      </c>
      <c r="Y1717" s="104" t="str">
        <f aca="false">IF(T1717&gt;0,IF(U1717="","-",IF(X1717&lt;0%,"DEGROWTH","GROWTH")))</f>
        <v>GROWTH</v>
      </c>
      <c r="Z1717" s="75"/>
      <c r="AA1717" s="70"/>
      <c r="AB1717" s="70"/>
      <c r="AC1717" s="110"/>
      <c r="AD1717" s="3"/>
      <c r="AE1717" s="3"/>
      <c r="AF1717" s="110"/>
      <c r="AG1717" s="121" t="str">
        <f aca="false">IFERROR(INDEX(Last6M_AvgSales_Ref!$B$2:$B$12659,MATCH(D1717,Last6M_AvgSales_Ref!$A$2:$A$12659,0)),"")</f>
        <v/>
      </c>
    </row>
    <row r="1718" customFormat="false" ht="14.25" hidden="false" customHeight="true" outlineLevel="0" collapsed="false">
      <c r="A1718" s="110" t="s">
        <v>134</v>
      </c>
      <c r="B1718" s="111" t="s">
        <v>62</v>
      </c>
      <c r="C1718" s="112" t="s">
        <v>274</v>
      </c>
      <c r="D1718" s="70" t="n">
        <v>1000003062</v>
      </c>
      <c r="E1718" s="111" t="s">
        <v>275</v>
      </c>
      <c r="F1718" s="113" t="n">
        <v>44865</v>
      </c>
      <c r="G1718" s="67"/>
      <c r="H1718" s="114"/>
      <c r="I1718" s="68" t="n">
        <v>0</v>
      </c>
      <c r="J1718" s="68" t="n">
        <f aca="false">I1718/$J$1*($J$1-$E$1)</f>
        <v>0</v>
      </c>
      <c r="K1718" s="69" t="n">
        <v>25</v>
      </c>
      <c r="L1718" s="69" t="n">
        <f aca="false">I1718-K1718</f>
        <v>-25</v>
      </c>
      <c r="M1718" s="69" t="str">
        <f aca="false">IFERROR((K1718/J1718%),"-")</f>
        <v>-</v>
      </c>
      <c r="N1718" s="97" t="n">
        <v>13</v>
      </c>
      <c r="O1718" s="98" t="str">
        <f aca="false">IF(F1718&lt;=$P$2,"June","")</f>
        <v>June</v>
      </c>
      <c r="P1718" s="97" t="n">
        <f aca="false">N1718</f>
        <v>13</v>
      </c>
      <c r="Q1718" s="99" t="n">
        <f aca="false">K1718-P1718</f>
        <v>12</v>
      </c>
      <c r="R1718" s="98" t="n">
        <f aca="false">IFERROR(IF(O1718="May",(K1718/P1718-1))," ")</f>
        <v>0</v>
      </c>
      <c r="S1718" s="100" t="str">
        <f aca="false">IF(N1718&gt;0,IF(O1718="","-",IF(R1718&lt;0%,"DEGROWTH","GROWTH")))</f>
        <v>GROWTH</v>
      </c>
      <c r="T1718" s="69" t="n">
        <v>0</v>
      </c>
      <c r="U1718" s="101" t="str">
        <f aca="false">IF(F1718&lt;=$V$2,"May","")</f>
        <v>May</v>
      </c>
      <c r="V1718" s="69" t="n">
        <f aca="false">T1718</f>
        <v>0</v>
      </c>
      <c r="W1718" s="102" t="n">
        <f aca="false">K1718-V1718</f>
        <v>25</v>
      </c>
      <c r="X1718" s="103" t="n">
        <f aca="false">IFERROR(IF(U1718="June",(K1718/V1718-1)),0)</f>
        <v>0</v>
      </c>
      <c r="Y1718" s="106" t="b">
        <f aca="false">IF(T1718&gt;0,IF(U1718="","-",IF(X1718&lt;0%,"DEGROWTH","GROWTH")))</f>
        <v>0</v>
      </c>
      <c r="Z1718" s="75"/>
      <c r="AA1718" s="70"/>
      <c r="AB1718" s="70"/>
      <c r="AC1718" s="110"/>
      <c r="AD1718" s="3"/>
      <c r="AE1718" s="3"/>
      <c r="AF1718" s="110"/>
      <c r="AG1718" s="121" t="str">
        <f aca="false">IFERROR(INDEX(Last6M_AvgSales_Ref!$B$2:$B$12659,MATCH(D1718,Last6M_AvgSales_Ref!$A$2:$A$12659,0)),"")</f>
        <v/>
      </c>
    </row>
    <row r="1719" customFormat="false" ht="14.25" hidden="false" customHeight="true" outlineLevel="0" collapsed="false">
      <c r="A1719" s="110" t="s">
        <v>134</v>
      </c>
      <c r="B1719" s="111" t="s">
        <v>64</v>
      </c>
      <c r="C1719" s="112" t="s">
        <v>3796</v>
      </c>
      <c r="D1719" s="70" t="n">
        <v>1000003514</v>
      </c>
      <c r="E1719" s="111" t="s">
        <v>3797</v>
      </c>
      <c r="F1719" s="113" t="n">
        <v>45054</v>
      </c>
      <c r="G1719" s="67"/>
      <c r="H1719" s="114"/>
      <c r="I1719" s="68" t="n">
        <v>0</v>
      </c>
      <c r="J1719" s="68" t="n">
        <f aca="false">I1719/$J$1*($J$1-$E$1)</f>
        <v>0</v>
      </c>
      <c r="K1719" s="69" t="n">
        <v>25</v>
      </c>
      <c r="L1719" s="69" t="n">
        <f aca="false">I1719-K1719</f>
        <v>-25</v>
      </c>
      <c r="M1719" s="69" t="str">
        <f aca="false">IFERROR((K1719/J1719%),"-")</f>
        <v>-</v>
      </c>
      <c r="N1719" s="97" t="n">
        <v>20</v>
      </c>
      <c r="O1719" s="98" t="str">
        <f aca="false">IF(F1719&lt;=$P$2,"June","")</f>
        <v>June</v>
      </c>
      <c r="P1719" s="97" t="n">
        <f aca="false">N1719</f>
        <v>20</v>
      </c>
      <c r="Q1719" s="99" t="n">
        <f aca="false">K1719-P1719</f>
        <v>5</v>
      </c>
      <c r="R1719" s="98" t="n">
        <f aca="false">IFERROR(IF(O1719="May",(K1719/P1719-1))," ")</f>
        <v>0</v>
      </c>
      <c r="S1719" s="100" t="str">
        <f aca="false">IF(N1719&gt;0,IF(O1719="","-",IF(R1719&lt;0%,"DEGROWTH","GROWTH")))</f>
        <v>GROWTH</v>
      </c>
      <c r="T1719" s="69" t="n">
        <v>0</v>
      </c>
      <c r="U1719" s="101" t="str">
        <f aca="false">IF(F1719&lt;=$V$2,"May","")</f>
        <v>May</v>
      </c>
      <c r="V1719" s="69" t="n">
        <f aca="false">T1719</f>
        <v>0</v>
      </c>
      <c r="W1719" s="102" t="n">
        <f aca="false">K1719-V1719</f>
        <v>25</v>
      </c>
      <c r="X1719" s="103" t="n">
        <f aca="false">IFERROR(IF(U1719="June",(K1719/V1719-1)),0)</f>
        <v>0</v>
      </c>
      <c r="Y1719" s="106" t="b">
        <f aca="false">IF(T1719&gt;0,IF(U1719="","-",IF(X1719&lt;0%,"DEGROWTH","GROWTH")))</f>
        <v>0</v>
      </c>
      <c r="Z1719" s="75"/>
      <c r="AA1719" s="70"/>
      <c r="AB1719" s="70"/>
      <c r="AC1719" s="110"/>
      <c r="AD1719" s="3"/>
      <c r="AE1719" s="3"/>
      <c r="AF1719" s="110"/>
      <c r="AG1719" s="121" t="str">
        <f aca="false">IFERROR(INDEX(Last6M_AvgSales_Ref!$B$2:$B$12659,MATCH(D1719,Last6M_AvgSales_Ref!$A$2:$A$12659,0)),"")</f>
        <v/>
      </c>
    </row>
    <row r="1720" customFormat="false" ht="14.25" hidden="false" customHeight="true" outlineLevel="0" collapsed="false">
      <c r="A1720" s="110" t="s">
        <v>134</v>
      </c>
      <c r="B1720" s="111" t="s">
        <v>62</v>
      </c>
      <c r="C1720" s="112" t="s">
        <v>3798</v>
      </c>
      <c r="D1720" s="70" t="n">
        <v>1000004101</v>
      </c>
      <c r="E1720" s="111" t="s">
        <v>3799</v>
      </c>
      <c r="F1720" s="113" t="n">
        <v>45533</v>
      </c>
      <c r="G1720" s="67"/>
      <c r="H1720" s="114"/>
      <c r="I1720" s="68" t="n">
        <v>0</v>
      </c>
      <c r="J1720" s="68" t="n">
        <f aca="false">I1720/$J$1*($J$1-$E$1)</f>
        <v>0</v>
      </c>
      <c r="K1720" s="69" t="n">
        <v>25</v>
      </c>
      <c r="L1720" s="69" t="n">
        <f aca="false">I1720-K1720</f>
        <v>-25</v>
      </c>
      <c r="M1720" s="69" t="str">
        <f aca="false">IFERROR((K1720/J1720%),"-")</f>
        <v>-</v>
      </c>
      <c r="N1720" s="97" t="n">
        <v>3.5</v>
      </c>
      <c r="O1720" s="98" t="str">
        <f aca="false">IF(F1720&lt;=$P$2,"June","")</f>
        <v>June</v>
      </c>
      <c r="P1720" s="97" t="n">
        <f aca="false">N1720</f>
        <v>3.5</v>
      </c>
      <c r="Q1720" s="99" t="n">
        <f aca="false">K1720-P1720</f>
        <v>21.5</v>
      </c>
      <c r="R1720" s="98" t="n">
        <f aca="false">IFERROR(IF(O1720="May",(K1720/P1720-1))," ")</f>
        <v>0</v>
      </c>
      <c r="S1720" s="100" t="str">
        <f aca="false">IF(N1720&gt;0,IF(O1720="","-",IF(R1720&lt;0%,"DEGROWTH","GROWTH")))</f>
        <v>GROWTH</v>
      </c>
      <c r="T1720" s="69" t="n">
        <v>0</v>
      </c>
      <c r="U1720" s="101" t="str">
        <f aca="false">IF(F1720&lt;=$V$2,"May","")</f>
        <v>May</v>
      </c>
      <c r="V1720" s="69" t="n">
        <f aca="false">T1720</f>
        <v>0</v>
      </c>
      <c r="W1720" s="102" t="n">
        <f aca="false">K1720-V1720</f>
        <v>25</v>
      </c>
      <c r="X1720" s="103" t="n">
        <f aca="false">IFERROR(IF(U1720="June",(K1720/V1720-1)),0)</f>
        <v>0</v>
      </c>
      <c r="Y1720" s="106" t="b">
        <f aca="false">IF(T1720&gt;0,IF(U1720="","-",IF(X1720&lt;0%,"DEGROWTH","GROWTH")))</f>
        <v>0</v>
      </c>
      <c r="Z1720" s="75"/>
      <c r="AA1720" s="70"/>
      <c r="AB1720" s="70"/>
      <c r="AC1720" s="110"/>
      <c r="AD1720" s="3"/>
      <c r="AE1720" s="3"/>
      <c r="AF1720" s="110"/>
      <c r="AG1720" s="121" t="str">
        <f aca="false">IFERROR(INDEX(Last6M_AvgSales_Ref!$B$2:$B$12659,MATCH(D1720,Last6M_AvgSales_Ref!$A$2:$A$12659,0)),"")</f>
        <v/>
      </c>
    </row>
    <row r="1721" customFormat="false" ht="14.25" hidden="false" customHeight="true" outlineLevel="0" collapsed="false">
      <c r="A1721" s="110" t="s">
        <v>130</v>
      </c>
      <c r="B1721" s="111" t="s">
        <v>108</v>
      </c>
      <c r="C1721" s="112" t="s">
        <v>3800</v>
      </c>
      <c r="D1721" s="70" t="n">
        <v>1000004717</v>
      </c>
      <c r="E1721" s="111" t="s">
        <v>3801</v>
      </c>
      <c r="F1721" s="113" t="n">
        <v>46163</v>
      </c>
      <c r="G1721" s="67"/>
      <c r="H1721" s="114"/>
      <c r="I1721" s="68" t="n">
        <v>150</v>
      </c>
      <c r="J1721" s="68" t="n">
        <f aca="false">I1721/$J$1*($J$1-$E$1)</f>
        <v>150</v>
      </c>
      <c r="K1721" s="69" t="n">
        <v>25</v>
      </c>
      <c r="L1721" s="69" t="n">
        <f aca="false">I1721-K1721</f>
        <v>125</v>
      </c>
      <c r="M1721" s="69" t="n">
        <f aca="false">IFERROR((K1721/J1721%),"-")</f>
        <v>16.6666666666667</v>
      </c>
      <c r="N1721" s="97" t="n">
        <v>150</v>
      </c>
      <c r="O1721" s="98" t="str">
        <f aca="false">IF(F1721&lt;=$P$2,"June","")</f>
        <v>June</v>
      </c>
      <c r="P1721" s="97" t="n">
        <f aca="false">N1721</f>
        <v>150</v>
      </c>
      <c r="Q1721" s="99" t="n">
        <f aca="false">K1721-P1721</f>
        <v>-125</v>
      </c>
      <c r="R1721" s="98" t="n">
        <f aca="false">IFERROR(IF(O1721="May",(K1721/P1721-1))," ")</f>
        <v>0</v>
      </c>
      <c r="S1721" s="100" t="str">
        <f aca="false">IF(N1721&gt;0,IF(O1721="","-",IF(R1721&lt;0%,"DEGROWTH","GROWTH")))</f>
        <v>GROWTH</v>
      </c>
      <c r="T1721" s="69" t="n">
        <v>0</v>
      </c>
      <c r="U1721" s="101" t="str">
        <f aca="false">IF(F1721&lt;=$V$2,"May","")</f>
        <v>May</v>
      </c>
      <c r="V1721" s="69" t="n">
        <f aca="false">T1721</f>
        <v>0</v>
      </c>
      <c r="W1721" s="102" t="n">
        <f aca="false">K1721-V1721</f>
        <v>25</v>
      </c>
      <c r="X1721" s="103" t="n">
        <f aca="false">IFERROR(IF(U1721="June",(K1721/V1721-1)),0)</f>
        <v>0</v>
      </c>
      <c r="Y1721" s="106" t="b">
        <f aca="false">IF(T1721&gt;0,IF(U1721="","-",IF(X1721&lt;0%,"DEGROWTH","GROWTH")))</f>
        <v>0</v>
      </c>
      <c r="Z1721" s="75"/>
      <c r="AA1721" s="70"/>
      <c r="AB1721" s="70"/>
      <c r="AC1721" s="110"/>
      <c r="AD1721" s="3"/>
      <c r="AE1721" s="3"/>
      <c r="AF1721" s="110"/>
      <c r="AG1721" s="121" t="str">
        <f aca="false">IFERROR(INDEX(Last6M_AvgSales_Ref!$B$2:$B$12659,MATCH(D1721,Last6M_AvgSales_Ref!$A$2:$A$12659,0)),"")</f>
        <v/>
      </c>
    </row>
    <row r="1722" customFormat="false" ht="14.25" hidden="false" customHeight="true" outlineLevel="0" collapsed="false">
      <c r="A1722" s="110" t="s">
        <v>134</v>
      </c>
      <c r="B1722" s="111" t="s">
        <v>67</v>
      </c>
      <c r="C1722" s="112" t="s">
        <v>3802</v>
      </c>
      <c r="D1722" s="70" t="n">
        <v>1000004735</v>
      </c>
      <c r="E1722" s="111" t="s">
        <v>3803</v>
      </c>
      <c r="F1722" s="113" t="n">
        <v>46169</v>
      </c>
      <c r="G1722" s="67"/>
      <c r="H1722" s="114"/>
      <c r="I1722" s="68" t="n">
        <v>26</v>
      </c>
      <c r="J1722" s="68" t="n">
        <f aca="false">I1722/$J$1*($J$1-$E$1)</f>
        <v>26</v>
      </c>
      <c r="K1722" s="69" t="n">
        <v>25</v>
      </c>
      <c r="L1722" s="69" t="n">
        <f aca="false">I1722-K1722</f>
        <v>1</v>
      </c>
      <c r="M1722" s="69" t="n">
        <f aca="false">IFERROR((K1722/J1722%),"-")</f>
        <v>96.1538461538462</v>
      </c>
      <c r="N1722" s="97" t="n">
        <v>25.5</v>
      </c>
      <c r="O1722" s="98" t="str">
        <f aca="false">IF(F1722&lt;=$P$2,"June","")</f>
        <v>June</v>
      </c>
      <c r="P1722" s="97" t="n">
        <f aca="false">N1722</f>
        <v>25.5</v>
      </c>
      <c r="Q1722" s="99" t="n">
        <f aca="false">K1722-P1722</f>
        <v>-0.5</v>
      </c>
      <c r="R1722" s="98" t="n">
        <f aca="false">IFERROR(IF(O1722="May",(K1722/P1722-1))," ")</f>
        <v>0</v>
      </c>
      <c r="S1722" s="100" t="str">
        <f aca="false">IF(N1722&gt;0,IF(O1722="","-",IF(R1722&lt;0%,"DEGROWTH","GROWTH")))</f>
        <v>GROWTH</v>
      </c>
      <c r="T1722" s="69" t="n">
        <v>0</v>
      </c>
      <c r="U1722" s="101" t="str">
        <f aca="false">IF(F1722&lt;=$V$2,"May","")</f>
        <v>May</v>
      </c>
      <c r="V1722" s="69" t="n">
        <f aca="false">T1722</f>
        <v>0</v>
      </c>
      <c r="W1722" s="102" t="n">
        <f aca="false">K1722-V1722</f>
        <v>25</v>
      </c>
      <c r="X1722" s="103" t="n">
        <f aca="false">IFERROR(IF(U1722="June",(K1722/V1722-1)),0)</f>
        <v>0</v>
      </c>
      <c r="Y1722" s="106" t="b">
        <f aca="false">IF(T1722&gt;0,IF(U1722="","-",IF(X1722&lt;0%,"DEGROWTH","GROWTH")))</f>
        <v>0</v>
      </c>
      <c r="Z1722" s="75"/>
      <c r="AA1722" s="70"/>
      <c r="AB1722" s="70"/>
      <c r="AC1722" s="110"/>
      <c r="AD1722" s="3"/>
      <c r="AE1722" s="3"/>
      <c r="AF1722" s="110"/>
      <c r="AG1722" s="121" t="str">
        <f aca="false">IFERROR(INDEX(Last6M_AvgSales_Ref!$B$2:$B$12659,MATCH(D1722,Last6M_AvgSales_Ref!$A$2:$A$12659,0)),"")</f>
        <v/>
      </c>
    </row>
    <row r="1723" customFormat="false" ht="14.25" hidden="false" customHeight="true" outlineLevel="0" collapsed="false">
      <c r="A1723" s="110" t="s">
        <v>134</v>
      </c>
      <c r="B1723" s="111" t="s">
        <v>69</v>
      </c>
      <c r="C1723" s="112" t="s">
        <v>3804</v>
      </c>
      <c r="D1723" s="70" t="n">
        <v>1000004747</v>
      </c>
      <c r="E1723" s="111" t="s">
        <v>3805</v>
      </c>
      <c r="F1723" s="113" t="n">
        <v>46175</v>
      </c>
      <c r="G1723" s="67"/>
      <c r="H1723" s="114"/>
      <c r="I1723" s="68" t="n">
        <v>0</v>
      </c>
      <c r="J1723" s="68" t="n">
        <f aca="false">I1723/$J$1*($J$1-$E$1)</f>
        <v>0</v>
      </c>
      <c r="K1723" s="69" t="n">
        <v>25</v>
      </c>
      <c r="L1723" s="69" t="n">
        <f aca="false">I1723-K1723</f>
        <v>-25</v>
      </c>
      <c r="M1723" s="69" t="str">
        <f aca="false">IFERROR((K1723/J1723%),"-")</f>
        <v>-</v>
      </c>
      <c r="N1723" s="97" t="n">
        <v>396</v>
      </c>
      <c r="O1723" s="98" t="str">
        <f aca="false">IF(F1723&lt;=$P$2,"June","")</f>
        <v>June</v>
      </c>
      <c r="P1723" s="97" t="n">
        <f aca="false">N1723</f>
        <v>396</v>
      </c>
      <c r="Q1723" s="99" t="n">
        <f aca="false">K1723-P1723</f>
        <v>-371</v>
      </c>
      <c r="R1723" s="98" t="n">
        <f aca="false">IFERROR(IF(O1723="May",(K1723/P1723-1))," ")</f>
        <v>0</v>
      </c>
      <c r="S1723" s="100" t="str">
        <f aca="false">IF(N1723&gt;0,IF(O1723="","-",IF(R1723&lt;0%,"DEGROWTH","GROWTH")))</f>
        <v>GROWTH</v>
      </c>
      <c r="T1723" s="69" t="n">
        <v>0</v>
      </c>
      <c r="U1723" s="101" t="str">
        <f aca="false">IF(F1723&lt;=$V$2,"May","")</f>
        <v>May</v>
      </c>
      <c r="V1723" s="69" t="n">
        <f aca="false">T1723</f>
        <v>0</v>
      </c>
      <c r="W1723" s="102" t="n">
        <f aca="false">K1723-V1723</f>
        <v>25</v>
      </c>
      <c r="X1723" s="103" t="n">
        <f aca="false">IFERROR(IF(U1723="June",(K1723/V1723-1)),0)</f>
        <v>0</v>
      </c>
      <c r="Y1723" s="106" t="b">
        <f aca="false">IF(T1723&gt;0,IF(U1723="","-",IF(X1723&lt;0%,"DEGROWTH","GROWTH")))</f>
        <v>0</v>
      </c>
      <c r="Z1723" s="75"/>
      <c r="AA1723" s="70"/>
      <c r="AB1723" s="70"/>
      <c r="AC1723" s="110"/>
      <c r="AD1723" s="3"/>
      <c r="AE1723" s="3"/>
      <c r="AF1723" s="110"/>
      <c r="AG1723" s="121" t="str">
        <f aca="false">IFERROR(INDEX(Last6M_AvgSales_Ref!$B$2:$B$12659,MATCH(D1723,Last6M_AvgSales_Ref!$A$2:$A$12659,0)),"")</f>
        <v/>
      </c>
    </row>
    <row r="1724" customFormat="false" ht="14.25" hidden="false" customHeight="true" outlineLevel="0" collapsed="false">
      <c r="A1724" s="110" t="s">
        <v>131</v>
      </c>
      <c r="B1724" s="111" t="s">
        <v>97</v>
      </c>
      <c r="C1724" s="112" t="s">
        <v>3806</v>
      </c>
      <c r="D1724" s="70" t="n">
        <v>1000004744</v>
      </c>
      <c r="E1724" s="111" t="s">
        <v>3807</v>
      </c>
      <c r="F1724" s="113" t="n">
        <v>46168</v>
      </c>
      <c r="G1724" s="67"/>
      <c r="H1724" s="114"/>
      <c r="I1724" s="68" t="n">
        <v>100</v>
      </c>
      <c r="J1724" s="68" t="n">
        <f aca="false">I1724/$J$1*($J$1-$E$1)</f>
        <v>100</v>
      </c>
      <c r="K1724" s="69" t="n">
        <v>25</v>
      </c>
      <c r="L1724" s="69" t="n">
        <f aca="false">I1724-K1724</f>
        <v>75</v>
      </c>
      <c r="M1724" s="69" t="n">
        <f aca="false">IFERROR((K1724/J1724%),"-")</f>
        <v>25</v>
      </c>
      <c r="N1724" s="97" t="n">
        <v>133.25</v>
      </c>
      <c r="O1724" s="98" t="str">
        <f aca="false">IF(F1724&lt;=$P$2,"June","")</f>
        <v>June</v>
      </c>
      <c r="P1724" s="97" t="n">
        <f aca="false">N1724</f>
        <v>133.25</v>
      </c>
      <c r="Q1724" s="99" t="n">
        <f aca="false">K1724-P1724</f>
        <v>-108.25</v>
      </c>
      <c r="R1724" s="98" t="n">
        <f aca="false">IFERROR(IF(O1724="May",(K1724/P1724-1))," ")</f>
        <v>0</v>
      </c>
      <c r="S1724" s="100" t="str">
        <f aca="false">IF(N1724&gt;0,IF(O1724="","-",IF(R1724&lt;0%,"DEGROWTH","GROWTH")))</f>
        <v>GROWTH</v>
      </c>
      <c r="T1724" s="69" t="n">
        <v>0</v>
      </c>
      <c r="U1724" s="101" t="str">
        <f aca="false">IF(F1724&lt;=$V$2,"May","")</f>
        <v>May</v>
      </c>
      <c r="V1724" s="69" t="n">
        <f aca="false">T1724</f>
        <v>0</v>
      </c>
      <c r="W1724" s="102" t="n">
        <f aca="false">K1724-V1724</f>
        <v>25</v>
      </c>
      <c r="X1724" s="103" t="n">
        <f aca="false">IFERROR(IF(U1724="June",(K1724/V1724-1)),0)</f>
        <v>0</v>
      </c>
      <c r="Y1724" s="106" t="b">
        <f aca="false">IF(T1724&gt;0,IF(U1724="","-",IF(X1724&lt;0%,"DEGROWTH","GROWTH")))</f>
        <v>0</v>
      </c>
      <c r="Z1724" s="75"/>
      <c r="AA1724" s="70"/>
      <c r="AB1724" s="70"/>
      <c r="AC1724" s="110"/>
      <c r="AD1724" s="3"/>
      <c r="AE1724" s="3"/>
      <c r="AF1724" s="110"/>
      <c r="AG1724" s="121" t="str">
        <f aca="false">IFERROR(INDEX(Last6M_AvgSales_Ref!$B$2:$B$12659,MATCH(D1724,Last6M_AvgSales_Ref!$A$2:$A$12659,0)),"")</f>
        <v/>
      </c>
    </row>
    <row r="1725" customFormat="false" ht="14.25" hidden="false" customHeight="true" outlineLevel="0" collapsed="false">
      <c r="A1725" s="110" t="s">
        <v>134</v>
      </c>
      <c r="B1725" s="111" t="s">
        <v>79</v>
      </c>
      <c r="C1725" s="112" t="s">
        <v>3808</v>
      </c>
      <c r="D1725" s="70" t="n">
        <v>1000004746</v>
      </c>
      <c r="E1725" s="111" t="s">
        <v>3809</v>
      </c>
      <c r="F1725" s="113" t="n">
        <v>46171</v>
      </c>
      <c r="G1725" s="67"/>
      <c r="H1725" s="114"/>
      <c r="I1725" s="68" t="n">
        <v>100</v>
      </c>
      <c r="J1725" s="68" t="n">
        <f aca="false">I1725/$J$1*($J$1-$E$1)</f>
        <v>100</v>
      </c>
      <c r="K1725" s="69" t="n">
        <v>25</v>
      </c>
      <c r="L1725" s="69" t="n">
        <f aca="false">I1725-K1725</f>
        <v>75</v>
      </c>
      <c r="M1725" s="69" t="n">
        <f aca="false">IFERROR((K1725/J1725%),"-")</f>
        <v>25</v>
      </c>
      <c r="N1725" s="97" t="n">
        <v>72.5</v>
      </c>
      <c r="O1725" s="98" t="str">
        <f aca="false">IF(F1725&lt;=$P$2,"June","")</f>
        <v>June</v>
      </c>
      <c r="P1725" s="97" t="n">
        <f aca="false">N1725</f>
        <v>72.5</v>
      </c>
      <c r="Q1725" s="99" t="n">
        <f aca="false">K1725-P1725</f>
        <v>-47.5</v>
      </c>
      <c r="R1725" s="98" t="n">
        <f aca="false">IFERROR(IF(O1725="May",(K1725/P1725-1))," ")</f>
        <v>0</v>
      </c>
      <c r="S1725" s="100" t="str">
        <f aca="false">IF(N1725&gt;0,IF(O1725="","-",IF(R1725&lt;0%,"DEGROWTH","GROWTH")))</f>
        <v>GROWTH</v>
      </c>
      <c r="T1725" s="69" t="n">
        <v>0</v>
      </c>
      <c r="U1725" s="101" t="str">
        <f aca="false">IF(F1725&lt;=$V$2,"May","")</f>
        <v>May</v>
      </c>
      <c r="V1725" s="69" t="n">
        <f aca="false">T1725</f>
        <v>0</v>
      </c>
      <c r="W1725" s="102" t="n">
        <f aca="false">K1725-V1725</f>
        <v>25</v>
      </c>
      <c r="X1725" s="103" t="n">
        <f aca="false">IFERROR(IF(U1725="June",(K1725/V1725-1)),0)</f>
        <v>0</v>
      </c>
      <c r="Y1725" s="106" t="b">
        <f aca="false">IF(T1725&gt;0,IF(U1725="","-",IF(X1725&lt;0%,"DEGROWTH","GROWTH")))</f>
        <v>0</v>
      </c>
      <c r="Z1725" s="75"/>
      <c r="AA1725" s="70"/>
      <c r="AB1725" s="70"/>
      <c r="AC1725" s="110"/>
      <c r="AD1725" s="3"/>
      <c r="AE1725" s="3"/>
      <c r="AF1725" s="110"/>
      <c r="AG1725" s="121" t="str">
        <f aca="false">IFERROR(INDEX(Last6M_AvgSales_Ref!$B$2:$B$12659,MATCH(D1725,Last6M_AvgSales_Ref!$A$2:$A$12659,0)),"")</f>
        <v/>
      </c>
    </row>
    <row r="1726" customFormat="false" ht="14.25" hidden="false" customHeight="true" outlineLevel="0" collapsed="false">
      <c r="A1726" s="110" t="s">
        <v>130</v>
      </c>
      <c r="B1726" s="111" t="s">
        <v>122</v>
      </c>
      <c r="C1726" s="112" t="s">
        <v>3810</v>
      </c>
      <c r="D1726" s="70" t="n">
        <v>1000004732</v>
      </c>
      <c r="E1726" s="111" t="s">
        <v>3811</v>
      </c>
      <c r="F1726" s="113" t="n">
        <v>46163</v>
      </c>
      <c r="G1726" s="67"/>
      <c r="H1726" s="114"/>
      <c r="I1726" s="68" t="n">
        <v>55</v>
      </c>
      <c r="J1726" s="68" t="n">
        <f aca="false">I1726/$J$1*($J$1-$E$1)</f>
        <v>55</v>
      </c>
      <c r="K1726" s="69" t="n">
        <v>25</v>
      </c>
      <c r="L1726" s="69" t="n">
        <f aca="false">I1726-K1726</f>
        <v>30</v>
      </c>
      <c r="M1726" s="69" t="n">
        <f aca="false">IFERROR((K1726/J1726%),"-")</f>
        <v>45.4545454545455</v>
      </c>
      <c r="N1726" s="97" t="n">
        <v>110</v>
      </c>
      <c r="O1726" s="98" t="str">
        <f aca="false">IF(F1726&lt;=$P$2,"June","")</f>
        <v>June</v>
      </c>
      <c r="P1726" s="97" t="n">
        <f aca="false">N1726</f>
        <v>110</v>
      </c>
      <c r="Q1726" s="99" t="n">
        <f aca="false">K1726-P1726</f>
        <v>-85</v>
      </c>
      <c r="R1726" s="98" t="n">
        <f aca="false">IFERROR(IF(O1726="May",(K1726/P1726-1))," ")</f>
        <v>0</v>
      </c>
      <c r="S1726" s="100" t="str">
        <f aca="false">IF(N1726&gt;0,IF(O1726="","-",IF(R1726&lt;0%,"DEGROWTH","GROWTH")))</f>
        <v>GROWTH</v>
      </c>
      <c r="T1726" s="69" t="n">
        <v>0</v>
      </c>
      <c r="U1726" s="101" t="str">
        <f aca="false">IF(F1726&lt;=$V$2,"May","")</f>
        <v>May</v>
      </c>
      <c r="V1726" s="69" t="n">
        <f aca="false">T1726</f>
        <v>0</v>
      </c>
      <c r="W1726" s="102" t="n">
        <f aca="false">K1726-V1726</f>
        <v>25</v>
      </c>
      <c r="X1726" s="103" t="n">
        <f aca="false">IFERROR(IF(U1726="June",(K1726/V1726-1)),0)</f>
        <v>0</v>
      </c>
      <c r="Y1726" s="106" t="b">
        <f aca="false">IF(T1726&gt;0,IF(U1726="","-",IF(X1726&lt;0%,"DEGROWTH","GROWTH")))</f>
        <v>0</v>
      </c>
      <c r="Z1726" s="75"/>
      <c r="AA1726" s="70"/>
      <c r="AB1726" s="70"/>
      <c r="AC1726" s="110"/>
      <c r="AD1726" s="3"/>
      <c r="AE1726" s="3"/>
      <c r="AF1726" s="110"/>
      <c r="AG1726" s="121" t="str">
        <f aca="false">IFERROR(INDEX(Last6M_AvgSales_Ref!$B$2:$B$12659,MATCH(D1726,Last6M_AvgSales_Ref!$A$2:$A$12659,0)),"")</f>
        <v/>
      </c>
    </row>
    <row r="1727" customFormat="false" ht="14.25" hidden="false" customHeight="true" outlineLevel="0" collapsed="false">
      <c r="A1727" s="110" t="s">
        <v>130</v>
      </c>
      <c r="B1727" s="111" t="s">
        <v>122</v>
      </c>
      <c r="C1727" s="112" t="s">
        <v>3812</v>
      </c>
      <c r="D1727" s="70" t="n">
        <v>1000004742</v>
      </c>
      <c r="E1727" s="111" t="s">
        <v>3813</v>
      </c>
      <c r="F1727" s="113" t="n">
        <v>46168</v>
      </c>
      <c r="G1727" s="67"/>
      <c r="H1727" s="114"/>
      <c r="I1727" s="68" t="n">
        <v>50</v>
      </c>
      <c r="J1727" s="68" t="n">
        <f aca="false">I1727/$J$1*($J$1-$E$1)</f>
        <v>50</v>
      </c>
      <c r="K1727" s="69" t="n">
        <v>25</v>
      </c>
      <c r="L1727" s="69" t="n">
        <f aca="false">I1727-K1727</f>
        <v>25</v>
      </c>
      <c r="M1727" s="69" t="n">
        <f aca="false">IFERROR((K1727/J1727%),"-")</f>
        <v>50</v>
      </c>
      <c r="N1727" s="97" t="n">
        <v>69</v>
      </c>
      <c r="O1727" s="98" t="str">
        <f aca="false">IF(F1727&lt;=$P$2,"June","")</f>
        <v>June</v>
      </c>
      <c r="P1727" s="97" t="n">
        <f aca="false">N1727</f>
        <v>69</v>
      </c>
      <c r="Q1727" s="99" t="n">
        <f aca="false">K1727-P1727</f>
        <v>-44</v>
      </c>
      <c r="R1727" s="98" t="n">
        <f aca="false">IFERROR(IF(O1727="May",(K1727/P1727-1))," ")</f>
        <v>0</v>
      </c>
      <c r="S1727" s="100" t="str">
        <f aca="false">IF(N1727&gt;0,IF(O1727="","-",IF(R1727&lt;0%,"DEGROWTH","GROWTH")))</f>
        <v>GROWTH</v>
      </c>
      <c r="T1727" s="69" t="n">
        <v>0</v>
      </c>
      <c r="U1727" s="101" t="str">
        <f aca="false">IF(F1727&lt;=$V$2,"May","")</f>
        <v>May</v>
      </c>
      <c r="V1727" s="69" t="n">
        <f aca="false">T1727</f>
        <v>0</v>
      </c>
      <c r="W1727" s="102" t="n">
        <f aca="false">K1727-V1727</f>
        <v>25</v>
      </c>
      <c r="X1727" s="103" t="n">
        <f aca="false">IFERROR(IF(U1727="June",(K1727/V1727-1)),0)</f>
        <v>0</v>
      </c>
      <c r="Y1727" s="106" t="b">
        <f aca="false">IF(T1727&gt;0,IF(U1727="","-",IF(X1727&lt;0%,"DEGROWTH","GROWTH")))</f>
        <v>0</v>
      </c>
      <c r="Z1727" s="75"/>
      <c r="AA1727" s="70"/>
      <c r="AB1727" s="70"/>
      <c r="AC1727" s="110"/>
      <c r="AD1727" s="3"/>
      <c r="AE1727" s="3"/>
      <c r="AF1727" s="110"/>
      <c r="AG1727" s="121" t="str">
        <f aca="false">IFERROR(INDEX(Last6M_AvgSales_Ref!$B$2:$B$12659,MATCH(D1727,Last6M_AvgSales_Ref!$A$2:$A$12659,0)),"")</f>
        <v/>
      </c>
    </row>
    <row r="1728" customFormat="false" ht="14.25" hidden="false" customHeight="true" outlineLevel="0" collapsed="false">
      <c r="A1728" s="110" t="s">
        <v>133</v>
      </c>
      <c r="B1728" s="111" t="s">
        <v>43</v>
      </c>
      <c r="C1728" s="112" t="s">
        <v>3814</v>
      </c>
      <c r="D1728" s="70" t="n">
        <v>1000004713</v>
      </c>
      <c r="E1728" s="111" t="s">
        <v>3815</v>
      </c>
      <c r="F1728" s="113" t="n">
        <v>46142</v>
      </c>
      <c r="G1728" s="67"/>
      <c r="H1728" s="114"/>
      <c r="I1728" s="68" t="n">
        <v>40</v>
      </c>
      <c r="J1728" s="68" t="n">
        <f aca="false">I1728/$J$1*($J$1-$E$1)</f>
        <v>40</v>
      </c>
      <c r="K1728" s="69" t="n">
        <v>25</v>
      </c>
      <c r="L1728" s="69" t="n">
        <f aca="false">I1728-K1728</f>
        <v>15</v>
      </c>
      <c r="M1728" s="69" t="n">
        <f aca="false">IFERROR((K1728/J1728%),"-")</f>
        <v>62.5</v>
      </c>
      <c r="N1728" s="97" t="n">
        <v>40</v>
      </c>
      <c r="O1728" s="98" t="str">
        <f aca="false">IF(F1728&lt;=$P$2,"June","")</f>
        <v>June</v>
      </c>
      <c r="P1728" s="97" t="n">
        <f aca="false">N1728</f>
        <v>40</v>
      </c>
      <c r="Q1728" s="99" t="n">
        <f aca="false">K1728-P1728</f>
        <v>-15</v>
      </c>
      <c r="R1728" s="98" t="n">
        <f aca="false">IFERROR(IF(O1728="May",(K1728/P1728-1))," ")</f>
        <v>0</v>
      </c>
      <c r="S1728" s="100" t="str">
        <f aca="false">IF(N1728&gt;0,IF(O1728="","-",IF(R1728&lt;0%,"DEGROWTH","GROWTH")))</f>
        <v>GROWTH</v>
      </c>
      <c r="T1728" s="69" t="n">
        <v>0</v>
      </c>
      <c r="U1728" s="101" t="str">
        <f aca="false">IF(F1728&lt;=$V$2,"May","")</f>
        <v>May</v>
      </c>
      <c r="V1728" s="69" t="n">
        <f aca="false">T1728</f>
        <v>0</v>
      </c>
      <c r="W1728" s="102" t="n">
        <f aca="false">K1728-V1728</f>
        <v>25</v>
      </c>
      <c r="X1728" s="103" t="n">
        <f aca="false">IFERROR(IF(U1728="June",(K1728/V1728-1)),0)</f>
        <v>0</v>
      </c>
      <c r="Y1728" s="106" t="b">
        <f aca="false">IF(T1728&gt;0,IF(U1728="","-",IF(X1728&lt;0%,"DEGROWTH","GROWTH")))</f>
        <v>0</v>
      </c>
      <c r="Z1728" s="75"/>
      <c r="AA1728" s="70"/>
      <c r="AB1728" s="70"/>
      <c r="AC1728" s="110"/>
      <c r="AD1728" s="3"/>
      <c r="AE1728" s="3"/>
      <c r="AF1728" s="110"/>
      <c r="AG1728" s="121" t="str">
        <f aca="false">IFERROR(INDEX(Last6M_AvgSales_Ref!$B$2:$B$12659,MATCH(D1728,Last6M_AvgSales_Ref!$A$2:$A$12659,0)),"")</f>
        <v/>
      </c>
    </row>
    <row r="1729" customFormat="false" ht="14.25" hidden="false" customHeight="true" outlineLevel="0" collapsed="false">
      <c r="A1729" s="110" t="s">
        <v>133</v>
      </c>
      <c r="B1729" s="111" t="s">
        <v>55</v>
      </c>
      <c r="C1729" s="112" t="s">
        <v>3816</v>
      </c>
      <c r="D1729" s="70" t="n">
        <v>1000004752</v>
      </c>
      <c r="E1729" s="111" t="s">
        <v>3817</v>
      </c>
      <c r="F1729" s="113" t="n">
        <v>46180</v>
      </c>
      <c r="G1729" s="67"/>
      <c r="H1729" s="114"/>
      <c r="I1729" s="68" t="n">
        <v>0</v>
      </c>
      <c r="J1729" s="68" t="n">
        <f aca="false">I1729/$J$1*($J$1-$E$1)</f>
        <v>0</v>
      </c>
      <c r="K1729" s="69" t="n">
        <v>25</v>
      </c>
      <c r="L1729" s="69" t="n">
        <f aca="false">I1729-K1729</f>
        <v>-25</v>
      </c>
      <c r="M1729" s="69" t="str">
        <f aca="false">IFERROR((K1729/J1729%),"-")</f>
        <v>-</v>
      </c>
      <c r="N1729" s="97" t="n">
        <v>104.5</v>
      </c>
      <c r="O1729" s="98" t="str">
        <f aca="false">IF(F1729&lt;=$P$2,"June","")</f>
        <v>June</v>
      </c>
      <c r="P1729" s="97" t="n">
        <f aca="false">N1729</f>
        <v>104.5</v>
      </c>
      <c r="Q1729" s="99" t="n">
        <f aca="false">K1729-P1729</f>
        <v>-79.5</v>
      </c>
      <c r="R1729" s="98" t="n">
        <f aca="false">IFERROR(IF(O1729="May",(K1729/P1729-1))," ")</f>
        <v>0</v>
      </c>
      <c r="S1729" s="100" t="str">
        <f aca="false">IF(N1729&gt;0,IF(O1729="","-",IF(R1729&lt;0%,"DEGROWTH","GROWTH")))</f>
        <v>GROWTH</v>
      </c>
      <c r="T1729" s="69" t="n">
        <v>0</v>
      </c>
      <c r="U1729" s="101" t="str">
        <f aca="false">IF(F1729&lt;=$V$2,"May","")</f>
        <v>May</v>
      </c>
      <c r="V1729" s="69" t="n">
        <f aca="false">T1729</f>
        <v>0</v>
      </c>
      <c r="W1729" s="102" t="n">
        <f aca="false">K1729-V1729</f>
        <v>25</v>
      </c>
      <c r="X1729" s="103" t="n">
        <f aca="false">IFERROR(IF(U1729="June",(K1729/V1729-1)),0)</f>
        <v>0</v>
      </c>
      <c r="Y1729" s="106" t="b">
        <f aca="false">IF(T1729&gt;0,IF(U1729="","-",IF(X1729&lt;0%,"DEGROWTH","GROWTH")))</f>
        <v>0</v>
      </c>
      <c r="Z1729" s="75"/>
      <c r="AA1729" s="70"/>
      <c r="AB1729" s="70"/>
      <c r="AC1729" s="110"/>
      <c r="AD1729" s="3"/>
      <c r="AE1729" s="3"/>
      <c r="AF1729" s="110"/>
      <c r="AG1729" s="121" t="str">
        <f aca="false">IFERROR(INDEX(Last6M_AvgSales_Ref!$B$2:$B$12659,MATCH(D1729,Last6M_AvgSales_Ref!$A$2:$A$12659,0)),"")</f>
        <v/>
      </c>
    </row>
    <row r="1730" customFormat="false" ht="14.25" hidden="false" customHeight="true" outlineLevel="0" collapsed="false">
      <c r="A1730" s="110" t="s">
        <v>130</v>
      </c>
      <c r="B1730" s="111" t="s">
        <v>118</v>
      </c>
      <c r="C1730" s="112" t="s">
        <v>3818</v>
      </c>
      <c r="D1730" s="70" t="n">
        <v>1000004284</v>
      </c>
      <c r="E1730" s="111" t="s">
        <v>3819</v>
      </c>
      <c r="F1730" s="113" t="n">
        <v>45735</v>
      </c>
      <c r="G1730" s="67"/>
      <c r="H1730" s="114"/>
      <c r="I1730" s="68" t="n">
        <v>0</v>
      </c>
      <c r="J1730" s="68" t="n">
        <f aca="false">I1730/$J$1*($J$1-$E$1)</f>
        <v>0</v>
      </c>
      <c r="K1730" s="69" t="n">
        <v>25</v>
      </c>
      <c r="L1730" s="69" t="n">
        <f aca="false">I1730-K1730</f>
        <v>-25</v>
      </c>
      <c r="M1730" s="69" t="str">
        <f aca="false">IFERROR((K1730/J1730%),"-")</f>
        <v>-</v>
      </c>
      <c r="N1730" s="97" t="n">
        <v>35</v>
      </c>
      <c r="O1730" s="98" t="str">
        <f aca="false">IF(F1730&lt;=$P$2,"June","")</f>
        <v>June</v>
      </c>
      <c r="P1730" s="97" t="n">
        <f aca="false">N1730</f>
        <v>35</v>
      </c>
      <c r="Q1730" s="99" t="n">
        <f aca="false">K1730-P1730</f>
        <v>-10</v>
      </c>
      <c r="R1730" s="98" t="n">
        <f aca="false">IFERROR(IF(O1730="May",(K1730/P1730-1))," ")</f>
        <v>0</v>
      </c>
      <c r="S1730" s="100" t="str">
        <f aca="false">IF(N1730&gt;0,IF(O1730="","-",IF(R1730&lt;0%,"DEGROWTH","GROWTH")))</f>
        <v>GROWTH</v>
      </c>
      <c r="T1730" s="69" t="n">
        <v>0</v>
      </c>
      <c r="U1730" s="101" t="str">
        <f aca="false">IF(F1730&lt;=$V$2,"May","")</f>
        <v>May</v>
      </c>
      <c r="V1730" s="69" t="n">
        <f aca="false">T1730</f>
        <v>0</v>
      </c>
      <c r="W1730" s="102" t="n">
        <f aca="false">K1730-V1730</f>
        <v>25</v>
      </c>
      <c r="X1730" s="103" t="n">
        <f aca="false">IFERROR(IF(U1730="June",(K1730/V1730-1)),0)</f>
        <v>0</v>
      </c>
      <c r="Y1730" s="106" t="b">
        <f aca="false">IF(T1730&gt;0,IF(U1730="","-",IF(X1730&lt;0%,"DEGROWTH","GROWTH")))</f>
        <v>0</v>
      </c>
      <c r="Z1730" s="75"/>
      <c r="AA1730" s="70"/>
      <c r="AB1730" s="70"/>
      <c r="AC1730" s="110"/>
      <c r="AD1730" s="3"/>
      <c r="AE1730" s="3"/>
      <c r="AF1730" s="110"/>
      <c r="AG1730" s="121" t="str">
        <f aca="false">IFERROR(INDEX(Last6M_AvgSales_Ref!$B$2:$B$12659,MATCH(D1730,Last6M_AvgSales_Ref!$A$2:$A$12659,0)),"")</f>
        <v/>
      </c>
    </row>
    <row r="1731" customFormat="false" ht="14.25" hidden="false" customHeight="true" outlineLevel="0" collapsed="false">
      <c r="A1731" s="110" t="s">
        <v>134</v>
      </c>
      <c r="B1731" s="111" t="s">
        <v>78</v>
      </c>
      <c r="C1731" s="112" t="s">
        <v>3820</v>
      </c>
      <c r="D1731" s="70" t="n">
        <v>1000004754</v>
      </c>
      <c r="E1731" s="111" t="s">
        <v>3821</v>
      </c>
      <c r="F1731" s="113" t="n">
        <v>46183</v>
      </c>
      <c r="G1731" s="67"/>
      <c r="H1731" s="114"/>
      <c r="I1731" s="68" t="n">
        <v>0</v>
      </c>
      <c r="J1731" s="68" t="n">
        <f aca="false">I1731/$J$1*($J$1-$E$1)</f>
        <v>0</v>
      </c>
      <c r="K1731" s="69" t="n">
        <v>25</v>
      </c>
      <c r="L1731" s="69" t="n">
        <f aca="false">I1731-K1731</f>
        <v>-25</v>
      </c>
      <c r="M1731" s="69" t="str">
        <f aca="false">IFERROR((K1731/J1731%),"-")</f>
        <v>-</v>
      </c>
      <c r="N1731" s="97" t="n">
        <v>35</v>
      </c>
      <c r="O1731" s="98" t="str">
        <f aca="false">IF(F1731&lt;=$P$2,"June","")</f>
        <v>June</v>
      </c>
      <c r="P1731" s="97" t="n">
        <f aca="false">N1731</f>
        <v>35</v>
      </c>
      <c r="Q1731" s="99" t="n">
        <f aca="false">K1731-P1731</f>
        <v>-10</v>
      </c>
      <c r="R1731" s="98" t="n">
        <f aca="false">IFERROR(IF(O1731="May",(K1731/P1731-1))," ")</f>
        <v>0</v>
      </c>
      <c r="S1731" s="100" t="str">
        <f aca="false">IF(N1731&gt;0,IF(O1731="","-",IF(R1731&lt;0%,"DEGROWTH","GROWTH")))</f>
        <v>GROWTH</v>
      </c>
      <c r="T1731" s="69" t="n">
        <v>0</v>
      </c>
      <c r="U1731" s="101" t="str">
        <f aca="false">IF(F1731&lt;=$V$2,"May","")</f>
        <v>May</v>
      </c>
      <c r="V1731" s="69" t="n">
        <f aca="false">T1731</f>
        <v>0</v>
      </c>
      <c r="W1731" s="102" t="n">
        <f aca="false">K1731-V1731</f>
        <v>25</v>
      </c>
      <c r="X1731" s="103" t="n">
        <f aca="false">IFERROR(IF(U1731="June",(K1731/V1731-1)),0)</f>
        <v>0</v>
      </c>
      <c r="Y1731" s="106" t="b">
        <f aca="false">IF(T1731&gt;0,IF(U1731="","-",IF(X1731&lt;0%,"DEGROWTH","GROWTH")))</f>
        <v>0</v>
      </c>
      <c r="Z1731" s="75"/>
      <c r="AA1731" s="70"/>
      <c r="AB1731" s="70"/>
      <c r="AC1731" s="110"/>
      <c r="AD1731" s="3"/>
      <c r="AE1731" s="3"/>
      <c r="AF1731" s="110"/>
      <c r="AG1731" s="121" t="str">
        <f aca="false">IFERROR(INDEX(Last6M_AvgSales_Ref!$B$2:$B$12659,MATCH(D1731,Last6M_AvgSales_Ref!$A$2:$A$12659,0)),"")</f>
        <v/>
      </c>
    </row>
    <row r="1732" customFormat="false" ht="14.25" hidden="false" customHeight="true" outlineLevel="0" collapsed="false">
      <c r="A1732" s="110" t="s">
        <v>3822</v>
      </c>
      <c r="B1732" s="111" t="s">
        <v>3822</v>
      </c>
      <c r="C1732" s="112" t="s">
        <v>3823</v>
      </c>
      <c r="D1732" s="70" t="n">
        <v>1000004720</v>
      </c>
      <c r="E1732" s="111" t="s">
        <v>3824</v>
      </c>
      <c r="F1732" s="113" t="n">
        <v>46168</v>
      </c>
      <c r="G1732" s="67"/>
      <c r="H1732" s="114"/>
      <c r="I1732" s="68" t="n">
        <v>0</v>
      </c>
      <c r="J1732" s="68" t="n">
        <f aca="false">I1732/$J$1*($J$1-$E$1)</f>
        <v>0</v>
      </c>
      <c r="K1732" s="69" t="n">
        <v>25</v>
      </c>
      <c r="L1732" s="69" t="n">
        <f aca="false">I1732-K1732</f>
        <v>-25</v>
      </c>
      <c r="M1732" s="69" t="str">
        <f aca="false">IFERROR((K1732/J1732%),"-")</f>
        <v>-</v>
      </c>
      <c r="N1732" s="97" t="n">
        <v>14.5</v>
      </c>
      <c r="O1732" s="98" t="str">
        <f aca="false">IF(F1732&lt;=$P$2,"June","")</f>
        <v>June</v>
      </c>
      <c r="P1732" s="97" t="n">
        <f aca="false">N1732</f>
        <v>14.5</v>
      </c>
      <c r="Q1732" s="99" t="n">
        <f aca="false">K1732-P1732</f>
        <v>10.5</v>
      </c>
      <c r="R1732" s="98" t="n">
        <f aca="false">IFERROR(IF(O1732="May",(K1732/P1732-1))," ")</f>
        <v>0</v>
      </c>
      <c r="S1732" s="100" t="str">
        <f aca="false">IF(N1732&gt;0,IF(O1732="","-",IF(R1732&lt;0%,"DEGROWTH","GROWTH")))</f>
        <v>GROWTH</v>
      </c>
      <c r="T1732" s="69" t="n">
        <v>0</v>
      </c>
      <c r="U1732" s="101" t="str">
        <f aca="false">IF(F1732&lt;=$V$2,"May","")</f>
        <v>May</v>
      </c>
      <c r="V1732" s="69" t="n">
        <f aca="false">T1732</f>
        <v>0</v>
      </c>
      <c r="W1732" s="102" t="n">
        <f aca="false">K1732-V1732</f>
        <v>25</v>
      </c>
      <c r="X1732" s="103" t="n">
        <f aca="false">IFERROR(IF(U1732="June",(K1732/V1732-1)),0)</f>
        <v>0</v>
      </c>
      <c r="Y1732" s="106" t="b">
        <f aca="false">IF(T1732&gt;0,IF(U1732="","-",IF(X1732&lt;0%,"DEGROWTH","GROWTH")))</f>
        <v>0</v>
      </c>
      <c r="Z1732" s="75"/>
      <c r="AA1732" s="70"/>
      <c r="AB1732" s="70"/>
      <c r="AC1732" s="110"/>
      <c r="AD1732" s="3"/>
      <c r="AE1732" s="3"/>
      <c r="AF1732" s="110"/>
      <c r="AG1732" s="121" t="str">
        <f aca="false">IFERROR(INDEX(Last6M_AvgSales_Ref!$B$2:$B$12659,MATCH(D1732,Last6M_AvgSales_Ref!$A$2:$A$12659,0)),"")</f>
        <v/>
      </c>
    </row>
    <row r="1733" customFormat="false" ht="14.25" hidden="false" customHeight="true" outlineLevel="0" collapsed="false">
      <c r="A1733" s="110" t="s">
        <v>3822</v>
      </c>
      <c r="B1733" s="111" t="s">
        <v>3822</v>
      </c>
      <c r="C1733" s="112" t="s">
        <v>3825</v>
      </c>
      <c r="D1733" s="70" t="n">
        <v>1000004721</v>
      </c>
      <c r="E1733" s="111" t="s">
        <v>3826</v>
      </c>
      <c r="F1733" s="113" t="n">
        <v>46168</v>
      </c>
      <c r="G1733" s="67"/>
      <c r="H1733" s="114"/>
      <c r="I1733" s="68" t="n">
        <v>0</v>
      </c>
      <c r="J1733" s="68" t="n">
        <f aca="false">I1733/$J$1*($J$1-$E$1)</f>
        <v>0</v>
      </c>
      <c r="K1733" s="69" t="n">
        <v>25</v>
      </c>
      <c r="L1733" s="69" t="n">
        <f aca="false">I1733-K1733</f>
        <v>-25</v>
      </c>
      <c r="M1733" s="69" t="str">
        <f aca="false">IFERROR((K1733/J1733%),"-")</f>
        <v>-</v>
      </c>
      <c r="N1733" s="97" t="n">
        <v>58.5</v>
      </c>
      <c r="O1733" s="98" t="str">
        <f aca="false">IF(F1733&lt;=$P$2,"June","")</f>
        <v>June</v>
      </c>
      <c r="P1733" s="97" t="n">
        <f aca="false">N1733</f>
        <v>58.5</v>
      </c>
      <c r="Q1733" s="99" t="n">
        <f aca="false">K1733-P1733</f>
        <v>-33.5</v>
      </c>
      <c r="R1733" s="98" t="n">
        <f aca="false">IFERROR(IF(O1733="May",(K1733/P1733-1))," ")</f>
        <v>0</v>
      </c>
      <c r="S1733" s="100" t="str">
        <f aca="false">IF(N1733&gt;0,IF(O1733="","-",IF(R1733&lt;0%,"DEGROWTH","GROWTH")))</f>
        <v>GROWTH</v>
      </c>
      <c r="T1733" s="69" t="n">
        <v>0</v>
      </c>
      <c r="U1733" s="101" t="str">
        <f aca="false">IF(F1733&lt;=$V$2,"May","")</f>
        <v>May</v>
      </c>
      <c r="V1733" s="69" t="n">
        <f aca="false">T1733</f>
        <v>0</v>
      </c>
      <c r="W1733" s="102" t="n">
        <f aca="false">K1733-V1733</f>
        <v>25</v>
      </c>
      <c r="X1733" s="103" t="n">
        <f aca="false">IFERROR(IF(U1733="June",(K1733/V1733-1)),0)</f>
        <v>0</v>
      </c>
      <c r="Y1733" s="106" t="b">
        <f aca="false">IF(T1733&gt;0,IF(U1733="","-",IF(X1733&lt;0%,"DEGROWTH","GROWTH")))</f>
        <v>0</v>
      </c>
      <c r="Z1733" s="75"/>
      <c r="AA1733" s="70"/>
      <c r="AB1733" s="70"/>
      <c r="AC1733" s="110"/>
      <c r="AD1733" s="3"/>
      <c r="AE1733" s="3"/>
      <c r="AF1733" s="110"/>
      <c r="AG1733" s="121" t="str">
        <f aca="false">IFERROR(INDEX(Last6M_AvgSales_Ref!$B$2:$B$12659,MATCH(D1733,Last6M_AvgSales_Ref!$A$2:$A$12659,0)),"")</f>
        <v/>
      </c>
    </row>
    <row r="1734" customFormat="false" ht="14.25" hidden="false" customHeight="true" outlineLevel="0" collapsed="false">
      <c r="A1734" s="110" t="s">
        <v>130</v>
      </c>
      <c r="B1734" s="111" t="s">
        <v>113</v>
      </c>
      <c r="C1734" s="112" t="s">
        <v>3827</v>
      </c>
      <c r="D1734" s="70" t="n">
        <v>1000001996</v>
      </c>
      <c r="E1734" s="111" t="s">
        <v>3828</v>
      </c>
      <c r="F1734" s="113" t="n">
        <v>44739</v>
      </c>
      <c r="G1734" s="67"/>
      <c r="H1734" s="114"/>
      <c r="I1734" s="68" t="n">
        <v>30</v>
      </c>
      <c r="J1734" s="68" t="n">
        <f aca="false">I1734/$J$1*($J$1-$E$1)</f>
        <v>30</v>
      </c>
      <c r="K1734" s="69" t="n">
        <v>25</v>
      </c>
      <c r="L1734" s="69" t="n">
        <f aca="false">I1734-K1734</f>
        <v>5</v>
      </c>
      <c r="M1734" s="69" t="n">
        <f aca="false">IFERROR((K1734/J1734%),"-")</f>
        <v>83.3333333333333</v>
      </c>
      <c r="N1734" s="97" t="n">
        <v>30</v>
      </c>
      <c r="O1734" s="98" t="str">
        <f aca="false">IF(F1734&lt;=$P$2,"June","")</f>
        <v>June</v>
      </c>
      <c r="P1734" s="97" t="n">
        <f aca="false">N1734</f>
        <v>30</v>
      </c>
      <c r="Q1734" s="99" t="n">
        <f aca="false">K1734-P1734</f>
        <v>-5</v>
      </c>
      <c r="R1734" s="98" t="n">
        <f aca="false">IFERROR(IF(O1734="May",(K1734/P1734-1))," ")</f>
        <v>0</v>
      </c>
      <c r="S1734" s="100" t="str">
        <f aca="false">IF(N1734&gt;0,IF(O1734="","-",IF(R1734&lt;0%,"DEGROWTH","GROWTH")))</f>
        <v>GROWTH</v>
      </c>
      <c r="T1734" s="69" t="n">
        <v>0</v>
      </c>
      <c r="U1734" s="101" t="str">
        <f aca="false">IF(F1734&lt;=$V$2,"May","")</f>
        <v>May</v>
      </c>
      <c r="V1734" s="69" t="n">
        <f aca="false">T1734</f>
        <v>0</v>
      </c>
      <c r="W1734" s="102" t="n">
        <f aca="false">K1734-V1734</f>
        <v>25</v>
      </c>
      <c r="X1734" s="103" t="n">
        <f aca="false">IFERROR(IF(U1734="June",(K1734/V1734-1)),0)</f>
        <v>0</v>
      </c>
      <c r="Y1734" s="106" t="b">
        <f aca="false">IF(T1734&gt;0,IF(U1734="","-",IF(X1734&lt;0%,"DEGROWTH","GROWTH")))</f>
        <v>0</v>
      </c>
      <c r="Z1734" s="75"/>
      <c r="AA1734" s="70"/>
      <c r="AB1734" s="70"/>
      <c r="AC1734" s="110"/>
      <c r="AD1734" s="3"/>
      <c r="AE1734" s="3"/>
      <c r="AF1734" s="110"/>
      <c r="AG1734" s="121" t="str">
        <f aca="false">IFERROR(INDEX(Last6M_AvgSales_Ref!$B$2:$B$12659,MATCH(D1734,Last6M_AvgSales_Ref!$A$2:$A$12659,0)),"")</f>
        <v/>
      </c>
    </row>
    <row r="1735" customFormat="false" ht="14.25" hidden="false" customHeight="true" outlineLevel="0" collapsed="false">
      <c r="A1735" s="110" t="s">
        <v>133</v>
      </c>
      <c r="B1735" s="111" t="s">
        <v>24</v>
      </c>
      <c r="C1735" s="112" t="s">
        <v>3829</v>
      </c>
      <c r="D1735" s="70" t="n">
        <v>1000004755</v>
      </c>
      <c r="E1735" s="111" t="s">
        <v>3830</v>
      </c>
      <c r="F1735" s="113" t="n">
        <v>46183</v>
      </c>
      <c r="G1735" s="67"/>
      <c r="H1735" s="114"/>
      <c r="I1735" s="68" t="n">
        <v>0</v>
      </c>
      <c r="J1735" s="68" t="n">
        <f aca="false">I1735/$J$1*($J$1-$E$1)</f>
        <v>0</v>
      </c>
      <c r="K1735" s="69" t="n">
        <v>25</v>
      </c>
      <c r="L1735" s="69" t="n">
        <f aca="false">I1735-K1735</f>
        <v>-25</v>
      </c>
      <c r="M1735" s="69" t="str">
        <f aca="false">IFERROR((K1735/J1735%),"-")</f>
        <v>-</v>
      </c>
      <c r="N1735" s="97" t="n">
        <v>40</v>
      </c>
      <c r="O1735" s="98" t="str">
        <f aca="false">IF(F1735&lt;=$P$2,"June","")</f>
        <v>June</v>
      </c>
      <c r="P1735" s="97" t="n">
        <f aca="false">N1735</f>
        <v>40</v>
      </c>
      <c r="Q1735" s="99" t="n">
        <f aca="false">K1735-P1735</f>
        <v>-15</v>
      </c>
      <c r="R1735" s="98" t="n">
        <f aca="false">IFERROR(IF(O1735="May",(K1735/P1735-1))," ")</f>
        <v>0</v>
      </c>
      <c r="S1735" s="100" t="str">
        <f aca="false">IF(N1735&gt;0,IF(O1735="","-",IF(R1735&lt;0%,"DEGROWTH","GROWTH")))</f>
        <v>GROWTH</v>
      </c>
      <c r="T1735" s="69" t="n">
        <v>0</v>
      </c>
      <c r="U1735" s="101" t="str">
        <f aca="false">IF(F1735&lt;=$V$2,"May","")</f>
        <v>May</v>
      </c>
      <c r="V1735" s="69" t="n">
        <f aca="false">T1735</f>
        <v>0</v>
      </c>
      <c r="W1735" s="102" t="n">
        <f aca="false">K1735-V1735</f>
        <v>25</v>
      </c>
      <c r="X1735" s="103" t="n">
        <f aca="false">IFERROR(IF(U1735="June",(K1735/V1735-1)),0)</f>
        <v>0</v>
      </c>
      <c r="Y1735" s="106" t="b">
        <f aca="false">IF(T1735&gt;0,IF(U1735="","-",IF(X1735&lt;0%,"DEGROWTH","GROWTH")))</f>
        <v>0</v>
      </c>
      <c r="Z1735" s="75"/>
      <c r="AA1735" s="70"/>
      <c r="AB1735" s="70"/>
      <c r="AC1735" s="110"/>
      <c r="AD1735" s="3"/>
      <c r="AE1735" s="3"/>
      <c r="AF1735" s="110"/>
      <c r="AG1735" s="121" t="str">
        <f aca="false">IFERROR(INDEX(Last6M_AvgSales_Ref!$B$2:$B$12659,MATCH(D1735,Last6M_AvgSales_Ref!$A$2:$A$12659,0)),"")</f>
        <v/>
      </c>
    </row>
    <row r="1736" customFormat="false" ht="14.25" hidden="false" customHeight="true" outlineLevel="0" collapsed="false">
      <c r="A1736" s="110" t="s">
        <v>132</v>
      </c>
      <c r="B1736" s="111" t="s">
        <v>103</v>
      </c>
      <c r="C1736" s="112" t="s">
        <v>3831</v>
      </c>
      <c r="D1736" s="70" t="n">
        <v>1000004739</v>
      </c>
      <c r="E1736" s="111" t="s">
        <v>3832</v>
      </c>
      <c r="F1736" s="113" t="n">
        <v>46172</v>
      </c>
      <c r="G1736" s="67"/>
      <c r="H1736" s="114"/>
      <c r="I1736" s="68" t="n">
        <v>0</v>
      </c>
      <c r="J1736" s="68" t="n">
        <f aca="false">I1736/$J$1*($J$1-$E$1)</f>
        <v>0</v>
      </c>
      <c r="K1736" s="69" t="n">
        <v>25</v>
      </c>
      <c r="L1736" s="69" t="n">
        <f aca="false">I1736-K1736</f>
        <v>-25</v>
      </c>
      <c r="M1736" s="69" t="str">
        <f aca="false">IFERROR((K1736/J1736%),"-")</f>
        <v>-</v>
      </c>
      <c r="N1736" s="97" t="n">
        <v>40</v>
      </c>
      <c r="O1736" s="98" t="str">
        <f aca="false">IF(F1736&lt;=$P$2,"June","")</f>
        <v>June</v>
      </c>
      <c r="P1736" s="97" t="n">
        <f aca="false">N1736</f>
        <v>40</v>
      </c>
      <c r="Q1736" s="99" t="n">
        <f aca="false">K1736-P1736</f>
        <v>-15</v>
      </c>
      <c r="R1736" s="98" t="n">
        <f aca="false">IFERROR(IF(O1736="May",(K1736/P1736-1))," ")</f>
        <v>0</v>
      </c>
      <c r="S1736" s="100" t="str">
        <f aca="false">IF(N1736&gt;0,IF(O1736="","-",IF(R1736&lt;0%,"DEGROWTH","GROWTH")))</f>
        <v>GROWTH</v>
      </c>
      <c r="T1736" s="69" t="n">
        <v>0</v>
      </c>
      <c r="U1736" s="101" t="str">
        <f aca="false">IF(F1736&lt;=$V$2,"May","")</f>
        <v>May</v>
      </c>
      <c r="V1736" s="69" t="n">
        <f aca="false">T1736</f>
        <v>0</v>
      </c>
      <c r="W1736" s="102" t="n">
        <f aca="false">K1736-V1736</f>
        <v>25</v>
      </c>
      <c r="X1736" s="103" t="n">
        <f aca="false">IFERROR(IF(U1736="June",(K1736/V1736-1)),0)</f>
        <v>0</v>
      </c>
      <c r="Y1736" s="106" t="b">
        <f aca="false">IF(T1736&gt;0,IF(U1736="","-",IF(X1736&lt;0%,"DEGROWTH","GROWTH")))</f>
        <v>0</v>
      </c>
      <c r="Z1736" s="75"/>
      <c r="AA1736" s="70"/>
      <c r="AB1736" s="70"/>
      <c r="AC1736" s="110"/>
      <c r="AD1736" s="3"/>
      <c r="AE1736" s="3"/>
      <c r="AF1736" s="110"/>
      <c r="AG1736" s="121" t="str">
        <f aca="false">IFERROR(INDEX(Last6M_AvgSales_Ref!$B$2:$B$12659,MATCH(D1736,Last6M_AvgSales_Ref!$A$2:$A$12659,0)),"")</f>
        <v/>
      </c>
    </row>
    <row r="1737" customFormat="false" ht="14.25" hidden="false" customHeight="true" outlineLevel="0" collapsed="false">
      <c r="A1737" s="110" t="s">
        <v>133</v>
      </c>
      <c r="B1737" s="111" t="s">
        <v>30</v>
      </c>
      <c r="C1737" s="112" t="s">
        <v>3833</v>
      </c>
      <c r="D1737" s="70" t="n">
        <v>1000004751</v>
      </c>
      <c r="E1737" s="111" t="s">
        <v>3834</v>
      </c>
      <c r="F1737" s="113" t="n">
        <v>46184</v>
      </c>
      <c r="G1737" s="67"/>
      <c r="H1737" s="114"/>
      <c r="I1737" s="68" t="n">
        <v>0</v>
      </c>
      <c r="J1737" s="68" t="n">
        <f aca="false">I1737/$J$1*($J$1-$E$1)</f>
        <v>0</v>
      </c>
      <c r="K1737" s="69" t="n">
        <v>25</v>
      </c>
      <c r="L1737" s="69" t="n">
        <f aca="false">I1737-K1737</f>
        <v>-25</v>
      </c>
      <c r="M1737" s="69" t="str">
        <f aca="false">IFERROR((K1737/J1737%),"-")</f>
        <v>-</v>
      </c>
      <c r="N1737" s="97" t="n">
        <v>74</v>
      </c>
      <c r="O1737" s="98" t="str">
        <f aca="false">IF(F1737&lt;=$P$2,"June","")</f>
        <v>June</v>
      </c>
      <c r="P1737" s="97" t="n">
        <f aca="false">N1737</f>
        <v>74</v>
      </c>
      <c r="Q1737" s="99" t="n">
        <f aca="false">K1737-P1737</f>
        <v>-49</v>
      </c>
      <c r="R1737" s="98" t="n">
        <f aca="false">IFERROR(IF(O1737="May",(K1737/P1737-1))," ")</f>
        <v>0</v>
      </c>
      <c r="S1737" s="100" t="str">
        <f aca="false">IF(N1737&gt;0,IF(O1737="","-",IF(R1737&lt;0%,"DEGROWTH","GROWTH")))</f>
        <v>GROWTH</v>
      </c>
      <c r="T1737" s="69" t="n">
        <v>0</v>
      </c>
      <c r="U1737" s="101" t="str">
        <f aca="false">IF(F1737&lt;=$V$2,"May","")</f>
        <v>May</v>
      </c>
      <c r="V1737" s="69" t="n">
        <f aca="false">T1737</f>
        <v>0</v>
      </c>
      <c r="W1737" s="102" t="n">
        <f aca="false">K1737-V1737</f>
        <v>25</v>
      </c>
      <c r="X1737" s="103" t="n">
        <f aca="false">IFERROR(IF(U1737="June",(K1737/V1737-1)),0)</f>
        <v>0</v>
      </c>
      <c r="Y1737" s="106" t="b">
        <f aca="false">IF(T1737&gt;0,IF(U1737="","-",IF(X1737&lt;0%,"DEGROWTH","GROWTH")))</f>
        <v>0</v>
      </c>
      <c r="Z1737" s="75"/>
      <c r="AA1737" s="70"/>
      <c r="AB1737" s="70"/>
      <c r="AC1737" s="110"/>
      <c r="AD1737" s="3"/>
      <c r="AE1737" s="3"/>
      <c r="AF1737" s="110"/>
      <c r="AG1737" s="121" t="str">
        <f aca="false">IFERROR(INDEX(Last6M_AvgSales_Ref!$B$2:$B$12659,MATCH(D1737,Last6M_AvgSales_Ref!$A$2:$A$12659,0)),"")</f>
        <v/>
      </c>
    </row>
    <row r="1738" customFormat="false" ht="14.25" hidden="false" customHeight="true" outlineLevel="0" collapsed="false">
      <c r="A1738" s="110" t="s">
        <v>134</v>
      </c>
      <c r="B1738" s="111" t="s">
        <v>69</v>
      </c>
      <c r="C1738" s="112" t="s">
        <v>3835</v>
      </c>
      <c r="D1738" s="70" t="n">
        <v>1000004757</v>
      </c>
      <c r="E1738" s="111" t="s">
        <v>2353</v>
      </c>
      <c r="F1738" s="113" t="n">
        <v>46184</v>
      </c>
      <c r="G1738" s="67"/>
      <c r="H1738" s="114"/>
      <c r="I1738" s="68" t="n">
        <v>0</v>
      </c>
      <c r="J1738" s="68" t="n">
        <f aca="false">I1738/$J$1*($J$1-$E$1)</f>
        <v>0</v>
      </c>
      <c r="K1738" s="69" t="n">
        <v>25</v>
      </c>
      <c r="L1738" s="69" t="n">
        <f aca="false">I1738-K1738</f>
        <v>-25</v>
      </c>
      <c r="M1738" s="69" t="str">
        <f aca="false">IFERROR((K1738/J1738%),"-")</f>
        <v>-</v>
      </c>
      <c r="N1738" s="97" t="n">
        <v>37.5</v>
      </c>
      <c r="O1738" s="98" t="str">
        <f aca="false">IF(F1738&lt;=$P$2,"June","")</f>
        <v>June</v>
      </c>
      <c r="P1738" s="97" t="n">
        <f aca="false">N1738</f>
        <v>37.5</v>
      </c>
      <c r="Q1738" s="99" t="n">
        <f aca="false">K1738-P1738</f>
        <v>-12.5</v>
      </c>
      <c r="R1738" s="98" t="n">
        <f aca="false">IFERROR(IF(O1738="May",(K1738/P1738-1))," ")</f>
        <v>0</v>
      </c>
      <c r="S1738" s="100" t="str">
        <f aca="false">IF(N1738&gt;0,IF(O1738="","-",IF(R1738&lt;0%,"DEGROWTH","GROWTH")))</f>
        <v>GROWTH</v>
      </c>
      <c r="T1738" s="69" t="n">
        <v>0</v>
      </c>
      <c r="U1738" s="101" t="str">
        <f aca="false">IF(F1738&lt;=$V$2,"May","")</f>
        <v>May</v>
      </c>
      <c r="V1738" s="69" t="n">
        <f aca="false">T1738</f>
        <v>0</v>
      </c>
      <c r="W1738" s="102" t="n">
        <f aca="false">K1738-V1738</f>
        <v>25</v>
      </c>
      <c r="X1738" s="103" t="n">
        <f aca="false">IFERROR(IF(U1738="June",(K1738/V1738-1)),0)</f>
        <v>0</v>
      </c>
      <c r="Y1738" s="106" t="b">
        <f aca="false">IF(T1738&gt;0,IF(U1738="","-",IF(X1738&lt;0%,"DEGROWTH","GROWTH")))</f>
        <v>0</v>
      </c>
      <c r="Z1738" s="75"/>
      <c r="AA1738" s="70"/>
      <c r="AB1738" s="70"/>
      <c r="AC1738" s="110"/>
      <c r="AD1738" s="3"/>
      <c r="AE1738" s="3"/>
      <c r="AF1738" s="110"/>
      <c r="AG1738" s="121" t="str">
        <f aca="false">IFERROR(INDEX(Last6M_AvgSales_Ref!$B$2:$B$12659,MATCH(D1738,Last6M_AvgSales_Ref!$A$2:$A$12659,0)),"")</f>
        <v/>
      </c>
    </row>
    <row r="1739" customFormat="false" ht="14.25" hidden="false" customHeight="true" outlineLevel="0" collapsed="false">
      <c r="A1739" s="110" t="s">
        <v>3836</v>
      </c>
      <c r="B1739" s="111" t="s">
        <v>3836</v>
      </c>
      <c r="C1739" s="112" t="s">
        <v>3837</v>
      </c>
      <c r="D1739" s="70" t="n">
        <v>1000001398</v>
      </c>
      <c r="E1739" s="111" t="s">
        <v>3838</v>
      </c>
      <c r="F1739" s="113" t="n">
        <v>44739</v>
      </c>
      <c r="G1739" s="67"/>
      <c r="H1739" s="114"/>
      <c r="I1739" s="68" t="n">
        <v>0</v>
      </c>
      <c r="J1739" s="68" t="n">
        <f aca="false">I1739/$J$1*($J$1-$E$1)</f>
        <v>0</v>
      </c>
      <c r="K1739" s="69" t="n">
        <v>25</v>
      </c>
      <c r="L1739" s="69" t="n">
        <f aca="false">I1739-K1739</f>
        <v>-25</v>
      </c>
      <c r="M1739" s="69" t="str">
        <f aca="false">IFERROR((K1739/J1739%),"-")</f>
        <v>-</v>
      </c>
      <c r="N1739" s="97" t="n">
        <v>30</v>
      </c>
      <c r="O1739" s="98" t="str">
        <f aca="false">IF(F1739&lt;=$P$2,"June","")</f>
        <v>June</v>
      </c>
      <c r="P1739" s="97" t="n">
        <f aca="false">N1739</f>
        <v>30</v>
      </c>
      <c r="Q1739" s="99" t="n">
        <f aca="false">K1739-P1739</f>
        <v>-5</v>
      </c>
      <c r="R1739" s="98" t="n">
        <f aca="false">IFERROR(IF(O1739="May",(K1739/P1739-1))," ")</f>
        <v>0</v>
      </c>
      <c r="S1739" s="100" t="str">
        <f aca="false">IF(N1739&gt;0,IF(O1739="","-",IF(R1739&lt;0%,"DEGROWTH","GROWTH")))</f>
        <v>GROWTH</v>
      </c>
      <c r="T1739" s="69" t="n">
        <v>0</v>
      </c>
      <c r="U1739" s="101" t="str">
        <f aca="false">IF(F1739&lt;=$V$2,"May","")</f>
        <v>May</v>
      </c>
      <c r="V1739" s="69" t="n">
        <f aca="false">T1739</f>
        <v>0</v>
      </c>
      <c r="W1739" s="102" t="n">
        <f aca="false">K1739-V1739</f>
        <v>25</v>
      </c>
      <c r="X1739" s="103" t="n">
        <f aca="false">IFERROR(IF(U1739="June",(K1739/V1739-1)),0)</f>
        <v>0</v>
      </c>
      <c r="Y1739" s="106" t="b">
        <f aca="false">IF(T1739&gt;0,IF(U1739="","-",IF(X1739&lt;0%,"DEGROWTH","GROWTH")))</f>
        <v>0</v>
      </c>
      <c r="Z1739" s="75"/>
      <c r="AA1739" s="70"/>
      <c r="AB1739" s="70"/>
      <c r="AC1739" s="110"/>
      <c r="AD1739" s="3"/>
      <c r="AE1739" s="3"/>
      <c r="AF1739" s="110"/>
      <c r="AG1739" s="121" t="str">
        <f aca="false">IFERROR(INDEX(Last6M_AvgSales_Ref!$B$2:$B$12659,MATCH(D1739,Last6M_AvgSales_Ref!$A$2:$A$12659,0)),"")</f>
        <v/>
      </c>
    </row>
    <row r="1740" customFormat="false" ht="14.25" hidden="false" customHeight="true" outlineLevel="0" collapsed="false">
      <c r="A1740" s="110" t="s">
        <v>3836</v>
      </c>
      <c r="B1740" s="111" t="s">
        <v>3836</v>
      </c>
      <c r="C1740" s="112" t="s">
        <v>3839</v>
      </c>
      <c r="D1740" s="70" t="n">
        <v>1000004764</v>
      </c>
      <c r="E1740" s="111" t="s">
        <v>3840</v>
      </c>
      <c r="F1740" s="113" t="n">
        <v>46185</v>
      </c>
      <c r="G1740" s="67"/>
      <c r="H1740" s="114"/>
      <c r="I1740" s="68" t="n">
        <v>0</v>
      </c>
      <c r="J1740" s="68" t="n">
        <f aca="false">I1740/$J$1*($J$1-$E$1)</f>
        <v>0</v>
      </c>
      <c r="K1740" s="69" t="n">
        <v>25</v>
      </c>
      <c r="L1740" s="69" t="n">
        <f aca="false">I1740-K1740</f>
        <v>-25</v>
      </c>
      <c r="M1740" s="69" t="str">
        <f aca="false">IFERROR((K1740/J1740%),"-")</f>
        <v>-</v>
      </c>
      <c r="N1740" s="97" t="n">
        <v>25</v>
      </c>
      <c r="O1740" s="98" t="str">
        <f aca="false">IF(F1740&lt;=$P$2,"June","")</f>
        <v>June</v>
      </c>
      <c r="P1740" s="97" t="n">
        <f aca="false">N1740</f>
        <v>25</v>
      </c>
      <c r="Q1740" s="99" t="n">
        <f aca="false">K1740-P1740</f>
        <v>0</v>
      </c>
      <c r="R1740" s="98" t="n">
        <f aca="false">IFERROR(IF(O1740="May",(K1740/P1740-1))," ")</f>
        <v>0</v>
      </c>
      <c r="S1740" s="100" t="str">
        <f aca="false">IF(N1740&gt;0,IF(O1740="","-",IF(R1740&lt;0%,"DEGROWTH","GROWTH")))</f>
        <v>GROWTH</v>
      </c>
      <c r="T1740" s="69" t="n">
        <v>0</v>
      </c>
      <c r="U1740" s="101" t="str">
        <f aca="false">IF(F1740&lt;=$V$2,"May","")</f>
        <v>May</v>
      </c>
      <c r="V1740" s="69" t="n">
        <f aca="false">T1740</f>
        <v>0</v>
      </c>
      <c r="W1740" s="102" t="n">
        <f aca="false">K1740-V1740</f>
        <v>25</v>
      </c>
      <c r="X1740" s="103" t="n">
        <f aca="false">IFERROR(IF(U1740="June",(K1740/V1740-1)),0)</f>
        <v>0</v>
      </c>
      <c r="Y1740" s="106" t="b">
        <f aca="false">IF(T1740&gt;0,IF(U1740="","-",IF(X1740&lt;0%,"DEGROWTH","GROWTH")))</f>
        <v>0</v>
      </c>
      <c r="Z1740" s="75"/>
      <c r="AA1740" s="70"/>
      <c r="AB1740" s="70"/>
      <c r="AC1740" s="110"/>
      <c r="AD1740" s="3"/>
      <c r="AE1740" s="3"/>
      <c r="AF1740" s="110"/>
      <c r="AG1740" s="121" t="str">
        <f aca="false">IFERROR(INDEX(Last6M_AvgSales_Ref!$B$2:$B$12659,MATCH(D1740,Last6M_AvgSales_Ref!$A$2:$A$12659,0)),"")</f>
        <v/>
      </c>
    </row>
    <row r="1741" customFormat="false" ht="14.25" hidden="false" customHeight="true" outlineLevel="0" collapsed="false">
      <c r="A1741" s="110" t="s">
        <v>131</v>
      </c>
      <c r="B1741" s="111" t="s">
        <v>95</v>
      </c>
      <c r="C1741" s="112" t="s">
        <v>3841</v>
      </c>
      <c r="D1741" s="70" t="n">
        <v>1000004762</v>
      </c>
      <c r="E1741" s="111" t="s">
        <v>3842</v>
      </c>
      <c r="F1741" s="113" t="n">
        <v>46184</v>
      </c>
      <c r="G1741" s="67"/>
      <c r="H1741" s="114"/>
      <c r="I1741" s="68" t="n">
        <v>0</v>
      </c>
      <c r="J1741" s="68" t="n">
        <f aca="false">I1741/$J$1*($J$1-$E$1)</f>
        <v>0</v>
      </c>
      <c r="K1741" s="69" t="n">
        <v>25</v>
      </c>
      <c r="L1741" s="69" t="n">
        <f aca="false">I1741-K1741</f>
        <v>-25</v>
      </c>
      <c r="M1741" s="69" t="str">
        <f aca="false">IFERROR((K1741/J1741%),"-")</f>
        <v>-</v>
      </c>
      <c r="N1741" s="97" t="n">
        <v>197.25</v>
      </c>
      <c r="O1741" s="98" t="str">
        <f aca="false">IF(F1741&lt;=$P$2,"June","")</f>
        <v>June</v>
      </c>
      <c r="P1741" s="97" t="n">
        <f aca="false">N1741</f>
        <v>197.25</v>
      </c>
      <c r="Q1741" s="99" t="n">
        <f aca="false">K1741-P1741</f>
        <v>-172.25</v>
      </c>
      <c r="R1741" s="98" t="n">
        <f aca="false">IFERROR(IF(O1741="May",(K1741/P1741-1))," ")</f>
        <v>0</v>
      </c>
      <c r="S1741" s="100" t="str">
        <f aca="false">IF(N1741&gt;0,IF(O1741="","-",IF(R1741&lt;0%,"DEGROWTH","GROWTH")))</f>
        <v>GROWTH</v>
      </c>
      <c r="T1741" s="69" t="n">
        <v>0</v>
      </c>
      <c r="U1741" s="101" t="str">
        <f aca="false">IF(F1741&lt;=$V$2,"May","")</f>
        <v>May</v>
      </c>
      <c r="V1741" s="69" t="n">
        <f aca="false">T1741</f>
        <v>0</v>
      </c>
      <c r="W1741" s="102" t="n">
        <f aca="false">K1741-V1741</f>
        <v>25</v>
      </c>
      <c r="X1741" s="103" t="n">
        <f aca="false">IFERROR(IF(U1741="June",(K1741/V1741-1)),0)</f>
        <v>0</v>
      </c>
      <c r="Y1741" s="106" t="b">
        <f aca="false">IF(T1741&gt;0,IF(U1741="","-",IF(X1741&lt;0%,"DEGROWTH","GROWTH")))</f>
        <v>0</v>
      </c>
      <c r="Z1741" s="75"/>
      <c r="AA1741" s="70"/>
      <c r="AB1741" s="70"/>
      <c r="AC1741" s="110"/>
      <c r="AD1741" s="3"/>
      <c r="AE1741" s="3"/>
      <c r="AF1741" s="110"/>
      <c r="AG1741" s="121" t="str">
        <f aca="false">IFERROR(INDEX(Last6M_AvgSales_Ref!$B$2:$B$12659,MATCH(D1741,Last6M_AvgSales_Ref!$A$2:$A$12659,0)),"")</f>
        <v/>
      </c>
    </row>
    <row r="1742" customFormat="false" ht="14.25" hidden="false" customHeight="true" outlineLevel="0" collapsed="false">
      <c r="A1742" s="110" t="s">
        <v>133</v>
      </c>
      <c r="B1742" s="111" t="s">
        <v>3789</v>
      </c>
      <c r="C1742" s="112" t="s">
        <v>3843</v>
      </c>
      <c r="D1742" s="70" t="n">
        <v>1000004722</v>
      </c>
      <c r="E1742" s="111" t="s">
        <v>3844</v>
      </c>
      <c r="F1742" s="113" t="n">
        <v>46141</v>
      </c>
      <c r="G1742" s="67"/>
      <c r="H1742" s="114"/>
      <c r="I1742" s="68" t="n">
        <v>20</v>
      </c>
      <c r="J1742" s="68" t="n">
        <f aca="false">I1742/$J$1*($J$1-$E$1)</f>
        <v>20</v>
      </c>
      <c r="K1742" s="69" t="n">
        <v>25</v>
      </c>
      <c r="L1742" s="69" t="n">
        <f aca="false">I1742-K1742</f>
        <v>-5</v>
      </c>
      <c r="M1742" s="69" t="n">
        <f aca="false">IFERROR((K1742/J1742%),"-")</f>
        <v>125</v>
      </c>
      <c r="N1742" s="97" t="n">
        <v>15</v>
      </c>
      <c r="O1742" s="98" t="str">
        <f aca="false">IF(F1742&lt;=$P$2,"June","")</f>
        <v>June</v>
      </c>
      <c r="P1742" s="97" t="n">
        <f aca="false">N1742</f>
        <v>15</v>
      </c>
      <c r="Q1742" s="99" t="n">
        <f aca="false">K1742-P1742</f>
        <v>10</v>
      </c>
      <c r="R1742" s="98" t="n">
        <f aca="false">IFERROR(IF(O1742="May",(K1742/P1742-1))," ")</f>
        <v>0</v>
      </c>
      <c r="S1742" s="100" t="str">
        <f aca="false">IF(N1742&gt;0,IF(O1742="","-",IF(R1742&lt;0%,"DEGROWTH","GROWTH")))</f>
        <v>GROWTH</v>
      </c>
      <c r="T1742" s="69" t="n">
        <v>0</v>
      </c>
      <c r="U1742" s="101" t="str">
        <f aca="false">IF(F1742&lt;=$V$2,"May","")</f>
        <v>May</v>
      </c>
      <c r="V1742" s="69" t="n">
        <f aca="false">T1742</f>
        <v>0</v>
      </c>
      <c r="W1742" s="102" t="n">
        <f aca="false">K1742-V1742</f>
        <v>25</v>
      </c>
      <c r="X1742" s="103" t="n">
        <f aca="false">IFERROR(IF(U1742="June",(K1742/V1742-1)),0)</f>
        <v>0</v>
      </c>
      <c r="Y1742" s="106" t="b">
        <f aca="false">IF(T1742&gt;0,IF(U1742="","-",IF(X1742&lt;0%,"DEGROWTH","GROWTH")))</f>
        <v>0</v>
      </c>
      <c r="Z1742" s="75"/>
      <c r="AA1742" s="70"/>
      <c r="AB1742" s="70"/>
      <c r="AC1742" s="110"/>
      <c r="AD1742" s="3"/>
      <c r="AE1742" s="3"/>
      <c r="AF1742" s="110"/>
      <c r="AG1742" s="121" t="str">
        <f aca="false">IFERROR(INDEX(Last6M_AvgSales_Ref!$B$2:$B$12659,MATCH(D1742,Last6M_AvgSales_Ref!$A$2:$A$12659,0)),"")</f>
        <v/>
      </c>
    </row>
    <row r="1743" customFormat="false" ht="14.25" hidden="false" customHeight="true" outlineLevel="0" collapsed="false">
      <c r="A1743" s="110" t="s">
        <v>131</v>
      </c>
      <c r="B1743" s="111" t="s">
        <v>91</v>
      </c>
      <c r="C1743" s="112" t="s">
        <v>3845</v>
      </c>
      <c r="D1743" s="70" t="n">
        <v>1000004772</v>
      </c>
      <c r="E1743" s="111" t="s">
        <v>3846</v>
      </c>
      <c r="F1743" s="113" t="n">
        <v>46188</v>
      </c>
      <c r="G1743" s="67"/>
      <c r="H1743" s="114"/>
      <c r="I1743" s="68" t="n">
        <v>0</v>
      </c>
      <c r="J1743" s="68" t="n">
        <f aca="false">I1743/$J$1*($J$1-$E$1)</f>
        <v>0</v>
      </c>
      <c r="K1743" s="69" t="n">
        <v>25</v>
      </c>
      <c r="L1743" s="69" t="n">
        <f aca="false">I1743-K1743</f>
        <v>-25</v>
      </c>
      <c r="M1743" s="69" t="str">
        <f aca="false">IFERROR((K1743/J1743%),"-")</f>
        <v>-</v>
      </c>
      <c r="N1743" s="97" t="n">
        <v>18</v>
      </c>
      <c r="O1743" s="98" t="str">
        <f aca="false">IF(F1743&lt;=$P$2,"June","")</f>
        <v>June</v>
      </c>
      <c r="P1743" s="97" t="n">
        <f aca="false">N1743</f>
        <v>18</v>
      </c>
      <c r="Q1743" s="99" t="n">
        <f aca="false">K1743-P1743</f>
        <v>7</v>
      </c>
      <c r="R1743" s="98" t="n">
        <f aca="false">IFERROR(IF(O1743="May",(K1743/P1743-1))," ")</f>
        <v>0</v>
      </c>
      <c r="S1743" s="100" t="str">
        <f aca="false">IF(N1743&gt;0,IF(O1743="","-",IF(R1743&lt;0%,"DEGROWTH","GROWTH")))</f>
        <v>GROWTH</v>
      </c>
      <c r="T1743" s="69" t="n">
        <v>0</v>
      </c>
      <c r="U1743" s="101" t="str">
        <f aca="false">IF(F1743&lt;=$V$2,"May","")</f>
        <v>May</v>
      </c>
      <c r="V1743" s="69" t="n">
        <f aca="false">T1743</f>
        <v>0</v>
      </c>
      <c r="W1743" s="102" t="n">
        <f aca="false">K1743-V1743</f>
        <v>25</v>
      </c>
      <c r="X1743" s="103" t="n">
        <f aca="false">IFERROR(IF(U1743="June",(K1743/V1743-1)),0)</f>
        <v>0</v>
      </c>
      <c r="Y1743" s="106" t="b">
        <f aca="false">IF(T1743&gt;0,IF(U1743="","-",IF(X1743&lt;0%,"DEGROWTH","GROWTH")))</f>
        <v>0</v>
      </c>
      <c r="Z1743" s="75"/>
      <c r="AA1743" s="70"/>
      <c r="AB1743" s="70"/>
      <c r="AC1743" s="110"/>
      <c r="AD1743" s="3"/>
      <c r="AE1743" s="3"/>
      <c r="AF1743" s="110"/>
      <c r="AG1743" s="121" t="str">
        <f aca="false">IFERROR(INDEX(Last6M_AvgSales_Ref!$B$2:$B$12659,MATCH(D1743,Last6M_AvgSales_Ref!$A$2:$A$12659,0)),"")</f>
        <v/>
      </c>
    </row>
    <row r="1744" customFormat="false" ht="14.25" hidden="false" customHeight="true" outlineLevel="0" collapsed="false">
      <c r="A1744" s="110" t="e">
        <f aca="false">#N/A</f>
        <v>#N/A</v>
      </c>
      <c r="B1744" s="111" t="s">
        <v>3822</v>
      </c>
      <c r="C1744" s="112" t="s">
        <v>3847</v>
      </c>
      <c r="D1744" s="70" t="n">
        <v>1000004740</v>
      </c>
      <c r="E1744" s="111" t="s">
        <v>3848</v>
      </c>
      <c r="F1744" s="113" t="n">
        <v>46173</v>
      </c>
      <c r="G1744" s="67"/>
      <c r="H1744" s="114"/>
      <c r="I1744" s="68" t="n">
        <v>0</v>
      </c>
      <c r="J1744" s="68" t="n">
        <f aca="false">I1744/$J$1*($J$1-$E$1)</f>
        <v>0</v>
      </c>
      <c r="K1744" s="69" t="n">
        <v>25</v>
      </c>
      <c r="L1744" s="69" t="n">
        <f aca="false">I1744-K1744</f>
        <v>-25</v>
      </c>
      <c r="M1744" s="69" t="str">
        <f aca="false">IFERROR((K1744/J1744%),"-")</f>
        <v>-</v>
      </c>
      <c r="N1744" s="97" t="n">
        <v>50</v>
      </c>
      <c r="O1744" s="98" t="str">
        <f aca="false">IF(F1744&lt;=$P$2,"June","")</f>
        <v>June</v>
      </c>
      <c r="P1744" s="97" t="n">
        <f aca="false">N1744</f>
        <v>50</v>
      </c>
      <c r="Q1744" s="99" t="n">
        <f aca="false">K1744-P1744</f>
        <v>-25</v>
      </c>
      <c r="R1744" s="98" t="n">
        <f aca="false">IFERROR(IF(O1744="May",(K1744/P1744-1))," ")</f>
        <v>0</v>
      </c>
      <c r="S1744" s="100" t="str">
        <f aca="false">IF(N1744&gt;0,IF(O1744="","-",IF(R1744&lt;0%,"DEGROWTH","GROWTH")))</f>
        <v>GROWTH</v>
      </c>
      <c r="T1744" s="69" t="n">
        <v>0</v>
      </c>
      <c r="U1744" s="101" t="str">
        <f aca="false">IF(F1744&lt;=$V$2,"May","")</f>
        <v>May</v>
      </c>
      <c r="V1744" s="69" t="n">
        <f aca="false">T1744</f>
        <v>0</v>
      </c>
      <c r="W1744" s="102" t="n">
        <f aca="false">K1744-V1744</f>
        <v>25</v>
      </c>
      <c r="X1744" s="103" t="n">
        <f aca="false">IFERROR(IF(U1744="June",(K1744/V1744-1)),0)</f>
        <v>0</v>
      </c>
      <c r="Y1744" s="106" t="b">
        <f aca="false">IF(T1744&gt;0,IF(U1744="","-",IF(X1744&lt;0%,"DEGROWTH","GROWTH")))</f>
        <v>0</v>
      </c>
      <c r="Z1744" s="75"/>
      <c r="AA1744" s="70"/>
      <c r="AB1744" s="70"/>
      <c r="AC1744" s="110"/>
      <c r="AD1744" s="3"/>
      <c r="AE1744" s="3"/>
      <c r="AF1744" s="110"/>
      <c r="AG1744" s="121" t="str">
        <f aca="false">IFERROR(INDEX(Last6M_AvgSales_Ref!$B$2:$B$12659,MATCH(D1744,Last6M_AvgSales_Ref!$A$2:$A$12659,0)),"")</f>
        <v/>
      </c>
    </row>
    <row r="1745" customFormat="false" ht="14.25" hidden="false" customHeight="true" outlineLevel="0" collapsed="false">
      <c r="A1745" s="110" t="s">
        <v>132</v>
      </c>
      <c r="B1745" s="111" t="s">
        <v>105</v>
      </c>
      <c r="C1745" s="112" t="s">
        <v>3849</v>
      </c>
      <c r="D1745" s="70" t="n">
        <v>1000004749</v>
      </c>
      <c r="E1745" s="111" t="s">
        <v>3850</v>
      </c>
      <c r="F1745" s="113" t="n">
        <v>46182</v>
      </c>
      <c r="G1745" s="67"/>
      <c r="H1745" s="114"/>
      <c r="I1745" s="68" t="n">
        <v>0</v>
      </c>
      <c r="J1745" s="68" t="n">
        <f aca="false">I1745/$J$1*($J$1-$E$1)</f>
        <v>0</v>
      </c>
      <c r="K1745" s="69" t="n">
        <v>25</v>
      </c>
      <c r="L1745" s="69" t="n">
        <f aca="false">I1745-K1745</f>
        <v>-25</v>
      </c>
      <c r="M1745" s="69" t="str">
        <f aca="false">IFERROR((K1745/J1745%),"-")</f>
        <v>-</v>
      </c>
      <c r="N1745" s="97" t="n">
        <v>10</v>
      </c>
      <c r="O1745" s="98" t="str">
        <f aca="false">IF(F1745&lt;=$P$2,"June","")</f>
        <v>June</v>
      </c>
      <c r="P1745" s="97" t="n">
        <f aca="false">N1745</f>
        <v>10</v>
      </c>
      <c r="Q1745" s="99" t="n">
        <f aca="false">K1745-P1745</f>
        <v>15</v>
      </c>
      <c r="R1745" s="98" t="n">
        <f aca="false">IFERROR(IF(O1745="May",(K1745/P1745-1))," ")</f>
        <v>0</v>
      </c>
      <c r="S1745" s="100" t="str">
        <f aca="false">IF(N1745&gt;0,IF(O1745="","-",IF(R1745&lt;0%,"DEGROWTH","GROWTH")))</f>
        <v>GROWTH</v>
      </c>
      <c r="T1745" s="69" t="n">
        <v>0</v>
      </c>
      <c r="U1745" s="101" t="str">
        <f aca="false">IF(F1745&lt;=$V$2,"May","")</f>
        <v>May</v>
      </c>
      <c r="V1745" s="69" t="n">
        <f aca="false">T1745</f>
        <v>0</v>
      </c>
      <c r="W1745" s="102" t="n">
        <f aca="false">K1745-V1745</f>
        <v>25</v>
      </c>
      <c r="X1745" s="103" t="n">
        <f aca="false">IFERROR(IF(U1745="June",(K1745/V1745-1)),0)</f>
        <v>0</v>
      </c>
      <c r="Y1745" s="106" t="b">
        <f aca="false">IF(T1745&gt;0,IF(U1745="","-",IF(X1745&lt;0%,"DEGROWTH","GROWTH")))</f>
        <v>0</v>
      </c>
      <c r="Z1745" s="75"/>
      <c r="AA1745" s="70"/>
      <c r="AB1745" s="70"/>
      <c r="AC1745" s="110"/>
      <c r="AD1745" s="3"/>
      <c r="AE1745" s="3"/>
      <c r="AF1745" s="110"/>
      <c r="AG1745" s="121" t="str">
        <f aca="false">IFERROR(INDEX(Last6M_AvgSales_Ref!$B$2:$B$12659,MATCH(D1745,Last6M_AvgSales_Ref!$A$2:$A$12659,0)),"")</f>
        <v/>
      </c>
    </row>
    <row r="1746" customFormat="false" ht="14.25" hidden="false" customHeight="true" outlineLevel="0" collapsed="false">
      <c r="A1746" s="110" t="s">
        <v>134</v>
      </c>
      <c r="B1746" s="111" t="s">
        <v>65</v>
      </c>
      <c r="C1746" s="112" t="s">
        <v>3851</v>
      </c>
      <c r="D1746" s="70" t="n">
        <v>1000004782</v>
      </c>
      <c r="E1746" s="111" t="s">
        <v>3852</v>
      </c>
      <c r="F1746" s="113" t="n">
        <v>46191</v>
      </c>
      <c r="G1746" s="67"/>
      <c r="H1746" s="114"/>
      <c r="I1746" s="68" t="n">
        <v>0</v>
      </c>
      <c r="J1746" s="68" t="n">
        <f aca="false">I1746/$J$1*($J$1-$E$1)</f>
        <v>0</v>
      </c>
      <c r="K1746" s="69" t="n">
        <v>25</v>
      </c>
      <c r="L1746" s="69" t="n">
        <f aca="false">I1746-K1746</f>
        <v>-25</v>
      </c>
      <c r="M1746" s="69" t="str">
        <f aca="false">IFERROR((K1746/J1746%),"-")</f>
        <v>-</v>
      </c>
      <c r="N1746" s="97" t="n">
        <v>120</v>
      </c>
      <c r="O1746" s="98" t="str">
        <f aca="false">IF(F1746&lt;=$P$2,"June","")</f>
        <v>June</v>
      </c>
      <c r="P1746" s="97" t="n">
        <f aca="false">N1746</f>
        <v>120</v>
      </c>
      <c r="Q1746" s="99" t="n">
        <f aca="false">K1746-P1746</f>
        <v>-95</v>
      </c>
      <c r="R1746" s="98" t="n">
        <f aca="false">IFERROR(IF(O1746="May",(K1746/P1746-1))," ")</f>
        <v>0</v>
      </c>
      <c r="S1746" s="100" t="str">
        <f aca="false">IF(N1746&gt;0,IF(O1746="","-",IF(R1746&lt;0%,"DEGROWTH","GROWTH")))</f>
        <v>GROWTH</v>
      </c>
      <c r="T1746" s="69" t="n">
        <v>0</v>
      </c>
      <c r="U1746" s="101" t="str">
        <f aca="false">IF(F1746&lt;=$V$2,"May","")</f>
        <v>May</v>
      </c>
      <c r="V1746" s="69" t="n">
        <f aca="false">T1746</f>
        <v>0</v>
      </c>
      <c r="W1746" s="102" t="n">
        <f aca="false">K1746-V1746</f>
        <v>25</v>
      </c>
      <c r="X1746" s="103" t="n">
        <f aca="false">IFERROR(IF(U1746="June",(K1746/V1746-1)),0)</f>
        <v>0</v>
      </c>
      <c r="Y1746" s="106" t="b">
        <f aca="false">IF(T1746&gt;0,IF(U1746="","-",IF(X1746&lt;0%,"DEGROWTH","GROWTH")))</f>
        <v>0</v>
      </c>
      <c r="Z1746" s="75"/>
      <c r="AA1746" s="70"/>
      <c r="AB1746" s="70"/>
      <c r="AC1746" s="110"/>
      <c r="AD1746" s="3"/>
      <c r="AE1746" s="3"/>
      <c r="AF1746" s="110"/>
      <c r="AG1746" s="121" t="str">
        <f aca="false">IFERROR(INDEX(Last6M_AvgSales_Ref!$B$2:$B$12659,MATCH(D1746,Last6M_AvgSales_Ref!$A$2:$A$12659,0)),"")</f>
        <v/>
      </c>
    </row>
    <row r="1747" customFormat="false" ht="14.25" hidden="false" customHeight="true" outlineLevel="0" collapsed="false">
      <c r="A1747" s="110" t="s">
        <v>134</v>
      </c>
      <c r="B1747" s="111" t="s">
        <v>65</v>
      </c>
      <c r="C1747" s="112" t="s">
        <v>3853</v>
      </c>
      <c r="D1747" s="70" t="n">
        <v>1000004783</v>
      </c>
      <c r="E1747" s="111" t="s">
        <v>3854</v>
      </c>
      <c r="F1747" s="113" t="n">
        <v>46191</v>
      </c>
      <c r="G1747" s="67"/>
      <c r="H1747" s="114"/>
      <c r="I1747" s="68" t="n">
        <v>0</v>
      </c>
      <c r="J1747" s="68" t="n">
        <f aca="false">I1747/$J$1*($J$1-$E$1)</f>
        <v>0</v>
      </c>
      <c r="K1747" s="69" t="n">
        <v>25</v>
      </c>
      <c r="L1747" s="69" t="n">
        <f aca="false">I1747-K1747</f>
        <v>-25</v>
      </c>
      <c r="M1747" s="69" t="str">
        <f aca="false">IFERROR((K1747/J1747%),"-")</f>
        <v>-</v>
      </c>
      <c r="N1747" s="97" t="n">
        <v>50</v>
      </c>
      <c r="O1747" s="98" t="str">
        <f aca="false">IF(F1747&lt;=$P$2,"June","")</f>
        <v>June</v>
      </c>
      <c r="P1747" s="97" t="n">
        <f aca="false">N1747</f>
        <v>50</v>
      </c>
      <c r="Q1747" s="99" t="n">
        <f aca="false">K1747-P1747</f>
        <v>-25</v>
      </c>
      <c r="R1747" s="98" t="n">
        <f aca="false">IFERROR(IF(O1747="May",(K1747/P1747-1))," ")</f>
        <v>0</v>
      </c>
      <c r="S1747" s="100" t="str">
        <f aca="false">IF(N1747&gt;0,IF(O1747="","-",IF(R1747&lt;0%,"DEGROWTH","GROWTH")))</f>
        <v>GROWTH</v>
      </c>
      <c r="T1747" s="69" t="n">
        <v>0</v>
      </c>
      <c r="U1747" s="101" t="str">
        <f aca="false">IF(F1747&lt;=$V$2,"May","")</f>
        <v>May</v>
      </c>
      <c r="V1747" s="69" t="n">
        <f aca="false">T1747</f>
        <v>0</v>
      </c>
      <c r="W1747" s="102" t="n">
        <f aca="false">K1747-V1747</f>
        <v>25</v>
      </c>
      <c r="X1747" s="103" t="n">
        <f aca="false">IFERROR(IF(U1747="June",(K1747/V1747-1)),0)</f>
        <v>0</v>
      </c>
      <c r="Y1747" s="106" t="b">
        <f aca="false">IF(T1747&gt;0,IF(U1747="","-",IF(X1747&lt;0%,"DEGROWTH","GROWTH")))</f>
        <v>0</v>
      </c>
      <c r="Z1747" s="75"/>
      <c r="AA1747" s="70"/>
      <c r="AB1747" s="70"/>
      <c r="AC1747" s="110"/>
      <c r="AD1747" s="3"/>
      <c r="AE1747" s="3"/>
      <c r="AF1747" s="110"/>
      <c r="AG1747" s="121" t="str">
        <f aca="false">IFERROR(INDEX(Last6M_AvgSales_Ref!$B$2:$B$12659,MATCH(D1747,Last6M_AvgSales_Ref!$A$2:$A$12659,0)),"")</f>
        <v/>
      </c>
    </row>
    <row r="1748" customFormat="false" ht="14.25" hidden="false" customHeight="true" outlineLevel="0" collapsed="false">
      <c r="A1748" s="110" t="s">
        <v>3836</v>
      </c>
      <c r="B1748" s="111" t="s">
        <v>3836</v>
      </c>
      <c r="C1748" s="112" t="s">
        <v>3855</v>
      </c>
      <c r="D1748" s="70" t="n">
        <v>1000004774</v>
      </c>
      <c r="E1748" s="111" t="s">
        <v>3856</v>
      </c>
      <c r="F1748" s="113" t="n">
        <v>46189</v>
      </c>
      <c r="G1748" s="67"/>
      <c r="H1748" s="114"/>
      <c r="I1748" s="68" t="n">
        <v>0</v>
      </c>
      <c r="J1748" s="68" t="n">
        <f aca="false">I1748/$J$1*($J$1-$E$1)</f>
        <v>0</v>
      </c>
      <c r="K1748" s="69" t="n">
        <v>25</v>
      </c>
      <c r="L1748" s="69" t="n">
        <f aca="false">I1748-K1748</f>
        <v>-25</v>
      </c>
      <c r="M1748" s="69" t="str">
        <f aca="false">IFERROR((K1748/J1748%),"-")</f>
        <v>-</v>
      </c>
      <c r="N1748" s="97" t="n">
        <v>30</v>
      </c>
      <c r="O1748" s="98" t="str">
        <f aca="false">IF(F1748&lt;=$P$2,"June","")</f>
        <v>June</v>
      </c>
      <c r="P1748" s="97" t="n">
        <f aca="false">N1748</f>
        <v>30</v>
      </c>
      <c r="Q1748" s="99" t="n">
        <f aca="false">K1748-P1748</f>
        <v>-5</v>
      </c>
      <c r="R1748" s="98" t="n">
        <f aca="false">IFERROR(IF(O1748="May",(K1748/P1748-1))," ")</f>
        <v>0</v>
      </c>
      <c r="S1748" s="100" t="str">
        <f aca="false">IF(N1748&gt;0,IF(O1748="","-",IF(R1748&lt;0%,"DEGROWTH","GROWTH")))</f>
        <v>GROWTH</v>
      </c>
      <c r="T1748" s="69" t="n">
        <v>0</v>
      </c>
      <c r="U1748" s="101" t="str">
        <f aca="false">IF(F1748&lt;=$V$2,"May","")</f>
        <v>May</v>
      </c>
      <c r="V1748" s="69" t="n">
        <f aca="false">T1748</f>
        <v>0</v>
      </c>
      <c r="W1748" s="102" t="n">
        <f aca="false">K1748-V1748</f>
        <v>25</v>
      </c>
      <c r="X1748" s="103" t="n">
        <f aca="false">IFERROR(IF(U1748="June",(K1748/V1748-1)),0)</f>
        <v>0</v>
      </c>
      <c r="Y1748" s="106" t="b">
        <f aca="false">IF(T1748&gt;0,IF(U1748="","-",IF(X1748&lt;0%,"DEGROWTH","GROWTH")))</f>
        <v>0</v>
      </c>
      <c r="Z1748" s="75"/>
      <c r="AA1748" s="70"/>
      <c r="AB1748" s="70"/>
      <c r="AC1748" s="110"/>
      <c r="AD1748" s="3"/>
      <c r="AE1748" s="3"/>
      <c r="AF1748" s="110"/>
      <c r="AG1748" s="121" t="str">
        <f aca="false">IFERROR(INDEX(Last6M_AvgSales_Ref!$B$2:$B$12659,MATCH(D1748,Last6M_AvgSales_Ref!$A$2:$A$12659,0)),"")</f>
        <v/>
      </c>
    </row>
    <row r="1749" customFormat="false" ht="14.25" hidden="false" customHeight="true" outlineLevel="0" collapsed="false">
      <c r="A1749" s="110" t="s">
        <v>3836</v>
      </c>
      <c r="B1749" s="111" t="s">
        <v>3836</v>
      </c>
      <c r="C1749" s="112" t="s">
        <v>3857</v>
      </c>
      <c r="D1749" s="70" t="n">
        <v>1000004760</v>
      </c>
      <c r="E1749" s="111" t="s">
        <v>3858</v>
      </c>
      <c r="F1749" s="113" t="n">
        <v>46188</v>
      </c>
      <c r="G1749" s="67"/>
      <c r="H1749" s="114"/>
      <c r="I1749" s="68" t="n">
        <v>0</v>
      </c>
      <c r="J1749" s="68" t="n">
        <f aca="false">I1749/$J$1*($J$1-$E$1)</f>
        <v>0</v>
      </c>
      <c r="K1749" s="69" t="n">
        <v>25</v>
      </c>
      <c r="L1749" s="69" t="n">
        <f aca="false">I1749-K1749</f>
        <v>-25</v>
      </c>
      <c r="M1749" s="69" t="str">
        <f aca="false">IFERROR((K1749/J1749%),"-")</f>
        <v>-</v>
      </c>
      <c r="N1749" s="97" t="n">
        <v>50</v>
      </c>
      <c r="O1749" s="98" t="str">
        <f aca="false">IF(F1749&lt;=$P$2,"June","")</f>
        <v>June</v>
      </c>
      <c r="P1749" s="97" t="n">
        <f aca="false">N1749</f>
        <v>50</v>
      </c>
      <c r="Q1749" s="99" t="n">
        <f aca="false">K1749-P1749</f>
        <v>-25</v>
      </c>
      <c r="R1749" s="98" t="n">
        <f aca="false">IFERROR(IF(O1749="May",(K1749/P1749-1))," ")</f>
        <v>0</v>
      </c>
      <c r="S1749" s="100" t="str">
        <f aca="false">IF(N1749&gt;0,IF(O1749="","-",IF(R1749&lt;0%,"DEGROWTH","GROWTH")))</f>
        <v>GROWTH</v>
      </c>
      <c r="T1749" s="69" t="n">
        <v>0</v>
      </c>
      <c r="U1749" s="101" t="str">
        <f aca="false">IF(F1749&lt;=$V$2,"May","")</f>
        <v>May</v>
      </c>
      <c r="V1749" s="69" t="n">
        <f aca="false">T1749</f>
        <v>0</v>
      </c>
      <c r="W1749" s="102" t="n">
        <f aca="false">K1749-V1749</f>
        <v>25</v>
      </c>
      <c r="X1749" s="103" t="n">
        <f aca="false">IFERROR(IF(U1749="June",(K1749/V1749-1)),0)</f>
        <v>0</v>
      </c>
      <c r="Y1749" s="106" t="b">
        <f aca="false">IF(T1749&gt;0,IF(U1749="","-",IF(X1749&lt;0%,"DEGROWTH","GROWTH")))</f>
        <v>0</v>
      </c>
      <c r="Z1749" s="75"/>
      <c r="AA1749" s="70"/>
      <c r="AB1749" s="70"/>
      <c r="AC1749" s="110"/>
      <c r="AD1749" s="3"/>
      <c r="AE1749" s="3"/>
      <c r="AF1749" s="110"/>
      <c r="AG1749" s="121" t="str">
        <f aca="false">IFERROR(INDEX(Last6M_AvgSales_Ref!$B$2:$B$12659,MATCH(D1749,Last6M_AvgSales_Ref!$A$2:$A$12659,0)),"")</f>
        <v/>
      </c>
    </row>
    <row r="1750" customFormat="false" ht="14.25" hidden="false" customHeight="true" outlineLevel="0" collapsed="false">
      <c r="A1750" s="110" t="s">
        <v>132</v>
      </c>
      <c r="B1750" s="111" t="s">
        <v>101</v>
      </c>
      <c r="C1750" s="112" t="s">
        <v>3859</v>
      </c>
      <c r="D1750" s="70" t="n">
        <v>1000004786</v>
      </c>
      <c r="E1750" s="111" t="s">
        <v>3860</v>
      </c>
      <c r="F1750" s="113" t="n">
        <v>46193</v>
      </c>
      <c r="G1750" s="67"/>
      <c r="H1750" s="114"/>
      <c r="I1750" s="68" t="n">
        <v>0</v>
      </c>
      <c r="J1750" s="68" t="n">
        <f aca="false">I1750/$J$1*($J$1-$E$1)</f>
        <v>0</v>
      </c>
      <c r="K1750" s="69" t="n">
        <v>25</v>
      </c>
      <c r="L1750" s="69" t="n">
        <f aca="false">I1750-K1750</f>
        <v>-25</v>
      </c>
      <c r="M1750" s="69" t="str">
        <f aca="false">IFERROR((K1750/J1750%),"-")</f>
        <v>-</v>
      </c>
      <c r="N1750" s="97" t="n">
        <v>25</v>
      </c>
      <c r="O1750" s="98" t="str">
        <f aca="false">IF(F1750&lt;=$P$2,"June","")</f>
        <v>June</v>
      </c>
      <c r="P1750" s="97" t="n">
        <f aca="false">N1750</f>
        <v>25</v>
      </c>
      <c r="Q1750" s="99" t="n">
        <f aca="false">K1750-P1750</f>
        <v>0</v>
      </c>
      <c r="R1750" s="98" t="n">
        <f aca="false">IFERROR(IF(O1750="May",(K1750/P1750-1))," ")</f>
        <v>0</v>
      </c>
      <c r="S1750" s="100" t="str">
        <f aca="false">IF(N1750&gt;0,IF(O1750="","-",IF(R1750&lt;0%,"DEGROWTH","GROWTH")))</f>
        <v>GROWTH</v>
      </c>
      <c r="T1750" s="69" t="n">
        <v>0</v>
      </c>
      <c r="U1750" s="101" t="str">
        <f aca="false">IF(F1750&lt;=$V$2,"May","")</f>
        <v>May</v>
      </c>
      <c r="V1750" s="69" t="n">
        <f aca="false">T1750</f>
        <v>0</v>
      </c>
      <c r="W1750" s="102" t="n">
        <f aca="false">K1750-V1750</f>
        <v>25</v>
      </c>
      <c r="X1750" s="103" t="n">
        <f aca="false">IFERROR(IF(U1750="June",(K1750/V1750-1)),0)</f>
        <v>0</v>
      </c>
      <c r="Y1750" s="106" t="b">
        <f aca="false">IF(T1750&gt;0,IF(U1750="","-",IF(X1750&lt;0%,"DEGROWTH","GROWTH")))</f>
        <v>0</v>
      </c>
      <c r="Z1750" s="75"/>
      <c r="AA1750" s="70"/>
      <c r="AB1750" s="70"/>
      <c r="AC1750" s="110"/>
      <c r="AD1750" s="3"/>
      <c r="AE1750" s="3"/>
      <c r="AF1750" s="110"/>
      <c r="AG1750" s="121" t="str">
        <f aca="false">IFERROR(INDEX(Last6M_AvgSales_Ref!$B$2:$B$12659,MATCH(D1750,Last6M_AvgSales_Ref!$A$2:$A$12659,0)),"")</f>
        <v/>
      </c>
    </row>
    <row r="1751" customFormat="false" ht="14.25" hidden="false" customHeight="true" outlineLevel="0" collapsed="false">
      <c r="A1751" s="110" t="s">
        <v>132</v>
      </c>
      <c r="B1751" s="111" t="s">
        <v>3710</v>
      </c>
      <c r="C1751" s="112" t="s">
        <v>3861</v>
      </c>
      <c r="D1751" s="70" t="n">
        <v>1000004765</v>
      </c>
      <c r="E1751" s="111" t="s">
        <v>3862</v>
      </c>
      <c r="F1751" s="113" t="n">
        <v>46185</v>
      </c>
      <c r="G1751" s="67"/>
      <c r="H1751" s="114"/>
      <c r="I1751" s="68" t="n">
        <v>0</v>
      </c>
      <c r="J1751" s="68" t="n">
        <f aca="false">I1751/$J$1*($J$1-$E$1)</f>
        <v>0</v>
      </c>
      <c r="K1751" s="69" t="n">
        <v>25</v>
      </c>
      <c r="L1751" s="69" t="n">
        <f aca="false">I1751-K1751</f>
        <v>-25</v>
      </c>
      <c r="M1751" s="69" t="str">
        <f aca="false">IFERROR((K1751/J1751%),"-")</f>
        <v>-</v>
      </c>
      <c r="N1751" s="97" t="n">
        <v>25</v>
      </c>
      <c r="O1751" s="98" t="str">
        <f aca="false">IF(F1751&lt;=$P$2,"June","")</f>
        <v>June</v>
      </c>
      <c r="P1751" s="97" t="n">
        <f aca="false">N1751</f>
        <v>25</v>
      </c>
      <c r="Q1751" s="99" t="n">
        <f aca="false">K1751-P1751</f>
        <v>0</v>
      </c>
      <c r="R1751" s="98" t="n">
        <f aca="false">IFERROR(IF(O1751="May",(K1751/P1751-1))," ")</f>
        <v>0</v>
      </c>
      <c r="S1751" s="100" t="str">
        <f aca="false">IF(N1751&gt;0,IF(O1751="","-",IF(R1751&lt;0%,"DEGROWTH","GROWTH")))</f>
        <v>GROWTH</v>
      </c>
      <c r="T1751" s="69" t="n">
        <v>0</v>
      </c>
      <c r="U1751" s="101" t="str">
        <f aca="false">IF(F1751&lt;=$V$2,"May","")</f>
        <v>May</v>
      </c>
      <c r="V1751" s="69" t="n">
        <f aca="false">T1751</f>
        <v>0</v>
      </c>
      <c r="W1751" s="102" t="n">
        <f aca="false">K1751-V1751</f>
        <v>25</v>
      </c>
      <c r="X1751" s="103" t="n">
        <f aca="false">IFERROR(IF(U1751="June",(K1751/V1751-1)),0)</f>
        <v>0</v>
      </c>
      <c r="Y1751" s="106" t="b">
        <f aca="false">IF(T1751&gt;0,IF(U1751="","-",IF(X1751&lt;0%,"DEGROWTH","GROWTH")))</f>
        <v>0</v>
      </c>
      <c r="Z1751" s="75"/>
      <c r="AA1751" s="70"/>
      <c r="AB1751" s="70"/>
      <c r="AC1751" s="110"/>
      <c r="AD1751" s="3"/>
      <c r="AE1751" s="3"/>
      <c r="AF1751" s="110"/>
      <c r="AG1751" s="121" t="str">
        <f aca="false">IFERROR(INDEX(Last6M_AvgSales_Ref!$B$2:$B$12659,MATCH(D1751,Last6M_AvgSales_Ref!$A$2:$A$12659,0)),"")</f>
        <v/>
      </c>
    </row>
    <row r="1752" customFormat="false" ht="14.25" hidden="false" customHeight="true" outlineLevel="0" collapsed="false">
      <c r="A1752" s="110" t="s">
        <v>3836</v>
      </c>
      <c r="B1752" s="111" t="s">
        <v>3836</v>
      </c>
      <c r="C1752" s="112" t="s">
        <v>3863</v>
      </c>
      <c r="D1752" s="70" t="n">
        <v>1000004763</v>
      </c>
      <c r="E1752" s="111" t="s">
        <v>3864</v>
      </c>
      <c r="F1752" s="113" t="n">
        <v>46184</v>
      </c>
      <c r="G1752" s="67"/>
      <c r="H1752" s="114"/>
      <c r="I1752" s="68" t="n">
        <v>0</v>
      </c>
      <c r="J1752" s="68" t="n">
        <f aca="false">I1752/$J$1*($J$1-$E$1)</f>
        <v>0</v>
      </c>
      <c r="K1752" s="69" t="n">
        <v>25</v>
      </c>
      <c r="L1752" s="69" t="n">
        <f aca="false">I1752-K1752</f>
        <v>-25</v>
      </c>
      <c r="M1752" s="69" t="str">
        <f aca="false">IFERROR((K1752/J1752%),"-")</f>
        <v>-</v>
      </c>
      <c r="N1752" s="97" t="n">
        <v>40</v>
      </c>
      <c r="O1752" s="98" t="str">
        <f aca="false">IF(F1752&lt;=$P$2,"June","")</f>
        <v>June</v>
      </c>
      <c r="P1752" s="97" t="n">
        <f aca="false">N1752</f>
        <v>40</v>
      </c>
      <c r="Q1752" s="99" t="n">
        <f aca="false">K1752-P1752</f>
        <v>-15</v>
      </c>
      <c r="R1752" s="98" t="n">
        <f aca="false">IFERROR(IF(O1752="May",(K1752/P1752-1))," ")</f>
        <v>0</v>
      </c>
      <c r="S1752" s="100" t="str">
        <f aca="false">IF(N1752&gt;0,IF(O1752="","-",IF(R1752&lt;0%,"DEGROWTH","GROWTH")))</f>
        <v>GROWTH</v>
      </c>
      <c r="T1752" s="69" t="n">
        <v>0</v>
      </c>
      <c r="U1752" s="101" t="str">
        <f aca="false">IF(F1752&lt;=$V$2,"May","")</f>
        <v>May</v>
      </c>
      <c r="V1752" s="69" t="n">
        <f aca="false">T1752</f>
        <v>0</v>
      </c>
      <c r="W1752" s="102" t="n">
        <f aca="false">K1752-V1752</f>
        <v>25</v>
      </c>
      <c r="X1752" s="103" t="n">
        <f aca="false">IFERROR(IF(U1752="June",(K1752/V1752-1)),0)</f>
        <v>0</v>
      </c>
      <c r="Y1752" s="106" t="b">
        <f aca="false">IF(T1752&gt;0,IF(U1752="","-",IF(X1752&lt;0%,"DEGROWTH","GROWTH")))</f>
        <v>0</v>
      </c>
      <c r="Z1752" s="75"/>
      <c r="AA1752" s="70"/>
      <c r="AB1752" s="70"/>
      <c r="AC1752" s="110"/>
      <c r="AD1752" s="3"/>
      <c r="AE1752" s="3"/>
      <c r="AF1752" s="110"/>
      <c r="AG1752" s="121" t="str">
        <f aca="false">IFERROR(INDEX(Last6M_AvgSales_Ref!$B$2:$B$12659,MATCH(D1752,Last6M_AvgSales_Ref!$A$2:$A$12659,0)),"")</f>
        <v/>
      </c>
    </row>
    <row r="1753" customFormat="false" ht="14.25" hidden="false" customHeight="true" outlineLevel="0" collapsed="false">
      <c r="A1753" s="110" t="s">
        <v>3836</v>
      </c>
      <c r="B1753" s="111" t="s">
        <v>3836</v>
      </c>
      <c r="C1753" s="112" t="s">
        <v>3865</v>
      </c>
      <c r="D1753" s="70" t="n">
        <v>1000004759</v>
      </c>
      <c r="E1753" s="111" t="s">
        <v>3866</v>
      </c>
      <c r="F1753" s="113" t="n">
        <v>46186</v>
      </c>
      <c r="G1753" s="67"/>
      <c r="H1753" s="114"/>
      <c r="I1753" s="68" t="n">
        <v>0</v>
      </c>
      <c r="J1753" s="68" t="n">
        <f aca="false">I1753/$J$1*($J$1-$E$1)</f>
        <v>0</v>
      </c>
      <c r="K1753" s="69" t="n">
        <v>25</v>
      </c>
      <c r="L1753" s="69" t="n">
        <f aca="false">I1753-K1753</f>
        <v>-25</v>
      </c>
      <c r="M1753" s="69" t="str">
        <f aca="false">IFERROR((K1753/J1753%),"-")</f>
        <v>-</v>
      </c>
      <c r="N1753" s="97" t="n">
        <v>30</v>
      </c>
      <c r="O1753" s="98" t="str">
        <f aca="false">IF(F1753&lt;=$P$2,"June","")</f>
        <v>June</v>
      </c>
      <c r="P1753" s="97" t="n">
        <f aca="false">N1753</f>
        <v>30</v>
      </c>
      <c r="Q1753" s="99" t="n">
        <f aca="false">K1753-P1753</f>
        <v>-5</v>
      </c>
      <c r="R1753" s="98" t="n">
        <f aca="false">IFERROR(IF(O1753="May",(K1753/P1753-1))," ")</f>
        <v>0</v>
      </c>
      <c r="S1753" s="100" t="str">
        <f aca="false">IF(N1753&gt;0,IF(O1753="","-",IF(R1753&lt;0%,"DEGROWTH","GROWTH")))</f>
        <v>GROWTH</v>
      </c>
      <c r="T1753" s="69" t="n">
        <v>0</v>
      </c>
      <c r="U1753" s="101" t="str">
        <f aca="false">IF(F1753&lt;=$V$2,"May","")</f>
        <v>May</v>
      </c>
      <c r="V1753" s="69" t="n">
        <f aca="false">T1753</f>
        <v>0</v>
      </c>
      <c r="W1753" s="102" t="n">
        <f aca="false">K1753-V1753</f>
        <v>25</v>
      </c>
      <c r="X1753" s="103" t="n">
        <f aca="false">IFERROR(IF(U1753="June",(K1753/V1753-1)),0)</f>
        <v>0</v>
      </c>
      <c r="Y1753" s="106" t="b">
        <f aca="false">IF(T1753&gt;0,IF(U1753="","-",IF(X1753&lt;0%,"DEGROWTH","GROWTH")))</f>
        <v>0</v>
      </c>
      <c r="Z1753" s="75"/>
      <c r="AA1753" s="70"/>
      <c r="AB1753" s="70"/>
      <c r="AC1753" s="110"/>
      <c r="AD1753" s="3"/>
      <c r="AE1753" s="3"/>
      <c r="AF1753" s="110"/>
      <c r="AG1753" s="121" t="str">
        <f aca="false">IFERROR(INDEX(Last6M_AvgSales_Ref!$B$2:$B$12659,MATCH(D1753,Last6M_AvgSales_Ref!$A$2:$A$12659,0)),"")</f>
        <v/>
      </c>
    </row>
    <row r="1754" customFormat="false" ht="14.25" hidden="false" customHeight="true" outlineLevel="0" collapsed="false">
      <c r="A1754" s="110" t="s">
        <v>132</v>
      </c>
      <c r="B1754" s="111" t="s">
        <v>103</v>
      </c>
      <c r="C1754" s="112" t="s">
        <v>3867</v>
      </c>
      <c r="D1754" s="70" t="n">
        <v>1000004787</v>
      </c>
      <c r="E1754" s="111" t="s">
        <v>3868</v>
      </c>
      <c r="F1754" s="113" t="n">
        <v>46193</v>
      </c>
      <c r="G1754" s="67"/>
      <c r="H1754" s="114"/>
      <c r="I1754" s="68" t="n">
        <v>0</v>
      </c>
      <c r="J1754" s="68" t="n">
        <f aca="false">I1754/$J$1*($J$1-$E$1)</f>
        <v>0</v>
      </c>
      <c r="K1754" s="69" t="n">
        <v>25</v>
      </c>
      <c r="L1754" s="69" t="n">
        <f aca="false">I1754-K1754</f>
        <v>-25</v>
      </c>
      <c r="M1754" s="69" t="str">
        <f aca="false">IFERROR((K1754/J1754%),"-")</f>
        <v>-</v>
      </c>
      <c r="N1754" s="97" t="n">
        <v>50</v>
      </c>
      <c r="O1754" s="98" t="str">
        <f aca="false">IF(F1754&lt;=$P$2,"June","")</f>
        <v>June</v>
      </c>
      <c r="P1754" s="97" t="n">
        <f aca="false">N1754</f>
        <v>50</v>
      </c>
      <c r="Q1754" s="99" t="n">
        <f aca="false">K1754-P1754</f>
        <v>-25</v>
      </c>
      <c r="R1754" s="98" t="n">
        <f aca="false">IFERROR(IF(O1754="May",(K1754/P1754-1))," ")</f>
        <v>0</v>
      </c>
      <c r="S1754" s="100" t="str">
        <f aca="false">IF(N1754&gt;0,IF(O1754="","-",IF(R1754&lt;0%,"DEGROWTH","GROWTH")))</f>
        <v>GROWTH</v>
      </c>
      <c r="T1754" s="69" t="n">
        <v>0</v>
      </c>
      <c r="U1754" s="101" t="str">
        <f aca="false">IF(F1754&lt;=$V$2,"May","")</f>
        <v>May</v>
      </c>
      <c r="V1754" s="69" t="n">
        <f aca="false">T1754</f>
        <v>0</v>
      </c>
      <c r="W1754" s="102" t="n">
        <f aca="false">K1754-V1754</f>
        <v>25</v>
      </c>
      <c r="X1754" s="103" t="n">
        <f aca="false">IFERROR(IF(U1754="June",(K1754/V1754-1)),0)</f>
        <v>0</v>
      </c>
      <c r="Y1754" s="106" t="b">
        <f aca="false">IF(T1754&gt;0,IF(U1754="","-",IF(X1754&lt;0%,"DEGROWTH","GROWTH")))</f>
        <v>0</v>
      </c>
      <c r="Z1754" s="75"/>
      <c r="AA1754" s="70"/>
      <c r="AB1754" s="70"/>
      <c r="AC1754" s="110"/>
      <c r="AD1754" s="3"/>
      <c r="AE1754" s="3"/>
      <c r="AF1754" s="110"/>
      <c r="AG1754" s="121" t="str">
        <f aca="false">IFERROR(INDEX(Last6M_AvgSales_Ref!$B$2:$B$12659,MATCH(D1754,Last6M_AvgSales_Ref!$A$2:$A$12659,0)),"")</f>
        <v/>
      </c>
    </row>
    <row r="1755" customFormat="false" ht="14.25" hidden="false" customHeight="true" outlineLevel="0" collapsed="false">
      <c r="A1755" s="110" t="s">
        <v>3836</v>
      </c>
      <c r="B1755" s="111" t="s">
        <v>3836</v>
      </c>
      <c r="C1755" s="112" t="s">
        <v>3869</v>
      </c>
      <c r="D1755" s="70" t="n">
        <v>1000001967</v>
      </c>
      <c r="E1755" s="111" t="s">
        <v>3870</v>
      </c>
      <c r="F1755" s="113" t="n">
        <v>44739</v>
      </c>
      <c r="G1755" s="67"/>
      <c r="H1755" s="114"/>
      <c r="I1755" s="68" t="n">
        <v>0</v>
      </c>
      <c r="J1755" s="68" t="n">
        <f aca="false">I1755/$J$1*($J$1-$E$1)</f>
        <v>0</v>
      </c>
      <c r="K1755" s="69" t="n">
        <v>25</v>
      </c>
      <c r="L1755" s="69" t="n">
        <f aca="false">I1755-K1755</f>
        <v>-25</v>
      </c>
      <c r="M1755" s="69" t="str">
        <f aca="false">IFERROR((K1755/J1755%),"-")</f>
        <v>-</v>
      </c>
      <c r="N1755" s="97" t="n">
        <v>25</v>
      </c>
      <c r="O1755" s="98" t="str">
        <f aca="false">IF(F1755&lt;=$P$2,"June","")</f>
        <v>June</v>
      </c>
      <c r="P1755" s="97" t="n">
        <f aca="false">N1755</f>
        <v>25</v>
      </c>
      <c r="Q1755" s="99" t="n">
        <f aca="false">K1755-P1755</f>
        <v>0</v>
      </c>
      <c r="R1755" s="98" t="n">
        <f aca="false">IFERROR(IF(O1755="May",(K1755/P1755-1))," ")</f>
        <v>0</v>
      </c>
      <c r="S1755" s="100" t="str">
        <f aca="false">IF(N1755&gt;0,IF(O1755="","-",IF(R1755&lt;0%,"DEGROWTH","GROWTH")))</f>
        <v>GROWTH</v>
      </c>
      <c r="T1755" s="69" t="n">
        <v>0</v>
      </c>
      <c r="U1755" s="101" t="str">
        <f aca="false">IF(F1755&lt;=$V$2,"May","")</f>
        <v>May</v>
      </c>
      <c r="V1755" s="69" t="n">
        <f aca="false">T1755</f>
        <v>0</v>
      </c>
      <c r="W1755" s="102" t="n">
        <f aca="false">K1755-V1755</f>
        <v>25</v>
      </c>
      <c r="X1755" s="103" t="n">
        <f aca="false">IFERROR(IF(U1755="June",(K1755/V1755-1)),0)</f>
        <v>0</v>
      </c>
      <c r="Y1755" s="106" t="b">
        <f aca="false">IF(T1755&gt;0,IF(U1755="","-",IF(X1755&lt;0%,"DEGROWTH","GROWTH")))</f>
        <v>0</v>
      </c>
      <c r="Z1755" s="75"/>
      <c r="AA1755" s="70"/>
      <c r="AB1755" s="70"/>
      <c r="AC1755" s="110"/>
      <c r="AD1755" s="3"/>
      <c r="AE1755" s="3"/>
      <c r="AF1755" s="110"/>
      <c r="AG1755" s="121" t="str">
        <f aca="false">IFERROR(INDEX(Last6M_AvgSales_Ref!$B$2:$B$12659,MATCH(D1755,Last6M_AvgSales_Ref!$A$2:$A$12659,0)),"")</f>
        <v/>
      </c>
    </row>
    <row r="1756" customFormat="false" ht="14.25" hidden="false" customHeight="true" outlineLevel="0" collapsed="false">
      <c r="A1756" s="110" t="s">
        <v>3836</v>
      </c>
      <c r="B1756" s="111" t="s">
        <v>3836</v>
      </c>
      <c r="C1756" s="112" t="s">
        <v>3871</v>
      </c>
      <c r="D1756" s="70" t="n">
        <v>1000004761</v>
      </c>
      <c r="E1756" s="111" t="s">
        <v>3872</v>
      </c>
      <c r="F1756" s="113" t="n">
        <v>46188</v>
      </c>
      <c r="G1756" s="67"/>
      <c r="H1756" s="114"/>
      <c r="I1756" s="68" t="n">
        <v>0</v>
      </c>
      <c r="J1756" s="68" t="n">
        <f aca="false">I1756/$J$1*($J$1-$E$1)</f>
        <v>0</v>
      </c>
      <c r="K1756" s="69" t="n">
        <v>25</v>
      </c>
      <c r="L1756" s="69" t="n">
        <f aca="false">I1756-K1756</f>
        <v>-25</v>
      </c>
      <c r="M1756" s="69" t="str">
        <f aca="false">IFERROR((K1756/J1756%),"-")</f>
        <v>-</v>
      </c>
      <c r="N1756" s="97" t="n">
        <v>25</v>
      </c>
      <c r="O1756" s="98" t="str">
        <f aca="false">IF(F1756&lt;=$P$2,"June","")</f>
        <v>June</v>
      </c>
      <c r="P1756" s="97" t="n">
        <f aca="false">N1756</f>
        <v>25</v>
      </c>
      <c r="Q1756" s="99" t="n">
        <f aca="false">K1756-P1756</f>
        <v>0</v>
      </c>
      <c r="R1756" s="98" t="n">
        <f aca="false">IFERROR(IF(O1756="May",(K1756/P1756-1))," ")</f>
        <v>0</v>
      </c>
      <c r="S1756" s="100" t="str">
        <f aca="false">IF(N1756&gt;0,IF(O1756="","-",IF(R1756&lt;0%,"DEGROWTH","GROWTH")))</f>
        <v>GROWTH</v>
      </c>
      <c r="T1756" s="69" t="n">
        <v>0</v>
      </c>
      <c r="U1756" s="101" t="str">
        <f aca="false">IF(F1756&lt;=$V$2,"May","")</f>
        <v>May</v>
      </c>
      <c r="V1756" s="69" t="n">
        <f aca="false">T1756</f>
        <v>0</v>
      </c>
      <c r="W1756" s="102" t="n">
        <f aca="false">K1756-V1756</f>
        <v>25</v>
      </c>
      <c r="X1756" s="103" t="n">
        <f aca="false">IFERROR(IF(U1756="June",(K1756/V1756-1)),0)</f>
        <v>0</v>
      </c>
      <c r="Y1756" s="106" t="b">
        <f aca="false">IF(T1756&gt;0,IF(U1756="","-",IF(X1756&lt;0%,"DEGROWTH","GROWTH")))</f>
        <v>0</v>
      </c>
      <c r="Z1756" s="75"/>
      <c r="AA1756" s="70"/>
      <c r="AB1756" s="70"/>
      <c r="AC1756" s="110"/>
      <c r="AD1756" s="3"/>
      <c r="AE1756" s="3"/>
      <c r="AF1756" s="110"/>
      <c r="AG1756" s="121" t="str">
        <f aca="false">IFERROR(INDEX(Last6M_AvgSales_Ref!$B$2:$B$12659,MATCH(D1756,Last6M_AvgSales_Ref!$A$2:$A$12659,0)),"")</f>
        <v/>
      </c>
    </row>
    <row r="1757" customFormat="false" ht="14.25" hidden="false" customHeight="true" outlineLevel="0" collapsed="false">
      <c r="A1757" s="110" t="s">
        <v>130</v>
      </c>
      <c r="B1757" s="111" t="s">
        <v>122</v>
      </c>
      <c r="C1757" s="112" t="s">
        <v>3873</v>
      </c>
      <c r="D1757" s="70" t="n">
        <v>1000002526</v>
      </c>
      <c r="E1757" s="111" t="s">
        <v>3874</v>
      </c>
      <c r="F1757" s="113" t="n">
        <v>44739</v>
      </c>
      <c r="G1757" s="67"/>
      <c r="H1757" s="114"/>
      <c r="I1757" s="68" t="n">
        <v>0</v>
      </c>
      <c r="J1757" s="68" t="n">
        <f aca="false">I1757/$J$1*($J$1-$E$1)</f>
        <v>0</v>
      </c>
      <c r="K1757" s="69" t="n">
        <v>25</v>
      </c>
      <c r="L1757" s="69" t="n">
        <f aca="false">I1757-K1757</f>
        <v>-25</v>
      </c>
      <c r="M1757" s="69" t="str">
        <f aca="false">IFERROR((K1757/J1757%),"-")</f>
        <v>-</v>
      </c>
      <c r="N1757" s="97" t="n">
        <v>9.5</v>
      </c>
      <c r="O1757" s="98" t="str">
        <f aca="false">IF(F1757&lt;=$P$2,"June","")</f>
        <v>June</v>
      </c>
      <c r="P1757" s="97" t="n">
        <f aca="false">N1757</f>
        <v>9.5</v>
      </c>
      <c r="Q1757" s="99" t="n">
        <f aca="false">K1757-P1757</f>
        <v>15.5</v>
      </c>
      <c r="R1757" s="98" t="n">
        <f aca="false">IFERROR(IF(O1757="May",(K1757/P1757-1))," ")</f>
        <v>0</v>
      </c>
      <c r="S1757" s="100" t="str">
        <f aca="false">IF(N1757&gt;0,IF(O1757="","-",IF(R1757&lt;0%,"DEGROWTH","GROWTH")))</f>
        <v>GROWTH</v>
      </c>
      <c r="T1757" s="69" t="n">
        <v>0</v>
      </c>
      <c r="U1757" s="101" t="str">
        <f aca="false">IF(F1757&lt;=$V$2,"May","")</f>
        <v>May</v>
      </c>
      <c r="V1757" s="69" t="n">
        <f aca="false">T1757</f>
        <v>0</v>
      </c>
      <c r="W1757" s="102" t="n">
        <f aca="false">K1757-V1757</f>
        <v>25</v>
      </c>
      <c r="X1757" s="103" t="n">
        <f aca="false">IFERROR(IF(U1757="June",(K1757/V1757-1)),0)</f>
        <v>0</v>
      </c>
      <c r="Y1757" s="106" t="b">
        <f aca="false">IF(T1757&gt;0,IF(U1757="","-",IF(X1757&lt;0%,"DEGROWTH","GROWTH")))</f>
        <v>0</v>
      </c>
      <c r="Z1757" s="75"/>
      <c r="AA1757" s="70"/>
      <c r="AB1757" s="70"/>
      <c r="AC1757" s="110"/>
      <c r="AD1757" s="3"/>
      <c r="AE1757" s="3"/>
      <c r="AF1757" s="110"/>
      <c r="AG1757" s="121" t="str">
        <f aca="false">IFERROR(INDEX(Last6M_AvgSales_Ref!$B$2:$B$12659,MATCH(D1757,Last6M_AvgSales_Ref!$A$2:$A$12659,0)),"")</f>
        <v/>
      </c>
    </row>
    <row r="1758" customFormat="false" ht="14.25" hidden="false" customHeight="true" outlineLevel="0" collapsed="false">
      <c r="A1758" s="110" t="s">
        <v>133</v>
      </c>
      <c r="B1758" s="111" t="s">
        <v>21</v>
      </c>
      <c r="C1758" s="112" t="s">
        <v>3875</v>
      </c>
      <c r="D1758" s="70" t="n">
        <v>1000004785</v>
      </c>
      <c r="E1758" s="111" t="s">
        <v>3876</v>
      </c>
      <c r="F1758" s="113" t="n">
        <v>46191</v>
      </c>
      <c r="G1758" s="67"/>
      <c r="H1758" s="114"/>
      <c r="I1758" s="68" t="n">
        <v>0</v>
      </c>
      <c r="J1758" s="68" t="n">
        <f aca="false">I1758/$J$1*($J$1-$E$1)</f>
        <v>0</v>
      </c>
      <c r="K1758" s="69" t="n">
        <v>25</v>
      </c>
      <c r="L1758" s="69" t="n">
        <f aca="false">I1758-K1758</f>
        <v>-25</v>
      </c>
      <c r="M1758" s="69" t="str">
        <f aca="false">IFERROR((K1758/J1758%),"-")</f>
        <v>-</v>
      </c>
      <c r="N1758" s="97" t="n">
        <v>13</v>
      </c>
      <c r="O1758" s="98" t="str">
        <f aca="false">IF(F1758&lt;=$P$2,"June","")</f>
        <v>June</v>
      </c>
      <c r="P1758" s="97" t="n">
        <f aca="false">N1758</f>
        <v>13</v>
      </c>
      <c r="Q1758" s="99" t="n">
        <f aca="false">K1758-P1758</f>
        <v>12</v>
      </c>
      <c r="R1758" s="98" t="n">
        <f aca="false">IFERROR(IF(O1758="May",(K1758/P1758-1))," ")</f>
        <v>0</v>
      </c>
      <c r="S1758" s="100" t="str">
        <f aca="false">IF(N1758&gt;0,IF(O1758="","-",IF(R1758&lt;0%,"DEGROWTH","GROWTH")))</f>
        <v>GROWTH</v>
      </c>
      <c r="T1758" s="69" t="n">
        <v>0</v>
      </c>
      <c r="U1758" s="101" t="str">
        <f aca="false">IF(F1758&lt;=$V$2,"May","")</f>
        <v>May</v>
      </c>
      <c r="V1758" s="69" t="n">
        <f aca="false">T1758</f>
        <v>0</v>
      </c>
      <c r="W1758" s="102" t="n">
        <f aca="false">K1758-V1758</f>
        <v>25</v>
      </c>
      <c r="X1758" s="103" t="n">
        <f aca="false">IFERROR(IF(U1758="June",(K1758/V1758-1)),0)</f>
        <v>0</v>
      </c>
      <c r="Y1758" s="106" t="b">
        <f aca="false">IF(T1758&gt;0,IF(U1758="","-",IF(X1758&lt;0%,"DEGROWTH","GROWTH")))</f>
        <v>0</v>
      </c>
      <c r="Z1758" s="75"/>
      <c r="AA1758" s="70"/>
      <c r="AB1758" s="70"/>
      <c r="AC1758" s="110"/>
      <c r="AD1758" s="3"/>
      <c r="AE1758" s="3"/>
      <c r="AF1758" s="110"/>
      <c r="AG1758" s="121" t="str">
        <f aca="false">IFERROR(INDEX(Last6M_AvgSales_Ref!$B$2:$B$12659,MATCH(D1758,Last6M_AvgSales_Ref!$A$2:$A$12659,0)),"")</f>
        <v/>
      </c>
    </row>
    <row r="1759" customFormat="false" ht="14.25" hidden="false" customHeight="true" outlineLevel="0" collapsed="false">
      <c r="A1759" s="110" t="s">
        <v>130</v>
      </c>
      <c r="B1759" s="111" t="s">
        <v>113</v>
      </c>
      <c r="C1759" s="112" t="s">
        <v>3877</v>
      </c>
      <c r="D1759" s="70" t="n">
        <v>1000004784</v>
      </c>
      <c r="E1759" s="111" t="s">
        <v>3878</v>
      </c>
      <c r="F1759" s="113" t="n">
        <v>46191</v>
      </c>
      <c r="G1759" s="67"/>
      <c r="H1759" s="114"/>
      <c r="I1759" s="68" t="n">
        <v>0</v>
      </c>
      <c r="J1759" s="68" t="n">
        <f aca="false">I1759/$J$1*($J$1-$E$1)</f>
        <v>0</v>
      </c>
      <c r="K1759" s="69" t="n">
        <v>25</v>
      </c>
      <c r="L1759" s="69" t="n">
        <f aca="false">I1759-K1759</f>
        <v>-25</v>
      </c>
      <c r="M1759" s="69" t="str">
        <f aca="false">IFERROR((K1759/J1759%),"-")</f>
        <v>-</v>
      </c>
      <c r="N1759" s="97" t="n">
        <v>30</v>
      </c>
      <c r="O1759" s="98" t="str">
        <f aca="false">IF(F1759&lt;=$P$2,"June","")</f>
        <v>June</v>
      </c>
      <c r="P1759" s="97" t="n">
        <f aca="false">N1759</f>
        <v>30</v>
      </c>
      <c r="Q1759" s="99" t="n">
        <f aca="false">K1759-P1759</f>
        <v>-5</v>
      </c>
      <c r="R1759" s="98" t="n">
        <f aca="false">IFERROR(IF(O1759="May",(K1759/P1759-1))," ")</f>
        <v>0</v>
      </c>
      <c r="S1759" s="100" t="str">
        <f aca="false">IF(N1759&gt;0,IF(O1759="","-",IF(R1759&lt;0%,"DEGROWTH","GROWTH")))</f>
        <v>GROWTH</v>
      </c>
      <c r="T1759" s="69" t="n">
        <v>0</v>
      </c>
      <c r="U1759" s="101" t="str">
        <f aca="false">IF(F1759&lt;=$V$2,"May","")</f>
        <v>May</v>
      </c>
      <c r="V1759" s="69" t="n">
        <f aca="false">T1759</f>
        <v>0</v>
      </c>
      <c r="W1759" s="102" t="n">
        <f aca="false">K1759-V1759</f>
        <v>25</v>
      </c>
      <c r="X1759" s="103" t="n">
        <f aca="false">IFERROR(IF(U1759="June",(K1759/V1759-1)),0)</f>
        <v>0</v>
      </c>
      <c r="Y1759" s="106" t="b">
        <f aca="false">IF(T1759&gt;0,IF(U1759="","-",IF(X1759&lt;0%,"DEGROWTH","GROWTH")))</f>
        <v>0</v>
      </c>
      <c r="Z1759" s="75"/>
      <c r="AA1759" s="70"/>
      <c r="AB1759" s="70"/>
      <c r="AC1759" s="110"/>
      <c r="AD1759" s="3"/>
      <c r="AE1759" s="3"/>
      <c r="AF1759" s="110"/>
      <c r="AG1759" s="121" t="str">
        <f aca="false">IFERROR(INDEX(Last6M_AvgSales_Ref!$B$2:$B$12659,MATCH(D1759,Last6M_AvgSales_Ref!$A$2:$A$12659,0)),"")</f>
        <v/>
      </c>
    </row>
    <row r="1760" customFormat="false" ht="14.25" hidden="false" customHeight="true" outlineLevel="0" collapsed="false">
      <c r="A1760" s="110" t="s">
        <v>3836</v>
      </c>
      <c r="B1760" s="111" t="s">
        <v>3836</v>
      </c>
      <c r="C1760" s="112" t="s">
        <v>3879</v>
      </c>
      <c r="D1760" s="70" t="n">
        <v>1000004767</v>
      </c>
      <c r="E1760" s="111" t="s">
        <v>3880</v>
      </c>
      <c r="F1760" s="113" t="n">
        <v>46192</v>
      </c>
      <c r="G1760" s="67"/>
      <c r="H1760" s="114"/>
      <c r="I1760" s="68" t="n">
        <v>0</v>
      </c>
      <c r="J1760" s="68" t="n">
        <f aca="false">I1760/$J$1*($J$1-$E$1)</f>
        <v>0</v>
      </c>
      <c r="K1760" s="69" t="n">
        <v>25</v>
      </c>
      <c r="L1760" s="69" t="n">
        <f aca="false">I1760-K1760</f>
        <v>-25</v>
      </c>
      <c r="M1760" s="69" t="str">
        <f aca="false">IFERROR((K1760/J1760%),"-")</f>
        <v>-</v>
      </c>
      <c r="N1760" s="97" t="n">
        <v>30</v>
      </c>
      <c r="O1760" s="98" t="str">
        <f aca="false">IF(F1760&lt;=$P$2,"June","")</f>
        <v>June</v>
      </c>
      <c r="P1760" s="97" t="n">
        <f aca="false">N1760</f>
        <v>30</v>
      </c>
      <c r="Q1760" s="99" t="n">
        <f aca="false">K1760-P1760</f>
        <v>-5</v>
      </c>
      <c r="R1760" s="98" t="n">
        <f aca="false">IFERROR(IF(O1760="May",(K1760/P1760-1))," ")</f>
        <v>0</v>
      </c>
      <c r="S1760" s="100" t="str">
        <f aca="false">IF(N1760&gt;0,IF(O1760="","-",IF(R1760&lt;0%,"DEGROWTH","GROWTH")))</f>
        <v>GROWTH</v>
      </c>
      <c r="T1760" s="69" t="n">
        <v>0</v>
      </c>
      <c r="U1760" s="101" t="str">
        <f aca="false">IF(F1760&lt;=$V$2,"May","")</f>
        <v>May</v>
      </c>
      <c r="V1760" s="69" t="n">
        <f aca="false">T1760</f>
        <v>0</v>
      </c>
      <c r="W1760" s="102" t="n">
        <f aca="false">K1760-V1760</f>
        <v>25</v>
      </c>
      <c r="X1760" s="103" t="n">
        <f aca="false">IFERROR(IF(U1760="June",(K1760/V1760-1)),0)</f>
        <v>0</v>
      </c>
      <c r="Y1760" s="106" t="b">
        <f aca="false">IF(T1760&gt;0,IF(U1760="","-",IF(X1760&lt;0%,"DEGROWTH","GROWTH")))</f>
        <v>0</v>
      </c>
      <c r="Z1760" s="75"/>
      <c r="AA1760" s="70"/>
      <c r="AB1760" s="70"/>
      <c r="AC1760" s="110"/>
      <c r="AD1760" s="3"/>
      <c r="AE1760" s="3"/>
      <c r="AF1760" s="110"/>
      <c r="AG1760" s="121" t="str">
        <f aca="false">IFERROR(INDEX(Last6M_AvgSales_Ref!$B$2:$B$12659,MATCH(D1760,Last6M_AvgSales_Ref!$A$2:$A$12659,0)),"")</f>
        <v/>
      </c>
    </row>
    <row r="1761" customFormat="false" ht="14.25" hidden="false" customHeight="true" outlineLevel="0" collapsed="false">
      <c r="A1761" s="110" t="s">
        <v>133</v>
      </c>
      <c r="B1761" s="111" t="s">
        <v>143</v>
      </c>
      <c r="C1761" s="112" t="s">
        <v>3881</v>
      </c>
      <c r="D1761" s="70" t="n">
        <v>1000004792</v>
      </c>
      <c r="E1761" s="111" t="s">
        <v>3882</v>
      </c>
      <c r="F1761" s="113" t="n">
        <v>46196</v>
      </c>
      <c r="G1761" s="67"/>
      <c r="H1761" s="114"/>
      <c r="I1761" s="68" t="n">
        <v>0</v>
      </c>
      <c r="J1761" s="68" t="n">
        <f aca="false">I1761/$J$1*($J$1-$E$1)</f>
        <v>0</v>
      </c>
      <c r="K1761" s="69" t="n">
        <v>25</v>
      </c>
      <c r="L1761" s="69" t="n">
        <f aca="false">I1761-K1761</f>
        <v>-25</v>
      </c>
      <c r="M1761" s="69" t="str">
        <f aca="false">IFERROR((K1761/J1761%),"-")</f>
        <v>-</v>
      </c>
      <c r="N1761" s="97" t="n">
        <v>50</v>
      </c>
      <c r="O1761" s="98" t="str">
        <f aca="false">IF(F1761&lt;=$P$2,"June","")</f>
        <v>June</v>
      </c>
      <c r="P1761" s="97" t="n">
        <f aca="false">N1761</f>
        <v>50</v>
      </c>
      <c r="Q1761" s="99" t="n">
        <f aca="false">K1761-P1761</f>
        <v>-25</v>
      </c>
      <c r="R1761" s="98" t="n">
        <f aca="false">IFERROR(IF(O1761="May",(K1761/P1761-1))," ")</f>
        <v>0</v>
      </c>
      <c r="S1761" s="100" t="str">
        <f aca="false">IF(N1761&gt;0,IF(O1761="","-",IF(R1761&lt;0%,"DEGROWTH","GROWTH")))</f>
        <v>GROWTH</v>
      </c>
      <c r="T1761" s="69" t="n">
        <v>0</v>
      </c>
      <c r="U1761" s="101" t="str">
        <f aca="false">IF(F1761&lt;=$V$2,"May","")</f>
        <v>May</v>
      </c>
      <c r="V1761" s="69" t="n">
        <f aca="false">T1761</f>
        <v>0</v>
      </c>
      <c r="W1761" s="102" t="n">
        <f aca="false">K1761-V1761</f>
        <v>25</v>
      </c>
      <c r="X1761" s="103" t="n">
        <f aca="false">IFERROR(IF(U1761="June",(K1761/V1761-1)),0)</f>
        <v>0</v>
      </c>
      <c r="Y1761" s="106" t="b">
        <f aca="false">IF(T1761&gt;0,IF(U1761="","-",IF(X1761&lt;0%,"DEGROWTH","GROWTH")))</f>
        <v>0</v>
      </c>
      <c r="Z1761" s="75"/>
      <c r="AA1761" s="70"/>
      <c r="AB1761" s="70"/>
      <c r="AC1761" s="110"/>
      <c r="AD1761" s="3"/>
      <c r="AE1761" s="3"/>
      <c r="AF1761" s="110"/>
      <c r="AG1761" s="121" t="str">
        <f aca="false">IFERROR(INDEX(Last6M_AvgSales_Ref!$B$2:$B$12659,MATCH(D1761,Last6M_AvgSales_Ref!$A$2:$A$12659,0)),"")</f>
        <v/>
      </c>
    </row>
    <row r="1762" customFormat="false" ht="14.25" hidden="false" customHeight="true" outlineLevel="0" collapsed="false">
      <c r="A1762" s="110" t="s">
        <v>133</v>
      </c>
      <c r="B1762" s="111" t="s">
        <v>143</v>
      </c>
      <c r="C1762" s="112" t="s">
        <v>3883</v>
      </c>
      <c r="D1762" s="70" t="n">
        <v>1000004808</v>
      </c>
      <c r="E1762" s="111" t="s">
        <v>3884</v>
      </c>
      <c r="F1762" s="113" t="n">
        <v>46202</v>
      </c>
      <c r="G1762" s="67"/>
      <c r="H1762" s="114"/>
      <c r="I1762" s="68" t="n">
        <v>0</v>
      </c>
      <c r="J1762" s="68" t="n">
        <f aca="false">I1762/$J$1*($J$1-$E$1)</f>
        <v>0</v>
      </c>
      <c r="K1762" s="69" t="n">
        <v>25</v>
      </c>
      <c r="L1762" s="69" t="n">
        <f aca="false">I1762-K1762</f>
        <v>-25</v>
      </c>
      <c r="M1762" s="69" t="str">
        <f aca="false">IFERROR((K1762/J1762%),"-")</f>
        <v>-</v>
      </c>
      <c r="N1762" s="97" t="n">
        <v>27.5</v>
      </c>
      <c r="O1762" s="98" t="str">
        <f aca="false">IF(F1762&lt;=$P$2,"June","")</f>
        <v>June</v>
      </c>
      <c r="P1762" s="97" t="n">
        <f aca="false">N1762</f>
        <v>27.5</v>
      </c>
      <c r="Q1762" s="99" t="n">
        <f aca="false">K1762-P1762</f>
        <v>-2.5</v>
      </c>
      <c r="R1762" s="98" t="n">
        <f aca="false">IFERROR(IF(O1762="May",(K1762/P1762-1))," ")</f>
        <v>0</v>
      </c>
      <c r="S1762" s="100" t="str">
        <f aca="false">IF(N1762&gt;0,IF(O1762="","-",IF(R1762&lt;0%,"DEGROWTH","GROWTH")))</f>
        <v>GROWTH</v>
      </c>
      <c r="T1762" s="69" t="n">
        <v>0</v>
      </c>
      <c r="U1762" s="101" t="str">
        <f aca="false">IF(F1762&lt;=$V$2,"May","")</f>
        <v>May</v>
      </c>
      <c r="V1762" s="69" t="n">
        <f aca="false">T1762</f>
        <v>0</v>
      </c>
      <c r="W1762" s="102" t="n">
        <f aca="false">K1762-V1762</f>
        <v>25</v>
      </c>
      <c r="X1762" s="103" t="n">
        <f aca="false">IFERROR(IF(U1762="June",(K1762/V1762-1)),0)</f>
        <v>0</v>
      </c>
      <c r="Y1762" s="106" t="b">
        <f aca="false">IF(T1762&gt;0,IF(U1762="","-",IF(X1762&lt;0%,"DEGROWTH","GROWTH")))</f>
        <v>0</v>
      </c>
      <c r="Z1762" s="75"/>
      <c r="AA1762" s="70"/>
      <c r="AB1762" s="70"/>
      <c r="AC1762" s="110"/>
      <c r="AD1762" s="3"/>
      <c r="AE1762" s="3"/>
      <c r="AF1762" s="110"/>
      <c r="AG1762" s="121" t="str">
        <f aca="false">IFERROR(INDEX(Last6M_AvgSales_Ref!$B$2:$B$12659,MATCH(D1762,Last6M_AvgSales_Ref!$A$2:$A$12659,0)),"")</f>
        <v/>
      </c>
    </row>
    <row r="1763" customFormat="false" ht="14.25" hidden="false" customHeight="true" outlineLevel="0" collapsed="false">
      <c r="A1763" s="110" t="s">
        <v>134</v>
      </c>
      <c r="B1763" s="111" t="s">
        <v>69</v>
      </c>
      <c r="C1763" s="112" t="s">
        <v>3885</v>
      </c>
      <c r="D1763" s="70" t="n">
        <v>1000004803</v>
      </c>
      <c r="E1763" s="111" t="s">
        <v>3886</v>
      </c>
      <c r="F1763" s="113" t="n">
        <v>46202</v>
      </c>
      <c r="G1763" s="67"/>
      <c r="H1763" s="114"/>
      <c r="I1763" s="68" t="n">
        <v>0</v>
      </c>
      <c r="J1763" s="68" t="n">
        <f aca="false">I1763/$J$1*($J$1-$E$1)</f>
        <v>0</v>
      </c>
      <c r="K1763" s="69" t="n">
        <v>25</v>
      </c>
      <c r="L1763" s="69" t="n">
        <f aca="false">I1763-K1763</f>
        <v>-25</v>
      </c>
      <c r="M1763" s="69" t="str">
        <f aca="false">IFERROR((K1763/J1763%),"-")</f>
        <v>-</v>
      </c>
      <c r="N1763" s="97" t="n">
        <v>25</v>
      </c>
      <c r="O1763" s="98" t="str">
        <f aca="false">IF(F1763&lt;=$P$2,"June","")</f>
        <v>June</v>
      </c>
      <c r="P1763" s="97" t="n">
        <f aca="false">N1763</f>
        <v>25</v>
      </c>
      <c r="Q1763" s="99" t="n">
        <f aca="false">K1763-P1763</f>
        <v>0</v>
      </c>
      <c r="R1763" s="98" t="n">
        <f aca="false">IFERROR(IF(O1763="May",(K1763/P1763-1))," ")</f>
        <v>0</v>
      </c>
      <c r="S1763" s="100" t="str">
        <f aca="false">IF(N1763&gt;0,IF(O1763="","-",IF(R1763&lt;0%,"DEGROWTH","GROWTH")))</f>
        <v>GROWTH</v>
      </c>
      <c r="T1763" s="69" t="n">
        <v>0</v>
      </c>
      <c r="U1763" s="101" t="str">
        <f aca="false">IF(F1763&lt;=$V$2,"May","")</f>
        <v>May</v>
      </c>
      <c r="V1763" s="69" t="n">
        <f aca="false">T1763</f>
        <v>0</v>
      </c>
      <c r="W1763" s="102" t="n">
        <f aca="false">K1763-V1763</f>
        <v>25</v>
      </c>
      <c r="X1763" s="103" t="n">
        <f aca="false">IFERROR(IF(U1763="June",(K1763/V1763-1)),0)</f>
        <v>0</v>
      </c>
      <c r="Y1763" s="106" t="b">
        <f aca="false">IF(T1763&gt;0,IF(U1763="","-",IF(X1763&lt;0%,"DEGROWTH","GROWTH")))</f>
        <v>0</v>
      </c>
      <c r="Z1763" s="75"/>
      <c r="AA1763" s="70"/>
      <c r="AB1763" s="70"/>
      <c r="AC1763" s="110"/>
      <c r="AD1763" s="3"/>
      <c r="AE1763" s="3"/>
      <c r="AF1763" s="110"/>
      <c r="AG1763" s="121" t="str">
        <f aca="false">IFERROR(INDEX(Last6M_AvgSales_Ref!$B$2:$B$12659,MATCH(D1763,Last6M_AvgSales_Ref!$A$2:$A$12659,0)),"")</f>
        <v/>
      </c>
    </row>
    <row r="1764" customFormat="false" ht="14.25" hidden="false" customHeight="true" outlineLevel="0" collapsed="false">
      <c r="A1764" s="110" t="s">
        <v>133</v>
      </c>
      <c r="B1764" s="111" t="s">
        <v>43</v>
      </c>
      <c r="C1764" s="112" t="s">
        <v>3887</v>
      </c>
      <c r="D1764" s="70" t="n">
        <v>1000004806</v>
      </c>
      <c r="E1764" s="111" t="s">
        <v>3888</v>
      </c>
      <c r="F1764" s="113" t="n">
        <v>46202</v>
      </c>
      <c r="G1764" s="67"/>
      <c r="H1764" s="114"/>
      <c r="I1764" s="68" t="n">
        <v>0</v>
      </c>
      <c r="J1764" s="68" t="n">
        <f aca="false">I1764/$J$1*($J$1-$E$1)</f>
        <v>0</v>
      </c>
      <c r="K1764" s="69" t="n">
        <v>25</v>
      </c>
      <c r="L1764" s="69" t="n">
        <f aca="false">I1764-K1764</f>
        <v>-25</v>
      </c>
      <c r="M1764" s="69" t="str">
        <f aca="false">IFERROR((K1764/J1764%),"-")</f>
        <v>-</v>
      </c>
      <c r="N1764" s="97" t="n">
        <v>50</v>
      </c>
      <c r="O1764" s="98" t="str">
        <f aca="false">IF(F1764&lt;=$P$2,"June","")</f>
        <v>June</v>
      </c>
      <c r="P1764" s="97" t="n">
        <f aca="false">N1764</f>
        <v>50</v>
      </c>
      <c r="Q1764" s="99" t="n">
        <f aca="false">K1764-P1764</f>
        <v>-25</v>
      </c>
      <c r="R1764" s="98" t="n">
        <f aca="false">IFERROR(IF(O1764="May",(K1764/P1764-1))," ")</f>
        <v>0</v>
      </c>
      <c r="S1764" s="100" t="str">
        <f aca="false">IF(N1764&gt;0,IF(O1764="","-",IF(R1764&lt;0%,"DEGROWTH","GROWTH")))</f>
        <v>GROWTH</v>
      </c>
      <c r="T1764" s="69" t="n">
        <v>0</v>
      </c>
      <c r="U1764" s="101" t="str">
        <f aca="false">IF(F1764&lt;=$V$2,"May","")</f>
        <v>May</v>
      </c>
      <c r="V1764" s="69" t="n">
        <f aca="false">T1764</f>
        <v>0</v>
      </c>
      <c r="W1764" s="102" t="n">
        <f aca="false">K1764-V1764</f>
        <v>25</v>
      </c>
      <c r="X1764" s="103" t="n">
        <f aca="false">IFERROR(IF(U1764="June",(K1764/V1764-1)),0)</f>
        <v>0</v>
      </c>
      <c r="Y1764" s="106" t="b">
        <f aca="false">IF(T1764&gt;0,IF(U1764="","-",IF(X1764&lt;0%,"DEGROWTH","GROWTH")))</f>
        <v>0</v>
      </c>
      <c r="Z1764" s="75"/>
      <c r="AA1764" s="70"/>
      <c r="AB1764" s="70"/>
      <c r="AC1764" s="110"/>
      <c r="AD1764" s="3"/>
      <c r="AE1764" s="3"/>
      <c r="AF1764" s="110"/>
      <c r="AG1764" s="121" t="str">
        <f aca="false">IFERROR(INDEX(Last6M_AvgSales_Ref!$B$2:$B$12659,MATCH(D1764,Last6M_AvgSales_Ref!$A$2:$A$12659,0)),"")</f>
        <v/>
      </c>
    </row>
    <row r="1765" customFormat="false" ht="14.25" hidden="false" customHeight="true" outlineLevel="0" collapsed="false">
      <c r="A1765" s="110" t="s">
        <v>133</v>
      </c>
      <c r="B1765" s="111" t="s">
        <v>27</v>
      </c>
      <c r="C1765" s="112" t="s">
        <v>3889</v>
      </c>
      <c r="D1765" s="70" t="n">
        <v>1000004804</v>
      </c>
      <c r="E1765" s="111" t="s">
        <v>3890</v>
      </c>
      <c r="F1765" s="113" t="n">
        <v>46202</v>
      </c>
      <c r="G1765" s="67"/>
      <c r="H1765" s="114"/>
      <c r="I1765" s="68" t="n">
        <v>0</v>
      </c>
      <c r="J1765" s="68" t="n">
        <f aca="false">I1765/$J$1*($J$1-$E$1)</f>
        <v>0</v>
      </c>
      <c r="K1765" s="69" t="n">
        <v>25</v>
      </c>
      <c r="L1765" s="69" t="n">
        <f aca="false">I1765-K1765</f>
        <v>-25</v>
      </c>
      <c r="M1765" s="69" t="str">
        <f aca="false">IFERROR((K1765/J1765%),"-")</f>
        <v>-</v>
      </c>
      <c r="N1765" s="97" t="n">
        <v>14</v>
      </c>
      <c r="O1765" s="98" t="str">
        <f aca="false">IF(F1765&lt;=$P$2,"June","")</f>
        <v>June</v>
      </c>
      <c r="P1765" s="97" t="n">
        <f aca="false">N1765</f>
        <v>14</v>
      </c>
      <c r="Q1765" s="99" t="n">
        <f aca="false">K1765-P1765</f>
        <v>11</v>
      </c>
      <c r="R1765" s="98" t="n">
        <f aca="false">IFERROR(IF(O1765="May",(K1765/P1765-1))," ")</f>
        <v>0</v>
      </c>
      <c r="S1765" s="100" t="str">
        <f aca="false">IF(N1765&gt;0,IF(O1765="","-",IF(R1765&lt;0%,"DEGROWTH","GROWTH")))</f>
        <v>GROWTH</v>
      </c>
      <c r="T1765" s="69" t="n">
        <v>0</v>
      </c>
      <c r="U1765" s="101" t="str">
        <f aca="false">IF(F1765&lt;=$V$2,"May","")</f>
        <v>May</v>
      </c>
      <c r="V1765" s="69" t="n">
        <f aca="false">T1765</f>
        <v>0</v>
      </c>
      <c r="W1765" s="102" t="n">
        <f aca="false">K1765-V1765</f>
        <v>25</v>
      </c>
      <c r="X1765" s="103" t="n">
        <f aca="false">IFERROR(IF(U1765="June",(K1765/V1765-1)),0)</f>
        <v>0</v>
      </c>
      <c r="Y1765" s="106" t="b">
        <f aca="false">IF(T1765&gt;0,IF(U1765="","-",IF(X1765&lt;0%,"DEGROWTH","GROWTH")))</f>
        <v>0</v>
      </c>
      <c r="Z1765" s="75"/>
      <c r="AA1765" s="70"/>
      <c r="AB1765" s="70"/>
      <c r="AC1765" s="110"/>
      <c r="AD1765" s="3"/>
      <c r="AE1765" s="3"/>
      <c r="AF1765" s="110"/>
      <c r="AG1765" s="121" t="str">
        <f aca="false">IFERROR(INDEX(Last6M_AvgSales_Ref!$B$2:$B$12659,MATCH(D1765,Last6M_AvgSales_Ref!$A$2:$A$12659,0)),"")</f>
        <v/>
      </c>
    </row>
    <row r="1766" customFormat="false" ht="14.25" hidden="false" customHeight="true" outlineLevel="0" collapsed="false">
      <c r="A1766" s="110" t="s">
        <v>133</v>
      </c>
      <c r="B1766" s="111" t="s">
        <v>37</v>
      </c>
      <c r="C1766" s="112" t="s">
        <v>3891</v>
      </c>
      <c r="D1766" s="70" t="n">
        <v>1000004802</v>
      </c>
      <c r="E1766" s="111" t="s">
        <v>3892</v>
      </c>
      <c r="F1766" s="113" t="n">
        <v>46201</v>
      </c>
      <c r="G1766" s="67"/>
      <c r="H1766" s="114"/>
      <c r="I1766" s="68" t="n">
        <v>0</v>
      </c>
      <c r="J1766" s="68" t="n">
        <f aca="false">I1766/$J$1*($J$1-$E$1)</f>
        <v>0</v>
      </c>
      <c r="K1766" s="69" t="n">
        <v>25</v>
      </c>
      <c r="L1766" s="69" t="n">
        <f aca="false">I1766-K1766</f>
        <v>-25</v>
      </c>
      <c r="M1766" s="69" t="str">
        <f aca="false">IFERROR((K1766/J1766%),"-")</f>
        <v>-</v>
      </c>
      <c r="N1766" s="97" t="n">
        <v>15</v>
      </c>
      <c r="O1766" s="98" t="str">
        <f aca="false">IF(F1766&lt;=$P$2,"June","")</f>
        <v>June</v>
      </c>
      <c r="P1766" s="97" t="n">
        <f aca="false">N1766</f>
        <v>15</v>
      </c>
      <c r="Q1766" s="99" t="n">
        <f aca="false">K1766-P1766</f>
        <v>10</v>
      </c>
      <c r="R1766" s="98" t="n">
        <f aca="false">IFERROR(IF(O1766="May",(K1766/P1766-1))," ")</f>
        <v>0</v>
      </c>
      <c r="S1766" s="100" t="str">
        <f aca="false">IF(N1766&gt;0,IF(O1766="","-",IF(R1766&lt;0%,"DEGROWTH","GROWTH")))</f>
        <v>GROWTH</v>
      </c>
      <c r="T1766" s="69" t="n">
        <v>0</v>
      </c>
      <c r="U1766" s="101" t="str">
        <f aca="false">IF(F1766&lt;=$V$2,"May","")</f>
        <v>May</v>
      </c>
      <c r="V1766" s="69" t="n">
        <f aca="false">T1766</f>
        <v>0</v>
      </c>
      <c r="W1766" s="102" t="n">
        <f aca="false">K1766-V1766</f>
        <v>25</v>
      </c>
      <c r="X1766" s="103" t="n">
        <f aca="false">IFERROR(IF(U1766="June",(K1766/V1766-1)),0)</f>
        <v>0</v>
      </c>
      <c r="Y1766" s="106" t="b">
        <f aca="false">IF(T1766&gt;0,IF(U1766="","-",IF(X1766&lt;0%,"DEGROWTH","GROWTH")))</f>
        <v>0</v>
      </c>
      <c r="Z1766" s="75"/>
      <c r="AA1766" s="70"/>
      <c r="AB1766" s="70"/>
      <c r="AC1766" s="110"/>
      <c r="AD1766" s="3"/>
      <c r="AE1766" s="3"/>
      <c r="AF1766" s="110"/>
      <c r="AG1766" s="121" t="str">
        <f aca="false">IFERROR(INDEX(Last6M_AvgSales_Ref!$B$2:$B$12659,MATCH(D1766,Last6M_AvgSales_Ref!$A$2:$A$12659,0)),"")</f>
        <v/>
      </c>
    </row>
  </sheetData>
  <autoFilter ref="A2:AF1766"/>
  <conditionalFormatting sqref="L1:L1766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7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2" topLeftCell="J3" activePane="bottomRight" state="frozen"/>
      <selection pane="topLeft" activeCell="A1" activeCellId="0" sqref="A1"/>
      <selection pane="topRight" activeCell="J1" activeCellId="0" sqref="J1"/>
      <selection pane="bottomLeft" activeCell="A3" activeCellId="0" sqref="A3"/>
      <selection pane="bottomRight" activeCell="J3" activeCellId="0" sqref="J3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0" width="18.44"/>
    <col collapsed="false" customWidth="true" hidden="false" outlineLevel="0" max="3" min="3" style="0" width="8.67"/>
    <col collapsed="false" customWidth="true" hidden="false" outlineLevel="0" max="4" min="4" style="0" width="11"/>
    <col collapsed="false" customWidth="true" hidden="false" outlineLevel="0" max="5" min="5" style="0" width="28.44"/>
    <col collapsed="false" customWidth="true" hidden="false" outlineLevel="0" max="6" min="6" style="0" width="10.33"/>
    <col collapsed="false" customWidth="true" hidden="true" outlineLevel="0" max="7" min="7" style="0" width="13.11"/>
    <col collapsed="false" customWidth="true" hidden="true" outlineLevel="0" max="8" min="8" style="0" width="16"/>
    <col collapsed="false" customWidth="true" hidden="true" outlineLevel="0" max="9" min="9" style="0" width="10.33"/>
    <col collapsed="false" customWidth="true" hidden="false" outlineLevel="0" max="10" min="10" style="0" width="9"/>
    <col collapsed="false" customWidth="true" hidden="false" outlineLevel="0" max="11" min="11" style="0" width="9.33"/>
    <col collapsed="false" customWidth="true" hidden="false" outlineLevel="0" max="12" min="12" style="0" width="8.67"/>
    <col collapsed="false" customWidth="true" hidden="false" outlineLevel="0" max="13" min="13" style="0" width="11.11"/>
    <col collapsed="false" customWidth="true" hidden="false" outlineLevel="0" max="14" min="14" style="0" width="8"/>
    <col collapsed="false" customWidth="true" hidden="false" outlineLevel="0" max="15" min="15" style="0" width="9.88"/>
    <col collapsed="false" customWidth="true" hidden="false" outlineLevel="0" max="16" min="16" style="0" width="9.33"/>
    <col collapsed="false" customWidth="true" hidden="false" outlineLevel="0" max="17" min="17" style="0" width="8.88"/>
    <col collapsed="false" customWidth="true" hidden="false" outlineLevel="0" max="18" min="18" style="0" width="10.33"/>
    <col collapsed="false" customWidth="true" hidden="false" outlineLevel="0" max="19" min="19" style="0" width="12.11"/>
    <col collapsed="false" customWidth="true" hidden="false" outlineLevel="0" max="21" min="20" style="0" width="8.33"/>
    <col collapsed="false" customWidth="true" hidden="false" outlineLevel="0" max="23" min="22" style="0" width="9.11"/>
    <col collapsed="false" customWidth="true" hidden="false" outlineLevel="0" max="24" min="24" style="0" width="10.33"/>
    <col collapsed="false" customWidth="true" hidden="false" outlineLevel="0" max="25" min="25" style="0" width="10.11"/>
    <col collapsed="false" customWidth="true" hidden="true" outlineLevel="0" max="26" min="26" style="0" width="5.11"/>
    <col collapsed="false" customWidth="true" hidden="true" outlineLevel="0" max="28" min="27" style="0" width="11"/>
    <col collapsed="false" customWidth="true" hidden="false" outlineLevel="0" max="29" min="29" style="0" width="11"/>
  </cols>
  <sheetData>
    <row r="1" customFormat="false" ht="14.25" hidden="false" customHeight="true" outlineLevel="0" collapsed="false">
      <c r="A1" s="57"/>
      <c r="B1" s="58"/>
      <c r="C1" s="58"/>
      <c r="D1" s="58"/>
      <c r="E1" s="58" t="n">
        <v>0</v>
      </c>
      <c r="F1" s="59" t="n">
        <f aca="true">TODAY()-2</f>
        <v>46272</v>
      </c>
      <c r="G1" s="91"/>
      <c r="H1" s="91"/>
      <c r="I1" s="59" t="n">
        <v>46022</v>
      </c>
      <c r="J1" s="57" t="n">
        <v>31</v>
      </c>
      <c r="K1" s="60" t="n">
        <f aca="false">SUBTOTAL(9,K3:K1762)</f>
        <v>348655.45</v>
      </c>
      <c r="L1" s="92"/>
      <c r="M1" s="60"/>
      <c r="N1" s="60" t="n">
        <f aca="false">SUBTOTAL(9,N3:N1762)</f>
        <v>356748.95</v>
      </c>
      <c r="O1" s="60"/>
      <c r="P1" s="60" t="n">
        <f aca="false">SUBTOTAL(9,P3:P1762)</f>
        <v>356748.95</v>
      </c>
      <c r="Q1" s="91"/>
      <c r="R1" s="93"/>
      <c r="S1" s="57"/>
      <c r="T1" s="60" t="n">
        <f aca="false">SUBTOTAL(9,T3:T1762)</f>
        <v>332843.3</v>
      </c>
      <c r="U1" s="60"/>
      <c r="V1" s="60" t="n">
        <f aca="false">SUBTOTAL(9,V3:V1762)</f>
        <v>332843.3</v>
      </c>
      <c r="W1" s="94"/>
      <c r="X1" s="94"/>
      <c r="Y1" s="94"/>
      <c r="Z1" s="14"/>
      <c r="AA1" s="14"/>
      <c r="AB1" s="14"/>
      <c r="AC1" s="14"/>
    </row>
    <row r="2" customFormat="false" ht="28.5" hidden="false" customHeight="true" outlineLevel="0" collapsed="false">
      <c r="A2" s="61" t="s">
        <v>128</v>
      </c>
      <c r="B2" s="62" t="s">
        <v>3</v>
      </c>
      <c r="C2" s="62" t="s">
        <v>149</v>
      </c>
      <c r="D2" s="62" t="s">
        <v>150</v>
      </c>
      <c r="E2" s="62" t="s">
        <v>151</v>
      </c>
      <c r="F2" s="61" t="s">
        <v>152</v>
      </c>
      <c r="G2" s="61" t="s">
        <v>626</v>
      </c>
      <c r="H2" s="61" t="s">
        <v>627</v>
      </c>
      <c r="I2" s="61" t="s">
        <v>3893</v>
      </c>
      <c r="J2" s="61" t="s">
        <v>153</v>
      </c>
      <c r="K2" s="63" t="n">
        <v>46053</v>
      </c>
      <c r="L2" s="95" t="s">
        <v>629</v>
      </c>
      <c r="M2" s="95" t="s">
        <v>630</v>
      </c>
      <c r="N2" s="61" t="s">
        <v>3894</v>
      </c>
      <c r="O2" s="63" t="s">
        <v>3895</v>
      </c>
      <c r="P2" s="63" t="n">
        <v>46022</v>
      </c>
      <c r="Q2" s="63" t="s">
        <v>633</v>
      </c>
      <c r="R2" s="13" t="s">
        <v>634</v>
      </c>
      <c r="S2" s="61" t="s">
        <v>3896</v>
      </c>
      <c r="T2" s="12" t="s">
        <v>3897</v>
      </c>
      <c r="U2" s="12" t="s">
        <v>3898</v>
      </c>
      <c r="V2" s="63" t="n">
        <v>45688</v>
      </c>
      <c r="W2" s="61" t="s">
        <v>638</v>
      </c>
      <c r="X2" s="61" t="s">
        <v>639</v>
      </c>
      <c r="Y2" s="63" t="n">
        <f aca="false">EDATE(K2,-12)</f>
        <v>45688</v>
      </c>
      <c r="Z2" s="7" t="s">
        <v>154</v>
      </c>
      <c r="AA2" s="61" t="s">
        <v>128</v>
      </c>
      <c r="AB2" s="61" t="s">
        <v>128</v>
      </c>
      <c r="AC2" s="96"/>
    </row>
    <row r="3" customFormat="false" ht="14.25" hidden="false" customHeight="true" outlineLevel="0" collapsed="false">
      <c r="A3" s="23" t="s">
        <v>133</v>
      </c>
      <c r="B3" s="64" t="s">
        <v>21</v>
      </c>
      <c r="C3" s="65" t="s">
        <v>641</v>
      </c>
      <c r="D3" s="65" t="n">
        <v>1000000638</v>
      </c>
      <c r="E3" s="66" t="s">
        <v>642</v>
      </c>
      <c r="F3" s="67" t="n">
        <v>38384</v>
      </c>
      <c r="G3" s="67" t="str">
        <f aca="false">IF(I3&gt;0,"Targeted Dealer","-")</f>
        <v>Targeted Dealer</v>
      </c>
      <c r="H3" s="67"/>
      <c r="I3" s="68" t="n">
        <v>100</v>
      </c>
      <c r="J3" s="68" t="n">
        <f aca="false">I3/$J$1*($J$1-$E$1)</f>
        <v>100</v>
      </c>
      <c r="K3" s="69" t="n">
        <v>70</v>
      </c>
      <c r="L3" s="69" t="n">
        <f aca="false">I3-K3</f>
        <v>30</v>
      </c>
      <c r="M3" s="69" t="n">
        <f aca="false">IFERROR((K3/J3%),"-")</f>
        <v>70</v>
      </c>
      <c r="N3" s="97" t="n">
        <v>85</v>
      </c>
      <c r="O3" s="98" t="str">
        <f aca="false">IF(F3&lt;=$P$2,"DEC","")</f>
        <v>DEC</v>
      </c>
      <c r="P3" s="97" t="n">
        <v>85</v>
      </c>
      <c r="Q3" s="99" t="n">
        <f aca="false">K3-P3</f>
        <v>-15</v>
      </c>
      <c r="R3" s="98" t="n">
        <f aca="false">IFERROR(IF(O3="Dec",(K3/P3-1))," ")</f>
        <v>-0.176470588235294</v>
      </c>
      <c r="S3" s="100" t="str">
        <f aca="false">IF(N3&gt;0,IF(O3="","-",IF(R3&lt;0%,"DEGROWTH","GROWTH")))</f>
        <v>DEGROWTH</v>
      </c>
      <c r="T3" s="69" t="n">
        <v>80</v>
      </c>
      <c r="U3" s="101" t="str">
        <f aca="false">IF(F3&lt;=$V$2,"jAN","")</f>
        <v>jAN</v>
      </c>
      <c r="V3" s="97" t="n">
        <v>80</v>
      </c>
      <c r="W3" s="102" t="n">
        <f aca="false">K3-V3</f>
        <v>-10</v>
      </c>
      <c r="X3" s="103" t="n">
        <f aca="false">IFERROR(IF(U3="Jan",(K3/V3-1)),0)</f>
        <v>-0.125</v>
      </c>
      <c r="Y3" s="104" t="str">
        <f aca="false">IF(T3&gt;0,IF(U3="","-",IF(X3&lt;0%,"DEGROWTH","GROWTH")))</f>
        <v>DEGROWTH</v>
      </c>
      <c r="Z3" s="24" t="n">
        <v>0</v>
      </c>
      <c r="AA3" s="23"/>
      <c r="AB3" s="23" t="s">
        <v>133</v>
      </c>
      <c r="AC3" s="3"/>
    </row>
    <row r="4" customFormat="false" ht="14.25" hidden="false" customHeight="true" outlineLevel="0" collapsed="false">
      <c r="A4" s="23" t="s">
        <v>133</v>
      </c>
      <c r="B4" s="64" t="s">
        <v>24</v>
      </c>
      <c r="C4" s="65" t="s">
        <v>156</v>
      </c>
      <c r="D4" s="65" t="n">
        <v>1000000671</v>
      </c>
      <c r="E4" s="66" t="s">
        <v>157</v>
      </c>
      <c r="F4" s="67" t="n">
        <v>38390</v>
      </c>
      <c r="G4" s="67" t="str">
        <f aca="false">IF(I4&gt;0,"Targeted Dealer","-")</f>
        <v>Targeted Dealer</v>
      </c>
      <c r="H4" s="67"/>
      <c r="I4" s="68" t="n">
        <v>10</v>
      </c>
      <c r="J4" s="68" t="n">
        <f aca="false">I4/$J$1*($J$1-$E$1)</f>
        <v>10</v>
      </c>
      <c r="K4" s="69" t="n">
        <v>10</v>
      </c>
      <c r="L4" s="69" t="n">
        <f aca="false">I4-K4</f>
        <v>0</v>
      </c>
      <c r="M4" s="69" t="n">
        <f aca="false">IFERROR((K4/J4%),"-")</f>
        <v>100</v>
      </c>
      <c r="N4" s="97" t="n">
        <v>0</v>
      </c>
      <c r="O4" s="98" t="str">
        <f aca="false">IF(F4&lt;=$P$2,"DEC","")</f>
        <v>DEC</v>
      </c>
      <c r="P4" s="97" t="n">
        <v>0</v>
      </c>
      <c r="Q4" s="99" t="n">
        <f aca="false">K4-P4</f>
        <v>10</v>
      </c>
      <c r="R4" s="98" t="str">
        <f aca="false">IFERROR(IF(O4="Dec",(K4/P4-1))," ")</f>
        <v> </v>
      </c>
      <c r="S4" s="105" t="b">
        <f aca="false">IF(N4&gt;0,IF(O4="","-",IF(R4&lt;0%,"DEGROWTH","GROWTH")))</f>
        <v>0</v>
      </c>
      <c r="T4" s="69" t="n">
        <v>20</v>
      </c>
      <c r="U4" s="101" t="str">
        <f aca="false">IF(F4&lt;=$V$2,"jAN","")</f>
        <v>jAN</v>
      </c>
      <c r="V4" s="97" t="n">
        <v>20</v>
      </c>
      <c r="W4" s="102" t="n">
        <f aca="false">K4-V4</f>
        <v>-10</v>
      </c>
      <c r="X4" s="103" t="n">
        <f aca="false">IFERROR(IF(U4="Jan",(K4/V4-1)),0)</f>
        <v>-0.5</v>
      </c>
      <c r="Y4" s="104" t="str">
        <f aca="false">IF(T4&gt;0,IF(U4="","-",IF(X4&lt;0%,"DEGROWTH","GROWTH")))</f>
        <v>DEGROWTH</v>
      </c>
      <c r="Z4" s="24" t="n">
        <v>0</v>
      </c>
      <c r="AA4" s="23"/>
      <c r="AB4" s="23" t="s">
        <v>133</v>
      </c>
      <c r="AC4" s="3"/>
    </row>
    <row r="5" customFormat="false" ht="14.25" hidden="false" customHeight="true" outlineLevel="0" collapsed="false">
      <c r="A5" s="70" t="s">
        <v>133</v>
      </c>
      <c r="B5" s="71" t="s">
        <v>24</v>
      </c>
      <c r="C5" s="72" t="s">
        <v>643</v>
      </c>
      <c r="D5" s="72" t="n">
        <v>1000000673</v>
      </c>
      <c r="E5" s="73" t="s">
        <v>644</v>
      </c>
      <c r="F5" s="74" t="n">
        <v>38490</v>
      </c>
      <c r="G5" s="67" t="str">
        <f aca="false">IF(I5&gt;0,"Targeted Dealer","-")</f>
        <v>Targeted Dealer</v>
      </c>
      <c r="H5" s="67"/>
      <c r="I5" s="68" t="n">
        <v>2350</v>
      </c>
      <c r="J5" s="68" t="n">
        <f aca="false">I5/$J$1*($J$1-$E$1)</f>
        <v>2350</v>
      </c>
      <c r="K5" s="69" t="n">
        <v>1763.5</v>
      </c>
      <c r="L5" s="69" t="n">
        <f aca="false">I5-K5</f>
        <v>586.5</v>
      </c>
      <c r="M5" s="69" t="n">
        <f aca="false">IFERROR((K5/J5%),"-")</f>
        <v>75.0425531914894</v>
      </c>
      <c r="N5" s="97" t="n">
        <v>1616</v>
      </c>
      <c r="O5" s="98" t="str">
        <f aca="false">IF(F5&lt;=$P$2,"DEC","")</f>
        <v>DEC</v>
      </c>
      <c r="P5" s="97" t="n">
        <v>1616</v>
      </c>
      <c r="Q5" s="99" t="n">
        <f aca="false">K5-P5</f>
        <v>147.5</v>
      </c>
      <c r="R5" s="98" t="n">
        <f aca="false">IFERROR(IF(O5="Dec",(K5/P5-1))," ")</f>
        <v>0.0912747524752475</v>
      </c>
      <c r="S5" s="100" t="str">
        <f aca="false">IF(N5&gt;0,IF(O5="","-",IF(R5&lt;0%,"DEGROWTH","GROWTH")))</f>
        <v>GROWTH</v>
      </c>
      <c r="T5" s="69" t="n">
        <v>2210</v>
      </c>
      <c r="U5" s="101" t="str">
        <f aca="false">IF(F5&lt;=$V$2,"jAN","")</f>
        <v>jAN</v>
      </c>
      <c r="V5" s="97" t="n">
        <v>2210</v>
      </c>
      <c r="W5" s="102" t="n">
        <f aca="false">K5-V5</f>
        <v>-446.5</v>
      </c>
      <c r="X5" s="103" t="n">
        <f aca="false">IFERROR(IF(U5="Jan",(K5/V5-1)),0)</f>
        <v>-0.202036199095023</v>
      </c>
      <c r="Y5" s="104" t="str">
        <f aca="false">IF(T5&gt;0,IF(U5="","-",IF(X5&lt;0%,"DEGROWTH","GROWTH")))</f>
        <v>DEGROWTH</v>
      </c>
      <c r="Z5" s="75" t="n">
        <v>0</v>
      </c>
      <c r="AA5" s="70"/>
      <c r="AB5" s="70" t="s">
        <v>133</v>
      </c>
      <c r="AC5" s="3"/>
    </row>
    <row r="6" customFormat="false" ht="14.25" hidden="false" customHeight="true" outlineLevel="0" collapsed="false">
      <c r="A6" s="70" t="s">
        <v>133</v>
      </c>
      <c r="B6" s="71" t="s">
        <v>21</v>
      </c>
      <c r="C6" s="72" t="s">
        <v>645</v>
      </c>
      <c r="D6" s="72" t="n">
        <v>1000000669</v>
      </c>
      <c r="E6" s="73" t="s">
        <v>646</v>
      </c>
      <c r="F6" s="74" t="n">
        <v>39093</v>
      </c>
      <c r="G6" s="67" t="str">
        <f aca="false">IF(I6&gt;0,"Targeted Dealer","-")</f>
        <v>Targeted Dealer</v>
      </c>
      <c r="H6" s="67"/>
      <c r="I6" s="68" t="n">
        <v>60</v>
      </c>
      <c r="J6" s="68" t="n">
        <f aca="false">I6/$J$1*($J$1-$E$1)</f>
        <v>60</v>
      </c>
      <c r="K6" s="69" t="n">
        <v>13</v>
      </c>
      <c r="L6" s="69" t="n">
        <f aca="false">I6-K6</f>
        <v>47</v>
      </c>
      <c r="M6" s="69" t="n">
        <f aca="false">IFERROR((K6/J6%),"-")</f>
        <v>21.6666666666667</v>
      </c>
      <c r="N6" s="97" t="n">
        <v>47</v>
      </c>
      <c r="O6" s="98" t="str">
        <f aca="false">IF(F6&lt;=$P$2,"DEC","")</f>
        <v>DEC</v>
      </c>
      <c r="P6" s="97" t="n">
        <v>47</v>
      </c>
      <c r="Q6" s="99" t="n">
        <f aca="false">K6-P6</f>
        <v>-34</v>
      </c>
      <c r="R6" s="98" t="n">
        <f aca="false">IFERROR(IF(O6="Dec",(K6/P6-1))," ")</f>
        <v>-0.723404255319149</v>
      </c>
      <c r="S6" s="100" t="str">
        <f aca="false">IF(N6&gt;0,IF(O6="","-",IF(R6&lt;0%,"DEGROWTH","GROWTH")))</f>
        <v>DEGROWTH</v>
      </c>
      <c r="T6" s="69" t="n">
        <v>13</v>
      </c>
      <c r="U6" s="101" t="str">
        <f aca="false">IF(F6&lt;=$V$2,"jAN","")</f>
        <v>jAN</v>
      </c>
      <c r="V6" s="97" t="n">
        <v>13</v>
      </c>
      <c r="W6" s="102" t="n">
        <f aca="false">K6-V6</f>
        <v>0</v>
      </c>
      <c r="X6" s="103" t="n">
        <f aca="false">IFERROR(IF(U6="Jan",(K6/V6-1)),0)</f>
        <v>0</v>
      </c>
      <c r="Y6" s="104" t="str">
        <f aca="false">IF(T6&gt;0,IF(U6="","-",IF(X6&lt;0%,"DEGROWTH","GROWTH")))</f>
        <v>GROWTH</v>
      </c>
      <c r="Z6" s="75" t="n">
        <v>0</v>
      </c>
      <c r="AA6" s="70"/>
      <c r="AB6" s="70" t="s">
        <v>133</v>
      </c>
      <c r="AC6" s="3"/>
    </row>
    <row r="7" customFormat="false" ht="14.25" hidden="false" customHeight="true" outlineLevel="0" collapsed="false">
      <c r="A7" s="70" t="s">
        <v>133</v>
      </c>
      <c r="B7" s="71" t="s">
        <v>21</v>
      </c>
      <c r="C7" s="72" t="s">
        <v>647</v>
      </c>
      <c r="D7" s="72" t="n">
        <v>1000000668</v>
      </c>
      <c r="E7" s="73" t="s">
        <v>648</v>
      </c>
      <c r="F7" s="74" t="n">
        <v>39257</v>
      </c>
      <c r="G7" s="67" t="str">
        <f aca="false">IF(I7&gt;0,"Targeted Dealer","-")</f>
        <v>Targeted Dealer</v>
      </c>
      <c r="H7" s="67"/>
      <c r="I7" s="68" t="n">
        <v>30</v>
      </c>
      <c r="J7" s="68" t="n">
        <f aca="false">I7/$J$1*($J$1-$E$1)</f>
        <v>30</v>
      </c>
      <c r="K7" s="69" t="n">
        <v>0</v>
      </c>
      <c r="L7" s="69" t="n">
        <f aca="false">I7-K7</f>
        <v>30</v>
      </c>
      <c r="M7" s="69" t="n">
        <f aca="false">IFERROR((K7/J7%),"-")</f>
        <v>0</v>
      </c>
      <c r="N7" s="97" t="n">
        <v>13</v>
      </c>
      <c r="O7" s="98" t="str">
        <f aca="false">IF(F7&lt;=$P$2,"DEC","")</f>
        <v>DEC</v>
      </c>
      <c r="P7" s="97" t="n">
        <v>13</v>
      </c>
      <c r="Q7" s="99" t="n">
        <f aca="false">K7-P7</f>
        <v>-13</v>
      </c>
      <c r="R7" s="98" t="n">
        <f aca="false">IFERROR(IF(O7="Dec",(K7/P7-1))," ")</f>
        <v>-1</v>
      </c>
      <c r="S7" s="100" t="str">
        <f aca="false">IF(N7&gt;0,IF(O7="","-",IF(R7&lt;0%,"DEGROWTH","GROWTH")))</f>
        <v>DEGROWTH</v>
      </c>
      <c r="T7" s="69" t="n">
        <v>26</v>
      </c>
      <c r="U7" s="101" t="str">
        <f aca="false">IF(F7&lt;=$V$2,"jAN","")</f>
        <v>jAN</v>
      </c>
      <c r="V7" s="97" t="n">
        <v>26</v>
      </c>
      <c r="W7" s="102" t="n">
        <f aca="false">K7-V7</f>
        <v>-26</v>
      </c>
      <c r="X7" s="103" t="n">
        <f aca="false">IFERROR(IF(U7="Jan",(K7/V7-1)),0)</f>
        <v>-1</v>
      </c>
      <c r="Y7" s="104" t="str">
        <f aca="false">IF(T7&gt;0,IF(U7="","-",IF(X7&lt;0%,"DEGROWTH","GROWTH")))</f>
        <v>DEGROWTH</v>
      </c>
      <c r="Z7" s="75" t="n">
        <v>0</v>
      </c>
      <c r="AA7" s="70"/>
      <c r="AB7" s="70" t="s">
        <v>133</v>
      </c>
      <c r="AC7" s="3"/>
    </row>
    <row r="8" customFormat="false" ht="14.25" hidden="false" customHeight="true" outlineLevel="0" collapsed="false">
      <c r="A8" s="70" t="s">
        <v>133</v>
      </c>
      <c r="B8" s="71" t="s">
        <v>24</v>
      </c>
      <c r="C8" s="72" t="s">
        <v>649</v>
      </c>
      <c r="D8" s="72" t="n">
        <v>1000000665</v>
      </c>
      <c r="E8" s="73" t="s">
        <v>650</v>
      </c>
      <c r="F8" s="74" t="n">
        <v>40672</v>
      </c>
      <c r="G8" s="67" t="str">
        <f aca="false">IF(I8&gt;0,"Targeted Dealer","-")</f>
        <v>Targeted Dealer</v>
      </c>
      <c r="H8" s="67"/>
      <c r="I8" s="68" t="n">
        <v>350</v>
      </c>
      <c r="J8" s="68" t="n">
        <f aca="false">I8/$J$1*($J$1-$E$1)</f>
        <v>350</v>
      </c>
      <c r="K8" s="69" t="n">
        <v>405</v>
      </c>
      <c r="L8" s="69" t="n">
        <f aca="false">I8-K8</f>
        <v>-55</v>
      </c>
      <c r="M8" s="69" t="n">
        <f aca="false">IFERROR((K8/J8%),"-")</f>
        <v>115.714285714286</v>
      </c>
      <c r="N8" s="97" t="n">
        <v>340</v>
      </c>
      <c r="O8" s="98" t="str">
        <f aca="false">IF(F8&lt;=$P$2,"DEC","")</f>
        <v>DEC</v>
      </c>
      <c r="P8" s="97" t="n">
        <v>340</v>
      </c>
      <c r="Q8" s="99" t="n">
        <f aca="false">K8-P8</f>
        <v>65</v>
      </c>
      <c r="R8" s="98" t="n">
        <f aca="false">IFERROR(IF(O8="Dec",(K8/P8-1))," ")</f>
        <v>0.191176470588235</v>
      </c>
      <c r="S8" s="100" t="str">
        <f aca="false">IF(N8&gt;0,IF(O8="","-",IF(R8&lt;0%,"DEGROWTH","GROWTH")))</f>
        <v>GROWTH</v>
      </c>
      <c r="T8" s="69" t="n">
        <v>340</v>
      </c>
      <c r="U8" s="101" t="str">
        <f aca="false">IF(F8&lt;=$V$2,"jAN","")</f>
        <v>jAN</v>
      </c>
      <c r="V8" s="97" t="n">
        <v>340</v>
      </c>
      <c r="W8" s="102" t="n">
        <f aca="false">K8-V8</f>
        <v>65</v>
      </c>
      <c r="X8" s="103" t="n">
        <f aca="false">IFERROR(IF(U8="Jan",(K8/V8-1)),0)</f>
        <v>0.191176470588235</v>
      </c>
      <c r="Y8" s="104" t="str">
        <f aca="false">IF(T8&gt;0,IF(U8="","-",IF(X8&lt;0%,"DEGROWTH","GROWTH")))</f>
        <v>GROWTH</v>
      </c>
      <c r="Z8" s="75" t="n">
        <v>0</v>
      </c>
      <c r="AA8" s="70"/>
      <c r="AB8" s="70" t="s">
        <v>133</v>
      </c>
      <c r="AC8" s="3"/>
    </row>
    <row r="9" customFormat="false" ht="14.25" hidden="false" customHeight="true" outlineLevel="0" collapsed="false">
      <c r="A9" s="70" t="s">
        <v>133</v>
      </c>
      <c r="B9" s="71" t="s">
        <v>21</v>
      </c>
      <c r="C9" s="72" t="s">
        <v>651</v>
      </c>
      <c r="D9" s="72" t="n">
        <v>1000000653</v>
      </c>
      <c r="E9" s="73" t="s">
        <v>652</v>
      </c>
      <c r="F9" s="74" t="n">
        <v>41186</v>
      </c>
      <c r="G9" s="67" t="str">
        <f aca="false">IF(I9&gt;0,"Targeted Dealer","-")</f>
        <v>Targeted Dealer</v>
      </c>
      <c r="H9" s="67"/>
      <c r="I9" s="68" t="n">
        <v>125</v>
      </c>
      <c r="J9" s="68" t="n">
        <f aca="false">I9/$J$1*($J$1-$E$1)</f>
        <v>125</v>
      </c>
      <c r="K9" s="69" t="n">
        <v>60</v>
      </c>
      <c r="L9" s="69" t="n">
        <f aca="false">I9-K9</f>
        <v>65</v>
      </c>
      <c r="M9" s="69" t="n">
        <f aca="false">IFERROR((K9/J9%),"-")</f>
        <v>48</v>
      </c>
      <c r="N9" s="97" t="n">
        <v>20</v>
      </c>
      <c r="O9" s="98" t="str">
        <f aca="false">IF(F9&lt;=$P$2,"DEC","")</f>
        <v>DEC</v>
      </c>
      <c r="P9" s="97" t="n">
        <v>20</v>
      </c>
      <c r="Q9" s="99" t="n">
        <f aca="false">K9-P9</f>
        <v>40</v>
      </c>
      <c r="R9" s="98" t="n">
        <f aca="false">IFERROR(IF(O9="Dec",(K9/P9-1))," ")</f>
        <v>2</v>
      </c>
      <c r="S9" s="100" t="str">
        <f aca="false">IF(N9&gt;0,IF(O9="","-",IF(R9&lt;0%,"DEGROWTH","GROWTH")))</f>
        <v>GROWTH</v>
      </c>
      <c r="T9" s="69" t="n">
        <v>130</v>
      </c>
      <c r="U9" s="101" t="str">
        <f aca="false">IF(F9&lt;=$V$2,"jAN","")</f>
        <v>jAN</v>
      </c>
      <c r="V9" s="97" t="n">
        <v>130</v>
      </c>
      <c r="W9" s="102" t="n">
        <f aca="false">K9-V9</f>
        <v>-70</v>
      </c>
      <c r="X9" s="103" t="n">
        <f aca="false">IFERROR(IF(U9="Jan",(K9/V9-1)),0)</f>
        <v>-0.538461538461538</v>
      </c>
      <c r="Y9" s="104" t="str">
        <f aca="false">IF(T9&gt;0,IF(U9="","-",IF(X9&lt;0%,"DEGROWTH","GROWTH")))</f>
        <v>DEGROWTH</v>
      </c>
      <c r="Z9" s="75" t="n">
        <v>0</v>
      </c>
      <c r="AA9" s="70"/>
      <c r="AB9" s="70" t="s">
        <v>133</v>
      </c>
      <c r="AC9" s="3"/>
    </row>
    <row r="10" customFormat="false" ht="14.25" hidden="false" customHeight="true" outlineLevel="0" collapsed="false">
      <c r="A10" s="70" t="s">
        <v>133</v>
      </c>
      <c r="B10" s="71" t="s">
        <v>24</v>
      </c>
      <c r="C10" s="72" t="s">
        <v>653</v>
      </c>
      <c r="D10" s="72" t="n">
        <v>1000000634</v>
      </c>
      <c r="E10" s="73" t="s">
        <v>654</v>
      </c>
      <c r="F10" s="74" t="n">
        <v>41397</v>
      </c>
      <c r="G10" s="67" t="str">
        <f aca="false">IF(I10&gt;0,"Targeted Dealer","-")</f>
        <v>Targeted Dealer</v>
      </c>
      <c r="H10" s="67"/>
      <c r="I10" s="68" t="n">
        <v>140</v>
      </c>
      <c r="J10" s="68" t="n">
        <f aca="false">I10/$J$1*($J$1-$E$1)</f>
        <v>140</v>
      </c>
      <c r="K10" s="69" t="n">
        <v>160</v>
      </c>
      <c r="L10" s="69" t="n">
        <f aca="false">I10-K10</f>
        <v>-20</v>
      </c>
      <c r="M10" s="69" t="n">
        <f aca="false">IFERROR((K10/J10%),"-")</f>
        <v>114.285714285714</v>
      </c>
      <c r="N10" s="97" t="n">
        <v>120</v>
      </c>
      <c r="O10" s="98" t="str">
        <f aca="false">IF(F10&lt;=$P$2,"DEC","")</f>
        <v>DEC</v>
      </c>
      <c r="P10" s="97" t="n">
        <v>120</v>
      </c>
      <c r="Q10" s="99" t="n">
        <f aca="false">K10-P10</f>
        <v>40</v>
      </c>
      <c r="R10" s="98" t="n">
        <f aca="false">IFERROR(IF(O10="Dec",(K10/P10-1))," ")</f>
        <v>0.333333333333333</v>
      </c>
      <c r="S10" s="100" t="str">
        <f aca="false">IF(N10&gt;0,IF(O10="","-",IF(R10&lt;0%,"DEGROWTH","GROWTH")))</f>
        <v>GROWTH</v>
      </c>
      <c r="T10" s="69" t="n">
        <v>120</v>
      </c>
      <c r="U10" s="101" t="str">
        <f aca="false">IF(F10&lt;=$V$2,"jAN","")</f>
        <v>jAN</v>
      </c>
      <c r="V10" s="97" t="n">
        <v>120</v>
      </c>
      <c r="W10" s="102" t="n">
        <f aca="false">K10-V10</f>
        <v>40</v>
      </c>
      <c r="X10" s="103" t="n">
        <f aca="false">IFERROR(IF(U10="Jan",(K10/V10-1)),0)</f>
        <v>0.333333333333333</v>
      </c>
      <c r="Y10" s="104" t="str">
        <f aca="false">IF(T10&gt;0,IF(U10="","-",IF(X10&lt;0%,"DEGROWTH","GROWTH")))</f>
        <v>GROWTH</v>
      </c>
      <c r="Z10" s="75" t="n">
        <v>0</v>
      </c>
      <c r="AA10" s="70"/>
      <c r="AB10" s="70" t="s">
        <v>133</v>
      </c>
      <c r="AC10" s="3"/>
    </row>
    <row r="11" customFormat="false" ht="14.25" hidden="false" customHeight="true" outlineLevel="0" collapsed="false">
      <c r="A11" s="70" t="s">
        <v>133</v>
      </c>
      <c r="B11" s="71" t="s">
        <v>24</v>
      </c>
      <c r="C11" s="72" t="s">
        <v>655</v>
      </c>
      <c r="D11" s="72" t="n">
        <v>1000000654</v>
      </c>
      <c r="E11" s="73" t="s">
        <v>656</v>
      </c>
      <c r="F11" s="74" t="n">
        <v>41791</v>
      </c>
      <c r="G11" s="67" t="str">
        <f aca="false">IF(I11&gt;0,"Targeted Dealer","-")</f>
        <v>Targeted Dealer</v>
      </c>
      <c r="H11" s="67"/>
      <c r="I11" s="68" t="n">
        <v>140</v>
      </c>
      <c r="J11" s="68" t="n">
        <f aca="false">I11/$J$1*($J$1-$E$1)</f>
        <v>140</v>
      </c>
      <c r="K11" s="69" t="n">
        <v>105</v>
      </c>
      <c r="L11" s="69" t="n">
        <f aca="false">I11-K11</f>
        <v>35</v>
      </c>
      <c r="M11" s="69" t="n">
        <f aca="false">IFERROR((K11/J11%),"-")</f>
        <v>75</v>
      </c>
      <c r="N11" s="97" t="n">
        <v>130</v>
      </c>
      <c r="O11" s="98" t="str">
        <f aca="false">IF(F11&lt;=$P$2,"DEC","")</f>
        <v>DEC</v>
      </c>
      <c r="P11" s="97" t="n">
        <v>130</v>
      </c>
      <c r="Q11" s="99" t="n">
        <f aca="false">K11-P11</f>
        <v>-25</v>
      </c>
      <c r="R11" s="98" t="n">
        <f aca="false">IFERROR(IF(O11="Dec",(K11/P11-1))," ")</f>
        <v>-0.192307692307692</v>
      </c>
      <c r="S11" s="100" t="str">
        <f aca="false">IF(N11&gt;0,IF(O11="","-",IF(R11&lt;0%,"DEGROWTH","GROWTH")))</f>
        <v>DEGROWTH</v>
      </c>
      <c r="T11" s="69" t="n">
        <v>227</v>
      </c>
      <c r="U11" s="101" t="str">
        <f aca="false">IF(F11&lt;=$V$2,"jAN","")</f>
        <v>jAN</v>
      </c>
      <c r="V11" s="97" t="n">
        <v>227</v>
      </c>
      <c r="W11" s="102" t="n">
        <f aca="false">K11-V11</f>
        <v>-122</v>
      </c>
      <c r="X11" s="103" t="n">
        <f aca="false">IFERROR(IF(U11="Jan",(K11/V11-1)),0)</f>
        <v>-0.537444933920705</v>
      </c>
      <c r="Y11" s="104" t="str">
        <f aca="false">IF(T11&gt;0,IF(U11="","-",IF(X11&lt;0%,"DEGROWTH","GROWTH")))</f>
        <v>DEGROWTH</v>
      </c>
      <c r="Z11" s="75" t="n">
        <v>0</v>
      </c>
      <c r="AA11" s="70"/>
      <c r="AB11" s="70" t="s">
        <v>133</v>
      </c>
      <c r="AC11" s="3"/>
    </row>
    <row r="12" customFormat="false" ht="14.25" hidden="false" customHeight="true" outlineLevel="0" collapsed="false">
      <c r="A12" s="70" t="s">
        <v>133</v>
      </c>
      <c r="B12" s="71" t="s">
        <v>21</v>
      </c>
      <c r="C12" s="72" t="s">
        <v>657</v>
      </c>
      <c r="D12" s="72" t="n">
        <v>1000000655</v>
      </c>
      <c r="E12" s="73" t="s">
        <v>658</v>
      </c>
      <c r="F12" s="74" t="n">
        <v>41927</v>
      </c>
      <c r="G12" s="67" t="str">
        <f aca="false">IF(I12&gt;0,"Targeted Dealer","-")</f>
        <v>Targeted Dealer</v>
      </c>
      <c r="H12" s="67"/>
      <c r="I12" s="68" t="n">
        <v>60</v>
      </c>
      <c r="J12" s="68" t="n">
        <f aca="false">I12/$J$1*($J$1-$E$1)</f>
        <v>60</v>
      </c>
      <c r="K12" s="69" t="n">
        <v>20</v>
      </c>
      <c r="L12" s="69" t="n">
        <f aca="false">I12-K12</f>
        <v>40</v>
      </c>
      <c r="M12" s="69" t="n">
        <f aca="false">IFERROR((K12/J12%),"-")</f>
        <v>33.3333333333333</v>
      </c>
      <c r="N12" s="97" t="n">
        <v>20</v>
      </c>
      <c r="O12" s="98" t="str">
        <f aca="false">IF(F12&lt;=$P$2,"DEC","")</f>
        <v>DEC</v>
      </c>
      <c r="P12" s="97" t="n">
        <v>20</v>
      </c>
      <c r="Q12" s="99" t="n">
        <f aca="false">K12-P12</f>
        <v>0</v>
      </c>
      <c r="R12" s="98" t="n">
        <f aca="false">IFERROR(IF(O12="Dec",(K12/P12-1))," ")</f>
        <v>0</v>
      </c>
      <c r="S12" s="100" t="str">
        <f aca="false">IF(N12&gt;0,IF(O12="","-",IF(R12&lt;0%,"DEGROWTH","GROWTH")))</f>
        <v>GROWTH</v>
      </c>
      <c r="T12" s="69" t="n">
        <v>0</v>
      </c>
      <c r="U12" s="101" t="str">
        <f aca="false">IF(F12&lt;=$V$2,"jAN","")</f>
        <v>jAN</v>
      </c>
      <c r="V12" s="97" t="n">
        <v>0</v>
      </c>
      <c r="W12" s="102" t="n">
        <f aca="false">K12-V12</f>
        <v>20</v>
      </c>
      <c r="X12" s="103" t="n">
        <f aca="false">IFERROR(IF(U12="Jan",(K12/V12-1)),0)</f>
        <v>0</v>
      </c>
      <c r="Y12" s="106" t="b">
        <f aca="false">IF(T12&gt;0,IF(U12="","-",IF(X12&lt;0%,"DEGROWTH","GROWTH")))</f>
        <v>0</v>
      </c>
      <c r="Z12" s="75" t="n">
        <v>0</v>
      </c>
      <c r="AA12" s="70"/>
      <c r="AB12" s="70" t="s">
        <v>133</v>
      </c>
      <c r="AC12" s="3"/>
    </row>
    <row r="13" customFormat="false" ht="14.25" hidden="false" customHeight="true" outlineLevel="0" collapsed="false">
      <c r="A13" s="70" t="s">
        <v>133</v>
      </c>
      <c r="B13" s="71" t="s">
        <v>21</v>
      </c>
      <c r="C13" s="72" t="s">
        <v>3899</v>
      </c>
      <c r="D13" s="72" t="n">
        <v>1000000642</v>
      </c>
      <c r="E13" s="73" t="s">
        <v>3900</v>
      </c>
      <c r="F13" s="74" t="n">
        <v>41990</v>
      </c>
      <c r="G13" s="67" t="str">
        <f aca="false">IF(I13&gt;0,"Targeted Dealer","-")</f>
        <v>-</v>
      </c>
      <c r="H13" s="67"/>
      <c r="I13" s="68" t="n">
        <v>0</v>
      </c>
      <c r="J13" s="68" t="n">
        <f aca="false">I13/$J$1*($J$1-$E$1)</f>
        <v>0</v>
      </c>
      <c r="K13" s="69" t="n">
        <v>0</v>
      </c>
      <c r="L13" s="69" t="n">
        <f aca="false">I13-K13</f>
        <v>0</v>
      </c>
      <c r="M13" s="69" t="str">
        <f aca="false">IFERROR((K13/J13%),"-")</f>
        <v>-</v>
      </c>
      <c r="N13" s="97" t="n">
        <v>0</v>
      </c>
      <c r="O13" s="98" t="str">
        <f aca="false">IF(F13&lt;=$P$2,"DEC","")</f>
        <v>DEC</v>
      </c>
      <c r="P13" s="97" t="n">
        <v>0</v>
      </c>
      <c r="Q13" s="99" t="n">
        <f aca="false">K13-P13</f>
        <v>0</v>
      </c>
      <c r="R13" s="98" t="str">
        <f aca="false">IFERROR(IF(O13="Dec",(K13/P13-1))," ")</f>
        <v> </v>
      </c>
      <c r="S13" s="105" t="b">
        <f aca="false">IF(N13&gt;0,IF(O13="","-",IF(R13&lt;0%,"DEGROWTH","GROWTH")))</f>
        <v>0</v>
      </c>
      <c r="T13" s="69" t="n">
        <v>24</v>
      </c>
      <c r="U13" s="101" t="str">
        <f aca="false">IF(F13&lt;=$V$2,"jAN","")</f>
        <v>jAN</v>
      </c>
      <c r="V13" s="97" t="n">
        <v>24</v>
      </c>
      <c r="W13" s="102" t="n">
        <f aca="false">K13-V13</f>
        <v>-24</v>
      </c>
      <c r="X13" s="103" t="n">
        <f aca="false">IFERROR(IF(U13="Jan",(K13/V13-1)),0)</f>
        <v>-1</v>
      </c>
      <c r="Y13" s="104" t="str">
        <f aca="false">IF(T13&gt;0,IF(U13="","-",IF(X13&lt;0%,"DEGROWTH","GROWTH")))</f>
        <v>DEGROWTH</v>
      </c>
      <c r="Z13" s="75" t="n">
        <v>1</v>
      </c>
      <c r="AA13" s="70"/>
      <c r="AB13" s="70" t="s">
        <v>133</v>
      </c>
      <c r="AC13" s="3"/>
    </row>
    <row r="14" customFormat="false" ht="14.25" hidden="false" customHeight="true" outlineLevel="0" collapsed="false">
      <c r="A14" s="70" t="s">
        <v>133</v>
      </c>
      <c r="B14" s="71" t="s">
        <v>24</v>
      </c>
      <c r="C14" s="72" t="s">
        <v>659</v>
      </c>
      <c r="D14" s="72" t="n">
        <v>1000000633</v>
      </c>
      <c r="E14" s="73" t="s">
        <v>660</v>
      </c>
      <c r="F14" s="74" t="n">
        <v>42048</v>
      </c>
      <c r="G14" s="67" t="str">
        <f aca="false">IF(I14&gt;0,"Targeted Dealer","-")</f>
        <v>Targeted Dealer</v>
      </c>
      <c r="H14" s="67"/>
      <c r="I14" s="68" t="n">
        <v>170</v>
      </c>
      <c r="J14" s="68" t="n">
        <f aca="false">I14/$J$1*($J$1-$E$1)</f>
        <v>170</v>
      </c>
      <c r="K14" s="69" t="n">
        <v>198</v>
      </c>
      <c r="L14" s="69" t="n">
        <f aca="false">I14-K14</f>
        <v>-28</v>
      </c>
      <c r="M14" s="69" t="n">
        <f aca="false">IFERROR((K14/J14%),"-")</f>
        <v>116.470588235294</v>
      </c>
      <c r="N14" s="97" t="n">
        <v>155</v>
      </c>
      <c r="O14" s="98" t="str">
        <f aca="false">IF(F14&lt;=$P$2,"DEC","")</f>
        <v>DEC</v>
      </c>
      <c r="P14" s="97" t="n">
        <v>155</v>
      </c>
      <c r="Q14" s="99" t="n">
        <f aca="false">K14-P14</f>
        <v>43</v>
      </c>
      <c r="R14" s="98" t="n">
        <f aca="false">IFERROR(IF(O14="Dec",(K14/P14-1))," ")</f>
        <v>0.27741935483871</v>
      </c>
      <c r="S14" s="100" t="str">
        <f aca="false">IF(N14&gt;0,IF(O14="","-",IF(R14&lt;0%,"DEGROWTH","GROWTH")))</f>
        <v>GROWTH</v>
      </c>
      <c r="T14" s="69" t="n">
        <v>163</v>
      </c>
      <c r="U14" s="101" t="str">
        <f aca="false">IF(F14&lt;=$V$2,"jAN","")</f>
        <v>jAN</v>
      </c>
      <c r="V14" s="97" t="n">
        <v>163</v>
      </c>
      <c r="W14" s="102" t="n">
        <f aca="false">K14-V14</f>
        <v>35</v>
      </c>
      <c r="X14" s="103" t="n">
        <f aca="false">IFERROR(IF(U14="Jan",(K14/V14-1)),0)</f>
        <v>0.214723926380368</v>
      </c>
      <c r="Y14" s="104" t="str">
        <f aca="false">IF(T14&gt;0,IF(U14="","-",IF(X14&lt;0%,"DEGROWTH","GROWTH")))</f>
        <v>GROWTH</v>
      </c>
      <c r="Z14" s="75" t="n">
        <v>0</v>
      </c>
      <c r="AA14" s="70"/>
      <c r="AB14" s="70" t="s">
        <v>133</v>
      </c>
      <c r="AC14" s="3"/>
    </row>
    <row r="15" customFormat="false" ht="14.25" hidden="false" customHeight="true" outlineLevel="0" collapsed="false">
      <c r="A15" s="70" t="s">
        <v>133</v>
      </c>
      <c r="B15" s="71" t="s">
        <v>24</v>
      </c>
      <c r="C15" s="72" t="s">
        <v>661</v>
      </c>
      <c r="D15" s="72" t="n">
        <v>1000000672</v>
      </c>
      <c r="E15" s="73" t="s">
        <v>662</v>
      </c>
      <c r="F15" s="74" t="n">
        <v>42448</v>
      </c>
      <c r="G15" s="67" t="str">
        <f aca="false">IF(I15&gt;0,"Targeted Dealer","-")</f>
        <v>Targeted Dealer</v>
      </c>
      <c r="H15" s="67"/>
      <c r="I15" s="68" t="n">
        <v>50</v>
      </c>
      <c r="J15" s="68" t="n">
        <f aca="false">I15/$J$1*($J$1-$E$1)</f>
        <v>50</v>
      </c>
      <c r="K15" s="69" t="n">
        <v>26</v>
      </c>
      <c r="L15" s="69" t="n">
        <f aca="false">I15-K15</f>
        <v>24</v>
      </c>
      <c r="M15" s="69" t="n">
        <f aca="false">IFERROR((K15/J15%),"-")</f>
        <v>52</v>
      </c>
      <c r="N15" s="97" t="n">
        <v>37.5</v>
      </c>
      <c r="O15" s="98" t="str">
        <f aca="false">IF(F15&lt;=$P$2,"DEC","")</f>
        <v>DEC</v>
      </c>
      <c r="P15" s="97" t="n">
        <v>37.5</v>
      </c>
      <c r="Q15" s="99" t="n">
        <f aca="false">K15-P15</f>
        <v>-11.5</v>
      </c>
      <c r="R15" s="98" t="n">
        <f aca="false">IFERROR(IF(O15="Dec",(K15/P15-1))," ")</f>
        <v>-0.306666666666667</v>
      </c>
      <c r="S15" s="100" t="str">
        <f aca="false">IF(N15&gt;0,IF(O15="","-",IF(R15&lt;0%,"DEGROWTH","GROWTH")))</f>
        <v>DEGROWTH</v>
      </c>
      <c r="T15" s="69" t="n">
        <v>30</v>
      </c>
      <c r="U15" s="101" t="str">
        <f aca="false">IF(F15&lt;=$V$2,"jAN","")</f>
        <v>jAN</v>
      </c>
      <c r="V15" s="97" t="n">
        <v>30</v>
      </c>
      <c r="W15" s="102" t="n">
        <f aca="false">K15-V15</f>
        <v>-4</v>
      </c>
      <c r="X15" s="103" t="n">
        <f aca="false">IFERROR(IF(U15="Jan",(K15/V15-1)),0)</f>
        <v>-0.133333333333333</v>
      </c>
      <c r="Y15" s="104" t="str">
        <f aca="false">IF(T15&gt;0,IF(U15="","-",IF(X15&lt;0%,"DEGROWTH","GROWTH")))</f>
        <v>DEGROWTH</v>
      </c>
      <c r="Z15" s="75" t="n">
        <v>0</v>
      </c>
      <c r="AA15" s="70"/>
      <c r="AB15" s="70" t="s">
        <v>133</v>
      </c>
      <c r="AC15" s="3"/>
    </row>
    <row r="16" customFormat="false" ht="14.25" hidden="false" customHeight="true" outlineLevel="0" collapsed="false">
      <c r="A16" s="70" t="s">
        <v>133</v>
      </c>
      <c r="B16" s="71" t="s">
        <v>21</v>
      </c>
      <c r="C16" s="72" t="s">
        <v>663</v>
      </c>
      <c r="D16" s="72" t="n">
        <v>1000000657</v>
      </c>
      <c r="E16" s="73" t="s">
        <v>664</v>
      </c>
      <c r="F16" s="74" t="n">
        <v>42822</v>
      </c>
      <c r="G16" s="67" t="str">
        <f aca="false">IF(I16&gt;0,"Targeted Dealer","-")</f>
        <v>Targeted Dealer</v>
      </c>
      <c r="H16" s="67"/>
      <c r="I16" s="68" t="n">
        <v>65</v>
      </c>
      <c r="J16" s="68" t="n">
        <f aca="false">I16/$J$1*($J$1-$E$1)</f>
        <v>65</v>
      </c>
      <c r="K16" s="69" t="n">
        <v>0</v>
      </c>
      <c r="L16" s="69" t="n">
        <f aca="false">I16-K16</f>
        <v>65</v>
      </c>
      <c r="M16" s="69" t="n">
        <f aca="false">IFERROR((K16/J16%),"-")</f>
        <v>0</v>
      </c>
      <c r="N16" s="97" t="n">
        <v>0</v>
      </c>
      <c r="O16" s="98" t="str">
        <f aca="false">IF(F16&lt;=$P$2,"DEC","")</f>
        <v>DEC</v>
      </c>
      <c r="P16" s="97" t="n">
        <v>0</v>
      </c>
      <c r="Q16" s="99" t="n">
        <f aca="false">K16-P16</f>
        <v>0</v>
      </c>
      <c r="R16" s="98" t="str">
        <f aca="false">IFERROR(IF(O16="Dec",(K16/P16-1))," ")</f>
        <v> </v>
      </c>
      <c r="S16" s="105" t="b">
        <f aca="false">IF(N16&gt;0,IF(O16="","-",IF(R16&lt;0%,"DEGROWTH","GROWTH")))</f>
        <v>0</v>
      </c>
      <c r="T16" s="69" t="n">
        <v>60</v>
      </c>
      <c r="U16" s="101" t="str">
        <f aca="false">IF(F16&lt;=$V$2,"jAN","")</f>
        <v>jAN</v>
      </c>
      <c r="V16" s="97" t="n">
        <v>60</v>
      </c>
      <c r="W16" s="102" t="n">
        <f aca="false">K16-V16</f>
        <v>-60</v>
      </c>
      <c r="X16" s="103" t="n">
        <f aca="false">IFERROR(IF(U16="Jan",(K16/V16-1)),0)</f>
        <v>-1</v>
      </c>
      <c r="Y16" s="104" t="str">
        <f aca="false">IF(T16&gt;0,IF(U16="","-",IF(X16&lt;0%,"DEGROWTH","GROWTH")))</f>
        <v>DEGROWTH</v>
      </c>
      <c r="Z16" s="75" t="n">
        <v>0</v>
      </c>
      <c r="AA16" s="70"/>
      <c r="AB16" s="70" t="s">
        <v>133</v>
      </c>
      <c r="AC16" s="3"/>
    </row>
    <row r="17" customFormat="false" ht="14.25" hidden="false" customHeight="true" outlineLevel="0" collapsed="false">
      <c r="A17" s="70" t="s">
        <v>133</v>
      </c>
      <c r="B17" s="71" t="s">
        <v>21</v>
      </c>
      <c r="C17" s="72" t="s">
        <v>665</v>
      </c>
      <c r="D17" s="72" t="n">
        <v>1000000647</v>
      </c>
      <c r="E17" s="73" t="s">
        <v>666</v>
      </c>
      <c r="F17" s="74" t="n">
        <v>42842</v>
      </c>
      <c r="G17" s="67" t="str">
        <f aca="false">IF(I17&gt;0,"Targeted Dealer","-")</f>
        <v>Targeted Dealer</v>
      </c>
      <c r="H17" s="67"/>
      <c r="I17" s="68" t="n">
        <v>40</v>
      </c>
      <c r="J17" s="68" t="n">
        <f aca="false">I17/$J$1*($J$1-$E$1)</f>
        <v>40</v>
      </c>
      <c r="K17" s="69" t="n">
        <v>20</v>
      </c>
      <c r="L17" s="69" t="n">
        <f aca="false">I17-K17</f>
        <v>20</v>
      </c>
      <c r="M17" s="69" t="n">
        <f aca="false">IFERROR((K17/J17%),"-")</f>
        <v>50</v>
      </c>
      <c r="N17" s="97" t="n">
        <v>20</v>
      </c>
      <c r="O17" s="98" t="str">
        <f aca="false">IF(F17&lt;=$P$2,"DEC","")</f>
        <v>DEC</v>
      </c>
      <c r="P17" s="97" t="n">
        <v>20</v>
      </c>
      <c r="Q17" s="99" t="n">
        <f aca="false">K17-P17</f>
        <v>0</v>
      </c>
      <c r="R17" s="98" t="n">
        <f aca="false">IFERROR(IF(O17="Dec",(K17/P17-1))," ")</f>
        <v>0</v>
      </c>
      <c r="S17" s="100" t="str">
        <f aca="false">IF(N17&gt;0,IF(O17="","-",IF(R17&lt;0%,"DEGROWTH","GROWTH")))</f>
        <v>GROWTH</v>
      </c>
      <c r="T17" s="69" t="n">
        <v>139</v>
      </c>
      <c r="U17" s="101" t="str">
        <f aca="false">IF(F17&lt;=$V$2,"jAN","")</f>
        <v>jAN</v>
      </c>
      <c r="V17" s="97" t="n">
        <v>139</v>
      </c>
      <c r="W17" s="102" t="n">
        <f aca="false">K17-V17</f>
        <v>-119</v>
      </c>
      <c r="X17" s="103" t="n">
        <f aca="false">IFERROR(IF(U17="Jan",(K17/V17-1)),0)</f>
        <v>-0.856115107913669</v>
      </c>
      <c r="Y17" s="104" t="str">
        <f aca="false">IF(T17&gt;0,IF(U17="","-",IF(X17&lt;0%,"DEGROWTH","GROWTH")))</f>
        <v>DEGROWTH</v>
      </c>
      <c r="Z17" s="75" t="n">
        <v>0</v>
      </c>
      <c r="AA17" s="70"/>
      <c r="AB17" s="70" t="s">
        <v>133</v>
      </c>
      <c r="AC17" s="3"/>
    </row>
    <row r="18" customFormat="false" ht="14.25" hidden="false" customHeight="true" outlineLevel="0" collapsed="false">
      <c r="A18" s="70" t="s">
        <v>133</v>
      </c>
      <c r="B18" s="71" t="s">
        <v>25</v>
      </c>
      <c r="C18" s="72" t="s">
        <v>158</v>
      </c>
      <c r="D18" s="72" t="n">
        <v>1000000675</v>
      </c>
      <c r="E18" s="73" t="s">
        <v>159</v>
      </c>
      <c r="F18" s="74" t="n">
        <v>42842</v>
      </c>
      <c r="G18" s="67" t="str">
        <f aca="false">IF(I18&gt;0,"Targeted Dealer","-")</f>
        <v>-</v>
      </c>
      <c r="H18" s="67"/>
      <c r="I18" s="68" t="n">
        <v>0</v>
      </c>
      <c r="J18" s="68" t="n">
        <f aca="false">I18/$J$1*($J$1-$E$1)</f>
        <v>0</v>
      </c>
      <c r="K18" s="69" t="n">
        <v>0</v>
      </c>
      <c r="L18" s="69" t="n">
        <f aca="false">I18-K18</f>
        <v>0</v>
      </c>
      <c r="M18" s="69" t="str">
        <f aca="false">IFERROR((K18/J18%),"-")</f>
        <v>-</v>
      </c>
      <c r="N18" s="97" t="n">
        <v>0</v>
      </c>
      <c r="O18" s="98" t="str">
        <f aca="false">IF(F18&lt;=$P$2,"DEC","")</f>
        <v>DEC</v>
      </c>
      <c r="P18" s="97" t="n">
        <v>0</v>
      </c>
      <c r="Q18" s="99" t="n">
        <f aca="false">K18-P18</f>
        <v>0</v>
      </c>
      <c r="R18" s="98" t="str">
        <f aca="false">IFERROR(IF(O18="Dec",(K18/P18-1))," ")</f>
        <v> </v>
      </c>
      <c r="S18" s="105" t="b">
        <f aca="false">IF(N18&gt;0,IF(O18="","-",IF(R18&lt;0%,"DEGROWTH","GROWTH")))</f>
        <v>0</v>
      </c>
      <c r="T18" s="69" t="n">
        <v>60</v>
      </c>
      <c r="U18" s="101" t="str">
        <f aca="false">IF(F18&lt;=$V$2,"jAN","")</f>
        <v>jAN</v>
      </c>
      <c r="V18" s="97" t="n">
        <v>60</v>
      </c>
      <c r="W18" s="102" t="n">
        <f aca="false">K18-V18</f>
        <v>-60</v>
      </c>
      <c r="X18" s="103" t="n">
        <f aca="false">IFERROR(IF(U18="Jan",(K18/V18-1)),0)</f>
        <v>-1</v>
      </c>
      <c r="Y18" s="104" t="str">
        <f aca="false">IF(T18&gt;0,IF(U18="","-",IF(X18&lt;0%,"DEGROWTH","GROWTH")))</f>
        <v>DEGROWTH</v>
      </c>
      <c r="Z18" s="75" t="n">
        <v>0</v>
      </c>
      <c r="AA18" s="70"/>
      <c r="AB18" s="70" t="s">
        <v>133</v>
      </c>
      <c r="AC18" s="3"/>
    </row>
    <row r="19" customFormat="false" ht="14.25" hidden="false" customHeight="true" outlineLevel="0" collapsed="false">
      <c r="A19" s="70" t="s">
        <v>133</v>
      </c>
      <c r="B19" s="71" t="s">
        <v>24</v>
      </c>
      <c r="C19" s="72" t="s">
        <v>667</v>
      </c>
      <c r="D19" s="72" t="n">
        <v>1000000667</v>
      </c>
      <c r="E19" s="73" t="s">
        <v>668</v>
      </c>
      <c r="F19" s="74" t="n">
        <v>42849</v>
      </c>
      <c r="G19" s="67" t="str">
        <f aca="false">IF(I19&gt;0,"Targeted Dealer","-")</f>
        <v>Targeted Dealer</v>
      </c>
      <c r="H19" s="67"/>
      <c r="I19" s="68" t="n">
        <v>130</v>
      </c>
      <c r="J19" s="68" t="n">
        <f aca="false">I19/$J$1*($J$1-$E$1)</f>
        <v>130</v>
      </c>
      <c r="K19" s="69" t="n">
        <v>100</v>
      </c>
      <c r="L19" s="69" t="n">
        <f aca="false">I19-K19</f>
        <v>30</v>
      </c>
      <c r="M19" s="69" t="n">
        <f aca="false">IFERROR((K19/J19%),"-")</f>
        <v>76.9230769230769</v>
      </c>
      <c r="N19" s="97" t="n">
        <v>100</v>
      </c>
      <c r="O19" s="98" t="str">
        <f aca="false">IF(F19&lt;=$P$2,"DEC","")</f>
        <v>DEC</v>
      </c>
      <c r="P19" s="97" t="n">
        <v>100</v>
      </c>
      <c r="Q19" s="99" t="n">
        <f aca="false">K19-P19</f>
        <v>0</v>
      </c>
      <c r="R19" s="98" t="n">
        <f aca="false">IFERROR(IF(O19="Dec",(K19/P19-1))," ")</f>
        <v>0</v>
      </c>
      <c r="S19" s="100" t="str">
        <f aca="false">IF(N19&gt;0,IF(O19="","-",IF(R19&lt;0%,"DEGROWTH","GROWTH")))</f>
        <v>GROWTH</v>
      </c>
      <c r="T19" s="69" t="n">
        <v>140</v>
      </c>
      <c r="U19" s="101" t="str">
        <f aca="false">IF(F19&lt;=$V$2,"jAN","")</f>
        <v>jAN</v>
      </c>
      <c r="V19" s="97" t="n">
        <v>140</v>
      </c>
      <c r="W19" s="102" t="n">
        <f aca="false">K19-V19</f>
        <v>-40</v>
      </c>
      <c r="X19" s="103" t="n">
        <f aca="false">IFERROR(IF(U19="Jan",(K19/V19-1)),0)</f>
        <v>-0.285714285714286</v>
      </c>
      <c r="Y19" s="104" t="str">
        <f aca="false">IF(T19&gt;0,IF(U19="","-",IF(X19&lt;0%,"DEGROWTH","GROWTH")))</f>
        <v>DEGROWTH</v>
      </c>
      <c r="Z19" s="75" t="n">
        <v>0</v>
      </c>
      <c r="AA19" s="70"/>
      <c r="AB19" s="70" t="s">
        <v>133</v>
      </c>
      <c r="AC19" s="3"/>
    </row>
    <row r="20" customFormat="false" ht="14.25" hidden="false" customHeight="true" outlineLevel="0" collapsed="false">
      <c r="A20" s="70" t="s">
        <v>133</v>
      </c>
      <c r="B20" s="71" t="s">
        <v>21</v>
      </c>
      <c r="C20" s="72" t="s">
        <v>669</v>
      </c>
      <c r="D20" s="72" t="n">
        <v>1000000661</v>
      </c>
      <c r="E20" s="73" t="s">
        <v>670</v>
      </c>
      <c r="F20" s="74" t="n">
        <v>42914</v>
      </c>
      <c r="G20" s="67" t="str">
        <f aca="false">IF(I20&gt;0,"Targeted Dealer","-")</f>
        <v>Targeted Dealer</v>
      </c>
      <c r="H20" s="67"/>
      <c r="I20" s="68" t="n">
        <v>230</v>
      </c>
      <c r="J20" s="68" t="n">
        <f aca="false">I20/$J$1*($J$1-$E$1)</f>
        <v>230</v>
      </c>
      <c r="K20" s="69" t="n">
        <v>273.5</v>
      </c>
      <c r="L20" s="69" t="n">
        <f aca="false">I20-K20</f>
        <v>-43.5</v>
      </c>
      <c r="M20" s="69" t="n">
        <f aca="false">IFERROR((K20/J20%),"-")</f>
        <v>118.913043478261</v>
      </c>
      <c r="N20" s="97" t="n">
        <v>305</v>
      </c>
      <c r="O20" s="98" t="str">
        <f aca="false">IF(F20&lt;=$P$2,"DEC","")</f>
        <v>DEC</v>
      </c>
      <c r="P20" s="97" t="n">
        <v>305</v>
      </c>
      <c r="Q20" s="99" t="n">
        <f aca="false">K20-P20</f>
        <v>-31.5</v>
      </c>
      <c r="R20" s="98" t="n">
        <f aca="false">IFERROR(IF(O20="Dec",(K20/P20-1))," ")</f>
        <v>-0.10327868852459</v>
      </c>
      <c r="S20" s="100" t="str">
        <f aca="false">IF(N20&gt;0,IF(O20="","-",IF(R20&lt;0%,"DEGROWTH","GROWTH")))</f>
        <v>DEGROWTH</v>
      </c>
      <c r="T20" s="69" t="n">
        <v>191</v>
      </c>
      <c r="U20" s="101" t="str">
        <f aca="false">IF(F20&lt;=$V$2,"jAN","")</f>
        <v>jAN</v>
      </c>
      <c r="V20" s="97" t="n">
        <v>191</v>
      </c>
      <c r="W20" s="102" t="n">
        <f aca="false">K20-V20</f>
        <v>82.5</v>
      </c>
      <c r="X20" s="103" t="n">
        <f aca="false">IFERROR(IF(U20="Jan",(K20/V20-1)),0)</f>
        <v>0.431937172774869</v>
      </c>
      <c r="Y20" s="104" t="str">
        <f aca="false">IF(T20&gt;0,IF(U20="","-",IF(X20&lt;0%,"DEGROWTH","GROWTH")))</f>
        <v>GROWTH</v>
      </c>
      <c r="Z20" s="75" t="n">
        <v>0</v>
      </c>
      <c r="AA20" s="70"/>
      <c r="AB20" s="70" t="s">
        <v>133</v>
      </c>
      <c r="AC20" s="3"/>
    </row>
    <row r="21" customFormat="false" ht="14.25" hidden="false" customHeight="true" outlineLevel="0" collapsed="false">
      <c r="A21" s="70" t="s">
        <v>133</v>
      </c>
      <c r="B21" s="71" t="s">
        <v>25</v>
      </c>
      <c r="C21" s="72" t="s">
        <v>671</v>
      </c>
      <c r="D21" s="72" t="n">
        <v>1000000646</v>
      </c>
      <c r="E21" s="73" t="s">
        <v>672</v>
      </c>
      <c r="F21" s="74" t="n">
        <v>43132</v>
      </c>
      <c r="G21" s="67" t="str">
        <f aca="false">IF(I21&gt;0,"Targeted Dealer","-")</f>
        <v>Targeted Dealer</v>
      </c>
      <c r="H21" s="67"/>
      <c r="I21" s="68" t="n">
        <v>120</v>
      </c>
      <c r="J21" s="68" t="n">
        <f aca="false">I21/$J$1*($J$1-$E$1)</f>
        <v>120</v>
      </c>
      <c r="K21" s="69" t="n">
        <v>255</v>
      </c>
      <c r="L21" s="69" t="n">
        <f aca="false">I21-K21</f>
        <v>-135</v>
      </c>
      <c r="M21" s="69" t="n">
        <f aca="false">IFERROR((K21/J21%),"-")</f>
        <v>212.5</v>
      </c>
      <c r="N21" s="97" t="n">
        <v>325</v>
      </c>
      <c r="O21" s="98" t="str">
        <f aca="false">IF(F21&lt;=$P$2,"DEC","")</f>
        <v>DEC</v>
      </c>
      <c r="P21" s="97" t="n">
        <v>325</v>
      </c>
      <c r="Q21" s="99" t="n">
        <f aca="false">K21-P21</f>
        <v>-70</v>
      </c>
      <c r="R21" s="98" t="n">
        <f aca="false">IFERROR(IF(O21="Dec",(K21/P21-1))," ")</f>
        <v>-0.215384615384615</v>
      </c>
      <c r="S21" s="100" t="str">
        <f aca="false">IF(N21&gt;0,IF(O21="","-",IF(R21&lt;0%,"DEGROWTH","GROWTH")))</f>
        <v>DEGROWTH</v>
      </c>
      <c r="T21" s="69" t="n">
        <v>210</v>
      </c>
      <c r="U21" s="101" t="str">
        <f aca="false">IF(F21&lt;=$V$2,"jAN","")</f>
        <v>jAN</v>
      </c>
      <c r="V21" s="97" t="n">
        <v>210</v>
      </c>
      <c r="W21" s="102" t="n">
        <f aca="false">K21-V21</f>
        <v>45</v>
      </c>
      <c r="X21" s="103" t="n">
        <f aca="false">IFERROR(IF(U21="Jan",(K21/V21-1)),0)</f>
        <v>0.214285714285714</v>
      </c>
      <c r="Y21" s="104" t="str">
        <f aca="false">IF(T21&gt;0,IF(U21="","-",IF(X21&lt;0%,"DEGROWTH","GROWTH")))</f>
        <v>GROWTH</v>
      </c>
      <c r="Z21" s="75" t="n">
        <v>0</v>
      </c>
      <c r="AA21" s="70"/>
      <c r="AB21" s="70" t="s">
        <v>133</v>
      </c>
      <c r="AC21" s="3"/>
    </row>
    <row r="22" customFormat="false" ht="14.25" hidden="false" customHeight="true" outlineLevel="0" collapsed="false">
      <c r="A22" s="70" t="s">
        <v>133</v>
      </c>
      <c r="B22" s="71" t="s">
        <v>21</v>
      </c>
      <c r="C22" s="72" t="s">
        <v>673</v>
      </c>
      <c r="D22" s="72" t="n">
        <v>1000000670</v>
      </c>
      <c r="E22" s="73" t="s">
        <v>674</v>
      </c>
      <c r="F22" s="74" t="n">
        <v>43154</v>
      </c>
      <c r="G22" s="67" t="str">
        <f aca="false">IF(I22&gt;0,"Targeted Dealer","-")</f>
        <v>Targeted Dealer</v>
      </c>
      <c r="H22" s="67"/>
      <c r="I22" s="68" t="n">
        <v>560</v>
      </c>
      <c r="J22" s="68" t="n">
        <f aca="false">I22/$J$1*($J$1-$E$1)</f>
        <v>560</v>
      </c>
      <c r="K22" s="69" t="n">
        <v>478</v>
      </c>
      <c r="L22" s="69" t="n">
        <f aca="false">I22-K22</f>
        <v>82</v>
      </c>
      <c r="M22" s="69" t="n">
        <f aca="false">IFERROR((K22/J22%),"-")</f>
        <v>85.3571428571429</v>
      </c>
      <c r="N22" s="97" t="n">
        <v>438</v>
      </c>
      <c r="O22" s="98" t="str">
        <f aca="false">IF(F22&lt;=$P$2,"DEC","")</f>
        <v>DEC</v>
      </c>
      <c r="P22" s="97" t="n">
        <v>438</v>
      </c>
      <c r="Q22" s="99" t="n">
        <f aca="false">K22-P22</f>
        <v>40</v>
      </c>
      <c r="R22" s="98" t="n">
        <f aca="false">IFERROR(IF(O22="Dec",(K22/P22-1))," ")</f>
        <v>0.091324200913242</v>
      </c>
      <c r="S22" s="100" t="str">
        <f aca="false">IF(N22&gt;0,IF(O22="","-",IF(R22&lt;0%,"DEGROWTH","GROWTH")))</f>
        <v>GROWTH</v>
      </c>
      <c r="T22" s="69" t="n">
        <v>560</v>
      </c>
      <c r="U22" s="101" t="str">
        <f aca="false">IF(F22&lt;=$V$2,"jAN","")</f>
        <v>jAN</v>
      </c>
      <c r="V22" s="97" t="n">
        <v>560</v>
      </c>
      <c r="W22" s="102" t="n">
        <f aca="false">K22-V22</f>
        <v>-82</v>
      </c>
      <c r="X22" s="103" t="n">
        <f aca="false">IFERROR(IF(U22="Jan",(K22/V22-1)),0)</f>
        <v>-0.146428571428571</v>
      </c>
      <c r="Y22" s="104" t="str">
        <f aca="false">IF(T22&gt;0,IF(U22="","-",IF(X22&lt;0%,"DEGROWTH","GROWTH")))</f>
        <v>DEGROWTH</v>
      </c>
      <c r="Z22" s="75" t="n">
        <v>0</v>
      </c>
      <c r="AA22" s="70"/>
      <c r="AB22" s="70" t="s">
        <v>133</v>
      </c>
      <c r="AC22" s="3"/>
    </row>
    <row r="23" customFormat="false" ht="14.25" hidden="false" customHeight="true" outlineLevel="0" collapsed="false">
      <c r="A23" s="70" t="s">
        <v>133</v>
      </c>
      <c r="B23" s="71" t="s">
        <v>21</v>
      </c>
      <c r="C23" s="72" t="s">
        <v>160</v>
      </c>
      <c r="D23" s="72" t="n">
        <v>1000000659</v>
      </c>
      <c r="E23" s="73" t="s">
        <v>161</v>
      </c>
      <c r="F23" s="74" t="n">
        <v>43258</v>
      </c>
      <c r="G23" s="67" t="str">
        <f aca="false">IF(I23&gt;0,"Targeted Dealer","-")</f>
        <v>Targeted Dealer</v>
      </c>
      <c r="H23" s="67"/>
      <c r="I23" s="68" t="n">
        <v>26</v>
      </c>
      <c r="J23" s="68" t="n">
        <f aca="false">I23/$J$1*($J$1-$E$1)</f>
        <v>26</v>
      </c>
      <c r="K23" s="69" t="n">
        <v>26</v>
      </c>
      <c r="L23" s="69" t="n">
        <f aca="false">I23-K23</f>
        <v>0</v>
      </c>
      <c r="M23" s="69" t="n">
        <f aca="false">IFERROR((K23/J23%),"-")</f>
        <v>100</v>
      </c>
      <c r="N23" s="97" t="n">
        <v>13</v>
      </c>
      <c r="O23" s="98" t="str">
        <f aca="false">IF(F23&lt;=$P$2,"DEC","")</f>
        <v>DEC</v>
      </c>
      <c r="P23" s="97" t="n">
        <v>13</v>
      </c>
      <c r="Q23" s="99" t="n">
        <f aca="false">K23-P23</f>
        <v>13</v>
      </c>
      <c r="R23" s="98" t="n">
        <f aca="false">IFERROR(IF(O23="Dec",(K23/P23-1))," ")</f>
        <v>1</v>
      </c>
      <c r="S23" s="100" t="str">
        <f aca="false">IF(N23&gt;0,IF(O23="","-",IF(R23&lt;0%,"DEGROWTH","GROWTH")))</f>
        <v>GROWTH</v>
      </c>
      <c r="T23" s="69" t="n">
        <v>65</v>
      </c>
      <c r="U23" s="101" t="str">
        <f aca="false">IF(F23&lt;=$V$2,"jAN","")</f>
        <v>jAN</v>
      </c>
      <c r="V23" s="97" t="n">
        <v>65</v>
      </c>
      <c r="W23" s="102" t="n">
        <f aca="false">K23-V23</f>
        <v>-39</v>
      </c>
      <c r="X23" s="103" t="n">
        <f aca="false">IFERROR(IF(U23="Jan",(K23/V23-1)),0)</f>
        <v>-0.6</v>
      </c>
      <c r="Y23" s="104" t="str">
        <f aca="false">IF(T23&gt;0,IF(U23="","-",IF(X23&lt;0%,"DEGROWTH","GROWTH")))</f>
        <v>DEGROWTH</v>
      </c>
      <c r="Z23" s="75" t="n">
        <v>0</v>
      </c>
      <c r="AA23" s="70"/>
      <c r="AB23" s="70" t="s">
        <v>133</v>
      </c>
      <c r="AC23" s="3"/>
    </row>
    <row r="24" customFormat="false" ht="14.25" hidden="false" customHeight="true" outlineLevel="0" collapsed="false">
      <c r="A24" s="70" t="s">
        <v>133</v>
      </c>
      <c r="B24" s="71" t="s">
        <v>24</v>
      </c>
      <c r="C24" s="72" t="s">
        <v>675</v>
      </c>
      <c r="D24" s="72" t="n">
        <v>1000000637</v>
      </c>
      <c r="E24" s="73" t="s">
        <v>676</v>
      </c>
      <c r="F24" s="74" t="n">
        <v>43294</v>
      </c>
      <c r="G24" s="67" t="str">
        <f aca="false">IF(I24&gt;0,"Targeted Dealer","-")</f>
        <v>Targeted Dealer</v>
      </c>
      <c r="H24" s="67"/>
      <c r="I24" s="68" t="n">
        <v>100</v>
      </c>
      <c r="J24" s="68" t="n">
        <f aca="false">I24/$J$1*($J$1-$E$1)</f>
        <v>100</v>
      </c>
      <c r="K24" s="69" t="n">
        <v>150</v>
      </c>
      <c r="L24" s="69" t="n">
        <f aca="false">I24-K24</f>
        <v>-50</v>
      </c>
      <c r="M24" s="69" t="n">
        <f aca="false">IFERROR((K24/J24%),"-")</f>
        <v>150</v>
      </c>
      <c r="N24" s="97" t="n">
        <v>110</v>
      </c>
      <c r="O24" s="98" t="str">
        <f aca="false">IF(F24&lt;=$P$2,"DEC","")</f>
        <v>DEC</v>
      </c>
      <c r="P24" s="97" t="n">
        <v>110</v>
      </c>
      <c r="Q24" s="99" t="n">
        <f aca="false">K24-P24</f>
        <v>40</v>
      </c>
      <c r="R24" s="98" t="n">
        <f aca="false">IFERROR(IF(O24="Dec",(K24/P24-1))," ")</f>
        <v>0.363636363636364</v>
      </c>
      <c r="S24" s="100" t="str">
        <f aca="false">IF(N24&gt;0,IF(O24="","-",IF(R24&lt;0%,"DEGROWTH","GROWTH")))</f>
        <v>GROWTH</v>
      </c>
      <c r="T24" s="69" t="n">
        <v>90</v>
      </c>
      <c r="U24" s="101" t="str">
        <f aca="false">IF(F24&lt;=$V$2,"jAN","")</f>
        <v>jAN</v>
      </c>
      <c r="V24" s="97" t="n">
        <v>90</v>
      </c>
      <c r="W24" s="102" t="n">
        <f aca="false">K24-V24</f>
        <v>60</v>
      </c>
      <c r="X24" s="103" t="n">
        <f aca="false">IFERROR(IF(U24="Jan",(K24/V24-1)),0)</f>
        <v>0.666666666666667</v>
      </c>
      <c r="Y24" s="104" t="str">
        <f aca="false">IF(T24&gt;0,IF(U24="","-",IF(X24&lt;0%,"DEGROWTH","GROWTH")))</f>
        <v>GROWTH</v>
      </c>
      <c r="Z24" s="75" t="n">
        <v>0</v>
      </c>
      <c r="AA24" s="70"/>
      <c r="AB24" s="70" t="s">
        <v>133</v>
      </c>
      <c r="AC24" s="3"/>
    </row>
    <row r="25" customFormat="false" ht="14.25" hidden="false" customHeight="true" outlineLevel="0" collapsed="false">
      <c r="A25" s="70" t="s">
        <v>133</v>
      </c>
      <c r="B25" s="71" t="s">
        <v>24</v>
      </c>
      <c r="C25" s="72" t="s">
        <v>677</v>
      </c>
      <c r="D25" s="72" t="n">
        <v>1000000666</v>
      </c>
      <c r="E25" s="73" t="s">
        <v>678</v>
      </c>
      <c r="F25" s="74" t="n">
        <v>43328</v>
      </c>
      <c r="G25" s="67" t="str">
        <f aca="false">IF(I25&gt;0,"Targeted Dealer","-")</f>
        <v>Targeted Dealer</v>
      </c>
      <c r="H25" s="67"/>
      <c r="I25" s="68" t="n">
        <v>200</v>
      </c>
      <c r="J25" s="68" t="n">
        <f aca="false">I25/$J$1*($J$1-$E$1)</f>
        <v>200</v>
      </c>
      <c r="K25" s="69" t="n">
        <v>380</v>
      </c>
      <c r="L25" s="69" t="n">
        <f aca="false">I25-K25</f>
        <v>-180</v>
      </c>
      <c r="M25" s="69" t="n">
        <f aca="false">IFERROR((K25/J25%),"-")</f>
        <v>190</v>
      </c>
      <c r="N25" s="97" t="n">
        <v>320</v>
      </c>
      <c r="O25" s="98" t="str">
        <f aca="false">IF(F25&lt;=$P$2,"DEC","")</f>
        <v>DEC</v>
      </c>
      <c r="P25" s="97" t="n">
        <v>320</v>
      </c>
      <c r="Q25" s="99" t="n">
        <f aca="false">K25-P25</f>
        <v>60</v>
      </c>
      <c r="R25" s="98" t="n">
        <f aca="false">IFERROR(IF(O25="Dec",(K25/P25-1))," ")</f>
        <v>0.1875</v>
      </c>
      <c r="S25" s="100" t="str">
        <f aca="false">IF(N25&gt;0,IF(O25="","-",IF(R25&lt;0%,"DEGROWTH","GROWTH")))</f>
        <v>GROWTH</v>
      </c>
      <c r="T25" s="69" t="n">
        <v>185</v>
      </c>
      <c r="U25" s="101" t="str">
        <f aca="false">IF(F25&lt;=$V$2,"jAN","")</f>
        <v>jAN</v>
      </c>
      <c r="V25" s="97" t="n">
        <v>185</v>
      </c>
      <c r="W25" s="102" t="n">
        <f aca="false">K25-V25</f>
        <v>195</v>
      </c>
      <c r="X25" s="103" t="n">
        <f aca="false">IFERROR(IF(U25="Jan",(K25/V25-1)),0)</f>
        <v>1.05405405405405</v>
      </c>
      <c r="Y25" s="104" t="str">
        <f aca="false">IF(T25&gt;0,IF(U25="","-",IF(X25&lt;0%,"DEGROWTH","GROWTH")))</f>
        <v>GROWTH</v>
      </c>
      <c r="Z25" s="75" t="n">
        <v>0</v>
      </c>
      <c r="AA25" s="70"/>
      <c r="AB25" s="70" t="s">
        <v>133</v>
      </c>
      <c r="AC25" s="3"/>
    </row>
    <row r="26" customFormat="false" ht="14.25" hidden="false" customHeight="true" outlineLevel="0" collapsed="false">
      <c r="A26" s="70" t="s">
        <v>133</v>
      </c>
      <c r="B26" s="71" t="s">
        <v>25</v>
      </c>
      <c r="C26" s="72" t="s">
        <v>679</v>
      </c>
      <c r="D26" s="72" t="n">
        <v>1000000658</v>
      </c>
      <c r="E26" s="73" t="s">
        <v>680</v>
      </c>
      <c r="F26" s="74" t="n">
        <v>43495</v>
      </c>
      <c r="G26" s="67" t="str">
        <f aca="false">IF(I26&gt;0,"Targeted Dealer","-")</f>
        <v>Targeted Dealer</v>
      </c>
      <c r="H26" s="67"/>
      <c r="I26" s="68" t="n">
        <v>850</v>
      </c>
      <c r="J26" s="68" t="n">
        <f aca="false">I26/$J$1*($J$1-$E$1)</f>
        <v>850</v>
      </c>
      <c r="K26" s="69" t="n">
        <v>980</v>
      </c>
      <c r="L26" s="69" t="n">
        <f aca="false">I26-K26</f>
        <v>-130</v>
      </c>
      <c r="M26" s="69" t="n">
        <f aca="false">IFERROR((K26/J26%),"-")</f>
        <v>115.294117647059</v>
      </c>
      <c r="N26" s="97" t="n">
        <v>1010</v>
      </c>
      <c r="O26" s="98" t="str">
        <f aca="false">IF(F26&lt;=$P$2,"DEC","")</f>
        <v>DEC</v>
      </c>
      <c r="P26" s="97" t="n">
        <v>1010</v>
      </c>
      <c r="Q26" s="99" t="n">
        <f aca="false">K26-P26</f>
        <v>-30</v>
      </c>
      <c r="R26" s="98" t="n">
        <f aca="false">IFERROR(IF(O26="Dec",(K26/P26-1))," ")</f>
        <v>-0.0297029702970297</v>
      </c>
      <c r="S26" s="100" t="str">
        <f aca="false">IF(N26&gt;0,IF(O26="","-",IF(R26&lt;0%,"DEGROWTH","GROWTH")))</f>
        <v>DEGROWTH</v>
      </c>
      <c r="T26" s="69" t="n">
        <v>490</v>
      </c>
      <c r="U26" s="101" t="str">
        <f aca="false">IF(F26&lt;=$V$2,"jAN","")</f>
        <v>jAN</v>
      </c>
      <c r="V26" s="97" t="n">
        <v>490</v>
      </c>
      <c r="W26" s="102" t="n">
        <f aca="false">K26-V26</f>
        <v>490</v>
      </c>
      <c r="X26" s="103" t="n">
        <f aca="false">IFERROR(IF(U26="Jan",(K26/V26-1)),0)</f>
        <v>1</v>
      </c>
      <c r="Y26" s="104" t="str">
        <f aca="false">IF(T26&gt;0,IF(U26="","-",IF(X26&lt;0%,"DEGROWTH","GROWTH")))</f>
        <v>GROWTH</v>
      </c>
      <c r="Z26" s="75" t="n">
        <v>0</v>
      </c>
      <c r="AA26" s="70"/>
      <c r="AB26" s="70" t="s">
        <v>133</v>
      </c>
      <c r="AC26" s="3"/>
    </row>
    <row r="27" customFormat="false" ht="14.25" hidden="false" customHeight="true" outlineLevel="0" collapsed="false">
      <c r="A27" s="70" t="s">
        <v>133</v>
      </c>
      <c r="B27" s="71" t="s">
        <v>25</v>
      </c>
      <c r="C27" s="72" t="s">
        <v>681</v>
      </c>
      <c r="D27" s="72" t="n">
        <v>1000001037</v>
      </c>
      <c r="E27" s="73" t="s">
        <v>682</v>
      </c>
      <c r="F27" s="74" t="n">
        <v>43623</v>
      </c>
      <c r="G27" s="67" t="str">
        <f aca="false">IF(I27&gt;0,"Targeted Dealer","-")</f>
        <v>Targeted Dealer</v>
      </c>
      <c r="H27" s="67"/>
      <c r="I27" s="68" t="n">
        <v>2845</v>
      </c>
      <c r="J27" s="68" t="n">
        <f aca="false">I27/$J$1*($J$1-$E$1)</f>
        <v>2845</v>
      </c>
      <c r="K27" s="69" t="n">
        <v>2360</v>
      </c>
      <c r="L27" s="69" t="n">
        <f aca="false">I27-K27</f>
        <v>485</v>
      </c>
      <c r="M27" s="69" t="n">
        <f aca="false">IFERROR((K27/J27%),"-")</f>
        <v>82.9525483304042</v>
      </c>
      <c r="N27" s="97" t="n">
        <v>2630</v>
      </c>
      <c r="O27" s="98" t="str">
        <f aca="false">IF(F27&lt;=$P$2,"DEC","")</f>
        <v>DEC</v>
      </c>
      <c r="P27" s="97" t="n">
        <v>2630</v>
      </c>
      <c r="Q27" s="99" t="n">
        <f aca="false">K27-P27</f>
        <v>-270</v>
      </c>
      <c r="R27" s="98" t="n">
        <f aca="false">IFERROR(IF(O27="Dec",(K27/P27-1))," ")</f>
        <v>-0.102661596958175</v>
      </c>
      <c r="S27" s="100" t="str">
        <f aca="false">IF(N27&gt;0,IF(O27="","-",IF(R27&lt;0%,"DEGROWTH","GROWTH")))</f>
        <v>DEGROWTH</v>
      </c>
      <c r="T27" s="69" t="n">
        <v>2920</v>
      </c>
      <c r="U27" s="101" t="str">
        <f aca="false">IF(F27&lt;=$V$2,"jAN","")</f>
        <v>jAN</v>
      </c>
      <c r="V27" s="97" t="n">
        <v>2920</v>
      </c>
      <c r="W27" s="102" t="n">
        <f aca="false">K27-V27</f>
        <v>-560</v>
      </c>
      <c r="X27" s="103" t="n">
        <f aca="false">IFERROR(IF(U27="Jan",(K27/V27-1)),0)</f>
        <v>-0.191780821917808</v>
      </c>
      <c r="Y27" s="104" t="str">
        <f aca="false">IF(T27&gt;0,IF(U27="","-",IF(X27&lt;0%,"DEGROWTH","GROWTH")))</f>
        <v>DEGROWTH</v>
      </c>
      <c r="Z27" s="75" t="n">
        <v>0</v>
      </c>
      <c r="AA27" s="70"/>
      <c r="AB27" s="70" t="s">
        <v>133</v>
      </c>
      <c r="AC27" s="3"/>
    </row>
    <row r="28" customFormat="false" ht="14.25" hidden="false" customHeight="true" outlineLevel="0" collapsed="false">
      <c r="A28" s="70" t="s">
        <v>133</v>
      </c>
      <c r="B28" s="71" t="s">
        <v>21</v>
      </c>
      <c r="C28" s="72" t="s">
        <v>683</v>
      </c>
      <c r="D28" s="72" t="n">
        <v>1000001042</v>
      </c>
      <c r="E28" s="73" t="s">
        <v>684</v>
      </c>
      <c r="F28" s="74" t="n">
        <v>43642</v>
      </c>
      <c r="G28" s="67" t="str">
        <f aca="false">IF(I28&gt;0,"Targeted Dealer","-")</f>
        <v>Targeted Dealer</v>
      </c>
      <c r="H28" s="67"/>
      <c r="I28" s="68" t="n">
        <v>13</v>
      </c>
      <c r="J28" s="68" t="n">
        <f aca="false">I28/$J$1*($J$1-$E$1)</f>
        <v>13</v>
      </c>
      <c r="K28" s="69" t="n">
        <v>13</v>
      </c>
      <c r="L28" s="69" t="n">
        <f aca="false">I28-K28</f>
        <v>0</v>
      </c>
      <c r="M28" s="69" t="n">
        <f aca="false">IFERROR((K28/J28%),"-")</f>
        <v>100</v>
      </c>
      <c r="N28" s="97" t="n">
        <v>13</v>
      </c>
      <c r="O28" s="98" t="str">
        <f aca="false">IF(F28&lt;=$P$2,"DEC","")</f>
        <v>DEC</v>
      </c>
      <c r="P28" s="97" t="n">
        <v>13</v>
      </c>
      <c r="Q28" s="99" t="n">
        <f aca="false">K28-P28</f>
        <v>0</v>
      </c>
      <c r="R28" s="98" t="n">
        <f aca="false">IFERROR(IF(O28="Dec",(K28/P28-1))," ")</f>
        <v>0</v>
      </c>
      <c r="S28" s="100" t="str">
        <f aca="false">IF(N28&gt;0,IF(O28="","-",IF(R28&lt;0%,"DEGROWTH","GROWTH")))</f>
        <v>GROWTH</v>
      </c>
      <c r="T28" s="69" t="n">
        <v>72</v>
      </c>
      <c r="U28" s="101" t="str">
        <f aca="false">IF(F28&lt;=$V$2,"jAN","")</f>
        <v>jAN</v>
      </c>
      <c r="V28" s="97" t="n">
        <v>72</v>
      </c>
      <c r="W28" s="102" t="n">
        <f aca="false">K28-V28</f>
        <v>-59</v>
      </c>
      <c r="X28" s="103" t="n">
        <f aca="false">IFERROR(IF(U28="Jan",(K28/V28-1)),0)</f>
        <v>-0.819444444444444</v>
      </c>
      <c r="Y28" s="104" t="str">
        <f aca="false">IF(T28&gt;0,IF(U28="","-",IF(X28&lt;0%,"DEGROWTH","GROWTH")))</f>
        <v>DEGROWTH</v>
      </c>
      <c r="Z28" s="75" t="n">
        <v>1</v>
      </c>
      <c r="AA28" s="70"/>
      <c r="AB28" s="70" t="s">
        <v>133</v>
      </c>
      <c r="AC28" s="3"/>
    </row>
    <row r="29" customFormat="false" ht="14.25" hidden="false" customHeight="true" outlineLevel="0" collapsed="false">
      <c r="A29" s="70" t="s">
        <v>133</v>
      </c>
      <c r="B29" s="71" t="s">
        <v>25</v>
      </c>
      <c r="C29" s="72" t="s">
        <v>685</v>
      </c>
      <c r="D29" s="72" t="n">
        <v>1000001032</v>
      </c>
      <c r="E29" s="73" t="s">
        <v>686</v>
      </c>
      <c r="F29" s="74" t="n">
        <v>43647</v>
      </c>
      <c r="G29" s="67" t="str">
        <f aca="false">IF(I29&gt;0,"Targeted Dealer","-")</f>
        <v>Targeted Dealer</v>
      </c>
      <c r="H29" s="67"/>
      <c r="I29" s="68" t="n">
        <v>60</v>
      </c>
      <c r="J29" s="68" t="n">
        <f aca="false">I29/$J$1*($J$1-$E$1)</f>
        <v>60</v>
      </c>
      <c r="K29" s="69" t="n">
        <v>22</v>
      </c>
      <c r="L29" s="69" t="n">
        <f aca="false">I29-K29</f>
        <v>38</v>
      </c>
      <c r="M29" s="69" t="n">
        <f aca="false">IFERROR((K29/J29%),"-")</f>
        <v>36.6666666666667</v>
      </c>
      <c r="N29" s="97" t="n">
        <v>22</v>
      </c>
      <c r="O29" s="98" t="str">
        <f aca="false">IF(F29&lt;=$P$2,"DEC","")</f>
        <v>DEC</v>
      </c>
      <c r="P29" s="97" t="n">
        <v>22</v>
      </c>
      <c r="Q29" s="99" t="n">
        <f aca="false">K29-P29</f>
        <v>0</v>
      </c>
      <c r="R29" s="98" t="n">
        <f aca="false">IFERROR(IF(O29="Dec",(K29/P29-1))," ")</f>
        <v>0</v>
      </c>
      <c r="S29" s="100" t="str">
        <f aca="false">IF(N29&gt;0,IF(O29="","-",IF(R29&lt;0%,"DEGROWTH","GROWTH")))</f>
        <v>GROWTH</v>
      </c>
      <c r="T29" s="69" t="n">
        <v>50</v>
      </c>
      <c r="U29" s="101" t="str">
        <f aca="false">IF(F29&lt;=$V$2,"jAN","")</f>
        <v>jAN</v>
      </c>
      <c r="V29" s="97" t="n">
        <v>50</v>
      </c>
      <c r="W29" s="102" t="n">
        <f aca="false">K29-V29</f>
        <v>-28</v>
      </c>
      <c r="X29" s="103" t="n">
        <f aca="false">IFERROR(IF(U29="Jan",(K29/V29-1)),0)</f>
        <v>-0.56</v>
      </c>
      <c r="Y29" s="104" t="str">
        <f aca="false">IF(T29&gt;0,IF(U29="","-",IF(X29&lt;0%,"DEGROWTH","GROWTH")))</f>
        <v>DEGROWTH</v>
      </c>
      <c r="Z29" s="75" t="n">
        <v>0</v>
      </c>
      <c r="AA29" s="70"/>
      <c r="AB29" s="70" t="s">
        <v>133</v>
      </c>
      <c r="AC29" s="3"/>
    </row>
    <row r="30" customFormat="false" ht="14.25" hidden="false" customHeight="true" outlineLevel="0" collapsed="false">
      <c r="A30" s="70" t="s">
        <v>133</v>
      </c>
      <c r="B30" s="71" t="s">
        <v>24</v>
      </c>
      <c r="C30" s="72" t="s">
        <v>687</v>
      </c>
      <c r="D30" s="72" t="n">
        <v>1000001035</v>
      </c>
      <c r="E30" s="73" t="s">
        <v>688</v>
      </c>
      <c r="F30" s="74" t="n">
        <v>43795</v>
      </c>
      <c r="G30" s="67" t="str">
        <f aca="false">IF(I30&gt;0,"Targeted Dealer","-")</f>
        <v>Targeted Dealer</v>
      </c>
      <c r="H30" s="67"/>
      <c r="I30" s="68" t="n">
        <v>150</v>
      </c>
      <c r="J30" s="68" t="n">
        <f aca="false">I30/$J$1*($J$1-$E$1)</f>
        <v>150</v>
      </c>
      <c r="K30" s="69" t="n">
        <v>90</v>
      </c>
      <c r="L30" s="69" t="n">
        <f aca="false">I30-K30</f>
        <v>60</v>
      </c>
      <c r="M30" s="69" t="n">
        <f aca="false">IFERROR((K30/J30%),"-")</f>
        <v>60</v>
      </c>
      <c r="N30" s="97" t="n">
        <v>100</v>
      </c>
      <c r="O30" s="98" t="str">
        <f aca="false">IF(F30&lt;=$P$2,"DEC","")</f>
        <v>DEC</v>
      </c>
      <c r="P30" s="97" t="n">
        <v>100</v>
      </c>
      <c r="Q30" s="99" t="n">
        <f aca="false">K30-P30</f>
        <v>-10</v>
      </c>
      <c r="R30" s="98" t="n">
        <f aca="false">IFERROR(IF(O30="Dec",(K30/P30-1))," ")</f>
        <v>-0.1</v>
      </c>
      <c r="S30" s="100" t="str">
        <f aca="false">IF(N30&gt;0,IF(O30="","-",IF(R30&lt;0%,"DEGROWTH","GROWTH")))</f>
        <v>DEGROWTH</v>
      </c>
      <c r="T30" s="69" t="n">
        <v>120</v>
      </c>
      <c r="U30" s="101" t="str">
        <f aca="false">IF(F30&lt;=$V$2,"jAN","")</f>
        <v>jAN</v>
      </c>
      <c r="V30" s="97" t="n">
        <v>120</v>
      </c>
      <c r="W30" s="102" t="n">
        <f aca="false">K30-V30</f>
        <v>-30</v>
      </c>
      <c r="X30" s="103" t="n">
        <f aca="false">IFERROR(IF(U30="Jan",(K30/V30-1)),0)</f>
        <v>-0.25</v>
      </c>
      <c r="Y30" s="104" t="str">
        <f aca="false">IF(T30&gt;0,IF(U30="","-",IF(X30&lt;0%,"DEGROWTH","GROWTH")))</f>
        <v>DEGROWTH</v>
      </c>
      <c r="Z30" s="75" t="n">
        <v>0</v>
      </c>
      <c r="AA30" s="70"/>
      <c r="AB30" s="70" t="s">
        <v>133</v>
      </c>
      <c r="AC30" s="3"/>
    </row>
    <row r="31" customFormat="false" ht="14.25" hidden="false" customHeight="true" outlineLevel="0" collapsed="false">
      <c r="A31" s="70" t="s">
        <v>133</v>
      </c>
      <c r="B31" s="71" t="s">
        <v>24</v>
      </c>
      <c r="C31" s="72" t="s">
        <v>689</v>
      </c>
      <c r="D31" s="72" t="n">
        <v>1000001033</v>
      </c>
      <c r="E31" s="73" t="s">
        <v>690</v>
      </c>
      <c r="F31" s="74" t="n">
        <v>44006</v>
      </c>
      <c r="G31" s="67" t="str">
        <f aca="false">IF(I31&gt;0,"Targeted Dealer","-")</f>
        <v>Targeted Dealer</v>
      </c>
      <c r="H31" s="67"/>
      <c r="I31" s="68" t="n">
        <v>170</v>
      </c>
      <c r="J31" s="68" t="n">
        <f aca="false">I31/$J$1*($J$1-$E$1)</f>
        <v>170</v>
      </c>
      <c r="K31" s="69" t="n">
        <v>185</v>
      </c>
      <c r="L31" s="69" t="n">
        <f aca="false">I31-K31</f>
        <v>-15</v>
      </c>
      <c r="M31" s="69" t="n">
        <f aca="false">IFERROR((K31/J31%),"-")</f>
        <v>108.823529411765</v>
      </c>
      <c r="N31" s="97" t="n">
        <v>191</v>
      </c>
      <c r="O31" s="98" t="str">
        <f aca="false">IF(F31&lt;=$P$2,"DEC","")</f>
        <v>DEC</v>
      </c>
      <c r="P31" s="97" t="n">
        <v>191</v>
      </c>
      <c r="Q31" s="99" t="n">
        <f aca="false">K31-P31</f>
        <v>-6</v>
      </c>
      <c r="R31" s="98" t="n">
        <f aca="false">IFERROR(IF(O31="Dec",(K31/P31-1))," ")</f>
        <v>-0.0314136125654451</v>
      </c>
      <c r="S31" s="100" t="str">
        <f aca="false">IF(N31&gt;0,IF(O31="","-",IF(R31&lt;0%,"DEGROWTH","GROWTH")))</f>
        <v>DEGROWTH</v>
      </c>
      <c r="T31" s="69" t="n">
        <v>155</v>
      </c>
      <c r="U31" s="101" t="str">
        <f aca="false">IF(F31&lt;=$V$2,"jAN","")</f>
        <v>jAN</v>
      </c>
      <c r="V31" s="97" t="n">
        <v>155</v>
      </c>
      <c r="W31" s="102" t="n">
        <f aca="false">K31-V31</f>
        <v>30</v>
      </c>
      <c r="X31" s="103" t="n">
        <f aca="false">IFERROR(IF(U31="Jan",(K31/V31-1)),0)</f>
        <v>0.193548387096774</v>
      </c>
      <c r="Y31" s="104" t="str">
        <f aca="false">IF(T31&gt;0,IF(U31="","-",IF(X31&lt;0%,"DEGROWTH","GROWTH")))</f>
        <v>GROWTH</v>
      </c>
      <c r="Z31" s="75" t="n">
        <v>0</v>
      </c>
      <c r="AA31" s="70"/>
      <c r="AB31" s="70" t="s">
        <v>133</v>
      </c>
      <c r="AC31" s="3"/>
    </row>
    <row r="32" customFormat="false" ht="14.25" hidden="false" customHeight="true" outlineLevel="0" collapsed="false">
      <c r="A32" s="70" t="s">
        <v>133</v>
      </c>
      <c r="B32" s="71" t="s">
        <v>21</v>
      </c>
      <c r="C32" s="72" t="s">
        <v>691</v>
      </c>
      <c r="D32" s="72" t="n">
        <v>1000001043</v>
      </c>
      <c r="E32" s="73" t="s">
        <v>692</v>
      </c>
      <c r="F32" s="74" t="n">
        <v>44036</v>
      </c>
      <c r="G32" s="67" t="str">
        <f aca="false">IF(I32&gt;0,"Targeted Dealer","-")</f>
        <v>Targeted Dealer</v>
      </c>
      <c r="H32" s="67"/>
      <c r="I32" s="68" t="n">
        <v>150</v>
      </c>
      <c r="J32" s="68" t="n">
        <f aca="false">I32/$J$1*($J$1-$E$1)</f>
        <v>150</v>
      </c>
      <c r="K32" s="69" t="n">
        <v>200</v>
      </c>
      <c r="L32" s="69" t="n">
        <f aca="false">I32-K32</f>
        <v>-50</v>
      </c>
      <c r="M32" s="69" t="n">
        <f aca="false">IFERROR((K32/J32%),"-")</f>
        <v>133.333333333333</v>
      </c>
      <c r="N32" s="97" t="n">
        <v>150</v>
      </c>
      <c r="O32" s="98" t="str">
        <f aca="false">IF(F32&lt;=$P$2,"DEC","")</f>
        <v>DEC</v>
      </c>
      <c r="P32" s="97" t="n">
        <v>150</v>
      </c>
      <c r="Q32" s="99" t="n">
        <f aca="false">K32-P32</f>
        <v>50</v>
      </c>
      <c r="R32" s="98" t="n">
        <f aca="false">IFERROR(IF(O32="Dec",(K32/P32-1))," ")</f>
        <v>0.333333333333333</v>
      </c>
      <c r="S32" s="100" t="str">
        <f aca="false">IF(N32&gt;0,IF(O32="","-",IF(R32&lt;0%,"DEGROWTH","GROWTH")))</f>
        <v>GROWTH</v>
      </c>
      <c r="T32" s="69" t="n">
        <v>75</v>
      </c>
      <c r="U32" s="101" t="str">
        <f aca="false">IF(F32&lt;=$V$2,"jAN","")</f>
        <v>jAN</v>
      </c>
      <c r="V32" s="97" t="n">
        <v>75</v>
      </c>
      <c r="W32" s="102" t="n">
        <f aca="false">K32-V32</f>
        <v>125</v>
      </c>
      <c r="X32" s="103" t="n">
        <f aca="false">IFERROR(IF(U32="Jan",(K32/V32-1)),0)</f>
        <v>1.66666666666667</v>
      </c>
      <c r="Y32" s="104" t="str">
        <f aca="false">IF(T32&gt;0,IF(U32="","-",IF(X32&lt;0%,"DEGROWTH","GROWTH")))</f>
        <v>GROWTH</v>
      </c>
      <c r="Z32" s="75" t="n">
        <v>0</v>
      </c>
      <c r="AA32" s="70"/>
      <c r="AB32" s="70" t="s">
        <v>133</v>
      </c>
      <c r="AC32" s="3"/>
    </row>
    <row r="33" customFormat="false" ht="14.25" hidden="false" customHeight="true" outlineLevel="0" collapsed="false">
      <c r="A33" s="70" t="s">
        <v>133</v>
      </c>
      <c r="B33" s="71" t="s">
        <v>21</v>
      </c>
      <c r="C33" s="72" t="s">
        <v>693</v>
      </c>
      <c r="D33" s="72" t="n">
        <v>1000001036</v>
      </c>
      <c r="E33" s="73" t="s">
        <v>694</v>
      </c>
      <c r="F33" s="74" t="n">
        <v>44104</v>
      </c>
      <c r="G33" s="67" t="str">
        <f aca="false">IF(I33&gt;0,"Targeted Dealer","-")</f>
        <v>Targeted Dealer</v>
      </c>
      <c r="H33" s="67"/>
      <c r="I33" s="68" t="n">
        <v>100</v>
      </c>
      <c r="J33" s="68" t="n">
        <f aca="false">I33/$J$1*($J$1-$E$1)</f>
        <v>100</v>
      </c>
      <c r="K33" s="69" t="n">
        <v>46</v>
      </c>
      <c r="L33" s="69" t="n">
        <f aca="false">I33-K33</f>
        <v>54</v>
      </c>
      <c r="M33" s="69" t="n">
        <f aca="false">IFERROR((K33/J33%),"-")</f>
        <v>46</v>
      </c>
      <c r="N33" s="97" t="n">
        <v>34</v>
      </c>
      <c r="O33" s="98" t="str">
        <f aca="false">IF(F33&lt;=$P$2,"DEC","")</f>
        <v>DEC</v>
      </c>
      <c r="P33" s="97" t="n">
        <v>34</v>
      </c>
      <c r="Q33" s="99" t="n">
        <f aca="false">K33-P33</f>
        <v>12</v>
      </c>
      <c r="R33" s="98" t="n">
        <f aca="false">IFERROR(IF(O33="Dec",(K33/P33-1))," ")</f>
        <v>0.352941176470588</v>
      </c>
      <c r="S33" s="100" t="str">
        <f aca="false">IF(N33&gt;0,IF(O33="","-",IF(R33&lt;0%,"DEGROWTH","GROWTH")))</f>
        <v>GROWTH</v>
      </c>
      <c r="T33" s="69" t="n">
        <v>112</v>
      </c>
      <c r="U33" s="101" t="str">
        <f aca="false">IF(F33&lt;=$V$2,"jAN","")</f>
        <v>jAN</v>
      </c>
      <c r="V33" s="97" t="n">
        <v>112</v>
      </c>
      <c r="W33" s="102" t="n">
        <f aca="false">K33-V33</f>
        <v>-66</v>
      </c>
      <c r="X33" s="103" t="n">
        <f aca="false">IFERROR(IF(U33="Jan",(K33/V33-1)),0)</f>
        <v>-0.589285714285714</v>
      </c>
      <c r="Y33" s="104" t="str">
        <f aca="false">IF(T33&gt;0,IF(U33="","-",IF(X33&lt;0%,"DEGROWTH","GROWTH")))</f>
        <v>DEGROWTH</v>
      </c>
      <c r="Z33" s="75" t="n">
        <v>0</v>
      </c>
      <c r="AA33" s="70"/>
      <c r="AB33" s="70" t="s">
        <v>133</v>
      </c>
      <c r="AC33" s="3"/>
    </row>
    <row r="34" customFormat="false" ht="14.25" hidden="false" customHeight="true" outlineLevel="0" collapsed="false">
      <c r="A34" s="70" t="s">
        <v>133</v>
      </c>
      <c r="B34" s="71" t="s">
        <v>21</v>
      </c>
      <c r="C34" s="72" t="s">
        <v>695</v>
      </c>
      <c r="D34" s="72" t="n">
        <v>1000001041</v>
      </c>
      <c r="E34" s="73" t="s">
        <v>696</v>
      </c>
      <c r="F34" s="74" t="n">
        <v>44188</v>
      </c>
      <c r="G34" s="67" t="str">
        <f aca="false">IF(I34&gt;0,"Targeted Dealer","-")</f>
        <v>Targeted Dealer</v>
      </c>
      <c r="H34" s="67"/>
      <c r="I34" s="68" t="n">
        <v>45</v>
      </c>
      <c r="J34" s="68" t="n">
        <f aca="false">I34/$J$1*($J$1-$E$1)</f>
        <v>45</v>
      </c>
      <c r="K34" s="69" t="n">
        <v>33</v>
      </c>
      <c r="L34" s="69" t="n">
        <f aca="false">I34-K34</f>
        <v>12</v>
      </c>
      <c r="M34" s="69" t="n">
        <f aca="false">IFERROR((K34/J34%),"-")</f>
        <v>73.3333333333333</v>
      </c>
      <c r="N34" s="97" t="n">
        <v>48</v>
      </c>
      <c r="O34" s="98" t="str">
        <f aca="false">IF(F34&lt;=$P$2,"DEC","")</f>
        <v>DEC</v>
      </c>
      <c r="P34" s="97" t="n">
        <v>48</v>
      </c>
      <c r="Q34" s="99" t="n">
        <f aca="false">K34-P34</f>
        <v>-15</v>
      </c>
      <c r="R34" s="98" t="n">
        <f aca="false">IFERROR(IF(O34="Dec",(K34/P34-1))," ")</f>
        <v>-0.3125</v>
      </c>
      <c r="S34" s="100" t="str">
        <f aca="false">IF(N34&gt;0,IF(O34="","-",IF(R34&lt;0%,"DEGROWTH","GROWTH")))</f>
        <v>DEGROWTH</v>
      </c>
      <c r="T34" s="69" t="n">
        <v>46</v>
      </c>
      <c r="U34" s="101" t="str">
        <f aca="false">IF(F34&lt;=$V$2,"jAN","")</f>
        <v>jAN</v>
      </c>
      <c r="V34" s="97" t="n">
        <v>46</v>
      </c>
      <c r="W34" s="102" t="n">
        <f aca="false">K34-V34</f>
        <v>-13</v>
      </c>
      <c r="X34" s="103" t="n">
        <f aca="false">IFERROR(IF(U34="Jan",(K34/V34-1)),0)</f>
        <v>-0.282608695652174</v>
      </c>
      <c r="Y34" s="104" t="str">
        <f aca="false">IF(T34&gt;0,IF(U34="","-",IF(X34&lt;0%,"DEGROWTH","GROWTH")))</f>
        <v>DEGROWTH</v>
      </c>
      <c r="Z34" s="75" t="n">
        <v>0</v>
      </c>
      <c r="AA34" s="70"/>
      <c r="AB34" s="70" t="s">
        <v>133</v>
      </c>
      <c r="AC34" s="3"/>
    </row>
    <row r="35" customFormat="false" ht="14.25" hidden="false" customHeight="true" outlineLevel="0" collapsed="false">
      <c r="A35" s="70" t="s">
        <v>133</v>
      </c>
      <c r="B35" s="71" t="s">
        <v>24</v>
      </c>
      <c r="C35" s="72" t="s">
        <v>697</v>
      </c>
      <c r="D35" s="72" t="n">
        <v>1000001034</v>
      </c>
      <c r="E35" s="73" t="s">
        <v>698</v>
      </c>
      <c r="F35" s="74" t="n">
        <v>44191</v>
      </c>
      <c r="G35" s="67" t="str">
        <f aca="false">IF(I35&gt;0,"Targeted Dealer","-")</f>
        <v>Targeted Dealer</v>
      </c>
      <c r="H35" s="67"/>
      <c r="I35" s="68" t="n">
        <v>140</v>
      </c>
      <c r="J35" s="68" t="n">
        <f aca="false">I35/$J$1*($J$1-$E$1)</f>
        <v>140</v>
      </c>
      <c r="K35" s="69" t="n">
        <v>180</v>
      </c>
      <c r="L35" s="69" t="n">
        <f aca="false">I35-K35</f>
        <v>-40</v>
      </c>
      <c r="M35" s="69" t="n">
        <f aca="false">IFERROR((K35/J35%),"-")</f>
        <v>128.571428571429</v>
      </c>
      <c r="N35" s="97" t="n">
        <v>140</v>
      </c>
      <c r="O35" s="98" t="str">
        <f aca="false">IF(F35&lt;=$P$2,"DEC","")</f>
        <v>DEC</v>
      </c>
      <c r="P35" s="97" t="n">
        <v>140</v>
      </c>
      <c r="Q35" s="99" t="n">
        <f aca="false">K35-P35</f>
        <v>40</v>
      </c>
      <c r="R35" s="98" t="n">
        <f aca="false">IFERROR(IF(O35="Dec",(K35/P35-1))," ")</f>
        <v>0.285714285714286</v>
      </c>
      <c r="S35" s="100" t="str">
        <f aca="false">IF(N35&gt;0,IF(O35="","-",IF(R35&lt;0%,"DEGROWTH","GROWTH")))</f>
        <v>GROWTH</v>
      </c>
      <c r="T35" s="69" t="n">
        <v>160</v>
      </c>
      <c r="U35" s="101" t="str">
        <f aca="false">IF(F35&lt;=$V$2,"jAN","")</f>
        <v>jAN</v>
      </c>
      <c r="V35" s="97" t="n">
        <v>160</v>
      </c>
      <c r="W35" s="102" t="n">
        <f aca="false">K35-V35</f>
        <v>20</v>
      </c>
      <c r="X35" s="103" t="n">
        <f aca="false">IFERROR(IF(U35="Jan",(K35/V35-1)),0)</f>
        <v>0.125</v>
      </c>
      <c r="Y35" s="104" t="str">
        <f aca="false">IF(T35&gt;0,IF(U35="","-",IF(X35&lt;0%,"DEGROWTH","GROWTH")))</f>
        <v>GROWTH</v>
      </c>
      <c r="Z35" s="75" t="n">
        <v>0</v>
      </c>
      <c r="AA35" s="70"/>
      <c r="AB35" s="70" t="s">
        <v>133</v>
      </c>
      <c r="AC35" s="3"/>
    </row>
    <row r="36" customFormat="false" ht="14.25" hidden="false" customHeight="true" outlineLevel="0" collapsed="false">
      <c r="A36" s="70" t="s">
        <v>133</v>
      </c>
      <c r="B36" s="71" t="s">
        <v>21</v>
      </c>
      <c r="C36" s="72" t="s">
        <v>699</v>
      </c>
      <c r="D36" s="72" t="n">
        <v>1000001038</v>
      </c>
      <c r="E36" s="73" t="s">
        <v>700</v>
      </c>
      <c r="F36" s="74" t="n">
        <v>44495</v>
      </c>
      <c r="G36" s="67" t="str">
        <f aca="false">IF(I36&gt;0,"Targeted Dealer","-")</f>
        <v>Targeted Dealer</v>
      </c>
      <c r="H36" s="67"/>
      <c r="I36" s="68" t="n">
        <v>50</v>
      </c>
      <c r="J36" s="68" t="n">
        <f aca="false">I36/$J$1*($J$1-$E$1)</f>
        <v>50</v>
      </c>
      <c r="K36" s="69" t="n">
        <v>20</v>
      </c>
      <c r="L36" s="69" t="n">
        <f aca="false">I36-K36</f>
        <v>30</v>
      </c>
      <c r="M36" s="69" t="n">
        <f aca="false">IFERROR((K36/J36%),"-")</f>
        <v>40</v>
      </c>
      <c r="N36" s="97" t="n">
        <v>66</v>
      </c>
      <c r="O36" s="98" t="str">
        <f aca="false">IF(F36&lt;=$P$2,"DEC","")</f>
        <v>DEC</v>
      </c>
      <c r="P36" s="97" t="n">
        <v>66</v>
      </c>
      <c r="Q36" s="99" t="n">
        <f aca="false">K36-P36</f>
        <v>-46</v>
      </c>
      <c r="R36" s="98" t="n">
        <f aca="false">IFERROR(IF(O36="Dec",(K36/P36-1))," ")</f>
        <v>-0.696969696969697</v>
      </c>
      <c r="S36" s="100" t="str">
        <f aca="false">IF(N36&gt;0,IF(O36="","-",IF(R36&lt;0%,"DEGROWTH","GROWTH")))</f>
        <v>DEGROWTH</v>
      </c>
      <c r="T36" s="69" t="n">
        <v>33</v>
      </c>
      <c r="U36" s="101" t="str">
        <f aca="false">IF(F36&lt;=$V$2,"jAN","")</f>
        <v>jAN</v>
      </c>
      <c r="V36" s="97" t="n">
        <v>33</v>
      </c>
      <c r="W36" s="102" t="n">
        <f aca="false">K36-V36</f>
        <v>-13</v>
      </c>
      <c r="X36" s="103" t="n">
        <f aca="false">IFERROR(IF(U36="Jan",(K36/V36-1)),0)</f>
        <v>-0.393939393939394</v>
      </c>
      <c r="Y36" s="104" t="str">
        <f aca="false">IF(T36&gt;0,IF(U36="","-",IF(X36&lt;0%,"DEGROWTH","GROWTH")))</f>
        <v>DEGROWTH</v>
      </c>
      <c r="Z36" s="75" t="n">
        <v>0</v>
      </c>
      <c r="AA36" s="70"/>
      <c r="AB36" s="70" t="s">
        <v>133</v>
      </c>
      <c r="AC36" s="3"/>
    </row>
    <row r="37" customFormat="false" ht="14.25" hidden="false" customHeight="true" outlineLevel="0" collapsed="false">
      <c r="A37" s="70" t="s">
        <v>133</v>
      </c>
      <c r="B37" s="71" t="s">
        <v>24</v>
      </c>
      <c r="C37" s="72" t="s">
        <v>701</v>
      </c>
      <c r="D37" s="72" t="n">
        <v>1000002624</v>
      </c>
      <c r="E37" s="73" t="s">
        <v>702</v>
      </c>
      <c r="F37" s="74" t="n">
        <v>44636</v>
      </c>
      <c r="G37" s="67" t="str">
        <f aca="false">IF(I37&gt;0,"Targeted Dealer","-")</f>
        <v>Targeted Dealer</v>
      </c>
      <c r="H37" s="67"/>
      <c r="I37" s="68" t="n">
        <v>20</v>
      </c>
      <c r="J37" s="68" t="n">
        <f aca="false">I37/$J$1*($J$1-$E$1)</f>
        <v>20</v>
      </c>
      <c r="K37" s="69" t="n">
        <v>10</v>
      </c>
      <c r="L37" s="69" t="n">
        <f aca="false">I37-K37</f>
        <v>10</v>
      </c>
      <c r="M37" s="69" t="n">
        <f aca="false">IFERROR((K37/J37%),"-")</f>
        <v>50</v>
      </c>
      <c r="N37" s="97" t="n">
        <v>20</v>
      </c>
      <c r="O37" s="98" t="str">
        <f aca="false">IF(F37&lt;=$P$2,"DEC","")</f>
        <v>DEC</v>
      </c>
      <c r="P37" s="97" t="n">
        <v>20</v>
      </c>
      <c r="Q37" s="99" t="n">
        <f aca="false">K37-P37</f>
        <v>-10</v>
      </c>
      <c r="R37" s="98" t="n">
        <f aca="false">IFERROR(IF(O37="Dec",(K37/P37-1))," ")</f>
        <v>-0.5</v>
      </c>
      <c r="S37" s="100" t="str">
        <f aca="false">IF(N37&gt;0,IF(O37="","-",IF(R37&lt;0%,"DEGROWTH","GROWTH")))</f>
        <v>DEGROWTH</v>
      </c>
      <c r="T37" s="69" t="n">
        <v>40</v>
      </c>
      <c r="U37" s="101" t="str">
        <f aca="false">IF(F37&lt;=$V$2,"jAN","")</f>
        <v>jAN</v>
      </c>
      <c r="V37" s="97" t="n">
        <v>40</v>
      </c>
      <c r="W37" s="102" t="n">
        <f aca="false">K37-V37</f>
        <v>-30</v>
      </c>
      <c r="X37" s="103" t="n">
        <f aca="false">IFERROR(IF(U37="Jan",(K37/V37-1)),0)</f>
        <v>-0.75</v>
      </c>
      <c r="Y37" s="104" t="str">
        <f aca="false">IF(T37&gt;0,IF(U37="","-",IF(X37&lt;0%,"DEGROWTH","GROWTH")))</f>
        <v>DEGROWTH</v>
      </c>
      <c r="Z37" s="75" t="n">
        <v>0</v>
      </c>
      <c r="AA37" s="70"/>
      <c r="AB37" s="70" t="s">
        <v>133</v>
      </c>
      <c r="AC37" s="3"/>
    </row>
    <row r="38" customFormat="false" ht="14.25" hidden="false" customHeight="true" outlineLevel="0" collapsed="false">
      <c r="A38" s="70" t="s">
        <v>133</v>
      </c>
      <c r="B38" s="71" t="s">
        <v>25</v>
      </c>
      <c r="C38" s="72" t="s">
        <v>162</v>
      </c>
      <c r="D38" s="72" t="n">
        <v>1000002728</v>
      </c>
      <c r="E38" s="72" t="s">
        <v>163</v>
      </c>
      <c r="F38" s="74" t="n">
        <v>44671</v>
      </c>
      <c r="G38" s="67" t="str">
        <f aca="false">IF(I38&gt;0,"Targeted Dealer","-")</f>
        <v>Targeted Dealer</v>
      </c>
      <c r="H38" s="67"/>
      <c r="I38" s="68" t="n">
        <v>10</v>
      </c>
      <c r="J38" s="68" t="n">
        <f aca="false">I38/$J$1*($J$1-$E$1)</f>
        <v>10</v>
      </c>
      <c r="K38" s="69" t="n">
        <v>10</v>
      </c>
      <c r="L38" s="69" t="n">
        <f aca="false">I38-K38</f>
        <v>0</v>
      </c>
      <c r="M38" s="69" t="n">
        <f aca="false">IFERROR((K38/J38%),"-")</f>
        <v>100</v>
      </c>
      <c r="N38" s="97" t="n">
        <v>0</v>
      </c>
      <c r="O38" s="98" t="str">
        <f aca="false">IF(F38&lt;=$P$2,"DEC","")</f>
        <v>DEC</v>
      </c>
      <c r="P38" s="97" t="n">
        <v>0</v>
      </c>
      <c r="Q38" s="99" t="n">
        <f aca="false">K38-P38</f>
        <v>10</v>
      </c>
      <c r="R38" s="98" t="str">
        <f aca="false">IFERROR(IF(O38="Dec",(K38/P38-1))," ")</f>
        <v> </v>
      </c>
      <c r="S38" s="105" t="b">
        <f aca="false">IF(N38&gt;0,IF(O38="","-",IF(R38&lt;0%,"DEGROWTH","GROWTH")))</f>
        <v>0</v>
      </c>
      <c r="T38" s="69" t="n">
        <v>20</v>
      </c>
      <c r="U38" s="101" t="str">
        <f aca="false">IF(F38&lt;=$V$2,"jAN","")</f>
        <v>jAN</v>
      </c>
      <c r="V38" s="97" t="n">
        <v>20</v>
      </c>
      <c r="W38" s="102" t="n">
        <f aca="false">K38-V38</f>
        <v>-10</v>
      </c>
      <c r="X38" s="103" t="n">
        <f aca="false">IFERROR(IF(U38="Jan",(K38/V38-1)),0)</f>
        <v>-0.5</v>
      </c>
      <c r="Y38" s="104" t="str">
        <f aca="false">IF(T38&gt;0,IF(U38="","-",IF(X38&lt;0%,"DEGROWTH","GROWTH")))</f>
        <v>DEGROWTH</v>
      </c>
      <c r="Z38" s="75" t="n">
        <v>0</v>
      </c>
      <c r="AA38" s="70"/>
      <c r="AB38" s="70" t="s">
        <v>133</v>
      </c>
      <c r="AC38" s="3"/>
    </row>
    <row r="39" customFormat="false" ht="14.25" hidden="false" customHeight="true" outlineLevel="0" collapsed="false">
      <c r="A39" s="70" t="s">
        <v>133</v>
      </c>
      <c r="B39" s="71" t="s">
        <v>21</v>
      </c>
      <c r="C39" s="72" t="s">
        <v>3901</v>
      </c>
      <c r="D39" s="72" t="n">
        <v>1000002734</v>
      </c>
      <c r="E39" s="72" t="s">
        <v>3902</v>
      </c>
      <c r="F39" s="74" t="n">
        <v>44678</v>
      </c>
      <c r="G39" s="67" t="str">
        <f aca="false">IF(I39&gt;0,"Targeted Dealer","-")</f>
        <v>-</v>
      </c>
      <c r="H39" s="67"/>
      <c r="I39" s="68" t="n">
        <v>0</v>
      </c>
      <c r="J39" s="68" t="n">
        <f aca="false">I39/$J$1*($J$1-$E$1)</f>
        <v>0</v>
      </c>
      <c r="K39" s="69" t="n">
        <v>0</v>
      </c>
      <c r="L39" s="69" t="n">
        <f aca="false">I39-K39</f>
        <v>0</v>
      </c>
      <c r="M39" s="69" t="str">
        <f aca="false">IFERROR((K39/J39%),"-")</f>
        <v>-</v>
      </c>
      <c r="N39" s="97" t="n">
        <v>0</v>
      </c>
      <c r="O39" s="98" t="str">
        <f aca="false">IF(F39&lt;=$P$2,"DEC","")</f>
        <v>DEC</v>
      </c>
      <c r="P39" s="97" t="n">
        <v>0</v>
      </c>
      <c r="Q39" s="99" t="n">
        <f aca="false">K39-P39</f>
        <v>0</v>
      </c>
      <c r="R39" s="98" t="str">
        <f aca="false">IFERROR(IF(O39="Dec",(K39/P39-1))," ")</f>
        <v> </v>
      </c>
      <c r="S39" s="105" t="b">
        <f aca="false">IF(N39&gt;0,IF(O39="","-",IF(R39&lt;0%,"DEGROWTH","GROWTH")))</f>
        <v>0</v>
      </c>
      <c r="T39" s="69" t="n">
        <v>20</v>
      </c>
      <c r="U39" s="101" t="str">
        <f aca="false">IF(F39&lt;=$V$2,"jAN","")</f>
        <v>jAN</v>
      </c>
      <c r="V39" s="97" t="n">
        <v>20</v>
      </c>
      <c r="W39" s="102" t="n">
        <f aca="false">K39-V39</f>
        <v>-20</v>
      </c>
      <c r="X39" s="103" t="n">
        <f aca="false">IFERROR(IF(U39="Jan",(K39/V39-1)),0)</f>
        <v>-1</v>
      </c>
      <c r="Y39" s="104" t="str">
        <f aca="false">IF(T39&gt;0,IF(U39="","-",IF(X39&lt;0%,"DEGROWTH","GROWTH")))</f>
        <v>DEGROWTH</v>
      </c>
      <c r="Z39" s="75" t="n">
        <v>0</v>
      </c>
      <c r="AA39" s="70"/>
      <c r="AB39" s="70" t="s">
        <v>133</v>
      </c>
      <c r="AC39" s="3"/>
    </row>
    <row r="40" customFormat="false" ht="14.25" hidden="false" customHeight="true" outlineLevel="0" collapsed="false">
      <c r="A40" s="70" t="s">
        <v>133</v>
      </c>
      <c r="B40" s="71" t="s">
        <v>24</v>
      </c>
      <c r="C40" s="72" t="s">
        <v>703</v>
      </c>
      <c r="D40" s="72" t="n">
        <v>1000002750</v>
      </c>
      <c r="E40" s="72" t="s">
        <v>704</v>
      </c>
      <c r="F40" s="74" t="n">
        <v>44700</v>
      </c>
      <c r="G40" s="67" t="str">
        <f aca="false">IF(I40&gt;0,"Targeted Dealer","-")</f>
        <v>Targeted Dealer</v>
      </c>
      <c r="H40" s="67"/>
      <c r="I40" s="68" t="n">
        <v>80</v>
      </c>
      <c r="J40" s="68" t="n">
        <f aca="false">I40/$J$1*($J$1-$E$1)</f>
        <v>80</v>
      </c>
      <c r="K40" s="69" t="n">
        <v>100</v>
      </c>
      <c r="L40" s="69" t="n">
        <f aca="false">I40-K40</f>
        <v>-20</v>
      </c>
      <c r="M40" s="69" t="n">
        <f aca="false">IFERROR((K40/J40%),"-")</f>
        <v>125</v>
      </c>
      <c r="N40" s="97" t="n">
        <v>80</v>
      </c>
      <c r="O40" s="98" t="str">
        <f aca="false">IF(F40&lt;=$P$2,"DEC","")</f>
        <v>DEC</v>
      </c>
      <c r="P40" s="97" t="n">
        <v>80</v>
      </c>
      <c r="Q40" s="99" t="n">
        <f aca="false">K40-P40</f>
        <v>20</v>
      </c>
      <c r="R40" s="98" t="n">
        <f aca="false">IFERROR(IF(O40="Dec",(K40/P40-1))," ")</f>
        <v>0.25</v>
      </c>
      <c r="S40" s="100" t="str">
        <f aca="false">IF(N40&gt;0,IF(O40="","-",IF(R40&lt;0%,"DEGROWTH","GROWTH")))</f>
        <v>GROWTH</v>
      </c>
      <c r="T40" s="69" t="n">
        <v>60</v>
      </c>
      <c r="U40" s="101" t="str">
        <f aca="false">IF(F40&lt;=$V$2,"jAN","")</f>
        <v>jAN</v>
      </c>
      <c r="V40" s="97" t="n">
        <v>60</v>
      </c>
      <c r="W40" s="102" t="n">
        <f aca="false">K40-V40</f>
        <v>40</v>
      </c>
      <c r="X40" s="103" t="n">
        <f aca="false">IFERROR(IF(U40="Jan",(K40/V40-1)),0)</f>
        <v>0.666666666666667</v>
      </c>
      <c r="Y40" s="104" t="str">
        <f aca="false">IF(T40&gt;0,IF(U40="","-",IF(X40&lt;0%,"DEGROWTH","GROWTH")))</f>
        <v>GROWTH</v>
      </c>
      <c r="Z40" s="75" t="n">
        <v>0</v>
      </c>
      <c r="AA40" s="70"/>
      <c r="AB40" s="70" t="s">
        <v>133</v>
      </c>
      <c r="AC40" s="3"/>
    </row>
    <row r="41" customFormat="false" ht="14.25" hidden="false" customHeight="true" outlineLevel="0" collapsed="false">
      <c r="A41" s="70" t="s">
        <v>133</v>
      </c>
      <c r="B41" s="71" t="s">
        <v>24</v>
      </c>
      <c r="C41" s="72" t="s">
        <v>705</v>
      </c>
      <c r="D41" s="72" t="n">
        <v>1000002818</v>
      </c>
      <c r="E41" s="72" t="s">
        <v>706</v>
      </c>
      <c r="F41" s="74" t="n">
        <v>44732</v>
      </c>
      <c r="G41" s="67" t="str">
        <f aca="false">IF(I41&gt;0,"Targeted Dealer","-")</f>
        <v>Targeted Dealer</v>
      </c>
      <c r="H41" s="67"/>
      <c r="I41" s="68" t="n">
        <v>60</v>
      </c>
      <c r="J41" s="68" t="n">
        <f aca="false">I41/$J$1*($J$1-$E$1)</f>
        <v>60</v>
      </c>
      <c r="K41" s="69" t="n">
        <v>32.5</v>
      </c>
      <c r="L41" s="69" t="n">
        <f aca="false">I41-K41</f>
        <v>27.5</v>
      </c>
      <c r="M41" s="69" t="n">
        <f aca="false">IFERROR((K41/J41%),"-")</f>
        <v>54.1666666666667</v>
      </c>
      <c r="N41" s="97" t="n">
        <v>30</v>
      </c>
      <c r="O41" s="98" t="str">
        <f aca="false">IF(F41&lt;=$P$2,"DEC","")</f>
        <v>DEC</v>
      </c>
      <c r="P41" s="97" t="n">
        <v>30</v>
      </c>
      <c r="Q41" s="99" t="n">
        <f aca="false">K41-P41</f>
        <v>2.5</v>
      </c>
      <c r="R41" s="98" t="n">
        <f aca="false">IFERROR(IF(O41="Dec",(K41/P41-1))," ")</f>
        <v>0.0833333333333333</v>
      </c>
      <c r="S41" s="100" t="str">
        <f aca="false">IF(N41&gt;0,IF(O41="","-",IF(R41&lt;0%,"DEGROWTH","GROWTH")))</f>
        <v>GROWTH</v>
      </c>
      <c r="T41" s="69" t="n">
        <v>60</v>
      </c>
      <c r="U41" s="101" t="str">
        <f aca="false">IF(F41&lt;=$V$2,"jAN","")</f>
        <v>jAN</v>
      </c>
      <c r="V41" s="97" t="n">
        <v>60</v>
      </c>
      <c r="W41" s="102" t="n">
        <f aca="false">K41-V41</f>
        <v>-27.5</v>
      </c>
      <c r="X41" s="103" t="n">
        <f aca="false">IFERROR(IF(U41="Jan",(K41/V41-1)),0)</f>
        <v>-0.458333333333333</v>
      </c>
      <c r="Y41" s="104" t="str">
        <f aca="false">IF(T41&gt;0,IF(U41="","-",IF(X41&lt;0%,"DEGROWTH","GROWTH")))</f>
        <v>DEGROWTH</v>
      </c>
      <c r="Z41" s="75" t="n">
        <v>0</v>
      </c>
      <c r="AA41" s="70"/>
      <c r="AB41" s="70" t="s">
        <v>133</v>
      </c>
      <c r="AC41" s="3"/>
    </row>
    <row r="42" customFormat="false" ht="14.25" hidden="false" customHeight="true" outlineLevel="0" collapsed="false">
      <c r="A42" s="70" t="s">
        <v>133</v>
      </c>
      <c r="B42" s="71" t="s">
        <v>21</v>
      </c>
      <c r="C42" s="72" t="s">
        <v>707</v>
      </c>
      <c r="D42" s="72" t="n">
        <v>1000002960</v>
      </c>
      <c r="E42" s="72" t="s">
        <v>708</v>
      </c>
      <c r="F42" s="74" t="n">
        <v>44818</v>
      </c>
      <c r="G42" s="67" t="str">
        <f aca="false">IF(I42&gt;0,"Targeted Dealer","-")</f>
        <v>Targeted Dealer</v>
      </c>
      <c r="H42" s="67"/>
      <c r="I42" s="68" t="n">
        <v>120</v>
      </c>
      <c r="J42" s="68" t="n">
        <f aca="false">I42/$J$1*($J$1-$E$1)</f>
        <v>120</v>
      </c>
      <c r="K42" s="69" t="n">
        <v>200</v>
      </c>
      <c r="L42" s="69" t="n">
        <f aca="false">I42-K42</f>
        <v>-80</v>
      </c>
      <c r="M42" s="69" t="n">
        <f aca="false">IFERROR((K42/J42%),"-")</f>
        <v>166.666666666667</v>
      </c>
      <c r="N42" s="97" t="n">
        <v>100</v>
      </c>
      <c r="O42" s="98" t="str">
        <f aca="false">IF(F42&lt;=$P$2,"DEC","")</f>
        <v>DEC</v>
      </c>
      <c r="P42" s="97" t="n">
        <v>100</v>
      </c>
      <c r="Q42" s="99" t="n">
        <f aca="false">K42-P42</f>
        <v>100</v>
      </c>
      <c r="R42" s="98" t="n">
        <f aca="false">IFERROR(IF(O42="Dec",(K42/P42-1))," ")</f>
        <v>1</v>
      </c>
      <c r="S42" s="100" t="str">
        <f aca="false">IF(N42&gt;0,IF(O42="","-",IF(R42&lt;0%,"DEGROWTH","GROWTH")))</f>
        <v>GROWTH</v>
      </c>
      <c r="T42" s="69" t="n">
        <v>120</v>
      </c>
      <c r="U42" s="101" t="str">
        <f aca="false">IF(F42&lt;=$V$2,"jAN","")</f>
        <v>jAN</v>
      </c>
      <c r="V42" s="97" t="n">
        <v>120</v>
      </c>
      <c r="W42" s="102" t="n">
        <f aca="false">K42-V42</f>
        <v>80</v>
      </c>
      <c r="X42" s="103" t="n">
        <f aca="false">IFERROR(IF(U42="Jan",(K42/V42-1)),0)</f>
        <v>0.666666666666667</v>
      </c>
      <c r="Y42" s="104" t="str">
        <f aca="false">IF(T42&gt;0,IF(U42="","-",IF(X42&lt;0%,"DEGROWTH","GROWTH")))</f>
        <v>GROWTH</v>
      </c>
      <c r="Z42" s="75" t="n">
        <v>0</v>
      </c>
      <c r="AA42" s="70"/>
      <c r="AB42" s="70" t="s">
        <v>133</v>
      </c>
      <c r="AC42" s="3"/>
    </row>
    <row r="43" customFormat="false" ht="14.25" hidden="false" customHeight="true" outlineLevel="0" collapsed="false">
      <c r="A43" s="70" t="s">
        <v>133</v>
      </c>
      <c r="B43" s="71" t="s">
        <v>21</v>
      </c>
      <c r="C43" s="72" t="s">
        <v>709</v>
      </c>
      <c r="D43" s="72" t="n">
        <v>1000003133</v>
      </c>
      <c r="E43" s="72" t="s">
        <v>710</v>
      </c>
      <c r="F43" s="74" t="n">
        <v>44911</v>
      </c>
      <c r="G43" s="67" t="str">
        <f aca="false">IF(I43&gt;0,"Targeted Dealer","-")</f>
        <v>Targeted Dealer</v>
      </c>
      <c r="H43" s="67"/>
      <c r="I43" s="68" t="n">
        <v>60</v>
      </c>
      <c r="J43" s="68" t="n">
        <f aca="false">I43/$J$1*($J$1-$E$1)</f>
        <v>60</v>
      </c>
      <c r="K43" s="69" t="n">
        <v>20</v>
      </c>
      <c r="L43" s="69" t="n">
        <f aca="false">I43-K43</f>
        <v>40</v>
      </c>
      <c r="M43" s="69" t="n">
        <f aca="false">IFERROR((K43/J43%),"-")</f>
        <v>33.3333333333333</v>
      </c>
      <c r="N43" s="97" t="n">
        <v>20</v>
      </c>
      <c r="O43" s="98" t="str">
        <f aca="false">IF(F43&lt;=$P$2,"DEC","")</f>
        <v>DEC</v>
      </c>
      <c r="P43" s="97" t="n">
        <v>20</v>
      </c>
      <c r="Q43" s="99" t="n">
        <f aca="false">K43-P43</f>
        <v>0</v>
      </c>
      <c r="R43" s="98" t="n">
        <f aca="false">IFERROR(IF(O43="Dec",(K43/P43-1))," ")</f>
        <v>0</v>
      </c>
      <c r="S43" s="100" t="str">
        <f aca="false">IF(N43&gt;0,IF(O43="","-",IF(R43&lt;0%,"DEGROWTH","GROWTH")))</f>
        <v>GROWTH</v>
      </c>
      <c r="T43" s="69" t="n">
        <v>52</v>
      </c>
      <c r="U43" s="101" t="str">
        <f aca="false">IF(F43&lt;=$V$2,"jAN","")</f>
        <v>jAN</v>
      </c>
      <c r="V43" s="97" t="n">
        <v>52</v>
      </c>
      <c r="W43" s="102" t="n">
        <f aca="false">K43-V43</f>
        <v>-32</v>
      </c>
      <c r="X43" s="103" t="n">
        <f aca="false">IFERROR(IF(U43="Jan",(K43/V43-1)),0)</f>
        <v>-0.615384615384615</v>
      </c>
      <c r="Y43" s="104" t="str">
        <f aca="false">IF(T43&gt;0,IF(U43="","-",IF(X43&lt;0%,"DEGROWTH","GROWTH")))</f>
        <v>DEGROWTH</v>
      </c>
      <c r="Z43" s="75" t="n">
        <v>0</v>
      </c>
      <c r="AA43" s="70"/>
      <c r="AB43" s="70" t="s">
        <v>133</v>
      </c>
      <c r="AC43" s="3"/>
    </row>
    <row r="44" customFormat="false" ht="14.25" hidden="false" customHeight="true" outlineLevel="0" collapsed="false">
      <c r="A44" s="70" t="s">
        <v>133</v>
      </c>
      <c r="B44" s="71" t="s">
        <v>24</v>
      </c>
      <c r="C44" s="72" t="s">
        <v>711</v>
      </c>
      <c r="D44" s="72" t="n">
        <v>1000003202</v>
      </c>
      <c r="E44" s="72" t="s">
        <v>712</v>
      </c>
      <c r="F44" s="74" t="n">
        <v>44926</v>
      </c>
      <c r="G44" s="67" t="str">
        <f aca="false">IF(I44&gt;0,"Targeted Dealer","-")</f>
        <v>Targeted Dealer</v>
      </c>
      <c r="H44" s="67"/>
      <c r="I44" s="68" t="n">
        <v>20</v>
      </c>
      <c r="J44" s="68" t="n">
        <f aca="false">I44/$J$1*($J$1-$E$1)</f>
        <v>20</v>
      </c>
      <c r="K44" s="69" t="n">
        <v>60</v>
      </c>
      <c r="L44" s="69" t="n">
        <f aca="false">I44-K44</f>
        <v>-40</v>
      </c>
      <c r="M44" s="69" t="n">
        <f aca="false">IFERROR((K44/J44%),"-")</f>
        <v>300</v>
      </c>
      <c r="N44" s="97" t="n">
        <v>20</v>
      </c>
      <c r="O44" s="98" t="str">
        <f aca="false">IF(F44&lt;=$P$2,"DEC","")</f>
        <v>DEC</v>
      </c>
      <c r="P44" s="97" t="n">
        <v>20</v>
      </c>
      <c r="Q44" s="99" t="n">
        <f aca="false">K44-P44</f>
        <v>40</v>
      </c>
      <c r="R44" s="98" t="n">
        <f aca="false">IFERROR(IF(O44="Dec",(K44/P44-1))," ")</f>
        <v>2</v>
      </c>
      <c r="S44" s="100" t="str">
        <f aca="false">IF(N44&gt;0,IF(O44="","-",IF(R44&lt;0%,"DEGROWTH","GROWTH")))</f>
        <v>GROWTH</v>
      </c>
      <c r="T44" s="69" t="n">
        <v>20</v>
      </c>
      <c r="U44" s="101" t="str">
        <f aca="false">IF(F44&lt;=$V$2,"jAN","")</f>
        <v>jAN</v>
      </c>
      <c r="V44" s="97" t="n">
        <v>20</v>
      </c>
      <c r="W44" s="102" t="n">
        <f aca="false">K44-V44</f>
        <v>40</v>
      </c>
      <c r="X44" s="103" t="n">
        <f aca="false">IFERROR(IF(U44="Jan",(K44/V44-1)),0)</f>
        <v>2</v>
      </c>
      <c r="Y44" s="104" t="str">
        <f aca="false">IF(T44&gt;0,IF(U44="","-",IF(X44&lt;0%,"DEGROWTH","GROWTH")))</f>
        <v>GROWTH</v>
      </c>
      <c r="Z44" s="75" t="n">
        <v>0</v>
      </c>
      <c r="AA44" s="70"/>
      <c r="AB44" s="70" t="s">
        <v>133</v>
      </c>
      <c r="AC44" s="3"/>
    </row>
    <row r="45" customFormat="false" ht="14.25" hidden="false" customHeight="true" outlineLevel="0" collapsed="false">
      <c r="A45" s="70" t="s">
        <v>133</v>
      </c>
      <c r="B45" s="71" t="s">
        <v>24</v>
      </c>
      <c r="C45" s="72" t="s">
        <v>713</v>
      </c>
      <c r="D45" s="72" t="n">
        <v>1000003200</v>
      </c>
      <c r="E45" s="72" t="s">
        <v>714</v>
      </c>
      <c r="F45" s="74" t="n">
        <v>44926</v>
      </c>
      <c r="G45" s="67" t="str">
        <f aca="false">IF(I45&gt;0,"Targeted Dealer","-")</f>
        <v>Targeted Dealer</v>
      </c>
      <c r="H45" s="67"/>
      <c r="I45" s="68" t="n">
        <v>150</v>
      </c>
      <c r="J45" s="68" t="n">
        <f aca="false">I45/$J$1*($J$1-$E$1)</f>
        <v>150</v>
      </c>
      <c r="K45" s="69" t="n">
        <v>115</v>
      </c>
      <c r="L45" s="69" t="n">
        <f aca="false">I45-K45</f>
        <v>35</v>
      </c>
      <c r="M45" s="69" t="n">
        <f aca="false">IFERROR((K45/J45%),"-")</f>
        <v>76.6666666666667</v>
      </c>
      <c r="N45" s="97" t="n">
        <v>117</v>
      </c>
      <c r="O45" s="98" t="str">
        <f aca="false">IF(F45&lt;=$P$2,"DEC","")</f>
        <v>DEC</v>
      </c>
      <c r="P45" s="97" t="n">
        <v>117</v>
      </c>
      <c r="Q45" s="99" t="n">
        <f aca="false">K45-P45</f>
        <v>-2</v>
      </c>
      <c r="R45" s="98" t="n">
        <f aca="false">IFERROR(IF(O45="Dec",(K45/P45-1))," ")</f>
        <v>-0.0170940170940171</v>
      </c>
      <c r="S45" s="100" t="str">
        <f aca="false">IF(N45&gt;0,IF(O45="","-",IF(R45&lt;0%,"DEGROWTH","GROWTH")))</f>
        <v>DEGROWTH</v>
      </c>
      <c r="T45" s="69" t="n">
        <v>150</v>
      </c>
      <c r="U45" s="101" t="str">
        <f aca="false">IF(F45&lt;=$V$2,"jAN","")</f>
        <v>jAN</v>
      </c>
      <c r="V45" s="97" t="n">
        <v>150</v>
      </c>
      <c r="W45" s="102" t="n">
        <f aca="false">K45-V45</f>
        <v>-35</v>
      </c>
      <c r="X45" s="103" t="n">
        <f aca="false">IFERROR(IF(U45="Jan",(K45/V45-1)),0)</f>
        <v>-0.233333333333333</v>
      </c>
      <c r="Y45" s="104" t="str">
        <f aca="false">IF(T45&gt;0,IF(U45="","-",IF(X45&lt;0%,"DEGROWTH","GROWTH")))</f>
        <v>DEGROWTH</v>
      </c>
      <c r="Z45" s="75" t="n">
        <v>0</v>
      </c>
      <c r="AA45" s="70"/>
      <c r="AB45" s="70" t="s">
        <v>133</v>
      </c>
      <c r="AC45" s="3"/>
    </row>
    <row r="46" customFormat="false" ht="14.25" hidden="false" customHeight="true" outlineLevel="0" collapsed="false">
      <c r="A46" s="70" t="s">
        <v>133</v>
      </c>
      <c r="B46" s="71" t="s">
        <v>24</v>
      </c>
      <c r="C46" s="72" t="s">
        <v>164</v>
      </c>
      <c r="D46" s="72" t="n">
        <v>1000003243</v>
      </c>
      <c r="E46" s="72" t="s">
        <v>165</v>
      </c>
      <c r="F46" s="74" t="n">
        <v>44937</v>
      </c>
      <c r="G46" s="67" t="str">
        <f aca="false">IF(I46&gt;0,"Targeted Dealer","-")</f>
        <v>Targeted Dealer</v>
      </c>
      <c r="H46" s="67"/>
      <c r="I46" s="68" t="n">
        <v>20</v>
      </c>
      <c r="J46" s="68" t="n">
        <f aca="false">I46/$J$1*($J$1-$E$1)</f>
        <v>20</v>
      </c>
      <c r="K46" s="69" t="n">
        <v>10</v>
      </c>
      <c r="L46" s="69" t="n">
        <f aca="false">I46-K46</f>
        <v>10</v>
      </c>
      <c r="M46" s="69" t="n">
        <f aca="false">IFERROR((K46/J46%),"-")</f>
        <v>50</v>
      </c>
      <c r="N46" s="97" t="n">
        <v>20</v>
      </c>
      <c r="O46" s="98" t="str">
        <f aca="false">IF(F46&lt;=$P$2,"DEC","")</f>
        <v>DEC</v>
      </c>
      <c r="P46" s="97" t="n">
        <v>20</v>
      </c>
      <c r="Q46" s="99" t="n">
        <f aca="false">K46-P46</f>
        <v>-10</v>
      </c>
      <c r="R46" s="98" t="n">
        <f aca="false">IFERROR(IF(O46="Dec",(K46/P46-1))," ")</f>
        <v>-0.5</v>
      </c>
      <c r="S46" s="100" t="str">
        <f aca="false">IF(N46&gt;0,IF(O46="","-",IF(R46&lt;0%,"DEGROWTH","GROWTH")))</f>
        <v>DEGROWTH</v>
      </c>
      <c r="T46" s="69" t="n">
        <v>67</v>
      </c>
      <c r="U46" s="101" t="str">
        <f aca="false">IF(F46&lt;=$V$2,"jAN","")</f>
        <v>jAN</v>
      </c>
      <c r="V46" s="97" t="n">
        <v>67</v>
      </c>
      <c r="W46" s="102" t="n">
        <f aca="false">K46-V46</f>
        <v>-57</v>
      </c>
      <c r="X46" s="103" t="n">
        <f aca="false">IFERROR(IF(U46="Jan",(K46/V46-1)),0)</f>
        <v>-0.850746268656716</v>
      </c>
      <c r="Y46" s="104" t="str">
        <f aca="false">IF(T46&gt;0,IF(U46="","-",IF(X46&lt;0%,"DEGROWTH","GROWTH")))</f>
        <v>DEGROWTH</v>
      </c>
      <c r="Z46" s="75" t="n">
        <v>0</v>
      </c>
      <c r="AA46" s="70"/>
      <c r="AB46" s="70" t="s">
        <v>133</v>
      </c>
      <c r="AC46" s="3"/>
    </row>
    <row r="47" customFormat="false" ht="14.25" hidden="false" customHeight="true" outlineLevel="0" collapsed="false">
      <c r="A47" s="70" t="s">
        <v>133</v>
      </c>
      <c r="B47" s="71" t="s">
        <v>24</v>
      </c>
      <c r="C47" s="72" t="s">
        <v>715</v>
      </c>
      <c r="D47" s="72" t="n">
        <v>1000003314</v>
      </c>
      <c r="E47" s="72" t="s">
        <v>716</v>
      </c>
      <c r="F47" s="74" t="n">
        <v>44957</v>
      </c>
      <c r="G47" s="67" t="str">
        <f aca="false">IF(I47&gt;0,"Targeted Dealer","-")</f>
        <v>Targeted Dealer</v>
      </c>
      <c r="H47" s="67"/>
      <c r="I47" s="68" t="n">
        <v>40</v>
      </c>
      <c r="J47" s="68" t="n">
        <f aca="false">I47/$J$1*($J$1-$E$1)</f>
        <v>40</v>
      </c>
      <c r="K47" s="69" t="n">
        <v>30</v>
      </c>
      <c r="L47" s="69" t="n">
        <f aca="false">I47-K47</f>
        <v>10</v>
      </c>
      <c r="M47" s="69" t="n">
        <f aca="false">IFERROR((K47/J47%),"-")</f>
        <v>75</v>
      </c>
      <c r="N47" s="97" t="n">
        <v>25</v>
      </c>
      <c r="O47" s="98" t="str">
        <f aca="false">IF(F47&lt;=$P$2,"DEC","")</f>
        <v>DEC</v>
      </c>
      <c r="P47" s="97" t="n">
        <v>25</v>
      </c>
      <c r="Q47" s="99" t="n">
        <f aca="false">K47-P47</f>
        <v>5</v>
      </c>
      <c r="R47" s="98" t="n">
        <f aca="false">IFERROR(IF(O47="Dec",(K47/P47-1))," ")</f>
        <v>0.2</v>
      </c>
      <c r="S47" s="100" t="str">
        <f aca="false">IF(N47&gt;0,IF(O47="","-",IF(R47&lt;0%,"DEGROWTH","GROWTH")))</f>
        <v>GROWTH</v>
      </c>
      <c r="T47" s="69" t="n">
        <v>20</v>
      </c>
      <c r="U47" s="101" t="str">
        <f aca="false">IF(F47&lt;=$V$2,"jAN","")</f>
        <v>jAN</v>
      </c>
      <c r="V47" s="97" t="n">
        <v>20</v>
      </c>
      <c r="W47" s="102" t="n">
        <f aca="false">K47-V47</f>
        <v>10</v>
      </c>
      <c r="X47" s="103" t="n">
        <f aca="false">IFERROR(IF(U47="Jan",(K47/V47-1)),0)</f>
        <v>0.5</v>
      </c>
      <c r="Y47" s="104" t="str">
        <f aca="false">IF(T47&gt;0,IF(U47="","-",IF(X47&lt;0%,"DEGROWTH","GROWTH")))</f>
        <v>GROWTH</v>
      </c>
      <c r="Z47" s="75" t="n">
        <v>0</v>
      </c>
      <c r="AA47" s="70"/>
      <c r="AB47" s="70" t="s">
        <v>133</v>
      </c>
      <c r="AC47" s="3"/>
    </row>
    <row r="48" customFormat="false" ht="14.25" hidden="false" customHeight="true" outlineLevel="0" collapsed="false">
      <c r="A48" s="70" t="s">
        <v>133</v>
      </c>
      <c r="B48" s="71" t="s">
        <v>25</v>
      </c>
      <c r="C48" s="72" t="s">
        <v>717</v>
      </c>
      <c r="D48" s="72" t="n">
        <v>1000003488</v>
      </c>
      <c r="E48" s="72" t="s">
        <v>718</v>
      </c>
      <c r="F48" s="74" t="n">
        <v>45042</v>
      </c>
      <c r="G48" s="67" t="str">
        <f aca="false">IF(I48&gt;0,"Targeted Dealer","-")</f>
        <v>Targeted Dealer</v>
      </c>
      <c r="H48" s="67"/>
      <c r="I48" s="68" t="n">
        <v>400</v>
      </c>
      <c r="J48" s="68" t="n">
        <f aca="false">I48/$J$1*($J$1-$E$1)</f>
        <v>400</v>
      </c>
      <c r="K48" s="69" t="n">
        <v>400</v>
      </c>
      <c r="L48" s="69" t="n">
        <f aca="false">I48-K48</f>
        <v>0</v>
      </c>
      <c r="M48" s="69" t="n">
        <f aca="false">IFERROR((K48/J48%),"-")</f>
        <v>100</v>
      </c>
      <c r="N48" s="97" t="n">
        <v>400</v>
      </c>
      <c r="O48" s="98" t="str">
        <f aca="false">IF(F48&lt;=$P$2,"DEC","")</f>
        <v>DEC</v>
      </c>
      <c r="P48" s="97" t="n">
        <v>400</v>
      </c>
      <c r="Q48" s="99" t="n">
        <f aca="false">K48-P48</f>
        <v>0</v>
      </c>
      <c r="R48" s="98" t="n">
        <f aca="false">IFERROR(IF(O48="Dec",(K48/P48-1))," ")</f>
        <v>0</v>
      </c>
      <c r="S48" s="100" t="str">
        <f aca="false">IF(N48&gt;0,IF(O48="","-",IF(R48&lt;0%,"DEGROWTH","GROWTH")))</f>
        <v>GROWTH</v>
      </c>
      <c r="T48" s="69" t="n">
        <v>190</v>
      </c>
      <c r="U48" s="101" t="str">
        <f aca="false">IF(F48&lt;=$V$2,"jAN","")</f>
        <v>jAN</v>
      </c>
      <c r="V48" s="97" t="n">
        <v>190</v>
      </c>
      <c r="W48" s="102" t="n">
        <f aca="false">K48-V48</f>
        <v>210</v>
      </c>
      <c r="X48" s="103" t="n">
        <f aca="false">IFERROR(IF(U48="Jan",(K48/V48-1)),0)</f>
        <v>1.10526315789474</v>
      </c>
      <c r="Y48" s="104" t="str">
        <f aca="false">IF(T48&gt;0,IF(U48="","-",IF(X48&lt;0%,"DEGROWTH","GROWTH")))</f>
        <v>GROWTH</v>
      </c>
      <c r="Z48" s="75" t="n">
        <v>0</v>
      </c>
      <c r="AA48" s="70"/>
      <c r="AB48" s="70" t="s">
        <v>133</v>
      </c>
      <c r="AC48" s="3"/>
    </row>
    <row r="49" customFormat="false" ht="14.25" hidden="false" customHeight="true" outlineLevel="0" collapsed="false">
      <c r="A49" s="70" t="s">
        <v>133</v>
      </c>
      <c r="B49" s="71" t="s">
        <v>25</v>
      </c>
      <c r="C49" s="72" t="s">
        <v>719</v>
      </c>
      <c r="D49" s="72" t="n">
        <v>1000003532</v>
      </c>
      <c r="E49" s="72" t="s">
        <v>720</v>
      </c>
      <c r="F49" s="74" t="n">
        <v>45064</v>
      </c>
      <c r="G49" s="67" t="str">
        <f aca="false">IF(I49&gt;0,"Targeted Dealer","-")</f>
        <v>Targeted Dealer</v>
      </c>
      <c r="H49" s="67"/>
      <c r="I49" s="68" t="n">
        <v>40</v>
      </c>
      <c r="J49" s="68" t="n">
        <f aca="false">I49/$J$1*($J$1-$E$1)</f>
        <v>40</v>
      </c>
      <c r="K49" s="69" t="n">
        <v>40</v>
      </c>
      <c r="L49" s="69" t="n">
        <f aca="false">I49-K49</f>
        <v>0</v>
      </c>
      <c r="M49" s="69" t="n">
        <f aca="false">IFERROR((K49/J49%),"-")</f>
        <v>100</v>
      </c>
      <c r="N49" s="97" t="n">
        <v>40</v>
      </c>
      <c r="O49" s="98" t="str">
        <f aca="false">IF(F49&lt;=$P$2,"DEC","")</f>
        <v>DEC</v>
      </c>
      <c r="P49" s="97" t="n">
        <v>40</v>
      </c>
      <c r="Q49" s="99" t="n">
        <f aca="false">K49-P49</f>
        <v>0</v>
      </c>
      <c r="R49" s="98" t="n">
        <f aca="false">IFERROR(IF(O49="Dec",(K49/P49-1))," ")</f>
        <v>0</v>
      </c>
      <c r="S49" s="100" t="str">
        <f aca="false">IF(N49&gt;0,IF(O49="","-",IF(R49&lt;0%,"DEGROWTH","GROWTH")))</f>
        <v>GROWTH</v>
      </c>
      <c r="T49" s="69" t="n">
        <v>60</v>
      </c>
      <c r="U49" s="101" t="str">
        <f aca="false">IF(F49&lt;=$V$2,"jAN","")</f>
        <v>jAN</v>
      </c>
      <c r="V49" s="97" t="n">
        <v>60</v>
      </c>
      <c r="W49" s="102" t="n">
        <f aca="false">K49-V49</f>
        <v>-20</v>
      </c>
      <c r="X49" s="103" t="n">
        <f aca="false">IFERROR(IF(U49="Jan",(K49/V49-1)),0)</f>
        <v>-0.333333333333333</v>
      </c>
      <c r="Y49" s="104" t="str">
        <f aca="false">IF(T49&gt;0,IF(U49="","-",IF(X49&lt;0%,"DEGROWTH","GROWTH")))</f>
        <v>DEGROWTH</v>
      </c>
      <c r="Z49" s="75" t="n">
        <v>0</v>
      </c>
      <c r="AA49" s="70"/>
      <c r="AB49" s="70" t="s">
        <v>133</v>
      </c>
      <c r="AC49" s="3"/>
    </row>
    <row r="50" customFormat="false" ht="14.25" hidden="false" customHeight="true" outlineLevel="0" collapsed="false">
      <c r="A50" s="70" t="s">
        <v>133</v>
      </c>
      <c r="B50" s="71" t="s">
        <v>25</v>
      </c>
      <c r="C50" s="72" t="s">
        <v>721</v>
      </c>
      <c r="D50" s="72" t="n">
        <v>1000003527</v>
      </c>
      <c r="E50" s="72" t="s">
        <v>722</v>
      </c>
      <c r="F50" s="74" t="n">
        <v>45065</v>
      </c>
      <c r="G50" s="67" t="str">
        <f aca="false">IF(I50&gt;0,"Targeted Dealer","-")</f>
        <v>Targeted Dealer</v>
      </c>
      <c r="H50" s="67"/>
      <c r="I50" s="68" t="n">
        <v>60</v>
      </c>
      <c r="J50" s="68" t="n">
        <f aca="false">I50/$J$1*($J$1-$E$1)</f>
        <v>60</v>
      </c>
      <c r="K50" s="69" t="n">
        <v>20</v>
      </c>
      <c r="L50" s="69" t="n">
        <f aca="false">I50-K50</f>
        <v>40</v>
      </c>
      <c r="M50" s="69" t="n">
        <f aca="false">IFERROR((K50/J50%),"-")</f>
        <v>33.3333333333333</v>
      </c>
      <c r="N50" s="97" t="n">
        <v>35</v>
      </c>
      <c r="O50" s="98" t="str">
        <f aca="false">IF(F50&lt;=$P$2,"DEC","")</f>
        <v>DEC</v>
      </c>
      <c r="P50" s="97" t="n">
        <v>35</v>
      </c>
      <c r="Q50" s="99" t="n">
        <f aca="false">K50-P50</f>
        <v>-15</v>
      </c>
      <c r="R50" s="98" t="n">
        <f aca="false">IFERROR(IF(O50="Dec",(K50/P50-1))," ")</f>
        <v>-0.428571428571429</v>
      </c>
      <c r="S50" s="100" t="str">
        <f aca="false">IF(N50&gt;0,IF(O50="","-",IF(R50&lt;0%,"DEGROWTH","GROWTH")))</f>
        <v>DEGROWTH</v>
      </c>
      <c r="T50" s="69" t="n">
        <v>60</v>
      </c>
      <c r="U50" s="101" t="str">
        <f aca="false">IF(F50&lt;=$V$2,"jAN","")</f>
        <v>jAN</v>
      </c>
      <c r="V50" s="97" t="n">
        <v>60</v>
      </c>
      <c r="W50" s="102" t="n">
        <f aca="false">K50-V50</f>
        <v>-40</v>
      </c>
      <c r="X50" s="103" t="n">
        <f aca="false">IFERROR(IF(U50="Jan",(K50/V50-1)),0)</f>
        <v>-0.666666666666667</v>
      </c>
      <c r="Y50" s="104" t="str">
        <f aca="false">IF(T50&gt;0,IF(U50="","-",IF(X50&lt;0%,"DEGROWTH","GROWTH")))</f>
        <v>DEGROWTH</v>
      </c>
      <c r="Z50" s="75" t="n">
        <v>0</v>
      </c>
      <c r="AA50" s="70"/>
      <c r="AB50" s="70" t="s">
        <v>133</v>
      </c>
      <c r="AC50" s="3"/>
    </row>
    <row r="51" customFormat="false" ht="14.25" hidden="false" customHeight="true" outlineLevel="0" collapsed="false">
      <c r="A51" s="70" t="s">
        <v>133</v>
      </c>
      <c r="B51" s="71" t="s">
        <v>25</v>
      </c>
      <c r="C51" s="72" t="s">
        <v>723</v>
      </c>
      <c r="D51" s="72" t="n">
        <v>1000003545</v>
      </c>
      <c r="E51" s="72" t="s">
        <v>724</v>
      </c>
      <c r="F51" s="74" t="n">
        <v>45070</v>
      </c>
      <c r="G51" s="67" t="str">
        <f aca="false">IF(I51&gt;0,"Targeted Dealer","-")</f>
        <v>Targeted Dealer</v>
      </c>
      <c r="H51" s="67"/>
      <c r="I51" s="68" t="n">
        <v>60</v>
      </c>
      <c r="J51" s="68" t="n">
        <f aca="false">I51/$J$1*($J$1-$E$1)</f>
        <v>60</v>
      </c>
      <c r="K51" s="69" t="n">
        <v>40</v>
      </c>
      <c r="L51" s="69" t="n">
        <f aca="false">I51-K51</f>
        <v>20</v>
      </c>
      <c r="M51" s="69" t="n">
        <f aca="false">IFERROR((K51/J51%),"-")</f>
        <v>66.6666666666667</v>
      </c>
      <c r="N51" s="97" t="n">
        <v>0</v>
      </c>
      <c r="O51" s="98" t="str">
        <f aca="false">IF(F51&lt;=$P$2,"DEC","")</f>
        <v>DEC</v>
      </c>
      <c r="P51" s="97" t="n">
        <v>0</v>
      </c>
      <c r="Q51" s="99" t="n">
        <f aca="false">K51-P51</f>
        <v>40</v>
      </c>
      <c r="R51" s="98" t="str">
        <f aca="false">IFERROR(IF(O51="Dec",(K51/P51-1))," ")</f>
        <v> </v>
      </c>
      <c r="S51" s="105" t="b">
        <f aca="false">IF(N51&gt;0,IF(O51="","-",IF(R51&lt;0%,"DEGROWTH","GROWTH")))</f>
        <v>0</v>
      </c>
      <c r="T51" s="69" t="n">
        <v>60</v>
      </c>
      <c r="U51" s="101" t="str">
        <f aca="false">IF(F51&lt;=$V$2,"jAN","")</f>
        <v>jAN</v>
      </c>
      <c r="V51" s="97" t="n">
        <v>60</v>
      </c>
      <c r="W51" s="102" t="n">
        <f aca="false">K51-V51</f>
        <v>-20</v>
      </c>
      <c r="X51" s="103" t="n">
        <f aca="false">IFERROR(IF(U51="Jan",(K51/V51-1)),0)</f>
        <v>-0.333333333333333</v>
      </c>
      <c r="Y51" s="104" t="str">
        <f aca="false">IF(T51&gt;0,IF(U51="","-",IF(X51&lt;0%,"DEGROWTH","GROWTH")))</f>
        <v>DEGROWTH</v>
      </c>
      <c r="Z51" s="75" t="n">
        <v>0</v>
      </c>
      <c r="AA51" s="70"/>
      <c r="AB51" s="70" t="s">
        <v>133</v>
      </c>
      <c r="AC51" s="3"/>
    </row>
    <row r="52" customFormat="false" ht="14.25" hidden="false" customHeight="true" outlineLevel="0" collapsed="false">
      <c r="A52" s="70" t="s">
        <v>133</v>
      </c>
      <c r="B52" s="71" t="s">
        <v>25</v>
      </c>
      <c r="C52" s="72" t="s">
        <v>725</v>
      </c>
      <c r="D52" s="72" t="n">
        <v>1000003549</v>
      </c>
      <c r="E52" s="72" t="s">
        <v>726</v>
      </c>
      <c r="F52" s="74" t="n">
        <v>45071</v>
      </c>
      <c r="G52" s="67" t="str">
        <f aca="false">IF(I52&gt;0,"Targeted Dealer","-")</f>
        <v>Targeted Dealer</v>
      </c>
      <c r="H52" s="67"/>
      <c r="I52" s="68" t="n">
        <v>60</v>
      </c>
      <c r="J52" s="68" t="n">
        <f aca="false">I52/$J$1*($J$1-$E$1)</f>
        <v>60</v>
      </c>
      <c r="K52" s="69" t="n">
        <v>20</v>
      </c>
      <c r="L52" s="69" t="n">
        <f aca="false">I52-K52</f>
        <v>40</v>
      </c>
      <c r="M52" s="69" t="n">
        <f aca="false">IFERROR((K52/J52%),"-")</f>
        <v>33.3333333333333</v>
      </c>
      <c r="N52" s="97" t="n">
        <v>40</v>
      </c>
      <c r="O52" s="98" t="str">
        <f aca="false">IF(F52&lt;=$P$2,"DEC","")</f>
        <v>DEC</v>
      </c>
      <c r="P52" s="97" t="n">
        <v>40</v>
      </c>
      <c r="Q52" s="99" t="n">
        <f aca="false">K52-P52</f>
        <v>-20</v>
      </c>
      <c r="R52" s="98" t="n">
        <f aca="false">IFERROR(IF(O52="Dec",(K52/P52-1))," ")</f>
        <v>-0.5</v>
      </c>
      <c r="S52" s="100" t="str">
        <f aca="false">IF(N52&gt;0,IF(O52="","-",IF(R52&lt;0%,"DEGROWTH","GROWTH")))</f>
        <v>DEGROWTH</v>
      </c>
      <c r="T52" s="69" t="n">
        <v>40</v>
      </c>
      <c r="U52" s="101" t="str">
        <f aca="false">IF(F52&lt;=$V$2,"jAN","")</f>
        <v>jAN</v>
      </c>
      <c r="V52" s="97" t="n">
        <v>40</v>
      </c>
      <c r="W52" s="102" t="n">
        <f aca="false">K52-V52</f>
        <v>-20</v>
      </c>
      <c r="X52" s="103" t="n">
        <f aca="false">IFERROR(IF(U52="Jan",(K52/V52-1)),0)</f>
        <v>-0.5</v>
      </c>
      <c r="Y52" s="104" t="str">
        <f aca="false">IF(T52&gt;0,IF(U52="","-",IF(X52&lt;0%,"DEGROWTH","GROWTH")))</f>
        <v>DEGROWTH</v>
      </c>
      <c r="Z52" s="75" t="n">
        <v>0</v>
      </c>
      <c r="AA52" s="70"/>
      <c r="AB52" s="70" t="s">
        <v>133</v>
      </c>
      <c r="AC52" s="3"/>
    </row>
    <row r="53" customFormat="false" ht="14.25" hidden="false" customHeight="true" outlineLevel="0" collapsed="false">
      <c r="A53" s="70" t="s">
        <v>133</v>
      </c>
      <c r="B53" s="71" t="s">
        <v>25</v>
      </c>
      <c r="C53" s="72" t="s">
        <v>727</v>
      </c>
      <c r="D53" s="72" t="n">
        <v>1000003596</v>
      </c>
      <c r="E53" s="72" t="s">
        <v>728</v>
      </c>
      <c r="F53" s="74" t="n">
        <v>45093</v>
      </c>
      <c r="G53" s="67" t="str">
        <f aca="false">IF(I53&gt;0,"Targeted Dealer","-")</f>
        <v>Targeted Dealer</v>
      </c>
      <c r="H53" s="67"/>
      <c r="I53" s="68" t="n">
        <v>20</v>
      </c>
      <c r="J53" s="68" t="n">
        <f aca="false">I53/$J$1*($J$1-$E$1)</f>
        <v>20</v>
      </c>
      <c r="K53" s="69" t="n">
        <v>20</v>
      </c>
      <c r="L53" s="69" t="n">
        <f aca="false">I53-K53</f>
        <v>0</v>
      </c>
      <c r="M53" s="69" t="n">
        <f aca="false">IFERROR((K53/J53%),"-")</f>
        <v>100</v>
      </c>
      <c r="N53" s="97" t="n">
        <v>0</v>
      </c>
      <c r="O53" s="98" t="str">
        <f aca="false">IF(F53&lt;=$P$2,"DEC","")</f>
        <v>DEC</v>
      </c>
      <c r="P53" s="97" t="n">
        <v>0</v>
      </c>
      <c r="Q53" s="99" t="n">
        <f aca="false">K53-P53</f>
        <v>20</v>
      </c>
      <c r="R53" s="98" t="str">
        <f aca="false">IFERROR(IF(O53="Dec",(K53/P53-1))," ")</f>
        <v> </v>
      </c>
      <c r="S53" s="105" t="b">
        <f aca="false">IF(N53&gt;0,IF(O53="","-",IF(R53&lt;0%,"DEGROWTH","GROWTH")))</f>
        <v>0</v>
      </c>
      <c r="T53" s="69" t="n">
        <v>30</v>
      </c>
      <c r="U53" s="101" t="str">
        <f aca="false">IF(F53&lt;=$V$2,"jAN","")</f>
        <v>jAN</v>
      </c>
      <c r="V53" s="97" t="n">
        <v>30</v>
      </c>
      <c r="W53" s="102" t="n">
        <f aca="false">K53-V53</f>
        <v>-10</v>
      </c>
      <c r="X53" s="103" t="n">
        <f aca="false">IFERROR(IF(U53="Jan",(K53/V53-1)),0)</f>
        <v>-0.333333333333333</v>
      </c>
      <c r="Y53" s="104" t="str">
        <f aca="false">IF(T53&gt;0,IF(U53="","-",IF(X53&lt;0%,"DEGROWTH","GROWTH")))</f>
        <v>DEGROWTH</v>
      </c>
      <c r="Z53" s="75" t="n">
        <v>0</v>
      </c>
      <c r="AA53" s="70"/>
      <c r="AB53" s="70" t="s">
        <v>133</v>
      </c>
      <c r="AC53" s="3"/>
    </row>
    <row r="54" customFormat="false" ht="14.25" hidden="false" customHeight="true" outlineLevel="0" collapsed="false">
      <c r="A54" s="70" t="s">
        <v>133</v>
      </c>
      <c r="B54" s="71" t="s">
        <v>24</v>
      </c>
      <c r="C54" s="72" t="s">
        <v>729</v>
      </c>
      <c r="D54" s="72" t="n">
        <v>1000003607</v>
      </c>
      <c r="E54" s="72" t="s">
        <v>730</v>
      </c>
      <c r="F54" s="74" t="n">
        <v>45097</v>
      </c>
      <c r="G54" s="67" t="str">
        <f aca="false">IF(I54&gt;0,"Targeted Dealer","-")</f>
        <v>Targeted Dealer</v>
      </c>
      <c r="H54" s="67"/>
      <c r="I54" s="68" t="n">
        <v>63</v>
      </c>
      <c r="J54" s="68" t="n">
        <f aca="false">I54/$J$1*($J$1-$E$1)</f>
        <v>63</v>
      </c>
      <c r="K54" s="69" t="n">
        <v>20</v>
      </c>
      <c r="L54" s="69" t="n">
        <f aca="false">I54-K54</f>
        <v>43</v>
      </c>
      <c r="M54" s="69" t="n">
        <f aca="false">IFERROR((K54/J54%),"-")</f>
        <v>31.7460317460317</v>
      </c>
      <c r="N54" s="97" t="n">
        <v>20</v>
      </c>
      <c r="O54" s="98" t="str">
        <f aca="false">IF(F54&lt;=$P$2,"DEC","")</f>
        <v>DEC</v>
      </c>
      <c r="P54" s="97" t="n">
        <v>20</v>
      </c>
      <c r="Q54" s="99" t="n">
        <f aca="false">K54-P54</f>
        <v>0</v>
      </c>
      <c r="R54" s="98" t="n">
        <f aca="false">IFERROR(IF(O54="Dec",(K54/P54-1))," ")</f>
        <v>0</v>
      </c>
      <c r="S54" s="100" t="str">
        <f aca="false">IF(N54&gt;0,IF(O54="","-",IF(R54&lt;0%,"DEGROWTH","GROWTH")))</f>
        <v>GROWTH</v>
      </c>
      <c r="T54" s="69" t="n">
        <v>20</v>
      </c>
      <c r="U54" s="101" t="str">
        <f aca="false">IF(F54&lt;=$V$2,"jAN","")</f>
        <v>jAN</v>
      </c>
      <c r="V54" s="97" t="n">
        <v>20</v>
      </c>
      <c r="W54" s="102" t="n">
        <f aca="false">K54-V54</f>
        <v>0</v>
      </c>
      <c r="X54" s="103" t="n">
        <f aca="false">IFERROR(IF(U54="Jan",(K54/V54-1)),0)</f>
        <v>0</v>
      </c>
      <c r="Y54" s="104" t="str">
        <f aca="false">IF(T54&gt;0,IF(U54="","-",IF(X54&lt;0%,"DEGROWTH","GROWTH")))</f>
        <v>GROWTH</v>
      </c>
      <c r="Z54" s="75" t="n">
        <v>0</v>
      </c>
      <c r="AA54" s="70"/>
      <c r="AB54" s="70" t="s">
        <v>133</v>
      </c>
      <c r="AC54" s="3"/>
    </row>
    <row r="55" customFormat="false" ht="14.25" hidden="false" customHeight="true" outlineLevel="0" collapsed="false">
      <c r="A55" s="70" t="s">
        <v>133</v>
      </c>
      <c r="B55" s="71" t="s">
        <v>24</v>
      </c>
      <c r="C55" s="72" t="s">
        <v>731</v>
      </c>
      <c r="D55" s="72" t="n">
        <v>1000003789</v>
      </c>
      <c r="E55" s="72" t="s">
        <v>732</v>
      </c>
      <c r="F55" s="74" t="n">
        <v>45278</v>
      </c>
      <c r="G55" s="67" t="str">
        <f aca="false">IF(I55&gt;0,"Targeted Dealer","-")</f>
        <v>Targeted Dealer</v>
      </c>
      <c r="H55" s="67"/>
      <c r="I55" s="68" t="n">
        <v>30</v>
      </c>
      <c r="J55" s="68" t="n">
        <f aca="false">I55/$J$1*($J$1-$E$1)</f>
        <v>30</v>
      </c>
      <c r="K55" s="69" t="n">
        <v>0</v>
      </c>
      <c r="L55" s="69" t="n">
        <f aca="false">I55-K55</f>
        <v>30</v>
      </c>
      <c r="M55" s="69" t="n">
        <f aca="false">IFERROR((K55/J55%),"-")</f>
        <v>0</v>
      </c>
      <c r="N55" s="97" t="n">
        <v>20</v>
      </c>
      <c r="O55" s="98" t="str">
        <f aca="false">IF(F55&lt;=$P$2,"DEC","")</f>
        <v>DEC</v>
      </c>
      <c r="P55" s="97" t="n">
        <v>20</v>
      </c>
      <c r="Q55" s="99" t="n">
        <f aca="false">K55-P55</f>
        <v>-20</v>
      </c>
      <c r="R55" s="98" t="n">
        <f aca="false">IFERROR(IF(O55="Dec",(K55/P55-1))," ")</f>
        <v>-1</v>
      </c>
      <c r="S55" s="100" t="str">
        <f aca="false">IF(N55&gt;0,IF(O55="","-",IF(R55&lt;0%,"DEGROWTH","GROWTH")))</f>
        <v>DEGROWTH</v>
      </c>
      <c r="T55" s="69" t="n">
        <v>66</v>
      </c>
      <c r="U55" s="101" t="str">
        <f aca="false">IF(F55&lt;=$V$2,"jAN","")</f>
        <v>jAN</v>
      </c>
      <c r="V55" s="97" t="n">
        <v>66</v>
      </c>
      <c r="W55" s="102" t="n">
        <f aca="false">K55-V55</f>
        <v>-66</v>
      </c>
      <c r="X55" s="103" t="n">
        <f aca="false">IFERROR(IF(U55="Jan",(K55/V55-1)),0)</f>
        <v>-1</v>
      </c>
      <c r="Y55" s="104" t="str">
        <f aca="false">IF(T55&gt;0,IF(U55="","-",IF(X55&lt;0%,"DEGROWTH","GROWTH")))</f>
        <v>DEGROWTH</v>
      </c>
      <c r="Z55" s="75" t="n">
        <v>0</v>
      </c>
      <c r="AA55" s="70"/>
      <c r="AB55" s="70" t="s">
        <v>133</v>
      </c>
      <c r="AC55" s="3"/>
    </row>
    <row r="56" customFormat="false" ht="14.25" hidden="false" customHeight="true" outlineLevel="0" collapsed="false">
      <c r="A56" s="70" t="s">
        <v>133</v>
      </c>
      <c r="B56" s="71" t="s">
        <v>24</v>
      </c>
      <c r="C56" s="72" t="s">
        <v>166</v>
      </c>
      <c r="D56" s="77" t="n">
        <v>1000003823</v>
      </c>
      <c r="E56" s="77" t="s">
        <v>167</v>
      </c>
      <c r="F56" s="78" t="n">
        <v>45310</v>
      </c>
      <c r="G56" s="67" t="str">
        <f aca="false">IF(I56&gt;0,"Targeted Dealer","-")</f>
        <v>Targeted Dealer</v>
      </c>
      <c r="H56" s="67"/>
      <c r="I56" s="68" t="n">
        <v>20</v>
      </c>
      <c r="J56" s="68" t="n">
        <f aca="false">I56/$J$1*($J$1-$E$1)</f>
        <v>20</v>
      </c>
      <c r="K56" s="69" t="n">
        <v>10</v>
      </c>
      <c r="L56" s="69" t="n">
        <f aca="false">I56-K56</f>
        <v>10</v>
      </c>
      <c r="M56" s="69" t="n">
        <f aca="false">IFERROR((K56/J56%),"-")</f>
        <v>50</v>
      </c>
      <c r="N56" s="97" t="n">
        <v>20</v>
      </c>
      <c r="O56" s="98" t="str">
        <f aca="false">IF(F56&lt;=$P$2,"DEC","")</f>
        <v>DEC</v>
      </c>
      <c r="P56" s="97" t="n">
        <v>20</v>
      </c>
      <c r="Q56" s="99" t="n">
        <f aca="false">K56-P56</f>
        <v>-10</v>
      </c>
      <c r="R56" s="98" t="n">
        <f aca="false">IFERROR(IF(O56="Dec",(K56/P56-1))," ")</f>
        <v>-0.5</v>
      </c>
      <c r="S56" s="100" t="str">
        <f aca="false">IF(N56&gt;0,IF(O56="","-",IF(R56&lt;0%,"DEGROWTH","GROWTH")))</f>
        <v>DEGROWTH</v>
      </c>
      <c r="T56" s="69" t="n">
        <v>18</v>
      </c>
      <c r="U56" s="101" t="str">
        <f aca="false">IF(F56&lt;=$V$2,"jAN","")</f>
        <v>jAN</v>
      </c>
      <c r="V56" s="97" t="n">
        <v>18</v>
      </c>
      <c r="W56" s="102" t="n">
        <f aca="false">K56-V56</f>
        <v>-8</v>
      </c>
      <c r="X56" s="103" t="n">
        <f aca="false">IFERROR(IF(U56="Jan",(K56/V56-1)),0)</f>
        <v>-0.444444444444444</v>
      </c>
      <c r="Y56" s="104" t="str">
        <f aca="false">IF(T56&gt;0,IF(U56="","-",IF(X56&lt;0%,"DEGROWTH","GROWTH")))</f>
        <v>DEGROWTH</v>
      </c>
      <c r="Z56" s="75" t="n">
        <v>0</v>
      </c>
      <c r="AA56" s="70"/>
      <c r="AB56" s="70" t="s">
        <v>133</v>
      </c>
      <c r="AC56" s="3"/>
    </row>
    <row r="57" customFormat="false" ht="14.25" hidden="false" customHeight="true" outlineLevel="0" collapsed="false">
      <c r="A57" s="75" t="s">
        <v>133</v>
      </c>
      <c r="B57" s="71" t="s">
        <v>21</v>
      </c>
      <c r="C57" s="79" t="s">
        <v>733</v>
      </c>
      <c r="D57" s="79" t="n">
        <v>1000003840</v>
      </c>
      <c r="E57" s="79" t="s">
        <v>734</v>
      </c>
      <c r="F57" s="107" t="n">
        <v>45315</v>
      </c>
      <c r="G57" s="67" t="str">
        <f aca="false">IF(I57&gt;0,"Targeted Dealer","-")</f>
        <v>Targeted Dealer</v>
      </c>
      <c r="H57" s="67"/>
      <c r="I57" s="68" t="n">
        <v>125</v>
      </c>
      <c r="J57" s="68" t="n">
        <f aca="false">I57/$J$1*($J$1-$E$1)</f>
        <v>125</v>
      </c>
      <c r="K57" s="69" t="n">
        <v>39</v>
      </c>
      <c r="L57" s="69" t="n">
        <f aca="false">I57-K57</f>
        <v>86</v>
      </c>
      <c r="M57" s="69" t="n">
        <f aca="false">IFERROR((K57/J57%),"-")</f>
        <v>31.2</v>
      </c>
      <c r="N57" s="97" t="n">
        <v>39</v>
      </c>
      <c r="O57" s="98" t="str">
        <f aca="false">IF(F57&lt;=$P$2,"DEC","")</f>
        <v>DEC</v>
      </c>
      <c r="P57" s="97" t="n">
        <v>39</v>
      </c>
      <c r="Q57" s="99" t="n">
        <f aca="false">K57-P57</f>
        <v>0</v>
      </c>
      <c r="R57" s="98" t="n">
        <f aca="false">IFERROR(IF(O57="Dec",(K57/P57-1))," ")</f>
        <v>0</v>
      </c>
      <c r="S57" s="100" t="str">
        <f aca="false">IF(N57&gt;0,IF(O57="","-",IF(R57&lt;0%,"DEGROWTH","GROWTH")))</f>
        <v>GROWTH</v>
      </c>
      <c r="T57" s="69" t="n">
        <v>122</v>
      </c>
      <c r="U57" s="101" t="str">
        <f aca="false">IF(F57&lt;=$V$2,"jAN","")</f>
        <v>jAN</v>
      </c>
      <c r="V57" s="97" t="n">
        <v>122</v>
      </c>
      <c r="W57" s="102" t="n">
        <f aca="false">K57-V57</f>
        <v>-83</v>
      </c>
      <c r="X57" s="103" t="n">
        <f aca="false">IFERROR(IF(U57="Jan",(K57/V57-1)),0)</f>
        <v>-0.680327868852459</v>
      </c>
      <c r="Y57" s="104" t="str">
        <f aca="false">IF(T57&gt;0,IF(U57="","-",IF(X57&lt;0%,"DEGROWTH","GROWTH")))</f>
        <v>DEGROWTH</v>
      </c>
      <c r="Z57" s="75" t="n">
        <v>0</v>
      </c>
      <c r="AA57" s="70"/>
      <c r="AB57" s="75" t="s">
        <v>133</v>
      </c>
      <c r="AC57" s="3"/>
    </row>
    <row r="58" customFormat="false" ht="14.25" hidden="false" customHeight="true" outlineLevel="0" collapsed="false">
      <c r="A58" s="75" t="s">
        <v>133</v>
      </c>
      <c r="B58" s="71" t="s">
        <v>24</v>
      </c>
      <c r="C58" s="79" t="s">
        <v>735</v>
      </c>
      <c r="D58" s="79" t="n">
        <v>1000003892</v>
      </c>
      <c r="E58" s="79" t="s">
        <v>736</v>
      </c>
      <c r="F58" s="74" t="n">
        <v>45373</v>
      </c>
      <c r="G58" s="67" t="str">
        <f aca="false">IF(I58&gt;0,"Targeted Dealer","-")</f>
        <v>Targeted Dealer</v>
      </c>
      <c r="H58" s="67"/>
      <c r="I58" s="68" t="n">
        <v>60</v>
      </c>
      <c r="J58" s="68" t="n">
        <f aca="false">I58/$J$1*($J$1-$E$1)</f>
        <v>60</v>
      </c>
      <c r="K58" s="69" t="n">
        <v>39</v>
      </c>
      <c r="L58" s="69" t="n">
        <f aca="false">I58-K58</f>
        <v>21</v>
      </c>
      <c r="M58" s="69" t="n">
        <f aca="false">IFERROR((K58/J58%),"-")</f>
        <v>65</v>
      </c>
      <c r="N58" s="97" t="n">
        <v>13</v>
      </c>
      <c r="O58" s="98" t="str">
        <f aca="false">IF(F58&lt;=$P$2,"DEC","")</f>
        <v>DEC</v>
      </c>
      <c r="P58" s="97" t="n">
        <v>13</v>
      </c>
      <c r="Q58" s="99" t="n">
        <f aca="false">K58-P58</f>
        <v>26</v>
      </c>
      <c r="R58" s="98" t="n">
        <f aca="false">IFERROR(IF(O58="Dec",(K58/P58-1))," ")</f>
        <v>2</v>
      </c>
      <c r="S58" s="100" t="str">
        <f aca="false">IF(N58&gt;0,IF(O58="","-",IF(R58&lt;0%,"DEGROWTH","GROWTH")))</f>
        <v>GROWTH</v>
      </c>
      <c r="T58" s="69" t="n">
        <v>60</v>
      </c>
      <c r="U58" s="101" t="str">
        <f aca="false">IF(F58&lt;=$V$2,"jAN","")</f>
        <v>jAN</v>
      </c>
      <c r="V58" s="97" t="n">
        <v>60</v>
      </c>
      <c r="W58" s="102" t="n">
        <f aca="false">K58-V58</f>
        <v>-21</v>
      </c>
      <c r="X58" s="103" t="n">
        <f aca="false">IFERROR(IF(U58="Jan",(K58/V58-1)),0)</f>
        <v>-0.35</v>
      </c>
      <c r="Y58" s="104" t="str">
        <f aca="false">IF(T58&gt;0,IF(U58="","-",IF(X58&lt;0%,"DEGROWTH","GROWTH")))</f>
        <v>DEGROWTH</v>
      </c>
      <c r="Z58" s="75" t="n">
        <v>0</v>
      </c>
      <c r="AA58" s="70"/>
      <c r="AB58" s="75" t="s">
        <v>133</v>
      </c>
      <c r="AC58" s="3"/>
    </row>
    <row r="59" customFormat="false" ht="14.25" hidden="false" customHeight="true" outlineLevel="0" collapsed="false">
      <c r="A59" s="75" t="s">
        <v>133</v>
      </c>
      <c r="B59" s="71" t="s">
        <v>25</v>
      </c>
      <c r="C59" s="79" t="s">
        <v>737</v>
      </c>
      <c r="D59" s="79" t="n">
        <v>1000003942</v>
      </c>
      <c r="E59" s="79" t="s">
        <v>738</v>
      </c>
      <c r="F59" s="74" t="n">
        <v>45421</v>
      </c>
      <c r="G59" s="67" t="str">
        <f aca="false">IF(I59&gt;0,"Targeted Dealer","-")</f>
        <v>Targeted Dealer</v>
      </c>
      <c r="H59" s="67"/>
      <c r="I59" s="68" t="n">
        <v>100</v>
      </c>
      <c r="J59" s="68" t="n">
        <f aca="false">I59/$J$1*($J$1-$E$1)</f>
        <v>100</v>
      </c>
      <c r="K59" s="69" t="n">
        <v>133</v>
      </c>
      <c r="L59" s="69" t="n">
        <f aca="false">I59-K59</f>
        <v>-33</v>
      </c>
      <c r="M59" s="69" t="n">
        <f aca="false">IFERROR((K59/J59%),"-")</f>
        <v>133</v>
      </c>
      <c r="N59" s="97" t="n">
        <v>125</v>
      </c>
      <c r="O59" s="98" t="str">
        <f aca="false">IF(F59&lt;=$P$2,"DEC","")</f>
        <v>DEC</v>
      </c>
      <c r="P59" s="97" t="n">
        <v>125</v>
      </c>
      <c r="Q59" s="99" t="n">
        <f aca="false">K59-P59</f>
        <v>8</v>
      </c>
      <c r="R59" s="98" t="n">
        <f aca="false">IFERROR(IF(O59="Dec",(K59/P59-1))," ")</f>
        <v>0.0640000000000001</v>
      </c>
      <c r="S59" s="100" t="str">
        <f aca="false">IF(N59&gt;0,IF(O59="","-",IF(R59&lt;0%,"DEGROWTH","GROWTH")))</f>
        <v>GROWTH</v>
      </c>
      <c r="T59" s="69" t="n">
        <v>60</v>
      </c>
      <c r="U59" s="101" t="str">
        <f aca="false">IF(F59&lt;=$V$2,"jAN","")</f>
        <v>jAN</v>
      </c>
      <c r="V59" s="97" t="n">
        <v>60</v>
      </c>
      <c r="W59" s="102" t="n">
        <f aca="false">K59-V59</f>
        <v>73</v>
      </c>
      <c r="X59" s="103" t="n">
        <f aca="false">IFERROR(IF(U59="Jan",(K59/V59-1)),0)</f>
        <v>1.21666666666667</v>
      </c>
      <c r="Y59" s="104" t="str">
        <f aca="false">IF(T59&gt;0,IF(U59="","-",IF(X59&lt;0%,"DEGROWTH","GROWTH")))</f>
        <v>GROWTH</v>
      </c>
      <c r="Z59" s="75" t="n">
        <v>0</v>
      </c>
      <c r="AA59" s="70"/>
      <c r="AB59" s="75" t="s">
        <v>133</v>
      </c>
      <c r="AC59" s="3"/>
    </row>
    <row r="60" customFormat="false" ht="14.25" hidden="false" customHeight="true" outlineLevel="0" collapsed="false">
      <c r="A60" s="75" t="s">
        <v>133</v>
      </c>
      <c r="B60" s="71" t="s">
        <v>24</v>
      </c>
      <c r="C60" s="79" t="s">
        <v>168</v>
      </c>
      <c r="D60" s="79" t="n">
        <v>1000003948</v>
      </c>
      <c r="E60" s="79" t="s">
        <v>169</v>
      </c>
      <c r="F60" s="74" t="n">
        <v>45422</v>
      </c>
      <c r="G60" s="67" t="str">
        <f aca="false">IF(I60&gt;0,"Targeted Dealer","-")</f>
        <v>Targeted Dealer</v>
      </c>
      <c r="H60" s="67"/>
      <c r="I60" s="68" t="n">
        <v>150</v>
      </c>
      <c r="J60" s="68" t="n">
        <f aca="false">I60/$J$1*($J$1-$E$1)</f>
        <v>150</v>
      </c>
      <c r="K60" s="69" t="n">
        <v>13</v>
      </c>
      <c r="L60" s="69" t="n">
        <f aca="false">I60-K60</f>
        <v>137</v>
      </c>
      <c r="M60" s="69" t="n">
        <f aca="false">IFERROR((K60/J60%),"-")</f>
        <v>8.66666666666667</v>
      </c>
      <c r="N60" s="97" t="n">
        <v>24</v>
      </c>
      <c r="O60" s="98" t="str">
        <f aca="false">IF(F60&lt;=$P$2,"DEC","")</f>
        <v>DEC</v>
      </c>
      <c r="P60" s="97" t="n">
        <v>24</v>
      </c>
      <c r="Q60" s="99" t="n">
        <f aca="false">K60-P60</f>
        <v>-11</v>
      </c>
      <c r="R60" s="98" t="n">
        <f aca="false">IFERROR(IF(O60="Dec",(K60/P60-1))," ")</f>
        <v>-0.458333333333333</v>
      </c>
      <c r="S60" s="100" t="str">
        <f aca="false">IF(N60&gt;0,IF(O60="","-",IF(R60&lt;0%,"DEGROWTH","GROWTH")))</f>
        <v>DEGROWTH</v>
      </c>
      <c r="T60" s="69" t="n">
        <v>210</v>
      </c>
      <c r="U60" s="101" t="str">
        <f aca="false">IF(F60&lt;=$V$2,"jAN","")</f>
        <v>jAN</v>
      </c>
      <c r="V60" s="97" t="n">
        <v>210</v>
      </c>
      <c r="W60" s="102" t="n">
        <f aca="false">K60-V60</f>
        <v>-197</v>
      </c>
      <c r="X60" s="103" t="n">
        <f aca="false">IFERROR(IF(U60="Jan",(K60/V60-1)),0)</f>
        <v>-0.938095238095238</v>
      </c>
      <c r="Y60" s="104" t="str">
        <f aca="false">IF(T60&gt;0,IF(U60="","-",IF(X60&lt;0%,"DEGROWTH","GROWTH")))</f>
        <v>DEGROWTH</v>
      </c>
      <c r="Z60" s="75" t="n">
        <v>0</v>
      </c>
      <c r="AA60" s="70"/>
      <c r="AB60" s="75" t="s">
        <v>133</v>
      </c>
      <c r="AC60" s="3"/>
    </row>
    <row r="61" customFormat="false" ht="14.25" hidden="false" customHeight="true" outlineLevel="0" collapsed="false">
      <c r="A61" s="75" t="s">
        <v>133</v>
      </c>
      <c r="B61" s="71" t="s">
        <v>24</v>
      </c>
      <c r="C61" s="79" t="s">
        <v>739</v>
      </c>
      <c r="D61" s="79" t="n">
        <v>1000003973</v>
      </c>
      <c r="E61" s="79" t="s">
        <v>740</v>
      </c>
      <c r="F61" s="74" t="n">
        <v>45430</v>
      </c>
      <c r="G61" s="67" t="str">
        <f aca="false">IF(I61&gt;0,"Targeted Dealer","-")</f>
        <v>Targeted Dealer</v>
      </c>
      <c r="H61" s="67"/>
      <c r="I61" s="68" t="n">
        <v>150</v>
      </c>
      <c r="J61" s="68" t="n">
        <f aca="false">I61/$J$1*($J$1-$E$1)</f>
        <v>150</v>
      </c>
      <c r="K61" s="69" t="n">
        <v>20</v>
      </c>
      <c r="L61" s="69" t="n">
        <f aca="false">I61-K61</f>
        <v>130</v>
      </c>
      <c r="M61" s="69" t="n">
        <f aca="false">IFERROR((K61/J61%),"-")</f>
        <v>13.3333333333333</v>
      </c>
      <c r="N61" s="97" t="n">
        <v>60</v>
      </c>
      <c r="O61" s="98" t="str">
        <f aca="false">IF(F61&lt;=$P$2,"DEC","")</f>
        <v>DEC</v>
      </c>
      <c r="P61" s="97" t="n">
        <v>60</v>
      </c>
      <c r="Q61" s="99" t="n">
        <f aca="false">K61-P61</f>
        <v>-40</v>
      </c>
      <c r="R61" s="98" t="n">
        <f aca="false">IFERROR(IF(O61="Dec",(K61/P61-1))," ")</f>
        <v>-0.666666666666667</v>
      </c>
      <c r="S61" s="100" t="str">
        <f aca="false">IF(N61&gt;0,IF(O61="","-",IF(R61&lt;0%,"DEGROWTH","GROWTH")))</f>
        <v>DEGROWTH</v>
      </c>
      <c r="T61" s="69" t="n">
        <v>90</v>
      </c>
      <c r="U61" s="101" t="str">
        <f aca="false">IF(F61&lt;=$V$2,"jAN","")</f>
        <v>jAN</v>
      </c>
      <c r="V61" s="97" t="n">
        <v>90</v>
      </c>
      <c r="W61" s="102" t="n">
        <f aca="false">K61-V61</f>
        <v>-70</v>
      </c>
      <c r="X61" s="103" t="n">
        <f aca="false">IFERROR(IF(U61="Jan",(K61/V61-1)),0)</f>
        <v>-0.777777777777778</v>
      </c>
      <c r="Y61" s="104" t="str">
        <f aca="false">IF(T61&gt;0,IF(U61="","-",IF(X61&lt;0%,"DEGROWTH","GROWTH")))</f>
        <v>DEGROWTH</v>
      </c>
      <c r="Z61" s="75" t="n">
        <v>0</v>
      </c>
      <c r="AA61" s="70"/>
      <c r="AB61" s="75" t="s">
        <v>133</v>
      </c>
      <c r="AC61" s="3"/>
    </row>
    <row r="62" customFormat="false" ht="14.25" hidden="false" customHeight="true" outlineLevel="0" collapsed="false">
      <c r="A62" s="75" t="s">
        <v>133</v>
      </c>
      <c r="B62" s="71" t="s">
        <v>24</v>
      </c>
      <c r="C62" s="79" t="s">
        <v>741</v>
      </c>
      <c r="D62" s="79" t="n">
        <v>1000003966</v>
      </c>
      <c r="E62" s="79" t="s">
        <v>742</v>
      </c>
      <c r="F62" s="74" t="n">
        <v>45433</v>
      </c>
      <c r="G62" s="67" t="str">
        <f aca="false">IF(I62&gt;0,"Targeted Dealer","-")</f>
        <v>Targeted Dealer</v>
      </c>
      <c r="H62" s="67"/>
      <c r="I62" s="68" t="n">
        <v>37</v>
      </c>
      <c r="J62" s="68" t="n">
        <f aca="false">I62/$J$1*($J$1-$E$1)</f>
        <v>37</v>
      </c>
      <c r="K62" s="69" t="n">
        <v>17</v>
      </c>
      <c r="L62" s="69" t="n">
        <f aca="false">I62-K62</f>
        <v>20</v>
      </c>
      <c r="M62" s="69" t="n">
        <f aca="false">IFERROR((K62/J62%),"-")</f>
        <v>45.9459459459459</v>
      </c>
      <c r="N62" s="97" t="n">
        <v>33</v>
      </c>
      <c r="O62" s="98" t="str">
        <f aca="false">IF(F62&lt;=$P$2,"DEC","")</f>
        <v>DEC</v>
      </c>
      <c r="P62" s="97" t="n">
        <v>33</v>
      </c>
      <c r="Q62" s="99" t="n">
        <f aca="false">K62-P62</f>
        <v>-16</v>
      </c>
      <c r="R62" s="98" t="n">
        <f aca="false">IFERROR(IF(O62="Dec",(K62/P62-1))," ")</f>
        <v>-0.484848484848485</v>
      </c>
      <c r="S62" s="100" t="str">
        <f aca="false">IF(N62&gt;0,IF(O62="","-",IF(R62&lt;0%,"DEGROWTH","GROWTH")))</f>
        <v>DEGROWTH</v>
      </c>
      <c r="T62" s="69" t="n">
        <v>40</v>
      </c>
      <c r="U62" s="101" t="str">
        <f aca="false">IF(F62&lt;=$V$2,"jAN","")</f>
        <v>jAN</v>
      </c>
      <c r="V62" s="97" t="n">
        <v>40</v>
      </c>
      <c r="W62" s="102" t="n">
        <f aca="false">K62-V62</f>
        <v>-23</v>
      </c>
      <c r="X62" s="103" t="n">
        <f aca="false">IFERROR(IF(U62="Jan",(K62/V62-1)),0)</f>
        <v>-0.575</v>
      </c>
      <c r="Y62" s="104" t="str">
        <f aca="false">IF(T62&gt;0,IF(U62="","-",IF(X62&lt;0%,"DEGROWTH","GROWTH")))</f>
        <v>DEGROWTH</v>
      </c>
      <c r="Z62" s="75" t="n">
        <v>0</v>
      </c>
      <c r="AA62" s="70"/>
      <c r="AB62" s="75" t="s">
        <v>133</v>
      </c>
      <c r="AC62" s="3"/>
    </row>
    <row r="63" customFormat="false" ht="14.25" hidden="false" customHeight="true" outlineLevel="0" collapsed="false">
      <c r="A63" s="75" t="s">
        <v>133</v>
      </c>
      <c r="B63" s="71" t="s">
        <v>24</v>
      </c>
      <c r="C63" s="79" t="s">
        <v>743</v>
      </c>
      <c r="D63" s="79" t="n">
        <v>1000004002</v>
      </c>
      <c r="E63" s="79" t="s">
        <v>744</v>
      </c>
      <c r="F63" s="74" t="n">
        <v>45450</v>
      </c>
      <c r="G63" s="67" t="str">
        <f aca="false">IF(I63&gt;0,"Targeted Dealer","-")</f>
        <v>Targeted Dealer</v>
      </c>
      <c r="H63" s="67"/>
      <c r="I63" s="68" t="n">
        <v>100</v>
      </c>
      <c r="J63" s="68" t="n">
        <f aca="false">I63/$J$1*($J$1-$E$1)</f>
        <v>100</v>
      </c>
      <c r="K63" s="69" t="n">
        <v>78</v>
      </c>
      <c r="L63" s="69" t="n">
        <f aca="false">I63-K63</f>
        <v>22</v>
      </c>
      <c r="M63" s="69" t="n">
        <f aca="false">IFERROR((K63/J63%),"-")</f>
        <v>78</v>
      </c>
      <c r="N63" s="97" t="n">
        <v>83</v>
      </c>
      <c r="O63" s="98" t="str">
        <f aca="false">IF(F63&lt;=$P$2,"DEC","")</f>
        <v>DEC</v>
      </c>
      <c r="P63" s="97" t="n">
        <v>83</v>
      </c>
      <c r="Q63" s="99" t="n">
        <f aca="false">K63-P63</f>
        <v>-5</v>
      </c>
      <c r="R63" s="98" t="n">
        <f aca="false">IFERROR(IF(O63="Dec",(K63/P63-1))," ")</f>
        <v>-0.0602409638554217</v>
      </c>
      <c r="S63" s="100" t="str">
        <f aca="false">IF(N63&gt;0,IF(O63="","-",IF(R63&lt;0%,"DEGROWTH","GROWTH")))</f>
        <v>DEGROWTH</v>
      </c>
      <c r="T63" s="69" t="n">
        <v>70</v>
      </c>
      <c r="U63" s="101" t="str">
        <f aca="false">IF(F63&lt;=$V$2,"jAN","")</f>
        <v>jAN</v>
      </c>
      <c r="V63" s="97" t="n">
        <v>70</v>
      </c>
      <c r="W63" s="102" t="n">
        <f aca="false">K63-V63</f>
        <v>8</v>
      </c>
      <c r="X63" s="103" t="n">
        <f aca="false">IFERROR(IF(U63="Jan",(K63/V63-1)),0)</f>
        <v>0.114285714285714</v>
      </c>
      <c r="Y63" s="104" t="str">
        <f aca="false">IF(T63&gt;0,IF(U63="","-",IF(X63&lt;0%,"DEGROWTH","GROWTH")))</f>
        <v>GROWTH</v>
      </c>
      <c r="Z63" s="75" t="n">
        <v>0</v>
      </c>
      <c r="AA63" s="70"/>
      <c r="AB63" s="75" t="s">
        <v>133</v>
      </c>
      <c r="AC63" s="3"/>
    </row>
    <row r="64" customFormat="false" ht="14.25" hidden="false" customHeight="true" outlineLevel="0" collapsed="false">
      <c r="A64" s="75" t="s">
        <v>133</v>
      </c>
      <c r="B64" s="71" t="s">
        <v>21</v>
      </c>
      <c r="C64" s="79" t="s">
        <v>745</v>
      </c>
      <c r="D64" s="79" t="n">
        <v>1000004044</v>
      </c>
      <c r="E64" s="79" t="s">
        <v>746</v>
      </c>
      <c r="F64" s="74" t="n">
        <v>45490</v>
      </c>
      <c r="G64" s="67" t="str">
        <f aca="false">IF(I64&gt;0,"Targeted Dealer","-")</f>
        <v>Targeted Dealer</v>
      </c>
      <c r="H64" s="67"/>
      <c r="I64" s="68" t="n">
        <v>60</v>
      </c>
      <c r="J64" s="68" t="n">
        <f aca="false">I64/$J$1*($J$1-$E$1)</f>
        <v>60</v>
      </c>
      <c r="K64" s="69" t="n">
        <v>33</v>
      </c>
      <c r="L64" s="69" t="n">
        <f aca="false">I64-K64</f>
        <v>27</v>
      </c>
      <c r="M64" s="69" t="n">
        <f aca="false">IFERROR((K64/J64%),"-")</f>
        <v>55</v>
      </c>
      <c r="N64" s="97" t="n">
        <v>20</v>
      </c>
      <c r="O64" s="98" t="str">
        <f aca="false">IF(F64&lt;=$P$2,"DEC","")</f>
        <v>DEC</v>
      </c>
      <c r="P64" s="97" t="n">
        <v>20</v>
      </c>
      <c r="Q64" s="99" t="n">
        <f aca="false">K64-P64</f>
        <v>13</v>
      </c>
      <c r="R64" s="98" t="n">
        <f aca="false">IFERROR(IF(O64="Dec",(K64/P64-1))," ")</f>
        <v>0.65</v>
      </c>
      <c r="S64" s="100" t="str">
        <f aca="false">IF(N64&gt;0,IF(O64="","-",IF(R64&lt;0%,"DEGROWTH","GROWTH")))</f>
        <v>GROWTH</v>
      </c>
      <c r="T64" s="69" t="n">
        <v>40</v>
      </c>
      <c r="U64" s="101" t="str">
        <f aca="false">IF(F64&lt;=$V$2,"jAN","")</f>
        <v>jAN</v>
      </c>
      <c r="V64" s="97" t="n">
        <v>40</v>
      </c>
      <c r="W64" s="102" t="n">
        <f aca="false">K64-V64</f>
        <v>-7</v>
      </c>
      <c r="X64" s="103" t="n">
        <f aca="false">IFERROR(IF(U64="Jan",(K64/V64-1)),0)</f>
        <v>-0.175</v>
      </c>
      <c r="Y64" s="104" t="str">
        <f aca="false">IF(T64&gt;0,IF(U64="","-",IF(X64&lt;0%,"DEGROWTH","GROWTH")))</f>
        <v>DEGROWTH</v>
      </c>
      <c r="Z64" s="75" t="n">
        <v>0</v>
      </c>
      <c r="AA64" s="70"/>
      <c r="AB64" s="75" t="s">
        <v>133</v>
      </c>
      <c r="AC64" s="3"/>
    </row>
    <row r="65" customFormat="false" ht="14.25" hidden="false" customHeight="true" outlineLevel="0" collapsed="false">
      <c r="A65" s="75" t="s">
        <v>133</v>
      </c>
      <c r="B65" s="71" t="s">
        <v>21</v>
      </c>
      <c r="C65" s="79" t="s">
        <v>747</v>
      </c>
      <c r="D65" s="79" t="n">
        <v>1000004043</v>
      </c>
      <c r="E65" s="79" t="s">
        <v>748</v>
      </c>
      <c r="F65" s="74" t="n">
        <v>45490</v>
      </c>
      <c r="G65" s="67" t="str">
        <f aca="false">IF(I65&gt;0,"Targeted Dealer","-")</f>
        <v>Targeted Dealer</v>
      </c>
      <c r="H65" s="67"/>
      <c r="I65" s="68" t="n">
        <v>39</v>
      </c>
      <c r="J65" s="68" t="n">
        <f aca="false">I65/$J$1*($J$1-$E$1)</f>
        <v>39</v>
      </c>
      <c r="K65" s="69" t="n">
        <v>38</v>
      </c>
      <c r="L65" s="69" t="n">
        <f aca="false">I65-K65</f>
        <v>1</v>
      </c>
      <c r="M65" s="69" t="n">
        <f aca="false">IFERROR((K65/J65%),"-")</f>
        <v>97.4358974358974</v>
      </c>
      <c r="N65" s="97" t="n">
        <v>20</v>
      </c>
      <c r="O65" s="98" t="str">
        <f aca="false">IF(F65&lt;=$P$2,"DEC","")</f>
        <v>DEC</v>
      </c>
      <c r="P65" s="97" t="n">
        <v>20</v>
      </c>
      <c r="Q65" s="99" t="n">
        <f aca="false">K65-P65</f>
        <v>18</v>
      </c>
      <c r="R65" s="98" t="n">
        <f aca="false">IFERROR(IF(O65="Dec",(K65/P65-1))," ")</f>
        <v>0.9</v>
      </c>
      <c r="S65" s="100" t="str">
        <f aca="false">IF(N65&gt;0,IF(O65="","-",IF(R65&lt;0%,"DEGROWTH","GROWTH")))</f>
        <v>GROWTH</v>
      </c>
      <c r="T65" s="69" t="n">
        <v>26</v>
      </c>
      <c r="U65" s="101" t="str">
        <f aca="false">IF(F65&lt;=$V$2,"jAN","")</f>
        <v>jAN</v>
      </c>
      <c r="V65" s="97" t="n">
        <v>26</v>
      </c>
      <c r="W65" s="102" t="n">
        <f aca="false">K65-V65</f>
        <v>12</v>
      </c>
      <c r="X65" s="103" t="n">
        <f aca="false">IFERROR(IF(U65="Jan",(K65/V65-1)),0)</f>
        <v>0.461538461538461</v>
      </c>
      <c r="Y65" s="104" t="str">
        <f aca="false">IF(T65&gt;0,IF(U65="","-",IF(X65&lt;0%,"DEGROWTH","GROWTH")))</f>
        <v>GROWTH</v>
      </c>
      <c r="Z65" s="75" t="n">
        <v>1</v>
      </c>
      <c r="AA65" s="70"/>
      <c r="AB65" s="75" t="s">
        <v>133</v>
      </c>
      <c r="AC65" s="3"/>
    </row>
    <row r="66" customFormat="false" ht="14.25" hidden="false" customHeight="true" outlineLevel="0" collapsed="false">
      <c r="A66" s="75" t="s">
        <v>133</v>
      </c>
      <c r="B66" s="71" t="s">
        <v>24</v>
      </c>
      <c r="C66" s="79" t="s">
        <v>749</v>
      </c>
      <c r="D66" s="79" t="n">
        <v>1000004099</v>
      </c>
      <c r="E66" s="79" t="s">
        <v>750</v>
      </c>
      <c r="F66" s="74" t="n">
        <v>45532</v>
      </c>
      <c r="G66" s="67" t="str">
        <f aca="false">IF(I66&gt;0,"Targeted Dealer","-")</f>
        <v>Targeted Dealer</v>
      </c>
      <c r="H66" s="67"/>
      <c r="I66" s="68" t="n">
        <v>20</v>
      </c>
      <c r="J66" s="68" t="n">
        <f aca="false">I66/$J$1*($J$1-$E$1)</f>
        <v>20</v>
      </c>
      <c r="K66" s="69" t="n">
        <v>20</v>
      </c>
      <c r="L66" s="69" t="n">
        <f aca="false">I66-K66</f>
        <v>0</v>
      </c>
      <c r="M66" s="69" t="n">
        <f aca="false">IFERROR((K66/J66%),"-")</f>
        <v>100</v>
      </c>
      <c r="N66" s="97" t="n">
        <v>20</v>
      </c>
      <c r="O66" s="98" t="str">
        <f aca="false">IF(F66&lt;=$P$2,"DEC","")</f>
        <v>DEC</v>
      </c>
      <c r="P66" s="97" t="n">
        <v>20</v>
      </c>
      <c r="Q66" s="99" t="n">
        <f aca="false">K66-P66</f>
        <v>0</v>
      </c>
      <c r="R66" s="98" t="n">
        <f aca="false">IFERROR(IF(O66="Dec",(K66/P66-1))," ")</f>
        <v>0</v>
      </c>
      <c r="S66" s="100" t="str">
        <f aca="false">IF(N66&gt;0,IF(O66="","-",IF(R66&lt;0%,"DEGROWTH","GROWTH")))</f>
        <v>GROWTH</v>
      </c>
      <c r="T66" s="69" t="n">
        <v>20</v>
      </c>
      <c r="U66" s="101" t="str">
        <f aca="false">IF(F66&lt;=$V$2,"jAN","")</f>
        <v>jAN</v>
      </c>
      <c r="V66" s="97" t="n">
        <v>20</v>
      </c>
      <c r="W66" s="102" t="n">
        <f aca="false">K66-V66</f>
        <v>0</v>
      </c>
      <c r="X66" s="103" t="n">
        <f aca="false">IFERROR(IF(U66="Jan",(K66/V66-1)),0)</f>
        <v>0</v>
      </c>
      <c r="Y66" s="104" t="str">
        <f aca="false">IF(T66&gt;0,IF(U66="","-",IF(X66&lt;0%,"DEGROWTH","GROWTH")))</f>
        <v>GROWTH</v>
      </c>
      <c r="Z66" s="75" t="n">
        <v>0</v>
      </c>
      <c r="AA66" s="70"/>
      <c r="AB66" s="75" t="s">
        <v>133</v>
      </c>
      <c r="AC66" s="3"/>
    </row>
    <row r="67" customFormat="false" ht="14.25" hidden="false" customHeight="true" outlineLevel="0" collapsed="false">
      <c r="A67" s="70" t="s">
        <v>133</v>
      </c>
      <c r="B67" s="72" t="s">
        <v>144</v>
      </c>
      <c r="C67" s="72" t="s">
        <v>751</v>
      </c>
      <c r="D67" s="72" t="n">
        <v>1000000618</v>
      </c>
      <c r="E67" s="73" t="s">
        <v>752</v>
      </c>
      <c r="F67" s="74" t="n">
        <v>41135</v>
      </c>
      <c r="G67" s="67" t="str">
        <f aca="false">IF(I67&gt;0,"Targeted Dealer","-")</f>
        <v>Targeted Dealer</v>
      </c>
      <c r="H67" s="67"/>
      <c r="I67" s="68" t="n">
        <v>760</v>
      </c>
      <c r="J67" s="68" t="n">
        <f aca="false">I67/$J$1*($J$1-$E$1)</f>
        <v>760</v>
      </c>
      <c r="K67" s="69" t="n">
        <v>640</v>
      </c>
      <c r="L67" s="69" t="n">
        <f aca="false">I67-K67</f>
        <v>120</v>
      </c>
      <c r="M67" s="69" t="n">
        <f aca="false">IFERROR((K67/J67%),"-")</f>
        <v>84.2105263157895</v>
      </c>
      <c r="N67" s="97" t="n">
        <v>740</v>
      </c>
      <c r="O67" s="98" t="str">
        <f aca="false">IF(F67&lt;=$P$2,"DEC","")</f>
        <v>DEC</v>
      </c>
      <c r="P67" s="97" t="n">
        <v>740</v>
      </c>
      <c r="Q67" s="99" t="n">
        <f aca="false">K67-P67</f>
        <v>-100</v>
      </c>
      <c r="R67" s="98" t="n">
        <f aca="false">IFERROR(IF(O67="Dec",(K67/P67-1))," ")</f>
        <v>-0.135135135135135</v>
      </c>
      <c r="S67" s="100" t="str">
        <f aca="false">IF(N67&gt;0,IF(O67="","-",IF(R67&lt;0%,"DEGROWTH","GROWTH")))</f>
        <v>DEGROWTH</v>
      </c>
      <c r="T67" s="69" t="n">
        <v>620</v>
      </c>
      <c r="U67" s="101" t="str">
        <f aca="false">IF(F67&lt;=$V$2,"jAN","")</f>
        <v>jAN</v>
      </c>
      <c r="V67" s="97" t="n">
        <v>620</v>
      </c>
      <c r="W67" s="102" t="n">
        <f aca="false">K67-V67</f>
        <v>20</v>
      </c>
      <c r="X67" s="103" t="n">
        <f aca="false">IFERROR(IF(U67="Jan",(K67/V67-1)),0)</f>
        <v>0.032258064516129</v>
      </c>
      <c r="Y67" s="104" t="str">
        <f aca="false">IF(T67&gt;0,IF(U67="","-",IF(X67&lt;0%,"DEGROWTH","GROWTH")))</f>
        <v>GROWTH</v>
      </c>
      <c r="Z67" s="75" t="n">
        <v>0</v>
      </c>
      <c r="AA67" s="70"/>
      <c r="AB67" s="70" t="s">
        <v>133</v>
      </c>
      <c r="AC67" s="3"/>
    </row>
    <row r="68" customFormat="false" ht="14.25" hidden="false" customHeight="true" outlineLevel="0" collapsed="false">
      <c r="A68" s="70" t="s">
        <v>133</v>
      </c>
      <c r="B68" s="72" t="s">
        <v>144</v>
      </c>
      <c r="C68" s="72" t="s">
        <v>753</v>
      </c>
      <c r="D68" s="72" t="n">
        <v>1000000615</v>
      </c>
      <c r="E68" s="73" t="s">
        <v>754</v>
      </c>
      <c r="F68" s="74" t="n">
        <v>42044</v>
      </c>
      <c r="G68" s="67" t="str">
        <f aca="false">IF(I68&gt;0,"Targeted Dealer","-")</f>
        <v>Targeted Dealer</v>
      </c>
      <c r="H68" s="67"/>
      <c r="I68" s="68" t="n">
        <v>80</v>
      </c>
      <c r="J68" s="68" t="n">
        <f aca="false">I68/$J$1*($J$1-$E$1)</f>
        <v>80</v>
      </c>
      <c r="K68" s="69" t="n">
        <v>0</v>
      </c>
      <c r="L68" s="69" t="n">
        <f aca="false">I68-K68</f>
        <v>80</v>
      </c>
      <c r="M68" s="69" t="n">
        <f aca="false">IFERROR((K68/J68%),"-")</f>
        <v>0</v>
      </c>
      <c r="N68" s="97" t="n">
        <v>0</v>
      </c>
      <c r="O68" s="98" t="str">
        <f aca="false">IF(F68&lt;=$P$2,"DEC","")</f>
        <v>DEC</v>
      </c>
      <c r="P68" s="97" t="n">
        <v>0</v>
      </c>
      <c r="Q68" s="99" t="n">
        <f aca="false">K68-P68</f>
        <v>0</v>
      </c>
      <c r="R68" s="98" t="str">
        <f aca="false">IFERROR(IF(O68="Dec",(K68/P68-1))," ")</f>
        <v> </v>
      </c>
      <c r="S68" s="105" t="b">
        <f aca="false">IF(N68&gt;0,IF(O68="","-",IF(R68&lt;0%,"DEGROWTH","GROWTH")))</f>
        <v>0</v>
      </c>
      <c r="T68" s="69" t="n">
        <v>0</v>
      </c>
      <c r="U68" s="101" t="str">
        <f aca="false">IF(F68&lt;=$V$2,"jAN","")</f>
        <v>jAN</v>
      </c>
      <c r="V68" s="97" t="n">
        <v>0</v>
      </c>
      <c r="W68" s="102" t="n">
        <f aca="false">K68-V68</f>
        <v>0</v>
      </c>
      <c r="X68" s="103" t="n">
        <f aca="false">IFERROR(IF(U68="Jan",(K68/V68-1)),0)</f>
        <v>0</v>
      </c>
      <c r="Y68" s="106" t="b">
        <f aca="false">IF(T68&gt;0,IF(U68="","-",IF(X68&lt;0%,"DEGROWTH","GROWTH")))</f>
        <v>0</v>
      </c>
      <c r="Z68" s="75" t="n">
        <v>1</v>
      </c>
      <c r="AA68" s="70"/>
      <c r="AB68" s="70" t="s">
        <v>133</v>
      </c>
      <c r="AC68" s="3"/>
    </row>
    <row r="69" customFormat="false" ht="14.25" hidden="false" customHeight="true" outlineLevel="0" collapsed="false">
      <c r="A69" s="70" t="s">
        <v>133</v>
      </c>
      <c r="B69" s="72" t="s">
        <v>144</v>
      </c>
      <c r="C69" s="72" t="s">
        <v>755</v>
      </c>
      <c r="D69" s="72" t="n">
        <v>1000000616</v>
      </c>
      <c r="E69" s="73" t="s">
        <v>756</v>
      </c>
      <c r="F69" s="74" t="n">
        <v>42254</v>
      </c>
      <c r="G69" s="67" t="str">
        <f aca="false">IF(I69&gt;0,"Targeted Dealer","-")</f>
        <v>Targeted Dealer</v>
      </c>
      <c r="H69" s="67"/>
      <c r="I69" s="68" t="n">
        <v>100</v>
      </c>
      <c r="J69" s="68" t="n">
        <f aca="false">I69/$J$1*($J$1-$E$1)</f>
        <v>100</v>
      </c>
      <c r="K69" s="69" t="n">
        <v>40</v>
      </c>
      <c r="L69" s="69" t="n">
        <f aca="false">I69-K69</f>
        <v>60</v>
      </c>
      <c r="M69" s="69" t="n">
        <f aca="false">IFERROR((K69/J69%),"-")</f>
        <v>40</v>
      </c>
      <c r="N69" s="97" t="n">
        <v>40</v>
      </c>
      <c r="O69" s="98" t="str">
        <f aca="false">IF(F69&lt;=$P$2,"DEC","")</f>
        <v>DEC</v>
      </c>
      <c r="P69" s="97" t="n">
        <v>40</v>
      </c>
      <c r="Q69" s="99" t="n">
        <f aca="false">K69-P69</f>
        <v>0</v>
      </c>
      <c r="R69" s="98" t="n">
        <f aca="false">IFERROR(IF(O69="Dec",(K69/P69-1))," ")</f>
        <v>0</v>
      </c>
      <c r="S69" s="100" t="str">
        <f aca="false">IF(N69&gt;0,IF(O69="","-",IF(R69&lt;0%,"DEGROWTH","GROWTH")))</f>
        <v>GROWTH</v>
      </c>
      <c r="T69" s="69" t="n">
        <v>22</v>
      </c>
      <c r="U69" s="101" t="str">
        <f aca="false">IF(F69&lt;=$V$2,"jAN","")</f>
        <v>jAN</v>
      </c>
      <c r="V69" s="97" t="n">
        <v>22</v>
      </c>
      <c r="W69" s="102" t="n">
        <f aca="false">K69-V69</f>
        <v>18</v>
      </c>
      <c r="X69" s="103" t="n">
        <f aca="false">IFERROR(IF(U69="Jan",(K69/V69-1)),0)</f>
        <v>0.818181818181818</v>
      </c>
      <c r="Y69" s="104" t="str">
        <f aca="false">IF(T69&gt;0,IF(U69="","-",IF(X69&lt;0%,"DEGROWTH","GROWTH")))</f>
        <v>GROWTH</v>
      </c>
      <c r="Z69" s="75" t="n">
        <v>0</v>
      </c>
      <c r="AA69" s="70"/>
      <c r="AB69" s="70" t="s">
        <v>133</v>
      </c>
      <c r="AC69" s="3"/>
    </row>
    <row r="70" customFormat="false" ht="14.25" hidden="false" customHeight="true" outlineLevel="0" collapsed="false">
      <c r="A70" s="70" t="s">
        <v>133</v>
      </c>
      <c r="B70" s="72" t="s">
        <v>144</v>
      </c>
      <c r="C70" s="72" t="s">
        <v>757</v>
      </c>
      <c r="D70" s="72" t="n">
        <v>1000001007</v>
      </c>
      <c r="E70" s="73" t="s">
        <v>758</v>
      </c>
      <c r="F70" s="74" t="n">
        <v>43832</v>
      </c>
      <c r="G70" s="67" t="str">
        <f aca="false">IF(I70&gt;0,"Targeted Dealer","-")</f>
        <v>Targeted Dealer</v>
      </c>
      <c r="H70" s="67"/>
      <c r="I70" s="68" t="n">
        <v>380</v>
      </c>
      <c r="J70" s="68" t="n">
        <f aca="false">I70/$J$1*($J$1-$E$1)</f>
        <v>380</v>
      </c>
      <c r="K70" s="69" t="n">
        <v>280</v>
      </c>
      <c r="L70" s="69" t="n">
        <f aca="false">I70-K70</f>
        <v>100</v>
      </c>
      <c r="M70" s="69" t="n">
        <f aca="false">IFERROR((K70/J70%),"-")</f>
        <v>73.6842105263158</v>
      </c>
      <c r="N70" s="97" t="n">
        <v>280</v>
      </c>
      <c r="O70" s="98" t="str">
        <f aca="false">IF(F70&lt;=$P$2,"DEC","")</f>
        <v>DEC</v>
      </c>
      <c r="P70" s="97" t="n">
        <v>280</v>
      </c>
      <c r="Q70" s="99" t="n">
        <f aca="false">K70-P70</f>
        <v>0</v>
      </c>
      <c r="R70" s="98" t="n">
        <f aca="false">IFERROR(IF(O70="Dec",(K70/P70-1))," ")</f>
        <v>0</v>
      </c>
      <c r="S70" s="100" t="str">
        <f aca="false">IF(N70&gt;0,IF(O70="","-",IF(R70&lt;0%,"DEGROWTH","GROWTH")))</f>
        <v>GROWTH</v>
      </c>
      <c r="T70" s="69" t="n">
        <v>270</v>
      </c>
      <c r="U70" s="101" t="str">
        <f aca="false">IF(F70&lt;=$V$2,"jAN","")</f>
        <v>jAN</v>
      </c>
      <c r="V70" s="97" t="n">
        <v>270</v>
      </c>
      <c r="W70" s="102" t="n">
        <f aca="false">K70-V70</f>
        <v>10</v>
      </c>
      <c r="X70" s="103" t="n">
        <f aca="false">IFERROR(IF(U70="Jan",(K70/V70-1)),0)</f>
        <v>0.037037037037037</v>
      </c>
      <c r="Y70" s="104" t="str">
        <f aca="false">IF(T70&gt;0,IF(U70="","-",IF(X70&lt;0%,"DEGROWTH","GROWTH")))</f>
        <v>GROWTH</v>
      </c>
      <c r="Z70" s="75" t="n">
        <v>0</v>
      </c>
      <c r="AA70" s="70"/>
      <c r="AB70" s="70" t="s">
        <v>133</v>
      </c>
      <c r="AC70" s="3"/>
    </row>
    <row r="71" customFormat="false" ht="14.25" hidden="false" customHeight="true" outlineLevel="0" collapsed="false">
      <c r="A71" s="70" t="s">
        <v>133</v>
      </c>
      <c r="B71" s="72" t="s">
        <v>144</v>
      </c>
      <c r="C71" s="72" t="s">
        <v>759</v>
      </c>
      <c r="D71" s="72" t="n">
        <v>1000001008</v>
      </c>
      <c r="E71" s="73" t="s">
        <v>760</v>
      </c>
      <c r="F71" s="74" t="n">
        <v>43832</v>
      </c>
      <c r="G71" s="67" t="str">
        <f aca="false">IF(I71&gt;0,"Targeted Dealer","-")</f>
        <v>Targeted Dealer</v>
      </c>
      <c r="H71" s="67"/>
      <c r="I71" s="68" t="n">
        <v>380</v>
      </c>
      <c r="J71" s="68" t="n">
        <f aca="false">I71/$J$1*($J$1-$E$1)</f>
        <v>380</v>
      </c>
      <c r="K71" s="69" t="n">
        <v>280</v>
      </c>
      <c r="L71" s="69" t="n">
        <f aca="false">I71-K71</f>
        <v>100</v>
      </c>
      <c r="M71" s="69" t="n">
        <f aca="false">IFERROR((K71/J71%),"-")</f>
        <v>73.6842105263158</v>
      </c>
      <c r="N71" s="97" t="n">
        <v>380</v>
      </c>
      <c r="O71" s="98" t="str">
        <f aca="false">IF(F71&lt;=$P$2,"DEC","")</f>
        <v>DEC</v>
      </c>
      <c r="P71" s="97" t="n">
        <v>380</v>
      </c>
      <c r="Q71" s="99" t="n">
        <f aca="false">K71-P71</f>
        <v>-100</v>
      </c>
      <c r="R71" s="98" t="n">
        <f aca="false">IFERROR(IF(O71="Dec",(K71/P71-1))," ")</f>
        <v>-0.263157894736842</v>
      </c>
      <c r="S71" s="100" t="str">
        <f aca="false">IF(N71&gt;0,IF(O71="","-",IF(R71&lt;0%,"DEGROWTH","GROWTH")))</f>
        <v>DEGROWTH</v>
      </c>
      <c r="T71" s="69" t="n">
        <v>307.5</v>
      </c>
      <c r="U71" s="101" t="str">
        <f aca="false">IF(F71&lt;=$V$2,"jAN","")</f>
        <v>jAN</v>
      </c>
      <c r="V71" s="97" t="n">
        <v>307.5</v>
      </c>
      <c r="W71" s="102" t="n">
        <f aca="false">K71-V71</f>
        <v>-27.5</v>
      </c>
      <c r="X71" s="103" t="n">
        <f aca="false">IFERROR(IF(U71="Jan",(K71/V71-1)),0)</f>
        <v>-0.0894308943089431</v>
      </c>
      <c r="Y71" s="104" t="str">
        <f aca="false">IF(T71&gt;0,IF(U71="","-",IF(X71&lt;0%,"DEGROWTH","GROWTH")))</f>
        <v>DEGROWTH</v>
      </c>
      <c r="Z71" s="75" t="n">
        <v>0</v>
      </c>
      <c r="AA71" s="70"/>
      <c r="AB71" s="70" t="s">
        <v>133</v>
      </c>
      <c r="AC71" s="3"/>
    </row>
    <row r="72" customFormat="false" ht="14.25" hidden="false" customHeight="true" outlineLevel="0" collapsed="false">
      <c r="A72" s="70" t="s">
        <v>133</v>
      </c>
      <c r="B72" s="72" t="s">
        <v>144</v>
      </c>
      <c r="C72" s="72" t="s">
        <v>761</v>
      </c>
      <c r="D72" s="72" t="n">
        <v>1000000652</v>
      </c>
      <c r="E72" s="73" t="s">
        <v>762</v>
      </c>
      <c r="F72" s="74" t="n">
        <v>43906</v>
      </c>
      <c r="G72" s="67" t="str">
        <f aca="false">IF(I72&gt;0,"Targeted Dealer","-")</f>
        <v>Targeted Dealer</v>
      </c>
      <c r="H72" s="67"/>
      <c r="I72" s="68" t="n">
        <v>80</v>
      </c>
      <c r="J72" s="68" t="n">
        <f aca="false">I72/$J$1*($J$1-$E$1)</f>
        <v>80</v>
      </c>
      <c r="K72" s="69" t="n">
        <v>40</v>
      </c>
      <c r="L72" s="69" t="n">
        <f aca="false">I72-K72</f>
        <v>40</v>
      </c>
      <c r="M72" s="69" t="n">
        <f aca="false">IFERROR((K72/J72%),"-")</f>
        <v>50</v>
      </c>
      <c r="N72" s="97" t="n">
        <v>60</v>
      </c>
      <c r="O72" s="98" t="str">
        <f aca="false">IF(F72&lt;=$P$2,"DEC","")</f>
        <v>DEC</v>
      </c>
      <c r="P72" s="97" t="n">
        <v>60</v>
      </c>
      <c r="Q72" s="99" t="n">
        <f aca="false">K72-P72</f>
        <v>-20</v>
      </c>
      <c r="R72" s="98" t="n">
        <f aca="false">IFERROR(IF(O72="Dec",(K72/P72-1))," ")</f>
        <v>-0.333333333333333</v>
      </c>
      <c r="S72" s="100" t="str">
        <f aca="false">IF(N72&gt;0,IF(O72="","-",IF(R72&lt;0%,"DEGROWTH","GROWTH")))</f>
        <v>DEGROWTH</v>
      </c>
      <c r="T72" s="69" t="n">
        <v>60</v>
      </c>
      <c r="U72" s="101" t="str">
        <f aca="false">IF(F72&lt;=$V$2,"jAN","")</f>
        <v>jAN</v>
      </c>
      <c r="V72" s="97" t="n">
        <v>60</v>
      </c>
      <c r="W72" s="102" t="n">
        <f aca="false">K72-V72</f>
        <v>-20</v>
      </c>
      <c r="X72" s="103" t="n">
        <f aca="false">IFERROR(IF(U72="Jan",(K72/V72-1)),0)</f>
        <v>-0.333333333333333</v>
      </c>
      <c r="Y72" s="104" t="str">
        <f aca="false">IF(T72&gt;0,IF(U72="","-",IF(X72&lt;0%,"DEGROWTH","GROWTH")))</f>
        <v>DEGROWTH</v>
      </c>
      <c r="Z72" s="75" t="n">
        <v>0</v>
      </c>
      <c r="AA72" s="70"/>
      <c r="AB72" s="70" t="s">
        <v>133</v>
      </c>
      <c r="AC72" s="3"/>
    </row>
    <row r="73" customFormat="false" ht="14.25" hidden="false" customHeight="true" outlineLevel="0" collapsed="false">
      <c r="A73" s="70" t="s">
        <v>133</v>
      </c>
      <c r="B73" s="72" t="s">
        <v>144</v>
      </c>
      <c r="C73" s="72" t="s">
        <v>763</v>
      </c>
      <c r="D73" s="72" t="n">
        <v>1000001006</v>
      </c>
      <c r="E73" s="73" t="s">
        <v>764</v>
      </c>
      <c r="F73" s="74" t="n">
        <v>44459</v>
      </c>
      <c r="G73" s="67" t="str">
        <f aca="false">IF(I73&gt;0,"Targeted Dealer","-")</f>
        <v>Targeted Dealer</v>
      </c>
      <c r="H73" s="67"/>
      <c r="I73" s="68" t="n">
        <v>100</v>
      </c>
      <c r="J73" s="68" t="n">
        <f aca="false">I73/$J$1*($J$1-$E$1)</f>
        <v>100</v>
      </c>
      <c r="K73" s="69" t="n">
        <v>60</v>
      </c>
      <c r="L73" s="69" t="n">
        <f aca="false">I73-K73</f>
        <v>40</v>
      </c>
      <c r="M73" s="69" t="n">
        <f aca="false">IFERROR((K73/J73%),"-")</f>
        <v>60</v>
      </c>
      <c r="N73" s="97" t="n">
        <v>80</v>
      </c>
      <c r="O73" s="98" t="str">
        <f aca="false">IF(F73&lt;=$P$2,"DEC","")</f>
        <v>DEC</v>
      </c>
      <c r="P73" s="97" t="n">
        <v>80</v>
      </c>
      <c r="Q73" s="99" t="n">
        <f aca="false">K73-P73</f>
        <v>-20</v>
      </c>
      <c r="R73" s="98" t="n">
        <f aca="false">IFERROR(IF(O73="Dec",(K73/P73-1))," ")</f>
        <v>-0.25</v>
      </c>
      <c r="S73" s="100" t="str">
        <f aca="false">IF(N73&gt;0,IF(O73="","-",IF(R73&lt;0%,"DEGROWTH","GROWTH")))</f>
        <v>DEGROWTH</v>
      </c>
      <c r="T73" s="69" t="n">
        <v>22</v>
      </c>
      <c r="U73" s="101" t="str">
        <f aca="false">IF(F73&lt;=$V$2,"jAN","")</f>
        <v>jAN</v>
      </c>
      <c r="V73" s="97" t="n">
        <v>22</v>
      </c>
      <c r="W73" s="102" t="n">
        <f aca="false">K73-V73</f>
        <v>38</v>
      </c>
      <c r="X73" s="103" t="n">
        <f aca="false">IFERROR(IF(U73="Jan",(K73/V73-1)),0)</f>
        <v>1.72727272727273</v>
      </c>
      <c r="Y73" s="104" t="str">
        <f aca="false">IF(T73&gt;0,IF(U73="","-",IF(X73&lt;0%,"DEGROWTH","GROWTH")))</f>
        <v>GROWTH</v>
      </c>
      <c r="Z73" s="75" t="n">
        <v>0</v>
      </c>
      <c r="AA73" s="70"/>
      <c r="AB73" s="70" t="s">
        <v>133</v>
      </c>
      <c r="AC73" s="3"/>
    </row>
    <row r="74" customFormat="false" ht="14.25" hidden="false" customHeight="true" outlineLevel="0" collapsed="false">
      <c r="A74" s="70" t="s">
        <v>133</v>
      </c>
      <c r="B74" s="72" t="s">
        <v>144</v>
      </c>
      <c r="C74" s="72" t="s">
        <v>765</v>
      </c>
      <c r="D74" s="72" t="n">
        <v>1000002620</v>
      </c>
      <c r="E74" s="73" t="s">
        <v>766</v>
      </c>
      <c r="F74" s="74" t="n">
        <v>44628</v>
      </c>
      <c r="G74" s="67" t="str">
        <f aca="false">IF(I74&gt;0,"Targeted Dealer","-")</f>
        <v>Targeted Dealer</v>
      </c>
      <c r="H74" s="67"/>
      <c r="I74" s="68" t="n">
        <v>125</v>
      </c>
      <c r="J74" s="68" t="n">
        <f aca="false">I74/$J$1*($J$1-$E$1)</f>
        <v>125</v>
      </c>
      <c r="K74" s="69" t="n">
        <v>75</v>
      </c>
      <c r="L74" s="69" t="n">
        <f aca="false">I74-K74</f>
        <v>50</v>
      </c>
      <c r="M74" s="69" t="n">
        <f aca="false">IFERROR((K74/J74%),"-")</f>
        <v>60</v>
      </c>
      <c r="N74" s="97" t="n">
        <v>125</v>
      </c>
      <c r="O74" s="98" t="str">
        <f aca="false">IF(F74&lt;=$P$2,"DEC","")</f>
        <v>DEC</v>
      </c>
      <c r="P74" s="97" t="n">
        <v>125</v>
      </c>
      <c r="Q74" s="99" t="n">
        <f aca="false">K74-P74</f>
        <v>-50</v>
      </c>
      <c r="R74" s="98" t="n">
        <f aca="false">IFERROR(IF(O74="Dec",(K74/P74-1))," ")</f>
        <v>-0.4</v>
      </c>
      <c r="S74" s="100" t="str">
        <f aca="false">IF(N74&gt;0,IF(O74="","-",IF(R74&lt;0%,"DEGROWTH","GROWTH")))</f>
        <v>DEGROWTH</v>
      </c>
      <c r="T74" s="69" t="n">
        <v>198.5</v>
      </c>
      <c r="U74" s="101" t="str">
        <f aca="false">IF(F74&lt;=$V$2,"jAN","")</f>
        <v>jAN</v>
      </c>
      <c r="V74" s="97" t="n">
        <v>198.5</v>
      </c>
      <c r="W74" s="102" t="n">
        <f aca="false">K74-V74</f>
        <v>-123.5</v>
      </c>
      <c r="X74" s="103" t="n">
        <f aca="false">IFERROR(IF(U74="Jan",(K74/V74-1)),0)</f>
        <v>-0.622166246851385</v>
      </c>
      <c r="Y74" s="104" t="str">
        <f aca="false">IF(T74&gt;0,IF(U74="","-",IF(X74&lt;0%,"DEGROWTH","GROWTH")))</f>
        <v>DEGROWTH</v>
      </c>
      <c r="Z74" s="75" t="n">
        <v>0</v>
      </c>
      <c r="AA74" s="70"/>
      <c r="AB74" s="70" t="s">
        <v>133</v>
      </c>
      <c r="AC74" s="3"/>
    </row>
    <row r="75" customFormat="false" ht="14.25" hidden="false" customHeight="true" outlineLevel="0" collapsed="false">
      <c r="A75" s="70" t="s">
        <v>133</v>
      </c>
      <c r="B75" s="72" t="s">
        <v>144</v>
      </c>
      <c r="C75" s="72" t="s">
        <v>767</v>
      </c>
      <c r="D75" s="72" t="n">
        <v>1000003164</v>
      </c>
      <c r="E75" s="72" t="s">
        <v>768</v>
      </c>
      <c r="F75" s="74" t="n">
        <v>44916</v>
      </c>
      <c r="G75" s="67" t="str">
        <f aca="false">IF(I75&gt;0,"Targeted Dealer","-")</f>
        <v>Targeted Dealer</v>
      </c>
      <c r="H75" s="67"/>
      <c r="I75" s="68" t="n">
        <v>265</v>
      </c>
      <c r="J75" s="68" t="n">
        <f aca="false">I75/$J$1*($J$1-$E$1)</f>
        <v>265</v>
      </c>
      <c r="K75" s="69" t="n">
        <v>150</v>
      </c>
      <c r="L75" s="69" t="n">
        <f aca="false">I75-K75</f>
        <v>115</v>
      </c>
      <c r="M75" s="69" t="n">
        <f aca="false">IFERROR((K75/J75%),"-")</f>
        <v>56.6037735849057</v>
      </c>
      <c r="N75" s="97" t="n">
        <v>106</v>
      </c>
      <c r="O75" s="98" t="str">
        <f aca="false">IF(F75&lt;=$P$2,"DEC","")</f>
        <v>DEC</v>
      </c>
      <c r="P75" s="97" t="n">
        <v>106</v>
      </c>
      <c r="Q75" s="99" t="n">
        <f aca="false">K75-P75</f>
        <v>44</v>
      </c>
      <c r="R75" s="98" t="n">
        <f aca="false">IFERROR(IF(O75="Dec",(K75/P75-1))," ")</f>
        <v>0.415094339622641</v>
      </c>
      <c r="S75" s="100" t="str">
        <f aca="false">IF(N75&gt;0,IF(O75="","-",IF(R75&lt;0%,"DEGROWTH","GROWTH")))</f>
        <v>GROWTH</v>
      </c>
      <c r="T75" s="69" t="n">
        <v>252</v>
      </c>
      <c r="U75" s="101" t="str">
        <f aca="false">IF(F75&lt;=$V$2,"jAN","")</f>
        <v>jAN</v>
      </c>
      <c r="V75" s="97" t="n">
        <v>252</v>
      </c>
      <c r="W75" s="102" t="n">
        <f aca="false">K75-V75</f>
        <v>-102</v>
      </c>
      <c r="X75" s="103" t="n">
        <f aca="false">IFERROR(IF(U75="Jan",(K75/V75-1)),0)</f>
        <v>-0.404761904761905</v>
      </c>
      <c r="Y75" s="104" t="str">
        <f aca="false">IF(T75&gt;0,IF(U75="","-",IF(X75&lt;0%,"DEGROWTH","GROWTH")))</f>
        <v>DEGROWTH</v>
      </c>
      <c r="Z75" s="75" t="n">
        <v>0</v>
      </c>
      <c r="AA75" s="70"/>
      <c r="AB75" s="70" t="s">
        <v>133</v>
      </c>
      <c r="AC75" s="3"/>
    </row>
    <row r="76" customFormat="false" ht="14.25" hidden="false" customHeight="true" outlineLevel="0" collapsed="false">
      <c r="A76" s="75" t="s">
        <v>133</v>
      </c>
      <c r="B76" s="79" t="s">
        <v>26</v>
      </c>
      <c r="C76" s="79" t="s">
        <v>769</v>
      </c>
      <c r="D76" s="79" t="n">
        <v>1000004006</v>
      </c>
      <c r="E76" s="79" t="s">
        <v>770</v>
      </c>
      <c r="F76" s="74" t="n">
        <v>45456</v>
      </c>
      <c r="G76" s="67" t="str">
        <f aca="false">IF(I76&gt;0,"Targeted Dealer","-")</f>
        <v>Targeted Dealer</v>
      </c>
      <c r="H76" s="67"/>
      <c r="I76" s="68" t="n">
        <v>60</v>
      </c>
      <c r="J76" s="68" t="n">
        <f aca="false">I76/$J$1*($J$1-$E$1)</f>
        <v>60</v>
      </c>
      <c r="K76" s="69" t="n">
        <v>60</v>
      </c>
      <c r="L76" s="69" t="n">
        <f aca="false">I76-K76</f>
        <v>0</v>
      </c>
      <c r="M76" s="69" t="n">
        <f aca="false">IFERROR((K76/J76%),"-")</f>
        <v>100</v>
      </c>
      <c r="N76" s="97" t="n">
        <v>40</v>
      </c>
      <c r="O76" s="98" t="str">
        <f aca="false">IF(F76&lt;=$P$2,"DEC","")</f>
        <v>DEC</v>
      </c>
      <c r="P76" s="97" t="n">
        <v>40</v>
      </c>
      <c r="Q76" s="99" t="n">
        <f aca="false">K76-P76</f>
        <v>20</v>
      </c>
      <c r="R76" s="98" t="n">
        <f aca="false">IFERROR(IF(O76="Dec",(K76/P76-1))," ")</f>
        <v>0.5</v>
      </c>
      <c r="S76" s="100" t="str">
        <f aca="false">IF(N76&gt;0,IF(O76="","-",IF(R76&lt;0%,"DEGROWTH","GROWTH")))</f>
        <v>GROWTH</v>
      </c>
      <c r="T76" s="69" t="n">
        <v>39</v>
      </c>
      <c r="U76" s="101" t="str">
        <f aca="false">IF(F76&lt;=$V$2,"jAN","")</f>
        <v>jAN</v>
      </c>
      <c r="V76" s="97" t="n">
        <v>39</v>
      </c>
      <c r="W76" s="102" t="n">
        <f aca="false">K76-V76</f>
        <v>21</v>
      </c>
      <c r="X76" s="103" t="n">
        <f aca="false">IFERROR(IF(U76="Jan",(K76/V76-1)),0)</f>
        <v>0.538461538461539</v>
      </c>
      <c r="Y76" s="104" t="str">
        <f aca="false">IF(T76&gt;0,IF(U76="","-",IF(X76&lt;0%,"DEGROWTH","GROWTH")))</f>
        <v>GROWTH</v>
      </c>
      <c r="Z76" s="75" t="n">
        <v>0</v>
      </c>
      <c r="AA76" s="70"/>
      <c r="AB76" s="75" t="s">
        <v>133</v>
      </c>
      <c r="AC76" s="3"/>
    </row>
    <row r="77" customFormat="false" ht="14.25" hidden="false" customHeight="true" outlineLevel="0" collapsed="false">
      <c r="A77" s="75" t="s">
        <v>133</v>
      </c>
      <c r="B77" s="79" t="s">
        <v>26</v>
      </c>
      <c r="C77" s="79" t="s">
        <v>771</v>
      </c>
      <c r="D77" s="108" t="n">
        <v>1000004090</v>
      </c>
      <c r="E77" s="108" t="s">
        <v>772</v>
      </c>
      <c r="F77" s="74" t="n">
        <v>45524</v>
      </c>
      <c r="G77" s="67" t="str">
        <f aca="false">IF(I77&gt;0,"Targeted Dealer","-")</f>
        <v>Targeted Dealer</v>
      </c>
      <c r="H77" s="67"/>
      <c r="I77" s="68" t="n">
        <v>60</v>
      </c>
      <c r="J77" s="68" t="n">
        <f aca="false">I77/$J$1*($J$1-$E$1)</f>
        <v>60</v>
      </c>
      <c r="K77" s="69" t="n">
        <v>40</v>
      </c>
      <c r="L77" s="69" t="n">
        <f aca="false">I77-K77</f>
        <v>20</v>
      </c>
      <c r="M77" s="69" t="n">
        <f aca="false">IFERROR((K77/J77%),"-")</f>
        <v>66.6666666666667</v>
      </c>
      <c r="N77" s="97" t="n">
        <v>60</v>
      </c>
      <c r="O77" s="98" t="str">
        <f aca="false">IF(F77&lt;=$P$2,"DEC","")</f>
        <v>DEC</v>
      </c>
      <c r="P77" s="97" t="n">
        <v>60</v>
      </c>
      <c r="Q77" s="99" t="n">
        <f aca="false">K77-P77</f>
        <v>-20</v>
      </c>
      <c r="R77" s="98" t="n">
        <f aca="false">IFERROR(IF(O77="Dec",(K77/P77-1))," ")</f>
        <v>-0.333333333333333</v>
      </c>
      <c r="S77" s="100" t="str">
        <f aca="false">IF(N77&gt;0,IF(O77="","-",IF(R77&lt;0%,"DEGROWTH","GROWTH")))</f>
        <v>DEGROWTH</v>
      </c>
      <c r="T77" s="69" t="n">
        <v>50</v>
      </c>
      <c r="U77" s="101" t="str">
        <f aca="false">IF(F77&lt;=$V$2,"jAN","")</f>
        <v>jAN</v>
      </c>
      <c r="V77" s="97" t="n">
        <v>50</v>
      </c>
      <c r="W77" s="102" t="n">
        <f aca="false">K77-V77</f>
        <v>-10</v>
      </c>
      <c r="X77" s="103" t="n">
        <f aca="false">IFERROR(IF(U77="Jan",(K77/V77-1)),0)</f>
        <v>-0.2</v>
      </c>
      <c r="Y77" s="104" t="str">
        <f aca="false">IF(T77&gt;0,IF(U77="","-",IF(X77&lt;0%,"DEGROWTH","GROWTH")))</f>
        <v>DEGROWTH</v>
      </c>
      <c r="Z77" s="75" t="n">
        <v>0</v>
      </c>
      <c r="AA77" s="70"/>
      <c r="AB77" s="75" t="s">
        <v>133</v>
      </c>
      <c r="AC77" s="3"/>
    </row>
    <row r="78" customFormat="false" ht="14.25" hidden="false" customHeight="true" outlineLevel="0" collapsed="false">
      <c r="A78" s="70" t="s">
        <v>133</v>
      </c>
      <c r="B78" s="71" t="s">
        <v>27</v>
      </c>
      <c r="C78" s="72" t="s">
        <v>773</v>
      </c>
      <c r="D78" s="72" t="n">
        <v>1000000744</v>
      </c>
      <c r="E78" s="73" t="s">
        <v>774</v>
      </c>
      <c r="F78" s="74" t="n">
        <v>38939</v>
      </c>
      <c r="G78" s="67" t="str">
        <f aca="false">IF(I78&gt;0,"Targeted Dealer","-")</f>
        <v>Targeted Dealer</v>
      </c>
      <c r="H78" s="67"/>
      <c r="I78" s="68" t="n">
        <v>240</v>
      </c>
      <c r="J78" s="68" t="n">
        <f aca="false">I78/$J$1*($J$1-$E$1)</f>
        <v>240</v>
      </c>
      <c r="K78" s="69" t="n">
        <v>242.5</v>
      </c>
      <c r="L78" s="69" t="n">
        <f aca="false">I78-K78</f>
        <v>-2.5</v>
      </c>
      <c r="M78" s="69" t="n">
        <f aca="false">IFERROR((K78/J78%),"-")</f>
        <v>101.041666666667</v>
      </c>
      <c r="N78" s="97" t="n">
        <v>228</v>
      </c>
      <c r="O78" s="98" t="str">
        <f aca="false">IF(F78&lt;=$P$2,"DEC","")</f>
        <v>DEC</v>
      </c>
      <c r="P78" s="97" t="n">
        <v>228</v>
      </c>
      <c r="Q78" s="99" t="n">
        <f aca="false">K78-P78</f>
        <v>14.5</v>
      </c>
      <c r="R78" s="98" t="n">
        <f aca="false">IFERROR(IF(O78="Dec",(K78/P78-1))," ")</f>
        <v>0.0635964912280702</v>
      </c>
      <c r="S78" s="100" t="str">
        <f aca="false">IF(N78&gt;0,IF(O78="","-",IF(R78&lt;0%,"DEGROWTH","GROWTH")))</f>
        <v>GROWTH</v>
      </c>
      <c r="T78" s="69" t="n">
        <v>218.5</v>
      </c>
      <c r="U78" s="101" t="str">
        <f aca="false">IF(F78&lt;=$V$2,"jAN","")</f>
        <v>jAN</v>
      </c>
      <c r="V78" s="97" t="n">
        <v>218.5</v>
      </c>
      <c r="W78" s="102" t="n">
        <f aca="false">K78-V78</f>
        <v>24</v>
      </c>
      <c r="X78" s="103" t="n">
        <f aca="false">IFERROR(IF(U78="Jan",(K78/V78-1)),0)</f>
        <v>0.109839816933639</v>
      </c>
      <c r="Y78" s="104" t="str">
        <f aca="false">IF(T78&gt;0,IF(U78="","-",IF(X78&lt;0%,"DEGROWTH","GROWTH")))</f>
        <v>GROWTH</v>
      </c>
      <c r="Z78" s="75" t="n">
        <v>0</v>
      </c>
      <c r="AA78" s="70"/>
      <c r="AB78" s="70" t="s">
        <v>133</v>
      </c>
      <c r="AC78" s="3"/>
    </row>
    <row r="79" customFormat="false" ht="14.25" hidden="false" customHeight="true" outlineLevel="0" collapsed="false">
      <c r="A79" s="70" t="s">
        <v>133</v>
      </c>
      <c r="B79" s="71" t="s">
        <v>29</v>
      </c>
      <c r="C79" s="72" t="s">
        <v>775</v>
      </c>
      <c r="D79" s="72" t="n">
        <v>1000000732</v>
      </c>
      <c r="E79" s="73" t="s">
        <v>776</v>
      </c>
      <c r="F79" s="74" t="n">
        <v>39057</v>
      </c>
      <c r="G79" s="67" t="str">
        <f aca="false">IF(I79&gt;0,"Targeted Dealer","-")</f>
        <v>Targeted Dealer</v>
      </c>
      <c r="H79" s="67"/>
      <c r="I79" s="68" t="n">
        <v>5000</v>
      </c>
      <c r="J79" s="68" t="n">
        <f aca="false">I79/$J$1*($J$1-$E$1)</f>
        <v>5000</v>
      </c>
      <c r="K79" s="69" t="n">
        <v>4478</v>
      </c>
      <c r="L79" s="69" t="n">
        <f aca="false">I79-K79</f>
        <v>522</v>
      </c>
      <c r="M79" s="69" t="n">
        <f aca="false">IFERROR((K79/J79%),"-")</f>
        <v>89.56</v>
      </c>
      <c r="N79" s="97" t="n">
        <v>4618</v>
      </c>
      <c r="O79" s="98" t="str">
        <f aca="false">IF(F79&lt;=$P$2,"DEC","")</f>
        <v>DEC</v>
      </c>
      <c r="P79" s="97" t="n">
        <v>4618</v>
      </c>
      <c r="Q79" s="99" t="n">
        <f aca="false">K79-P79</f>
        <v>-140</v>
      </c>
      <c r="R79" s="98" t="n">
        <f aca="false">IFERROR(IF(O79="Dec",(K79/P79-1))," ")</f>
        <v>-0.0303161541792985</v>
      </c>
      <c r="S79" s="100" t="str">
        <f aca="false">IF(N79&gt;0,IF(O79="","-",IF(R79&lt;0%,"DEGROWTH","GROWTH")))</f>
        <v>DEGROWTH</v>
      </c>
      <c r="T79" s="69" t="n">
        <v>4536.75</v>
      </c>
      <c r="U79" s="101" t="str">
        <f aca="false">IF(F79&lt;=$V$2,"jAN","")</f>
        <v>jAN</v>
      </c>
      <c r="V79" s="97" t="n">
        <v>4536.75</v>
      </c>
      <c r="W79" s="102" t="n">
        <f aca="false">K79-V79</f>
        <v>-58.75</v>
      </c>
      <c r="X79" s="103" t="n">
        <f aca="false">IFERROR(IF(U79="Jan",(K79/V79-1)),0)</f>
        <v>-0.0129497988648262</v>
      </c>
      <c r="Y79" s="104" t="str">
        <f aca="false">IF(T79&gt;0,IF(U79="","-",IF(X79&lt;0%,"DEGROWTH","GROWTH")))</f>
        <v>DEGROWTH</v>
      </c>
      <c r="Z79" s="75" t="n">
        <v>0</v>
      </c>
      <c r="AA79" s="70"/>
      <c r="AB79" s="70" t="s">
        <v>133</v>
      </c>
      <c r="AC79" s="3"/>
    </row>
    <row r="80" customFormat="false" ht="14.25" hidden="false" customHeight="true" outlineLevel="0" collapsed="false">
      <c r="A80" s="70" t="s">
        <v>133</v>
      </c>
      <c r="B80" s="71" t="s">
        <v>27</v>
      </c>
      <c r="C80" s="72" t="s">
        <v>777</v>
      </c>
      <c r="D80" s="72" t="n">
        <v>1000000729</v>
      </c>
      <c r="E80" s="73" t="s">
        <v>778</v>
      </c>
      <c r="F80" s="74" t="n">
        <v>39283</v>
      </c>
      <c r="G80" s="67" t="str">
        <f aca="false">IF(I80&gt;0,"Targeted Dealer","-")</f>
        <v>Targeted Dealer</v>
      </c>
      <c r="H80" s="67"/>
      <c r="I80" s="68" t="n">
        <v>20</v>
      </c>
      <c r="J80" s="68" t="n">
        <f aca="false">I80/$J$1*($J$1-$E$1)</f>
        <v>20</v>
      </c>
      <c r="K80" s="69" t="n">
        <v>8</v>
      </c>
      <c r="L80" s="69" t="n">
        <f aca="false">I80-K80</f>
        <v>12</v>
      </c>
      <c r="M80" s="69" t="n">
        <f aca="false">IFERROR((K80/J80%),"-")</f>
        <v>40</v>
      </c>
      <c r="N80" s="97" t="n">
        <v>15</v>
      </c>
      <c r="O80" s="98" t="str">
        <f aca="false">IF(F80&lt;=$P$2,"DEC","")</f>
        <v>DEC</v>
      </c>
      <c r="P80" s="97" t="n">
        <v>15</v>
      </c>
      <c r="Q80" s="99" t="n">
        <f aca="false">K80-P80</f>
        <v>-7</v>
      </c>
      <c r="R80" s="98" t="n">
        <f aca="false">IFERROR(IF(O80="Dec",(K80/P80-1))," ")</f>
        <v>-0.466666666666667</v>
      </c>
      <c r="S80" s="100" t="str">
        <f aca="false">IF(N80&gt;0,IF(O80="","-",IF(R80&lt;0%,"DEGROWTH","GROWTH")))</f>
        <v>DEGROWTH</v>
      </c>
      <c r="T80" s="69" t="n">
        <v>7.5</v>
      </c>
      <c r="U80" s="101" t="str">
        <f aca="false">IF(F80&lt;=$V$2,"jAN","")</f>
        <v>jAN</v>
      </c>
      <c r="V80" s="97" t="n">
        <v>7.5</v>
      </c>
      <c r="W80" s="102" t="n">
        <f aca="false">K80-V80</f>
        <v>0.5</v>
      </c>
      <c r="X80" s="103" t="n">
        <f aca="false">IFERROR(IF(U80="Jan",(K80/V80-1)),0)</f>
        <v>0.0666666666666667</v>
      </c>
      <c r="Y80" s="104" t="str">
        <f aca="false">IF(T80&gt;0,IF(U80="","-",IF(X80&lt;0%,"DEGROWTH","GROWTH")))</f>
        <v>GROWTH</v>
      </c>
      <c r="Z80" s="75" t="n">
        <v>0</v>
      </c>
      <c r="AA80" s="70"/>
      <c r="AB80" s="70" t="s">
        <v>133</v>
      </c>
      <c r="AC80" s="3"/>
    </row>
    <row r="81" customFormat="false" ht="14.25" hidden="false" customHeight="true" outlineLevel="0" collapsed="false">
      <c r="A81" s="70" t="s">
        <v>133</v>
      </c>
      <c r="B81" s="71" t="s">
        <v>29</v>
      </c>
      <c r="C81" s="72" t="s">
        <v>779</v>
      </c>
      <c r="D81" s="72" t="n">
        <v>1000000737</v>
      </c>
      <c r="E81" s="73" t="s">
        <v>780</v>
      </c>
      <c r="F81" s="74" t="n">
        <v>39746</v>
      </c>
      <c r="G81" s="67" t="str">
        <f aca="false">IF(I81&gt;0,"Targeted Dealer","-")</f>
        <v>Targeted Dealer</v>
      </c>
      <c r="H81" s="67"/>
      <c r="I81" s="68" t="n">
        <v>1150</v>
      </c>
      <c r="J81" s="68" t="n">
        <f aca="false">I81/$J$1*($J$1-$E$1)</f>
        <v>1150</v>
      </c>
      <c r="K81" s="69" t="n">
        <v>1145</v>
      </c>
      <c r="L81" s="69" t="n">
        <f aca="false">I81-K81</f>
        <v>5</v>
      </c>
      <c r="M81" s="69" t="n">
        <f aca="false">IFERROR((K81/J81%),"-")</f>
        <v>99.5652173913043</v>
      </c>
      <c r="N81" s="97" t="n">
        <v>1310</v>
      </c>
      <c r="O81" s="98" t="str">
        <f aca="false">IF(F81&lt;=$P$2,"DEC","")</f>
        <v>DEC</v>
      </c>
      <c r="P81" s="97" t="n">
        <v>1310</v>
      </c>
      <c r="Q81" s="99" t="n">
        <f aca="false">K81-P81</f>
        <v>-165</v>
      </c>
      <c r="R81" s="98" t="n">
        <f aca="false">IFERROR(IF(O81="Dec",(K81/P81-1))," ")</f>
        <v>-0.125954198473282</v>
      </c>
      <c r="S81" s="100" t="str">
        <f aca="false">IF(N81&gt;0,IF(O81="","-",IF(R81&lt;0%,"DEGROWTH","GROWTH")))</f>
        <v>DEGROWTH</v>
      </c>
      <c r="T81" s="69" t="n">
        <v>1032</v>
      </c>
      <c r="U81" s="101" t="str">
        <f aca="false">IF(F81&lt;=$V$2,"jAN","")</f>
        <v>jAN</v>
      </c>
      <c r="V81" s="97" t="n">
        <v>1032</v>
      </c>
      <c r="W81" s="102" t="n">
        <f aca="false">K81-V81</f>
        <v>113</v>
      </c>
      <c r="X81" s="103" t="n">
        <f aca="false">IFERROR(IF(U81="Jan",(K81/V81-1)),0)</f>
        <v>0.109496124031008</v>
      </c>
      <c r="Y81" s="104" t="str">
        <f aca="false">IF(T81&gt;0,IF(U81="","-",IF(X81&lt;0%,"DEGROWTH","GROWTH")))</f>
        <v>GROWTH</v>
      </c>
      <c r="Z81" s="75" t="n">
        <v>0</v>
      </c>
      <c r="AA81" s="70"/>
      <c r="AB81" s="70" t="s">
        <v>133</v>
      </c>
      <c r="AC81" s="3"/>
    </row>
    <row r="82" customFormat="false" ht="14.25" hidden="false" customHeight="true" outlineLevel="0" collapsed="false">
      <c r="A82" s="70" t="s">
        <v>133</v>
      </c>
      <c r="B82" s="71" t="s">
        <v>27</v>
      </c>
      <c r="C82" s="72" t="s">
        <v>781</v>
      </c>
      <c r="D82" s="72" t="n">
        <v>1000000733</v>
      </c>
      <c r="E82" s="73" t="s">
        <v>782</v>
      </c>
      <c r="F82" s="74" t="n">
        <v>39996</v>
      </c>
      <c r="G82" s="67" t="str">
        <f aca="false">IF(I82&gt;0,"Targeted Dealer","-")</f>
        <v>Targeted Dealer</v>
      </c>
      <c r="H82" s="67"/>
      <c r="I82" s="68" t="n">
        <v>160</v>
      </c>
      <c r="J82" s="68" t="n">
        <f aca="false">I82/$J$1*($J$1-$E$1)</f>
        <v>160</v>
      </c>
      <c r="K82" s="69" t="n">
        <v>93.5</v>
      </c>
      <c r="L82" s="69" t="n">
        <f aca="false">I82-K82</f>
        <v>66.5</v>
      </c>
      <c r="M82" s="69" t="n">
        <f aca="false">IFERROR((K82/J82%),"-")</f>
        <v>58.4375</v>
      </c>
      <c r="N82" s="97" t="n">
        <v>92</v>
      </c>
      <c r="O82" s="98" t="str">
        <f aca="false">IF(F82&lt;=$P$2,"DEC","")</f>
        <v>DEC</v>
      </c>
      <c r="P82" s="97" t="n">
        <v>92</v>
      </c>
      <c r="Q82" s="99" t="n">
        <f aca="false">K82-P82</f>
        <v>1.5</v>
      </c>
      <c r="R82" s="98" t="n">
        <f aca="false">IFERROR(IF(O82="Dec",(K82/P82-1))," ")</f>
        <v>0.0163043478260869</v>
      </c>
      <c r="S82" s="100" t="str">
        <f aca="false">IF(N82&gt;0,IF(O82="","-",IF(R82&lt;0%,"DEGROWTH","GROWTH")))</f>
        <v>GROWTH</v>
      </c>
      <c r="T82" s="69" t="n">
        <v>129.75</v>
      </c>
      <c r="U82" s="101" t="str">
        <f aca="false">IF(F82&lt;=$V$2,"jAN","")</f>
        <v>jAN</v>
      </c>
      <c r="V82" s="97" t="n">
        <v>129.75</v>
      </c>
      <c r="W82" s="102" t="n">
        <f aca="false">K82-V82</f>
        <v>-36.25</v>
      </c>
      <c r="X82" s="103" t="n">
        <f aca="false">IFERROR(IF(U82="Jan",(K82/V82-1)),0)</f>
        <v>-0.279383429672447</v>
      </c>
      <c r="Y82" s="104" t="str">
        <f aca="false">IF(T82&gt;0,IF(U82="","-",IF(X82&lt;0%,"DEGROWTH","GROWTH")))</f>
        <v>DEGROWTH</v>
      </c>
      <c r="Z82" s="75" t="n">
        <v>0</v>
      </c>
      <c r="AA82" s="70"/>
      <c r="AB82" s="70" t="s">
        <v>133</v>
      </c>
      <c r="AC82" s="3"/>
    </row>
    <row r="83" customFormat="false" ht="14.25" hidden="false" customHeight="true" outlineLevel="0" collapsed="false">
      <c r="A83" s="70" t="s">
        <v>133</v>
      </c>
      <c r="B83" s="71" t="s">
        <v>27</v>
      </c>
      <c r="C83" s="72" t="s">
        <v>783</v>
      </c>
      <c r="D83" s="72" t="n">
        <v>1000000745</v>
      </c>
      <c r="E83" s="73" t="s">
        <v>784</v>
      </c>
      <c r="F83" s="74" t="n">
        <v>40655</v>
      </c>
      <c r="G83" s="67" t="str">
        <f aca="false">IF(I83&gt;0,"Targeted Dealer","-")</f>
        <v>Targeted Dealer</v>
      </c>
      <c r="H83" s="67"/>
      <c r="I83" s="68" t="n">
        <v>80</v>
      </c>
      <c r="J83" s="68" t="n">
        <f aca="false">I83/$J$1*($J$1-$E$1)</f>
        <v>80</v>
      </c>
      <c r="K83" s="69" t="n">
        <v>55</v>
      </c>
      <c r="L83" s="69" t="n">
        <f aca="false">I83-K83</f>
        <v>25</v>
      </c>
      <c r="M83" s="69" t="n">
        <f aca="false">IFERROR((K83/J83%),"-")</f>
        <v>68.75</v>
      </c>
      <c r="N83" s="97" t="n">
        <v>60.5</v>
      </c>
      <c r="O83" s="98" t="str">
        <f aca="false">IF(F83&lt;=$P$2,"DEC","")</f>
        <v>DEC</v>
      </c>
      <c r="P83" s="97" t="n">
        <v>60.5</v>
      </c>
      <c r="Q83" s="99" t="n">
        <f aca="false">K83-P83</f>
        <v>-5.5</v>
      </c>
      <c r="R83" s="98" t="n">
        <f aca="false">IFERROR(IF(O83="Dec",(K83/P83-1))," ")</f>
        <v>-0.0909090909090909</v>
      </c>
      <c r="S83" s="100" t="str">
        <f aca="false">IF(N83&gt;0,IF(O83="","-",IF(R83&lt;0%,"DEGROWTH","GROWTH")))</f>
        <v>DEGROWTH</v>
      </c>
      <c r="T83" s="69" t="n">
        <v>81.4</v>
      </c>
      <c r="U83" s="101" t="str">
        <f aca="false">IF(F83&lt;=$V$2,"jAN","")</f>
        <v>jAN</v>
      </c>
      <c r="V83" s="97" t="n">
        <v>81.4</v>
      </c>
      <c r="W83" s="102" t="n">
        <f aca="false">K83-V83</f>
        <v>-26.4</v>
      </c>
      <c r="X83" s="103" t="n">
        <f aca="false">IFERROR(IF(U83="Jan",(K83/V83-1)),0)</f>
        <v>-0.324324324324324</v>
      </c>
      <c r="Y83" s="104" t="str">
        <f aca="false">IF(T83&gt;0,IF(U83="","-",IF(X83&lt;0%,"DEGROWTH","GROWTH")))</f>
        <v>DEGROWTH</v>
      </c>
      <c r="Z83" s="75" t="n">
        <v>0</v>
      </c>
      <c r="AA83" s="70"/>
      <c r="AB83" s="70" t="s">
        <v>133</v>
      </c>
      <c r="AC83" s="3"/>
    </row>
    <row r="84" customFormat="false" ht="14.25" hidden="false" customHeight="true" outlineLevel="0" collapsed="false">
      <c r="A84" s="70" t="s">
        <v>133</v>
      </c>
      <c r="B84" s="71" t="s">
        <v>27</v>
      </c>
      <c r="C84" s="72" t="s">
        <v>785</v>
      </c>
      <c r="D84" s="72" t="n">
        <v>1000000740</v>
      </c>
      <c r="E84" s="73" t="s">
        <v>786</v>
      </c>
      <c r="F84" s="74" t="n">
        <v>40669</v>
      </c>
      <c r="G84" s="67" t="str">
        <f aca="false">IF(I84&gt;0,"Targeted Dealer","-")</f>
        <v>Targeted Dealer</v>
      </c>
      <c r="H84" s="67"/>
      <c r="I84" s="68" t="n">
        <v>60</v>
      </c>
      <c r="J84" s="68" t="n">
        <f aca="false">I84/$J$1*($J$1-$E$1)</f>
        <v>60</v>
      </c>
      <c r="K84" s="69" t="n">
        <v>65.75</v>
      </c>
      <c r="L84" s="69" t="n">
        <f aca="false">I84-K84</f>
        <v>-5.75</v>
      </c>
      <c r="M84" s="69" t="n">
        <f aca="false">IFERROR((K84/J84%),"-")</f>
        <v>109.583333333333</v>
      </c>
      <c r="N84" s="97" t="n">
        <v>48</v>
      </c>
      <c r="O84" s="98" t="str">
        <f aca="false">IF(F84&lt;=$P$2,"DEC","")</f>
        <v>DEC</v>
      </c>
      <c r="P84" s="97" t="n">
        <v>48</v>
      </c>
      <c r="Q84" s="99" t="n">
        <f aca="false">K84-P84</f>
        <v>17.75</v>
      </c>
      <c r="R84" s="98" t="n">
        <f aca="false">IFERROR(IF(O84="Dec",(K84/P84-1))," ")</f>
        <v>0.369791666666667</v>
      </c>
      <c r="S84" s="100" t="str">
        <f aca="false">IF(N84&gt;0,IF(O84="","-",IF(R84&lt;0%,"DEGROWTH","GROWTH")))</f>
        <v>GROWTH</v>
      </c>
      <c r="T84" s="69" t="n">
        <v>165</v>
      </c>
      <c r="U84" s="101" t="str">
        <f aca="false">IF(F84&lt;=$V$2,"jAN","")</f>
        <v>jAN</v>
      </c>
      <c r="V84" s="97" t="n">
        <v>165</v>
      </c>
      <c r="W84" s="102" t="n">
        <f aca="false">K84-V84</f>
        <v>-99.25</v>
      </c>
      <c r="X84" s="103" t="n">
        <f aca="false">IFERROR(IF(U84="Jan",(K84/V84-1)),0)</f>
        <v>-0.601515151515152</v>
      </c>
      <c r="Y84" s="104" t="str">
        <f aca="false">IF(T84&gt;0,IF(U84="","-",IF(X84&lt;0%,"DEGROWTH","GROWTH")))</f>
        <v>DEGROWTH</v>
      </c>
      <c r="Z84" s="75" t="n">
        <v>0</v>
      </c>
      <c r="AA84" s="70"/>
      <c r="AB84" s="70" t="s">
        <v>133</v>
      </c>
      <c r="AC84" s="3"/>
    </row>
    <row r="85" customFormat="false" ht="14.25" hidden="false" customHeight="true" outlineLevel="0" collapsed="false">
      <c r="A85" s="70" t="s">
        <v>133</v>
      </c>
      <c r="B85" s="71" t="s">
        <v>29</v>
      </c>
      <c r="C85" s="72" t="s">
        <v>787</v>
      </c>
      <c r="D85" s="72" t="n">
        <v>1000000722</v>
      </c>
      <c r="E85" s="73" t="s">
        <v>788</v>
      </c>
      <c r="F85" s="74" t="n">
        <v>41212</v>
      </c>
      <c r="G85" s="67" t="str">
        <f aca="false">IF(I85&gt;0,"Targeted Dealer","-")</f>
        <v>Targeted Dealer</v>
      </c>
      <c r="H85" s="67"/>
      <c r="I85" s="68" t="n">
        <v>240</v>
      </c>
      <c r="J85" s="68" t="n">
        <f aca="false">I85/$J$1*($J$1-$E$1)</f>
        <v>240</v>
      </c>
      <c r="K85" s="69" t="n">
        <v>160</v>
      </c>
      <c r="L85" s="69" t="n">
        <f aca="false">I85-K85</f>
        <v>80</v>
      </c>
      <c r="M85" s="69" t="n">
        <f aca="false">IFERROR((K85/J85%),"-")</f>
        <v>66.6666666666667</v>
      </c>
      <c r="N85" s="97" t="n">
        <v>180</v>
      </c>
      <c r="O85" s="98" t="str">
        <f aca="false">IF(F85&lt;=$P$2,"DEC","")</f>
        <v>DEC</v>
      </c>
      <c r="P85" s="97" t="n">
        <v>180</v>
      </c>
      <c r="Q85" s="99" t="n">
        <f aca="false">K85-P85</f>
        <v>-20</v>
      </c>
      <c r="R85" s="98" t="n">
        <f aca="false">IFERROR(IF(O85="Dec",(K85/P85-1))," ")</f>
        <v>-0.111111111111111</v>
      </c>
      <c r="S85" s="100" t="str">
        <f aca="false">IF(N85&gt;0,IF(O85="","-",IF(R85&lt;0%,"DEGROWTH","GROWTH")))</f>
        <v>DEGROWTH</v>
      </c>
      <c r="T85" s="69" t="n">
        <v>213</v>
      </c>
      <c r="U85" s="101" t="str">
        <f aca="false">IF(F85&lt;=$V$2,"jAN","")</f>
        <v>jAN</v>
      </c>
      <c r="V85" s="97" t="n">
        <v>213</v>
      </c>
      <c r="W85" s="102" t="n">
        <f aca="false">K85-V85</f>
        <v>-53</v>
      </c>
      <c r="X85" s="103" t="n">
        <f aca="false">IFERROR(IF(U85="Jan",(K85/V85-1)),0)</f>
        <v>-0.248826291079812</v>
      </c>
      <c r="Y85" s="104" t="str">
        <f aca="false">IF(T85&gt;0,IF(U85="","-",IF(X85&lt;0%,"DEGROWTH","GROWTH")))</f>
        <v>DEGROWTH</v>
      </c>
      <c r="Z85" s="75" t="n">
        <v>0</v>
      </c>
      <c r="AA85" s="70"/>
      <c r="AB85" s="70" t="s">
        <v>133</v>
      </c>
      <c r="AC85" s="3"/>
    </row>
    <row r="86" customFormat="false" ht="14.25" hidden="false" customHeight="true" outlineLevel="0" collapsed="false">
      <c r="A86" s="70" t="s">
        <v>133</v>
      </c>
      <c r="B86" s="71" t="s">
        <v>27</v>
      </c>
      <c r="C86" s="72" t="s">
        <v>789</v>
      </c>
      <c r="D86" s="72" t="n">
        <v>1000000735</v>
      </c>
      <c r="E86" s="73" t="s">
        <v>790</v>
      </c>
      <c r="F86" s="74" t="n">
        <v>41372</v>
      </c>
      <c r="G86" s="67" t="str">
        <f aca="false">IF(I86&gt;0,"Targeted Dealer","-")</f>
        <v>Targeted Dealer</v>
      </c>
      <c r="H86" s="67"/>
      <c r="I86" s="68" t="n">
        <v>500</v>
      </c>
      <c r="J86" s="68" t="n">
        <f aca="false">I86/$J$1*($J$1-$E$1)</f>
        <v>500</v>
      </c>
      <c r="K86" s="69" t="n">
        <v>500</v>
      </c>
      <c r="L86" s="69" t="n">
        <f aca="false">I86-K86</f>
        <v>0</v>
      </c>
      <c r="M86" s="69" t="n">
        <f aca="false">IFERROR((K86/J86%),"-")</f>
        <v>100</v>
      </c>
      <c r="N86" s="97" t="n">
        <v>421</v>
      </c>
      <c r="O86" s="98" t="str">
        <f aca="false">IF(F86&lt;=$P$2,"DEC","")</f>
        <v>DEC</v>
      </c>
      <c r="P86" s="97" t="n">
        <v>421</v>
      </c>
      <c r="Q86" s="99" t="n">
        <f aca="false">K86-P86</f>
        <v>79</v>
      </c>
      <c r="R86" s="98" t="n">
        <f aca="false">IFERROR(IF(O86="Dec",(K86/P86-1))," ")</f>
        <v>0.187648456057007</v>
      </c>
      <c r="S86" s="100" t="str">
        <f aca="false">IF(N86&gt;0,IF(O86="","-",IF(R86&lt;0%,"DEGROWTH","GROWTH")))</f>
        <v>GROWTH</v>
      </c>
      <c r="T86" s="69" t="n">
        <v>500</v>
      </c>
      <c r="U86" s="101" t="str">
        <f aca="false">IF(F86&lt;=$V$2,"jAN","")</f>
        <v>jAN</v>
      </c>
      <c r="V86" s="97" t="n">
        <v>500</v>
      </c>
      <c r="W86" s="102" t="n">
        <f aca="false">K86-V86</f>
        <v>0</v>
      </c>
      <c r="X86" s="103" t="n">
        <f aca="false">IFERROR(IF(U86="Jan",(K86/V86-1)),0)</f>
        <v>0</v>
      </c>
      <c r="Y86" s="104" t="str">
        <f aca="false">IF(T86&gt;0,IF(U86="","-",IF(X86&lt;0%,"DEGROWTH","GROWTH")))</f>
        <v>GROWTH</v>
      </c>
      <c r="Z86" s="75" t="n">
        <v>0</v>
      </c>
      <c r="AA86" s="70"/>
      <c r="AB86" s="70" t="s">
        <v>133</v>
      </c>
      <c r="AC86" s="3"/>
    </row>
    <row r="87" customFormat="false" ht="14.25" hidden="false" customHeight="true" outlineLevel="0" collapsed="false">
      <c r="A87" s="70" t="s">
        <v>133</v>
      </c>
      <c r="B87" s="71" t="s">
        <v>29</v>
      </c>
      <c r="C87" s="72" t="s">
        <v>791</v>
      </c>
      <c r="D87" s="72" t="n">
        <v>1000000728</v>
      </c>
      <c r="E87" s="73" t="s">
        <v>792</v>
      </c>
      <c r="F87" s="74" t="n">
        <v>41470</v>
      </c>
      <c r="G87" s="67" t="str">
        <f aca="false">IF(I87&gt;0,"Targeted Dealer","-")</f>
        <v>Targeted Dealer</v>
      </c>
      <c r="H87" s="67"/>
      <c r="I87" s="68" t="n">
        <v>60</v>
      </c>
      <c r="J87" s="68" t="n">
        <f aca="false">I87/$J$1*($J$1-$E$1)</f>
        <v>60</v>
      </c>
      <c r="K87" s="69" t="n">
        <v>40</v>
      </c>
      <c r="L87" s="69" t="n">
        <f aca="false">I87-K87</f>
        <v>20</v>
      </c>
      <c r="M87" s="69" t="n">
        <f aca="false">IFERROR((K87/J87%),"-")</f>
        <v>66.6666666666667</v>
      </c>
      <c r="N87" s="97" t="n">
        <v>0</v>
      </c>
      <c r="O87" s="98" t="str">
        <f aca="false">IF(F87&lt;=$P$2,"DEC","")</f>
        <v>DEC</v>
      </c>
      <c r="P87" s="97" t="n">
        <v>0</v>
      </c>
      <c r="Q87" s="99" t="n">
        <f aca="false">K87-P87</f>
        <v>40</v>
      </c>
      <c r="R87" s="98" t="str">
        <f aca="false">IFERROR(IF(O87="Dec",(K87/P87-1))," ")</f>
        <v> </v>
      </c>
      <c r="S87" s="105" t="b">
        <f aca="false">IF(N87&gt;0,IF(O87="","-",IF(R87&lt;0%,"DEGROWTH","GROWTH")))</f>
        <v>0</v>
      </c>
      <c r="T87" s="69" t="n">
        <v>25</v>
      </c>
      <c r="U87" s="101" t="str">
        <f aca="false">IF(F87&lt;=$V$2,"jAN","")</f>
        <v>jAN</v>
      </c>
      <c r="V87" s="97" t="n">
        <v>25</v>
      </c>
      <c r="W87" s="102" t="n">
        <f aca="false">K87-V87</f>
        <v>15</v>
      </c>
      <c r="X87" s="103" t="n">
        <f aca="false">IFERROR(IF(U87="Jan",(K87/V87-1)),0)</f>
        <v>0.6</v>
      </c>
      <c r="Y87" s="104" t="str">
        <f aca="false">IF(T87&gt;0,IF(U87="","-",IF(X87&lt;0%,"DEGROWTH","GROWTH")))</f>
        <v>GROWTH</v>
      </c>
      <c r="Z87" s="75" t="n">
        <v>0</v>
      </c>
      <c r="AA87" s="70"/>
      <c r="AB87" s="70" t="s">
        <v>133</v>
      </c>
      <c r="AC87" s="3"/>
    </row>
    <row r="88" customFormat="false" ht="14.25" hidden="false" customHeight="true" outlineLevel="0" collapsed="false">
      <c r="A88" s="70" t="s">
        <v>133</v>
      </c>
      <c r="B88" s="71" t="s">
        <v>27</v>
      </c>
      <c r="C88" s="72" t="s">
        <v>793</v>
      </c>
      <c r="D88" s="72" t="n">
        <v>1000000742</v>
      </c>
      <c r="E88" s="73" t="s">
        <v>794</v>
      </c>
      <c r="F88" s="74" t="n">
        <v>41505</v>
      </c>
      <c r="G88" s="67" t="str">
        <f aca="false">IF(I88&gt;0,"Targeted Dealer","-")</f>
        <v>Targeted Dealer</v>
      </c>
      <c r="H88" s="67"/>
      <c r="I88" s="68" t="n">
        <v>745</v>
      </c>
      <c r="J88" s="68" t="n">
        <f aca="false">I88/$J$1*($J$1-$E$1)</f>
        <v>745</v>
      </c>
      <c r="K88" s="69" t="n">
        <v>727.75</v>
      </c>
      <c r="L88" s="69" t="n">
        <f aca="false">I88-K88</f>
        <v>17.25</v>
      </c>
      <c r="M88" s="69" t="n">
        <f aca="false">IFERROR((K88/J88%),"-")</f>
        <v>97.6845637583893</v>
      </c>
      <c r="N88" s="97" t="n">
        <v>550</v>
      </c>
      <c r="O88" s="98" t="str">
        <f aca="false">IF(F88&lt;=$P$2,"DEC","")</f>
        <v>DEC</v>
      </c>
      <c r="P88" s="97" t="n">
        <v>550</v>
      </c>
      <c r="Q88" s="99" t="n">
        <f aca="false">K88-P88</f>
        <v>177.75</v>
      </c>
      <c r="R88" s="98" t="n">
        <f aca="false">IFERROR(IF(O88="Dec",(K88/P88-1))," ")</f>
        <v>0.323181818181818</v>
      </c>
      <c r="S88" s="100" t="str">
        <f aca="false">IF(N88&gt;0,IF(O88="","-",IF(R88&lt;0%,"DEGROWTH","GROWTH")))</f>
        <v>GROWTH</v>
      </c>
      <c r="T88" s="69" t="n">
        <v>635.5</v>
      </c>
      <c r="U88" s="101" t="str">
        <f aca="false">IF(F88&lt;=$V$2,"jAN","")</f>
        <v>jAN</v>
      </c>
      <c r="V88" s="97" t="n">
        <v>635.5</v>
      </c>
      <c r="W88" s="102" t="n">
        <f aca="false">K88-V88</f>
        <v>92.25</v>
      </c>
      <c r="X88" s="103" t="n">
        <f aca="false">IFERROR(IF(U88="Jan",(K88/V88-1)),0)</f>
        <v>0.145161290322581</v>
      </c>
      <c r="Y88" s="104" t="str">
        <f aca="false">IF(T88&gt;0,IF(U88="","-",IF(X88&lt;0%,"DEGROWTH","GROWTH")))</f>
        <v>GROWTH</v>
      </c>
      <c r="Z88" s="75" t="n">
        <v>0</v>
      </c>
      <c r="AA88" s="70"/>
      <c r="AB88" s="70" t="s">
        <v>133</v>
      </c>
      <c r="AC88" s="3"/>
    </row>
    <row r="89" customFormat="false" ht="14.25" hidden="false" customHeight="true" outlineLevel="0" collapsed="false">
      <c r="A89" s="70" t="s">
        <v>133</v>
      </c>
      <c r="B89" s="71" t="s">
        <v>29</v>
      </c>
      <c r="C89" s="72" t="s">
        <v>795</v>
      </c>
      <c r="D89" s="72" t="n">
        <v>1000000726</v>
      </c>
      <c r="E89" s="73" t="s">
        <v>796</v>
      </c>
      <c r="F89" s="74" t="n">
        <v>41701</v>
      </c>
      <c r="G89" s="67" t="str">
        <f aca="false">IF(I89&gt;0,"Targeted Dealer","-")</f>
        <v>Targeted Dealer</v>
      </c>
      <c r="H89" s="67"/>
      <c r="I89" s="68" t="n">
        <v>160</v>
      </c>
      <c r="J89" s="68" t="n">
        <f aca="false">I89/$J$1*($J$1-$E$1)</f>
        <v>160</v>
      </c>
      <c r="K89" s="69" t="n">
        <v>115</v>
      </c>
      <c r="L89" s="69" t="n">
        <f aca="false">I89-K89</f>
        <v>45</v>
      </c>
      <c r="M89" s="69" t="n">
        <f aca="false">IFERROR((K89/J89%),"-")</f>
        <v>71.875</v>
      </c>
      <c r="N89" s="97" t="n">
        <v>110</v>
      </c>
      <c r="O89" s="98" t="str">
        <f aca="false">IF(F89&lt;=$P$2,"DEC","")</f>
        <v>DEC</v>
      </c>
      <c r="P89" s="97" t="n">
        <v>110</v>
      </c>
      <c r="Q89" s="99" t="n">
        <f aca="false">K89-P89</f>
        <v>5</v>
      </c>
      <c r="R89" s="98" t="n">
        <f aca="false">IFERROR(IF(O89="Dec",(K89/P89-1))," ")</f>
        <v>0.0454545454545454</v>
      </c>
      <c r="S89" s="100" t="str">
        <f aca="false">IF(N89&gt;0,IF(O89="","-",IF(R89&lt;0%,"DEGROWTH","GROWTH")))</f>
        <v>GROWTH</v>
      </c>
      <c r="T89" s="69" t="n">
        <v>140</v>
      </c>
      <c r="U89" s="101" t="str">
        <f aca="false">IF(F89&lt;=$V$2,"jAN","")</f>
        <v>jAN</v>
      </c>
      <c r="V89" s="97" t="n">
        <v>140</v>
      </c>
      <c r="W89" s="102" t="n">
        <f aca="false">K89-V89</f>
        <v>-25</v>
      </c>
      <c r="X89" s="103" t="n">
        <f aca="false">IFERROR(IF(U89="Jan",(K89/V89-1)),0)</f>
        <v>-0.178571428571429</v>
      </c>
      <c r="Y89" s="104" t="str">
        <f aca="false">IF(T89&gt;0,IF(U89="","-",IF(X89&lt;0%,"DEGROWTH","GROWTH")))</f>
        <v>DEGROWTH</v>
      </c>
      <c r="Z89" s="75" t="n">
        <v>0</v>
      </c>
      <c r="AA89" s="70"/>
      <c r="AB89" s="70" t="s">
        <v>133</v>
      </c>
      <c r="AC89" s="3"/>
    </row>
    <row r="90" customFormat="false" ht="14.25" hidden="false" customHeight="true" outlineLevel="0" collapsed="false">
      <c r="A90" s="70" t="s">
        <v>133</v>
      </c>
      <c r="B90" s="71" t="s">
        <v>27</v>
      </c>
      <c r="C90" s="72" t="s">
        <v>797</v>
      </c>
      <c r="D90" s="72" t="n">
        <v>1000000746</v>
      </c>
      <c r="E90" s="73" t="s">
        <v>798</v>
      </c>
      <c r="F90" s="74" t="n">
        <v>42216</v>
      </c>
      <c r="G90" s="67" t="str">
        <f aca="false">IF(I90&gt;0,"Targeted Dealer","-")</f>
        <v>Targeted Dealer</v>
      </c>
      <c r="H90" s="67"/>
      <c r="I90" s="68" t="n">
        <v>140</v>
      </c>
      <c r="J90" s="68" t="n">
        <f aca="false">I90/$J$1*($J$1-$E$1)</f>
        <v>140</v>
      </c>
      <c r="K90" s="69" t="n">
        <v>147.5</v>
      </c>
      <c r="L90" s="69" t="n">
        <f aca="false">I90-K90</f>
        <v>-7.5</v>
      </c>
      <c r="M90" s="69" t="n">
        <f aca="false">IFERROR((K90/J90%),"-")</f>
        <v>105.357142857143</v>
      </c>
      <c r="N90" s="97" t="n">
        <v>102</v>
      </c>
      <c r="O90" s="98" t="str">
        <f aca="false">IF(F90&lt;=$P$2,"DEC","")</f>
        <v>DEC</v>
      </c>
      <c r="P90" s="97" t="n">
        <v>102</v>
      </c>
      <c r="Q90" s="99" t="n">
        <f aca="false">K90-P90</f>
        <v>45.5</v>
      </c>
      <c r="R90" s="98" t="n">
        <f aca="false">IFERROR(IF(O90="Dec",(K90/P90-1))," ")</f>
        <v>0.446078431372549</v>
      </c>
      <c r="S90" s="100" t="str">
        <f aca="false">IF(N90&gt;0,IF(O90="","-",IF(R90&lt;0%,"DEGROWTH","GROWTH")))</f>
        <v>GROWTH</v>
      </c>
      <c r="T90" s="69" t="n">
        <v>130</v>
      </c>
      <c r="U90" s="101" t="str">
        <f aca="false">IF(F90&lt;=$V$2,"jAN","")</f>
        <v>jAN</v>
      </c>
      <c r="V90" s="97" t="n">
        <v>130</v>
      </c>
      <c r="W90" s="102" t="n">
        <f aca="false">K90-V90</f>
        <v>17.5</v>
      </c>
      <c r="X90" s="103" t="n">
        <f aca="false">IFERROR(IF(U90="Jan",(K90/V90-1)),0)</f>
        <v>0.134615384615385</v>
      </c>
      <c r="Y90" s="104" t="str">
        <f aca="false">IF(T90&gt;0,IF(U90="","-",IF(X90&lt;0%,"DEGROWTH","GROWTH")))</f>
        <v>GROWTH</v>
      </c>
      <c r="Z90" s="75" t="n">
        <v>0</v>
      </c>
      <c r="AA90" s="70"/>
      <c r="AB90" s="70" t="s">
        <v>133</v>
      </c>
      <c r="AC90" s="3"/>
    </row>
    <row r="91" customFormat="false" ht="14.25" hidden="false" customHeight="true" outlineLevel="0" collapsed="false">
      <c r="A91" s="70" t="s">
        <v>133</v>
      </c>
      <c r="B91" s="71" t="s">
        <v>29</v>
      </c>
      <c r="C91" s="72" t="s">
        <v>799</v>
      </c>
      <c r="D91" s="72" t="n">
        <v>1000000741</v>
      </c>
      <c r="E91" s="73" t="s">
        <v>800</v>
      </c>
      <c r="F91" s="74" t="n">
        <v>42889</v>
      </c>
      <c r="G91" s="67" t="str">
        <f aca="false">IF(I91&gt;0,"Targeted Dealer","-")</f>
        <v>Targeted Dealer</v>
      </c>
      <c r="H91" s="67"/>
      <c r="I91" s="68" t="n">
        <v>200</v>
      </c>
      <c r="J91" s="68" t="n">
        <f aca="false">I91/$J$1*($J$1-$E$1)</f>
        <v>200</v>
      </c>
      <c r="K91" s="69" t="n">
        <v>160</v>
      </c>
      <c r="L91" s="69" t="n">
        <f aca="false">I91-K91</f>
        <v>40</v>
      </c>
      <c r="M91" s="69" t="n">
        <f aca="false">IFERROR((K91/J91%),"-")</f>
        <v>80</v>
      </c>
      <c r="N91" s="97" t="n">
        <v>280</v>
      </c>
      <c r="O91" s="98" t="str">
        <f aca="false">IF(F91&lt;=$P$2,"DEC","")</f>
        <v>DEC</v>
      </c>
      <c r="P91" s="97" t="n">
        <v>280</v>
      </c>
      <c r="Q91" s="99" t="n">
        <f aca="false">K91-P91</f>
        <v>-120</v>
      </c>
      <c r="R91" s="98" t="n">
        <f aca="false">IFERROR(IF(O91="Dec",(K91/P91-1))," ")</f>
        <v>-0.428571428571429</v>
      </c>
      <c r="S91" s="100" t="str">
        <f aca="false">IF(N91&gt;0,IF(O91="","-",IF(R91&lt;0%,"DEGROWTH","GROWTH")))</f>
        <v>DEGROWTH</v>
      </c>
      <c r="T91" s="69" t="n">
        <v>180</v>
      </c>
      <c r="U91" s="101" t="str">
        <f aca="false">IF(F91&lt;=$V$2,"jAN","")</f>
        <v>jAN</v>
      </c>
      <c r="V91" s="97" t="n">
        <v>180</v>
      </c>
      <c r="W91" s="102" t="n">
        <f aca="false">K91-V91</f>
        <v>-20</v>
      </c>
      <c r="X91" s="103" t="n">
        <f aca="false">IFERROR(IF(U91="Jan",(K91/V91-1)),0)</f>
        <v>-0.111111111111111</v>
      </c>
      <c r="Y91" s="104" t="str">
        <f aca="false">IF(T91&gt;0,IF(U91="","-",IF(X91&lt;0%,"DEGROWTH","GROWTH")))</f>
        <v>DEGROWTH</v>
      </c>
      <c r="Z91" s="75" t="n">
        <v>0</v>
      </c>
      <c r="AA91" s="70"/>
      <c r="AB91" s="70" t="s">
        <v>133</v>
      </c>
      <c r="AC91" s="3"/>
    </row>
    <row r="92" customFormat="false" ht="14.25" hidden="false" customHeight="true" outlineLevel="0" collapsed="false">
      <c r="A92" s="70" t="s">
        <v>133</v>
      </c>
      <c r="B92" s="71" t="s">
        <v>27</v>
      </c>
      <c r="C92" s="72" t="s">
        <v>801</v>
      </c>
      <c r="D92" s="72" t="n">
        <v>1000000736</v>
      </c>
      <c r="E92" s="73" t="s">
        <v>802</v>
      </c>
      <c r="F92" s="74" t="n">
        <v>42929</v>
      </c>
      <c r="G92" s="67" t="str">
        <f aca="false">IF(I92&gt;0,"Targeted Dealer","-")</f>
        <v>Targeted Dealer</v>
      </c>
      <c r="H92" s="67"/>
      <c r="I92" s="68" t="n">
        <v>665</v>
      </c>
      <c r="J92" s="68" t="n">
        <f aca="false">I92/$J$1*($J$1-$E$1)</f>
        <v>665</v>
      </c>
      <c r="K92" s="69" t="n">
        <v>757.65</v>
      </c>
      <c r="L92" s="69" t="n">
        <f aca="false">I92-K92</f>
        <v>-92.65</v>
      </c>
      <c r="M92" s="69" t="n">
        <f aca="false">IFERROR((K92/J92%),"-")</f>
        <v>113.932330827068</v>
      </c>
      <c r="N92" s="97" t="n">
        <v>925.25</v>
      </c>
      <c r="O92" s="98" t="str">
        <f aca="false">IF(F92&lt;=$P$2,"DEC","")</f>
        <v>DEC</v>
      </c>
      <c r="P92" s="97" t="n">
        <v>925.25</v>
      </c>
      <c r="Q92" s="99" t="n">
        <f aca="false">K92-P92</f>
        <v>-167.6</v>
      </c>
      <c r="R92" s="98" t="n">
        <f aca="false">IFERROR(IF(O92="Dec",(K92/P92-1))," ")</f>
        <v>-0.18114023236963</v>
      </c>
      <c r="S92" s="100" t="str">
        <f aca="false">IF(N92&gt;0,IF(O92="","-",IF(R92&lt;0%,"DEGROWTH","GROWTH")))</f>
        <v>DEGROWTH</v>
      </c>
      <c r="T92" s="69" t="n">
        <v>590</v>
      </c>
      <c r="U92" s="101" t="str">
        <f aca="false">IF(F92&lt;=$V$2,"jAN","")</f>
        <v>jAN</v>
      </c>
      <c r="V92" s="97" t="n">
        <v>590</v>
      </c>
      <c r="W92" s="102" t="n">
        <f aca="false">K92-V92</f>
        <v>167.65</v>
      </c>
      <c r="X92" s="103" t="n">
        <f aca="false">IFERROR(IF(U92="Jan",(K92/V92-1)),0)</f>
        <v>0.284152542372881</v>
      </c>
      <c r="Y92" s="104" t="str">
        <f aca="false">IF(T92&gt;0,IF(U92="","-",IF(X92&lt;0%,"DEGROWTH","GROWTH")))</f>
        <v>GROWTH</v>
      </c>
      <c r="Z92" s="75" t="n">
        <v>0</v>
      </c>
      <c r="AA92" s="70"/>
      <c r="AB92" s="70" t="s">
        <v>133</v>
      </c>
      <c r="AC92" s="3"/>
    </row>
    <row r="93" customFormat="false" ht="14.25" hidden="false" customHeight="true" outlineLevel="0" collapsed="false">
      <c r="A93" s="70" t="s">
        <v>133</v>
      </c>
      <c r="B93" s="71" t="s">
        <v>29</v>
      </c>
      <c r="C93" s="72" t="s">
        <v>803</v>
      </c>
      <c r="D93" s="72" t="n">
        <v>1000000725</v>
      </c>
      <c r="E93" s="73" t="s">
        <v>804</v>
      </c>
      <c r="F93" s="74" t="n">
        <v>43252</v>
      </c>
      <c r="G93" s="67" t="str">
        <f aca="false">IF(I93&gt;0,"Targeted Dealer","-")</f>
        <v>Targeted Dealer</v>
      </c>
      <c r="H93" s="67"/>
      <c r="I93" s="68" t="n">
        <v>260</v>
      </c>
      <c r="J93" s="68" t="n">
        <f aca="false">I93/$J$1*($J$1-$E$1)</f>
        <v>260</v>
      </c>
      <c r="K93" s="69" t="n">
        <v>220</v>
      </c>
      <c r="L93" s="69" t="n">
        <f aca="false">I93-K93</f>
        <v>40</v>
      </c>
      <c r="M93" s="69" t="n">
        <f aca="false">IFERROR((K93/J93%),"-")</f>
        <v>84.6153846153846</v>
      </c>
      <c r="N93" s="97" t="n">
        <v>194</v>
      </c>
      <c r="O93" s="98" t="str">
        <f aca="false">IF(F93&lt;=$P$2,"DEC","")</f>
        <v>DEC</v>
      </c>
      <c r="P93" s="97" t="n">
        <v>194</v>
      </c>
      <c r="Q93" s="99" t="n">
        <f aca="false">K93-P93</f>
        <v>26</v>
      </c>
      <c r="R93" s="98" t="n">
        <f aca="false">IFERROR(IF(O93="Dec",(K93/P93-1))," ")</f>
        <v>0.134020618556701</v>
      </c>
      <c r="S93" s="100" t="str">
        <f aca="false">IF(N93&gt;0,IF(O93="","-",IF(R93&lt;0%,"DEGROWTH","GROWTH")))</f>
        <v>GROWTH</v>
      </c>
      <c r="T93" s="69" t="n">
        <v>200</v>
      </c>
      <c r="U93" s="101" t="str">
        <f aca="false">IF(F93&lt;=$V$2,"jAN","")</f>
        <v>jAN</v>
      </c>
      <c r="V93" s="97" t="n">
        <v>200</v>
      </c>
      <c r="W93" s="102" t="n">
        <f aca="false">K93-V93</f>
        <v>20</v>
      </c>
      <c r="X93" s="103" t="n">
        <f aca="false">IFERROR(IF(U93="Jan",(K93/V93-1)),0)</f>
        <v>0.1</v>
      </c>
      <c r="Y93" s="104" t="str">
        <f aca="false">IF(T93&gt;0,IF(U93="","-",IF(X93&lt;0%,"DEGROWTH","GROWTH")))</f>
        <v>GROWTH</v>
      </c>
      <c r="Z93" s="75" t="n">
        <v>0</v>
      </c>
      <c r="AA93" s="70"/>
      <c r="AB93" s="70" t="s">
        <v>133</v>
      </c>
      <c r="AC93" s="3"/>
    </row>
    <row r="94" customFormat="false" ht="14.25" hidden="false" customHeight="true" outlineLevel="0" collapsed="false">
      <c r="A94" s="70" t="s">
        <v>133</v>
      </c>
      <c r="B94" s="71" t="s">
        <v>27</v>
      </c>
      <c r="C94" s="72" t="s">
        <v>805</v>
      </c>
      <c r="D94" s="72" t="n">
        <v>1000000738</v>
      </c>
      <c r="E94" s="73" t="s">
        <v>806</v>
      </c>
      <c r="F94" s="74" t="n">
        <v>43326</v>
      </c>
      <c r="G94" s="67" t="str">
        <f aca="false">IF(I94&gt;0,"Targeted Dealer","-")</f>
        <v>Targeted Dealer</v>
      </c>
      <c r="H94" s="67"/>
      <c r="I94" s="68" t="n">
        <v>300</v>
      </c>
      <c r="J94" s="68" t="n">
        <f aca="false">I94/$J$1*($J$1-$E$1)</f>
        <v>300</v>
      </c>
      <c r="K94" s="69" t="n">
        <v>0</v>
      </c>
      <c r="L94" s="69" t="n">
        <f aca="false">I94-K94</f>
        <v>300</v>
      </c>
      <c r="M94" s="69" t="n">
        <f aca="false">IFERROR((K94/J94%),"-")</f>
        <v>0</v>
      </c>
      <c r="N94" s="97" t="n">
        <v>235</v>
      </c>
      <c r="O94" s="98" t="str">
        <f aca="false">IF(F94&lt;=$P$2,"DEC","")</f>
        <v>DEC</v>
      </c>
      <c r="P94" s="97" t="n">
        <v>235</v>
      </c>
      <c r="Q94" s="99" t="n">
        <f aca="false">K94-P94</f>
        <v>-235</v>
      </c>
      <c r="R94" s="98" t="n">
        <f aca="false">IFERROR(IF(O94="Dec",(K94/P94-1))," ")</f>
        <v>-1</v>
      </c>
      <c r="S94" s="100" t="str">
        <f aca="false">IF(N94&gt;0,IF(O94="","-",IF(R94&lt;0%,"DEGROWTH","GROWTH")))</f>
        <v>DEGROWTH</v>
      </c>
      <c r="T94" s="69" t="n">
        <v>71</v>
      </c>
      <c r="U94" s="101" t="str">
        <f aca="false">IF(F94&lt;=$V$2,"jAN","")</f>
        <v>jAN</v>
      </c>
      <c r="V94" s="97" t="n">
        <v>71</v>
      </c>
      <c r="W94" s="102" t="n">
        <f aca="false">K94-V94</f>
        <v>-71</v>
      </c>
      <c r="X94" s="103" t="n">
        <f aca="false">IFERROR(IF(U94="Jan",(K94/V94-1)),0)</f>
        <v>-1</v>
      </c>
      <c r="Y94" s="104" t="str">
        <f aca="false">IF(T94&gt;0,IF(U94="","-",IF(X94&lt;0%,"DEGROWTH","GROWTH")))</f>
        <v>DEGROWTH</v>
      </c>
      <c r="Z94" s="75" t="n">
        <v>0</v>
      </c>
      <c r="AA94" s="70"/>
      <c r="AB94" s="70" t="s">
        <v>133</v>
      </c>
      <c r="AC94" s="3"/>
    </row>
    <row r="95" customFormat="false" ht="14.25" hidden="false" customHeight="true" outlineLevel="0" collapsed="false">
      <c r="A95" s="70" t="s">
        <v>133</v>
      </c>
      <c r="B95" s="71" t="s">
        <v>29</v>
      </c>
      <c r="C95" s="72" t="s">
        <v>807</v>
      </c>
      <c r="D95" s="72" t="n">
        <v>1000000731</v>
      </c>
      <c r="E95" s="73" t="s">
        <v>808</v>
      </c>
      <c r="F95" s="74" t="n">
        <v>43426</v>
      </c>
      <c r="G95" s="67" t="str">
        <f aca="false">IF(I95&gt;0,"Targeted Dealer","-")</f>
        <v>Targeted Dealer</v>
      </c>
      <c r="H95" s="67"/>
      <c r="I95" s="68" t="n">
        <v>265</v>
      </c>
      <c r="J95" s="68" t="n">
        <f aca="false">I95/$J$1*($J$1-$E$1)</f>
        <v>265</v>
      </c>
      <c r="K95" s="69" t="n">
        <v>240</v>
      </c>
      <c r="L95" s="69" t="n">
        <f aca="false">I95-K95</f>
        <v>25</v>
      </c>
      <c r="M95" s="69" t="n">
        <f aca="false">IFERROR((K95/J95%),"-")</f>
        <v>90.5660377358491</v>
      </c>
      <c r="N95" s="97" t="n">
        <v>240</v>
      </c>
      <c r="O95" s="98" t="str">
        <f aca="false">IF(F95&lt;=$P$2,"DEC","")</f>
        <v>DEC</v>
      </c>
      <c r="P95" s="97" t="n">
        <v>240</v>
      </c>
      <c r="Q95" s="99" t="n">
        <f aca="false">K95-P95</f>
        <v>0</v>
      </c>
      <c r="R95" s="98" t="n">
        <f aca="false">IFERROR(IF(O95="Dec",(K95/P95-1))," ")</f>
        <v>0</v>
      </c>
      <c r="S95" s="100" t="str">
        <f aca="false">IF(N95&gt;0,IF(O95="","-",IF(R95&lt;0%,"DEGROWTH","GROWTH")))</f>
        <v>GROWTH</v>
      </c>
      <c r="T95" s="69" t="n">
        <v>180</v>
      </c>
      <c r="U95" s="101" t="str">
        <f aca="false">IF(F95&lt;=$V$2,"jAN","")</f>
        <v>jAN</v>
      </c>
      <c r="V95" s="97" t="n">
        <v>180</v>
      </c>
      <c r="W95" s="102" t="n">
        <f aca="false">K95-V95</f>
        <v>60</v>
      </c>
      <c r="X95" s="103" t="n">
        <f aca="false">IFERROR(IF(U95="Jan",(K95/V95-1)),0)</f>
        <v>0.333333333333333</v>
      </c>
      <c r="Y95" s="104" t="str">
        <f aca="false">IF(T95&gt;0,IF(U95="","-",IF(X95&lt;0%,"DEGROWTH","GROWTH")))</f>
        <v>GROWTH</v>
      </c>
      <c r="Z95" s="75" t="n">
        <v>0</v>
      </c>
      <c r="AA95" s="70"/>
      <c r="AB95" s="70" t="s">
        <v>133</v>
      </c>
      <c r="AC95" s="3"/>
    </row>
    <row r="96" customFormat="false" ht="14.25" hidden="false" customHeight="true" outlineLevel="0" collapsed="false">
      <c r="A96" s="70" t="s">
        <v>133</v>
      </c>
      <c r="B96" s="71" t="s">
        <v>27</v>
      </c>
      <c r="C96" s="72" t="s">
        <v>809</v>
      </c>
      <c r="D96" s="72" t="n">
        <v>1000001067</v>
      </c>
      <c r="E96" s="73" t="s">
        <v>810</v>
      </c>
      <c r="F96" s="74" t="n">
        <v>43647</v>
      </c>
      <c r="G96" s="67" t="str">
        <f aca="false">IF(I96&gt;0,"Targeted Dealer","-")</f>
        <v>Targeted Dealer</v>
      </c>
      <c r="H96" s="67"/>
      <c r="I96" s="68" t="n">
        <v>20</v>
      </c>
      <c r="J96" s="68" t="n">
        <f aca="false">I96/$J$1*($J$1-$E$1)</f>
        <v>20</v>
      </c>
      <c r="K96" s="69" t="n">
        <v>25</v>
      </c>
      <c r="L96" s="69" t="n">
        <f aca="false">I96-K96</f>
        <v>-5</v>
      </c>
      <c r="M96" s="69" t="n">
        <f aca="false">IFERROR((K96/J96%),"-")</f>
        <v>125</v>
      </c>
      <c r="N96" s="97" t="n">
        <v>33.25</v>
      </c>
      <c r="O96" s="98" t="str">
        <f aca="false">IF(F96&lt;=$P$2,"DEC","")</f>
        <v>DEC</v>
      </c>
      <c r="P96" s="97" t="n">
        <v>33.25</v>
      </c>
      <c r="Q96" s="99" t="n">
        <f aca="false">K96-P96</f>
        <v>-8.25</v>
      </c>
      <c r="R96" s="98" t="n">
        <f aca="false">IFERROR(IF(O96="Dec",(K96/P96-1))," ")</f>
        <v>-0.24812030075188</v>
      </c>
      <c r="S96" s="100" t="str">
        <f aca="false">IF(N96&gt;0,IF(O96="","-",IF(R96&lt;0%,"DEGROWTH","GROWTH")))</f>
        <v>DEGROWTH</v>
      </c>
      <c r="T96" s="69" t="n">
        <v>0</v>
      </c>
      <c r="U96" s="101" t="str">
        <f aca="false">IF(F96&lt;=$V$2,"jAN","")</f>
        <v>jAN</v>
      </c>
      <c r="V96" s="97" t="n">
        <v>0</v>
      </c>
      <c r="W96" s="102" t="n">
        <f aca="false">K96-V96</f>
        <v>25</v>
      </c>
      <c r="X96" s="103" t="n">
        <f aca="false">IFERROR(IF(U96="Jan",(K96/V96-1)),0)</f>
        <v>0</v>
      </c>
      <c r="Y96" s="106" t="b">
        <f aca="false">IF(T96&gt;0,IF(U96="","-",IF(X96&lt;0%,"DEGROWTH","GROWTH")))</f>
        <v>0</v>
      </c>
      <c r="Z96" s="75" t="n">
        <v>1</v>
      </c>
      <c r="AA96" s="70"/>
      <c r="AB96" s="70" t="s">
        <v>133</v>
      </c>
      <c r="AC96" s="3"/>
    </row>
    <row r="97" customFormat="false" ht="14.25" hidden="false" customHeight="true" outlineLevel="0" collapsed="false">
      <c r="A97" s="70" t="s">
        <v>133</v>
      </c>
      <c r="B97" s="71" t="s">
        <v>27</v>
      </c>
      <c r="C97" s="72" t="s">
        <v>811</v>
      </c>
      <c r="D97" s="72" t="n">
        <v>1000001066</v>
      </c>
      <c r="E97" s="73" t="s">
        <v>812</v>
      </c>
      <c r="F97" s="74" t="n">
        <v>43843</v>
      </c>
      <c r="G97" s="67" t="str">
        <f aca="false">IF(I97&gt;0,"Targeted Dealer","-")</f>
        <v>Targeted Dealer</v>
      </c>
      <c r="H97" s="67"/>
      <c r="I97" s="68" t="n">
        <v>240</v>
      </c>
      <c r="J97" s="68" t="n">
        <f aca="false">I97/$J$1*($J$1-$E$1)</f>
        <v>240</v>
      </c>
      <c r="K97" s="69" t="n">
        <v>271</v>
      </c>
      <c r="L97" s="69" t="n">
        <f aca="false">I97-K97</f>
        <v>-31</v>
      </c>
      <c r="M97" s="69" t="n">
        <f aca="false">IFERROR((K97/J97%),"-")</f>
        <v>112.916666666667</v>
      </c>
      <c r="N97" s="97" t="n">
        <v>223.5</v>
      </c>
      <c r="O97" s="98" t="str">
        <f aca="false">IF(F97&lt;=$P$2,"DEC","")</f>
        <v>DEC</v>
      </c>
      <c r="P97" s="97" t="n">
        <v>223.5</v>
      </c>
      <c r="Q97" s="99" t="n">
        <f aca="false">K97-P97</f>
        <v>47.5</v>
      </c>
      <c r="R97" s="98" t="n">
        <f aca="false">IFERROR(IF(O97="Dec",(K97/P97-1))," ")</f>
        <v>0.212527964205817</v>
      </c>
      <c r="S97" s="100" t="str">
        <f aca="false">IF(N97&gt;0,IF(O97="","-",IF(R97&lt;0%,"DEGROWTH","GROWTH")))</f>
        <v>GROWTH</v>
      </c>
      <c r="T97" s="69" t="n">
        <v>225</v>
      </c>
      <c r="U97" s="101" t="str">
        <f aca="false">IF(F97&lt;=$V$2,"jAN","")</f>
        <v>jAN</v>
      </c>
      <c r="V97" s="97" t="n">
        <v>225</v>
      </c>
      <c r="W97" s="102" t="n">
        <f aca="false">K97-V97</f>
        <v>46</v>
      </c>
      <c r="X97" s="103" t="n">
        <f aca="false">IFERROR(IF(U97="Jan",(K97/V97-1)),0)</f>
        <v>0.204444444444444</v>
      </c>
      <c r="Y97" s="104" t="str">
        <f aca="false">IF(T97&gt;0,IF(U97="","-",IF(X97&lt;0%,"DEGROWTH","GROWTH")))</f>
        <v>GROWTH</v>
      </c>
      <c r="Z97" s="75" t="n">
        <v>0</v>
      </c>
      <c r="AA97" s="70"/>
      <c r="AB97" s="70" t="s">
        <v>133</v>
      </c>
      <c r="AC97" s="3"/>
    </row>
    <row r="98" customFormat="false" ht="14.25" hidden="false" customHeight="true" outlineLevel="0" collapsed="false">
      <c r="A98" s="70" t="s">
        <v>133</v>
      </c>
      <c r="B98" s="71" t="s">
        <v>29</v>
      </c>
      <c r="C98" s="72" t="s">
        <v>813</v>
      </c>
      <c r="D98" s="72" t="n">
        <v>1000000734</v>
      </c>
      <c r="E98" s="73" t="s">
        <v>814</v>
      </c>
      <c r="F98" s="74" t="n">
        <v>43899</v>
      </c>
      <c r="G98" s="67" t="str">
        <f aca="false">IF(I98&gt;0,"Targeted Dealer","-")</f>
        <v>Targeted Dealer</v>
      </c>
      <c r="H98" s="67"/>
      <c r="I98" s="68" t="n">
        <v>160</v>
      </c>
      <c r="J98" s="68" t="n">
        <f aca="false">I98/$J$1*($J$1-$E$1)</f>
        <v>160</v>
      </c>
      <c r="K98" s="69" t="n">
        <v>40</v>
      </c>
      <c r="L98" s="69" t="n">
        <f aca="false">I98-K98</f>
        <v>120</v>
      </c>
      <c r="M98" s="69" t="n">
        <f aca="false">IFERROR((K98/J98%),"-")</f>
        <v>25</v>
      </c>
      <c r="N98" s="97" t="n">
        <v>40</v>
      </c>
      <c r="O98" s="98" t="str">
        <f aca="false">IF(F98&lt;=$P$2,"DEC","")</f>
        <v>DEC</v>
      </c>
      <c r="P98" s="97" t="n">
        <v>40</v>
      </c>
      <c r="Q98" s="99" t="n">
        <f aca="false">K98-P98</f>
        <v>0</v>
      </c>
      <c r="R98" s="98" t="n">
        <f aca="false">IFERROR(IF(O98="Dec",(K98/P98-1))," ")</f>
        <v>0</v>
      </c>
      <c r="S98" s="100" t="str">
        <f aca="false">IF(N98&gt;0,IF(O98="","-",IF(R98&lt;0%,"DEGROWTH","GROWTH")))</f>
        <v>GROWTH</v>
      </c>
      <c r="T98" s="69" t="n">
        <v>120</v>
      </c>
      <c r="U98" s="101" t="str">
        <f aca="false">IF(F98&lt;=$V$2,"jAN","")</f>
        <v>jAN</v>
      </c>
      <c r="V98" s="97" t="n">
        <v>120</v>
      </c>
      <c r="W98" s="102" t="n">
        <f aca="false">K98-V98</f>
        <v>-80</v>
      </c>
      <c r="X98" s="103" t="n">
        <f aca="false">IFERROR(IF(U98="Jan",(K98/V98-1)),0)</f>
        <v>-0.666666666666667</v>
      </c>
      <c r="Y98" s="104" t="str">
        <f aca="false">IF(T98&gt;0,IF(U98="","-",IF(X98&lt;0%,"DEGROWTH","GROWTH")))</f>
        <v>DEGROWTH</v>
      </c>
      <c r="Z98" s="75" t="n">
        <v>0</v>
      </c>
      <c r="AA98" s="70"/>
      <c r="AB98" s="70" t="s">
        <v>133</v>
      </c>
      <c r="AC98" s="3"/>
    </row>
    <row r="99" customFormat="false" ht="14.25" hidden="false" customHeight="true" outlineLevel="0" collapsed="false">
      <c r="A99" s="70" t="s">
        <v>133</v>
      </c>
      <c r="B99" s="71" t="s">
        <v>27</v>
      </c>
      <c r="C99" s="72" t="s">
        <v>815</v>
      </c>
      <c r="D99" s="72" t="n">
        <v>1000001068</v>
      </c>
      <c r="E99" s="73" t="s">
        <v>816</v>
      </c>
      <c r="F99" s="74" t="n">
        <v>44050</v>
      </c>
      <c r="G99" s="67" t="str">
        <f aca="false">IF(I99&gt;0,"Targeted Dealer","-")</f>
        <v>Targeted Dealer</v>
      </c>
      <c r="H99" s="67"/>
      <c r="I99" s="68" t="n">
        <v>60</v>
      </c>
      <c r="J99" s="68" t="n">
        <f aca="false">I99/$J$1*($J$1-$E$1)</f>
        <v>60</v>
      </c>
      <c r="K99" s="69" t="n">
        <v>23</v>
      </c>
      <c r="L99" s="69" t="n">
        <f aca="false">I99-K99</f>
        <v>37</v>
      </c>
      <c r="M99" s="69" t="n">
        <f aca="false">IFERROR((K99/J99%),"-")</f>
        <v>38.3333333333333</v>
      </c>
      <c r="N99" s="97" t="n">
        <v>45</v>
      </c>
      <c r="O99" s="98" t="str">
        <f aca="false">IF(F99&lt;=$P$2,"DEC","")</f>
        <v>DEC</v>
      </c>
      <c r="P99" s="97" t="n">
        <v>45</v>
      </c>
      <c r="Q99" s="99" t="n">
        <f aca="false">K99-P99</f>
        <v>-22</v>
      </c>
      <c r="R99" s="98" t="n">
        <f aca="false">IFERROR(IF(O99="Dec",(K99/P99-1))," ")</f>
        <v>-0.488888888888889</v>
      </c>
      <c r="S99" s="100" t="str">
        <f aca="false">IF(N99&gt;0,IF(O99="","-",IF(R99&lt;0%,"DEGROWTH","GROWTH")))</f>
        <v>DEGROWTH</v>
      </c>
      <c r="T99" s="69" t="n">
        <v>60</v>
      </c>
      <c r="U99" s="101" t="str">
        <f aca="false">IF(F99&lt;=$V$2,"jAN","")</f>
        <v>jAN</v>
      </c>
      <c r="V99" s="97" t="n">
        <v>60</v>
      </c>
      <c r="W99" s="102" t="n">
        <f aca="false">K99-V99</f>
        <v>-37</v>
      </c>
      <c r="X99" s="103" t="n">
        <f aca="false">IFERROR(IF(U99="Jan",(K99/V99-1)),0)</f>
        <v>-0.616666666666667</v>
      </c>
      <c r="Y99" s="104" t="str">
        <f aca="false">IF(T99&gt;0,IF(U99="","-",IF(X99&lt;0%,"DEGROWTH","GROWTH")))</f>
        <v>DEGROWTH</v>
      </c>
      <c r="Z99" s="75" t="n">
        <v>0</v>
      </c>
      <c r="AA99" s="70"/>
      <c r="AB99" s="70" t="s">
        <v>133</v>
      </c>
      <c r="AC99" s="3"/>
    </row>
    <row r="100" customFormat="false" ht="14.25" hidden="false" customHeight="true" outlineLevel="0" collapsed="false">
      <c r="A100" s="70" t="s">
        <v>133</v>
      </c>
      <c r="B100" s="71" t="s">
        <v>29</v>
      </c>
      <c r="C100" s="72" t="s">
        <v>817</v>
      </c>
      <c r="D100" s="72" t="n">
        <v>1000001069</v>
      </c>
      <c r="E100" s="73" t="s">
        <v>818</v>
      </c>
      <c r="F100" s="74" t="n">
        <v>44256</v>
      </c>
      <c r="G100" s="67" t="str">
        <f aca="false">IF(I100&gt;0,"Targeted Dealer","-")</f>
        <v>Targeted Dealer</v>
      </c>
      <c r="H100" s="67"/>
      <c r="I100" s="68" t="n">
        <v>155</v>
      </c>
      <c r="J100" s="68" t="n">
        <f aca="false">I100/$J$1*($J$1-$E$1)</f>
        <v>155</v>
      </c>
      <c r="K100" s="69" t="n">
        <v>80</v>
      </c>
      <c r="L100" s="69" t="n">
        <f aca="false">I100-K100</f>
        <v>75</v>
      </c>
      <c r="M100" s="69" t="n">
        <f aca="false">IFERROR((K100/J100%),"-")</f>
        <v>51.6129032258065</v>
      </c>
      <c r="N100" s="97" t="n">
        <v>120</v>
      </c>
      <c r="O100" s="98" t="str">
        <f aca="false">IF(F100&lt;=$P$2,"DEC","")</f>
        <v>DEC</v>
      </c>
      <c r="P100" s="97" t="n">
        <v>120</v>
      </c>
      <c r="Q100" s="99" t="n">
        <f aca="false">K100-P100</f>
        <v>-40</v>
      </c>
      <c r="R100" s="98" t="n">
        <f aca="false">IFERROR(IF(O100="Dec",(K100/P100-1))," ")</f>
        <v>-0.333333333333333</v>
      </c>
      <c r="S100" s="100" t="str">
        <f aca="false">IF(N100&gt;0,IF(O100="","-",IF(R100&lt;0%,"DEGROWTH","GROWTH")))</f>
        <v>DEGROWTH</v>
      </c>
      <c r="T100" s="69" t="n">
        <v>86</v>
      </c>
      <c r="U100" s="101" t="str">
        <f aca="false">IF(F100&lt;=$V$2,"jAN","")</f>
        <v>jAN</v>
      </c>
      <c r="V100" s="97" t="n">
        <v>86</v>
      </c>
      <c r="W100" s="102" t="n">
        <f aca="false">K100-V100</f>
        <v>-6</v>
      </c>
      <c r="X100" s="103" t="n">
        <f aca="false">IFERROR(IF(U100="Jan",(K100/V100-1)),0)</f>
        <v>-0.0697674418604651</v>
      </c>
      <c r="Y100" s="104" t="str">
        <f aca="false">IF(T100&gt;0,IF(U100="","-",IF(X100&lt;0%,"DEGROWTH","GROWTH")))</f>
        <v>DEGROWTH</v>
      </c>
      <c r="Z100" s="75" t="n">
        <v>0</v>
      </c>
      <c r="AA100" s="70"/>
      <c r="AB100" s="70" t="s">
        <v>133</v>
      </c>
      <c r="AC100" s="3"/>
    </row>
    <row r="101" customFormat="false" ht="14.25" hidden="false" customHeight="true" outlineLevel="0" collapsed="false">
      <c r="A101" s="70" t="s">
        <v>133</v>
      </c>
      <c r="B101" s="71" t="s">
        <v>29</v>
      </c>
      <c r="C101" s="72" t="s">
        <v>819</v>
      </c>
      <c r="D101" s="72" t="n">
        <v>1000001065</v>
      </c>
      <c r="E101" s="73" t="s">
        <v>820</v>
      </c>
      <c r="F101" s="74" t="n">
        <v>44296</v>
      </c>
      <c r="G101" s="67" t="str">
        <f aca="false">IF(I101&gt;0,"Targeted Dealer","-")</f>
        <v>Targeted Dealer</v>
      </c>
      <c r="H101" s="67"/>
      <c r="I101" s="68" t="n">
        <v>405</v>
      </c>
      <c r="J101" s="68" t="n">
        <f aca="false">I101/$J$1*($J$1-$E$1)</f>
        <v>405</v>
      </c>
      <c r="K101" s="69" t="n">
        <v>280</v>
      </c>
      <c r="L101" s="69" t="n">
        <f aca="false">I101-K101</f>
        <v>125</v>
      </c>
      <c r="M101" s="69" t="n">
        <f aca="false">IFERROR((K101/J101%),"-")</f>
        <v>69.1358024691358</v>
      </c>
      <c r="N101" s="97" t="n">
        <v>260</v>
      </c>
      <c r="O101" s="98" t="str">
        <f aca="false">IF(F101&lt;=$P$2,"DEC","")</f>
        <v>DEC</v>
      </c>
      <c r="P101" s="97" t="n">
        <v>260</v>
      </c>
      <c r="Q101" s="99" t="n">
        <f aca="false">K101-P101</f>
        <v>20</v>
      </c>
      <c r="R101" s="98" t="n">
        <f aca="false">IFERROR(IF(O101="Dec",(K101/P101-1))," ")</f>
        <v>0.0769230769230769</v>
      </c>
      <c r="S101" s="100" t="str">
        <f aca="false">IF(N101&gt;0,IF(O101="","-",IF(R101&lt;0%,"DEGROWTH","GROWTH")))</f>
        <v>GROWTH</v>
      </c>
      <c r="T101" s="69" t="n">
        <v>340</v>
      </c>
      <c r="U101" s="101" t="str">
        <f aca="false">IF(F101&lt;=$V$2,"jAN","")</f>
        <v>jAN</v>
      </c>
      <c r="V101" s="97" t="n">
        <v>340</v>
      </c>
      <c r="W101" s="102" t="n">
        <f aca="false">K101-V101</f>
        <v>-60</v>
      </c>
      <c r="X101" s="103" t="n">
        <f aca="false">IFERROR(IF(U101="Jan",(K101/V101-1)),0)</f>
        <v>-0.176470588235294</v>
      </c>
      <c r="Y101" s="104" t="str">
        <f aca="false">IF(T101&gt;0,IF(U101="","-",IF(X101&lt;0%,"DEGROWTH","GROWTH")))</f>
        <v>DEGROWTH</v>
      </c>
      <c r="Z101" s="75" t="n">
        <v>0</v>
      </c>
      <c r="AA101" s="70"/>
      <c r="AB101" s="70" t="s">
        <v>133</v>
      </c>
      <c r="AC101" s="3"/>
    </row>
    <row r="102" customFormat="false" ht="14.25" hidden="false" customHeight="true" outlineLevel="0" collapsed="false">
      <c r="A102" s="70" t="s">
        <v>133</v>
      </c>
      <c r="B102" s="71" t="s">
        <v>27</v>
      </c>
      <c r="C102" s="72" t="s">
        <v>821</v>
      </c>
      <c r="D102" s="72" t="n">
        <v>1000002403</v>
      </c>
      <c r="E102" s="73" t="s">
        <v>822</v>
      </c>
      <c r="F102" s="74" t="n">
        <v>44560</v>
      </c>
      <c r="G102" s="67" t="str">
        <f aca="false">IF(I102&gt;0,"Targeted Dealer","-")</f>
        <v>Targeted Dealer</v>
      </c>
      <c r="H102" s="67"/>
      <c r="I102" s="68" t="n">
        <v>40</v>
      </c>
      <c r="J102" s="68" t="n">
        <f aca="false">I102/$J$1*($J$1-$E$1)</f>
        <v>40</v>
      </c>
      <c r="K102" s="69" t="n">
        <v>43.5</v>
      </c>
      <c r="L102" s="69" t="n">
        <f aca="false">I102-K102</f>
        <v>-3.5</v>
      </c>
      <c r="M102" s="69" t="n">
        <f aca="false">IFERROR((K102/J102%),"-")</f>
        <v>108.75</v>
      </c>
      <c r="N102" s="97" t="n">
        <v>24</v>
      </c>
      <c r="O102" s="98" t="str">
        <f aca="false">IF(F102&lt;=$P$2,"DEC","")</f>
        <v>DEC</v>
      </c>
      <c r="P102" s="97" t="n">
        <v>24</v>
      </c>
      <c r="Q102" s="99" t="n">
        <f aca="false">K102-P102</f>
        <v>19.5</v>
      </c>
      <c r="R102" s="98" t="n">
        <f aca="false">IFERROR(IF(O102="Dec",(K102/P102-1))," ")</f>
        <v>0.8125</v>
      </c>
      <c r="S102" s="100" t="str">
        <f aca="false">IF(N102&gt;0,IF(O102="","-",IF(R102&lt;0%,"DEGROWTH","GROWTH")))</f>
        <v>GROWTH</v>
      </c>
      <c r="T102" s="69" t="n">
        <v>33.5</v>
      </c>
      <c r="U102" s="101" t="str">
        <f aca="false">IF(F102&lt;=$V$2,"jAN","")</f>
        <v>jAN</v>
      </c>
      <c r="V102" s="97" t="n">
        <v>33.5</v>
      </c>
      <c r="W102" s="102" t="n">
        <f aca="false">K102-V102</f>
        <v>10</v>
      </c>
      <c r="X102" s="103" t="n">
        <f aca="false">IFERROR(IF(U102="Jan",(K102/V102-1)),0)</f>
        <v>0.298507462686567</v>
      </c>
      <c r="Y102" s="104" t="str">
        <f aca="false">IF(T102&gt;0,IF(U102="","-",IF(X102&lt;0%,"DEGROWTH","GROWTH")))</f>
        <v>GROWTH</v>
      </c>
      <c r="Z102" s="75" t="n">
        <v>0</v>
      </c>
      <c r="AA102" s="70"/>
      <c r="AB102" s="70" t="s">
        <v>133</v>
      </c>
      <c r="AC102" s="3"/>
    </row>
    <row r="103" customFormat="false" ht="14.25" hidden="false" customHeight="true" outlineLevel="0" collapsed="false">
      <c r="A103" s="70" t="s">
        <v>133</v>
      </c>
      <c r="B103" s="71" t="s">
        <v>27</v>
      </c>
      <c r="C103" s="72" t="s">
        <v>823</v>
      </c>
      <c r="D103" s="72" t="n">
        <v>1000002406</v>
      </c>
      <c r="E103" s="73" t="s">
        <v>824</v>
      </c>
      <c r="F103" s="74" t="n">
        <v>44574</v>
      </c>
      <c r="G103" s="67" t="str">
        <f aca="false">IF(I103&gt;0,"Targeted Dealer","-")</f>
        <v>Targeted Dealer</v>
      </c>
      <c r="H103" s="67"/>
      <c r="I103" s="68" t="n">
        <v>90</v>
      </c>
      <c r="J103" s="68" t="n">
        <f aca="false">I103/$J$1*($J$1-$E$1)</f>
        <v>90</v>
      </c>
      <c r="K103" s="69" t="n">
        <v>91.5</v>
      </c>
      <c r="L103" s="69" t="n">
        <f aca="false">I103-K103</f>
        <v>-1.5</v>
      </c>
      <c r="M103" s="69" t="n">
        <f aca="false">IFERROR((K103/J103%),"-")</f>
        <v>101.666666666667</v>
      </c>
      <c r="N103" s="97" t="n">
        <v>54.5</v>
      </c>
      <c r="O103" s="98" t="str">
        <f aca="false">IF(F103&lt;=$P$2,"DEC","")</f>
        <v>DEC</v>
      </c>
      <c r="P103" s="97" t="n">
        <v>54.5</v>
      </c>
      <c r="Q103" s="99" t="n">
        <f aca="false">K103-P103</f>
        <v>37</v>
      </c>
      <c r="R103" s="98" t="n">
        <f aca="false">IFERROR(IF(O103="Dec",(K103/P103-1))," ")</f>
        <v>0.678899082568807</v>
      </c>
      <c r="S103" s="100" t="str">
        <f aca="false">IF(N103&gt;0,IF(O103="","-",IF(R103&lt;0%,"DEGROWTH","GROWTH")))</f>
        <v>GROWTH</v>
      </c>
      <c r="T103" s="69" t="n">
        <v>87.75</v>
      </c>
      <c r="U103" s="101" t="str">
        <f aca="false">IF(F103&lt;=$V$2,"jAN","")</f>
        <v>jAN</v>
      </c>
      <c r="V103" s="97" t="n">
        <v>87.75</v>
      </c>
      <c r="W103" s="102" t="n">
        <f aca="false">K103-V103</f>
        <v>3.75</v>
      </c>
      <c r="X103" s="103" t="n">
        <f aca="false">IFERROR(IF(U103="Jan",(K103/V103-1)),0)</f>
        <v>0.0427350427350428</v>
      </c>
      <c r="Y103" s="104" t="str">
        <f aca="false">IF(T103&gt;0,IF(U103="","-",IF(X103&lt;0%,"DEGROWTH","GROWTH")))</f>
        <v>GROWTH</v>
      </c>
      <c r="Z103" s="75" t="n">
        <v>0</v>
      </c>
      <c r="AA103" s="70"/>
      <c r="AB103" s="70" t="s">
        <v>133</v>
      </c>
      <c r="AC103" s="3"/>
    </row>
    <row r="104" customFormat="false" ht="14.25" hidden="false" customHeight="true" outlineLevel="0" collapsed="false">
      <c r="A104" s="70" t="s">
        <v>133</v>
      </c>
      <c r="B104" s="71" t="s">
        <v>29</v>
      </c>
      <c r="C104" s="72" t="s">
        <v>825</v>
      </c>
      <c r="D104" s="72" t="n">
        <v>1000002619</v>
      </c>
      <c r="E104" s="73" t="s">
        <v>826</v>
      </c>
      <c r="F104" s="74" t="n">
        <v>44628</v>
      </c>
      <c r="G104" s="67" t="str">
        <f aca="false">IF(I104&gt;0,"Targeted Dealer","-")</f>
        <v>Targeted Dealer</v>
      </c>
      <c r="H104" s="67"/>
      <c r="I104" s="68" t="n">
        <v>80</v>
      </c>
      <c r="J104" s="68" t="n">
        <f aca="false">I104/$J$1*($J$1-$E$1)</f>
        <v>80</v>
      </c>
      <c r="K104" s="69" t="n">
        <v>80</v>
      </c>
      <c r="L104" s="69" t="n">
        <f aca="false">I104-K104</f>
        <v>0</v>
      </c>
      <c r="M104" s="69" t="n">
        <f aca="false">IFERROR((K104/J104%),"-")</f>
        <v>100</v>
      </c>
      <c r="N104" s="97" t="n">
        <v>40</v>
      </c>
      <c r="O104" s="98" t="str">
        <f aca="false">IF(F104&lt;=$P$2,"DEC","")</f>
        <v>DEC</v>
      </c>
      <c r="P104" s="97" t="n">
        <v>40</v>
      </c>
      <c r="Q104" s="99" t="n">
        <f aca="false">K104-P104</f>
        <v>40</v>
      </c>
      <c r="R104" s="98" t="n">
        <f aca="false">IFERROR(IF(O104="Dec",(K104/P104-1))," ")</f>
        <v>1</v>
      </c>
      <c r="S104" s="100" t="str">
        <f aca="false">IF(N104&gt;0,IF(O104="","-",IF(R104&lt;0%,"DEGROWTH","GROWTH")))</f>
        <v>GROWTH</v>
      </c>
      <c r="T104" s="69" t="n">
        <v>40</v>
      </c>
      <c r="U104" s="101" t="str">
        <f aca="false">IF(F104&lt;=$V$2,"jAN","")</f>
        <v>jAN</v>
      </c>
      <c r="V104" s="97" t="n">
        <v>40</v>
      </c>
      <c r="W104" s="102" t="n">
        <f aca="false">K104-V104</f>
        <v>40</v>
      </c>
      <c r="X104" s="103" t="n">
        <f aca="false">IFERROR(IF(U104="Jan",(K104/V104-1)),0)</f>
        <v>1</v>
      </c>
      <c r="Y104" s="104" t="str">
        <f aca="false">IF(T104&gt;0,IF(U104="","-",IF(X104&lt;0%,"DEGROWTH","GROWTH")))</f>
        <v>GROWTH</v>
      </c>
      <c r="Z104" s="75" t="n">
        <v>1</v>
      </c>
      <c r="AA104" s="70"/>
      <c r="AB104" s="70" t="s">
        <v>133</v>
      </c>
      <c r="AC104" s="3"/>
    </row>
    <row r="105" customFormat="false" ht="14.25" hidden="false" customHeight="true" outlineLevel="0" collapsed="false">
      <c r="A105" s="70" t="s">
        <v>133</v>
      </c>
      <c r="B105" s="71" t="s">
        <v>29</v>
      </c>
      <c r="C105" s="72" t="s">
        <v>827</v>
      </c>
      <c r="D105" s="72" t="n">
        <v>1000002761</v>
      </c>
      <c r="E105" s="73" t="s">
        <v>828</v>
      </c>
      <c r="F105" s="74" t="n">
        <v>44706</v>
      </c>
      <c r="G105" s="67" t="str">
        <f aca="false">IF(I105&gt;0,"Targeted Dealer","-")</f>
        <v>Targeted Dealer</v>
      </c>
      <c r="H105" s="67"/>
      <c r="I105" s="68" t="n">
        <v>100</v>
      </c>
      <c r="J105" s="68" t="n">
        <f aca="false">I105/$J$1*($J$1-$E$1)</f>
        <v>100</v>
      </c>
      <c r="K105" s="69" t="n">
        <v>60</v>
      </c>
      <c r="L105" s="69" t="n">
        <f aca="false">I105-K105</f>
        <v>40</v>
      </c>
      <c r="M105" s="69" t="n">
        <f aca="false">IFERROR((K105/J105%),"-")</f>
        <v>60</v>
      </c>
      <c r="N105" s="97" t="n">
        <v>40</v>
      </c>
      <c r="O105" s="98" t="str">
        <f aca="false">IF(F105&lt;=$P$2,"DEC","")</f>
        <v>DEC</v>
      </c>
      <c r="P105" s="97" t="n">
        <v>40</v>
      </c>
      <c r="Q105" s="99" t="n">
        <f aca="false">K105-P105</f>
        <v>20</v>
      </c>
      <c r="R105" s="98" t="n">
        <f aca="false">IFERROR(IF(O105="Dec",(K105/P105-1))," ")</f>
        <v>0.5</v>
      </c>
      <c r="S105" s="100" t="str">
        <f aca="false">IF(N105&gt;0,IF(O105="","-",IF(R105&lt;0%,"DEGROWTH","GROWTH")))</f>
        <v>GROWTH</v>
      </c>
      <c r="T105" s="69" t="n">
        <v>80</v>
      </c>
      <c r="U105" s="101" t="str">
        <f aca="false">IF(F105&lt;=$V$2,"jAN","")</f>
        <v>jAN</v>
      </c>
      <c r="V105" s="97" t="n">
        <v>80</v>
      </c>
      <c r="W105" s="102" t="n">
        <f aca="false">K105-V105</f>
        <v>-20</v>
      </c>
      <c r="X105" s="103" t="n">
        <f aca="false">IFERROR(IF(U105="Jan",(K105/V105-1)),0)</f>
        <v>-0.25</v>
      </c>
      <c r="Y105" s="104" t="str">
        <f aca="false">IF(T105&gt;0,IF(U105="","-",IF(X105&lt;0%,"DEGROWTH","GROWTH")))</f>
        <v>DEGROWTH</v>
      </c>
      <c r="Z105" s="75" t="n">
        <v>0</v>
      </c>
      <c r="AA105" s="70"/>
      <c r="AB105" s="70" t="s">
        <v>133</v>
      </c>
      <c r="AC105" s="3"/>
    </row>
    <row r="106" customFormat="false" ht="14.25" hidden="false" customHeight="true" outlineLevel="0" collapsed="false">
      <c r="A106" s="70" t="s">
        <v>133</v>
      </c>
      <c r="B106" s="71" t="s">
        <v>27</v>
      </c>
      <c r="C106" s="72" t="s">
        <v>829</v>
      </c>
      <c r="D106" s="72" t="n">
        <v>1000003193</v>
      </c>
      <c r="E106" s="73" t="s">
        <v>830</v>
      </c>
      <c r="F106" s="74" t="n">
        <v>44924</v>
      </c>
      <c r="G106" s="67" t="str">
        <f aca="false">IF(I106&gt;0,"Targeted Dealer","-")</f>
        <v>Targeted Dealer</v>
      </c>
      <c r="H106" s="67"/>
      <c r="I106" s="68" t="n">
        <v>60</v>
      </c>
      <c r="J106" s="68" t="n">
        <f aca="false">I106/$J$1*($J$1-$E$1)</f>
        <v>60</v>
      </c>
      <c r="K106" s="69" t="n">
        <v>67.5</v>
      </c>
      <c r="L106" s="69" t="n">
        <f aca="false">I106-K106</f>
        <v>-7.5</v>
      </c>
      <c r="M106" s="69" t="n">
        <f aca="false">IFERROR((K106/J106%),"-")</f>
        <v>112.5</v>
      </c>
      <c r="N106" s="97" t="n">
        <v>70.5</v>
      </c>
      <c r="O106" s="98" t="str">
        <f aca="false">IF(F106&lt;=$P$2,"DEC","")</f>
        <v>DEC</v>
      </c>
      <c r="P106" s="97" t="n">
        <v>70.5</v>
      </c>
      <c r="Q106" s="99" t="n">
        <f aca="false">K106-P106</f>
        <v>-3</v>
      </c>
      <c r="R106" s="98" t="n">
        <f aca="false">IFERROR(IF(O106="Dec",(K106/P106-1))," ")</f>
        <v>-0.0425531914893617</v>
      </c>
      <c r="S106" s="100" t="str">
        <f aca="false">IF(N106&gt;0,IF(O106="","-",IF(R106&lt;0%,"DEGROWTH","GROWTH")))</f>
        <v>DEGROWTH</v>
      </c>
      <c r="T106" s="69" t="n">
        <v>15</v>
      </c>
      <c r="U106" s="101" t="str">
        <f aca="false">IF(F106&lt;=$V$2,"jAN","")</f>
        <v>jAN</v>
      </c>
      <c r="V106" s="97" t="n">
        <v>15</v>
      </c>
      <c r="W106" s="102" t="n">
        <f aca="false">K106-V106</f>
        <v>52.5</v>
      </c>
      <c r="X106" s="103" t="n">
        <f aca="false">IFERROR(IF(U106="Jan",(K106/V106-1)),0)</f>
        <v>3.5</v>
      </c>
      <c r="Y106" s="104" t="str">
        <f aca="false">IF(T106&gt;0,IF(U106="","-",IF(X106&lt;0%,"DEGROWTH","GROWTH")))</f>
        <v>GROWTH</v>
      </c>
      <c r="Z106" s="75" t="n">
        <v>1</v>
      </c>
      <c r="AA106" s="70"/>
      <c r="AB106" s="70" t="s">
        <v>133</v>
      </c>
      <c r="AC106" s="3"/>
    </row>
    <row r="107" customFormat="false" ht="14.25" hidden="false" customHeight="true" outlineLevel="0" collapsed="false">
      <c r="A107" s="70" t="s">
        <v>133</v>
      </c>
      <c r="B107" s="71" t="s">
        <v>29</v>
      </c>
      <c r="C107" s="72" t="s">
        <v>831</v>
      </c>
      <c r="D107" s="72" t="n">
        <v>1000003508</v>
      </c>
      <c r="E107" s="72" t="s">
        <v>832</v>
      </c>
      <c r="F107" s="74" t="n">
        <v>45046</v>
      </c>
      <c r="G107" s="67" t="str">
        <f aca="false">IF(I107&gt;0,"Targeted Dealer","-")</f>
        <v>Targeted Dealer</v>
      </c>
      <c r="H107" s="67"/>
      <c r="I107" s="68" t="n">
        <v>220</v>
      </c>
      <c r="J107" s="68" t="n">
        <f aca="false">I107/$J$1*($J$1-$E$1)</f>
        <v>220</v>
      </c>
      <c r="K107" s="69" t="n">
        <v>221</v>
      </c>
      <c r="L107" s="69" t="n">
        <f aca="false">I107-K107</f>
        <v>-1</v>
      </c>
      <c r="M107" s="69" t="n">
        <f aca="false">IFERROR((K107/J107%),"-")</f>
        <v>100.454545454545</v>
      </c>
      <c r="N107" s="97" t="n">
        <v>217.5</v>
      </c>
      <c r="O107" s="98" t="str">
        <f aca="false">IF(F107&lt;=$P$2,"DEC","")</f>
        <v>DEC</v>
      </c>
      <c r="P107" s="97" t="n">
        <v>217.5</v>
      </c>
      <c r="Q107" s="99" t="n">
        <f aca="false">K107-P107</f>
        <v>3.5</v>
      </c>
      <c r="R107" s="98" t="n">
        <f aca="false">IFERROR(IF(O107="Dec",(K107/P107-1))," ")</f>
        <v>0.0160919540229885</v>
      </c>
      <c r="S107" s="100" t="str">
        <f aca="false">IF(N107&gt;0,IF(O107="","-",IF(R107&lt;0%,"DEGROWTH","GROWTH")))</f>
        <v>GROWTH</v>
      </c>
      <c r="T107" s="69" t="n">
        <v>160</v>
      </c>
      <c r="U107" s="101" t="str">
        <f aca="false">IF(F107&lt;=$V$2,"jAN","")</f>
        <v>jAN</v>
      </c>
      <c r="V107" s="97" t="n">
        <v>160</v>
      </c>
      <c r="W107" s="102" t="n">
        <f aca="false">K107-V107</f>
        <v>61</v>
      </c>
      <c r="X107" s="103" t="n">
        <f aca="false">IFERROR(IF(U107="Jan",(K107/V107-1)),0)</f>
        <v>0.38125</v>
      </c>
      <c r="Y107" s="104" t="str">
        <f aca="false">IF(T107&gt;0,IF(U107="","-",IF(X107&lt;0%,"DEGROWTH","GROWTH")))</f>
        <v>GROWTH</v>
      </c>
      <c r="Z107" s="75" t="n">
        <v>0</v>
      </c>
      <c r="AA107" s="70"/>
      <c r="AB107" s="70" t="s">
        <v>133</v>
      </c>
      <c r="AC107" s="3"/>
    </row>
    <row r="108" customFormat="false" ht="14.25" hidden="false" customHeight="true" outlineLevel="0" collapsed="false">
      <c r="A108" s="70" t="s">
        <v>133</v>
      </c>
      <c r="B108" s="71" t="s">
        <v>27</v>
      </c>
      <c r="C108" s="72" t="s">
        <v>833</v>
      </c>
      <c r="D108" s="72" t="n">
        <v>1000003525</v>
      </c>
      <c r="E108" s="72" t="s">
        <v>834</v>
      </c>
      <c r="F108" s="74" t="n">
        <v>45065</v>
      </c>
      <c r="G108" s="67" t="str">
        <f aca="false">IF(I108&gt;0,"Targeted Dealer","-")</f>
        <v>Targeted Dealer</v>
      </c>
      <c r="H108" s="67"/>
      <c r="I108" s="68" t="n">
        <v>120</v>
      </c>
      <c r="J108" s="68" t="n">
        <f aca="false">I108/$J$1*($J$1-$E$1)</f>
        <v>120</v>
      </c>
      <c r="K108" s="69" t="n">
        <v>101</v>
      </c>
      <c r="L108" s="69" t="n">
        <f aca="false">I108-K108</f>
        <v>19</v>
      </c>
      <c r="M108" s="69" t="n">
        <f aca="false">IFERROR((K108/J108%),"-")</f>
        <v>84.1666666666667</v>
      </c>
      <c r="N108" s="97" t="n">
        <v>85</v>
      </c>
      <c r="O108" s="98" t="str">
        <f aca="false">IF(F108&lt;=$P$2,"DEC","")</f>
        <v>DEC</v>
      </c>
      <c r="P108" s="97" t="n">
        <v>85</v>
      </c>
      <c r="Q108" s="99" t="n">
        <f aca="false">K108-P108</f>
        <v>16</v>
      </c>
      <c r="R108" s="98" t="n">
        <f aca="false">IFERROR(IF(O108="Dec",(K108/P108-1))," ")</f>
        <v>0.188235294117647</v>
      </c>
      <c r="S108" s="100" t="str">
        <f aca="false">IF(N108&gt;0,IF(O108="","-",IF(R108&lt;0%,"DEGROWTH","GROWTH")))</f>
        <v>GROWTH</v>
      </c>
      <c r="T108" s="69" t="n">
        <v>107.5</v>
      </c>
      <c r="U108" s="101" t="str">
        <f aca="false">IF(F108&lt;=$V$2,"jAN","")</f>
        <v>jAN</v>
      </c>
      <c r="V108" s="97" t="n">
        <v>107.5</v>
      </c>
      <c r="W108" s="102" t="n">
        <f aca="false">K108-V108</f>
        <v>-6.5</v>
      </c>
      <c r="X108" s="103" t="n">
        <f aca="false">IFERROR(IF(U108="Jan",(K108/V108-1)),0)</f>
        <v>-0.0604651162790698</v>
      </c>
      <c r="Y108" s="104" t="str">
        <f aca="false">IF(T108&gt;0,IF(U108="","-",IF(X108&lt;0%,"DEGROWTH","GROWTH")))</f>
        <v>DEGROWTH</v>
      </c>
      <c r="Z108" s="75" t="n">
        <v>0</v>
      </c>
      <c r="AA108" s="70"/>
      <c r="AB108" s="70" t="s">
        <v>133</v>
      </c>
      <c r="AC108" s="3"/>
    </row>
    <row r="109" customFormat="false" ht="14.25" hidden="false" customHeight="true" outlineLevel="0" collapsed="false">
      <c r="A109" s="70" t="s">
        <v>133</v>
      </c>
      <c r="B109" s="71" t="s">
        <v>27</v>
      </c>
      <c r="C109" s="72" t="s">
        <v>835</v>
      </c>
      <c r="D109" s="72" t="n">
        <v>1000003589</v>
      </c>
      <c r="E109" s="72" t="s">
        <v>836</v>
      </c>
      <c r="F109" s="74" t="n">
        <v>45084</v>
      </c>
      <c r="G109" s="67" t="str">
        <f aca="false">IF(I109&gt;0,"Targeted Dealer","-")</f>
        <v>Targeted Dealer</v>
      </c>
      <c r="H109" s="67"/>
      <c r="I109" s="68" t="n">
        <v>120</v>
      </c>
      <c r="J109" s="68" t="n">
        <f aca="false">I109/$J$1*($J$1-$E$1)</f>
        <v>120</v>
      </c>
      <c r="K109" s="69" t="n">
        <v>110</v>
      </c>
      <c r="L109" s="69" t="n">
        <f aca="false">I109-K109</f>
        <v>10</v>
      </c>
      <c r="M109" s="69" t="n">
        <f aca="false">IFERROR((K109/J109%),"-")</f>
        <v>91.6666666666667</v>
      </c>
      <c r="N109" s="97" t="n">
        <v>120</v>
      </c>
      <c r="O109" s="98" t="str">
        <f aca="false">IF(F109&lt;=$P$2,"DEC","")</f>
        <v>DEC</v>
      </c>
      <c r="P109" s="97" t="n">
        <v>120</v>
      </c>
      <c r="Q109" s="99" t="n">
        <f aca="false">K109-P109</f>
        <v>-10</v>
      </c>
      <c r="R109" s="98" t="n">
        <f aca="false">IFERROR(IF(O109="Dec",(K109/P109-1))," ")</f>
        <v>-0.0833333333333334</v>
      </c>
      <c r="S109" s="100" t="str">
        <f aca="false">IF(N109&gt;0,IF(O109="","-",IF(R109&lt;0%,"DEGROWTH","GROWTH")))</f>
        <v>DEGROWTH</v>
      </c>
      <c r="T109" s="69" t="n">
        <v>70</v>
      </c>
      <c r="U109" s="101" t="str">
        <f aca="false">IF(F109&lt;=$V$2,"jAN","")</f>
        <v>jAN</v>
      </c>
      <c r="V109" s="97" t="n">
        <v>70</v>
      </c>
      <c r="W109" s="102" t="n">
        <f aca="false">K109-V109</f>
        <v>40</v>
      </c>
      <c r="X109" s="103" t="n">
        <f aca="false">IFERROR(IF(U109="Jan",(K109/V109-1)),0)</f>
        <v>0.571428571428571</v>
      </c>
      <c r="Y109" s="104" t="str">
        <f aca="false">IF(T109&gt;0,IF(U109="","-",IF(X109&lt;0%,"DEGROWTH","GROWTH")))</f>
        <v>GROWTH</v>
      </c>
      <c r="Z109" s="75" t="n">
        <v>0</v>
      </c>
      <c r="AA109" s="70"/>
      <c r="AB109" s="70" t="s">
        <v>133</v>
      </c>
      <c r="AC109" s="3"/>
    </row>
    <row r="110" customFormat="false" ht="14.25" hidden="false" customHeight="true" outlineLevel="0" collapsed="false">
      <c r="A110" s="70" t="s">
        <v>133</v>
      </c>
      <c r="B110" s="71" t="s">
        <v>29</v>
      </c>
      <c r="C110" s="72" t="s">
        <v>837</v>
      </c>
      <c r="D110" s="72" t="n">
        <v>1000003599</v>
      </c>
      <c r="E110" s="72" t="s">
        <v>838</v>
      </c>
      <c r="F110" s="74" t="n">
        <v>45100</v>
      </c>
      <c r="G110" s="67" t="str">
        <f aca="false">IF(I110&gt;0,"Targeted Dealer","-")</f>
        <v>Targeted Dealer</v>
      </c>
      <c r="H110" s="67"/>
      <c r="I110" s="68" t="n">
        <v>140</v>
      </c>
      <c r="J110" s="68" t="n">
        <f aca="false">I110/$J$1*($J$1-$E$1)</f>
        <v>140</v>
      </c>
      <c r="K110" s="69" t="n">
        <v>100</v>
      </c>
      <c r="L110" s="69" t="n">
        <f aca="false">I110-K110</f>
        <v>40</v>
      </c>
      <c r="M110" s="69" t="n">
        <f aca="false">IFERROR((K110/J110%),"-")</f>
        <v>71.4285714285714</v>
      </c>
      <c r="N110" s="97" t="n">
        <v>100</v>
      </c>
      <c r="O110" s="98" t="str">
        <f aca="false">IF(F110&lt;=$P$2,"DEC","")</f>
        <v>DEC</v>
      </c>
      <c r="P110" s="97" t="n">
        <v>100</v>
      </c>
      <c r="Q110" s="99" t="n">
        <f aca="false">K110-P110</f>
        <v>0</v>
      </c>
      <c r="R110" s="98" t="n">
        <f aca="false">IFERROR(IF(O110="Dec",(K110/P110-1))," ")</f>
        <v>0</v>
      </c>
      <c r="S110" s="100" t="str">
        <f aca="false">IF(N110&gt;0,IF(O110="","-",IF(R110&lt;0%,"DEGROWTH","GROWTH")))</f>
        <v>GROWTH</v>
      </c>
      <c r="T110" s="69" t="n">
        <v>130</v>
      </c>
      <c r="U110" s="101" t="str">
        <f aca="false">IF(F110&lt;=$V$2,"jAN","")</f>
        <v>jAN</v>
      </c>
      <c r="V110" s="97" t="n">
        <v>130</v>
      </c>
      <c r="W110" s="102" t="n">
        <f aca="false">K110-V110</f>
        <v>-30</v>
      </c>
      <c r="X110" s="103" t="n">
        <f aca="false">IFERROR(IF(U110="Jan",(K110/V110-1)),0)</f>
        <v>-0.230769230769231</v>
      </c>
      <c r="Y110" s="104" t="str">
        <f aca="false">IF(T110&gt;0,IF(U110="","-",IF(X110&lt;0%,"DEGROWTH","GROWTH")))</f>
        <v>DEGROWTH</v>
      </c>
      <c r="Z110" s="75" t="n">
        <v>0</v>
      </c>
      <c r="AA110" s="70"/>
      <c r="AB110" s="70" t="s">
        <v>133</v>
      </c>
      <c r="AC110" s="3"/>
    </row>
    <row r="111" customFormat="false" ht="14.25" hidden="false" customHeight="true" outlineLevel="0" collapsed="false">
      <c r="A111" s="70" t="s">
        <v>133</v>
      </c>
      <c r="B111" s="71" t="s">
        <v>27</v>
      </c>
      <c r="C111" s="72" t="s">
        <v>839</v>
      </c>
      <c r="D111" s="72" t="n">
        <v>1000003635</v>
      </c>
      <c r="E111" s="72" t="s">
        <v>840</v>
      </c>
      <c r="F111" s="74" t="n">
        <v>45127</v>
      </c>
      <c r="G111" s="67" t="str">
        <f aca="false">IF(I111&gt;0,"Targeted Dealer","-")</f>
        <v>Targeted Dealer</v>
      </c>
      <c r="H111" s="67"/>
      <c r="I111" s="68" t="n">
        <v>50</v>
      </c>
      <c r="J111" s="68" t="n">
        <f aca="false">I111/$J$1*($J$1-$E$1)</f>
        <v>50</v>
      </c>
      <c r="K111" s="69" t="n">
        <v>52.25</v>
      </c>
      <c r="L111" s="69" t="n">
        <f aca="false">I111-K111</f>
        <v>-2.25</v>
      </c>
      <c r="M111" s="69" t="n">
        <f aca="false">IFERROR((K111/J111%),"-")</f>
        <v>104.5</v>
      </c>
      <c r="N111" s="97" t="n">
        <v>50.6</v>
      </c>
      <c r="O111" s="98" t="str">
        <f aca="false">IF(F111&lt;=$P$2,"DEC","")</f>
        <v>DEC</v>
      </c>
      <c r="P111" s="97" t="n">
        <v>50.6</v>
      </c>
      <c r="Q111" s="99" t="n">
        <f aca="false">K111-P111</f>
        <v>1.65</v>
      </c>
      <c r="R111" s="98" t="n">
        <f aca="false">IFERROR(IF(O111="Dec",(K111/P111-1))," ")</f>
        <v>0.0326086956521738</v>
      </c>
      <c r="S111" s="100" t="str">
        <f aca="false">IF(N111&gt;0,IF(O111="","-",IF(R111&lt;0%,"DEGROWTH","GROWTH")))</f>
        <v>GROWTH</v>
      </c>
      <c r="T111" s="69" t="n">
        <v>47.5</v>
      </c>
      <c r="U111" s="101" t="str">
        <f aca="false">IF(F111&lt;=$V$2,"jAN","")</f>
        <v>jAN</v>
      </c>
      <c r="V111" s="97" t="n">
        <v>47.5</v>
      </c>
      <c r="W111" s="102" t="n">
        <f aca="false">K111-V111</f>
        <v>4.75</v>
      </c>
      <c r="X111" s="103" t="n">
        <f aca="false">IFERROR(IF(U111="Jan",(K111/V111-1)),0)</f>
        <v>0.1</v>
      </c>
      <c r="Y111" s="104" t="str">
        <f aca="false">IF(T111&gt;0,IF(U111="","-",IF(X111&lt;0%,"DEGROWTH","GROWTH")))</f>
        <v>GROWTH</v>
      </c>
      <c r="Z111" s="75" t="n">
        <v>0</v>
      </c>
      <c r="AA111" s="70"/>
      <c r="AB111" s="70" t="s">
        <v>133</v>
      </c>
      <c r="AC111" s="3"/>
    </row>
    <row r="112" customFormat="false" ht="14.25" hidden="false" customHeight="true" outlineLevel="0" collapsed="false">
      <c r="A112" s="70" t="s">
        <v>133</v>
      </c>
      <c r="B112" s="71" t="s">
        <v>27</v>
      </c>
      <c r="C112" s="72" t="s">
        <v>841</v>
      </c>
      <c r="D112" s="72" t="n">
        <v>1000003663</v>
      </c>
      <c r="E112" s="72" t="s">
        <v>842</v>
      </c>
      <c r="F112" s="74" t="n">
        <v>45135</v>
      </c>
      <c r="G112" s="67" t="str">
        <f aca="false">IF(I112&gt;0,"Targeted Dealer","-")</f>
        <v>Targeted Dealer</v>
      </c>
      <c r="H112" s="67"/>
      <c r="I112" s="68" t="n">
        <v>120</v>
      </c>
      <c r="J112" s="68" t="n">
        <f aca="false">I112/$J$1*($J$1-$E$1)</f>
        <v>120</v>
      </c>
      <c r="K112" s="69" t="n">
        <v>128</v>
      </c>
      <c r="L112" s="69" t="n">
        <f aca="false">I112-K112</f>
        <v>-8</v>
      </c>
      <c r="M112" s="69" t="n">
        <f aca="false">IFERROR((K112/J112%),"-")</f>
        <v>106.666666666667</v>
      </c>
      <c r="N112" s="97" t="n">
        <v>92</v>
      </c>
      <c r="O112" s="98" t="str">
        <f aca="false">IF(F112&lt;=$P$2,"DEC","")</f>
        <v>DEC</v>
      </c>
      <c r="P112" s="97" t="n">
        <v>92</v>
      </c>
      <c r="Q112" s="99" t="n">
        <f aca="false">K112-P112</f>
        <v>36</v>
      </c>
      <c r="R112" s="98" t="n">
        <f aca="false">IFERROR(IF(O112="Dec",(K112/P112-1))," ")</f>
        <v>0.391304347826087</v>
      </c>
      <c r="S112" s="100" t="str">
        <f aca="false">IF(N112&gt;0,IF(O112="","-",IF(R112&lt;0%,"DEGROWTH","GROWTH")))</f>
        <v>GROWTH</v>
      </c>
      <c r="T112" s="69" t="n">
        <v>188.75</v>
      </c>
      <c r="U112" s="101" t="str">
        <f aca="false">IF(F112&lt;=$V$2,"jAN","")</f>
        <v>jAN</v>
      </c>
      <c r="V112" s="97" t="n">
        <v>188.75</v>
      </c>
      <c r="W112" s="102" t="n">
        <f aca="false">K112-V112</f>
        <v>-60.75</v>
      </c>
      <c r="X112" s="103" t="n">
        <f aca="false">IFERROR(IF(U112="Jan",(K112/V112-1)),0)</f>
        <v>-0.321854304635762</v>
      </c>
      <c r="Y112" s="104" t="str">
        <f aca="false">IF(T112&gt;0,IF(U112="","-",IF(X112&lt;0%,"DEGROWTH","GROWTH")))</f>
        <v>DEGROWTH</v>
      </c>
      <c r="Z112" s="75" t="n">
        <v>0</v>
      </c>
      <c r="AA112" s="70"/>
      <c r="AB112" s="70" t="s">
        <v>133</v>
      </c>
      <c r="AC112" s="3"/>
    </row>
    <row r="113" customFormat="false" ht="14.25" hidden="false" customHeight="true" outlineLevel="0" collapsed="false">
      <c r="A113" s="70" t="s">
        <v>133</v>
      </c>
      <c r="B113" s="71" t="s">
        <v>27</v>
      </c>
      <c r="C113" s="72" t="s">
        <v>843</v>
      </c>
      <c r="D113" s="72" t="n">
        <v>1000003702</v>
      </c>
      <c r="E113" s="72" t="s">
        <v>844</v>
      </c>
      <c r="F113" s="74" t="n">
        <v>45171</v>
      </c>
      <c r="G113" s="67" t="str">
        <f aca="false">IF(I113&gt;0,"Targeted Dealer","-")</f>
        <v>Targeted Dealer</v>
      </c>
      <c r="H113" s="67"/>
      <c r="I113" s="68" t="n">
        <v>130</v>
      </c>
      <c r="J113" s="68" t="n">
        <f aca="false">I113/$J$1*($J$1-$E$1)</f>
        <v>130</v>
      </c>
      <c r="K113" s="69" t="n">
        <v>129.5</v>
      </c>
      <c r="L113" s="69" t="n">
        <f aca="false">I113-K113</f>
        <v>0.5</v>
      </c>
      <c r="M113" s="69" t="n">
        <f aca="false">IFERROR((K113/J113%),"-")</f>
        <v>99.6153846153846</v>
      </c>
      <c r="N113" s="97" t="n">
        <v>70.5</v>
      </c>
      <c r="O113" s="98" t="str">
        <f aca="false">IF(F113&lt;=$P$2,"DEC","")</f>
        <v>DEC</v>
      </c>
      <c r="P113" s="97" t="n">
        <v>70.5</v>
      </c>
      <c r="Q113" s="99" t="n">
        <f aca="false">K113-P113</f>
        <v>59</v>
      </c>
      <c r="R113" s="98" t="n">
        <f aca="false">IFERROR(IF(O113="Dec",(K113/P113-1))," ")</f>
        <v>0.836879432624114</v>
      </c>
      <c r="S113" s="100" t="str">
        <f aca="false">IF(N113&gt;0,IF(O113="","-",IF(R113&lt;0%,"DEGROWTH","GROWTH")))</f>
        <v>GROWTH</v>
      </c>
      <c r="T113" s="69" t="n">
        <v>153</v>
      </c>
      <c r="U113" s="101" t="str">
        <f aca="false">IF(F113&lt;=$V$2,"jAN","")</f>
        <v>jAN</v>
      </c>
      <c r="V113" s="97" t="n">
        <v>153</v>
      </c>
      <c r="W113" s="102" t="n">
        <f aca="false">K113-V113</f>
        <v>-23.5</v>
      </c>
      <c r="X113" s="103" t="n">
        <f aca="false">IFERROR(IF(U113="Jan",(K113/V113-1)),0)</f>
        <v>-0.15359477124183</v>
      </c>
      <c r="Y113" s="104" t="str">
        <f aca="false">IF(T113&gt;0,IF(U113="","-",IF(X113&lt;0%,"DEGROWTH","GROWTH")))</f>
        <v>DEGROWTH</v>
      </c>
      <c r="Z113" s="75" t="n">
        <v>0</v>
      </c>
      <c r="AA113" s="70"/>
      <c r="AB113" s="70" t="s">
        <v>133</v>
      </c>
      <c r="AC113" s="3"/>
    </row>
    <row r="114" customFormat="false" ht="14.25" hidden="false" customHeight="true" outlineLevel="0" collapsed="false">
      <c r="A114" s="75" t="s">
        <v>133</v>
      </c>
      <c r="B114" s="71" t="s">
        <v>29</v>
      </c>
      <c r="C114" s="79" t="s">
        <v>845</v>
      </c>
      <c r="D114" s="79" t="n">
        <v>1000003841</v>
      </c>
      <c r="E114" s="79" t="s">
        <v>846</v>
      </c>
      <c r="F114" s="107" t="n">
        <v>45321</v>
      </c>
      <c r="G114" s="67" t="str">
        <f aca="false">IF(I114&gt;0,"Targeted Dealer","-")</f>
        <v>Targeted Dealer</v>
      </c>
      <c r="H114" s="67"/>
      <c r="I114" s="68" t="n">
        <v>150</v>
      </c>
      <c r="J114" s="68" t="n">
        <f aca="false">I114/$J$1*($J$1-$E$1)</f>
        <v>150</v>
      </c>
      <c r="K114" s="69" t="n">
        <v>80</v>
      </c>
      <c r="L114" s="69" t="n">
        <f aca="false">I114-K114</f>
        <v>70</v>
      </c>
      <c r="M114" s="69" t="n">
        <f aca="false">IFERROR((K114/J114%),"-")</f>
        <v>53.3333333333333</v>
      </c>
      <c r="N114" s="97" t="n">
        <v>85</v>
      </c>
      <c r="O114" s="98" t="str">
        <f aca="false">IF(F114&lt;=$P$2,"DEC","")</f>
        <v>DEC</v>
      </c>
      <c r="P114" s="97" t="n">
        <v>85</v>
      </c>
      <c r="Q114" s="99" t="n">
        <f aca="false">K114-P114</f>
        <v>-5</v>
      </c>
      <c r="R114" s="98" t="n">
        <f aca="false">IFERROR(IF(O114="Dec",(K114/P114-1))," ")</f>
        <v>-0.0588235294117647</v>
      </c>
      <c r="S114" s="100" t="str">
        <f aca="false">IF(N114&gt;0,IF(O114="","-",IF(R114&lt;0%,"DEGROWTH","GROWTH")))</f>
        <v>DEGROWTH</v>
      </c>
      <c r="T114" s="69" t="n">
        <v>120</v>
      </c>
      <c r="U114" s="101" t="str">
        <f aca="false">IF(F114&lt;=$V$2,"jAN","")</f>
        <v>jAN</v>
      </c>
      <c r="V114" s="97" t="n">
        <v>120</v>
      </c>
      <c r="W114" s="102" t="n">
        <f aca="false">K114-V114</f>
        <v>-40</v>
      </c>
      <c r="X114" s="103" t="n">
        <f aca="false">IFERROR(IF(U114="Jan",(K114/V114-1)),0)</f>
        <v>-0.333333333333333</v>
      </c>
      <c r="Y114" s="104" t="str">
        <f aca="false">IF(T114&gt;0,IF(U114="","-",IF(X114&lt;0%,"DEGROWTH","GROWTH")))</f>
        <v>DEGROWTH</v>
      </c>
      <c r="Z114" s="75" t="n">
        <v>0</v>
      </c>
      <c r="AA114" s="70"/>
      <c r="AB114" s="75" t="s">
        <v>133</v>
      </c>
      <c r="AC114" s="3"/>
    </row>
    <row r="115" customFormat="false" ht="14.25" hidden="false" customHeight="true" outlineLevel="0" collapsed="false">
      <c r="A115" s="75" t="s">
        <v>133</v>
      </c>
      <c r="B115" s="71" t="s">
        <v>27</v>
      </c>
      <c r="C115" s="79" t="s">
        <v>847</v>
      </c>
      <c r="D115" s="79" t="n">
        <v>1000003864</v>
      </c>
      <c r="E115" s="79" t="s">
        <v>848</v>
      </c>
      <c r="F115" s="74" t="n">
        <v>45338</v>
      </c>
      <c r="G115" s="67" t="str">
        <f aca="false">IF(I115&gt;0,"Targeted Dealer","-")</f>
        <v>Targeted Dealer</v>
      </c>
      <c r="H115" s="67"/>
      <c r="I115" s="68" t="n">
        <v>100</v>
      </c>
      <c r="J115" s="68" t="n">
        <f aca="false">I115/$J$1*($J$1-$E$1)</f>
        <v>100</v>
      </c>
      <c r="K115" s="69" t="n">
        <v>94</v>
      </c>
      <c r="L115" s="69" t="n">
        <f aca="false">I115-K115</f>
        <v>6</v>
      </c>
      <c r="M115" s="69" t="n">
        <f aca="false">IFERROR((K115/J115%),"-")</f>
        <v>94</v>
      </c>
      <c r="N115" s="97" t="n">
        <v>86.75</v>
      </c>
      <c r="O115" s="98" t="str">
        <f aca="false">IF(F115&lt;=$P$2,"DEC","")</f>
        <v>DEC</v>
      </c>
      <c r="P115" s="97" t="n">
        <v>86.75</v>
      </c>
      <c r="Q115" s="99" t="n">
        <f aca="false">K115-P115</f>
        <v>7.25</v>
      </c>
      <c r="R115" s="98" t="n">
        <f aca="false">IFERROR(IF(O115="Dec",(K115/P115-1))," ")</f>
        <v>0.0835734870317002</v>
      </c>
      <c r="S115" s="100" t="str">
        <f aca="false">IF(N115&gt;0,IF(O115="","-",IF(R115&lt;0%,"DEGROWTH","GROWTH")))</f>
        <v>GROWTH</v>
      </c>
      <c r="T115" s="69" t="n">
        <v>95.85</v>
      </c>
      <c r="U115" s="101" t="str">
        <f aca="false">IF(F115&lt;=$V$2,"jAN","")</f>
        <v>jAN</v>
      </c>
      <c r="V115" s="97" t="n">
        <v>95.85</v>
      </c>
      <c r="W115" s="102" t="n">
        <f aca="false">K115-V115</f>
        <v>-1.84999999999999</v>
      </c>
      <c r="X115" s="103" t="n">
        <f aca="false">IFERROR(IF(U115="Jan",(K115/V115-1)),0)</f>
        <v>-0.019300991131977</v>
      </c>
      <c r="Y115" s="104" t="str">
        <f aca="false">IF(T115&gt;0,IF(U115="","-",IF(X115&lt;0%,"DEGROWTH","GROWTH")))</f>
        <v>DEGROWTH</v>
      </c>
      <c r="Z115" s="75" t="n">
        <v>0</v>
      </c>
      <c r="AA115" s="70"/>
      <c r="AB115" s="75" t="s">
        <v>133</v>
      </c>
      <c r="AC115" s="3"/>
    </row>
    <row r="116" customFormat="false" ht="14.25" hidden="false" customHeight="true" outlineLevel="0" collapsed="false">
      <c r="A116" s="75" t="s">
        <v>133</v>
      </c>
      <c r="B116" s="71" t="s">
        <v>29</v>
      </c>
      <c r="C116" s="79" t="s">
        <v>849</v>
      </c>
      <c r="D116" s="79" t="n">
        <v>1000003885</v>
      </c>
      <c r="E116" s="79" t="s">
        <v>850</v>
      </c>
      <c r="F116" s="74" t="n">
        <v>45359</v>
      </c>
      <c r="G116" s="67" t="str">
        <f aca="false">IF(I116&gt;0,"Targeted Dealer","-")</f>
        <v>Targeted Dealer</v>
      </c>
      <c r="H116" s="67"/>
      <c r="I116" s="68" t="n">
        <v>270</v>
      </c>
      <c r="J116" s="68" t="n">
        <f aca="false">I116/$J$1*($J$1-$E$1)</f>
        <v>270</v>
      </c>
      <c r="K116" s="69" t="n">
        <v>220</v>
      </c>
      <c r="L116" s="69" t="n">
        <f aca="false">I116-K116</f>
        <v>50</v>
      </c>
      <c r="M116" s="69" t="n">
        <f aca="false">IFERROR((K116/J116%),"-")</f>
        <v>81.4814814814815</v>
      </c>
      <c r="N116" s="97" t="n">
        <v>275</v>
      </c>
      <c r="O116" s="98" t="str">
        <f aca="false">IF(F116&lt;=$P$2,"DEC","")</f>
        <v>DEC</v>
      </c>
      <c r="P116" s="97" t="n">
        <v>275</v>
      </c>
      <c r="Q116" s="99" t="n">
        <f aca="false">K116-P116</f>
        <v>-55</v>
      </c>
      <c r="R116" s="98" t="n">
        <f aca="false">IFERROR(IF(O116="Dec",(K116/P116-1))," ")</f>
        <v>-0.2</v>
      </c>
      <c r="S116" s="100" t="str">
        <f aca="false">IF(N116&gt;0,IF(O116="","-",IF(R116&lt;0%,"DEGROWTH","GROWTH")))</f>
        <v>DEGROWTH</v>
      </c>
      <c r="T116" s="69" t="n">
        <v>170</v>
      </c>
      <c r="U116" s="101" t="str">
        <f aca="false">IF(F116&lt;=$V$2,"jAN","")</f>
        <v>jAN</v>
      </c>
      <c r="V116" s="97" t="n">
        <v>170</v>
      </c>
      <c r="W116" s="102" t="n">
        <f aca="false">K116-V116</f>
        <v>50</v>
      </c>
      <c r="X116" s="103" t="n">
        <f aca="false">IFERROR(IF(U116="Jan",(K116/V116-1)),0)</f>
        <v>0.294117647058824</v>
      </c>
      <c r="Y116" s="104" t="str">
        <f aca="false">IF(T116&gt;0,IF(U116="","-",IF(X116&lt;0%,"DEGROWTH","GROWTH")))</f>
        <v>GROWTH</v>
      </c>
      <c r="Z116" s="75" t="n">
        <v>0</v>
      </c>
      <c r="AA116" s="70"/>
      <c r="AB116" s="75" t="s">
        <v>133</v>
      </c>
      <c r="AC116" s="3"/>
    </row>
    <row r="117" customFormat="false" ht="14.25" hidden="false" customHeight="true" outlineLevel="0" collapsed="false">
      <c r="A117" s="75" t="s">
        <v>133</v>
      </c>
      <c r="B117" s="71" t="s">
        <v>27</v>
      </c>
      <c r="C117" s="79" t="s">
        <v>851</v>
      </c>
      <c r="D117" s="79" t="n">
        <v>1000003900</v>
      </c>
      <c r="E117" s="79" t="s">
        <v>852</v>
      </c>
      <c r="F117" s="74" t="n">
        <v>45381</v>
      </c>
      <c r="G117" s="67" t="str">
        <f aca="false">IF(I117&gt;0,"Targeted Dealer","-")</f>
        <v>Targeted Dealer</v>
      </c>
      <c r="H117" s="67"/>
      <c r="I117" s="68" t="n">
        <v>120</v>
      </c>
      <c r="J117" s="68" t="n">
        <f aca="false">I117/$J$1*($J$1-$E$1)</f>
        <v>120</v>
      </c>
      <c r="K117" s="69" t="n">
        <v>100</v>
      </c>
      <c r="L117" s="69" t="n">
        <f aca="false">I117-K117</f>
        <v>20</v>
      </c>
      <c r="M117" s="69" t="n">
        <f aca="false">IFERROR((K117/J117%),"-")</f>
        <v>83.3333333333333</v>
      </c>
      <c r="N117" s="97" t="n">
        <v>100</v>
      </c>
      <c r="O117" s="98" t="str">
        <f aca="false">IF(F117&lt;=$P$2,"DEC","")</f>
        <v>DEC</v>
      </c>
      <c r="P117" s="97" t="n">
        <v>100</v>
      </c>
      <c r="Q117" s="99" t="n">
        <f aca="false">K117-P117</f>
        <v>0</v>
      </c>
      <c r="R117" s="98" t="n">
        <f aca="false">IFERROR(IF(O117="Dec",(K117/P117-1))," ")</f>
        <v>0</v>
      </c>
      <c r="S117" s="100" t="str">
        <f aca="false">IF(N117&gt;0,IF(O117="","-",IF(R117&lt;0%,"DEGROWTH","GROWTH")))</f>
        <v>GROWTH</v>
      </c>
      <c r="T117" s="69" t="n">
        <v>115.5</v>
      </c>
      <c r="U117" s="101" t="str">
        <f aca="false">IF(F117&lt;=$V$2,"jAN","")</f>
        <v>jAN</v>
      </c>
      <c r="V117" s="97" t="n">
        <v>115.5</v>
      </c>
      <c r="W117" s="102" t="n">
        <f aca="false">K117-V117</f>
        <v>-15.5</v>
      </c>
      <c r="X117" s="103" t="n">
        <f aca="false">IFERROR(IF(U117="Jan",(K117/V117-1)),0)</f>
        <v>-0.134199134199134</v>
      </c>
      <c r="Y117" s="104" t="str">
        <f aca="false">IF(T117&gt;0,IF(U117="","-",IF(X117&lt;0%,"DEGROWTH","GROWTH")))</f>
        <v>DEGROWTH</v>
      </c>
      <c r="Z117" s="75" t="n">
        <v>0</v>
      </c>
      <c r="AA117" s="70"/>
      <c r="AB117" s="75" t="s">
        <v>133</v>
      </c>
      <c r="AC117" s="3"/>
    </row>
    <row r="118" customFormat="false" ht="14.25" hidden="false" customHeight="true" outlineLevel="0" collapsed="false">
      <c r="A118" s="75" t="s">
        <v>133</v>
      </c>
      <c r="B118" s="71" t="s">
        <v>27</v>
      </c>
      <c r="C118" s="79" t="s">
        <v>853</v>
      </c>
      <c r="D118" s="79" t="n">
        <v>1000003910</v>
      </c>
      <c r="E118" s="79" t="s">
        <v>854</v>
      </c>
      <c r="F118" s="74" t="n">
        <v>45400</v>
      </c>
      <c r="G118" s="67" t="str">
        <f aca="false">IF(I118&gt;0,"Targeted Dealer","-")</f>
        <v>Targeted Dealer</v>
      </c>
      <c r="H118" s="67"/>
      <c r="I118" s="68" t="n">
        <v>30</v>
      </c>
      <c r="J118" s="68" t="n">
        <f aca="false">I118/$J$1*($J$1-$E$1)</f>
        <v>30</v>
      </c>
      <c r="K118" s="69" t="n">
        <v>36</v>
      </c>
      <c r="L118" s="69" t="n">
        <f aca="false">I118-K118</f>
        <v>-6</v>
      </c>
      <c r="M118" s="69" t="n">
        <f aca="false">IFERROR((K118/J118%),"-")</f>
        <v>120</v>
      </c>
      <c r="N118" s="97" t="n">
        <v>9</v>
      </c>
      <c r="O118" s="98" t="str">
        <f aca="false">IF(F118&lt;=$P$2,"DEC","")</f>
        <v>DEC</v>
      </c>
      <c r="P118" s="97" t="n">
        <v>9</v>
      </c>
      <c r="Q118" s="99" t="n">
        <f aca="false">K118-P118</f>
        <v>27</v>
      </c>
      <c r="R118" s="98" t="n">
        <f aca="false">IFERROR(IF(O118="Dec",(K118/P118-1))," ")</f>
        <v>3</v>
      </c>
      <c r="S118" s="100" t="str">
        <f aca="false">IF(N118&gt;0,IF(O118="","-",IF(R118&lt;0%,"DEGROWTH","GROWTH")))</f>
        <v>GROWTH</v>
      </c>
      <c r="T118" s="69" t="n">
        <v>21</v>
      </c>
      <c r="U118" s="101" t="str">
        <f aca="false">IF(F118&lt;=$V$2,"jAN","")</f>
        <v>jAN</v>
      </c>
      <c r="V118" s="97" t="n">
        <v>21</v>
      </c>
      <c r="W118" s="102" t="n">
        <f aca="false">K118-V118</f>
        <v>15</v>
      </c>
      <c r="X118" s="103" t="n">
        <f aca="false">IFERROR(IF(U118="Jan",(K118/V118-1)),0)</f>
        <v>0.714285714285714</v>
      </c>
      <c r="Y118" s="104" t="str">
        <f aca="false">IF(T118&gt;0,IF(U118="","-",IF(X118&lt;0%,"DEGROWTH","GROWTH")))</f>
        <v>GROWTH</v>
      </c>
      <c r="Z118" s="75" t="n">
        <v>0</v>
      </c>
      <c r="AA118" s="70"/>
      <c r="AB118" s="75" t="s">
        <v>133</v>
      </c>
      <c r="AC118" s="3"/>
    </row>
    <row r="119" customFormat="false" ht="14.25" hidden="false" customHeight="true" outlineLevel="0" collapsed="false">
      <c r="A119" s="75" t="s">
        <v>133</v>
      </c>
      <c r="B119" s="71" t="s">
        <v>27</v>
      </c>
      <c r="C119" s="79" t="s">
        <v>855</v>
      </c>
      <c r="D119" s="79" t="n">
        <v>1000003932</v>
      </c>
      <c r="E119" s="79" t="s">
        <v>856</v>
      </c>
      <c r="F119" s="74" t="n">
        <v>45412</v>
      </c>
      <c r="G119" s="67" t="str">
        <f aca="false">IF(I119&gt;0,"Targeted Dealer","-")</f>
        <v>Targeted Dealer</v>
      </c>
      <c r="H119" s="67"/>
      <c r="I119" s="68" t="n">
        <v>110</v>
      </c>
      <c r="J119" s="68" t="n">
        <f aca="false">I119/$J$1*($J$1-$E$1)</f>
        <v>110</v>
      </c>
      <c r="K119" s="69" t="n">
        <v>90.25</v>
      </c>
      <c r="L119" s="69" t="n">
        <f aca="false">I119-K119</f>
        <v>19.75</v>
      </c>
      <c r="M119" s="69" t="n">
        <f aca="false">IFERROR((K119/J119%),"-")</f>
        <v>82.0454545454545</v>
      </c>
      <c r="N119" s="97" t="n">
        <v>117</v>
      </c>
      <c r="O119" s="98" t="str">
        <f aca="false">IF(F119&lt;=$P$2,"DEC","")</f>
        <v>DEC</v>
      </c>
      <c r="P119" s="97" t="n">
        <v>117</v>
      </c>
      <c r="Q119" s="99" t="n">
        <f aca="false">K119-P119</f>
        <v>-26.75</v>
      </c>
      <c r="R119" s="98" t="n">
        <f aca="false">IFERROR(IF(O119="Dec",(K119/P119-1))," ")</f>
        <v>-0.228632478632479</v>
      </c>
      <c r="S119" s="100" t="str">
        <f aca="false">IF(N119&gt;0,IF(O119="","-",IF(R119&lt;0%,"DEGROWTH","GROWTH")))</f>
        <v>DEGROWTH</v>
      </c>
      <c r="T119" s="69" t="n">
        <v>106.25</v>
      </c>
      <c r="U119" s="101" t="str">
        <f aca="false">IF(F119&lt;=$V$2,"jAN","")</f>
        <v>jAN</v>
      </c>
      <c r="V119" s="97" t="n">
        <v>106.25</v>
      </c>
      <c r="W119" s="102" t="n">
        <f aca="false">K119-V119</f>
        <v>-16</v>
      </c>
      <c r="X119" s="103" t="n">
        <f aca="false">IFERROR(IF(U119="Jan",(K119/V119-1)),0)</f>
        <v>-0.150588235294118</v>
      </c>
      <c r="Y119" s="104" t="str">
        <f aca="false">IF(T119&gt;0,IF(U119="","-",IF(X119&lt;0%,"DEGROWTH","GROWTH")))</f>
        <v>DEGROWTH</v>
      </c>
      <c r="Z119" s="75" t="n">
        <v>0</v>
      </c>
      <c r="AA119" s="70"/>
      <c r="AB119" s="75" t="s">
        <v>133</v>
      </c>
      <c r="AC119" s="3"/>
    </row>
    <row r="120" customFormat="false" ht="14.25" hidden="false" customHeight="true" outlineLevel="0" collapsed="false">
      <c r="A120" s="75" t="s">
        <v>133</v>
      </c>
      <c r="B120" s="71" t="s">
        <v>29</v>
      </c>
      <c r="C120" s="79" t="s">
        <v>857</v>
      </c>
      <c r="D120" s="79" t="n">
        <v>1000003995</v>
      </c>
      <c r="E120" s="79" t="s">
        <v>858</v>
      </c>
      <c r="F120" s="74" t="n">
        <v>45446</v>
      </c>
      <c r="G120" s="67" t="str">
        <f aca="false">IF(I120&gt;0,"Targeted Dealer","-")</f>
        <v>Targeted Dealer</v>
      </c>
      <c r="H120" s="67"/>
      <c r="I120" s="68" t="n">
        <v>140</v>
      </c>
      <c r="J120" s="68" t="n">
        <f aca="false">I120/$J$1*($J$1-$E$1)</f>
        <v>140</v>
      </c>
      <c r="K120" s="69" t="n">
        <v>160</v>
      </c>
      <c r="L120" s="69" t="n">
        <f aca="false">I120-K120</f>
        <v>-20</v>
      </c>
      <c r="M120" s="69" t="n">
        <f aca="false">IFERROR((K120/J120%),"-")</f>
        <v>114.285714285714</v>
      </c>
      <c r="N120" s="97" t="n">
        <v>160</v>
      </c>
      <c r="O120" s="98" t="str">
        <f aca="false">IF(F120&lt;=$P$2,"DEC","")</f>
        <v>DEC</v>
      </c>
      <c r="P120" s="97" t="n">
        <v>160</v>
      </c>
      <c r="Q120" s="99" t="n">
        <f aca="false">K120-P120</f>
        <v>0</v>
      </c>
      <c r="R120" s="98" t="n">
        <f aca="false">IFERROR(IF(O120="Dec",(K120/P120-1))," ")</f>
        <v>0</v>
      </c>
      <c r="S120" s="100" t="str">
        <f aca="false">IF(N120&gt;0,IF(O120="","-",IF(R120&lt;0%,"DEGROWTH","GROWTH")))</f>
        <v>GROWTH</v>
      </c>
      <c r="T120" s="69" t="n">
        <v>80</v>
      </c>
      <c r="U120" s="101" t="str">
        <f aca="false">IF(F120&lt;=$V$2,"jAN","")</f>
        <v>jAN</v>
      </c>
      <c r="V120" s="97" t="n">
        <v>80</v>
      </c>
      <c r="W120" s="102" t="n">
        <f aca="false">K120-V120</f>
        <v>80</v>
      </c>
      <c r="X120" s="103" t="n">
        <f aca="false">IFERROR(IF(U120="Jan",(K120/V120-1)),0)</f>
        <v>1</v>
      </c>
      <c r="Y120" s="104" t="str">
        <f aca="false">IF(T120&gt;0,IF(U120="","-",IF(X120&lt;0%,"DEGROWTH","GROWTH")))</f>
        <v>GROWTH</v>
      </c>
      <c r="Z120" s="75" t="n">
        <v>0</v>
      </c>
      <c r="AA120" s="70"/>
      <c r="AB120" s="75" t="s">
        <v>133</v>
      </c>
      <c r="AC120" s="3"/>
    </row>
    <row r="121" customFormat="false" ht="14.25" hidden="false" customHeight="true" outlineLevel="0" collapsed="false">
      <c r="A121" s="75" t="s">
        <v>133</v>
      </c>
      <c r="B121" s="71" t="s">
        <v>27</v>
      </c>
      <c r="C121" s="79" t="s">
        <v>859</v>
      </c>
      <c r="D121" s="79" t="n">
        <v>1000004005</v>
      </c>
      <c r="E121" s="79" t="s">
        <v>860</v>
      </c>
      <c r="F121" s="74" t="n">
        <v>45454</v>
      </c>
      <c r="G121" s="67" t="str">
        <f aca="false">IF(I121&gt;0,"Targeted Dealer","-")</f>
        <v>Targeted Dealer</v>
      </c>
      <c r="H121" s="67"/>
      <c r="I121" s="68" t="n">
        <v>110</v>
      </c>
      <c r="J121" s="68" t="n">
        <f aca="false">I121/$J$1*($J$1-$E$1)</f>
        <v>110</v>
      </c>
      <c r="K121" s="69" t="n">
        <v>94</v>
      </c>
      <c r="L121" s="69" t="n">
        <f aca="false">I121-K121</f>
        <v>16</v>
      </c>
      <c r="M121" s="69" t="n">
        <f aca="false">IFERROR((K121/J121%),"-")</f>
        <v>85.4545454545455</v>
      </c>
      <c r="N121" s="97" t="n">
        <v>73</v>
      </c>
      <c r="O121" s="98" t="str">
        <f aca="false">IF(F121&lt;=$P$2,"DEC","")</f>
        <v>DEC</v>
      </c>
      <c r="P121" s="97" t="n">
        <v>73</v>
      </c>
      <c r="Q121" s="99" t="n">
        <f aca="false">K121-P121</f>
        <v>21</v>
      </c>
      <c r="R121" s="98" t="n">
        <f aca="false">IFERROR(IF(O121="Dec",(K121/P121-1))," ")</f>
        <v>0.287671232876712</v>
      </c>
      <c r="S121" s="100" t="str">
        <f aca="false">IF(N121&gt;0,IF(O121="","-",IF(R121&lt;0%,"DEGROWTH","GROWTH")))</f>
        <v>GROWTH</v>
      </c>
      <c r="T121" s="69" t="n">
        <v>105.5</v>
      </c>
      <c r="U121" s="101" t="str">
        <f aca="false">IF(F121&lt;=$V$2,"jAN","")</f>
        <v>jAN</v>
      </c>
      <c r="V121" s="97" t="n">
        <v>105.5</v>
      </c>
      <c r="W121" s="102" t="n">
        <f aca="false">K121-V121</f>
        <v>-11.5</v>
      </c>
      <c r="X121" s="103" t="n">
        <f aca="false">IFERROR(IF(U121="Jan",(K121/V121-1)),0)</f>
        <v>-0.109004739336493</v>
      </c>
      <c r="Y121" s="104" t="str">
        <f aca="false">IF(T121&gt;0,IF(U121="","-",IF(X121&lt;0%,"DEGROWTH","GROWTH")))</f>
        <v>DEGROWTH</v>
      </c>
      <c r="Z121" s="75" t="n">
        <v>0</v>
      </c>
      <c r="AA121" s="70"/>
      <c r="AB121" s="75" t="s">
        <v>133</v>
      </c>
      <c r="AC121" s="3"/>
    </row>
    <row r="122" customFormat="false" ht="14.25" hidden="false" customHeight="true" outlineLevel="0" collapsed="false">
      <c r="A122" s="70" t="s">
        <v>133</v>
      </c>
      <c r="B122" s="71" t="s">
        <v>30</v>
      </c>
      <c r="C122" s="72" t="s">
        <v>861</v>
      </c>
      <c r="D122" s="72" t="n">
        <v>1000000476</v>
      </c>
      <c r="E122" s="73" t="s">
        <v>862</v>
      </c>
      <c r="F122" s="74" t="n">
        <v>38768</v>
      </c>
      <c r="G122" s="67" t="str">
        <f aca="false">IF(I122&gt;0,"Targeted Dealer","-")</f>
        <v>Targeted Dealer</v>
      </c>
      <c r="H122" s="67"/>
      <c r="I122" s="68" t="n">
        <v>6480</v>
      </c>
      <c r="J122" s="68" t="n">
        <f aca="false">I122/$J$1*($J$1-$E$1)</f>
        <v>6480</v>
      </c>
      <c r="K122" s="69" t="n">
        <v>6659.45</v>
      </c>
      <c r="L122" s="69" t="n">
        <f aca="false">I122-K122</f>
        <v>-179.45</v>
      </c>
      <c r="M122" s="69" t="n">
        <f aca="false">IFERROR((K122/J122%),"-")</f>
        <v>102.769290123457</v>
      </c>
      <c r="N122" s="97" t="n">
        <v>5883.3</v>
      </c>
      <c r="O122" s="98" t="str">
        <f aca="false">IF(F122&lt;=$P$2,"DEC","")</f>
        <v>DEC</v>
      </c>
      <c r="P122" s="97" t="n">
        <v>5883.3</v>
      </c>
      <c r="Q122" s="99" t="n">
        <f aca="false">K122-P122</f>
        <v>776.15</v>
      </c>
      <c r="R122" s="98" t="n">
        <f aca="false">IFERROR(IF(O122="Dec",(K122/P122-1))," ")</f>
        <v>0.131924260194109</v>
      </c>
      <c r="S122" s="100" t="str">
        <f aca="false">IF(N122&gt;0,IF(O122="","-",IF(R122&lt;0%,"DEGROWTH","GROWTH")))</f>
        <v>GROWTH</v>
      </c>
      <c r="T122" s="69" t="n">
        <v>5847</v>
      </c>
      <c r="U122" s="101" t="str">
        <f aca="false">IF(F122&lt;=$V$2,"jAN","")</f>
        <v>jAN</v>
      </c>
      <c r="V122" s="97" t="n">
        <v>5847</v>
      </c>
      <c r="W122" s="102" t="n">
        <f aca="false">K122-V122</f>
        <v>812.45</v>
      </c>
      <c r="X122" s="103" t="n">
        <f aca="false">IFERROR(IF(U122="Jan",(K122/V122-1)),0)</f>
        <v>0.138951599110655</v>
      </c>
      <c r="Y122" s="104" t="str">
        <f aca="false">IF(T122&gt;0,IF(U122="","-",IF(X122&lt;0%,"DEGROWTH","GROWTH")))</f>
        <v>GROWTH</v>
      </c>
      <c r="Z122" s="75" t="n">
        <v>0</v>
      </c>
      <c r="AA122" s="70"/>
      <c r="AB122" s="70" t="s">
        <v>133</v>
      </c>
      <c r="AC122" s="3"/>
    </row>
    <row r="123" customFormat="false" ht="14.25" hidden="false" customHeight="true" outlineLevel="0" collapsed="false">
      <c r="A123" s="70" t="s">
        <v>133</v>
      </c>
      <c r="B123" s="71" t="s">
        <v>30</v>
      </c>
      <c r="C123" s="72" t="s">
        <v>863</v>
      </c>
      <c r="D123" s="72" t="n">
        <v>1000000468</v>
      </c>
      <c r="E123" s="73" t="s">
        <v>864</v>
      </c>
      <c r="F123" s="74" t="n">
        <v>38904</v>
      </c>
      <c r="G123" s="67" t="str">
        <f aca="false">IF(I123&gt;0,"Targeted Dealer","-")</f>
        <v>Targeted Dealer</v>
      </c>
      <c r="H123" s="67"/>
      <c r="I123" s="68" t="n">
        <v>40</v>
      </c>
      <c r="J123" s="68" t="n">
        <f aca="false">I123/$J$1*($J$1-$E$1)</f>
        <v>40</v>
      </c>
      <c r="K123" s="69" t="n">
        <v>30</v>
      </c>
      <c r="L123" s="69" t="n">
        <f aca="false">I123-K123</f>
        <v>10</v>
      </c>
      <c r="M123" s="69" t="n">
        <f aca="false">IFERROR((K123/J123%),"-")</f>
        <v>75</v>
      </c>
      <c r="N123" s="97" t="n">
        <v>30</v>
      </c>
      <c r="O123" s="98" t="str">
        <f aca="false">IF(F123&lt;=$P$2,"DEC","")</f>
        <v>DEC</v>
      </c>
      <c r="P123" s="97" t="n">
        <v>30</v>
      </c>
      <c r="Q123" s="99" t="n">
        <f aca="false">K123-P123</f>
        <v>0</v>
      </c>
      <c r="R123" s="98" t="n">
        <f aca="false">IFERROR(IF(O123="Dec",(K123/P123-1))," ")</f>
        <v>0</v>
      </c>
      <c r="S123" s="100" t="str">
        <f aca="false">IF(N123&gt;0,IF(O123="","-",IF(R123&lt;0%,"DEGROWTH","GROWTH")))</f>
        <v>GROWTH</v>
      </c>
      <c r="T123" s="69" t="n">
        <v>40</v>
      </c>
      <c r="U123" s="101" t="str">
        <f aca="false">IF(F123&lt;=$V$2,"jAN","")</f>
        <v>jAN</v>
      </c>
      <c r="V123" s="97" t="n">
        <v>40</v>
      </c>
      <c r="W123" s="102" t="n">
        <f aca="false">K123-V123</f>
        <v>-10</v>
      </c>
      <c r="X123" s="103" t="n">
        <f aca="false">IFERROR(IF(U123="Jan",(K123/V123-1)),0)</f>
        <v>-0.25</v>
      </c>
      <c r="Y123" s="104" t="str">
        <f aca="false">IF(T123&gt;0,IF(U123="","-",IF(X123&lt;0%,"DEGROWTH","GROWTH")))</f>
        <v>DEGROWTH</v>
      </c>
      <c r="Z123" s="75" t="n">
        <v>1</v>
      </c>
      <c r="AA123" s="70"/>
      <c r="AB123" s="70" t="s">
        <v>133</v>
      </c>
      <c r="AC123" s="3"/>
    </row>
    <row r="124" customFormat="false" ht="14.25" hidden="false" customHeight="true" outlineLevel="0" collapsed="false">
      <c r="A124" s="70" t="s">
        <v>133</v>
      </c>
      <c r="B124" s="71" t="s">
        <v>32</v>
      </c>
      <c r="C124" s="72" t="s">
        <v>865</v>
      </c>
      <c r="D124" s="72" t="n">
        <v>1000000445</v>
      </c>
      <c r="E124" s="73" t="s">
        <v>866</v>
      </c>
      <c r="F124" s="74" t="n">
        <v>38923</v>
      </c>
      <c r="G124" s="67" t="str">
        <f aca="false">IF(I124&gt;0,"Targeted Dealer","-")</f>
        <v>Targeted Dealer</v>
      </c>
      <c r="H124" s="67"/>
      <c r="I124" s="68" t="n">
        <v>100</v>
      </c>
      <c r="J124" s="68" t="n">
        <f aca="false">I124/$J$1*($J$1-$E$1)</f>
        <v>100</v>
      </c>
      <c r="K124" s="69" t="n">
        <v>40</v>
      </c>
      <c r="L124" s="69" t="n">
        <f aca="false">I124-K124</f>
        <v>60</v>
      </c>
      <c r="M124" s="69" t="n">
        <f aca="false">IFERROR((K124/J124%),"-")</f>
        <v>40</v>
      </c>
      <c r="N124" s="97" t="n">
        <v>69</v>
      </c>
      <c r="O124" s="98" t="str">
        <f aca="false">IF(F124&lt;=$P$2,"DEC","")</f>
        <v>DEC</v>
      </c>
      <c r="P124" s="97" t="n">
        <v>69</v>
      </c>
      <c r="Q124" s="99" t="n">
        <f aca="false">K124-P124</f>
        <v>-29</v>
      </c>
      <c r="R124" s="98" t="n">
        <f aca="false">IFERROR(IF(O124="Dec",(K124/P124-1))," ")</f>
        <v>-0.420289855072464</v>
      </c>
      <c r="S124" s="100" t="str">
        <f aca="false">IF(N124&gt;0,IF(O124="","-",IF(R124&lt;0%,"DEGROWTH","GROWTH")))</f>
        <v>DEGROWTH</v>
      </c>
      <c r="T124" s="69" t="n">
        <v>110</v>
      </c>
      <c r="U124" s="101" t="str">
        <f aca="false">IF(F124&lt;=$V$2,"jAN","")</f>
        <v>jAN</v>
      </c>
      <c r="V124" s="97" t="n">
        <v>110</v>
      </c>
      <c r="W124" s="102" t="n">
        <f aca="false">K124-V124</f>
        <v>-70</v>
      </c>
      <c r="X124" s="103" t="n">
        <f aca="false">IFERROR(IF(U124="Jan",(K124/V124-1)),0)</f>
        <v>-0.636363636363636</v>
      </c>
      <c r="Y124" s="104" t="str">
        <f aca="false">IF(T124&gt;0,IF(U124="","-",IF(X124&lt;0%,"DEGROWTH","GROWTH")))</f>
        <v>DEGROWTH</v>
      </c>
      <c r="Z124" s="75" t="n">
        <v>0</v>
      </c>
      <c r="AA124" s="70"/>
      <c r="AB124" s="70" t="s">
        <v>133</v>
      </c>
      <c r="AC124" s="3"/>
    </row>
    <row r="125" customFormat="false" ht="14.25" hidden="false" customHeight="true" outlineLevel="0" collapsed="false">
      <c r="A125" s="70" t="s">
        <v>133</v>
      </c>
      <c r="B125" s="71" t="s">
        <v>32</v>
      </c>
      <c r="C125" s="72" t="s">
        <v>867</v>
      </c>
      <c r="D125" s="72" t="n">
        <v>1000000443</v>
      </c>
      <c r="E125" s="73" t="s">
        <v>868</v>
      </c>
      <c r="F125" s="74" t="n">
        <v>40054</v>
      </c>
      <c r="G125" s="67" t="str">
        <f aca="false">IF(I125&gt;0,"Targeted Dealer","-")</f>
        <v>Targeted Dealer</v>
      </c>
      <c r="H125" s="67"/>
      <c r="I125" s="68" t="n">
        <v>3120</v>
      </c>
      <c r="J125" s="68" t="n">
        <f aca="false">I125/$J$1*($J$1-$E$1)</f>
        <v>3120</v>
      </c>
      <c r="K125" s="69" t="n">
        <v>3419</v>
      </c>
      <c r="L125" s="69" t="n">
        <f aca="false">I125-K125</f>
        <v>-299</v>
      </c>
      <c r="M125" s="69" t="n">
        <f aca="false">IFERROR((K125/J125%),"-")</f>
        <v>109.583333333333</v>
      </c>
      <c r="N125" s="97" t="n">
        <v>3333.8</v>
      </c>
      <c r="O125" s="98" t="str">
        <f aca="false">IF(F125&lt;=$P$2,"DEC","")</f>
        <v>DEC</v>
      </c>
      <c r="P125" s="97" t="n">
        <v>3333.8</v>
      </c>
      <c r="Q125" s="99" t="n">
        <f aca="false">K125-P125</f>
        <v>85.1999999999998</v>
      </c>
      <c r="R125" s="98" t="n">
        <f aca="false">IFERROR(IF(O125="Dec",(K125/P125-1))," ")</f>
        <v>0.0255564221009059</v>
      </c>
      <c r="S125" s="100" t="str">
        <f aca="false">IF(N125&gt;0,IF(O125="","-",IF(R125&lt;0%,"DEGROWTH","GROWTH")))</f>
        <v>GROWTH</v>
      </c>
      <c r="T125" s="69" t="n">
        <v>2949.65</v>
      </c>
      <c r="U125" s="101" t="str">
        <f aca="false">IF(F125&lt;=$V$2,"jAN","")</f>
        <v>jAN</v>
      </c>
      <c r="V125" s="97" t="n">
        <v>2949.65</v>
      </c>
      <c r="W125" s="102" t="n">
        <f aca="false">K125-V125</f>
        <v>469.35</v>
      </c>
      <c r="X125" s="103" t="n">
        <f aca="false">IFERROR(IF(U125="Jan",(K125/V125-1)),0)</f>
        <v>0.15912057362738</v>
      </c>
      <c r="Y125" s="104" t="str">
        <f aca="false">IF(T125&gt;0,IF(U125="","-",IF(X125&lt;0%,"DEGROWTH","GROWTH")))</f>
        <v>GROWTH</v>
      </c>
      <c r="Z125" s="75" t="n">
        <v>0</v>
      </c>
      <c r="AA125" s="70"/>
      <c r="AB125" s="70" t="s">
        <v>133</v>
      </c>
      <c r="AC125" s="3"/>
    </row>
    <row r="126" customFormat="false" ht="14.25" hidden="false" customHeight="true" outlineLevel="0" collapsed="false">
      <c r="A126" s="70" t="s">
        <v>133</v>
      </c>
      <c r="B126" s="71" t="s">
        <v>30</v>
      </c>
      <c r="C126" s="72" t="s">
        <v>869</v>
      </c>
      <c r="D126" s="72" t="n">
        <v>1000000462</v>
      </c>
      <c r="E126" s="73" t="s">
        <v>870</v>
      </c>
      <c r="F126" s="74" t="n">
        <v>40054</v>
      </c>
      <c r="G126" s="67" t="str">
        <f aca="false">IF(I126&gt;0,"Targeted Dealer","-")</f>
        <v>Targeted Dealer</v>
      </c>
      <c r="H126" s="67"/>
      <c r="I126" s="68" t="n">
        <v>400</v>
      </c>
      <c r="J126" s="68" t="n">
        <f aca="false">I126/$J$1*($J$1-$E$1)</f>
        <v>400</v>
      </c>
      <c r="K126" s="69" t="n">
        <v>310</v>
      </c>
      <c r="L126" s="69" t="n">
        <f aca="false">I126-K126</f>
        <v>90</v>
      </c>
      <c r="M126" s="69" t="n">
        <f aca="false">IFERROR((K126/J126%),"-")</f>
        <v>77.5</v>
      </c>
      <c r="N126" s="97" t="n">
        <v>355</v>
      </c>
      <c r="O126" s="98" t="str">
        <f aca="false">IF(F126&lt;=$P$2,"DEC","")</f>
        <v>DEC</v>
      </c>
      <c r="P126" s="97" t="n">
        <v>355</v>
      </c>
      <c r="Q126" s="99" t="n">
        <f aca="false">K126-P126</f>
        <v>-45</v>
      </c>
      <c r="R126" s="98" t="n">
        <f aca="false">IFERROR(IF(O126="Dec",(K126/P126-1))," ")</f>
        <v>-0.126760563380282</v>
      </c>
      <c r="S126" s="100" t="str">
        <f aca="false">IF(N126&gt;0,IF(O126="","-",IF(R126&lt;0%,"DEGROWTH","GROWTH")))</f>
        <v>DEGROWTH</v>
      </c>
      <c r="T126" s="69" t="n">
        <v>491.2</v>
      </c>
      <c r="U126" s="101" t="str">
        <f aca="false">IF(F126&lt;=$V$2,"jAN","")</f>
        <v>jAN</v>
      </c>
      <c r="V126" s="97" t="n">
        <v>491.2</v>
      </c>
      <c r="W126" s="102" t="n">
        <f aca="false">K126-V126</f>
        <v>-181.2</v>
      </c>
      <c r="X126" s="103" t="n">
        <f aca="false">IFERROR(IF(U126="Jan",(K126/V126-1)),0)</f>
        <v>-0.368892508143322</v>
      </c>
      <c r="Y126" s="104" t="str">
        <f aca="false">IF(T126&gt;0,IF(U126="","-",IF(X126&lt;0%,"DEGROWTH","GROWTH")))</f>
        <v>DEGROWTH</v>
      </c>
      <c r="Z126" s="75" t="n">
        <v>0</v>
      </c>
      <c r="AA126" s="70"/>
      <c r="AB126" s="70" t="s">
        <v>133</v>
      </c>
      <c r="AC126" s="3"/>
    </row>
    <row r="127" customFormat="false" ht="14.25" hidden="false" customHeight="true" outlineLevel="0" collapsed="false">
      <c r="A127" s="70" t="s">
        <v>133</v>
      </c>
      <c r="B127" s="71" t="s">
        <v>32</v>
      </c>
      <c r="C127" s="72" t="s">
        <v>871</v>
      </c>
      <c r="D127" s="72" t="n">
        <v>1000000461</v>
      </c>
      <c r="E127" s="73" t="s">
        <v>872</v>
      </c>
      <c r="F127" s="74" t="n">
        <v>40814</v>
      </c>
      <c r="G127" s="67" t="str">
        <f aca="false">IF(I127&gt;0,"Targeted Dealer","-")</f>
        <v>Targeted Dealer</v>
      </c>
      <c r="H127" s="67"/>
      <c r="I127" s="68" t="n">
        <v>120</v>
      </c>
      <c r="J127" s="68" t="n">
        <f aca="false">I127/$J$1*($J$1-$E$1)</f>
        <v>120</v>
      </c>
      <c r="K127" s="69" t="n">
        <v>120</v>
      </c>
      <c r="L127" s="69" t="n">
        <f aca="false">I127-K127</f>
        <v>0</v>
      </c>
      <c r="M127" s="69" t="n">
        <f aca="false">IFERROR((K127/J127%),"-")</f>
        <v>100</v>
      </c>
      <c r="N127" s="97" t="n">
        <v>80</v>
      </c>
      <c r="O127" s="98" t="str">
        <f aca="false">IF(F127&lt;=$P$2,"DEC","")</f>
        <v>DEC</v>
      </c>
      <c r="P127" s="97" t="n">
        <v>80</v>
      </c>
      <c r="Q127" s="99" t="n">
        <f aca="false">K127-P127</f>
        <v>40</v>
      </c>
      <c r="R127" s="98" t="n">
        <f aca="false">IFERROR(IF(O127="Dec",(K127/P127-1))," ")</f>
        <v>0.5</v>
      </c>
      <c r="S127" s="100" t="str">
        <f aca="false">IF(N127&gt;0,IF(O127="","-",IF(R127&lt;0%,"DEGROWTH","GROWTH")))</f>
        <v>GROWTH</v>
      </c>
      <c r="T127" s="69" t="n">
        <v>120</v>
      </c>
      <c r="U127" s="101" t="str">
        <f aca="false">IF(F127&lt;=$V$2,"jAN","")</f>
        <v>jAN</v>
      </c>
      <c r="V127" s="97" t="n">
        <v>120</v>
      </c>
      <c r="W127" s="102" t="n">
        <f aca="false">K127-V127</f>
        <v>0</v>
      </c>
      <c r="X127" s="103" t="n">
        <f aca="false">IFERROR(IF(U127="Jan",(K127/V127-1)),0)</f>
        <v>0</v>
      </c>
      <c r="Y127" s="104" t="str">
        <f aca="false">IF(T127&gt;0,IF(U127="","-",IF(X127&lt;0%,"DEGROWTH","GROWTH")))</f>
        <v>GROWTH</v>
      </c>
      <c r="Z127" s="75" t="n">
        <v>0</v>
      </c>
      <c r="AA127" s="70"/>
      <c r="AB127" s="70" t="s">
        <v>133</v>
      </c>
      <c r="AC127" s="3"/>
    </row>
    <row r="128" customFormat="false" ht="14.25" hidden="false" customHeight="true" outlineLevel="0" collapsed="false">
      <c r="A128" s="70" t="s">
        <v>133</v>
      </c>
      <c r="B128" s="71" t="s">
        <v>30</v>
      </c>
      <c r="C128" s="72" t="s">
        <v>873</v>
      </c>
      <c r="D128" s="72" t="n">
        <v>1000000477</v>
      </c>
      <c r="E128" s="73" t="s">
        <v>874</v>
      </c>
      <c r="F128" s="74" t="n">
        <v>40906</v>
      </c>
      <c r="G128" s="67" t="str">
        <f aca="false">IF(I128&gt;0,"Targeted Dealer","-")</f>
        <v>Targeted Dealer</v>
      </c>
      <c r="H128" s="67"/>
      <c r="I128" s="68" t="n">
        <v>20</v>
      </c>
      <c r="J128" s="68" t="n">
        <f aca="false">I128/$J$1*($J$1-$E$1)</f>
        <v>20</v>
      </c>
      <c r="K128" s="69" t="n">
        <v>0</v>
      </c>
      <c r="L128" s="69" t="n">
        <f aca="false">I128-K128</f>
        <v>20</v>
      </c>
      <c r="M128" s="69" t="n">
        <f aca="false">IFERROR((K128/J128%),"-")</f>
        <v>0</v>
      </c>
      <c r="N128" s="97" t="n">
        <v>15</v>
      </c>
      <c r="O128" s="98" t="str">
        <f aca="false">IF(F128&lt;=$P$2,"DEC","")</f>
        <v>DEC</v>
      </c>
      <c r="P128" s="97" t="n">
        <v>15</v>
      </c>
      <c r="Q128" s="99" t="n">
        <f aca="false">K128-P128</f>
        <v>-15</v>
      </c>
      <c r="R128" s="98" t="n">
        <f aca="false">IFERROR(IF(O128="Dec",(K128/P128-1))," ")</f>
        <v>-1</v>
      </c>
      <c r="S128" s="100" t="str">
        <f aca="false">IF(N128&gt;0,IF(O128="","-",IF(R128&lt;0%,"DEGROWTH","GROWTH")))</f>
        <v>DEGROWTH</v>
      </c>
      <c r="T128" s="69" t="n">
        <v>20</v>
      </c>
      <c r="U128" s="101" t="str">
        <f aca="false">IF(F128&lt;=$V$2,"jAN","")</f>
        <v>jAN</v>
      </c>
      <c r="V128" s="97" t="n">
        <v>20</v>
      </c>
      <c r="W128" s="102" t="n">
        <f aca="false">K128-V128</f>
        <v>-20</v>
      </c>
      <c r="X128" s="103" t="n">
        <f aca="false">IFERROR(IF(U128="Jan",(K128/V128-1)),0)</f>
        <v>-1</v>
      </c>
      <c r="Y128" s="104" t="str">
        <f aca="false">IF(T128&gt;0,IF(U128="","-",IF(X128&lt;0%,"DEGROWTH","GROWTH")))</f>
        <v>DEGROWTH</v>
      </c>
      <c r="Z128" s="75" t="n">
        <v>1</v>
      </c>
      <c r="AA128" s="70"/>
      <c r="AB128" s="70" t="s">
        <v>133</v>
      </c>
      <c r="AC128" s="3"/>
    </row>
    <row r="129" customFormat="false" ht="14.25" hidden="false" customHeight="true" outlineLevel="0" collapsed="false">
      <c r="A129" s="70" t="s">
        <v>133</v>
      </c>
      <c r="B129" s="71" t="s">
        <v>30</v>
      </c>
      <c r="C129" s="72" t="s">
        <v>875</v>
      </c>
      <c r="D129" s="72" t="n">
        <v>1000000448</v>
      </c>
      <c r="E129" s="73" t="s">
        <v>876</v>
      </c>
      <c r="F129" s="74" t="n">
        <v>41212</v>
      </c>
      <c r="G129" s="67" t="str">
        <f aca="false">IF(I129&gt;0,"Targeted Dealer","-")</f>
        <v>Targeted Dealer</v>
      </c>
      <c r="H129" s="67"/>
      <c r="I129" s="68" t="n">
        <v>220</v>
      </c>
      <c r="J129" s="68" t="n">
        <f aca="false">I129/$J$1*($J$1-$E$1)</f>
        <v>220</v>
      </c>
      <c r="K129" s="69" t="n">
        <v>220</v>
      </c>
      <c r="L129" s="69" t="n">
        <f aca="false">I129-K129</f>
        <v>0</v>
      </c>
      <c r="M129" s="69" t="n">
        <f aca="false">IFERROR((K129/J129%),"-")</f>
        <v>100</v>
      </c>
      <c r="N129" s="97" t="n">
        <v>259.2</v>
      </c>
      <c r="O129" s="98" t="str">
        <f aca="false">IF(F129&lt;=$P$2,"DEC","")</f>
        <v>DEC</v>
      </c>
      <c r="P129" s="97" t="n">
        <v>259.2</v>
      </c>
      <c r="Q129" s="99" t="n">
        <f aca="false">K129-P129</f>
        <v>-39.2</v>
      </c>
      <c r="R129" s="98" t="n">
        <f aca="false">IFERROR(IF(O129="Dec",(K129/P129-1))," ")</f>
        <v>-0.151234567901235</v>
      </c>
      <c r="S129" s="100" t="str">
        <f aca="false">IF(N129&gt;0,IF(O129="","-",IF(R129&lt;0%,"DEGROWTH","GROWTH")))</f>
        <v>DEGROWTH</v>
      </c>
      <c r="T129" s="69" t="n">
        <v>210</v>
      </c>
      <c r="U129" s="101" t="str">
        <f aca="false">IF(F129&lt;=$V$2,"jAN","")</f>
        <v>jAN</v>
      </c>
      <c r="V129" s="97" t="n">
        <v>210</v>
      </c>
      <c r="W129" s="102" t="n">
        <f aca="false">K129-V129</f>
        <v>10</v>
      </c>
      <c r="X129" s="103" t="n">
        <f aca="false">IFERROR(IF(U129="Jan",(K129/V129-1)),0)</f>
        <v>0.0476190476190477</v>
      </c>
      <c r="Y129" s="104" t="str">
        <f aca="false">IF(T129&gt;0,IF(U129="","-",IF(X129&lt;0%,"DEGROWTH","GROWTH")))</f>
        <v>GROWTH</v>
      </c>
      <c r="Z129" s="75" t="n">
        <v>0</v>
      </c>
      <c r="AA129" s="70"/>
      <c r="AB129" s="70" t="s">
        <v>133</v>
      </c>
      <c r="AC129" s="3"/>
    </row>
    <row r="130" customFormat="false" ht="14.25" hidden="false" customHeight="true" outlineLevel="0" collapsed="false">
      <c r="A130" s="70" t="s">
        <v>133</v>
      </c>
      <c r="B130" s="71" t="s">
        <v>30</v>
      </c>
      <c r="C130" s="72" t="s">
        <v>877</v>
      </c>
      <c r="D130" s="72" t="n">
        <v>1000000446</v>
      </c>
      <c r="E130" s="73" t="s">
        <v>878</v>
      </c>
      <c r="F130" s="74" t="n">
        <v>41438</v>
      </c>
      <c r="G130" s="67" t="str">
        <f aca="false">IF(I130&gt;0,"Targeted Dealer","-")</f>
        <v>Targeted Dealer</v>
      </c>
      <c r="H130" s="67"/>
      <c r="I130" s="68" t="n">
        <v>460</v>
      </c>
      <c r="J130" s="68" t="n">
        <f aca="false">I130/$J$1*($J$1-$E$1)</f>
        <v>460</v>
      </c>
      <c r="K130" s="69" t="n">
        <v>439.75</v>
      </c>
      <c r="L130" s="69" t="n">
        <f aca="false">I130-K130</f>
        <v>20.25</v>
      </c>
      <c r="M130" s="69" t="n">
        <f aca="false">IFERROR((K130/J130%),"-")</f>
        <v>95.5978260869565</v>
      </c>
      <c r="N130" s="97" t="n">
        <v>497.15</v>
      </c>
      <c r="O130" s="98" t="str">
        <f aca="false">IF(F130&lt;=$P$2,"DEC","")</f>
        <v>DEC</v>
      </c>
      <c r="P130" s="97" t="n">
        <v>497.15</v>
      </c>
      <c r="Q130" s="99" t="n">
        <f aca="false">K130-P130</f>
        <v>-57.4</v>
      </c>
      <c r="R130" s="98" t="n">
        <f aca="false">IFERROR(IF(O130="Dec",(K130/P130-1))," ")</f>
        <v>-0.115458111234034</v>
      </c>
      <c r="S130" s="100" t="str">
        <f aca="false">IF(N130&gt;0,IF(O130="","-",IF(R130&lt;0%,"DEGROWTH","GROWTH")))</f>
        <v>DEGROWTH</v>
      </c>
      <c r="T130" s="69" t="n">
        <v>450</v>
      </c>
      <c r="U130" s="101" t="str">
        <f aca="false">IF(F130&lt;=$V$2,"jAN","")</f>
        <v>jAN</v>
      </c>
      <c r="V130" s="97" t="n">
        <v>450</v>
      </c>
      <c r="W130" s="102" t="n">
        <f aca="false">K130-V130</f>
        <v>-10.25</v>
      </c>
      <c r="X130" s="103" t="n">
        <f aca="false">IFERROR(IF(U130="Jan",(K130/V130-1)),0)</f>
        <v>-0.0227777777777778</v>
      </c>
      <c r="Y130" s="104" t="str">
        <f aca="false">IF(T130&gt;0,IF(U130="","-",IF(X130&lt;0%,"DEGROWTH","GROWTH")))</f>
        <v>DEGROWTH</v>
      </c>
      <c r="Z130" s="75" t="n">
        <v>0</v>
      </c>
      <c r="AA130" s="70"/>
      <c r="AB130" s="70" t="s">
        <v>133</v>
      </c>
      <c r="AC130" s="3"/>
    </row>
    <row r="131" customFormat="false" ht="14.25" hidden="false" customHeight="true" outlineLevel="0" collapsed="false">
      <c r="A131" s="70" t="s">
        <v>133</v>
      </c>
      <c r="B131" s="71" t="s">
        <v>30</v>
      </c>
      <c r="C131" s="72" t="s">
        <v>879</v>
      </c>
      <c r="D131" s="72" t="n">
        <v>1000000465</v>
      </c>
      <c r="E131" s="73" t="s">
        <v>880</v>
      </c>
      <c r="F131" s="74" t="n">
        <v>41934</v>
      </c>
      <c r="G131" s="67" t="str">
        <f aca="false">IF(I131&gt;0,"Targeted Dealer","-")</f>
        <v>Targeted Dealer</v>
      </c>
      <c r="H131" s="67"/>
      <c r="I131" s="68" t="n">
        <v>80</v>
      </c>
      <c r="J131" s="68" t="n">
        <f aca="false">I131/$J$1*($J$1-$E$1)</f>
        <v>80</v>
      </c>
      <c r="K131" s="69" t="n">
        <v>40</v>
      </c>
      <c r="L131" s="69" t="n">
        <f aca="false">I131-K131</f>
        <v>40</v>
      </c>
      <c r="M131" s="69" t="n">
        <f aca="false">IFERROR((K131/J131%),"-")</f>
        <v>50</v>
      </c>
      <c r="N131" s="97" t="n">
        <v>35</v>
      </c>
      <c r="O131" s="98" t="str">
        <f aca="false">IF(F131&lt;=$P$2,"DEC","")</f>
        <v>DEC</v>
      </c>
      <c r="P131" s="97" t="n">
        <v>35</v>
      </c>
      <c r="Q131" s="99" t="n">
        <f aca="false">K131-P131</f>
        <v>5</v>
      </c>
      <c r="R131" s="98" t="n">
        <f aca="false">IFERROR(IF(O131="Dec",(K131/P131-1))," ")</f>
        <v>0.142857142857143</v>
      </c>
      <c r="S131" s="100" t="str">
        <f aca="false">IF(N131&gt;0,IF(O131="","-",IF(R131&lt;0%,"DEGROWTH","GROWTH")))</f>
        <v>GROWTH</v>
      </c>
      <c r="T131" s="69" t="n">
        <v>40</v>
      </c>
      <c r="U131" s="101" t="str">
        <f aca="false">IF(F131&lt;=$V$2,"jAN","")</f>
        <v>jAN</v>
      </c>
      <c r="V131" s="97" t="n">
        <v>40</v>
      </c>
      <c r="W131" s="102" t="n">
        <f aca="false">K131-V131</f>
        <v>0</v>
      </c>
      <c r="X131" s="103" t="n">
        <f aca="false">IFERROR(IF(U131="Jan",(K131/V131-1)),0)</f>
        <v>0</v>
      </c>
      <c r="Y131" s="104" t="str">
        <f aca="false">IF(T131&gt;0,IF(U131="","-",IF(X131&lt;0%,"DEGROWTH","GROWTH")))</f>
        <v>GROWTH</v>
      </c>
      <c r="Z131" s="75" t="n">
        <v>0</v>
      </c>
      <c r="AA131" s="70"/>
      <c r="AB131" s="70" t="s">
        <v>133</v>
      </c>
      <c r="AC131" s="3"/>
    </row>
    <row r="132" customFormat="false" ht="14.25" hidden="false" customHeight="true" outlineLevel="0" collapsed="false">
      <c r="A132" s="70" t="s">
        <v>133</v>
      </c>
      <c r="B132" s="71" t="s">
        <v>30</v>
      </c>
      <c r="C132" s="72" t="s">
        <v>170</v>
      </c>
      <c r="D132" s="72" t="n">
        <v>1000000447</v>
      </c>
      <c r="E132" s="73" t="s">
        <v>171</v>
      </c>
      <c r="F132" s="74" t="n">
        <v>42510</v>
      </c>
      <c r="G132" s="67" t="str">
        <f aca="false">IF(I132&gt;0,"Targeted Dealer","-")</f>
        <v>Targeted Dealer</v>
      </c>
      <c r="H132" s="67"/>
      <c r="I132" s="68" t="n">
        <v>120</v>
      </c>
      <c r="J132" s="68" t="n">
        <f aca="false">I132/$J$1*($J$1-$E$1)</f>
        <v>120</v>
      </c>
      <c r="K132" s="69" t="n">
        <v>0</v>
      </c>
      <c r="L132" s="69" t="n">
        <f aca="false">I132-K132</f>
        <v>120</v>
      </c>
      <c r="M132" s="69" t="n">
        <f aca="false">IFERROR((K132/J132%),"-")</f>
        <v>0</v>
      </c>
      <c r="N132" s="97" t="n">
        <v>40</v>
      </c>
      <c r="O132" s="98" t="str">
        <f aca="false">IF(F132&lt;=$P$2,"DEC","")</f>
        <v>DEC</v>
      </c>
      <c r="P132" s="97" t="n">
        <v>40</v>
      </c>
      <c r="Q132" s="99" t="n">
        <f aca="false">K132-P132</f>
        <v>-40</v>
      </c>
      <c r="R132" s="98" t="n">
        <f aca="false">IFERROR(IF(O132="Dec",(K132/P132-1))," ")</f>
        <v>-1</v>
      </c>
      <c r="S132" s="100" t="str">
        <f aca="false">IF(N132&gt;0,IF(O132="","-",IF(R132&lt;0%,"DEGROWTH","GROWTH")))</f>
        <v>DEGROWTH</v>
      </c>
      <c r="T132" s="69" t="n">
        <v>80</v>
      </c>
      <c r="U132" s="101" t="str">
        <f aca="false">IF(F132&lt;=$V$2,"jAN","")</f>
        <v>jAN</v>
      </c>
      <c r="V132" s="97" t="n">
        <v>80</v>
      </c>
      <c r="W132" s="102" t="n">
        <f aca="false">K132-V132</f>
        <v>-80</v>
      </c>
      <c r="X132" s="103" t="n">
        <f aca="false">IFERROR(IF(U132="Jan",(K132/V132-1)),0)</f>
        <v>-1</v>
      </c>
      <c r="Y132" s="104" t="str">
        <f aca="false">IF(T132&gt;0,IF(U132="","-",IF(X132&lt;0%,"DEGROWTH","GROWTH")))</f>
        <v>DEGROWTH</v>
      </c>
      <c r="Z132" s="75" t="n">
        <v>0</v>
      </c>
      <c r="AA132" s="70"/>
      <c r="AB132" s="70" t="s">
        <v>133</v>
      </c>
      <c r="AC132" s="3"/>
    </row>
    <row r="133" customFormat="false" ht="14.25" hidden="false" customHeight="true" outlineLevel="0" collapsed="false">
      <c r="A133" s="70" t="s">
        <v>133</v>
      </c>
      <c r="B133" s="71" t="s">
        <v>32</v>
      </c>
      <c r="C133" s="72" t="s">
        <v>881</v>
      </c>
      <c r="D133" s="72" t="n">
        <v>1000000455</v>
      </c>
      <c r="E133" s="73" t="s">
        <v>882</v>
      </c>
      <c r="F133" s="74" t="n">
        <v>42573</v>
      </c>
      <c r="G133" s="67" t="str">
        <f aca="false">IF(I133&gt;0,"Targeted Dealer","-")</f>
        <v>Targeted Dealer</v>
      </c>
      <c r="H133" s="67"/>
      <c r="I133" s="68" t="n">
        <v>120</v>
      </c>
      <c r="J133" s="68" t="n">
        <f aca="false">I133/$J$1*($J$1-$E$1)</f>
        <v>120</v>
      </c>
      <c r="K133" s="69" t="n">
        <v>103.5</v>
      </c>
      <c r="L133" s="69" t="n">
        <f aca="false">I133-K133</f>
        <v>16.5</v>
      </c>
      <c r="M133" s="69" t="n">
        <f aca="false">IFERROR((K133/J133%),"-")</f>
        <v>86.25</v>
      </c>
      <c r="N133" s="97" t="n">
        <v>64</v>
      </c>
      <c r="O133" s="98" t="str">
        <f aca="false">IF(F133&lt;=$P$2,"DEC","")</f>
        <v>DEC</v>
      </c>
      <c r="P133" s="97" t="n">
        <v>64</v>
      </c>
      <c r="Q133" s="99" t="n">
        <f aca="false">K133-P133</f>
        <v>39.5</v>
      </c>
      <c r="R133" s="98" t="n">
        <f aca="false">IFERROR(IF(O133="Dec",(K133/P133-1))," ")</f>
        <v>0.6171875</v>
      </c>
      <c r="S133" s="100" t="str">
        <f aca="false">IF(N133&gt;0,IF(O133="","-",IF(R133&lt;0%,"DEGROWTH","GROWTH")))</f>
        <v>GROWTH</v>
      </c>
      <c r="T133" s="69" t="n">
        <v>50</v>
      </c>
      <c r="U133" s="101" t="str">
        <f aca="false">IF(F133&lt;=$V$2,"jAN","")</f>
        <v>jAN</v>
      </c>
      <c r="V133" s="97" t="n">
        <v>50</v>
      </c>
      <c r="W133" s="102" t="n">
        <f aca="false">K133-V133</f>
        <v>53.5</v>
      </c>
      <c r="X133" s="103" t="n">
        <f aca="false">IFERROR(IF(U133="Jan",(K133/V133-1)),0)</f>
        <v>1.07</v>
      </c>
      <c r="Y133" s="104" t="str">
        <f aca="false">IF(T133&gt;0,IF(U133="","-",IF(X133&lt;0%,"DEGROWTH","GROWTH")))</f>
        <v>GROWTH</v>
      </c>
      <c r="Z133" s="75" t="n">
        <v>0</v>
      </c>
      <c r="AA133" s="70"/>
      <c r="AB133" s="70" t="s">
        <v>133</v>
      </c>
      <c r="AC133" s="3"/>
    </row>
    <row r="134" customFormat="false" ht="14.25" hidden="false" customHeight="true" outlineLevel="0" collapsed="false">
      <c r="A134" s="70" t="s">
        <v>133</v>
      </c>
      <c r="B134" s="71" t="s">
        <v>30</v>
      </c>
      <c r="C134" s="72" t="s">
        <v>883</v>
      </c>
      <c r="D134" s="72" t="n">
        <v>1000000457</v>
      </c>
      <c r="E134" s="73" t="s">
        <v>884</v>
      </c>
      <c r="F134" s="74" t="n">
        <v>42814</v>
      </c>
      <c r="G134" s="67" t="str">
        <f aca="false">IF(I134&gt;0,"Targeted Dealer","-")</f>
        <v>Targeted Dealer</v>
      </c>
      <c r="H134" s="67"/>
      <c r="I134" s="68" t="n">
        <v>80</v>
      </c>
      <c r="J134" s="68" t="n">
        <f aca="false">I134/$J$1*($J$1-$E$1)</f>
        <v>80</v>
      </c>
      <c r="K134" s="69" t="n">
        <v>120</v>
      </c>
      <c r="L134" s="69" t="n">
        <f aca="false">I134-K134</f>
        <v>-40</v>
      </c>
      <c r="M134" s="69" t="n">
        <f aca="false">IFERROR((K134/J134%),"-")</f>
        <v>150</v>
      </c>
      <c r="N134" s="97" t="n">
        <v>75</v>
      </c>
      <c r="O134" s="98" t="str">
        <f aca="false">IF(F134&lt;=$P$2,"DEC","")</f>
        <v>DEC</v>
      </c>
      <c r="P134" s="97" t="n">
        <v>75</v>
      </c>
      <c r="Q134" s="99" t="n">
        <f aca="false">K134-P134</f>
        <v>45</v>
      </c>
      <c r="R134" s="98" t="n">
        <f aca="false">IFERROR(IF(O134="Dec",(K134/P134-1))," ")</f>
        <v>0.6</v>
      </c>
      <c r="S134" s="100" t="str">
        <f aca="false">IF(N134&gt;0,IF(O134="","-",IF(R134&lt;0%,"DEGROWTH","GROWTH")))</f>
        <v>GROWTH</v>
      </c>
      <c r="T134" s="69" t="n">
        <v>80</v>
      </c>
      <c r="U134" s="101" t="str">
        <f aca="false">IF(F134&lt;=$V$2,"jAN","")</f>
        <v>jAN</v>
      </c>
      <c r="V134" s="97" t="n">
        <v>80</v>
      </c>
      <c r="W134" s="102" t="n">
        <f aca="false">K134-V134</f>
        <v>40</v>
      </c>
      <c r="X134" s="103" t="n">
        <f aca="false">IFERROR(IF(U134="Jan",(K134/V134-1)),0)</f>
        <v>0.5</v>
      </c>
      <c r="Y134" s="104" t="str">
        <f aca="false">IF(T134&gt;0,IF(U134="","-",IF(X134&lt;0%,"DEGROWTH","GROWTH")))</f>
        <v>GROWTH</v>
      </c>
      <c r="Z134" s="75" t="n">
        <v>0</v>
      </c>
      <c r="AA134" s="70"/>
      <c r="AB134" s="70" t="s">
        <v>133</v>
      </c>
      <c r="AC134" s="3"/>
    </row>
    <row r="135" customFormat="false" ht="14.25" hidden="false" customHeight="true" outlineLevel="0" collapsed="false">
      <c r="A135" s="70" t="s">
        <v>133</v>
      </c>
      <c r="B135" s="71" t="s">
        <v>30</v>
      </c>
      <c r="C135" s="72" t="s">
        <v>885</v>
      </c>
      <c r="D135" s="72" t="n">
        <v>1000000473</v>
      </c>
      <c r="E135" s="73" t="s">
        <v>886</v>
      </c>
      <c r="F135" s="74" t="n">
        <v>42844</v>
      </c>
      <c r="G135" s="67" t="str">
        <f aca="false">IF(I135&gt;0,"Targeted Dealer","-")</f>
        <v>Targeted Dealer</v>
      </c>
      <c r="H135" s="67"/>
      <c r="I135" s="68" t="n">
        <v>240</v>
      </c>
      <c r="J135" s="68" t="n">
        <f aca="false">I135/$J$1*($J$1-$E$1)</f>
        <v>240</v>
      </c>
      <c r="K135" s="69" t="n">
        <v>160</v>
      </c>
      <c r="L135" s="69" t="n">
        <f aca="false">I135-K135</f>
        <v>80</v>
      </c>
      <c r="M135" s="69" t="n">
        <f aca="false">IFERROR((K135/J135%),"-")</f>
        <v>66.6666666666667</v>
      </c>
      <c r="N135" s="97" t="n">
        <v>160</v>
      </c>
      <c r="O135" s="98" t="str">
        <f aca="false">IF(F135&lt;=$P$2,"DEC","")</f>
        <v>DEC</v>
      </c>
      <c r="P135" s="97" t="n">
        <v>160</v>
      </c>
      <c r="Q135" s="99" t="n">
        <f aca="false">K135-P135</f>
        <v>0</v>
      </c>
      <c r="R135" s="98" t="n">
        <f aca="false">IFERROR(IF(O135="Dec",(K135/P135-1))," ")</f>
        <v>0</v>
      </c>
      <c r="S135" s="100" t="str">
        <f aca="false">IF(N135&gt;0,IF(O135="","-",IF(R135&lt;0%,"DEGROWTH","GROWTH")))</f>
        <v>GROWTH</v>
      </c>
      <c r="T135" s="69" t="n">
        <v>240</v>
      </c>
      <c r="U135" s="101" t="str">
        <f aca="false">IF(F135&lt;=$V$2,"jAN","")</f>
        <v>jAN</v>
      </c>
      <c r="V135" s="97" t="n">
        <v>240</v>
      </c>
      <c r="W135" s="102" t="n">
        <f aca="false">K135-V135</f>
        <v>-80</v>
      </c>
      <c r="X135" s="103" t="n">
        <f aca="false">IFERROR(IF(U135="Jan",(K135/V135-1)),0)</f>
        <v>-0.333333333333333</v>
      </c>
      <c r="Y135" s="104" t="str">
        <f aca="false">IF(T135&gt;0,IF(U135="","-",IF(X135&lt;0%,"DEGROWTH","GROWTH")))</f>
        <v>DEGROWTH</v>
      </c>
      <c r="Z135" s="75" t="n">
        <v>0</v>
      </c>
      <c r="AA135" s="70"/>
      <c r="AB135" s="70" t="s">
        <v>133</v>
      </c>
      <c r="AC135" s="3"/>
    </row>
    <row r="136" customFormat="false" ht="14.25" hidden="false" customHeight="true" outlineLevel="0" collapsed="false">
      <c r="A136" s="70" t="s">
        <v>133</v>
      </c>
      <c r="B136" s="71" t="s">
        <v>32</v>
      </c>
      <c r="C136" s="72" t="s">
        <v>887</v>
      </c>
      <c r="D136" s="72" t="n">
        <v>1000000470</v>
      </c>
      <c r="E136" s="73" t="s">
        <v>888</v>
      </c>
      <c r="F136" s="74" t="n">
        <v>42845</v>
      </c>
      <c r="G136" s="67" t="str">
        <f aca="false">IF(I136&gt;0,"Targeted Dealer","-")</f>
        <v>Targeted Dealer</v>
      </c>
      <c r="H136" s="67"/>
      <c r="I136" s="68" t="n">
        <v>1660</v>
      </c>
      <c r="J136" s="68" t="n">
        <f aca="false">I136/$J$1*($J$1-$E$1)</f>
        <v>1660</v>
      </c>
      <c r="K136" s="69" t="n">
        <v>1121.6</v>
      </c>
      <c r="L136" s="69" t="n">
        <f aca="false">I136-K136</f>
        <v>538.4</v>
      </c>
      <c r="M136" s="69" t="n">
        <f aca="false">IFERROR((K136/J136%),"-")</f>
        <v>67.566265060241</v>
      </c>
      <c r="N136" s="97" t="n">
        <v>1513.5</v>
      </c>
      <c r="O136" s="98" t="str">
        <f aca="false">IF(F136&lt;=$P$2,"DEC","")</f>
        <v>DEC</v>
      </c>
      <c r="P136" s="97" t="n">
        <v>1513.5</v>
      </c>
      <c r="Q136" s="99" t="n">
        <f aca="false">K136-P136</f>
        <v>-391.9</v>
      </c>
      <c r="R136" s="98" t="n">
        <f aca="false">IFERROR(IF(O136="Dec",(K136/P136-1))," ")</f>
        <v>-0.258936240502147</v>
      </c>
      <c r="S136" s="100" t="str">
        <f aca="false">IF(N136&gt;0,IF(O136="","-",IF(R136&lt;0%,"DEGROWTH","GROWTH")))</f>
        <v>DEGROWTH</v>
      </c>
      <c r="T136" s="69" t="n">
        <v>1740</v>
      </c>
      <c r="U136" s="101" t="str">
        <f aca="false">IF(F136&lt;=$V$2,"jAN","")</f>
        <v>jAN</v>
      </c>
      <c r="V136" s="97" t="n">
        <v>1740</v>
      </c>
      <c r="W136" s="102" t="n">
        <f aca="false">K136-V136</f>
        <v>-618.4</v>
      </c>
      <c r="X136" s="103" t="n">
        <f aca="false">IFERROR(IF(U136="Jan",(K136/V136-1)),0)</f>
        <v>-0.355402298850575</v>
      </c>
      <c r="Y136" s="104" t="str">
        <f aca="false">IF(T136&gt;0,IF(U136="","-",IF(X136&lt;0%,"DEGROWTH","GROWTH")))</f>
        <v>DEGROWTH</v>
      </c>
      <c r="Z136" s="75" t="n">
        <v>0</v>
      </c>
      <c r="AA136" s="70"/>
      <c r="AB136" s="70" t="s">
        <v>133</v>
      </c>
      <c r="AC136" s="3"/>
    </row>
    <row r="137" customFormat="false" ht="14.25" hidden="false" customHeight="true" outlineLevel="0" collapsed="false">
      <c r="A137" s="70" t="s">
        <v>133</v>
      </c>
      <c r="B137" s="71" t="s">
        <v>32</v>
      </c>
      <c r="C137" s="72" t="s">
        <v>889</v>
      </c>
      <c r="D137" s="72" t="n">
        <v>1000000478</v>
      </c>
      <c r="E137" s="73" t="s">
        <v>890</v>
      </c>
      <c r="F137" s="74" t="n">
        <v>42970</v>
      </c>
      <c r="G137" s="67" t="str">
        <f aca="false">IF(I137&gt;0,"Targeted Dealer","-")</f>
        <v>Targeted Dealer</v>
      </c>
      <c r="H137" s="67"/>
      <c r="I137" s="68" t="n">
        <v>120</v>
      </c>
      <c r="J137" s="68" t="n">
        <f aca="false">I137/$J$1*($J$1-$E$1)</f>
        <v>120</v>
      </c>
      <c r="K137" s="69" t="n">
        <v>120</v>
      </c>
      <c r="L137" s="69" t="n">
        <f aca="false">I137-K137</f>
        <v>0</v>
      </c>
      <c r="M137" s="69" t="n">
        <f aca="false">IFERROR((K137/J137%),"-")</f>
        <v>100</v>
      </c>
      <c r="N137" s="97" t="n">
        <v>40</v>
      </c>
      <c r="O137" s="98" t="str">
        <f aca="false">IF(F137&lt;=$P$2,"DEC","")</f>
        <v>DEC</v>
      </c>
      <c r="P137" s="97" t="n">
        <v>40</v>
      </c>
      <c r="Q137" s="99" t="n">
        <f aca="false">K137-P137</f>
        <v>80</v>
      </c>
      <c r="R137" s="98" t="n">
        <f aca="false">IFERROR(IF(O137="Dec",(K137/P137-1))," ")</f>
        <v>2</v>
      </c>
      <c r="S137" s="100" t="str">
        <f aca="false">IF(N137&gt;0,IF(O137="","-",IF(R137&lt;0%,"DEGROWTH","GROWTH")))</f>
        <v>GROWTH</v>
      </c>
      <c r="T137" s="69" t="n">
        <v>45</v>
      </c>
      <c r="U137" s="101" t="str">
        <f aca="false">IF(F137&lt;=$V$2,"jAN","")</f>
        <v>jAN</v>
      </c>
      <c r="V137" s="97" t="n">
        <v>45</v>
      </c>
      <c r="W137" s="102" t="n">
        <f aca="false">K137-V137</f>
        <v>75</v>
      </c>
      <c r="X137" s="103" t="n">
        <f aca="false">IFERROR(IF(U137="Jan",(K137/V137-1)),0)</f>
        <v>1.66666666666667</v>
      </c>
      <c r="Y137" s="104" t="str">
        <f aca="false">IF(T137&gt;0,IF(U137="","-",IF(X137&lt;0%,"DEGROWTH","GROWTH")))</f>
        <v>GROWTH</v>
      </c>
      <c r="Z137" s="75" t="n">
        <v>1</v>
      </c>
      <c r="AA137" s="70"/>
      <c r="AB137" s="70" t="s">
        <v>133</v>
      </c>
      <c r="AC137" s="3"/>
    </row>
    <row r="138" customFormat="false" ht="14.25" hidden="false" customHeight="true" outlineLevel="0" collapsed="false">
      <c r="A138" s="70" t="s">
        <v>133</v>
      </c>
      <c r="B138" s="71" t="s">
        <v>32</v>
      </c>
      <c r="C138" s="72" t="s">
        <v>891</v>
      </c>
      <c r="D138" s="72" t="n">
        <v>1000000444</v>
      </c>
      <c r="E138" s="73" t="s">
        <v>892</v>
      </c>
      <c r="F138" s="74" t="n">
        <v>43061</v>
      </c>
      <c r="G138" s="67" t="str">
        <f aca="false">IF(I138&gt;0,"Targeted Dealer","-")</f>
        <v>Targeted Dealer</v>
      </c>
      <c r="H138" s="67"/>
      <c r="I138" s="68" t="n">
        <v>400</v>
      </c>
      <c r="J138" s="68" t="n">
        <f aca="false">I138/$J$1*($J$1-$E$1)</f>
        <v>400</v>
      </c>
      <c r="K138" s="69" t="n">
        <v>378.9</v>
      </c>
      <c r="L138" s="69" t="n">
        <f aca="false">I138-K138</f>
        <v>21.1</v>
      </c>
      <c r="M138" s="69" t="n">
        <f aca="false">IFERROR((K138/J138%),"-")</f>
        <v>94.725</v>
      </c>
      <c r="N138" s="97" t="n">
        <v>347</v>
      </c>
      <c r="O138" s="98" t="str">
        <f aca="false">IF(F138&lt;=$P$2,"DEC","")</f>
        <v>DEC</v>
      </c>
      <c r="P138" s="97" t="n">
        <v>347</v>
      </c>
      <c r="Q138" s="99" t="n">
        <f aca="false">K138-P138</f>
        <v>31.9</v>
      </c>
      <c r="R138" s="98" t="n">
        <f aca="false">IFERROR(IF(O138="Dec",(K138/P138-1))," ")</f>
        <v>0.0919308357348703</v>
      </c>
      <c r="S138" s="100" t="str">
        <f aca="false">IF(N138&gt;0,IF(O138="","-",IF(R138&lt;0%,"DEGROWTH","GROWTH")))</f>
        <v>GROWTH</v>
      </c>
      <c r="T138" s="69" t="n">
        <v>481.35</v>
      </c>
      <c r="U138" s="101" t="str">
        <f aca="false">IF(F138&lt;=$V$2,"jAN","")</f>
        <v>jAN</v>
      </c>
      <c r="V138" s="97" t="n">
        <v>481.35</v>
      </c>
      <c r="W138" s="102" t="n">
        <f aca="false">K138-V138</f>
        <v>-102.45</v>
      </c>
      <c r="X138" s="103" t="n">
        <f aca="false">IFERROR(IF(U138="Jan",(K138/V138-1)),0)</f>
        <v>-0.212838890620131</v>
      </c>
      <c r="Y138" s="104" t="str">
        <f aca="false">IF(T138&gt;0,IF(U138="","-",IF(X138&lt;0%,"DEGROWTH","GROWTH")))</f>
        <v>DEGROWTH</v>
      </c>
      <c r="Z138" s="75" t="n">
        <v>0</v>
      </c>
      <c r="AA138" s="70"/>
      <c r="AB138" s="70" t="s">
        <v>133</v>
      </c>
      <c r="AC138" s="3"/>
    </row>
    <row r="139" customFormat="false" ht="14.25" hidden="false" customHeight="true" outlineLevel="0" collapsed="false">
      <c r="A139" s="70" t="s">
        <v>133</v>
      </c>
      <c r="B139" s="71" t="s">
        <v>32</v>
      </c>
      <c r="C139" s="72" t="s">
        <v>893</v>
      </c>
      <c r="D139" s="72" t="n">
        <v>1000000458</v>
      </c>
      <c r="E139" s="73" t="s">
        <v>894</v>
      </c>
      <c r="F139" s="74" t="n">
        <v>43061</v>
      </c>
      <c r="G139" s="67" t="str">
        <f aca="false">IF(I139&gt;0,"Targeted Dealer","-")</f>
        <v>Targeted Dealer</v>
      </c>
      <c r="H139" s="67"/>
      <c r="I139" s="68" t="n">
        <v>160</v>
      </c>
      <c r="J139" s="68" t="n">
        <f aca="false">I139/$J$1*($J$1-$E$1)</f>
        <v>160</v>
      </c>
      <c r="K139" s="69" t="n">
        <v>210</v>
      </c>
      <c r="L139" s="69" t="n">
        <f aca="false">I139-K139</f>
        <v>-50</v>
      </c>
      <c r="M139" s="69" t="n">
        <f aca="false">IFERROR((K139/J139%),"-")</f>
        <v>131.25</v>
      </c>
      <c r="N139" s="97" t="n">
        <v>150</v>
      </c>
      <c r="O139" s="98" t="str">
        <f aca="false">IF(F139&lt;=$P$2,"DEC","")</f>
        <v>DEC</v>
      </c>
      <c r="P139" s="97" t="n">
        <v>150</v>
      </c>
      <c r="Q139" s="99" t="n">
        <f aca="false">K139-P139</f>
        <v>60</v>
      </c>
      <c r="R139" s="98" t="n">
        <f aca="false">IFERROR(IF(O139="Dec",(K139/P139-1))," ")</f>
        <v>0.4</v>
      </c>
      <c r="S139" s="100" t="str">
        <f aca="false">IF(N139&gt;0,IF(O139="","-",IF(R139&lt;0%,"DEGROWTH","GROWTH")))</f>
        <v>GROWTH</v>
      </c>
      <c r="T139" s="69" t="n">
        <v>180</v>
      </c>
      <c r="U139" s="101" t="str">
        <f aca="false">IF(F139&lt;=$V$2,"jAN","")</f>
        <v>jAN</v>
      </c>
      <c r="V139" s="97" t="n">
        <v>180</v>
      </c>
      <c r="W139" s="102" t="n">
        <f aca="false">K139-V139</f>
        <v>30</v>
      </c>
      <c r="X139" s="103" t="n">
        <f aca="false">IFERROR(IF(U139="Jan",(K139/V139-1)),0)</f>
        <v>0.166666666666667</v>
      </c>
      <c r="Y139" s="104" t="str">
        <f aca="false">IF(T139&gt;0,IF(U139="","-",IF(X139&lt;0%,"DEGROWTH","GROWTH")))</f>
        <v>GROWTH</v>
      </c>
      <c r="Z139" s="75" t="n">
        <v>0</v>
      </c>
      <c r="AA139" s="70"/>
      <c r="AB139" s="70" t="s">
        <v>133</v>
      </c>
      <c r="AC139" s="3"/>
    </row>
    <row r="140" customFormat="false" ht="14.25" hidden="false" customHeight="true" outlineLevel="0" collapsed="false">
      <c r="A140" s="70" t="s">
        <v>133</v>
      </c>
      <c r="B140" s="71" t="s">
        <v>32</v>
      </c>
      <c r="C140" s="72" t="s">
        <v>895</v>
      </c>
      <c r="D140" s="72" t="n">
        <v>1000000471</v>
      </c>
      <c r="E140" s="73" t="s">
        <v>896</v>
      </c>
      <c r="F140" s="74" t="n">
        <v>43061</v>
      </c>
      <c r="G140" s="67" t="str">
        <f aca="false">IF(I140&gt;0,"Targeted Dealer","-")</f>
        <v>Targeted Dealer</v>
      </c>
      <c r="H140" s="67"/>
      <c r="I140" s="68" t="n">
        <v>120</v>
      </c>
      <c r="J140" s="68" t="n">
        <f aca="false">I140/$J$1*($J$1-$E$1)</f>
        <v>120</v>
      </c>
      <c r="K140" s="69" t="n">
        <v>90</v>
      </c>
      <c r="L140" s="69" t="n">
        <f aca="false">I140-K140</f>
        <v>30</v>
      </c>
      <c r="M140" s="69" t="n">
        <f aca="false">IFERROR((K140/J140%),"-")</f>
        <v>75</v>
      </c>
      <c r="N140" s="97" t="n">
        <v>100</v>
      </c>
      <c r="O140" s="98" t="str">
        <f aca="false">IF(F140&lt;=$P$2,"DEC","")</f>
        <v>DEC</v>
      </c>
      <c r="P140" s="97" t="n">
        <v>100</v>
      </c>
      <c r="Q140" s="99" t="n">
        <f aca="false">K140-P140</f>
        <v>-10</v>
      </c>
      <c r="R140" s="98" t="n">
        <f aca="false">IFERROR(IF(O140="Dec",(K140/P140-1))," ")</f>
        <v>-0.1</v>
      </c>
      <c r="S140" s="100" t="str">
        <f aca="false">IF(N140&gt;0,IF(O140="","-",IF(R140&lt;0%,"DEGROWTH","GROWTH")))</f>
        <v>DEGROWTH</v>
      </c>
      <c r="T140" s="69" t="n">
        <v>235.4</v>
      </c>
      <c r="U140" s="101" t="str">
        <f aca="false">IF(F140&lt;=$V$2,"jAN","")</f>
        <v>jAN</v>
      </c>
      <c r="V140" s="97" t="n">
        <v>235.4</v>
      </c>
      <c r="W140" s="102" t="n">
        <f aca="false">K140-V140</f>
        <v>-145.4</v>
      </c>
      <c r="X140" s="103" t="n">
        <f aca="false">IFERROR(IF(U140="Jan",(K140/V140-1)),0)</f>
        <v>-0.61767204757859</v>
      </c>
      <c r="Y140" s="104" t="str">
        <f aca="false">IF(T140&gt;0,IF(U140="","-",IF(X140&lt;0%,"DEGROWTH","GROWTH")))</f>
        <v>DEGROWTH</v>
      </c>
      <c r="Z140" s="75" t="n">
        <v>0</v>
      </c>
      <c r="AA140" s="70"/>
      <c r="AB140" s="70" t="s">
        <v>133</v>
      </c>
      <c r="AC140" s="3"/>
    </row>
    <row r="141" customFormat="false" ht="14.25" hidden="false" customHeight="true" outlineLevel="0" collapsed="false">
      <c r="A141" s="70" t="s">
        <v>133</v>
      </c>
      <c r="B141" s="71" t="s">
        <v>32</v>
      </c>
      <c r="C141" s="72" t="s">
        <v>897</v>
      </c>
      <c r="D141" s="72" t="n">
        <v>1000000474</v>
      </c>
      <c r="E141" s="73" t="s">
        <v>898</v>
      </c>
      <c r="F141" s="74" t="n">
        <v>43241</v>
      </c>
      <c r="G141" s="67" t="str">
        <f aca="false">IF(I141&gt;0,"Targeted Dealer","-")</f>
        <v>Targeted Dealer</v>
      </c>
      <c r="H141" s="67"/>
      <c r="I141" s="68" t="n">
        <v>80</v>
      </c>
      <c r="J141" s="68" t="n">
        <f aca="false">I141/$J$1*($J$1-$E$1)</f>
        <v>80</v>
      </c>
      <c r="K141" s="69" t="n">
        <v>80</v>
      </c>
      <c r="L141" s="69" t="n">
        <f aca="false">I141-K141</f>
        <v>0</v>
      </c>
      <c r="M141" s="69" t="n">
        <f aca="false">IFERROR((K141/J141%),"-")</f>
        <v>100</v>
      </c>
      <c r="N141" s="97" t="n">
        <v>40</v>
      </c>
      <c r="O141" s="98" t="str">
        <f aca="false">IF(F141&lt;=$P$2,"DEC","")</f>
        <v>DEC</v>
      </c>
      <c r="P141" s="97" t="n">
        <v>40</v>
      </c>
      <c r="Q141" s="99" t="n">
        <f aca="false">K141-P141</f>
        <v>40</v>
      </c>
      <c r="R141" s="98" t="n">
        <f aca="false">IFERROR(IF(O141="Dec",(K141/P141-1))," ")</f>
        <v>1</v>
      </c>
      <c r="S141" s="100" t="str">
        <f aca="false">IF(N141&gt;0,IF(O141="","-",IF(R141&lt;0%,"DEGROWTH","GROWTH")))</f>
        <v>GROWTH</v>
      </c>
      <c r="T141" s="69" t="n">
        <v>40</v>
      </c>
      <c r="U141" s="101" t="str">
        <f aca="false">IF(F141&lt;=$V$2,"jAN","")</f>
        <v>jAN</v>
      </c>
      <c r="V141" s="97" t="n">
        <v>40</v>
      </c>
      <c r="W141" s="102" t="n">
        <f aca="false">K141-V141</f>
        <v>40</v>
      </c>
      <c r="X141" s="103" t="n">
        <f aca="false">IFERROR(IF(U141="Jan",(K141/V141-1)),0)</f>
        <v>1</v>
      </c>
      <c r="Y141" s="104" t="str">
        <f aca="false">IF(T141&gt;0,IF(U141="","-",IF(X141&lt;0%,"DEGROWTH","GROWTH")))</f>
        <v>GROWTH</v>
      </c>
      <c r="Z141" s="75" t="n">
        <v>0</v>
      </c>
      <c r="AA141" s="70"/>
      <c r="AB141" s="70" t="s">
        <v>133</v>
      </c>
      <c r="AC141" s="3"/>
    </row>
    <row r="142" customFormat="false" ht="14.25" hidden="false" customHeight="true" outlineLevel="0" collapsed="false">
      <c r="A142" s="70" t="s">
        <v>133</v>
      </c>
      <c r="B142" s="71" t="s">
        <v>30</v>
      </c>
      <c r="C142" s="72" t="s">
        <v>899</v>
      </c>
      <c r="D142" s="72" t="n">
        <v>1000000464</v>
      </c>
      <c r="E142" s="73" t="s">
        <v>900</v>
      </c>
      <c r="F142" s="74" t="n">
        <v>43333</v>
      </c>
      <c r="G142" s="67" t="str">
        <f aca="false">IF(I142&gt;0,"Targeted Dealer","-")</f>
        <v>Targeted Dealer</v>
      </c>
      <c r="H142" s="67"/>
      <c r="I142" s="68" t="n">
        <v>40</v>
      </c>
      <c r="J142" s="68" t="n">
        <f aca="false">I142/$J$1*($J$1-$E$1)</f>
        <v>40</v>
      </c>
      <c r="K142" s="69" t="n">
        <v>40</v>
      </c>
      <c r="L142" s="69" t="n">
        <f aca="false">I142-K142</f>
        <v>0</v>
      </c>
      <c r="M142" s="69" t="n">
        <f aca="false">IFERROR((K142/J142%),"-")</f>
        <v>100</v>
      </c>
      <c r="N142" s="97" t="n">
        <v>20</v>
      </c>
      <c r="O142" s="98" t="str">
        <f aca="false">IF(F142&lt;=$P$2,"DEC","")</f>
        <v>DEC</v>
      </c>
      <c r="P142" s="97" t="n">
        <v>20</v>
      </c>
      <c r="Q142" s="99" t="n">
        <f aca="false">K142-P142</f>
        <v>20</v>
      </c>
      <c r="R142" s="98" t="n">
        <f aca="false">IFERROR(IF(O142="Dec",(K142/P142-1))," ")</f>
        <v>1</v>
      </c>
      <c r="S142" s="100" t="str">
        <f aca="false">IF(N142&gt;0,IF(O142="","-",IF(R142&lt;0%,"DEGROWTH","GROWTH")))</f>
        <v>GROWTH</v>
      </c>
      <c r="T142" s="69" t="n">
        <v>20</v>
      </c>
      <c r="U142" s="101" t="str">
        <f aca="false">IF(F142&lt;=$V$2,"jAN","")</f>
        <v>jAN</v>
      </c>
      <c r="V142" s="97" t="n">
        <v>20</v>
      </c>
      <c r="W142" s="102" t="n">
        <f aca="false">K142-V142</f>
        <v>20</v>
      </c>
      <c r="X142" s="103" t="n">
        <f aca="false">IFERROR(IF(U142="Jan",(K142/V142-1)),0)</f>
        <v>1</v>
      </c>
      <c r="Y142" s="104" t="str">
        <f aca="false">IF(T142&gt;0,IF(U142="","-",IF(X142&lt;0%,"DEGROWTH","GROWTH")))</f>
        <v>GROWTH</v>
      </c>
      <c r="Z142" s="75" t="n">
        <v>0</v>
      </c>
      <c r="AA142" s="70"/>
      <c r="AB142" s="70" t="s">
        <v>133</v>
      </c>
      <c r="AC142" s="3"/>
    </row>
    <row r="143" customFormat="false" ht="14.25" hidden="false" customHeight="true" outlineLevel="0" collapsed="false">
      <c r="A143" s="70" t="s">
        <v>133</v>
      </c>
      <c r="B143" s="71" t="s">
        <v>30</v>
      </c>
      <c r="C143" s="72" t="s">
        <v>901</v>
      </c>
      <c r="D143" s="72" t="n">
        <v>1000000467</v>
      </c>
      <c r="E143" s="73" t="s">
        <v>902</v>
      </c>
      <c r="F143" s="74" t="n">
        <v>43360</v>
      </c>
      <c r="G143" s="67" t="str">
        <f aca="false">IF(I143&gt;0,"Targeted Dealer","-")</f>
        <v>Targeted Dealer</v>
      </c>
      <c r="H143" s="67"/>
      <c r="I143" s="68" t="n">
        <v>60</v>
      </c>
      <c r="J143" s="68" t="n">
        <f aca="false">I143/$J$1*($J$1-$E$1)</f>
        <v>60</v>
      </c>
      <c r="K143" s="69" t="n">
        <v>50</v>
      </c>
      <c r="L143" s="69" t="n">
        <f aca="false">I143-K143</f>
        <v>10</v>
      </c>
      <c r="M143" s="69" t="n">
        <f aca="false">IFERROR((K143/J143%),"-")</f>
        <v>83.3333333333333</v>
      </c>
      <c r="N143" s="97" t="n">
        <v>80</v>
      </c>
      <c r="O143" s="98" t="str">
        <f aca="false">IF(F143&lt;=$P$2,"DEC","")</f>
        <v>DEC</v>
      </c>
      <c r="P143" s="97" t="n">
        <v>80</v>
      </c>
      <c r="Q143" s="99" t="n">
        <f aca="false">K143-P143</f>
        <v>-30</v>
      </c>
      <c r="R143" s="98" t="n">
        <f aca="false">IFERROR(IF(O143="Dec",(K143/P143-1))," ")</f>
        <v>-0.375</v>
      </c>
      <c r="S143" s="100" t="str">
        <f aca="false">IF(N143&gt;0,IF(O143="","-",IF(R143&lt;0%,"DEGROWTH","GROWTH")))</f>
        <v>DEGROWTH</v>
      </c>
      <c r="T143" s="69" t="n">
        <v>30</v>
      </c>
      <c r="U143" s="101" t="str">
        <f aca="false">IF(F143&lt;=$V$2,"jAN","")</f>
        <v>jAN</v>
      </c>
      <c r="V143" s="97" t="n">
        <v>30</v>
      </c>
      <c r="W143" s="102" t="n">
        <f aca="false">K143-V143</f>
        <v>20</v>
      </c>
      <c r="X143" s="103" t="n">
        <f aca="false">IFERROR(IF(U143="Jan",(K143/V143-1)),0)</f>
        <v>0.666666666666667</v>
      </c>
      <c r="Y143" s="104" t="str">
        <f aca="false">IF(T143&gt;0,IF(U143="","-",IF(X143&lt;0%,"DEGROWTH","GROWTH")))</f>
        <v>GROWTH</v>
      </c>
      <c r="Z143" s="75" t="n">
        <v>0</v>
      </c>
      <c r="AA143" s="70"/>
      <c r="AB143" s="70" t="s">
        <v>133</v>
      </c>
      <c r="AC143" s="3"/>
    </row>
    <row r="144" customFormat="false" ht="14.25" hidden="false" customHeight="true" outlineLevel="0" collapsed="false">
      <c r="A144" s="70" t="s">
        <v>133</v>
      </c>
      <c r="B144" s="71" t="s">
        <v>32</v>
      </c>
      <c r="C144" s="72" t="s">
        <v>903</v>
      </c>
      <c r="D144" s="72" t="n">
        <v>1000000472</v>
      </c>
      <c r="E144" s="73" t="s">
        <v>904</v>
      </c>
      <c r="F144" s="74" t="n">
        <v>43514</v>
      </c>
      <c r="G144" s="67" t="str">
        <f aca="false">IF(I144&gt;0,"Targeted Dealer","-")</f>
        <v>Targeted Dealer</v>
      </c>
      <c r="H144" s="67"/>
      <c r="I144" s="68" t="n">
        <v>160</v>
      </c>
      <c r="J144" s="68" t="n">
        <f aca="false">I144/$J$1*($J$1-$E$1)</f>
        <v>160</v>
      </c>
      <c r="K144" s="69" t="n">
        <v>100</v>
      </c>
      <c r="L144" s="69" t="n">
        <f aca="false">I144-K144</f>
        <v>60</v>
      </c>
      <c r="M144" s="69" t="n">
        <f aca="false">IFERROR((K144/J144%),"-")</f>
        <v>62.5</v>
      </c>
      <c r="N144" s="97" t="n">
        <v>90</v>
      </c>
      <c r="O144" s="98" t="str">
        <f aca="false">IF(F144&lt;=$P$2,"DEC","")</f>
        <v>DEC</v>
      </c>
      <c r="P144" s="97" t="n">
        <v>90</v>
      </c>
      <c r="Q144" s="99" t="n">
        <f aca="false">K144-P144</f>
        <v>10</v>
      </c>
      <c r="R144" s="98" t="n">
        <f aca="false">IFERROR(IF(O144="Dec",(K144/P144-1))," ")</f>
        <v>0.111111111111111</v>
      </c>
      <c r="S144" s="100" t="str">
        <f aca="false">IF(N144&gt;0,IF(O144="","-",IF(R144&lt;0%,"DEGROWTH","GROWTH")))</f>
        <v>GROWTH</v>
      </c>
      <c r="T144" s="69" t="n">
        <v>120</v>
      </c>
      <c r="U144" s="101" t="str">
        <f aca="false">IF(F144&lt;=$V$2,"jAN","")</f>
        <v>jAN</v>
      </c>
      <c r="V144" s="97" t="n">
        <v>120</v>
      </c>
      <c r="W144" s="102" t="n">
        <f aca="false">K144-V144</f>
        <v>-20</v>
      </c>
      <c r="X144" s="103" t="n">
        <f aca="false">IFERROR(IF(U144="Jan",(K144/V144-1)),0)</f>
        <v>-0.166666666666667</v>
      </c>
      <c r="Y144" s="104" t="str">
        <f aca="false">IF(T144&gt;0,IF(U144="","-",IF(X144&lt;0%,"DEGROWTH","GROWTH")))</f>
        <v>DEGROWTH</v>
      </c>
      <c r="Z144" s="75" t="n">
        <v>0</v>
      </c>
      <c r="AA144" s="70"/>
      <c r="AB144" s="70" t="s">
        <v>133</v>
      </c>
      <c r="AC144" s="3"/>
    </row>
    <row r="145" customFormat="false" ht="14.25" hidden="false" customHeight="true" outlineLevel="0" collapsed="false">
      <c r="A145" s="70" t="s">
        <v>133</v>
      </c>
      <c r="B145" s="71" t="s">
        <v>32</v>
      </c>
      <c r="C145" s="72" t="s">
        <v>905</v>
      </c>
      <c r="D145" s="72" t="n">
        <v>1000000915</v>
      </c>
      <c r="E145" s="73" t="s">
        <v>906</v>
      </c>
      <c r="F145" s="74" t="n">
        <v>43561</v>
      </c>
      <c r="G145" s="67" t="str">
        <f aca="false">IF(I145&gt;0,"Targeted Dealer","-")</f>
        <v>Targeted Dealer</v>
      </c>
      <c r="H145" s="67"/>
      <c r="I145" s="68" t="n">
        <v>100</v>
      </c>
      <c r="J145" s="68" t="n">
        <f aca="false">I145/$J$1*($J$1-$E$1)</f>
        <v>100</v>
      </c>
      <c r="K145" s="69" t="n">
        <v>90</v>
      </c>
      <c r="L145" s="69" t="n">
        <f aca="false">I145-K145</f>
        <v>10</v>
      </c>
      <c r="M145" s="69" t="n">
        <f aca="false">IFERROR((K145/J145%),"-")</f>
        <v>90</v>
      </c>
      <c r="N145" s="97" t="n">
        <v>110</v>
      </c>
      <c r="O145" s="98" t="str">
        <f aca="false">IF(F145&lt;=$P$2,"DEC","")</f>
        <v>DEC</v>
      </c>
      <c r="P145" s="97" t="n">
        <v>110</v>
      </c>
      <c r="Q145" s="99" t="n">
        <f aca="false">K145-P145</f>
        <v>-20</v>
      </c>
      <c r="R145" s="98" t="n">
        <f aca="false">IFERROR(IF(O145="Dec",(K145/P145-1))," ")</f>
        <v>-0.181818181818182</v>
      </c>
      <c r="S145" s="100" t="str">
        <f aca="false">IF(N145&gt;0,IF(O145="","-",IF(R145&lt;0%,"DEGROWTH","GROWTH")))</f>
        <v>DEGROWTH</v>
      </c>
      <c r="T145" s="69" t="n">
        <v>70</v>
      </c>
      <c r="U145" s="101" t="str">
        <f aca="false">IF(F145&lt;=$V$2,"jAN","")</f>
        <v>jAN</v>
      </c>
      <c r="V145" s="97" t="n">
        <v>70</v>
      </c>
      <c r="W145" s="102" t="n">
        <f aca="false">K145-V145</f>
        <v>20</v>
      </c>
      <c r="X145" s="103" t="n">
        <f aca="false">IFERROR(IF(U145="Jan",(K145/V145-1)),0)</f>
        <v>0.285714285714286</v>
      </c>
      <c r="Y145" s="104" t="str">
        <f aca="false">IF(T145&gt;0,IF(U145="","-",IF(X145&lt;0%,"DEGROWTH","GROWTH")))</f>
        <v>GROWTH</v>
      </c>
      <c r="Z145" s="75" t="n">
        <v>0</v>
      </c>
      <c r="AA145" s="70"/>
      <c r="AB145" s="70" t="s">
        <v>133</v>
      </c>
      <c r="AC145" s="3"/>
    </row>
    <row r="146" customFormat="false" ht="14.25" hidden="false" customHeight="true" outlineLevel="0" collapsed="false">
      <c r="A146" s="70" t="s">
        <v>133</v>
      </c>
      <c r="B146" s="71" t="s">
        <v>30</v>
      </c>
      <c r="C146" s="72" t="s">
        <v>907</v>
      </c>
      <c r="D146" s="72" t="n">
        <v>1000000931</v>
      </c>
      <c r="E146" s="73" t="s">
        <v>908</v>
      </c>
      <c r="F146" s="74" t="n">
        <v>43612</v>
      </c>
      <c r="G146" s="67" t="str">
        <f aca="false">IF(I146&gt;0,"Targeted Dealer","-")</f>
        <v>Targeted Dealer</v>
      </c>
      <c r="H146" s="67"/>
      <c r="I146" s="68" t="n">
        <v>30</v>
      </c>
      <c r="J146" s="68" t="n">
        <f aca="false">I146/$J$1*($J$1-$E$1)</f>
        <v>30</v>
      </c>
      <c r="K146" s="69" t="n">
        <v>15</v>
      </c>
      <c r="L146" s="69" t="n">
        <f aca="false">I146-K146</f>
        <v>15</v>
      </c>
      <c r="M146" s="69" t="n">
        <f aca="false">IFERROR((K146/J146%),"-")</f>
        <v>50</v>
      </c>
      <c r="N146" s="97" t="n">
        <v>25</v>
      </c>
      <c r="O146" s="98" t="str">
        <f aca="false">IF(F146&lt;=$P$2,"DEC","")</f>
        <v>DEC</v>
      </c>
      <c r="P146" s="97" t="n">
        <v>25</v>
      </c>
      <c r="Q146" s="99" t="n">
        <f aca="false">K146-P146</f>
        <v>-10</v>
      </c>
      <c r="R146" s="98" t="n">
        <f aca="false">IFERROR(IF(O146="Dec",(K146/P146-1))," ")</f>
        <v>-0.4</v>
      </c>
      <c r="S146" s="100" t="str">
        <f aca="false">IF(N146&gt;0,IF(O146="","-",IF(R146&lt;0%,"DEGROWTH","GROWTH")))</f>
        <v>DEGROWTH</v>
      </c>
      <c r="T146" s="69" t="n">
        <v>20</v>
      </c>
      <c r="U146" s="101" t="str">
        <f aca="false">IF(F146&lt;=$V$2,"jAN","")</f>
        <v>jAN</v>
      </c>
      <c r="V146" s="97" t="n">
        <v>20</v>
      </c>
      <c r="W146" s="102" t="n">
        <f aca="false">K146-V146</f>
        <v>-5</v>
      </c>
      <c r="X146" s="103" t="n">
        <f aca="false">IFERROR(IF(U146="Jan",(K146/V146-1)),0)</f>
        <v>-0.25</v>
      </c>
      <c r="Y146" s="104" t="str">
        <f aca="false">IF(T146&gt;0,IF(U146="","-",IF(X146&lt;0%,"DEGROWTH","GROWTH")))</f>
        <v>DEGROWTH</v>
      </c>
      <c r="Z146" s="75" t="n">
        <v>1</v>
      </c>
      <c r="AA146" s="70"/>
      <c r="AB146" s="70" t="s">
        <v>133</v>
      </c>
      <c r="AC146" s="3"/>
    </row>
    <row r="147" customFormat="false" ht="14.25" hidden="false" customHeight="true" outlineLevel="0" collapsed="false">
      <c r="A147" s="70" t="s">
        <v>133</v>
      </c>
      <c r="B147" s="71" t="s">
        <v>30</v>
      </c>
      <c r="C147" s="72" t="s">
        <v>909</v>
      </c>
      <c r="D147" s="72" t="n">
        <v>1000000934</v>
      </c>
      <c r="E147" s="73" t="s">
        <v>910</v>
      </c>
      <c r="F147" s="74" t="n">
        <v>43638</v>
      </c>
      <c r="G147" s="67" t="str">
        <f aca="false">IF(I147&gt;0,"Targeted Dealer","-")</f>
        <v>Targeted Dealer</v>
      </c>
      <c r="H147" s="67"/>
      <c r="I147" s="68" t="n">
        <v>40</v>
      </c>
      <c r="J147" s="68" t="n">
        <f aca="false">I147/$J$1*($J$1-$E$1)</f>
        <v>40</v>
      </c>
      <c r="K147" s="69" t="n">
        <v>20</v>
      </c>
      <c r="L147" s="69" t="n">
        <f aca="false">I147-K147</f>
        <v>20</v>
      </c>
      <c r="M147" s="69" t="n">
        <f aca="false">IFERROR((K147/J147%),"-")</f>
        <v>50</v>
      </c>
      <c r="N147" s="97" t="n">
        <v>50</v>
      </c>
      <c r="O147" s="98" t="str">
        <f aca="false">IF(F147&lt;=$P$2,"DEC","")</f>
        <v>DEC</v>
      </c>
      <c r="P147" s="97" t="n">
        <v>50</v>
      </c>
      <c r="Q147" s="99" t="n">
        <f aca="false">K147-P147</f>
        <v>-30</v>
      </c>
      <c r="R147" s="98" t="n">
        <f aca="false">IFERROR(IF(O147="Dec",(K147/P147-1))," ")</f>
        <v>-0.6</v>
      </c>
      <c r="S147" s="100" t="str">
        <f aca="false">IF(N147&gt;0,IF(O147="","-",IF(R147&lt;0%,"DEGROWTH","GROWTH")))</f>
        <v>DEGROWTH</v>
      </c>
      <c r="T147" s="69" t="n">
        <v>85</v>
      </c>
      <c r="U147" s="101" t="str">
        <f aca="false">IF(F147&lt;=$V$2,"jAN","")</f>
        <v>jAN</v>
      </c>
      <c r="V147" s="97" t="n">
        <v>85</v>
      </c>
      <c r="W147" s="102" t="n">
        <f aca="false">K147-V147</f>
        <v>-65</v>
      </c>
      <c r="X147" s="103" t="n">
        <f aca="false">IFERROR(IF(U147="Jan",(K147/V147-1)),0)</f>
        <v>-0.764705882352941</v>
      </c>
      <c r="Y147" s="104" t="str">
        <f aca="false">IF(T147&gt;0,IF(U147="","-",IF(X147&lt;0%,"DEGROWTH","GROWTH")))</f>
        <v>DEGROWTH</v>
      </c>
      <c r="Z147" s="75" t="n">
        <v>1</v>
      </c>
      <c r="AA147" s="70"/>
      <c r="AB147" s="70" t="s">
        <v>133</v>
      </c>
      <c r="AC147" s="3"/>
    </row>
    <row r="148" customFormat="false" ht="14.25" hidden="false" customHeight="true" outlineLevel="0" collapsed="false">
      <c r="A148" s="70" t="s">
        <v>133</v>
      </c>
      <c r="B148" s="71" t="s">
        <v>30</v>
      </c>
      <c r="C148" s="72" t="s">
        <v>3628</v>
      </c>
      <c r="D148" s="72" t="n">
        <v>1000000920</v>
      </c>
      <c r="E148" s="73" t="s">
        <v>3629</v>
      </c>
      <c r="F148" s="74" t="n">
        <v>43837</v>
      </c>
      <c r="G148" s="67" t="str">
        <f aca="false">IF(I148&gt;0,"Targeted Dealer","-")</f>
        <v>Targeted Dealer</v>
      </c>
      <c r="H148" s="67"/>
      <c r="I148" s="68" t="n">
        <v>80</v>
      </c>
      <c r="J148" s="68" t="n">
        <f aca="false">I148/$J$1*($J$1-$E$1)</f>
        <v>80</v>
      </c>
      <c r="K148" s="69" t="n">
        <v>0</v>
      </c>
      <c r="L148" s="69" t="n">
        <f aca="false">I148-K148</f>
        <v>80</v>
      </c>
      <c r="M148" s="69" t="n">
        <f aca="false">IFERROR((K148/J148%),"-")</f>
        <v>0</v>
      </c>
      <c r="N148" s="97" t="n">
        <v>0</v>
      </c>
      <c r="O148" s="98" t="str">
        <f aca="false">IF(F148&lt;=$P$2,"DEC","")</f>
        <v>DEC</v>
      </c>
      <c r="P148" s="97" t="n">
        <v>0</v>
      </c>
      <c r="Q148" s="99" t="n">
        <f aca="false">K148-P148</f>
        <v>0</v>
      </c>
      <c r="R148" s="98" t="str">
        <f aca="false">IFERROR(IF(O148="Dec",(K148/P148-1))," ")</f>
        <v> </v>
      </c>
      <c r="S148" s="105" t="b">
        <f aca="false">IF(N148&gt;0,IF(O148="","-",IF(R148&lt;0%,"DEGROWTH","GROWTH")))</f>
        <v>0</v>
      </c>
      <c r="T148" s="69" t="n">
        <v>0</v>
      </c>
      <c r="U148" s="101" t="str">
        <f aca="false">IF(F148&lt;=$V$2,"jAN","")</f>
        <v>jAN</v>
      </c>
      <c r="V148" s="97" t="n">
        <v>0</v>
      </c>
      <c r="W148" s="102" t="n">
        <f aca="false">K148-V148</f>
        <v>0</v>
      </c>
      <c r="X148" s="103" t="n">
        <f aca="false">IFERROR(IF(U148="Jan",(K148/V148-1)),0)</f>
        <v>0</v>
      </c>
      <c r="Y148" s="106" t="b">
        <f aca="false">IF(T148&gt;0,IF(U148="","-",IF(X148&lt;0%,"DEGROWTH","GROWTH")))</f>
        <v>0</v>
      </c>
      <c r="Z148" s="75" t="n">
        <v>0</v>
      </c>
      <c r="AA148" s="70"/>
      <c r="AB148" s="70" t="s">
        <v>133</v>
      </c>
      <c r="AC148" s="3"/>
    </row>
    <row r="149" customFormat="false" ht="14.25" hidden="false" customHeight="true" outlineLevel="0" collapsed="false">
      <c r="A149" s="70" t="s">
        <v>133</v>
      </c>
      <c r="B149" s="71" t="s">
        <v>30</v>
      </c>
      <c r="C149" s="72" t="s">
        <v>911</v>
      </c>
      <c r="D149" s="72" t="n">
        <v>1000000914</v>
      </c>
      <c r="E149" s="73" t="s">
        <v>912</v>
      </c>
      <c r="F149" s="74" t="n">
        <v>44060</v>
      </c>
      <c r="G149" s="67" t="str">
        <f aca="false">IF(I149&gt;0,"Targeted Dealer","-")</f>
        <v>Targeted Dealer</v>
      </c>
      <c r="H149" s="67"/>
      <c r="I149" s="68" t="n">
        <v>160</v>
      </c>
      <c r="J149" s="68" t="n">
        <f aca="false">I149/$J$1*($J$1-$E$1)</f>
        <v>160</v>
      </c>
      <c r="K149" s="69" t="n">
        <v>190</v>
      </c>
      <c r="L149" s="69" t="n">
        <f aca="false">I149-K149</f>
        <v>-30</v>
      </c>
      <c r="M149" s="69" t="n">
        <f aca="false">IFERROR((K149/J149%),"-")</f>
        <v>118.75</v>
      </c>
      <c r="N149" s="97" t="n">
        <v>120</v>
      </c>
      <c r="O149" s="98" t="str">
        <f aca="false">IF(F149&lt;=$P$2,"DEC","")</f>
        <v>DEC</v>
      </c>
      <c r="P149" s="97" t="n">
        <v>120</v>
      </c>
      <c r="Q149" s="99" t="n">
        <f aca="false">K149-P149</f>
        <v>70</v>
      </c>
      <c r="R149" s="98" t="n">
        <f aca="false">IFERROR(IF(O149="Dec",(K149/P149-1))," ")</f>
        <v>0.583333333333333</v>
      </c>
      <c r="S149" s="100" t="str">
        <f aca="false">IF(N149&gt;0,IF(O149="","-",IF(R149&lt;0%,"DEGROWTH","GROWTH")))</f>
        <v>GROWTH</v>
      </c>
      <c r="T149" s="69" t="n">
        <v>330</v>
      </c>
      <c r="U149" s="101" t="str">
        <f aca="false">IF(F149&lt;=$V$2,"jAN","")</f>
        <v>jAN</v>
      </c>
      <c r="V149" s="97" t="n">
        <v>330</v>
      </c>
      <c r="W149" s="102" t="n">
        <f aca="false">K149-V149</f>
        <v>-140</v>
      </c>
      <c r="X149" s="103" t="n">
        <f aca="false">IFERROR(IF(U149="Jan",(K149/V149-1)),0)</f>
        <v>-0.424242424242424</v>
      </c>
      <c r="Y149" s="104" t="str">
        <f aca="false">IF(T149&gt;0,IF(U149="","-",IF(X149&lt;0%,"DEGROWTH","GROWTH")))</f>
        <v>DEGROWTH</v>
      </c>
      <c r="Z149" s="75" t="n">
        <v>0</v>
      </c>
      <c r="AA149" s="70"/>
      <c r="AB149" s="70" t="s">
        <v>133</v>
      </c>
      <c r="AC149" s="3"/>
    </row>
    <row r="150" customFormat="false" ht="14.25" hidden="false" customHeight="true" outlineLevel="0" collapsed="false">
      <c r="A150" s="70" t="s">
        <v>133</v>
      </c>
      <c r="B150" s="71" t="s">
        <v>30</v>
      </c>
      <c r="C150" s="72" t="s">
        <v>913</v>
      </c>
      <c r="D150" s="72" t="n">
        <v>1000000930</v>
      </c>
      <c r="E150" s="73" t="s">
        <v>914</v>
      </c>
      <c r="F150" s="74" t="n">
        <v>44067</v>
      </c>
      <c r="G150" s="67" t="str">
        <f aca="false">IF(I150&gt;0,"Targeted Dealer","-")</f>
        <v>Targeted Dealer</v>
      </c>
      <c r="H150" s="67"/>
      <c r="I150" s="68" t="n">
        <v>160</v>
      </c>
      <c r="J150" s="68" t="n">
        <f aca="false">I150/$J$1*($J$1-$E$1)</f>
        <v>160</v>
      </c>
      <c r="K150" s="69" t="n">
        <v>90</v>
      </c>
      <c r="L150" s="69" t="n">
        <f aca="false">I150-K150</f>
        <v>70</v>
      </c>
      <c r="M150" s="69" t="n">
        <f aca="false">IFERROR((K150/J150%),"-")</f>
        <v>56.25</v>
      </c>
      <c r="N150" s="97" t="n">
        <v>90</v>
      </c>
      <c r="O150" s="98" t="str">
        <f aca="false">IF(F150&lt;=$P$2,"DEC","")</f>
        <v>DEC</v>
      </c>
      <c r="P150" s="97" t="n">
        <v>90</v>
      </c>
      <c r="Q150" s="99" t="n">
        <f aca="false">K150-P150</f>
        <v>0</v>
      </c>
      <c r="R150" s="98" t="n">
        <f aca="false">IFERROR(IF(O150="Dec",(K150/P150-1))," ")</f>
        <v>0</v>
      </c>
      <c r="S150" s="100" t="str">
        <f aca="false">IF(N150&gt;0,IF(O150="","-",IF(R150&lt;0%,"DEGROWTH","GROWTH")))</f>
        <v>GROWTH</v>
      </c>
      <c r="T150" s="69" t="n">
        <v>120</v>
      </c>
      <c r="U150" s="101" t="str">
        <f aca="false">IF(F150&lt;=$V$2,"jAN","")</f>
        <v>jAN</v>
      </c>
      <c r="V150" s="97" t="n">
        <v>120</v>
      </c>
      <c r="W150" s="102" t="n">
        <f aca="false">K150-V150</f>
        <v>-30</v>
      </c>
      <c r="X150" s="103" t="n">
        <f aca="false">IFERROR(IF(U150="Jan",(K150/V150-1)),0)</f>
        <v>-0.25</v>
      </c>
      <c r="Y150" s="104" t="str">
        <f aca="false">IF(T150&gt;0,IF(U150="","-",IF(X150&lt;0%,"DEGROWTH","GROWTH")))</f>
        <v>DEGROWTH</v>
      </c>
      <c r="Z150" s="75" t="n">
        <v>0</v>
      </c>
      <c r="AA150" s="70"/>
      <c r="AB150" s="70" t="s">
        <v>133</v>
      </c>
      <c r="AC150" s="3"/>
    </row>
    <row r="151" customFormat="false" ht="14.25" hidden="false" customHeight="true" outlineLevel="0" collapsed="false">
      <c r="A151" s="70" t="s">
        <v>133</v>
      </c>
      <c r="B151" s="71" t="s">
        <v>30</v>
      </c>
      <c r="C151" s="72" t="s">
        <v>915</v>
      </c>
      <c r="D151" s="72" t="n">
        <v>1000000922</v>
      </c>
      <c r="E151" s="73" t="s">
        <v>916</v>
      </c>
      <c r="F151" s="74" t="n">
        <v>44107</v>
      </c>
      <c r="G151" s="67" t="str">
        <f aca="false">IF(I151&gt;0,"Targeted Dealer","-")</f>
        <v>Targeted Dealer</v>
      </c>
      <c r="H151" s="67"/>
      <c r="I151" s="68" t="n">
        <v>80</v>
      </c>
      <c r="J151" s="68" t="n">
        <f aca="false">I151/$J$1*($J$1-$E$1)</f>
        <v>80</v>
      </c>
      <c r="K151" s="69" t="n">
        <v>80</v>
      </c>
      <c r="L151" s="69" t="n">
        <f aca="false">I151-K151</f>
        <v>0</v>
      </c>
      <c r="M151" s="69" t="n">
        <f aca="false">IFERROR((K151/J151%),"-")</f>
        <v>100</v>
      </c>
      <c r="N151" s="97" t="n">
        <v>120</v>
      </c>
      <c r="O151" s="98" t="str">
        <f aca="false">IF(F151&lt;=$P$2,"DEC","")</f>
        <v>DEC</v>
      </c>
      <c r="P151" s="97" t="n">
        <v>120</v>
      </c>
      <c r="Q151" s="99" t="n">
        <f aca="false">K151-P151</f>
        <v>-40</v>
      </c>
      <c r="R151" s="98" t="n">
        <f aca="false">IFERROR(IF(O151="Dec",(K151/P151-1))," ")</f>
        <v>-0.333333333333333</v>
      </c>
      <c r="S151" s="100" t="str">
        <f aca="false">IF(N151&gt;0,IF(O151="","-",IF(R151&lt;0%,"DEGROWTH","GROWTH")))</f>
        <v>DEGROWTH</v>
      </c>
      <c r="T151" s="69" t="n">
        <v>40</v>
      </c>
      <c r="U151" s="101" t="str">
        <f aca="false">IF(F151&lt;=$V$2,"jAN","")</f>
        <v>jAN</v>
      </c>
      <c r="V151" s="97" t="n">
        <v>40</v>
      </c>
      <c r="W151" s="102" t="n">
        <f aca="false">K151-V151</f>
        <v>40</v>
      </c>
      <c r="X151" s="103" t="n">
        <f aca="false">IFERROR(IF(U151="Jan",(K151/V151-1)),0)</f>
        <v>1</v>
      </c>
      <c r="Y151" s="104" t="str">
        <f aca="false">IF(T151&gt;0,IF(U151="","-",IF(X151&lt;0%,"DEGROWTH","GROWTH")))</f>
        <v>GROWTH</v>
      </c>
      <c r="Z151" s="75" t="n">
        <v>0</v>
      </c>
      <c r="AA151" s="70"/>
      <c r="AB151" s="70" t="s">
        <v>133</v>
      </c>
      <c r="AC151" s="3"/>
    </row>
    <row r="152" customFormat="false" ht="14.25" hidden="false" customHeight="true" outlineLevel="0" collapsed="false">
      <c r="A152" s="70" t="s">
        <v>133</v>
      </c>
      <c r="B152" s="71" t="s">
        <v>32</v>
      </c>
      <c r="C152" s="72" t="s">
        <v>917</v>
      </c>
      <c r="D152" s="72" t="n">
        <v>1000000918</v>
      </c>
      <c r="E152" s="73" t="s">
        <v>918</v>
      </c>
      <c r="F152" s="74" t="n">
        <v>44144</v>
      </c>
      <c r="G152" s="67" t="str">
        <f aca="false">IF(I152&gt;0,"Targeted Dealer","-")</f>
        <v>Targeted Dealer</v>
      </c>
      <c r="H152" s="67"/>
      <c r="I152" s="68" t="n">
        <v>240</v>
      </c>
      <c r="J152" s="68" t="n">
        <f aca="false">I152/$J$1*($J$1-$E$1)</f>
        <v>240</v>
      </c>
      <c r="K152" s="69" t="n">
        <v>254.95</v>
      </c>
      <c r="L152" s="69" t="n">
        <f aca="false">I152-K152</f>
        <v>-14.95</v>
      </c>
      <c r="M152" s="69" t="n">
        <f aca="false">IFERROR((K152/J152%),"-")</f>
        <v>106.229166666667</v>
      </c>
      <c r="N152" s="97" t="n">
        <v>210</v>
      </c>
      <c r="O152" s="98" t="str">
        <f aca="false">IF(F152&lt;=$P$2,"DEC","")</f>
        <v>DEC</v>
      </c>
      <c r="P152" s="97" t="n">
        <v>210</v>
      </c>
      <c r="Q152" s="99" t="n">
        <f aca="false">K152-P152</f>
        <v>44.95</v>
      </c>
      <c r="R152" s="98" t="n">
        <f aca="false">IFERROR(IF(O152="Dec",(K152/P152-1))," ")</f>
        <v>0.214047619047619</v>
      </c>
      <c r="S152" s="100" t="str">
        <f aca="false">IF(N152&gt;0,IF(O152="","-",IF(R152&lt;0%,"DEGROWTH","GROWTH")))</f>
        <v>GROWTH</v>
      </c>
      <c r="T152" s="69" t="n">
        <v>278.6</v>
      </c>
      <c r="U152" s="101" t="str">
        <f aca="false">IF(F152&lt;=$V$2,"jAN","")</f>
        <v>jAN</v>
      </c>
      <c r="V152" s="97" t="n">
        <v>278.6</v>
      </c>
      <c r="W152" s="102" t="n">
        <f aca="false">K152-V152</f>
        <v>-23.65</v>
      </c>
      <c r="X152" s="103" t="n">
        <f aca="false">IFERROR(IF(U152="Jan",(K152/V152-1)),0)</f>
        <v>-0.0848887293610913</v>
      </c>
      <c r="Y152" s="104" t="str">
        <f aca="false">IF(T152&gt;0,IF(U152="","-",IF(X152&lt;0%,"DEGROWTH","GROWTH")))</f>
        <v>DEGROWTH</v>
      </c>
      <c r="Z152" s="75" t="n">
        <v>0</v>
      </c>
      <c r="AA152" s="70"/>
      <c r="AB152" s="70" t="s">
        <v>133</v>
      </c>
      <c r="AC152" s="3"/>
    </row>
    <row r="153" customFormat="false" ht="14.25" hidden="false" customHeight="true" outlineLevel="0" collapsed="false">
      <c r="A153" s="70" t="s">
        <v>133</v>
      </c>
      <c r="B153" s="71" t="s">
        <v>30</v>
      </c>
      <c r="C153" s="72" t="s">
        <v>919</v>
      </c>
      <c r="D153" s="72" t="n">
        <v>1000000916</v>
      </c>
      <c r="E153" s="73" t="s">
        <v>920</v>
      </c>
      <c r="F153" s="74" t="n">
        <v>44270</v>
      </c>
      <c r="G153" s="67" t="str">
        <f aca="false">IF(I153&gt;0,"Targeted Dealer","-")</f>
        <v>Targeted Dealer</v>
      </c>
      <c r="H153" s="67"/>
      <c r="I153" s="68" t="n">
        <v>140</v>
      </c>
      <c r="J153" s="68" t="n">
        <f aca="false">I153/$J$1*($J$1-$E$1)</f>
        <v>140</v>
      </c>
      <c r="K153" s="69" t="n">
        <v>200</v>
      </c>
      <c r="L153" s="69" t="n">
        <f aca="false">I153-K153</f>
        <v>-60</v>
      </c>
      <c r="M153" s="69" t="n">
        <f aca="false">IFERROR((K153/J153%),"-")</f>
        <v>142.857142857143</v>
      </c>
      <c r="N153" s="97" t="n">
        <v>150</v>
      </c>
      <c r="O153" s="98" t="str">
        <f aca="false">IF(F153&lt;=$P$2,"DEC","")</f>
        <v>DEC</v>
      </c>
      <c r="P153" s="97" t="n">
        <v>150</v>
      </c>
      <c r="Q153" s="99" t="n">
        <f aca="false">K153-P153</f>
        <v>50</v>
      </c>
      <c r="R153" s="98" t="n">
        <f aca="false">IFERROR(IF(O153="Dec",(K153/P153-1))," ")</f>
        <v>0.333333333333333</v>
      </c>
      <c r="S153" s="100" t="str">
        <f aca="false">IF(N153&gt;0,IF(O153="","-",IF(R153&lt;0%,"DEGROWTH","GROWTH")))</f>
        <v>GROWTH</v>
      </c>
      <c r="T153" s="69" t="n">
        <v>110</v>
      </c>
      <c r="U153" s="101" t="str">
        <f aca="false">IF(F153&lt;=$V$2,"jAN","")</f>
        <v>jAN</v>
      </c>
      <c r="V153" s="97" t="n">
        <v>110</v>
      </c>
      <c r="W153" s="102" t="n">
        <f aca="false">K153-V153</f>
        <v>90</v>
      </c>
      <c r="X153" s="103" t="n">
        <f aca="false">IFERROR(IF(U153="Jan",(K153/V153-1)),0)</f>
        <v>0.818181818181818</v>
      </c>
      <c r="Y153" s="104" t="str">
        <f aca="false">IF(T153&gt;0,IF(U153="","-",IF(X153&lt;0%,"DEGROWTH","GROWTH")))</f>
        <v>GROWTH</v>
      </c>
      <c r="Z153" s="75" t="n">
        <v>0</v>
      </c>
      <c r="AA153" s="70"/>
      <c r="AB153" s="70" t="s">
        <v>133</v>
      </c>
      <c r="AC153" s="3"/>
    </row>
    <row r="154" customFormat="false" ht="14.25" hidden="false" customHeight="true" outlineLevel="0" collapsed="false">
      <c r="A154" s="70" t="s">
        <v>133</v>
      </c>
      <c r="B154" s="71" t="s">
        <v>32</v>
      </c>
      <c r="C154" s="72" t="s">
        <v>921</v>
      </c>
      <c r="D154" s="72" t="n">
        <v>1000000929</v>
      </c>
      <c r="E154" s="73" t="s">
        <v>922</v>
      </c>
      <c r="F154" s="74" t="n">
        <v>44387</v>
      </c>
      <c r="G154" s="67" t="str">
        <f aca="false">IF(I154&gt;0,"Targeted Dealer","-")</f>
        <v>Targeted Dealer</v>
      </c>
      <c r="H154" s="67"/>
      <c r="I154" s="68" t="n">
        <v>120</v>
      </c>
      <c r="J154" s="68" t="n">
        <f aca="false">I154/$J$1*($J$1-$E$1)</f>
        <v>120</v>
      </c>
      <c r="K154" s="69" t="n">
        <v>142</v>
      </c>
      <c r="L154" s="69" t="n">
        <f aca="false">I154-K154</f>
        <v>-22</v>
      </c>
      <c r="M154" s="69" t="n">
        <f aca="false">IFERROR((K154/J154%),"-")</f>
        <v>118.333333333333</v>
      </c>
      <c r="N154" s="97" t="n">
        <v>170</v>
      </c>
      <c r="O154" s="98" t="str">
        <f aca="false">IF(F154&lt;=$P$2,"DEC","")</f>
        <v>DEC</v>
      </c>
      <c r="P154" s="97" t="n">
        <v>170</v>
      </c>
      <c r="Q154" s="99" t="n">
        <f aca="false">K154-P154</f>
        <v>-28</v>
      </c>
      <c r="R154" s="98" t="n">
        <f aca="false">IFERROR(IF(O154="Dec",(K154/P154-1))," ")</f>
        <v>-0.164705882352941</v>
      </c>
      <c r="S154" s="100" t="str">
        <f aca="false">IF(N154&gt;0,IF(O154="","-",IF(R154&lt;0%,"DEGROWTH","GROWTH")))</f>
        <v>DEGROWTH</v>
      </c>
      <c r="T154" s="69" t="n">
        <v>0</v>
      </c>
      <c r="U154" s="101" t="str">
        <f aca="false">IF(F154&lt;=$V$2,"jAN","")</f>
        <v>jAN</v>
      </c>
      <c r="V154" s="97" t="n">
        <v>0</v>
      </c>
      <c r="W154" s="102" t="n">
        <f aca="false">K154-V154</f>
        <v>142</v>
      </c>
      <c r="X154" s="103" t="n">
        <f aca="false">IFERROR(IF(U154="Jan",(K154/V154-1)),0)</f>
        <v>0</v>
      </c>
      <c r="Y154" s="106" t="b">
        <f aca="false">IF(T154&gt;0,IF(U154="","-",IF(X154&lt;0%,"DEGROWTH","GROWTH")))</f>
        <v>0</v>
      </c>
      <c r="Z154" s="75" t="n">
        <v>0</v>
      </c>
      <c r="AA154" s="70"/>
      <c r="AB154" s="70" t="s">
        <v>133</v>
      </c>
      <c r="AC154" s="3"/>
    </row>
    <row r="155" customFormat="false" ht="14.25" hidden="false" customHeight="true" outlineLevel="0" collapsed="false">
      <c r="A155" s="70" t="s">
        <v>133</v>
      </c>
      <c r="B155" s="71" t="s">
        <v>30</v>
      </c>
      <c r="C155" s="72" t="s">
        <v>923</v>
      </c>
      <c r="D155" s="72" t="n">
        <v>1000000919</v>
      </c>
      <c r="E155" s="73" t="s">
        <v>924</v>
      </c>
      <c r="F155" s="74" t="n">
        <v>44459</v>
      </c>
      <c r="G155" s="67" t="str">
        <f aca="false">IF(I155&gt;0,"Targeted Dealer","-")</f>
        <v>Targeted Dealer</v>
      </c>
      <c r="H155" s="67"/>
      <c r="I155" s="68" t="n">
        <v>80</v>
      </c>
      <c r="J155" s="68" t="n">
        <f aca="false">I155/$J$1*($J$1-$E$1)</f>
        <v>80</v>
      </c>
      <c r="K155" s="69" t="n">
        <v>80</v>
      </c>
      <c r="L155" s="69" t="n">
        <f aca="false">I155-K155</f>
        <v>0</v>
      </c>
      <c r="M155" s="69" t="n">
        <f aca="false">IFERROR((K155/J155%),"-")</f>
        <v>100</v>
      </c>
      <c r="N155" s="97" t="n">
        <v>40</v>
      </c>
      <c r="O155" s="98" t="str">
        <f aca="false">IF(F155&lt;=$P$2,"DEC","")</f>
        <v>DEC</v>
      </c>
      <c r="P155" s="97" t="n">
        <v>40</v>
      </c>
      <c r="Q155" s="99" t="n">
        <f aca="false">K155-P155</f>
        <v>40</v>
      </c>
      <c r="R155" s="98" t="n">
        <f aca="false">IFERROR(IF(O155="Dec",(K155/P155-1))," ")</f>
        <v>1</v>
      </c>
      <c r="S155" s="100" t="str">
        <f aca="false">IF(N155&gt;0,IF(O155="","-",IF(R155&lt;0%,"DEGROWTH","GROWTH")))</f>
        <v>GROWTH</v>
      </c>
      <c r="T155" s="69" t="n">
        <v>80</v>
      </c>
      <c r="U155" s="101" t="str">
        <f aca="false">IF(F155&lt;=$V$2,"jAN","")</f>
        <v>jAN</v>
      </c>
      <c r="V155" s="97" t="n">
        <v>80</v>
      </c>
      <c r="W155" s="102" t="n">
        <f aca="false">K155-V155</f>
        <v>0</v>
      </c>
      <c r="X155" s="103" t="n">
        <f aca="false">IFERROR(IF(U155="Jan",(K155/V155-1)),0)</f>
        <v>0</v>
      </c>
      <c r="Y155" s="104" t="str">
        <f aca="false">IF(T155&gt;0,IF(U155="","-",IF(X155&lt;0%,"DEGROWTH","GROWTH")))</f>
        <v>GROWTH</v>
      </c>
      <c r="Z155" s="75" t="n">
        <v>0</v>
      </c>
      <c r="AA155" s="70"/>
      <c r="AB155" s="70" t="s">
        <v>133</v>
      </c>
      <c r="AC155" s="3"/>
    </row>
    <row r="156" customFormat="false" ht="14.25" hidden="false" customHeight="true" outlineLevel="0" collapsed="false">
      <c r="A156" s="70" t="s">
        <v>133</v>
      </c>
      <c r="B156" s="71" t="s">
        <v>32</v>
      </c>
      <c r="C156" s="72" t="s">
        <v>925</v>
      </c>
      <c r="D156" s="72" t="n">
        <v>1000000925</v>
      </c>
      <c r="E156" s="73" t="s">
        <v>926</v>
      </c>
      <c r="F156" s="74" t="n">
        <v>44533</v>
      </c>
      <c r="G156" s="67" t="str">
        <f aca="false">IF(I156&gt;0,"Targeted Dealer","-")</f>
        <v>Targeted Dealer</v>
      </c>
      <c r="H156" s="67"/>
      <c r="I156" s="68" t="n">
        <v>160</v>
      </c>
      <c r="J156" s="68" t="n">
        <f aca="false">I156/$J$1*($J$1-$E$1)</f>
        <v>160</v>
      </c>
      <c r="K156" s="69" t="n">
        <v>0</v>
      </c>
      <c r="L156" s="69" t="n">
        <f aca="false">I156-K156</f>
        <v>160</v>
      </c>
      <c r="M156" s="69" t="n">
        <f aca="false">IFERROR((K156/J156%),"-")</f>
        <v>0</v>
      </c>
      <c r="N156" s="97" t="n">
        <v>250</v>
      </c>
      <c r="O156" s="98" t="str">
        <f aca="false">IF(F156&lt;=$P$2,"DEC","")</f>
        <v>DEC</v>
      </c>
      <c r="P156" s="97" t="n">
        <v>250</v>
      </c>
      <c r="Q156" s="99" t="n">
        <f aca="false">K156-P156</f>
        <v>-250</v>
      </c>
      <c r="R156" s="98" t="n">
        <f aca="false">IFERROR(IF(O156="Dec",(K156/P156-1))," ")</f>
        <v>-1</v>
      </c>
      <c r="S156" s="100" t="str">
        <f aca="false">IF(N156&gt;0,IF(O156="","-",IF(R156&lt;0%,"DEGROWTH","GROWTH")))</f>
        <v>DEGROWTH</v>
      </c>
      <c r="T156" s="69" t="n">
        <v>80</v>
      </c>
      <c r="U156" s="101" t="str">
        <f aca="false">IF(F156&lt;=$V$2,"jAN","")</f>
        <v>jAN</v>
      </c>
      <c r="V156" s="97" t="n">
        <v>80</v>
      </c>
      <c r="W156" s="102" t="n">
        <f aca="false">K156-V156</f>
        <v>-80</v>
      </c>
      <c r="X156" s="103" t="n">
        <f aca="false">IFERROR(IF(U156="Jan",(K156/V156-1)),0)</f>
        <v>-1</v>
      </c>
      <c r="Y156" s="104" t="str">
        <f aca="false">IF(T156&gt;0,IF(U156="","-",IF(X156&lt;0%,"DEGROWTH","GROWTH")))</f>
        <v>DEGROWTH</v>
      </c>
      <c r="Z156" s="75" t="n">
        <v>0</v>
      </c>
      <c r="AA156" s="70"/>
      <c r="AB156" s="70" t="s">
        <v>133</v>
      </c>
      <c r="AC156" s="3"/>
    </row>
    <row r="157" customFormat="false" ht="14.25" hidden="false" customHeight="true" outlineLevel="0" collapsed="false">
      <c r="A157" s="70" t="s">
        <v>133</v>
      </c>
      <c r="B157" s="71" t="s">
        <v>32</v>
      </c>
      <c r="C157" s="72" t="s">
        <v>927</v>
      </c>
      <c r="D157" s="72" t="n">
        <v>1000000927</v>
      </c>
      <c r="E157" s="73" t="s">
        <v>928</v>
      </c>
      <c r="F157" s="74" t="n">
        <v>44537</v>
      </c>
      <c r="G157" s="67" t="str">
        <f aca="false">IF(I157&gt;0,"Targeted Dealer","-")</f>
        <v>Targeted Dealer</v>
      </c>
      <c r="H157" s="67"/>
      <c r="I157" s="68" t="n">
        <v>70</v>
      </c>
      <c r="J157" s="68" t="n">
        <f aca="false">I157/$J$1*($J$1-$E$1)</f>
        <v>70</v>
      </c>
      <c r="K157" s="69" t="n">
        <v>40</v>
      </c>
      <c r="L157" s="69" t="n">
        <f aca="false">I157-K157</f>
        <v>30</v>
      </c>
      <c r="M157" s="69" t="n">
        <f aca="false">IFERROR((K157/J157%),"-")</f>
        <v>57.1428571428571</v>
      </c>
      <c r="N157" s="97" t="n">
        <v>20</v>
      </c>
      <c r="O157" s="98" t="str">
        <f aca="false">IF(F157&lt;=$P$2,"DEC","")</f>
        <v>DEC</v>
      </c>
      <c r="P157" s="97" t="n">
        <v>20</v>
      </c>
      <c r="Q157" s="99" t="n">
        <f aca="false">K157-P157</f>
        <v>20</v>
      </c>
      <c r="R157" s="98" t="n">
        <f aca="false">IFERROR(IF(O157="Dec",(K157/P157-1))," ")</f>
        <v>1</v>
      </c>
      <c r="S157" s="100" t="str">
        <f aca="false">IF(N157&gt;0,IF(O157="","-",IF(R157&lt;0%,"DEGROWTH","GROWTH")))</f>
        <v>GROWTH</v>
      </c>
      <c r="T157" s="69" t="n">
        <v>40</v>
      </c>
      <c r="U157" s="101" t="str">
        <f aca="false">IF(F157&lt;=$V$2,"jAN","")</f>
        <v>jAN</v>
      </c>
      <c r="V157" s="97" t="n">
        <v>40</v>
      </c>
      <c r="W157" s="102" t="n">
        <f aca="false">K157-V157</f>
        <v>0</v>
      </c>
      <c r="X157" s="103" t="n">
        <f aca="false">IFERROR(IF(U157="Jan",(K157/V157-1)),0)</f>
        <v>0</v>
      </c>
      <c r="Y157" s="104" t="str">
        <f aca="false">IF(T157&gt;0,IF(U157="","-",IF(X157&lt;0%,"DEGROWTH","GROWTH")))</f>
        <v>GROWTH</v>
      </c>
      <c r="Z157" s="75" t="n">
        <v>0</v>
      </c>
      <c r="AA157" s="70"/>
      <c r="AB157" s="70" t="s">
        <v>133</v>
      </c>
      <c r="AC157" s="3"/>
    </row>
    <row r="158" customFormat="false" ht="14.25" hidden="false" customHeight="true" outlineLevel="0" collapsed="false">
      <c r="A158" s="70" t="s">
        <v>133</v>
      </c>
      <c r="B158" s="71" t="s">
        <v>30</v>
      </c>
      <c r="C158" s="72" t="s">
        <v>929</v>
      </c>
      <c r="D158" s="72" t="n">
        <v>1000002404</v>
      </c>
      <c r="E158" s="73" t="s">
        <v>930</v>
      </c>
      <c r="F158" s="74" t="n">
        <v>44565</v>
      </c>
      <c r="G158" s="67" t="str">
        <f aca="false">IF(I158&gt;0,"Targeted Dealer","-")</f>
        <v>Targeted Dealer</v>
      </c>
      <c r="H158" s="67"/>
      <c r="I158" s="68" t="n">
        <v>10</v>
      </c>
      <c r="J158" s="68" t="n">
        <f aca="false">I158/$J$1*($J$1-$E$1)</f>
        <v>10</v>
      </c>
      <c r="K158" s="69" t="n">
        <v>0</v>
      </c>
      <c r="L158" s="69" t="n">
        <f aca="false">I158-K158</f>
        <v>10</v>
      </c>
      <c r="M158" s="69" t="n">
        <f aca="false">IFERROR((K158/J158%),"-")</f>
        <v>0</v>
      </c>
      <c r="N158" s="97" t="n">
        <v>10</v>
      </c>
      <c r="O158" s="98" t="str">
        <f aca="false">IF(F158&lt;=$P$2,"DEC","")</f>
        <v>DEC</v>
      </c>
      <c r="P158" s="97" t="n">
        <v>10</v>
      </c>
      <c r="Q158" s="99" t="n">
        <f aca="false">K158-P158</f>
        <v>-10</v>
      </c>
      <c r="R158" s="98" t="n">
        <f aca="false">IFERROR(IF(O158="Dec",(K158/P158-1))," ")</f>
        <v>-1</v>
      </c>
      <c r="S158" s="100" t="str">
        <f aca="false">IF(N158&gt;0,IF(O158="","-",IF(R158&lt;0%,"DEGROWTH","GROWTH")))</f>
        <v>DEGROWTH</v>
      </c>
      <c r="T158" s="69" t="n">
        <v>10</v>
      </c>
      <c r="U158" s="101" t="str">
        <f aca="false">IF(F158&lt;=$V$2,"jAN","")</f>
        <v>jAN</v>
      </c>
      <c r="V158" s="97" t="n">
        <v>10</v>
      </c>
      <c r="W158" s="102" t="n">
        <f aca="false">K158-V158</f>
        <v>-10</v>
      </c>
      <c r="X158" s="103" t="n">
        <f aca="false">IFERROR(IF(U158="Jan",(K158/V158-1)),0)</f>
        <v>-1</v>
      </c>
      <c r="Y158" s="104" t="str">
        <f aca="false">IF(T158&gt;0,IF(U158="","-",IF(X158&lt;0%,"DEGROWTH","GROWTH")))</f>
        <v>DEGROWTH</v>
      </c>
      <c r="Z158" s="75" t="n">
        <v>1</v>
      </c>
      <c r="AA158" s="70"/>
      <c r="AB158" s="70" t="s">
        <v>133</v>
      </c>
      <c r="AC158" s="3"/>
    </row>
    <row r="159" customFormat="false" ht="14.25" hidden="false" customHeight="true" outlineLevel="0" collapsed="false">
      <c r="A159" s="70" t="s">
        <v>133</v>
      </c>
      <c r="B159" s="71" t="s">
        <v>30</v>
      </c>
      <c r="C159" s="72" t="s">
        <v>931</v>
      </c>
      <c r="D159" s="72" t="n">
        <v>1000002409</v>
      </c>
      <c r="E159" s="73" t="s">
        <v>932</v>
      </c>
      <c r="F159" s="74" t="n">
        <v>44579</v>
      </c>
      <c r="G159" s="67" t="str">
        <f aca="false">IF(I159&gt;0,"Targeted Dealer","-")</f>
        <v>Targeted Dealer</v>
      </c>
      <c r="H159" s="67"/>
      <c r="I159" s="68" t="n">
        <v>120</v>
      </c>
      <c r="J159" s="68" t="n">
        <f aca="false">I159/$J$1*($J$1-$E$1)</f>
        <v>120</v>
      </c>
      <c r="K159" s="69" t="n">
        <v>80</v>
      </c>
      <c r="L159" s="69" t="n">
        <f aca="false">I159-K159</f>
        <v>40</v>
      </c>
      <c r="M159" s="69" t="n">
        <f aca="false">IFERROR((K159/J159%),"-")</f>
        <v>66.6666666666667</v>
      </c>
      <c r="N159" s="97" t="n">
        <v>80</v>
      </c>
      <c r="O159" s="98" t="str">
        <f aca="false">IF(F159&lt;=$P$2,"DEC","")</f>
        <v>DEC</v>
      </c>
      <c r="P159" s="97" t="n">
        <v>80</v>
      </c>
      <c r="Q159" s="99" t="n">
        <f aca="false">K159-P159</f>
        <v>0</v>
      </c>
      <c r="R159" s="98" t="n">
        <f aca="false">IFERROR(IF(O159="Dec",(K159/P159-1))," ")</f>
        <v>0</v>
      </c>
      <c r="S159" s="100" t="str">
        <f aca="false">IF(N159&gt;0,IF(O159="","-",IF(R159&lt;0%,"DEGROWTH","GROWTH")))</f>
        <v>GROWTH</v>
      </c>
      <c r="T159" s="69" t="n">
        <v>40</v>
      </c>
      <c r="U159" s="101" t="str">
        <f aca="false">IF(F159&lt;=$V$2,"jAN","")</f>
        <v>jAN</v>
      </c>
      <c r="V159" s="97" t="n">
        <v>40</v>
      </c>
      <c r="W159" s="102" t="n">
        <f aca="false">K159-V159</f>
        <v>40</v>
      </c>
      <c r="X159" s="103" t="n">
        <f aca="false">IFERROR(IF(U159="Jan",(K159/V159-1)),0)</f>
        <v>1</v>
      </c>
      <c r="Y159" s="104" t="str">
        <f aca="false">IF(T159&gt;0,IF(U159="","-",IF(X159&lt;0%,"DEGROWTH","GROWTH")))</f>
        <v>GROWTH</v>
      </c>
      <c r="Z159" s="75" t="n">
        <v>0</v>
      </c>
      <c r="AA159" s="70"/>
      <c r="AB159" s="70" t="s">
        <v>133</v>
      </c>
      <c r="AC159" s="3"/>
    </row>
    <row r="160" customFormat="false" ht="14.25" hidden="false" customHeight="true" outlineLevel="0" collapsed="false">
      <c r="A160" s="70" t="s">
        <v>133</v>
      </c>
      <c r="B160" s="71" t="s">
        <v>32</v>
      </c>
      <c r="C160" s="72" t="s">
        <v>933</v>
      </c>
      <c r="D160" s="72" t="n">
        <v>1000002727</v>
      </c>
      <c r="E160" s="72" t="s">
        <v>934</v>
      </c>
      <c r="F160" s="74" t="n">
        <v>44671</v>
      </c>
      <c r="G160" s="67" t="str">
        <f aca="false">IF(I160&gt;0,"Targeted Dealer","-")</f>
        <v>Targeted Dealer</v>
      </c>
      <c r="H160" s="67"/>
      <c r="I160" s="68" t="n">
        <v>80</v>
      </c>
      <c r="J160" s="68" t="n">
        <f aca="false">I160/$J$1*($J$1-$E$1)</f>
        <v>80</v>
      </c>
      <c r="K160" s="69" t="n">
        <v>0</v>
      </c>
      <c r="L160" s="69" t="n">
        <f aca="false">I160-K160</f>
        <v>80</v>
      </c>
      <c r="M160" s="69" t="n">
        <f aca="false">IFERROR((K160/J160%),"-")</f>
        <v>0</v>
      </c>
      <c r="N160" s="97" t="n">
        <v>130</v>
      </c>
      <c r="O160" s="98" t="str">
        <f aca="false">IF(F160&lt;=$P$2,"DEC","")</f>
        <v>DEC</v>
      </c>
      <c r="P160" s="97" t="n">
        <v>130</v>
      </c>
      <c r="Q160" s="99" t="n">
        <f aca="false">K160-P160</f>
        <v>-130</v>
      </c>
      <c r="R160" s="98" t="n">
        <f aca="false">IFERROR(IF(O160="Dec",(K160/P160-1))," ")</f>
        <v>-1</v>
      </c>
      <c r="S160" s="100" t="str">
        <f aca="false">IF(N160&gt;0,IF(O160="","-",IF(R160&lt;0%,"DEGROWTH","GROWTH")))</f>
        <v>DEGROWTH</v>
      </c>
      <c r="T160" s="69" t="n">
        <v>65</v>
      </c>
      <c r="U160" s="101" t="str">
        <f aca="false">IF(F160&lt;=$V$2,"jAN","")</f>
        <v>jAN</v>
      </c>
      <c r="V160" s="97" t="n">
        <v>65</v>
      </c>
      <c r="W160" s="102" t="n">
        <f aca="false">K160-V160</f>
        <v>-65</v>
      </c>
      <c r="X160" s="103" t="n">
        <f aca="false">IFERROR(IF(U160="Jan",(K160/V160-1)),0)</f>
        <v>-1</v>
      </c>
      <c r="Y160" s="104" t="str">
        <f aca="false">IF(T160&gt;0,IF(U160="","-",IF(X160&lt;0%,"DEGROWTH","GROWTH")))</f>
        <v>DEGROWTH</v>
      </c>
      <c r="Z160" s="75" t="n">
        <v>0</v>
      </c>
      <c r="AA160" s="70"/>
      <c r="AB160" s="70" t="s">
        <v>133</v>
      </c>
      <c r="AC160" s="3"/>
    </row>
    <row r="161" customFormat="false" ht="14.25" hidden="false" customHeight="true" outlineLevel="0" collapsed="false">
      <c r="A161" s="70" t="s">
        <v>133</v>
      </c>
      <c r="B161" s="71" t="s">
        <v>32</v>
      </c>
      <c r="C161" s="72" t="s">
        <v>935</v>
      </c>
      <c r="D161" s="72" t="n">
        <v>1000003010</v>
      </c>
      <c r="E161" s="72" t="s">
        <v>936</v>
      </c>
      <c r="F161" s="74" t="n">
        <v>44834</v>
      </c>
      <c r="G161" s="67" t="str">
        <f aca="false">IF(I161&gt;0,"Targeted Dealer","-")</f>
        <v>Targeted Dealer</v>
      </c>
      <c r="H161" s="67"/>
      <c r="I161" s="68" t="n">
        <v>720</v>
      </c>
      <c r="J161" s="68" t="n">
        <f aca="false">I161/$J$1*($J$1-$E$1)</f>
        <v>720</v>
      </c>
      <c r="K161" s="69" t="n">
        <v>770</v>
      </c>
      <c r="L161" s="69" t="n">
        <f aca="false">I161-K161</f>
        <v>-50</v>
      </c>
      <c r="M161" s="69" t="n">
        <f aca="false">IFERROR((K161/J161%),"-")</f>
        <v>106.944444444444</v>
      </c>
      <c r="N161" s="97" t="n">
        <v>639.35</v>
      </c>
      <c r="O161" s="98" t="str">
        <f aca="false">IF(F161&lt;=$P$2,"DEC","")</f>
        <v>DEC</v>
      </c>
      <c r="P161" s="97" t="n">
        <v>639.35</v>
      </c>
      <c r="Q161" s="99" t="n">
        <f aca="false">K161-P161</f>
        <v>130.65</v>
      </c>
      <c r="R161" s="98" t="n">
        <f aca="false">IFERROR(IF(O161="Dec",(K161/P161-1))," ")</f>
        <v>0.204348166106202</v>
      </c>
      <c r="S161" s="100" t="str">
        <f aca="false">IF(N161&gt;0,IF(O161="","-",IF(R161&lt;0%,"DEGROWTH","GROWTH")))</f>
        <v>GROWTH</v>
      </c>
      <c r="T161" s="69" t="n">
        <v>720</v>
      </c>
      <c r="U161" s="101" t="str">
        <f aca="false">IF(F161&lt;=$V$2,"jAN","")</f>
        <v>jAN</v>
      </c>
      <c r="V161" s="97" t="n">
        <v>720</v>
      </c>
      <c r="W161" s="102" t="n">
        <f aca="false">K161-V161</f>
        <v>50</v>
      </c>
      <c r="X161" s="103" t="n">
        <f aca="false">IFERROR(IF(U161="Jan",(K161/V161-1)),0)</f>
        <v>0.0694444444444444</v>
      </c>
      <c r="Y161" s="104" t="str">
        <f aca="false">IF(T161&gt;0,IF(U161="","-",IF(X161&lt;0%,"DEGROWTH","GROWTH")))</f>
        <v>GROWTH</v>
      </c>
      <c r="Z161" s="75" t="n">
        <v>0</v>
      </c>
      <c r="AA161" s="70"/>
      <c r="AB161" s="70" t="s">
        <v>133</v>
      </c>
      <c r="AC161" s="3"/>
    </row>
    <row r="162" customFormat="false" ht="14.25" hidden="false" customHeight="true" outlineLevel="0" collapsed="false">
      <c r="A162" s="70" t="s">
        <v>133</v>
      </c>
      <c r="B162" s="71" t="s">
        <v>30</v>
      </c>
      <c r="C162" s="72" t="s">
        <v>937</v>
      </c>
      <c r="D162" s="72" t="n">
        <v>1000003122</v>
      </c>
      <c r="E162" s="72" t="s">
        <v>938</v>
      </c>
      <c r="F162" s="74" t="n">
        <v>44903</v>
      </c>
      <c r="G162" s="67" t="str">
        <f aca="false">IF(I162&gt;0,"Targeted Dealer","-")</f>
        <v>Targeted Dealer</v>
      </c>
      <c r="H162" s="67"/>
      <c r="I162" s="68" t="n">
        <v>540</v>
      </c>
      <c r="J162" s="68" t="n">
        <f aca="false">I162/$J$1*($J$1-$E$1)</f>
        <v>540</v>
      </c>
      <c r="K162" s="69" t="n">
        <v>540</v>
      </c>
      <c r="L162" s="69" t="n">
        <f aca="false">I162-K162</f>
        <v>0</v>
      </c>
      <c r="M162" s="69" t="n">
        <f aca="false">IFERROR((K162/J162%),"-")</f>
        <v>100</v>
      </c>
      <c r="N162" s="97" t="n">
        <v>543.5</v>
      </c>
      <c r="O162" s="98" t="str">
        <f aca="false">IF(F162&lt;=$P$2,"DEC","")</f>
        <v>DEC</v>
      </c>
      <c r="P162" s="97" t="n">
        <v>543.5</v>
      </c>
      <c r="Q162" s="99" t="n">
        <f aca="false">K162-P162</f>
        <v>-3.5</v>
      </c>
      <c r="R162" s="98" t="n">
        <f aca="false">IFERROR(IF(O162="Dec",(K162/P162-1))," ")</f>
        <v>-0.00643974241030354</v>
      </c>
      <c r="S162" s="100" t="str">
        <f aca="false">IF(N162&gt;0,IF(O162="","-",IF(R162&lt;0%,"DEGROWTH","GROWTH")))</f>
        <v>DEGROWTH</v>
      </c>
      <c r="T162" s="69" t="n">
        <v>500</v>
      </c>
      <c r="U162" s="101" t="str">
        <f aca="false">IF(F162&lt;=$V$2,"jAN","")</f>
        <v>jAN</v>
      </c>
      <c r="V162" s="97" t="n">
        <v>500</v>
      </c>
      <c r="W162" s="102" t="n">
        <f aca="false">K162-V162</f>
        <v>40</v>
      </c>
      <c r="X162" s="103" t="n">
        <f aca="false">IFERROR(IF(U162="Jan",(K162/V162-1)),0)</f>
        <v>0.0800000000000001</v>
      </c>
      <c r="Y162" s="104" t="str">
        <f aca="false">IF(T162&gt;0,IF(U162="","-",IF(X162&lt;0%,"DEGROWTH","GROWTH")))</f>
        <v>GROWTH</v>
      </c>
      <c r="Z162" s="75" t="n">
        <v>0</v>
      </c>
      <c r="AA162" s="70"/>
      <c r="AB162" s="70" t="s">
        <v>133</v>
      </c>
      <c r="AC162" s="3"/>
    </row>
    <row r="163" customFormat="false" ht="14.25" hidden="false" customHeight="true" outlineLevel="0" collapsed="false">
      <c r="A163" s="70" t="s">
        <v>133</v>
      </c>
      <c r="B163" s="71" t="s">
        <v>30</v>
      </c>
      <c r="C163" s="72" t="s">
        <v>939</v>
      </c>
      <c r="D163" s="72" t="n">
        <v>1000003332</v>
      </c>
      <c r="E163" s="72" t="s">
        <v>940</v>
      </c>
      <c r="F163" s="74" t="n">
        <v>44961</v>
      </c>
      <c r="G163" s="67" t="str">
        <f aca="false">IF(I163&gt;0,"Targeted Dealer","-")</f>
        <v>Targeted Dealer</v>
      </c>
      <c r="H163" s="67"/>
      <c r="I163" s="68" t="n">
        <v>120</v>
      </c>
      <c r="J163" s="68" t="n">
        <f aca="false">I163/$J$1*($J$1-$E$1)</f>
        <v>120</v>
      </c>
      <c r="K163" s="69" t="n">
        <v>50</v>
      </c>
      <c r="L163" s="69" t="n">
        <f aca="false">I163-K163</f>
        <v>70</v>
      </c>
      <c r="M163" s="69" t="n">
        <f aca="false">IFERROR((K163/J163%),"-")</f>
        <v>41.6666666666667</v>
      </c>
      <c r="N163" s="97" t="n">
        <v>150</v>
      </c>
      <c r="O163" s="98" t="str">
        <f aca="false">IF(F163&lt;=$P$2,"DEC","")</f>
        <v>DEC</v>
      </c>
      <c r="P163" s="97" t="n">
        <v>150</v>
      </c>
      <c r="Q163" s="99" t="n">
        <f aca="false">K163-P163</f>
        <v>-100</v>
      </c>
      <c r="R163" s="98" t="n">
        <f aca="false">IFERROR(IF(O163="Dec",(K163/P163-1))," ")</f>
        <v>-0.666666666666667</v>
      </c>
      <c r="S163" s="100" t="str">
        <f aca="false">IF(N163&gt;0,IF(O163="","-",IF(R163&lt;0%,"DEGROWTH","GROWTH")))</f>
        <v>DEGROWTH</v>
      </c>
      <c r="T163" s="69" t="n">
        <v>160</v>
      </c>
      <c r="U163" s="101" t="str">
        <f aca="false">IF(F163&lt;=$V$2,"jAN","")</f>
        <v>jAN</v>
      </c>
      <c r="V163" s="97" t="n">
        <v>160</v>
      </c>
      <c r="W163" s="102" t="n">
        <f aca="false">K163-V163</f>
        <v>-110</v>
      </c>
      <c r="X163" s="103" t="n">
        <f aca="false">IFERROR(IF(U163="Jan",(K163/V163-1)),0)</f>
        <v>-0.6875</v>
      </c>
      <c r="Y163" s="104" t="str">
        <f aca="false">IF(T163&gt;0,IF(U163="","-",IF(X163&lt;0%,"DEGROWTH","GROWTH")))</f>
        <v>DEGROWTH</v>
      </c>
      <c r="Z163" s="75" t="n">
        <v>0</v>
      </c>
      <c r="AA163" s="70"/>
      <c r="AB163" s="70" t="s">
        <v>133</v>
      </c>
      <c r="AC163" s="3"/>
    </row>
    <row r="164" customFormat="false" ht="14.25" hidden="false" customHeight="true" outlineLevel="0" collapsed="false">
      <c r="A164" s="70" t="s">
        <v>133</v>
      </c>
      <c r="B164" s="71" t="s">
        <v>30</v>
      </c>
      <c r="C164" s="72" t="s">
        <v>941</v>
      </c>
      <c r="D164" s="72" t="n">
        <v>1000003479</v>
      </c>
      <c r="E164" s="72" t="s">
        <v>942</v>
      </c>
      <c r="F164" s="74" t="n">
        <v>45036</v>
      </c>
      <c r="G164" s="67" t="str">
        <f aca="false">IF(I164&gt;0,"Targeted Dealer","-")</f>
        <v>Targeted Dealer</v>
      </c>
      <c r="H164" s="67"/>
      <c r="I164" s="68" t="n">
        <v>40</v>
      </c>
      <c r="J164" s="68" t="n">
        <f aca="false">I164/$J$1*($J$1-$E$1)</f>
        <v>40</v>
      </c>
      <c r="K164" s="69" t="n">
        <v>80</v>
      </c>
      <c r="L164" s="69" t="n">
        <f aca="false">I164-K164</f>
        <v>-40</v>
      </c>
      <c r="M164" s="69" t="n">
        <f aca="false">IFERROR((K164/J164%),"-")</f>
        <v>200</v>
      </c>
      <c r="N164" s="97" t="n">
        <v>40</v>
      </c>
      <c r="O164" s="98" t="str">
        <f aca="false">IF(F164&lt;=$P$2,"DEC","")</f>
        <v>DEC</v>
      </c>
      <c r="P164" s="97" t="n">
        <v>40</v>
      </c>
      <c r="Q164" s="99" t="n">
        <f aca="false">K164-P164</f>
        <v>40</v>
      </c>
      <c r="R164" s="98" t="n">
        <f aca="false">IFERROR(IF(O164="Dec",(K164/P164-1))," ")</f>
        <v>1</v>
      </c>
      <c r="S164" s="100" t="str">
        <f aca="false">IF(N164&gt;0,IF(O164="","-",IF(R164&lt;0%,"DEGROWTH","GROWTH")))</f>
        <v>GROWTH</v>
      </c>
      <c r="T164" s="69" t="n">
        <v>120</v>
      </c>
      <c r="U164" s="101" t="str">
        <f aca="false">IF(F164&lt;=$V$2,"jAN","")</f>
        <v>jAN</v>
      </c>
      <c r="V164" s="97" t="n">
        <v>120</v>
      </c>
      <c r="W164" s="102" t="n">
        <f aca="false">K164-V164</f>
        <v>-40</v>
      </c>
      <c r="X164" s="103" t="n">
        <f aca="false">IFERROR(IF(U164="Jan",(K164/V164-1)),0)</f>
        <v>-0.333333333333333</v>
      </c>
      <c r="Y164" s="104" t="str">
        <f aca="false">IF(T164&gt;0,IF(U164="","-",IF(X164&lt;0%,"DEGROWTH","GROWTH")))</f>
        <v>DEGROWTH</v>
      </c>
      <c r="Z164" s="75" t="n">
        <v>1</v>
      </c>
      <c r="AA164" s="70"/>
      <c r="AB164" s="70" t="s">
        <v>133</v>
      </c>
      <c r="AC164" s="3"/>
    </row>
    <row r="165" customFormat="false" ht="14.25" hidden="false" customHeight="true" outlineLevel="0" collapsed="false">
      <c r="A165" s="70" t="s">
        <v>133</v>
      </c>
      <c r="B165" s="71" t="s">
        <v>30</v>
      </c>
      <c r="C165" s="72" t="s">
        <v>943</v>
      </c>
      <c r="D165" s="72" t="n">
        <v>1000003553</v>
      </c>
      <c r="E165" s="72" t="s">
        <v>944</v>
      </c>
      <c r="F165" s="74" t="n">
        <v>45072</v>
      </c>
      <c r="G165" s="67" t="str">
        <f aca="false">IF(I165&gt;0,"Targeted Dealer","-")</f>
        <v>Targeted Dealer</v>
      </c>
      <c r="H165" s="67"/>
      <c r="I165" s="68" t="n">
        <v>160</v>
      </c>
      <c r="J165" s="68" t="n">
        <f aca="false">I165/$J$1*($J$1-$E$1)</f>
        <v>160</v>
      </c>
      <c r="K165" s="69" t="n">
        <v>160</v>
      </c>
      <c r="L165" s="69" t="n">
        <f aca="false">I165-K165</f>
        <v>0</v>
      </c>
      <c r="M165" s="69" t="n">
        <f aca="false">IFERROR((K165/J165%),"-")</f>
        <v>100</v>
      </c>
      <c r="N165" s="97" t="n">
        <v>230</v>
      </c>
      <c r="O165" s="98" t="str">
        <f aca="false">IF(F165&lt;=$P$2,"DEC","")</f>
        <v>DEC</v>
      </c>
      <c r="P165" s="97" t="n">
        <v>230</v>
      </c>
      <c r="Q165" s="99" t="n">
        <f aca="false">K165-P165</f>
        <v>-70</v>
      </c>
      <c r="R165" s="98" t="n">
        <f aca="false">IFERROR(IF(O165="Dec",(K165/P165-1))," ")</f>
        <v>-0.304347826086957</v>
      </c>
      <c r="S165" s="100" t="str">
        <f aca="false">IF(N165&gt;0,IF(O165="","-",IF(R165&lt;0%,"DEGROWTH","GROWTH")))</f>
        <v>DEGROWTH</v>
      </c>
      <c r="T165" s="69" t="n">
        <v>85</v>
      </c>
      <c r="U165" s="101" t="str">
        <f aca="false">IF(F165&lt;=$V$2,"jAN","")</f>
        <v>jAN</v>
      </c>
      <c r="V165" s="97" t="n">
        <v>85</v>
      </c>
      <c r="W165" s="102" t="n">
        <f aca="false">K165-V165</f>
        <v>75</v>
      </c>
      <c r="X165" s="103" t="n">
        <f aca="false">IFERROR(IF(U165="Jan",(K165/V165-1)),0)</f>
        <v>0.882352941176471</v>
      </c>
      <c r="Y165" s="104" t="str">
        <f aca="false">IF(T165&gt;0,IF(U165="","-",IF(X165&lt;0%,"DEGROWTH","GROWTH")))</f>
        <v>GROWTH</v>
      </c>
      <c r="Z165" s="75" t="n">
        <v>0</v>
      </c>
      <c r="AA165" s="70"/>
      <c r="AB165" s="70" t="s">
        <v>133</v>
      </c>
      <c r="AC165" s="3"/>
    </row>
    <row r="166" customFormat="false" ht="14.25" hidden="false" customHeight="true" outlineLevel="0" collapsed="false">
      <c r="A166" s="70" t="s">
        <v>133</v>
      </c>
      <c r="B166" s="71" t="s">
        <v>30</v>
      </c>
      <c r="C166" s="72" t="s">
        <v>172</v>
      </c>
      <c r="D166" s="72" t="n">
        <v>1000003643</v>
      </c>
      <c r="E166" s="72" t="s">
        <v>173</v>
      </c>
      <c r="F166" s="74" t="n">
        <v>45126</v>
      </c>
      <c r="G166" s="67" t="str">
        <f aca="false">IF(I166&gt;0,"Targeted Dealer","-")</f>
        <v>Targeted Dealer</v>
      </c>
      <c r="H166" s="67"/>
      <c r="I166" s="68" t="n">
        <v>20</v>
      </c>
      <c r="J166" s="68" t="n">
        <f aca="false">I166/$J$1*($J$1-$E$1)</f>
        <v>20</v>
      </c>
      <c r="K166" s="69" t="n">
        <v>0</v>
      </c>
      <c r="L166" s="69" t="n">
        <f aca="false">I166-K166</f>
        <v>20</v>
      </c>
      <c r="M166" s="69" t="n">
        <f aca="false">IFERROR((K166/J166%),"-")</f>
        <v>0</v>
      </c>
      <c r="N166" s="97" t="n">
        <v>0</v>
      </c>
      <c r="O166" s="98" t="str">
        <f aca="false">IF(F166&lt;=$P$2,"DEC","")</f>
        <v>DEC</v>
      </c>
      <c r="P166" s="97" t="n">
        <v>0</v>
      </c>
      <c r="Q166" s="99" t="n">
        <f aca="false">K166-P166</f>
        <v>0</v>
      </c>
      <c r="R166" s="98" t="str">
        <f aca="false">IFERROR(IF(O166="Dec",(K166/P166-1))," ")</f>
        <v> </v>
      </c>
      <c r="S166" s="105" t="b">
        <f aca="false">IF(N166&gt;0,IF(O166="","-",IF(R166&lt;0%,"DEGROWTH","GROWTH")))</f>
        <v>0</v>
      </c>
      <c r="T166" s="69" t="n">
        <v>15</v>
      </c>
      <c r="U166" s="101" t="str">
        <f aca="false">IF(F166&lt;=$V$2,"jAN","")</f>
        <v>jAN</v>
      </c>
      <c r="V166" s="97" t="n">
        <v>15</v>
      </c>
      <c r="W166" s="102" t="n">
        <f aca="false">K166-V166</f>
        <v>-15</v>
      </c>
      <c r="X166" s="103" t="n">
        <f aca="false">IFERROR(IF(U166="Jan",(K166/V166-1)),0)</f>
        <v>-1</v>
      </c>
      <c r="Y166" s="104" t="str">
        <f aca="false">IF(T166&gt;0,IF(U166="","-",IF(X166&lt;0%,"DEGROWTH","GROWTH")))</f>
        <v>DEGROWTH</v>
      </c>
      <c r="Z166" s="75" t="n">
        <v>1</v>
      </c>
      <c r="AA166" s="70"/>
      <c r="AB166" s="70" t="s">
        <v>133</v>
      </c>
      <c r="AC166" s="3"/>
    </row>
    <row r="167" customFormat="false" ht="14.25" hidden="false" customHeight="true" outlineLevel="0" collapsed="false">
      <c r="A167" s="70" t="s">
        <v>133</v>
      </c>
      <c r="B167" s="71" t="s">
        <v>32</v>
      </c>
      <c r="C167" s="72" t="s">
        <v>945</v>
      </c>
      <c r="D167" s="72" t="n">
        <v>1000003763</v>
      </c>
      <c r="E167" s="72" t="s">
        <v>946</v>
      </c>
      <c r="F167" s="74" t="n">
        <v>45252</v>
      </c>
      <c r="G167" s="67" t="str">
        <f aca="false">IF(I167&gt;0,"Targeted Dealer","-")</f>
        <v>Targeted Dealer</v>
      </c>
      <c r="H167" s="67"/>
      <c r="I167" s="68" t="n">
        <v>120</v>
      </c>
      <c r="J167" s="68" t="n">
        <f aca="false">I167/$J$1*($J$1-$E$1)</f>
        <v>120</v>
      </c>
      <c r="K167" s="69" t="n">
        <v>120</v>
      </c>
      <c r="L167" s="69" t="n">
        <f aca="false">I167-K167</f>
        <v>0</v>
      </c>
      <c r="M167" s="69" t="n">
        <f aca="false">IFERROR((K167/J167%),"-")</f>
        <v>100</v>
      </c>
      <c r="N167" s="97" t="n">
        <v>100</v>
      </c>
      <c r="O167" s="98" t="str">
        <f aca="false">IF(F167&lt;=$P$2,"DEC","")</f>
        <v>DEC</v>
      </c>
      <c r="P167" s="97" t="n">
        <v>100</v>
      </c>
      <c r="Q167" s="99" t="n">
        <f aca="false">K167-P167</f>
        <v>20</v>
      </c>
      <c r="R167" s="98" t="n">
        <f aca="false">IFERROR(IF(O167="Dec",(K167/P167-1))," ")</f>
        <v>0.2</v>
      </c>
      <c r="S167" s="100" t="str">
        <f aca="false">IF(N167&gt;0,IF(O167="","-",IF(R167&lt;0%,"DEGROWTH","GROWTH")))</f>
        <v>GROWTH</v>
      </c>
      <c r="T167" s="69" t="n">
        <v>235</v>
      </c>
      <c r="U167" s="101" t="str">
        <f aca="false">IF(F167&lt;=$V$2,"jAN","")</f>
        <v>jAN</v>
      </c>
      <c r="V167" s="97" t="n">
        <v>235</v>
      </c>
      <c r="W167" s="102" t="n">
        <f aca="false">K167-V167</f>
        <v>-115</v>
      </c>
      <c r="X167" s="103" t="n">
        <f aca="false">IFERROR(IF(U167="Jan",(K167/V167-1)),0)</f>
        <v>-0.48936170212766</v>
      </c>
      <c r="Y167" s="104" t="str">
        <f aca="false">IF(T167&gt;0,IF(U167="","-",IF(X167&lt;0%,"DEGROWTH","GROWTH")))</f>
        <v>DEGROWTH</v>
      </c>
      <c r="Z167" s="75" t="n">
        <v>0</v>
      </c>
      <c r="AA167" s="70"/>
      <c r="AB167" s="70" t="s">
        <v>133</v>
      </c>
      <c r="AC167" s="3"/>
    </row>
    <row r="168" customFormat="false" ht="14.25" hidden="false" customHeight="true" outlineLevel="0" collapsed="false">
      <c r="A168" s="75" t="s">
        <v>133</v>
      </c>
      <c r="B168" s="71" t="s">
        <v>32</v>
      </c>
      <c r="C168" s="79" t="s">
        <v>947</v>
      </c>
      <c r="D168" s="79" t="n">
        <v>1000003844</v>
      </c>
      <c r="E168" s="79" t="s">
        <v>948</v>
      </c>
      <c r="F168" s="107" t="n">
        <v>45322</v>
      </c>
      <c r="G168" s="67" t="str">
        <f aca="false">IF(I168&gt;0,"Targeted Dealer","-")</f>
        <v>Targeted Dealer</v>
      </c>
      <c r="H168" s="67"/>
      <c r="I168" s="68" t="n">
        <v>600</v>
      </c>
      <c r="J168" s="68" t="n">
        <f aca="false">I168/$J$1*($J$1-$E$1)</f>
        <v>600</v>
      </c>
      <c r="K168" s="69" t="n">
        <v>590</v>
      </c>
      <c r="L168" s="69" t="n">
        <f aca="false">I168-K168</f>
        <v>10</v>
      </c>
      <c r="M168" s="69" t="n">
        <f aca="false">IFERROR((K168/J168%),"-")</f>
        <v>98.3333333333333</v>
      </c>
      <c r="N168" s="97" t="n">
        <v>799.95</v>
      </c>
      <c r="O168" s="98" t="str">
        <f aca="false">IF(F168&lt;=$P$2,"DEC","")</f>
        <v>DEC</v>
      </c>
      <c r="P168" s="97" t="n">
        <v>799.95</v>
      </c>
      <c r="Q168" s="99" t="n">
        <f aca="false">K168-P168</f>
        <v>-209.95</v>
      </c>
      <c r="R168" s="98" t="n">
        <f aca="false">IFERROR(IF(O168="Dec",(K168/P168-1))," ")</f>
        <v>-0.262453903368961</v>
      </c>
      <c r="S168" s="100" t="str">
        <f aca="false">IF(N168&gt;0,IF(O168="","-",IF(R168&lt;0%,"DEGROWTH","GROWTH")))</f>
        <v>DEGROWTH</v>
      </c>
      <c r="T168" s="69" t="n">
        <v>315</v>
      </c>
      <c r="U168" s="101" t="str">
        <f aca="false">IF(F168&lt;=$V$2,"jAN","")</f>
        <v>jAN</v>
      </c>
      <c r="V168" s="97" t="n">
        <v>315</v>
      </c>
      <c r="W168" s="102" t="n">
        <f aca="false">K168-V168</f>
        <v>275</v>
      </c>
      <c r="X168" s="103" t="n">
        <f aca="false">IFERROR(IF(U168="Jan",(K168/V168-1)),0)</f>
        <v>0.873015873015873</v>
      </c>
      <c r="Y168" s="104" t="str">
        <f aca="false">IF(T168&gt;0,IF(U168="","-",IF(X168&lt;0%,"DEGROWTH","GROWTH")))</f>
        <v>GROWTH</v>
      </c>
      <c r="Z168" s="75" t="n">
        <v>0</v>
      </c>
      <c r="AA168" s="70"/>
      <c r="AB168" s="75" t="s">
        <v>133</v>
      </c>
      <c r="AC168" s="3"/>
    </row>
    <row r="169" customFormat="false" ht="14.25" hidden="false" customHeight="true" outlineLevel="0" collapsed="false">
      <c r="A169" s="75" t="s">
        <v>133</v>
      </c>
      <c r="B169" s="71" t="s">
        <v>32</v>
      </c>
      <c r="C169" s="79" t="s">
        <v>174</v>
      </c>
      <c r="D169" s="79" t="n">
        <v>1000003971</v>
      </c>
      <c r="E169" s="79" t="s">
        <v>175</v>
      </c>
      <c r="F169" s="74" t="n">
        <v>45439</v>
      </c>
      <c r="G169" s="67" t="str">
        <f aca="false">IF(I169&gt;0,"Targeted Dealer","-")</f>
        <v>-</v>
      </c>
      <c r="H169" s="67"/>
      <c r="I169" s="68" t="n">
        <v>0</v>
      </c>
      <c r="J169" s="68" t="n">
        <f aca="false">I169/$J$1*($J$1-$E$1)</f>
        <v>0</v>
      </c>
      <c r="K169" s="69" t="n">
        <v>0</v>
      </c>
      <c r="L169" s="69" t="n">
        <f aca="false">I169-K169</f>
        <v>0</v>
      </c>
      <c r="M169" s="69" t="str">
        <f aca="false">IFERROR((K169/J169%),"-")</f>
        <v>-</v>
      </c>
      <c r="N169" s="97" t="n">
        <v>10</v>
      </c>
      <c r="O169" s="98" t="str">
        <f aca="false">IF(F169&lt;=$P$2,"DEC","")</f>
        <v>DEC</v>
      </c>
      <c r="P169" s="97" t="n">
        <v>10</v>
      </c>
      <c r="Q169" s="99" t="n">
        <f aca="false">K169-P169</f>
        <v>-10</v>
      </c>
      <c r="R169" s="98" t="n">
        <f aca="false">IFERROR(IF(O169="Dec",(K169/P169-1))," ")</f>
        <v>-1</v>
      </c>
      <c r="S169" s="100" t="str">
        <f aca="false">IF(N169&gt;0,IF(O169="","-",IF(R169&lt;0%,"DEGROWTH","GROWTH")))</f>
        <v>DEGROWTH</v>
      </c>
      <c r="T169" s="69" t="n">
        <v>20</v>
      </c>
      <c r="U169" s="101" t="str">
        <f aca="false">IF(F169&lt;=$V$2,"jAN","")</f>
        <v>jAN</v>
      </c>
      <c r="V169" s="97" t="n">
        <v>20</v>
      </c>
      <c r="W169" s="102" t="n">
        <f aca="false">K169-V169</f>
        <v>-20</v>
      </c>
      <c r="X169" s="103" t="n">
        <f aca="false">IFERROR(IF(U169="Jan",(K169/V169-1)),0)</f>
        <v>-1</v>
      </c>
      <c r="Y169" s="104" t="str">
        <f aca="false">IF(T169&gt;0,IF(U169="","-",IF(X169&lt;0%,"DEGROWTH","GROWTH")))</f>
        <v>DEGROWTH</v>
      </c>
      <c r="Z169" s="75" t="n">
        <v>0</v>
      </c>
      <c r="AA169" s="70"/>
      <c r="AB169" s="75" t="s">
        <v>133</v>
      </c>
      <c r="AC169" s="3"/>
    </row>
    <row r="170" customFormat="false" ht="14.25" hidden="false" customHeight="true" outlineLevel="0" collapsed="false">
      <c r="A170" s="75" t="s">
        <v>133</v>
      </c>
      <c r="B170" s="71" t="s">
        <v>32</v>
      </c>
      <c r="C170" s="79" t="s">
        <v>949</v>
      </c>
      <c r="D170" s="79" t="n">
        <v>1000004014</v>
      </c>
      <c r="E170" s="79" t="s">
        <v>950</v>
      </c>
      <c r="F170" s="74" t="n">
        <v>45464</v>
      </c>
      <c r="G170" s="67" t="str">
        <f aca="false">IF(I170&gt;0,"Targeted Dealer","-")</f>
        <v>Targeted Dealer</v>
      </c>
      <c r="H170" s="67"/>
      <c r="I170" s="68" t="n">
        <v>20</v>
      </c>
      <c r="J170" s="68" t="n">
        <f aca="false">I170/$J$1*($J$1-$E$1)</f>
        <v>20</v>
      </c>
      <c r="K170" s="69" t="n">
        <v>0</v>
      </c>
      <c r="L170" s="69" t="n">
        <f aca="false">I170-K170</f>
        <v>20</v>
      </c>
      <c r="M170" s="69" t="n">
        <f aca="false">IFERROR((K170/J170%),"-")</f>
        <v>0</v>
      </c>
      <c r="N170" s="97" t="n">
        <v>0</v>
      </c>
      <c r="O170" s="98" t="str">
        <f aca="false">IF(F170&lt;=$P$2,"DEC","")</f>
        <v>DEC</v>
      </c>
      <c r="P170" s="97" t="n">
        <v>0</v>
      </c>
      <c r="Q170" s="99" t="n">
        <f aca="false">K170-P170</f>
        <v>0</v>
      </c>
      <c r="R170" s="98" t="str">
        <f aca="false">IFERROR(IF(O170="Dec",(K170/P170-1))," ")</f>
        <v> </v>
      </c>
      <c r="S170" s="105" t="b">
        <f aca="false">IF(N170&gt;0,IF(O170="","-",IF(R170&lt;0%,"DEGROWTH","GROWTH")))</f>
        <v>0</v>
      </c>
      <c r="T170" s="69" t="n">
        <v>50</v>
      </c>
      <c r="U170" s="101" t="str">
        <f aca="false">IF(F170&lt;=$V$2,"jAN","")</f>
        <v>jAN</v>
      </c>
      <c r="V170" s="97" t="n">
        <v>50</v>
      </c>
      <c r="W170" s="102" t="n">
        <f aca="false">K170-V170</f>
        <v>-50</v>
      </c>
      <c r="X170" s="103" t="n">
        <f aca="false">IFERROR(IF(U170="Jan",(K170/V170-1)),0)</f>
        <v>-1</v>
      </c>
      <c r="Y170" s="104" t="str">
        <f aca="false">IF(T170&gt;0,IF(U170="","-",IF(X170&lt;0%,"DEGROWTH","GROWTH")))</f>
        <v>DEGROWTH</v>
      </c>
      <c r="Z170" s="75" t="n">
        <v>0</v>
      </c>
      <c r="AA170" s="70"/>
      <c r="AB170" s="75" t="s">
        <v>133</v>
      </c>
      <c r="AC170" s="3"/>
    </row>
    <row r="171" customFormat="false" ht="14.25" hidden="false" customHeight="true" outlineLevel="0" collapsed="false">
      <c r="A171" s="75" t="s">
        <v>133</v>
      </c>
      <c r="B171" s="71" t="s">
        <v>32</v>
      </c>
      <c r="C171" s="79" t="s">
        <v>951</v>
      </c>
      <c r="D171" s="79" t="n">
        <v>1000004083</v>
      </c>
      <c r="E171" s="79" t="s">
        <v>952</v>
      </c>
      <c r="F171" s="74" t="n">
        <v>45516</v>
      </c>
      <c r="G171" s="67" t="str">
        <f aca="false">IF(I171&gt;0,"Targeted Dealer","-")</f>
        <v>Targeted Dealer</v>
      </c>
      <c r="H171" s="67"/>
      <c r="I171" s="68" t="n">
        <v>160</v>
      </c>
      <c r="J171" s="68" t="n">
        <f aca="false">I171/$J$1*($J$1-$E$1)</f>
        <v>160</v>
      </c>
      <c r="K171" s="69" t="n">
        <v>200</v>
      </c>
      <c r="L171" s="69" t="n">
        <f aca="false">I171-K171</f>
        <v>-40</v>
      </c>
      <c r="M171" s="69" t="n">
        <f aca="false">IFERROR((K171/J171%),"-")</f>
        <v>125</v>
      </c>
      <c r="N171" s="97" t="n">
        <v>175.55</v>
      </c>
      <c r="O171" s="98" t="str">
        <f aca="false">IF(F171&lt;=$P$2,"DEC","")</f>
        <v>DEC</v>
      </c>
      <c r="P171" s="97" t="n">
        <v>175.55</v>
      </c>
      <c r="Q171" s="99" t="n">
        <f aca="false">K171-P171</f>
        <v>24.45</v>
      </c>
      <c r="R171" s="98" t="n">
        <f aca="false">IFERROR(IF(O171="Dec",(K171/P171-1))," ")</f>
        <v>0.139276559384791</v>
      </c>
      <c r="S171" s="100" t="str">
        <f aca="false">IF(N171&gt;0,IF(O171="","-",IF(R171&lt;0%,"DEGROWTH","GROWTH")))</f>
        <v>GROWTH</v>
      </c>
      <c r="T171" s="69" t="n">
        <v>193.9</v>
      </c>
      <c r="U171" s="101" t="str">
        <f aca="false">IF(F171&lt;=$V$2,"jAN","")</f>
        <v>jAN</v>
      </c>
      <c r="V171" s="97" t="n">
        <v>193.9</v>
      </c>
      <c r="W171" s="102" t="n">
        <f aca="false">K171-V171</f>
        <v>6.09999999999999</v>
      </c>
      <c r="X171" s="103" t="n">
        <f aca="false">IFERROR(IF(U171="Jan",(K171/V171-1)),0)</f>
        <v>0.0314595152140278</v>
      </c>
      <c r="Y171" s="104" t="str">
        <f aca="false">IF(T171&gt;0,IF(U171="","-",IF(X171&lt;0%,"DEGROWTH","GROWTH")))</f>
        <v>GROWTH</v>
      </c>
      <c r="Z171" s="75" t="n">
        <v>0</v>
      </c>
      <c r="AA171" s="70"/>
      <c r="AB171" s="75" t="s">
        <v>133</v>
      </c>
      <c r="AC171" s="3"/>
    </row>
    <row r="172" customFormat="false" ht="14.25" hidden="false" customHeight="true" outlineLevel="0" collapsed="false">
      <c r="A172" s="70" t="s">
        <v>133</v>
      </c>
      <c r="B172" s="72" t="s">
        <v>141</v>
      </c>
      <c r="C172" s="72" t="s">
        <v>953</v>
      </c>
      <c r="D172" s="72" t="n">
        <v>1000000086</v>
      </c>
      <c r="E172" s="73" t="s">
        <v>954</v>
      </c>
      <c r="F172" s="74" t="n">
        <v>42431</v>
      </c>
      <c r="G172" s="67" t="str">
        <f aca="false">IF(I172&gt;0,"Targeted Dealer","-")</f>
        <v>Targeted Dealer</v>
      </c>
      <c r="H172" s="67"/>
      <c r="I172" s="68" t="n">
        <v>80</v>
      </c>
      <c r="J172" s="68" t="n">
        <f aca="false">I172/$J$1*($J$1-$E$1)</f>
        <v>80</v>
      </c>
      <c r="K172" s="69" t="n">
        <v>100</v>
      </c>
      <c r="L172" s="69" t="n">
        <f aca="false">I172-K172</f>
        <v>-20</v>
      </c>
      <c r="M172" s="69" t="n">
        <f aca="false">IFERROR((K172/J172%),"-")</f>
        <v>125</v>
      </c>
      <c r="N172" s="97" t="n">
        <v>40</v>
      </c>
      <c r="O172" s="98" t="str">
        <f aca="false">IF(F172&lt;=$P$2,"DEC","")</f>
        <v>DEC</v>
      </c>
      <c r="P172" s="97" t="n">
        <v>40</v>
      </c>
      <c r="Q172" s="99" t="n">
        <f aca="false">K172-P172</f>
        <v>60</v>
      </c>
      <c r="R172" s="98" t="n">
        <f aca="false">IFERROR(IF(O172="Dec",(K172/P172-1))," ")</f>
        <v>1.5</v>
      </c>
      <c r="S172" s="100" t="str">
        <f aca="false">IF(N172&gt;0,IF(O172="","-",IF(R172&lt;0%,"DEGROWTH","GROWTH")))</f>
        <v>GROWTH</v>
      </c>
      <c r="T172" s="69" t="n">
        <v>20</v>
      </c>
      <c r="U172" s="101" t="str">
        <f aca="false">IF(F172&lt;=$V$2,"jAN","")</f>
        <v>jAN</v>
      </c>
      <c r="V172" s="97" t="n">
        <v>20</v>
      </c>
      <c r="W172" s="102" t="n">
        <f aca="false">K172-V172</f>
        <v>80</v>
      </c>
      <c r="X172" s="103" t="n">
        <f aca="false">IFERROR(IF(U172="Jan",(K172/V172-1)),0)</f>
        <v>4</v>
      </c>
      <c r="Y172" s="104" t="str">
        <f aca="false">IF(T172&gt;0,IF(U172="","-",IF(X172&lt;0%,"DEGROWTH","GROWTH")))</f>
        <v>GROWTH</v>
      </c>
      <c r="Z172" s="75" t="n">
        <v>0</v>
      </c>
      <c r="AA172" s="70"/>
      <c r="AB172" s="70" t="s">
        <v>133</v>
      </c>
      <c r="AC172" s="3"/>
    </row>
    <row r="173" customFormat="false" ht="14.25" hidden="false" customHeight="true" outlineLevel="0" collapsed="false">
      <c r="A173" s="70" t="s">
        <v>133</v>
      </c>
      <c r="B173" s="72" t="s">
        <v>141</v>
      </c>
      <c r="C173" s="72" t="s">
        <v>955</v>
      </c>
      <c r="D173" s="72" t="n">
        <v>1000000067</v>
      </c>
      <c r="E173" s="73" t="s">
        <v>956</v>
      </c>
      <c r="F173" s="74" t="n">
        <v>42739</v>
      </c>
      <c r="G173" s="67" t="str">
        <f aca="false">IF(I173&gt;0,"Targeted Dealer","-")</f>
        <v>Targeted Dealer</v>
      </c>
      <c r="H173" s="67"/>
      <c r="I173" s="68" t="n">
        <v>200</v>
      </c>
      <c r="J173" s="68" t="n">
        <f aca="false">I173/$J$1*($J$1-$E$1)</f>
        <v>200</v>
      </c>
      <c r="K173" s="69" t="n">
        <v>40</v>
      </c>
      <c r="L173" s="69" t="n">
        <f aca="false">I173-K173</f>
        <v>160</v>
      </c>
      <c r="M173" s="69" t="n">
        <f aca="false">IFERROR((K173/J173%),"-")</f>
        <v>20</v>
      </c>
      <c r="N173" s="97" t="n">
        <v>167</v>
      </c>
      <c r="O173" s="98" t="str">
        <f aca="false">IF(F173&lt;=$P$2,"DEC","")</f>
        <v>DEC</v>
      </c>
      <c r="P173" s="97" t="n">
        <v>167</v>
      </c>
      <c r="Q173" s="99" t="n">
        <f aca="false">K173-P173</f>
        <v>-127</v>
      </c>
      <c r="R173" s="98" t="n">
        <f aca="false">IFERROR(IF(O173="Dec",(K173/P173-1))," ")</f>
        <v>-0.760479041916168</v>
      </c>
      <c r="S173" s="100" t="str">
        <f aca="false">IF(N173&gt;0,IF(O173="","-",IF(R173&lt;0%,"DEGROWTH","GROWTH")))</f>
        <v>DEGROWTH</v>
      </c>
      <c r="T173" s="69" t="n">
        <v>122.5</v>
      </c>
      <c r="U173" s="101" t="str">
        <f aca="false">IF(F173&lt;=$V$2,"jAN","")</f>
        <v>jAN</v>
      </c>
      <c r="V173" s="97" t="n">
        <v>122.5</v>
      </c>
      <c r="W173" s="102" t="n">
        <f aca="false">K173-V173</f>
        <v>-82.5</v>
      </c>
      <c r="X173" s="103" t="n">
        <f aca="false">IFERROR(IF(U173="Jan",(K173/V173-1)),0)</f>
        <v>-0.673469387755102</v>
      </c>
      <c r="Y173" s="104" t="str">
        <f aca="false">IF(T173&gt;0,IF(U173="","-",IF(X173&lt;0%,"DEGROWTH","GROWTH")))</f>
        <v>DEGROWTH</v>
      </c>
      <c r="Z173" s="75" t="n">
        <v>0</v>
      </c>
      <c r="AA173" s="70"/>
      <c r="AB173" s="70" t="s">
        <v>133</v>
      </c>
      <c r="AC173" s="3"/>
    </row>
    <row r="174" customFormat="false" ht="14.25" hidden="false" customHeight="true" outlineLevel="0" collapsed="false">
      <c r="A174" s="70" t="s">
        <v>133</v>
      </c>
      <c r="B174" s="72" t="s">
        <v>141</v>
      </c>
      <c r="C174" s="72" t="s">
        <v>3730</v>
      </c>
      <c r="D174" s="72" t="n">
        <v>1000000832</v>
      </c>
      <c r="E174" s="73" t="s">
        <v>3731</v>
      </c>
      <c r="F174" s="74" t="n">
        <v>42901</v>
      </c>
      <c r="G174" s="67" t="str">
        <f aca="false">IF(I174&gt;0,"Targeted Dealer","-")</f>
        <v>-</v>
      </c>
      <c r="H174" s="67"/>
      <c r="I174" s="68" t="n">
        <v>0</v>
      </c>
      <c r="J174" s="68" t="n">
        <f aca="false">I174/$J$1*($J$1-$E$1)</f>
        <v>0</v>
      </c>
      <c r="K174" s="69" t="n">
        <v>0</v>
      </c>
      <c r="L174" s="69" t="n">
        <f aca="false">I174-K174</f>
        <v>0</v>
      </c>
      <c r="M174" s="69" t="str">
        <f aca="false">IFERROR((K174/J174%),"-")</f>
        <v>-</v>
      </c>
      <c r="N174" s="97" t="n">
        <v>0</v>
      </c>
      <c r="O174" s="98" t="str">
        <f aca="false">IF(F174&lt;=$P$2,"DEC","")</f>
        <v>DEC</v>
      </c>
      <c r="P174" s="97" t="n">
        <v>0</v>
      </c>
      <c r="Q174" s="99" t="n">
        <f aca="false">K174-P174</f>
        <v>0</v>
      </c>
      <c r="R174" s="98" t="str">
        <f aca="false">IFERROR(IF(O174="Dec",(K174/P174-1))," ")</f>
        <v> </v>
      </c>
      <c r="S174" s="105" t="b">
        <f aca="false">IF(N174&gt;0,IF(O174="","-",IF(R174&lt;0%,"DEGROWTH","GROWTH")))</f>
        <v>0</v>
      </c>
      <c r="T174" s="69" t="n">
        <v>63.5</v>
      </c>
      <c r="U174" s="101" t="str">
        <f aca="false">IF(F174&lt;=$V$2,"jAN","")</f>
        <v>jAN</v>
      </c>
      <c r="V174" s="97" t="n">
        <v>63.5</v>
      </c>
      <c r="W174" s="102" t="n">
        <f aca="false">K174-V174</f>
        <v>-63.5</v>
      </c>
      <c r="X174" s="103" t="n">
        <f aca="false">IFERROR(IF(U174="Jan",(K174/V174-1)),0)</f>
        <v>-1</v>
      </c>
      <c r="Y174" s="104" t="str">
        <f aca="false">IF(T174&gt;0,IF(U174="","-",IF(X174&lt;0%,"DEGROWTH","GROWTH")))</f>
        <v>DEGROWTH</v>
      </c>
      <c r="Z174" s="75" t="n">
        <v>1</v>
      </c>
      <c r="AA174" s="70"/>
      <c r="AB174" s="70" t="s">
        <v>133</v>
      </c>
      <c r="AC174" s="3"/>
    </row>
    <row r="175" customFormat="false" ht="14.25" hidden="false" customHeight="true" outlineLevel="0" collapsed="false">
      <c r="A175" s="70" t="s">
        <v>133</v>
      </c>
      <c r="B175" s="72" t="s">
        <v>141</v>
      </c>
      <c r="C175" s="72" t="s">
        <v>176</v>
      </c>
      <c r="D175" s="72" t="n">
        <v>1000000074</v>
      </c>
      <c r="E175" s="73" t="s">
        <v>177</v>
      </c>
      <c r="F175" s="74" t="n">
        <v>43171</v>
      </c>
      <c r="G175" s="67" t="str">
        <f aca="false">IF(I175&gt;0,"Targeted Dealer","-")</f>
        <v>Targeted Dealer</v>
      </c>
      <c r="H175" s="67"/>
      <c r="I175" s="68" t="n">
        <v>40</v>
      </c>
      <c r="J175" s="68" t="n">
        <f aca="false">I175/$J$1*($J$1-$E$1)</f>
        <v>40</v>
      </c>
      <c r="K175" s="69" t="n">
        <v>40</v>
      </c>
      <c r="L175" s="69" t="n">
        <f aca="false">I175-K175</f>
        <v>0</v>
      </c>
      <c r="M175" s="69" t="n">
        <f aca="false">IFERROR((K175/J175%),"-")</f>
        <v>100</v>
      </c>
      <c r="N175" s="97" t="n">
        <v>40</v>
      </c>
      <c r="O175" s="98" t="str">
        <f aca="false">IF(F175&lt;=$P$2,"DEC","")</f>
        <v>DEC</v>
      </c>
      <c r="P175" s="97" t="n">
        <v>40</v>
      </c>
      <c r="Q175" s="99" t="n">
        <f aca="false">K175-P175</f>
        <v>0</v>
      </c>
      <c r="R175" s="98" t="n">
        <f aca="false">IFERROR(IF(O175="Dec",(K175/P175-1))," ")</f>
        <v>0</v>
      </c>
      <c r="S175" s="100" t="str">
        <f aca="false">IF(N175&gt;0,IF(O175="","-",IF(R175&lt;0%,"DEGROWTH","GROWTH")))</f>
        <v>GROWTH</v>
      </c>
      <c r="T175" s="69" t="n">
        <v>80</v>
      </c>
      <c r="U175" s="101" t="str">
        <f aca="false">IF(F175&lt;=$V$2,"jAN","")</f>
        <v>jAN</v>
      </c>
      <c r="V175" s="97" t="n">
        <v>80</v>
      </c>
      <c r="W175" s="102" t="n">
        <f aca="false">K175-V175</f>
        <v>-40</v>
      </c>
      <c r="X175" s="103" t="n">
        <f aca="false">IFERROR(IF(U175="Jan",(K175/V175-1)),0)</f>
        <v>-0.5</v>
      </c>
      <c r="Y175" s="104" t="str">
        <f aca="false">IF(T175&gt;0,IF(U175="","-",IF(X175&lt;0%,"DEGROWTH","GROWTH")))</f>
        <v>DEGROWTH</v>
      </c>
      <c r="Z175" s="75" t="n">
        <v>0</v>
      </c>
      <c r="AA175" s="70"/>
      <c r="AB175" s="70" t="s">
        <v>133</v>
      </c>
      <c r="AC175" s="3"/>
    </row>
    <row r="176" customFormat="false" ht="14.25" hidden="false" customHeight="true" outlineLevel="0" collapsed="false">
      <c r="A176" s="70" t="s">
        <v>133</v>
      </c>
      <c r="B176" s="72" t="s">
        <v>141</v>
      </c>
      <c r="C176" s="72" t="s">
        <v>178</v>
      </c>
      <c r="D176" s="72" t="n">
        <v>1000000072</v>
      </c>
      <c r="E176" s="73" t="s">
        <v>179</v>
      </c>
      <c r="F176" s="74" t="n">
        <v>43410</v>
      </c>
      <c r="G176" s="67" t="str">
        <f aca="false">IF(I176&gt;0,"Targeted Dealer","-")</f>
        <v>Targeted Dealer</v>
      </c>
      <c r="H176" s="67"/>
      <c r="I176" s="68" t="n">
        <v>80</v>
      </c>
      <c r="J176" s="68" t="n">
        <f aca="false">I176/$J$1*($J$1-$E$1)</f>
        <v>80</v>
      </c>
      <c r="K176" s="69" t="n">
        <v>0</v>
      </c>
      <c r="L176" s="69" t="n">
        <f aca="false">I176-K176</f>
        <v>80</v>
      </c>
      <c r="M176" s="69" t="n">
        <f aca="false">IFERROR((K176/J176%),"-")</f>
        <v>0</v>
      </c>
      <c r="N176" s="97" t="n">
        <v>0</v>
      </c>
      <c r="O176" s="98" t="str">
        <f aca="false">IF(F176&lt;=$P$2,"DEC","")</f>
        <v>DEC</v>
      </c>
      <c r="P176" s="97" t="n">
        <v>0</v>
      </c>
      <c r="Q176" s="99" t="n">
        <f aca="false">K176-P176</f>
        <v>0</v>
      </c>
      <c r="R176" s="98" t="str">
        <f aca="false">IFERROR(IF(O176="Dec",(K176/P176-1))," ")</f>
        <v> </v>
      </c>
      <c r="S176" s="105" t="b">
        <f aca="false">IF(N176&gt;0,IF(O176="","-",IF(R176&lt;0%,"DEGROWTH","GROWTH")))</f>
        <v>0</v>
      </c>
      <c r="T176" s="69" t="n">
        <v>514</v>
      </c>
      <c r="U176" s="101" t="str">
        <f aca="false">IF(F176&lt;=$V$2,"jAN","")</f>
        <v>jAN</v>
      </c>
      <c r="V176" s="97" t="n">
        <v>514</v>
      </c>
      <c r="W176" s="102" t="n">
        <f aca="false">K176-V176</f>
        <v>-514</v>
      </c>
      <c r="X176" s="103" t="n">
        <f aca="false">IFERROR(IF(U176="Jan",(K176/V176-1)),0)</f>
        <v>-1</v>
      </c>
      <c r="Y176" s="104" t="str">
        <f aca="false">IF(T176&gt;0,IF(U176="","-",IF(X176&lt;0%,"DEGROWTH","GROWTH")))</f>
        <v>DEGROWTH</v>
      </c>
      <c r="Z176" s="75" t="n">
        <v>0</v>
      </c>
      <c r="AA176" s="70"/>
      <c r="AB176" s="70" t="s">
        <v>133</v>
      </c>
      <c r="AC176" s="3"/>
    </row>
    <row r="177" customFormat="false" ht="14.25" hidden="false" customHeight="true" outlineLevel="0" collapsed="false">
      <c r="A177" s="70" t="s">
        <v>133</v>
      </c>
      <c r="B177" s="72" t="s">
        <v>141</v>
      </c>
      <c r="C177" s="72" t="s">
        <v>957</v>
      </c>
      <c r="D177" s="72" t="n">
        <v>1000000070</v>
      </c>
      <c r="E177" s="73" t="s">
        <v>958</v>
      </c>
      <c r="F177" s="74" t="n">
        <v>43703</v>
      </c>
      <c r="G177" s="67" t="str">
        <f aca="false">IF(I177&gt;0,"Targeted Dealer","-")</f>
        <v>Targeted Dealer</v>
      </c>
      <c r="H177" s="67"/>
      <c r="I177" s="68" t="n">
        <v>140</v>
      </c>
      <c r="J177" s="68" t="n">
        <f aca="false">I177/$J$1*($J$1-$E$1)</f>
        <v>140</v>
      </c>
      <c r="K177" s="69" t="n">
        <v>40</v>
      </c>
      <c r="L177" s="69" t="n">
        <f aca="false">I177-K177</f>
        <v>100</v>
      </c>
      <c r="M177" s="69" t="n">
        <f aca="false">IFERROR((K177/J177%),"-")</f>
        <v>28.5714285714286</v>
      </c>
      <c r="N177" s="97" t="n">
        <v>120</v>
      </c>
      <c r="O177" s="98" t="str">
        <f aca="false">IF(F177&lt;=$P$2,"DEC","")</f>
        <v>DEC</v>
      </c>
      <c r="P177" s="97" t="n">
        <v>120</v>
      </c>
      <c r="Q177" s="99" t="n">
        <f aca="false">K177-P177</f>
        <v>-80</v>
      </c>
      <c r="R177" s="98" t="n">
        <f aca="false">IFERROR(IF(O177="Dec",(K177/P177-1))," ")</f>
        <v>-0.666666666666667</v>
      </c>
      <c r="S177" s="100" t="str">
        <f aca="false">IF(N177&gt;0,IF(O177="","-",IF(R177&lt;0%,"DEGROWTH","GROWTH")))</f>
        <v>DEGROWTH</v>
      </c>
      <c r="T177" s="69" t="n">
        <v>121.2</v>
      </c>
      <c r="U177" s="101" t="str">
        <f aca="false">IF(F177&lt;=$V$2,"jAN","")</f>
        <v>jAN</v>
      </c>
      <c r="V177" s="97" t="n">
        <v>121.2</v>
      </c>
      <c r="W177" s="102" t="n">
        <f aca="false">K177-V177</f>
        <v>-81.2</v>
      </c>
      <c r="X177" s="103" t="n">
        <f aca="false">IFERROR(IF(U177="Jan",(K177/V177-1)),0)</f>
        <v>-0.66996699669967</v>
      </c>
      <c r="Y177" s="104" t="str">
        <f aca="false">IF(T177&gt;0,IF(U177="","-",IF(X177&lt;0%,"DEGROWTH","GROWTH")))</f>
        <v>DEGROWTH</v>
      </c>
      <c r="Z177" s="75" t="n">
        <v>0</v>
      </c>
      <c r="AA177" s="70"/>
      <c r="AB177" s="70" t="s">
        <v>133</v>
      </c>
      <c r="AC177" s="3"/>
    </row>
    <row r="178" customFormat="false" ht="14.25" hidden="false" customHeight="true" outlineLevel="0" collapsed="false">
      <c r="A178" s="70" t="s">
        <v>133</v>
      </c>
      <c r="B178" s="72" t="s">
        <v>141</v>
      </c>
      <c r="C178" s="72" t="s">
        <v>959</v>
      </c>
      <c r="D178" s="72" t="n">
        <v>1000000087</v>
      </c>
      <c r="E178" s="73" t="s">
        <v>960</v>
      </c>
      <c r="F178" s="74" t="n">
        <v>43960</v>
      </c>
      <c r="G178" s="67" t="str">
        <f aca="false">IF(I178&gt;0,"Targeted Dealer","-")</f>
        <v>Targeted Dealer</v>
      </c>
      <c r="H178" s="67"/>
      <c r="I178" s="68" t="n">
        <v>200</v>
      </c>
      <c r="J178" s="68" t="n">
        <f aca="false">I178/$J$1*($J$1-$E$1)</f>
        <v>200</v>
      </c>
      <c r="K178" s="69" t="n">
        <v>40</v>
      </c>
      <c r="L178" s="69" t="n">
        <f aca="false">I178-K178</f>
        <v>160</v>
      </c>
      <c r="M178" s="69" t="n">
        <f aca="false">IFERROR((K178/J178%),"-")</f>
        <v>20</v>
      </c>
      <c r="N178" s="97" t="n">
        <v>120</v>
      </c>
      <c r="O178" s="98" t="str">
        <f aca="false">IF(F178&lt;=$P$2,"DEC","")</f>
        <v>DEC</v>
      </c>
      <c r="P178" s="97" t="n">
        <v>120</v>
      </c>
      <c r="Q178" s="99" t="n">
        <f aca="false">K178-P178</f>
        <v>-80</v>
      </c>
      <c r="R178" s="98" t="n">
        <f aca="false">IFERROR(IF(O178="Dec",(K178/P178-1))," ")</f>
        <v>-0.666666666666667</v>
      </c>
      <c r="S178" s="100" t="str">
        <f aca="false">IF(N178&gt;0,IF(O178="","-",IF(R178&lt;0%,"DEGROWTH","GROWTH")))</f>
        <v>DEGROWTH</v>
      </c>
      <c r="T178" s="69" t="n">
        <v>80</v>
      </c>
      <c r="U178" s="101" t="str">
        <f aca="false">IF(F178&lt;=$V$2,"jAN","")</f>
        <v>jAN</v>
      </c>
      <c r="V178" s="97" t="n">
        <v>80</v>
      </c>
      <c r="W178" s="102" t="n">
        <f aca="false">K178-V178</f>
        <v>-40</v>
      </c>
      <c r="X178" s="103" t="n">
        <f aca="false">IFERROR(IF(U178="Jan",(K178/V178-1)),0)</f>
        <v>-0.5</v>
      </c>
      <c r="Y178" s="104" t="str">
        <f aca="false">IF(T178&gt;0,IF(U178="","-",IF(X178&lt;0%,"DEGROWTH","GROWTH")))</f>
        <v>DEGROWTH</v>
      </c>
      <c r="Z178" s="75" t="n">
        <v>0</v>
      </c>
      <c r="AA178" s="70"/>
      <c r="AB178" s="70" t="s">
        <v>133</v>
      </c>
      <c r="AC178" s="3"/>
    </row>
    <row r="179" customFormat="false" ht="14.25" hidden="false" customHeight="true" outlineLevel="0" collapsed="false">
      <c r="A179" s="70" t="s">
        <v>133</v>
      </c>
      <c r="B179" s="72" t="s">
        <v>141</v>
      </c>
      <c r="C179" s="72" t="s">
        <v>3903</v>
      </c>
      <c r="D179" s="72" t="n">
        <v>1000000079</v>
      </c>
      <c r="E179" s="73" t="s">
        <v>3904</v>
      </c>
      <c r="F179" s="74" t="n">
        <v>44154</v>
      </c>
      <c r="G179" s="67" t="str">
        <f aca="false">IF(I179&gt;0,"Targeted Dealer","-")</f>
        <v>-</v>
      </c>
      <c r="H179" s="67"/>
      <c r="I179" s="68" t="n">
        <v>0</v>
      </c>
      <c r="J179" s="68" t="n">
        <f aca="false">I179/$J$1*($J$1-$E$1)</f>
        <v>0</v>
      </c>
      <c r="K179" s="69" t="n">
        <v>0</v>
      </c>
      <c r="L179" s="69" t="n">
        <f aca="false">I179-K179</f>
        <v>0</v>
      </c>
      <c r="M179" s="69" t="str">
        <f aca="false">IFERROR((K179/J179%),"-")</f>
        <v>-</v>
      </c>
      <c r="N179" s="97" t="n">
        <v>0</v>
      </c>
      <c r="O179" s="98" t="str">
        <f aca="false">IF(F179&lt;=$P$2,"DEC","")</f>
        <v>DEC</v>
      </c>
      <c r="P179" s="97" t="n">
        <v>0</v>
      </c>
      <c r="Q179" s="99" t="n">
        <f aca="false">K179-P179</f>
        <v>0</v>
      </c>
      <c r="R179" s="98" t="str">
        <f aca="false">IFERROR(IF(O179="Dec",(K179/P179-1))," ")</f>
        <v> </v>
      </c>
      <c r="S179" s="105" t="b">
        <f aca="false">IF(N179&gt;0,IF(O179="","-",IF(R179&lt;0%,"DEGROWTH","GROWTH")))</f>
        <v>0</v>
      </c>
      <c r="T179" s="69" t="n">
        <v>33.5</v>
      </c>
      <c r="U179" s="101" t="str">
        <f aca="false">IF(F179&lt;=$V$2,"jAN","")</f>
        <v>jAN</v>
      </c>
      <c r="V179" s="97" t="n">
        <v>33.5</v>
      </c>
      <c r="W179" s="102" t="n">
        <f aca="false">K179-V179</f>
        <v>-33.5</v>
      </c>
      <c r="X179" s="103" t="n">
        <f aca="false">IFERROR(IF(U179="Jan",(K179/V179-1)),0)</f>
        <v>-1</v>
      </c>
      <c r="Y179" s="104" t="str">
        <f aca="false">IF(T179&gt;0,IF(U179="","-",IF(X179&lt;0%,"DEGROWTH","GROWTH")))</f>
        <v>DEGROWTH</v>
      </c>
      <c r="Z179" s="75" t="n">
        <v>0</v>
      </c>
      <c r="AA179" s="70"/>
      <c r="AB179" s="70" t="s">
        <v>133</v>
      </c>
      <c r="AC179" s="3"/>
    </row>
    <row r="180" customFormat="false" ht="14.25" hidden="false" customHeight="true" outlineLevel="0" collapsed="false">
      <c r="A180" s="70" t="s">
        <v>133</v>
      </c>
      <c r="B180" s="72" t="s">
        <v>141</v>
      </c>
      <c r="C180" s="72" t="s">
        <v>180</v>
      </c>
      <c r="D180" s="72" t="n">
        <v>1000000081</v>
      </c>
      <c r="E180" s="73" t="s">
        <v>181</v>
      </c>
      <c r="F180" s="74" t="n">
        <v>44163</v>
      </c>
      <c r="G180" s="67" t="str">
        <f aca="false">IF(I180&gt;0,"Targeted Dealer","-")</f>
        <v>Targeted Dealer</v>
      </c>
      <c r="H180" s="67"/>
      <c r="I180" s="68" t="n">
        <v>120</v>
      </c>
      <c r="J180" s="68" t="n">
        <f aca="false">I180/$J$1*($J$1-$E$1)</f>
        <v>120</v>
      </c>
      <c r="K180" s="69" t="n">
        <v>0</v>
      </c>
      <c r="L180" s="69" t="n">
        <f aca="false">I180-K180</f>
        <v>120</v>
      </c>
      <c r="M180" s="69" t="n">
        <f aca="false">IFERROR((K180/J180%),"-")</f>
        <v>0</v>
      </c>
      <c r="N180" s="97" t="n">
        <v>0</v>
      </c>
      <c r="O180" s="98" t="str">
        <f aca="false">IF(F180&lt;=$P$2,"DEC","")</f>
        <v>DEC</v>
      </c>
      <c r="P180" s="97" t="n">
        <v>0</v>
      </c>
      <c r="Q180" s="99" t="n">
        <f aca="false">K180-P180</f>
        <v>0</v>
      </c>
      <c r="R180" s="98" t="str">
        <f aca="false">IFERROR(IF(O180="Dec",(K180/P180-1))," ")</f>
        <v> </v>
      </c>
      <c r="S180" s="105" t="b">
        <f aca="false">IF(N180&gt;0,IF(O180="","-",IF(R180&lt;0%,"DEGROWTH","GROWTH")))</f>
        <v>0</v>
      </c>
      <c r="T180" s="69" t="n">
        <v>40</v>
      </c>
      <c r="U180" s="101" t="str">
        <f aca="false">IF(F180&lt;=$V$2,"jAN","")</f>
        <v>jAN</v>
      </c>
      <c r="V180" s="97" t="n">
        <v>40</v>
      </c>
      <c r="W180" s="102" t="n">
        <f aca="false">K180-V180</f>
        <v>-40</v>
      </c>
      <c r="X180" s="103" t="n">
        <f aca="false">IFERROR(IF(U180="Jan",(K180/V180-1)),0)</f>
        <v>-1</v>
      </c>
      <c r="Y180" s="104" t="str">
        <f aca="false">IF(T180&gt;0,IF(U180="","-",IF(X180&lt;0%,"DEGROWTH","GROWTH")))</f>
        <v>DEGROWTH</v>
      </c>
      <c r="Z180" s="75" t="n">
        <v>0</v>
      </c>
      <c r="AA180" s="70"/>
      <c r="AB180" s="70" t="s">
        <v>133</v>
      </c>
      <c r="AC180" s="3"/>
    </row>
    <row r="181" customFormat="false" ht="14.25" hidden="false" customHeight="true" outlineLevel="0" collapsed="false">
      <c r="A181" s="70" t="s">
        <v>133</v>
      </c>
      <c r="B181" s="72" t="s">
        <v>141</v>
      </c>
      <c r="C181" s="72" t="s">
        <v>961</v>
      </c>
      <c r="D181" s="72" t="n">
        <v>1000000076</v>
      </c>
      <c r="E181" s="73" t="s">
        <v>962</v>
      </c>
      <c r="F181" s="74" t="n">
        <v>44308</v>
      </c>
      <c r="G181" s="67" t="str">
        <f aca="false">IF(I181&gt;0,"Targeted Dealer","-")</f>
        <v>Targeted Dealer</v>
      </c>
      <c r="H181" s="67"/>
      <c r="I181" s="68" t="n">
        <v>200</v>
      </c>
      <c r="J181" s="68" t="n">
        <f aca="false">I181/$J$1*($J$1-$E$1)</f>
        <v>200</v>
      </c>
      <c r="K181" s="69" t="n">
        <v>80</v>
      </c>
      <c r="L181" s="69" t="n">
        <f aca="false">I181-K181</f>
        <v>120</v>
      </c>
      <c r="M181" s="69" t="n">
        <f aca="false">IFERROR((K181/J181%),"-")</f>
        <v>40</v>
      </c>
      <c r="N181" s="97" t="n">
        <v>160</v>
      </c>
      <c r="O181" s="98" t="str">
        <f aca="false">IF(F181&lt;=$P$2,"DEC","")</f>
        <v>DEC</v>
      </c>
      <c r="P181" s="97" t="n">
        <v>160</v>
      </c>
      <c r="Q181" s="99" t="n">
        <f aca="false">K181-P181</f>
        <v>-80</v>
      </c>
      <c r="R181" s="98" t="n">
        <f aca="false">IFERROR(IF(O181="Dec",(K181/P181-1))," ")</f>
        <v>-0.5</v>
      </c>
      <c r="S181" s="100" t="str">
        <f aca="false">IF(N181&gt;0,IF(O181="","-",IF(R181&lt;0%,"DEGROWTH","GROWTH")))</f>
        <v>DEGROWTH</v>
      </c>
      <c r="T181" s="69" t="n">
        <v>80</v>
      </c>
      <c r="U181" s="101" t="str">
        <f aca="false">IF(F181&lt;=$V$2,"jAN","")</f>
        <v>jAN</v>
      </c>
      <c r="V181" s="97" t="n">
        <v>80</v>
      </c>
      <c r="W181" s="102" t="n">
        <f aca="false">K181-V181</f>
        <v>0</v>
      </c>
      <c r="X181" s="103" t="n">
        <f aca="false">IFERROR(IF(U181="Jan",(K181/V181-1)),0)</f>
        <v>0</v>
      </c>
      <c r="Y181" s="104" t="str">
        <f aca="false">IF(T181&gt;0,IF(U181="","-",IF(X181&lt;0%,"DEGROWTH","GROWTH")))</f>
        <v>GROWTH</v>
      </c>
      <c r="Z181" s="75" t="n">
        <v>0</v>
      </c>
      <c r="AA181" s="70"/>
      <c r="AB181" s="70" t="s">
        <v>133</v>
      </c>
      <c r="AC181" s="3"/>
    </row>
    <row r="182" customFormat="false" ht="14.25" hidden="false" customHeight="true" outlineLevel="0" collapsed="false">
      <c r="A182" s="70" t="s">
        <v>133</v>
      </c>
      <c r="B182" s="72" t="s">
        <v>141</v>
      </c>
      <c r="C182" s="72" t="s">
        <v>963</v>
      </c>
      <c r="D182" s="72" t="n">
        <v>1000000075</v>
      </c>
      <c r="E182" s="73" t="s">
        <v>964</v>
      </c>
      <c r="F182" s="74" t="n">
        <v>44376</v>
      </c>
      <c r="G182" s="67" t="str">
        <f aca="false">IF(I182&gt;0,"Targeted Dealer","-")</f>
        <v>Targeted Dealer</v>
      </c>
      <c r="H182" s="67"/>
      <c r="I182" s="68" t="n">
        <v>280</v>
      </c>
      <c r="J182" s="68" t="n">
        <f aca="false">I182/$J$1*($J$1-$E$1)</f>
        <v>280</v>
      </c>
      <c r="K182" s="69" t="n">
        <v>280</v>
      </c>
      <c r="L182" s="69" t="n">
        <f aca="false">I182-K182</f>
        <v>0</v>
      </c>
      <c r="M182" s="69" t="n">
        <f aca="false">IFERROR((K182/J182%),"-")</f>
        <v>100</v>
      </c>
      <c r="N182" s="97" t="n">
        <v>240</v>
      </c>
      <c r="O182" s="98" t="str">
        <f aca="false">IF(F182&lt;=$P$2,"DEC","")</f>
        <v>DEC</v>
      </c>
      <c r="P182" s="97" t="n">
        <v>240</v>
      </c>
      <c r="Q182" s="99" t="n">
        <f aca="false">K182-P182</f>
        <v>40</v>
      </c>
      <c r="R182" s="98" t="n">
        <f aca="false">IFERROR(IF(O182="Dec",(K182/P182-1))," ")</f>
        <v>0.166666666666667</v>
      </c>
      <c r="S182" s="100" t="str">
        <f aca="false">IF(N182&gt;0,IF(O182="","-",IF(R182&lt;0%,"DEGROWTH","GROWTH")))</f>
        <v>GROWTH</v>
      </c>
      <c r="T182" s="69" t="n">
        <v>280</v>
      </c>
      <c r="U182" s="101" t="str">
        <f aca="false">IF(F182&lt;=$V$2,"jAN","")</f>
        <v>jAN</v>
      </c>
      <c r="V182" s="97" t="n">
        <v>280</v>
      </c>
      <c r="W182" s="102" t="n">
        <f aca="false">K182-V182</f>
        <v>0</v>
      </c>
      <c r="X182" s="103" t="n">
        <f aca="false">IFERROR(IF(U182="Jan",(K182/V182-1)),0)</f>
        <v>0</v>
      </c>
      <c r="Y182" s="104" t="str">
        <f aca="false">IF(T182&gt;0,IF(U182="","-",IF(X182&lt;0%,"DEGROWTH","GROWTH")))</f>
        <v>GROWTH</v>
      </c>
      <c r="Z182" s="75" t="n">
        <v>0</v>
      </c>
      <c r="AA182" s="70"/>
      <c r="AB182" s="70" t="s">
        <v>133</v>
      </c>
      <c r="AC182" s="3"/>
    </row>
    <row r="183" customFormat="false" ht="14.25" hidden="false" customHeight="true" outlineLevel="0" collapsed="false">
      <c r="A183" s="70" t="s">
        <v>133</v>
      </c>
      <c r="B183" s="72" t="s">
        <v>141</v>
      </c>
      <c r="C183" s="72" t="s">
        <v>965</v>
      </c>
      <c r="D183" s="72" t="n">
        <v>1000000088</v>
      </c>
      <c r="E183" s="73" t="s">
        <v>966</v>
      </c>
      <c r="F183" s="74" t="n">
        <v>44452</v>
      </c>
      <c r="G183" s="67" t="str">
        <f aca="false">IF(I183&gt;0,"Targeted Dealer","-")</f>
        <v>Targeted Dealer</v>
      </c>
      <c r="H183" s="67"/>
      <c r="I183" s="68" t="n">
        <v>240</v>
      </c>
      <c r="J183" s="68" t="n">
        <f aca="false">I183/$J$1*($J$1-$E$1)</f>
        <v>240</v>
      </c>
      <c r="K183" s="69" t="n">
        <v>480</v>
      </c>
      <c r="L183" s="69" t="n">
        <f aca="false">I183-K183</f>
        <v>-240</v>
      </c>
      <c r="M183" s="69" t="n">
        <f aca="false">IFERROR((K183/J183%),"-")</f>
        <v>200</v>
      </c>
      <c r="N183" s="97" t="n">
        <v>240</v>
      </c>
      <c r="O183" s="98" t="str">
        <f aca="false">IF(F183&lt;=$P$2,"DEC","")</f>
        <v>DEC</v>
      </c>
      <c r="P183" s="97" t="n">
        <v>240</v>
      </c>
      <c r="Q183" s="99" t="n">
        <f aca="false">K183-P183</f>
        <v>240</v>
      </c>
      <c r="R183" s="98" t="n">
        <f aca="false">IFERROR(IF(O183="Dec",(K183/P183-1))," ")</f>
        <v>1</v>
      </c>
      <c r="S183" s="100" t="str">
        <f aca="false">IF(N183&gt;0,IF(O183="","-",IF(R183&lt;0%,"DEGROWTH","GROWTH")))</f>
        <v>GROWTH</v>
      </c>
      <c r="T183" s="69" t="n">
        <v>240</v>
      </c>
      <c r="U183" s="101" t="str">
        <f aca="false">IF(F183&lt;=$V$2,"jAN","")</f>
        <v>jAN</v>
      </c>
      <c r="V183" s="97" t="n">
        <v>240</v>
      </c>
      <c r="W183" s="102" t="n">
        <f aca="false">K183-V183</f>
        <v>240</v>
      </c>
      <c r="X183" s="103" t="n">
        <f aca="false">IFERROR(IF(U183="Jan",(K183/V183-1)),0)</f>
        <v>1</v>
      </c>
      <c r="Y183" s="104" t="str">
        <f aca="false">IF(T183&gt;0,IF(U183="","-",IF(X183&lt;0%,"DEGROWTH","GROWTH")))</f>
        <v>GROWTH</v>
      </c>
      <c r="Z183" s="75" t="n">
        <v>0</v>
      </c>
      <c r="AA183" s="70"/>
      <c r="AB183" s="70" t="s">
        <v>133</v>
      </c>
      <c r="AC183" s="3"/>
    </row>
    <row r="184" customFormat="false" ht="14.25" hidden="false" customHeight="true" outlineLevel="0" collapsed="false">
      <c r="A184" s="70" t="s">
        <v>133</v>
      </c>
      <c r="B184" s="72" t="s">
        <v>141</v>
      </c>
      <c r="C184" s="72" t="s">
        <v>967</v>
      </c>
      <c r="D184" s="72" t="n">
        <v>1000002392</v>
      </c>
      <c r="E184" s="73" t="s">
        <v>968</v>
      </c>
      <c r="F184" s="74" t="n">
        <v>44539</v>
      </c>
      <c r="G184" s="67" t="str">
        <f aca="false">IF(I184&gt;0,"Targeted Dealer","-")</f>
        <v>Targeted Dealer</v>
      </c>
      <c r="H184" s="67"/>
      <c r="I184" s="68" t="n">
        <v>120</v>
      </c>
      <c r="J184" s="68" t="n">
        <f aca="false">I184/$J$1*($J$1-$E$1)</f>
        <v>120</v>
      </c>
      <c r="K184" s="69" t="n">
        <v>0</v>
      </c>
      <c r="L184" s="69" t="n">
        <f aca="false">I184-K184</f>
        <v>120</v>
      </c>
      <c r="M184" s="69" t="n">
        <f aca="false">IFERROR((K184/J184%),"-")</f>
        <v>0</v>
      </c>
      <c r="N184" s="97" t="n">
        <v>160</v>
      </c>
      <c r="O184" s="98" t="str">
        <f aca="false">IF(F184&lt;=$P$2,"DEC","")</f>
        <v>DEC</v>
      </c>
      <c r="P184" s="97" t="n">
        <v>160</v>
      </c>
      <c r="Q184" s="99" t="n">
        <f aca="false">K184-P184</f>
        <v>-160</v>
      </c>
      <c r="R184" s="98" t="n">
        <f aca="false">IFERROR(IF(O184="Dec",(K184/P184-1))," ")</f>
        <v>-1</v>
      </c>
      <c r="S184" s="100" t="str">
        <f aca="false">IF(N184&gt;0,IF(O184="","-",IF(R184&lt;0%,"DEGROWTH","GROWTH")))</f>
        <v>DEGROWTH</v>
      </c>
      <c r="T184" s="69" t="n">
        <v>80</v>
      </c>
      <c r="U184" s="101" t="str">
        <f aca="false">IF(F184&lt;=$V$2,"jAN","")</f>
        <v>jAN</v>
      </c>
      <c r="V184" s="97" t="n">
        <v>80</v>
      </c>
      <c r="W184" s="102" t="n">
        <f aca="false">K184-V184</f>
        <v>-80</v>
      </c>
      <c r="X184" s="103" t="n">
        <f aca="false">IFERROR(IF(U184="Jan",(K184/V184-1)),0)</f>
        <v>-1</v>
      </c>
      <c r="Y184" s="104" t="str">
        <f aca="false">IF(T184&gt;0,IF(U184="","-",IF(X184&lt;0%,"DEGROWTH","GROWTH")))</f>
        <v>DEGROWTH</v>
      </c>
      <c r="Z184" s="75" t="n">
        <v>0</v>
      </c>
      <c r="AA184" s="70"/>
      <c r="AB184" s="70" t="s">
        <v>133</v>
      </c>
      <c r="AC184" s="3"/>
    </row>
    <row r="185" customFormat="false" ht="14.25" hidden="false" customHeight="true" outlineLevel="0" collapsed="false">
      <c r="A185" s="70" t="s">
        <v>133</v>
      </c>
      <c r="B185" s="72" t="s">
        <v>141</v>
      </c>
      <c r="C185" s="72" t="s">
        <v>182</v>
      </c>
      <c r="D185" s="72" t="n">
        <v>1000002816</v>
      </c>
      <c r="E185" s="73" t="s">
        <v>183</v>
      </c>
      <c r="F185" s="74" t="n">
        <v>44727</v>
      </c>
      <c r="G185" s="67" t="str">
        <f aca="false">IF(I185&gt;0,"Targeted Dealer","-")</f>
        <v>Targeted Dealer</v>
      </c>
      <c r="H185" s="67"/>
      <c r="I185" s="68" t="n">
        <v>40</v>
      </c>
      <c r="J185" s="68" t="n">
        <f aca="false">I185/$J$1*($J$1-$E$1)</f>
        <v>40</v>
      </c>
      <c r="K185" s="69" t="n">
        <v>0</v>
      </c>
      <c r="L185" s="69" t="n">
        <f aca="false">I185-K185</f>
        <v>40</v>
      </c>
      <c r="M185" s="69" t="n">
        <f aca="false">IFERROR((K185/J185%),"-")</f>
        <v>0</v>
      </c>
      <c r="N185" s="97" t="n">
        <v>0</v>
      </c>
      <c r="O185" s="98" t="str">
        <f aca="false">IF(F185&lt;=$P$2,"DEC","")</f>
        <v>DEC</v>
      </c>
      <c r="P185" s="97" t="n">
        <v>0</v>
      </c>
      <c r="Q185" s="99" t="n">
        <f aca="false">K185-P185</f>
        <v>0</v>
      </c>
      <c r="R185" s="98" t="str">
        <f aca="false">IFERROR(IF(O185="Dec",(K185/P185-1))," ")</f>
        <v> </v>
      </c>
      <c r="S185" s="105" t="b">
        <f aca="false">IF(N185&gt;0,IF(O185="","-",IF(R185&lt;0%,"DEGROWTH","GROWTH")))</f>
        <v>0</v>
      </c>
      <c r="T185" s="69" t="n">
        <v>80</v>
      </c>
      <c r="U185" s="101" t="str">
        <f aca="false">IF(F185&lt;=$V$2,"jAN","")</f>
        <v>jAN</v>
      </c>
      <c r="V185" s="97" t="n">
        <v>80</v>
      </c>
      <c r="W185" s="102" t="n">
        <f aca="false">K185-V185</f>
        <v>-80</v>
      </c>
      <c r="X185" s="103" t="n">
        <f aca="false">IFERROR(IF(U185="Jan",(K185/V185-1)),0)</f>
        <v>-1</v>
      </c>
      <c r="Y185" s="104" t="str">
        <f aca="false">IF(T185&gt;0,IF(U185="","-",IF(X185&lt;0%,"DEGROWTH","GROWTH")))</f>
        <v>DEGROWTH</v>
      </c>
      <c r="Z185" s="75" t="n">
        <v>1</v>
      </c>
      <c r="AA185" s="70"/>
      <c r="AB185" s="70" t="s">
        <v>133</v>
      </c>
      <c r="AC185" s="3"/>
    </row>
    <row r="186" customFormat="false" ht="14.25" hidden="false" customHeight="true" outlineLevel="0" collapsed="false">
      <c r="A186" s="70" t="s">
        <v>133</v>
      </c>
      <c r="B186" s="72" t="s">
        <v>141</v>
      </c>
      <c r="C186" s="72" t="s">
        <v>969</v>
      </c>
      <c r="D186" s="72" t="n">
        <v>1000003166</v>
      </c>
      <c r="E186" s="73" t="s">
        <v>970</v>
      </c>
      <c r="F186" s="74" t="n">
        <v>44916</v>
      </c>
      <c r="G186" s="67" t="str">
        <f aca="false">IF(I186&gt;0,"Targeted Dealer","-")</f>
        <v>Targeted Dealer</v>
      </c>
      <c r="H186" s="67"/>
      <c r="I186" s="68" t="n">
        <v>200</v>
      </c>
      <c r="J186" s="68" t="n">
        <f aca="false">I186/$J$1*($J$1-$E$1)</f>
        <v>200</v>
      </c>
      <c r="K186" s="69" t="n">
        <v>120</v>
      </c>
      <c r="L186" s="69" t="n">
        <f aca="false">I186-K186</f>
        <v>80</v>
      </c>
      <c r="M186" s="69" t="n">
        <f aca="false">IFERROR((K186/J186%),"-")</f>
        <v>60</v>
      </c>
      <c r="N186" s="97" t="n">
        <v>0</v>
      </c>
      <c r="O186" s="98" t="str">
        <f aca="false">IF(F186&lt;=$P$2,"DEC","")</f>
        <v>DEC</v>
      </c>
      <c r="P186" s="97" t="n">
        <v>0</v>
      </c>
      <c r="Q186" s="99" t="n">
        <f aca="false">K186-P186</f>
        <v>120</v>
      </c>
      <c r="R186" s="98" t="str">
        <f aca="false">IFERROR(IF(O186="Dec",(K186/P186-1))," ")</f>
        <v> </v>
      </c>
      <c r="S186" s="105" t="b">
        <f aca="false">IF(N186&gt;0,IF(O186="","-",IF(R186&lt;0%,"DEGROWTH","GROWTH")))</f>
        <v>0</v>
      </c>
      <c r="T186" s="69" t="n">
        <v>40</v>
      </c>
      <c r="U186" s="101" t="str">
        <f aca="false">IF(F186&lt;=$V$2,"jAN","")</f>
        <v>jAN</v>
      </c>
      <c r="V186" s="97" t="n">
        <v>40</v>
      </c>
      <c r="W186" s="102" t="n">
        <f aca="false">K186-V186</f>
        <v>80</v>
      </c>
      <c r="X186" s="103" t="n">
        <f aca="false">IFERROR(IF(U186="Jan",(K186/V186-1)),0)</f>
        <v>2</v>
      </c>
      <c r="Y186" s="104" t="str">
        <f aca="false">IF(T186&gt;0,IF(U186="","-",IF(X186&lt;0%,"DEGROWTH","GROWTH")))</f>
        <v>GROWTH</v>
      </c>
      <c r="Z186" s="75" t="n">
        <v>0</v>
      </c>
      <c r="AA186" s="70"/>
      <c r="AB186" s="70" t="s">
        <v>133</v>
      </c>
      <c r="AC186" s="3"/>
    </row>
    <row r="187" customFormat="false" ht="14.25" hidden="false" customHeight="true" outlineLevel="0" collapsed="false">
      <c r="A187" s="70" t="s">
        <v>133</v>
      </c>
      <c r="B187" s="72" t="s">
        <v>141</v>
      </c>
      <c r="C187" s="72" t="s">
        <v>971</v>
      </c>
      <c r="D187" s="72" t="n">
        <v>1000003273</v>
      </c>
      <c r="E187" s="72" t="s">
        <v>972</v>
      </c>
      <c r="F187" s="74" t="n">
        <v>44949</v>
      </c>
      <c r="G187" s="67" t="str">
        <f aca="false">IF(I187&gt;0,"Targeted Dealer","-")</f>
        <v>Targeted Dealer</v>
      </c>
      <c r="H187" s="67"/>
      <c r="I187" s="68" t="n">
        <v>120</v>
      </c>
      <c r="J187" s="68" t="n">
        <f aca="false">I187/$J$1*($J$1-$E$1)</f>
        <v>120</v>
      </c>
      <c r="K187" s="69" t="n">
        <v>120</v>
      </c>
      <c r="L187" s="69" t="n">
        <f aca="false">I187-K187</f>
        <v>0</v>
      </c>
      <c r="M187" s="69" t="n">
        <f aca="false">IFERROR((K187/J187%),"-")</f>
        <v>100</v>
      </c>
      <c r="N187" s="97" t="n">
        <v>80</v>
      </c>
      <c r="O187" s="98" t="str">
        <f aca="false">IF(F187&lt;=$P$2,"DEC","")</f>
        <v>DEC</v>
      </c>
      <c r="P187" s="97" t="n">
        <v>80</v>
      </c>
      <c r="Q187" s="99" t="n">
        <f aca="false">K187-P187</f>
        <v>40</v>
      </c>
      <c r="R187" s="98" t="n">
        <f aca="false">IFERROR(IF(O187="Dec",(K187/P187-1))," ")</f>
        <v>0.5</v>
      </c>
      <c r="S187" s="100" t="str">
        <f aca="false">IF(N187&gt;0,IF(O187="","-",IF(R187&lt;0%,"DEGROWTH","GROWTH")))</f>
        <v>GROWTH</v>
      </c>
      <c r="T187" s="69" t="n">
        <v>80</v>
      </c>
      <c r="U187" s="101" t="str">
        <f aca="false">IF(F187&lt;=$V$2,"jAN","")</f>
        <v>jAN</v>
      </c>
      <c r="V187" s="97" t="n">
        <v>80</v>
      </c>
      <c r="W187" s="102" t="n">
        <f aca="false">K187-V187</f>
        <v>40</v>
      </c>
      <c r="X187" s="103" t="n">
        <f aca="false">IFERROR(IF(U187="Jan",(K187/V187-1)),0)</f>
        <v>0.5</v>
      </c>
      <c r="Y187" s="104" t="str">
        <f aca="false">IF(T187&gt;0,IF(U187="","-",IF(X187&lt;0%,"DEGROWTH","GROWTH")))</f>
        <v>GROWTH</v>
      </c>
      <c r="Z187" s="75" t="n">
        <v>0</v>
      </c>
      <c r="AA187" s="70"/>
      <c r="AB187" s="70" t="s">
        <v>133</v>
      </c>
      <c r="AC187" s="3"/>
    </row>
    <row r="188" customFormat="false" ht="14.25" hidden="false" customHeight="true" outlineLevel="0" collapsed="false">
      <c r="A188" s="70" t="s">
        <v>133</v>
      </c>
      <c r="B188" s="72" t="s">
        <v>141</v>
      </c>
      <c r="C188" s="72" t="s">
        <v>973</v>
      </c>
      <c r="D188" s="72" t="n">
        <v>1000003424</v>
      </c>
      <c r="E188" s="72" t="s">
        <v>974</v>
      </c>
      <c r="F188" s="74" t="n">
        <v>44999</v>
      </c>
      <c r="G188" s="67" t="str">
        <f aca="false">IF(I188&gt;0,"Targeted Dealer","-")</f>
        <v>Targeted Dealer</v>
      </c>
      <c r="H188" s="67"/>
      <c r="I188" s="68" t="n">
        <v>240</v>
      </c>
      <c r="J188" s="68" t="n">
        <f aca="false">I188/$J$1*($J$1-$E$1)</f>
        <v>240</v>
      </c>
      <c r="K188" s="69" t="n">
        <v>280</v>
      </c>
      <c r="L188" s="69" t="n">
        <f aca="false">I188-K188</f>
        <v>-40</v>
      </c>
      <c r="M188" s="69" t="n">
        <f aca="false">IFERROR((K188/J188%),"-")</f>
        <v>116.666666666667</v>
      </c>
      <c r="N188" s="97" t="n">
        <v>320</v>
      </c>
      <c r="O188" s="98" t="str">
        <f aca="false">IF(F188&lt;=$P$2,"DEC","")</f>
        <v>DEC</v>
      </c>
      <c r="P188" s="97" t="n">
        <v>320</v>
      </c>
      <c r="Q188" s="99" t="n">
        <f aca="false">K188-P188</f>
        <v>-40</v>
      </c>
      <c r="R188" s="98" t="n">
        <f aca="false">IFERROR(IF(O188="Dec",(K188/P188-1))," ")</f>
        <v>-0.125</v>
      </c>
      <c r="S188" s="100" t="str">
        <f aca="false">IF(N188&gt;0,IF(O188="","-",IF(R188&lt;0%,"DEGROWTH","GROWTH")))</f>
        <v>DEGROWTH</v>
      </c>
      <c r="T188" s="69" t="n">
        <v>220</v>
      </c>
      <c r="U188" s="101" t="str">
        <f aca="false">IF(F188&lt;=$V$2,"jAN","")</f>
        <v>jAN</v>
      </c>
      <c r="V188" s="97" t="n">
        <v>220</v>
      </c>
      <c r="W188" s="102" t="n">
        <f aca="false">K188-V188</f>
        <v>60</v>
      </c>
      <c r="X188" s="103" t="n">
        <f aca="false">IFERROR(IF(U188="Jan",(K188/V188-1)),0)</f>
        <v>0.272727272727273</v>
      </c>
      <c r="Y188" s="104" t="str">
        <f aca="false">IF(T188&gt;0,IF(U188="","-",IF(X188&lt;0%,"DEGROWTH","GROWTH")))</f>
        <v>GROWTH</v>
      </c>
      <c r="Z188" s="75" t="n">
        <v>0</v>
      </c>
      <c r="AA188" s="70"/>
      <c r="AB188" s="70" t="s">
        <v>133</v>
      </c>
      <c r="AC188" s="3"/>
    </row>
    <row r="189" customFormat="false" ht="14.25" hidden="false" customHeight="true" outlineLevel="0" collapsed="false">
      <c r="A189" s="70" t="s">
        <v>133</v>
      </c>
      <c r="B189" s="72" t="s">
        <v>141</v>
      </c>
      <c r="C189" s="72" t="s">
        <v>975</v>
      </c>
      <c r="D189" s="72" t="n">
        <v>1000003452</v>
      </c>
      <c r="E189" s="72" t="s">
        <v>976</v>
      </c>
      <c r="F189" s="74" t="n">
        <v>45012</v>
      </c>
      <c r="G189" s="67" t="str">
        <f aca="false">IF(I189&gt;0,"Targeted Dealer","-")</f>
        <v>Targeted Dealer</v>
      </c>
      <c r="H189" s="67"/>
      <c r="I189" s="68" t="n">
        <v>600</v>
      </c>
      <c r="J189" s="68" t="n">
        <f aca="false">I189/$J$1*($J$1-$E$1)</f>
        <v>600</v>
      </c>
      <c r="K189" s="69" t="n">
        <v>160</v>
      </c>
      <c r="L189" s="69" t="n">
        <f aca="false">I189-K189</f>
        <v>440</v>
      </c>
      <c r="M189" s="69" t="n">
        <f aca="false">IFERROR((K189/J189%),"-")</f>
        <v>26.6666666666667</v>
      </c>
      <c r="N189" s="97" t="n">
        <v>510</v>
      </c>
      <c r="O189" s="98" t="str">
        <f aca="false">IF(F189&lt;=$P$2,"DEC","")</f>
        <v>DEC</v>
      </c>
      <c r="P189" s="97" t="n">
        <v>510</v>
      </c>
      <c r="Q189" s="99" t="n">
        <f aca="false">K189-P189</f>
        <v>-350</v>
      </c>
      <c r="R189" s="98" t="n">
        <f aca="false">IFERROR(IF(O189="Dec",(K189/P189-1))," ")</f>
        <v>-0.686274509803922</v>
      </c>
      <c r="S189" s="100" t="str">
        <f aca="false">IF(N189&gt;0,IF(O189="","-",IF(R189&lt;0%,"DEGROWTH","GROWTH")))</f>
        <v>DEGROWTH</v>
      </c>
      <c r="T189" s="69" t="n">
        <v>631</v>
      </c>
      <c r="U189" s="101" t="str">
        <f aca="false">IF(F189&lt;=$V$2,"jAN","")</f>
        <v>jAN</v>
      </c>
      <c r="V189" s="97" t="n">
        <v>631</v>
      </c>
      <c r="W189" s="102" t="n">
        <f aca="false">K189-V189</f>
        <v>-471</v>
      </c>
      <c r="X189" s="103" t="n">
        <f aca="false">IFERROR(IF(U189="Jan",(K189/V189-1)),0)</f>
        <v>-0.746434231378764</v>
      </c>
      <c r="Y189" s="104" t="str">
        <f aca="false">IF(T189&gt;0,IF(U189="","-",IF(X189&lt;0%,"DEGROWTH","GROWTH")))</f>
        <v>DEGROWTH</v>
      </c>
      <c r="Z189" s="75" t="n">
        <v>0</v>
      </c>
      <c r="AA189" s="70"/>
      <c r="AB189" s="70" t="s">
        <v>133</v>
      </c>
      <c r="AC189" s="3"/>
    </row>
    <row r="190" customFormat="false" ht="14.25" hidden="false" customHeight="true" outlineLevel="0" collapsed="false">
      <c r="A190" s="70" t="s">
        <v>133</v>
      </c>
      <c r="B190" s="72" t="s">
        <v>141</v>
      </c>
      <c r="C190" s="72" t="s">
        <v>184</v>
      </c>
      <c r="D190" s="72" t="n">
        <v>1000003533</v>
      </c>
      <c r="E190" s="72" t="s">
        <v>185</v>
      </c>
      <c r="F190" s="74" t="n">
        <v>45064</v>
      </c>
      <c r="G190" s="67" t="str">
        <f aca="false">IF(I190&gt;0,"Targeted Dealer","-")</f>
        <v>Targeted Dealer</v>
      </c>
      <c r="H190" s="67"/>
      <c r="I190" s="68" t="n">
        <v>160</v>
      </c>
      <c r="J190" s="68" t="n">
        <f aca="false">I190/$J$1*($J$1-$E$1)</f>
        <v>160</v>
      </c>
      <c r="K190" s="69" t="n">
        <v>40</v>
      </c>
      <c r="L190" s="69" t="n">
        <f aca="false">I190-K190</f>
        <v>120</v>
      </c>
      <c r="M190" s="69" t="n">
        <f aca="false">IFERROR((K190/J190%),"-")</f>
        <v>25</v>
      </c>
      <c r="N190" s="97" t="n">
        <v>80</v>
      </c>
      <c r="O190" s="98" t="str">
        <f aca="false">IF(F190&lt;=$P$2,"DEC","")</f>
        <v>DEC</v>
      </c>
      <c r="P190" s="97" t="n">
        <v>80</v>
      </c>
      <c r="Q190" s="99" t="n">
        <f aca="false">K190-P190</f>
        <v>-40</v>
      </c>
      <c r="R190" s="98" t="n">
        <f aca="false">IFERROR(IF(O190="Dec",(K190/P190-1))," ")</f>
        <v>-0.5</v>
      </c>
      <c r="S190" s="100" t="str">
        <f aca="false">IF(N190&gt;0,IF(O190="","-",IF(R190&lt;0%,"DEGROWTH","GROWTH")))</f>
        <v>DEGROWTH</v>
      </c>
      <c r="T190" s="69" t="n">
        <v>120</v>
      </c>
      <c r="U190" s="101" t="str">
        <f aca="false">IF(F190&lt;=$V$2,"jAN","")</f>
        <v>jAN</v>
      </c>
      <c r="V190" s="97" t="n">
        <v>120</v>
      </c>
      <c r="W190" s="102" t="n">
        <f aca="false">K190-V190</f>
        <v>-80</v>
      </c>
      <c r="X190" s="103" t="n">
        <f aca="false">IFERROR(IF(U190="Jan",(K190/V190-1)),0)</f>
        <v>-0.666666666666667</v>
      </c>
      <c r="Y190" s="104" t="str">
        <f aca="false">IF(T190&gt;0,IF(U190="","-",IF(X190&lt;0%,"DEGROWTH","GROWTH")))</f>
        <v>DEGROWTH</v>
      </c>
      <c r="Z190" s="75" t="n">
        <v>0</v>
      </c>
      <c r="AA190" s="70"/>
      <c r="AB190" s="70" t="s">
        <v>133</v>
      </c>
      <c r="AC190" s="3"/>
    </row>
    <row r="191" customFormat="false" ht="14.25" hidden="false" customHeight="true" outlineLevel="0" collapsed="false">
      <c r="A191" s="70" t="s">
        <v>133</v>
      </c>
      <c r="B191" s="72" t="s">
        <v>141</v>
      </c>
      <c r="C191" s="72" t="s">
        <v>977</v>
      </c>
      <c r="D191" s="72" t="n">
        <v>1000003653</v>
      </c>
      <c r="E191" s="72" t="s">
        <v>187</v>
      </c>
      <c r="F191" s="74" t="n">
        <v>45134</v>
      </c>
      <c r="G191" s="67" t="str">
        <f aca="false">IF(I191&gt;0,"Targeted Dealer","-")</f>
        <v>Targeted Dealer</v>
      </c>
      <c r="H191" s="67"/>
      <c r="I191" s="68" t="n">
        <v>50</v>
      </c>
      <c r="J191" s="68" t="n">
        <f aca="false">I191/$J$1*($J$1-$E$1)</f>
        <v>50</v>
      </c>
      <c r="K191" s="69" t="n">
        <v>53</v>
      </c>
      <c r="L191" s="69" t="n">
        <f aca="false">I191-K191</f>
        <v>-3</v>
      </c>
      <c r="M191" s="69" t="n">
        <f aca="false">IFERROR((K191/J191%),"-")</f>
        <v>106</v>
      </c>
      <c r="N191" s="97" t="n">
        <v>45</v>
      </c>
      <c r="O191" s="98" t="str">
        <f aca="false">IF(F191&lt;=$P$2,"DEC","")</f>
        <v>DEC</v>
      </c>
      <c r="P191" s="97" t="n">
        <v>45</v>
      </c>
      <c r="Q191" s="99" t="n">
        <f aca="false">K191-P191</f>
        <v>8</v>
      </c>
      <c r="R191" s="98" t="n">
        <f aca="false">IFERROR(IF(O191="Dec",(K191/P191-1))," ")</f>
        <v>0.177777777777778</v>
      </c>
      <c r="S191" s="100" t="str">
        <f aca="false">IF(N191&gt;0,IF(O191="","-",IF(R191&lt;0%,"DEGROWTH","GROWTH")))</f>
        <v>GROWTH</v>
      </c>
      <c r="T191" s="69" t="n">
        <v>48</v>
      </c>
      <c r="U191" s="101" t="str">
        <f aca="false">IF(F191&lt;=$V$2,"jAN","")</f>
        <v>jAN</v>
      </c>
      <c r="V191" s="97" t="n">
        <v>48</v>
      </c>
      <c r="W191" s="102" t="n">
        <f aca="false">K191-V191</f>
        <v>5</v>
      </c>
      <c r="X191" s="103" t="n">
        <f aca="false">IFERROR(IF(U191="Jan",(K191/V191-1)),0)</f>
        <v>0.104166666666667</v>
      </c>
      <c r="Y191" s="104" t="str">
        <f aca="false">IF(T191&gt;0,IF(U191="","-",IF(X191&lt;0%,"DEGROWTH","GROWTH")))</f>
        <v>GROWTH</v>
      </c>
      <c r="Z191" s="75" t="n">
        <v>0</v>
      </c>
      <c r="AA191" s="70"/>
      <c r="AB191" s="70" t="s">
        <v>133</v>
      </c>
      <c r="AC191" s="3"/>
    </row>
    <row r="192" customFormat="false" ht="14.25" hidden="false" customHeight="true" outlineLevel="0" collapsed="false">
      <c r="A192" s="70" t="s">
        <v>133</v>
      </c>
      <c r="B192" s="72" t="s">
        <v>141</v>
      </c>
      <c r="C192" s="72" t="s">
        <v>978</v>
      </c>
      <c r="D192" s="72" t="n">
        <v>1000003727</v>
      </c>
      <c r="E192" s="72" t="s">
        <v>979</v>
      </c>
      <c r="F192" s="74" t="n">
        <v>45215</v>
      </c>
      <c r="G192" s="67" t="str">
        <f aca="false">IF(I192&gt;0,"Targeted Dealer","-")</f>
        <v>Targeted Dealer</v>
      </c>
      <c r="H192" s="67"/>
      <c r="I192" s="68" t="n">
        <v>200</v>
      </c>
      <c r="J192" s="68" t="n">
        <f aca="false">I192/$J$1*($J$1-$E$1)</f>
        <v>200</v>
      </c>
      <c r="K192" s="69" t="n">
        <v>120</v>
      </c>
      <c r="L192" s="69" t="n">
        <f aca="false">I192-K192</f>
        <v>80</v>
      </c>
      <c r="M192" s="69" t="n">
        <f aca="false">IFERROR((K192/J192%),"-")</f>
        <v>60</v>
      </c>
      <c r="N192" s="97" t="n">
        <v>200</v>
      </c>
      <c r="O192" s="98" t="str">
        <f aca="false">IF(F192&lt;=$P$2,"DEC","")</f>
        <v>DEC</v>
      </c>
      <c r="P192" s="97" t="n">
        <v>200</v>
      </c>
      <c r="Q192" s="99" t="n">
        <f aca="false">K192-P192</f>
        <v>-80</v>
      </c>
      <c r="R192" s="98" t="n">
        <f aca="false">IFERROR(IF(O192="Dec",(K192/P192-1))," ")</f>
        <v>-0.4</v>
      </c>
      <c r="S192" s="100" t="str">
        <f aca="false">IF(N192&gt;0,IF(O192="","-",IF(R192&lt;0%,"DEGROWTH","GROWTH")))</f>
        <v>DEGROWTH</v>
      </c>
      <c r="T192" s="69" t="n">
        <v>120</v>
      </c>
      <c r="U192" s="101" t="str">
        <f aca="false">IF(F192&lt;=$V$2,"jAN","")</f>
        <v>jAN</v>
      </c>
      <c r="V192" s="97" t="n">
        <v>120</v>
      </c>
      <c r="W192" s="102" t="n">
        <f aca="false">K192-V192</f>
        <v>0</v>
      </c>
      <c r="X192" s="103" t="n">
        <f aca="false">IFERROR(IF(U192="Jan",(K192/V192-1)),0)</f>
        <v>0</v>
      </c>
      <c r="Y192" s="104" t="str">
        <f aca="false">IF(T192&gt;0,IF(U192="","-",IF(X192&lt;0%,"DEGROWTH","GROWTH")))</f>
        <v>GROWTH</v>
      </c>
      <c r="Z192" s="75" t="n">
        <v>0</v>
      </c>
      <c r="AA192" s="70"/>
      <c r="AB192" s="70" t="s">
        <v>133</v>
      </c>
      <c r="AC192" s="3"/>
    </row>
    <row r="193" customFormat="false" ht="14.25" hidden="false" customHeight="true" outlineLevel="0" collapsed="false">
      <c r="A193" s="70" t="s">
        <v>133</v>
      </c>
      <c r="B193" s="72" t="s">
        <v>141</v>
      </c>
      <c r="C193" s="72" t="s">
        <v>980</v>
      </c>
      <c r="D193" s="72" t="n">
        <v>1000003782</v>
      </c>
      <c r="E193" s="72" t="s">
        <v>981</v>
      </c>
      <c r="F193" s="74" t="n">
        <v>45271</v>
      </c>
      <c r="G193" s="67" t="str">
        <f aca="false">IF(I193&gt;0,"Targeted Dealer","-")</f>
        <v>Targeted Dealer</v>
      </c>
      <c r="H193" s="67"/>
      <c r="I193" s="68" t="n">
        <v>70</v>
      </c>
      <c r="J193" s="68" t="n">
        <f aca="false">I193/$J$1*($J$1-$E$1)</f>
        <v>70</v>
      </c>
      <c r="K193" s="69" t="n">
        <v>13</v>
      </c>
      <c r="L193" s="69" t="n">
        <f aca="false">I193-K193</f>
        <v>57</v>
      </c>
      <c r="M193" s="69" t="n">
        <f aca="false">IFERROR((K193/J193%),"-")</f>
        <v>18.5714285714286</v>
      </c>
      <c r="N193" s="97" t="n">
        <v>47.5</v>
      </c>
      <c r="O193" s="98" t="str">
        <f aca="false">IF(F193&lt;=$P$2,"DEC","")</f>
        <v>DEC</v>
      </c>
      <c r="P193" s="97" t="n">
        <v>47.5</v>
      </c>
      <c r="Q193" s="99" t="n">
        <f aca="false">K193-P193</f>
        <v>-34.5</v>
      </c>
      <c r="R193" s="98" t="n">
        <f aca="false">IFERROR(IF(O193="Dec",(K193/P193-1))," ")</f>
        <v>-0.726315789473684</v>
      </c>
      <c r="S193" s="100" t="str">
        <f aca="false">IF(N193&gt;0,IF(O193="","-",IF(R193&lt;0%,"DEGROWTH","GROWTH")))</f>
        <v>DEGROWTH</v>
      </c>
      <c r="T193" s="69" t="n">
        <v>50.5</v>
      </c>
      <c r="U193" s="101" t="str">
        <f aca="false">IF(F193&lt;=$V$2,"jAN","")</f>
        <v>jAN</v>
      </c>
      <c r="V193" s="97" t="n">
        <v>50.5</v>
      </c>
      <c r="W193" s="102" t="n">
        <f aca="false">K193-V193</f>
        <v>-37.5</v>
      </c>
      <c r="X193" s="103" t="n">
        <f aca="false">IFERROR(IF(U193="Jan",(K193/V193-1)),0)</f>
        <v>-0.742574257425743</v>
      </c>
      <c r="Y193" s="104" t="str">
        <f aca="false">IF(T193&gt;0,IF(U193="","-",IF(X193&lt;0%,"DEGROWTH","GROWTH")))</f>
        <v>DEGROWTH</v>
      </c>
      <c r="Z193" s="75" t="n">
        <v>0</v>
      </c>
      <c r="AA193" s="70"/>
      <c r="AB193" s="70" t="s">
        <v>133</v>
      </c>
      <c r="AC193" s="3"/>
    </row>
    <row r="194" customFormat="false" ht="14.25" hidden="false" customHeight="true" outlineLevel="0" collapsed="false">
      <c r="A194" s="70" t="s">
        <v>133</v>
      </c>
      <c r="B194" s="72" t="s">
        <v>141</v>
      </c>
      <c r="C194" s="72" t="s">
        <v>982</v>
      </c>
      <c r="D194" s="72" t="n">
        <v>1000003816</v>
      </c>
      <c r="E194" s="72" t="s">
        <v>983</v>
      </c>
      <c r="F194" s="78" t="n">
        <v>45301</v>
      </c>
      <c r="G194" s="67" t="str">
        <f aca="false">IF(I194&gt;0,"Targeted Dealer","-")</f>
        <v>Targeted Dealer</v>
      </c>
      <c r="H194" s="67"/>
      <c r="I194" s="68" t="n">
        <v>20</v>
      </c>
      <c r="J194" s="68" t="n">
        <f aca="false">I194/$J$1*($J$1-$E$1)</f>
        <v>20</v>
      </c>
      <c r="K194" s="69" t="n">
        <v>0</v>
      </c>
      <c r="L194" s="69" t="n">
        <f aca="false">I194-K194</f>
        <v>20</v>
      </c>
      <c r="M194" s="69" t="n">
        <f aca="false">IFERROR((K194/J194%),"-")</f>
        <v>0</v>
      </c>
      <c r="N194" s="97" t="n">
        <v>15</v>
      </c>
      <c r="O194" s="98" t="str">
        <f aca="false">IF(F194&lt;=$P$2,"DEC","")</f>
        <v>DEC</v>
      </c>
      <c r="P194" s="97" t="n">
        <v>15</v>
      </c>
      <c r="Q194" s="99" t="n">
        <f aca="false">K194-P194</f>
        <v>-15</v>
      </c>
      <c r="R194" s="98" t="n">
        <f aca="false">IFERROR(IF(O194="Dec",(K194/P194-1))," ")</f>
        <v>-1</v>
      </c>
      <c r="S194" s="100" t="str">
        <f aca="false">IF(N194&gt;0,IF(O194="","-",IF(R194&lt;0%,"DEGROWTH","GROWTH")))</f>
        <v>DEGROWTH</v>
      </c>
      <c r="T194" s="69" t="n">
        <v>15</v>
      </c>
      <c r="U194" s="101" t="str">
        <f aca="false">IF(F194&lt;=$V$2,"jAN","")</f>
        <v>jAN</v>
      </c>
      <c r="V194" s="97" t="n">
        <v>15</v>
      </c>
      <c r="W194" s="102" t="n">
        <f aca="false">K194-V194</f>
        <v>-15</v>
      </c>
      <c r="X194" s="103" t="n">
        <f aca="false">IFERROR(IF(U194="Jan",(K194/V194-1)),0)</f>
        <v>-1</v>
      </c>
      <c r="Y194" s="104" t="str">
        <f aca="false">IF(T194&gt;0,IF(U194="","-",IF(X194&lt;0%,"DEGROWTH","GROWTH")))</f>
        <v>DEGROWTH</v>
      </c>
      <c r="Z194" s="75" t="n">
        <v>0</v>
      </c>
      <c r="AA194" s="70"/>
      <c r="AB194" s="70" t="s">
        <v>133</v>
      </c>
      <c r="AC194" s="3"/>
    </row>
    <row r="195" customFormat="false" ht="14.25" hidden="false" customHeight="true" outlineLevel="0" collapsed="false">
      <c r="A195" s="75" t="s">
        <v>133</v>
      </c>
      <c r="B195" s="79" t="s">
        <v>141</v>
      </c>
      <c r="C195" s="79" t="s">
        <v>984</v>
      </c>
      <c r="D195" s="79" t="n">
        <v>1000004010</v>
      </c>
      <c r="E195" s="79" t="s">
        <v>985</v>
      </c>
      <c r="F195" s="74" t="n">
        <v>45458</v>
      </c>
      <c r="G195" s="67" t="str">
        <f aca="false">IF(I195&gt;0,"Targeted Dealer","-")</f>
        <v>Targeted Dealer</v>
      </c>
      <c r="H195" s="67"/>
      <c r="I195" s="68" t="n">
        <v>120</v>
      </c>
      <c r="J195" s="68" t="n">
        <f aca="false">I195/$J$1*($J$1-$E$1)</f>
        <v>120</v>
      </c>
      <c r="K195" s="69" t="n">
        <v>40</v>
      </c>
      <c r="L195" s="69" t="n">
        <f aca="false">I195-K195</f>
        <v>80</v>
      </c>
      <c r="M195" s="69" t="n">
        <f aca="false">IFERROR((K195/J195%),"-")</f>
        <v>33.3333333333333</v>
      </c>
      <c r="N195" s="97" t="n">
        <v>80</v>
      </c>
      <c r="O195" s="98" t="str">
        <f aca="false">IF(F195&lt;=$P$2,"DEC","")</f>
        <v>DEC</v>
      </c>
      <c r="P195" s="97" t="n">
        <v>80</v>
      </c>
      <c r="Q195" s="99" t="n">
        <f aca="false">K195-P195</f>
        <v>-40</v>
      </c>
      <c r="R195" s="98" t="n">
        <f aca="false">IFERROR(IF(O195="Dec",(K195/P195-1))," ")</f>
        <v>-0.5</v>
      </c>
      <c r="S195" s="100" t="str">
        <f aca="false">IF(N195&gt;0,IF(O195="","-",IF(R195&lt;0%,"DEGROWTH","GROWTH")))</f>
        <v>DEGROWTH</v>
      </c>
      <c r="T195" s="69" t="n">
        <v>200</v>
      </c>
      <c r="U195" s="101" t="str">
        <f aca="false">IF(F195&lt;=$V$2,"jAN","")</f>
        <v>jAN</v>
      </c>
      <c r="V195" s="97" t="n">
        <v>200</v>
      </c>
      <c r="W195" s="102" t="n">
        <f aca="false">K195-V195</f>
        <v>-160</v>
      </c>
      <c r="X195" s="103" t="n">
        <f aca="false">IFERROR(IF(U195="Jan",(K195/V195-1)),0)</f>
        <v>-0.8</v>
      </c>
      <c r="Y195" s="104" t="str">
        <f aca="false">IF(T195&gt;0,IF(U195="","-",IF(X195&lt;0%,"DEGROWTH","GROWTH")))</f>
        <v>DEGROWTH</v>
      </c>
      <c r="Z195" s="75" t="n">
        <v>0</v>
      </c>
      <c r="AA195" s="70"/>
      <c r="AB195" s="75" t="s">
        <v>133</v>
      </c>
      <c r="AC195" s="3"/>
    </row>
    <row r="196" customFormat="false" ht="14.25" hidden="false" customHeight="true" outlineLevel="0" collapsed="false">
      <c r="A196" s="75" t="s">
        <v>133</v>
      </c>
      <c r="B196" s="79" t="s">
        <v>141</v>
      </c>
      <c r="C196" s="79" t="s">
        <v>986</v>
      </c>
      <c r="D196" s="79" t="n">
        <v>1000004084</v>
      </c>
      <c r="E196" s="79" t="s">
        <v>987</v>
      </c>
      <c r="F196" s="74" t="n">
        <v>45518</v>
      </c>
      <c r="G196" s="67" t="str">
        <f aca="false">IF(I196&gt;0,"Targeted Dealer","-")</f>
        <v>Targeted Dealer</v>
      </c>
      <c r="H196" s="67"/>
      <c r="I196" s="68" t="n">
        <v>400</v>
      </c>
      <c r="J196" s="68" t="n">
        <f aca="false">I196/$J$1*($J$1-$E$1)</f>
        <v>400</v>
      </c>
      <c r="K196" s="69" t="n">
        <v>400.5</v>
      </c>
      <c r="L196" s="69" t="n">
        <f aca="false">I196-K196</f>
        <v>-0.5</v>
      </c>
      <c r="M196" s="69" t="n">
        <f aca="false">IFERROR((K196/J196%),"-")</f>
        <v>100.125</v>
      </c>
      <c r="N196" s="97" t="n">
        <v>400</v>
      </c>
      <c r="O196" s="98" t="str">
        <f aca="false">IF(F196&lt;=$P$2,"DEC","")</f>
        <v>DEC</v>
      </c>
      <c r="P196" s="97" t="n">
        <v>400</v>
      </c>
      <c r="Q196" s="99" t="n">
        <f aca="false">K196-P196</f>
        <v>0.5</v>
      </c>
      <c r="R196" s="98" t="n">
        <f aca="false">IFERROR(IF(O196="Dec",(K196/P196-1))," ")</f>
        <v>0.00124999999999997</v>
      </c>
      <c r="S196" s="100" t="str">
        <f aca="false">IF(N196&gt;0,IF(O196="","-",IF(R196&lt;0%,"DEGROWTH","GROWTH")))</f>
        <v>GROWTH</v>
      </c>
      <c r="T196" s="69" t="n">
        <v>360</v>
      </c>
      <c r="U196" s="101" t="str">
        <f aca="false">IF(F196&lt;=$V$2,"jAN","")</f>
        <v>jAN</v>
      </c>
      <c r="V196" s="97" t="n">
        <v>360</v>
      </c>
      <c r="W196" s="102" t="n">
        <f aca="false">K196-V196</f>
        <v>40.5</v>
      </c>
      <c r="X196" s="103" t="n">
        <f aca="false">IFERROR(IF(U196="Jan",(K196/V196-1)),0)</f>
        <v>0.1125</v>
      </c>
      <c r="Y196" s="104" t="str">
        <f aca="false">IF(T196&gt;0,IF(U196="","-",IF(X196&lt;0%,"DEGROWTH","GROWTH")))</f>
        <v>GROWTH</v>
      </c>
      <c r="Z196" s="75" t="n">
        <v>0</v>
      </c>
      <c r="AA196" s="70"/>
      <c r="AB196" s="75" t="s">
        <v>133</v>
      </c>
      <c r="AC196" s="3"/>
    </row>
    <row r="197" customFormat="false" ht="14.25" hidden="false" customHeight="true" outlineLevel="0" collapsed="false">
      <c r="A197" s="70" t="s">
        <v>133</v>
      </c>
      <c r="B197" s="72" t="s">
        <v>142</v>
      </c>
      <c r="C197" s="72" t="s">
        <v>988</v>
      </c>
      <c r="D197" s="72" t="n">
        <v>1000000103</v>
      </c>
      <c r="E197" s="73" t="s">
        <v>989</v>
      </c>
      <c r="F197" s="74" t="n">
        <v>41870</v>
      </c>
      <c r="G197" s="67" t="str">
        <f aca="false">IF(I197&gt;0,"Targeted Dealer","-")</f>
        <v>Targeted Dealer</v>
      </c>
      <c r="H197" s="67"/>
      <c r="I197" s="68" t="n">
        <v>240</v>
      </c>
      <c r="J197" s="68" t="n">
        <f aca="false">I197/$J$1*($J$1-$E$1)</f>
        <v>240</v>
      </c>
      <c r="K197" s="69" t="n">
        <v>259.5</v>
      </c>
      <c r="L197" s="69" t="n">
        <f aca="false">I197-K197</f>
        <v>-19.5</v>
      </c>
      <c r="M197" s="69" t="n">
        <f aca="false">IFERROR((K197/J197%),"-")</f>
        <v>108.125</v>
      </c>
      <c r="N197" s="97" t="n">
        <v>262.5</v>
      </c>
      <c r="O197" s="98" t="str">
        <f aca="false">IF(F197&lt;=$P$2,"DEC","")</f>
        <v>DEC</v>
      </c>
      <c r="P197" s="97" t="n">
        <v>262.5</v>
      </c>
      <c r="Q197" s="99" t="n">
        <f aca="false">K197-P197</f>
        <v>-3</v>
      </c>
      <c r="R197" s="98" t="n">
        <f aca="false">IFERROR(IF(O197="Dec",(K197/P197-1))," ")</f>
        <v>-0.0114285714285715</v>
      </c>
      <c r="S197" s="100" t="str">
        <f aca="false">IF(N197&gt;0,IF(O197="","-",IF(R197&lt;0%,"DEGROWTH","GROWTH")))</f>
        <v>DEGROWTH</v>
      </c>
      <c r="T197" s="69" t="n">
        <v>205.5</v>
      </c>
      <c r="U197" s="101" t="str">
        <f aca="false">IF(F197&lt;=$V$2,"jAN","")</f>
        <v>jAN</v>
      </c>
      <c r="V197" s="97" t="n">
        <v>205.5</v>
      </c>
      <c r="W197" s="102" t="n">
        <f aca="false">K197-V197</f>
        <v>54</v>
      </c>
      <c r="X197" s="103" t="n">
        <f aca="false">IFERROR(IF(U197="Jan",(K197/V197-1)),0)</f>
        <v>0.262773722627737</v>
      </c>
      <c r="Y197" s="104" t="str">
        <f aca="false">IF(T197&gt;0,IF(U197="","-",IF(X197&lt;0%,"DEGROWTH","GROWTH")))</f>
        <v>GROWTH</v>
      </c>
      <c r="Z197" s="75" t="n">
        <v>0</v>
      </c>
      <c r="AA197" s="70"/>
      <c r="AB197" s="70" t="s">
        <v>133</v>
      </c>
      <c r="AC197" s="3"/>
    </row>
    <row r="198" customFormat="false" ht="14.25" hidden="false" customHeight="true" outlineLevel="0" collapsed="false">
      <c r="A198" s="70" t="s">
        <v>133</v>
      </c>
      <c r="B198" s="72" t="s">
        <v>142</v>
      </c>
      <c r="C198" s="72" t="s">
        <v>186</v>
      </c>
      <c r="D198" s="72" t="n">
        <v>1000000094</v>
      </c>
      <c r="E198" s="73" t="s">
        <v>187</v>
      </c>
      <c r="F198" s="74" t="n">
        <v>41880</v>
      </c>
      <c r="G198" s="67" t="str">
        <f aca="false">IF(I198&gt;0,"Targeted Dealer","-")</f>
        <v>Targeted Dealer</v>
      </c>
      <c r="H198" s="67"/>
      <c r="I198" s="68" t="n">
        <v>30</v>
      </c>
      <c r="J198" s="68" t="n">
        <f aca="false">I198/$J$1*($J$1-$E$1)</f>
        <v>30</v>
      </c>
      <c r="K198" s="69" t="n">
        <v>132</v>
      </c>
      <c r="L198" s="69" t="n">
        <f aca="false">I198-K198</f>
        <v>-102</v>
      </c>
      <c r="M198" s="69" t="n">
        <f aca="false">IFERROR((K198/J198%),"-")</f>
        <v>440</v>
      </c>
      <c r="N198" s="97" t="n">
        <v>32</v>
      </c>
      <c r="O198" s="98" t="str">
        <f aca="false">IF(F198&lt;=$P$2,"DEC","")</f>
        <v>DEC</v>
      </c>
      <c r="P198" s="97" t="n">
        <v>32</v>
      </c>
      <c r="Q198" s="99" t="n">
        <f aca="false">K198-P198</f>
        <v>100</v>
      </c>
      <c r="R198" s="98" t="n">
        <f aca="false">IFERROR(IF(O198="Dec",(K198/P198-1))," ")</f>
        <v>3.125</v>
      </c>
      <c r="S198" s="100" t="str">
        <f aca="false">IF(N198&gt;0,IF(O198="","-",IF(R198&lt;0%,"DEGROWTH","GROWTH")))</f>
        <v>GROWTH</v>
      </c>
      <c r="T198" s="69" t="n">
        <v>58</v>
      </c>
      <c r="U198" s="101" t="str">
        <f aca="false">IF(F198&lt;=$V$2,"jAN","")</f>
        <v>jAN</v>
      </c>
      <c r="V198" s="97" t="n">
        <v>58</v>
      </c>
      <c r="W198" s="102" t="n">
        <f aca="false">K198-V198</f>
        <v>74</v>
      </c>
      <c r="X198" s="103" t="n">
        <f aca="false">IFERROR(IF(U198="Jan",(K198/V198-1)),0)</f>
        <v>1.27586206896552</v>
      </c>
      <c r="Y198" s="104" t="str">
        <f aca="false">IF(T198&gt;0,IF(U198="","-",IF(X198&lt;0%,"DEGROWTH","GROWTH")))</f>
        <v>GROWTH</v>
      </c>
      <c r="Z198" s="75" t="n">
        <v>0</v>
      </c>
      <c r="AA198" s="70"/>
      <c r="AB198" s="70" t="s">
        <v>133</v>
      </c>
      <c r="AC198" s="3"/>
    </row>
    <row r="199" customFormat="false" ht="14.25" hidden="false" customHeight="true" outlineLevel="0" collapsed="false">
      <c r="A199" s="70" t="s">
        <v>133</v>
      </c>
      <c r="B199" s="72" t="s">
        <v>142</v>
      </c>
      <c r="C199" s="72" t="s">
        <v>188</v>
      </c>
      <c r="D199" s="72" t="n">
        <v>1000000109</v>
      </c>
      <c r="E199" s="73" t="s">
        <v>189</v>
      </c>
      <c r="F199" s="74" t="n">
        <v>42601</v>
      </c>
      <c r="G199" s="67" t="str">
        <f aca="false">IF(I199&gt;0,"Targeted Dealer","-")</f>
        <v>-</v>
      </c>
      <c r="H199" s="67"/>
      <c r="I199" s="68" t="n">
        <v>0</v>
      </c>
      <c r="J199" s="68" t="n">
        <f aca="false">I199/$J$1*($J$1-$E$1)</f>
        <v>0</v>
      </c>
      <c r="K199" s="69" t="n">
        <v>0</v>
      </c>
      <c r="L199" s="69" t="n">
        <f aca="false">I199-K199</f>
        <v>0</v>
      </c>
      <c r="M199" s="69" t="str">
        <f aca="false">IFERROR((K199/J199%),"-")</f>
        <v>-</v>
      </c>
      <c r="N199" s="97" t="n">
        <v>0</v>
      </c>
      <c r="O199" s="98" t="str">
        <f aca="false">IF(F199&lt;=$P$2,"DEC","")</f>
        <v>DEC</v>
      </c>
      <c r="P199" s="97" t="n">
        <v>0</v>
      </c>
      <c r="Q199" s="99" t="n">
        <f aca="false">K199-P199</f>
        <v>0</v>
      </c>
      <c r="R199" s="98" t="str">
        <f aca="false">IFERROR(IF(O199="Dec",(K199/P199-1))," ")</f>
        <v> </v>
      </c>
      <c r="S199" s="105" t="b">
        <f aca="false">IF(N199&gt;0,IF(O199="","-",IF(R199&lt;0%,"DEGROWTH","GROWTH")))</f>
        <v>0</v>
      </c>
      <c r="T199" s="69" t="n">
        <v>133.5</v>
      </c>
      <c r="U199" s="101" t="str">
        <f aca="false">IF(F199&lt;=$V$2,"jAN","")</f>
        <v>jAN</v>
      </c>
      <c r="V199" s="97" t="n">
        <v>133.5</v>
      </c>
      <c r="W199" s="102" t="n">
        <f aca="false">K199-V199</f>
        <v>-133.5</v>
      </c>
      <c r="X199" s="103" t="n">
        <f aca="false">IFERROR(IF(U199="Jan",(K199/V199-1)),0)</f>
        <v>-1</v>
      </c>
      <c r="Y199" s="104" t="str">
        <f aca="false">IF(T199&gt;0,IF(U199="","-",IF(X199&lt;0%,"DEGROWTH","GROWTH")))</f>
        <v>DEGROWTH</v>
      </c>
      <c r="Z199" s="75" t="n">
        <v>0</v>
      </c>
      <c r="AA199" s="70"/>
      <c r="AB199" s="70" t="s">
        <v>133</v>
      </c>
      <c r="AC199" s="3"/>
    </row>
    <row r="200" customFormat="false" ht="14.25" hidden="false" customHeight="true" outlineLevel="0" collapsed="false">
      <c r="A200" s="70" t="s">
        <v>133</v>
      </c>
      <c r="B200" s="72" t="s">
        <v>142</v>
      </c>
      <c r="C200" s="72" t="s">
        <v>990</v>
      </c>
      <c r="D200" s="72" t="n">
        <v>1000000096</v>
      </c>
      <c r="E200" s="73" t="s">
        <v>991</v>
      </c>
      <c r="F200" s="74" t="n">
        <v>43052</v>
      </c>
      <c r="G200" s="67" t="str">
        <f aca="false">IF(I200&gt;0,"Targeted Dealer","-")</f>
        <v>Targeted Dealer</v>
      </c>
      <c r="H200" s="67"/>
      <c r="I200" s="68" t="n">
        <v>170</v>
      </c>
      <c r="J200" s="68" t="n">
        <f aca="false">I200/$J$1*($J$1-$E$1)</f>
        <v>170</v>
      </c>
      <c r="K200" s="69" t="n">
        <v>117.5</v>
      </c>
      <c r="L200" s="69" t="n">
        <f aca="false">I200-K200</f>
        <v>52.5</v>
      </c>
      <c r="M200" s="69" t="n">
        <f aca="false">IFERROR((K200/J200%),"-")</f>
        <v>69.1176470588235</v>
      </c>
      <c r="N200" s="97" t="n">
        <v>153</v>
      </c>
      <c r="O200" s="98" t="str">
        <f aca="false">IF(F200&lt;=$P$2,"DEC","")</f>
        <v>DEC</v>
      </c>
      <c r="P200" s="97" t="n">
        <v>153</v>
      </c>
      <c r="Q200" s="99" t="n">
        <f aca="false">K200-P200</f>
        <v>-35.5</v>
      </c>
      <c r="R200" s="98" t="n">
        <f aca="false">IFERROR(IF(O200="Dec",(K200/P200-1))," ")</f>
        <v>-0.23202614379085</v>
      </c>
      <c r="S200" s="100" t="str">
        <f aca="false">IF(N200&gt;0,IF(O200="","-",IF(R200&lt;0%,"DEGROWTH","GROWTH")))</f>
        <v>DEGROWTH</v>
      </c>
      <c r="T200" s="69" t="n">
        <v>125.5</v>
      </c>
      <c r="U200" s="101" t="str">
        <f aca="false">IF(F200&lt;=$V$2,"jAN","")</f>
        <v>jAN</v>
      </c>
      <c r="V200" s="97" t="n">
        <v>125.5</v>
      </c>
      <c r="W200" s="102" t="n">
        <f aca="false">K200-V200</f>
        <v>-8</v>
      </c>
      <c r="X200" s="103" t="n">
        <f aca="false">IFERROR(IF(U200="Jan",(K200/V200-1)),0)</f>
        <v>-0.0637450199203188</v>
      </c>
      <c r="Y200" s="104" t="str">
        <f aca="false">IF(T200&gt;0,IF(U200="","-",IF(X200&lt;0%,"DEGROWTH","GROWTH")))</f>
        <v>DEGROWTH</v>
      </c>
      <c r="Z200" s="75" t="n">
        <v>0</v>
      </c>
      <c r="AA200" s="70"/>
      <c r="AB200" s="70" t="s">
        <v>133</v>
      </c>
      <c r="AC200" s="3"/>
    </row>
    <row r="201" customFormat="false" ht="14.25" hidden="false" customHeight="true" outlineLevel="0" collapsed="false">
      <c r="A201" s="70" t="s">
        <v>133</v>
      </c>
      <c r="B201" s="72" t="s">
        <v>142</v>
      </c>
      <c r="C201" s="72" t="s">
        <v>992</v>
      </c>
      <c r="D201" s="72" t="n">
        <v>1000000110</v>
      </c>
      <c r="E201" s="73" t="s">
        <v>993</v>
      </c>
      <c r="F201" s="74" t="n">
        <v>43068</v>
      </c>
      <c r="G201" s="67" t="str">
        <f aca="false">IF(I201&gt;0,"Targeted Dealer","-")</f>
        <v>Targeted Dealer</v>
      </c>
      <c r="H201" s="67"/>
      <c r="I201" s="68" t="n">
        <v>40</v>
      </c>
      <c r="J201" s="68" t="n">
        <f aca="false">I201/$J$1*($J$1-$E$1)</f>
        <v>40</v>
      </c>
      <c r="K201" s="69" t="n">
        <v>20</v>
      </c>
      <c r="L201" s="69" t="n">
        <f aca="false">I201-K201</f>
        <v>20</v>
      </c>
      <c r="M201" s="69" t="n">
        <f aca="false">IFERROR((K201/J201%),"-")</f>
        <v>50</v>
      </c>
      <c r="N201" s="97" t="n">
        <v>20</v>
      </c>
      <c r="O201" s="98" t="str">
        <f aca="false">IF(F201&lt;=$P$2,"DEC","")</f>
        <v>DEC</v>
      </c>
      <c r="P201" s="97" t="n">
        <v>20</v>
      </c>
      <c r="Q201" s="99" t="n">
        <f aca="false">K201-P201</f>
        <v>0</v>
      </c>
      <c r="R201" s="98" t="n">
        <f aca="false">IFERROR(IF(O201="Dec",(K201/P201-1))," ")</f>
        <v>0</v>
      </c>
      <c r="S201" s="100" t="str">
        <f aca="false">IF(N201&gt;0,IF(O201="","-",IF(R201&lt;0%,"DEGROWTH","GROWTH")))</f>
        <v>GROWTH</v>
      </c>
      <c r="T201" s="69" t="n">
        <v>0</v>
      </c>
      <c r="U201" s="101" t="str">
        <f aca="false">IF(F201&lt;=$V$2,"jAN","")</f>
        <v>jAN</v>
      </c>
      <c r="V201" s="97" t="n">
        <v>0</v>
      </c>
      <c r="W201" s="102" t="n">
        <f aca="false">K201-V201</f>
        <v>20</v>
      </c>
      <c r="X201" s="103" t="n">
        <f aca="false">IFERROR(IF(U201="Jan",(K201/V201-1)),0)</f>
        <v>0</v>
      </c>
      <c r="Y201" s="106" t="b">
        <f aca="false">IF(T201&gt;0,IF(U201="","-",IF(X201&lt;0%,"DEGROWTH","GROWTH")))</f>
        <v>0</v>
      </c>
      <c r="Z201" s="75" t="n">
        <v>0</v>
      </c>
      <c r="AA201" s="70"/>
      <c r="AB201" s="70" t="s">
        <v>133</v>
      </c>
      <c r="AC201" s="3"/>
    </row>
    <row r="202" customFormat="false" ht="14.25" hidden="false" customHeight="true" outlineLevel="0" collapsed="false">
      <c r="A202" s="70" t="s">
        <v>133</v>
      </c>
      <c r="B202" s="72" t="s">
        <v>142</v>
      </c>
      <c r="C202" s="72" t="s">
        <v>994</v>
      </c>
      <c r="D202" s="72" t="n">
        <v>1000000104</v>
      </c>
      <c r="E202" s="73" t="s">
        <v>995</v>
      </c>
      <c r="F202" s="74" t="n">
        <v>43235</v>
      </c>
      <c r="G202" s="67" t="str">
        <f aca="false">IF(I202&gt;0,"Targeted Dealer","-")</f>
        <v>Targeted Dealer</v>
      </c>
      <c r="H202" s="67"/>
      <c r="I202" s="68" t="n">
        <v>28</v>
      </c>
      <c r="J202" s="68" t="n">
        <f aca="false">I202/$J$1*($J$1-$E$1)</f>
        <v>28</v>
      </c>
      <c r="K202" s="69" t="n">
        <v>60</v>
      </c>
      <c r="L202" s="69" t="n">
        <f aca="false">I202-K202</f>
        <v>-32</v>
      </c>
      <c r="M202" s="69" t="n">
        <f aca="false">IFERROR((K202/J202%),"-")</f>
        <v>214.285714285714</v>
      </c>
      <c r="N202" s="97" t="n">
        <v>30</v>
      </c>
      <c r="O202" s="98" t="str">
        <f aca="false">IF(F202&lt;=$P$2,"DEC","")</f>
        <v>DEC</v>
      </c>
      <c r="P202" s="97" t="n">
        <v>30</v>
      </c>
      <c r="Q202" s="99" t="n">
        <f aca="false">K202-P202</f>
        <v>30</v>
      </c>
      <c r="R202" s="98" t="n">
        <f aca="false">IFERROR(IF(O202="Dec",(K202/P202-1))," ")</f>
        <v>1</v>
      </c>
      <c r="S202" s="100" t="str">
        <f aca="false">IF(N202&gt;0,IF(O202="","-",IF(R202&lt;0%,"DEGROWTH","GROWTH")))</f>
        <v>GROWTH</v>
      </c>
      <c r="T202" s="69" t="n">
        <v>28</v>
      </c>
      <c r="U202" s="101" t="str">
        <f aca="false">IF(F202&lt;=$V$2,"jAN","")</f>
        <v>jAN</v>
      </c>
      <c r="V202" s="97" t="n">
        <v>28</v>
      </c>
      <c r="W202" s="102" t="n">
        <f aca="false">K202-V202</f>
        <v>32</v>
      </c>
      <c r="X202" s="103" t="n">
        <f aca="false">IFERROR(IF(U202="Jan",(K202/V202-1)),0)</f>
        <v>1.14285714285714</v>
      </c>
      <c r="Y202" s="104" t="str">
        <f aca="false">IF(T202&gt;0,IF(U202="","-",IF(X202&lt;0%,"DEGROWTH","GROWTH")))</f>
        <v>GROWTH</v>
      </c>
      <c r="Z202" s="75" t="n">
        <v>0</v>
      </c>
      <c r="AA202" s="70"/>
      <c r="AB202" s="70" t="s">
        <v>133</v>
      </c>
      <c r="AC202" s="3"/>
    </row>
    <row r="203" customFormat="false" ht="14.25" hidden="false" customHeight="true" outlineLevel="0" collapsed="false">
      <c r="A203" s="70" t="s">
        <v>133</v>
      </c>
      <c r="B203" s="72" t="s">
        <v>142</v>
      </c>
      <c r="C203" s="72" t="s">
        <v>996</v>
      </c>
      <c r="D203" s="72" t="n">
        <v>1000000113</v>
      </c>
      <c r="E203" s="73" t="s">
        <v>997</v>
      </c>
      <c r="F203" s="74" t="n">
        <v>43397</v>
      </c>
      <c r="G203" s="67" t="str">
        <f aca="false">IF(I203&gt;0,"Targeted Dealer","-")</f>
        <v>Targeted Dealer</v>
      </c>
      <c r="H203" s="67"/>
      <c r="I203" s="68" t="n">
        <v>170</v>
      </c>
      <c r="J203" s="68" t="n">
        <f aca="false">I203/$J$1*($J$1-$E$1)</f>
        <v>170</v>
      </c>
      <c r="K203" s="69" t="n">
        <v>180.5</v>
      </c>
      <c r="L203" s="69" t="n">
        <f aca="false">I203-K203</f>
        <v>-10.5</v>
      </c>
      <c r="M203" s="69" t="n">
        <f aca="false">IFERROR((K203/J203%),"-")</f>
        <v>106.176470588235</v>
      </c>
      <c r="N203" s="97" t="n">
        <v>167.5</v>
      </c>
      <c r="O203" s="98" t="str">
        <f aca="false">IF(F203&lt;=$P$2,"DEC","")</f>
        <v>DEC</v>
      </c>
      <c r="P203" s="97" t="n">
        <v>167.5</v>
      </c>
      <c r="Q203" s="99" t="n">
        <f aca="false">K203-P203</f>
        <v>13</v>
      </c>
      <c r="R203" s="98" t="n">
        <f aca="false">IFERROR(IF(O203="Dec",(K203/P203-1))," ")</f>
        <v>0.0776119402985074</v>
      </c>
      <c r="S203" s="100" t="str">
        <f aca="false">IF(N203&gt;0,IF(O203="","-",IF(R203&lt;0%,"DEGROWTH","GROWTH")))</f>
        <v>GROWTH</v>
      </c>
      <c r="T203" s="69" t="n">
        <v>179</v>
      </c>
      <c r="U203" s="101" t="str">
        <f aca="false">IF(F203&lt;=$V$2,"jAN","")</f>
        <v>jAN</v>
      </c>
      <c r="V203" s="97" t="n">
        <v>179</v>
      </c>
      <c r="W203" s="102" t="n">
        <f aca="false">K203-V203</f>
        <v>1.5</v>
      </c>
      <c r="X203" s="103" t="n">
        <f aca="false">IFERROR(IF(U203="Jan",(K203/V203-1)),0)</f>
        <v>0.0083798882681565</v>
      </c>
      <c r="Y203" s="104" t="str">
        <f aca="false">IF(T203&gt;0,IF(U203="","-",IF(X203&lt;0%,"DEGROWTH","GROWTH")))</f>
        <v>GROWTH</v>
      </c>
      <c r="Z203" s="75" t="n">
        <v>0</v>
      </c>
      <c r="AA203" s="70"/>
      <c r="AB203" s="70" t="s">
        <v>133</v>
      </c>
      <c r="AC203" s="3"/>
    </row>
    <row r="204" customFormat="false" ht="14.25" hidden="false" customHeight="true" outlineLevel="0" collapsed="false">
      <c r="A204" s="70" t="s">
        <v>133</v>
      </c>
      <c r="B204" s="72" t="s">
        <v>142</v>
      </c>
      <c r="C204" s="72" t="s">
        <v>190</v>
      </c>
      <c r="D204" s="72" t="n">
        <v>1000000097</v>
      </c>
      <c r="E204" s="73" t="s">
        <v>191</v>
      </c>
      <c r="F204" s="74" t="n">
        <v>43603</v>
      </c>
      <c r="G204" s="67" t="str">
        <f aca="false">IF(I204&gt;0,"Targeted Dealer","-")</f>
        <v>-</v>
      </c>
      <c r="H204" s="67"/>
      <c r="I204" s="68" t="n">
        <v>0</v>
      </c>
      <c r="J204" s="68" t="n">
        <f aca="false">I204/$J$1*($J$1-$E$1)</f>
        <v>0</v>
      </c>
      <c r="K204" s="69" t="n">
        <v>0</v>
      </c>
      <c r="L204" s="69" t="n">
        <f aca="false">I204-K204</f>
        <v>0</v>
      </c>
      <c r="M204" s="69" t="str">
        <f aca="false">IFERROR((K204/J204%),"-")</f>
        <v>-</v>
      </c>
      <c r="N204" s="97" t="n">
        <v>0</v>
      </c>
      <c r="O204" s="98" t="str">
        <f aca="false">IF(F204&lt;=$P$2,"DEC","")</f>
        <v>DEC</v>
      </c>
      <c r="P204" s="97" t="n">
        <v>0</v>
      </c>
      <c r="Q204" s="99" t="n">
        <f aca="false">K204-P204</f>
        <v>0</v>
      </c>
      <c r="R204" s="98" t="str">
        <f aca="false">IFERROR(IF(O204="Dec",(K204/P204-1))," ")</f>
        <v> </v>
      </c>
      <c r="S204" s="105" t="b">
        <f aca="false">IF(N204&gt;0,IF(O204="","-",IF(R204&lt;0%,"DEGROWTH","GROWTH")))</f>
        <v>0</v>
      </c>
      <c r="T204" s="69" t="n">
        <v>97</v>
      </c>
      <c r="U204" s="101" t="str">
        <f aca="false">IF(F204&lt;=$V$2,"jAN","")</f>
        <v>jAN</v>
      </c>
      <c r="V204" s="97" t="n">
        <v>97</v>
      </c>
      <c r="W204" s="102" t="n">
        <f aca="false">K204-V204</f>
        <v>-97</v>
      </c>
      <c r="X204" s="103" t="n">
        <f aca="false">IFERROR(IF(U204="Jan",(K204/V204-1)),0)</f>
        <v>-1</v>
      </c>
      <c r="Y204" s="104" t="str">
        <f aca="false">IF(T204&gt;0,IF(U204="","-",IF(X204&lt;0%,"DEGROWTH","GROWTH")))</f>
        <v>DEGROWTH</v>
      </c>
      <c r="Z204" s="75" t="n">
        <v>0</v>
      </c>
      <c r="AA204" s="70"/>
      <c r="AB204" s="70" t="s">
        <v>133</v>
      </c>
      <c r="AC204" s="3"/>
    </row>
    <row r="205" customFormat="false" ht="14.25" hidden="false" customHeight="true" outlineLevel="0" collapsed="false">
      <c r="A205" s="70" t="s">
        <v>133</v>
      </c>
      <c r="B205" s="72" t="s">
        <v>142</v>
      </c>
      <c r="C205" s="72" t="s">
        <v>998</v>
      </c>
      <c r="D205" s="72" t="n">
        <v>1000000834</v>
      </c>
      <c r="E205" s="73" t="s">
        <v>999</v>
      </c>
      <c r="F205" s="74" t="n">
        <v>43687</v>
      </c>
      <c r="G205" s="67" t="str">
        <f aca="false">IF(I205&gt;0,"Targeted Dealer","-")</f>
        <v>Targeted Dealer</v>
      </c>
      <c r="H205" s="67"/>
      <c r="I205" s="68" t="n">
        <v>210</v>
      </c>
      <c r="J205" s="68" t="n">
        <f aca="false">I205/$J$1*($J$1-$E$1)</f>
        <v>210</v>
      </c>
      <c r="K205" s="69" t="n">
        <v>251.8</v>
      </c>
      <c r="L205" s="69" t="n">
        <f aca="false">I205-K205</f>
        <v>-41.8</v>
      </c>
      <c r="M205" s="69" t="n">
        <f aca="false">IFERROR((K205/J205%),"-")</f>
        <v>119.904761904762</v>
      </c>
      <c r="N205" s="97" t="n">
        <v>199.5</v>
      </c>
      <c r="O205" s="98" t="str">
        <f aca="false">IF(F205&lt;=$P$2,"DEC","")</f>
        <v>DEC</v>
      </c>
      <c r="P205" s="97" t="n">
        <v>199.5</v>
      </c>
      <c r="Q205" s="99" t="n">
        <f aca="false">K205-P205</f>
        <v>52.3</v>
      </c>
      <c r="R205" s="98" t="n">
        <f aca="false">IFERROR(IF(O205="Dec",(K205/P205-1))," ")</f>
        <v>0.262155388471178</v>
      </c>
      <c r="S205" s="100" t="str">
        <f aca="false">IF(N205&gt;0,IF(O205="","-",IF(R205&lt;0%,"DEGROWTH","GROWTH")))</f>
        <v>GROWTH</v>
      </c>
      <c r="T205" s="69" t="n">
        <v>232.5</v>
      </c>
      <c r="U205" s="101" t="str">
        <f aca="false">IF(F205&lt;=$V$2,"jAN","")</f>
        <v>jAN</v>
      </c>
      <c r="V205" s="97" t="n">
        <v>232.5</v>
      </c>
      <c r="W205" s="102" t="n">
        <f aca="false">K205-V205</f>
        <v>19.3</v>
      </c>
      <c r="X205" s="103" t="n">
        <f aca="false">IFERROR(IF(U205="Jan",(K205/V205-1)),0)</f>
        <v>0.083010752688172</v>
      </c>
      <c r="Y205" s="104" t="str">
        <f aca="false">IF(T205&gt;0,IF(U205="","-",IF(X205&lt;0%,"DEGROWTH","GROWTH")))</f>
        <v>GROWTH</v>
      </c>
      <c r="Z205" s="75" t="n">
        <v>0</v>
      </c>
      <c r="AA205" s="70"/>
      <c r="AB205" s="70" t="s">
        <v>133</v>
      </c>
      <c r="AC205" s="3"/>
    </row>
    <row r="206" customFormat="false" ht="14.25" hidden="false" customHeight="true" outlineLevel="0" collapsed="false">
      <c r="A206" s="70" t="s">
        <v>133</v>
      </c>
      <c r="B206" s="72" t="s">
        <v>142</v>
      </c>
      <c r="C206" s="72" t="s">
        <v>1000</v>
      </c>
      <c r="D206" s="72" t="n">
        <v>1000000100</v>
      </c>
      <c r="E206" s="73" t="s">
        <v>1001</v>
      </c>
      <c r="F206" s="74" t="n">
        <v>43886</v>
      </c>
      <c r="G206" s="67" t="str">
        <f aca="false">IF(I206&gt;0,"Targeted Dealer","-")</f>
        <v>Targeted Dealer</v>
      </c>
      <c r="H206" s="67"/>
      <c r="I206" s="68" t="n">
        <v>60</v>
      </c>
      <c r="J206" s="68" t="n">
        <f aca="false">I206/$J$1*($J$1-$E$1)</f>
        <v>60</v>
      </c>
      <c r="K206" s="69" t="n">
        <v>60</v>
      </c>
      <c r="L206" s="69" t="n">
        <f aca="false">I206-K206</f>
        <v>0</v>
      </c>
      <c r="M206" s="69" t="n">
        <f aca="false">IFERROR((K206/J206%),"-")</f>
        <v>100</v>
      </c>
      <c r="N206" s="97" t="n">
        <v>60.5</v>
      </c>
      <c r="O206" s="98" t="str">
        <f aca="false">IF(F206&lt;=$P$2,"DEC","")</f>
        <v>DEC</v>
      </c>
      <c r="P206" s="97" t="n">
        <v>60.5</v>
      </c>
      <c r="Q206" s="99" t="n">
        <f aca="false">K206-P206</f>
        <v>-0.5</v>
      </c>
      <c r="R206" s="98" t="n">
        <f aca="false">IFERROR(IF(O206="Dec",(K206/P206-1))," ")</f>
        <v>-0.00826446280991733</v>
      </c>
      <c r="S206" s="100" t="str">
        <f aca="false">IF(N206&gt;0,IF(O206="","-",IF(R206&lt;0%,"DEGROWTH","GROWTH")))</f>
        <v>DEGROWTH</v>
      </c>
      <c r="T206" s="69" t="n">
        <v>56</v>
      </c>
      <c r="U206" s="101" t="str">
        <f aca="false">IF(F206&lt;=$V$2,"jAN","")</f>
        <v>jAN</v>
      </c>
      <c r="V206" s="97" t="n">
        <v>56</v>
      </c>
      <c r="W206" s="102" t="n">
        <f aca="false">K206-V206</f>
        <v>4</v>
      </c>
      <c r="X206" s="103" t="n">
        <f aca="false">IFERROR(IF(U206="Jan",(K206/V206-1)),0)</f>
        <v>0.0714285714285714</v>
      </c>
      <c r="Y206" s="104" t="str">
        <f aca="false">IF(T206&gt;0,IF(U206="","-",IF(X206&lt;0%,"DEGROWTH","GROWTH")))</f>
        <v>GROWTH</v>
      </c>
      <c r="Z206" s="75" t="n">
        <v>0</v>
      </c>
      <c r="AA206" s="70"/>
      <c r="AB206" s="70" t="s">
        <v>133</v>
      </c>
      <c r="AC206" s="3"/>
    </row>
    <row r="207" customFormat="false" ht="14.25" hidden="false" customHeight="true" outlineLevel="0" collapsed="false">
      <c r="A207" s="70" t="s">
        <v>133</v>
      </c>
      <c r="B207" s="72" t="s">
        <v>142</v>
      </c>
      <c r="C207" s="72" t="s">
        <v>1002</v>
      </c>
      <c r="D207" s="72" t="n">
        <v>1000002610</v>
      </c>
      <c r="E207" s="73" t="s">
        <v>1003</v>
      </c>
      <c r="F207" s="74" t="n">
        <v>44616</v>
      </c>
      <c r="G207" s="67" t="str">
        <f aca="false">IF(I207&gt;0,"Targeted Dealer","-")</f>
        <v>Targeted Dealer</v>
      </c>
      <c r="H207" s="67"/>
      <c r="I207" s="68" t="n">
        <v>15</v>
      </c>
      <c r="J207" s="68" t="n">
        <f aca="false">I207/$J$1*($J$1-$E$1)</f>
        <v>15</v>
      </c>
      <c r="K207" s="69" t="n">
        <v>0</v>
      </c>
      <c r="L207" s="69" t="n">
        <f aca="false">I207-K207</f>
        <v>15</v>
      </c>
      <c r="M207" s="69" t="n">
        <f aca="false">IFERROR((K207/J207%),"-")</f>
        <v>0</v>
      </c>
      <c r="N207" s="97" t="n">
        <v>14</v>
      </c>
      <c r="O207" s="98" t="str">
        <f aca="false">IF(F207&lt;=$P$2,"DEC","")</f>
        <v>DEC</v>
      </c>
      <c r="P207" s="97" t="n">
        <v>14</v>
      </c>
      <c r="Q207" s="99" t="n">
        <f aca="false">K207-P207</f>
        <v>-14</v>
      </c>
      <c r="R207" s="98" t="n">
        <f aca="false">IFERROR(IF(O207="Dec",(K207/P207-1))," ")</f>
        <v>-1</v>
      </c>
      <c r="S207" s="100" t="str">
        <f aca="false">IF(N207&gt;0,IF(O207="","-",IF(R207&lt;0%,"DEGROWTH","GROWTH")))</f>
        <v>DEGROWTH</v>
      </c>
      <c r="T207" s="69" t="n">
        <v>27</v>
      </c>
      <c r="U207" s="101" t="str">
        <f aca="false">IF(F207&lt;=$V$2,"jAN","")</f>
        <v>jAN</v>
      </c>
      <c r="V207" s="97" t="n">
        <v>27</v>
      </c>
      <c r="W207" s="102" t="n">
        <f aca="false">K207-V207</f>
        <v>-27</v>
      </c>
      <c r="X207" s="103" t="n">
        <f aca="false">IFERROR(IF(U207="Jan",(K207/V207-1)),0)</f>
        <v>-1</v>
      </c>
      <c r="Y207" s="104" t="str">
        <f aca="false">IF(T207&gt;0,IF(U207="","-",IF(X207&lt;0%,"DEGROWTH","GROWTH")))</f>
        <v>DEGROWTH</v>
      </c>
      <c r="Z207" s="75" t="n">
        <v>0</v>
      </c>
      <c r="AA207" s="70"/>
      <c r="AB207" s="70" t="s">
        <v>133</v>
      </c>
      <c r="AC207" s="3"/>
    </row>
    <row r="208" customFormat="false" ht="14.25" hidden="false" customHeight="true" outlineLevel="0" collapsed="false">
      <c r="A208" s="70" t="s">
        <v>133</v>
      </c>
      <c r="B208" s="72" t="s">
        <v>142</v>
      </c>
      <c r="C208" s="72" t="s">
        <v>1004</v>
      </c>
      <c r="D208" s="72" t="n">
        <v>1000002747</v>
      </c>
      <c r="E208" s="73" t="s">
        <v>1005</v>
      </c>
      <c r="F208" s="74" t="n">
        <v>44692</v>
      </c>
      <c r="G208" s="67" t="str">
        <f aca="false">IF(I208&gt;0,"Targeted Dealer","-")</f>
        <v>Targeted Dealer</v>
      </c>
      <c r="H208" s="67"/>
      <c r="I208" s="68" t="n">
        <v>85</v>
      </c>
      <c r="J208" s="68" t="n">
        <f aca="false">I208/$J$1*($J$1-$E$1)</f>
        <v>85</v>
      </c>
      <c r="K208" s="69" t="n">
        <v>40</v>
      </c>
      <c r="L208" s="69" t="n">
        <f aca="false">I208-K208</f>
        <v>45</v>
      </c>
      <c r="M208" s="69" t="n">
        <f aca="false">IFERROR((K208/J208%),"-")</f>
        <v>47.0588235294118</v>
      </c>
      <c r="N208" s="97" t="n">
        <v>75</v>
      </c>
      <c r="O208" s="98" t="str">
        <f aca="false">IF(F208&lt;=$P$2,"DEC","")</f>
        <v>DEC</v>
      </c>
      <c r="P208" s="97" t="n">
        <v>75</v>
      </c>
      <c r="Q208" s="99" t="n">
        <f aca="false">K208-P208</f>
        <v>-35</v>
      </c>
      <c r="R208" s="98" t="n">
        <f aca="false">IFERROR(IF(O208="Dec",(K208/P208-1))," ")</f>
        <v>-0.466666666666667</v>
      </c>
      <c r="S208" s="100" t="str">
        <f aca="false">IF(N208&gt;0,IF(O208="","-",IF(R208&lt;0%,"DEGROWTH","GROWTH")))</f>
        <v>DEGROWTH</v>
      </c>
      <c r="T208" s="69" t="n">
        <v>55</v>
      </c>
      <c r="U208" s="101" t="str">
        <f aca="false">IF(F208&lt;=$V$2,"jAN","")</f>
        <v>jAN</v>
      </c>
      <c r="V208" s="97" t="n">
        <v>55</v>
      </c>
      <c r="W208" s="102" t="n">
        <f aca="false">K208-V208</f>
        <v>-15</v>
      </c>
      <c r="X208" s="103" t="n">
        <f aca="false">IFERROR(IF(U208="Jan",(K208/V208-1)),0)</f>
        <v>-0.272727272727273</v>
      </c>
      <c r="Y208" s="104" t="str">
        <f aca="false">IF(T208&gt;0,IF(U208="","-",IF(X208&lt;0%,"DEGROWTH","GROWTH")))</f>
        <v>DEGROWTH</v>
      </c>
      <c r="Z208" s="75" t="n">
        <v>0</v>
      </c>
      <c r="AA208" s="70"/>
      <c r="AB208" s="70" t="s">
        <v>133</v>
      </c>
      <c r="AC208" s="3"/>
    </row>
    <row r="209" customFormat="false" ht="14.25" hidden="false" customHeight="true" outlineLevel="0" collapsed="false">
      <c r="A209" s="70" t="s">
        <v>133</v>
      </c>
      <c r="B209" s="72" t="s">
        <v>142</v>
      </c>
      <c r="C209" s="72" t="s">
        <v>1006</v>
      </c>
      <c r="D209" s="72" t="n">
        <v>1000002757</v>
      </c>
      <c r="E209" s="73" t="s">
        <v>1007</v>
      </c>
      <c r="F209" s="74" t="n">
        <v>44704</v>
      </c>
      <c r="G209" s="67" t="str">
        <f aca="false">IF(I209&gt;0,"Targeted Dealer","-")</f>
        <v>Targeted Dealer</v>
      </c>
      <c r="H209" s="67"/>
      <c r="I209" s="68" t="n">
        <v>150</v>
      </c>
      <c r="J209" s="68" t="n">
        <f aca="false">I209/$J$1*($J$1-$E$1)</f>
        <v>150</v>
      </c>
      <c r="K209" s="69" t="n">
        <v>118</v>
      </c>
      <c r="L209" s="69" t="n">
        <f aca="false">I209-K209</f>
        <v>32</v>
      </c>
      <c r="M209" s="69" t="n">
        <f aca="false">IFERROR((K209/J209%),"-")</f>
        <v>78.6666666666667</v>
      </c>
      <c r="N209" s="97" t="n">
        <v>161</v>
      </c>
      <c r="O209" s="98" t="str">
        <f aca="false">IF(F209&lt;=$P$2,"DEC","")</f>
        <v>DEC</v>
      </c>
      <c r="P209" s="97" t="n">
        <v>161</v>
      </c>
      <c r="Q209" s="99" t="n">
        <f aca="false">K209-P209</f>
        <v>-43</v>
      </c>
      <c r="R209" s="98" t="n">
        <f aca="false">IFERROR(IF(O209="Dec",(K209/P209-1))," ")</f>
        <v>-0.267080745341615</v>
      </c>
      <c r="S209" s="100" t="str">
        <f aca="false">IF(N209&gt;0,IF(O209="","-",IF(R209&lt;0%,"DEGROWTH","GROWTH")))</f>
        <v>DEGROWTH</v>
      </c>
      <c r="T209" s="69" t="n">
        <v>153.25</v>
      </c>
      <c r="U209" s="101" t="str">
        <f aca="false">IF(F209&lt;=$V$2,"jAN","")</f>
        <v>jAN</v>
      </c>
      <c r="V209" s="97" t="n">
        <v>153.25</v>
      </c>
      <c r="W209" s="102" t="n">
        <f aca="false">K209-V209</f>
        <v>-35.25</v>
      </c>
      <c r="X209" s="103" t="n">
        <f aca="false">IFERROR(IF(U209="Jan",(K209/V209-1)),0)</f>
        <v>-0.230016313213703</v>
      </c>
      <c r="Y209" s="104" t="str">
        <f aca="false">IF(T209&gt;0,IF(U209="","-",IF(X209&lt;0%,"DEGROWTH","GROWTH")))</f>
        <v>DEGROWTH</v>
      </c>
      <c r="Z209" s="75" t="n">
        <v>0</v>
      </c>
      <c r="AA209" s="70"/>
      <c r="AB209" s="70" t="s">
        <v>133</v>
      </c>
      <c r="AC209" s="3"/>
    </row>
    <row r="210" customFormat="false" ht="14.25" hidden="false" customHeight="true" outlineLevel="0" collapsed="false">
      <c r="A210" s="70" t="s">
        <v>133</v>
      </c>
      <c r="B210" s="72" t="s">
        <v>142</v>
      </c>
      <c r="C210" s="72" t="s">
        <v>1008</v>
      </c>
      <c r="D210" s="72" t="n">
        <v>1000002835</v>
      </c>
      <c r="E210" s="73" t="s">
        <v>1009</v>
      </c>
      <c r="F210" s="74" t="n">
        <v>44758</v>
      </c>
      <c r="G210" s="67" t="str">
        <f aca="false">IF(I210&gt;0,"Targeted Dealer","-")</f>
        <v>Targeted Dealer</v>
      </c>
      <c r="H210" s="67"/>
      <c r="I210" s="68" t="n">
        <v>330</v>
      </c>
      <c r="J210" s="68" t="n">
        <f aca="false">I210/$J$1*($J$1-$E$1)</f>
        <v>330</v>
      </c>
      <c r="K210" s="69" t="n">
        <v>228.6</v>
      </c>
      <c r="L210" s="69" t="n">
        <f aca="false">I210-K210</f>
        <v>101.4</v>
      </c>
      <c r="M210" s="69" t="n">
        <f aca="false">IFERROR((K210/J210%),"-")</f>
        <v>69.2727272727273</v>
      </c>
      <c r="N210" s="97" t="n">
        <v>310.85</v>
      </c>
      <c r="O210" s="98" t="str">
        <f aca="false">IF(F210&lt;=$P$2,"DEC","")</f>
        <v>DEC</v>
      </c>
      <c r="P210" s="97" t="n">
        <v>310.85</v>
      </c>
      <c r="Q210" s="99" t="n">
        <f aca="false">K210-P210</f>
        <v>-82.25</v>
      </c>
      <c r="R210" s="98" t="n">
        <f aca="false">IFERROR(IF(O210="Dec",(K210/P210-1))," ")</f>
        <v>-0.264597072543027</v>
      </c>
      <c r="S210" s="100" t="str">
        <f aca="false">IF(N210&gt;0,IF(O210="","-",IF(R210&lt;0%,"DEGROWTH","GROWTH")))</f>
        <v>DEGROWTH</v>
      </c>
      <c r="T210" s="69" t="n">
        <v>218.5</v>
      </c>
      <c r="U210" s="101" t="str">
        <f aca="false">IF(F210&lt;=$V$2,"jAN","")</f>
        <v>jAN</v>
      </c>
      <c r="V210" s="97" t="n">
        <v>218.5</v>
      </c>
      <c r="W210" s="102" t="n">
        <f aca="false">K210-V210</f>
        <v>10.1</v>
      </c>
      <c r="X210" s="103" t="n">
        <f aca="false">IFERROR(IF(U210="Jan",(K210/V210-1)),0)</f>
        <v>0.0462242562929061</v>
      </c>
      <c r="Y210" s="104" t="str">
        <f aca="false">IF(T210&gt;0,IF(U210="","-",IF(X210&lt;0%,"DEGROWTH","GROWTH")))</f>
        <v>GROWTH</v>
      </c>
      <c r="Z210" s="75" t="n">
        <v>0</v>
      </c>
      <c r="AA210" s="70"/>
      <c r="AB210" s="70" t="s">
        <v>133</v>
      </c>
      <c r="AC210" s="3"/>
    </row>
    <row r="211" customFormat="false" ht="14.25" hidden="false" customHeight="true" outlineLevel="0" collapsed="false">
      <c r="A211" s="70" t="s">
        <v>133</v>
      </c>
      <c r="B211" s="72" t="s">
        <v>142</v>
      </c>
      <c r="C211" s="72" t="s">
        <v>1010</v>
      </c>
      <c r="D211" s="72" t="n">
        <v>1000003161</v>
      </c>
      <c r="E211" s="73" t="s">
        <v>1011</v>
      </c>
      <c r="F211" s="74" t="n">
        <v>44915</v>
      </c>
      <c r="G211" s="67" t="str">
        <f aca="false">IF(I211&gt;0,"Targeted Dealer","-")</f>
        <v>Targeted Dealer</v>
      </c>
      <c r="H211" s="67"/>
      <c r="I211" s="68" t="n">
        <v>60</v>
      </c>
      <c r="J211" s="68" t="n">
        <f aca="false">I211/$J$1*($J$1-$E$1)</f>
        <v>60</v>
      </c>
      <c r="K211" s="69" t="n">
        <v>0</v>
      </c>
      <c r="L211" s="69" t="n">
        <f aca="false">I211-K211</f>
        <v>60</v>
      </c>
      <c r="M211" s="69" t="n">
        <f aca="false">IFERROR((K211/J211%),"-")</f>
        <v>0</v>
      </c>
      <c r="N211" s="97" t="n">
        <v>20</v>
      </c>
      <c r="O211" s="98" t="str">
        <f aca="false">IF(F211&lt;=$P$2,"DEC","")</f>
        <v>DEC</v>
      </c>
      <c r="P211" s="97" t="n">
        <v>20</v>
      </c>
      <c r="Q211" s="99" t="n">
        <f aca="false">K211-P211</f>
        <v>-20</v>
      </c>
      <c r="R211" s="98" t="n">
        <f aca="false">IFERROR(IF(O211="Dec",(K211/P211-1))," ")</f>
        <v>-1</v>
      </c>
      <c r="S211" s="100" t="str">
        <f aca="false">IF(N211&gt;0,IF(O211="","-",IF(R211&lt;0%,"DEGROWTH","GROWTH")))</f>
        <v>DEGROWTH</v>
      </c>
      <c r="T211" s="69" t="n">
        <v>80</v>
      </c>
      <c r="U211" s="101" t="str">
        <f aca="false">IF(F211&lt;=$V$2,"jAN","")</f>
        <v>jAN</v>
      </c>
      <c r="V211" s="97" t="n">
        <v>80</v>
      </c>
      <c r="W211" s="102" t="n">
        <f aca="false">K211-V211</f>
        <v>-80</v>
      </c>
      <c r="X211" s="103" t="n">
        <f aca="false">IFERROR(IF(U211="Jan",(K211/V211-1)),0)</f>
        <v>-1</v>
      </c>
      <c r="Y211" s="104" t="str">
        <f aca="false">IF(T211&gt;0,IF(U211="","-",IF(X211&lt;0%,"DEGROWTH","GROWTH")))</f>
        <v>DEGROWTH</v>
      </c>
      <c r="Z211" s="75" t="n">
        <v>0</v>
      </c>
      <c r="AA211" s="70"/>
      <c r="AB211" s="70" t="s">
        <v>133</v>
      </c>
      <c r="AC211" s="3"/>
    </row>
    <row r="212" customFormat="false" ht="14.25" hidden="false" customHeight="true" outlineLevel="0" collapsed="false">
      <c r="A212" s="70" t="s">
        <v>133</v>
      </c>
      <c r="B212" s="72" t="s">
        <v>142</v>
      </c>
      <c r="C212" s="72" t="s">
        <v>192</v>
      </c>
      <c r="D212" s="72" t="n">
        <v>1000003500</v>
      </c>
      <c r="E212" s="72" t="s">
        <v>193</v>
      </c>
      <c r="F212" s="74" t="n">
        <v>45045</v>
      </c>
      <c r="G212" s="67" t="str">
        <f aca="false">IF(I212&gt;0,"Targeted Dealer","-")</f>
        <v>Targeted Dealer</v>
      </c>
      <c r="H212" s="67"/>
      <c r="I212" s="68" t="n">
        <v>14</v>
      </c>
      <c r="J212" s="68" t="n">
        <f aca="false">I212/$J$1*($J$1-$E$1)</f>
        <v>14</v>
      </c>
      <c r="K212" s="69" t="n">
        <v>41</v>
      </c>
      <c r="L212" s="69" t="n">
        <f aca="false">I212-K212</f>
        <v>-27</v>
      </c>
      <c r="M212" s="69" t="n">
        <f aca="false">IFERROR((K212/J212%),"-")</f>
        <v>292.857142857143</v>
      </c>
      <c r="N212" s="97" t="n">
        <v>14</v>
      </c>
      <c r="O212" s="98" t="str">
        <f aca="false">IF(F212&lt;=$P$2,"DEC","")</f>
        <v>DEC</v>
      </c>
      <c r="P212" s="97" t="n">
        <v>14</v>
      </c>
      <c r="Q212" s="99" t="n">
        <f aca="false">K212-P212</f>
        <v>27</v>
      </c>
      <c r="R212" s="98" t="n">
        <f aca="false">IFERROR(IF(O212="Dec",(K212/P212-1))," ")</f>
        <v>1.92857142857143</v>
      </c>
      <c r="S212" s="100" t="str">
        <f aca="false">IF(N212&gt;0,IF(O212="","-",IF(R212&lt;0%,"DEGROWTH","GROWTH")))</f>
        <v>GROWTH</v>
      </c>
      <c r="T212" s="69" t="n">
        <v>26</v>
      </c>
      <c r="U212" s="101" t="str">
        <f aca="false">IF(F212&lt;=$V$2,"jAN","")</f>
        <v>jAN</v>
      </c>
      <c r="V212" s="97" t="n">
        <v>26</v>
      </c>
      <c r="W212" s="102" t="n">
        <f aca="false">K212-V212</f>
        <v>15</v>
      </c>
      <c r="X212" s="103" t="n">
        <f aca="false">IFERROR(IF(U212="Jan",(K212/V212-1)),0)</f>
        <v>0.576923076923077</v>
      </c>
      <c r="Y212" s="104" t="str">
        <f aca="false">IF(T212&gt;0,IF(U212="","-",IF(X212&lt;0%,"DEGROWTH","GROWTH")))</f>
        <v>GROWTH</v>
      </c>
      <c r="Z212" s="75" t="n">
        <v>0</v>
      </c>
      <c r="AA212" s="70"/>
      <c r="AB212" s="70" t="s">
        <v>133</v>
      </c>
      <c r="AC212" s="3"/>
    </row>
    <row r="213" customFormat="false" ht="14.25" hidden="false" customHeight="true" outlineLevel="0" collapsed="false">
      <c r="A213" s="70" t="s">
        <v>133</v>
      </c>
      <c r="B213" s="72" t="s">
        <v>142</v>
      </c>
      <c r="C213" s="72" t="s">
        <v>1012</v>
      </c>
      <c r="D213" s="72" t="n">
        <v>1000003513</v>
      </c>
      <c r="E213" s="72" t="s">
        <v>1013</v>
      </c>
      <c r="F213" s="74" t="n">
        <v>45054</v>
      </c>
      <c r="G213" s="67" t="str">
        <f aca="false">IF(I213&gt;0,"Targeted Dealer","-")</f>
        <v>Targeted Dealer</v>
      </c>
      <c r="H213" s="67"/>
      <c r="I213" s="68" t="n">
        <v>365.25</v>
      </c>
      <c r="J213" s="68" t="n">
        <f aca="false">I213/$J$1*($J$1-$E$1)</f>
        <v>365.25</v>
      </c>
      <c r="K213" s="69" t="n">
        <v>317.4</v>
      </c>
      <c r="L213" s="69" t="n">
        <f aca="false">I213-K213</f>
        <v>47.85</v>
      </c>
      <c r="M213" s="69" t="n">
        <f aca="false">IFERROR((K213/J213%),"-")</f>
        <v>86.8993839835729</v>
      </c>
      <c r="N213" s="97" t="n">
        <v>316.25</v>
      </c>
      <c r="O213" s="98" t="str">
        <f aca="false">IF(F213&lt;=$P$2,"DEC","")</f>
        <v>DEC</v>
      </c>
      <c r="P213" s="97" t="n">
        <v>316.25</v>
      </c>
      <c r="Q213" s="99" t="n">
        <f aca="false">K213-P213</f>
        <v>1.14999999999998</v>
      </c>
      <c r="R213" s="98" t="n">
        <f aca="false">IFERROR(IF(O213="Dec",(K213/P213-1))," ")</f>
        <v>0.00363636363636366</v>
      </c>
      <c r="S213" s="100" t="str">
        <f aca="false">IF(N213&gt;0,IF(O213="","-",IF(R213&lt;0%,"DEGROWTH","GROWTH")))</f>
        <v>GROWTH</v>
      </c>
      <c r="T213" s="69" t="n">
        <v>495.05</v>
      </c>
      <c r="U213" s="101" t="str">
        <f aca="false">IF(F213&lt;=$V$2,"jAN","")</f>
        <v>jAN</v>
      </c>
      <c r="V213" s="97" t="n">
        <v>495.05</v>
      </c>
      <c r="W213" s="102" t="n">
        <f aca="false">K213-V213</f>
        <v>-177.65</v>
      </c>
      <c r="X213" s="103" t="n">
        <f aca="false">IFERROR(IF(U213="Jan",(K213/V213-1)),0)</f>
        <v>-0.358852641147359</v>
      </c>
      <c r="Y213" s="104" t="str">
        <f aca="false">IF(T213&gt;0,IF(U213="","-",IF(X213&lt;0%,"DEGROWTH","GROWTH")))</f>
        <v>DEGROWTH</v>
      </c>
      <c r="Z213" s="75" t="n">
        <v>0</v>
      </c>
      <c r="AA213" s="70"/>
      <c r="AB213" s="70" t="s">
        <v>133</v>
      </c>
      <c r="AC213" s="3"/>
    </row>
    <row r="214" customFormat="false" ht="14.25" hidden="false" customHeight="true" outlineLevel="0" collapsed="false">
      <c r="A214" s="70" t="s">
        <v>133</v>
      </c>
      <c r="B214" s="72" t="s">
        <v>142</v>
      </c>
      <c r="C214" s="72" t="s">
        <v>1014</v>
      </c>
      <c r="D214" s="72" t="n">
        <v>1000003544</v>
      </c>
      <c r="E214" s="72" t="s">
        <v>1015</v>
      </c>
      <c r="F214" s="74" t="n">
        <v>45069</v>
      </c>
      <c r="G214" s="67" t="str">
        <f aca="false">IF(I214&gt;0,"Targeted Dealer","-")</f>
        <v>Targeted Dealer</v>
      </c>
      <c r="H214" s="67"/>
      <c r="I214" s="68" t="n">
        <v>85</v>
      </c>
      <c r="J214" s="68" t="n">
        <f aca="false">I214/$J$1*($J$1-$E$1)</f>
        <v>85</v>
      </c>
      <c r="K214" s="69" t="n">
        <v>20</v>
      </c>
      <c r="L214" s="69" t="n">
        <f aca="false">I214-K214</f>
        <v>65</v>
      </c>
      <c r="M214" s="69" t="n">
        <f aca="false">IFERROR((K214/J214%),"-")</f>
        <v>23.5294117647059</v>
      </c>
      <c r="N214" s="97" t="n">
        <v>40</v>
      </c>
      <c r="O214" s="98" t="str">
        <f aca="false">IF(F214&lt;=$P$2,"DEC","")</f>
        <v>DEC</v>
      </c>
      <c r="P214" s="97" t="n">
        <v>40</v>
      </c>
      <c r="Q214" s="99" t="n">
        <f aca="false">K214-P214</f>
        <v>-20</v>
      </c>
      <c r="R214" s="98" t="n">
        <f aca="false">IFERROR(IF(O214="Dec",(K214/P214-1))," ")</f>
        <v>-0.5</v>
      </c>
      <c r="S214" s="100" t="str">
        <f aca="false">IF(N214&gt;0,IF(O214="","-",IF(R214&lt;0%,"DEGROWTH","GROWTH")))</f>
        <v>DEGROWTH</v>
      </c>
      <c r="T214" s="69" t="n">
        <v>50.2</v>
      </c>
      <c r="U214" s="101" t="str">
        <f aca="false">IF(F214&lt;=$V$2,"jAN","")</f>
        <v>jAN</v>
      </c>
      <c r="V214" s="97" t="n">
        <v>50.2</v>
      </c>
      <c r="W214" s="102" t="n">
        <f aca="false">K214-V214</f>
        <v>-30.2</v>
      </c>
      <c r="X214" s="103" t="n">
        <f aca="false">IFERROR(IF(U214="Jan",(K214/V214-1)),0)</f>
        <v>-0.601593625498008</v>
      </c>
      <c r="Y214" s="104" t="str">
        <f aca="false">IF(T214&gt;0,IF(U214="","-",IF(X214&lt;0%,"DEGROWTH","GROWTH")))</f>
        <v>DEGROWTH</v>
      </c>
      <c r="Z214" s="75" t="n">
        <v>0</v>
      </c>
      <c r="AA214" s="70"/>
      <c r="AB214" s="70" t="s">
        <v>133</v>
      </c>
      <c r="AC214" s="3"/>
    </row>
    <row r="215" customFormat="false" ht="14.25" hidden="false" customHeight="true" outlineLevel="0" collapsed="false">
      <c r="A215" s="70" t="s">
        <v>133</v>
      </c>
      <c r="B215" s="72" t="s">
        <v>142</v>
      </c>
      <c r="C215" s="72" t="s">
        <v>1016</v>
      </c>
      <c r="D215" s="72" t="n">
        <v>1000003616</v>
      </c>
      <c r="E215" s="72" t="s">
        <v>1017</v>
      </c>
      <c r="F215" s="74" t="n">
        <v>45110</v>
      </c>
      <c r="G215" s="67" t="str">
        <f aca="false">IF(I215&gt;0,"Targeted Dealer","-")</f>
        <v>Targeted Dealer</v>
      </c>
      <c r="H215" s="67"/>
      <c r="I215" s="68" t="n">
        <v>60</v>
      </c>
      <c r="J215" s="68" t="n">
        <f aca="false">I215/$J$1*($J$1-$E$1)</f>
        <v>60</v>
      </c>
      <c r="K215" s="69" t="n">
        <v>20</v>
      </c>
      <c r="L215" s="69" t="n">
        <f aca="false">I215-K215</f>
        <v>40</v>
      </c>
      <c r="M215" s="69" t="n">
        <f aca="false">IFERROR((K215/J215%),"-")</f>
        <v>33.3333333333333</v>
      </c>
      <c r="N215" s="97" t="n">
        <v>40</v>
      </c>
      <c r="O215" s="98" t="str">
        <f aca="false">IF(F215&lt;=$P$2,"DEC","")</f>
        <v>DEC</v>
      </c>
      <c r="P215" s="97" t="n">
        <v>40</v>
      </c>
      <c r="Q215" s="99" t="n">
        <f aca="false">K215-P215</f>
        <v>-20</v>
      </c>
      <c r="R215" s="98" t="n">
        <f aca="false">IFERROR(IF(O215="Dec",(K215/P215-1))," ")</f>
        <v>-0.5</v>
      </c>
      <c r="S215" s="100" t="str">
        <f aca="false">IF(N215&gt;0,IF(O215="","-",IF(R215&lt;0%,"DEGROWTH","GROWTH")))</f>
        <v>DEGROWTH</v>
      </c>
      <c r="T215" s="69" t="n">
        <v>60</v>
      </c>
      <c r="U215" s="101" t="str">
        <f aca="false">IF(F215&lt;=$V$2,"jAN","")</f>
        <v>jAN</v>
      </c>
      <c r="V215" s="97" t="n">
        <v>60</v>
      </c>
      <c r="W215" s="102" t="n">
        <f aca="false">K215-V215</f>
        <v>-40</v>
      </c>
      <c r="X215" s="103" t="n">
        <f aca="false">IFERROR(IF(U215="Jan",(K215/V215-1)),0)</f>
        <v>-0.666666666666667</v>
      </c>
      <c r="Y215" s="104" t="str">
        <f aca="false">IF(T215&gt;0,IF(U215="","-",IF(X215&lt;0%,"DEGROWTH","GROWTH")))</f>
        <v>DEGROWTH</v>
      </c>
      <c r="Z215" s="75" t="n">
        <v>0</v>
      </c>
      <c r="AA215" s="70"/>
      <c r="AB215" s="70" t="s">
        <v>133</v>
      </c>
      <c r="AC215" s="3"/>
    </row>
    <row r="216" customFormat="false" ht="14.25" hidden="false" customHeight="true" outlineLevel="0" collapsed="false">
      <c r="A216" s="70" t="s">
        <v>133</v>
      </c>
      <c r="B216" s="72" t="s">
        <v>142</v>
      </c>
      <c r="C216" s="72" t="s">
        <v>1018</v>
      </c>
      <c r="D216" s="72" t="n">
        <v>1000003655</v>
      </c>
      <c r="E216" s="72" t="s">
        <v>1019</v>
      </c>
      <c r="F216" s="74" t="n">
        <v>45136</v>
      </c>
      <c r="G216" s="67" t="str">
        <f aca="false">IF(I216&gt;0,"Targeted Dealer","-")</f>
        <v>Targeted Dealer</v>
      </c>
      <c r="H216" s="67"/>
      <c r="I216" s="68" t="n">
        <v>100</v>
      </c>
      <c r="J216" s="68" t="n">
        <f aca="false">I216/$J$1*($J$1-$E$1)</f>
        <v>100</v>
      </c>
      <c r="K216" s="69" t="n">
        <v>15</v>
      </c>
      <c r="L216" s="69" t="n">
        <f aca="false">I216-K216</f>
        <v>85</v>
      </c>
      <c r="M216" s="69" t="n">
        <f aca="false">IFERROR((K216/J216%),"-")</f>
        <v>15</v>
      </c>
      <c r="N216" s="97" t="n">
        <v>109</v>
      </c>
      <c r="O216" s="98" t="str">
        <f aca="false">IF(F216&lt;=$P$2,"DEC","")</f>
        <v>DEC</v>
      </c>
      <c r="P216" s="97" t="n">
        <v>109</v>
      </c>
      <c r="Q216" s="99" t="n">
        <f aca="false">K216-P216</f>
        <v>-94</v>
      </c>
      <c r="R216" s="98" t="n">
        <f aca="false">IFERROR(IF(O216="Dec",(K216/P216-1))," ")</f>
        <v>-0.862385321100917</v>
      </c>
      <c r="S216" s="100" t="str">
        <f aca="false">IF(N216&gt;0,IF(O216="","-",IF(R216&lt;0%,"DEGROWTH","GROWTH")))</f>
        <v>DEGROWTH</v>
      </c>
      <c r="T216" s="69" t="n">
        <v>48</v>
      </c>
      <c r="U216" s="101" t="str">
        <f aca="false">IF(F216&lt;=$V$2,"jAN","")</f>
        <v>jAN</v>
      </c>
      <c r="V216" s="97" t="n">
        <v>48</v>
      </c>
      <c r="W216" s="102" t="n">
        <f aca="false">K216-V216</f>
        <v>-33</v>
      </c>
      <c r="X216" s="103" t="n">
        <f aca="false">IFERROR(IF(U216="Jan",(K216/V216-1)),0)</f>
        <v>-0.6875</v>
      </c>
      <c r="Y216" s="104" t="str">
        <f aca="false">IF(T216&gt;0,IF(U216="","-",IF(X216&lt;0%,"DEGROWTH","GROWTH")))</f>
        <v>DEGROWTH</v>
      </c>
      <c r="Z216" s="75" t="n">
        <v>0</v>
      </c>
      <c r="AA216" s="70"/>
      <c r="AB216" s="70" t="s">
        <v>133</v>
      </c>
      <c r="AC216" s="3"/>
    </row>
    <row r="217" customFormat="false" ht="14.25" hidden="false" customHeight="true" outlineLevel="0" collapsed="false">
      <c r="A217" s="70" t="s">
        <v>133</v>
      </c>
      <c r="B217" s="72" t="s">
        <v>142</v>
      </c>
      <c r="C217" s="72" t="s">
        <v>1020</v>
      </c>
      <c r="D217" s="72" t="n">
        <v>1000003676</v>
      </c>
      <c r="E217" s="72" t="s">
        <v>1021</v>
      </c>
      <c r="F217" s="74" t="n">
        <v>45142</v>
      </c>
      <c r="G217" s="67" t="str">
        <f aca="false">IF(I217&gt;0,"Targeted Dealer","-")</f>
        <v>Targeted Dealer</v>
      </c>
      <c r="H217" s="67"/>
      <c r="I217" s="68" t="n">
        <v>47.5</v>
      </c>
      <c r="J217" s="68" t="n">
        <f aca="false">I217/$J$1*($J$1-$E$1)</f>
        <v>47.5</v>
      </c>
      <c r="K217" s="69" t="n">
        <v>0</v>
      </c>
      <c r="L217" s="69" t="n">
        <f aca="false">I217-K217</f>
        <v>47.5</v>
      </c>
      <c r="M217" s="69" t="n">
        <f aca="false">IFERROR((K217/J217%),"-")</f>
        <v>0</v>
      </c>
      <c r="N217" s="97" t="n">
        <v>100</v>
      </c>
      <c r="O217" s="98" t="str">
        <f aca="false">IF(F217&lt;=$P$2,"DEC","")</f>
        <v>DEC</v>
      </c>
      <c r="P217" s="97" t="n">
        <v>100</v>
      </c>
      <c r="Q217" s="99" t="n">
        <f aca="false">K217-P217</f>
        <v>-100</v>
      </c>
      <c r="R217" s="98" t="n">
        <f aca="false">IFERROR(IF(O217="Dec",(K217/P217-1))," ")</f>
        <v>-1</v>
      </c>
      <c r="S217" s="100" t="str">
        <f aca="false">IF(N217&gt;0,IF(O217="","-",IF(R217&lt;0%,"DEGROWTH","GROWTH")))</f>
        <v>DEGROWTH</v>
      </c>
      <c r="T217" s="69" t="n">
        <v>85</v>
      </c>
      <c r="U217" s="101" t="str">
        <f aca="false">IF(F217&lt;=$V$2,"jAN","")</f>
        <v>jAN</v>
      </c>
      <c r="V217" s="97" t="n">
        <v>85</v>
      </c>
      <c r="W217" s="102" t="n">
        <f aca="false">K217-V217</f>
        <v>-85</v>
      </c>
      <c r="X217" s="103" t="n">
        <f aca="false">IFERROR(IF(U217="Jan",(K217/V217-1)),0)</f>
        <v>-1</v>
      </c>
      <c r="Y217" s="104" t="str">
        <f aca="false">IF(T217&gt;0,IF(U217="","-",IF(X217&lt;0%,"DEGROWTH","GROWTH")))</f>
        <v>DEGROWTH</v>
      </c>
      <c r="Z217" s="75" t="n">
        <v>0</v>
      </c>
      <c r="AA217" s="70"/>
      <c r="AB217" s="70" t="s">
        <v>133</v>
      </c>
      <c r="AC217" s="3"/>
    </row>
    <row r="218" customFormat="false" ht="14.25" hidden="false" customHeight="true" outlineLevel="0" collapsed="false">
      <c r="A218" s="70" t="s">
        <v>133</v>
      </c>
      <c r="B218" s="72" t="s">
        <v>142</v>
      </c>
      <c r="C218" s="72" t="s">
        <v>1022</v>
      </c>
      <c r="D218" s="72" t="n">
        <v>1000003726</v>
      </c>
      <c r="E218" s="72" t="s">
        <v>1023</v>
      </c>
      <c r="F218" s="74" t="n">
        <v>45210</v>
      </c>
      <c r="G218" s="67" t="str">
        <f aca="false">IF(I218&gt;0,"Targeted Dealer","-")</f>
        <v>Targeted Dealer</v>
      </c>
      <c r="H218" s="67"/>
      <c r="I218" s="68" t="n">
        <v>120</v>
      </c>
      <c r="J218" s="68" t="n">
        <f aca="false">I218/$J$1*($J$1-$E$1)</f>
        <v>120</v>
      </c>
      <c r="K218" s="69" t="n">
        <v>204.95</v>
      </c>
      <c r="L218" s="69" t="n">
        <f aca="false">I218-K218</f>
        <v>-84.95</v>
      </c>
      <c r="M218" s="69" t="n">
        <f aca="false">IFERROR((K218/J218%),"-")</f>
        <v>170.791666666667</v>
      </c>
      <c r="N218" s="97" t="n">
        <v>50</v>
      </c>
      <c r="O218" s="98" t="str">
        <f aca="false">IF(F218&lt;=$P$2,"DEC","")</f>
        <v>DEC</v>
      </c>
      <c r="P218" s="97" t="n">
        <v>50</v>
      </c>
      <c r="Q218" s="99" t="n">
        <f aca="false">K218-P218</f>
        <v>154.95</v>
      </c>
      <c r="R218" s="98" t="n">
        <f aca="false">IFERROR(IF(O218="Dec",(K218/P218-1))," ")</f>
        <v>3.099</v>
      </c>
      <c r="S218" s="100" t="str">
        <f aca="false">IF(N218&gt;0,IF(O218="","-",IF(R218&lt;0%,"DEGROWTH","GROWTH")))</f>
        <v>GROWTH</v>
      </c>
      <c r="T218" s="69" t="n">
        <v>120</v>
      </c>
      <c r="U218" s="101" t="str">
        <f aca="false">IF(F218&lt;=$V$2,"jAN","")</f>
        <v>jAN</v>
      </c>
      <c r="V218" s="97" t="n">
        <v>120</v>
      </c>
      <c r="W218" s="102" t="n">
        <f aca="false">K218-V218</f>
        <v>84.95</v>
      </c>
      <c r="X218" s="103" t="n">
        <f aca="false">IFERROR(IF(U218="Jan",(K218/V218-1)),0)</f>
        <v>0.707916666666667</v>
      </c>
      <c r="Y218" s="104" t="str">
        <f aca="false">IF(T218&gt;0,IF(U218="","-",IF(X218&lt;0%,"DEGROWTH","GROWTH")))</f>
        <v>GROWTH</v>
      </c>
      <c r="Z218" s="75" t="n">
        <v>0</v>
      </c>
      <c r="AA218" s="70"/>
      <c r="AB218" s="70" t="s">
        <v>133</v>
      </c>
      <c r="AC218" s="3"/>
    </row>
    <row r="219" customFormat="false" ht="14.25" hidden="false" customHeight="true" outlineLevel="0" collapsed="false">
      <c r="A219" s="70" t="s">
        <v>133</v>
      </c>
      <c r="B219" s="72" t="s">
        <v>142</v>
      </c>
      <c r="C219" s="72" t="s">
        <v>1024</v>
      </c>
      <c r="D219" s="72" t="n">
        <v>1000003728</v>
      </c>
      <c r="E219" s="72" t="s">
        <v>1025</v>
      </c>
      <c r="F219" s="74" t="n">
        <v>45215</v>
      </c>
      <c r="G219" s="67" t="str">
        <f aca="false">IF(I219&gt;0,"Targeted Dealer","-")</f>
        <v>Targeted Dealer</v>
      </c>
      <c r="H219" s="67"/>
      <c r="I219" s="68" t="n">
        <v>500</v>
      </c>
      <c r="J219" s="68" t="n">
        <f aca="false">I219/$J$1*($J$1-$E$1)</f>
        <v>500</v>
      </c>
      <c r="K219" s="69" t="n">
        <v>472.7</v>
      </c>
      <c r="L219" s="69" t="n">
        <f aca="false">I219-K219</f>
        <v>27.3</v>
      </c>
      <c r="M219" s="69" t="n">
        <f aca="false">IFERROR((K219/J219%),"-")</f>
        <v>94.54</v>
      </c>
      <c r="N219" s="97" t="n">
        <v>495.9</v>
      </c>
      <c r="O219" s="98" t="str">
        <f aca="false">IF(F219&lt;=$P$2,"DEC","")</f>
        <v>DEC</v>
      </c>
      <c r="P219" s="97" t="n">
        <v>495.9</v>
      </c>
      <c r="Q219" s="99" t="n">
        <f aca="false">K219-P219</f>
        <v>-23.2</v>
      </c>
      <c r="R219" s="98" t="n">
        <f aca="false">IFERROR(IF(O219="Dec",(K219/P219-1))," ")</f>
        <v>-0.0467836257309942</v>
      </c>
      <c r="S219" s="100" t="str">
        <f aca="false">IF(N219&gt;0,IF(O219="","-",IF(R219&lt;0%,"DEGROWTH","GROWTH")))</f>
        <v>DEGROWTH</v>
      </c>
      <c r="T219" s="69" t="n">
        <v>241</v>
      </c>
      <c r="U219" s="101" t="str">
        <f aca="false">IF(F219&lt;=$V$2,"jAN","")</f>
        <v>jAN</v>
      </c>
      <c r="V219" s="97" t="n">
        <v>241</v>
      </c>
      <c r="W219" s="102" t="n">
        <f aca="false">K219-V219</f>
        <v>231.7</v>
      </c>
      <c r="X219" s="103" t="n">
        <f aca="false">IFERROR(IF(U219="Jan",(K219/V219-1)),0)</f>
        <v>0.961410788381743</v>
      </c>
      <c r="Y219" s="104" t="str">
        <f aca="false">IF(T219&gt;0,IF(U219="","-",IF(X219&lt;0%,"DEGROWTH","GROWTH")))</f>
        <v>GROWTH</v>
      </c>
      <c r="Z219" s="75" t="n">
        <v>0</v>
      </c>
      <c r="AA219" s="70"/>
      <c r="AB219" s="70" t="s">
        <v>133</v>
      </c>
      <c r="AC219" s="3"/>
    </row>
    <row r="220" customFormat="false" ht="14.25" hidden="false" customHeight="true" outlineLevel="0" collapsed="false">
      <c r="A220" s="75" t="s">
        <v>133</v>
      </c>
      <c r="B220" s="79" t="s">
        <v>142</v>
      </c>
      <c r="C220" s="79" t="s">
        <v>1026</v>
      </c>
      <c r="D220" s="79" t="n">
        <v>1000003873</v>
      </c>
      <c r="E220" s="79" t="s">
        <v>1027</v>
      </c>
      <c r="F220" s="74" t="n">
        <v>45350</v>
      </c>
      <c r="G220" s="67" t="str">
        <f aca="false">IF(I220&gt;0,"Targeted Dealer","-")</f>
        <v>-</v>
      </c>
      <c r="H220" s="67"/>
      <c r="I220" s="68" t="n">
        <v>0</v>
      </c>
      <c r="J220" s="68" t="n">
        <f aca="false">I220/$J$1*($J$1-$E$1)</f>
        <v>0</v>
      </c>
      <c r="K220" s="69" t="n">
        <v>48</v>
      </c>
      <c r="L220" s="69" t="n">
        <f aca="false">I220-K220</f>
        <v>-48</v>
      </c>
      <c r="M220" s="69" t="str">
        <f aca="false">IFERROR((K220/J220%),"-")</f>
        <v>-</v>
      </c>
      <c r="N220" s="97" t="n">
        <v>0</v>
      </c>
      <c r="O220" s="98" t="str">
        <f aca="false">IF(F220&lt;=$P$2,"DEC","")</f>
        <v>DEC</v>
      </c>
      <c r="P220" s="97" t="n">
        <v>0</v>
      </c>
      <c r="Q220" s="99" t="n">
        <f aca="false">K220-P220</f>
        <v>48</v>
      </c>
      <c r="R220" s="98" t="str">
        <f aca="false">IFERROR(IF(O220="Dec",(K220/P220-1))," ")</f>
        <v> </v>
      </c>
      <c r="S220" s="105" t="b">
        <f aca="false">IF(N220&gt;0,IF(O220="","-",IF(R220&lt;0%,"DEGROWTH","GROWTH")))</f>
        <v>0</v>
      </c>
      <c r="T220" s="69" t="n">
        <v>35</v>
      </c>
      <c r="U220" s="101" t="str">
        <f aca="false">IF(F220&lt;=$V$2,"jAN","")</f>
        <v>jAN</v>
      </c>
      <c r="V220" s="97" t="n">
        <v>35</v>
      </c>
      <c r="W220" s="102" t="n">
        <f aca="false">K220-V220</f>
        <v>13</v>
      </c>
      <c r="X220" s="103" t="n">
        <f aca="false">IFERROR(IF(U220="Jan",(K220/V220-1)),0)</f>
        <v>0.371428571428571</v>
      </c>
      <c r="Y220" s="104" t="str">
        <f aca="false">IF(T220&gt;0,IF(U220="","-",IF(X220&lt;0%,"DEGROWTH","GROWTH")))</f>
        <v>GROWTH</v>
      </c>
      <c r="Z220" s="75" t="n">
        <v>0</v>
      </c>
      <c r="AA220" s="70"/>
      <c r="AB220" s="75" t="s">
        <v>133</v>
      </c>
      <c r="AC220" s="3"/>
    </row>
    <row r="221" customFormat="false" ht="14.25" hidden="false" customHeight="true" outlineLevel="0" collapsed="false">
      <c r="A221" s="75" t="s">
        <v>133</v>
      </c>
      <c r="B221" s="79" t="s">
        <v>142</v>
      </c>
      <c r="C221" s="79" t="s">
        <v>194</v>
      </c>
      <c r="D221" s="79" t="n">
        <v>1000003893</v>
      </c>
      <c r="E221" s="79" t="s">
        <v>195</v>
      </c>
      <c r="F221" s="74" t="n">
        <v>45373</v>
      </c>
      <c r="G221" s="67" t="str">
        <f aca="false">IF(I221&gt;0,"Targeted Dealer","-")</f>
        <v>Targeted Dealer</v>
      </c>
      <c r="H221" s="67"/>
      <c r="I221" s="68" t="n">
        <v>60</v>
      </c>
      <c r="J221" s="68" t="n">
        <f aca="false">I221/$J$1*($J$1-$E$1)</f>
        <v>60</v>
      </c>
      <c r="K221" s="69" t="n">
        <v>0</v>
      </c>
      <c r="L221" s="69" t="n">
        <f aca="false">I221-K221</f>
        <v>60</v>
      </c>
      <c r="M221" s="69" t="n">
        <f aca="false">IFERROR((K221/J221%),"-")</f>
        <v>0</v>
      </c>
      <c r="N221" s="97" t="n">
        <v>0</v>
      </c>
      <c r="O221" s="98" t="str">
        <f aca="false">IF(F221&lt;=$P$2,"DEC","")</f>
        <v>DEC</v>
      </c>
      <c r="P221" s="97" t="n">
        <v>0</v>
      </c>
      <c r="Q221" s="99" t="n">
        <f aca="false">K221-P221</f>
        <v>0</v>
      </c>
      <c r="R221" s="98" t="str">
        <f aca="false">IFERROR(IF(O221="Dec",(K221/P221-1))," ")</f>
        <v> </v>
      </c>
      <c r="S221" s="105" t="b">
        <f aca="false">IF(N221&gt;0,IF(O221="","-",IF(R221&lt;0%,"DEGROWTH","GROWTH")))</f>
        <v>0</v>
      </c>
      <c r="T221" s="69" t="n">
        <v>160</v>
      </c>
      <c r="U221" s="101" t="str">
        <f aca="false">IF(F221&lt;=$V$2,"jAN","")</f>
        <v>jAN</v>
      </c>
      <c r="V221" s="97" t="n">
        <v>160</v>
      </c>
      <c r="W221" s="102" t="n">
        <f aca="false">K221-V221</f>
        <v>-160</v>
      </c>
      <c r="X221" s="103" t="n">
        <f aca="false">IFERROR(IF(U221="Jan",(K221/V221-1)),0)</f>
        <v>-1</v>
      </c>
      <c r="Y221" s="104" t="str">
        <f aca="false">IF(T221&gt;0,IF(U221="","-",IF(X221&lt;0%,"DEGROWTH","GROWTH")))</f>
        <v>DEGROWTH</v>
      </c>
      <c r="Z221" s="75" t="n">
        <v>1</v>
      </c>
      <c r="AA221" s="70"/>
      <c r="AB221" s="75" t="s">
        <v>133</v>
      </c>
      <c r="AC221" s="3"/>
    </row>
    <row r="222" customFormat="false" ht="14.25" hidden="false" customHeight="true" outlineLevel="0" collapsed="false">
      <c r="A222" s="75" t="s">
        <v>133</v>
      </c>
      <c r="B222" s="79" t="s">
        <v>142</v>
      </c>
      <c r="C222" s="79" t="s">
        <v>1028</v>
      </c>
      <c r="D222" s="79" t="n">
        <v>1000003926</v>
      </c>
      <c r="E222" s="79" t="s">
        <v>1029</v>
      </c>
      <c r="F222" s="74" t="n">
        <v>45412</v>
      </c>
      <c r="G222" s="67" t="str">
        <f aca="false">IF(I222&gt;0,"Targeted Dealer","-")</f>
        <v>Targeted Dealer</v>
      </c>
      <c r="H222" s="67"/>
      <c r="I222" s="68" t="n">
        <v>200</v>
      </c>
      <c r="J222" s="68" t="n">
        <f aca="false">I222/$J$1*($J$1-$E$1)</f>
        <v>200</v>
      </c>
      <c r="K222" s="69" t="n">
        <v>176</v>
      </c>
      <c r="L222" s="69" t="n">
        <f aca="false">I222-K222</f>
        <v>24</v>
      </c>
      <c r="M222" s="69" t="n">
        <f aca="false">IFERROR((K222/J222%),"-")</f>
        <v>88</v>
      </c>
      <c r="N222" s="97" t="n">
        <v>216.5</v>
      </c>
      <c r="O222" s="98" t="str">
        <f aca="false">IF(F222&lt;=$P$2,"DEC","")</f>
        <v>DEC</v>
      </c>
      <c r="P222" s="97" t="n">
        <v>216.5</v>
      </c>
      <c r="Q222" s="99" t="n">
        <f aca="false">K222-P222</f>
        <v>-40.5</v>
      </c>
      <c r="R222" s="98" t="n">
        <f aca="false">IFERROR(IF(O222="Dec",(K222/P222-1))," ")</f>
        <v>-0.187066974595843</v>
      </c>
      <c r="S222" s="100" t="str">
        <f aca="false">IF(N222&gt;0,IF(O222="","-",IF(R222&lt;0%,"DEGROWTH","GROWTH")))</f>
        <v>DEGROWTH</v>
      </c>
      <c r="T222" s="69" t="n">
        <v>61</v>
      </c>
      <c r="U222" s="101" t="str">
        <f aca="false">IF(F222&lt;=$V$2,"jAN","")</f>
        <v>jAN</v>
      </c>
      <c r="V222" s="97" t="n">
        <v>61</v>
      </c>
      <c r="W222" s="102" t="n">
        <f aca="false">K222-V222</f>
        <v>115</v>
      </c>
      <c r="X222" s="103" t="n">
        <f aca="false">IFERROR(IF(U222="Jan",(K222/V222-1)),0)</f>
        <v>1.88524590163934</v>
      </c>
      <c r="Y222" s="104" t="str">
        <f aca="false">IF(T222&gt;0,IF(U222="","-",IF(X222&lt;0%,"DEGROWTH","GROWTH")))</f>
        <v>GROWTH</v>
      </c>
      <c r="Z222" s="75" t="n">
        <v>0</v>
      </c>
      <c r="AA222" s="70"/>
      <c r="AB222" s="75" t="s">
        <v>133</v>
      </c>
      <c r="AC222" s="3"/>
    </row>
    <row r="223" customFormat="false" ht="14.25" hidden="false" customHeight="true" outlineLevel="0" collapsed="false">
      <c r="A223" s="75" t="s">
        <v>133</v>
      </c>
      <c r="B223" s="79" t="s">
        <v>142</v>
      </c>
      <c r="C223" s="79" t="s">
        <v>1030</v>
      </c>
      <c r="D223" s="79" t="n">
        <v>1000004063</v>
      </c>
      <c r="E223" s="79" t="s">
        <v>1031</v>
      </c>
      <c r="F223" s="74" t="n">
        <v>45498</v>
      </c>
      <c r="G223" s="67" t="str">
        <f aca="false">IF(I223&gt;0,"Targeted Dealer","-")</f>
        <v>Targeted Dealer</v>
      </c>
      <c r="H223" s="67"/>
      <c r="I223" s="68" t="n">
        <v>422.5</v>
      </c>
      <c r="J223" s="68" t="n">
        <f aca="false">I223/$J$1*($J$1-$E$1)</f>
        <v>422.5</v>
      </c>
      <c r="K223" s="69" t="n">
        <v>423</v>
      </c>
      <c r="L223" s="69" t="n">
        <f aca="false">I223-K223</f>
        <v>-0.5</v>
      </c>
      <c r="M223" s="69" t="n">
        <f aca="false">IFERROR((K223/J223%),"-")</f>
        <v>100.118343195266</v>
      </c>
      <c r="N223" s="97" t="n">
        <v>446</v>
      </c>
      <c r="O223" s="98" t="str">
        <f aca="false">IF(F223&lt;=$P$2,"DEC","")</f>
        <v>DEC</v>
      </c>
      <c r="P223" s="97" t="n">
        <v>446</v>
      </c>
      <c r="Q223" s="99" t="n">
        <f aca="false">K223-P223</f>
        <v>-23</v>
      </c>
      <c r="R223" s="98" t="n">
        <f aca="false">IFERROR(IF(O223="Dec",(K223/P223-1))," ")</f>
        <v>-0.0515695067264574</v>
      </c>
      <c r="S223" s="100" t="str">
        <f aca="false">IF(N223&gt;0,IF(O223="","-",IF(R223&lt;0%,"DEGROWTH","GROWTH")))</f>
        <v>DEGROWTH</v>
      </c>
      <c r="T223" s="69" t="n">
        <v>369.15</v>
      </c>
      <c r="U223" s="101" t="str">
        <f aca="false">IF(F223&lt;=$V$2,"jAN","")</f>
        <v>jAN</v>
      </c>
      <c r="V223" s="97" t="n">
        <v>369.15</v>
      </c>
      <c r="W223" s="102" t="n">
        <f aca="false">K223-V223</f>
        <v>53.85</v>
      </c>
      <c r="X223" s="103" t="n">
        <f aca="false">IFERROR(IF(U223="Jan",(K223/V223-1)),0)</f>
        <v>0.145875660300691</v>
      </c>
      <c r="Y223" s="104" t="str">
        <f aca="false">IF(T223&gt;0,IF(U223="","-",IF(X223&lt;0%,"DEGROWTH","GROWTH")))</f>
        <v>GROWTH</v>
      </c>
      <c r="Z223" s="75" t="n">
        <v>0</v>
      </c>
      <c r="AA223" s="70"/>
      <c r="AB223" s="75" t="s">
        <v>133</v>
      </c>
      <c r="AC223" s="3"/>
    </row>
    <row r="224" customFormat="false" ht="14.25" hidden="false" customHeight="true" outlineLevel="0" collapsed="false">
      <c r="A224" s="75" t="s">
        <v>133</v>
      </c>
      <c r="B224" s="79" t="s">
        <v>142</v>
      </c>
      <c r="C224" s="79" t="s">
        <v>1032</v>
      </c>
      <c r="D224" s="79" t="n">
        <v>1000004075</v>
      </c>
      <c r="E224" s="79" t="s">
        <v>1033</v>
      </c>
      <c r="F224" s="74" t="n">
        <v>45506</v>
      </c>
      <c r="G224" s="67" t="str">
        <f aca="false">IF(I224&gt;0,"Targeted Dealer","-")</f>
        <v>Targeted Dealer</v>
      </c>
      <c r="H224" s="67"/>
      <c r="I224" s="68" t="n">
        <v>20</v>
      </c>
      <c r="J224" s="68" t="n">
        <f aca="false">I224/$J$1*($J$1-$E$1)</f>
        <v>20</v>
      </c>
      <c r="K224" s="69" t="n">
        <v>20</v>
      </c>
      <c r="L224" s="69" t="n">
        <f aca="false">I224-K224</f>
        <v>0</v>
      </c>
      <c r="M224" s="69" t="n">
        <f aca="false">IFERROR((K224/J224%),"-")</f>
        <v>100</v>
      </c>
      <c r="N224" s="97" t="n">
        <v>15</v>
      </c>
      <c r="O224" s="98" t="str">
        <f aca="false">IF(F224&lt;=$P$2,"DEC","")</f>
        <v>DEC</v>
      </c>
      <c r="P224" s="97" t="n">
        <v>15</v>
      </c>
      <c r="Q224" s="99" t="n">
        <f aca="false">K224-P224</f>
        <v>5</v>
      </c>
      <c r="R224" s="98" t="n">
        <f aca="false">IFERROR(IF(O224="Dec",(K224/P224-1))," ")</f>
        <v>0.333333333333333</v>
      </c>
      <c r="S224" s="100" t="str">
        <f aca="false">IF(N224&gt;0,IF(O224="","-",IF(R224&lt;0%,"DEGROWTH","GROWTH")))</f>
        <v>GROWTH</v>
      </c>
      <c r="T224" s="69" t="n">
        <v>20</v>
      </c>
      <c r="U224" s="101" t="str">
        <f aca="false">IF(F224&lt;=$V$2,"jAN","")</f>
        <v>jAN</v>
      </c>
      <c r="V224" s="97" t="n">
        <v>20</v>
      </c>
      <c r="W224" s="102" t="n">
        <f aca="false">K224-V224</f>
        <v>0</v>
      </c>
      <c r="X224" s="103" t="n">
        <f aca="false">IFERROR(IF(U224="Jan",(K224/V224-1)),0)</f>
        <v>0</v>
      </c>
      <c r="Y224" s="104" t="str">
        <f aca="false">IF(T224&gt;0,IF(U224="","-",IF(X224&lt;0%,"DEGROWTH","GROWTH")))</f>
        <v>GROWTH</v>
      </c>
      <c r="Z224" s="75" t="n">
        <v>0</v>
      </c>
      <c r="AA224" s="70"/>
      <c r="AB224" s="75" t="s">
        <v>133</v>
      </c>
      <c r="AC224" s="3"/>
    </row>
    <row r="225" customFormat="false" ht="14.25" hidden="false" customHeight="true" outlineLevel="0" collapsed="false">
      <c r="A225" s="70" t="s">
        <v>133</v>
      </c>
      <c r="B225" s="72" t="s">
        <v>37</v>
      </c>
      <c r="C225" s="72" t="s">
        <v>196</v>
      </c>
      <c r="D225" s="72" t="n">
        <v>1000000413</v>
      </c>
      <c r="E225" s="73" t="s">
        <v>197</v>
      </c>
      <c r="F225" s="74" t="n">
        <v>38741</v>
      </c>
      <c r="G225" s="67" t="str">
        <f aca="false">IF(I225&gt;0,"Targeted Dealer","-")</f>
        <v>-</v>
      </c>
      <c r="H225" s="67"/>
      <c r="I225" s="68" t="n">
        <v>0</v>
      </c>
      <c r="J225" s="68" t="n">
        <f aca="false">I225/$J$1*($J$1-$E$1)</f>
        <v>0</v>
      </c>
      <c r="K225" s="69" t="n">
        <v>0</v>
      </c>
      <c r="L225" s="69" t="n">
        <f aca="false">I225-K225</f>
        <v>0</v>
      </c>
      <c r="M225" s="69" t="str">
        <f aca="false">IFERROR((K225/J225%),"-")</f>
        <v>-</v>
      </c>
      <c r="N225" s="97" t="n">
        <v>0</v>
      </c>
      <c r="O225" s="98" t="str">
        <f aca="false">IF(F225&lt;=$P$2,"DEC","")</f>
        <v>DEC</v>
      </c>
      <c r="P225" s="97" t="n">
        <v>0</v>
      </c>
      <c r="Q225" s="99" t="n">
        <f aca="false">K225-P225</f>
        <v>0</v>
      </c>
      <c r="R225" s="98" t="str">
        <f aca="false">IFERROR(IF(O225="Dec",(K225/P225-1))," ")</f>
        <v> </v>
      </c>
      <c r="S225" s="105" t="b">
        <f aca="false">IF(N225&gt;0,IF(O225="","-",IF(R225&lt;0%,"DEGROWTH","GROWTH")))</f>
        <v>0</v>
      </c>
      <c r="T225" s="69" t="n">
        <v>0</v>
      </c>
      <c r="U225" s="101" t="str">
        <f aca="false">IF(F225&lt;=$V$2,"jAN","")</f>
        <v>jAN</v>
      </c>
      <c r="V225" s="97" t="n">
        <v>0</v>
      </c>
      <c r="W225" s="102" t="n">
        <f aca="false">K225-V225</f>
        <v>0</v>
      </c>
      <c r="X225" s="103" t="n">
        <f aca="false">IFERROR(IF(U225="Jan",(K225/V225-1)),0)</f>
        <v>0</v>
      </c>
      <c r="Y225" s="106" t="b">
        <f aca="false">IF(T225&gt;0,IF(U225="","-",IF(X225&lt;0%,"DEGROWTH","GROWTH")))</f>
        <v>0</v>
      </c>
      <c r="Z225" s="75" t="n">
        <v>0</v>
      </c>
      <c r="AA225" s="70"/>
      <c r="AB225" s="70" t="s">
        <v>133</v>
      </c>
      <c r="AC225" s="3"/>
    </row>
    <row r="226" customFormat="false" ht="14.25" hidden="false" customHeight="true" outlineLevel="0" collapsed="false">
      <c r="A226" s="70" t="s">
        <v>133</v>
      </c>
      <c r="B226" s="72" t="s">
        <v>37</v>
      </c>
      <c r="C226" s="72" t="s">
        <v>1034</v>
      </c>
      <c r="D226" s="72" t="n">
        <v>1000000418</v>
      </c>
      <c r="E226" s="73" t="s">
        <v>1035</v>
      </c>
      <c r="F226" s="74" t="n">
        <v>39958</v>
      </c>
      <c r="G226" s="67" t="str">
        <f aca="false">IF(I226&gt;0,"Targeted Dealer","-")</f>
        <v>Targeted Dealer</v>
      </c>
      <c r="H226" s="67"/>
      <c r="I226" s="68" t="n">
        <v>250</v>
      </c>
      <c r="J226" s="68" t="n">
        <f aca="false">I226/$J$1*($J$1-$E$1)</f>
        <v>250</v>
      </c>
      <c r="K226" s="69" t="n">
        <v>220</v>
      </c>
      <c r="L226" s="69" t="n">
        <f aca="false">I226-K226</f>
        <v>30</v>
      </c>
      <c r="M226" s="69" t="n">
        <f aca="false">IFERROR((K226/J226%),"-")</f>
        <v>88</v>
      </c>
      <c r="N226" s="97" t="n">
        <v>212.5</v>
      </c>
      <c r="O226" s="98" t="str">
        <f aca="false">IF(F226&lt;=$P$2,"DEC","")</f>
        <v>DEC</v>
      </c>
      <c r="P226" s="97" t="n">
        <v>212.5</v>
      </c>
      <c r="Q226" s="99" t="n">
        <f aca="false">K226-P226</f>
        <v>7.5</v>
      </c>
      <c r="R226" s="98" t="n">
        <f aca="false">IFERROR(IF(O226="Dec",(K226/P226-1))," ")</f>
        <v>0.0352941176470589</v>
      </c>
      <c r="S226" s="100" t="str">
        <f aca="false">IF(N226&gt;0,IF(O226="","-",IF(R226&lt;0%,"DEGROWTH","GROWTH")))</f>
        <v>GROWTH</v>
      </c>
      <c r="T226" s="69" t="n">
        <v>151</v>
      </c>
      <c r="U226" s="101" t="str">
        <f aca="false">IF(F226&lt;=$V$2,"jAN","")</f>
        <v>jAN</v>
      </c>
      <c r="V226" s="97" t="n">
        <v>151</v>
      </c>
      <c r="W226" s="102" t="n">
        <f aca="false">K226-V226</f>
        <v>69</v>
      </c>
      <c r="X226" s="103" t="n">
        <f aca="false">IFERROR(IF(U226="Jan",(K226/V226-1)),0)</f>
        <v>0.456953642384106</v>
      </c>
      <c r="Y226" s="104" t="str">
        <f aca="false">IF(T226&gt;0,IF(U226="","-",IF(X226&lt;0%,"DEGROWTH","GROWTH")))</f>
        <v>GROWTH</v>
      </c>
      <c r="Z226" s="75" t="n">
        <v>0</v>
      </c>
      <c r="AA226" s="70"/>
      <c r="AB226" s="70" t="s">
        <v>133</v>
      </c>
      <c r="AC226" s="3"/>
    </row>
    <row r="227" customFormat="false" ht="14.25" hidden="false" customHeight="true" outlineLevel="0" collapsed="false">
      <c r="A227" s="70" t="s">
        <v>133</v>
      </c>
      <c r="B227" s="72" t="s">
        <v>37</v>
      </c>
      <c r="C227" s="72" t="s">
        <v>1036</v>
      </c>
      <c r="D227" s="72" t="n">
        <v>1000000404</v>
      </c>
      <c r="E227" s="73" t="s">
        <v>1037</v>
      </c>
      <c r="F227" s="74" t="n">
        <v>39963</v>
      </c>
      <c r="G227" s="67" t="str">
        <f aca="false">IF(I227&gt;0,"Targeted Dealer","-")</f>
        <v>Targeted Dealer</v>
      </c>
      <c r="H227" s="67"/>
      <c r="I227" s="68" t="n">
        <v>100</v>
      </c>
      <c r="J227" s="68" t="n">
        <f aca="false">I227/$J$1*($J$1-$E$1)</f>
        <v>100</v>
      </c>
      <c r="K227" s="69" t="n">
        <v>127.5</v>
      </c>
      <c r="L227" s="69" t="n">
        <f aca="false">I227-K227</f>
        <v>-27.5</v>
      </c>
      <c r="M227" s="69" t="n">
        <f aca="false">IFERROR((K227/J227%),"-")</f>
        <v>127.5</v>
      </c>
      <c r="N227" s="97" t="n">
        <v>108.5</v>
      </c>
      <c r="O227" s="98" t="str">
        <f aca="false">IF(F227&lt;=$P$2,"DEC","")</f>
        <v>DEC</v>
      </c>
      <c r="P227" s="97" t="n">
        <v>108.5</v>
      </c>
      <c r="Q227" s="99" t="n">
        <f aca="false">K227-P227</f>
        <v>19</v>
      </c>
      <c r="R227" s="98" t="n">
        <f aca="false">IFERROR(IF(O227="Dec",(K227/P227-1))," ")</f>
        <v>0.175115207373272</v>
      </c>
      <c r="S227" s="100" t="str">
        <f aca="false">IF(N227&gt;0,IF(O227="","-",IF(R227&lt;0%,"DEGROWTH","GROWTH")))</f>
        <v>GROWTH</v>
      </c>
      <c r="T227" s="69" t="n">
        <v>47</v>
      </c>
      <c r="U227" s="101" t="str">
        <f aca="false">IF(F227&lt;=$V$2,"jAN","")</f>
        <v>jAN</v>
      </c>
      <c r="V227" s="97" t="n">
        <v>47</v>
      </c>
      <c r="W227" s="102" t="n">
        <f aca="false">K227-V227</f>
        <v>80.5</v>
      </c>
      <c r="X227" s="103" t="n">
        <f aca="false">IFERROR(IF(U227="Jan",(K227/V227-1)),0)</f>
        <v>1.71276595744681</v>
      </c>
      <c r="Y227" s="104" t="str">
        <f aca="false">IF(T227&gt;0,IF(U227="","-",IF(X227&lt;0%,"DEGROWTH","GROWTH")))</f>
        <v>GROWTH</v>
      </c>
      <c r="Z227" s="75" t="n">
        <v>0</v>
      </c>
      <c r="AA227" s="70"/>
      <c r="AB227" s="70" t="s">
        <v>133</v>
      </c>
      <c r="AC227" s="3"/>
    </row>
    <row r="228" customFormat="false" ht="14.25" hidden="false" customHeight="true" outlineLevel="0" collapsed="false">
      <c r="A228" s="70" t="s">
        <v>133</v>
      </c>
      <c r="B228" s="72" t="s">
        <v>37</v>
      </c>
      <c r="C228" s="72" t="s">
        <v>1038</v>
      </c>
      <c r="D228" s="72" t="n">
        <v>1000000401</v>
      </c>
      <c r="E228" s="73" t="s">
        <v>1039</v>
      </c>
      <c r="F228" s="74" t="n">
        <v>40011</v>
      </c>
      <c r="G228" s="67" t="str">
        <f aca="false">IF(I228&gt;0,"Targeted Dealer","-")</f>
        <v>Targeted Dealer</v>
      </c>
      <c r="H228" s="67"/>
      <c r="I228" s="68" t="n">
        <v>400</v>
      </c>
      <c r="J228" s="68" t="n">
        <f aca="false">I228/$J$1*($J$1-$E$1)</f>
        <v>400</v>
      </c>
      <c r="K228" s="69" t="n">
        <v>272</v>
      </c>
      <c r="L228" s="69" t="n">
        <f aca="false">I228-K228</f>
        <v>128</v>
      </c>
      <c r="M228" s="69" t="n">
        <f aca="false">IFERROR((K228/J228%),"-")</f>
        <v>68</v>
      </c>
      <c r="N228" s="97" t="n">
        <v>368</v>
      </c>
      <c r="O228" s="98" t="str">
        <f aca="false">IF(F228&lt;=$P$2,"DEC","")</f>
        <v>DEC</v>
      </c>
      <c r="P228" s="97" t="n">
        <v>368</v>
      </c>
      <c r="Q228" s="99" t="n">
        <f aca="false">K228-P228</f>
        <v>-96</v>
      </c>
      <c r="R228" s="98" t="n">
        <f aca="false">IFERROR(IF(O228="Dec",(K228/P228-1))," ")</f>
        <v>-0.260869565217391</v>
      </c>
      <c r="S228" s="100" t="str">
        <f aca="false">IF(N228&gt;0,IF(O228="","-",IF(R228&lt;0%,"DEGROWTH","GROWTH")))</f>
        <v>DEGROWTH</v>
      </c>
      <c r="T228" s="69" t="n">
        <v>238.05</v>
      </c>
      <c r="U228" s="101" t="str">
        <f aca="false">IF(F228&lt;=$V$2,"jAN","")</f>
        <v>jAN</v>
      </c>
      <c r="V228" s="97" t="n">
        <v>238.05</v>
      </c>
      <c r="W228" s="102" t="n">
        <f aca="false">K228-V228</f>
        <v>33.95</v>
      </c>
      <c r="X228" s="103" t="n">
        <f aca="false">IFERROR(IF(U228="Jan",(K228/V228-1)),0)</f>
        <v>0.142617097248477</v>
      </c>
      <c r="Y228" s="104" t="str">
        <f aca="false">IF(T228&gt;0,IF(U228="","-",IF(X228&lt;0%,"DEGROWTH","GROWTH")))</f>
        <v>GROWTH</v>
      </c>
      <c r="Z228" s="75" t="n">
        <v>0</v>
      </c>
      <c r="AA228" s="70"/>
      <c r="AB228" s="70" t="s">
        <v>133</v>
      </c>
      <c r="AC228" s="3"/>
    </row>
    <row r="229" customFormat="false" ht="14.25" hidden="false" customHeight="true" outlineLevel="0" collapsed="false">
      <c r="A229" s="70" t="s">
        <v>133</v>
      </c>
      <c r="B229" s="72" t="s">
        <v>37</v>
      </c>
      <c r="C229" s="72" t="s">
        <v>1040</v>
      </c>
      <c r="D229" s="72" t="n">
        <v>1000000407</v>
      </c>
      <c r="E229" s="73" t="s">
        <v>1041</v>
      </c>
      <c r="F229" s="74" t="n">
        <v>40176</v>
      </c>
      <c r="G229" s="67" t="str">
        <f aca="false">IF(I229&gt;0,"Targeted Dealer","-")</f>
        <v>Targeted Dealer</v>
      </c>
      <c r="H229" s="67"/>
      <c r="I229" s="68" t="n">
        <v>200</v>
      </c>
      <c r="J229" s="68" t="n">
        <f aca="false">I229/$J$1*($J$1-$E$1)</f>
        <v>200</v>
      </c>
      <c r="K229" s="69" t="n">
        <v>53.5</v>
      </c>
      <c r="L229" s="69" t="n">
        <f aca="false">I229-K229</f>
        <v>146.5</v>
      </c>
      <c r="M229" s="69" t="n">
        <f aca="false">IFERROR((K229/J229%),"-")</f>
        <v>26.75</v>
      </c>
      <c r="N229" s="97" t="n">
        <v>202</v>
      </c>
      <c r="O229" s="98" t="str">
        <f aca="false">IF(F229&lt;=$P$2,"DEC","")</f>
        <v>DEC</v>
      </c>
      <c r="P229" s="97" t="n">
        <v>202</v>
      </c>
      <c r="Q229" s="99" t="n">
        <f aca="false">K229-P229</f>
        <v>-148.5</v>
      </c>
      <c r="R229" s="98" t="n">
        <f aca="false">IFERROR(IF(O229="Dec",(K229/P229-1))," ")</f>
        <v>-0.735148514851485</v>
      </c>
      <c r="S229" s="100" t="str">
        <f aca="false">IF(N229&gt;0,IF(O229="","-",IF(R229&lt;0%,"DEGROWTH","GROWTH")))</f>
        <v>DEGROWTH</v>
      </c>
      <c r="T229" s="69" t="n">
        <v>176</v>
      </c>
      <c r="U229" s="101" t="str">
        <f aca="false">IF(F229&lt;=$V$2,"jAN","")</f>
        <v>jAN</v>
      </c>
      <c r="V229" s="97" t="n">
        <v>176</v>
      </c>
      <c r="W229" s="102" t="n">
        <f aca="false">K229-V229</f>
        <v>-122.5</v>
      </c>
      <c r="X229" s="103" t="n">
        <f aca="false">IFERROR(IF(U229="Jan",(K229/V229-1)),0)</f>
        <v>-0.696022727272727</v>
      </c>
      <c r="Y229" s="104" t="str">
        <f aca="false">IF(T229&gt;0,IF(U229="","-",IF(X229&lt;0%,"DEGROWTH","GROWTH")))</f>
        <v>DEGROWTH</v>
      </c>
      <c r="Z229" s="75" t="n">
        <v>0</v>
      </c>
      <c r="AA229" s="70"/>
      <c r="AB229" s="70" t="s">
        <v>133</v>
      </c>
      <c r="AC229" s="3"/>
    </row>
    <row r="230" customFormat="false" ht="14.25" hidden="false" customHeight="true" outlineLevel="0" collapsed="false">
      <c r="A230" s="70" t="s">
        <v>133</v>
      </c>
      <c r="B230" s="72" t="s">
        <v>37</v>
      </c>
      <c r="C230" s="72" t="s">
        <v>1042</v>
      </c>
      <c r="D230" s="72" t="n">
        <v>1000000423</v>
      </c>
      <c r="E230" s="73" t="s">
        <v>1043</v>
      </c>
      <c r="F230" s="74" t="n">
        <v>40411</v>
      </c>
      <c r="G230" s="67" t="str">
        <f aca="false">IF(I230&gt;0,"Targeted Dealer","-")</f>
        <v>Targeted Dealer</v>
      </c>
      <c r="H230" s="67"/>
      <c r="I230" s="68" t="n">
        <v>150</v>
      </c>
      <c r="J230" s="68" t="n">
        <f aca="false">I230/$J$1*($J$1-$E$1)</f>
        <v>150</v>
      </c>
      <c r="K230" s="69" t="n">
        <v>91</v>
      </c>
      <c r="L230" s="69" t="n">
        <f aca="false">I230-K230</f>
        <v>59</v>
      </c>
      <c r="M230" s="69" t="n">
        <f aca="false">IFERROR((K230/J230%),"-")</f>
        <v>60.6666666666667</v>
      </c>
      <c r="N230" s="97" t="n">
        <v>0</v>
      </c>
      <c r="O230" s="98" t="str">
        <f aca="false">IF(F230&lt;=$P$2,"DEC","")</f>
        <v>DEC</v>
      </c>
      <c r="P230" s="97" t="n">
        <v>0</v>
      </c>
      <c r="Q230" s="99" t="n">
        <f aca="false">K230-P230</f>
        <v>91</v>
      </c>
      <c r="R230" s="98" t="str">
        <f aca="false">IFERROR(IF(O230="Dec",(K230/P230-1))," ")</f>
        <v> </v>
      </c>
      <c r="S230" s="105" t="b">
        <f aca="false">IF(N230&gt;0,IF(O230="","-",IF(R230&lt;0%,"DEGROWTH","GROWTH")))</f>
        <v>0</v>
      </c>
      <c r="T230" s="69" t="n">
        <v>95</v>
      </c>
      <c r="U230" s="101" t="str">
        <f aca="false">IF(F230&lt;=$V$2,"jAN","")</f>
        <v>jAN</v>
      </c>
      <c r="V230" s="97" t="n">
        <v>95</v>
      </c>
      <c r="W230" s="102" t="n">
        <f aca="false">K230-V230</f>
        <v>-4</v>
      </c>
      <c r="X230" s="103" t="n">
        <f aca="false">IFERROR(IF(U230="Jan",(K230/V230-1)),0)</f>
        <v>-0.0421052631578948</v>
      </c>
      <c r="Y230" s="104" t="str">
        <f aca="false">IF(T230&gt;0,IF(U230="","-",IF(X230&lt;0%,"DEGROWTH","GROWTH")))</f>
        <v>DEGROWTH</v>
      </c>
      <c r="Z230" s="75" t="n">
        <v>0</v>
      </c>
      <c r="AA230" s="70"/>
      <c r="AB230" s="70" t="s">
        <v>133</v>
      </c>
      <c r="AC230" s="3"/>
    </row>
    <row r="231" customFormat="false" ht="14.25" hidden="false" customHeight="true" outlineLevel="0" collapsed="false">
      <c r="A231" s="70" t="s">
        <v>133</v>
      </c>
      <c r="B231" s="72" t="s">
        <v>37</v>
      </c>
      <c r="C231" s="72" t="s">
        <v>1044</v>
      </c>
      <c r="D231" s="72" t="n">
        <v>1000000417</v>
      </c>
      <c r="E231" s="73" t="s">
        <v>1045</v>
      </c>
      <c r="F231" s="74" t="n">
        <v>41687</v>
      </c>
      <c r="G231" s="67" t="str">
        <f aca="false">IF(I231&gt;0,"Targeted Dealer","-")</f>
        <v>Targeted Dealer</v>
      </c>
      <c r="H231" s="67"/>
      <c r="I231" s="68" t="n">
        <v>800</v>
      </c>
      <c r="J231" s="68" t="n">
        <f aca="false">I231/$J$1*($J$1-$E$1)</f>
        <v>800</v>
      </c>
      <c r="K231" s="69" t="n">
        <v>768.5</v>
      </c>
      <c r="L231" s="69" t="n">
        <f aca="false">I231-K231</f>
        <v>31.5</v>
      </c>
      <c r="M231" s="69" t="n">
        <f aca="false">IFERROR((K231/J231%),"-")</f>
        <v>96.0625</v>
      </c>
      <c r="N231" s="97" t="n">
        <v>657.5</v>
      </c>
      <c r="O231" s="98" t="str">
        <f aca="false">IF(F231&lt;=$P$2,"DEC","")</f>
        <v>DEC</v>
      </c>
      <c r="P231" s="97" t="n">
        <v>657.5</v>
      </c>
      <c r="Q231" s="99" t="n">
        <f aca="false">K231-P231</f>
        <v>111</v>
      </c>
      <c r="R231" s="98" t="n">
        <f aca="false">IFERROR(IF(O231="Dec",(K231/P231-1))," ")</f>
        <v>0.168821292775665</v>
      </c>
      <c r="S231" s="100" t="str">
        <f aca="false">IF(N231&gt;0,IF(O231="","-",IF(R231&lt;0%,"DEGROWTH","GROWTH")))</f>
        <v>GROWTH</v>
      </c>
      <c r="T231" s="69" t="n">
        <v>609</v>
      </c>
      <c r="U231" s="101" t="str">
        <f aca="false">IF(F231&lt;=$V$2,"jAN","")</f>
        <v>jAN</v>
      </c>
      <c r="V231" s="97" t="n">
        <v>609</v>
      </c>
      <c r="W231" s="102" t="n">
        <f aca="false">K231-V231</f>
        <v>159.5</v>
      </c>
      <c r="X231" s="103" t="n">
        <f aca="false">IFERROR(IF(U231="Jan",(K231/V231-1)),0)</f>
        <v>0.261904761904762</v>
      </c>
      <c r="Y231" s="104" t="str">
        <f aca="false">IF(T231&gt;0,IF(U231="","-",IF(X231&lt;0%,"DEGROWTH","GROWTH")))</f>
        <v>GROWTH</v>
      </c>
      <c r="Z231" s="75" t="n">
        <v>0</v>
      </c>
      <c r="AA231" s="70"/>
      <c r="AB231" s="70" t="s">
        <v>133</v>
      </c>
      <c r="AC231" s="3"/>
    </row>
    <row r="232" customFormat="false" ht="14.25" hidden="false" customHeight="true" outlineLevel="0" collapsed="false">
      <c r="A232" s="70" t="s">
        <v>133</v>
      </c>
      <c r="B232" s="72" t="s">
        <v>37</v>
      </c>
      <c r="C232" s="72" t="s">
        <v>1046</v>
      </c>
      <c r="D232" s="72" t="n">
        <v>1000000397</v>
      </c>
      <c r="E232" s="73" t="s">
        <v>1047</v>
      </c>
      <c r="F232" s="74" t="n">
        <v>42081</v>
      </c>
      <c r="G232" s="67" t="str">
        <f aca="false">IF(I232&gt;0,"Targeted Dealer","-")</f>
        <v>Targeted Dealer</v>
      </c>
      <c r="H232" s="67"/>
      <c r="I232" s="68" t="n">
        <v>100</v>
      </c>
      <c r="J232" s="68" t="n">
        <f aca="false">I232/$J$1*($J$1-$E$1)</f>
        <v>100</v>
      </c>
      <c r="K232" s="69" t="n">
        <v>40</v>
      </c>
      <c r="L232" s="69" t="n">
        <f aca="false">I232-K232</f>
        <v>60</v>
      </c>
      <c r="M232" s="69" t="n">
        <f aca="false">IFERROR((K232/J232%),"-")</f>
        <v>40</v>
      </c>
      <c r="N232" s="97" t="n">
        <v>61.5</v>
      </c>
      <c r="O232" s="98" t="str">
        <f aca="false">IF(F232&lt;=$P$2,"DEC","")</f>
        <v>DEC</v>
      </c>
      <c r="P232" s="97" t="n">
        <v>61.5</v>
      </c>
      <c r="Q232" s="99" t="n">
        <f aca="false">K232-P232</f>
        <v>-21.5</v>
      </c>
      <c r="R232" s="98" t="n">
        <f aca="false">IFERROR(IF(O232="Dec",(K232/P232-1))," ")</f>
        <v>-0.349593495934959</v>
      </c>
      <c r="S232" s="100" t="str">
        <f aca="false">IF(N232&gt;0,IF(O232="","-",IF(R232&lt;0%,"DEGROWTH","GROWTH")))</f>
        <v>DEGROWTH</v>
      </c>
      <c r="T232" s="69" t="n">
        <v>20</v>
      </c>
      <c r="U232" s="101" t="str">
        <f aca="false">IF(F232&lt;=$V$2,"jAN","")</f>
        <v>jAN</v>
      </c>
      <c r="V232" s="97" t="n">
        <v>20</v>
      </c>
      <c r="W232" s="102" t="n">
        <f aca="false">K232-V232</f>
        <v>20</v>
      </c>
      <c r="X232" s="103" t="n">
        <f aca="false">IFERROR(IF(U232="Jan",(K232/V232-1)),0)</f>
        <v>1</v>
      </c>
      <c r="Y232" s="104" t="str">
        <f aca="false">IF(T232&gt;0,IF(U232="","-",IF(X232&lt;0%,"DEGROWTH","GROWTH")))</f>
        <v>GROWTH</v>
      </c>
      <c r="Z232" s="75" t="n">
        <v>0</v>
      </c>
      <c r="AA232" s="70"/>
      <c r="AB232" s="70" t="s">
        <v>133</v>
      </c>
      <c r="AC232" s="3"/>
    </row>
    <row r="233" customFormat="false" ht="14.25" hidden="false" customHeight="true" outlineLevel="0" collapsed="false">
      <c r="A233" s="70" t="s">
        <v>133</v>
      </c>
      <c r="B233" s="72" t="s">
        <v>37</v>
      </c>
      <c r="C233" s="72" t="s">
        <v>1048</v>
      </c>
      <c r="D233" s="72" t="n">
        <v>1000000395</v>
      </c>
      <c r="E233" s="73" t="s">
        <v>1049</v>
      </c>
      <c r="F233" s="74" t="n">
        <v>42405</v>
      </c>
      <c r="G233" s="67" t="str">
        <f aca="false">IF(I233&gt;0,"Targeted Dealer","-")</f>
        <v>Targeted Dealer</v>
      </c>
      <c r="H233" s="67"/>
      <c r="I233" s="68" t="n">
        <v>450</v>
      </c>
      <c r="J233" s="68" t="n">
        <f aca="false">I233/$J$1*($J$1-$E$1)</f>
        <v>450</v>
      </c>
      <c r="K233" s="69" t="n">
        <v>352.75</v>
      </c>
      <c r="L233" s="69" t="n">
        <f aca="false">I233-K233</f>
        <v>97.25</v>
      </c>
      <c r="M233" s="69" t="n">
        <f aca="false">IFERROR((K233/J233%),"-")</f>
        <v>78.3888888888889</v>
      </c>
      <c r="N233" s="97" t="n">
        <v>408.5</v>
      </c>
      <c r="O233" s="98" t="str">
        <f aca="false">IF(F233&lt;=$P$2,"DEC","")</f>
        <v>DEC</v>
      </c>
      <c r="P233" s="97" t="n">
        <v>408.5</v>
      </c>
      <c r="Q233" s="99" t="n">
        <f aca="false">K233-P233</f>
        <v>-55.75</v>
      </c>
      <c r="R233" s="98" t="n">
        <f aca="false">IFERROR(IF(O233="Dec",(K233/P233-1))," ")</f>
        <v>-0.136474908200734</v>
      </c>
      <c r="S233" s="100" t="str">
        <f aca="false">IF(N233&gt;0,IF(O233="","-",IF(R233&lt;0%,"DEGROWTH","GROWTH")))</f>
        <v>DEGROWTH</v>
      </c>
      <c r="T233" s="69" t="n">
        <v>299</v>
      </c>
      <c r="U233" s="101" t="str">
        <f aca="false">IF(F233&lt;=$V$2,"jAN","")</f>
        <v>jAN</v>
      </c>
      <c r="V233" s="97" t="n">
        <v>299</v>
      </c>
      <c r="W233" s="102" t="n">
        <f aca="false">K233-V233</f>
        <v>53.75</v>
      </c>
      <c r="X233" s="103" t="n">
        <f aca="false">IFERROR(IF(U233="Jan",(K233/V233-1)),0)</f>
        <v>0.179765886287625</v>
      </c>
      <c r="Y233" s="104" t="str">
        <f aca="false">IF(T233&gt;0,IF(U233="","-",IF(X233&lt;0%,"DEGROWTH","GROWTH")))</f>
        <v>GROWTH</v>
      </c>
      <c r="Z233" s="75" t="n">
        <v>0</v>
      </c>
      <c r="AA233" s="70"/>
      <c r="AB233" s="70" t="s">
        <v>133</v>
      </c>
      <c r="AC233" s="3"/>
    </row>
    <row r="234" customFormat="false" ht="14.25" hidden="false" customHeight="true" outlineLevel="0" collapsed="false">
      <c r="A234" s="70" t="s">
        <v>133</v>
      </c>
      <c r="B234" s="72" t="s">
        <v>37</v>
      </c>
      <c r="C234" s="72" t="s">
        <v>1050</v>
      </c>
      <c r="D234" s="72" t="n">
        <v>1000000416</v>
      </c>
      <c r="E234" s="73" t="s">
        <v>1051</v>
      </c>
      <c r="F234" s="74" t="n">
        <v>42445</v>
      </c>
      <c r="G234" s="67" t="str">
        <f aca="false">IF(I234&gt;0,"Targeted Dealer","-")</f>
        <v>Targeted Dealer</v>
      </c>
      <c r="H234" s="67"/>
      <c r="I234" s="68" t="n">
        <v>150</v>
      </c>
      <c r="J234" s="68" t="n">
        <f aca="false">I234/$J$1*($J$1-$E$1)</f>
        <v>150</v>
      </c>
      <c r="K234" s="69" t="n">
        <v>125</v>
      </c>
      <c r="L234" s="69" t="n">
        <f aca="false">I234-K234</f>
        <v>25</v>
      </c>
      <c r="M234" s="69" t="n">
        <f aca="false">IFERROR((K234/J234%),"-")</f>
        <v>83.3333333333333</v>
      </c>
      <c r="N234" s="97" t="n">
        <v>128</v>
      </c>
      <c r="O234" s="98" t="str">
        <f aca="false">IF(F234&lt;=$P$2,"DEC","")</f>
        <v>DEC</v>
      </c>
      <c r="P234" s="97" t="n">
        <v>128</v>
      </c>
      <c r="Q234" s="99" t="n">
        <f aca="false">K234-P234</f>
        <v>-3</v>
      </c>
      <c r="R234" s="98" t="n">
        <f aca="false">IFERROR(IF(O234="Dec",(K234/P234-1))," ")</f>
        <v>-0.0234375</v>
      </c>
      <c r="S234" s="100" t="str">
        <f aca="false">IF(N234&gt;0,IF(O234="","-",IF(R234&lt;0%,"DEGROWTH","GROWTH")))</f>
        <v>DEGROWTH</v>
      </c>
      <c r="T234" s="69" t="n">
        <v>106.5</v>
      </c>
      <c r="U234" s="101" t="str">
        <f aca="false">IF(F234&lt;=$V$2,"jAN","")</f>
        <v>jAN</v>
      </c>
      <c r="V234" s="97" t="n">
        <v>106.5</v>
      </c>
      <c r="W234" s="102" t="n">
        <f aca="false">K234-V234</f>
        <v>18.5</v>
      </c>
      <c r="X234" s="103" t="n">
        <f aca="false">IFERROR(IF(U234="Jan",(K234/V234-1)),0)</f>
        <v>0.173708920187794</v>
      </c>
      <c r="Y234" s="104" t="str">
        <f aca="false">IF(T234&gt;0,IF(U234="","-",IF(X234&lt;0%,"DEGROWTH","GROWTH")))</f>
        <v>GROWTH</v>
      </c>
      <c r="Z234" s="75" t="n">
        <v>0</v>
      </c>
      <c r="AA234" s="70"/>
      <c r="AB234" s="70" t="s">
        <v>133</v>
      </c>
      <c r="AC234" s="3"/>
    </row>
    <row r="235" customFormat="false" ht="14.25" hidden="false" customHeight="true" outlineLevel="0" collapsed="false">
      <c r="A235" s="70" t="s">
        <v>133</v>
      </c>
      <c r="B235" s="72" t="s">
        <v>37</v>
      </c>
      <c r="C235" s="72" t="s">
        <v>1052</v>
      </c>
      <c r="D235" s="72" t="n">
        <v>1000000415</v>
      </c>
      <c r="E235" s="73" t="s">
        <v>1053</v>
      </c>
      <c r="F235" s="74" t="n">
        <v>42465</v>
      </c>
      <c r="G235" s="67" t="str">
        <f aca="false">IF(I235&gt;0,"Targeted Dealer","-")</f>
        <v>Targeted Dealer</v>
      </c>
      <c r="H235" s="67"/>
      <c r="I235" s="68" t="n">
        <v>600</v>
      </c>
      <c r="J235" s="68" t="n">
        <f aca="false">I235/$J$1*($J$1-$E$1)</f>
        <v>600</v>
      </c>
      <c r="K235" s="69" t="n">
        <v>606</v>
      </c>
      <c r="L235" s="69" t="n">
        <f aca="false">I235-K235</f>
        <v>-6</v>
      </c>
      <c r="M235" s="69" t="n">
        <f aca="false">IFERROR((K235/J235%),"-")</f>
        <v>101</v>
      </c>
      <c r="N235" s="97" t="n">
        <v>600</v>
      </c>
      <c r="O235" s="98" t="str">
        <f aca="false">IF(F235&lt;=$P$2,"DEC","")</f>
        <v>DEC</v>
      </c>
      <c r="P235" s="97" t="n">
        <v>600</v>
      </c>
      <c r="Q235" s="99" t="n">
        <f aca="false">K235-P235</f>
        <v>6</v>
      </c>
      <c r="R235" s="98" t="n">
        <f aca="false">IFERROR(IF(O235="Dec",(K235/P235-1))," ")</f>
        <v>0.01</v>
      </c>
      <c r="S235" s="100" t="str">
        <f aca="false">IF(N235&gt;0,IF(O235="","-",IF(R235&lt;0%,"DEGROWTH","GROWTH")))</f>
        <v>GROWTH</v>
      </c>
      <c r="T235" s="69" t="n">
        <v>520</v>
      </c>
      <c r="U235" s="101" t="str">
        <f aca="false">IF(F235&lt;=$V$2,"jAN","")</f>
        <v>jAN</v>
      </c>
      <c r="V235" s="97" t="n">
        <v>520</v>
      </c>
      <c r="W235" s="102" t="n">
        <f aca="false">K235-V235</f>
        <v>86</v>
      </c>
      <c r="X235" s="103" t="n">
        <f aca="false">IFERROR(IF(U235="Jan",(K235/V235-1)),0)</f>
        <v>0.165384615384615</v>
      </c>
      <c r="Y235" s="104" t="str">
        <f aca="false">IF(T235&gt;0,IF(U235="","-",IF(X235&lt;0%,"DEGROWTH","GROWTH")))</f>
        <v>GROWTH</v>
      </c>
      <c r="Z235" s="75" t="n">
        <v>0</v>
      </c>
      <c r="AA235" s="70"/>
      <c r="AB235" s="70" t="s">
        <v>133</v>
      </c>
      <c r="AC235" s="3"/>
    </row>
    <row r="236" customFormat="false" ht="14.25" hidden="false" customHeight="true" outlineLevel="0" collapsed="false">
      <c r="A236" s="70" t="s">
        <v>133</v>
      </c>
      <c r="B236" s="72" t="s">
        <v>37</v>
      </c>
      <c r="C236" s="72" t="s">
        <v>1054</v>
      </c>
      <c r="D236" s="72" t="n">
        <v>1000000393</v>
      </c>
      <c r="E236" s="73" t="s">
        <v>1055</v>
      </c>
      <c r="F236" s="74" t="n">
        <v>42528</v>
      </c>
      <c r="G236" s="67" t="str">
        <f aca="false">IF(I236&gt;0,"Targeted Dealer","-")</f>
        <v>Targeted Dealer</v>
      </c>
      <c r="H236" s="67"/>
      <c r="I236" s="68" t="n">
        <v>130</v>
      </c>
      <c r="J236" s="68" t="n">
        <f aca="false">I236/$J$1*($J$1-$E$1)</f>
        <v>130</v>
      </c>
      <c r="K236" s="69" t="n">
        <v>80</v>
      </c>
      <c r="L236" s="69" t="n">
        <f aca="false">I236-K236</f>
        <v>50</v>
      </c>
      <c r="M236" s="69" t="n">
        <f aca="false">IFERROR((K236/J236%),"-")</f>
        <v>61.5384615384615</v>
      </c>
      <c r="N236" s="97" t="n">
        <v>80</v>
      </c>
      <c r="O236" s="98" t="str">
        <f aca="false">IF(F236&lt;=$P$2,"DEC","")</f>
        <v>DEC</v>
      </c>
      <c r="P236" s="97" t="n">
        <v>80</v>
      </c>
      <c r="Q236" s="99" t="n">
        <f aca="false">K236-P236</f>
        <v>0</v>
      </c>
      <c r="R236" s="98" t="n">
        <f aca="false">IFERROR(IF(O236="Dec",(K236/P236-1))," ")</f>
        <v>0</v>
      </c>
      <c r="S236" s="100" t="str">
        <f aca="false">IF(N236&gt;0,IF(O236="","-",IF(R236&lt;0%,"DEGROWTH","GROWTH")))</f>
        <v>GROWTH</v>
      </c>
      <c r="T236" s="69" t="n">
        <v>75</v>
      </c>
      <c r="U236" s="101" t="str">
        <f aca="false">IF(F236&lt;=$V$2,"jAN","")</f>
        <v>jAN</v>
      </c>
      <c r="V236" s="97" t="n">
        <v>75</v>
      </c>
      <c r="W236" s="102" t="n">
        <f aca="false">K236-V236</f>
        <v>5</v>
      </c>
      <c r="X236" s="103" t="n">
        <f aca="false">IFERROR(IF(U236="Jan",(K236/V236-1)),0)</f>
        <v>0.0666666666666667</v>
      </c>
      <c r="Y236" s="104" t="str">
        <f aca="false">IF(T236&gt;0,IF(U236="","-",IF(X236&lt;0%,"DEGROWTH","GROWTH")))</f>
        <v>GROWTH</v>
      </c>
      <c r="Z236" s="75" t="n">
        <v>0</v>
      </c>
      <c r="AA236" s="70"/>
      <c r="AB236" s="70" t="s">
        <v>133</v>
      </c>
      <c r="AC236" s="3"/>
    </row>
    <row r="237" customFormat="false" ht="14.25" hidden="false" customHeight="true" outlineLevel="0" collapsed="false">
      <c r="A237" s="70" t="s">
        <v>133</v>
      </c>
      <c r="B237" s="72" t="s">
        <v>37</v>
      </c>
      <c r="C237" s="72" t="s">
        <v>1056</v>
      </c>
      <c r="D237" s="72" t="n">
        <v>1000000414</v>
      </c>
      <c r="E237" s="73" t="s">
        <v>1057</v>
      </c>
      <c r="F237" s="74" t="n">
        <v>42606</v>
      </c>
      <c r="G237" s="67" t="str">
        <f aca="false">IF(I237&gt;0,"Targeted Dealer","-")</f>
        <v>Targeted Dealer</v>
      </c>
      <c r="H237" s="67"/>
      <c r="I237" s="68" t="n">
        <v>50</v>
      </c>
      <c r="J237" s="68" t="n">
        <f aca="false">I237/$J$1*($J$1-$E$1)</f>
        <v>50</v>
      </c>
      <c r="K237" s="69" t="n">
        <v>0</v>
      </c>
      <c r="L237" s="69" t="n">
        <f aca="false">I237-K237</f>
        <v>50</v>
      </c>
      <c r="M237" s="69" t="n">
        <f aca="false">IFERROR((K237/J237%),"-")</f>
        <v>0</v>
      </c>
      <c r="N237" s="97" t="n">
        <v>30</v>
      </c>
      <c r="O237" s="98" t="str">
        <f aca="false">IF(F237&lt;=$P$2,"DEC","")</f>
        <v>DEC</v>
      </c>
      <c r="P237" s="97" t="n">
        <v>30</v>
      </c>
      <c r="Q237" s="99" t="n">
        <f aca="false">K237-P237</f>
        <v>-30</v>
      </c>
      <c r="R237" s="98" t="n">
        <f aca="false">IFERROR(IF(O237="Dec",(K237/P237-1))," ")</f>
        <v>-1</v>
      </c>
      <c r="S237" s="100" t="str">
        <f aca="false">IF(N237&gt;0,IF(O237="","-",IF(R237&lt;0%,"DEGROWTH","GROWTH")))</f>
        <v>DEGROWTH</v>
      </c>
      <c r="T237" s="69" t="n">
        <v>23.5</v>
      </c>
      <c r="U237" s="101" t="str">
        <f aca="false">IF(F237&lt;=$V$2,"jAN","")</f>
        <v>jAN</v>
      </c>
      <c r="V237" s="97" t="n">
        <v>23.5</v>
      </c>
      <c r="W237" s="102" t="n">
        <f aca="false">K237-V237</f>
        <v>-23.5</v>
      </c>
      <c r="X237" s="103" t="n">
        <f aca="false">IFERROR(IF(U237="Jan",(K237/V237-1)),0)</f>
        <v>-1</v>
      </c>
      <c r="Y237" s="104" t="str">
        <f aca="false">IF(T237&gt;0,IF(U237="","-",IF(X237&lt;0%,"DEGROWTH","GROWTH")))</f>
        <v>DEGROWTH</v>
      </c>
      <c r="Z237" s="75" t="n">
        <v>0</v>
      </c>
      <c r="AA237" s="70"/>
      <c r="AB237" s="70" t="s">
        <v>133</v>
      </c>
      <c r="AC237" s="3"/>
    </row>
    <row r="238" customFormat="false" ht="14.25" hidden="false" customHeight="true" outlineLevel="0" collapsed="false">
      <c r="A238" s="70" t="s">
        <v>133</v>
      </c>
      <c r="B238" s="72" t="s">
        <v>37</v>
      </c>
      <c r="C238" s="72" t="s">
        <v>3905</v>
      </c>
      <c r="D238" s="72" t="n">
        <v>1000000391</v>
      </c>
      <c r="E238" s="73" t="s">
        <v>3906</v>
      </c>
      <c r="F238" s="74" t="n">
        <v>42697</v>
      </c>
      <c r="G238" s="67" t="str">
        <f aca="false">IF(I238&gt;0,"Targeted Dealer","-")</f>
        <v>-</v>
      </c>
      <c r="H238" s="67"/>
      <c r="I238" s="68" t="n">
        <v>0</v>
      </c>
      <c r="J238" s="68" t="n">
        <f aca="false">I238/$J$1*($J$1-$E$1)</f>
        <v>0</v>
      </c>
      <c r="K238" s="69" t="n">
        <v>0</v>
      </c>
      <c r="L238" s="69" t="n">
        <f aca="false">I238-K238</f>
        <v>0</v>
      </c>
      <c r="M238" s="69" t="str">
        <f aca="false">IFERROR((K238/J238%),"-")</f>
        <v>-</v>
      </c>
      <c r="N238" s="97" t="n">
        <v>0</v>
      </c>
      <c r="O238" s="98" t="str">
        <f aca="false">IF(F238&lt;=$P$2,"DEC","")</f>
        <v>DEC</v>
      </c>
      <c r="P238" s="97" t="n">
        <v>0</v>
      </c>
      <c r="Q238" s="99" t="n">
        <f aca="false">K238-P238</f>
        <v>0</v>
      </c>
      <c r="R238" s="98" t="str">
        <f aca="false">IFERROR(IF(O238="Dec",(K238/P238-1))," ")</f>
        <v> </v>
      </c>
      <c r="S238" s="105" t="b">
        <f aca="false">IF(N238&gt;0,IF(O238="","-",IF(R238&lt;0%,"DEGROWTH","GROWTH")))</f>
        <v>0</v>
      </c>
      <c r="T238" s="69" t="n">
        <v>18.5</v>
      </c>
      <c r="U238" s="101" t="str">
        <f aca="false">IF(F238&lt;=$V$2,"jAN","")</f>
        <v>jAN</v>
      </c>
      <c r="V238" s="97" t="n">
        <v>18.5</v>
      </c>
      <c r="W238" s="102" t="n">
        <f aca="false">K238-V238</f>
        <v>-18.5</v>
      </c>
      <c r="X238" s="103" t="n">
        <f aca="false">IFERROR(IF(U238="Jan",(K238/V238-1)),0)</f>
        <v>-1</v>
      </c>
      <c r="Y238" s="104" t="str">
        <f aca="false">IF(T238&gt;0,IF(U238="","-",IF(X238&lt;0%,"DEGROWTH","GROWTH")))</f>
        <v>DEGROWTH</v>
      </c>
      <c r="Z238" s="75" t="n">
        <v>0</v>
      </c>
      <c r="AA238" s="70"/>
      <c r="AB238" s="70" t="s">
        <v>133</v>
      </c>
      <c r="AC238" s="3"/>
    </row>
    <row r="239" customFormat="false" ht="14.25" hidden="false" customHeight="true" outlineLevel="0" collapsed="false">
      <c r="A239" s="70" t="s">
        <v>133</v>
      </c>
      <c r="B239" s="72" t="s">
        <v>37</v>
      </c>
      <c r="C239" s="72" t="s">
        <v>1058</v>
      </c>
      <c r="D239" s="72" t="n">
        <v>1000000422</v>
      </c>
      <c r="E239" s="73" t="s">
        <v>1059</v>
      </c>
      <c r="F239" s="74" t="n">
        <v>42725</v>
      </c>
      <c r="G239" s="67" t="str">
        <f aca="false">IF(I239&gt;0,"Targeted Dealer","-")</f>
        <v>Targeted Dealer</v>
      </c>
      <c r="H239" s="67"/>
      <c r="I239" s="68" t="n">
        <v>550</v>
      </c>
      <c r="J239" s="68" t="n">
        <f aca="false">I239/$J$1*($J$1-$E$1)</f>
        <v>550</v>
      </c>
      <c r="K239" s="69" t="n">
        <v>571.25</v>
      </c>
      <c r="L239" s="69" t="n">
        <f aca="false">I239-K239</f>
        <v>-21.25</v>
      </c>
      <c r="M239" s="69" t="n">
        <f aca="false">IFERROR((K239/J239%),"-")</f>
        <v>103.863636363636</v>
      </c>
      <c r="N239" s="97" t="n">
        <v>362</v>
      </c>
      <c r="O239" s="98" t="str">
        <f aca="false">IF(F239&lt;=$P$2,"DEC","")</f>
        <v>DEC</v>
      </c>
      <c r="P239" s="97" t="n">
        <v>362</v>
      </c>
      <c r="Q239" s="99" t="n">
        <f aca="false">K239-P239</f>
        <v>209.25</v>
      </c>
      <c r="R239" s="98" t="n">
        <f aca="false">IFERROR(IF(O239="Dec",(K239/P239-1))," ")</f>
        <v>0.578038674033149</v>
      </c>
      <c r="S239" s="100" t="str">
        <f aca="false">IF(N239&gt;0,IF(O239="","-",IF(R239&lt;0%,"DEGROWTH","GROWTH")))</f>
        <v>GROWTH</v>
      </c>
      <c r="T239" s="69" t="n">
        <v>1248.2</v>
      </c>
      <c r="U239" s="101" t="str">
        <f aca="false">IF(F239&lt;=$V$2,"jAN","")</f>
        <v>jAN</v>
      </c>
      <c r="V239" s="97" t="n">
        <v>1248.2</v>
      </c>
      <c r="W239" s="102" t="n">
        <f aca="false">K239-V239</f>
        <v>-676.95</v>
      </c>
      <c r="X239" s="103" t="n">
        <f aca="false">IFERROR(IF(U239="Jan",(K239/V239-1)),0)</f>
        <v>-0.542340970998237</v>
      </c>
      <c r="Y239" s="104" t="str">
        <f aca="false">IF(T239&gt;0,IF(U239="","-",IF(X239&lt;0%,"DEGROWTH","GROWTH")))</f>
        <v>DEGROWTH</v>
      </c>
      <c r="Z239" s="75" t="n">
        <v>0</v>
      </c>
      <c r="AA239" s="70"/>
      <c r="AB239" s="70" t="s">
        <v>133</v>
      </c>
      <c r="AC239" s="3"/>
    </row>
    <row r="240" customFormat="false" ht="14.25" hidden="false" customHeight="true" outlineLevel="0" collapsed="false">
      <c r="A240" s="70" t="s">
        <v>133</v>
      </c>
      <c r="B240" s="72" t="s">
        <v>37</v>
      </c>
      <c r="C240" s="72" t="s">
        <v>1060</v>
      </c>
      <c r="D240" s="72" t="n">
        <v>1000000400</v>
      </c>
      <c r="E240" s="73" t="s">
        <v>1061</v>
      </c>
      <c r="F240" s="74" t="n">
        <v>43216</v>
      </c>
      <c r="G240" s="67" t="str">
        <f aca="false">IF(I240&gt;0,"Targeted Dealer","-")</f>
        <v>Targeted Dealer</v>
      </c>
      <c r="H240" s="67"/>
      <c r="I240" s="68" t="n">
        <v>50</v>
      </c>
      <c r="J240" s="68" t="n">
        <f aca="false">I240/$J$1*($J$1-$E$1)</f>
        <v>50</v>
      </c>
      <c r="K240" s="69" t="n">
        <v>25</v>
      </c>
      <c r="L240" s="69" t="n">
        <f aca="false">I240-K240</f>
        <v>25</v>
      </c>
      <c r="M240" s="69" t="n">
        <f aca="false">IFERROR((K240/J240%),"-")</f>
        <v>50</v>
      </c>
      <c r="N240" s="97" t="n">
        <v>35</v>
      </c>
      <c r="O240" s="98" t="str">
        <f aca="false">IF(F240&lt;=$P$2,"DEC","")</f>
        <v>DEC</v>
      </c>
      <c r="P240" s="97" t="n">
        <v>35</v>
      </c>
      <c r="Q240" s="99" t="n">
        <f aca="false">K240-P240</f>
        <v>-10</v>
      </c>
      <c r="R240" s="98" t="n">
        <f aca="false">IFERROR(IF(O240="Dec",(K240/P240-1))," ")</f>
        <v>-0.285714285714286</v>
      </c>
      <c r="S240" s="100" t="str">
        <f aca="false">IF(N240&gt;0,IF(O240="","-",IF(R240&lt;0%,"DEGROWTH","GROWTH")))</f>
        <v>DEGROWTH</v>
      </c>
      <c r="T240" s="69" t="n">
        <v>20</v>
      </c>
      <c r="U240" s="101" t="str">
        <f aca="false">IF(F240&lt;=$V$2,"jAN","")</f>
        <v>jAN</v>
      </c>
      <c r="V240" s="97" t="n">
        <v>20</v>
      </c>
      <c r="W240" s="102" t="n">
        <f aca="false">K240-V240</f>
        <v>5</v>
      </c>
      <c r="X240" s="103" t="n">
        <f aca="false">IFERROR(IF(U240="Jan",(K240/V240-1)),0)</f>
        <v>0.25</v>
      </c>
      <c r="Y240" s="104" t="str">
        <f aca="false">IF(T240&gt;0,IF(U240="","-",IF(X240&lt;0%,"DEGROWTH","GROWTH")))</f>
        <v>GROWTH</v>
      </c>
      <c r="Z240" s="75" t="n">
        <v>0</v>
      </c>
      <c r="AA240" s="70"/>
      <c r="AB240" s="70" t="s">
        <v>133</v>
      </c>
      <c r="AC240" s="3"/>
    </row>
    <row r="241" customFormat="false" ht="14.25" hidden="false" customHeight="true" outlineLevel="0" collapsed="false">
      <c r="A241" s="70" t="s">
        <v>133</v>
      </c>
      <c r="B241" s="72" t="s">
        <v>37</v>
      </c>
      <c r="C241" s="72" t="s">
        <v>1062</v>
      </c>
      <c r="D241" s="72" t="n">
        <v>1000000398</v>
      </c>
      <c r="E241" s="73" t="s">
        <v>1063</v>
      </c>
      <c r="F241" s="74" t="n">
        <v>43389</v>
      </c>
      <c r="G241" s="67" t="str">
        <f aca="false">IF(I241&gt;0,"Targeted Dealer","-")</f>
        <v>Targeted Dealer</v>
      </c>
      <c r="H241" s="67"/>
      <c r="I241" s="68" t="n">
        <v>600</v>
      </c>
      <c r="J241" s="68" t="n">
        <f aca="false">I241/$J$1*($J$1-$E$1)</f>
        <v>600</v>
      </c>
      <c r="K241" s="69" t="n">
        <v>440</v>
      </c>
      <c r="L241" s="69" t="n">
        <f aca="false">I241-K241</f>
        <v>160</v>
      </c>
      <c r="M241" s="69" t="n">
        <f aca="false">IFERROR((K241/J241%),"-")</f>
        <v>73.3333333333333</v>
      </c>
      <c r="N241" s="97" t="n">
        <v>520</v>
      </c>
      <c r="O241" s="98" t="str">
        <f aca="false">IF(F241&lt;=$P$2,"DEC","")</f>
        <v>DEC</v>
      </c>
      <c r="P241" s="97" t="n">
        <v>520</v>
      </c>
      <c r="Q241" s="99" t="n">
        <f aca="false">K241-P241</f>
        <v>-80</v>
      </c>
      <c r="R241" s="98" t="n">
        <f aca="false">IFERROR(IF(O241="Dec",(K241/P241-1))," ")</f>
        <v>-0.153846153846154</v>
      </c>
      <c r="S241" s="100" t="str">
        <f aca="false">IF(N241&gt;0,IF(O241="","-",IF(R241&lt;0%,"DEGROWTH","GROWTH")))</f>
        <v>DEGROWTH</v>
      </c>
      <c r="T241" s="69" t="n">
        <v>560</v>
      </c>
      <c r="U241" s="101" t="str">
        <f aca="false">IF(F241&lt;=$V$2,"jAN","")</f>
        <v>jAN</v>
      </c>
      <c r="V241" s="97" t="n">
        <v>560</v>
      </c>
      <c r="W241" s="102" t="n">
        <f aca="false">K241-V241</f>
        <v>-120</v>
      </c>
      <c r="X241" s="103" t="n">
        <f aca="false">IFERROR(IF(U241="Jan",(K241/V241-1)),0)</f>
        <v>-0.214285714285714</v>
      </c>
      <c r="Y241" s="104" t="str">
        <f aca="false">IF(T241&gt;0,IF(U241="","-",IF(X241&lt;0%,"DEGROWTH","GROWTH")))</f>
        <v>DEGROWTH</v>
      </c>
      <c r="Z241" s="75" t="n">
        <v>0</v>
      </c>
      <c r="AA241" s="70"/>
      <c r="AB241" s="70" t="s">
        <v>133</v>
      </c>
      <c r="AC241" s="3"/>
    </row>
    <row r="242" customFormat="false" ht="14.25" hidden="false" customHeight="true" outlineLevel="0" collapsed="false">
      <c r="A242" s="70" t="s">
        <v>133</v>
      </c>
      <c r="B242" s="72" t="s">
        <v>37</v>
      </c>
      <c r="C242" s="72" t="s">
        <v>1064</v>
      </c>
      <c r="D242" s="72" t="n">
        <v>1000000901</v>
      </c>
      <c r="E242" s="73" t="s">
        <v>1065</v>
      </c>
      <c r="F242" s="74" t="n">
        <v>43776</v>
      </c>
      <c r="G242" s="67" t="str">
        <f aca="false">IF(I242&gt;0,"Targeted Dealer","-")</f>
        <v>Targeted Dealer</v>
      </c>
      <c r="H242" s="67"/>
      <c r="I242" s="68" t="n">
        <v>700</v>
      </c>
      <c r="J242" s="68" t="n">
        <f aca="false">I242/$J$1*($J$1-$E$1)</f>
        <v>700</v>
      </c>
      <c r="K242" s="69" t="n">
        <v>685.25</v>
      </c>
      <c r="L242" s="69" t="n">
        <f aca="false">I242-K242</f>
        <v>14.75</v>
      </c>
      <c r="M242" s="69" t="n">
        <f aca="false">IFERROR((K242/J242%),"-")</f>
        <v>97.8928571428571</v>
      </c>
      <c r="N242" s="97" t="n">
        <v>566.2</v>
      </c>
      <c r="O242" s="98" t="str">
        <f aca="false">IF(F242&lt;=$P$2,"DEC","")</f>
        <v>DEC</v>
      </c>
      <c r="P242" s="97" t="n">
        <v>566.2</v>
      </c>
      <c r="Q242" s="99" t="n">
        <f aca="false">K242-P242</f>
        <v>119.05</v>
      </c>
      <c r="R242" s="98" t="n">
        <f aca="false">IFERROR(IF(O242="Dec",(K242/P242-1))," ")</f>
        <v>0.210261391734369</v>
      </c>
      <c r="S242" s="100" t="str">
        <f aca="false">IF(N242&gt;0,IF(O242="","-",IF(R242&lt;0%,"DEGROWTH","GROWTH")))</f>
        <v>GROWTH</v>
      </c>
      <c r="T242" s="69" t="n">
        <v>677</v>
      </c>
      <c r="U242" s="101" t="str">
        <f aca="false">IF(F242&lt;=$V$2,"jAN","")</f>
        <v>jAN</v>
      </c>
      <c r="V242" s="97" t="n">
        <v>677</v>
      </c>
      <c r="W242" s="102" t="n">
        <f aca="false">K242-V242</f>
        <v>8.25</v>
      </c>
      <c r="X242" s="103" t="n">
        <f aca="false">IFERROR(IF(U242="Jan",(K242/V242-1)),0)</f>
        <v>0.0121861152141802</v>
      </c>
      <c r="Y242" s="104" t="str">
        <f aca="false">IF(T242&gt;0,IF(U242="","-",IF(X242&lt;0%,"DEGROWTH","GROWTH")))</f>
        <v>GROWTH</v>
      </c>
      <c r="Z242" s="75" t="n">
        <v>0</v>
      </c>
      <c r="AA242" s="70"/>
      <c r="AB242" s="70" t="s">
        <v>133</v>
      </c>
      <c r="AC242" s="3"/>
    </row>
    <row r="243" customFormat="false" ht="14.25" hidden="false" customHeight="true" outlineLevel="0" collapsed="false">
      <c r="A243" s="70" t="s">
        <v>133</v>
      </c>
      <c r="B243" s="72" t="s">
        <v>37</v>
      </c>
      <c r="C243" s="72" t="s">
        <v>1066</v>
      </c>
      <c r="D243" s="72" t="n">
        <v>1000000894</v>
      </c>
      <c r="E243" s="73" t="s">
        <v>1067</v>
      </c>
      <c r="F243" s="74" t="n">
        <v>43788</v>
      </c>
      <c r="G243" s="67" t="str">
        <f aca="false">IF(I243&gt;0,"Targeted Dealer","-")</f>
        <v>Targeted Dealer</v>
      </c>
      <c r="H243" s="67"/>
      <c r="I243" s="68" t="n">
        <v>70</v>
      </c>
      <c r="J243" s="68" t="n">
        <f aca="false">I243/$J$1*($J$1-$E$1)</f>
        <v>70</v>
      </c>
      <c r="K243" s="69" t="n">
        <v>30</v>
      </c>
      <c r="L243" s="69" t="n">
        <f aca="false">I243-K243</f>
        <v>40</v>
      </c>
      <c r="M243" s="69" t="n">
        <f aca="false">IFERROR((K243/J243%),"-")</f>
        <v>42.8571428571429</v>
      </c>
      <c r="N243" s="97" t="n">
        <v>20.5</v>
      </c>
      <c r="O243" s="98" t="str">
        <f aca="false">IF(F243&lt;=$P$2,"DEC","")</f>
        <v>DEC</v>
      </c>
      <c r="P243" s="97" t="n">
        <v>20.5</v>
      </c>
      <c r="Q243" s="99" t="n">
        <f aca="false">K243-P243</f>
        <v>9.5</v>
      </c>
      <c r="R243" s="98" t="n">
        <f aca="false">IFERROR(IF(O243="Dec",(K243/P243-1))," ")</f>
        <v>0.463414634146341</v>
      </c>
      <c r="S243" s="100" t="str">
        <f aca="false">IF(N243&gt;0,IF(O243="","-",IF(R243&lt;0%,"DEGROWTH","GROWTH")))</f>
        <v>GROWTH</v>
      </c>
      <c r="T243" s="69" t="n">
        <v>20</v>
      </c>
      <c r="U243" s="101" t="str">
        <f aca="false">IF(F243&lt;=$V$2,"jAN","")</f>
        <v>jAN</v>
      </c>
      <c r="V243" s="97" t="n">
        <v>20</v>
      </c>
      <c r="W243" s="102" t="n">
        <f aca="false">K243-V243</f>
        <v>10</v>
      </c>
      <c r="X243" s="103" t="n">
        <f aca="false">IFERROR(IF(U243="Jan",(K243/V243-1)),0)</f>
        <v>0.5</v>
      </c>
      <c r="Y243" s="104" t="str">
        <f aca="false">IF(T243&gt;0,IF(U243="","-",IF(X243&lt;0%,"DEGROWTH","GROWTH")))</f>
        <v>GROWTH</v>
      </c>
      <c r="Z243" s="75" t="n">
        <v>0</v>
      </c>
      <c r="AA243" s="70"/>
      <c r="AB243" s="70" t="s">
        <v>133</v>
      </c>
      <c r="AC243" s="3"/>
    </row>
    <row r="244" customFormat="false" ht="14.25" hidden="false" customHeight="true" outlineLevel="0" collapsed="false">
      <c r="A244" s="70" t="s">
        <v>133</v>
      </c>
      <c r="B244" s="72" t="s">
        <v>37</v>
      </c>
      <c r="C244" s="72" t="s">
        <v>198</v>
      </c>
      <c r="D244" s="72" t="n">
        <v>1000000389</v>
      </c>
      <c r="E244" s="73" t="s">
        <v>199</v>
      </c>
      <c r="F244" s="74" t="n">
        <v>43980</v>
      </c>
      <c r="G244" s="67" t="str">
        <f aca="false">IF(I244&gt;0,"Targeted Dealer","-")</f>
        <v>-</v>
      </c>
      <c r="H244" s="67"/>
      <c r="I244" s="68" t="n">
        <v>0</v>
      </c>
      <c r="J244" s="68" t="n">
        <f aca="false">I244/$J$1*($J$1-$E$1)</f>
        <v>0</v>
      </c>
      <c r="K244" s="69" t="n">
        <v>0</v>
      </c>
      <c r="L244" s="69" t="n">
        <f aca="false">I244-K244</f>
        <v>0</v>
      </c>
      <c r="M244" s="69" t="str">
        <f aca="false">IFERROR((K244/J244%),"-")</f>
        <v>-</v>
      </c>
      <c r="N244" s="97" t="n">
        <v>0</v>
      </c>
      <c r="O244" s="98" t="str">
        <f aca="false">IF(F244&lt;=$P$2,"DEC","")</f>
        <v>DEC</v>
      </c>
      <c r="P244" s="97" t="n">
        <v>0</v>
      </c>
      <c r="Q244" s="99" t="n">
        <f aca="false">K244-P244</f>
        <v>0</v>
      </c>
      <c r="R244" s="98" t="str">
        <f aca="false">IFERROR(IF(O244="Dec",(K244/P244-1))," ")</f>
        <v> </v>
      </c>
      <c r="S244" s="105" t="b">
        <f aca="false">IF(N244&gt;0,IF(O244="","-",IF(R244&lt;0%,"DEGROWTH","GROWTH")))</f>
        <v>0</v>
      </c>
      <c r="T244" s="69" t="n">
        <v>20</v>
      </c>
      <c r="U244" s="101" t="str">
        <f aca="false">IF(F244&lt;=$V$2,"jAN","")</f>
        <v>jAN</v>
      </c>
      <c r="V244" s="97" t="n">
        <v>20</v>
      </c>
      <c r="W244" s="102" t="n">
        <f aca="false">K244-V244</f>
        <v>-20</v>
      </c>
      <c r="X244" s="103" t="n">
        <f aca="false">IFERROR(IF(U244="Jan",(K244/V244-1)),0)</f>
        <v>-1</v>
      </c>
      <c r="Y244" s="104" t="str">
        <f aca="false">IF(T244&gt;0,IF(U244="","-",IF(X244&lt;0%,"DEGROWTH","GROWTH")))</f>
        <v>DEGROWTH</v>
      </c>
      <c r="Z244" s="75" t="n">
        <v>1</v>
      </c>
      <c r="AA244" s="70"/>
      <c r="AB244" s="70" t="s">
        <v>133</v>
      </c>
      <c r="AC244" s="3"/>
    </row>
    <row r="245" customFormat="false" ht="14.25" hidden="false" customHeight="true" outlineLevel="0" collapsed="false">
      <c r="A245" s="70" t="s">
        <v>133</v>
      </c>
      <c r="B245" s="72" t="s">
        <v>37</v>
      </c>
      <c r="C245" s="72" t="s">
        <v>1068</v>
      </c>
      <c r="D245" s="72" t="n">
        <v>1000000893</v>
      </c>
      <c r="E245" s="73" t="s">
        <v>1069</v>
      </c>
      <c r="F245" s="74" t="n">
        <v>43987</v>
      </c>
      <c r="G245" s="67" t="str">
        <f aca="false">IF(I245&gt;0,"Targeted Dealer","-")</f>
        <v>Targeted Dealer</v>
      </c>
      <c r="H245" s="67"/>
      <c r="I245" s="68" t="n">
        <v>60</v>
      </c>
      <c r="J245" s="68" t="n">
        <f aca="false">I245/$J$1*($J$1-$E$1)</f>
        <v>60</v>
      </c>
      <c r="K245" s="69" t="n">
        <v>44.5</v>
      </c>
      <c r="L245" s="69" t="n">
        <f aca="false">I245-K245</f>
        <v>15.5</v>
      </c>
      <c r="M245" s="69" t="n">
        <f aca="false">IFERROR((K245/J245%),"-")</f>
        <v>74.1666666666667</v>
      </c>
      <c r="N245" s="97" t="n">
        <v>52</v>
      </c>
      <c r="O245" s="98" t="str">
        <f aca="false">IF(F245&lt;=$P$2,"DEC","")</f>
        <v>DEC</v>
      </c>
      <c r="P245" s="97" t="n">
        <v>52</v>
      </c>
      <c r="Q245" s="99" t="n">
        <f aca="false">K245-P245</f>
        <v>-7.5</v>
      </c>
      <c r="R245" s="98" t="n">
        <f aca="false">IFERROR(IF(O245="Dec",(K245/P245-1))," ")</f>
        <v>-0.144230769230769</v>
      </c>
      <c r="S245" s="100" t="str">
        <f aca="false">IF(N245&gt;0,IF(O245="","-",IF(R245&lt;0%,"DEGROWTH","GROWTH")))</f>
        <v>DEGROWTH</v>
      </c>
      <c r="T245" s="69" t="n">
        <v>50</v>
      </c>
      <c r="U245" s="101" t="str">
        <f aca="false">IF(F245&lt;=$V$2,"jAN","")</f>
        <v>jAN</v>
      </c>
      <c r="V245" s="97" t="n">
        <v>50</v>
      </c>
      <c r="W245" s="102" t="n">
        <f aca="false">K245-V245</f>
        <v>-5.5</v>
      </c>
      <c r="X245" s="103" t="n">
        <f aca="false">IFERROR(IF(U245="Jan",(K245/V245-1)),0)</f>
        <v>-0.11</v>
      </c>
      <c r="Y245" s="104" t="str">
        <f aca="false">IF(T245&gt;0,IF(U245="","-",IF(X245&lt;0%,"DEGROWTH","GROWTH")))</f>
        <v>DEGROWTH</v>
      </c>
      <c r="Z245" s="75" t="n">
        <v>0</v>
      </c>
      <c r="AA245" s="70"/>
      <c r="AB245" s="70" t="s">
        <v>133</v>
      </c>
      <c r="AC245" s="3"/>
    </row>
    <row r="246" customFormat="false" ht="14.25" hidden="false" customHeight="true" outlineLevel="0" collapsed="false">
      <c r="A246" s="70" t="s">
        <v>133</v>
      </c>
      <c r="B246" s="72" t="s">
        <v>37</v>
      </c>
      <c r="C246" s="72" t="s">
        <v>1070</v>
      </c>
      <c r="D246" s="72" t="n">
        <v>1000000890</v>
      </c>
      <c r="E246" s="73" t="s">
        <v>1071</v>
      </c>
      <c r="F246" s="74" t="n">
        <v>44068</v>
      </c>
      <c r="G246" s="67" t="str">
        <f aca="false">IF(I246&gt;0,"Targeted Dealer","-")</f>
        <v>Targeted Dealer</v>
      </c>
      <c r="H246" s="67"/>
      <c r="I246" s="68" t="n">
        <v>90</v>
      </c>
      <c r="J246" s="68" t="n">
        <f aca="false">I246/$J$1*($J$1-$E$1)</f>
        <v>90</v>
      </c>
      <c r="K246" s="69" t="n">
        <v>40</v>
      </c>
      <c r="L246" s="69" t="n">
        <f aca="false">I246-K246</f>
        <v>50</v>
      </c>
      <c r="M246" s="69" t="n">
        <f aca="false">IFERROR((K246/J246%),"-")</f>
        <v>44.4444444444444</v>
      </c>
      <c r="N246" s="97" t="n">
        <v>30</v>
      </c>
      <c r="O246" s="98" t="str">
        <f aca="false">IF(F246&lt;=$P$2,"DEC","")</f>
        <v>DEC</v>
      </c>
      <c r="P246" s="97" t="n">
        <v>30</v>
      </c>
      <c r="Q246" s="99" t="n">
        <f aca="false">K246-P246</f>
        <v>10</v>
      </c>
      <c r="R246" s="98" t="n">
        <f aca="false">IFERROR(IF(O246="Dec",(K246/P246-1))," ")</f>
        <v>0.333333333333333</v>
      </c>
      <c r="S246" s="100" t="str">
        <f aca="false">IF(N246&gt;0,IF(O246="","-",IF(R246&lt;0%,"DEGROWTH","GROWTH")))</f>
        <v>GROWTH</v>
      </c>
      <c r="T246" s="69" t="n">
        <v>50</v>
      </c>
      <c r="U246" s="101" t="str">
        <f aca="false">IF(F246&lt;=$V$2,"jAN","")</f>
        <v>jAN</v>
      </c>
      <c r="V246" s="97" t="n">
        <v>50</v>
      </c>
      <c r="W246" s="102" t="n">
        <f aca="false">K246-V246</f>
        <v>-10</v>
      </c>
      <c r="X246" s="103" t="n">
        <f aca="false">IFERROR(IF(U246="Jan",(K246/V246-1)),0)</f>
        <v>-0.2</v>
      </c>
      <c r="Y246" s="104" t="str">
        <f aca="false">IF(T246&gt;0,IF(U246="","-",IF(X246&lt;0%,"DEGROWTH","GROWTH")))</f>
        <v>DEGROWTH</v>
      </c>
      <c r="Z246" s="75" t="n">
        <v>0</v>
      </c>
      <c r="AA246" s="70"/>
      <c r="AB246" s="70" t="s">
        <v>133</v>
      </c>
      <c r="AC246" s="3"/>
    </row>
    <row r="247" customFormat="false" ht="14.25" hidden="false" customHeight="true" outlineLevel="0" collapsed="false">
      <c r="A247" s="70" t="s">
        <v>133</v>
      </c>
      <c r="B247" s="72" t="s">
        <v>37</v>
      </c>
      <c r="C247" s="72" t="s">
        <v>1072</v>
      </c>
      <c r="D247" s="72" t="n">
        <v>1000000895</v>
      </c>
      <c r="E247" s="73" t="s">
        <v>1073</v>
      </c>
      <c r="F247" s="74" t="n">
        <v>44110</v>
      </c>
      <c r="G247" s="67" t="str">
        <f aca="false">IF(I247&gt;0,"Targeted Dealer","-")</f>
        <v>Targeted Dealer</v>
      </c>
      <c r="H247" s="67"/>
      <c r="I247" s="68" t="n">
        <v>60</v>
      </c>
      <c r="J247" s="68" t="n">
        <f aca="false">I247/$J$1*($J$1-$E$1)</f>
        <v>60</v>
      </c>
      <c r="K247" s="69" t="n">
        <v>0</v>
      </c>
      <c r="L247" s="69" t="n">
        <f aca="false">I247-K247</f>
        <v>60</v>
      </c>
      <c r="M247" s="69" t="n">
        <f aca="false">IFERROR((K247/J247%),"-")</f>
        <v>0</v>
      </c>
      <c r="N247" s="97" t="n">
        <v>40</v>
      </c>
      <c r="O247" s="98" t="str">
        <f aca="false">IF(F247&lt;=$P$2,"DEC","")</f>
        <v>DEC</v>
      </c>
      <c r="P247" s="97" t="n">
        <v>40</v>
      </c>
      <c r="Q247" s="99" t="n">
        <f aca="false">K247-P247</f>
        <v>-40</v>
      </c>
      <c r="R247" s="98" t="n">
        <f aca="false">IFERROR(IF(O247="Dec",(K247/P247-1))," ")</f>
        <v>-1</v>
      </c>
      <c r="S247" s="100" t="str">
        <f aca="false">IF(N247&gt;0,IF(O247="","-",IF(R247&lt;0%,"DEGROWTH","GROWTH")))</f>
        <v>DEGROWTH</v>
      </c>
      <c r="T247" s="69" t="n">
        <v>33</v>
      </c>
      <c r="U247" s="101" t="str">
        <f aca="false">IF(F247&lt;=$V$2,"jAN","")</f>
        <v>jAN</v>
      </c>
      <c r="V247" s="97" t="n">
        <v>33</v>
      </c>
      <c r="W247" s="102" t="n">
        <f aca="false">K247-V247</f>
        <v>-33</v>
      </c>
      <c r="X247" s="103" t="n">
        <f aca="false">IFERROR(IF(U247="Jan",(K247/V247-1)),0)</f>
        <v>-1</v>
      </c>
      <c r="Y247" s="104" t="str">
        <f aca="false">IF(T247&gt;0,IF(U247="","-",IF(X247&lt;0%,"DEGROWTH","GROWTH")))</f>
        <v>DEGROWTH</v>
      </c>
      <c r="Z247" s="75" t="n">
        <v>0</v>
      </c>
      <c r="AA247" s="70"/>
      <c r="AB247" s="70" t="s">
        <v>133</v>
      </c>
      <c r="AC247" s="3"/>
    </row>
    <row r="248" customFormat="false" ht="14.25" hidden="false" customHeight="true" outlineLevel="0" collapsed="false">
      <c r="A248" s="70" t="s">
        <v>133</v>
      </c>
      <c r="B248" s="72" t="s">
        <v>37</v>
      </c>
      <c r="C248" s="72" t="s">
        <v>1074</v>
      </c>
      <c r="D248" s="72" t="n">
        <v>1000002846</v>
      </c>
      <c r="E248" s="72" t="s">
        <v>1075</v>
      </c>
      <c r="F248" s="74" t="n">
        <v>44767</v>
      </c>
      <c r="G248" s="67" t="str">
        <f aca="false">IF(I248&gt;0,"Targeted Dealer","-")</f>
        <v>Targeted Dealer</v>
      </c>
      <c r="H248" s="67"/>
      <c r="I248" s="68" t="n">
        <v>50</v>
      </c>
      <c r="J248" s="68" t="n">
        <f aca="false">I248/$J$1*($J$1-$E$1)</f>
        <v>50</v>
      </c>
      <c r="K248" s="69" t="n">
        <v>20</v>
      </c>
      <c r="L248" s="69" t="n">
        <f aca="false">I248-K248</f>
        <v>30</v>
      </c>
      <c r="M248" s="69" t="n">
        <f aca="false">IFERROR((K248/J248%),"-")</f>
        <v>40</v>
      </c>
      <c r="N248" s="97" t="n">
        <v>30</v>
      </c>
      <c r="O248" s="98" t="str">
        <f aca="false">IF(F248&lt;=$P$2,"DEC","")</f>
        <v>DEC</v>
      </c>
      <c r="P248" s="97" t="n">
        <v>30</v>
      </c>
      <c r="Q248" s="99" t="n">
        <f aca="false">K248-P248</f>
        <v>-10</v>
      </c>
      <c r="R248" s="98" t="n">
        <f aca="false">IFERROR(IF(O248="Dec",(K248/P248-1))," ")</f>
        <v>-0.333333333333333</v>
      </c>
      <c r="S248" s="100" t="str">
        <f aca="false">IF(N248&gt;0,IF(O248="","-",IF(R248&lt;0%,"DEGROWTH","GROWTH")))</f>
        <v>DEGROWTH</v>
      </c>
      <c r="T248" s="69" t="n">
        <v>20</v>
      </c>
      <c r="U248" s="101" t="str">
        <f aca="false">IF(F248&lt;=$V$2,"jAN","")</f>
        <v>jAN</v>
      </c>
      <c r="V248" s="97" t="n">
        <v>20</v>
      </c>
      <c r="W248" s="102" t="n">
        <f aca="false">K248-V248</f>
        <v>0</v>
      </c>
      <c r="X248" s="103" t="n">
        <f aca="false">IFERROR(IF(U248="Jan",(K248/V248-1)),0)</f>
        <v>0</v>
      </c>
      <c r="Y248" s="104" t="str">
        <f aca="false">IF(T248&gt;0,IF(U248="","-",IF(X248&lt;0%,"DEGROWTH","GROWTH")))</f>
        <v>GROWTH</v>
      </c>
      <c r="Z248" s="75" t="n">
        <v>0</v>
      </c>
      <c r="AA248" s="70"/>
      <c r="AB248" s="70" t="s">
        <v>133</v>
      </c>
      <c r="AC248" s="3"/>
    </row>
    <row r="249" customFormat="false" ht="14.25" hidden="false" customHeight="true" outlineLevel="0" collapsed="false">
      <c r="A249" s="70" t="s">
        <v>133</v>
      </c>
      <c r="B249" s="72" t="s">
        <v>37</v>
      </c>
      <c r="C249" s="72" t="s">
        <v>1076</v>
      </c>
      <c r="D249" s="72" t="n">
        <v>1000002980</v>
      </c>
      <c r="E249" s="72" t="s">
        <v>1077</v>
      </c>
      <c r="F249" s="74" t="n">
        <v>44830</v>
      </c>
      <c r="G249" s="67" t="str">
        <f aca="false">IF(I249&gt;0,"Targeted Dealer","-")</f>
        <v>Targeted Dealer</v>
      </c>
      <c r="H249" s="67"/>
      <c r="I249" s="68" t="n">
        <v>70</v>
      </c>
      <c r="J249" s="68" t="n">
        <f aca="false">I249/$J$1*($J$1-$E$1)</f>
        <v>70</v>
      </c>
      <c r="K249" s="69" t="n">
        <v>50</v>
      </c>
      <c r="L249" s="69" t="n">
        <f aca="false">I249-K249</f>
        <v>20</v>
      </c>
      <c r="M249" s="69" t="n">
        <f aca="false">IFERROR((K249/J249%),"-")</f>
        <v>71.4285714285714</v>
      </c>
      <c r="N249" s="97" t="n">
        <v>35</v>
      </c>
      <c r="O249" s="98" t="str">
        <f aca="false">IF(F249&lt;=$P$2,"DEC","")</f>
        <v>DEC</v>
      </c>
      <c r="P249" s="97" t="n">
        <v>35</v>
      </c>
      <c r="Q249" s="99" t="n">
        <f aca="false">K249-P249</f>
        <v>15</v>
      </c>
      <c r="R249" s="98" t="n">
        <f aca="false">IFERROR(IF(O249="Dec",(K249/P249-1))," ")</f>
        <v>0.428571428571429</v>
      </c>
      <c r="S249" s="100" t="str">
        <f aca="false">IF(N249&gt;0,IF(O249="","-",IF(R249&lt;0%,"DEGROWTH","GROWTH")))</f>
        <v>GROWTH</v>
      </c>
      <c r="T249" s="69" t="n">
        <v>42.5</v>
      </c>
      <c r="U249" s="101" t="str">
        <f aca="false">IF(F249&lt;=$V$2,"jAN","")</f>
        <v>jAN</v>
      </c>
      <c r="V249" s="97" t="n">
        <v>42.5</v>
      </c>
      <c r="W249" s="102" t="n">
        <f aca="false">K249-V249</f>
        <v>7.5</v>
      </c>
      <c r="X249" s="103" t="n">
        <f aca="false">IFERROR(IF(U249="Jan",(K249/V249-1)),0)</f>
        <v>0.176470588235294</v>
      </c>
      <c r="Y249" s="104" t="str">
        <f aca="false">IF(T249&gt;0,IF(U249="","-",IF(X249&lt;0%,"DEGROWTH","GROWTH")))</f>
        <v>GROWTH</v>
      </c>
      <c r="Z249" s="75" t="n">
        <v>0</v>
      </c>
      <c r="AA249" s="70"/>
      <c r="AB249" s="70" t="s">
        <v>133</v>
      </c>
      <c r="AC249" s="3"/>
    </row>
    <row r="250" customFormat="false" ht="14.25" hidden="false" customHeight="true" outlineLevel="0" collapsed="false">
      <c r="A250" s="70" t="s">
        <v>133</v>
      </c>
      <c r="B250" s="72" t="s">
        <v>37</v>
      </c>
      <c r="C250" s="72" t="s">
        <v>1078</v>
      </c>
      <c r="D250" s="72" t="n">
        <v>1000003186</v>
      </c>
      <c r="E250" s="72" t="s">
        <v>1079</v>
      </c>
      <c r="F250" s="74" t="n">
        <v>44923</v>
      </c>
      <c r="G250" s="67" t="str">
        <f aca="false">IF(I250&gt;0,"Targeted Dealer","-")</f>
        <v>Targeted Dealer</v>
      </c>
      <c r="H250" s="67"/>
      <c r="I250" s="68" t="n">
        <v>180</v>
      </c>
      <c r="J250" s="68" t="n">
        <f aca="false">I250/$J$1*($J$1-$E$1)</f>
        <v>180</v>
      </c>
      <c r="K250" s="69" t="n">
        <v>80</v>
      </c>
      <c r="L250" s="69" t="n">
        <f aca="false">I250-K250</f>
        <v>100</v>
      </c>
      <c r="M250" s="69" t="n">
        <f aca="false">IFERROR((K250/J250%),"-")</f>
        <v>44.4444444444444</v>
      </c>
      <c r="N250" s="97" t="n">
        <v>25</v>
      </c>
      <c r="O250" s="98" t="str">
        <f aca="false">IF(F250&lt;=$P$2,"DEC","")</f>
        <v>DEC</v>
      </c>
      <c r="P250" s="97" t="n">
        <v>25</v>
      </c>
      <c r="Q250" s="99" t="n">
        <f aca="false">K250-P250</f>
        <v>55</v>
      </c>
      <c r="R250" s="98" t="n">
        <f aca="false">IFERROR(IF(O250="Dec",(K250/P250-1))," ")</f>
        <v>2.2</v>
      </c>
      <c r="S250" s="100" t="str">
        <f aca="false">IF(N250&gt;0,IF(O250="","-",IF(R250&lt;0%,"DEGROWTH","GROWTH")))</f>
        <v>GROWTH</v>
      </c>
      <c r="T250" s="69" t="n">
        <v>163</v>
      </c>
      <c r="U250" s="101" t="str">
        <f aca="false">IF(F250&lt;=$V$2,"jAN","")</f>
        <v>jAN</v>
      </c>
      <c r="V250" s="97" t="n">
        <v>163</v>
      </c>
      <c r="W250" s="102" t="n">
        <f aca="false">K250-V250</f>
        <v>-83</v>
      </c>
      <c r="X250" s="103" t="n">
        <f aca="false">IFERROR(IF(U250="Jan",(K250/V250-1)),0)</f>
        <v>-0.50920245398773</v>
      </c>
      <c r="Y250" s="104" t="str">
        <f aca="false">IF(T250&gt;0,IF(U250="","-",IF(X250&lt;0%,"DEGROWTH","GROWTH")))</f>
        <v>DEGROWTH</v>
      </c>
      <c r="Z250" s="75" t="n">
        <v>0</v>
      </c>
      <c r="AA250" s="70"/>
      <c r="AB250" s="70" t="s">
        <v>133</v>
      </c>
      <c r="AC250" s="3"/>
    </row>
    <row r="251" customFormat="false" ht="14.25" hidden="false" customHeight="true" outlineLevel="0" collapsed="false">
      <c r="A251" s="70" t="s">
        <v>133</v>
      </c>
      <c r="B251" s="72" t="s">
        <v>37</v>
      </c>
      <c r="C251" s="72" t="s">
        <v>200</v>
      </c>
      <c r="D251" s="72" t="n">
        <v>1000003398</v>
      </c>
      <c r="E251" s="72" t="s">
        <v>201</v>
      </c>
      <c r="F251" s="74" t="n">
        <v>44985</v>
      </c>
      <c r="G251" s="67" t="str">
        <f aca="false">IF(I251&gt;0,"Targeted Dealer","-")</f>
        <v>Targeted Dealer</v>
      </c>
      <c r="H251" s="67"/>
      <c r="I251" s="68" t="n">
        <v>40</v>
      </c>
      <c r="J251" s="68" t="n">
        <f aca="false">I251/$J$1*($J$1-$E$1)</f>
        <v>40</v>
      </c>
      <c r="K251" s="69" t="n">
        <v>25</v>
      </c>
      <c r="L251" s="69" t="n">
        <f aca="false">I251-K251</f>
        <v>15</v>
      </c>
      <c r="M251" s="69" t="n">
        <f aca="false">IFERROR((K251/J251%),"-")</f>
        <v>62.5</v>
      </c>
      <c r="N251" s="97" t="n">
        <v>0</v>
      </c>
      <c r="O251" s="98" t="str">
        <f aca="false">IF(F251&lt;=$P$2,"DEC","")</f>
        <v>DEC</v>
      </c>
      <c r="P251" s="97" t="n">
        <v>0</v>
      </c>
      <c r="Q251" s="99" t="n">
        <f aca="false">K251-P251</f>
        <v>25</v>
      </c>
      <c r="R251" s="98" t="str">
        <f aca="false">IFERROR(IF(O251="Dec",(K251/P251-1))," ")</f>
        <v> </v>
      </c>
      <c r="S251" s="105" t="b">
        <f aca="false">IF(N251&gt;0,IF(O251="","-",IF(R251&lt;0%,"DEGROWTH","GROWTH")))</f>
        <v>0</v>
      </c>
      <c r="T251" s="69" t="n">
        <v>0</v>
      </c>
      <c r="U251" s="101" t="str">
        <f aca="false">IF(F251&lt;=$V$2,"jAN","")</f>
        <v>jAN</v>
      </c>
      <c r="V251" s="97" t="n">
        <v>0</v>
      </c>
      <c r="W251" s="102" t="n">
        <f aca="false">K251-V251</f>
        <v>25</v>
      </c>
      <c r="X251" s="103" t="n">
        <f aca="false">IFERROR(IF(U251="Jan",(K251/V251-1)),0)</f>
        <v>0</v>
      </c>
      <c r="Y251" s="106" t="b">
        <f aca="false">IF(T251&gt;0,IF(U251="","-",IF(X251&lt;0%,"DEGROWTH","GROWTH")))</f>
        <v>0</v>
      </c>
      <c r="Z251" s="75" t="n">
        <v>0</v>
      </c>
      <c r="AA251" s="70"/>
      <c r="AB251" s="70" t="s">
        <v>133</v>
      </c>
      <c r="AC251" s="3"/>
    </row>
    <row r="252" customFormat="false" ht="14.25" hidden="false" customHeight="true" outlineLevel="0" collapsed="false">
      <c r="A252" s="70" t="s">
        <v>133</v>
      </c>
      <c r="B252" s="72" t="s">
        <v>37</v>
      </c>
      <c r="C252" s="72" t="s">
        <v>1080</v>
      </c>
      <c r="D252" s="72" t="n">
        <v>1000003447</v>
      </c>
      <c r="E252" s="72" t="s">
        <v>1081</v>
      </c>
      <c r="F252" s="74" t="n">
        <v>45008</v>
      </c>
      <c r="G252" s="67" t="str">
        <f aca="false">IF(I252&gt;0,"Targeted Dealer","-")</f>
        <v>Targeted Dealer</v>
      </c>
      <c r="H252" s="67"/>
      <c r="I252" s="68" t="n">
        <v>40</v>
      </c>
      <c r="J252" s="68" t="n">
        <f aca="false">I252/$J$1*($J$1-$E$1)</f>
        <v>40</v>
      </c>
      <c r="K252" s="69" t="n">
        <v>25</v>
      </c>
      <c r="L252" s="69" t="n">
        <f aca="false">I252-K252</f>
        <v>15</v>
      </c>
      <c r="M252" s="69" t="n">
        <f aca="false">IFERROR((K252/J252%),"-")</f>
        <v>62.5</v>
      </c>
      <c r="N252" s="97" t="n">
        <v>0</v>
      </c>
      <c r="O252" s="98" t="str">
        <f aca="false">IF(F252&lt;=$P$2,"DEC","")</f>
        <v>DEC</v>
      </c>
      <c r="P252" s="97" t="n">
        <v>0</v>
      </c>
      <c r="Q252" s="99" t="n">
        <f aca="false">K252-P252</f>
        <v>25</v>
      </c>
      <c r="R252" s="98" t="str">
        <f aca="false">IFERROR(IF(O252="Dec",(K252/P252-1))," ")</f>
        <v> </v>
      </c>
      <c r="S252" s="105" t="b">
        <f aca="false">IF(N252&gt;0,IF(O252="","-",IF(R252&lt;0%,"DEGROWTH","GROWTH")))</f>
        <v>0</v>
      </c>
      <c r="T252" s="69" t="n">
        <v>200</v>
      </c>
      <c r="U252" s="101" t="str">
        <f aca="false">IF(F252&lt;=$V$2,"jAN","")</f>
        <v>jAN</v>
      </c>
      <c r="V252" s="97" t="n">
        <v>200</v>
      </c>
      <c r="W252" s="102" t="n">
        <f aca="false">K252-V252</f>
        <v>-175</v>
      </c>
      <c r="X252" s="103" t="n">
        <f aca="false">IFERROR(IF(U252="Jan",(K252/V252-1)),0)</f>
        <v>-0.875</v>
      </c>
      <c r="Y252" s="104" t="str">
        <f aca="false">IF(T252&gt;0,IF(U252="","-",IF(X252&lt;0%,"DEGROWTH","GROWTH")))</f>
        <v>DEGROWTH</v>
      </c>
      <c r="Z252" s="75" t="n">
        <v>1</v>
      </c>
      <c r="AA252" s="70"/>
      <c r="AB252" s="70" t="s">
        <v>133</v>
      </c>
      <c r="AC252" s="3"/>
    </row>
    <row r="253" customFormat="false" ht="14.25" hidden="false" customHeight="true" outlineLevel="0" collapsed="false">
      <c r="A253" s="70" t="s">
        <v>133</v>
      </c>
      <c r="B253" s="72" t="s">
        <v>37</v>
      </c>
      <c r="C253" s="72" t="s">
        <v>202</v>
      </c>
      <c r="D253" s="72" t="n">
        <v>1000003493</v>
      </c>
      <c r="E253" s="72" t="s">
        <v>203</v>
      </c>
      <c r="F253" s="74" t="n">
        <v>45039</v>
      </c>
      <c r="G253" s="67" t="str">
        <f aca="false">IF(I253&gt;0,"Targeted Dealer","-")</f>
        <v>Targeted Dealer</v>
      </c>
      <c r="H253" s="67"/>
      <c r="I253" s="68" t="n">
        <v>30</v>
      </c>
      <c r="J253" s="68" t="n">
        <f aca="false">I253/$J$1*($J$1-$E$1)</f>
        <v>30</v>
      </c>
      <c r="K253" s="69" t="n">
        <v>1</v>
      </c>
      <c r="L253" s="69" t="n">
        <f aca="false">I253-K253</f>
        <v>29</v>
      </c>
      <c r="M253" s="69" t="n">
        <f aca="false">IFERROR((K253/J253%),"-")</f>
        <v>3.33333333333333</v>
      </c>
      <c r="N253" s="97" t="n">
        <v>3.5</v>
      </c>
      <c r="O253" s="98" t="str">
        <f aca="false">IF(F253&lt;=$P$2,"DEC","")</f>
        <v>DEC</v>
      </c>
      <c r="P253" s="97" t="n">
        <v>3.5</v>
      </c>
      <c r="Q253" s="99" t="n">
        <f aca="false">K253-P253</f>
        <v>-2.5</v>
      </c>
      <c r="R253" s="98" t="n">
        <f aca="false">IFERROR(IF(O253="Dec",(K253/P253-1))," ")</f>
        <v>-0.714285714285714</v>
      </c>
      <c r="S253" s="100" t="str">
        <f aca="false">IF(N253&gt;0,IF(O253="","-",IF(R253&lt;0%,"DEGROWTH","GROWTH")))</f>
        <v>DEGROWTH</v>
      </c>
      <c r="T253" s="69" t="n">
        <v>9</v>
      </c>
      <c r="U253" s="101" t="str">
        <f aca="false">IF(F253&lt;=$V$2,"jAN","")</f>
        <v>jAN</v>
      </c>
      <c r="V253" s="97" t="n">
        <v>9</v>
      </c>
      <c r="W253" s="102" t="n">
        <f aca="false">K253-V253</f>
        <v>-8</v>
      </c>
      <c r="X253" s="103" t="n">
        <f aca="false">IFERROR(IF(U253="Jan",(K253/V253-1)),0)</f>
        <v>-0.888888888888889</v>
      </c>
      <c r="Y253" s="104" t="str">
        <f aca="false">IF(T253&gt;0,IF(U253="","-",IF(X253&lt;0%,"DEGROWTH","GROWTH")))</f>
        <v>DEGROWTH</v>
      </c>
      <c r="Z253" s="75" t="n">
        <v>1</v>
      </c>
      <c r="AA253" s="70"/>
      <c r="AB253" s="70" t="s">
        <v>133</v>
      </c>
      <c r="AC253" s="3"/>
    </row>
    <row r="254" customFormat="false" ht="14.25" hidden="false" customHeight="true" outlineLevel="0" collapsed="false">
      <c r="A254" s="75" t="s">
        <v>133</v>
      </c>
      <c r="B254" s="79" t="s">
        <v>37</v>
      </c>
      <c r="C254" s="79" t="s">
        <v>204</v>
      </c>
      <c r="D254" s="79" t="n">
        <v>1000004034</v>
      </c>
      <c r="E254" s="79" t="s">
        <v>205</v>
      </c>
      <c r="F254" s="74" t="n">
        <v>45478</v>
      </c>
      <c r="G254" s="67" t="str">
        <f aca="false">IF(I254&gt;0,"Targeted Dealer","-")</f>
        <v>Targeted Dealer</v>
      </c>
      <c r="H254" s="67"/>
      <c r="I254" s="68" t="n">
        <v>50</v>
      </c>
      <c r="J254" s="68" t="n">
        <f aca="false">I254/$J$1*($J$1-$E$1)</f>
        <v>50</v>
      </c>
      <c r="K254" s="69" t="n">
        <v>1.5</v>
      </c>
      <c r="L254" s="69" t="n">
        <f aca="false">I254-K254</f>
        <v>48.5</v>
      </c>
      <c r="M254" s="69" t="n">
        <f aca="false">IFERROR((K254/J254%),"-")</f>
        <v>3</v>
      </c>
      <c r="N254" s="97" t="n">
        <v>0</v>
      </c>
      <c r="O254" s="98" t="str">
        <f aca="false">IF(F254&lt;=$P$2,"DEC","")</f>
        <v>DEC</v>
      </c>
      <c r="P254" s="97" t="n">
        <v>0</v>
      </c>
      <c r="Q254" s="99" t="n">
        <f aca="false">K254-P254</f>
        <v>1.5</v>
      </c>
      <c r="R254" s="98" t="str">
        <f aca="false">IFERROR(IF(O254="Dec",(K254/P254-1))," ")</f>
        <v> </v>
      </c>
      <c r="S254" s="105" t="b">
        <f aca="false">IF(N254&gt;0,IF(O254="","-",IF(R254&lt;0%,"DEGROWTH","GROWTH")))</f>
        <v>0</v>
      </c>
      <c r="T254" s="69" t="n">
        <v>3</v>
      </c>
      <c r="U254" s="101" t="str">
        <f aca="false">IF(F254&lt;=$V$2,"jAN","")</f>
        <v>jAN</v>
      </c>
      <c r="V254" s="97" t="n">
        <v>3</v>
      </c>
      <c r="W254" s="102" t="n">
        <f aca="false">K254-V254</f>
        <v>-1.5</v>
      </c>
      <c r="X254" s="103" t="n">
        <f aca="false">IFERROR(IF(U254="Jan",(K254/V254-1)),0)</f>
        <v>-0.5</v>
      </c>
      <c r="Y254" s="104" t="str">
        <f aca="false">IF(T254&gt;0,IF(U254="","-",IF(X254&lt;0%,"DEGROWTH","GROWTH")))</f>
        <v>DEGROWTH</v>
      </c>
      <c r="Z254" s="75" t="n">
        <v>0</v>
      </c>
      <c r="AA254" s="70"/>
      <c r="AB254" s="75" t="s">
        <v>133</v>
      </c>
      <c r="AC254" s="3"/>
    </row>
    <row r="255" customFormat="false" ht="14.25" hidden="false" customHeight="true" outlineLevel="0" collapsed="false">
      <c r="A255" s="70" t="s">
        <v>133</v>
      </c>
      <c r="B255" s="72" t="s">
        <v>40</v>
      </c>
      <c r="C255" s="72" t="s">
        <v>1082</v>
      </c>
      <c r="D255" s="72" t="n">
        <v>1000000268</v>
      </c>
      <c r="E255" s="73" t="s">
        <v>1083</v>
      </c>
      <c r="F255" s="74" t="n">
        <v>38384</v>
      </c>
      <c r="G255" s="67" t="str">
        <f aca="false">IF(I255&gt;0,"Targeted Dealer","-")</f>
        <v>Targeted Dealer</v>
      </c>
      <c r="H255" s="67"/>
      <c r="I255" s="68" t="n">
        <v>20</v>
      </c>
      <c r="J255" s="68" t="n">
        <f aca="false">I255/$J$1*($J$1-$E$1)</f>
        <v>20</v>
      </c>
      <c r="K255" s="69" t="n">
        <v>20</v>
      </c>
      <c r="L255" s="69" t="n">
        <f aca="false">I255-K255</f>
        <v>0</v>
      </c>
      <c r="M255" s="69" t="n">
        <f aca="false">IFERROR((K255/J255%),"-")</f>
        <v>100</v>
      </c>
      <c r="N255" s="97" t="n">
        <v>20</v>
      </c>
      <c r="O255" s="98" t="str">
        <f aca="false">IF(F255&lt;=$P$2,"DEC","")</f>
        <v>DEC</v>
      </c>
      <c r="P255" s="97" t="n">
        <v>20</v>
      </c>
      <c r="Q255" s="99" t="n">
        <f aca="false">K255-P255</f>
        <v>0</v>
      </c>
      <c r="R255" s="98" t="n">
        <f aca="false">IFERROR(IF(O255="Dec",(K255/P255-1))," ")</f>
        <v>0</v>
      </c>
      <c r="S255" s="100" t="str">
        <f aca="false">IF(N255&gt;0,IF(O255="","-",IF(R255&lt;0%,"DEGROWTH","GROWTH")))</f>
        <v>GROWTH</v>
      </c>
      <c r="T255" s="69" t="n">
        <v>20</v>
      </c>
      <c r="U255" s="101" t="str">
        <f aca="false">IF(F255&lt;=$V$2,"jAN","")</f>
        <v>jAN</v>
      </c>
      <c r="V255" s="97" t="n">
        <v>20</v>
      </c>
      <c r="W255" s="102" t="n">
        <f aca="false">K255-V255</f>
        <v>0</v>
      </c>
      <c r="X255" s="103" t="n">
        <f aca="false">IFERROR(IF(U255="Jan",(K255/V255-1)),0)</f>
        <v>0</v>
      </c>
      <c r="Y255" s="104" t="str">
        <f aca="false">IF(T255&gt;0,IF(U255="","-",IF(X255&lt;0%,"DEGROWTH","GROWTH")))</f>
        <v>GROWTH</v>
      </c>
      <c r="Z255" s="75" t="n">
        <v>0</v>
      </c>
      <c r="AA255" s="70"/>
      <c r="AB255" s="70" t="s">
        <v>133</v>
      </c>
      <c r="AC255" s="3"/>
    </row>
    <row r="256" customFormat="false" ht="14.25" hidden="false" customHeight="true" outlineLevel="0" collapsed="false">
      <c r="A256" s="70" t="s">
        <v>133</v>
      </c>
      <c r="B256" s="72" t="s">
        <v>40</v>
      </c>
      <c r="C256" s="72" t="s">
        <v>1084</v>
      </c>
      <c r="D256" s="72" t="n">
        <v>1000000263</v>
      </c>
      <c r="E256" s="73" t="s">
        <v>1085</v>
      </c>
      <c r="F256" s="74" t="n">
        <v>39562</v>
      </c>
      <c r="G256" s="67" t="str">
        <f aca="false">IF(I256&gt;0,"Targeted Dealer","-")</f>
        <v>Targeted Dealer</v>
      </c>
      <c r="H256" s="67"/>
      <c r="I256" s="68" t="n">
        <v>20</v>
      </c>
      <c r="J256" s="68" t="n">
        <f aca="false">I256/$J$1*($J$1-$E$1)</f>
        <v>20</v>
      </c>
      <c r="K256" s="69" t="n">
        <v>30</v>
      </c>
      <c r="L256" s="69" t="n">
        <f aca="false">I256-K256</f>
        <v>-10</v>
      </c>
      <c r="M256" s="69" t="n">
        <f aca="false">IFERROR((K256/J256%),"-")</f>
        <v>150</v>
      </c>
      <c r="N256" s="97" t="n">
        <v>0</v>
      </c>
      <c r="O256" s="98" t="str">
        <f aca="false">IF(F256&lt;=$P$2,"DEC","")</f>
        <v>DEC</v>
      </c>
      <c r="P256" s="97" t="n">
        <v>0</v>
      </c>
      <c r="Q256" s="99" t="n">
        <f aca="false">K256-P256</f>
        <v>30</v>
      </c>
      <c r="R256" s="98" t="str">
        <f aca="false">IFERROR(IF(O256="Dec",(K256/P256-1))," ")</f>
        <v> </v>
      </c>
      <c r="S256" s="105" t="b">
        <f aca="false">IF(N256&gt;0,IF(O256="","-",IF(R256&lt;0%,"DEGROWTH","GROWTH")))</f>
        <v>0</v>
      </c>
      <c r="T256" s="69" t="n">
        <v>25</v>
      </c>
      <c r="U256" s="101" t="str">
        <f aca="false">IF(F256&lt;=$V$2,"jAN","")</f>
        <v>jAN</v>
      </c>
      <c r="V256" s="97" t="n">
        <v>25</v>
      </c>
      <c r="W256" s="102" t="n">
        <f aca="false">K256-V256</f>
        <v>5</v>
      </c>
      <c r="X256" s="103" t="n">
        <f aca="false">IFERROR(IF(U256="Jan",(K256/V256-1)),0)</f>
        <v>0.2</v>
      </c>
      <c r="Y256" s="104" t="str">
        <f aca="false">IF(T256&gt;0,IF(U256="","-",IF(X256&lt;0%,"DEGROWTH","GROWTH")))</f>
        <v>GROWTH</v>
      </c>
      <c r="Z256" s="75" t="n">
        <v>0</v>
      </c>
      <c r="AA256" s="70"/>
      <c r="AB256" s="70" t="s">
        <v>133</v>
      </c>
      <c r="AC256" s="3"/>
    </row>
    <row r="257" customFormat="false" ht="14.25" hidden="false" customHeight="true" outlineLevel="0" collapsed="false">
      <c r="A257" s="70" t="s">
        <v>133</v>
      </c>
      <c r="B257" s="72" t="s">
        <v>40</v>
      </c>
      <c r="C257" s="72" t="s">
        <v>1086</v>
      </c>
      <c r="D257" s="72" t="n">
        <v>1000000277</v>
      </c>
      <c r="E257" s="73" t="s">
        <v>1087</v>
      </c>
      <c r="F257" s="74" t="n">
        <v>40101</v>
      </c>
      <c r="G257" s="67" t="str">
        <f aca="false">IF(I257&gt;0,"Targeted Dealer","-")</f>
        <v>Targeted Dealer</v>
      </c>
      <c r="H257" s="67"/>
      <c r="I257" s="68" t="n">
        <v>980</v>
      </c>
      <c r="J257" s="68" t="n">
        <f aca="false">I257/$J$1*($J$1-$E$1)</f>
        <v>980</v>
      </c>
      <c r="K257" s="69" t="n">
        <v>960</v>
      </c>
      <c r="L257" s="69" t="n">
        <f aca="false">I257-K257</f>
        <v>20</v>
      </c>
      <c r="M257" s="69" t="n">
        <f aca="false">IFERROR((K257/J257%),"-")</f>
        <v>97.9591836734694</v>
      </c>
      <c r="N257" s="97" t="n">
        <v>775</v>
      </c>
      <c r="O257" s="98" t="str">
        <f aca="false">IF(F257&lt;=$P$2,"DEC","")</f>
        <v>DEC</v>
      </c>
      <c r="P257" s="97" t="n">
        <v>775</v>
      </c>
      <c r="Q257" s="99" t="n">
        <f aca="false">K257-P257</f>
        <v>185</v>
      </c>
      <c r="R257" s="98" t="n">
        <f aca="false">IFERROR(IF(O257="Dec",(K257/P257-1))," ")</f>
        <v>0.238709677419355</v>
      </c>
      <c r="S257" s="100" t="str">
        <f aca="false">IF(N257&gt;0,IF(O257="","-",IF(R257&lt;0%,"DEGROWTH","GROWTH")))</f>
        <v>GROWTH</v>
      </c>
      <c r="T257" s="69" t="n">
        <v>965</v>
      </c>
      <c r="U257" s="101" t="str">
        <f aca="false">IF(F257&lt;=$V$2,"jAN","")</f>
        <v>jAN</v>
      </c>
      <c r="V257" s="97" t="n">
        <v>965</v>
      </c>
      <c r="W257" s="102" t="n">
        <f aca="false">K257-V257</f>
        <v>-5</v>
      </c>
      <c r="X257" s="103" t="n">
        <f aca="false">IFERROR(IF(U257="Jan",(K257/V257-1)),0)</f>
        <v>-0.00518134715025909</v>
      </c>
      <c r="Y257" s="104" t="str">
        <f aca="false">IF(T257&gt;0,IF(U257="","-",IF(X257&lt;0%,"DEGROWTH","GROWTH")))</f>
        <v>DEGROWTH</v>
      </c>
      <c r="Z257" s="75" t="n">
        <v>0</v>
      </c>
      <c r="AA257" s="70"/>
      <c r="AB257" s="70" t="s">
        <v>133</v>
      </c>
      <c r="AC257" s="3"/>
    </row>
    <row r="258" customFormat="false" ht="14.25" hidden="false" customHeight="true" outlineLevel="0" collapsed="false">
      <c r="A258" s="70" t="s">
        <v>133</v>
      </c>
      <c r="B258" s="72" t="s">
        <v>40</v>
      </c>
      <c r="C258" s="72" t="s">
        <v>1088</v>
      </c>
      <c r="D258" s="72" t="n">
        <v>1000000261</v>
      </c>
      <c r="E258" s="73" t="s">
        <v>1089</v>
      </c>
      <c r="F258" s="74" t="n">
        <v>41482</v>
      </c>
      <c r="G258" s="67" t="str">
        <f aca="false">IF(I258&gt;0,"Targeted Dealer","-")</f>
        <v>Targeted Dealer</v>
      </c>
      <c r="H258" s="67"/>
      <c r="I258" s="68" t="n">
        <v>30</v>
      </c>
      <c r="J258" s="68" t="n">
        <f aca="false">I258/$J$1*($J$1-$E$1)</f>
        <v>30</v>
      </c>
      <c r="K258" s="69" t="n">
        <v>0</v>
      </c>
      <c r="L258" s="69" t="n">
        <f aca="false">I258-K258</f>
        <v>30</v>
      </c>
      <c r="M258" s="69" t="n">
        <f aca="false">IFERROR((K258/J258%),"-")</f>
        <v>0</v>
      </c>
      <c r="N258" s="97" t="n">
        <v>0</v>
      </c>
      <c r="O258" s="98" t="str">
        <f aca="false">IF(F258&lt;=$P$2,"DEC","")</f>
        <v>DEC</v>
      </c>
      <c r="P258" s="97" t="n">
        <v>0</v>
      </c>
      <c r="Q258" s="99" t="n">
        <f aca="false">K258-P258</f>
        <v>0</v>
      </c>
      <c r="R258" s="98" t="str">
        <f aca="false">IFERROR(IF(O258="Dec",(K258/P258-1))," ")</f>
        <v> </v>
      </c>
      <c r="S258" s="105" t="b">
        <f aca="false">IF(N258&gt;0,IF(O258="","-",IF(R258&lt;0%,"DEGROWTH","GROWTH")))</f>
        <v>0</v>
      </c>
      <c r="T258" s="69" t="n">
        <v>20</v>
      </c>
      <c r="U258" s="101" t="str">
        <f aca="false">IF(F258&lt;=$V$2,"jAN","")</f>
        <v>jAN</v>
      </c>
      <c r="V258" s="97" t="n">
        <v>20</v>
      </c>
      <c r="W258" s="102" t="n">
        <f aca="false">K258-V258</f>
        <v>-20</v>
      </c>
      <c r="X258" s="103" t="n">
        <f aca="false">IFERROR(IF(U258="Jan",(K258/V258-1)),0)</f>
        <v>-1</v>
      </c>
      <c r="Y258" s="104" t="str">
        <f aca="false">IF(T258&gt;0,IF(U258="","-",IF(X258&lt;0%,"DEGROWTH","GROWTH")))</f>
        <v>DEGROWTH</v>
      </c>
      <c r="Z258" s="75" t="n">
        <v>1</v>
      </c>
      <c r="AA258" s="70"/>
      <c r="AB258" s="70" t="s">
        <v>133</v>
      </c>
      <c r="AC258" s="3"/>
    </row>
    <row r="259" customFormat="false" ht="14.25" hidden="false" customHeight="true" outlineLevel="0" collapsed="false">
      <c r="A259" s="70" t="s">
        <v>133</v>
      </c>
      <c r="B259" s="72" t="s">
        <v>40</v>
      </c>
      <c r="C259" s="72" t="s">
        <v>206</v>
      </c>
      <c r="D259" s="72" t="n">
        <v>1000000262</v>
      </c>
      <c r="E259" s="73" t="s">
        <v>207</v>
      </c>
      <c r="F259" s="74" t="n">
        <v>41971</v>
      </c>
      <c r="G259" s="67" t="str">
        <f aca="false">IF(I259&gt;0,"Targeted Dealer","-")</f>
        <v>Targeted Dealer</v>
      </c>
      <c r="H259" s="67"/>
      <c r="I259" s="68" t="n">
        <v>20</v>
      </c>
      <c r="J259" s="68" t="n">
        <f aca="false">I259/$J$1*($J$1-$E$1)</f>
        <v>20</v>
      </c>
      <c r="K259" s="69" t="n">
        <v>20</v>
      </c>
      <c r="L259" s="69" t="n">
        <f aca="false">I259-K259</f>
        <v>0</v>
      </c>
      <c r="M259" s="69" t="n">
        <f aca="false">IFERROR((K259/J259%),"-")</f>
        <v>100</v>
      </c>
      <c r="N259" s="97" t="n">
        <v>20</v>
      </c>
      <c r="O259" s="98" t="str">
        <f aca="false">IF(F259&lt;=$P$2,"DEC","")</f>
        <v>DEC</v>
      </c>
      <c r="P259" s="97" t="n">
        <v>20</v>
      </c>
      <c r="Q259" s="99" t="n">
        <f aca="false">K259-P259</f>
        <v>0</v>
      </c>
      <c r="R259" s="98" t="n">
        <f aca="false">IFERROR(IF(O259="Dec",(K259/P259-1))," ")</f>
        <v>0</v>
      </c>
      <c r="S259" s="100" t="str">
        <f aca="false">IF(N259&gt;0,IF(O259="","-",IF(R259&lt;0%,"DEGROWTH","GROWTH")))</f>
        <v>GROWTH</v>
      </c>
      <c r="T259" s="69" t="n">
        <v>120</v>
      </c>
      <c r="U259" s="101" t="str">
        <f aca="false">IF(F259&lt;=$V$2,"jAN","")</f>
        <v>jAN</v>
      </c>
      <c r="V259" s="97" t="n">
        <v>120</v>
      </c>
      <c r="W259" s="102" t="n">
        <f aca="false">K259-V259</f>
        <v>-100</v>
      </c>
      <c r="X259" s="103" t="n">
        <f aca="false">IFERROR(IF(U259="Jan",(K259/V259-1)),0)</f>
        <v>-0.833333333333333</v>
      </c>
      <c r="Y259" s="104" t="str">
        <f aca="false">IF(T259&gt;0,IF(U259="","-",IF(X259&lt;0%,"DEGROWTH","GROWTH")))</f>
        <v>DEGROWTH</v>
      </c>
      <c r="Z259" s="75" t="n">
        <v>1</v>
      </c>
      <c r="AA259" s="70"/>
      <c r="AB259" s="70" t="s">
        <v>133</v>
      </c>
      <c r="AC259" s="3"/>
    </row>
    <row r="260" customFormat="false" ht="14.25" hidden="false" customHeight="true" outlineLevel="0" collapsed="false">
      <c r="A260" s="70" t="s">
        <v>133</v>
      </c>
      <c r="B260" s="72" t="s">
        <v>40</v>
      </c>
      <c r="C260" s="72" t="s">
        <v>1090</v>
      </c>
      <c r="D260" s="72" t="n">
        <v>1000000266</v>
      </c>
      <c r="E260" s="73" t="s">
        <v>1091</v>
      </c>
      <c r="F260" s="74" t="n">
        <v>42522</v>
      </c>
      <c r="G260" s="67" t="str">
        <f aca="false">IF(I260&gt;0,"Targeted Dealer","-")</f>
        <v>Targeted Dealer</v>
      </c>
      <c r="H260" s="67"/>
      <c r="I260" s="68" t="n">
        <v>375</v>
      </c>
      <c r="J260" s="68" t="n">
        <f aca="false">I260/$J$1*($J$1-$E$1)</f>
        <v>375</v>
      </c>
      <c r="K260" s="69" t="n">
        <v>425</v>
      </c>
      <c r="L260" s="69" t="n">
        <f aca="false">I260-K260</f>
        <v>-50</v>
      </c>
      <c r="M260" s="69" t="n">
        <f aca="false">IFERROR((K260/J260%),"-")</f>
        <v>113.333333333333</v>
      </c>
      <c r="N260" s="97" t="n">
        <v>375</v>
      </c>
      <c r="O260" s="98" t="str">
        <f aca="false">IF(F260&lt;=$P$2,"DEC","")</f>
        <v>DEC</v>
      </c>
      <c r="P260" s="97" t="n">
        <v>375</v>
      </c>
      <c r="Q260" s="99" t="n">
        <f aca="false">K260-P260</f>
        <v>50</v>
      </c>
      <c r="R260" s="98" t="n">
        <f aca="false">IFERROR(IF(O260="Dec",(K260/P260-1))," ")</f>
        <v>0.133333333333333</v>
      </c>
      <c r="S260" s="100" t="str">
        <f aca="false">IF(N260&gt;0,IF(O260="","-",IF(R260&lt;0%,"DEGROWTH","GROWTH")))</f>
        <v>GROWTH</v>
      </c>
      <c r="T260" s="69" t="n">
        <v>230</v>
      </c>
      <c r="U260" s="101" t="str">
        <f aca="false">IF(F260&lt;=$V$2,"jAN","")</f>
        <v>jAN</v>
      </c>
      <c r="V260" s="97" t="n">
        <v>230</v>
      </c>
      <c r="W260" s="102" t="n">
        <f aca="false">K260-V260</f>
        <v>195</v>
      </c>
      <c r="X260" s="103" t="n">
        <f aca="false">IFERROR(IF(U260="Jan",(K260/V260-1)),0)</f>
        <v>0.847826086956522</v>
      </c>
      <c r="Y260" s="104" t="str">
        <f aca="false">IF(T260&gt;0,IF(U260="","-",IF(X260&lt;0%,"DEGROWTH","GROWTH")))</f>
        <v>GROWTH</v>
      </c>
      <c r="Z260" s="75" t="n">
        <v>0</v>
      </c>
      <c r="AA260" s="70"/>
      <c r="AB260" s="70" t="s">
        <v>133</v>
      </c>
      <c r="AC260" s="3"/>
    </row>
    <row r="261" customFormat="false" ht="14.25" hidden="false" customHeight="true" outlineLevel="0" collapsed="false">
      <c r="A261" s="70" t="s">
        <v>133</v>
      </c>
      <c r="B261" s="72" t="s">
        <v>40</v>
      </c>
      <c r="C261" s="72" t="s">
        <v>1092</v>
      </c>
      <c r="D261" s="72" t="n">
        <v>1000000260</v>
      </c>
      <c r="E261" s="73" t="s">
        <v>1093</v>
      </c>
      <c r="F261" s="74" t="n">
        <v>43021</v>
      </c>
      <c r="G261" s="67" t="str">
        <f aca="false">IF(I261&gt;0,"Targeted Dealer","-")</f>
        <v>Targeted Dealer</v>
      </c>
      <c r="H261" s="67"/>
      <c r="I261" s="68" t="n">
        <v>90</v>
      </c>
      <c r="J261" s="68" t="n">
        <f aca="false">I261/$J$1*($J$1-$E$1)</f>
        <v>90</v>
      </c>
      <c r="K261" s="69" t="n">
        <v>70</v>
      </c>
      <c r="L261" s="69" t="n">
        <f aca="false">I261-K261</f>
        <v>20</v>
      </c>
      <c r="M261" s="69" t="n">
        <f aca="false">IFERROR((K261/J261%),"-")</f>
        <v>77.7777777777778</v>
      </c>
      <c r="N261" s="97" t="n">
        <v>100</v>
      </c>
      <c r="O261" s="98" t="str">
        <f aca="false">IF(F261&lt;=$P$2,"DEC","")</f>
        <v>DEC</v>
      </c>
      <c r="P261" s="97" t="n">
        <v>100</v>
      </c>
      <c r="Q261" s="99" t="n">
        <f aca="false">K261-P261</f>
        <v>-30</v>
      </c>
      <c r="R261" s="98" t="n">
        <f aca="false">IFERROR(IF(O261="Dec",(K261/P261-1))," ")</f>
        <v>-0.3</v>
      </c>
      <c r="S261" s="100" t="str">
        <f aca="false">IF(N261&gt;0,IF(O261="","-",IF(R261&lt;0%,"DEGROWTH","GROWTH")))</f>
        <v>DEGROWTH</v>
      </c>
      <c r="T261" s="69" t="n">
        <v>63</v>
      </c>
      <c r="U261" s="101" t="str">
        <f aca="false">IF(F261&lt;=$V$2,"jAN","")</f>
        <v>jAN</v>
      </c>
      <c r="V261" s="97" t="n">
        <v>63</v>
      </c>
      <c r="W261" s="102" t="n">
        <f aca="false">K261-V261</f>
        <v>7</v>
      </c>
      <c r="X261" s="103" t="n">
        <f aca="false">IFERROR(IF(U261="Jan",(K261/V261-1)),0)</f>
        <v>0.111111111111111</v>
      </c>
      <c r="Y261" s="104" t="str">
        <f aca="false">IF(T261&gt;0,IF(U261="","-",IF(X261&lt;0%,"DEGROWTH","GROWTH")))</f>
        <v>GROWTH</v>
      </c>
      <c r="Z261" s="75" t="n">
        <v>0</v>
      </c>
      <c r="AA261" s="70"/>
      <c r="AB261" s="70" t="s">
        <v>133</v>
      </c>
      <c r="AC261" s="3"/>
    </row>
    <row r="262" customFormat="false" ht="14.25" hidden="false" customHeight="true" outlineLevel="0" collapsed="false">
      <c r="A262" s="70" t="s">
        <v>133</v>
      </c>
      <c r="B262" s="72" t="s">
        <v>40</v>
      </c>
      <c r="C262" s="72" t="s">
        <v>1094</v>
      </c>
      <c r="D262" s="72" t="n">
        <v>1000000839</v>
      </c>
      <c r="E262" s="73" t="s">
        <v>1095</v>
      </c>
      <c r="F262" s="74" t="n">
        <v>43623</v>
      </c>
      <c r="G262" s="67" t="str">
        <f aca="false">IF(I262&gt;0,"Targeted Dealer","-")</f>
        <v>Targeted Dealer</v>
      </c>
      <c r="H262" s="67"/>
      <c r="I262" s="68" t="n">
        <v>30</v>
      </c>
      <c r="J262" s="68" t="n">
        <f aca="false">I262/$J$1*($J$1-$E$1)</f>
        <v>30</v>
      </c>
      <c r="K262" s="69" t="n">
        <v>30</v>
      </c>
      <c r="L262" s="69" t="n">
        <f aca="false">I262-K262</f>
        <v>0</v>
      </c>
      <c r="M262" s="69" t="n">
        <f aca="false">IFERROR((K262/J262%),"-")</f>
        <v>100</v>
      </c>
      <c r="N262" s="97" t="n">
        <v>30</v>
      </c>
      <c r="O262" s="98" t="str">
        <f aca="false">IF(F262&lt;=$P$2,"DEC","")</f>
        <v>DEC</v>
      </c>
      <c r="P262" s="97" t="n">
        <v>30</v>
      </c>
      <c r="Q262" s="99" t="n">
        <f aca="false">K262-P262</f>
        <v>0</v>
      </c>
      <c r="R262" s="98" t="n">
        <f aca="false">IFERROR(IF(O262="Dec",(K262/P262-1))," ")</f>
        <v>0</v>
      </c>
      <c r="S262" s="100" t="str">
        <f aca="false">IF(N262&gt;0,IF(O262="","-",IF(R262&lt;0%,"DEGROWTH","GROWTH")))</f>
        <v>GROWTH</v>
      </c>
      <c r="T262" s="69" t="n">
        <v>45</v>
      </c>
      <c r="U262" s="101" t="str">
        <f aca="false">IF(F262&lt;=$V$2,"jAN","")</f>
        <v>jAN</v>
      </c>
      <c r="V262" s="97" t="n">
        <v>45</v>
      </c>
      <c r="W262" s="102" t="n">
        <f aca="false">K262-V262</f>
        <v>-15</v>
      </c>
      <c r="X262" s="103" t="n">
        <f aca="false">IFERROR(IF(U262="Jan",(K262/V262-1)),0)</f>
        <v>-0.333333333333333</v>
      </c>
      <c r="Y262" s="104" t="str">
        <f aca="false">IF(T262&gt;0,IF(U262="","-",IF(X262&lt;0%,"DEGROWTH","GROWTH")))</f>
        <v>DEGROWTH</v>
      </c>
      <c r="Z262" s="75" t="n">
        <v>1</v>
      </c>
      <c r="AA262" s="70"/>
      <c r="AB262" s="70" t="s">
        <v>133</v>
      </c>
      <c r="AC262" s="3"/>
    </row>
    <row r="263" customFormat="false" ht="14.25" hidden="false" customHeight="true" outlineLevel="0" collapsed="false">
      <c r="A263" s="70" t="s">
        <v>133</v>
      </c>
      <c r="B263" s="72" t="s">
        <v>40</v>
      </c>
      <c r="C263" s="72" t="s">
        <v>1096</v>
      </c>
      <c r="D263" s="72" t="n">
        <v>1000000256</v>
      </c>
      <c r="E263" s="73" t="s">
        <v>1097</v>
      </c>
      <c r="F263" s="74" t="n">
        <v>43754</v>
      </c>
      <c r="G263" s="67" t="str">
        <f aca="false">IF(I263&gt;0,"Targeted Dealer","-")</f>
        <v>Targeted Dealer</v>
      </c>
      <c r="H263" s="67"/>
      <c r="I263" s="68" t="n">
        <v>20</v>
      </c>
      <c r="J263" s="68" t="n">
        <f aca="false">I263/$J$1*($J$1-$E$1)</f>
        <v>20</v>
      </c>
      <c r="K263" s="69" t="n">
        <v>20</v>
      </c>
      <c r="L263" s="69" t="n">
        <f aca="false">I263-K263</f>
        <v>0</v>
      </c>
      <c r="M263" s="69" t="n">
        <f aca="false">IFERROR((K263/J263%),"-")</f>
        <v>100</v>
      </c>
      <c r="N263" s="97" t="n">
        <v>20</v>
      </c>
      <c r="O263" s="98" t="str">
        <f aca="false">IF(F263&lt;=$P$2,"DEC","")</f>
        <v>DEC</v>
      </c>
      <c r="P263" s="97" t="n">
        <v>20</v>
      </c>
      <c r="Q263" s="99" t="n">
        <f aca="false">K263-P263</f>
        <v>0</v>
      </c>
      <c r="R263" s="98" t="n">
        <f aca="false">IFERROR(IF(O263="Dec",(K263/P263-1))," ")</f>
        <v>0</v>
      </c>
      <c r="S263" s="100" t="str">
        <f aca="false">IF(N263&gt;0,IF(O263="","-",IF(R263&lt;0%,"DEGROWTH","GROWTH")))</f>
        <v>GROWTH</v>
      </c>
      <c r="T263" s="69" t="n">
        <v>50</v>
      </c>
      <c r="U263" s="101" t="str">
        <f aca="false">IF(F263&lt;=$V$2,"jAN","")</f>
        <v>jAN</v>
      </c>
      <c r="V263" s="97" t="n">
        <v>50</v>
      </c>
      <c r="W263" s="102" t="n">
        <f aca="false">K263-V263</f>
        <v>-30</v>
      </c>
      <c r="X263" s="103" t="n">
        <f aca="false">IFERROR(IF(U263="Jan",(K263/V263-1)),0)</f>
        <v>-0.6</v>
      </c>
      <c r="Y263" s="104" t="str">
        <f aca="false">IF(T263&gt;0,IF(U263="","-",IF(X263&lt;0%,"DEGROWTH","GROWTH")))</f>
        <v>DEGROWTH</v>
      </c>
      <c r="Z263" s="75" t="n">
        <v>0</v>
      </c>
      <c r="AA263" s="70"/>
      <c r="AB263" s="70" t="s">
        <v>133</v>
      </c>
      <c r="AC263" s="3"/>
    </row>
    <row r="264" customFormat="false" ht="14.25" hidden="false" customHeight="true" outlineLevel="0" collapsed="false">
      <c r="A264" s="70" t="s">
        <v>133</v>
      </c>
      <c r="B264" s="72" t="s">
        <v>40</v>
      </c>
      <c r="C264" s="72" t="s">
        <v>1098</v>
      </c>
      <c r="D264" s="72" t="n">
        <v>1000000265</v>
      </c>
      <c r="E264" s="73" t="s">
        <v>1099</v>
      </c>
      <c r="F264" s="74" t="n">
        <v>43893</v>
      </c>
      <c r="G264" s="67" t="str">
        <f aca="false">IF(I264&gt;0,"Targeted Dealer","-")</f>
        <v>Targeted Dealer</v>
      </c>
      <c r="H264" s="67"/>
      <c r="I264" s="68" t="n">
        <v>30</v>
      </c>
      <c r="J264" s="68" t="n">
        <f aca="false">I264/$J$1*($J$1-$E$1)</f>
        <v>30</v>
      </c>
      <c r="K264" s="69" t="n">
        <v>0</v>
      </c>
      <c r="L264" s="69" t="n">
        <f aca="false">I264-K264</f>
        <v>30</v>
      </c>
      <c r="M264" s="69" t="n">
        <f aca="false">IFERROR((K264/J264%),"-")</f>
        <v>0</v>
      </c>
      <c r="N264" s="97" t="n">
        <v>30</v>
      </c>
      <c r="O264" s="98" t="str">
        <f aca="false">IF(F264&lt;=$P$2,"DEC","")</f>
        <v>DEC</v>
      </c>
      <c r="P264" s="97" t="n">
        <v>30</v>
      </c>
      <c r="Q264" s="99" t="n">
        <f aca="false">K264-P264</f>
        <v>-30</v>
      </c>
      <c r="R264" s="98" t="n">
        <f aca="false">IFERROR(IF(O264="Dec",(K264/P264-1))," ")</f>
        <v>-1</v>
      </c>
      <c r="S264" s="100" t="str">
        <f aca="false">IF(N264&gt;0,IF(O264="","-",IF(R264&lt;0%,"DEGROWTH","GROWTH")))</f>
        <v>DEGROWTH</v>
      </c>
      <c r="T264" s="69" t="n">
        <v>25</v>
      </c>
      <c r="U264" s="101" t="str">
        <f aca="false">IF(F264&lt;=$V$2,"jAN","")</f>
        <v>jAN</v>
      </c>
      <c r="V264" s="97" t="n">
        <v>25</v>
      </c>
      <c r="W264" s="102" t="n">
        <f aca="false">K264-V264</f>
        <v>-25</v>
      </c>
      <c r="X264" s="103" t="n">
        <f aca="false">IFERROR(IF(U264="Jan",(K264/V264-1)),0)</f>
        <v>-1</v>
      </c>
      <c r="Y264" s="104" t="str">
        <f aca="false">IF(T264&gt;0,IF(U264="","-",IF(X264&lt;0%,"DEGROWTH","GROWTH")))</f>
        <v>DEGROWTH</v>
      </c>
      <c r="Z264" s="75" t="n">
        <v>0</v>
      </c>
      <c r="AA264" s="70"/>
      <c r="AB264" s="70" t="s">
        <v>133</v>
      </c>
      <c r="AC264" s="3"/>
    </row>
    <row r="265" customFormat="false" ht="14.25" hidden="false" customHeight="true" outlineLevel="0" collapsed="false">
      <c r="A265" s="70" t="s">
        <v>133</v>
      </c>
      <c r="B265" s="72" t="s">
        <v>40</v>
      </c>
      <c r="C265" s="72" t="s">
        <v>1100</v>
      </c>
      <c r="D265" s="72" t="n">
        <v>1000000258</v>
      </c>
      <c r="E265" s="73" t="s">
        <v>1101</v>
      </c>
      <c r="F265" s="74" t="n">
        <v>44001</v>
      </c>
      <c r="G265" s="67" t="str">
        <f aca="false">IF(I265&gt;0,"Targeted Dealer","-")</f>
        <v>Targeted Dealer</v>
      </c>
      <c r="H265" s="67"/>
      <c r="I265" s="68" t="n">
        <v>100</v>
      </c>
      <c r="J265" s="68" t="n">
        <f aca="false">I265/$J$1*($J$1-$E$1)</f>
        <v>100</v>
      </c>
      <c r="K265" s="69" t="n">
        <v>80</v>
      </c>
      <c r="L265" s="69" t="n">
        <f aca="false">I265-K265</f>
        <v>20</v>
      </c>
      <c r="M265" s="69" t="n">
        <f aca="false">IFERROR((K265/J265%),"-")</f>
        <v>80</v>
      </c>
      <c r="N265" s="97" t="n">
        <v>70</v>
      </c>
      <c r="O265" s="98" t="str">
        <f aca="false">IF(F265&lt;=$P$2,"DEC","")</f>
        <v>DEC</v>
      </c>
      <c r="P265" s="97" t="n">
        <v>70</v>
      </c>
      <c r="Q265" s="99" t="n">
        <f aca="false">K265-P265</f>
        <v>10</v>
      </c>
      <c r="R265" s="98" t="n">
        <f aca="false">IFERROR(IF(O265="Dec",(K265/P265-1))," ")</f>
        <v>0.142857142857143</v>
      </c>
      <c r="S265" s="100" t="str">
        <f aca="false">IF(N265&gt;0,IF(O265="","-",IF(R265&lt;0%,"DEGROWTH","GROWTH")))</f>
        <v>GROWTH</v>
      </c>
      <c r="T265" s="69" t="n">
        <v>80</v>
      </c>
      <c r="U265" s="101" t="str">
        <f aca="false">IF(F265&lt;=$V$2,"jAN","")</f>
        <v>jAN</v>
      </c>
      <c r="V265" s="97" t="n">
        <v>80</v>
      </c>
      <c r="W265" s="102" t="n">
        <f aca="false">K265-V265</f>
        <v>0</v>
      </c>
      <c r="X265" s="103" t="n">
        <f aca="false">IFERROR(IF(U265="Jan",(K265/V265-1)),0)</f>
        <v>0</v>
      </c>
      <c r="Y265" s="104" t="str">
        <f aca="false">IF(T265&gt;0,IF(U265="","-",IF(X265&lt;0%,"DEGROWTH","GROWTH")))</f>
        <v>GROWTH</v>
      </c>
      <c r="Z265" s="75" t="n">
        <v>0</v>
      </c>
      <c r="AA265" s="70"/>
      <c r="AB265" s="70" t="s">
        <v>133</v>
      </c>
      <c r="AC265" s="3"/>
    </row>
    <row r="266" customFormat="false" ht="14.25" hidden="false" customHeight="true" outlineLevel="0" collapsed="false">
      <c r="A266" s="70" t="s">
        <v>133</v>
      </c>
      <c r="B266" s="72" t="s">
        <v>40</v>
      </c>
      <c r="C266" s="72" t="s">
        <v>1102</v>
      </c>
      <c r="D266" s="72" t="n">
        <v>1000000279</v>
      </c>
      <c r="E266" s="73" t="s">
        <v>1103</v>
      </c>
      <c r="F266" s="74" t="n">
        <v>44144</v>
      </c>
      <c r="G266" s="67" t="str">
        <f aca="false">IF(I266&gt;0,"Targeted Dealer","-")</f>
        <v>Targeted Dealer</v>
      </c>
      <c r="H266" s="67"/>
      <c r="I266" s="68" t="n">
        <v>30</v>
      </c>
      <c r="J266" s="68" t="n">
        <f aca="false">I266/$J$1*($J$1-$E$1)</f>
        <v>30</v>
      </c>
      <c r="K266" s="69" t="n">
        <v>20</v>
      </c>
      <c r="L266" s="69" t="n">
        <f aca="false">I266-K266</f>
        <v>10</v>
      </c>
      <c r="M266" s="69" t="n">
        <f aca="false">IFERROR((K266/J266%),"-")</f>
        <v>66.6666666666667</v>
      </c>
      <c r="N266" s="97" t="n">
        <v>20</v>
      </c>
      <c r="O266" s="98" t="str">
        <f aca="false">IF(F266&lt;=$P$2,"DEC","")</f>
        <v>DEC</v>
      </c>
      <c r="P266" s="97" t="n">
        <v>20</v>
      </c>
      <c r="Q266" s="99" t="n">
        <f aca="false">K266-P266</f>
        <v>0</v>
      </c>
      <c r="R266" s="98" t="n">
        <f aca="false">IFERROR(IF(O266="Dec",(K266/P266-1))," ")</f>
        <v>0</v>
      </c>
      <c r="S266" s="100" t="str">
        <f aca="false">IF(N266&gt;0,IF(O266="","-",IF(R266&lt;0%,"DEGROWTH","GROWTH")))</f>
        <v>GROWTH</v>
      </c>
      <c r="T266" s="69" t="n">
        <v>40</v>
      </c>
      <c r="U266" s="101" t="str">
        <f aca="false">IF(F266&lt;=$V$2,"jAN","")</f>
        <v>jAN</v>
      </c>
      <c r="V266" s="97" t="n">
        <v>40</v>
      </c>
      <c r="W266" s="102" t="n">
        <f aca="false">K266-V266</f>
        <v>-20</v>
      </c>
      <c r="X266" s="103" t="n">
        <f aca="false">IFERROR(IF(U266="Jan",(K266/V266-1)),0)</f>
        <v>-0.5</v>
      </c>
      <c r="Y266" s="104" t="str">
        <f aca="false">IF(T266&gt;0,IF(U266="","-",IF(X266&lt;0%,"DEGROWTH","GROWTH")))</f>
        <v>DEGROWTH</v>
      </c>
      <c r="Z266" s="75" t="n">
        <v>0</v>
      </c>
      <c r="AA266" s="70"/>
      <c r="AB266" s="70" t="s">
        <v>133</v>
      </c>
      <c r="AC266" s="3"/>
    </row>
    <row r="267" customFormat="false" ht="14.25" hidden="false" customHeight="true" outlineLevel="0" collapsed="false">
      <c r="A267" s="70" t="s">
        <v>133</v>
      </c>
      <c r="B267" s="72" t="s">
        <v>40</v>
      </c>
      <c r="C267" s="72" t="s">
        <v>1104</v>
      </c>
      <c r="D267" s="72" t="n">
        <v>1000000272</v>
      </c>
      <c r="E267" s="73" t="s">
        <v>1105</v>
      </c>
      <c r="F267" s="74" t="n">
        <v>44321</v>
      </c>
      <c r="G267" s="67" t="str">
        <f aca="false">IF(I267&gt;0,"Targeted Dealer","-")</f>
        <v>Targeted Dealer</v>
      </c>
      <c r="H267" s="67"/>
      <c r="I267" s="68" t="n">
        <v>120</v>
      </c>
      <c r="J267" s="68" t="n">
        <f aca="false">I267/$J$1*($J$1-$E$1)</f>
        <v>120</v>
      </c>
      <c r="K267" s="69" t="n">
        <v>125</v>
      </c>
      <c r="L267" s="69" t="n">
        <f aca="false">I267-K267</f>
        <v>-5</v>
      </c>
      <c r="M267" s="69" t="n">
        <f aca="false">IFERROR((K267/J267%),"-")</f>
        <v>104.166666666667</v>
      </c>
      <c r="N267" s="97" t="n">
        <v>140</v>
      </c>
      <c r="O267" s="98" t="str">
        <f aca="false">IF(F267&lt;=$P$2,"DEC","")</f>
        <v>DEC</v>
      </c>
      <c r="P267" s="97" t="n">
        <v>140</v>
      </c>
      <c r="Q267" s="99" t="n">
        <f aca="false">K267-P267</f>
        <v>-15</v>
      </c>
      <c r="R267" s="98" t="n">
        <f aca="false">IFERROR(IF(O267="Dec",(K267/P267-1))," ")</f>
        <v>-0.107142857142857</v>
      </c>
      <c r="S267" s="100" t="str">
        <f aca="false">IF(N267&gt;0,IF(O267="","-",IF(R267&lt;0%,"DEGROWTH","GROWTH")))</f>
        <v>DEGROWTH</v>
      </c>
      <c r="T267" s="69" t="n">
        <v>120</v>
      </c>
      <c r="U267" s="101" t="str">
        <f aca="false">IF(F267&lt;=$V$2,"jAN","")</f>
        <v>jAN</v>
      </c>
      <c r="V267" s="97" t="n">
        <v>120</v>
      </c>
      <c r="W267" s="102" t="n">
        <f aca="false">K267-V267</f>
        <v>5</v>
      </c>
      <c r="X267" s="103" t="n">
        <f aca="false">IFERROR(IF(U267="Jan",(K267/V267-1)),0)</f>
        <v>0.0416666666666667</v>
      </c>
      <c r="Y267" s="104" t="str">
        <f aca="false">IF(T267&gt;0,IF(U267="","-",IF(X267&lt;0%,"DEGROWTH","GROWTH")))</f>
        <v>GROWTH</v>
      </c>
      <c r="Z267" s="75" t="n">
        <v>0</v>
      </c>
      <c r="AA267" s="70"/>
      <c r="AB267" s="70" t="s">
        <v>133</v>
      </c>
      <c r="AC267" s="3"/>
    </row>
    <row r="268" customFormat="false" ht="14.25" hidden="false" customHeight="true" outlineLevel="0" collapsed="false">
      <c r="A268" s="70" t="s">
        <v>133</v>
      </c>
      <c r="B268" s="72" t="s">
        <v>40</v>
      </c>
      <c r="C268" s="72" t="s">
        <v>208</v>
      </c>
      <c r="D268" s="72" t="n">
        <v>1000000278</v>
      </c>
      <c r="E268" s="73" t="s">
        <v>209</v>
      </c>
      <c r="F268" s="74" t="n">
        <v>44468</v>
      </c>
      <c r="G268" s="67" t="str">
        <f aca="false">IF(I268&gt;0,"Targeted Dealer","-")</f>
        <v>Targeted Dealer</v>
      </c>
      <c r="H268" s="67"/>
      <c r="I268" s="68" t="n">
        <v>20</v>
      </c>
      <c r="J268" s="68" t="n">
        <f aca="false">I268/$J$1*($J$1-$E$1)</f>
        <v>20</v>
      </c>
      <c r="K268" s="69" t="n">
        <v>0</v>
      </c>
      <c r="L268" s="69" t="n">
        <f aca="false">I268-K268</f>
        <v>20</v>
      </c>
      <c r="M268" s="69" t="n">
        <f aca="false">IFERROR((K268/J268%),"-")</f>
        <v>0</v>
      </c>
      <c r="N268" s="97" t="n">
        <v>20</v>
      </c>
      <c r="O268" s="98" t="str">
        <f aca="false">IF(F268&lt;=$P$2,"DEC","")</f>
        <v>DEC</v>
      </c>
      <c r="P268" s="97" t="n">
        <v>20</v>
      </c>
      <c r="Q268" s="99" t="n">
        <f aca="false">K268-P268</f>
        <v>-20</v>
      </c>
      <c r="R268" s="98" t="n">
        <f aca="false">IFERROR(IF(O268="Dec",(K268/P268-1))," ")</f>
        <v>-1</v>
      </c>
      <c r="S268" s="100" t="str">
        <f aca="false">IF(N268&gt;0,IF(O268="","-",IF(R268&lt;0%,"DEGROWTH","GROWTH")))</f>
        <v>DEGROWTH</v>
      </c>
      <c r="T268" s="69" t="n">
        <v>15</v>
      </c>
      <c r="U268" s="101" t="str">
        <f aca="false">IF(F268&lt;=$V$2,"jAN","")</f>
        <v>jAN</v>
      </c>
      <c r="V268" s="97" t="n">
        <v>15</v>
      </c>
      <c r="W268" s="102" t="n">
        <f aca="false">K268-V268</f>
        <v>-15</v>
      </c>
      <c r="X268" s="103" t="n">
        <f aca="false">IFERROR(IF(U268="Jan",(K268/V268-1)),0)</f>
        <v>-1</v>
      </c>
      <c r="Y268" s="104" t="str">
        <f aca="false">IF(T268&gt;0,IF(U268="","-",IF(X268&lt;0%,"DEGROWTH","GROWTH")))</f>
        <v>DEGROWTH</v>
      </c>
      <c r="Z268" s="75" t="n">
        <v>1</v>
      </c>
      <c r="AA268" s="70"/>
      <c r="AB268" s="70" t="s">
        <v>133</v>
      </c>
      <c r="AC268" s="3"/>
    </row>
    <row r="269" customFormat="false" ht="14.25" hidden="false" customHeight="true" outlineLevel="0" collapsed="false">
      <c r="A269" s="70" t="s">
        <v>133</v>
      </c>
      <c r="B269" s="72" t="s">
        <v>40</v>
      </c>
      <c r="C269" s="72" t="s">
        <v>1106</v>
      </c>
      <c r="D269" s="72" t="n">
        <v>1000000270</v>
      </c>
      <c r="E269" s="73" t="s">
        <v>1107</v>
      </c>
      <c r="F269" s="74" t="n">
        <v>44494</v>
      </c>
      <c r="G269" s="67" t="str">
        <f aca="false">IF(I269&gt;0,"Targeted Dealer","-")</f>
        <v>Targeted Dealer</v>
      </c>
      <c r="H269" s="67"/>
      <c r="I269" s="68" t="n">
        <v>180</v>
      </c>
      <c r="J269" s="68" t="n">
        <f aca="false">I269/$J$1*($J$1-$E$1)</f>
        <v>180</v>
      </c>
      <c r="K269" s="69" t="n">
        <v>150</v>
      </c>
      <c r="L269" s="69" t="n">
        <f aca="false">I269-K269</f>
        <v>30</v>
      </c>
      <c r="M269" s="69" t="n">
        <f aca="false">IFERROR((K269/J269%),"-")</f>
        <v>83.3333333333333</v>
      </c>
      <c r="N269" s="97" t="n">
        <v>200</v>
      </c>
      <c r="O269" s="98" t="str">
        <f aca="false">IF(F269&lt;=$P$2,"DEC","")</f>
        <v>DEC</v>
      </c>
      <c r="P269" s="97" t="n">
        <v>200</v>
      </c>
      <c r="Q269" s="99" t="n">
        <f aca="false">K269-P269</f>
        <v>-50</v>
      </c>
      <c r="R269" s="98" t="n">
        <f aca="false">IFERROR(IF(O269="Dec",(K269/P269-1))," ")</f>
        <v>-0.25</v>
      </c>
      <c r="S269" s="100" t="str">
        <f aca="false">IF(N269&gt;0,IF(O269="","-",IF(R269&lt;0%,"DEGROWTH","GROWTH")))</f>
        <v>DEGROWTH</v>
      </c>
      <c r="T269" s="69" t="n">
        <v>110</v>
      </c>
      <c r="U269" s="101" t="str">
        <f aca="false">IF(F269&lt;=$V$2,"jAN","")</f>
        <v>jAN</v>
      </c>
      <c r="V269" s="97" t="n">
        <v>110</v>
      </c>
      <c r="W269" s="102" t="n">
        <f aca="false">K269-V269</f>
        <v>40</v>
      </c>
      <c r="X269" s="103" t="n">
        <f aca="false">IFERROR(IF(U269="Jan",(K269/V269-1)),0)</f>
        <v>0.363636363636364</v>
      </c>
      <c r="Y269" s="104" t="str">
        <f aca="false">IF(T269&gt;0,IF(U269="","-",IF(X269&lt;0%,"DEGROWTH","GROWTH")))</f>
        <v>GROWTH</v>
      </c>
      <c r="Z269" s="75" t="n">
        <v>0</v>
      </c>
      <c r="AA269" s="70"/>
      <c r="AB269" s="70" t="s">
        <v>133</v>
      </c>
      <c r="AC269" s="3"/>
    </row>
    <row r="270" customFormat="false" ht="14.25" hidden="false" customHeight="true" outlineLevel="0" collapsed="false">
      <c r="A270" s="75" t="s">
        <v>133</v>
      </c>
      <c r="B270" s="79" t="s">
        <v>40</v>
      </c>
      <c r="C270" s="79" t="s">
        <v>210</v>
      </c>
      <c r="D270" s="79" t="n">
        <v>1000004054</v>
      </c>
      <c r="E270" s="79" t="s">
        <v>211</v>
      </c>
      <c r="F270" s="74" t="n">
        <v>45497</v>
      </c>
      <c r="G270" s="67" t="str">
        <f aca="false">IF(I270&gt;0,"Targeted Dealer","-")</f>
        <v>-</v>
      </c>
      <c r="H270" s="67"/>
      <c r="I270" s="68" t="n">
        <v>0</v>
      </c>
      <c r="J270" s="68" t="n">
        <f aca="false">I270/$J$1*($J$1-$E$1)</f>
        <v>0</v>
      </c>
      <c r="K270" s="69" t="n">
        <v>0</v>
      </c>
      <c r="L270" s="69" t="n">
        <f aca="false">I270-K270</f>
        <v>0</v>
      </c>
      <c r="M270" s="69" t="str">
        <f aca="false">IFERROR((K270/J270%),"-")</f>
        <v>-</v>
      </c>
      <c r="N270" s="97" t="n">
        <v>0</v>
      </c>
      <c r="O270" s="98" t="str">
        <f aca="false">IF(F270&lt;=$P$2,"DEC","")</f>
        <v>DEC</v>
      </c>
      <c r="P270" s="97" t="n">
        <v>0</v>
      </c>
      <c r="Q270" s="99" t="n">
        <f aca="false">K270-P270</f>
        <v>0</v>
      </c>
      <c r="R270" s="98" t="str">
        <f aca="false">IFERROR(IF(O270="Dec",(K270/P270-1))," ")</f>
        <v> </v>
      </c>
      <c r="S270" s="105" t="b">
        <f aca="false">IF(N270&gt;0,IF(O270="","-",IF(R270&lt;0%,"DEGROWTH","GROWTH")))</f>
        <v>0</v>
      </c>
      <c r="T270" s="69" t="n">
        <v>80</v>
      </c>
      <c r="U270" s="101" t="str">
        <f aca="false">IF(F270&lt;=$V$2,"jAN","")</f>
        <v>jAN</v>
      </c>
      <c r="V270" s="97" t="n">
        <v>80</v>
      </c>
      <c r="W270" s="102" t="n">
        <f aca="false">K270-V270</f>
        <v>-80</v>
      </c>
      <c r="X270" s="103" t="n">
        <f aca="false">IFERROR(IF(U270="Jan",(K270/V270-1)),0)</f>
        <v>-1</v>
      </c>
      <c r="Y270" s="104" t="str">
        <f aca="false">IF(T270&gt;0,IF(U270="","-",IF(X270&lt;0%,"DEGROWTH","GROWTH")))</f>
        <v>DEGROWTH</v>
      </c>
      <c r="Z270" s="75" t="n">
        <v>1</v>
      </c>
      <c r="AA270" s="70"/>
      <c r="AB270" s="75" t="s">
        <v>133</v>
      </c>
      <c r="AC270" s="3"/>
    </row>
    <row r="271" customFormat="false" ht="14.25" hidden="false" customHeight="true" outlineLevel="0" collapsed="false">
      <c r="A271" s="70" t="s">
        <v>133</v>
      </c>
      <c r="B271" s="72" t="s">
        <v>145</v>
      </c>
      <c r="C271" s="72" t="s">
        <v>1108</v>
      </c>
      <c r="D271" s="72" t="n">
        <v>1000000718</v>
      </c>
      <c r="E271" s="73" t="s">
        <v>1109</v>
      </c>
      <c r="F271" s="74" t="n">
        <v>38642</v>
      </c>
      <c r="G271" s="67" t="str">
        <f aca="false">IF(I271&gt;0,"Targeted Dealer","-")</f>
        <v>Targeted Dealer</v>
      </c>
      <c r="H271" s="67"/>
      <c r="I271" s="68" t="n">
        <v>1120</v>
      </c>
      <c r="J271" s="68" t="n">
        <f aca="false">I271/$J$1*($J$1-$E$1)</f>
        <v>1120</v>
      </c>
      <c r="K271" s="69" t="n">
        <v>1040</v>
      </c>
      <c r="L271" s="69" t="n">
        <f aca="false">I271-K271</f>
        <v>80</v>
      </c>
      <c r="M271" s="69" t="n">
        <f aca="false">IFERROR((K271/J271%),"-")</f>
        <v>92.8571428571429</v>
      </c>
      <c r="N271" s="97" t="n">
        <v>845</v>
      </c>
      <c r="O271" s="98" t="str">
        <f aca="false">IF(F271&lt;=$P$2,"DEC","")</f>
        <v>DEC</v>
      </c>
      <c r="P271" s="97" t="n">
        <v>845</v>
      </c>
      <c r="Q271" s="99" t="n">
        <f aca="false">K271-P271</f>
        <v>195</v>
      </c>
      <c r="R271" s="98" t="n">
        <f aca="false">IFERROR(IF(O271="Dec",(K271/P271-1))," ")</f>
        <v>0.230769230769231</v>
      </c>
      <c r="S271" s="100" t="str">
        <f aca="false">IF(N271&gt;0,IF(O271="","-",IF(R271&lt;0%,"DEGROWTH","GROWTH")))</f>
        <v>GROWTH</v>
      </c>
      <c r="T271" s="69" t="n">
        <v>1017</v>
      </c>
      <c r="U271" s="101" t="str">
        <f aca="false">IF(F271&lt;=$V$2,"jAN","")</f>
        <v>jAN</v>
      </c>
      <c r="V271" s="97" t="n">
        <v>1017</v>
      </c>
      <c r="W271" s="102" t="n">
        <f aca="false">K271-V271</f>
        <v>23</v>
      </c>
      <c r="X271" s="103" t="n">
        <f aca="false">IFERROR(IF(U271="Jan",(K271/V271-1)),0)</f>
        <v>0.0226155358898721</v>
      </c>
      <c r="Y271" s="104" t="str">
        <f aca="false">IF(T271&gt;0,IF(U271="","-",IF(X271&lt;0%,"DEGROWTH","GROWTH")))</f>
        <v>GROWTH</v>
      </c>
      <c r="Z271" s="75" t="n">
        <v>0</v>
      </c>
      <c r="AA271" s="70"/>
      <c r="AB271" s="70" t="s">
        <v>133</v>
      </c>
      <c r="AC271" s="3"/>
    </row>
    <row r="272" customFormat="false" ht="14.25" hidden="false" customHeight="true" outlineLevel="0" collapsed="false">
      <c r="A272" s="70" t="s">
        <v>133</v>
      </c>
      <c r="B272" s="72" t="s">
        <v>145</v>
      </c>
      <c r="C272" s="72" t="s">
        <v>1110</v>
      </c>
      <c r="D272" s="72" t="n">
        <v>1000000707</v>
      </c>
      <c r="E272" s="73" t="s">
        <v>1111</v>
      </c>
      <c r="F272" s="74" t="n">
        <v>38687</v>
      </c>
      <c r="G272" s="67" t="str">
        <f aca="false">IF(I272&gt;0,"Targeted Dealer","-")</f>
        <v>Targeted Dealer</v>
      </c>
      <c r="H272" s="67"/>
      <c r="I272" s="68" t="n">
        <v>1410</v>
      </c>
      <c r="J272" s="68" t="n">
        <f aca="false">I272/$J$1*($J$1-$E$1)</f>
        <v>1410</v>
      </c>
      <c r="K272" s="69" t="n">
        <v>1546.8</v>
      </c>
      <c r="L272" s="69" t="n">
        <f aca="false">I272-K272</f>
        <v>-136.8</v>
      </c>
      <c r="M272" s="69" t="n">
        <f aca="false">IFERROR((K272/J272%),"-")</f>
        <v>109.702127659574</v>
      </c>
      <c r="N272" s="97" t="n">
        <v>1659.35</v>
      </c>
      <c r="O272" s="98" t="str">
        <f aca="false">IF(F272&lt;=$P$2,"DEC","")</f>
        <v>DEC</v>
      </c>
      <c r="P272" s="97" t="n">
        <v>1659.35</v>
      </c>
      <c r="Q272" s="99" t="n">
        <f aca="false">K272-P272</f>
        <v>-112.55</v>
      </c>
      <c r="R272" s="98" t="n">
        <f aca="false">IFERROR(IF(O272="Dec",(K272/P272-1))," ")</f>
        <v>-0.0678277638834484</v>
      </c>
      <c r="S272" s="100" t="str">
        <f aca="false">IF(N272&gt;0,IF(O272="","-",IF(R272&lt;0%,"DEGROWTH","GROWTH")))</f>
        <v>DEGROWTH</v>
      </c>
      <c r="T272" s="69" t="n">
        <v>1269.15</v>
      </c>
      <c r="U272" s="101" t="str">
        <f aca="false">IF(F272&lt;=$V$2,"jAN","")</f>
        <v>jAN</v>
      </c>
      <c r="V272" s="97" t="n">
        <v>1269.15</v>
      </c>
      <c r="W272" s="102" t="n">
        <f aca="false">K272-V272</f>
        <v>277.65</v>
      </c>
      <c r="X272" s="103" t="n">
        <f aca="false">IFERROR(IF(U272="Jan",(K272/V272-1)),0)</f>
        <v>0.218768467084269</v>
      </c>
      <c r="Y272" s="104" t="str">
        <f aca="false">IF(T272&gt;0,IF(U272="","-",IF(X272&lt;0%,"DEGROWTH","GROWTH")))</f>
        <v>GROWTH</v>
      </c>
      <c r="Z272" s="75" t="n">
        <v>0</v>
      </c>
      <c r="AA272" s="70"/>
      <c r="AB272" s="70" t="s">
        <v>133</v>
      </c>
      <c r="AC272" s="3"/>
    </row>
    <row r="273" customFormat="false" ht="14.25" hidden="false" customHeight="true" outlineLevel="0" collapsed="false">
      <c r="A273" s="70" t="s">
        <v>133</v>
      </c>
      <c r="B273" s="72" t="s">
        <v>145</v>
      </c>
      <c r="C273" s="72" t="s">
        <v>212</v>
      </c>
      <c r="D273" s="72" t="n">
        <v>1000000719</v>
      </c>
      <c r="E273" s="73" t="s">
        <v>213</v>
      </c>
      <c r="F273" s="74" t="n">
        <v>40081</v>
      </c>
      <c r="G273" s="67" t="str">
        <f aca="false">IF(I273&gt;0,"Targeted Dealer","-")</f>
        <v>Targeted Dealer</v>
      </c>
      <c r="H273" s="67"/>
      <c r="I273" s="68" t="n">
        <v>40</v>
      </c>
      <c r="J273" s="68" t="n">
        <f aca="false">I273/$J$1*($J$1-$E$1)</f>
        <v>40</v>
      </c>
      <c r="K273" s="69" t="n">
        <v>20</v>
      </c>
      <c r="L273" s="69" t="n">
        <f aca="false">I273-K273</f>
        <v>20</v>
      </c>
      <c r="M273" s="69" t="n">
        <f aca="false">IFERROR((K273/J273%),"-")</f>
        <v>50</v>
      </c>
      <c r="N273" s="97" t="n">
        <v>0</v>
      </c>
      <c r="O273" s="98" t="str">
        <f aca="false">IF(F273&lt;=$P$2,"DEC","")</f>
        <v>DEC</v>
      </c>
      <c r="P273" s="97" t="n">
        <v>0</v>
      </c>
      <c r="Q273" s="99" t="n">
        <f aca="false">K273-P273</f>
        <v>20</v>
      </c>
      <c r="R273" s="98" t="str">
        <f aca="false">IFERROR(IF(O273="Dec",(K273/P273-1))," ")</f>
        <v> </v>
      </c>
      <c r="S273" s="105" t="b">
        <f aca="false">IF(N273&gt;0,IF(O273="","-",IF(R273&lt;0%,"DEGROWTH","GROWTH")))</f>
        <v>0</v>
      </c>
      <c r="T273" s="69" t="n">
        <v>0</v>
      </c>
      <c r="U273" s="101" t="str">
        <f aca="false">IF(F273&lt;=$V$2,"jAN","")</f>
        <v>jAN</v>
      </c>
      <c r="V273" s="97" t="n">
        <v>0</v>
      </c>
      <c r="W273" s="102" t="n">
        <f aca="false">K273-V273</f>
        <v>20</v>
      </c>
      <c r="X273" s="103" t="n">
        <f aca="false">IFERROR(IF(U273="Jan",(K273/V273-1)),0)</f>
        <v>0</v>
      </c>
      <c r="Y273" s="106" t="b">
        <f aca="false">IF(T273&gt;0,IF(U273="","-",IF(X273&lt;0%,"DEGROWTH","GROWTH")))</f>
        <v>0</v>
      </c>
      <c r="Z273" s="75" t="n">
        <v>0</v>
      </c>
      <c r="AA273" s="70"/>
      <c r="AB273" s="70" t="s">
        <v>133</v>
      </c>
      <c r="AC273" s="3"/>
    </row>
    <row r="274" customFormat="false" ht="14.25" hidden="false" customHeight="true" outlineLevel="0" collapsed="false">
      <c r="A274" s="70" t="s">
        <v>133</v>
      </c>
      <c r="B274" s="72" t="s">
        <v>145</v>
      </c>
      <c r="C274" s="72" t="s">
        <v>1112</v>
      </c>
      <c r="D274" s="72" t="n">
        <v>1000000720</v>
      </c>
      <c r="E274" s="73" t="s">
        <v>1113</v>
      </c>
      <c r="F274" s="74" t="n">
        <v>41537</v>
      </c>
      <c r="G274" s="67" t="str">
        <f aca="false">IF(I274&gt;0,"Targeted Dealer","-")</f>
        <v>Targeted Dealer</v>
      </c>
      <c r="H274" s="67"/>
      <c r="I274" s="68" t="n">
        <v>220</v>
      </c>
      <c r="J274" s="68" t="n">
        <f aca="false">I274/$J$1*($J$1-$E$1)</f>
        <v>220</v>
      </c>
      <c r="K274" s="69" t="n">
        <v>150</v>
      </c>
      <c r="L274" s="69" t="n">
        <f aca="false">I274-K274</f>
        <v>70</v>
      </c>
      <c r="M274" s="69" t="n">
        <f aca="false">IFERROR((K274/J274%),"-")</f>
        <v>68.1818181818182</v>
      </c>
      <c r="N274" s="97" t="n">
        <v>40</v>
      </c>
      <c r="O274" s="98" t="str">
        <f aca="false">IF(F274&lt;=$P$2,"DEC","")</f>
        <v>DEC</v>
      </c>
      <c r="P274" s="97" t="n">
        <v>40</v>
      </c>
      <c r="Q274" s="99" t="n">
        <f aca="false">K274-P274</f>
        <v>110</v>
      </c>
      <c r="R274" s="98" t="n">
        <f aca="false">IFERROR(IF(O274="Dec",(K274/P274-1))," ")</f>
        <v>2.75</v>
      </c>
      <c r="S274" s="100" t="str">
        <f aca="false">IF(N274&gt;0,IF(O274="","-",IF(R274&lt;0%,"DEGROWTH","GROWTH")))</f>
        <v>GROWTH</v>
      </c>
      <c r="T274" s="69" t="n">
        <v>213</v>
      </c>
      <c r="U274" s="101" t="str">
        <f aca="false">IF(F274&lt;=$V$2,"jAN","")</f>
        <v>jAN</v>
      </c>
      <c r="V274" s="97" t="n">
        <v>213</v>
      </c>
      <c r="W274" s="102" t="n">
        <f aca="false">K274-V274</f>
        <v>-63</v>
      </c>
      <c r="X274" s="103" t="n">
        <f aca="false">IFERROR(IF(U274="Jan",(K274/V274-1)),0)</f>
        <v>-0.295774647887324</v>
      </c>
      <c r="Y274" s="104" t="str">
        <f aca="false">IF(T274&gt;0,IF(U274="","-",IF(X274&lt;0%,"DEGROWTH","GROWTH")))</f>
        <v>DEGROWTH</v>
      </c>
      <c r="Z274" s="75" t="n">
        <v>0</v>
      </c>
      <c r="AA274" s="70"/>
      <c r="AB274" s="70" t="s">
        <v>133</v>
      </c>
      <c r="AC274" s="3"/>
    </row>
    <row r="275" customFormat="false" ht="14.25" hidden="false" customHeight="true" outlineLevel="0" collapsed="false">
      <c r="A275" s="70" t="s">
        <v>133</v>
      </c>
      <c r="B275" s="72" t="s">
        <v>145</v>
      </c>
      <c r="C275" s="72" t="s">
        <v>1114</v>
      </c>
      <c r="D275" s="72" t="n">
        <v>1000000716</v>
      </c>
      <c r="E275" s="73" t="s">
        <v>1115</v>
      </c>
      <c r="F275" s="74" t="n">
        <v>42580</v>
      </c>
      <c r="G275" s="67" t="str">
        <f aca="false">IF(I275&gt;0,"Targeted Dealer","-")</f>
        <v>Targeted Dealer</v>
      </c>
      <c r="H275" s="67"/>
      <c r="I275" s="68" t="n">
        <v>1050</v>
      </c>
      <c r="J275" s="68" t="n">
        <f aca="false">I275/$J$1*($J$1-$E$1)</f>
        <v>1050</v>
      </c>
      <c r="K275" s="69" t="n">
        <v>1054</v>
      </c>
      <c r="L275" s="69" t="n">
        <f aca="false">I275-K275</f>
        <v>-4</v>
      </c>
      <c r="M275" s="69" t="n">
        <f aca="false">IFERROR((K275/J275%),"-")</f>
        <v>100.380952380952</v>
      </c>
      <c r="N275" s="97" t="n">
        <v>750</v>
      </c>
      <c r="O275" s="98" t="str">
        <f aca="false">IF(F275&lt;=$P$2,"DEC","")</f>
        <v>DEC</v>
      </c>
      <c r="P275" s="97" t="n">
        <v>750</v>
      </c>
      <c r="Q275" s="99" t="n">
        <f aca="false">K275-P275</f>
        <v>304</v>
      </c>
      <c r="R275" s="98" t="n">
        <f aca="false">IFERROR(IF(O275="Dec",(K275/P275-1))," ")</f>
        <v>0.405333333333333</v>
      </c>
      <c r="S275" s="100" t="str">
        <f aca="false">IF(N275&gt;0,IF(O275="","-",IF(R275&lt;0%,"DEGROWTH","GROWTH")))</f>
        <v>GROWTH</v>
      </c>
      <c r="T275" s="69" t="n">
        <v>1035</v>
      </c>
      <c r="U275" s="101" t="str">
        <f aca="false">IF(F275&lt;=$V$2,"jAN","")</f>
        <v>jAN</v>
      </c>
      <c r="V275" s="97" t="n">
        <v>1035</v>
      </c>
      <c r="W275" s="102" t="n">
        <f aca="false">K275-V275</f>
        <v>19</v>
      </c>
      <c r="X275" s="103" t="n">
        <f aca="false">IFERROR(IF(U275="Jan",(K275/V275-1)),0)</f>
        <v>0.0183574879227053</v>
      </c>
      <c r="Y275" s="104" t="str">
        <f aca="false">IF(T275&gt;0,IF(U275="","-",IF(X275&lt;0%,"DEGROWTH","GROWTH")))</f>
        <v>GROWTH</v>
      </c>
      <c r="Z275" s="75" t="n">
        <v>0</v>
      </c>
      <c r="AA275" s="70"/>
      <c r="AB275" s="70" t="s">
        <v>133</v>
      </c>
      <c r="AC275" s="3"/>
    </row>
    <row r="276" customFormat="false" ht="14.25" hidden="false" customHeight="true" outlineLevel="0" collapsed="false">
      <c r="A276" s="70" t="s">
        <v>133</v>
      </c>
      <c r="B276" s="72" t="s">
        <v>145</v>
      </c>
      <c r="C276" s="72" t="s">
        <v>214</v>
      </c>
      <c r="D276" s="72" t="n">
        <v>1000000717</v>
      </c>
      <c r="E276" s="73" t="s">
        <v>215</v>
      </c>
      <c r="F276" s="74" t="n">
        <v>42648</v>
      </c>
      <c r="G276" s="67" t="str">
        <f aca="false">IF(I276&gt;0,"Targeted Dealer","-")</f>
        <v>Targeted Dealer</v>
      </c>
      <c r="H276" s="67"/>
      <c r="I276" s="68" t="n">
        <v>120</v>
      </c>
      <c r="J276" s="68" t="n">
        <f aca="false">I276/$J$1*($J$1-$E$1)</f>
        <v>120</v>
      </c>
      <c r="K276" s="69" t="n">
        <v>32.5</v>
      </c>
      <c r="L276" s="69" t="n">
        <f aca="false">I276-K276</f>
        <v>87.5</v>
      </c>
      <c r="M276" s="69" t="n">
        <f aca="false">IFERROR((K276/J276%),"-")</f>
        <v>27.0833333333333</v>
      </c>
      <c r="N276" s="97" t="n">
        <v>25</v>
      </c>
      <c r="O276" s="98" t="str">
        <f aca="false">IF(F276&lt;=$P$2,"DEC","")</f>
        <v>DEC</v>
      </c>
      <c r="P276" s="97" t="n">
        <v>25</v>
      </c>
      <c r="Q276" s="99" t="n">
        <f aca="false">K276-P276</f>
        <v>7.5</v>
      </c>
      <c r="R276" s="98" t="n">
        <f aca="false">IFERROR(IF(O276="Dec",(K276/P276-1))," ")</f>
        <v>0.3</v>
      </c>
      <c r="S276" s="100" t="str">
        <f aca="false">IF(N276&gt;0,IF(O276="","-",IF(R276&lt;0%,"DEGROWTH","GROWTH")))</f>
        <v>GROWTH</v>
      </c>
      <c r="T276" s="69" t="n">
        <v>120</v>
      </c>
      <c r="U276" s="101" t="str">
        <f aca="false">IF(F276&lt;=$V$2,"jAN","")</f>
        <v>jAN</v>
      </c>
      <c r="V276" s="97" t="n">
        <v>120</v>
      </c>
      <c r="W276" s="102" t="n">
        <f aca="false">K276-V276</f>
        <v>-87.5</v>
      </c>
      <c r="X276" s="103" t="n">
        <f aca="false">IFERROR(IF(U276="Jan",(K276/V276-1)),0)</f>
        <v>-0.729166666666667</v>
      </c>
      <c r="Y276" s="104" t="str">
        <f aca="false">IF(T276&gt;0,IF(U276="","-",IF(X276&lt;0%,"DEGROWTH","GROWTH")))</f>
        <v>DEGROWTH</v>
      </c>
      <c r="Z276" s="75" t="n">
        <v>0</v>
      </c>
      <c r="AA276" s="70"/>
      <c r="AB276" s="70" t="s">
        <v>133</v>
      </c>
      <c r="AC276" s="3"/>
    </row>
    <row r="277" customFormat="false" ht="14.25" hidden="false" customHeight="true" outlineLevel="0" collapsed="false">
      <c r="A277" s="70" t="s">
        <v>133</v>
      </c>
      <c r="B277" s="72" t="s">
        <v>145</v>
      </c>
      <c r="C277" s="72" t="s">
        <v>1116</v>
      </c>
      <c r="D277" s="72" t="n">
        <v>1000001057</v>
      </c>
      <c r="E277" s="73" t="s">
        <v>1117</v>
      </c>
      <c r="F277" s="74" t="n">
        <v>43848</v>
      </c>
      <c r="G277" s="67" t="str">
        <f aca="false">IF(I277&gt;0,"Targeted Dealer","-")</f>
        <v>Targeted Dealer</v>
      </c>
      <c r="H277" s="67"/>
      <c r="I277" s="68" t="n">
        <v>120</v>
      </c>
      <c r="J277" s="68" t="n">
        <f aca="false">I277/$J$1*($J$1-$E$1)</f>
        <v>120</v>
      </c>
      <c r="K277" s="69" t="n">
        <v>120</v>
      </c>
      <c r="L277" s="69" t="n">
        <f aca="false">I277-K277</f>
        <v>0</v>
      </c>
      <c r="M277" s="69" t="n">
        <f aca="false">IFERROR((K277/J277%),"-")</f>
        <v>100</v>
      </c>
      <c r="N277" s="97" t="n">
        <v>40</v>
      </c>
      <c r="O277" s="98" t="str">
        <f aca="false">IF(F277&lt;=$P$2,"DEC","")</f>
        <v>DEC</v>
      </c>
      <c r="P277" s="97" t="n">
        <v>40</v>
      </c>
      <c r="Q277" s="99" t="n">
        <f aca="false">K277-P277</f>
        <v>80</v>
      </c>
      <c r="R277" s="98" t="n">
        <f aca="false">IFERROR(IF(O277="Dec",(K277/P277-1))," ")</f>
        <v>2</v>
      </c>
      <c r="S277" s="100" t="str">
        <f aca="false">IF(N277&gt;0,IF(O277="","-",IF(R277&lt;0%,"DEGROWTH","GROWTH")))</f>
        <v>GROWTH</v>
      </c>
      <c r="T277" s="69" t="n">
        <v>143</v>
      </c>
      <c r="U277" s="101" t="str">
        <f aca="false">IF(F277&lt;=$V$2,"jAN","")</f>
        <v>jAN</v>
      </c>
      <c r="V277" s="97" t="n">
        <v>143</v>
      </c>
      <c r="W277" s="102" t="n">
        <f aca="false">K277-V277</f>
        <v>-23</v>
      </c>
      <c r="X277" s="103" t="n">
        <f aca="false">IFERROR(IF(U277="Jan",(K277/V277-1)),0)</f>
        <v>-0.160839160839161</v>
      </c>
      <c r="Y277" s="104" t="str">
        <f aca="false">IF(T277&gt;0,IF(U277="","-",IF(X277&lt;0%,"DEGROWTH","GROWTH")))</f>
        <v>DEGROWTH</v>
      </c>
      <c r="Z277" s="75" t="n">
        <v>0</v>
      </c>
      <c r="AA277" s="70"/>
      <c r="AB277" s="70" t="s">
        <v>133</v>
      </c>
      <c r="AC277" s="3"/>
    </row>
    <row r="278" customFormat="false" ht="14.25" hidden="false" customHeight="true" outlineLevel="0" collapsed="false">
      <c r="A278" s="70" t="s">
        <v>133</v>
      </c>
      <c r="B278" s="72" t="s">
        <v>145</v>
      </c>
      <c r="C278" s="72" t="s">
        <v>1118</v>
      </c>
      <c r="D278" s="72" t="n">
        <v>1000001062</v>
      </c>
      <c r="E278" s="73" t="s">
        <v>1119</v>
      </c>
      <c r="F278" s="74" t="n">
        <v>44001</v>
      </c>
      <c r="G278" s="67" t="str">
        <f aca="false">IF(I278&gt;0,"Targeted Dealer","-")</f>
        <v>Targeted Dealer</v>
      </c>
      <c r="H278" s="67"/>
      <c r="I278" s="68" t="n">
        <v>180</v>
      </c>
      <c r="J278" s="68" t="n">
        <f aca="false">I278/$J$1*($J$1-$E$1)</f>
        <v>180</v>
      </c>
      <c r="K278" s="69" t="n">
        <v>40</v>
      </c>
      <c r="L278" s="69" t="n">
        <f aca="false">I278-K278</f>
        <v>140</v>
      </c>
      <c r="M278" s="69" t="n">
        <f aca="false">IFERROR((K278/J278%),"-")</f>
        <v>22.2222222222222</v>
      </c>
      <c r="N278" s="97" t="n">
        <v>245.05</v>
      </c>
      <c r="O278" s="98" t="str">
        <f aca="false">IF(F278&lt;=$P$2,"DEC","")</f>
        <v>DEC</v>
      </c>
      <c r="P278" s="97" t="n">
        <v>245.05</v>
      </c>
      <c r="Q278" s="99" t="n">
        <f aca="false">K278-P278</f>
        <v>-205.05</v>
      </c>
      <c r="R278" s="98" t="n">
        <f aca="false">IFERROR(IF(O278="Dec",(K278/P278-1))," ")</f>
        <v>-0.83676800652928</v>
      </c>
      <c r="S278" s="100" t="str">
        <f aca="false">IF(N278&gt;0,IF(O278="","-",IF(R278&lt;0%,"DEGROWTH","GROWTH")))</f>
        <v>DEGROWTH</v>
      </c>
      <c r="T278" s="69" t="n">
        <v>140</v>
      </c>
      <c r="U278" s="101" t="str">
        <f aca="false">IF(F278&lt;=$V$2,"jAN","")</f>
        <v>jAN</v>
      </c>
      <c r="V278" s="97" t="n">
        <v>140</v>
      </c>
      <c r="W278" s="102" t="n">
        <f aca="false">K278-V278</f>
        <v>-100</v>
      </c>
      <c r="X278" s="103" t="n">
        <f aca="false">IFERROR(IF(U278="Jan",(K278/V278-1)),0)</f>
        <v>-0.714285714285714</v>
      </c>
      <c r="Y278" s="104" t="str">
        <f aca="false">IF(T278&gt;0,IF(U278="","-",IF(X278&lt;0%,"DEGROWTH","GROWTH")))</f>
        <v>DEGROWTH</v>
      </c>
      <c r="Z278" s="75" t="n">
        <v>0</v>
      </c>
      <c r="AA278" s="70"/>
      <c r="AB278" s="70" t="s">
        <v>133</v>
      </c>
      <c r="AC278" s="3"/>
    </row>
    <row r="279" customFormat="false" ht="14.25" hidden="false" customHeight="true" outlineLevel="0" collapsed="false">
      <c r="A279" s="70" t="s">
        <v>133</v>
      </c>
      <c r="B279" s="72" t="s">
        <v>145</v>
      </c>
      <c r="C279" s="72" t="s">
        <v>1120</v>
      </c>
      <c r="D279" s="72" t="n">
        <v>1000002618</v>
      </c>
      <c r="E279" s="73" t="s">
        <v>1121</v>
      </c>
      <c r="F279" s="74" t="n">
        <v>44627</v>
      </c>
      <c r="G279" s="67" t="str">
        <f aca="false">IF(I279&gt;0,"Targeted Dealer","-")</f>
        <v>Targeted Dealer</v>
      </c>
      <c r="H279" s="67"/>
      <c r="I279" s="68" t="n">
        <v>180</v>
      </c>
      <c r="J279" s="68" t="n">
        <f aca="false">I279/$J$1*($J$1-$E$1)</f>
        <v>180</v>
      </c>
      <c r="K279" s="69" t="n">
        <v>122.5</v>
      </c>
      <c r="L279" s="69" t="n">
        <f aca="false">I279-K279</f>
        <v>57.5</v>
      </c>
      <c r="M279" s="69" t="n">
        <f aca="false">IFERROR((K279/J279%),"-")</f>
        <v>68.0555555555556</v>
      </c>
      <c r="N279" s="97" t="n">
        <v>170</v>
      </c>
      <c r="O279" s="98" t="str">
        <f aca="false">IF(F279&lt;=$P$2,"DEC","")</f>
        <v>DEC</v>
      </c>
      <c r="P279" s="97" t="n">
        <v>170</v>
      </c>
      <c r="Q279" s="99" t="n">
        <f aca="false">K279-P279</f>
        <v>-47.5</v>
      </c>
      <c r="R279" s="98" t="n">
        <f aca="false">IFERROR(IF(O279="Dec",(K279/P279-1))," ")</f>
        <v>-0.279411764705882</v>
      </c>
      <c r="S279" s="100" t="str">
        <f aca="false">IF(N279&gt;0,IF(O279="","-",IF(R279&lt;0%,"DEGROWTH","GROWTH")))</f>
        <v>DEGROWTH</v>
      </c>
      <c r="T279" s="69" t="n">
        <v>178</v>
      </c>
      <c r="U279" s="101" t="str">
        <f aca="false">IF(F279&lt;=$V$2,"jAN","")</f>
        <v>jAN</v>
      </c>
      <c r="V279" s="97" t="n">
        <v>178</v>
      </c>
      <c r="W279" s="102" t="n">
        <f aca="false">K279-V279</f>
        <v>-55.5</v>
      </c>
      <c r="X279" s="103" t="n">
        <f aca="false">IFERROR(IF(U279="Jan",(K279/V279-1)),0)</f>
        <v>-0.311797752808989</v>
      </c>
      <c r="Y279" s="104" t="str">
        <f aca="false">IF(T279&gt;0,IF(U279="","-",IF(X279&lt;0%,"DEGROWTH","GROWTH")))</f>
        <v>DEGROWTH</v>
      </c>
      <c r="Z279" s="75" t="n">
        <v>0</v>
      </c>
      <c r="AA279" s="70"/>
      <c r="AB279" s="70" t="s">
        <v>133</v>
      </c>
      <c r="AC279" s="3"/>
    </row>
    <row r="280" customFormat="false" ht="14.25" hidden="false" customHeight="true" outlineLevel="0" collapsed="false">
      <c r="A280" s="70" t="s">
        <v>133</v>
      </c>
      <c r="B280" s="72" t="s">
        <v>145</v>
      </c>
      <c r="C280" s="72" t="s">
        <v>1122</v>
      </c>
      <c r="D280" s="72" t="n">
        <v>1000002758</v>
      </c>
      <c r="E280" s="73" t="s">
        <v>1123</v>
      </c>
      <c r="F280" s="74" t="n">
        <v>44704</v>
      </c>
      <c r="G280" s="67" t="str">
        <f aca="false">IF(I280&gt;0,"Targeted Dealer","-")</f>
        <v>Targeted Dealer</v>
      </c>
      <c r="H280" s="67"/>
      <c r="I280" s="68" t="n">
        <v>40</v>
      </c>
      <c r="J280" s="68" t="n">
        <f aca="false">I280/$J$1*($J$1-$E$1)</f>
        <v>40</v>
      </c>
      <c r="K280" s="69" t="n">
        <v>27</v>
      </c>
      <c r="L280" s="69" t="n">
        <f aca="false">I280-K280</f>
        <v>13</v>
      </c>
      <c r="M280" s="69" t="n">
        <f aca="false">IFERROR((K280/J280%),"-")</f>
        <v>67.5</v>
      </c>
      <c r="N280" s="97" t="n">
        <v>0</v>
      </c>
      <c r="O280" s="98" t="str">
        <f aca="false">IF(F280&lt;=$P$2,"DEC","")</f>
        <v>DEC</v>
      </c>
      <c r="P280" s="97" t="n">
        <v>0</v>
      </c>
      <c r="Q280" s="99" t="n">
        <f aca="false">K280-P280</f>
        <v>27</v>
      </c>
      <c r="R280" s="98" t="str">
        <f aca="false">IFERROR(IF(O280="Dec",(K280/P280-1))," ")</f>
        <v> </v>
      </c>
      <c r="S280" s="105" t="b">
        <f aca="false">IF(N280&gt;0,IF(O280="","-",IF(R280&lt;0%,"DEGROWTH","GROWTH")))</f>
        <v>0</v>
      </c>
      <c r="T280" s="69" t="n">
        <v>20</v>
      </c>
      <c r="U280" s="101" t="str">
        <f aca="false">IF(F280&lt;=$V$2,"jAN","")</f>
        <v>jAN</v>
      </c>
      <c r="V280" s="97" t="n">
        <v>20</v>
      </c>
      <c r="W280" s="102" t="n">
        <f aca="false">K280-V280</f>
        <v>7</v>
      </c>
      <c r="X280" s="103" t="n">
        <f aca="false">IFERROR(IF(U280="Jan",(K280/V280-1)),0)</f>
        <v>0.35</v>
      </c>
      <c r="Y280" s="104" t="str">
        <f aca="false">IF(T280&gt;0,IF(U280="","-",IF(X280&lt;0%,"DEGROWTH","GROWTH")))</f>
        <v>GROWTH</v>
      </c>
      <c r="Z280" s="75" t="n">
        <v>0</v>
      </c>
      <c r="AA280" s="70"/>
      <c r="AB280" s="70" t="s">
        <v>133</v>
      </c>
      <c r="AC280" s="3"/>
    </row>
    <row r="281" customFormat="false" ht="14.25" hidden="false" customHeight="true" outlineLevel="0" collapsed="false">
      <c r="A281" s="70" t="s">
        <v>133</v>
      </c>
      <c r="B281" s="72" t="s">
        <v>145</v>
      </c>
      <c r="C281" s="72" t="s">
        <v>1124</v>
      </c>
      <c r="D281" s="72" t="n">
        <v>1000002759</v>
      </c>
      <c r="E281" s="73" t="s">
        <v>1125</v>
      </c>
      <c r="F281" s="74" t="n">
        <v>44704</v>
      </c>
      <c r="G281" s="67" t="str">
        <f aca="false">IF(I281&gt;0,"Targeted Dealer","-")</f>
        <v>Targeted Dealer</v>
      </c>
      <c r="H281" s="67"/>
      <c r="I281" s="68" t="n">
        <v>120</v>
      </c>
      <c r="J281" s="68" t="n">
        <f aca="false">I281/$J$1*($J$1-$E$1)</f>
        <v>120</v>
      </c>
      <c r="K281" s="69" t="n">
        <v>120</v>
      </c>
      <c r="L281" s="69" t="n">
        <f aca="false">I281-K281</f>
        <v>0</v>
      </c>
      <c r="M281" s="69" t="n">
        <f aca="false">IFERROR((K281/J281%),"-")</f>
        <v>100</v>
      </c>
      <c r="N281" s="97" t="n">
        <v>80</v>
      </c>
      <c r="O281" s="98" t="str">
        <f aca="false">IF(F281&lt;=$P$2,"DEC","")</f>
        <v>DEC</v>
      </c>
      <c r="P281" s="97" t="n">
        <v>80</v>
      </c>
      <c r="Q281" s="99" t="n">
        <f aca="false">K281-P281</f>
        <v>40</v>
      </c>
      <c r="R281" s="98" t="n">
        <f aca="false">IFERROR(IF(O281="Dec",(K281/P281-1))," ")</f>
        <v>0.5</v>
      </c>
      <c r="S281" s="100" t="str">
        <f aca="false">IF(N281&gt;0,IF(O281="","-",IF(R281&lt;0%,"DEGROWTH","GROWTH")))</f>
        <v>GROWTH</v>
      </c>
      <c r="T281" s="69" t="n">
        <v>120</v>
      </c>
      <c r="U281" s="101" t="str">
        <f aca="false">IF(F281&lt;=$V$2,"jAN","")</f>
        <v>jAN</v>
      </c>
      <c r="V281" s="97" t="n">
        <v>120</v>
      </c>
      <c r="W281" s="102" t="n">
        <f aca="false">K281-V281</f>
        <v>0</v>
      </c>
      <c r="X281" s="103" t="n">
        <f aca="false">IFERROR(IF(U281="Jan",(K281/V281-1)),0)</f>
        <v>0</v>
      </c>
      <c r="Y281" s="104" t="str">
        <f aca="false">IF(T281&gt;0,IF(U281="","-",IF(X281&lt;0%,"DEGROWTH","GROWTH")))</f>
        <v>GROWTH</v>
      </c>
      <c r="Z281" s="75" t="n">
        <v>0</v>
      </c>
      <c r="AA281" s="70"/>
      <c r="AB281" s="70" t="s">
        <v>133</v>
      </c>
      <c r="AC281" s="3"/>
    </row>
    <row r="282" customFormat="false" ht="14.25" hidden="false" customHeight="true" outlineLevel="0" collapsed="false">
      <c r="A282" s="70" t="s">
        <v>133</v>
      </c>
      <c r="B282" s="72" t="s">
        <v>145</v>
      </c>
      <c r="C282" s="72" t="s">
        <v>1126</v>
      </c>
      <c r="D282" s="72" t="n">
        <v>1000002760</v>
      </c>
      <c r="E282" s="73" t="s">
        <v>1127</v>
      </c>
      <c r="F282" s="74" t="n">
        <v>44704</v>
      </c>
      <c r="G282" s="67" t="str">
        <f aca="false">IF(I282&gt;0,"Targeted Dealer","-")</f>
        <v>Targeted Dealer</v>
      </c>
      <c r="H282" s="67"/>
      <c r="I282" s="68" t="n">
        <v>40</v>
      </c>
      <c r="J282" s="68" t="n">
        <f aca="false">I282/$J$1*($J$1-$E$1)</f>
        <v>40</v>
      </c>
      <c r="K282" s="69" t="n">
        <v>24</v>
      </c>
      <c r="L282" s="69" t="n">
        <f aca="false">I282-K282</f>
        <v>16</v>
      </c>
      <c r="M282" s="69" t="n">
        <f aca="false">IFERROR((K282/J282%),"-")</f>
        <v>60</v>
      </c>
      <c r="N282" s="97" t="n">
        <v>20</v>
      </c>
      <c r="O282" s="98" t="str">
        <f aca="false">IF(F282&lt;=$P$2,"DEC","")</f>
        <v>DEC</v>
      </c>
      <c r="P282" s="97" t="n">
        <v>20</v>
      </c>
      <c r="Q282" s="99" t="n">
        <f aca="false">K282-P282</f>
        <v>4</v>
      </c>
      <c r="R282" s="98" t="n">
        <f aca="false">IFERROR(IF(O282="Dec",(K282/P282-1))," ")</f>
        <v>0.2</v>
      </c>
      <c r="S282" s="100" t="str">
        <f aca="false">IF(N282&gt;0,IF(O282="","-",IF(R282&lt;0%,"DEGROWTH","GROWTH")))</f>
        <v>GROWTH</v>
      </c>
      <c r="T282" s="69" t="n">
        <v>40</v>
      </c>
      <c r="U282" s="101" t="str">
        <f aca="false">IF(F282&lt;=$V$2,"jAN","")</f>
        <v>jAN</v>
      </c>
      <c r="V282" s="97" t="n">
        <v>40</v>
      </c>
      <c r="W282" s="102" t="n">
        <f aca="false">K282-V282</f>
        <v>-16</v>
      </c>
      <c r="X282" s="103" t="n">
        <f aca="false">IFERROR(IF(U282="Jan",(K282/V282-1)),0)</f>
        <v>-0.4</v>
      </c>
      <c r="Y282" s="104" t="str">
        <f aca="false">IF(T282&gt;0,IF(U282="","-",IF(X282&lt;0%,"DEGROWTH","GROWTH")))</f>
        <v>DEGROWTH</v>
      </c>
      <c r="Z282" s="75" t="n">
        <v>0</v>
      </c>
      <c r="AA282" s="70"/>
      <c r="AB282" s="70" t="s">
        <v>133</v>
      </c>
      <c r="AC282" s="3"/>
    </row>
    <row r="283" customFormat="false" ht="14.25" hidden="false" customHeight="true" outlineLevel="0" collapsed="false">
      <c r="A283" s="70" t="s">
        <v>133</v>
      </c>
      <c r="B283" s="72" t="s">
        <v>145</v>
      </c>
      <c r="C283" s="72" t="s">
        <v>1128</v>
      </c>
      <c r="D283" s="72" t="n">
        <v>1000002764</v>
      </c>
      <c r="E283" s="73" t="s">
        <v>1129</v>
      </c>
      <c r="F283" s="74" t="n">
        <v>44711</v>
      </c>
      <c r="G283" s="67" t="str">
        <f aca="false">IF(I283&gt;0,"Targeted Dealer","-")</f>
        <v>Targeted Dealer</v>
      </c>
      <c r="H283" s="67"/>
      <c r="I283" s="68" t="n">
        <v>30</v>
      </c>
      <c r="J283" s="68" t="n">
        <f aca="false">I283/$J$1*($J$1-$E$1)</f>
        <v>30</v>
      </c>
      <c r="K283" s="69" t="n">
        <v>30</v>
      </c>
      <c r="L283" s="69" t="n">
        <f aca="false">I283-K283</f>
        <v>0</v>
      </c>
      <c r="M283" s="69" t="n">
        <f aca="false">IFERROR((K283/J283%),"-")</f>
        <v>100</v>
      </c>
      <c r="N283" s="97" t="n">
        <v>20</v>
      </c>
      <c r="O283" s="98" t="str">
        <f aca="false">IF(F283&lt;=$P$2,"DEC","")</f>
        <v>DEC</v>
      </c>
      <c r="P283" s="97" t="n">
        <v>20</v>
      </c>
      <c r="Q283" s="99" t="n">
        <f aca="false">K283-P283</f>
        <v>10</v>
      </c>
      <c r="R283" s="98" t="n">
        <f aca="false">IFERROR(IF(O283="Dec",(K283/P283-1))," ")</f>
        <v>0.5</v>
      </c>
      <c r="S283" s="100" t="str">
        <f aca="false">IF(N283&gt;0,IF(O283="","-",IF(R283&lt;0%,"DEGROWTH","GROWTH")))</f>
        <v>GROWTH</v>
      </c>
      <c r="T283" s="69" t="n">
        <v>40</v>
      </c>
      <c r="U283" s="101" t="str">
        <f aca="false">IF(F283&lt;=$V$2,"jAN","")</f>
        <v>jAN</v>
      </c>
      <c r="V283" s="97" t="n">
        <v>40</v>
      </c>
      <c r="W283" s="102" t="n">
        <f aca="false">K283-V283</f>
        <v>-10</v>
      </c>
      <c r="X283" s="103" t="n">
        <f aca="false">IFERROR(IF(U283="Jan",(K283/V283-1)),0)</f>
        <v>-0.25</v>
      </c>
      <c r="Y283" s="104" t="str">
        <f aca="false">IF(T283&gt;0,IF(U283="","-",IF(X283&lt;0%,"DEGROWTH","GROWTH")))</f>
        <v>DEGROWTH</v>
      </c>
      <c r="Z283" s="75" t="n">
        <v>0</v>
      </c>
      <c r="AA283" s="70"/>
      <c r="AB283" s="70" t="s">
        <v>133</v>
      </c>
      <c r="AC283" s="3"/>
    </row>
    <row r="284" customFormat="false" ht="14.25" hidden="false" customHeight="true" outlineLevel="0" collapsed="false">
      <c r="A284" s="70" t="s">
        <v>133</v>
      </c>
      <c r="B284" s="72" t="s">
        <v>145</v>
      </c>
      <c r="C284" s="72" t="s">
        <v>1130</v>
      </c>
      <c r="D284" s="72" t="n">
        <v>1000003503</v>
      </c>
      <c r="E284" s="72" t="s">
        <v>1131</v>
      </c>
      <c r="F284" s="74" t="n">
        <v>45042</v>
      </c>
      <c r="G284" s="67" t="str">
        <f aca="false">IF(I284&gt;0,"Targeted Dealer","-")</f>
        <v>Targeted Dealer</v>
      </c>
      <c r="H284" s="67"/>
      <c r="I284" s="68" t="n">
        <v>20</v>
      </c>
      <c r="J284" s="68" t="n">
        <f aca="false">I284/$J$1*($J$1-$E$1)</f>
        <v>20</v>
      </c>
      <c r="K284" s="69" t="n">
        <v>40</v>
      </c>
      <c r="L284" s="69" t="n">
        <f aca="false">I284-K284</f>
        <v>-20</v>
      </c>
      <c r="M284" s="69" t="n">
        <f aca="false">IFERROR((K284/J284%),"-")</f>
        <v>200</v>
      </c>
      <c r="N284" s="97" t="n">
        <v>25</v>
      </c>
      <c r="O284" s="98" t="str">
        <f aca="false">IF(F284&lt;=$P$2,"DEC","")</f>
        <v>DEC</v>
      </c>
      <c r="P284" s="97" t="n">
        <v>25</v>
      </c>
      <c r="Q284" s="99" t="n">
        <f aca="false">K284-P284</f>
        <v>15</v>
      </c>
      <c r="R284" s="98" t="n">
        <f aca="false">IFERROR(IF(O284="Dec",(K284/P284-1))," ")</f>
        <v>0.6</v>
      </c>
      <c r="S284" s="100" t="str">
        <f aca="false">IF(N284&gt;0,IF(O284="","-",IF(R284&lt;0%,"DEGROWTH","GROWTH")))</f>
        <v>GROWTH</v>
      </c>
      <c r="T284" s="69" t="n">
        <v>40</v>
      </c>
      <c r="U284" s="101" t="str">
        <f aca="false">IF(F284&lt;=$V$2,"jAN","")</f>
        <v>jAN</v>
      </c>
      <c r="V284" s="97" t="n">
        <v>40</v>
      </c>
      <c r="W284" s="102" t="n">
        <f aca="false">K284-V284</f>
        <v>0</v>
      </c>
      <c r="X284" s="103" t="n">
        <f aca="false">IFERROR(IF(U284="Jan",(K284/V284-1)),0)</f>
        <v>0</v>
      </c>
      <c r="Y284" s="104" t="str">
        <f aca="false">IF(T284&gt;0,IF(U284="","-",IF(X284&lt;0%,"DEGROWTH","GROWTH")))</f>
        <v>GROWTH</v>
      </c>
      <c r="Z284" s="75" t="n">
        <v>0</v>
      </c>
      <c r="AA284" s="70"/>
      <c r="AB284" s="70" t="s">
        <v>133</v>
      </c>
      <c r="AC284" s="3"/>
    </row>
    <row r="285" customFormat="false" ht="14.25" hidden="false" customHeight="true" outlineLevel="0" collapsed="false">
      <c r="A285" s="70" t="s">
        <v>133</v>
      </c>
      <c r="B285" s="72" t="s">
        <v>145</v>
      </c>
      <c r="C285" s="72" t="s">
        <v>1132</v>
      </c>
      <c r="D285" s="72" t="n">
        <v>1000003511</v>
      </c>
      <c r="E285" s="72" t="s">
        <v>1133</v>
      </c>
      <c r="F285" s="74" t="n">
        <v>45056</v>
      </c>
      <c r="G285" s="67" t="str">
        <f aca="false">IF(I285&gt;0,"Targeted Dealer","-")</f>
        <v>Targeted Dealer</v>
      </c>
      <c r="H285" s="67"/>
      <c r="I285" s="68" t="n">
        <v>80</v>
      </c>
      <c r="J285" s="68" t="n">
        <f aca="false">I285/$J$1*($J$1-$E$1)</f>
        <v>80</v>
      </c>
      <c r="K285" s="69" t="n">
        <v>80</v>
      </c>
      <c r="L285" s="69" t="n">
        <f aca="false">I285-K285</f>
        <v>0</v>
      </c>
      <c r="M285" s="69" t="n">
        <f aca="false">IFERROR((K285/J285%),"-")</f>
        <v>100</v>
      </c>
      <c r="N285" s="97" t="n">
        <v>40</v>
      </c>
      <c r="O285" s="98" t="str">
        <f aca="false">IF(F285&lt;=$P$2,"DEC","")</f>
        <v>DEC</v>
      </c>
      <c r="P285" s="97" t="n">
        <v>40</v>
      </c>
      <c r="Q285" s="99" t="n">
        <f aca="false">K285-P285</f>
        <v>40</v>
      </c>
      <c r="R285" s="98" t="n">
        <f aca="false">IFERROR(IF(O285="Dec",(K285/P285-1))," ")</f>
        <v>1</v>
      </c>
      <c r="S285" s="100" t="str">
        <f aca="false">IF(N285&gt;0,IF(O285="","-",IF(R285&lt;0%,"DEGROWTH","GROWTH")))</f>
        <v>GROWTH</v>
      </c>
      <c r="T285" s="69" t="n">
        <v>60</v>
      </c>
      <c r="U285" s="101" t="str">
        <f aca="false">IF(F285&lt;=$V$2,"jAN","")</f>
        <v>jAN</v>
      </c>
      <c r="V285" s="97" t="n">
        <v>60</v>
      </c>
      <c r="W285" s="102" t="n">
        <f aca="false">K285-V285</f>
        <v>20</v>
      </c>
      <c r="X285" s="103" t="n">
        <f aca="false">IFERROR(IF(U285="Jan",(K285/V285-1)),0)</f>
        <v>0.333333333333333</v>
      </c>
      <c r="Y285" s="104" t="str">
        <f aca="false">IF(T285&gt;0,IF(U285="","-",IF(X285&lt;0%,"DEGROWTH","GROWTH")))</f>
        <v>GROWTH</v>
      </c>
      <c r="Z285" s="75" t="n">
        <v>1</v>
      </c>
      <c r="AA285" s="70"/>
      <c r="AB285" s="70" t="s">
        <v>133</v>
      </c>
      <c r="AC285" s="3"/>
    </row>
    <row r="286" customFormat="false" ht="14.25" hidden="false" customHeight="true" outlineLevel="0" collapsed="false">
      <c r="A286" s="70" t="s">
        <v>133</v>
      </c>
      <c r="B286" s="72" t="s">
        <v>145</v>
      </c>
      <c r="C286" s="72" t="s">
        <v>1134</v>
      </c>
      <c r="D286" s="72" t="n">
        <v>1000003519</v>
      </c>
      <c r="E286" s="72" t="s">
        <v>1135</v>
      </c>
      <c r="F286" s="74" t="n">
        <v>45058</v>
      </c>
      <c r="G286" s="67" t="str">
        <f aca="false">IF(I286&gt;0,"Targeted Dealer","-")</f>
        <v>Targeted Dealer</v>
      </c>
      <c r="H286" s="67"/>
      <c r="I286" s="68" t="n">
        <v>180</v>
      </c>
      <c r="J286" s="68" t="n">
        <f aca="false">I286/$J$1*($J$1-$E$1)</f>
        <v>180</v>
      </c>
      <c r="K286" s="69" t="n">
        <v>191.75</v>
      </c>
      <c r="L286" s="69" t="n">
        <f aca="false">I286-K286</f>
        <v>-11.75</v>
      </c>
      <c r="M286" s="69" t="n">
        <f aca="false">IFERROR((K286/J286%),"-")</f>
        <v>106.527777777778</v>
      </c>
      <c r="N286" s="97" t="n">
        <v>235</v>
      </c>
      <c r="O286" s="98" t="str">
        <f aca="false">IF(F286&lt;=$P$2,"DEC","")</f>
        <v>DEC</v>
      </c>
      <c r="P286" s="97" t="n">
        <v>235</v>
      </c>
      <c r="Q286" s="99" t="n">
        <f aca="false">K286-P286</f>
        <v>-43.25</v>
      </c>
      <c r="R286" s="98" t="n">
        <f aca="false">IFERROR(IF(O286="Dec",(K286/P286-1))," ")</f>
        <v>-0.184042553191489</v>
      </c>
      <c r="S286" s="100" t="str">
        <f aca="false">IF(N286&gt;0,IF(O286="","-",IF(R286&lt;0%,"DEGROWTH","GROWTH")))</f>
        <v>DEGROWTH</v>
      </c>
      <c r="T286" s="69" t="n">
        <v>145.5</v>
      </c>
      <c r="U286" s="101" t="str">
        <f aca="false">IF(F286&lt;=$V$2,"jAN","")</f>
        <v>jAN</v>
      </c>
      <c r="V286" s="97" t="n">
        <v>145.5</v>
      </c>
      <c r="W286" s="102" t="n">
        <f aca="false">K286-V286</f>
        <v>46.25</v>
      </c>
      <c r="X286" s="103" t="n">
        <f aca="false">IFERROR(IF(U286="Jan",(K286/V286-1)),0)</f>
        <v>0.31786941580756</v>
      </c>
      <c r="Y286" s="104" t="str">
        <f aca="false">IF(T286&gt;0,IF(U286="","-",IF(X286&lt;0%,"DEGROWTH","GROWTH")))</f>
        <v>GROWTH</v>
      </c>
      <c r="Z286" s="75" t="n">
        <v>0</v>
      </c>
      <c r="AA286" s="70"/>
      <c r="AB286" s="70" t="s">
        <v>133</v>
      </c>
      <c r="AC286" s="3"/>
    </row>
    <row r="287" customFormat="false" ht="14.25" hidden="false" customHeight="true" outlineLevel="0" collapsed="false">
      <c r="A287" s="70" t="s">
        <v>133</v>
      </c>
      <c r="B287" s="72" t="s">
        <v>145</v>
      </c>
      <c r="C287" s="72" t="s">
        <v>1136</v>
      </c>
      <c r="D287" s="72" t="n">
        <v>1000003809</v>
      </c>
      <c r="E287" s="72" t="s">
        <v>1137</v>
      </c>
      <c r="F287" s="74" t="n">
        <v>45289</v>
      </c>
      <c r="G287" s="67" t="str">
        <f aca="false">IF(I287&gt;0,"Targeted Dealer","-")</f>
        <v>Targeted Dealer</v>
      </c>
      <c r="H287" s="67"/>
      <c r="I287" s="68" t="n">
        <v>20</v>
      </c>
      <c r="J287" s="68" t="n">
        <f aca="false">I287/$J$1*($J$1-$E$1)</f>
        <v>20</v>
      </c>
      <c r="K287" s="69" t="n">
        <v>40</v>
      </c>
      <c r="L287" s="69" t="n">
        <f aca="false">I287-K287</f>
        <v>-20</v>
      </c>
      <c r="M287" s="69" t="n">
        <f aca="false">IFERROR((K287/J287%),"-")</f>
        <v>200</v>
      </c>
      <c r="N287" s="97" t="n">
        <v>40</v>
      </c>
      <c r="O287" s="98" t="str">
        <f aca="false">IF(F287&lt;=$P$2,"DEC","")</f>
        <v>DEC</v>
      </c>
      <c r="P287" s="97" t="n">
        <v>40</v>
      </c>
      <c r="Q287" s="99" t="n">
        <f aca="false">K287-P287</f>
        <v>0</v>
      </c>
      <c r="R287" s="98" t="n">
        <f aca="false">IFERROR(IF(O287="Dec",(K287/P287-1))," ")</f>
        <v>0</v>
      </c>
      <c r="S287" s="100" t="str">
        <f aca="false">IF(N287&gt;0,IF(O287="","-",IF(R287&lt;0%,"DEGROWTH","GROWTH")))</f>
        <v>GROWTH</v>
      </c>
      <c r="T287" s="69" t="n">
        <v>20</v>
      </c>
      <c r="U287" s="101" t="str">
        <f aca="false">IF(F287&lt;=$V$2,"jAN","")</f>
        <v>jAN</v>
      </c>
      <c r="V287" s="97" t="n">
        <v>20</v>
      </c>
      <c r="W287" s="102" t="n">
        <f aca="false">K287-V287</f>
        <v>20</v>
      </c>
      <c r="X287" s="103" t="n">
        <f aca="false">IFERROR(IF(U287="Jan",(K287/V287-1)),0)</f>
        <v>1</v>
      </c>
      <c r="Y287" s="104" t="str">
        <f aca="false">IF(T287&gt;0,IF(U287="","-",IF(X287&lt;0%,"DEGROWTH","GROWTH")))</f>
        <v>GROWTH</v>
      </c>
      <c r="Z287" s="75" t="n">
        <v>0</v>
      </c>
      <c r="AA287" s="70"/>
      <c r="AB287" s="70" t="s">
        <v>133</v>
      </c>
      <c r="AC287" s="3"/>
    </row>
    <row r="288" customFormat="false" ht="14.25" hidden="false" customHeight="true" outlineLevel="0" collapsed="false">
      <c r="A288" s="70" t="s">
        <v>133</v>
      </c>
      <c r="B288" s="72" t="s">
        <v>43</v>
      </c>
      <c r="C288" s="72" t="s">
        <v>216</v>
      </c>
      <c r="D288" s="72" t="n">
        <v>1000000237</v>
      </c>
      <c r="E288" s="73" t="s">
        <v>217</v>
      </c>
      <c r="F288" s="74" t="n">
        <v>38385</v>
      </c>
      <c r="G288" s="67" t="str">
        <f aca="false">IF(I288&gt;0,"Targeted Dealer","-")</f>
        <v>Targeted Dealer</v>
      </c>
      <c r="H288" s="67"/>
      <c r="I288" s="68" t="n">
        <v>20</v>
      </c>
      <c r="J288" s="68" t="n">
        <f aca="false">I288/$J$1*($J$1-$E$1)</f>
        <v>20</v>
      </c>
      <c r="K288" s="69" t="n">
        <v>5.5</v>
      </c>
      <c r="L288" s="69" t="n">
        <f aca="false">I288-K288</f>
        <v>14.5</v>
      </c>
      <c r="M288" s="69" t="n">
        <f aca="false">IFERROR((K288/J288%),"-")</f>
        <v>27.5</v>
      </c>
      <c r="N288" s="97" t="n">
        <v>13</v>
      </c>
      <c r="O288" s="98" t="str">
        <f aca="false">IF(F288&lt;=$P$2,"DEC","")</f>
        <v>DEC</v>
      </c>
      <c r="P288" s="97" t="n">
        <v>13</v>
      </c>
      <c r="Q288" s="99" t="n">
        <f aca="false">K288-P288</f>
        <v>-7.5</v>
      </c>
      <c r="R288" s="98" t="n">
        <f aca="false">IFERROR(IF(O288="Dec",(K288/P288-1))," ")</f>
        <v>-0.576923076923077</v>
      </c>
      <c r="S288" s="100" t="str">
        <f aca="false">IF(N288&gt;0,IF(O288="","-",IF(R288&lt;0%,"DEGROWTH","GROWTH")))</f>
        <v>DEGROWTH</v>
      </c>
      <c r="T288" s="69" t="n">
        <v>0</v>
      </c>
      <c r="U288" s="101" t="str">
        <f aca="false">IF(F288&lt;=$V$2,"jAN","")</f>
        <v>jAN</v>
      </c>
      <c r="V288" s="97" t="n">
        <v>0</v>
      </c>
      <c r="W288" s="102" t="n">
        <f aca="false">K288-V288</f>
        <v>5.5</v>
      </c>
      <c r="X288" s="103" t="n">
        <f aca="false">IFERROR(IF(U288="Jan",(K288/V288-1)),0)</f>
        <v>0</v>
      </c>
      <c r="Y288" s="106" t="b">
        <f aca="false">IF(T288&gt;0,IF(U288="","-",IF(X288&lt;0%,"DEGROWTH","GROWTH")))</f>
        <v>0</v>
      </c>
      <c r="Z288" s="75" t="n">
        <v>1</v>
      </c>
      <c r="AA288" s="70"/>
      <c r="AB288" s="70" t="s">
        <v>133</v>
      </c>
      <c r="AC288" s="3"/>
    </row>
    <row r="289" customFormat="false" ht="14.25" hidden="false" customHeight="true" outlineLevel="0" collapsed="false">
      <c r="A289" s="70" t="s">
        <v>133</v>
      </c>
      <c r="B289" s="72" t="s">
        <v>43</v>
      </c>
      <c r="C289" s="72" t="s">
        <v>1138</v>
      </c>
      <c r="D289" s="72" t="n">
        <v>1000000810</v>
      </c>
      <c r="E289" s="73" t="s">
        <v>1139</v>
      </c>
      <c r="F289" s="74" t="n">
        <v>38385</v>
      </c>
      <c r="G289" s="67" t="str">
        <f aca="false">IF(I289&gt;0,"Targeted Dealer","-")</f>
        <v>Targeted Dealer</v>
      </c>
      <c r="H289" s="67"/>
      <c r="I289" s="68" t="n">
        <v>40</v>
      </c>
      <c r="J289" s="68" t="n">
        <f aca="false">I289/$J$1*($J$1-$E$1)</f>
        <v>40</v>
      </c>
      <c r="K289" s="69" t="n">
        <v>40</v>
      </c>
      <c r="L289" s="69" t="n">
        <f aca="false">I289-K289</f>
        <v>0</v>
      </c>
      <c r="M289" s="69" t="n">
        <f aca="false">IFERROR((K289/J289%),"-")</f>
        <v>100</v>
      </c>
      <c r="N289" s="97" t="n">
        <v>40</v>
      </c>
      <c r="O289" s="98" t="str">
        <f aca="false">IF(F289&lt;=$P$2,"DEC","")</f>
        <v>DEC</v>
      </c>
      <c r="P289" s="97" t="n">
        <v>40</v>
      </c>
      <c r="Q289" s="99" t="n">
        <f aca="false">K289-P289</f>
        <v>0</v>
      </c>
      <c r="R289" s="98" t="n">
        <f aca="false">IFERROR(IF(O289="Dec",(K289/P289-1))," ")</f>
        <v>0</v>
      </c>
      <c r="S289" s="100" t="str">
        <f aca="false">IF(N289&gt;0,IF(O289="","-",IF(R289&lt;0%,"DEGROWTH","GROWTH")))</f>
        <v>GROWTH</v>
      </c>
      <c r="T289" s="69" t="n">
        <v>40</v>
      </c>
      <c r="U289" s="101" t="str">
        <f aca="false">IF(F289&lt;=$V$2,"jAN","")</f>
        <v>jAN</v>
      </c>
      <c r="V289" s="97" t="n">
        <v>40</v>
      </c>
      <c r="W289" s="102" t="n">
        <f aca="false">K289-V289</f>
        <v>0</v>
      </c>
      <c r="X289" s="103" t="n">
        <f aca="false">IFERROR(IF(U289="Jan",(K289/V289-1)),0)</f>
        <v>0</v>
      </c>
      <c r="Y289" s="104" t="str">
        <f aca="false">IF(T289&gt;0,IF(U289="","-",IF(X289&lt;0%,"DEGROWTH","GROWTH")))</f>
        <v>GROWTH</v>
      </c>
      <c r="Z289" s="75" t="n">
        <v>0</v>
      </c>
      <c r="AA289" s="70"/>
      <c r="AB289" s="70" t="s">
        <v>133</v>
      </c>
      <c r="AC289" s="3"/>
    </row>
    <row r="290" customFormat="false" ht="14.25" hidden="false" customHeight="true" outlineLevel="0" collapsed="false">
      <c r="A290" s="70" t="s">
        <v>133</v>
      </c>
      <c r="B290" s="72" t="s">
        <v>43</v>
      </c>
      <c r="C290" s="72" t="s">
        <v>1140</v>
      </c>
      <c r="D290" s="72" t="n">
        <v>1000000816</v>
      </c>
      <c r="E290" s="73" t="s">
        <v>1141</v>
      </c>
      <c r="F290" s="74" t="n">
        <v>38385</v>
      </c>
      <c r="G290" s="67" t="str">
        <f aca="false">IF(I290&gt;0,"Targeted Dealer","-")</f>
        <v>Targeted Dealer</v>
      </c>
      <c r="H290" s="67"/>
      <c r="I290" s="68" t="n">
        <v>750</v>
      </c>
      <c r="J290" s="68" t="n">
        <f aca="false">I290/$J$1*($J$1-$E$1)</f>
        <v>750</v>
      </c>
      <c r="K290" s="69" t="n">
        <v>675.5</v>
      </c>
      <c r="L290" s="69" t="n">
        <f aca="false">I290-K290</f>
        <v>74.5</v>
      </c>
      <c r="M290" s="69" t="n">
        <f aca="false">IFERROR((K290/J290%),"-")</f>
        <v>90.0666666666667</v>
      </c>
      <c r="N290" s="97" t="n">
        <v>749</v>
      </c>
      <c r="O290" s="98" t="str">
        <f aca="false">IF(F290&lt;=$P$2,"DEC","")</f>
        <v>DEC</v>
      </c>
      <c r="P290" s="97" t="n">
        <v>749</v>
      </c>
      <c r="Q290" s="99" t="n">
        <f aca="false">K290-P290</f>
        <v>-73.5</v>
      </c>
      <c r="R290" s="98" t="n">
        <f aca="false">IFERROR(IF(O290="Dec",(K290/P290-1))," ")</f>
        <v>-0.0981308411214953</v>
      </c>
      <c r="S290" s="100" t="str">
        <f aca="false">IF(N290&gt;0,IF(O290="","-",IF(R290&lt;0%,"DEGROWTH","GROWTH")))</f>
        <v>DEGROWTH</v>
      </c>
      <c r="T290" s="69" t="n">
        <v>683</v>
      </c>
      <c r="U290" s="101" t="str">
        <f aca="false">IF(F290&lt;=$V$2,"jAN","")</f>
        <v>jAN</v>
      </c>
      <c r="V290" s="97" t="n">
        <v>683</v>
      </c>
      <c r="W290" s="102" t="n">
        <f aca="false">K290-V290</f>
        <v>-7.5</v>
      </c>
      <c r="X290" s="103" t="n">
        <f aca="false">IFERROR(IF(U290="Jan",(K290/V290-1)),0)</f>
        <v>-0.0109809663250366</v>
      </c>
      <c r="Y290" s="104" t="str">
        <f aca="false">IF(T290&gt;0,IF(U290="","-",IF(X290&lt;0%,"DEGROWTH","GROWTH")))</f>
        <v>DEGROWTH</v>
      </c>
      <c r="Z290" s="75" t="n">
        <v>0</v>
      </c>
      <c r="AA290" s="70"/>
      <c r="AB290" s="70" t="s">
        <v>133</v>
      </c>
      <c r="AC290" s="3"/>
    </row>
    <row r="291" customFormat="false" ht="14.25" hidden="false" customHeight="true" outlineLevel="0" collapsed="false">
      <c r="A291" s="70" t="s">
        <v>133</v>
      </c>
      <c r="B291" s="72" t="s">
        <v>43</v>
      </c>
      <c r="C291" s="72" t="s">
        <v>1142</v>
      </c>
      <c r="D291" s="72" t="n">
        <v>1000000235</v>
      </c>
      <c r="E291" s="73" t="s">
        <v>1143</v>
      </c>
      <c r="F291" s="74" t="n">
        <v>39212</v>
      </c>
      <c r="G291" s="67" t="str">
        <f aca="false">IF(I291&gt;0,"Targeted Dealer","-")</f>
        <v>Targeted Dealer</v>
      </c>
      <c r="H291" s="67"/>
      <c r="I291" s="68" t="n">
        <v>1150</v>
      </c>
      <c r="J291" s="68" t="n">
        <f aca="false">I291/$J$1*($J$1-$E$1)</f>
        <v>1150</v>
      </c>
      <c r="K291" s="69" t="n">
        <v>1093</v>
      </c>
      <c r="L291" s="69" t="n">
        <f aca="false">I291-K291</f>
        <v>57</v>
      </c>
      <c r="M291" s="69" t="n">
        <f aca="false">IFERROR((K291/J291%),"-")</f>
        <v>95.0434782608696</v>
      </c>
      <c r="N291" s="97" t="n">
        <v>1074.25</v>
      </c>
      <c r="O291" s="98" t="str">
        <f aca="false">IF(F291&lt;=$P$2,"DEC","")</f>
        <v>DEC</v>
      </c>
      <c r="P291" s="97" t="n">
        <v>1074.25</v>
      </c>
      <c r="Q291" s="99" t="n">
        <f aca="false">K291-P291</f>
        <v>18.75</v>
      </c>
      <c r="R291" s="98" t="n">
        <f aca="false">IFERROR(IF(O291="Dec",(K291/P291-1))," ")</f>
        <v>0.0174540377007215</v>
      </c>
      <c r="S291" s="100" t="str">
        <f aca="false">IF(N291&gt;0,IF(O291="","-",IF(R291&lt;0%,"DEGROWTH","GROWTH")))</f>
        <v>GROWTH</v>
      </c>
      <c r="T291" s="69" t="n">
        <v>1446.75</v>
      </c>
      <c r="U291" s="101" t="str">
        <f aca="false">IF(F291&lt;=$V$2,"jAN","")</f>
        <v>jAN</v>
      </c>
      <c r="V291" s="97" t="n">
        <v>1446.75</v>
      </c>
      <c r="W291" s="102" t="n">
        <f aca="false">K291-V291</f>
        <v>-353.75</v>
      </c>
      <c r="X291" s="103" t="n">
        <f aca="false">IFERROR(IF(U291="Jan",(K291/V291-1)),0)</f>
        <v>-0.244513564886815</v>
      </c>
      <c r="Y291" s="104" t="str">
        <f aca="false">IF(T291&gt;0,IF(U291="","-",IF(X291&lt;0%,"DEGROWTH","GROWTH")))</f>
        <v>DEGROWTH</v>
      </c>
      <c r="Z291" s="75" t="n">
        <v>0</v>
      </c>
      <c r="AA291" s="70"/>
      <c r="AB291" s="70" t="s">
        <v>133</v>
      </c>
      <c r="AC291" s="3"/>
    </row>
    <row r="292" customFormat="false" ht="14.25" hidden="false" customHeight="true" outlineLevel="0" collapsed="false">
      <c r="A292" s="70" t="s">
        <v>133</v>
      </c>
      <c r="B292" s="72" t="s">
        <v>43</v>
      </c>
      <c r="C292" s="72" t="s">
        <v>218</v>
      </c>
      <c r="D292" s="72" t="n">
        <v>1000000245</v>
      </c>
      <c r="E292" s="73" t="s">
        <v>219</v>
      </c>
      <c r="F292" s="74" t="n">
        <v>39958</v>
      </c>
      <c r="G292" s="67" t="str">
        <f aca="false">IF(I292&gt;0,"Targeted Dealer","-")</f>
        <v>Targeted Dealer</v>
      </c>
      <c r="H292" s="67"/>
      <c r="I292" s="68" t="n">
        <v>20</v>
      </c>
      <c r="J292" s="68" t="n">
        <f aca="false">I292/$J$1*($J$1-$E$1)</f>
        <v>20</v>
      </c>
      <c r="K292" s="69" t="n">
        <v>2.5</v>
      </c>
      <c r="L292" s="69" t="n">
        <f aca="false">I292-K292</f>
        <v>17.5</v>
      </c>
      <c r="M292" s="69" t="n">
        <f aca="false">IFERROR((K292/J292%),"-")</f>
        <v>12.5</v>
      </c>
      <c r="N292" s="97" t="n">
        <v>15</v>
      </c>
      <c r="O292" s="98" t="str">
        <f aca="false">IF(F292&lt;=$P$2,"DEC","")</f>
        <v>DEC</v>
      </c>
      <c r="P292" s="97" t="n">
        <v>15</v>
      </c>
      <c r="Q292" s="99" t="n">
        <f aca="false">K292-P292</f>
        <v>-12.5</v>
      </c>
      <c r="R292" s="98" t="n">
        <f aca="false">IFERROR(IF(O292="Dec",(K292/P292-1))," ")</f>
        <v>-0.833333333333333</v>
      </c>
      <c r="S292" s="100" t="str">
        <f aca="false">IF(N292&gt;0,IF(O292="","-",IF(R292&lt;0%,"DEGROWTH","GROWTH")))</f>
        <v>DEGROWTH</v>
      </c>
      <c r="T292" s="69" t="n">
        <v>0</v>
      </c>
      <c r="U292" s="101" t="str">
        <f aca="false">IF(F292&lt;=$V$2,"jAN","")</f>
        <v>jAN</v>
      </c>
      <c r="V292" s="97" t="n">
        <v>0</v>
      </c>
      <c r="W292" s="102" t="n">
        <f aca="false">K292-V292</f>
        <v>2.5</v>
      </c>
      <c r="X292" s="103" t="n">
        <f aca="false">IFERROR(IF(U292="Jan",(K292/V292-1)),0)</f>
        <v>0</v>
      </c>
      <c r="Y292" s="106" t="b">
        <f aca="false">IF(T292&gt;0,IF(U292="","-",IF(X292&lt;0%,"DEGROWTH","GROWTH")))</f>
        <v>0</v>
      </c>
      <c r="Z292" s="75" t="n">
        <v>1</v>
      </c>
      <c r="AA292" s="70"/>
      <c r="AB292" s="70" t="s">
        <v>133</v>
      </c>
      <c r="AC292" s="3"/>
    </row>
    <row r="293" customFormat="false" ht="14.25" hidden="false" customHeight="true" outlineLevel="0" collapsed="false">
      <c r="A293" s="70" t="s">
        <v>133</v>
      </c>
      <c r="B293" s="72" t="s">
        <v>43</v>
      </c>
      <c r="C293" s="72" t="s">
        <v>1144</v>
      </c>
      <c r="D293" s="72" t="n">
        <v>1000000248</v>
      </c>
      <c r="E293" s="73" t="s">
        <v>1145</v>
      </c>
      <c r="F293" s="74" t="n">
        <v>39958</v>
      </c>
      <c r="G293" s="67" t="str">
        <f aca="false">IF(I293&gt;0,"Targeted Dealer","-")</f>
        <v>Targeted Dealer</v>
      </c>
      <c r="H293" s="67"/>
      <c r="I293" s="68" t="n">
        <v>250</v>
      </c>
      <c r="J293" s="68" t="n">
        <f aca="false">I293/$J$1*($J$1-$E$1)</f>
        <v>250</v>
      </c>
      <c r="K293" s="69" t="n">
        <v>155.5</v>
      </c>
      <c r="L293" s="69" t="n">
        <f aca="false">I293-K293</f>
        <v>94.5</v>
      </c>
      <c r="M293" s="69" t="n">
        <f aca="false">IFERROR((K293/J293%),"-")</f>
        <v>62.2</v>
      </c>
      <c r="N293" s="97" t="n">
        <v>254.5</v>
      </c>
      <c r="O293" s="98" t="str">
        <f aca="false">IF(F293&lt;=$P$2,"DEC","")</f>
        <v>DEC</v>
      </c>
      <c r="P293" s="97" t="n">
        <v>254.5</v>
      </c>
      <c r="Q293" s="99" t="n">
        <f aca="false">K293-P293</f>
        <v>-99</v>
      </c>
      <c r="R293" s="98" t="n">
        <f aca="false">IFERROR(IF(O293="Dec",(K293/P293-1))," ")</f>
        <v>-0.388998035363458</v>
      </c>
      <c r="S293" s="100" t="str">
        <f aca="false">IF(N293&gt;0,IF(O293="","-",IF(R293&lt;0%,"DEGROWTH","GROWTH")))</f>
        <v>DEGROWTH</v>
      </c>
      <c r="T293" s="69" t="n">
        <v>194.25</v>
      </c>
      <c r="U293" s="101" t="str">
        <f aca="false">IF(F293&lt;=$V$2,"jAN","")</f>
        <v>jAN</v>
      </c>
      <c r="V293" s="97" t="n">
        <v>194.25</v>
      </c>
      <c r="W293" s="102" t="n">
        <f aca="false">K293-V293</f>
        <v>-38.75</v>
      </c>
      <c r="X293" s="103" t="n">
        <f aca="false">IFERROR(IF(U293="Jan",(K293/V293-1)),0)</f>
        <v>-0.1994851994852</v>
      </c>
      <c r="Y293" s="104" t="str">
        <f aca="false">IF(T293&gt;0,IF(U293="","-",IF(X293&lt;0%,"DEGROWTH","GROWTH")))</f>
        <v>DEGROWTH</v>
      </c>
      <c r="Z293" s="75" t="n">
        <v>0</v>
      </c>
      <c r="AA293" s="70"/>
      <c r="AB293" s="70" t="s">
        <v>133</v>
      </c>
      <c r="AC293" s="3"/>
    </row>
    <row r="294" customFormat="false" ht="14.25" hidden="false" customHeight="true" outlineLevel="0" collapsed="false">
      <c r="A294" s="70" t="s">
        <v>133</v>
      </c>
      <c r="B294" s="72" t="s">
        <v>43</v>
      </c>
      <c r="C294" s="72" t="s">
        <v>1146</v>
      </c>
      <c r="D294" s="72" t="n">
        <v>1000000341</v>
      </c>
      <c r="E294" s="73" t="s">
        <v>1147</v>
      </c>
      <c r="F294" s="74" t="n">
        <v>40030</v>
      </c>
      <c r="G294" s="67" t="str">
        <f aca="false">IF(I294&gt;0,"Targeted Dealer","-")</f>
        <v>Targeted Dealer</v>
      </c>
      <c r="H294" s="67"/>
      <c r="I294" s="68" t="n">
        <v>560</v>
      </c>
      <c r="J294" s="68" t="n">
        <f aca="false">I294/$J$1*($J$1-$E$1)</f>
        <v>560</v>
      </c>
      <c r="K294" s="69" t="n">
        <v>688</v>
      </c>
      <c r="L294" s="69" t="n">
        <f aca="false">I294-K294</f>
        <v>-128</v>
      </c>
      <c r="M294" s="69" t="n">
        <f aca="false">IFERROR((K294/J294%),"-")</f>
        <v>122.857142857143</v>
      </c>
      <c r="N294" s="97" t="n">
        <v>445.5</v>
      </c>
      <c r="O294" s="98" t="str">
        <f aca="false">IF(F294&lt;=$P$2,"DEC","")</f>
        <v>DEC</v>
      </c>
      <c r="P294" s="97" t="n">
        <v>445.5</v>
      </c>
      <c r="Q294" s="99" t="n">
        <f aca="false">K294-P294</f>
        <v>242.5</v>
      </c>
      <c r="R294" s="98" t="n">
        <f aca="false">IFERROR(IF(O294="Dec",(K294/P294-1))," ")</f>
        <v>0.544332210998878</v>
      </c>
      <c r="S294" s="100" t="str">
        <f aca="false">IF(N294&gt;0,IF(O294="","-",IF(R294&lt;0%,"DEGROWTH","GROWTH")))</f>
        <v>GROWTH</v>
      </c>
      <c r="T294" s="69" t="n">
        <v>458</v>
      </c>
      <c r="U294" s="101" t="str">
        <f aca="false">IF(F294&lt;=$V$2,"jAN","")</f>
        <v>jAN</v>
      </c>
      <c r="V294" s="97" t="n">
        <v>458</v>
      </c>
      <c r="W294" s="102" t="n">
        <f aca="false">K294-V294</f>
        <v>230</v>
      </c>
      <c r="X294" s="103" t="n">
        <f aca="false">IFERROR(IF(U294="Jan",(K294/V294-1)),0)</f>
        <v>0.502183406113537</v>
      </c>
      <c r="Y294" s="104" t="str">
        <f aca="false">IF(T294&gt;0,IF(U294="","-",IF(X294&lt;0%,"DEGROWTH","GROWTH")))</f>
        <v>GROWTH</v>
      </c>
      <c r="Z294" s="75" t="n">
        <v>0</v>
      </c>
      <c r="AA294" s="70"/>
      <c r="AB294" s="70" t="s">
        <v>133</v>
      </c>
      <c r="AC294" s="3"/>
    </row>
    <row r="295" customFormat="false" ht="14.25" hidden="false" customHeight="true" outlineLevel="0" collapsed="false">
      <c r="A295" s="70" t="s">
        <v>133</v>
      </c>
      <c r="B295" s="72" t="s">
        <v>43</v>
      </c>
      <c r="C295" s="72" t="s">
        <v>1148</v>
      </c>
      <c r="D295" s="72" t="n">
        <v>1000000236</v>
      </c>
      <c r="E295" s="73" t="s">
        <v>1149</v>
      </c>
      <c r="F295" s="74" t="n">
        <v>41146</v>
      </c>
      <c r="G295" s="67" t="str">
        <f aca="false">IF(I295&gt;0,"Targeted Dealer","-")</f>
        <v>Targeted Dealer</v>
      </c>
      <c r="H295" s="67"/>
      <c r="I295" s="68" t="n">
        <v>50</v>
      </c>
      <c r="J295" s="68" t="n">
        <f aca="false">I295/$J$1*($J$1-$E$1)</f>
        <v>50</v>
      </c>
      <c r="K295" s="69" t="n">
        <v>20</v>
      </c>
      <c r="L295" s="69" t="n">
        <f aca="false">I295-K295</f>
        <v>30</v>
      </c>
      <c r="M295" s="69" t="n">
        <f aca="false">IFERROR((K295/J295%),"-")</f>
        <v>40</v>
      </c>
      <c r="N295" s="97" t="n">
        <v>20</v>
      </c>
      <c r="O295" s="98" t="str">
        <f aca="false">IF(F295&lt;=$P$2,"DEC","")</f>
        <v>DEC</v>
      </c>
      <c r="P295" s="97" t="n">
        <v>20</v>
      </c>
      <c r="Q295" s="99" t="n">
        <f aca="false">K295-P295</f>
        <v>0</v>
      </c>
      <c r="R295" s="98" t="n">
        <f aca="false">IFERROR(IF(O295="Dec",(K295/P295-1))," ")</f>
        <v>0</v>
      </c>
      <c r="S295" s="100" t="str">
        <f aca="false">IF(N295&gt;0,IF(O295="","-",IF(R295&lt;0%,"DEGROWTH","GROWTH")))</f>
        <v>GROWTH</v>
      </c>
      <c r="T295" s="69" t="n">
        <v>85</v>
      </c>
      <c r="U295" s="101" t="str">
        <f aca="false">IF(F295&lt;=$V$2,"jAN","")</f>
        <v>jAN</v>
      </c>
      <c r="V295" s="97" t="n">
        <v>85</v>
      </c>
      <c r="W295" s="102" t="n">
        <f aca="false">K295-V295</f>
        <v>-65</v>
      </c>
      <c r="X295" s="103" t="n">
        <f aca="false">IFERROR(IF(U295="Jan",(K295/V295-1)),0)</f>
        <v>-0.764705882352941</v>
      </c>
      <c r="Y295" s="104" t="str">
        <f aca="false">IF(T295&gt;0,IF(U295="","-",IF(X295&lt;0%,"DEGROWTH","GROWTH")))</f>
        <v>DEGROWTH</v>
      </c>
      <c r="Z295" s="75" t="n">
        <v>0</v>
      </c>
      <c r="AA295" s="70"/>
      <c r="AB295" s="70" t="s">
        <v>133</v>
      </c>
      <c r="AC295" s="3"/>
    </row>
    <row r="296" customFormat="false" ht="14.25" hidden="false" customHeight="true" outlineLevel="0" collapsed="false">
      <c r="A296" s="70" t="s">
        <v>133</v>
      </c>
      <c r="B296" s="72" t="s">
        <v>43</v>
      </c>
      <c r="C296" s="72" t="s">
        <v>1150</v>
      </c>
      <c r="D296" s="72" t="n">
        <v>1000000233</v>
      </c>
      <c r="E296" s="73" t="s">
        <v>1151</v>
      </c>
      <c r="F296" s="74" t="n">
        <v>41243</v>
      </c>
      <c r="G296" s="67" t="str">
        <f aca="false">IF(I296&gt;0,"Targeted Dealer","-")</f>
        <v>Targeted Dealer</v>
      </c>
      <c r="H296" s="67"/>
      <c r="I296" s="68" t="n">
        <v>650</v>
      </c>
      <c r="J296" s="68" t="n">
        <f aca="false">I296/$J$1*($J$1-$E$1)</f>
        <v>650</v>
      </c>
      <c r="K296" s="69" t="n">
        <v>538</v>
      </c>
      <c r="L296" s="69" t="n">
        <f aca="false">I296-K296</f>
        <v>112</v>
      </c>
      <c r="M296" s="69" t="n">
        <f aca="false">IFERROR((K296/J296%),"-")</f>
        <v>82.7692307692308</v>
      </c>
      <c r="N296" s="97" t="n">
        <v>546</v>
      </c>
      <c r="O296" s="98" t="str">
        <f aca="false">IF(F296&lt;=$P$2,"DEC","")</f>
        <v>DEC</v>
      </c>
      <c r="P296" s="97" t="n">
        <v>546</v>
      </c>
      <c r="Q296" s="99" t="n">
        <f aca="false">K296-P296</f>
        <v>-8</v>
      </c>
      <c r="R296" s="98" t="n">
        <f aca="false">IFERROR(IF(O296="Dec",(K296/P296-1))," ")</f>
        <v>-0.0146520146520146</v>
      </c>
      <c r="S296" s="100" t="str">
        <f aca="false">IF(N296&gt;0,IF(O296="","-",IF(R296&lt;0%,"DEGROWTH","GROWTH")))</f>
        <v>DEGROWTH</v>
      </c>
      <c r="T296" s="69" t="n">
        <v>675</v>
      </c>
      <c r="U296" s="101" t="str">
        <f aca="false">IF(F296&lt;=$V$2,"jAN","")</f>
        <v>jAN</v>
      </c>
      <c r="V296" s="97" t="n">
        <v>675</v>
      </c>
      <c r="W296" s="102" t="n">
        <f aca="false">K296-V296</f>
        <v>-137</v>
      </c>
      <c r="X296" s="103" t="n">
        <f aca="false">IFERROR(IF(U296="Jan",(K296/V296-1)),0)</f>
        <v>-0.202962962962963</v>
      </c>
      <c r="Y296" s="104" t="str">
        <f aca="false">IF(T296&gt;0,IF(U296="","-",IF(X296&lt;0%,"DEGROWTH","GROWTH")))</f>
        <v>DEGROWTH</v>
      </c>
      <c r="Z296" s="75" t="n">
        <v>0</v>
      </c>
      <c r="AA296" s="70"/>
      <c r="AB296" s="70" t="s">
        <v>133</v>
      </c>
      <c r="AC296" s="3"/>
    </row>
    <row r="297" customFormat="false" ht="14.25" hidden="false" customHeight="true" outlineLevel="0" collapsed="false">
      <c r="A297" s="70" t="s">
        <v>133</v>
      </c>
      <c r="B297" s="72" t="s">
        <v>43</v>
      </c>
      <c r="C297" s="72" t="s">
        <v>1152</v>
      </c>
      <c r="D297" s="72" t="n">
        <v>1000000247</v>
      </c>
      <c r="E297" s="73" t="s">
        <v>1153</v>
      </c>
      <c r="F297" s="74" t="n">
        <v>41243</v>
      </c>
      <c r="G297" s="67" t="str">
        <f aca="false">IF(I297&gt;0,"Targeted Dealer","-")</f>
        <v>Targeted Dealer</v>
      </c>
      <c r="H297" s="67"/>
      <c r="I297" s="68" t="n">
        <v>120</v>
      </c>
      <c r="J297" s="68" t="n">
        <f aca="false">I297/$J$1*($J$1-$E$1)</f>
        <v>120</v>
      </c>
      <c r="K297" s="69" t="n">
        <v>50</v>
      </c>
      <c r="L297" s="69" t="n">
        <f aca="false">I297-K297</f>
        <v>70</v>
      </c>
      <c r="M297" s="69" t="n">
        <f aca="false">IFERROR((K297/J297%),"-")</f>
        <v>41.6666666666667</v>
      </c>
      <c r="N297" s="97" t="n">
        <v>80</v>
      </c>
      <c r="O297" s="98" t="str">
        <f aca="false">IF(F297&lt;=$P$2,"DEC","")</f>
        <v>DEC</v>
      </c>
      <c r="P297" s="97" t="n">
        <v>80</v>
      </c>
      <c r="Q297" s="99" t="n">
        <f aca="false">K297-P297</f>
        <v>-30</v>
      </c>
      <c r="R297" s="98" t="n">
        <f aca="false">IFERROR(IF(O297="Dec",(K297/P297-1))," ")</f>
        <v>-0.375</v>
      </c>
      <c r="S297" s="100" t="str">
        <f aca="false">IF(N297&gt;0,IF(O297="","-",IF(R297&lt;0%,"DEGROWTH","GROWTH")))</f>
        <v>DEGROWTH</v>
      </c>
      <c r="T297" s="69" t="n">
        <v>115</v>
      </c>
      <c r="U297" s="101" t="str">
        <f aca="false">IF(F297&lt;=$V$2,"jAN","")</f>
        <v>jAN</v>
      </c>
      <c r="V297" s="97" t="n">
        <v>115</v>
      </c>
      <c r="W297" s="102" t="n">
        <f aca="false">K297-V297</f>
        <v>-65</v>
      </c>
      <c r="X297" s="103" t="n">
        <f aca="false">IFERROR(IF(U297="Jan",(K297/V297-1)),0)</f>
        <v>-0.565217391304348</v>
      </c>
      <c r="Y297" s="104" t="str">
        <f aca="false">IF(T297&gt;0,IF(U297="","-",IF(X297&lt;0%,"DEGROWTH","GROWTH")))</f>
        <v>DEGROWTH</v>
      </c>
      <c r="Z297" s="75" t="n">
        <v>0</v>
      </c>
      <c r="AA297" s="70"/>
      <c r="AB297" s="70" t="s">
        <v>133</v>
      </c>
      <c r="AC297" s="3"/>
    </row>
    <row r="298" customFormat="false" ht="14.25" hidden="false" customHeight="true" outlineLevel="0" collapsed="false">
      <c r="A298" s="70" t="s">
        <v>133</v>
      </c>
      <c r="B298" s="72" t="s">
        <v>43</v>
      </c>
      <c r="C298" s="72" t="s">
        <v>1154</v>
      </c>
      <c r="D298" s="72" t="n">
        <v>1000000246</v>
      </c>
      <c r="E298" s="73" t="s">
        <v>1155</v>
      </c>
      <c r="F298" s="74" t="n">
        <v>41386</v>
      </c>
      <c r="G298" s="67" t="str">
        <f aca="false">IF(I298&gt;0,"Targeted Dealer","-")</f>
        <v>Targeted Dealer</v>
      </c>
      <c r="H298" s="67"/>
      <c r="I298" s="68" t="n">
        <v>20</v>
      </c>
      <c r="J298" s="68" t="n">
        <f aca="false">I298/$J$1*($J$1-$E$1)</f>
        <v>20</v>
      </c>
      <c r="K298" s="69" t="n">
        <v>3</v>
      </c>
      <c r="L298" s="69" t="n">
        <f aca="false">I298-K298</f>
        <v>17</v>
      </c>
      <c r="M298" s="69" t="n">
        <f aca="false">IFERROR((K298/J298%),"-")</f>
        <v>15</v>
      </c>
      <c r="N298" s="97" t="n">
        <v>130</v>
      </c>
      <c r="O298" s="98" t="str">
        <f aca="false">IF(F298&lt;=$P$2,"DEC","")</f>
        <v>DEC</v>
      </c>
      <c r="P298" s="97" t="n">
        <v>130</v>
      </c>
      <c r="Q298" s="99" t="n">
        <f aca="false">K298-P298</f>
        <v>-127</v>
      </c>
      <c r="R298" s="98" t="n">
        <f aca="false">IFERROR(IF(O298="Dec",(K298/P298-1))," ")</f>
        <v>-0.976923076923077</v>
      </c>
      <c r="S298" s="100" t="str">
        <f aca="false">IF(N298&gt;0,IF(O298="","-",IF(R298&lt;0%,"DEGROWTH","GROWTH")))</f>
        <v>DEGROWTH</v>
      </c>
      <c r="T298" s="69" t="n">
        <v>7.5</v>
      </c>
      <c r="U298" s="101" t="str">
        <f aca="false">IF(F298&lt;=$V$2,"jAN","")</f>
        <v>jAN</v>
      </c>
      <c r="V298" s="97" t="n">
        <v>7.5</v>
      </c>
      <c r="W298" s="102" t="n">
        <f aca="false">K298-V298</f>
        <v>-4.5</v>
      </c>
      <c r="X298" s="103" t="n">
        <f aca="false">IFERROR(IF(U298="Jan",(K298/V298-1)),0)</f>
        <v>-0.6</v>
      </c>
      <c r="Y298" s="104" t="str">
        <f aca="false">IF(T298&gt;0,IF(U298="","-",IF(X298&lt;0%,"DEGROWTH","GROWTH")))</f>
        <v>DEGROWTH</v>
      </c>
      <c r="Z298" s="75" t="n">
        <v>0</v>
      </c>
      <c r="AA298" s="70"/>
      <c r="AB298" s="70" t="s">
        <v>133</v>
      </c>
      <c r="AC298" s="3"/>
    </row>
    <row r="299" customFormat="false" ht="14.25" hidden="false" customHeight="true" outlineLevel="0" collapsed="false">
      <c r="A299" s="70" t="s">
        <v>133</v>
      </c>
      <c r="B299" s="72" t="s">
        <v>43</v>
      </c>
      <c r="C299" s="72" t="s">
        <v>1156</v>
      </c>
      <c r="D299" s="72" t="n">
        <v>1000000811</v>
      </c>
      <c r="E299" s="73" t="s">
        <v>1157</v>
      </c>
      <c r="F299" s="74" t="n">
        <v>42097</v>
      </c>
      <c r="G299" s="67" t="str">
        <f aca="false">IF(I299&gt;0,"Targeted Dealer","-")</f>
        <v>Targeted Dealer</v>
      </c>
      <c r="H299" s="67"/>
      <c r="I299" s="68" t="n">
        <v>50</v>
      </c>
      <c r="J299" s="68" t="n">
        <f aca="false">I299/$J$1*($J$1-$E$1)</f>
        <v>50</v>
      </c>
      <c r="K299" s="69" t="n">
        <v>32.5</v>
      </c>
      <c r="L299" s="69" t="n">
        <f aca="false">I299-K299</f>
        <v>17.5</v>
      </c>
      <c r="M299" s="69" t="n">
        <f aca="false">IFERROR((K299/J299%),"-")</f>
        <v>65</v>
      </c>
      <c r="N299" s="97" t="n">
        <v>72.5</v>
      </c>
      <c r="O299" s="98" t="str">
        <f aca="false">IF(F299&lt;=$P$2,"DEC","")</f>
        <v>DEC</v>
      </c>
      <c r="P299" s="97" t="n">
        <v>72.5</v>
      </c>
      <c r="Q299" s="99" t="n">
        <f aca="false">K299-P299</f>
        <v>-40</v>
      </c>
      <c r="R299" s="98" t="n">
        <f aca="false">IFERROR(IF(O299="Dec",(K299/P299-1))," ")</f>
        <v>-0.551724137931035</v>
      </c>
      <c r="S299" s="100" t="str">
        <f aca="false">IF(N299&gt;0,IF(O299="","-",IF(R299&lt;0%,"DEGROWTH","GROWTH")))</f>
        <v>DEGROWTH</v>
      </c>
      <c r="T299" s="69" t="n">
        <v>50</v>
      </c>
      <c r="U299" s="101" t="str">
        <f aca="false">IF(F299&lt;=$V$2,"jAN","")</f>
        <v>jAN</v>
      </c>
      <c r="V299" s="97" t="n">
        <v>50</v>
      </c>
      <c r="W299" s="102" t="n">
        <f aca="false">K299-V299</f>
        <v>-17.5</v>
      </c>
      <c r="X299" s="103" t="n">
        <f aca="false">IFERROR(IF(U299="Jan",(K299/V299-1)),0)</f>
        <v>-0.35</v>
      </c>
      <c r="Y299" s="104" t="str">
        <f aca="false">IF(T299&gt;0,IF(U299="","-",IF(X299&lt;0%,"DEGROWTH","GROWTH")))</f>
        <v>DEGROWTH</v>
      </c>
      <c r="Z299" s="75" t="n">
        <v>1</v>
      </c>
      <c r="AA299" s="70"/>
      <c r="AB299" s="70" t="s">
        <v>133</v>
      </c>
      <c r="AC299" s="3"/>
    </row>
    <row r="300" customFormat="false" ht="14.25" hidden="false" customHeight="true" outlineLevel="0" collapsed="false">
      <c r="A300" s="70" t="s">
        <v>133</v>
      </c>
      <c r="B300" s="72" t="s">
        <v>43</v>
      </c>
      <c r="C300" s="72" t="s">
        <v>1158</v>
      </c>
      <c r="D300" s="72" t="n">
        <v>1000000239</v>
      </c>
      <c r="E300" s="73" t="s">
        <v>1159</v>
      </c>
      <c r="F300" s="74" t="n">
        <v>42123</v>
      </c>
      <c r="G300" s="67" t="str">
        <f aca="false">IF(I300&gt;0,"Targeted Dealer","-")</f>
        <v>Targeted Dealer</v>
      </c>
      <c r="H300" s="67"/>
      <c r="I300" s="68" t="n">
        <v>120</v>
      </c>
      <c r="J300" s="68" t="n">
        <f aca="false">I300/$J$1*($J$1-$E$1)</f>
        <v>120</v>
      </c>
      <c r="K300" s="69" t="n">
        <v>92.5</v>
      </c>
      <c r="L300" s="69" t="n">
        <f aca="false">I300-K300</f>
        <v>27.5</v>
      </c>
      <c r="M300" s="69" t="n">
        <f aca="false">IFERROR((K300/J300%),"-")</f>
        <v>77.0833333333333</v>
      </c>
      <c r="N300" s="97" t="n">
        <v>124</v>
      </c>
      <c r="O300" s="98" t="str">
        <f aca="false">IF(F300&lt;=$P$2,"DEC","")</f>
        <v>DEC</v>
      </c>
      <c r="P300" s="97" t="n">
        <v>124</v>
      </c>
      <c r="Q300" s="99" t="n">
        <f aca="false">K300-P300</f>
        <v>-31.5</v>
      </c>
      <c r="R300" s="98" t="n">
        <f aca="false">IFERROR(IF(O300="Dec",(K300/P300-1))," ")</f>
        <v>-0.254032258064516</v>
      </c>
      <c r="S300" s="100" t="str">
        <f aca="false">IF(N300&gt;0,IF(O300="","-",IF(R300&lt;0%,"DEGROWTH","GROWTH")))</f>
        <v>DEGROWTH</v>
      </c>
      <c r="T300" s="69" t="n">
        <v>141.75</v>
      </c>
      <c r="U300" s="101" t="str">
        <f aca="false">IF(F300&lt;=$V$2,"jAN","")</f>
        <v>jAN</v>
      </c>
      <c r="V300" s="97" t="n">
        <v>141.75</v>
      </c>
      <c r="W300" s="102" t="n">
        <f aca="false">K300-V300</f>
        <v>-49.25</v>
      </c>
      <c r="X300" s="103" t="n">
        <f aca="false">IFERROR(IF(U300="Jan",(K300/V300-1)),0)</f>
        <v>-0.347442680776014</v>
      </c>
      <c r="Y300" s="104" t="str">
        <f aca="false">IF(T300&gt;0,IF(U300="","-",IF(X300&lt;0%,"DEGROWTH","GROWTH")))</f>
        <v>DEGROWTH</v>
      </c>
      <c r="Z300" s="75" t="n">
        <v>0</v>
      </c>
      <c r="AA300" s="70"/>
      <c r="AB300" s="70" t="s">
        <v>133</v>
      </c>
      <c r="AC300" s="3"/>
    </row>
    <row r="301" customFormat="false" ht="14.25" hidden="false" customHeight="true" outlineLevel="0" collapsed="false">
      <c r="A301" s="70" t="s">
        <v>133</v>
      </c>
      <c r="B301" s="72" t="s">
        <v>43</v>
      </c>
      <c r="C301" s="72" t="s">
        <v>1160</v>
      </c>
      <c r="D301" s="72" t="n">
        <v>1000000820</v>
      </c>
      <c r="E301" s="73" t="s">
        <v>1161</v>
      </c>
      <c r="F301" s="74" t="n">
        <v>42634</v>
      </c>
      <c r="G301" s="67" t="str">
        <f aca="false">IF(I301&gt;0,"Targeted Dealer","-")</f>
        <v>Targeted Dealer</v>
      </c>
      <c r="H301" s="67"/>
      <c r="I301" s="68" t="n">
        <v>130</v>
      </c>
      <c r="J301" s="68" t="n">
        <f aca="false">I301/$J$1*($J$1-$E$1)</f>
        <v>130</v>
      </c>
      <c r="K301" s="69" t="n">
        <v>114.35</v>
      </c>
      <c r="L301" s="69" t="n">
        <f aca="false">I301-K301</f>
        <v>15.65</v>
      </c>
      <c r="M301" s="69" t="n">
        <f aca="false">IFERROR((K301/J301%),"-")</f>
        <v>87.9615384615385</v>
      </c>
      <c r="N301" s="97" t="n">
        <v>142.75</v>
      </c>
      <c r="O301" s="98" t="str">
        <f aca="false">IF(F301&lt;=$P$2,"DEC","")</f>
        <v>DEC</v>
      </c>
      <c r="P301" s="97" t="n">
        <v>142.75</v>
      </c>
      <c r="Q301" s="99" t="n">
        <f aca="false">K301-P301</f>
        <v>-28.4</v>
      </c>
      <c r="R301" s="98" t="n">
        <f aca="false">IFERROR(IF(O301="Dec",(K301/P301-1))," ")</f>
        <v>-0.198949211908932</v>
      </c>
      <c r="S301" s="100" t="str">
        <f aca="false">IF(N301&gt;0,IF(O301="","-",IF(R301&lt;0%,"DEGROWTH","GROWTH")))</f>
        <v>DEGROWTH</v>
      </c>
      <c r="T301" s="69" t="n">
        <v>126.25</v>
      </c>
      <c r="U301" s="101" t="str">
        <f aca="false">IF(F301&lt;=$V$2,"jAN","")</f>
        <v>jAN</v>
      </c>
      <c r="V301" s="97" t="n">
        <v>126.25</v>
      </c>
      <c r="W301" s="102" t="n">
        <f aca="false">K301-V301</f>
        <v>-11.9</v>
      </c>
      <c r="X301" s="103" t="n">
        <f aca="false">IFERROR(IF(U301="Jan",(K301/V301-1)),0)</f>
        <v>-0.0942574257425743</v>
      </c>
      <c r="Y301" s="104" t="str">
        <f aca="false">IF(T301&gt;0,IF(U301="","-",IF(X301&lt;0%,"DEGROWTH","GROWTH")))</f>
        <v>DEGROWTH</v>
      </c>
      <c r="Z301" s="75" t="n">
        <v>0</v>
      </c>
      <c r="AA301" s="70"/>
      <c r="AB301" s="70" t="s">
        <v>133</v>
      </c>
      <c r="AC301" s="3"/>
    </row>
    <row r="302" customFormat="false" ht="14.25" hidden="false" customHeight="true" outlineLevel="0" collapsed="false">
      <c r="A302" s="70" t="s">
        <v>133</v>
      </c>
      <c r="B302" s="72" t="s">
        <v>43</v>
      </c>
      <c r="C302" s="72" t="s">
        <v>1162</v>
      </c>
      <c r="D302" s="72" t="n">
        <v>1000000821</v>
      </c>
      <c r="E302" s="73" t="s">
        <v>1163</v>
      </c>
      <c r="F302" s="74" t="n">
        <v>42731</v>
      </c>
      <c r="G302" s="67" t="str">
        <f aca="false">IF(I302&gt;0,"Targeted Dealer","-")</f>
        <v>Targeted Dealer</v>
      </c>
      <c r="H302" s="67"/>
      <c r="I302" s="68" t="n">
        <v>30</v>
      </c>
      <c r="J302" s="68" t="n">
        <f aca="false">I302/$J$1*($J$1-$E$1)</f>
        <v>30</v>
      </c>
      <c r="K302" s="69" t="n">
        <v>2.5</v>
      </c>
      <c r="L302" s="69" t="n">
        <f aca="false">I302-K302</f>
        <v>27.5</v>
      </c>
      <c r="M302" s="69" t="n">
        <f aca="false">IFERROR((K302/J302%),"-")</f>
        <v>8.33333333333333</v>
      </c>
      <c r="N302" s="97" t="n">
        <v>2</v>
      </c>
      <c r="O302" s="98" t="str">
        <f aca="false">IF(F302&lt;=$P$2,"DEC","")</f>
        <v>DEC</v>
      </c>
      <c r="P302" s="97" t="n">
        <v>2</v>
      </c>
      <c r="Q302" s="99" t="n">
        <f aca="false">K302-P302</f>
        <v>0.5</v>
      </c>
      <c r="R302" s="98" t="n">
        <f aca="false">IFERROR(IF(O302="Dec",(K302/P302-1))," ")</f>
        <v>0.25</v>
      </c>
      <c r="S302" s="100" t="str">
        <f aca="false">IF(N302&gt;0,IF(O302="","-",IF(R302&lt;0%,"DEGROWTH","GROWTH")))</f>
        <v>GROWTH</v>
      </c>
      <c r="T302" s="69" t="n">
        <v>68</v>
      </c>
      <c r="U302" s="101" t="str">
        <f aca="false">IF(F302&lt;=$V$2,"jAN","")</f>
        <v>jAN</v>
      </c>
      <c r="V302" s="97" t="n">
        <v>68</v>
      </c>
      <c r="W302" s="102" t="n">
        <f aca="false">K302-V302</f>
        <v>-65.5</v>
      </c>
      <c r="X302" s="103" t="n">
        <f aca="false">IFERROR(IF(U302="Jan",(K302/V302-1)),0)</f>
        <v>-0.963235294117647</v>
      </c>
      <c r="Y302" s="104" t="str">
        <f aca="false">IF(T302&gt;0,IF(U302="","-",IF(X302&lt;0%,"DEGROWTH","GROWTH")))</f>
        <v>DEGROWTH</v>
      </c>
      <c r="Z302" s="75" t="n">
        <v>1</v>
      </c>
      <c r="AA302" s="70"/>
      <c r="AB302" s="70" t="s">
        <v>133</v>
      </c>
      <c r="AC302" s="3"/>
    </row>
    <row r="303" customFormat="false" ht="14.25" hidden="false" customHeight="true" outlineLevel="0" collapsed="false">
      <c r="A303" s="70" t="s">
        <v>133</v>
      </c>
      <c r="B303" s="72" t="s">
        <v>43</v>
      </c>
      <c r="C303" s="72" t="s">
        <v>1164</v>
      </c>
      <c r="D303" s="72" t="n">
        <v>1000000249</v>
      </c>
      <c r="E303" s="73" t="s">
        <v>1165</v>
      </c>
      <c r="F303" s="74" t="n">
        <v>43217</v>
      </c>
      <c r="G303" s="67" t="str">
        <f aca="false">IF(I303&gt;0,"Targeted Dealer","-")</f>
        <v>Targeted Dealer</v>
      </c>
      <c r="H303" s="67"/>
      <c r="I303" s="68" t="n">
        <v>50</v>
      </c>
      <c r="J303" s="68" t="n">
        <f aca="false">I303/$J$1*($J$1-$E$1)</f>
        <v>50</v>
      </c>
      <c r="K303" s="69" t="n">
        <v>37</v>
      </c>
      <c r="L303" s="69" t="n">
        <f aca="false">I303-K303</f>
        <v>13</v>
      </c>
      <c r="M303" s="69" t="n">
        <f aca="false">IFERROR((K303/J303%),"-")</f>
        <v>74</v>
      </c>
      <c r="N303" s="97" t="n">
        <v>76.6</v>
      </c>
      <c r="O303" s="98" t="str">
        <f aca="false">IF(F303&lt;=$P$2,"DEC","")</f>
        <v>DEC</v>
      </c>
      <c r="P303" s="97" t="n">
        <v>76.6</v>
      </c>
      <c r="Q303" s="99" t="n">
        <f aca="false">K303-P303</f>
        <v>-39.6</v>
      </c>
      <c r="R303" s="98" t="n">
        <f aca="false">IFERROR(IF(O303="Dec",(K303/P303-1))," ")</f>
        <v>-0.516971279373368</v>
      </c>
      <c r="S303" s="100" t="str">
        <f aca="false">IF(N303&gt;0,IF(O303="","-",IF(R303&lt;0%,"DEGROWTH","GROWTH")))</f>
        <v>DEGROWTH</v>
      </c>
      <c r="T303" s="69" t="n">
        <v>24.5</v>
      </c>
      <c r="U303" s="101" t="str">
        <f aca="false">IF(F303&lt;=$V$2,"jAN","")</f>
        <v>jAN</v>
      </c>
      <c r="V303" s="97" t="n">
        <v>24.5</v>
      </c>
      <c r="W303" s="102" t="n">
        <f aca="false">K303-V303</f>
        <v>12.5</v>
      </c>
      <c r="X303" s="103" t="n">
        <f aca="false">IFERROR(IF(U303="Jan",(K303/V303-1)),0)</f>
        <v>0.510204081632653</v>
      </c>
      <c r="Y303" s="104" t="str">
        <f aca="false">IF(T303&gt;0,IF(U303="","-",IF(X303&lt;0%,"DEGROWTH","GROWTH")))</f>
        <v>GROWTH</v>
      </c>
      <c r="Z303" s="75" t="n">
        <v>0</v>
      </c>
      <c r="AA303" s="70"/>
      <c r="AB303" s="70" t="s">
        <v>133</v>
      </c>
      <c r="AC303" s="3"/>
    </row>
    <row r="304" customFormat="false" ht="14.25" hidden="false" customHeight="true" outlineLevel="0" collapsed="false">
      <c r="A304" s="70" t="s">
        <v>133</v>
      </c>
      <c r="B304" s="72" t="s">
        <v>43</v>
      </c>
      <c r="C304" s="72" t="s">
        <v>1166</v>
      </c>
      <c r="D304" s="72" t="n">
        <v>1000000238</v>
      </c>
      <c r="E304" s="73" t="s">
        <v>1167</v>
      </c>
      <c r="F304" s="74" t="n">
        <v>43315</v>
      </c>
      <c r="G304" s="67" t="str">
        <f aca="false">IF(I304&gt;0,"Targeted Dealer","-")</f>
        <v>Targeted Dealer</v>
      </c>
      <c r="H304" s="67"/>
      <c r="I304" s="68" t="n">
        <v>20</v>
      </c>
      <c r="J304" s="68" t="n">
        <f aca="false">I304/$J$1*($J$1-$E$1)</f>
        <v>20</v>
      </c>
      <c r="K304" s="69" t="n">
        <v>12</v>
      </c>
      <c r="L304" s="69" t="n">
        <f aca="false">I304-K304</f>
        <v>8</v>
      </c>
      <c r="M304" s="69" t="n">
        <f aca="false">IFERROR((K304/J304%),"-")</f>
        <v>60</v>
      </c>
      <c r="N304" s="97" t="n">
        <v>22.5</v>
      </c>
      <c r="O304" s="98" t="str">
        <f aca="false">IF(F304&lt;=$P$2,"DEC","")</f>
        <v>DEC</v>
      </c>
      <c r="P304" s="97" t="n">
        <v>22.5</v>
      </c>
      <c r="Q304" s="99" t="n">
        <f aca="false">K304-P304</f>
        <v>-10.5</v>
      </c>
      <c r="R304" s="98" t="n">
        <f aca="false">IFERROR(IF(O304="Dec",(K304/P304-1))," ")</f>
        <v>-0.466666666666667</v>
      </c>
      <c r="S304" s="100" t="str">
        <f aca="false">IF(N304&gt;0,IF(O304="","-",IF(R304&lt;0%,"DEGROWTH","GROWTH")))</f>
        <v>DEGROWTH</v>
      </c>
      <c r="T304" s="69" t="n">
        <v>2.5</v>
      </c>
      <c r="U304" s="101" t="str">
        <f aca="false">IF(F304&lt;=$V$2,"jAN","")</f>
        <v>jAN</v>
      </c>
      <c r="V304" s="97" t="n">
        <v>2.5</v>
      </c>
      <c r="W304" s="102" t="n">
        <f aca="false">K304-V304</f>
        <v>9.5</v>
      </c>
      <c r="X304" s="103" t="n">
        <f aca="false">IFERROR(IF(U304="Jan",(K304/V304-1)),0)</f>
        <v>3.8</v>
      </c>
      <c r="Y304" s="104" t="str">
        <f aca="false">IF(T304&gt;0,IF(U304="","-",IF(X304&lt;0%,"DEGROWTH","GROWTH")))</f>
        <v>GROWTH</v>
      </c>
      <c r="Z304" s="75" t="n">
        <v>0</v>
      </c>
      <c r="AA304" s="70"/>
      <c r="AB304" s="70" t="s">
        <v>133</v>
      </c>
      <c r="AC304" s="3"/>
    </row>
    <row r="305" customFormat="false" ht="14.25" hidden="false" customHeight="true" outlineLevel="0" collapsed="false">
      <c r="A305" s="70" t="s">
        <v>133</v>
      </c>
      <c r="B305" s="72" t="s">
        <v>43</v>
      </c>
      <c r="C305" s="72" t="s">
        <v>220</v>
      </c>
      <c r="D305" s="72" t="n">
        <v>1000000234</v>
      </c>
      <c r="E305" s="73" t="s">
        <v>221</v>
      </c>
      <c r="F305" s="74" t="n">
        <v>43476</v>
      </c>
      <c r="G305" s="67" t="str">
        <f aca="false">IF(I305&gt;0,"Targeted Dealer","-")</f>
        <v>-</v>
      </c>
      <c r="H305" s="67"/>
      <c r="I305" s="68" t="n">
        <v>0</v>
      </c>
      <c r="J305" s="68" t="n">
        <f aca="false">I305/$J$1*($J$1-$E$1)</f>
        <v>0</v>
      </c>
      <c r="K305" s="69" t="n">
        <v>0</v>
      </c>
      <c r="L305" s="69" t="n">
        <f aca="false">I305-K305</f>
        <v>0</v>
      </c>
      <c r="M305" s="69" t="str">
        <f aca="false">IFERROR((K305/J305%),"-")</f>
        <v>-</v>
      </c>
      <c r="N305" s="97" t="n">
        <v>0</v>
      </c>
      <c r="O305" s="98" t="str">
        <f aca="false">IF(F305&lt;=$P$2,"DEC","")</f>
        <v>DEC</v>
      </c>
      <c r="P305" s="97" t="n">
        <v>0</v>
      </c>
      <c r="Q305" s="99" t="n">
        <f aca="false">K305-P305</f>
        <v>0</v>
      </c>
      <c r="R305" s="98" t="str">
        <f aca="false">IFERROR(IF(O305="Dec",(K305/P305-1))," ")</f>
        <v> </v>
      </c>
      <c r="S305" s="105" t="b">
        <f aca="false">IF(N305&gt;0,IF(O305="","-",IF(R305&lt;0%,"DEGROWTH","GROWTH")))</f>
        <v>0</v>
      </c>
      <c r="T305" s="69" t="n">
        <v>38</v>
      </c>
      <c r="U305" s="101" t="str">
        <f aca="false">IF(F305&lt;=$V$2,"jAN","")</f>
        <v>jAN</v>
      </c>
      <c r="V305" s="97" t="n">
        <v>38</v>
      </c>
      <c r="W305" s="102" t="n">
        <f aca="false">K305-V305</f>
        <v>-38</v>
      </c>
      <c r="X305" s="103" t="n">
        <f aca="false">IFERROR(IF(U305="Jan",(K305/V305-1)),0)</f>
        <v>-1</v>
      </c>
      <c r="Y305" s="104" t="str">
        <f aca="false">IF(T305&gt;0,IF(U305="","-",IF(X305&lt;0%,"DEGROWTH","GROWTH")))</f>
        <v>DEGROWTH</v>
      </c>
      <c r="Z305" s="75" t="n">
        <v>0</v>
      </c>
      <c r="AA305" s="70"/>
      <c r="AB305" s="70" t="s">
        <v>133</v>
      </c>
      <c r="AC305" s="3"/>
    </row>
    <row r="306" customFormat="false" ht="14.25" hidden="false" customHeight="true" outlineLevel="0" collapsed="false">
      <c r="A306" s="70" t="s">
        <v>133</v>
      </c>
      <c r="B306" s="72" t="s">
        <v>43</v>
      </c>
      <c r="C306" s="72" t="s">
        <v>1168</v>
      </c>
      <c r="D306" s="72" t="n">
        <v>1000000250</v>
      </c>
      <c r="E306" s="73" t="s">
        <v>1169</v>
      </c>
      <c r="F306" s="74" t="n">
        <v>43525</v>
      </c>
      <c r="G306" s="67" t="str">
        <f aca="false">IF(I306&gt;0,"Targeted Dealer","-")</f>
        <v>Targeted Dealer</v>
      </c>
      <c r="H306" s="67"/>
      <c r="I306" s="68" t="n">
        <v>20</v>
      </c>
      <c r="J306" s="68" t="n">
        <f aca="false">I306/$J$1*($J$1-$E$1)</f>
        <v>20</v>
      </c>
      <c r="K306" s="69" t="n">
        <v>22.5</v>
      </c>
      <c r="L306" s="69" t="n">
        <f aca="false">I306-K306</f>
        <v>-2.5</v>
      </c>
      <c r="M306" s="69" t="n">
        <f aca="false">IFERROR((K306/J306%),"-")</f>
        <v>112.5</v>
      </c>
      <c r="N306" s="97" t="n">
        <v>20</v>
      </c>
      <c r="O306" s="98" t="str">
        <f aca="false">IF(F306&lt;=$P$2,"DEC","")</f>
        <v>DEC</v>
      </c>
      <c r="P306" s="97" t="n">
        <v>20</v>
      </c>
      <c r="Q306" s="99" t="n">
        <f aca="false">K306-P306</f>
        <v>2.5</v>
      </c>
      <c r="R306" s="98" t="n">
        <f aca="false">IFERROR(IF(O306="Dec",(K306/P306-1))," ")</f>
        <v>0.125</v>
      </c>
      <c r="S306" s="100" t="str">
        <f aca="false">IF(N306&gt;0,IF(O306="","-",IF(R306&lt;0%,"DEGROWTH","GROWTH")))</f>
        <v>GROWTH</v>
      </c>
      <c r="T306" s="69" t="n">
        <v>0</v>
      </c>
      <c r="U306" s="101" t="str">
        <f aca="false">IF(F306&lt;=$V$2,"jAN","")</f>
        <v>jAN</v>
      </c>
      <c r="V306" s="97" t="n">
        <v>0</v>
      </c>
      <c r="W306" s="102" t="n">
        <f aca="false">K306-V306</f>
        <v>22.5</v>
      </c>
      <c r="X306" s="103" t="n">
        <f aca="false">IFERROR(IF(U306="Jan",(K306/V306-1)),0)</f>
        <v>0</v>
      </c>
      <c r="Y306" s="106" t="b">
        <f aca="false">IF(T306&gt;0,IF(U306="","-",IF(X306&lt;0%,"DEGROWTH","GROWTH")))</f>
        <v>0</v>
      </c>
      <c r="Z306" s="75" t="n">
        <v>0</v>
      </c>
      <c r="AA306" s="70"/>
      <c r="AB306" s="70" t="s">
        <v>133</v>
      </c>
      <c r="AC306" s="3"/>
    </row>
    <row r="307" customFormat="false" ht="14.25" hidden="false" customHeight="true" outlineLevel="0" collapsed="false">
      <c r="A307" s="70" t="s">
        <v>133</v>
      </c>
      <c r="B307" s="72" t="s">
        <v>43</v>
      </c>
      <c r="C307" s="72" t="s">
        <v>1170</v>
      </c>
      <c r="D307" s="72" t="n">
        <v>1000000339</v>
      </c>
      <c r="E307" s="73" t="s">
        <v>1171</v>
      </c>
      <c r="F307" s="74" t="n">
        <v>43648</v>
      </c>
      <c r="G307" s="67" t="str">
        <f aca="false">IF(I307&gt;0,"Targeted Dealer","-")</f>
        <v>Targeted Dealer</v>
      </c>
      <c r="H307" s="67"/>
      <c r="I307" s="68" t="n">
        <v>170</v>
      </c>
      <c r="J307" s="68" t="n">
        <f aca="false">I307/$J$1*($J$1-$E$1)</f>
        <v>170</v>
      </c>
      <c r="K307" s="69" t="n">
        <v>117</v>
      </c>
      <c r="L307" s="69" t="n">
        <f aca="false">I307-K307</f>
        <v>53</v>
      </c>
      <c r="M307" s="69" t="n">
        <f aca="false">IFERROR((K307/J307%),"-")</f>
        <v>68.8235294117647</v>
      </c>
      <c r="N307" s="97" t="n">
        <v>110</v>
      </c>
      <c r="O307" s="98" t="str">
        <f aca="false">IF(F307&lt;=$P$2,"DEC","")</f>
        <v>DEC</v>
      </c>
      <c r="P307" s="97" t="n">
        <v>110</v>
      </c>
      <c r="Q307" s="99" t="n">
        <f aca="false">K307-P307</f>
        <v>7</v>
      </c>
      <c r="R307" s="98" t="n">
        <f aca="false">IFERROR(IF(O307="Dec",(K307/P307-1))," ")</f>
        <v>0.0636363636363637</v>
      </c>
      <c r="S307" s="100" t="str">
        <f aca="false">IF(N307&gt;0,IF(O307="","-",IF(R307&lt;0%,"DEGROWTH","GROWTH")))</f>
        <v>GROWTH</v>
      </c>
      <c r="T307" s="69" t="n">
        <v>165</v>
      </c>
      <c r="U307" s="101" t="str">
        <f aca="false">IF(F307&lt;=$V$2,"jAN","")</f>
        <v>jAN</v>
      </c>
      <c r="V307" s="97" t="n">
        <v>165</v>
      </c>
      <c r="W307" s="102" t="n">
        <f aca="false">K307-V307</f>
        <v>-48</v>
      </c>
      <c r="X307" s="103" t="n">
        <f aca="false">IFERROR(IF(U307="Jan",(K307/V307-1)),0)</f>
        <v>-0.290909090909091</v>
      </c>
      <c r="Y307" s="104" t="str">
        <f aca="false">IF(T307&gt;0,IF(U307="","-",IF(X307&lt;0%,"DEGROWTH","GROWTH")))</f>
        <v>DEGROWTH</v>
      </c>
      <c r="Z307" s="75" t="n">
        <v>0</v>
      </c>
      <c r="AA307" s="70"/>
      <c r="AB307" s="70" t="s">
        <v>133</v>
      </c>
      <c r="AC307" s="3"/>
    </row>
    <row r="308" customFormat="false" ht="14.25" hidden="false" customHeight="true" outlineLevel="0" collapsed="false">
      <c r="A308" s="70" t="s">
        <v>133</v>
      </c>
      <c r="B308" s="72" t="s">
        <v>43</v>
      </c>
      <c r="C308" s="72" t="s">
        <v>1172</v>
      </c>
      <c r="D308" s="72" t="n">
        <v>1000000815</v>
      </c>
      <c r="E308" s="73" t="s">
        <v>1173</v>
      </c>
      <c r="F308" s="74" t="n">
        <v>43700</v>
      </c>
      <c r="G308" s="67" t="str">
        <f aca="false">IF(I308&gt;0,"Targeted Dealer","-")</f>
        <v>Targeted Dealer</v>
      </c>
      <c r="H308" s="67"/>
      <c r="I308" s="68" t="n">
        <v>640</v>
      </c>
      <c r="J308" s="68" t="n">
        <f aca="false">I308/$J$1*($J$1-$E$1)</f>
        <v>640</v>
      </c>
      <c r="K308" s="69" t="n">
        <v>704.35</v>
      </c>
      <c r="L308" s="69" t="n">
        <f aca="false">I308-K308</f>
        <v>-64.35</v>
      </c>
      <c r="M308" s="69" t="n">
        <f aca="false">IFERROR((K308/J308%),"-")</f>
        <v>110.0546875</v>
      </c>
      <c r="N308" s="97" t="n">
        <v>527.6</v>
      </c>
      <c r="O308" s="98" t="str">
        <f aca="false">IF(F308&lt;=$P$2,"DEC","")</f>
        <v>DEC</v>
      </c>
      <c r="P308" s="97" t="n">
        <v>527.6</v>
      </c>
      <c r="Q308" s="99" t="n">
        <f aca="false">K308-P308</f>
        <v>176.75</v>
      </c>
      <c r="R308" s="98" t="n">
        <f aca="false">IFERROR(IF(O308="Dec",(K308/P308-1))," ")</f>
        <v>0.335007581501137</v>
      </c>
      <c r="S308" s="100" t="str">
        <f aca="false">IF(N308&gt;0,IF(O308="","-",IF(R308&lt;0%,"DEGROWTH","GROWTH")))</f>
        <v>GROWTH</v>
      </c>
      <c r="T308" s="69" t="n">
        <v>637.5</v>
      </c>
      <c r="U308" s="101" t="str">
        <f aca="false">IF(F308&lt;=$V$2,"jAN","")</f>
        <v>jAN</v>
      </c>
      <c r="V308" s="97" t="n">
        <v>637.5</v>
      </c>
      <c r="W308" s="102" t="n">
        <f aca="false">K308-V308</f>
        <v>66.85</v>
      </c>
      <c r="X308" s="103" t="n">
        <f aca="false">IFERROR(IF(U308="Jan",(K308/V308-1)),0)</f>
        <v>0.104862745098039</v>
      </c>
      <c r="Y308" s="104" t="str">
        <f aca="false">IF(T308&gt;0,IF(U308="","-",IF(X308&lt;0%,"DEGROWTH","GROWTH")))</f>
        <v>GROWTH</v>
      </c>
      <c r="Z308" s="75" t="n">
        <v>0</v>
      </c>
      <c r="AA308" s="70"/>
      <c r="AB308" s="70" t="s">
        <v>133</v>
      </c>
      <c r="AC308" s="3"/>
    </row>
    <row r="309" customFormat="false" ht="14.25" hidden="false" customHeight="true" outlineLevel="0" collapsed="false">
      <c r="A309" s="70" t="s">
        <v>133</v>
      </c>
      <c r="B309" s="72" t="s">
        <v>43</v>
      </c>
      <c r="C309" s="72" t="s">
        <v>1174</v>
      </c>
      <c r="D309" s="72" t="n">
        <v>1000000340</v>
      </c>
      <c r="E309" s="73" t="s">
        <v>1175</v>
      </c>
      <c r="F309" s="74" t="n">
        <v>44006</v>
      </c>
      <c r="G309" s="67" t="str">
        <f aca="false">IF(I309&gt;0,"Targeted Dealer","-")</f>
        <v>Targeted Dealer</v>
      </c>
      <c r="H309" s="67"/>
      <c r="I309" s="68" t="n">
        <v>60</v>
      </c>
      <c r="J309" s="68" t="n">
        <f aca="false">I309/$J$1*($J$1-$E$1)</f>
        <v>60</v>
      </c>
      <c r="K309" s="69" t="n">
        <v>30</v>
      </c>
      <c r="L309" s="69" t="n">
        <f aca="false">I309-K309</f>
        <v>30</v>
      </c>
      <c r="M309" s="69" t="n">
        <f aca="false">IFERROR((K309/J309%),"-")</f>
        <v>50</v>
      </c>
      <c r="N309" s="97" t="n">
        <v>60.5</v>
      </c>
      <c r="O309" s="98" t="str">
        <f aca="false">IF(F309&lt;=$P$2,"DEC","")</f>
        <v>DEC</v>
      </c>
      <c r="P309" s="97" t="n">
        <v>60.5</v>
      </c>
      <c r="Q309" s="99" t="n">
        <f aca="false">K309-P309</f>
        <v>-30.5</v>
      </c>
      <c r="R309" s="98" t="n">
        <f aca="false">IFERROR(IF(O309="Dec",(K309/P309-1))," ")</f>
        <v>-0.504132231404959</v>
      </c>
      <c r="S309" s="100" t="str">
        <f aca="false">IF(N309&gt;0,IF(O309="","-",IF(R309&lt;0%,"DEGROWTH","GROWTH")))</f>
        <v>DEGROWTH</v>
      </c>
      <c r="T309" s="69" t="n">
        <v>134.5</v>
      </c>
      <c r="U309" s="101" t="str">
        <f aca="false">IF(F309&lt;=$V$2,"jAN","")</f>
        <v>jAN</v>
      </c>
      <c r="V309" s="97" t="n">
        <v>134.5</v>
      </c>
      <c r="W309" s="102" t="n">
        <f aca="false">K309-V309</f>
        <v>-104.5</v>
      </c>
      <c r="X309" s="103" t="n">
        <f aca="false">IFERROR(IF(U309="Jan",(K309/V309-1)),0)</f>
        <v>-0.776951672862454</v>
      </c>
      <c r="Y309" s="104" t="str">
        <f aca="false">IF(T309&gt;0,IF(U309="","-",IF(X309&lt;0%,"DEGROWTH","GROWTH")))</f>
        <v>DEGROWTH</v>
      </c>
      <c r="Z309" s="75" t="n">
        <v>1</v>
      </c>
      <c r="AA309" s="70"/>
      <c r="AB309" s="70" t="s">
        <v>133</v>
      </c>
      <c r="AC309" s="3"/>
    </row>
    <row r="310" customFormat="false" ht="14.25" hidden="false" customHeight="true" outlineLevel="0" collapsed="false">
      <c r="A310" s="70" t="s">
        <v>133</v>
      </c>
      <c r="B310" s="72" t="s">
        <v>43</v>
      </c>
      <c r="C310" s="72" t="s">
        <v>1176</v>
      </c>
      <c r="D310" s="72" t="n">
        <v>1000000817</v>
      </c>
      <c r="E310" s="73" t="s">
        <v>1177</v>
      </c>
      <c r="F310" s="74" t="n">
        <v>44134</v>
      </c>
      <c r="G310" s="67" t="str">
        <f aca="false">IF(I310&gt;0,"Targeted Dealer","-")</f>
        <v>Targeted Dealer</v>
      </c>
      <c r="H310" s="67"/>
      <c r="I310" s="68" t="n">
        <v>50</v>
      </c>
      <c r="J310" s="68" t="n">
        <f aca="false">I310/$J$1*($J$1-$E$1)</f>
        <v>50</v>
      </c>
      <c r="K310" s="69" t="n">
        <v>56.5</v>
      </c>
      <c r="L310" s="69" t="n">
        <f aca="false">I310-K310</f>
        <v>-6.5</v>
      </c>
      <c r="M310" s="69" t="n">
        <f aca="false">IFERROR((K310/J310%),"-")</f>
        <v>113</v>
      </c>
      <c r="N310" s="97" t="n">
        <v>54</v>
      </c>
      <c r="O310" s="98" t="str">
        <f aca="false">IF(F310&lt;=$P$2,"DEC","")</f>
        <v>DEC</v>
      </c>
      <c r="P310" s="97" t="n">
        <v>54</v>
      </c>
      <c r="Q310" s="99" t="n">
        <f aca="false">K310-P310</f>
        <v>2.5</v>
      </c>
      <c r="R310" s="98" t="n">
        <f aca="false">IFERROR(IF(O310="Dec",(K310/P310-1))," ")</f>
        <v>0.0462962962962963</v>
      </c>
      <c r="S310" s="100" t="str">
        <f aca="false">IF(N310&gt;0,IF(O310="","-",IF(R310&lt;0%,"DEGROWTH","GROWTH")))</f>
        <v>GROWTH</v>
      </c>
      <c r="T310" s="69" t="n">
        <v>23</v>
      </c>
      <c r="U310" s="101" t="str">
        <f aca="false">IF(F310&lt;=$V$2,"jAN","")</f>
        <v>jAN</v>
      </c>
      <c r="V310" s="97" t="n">
        <v>23</v>
      </c>
      <c r="W310" s="102" t="n">
        <f aca="false">K310-V310</f>
        <v>33.5</v>
      </c>
      <c r="X310" s="103" t="n">
        <f aca="false">IFERROR(IF(U310="Jan",(K310/V310-1)),0)</f>
        <v>1.45652173913043</v>
      </c>
      <c r="Y310" s="104" t="str">
        <f aca="false">IF(T310&gt;0,IF(U310="","-",IF(X310&lt;0%,"DEGROWTH","GROWTH")))</f>
        <v>GROWTH</v>
      </c>
      <c r="Z310" s="75" t="n">
        <v>0</v>
      </c>
      <c r="AA310" s="70"/>
      <c r="AB310" s="70" t="s">
        <v>133</v>
      </c>
      <c r="AC310" s="3"/>
    </row>
    <row r="311" customFormat="false" ht="14.25" hidden="false" customHeight="true" outlineLevel="0" collapsed="false">
      <c r="A311" s="70" t="s">
        <v>133</v>
      </c>
      <c r="B311" s="72" t="s">
        <v>43</v>
      </c>
      <c r="C311" s="72" t="s">
        <v>1178</v>
      </c>
      <c r="D311" s="72" t="n">
        <v>1000000818</v>
      </c>
      <c r="E311" s="73" t="s">
        <v>1179</v>
      </c>
      <c r="F311" s="74" t="n">
        <v>44139</v>
      </c>
      <c r="G311" s="67" t="str">
        <f aca="false">IF(I311&gt;0,"Targeted Dealer","-")</f>
        <v>Targeted Dealer</v>
      </c>
      <c r="H311" s="67"/>
      <c r="I311" s="68" t="n">
        <v>100</v>
      </c>
      <c r="J311" s="68" t="n">
        <f aca="false">I311/$J$1*($J$1-$E$1)</f>
        <v>100</v>
      </c>
      <c r="K311" s="69" t="n">
        <v>151.75</v>
      </c>
      <c r="L311" s="69" t="n">
        <f aca="false">I311-K311</f>
        <v>-51.75</v>
      </c>
      <c r="M311" s="69" t="n">
        <f aca="false">IFERROR((K311/J311%),"-")</f>
        <v>151.75</v>
      </c>
      <c r="N311" s="97" t="n">
        <v>106.25</v>
      </c>
      <c r="O311" s="98" t="str">
        <f aca="false">IF(F311&lt;=$P$2,"DEC","")</f>
        <v>DEC</v>
      </c>
      <c r="P311" s="97" t="n">
        <v>106.25</v>
      </c>
      <c r="Q311" s="99" t="n">
        <f aca="false">K311-P311</f>
        <v>45.5</v>
      </c>
      <c r="R311" s="98" t="n">
        <f aca="false">IFERROR(IF(O311="Dec",(K311/P311-1))," ")</f>
        <v>0.428235294117647</v>
      </c>
      <c r="S311" s="100" t="str">
        <f aca="false">IF(N311&gt;0,IF(O311="","-",IF(R311&lt;0%,"DEGROWTH","GROWTH")))</f>
        <v>GROWTH</v>
      </c>
      <c r="T311" s="69" t="n">
        <v>20</v>
      </c>
      <c r="U311" s="101" t="str">
        <f aca="false">IF(F311&lt;=$V$2,"jAN","")</f>
        <v>jAN</v>
      </c>
      <c r="V311" s="97" t="n">
        <v>20</v>
      </c>
      <c r="W311" s="102" t="n">
        <f aca="false">K311-V311</f>
        <v>131.75</v>
      </c>
      <c r="X311" s="103" t="n">
        <f aca="false">IFERROR(IF(U311="Jan",(K311/V311-1)),0)</f>
        <v>6.5875</v>
      </c>
      <c r="Y311" s="104" t="str">
        <f aca="false">IF(T311&gt;0,IF(U311="","-",IF(X311&lt;0%,"DEGROWTH","GROWTH")))</f>
        <v>GROWTH</v>
      </c>
      <c r="Z311" s="75" t="n">
        <v>0</v>
      </c>
      <c r="AA311" s="70"/>
      <c r="AB311" s="70" t="s">
        <v>133</v>
      </c>
      <c r="AC311" s="3"/>
    </row>
    <row r="312" customFormat="false" ht="14.25" hidden="false" customHeight="true" outlineLevel="0" collapsed="false">
      <c r="A312" s="70" t="s">
        <v>133</v>
      </c>
      <c r="B312" s="72" t="s">
        <v>43</v>
      </c>
      <c r="C312" s="72" t="s">
        <v>1180</v>
      </c>
      <c r="D312" s="72" t="n">
        <v>1000000812</v>
      </c>
      <c r="E312" s="73" t="s">
        <v>1181</v>
      </c>
      <c r="F312" s="74" t="n">
        <v>44291</v>
      </c>
      <c r="G312" s="67" t="str">
        <f aca="false">IF(I312&gt;0,"Targeted Dealer","-")</f>
        <v>Targeted Dealer</v>
      </c>
      <c r="H312" s="67"/>
      <c r="I312" s="68" t="n">
        <v>1550</v>
      </c>
      <c r="J312" s="68" t="n">
        <f aca="false">I312/$J$1*($J$1-$E$1)</f>
        <v>1550</v>
      </c>
      <c r="K312" s="69" t="n">
        <v>1499</v>
      </c>
      <c r="L312" s="69" t="n">
        <f aca="false">I312-K312</f>
        <v>51</v>
      </c>
      <c r="M312" s="69" t="n">
        <f aca="false">IFERROR((K312/J312%),"-")</f>
        <v>96.7096774193548</v>
      </c>
      <c r="N312" s="97" t="n">
        <v>1453.4</v>
      </c>
      <c r="O312" s="98" t="str">
        <f aca="false">IF(F312&lt;=$P$2,"DEC","")</f>
        <v>DEC</v>
      </c>
      <c r="P312" s="97" t="n">
        <v>1453.4</v>
      </c>
      <c r="Q312" s="99" t="n">
        <f aca="false">K312-P312</f>
        <v>45.5999999999999</v>
      </c>
      <c r="R312" s="98" t="n">
        <f aca="false">IFERROR(IF(O312="Dec",(K312/P312-1))," ")</f>
        <v>0.0313747075822208</v>
      </c>
      <c r="S312" s="100" t="str">
        <f aca="false">IF(N312&gt;0,IF(O312="","-",IF(R312&lt;0%,"DEGROWTH","GROWTH")))</f>
        <v>GROWTH</v>
      </c>
      <c r="T312" s="69" t="n">
        <v>1473.25</v>
      </c>
      <c r="U312" s="101" t="str">
        <f aca="false">IF(F312&lt;=$V$2,"jAN","")</f>
        <v>jAN</v>
      </c>
      <c r="V312" s="97" t="n">
        <v>1473.25</v>
      </c>
      <c r="W312" s="102" t="n">
        <f aca="false">K312-V312</f>
        <v>25.75</v>
      </c>
      <c r="X312" s="103" t="n">
        <f aca="false">IFERROR(IF(U312="Jan",(K312/V312-1)),0)</f>
        <v>0.0174783641608689</v>
      </c>
      <c r="Y312" s="104" t="str">
        <f aca="false">IF(T312&gt;0,IF(U312="","-",IF(X312&lt;0%,"DEGROWTH","GROWTH")))</f>
        <v>GROWTH</v>
      </c>
      <c r="Z312" s="75" t="n">
        <v>0</v>
      </c>
      <c r="AA312" s="70"/>
      <c r="AB312" s="70" t="s">
        <v>133</v>
      </c>
      <c r="AC312" s="3"/>
    </row>
    <row r="313" customFormat="false" ht="14.25" hidden="false" customHeight="true" outlineLevel="0" collapsed="false">
      <c r="A313" s="70" t="s">
        <v>133</v>
      </c>
      <c r="B313" s="72" t="s">
        <v>43</v>
      </c>
      <c r="C313" s="72" t="s">
        <v>1182</v>
      </c>
      <c r="D313" s="72" t="n">
        <v>1000000819</v>
      </c>
      <c r="E313" s="73" t="s">
        <v>1183</v>
      </c>
      <c r="F313" s="74" t="n">
        <v>44321</v>
      </c>
      <c r="G313" s="67" t="str">
        <f aca="false">IF(I313&gt;0,"Targeted Dealer","-")</f>
        <v>Targeted Dealer</v>
      </c>
      <c r="H313" s="67"/>
      <c r="I313" s="68" t="n">
        <v>200</v>
      </c>
      <c r="J313" s="68" t="n">
        <f aca="false">I313/$J$1*($J$1-$E$1)</f>
        <v>200</v>
      </c>
      <c r="K313" s="69" t="n">
        <v>210</v>
      </c>
      <c r="L313" s="69" t="n">
        <f aca="false">I313-K313</f>
        <v>-10</v>
      </c>
      <c r="M313" s="69" t="n">
        <f aca="false">IFERROR((K313/J313%),"-")</f>
        <v>105</v>
      </c>
      <c r="N313" s="97" t="n">
        <v>168.85</v>
      </c>
      <c r="O313" s="98" t="str">
        <f aca="false">IF(F313&lt;=$P$2,"DEC","")</f>
        <v>DEC</v>
      </c>
      <c r="P313" s="97" t="n">
        <v>168.85</v>
      </c>
      <c r="Q313" s="99" t="n">
        <f aca="false">K313-P313</f>
        <v>41.15</v>
      </c>
      <c r="R313" s="98" t="n">
        <f aca="false">IFERROR(IF(O313="Dec",(K313/P313-1))," ")</f>
        <v>0.243707432632514</v>
      </c>
      <c r="S313" s="100" t="str">
        <f aca="false">IF(N313&gt;0,IF(O313="","-",IF(R313&lt;0%,"DEGROWTH","GROWTH")))</f>
        <v>GROWTH</v>
      </c>
      <c r="T313" s="69" t="n">
        <v>225</v>
      </c>
      <c r="U313" s="101" t="str">
        <f aca="false">IF(F313&lt;=$V$2,"jAN","")</f>
        <v>jAN</v>
      </c>
      <c r="V313" s="97" t="n">
        <v>225</v>
      </c>
      <c r="W313" s="102" t="n">
        <f aca="false">K313-V313</f>
        <v>-15</v>
      </c>
      <c r="X313" s="103" t="n">
        <f aca="false">IFERROR(IF(U313="Jan",(K313/V313-1)),0)</f>
        <v>-0.0666666666666667</v>
      </c>
      <c r="Y313" s="104" t="str">
        <f aca="false">IF(T313&gt;0,IF(U313="","-",IF(X313&lt;0%,"DEGROWTH","GROWTH")))</f>
        <v>DEGROWTH</v>
      </c>
      <c r="Z313" s="75" t="n">
        <v>0</v>
      </c>
      <c r="AA313" s="70"/>
      <c r="AB313" s="70" t="s">
        <v>133</v>
      </c>
      <c r="AC313" s="3"/>
    </row>
    <row r="314" customFormat="false" ht="14.25" hidden="false" customHeight="true" outlineLevel="0" collapsed="false">
      <c r="A314" s="70" t="s">
        <v>133</v>
      </c>
      <c r="B314" s="72" t="s">
        <v>43</v>
      </c>
      <c r="C314" s="72" t="s">
        <v>222</v>
      </c>
      <c r="D314" s="72" t="n">
        <v>1000000252</v>
      </c>
      <c r="E314" s="73" t="s">
        <v>223</v>
      </c>
      <c r="F314" s="74" t="n">
        <v>44398</v>
      </c>
      <c r="G314" s="67" t="str">
        <f aca="false">IF(I314&gt;0,"Targeted Dealer","-")</f>
        <v>Targeted Dealer</v>
      </c>
      <c r="H314" s="67"/>
      <c r="I314" s="68" t="n">
        <v>20</v>
      </c>
      <c r="J314" s="68" t="n">
        <f aca="false">I314/$J$1*($J$1-$E$1)</f>
        <v>20</v>
      </c>
      <c r="K314" s="69" t="n">
        <v>0</v>
      </c>
      <c r="L314" s="69" t="n">
        <f aca="false">I314-K314</f>
        <v>20</v>
      </c>
      <c r="M314" s="69" t="n">
        <f aca="false">IFERROR((K314/J314%),"-")</f>
        <v>0</v>
      </c>
      <c r="N314" s="97" t="n">
        <v>0</v>
      </c>
      <c r="O314" s="98" t="str">
        <f aca="false">IF(F314&lt;=$P$2,"DEC","")</f>
        <v>DEC</v>
      </c>
      <c r="P314" s="97" t="n">
        <v>0</v>
      </c>
      <c r="Q314" s="99" t="n">
        <f aca="false">K314-P314</f>
        <v>0</v>
      </c>
      <c r="R314" s="98" t="str">
        <f aca="false">IFERROR(IF(O314="Dec",(K314/P314-1))," ")</f>
        <v> </v>
      </c>
      <c r="S314" s="105" t="b">
        <f aca="false">IF(N314&gt;0,IF(O314="","-",IF(R314&lt;0%,"DEGROWTH","GROWTH")))</f>
        <v>0</v>
      </c>
      <c r="T314" s="69" t="n">
        <v>0</v>
      </c>
      <c r="U314" s="101" t="str">
        <f aca="false">IF(F314&lt;=$V$2,"jAN","")</f>
        <v>jAN</v>
      </c>
      <c r="V314" s="97" t="n">
        <v>0</v>
      </c>
      <c r="W314" s="102" t="n">
        <f aca="false">K314-V314</f>
        <v>0</v>
      </c>
      <c r="X314" s="103" t="n">
        <f aca="false">IFERROR(IF(U314="Jan",(K314/V314-1)),0)</f>
        <v>0</v>
      </c>
      <c r="Y314" s="106" t="b">
        <f aca="false">IF(T314&gt;0,IF(U314="","-",IF(X314&lt;0%,"DEGROWTH","GROWTH")))</f>
        <v>0</v>
      </c>
      <c r="Z314" s="75" t="n">
        <v>1</v>
      </c>
      <c r="AA314" s="70"/>
      <c r="AB314" s="70" t="s">
        <v>133</v>
      </c>
      <c r="AC314" s="3"/>
    </row>
    <row r="315" customFormat="false" ht="14.25" hidden="false" customHeight="true" outlineLevel="0" collapsed="false">
      <c r="A315" s="70" t="s">
        <v>133</v>
      </c>
      <c r="B315" s="72" t="s">
        <v>43</v>
      </c>
      <c r="C315" s="72" t="s">
        <v>224</v>
      </c>
      <c r="D315" s="72" t="n">
        <v>1000003134</v>
      </c>
      <c r="E315" s="72" t="s">
        <v>225</v>
      </c>
      <c r="F315" s="74" t="n">
        <v>44911</v>
      </c>
      <c r="G315" s="67" t="str">
        <f aca="false">IF(I315&gt;0,"Targeted Dealer","-")</f>
        <v>Targeted Dealer</v>
      </c>
      <c r="H315" s="67"/>
      <c r="I315" s="68" t="n">
        <v>130</v>
      </c>
      <c r="J315" s="68" t="n">
        <f aca="false">I315/$J$1*($J$1-$E$1)</f>
        <v>130</v>
      </c>
      <c r="K315" s="69" t="n">
        <v>30</v>
      </c>
      <c r="L315" s="69" t="n">
        <f aca="false">I315-K315</f>
        <v>100</v>
      </c>
      <c r="M315" s="69" t="n">
        <f aca="false">IFERROR((K315/J315%),"-")</f>
        <v>23.0769230769231</v>
      </c>
      <c r="N315" s="97" t="n">
        <v>81.5</v>
      </c>
      <c r="O315" s="98" t="str">
        <f aca="false">IF(F315&lt;=$P$2,"DEC","")</f>
        <v>DEC</v>
      </c>
      <c r="P315" s="97" t="n">
        <v>81.5</v>
      </c>
      <c r="Q315" s="99" t="n">
        <f aca="false">K315-P315</f>
        <v>-51.5</v>
      </c>
      <c r="R315" s="98" t="n">
        <f aca="false">IFERROR(IF(O315="Dec",(K315/P315-1))," ")</f>
        <v>-0.631901840490798</v>
      </c>
      <c r="S315" s="100" t="str">
        <f aca="false">IF(N315&gt;0,IF(O315="","-",IF(R315&lt;0%,"DEGROWTH","GROWTH")))</f>
        <v>DEGROWTH</v>
      </c>
      <c r="T315" s="69" t="n">
        <v>174</v>
      </c>
      <c r="U315" s="101" t="str">
        <f aca="false">IF(F315&lt;=$V$2,"jAN","")</f>
        <v>jAN</v>
      </c>
      <c r="V315" s="97" t="n">
        <v>174</v>
      </c>
      <c r="W315" s="102" t="n">
        <f aca="false">K315-V315</f>
        <v>-144</v>
      </c>
      <c r="X315" s="103" t="n">
        <f aca="false">IFERROR(IF(U315="Jan",(K315/V315-1)),0)</f>
        <v>-0.827586206896552</v>
      </c>
      <c r="Y315" s="104" t="str">
        <f aca="false">IF(T315&gt;0,IF(U315="","-",IF(X315&lt;0%,"DEGROWTH","GROWTH")))</f>
        <v>DEGROWTH</v>
      </c>
      <c r="Z315" s="75" t="n">
        <v>0</v>
      </c>
      <c r="AA315" s="70"/>
      <c r="AB315" s="70" t="s">
        <v>133</v>
      </c>
      <c r="AC315" s="3"/>
    </row>
    <row r="316" customFormat="false" ht="14.25" hidden="false" customHeight="true" outlineLevel="0" collapsed="false">
      <c r="A316" s="70" t="s">
        <v>133</v>
      </c>
      <c r="B316" s="72" t="s">
        <v>43</v>
      </c>
      <c r="C316" s="72" t="s">
        <v>226</v>
      </c>
      <c r="D316" s="72" t="n">
        <v>1000003308</v>
      </c>
      <c r="E316" s="72" t="s">
        <v>227</v>
      </c>
      <c r="F316" s="74" t="n">
        <v>44957</v>
      </c>
      <c r="G316" s="67" t="str">
        <f aca="false">IF(I316&gt;0,"Targeted Dealer","-")</f>
        <v>Targeted Dealer</v>
      </c>
      <c r="H316" s="67"/>
      <c r="I316" s="68" t="n">
        <v>40</v>
      </c>
      <c r="J316" s="68" t="n">
        <f aca="false">I316/$J$1*($J$1-$E$1)</f>
        <v>40</v>
      </c>
      <c r="K316" s="69" t="n">
        <v>0</v>
      </c>
      <c r="L316" s="69" t="n">
        <f aca="false">I316-K316</f>
        <v>40</v>
      </c>
      <c r="M316" s="69" t="n">
        <f aca="false">IFERROR((K316/J316%),"-")</f>
        <v>0</v>
      </c>
      <c r="N316" s="97" t="n">
        <v>0</v>
      </c>
      <c r="O316" s="98" t="str">
        <f aca="false">IF(F316&lt;=$P$2,"DEC","")</f>
        <v>DEC</v>
      </c>
      <c r="P316" s="97" t="n">
        <v>0</v>
      </c>
      <c r="Q316" s="99" t="n">
        <f aca="false">K316-P316</f>
        <v>0</v>
      </c>
      <c r="R316" s="98" t="str">
        <f aca="false">IFERROR(IF(O316="Dec",(K316/P316-1))," ")</f>
        <v> </v>
      </c>
      <c r="S316" s="105" t="b">
        <f aca="false">IF(N316&gt;0,IF(O316="","-",IF(R316&lt;0%,"DEGROWTH","GROWTH")))</f>
        <v>0</v>
      </c>
      <c r="T316" s="69" t="n">
        <v>28.5</v>
      </c>
      <c r="U316" s="101" t="str">
        <f aca="false">IF(F316&lt;=$V$2,"jAN","")</f>
        <v>jAN</v>
      </c>
      <c r="V316" s="97" t="n">
        <v>28.5</v>
      </c>
      <c r="W316" s="102" t="n">
        <f aca="false">K316-V316</f>
        <v>-28.5</v>
      </c>
      <c r="X316" s="103" t="n">
        <f aca="false">IFERROR(IF(U316="Jan",(K316/V316-1)),0)</f>
        <v>-1</v>
      </c>
      <c r="Y316" s="104" t="str">
        <f aca="false">IF(T316&gt;0,IF(U316="","-",IF(X316&lt;0%,"DEGROWTH","GROWTH")))</f>
        <v>DEGROWTH</v>
      </c>
      <c r="Z316" s="75" t="n">
        <v>1</v>
      </c>
      <c r="AA316" s="70"/>
      <c r="AB316" s="70" t="s">
        <v>133</v>
      </c>
      <c r="AC316" s="3"/>
    </row>
    <row r="317" customFormat="false" ht="14.25" hidden="false" customHeight="true" outlineLevel="0" collapsed="false">
      <c r="A317" s="70" t="s">
        <v>133</v>
      </c>
      <c r="B317" s="72" t="s">
        <v>43</v>
      </c>
      <c r="C317" s="72" t="s">
        <v>1184</v>
      </c>
      <c r="D317" s="72" t="n">
        <v>1000003473</v>
      </c>
      <c r="E317" s="72" t="s">
        <v>1185</v>
      </c>
      <c r="F317" s="74" t="n">
        <v>45021</v>
      </c>
      <c r="G317" s="67" t="str">
        <f aca="false">IF(I317&gt;0,"Targeted Dealer","-")</f>
        <v>Targeted Dealer</v>
      </c>
      <c r="H317" s="67"/>
      <c r="I317" s="68" t="n">
        <v>80</v>
      </c>
      <c r="J317" s="68" t="n">
        <f aca="false">I317/$J$1*($J$1-$E$1)</f>
        <v>80</v>
      </c>
      <c r="K317" s="69" t="n">
        <v>70</v>
      </c>
      <c r="L317" s="69" t="n">
        <f aca="false">I317-K317</f>
        <v>10</v>
      </c>
      <c r="M317" s="69" t="n">
        <f aca="false">IFERROR((K317/J317%),"-")</f>
        <v>87.5</v>
      </c>
      <c r="N317" s="97" t="n">
        <v>62.5</v>
      </c>
      <c r="O317" s="98" t="str">
        <f aca="false">IF(F317&lt;=$P$2,"DEC","")</f>
        <v>DEC</v>
      </c>
      <c r="P317" s="97" t="n">
        <v>62.5</v>
      </c>
      <c r="Q317" s="99" t="n">
        <f aca="false">K317-P317</f>
        <v>7.5</v>
      </c>
      <c r="R317" s="98" t="n">
        <f aca="false">IFERROR(IF(O317="Dec",(K317/P317-1))," ")</f>
        <v>0.12</v>
      </c>
      <c r="S317" s="100" t="str">
        <f aca="false">IF(N317&gt;0,IF(O317="","-",IF(R317&lt;0%,"DEGROWTH","GROWTH")))</f>
        <v>GROWTH</v>
      </c>
      <c r="T317" s="69" t="n">
        <v>87.5</v>
      </c>
      <c r="U317" s="101" t="str">
        <f aca="false">IF(F317&lt;=$V$2,"jAN","")</f>
        <v>jAN</v>
      </c>
      <c r="V317" s="97" t="n">
        <v>87.5</v>
      </c>
      <c r="W317" s="102" t="n">
        <f aca="false">K317-V317</f>
        <v>-17.5</v>
      </c>
      <c r="X317" s="103" t="n">
        <f aca="false">IFERROR(IF(U317="Jan",(K317/V317-1)),0)</f>
        <v>-0.2</v>
      </c>
      <c r="Y317" s="104" t="str">
        <f aca="false">IF(T317&gt;0,IF(U317="","-",IF(X317&lt;0%,"DEGROWTH","GROWTH")))</f>
        <v>DEGROWTH</v>
      </c>
      <c r="Z317" s="75" t="n">
        <v>0</v>
      </c>
      <c r="AA317" s="70"/>
      <c r="AB317" s="70" t="s">
        <v>133</v>
      </c>
      <c r="AC317" s="3"/>
    </row>
    <row r="318" customFormat="false" ht="14.25" hidden="false" customHeight="true" outlineLevel="0" collapsed="false">
      <c r="A318" s="70" t="s">
        <v>133</v>
      </c>
      <c r="B318" s="72" t="s">
        <v>43</v>
      </c>
      <c r="C318" s="72" t="s">
        <v>1186</v>
      </c>
      <c r="D318" s="72" t="n">
        <v>1000003502</v>
      </c>
      <c r="E318" s="72" t="s">
        <v>1187</v>
      </c>
      <c r="F318" s="74" t="n">
        <v>45042</v>
      </c>
      <c r="G318" s="67" t="str">
        <f aca="false">IF(I318&gt;0,"Targeted Dealer","-")</f>
        <v>Targeted Dealer</v>
      </c>
      <c r="H318" s="67"/>
      <c r="I318" s="68" t="n">
        <v>200</v>
      </c>
      <c r="J318" s="68" t="n">
        <f aca="false">I318/$J$1*($J$1-$E$1)</f>
        <v>200</v>
      </c>
      <c r="K318" s="69" t="n">
        <v>315</v>
      </c>
      <c r="L318" s="69" t="n">
        <f aca="false">I318-K318</f>
        <v>-115</v>
      </c>
      <c r="M318" s="69" t="n">
        <f aca="false">IFERROR((K318/J318%),"-")</f>
        <v>157.5</v>
      </c>
      <c r="N318" s="97" t="n">
        <v>307.75</v>
      </c>
      <c r="O318" s="98" t="str">
        <f aca="false">IF(F318&lt;=$P$2,"DEC","")</f>
        <v>DEC</v>
      </c>
      <c r="P318" s="97" t="n">
        <v>307.75</v>
      </c>
      <c r="Q318" s="99" t="n">
        <f aca="false">K318-P318</f>
        <v>7.25</v>
      </c>
      <c r="R318" s="98" t="n">
        <f aca="false">IFERROR(IF(O318="Dec",(K318/P318-1))," ")</f>
        <v>0.0235580828594639</v>
      </c>
      <c r="S318" s="100" t="str">
        <f aca="false">IF(N318&gt;0,IF(O318="","-",IF(R318&lt;0%,"DEGROWTH","GROWTH")))</f>
        <v>GROWTH</v>
      </c>
      <c r="T318" s="69" t="n">
        <v>164</v>
      </c>
      <c r="U318" s="101" t="str">
        <f aca="false">IF(F318&lt;=$V$2,"jAN","")</f>
        <v>jAN</v>
      </c>
      <c r="V318" s="97" t="n">
        <v>164</v>
      </c>
      <c r="W318" s="102" t="n">
        <f aca="false">K318-V318</f>
        <v>151</v>
      </c>
      <c r="X318" s="103" t="n">
        <f aca="false">IFERROR(IF(U318="Jan",(K318/V318-1)),0)</f>
        <v>0.920731707317073</v>
      </c>
      <c r="Y318" s="104" t="str">
        <f aca="false">IF(T318&gt;0,IF(U318="","-",IF(X318&lt;0%,"DEGROWTH","GROWTH")))</f>
        <v>GROWTH</v>
      </c>
      <c r="Z318" s="75" t="n">
        <v>0</v>
      </c>
      <c r="AA318" s="70"/>
      <c r="AB318" s="70" t="s">
        <v>133</v>
      </c>
      <c r="AC318" s="3"/>
    </row>
    <row r="319" customFormat="false" ht="14.25" hidden="false" customHeight="true" outlineLevel="0" collapsed="false">
      <c r="A319" s="70" t="s">
        <v>133</v>
      </c>
      <c r="B319" s="72" t="s">
        <v>43</v>
      </c>
      <c r="C319" s="72" t="s">
        <v>1188</v>
      </c>
      <c r="D319" s="72" t="n">
        <v>1000003566</v>
      </c>
      <c r="E319" s="72" t="s">
        <v>1189</v>
      </c>
      <c r="F319" s="74" t="n">
        <v>45078</v>
      </c>
      <c r="G319" s="67" t="str">
        <f aca="false">IF(I319&gt;0,"Targeted Dealer","-")</f>
        <v>Targeted Dealer</v>
      </c>
      <c r="H319" s="67"/>
      <c r="I319" s="68" t="n">
        <v>50</v>
      </c>
      <c r="J319" s="68" t="n">
        <f aca="false">I319/$J$1*($J$1-$E$1)</f>
        <v>50</v>
      </c>
      <c r="K319" s="69" t="n">
        <v>45</v>
      </c>
      <c r="L319" s="69" t="n">
        <f aca="false">I319-K319</f>
        <v>5</v>
      </c>
      <c r="M319" s="69" t="n">
        <f aca="false">IFERROR((K319/J319%),"-")</f>
        <v>90</v>
      </c>
      <c r="N319" s="97" t="n">
        <v>55</v>
      </c>
      <c r="O319" s="98" t="str">
        <f aca="false">IF(F319&lt;=$P$2,"DEC","")</f>
        <v>DEC</v>
      </c>
      <c r="P319" s="97" t="n">
        <v>55</v>
      </c>
      <c r="Q319" s="99" t="n">
        <f aca="false">K319-P319</f>
        <v>-10</v>
      </c>
      <c r="R319" s="98" t="n">
        <f aca="false">IFERROR(IF(O319="Dec",(K319/P319-1))," ")</f>
        <v>-0.181818181818182</v>
      </c>
      <c r="S319" s="100" t="str">
        <f aca="false">IF(N319&gt;0,IF(O319="","-",IF(R319&lt;0%,"DEGROWTH","GROWTH")))</f>
        <v>DEGROWTH</v>
      </c>
      <c r="T319" s="69" t="n">
        <v>39</v>
      </c>
      <c r="U319" s="101" t="str">
        <f aca="false">IF(F319&lt;=$V$2,"jAN","")</f>
        <v>jAN</v>
      </c>
      <c r="V319" s="97" t="n">
        <v>39</v>
      </c>
      <c r="W319" s="102" t="n">
        <f aca="false">K319-V319</f>
        <v>6</v>
      </c>
      <c r="X319" s="103" t="n">
        <f aca="false">IFERROR(IF(U319="Jan",(K319/V319-1)),0)</f>
        <v>0.153846153846154</v>
      </c>
      <c r="Y319" s="104" t="str">
        <f aca="false">IF(T319&gt;0,IF(U319="","-",IF(X319&lt;0%,"DEGROWTH","GROWTH")))</f>
        <v>GROWTH</v>
      </c>
      <c r="Z319" s="75" t="n">
        <v>0</v>
      </c>
      <c r="AA319" s="70"/>
      <c r="AB319" s="70" t="s">
        <v>133</v>
      </c>
      <c r="AC319" s="3"/>
    </row>
    <row r="320" customFormat="false" ht="14.25" hidden="false" customHeight="true" outlineLevel="0" collapsed="false">
      <c r="A320" s="70" t="s">
        <v>133</v>
      </c>
      <c r="B320" s="72" t="s">
        <v>43</v>
      </c>
      <c r="C320" s="72" t="s">
        <v>3602</v>
      </c>
      <c r="D320" s="72" t="n">
        <v>1000003683</v>
      </c>
      <c r="E320" s="72" t="s">
        <v>3603</v>
      </c>
      <c r="F320" s="74" t="n">
        <v>45148</v>
      </c>
      <c r="G320" s="67" t="str">
        <f aca="false">IF(I320&gt;0,"Targeted Dealer","-")</f>
        <v>-</v>
      </c>
      <c r="H320" s="67"/>
      <c r="I320" s="68" t="n">
        <v>0</v>
      </c>
      <c r="J320" s="68" t="n">
        <f aca="false">I320/$J$1*($J$1-$E$1)</f>
        <v>0</v>
      </c>
      <c r="K320" s="69" t="n">
        <v>0</v>
      </c>
      <c r="L320" s="69" t="n">
        <f aca="false">I320-K320</f>
        <v>0</v>
      </c>
      <c r="M320" s="69" t="str">
        <f aca="false">IFERROR((K320/J320%),"-")</f>
        <v>-</v>
      </c>
      <c r="N320" s="97" t="n">
        <v>0</v>
      </c>
      <c r="O320" s="98" t="str">
        <f aca="false">IF(F320&lt;=$P$2,"DEC","")</f>
        <v>DEC</v>
      </c>
      <c r="P320" s="97" t="n">
        <v>0</v>
      </c>
      <c r="Q320" s="99" t="n">
        <f aca="false">K320-P320</f>
        <v>0</v>
      </c>
      <c r="R320" s="98" t="str">
        <f aca="false">IFERROR(IF(O320="Dec",(K320/P320-1))," ")</f>
        <v> </v>
      </c>
      <c r="S320" s="105" t="b">
        <f aca="false">IF(N320&gt;0,IF(O320="","-",IF(R320&lt;0%,"DEGROWTH","GROWTH")))</f>
        <v>0</v>
      </c>
      <c r="T320" s="69" t="n">
        <v>41</v>
      </c>
      <c r="U320" s="101" t="str">
        <f aca="false">IF(F320&lt;=$V$2,"jAN","")</f>
        <v>jAN</v>
      </c>
      <c r="V320" s="97" t="n">
        <v>41</v>
      </c>
      <c r="W320" s="102" t="n">
        <f aca="false">K320-V320</f>
        <v>-41</v>
      </c>
      <c r="X320" s="103" t="n">
        <f aca="false">IFERROR(IF(U320="Jan",(K320/V320-1)),0)</f>
        <v>-1</v>
      </c>
      <c r="Y320" s="104" t="str">
        <f aca="false">IF(T320&gt;0,IF(U320="","-",IF(X320&lt;0%,"DEGROWTH","GROWTH")))</f>
        <v>DEGROWTH</v>
      </c>
      <c r="Z320" s="75" t="n">
        <v>0</v>
      </c>
      <c r="AA320" s="70"/>
      <c r="AB320" s="70" t="s">
        <v>133</v>
      </c>
      <c r="AC320" s="3"/>
    </row>
    <row r="321" customFormat="false" ht="14.25" hidden="false" customHeight="true" outlineLevel="0" collapsed="false">
      <c r="A321" s="70" t="s">
        <v>133</v>
      </c>
      <c r="B321" s="72" t="s">
        <v>43</v>
      </c>
      <c r="C321" s="72" t="s">
        <v>3907</v>
      </c>
      <c r="D321" s="72" t="n">
        <v>1000003715</v>
      </c>
      <c r="E321" s="72" t="s">
        <v>3908</v>
      </c>
      <c r="F321" s="74" t="n">
        <v>45181</v>
      </c>
      <c r="G321" s="67" t="str">
        <f aca="false">IF(I321&gt;0,"Targeted Dealer","-")</f>
        <v>Targeted Dealer</v>
      </c>
      <c r="H321" s="67"/>
      <c r="I321" s="68" t="n">
        <v>40</v>
      </c>
      <c r="J321" s="68" t="n">
        <f aca="false">I321/$J$1*($J$1-$E$1)</f>
        <v>40</v>
      </c>
      <c r="K321" s="69" t="n">
        <v>0</v>
      </c>
      <c r="L321" s="69" t="n">
        <f aca="false">I321-K321</f>
        <v>40</v>
      </c>
      <c r="M321" s="69" t="n">
        <f aca="false">IFERROR((K321/J321%),"-")</f>
        <v>0</v>
      </c>
      <c r="N321" s="97" t="n">
        <v>0</v>
      </c>
      <c r="O321" s="98" t="str">
        <f aca="false">IF(F321&lt;=$P$2,"DEC","")</f>
        <v>DEC</v>
      </c>
      <c r="P321" s="97" t="n">
        <v>0</v>
      </c>
      <c r="Q321" s="99" t="n">
        <f aca="false">K321-P321</f>
        <v>0</v>
      </c>
      <c r="R321" s="98" t="str">
        <f aca="false">IFERROR(IF(O321="Dec",(K321/P321-1))," ")</f>
        <v> </v>
      </c>
      <c r="S321" s="105" t="b">
        <f aca="false">IF(N321&gt;0,IF(O321="","-",IF(R321&lt;0%,"DEGROWTH","GROWTH")))</f>
        <v>0</v>
      </c>
      <c r="T321" s="69" t="n">
        <v>69.5</v>
      </c>
      <c r="U321" s="101" t="str">
        <f aca="false">IF(F321&lt;=$V$2,"jAN","")</f>
        <v>jAN</v>
      </c>
      <c r="V321" s="97" t="n">
        <v>69.5</v>
      </c>
      <c r="W321" s="102" t="n">
        <f aca="false">K321-V321</f>
        <v>-69.5</v>
      </c>
      <c r="X321" s="103" t="n">
        <f aca="false">IFERROR(IF(U321="Jan",(K321/V321-1)),0)</f>
        <v>-1</v>
      </c>
      <c r="Y321" s="104" t="str">
        <f aca="false">IF(T321&gt;0,IF(U321="","-",IF(X321&lt;0%,"DEGROWTH","GROWTH")))</f>
        <v>DEGROWTH</v>
      </c>
      <c r="Z321" s="75" t="n">
        <v>0</v>
      </c>
      <c r="AA321" s="70"/>
      <c r="AB321" s="70" t="s">
        <v>133</v>
      </c>
      <c r="AC321" s="3"/>
    </row>
    <row r="322" customFormat="false" ht="14.25" hidden="false" customHeight="true" outlineLevel="0" collapsed="false">
      <c r="A322" s="70" t="s">
        <v>133</v>
      </c>
      <c r="B322" s="72" t="s">
        <v>43</v>
      </c>
      <c r="C322" s="72" t="s">
        <v>1190</v>
      </c>
      <c r="D322" s="72" t="n">
        <v>1000003732</v>
      </c>
      <c r="E322" s="72" t="s">
        <v>1191</v>
      </c>
      <c r="F322" s="74" t="n">
        <v>45219</v>
      </c>
      <c r="G322" s="67" t="str">
        <f aca="false">IF(I322&gt;0,"Targeted Dealer","-")</f>
        <v>Targeted Dealer</v>
      </c>
      <c r="H322" s="67"/>
      <c r="I322" s="68" t="n">
        <v>1150</v>
      </c>
      <c r="J322" s="68" t="n">
        <f aca="false">I322/$J$1*($J$1-$E$1)</f>
        <v>1150</v>
      </c>
      <c r="K322" s="69" t="n">
        <v>1209.25</v>
      </c>
      <c r="L322" s="69" t="n">
        <f aca="false">I322-K322</f>
        <v>-59.25</v>
      </c>
      <c r="M322" s="69" t="n">
        <f aca="false">IFERROR((K322/J322%),"-")</f>
        <v>105.152173913043</v>
      </c>
      <c r="N322" s="97" t="n">
        <v>1418.45</v>
      </c>
      <c r="O322" s="98" t="str">
        <f aca="false">IF(F322&lt;=$P$2,"DEC","")</f>
        <v>DEC</v>
      </c>
      <c r="P322" s="97" t="n">
        <v>1418.45</v>
      </c>
      <c r="Q322" s="99" t="n">
        <f aca="false">K322-P322</f>
        <v>-209.2</v>
      </c>
      <c r="R322" s="98" t="n">
        <f aca="false">IFERROR(IF(O322="Dec",(K322/P322-1))," ")</f>
        <v>-0.147484930734252</v>
      </c>
      <c r="S322" s="100" t="str">
        <f aca="false">IF(N322&gt;0,IF(O322="","-",IF(R322&lt;0%,"DEGROWTH","GROWTH")))</f>
        <v>DEGROWTH</v>
      </c>
      <c r="T322" s="69" t="n">
        <v>699.5</v>
      </c>
      <c r="U322" s="101" t="str">
        <f aca="false">IF(F322&lt;=$V$2,"jAN","")</f>
        <v>jAN</v>
      </c>
      <c r="V322" s="97" t="n">
        <v>699.5</v>
      </c>
      <c r="W322" s="102" t="n">
        <f aca="false">K322-V322</f>
        <v>509.75</v>
      </c>
      <c r="X322" s="103" t="n">
        <f aca="false">IFERROR(IF(U322="Jan",(K322/V322-1)),0)</f>
        <v>0.728734810578985</v>
      </c>
      <c r="Y322" s="104" t="str">
        <f aca="false">IF(T322&gt;0,IF(U322="","-",IF(X322&lt;0%,"DEGROWTH","GROWTH")))</f>
        <v>GROWTH</v>
      </c>
      <c r="Z322" s="75" t="n">
        <v>0</v>
      </c>
      <c r="AA322" s="70"/>
      <c r="AB322" s="70" t="s">
        <v>133</v>
      </c>
      <c r="AC322" s="3"/>
    </row>
    <row r="323" customFormat="false" ht="14.25" hidden="false" customHeight="true" outlineLevel="0" collapsed="false">
      <c r="A323" s="70" t="s">
        <v>133</v>
      </c>
      <c r="B323" s="72" t="s">
        <v>43</v>
      </c>
      <c r="C323" s="72" t="s">
        <v>1192</v>
      </c>
      <c r="D323" s="72" t="n">
        <v>1000003794</v>
      </c>
      <c r="E323" s="72" t="s">
        <v>1193</v>
      </c>
      <c r="F323" s="74" t="n">
        <v>45281</v>
      </c>
      <c r="G323" s="67" t="str">
        <f aca="false">IF(I323&gt;0,"Targeted Dealer","-")</f>
        <v>Targeted Dealer</v>
      </c>
      <c r="H323" s="67"/>
      <c r="I323" s="68" t="n">
        <v>120</v>
      </c>
      <c r="J323" s="68" t="n">
        <f aca="false">I323/$J$1*($J$1-$E$1)</f>
        <v>120</v>
      </c>
      <c r="K323" s="69" t="n">
        <v>135</v>
      </c>
      <c r="L323" s="69" t="n">
        <f aca="false">I323-K323</f>
        <v>-15</v>
      </c>
      <c r="M323" s="69" t="n">
        <f aca="false">IFERROR((K323/J323%),"-")</f>
        <v>112.5</v>
      </c>
      <c r="N323" s="97" t="n">
        <v>95</v>
      </c>
      <c r="O323" s="98" t="str">
        <f aca="false">IF(F323&lt;=$P$2,"DEC","")</f>
        <v>DEC</v>
      </c>
      <c r="P323" s="97" t="n">
        <v>95</v>
      </c>
      <c r="Q323" s="99" t="n">
        <f aca="false">K323-P323</f>
        <v>40</v>
      </c>
      <c r="R323" s="98" t="n">
        <f aca="false">IFERROR(IF(O323="Dec",(K323/P323-1))," ")</f>
        <v>0.421052631578947</v>
      </c>
      <c r="S323" s="100" t="str">
        <f aca="false">IF(N323&gt;0,IF(O323="","-",IF(R323&lt;0%,"DEGROWTH","GROWTH")))</f>
        <v>GROWTH</v>
      </c>
      <c r="T323" s="69" t="n">
        <v>85</v>
      </c>
      <c r="U323" s="101" t="str">
        <f aca="false">IF(F323&lt;=$V$2,"jAN","")</f>
        <v>jAN</v>
      </c>
      <c r="V323" s="97" t="n">
        <v>85</v>
      </c>
      <c r="W323" s="102" t="n">
        <f aca="false">K323-V323</f>
        <v>50</v>
      </c>
      <c r="X323" s="103" t="n">
        <f aca="false">IFERROR(IF(U323="Jan",(K323/V323-1)),0)</f>
        <v>0.588235294117647</v>
      </c>
      <c r="Y323" s="104" t="str">
        <f aca="false">IF(T323&gt;0,IF(U323="","-",IF(X323&lt;0%,"DEGROWTH","GROWTH")))</f>
        <v>GROWTH</v>
      </c>
      <c r="Z323" s="75" t="n">
        <v>0</v>
      </c>
      <c r="AA323" s="70"/>
      <c r="AB323" s="70" t="s">
        <v>133</v>
      </c>
      <c r="AC323" s="3"/>
    </row>
    <row r="324" customFormat="false" ht="14.25" hidden="false" customHeight="true" outlineLevel="0" collapsed="false">
      <c r="A324" s="70" t="s">
        <v>133</v>
      </c>
      <c r="B324" s="72" t="s">
        <v>43</v>
      </c>
      <c r="C324" s="72" t="s">
        <v>1194</v>
      </c>
      <c r="D324" s="72" t="n">
        <v>1000003817</v>
      </c>
      <c r="E324" s="72" t="s">
        <v>1195</v>
      </c>
      <c r="F324" s="78" t="n">
        <v>45301</v>
      </c>
      <c r="G324" s="67" t="str">
        <f aca="false">IF(I324&gt;0,"Targeted Dealer","-")</f>
        <v>Targeted Dealer</v>
      </c>
      <c r="H324" s="67"/>
      <c r="I324" s="68" t="n">
        <v>90</v>
      </c>
      <c r="J324" s="68" t="n">
        <f aca="false">I324/$J$1*($J$1-$E$1)</f>
        <v>90</v>
      </c>
      <c r="K324" s="69" t="n">
        <v>90</v>
      </c>
      <c r="L324" s="69" t="n">
        <f aca="false">I324-K324</f>
        <v>0</v>
      </c>
      <c r="M324" s="69" t="n">
        <f aca="false">IFERROR((K324/J324%),"-")</f>
        <v>100</v>
      </c>
      <c r="N324" s="97" t="n">
        <v>140</v>
      </c>
      <c r="O324" s="98" t="str">
        <f aca="false">IF(F324&lt;=$P$2,"DEC","")</f>
        <v>DEC</v>
      </c>
      <c r="P324" s="97" t="n">
        <v>140</v>
      </c>
      <c r="Q324" s="99" t="n">
        <f aca="false">K324-P324</f>
        <v>-50</v>
      </c>
      <c r="R324" s="98" t="n">
        <f aca="false">IFERROR(IF(O324="Dec",(K324/P324-1))," ")</f>
        <v>-0.357142857142857</v>
      </c>
      <c r="S324" s="100" t="str">
        <f aca="false">IF(N324&gt;0,IF(O324="","-",IF(R324&lt;0%,"DEGROWTH","GROWTH")))</f>
        <v>DEGROWTH</v>
      </c>
      <c r="T324" s="69" t="n">
        <v>80</v>
      </c>
      <c r="U324" s="101" t="str">
        <f aca="false">IF(F324&lt;=$V$2,"jAN","")</f>
        <v>jAN</v>
      </c>
      <c r="V324" s="97" t="n">
        <v>80</v>
      </c>
      <c r="W324" s="102" t="n">
        <f aca="false">K324-V324</f>
        <v>10</v>
      </c>
      <c r="X324" s="103" t="n">
        <f aca="false">IFERROR(IF(U324="Jan",(K324/V324-1)),0)</f>
        <v>0.125</v>
      </c>
      <c r="Y324" s="104" t="str">
        <f aca="false">IF(T324&gt;0,IF(U324="","-",IF(X324&lt;0%,"DEGROWTH","GROWTH")))</f>
        <v>GROWTH</v>
      </c>
      <c r="Z324" s="75" t="n">
        <v>0</v>
      </c>
      <c r="AA324" s="70"/>
      <c r="AB324" s="70" t="s">
        <v>133</v>
      </c>
      <c r="AC324" s="3"/>
    </row>
    <row r="325" customFormat="false" ht="14.25" hidden="false" customHeight="true" outlineLevel="0" collapsed="false">
      <c r="A325" s="75" t="s">
        <v>133</v>
      </c>
      <c r="B325" s="79" t="s">
        <v>43</v>
      </c>
      <c r="C325" s="79" t="s">
        <v>3909</v>
      </c>
      <c r="D325" s="79" t="n">
        <v>1000003914</v>
      </c>
      <c r="E325" s="79" t="s">
        <v>3910</v>
      </c>
      <c r="F325" s="74" t="n">
        <v>45402</v>
      </c>
      <c r="G325" s="67" t="str">
        <f aca="false">IF(I325&gt;0,"Targeted Dealer","-")</f>
        <v>-</v>
      </c>
      <c r="H325" s="67"/>
      <c r="I325" s="68" t="n">
        <v>0</v>
      </c>
      <c r="J325" s="68" t="n">
        <f aca="false">I325/$J$1*($J$1-$E$1)</f>
        <v>0</v>
      </c>
      <c r="K325" s="69" t="n">
        <v>0</v>
      </c>
      <c r="L325" s="69" t="n">
        <f aca="false">I325-K325</f>
        <v>0</v>
      </c>
      <c r="M325" s="69" t="str">
        <f aca="false">IFERROR((K325/J325%),"-")</f>
        <v>-</v>
      </c>
      <c r="N325" s="97" t="n">
        <v>0</v>
      </c>
      <c r="O325" s="98" t="str">
        <f aca="false">IF(F325&lt;=$P$2,"DEC","")</f>
        <v>DEC</v>
      </c>
      <c r="P325" s="97" t="n">
        <v>0</v>
      </c>
      <c r="Q325" s="99" t="n">
        <f aca="false">K325-P325</f>
        <v>0</v>
      </c>
      <c r="R325" s="98" t="str">
        <f aca="false">IFERROR(IF(O325="Dec",(K325/P325-1))," ")</f>
        <v> </v>
      </c>
      <c r="S325" s="105" t="b">
        <f aca="false">IF(N325&gt;0,IF(O325="","-",IF(R325&lt;0%,"DEGROWTH","GROWTH")))</f>
        <v>0</v>
      </c>
      <c r="T325" s="69" t="n">
        <v>34.5</v>
      </c>
      <c r="U325" s="101" t="str">
        <f aca="false">IF(F325&lt;=$V$2,"jAN","")</f>
        <v>jAN</v>
      </c>
      <c r="V325" s="97" t="n">
        <v>34.5</v>
      </c>
      <c r="W325" s="102" t="n">
        <f aca="false">K325-V325</f>
        <v>-34.5</v>
      </c>
      <c r="X325" s="103" t="n">
        <f aca="false">IFERROR(IF(U325="Jan",(K325/V325-1)),0)</f>
        <v>-1</v>
      </c>
      <c r="Y325" s="104" t="str">
        <f aca="false">IF(T325&gt;0,IF(U325="","-",IF(X325&lt;0%,"DEGROWTH","GROWTH")))</f>
        <v>DEGROWTH</v>
      </c>
      <c r="Z325" s="75" t="n">
        <v>0</v>
      </c>
      <c r="AA325" s="70"/>
      <c r="AB325" s="75" t="s">
        <v>133</v>
      </c>
      <c r="AC325" s="3"/>
    </row>
    <row r="326" customFormat="false" ht="14.25" hidden="false" customHeight="true" outlineLevel="0" collapsed="false">
      <c r="A326" s="75" t="s">
        <v>133</v>
      </c>
      <c r="B326" s="79" t="s">
        <v>43</v>
      </c>
      <c r="C326" s="79" t="s">
        <v>1196</v>
      </c>
      <c r="D326" s="79" t="n">
        <v>1000003953</v>
      </c>
      <c r="E326" s="79" t="s">
        <v>1197</v>
      </c>
      <c r="F326" s="74" t="n">
        <v>45427</v>
      </c>
      <c r="G326" s="67" t="str">
        <f aca="false">IF(I326&gt;0,"Targeted Dealer","-")</f>
        <v>Targeted Dealer</v>
      </c>
      <c r="H326" s="67"/>
      <c r="I326" s="68" t="n">
        <v>300</v>
      </c>
      <c r="J326" s="68" t="n">
        <f aca="false">I326/$J$1*($J$1-$E$1)</f>
        <v>300</v>
      </c>
      <c r="K326" s="69" t="n">
        <v>401.25</v>
      </c>
      <c r="L326" s="69" t="n">
        <f aca="false">I326-K326</f>
        <v>-101.25</v>
      </c>
      <c r="M326" s="69" t="n">
        <f aca="false">IFERROR((K326/J326%),"-")</f>
        <v>133.75</v>
      </c>
      <c r="N326" s="97" t="n">
        <v>349.25</v>
      </c>
      <c r="O326" s="98" t="str">
        <f aca="false">IF(F326&lt;=$P$2,"DEC","")</f>
        <v>DEC</v>
      </c>
      <c r="P326" s="97" t="n">
        <v>349.25</v>
      </c>
      <c r="Q326" s="99" t="n">
        <f aca="false">K326-P326</f>
        <v>52</v>
      </c>
      <c r="R326" s="98" t="n">
        <f aca="false">IFERROR(IF(O326="Dec",(K326/P326-1))," ")</f>
        <v>0.148890479599141</v>
      </c>
      <c r="S326" s="100" t="str">
        <f aca="false">IF(N326&gt;0,IF(O326="","-",IF(R326&lt;0%,"DEGROWTH","GROWTH")))</f>
        <v>GROWTH</v>
      </c>
      <c r="T326" s="69" t="n">
        <v>312.75</v>
      </c>
      <c r="U326" s="101" t="str">
        <f aca="false">IF(F326&lt;=$V$2,"jAN","")</f>
        <v>jAN</v>
      </c>
      <c r="V326" s="97" t="n">
        <v>312.75</v>
      </c>
      <c r="W326" s="102" t="n">
        <f aca="false">K326-V326</f>
        <v>88.5</v>
      </c>
      <c r="X326" s="103" t="n">
        <f aca="false">IFERROR(IF(U326="Jan",(K326/V326-1)),0)</f>
        <v>0.282973621103118</v>
      </c>
      <c r="Y326" s="104" t="str">
        <f aca="false">IF(T326&gt;0,IF(U326="","-",IF(X326&lt;0%,"DEGROWTH","GROWTH")))</f>
        <v>GROWTH</v>
      </c>
      <c r="Z326" s="75" t="n">
        <v>0</v>
      </c>
      <c r="AA326" s="70"/>
      <c r="AB326" s="75" t="s">
        <v>133</v>
      </c>
      <c r="AC326" s="3"/>
    </row>
    <row r="327" customFormat="false" ht="14.25" hidden="false" customHeight="true" outlineLevel="0" collapsed="false">
      <c r="A327" s="75" t="s">
        <v>133</v>
      </c>
      <c r="B327" s="79" t="s">
        <v>43</v>
      </c>
      <c r="C327" s="79" t="s">
        <v>1198</v>
      </c>
      <c r="D327" s="79" t="n">
        <v>1000003996</v>
      </c>
      <c r="E327" s="79" t="s">
        <v>1199</v>
      </c>
      <c r="F327" s="74" t="n">
        <v>45446</v>
      </c>
      <c r="G327" s="67" t="str">
        <f aca="false">IF(I327&gt;0,"Targeted Dealer","-")</f>
        <v>Targeted Dealer</v>
      </c>
      <c r="H327" s="67"/>
      <c r="I327" s="68" t="n">
        <v>80</v>
      </c>
      <c r="J327" s="68" t="n">
        <f aca="false">I327/$J$1*($J$1-$E$1)</f>
        <v>80</v>
      </c>
      <c r="K327" s="69" t="n">
        <v>55</v>
      </c>
      <c r="L327" s="69" t="n">
        <f aca="false">I327-K327</f>
        <v>25</v>
      </c>
      <c r="M327" s="69" t="n">
        <f aca="false">IFERROR((K327/J327%),"-")</f>
        <v>68.75</v>
      </c>
      <c r="N327" s="97" t="n">
        <v>103.75</v>
      </c>
      <c r="O327" s="98" t="str">
        <f aca="false">IF(F327&lt;=$P$2,"DEC","")</f>
        <v>DEC</v>
      </c>
      <c r="P327" s="97" t="n">
        <v>103.75</v>
      </c>
      <c r="Q327" s="99" t="n">
        <f aca="false">K327-P327</f>
        <v>-48.75</v>
      </c>
      <c r="R327" s="98" t="n">
        <f aca="false">IFERROR(IF(O327="Dec",(K327/P327-1))," ")</f>
        <v>-0.469879518072289</v>
      </c>
      <c r="S327" s="100" t="str">
        <f aca="false">IF(N327&gt;0,IF(O327="","-",IF(R327&lt;0%,"DEGROWTH","GROWTH")))</f>
        <v>DEGROWTH</v>
      </c>
      <c r="T327" s="69" t="n">
        <v>65</v>
      </c>
      <c r="U327" s="101" t="str">
        <f aca="false">IF(F327&lt;=$V$2,"jAN","")</f>
        <v>jAN</v>
      </c>
      <c r="V327" s="97" t="n">
        <v>65</v>
      </c>
      <c r="W327" s="102" t="n">
        <f aca="false">K327-V327</f>
        <v>-10</v>
      </c>
      <c r="X327" s="103" t="n">
        <f aca="false">IFERROR(IF(U327="Jan",(K327/V327-1)),0)</f>
        <v>-0.153846153846154</v>
      </c>
      <c r="Y327" s="104" t="str">
        <f aca="false">IF(T327&gt;0,IF(U327="","-",IF(X327&lt;0%,"DEGROWTH","GROWTH")))</f>
        <v>DEGROWTH</v>
      </c>
      <c r="Z327" s="75" t="n">
        <v>0</v>
      </c>
      <c r="AA327" s="70"/>
      <c r="AB327" s="75" t="s">
        <v>133</v>
      </c>
      <c r="AC327" s="3"/>
    </row>
    <row r="328" customFormat="false" ht="14.25" hidden="false" customHeight="true" outlineLevel="0" collapsed="false">
      <c r="A328" s="75" t="s">
        <v>133</v>
      </c>
      <c r="B328" s="79" t="s">
        <v>43</v>
      </c>
      <c r="C328" s="79" t="s">
        <v>1200</v>
      </c>
      <c r="D328" s="79" t="n">
        <v>1000004000</v>
      </c>
      <c r="E328" s="79" t="s">
        <v>1201</v>
      </c>
      <c r="F328" s="74" t="n">
        <v>45449</v>
      </c>
      <c r="G328" s="67" t="str">
        <f aca="false">IF(I328&gt;0,"Targeted Dealer","-")</f>
        <v>Targeted Dealer</v>
      </c>
      <c r="H328" s="67"/>
      <c r="I328" s="68" t="n">
        <v>70</v>
      </c>
      <c r="J328" s="68" t="n">
        <f aca="false">I328/$J$1*($J$1-$E$1)</f>
        <v>70</v>
      </c>
      <c r="K328" s="69" t="n">
        <v>60</v>
      </c>
      <c r="L328" s="69" t="n">
        <f aca="false">I328-K328</f>
        <v>10</v>
      </c>
      <c r="M328" s="69" t="n">
        <f aca="false">IFERROR((K328/J328%),"-")</f>
        <v>85.7142857142857</v>
      </c>
      <c r="N328" s="97" t="n">
        <v>70</v>
      </c>
      <c r="O328" s="98" t="str">
        <f aca="false">IF(F328&lt;=$P$2,"DEC","")</f>
        <v>DEC</v>
      </c>
      <c r="P328" s="97" t="n">
        <v>70</v>
      </c>
      <c r="Q328" s="99" t="n">
        <f aca="false">K328-P328</f>
        <v>-10</v>
      </c>
      <c r="R328" s="98" t="n">
        <f aca="false">IFERROR(IF(O328="Dec",(K328/P328-1))," ")</f>
        <v>-0.142857142857143</v>
      </c>
      <c r="S328" s="100" t="str">
        <f aca="false">IF(N328&gt;0,IF(O328="","-",IF(R328&lt;0%,"DEGROWTH","GROWTH")))</f>
        <v>DEGROWTH</v>
      </c>
      <c r="T328" s="69" t="n">
        <v>75</v>
      </c>
      <c r="U328" s="101" t="str">
        <f aca="false">IF(F328&lt;=$V$2,"jAN","")</f>
        <v>jAN</v>
      </c>
      <c r="V328" s="97" t="n">
        <v>75</v>
      </c>
      <c r="W328" s="102" t="n">
        <f aca="false">K328-V328</f>
        <v>-15</v>
      </c>
      <c r="X328" s="103" t="n">
        <f aca="false">IFERROR(IF(U328="Jan",(K328/V328-1)),0)</f>
        <v>-0.2</v>
      </c>
      <c r="Y328" s="104" t="str">
        <f aca="false">IF(T328&gt;0,IF(U328="","-",IF(X328&lt;0%,"DEGROWTH","GROWTH")))</f>
        <v>DEGROWTH</v>
      </c>
      <c r="Z328" s="75" t="n">
        <v>0</v>
      </c>
      <c r="AA328" s="70"/>
      <c r="AB328" s="75" t="s">
        <v>133</v>
      </c>
      <c r="AC328" s="3"/>
    </row>
    <row r="329" customFormat="false" ht="14.25" hidden="false" customHeight="true" outlineLevel="0" collapsed="false">
      <c r="A329" s="75" t="s">
        <v>133</v>
      </c>
      <c r="B329" s="79" t="s">
        <v>43</v>
      </c>
      <c r="C329" s="79" t="s">
        <v>1202</v>
      </c>
      <c r="D329" s="79" t="n">
        <v>1000004008</v>
      </c>
      <c r="E329" s="79" t="s">
        <v>1203</v>
      </c>
      <c r="F329" s="74" t="n">
        <v>45457</v>
      </c>
      <c r="G329" s="67" t="str">
        <f aca="false">IF(I329&gt;0,"Targeted Dealer","-")</f>
        <v>Targeted Dealer</v>
      </c>
      <c r="H329" s="67"/>
      <c r="I329" s="68" t="n">
        <v>80</v>
      </c>
      <c r="J329" s="68" t="n">
        <f aca="false">I329/$J$1*($J$1-$E$1)</f>
        <v>80</v>
      </c>
      <c r="K329" s="69" t="n">
        <v>75</v>
      </c>
      <c r="L329" s="69" t="n">
        <f aca="false">I329-K329</f>
        <v>5</v>
      </c>
      <c r="M329" s="69" t="n">
        <f aca="false">IFERROR((K329/J329%),"-")</f>
        <v>93.75</v>
      </c>
      <c r="N329" s="97" t="n">
        <v>60</v>
      </c>
      <c r="O329" s="98" t="str">
        <f aca="false">IF(F329&lt;=$P$2,"DEC","")</f>
        <v>DEC</v>
      </c>
      <c r="P329" s="97" t="n">
        <v>60</v>
      </c>
      <c r="Q329" s="99" t="n">
        <f aca="false">K329-P329</f>
        <v>15</v>
      </c>
      <c r="R329" s="98" t="n">
        <f aca="false">IFERROR(IF(O329="Dec",(K329/P329-1))," ")</f>
        <v>0.25</v>
      </c>
      <c r="S329" s="100" t="str">
        <f aca="false">IF(N329&gt;0,IF(O329="","-",IF(R329&lt;0%,"DEGROWTH","GROWTH")))</f>
        <v>GROWTH</v>
      </c>
      <c r="T329" s="69" t="n">
        <v>90</v>
      </c>
      <c r="U329" s="101" t="str">
        <f aca="false">IF(F329&lt;=$V$2,"jAN","")</f>
        <v>jAN</v>
      </c>
      <c r="V329" s="97" t="n">
        <v>90</v>
      </c>
      <c r="W329" s="102" t="n">
        <f aca="false">K329-V329</f>
        <v>-15</v>
      </c>
      <c r="X329" s="103" t="n">
        <f aca="false">IFERROR(IF(U329="Jan",(K329/V329-1)),0)</f>
        <v>-0.166666666666667</v>
      </c>
      <c r="Y329" s="104" t="str">
        <f aca="false">IF(T329&gt;0,IF(U329="","-",IF(X329&lt;0%,"DEGROWTH","GROWTH")))</f>
        <v>DEGROWTH</v>
      </c>
      <c r="Z329" s="75" t="n">
        <v>0</v>
      </c>
      <c r="AA329" s="70"/>
      <c r="AB329" s="75" t="s">
        <v>133</v>
      </c>
      <c r="AC329" s="3"/>
    </row>
    <row r="330" customFormat="false" ht="14.25" hidden="false" customHeight="true" outlineLevel="0" collapsed="false">
      <c r="A330" s="75" t="s">
        <v>133</v>
      </c>
      <c r="B330" s="79" t="s">
        <v>43</v>
      </c>
      <c r="C330" s="79" t="s">
        <v>1204</v>
      </c>
      <c r="D330" s="79" t="n">
        <v>1000004074</v>
      </c>
      <c r="E330" s="79" t="s">
        <v>1205</v>
      </c>
      <c r="F330" s="74" t="n">
        <v>45506</v>
      </c>
      <c r="G330" s="67" t="str">
        <f aca="false">IF(I330&gt;0,"Targeted Dealer","-")</f>
        <v>Targeted Dealer</v>
      </c>
      <c r="H330" s="67"/>
      <c r="I330" s="68" t="n">
        <v>60</v>
      </c>
      <c r="J330" s="68" t="n">
        <f aca="false">I330/$J$1*($J$1-$E$1)</f>
        <v>60</v>
      </c>
      <c r="K330" s="69" t="n">
        <v>65</v>
      </c>
      <c r="L330" s="69" t="n">
        <f aca="false">I330-K330</f>
        <v>-5</v>
      </c>
      <c r="M330" s="69" t="n">
        <f aca="false">IFERROR((K330/J330%),"-")</f>
        <v>108.333333333333</v>
      </c>
      <c r="N330" s="97" t="n">
        <v>60.25</v>
      </c>
      <c r="O330" s="98" t="str">
        <f aca="false">IF(F330&lt;=$P$2,"DEC","")</f>
        <v>DEC</v>
      </c>
      <c r="P330" s="97" t="n">
        <v>60.25</v>
      </c>
      <c r="Q330" s="99" t="n">
        <f aca="false">K330-P330</f>
        <v>4.75</v>
      </c>
      <c r="R330" s="98" t="n">
        <f aca="false">IFERROR(IF(O330="Dec",(K330/P330-1))," ")</f>
        <v>0.0788381742738589</v>
      </c>
      <c r="S330" s="100" t="str">
        <f aca="false">IF(N330&gt;0,IF(O330="","-",IF(R330&lt;0%,"DEGROWTH","GROWTH")))</f>
        <v>GROWTH</v>
      </c>
      <c r="T330" s="69" t="n">
        <v>40</v>
      </c>
      <c r="U330" s="101" t="str">
        <f aca="false">IF(F330&lt;=$V$2,"jAN","")</f>
        <v>jAN</v>
      </c>
      <c r="V330" s="97" t="n">
        <v>40</v>
      </c>
      <c r="W330" s="102" t="n">
        <f aca="false">K330-V330</f>
        <v>25</v>
      </c>
      <c r="X330" s="103" t="n">
        <f aca="false">IFERROR(IF(U330="Jan",(K330/V330-1)),0)</f>
        <v>0.625</v>
      </c>
      <c r="Y330" s="104" t="str">
        <f aca="false">IF(T330&gt;0,IF(U330="","-",IF(X330&lt;0%,"DEGROWTH","GROWTH")))</f>
        <v>GROWTH</v>
      </c>
      <c r="Z330" s="75" t="n">
        <v>0</v>
      </c>
      <c r="AA330" s="70"/>
      <c r="AB330" s="75" t="s">
        <v>133</v>
      </c>
      <c r="AC330" s="3"/>
    </row>
    <row r="331" customFormat="false" ht="14.25" hidden="false" customHeight="true" outlineLevel="0" collapsed="false">
      <c r="A331" s="70" t="s">
        <v>133</v>
      </c>
      <c r="B331" s="72" t="s">
        <v>143</v>
      </c>
      <c r="C331" s="72" t="s">
        <v>1206</v>
      </c>
      <c r="D331" s="72" t="n">
        <v>1000000119</v>
      </c>
      <c r="E331" s="73" t="s">
        <v>1207</v>
      </c>
      <c r="F331" s="74" t="n">
        <v>40826</v>
      </c>
      <c r="G331" s="67" t="str">
        <f aca="false">IF(I331&gt;0,"Targeted Dealer","-")</f>
        <v>Targeted Dealer</v>
      </c>
      <c r="H331" s="67"/>
      <c r="I331" s="68" t="n">
        <v>180</v>
      </c>
      <c r="J331" s="68" t="n">
        <f aca="false">I331/$J$1*($J$1-$E$1)</f>
        <v>180</v>
      </c>
      <c r="K331" s="69" t="n">
        <v>197.5</v>
      </c>
      <c r="L331" s="69" t="n">
        <f aca="false">I331-K331</f>
        <v>-17.5</v>
      </c>
      <c r="M331" s="69" t="n">
        <f aca="false">IFERROR((K331/J331%),"-")</f>
        <v>109.722222222222</v>
      </c>
      <c r="N331" s="97" t="n">
        <v>101.5</v>
      </c>
      <c r="O331" s="98" t="str">
        <f aca="false">IF(F331&lt;=$P$2,"DEC","")</f>
        <v>DEC</v>
      </c>
      <c r="P331" s="97" t="n">
        <v>101.5</v>
      </c>
      <c r="Q331" s="99" t="n">
        <f aca="false">K331-P331</f>
        <v>96</v>
      </c>
      <c r="R331" s="98" t="n">
        <f aca="false">IFERROR(IF(O331="Dec",(K331/P331-1))," ")</f>
        <v>0.945812807881773</v>
      </c>
      <c r="S331" s="100" t="str">
        <f aca="false">IF(N331&gt;0,IF(O331="","-",IF(R331&lt;0%,"DEGROWTH","GROWTH")))</f>
        <v>GROWTH</v>
      </c>
      <c r="T331" s="69" t="n">
        <v>161.5</v>
      </c>
      <c r="U331" s="101" t="str">
        <f aca="false">IF(F331&lt;=$V$2,"jAN","")</f>
        <v>jAN</v>
      </c>
      <c r="V331" s="97" t="n">
        <v>161.5</v>
      </c>
      <c r="W331" s="102" t="n">
        <f aca="false">K331-V331</f>
        <v>36</v>
      </c>
      <c r="X331" s="103" t="n">
        <f aca="false">IFERROR(IF(U331="Jan",(K331/V331-1)),0)</f>
        <v>0.222910216718266</v>
      </c>
      <c r="Y331" s="104" t="str">
        <f aca="false">IF(T331&gt;0,IF(U331="","-",IF(X331&lt;0%,"DEGROWTH","GROWTH")))</f>
        <v>GROWTH</v>
      </c>
      <c r="Z331" s="75" t="n">
        <v>0</v>
      </c>
      <c r="AA331" s="70"/>
      <c r="AB331" s="70" t="s">
        <v>133</v>
      </c>
      <c r="AC331" s="3"/>
    </row>
    <row r="332" customFormat="false" ht="14.25" hidden="false" customHeight="true" outlineLevel="0" collapsed="false">
      <c r="A332" s="70" t="s">
        <v>133</v>
      </c>
      <c r="B332" s="72" t="s">
        <v>143</v>
      </c>
      <c r="C332" s="72" t="s">
        <v>1208</v>
      </c>
      <c r="D332" s="72" t="n">
        <v>1000000114</v>
      </c>
      <c r="E332" s="73" t="s">
        <v>1209</v>
      </c>
      <c r="F332" s="74" t="n">
        <v>41289</v>
      </c>
      <c r="G332" s="67" t="str">
        <f aca="false">IF(I332&gt;0,"Targeted Dealer","-")</f>
        <v>Targeted Dealer</v>
      </c>
      <c r="H332" s="67"/>
      <c r="I332" s="68" t="n">
        <v>340</v>
      </c>
      <c r="J332" s="68" t="n">
        <f aca="false">I332/$J$1*($J$1-$E$1)</f>
        <v>340</v>
      </c>
      <c r="K332" s="69" t="n">
        <v>295</v>
      </c>
      <c r="L332" s="69" t="n">
        <f aca="false">I332-K332</f>
        <v>45</v>
      </c>
      <c r="M332" s="69" t="n">
        <f aca="false">IFERROR((K332/J332%),"-")</f>
        <v>86.7647058823529</v>
      </c>
      <c r="N332" s="97" t="n">
        <v>500</v>
      </c>
      <c r="O332" s="98" t="str">
        <f aca="false">IF(F332&lt;=$P$2,"DEC","")</f>
        <v>DEC</v>
      </c>
      <c r="P332" s="97" t="n">
        <v>500</v>
      </c>
      <c r="Q332" s="99" t="n">
        <f aca="false">K332-P332</f>
        <v>-205</v>
      </c>
      <c r="R332" s="98" t="n">
        <f aca="false">IFERROR(IF(O332="Dec",(K332/P332-1))," ")</f>
        <v>-0.41</v>
      </c>
      <c r="S332" s="100" t="str">
        <f aca="false">IF(N332&gt;0,IF(O332="","-",IF(R332&lt;0%,"DEGROWTH","GROWTH")))</f>
        <v>DEGROWTH</v>
      </c>
      <c r="T332" s="69" t="n">
        <v>213</v>
      </c>
      <c r="U332" s="101" t="str">
        <f aca="false">IF(F332&lt;=$V$2,"jAN","")</f>
        <v>jAN</v>
      </c>
      <c r="V332" s="97" t="n">
        <v>213</v>
      </c>
      <c r="W332" s="102" t="n">
        <f aca="false">K332-V332</f>
        <v>82</v>
      </c>
      <c r="X332" s="103" t="n">
        <f aca="false">IFERROR(IF(U332="Jan",(K332/V332-1)),0)</f>
        <v>0.384976525821596</v>
      </c>
      <c r="Y332" s="104" t="str">
        <f aca="false">IF(T332&gt;0,IF(U332="","-",IF(X332&lt;0%,"DEGROWTH","GROWTH")))</f>
        <v>GROWTH</v>
      </c>
      <c r="Z332" s="75" t="n">
        <v>0</v>
      </c>
      <c r="AA332" s="70"/>
      <c r="AB332" s="70" t="s">
        <v>133</v>
      </c>
      <c r="AC332" s="3"/>
    </row>
    <row r="333" customFormat="false" ht="14.25" hidden="false" customHeight="true" outlineLevel="0" collapsed="false">
      <c r="A333" s="70" t="s">
        <v>133</v>
      </c>
      <c r="B333" s="72" t="s">
        <v>143</v>
      </c>
      <c r="C333" s="72" t="s">
        <v>1210</v>
      </c>
      <c r="D333" s="72" t="n">
        <v>1000003611</v>
      </c>
      <c r="E333" s="72" t="s">
        <v>1211</v>
      </c>
      <c r="F333" s="74" t="n">
        <v>45103</v>
      </c>
      <c r="G333" s="67" t="str">
        <f aca="false">IF(I333&gt;0,"Targeted Dealer","-")</f>
        <v>-</v>
      </c>
      <c r="H333" s="67"/>
      <c r="I333" s="68" t="n">
        <v>0</v>
      </c>
      <c r="J333" s="68" t="n">
        <f aca="false">I333/$J$1*($J$1-$E$1)</f>
        <v>0</v>
      </c>
      <c r="K333" s="69" t="n">
        <v>0</v>
      </c>
      <c r="L333" s="69" t="n">
        <f aca="false">I333-K333</f>
        <v>0</v>
      </c>
      <c r="M333" s="69" t="str">
        <f aca="false">IFERROR((K333/J333%),"-")</f>
        <v>-</v>
      </c>
      <c r="N333" s="97" t="n">
        <v>0</v>
      </c>
      <c r="O333" s="98" t="str">
        <f aca="false">IF(F333&lt;=$P$2,"DEC","")</f>
        <v>DEC</v>
      </c>
      <c r="P333" s="97" t="n">
        <v>0</v>
      </c>
      <c r="Q333" s="99" t="n">
        <f aca="false">K333-P333</f>
        <v>0</v>
      </c>
      <c r="R333" s="98" t="str">
        <f aca="false">IFERROR(IF(O333="Dec",(K333/P333-1))," ")</f>
        <v> </v>
      </c>
      <c r="S333" s="105" t="b">
        <f aca="false">IF(N333&gt;0,IF(O333="","-",IF(R333&lt;0%,"DEGROWTH","GROWTH")))</f>
        <v>0</v>
      </c>
      <c r="T333" s="69" t="n">
        <v>0</v>
      </c>
      <c r="U333" s="101" t="str">
        <f aca="false">IF(F333&lt;=$V$2,"jAN","")</f>
        <v>jAN</v>
      </c>
      <c r="V333" s="97" t="n">
        <v>0</v>
      </c>
      <c r="W333" s="102" t="n">
        <f aca="false">K333-V333</f>
        <v>0</v>
      </c>
      <c r="X333" s="103" t="n">
        <f aca="false">IFERROR(IF(U333="Jan",(K333/V333-1)),0)</f>
        <v>0</v>
      </c>
      <c r="Y333" s="106" t="b">
        <f aca="false">IF(T333&gt;0,IF(U333="","-",IF(X333&lt;0%,"DEGROWTH","GROWTH")))</f>
        <v>0</v>
      </c>
      <c r="Z333" s="75" t="n">
        <v>0</v>
      </c>
      <c r="AA333" s="70"/>
      <c r="AB333" s="70" t="s">
        <v>133</v>
      </c>
      <c r="AC333" s="3"/>
    </row>
    <row r="334" customFormat="false" ht="14.25" hidden="false" customHeight="true" outlineLevel="0" collapsed="false">
      <c r="A334" s="75" t="s">
        <v>133</v>
      </c>
      <c r="B334" s="79" t="s">
        <v>143</v>
      </c>
      <c r="C334" s="79" t="s">
        <v>1212</v>
      </c>
      <c r="D334" s="79" t="n">
        <v>1000003876</v>
      </c>
      <c r="E334" s="79" t="s">
        <v>1213</v>
      </c>
      <c r="F334" s="74" t="n">
        <v>45351</v>
      </c>
      <c r="G334" s="67" t="str">
        <f aca="false">IF(I334&gt;0,"Targeted Dealer","-")</f>
        <v>Targeted Dealer</v>
      </c>
      <c r="H334" s="67"/>
      <c r="I334" s="68" t="n">
        <v>175</v>
      </c>
      <c r="J334" s="68" t="n">
        <f aca="false">I334/$J$1*($J$1-$E$1)</f>
        <v>175</v>
      </c>
      <c r="K334" s="69" t="n">
        <v>120</v>
      </c>
      <c r="L334" s="69" t="n">
        <f aca="false">I334-K334</f>
        <v>55</v>
      </c>
      <c r="M334" s="69" t="n">
        <f aca="false">IFERROR((K334/J334%),"-")</f>
        <v>68.5714285714286</v>
      </c>
      <c r="N334" s="97" t="n">
        <v>135</v>
      </c>
      <c r="O334" s="98" t="str">
        <f aca="false">IF(F334&lt;=$P$2,"DEC","")</f>
        <v>DEC</v>
      </c>
      <c r="P334" s="97" t="n">
        <v>135</v>
      </c>
      <c r="Q334" s="99" t="n">
        <f aca="false">K334-P334</f>
        <v>-15</v>
      </c>
      <c r="R334" s="98" t="n">
        <f aca="false">IFERROR(IF(O334="Dec",(K334/P334-1))," ")</f>
        <v>-0.111111111111111</v>
      </c>
      <c r="S334" s="100" t="str">
        <f aca="false">IF(N334&gt;0,IF(O334="","-",IF(R334&lt;0%,"DEGROWTH","GROWTH")))</f>
        <v>DEGROWTH</v>
      </c>
      <c r="T334" s="69" t="n">
        <v>265</v>
      </c>
      <c r="U334" s="101" t="str">
        <f aca="false">IF(F334&lt;=$V$2,"jAN","")</f>
        <v>jAN</v>
      </c>
      <c r="V334" s="97" t="n">
        <v>265</v>
      </c>
      <c r="W334" s="102" t="n">
        <f aca="false">K334-V334</f>
        <v>-145</v>
      </c>
      <c r="X334" s="103" t="n">
        <f aca="false">IFERROR(IF(U334="Jan",(K334/V334-1)),0)</f>
        <v>-0.547169811320755</v>
      </c>
      <c r="Y334" s="104" t="str">
        <f aca="false">IF(T334&gt;0,IF(U334="","-",IF(X334&lt;0%,"DEGROWTH","GROWTH")))</f>
        <v>DEGROWTH</v>
      </c>
      <c r="Z334" s="75" t="n">
        <v>0</v>
      </c>
      <c r="AA334" s="70"/>
      <c r="AB334" s="75" t="s">
        <v>133</v>
      </c>
      <c r="AC334" s="3"/>
    </row>
    <row r="335" customFormat="false" ht="14.25" hidden="false" customHeight="true" outlineLevel="0" collapsed="false">
      <c r="A335" s="75" t="s">
        <v>133</v>
      </c>
      <c r="B335" s="79" t="s">
        <v>143</v>
      </c>
      <c r="C335" s="79" t="s">
        <v>1214</v>
      </c>
      <c r="D335" s="79" t="n">
        <v>1000004016</v>
      </c>
      <c r="E335" s="79" t="s">
        <v>1215</v>
      </c>
      <c r="F335" s="74" t="n">
        <v>45468</v>
      </c>
      <c r="G335" s="67" t="str">
        <f aca="false">IF(I335&gt;0,"Targeted Dealer","-")</f>
        <v>Targeted Dealer</v>
      </c>
      <c r="H335" s="67"/>
      <c r="I335" s="68" t="n">
        <v>150</v>
      </c>
      <c r="J335" s="68" t="n">
        <f aca="false">I335/$J$1*($J$1-$E$1)</f>
        <v>150</v>
      </c>
      <c r="K335" s="69" t="n">
        <v>150</v>
      </c>
      <c r="L335" s="69" t="n">
        <f aca="false">I335-K335</f>
        <v>0</v>
      </c>
      <c r="M335" s="69" t="n">
        <f aca="false">IFERROR((K335/J335%),"-")</f>
        <v>100</v>
      </c>
      <c r="N335" s="97" t="n">
        <v>50</v>
      </c>
      <c r="O335" s="98" t="str">
        <f aca="false">IF(F335&lt;=$P$2,"DEC","")</f>
        <v>DEC</v>
      </c>
      <c r="P335" s="97" t="n">
        <v>50</v>
      </c>
      <c r="Q335" s="99" t="n">
        <f aca="false">K335-P335</f>
        <v>100</v>
      </c>
      <c r="R335" s="98" t="n">
        <f aca="false">IFERROR(IF(O335="Dec",(K335/P335-1))," ")</f>
        <v>2</v>
      </c>
      <c r="S335" s="100" t="str">
        <f aca="false">IF(N335&gt;0,IF(O335="","-",IF(R335&lt;0%,"DEGROWTH","GROWTH")))</f>
        <v>GROWTH</v>
      </c>
      <c r="T335" s="69" t="n">
        <v>135</v>
      </c>
      <c r="U335" s="101" t="str">
        <f aca="false">IF(F335&lt;=$V$2,"jAN","")</f>
        <v>jAN</v>
      </c>
      <c r="V335" s="97" t="n">
        <v>135</v>
      </c>
      <c r="W335" s="102" t="n">
        <f aca="false">K335-V335</f>
        <v>15</v>
      </c>
      <c r="X335" s="103" t="n">
        <f aca="false">IFERROR(IF(U335="Jan",(K335/V335-1)),0)</f>
        <v>0.111111111111111</v>
      </c>
      <c r="Y335" s="104" t="str">
        <f aca="false">IF(T335&gt;0,IF(U335="","-",IF(X335&lt;0%,"DEGROWTH","GROWTH")))</f>
        <v>GROWTH</v>
      </c>
      <c r="Z335" s="75" t="n">
        <v>0</v>
      </c>
      <c r="AA335" s="70"/>
      <c r="AB335" s="75" t="s">
        <v>133</v>
      </c>
      <c r="AC335" s="3"/>
    </row>
    <row r="336" customFormat="false" ht="14.25" hidden="false" customHeight="true" outlineLevel="0" collapsed="false">
      <c r="A336" s="70" t="s">
        <v>133</v>
      </c>
      <c r="B336" s="72" t="s">
        <v>47</v>
      </c>
      <c r="C336" s="72" t="s">
        <v>1216</v>
      </c>
      <c r="D336" s="72" t="n">
        <v>1000000751</v>
      </c>
      <c r="E336" s="73" t="s">
        <v>1217</v>
      </c>
      <c r="F336" s="74" t="n">
        <v>38387</v>
      </c>
      <c r="G336" s="67" t="str">
        <f aca="false">IF(I336&gt;0,"Targeted Dealer","-")</f>
        <v>Targeted Dealer</v>
      </c>
      <c r="H336" s="67"/>
      <c r="I336" s="68" t="n">
        <v>50</v>
      </c>
      <c r="J336" s="68" t="n">
        <f aca="false">I336/$J$1*($J$1-$E$1)</f>
        <v>50</v>
      </c>
      <c r="K336" s="69" t="n">
        <v>65</v>
      </c>
      <c r="L336" s="69" t="n">
        <f aca="false">I336-K336</f>
        <v>-15</v>
      </c>
      <c r="M336" s="69" t="n">
        <f aca="false">IFERROR((K336/J336%),"-")</f>
        <v>130</v>
      </c>
      <c r="N336" s="97" t="n">
        <v>3</v>
      </c>
      <c r="O336" s="98" t="str">
        <f aca="false">IF(F336&lt;=$P$2,"DEC","")</f>
        <v>DEC</v>
      </c>
      <c r="P336" s="97" t="n">
        <v>3</v>
      </c>
      <c r="Q336" s="99" t="n">
        <f aca="false">K336-P336</f>
        <v>62</v>
      </c>
      <c r="R336" s="98" t="n">
        <f aca="false">IFERROR(IF(O336="Dec",(K336/P336-1))," ")</f>
        <v>20.6666666666667</v>
      </c>
      <c r="S336" s="100" t="str">
        <f aca="false">IF(N336&gt;0,IF(O336="","-",IF(R336&lt;0%,"DEGROWTH","GROWTH")))</f>
        <v>GROWTH</v>
      </c>
      <c r="T336" s="69" t="n">
        <v>25</v>
      </c>
      <c r="U336" s="101" t="str">
        <f aca="false">IF(F336&lt;=$V$2,"jAN","")</f>
        <v>jAN</v>
      </c>
      <c r="V336" s="97" t="n">
        <v>25</v>
      </c>
      <c r="W336" s="102" t="n">
        <f aca="false">K336-V336</f>
        <v>40</v>
      </c>
      <c r="X336" s="103" t="n">
        <f aca="false">IFERROR(IF(U336="Jan",(K336/V336-1)),0)</f>
        <v>1.6</v>
      </c>
      <c r="Y336" s="104" t="str">
        <f aca="false">IF(T336&gt;0,IF(U336="","-",IF(X336&lt;0%,"DEGROWTH","GROWTH")))</f>
        <v>GROWTH</v>
      </c>
      <c r="Z336" s="75" t="n">
        <v>1</v>
      </c>
      <c r="AA336" s="70"/>
      <c r="AB336" s="70" t="s">
        <v>133</v>
      </c>
      <c r="AC336" s="3"/>
    </row>
    <row r="337" customFormat="false" ht="14.25" hidden="false" customHeight="true" outlineLevel="0" collapsed="false">
      <c r="A337" s="70" t="s">
        <v>133</v>
      </c>
      <c r="B337" s="72" t="s">
        <v>47</v>
      </c>
      <c r="C337" s="72" t="s">
        <v>1218</v>
      </c>
      <c r="D337" s="72" t="n">
        <v>1000000752</v>
      </c>
      <c r="E337" s="73" t="s">
        <v>1219</v>
      </c>
      <c r="F337" s="74" t="n">
        <v>38416</v>
      </c>
      <c r="G337" s="67" t="str">
        <f aca="false">IF(I337&gt;0,"Targeted Dealer","-")</f>
        <v>Targeted Dealer</v>
      </c>
      <c r="H337" s="67"/>
      <c r="I337" s="68" t="n">
        <v>1150</v>
      </c>
      <c r="J337" s="68" t="n">
        <f aca="false">I337/$J$1*($J$1-$E$1)</f>
        <v>1150</v>
      </c>
      <c r="K337" s="69" t="n">
        <v>1150</v>
      </c>
      <c r="L337" s="69" t="n">
        <f aca="false">I337-K337</f>
        <v>0</v>
      </c>
      <c r="M337" s="69" t="n">
        <f aca="false">IFERROR((K337/J337%),"-")</f>
        <v>100</v>
      </c>
      <c r="N337" s="97" t="n">
        <v>1257</v>
      </c>
      <c r="O337" s="98" t="str">
        <f aca="false">IF(F337&lt;=$P$2,"DEC","")</f>
        <v>DEC</v>
      </c>
      <c r="P337" s="97" t="n">
        <v>1257</v>
      </c>
      <c r="Q337" s="99" t="n">
        <f aca="false">K337-P337</f>
        <v>-107</v>
      </c>
      <c r="R337" s="98" t="n">
        <f aca="false">IFERROR(IF(O337="Dec",(K337/P337-1))," ")</f>
        <v>-0.0851233094669849</v>
      </c>
      <c r="S337" s="100" t="str">
        <f aca="false">IF(N337&gt;0,IF(O337="","-",IF(R337&lt;0%,"DEGROWTH","GROWTH")))</f>
        <v>DEGROWTH</v>
      </c>
      <c r="T337" s="69" t="n">
        <v>1010</v>
      </c>
      <c r="U337" s="101" t="str">
        <f aca="false">IF(F337&lt;=$V$2,"jAN","")</f>
        <v>jAN</v>
      </c>
      <c r="V337" s="97" t="n">
        <v>1010</v>
      </c>
      <c r="W337" s="102" t="n">
        <f aca="false">K337-V337</f>
        <v>140</v>
      </c>
      <c r="X337" s="103" t="n">
        <f aca="false">IFERROR(IF(U337="Jan",(K337/V337-1)),0)</f>
        <v>0.138613861386139</v>
      </c>
      <c r="Y337" s="104" t="str">
        <f aca="false">IF(T337&gt;0,IF(U337="","-",IF(X337&lt;0%,"DEGROWTH","GROWTH")))</f>
        <v>GROWTH</v>
      </c>
      <c r="Z337" s="75" t="n">
        <v>0</v>
      </c>
      <c r="AA337" s="70"/>
      <c r="AB337" s="70" t="s">
        <v>133</v>
      </c>
      <c r="AC337" s="3"/>
    </row>
    <row r="338" customFormat="false" ht="14.25" hidden="false" customHeight="true" outlineLevel="0" collapsed="false">
      <c r="A338" s="70" t="s">
        <v>133</v>
      </c>
      <c r="B338" s="72" t="s">
        <v>47</v>
      </c>
      <c r="C338" s="72" t="s">
        <v>1220</v>
      </c>
      <c r="D338" s="72" t="n">
        <v>1000000761</v>
      </c>
      <c r="E338" s="73" t="s">
        <v>1221</v>
      </c>
      <c r="F338" s="74" t="n">
        <v>39324</v>
      </c>
      <c r="G338" s="67" t="str">
        <f aca="false">IF(I338&gt;0,"Targeted Dealer","-")</f>
        <v>Targeted Dealer</v>
      </c>
      <c r="H338" s="67"/>
      <c r="I338" s="68" t="n">
        <v>180</v>
      </c>
      <c r="J338" s="68" t="n">
        <f aca="false">I338/$J$1*($J$1-$E$1)</f>
        <v>180</v>
      </c>
      <c r="K338" s="69" t="n">
        <v>80</v>
      </c>
      <c r="L338" s="69" t="n">
        <f aca="false">I338-K338</f>
        <v>100</v>
      </c>
      <c r="M338" s="69" t="n">
        <f aca="false">IFERROR((K338/J338%),"-")</f>
        <v>44.4444444444444</v>
      </c>
      <c r="N338" s="97" t="n">
        <v>130</v>
      </c>
      <c r="O338" s="98" t="str">
        <f aca="false">IF(F338&lt;=$P$2,"DEC","")</f>
        <v>DEC</v>
      </c>
      <c r="P338" s="97" t="n">
        <v>130</v>
      </c>
      <c r="Q338" s="99" t="n">
        <f aca="false">K338-P338</f>
        <v>-50</v>
      </c>
      <c r="R338" s="98" t="n">
        <f aca="false">IFERROR(IF(O338="Dec",(K338/P338-1))," ")</f>
        <v>-0.384615384615385</v>
      </c>
      <c r="S338" s="100" t="str">
        <f aca="false">IF(N338&gt;0,IF(O338="","-",IF(R338&lt;0%,"DEGROWTH","GROWTH")))</f>
        <v>DEGROWTH</v>
      </c>
      <c r="T338" s="69" t="n">
        <v>205</v>
      </c>
      <c r="U338" s="101" t="str">
        <f aca="false">IF(F338&lt;=$V$2,"jAN","")</f>
        <v>jAN</v>
      </c>
      <c r="V338" s="97" t="n">
        <v>205</v>
      </c>
      <c r="W338" s="102" t="n">
        <f aca="false">K338-V338</f>
        <v>-125</v>
      </c>
      <c r="X338" s="103" t="n">
        <f aca="false">IFERROR(IF(U338="Jan",(K338/V338-1)),0)</f>
        <v>-0.609756097560976</v>
      </c>
      <c r="Y338" s="104" t="str">
        <f aca="false">IF(T338&gt;0,IF(U338="","-",IF(X338&lt;0%,"DEGROWTH","GROWTH")))</f>
        <v>DEGROWTH</v>
      </c>
      <c r="Z338" s="75" t="n">
        <v>0</v>
      </c>
      <c r="AA338" s="70"/>
      <c r="AB338" s="70" t="s">
        <v>133</v>
      </c>
      <c r="AC338" s="3"/>
    </row>
    <row r="339" customFormat="false" ht="14.25" hidden="false" customHeight="true" outlineLevel="0" collapsed="false">
      <c r="A339" s="70" t="s">
        <v>133</v>
      </c>
      <c r="B339" s="72" t="s">
        <v>47</v>
      </c>
      <c r="C339" s="72" t="s">
        <v>1222</v>
      </c>
      <c r="D339" s="72" t="n">
        <v>1000000753</v>
      </c>
      <c r="E339" s="73" t="s">
        <v>1075</v>
      </c>
      <c r="F339" s="74" t="n">
        <v>40807</v>
      </c>
      <c r="G339" s="67" t="str">
        <f aca="false">IF(I339&gt;0,"Targeted Dealer","-")</f>
        <v>Targeted Dealer</v>
      </c>
      <c r="H339" s="67"/>
      <c r="I339" s="68" t="n">
        <v>50</v>
      </c>
      <c r="J339" s="68" t="n">
        <f aca="false">I339/$J$1*($J$1-$E$1)</f>
        <v>50</v>
      </c>
      <c r="K339" s="69" t="n">
        <v>40</v>
      </c>
      <c r="L339" s="69" t="n">
        <f aca="false">I339-K339</f>
        <v>10</v>
      </c>
      <c r="M339" s="69" t="n">
        <f aca="false">IFERROR((K339/J339%),"-")</f>
        <v>80</v>
      </c>
      <c r="N339" s="97" t="n">
        <v>0</v>
      </c>
      <c r="O339" s="98" t="str">
        <f aca="false">IF(F339&lt;=$P$2,"DEC","")</f>
        <v>DEC</v>
      </c>
      <c r="P339" s="97" t="n">
        <v>0</v>
      </c>
      <c r="Q339" s="99" t="n">
        <f aca="false">K339-P339</f>
        <v>40</v>
      </c>
      <c r="R339" s="98" t="str">
        <f aca="false">IFERROR(IF(O339="Dec",(K339/P339-1))," ")</f>
        <v> </v>
      </c>
      <c r="S339" s="105" t="b">
        <f aca="false">IF(N339&gt;0,IF(O339="","-",IF(R339&lt;0%,"DEGROWTH","GROWTH")))</f>
        <v>0</v>
      </c>
      <c r="T339" s="69" t="n">
        <v>35</v>
      </c>
      <c r="U339" s="101" t="str">
        <f aca="false">IF(F339&lt;=$V$2,"jAN","")</f>
        <v>jAN</v>
      </c>
      <c r="V339" s="97" t="n">
        <v>35</v>
      </c>
      <c r="W339" s="102" t="n">
        <f aca="false">K339-V339</f>
        <v>5</v>
      </c>
      <c r="X339" s="103" t="n">
        <f aca="false">IFERROR(IF(U339="Jan",(K339/V339-1)),0)</f>
        <v>0.142857142857143</v>
      </c>
      <c r="Y339" s="104" t="str">
        <f aca="false">IF(T339&gt;0,IF(U339="","-",IF(X339&lt;0%,"DEGROWTH","GROWTH")))</f>
        <v>GROWTH</v>
      </c>
      <c r="Z339" s="75" t="n">
        <v>1</v>
      </c>
      <c r="AA339" s="70"/>
      <c r="AB339" s="70" t="s">
        <v>133</v>
      </c>
      <c r="AC339" s="3"/>
    </row>
    <row r="340" customFormat="false" ht="14.25" hidden="false" customHeight="true" outlineLevel="0" collapsed="false">
      <c r="A340" s="70" t="s">
        <v>133</v>
      </c>
      <c r="B340" s="72" t="s">
        <v>47</v>
      </c>
      <c r="C340" s="72" t="s">
        <v>1223</v>
      </c>
      <c r="D340" s="72" t="n">
        <v>1000000760</v>
      </c>
      <c r="E340" s="73" t="s">
        <v>1224</v>
      </c>
      <c r="F340" s="74" t="n">
        <v>42866</v>
      </c>
      <c r="G340" s="67" t="str">
        <f aca="false">IF(I340&gt;0,"Targeted Dealer","-")</f>
        <v>Targeted Dealer</v>
      </c>
      <c r="H340" s="67"/>
      <c r="I340" s="68" t="n">
        <v>40</v>
      </c>
      <c r="J340" s="68" t="n">
        <f aca="false">I340/$J$1*($J$1-$E$1)</f>
        <v>40</v>
      </c>
      <c r="K340" s="69" t="n">
        <v>20</v>
      </c>
      <c r="L340" s="69" t="n">
        <f aca="false">I340-K340</f>
        <v>20</v>
      </c>
      <c r="M340" s="69" t="n">
        <f aca="false">IFERROR((K340/J340%),"-")</f>
        <v>50</v>
      </c>
      <c r="N340" s="97" t="n">
        <v>40</v>
      </c>
      <c r="O340" s="98" t="str">
        <f aca="false">IF(F340&lt;=$P$2,"DEC","")</f>
        <v>DEC</v>
      </c>
      <c r="P340" s="97" t="n">
        <v>40</v>
      </c>
      <c r="Q340" s="99" t="n">
        <f aca="false">K340-P340</f>
        <v>-20</v>
      </c>
      <c r="R340" s="98" t="n">
        <f aca="false">IFERROR(IF(O340="Dec",(K340/P340-1))," ")</f>
        <v>-0.5</v>
      </c>
      <c r="S340" s="100" t="str">
        <f aca="false">IF(N340&gt;0,IF(O340="","-",IF(R340&lt;0%,"DEGROWTH","GROWTH")))</f>
        <v>DEGROWTH</v>
      </c>
      <c r="T340" s="69" t="n">
        <v>60</v>
      </c>
      <c r="U340" s="101" t="str">
        <f aca="false">IF(F340&lt;=$V$2,"jAN","")</f>
        <v>jAN</v>
      </c>
      <c r="V340" s="97" t="n">
        <v>60</v>
      </c>
      <c r="W340" s="102" t="n">
        <f aca="false">K340-V340</f>
        <v>-40</v>
      </c>
      <c r="X340" s="103" t="n">
        <f aca="false">IFERROR(IF(U340="Jan",(K340/V340-1)),0)</f>
        <v>-0.666666666666667</v>
      </c>
      <c r="Y340" s="104" t="str">
        <f aca="false">IF(T340&gt;0,IF(U340="","-",IF(X340&lt;0%,"DEGROWTH","GROWTH")))</f>
        <v>DEGROWTH</v>
      </c>
      <c r="Z340" s="75" t="n">
        <v>0</v>
      </c>
      <c r="AA340" s="70"/>
      <c r="AB340" s="70" t="s">
        <v>133</v>
      </c>
      <c r="AC340" s="3"/>
    </row>
    <row r="341" customFormat="false" ht="14.25" hidden="false" customHeight="true" outlineLevel="0" collapsed="false">
      <c r="A341" s="70" t="s">
        <v>133</v>
      </c>
      <c r="B341" s="72" t="s">
        <v>47</v>
      </c>
      <c r="C341" s="72" t="s">
        <v>228</v>
      </c>
      <c r="D341" s="72" t="n">
        <v>1000000749</v>
      </c>
      <c r="E341" s="73" t="s">
        <v>229</v>
      </c>
      <c r="F341" s="74" t="n">
        <v>42993</v>
      </c>
      <c r="G341" s="67" t="str">
        <f aca="false">IF(I341&gt;0,"Targeted Dealer","-")</f>
        <v>Targeted Dealer</v>
      </c>
      <c r="H341" s="67"/>
      <c r="I341" s="68" t="n">
        <v>80</v>
      </c>
      <c r="J341" s="68" t="n">
        <f aca="false">I341/$J$1*($J$1-$E$1)</f>
        <v>80</v>
      </c>
      <c r="K341" s="69" t="n">
        <v>0</v>
      </c>
      <c r="L341" s="69" t="n">
        <f aca="false">I341-K341</f>
        <v>80</v>
      </c>
      <c r="M341" s="69" t="n">
        <f aca="false">IFERROR((K341/J341%),"-")</f>
        <v>0</v>
      </c>
      <c r="N341" s="97" t="n">
        <v>45</v>
      </c>
      <c r="O341" s="98" t="str">
        <f aca="false">IF(F341&lt;=$P$2,"DEC","")</f>
        <v>DEC</v>
      </c>
      <c r="P341" s="97" t="n">
        <v>45</v>
      </c>
      <c r="Q341" s="99" t="n">
        <f aca="false">K341-P341</f>
        <v>-45</v>
      </c>
      <c r="R341" s="98" t="n">
        <f aca="false">IFERROR(IF(O341="Dec",(K341/P341-1))," ")</f>
        <v>-1</v>
      </c>
      <c r="S341" s="100" t="str">
        <f aca="false">IF(N341&gt;0,IF(O341="","-",IF(R341&lt;0%,"DEGROWTH","GROWTH")))</f>
        <v>DEGROWTH</v>
      </c>
      <c r="T341" s="69" t="n">
        <v>45</v>
      </c>
      <c r="U341" s="101" t="str">
        <f aca="false">IF(F341&lt;=$V$2,"jAN","")</f>
        <v>jAN</v>
      </c>
      <c r="V341" s="97" t="n">
        <v>45</v>
      </c>
      <c r="W341" s="102" t="n">
        <f aca="false">K341-V341</f>
        <v>-45</v>
      </c>
      <c r="X341" s="103" t="n">
        <f aca="false">IFERROR(IF(U341="Jan",(K341/V341-1)),0)</f>
        <v>-1</v>
      </c>
      <c r="Y341" s="104" t="str">
        <f aca="false">IF(T341&gt;0,IF(U341="","-",IF(X341&lt;0%,"DEGROWTH","GROWTH")))</f>
        <v>DEGROWTH</v>
      </c>
      <c r="Z341" s="75" t="n">
        <v>0</v>
      </c>
      <c r="AA341" s="70"/>
      <c r="AB341" s="70" t="s">
        <v>133</v>
      </c>
      <c r="AC341" s="3"/>
    </row>
    <row r="342" customFormat="false" ht="14.25" hidden="false" customHeight="true" outlineLevel="0" collapsed="false">
      <c r="A342" s="70" t="s">
        <v>133</v>
      </c>
      <c r="B342" s="72" t="s">
        <v>47</v>
      </c>
      <c r="C342" s="72" t="s">
        <v>1225</v>
      </c>
      <c r="D342" s="72" t="n">
        <v>1000000757</v>
      </c>
      <c r="E342" s="73" t="s">
        <v>1226</v>
      </c>
      <c r="F342" s="74" t="n">
        <v>43169</v>
      </c>
      <c r="G342" s="67" t="str">
        <f aca="false">IF(I342&gt;0,"Targeted Dealer","-")</f>
        <v>Targeted Dealer</v>
      </c>
      <c r="H342" s="67"/>
      <c r="I342" s="68" t="n">
        <v>350</v>
      </c>
      <c r="J342" s="68" t="n">
        <f aca="false">I342/$J$1*($J$1-$E$1)</f>
        <v>350</v>
      </c>
      <c r="K342" s="69" t="n">
        <v>40</v>
      </c>
      <c r="L342" s="69" t="n">
        <f aca="false">I342-K342</f>
        <v>310</v>
      </c>
      <c r="M342" s="69" t="n">
        <f aca="false">IFERROR((K342/J342%),"-")</f>
        <v>11.4285714285714</v>
      </c>
      <c r="N342" s="97" t="n">
        <v>285</v>
      </c>
      <c r="O342" s="98" t="str">
        <f aca="false">IF(F342&lt;=$P$2,"DEC","")</f>
        <v>DEC</v>
      </c>
      <c r="P342" s="97" t="n">
        <v>285</v>
      </c>
      <c r="Q342" s="99" t="n">
        <f aca="false">K342-P342</f>
        <v>-245</v>
      </c>
      <c r="R342" s="98" t="n">
        <f aca="false">IFERROR(IF(O342="Dec",(K342/P342-1))," ")</f>
        <v>-0.859649122807018</v>
      </c>
      <c r="S342" s="100" t="str">
        <f aca="false">IF(N342&gt;0,IF(O342="","-",IF(R342&lt;0%,"DEGROWTH","GROWTH")))</f>
        <v>DEGROWTH</v>
      </c>
      <c r="T342" s="69" t="n">
        <v>352.5</v>
      </c>
      <c r="U342" s="101" t="str">
        <f aca="false">IF(F342&lt;=$V$2,"jAN","")</f>
        <v>jAN</v>
      </c>
      <c r="V342" s="97" t="n">
        <v>352.5</v>
      </c>
      <c r="W342" s="102" t="n">
        <f aca="false">K342-V342</f>
        <v>-312.5</v>
      </c>
      <c r="X342" s="103" t="n">
        <f aca="false">IFERROR(IF(U342="Jan",(K342/V342-1)),0)</f>
        <v>-0.886524822695036</v>
      </c>
      <c r="Y342" s="104" t="str">
        <f aca="false">IF(T342&gt;0,IF(U342="","-",IF(X342&lt;0%,"DEGROWTH","GROWTH")))</f>
        <v>DEGROWTH</v>
      </c>
      <c r="Z342" s="75" t="n">
        <v>0</v>
      </c>
      <c r="AA342" s="70"/>
      <c r="AB342" s="70" t="s">
        <v>133</v>
      </c>
      <c r="AC342" s="3"/>
    </row>
    <row r="343" customFormat="false" ht="14.25" hidden="false" customHeight="true" outlineLevel="0" collapsed="false">
      <c r="A343" s="70" t="s">
        <v>133</v>
      </c>
      <c r="B343" s="72" t="s">
        <v>47</v>
      </c>
      <c r="C343" s="72" t="s">
        <v>230</v>
      </c>
      <c r="D343" s="72" t="n">
        <v>1000001082</v>
      </c>
      <c r="E343" s="73" t="s">
        <v>231</v>
      </c>
      <c r="F343" s="74" t="n">
        <v>43791</v>
      </c>
      <c r="G343" s="67" t="str">
        <f aca="false">IF(I343&gt;0,"Targeted Dealer","-")</f>
        <v>Targeted Dealer</v>
      </c>
      <c r="H343" s="67"/>
      <c r="I343" s="68" t="n">
        <v>40</v>
      </c>
      <c r="J343" s="68" t="n">
        <f aca="false">I343/$J$1*($J$1-$E$1)</f>
        <v>40</v>
      </c>
      <c r="K343" s="69" t="n">
        <v>0</v>
      </c>
      <c r="L343" s="69" t="n">
        <f aca="false">I343-K343</f>
        <v>40</v>
      </c>
      <c r="M343" s="69" t="n">
        <f aca="false">IFERROR((K343/J343%),"-")</f>
        <v>0</v>
      </c>
      <c r="N343" s="97" t="n">
        <v>40</v>
      </c>
      <c r="O343" s="98" t="str">
        <f aca="false">IF(F343&lt;=$P$2,"DEC","")</f>
        <v>DEC</v>
      </c>
      <c r="P343" s="97" t="n">
        <v>40</v>
      </c>
      <c r="Q343" s="99" t="n">
        <f aca="false">K343-P343</f>
        <v>-40</v>
      </c>
      <c r="R343" s="98" t="n">
        <f aca="false">IFERROR(IF(O343="Dec",(K343/P343-1))," ")</f>
        <v>-1</v>
      </c>
      <c r="S343" s="100" t="str">
        <f aca="false">IF(N343&gt;0,IF(O343="","-",IF(R343&lt;0%,"DEGROWTH","GROWTH")))</f>
        <v>DEGROWTH</v>
      </c>
      <c r="T343" s="69" t="n">
        <v>40</v>
      </c>
      <c r="U343" s="101" t="str">
        <f aca="false">IF(F343&lt;=$V$2,"jAN","")</f>
        <v>jAN</v>
      </c>
      <c r="V343" s="97" t="n">
        <v>40</v>
      </c>
      <c r="W343" s="102" t="n">
        <f aca="false">K343-V343</f>
        <v>-40</v>
      </c>
      <c r="X343" s="103" t="n">
        <f aca="false">IFERROR(IF(U343="Jan",(K343/V343-1)),0)</f>
        <v>-1</v>
      </c>
      <c r="Y343" s="104" t="str">
        <f aca="false">IF(T343&gt;0,IF(U343="","-",IF(X343&lt;0%,"DEGROWTH","GROWTH")))</f>
        <v>DEGROWTH</v>
      </c>
      <c r="Z343" s="75" t="n">
        <v>0</v>
      </c>
      <c r="AA343" s="70"/>
      <c r="AB343" s="70" t="s">
        <v>133</v>
      </c>
      <c r="AC343" s="3"/>
    </row>
    <row r="344" customFormat="false" ht="14.25" hidden="false" customHeight="true" outlineLevel="0" collapsed="false">
      <c r="A344" s="70" t="s">
        <v>133</v>
      </c>
      <c r="B344" s="72" t="s">
        <v>47</v>
      </c>
      <c r="C344" s="72" t="s">
        <v>232</v>
      </c>
      <c r="D344" s="72" t="n">
        <v>1000001078</v>
      </c>
      <c r="E344" s="73" t="s">
        <v>233</v>
      </c>
      <c r="F344" s="74" t="n">
        <v>43817</v>
      </c>
      <c r="G344" s="67" t="str">
        <f aca="false">IF(I344&gt;0,"Targeted Dealer","-")</f>
        <v>Targeted Dealer</v>
      </c>
      <c r="H344" s="67"/>
      <c r="I344" s="68" t="n">
        <v>60</v>
      </c>
      <c r="J344" s="68" t="n">
        <f aca="false">I344/$J$1*($J$1-$E$1)</f>
        <v>60</v>
      </c>
      <c r="K344" s="69" t="n">
        <v>0</v>
      </c>
      <c r="L344" s="69" t="n">
        <f aca="false">I344-K344</f>
        <v>60</v>
      </c>
      <c r="M344" s="69" t="n">
        <f aca="false">IFERROR((K344/J344%),"-")</f>
        <v>0</v>
      </c>
      <c r="N344" s="97" t="n">
        <v>44</v>
      </c>
      <c r="O344" s="98" t="str">
        <f aca="false">IF(F344&lt;=$P$2,"DEC","")</f>
        <v>DEC</v>
      </c>
      <c r="P344" s="97" t="n">
        <v>44</v>
      </c>
      <c r="Q344" s="99" t="n">
        <f aca="false">K344-P344</f>
        <v>-44</v>
      </c>
      <c r="R344" s="98" t="n">
        <f aca="false">IFERROR(IF(O344="Dec",(K344/P344-1))," ")</f>
        <v>-1</v>
      </c>
      <c r="S344" s="100" t="str">
        <f aca="false">IF(N344&gt;0,IF(O344="","-",IF(R344&lt;0%,"DEGROWTH","GROWTH")))</f>
        <v>DEGROWTH</v>
      </c>
      <c r="T344" s="69" t="n">
        <v>30</v>
      </c>
      <c r="U344" s="101" t="str">
        <f aca="false">IF(F344&lt;=$V$2,"jAN","")</f>
        <v>jAN</v>
      </c>
      <c r="V344" s="97" t="n">
        <v>30</v>
      </c>
      <c r="W344" s="102" t="n">
        <f aca="false">K344-V344</f>
        <v>-30</v>
      </c>
      <c r="X344" s="103" t="n">
        <f aca="false">IFERROR(IF(U344="Jan",(K344/V344-1)),0)</f>
        <v>-1</v>
      </c>
      <c r="Y344" s="104" t="str">
        <f aca="false">IF(T344&gt;0,IF(U344="","-",IF(X344&lt;0%,"DEGROWTH","GROWTH")))</f>
        <v>DEGROWTH</v>
      </c>
      <c r="Z344" s="75" t="n">
        <v>0</v>
      </c>
      <c r="AA344" s="70"/>
      <c r="AB344" s="70" t="s">
        <v>133</v>
      </c>
      <c r="AC344" s="3"/>
    </row>
    <row r="345" customFormat="false" ht="14.25" hidden="false" customHeight="true" outlineLevel="0" collapsed="false">
      <c r="A345" s="70" t="s">
        <v>133</v>
      </c>
      <c r="B345" s="72" t="s">
        <v>47</v>
      </c>
      <c r="C345" s="72" t="s">
        <v>1227</v>
      </c>
      <c r="D345" s="72" t="n">
        <v>1000000763</v>
      </c>
      <c r="E345" s="73" t="s">
        <v>1228</v>
      </c>
      <c r="F345" s="74" t="n">
        <v>43894</v>
      </c>
      <c r="G345" s="67" t="str">
        <f aca="false">IF(I345&gt;0,"Targeted Dealer","-")</f>
        <v>Targeted Dealer</v>
      </c>
      <c r="H345" s="67"/>
      <c r="I345" s="68" t="n">
        <v>550</v>
      </c>
      <c r="J345" s="68" t="n">
        <f aca="false">I345/$J$1*($J$1-$E$1)</f>
        <v>550</v>
      </c>
      <c r="K345" s="69" t="n">
        <v>556.5</v>
      </c>
      <c r="L345" s="69" t="n">
        <f aca="false">I345-K345</f>
        <v>-6.5</v>
      </c>
      <c r="M345" s="69" t="n">
        <f aca="false">IFERROR((K345/J345%),"-")</f>
        <v>101.181818181818</v>
      </c>
      <c r="N345" s="97" t="n">
        <v>520.5</v>
      </c>
      <c r="O345" s="98" t="str">
        <f aca="false">IF(F345&lt;=$P$2,"DEC","")</f>
        <v>DEC</v>
      </c>
      <c r="P345" s="97" t="n">
        <v>520.5</v>
      </c>
      <c r="Q345" s="99" t="n">
        <f aca="false">K345-P345</f>
        <v>36</v>
      </c>
      <c r="R345" s="98" t="n">
        <f aca="false">IFERROR(IF(O345="Dec",(K345/P345-1))," ")</f>
        <v>0.0691642651296831</v>
      </c>
      <c r="S345" s="100" t="str">
        <f aca="false">IF(N345&gt;0,IF(O345="","-",IF(R345&lt;0%,"DEGROWTH","GROWTH")))</f>
        <v>GROWTH</v>
      </c>
      <c r="T345" s="69" t="n">
        <v>405</v>
      </c>
      <c r="U345" s="101" t="str">
        <f aca="false">IF(F345&lt;=$V$2,"jAN","")</f>
        <v>jAN</v>
      </c>
      <c r="V345" s="97" t="n">
        <v>405</v>
      </c>
      <c r="W345" s="102" t="n">
        <f aca="false">K345-V345</f>
        <v>151.5</v>
      </c>
      <c r="X345" s="103" t="n">
        <f aca="false">IFERROR(IF(U345="Jan",(K345/V345-1)),0)</f>
        <v>0.374074074074074</v>
      </c>
      <c r="Y345" s="104" t="str">
        <f aca="false">IF(T345&gt;0,IF(U345="","-",IF(X345&lt;0%,"DEGROWTH","GROWTH")))</f>
        <v>GROWTH</v>
      </c>
      <c r="Z345" s="75" t="n">
        <v>0</v>
      </c>
      <c r="AA345" s="70"/>
      <c r="AB345" s="70" t="s">
        <v>133</v>
      </c>
      <c r="AC345" s="3"/>
    </row>
    <row r="346" customFormat="false" ht="14.25" hidden="false" customHeight="true" outlineLevel="0" collapsed="false">
      <c r="A346" s="70" t="s">
        <v>133</v>
      </c>
      <c r="B346" s="72" t="s">
        <v>47</v>
      </c>
      <c r="C346" s="72" t="s">
        <v>1229</v>
      </c>
      <c r="D346" s="72" t="n">
        <v>1000001077</v>
      </c>
      <c r="E346" s="73" t="s">
        <v>1230</v>
      </c>
      <c r="F346" s="74" t="n">
        <v>43959</v>
      </c>
      <c r="G346" s="67" t="str">
        <f aca="false">IF(I346&gt;0,"Targeted Dealer","-")</f>
        <v>Targeted Dealer</v>
      </c>
      <c r="H346" s="67"/>
      <c r="I346" s="68" t="n">
        <v>20</v>
      </c>
      <c r="J346" s="68" t="n">
        <f aca="false">I346/$J$1*($J$1-$E$1)</f>
        <v>20</v>
      </c>
      <c r="K346" s="69" t="n">
        <v>40</v>
      </c>
      <c r="L346" s="69" t="n">
        <f aca="false">I346-K346</f>
        <v>-20</v>
      </c>
      <c r="M346" s="69" t="n">
        <f aca="false">IFERROR((K346/J346%),"-")</f>
        <v>200</v>
      </c>
      <c r="N346" s="97" t="n">
        <v>0</v>
      </c>
      <c r="O346" s="98" t="str">
        <f aca="false">IF(F346&lt;=$P$2,"DEC","")</f>
        <v>DEC</v>
      </c>
      <c r="P346" s="97" t="n">
        <v>0</v>
      </c>
      <c r="Q346" s="99" t="n">
        <f aca="false">K346-P346</f>
        <v>40</v>
      </c>
      <c r="R346" s="98" t="str">
        <f aca="false">IFERROR(IF(O346="Dec",(K346/P346-1))," ")</f>
        <v> </v>
      </c>
      <c r="S346" s="105" t="b">
        <f aca="false">IF(N346&gt;0,IF(O346="","-",IF(R346&lt;0%,"DEGROWTH","GROWTH")))</f>
        <v>0</v>
      </c>
      <c r="T346" s="69" t="n">
        <v>230.5</v>
      </c>
      <c r="U346" s="101" t="str">
        <f aca="false">IF(F346&lt;=$V$2,"jAN","")</f>
        <v>jAN</v>
      </c>
      <c r="V346" s="97" t="n">
        <v>230.5</v>
      </c>
      <c r="W346" s="102" t="n">
        <f aca="false">K346-V346</f>
        <v>-190.5</v>
      </c>
      <c r="X346" s="103" t="n">
        <f aca="false">IFERROR(IF(U346="Jan",(K346/V346-1)),0)</f>
        <v>-0.82646420824295</v>
      </c>
      <c r="Y346" s="104" t="str">
        <f aca="false">IF(T346&gt;0,IF(U346="","-",IF(X346&lt;0%,"DEGROWTH","GROWTH")))</f>
        <v>DEGROWTH</v>
      </c>
      <c r="Z346" s="75" t="n">
        <v>1</v>
      </c>
      <c r="AA346" s="70"/>
      <c r="AB346" s="70" t="s">
        <v>133</v>
      </c>
      <c r="AC346" s="3"/>
    </row>
    <row r="347" customFormat="false" ht="14.25" hidden="false" customHeight="true" outlineLevel="0" collapsed="false">
      <c r="A347" s="70" t="s">
        <v>133</v>
      </c>
      <c r="B347" s="72" t="s">
        <v>47</v>
      </c>
      <c r="C347" s="72" t="s">
        <v>1231</v>
      </c>
      <c r="D347" s="72" t="n">
        <v>1000001070</v>
      </c>
      <c r="E347" s="73" t="s">
        <v>1232</v>
      </c>
      <c r="F347" s="74" t="n">
        <v>44405</v>
      </c>
      <c r="G347" s="67" t="str">
        <f aca="false">IF(I347&gt;0,"Targeted Dealer","-")</f>
        <v>Targeted Dealer</v>
      </c>
      <c r="H347" s="67"/>
      <c r="I347" s="68" t="n">
        <v>50</v>
      </c>
      <c r="J347" s="68" t="n">
        <f aca="false">I347/$J$1*($J$1-$E$1)</f>
        <v>50</v>
      </c>
      <c r="K347" s="69" t="n">
        <v>30</v>
      </c>
      <c r="L347" s="69" t="n">
        <f aca="false">I347-K347</f>
        <v>20</v>
      </c>
      <c r="M347" s="69" t="n">
        <f aca="false">IFERROR((K347/J347%),"-")</f>
        <v>60</v>
      </c>
      <c r="N347" s="97" t="n">
        <v>20</v>
      </c>
      <c r="O347" s="98" t="str">
        <f aca="false">IF(F347&lt;=$P$2,"DEC","")</f>
        <v>DEC</v>
      </c>
      <c r="P347" s="97" t="n">
        <v>20</v>
      </c>
      <c r="Q347" s="99" t="n">
        <f aca="false">K347-P347</f>
        <v>10</v>
      </c>
      <c r="R347" s="98" t="n">
        <f aca="false">IFERROR(IF(O347="Dec",(K347/P347-1))," ")</f>
        <v>0.5</v>
      </c>
      <c r="S347" s="100" t="str">
        <f aca="false">IF(N347&gt;0,IF(O347="","-",IF(R347&lt;0%,"DEGROWTH","GROWTH")))</f>
        <v>GROWTH</v>
      </c>
      <c r="T347" s="69" t="n">
        <v>20</v>
      </c>
      <c r="U347" s="101" t="str">
        <f aca="false">IF(F347&lt;=$V$2,"jAN","")</f>
        <v>jAN</v>
      </c>
      <c r="V347" s="97" t="n">
        <v>20</v>
      </c>
      <c r="W347" s="102" t="n">
        <f aca="false">K347-V347</f>
        <v>10</v>
      </c>
      <c r="X347" s="103" t="n">
        <f aca="false">IFERROR(IF(U347="Jan",(K347/V347-1)),0)</f>
        <v>0.5</v>
      </c>
      <c r="Y347" s="104" t="str">
        <f aca="false">IF(T347&gt;0,IF(U347="","-",IF(X347&lt;0%,"DEGROWTH","GROWTH")))</f>
        <v>GROWTH</v>
      </c>
      <c r="Z347" s="75" t="n">
        <v>0</v>
      </c>
      <c r="AA347" s="70"/>
      <c r="AB347" s="70" t="s">
        <v>133</v>
      </c>
      <c r="AC347" s="3"/>
    </row>
    <row r="348" customFormat="false" ht="14.25" hidden="false" customHeight="true" outlineLevel="0" collapsed="false">
      <c r="A348" s="70" t="s">
        <v>133</v>
      </c>
      <c r="B348" s="72" t="s">
        <v>47</v>
      </c>
      <c r="C348" s="72" t="s">
        <v>1233</v>
      </c>
      <c r="D348" s="72" t="n">
        <v>1000002605</v>
      </c>
      <c r="E348" s="73" t="s">
        <v>1234</v>
      </c>
      <c r="F348" s="74" t="n">
        <v>44601</v>
      </c>
      <c r="G348" s="67" t="str">
        <f aca="false">IF(I348&gt;0,"Targeted Dealer","-")</f>
        <v>Targeted Dealer</v>
      </c>
      <c r="H348" s="67"/>
      <c r="I348" s="68" t="n">
        <v>70</v>
      </c>
      <c r="J348" s="68" t="n">
        <f aca="false">I348/$J$1*($J$1-$E$1)</f>
        <v>70</v>
      </c>
      <c r="K348" s="69" t="n">
        <v>75</v>
      </c>
      <c r="L348" s="69" t="n">
        <f aca="false">I348-K348</f>
        <v>-5</v>
      </c>
      <c r="M348" s="69" t="n">
        <f aca="false">IFERROR((K348/J348%),"-")</f>
        <v>107.142857142857</v>
      </c>
      <c r="N348" s="97" t="n">
        <v>60</v>
      </c>
      <c r="O348" s="98" t="str">
        <f aca="false">IF(F348&lt;=$P$2,"DEC","")</f>
        <v>DEC</v>
      </c>
      <c r="P348" s="97" t="n">
        <v>60</v>
      </c>
      <c r="Q348" s="99" t="n">
        <f aca="false">K348-P348</f>
        <v>15</v>
      </c>
      <c r="R348" s="98" t="n">
        <f aca="false">IFERROR(IF(O348="Dec",(K348/P348-1))," ")</f>
        <v>0.25</v>
      </c>
      <c r="S348" s="100" t="str">
        <f aca="false">IF(N348&gt;0,IF(O348="","-",IF(R348&lt;0%,"DEGROWTH","GROWTH")))</f>
        <v>GROWTH</v>
      </c>
      <c r="T348" s="69" t="n">
        <v>75</v>
      </c>
      <c r="U348" s="101" t="str">
        <f aca="false">IF(F348&lt;=$V$2,"jAN","")</f>
        <v>jAN</v>
      </c>
      <c r="V348" s="97" t="n">
        <v>75</v>
      </c>
      <c r="W348" s="102" t="n">
        <f aca="false">K348-V348</f>
        <v>0</v>
      </c>
      <c r="X348" s="103" t="n">
        <f aca="false">IFERROR(IF(U348="Jan",(K348/V348-1)),0)</f>
        <v>0</v>
      </c>
      <c r="Y348" s="104" t="str">
        <f aca="false">IF(T348&gt;0,IF(U348="","-",IF(X348&lt;0%,"DEGROWTH","GROWTH")))</f>
        <v>GROWTH</v>
      </c>
      <c r="Z348" s="75" t="n">
        <v>0</v>
      </c>
      <c r="AA348" s="70"/>
      <c r="AB348" s="70" t="s">
        <v>133</v>
      </c>
      <c r="AC348" s="3"/>
    </row>
    <row r="349" customFormat="false" ht="14.25" hidden="false" customHeight="true" outlineLevel="0" collapsed="false">
      <c r="A349" s="70" t="s">
        <v>133</v>
      </c>
      <c r="B349" s="72" t="s">
        <v>47</v>
      </c>
      <c r="C349" s="72" t="s">
        <v>1235</v>
      </c>
      <c r="D349" s="72" t="n">
        <v>1000002617</v>
      </c>
      <c r="E349" s="73" t="s">
        <v>1236</v>
      </c>
      <c r="F349" s="74" t="n">
        <v>44625</v>
      </c>
      <c r="G349" s="67" t="str">
        <f aca="false">IF(I349&gt;0,"Targeted Dealer","-")</f>
        <v>Targeted Dealer</v>
      </c>
      <c r="H349" s="67"/>
      <c r="I349" s="68" t="n">
        <v>140</v>
      </c>
      <c r="J349" s="68" t="n">
        <f aca="false">I349/$J$1*($J$1-$E$1)</f>
        <v>140</v>
      </c>
      <c r="K349" s="69" t="n">
        <v>45.5</v>
      </c>
      <c r="L349" s="69" t="n">
        <f aca="false">I349-K349</f>
        <v>94.5</v>
      </c>
      <c r="M349" s="69" t="n">
        <f aca="false">IFERROR((K349/J349%),"-")</f>
        <v>32.5</v>
      </c>
      <c r="N349" s="97" t="n">
        <v>96</v>
      </c>
      <c r="O349" s="98" t="str">
        <f aca="false">IF(F349&lt;=$P$2,"DEC","")</f>
        <v>DEC</v>
      </c>
      <c r="P349" s="97" t="n">
        <v>96</v>
      </c>
      <c r="Q349" s="99" t="n">
        <f aca="false">K349-P349</f>
        <v>-50.5</v>
      </c>
      <c r="R349" s="98" t="n">
        <f aca="false">IFERROR(IF(O349="Dec",(K349/P349-1))," ")</f>
        <v>-0.526041666666667</v>
      </c>
      <c r="S349" s="100" t="str">
        <f aca="false">IF(N349&gt;0,IF(O349="","-",IF(R349&lt;0%,"DEGROWTH","GROWTH")))</f>
        <v>DEGROWTH</v>
      </c>
      <c r="T349" s="69" t="n">
        <v>134</v>
      </c>
      <c r="U349" s="101" t="str">
        <f aca="false">IF(F349&lt;=$V$2,"jAN","")</f>
        <v>jAN</v>
      </c>
      <c r="V349" s="97" t="n">
        <v>134</v>
      </c>
      <c r="W349" s="102" t="n">
        <f aca="false">K349-V349</f>
        <v>-88.5</v>
      </c>
      <c r="X349" s="103" t="n">
        <f aca="false">IFERROR(IF(U349="Jan",(K349/V349-1)),0)</f>
        <v>-0.66044776119403</v>
      </c>
      <c r="Y349" s="104" t="str">
        <f aca="false">IF(T349&gt;0,IF(U349="","-",IF(X349&lt;0%,"DEGROWTH","GROWTH")))</f>
        <v>DEGROWTH</v>
      </c>
      <c r="Z349" s="75" t="n">
        <v>0</v>
      </c>
      <c r="AA349" s="70"/>
      <c r="AB349" s="70" t="s">
        <v>133</v>
      </c>
      <c r="AC349" s="3"/>
    </row>
    <row r="350" customFormat="false" ht="14.25" hidden="false" customHeight="true" outlineLevel="0" collapsed="false">
      <c r="A350" s="70" t="s">
        <v>133</v>
      </c>
      <c r="B350" s="72" t="s">
        <v>47</v>
      </c>
      <c r="C350" s="72" t="s">
        <v>1237</v>
      </c>
      <c r="D350" s="72" t="n">
        <v>1000002726</v>
      </c>
      <c r="E350" s="72" t="s">
        <v>1238</v>
      </c>
      <c r="F350" s="74" t="n">
        <v>44671</v>
      </c>
      <c r="G350" s="67" t="str">
        <f aca="false">IF(I350&gt;0,"Targeted Dealer","-")</f>
        <v>Targeted Dealer</v>
      </c>
      <c r="H350" s="67"/>
      <c r="I350" s="68" t="n">
        <v>40</v>
      </c>
      <c r="J350" s="68" t="n">
        <f aca="false">I350/$J$1*($J$1-$E$1)</f>
        <v>40</v>
      </c>
      <c r="K350" s="69" t="n">
        <v>40</v>
      </c>
      <c r="L350" s="69" t="n">
        <f aca="false">I350-K350</f>
        <v>0</v>
      </c>
      <c r="M350" s="69" t="n">
        <f aca="false">IFERROR((K350/J350%),"-")</f>
        <v>100</v>
      </c>
      <c r="N350" s="97" t="n">
        <v>20</v>
      </c>
      <c r="O350" s="98" t="str">
        <f aca="false">IF(F350&lt;=$P$2,"DEC","")</f>
        <v>DEC</v>
      </c>
      <c r="P350" s="97" t="n">
        <v>20</v>
      </c>
      <c r="Q350" s="99" t="n">
        <f aca="false">K350-P350</f>
        <v>20</v>
      </c>
      <c r="R350" s="98" t="n">
        <f aca="false">IFERROR(IF(O350="Dec",(K350/P350-1))," ")</f>
        <v>1</v>
      </c>
      <c r="S350" s="100" t="str">
        <f aca="false">IF(N350&gt;0,IF(O350="","-",IF(R350&lt;0%,"DEGROWTH","GROWTH")))</f>
        <v>GROWTH</v>
      </c>
      <c r="T350" s="69" t="n">
        <v>38.5</v>
      </c>
      <c r="U350" s="101" t="str">
        <f aca="false">IF(F350&lt;=$V$2,"jAN","")</f>
        <v>jAN</v>
      </c>
      <c r="V350" s="97" t="n">
        <v>38.5</v>
      </c>
      <c r="W350" s="102" t="n">
        <f aca="false">K350-V350</f>
        <v>1.5</v>
      </c>
      <c r="X350" s="103" t="n">
        <f aca="false">IFERROR(IF(U350="Jan",(K350/V350-1)),0)</f>
        <v>0.0389610389610389</v>
      </c>
      <c r="Y350" s="104" t="str">
        <f aca="false">IF(T350&gt;0,IF(U350="","-",IF(X350&lt;0%,"DEGROWTH","GROWTH")))</f>
        <v>GROWTH</v>
      </c>
      <c r="Z350" s="75" t="n">
        <v>1</v>
      </c>
      <c r="AA350" s="70"/>
      <c r="AB350" s="70" t="s">
        <v>133</v>
      </c>
      <c r="AC350" s="3"/>
    </row>
    <row r="351" customFormat="false" ht="14.25" hidden="false" customHeight="true" outlineLevel="0" collapsed="false">
      <c r="A351" s="70" t="s">
        <v>133</v>
      </c>
      <c r="B351" s="72" t="s">
        <v>47</v>
      </c>
      <c r="C351" s="72" t="s">
        <v>1239</v>
      </c>
      <c r="D351" s="72" t="n">
        <v>1000002748</v>
      </c>
      <c r="E351" s="72" t="s">
        <v>1240</v>
      </c>
      <c r="F351" s="74" t="n">
        <v>44694</v>
      </c>
      <c r="G351" s="67" t="str">
        <f aca="false">IF(I351&gt;0,"Targeted Dealer","-")</f>
        <v>Targeted Dealer</v>
      </c>
      <c r="H351" s="67"/>
      <c r="I351" s="68" t="n">
        <v>160</v>
      </c>
      <c r="J351" s="68" t="n">
        <f aca="false">I351/$J$1*($J$1-$E$1)</f>
        <v>160</v>
      </c>
      <c r="K351" s="69" t="n">
        <v>180</v>
      </c>
      <c r="L351" s="69" t="n">
        <f aca="false">I351-K351</f>
        <v>-20</v>
      </c>
      <c r="M351" s="69" t="n">
        <f aca="false">IFERROR((K351/J351%),"-")</f>
        <v>112.5</v>
      </c>
      <c r="N351" s="97" t="n">
        <v>190</v>
      </c>
      <c r="O351" s="98" t="str">
        <f aca="false">IF(F351&lt;=$P$2,"DEC","")</f>
        <v>DEC</v>
      </c>
      <c r="P351" s="97" t="n">
        <v>190</v>
      </c>
      <c r="Q351" s="99" t="n">
        <f aca="false">K351-P351</f>
        <v>-10</v>
      </c>
      <c r="R351" s="98" t="n">
        <f aca="false">IFERROR(IF(O351="Dec",(K351/P351-1))," ")</f>
        <v>-0.0526315789473685</v>
      </c>
      <c r="S351" s="100" t="str">
        <f aca="false">IF(N351&gt;0,IF(O351="","-",IF(R351&lt;0%,"DEGROWTH","GROWTH")))</f>
        <v>DEGROWTH</v>
      </c>
      <c r="T351" s="69" t="n">
        <v>150</v>
      </c>
      <c r="U351" s="101" t="str">
        <f aca="false">IF(F351&lt;=$V$2,"jAN","")</f>
        <v>jAN</v>
      </c>
      <c r="V351" s="97" t="n">
        <v>150</v>
      </c>
      <c r="W351" s="102" t="n">
        <f aca="false">K351-V351</f>
        <v>30</v>
      </c>
      <c r="X351" s="103" t="n">
        <f aca="false">IFERROR(IF(U351="Jan",(K351/V351-1)),0)</f>
        <v>0.2</v>
      </c>
      <c r="Y351" s="104" t="str">
        <f aca="false">IF(T351&gt;0,IF(U351="","-",IF(X351&lt;0%,"DEGROWTH","GROWTH")))</f>
        <v>GROWTH</v>
      </c>
      <c r="Z351" s="75" t="n">
        <v>0</v>
      </c>
      <c r="AA351" s="70"/>
      <c r="AB351" s="70" t="s">
        <v>133</v>
      </c>
      <c r="AC351" s="3"/>
    </row>
    <row r="352" customFormat="false" ht="14.25" hidden="false" customHeight="true" outlineLevel="0" collapsed="false">
      <c r="A352" s="70" t="s">
        <v>133</v>
      </c>
      <c r="B352" s="72" t="s">
        <v>47</v>
      </c>
      <c r="C352" s="72" t="s">
        <v>1241</v>
      </c>
      <c r="D352" s="72" t="n">
        <v>1000002811</v>
      </c>
      <c r="E352" s="72" t="s">
        <v>1242</v>
      </c>
      <c r="F352" s="74" t="n">
        <v>44719</v>
      </c>
      <c r="G352" s="67" t="str">
        <f aca="false">IF(I352&gt;0,"Targeted Dealer","-")</f>
        <v>-</v>
      </c>
      <c r="H352" s="67"/>
      <c r="I352" s="68" t="n">
        <v>0</v>
      </c>
      <c r="J352" s="68" t="n">
        <f aca="false">I352/$J$1*($J$1-$E$1)</f>
        <v>0</v>
      </c>
      <c r="K352" s="69" t="n">
        <v>0</v>
      </c>
      <c r="L352" s="69" t="n">
        <f aca="false">I352-K352</f>
        <v>0</v>
      </c>
      <c r="M352" s="69" t="str">
        <f aca="false">IFERROR((K352/J352%),"-")</f>
        <v>-</v>
      </c>
      <c r="N352" s="97" t="n">
        <v>0</v>
      </c>
      <c r="O352" s="98" t="str">
        <f aca="false">IF(F352&lt;=$P$2,"DEC","")</f>
        <v>DEC</v>
      </c>
      <c r="P352" s="97" t="n">
        <v>0</v>
      </c>
      <c r="Q352" s="99" t="n">
        <f aca="false">K352-P352</f>
        <v>0</v>
      </c>
      <c r="R352" s="98" t="str">
        <f aca="false">IFERROR(IF(O352="Dec",(K352/P352-1))," ")</f>
        <v> </v>
      </c>
      <c r="S352" s="105" t="b">
        <f aca="false">IF(N352&gt;0,IF(O352="","-",IF(R352&lt;0%,"DEGROWTH","GROWTH")))</f>
        <v>0</v>
      </c>
      <c r="T352" s="69" t="n">
        <v>308.75</v>
      </c>
      <c r="U352" s="101" t="str">
        <f aca="false">IF(F352&lt;=$V$2,"jAN","")</f>
        <v>jAN</v>
      </c>
      <c r="V352" s="97" t="n">
        <v>308.75</v>
      </c>
      <c r="W352" s="102" t="n">
        <f aca="false">K352-V352</f>
        <v>-308.75</v>
      </c>
      <c r="X352" s="103" t="n">
        <f aca="false">IFERROR(IF(U352="Jan",(K352/V352-1)),0)</f>
        <v>-1</v>
      </c>
      <c r="Y352" s="104" t="str">
        <f aca="false">IF(T352&gt;0,IF(U352="","-",IF(X352&lt;0%,"DEGROWTH","GROWTH")))</f>
        <v>DEGROWTH</v>
      </c>
      <c r="Z352" s="75" t="n">
        <v>0</v>
      </c>
      <c r="AA352" s="70"/>
      <c r="AB352" s="70" t="s">
        <v>133</v>
      </c>
      <c r="AC352" s="3"/>
    </row>
    <row r="353" customFormat="false" ht="14.25" hidden="false" customHeight="true" outlineLevel="0" collapsed="false">
      <c r="A353" s="70" t="s">
        <v>133</v>
      </c>
      <c r="B353" s="72" t="s">
        <v>47</v>
      </c>
      <c r="C353" s="72" t="s">
        <v>234</v>
      </c>
      <c r="D353" s="72" t="n">
        <v>1000003477</v>
      </c>
      <c r="E353" s="72" t="s">
        <v>235</v>
      </c>
      <c r="F353" s="74" t="n">
        <v>45036</v>
      </c>
      <c r="G353" s="67" t="str">
        <f aca="false">IF(I353&gt;0,"Targeted Dealer","-")</f>
        <v>Targeted Dealer</v>
      </c>
      <c r="H353" s="67"/>
      <c r="I353" s="68" t="n">
        <v>30</v>
      </c>
      <c r="J353" s="68" t="n">
        <f aca="false">I353/$J$1*($J$1-$E$1)</f>
        <v>30</v>
      </c>
      <c r="K353" s="69" t="n">
        <v>10</v>
      </c>
      <c r="L353" s="69" t="n">
        <f aca="false">I353-K353</f>
        <v>20</v>
      </c>
      <c r="M353" s="69" t="n">
        <f aca="false">IFERROR((K353/J353%),"-")</f>
        <v>33.3333333333333</v>
      </c>
      <c r="N353" s="97" t="n">
        <v>10</v>
      </c>
      <c r="O353" s="98" t="str">
        <f aca="false">IF(F353&lt;=$P$2,"DEC","")</f>
        <v>DEC</v>
      </c>
      <c r="P353" s="97" t="n">
        <v>10</v>
      </c>
      <c r="Q353" s="99" t="n">
        <f aca="false">K353-P353</f>
        <v>0</v>
      </c>
      <c r="R353" s="98" t="n">
        <f aca="false">IFERROR(IF(O353="Dec",(K353/P353-1))," ")</f>
        <v>0</v>
      </c>
      <c r="S353" s="100" t="str">
        <f aca="false">IF(N353&gt;0,IF(O353="","-",IF(R353&lt;0%,"DEGROWTH","GROWTH")))</f>
        <v>GROWTH</v>
      </c>
      <c r="T353" s="69" t="n">
        <v>35</v>
      </c>
      <c r="U353" s="101" t="str">
        <f aca="false">IF(F353&lt;=$V$2,"jAN","")</f>
        <v>jAN</v>
      </c>
      <c r="V353" s="97" t="n">
        <v>35</v>
      </c>
      <c r="W353" s="102" t="n">
        <f aca="false">K353-V353</f>
        <v>-25</v>
      </c>
      <c r="X353" s="103" t="n">
        <f aca="false">IFERROR(IF(U353="Jan",(K353/V353-1)),0)</f>
        <v>-0.714285714285714</v>
      </c>
      <c r="Y353" s="104" t="str">
        <f aca="false">IF(T353&gt;0,IF(U353="","-",IF(X353&lt;0%,"DEGROWTH","GROWTH")))</f>
        <v>DEGROWTH</v>
      </c>
      <c r="Z353" s="75" t="n">
        <v>0</v>
      </c>
      <c r="AA353" s="70"/>
      <c r="AB353" s="70" t="s">
        <v>133</v>
      </c>
      <c r="AC353" s="3"/>
    </row>
    <row r="354" customFormat="false" ht="14.25" hidden="false" customHeight="true" outlineLevel="0" collapsed="false">
      <c r="A354" s="70" t="s">
        <v>133</v>
      </c>
      <c r="B354" s="72" t="s">
        <v>47</v>
      </c>
      <c r="C354" s="72" t="s">
        <v>1243</v>
      </c>
      <c r="D354" s="72" t="n">
        <v>1000003521</v>
      </c>
      <c r="E354" s="72" t="s">
        <v>1244</v>
      </c>
      <c r="F354" s="74" t="n">
        <v>45062</v>
      </c>
      <c r="G354" s="67" t="str">
        <f aca="false">IF(I354&gt;0,"Targeted Dealer","-")</f>
        <v>Targeted Dealer</v>
      </c>
      <c r="H354" s="67"/>
      <c r="I354" s="68" t="n">
        <v>120</v>
      </c>
      <c r="J354" s="68" t="n">
        <f aca="false">I354/$J$1*($J$1-$E$1)</f>
        <v>120</v>
      </c>
      <c r="K354" s="69" t="n">
        <v>35</v>
      </c>
      <c r="L354" s="69" t="n">
        <f aca="false">I354-K354</f>
        <v>85</v>
      </c>
      <c r="M354" s="69" t="n">
        <f aca="false">IFERROR((K354/J354%),"-")</f>
        <v>29.1666666666667</v>
      </c>
      <c r="N354" s="97" t="n">
        <v>95</v>
      </c>
      <c r="O354" s="98" t="str">
        <f aca="false">IF(F354&lt;=$P$2,"DEC","")</f>
        <v>DEC</v>
      </c>
      <c r="P354" s="97" t="n">
        <v>95</v>
      </c>
      <c r="Q354" s="99" t="n">
        <f aca="false">K354-P354</f>
        <v>-60</v>
      </c>
      <c r="R354" s="98" t="n">
        <f aca="false">IFERROR(IF(O354="Dec",(K354/P354-1))," ")</f>
        <v>-0.631578947368421</v>
      </c>
      <c r="S354" s="100" t="str">
        <f aca="false">IF(N354&gt;0,IF(O354="","-",IF(R354&lt;0%,"DEGROWTH","GROWTH")))</f>
        <v>DEGROWTH</v>
      </c>
      <c r="T354" s="69" t="n">
        <v>120</v>
      </c>
      <c r="U354" s="101" t="str">
        <f aca="false">IF(F354&lt;=$V$2,"jAN","")</f>
        <v>jAN</v>
      </c>
      <c r="V354" s="97" t="n">
        <v>120</v>
      </c>
      <c r="W354" s="102" t="n">
        <f aca="false">K354-V354</f>
        <v>-85</v>
      </c>
      <c r="X354" s="103" t="n">
        <f aca="false">IFERROR(IF(U354="Jan",(K354/V354-1)),0)</f>
        <v>-0.708333333333333</v>
      </c>
      <c r="Y354" s="104" t="str">
        <f aca="false">IF(T354&gt;0,IF(U354="","-",IF(X354&lt;0%,"DEGROWTH","GROWTH")))</f>
        <v>DEGROWTH</v>
      </c>
      <c r="Z354" s="75" t="n">
        <v>0</v>
      </c>
      <c r="AA354" s="70"/>
      <c r="AB354" s="70" t="s">
        <v>133</v>
      </c>
      <c r="AC354" s="3"/>
    </row>
    <row r="355" customFormat="false" ht="14.25" hidden="false" customHeight="true" outlineLevel="0" collapsed="false">
      <c r="A355" s="75" t="s">
        <v>133</v>
      </c>
      <c r="B355" s="79" t="s">
        <v>47</v>
      </c>
      <c r="C355" s="79" t="s">
        <v>1245</v>
      </c>
      <c r="D355" s="79" t="n">
        <v>1000003931</v>
      </c>
      <c r="E355" s="79" t="s">
        <v>1246</v>
      </c>
      <c r="F355" s="74" t="n">
        <v>45412</v>
      </c>
      <c r="G355" s="67" t="str">
        <f aca="false">IF(I355&gt;0,"Targeted Dealer","-")</f>
        <v>Targeted Dealer</v>
      </c>
      <c r="H355" s="67"/>
      <c r="I355" s="68" t="n">
        <v>50</v>
      </c>
      <c r="J355" s="68" t="n">
        <f aca="false">I355/$J$1*($J$1-$E$1)</f>
        <v>50</v>
      </c>
      <c r="K355" s="69" t="n">
        <v>0</v>
      </c>
      <c r="L355" s="69" t="n">
        <f aca="false">I355-K355</f>
        <v>50</v>
      </c>
      <c r="M355" s="69" t="n">
        <f aca="false">IFERROR((K355/J355%),"-")</f>
        <v>0</v>
      </c>
      <c r="N355" s="97" t="n">
        <v>35</v>
      </c>
      <c r="O355" s="98" t="str">
        <f aca="false">IF(F355&lt;=$P$2,"DEC","")</f>
        <v>DEC</v>
      </c>
      <c r="P355" s="97" t="n">
        <v>35</v>
      </c>
      <c r="Q355" s="99" t="n">
        <f aca="false">K355-P355</f>
        <v>-35</v>
      </c>
      <c r="R355" s="98" t="n">
        <f aca="false">IFERROR(IF(O355="Dec",(K355/P355-1))," ")</f>
        <v>-1</v>
      </c>
      <c r="S355" s="100" t="str">
        <f aca="false">IF(N355&gt;0,IF(O355="","-",IF(R355&lt;0%,"DEGROWTH","GROWTH")))</f>
        <v>DEGROWTH</v>
      </c>
      <c r="T355" s="69" t="n">
        <v>29</v>
      </c>
      <c r="U355" s="101" t="str">
        <f aca="false">IF(F355&lt;=$V$2,"jAN","")</f>
        <v>jAN</v>
      </c>
      <c r="V355" s="97" t="n">
        <v>29</v>
      </c>
      <c r="W355" s="102" t="n">
        <f aca="false">K355-V355</f>
        <v>-29</v>
      </c>
      <c r="X355" s="103" t="n">
        <f aca="false">IFERROR(IF(U355="Jan",(K355/V355-1)),0)</f>
        <v>-1</v>
      </c>
      <c r="Y355" s="104" t="str">
        <f aca="false">IF(T355&gt;0,IF(U355="","-",IF(X355&lt;0%,"DEGROWTH","GROWTH")))</f>
        <v>DEGROWTH</v>
      </c>
      <c r="Z355" s="75" t="n">
        <v>1</v>
      </c>
      <c r="AA355" s="70"/>
      <c r="AB355" s="75" t="s">
        <v>133</v>
      </c>
      <c r="AC355" s="3"/>
    </row>
    <row r="356" customFormat="false" ht="14.25" hidden="false" customHeight="true" outlineLevel="0" collapsed="false">
      <c r="A356" s="75" t="s">
        <v>133</v>
      </c>
      <c r="B356" s="79" t="s">
        <v>47</v>
      </c>
      <c r="C356" s="79" t="s">
        <v>1247</v>
      </c>
      <c r="D356" s="79" t="n">
        <v>1000004065</v>
      </c>
      <c r="E356" s="79" t="s">
        <v>1248</v>
      </c>
      <c r="F356" s="74" t="n">
        <v>45503</v>
      </c>
      <c r="G356" s="67" t="str">
        <f aca="false">IF(I356&gt;0,"Targeted Dealer","-")</f>
        <v>-</v>
      </c>
      <c r="H356" s="67"/>
      <c r="I356" s="68" t="n">
        <v>0</v>
      </c>
      <c r="J356" s="68" t="n">
        <f aca="false">I356/$J$1*($J$1-$E$1)</f>
        <v>0</v>
      </c>
      <c r="K356" s="69" t="n">
        <v>47.25</v>
      </c>
      <c r="L356" s="69" t="n">
        <f aca="false">I356-K356</f>
        <v>-47.25</v>
      </c>
      <c r="M356" s="69" t="str">
        <f aca="false">IFERROR((K356/J356%),"-")</f>
        <v>-</v>
      </c>
      <c r="N356" s="97" t="n">
        <v>0</v>
      </c>
      <c r="O356" s="98" t="str">
        <f aca="false">IF(F356&lt;=$P$2,"DEC","")</f>
        <v>DEC</v>
      </c>
      <c r="P356" s="97" t="n">
        <v>0</v>
      </c>
      <c r="Q356" s="99" t="n">
        <f aca="false">K356-P356</f>
        <v>47.25</v>
      </c>
      <c r="R356" s="98" t="str">
        <f aca="false">IFERROR(IF(O356="Dec",(K356/P356-1))," ")</f>
        <v> </v>
      </c>
      <c r="S356" s="105" t="b">
        <f aca="false">IF(N356&gt;0,IF(O356="","-",IF(R356&lt;0%,"DEGROWTH","GROWTH")))</f>
        <v>0</v>
      </c>
      <c r="T356" s="69" t="n">
        <v>81.75</v>
      </c>
      <c r="U356" s="101" t="str">
        <f aca="false">IF(F356&lt;=$V$2,"jAN","")</f>
        <v>jAN</v>
      </c>
      <c r="V356" s="97" t="n">
        <v>81.75</v>
      </c>
      <c r="W356" s="102" t="n">
        <f aca="false">K356-V356</f>
        <v>-34.5</v>
      </c>
      <c r="X356" s="103" t="n">
        <f aca="false">IFERROR(IF(U356="Jan",(K356/V356-1)),0)</f>
        <v>-0.422018348623853</v>
      </c>
      <c r="Y356" s="104" t="str">
        <f aca="false">IF(T356&gt;0,IF(U356="","-",IF(X356&lt;0%,"DEGROWTH","GROWTH")))</f>
        <v>DEGROWTH</v>
      </c>
      <c r="Z356" s="75" t="n">
        <v>1</v>
      </c>
      <c r="AA356" s="70"/>
      <c r="AB356" s="75" t="s">
        <v>133</v>
      </c>
      <c r="AC356" s="3"/>
    </row>
    <row r="357" customFormat="false" ht="14.25" hidden="false" customHeight="true" outlineLevel="0" collapsed="false">
      <c r="A357" s="75" t="s">
        <v>133</v>
      </c>
      <c r="B357" s="79" t="s">
        <v>47</v>
      </c>
      <c r="C357" s="79" t="s">
        <v>1249</v>
      </c>
      <c r="D357" s="79" t="n">
        <v>1000004097</v>
      </c>
      <c r="E357" s="79" t="s">
        <v>1250</v>
      </c>
      <c r="F357" s="74" t="n">
        <v>45532</v>
      </c>
      <c r="G357" s="67" t="str">
        <f aca="false">IF(I357&gt;0,"Targeted Dealer","-")</f>
        <v>Targeted Dealer</v>
      </c>
      <c r="H357" s="67"/>
      <c r="I357" s="68" t="n">
        <v>60</v>
      </c>
      <c r="J357" s="68" t="n">
        <f aca="false">I357/$J$1*($J$1-$E$1)</f>
        <v>60</v>
      </c>
      <c r="K357" s="69" t="n">
        <v>105.5</v>
      </c>
      <c r="L357" s="69" t="n">
        <f aca="false">I357-K357</f>
        <v>-45.5</v>
      </c>
      <c r="M357" s="69" t="n">
        <f aca="false">IFERROR((K357/J357%),"-")</f>
        <v>175.833333333333</v>
      </c>
      <c r="N357" s="97" t="n">
        <v>65</v>
      </c>
      <c r="O357" s="98" t="str">
        <f aca="false">IF(F357&lt;=$P$2,"DEC","")</f>
        <v>DEC</v>
      </c>
      <c r="P357" s="97" t="n">
        <v>65</v>
      </c>
      <c r="Q357" s="99" t="n">
        <f aca="false">K357-P357</f>
        <v>40.5</v>
      </c>
      <c r="R357" s="98" t="n">
        <f aca="false">IFERROR(IF(O357="Dec",(K357/P357-1))," ")</f>
        <v>0.623076923076923</v>
      </c>
      <c r="S357" s="100" t="str">
        <f aca="false">IF(N357&gt;0,IF(O357="","-",IF(R357&lt;0%,"DEGROWTH","GROWTH")))</f>
        <v>GROWTH</v>
      </c>
      <c r="T357" s="69" t="n">
        <v>23</v>
      </c>
      <c r="U357" s="101" t="str">
        <f aca="false">IF(F357&lt;=$V$2,"jAN","")</f>
        <v>jAN</v>
      </c>
      <c r="V357" s="97" t="n">
        <v>23</v>
      </c>
      <c r="W357" s="102" t="n">
        <f aca="false">K357-V357</f>
        <v>82.5</v>
      </c>
      <c r="X357" s="103" t="n">
        <f aca="false">IFERROR(IF(U357="Jan",(K357/V357-1)),0)</f>
        <v>3.58695652173913</v>
      </c>
      <c r="Y357" s="104" t="str">
        <f aca="false">IF(T357&gt;0,IF(U357="","-",IF(X357&lt;0%,"DEGROWTH","GROWTH")))</f>
        <v>GROWTH</v>
      </c>
      <c r="Z357" s="75" t="n">
        <v>0</v>
      </c>
      <c r="AA357" s="70"/>
      <c r="AB357" s="75" t="s">
        <v>133</v>
      </c>
      <c r="AC357" s="3"/>
    </row>
    <row r="358" customFormat="false" ht="14.25" hidden="false" customHeight="true" outlineLevel="0" collapsed="false">
      <c r="A358" s="70" t="s">
        <v>133</v>
      </c>
      <c r="B358" s="72" t="s">
        <v>48</v>
      </c>
      <c r="C358" s="72" t="s">
        <v>1251</v>
      </c>
      <c r="D358" s="72" t="n">
        <v>1000000702</v>
      </c>
      <c r="E358" s="73" t="s">
        <v>1252</v>
      </c>
      <c r="F358" s="74" t="n">
        <v>39855</v>
      </c>
      <c r="G358" s="67" t="str">
        <f aca="false">IF(I358&gt;0,"Targeted Dealer","-")</f>
        <v>Targeted Dealer</v>
      </c>
      <c r="H358" s="67"/>
      <c r="I358" s="68" t="n">
        <v>285</v>
      </c>
      <c r="J358" s="68" t="n">
        <f aca="false">I358/$J$1*($J$1-$E$1)</f>
        <v>285</v>
      </c>
      <c r="K358" s="69" t="n">
        <v>290</v>
      </c>
      <c r="L358" s="69" t="n">
        <f aca="false">I358-K358</f>
        <v>-5</v>
      </c>
      <c r="M358" s="69" t="n">
        <f aca="false">IFERROR((K358/J358%),"-")</f>
        <v>101.754385964912</v>
      </c>
      <c r="N358" s="97" t="n">
        <v>223</v>
      </c>
      <c r="O358" s="98" t="str">
        <f aca="false">IF(F358&lt;=$P$2,"DEC","")</f>
        <v>DEC</v>
      </c>
      <c r="P358" s="97" t="n">
        <v>223</v>
      </c>
      <c r="Q358" s="99" t="n">
        <f aca="false">K358-P358</f>
        <v>67</v>
      </c>
      <c r="R358" s="98" t="n">
        <f aca="false">IFERROR(IF(O358="Dec",(K358/P358-1))," ")</f>
        <v>0.300448430493274</v>
      </c>
      <c r="S358" s="100" t="str">
        <f aca="false">IF(N358&gt;0,IF(O358="","-",IF(R358&lt;0%,"DEGROWTH","GROWTH")))</f>
        <v>GROWTH</v>
      </c>
      <c r="T358" s="69" t="n">
        <v>260</v>
      </c>
      <c r="U358" s="101" t="str">
        <f aca="false">IF(F358&lt;=$V$2,"jAN","")</f>
        <v>jAN</v>
      </c>
      <c r="V358" s="97" t="n">
        <v>260</v>
      </c>
      <c r="W358" s="102" t="n">
        <f aca="false">K358-V358</f>
        <v>30</v>
      </c>
      <c r="X358" s="103" t="n">
        <f aca="false">IFERROR(IF(U358="Jan",(K358/V358-1)),0)</f>
        <v>0.115384615384615</v>
      </c>
      <c r="Y358" s="104" t="str">
        <f aca="false">IF(T358&gt;0,IF(U358="","-",IF(X358&lt;0%,"DEGROWTH","GROWTH")))</f>
        <v>GROWTH</v>
      </c>
      <c r="Z358" s="75" t="n">
        <v>0</v>
      </c>
      <c r="AA358" s="70"/>
      <c r="AB358" s="70" t="s">
        <v>133</v>
      </c>
      <c r="AC358" s="3"/>
    </row>
    <row r="359" customFormat="false" ht="14.25" hidden="false" customHeight="true" outlineLevel="0" collapsed="false">
      <c r="A359" s="70" t="s">
        <v>133</v>
      </c>
      <c r="B359" s="72" t="s">
        <v>48</v>
      </c>
      <c r="C359" s="72" t="s">
        <v>1253</v>
      </c>
      <c r="D359" s="72" t="n">
        <v>1000000694</v>
      </c>
      <c r="E359" s="73" t="s">
        <v>1254</v>
      </c>
      <c r="F359" s="74" t="n">
        <v>40275</v>
      </c>
      <c r="G359" s="67" t="str">
        <f aca="false">IF(I359&gt;0,"Targeted Dealer","-")</f>
        <v>Targeted Dealer</v>
      </c>
      <c r="H359" s="67"/>
      <c r="I359" s="68" t="n">
        <v>50</v>
      </c>
      <c r="J359" s="68" t="n">
        <f aca="false">I359/$J$1*($J$1-$E$1)</f>
        <v>50</v>
      </c>
      <c r="K359" s="69" t="n">
        <v>70</v>
      </c>
      <c r="L359" s="69" t="n">
        <f aca="false">I359-K359</f>
        <v>-20</v>
      </c>
      <c r="M359" s="69" t="n">
        <f aca="false">IFERROR((K359/J359%),"-")</f>
        <v>140</v>
      </c>
      <c r="N359" s="97" t="n">
        <v>24</v>
      </c>
      <c r="O359" s="98" t="str">
        <f aca="false">IF(F359&lt;=$P$2,"DEC","")</f>
        <v>DEC</v>
      </c>
      <c r="P359" s="97" t="n">
        <v>24</v>
      </c>
      <c r="Q359" s="99" t="n">
        <f aca="false">K359-P359</f>
        <v>46</v>
      </c>
      <c r="R359" s="98" t="n">
        <f aca="false">IFERROR(IF(O359="Dec",(K359/P359-1))," ")</f>
        <v>1.91666666666667</v>
      </c>
      <c r="S359" s="100" t="str">
        <f aca="false">IF(N359&gt;0,IF(O359="","-",IF(R359&lt;0%,"DEGROWTH","GROWTH")))</f>
        <v>GROWTH</v>
      </c>
      <c r="T359" s="69" t="n">
        <v>47</v>
      </c>
      <c r="U359" s="101" t="str">
        <f aca="false">IF(F359&lt;=$V$2,"jAN","")</f>
        <v>jAN</v>
      </c>
      <c r="V359" s="97" t="n">
        <v>47</v>
      </c>
      <c r="W359" s="102" t="n">
        <f aca="false">K359-V359</f>
        <v>23</v>
      </c>
      <c r="X359" s="103" t="n">
        <f aca="false">IFERROR(IF(U359="Jan",(K359/V359-1)),0)</f>
        <v>0.48936170212766</v>
      </c>
      <c r="Y359" s="104" t="str">
        <f aca="false">IF(T359&gt;0,IF(U359="","-",IF(X359&lt;0%,"DEGROWTH","GROWTH")))</f>
        <v>GROWTH</v>
      </c>
      <c r="Z359" s="75" t="n">
        <v>0</v>
      </c>
      <c r="AA359" s="70"/>
      <c r="AB359" s="70" t="s">
        <v>133</v>
      </c>
      <c r="AC359" s="3"/>
    </row>
    <row r="360" customFormat="false" ht="14.25" hidden="false" customHeight="true" outlineLevel="0" collapsed="false">
      <c r="A360" s="70" t="s">
        <v>133</v>
      </c>
      <c r="B360" s="72" t="s">
        <v>48</v>
      </c>
      <c r="C360" s="72" t="s">
        <v>1255</v>
      </c>
      <c r="D360" s="72" t="n">
        <v>1000000697</v>
      </c>
      <c r="E360" s="73" t="s">
        <v>1256</v>
      </c>
      <c r="F360" s="74" t="n">
        <v>40388</v>
      </c>
      <c r="G360" s="67" t="str">
        <f aca="false">IF(I360&gt;0,"Targeted Dealer","-")</f>
        <v>Targeted Dealer</v>
      </c>
      <c r="H360" s="67"/>
      <c r="I360" s="68" t="n">
        <v>120</v>
      </c>
      <c r="J360" s="68" t="n">
        <f aca="false">I360/$J$1*($J$1-$E$1)</f>
        <v>120</v>
      </c>
      <c r="K360" s="69" t="n">
        <v>120</v>
      </c>
      <c r="L360" s="69" t="n">
        <f aca="false">I360-K360</f>
        <v>0</v>
      </c>
      <c r="M360" s="69" t="n">
        <f aca="false">IFERROR((K360/J360%),"-")</f>
        <v>100</v>
      </c>
      <c r="N360" s="97" t="n">
        <v>150</v>
      </c>
      <c r="O360" s="98" t="str">
        <f aca="false">IF(F360&lt;=$P$2,"DEC","")</f>
        <v>DEC</v>
      </c>
      <c r="P360" s="97" t="n">
        <v>150</v>
      </c>
      <c r="Q360" s="99" t="n">
        <f aca="false">K360-P360</f>
        <v>-30</v>
      </c>
      <c r="R360" s="98" t="n">
        <f aca="false">IFERROR(IF(O360="Dec",(K360/P360-1))," ")</f>
        <v>-0.2</v>
      </c>
      <c r="S360" s="100" t="str">
        <f aca="false">IF(N360&gt;0,IF(O360="","-",IF(R360&lt;0%,"DEGROWTH","GROWTH")))</f>
        <v>DEGROWTH</v>
      </c>
      <c r="T360" s="69" t="n">
        <v>65</v>
      </c>
      <c r="U360" s="101" t="str">
        <f aca="false">IF(F360&lt;=$V$2,"jAN","")</f>
        <v>jAN</v>
      </c>
      <c r="V360" s="97" t="n">
        <v>65</v>
      </c>
      <c r="W360" s="102" t="n">
        <f aca="false">K360-V360</f>
        <v>55</v>
      </c>
      <c r="X360" s="103" t="n">
        <f aca="false">IFERROR(IF(U360="Jan",(K360/V360-1)),0)</f>
        <v>0.846153846153846</v>
      </c>
      <c r="Y360" s="104" t="str">
        <f aca="false">IF(T360&gt;0,IF(U360="","-",IF(X360&lt;0%,"DEGROWTH","GROWTH")))</f>
        <v>GROWTH</v>
      </c>
      <c r="Z360" s="75" t="n">
        <v>0</v>
      </c>
      <c r="AA360" s="70"/>
      <c r="AB360" s="70" t="s">
        <v>133</v>
      </c>
      <c r="AC360" s="3"/>
    </row>
    <row r="361" customFormat="false" ht="14.25" hidden="false" customHeight="true" outlineLevel="0" collapsed="false">
      <c r="A361" s="70" t="s">
        <v>133</v>
      </c>
      <c r="B361" s="72" t="s">
        <v>48</v>
      </c>
      <c r="C361" s="72" t="s">
        <v>236</v>
      </c>
      <c r="D361" s="72" t="n">
        <v>1000000696</v>
      </c>
      <c r="E361" s="73" t="s">
        <v>237</v>
      </c>
      <c r="F361" s="74" t="n">
        <v>40666</v>
      </c>
      <c r="G361" s="67" t="str">
        <f aca="false">IF(I361&gt;0,"Targeted Dealer","-")</f>
        <v>Targeted Dealer</v>
      </c>
      <c r="H361" s="67"/>
      <c r="I361" s="68" t="n">
        <v>50</v>
      </c>
      <c r="J361" s="68" t="n">
        <f aca="false">I361/$J$1*($J$1-$E$1)</f>
        <v>50</v>
      </c>
      <c r="K361" s="69" t="n">
        <v>35</v>
      </c>
      <c r="L361" s="69" t="n">
        <f aca="false">I361-K361</f>
        <v>15</v>
      </c>
      <c r="M361" s="69" t="n">
        <f aca="false">IFERROR((K361/J361%),"-")</f>
        <v>70</v>
      </c>
      <c r="N361" s="97" t="n">
        <v>35</v>
      </c>
      <c r="O361" s="98" t="str">
        <f aca="false">IF(F361&lt;=$P$2,"DEC","")</f>
        <v>DEC</v>
      </c>
      <c r="P361" s="97" t="n">
        <v>35</v>
      </c>
      <c r="Q361" s="99" t="n">
        <f aca="false">K361-P361</f>
        <v>0</v>
      </c>
      <c r="R361" s="98" t="n">
        <f aca="false">IFERROR(IF(O361="Dec",(K361/P361-1))," ")</f>
        <v>0</v>
      </c>
      <c r="S361" s="100" t="str">
        <f aca="false">IF(N361&gt;0,IF(O361="","-",IF(R361&lt;0%,"DEGROWTH","GROWTH")))</f>
        <v>GROWTH</v>
      </c>
      <c r="T361" s="69" t="n">
        <v>0</v>
      </c>
      <c r="U361" s="101" t="str">
        <f aca="false">IF(F361&lt;=$V$2,"jAN","")</f>
        <v>jAN</v>
      </c>
      <c r="V361" s="97" t="n">
        <v>0</v>
      </c>
      <c r="W361" s="102" t="n">
        <f aca="false">K361-V361</f>
        <v>35</v>
      </c>
      <c r="X361" s="103" t="n">
        <f aca="false">IFERROR(IF(U361="Jan",(K361/V361-1)),0)</f>
        <v>0</v>
      </c>
      <c r="Y361" s="106" t="b">
        <f aca="false">IF(T361&gt;0,IF(U361="","-",IF(X361&lt;0%,"DEGROWTH","GROWTH")))</f>
        <v>0</v>
      </c>
      <c r="Z361" s="75" t="n">
        <v>0</v>
      </c>
      <c r="AA361" s="70"/>
      <c r="AB361" s="70" t="s">
        <v>133</v>
      </c>
      <c r="AC361" s="3"/>
    </row>
    <row r="362" customFormat="false" ht="14.25" hidden="false" customHeight="true" outlineLevel="0" collapsed="false">
      <c r="A362" s="70" t="s">
        <v>133</v>
      </c>
      <c r="B362" s="72" t="s">
        <v>48</v>
      </c>
      <c r="C362" s="72" t="s">
        <v>1257</v>
      </c>
      <c r="D362" s="72" t="n">
        <v>1000000692</v>
      </c>
      <c r="E362" s="73" t="s">
        <v>1258</v>
      </c>
      <c r="F362" s="74" t="n">
        <v>40732</v>
      </c>
      <c r="G362" s="67" t="str">
        <f aca="false">IF(I362&gt;0,"Targeted Dealer","-")</f>
        <v>Targeted Dealer</v>
      </c>
      <c r="H362" s="67"/>
      <c r="I362" s="68" t="n">
        <v>140</v>
      </c>
      <c r="J362" s="68" t="n">
        <f aca="false">I362/$J$1*($J$1-$E$1)</f>
        <v>140</v>
      </c>
      <c r="K362" s="69" t="n">
        <v>106</v>
      </c>
      <c r="L362" s="69" t="n">
        <f aca="false">I362-K362</f>
        <v>34</v>
      </c>
      <c r="M362" s="69" t="n">
        <f aca="false">IFERROR((K362/J362%),"-")</f>
        <v>75.7142857142857</v>
      </c>
      <c r="N362" s="97" t="n">
        <v>80</v>
      </c>
      <c r="O362" s="98" t="str">
        <f aca="false">IF(F362&lt;=$P$2,"DEC","")</f>
        <v>DEC</v>
      </c>
      <c r="P362" s="97" t="n">
        <v>80</v>
      </c>
      <c r="Q362" s="99" t="n">
        <f aca="false">K362-P362</f>
        <v>26</v>
      </c>
      <c r="R362" s="98" t="n">
        <f aca="false">IFERROR(IF(O362="Dec",(K362/P362-1))," ")</f>
        <v>0.325</v>
      </c>
      <c r="S362" s="100" t="str">
        <f aca="false">IF(N362&gt;0,IF(O362="","-",IF(R362&lt;0%,"DEGROWTH","GROWTH")))</f>
        <v>GROWTH</v>
      </c>
      <c r="T362" s="69" t="n">
        <v>130</v>
      </c>
      <c r="U362" s="101" t="str">
        <f aca="false">IF(F362&lt;=$V$2,"jAN","")</f>
        <v>jAN</v>
      </c>
      <c r="V362" s="97" t="n">
        <v>130</v>
      </c>
      <c r="W362" s="102" t="n">
        <f aca="false">K362-V362</f>
        <v>-24</v>
      </c>
      <c r="X362" s="103" t="n">
        <f aca="false">IFERROR(IF(U362="Jan",(K362/V362-1)),0)</f>
        <v>-0.184615384615385</v>
      </c>
      <c r="Y362" s="104" t="str">
        <f aca="false">IF(T362&gt;0,IF(U362="","-",IF(X362&lt;0%,"DEGROWTH","GROWTH")))</f>
        <v>DEGROWTH</v>
      </c>
      <c r="Z362" s="75" t="n">
        <v>0</v>
      </c>
      <c r="AA362" s="70"/>
      <c r="AB362" s="70" t="s">
        <v>133</v>
      </c>
      <c r="AC362" s="3"/>
    </row>
    <row r="363" customFormat="false" ht="14.25" hidden="false" customHeight="true" outlineLevel="0" collapsed="false">
      <c r="A363" s="70" t="s">
        <v>133</v>
      </c>
      <c r="B363" s="72" t="s">
        <v>48</v>
      </c>
      <c r="C363" s="72" t="s">
        <v>1259</v>
      </c>
      <c r="D363" s="72" t="n">
        <v>1000000699</v>
      </c>
      <c r="E363" s="73" t="s">
        <v>1260</v>
      </c>
      <c r="F363" s="74" t="n">
        <v>40799</v>
      </c>
      <c r="G363" s="67" t="str">
        <f aca="false">IF(I363&gt;0,"Targeted Dealer","-")</f>
        <v>Targeted Dealer</v>
      </c>
      <c r="H363" s="67"/>
      <c r="I363" s="68" t="n">
        <v>180</v>
      </c>
      <c r="J363" s="68" t="n">
        <f aca="false">I363/$J$1*($J$1-$E$1)</f>
        <v>180</v>
      </c>
      <c r="K363" s="69" t="n">
        <v>154</v>
      </c>
      <c r="L363" s="69" t="n">
        <f aca="false">I363-K363</f>
        <v>26</v>
      </c>
      <c r="M363" s="69" t="n">
        <f aca="false">IFERROR((K363/J363%),"-")</f>
        <v>85.5555555555556</v>
      </c>
      <c r="N363" s="97" t="n">
        <v>164</v>
      </c>
      <c r="O363" s="98" t="str">
        <f aca="false">IF(F363&lt;=$P$2,"DEC","")</f>
        <v>DEC</v>
      </c>
      <c r="P363" s="97" t="n">
        <v>164</v>
      </c>
      <c r="Q363" s="99" t="n">
        <f aca="false">K363-P363</f>
        <v>-10</v>
      </c>
      <c r="R363" s="98" t="n">
        <f aca="false">IFERROR(IF(O363="Dec",(K363/P363-1))," ")</f>
        <v>-0.0609756097560976</v>
      </c>
      <c r="S363" s="100" t="str">
        <f aca="false">IF(N363&gt;0,IF(O363="","-",IF(R363&lt;0%,"DEGROWTH","GROWTH")))</f>
        <v>DEGROWTH</v>
      </c>
      <c r="T363" s="69" t="n">
        <v>155</v>
      </c>
      <c r="U363" s="101" t="str">
        <f aca="false">IF(F363&lt;=$V$2,"jAN","")</f>
        <v>jAN</v>
      </c>
      <c r="V363" s="97" t="n">
        <v>155</v>
      </c>
      <c r="W363" s="102" t="n">
        <f aca="false">K363-V363</f>
        <v>-1</v>
      </c>
      <c r="X363" s="103" t="n">
        <f aca="false">IFERROR(IF(U363="Jan",(K363/V363-1)),0)</f>
        <v>-0.00645161290322582</v>
      </c>
      <c r="Y363" s="104" t="str">
        <f aca="false">IF(T363&gt;0,IF(U363="","-",IF(X363&lt;0%,"DEGROWTH","GROWTH")))</f>
        <v>DEGROWTH</v>
      </c>
      <c r="Z363" s="75" t="n">
        <v>0</v>
      </c>
      <c r="AA363" s="70"/>
      <c r="AB363" s="70" t="s">
        <v>133</v>
      </c>
      <c r="AC363" s="3"/>
    </row>
    <row r="364" customFormat="false" ht="14.25" hidden="false" customHeight="true" outlineLevel="0" collapsed="false">
      <c r="A364" s="70" t="s">
        <v>133</v>
      </c>
      <c r="B364" s="72" t="s">
        <v>48</v>
      </c>
      <c r="C364" s="72" t="s">
        <v>1261</v>
      </c>
      <c r="D364" s="72" t="n">
        <v>1000000683</v>
      </c>
      <c r="E364" s="73" t="s">
        <v>1262</v>
      </c>
      <c r="F364" s="74" t="n">
        <v>40982</v>
      </c>
      <c r="G364" s="67" t="str">
        <f aca="false">IF(I364&gt;0,"Targeted Dealer","-")</f>
        <v>Targeted Dealer</v>
      </c>
      <c r="H364" s="67"/>
      <c r="I364" s="68" t="n">
        <v>450</v>
      </c>
      <c r="J364" s="68" t="n">
        <f aca="false">I364/$J$1*($J$1-$E$1)</f>
        <v>450</v>
      </c>
      <c r="K364" s="69" t="n">
        <v>322</v>
      </c>
      <c r="L364" s="69" t="n">
        <f aca="false">I364-K364</f>
        <v>128</v>
      </c>
      <c r="M364" s="69" t="n">
        <f aca="false">IFERROR((K364/J364%),"-")</f>
        <v>71.5555555555556</v>
      </c>
      <c r="N364" s="97" t="n">
        <v>483</v>
      </c>
      <c r="O364" s="98" t="str">
        <f aca="false">IF(F364&lt;=$P$2,"DEC","")</f>
        <v>DEC</v>
      </c>
      <c r="P364" s="97" t="n">
        <v>483</v>
      </c>
      <c r="Q364" s="99" t="n">
        <f aca="false">K364-P364</f>
        <v>-161</v>
      </c>
      <c r="R364" s="98" t="n">
        <f aca="false">IFERROR(IF(O364="Dec",(K364/P364-1))," ")</f>
        <v>-0.333333333333333</v>
      </c>
      <c r="S364" s="100" t="str">
        <f aca="false">IF(N364&gt;0,IF(O364="","-",IF(R364&lt;0%,"DEGROWTH","GROWTH")))</f>
        <v>DEGROWTH</v>
      </c>
      <c r="T364" s="69" t="n">
        <v>390</v>
      </c>
      <c r="U364" s="101" t="str">
        <f aca="false">IF(F364&lt;=$V$2,"jAN","")</f>
        <v>jAN</v>
      </c>
      <c r="V364" s="97" t="n">
        <v>390</v>
      </c>
      <c r="W364" s="102" t="n">
        <f aca="false">K364-V364</f>
        <v>-68</v>
      </c>
      <c r="X364" s="103" t="n">
        <f aca="false">IFERROR(IF(U364="Jan",(K364/V364-1)),0)</f>
        <v>-0.174358974358974</v>
      </c>
      <c r="Y364" s="104" t="str">
        <f aca="false">IF(T364&gt;0,IF(U364="","-",IF(X364&lt;0%,"DEGROWTH","GROWTH")))</f>
        <v>DEGROWTH</v>
      </c>
      <c r="Z364" s="75" t="n">
        <v>0</v>
      </c>
      <c r="AA364" s="70"/>
      <c r="AB364" s="70" t="s">
        <v>133</v>
      </c>
      <c r="AC364" s="3"/>
    </row>
    <row r="365" customFormat="false" ht="14.25" hidden="false" customHeight="true" outlineLevel="0" collapsed="false">
      <c r="A365" s="70" t="s">
        <v>133</v>
      </c>
      <c r="B365" s="72" t="s">
        <v>48</v>
      </c>
      <c r="C365" s="72" t="s">
        <v>1263</v>
      </c>
      <c r="D365" s="72" t="n">
        <v>1000000679</v>
      </c>
      <c r="E365" s="73" t="s">
        <v>1264</v>
      </c>
      <c r="F365" s="74" t="n">
        <v>42857</v>
      </c>
      <c r="G365" s="67" t="str">
        <f aca="false">IF(I365&gt;0,"Targeted Dealer","-")</f>
        <v>Targeted Dealer</v>
      </c>
      <c r="H365" s="67"/>
      <c r="I365" s="68" t="n">
        <v>250</v>
      </c>
      <c r="J365" s="68" t="n">
        <f aca="false">I365/$J$1*($J$1-$E$1)</f>
        <v>250</v>
      </c>
      <c r="K365" s="69" t="n">
        <v>222</v>
      </c>
      <c r="L365" s="69" t="n">
        <f aca="false">I365-K365</f>
        <v>28</v>
      </c>
      <c r="M365" s="69" t="n">
        <f aca="false">IFERROR((K365/J365%),"-")</f>
        <v>88.8</v>
      </c>
      <c r="N365" s="97" t="n">
        <v>162</v>
      </c>
      <c r="O365" s="98" t="str">
        <f aca="false">IF(F365&lt;=$P$2,"DEC","")</f>
        <v>DEC</v>
      </c>
      <c r="P365" s="97" t="n">
        <v>162</v>
      </c>
      <c r="Q365" s="99" t="n">
        <f aca="false">K365-P365</f>
        <v>60</v>
      </c>
      <c r="R365" s="98" t="n">
        <f aca="false">IFERROR(IF(O365="Dec",(K365/P365-1))," ")</f>
        <v>0.37037037037037</v>
      </c>
      <c r="S365" s="100" t="str">
        <f aca="false">IF(N365&gt;0,IF(O365="","-",IF(R365&lt;0%,"DEGROWTH","GROWTH")))</f>
        <v>GROWTH</v>
      </c>
      <c r="T365" s="69" t="n">
        <v>354</v>
      </c>
      <c r="U365" s="101" t="str">
        <f aca="false">IF(F365&lt;=$V$2,"jAN","")</f>
        <v>jAN</v>
      </c>
      <c r="V365" s="97" t="n">
        <v>354</v>
      </c>
      <c r="W365" s="102" t="n">
        <f aca="false">K365-V365</f>
        <v>-132</v>
      </c>
      <c r="X365" s="103" t="n">
        <f aca="false">IFERROR(IF(U365="Jan",(K365/V365-1)),0)</f>
        <v>-0.372881355932203</v>
      </c>
      <c r="Y365" s="104" t="str">
        <f aca="false">IF(T365&gt;0,IF(U365="","-",IF(X365&lt;0%,"DEGROWTH","GROWTH")))</f>
        <v>DEGROWTH</v>
      </c>
      <c r="Z365" s="75" t="n">
        <v>0</v>
      </c>
      <c r="AA365" s="70"/>
      <c r="AB365" s="70" t="s">
        <v>133</v>
      </c>
      <c r="AC365" s="3"/>
    </row>
    <row r="366" customFormat="false" ht="14.25" hidden="false" customHeight="true" outlineLevel="0" collapsed="false">
      <c r="A366" s="70" t="s">
        <v>133</v>
      </c>
      <c r="B366" s="72" t="s">
        <v>48</v>
      </c>
      <c r="C366" s="72" t="s">
        <v>1265</v>
      </c>
      <c r="D366" s="72" t="n">
        <v>1000000695</v>
      </c>
      <c r="E366" s="73" t="s">
        <v>1266</v>
      </c>
      <c r="F366" s="74" t="n">
        <v>42928</v>
      </c>
      <c r="G366" s="67" t="str">
        <f aca="false">IF(I366&gt;0,"Targeted Dealer","-")</f>
        <v>Targeted Dealer</v>
      </c>
      <c r="H366" s="67"/>
      <c r="I366" s="68" t="n">
        <v>150</v>
      </c>
      <c r="J366" s="68" t="n">
        <f aca="false">I366/$J$1*($J$1-$E$1)</f>
        <v>150</v>
      </c>
      <c r="K366" s="69" t="n">
        <v>150</v>
      </c>
      <c r="L366" s="69" t="n">
        <f aca="false">I366-K366</f>
        <v>0</v>
      </c>
      <c r="M366" s="69" t="n">
        <f aca="false">IFERROR((K366/J366%),"-")</f>
        <v>100</v>
      </c>
      <c r="N366" s="97" t="n">
        <v>138</v>
      </c>
      <c r="O366" s="98" t="str">
        <f aca="false">IF(F366&lt;=$P$2,"DEC","")</f>
        <v>DEC</v>
      </c>
      <c r="P366" s="97" t="n">
        <v>138</v>
      </c>
      <c r="Q366" s="99" t="n">
        <f aca="false">K366-P366</f>
        <v>12</v>
      </c>
      <c r="R366" s="98" t="n">
        <f aca="false">IFERROR(IF(O366="Dec",(K366/P366-1))," ")</f>
        <v>0.0869565217391304</v>
      </c>
      <c r="S366" s="100" t="str">
        <f aca="false">IF(N366&gt;0,IF(O366="","-",IF(R366&lt;0%,"DEGROWTH","GROWTH")))</f>
        <v>GROWTH</v>
      </c>
      <c r="T366" s="69" t="n">
        <v>120</v>
      </c>
      <c r="U366" s="101" t="str">
        <f aca="false">IF(F366&lt;=$V$2,"jAN","")</f>
        <v>jAN</v>
      </c>
      <c r="V366" s="97" t="n">
        <v>120</v>
      </c>
      <c r="W366" s="102" t="n">
        <f aca="false">K366-V366</f>
        <v>30</v>
      </c>
      <c r="X366" s="103" t="n">
        <f aca="false">IFERROR(IF(U366="Jan",(K366/V366-1)),0)</f>
        <v>0.25</v>
      </c>
      <c r="Y366" s="104" t="str">
        <f aca="false">IF(T366&gt;0,IF(U366="","-",IF(X366&lt;0%,"DEGROWTH","GROWTH")))</f>
        <v>GROWTH</v>
      </c>
      <c r="Z366" s="75" t="n">
        <v>0</v>
      </c>
      <c r="AA366" s="70"/>
      <c r="AB366" s="70" t="s">
        <v>133</v>
      </c>
      <c r="AC366" s="3"/>
    </row>
    <row r="367" customFormat="false" ht="14.25" hidden="false" customHeight="true" outlineLevel="0" collapsed="false">
      <c r="A367" s="70" t="s">
        <v>133</v>
      </c>
      <c r="B367" s="72" t="s">
        <v>48</v>
      </c>
      <c r="C367" s="72" t="s">
        <v>1267</v>
      </c>
      <c r="D367" s="72" t="n">
        <v>1000000701</v>
      </c>
      <c r="E367" s="73" t="s">
        <v>1268</v>
      </c>
      <c r="F367" s="74" t="n">
        <v>43334</v>
      </c>
      <c r="G367" s="67" t="str">
        <f aca="false">IF(I367&gt;0,"Targeted Dealer","-")</f>
        <v>Targeted Dealer</v>
      </c>
      <c r="H367" s="67"/>
      <c r="I367" s="68" t="n">
        <v>3500</v>
      </c>
      <c r="J367" s="68" t="n">
        <f aca="false">I367/$J$1*($J$1-$E$1)</f>
        <v>3500</v>
      </c>
      <c r="K367" s="69" t="n">
        <v>2969</v>
      </c>
      <c r="L367" s="69" t="n">
        <f aca="false">I367-K367</f>
        <v>531</v>
      </c>
      <c r="M367" s="69" t="n">
        <f aca="false">IFERROR((K367/J367%),"-")</f>
        <v>84.8285714285714</v>
      </c>
      <c r="N367" s="97" t="n">
        <v>3239.5</v>
      </c>
      <c r="O367" s="98" t="str">
        <f aca="false">IF(F367&lt;=$P$2,"DEC","")</f>
        <v>DEC</v>
      </c>
      <c r="P367" s="97" t="n">
        <v>3239.5</v>
      </c>
      <c r="Q367" s="99" t="n">
        <f aca="false">K367-P367</f>
        <v>-270.5</v>
      </c>
      <c r="R367" s="98" t="n">
        <f aca="false">IFERROR(IF(O367="Dec",(K367/P367-1))," ")</f>
        <v>-0.0835005402068221</v>
      </c>
      <c r="S367" s="100" t="str">
        <f aca="false">IF(N367&gt;0,IF(O367="","-",IF(R367&lt;0%,"DEGROWTH","GROWTH")))</f>
        <v>DEGROWTH</v>
      </c>
      <c r="T367" s="69" t="n">
        <v>2233</v>
      </c>
      <c r="U367" s="101" t="str">
        <f aca="false">IF(F367&lt;=$V$2,"jAN","")</f>
        <v>jAN</v>
      </c>
      <c r="V367" s="97" t="n">
        <v>2233</v>
      </c>
      <c r="W367" s="102" t="n">
        <f aca="false">K367-V367</f>
        <v>736</v>
      </c>
      <c r="X367" s="103" t="n">
        <f aca="false">IFERROR(IF(U367="Jan",(K367/V367-1)),0)</f>
        <v>0.329601433049709</v>
      </c>
      <c r="Y367" s="104" t="str">
        <f aca="false">IF(T367&gt;0,IF(U367="","-",IF(X367&lt;0%,"DEGROWTH","GROWTH")))</f>
        <v>GROWTH</v>
      </c>
      <c r="Z367" s="75" t="n">
        <v>0</v>
      </c>
      <c r="AA367" s="70"/>
      <c r="AB367" s="70" t="s">
        <v>133</v>
      </c>
      <c r="AC367" s="3"/>
    </row>
    <row r="368" customFormat="false" ht="14.25" hidden="false" customHeight="true" outlineLevel="0" collapsed="false">
      <c r="A368" s="70" t="s">
        <v>133</v>
      </c>
      <c r="B368" s="72" t="s">
        <v>48</v>
      </c>
      <c r="C368" s="72" t="s">
        <v>1269</v>
      </c>
      <c r="D368" s="72" t="n">
        <v>1000001055</v>
      </c>
      <c r="E368" s="73" t="s">
        <v>1270</v>
      </c>
      <c r="F368" s="74" t="n">
        <v>43734</v>
      </c>
      <c r="G368" s="67" t="str">
        <f aca="false">IF(I368&gt;0,"Targeted Dealer","-")</f>
        <v>Targeted Dealer</v>
      </c>
      <c r="H368" s="67"/>
      <c r="I368" s="68" t="n">
        <v>50</v>
      </c>
      <c r="J368" s="68" t="n">
        <f aca="false">I368/$J$1*($J$1-$E$1)</f>
        <v>50</v>
      </c>
      <c r="K368" s="69" t="n">
        <v>77</v>
      </c>
      <c r="L368" s="69" t="n">
        <f aca="false">I368-K368</f>
        <v>-27</v>
      </c>
      <c r="M368" s="69" t="n">
        <f aca="false">IFERROR((K368/J368%),"-")</f>
        <v>154</v>
      </c>
      <c r="N368" s="97" t="n">
        <v>85</v>
      </c>
      <c r="O368" s="98" t="str">
        <f aca="false">IF(F368&lt;=$P$2,"DEC","")</f>
        <v>DEC</v>
      </c>
      <c r="P368" s="97" t="n">
        <v>85</v>
      </c>
      <c r="Q368" s="99" t="n">
        <f aca="false">K368-P368</f>
        <v>-8</v>
      </c>
      <c r="R368" s="98" t="n">
        <f aca="false">IFERROR(IF(O368="Dec",(K368/P368-1))," ")</f>
        <v>-0.0941176470588235</v>
      </c>
      <c r="S368" s="100" t="str">
        <f aca="false">IF(N368&gt;0,IF(O368="","-",IF(R368&lt;0%,"DEGROWTH","GROWTH")))</f>
        <v>DEGROWTH</v>
      </c>
      <c r="T368" s="69" t="n">
        <v>35</v>
      </c>
      <c r="U368" s="101" t="str">
        <f aca="false">IF(F368&lt;=$V$2,"jAN","")</f>
        <v>jAN</v>
      </c>
      <c r="V368" s="97" t="n">
        <v>35</v>
      </c>
      <c r="W368" s="102" t="n">
        <f aca="false">K368-V368</f>
        <v>42</v>
      </c>
      <c r="X368" s="103" t="n">
        <f aca="false">IFERROR(IF(U368="Jan",(K368/V368-1)),0)</f>
        <v>1.2</v>
      </c>
      <c r="Y368" s="104" t="str">
        <f aca="false">IF(T368&gt;0,IF(U368="","-",IF(X368&lt;0%,"DEGROWTH","GROWTH")))</f>
        <v>GROWTH</v>
      </c>
      <c r="Z368" s="75" t="n">
        <v>0</v>
      </c>
      <c r="AA368" s="70"/>
      <c r="AB368" s="70" t="s">
        <v>133</v>
      </c>
      <c r="AC368" s="3"/>
    </row>
    <row r="369" customFormat="false" ht="14.25" hidden="false" customHeight="true" outlineLevel="0" collapsed="false">
      <c r="A369" s="70" t="s">
        <v>133</v>
      </c>
      <c r="B369" s="72" t="s">
        <v>48</v>
      </c>
      <c r="C369" s="72" t="s">
        <v>1271</v>
      </c>
      <c r="D369" s="72" t="n">
        <v>1000001052</v>
      </c>
      <c r="E369" s="73" t="s">
        <v>1272</v>
      </c>
      <c r="F369" s="74" t="n">
        <v>44004</v>
      </c>
      <c r="G369" s="67" t="str">
        <f aca="false">IF(I369&gt;0,"Targeted Dealer","-")</f>
        <v>Targeted Dealer</v>
      </c>
      <c r="H369" s="67"/>
      <c r="I369" s="68" t="n">
        <v>700</v>
      </c>
      <c r="J369" s="68" t="n">
        <f aca="false">I369/$J$1*($J$1-$E$1)</f>
        <v>700</v>
      </c>
      <c r="K369" s="69" t="n">
        <v>910</v>
      </c>
      <c r="L369" s="69" t="n">
        <f aca="false">I369-K369</f>
        <v>-210</v>
      </c>
      <c r="M369" s="69" t="n">
        <f aca="false">IFERROR((K369/J369%),"-")</f>
        <v>130</v>
      </c>
      <c r="N369" s="97" t="n">
        <v>545</v>
      </c>
      <c r="O369" s="98" t="str">
        <f aca="false">IF(F369&lt;=$P$2,"DEC","")</f>
        <v>DEC</v>
      </c>
      <c r="P369" s="97" t="n">
        <v>545</v>
      </c>
      <c r="Q369" s="99" t="n">
        <f aca="false">K369-P369</f>
        <v>365</v>
      </c>
      <c r="R369" s="98" t="n">
        <f aca="false">IFERROR(IF(O369="Dec",(K369/P369-1))," ")</f>
        <v>0.669724770642202</v>
      </c>
      <c r="S369" s="100" t="str">
        <f aca="false">IF(N369&gt;0,IF(O369="","-",IF(R369&lt;0%,"DEGROWTH","GROWTH")))</f>
        <v>GROWTH</v>
      </c>
      <c r="T369" s="69" t="n">
        <v>368</v>
      </c>
      <c r="U369" s="101" t="str">
        <f aca="false">IF(F369&lt;=$V$2,"jAN","")</f>
        <v>jAN</v>
      </c>
      <c r="V369" s="97" t="n">
        <v>368</v>
      </c>
      <c r="W369" s="102" t="n">
        <f aca="false">K369-V369</f>
        <v>542</v>
      </c>
      <c r="X369" s="103" t="n">
        <f aca="false">IFERROR(IF(U369="Jan",(K369/V369-1)),0)</f>
        <v>1.47282608695652</v>
      </c>
      <c r="Y369" s="104" t="str">
        <f aca="false">IF(T369&gt;0,IF(U369="","-",IF(X369&lt;0%,"DEGROWTH","GROWTH")))</f>
        <v>GROWTH</v>
      </c>
      <c r="Z369" s="75" t="n">
        <v>0</v>
      </c>
      <c r="AA369" s="70"/>
      <c r="AB369" s="70" t="s">
        <v>133</v>
      </c>
      <c r="AC369" s="3"/>
    </row>
    <row r="370" customFormat="false" ht="14.25" hidden="false" customHeight="true" outlineLevel="0" collapsed="false">
      <c r="A370" s="70" t="s">
        <v>133</v>
      </c>
      <c r="B370" s="72" t="s">
        <v>48</v>
      </c>
      <c r="C370" s="72" t="s">
        <v>1273</v>
      </c>
      <c r="D370" s="72" t="n">
        <v>1000001051</v>
      </c>
      <c r="E370" s="73" t="s">
        <v>1274</v>
      </c>
      <c r="F370" s="74" t="n">
        <v>44413</v>
      </c>
      <c r="G370" s="67" t="str">
        <f aca="false">IF(I370&gt;0,"Targeted Dealer","-")</f>
        <v>Targeted Dealer</v>
      </c>
      <c r="H370" s="67"/>
      <c r="I370" s="68" t="n">
        <v>250</v>
      </c>
      <c r="J370" s="68" t="n">
        <f aca="false">I370/$J$1*($J$1-$E$1)</f>
        <v>250</v>
      </c>
      <c r="K370" s="69" t="n">
        <v>253</v>
      </c>
      <c r="L370" s="69" t="n">
        <f aca="false">I370-K370</f>
        <v>-3</v>
      </c>
      <c r="M370" s="69" t="n">
        <f aca="false">IFERROR((K370/J370%),"-")</f>
        <v>101.2</v>
      </c>
      <c r="N370" s="97" t="n">
        <v>179</v>
      </c>
      <c r="O370" s="98" t="str">
        <f aca="false">IF(F370&lt;=$P$2,"DEC","")</f>
        <v>DEC</v>
      </c>
      <c r="P370" s="97" t="n">
        <v>179</v>
      </c>
      <c r="Q370" s="99" t="n">
        <f aca="false">K370-P370</f>
        <v>74</v>
      </c>
      <c r="R370" s="98" t="n">
        <f aca="false">IFERROR(IF(O370="Dec",(K370/P370-1))," ")</f>
        <v>0.41340782122905</v>
      </c>
      <c r="S370" s="100" t="str">
        <f aca="false">IF(N370&gt;0,IF(O370="","-",IF(R370&lt;0%,"DEGROWTH","GROWTH")))</f>
        <v>GROWTH</v>
      </c>
      <c r="T370" s="69" t="n">
        <v>228</v>
      </c>
      <c r="U370" s="101" t="str">
        <f aca="false">IF(F370&lt;=$V$2,"jAN","")</f>
        <v>jAN</v>
      </c>
      <c r="V370" s="97" t="n">
        <v>228</v>
      </c>
      <c r="W370" s="102" t="n">
        <f aca="false">K370-V370</f>
        <v>25</v>
      </c>
      <c r="X370" s="103" t="n">
        <f aca="false">IFERROR(IF(U370="Jan",(K370/V370-1)),0)</f>
        <v>0.109649122807018</v>
      </c>
      <c r="Y370" s="104" t="str">
        <f aca="false">IF(T370&gt;0,IF(U370="","-",IF(X370&lt;0%,"DEGROWTH","GROWTH")))</f>
        <v>GROWTH</v>
      </c>
      <c r="Z370" s="75" t="n">
        <v>0</v>
      </c>
      <c r="AA370" s="70"/>
      <c r="AB370" s="70" t="s">
        <v>133</v>
      </c>
      <c r="AC370" s="3"/>
    </row>
    <row r="371" customFormat="false" ht="14.25" hidden="false" customHeight="true" outlineLevel="0" collapsed="false">
      <c r="A371" s="70" t="s">
        <v>133</v>
      </c>
      <c r="B371" s="72" t="s">
        <v>48</v>
      </c>
      <c r="C371" s="72" t="s">
        <v>1275</v>
      </c>
      <c r="D371" s="72" t="n">
        <v>1000001047</v>
      </c>
      <c r="E371" s="73" t="s">
        <v>1276</v>
      </c>
      <c r="F371" s="74" t="n">
        <v>44415</v>
      </c>
      <c r="G371" s="67" t="str">
        <f aca="false">IF(I371&gt;0,"Targeted Dealer","-")</f>
        <v>Targeted Dealer</v>
      </c>
      <c r="H371" s="67"/>
      <c r="I371" s="68" t="n">
        <v>150</v>
      </c>
      <c r="J371" s="68" t="n">
        <f aca="false">I371/$J$1*($J$1-$E$1)</f>
        <v>150</v>
      </c>
      <c r="K371" s="69" t="n">
        <v>103</v>
      </c>
      <c r="L371" s="69" t="n">
        <f aca="false">I371-K371</f>
        <v>47</v>
      </c>
      <c r="M371" s="69" t="n">
        <f aca="false">IFERROR((K371/J371%),"-")</f>
        <v>68.6666666666667</v>
      </c>
      <c r="N371" s="97" t="n">
        <v>106</v>
      </c>
      <c r="O371" s="98" t="str">
        <f aca="false">IF(F371&lt;=$P$2,"DEC","")</f>
        <v>DEC</v>
      </c>
      <c r="P371" s="97" t="n">
        <v>106</v>
      </c>
      <c r="Q371" s="99" t="n">
        <f aca="false">K371-P371</f>
        <v>-3</v>
      </c>
      <c r="R371" s="98" t="n">
        <f aca="false">IFERROR(IF(O371="Dec",(K371/P371-1))," ")</f>
        <v>-0.0283018867924528</v>
      </c>
      <c r="S371" s="100" t="str">
        <f aca="false">IF(N371&gt;0,IF(O371="","-",IF(R371&lt;0%,"DEGROWTH","GROWTH")))</f>
        <v>DEGROWTH</v>
      </c>
      <c r="T371" s="69" t="n">
        <v>120</v>
      </c>
      <c r="U371" s="101" t="str">
        <f aca="false">IF(F371&lt;=$V$2,"jAN","")</f>
        <v>jAN</v>
      </c>
      <c r="V371" s="97" t="n">
        <v>120</v>
      </c>
      <c r="W371" s="102" t="n">
        <f aca="false">K371-V371</f>
        <v>-17</v>
      </c>
      <c r="X371" s="103" t="n">
        <f aca="false">IFERROR(IF(U371="Jan",(K371/V371-1)),0)</f>
        <v>-0.141666666666667</v>
      </c>
      <c r="Y371" s="104" t="str">
        <f aca="false">IF(T371&gt;0,IF(U371="","-",IF(X371&lt;0%,"DEGROWTH","GROWTH")))</f>
        <v>DEGROWTH</v>
      </c>
      <c r="Z371" s="75" t="n">
        <v>0</v>
      </c>
      <c r="AA371" s="70"/>
      <c r="AB371" s="70" t="s">
        <v>133</v>
      </c>
      <c r="AC371" s="3"/>
    </row>
    <row r="372" customFormat="false" ht="14.25" hidden="false" customHeight="true" outlineLevel="0" collapsed="false">
      <c r="A372" s="70" t="s">
        <v>133</v>
      </c>
      <c r="B372" s="72" t="s">
        <v>48</v>
      </c>
      <c r="C372" s="72" t="s">
        <v>238</v>
      </c>
      <c r="D372" s="72" t="n">
        <v>1000002613</v>
      </c>
      <c r="E372" s="73" t="s">
        <v>239</v>
      </c>
      <c r="F372" s="74" t="n">
        <v>44623</v>
      </c>
      <c r="G372" s="67" t="str">
        <f aca="false">IF(I372&gt;0,"Targeted Dealer","-")</f>
        <v>Targeted Dealer</v>
      </c>
      <c r="H372" s="67"/>
      <c r="I372" s="68" t="n">
        <v>110</v>
      </c>
      <c r="J372" s="68" t="n">
        <f aca="false">I372/$J$1*($J$1-$E$1)</f>
        <v>110</v>
      </c>
      <c r="K372" s="69" t="n">
        <v>0</v>
      </c>
      <c r="L372" s="69" t="n">
        <f aca="false">I372-K372</f>
        <v>110</v>
      </c>
      <c r="M372" s="69" t="n">
        <f aca="false">IFERROR((K372/J372%),"-")</f>
        <v>0</v>
      </c>
      <c r="N372" s="97" t="n">
        <v>71</v>
      </c>
      <c r="O372" s="98" t="str">
        <f aca="false">IF(F372&lt;=$P$2,"DEC","")</f>
        <v>DEC</v>
      </c>
      <c r="P372" s="97" t="n">
        <v>71</v>
      </c>
      <c r="Q372" s="99" t="n">
        <f aca="false">K372-P372</f>
        <v>-71</v>
      </c>
      <c r="R372" s="98" t="n">
        <f aca="false">IFERROR(IF(O372="Dec",(K372/P372-1))," ")</f>
        <v>-1</v>
      </c>
      <c r="S372" s="100" t="str">
        <f aca="false">IF(N372&gt;0,IF(O372="","-",IF(R372&lt;0%,"DEGROWTH","GROWTH")))</f>
        <v>DEGROWTH</v>
      </c>
      <c r="T372" s="69" t="n">
        <v>71</v>
      </c>
      <c r="U372" s="101" t="str">
        <f aca="false">IF(F372&lt;=$V$2,"jAN","")</f>
        <v>jAN</v>
      </c>
      <c r="V372" s="97" t="n">
        <v>71</v>
      </c>
      <c r="W372" s="102" t="n">
        <f aca="false">K372-V372</f>
        <v>-71</v>
      </c>
      <c r="X372" s="103" t="n">
        <f aca="false">IFERROR(IF(U372="Jan",(K372/V372-1)),0)</f>
        <v>-1</v>
      </c>
      <c r="Y372" s="104" t="str">
        <f aca="false">IF(T372&gt;0,IF(U372="","-",IF(X372&lt;0%,"DEGROWTH","GROWTH")))</f>
        <v>DEGROWTH</v>
      </c>
      <c r="Z372" s="75" t="n">
        <v>0</v>
      </c>
      <c r="AA372" s="70"/>
      <c r="AB372" s="70" t="s">
        <v>133</v>
      </c>
      <c r="AC372" s="3"/>
    </row>
    <row r="373" customFormat="false" ht="14.25" hidden="false" customHeight="true" outlineLevel="0" collapsed="false">
      <c r="A373" s="70" t="s">
        <v>133</v>
      </c>
      <c r="B373" s="72" t="s">
        <v>48</v>
      </c>
      <c r="C373" s="72" t="s">
        <v>1277</v>
      </c>
      <c r="D373" s="72" t="n">
        <v>1000002812</v>
      </c>
      <c r="E373" s="73" t="s">
        <v>1278</v>
      </c>
      <c r="F373" s="74" t="n">
        <v>44719</v>
      </c>
      <c r="G373" s="67" t="str">
        <f aca="false">IF(I373&gt;0,"Targeted Dealer","-")</f>
        <v>Targeted Dealer</v>
      </c>
      <c r="H373" s="67"/>
      <c r="I373" s="68" t="n">
        <v>60</v>
      </c>
      <c r="J373" s="68" t="n">
        <f aca="false">I373/$J$1*($J$1-$E$1)</f>
        <v>60</v>
      </c>
      <c r="K373" s="69" t="n">
        <v>78</v>
      </c>
      <c r="L373" s="69" t="n">
        <f aca="false">I373-K373</f>
        <v>-18</v>
      </c>
      <c r="M373" s="69" t="n">
        <f aca="false">IFERROR((K373/J373%),"-")</f>
        <v>130</v>
      </c>
      <c r="N373" s="97" t="n">
        <v>26</v>
      </c>
      <c r="O373" s="98" t="str">
        <f aca="false">IF(F373&lt;=$P$2,"DEC","")</f>
        <v>DEC</v>
      </c>
      <c r="P373" s="97" t="n">
        <v>26</v>
      </c>
      <c r="Q373" s="99" t="n">
        <f aca="false">K373-P373</f>
        <v>52</v>
      </c>
      <c r="R373" s="98" t="n">
        <f aca="false">IFERROR(IF(O373="Dec",(K373/P373-1))," ")</f>
        <v>2</v>
      </c>
      <c r="S373" s="100" t="str">
        <f aca="false">IF(N373&gt;0,IF(O373="","-",IF(R373&lt;0%,"DEGROWTH","GROWTH")))</f>
        <v>GROWTH</v>
      </c>
      <c r="T373" s="69" t="n">
        <v>78</v>
      </c>
      <c r="U373" s="101" t="str">
        <f aca="false">IF(F373&lt;=$V$2,"jAN","")</f>
        <v>jAN</v>
      </c>
      <c r="V373" s="97" t="n">
        <v>78</v>
      </c>
      <c r="W373" s="102" t="n">
        <f aca="false">K373-V373</f>
        <v>0</v>
      </c>
      <c r="X373" s="103" t="n">
        <f aca="false">IFERROR(IF(U373="Jan",(K373/V373-1)),0)</f>
        <v>0</v>
      </c>
      <c r="Y373" s="104" t="str">
        <f aca="false">IF(T373&gt;0,IF(U373="","-",IF(X373&lt;0%,"DEGROWTH","GROWTH")))</f>
        <v>GROWTH</v>
      </c>
      <c r="Z373" s="75" t="n">
        <v>0</v>
      </c>
      <c r="AA373" s="70"/>
      <c r="AB373" s="70" t="s">
        <v>133</v>
      </c>
      <c r="AC373" s="3"/>
    </row>
    <row r="374" customFormat="false" ht="14.25" hidden="false" customHeight="true" outlineLevel="0" collapsed="false">
      <c r="A374" s="70" t="s">
        <v>133</v>
      </c>
      <c r="B374" s="72" t="s">
        <v>48</v>
      </c>
      <c r="C374" s="72" t="s">
        <v>1279</v>
      </c>
      <c r="D374" s="72" t="n">
        <v>1000002844</v>
      </c>
      <c r="E374" s="73" t="s">
        <v>1280</v>
      </c>
      <c r="F374" s="74" t="n">
        <v>44763</v>
      </c>
      <c r="G374" s="67" t="str">
        <f aca="false">IF(I374&gt;0,"Targeted Dealer","-")</f>
        <v>Targeted Dealer</v>
      </c>
      <c r="H374" s="67"/>
      <c r="I374" s="68" t="n">
        <v>2105</v>
      </c>
      <c r="J374" s="68" t="n">
        <f aca="false">I374/$J$1*($J$1-$E$1)</f>
        <v>2105</v>
      </c>
      <c r="K374" s="69" t="n">
        <v>1466</v>
      </c>
      <c r="L374" s="69" t="n">
        <f aca="false">I374-K374</f>
        <v>639</v>
      </c>
      <c r="M374" s="69" t="n">
        <f aca="false">IFERROR((K374/J374%),"-")</f>
        <v>69.6437054631829</v>
      </c>
      <c r="N374" s="97" t="n">
        <v>1256</v>
      </c>
      <c r="O374" s="98" t="str">
        <f aca="false">IF(F374&lt;=$P$2,"DEC","")</f>
        <v>DEC</v>
      </c>
      <c r="P374" s="97" t="n">
        <v>1256</v>
      </c>
      <c r="Q374" s="99" t="n">
        <f aca="false">K374-P374</f>
        <v>210</v>
      </c>
      <c r="R374" s="98" t="n">
        <f aca="false">IFERROR(IF(O374="Dec",(K374/P374-1))," ")</f>
        <v>0.167197452229299</v>
      </c>
      <c r="S374" s="100" t="str">
        <f aca="false">IF(N374&gt;0,IF(O374="","-",IF(R374&lt;0%,"DEGROWTH","GROWTH")))</f>
        <v>GROWTH</v>
      </c>
      <c r="T374" s="69" t="n">
        <v>1698</v>
      </c>
      <c r="U374" s="101" t="str">
        <f aca="false">IF(F374&lt;=$V$2,"jAN","")</f>
        <v>jAN</v>
      </c>
      <c r="V374" s="97" t="n">
        <v>1698</v>
      </c>
      <c r="W374" s="102" t="n">
        <f aca="false">K374-V374</f>
        <v>-232</v>
      </c>
      <c r="X374" s="103" t="n">
        <f aca="false">IFERROR(IF(U374="Jan",(K374/V374-1)),0)</f>
        <v>-0.136631330977621</v>
      </c>
      <c r="Y374" s="104" t="str">
        <f aca="false">IF(T374&gt;0,IF(U374="","-",IF(X374&lt;0%,"DEGROWTH","GROWTH")))</f>
        <v>DEGROWTH</v>
      </c>
      <c r="Z374" s="75" t="n">
        <v>0</v>
      </c>
      <c r="AA374" s="70"/>
      <c r="AB374" s="70" t="s">
        <v>133</v>
      </c>
      <c r="AC374" s="3"/>
    </row>
    <row r="375" customFormat="false" ht="14.25" hidden="false" customHeight="true" outlineLevel="0" collapsed="false">
      <c r="A375" s="70" t="s">
        <v>133</v>
      </c>
      <c r="B375" s="72" t="s">
        <v>48</v>
      </c>
      <c r="C375" s="72" t="s">
        <v>240</v>
      </c>
      <c r="D375" s="72" t="n">
        <v>1000003136</v>
      </c>
      <c r="E375" s="73" t="s">
        <v>241</v>
      </c>
      <c r="F375" s="74" t="n">
        <v>44914</v>
      </c>
      <c r="G375" s="67" t="str">
        <f aca="false">IF(I375&gt;0,"Targeted Dealer","-")</f>
        <v>Targeted Dealer</v>
      </c>
      <c r="H375" s="67"/>
      <c r="I375" s="68" t="n">
        <v>50</v>
      </c>
      <c r="J375" s="68" t="n">
        <f aca="false">I375/$J$1*($J$1-$E$1)</f>
        <v>50</v>
      </c>
      <c r="K375" s="69" t="n">
        <v>0</v>
      </c>
      <c r="L375" s="69" t="n">
        <f aca="false">I375-K375</f>
        <v>50</v>
      </c>
      <c r="M375" s="69" t="n">
        <f aca="false">IFERROR((K375/J375%),"-")</f>
        <v>0</v>
      </c>
      <c r="N375" s="97" t="n">
        <v>0</v>
      </c>
      <c r="O375" s="98" t="str">
        <f aca="false">IF(F375&lt;=$P$2,"DEC","")</f>
        <v>DEC</v>
      </c>
      <c r="P375" s="97" t="n">
        <v>0</v>
      </c>
      <c r="Q375" s="99" t="n">
        <f aca="false">K375-P375</f>
        <v>0</v>
      </c>
      <c r="R375" s="98" t="str">
        <f aca="false">IFERROR(IF(O375="Dec",(K375/P375-1))," ")</f>
        <v> </v>
      </c>
      <c r="S375" s="105" t="b">
        <f aca="false">IF(N375&gt;0,IF(O375="","-",IF(R375&lt;0%,"DEGROWTH","GROWTH")))</f>
        <v>0</v>
      </c>
      <c r="T375" s="69" t="n">
        <v>53</v>
      </c>
      <c r="U375" s="101" t="str">
        <f aca="false">IF(F375&lt;=$V$2,"jAN","")</f>
        <v>jAN</v>
      </c>
      <c r="V375" s="97" t="n">
        <v>53</v>
      </c>
      <c r="W375" s="102" t="n">
        <f aca="false">K375-V375</f>
        <v>-53</v>
      </c>
      <c r="X375" s="103" t="n">
        <f aca="false">IFERROR(IF(U375="Jan",(K375/V375-1)),0)</f>
        <v>-1</v>
      </c>
      <c r="Y375" s="104" t="str">
        <f aca="false">IF(T375&gt;0,IF(U375="","-",IF(X375&lt;0%,"DEGROWTH","GROWTH")))</f>
        <v>DEGROWTH</v>
      </c>
      <c r="Z375" s="75" t="n">
        <v>1</v>
      </c>
      <c r="AA375" s="70"/>
      <c r="AB375" s="70" t="s">
        <v>133</v>
      </c>
      <c r="AC375" s="3"/>
    </row>
    <row r="376" customFormat="false" ht="14.25" hidden="false" customHeight="true" outlineLevel="0" collapsed="false">
      <c r="A376" s="70" t="s">
        <v>133</v>
      </c>
      <c r="B376" s="72" t="s">
        <v>48</v>
      </c>
      <c r="C376" s="72" t="s">
        <v>1281</v>
      </c>
      <c r="D376" s="72" t="n">
        <v>1000003612</v>
      </c>
      <c r="E376" s="73" t="s">
        <v>1282</v>
      </c>
      <c r="F376" s="74" t="n">
        <v>45106</v>
      </c>
      <c r="G376" s="67" t="str">
        <f aca="false">IF(I376&gt;0,"Targeted Dealer","-")</f>
        <v>Targeted Dealer</v>
      </c>
      <c r="H376" s="67"/>
      <c r="I376" s="68" t="n">
        <v>280</v>
      </c>
      <c r="J376" s="68" t="n">
        <f aca="false">I376/$J$1*($J$1-$E$1)</f>
        <v>280</v>
      </c>
      <c r="K376" s="69" t="n">
        <v>327</v>
      </c>
      <c r="L376" s="69" t="n">
        <f aca="false">I376-K376</f>
        <v>-47</v>
      </c>
      <c r="M376" s="69" t="n">
        <f aca="false">IFERROR((K376/J376%),"-")</f>
        <v>116.785714285714</v>
      </c>
      <c r="N376" s="97" t="n">
        <v>305</v>
      </c>
      <c r="O376" s="98" t="str">
        <f aca="false">IF(F376&lt;=$P$2,"DEC","")</f>
        <v>DEC</v>
      </c>
      <c r="P376" s="97" t="n">
        <v>305</v>
      </c>
      <c r="Q376" s="99" t="n">
        <f aca="false">K376-P376</f>
        <v>22</v>
      </c>
      <c r="R376" s="98" t="n">
        <f aca="false">IFERROR(IF(O376="Dec",(K376/P376-1))," ")</f>
        <v>0.0721311475409836</v>
      </c>
      <c r="S376" s="100" t="str">
        <f aca="false">IF(N376&gt;0,IF(O376="","-",IF(R376&lt;0%,"DEGROWTH","GROWTH")))</f>
        <v>GROWTH</v>
      </c>
      <c r="T376" s="69" t="n">
        <v>189</v>
      </c>
      <c r="U376" s="101" t="str">
        <f aca="false">IF(F376&lt;=$V$2,"jAN","")</f>
        <v>jAN</v>
      </c>
      <c r="V376" s="97" t="n">
        <v>189</v>
      </c>
      <c r="W376" s="102" t="n">
        <f aca="false">K376-V376</f>
        <v>138</v>
      </c>
      <c r="X376" s="103" t="n">
        <f aca="false">IFERROR(IF(U376="Jan",(K376/V376-1)),0)</f>
        <v>0.73015873015873</v>
      </c>
      <c r="Y376" s="104" t="str">
        <f aca="false">IF(T376&gt;0,IF(U376="","-",IF(X376&lt;0%,"DEGROWTH","GROWTH")))</f>
        <v>GROWTH</v>
      </c>
      <c r="Z376" s="75" t="n">
        <v>0</v>
      </c>
      <c r="AA376" s="70"/>
      <c r="AB376" s="70" t="s">
        <v>133</v>
      </c>
      <c r="AC376" s="3"/>
    </row>
    <row r="377" customFormat="false" ht="14.25" hidden="false" customHeight="true" outlineLevel="0" collapsed="false">
      <c r="A377" s="70" t="s">
        <v>133</v>
      </c>
      <c r="B377" s="72" t="s">
        <v>48</v>
      </c>
      <c r="C377" s="72" t="s">
        <v>1283</v>
      </c>
      <c r="D377" s="72" t="n">
        <v>1000003675</v>
      </c>
      <c r="E377" s="73" t="s">
        <v>1284</v>
      </c>
      <c r="F377" s="74" t="n">
        <v>45142</v>
      </c>
      <c r="G377" s="67" t="str">
        <f aca="false">IF(I377&gt;0,"Targeted Dealer","-")</f>
        <v>Targeted Dealer</v>
      </c>
      <c r="H377" s="67"/>
      <c r="I377" s="68" t="n">
        <v>50</v>
      </c>
      <c r="J377" s="68" t="n">
        <f aca="false">I377/$J$1*($J$1-$E$1)</f>
        <v>50</v>
      </c>
      <c r="K377" s="69" t="n">
        <v>27</v>
      </c>
      <c r="L377" s="69" t="n">
        <f aca="false">I377-K377</f>
        <v>23</v>
      </c>
      <c r="M377" s="69" t="n">
        <f aca="false">IFERROR((K377/J377%),"-")</f>
        <v>54</v>
      </c>
      <c r="N377" s="97" t="n">
        <v>27</v>
      </c>
      <c r="O377" s="98" t="str">
        <f aca="false">IF(F377&lt;=$P$2,"DEC","")</f>
        <v>DEC</v>
      </c>
      <c r="P377" s="97" t="n">
        <v>27</v>
      </c>
      <c r="Q377" s="99" t="n">
        <f aca="false">K377-P377</f>
        <v>0</v>
      </c>
      <c r="R377" s="98" t="n">
        <f aca="false">IFERROR(IF(O377="Dec",(K377/P377-1))," ")</f>
        <v>0</v>
      </c>
      <c r="S377" s="100" t="str">
        <f aca="false">IF(N377&gt;0,IF(O377="","-",IF(R377&lt;0%,"DEGROWTH","GROWTH")))</f>
        <v>GROWTH</v>
      </c>
      <c r="T377" s="69" t="n">
        <v>26</v>
      </c>
      <c r="U377" s="101" t="str">
        <f aca="false">IF(F377&lt;=$V$2,"jAN","")</f>
        <v>jAN</v>
      </c>
      <c r="V377" s="97" t="n">
        <v>26</v>
      </c>
      <c r="W377" s="102" t="n">
        <f aca="false">K377-V377</f>
        <v>1</v>
      </c>
      <c r="X377" s="103" t="n">
        <f aca="false">IFERROR(IF(U377="Jan",(K377/V377-1)),0)</f>
        <v>0.0384615384615386</v>
      </c>
      <c r="Y377" s="104" t="str">
        <f aca="false">IF(T377&gt;0,IF(U377="","-",IF(X377&lt;0%,"DEGROWTH","GROWTH")))</f>
        <v>GROWTH</v>
      </c>
      <c r="Z377" s="75" t="n">
        <v>0</v>
      </c>
      <c r="AA377" s="70"/>
      <c r="AB377" s="70" t="s">
        <v>133</v>
      </c>
      <c r="AC377" s="3"/>
    </row>
    <row r="378" customFormat="false" ht="14.25" hidden="false" customHeight="true" outlineLevel="0" collapsed="false">
      <c r="A378" s="75" t="s">
        <v>133</v>
      </c>
      <c r="B378" s="79" t="s">
        <v>48</v>
      </c>
      <c r="C378" s="79" t="s">
        <v>1285</v>
      </c>
      <c r="D378" s="79" t="n">
        <v>1000004038</v>
      </c>
      <c r="E378" s="79" t="s">
        <v>1286</v>
      </c>
      <c r="F378" s="74" t="n">
        <v>45484</v>
      </c>
      <c r="G378" s="67" t="str">
        <f aca="false">IF(I378&gt;0,"Targeted Dealer","-")</f>
        <v>Targeted Dealer</v>
      </c>
      <c r="H378" s="67"/>
      <c r="I378" s="68" t="n">
        <v>50</v>
      </c>
      <c r="J378" s="68" t="n">
        <f aca="false">I378/$J$1*($J$1-$E$1)</f>
        <v>50</v>
      </c>
      <c r="K378" s="69" t="n">
        <v>44</v>
      </c>
      <c r="L378" s="69" t="n">
        <f aca="false">I378-K378</f>
        <v>6</v>
      </c>
      <c r="M378" s="69" t="n">
        <f aca="false">IFERROR((K378/J378%),"-")</f>
        <v>88</v>
      </c>
      <c r="N378" s="97" t="n">
        <v>21</v>
      </c>
      <c r="O378" s="98" t="str">
        <f aca="false">IF(F378&lt;=$P$2,"DEC","")</f>
        <v>DEC</v>
      </c>
      <c r="P378" s="97" t="n">
        <v>21</v>
      </c>
      <c r="Q378" s="99" t="n">
        <f aca="false">K378-P378</f>
        <v>23</v>
      </c>
      <c r="R378" s="98" t="n">
        <f aca="false">IFERROR(IF(O378="Dec",(K378/P378-1))," ")</f>
        <v>1.0952380952381</v>
      </c>
      <c r="S378" s="100" t="str">
        <f aca="false">IF(N378&gt;0,IF(O378="","-",IF(R378&lt;0%,"DEGROWTH","GROWTH")))</f>
        <v>GROWTH</v>
      </c>
      <c r="T378" s="69" t="n">
        <v>49</v>
      </c>
      <c r="U378" s="101" t="str">
        <f aca="false">IF(F378&lt;=$V$2,"jAN","")</f>
        <v>jAN</v>
      </c>
      <c r="V378" s="97" t="n">
        <v>49</v>
      </c>
      <c r="W378" s="102" t="n">
        <f aca="false">K378-V378</f>
        <v>-5</v>
      </c>
      <c r="X378" s="103" t="n">
        <f aca="false">IFERROR(IF(U378="Jan",(K378/V378-1)),0)</f>
        <v>-0.102040816326531</v>
      </c>
      <c r="Y378" s="104" t="str">
        <f aca="false">IF(T378&gt;0,IF(U378="","-",IF(X378&lt;0%,"DEGROWTH","GROWTH")))</f>
        <v>DEGROWTH</v>
      </c>
      <c r="Z378" s="75" t="n">
        <v>0</v>
      </c>
      <c r="AA378" s="70"/>
      <c r="AB378" s="75" t="s">
        <v>133</v>
      </c>
      <c r="AC378" s="3"/>
    </row>
    <row r="379" customFormat="false" ht="14.25" hidden="false" customHeight="true" outlineLevel="0" collapsed="false">
      <c r="A379" s="70" t="s">
        <v>133</v>
      </c>
      <c r="B379" s="72" t="s">
        <v>51</v>
      </c>
      <c r="C379" s="72" t="s">
        <v>1287</v>
      </c>
      <c r="D379" s="72" t="n">
        <v>1000000385</v>
      </c>
      <c r="E379" s="73" t="s">
        <v>1288</v>
      </c>
      <c r="F379" s="74" t="n">
        <v>40115</v>
      </c>
      <c r="G379" s="67" t="str">
        <f aca="false">IF(I379&gt;0,"Targeted Dealer","-")</f>
        <v>Targeted Dealer</v>
      </c>
      <c r="H379" s="67"/>
      <c r="I379" s="68" t="n">
        <v>25</v>
      </c>
      <c r="J379" s="68" t="n">
        <f aca="false">I379/$J$1*($J$1-$E$1)</f>
        <v>25</v>
      </c>
      <c r="K379" s="69" t="n">
        <v>28</v>
      </c>
      <c r="L379" s="69" t="n">
        <f aca="false">I379-K379</f>
        <v>-3</v>
      </c>
      <c r="M379" s="69" t="n">
        <f aca="false">IFERROR((K379/J379%),"-")</f>
        <v>112</v>
      </c>
      <c r="N379" s="97" t="n">
        <v>15</v>
      </c>
      <c r="O379" s="98" t="str">
        <f aca="false">IF(F379&lt;=$P$2,"DEC","")</f>
        <v>DEC</v>
      </c>
      <c r="P379" s="97" t="n">
        <v>15</v>
      </c>
      <c r="Q379" s="99" t="n">
        <f aca="false">K379-P379</f>
        <v>13</v>
      </c>
      <c r="R379" s="98" t="n">
        <f aca="false">IFERROR(IF(O379="Dec",(K379/P379-1))," ")</f>
        <v>0.866666666666667</v>
      </c>
      <c r="S379" s="100" t="str">
        <f aca="false">IF(N379&gt;0,IF(O379="","-",IF(R379&lt;0%,"DEGROWTH","GROWTH")))</f>
        <v>GROWTH</v>
      </c>
      <c r="T379" s="69" t="n">
        <v>54</v>
      </c>
      <c r="U379" s="101" t="str">
        <f aca="false">IF(F379&lt;=$V$2,"jAN","")</f>
        <v>jAN</v>
      </c>
      <c r="V379" s="97" t="n">
        <v>54</v>
      </c>
      <c r="W379" s="102" t="n">
        <f aca="false">K379-V379</f>
        <v>-26</v>
      </c>
      <c r="X379" s="103" t="n">
        <f aca="false">IFERROR(IF(U379="Jan",(K379/V379-1)),0)</f>
        <v>-0.481481481481482</v>
      </c>
      <c r="Y379" s="104" t="str">
        <f aca="false">IF(T379&gt;0,IF(U379="","-",IF(X379&lt;0%,"DEGROWTH","GROWTH")))</f>
        <v>DEGROWTH</v>
      </c>
      <c r="Z379" s="75" t="n">
        <v>1</v>
      </c>
      <c r="AA379" s="70"/>
      <c r="AB379" s="70" t="s">
        <v>133</v>
      </c>
      <c r="AC379" s="3"/>
    </row>
    <row r="380" customFormat="false" ht="14.25" hidden="false" customHeight="true" outlineLevel="0" collapsed="false">
      <c r="A380" s="70" t="s">
        <v>133</v>
      </c>
      <c r="B380" s="72" t="s">
        <v>51</v>
      </c>
      <c r="C380" s="72" t="s">
        <v>242</v>
      </c>
      <c r="D380" s="72" t="n">
        <v>1000000388</v>
      </c>
      <c r="E380" s="73" t="s">
        <v>243</v>
      </c>
      <c r="F380" s="74" t="n">
        <v>43038</v>
      </c>
      <c r="G380" s="67" t="str">
        <f aca="false">IF(I380&gt;0,"Targeted Dealer","-")</f>
        <v>Targeted Dealer</v>
      </c>
      <c r="H380" s="67"/>
      <c r="I380" s="68" t="n">
        <v>25</v>
      </c>
      <c r="J380" s="68" t="n">
        <f aca="false">I380/$J$1*($J$1-$E$1)</f>
        <v>25</v>
      </c>
      <c r="K380" s="69" t="n">
        <v>0</v>
      </c>
      <c r="L380" s="69" t="n">
        <f aca="false">I380-K380</f>
        <v>25</v>
      </c>
      <c r="M380" s="69" t="n">
        <f aca="false">IFERROR((K380/J380%),"-")</f>
        <v>0</v>
      </c>
      <c r="N380" s="97" t="n">
        <v>0</v>
      </c>
      <c r="O380" s="98" t="str">
        <f aca="false">IF(F380&lt;=$P$2,"DEC","")</f>
        <v>DEC</v>
      </c>
      <c r="P380" s="97" t="n">
        <v>0</v>
      </c>
      <c r="Q380" s="99" t="n">
        <f aca="false">K380-P380</f>
        <v>0</v>
      </c>
      <c r="R380" s="98" t="str">
        <f aca="false">IFERROR(IF(O380="Dec",(K380/P380-1))," ")</f>
        <v> </v>
      </c>
      <c r="S380" s="105" t="b">
        <f aca="false">IF(N380&gt;0,IF(O380="","-",IF(R380&lt;0%,"DEGROWTH","GROWTH")))</f>
        <v>0</v>
      </c>
      <c r="T380" s="69" t="n">
        <v>30</v>
      </c>
      <c r="U380" s="101" t="str">
        <f aca="false">IF(F380&lt;=$V$2,"jAN","")</f>
        <v>jAN</v>
      </c>
      <c r="V380" s="97" t="n">
        <v>30</v>
      </c>
      <c r="W380" s="102" t="n">
        <f aca="false">K380-V380</f>
        <v>-30</v>
      </c>
      <c r="X380" s="103" t="n">
        <f aca="false">IFERROR(IF(U380="Jan",(K380/V380-1)),0)</f>
        <v>-1</v>
      </c>
      <c r="Y380" s="104" t="str">
        <f aca="false">IF(T380&gt;0,IF(U380="","-",IF(X380&lt;0%,"DEGROWTH","GROWTH")))</f>
        <v>DEGROWTH</v>
      </c>
      <c r="Z380" s="75" t="n">
        <v>1</v>
      </c>
      <c r="AA380" s="70"/>
      <c r="AB380" s="70" t="s">
        <v>133</v>
      </c>
      <c r="AC380" s="3"/>
    </row>
    <row r="381" customFormat="false" ht="14.25" hidden="false" customHeight="true" outlineLevel="0" collapsed="false">
      <c r="A381" s="70" t="s">
        <v>133</v>
      </c>
      <c r="B381" s="72" t="s">
        <v>51</v>
      </c>
      <c r="C381" s="72" t="s">
        <v>1289</v>
      </c>
      <c r="D381" s="72" t="n">
        <v>1000000383</v>
      </c>
      <c r="E381" s="73" t="s">
        <v>1290</v>
      </c>
      <c r="F381" s="74" t="n">
        <v>43061</v>
      </c>
      <c r="G381" s="67" t="str">
        <f aca="false">IF(I381&gt;0,"Targeted Dealer","-")</f>
        <v>Targeted Dealer</v>
      </c>
      <c r="H381" s="67"/>
      <c r="I381" s="68" t="n">
        <v>250</v>
      </c>
      <c r="J381" s="68" t="n">
        <f aca="false">I381/$J$1*($J$1-$E$1)</f>
        <v>250</v>
      </c>
      <c r="K381" s="69" t="n">
        <v>245</v>
      </c>
      <c r="L381" s="69" t="n">
        <f aca="false">I381-K381</f>
        <v>5</v>
      </c>
      <c r="M381" s="69" t="n">
        <f aca="false">IFERROR((K381/J381%),"-")</f>
        <v>98</v>
      </c>
      <c r="N381" s="97" t="n">
        <v>240</v>
      </c>
      <c r="O381" s="98" t="str">
        <f aca="false">IF(F381&lt;=$P$2,"DEC","")</f>
        <v>DEC</v>
      </c>
      <c r="P381" s="97" t="n">
        <v>240</v>
      </c>
      <c r="Q381" s="99" t="n">
        <f aca="false">K381-P381</f>
        <v>5</v>
      </c>
      <c r="R381" s="98" t="n">
        <f aca="false">IFERROR(IF(O381="Dec",(K381/P381-1))," ")</f>
        <v>0.0208333333333333</v>
      </c>
      <c r="S381" s="100" t="str">
        <f aca="false">IF(N381&gt;0,IF(O381="","-",IF(R381&lt;0%,"DEGROWTH","GROWTH")))</f>
        <v>GROWTH</v>
      </c>
      <c r="T381" s="69" t="n">
        <v>255</v>
      </c>
      <c r="U381" s="101" t="str">
        <f aca="false">IF(F381&lt;=$V$2,"jAN","")</f>
        <v>jAN</v>
      </c>
      <c r="V381" s="97" t="n">
        <v>255</v>
      </c>
      <c r="W381" s="102" t="n">
        <f aca="false">K381-V381</f>
        <v>-10</v>
      </c>
      <c r="X381" s="103" t="n">
        <f aca="false">IFERROR(IF(U381="Jan",(K381/V381-1)),0)</f>
        <v>-0.0392156862745098</v>
      </c>
      <c r="Y381" s="104" t="str">
        <f aca="false">IF(T381&gt;0,IF(U381="","-",IF(X381&lt;0%,"DEGROWTH","GROWTH")))</f>
        <v>DEGROWTH</v>
      </c>
      <c r="Z381" s="75" t="n">
        <v>0</v>
      </c>
      <c r="AA381" s="70"/>
      <c r="AB381" s="70" t="s">
        <v>133</v>
      </c>
      <c r="AC381" s="3"/>
    </row>
    <row r="382" customFormat="false" ht="14.25" hidden="false" customHeight="true" outlineLevel="0" collapsed="false">
      <c r="A382" s="70" t="s">
        <v>133</v>
      </c>
      <c r="B382" s="72" t="s">
        <v>51</v>
      </c>
      <c r="C382" s="72" t="s">
        <v>244</v>
      </c>
      <c r="D382" s="72" t="n">
        <v>1000000380</v>
      </c>
      <c r="E382" s="73" t="s">
        <v>245</v>
      </c>
      <c r="F382" s="74" t="n">
        <v>43587</v>
      </c>
      <c r="G382" s="67" t="str">
        <f aca="false">IF(I382&gt;0,"Targeted Dealer","-")</f>
        <v>Targeted Dealer</v>
      </c>
      <c r="H382" s="67"/>
      <c r="I382" s="68" t="n">
        <v>50</v>
      </c>
      <c r="J382" s="68" t="n">
        <f aca="false">I382/$J$1*($J$1-$E$1)</f>
        <v>50</v>
      </c>
      <c r="K382" s="69" t="n">
        <v>0</v>
      </c>
      <c r="L382" s="69" t="n">
        <f aca="false">I382-K382</f>
        <v>50</v>
      </c>
      <c r="M382" s="69" t="n">
        <f aca="false">IFERROR((K382/J382%),"-")</f>
        <v>0</v>
      </c>
      <c r="N382" s="97" t="n">
        <v>46</v>
      </c>
      <c r="O382" s="98" t="str">
        <f aca="false">IF(F382&lt;=$P$2,"DEC","")</f>
        <v>DEC</v>
      </c>
      <c r="P382" s="97" t="n">
        <v>46</v>
      </c>
      <c r="Q382" s="99" t="n">
        <f aca="false">K382-P382</f>
        <v>-46</v>
      </c>
      <c r="R382" s="98" t="n">
        <f aca="false">IFERROR(IF(O382="Dec",(K382/P382-1))," ")</f>
        <v>-1</v>
      </c>
      <c r="S382" s="100" t="str">
        <f aca="false">IF(N382&gt;0,IF(O382="","-",IF(R382&lt;0%,"DEGROWTH","GROWTH")))</f>
        <v>DEGROWTH</v>
      </c>
      <c r="T382" s="69" t="n">
        <v>46</v>
      </c>
      <c r="U382" s="101" t="str">
        <f aca="false">IF(F382&lt;=$V$2,"jAN","")</f>
        <v>jAN</v>
      </c>
      <c r="V382" s="97" t="n">
        <v>46</v>
      </c>
      <c r="W382" s="102" t="n">
        <f aca="false">K382-V382</f>
        <v>-46</v>
      </c>
      <c r="X382" s="103" t="n">
        <f aca="false">IFERROR(IF(U382="Jan",(K382/V382-1)),0)</f>
        <v>-1</v>
      </c>
      <c r="Y382" s="104" t="str">
        <f aca="false">IF(T382&gt;0,IF(U382="","-",IF(X382&lt;0%,"DEGROWTH","GROWTH")))</f>
        <v>DEGROWTH</v>
      </c>
      <c r="Z382" s="75" t="n">
        <v>1</v>
      </c>
      <c r="AA382" s="70"/>
      <c r="AB382" s="70" t="s">
        <v>133</v>
      </c>
      <c r="AC382" s="3"/>
    </row>
    <row r="383" customFormat="false" ht="14.25" hidden="false" customHeight="true" outlineLevel="0" collapsed="false">
      <c r="A383" s="70" t="s">
        <v>133</v>
      </c>
      <c r="B383" s="72" t="s">
        <v>51</v>
      </c>
      <c r="C383" s="72" t="s">
        <v>1291</v>
      </c>
      <c r="D383" s="72" t="n">
        <v>1000000384</v>
      </c>
      <c r="E383" s="73" t="s">
        <v>1292</v>
      </c>
      <c r="F383" s="74" t="n">
        <v>44392</v>
      </c>
      <c r="G383" s="67" t="str">
        <f aca="false">IF(I383&gt;0,"Targeted Dealer","-")</f>
        <v>Targeted Dealer</v>
      </c>
      <c r="H383" s="67"/>
      <c r="I383" s="68" t="n">
        <v>1270</v>
      </c>
      <c r="J383" s="68" t="n">
        <f aca="false">I383/$J$1*($J$1-$E$1)</f>
        <v>1270</v>
      </c>
      <c r="K383" s="69" t="n">
        <v>997</v>
      </c>
      <c r="L383" s="69" t="n">
        <f aca="false">I383-K383</f>
        <v>273</v>
      </c>
      <c r="M383" s="69" t="n">
        <f aca="false">IFERROR((K383/J383%),"-")</f>
        <v>78.503937007874</v>
      </c>
      <c r="N383" s="97" t="n">
        <v>923.5</v>
      </c>
      <c r="O383" s="98" t="str">
        <f aca="false">IF(F383&lt;=$P$2,"DEC","")</f>
        <v>DEC</v>
      </c>
      <c r="P383" s="97" t="n">
        <v>923.5</v>
      </c>
      <c r="Q383" s="99" t="n">
        <f aca="false">K383-P383</f>
        <v>73.5</v>
      </c>
      <c r="R383" s="98" t="n">
        <f aca="false">IFERROR(IF(O383="Dec",(K383/P383-1))," ")</f>
        <v>0.0795885219274499</v>
      </c>
      <c r="S383" s="100" t="str">
        <f aca="false">IF(N383&gt;0,IF(O383="","-",IF(R383&lt;0%,"DEGROWTH","GROWTH")))</f>
        <v>GROWTH</v>
      </c>
      <c r="T383" s="69" t="n">
        <v>1417</v>
      </c>
      <c r="U383" s="101" t="str">
        <f aca="false">IF(F383&lt;=$V$2,"jAN","")</f>
        <v>jAN</v>
      </c>
      <c r="V383" s="97" t="n">
        <v>1417</v>
      </c>
      <c r="W383" s="102" t="n">
        <f aca="false">K383-V383</f>
        <v>-420</v>
      </c>
      <c r="X383" s="103" t="n">
        <f aca="false">IFERROR(IF(U383="Jan",(K383/V383-1)),0)</f>
        <v>-0.296400846859563</v>
      </c>
      <c r="Y383" s="104" t="str">
        <f aca="false">IF(T383&gt;0,IF(U383="","-",IF(X383&lt;0%,"DEGROWTH","GROWTH")))</f>
        <v>DEGROWTH</v>
      </c>
      <c r="Z383" s="75" t="n">
        <v>0</v>
      </c>
      <c r="AA383" s="70"/>
      <c r="AB383" s="70" t="s">
        <v>133</v>
      </c>
      <c r="AC383" s="3"/>
    </row>
    <row r="384" customFormat="false" ht="14.25" hidden="false" customHeight="true" outlineLevel="0" collapsed="false">
      <c r="A384" s="70" t="s">
        <v>133</v>
      </c>
      <c r="B384" s="72" t="s">
        <v>51</v>
      </c>
      <c r="C384" s="72" t="s">
        <v>1293</v>
      </c>
      <c r="D384" s="72" t="n">
        <v>1000003773</v>
      </c>
      <c r="E384" s="72" t="s">
        <v>1294</v>
      </c>
      <c r="F384" s="74" t="n">
        <v>45267</v>
      </c>
      <c r="G384" s="67" t="str">
        <f aca="false">IF(I384&gt;0,"Targeted Dealer","-")</f>
        <v>Targeted Dealer</v>
      </c>
      <c r="H384" s="67"/>
      <c r="I384" s="68" t="n">
        <v>150</v>
      </c>
      <c r="J384" s="68" t="n">
        <f aca="false">I384/$J$1*($J$1-$E$1)</f>
        <v>150</v>
      </c>
      <c r="K384" s="69" t="n">
        <v>115</v>
      </c>
      <c r="L384" s="69" t="n">
        <f aca="false">I384-K384</f>
        <v>35</v>
      </c>
      <c r="M384" s="69" t="n">
        <f aca="false">IFERROR((K384/J384%),"-")</f>
        <v>76.6666666666667</v>
      </c>
      <c r="N384" s="97" t="n">
        <v>150</v>
      </c>
      <c r="O384" s="98" t="str">
        <f aca="false">IF(F384&lt;=$P$2,"DEC","")</f>
        <v>DEC</v>
      </c>
      <c r="P384" s="97" t="n">
        <v>150</v>
      </c>
      <c r="Q384" s="99" t="n">
        <f aca="false">K384-P384</f>
        <v>-35</v>
      </c>
      <c r="R384" s="98" t="n">
        <f aca="false">IFERROR(IF(O384="Dec",(K384/P384-1))," ")</f>
        <v>-0.233333333333333</v>
      </c>
      <c r="S384" s="100" t="str">
        <f aca="false">IF(N384&gt;0,IF(O384="","-",IF(R384&lt;0%,"DEGROWTH","GROWTH")))</f>
        <v>DEGROWTH</v>
      </c>
      <c r="T384" s="69" t="n">
        <v>0</v>
      </c>
      <c r="U384" s="101" t="str">
        <f aca="false">IF(F384&lt;=$V$2,"jAN","")</f>
        <v>jAN</v>
      </c>
      <c r="V384" s="97" t="n">
        <v>0</v>
      </c>
      <c r="W384" s="102" t="n">
        <f aca="false">K384-V384</f>
        <v>115</v>
      </c>
      <c r="X384" s="103" t="n">
        <f aca="false">IFERROR(IF(U384="Jan",(K384/V384-1)),0)</f>
        <v>0</v>
      </c>
      <c r="Y384" s="106" t="b">
        <f aca="false">IF(T384&gt;0,IF(U384="","-",IF(X384&lt;0%,"DEGROWTH","GROWTH")))</f>
        <v>0</v>
      </c>
      <c r="Z384" s="75" t="n">
        <v>1</v>
      </c>
      <c r="AA384" s="70"/>
      <c r="AB384" s="70" t="s">
        <v>133</v>
      </c>
      <c r="AC384" s="3"/>
    </row>
    <row r="385" customFormat="false" ht="14.25" hidden="false" customHeight="true" outlineLevel="0" collapsed="false">
      <c r="A385" s="70" t="s">
        <v>133</v>
      </c>
      <c r="B385" s="72" t="s">
        <v>52</v>
      </c>
      <c r="C385" s="72" t="s">
        <v>246</v>
      </c>
      <c r="D385" s="72" t="n">
        <v>1000000577</v>
      </c>
      <c r="E385" s="73" t="s">
        <v>247</v>
      </c>
      <c r="F385" s="74" t="n">
        <v>41486</v>
      </c>
      <c r="G385" s="67" t="str">
        <f aca="false">IF(I385&gt;0,"Targeted Dealer","-")</f>
        <v>Targeted Dealer</v>
      </c>
      <c r="H385" s="67"/>
      <c r="I385" s="68" t="n">
        <v>210</v>
      </c>
      <c r="J385" s="68" t="n">
        <f aca="false">I385/$J$1*($J$1-$E$1)</f>
        <v>210</v>
      </c>
      <c r="K385" s="69" t="n">
        <v>50</v>
      </c>
      <c r="L385" s="69" t="n">
        <f aca="false">I385-K385</f>
        <v>160</v>
      </c>
      <c r="M385" s="69" t="n">
        <f aca="false">IFERROR((K385/J385%),"-")</f>
        <v>23.8095238095238</v>
      </c>
      <c r="N385" s="97" t="n">
        <v>220</v>
      </c>
      <c r="O385" s="98" t="str">
        <f aca="false">IF(F385&lt;=$P$2,"DEC","")</f>
        <v>DEC</v>
      </c>
      <c r="P385" s="97" t="n">
        <v>220</v>
      </c>
      <c r="Q385" s="99" t="n">
        <f aca="false">K385-P385</f>
        <v>-170</v>
      </c>
      <c r="R385" s="98" t="n">
        <f aca="false">IFERROR(IF(O385="Dec",(K385/P385-1))," ")</f>
        <v>-0.772727272727273</v>
      </c>
      <c r="S385" s="100" t="str">
        <f aca="false">IF(N385&gt;0,IF(O385="","-",IF(R385&lt;0%,"DEGROWTH","GROWTH")))</f>
        <v>DEGROWTH</v>
      </c>
      <c r="T385" s="69" t="n">
        <v>50</v>
      </c>
      <c r="U385" s="101" t="str">
        <f aca="false">IF(F385&lt;=$V$2,"jAN","")</f>
        <v>jAN</v>
      </c>
      <c r="V385" s="97" t="n">
        <v>50</v>
      </c>
      <c r="W385" s="102" t="n">
        <f aca="false">K385-V385</f>
        <v>0</v>
      </c>
      <c r="X385" s="103" t="n">
        <f aca="false">IFERROR(IF(U385="Jan",(K385/V385-1)),0)</f>
        <v>0</v>
      </c>
      <c r="Y385" s="104" t="str">
        <f aca="false">IF(T385&gt;0,IF(U385="","-",IF(X385&lt;0%,"DEGROWTH","GROWTH")))</f>
        <v>GROWTH</v>
      </c>
      <c r="Z385" s="75" t="n">
        <v>0</v>
      </c>
      <c r="AA385" s="70"/>
      <c r="AB385" s="70" t="s">
        <v>133</v>
      </c>
      <c r="AC385" s="3"/>
    </row>
    <row r="386" customFormat="false" ht="14.25" hidden="false" customHeight="true" outlineLevel="0" collapsed="false">
      <c r="A386" s="70" t="s">
        <v>133</v>
      </c>
      <c r="B386" s="72" t="s">
        <v>52</v>
      </c>
      <c r="C386" s="72" t="s">
        <v>1295</v>
      </c>
      <c r="D386" s="72" t="n">
        <v>1000000562</v>
      </c>
      <c r="E386" s="73" t="s">
        <v>1296</v>
      </c>
      <c r="F386" s="74" t="n">
        <v>41556</v>
      </c>
      <c r="G386" s="67" t="str">
        <f aca="false">IF(I386&gt;0,"Targeted Dealer","-")</f>
        <v>Targeted Dealer</v>
      </c>
      <c r="H386" s="67"/>
      <c r="I386" s="68" t="n">
        <v>60</v>
      </c>
      <c r="J386" s="68" t="n">
        <f aca="false">I386/$J$1*($J$1-$E$1)</f>
        <v>60</v>
      </c>
      <c r="K386" s="69" t="n">
        <v>27</v>
      </c>
      <c r="L386" s="69" t="n">
        <f aca="false">I386-K386</f>
        <v>33</v>
      </c>
      <c r="M386" s="69" t="n">
        <f aca="false">IFERROR((K386/J386%),"-")</f>
        <v>45</v>
      </c>
      <c r="N386" s="97" t="n">
        <v>27</v>
      </c>
      <c r="O386" s="98" t="str">
        <f aca="false">IF(F386&lt;=$P$2,"DEC","")</f>
        <v>DEC</v>
      </c>
      <c r="P386" s="97" t="n">
        <v>27</v>
      </c>
      <c r="Q386" s="99" t="n">
        <f aca="false">K386-P386</f>
        <v>0</v>
      </c>
      <c r="R386" s="98" t="n">
        <f aca="false">IFERROR(IF(O386="Dec",(K386/P386-1))," ")</f>
        <v>0</v>
      </c>
      <c r="S386" s="100" t="str">
        <f aca="false">IF(N386&gt;0,IF(O386="","-",IF(R386&lt;0%,"DEGROWTH","GROWTH")))</f>
        <v>GROWTH</v>
      </c>
      <c r="T386" s="69" t="n">
        <v>54</v>
      </c>
      <c r="U386" s="101" t="str">
        <f aca="false">IF(F386&lt;=$V$2,"jAN","")</f>
        <v>jAN</v>
      </c>
      <c r="V386" s="97" t="n">
        <v>54</v>
      </c>
      <c r="W386" s="102" t="n">
        <f aca="false">K386-V386</f>
        <v>-27</v>
      </c>
      <c r="X386" s="103" t="n">
        <f aca="false">IFERROR(IF(U386="Jan",(K386/V386-1)),0)</f>
        <v>-0.5</v>
      </c>
      <c r="Y386" s="104" t="str">
        <f aca="false">IF(T386&gt;0,IF(U386="","-",IF(X386&lt;0%,"DEGROWTH","GROWTH")))</f>
        <v>DEGROWTH</v>
      </c>
      <c r="Z386" s="75" t="n">
        <v>0</v>
      </c>
      <c r="AA386" s="70"/>
      <c r="AB386" s="70" t="s">
        <v>133</v>
      </c>
      <c r="AC386" s="3"/>
    </row>
    <row r="387" customFormat="false" ht="14.25" hidden="false" customHeight="true" outlineLevel="0" collapsed="false">
      <c r="A387" s="70" t="s">
        <v>133</v>
      </c>
      <c r="B387" s="72" t="s">
        <v>52</v>
      </c>
      <c r="C387" s="72" t="s">
        <v>1297</v>
      </c>
      <c r="D387" s="72" t="n">
        <v>1000000579</v>
      </c>
      <c r="E387" s="73" t="s">
        <v>1298</v>
      </c>
      <c r="F387" s="74" t="n">
        <v>41899</v>
      </c>
      <c r="G387" s="67" t="str">
        <f aca="false">IF(I387&gt;0,"Targeted Dealer","-")</f>
        <v>Targeted Dealer</v>
      </c>
      <c r="H387" s="67"/>
      <c r="I387" s="68" t="n">
        <v>5860</v>
      </c>
      <c r="J387" s="68" t="n">
        <f aca="false">I387/$J$1*($J$1-$E$1)</f>
        <v>5860</v>
      </c>
      <c r="K387" s="69" t="n">
        <v>6567</v>
      </c>
      <c r="L387" s="69" t="n">
        <f aca="false">I387-K387</f>
        <v>-707</v>
      </c>
      <c r="M387" s="69" t="n">
        <f aca="false">IFERROR((K387/J387%),"-")</f>
        <v>112.064846416382</v>
      </c>
      <c r="N387" s="97" t="n">
        <v>7448</v>
      </c>
      <c r="O387" s="98" t="str">
        <f aca="false">IF(F387&lt;=$P$2,"DEC","")</f>
        <v>DEC</v>
      </c>
      <c r="P387" s="97" t="n">
        <v>7448</v>
      </c>
      <c r="Q387" s="99" t="n">
        <f aca="false">K387-P387</f>
        <v>-881.000000000001</v>
      </c>
      <c r="R387" s="98" t="n">
        <f aca="false">IFERROR(IF(O387="Dec",(K387/P387-1))," ")</f>
        <v>-0.11828678839957</v>
      </c>
      <c r="S387" s="100" t="str">
        <f aca="false">IF(N387&gt;0,IF(O387="","-",IF(R387&lt;0%,"DEGROWTH","GROWTH")))</f>
        <v>DEGROWTH</v>
      </c>
      <c r="T387" s="69" t="n">
        <v>5545</v>
      </c>
      <c r="U387" s="101" t="str">
        <f aca="false">IF(F387&lt;=$V$2,"jAN","")</f>
        <v>jAN</v>
      </c>
      <c r="V387" s="97" t="n">
        <v>5545</v>
      </c>
      <c r="W387" s="102" t="n">
        <f aca="false">K387-V387</f>
        <v>1022</v>
      </c>
      <c r="X387" s="103" t="n">
        <f aca="false">IFERROR(IF(U387="Jan",(K387/V387-1)),0)</f>
        <v>0.184310189359784</v>
      </c>
      <c r="Y387" s="104" t="str">
        <f aca="false">IF(T387&gt;0,IF(U387="","-",IF(X387&lt;0%,"DEGROWTH","GROWTH")))</f>
        <v>GROWTH</v>
      </c>
      <c r="Z387" s="75" t="n">
        <v>0</v>
      </c>
      <c r="AA387" s="70"/>
      <c r="AB387" s="70" t="s">
        <v>133</v>
      </c>
      <c r="AC387" s="3"/>
    </row>
    <row r="388" customFormat="false" ht="14.25" hidden="false" customHeight="true" outlineLevel="0" collapsed="false">
      <c r="A388" s="70" t="s">
        <v>133</v>
      </c>
      <c r="B388" s="72" t="s">
        <v>52</v>
      </c>
      <c r="C388" s="72" t="s">
        <v>1299</v>
      </c>
      <c r="D388" s="72" t="n">
        <v>1000000558</v>
      </c>
      <c r="E388" s="73" t="s">
        <v>1300</v>
      </c>
      <c r="F388" s="74" t="n">
        <v>42966</v>
      </c>
      <c r="G388" s="67" t="str">
        <f aca="false">IF(I388&gt;0,"Targeted Dealer","-")</f>
        <v>Targeted Dealer</v>
      </c>
      <c r="H388" s="67"/>
      <c r="I388" s="68" t="n">
        <v>1445</v>
      </c>
      <c r="J388" s="68" t="n">
        <f aca="false">I388/$J$1*($J$1-$E$1)</f>
        <v>1445</v>
      </c>
      <c r="K388" s="69" t="n">
        <v>1000.95</v>
      </c>
      <c r="L388" s="69" t="n">
        <f aca="false">I388-K388</f>
        <v>444.05</v>
      </c>
      <c r="M388" s="69" t="n">
        <f aca="false">IFERROR((K388/J388%),"-")</f>
        <v>69.2698961937716</v>
      </c>
      <c r="N388" s="97" t="n">
        <v>739</v>
      </c>
      <c r="O388" s="98" t="str">
        <f aca="false">IF(F388&lt;=$P$2,"DEC","")</f>
        <v>DEC</v>
      </c>
      <c r="P388" s="97" t="n">
        <v>739</v>
      </c>
      <c r="Q388" s="99" t="n">
        <f aca="false">K388-P388</f>
        <v>261.95</v>
      </c>
      <c r="R388" s="98" t="n">
        <f aca="false">IFERROR(IF(O388="Dec",(K388/P388-1))," ")</f>
        <v>0.35446549391069</v>
      </c>
      <c r="S388" s="100" t="str">
        <f aca="false">IF(N388&gt;0,IF(O388="","-",IF(R388&lt;0%,"DEGROWTH","GROWTH")))</f>
        <v>GROWTH</v>
      </c>
      <c r="T388" s="69" t="n">
        <v>1348.5</v>
      </c>
      <c r="U388" s="101" t="str">
        <f aca="false">IF(F388&lt;=$V$2,"jAN","")</f>
        <v>jAN</v>
      </c>
      <c r="V388" s="97" t="n">
        <v>1348.5</v>
      </c>
      <c r="W388" s="102" t="n">
        <f aca="false">K388-V388</f>
        <v>-347.55</v>
      </c>
      <c r="X388" s="103" t="n">
        <f aca="false">IFERROR(IF(U388="Jan",(K388/V388-1)),0)</f>
        <v>-0.257730812013348</v>
      </c>
      <c r="Y388" s="104" t="str">
        <f aca="false">IF(T388&gt;0,IF(U388="","-",IF(X388&lt;0%,"DEGROWTH","GROWTH")))</f>
        <v>DEGROWTH</v>
      </c>
      <c r="Z388" s="75" t="n">
        <v>0</v>
      </c>
      <c r="AA388" s="70"/>
      <c r="AB388" s="70" t="s">
        <v>133</v>
      </c>
      <c r="AC388" s="3"/>
    </row>
    <row r="389" customFormat="false" ht="14.25" hidden="false" customHeight="true" outlineLevel="0" collapsed="false">
      <c r="A389" s="70" t="s">
        <v>133</v>
      </c>
      <c r="B389" s="72" t="s">
        <v>52</v>
      </c>
      <c r="C389" s="72" t="s">
        <v>1301</v>
      </c>
      <c r="D389" s="72" t="n">
        <v>1000000569</v>
      </c>
      <c r="E389" s="73" t="s">
        <v>1302</v>
      </c>
      <c r="F389" s="74" t="n">
        <v>43208</v>
      </c>
      <c r="G389" s="67" t="str">
        <f aca="false">IF(I389&gt;0,"Targeted Dealer","-")</f>
        <v>Targeted Dealer</v>
      </c>
      <c r="H389" s="67"/>
      <c r="I389" s="68" t="n">
        <v>205</v>
      </c>
      <c r="J389" s="68" t="n">
        <f aca="false">I389/$J$1*($J$1-$E$1)</f>
        <v>205</v>
      </c>
      <c r="K389" s="69" t="n">
        <v>152</v>
      </c>
      <c r="L389" s="69" t="n">
        <f aca="false">I389-K389</f>
        <v>53</v>
      </c>
      <c r="M389" s="69" t="n">
        <f aca="false">IFERROR((K389/J389%),"-")</f>
        <v>74.1463414634146</v>
      </c>
      <c r="N389" s="97" t="n">
        <v>206</v>
      </c>
      <c r="O389" s="98" t="str">
        <f aca="false">IF(F389&lt;=$P$2,"DEC","")</f>
        <v>DEC</v>
      </c>
      <c r="P389" s="97" t="n">
        <v>206</v>
      </c>
      <c r="Q389" s="99" t="n">
        <f aca="false">K389-P389</f>
        <v>-54</v>
      </c>
      <c r="R389" s="98" t="n">
        <f aca="false">IFERROR(IF(O389="Dec",(K389/P389-1))," ")</f>
        <v>-0.262135922330097</v>
      </c>
      <c r="S389" s="100" t="str">
        <f aca="false">IF(N389&gt;0,IF(O389="","-",IF(R389&lt;0%,"DEGROWTH","GROWTH")))</f>
        <v>DEGROWTH</v>
      </c>
      <c r="T389" s="69" t="n">
        <v>0</v>
      </c>
      <c r="U389" s="101" t="str">
        <f aca="false">IF(F389&lt;=$V$2,"jAN","")</f>
        <v>jAN</v>
      </c>
      <c r="V389" s="97" t="n">
        <v>0</v>
      </c>
      <c r="W389" s="102" t="n">
        <f aca="false">K389-V389</f>
        <v>152</v>
      </c>
      <c r="X389" s="103" t="n">
        <f aca="false">IFERROR(IF(U389="Jan",(K389/V389-1)),0)</f>
        <v>0</v>
      </c>
      <c r="Y389" s="106" t="b">
        <f aca="false">IF(T389&gt;0,IF(U389="","-",IF(X389&lt;0%,"DEGROWTH","GROWTH")))</f>
        <v>0</v>
      </c>
      <c r="Z389" s="75" t="n">
        <v>0</v>
      </c>
      <c r="AA389" s="70"/>
      <c r="AB389" s="70" t="s">
        <v>133</v>
      </c>
      <c r="AC389" s="3"/>
    </row>
    <row r="390" customFormat="false" ht="14.25" hidden="false" customHeight="true" outlineLevel="0" collapsed="false">
      <c r="A390" s="70" t="s">
        <v>133</v>
      </c>
      <c r="B390" s="72" t="s">
        <v>52</v>
      </c>
      <c r="C390" s="72" t="s">
        <v>248</v>
      </c>
      <c r="D390" s="72" t="n">
        <v>1000000559</v>
      </c>
      <c r="E390" s="73" t="s">
        <v>249</v>
      </c>
      <c r="F390" s="74" t="n">
        <v>43259</v>
      </c>
      <c r="G390" s="67" t="str">
        <f aca="false">IF(I390&gt;0,"Targeted Dealer","-")</f>
        <v>-</v>
      </c>
      <c r="H390" s="67"/>
      <c r="I390" s="68" t="n">
        <v>0</v>
      </c>
      <c r="J390" s="68" t="n">
        <f aca="false">I390/$J$1*($J$1-$E$1)</f>
        <v>0</v>
      </c>
      <c r="K390" s="69" t="n">
        <v>0</v>
      </c>
      <c r="L390" s="69" t="n">
        <f aca="false">I390-K390</f>
        <v>0</v>
      </c>
      <c r="M390" s="69" t="str">
        <f aca="false">IFERROR((K390/J390%),"-")</f>
        <v>-</v>
      </c>
      <c r="N390" s="97" t="n">
        <v>0</v>
      </c>
      <c r="O390" s="98" t="str">
        <f aca="false">IF(F390&lt;=$P$2,"DEC","")</f>
        <v>DEC</v>
      </c>
      <c r="P390" s="97" t="n">
        <v>0</v>
      </c>
      <c r="Q390" s="99" t="n">
        <f aca="false">K390-P390</f>
        <v>0</v>
      </c>
      <c r="R390" s="98" t="str">
        <f aca="false">IFERROR(IF(O390="Dec",(K390/P390-1))," ")</f>
        <v> </v>
      </c>
      <c r="S390" s="105" t="b">
        <f aca="false">IF(N390&gt;0,IF(O390="","-",IF(R390&lt;0%,"DEGROWTH","GROWTH")))</f>
        <v>0</v>
      </c>
      <c r="T390" s="69" t="n">
        <v>50</v>
      </c>
      <c r="U390" s="101" t="str">
        <f aca="false">IF(F390&lt;=$V$2,"jAN","")</f>
        <v>jAN</v>
      </c>
      <c r="V390" s="97" t="n">
        <v>50</v>
      </c>
      <c r="W390" s="102" t="n">
        <f aca="false">K390-V390</f>
        <v>-50</v>
      </c>
      <c r="X390" s="103" t="n">
        <f aca="false">IFERROR(IF(U390="Jan",(K390/V390-1)),0)</f>
        <v>-1</v>
      </c>
      <c r="Y390" s="104" t="str">
        <f aca="false">IF(T390&gt;0,IF(U390="","-",IF(X390&lt;0%,"DEGROWTH","GROWTH")))</f>
        <v>DEGROWTH</v>
      </c>
      <c r="Z390" s="75" t="n">
        <v>0</v>
      </c>
      <c r="AA390" s="70"/>
      <c r="AB390" s="70" t="s">
        <v>133</v>
      </c>
      <c r="AC390" s="3"/>
    </row>
    <row r="391" customFormat="false" ht="14.25" hidden="false" customHeight="true" outlineLevel="0" collapsed="false">
      <c r="A391" s="70" t="s">
        <v>133</v>
      </c>
      <c r="B391" s="72" t="s">
        <v>52</v>
      </c>
      <c r="C391" s="72" t="s">
        <v>1303</v>
      </c>
      <c r="D391" s="72" t="n">
        <v>1000000578</v>
      </c>
      <c r="E391" s="73" t="s">
        <v>1304</v>
      </c>
      <c r="F391" s="74" t="n">
        <v>43263</v>
      </c>
      <c r="G391" s="67" t="str">
        <f aca="false">IF(I391&gt;0,"Targeted Dealer","-")</f>
        <v>Targeted Dealer</v>
      </c>
      <c r="H391" s="67"/>
      <c r="I391" s="68" t="n">
        <v>205</v>
      </c>
      <c r="J391" s="68" t="n">
        <f aca="false">I391/$J$1*($J$1-$E$1)</f>
        <v>205</v>
      </c>
      <c r="K391" s="69" t="n">
        <v>210</v>
      </c>
      <c r="L391" s="69" t="n">
        <f aca="false">I391-K391</f>
        <v>-5</v>
      </c>
      <c r="M391" s="69" t="n">
        <f aca="false">IFERROR((K391/J391%),"-")</f>
        <v>102.439024390244</v>
      </c>
      <c r="N391" s="97" t="n">
        <v>298</v>
      </c>
      <c r="O391" s="98" t="str">
        <f aca="false">IF(F391&lt;=$P$2,"DEC","")</f>
        <v>DEC</v>
      </c>
      <c r="P391" s="97" t="n">
        <v>298</v>
      </c>
      <c r="Q391" s="99" t="n">
        <f aca="false">K391-P391</f>
        <v>-88</v>
      </c>
      <c r="R391" s="98" t="n">
        <f aca="false">IFERROR(IF(O391="Dec",(K391/P391-1))," ")</f>
        <v>-0.295302013422819</v>
      </c>
      <c r="S391" s="100" t="str">
        <f aca="false">IF(N391&gt;0,IF(O391="","-",IF(R391&lt;0%,"DEGROWTH","GROWTH")))</f>
        <v>DEGROWTH</v>
      </c>
      <c r="T391" s="69" t="n">
        <v>97</v>
      </c>
      <c r="U391" s="101" t="str">
        <f aca="false">IF(F391&lt;=$V$2,"jAN","")</f>
        <v>jAN</v>
      </c>
      <c r="V391" s="97" t="n">
        <v>97</v>
      </c>
      <c r="W391" s="102" t="n">
        <f aca="false">K391-V391</f>
        <v>113</v>
      </c>
      <c r="X391" s="103" t="n">
        <f aca="false">IFERROR(IF(U391="Jan",(K391/V391-1)),0)</f>
        <v>1.16494845360825</v>
      </c>
      <c r="Y391" s="104" t="str">
        <f aca="false">IF(T391&gt;0,IF(U391="","-",IF(X391&lt;0%,"DEGROWTH","GROWTH")))</f>
        <v>GROWTH</v>
      </c>
      <c r="Z391" s="75" t="n">
        <v>0</v>
      </c>
      <c r="AA391" s="70"/>
      <c r="AB391" s="70" t="s">
        <v>133</v>
      </c>
      <c r="AC391" s="3"/>
    </row>
    <row r="392" customFormat="false" ht="14.25" hidden="false" customHeight="true" outlineLevel="0" collapsed="false">
      <c r="A392" s="70" t="s">
        <v>133</v>
      </c>
      <c r="B392" s="72" t="s">
        <v>52</v>
      </c>
      <c r="C392" s="72" t="s">
        <v>1305</v>
      </c>
      <c r="D392" s="72" t="n">
        <v>1000000561</v>
      </c>
      <c r="E392" s="73" t="s">
        <v>1306</v>
      </c>
      <c r="F392" s="74" t="n">
        <v>43357</v>
      </c>
      <c r="G392" s="67" t="str">
        <f aca="false">IF(I392&gt;0,"Targeted Dealer","-")</f>
        <v>Targeted Dealer</v>
      </c>
      <c r="H392" s="67"/>
      <c r="I392" s="68" t="n">
        <v>155</v>
      </c>
      <c r="J392" s="68" t="n">
        <f aca="false">I392/$J$1*($J$1-$E$1)</f>
        <v>155</v>
      </c>
      <c r="K392" s="69" t="n">
        <v>105</v>
      </c>
      <c r="L392" s="69" t="n">
        <f aca="false">I392-K392</f>
        <v>50</v>
      </c>
      <c r="M392" s="69" t="n">
        <f aca="false">IFERROR((K392/J392%),"-")</f>
        <v>67.741935483871</v>
      </c>
      <c r="N392" s="97" t="n">
        <v>241</v>
      </c>
      <c r="O392" s="98" t="str">
        <f aca="false">IF(F392&lt;=$P$2,"DEC","")</f>
        <v>DEC</v>
      </c>
      <c r="P392" s="97" t="n">
        <v>241</v>
      </c>
      <c r="Q392" s="99" t="n">
        <f aca="false">K392-P392</f>
        <v>-136</v>
      </c>
      <c r="R392" s="98" t="n">
        <f aca="false">IFERROR(IF(O392="Dec",(K392/P392-1))," ")</f>
        <v>-0.564315352697095</v>
      </c>
      <c r="S392" s="100" t="str">
        <f aca="false">IF(N392&gt;0,IF(O392="","-",IF(R392&lt;0%,"DEGROWTH","GROWTH")))</f>
        <v>DEGROWTH</v>
      </c>
      <c r="T392" s="69" t="n">
        <v>100</v>
      </c>
      <c r="U392" s="101" t="str">
        <f aca="false">IF(F392&lt;=$V$2,"jAN","")</f>
        <v>jAN</v>
      </c>
      <c r="V392" s="97" t="n">
        <v>100</v>
      </c>
      <c r="W392" s="102" t="n">
        <f aca="false">K392-V392</f>
        <v>5</v>
      </c>
      <c r="X392" s="103" t="n">
        <f aca="false">IFERROR(IF(U392="Jan",(K392/V392-1)),0)</f>
        <v>0.05</v>
      </c>
      <c r="Y392" s="104" t="str">
        <f aca="false">IF(T392&gt;0,IF(U392="","-",IF(X392&lt;0%,"DEGROWTH","GROWTH")))</f>
        <v>GROWTH</v>
      </c>
      <c r="Z392" s="75" t="n">
        <v>0</v>
      </c>
      <c r="AA392" s="70"/>
      <c r="AB392" s="70" t="s">
        <v>133</v>
      </c>
      <c r="AC392" s="3"/>
    </row>
    <row r="393" customFormat="false" ht="14.25" hidden="false" customHeight="true" outlineLevel="0" collapsed="false">
      <c r="A393" s="70" t="s">
        <v>133</v>
      </c>
      <c r="B393" s="72" t="s">
        <v>52</v>
      </c>
      <c r="C393" s="72" t="s">
        <v>1307</v>
      </c>
      <c r="D393" s="72" t="n">
        <v>1000000573</v>
      </c>
      <c r="E393" s="73" t="s">
        <v>1308</v>
      </c>
      <c r="F393" s="74" t="n">
        <v>43357</v>
      </c>
      <c r="G393" s="67" t="str">
        <f aca="false">IF(I393&gt;0,"Targeted Dealer","-")</f>
        <v>Targeted Dealer</v>
      </c>
      <c r="H393" s="67"/>
      <c r="I393" s="68" t="n">
        <v>5200</v>
      </c>
      <c r="J393" s="68" t="n">
        <f aca="false">I393/$J$1*($J$1-$E$1)</f>
        <v>5200</v>
      </c>
      <c r="K393" s="69" t="n">
        <v>5123.5</v>
      </c>
      <c r="L393" s="69" t="n">
        <f aca="false">I393-K393</f>
        <v>76.5</v>
      </c>
      <c r="M393" s="69" t="n">
        <f aca="false">IFERROR((K393/J393%),"-")</f>
        <v>98.5288461538462</v>
      </c>
      <c r="N393" s="97" t="n">
        <v>5009</v>
      </c>
      <c r="O393" s="98" t="str">
        <f aca="false">IF(F393&lt;=$P$2,"DEC","")</f>
        <v>DEC</v>
      </c>
      <c r="P393" s="97" t="n">
        <v>5009</v>
      </c>
      <c r="Q393" s="99" t="n">
        <f aca="false">K393-P393</f>
        <v>114.5</v>
      </c>
      <c r="R393" s="98" t="n">
        <f aca="false">IFERROR(IF(O393="Dec",(K393/P393-1))," ")</f>
        <v>0.0228588540626871</v>
      </c>
      <c r="S393" s="100" t="str">
        <f aca="false">IF(N393&gt;0,IF(O393="","-",IF(R393&lt;0%,"DEGROWTH","GROWTH")))</f>
        <v>GROWTH</v>
      </c>
      <c r="T393" s="69" t="n">
        <v>5015</v>
      </c>
      <c r="U393" s="101" t="str">
        <f aca="false">IF(F393&lt;=$V$2,"jAN","")</f>
        <v>jAN</v>
      </c>
      <c r="V393" s="97" t="n">
        <v>5015</v>
      </c>
      <c r="W393" s="102" t="n">
        <f aca="false">K393-V393</f>
        <v>108.5</v>
      </c>
      <c r="X393" s="103" t="n">
        <f aca="false">IFERROR(IF(U393="Jan",(K393/V393-1)),0)</f>
        <v>0.0216350947158523</v>
      </c>
      <c r="Y393" s="104" t="str">
        <f aca="false">IF(T393&gt;0,IF(U393="","-",IF(X393&lt;0%,"DEGROWTH","GROWTH")))</f>
        <v>GROWTH</v>
      </c>
      <c r="Z393" s="75" t="n">
        <v>0</v>
      </c>
      <c r="AA393" s="70"/>
      <c r="AB393" s="70" t="s">
        <v>133</v>
      </c>
      <c r="AC393" s="3"/>
    </row>
    <row r="394" customFormat="false" ht="14.25" hidden="false" customHeight="true" outlineLevel="0" collapsed="false">
      <c r="A394" s="70" t="s">
        <v>133</v>
      </c>
      <c r="B394" s="72" t="s">
        <v>52</v>
      </c>
      <c r="C394" s="72" t="s">
        <v>1309</v>
      </c>
      <c r="D394" s="72" t="n">
        <v>1000000983</v>
      </c>
      <c r="E394" s="73" t="s">
        <v>1310</v>
      </c>
      <c r="F394" s="74" t="n">
        <v>43711</v>
      </c>
      <c r="G394" s="67" t="str">
        <f aca="false">IF(I394&gt;0,"Targeted Dealer","-")</f>
        <v>Targeted Dealer</v>
      </c>
      <c r="H394" s="67"/>
      <c r="I394" s="68" t="n">
        <v>530</v>
      </c>
      <c r="J394" s="68" t="n">
        <f aca="false">I394/$J$1*($J$1-$E$1)</f>
        <v>530</v>
      </c>
      <c r="K394" s="69" t="n">
        <v>389.8</v>
      </c>
      <c r="L394" s="69" t="n">
        <f aca="false">I394-K394</f>
        <v>140.2</v>
      </c>
      <c r="M394" s="69" t="n">
        <f aca="false">IFERROR((K394/J394%),"-")</f>
        <v>73.5471698113208</v>
      </c>
      <c r="N394" s="97" t="n">
        <v>788</v>
      </c>
      <c r="O394" s="98" t="str">
        <f aca="false">IF(F394&lt;=$P$2,"DEC","")</f>
        <v>DEC</v>
      </c>
      <c r="P394" s="97" t="n">
        <v>788</v>
      </c>
      <c r="Q394" s="99" t="n">
        <f aca="false">K394-P394</f>
        <v>-398.2</v>
      </c>
      <c r="R394" s="98" t="n">
        <f aca="false">IFERROR(IF(O394="Dec",(K394/P394-1))," ")</f>
        <v>-0.505329949238579</v>
      </c>
      <c r="S394" s="100" t="str">
        <f aca="false">IF(N394&gt;0,IF(O394="","-",IF(R394&lt;0%,"DEGROWTH","GROWTH")))</f>
        <v>DEGROWTH</v>
      </c>
      <c r="T394" s="69" t="n">
        <v>409</v>
      </c>
      <c r="U394" s="101" t="str">
        <f aca="false">IF(F394&lt;=$V$2,"jAN","")</f>
        <v>jAN</v>
      </c>
      <c r="V394" s="97" t="n">
        <v>409</v>
      </c>
      <c r="W394" s="102" t="n">
        <f aca="false">K394-V394</f>
        <v>-19.2</v>
      </c>
      <c r="X394" s="103" t="n">
        <f aca="false">IFERROR(IF(U394="Jan",(K394/V394-1)),0)</f>
        <v>-0.0469437652811736</v>
      </c>
      <c r="Y394" s="104" t="str">
        <f aca="false">IF(T394&gt;0,IF(U394="","-",IF(X394&lt;0%,"DEGROWTH","GROWTH")))</f>
        <v>DEGROWTH</v>
      </c>
      <c r="Z394" s="75" t="n">
        <v>0</v>
      </c>
      <c r="AA394" s="70"/>
      <c r="AB394" s="70" t="s">
        <v>133</v>
      </c>
      <c r="AC394" s="3"/>
    </row>
    <row r="395" customFormat="false" ht="14.25" hidden="false" customHeight="true" outlineLevel="0" collapsed="false">
      <c r="A395" s="70" t="s">
        <v>133</v>
      </c>
      <c r="B395" s="72" t="s">
        <v>52</v>
      </c>
      <c r="C395" s="72" t="s">
        <v>1311</v>
      </c>
      <c r="D395" s="72" t="n">
        <v>1000000969</v>
      </c>
      <c r="E395" s="73" t="s">
        <v>1312</v>
      </c>
      <c r="F395" s="74" t="n">
        <v>43819</v>
      </c>
      <c r="G395" s="67" t="str">
        <f aca="false">IF(I395&gt;0,"Targeted Dealer","-")</f>
        <v>-</v>
      </c>
      <c r="H395" s="67"/>
      <c r="I395" s="68" t="n">
        <v>0</v>
      </c>
      <c r="J395" s="68" t="n">
        <f aca="false">I395/$J$1*($J$1-$E$1)</f>
        <v>0</v>
      </c>
      <c r="K395" s="69" t="n">
        <v>206</v>
      </c>
      <c r="L395" s="69" t="n">
        <f aca="false">I395-K395</f>
        <v>-206</v>
      </c>
      <c r="M395" s="69" t="str">
        <f aca="false">IFERROR((K395/J395%),"-")</f>
        <v>-</v>
      </c>
      <c r="N395" s="97" t="n">
        <v>0</v>
      </c>
      <c r="O395" s="98" t="str">
        <f aca="false">IF(F395&lt;=$P$2,"DEC","")</f>
        <v>DEC</v>
      </c>
      <c r="P395" s="97" t="n">
        <v>0</v>
      </c>
      <c r="Q395" s="99" t="n">
        <f aca="false">K395-P395</f>
        <v>206</v>
      </c>
      <c r="R395" s="98" t="str">
        <f aca="false">IFERROR(IF(O395="Dec",(K395/P395-1))," ")</f>
        <v> </v>
      </c>
      <c r="S395" s="105" t="b">
        <f aca="false">IF(N395&gt;0,IF(O395="","-",IF(R395&lt;0%,"DEGROWTH","GROWTH")))</f>
        <v>0</v>
      </c>
      <c r="T395" s="69" t="n">
        <v>312</v>
      </c>
      <c r="U395" s="101" t="str">
        <f aca="false">IF(F395&lt;=$V$2,"jAN","")</f>
        <v>jAN</v>
      </c>
      <c r="V395" s="97" t="n">
        <v>312</v>
      </c>
      <c r="W395" s="102" t="n">
        <f aca="false">K395-V395</f>
        <v>-106</v>
      </c>
      <c r="X395" s="103" t="n">
        <f aca="false">IFERROR(IF(U395="Jan",(K395/V395-1)),0)</f>
        <v>-0.33974358974359</v>
      </c>
      <c r="Y395" s="104" t="str">
        <f aca="false">IF(T395&gt;0,IF(U395="","-",IF(X395&lt;0%,"DEGROWTH","GROWTH")))</f>
        <v>DEGROWTH</v>
      </c>
      <c r="Z395" s="75" t="n">
        <v>0</v>
      </c>
      <c r="AA395" s="70"/>
      <c r="AB395" s="70" t="s">
        <v>133</v>
      </c>
      <c r="AC395" s="3"/>
    </row>
    <row r="396" customFormat="false" ht="14.25" hidden="false" customHeight="true" outlineLevel="0" collapsed="false">
      <c r="A396" s="70" t="s">
        <v>133</v>
      </c>
      <c r="B396" s="72" t="s">
        <v>52</v>
      </c>
      <c r="C396" s="72" t="s">
        <v>1313</v>
      </c>
      <c r="D396" s="72" t="n">
        <v>1000000976</v>
      </c>
      <c r="E396" s="73" t="s">
        <v>1314</v>
      </c>
      <c r="F396" s="74" t="n">
        <v>44002</v>
      </c>
      <c r="G396" s="67" t="str">
        <f aca="false">IF(I396&gt;0,"Targeted Dealer","-")</f>
        <v>Targeted Dealer</v>
      </c>
      <c r="H396" s="67"/>
      <c r="I396" s="68" t="n">
        <v>105</v>
      </c>
      <c r="J396" s="68" t="n">
        <f aca="false">I396/$J$1*($J$1-$E$1)</f>
        <v>105</v>
      </c>
      <c r="K396" s="69" t="n">
        <v>110.15</v>
      </c>
      <c r="L396" s="69" t="n">
        <f aca="false">I396-K396</f>
        <v>-5.15000000000001</v>
      </c>
      <c r="M396" s="69" t="n">
        <f aca="false">IFERROR((K396/J396%),"-")</f>
        <v>104.904761904762</v>
      </c>
      <c r="N396" s="97" t="n">
        <v>118</v>
      </c>
      <c r="O396" s="98" t="str">
        <f aca="false">IF(F396&lt;=$P$2,"DEC","")</f>
        <v>DEC</v>
      </c>
      <c r="P396" s="97" t="n">
        <v>118</v>
      </c>
      <c r="Q396" s="99" t="n">
        <f aca="false">K396-P396</f>
        <v>-7.84999999999999</v>
      </c>
      <c r="R396" s="98" t="n">
        <f aca="false">IFERROR(IF(O396="Dec",(K396/P396-1))," ")</f>
        <v>-0.0665254237288135</v>
      </c>
      <c r="S396" s="100" t="str">
        <f aca="false">IF(N396&gt;0,IF(O396="","-",IF(R396&lt;0%,"DEGROWTH","GROWTH")))</f>
        <v>DEGROWTH</v>
      </c>
      <c r="T396" s="69" t="n">
        <v>85</v>
      </c>
      <c r="U396" s="101" t="str">
        <f aca="false">IF(F396&lt;=$V$2,"jAN","")</f>
        <v>jAN</v>
      </c>
      <c r="V396" s="97" t="n">
        <v>85</v>
      </c>
      <c r="W396" s="102" t="n">
        <f aca="false">K396-V396</f>
        <v>25.15</v>
      </c>
      <c r="X396" s="103" t="n">
        <f aca="false">IFERROR(IF(U396="Jan",(K396/V396-1)),0)</f>
        <v>0.295882352941177</v>
      </c>
      <c r="Y396" s="104" t="str">
        <f aca="false">IF(T396&gt;0,IF(U396="","-",IF(X396&lt;0%,"DEGROWTH","GROWTH")))</f>
        <v>GROWTH</v>
      </c>
      <c r="Z396" s="75" t="n">
        <v>0</v>
      </c>
      <c r="AA396" s="70"/>
      <c r="AB396" s="70" t="s">
        <v>133</v>
      </c>
      <c r="AC396" s="3"/>
    </row>
    <row r="397" customFormat="false" ht="14.25" hidden="false" customHeight="true" outlineLevel="0" collapsed="false">
      <c r="A397" s="70" t="s">
        <v>133</v>
      </c>
      <c r="B397" s="72" t="s">
        <v>52</v>
      </c>
      <c r="C397" s="72" t="s">
        <v>1315</v>
      </c>
      <c r="D397" s="72" t="n">
        <v>1000000972</v>
      </c>
      <c r="E397" s="73" t="s">
        <v>1316</v>
      </c>
      <c r="F397" s="74" t="n">
        <v>44008</v>
      </c>
      <c r="G397" s="67" t="str">
        <f aca="false">IF(I397&gt;0,"Targeted Dealer","-")</f>
        <v>Targeted Dealer</v>
      </c>
      <c r="H397" s="67"/>
      <c r="I397" s="68" t="n">
        <v>115</v>
      </c>
      <c r="J397" s="68" t="n">
        <f aca="false">I397/$J$1*($J$1-$E$1)</f>
        <v>115</v>
      </c>
      <c r="K397" s="69" t="n">
        <v>55</v>
      </c>
      <c r="L397" s="69" t="n">
        <f aca="false">I397-K397</f>
        <v>60</v>
      </c>
      <c r="M397" s="69" t="n">
        <f aca="false">IFERROR((K397/J397%),"-")</f>
        <v>47.8260869565217</v>
      </c>
      <c r="N397" s="97" t="n">
        <v>118.3</v>
      </c>
      <c r="O397" s="98" t="str">
        <f aca="false">IF(F397&lt;=$P$2,"DEC","")</f>
        <v>DEC</v>
      </c>
      <c r="P397" s="97" t="n">
        <v>118.3</v>
      </c>
      <c r="Q397" s="99" t="n">
        <f aca="false">K397-P397</f>
        <v>-63.3</v>
      </c>
      <c r="R397" s="98" t="n">
        <f aca="false">IFERROR(IF(O397="Dec",(K397/P397-1))," ")</f>
        <v>-0.535080304311074</v>
      </c>
      <c r="S397" s="100" t="str">
        <f aca="false">IF(N397&gt;0,IF(O397="","-",IF(R397&lt;0%,"DEGROWTH","GROWTH")))</f>
        <v>DEGROWTH</v>
      </c>
      <c r="T397" s="69" t="n">
        <v>105</v>
      </c>
      <c r="U397" s="101" t="str">
        <f aca="false">IF(F397&lt;=$V$2,"jAN","")</f>
        <v>jAN</v>
      </c>
      <c r="V397" s="97" t="n">
        <v>105</v>
      </c>
      <c r="W397" s="102" t="n">
        <f aca="false">K397-V397</f>
        <v>-50</v>
      </c>
      <c r="X397" s="103" t="n">
        <f aca="false">IFERROR(IF(U397="Jan",(K397/V397-1)),0)</f>
        <v>-0.476190476190476</v>
      </c>
      <c r="Y397" s="104" t="str">
        <f aca="false">IF(T397&gt;0,IF(U397="","-",IF(X397&lt;0%,"DEGROWTH","GROWTH")))</f>
        <v>DEGROWTH</v>
      </c>
      <c r="Z397" s="75" t="n">
        <v>0</v>
      </c>
      <c r="AA397" s="70"/>
      <c r="AB397" s="70" t="s">
        <v>133</v>
      </c>
      <c r="AC397" s="3"/>
    </row>
    <row r="398" customFormat="false" ht="14.25" hidden="false" customHeight="true" outlineLevel="0" collapsed="false">
      <c r="A398" s="70" t="s">
        <v>133</v>
      </c>
      <c r="B398" s="72" t="s">
        <v>52</v>
      </c>
      <c r="C398" s="72" t="s">
        <v>1317</v>
      </c>
      <c r="D398" s="72" t="n">
        <v>1000000970</v>
      </c>
      <c r="E398" s="73" t="s">
        <v>1318</v>
      </c>
      <c r="F398" s="74" t="n">
        <v>44309</v>
      </c>
      <c r="G398" s="67" t="str">
        <f aca="false">IF(I398&gt;0,"Targeted Dealer","-")</f>
        <v>Targeted Dealer</v>
      </c>
      <c r="H398" s="67"/>
      <c r="I398" s="68" t="n">
        <v>2320</v>
      </c>
      <c r="J398" s="68" t="n">
        <f aca="false">I398/$J$1*($J$1-$E$1)</f>
        <v>2320</v>
      </c>
      <c r="K398" s="69" t="n">
        <v>2181</v>
      </c>
      <c r="L398" s="69" t="n">
        <f aca="false">I398-K398</f>
        <v>139</v>
      </c>
      <c r="M398" s="69" t="n">
        <f aca="false">IFERROR((K398/J398%),"-")</f>
        <v>94.0086206896552</v>
      </c>
      <c r="N398" s="97" t="n">
        <v>2488</v>
      </c>
      <c r="O398" s="98" t="str">
        <f aca="false">IF(F398&lt;=$P$2,"DEC","")</f>
        <v>DEC</v>
      </c>
      <c r="P398" s="97" t="n">
        <v>2488</v>
      </c>
      <c r="Q398" s="99" t="n">
        <f aca="false">K398-P398</f>
        <v>-307</v>
      </c>
      <c r="R398" s="98" t="n">
        <f aca="false">IFERROR(IF(O398="Dec",(K398/P398-1))," ")</f>
        <v>-0.123392282958199</v>
      </c>
      <c r="S398" s="100" t="str">
        <f aca="false">IF(N398&gt;0,IF(O398="","-",IF(R398&lt;0%,"DEGROWTH","GROWTH")))</f>
        <v>DEGROWTH</v>
      </c>
      <c r="T398" s="69" t="n">
        <v>2152</v>
      </c>
      <c r="U398" s="101" t="str">
        <f aca="false">IF(F398&lt;=$V$2,"jAN","")</f>
        <v>jAN</v>
      </c>
      <c r="V398" s="97" t="n">
        <v>2152</v>
      </c>
      <c r="W398" s="102" t="n">
        <f aca="false">K398-V398</f>
        <v>29</v>
      </c>
      <c r="X398" s="103" t="n">
        <f aca="false">IFERROR(IF(U398="Jan",(K398/V398-1)),0)</f>
        <v>0.0134758364312269</v>
      </c>
      <c r="Y398" s="104" t="str">
        <f aca="false">IF(T398&gt;0,IF(U398="","-",IF(X398&lt;0%,"DEGROWTH","GROWTH")))</f>
        <v>GROWTH</v>
      </c>
      <c r="Z398" s="75" t="n">
        <v>0</v>
      </c>
      <c r="AA398" s="70"/>
      <c r="AB398" s="70" t="s">
        <v>133</v>
      </c>
      <c r="AC398" s="3"/>
    </row>
    <row r="399" customFormat="false" ht="14.25" hidden="false" customHeight="true" outlineLevel="0" collapsed="false">
      <c r="A399" s="70" t="s">
        <v>133</v>
      </c>
      <c r="B399" s="72" t="s">
        <v>52</v>
      </c>
      <c r="C399" s="72" t="s">
        <v>1319</v>
      </c>
      <c r="D399" s="72" t="n">
        <v>1000000975</v>
      </c>
      <c r="E399" s="73" t="s">
        <v>1320</v>
      </c>
      <c r="F399" s="74" t="n">
        <v>44474</v>
      </c>
      <c r="G399" s="67" t="str">
        <f aca="false">IF(I399&gt;0,"Targeted Dealer","-")</f>
        <v>Targeted Dealer</v>
      </c>
      <c r="H399" s="67"/>
      <c r="I399" s="68" t="n">
        <v>155</v>
      </c>
      <c r="J399" s="68" t="n">
        <f aca="false">I399/$J$1*($J$1-$E$1)</f>
        <v>155</v>
      </c>
      <c r="K399" s="69" t="n">
        <v>155.75</v>
      </c>
      <c r="L399" s="69" t="n">
        <f aca="false">I399-K399</f>
        <v>-0.75</v>
      </c>
      <c r="M399" s="69" t="n">
        <f aca="false">IFERROR((K399/J399%),"-")</f>
        <v>100.483870967742</v>
      </c>
      <c r="N399" s="97" t="n">
        <v>280</v>
      </c>
      <c r="O399" s="98" t="str">
        <f aca="false">IF(F399&lt;=$P$2,"DEC","")</f>
        <v>DEC</v>
      </c>
      <c r="P399" s="97" t="n">
        <v>280</v>
      </c>
      <c r="Q399" s="99" t="n">
        <f aca="false">K399-P399</f>
        <v>-124.25</v>
      </c>
      <c r="R399" s="98" t="n">
        <f aca="false">IFERROR(IF(O399="Dec",(K399/P399-1))," ")</f>
        <v>-0.44375</v>
      </c>
      <c r="S399" s="100" t="str">
        <f aca="false">IF(N399&gt;0,IF(O399="","-",IF(R399&lt;0%,"DEGROWTH","GROWTH")))</f>
        <v>DEGROWTH</v>
      </c>
      <c r="T399" s="69" t="n">
        <v>0</v>
      </c>
      <c r="U399" s="101" t="str">
        <f aca="false">IF(F399&lt;=$V$2,"jAN","")</f>
        <v>jAN</v>
      </c>
      <c r="V399" s="97" t="n">
        <v>0</v>
      </c>
      <c r="W399" s="102" t="n">
        <f aca="false">K399-V399</f>
        <v>155.75</v>
      </c>
      <c r="X399" s="103" t="n">
        <f aca="false">IFERROR(IF(U399="Jan",(K399/V399-1)),0)</f>
        <v>0</v>
      </c>
      <c r="Y399" s="106" t="b">
        <f aca="false">IF(T399&gt;0,IF(U399="","-",IF(X399&lt;0%,"DEGROWTH","GROWTH")))</f>
        <v>0</v>
      </c>
      <c r="Z399" s="75" t="n">
        <v>0</v>
      </c>
      <c r="AA399" s="70"/>
      <c r="AB399" s="70" t="s">
        <v>133</v>
      </c>
      <c r="AC399" s="3"/>
    </row>
    <row r="400" customFormat="false" ht="14.25" hidden="false" customHeight="true" outlineLevel="0" collapsed="false">
      <c r="A400" s="70" t="s">
        <v>133</v>
      </c>
      <c r="B400" s="72" t="s">
        <v>52</v>
      </c>
      <c r="C400" s="72" t="s">
        <v>1321</v>
      </c>
      <c r="D400" s="72" t="n">
        <v>1000002823</v>
      </c>
      <c r="E400" s="73" t="s">
        <v>1322</v>
      </c>
      <c r="F400" s="74" t="n">
        <v>44740</v>
      </c>
      <c r="G400" s="67" t="str">
        <f aca="false">IF(I400&gt;0,"Targeted Dealer","-")</f>
        <v>Targeted Dealer</v>
      </c>
      <c r="H400" s="67"/>
      <c r="I400" s="68" t="n">
        <v>155</v>
      </c>
      <c r="J400" s="68" t="n">
        <f aca="false">I400/$J$1*($J$1-$E$1)</f>
        <v>155</v>
      </c>
      <c r="K400" s="69" t="n">
        <v>175</v>
      </c>
      <c r="L400" s="69" t="n">
        <f aca="false">I400-K400</f>
        <v>-20</v>
      </c>
      <c r="M400" s="69" t="n">
        <f aca="false">IFERROR((K400/J400%),"-")</f>
        <v>112.903225806452</v>
      </c>
      <c r="N400" s="97" t="n">
        <v>124</v>
      </c>
      <c r="O400" s="98" t="str">
        <f aca="false">IF(F400&lt;=$P$2,"DEC","")</f>
        <v>DEC</v>
      </c>
      <c r="P400" s="97" t="n">
        <v>124</v>
      </c>
      <c r="Q400" s="99" t="n">
        <f aca="false">K400-P400</f>
        <v>51</v>
      </c>
      <c r="R400" s="98" t="n">
        <f aca="false">IFERROR(IF(O400="Dec",(K400/P400-1))," ")</f>
        <v>0.411290322580645</v>
      </c>
      <c r="S400" s="100" t="str">
        <f aca="false">IF(N400&gt;0,IF(O400="","-",IF(R400&lt;0%,"DEGROWTH","GROWTH")))</f>
        <v>GROWTH</v>
      </c>
      <c r="T400" s="69" t="n">
        <v>270.5</v>
      </c>
      <c r="U400" s="101" t="str">
        <f aca="false">IF(F400&lt;=$V$2,"jAN","")</f>
        <v>jAN</v>
      </c>
      <c r="V400" s="97" t="n">
        <v>270.5</v>
      </c>
      <c r="W400" s="102" t="n">
        <f aca="false">K400-V400</f>
        <v>-95.5</v>
      </c>
      <c r="X400" s="103" t="n">
        <f aca="false">IFERROR(IF(U400="Jan",(K400/V400-1)),0)</f>
        <v>-0.353049907578558</v>
      </c>
      <c r="Y400" s="104" t="str">
        <f aca="false">IF(T400&gt;0,IF(U400="","-",IF(X400&lt;0%,"DEGROWTH","GROWTH")))</f>
        <v>DEGROWTH</v>
      </c>
      <c r="Z400" s="75" t="n">
        <v>0</v>
      </c>
      <c r="AA400" s="70"/>
      <c r="AB400" s="70" t="s">
        <v>133</v>
      </c>
      <c r="AC400" s="3"/>
    </row>
    <row r="401" customFormat="false" ht="14.25" hidden="false" customHeight="true" outlineLevel="0" collapsed="false">
      <c r="A401" s="70" t="s">
        <v>133</v>
      </c>
      <c r="B401" s="72" t="s">
        <v>52</v>
      </c>
      <c r="C401" s="72" t="s">
        <v>1323</v>
      </c>
      <c r="D401" s="72" t="n">
        <v>1000003188</v>
      </c>
      <c r="E401" s="72" t="s">
        <v>1324</v>
      </c>
      <c r="F401" s="74" t="n">
        <v>44923</v>
      </c>
      <c r="G401" s="67" t="str">
        <f aca="false">IF(I401&gt;0,"Targeted Dealer","-")</f>
        <v>-</v>
      </c>
      <c r="H401" s="67"/>
      <c r="I401" s="68" t="n">
        <v>0</v>
      </c>
      <c r="J401" s="68" t="n">
        <f aca="false">I401/$J$1*($J$1-$E$1)</f>
        <v>0</v>
      </c>
      <c r="K401" s="69" t="n">
        <v>0</v>
      </c>
      <c r="L401" s="69" t="n">
        <f aca="false">I401-K401</f>
        <v>0</v>
      </c>
      <c r="M401" s="69" t="str">
        <f aca="false">IFERROR((K401/J401%),"-")</f>
        <v>-</v>
      </c>
      <c r="N401" s="97" t="n">
        <v>0</v>
      </c>
      <c r="O401" s="98" t="str">
        <f aca="false">IF(F401&lt;=$P$2,"DEC","")</f>
        <v>DEC</v>
      </c>
      <c r="P401" s="97" t="n">
        <v>0</v>
      </c>
      <c r="Q401" s="99" t="n">
        <f aca="false">K401-P401</f>
        <v>0</v>
      </c>
      <c r="R401" s="98" t="str">
        <f aca="false">IFERROR(IF(O401="Dec",(K401/P401-1))," ")</f>
        <v> </v>
      </c>
      <c r="S401" s="105" t="b">
        <f aca="false">IF(N401&gt;0,IF(O401="","-",IF(R401&lt;0%,"DEGROWTH","GROWTH")))</f>
        <v>0</v>
      </c>
      <c r="T401" s="69" t="n">
        <v>102</v>
      </c>
      <c r="U401" s="101" t="str">
        <f aca="false">IF(F401&lt;=$V$2,"jAN","")</f>
        <v>jAN</v>
      </c>
      <c r="V401" s="97" t="n">
        <v>102</v>
      </c>
      <c r="W401" s="102" t="n">
        <f aca="false">K401-V401</f>
        <v>-102</v>
      </c>
      <c r="X401" s="103" t="n">
        <f aca="false">IFERROR(IF(U401="Jan",(K401/V401-1)),0)</f>
        <v>-1</v>
      </c>
      <c r="Y401" s="104" t="str">
        <f aca="false">IF(T401&gt;0,IF(U401="","-",IF(X401&lt;0%,"DEGROWTH","GROWTH")))</f>
        <v>DEGROWTH</v>
      </c>
      <c r="Z401" s="75" t="n">
        <v>1</v>
      </c>
      <c r="AA401" s="70"/>
      <c r="AB401" s="70" t="s">
        <v>133</v>
      </c>
      <c r="AC401" s="3"/>
    </row>
    <row r="402" customFormat="false" ht="14.25" hidden="false" customHeight="true" outlineLevel="0" collapsed="false">
      <c r="A402" s="70" t="s">
        <v>133</v>
      </c>
      <c r="B402" s="72" t="s">
        <v>52</v>
      </c>
      <c r="C402" s="72" t="s">
        <v>1325</v>
      </c>
      <c r="D402" s="72" t="n">
        <v>1000003192</v>
      </c>
      <c r="E402" s="72" t="s">
        <v>1326</v>
      </c>
      <c r="F402" s="74" t="n">
        <v>44924</v>
      </c>
      <c r="G402" s="67" t="str">
        <f aca="false">IF(I402&gt;0,"Targeted Dealer","-")</f>
        <v>Targeted Dealer</v>
      </c>
      <c r="H402" s="67"/>
      <c r="I402" s="68" t="n">
        <v>155</v>
      </c>
      <c r="J402" s="68" t="n">
        <f aca="false">I402/$J$1*($J$1-$E$1)</f>
        <v>155</v>
      </c>
      <c r="K402" s="69" t="n">
        <v>214</v>
      </c>
      <c r="L402" s="69" t="n">
        <f aca="false">I402-K402</f>
        <v>-59</v>
      </c>
      <c r="M402" s="69" t="n">
        <f aca="false">IFERROR((K402/J402%),"-")</f>
        <v>138.064516129032</v>
      </c>
      <c r="N402" s="97" t="n">
        <v>118.5</v>
      </c>
      <c r="O402" s="98" t="str">
        <f aca="false">IF(F402&lt;=$P$2,"DEC","")</f>
        <v>DEC</v>
      </c>
      <c r="P402" s="97" t="n">
        <v>118.5</v>
      </c>
      <c r="Q402" s="99" t="n">
        <f aca="false">K402-P402</f>
        <v>95.5</v>
      </c>
      <c r="R402" s="98" t="n">
        <f aca="false">IFERROR(IF(O402="Dec",(K402/P402-1))," ")</f>
        <v>0.805907172995781</v>
      </c>
      <c r="S402" s="100" t="str">
        <f aca="false">IF(N402&gt;0,IF(O402="","-",IF(R402&lt;0%,"DEGROWTH","GROWTH")))</f>
        <v>GROWTH</v>
      </c>
      <c r="T402" s="69" t="n">
        <v>245</v>
      </c>
      <c r="U402" s="101" t="str">
        <f aca="false">IF(F402&lt;=$V$2,"jAN","")</f>
        <v>jAN</v>
      </c>
      <c r="V402" s="97" t="n">
        <v>245</v>
      </c>
      <c r="W402" s="102" t="n">
        <f aca="false">K402-V402</f>
        <v>-31</v>
      </c>
      <c r="X402" s="103" t="n">
        <f aca="false">IFERROR(IF(U402="Jan",(K402/V402-1)),0)</f>
        <v>-0.126530612244898</v>
      </c>
      <c r="Y402" s="104" t="str">
        <f aca="false">IF(T402&gt;0,IF(U402="","-",IF(X402&lt;0%,"DEGROWTH","GROWTH")))</f>
        <v>DEGROWTH</v>
      </c>
      <c r="Z402" s="75" t="n">
        <v>0</v>
      </c>
      <c r="AA402" s="70"/>
      <c r="AB402" s="70" t="s">
        <v>133</v>
      </c>
      <c r="AC402" s="3"/>
    </row>
    <row r="403" customFormat="false" ht="14.25" hidden="false" customHeight="true" outlineLevel="0" collapsed="false">
      <c r="A403" s="70" t="s">
        <v>133</v>
      </c>
      <c r="B403" s="72" t="s">
        <v>52</v>
      </c>
      <c r="C403" s="72" t="s">
        <v>1327</v>
      </c>
      <c r="D403" s="72" t="n">
        <v>1000003203</v>
      </c>
      <c r="E403" s="72" t="s">
        <v>1328</v>
      </c>
      <c r="F403" s="74" t="n">
        <v>44926</v>
      </c>
      <c r="G403" s="67" t="str">
        <f aca="false">IF(I403&gt;0,"Targeted Dealer","-")</f>
        <v>Targeted Dealer</v>
      </c>
      <c r="H403" s="67"/>
      <c r="I403" s="68" t="n">
        <v>425</v>
      </c>
      <c r="J403" s="68" t="n">
        <f aca="false">I403/$J$1*($J$1-$E$1)</f>
        <v>425</v>
      </c>
      <c r="K403" s="69" t="n">
        <v>353</v>
      </c>
      <c r="L403" s="69" t="n">
        <f aca="false">I403-K403</f>
        <v>72</v>
      </c>
      <c r="M403" s="69" t="n">
        <f aca="false">IFERROR((K403/J403%),"-")</f>
        <v>83.0588235294118</v>
      </c>
      <c r="N403" s="97" t="n">
        <v>302</v>
      </c>
      <c r="O403" s="98" t="str">
        <f aca="false">IF(F403&lt;=$P$2,"DEC","")</f>
        <v>DEC</v>
      </c>
      <c r="P403" s="97" t="n">
        <v>302</v>
      </c>
      <c r="Q403" s="99" t="n">
        <f aca="false">K403-P403</f>
        <v>51</v>
      </c>
      <c r="R403" s="98" t="n">
        <f aca="false">IFERROR(IF(O403="Dec",(K403/P403-1))," ")</f>
        <v>0.168874172185431</v>
      </c>
      <c r="S403" s="100" t="str">
        <f aca="false">IF(N403&gt;0,IF(O403="","-",IF(R403&lt;0%,"DEGROWTH","GROWTH")))</f>
        <v>GROWTH</v>
      </c>
      <c r="T403" s="69" t="n">
        <v>355</v>
      </c>
      <c r="U403" s="101" t="str">
        <f aca="false">IF(F403&lt;=$V$2,"jAN","")</f>
        <v>jAN</v>
      </c>
      <c r="V403" s="97" t="n">
        <v>355</v>
      </c>
      <c r="W403" s="102" t="n">
        <f aca="false">K403-V403</f>
        <v>-2</v>
      </c>
      <c r="X403" s="103" t="n">
        <f aca="false">IFERROR(IF(U403="Jan",(K403/V403-1)),0)</f>
        <v>-0.0056338028169014</v>
      </c>
      <c r="Y403" s="104" t="str">
        <f aca="false">IF(T403&gt;0,IF(U403="","-",IF(X403&lt;0%,"DEGROWTH","GROWTH")))</f>
        <v>DEGROWTH</v>
      </c>
      <c r="Z403" s="75" t="n">
        <v>0</v>
      </c>
      <c r="AA403" s="70"/>
      <c r="AB403" s="70" t="s">
        <v>133</v>
      </c>
      <c r="AC403" s="3"/>
    </row>
    <row r="404" customFormat="false" ht="14.25" hidden="false" customHeight="true" outlineLevel="0" collapsed="false">
      <c r="A404" s="70" t="s">
        <v>133</v>
      </c>
      <c r="B404" s="72" t="s">
        <v>52</v>
      </c>
      <c r="C404" s="72" t="s">
        <v>1329</v>
      </c>
      <c r="D404" s="72" t="n">
        <v>1000003386</v>
      </c>
      <c r="E404" s="72" t="s">
        <v>1330</v>
      </c>
      <c r="F404" s="74" t="n">
        <v>44983</v>
      </c>
      <c r="G404" s="67" t="str">
        <f aca="false">IF(I404&gt;0,"Targeted Dealer","-")</f>
        <v>Targeted Dealer</v>
      </c>
      <c r="H404" s="67"/>
      <c r="I404" s="68" t="n">
        <v>155</v>
      </c>
      <c r="J404" s="68" t="n">
        <f aca="false">I404/$J$1*($J$1-$E$1)</f>
        <v>155</v>
      </c>
      <c r="K404" s="69" t="n">
        <v>122</v>
      </c>
      <c r="L404" s="69" t="n">
        <f aca="false">I404-K404</f>
        <v>33</v>
      </c>
      <c r="M404" s="69" t="n">
        <f aca="false">IFERROR((K404/J404%),"-")</f>
        <v>78.7096774193548</v>
      </c>
      <c r="N404" s="97" t="n">
        <v>208</v>
      </c>
      <c r="O404" s="98" t="str">
        <f aca="false">IF(F404&lt;=$P$2,"DEC","")</f>
        <v>DEC</v>
      </c>
      <c r="P404" s="97" t="n">
        <v>208</v>
      </c>
      <c r="Q404" s="99" t="n">
        <f aca="false">K404-P404</f>
        <v>-86</v>
      </c>
      <c r="R404" s="98" t="n">
        <f aca="false">IFERROR(IF(O404="Dec",(K404/P404-1))," ")</f>
        <v>-0.413461538461538</v>
      </c>
      <c r="S404" s="100" t="str">
        <f aca="false">IF(N404&gt;0,IF(O404="","-",IF(R404&lt;0%,"DEGROWTH","GROWTH")))</f>
        <v>DEGROWTH</v>
      </c>
      <c r="T404" s="69" t="n">
        <v>0</v>
      </c>
      <c r="U404" s="101" t="str">
        <f aca="false">IF(F404&lt;=$V$2,"jAN","")</f>
        <v>jAN</v>
      </c>
      <c r="V404" s="97" t="n">
        <v>0</v>
      </c>
      <c r="W404" s="102" t="n">
        <f aca="false">K404-V404</f>
        <v>122</v>
      </c>
      <c r="X404" s="103" t="n">
        <f aca="false">IFERROR(IF(U404="Jan",(K404/V404-1)),0)</f>
        <v>0</v>
      </c>
      <c r="Y404" s="106" t="b">
        <f aca="false">IF(T404&gt;0,IF(U404="","-",IF(X404&lt;0%,"DEGROWTH","GROWTH")))</f>
        <v>0</v>
      </c>
      <c r="Z404" s="75" t="n">
        <v>0</v>
      </c>
      <c r="AA404" s="70"/>
      <c r="AB404" s="70" t="s">
        <v>133</v>
      </c>
      <c r="AC404" s="3"/>
    </row>
    <row r="405" customFormat="false" ht="14.25" hidden="false" customHeight="true" outlineLevel="0" collapsed="false">
      <c r="A405" s="70" t="s">
        <v>133</v>
      </c>
      <c r="B405" s="72" t="s">
        <v>52</v>
      </c>
      <c r="C405" s="72" t="s">
        <v>1331</v>
      </c>
      <c r="D405" s="72" t="n">
        <v>1000003785</v>
      </c>
      <c r="E405" s="72" t="s">
        <v>1332</v>
      </c>
      <c r="F405" s="74" t="n">
        <v>45273</v>
      </c>
      <c r="G405" s="67" t="str">
        <f aca="false">IF(I405&gt;0,"Targeted Dealer","-")</f>
        <v>Targeted Dealer</v>
      </c>
      <c r="H405" s="67"/>
      <c r="I405" s="68" t="n">
        <v>1365</v>
      </c>
      <c r="J405" s="68" t="n">
        <f aca="false">I405/$J$1*($J$1-$E$1)</f>
        <v>1365</v>
      </c>
      <c r="K405" s="69" t="n">
        <v>2224.85</v>
      </c>
      <c r="L405" s="69" t="n">
        <f aca="false">I405-K405</f>
        <v>-859.85</v>
      </c>
      <c r="M405" s="69" t="n">
        <f aca="false">IFERROR((K405/J405%),"-")</f>
        <v>162.992673992674</v>
      </c>
      <c r="N405" s="97" t="n">
        <v>1728.7</v>
      </c>
      <c r="O405" s="98" t="str">
        <f aca="false">IF(F405&lt;=$P$2,"DEC","")</f>
        <v>DEC</v>
      </c>
      <c r="P405" s="97" t="n">
        <v>1728.7</v>
      </c>
      <c r="Q405" s="99" t="n">
        <f aca="false">K405-P405</f>
        <v>496.15</v>
      </c>
      <c r="R405" s="98" t="n">
        <f aca="false">IFERROR(IF(O405="Dec",(K405/P405-1))," ")</f>
        <v>0.287007577948748</v>
      </c>
      <c r="S405" s="100" t="str">
        <f aca="false">IF(N405&gt;0,IF(O405="","-",IF(R405&lt;0%,"DEGROWTH","GROWTH")))</f>
        <v>GROWTH</v>
      </c>
      <c r="T405" s="69" t="n">
        <v>622.75</v>
      </c>
      <c r="U405" s="101" t="str">
        <f aca="false">IF(F405&lt;=$V$2,"jAN","")</f>
        <v>jAN</v>
      </c>
      <c r="V405" s="97" t="n">
        <v>622.75</v>
      </c>
      <c r="W405" s="102" t="n">
        <f aca="false">K405-V405</f>
        <v>1602.1</v>
      </c>
      <c r="X405" s="103" t="n">
        <f aca="false">IFERROR(IF(U405="Jan",(K405/V405-1)),0)</f>
        <v>2.57262143717383</v>
      </c>
      <c r="Y405" s="104" t="str">
        <f aca="false">IF(T405&gt;0,IF(U405="","-",IF(X405&lt;0%,"DEGROWTH","GROWTH")))</f>
        <v>GROWTH</v>
      </c>
      <c r="Z405" s="75" t="n">
        <v>0</v>
      </c>
      <c r="AA405" s="70"/>
      <c r="AB405" s="70" t="s">
        <v>133</v>
      </c>
      <c r="AC405" s="3"/>
    </row>
    <row r="406" customFormat="false" ht="14.25" hidden="false" customHeight="true" outlineLevel="0" collapsed="false">
      <c r="A406" s="70" t="s">
        <v>133</v>
      </c>
      <c r="B406" s="72" t="s">
        <v>52</v>
      </c>
      <c r="C406" s="72" t="s">
        <v>1333</v>
      </c>
      <c r="D406" s="77" t="n">
        <v>1000003822</v>
      </c>
      <c r="E406" s="77" t="s">
        <v>1334</v>
      </c>
      <c r="F406" s="78" t="n">
        <v>45310</v>
      </c>
      <c r="G406" s="67" t="str">
        <f aca="false">IF(I406&gt;0,"Targeted Dealer","-")</f>
        <v>Targeted Dealer</v>
      </c>
      <c r="H406" s="67"/>
      <c r="I406" s="68" t="n">
        <v>125</v>
      </c>
      <c r="J406" s="68" t="n">
        <f aca="false">I406/$J$1*($J$1-$E$1)</f>
        <v>125</v>
      </c>
      <c r="K406" s="69" t="n">
        <v>86</v>
      </c>
      <c r="L406" s="69" t="n">
        <f aca="false">I406-K406</f>
        <v>39</v>
      </c>
      <c r="M406" s="69" t="n">
        <f aca="false">IFERROR((K406/J406%),"-")</f>
        <v>68.8</v>
      </c>
      <c r="N406" s="97" t="n">
        <v>90</v>
      </c>
      <c r="O406" s="98" t="str">
        <f aca="false">IF(F406&lt;=$P$2,"DEC","")</f>
        <v>DEC</v>
      </c>
      <c r="P406" s="97" t="n">
        <v>90</v>
      </c>
      <c r="Q406" s="99" t="n">
        <f aca="false">K406-P406</f>
        <v>-4</v>
      </c>
      <c r="R406" s="98" t="n">
        <f aca="false">IFERROR(IF(O406="Dec",(K406/P406-1))," ")</f>
        <v>-0.0444444444444444</v>
      </c>
      <c r="S406" s="100" t="str">
        <f aca="false">IF(N406&gt;0,IF(O406="","-",IF(R406&lt;0%,"DEGROWTH","GROWTH")))</f>
        <v>DEGROWTH</v>
      </c>
      <c r="T406" s="69" t="n">
        <v>105</v>
      </c>
      <c r="U406" s="101" t="str">
        <f aca="false">IF(F406&lt;=$V$2,"jAN","")</f>
        <v>jAN</v>
      </c>
      <c r="V406" s="97" t="n">
        <v>105</v>
      </c>
      <c r="W406" s="102" t="n">
        <f aca="false">K406-V406</f>
        <v>-19</v>
      </c>
      <c r="X406" s="103" t="n">
        <f aca="false">IFERROR(IF(U406="Jan",(K406/V406-1)),0)</f>
        <v>-0.180952380952381</v>
      </c>
      <c r="Y406" s="104" t="str">
        <f aca="false">IF(T406&gt;0,IF(U406="","-",IF(X406&lt;0%,"DEGROWTH","GROWTH")))</f>
        <v>DEGROWTH</v>
      </c>
      <c r="Z406" s="75" t="n">
        <v>0</v>
      </c>
      <c r="AA406" s="70"/>
      <c r="AB406" s="70" t="s">
        <v>133</v>
      </c>
      <c r="AC406" s="3"/>
    </row>
    <row r="407" customFormat="false" ht="14.25" hidden="false" customHeight="true" outlineLevel="0" collapsed="false">
      <c r="A407" s="75" t="s">
        <v>133</v>
      </c>
      <c r="B407" s="79" t="s">
        <v>52</v>
      </c>
      <c r="C407" s="79" t="s">
        <v>1335</v>
      </c>
      <c r="D407" s="79" t="n">
        <v>1000003908</v>
      </c>
      <c r="E407" s="79" t="s">
        <v>1336</v>
      </c>
      <c r="F407" s="74" t="n">
        <v>45392</v>
      </c>
      <c r="G407" s="67" t="str">
        <f aca="false">IF(I407&gt;0,"Targeted Dealer","-")</f>
        <v>Targeted Dealer</v>
      </c>
      <c r="H407" s="67"/>
      <c r="I407" s="68" t="n">
        <v>330</v>
      </c>
      <c r="J407" s="68" t="n">
        <f aca="false">I407/$J$1*($J$1-$E$1)</f>
        <v>330</v>
      </c>
      <c r="K407" s="69" t="n">
        <v>474.4</v>
      </c>
      <c r="L407" s="69" t="n">
        <f aca="false">I407-K407</f>
        <v>-144.4</v>
      </c>
      <c r="M407" s="69" t="n">
        <f aca="false">IFERROR((K407/J407%),"-")</f>
        <v>143.757575757576</v>
      </c>
      <c r="N407" s="97" t="n">
        <v>145</v>
      </c>
      <c r="O407" s="98" t="str">
        <f aca="false">IF(F407&lt;=$P$2,"DEC","")</f>
        <v>DEC</v>
      </c>
      <c r="P407" s="97" t="n">
        <v>145</v>
      </c>
      <c r="Q407" s="99" t="n">
        <f aca="false">K407-P407</f>
        <v>329.4</v>
      </c>
      <c r="R407" s="98" t="n">
        <f aca="false">IFERROR(IF(O407="Dec",(K407/P407-1))," ")</f>
        <v>2.27172413793103</v>
      </c>
      <c r="S407" s="100" t="str">
        <f aca="false">IF(N407&gt;0,IF(O407="","-",IF(R407&lt;0%,"DEGROWTH","GROWTH")))</f>
        <v>GROWTH</v>
      </c>
      <c r="T407" s="69" t="n">
        <v>300</v>
      </c>
      <c r="U407" s="101" t="str">
        <f aca="false">IF(F407&lt;=$V$2,"jAN","")</f>
        <v>jAN</v>
      </c>
      <c r="V407" s="97" t="n">
        <v>300</v>
      </c>
      <c r="W407" s="102" t="n">
        <f aca="false">K407-V407</f>
        <v>174.4</v>
      </c>
      <c r="X407" s="103" t="n">
        <f aca="false">IFERROR(IF(U407="Jan",(K407/V407-1)),0)</f>
        <v>0.581333333333333</v>
      </c>
      <c r="Y407" s="104" t="str">
        <f aca="false">IF(T407&gt;0,IF(U407="","-",IF(X407&lt;0%,"DEGROWTH","GROWTH")))</f>
        <v>GROWTH</v>
      </c>
      <c r="Z407" s="75" t="n">
        <v>0</v>
      </c>
      <c r="AA407" s="70"/>
      <c r="AB407" s="75" t="s">
        <v>133</v>
      </c>
      <c r="AC407" s="3"/>
    </row>
    <row r="408" customFormat="false" ht="14.25" hidden="false" customHeight="true" outlineLevel="0" collapsed="false">
      <c r="A408" s="75" t="s">
        <v>133</v>
      </c>
      <c r="B408" s="79" t="s">
        <v>52</v>
      </c>
      <c r="C408" s="79" t="s">
        <v>1337</v>
      </c>
      <c r="D408" s="79" t="n">
        <v>1000003935</v>
      </c>
      <c r="E408" s="79" t="s">
        <v>1338</v>
      </c>
      <c r="F408" s="74" t="n">
        <v>45412</v>
      </c>
      <c r="G408" s="67" t="str">
        <f aca="false">IF(I408&gt;0,"Targeted Dealer","-")</f>
        <v>Targeted Dealer</v>
      </c>
      <c r="H408" s="67"/>
      <c r="I408" s="68" t="n">
        <v>370</v>
      </c>
      <c r="J408" s="68" t="n">
        <f aca="false">I408/$J$1*($J$1-$E$1)</f>
        <v>370</v>
      </c>
      <c r="K408" s="69" t="n">
        <v>50</v>
      </c>
      <c r="L408" s="69" t="n">
        <f aca="false">I408-K408</f>
        <v>320</v>
      </c>
      <c r="M408" s="69" t="n">
        <f aca="false">IFERROR((K408/J408%),"-")</f>
        <v>13.5135135135135</v>
      </c>
      <c r="N408" s="97" t="n">
        <v>310</v>
      </c>
      <c r="O408" s="98" t="str">
        <f aca="false">IF(F408&lt;=$P$2,"DEC","")</f>
        <v>DEC</v>
      </c>
      <c r="P408" s="97" t="n">
        <v>310</v>
      </c>
      <c r="Q408" s="99" t="n">
        <f aca="false">K408-P408</f>
        <v>-260</v>
      </c>
      <c r="R408" s="98" t="n">
        <f aca="false">IFERROR(IF(O408="Dec",(K408/P408-1))," ")</f>
        <v>-0.838709677419355</v>
      </c>
      <c r="S408" s="100" t="str">
        <f aca="false">IF(N408&gt;0,IF(O408="","-",IF(R408&lt;0%,"DEGROWTH","GROWTH")))</f>
        <v>DEGROWTH</v>
      </c>
      <c r="T408" s="69" t="n">
        <v>350</v>
      </c>
      <c r="U408" s="101" t="str">
        <f aca="false">IF(F408&lt;=$V$2,"jAN","")</f>
        <v>jAN</v>
      </c>
      <c r="V408" s="97" t="n">
        <v>350</v>
      </c>
      <c r="W408" s="102" t="n">
        <f aca="false">K408-V408</f>
        <v>-300</v>
      </c>
      <c r="X408" s="103" t="n">
        <f aca="false">IFERROR(IF(U408="Jan",(K408/V408-1)),0)</f>
        <v>-0.857142857142857</v>
      </c>
      <c r="Y408" s="104" t="str">
        <f aca="false">IF(T408&gt;0,IF(U408="","-",IF(X408&lt;0%,"DEGROWTH","GROWTH")))</f>
        <v>DEGROWTH</v>
      </c>
      <c r="Z408" s="75" t="n">
        <v>0</v>
      </c>
      <c r="AA408" s="70"/>
      <c r="AB408" s="75" t="s">
        <v>133</v>
      </c>
      <c r="AC408" s="3"/>
    </row>
    <row r="409" customFormat="false" ht="14.25" hidden="false" customHeight="true" outlineLevel="0" collapsed="false">
      <c r="A409" s="75" t="s">
        <v>133</v>
      </c>
      <c r="B409" s="79" t="s">
        <v>52</v>
      </c>
      <c r="C409" s="79" t="s">
        <v>250</v>
      </c>
      <c r="D409" s="79" t="n">
        <v>1000004017</v>
      </c>
      <c r="E409" s="79" t="s">
        <v>251</v>
      </c>
      <c r="F409" s="74" t="n">
        <v>45468</v>
      </c>
      <c r="G409" s="67" t="str">
        <f aca="false">IF(I409&gt;0,"Targeted Dealer","-")</f>
        <v>Targeted Dealer</v>
      </c>
      <c r="H409" s="67"/>
      <c r="I409" s="68" t="n">
        <v>55</v>
      </c>
      <c r="J409" s="68" t="n">
        <f aca="false">I409/$J$1*($J$1-$E$1)</f>
        <v>55</v>
      </c>
      <c r="K409" s="69" t="n">
        <v>0</v>
      </c>
      <c r="L409" s="69" t="n">
        <f aca="false">I409-K409</f>
        <v>55</v>
      </c>
      <c r="M409" s="69" t="n">
        <f aca="false">IFERROR((K409/J409%),"-")</f>
        <v>0</v>
      </c>
      <c r="N409" s="97" t="n">
        <v>50</v>
      </c>
      <c r="O409" s="98" t="str">
        <f aca="false">IF(F409&lt;=$P$2,"DEC","")</f>
        <v>DEC</v>
      </c>
      <c r="P409" s="97" t="n">
        <v>50</v>
      </c>
      <c r="Q409" s="99" t="n">
        <f aca="false">K409-P409</f>
        <v>-50</v>
      </c>
      <c r="R409" s="98" t="n">
        <f aca="false">IFERROR(IF(O409="Dec",(K409/P409-1))," ")</f>
        <v>-1</v>
      </c>
      <c r="S409" s="100" t="str">
        <f aca="false">IF(N409&gt;0,IF(O409="","-",IF(R409&lt;0%,"DEGROWTH","GROWTH")))</f>
        <v>DEGROWTH</v>
      </c>
      <c r="T409" s="69" t="n">
        <v>50</v>
      </c>
      <c r="U409" s="101" t="str">
        <f aca="false">IF(F409&lt;=$V$2,"jAN","")</f>
        <v>jAN</v>
      </c>
      <c r="V409" s="97" t="n">
        <v>50</v>
      </c>
      <c r="W409" s="102" t="n">
        <f aca="false">K409-V409</f>
        <v>-50</v>
      </c>
      <c r="X409" s="103" t="n">
        <f aca="false">IFERROR(IF(U409="Jan",(K409/V409-1)),0)</f>
        <v>-1</v>
      </c>
      <c r="Y409" s="104" t="str">
        <f aca="false">IF(T409&gt;0,IF(U409="","-",IF(X409&lt;0%,"DEGROWTH","GROWTH")))</f>
        <v>DEGROWTH</v>
      </c>
      <c r="Z409" s="75" t="n">
        <v>0</v>
      </c>
      <c r="AA409" s="70"/>
      <c r="AB409" s="75" t="s">
        <v>133</v>
      </c>
      <c r="AC409" s="3"/>
    </row>
    <row r="410" customFormat="false" ht="14.25" hidden="false" customHeight="true" outlineLevel="0" collapsed="false">
      <c r="A410" s="75" t="s">
        <v>133</v>
      </c>
      <c r="B410" s="79" t="s">
        <v>52</v>
      </c>
      <c r="C410" s="79" t="s">
        <v>1339</v>
      </c>
      <c r="D410" s="79" t="n">
        <v>1000004104</v>
      </c>
      <c r="E410" s="79" t="s">
        <v>1340</v>
      </c>
      <c r="F410" s="74" t="n">
        <v>45534</v>
      </c>
      <c r="G410" s="67" t="str">
        <f aca="false">IF(I410&gt;0,"Targeted Dealer","-")</f>
        <v>Targeted Dealer</v>
      </c>
      <c r="H410" s="67"/>
      <c r="I410" s="68" t="n">
        <v>55</v>
      </c>
      <c r="J410" s="68" t="n">
        <f aca="false">I410/$J$1*($J$1-$E$1)</f>
        <v>55</v>
      </c>
      <c r="K410" s="69" t="n">
        <v>35</v>
      </c>
      <c r="L410" s="69" t="n">
        <f aca="false">I410-K410</f>
        <v>20</v>
      </c>
      <c r="M410" s="69" t="n">
        <f aca="false">IFERROR((K410/J410%),"-")</f>
        <v>63.6363636363636</v>
      </c>
      <c r="N410" s="97" t="n">
        <v>0</v>
      </c>
      <c r="O410" s="98" t="str">
        <f aca="false">IF(F410&lt;=$P$2,"DEC","")</f>
        <v>DEC</v>
      </c>
      <c r="P410" s="97" t="n">
        <v>0</v>
      </c>
      <c r="Q410" s="99" t="n">
        <f aca="false">K410-P410</f>
        <v>35</v>
      </c>
      <c r="R410" s="98" t="str">
        <f aca="false">IFERROR(IF(O410="Dec",(K410/P410-1))," ")</f>
        <v> </v>
      </c>
      <c r="S410" s="105" t="b">
        <f aca="false">IF(N410&gt;0,IF(O410="","-",IF(R410&lt;0%,"DEGROWTH","GROWTH")))</f>
        <v>0</v>
      </c>
      <c r="T410" s="69" t="n">
        <v>295.5</v>
      </c>
      <c r="U410" s="101" t="str">
        <f aca="false">IF(F410&lt;=$V$2,"jAN","")</f>
        <v>jAN</v>
      </c>
      <c r="V410" s="97" t="n">
        <v>295.5</v>
      </c>
      <c r="W410" s="102" t="n">
        <f aca="false">K410-V410</f>
        <v>-260.5</v>
      </c>
      <c r="X410" s="103" t="n">
        <f aca="false">IFERROR(IF(U410="Jan",(K410/V410-1)),0)</f>
        <v>-0.881556683587141</v>
      </c>
      <c r="Y410" s="104" t="str">
        <f aca="false">IF(T410&gt;0,IF(U410="","-",IF(X410&lt;0%,"DEGROWTH","GROWTH")))</f>
        <v>DEGROWTH</v>
      </c>
      <c r="Z410" s="75" t="n">
        <v>1</v>
      </c>
      <c r="AA410" s="70"/>
      <c r="AB410" s="75" t="s">
        <v>133</v>
      </c>
      <c r="AC410" s="3"/>
    </row>
    <row r="411" customFormat="false" ht="14.25" hidden="false" customHeight="true" outlineLevel="0" collapsed="false">
      <c r="A411" s="70" t="s">
        <v>133</v>
      </c>
      <c r="B411" s="72" t="s">
        <v>55</v>
      </c>
      <c r="C411" s="72" t="s">
        <v>1341</v>
      </c>
      <c r="D411" s="72" t="n">
        <v>1000000630</v>
      </c>
      <c r="E411" s="73" t="s">
        <v>1342</v>
      </c>
      <c r="F411" s="74" t="n">
        <v>41479</v>
      </c>
      <c r="G411" s="67" t="str">
        <f aca="false">IF(I411&gt;0,"Targeted Dealer","-")</f>
        <v>Targeted Dealer</v>
      </c>
      <c r="H411" s="67"/>
      <c r="I411" s="68" t="n">
        <v>35</v>
      </c>
      <c r="J411" s="68" t="n">
        <f aca="false">I411/$J$1*($J$1-$E$1)</f>
        <v>35</v>
      </c>
      <c r="K411" s="69" t="n">
        <v>0</v>
      </c>
      <c r="L411" s="69" t="n">
        <f aca="false">I411-K411</f>
        <v>35</v>
      </c>
      <c r="M411" s="69" t="n">
        <f aca="false">IFERROR((K411/J411%),"-")</f>
        <v>0</v>
      </c>
      <c r="N411" s="97" t="n">
        <v>35</v>
      </c>
      <c r="O411" s="98" t="str">
        <f aca="false">IF(F411&lt;=$P$2,"DEC","")</f>
        <v>DEC</v>
      </c>
      <c r="P411" s="97" t="n">
        <v>35</v>
      </c>
      <c r="Q411" s="99" t="n">
        <f aca="false">K411-P411</f>
        <v>-35</v>
      </c>
      <c r="R411" s="98" t="n">
        <f aca="false">IFERROR(IF(O411="Dec",(K411/P411-1))," ")</f>
        <v>-1</v>
      </c>
      <c r="S411" s="100" t="str">
        <f aca="false">IF(N411&gt;0,IF(O411="","-",IF(R411&lt;0%,"DEGROWTH","GROWTH")))</f>
        <v>DEGROWTH</v>
      </c>
      <c r="T411" s="69" t="n">
        <v>0</v>
      </c>
      <c r="U411" s="101" t="str">
        <f aca="false">IF(F411&lt;=$V$2,"jAN","")</f>
        <v>jAN</v>
      </c>
      <c r="V411" s="97" t="n">
        <v>0</v>
      </c>
      <c r="W411" s="102" t="n">
        <f aca="false">K411-V411</f>
        <v>0</v>
      </c>
      <c r="X411" s="103" t="n">
        <f aca="false">IFERROR(IF(U411="Jan",(K411/V411-1)),0)</f>
        <v>0</v>
      </c>
      <c r="Y411" s="106" t="b">
        <f aca="false">IF(T411&gt;0,IF(U411="","-",IF(X411&lt;0%,"DEGROWTH","GROWTH")))</f>
        <v>0</v>
      </c>
      <c r="Z411" s="75" t="n">
        <v>0</v>
      </c>
      <c r="AA411" s="70"/>
      <c r="AB411" s="70" t="s">
        <v>133</v>
      </c>
      <c r="AC411" s="3"/>
    </row>
    <row r="412" customFormat="false" ht="14.25" hidden="false" customHeight="true" outlineLevel="0" collapsed="false">
      <c r="A412" s="70" t="s">
        <v>133</v>
      </c>
      <c r="B412" s="72" t="s">
        <v>55</v>
      </c>
      <c r="C412" s="72" t="s">
        <v>1343</v>
      </c>
      <c r="D412" s="72" t="n">
        <v>1000000620</v>
      </c>
      <c r="E412" s="73" t="s">
        <v>1344</v>
      </c>
      <c r="F412" s="74" t="n">
        <v>41645</v>
      </c>
      <c r="G412" s="67" t="str">
        <f aca="false">IF(I412&gt;0,"Targeted Dealer","-")</f>
        <v>Targeted Dealer</v>
      </c>
      <c r="H412" s="67"/>
      <c r="I412" s="68" t="n">
        <v>240</v>
      </c>
      <c r="J412" s="68" t="n">
        <f aca="false">I412/$J$1*($J$1-$E$1)</f>
        <v>240</v>
      </c>
      <c r="K412" s="69" t="n">
        <v>350</v>
      </c>
      <c r="L412" s="69" t="n">
        <f aca="false">I412-K412</f>
        <v>-110</v>
      </c>
      <c r="M412" s="69" t="n">
        <f aca="false">IFERROR((K412/J412%),"-")</f>
        <v>145.833333333333</v>
      </c>
      <c r="N412" s="97" t="n">
        <v>160</v>
      </c>
      <c r="O412" s="98" t="str">
        <f aca="false">IF(F412&lt;=$P$2,"DEC","")</f>
        <v>DEC</v>
      </c>
      <c r="P412" s="97" t="n">
        <v>160</v>
      </c>
      <c r="Q412" s="99" t="n">
        <f aca="false">K412-P412</f>
        <v>190</v>
      </c>
      <c r="R412" s="98" t="n">
        <f aca="false">IFERROR(IF(O412="Dec",(K412/P412-1))," ")</f>
        <v>1.1875</v>
      </c>
      <c r="S412" s="100" t="str">
        <f aca="false">IF(N412&gt;0,IF(O412="","-",IF(R412&lt;0%,"DEGROWTH","GROWTH")))</f>
        <v>GROWTH</v>
      </c>
      <c r="T412" s="69" t="n">
        <v>310</v>
      </c>
      <c r="U412" s="101" t="str">
        <f aca="false">IF(F412&lt;=$V$2,"jAN","")</f>
        <v>jAN</v>
      </c>
      <c r="V412" s="97" t="n">
        <v>310</v>
      </c>
      <c r="W412" s="102" t="n">
        <f aca="false">K412-V412</f>
        <v>40</v>
      </c>
      <c r="X412" s="103" t="n">
        <f aca="false">IFERROR(IF(U412="Jan",(K412/V412-1)),0)</f>
        <v>0.129032258064516</v>
      </c>
      <c r="Y412" s="104" t="str">
        <f aca="false">IF(T412&gt;0,IF(U412="","-",IF(X412&lt;0%,"DEGROWTH","GROWTH")))</f>
        <v>GROWTH</v>
      </c>
      <c r="Z412" s="75" t="n">
        <v>0</v>
      </c>
      <c r="AA412" s="70"/>
      <c r="AB412" s="70" t="s">
        <v>133</v>
      </c>
      <c r="AC412" s="3"/>
    </row>
    <row r="413" customFormat="false" ht="14.25" hidden="false" customHeight="true" outlineLevel="0" collapsed="false">
      <c r="A413" s="70" t="s">
        <v>133</v>
      </c>
      <c r="B413" s="72" t="s">
        <v>55</v>
      </c>
      <c r="C413" s="72" t="s">
        <v>1345</v>
      </c>
      <c r="D413" s="72" t="n">
        <v>1000000624</v>
      </c>
      <c r="E413" s="73" t="s">
        <v>1346</v>
      </c>
      <c r="F413" s="74" t="n">
        <v>41766</v>
      </c>
      <c r="G413" s="67" t="str">
        <f aca="false">IF(I413&gt;0,"Targeted Dealer","-")</f>
        <v>Targeted Dealer</v>
      </c>
      <c r="H413" s="67"/>
      <c r="I413" s="68" t="n">
        <v>1050</v>
      </c>
      <c r="J413" s="68" t="n">
        <f aca="false">I413/$J$1*($J$1-$E$1)</f>
        <v>1050</v>
      </c>
      <c r="K413" s="69" t="n">
        <v>148.2</v>
      </c>
      <c r="L413" s="69" t="n">
        <f aca="false">I413-K413</f>
        <v>901.8</v>
      </c>
      <c r="M413" s="69" t="n">
        <f aca="false">IFERROR((K413/J413%),"-")</f>
        <v>14.1142857142857</v>
      </c>
      <c r="N413" s="97" t="n">
        <v>277.5</v>
      </c>
      <c r="O413" s="98" t="str">
        <f aca="false">IF(F413&lt;=$P$2,"DEC","")</f>
        <v>DEC</v>
      </c>
      <c r="P413" s="97" t="n">
        <v>277.5</v>
      </c>
      <c r="Q413" s="99" t="n">
        <f aca="false">K413-P413</f>
        <v>-129.3</v>
      </c>
      <c r="R413" s="98" t="n">
        <f aca="false">IFERROR(IF(O413="Dec",(K413/P413-1))," ")</f>
        <v>-0.465945945945946</v>
      </c>
      <c r="S413" s="100" t="str">
        <f aca="false">IF(N413&gt;0,IF(O413="","-",IF(R413&lt;0%,"DEGROWTH","GROWTH")))</f>
        <v>DEGROWTH</v>
      </c>
      <c r="T413" s="69" t="n">
        <v>924.95</v>
      </c>
      <c r="U413" s="101" t="str">
        <f aca="false">IF(F413&lt;=$V$2,"jAN","")</f>
        <v>jAN</v>
      </c>
      <c r="V413" s="97" t="n">
        <v>924.95</v>
      </c>
      <c r="W413" s="102" t="n">
        <f aca="false">K413-V413</f>
        <v>-776.75</v>
      </c>
      <c r="X413" s="103" t="n">
        <f aca="false">IFERROR(IF(U413="Jan",(K413/V413-1)),0)</f>
        <v>-0.839775122979621</v>
      </c>
      <c r="Y413" s="104" t="str">
        <f aca="false">IF(T413&gt;0,IF(U413="","-",IF(X413&lt;0%,"DEGROWTH","GROWTH")))</f>
        <v>DEGROWTH</v>
      </c>
      <c r="Z413" s="75" t="n">
        <v>0</v>
      </c>
      <c r="AA413" s="70"/>
      <c r="AB413" s="70" t="s">
        <v>133</v>
      </c>
      <c r="AC413" s="3"/>
    </row>
    <row r="414" customFormat="false" ht="14.25" hidden="false" customHeight="true" outlineLevel="0" collapsed="false">
      <c r="A414" s="70" t="s">
        <v>133</v>
      </c>
      <c r="B414" s="72" t="s">
        <v>55</v>
      </c>
      <c r="C414" s="72" t="s">
        <v>1347</v>
      </c>
      <c r="D414" s="72" t="n">
        <v>1000000631</v>
      </c>
      <c r="E414" s="73" t="s">
        <v>1348</v>
      </c>
      <c r="F414" s="74" t="n">
        <v>41892</v>
      </c>
      <c r="G414" s="67" t="str">
        <f aca="false">IF(I414&gt;0,"Targeted Dealer","-")</f>
        <v>Targeted Dealer</v>
      </c>
      <c r="H414" s="67"/>
      <c r="I414" s="68" t="n">
        <v>990</v>
      </c>
      <c r="J414" s="68" t="n">
        <f aca="false">I414/$J$1*($J$1-$E$1)</f>
        <v>990</v>
      </c>
      <c r="K414" s="69" t="n">
        <v>775</v>
      </c>
      <c r="L414" s="69" t="n">
        <f aca="false">I414-K414</f>
        <v>215</v>
      </c>
      <c r="M414" s="69" t="n">
        <f aca="false">IFERROR((K414/J414%),"-")</f>
        <v>78.2828282828283</v>
      </c>
      <c r="N414" s="97" t="n">
        <v>840</v>
      </c>
      <c r="O414" s="98" t="str">
        <f aca="false">IF(F414&lt;=$P$2,"DEC","")</f>
        <v>DEC</v>
      </c>
      <c r="P414" s="97" t="n">
        <v>840</v>
      </c>
      <c r="Q414" s="99" t="n">
        <f aca="false">K414-P414</f>
        <v>-65</v>
      </c>
      <c r="R414" s="98" t="n">
        <f aca="false">IFERROR(IF(O414="Dec",(K414/P414-1))," ")</f>
        <v>-0.0773809523809523</v>
      </c>
      <c r="S414" s="100" t="str">
        <f aca="false">IF(N414&gt;0,IF(O414="","-",IF(R414&lt;0%,"DEGROWTH","GROWTH")))</f>
        <v>DEGROWTH</v>
      </c>
      <c r="T414" s="69" t="n">
        <v>875</v>
      </c>
      <c r="U414" s="101" t="str">
        <f aca="false">IF(F414&lt;=$V$2,"jAN","")</f>
        <v>jAN</v>
      </c>
      <c r="V414" s="97" t="n">
        <v>875</v>
      </c>
      <c r="W414" s="102" t="n">
        <f aca="false">K414-V414</f>
        <v>-100</v>
      </c>
      <c r="X414" s="103" t="n">
        <f aca="false">IFERROR(IF(U414="Jan",(K414/V414-1)),0)</f>
        <v>-0.114285714285714</v>
      </c>
      <c r="Y414" s="104" t="str">
        <f aca="false">IF(T414&gt;0,IF(U414="","-",IF(X414&lt;0%,"DEGROWTH","GROWTH")))</f>
        <v>DEGROWTH</v>
      </c>
      <c r="Z414" s="75" t="n">
        <v>0</v>
      </c>
      <c r="AA414" s="70"/>
      <c r="AB414" s="70" t="s">
        <v>133</v>
      </c>
      <c r="AC414" s="3"/>
    </row>
    <row r="415" customFormat="false" ht="14.25" hidden="false" customHeight="true" outlineLevel="0" collapsed="false">
      <c r="A415" s="70" t="s">
        <v>133</v>
      </c>
      <c r="B415" s="72" t="s">
        <v>55</v>
      </c>
      <c r="C415" s="72" t="s">
        <v>1349</v>
      </c>
      <c r="D415" s="72" t="n">
        <v>1000000621</v>
      </c>
      <c r="E415" s="73" t="s">
        <v>1350</v>
      </c>
      <c r="F415" s="74" t="n">
        <v>41913</v>
      </c>
      <c r="G415" s="67" t="str">
        <f aca="false">IF(I415&gt;0,"Targeted Dealer","-")</f>
        <v>Targeted Dealer</v>
      </c>
      <c r="H415" s="67"/>
      <c r="I415" s="68" t="n">
        <v>3295</v>
      </c>
      <c r="J415" s="68" t="n">
        <f aca="false">I415/$J$1*($J$1-$E$1)</f>
        <v>3295</v>
      </c>
      <c r="K415" s="69" t="n">
        <v>2507.6</v>
      </c>
      <c r="L415" s="69" t="n">
        <f aca="false">I415-K415</f>
        <v>787.4</v>
      </c>
      <c r="M415" s="69" t="n">
        <f aca="false">IFERROR((K415/J415%),"-")</f>
        <v>76.103186646434</v>
      </c>
      <c r="N415" s="97" t="n">
        <v>2556.8</v>
      </c>
      <c r="O415" s="98" t="str">
        <f aca="false">IF(F415&lt;=$P$2,"DEC","")</f>
        <v>DEC</v>
      </c>
      <c r="P415" s="97" t="n">
        <v>2556.8</v>
      </c>
      <c r="Q415" s="99" t="n">
        <f aca="false">K415-P415</f>
        <v>-49.2000000000003</v>
      </c>
      <c r="R415" s="98" t="n">
        <f aca="false">IFERROR(IF(O415="Dec",(K415/P415-1))," ")</f>
        <v>-0.0192428035043806</v>
      </c>
      <c r="S415" s="100" t="str">
        <f aca="false">IF(N415&gt;0,IF(O415="","-",IF(R415&lt;0%,"DEGROWTH","GROWTH")))</f>
        <v>DEGROWTH</v>
      </c>
      <c r="T415" s="69" t="n">
        <v>2465.35</v>
      </c>
      <c r="U415" s="101" t="str">
        <f aca="false">IF(F415&lt;=$V$2,"jAN","")</f>
        <v>jAN</v>
      </c>
      <c r="V415" s="97" t="n">
        <v>2465.35</v>
      </c>
      <c r="W415" s="102" t="n">
        <f aca="false">K415-V415</f>
        <v>42.25</v>
      </c>
      <c r="X415" s="103" t="n">
        <f aca="false">IFERROR(IF(U415="Jan",(K415/V415-1)),0)</f>
        <v>0.0171375261119111</v>
      </c>
      <c r="Y415" s="104" t="str">
        <f aca="false">IF(T415&gt;0,IF(U415="","-",IF(X415&lt;0%,"DEGROWTH","GROWTH")))</f>
        <v>GROWTH</v>
      </c>
      <c r="Z415" s="75" t="n">
        <v>0</v>
      </c>
      <c r="AA415" s="70"/>
      <c r="AB415" s="70" t="s">
        <v>133</v>
      </c>
      <c r="AC415" s="3"/>
    </row>
    <row r="416" customFormat="false" ht="14.25" hidden="false" customHeight="true" outlineLevel="0" collapsed="false">
      <c r="A416" s="70" t="s">
        <v>133</v>
      </c>
      <c r="B416" s="72" t="s">
        <v>55</v>
      </c>
      <c r="C416" s="72" t="s">
        <v>1351</v>
      </c>
      <c r="D416" s="72" t="n">
        <v>1000000629</v>
      </c>
      <c r="E416" s="73" t="s">
        <v>1352</v>
      </c>
      <c r="F416" s="74" t="n">
        <v>42487</v>
      </c>
      <c r="G416" s="67" t="str">
        <f aca="false">IF(I416&gt;0,"Targeted Dealer","-")</f>
        <v>Targeted Dealer</v>
      </c>
      <c r="H416" s="67"/>
      <c r="I416" s="68" t="n">
        <v>1300</v>
      </c>
      <c r="J416" s="68" t="n">
        <f aca="false">I416/$J$1*($J$1-$E$1)</f>
        <v>1300</v>
      </c>
      <c r="K416" s="69" t="n">
        <v>735</v>
      </c>
      <c r="L416" s="69" t="n">
        <f aca="false">I416-K416</f>
        <v>565</v>
      </c>
      <c r="M416" s="69" t="n">
        <f aca="false">IFERROR((K416/J416%),"-")</f>
        <v>56.5384615384615</v>
      </c>
      <c r="N416" s="97" t="n">
        <v>1532</v>
      </c>
      <c r="O416" s="98" t="str">
        <f aca="false">IF(F416&lt;=$P$2,"DEC","")</f>
        <v>DEC</v>
      </c>
      <c r="P416" s="97" t="n">
        <v>1532</v>
      </c>
      <c r="Q416" s="99" t="n">
        <f aca="false">K416-P416</f>
        <v>-797</v>
      </c>
      <c r="R416" s="98" t="n">
        <f aca="false">IFERROR(IF(O416="Dec",(K416/P416-1))," ")</f>
        <v>-0.52023498694517</v>
      </c>
      <c r="S416" s="100" t="str">
        <f aca="false">IF(N416&gt;0,IF(O416="","-",IF(R416&lt;0%,"DEGROWTH","GROWTH")))</f>
        <v>DEGROWTH</v>
      </c>
      <c r="T416" s="69" t="n">
        <v>850</v>
      </c>
      <c r="U416" s="101" t="str">
        <f aca="false">IF(F416&lt;=$V$2,"jAN","")</f>
        <v>jAN</v>
      </c>
      <c r="V416" s="97" t="n">
        <v>850</v>
      </c>
      <c r="W416" s="102" t="n">
        <f aca="false">K416-V416</f>
        <v>-115</v>
      </c>
      <c r="X416" s="103" t="n">
        <f aca="false">IFERROR(IF(U416="Jan",(K416/V416-1)),0)</f>
        <v>-0.135294117647059</v>
      </c>
      <c r="Y416" s="104" t="str">
        <f aca="false">IF(T416&gt;0,IF(U416="","-",IF(X416&lt;0%,"DEGROWTH","GROWTH")))</f>
        <v>DEGROWTH</v>
      </c>
      <c r="Z416" s="75" t="n">
        <v>0</v>
      </c>
      <c r="AA416" s="70"/>
      <c r="AB416" s="70" t="s">
        <v>133</v>
      </c>
      <c r="AC416" s="3"/>
    </row>
    <row r="417" customFormat="false" ht="14.25" hidden="false" customHeight="true" outlineLevel="0" collapsed="false">
      <c r="A417" s="70" t="s">
        <v>133</v>
      </c>
      <c r="B417" s="72" t="s">
        <v>55</v>
      </c>
      <c r="C417" s="72" t="s">
        <v>1353</v>
      </c>
      <c r="D417" s="72" t="n">
        <v>1000000627</v>
      </c>
      <c r="E417" s="73" t="s">
        <v>1354</v>
      </c>
      <c r="F417" s="74" t="n">
        <v>43294</v>
      </c>
      <c r="G417" s="67" t="str">
        <f aca="false">IF(I417&gt;0,"Targeted Dealer","-")</f>
        <v>Targeted Dealer</v>
      </c>
      <c r="H417" s="67"/>
      <c r="I417" s="68" t="n">
        <v>1265</v>
      </c>
      <c r="J417" s="68" t="n">
        <f aca="false">I417/$J$1*($J$1-$E$1)</f>
        <v>1265</v>
      </c>
      <c r="K417" s="69" t="n">
        <v>1302.5</v>
      </c>
      <c r="L417" s="69" t="n">
        <f aca="false">I417-K417</f>
        <v>-37.5</v>
      </c>
      <c r="M417" s="69" t="n">
        <f aca="false">IFERROR((K417/J417%),"-")</f>
        <v>102.96442687747</v>
      </c>
      <c r="N417" s="97" t="n">
        <v>1225</v>
      </c>
      <c r="O417" s="98" t="str">
        <f aca="false">IF(F417&lt;=$P$2,"DEC","")</f>
        <v>DEC</v>
      </c>
      <c r="P417" s="97" t="n">
        <v>1225</v>
      </c>
      <c r="Q417" s="99" t="n">
        <f aca="false">K417-P417</f>
        <v>77.5</v>
      </c>
      <c r="R417" s="98" t="n">
        <f aca="false">IFERROR(IF(O417="Dec",(K417/P417-1))," ")</f>
        <v>0.0632653061224491</v>
      </c>
      <c r="S417" s="100" t="str">
        <f aca="false">IF(N417&gt;0,IF(O417="","-",IF(R417&lt;0%,"DEGROWTH","GROWTH")))</f>
        <v>GROWTH</v>
      </c>
      <c r="T417" s="69" t="n">
        <v>1210</v>
      </c>
      <c r="U417" s="101" t="str">
        <f aca="false">IF(F417&lt;=$V$2,"jAN","")</f>
        <v>jAN</v>
      </c>
      <c r="V417" s="97" t="n">
        <v>1210</v>
      </c>
      <c r="W417" s="102" t="n">
        <f aca="false">K417-V417</f>
        <v>92.5</v>
      </c>
      <c r="X417" s="103" t="n">
        <f aca="false">IFERROR(IF(U417="Jan",(K417/V417-1)),0)</f>
        <v>0.0764462809917355</v>
      </c>
      <c r="Y417" s="104" t="str">
        <f aca="false">IF(T417&gt;0,IF(U417="","-",IF(X417&lt;0%,"DEGROWTH","GROWTH")))</f>
        <v>GROWTH</v>
      </c>
      <c r="Z417" s="75" t="n">
        <v>0</v>
      </c>
      <c r="AA417" s="70"/>
      <c r="AB417" s="70" t="s">
        <v>133</v>
      </c>
      <c r="AC417" s="3"/>
    </row>
    <row r="418" customFormat="false" ht="14.25" hidden="false" customHeight="true" outlineLevel="0" collapsed="false">
      <c r="A418" s="70" t="s">
        <v>133</v>
      </c>
      <c r="B418" s="72" t="s">
        <v>55</v>
      </c>
      <c r="C418" s="72" t="s">
        <v>252</v>
      </c>
      <c r="D418" s="72" t="n">
        <v>1000000623</v>
      </c>
      <c r="E418" s="73" t="s">
        <v>253</v>
      </c>
      <c r="F418" s="74" t="n">
        <v>43381</v>
      </c>
      <c r="G418" s="67" t="str">
        <f aca="false">IF(I418&gt;0,"Targeted Dealer","-")</f>
        <v>Targeted Dealer</v>
      </c>
      <c r="H418" s="67"/>
      <c r="I418" s="68" t="n">
        <v>70</v>
      </c>
      <c r="J418" s="68" t="n">
        <f aca="false">I418/$J$1*($J$1-$E$1)</f>
        <v>70</v>
      </c>
      <c r="K418" s="69" t="n">
        <v>0</v>
      </c>
      <c r="L418" s="69" t="n">
        <f aca="false">I418-K418</f>
        <v>70</v>
      </c>
      <c r="M418" s="69" t="n">
        <f aca="false">IFERROR((K418/J418%),"-")</f>
        <v>0</v>
      </c>
      <c r="N418" s="97" t="n">
        <v>0</v>
      </c>
      <c r="O418" s="98" t="str">
        <f aca="false">IF(F418&lt;=$P$2,"DEC","")</f>
        <v>DEC</v>
      </c>
      <c r="P418" s="97" t="n">
        <v>0</v>
      </c>
      <c r="Q418" s="99" t="n">
        <f aca="false">K418-P418</f>
        <v>0</v>
      </c>
      <c r="R418" s="98" t="str">
        <f aca="false">IFERROR(IF(O418="Dec",(K418/P418-1))," ")</f>
        <v> </v>
      </c>
      <c r="S418" s="105" t="b">
        <f aca="false">IF(N418&gt;0,IF(O418="","-",IF(R418&lt;0%,"DEGROWTH","GROWTH")))</f>
        <v>0</v>
      </c>
      <c r="T418" s="69" t="n">
        <v>70</v>
      </c>
      <c r="U418" s="101" t="str">
        <f aca="false">IF(F418&lt;=$V$2,"jAN","")</f>
        <v>jAN</v>
      </c>
      <c r="V418" s="97" t="n">
        <v>70</v>
      </c>
      <c r="W418" s="102" t="n">
        <f aca="false">K418-V418</f>
        <v>-70</v>
      </c>
      <c r="X418" s="103" t="n">
        <f aca="false">IFERROR(IF(U418="Jan",(K418/V418-1)),0)</f>
        <v>-1</v>
      </c>
      <c r="Y418" s="104" t="str">
        <f aca="false">IF(T418&gt;0,IF(U418="","-",IF(X418&lt;0%,"DEGROWTH","GROWTH")))</f>
        <v>DEGROWTH</v>
      </c>
      <c r="Z418" s="75" t="n">
        <v>0</v>
      </c>
      <c r="AA418" s="70"/>
      <c r="AB418" s="70" t="s">
        <v>133</v>
      </c>
      <c r="AC418" s="3"/>
    </row>
    <row r="419" customFormat="false" ht="14.25" hidden="false" customHeight="true" outlineLevel="0" collapsed="false">
      <c r="A419" s="70" t="s">
        <v>133</v>
      </c>
      <c r="B419" s="72" t="s">
        <v>55</v>
      </c>
      <c r="C419" s="72" t="s">
        <v>254</v>
      </c>
      <c r="D419" s="72" t="n">
        <v>1000001020</v>
      </c>
      <c r="E419" s="73" t="s">
        <v>255</v>
      </c>
      <c r="F419" s="74" t="n">
        <v>43601</v>
      </c>
      <c r="G419" s="67" t="str">
        <f aca="false">IF(I419&gt;0,"Targeted Dealer","-")</f>
        <v>Targeted Dealer</v>
      </c>
      <c r="H419" s="67"/>
      <c r="I419" s="68" t="n">
        <v>35</v>
      </c>
      <c r="J419" s="68" t="n">
        <f aca="false">I419/$J$1*($J$1-$E$1)</f>
        <v>35</v>
      </c>
      <c r="K419" s="69" t="n">
        <v>20</v>
      </c>
      <c r="L419" s="69" t="n">
        <f aca="false">I419-K419</f>
        <v>15</v>
      </c>
      <c r="M419" s="69" t="n">
        <f aca="false">IFERROR((K419/J419%),"-")</f>
        <v>57.1428571428571</v>
      </c>
      <c r="N419" s="97" t="n">
        <v>0</v>
      </c>
      <c r="O419" s="98" t="str">
        <f aca="false">IF(F419&lt;=$P$2,"DEC","")</f>
        <v>DEC</v>
      </c>
      <c r="P419" s="97" t="n">
        <v>0</v>
      </c>
      <c r="Q419" s="99" t="n">
        <f aca="false">K419-P419</f>
        <v>20</v>
      </c>
      <c r="R419" s="98" t="str">
        <f aca="false">IFERROR(IF(O419="Dec",(K419/P419-1))," ")</f>
        <v> </v>
      </c>
      <c r="S419" s="105" t="b">
        <f aca="false">IF(N419&gt;0,IF(O419="","-",IF(R419&lt;0%,"DEGROWTH","GROWTH")))</f>
        <v>0</v>
      </c>
      <c r="T419" s="69" t="n">
        <v>280</v>
      </c>
      <c r="U419" s="101" t="str">
        <f aca="false">IF(F419&lt;=$V$2,"jAN","")</f>
        <v>jAN</v>
      </c>
      <c r="V419" s="97" t="n">
        <v>280</v>
      </c>
      <c r="W419" s="102" t="n">
        <f aca="false">K419-V419</f>
        <v>-260</v>
      </c>
      <c r="X419" s="103" t="n">
        <f aca="false">IFERROR(IF(U419="Jan",(K419/V419-1)),0)</f>
        <v>-0.928571428571429</v>
      </c>
      <c r="Y419" s="104" t="str">
        <f aca="false">IF(T419&gt;0,IF(U419="","-",IF(X419&lt;0%,"DEGROWTH","GROWTH")))</f>
        <v>DEGROWTH</v>
      </c>
      <c r="Z419" s="75" t="n">
        <v>1</v>
      </c>
      <c r="AA419" s="70"/>
      <c r="AB419" s="70" t="s">
        <v>133</v>
      </c>
      <c r="AC419" s="3"/>
    </row>
    <row r="420" customFormat="false" ht="14.25" hidden="false" customHeight="true" outlineLevel="0" collapsed="false">
      <c r="A420" s="70" t="s">
        <v>133</v>
      </c>
      <c r="B420" s="72" t="s">
        <v>55</v>
      </c>
      <c r="C420" s="72" t="s">
        <v>1355</v>
      </c>
      <c r="D420" s="72" t="n">
        <v>1000001017</v>
      </c>
      <c r="E420" s="73" t="s">
        <v>1356</v>
      </c>
      <c r="F420" s="74" t="n">
        <v>43629</v>
      </c>
      <c r="G420" s="67" t="str">
        <f aca="false">IF(I420&gt;0,"Targeted Dealer","-")</f>
        <v>Targeted Dealer</v>
      </c>
      <c r="H420" s="67"/>
      <c r="I420" s="68" t="n">
        <v>1960</v>
      </c>
      <c r="J420" s="68" t="n">
        <f aca="false">I420/$J$1*($J$1-$E$1)</f>
        <v>1960</v>
      </c>
      <c r="K420" s="69" t="n">
        <v>1498.4</v>
      </c>
      <c r="L420" s="69" t="n">
        <f aca="false">I420-K420</f>
        <v>461.6</v>
      </c>
      <c r="M420" s="69" t="n">
        <f aca="false">IFERROR((K420/J420%),"-")</f>
        <v>76.4489795918367</v>
      </c>
      <c r="N420" s="97" t="n">
        <v>1673.8</v>
      </c>
      <c r="O420" s="98" t="str">
        <f aca="false">IF(F420&lt;=$P$2,"DEC","")</f>
        <v>DEC</v>
      </c>
      <c r="P420" s="97" t="n">
        <v>1673.8</v>
      </c>
      <c r="Q420" s="99" t="n">
        <f aca="false">K420-P420</f>
        <v>-175.4</v>
      </c>
      <c r="R420" s="98" t="n">
        <f aca="false">IFERROR(IF(O420="Dec",(K420/P420-1))," ")</f>
        <v>-0.104791492412475</v>
      </c>
      <c r="S420" s="100" t="str">
        <f aca="false">IF(N420&gt;0,IF(O420="","-",IF(R420&lt;0%,"DEGROWTH","GROWTH")))</f>
        <v>DEGROWTH</v>
      </c>
      <c r="T420" s="69" t="n">
        <v>1818</v>
      </c>
      <c r="U420" s="101" t="str">
        <f aca="false">IF(F420&lt;=$V$2,"jAN","")</f>
        <v>jAN</v>
      </c>
      <c r="V420" s="97" t="n">
        <v>1818</v>
      </c>
      <c r="W420" s="102" t="n">
        <f aca="false">K420-V420</f>
        <v>-319.6</v>
      </c>
      <c r="X420" s="103" t="n">
        <f aca="false">IFERROR(IF(U420="Jan",(K420/V420-1)),0)</f>
        <v>-0.175797579757976</v>
      </c>
      <c r="Y420" s="104" t="str">
        <f aca="false">IF(T420&gt;0,IF(U420="","-",IF(X420&lt;0%,"DEGROWTH","GROWTH")))</f>
        <v>DEGROWTH</v>
      </c>
      <c r="Z420" s="75" t="n">
        <v>0</v>
      </c>
      <c r="AA420" s="70"/>
      <c r="AB420" s="70" t="s">
        <v>133</v>
      </c>
      <c r="AC420" s="3"/>
    </row>
    <row r="421" customFormat="false" ht="14.25" hidden="false" customHeight="true" outlineLevel="0" collapsed="false">
      <c r="A421" s="70" t="s">
        <v>133</v>
      </c>
      <c r="B421" s="72" t="s">
        <v>55</v>
      </c>
      <c r="C421" s="72" t="s">
        <v>1357</v>
      </c>
      <c r="D421" s="72" t="n">
        <v>1000001016</v>
      </c>
      <c r="E421" s="73" t="s">
        <v>1358</v>
      </c>
      <c r="F421" s="74" t="n">
        <v>43715</v>
      </c>
      <c r="G421" s="67" t="str">
        <f aca="false">IF(I421&gt;0,"Targeted Dealer","-")</f>
        <v>Targeted Dealer</v>
      </c>
      <c r="H421" s="67"/>
      <c r="I421" s="68" t="n">
        <v>440</v>
      </c>
      <c r="J421" s="68" t="n">
        <f aca="false">I421/$J$1*($J$1-$E$1)</f>
        <v>440</v>
      </c>
      <c r="K421" s="69" t="n">
        <v>230</v>
      </c>
      <c r="L421" s="69" t="n">
        <f aca="false">I421-K421</f>
        <v>210</v>
      </c>
      <c r="M421" s="69" t="n">
        <f aca="false">IFERROR((K421/J421%),"-")</f>
        <v>52.2727272727273</v>
      </c>
      <c r="N421" s="97" t="n">
        <v>240</v>
      </c>
      <c r="O421" s="98" t="str">
        <f aca="false">IF(F421&lt;=$P$2,"DEC","")</f>
        <v>DEC</v>
      </c>
      <c r="P421" s="97" t="n">
        <v>240</v>
      </c>
      <c r="Q421" s="99" t="n">
        <f aca="false">K421-P421</f>
        <v>-10</v>
      </c>
      <c r="R421" s="98" t="n">
        <f aca="false">IFERROR(IF(O421="Dec",(K421/P421-1))," ")</f>
        <v>-0.0416666666666666</v>
      </c>
      <c r="S421" s="100" t="str">
        <f aca="false">IF(N421&gt;0,IF(O421="","-",IF(R421&lt;0%,"DEGROWTH","GROWTH")))</f>
        <v>DEGROWTH</v>
      </c>
      <c r="T421" s="69" t="n">
        <v>440</v>
      </c>
      <c r="U421" s="101" t="str">
        <f aca="false">IF(F421&lt;=$V$2,"jAN","")</f>
        <v>jAN</v>
      </c>
      <c r="V421" s="97" t="n">
        <v>440</v>
      </c>
      <c r="W421" s="102" t="n">
        <f aca="false">K421-V421</f>
        <v>-210</v>
      </c>
      <c r="X421" s="103" t="n">
        <f aca="false">IFERROR(IF(U421="Jan",(K421/V421-1)),0)</f>
        <v>-0.477272727272727</v>
      </c>
      <c r="Y421" s="104" t="str">
        <f aca="false">IF(T421&gt;0,IF(U421="","-",IF(X421&lt;0%,"DEGROWTH","GROWTH")))</f>
        <v>DEGROWTH</v>
      </c>
      <c r="Z421" s="75" t="n">
        <v>0</v>
      </c>
      <c r="AA421" s="70"/>
      <c r="AB421" s="70" t="s">
        <v>133</v>
      </c>
      <c r="AC421" s="3"/>
    </row>
    <row r="422" customFormat="false" ht="14.25" hidden="false" customHeight="true" outlineLevel="0" collapsed="false">
      <c r="A422" s="70" t="s">
        <v>133</v>
      </c>
      <c r="B422" s="72" t="s">
        <v>55</v>
      </c>
      <c r="C422" s="72" t="s">
        <v>1359</v>
      </c>
      <c r="D422" s="72" t="n">
        <v>1000001014</v>
      </c>
      <c r="E422" s="73" t="s">
        <v>1360</v>
      </c>
      <c r="F422" s="74" t="n">
        <v>43806</v>
      </c>
      <c r="G422" s="67" t="str">
        <f aca="false">IF(I422&gt;0,"Targeted Dealer","-")</f>
        <v>Targeted Dealer</v>
      </c>
      <c r="H422" s="67"/>
      <c r="I422" s="68" t="n">
        <v>1605</v>
      </c>
      <c r="J422" s="68" t="n">
        <f aca="false">I422/$J$1*($J$1-$E$1)</f>
        <v>1605</v>
      </c>
      <c r="K422" s="69" t="n">
        <v>1610</v>
      </c>
      <c r="L422" s="69" t="n">
        <f aca="false">I422-K422</f>
        <v>-5</v>
      </c>
      <c r="M422" s="69" t="n">
        <f aca="false">IFERROR((K422/J422%),"-")</f>
        <v>100.311526479751</v>
      </c>
      <c r="N422" s="97" t="n">
        <v>1534.9</v>
      </c>
      <c r="O422" s="98" t="str">
        <f aca="false">IF(F422&lt;=$P$2,"DEC","")</f>
        <v>DEC</v>
      </c>
      <c r="P422" s="97" t="n">
        <v>1534.9</v>
      </c>
      <c r="Q422" s="99" t="n">
        <f aca="false">K422-P422</f>
        <v>75.0999999999999</v>
      </c>
      <c r="R422" s="98" t="n">
        <f aca="false">IFERROR(IF(O422="Dec",(K422/P422-1))," ")</f>
        <v>0.0489282689426021</v>
      </c>
      <c r="S422" s="100" t="str">
        <f aca="false">IF(N422&gt;0,IF(O422="","-",IF(R422&lt;0%,"DEGROWTH","GROWTH")))</f>
        <v>GROWTH</v>
      </c>
      <c r="T422" s="69" t="n">
        <v>1540</v>
      </c>
      <c r="U422" s="101" t="str">
        <f aca="false">IF(F422&lt;=$V$2,"jAN","")</f>
        <v>jAN</v>
      </c>
      <c r="V422" s="97" t="n">
        <v>1540</v>
      </c>
      <c r="W422" s="102" t="n">
        <f aca="false">K422-V422</f>
        <v>70</v>
      </c>
      <c r="X422" s="103" t="n">
        <f aca="false">IFERROR(IF(U422="Jan",(K422/V422-1)),0)</f>
        <v>0.0454545454545454</v>
      </c>
      <c r="Y422" s="104" t="str">
        <f aca="false">IF(T422&gt;0,IF(U422="","-",IF(X422&lt;0%,"DEGROWTH","GROWTH")))</f>
        <v>GROWTH</v>
      </c>
      <c r="Z422" s="75" t="n">
        <v>0</v>
      </c>
      <c r="AA422" s="70"/>
      <c r="AB422" s="70" t="s">
        <v>133</v>
      </c>
      <c r="AC422" s="3"/>
    </row>
    <row r="423" customFormat="false" ht="14.25" hidden="false" customHeight="true" outlineLevel="0" collapsed="false">
      <c r="A423" s="70" t="s">
        <v>133</v>
      </c>
      <c r="B423" s="72" t="s">
        <v>55</v>
      </c>
      <c r="C423" s="72" t="s">
        <v>1361</v>
      </c>
      <c r="D423" s="72" t="n">
        <v>1000001025</v>
      </c>
      <c r="E423" s="73" t="s">
        <v>1362</v>
      </c>
      <c r="F423" s="74" t="n">
        <v>44092</v>
      </c>
      <c r="G423" s="67" t="str">
        <f aca="false">IF(I423&gt;0,"Targeted Dealer","-")</f>
        <v>Targeted Dealer</v>
      </c>
      <c r="H423" s="67"/>
      <c r="I423" s="68" t="n">
        <v>1210</v>
      </c>
      <c r="J423" s="68" t="n">
        <f aca="false">I423/$J$1*($J$1-$E$1)</f>
        <v>1210</v>
      </c>
      <c r="K423" s="69" t="n">
        <v>1234.15</v>
      </c>
      <c r="L423" s="69" t="n">
        <f aca="false">I423-K423</f>
        <v>-24.1500000000001</v>
      </c>
      <c r="M423" s="69" t="n">
        <f aca="false">IFERROR((K423/J423%),"-")</f>
        <v>101.995867768595</v>
      </c>
      <c r="N423" s="97" t="n">
        <v>1196.95</v>
      </c>
      <c r="O423" s="98" t="str">
        <f aca="false">IF(F423&lt;=$P$2,"DEC","")</f>
        <v>DEC</v>
      </c>
      <c r="P423" s="97" t="n">
        <v>1196.95</v>
      </c>
      <c r="Q423" s="99" t="n">
        <f aca="false">K423-P423</f>
        <v>37.2</v>
      </c>
      <c r="R423" s="98" t="n">
        <f aca="false">IFERROR(IF(O423="Dec",(K423/P423-1))," ")</f>
        <v>0.0310789924391162</v>
      </c>
      <c r="S423" s="100" t="str">
        <f aca="false">IF(N423&gt;0,IF(O423="","-",IF(R423&lt;0%,"DEGROWTH","GROWTH")))</f>
        <v>GROWTH</v>
      </c>
      <c r="T423" s="69" t="n">
        <v>382</v>
      </c>
      <c r="U423" s="101" t="str">
        <f aca="false">IF(F423&lt;=$V$2,"jAN","")</f>
        <v>jAN</v>
      </c>
      <c r="V423" s="97" t="n">
        <v>382</v>
      </c>
      <c r="W423" s="102" t="n">
        <f aca="false">K423-V423</f>
        <v>852.15</v>
      </c>
      <c r="X423" s="103" t="n">
        <f aca="false">IFERROR(IF(U423="Jan",(K423/V423-1)),0)</f>
        <v>2.23075916230367</v>
      </c>
      <c r="Y423" s="104" t="str">
        <f aca="false">IF(T423&gt;0,IF(U423="","-",IF(X423&lt;0%,"DEGROWTH","GROWTH")))</f>
        <v>GROWTH</v>
      </c>
      <c r="Z423" s="75" t="n">
        <v>0</v>
      </c>
      <c r="AA423" s="70"/>
      <c r="AB423" s="70" t="s">
        <v>133</v>
      </c>
      <c r="AC423" s="3"/>
    </row>
    <row r="424" customFormat="false" ht="14.25" hidden="false" customHeight="true" outlineLevel="0" collapsed="false">
      <c r="A424" s="70" t="s">
        <v>133</v>
      </c>
      <c r="B424" s="72" t="s">
        <v>55</v>
      </c>
      <c r="C424" s="72" t="s">
        <v>256</v>
      </c>
      <c r="D424" s="72" t="n">
        <v>1000001031</v>
      </c>
      <c r="E424" s="73" t="s">
        <v>257</v>
      </c>
      <c r="F424" s="74" t="n">
        <v>44404</v>
      </c>
      <c r="G424" s="67" t="str">
        <f aca="false">IF(I424&gt;0,"Targeted Dealer","-")</f>
        <v>Targeted Dealer</v>
      </c>
      <c r="H424" s="67"/>
      <c r="I424" s="68" t="n">
        <v>160</v>
      </c>
      <c r="J424" s="68" t="n">
        <f aca="false">I424/$J$1*($J$1-$E$1)</f>
        <v>160</v>
      </c>
      <c r="K424" s="69" t="n">
        <v>0</v>
      </c>
      <c r="L424" s="69" t="n">
        <f aca="false">I424-K424</f>
        <v>160</v>
      </c>
      <c r="M424" s="69" t="n">
        <f aca="false">IFERROR((K424/J424%),"-")</f>
        <v>0</v>
      </c>
      <c r="N424" s="97" t="n">
        <v>0</v>
      </c>
      <c r="O424" s="98" t="str">
        <f aca="false">IF(F424&lt;=$P$2,"DEC","")</f>
        <v>DEC</v>
      </c>
      <c r="P424" s="97" t="n">
        <v>0</v>
      </c>
      <c r="Q424" s="99" t="n">
        <f aca="false">K424-P424</f>
        <v>0</v>
      </c>
      <c r="R424" s="98" t="str">
        <f aca="false">IFERROR(IF(O424="Dec",(K424/P424-1))," ")</f>
        <v> </v>
      </c>
      <c r="S424" s="105" t="b">
        <f aca="false">IF(N424&gt;0,IF(O424="","-",IF(R424&lt;0%,"DEGROWTH","GROWTH")))</f>
        <v>0</v>
      </c>
      <c r="T424" s="69" t="n">
        <v>200</v>
      </c>
      <c r="U424" s="101" t="str">
        <f aca="false">IF(F424&lt;=$V$2,"jAN","")</f>
        <v>jAN</v>
      </c>
      <c r="V424" s="97" t="n">
        <v>200</v>
      </c>
      <c r="W424" s="102" t="n">
        <f aca="false">K424-V424</f>
        <v>-200</v>
      </c>
      <c r="X424" s="103" t="n">
        <f aca="false">IFERROR(IF(U424="Jan",(K424/V424-1)),0)</f>
        <v>-1</v>
      </c>
      <c r="Y424" s="104" t="str">
        <f aca="false">IF(T424&gt;0,IF(U424="","-",IF(X424&lt;0%,"DEGROWTH","GROWTH")))</f>
        <v>DEGROWTH</v>
      </c>
      <c r="Z424" s="75" t="n">
        <v>0</v>
      </c>
      <c r="AA424" s="70"/>
      <c r="AB424" s="70" t="s">
        <v>133</v>
      </c>
      <c r="AC424" s="3"/>
    </row>
    <row r="425" customFormat="false" ht="14.25" hidden="false" customHeight="true" outlineLevel="0" collapsed="false">
      <c r="A425" s="70" t="s">
        <v>133</v>
      </c>
      <c r="B425" s="72" t="s">
        <v>55</v>
      </c>
      <c r="C425" s="72" t="s">
        <v>1363</v>
      </c>
      <c r="D425" s="72" t="n">
        <v>1000001027</v>
      </c>
      <c r="E425" s="73" t="s">
        <v>1364</v>
      </c>
      <c r="F425" s="74" t="n">
        <v>44459</v>
      </c>
      <c r="G425" s="67" t="str">
        <f aca="false">IF(I425&gt;0,"Targeted Dealer","-")</f>
        <v>Targeted Dealer</v>
      </c>
      <c r="H425" s="67"/>
      <c r="I425" s="68" t="n">
        <v>175</v>
      </c>
      <c r="J425" s="68" t="n">
        <f aca="false">I425/$J$1*($J$1-$E$1)</f>
        <v>175</v>
      </c>
      <c r="K425" s="69" t="n">
        <v>210</v>
      </c>
      <c r="L425" s="69" t="n">
        <f aca="false">I425-K425</f>
        <v>-35</v>
      </c>
      <c r="M425" s="69" t="n">
        <f aca="false">IFERROR((K425/J425%),"-")</f>
        <v>120</v>
      </c>
      <c r="N425" s="97" t="n">
        <v>0</v>
      </c>
      <c r="O425" s="98" t="str">
        <f aca="false">IF(F425&lt;=$P$2,"DEC","")</f>
        <v>DEC</v>
      </c>
      <c r="P425" s="97" t="n">
        <v>0</v>
      </c>
      <c r="Q425" s="99" t="n">
        <f aca="false">K425-P425</f>
        <v>210</v>
      </c>
      <c r="R425" s="98" t="str">
        <f aca="false">IFERROR(IF(O425="Dec",(K425/P425-1))," ")</f>
        <v> </v>
      </c>
      <c r="S425" s="105" t="b">
        <f aca="false">IF(N425&gt;0,IF(O425="","-",IF(R425&lt;0%,"DEGROWTH","GROWTH")))</f>
        <v>0</v>
      </c>
      <c r="T425" s="69" t="n">
        <v>210</v>
      </c>
      <c r="U425" s="101" t="str">
        <f aca="false">IF(F425&lt;=$V$2,"jAN","")</f>
        <v>jAN</v>
      </c>
      <c r="V425" s="97" t="n">
        <v>210</v>
      </c>
      <c r="W425" s="102" t="n">
        <f aca="false">K425-V425</f>
        <v>0</v>
      </c>
      <c r="X425" s="103" t="n">
        <f aca="false">IFERROR(IF(U425="Jan",(K425/V425-1)),0)</f>
        <v>0</v>
      </c>
      <c r="Y425" s="104" t="str">
        <f aca="false">IF(T425&gt;0,IF(U425="","-",IF(X425&lt;0%,"DEGROWTH","GROWTH")))</f>
        <v>GROWTH</v>
      </c>
      <c r="Z425" s="75" t="n">
        <v>0</v>
      </c>
      <c r="AA425" s="70"/>
      <c r="AB425" s="70" t="s">
        <v>133</v>
      </c>
      <c r="AC425" s="3"/>
    </row>
    <row r="426" customFormat="false" ht="14.25" hidden="false" customHeight="true" outlineLevel="0" collapsed="false">
      <c r="A426" s="70" t="s">
        <v>133</v>
      </c>
      <c r="B426" s="72" t="s">
        <v>55</v>
      </c>
      <c r="C426" s="72" t="s">
        <v>258</v>
      </c>
      <c r="D426" s="72" t="n">
        <v>1000001018</v>
      </c>
      <c r="E426" s="73" t="s">
        <v>259</v>
      </c>
      <c r="F426" s="74" t="n">
        <v>44464</v>
      </c>
      <c r="G426" s="67" t="str">
        <f aca="false">IF(I426&gt;0,"Targeted Dealer","-")</f>
        <v>Targeted Dealer</v>
      </c>
      <c r="H426" s="67"/>
      <c r="I426" s="68" t="n">
        <v>105</v>
      </c>
      <c r="J426" s="68" t="n">
        <f aca="false">I426/$J$1*($J$1-$E$1)</f>
        <v>105</v>
      </c>
      <c r="K426" s="69" t="n">
        <v>70</v>
      </c>
      <c r="L426" s="69" t="n">
        <f aca="false">I426-K426</f>
        <v>35</v>
      </c>
      <c r="M426" s="69" t="n">
        <f aca="false">IFERROR((K426/J426%),"-")</f>
        <v>66.6666666666667</v>
      </c>
      <c r="N426" s="97" t="n">
        <v>110</v>
      </c>
      <c r="O426" s="98" t="str">
        <f aca="false">IF(F426&lt;=$P$2,"DEC","")</f>
        <v>DEC</v>
      </c>
      <c r="P426" s="97" t="n">
        <v>110</v>
      </c>
      <c r="Q426" s="99" t="n">
        <f aca="false">K426-P426</f>
        <v>-40</v>
      </c>
      <c r="R426" s="98" t="n">
        <f aca="false">IFERROR(IF(O426="Dec",(K426/P426-1))," ")</f>
        <v>-0.363636363636364</v>
      </c>
      <c r="S426" s="100" t="str">
        <f aca="false">IF(N426&gt;0,IF(O426="","-",IF(R426&lt;0%,"DEGROWTH","GROWTH")))</f>
        <v>DEGROWTH</v>
      </c>
      <c r="T426" s="69" t="n">
        <v>140</v>
      </c>
      <c r="U426" s="101" t="str">
        <f aca="false">IF(F426&lt;=$V$2,"jAN","")</f>
        <v>jAN</v>
      </c>
      <c r="V426" s="97" t="n">
        <v>140</v>
      </c>
      <c r="W426" s="102" t="n">
        <f aca="false">K426-V426</f>
        <v>-70</v>
      </c>
      <c r="X426" s="103" t="n">
        <f aca="false">IFERROR(IF(U426="Jan",(K426/V426-1)),0)</f>
        <v>-0.5</v>
      </c>
      <c r="Y426" s="104" t="str">
        <f aca="false">IF(T426&gt;0,IF(U426="","-",IF(X426&lt;0%,"DEGROWTH","GROWTH")))</f>
        <v>DEGROWTH</v>
      </c>
      <c r="Z426" s="75" t="n">
        <v>0</v>
      </c>
      <c r="AA426" s="70"/>
      <c r="AB426" s="70" t="s">
        <v>133</v>
      </c>
      <c r="AC426" s="3"/>
    </row>
    <row r="427" customFormat="false" ht="14.25" hidden="false" customHeight="true" outlineLevel="0" collapsed="false">
      <c r="A427" s="70" t="s">
        <v>133</v>
      </c>
      <c r="B427" s="72" t="s">
        <v>55</v>
      </c>
      <c r="C427" s="72" t="s">
        <v>1365</v>
      </c>
      <c r="D427" s="72" t="n">
        <v>1000001024</v>
      </c>
      <c r="E427" s="73" t="s">
        <v>1366</v>
      </c>
      <c r="F427" s="74" t="n">
        <v>44467</v>
      </c>
      <c r="G427" s="67" t="str">
        <f aca="false">IF(I427&gt;0,"Targeted Dealer","-")</f>
        <v>Targeted Dealer</v>
      </c>
      <c r="H427" s="67"/>
      <c r="I427" s="68" t="n">
        <v>320</v>
      </c>
      <c r="J427" s="68" t="n">
        <f aca="false">I427/$J$1*($J$1-$E$1)</f>
        <v>320</v>
      </c>
      <c r="K427" s="69" t="n">
        <v>220</v>
      </c>
      <c r="L427" s="69" t="n">
        <f aca="false">I427-K427</f>
        <v>100</v>
      </c>
      <c r="M427" s="69" t="n">
        <f aca="false">IFERROR((K427/J427%),"-")</f>
        <v>68.75</v>
      </c>
      <c r="N427" s="97" t="n">
        <v>35</v>
      </c>
      <c r="O427" s="98" t="str">
        <f aca="false">IF(F427&lt;=$P$2,"DEC","")</f>
        <v>DEC</v>
      </c>
      <c r="P427" s="97" t="n">
        <v>35</v>
      </c>
      <c r="Q427" s="99" t="n">
        <f aca="false">K427-P427</f>
        <v>185</v>
      </c>
      <c r="R427" s="98" t="n">
        <f aca="false">IFERROR(IF(O427="Dec",(K427/P427-1))," ")</f>
        <v>5.28571428571429</v>
      </c>
      <c r="S427" s="100" t="str">
        <f aca="false">IF(N427&gt;0,IF(O427="","-",IF(R427&lt;0%,"DEGROWTH","GROWTH")))</f>
        <v>GROWTH</v>
      </c>
      <c r="T427" s="69" t="n">
        <v>266</v>
      </c>
      <c r="U427" s="101" t="str">
        <f aca="false">IF(F427&lt;=$V$2,"jAN","")</f>
        <v>jAN</v>
      </c>
      <c r="V427" s="97" t="n">
        <v>266</v>
      </c>
      <c r="W427" s="102" t="n">
        <f aca="false">K427-V427</f>
        <v>-46</v>
      </c>
      <c r="X427" s="103" t="n">
        <f aca="false">IFERROR(IF(U427="Jan",(K427/V427-1)),0)</f>
        <v>-0.172932330827068</v>
      </c>
      <c r="Y427" s="104" t="str">
        <f aca="false">IF(T427&gt;0,IF(U427="","-",IF(X427&lt;0%,"DEGROWTH","GROWTH")))</f>
        <v>DEGROWTH</v>
      </c>
      <c r="Z427" s="75" t="n">
        <v>1</v>
      </c>
      <c r="AA427" s="70"/>
      <c r="AB427" s="70" t="s">
        <v>133</v>
      </c>
      <c r="AC427" s="3"/>
    </row>
    <row r="428" customFormat="false" ht="14.25" hidden="false" customHeight="true" outlineLevel="0" collapsed="false">
      <c r="A428" s="70" t="s">
        <v>133</v>
      </c>
      <c r="B428" s="72" t="s">
        <v>55</v>
      </c>
      <c r="C428" s="72" t="s">
        <v>1367</v>
      </c>
      <c r="D428" s="72" t="n">
        <v>1000003100</v>
      </c>
      <c r="E428" s="72" t="s">
        <v>1368</v>
      </c>
      <c r="F428" s="74" t="n">
        <v>44873</v>
      </c>
      <c r="G428" s="67" t="str">
        <f aca="false">IF(I428&gt;0,"Targeted Dealer","-")</f>
        <v>Targeted Dealer</v>
      </c>
      <c r="H428" s="67"/>
      <c r="I428" s="68" t="n">
        <v>580</v>
      </c>
      <c r="J428" s="68" t="n">
        <f aca="false">I428/$J$1*($J$1-$E$1)</f>
        <v>580</v>
      </c>
      <c r="K428" s="69" t="n">
        <v>640</v>
      </c>
      <c r="L428" s="69" t="n">
        <f aca="false">I428-K428</f>
        <v>-60</v>
      </c>
      <c r="M428" s="69" t="n">
        <f aca="false">IFERROR((K428/J428%),"-")</f>
        <v>110.344827586207</v>
      </c>
      <c r="N428" s="97" t="n">
        <v>776.45</v>
      </c>
      <c r="O428" s="98" t="str">
        <f aca="false">IF(F428&lt;=$P$2,"DEC","")</f>
        <v>DEC</v>
      </c>
      <c r="P428" s="97" t="n">
        <v>776.45</v>
      </c>
      <c r="Q428" s="99" t="n">
        <f aca="false">K428-P428</f>
        <v>-136.45</v>
      </c>
      <c r="R428" s="98" t="n">
        <f aca="false">IFERROR(IF(O428="Dec",(K428/P428-1))," ")</f>
        <v>-0.17573572026531</v>
      </c>
      <c r="S428" s="100" t="str">
        <f aca="false">IF(N428&gt;0,IF(O428="","-",IF(R428&lt;0%,"DEGROWTH","GROWTH")))</f>
        <v>DEGROWTH</v>
      </c>
      <c r="T428" s="69" t="n">
        <v>165.5</v>
      </c>
      <c r="U428" s="101" t="str">
        <f aca="false">IF(F428&lt;=$V$2,"jAN","")</f>
        <v>jAN</v>
      </c>
      <c r="V428" s="97" t="n">
        <v>165.5</v>
      </c>
      <c r="W428" s="102" t="n">
        <f aca="false">K428-V428</f>
        <v>474.5</v>
      </c>
      <c r="X428" s="103" t="n">
        <f aca="false">IFERROR(IF(U428="Jan",(K428/V428-1)),0)</f>
        <v>2.86706948640483</v>
      </c>
      <c r="Y428" s="104" t="str">
        <f aca="false">IF(T428&gt;0,IF(U428="","-",IF(X428&lt;0%,"DEGROWTH","GROWTH")))</f>
        <v>GROWTH</v>
      </c>
      <c r="Z428" s="75" t="n">
        <v>1</v>
      </c>
      <c r="AA428" s="70"/>
      <c r="AB428" s="70" t="s">
        <v>133</v>
      </c>
      <c r="AC428" s="3"/>
    </row>
    <row r="429" customFormat="false" ht="14.25" hidden="false" customHeight="true" outlineLevel="0" collapsed="false">
      <c r="A429" s="70" t="s">
        <v>133</v>
      </c>
      <c r="B429" s="72" t="s">
        <v>55</v>
      </c>
      <c r="C429" s="72" t="s">
        <v>1369</v>
      </c>
      <c r="D429" s="72" t="n">
        <v>1000003445</v>
      </c>
      <c r="E429" s="72" t="s">
        <v>1370</v>
      </c>
      <c r="F429" s="74" t="n">
        <v>45008</v>
      </c>
      <c r="G429" s="67" t="str">
        <f aca="false">IF(I429&gt;0,"Targeted Dealer","-")</f>
        <v>Targeted Dealer</v>
      </c>
      <c r="H429" s="67"/>
      <c r="I429" s="68" t="n">
        <v>590</v>
      </c>
      <c r="J429" s="68" t="n">
        <f aca="false">I429/$J$1*($J$1-$E$1)</f>
        <v>590</v>
      </c>
      <c r="K429" s="69" t="n">
        <v>280</v>
      </c>
      <c r="L429" s="69" t="n">
        <f aca="false">I429-K429</f>
        <v>310</v>
      </c>
      <c r="M429" s="69" t="n">
        <f aca="false">IFERROR((K429/J429%),"-")</f>
        <v>47.4576271186441</v>
      </c>
      <c r="N429" s="97" t="n">
        <v>690</v>
      </c>
      <c r="O429" s="98" t="str">
        <f aca="false">IF(F429&lt;=$P$2,"DEC","")</f>
        <v>DEC</v>
      </c>
      <c r="P429" s="97" t="n">
        <v>690</v>
      </c>
      <c r="Q429" s="99" t="n">
        <f aca="false">K429-P429</f>
        <v>-410</v>
      </c>
      <c r="R429" s="98" t="n">
        <f aca="false">IFERROR(IF(O429="Dec",(K429/P429-1))," ")</f>
        <v>-0.594202898550725</v>
      </c>
      <c r="S429" s="100" t="str">
        <f aca="false">IF(N429&gt;0,IF(O429="","-",IF(R429&lt;0%,"DEGROWTH","GROWTH")))</f>
        <v>DEGROWTH</v>
      </c>
      <c r="T429" s="69" t="n">
        <v>560</v>
      </c>
      <c r="U429" s="101" t="str">
        <f aca="false">IF(F429&lt;=$V$2,"jAN","")</f>
        <v>jAN</v>
      </c>
      <c r="V429" s="97" t="n">
        <v>560</v>
      </c>
      <c r="W429" s="102" t="n">
        <f aca="false">K429-V429</f>
        <v>-280</v>
      </c>
      <c r="X429" s="103" t="n">
        <f aca="false">IFERROR(IF(U429="Jan",(K429/V429-1)),0)</f>
        <v>-0.5</v>
      </c>
      <c r="Y429" s="104" t="str">
        <f aca="false">IF(T429&gt;0,IF(U429="","-",IF(X429&lt;0%,"DEGROWTH","GROWTH")))</f>
        <v>DEGROWTH</v>
      </c>
      <c r="Z429" s="75" t="n">
        <v>0</v>
      </c>
      <c r="AA429" s="70"/>
      <c r="AB429" s="70" t="s">
        <v>133</v>
      </c>
      <c r="AC429" s="3"/>
    </row>
    <row r="430" customFormat="false" ht="14.25" hidden="false" customHeight="true" outlineLevel="0" collapsed="false">
      <c r="A430" s="70" t="s">
        <v>133</v>
      </c>
      <c r="B430" s="72" t="s">
        <v>55</v>
      </c>
      <c r="C430" s="72" t="s">
        <v>1371</v>
      </c>
      <c r="D430" s="72" t="n">
        <v>1000003489</v>
      </c>
      <c r="E430" s="72" t="s">
        <v>1372</v>
      </c>
      <c r="F430" s="74" t="n">
        <v>45042</v>
      </c>
      <c r="G430" s="67" t="str">
        <f aca="false">IF(I430&gt;0,"Targeted Dealer","-")</f>
        <v>Targeted Dealer</v>
      </c>
      <c r="H430" s="67"/>
      <c r="I430" s="68" t="n">
        <v>105</v>
      </c>
      <c r="J430" s="68" t="n">
        <f aca="false">I430/$J$1*($J$1-$E$1)</f>
        <v>105</v>
      </c>
      <c r="K430" s="69" t="n">
        <v>140</v>
      </c>
      <c r="L430" s="69" t="n">
        <f aca="false">I430-K430</f>
        <v>-35</v>
      </c>
      <c r="M430" s="69" t="n">
        <f aca="false">IFERROR((K430/J430%),"-")</f>
        <v>133.333333333333</v>
      </c>
      <c r="N430" s="97" t="n">
        <v>70</v>
      </c>
      <c r="O430" s="98" t="str">
        <f aca="false">IF(F430&lt;=$P$2,"DEC","")</f>
        <v>DEC</v>
      </c>
      <c r="P430" s="97" t="n">
        <v>70</v>
      </c>
      <c r="Q430" s="99" t="n">
        <f aca="false">K430-P430</f>
        <v>70</v>
      </c>
      <c r="R430" s="98" t="n">
        <f aca="false">IFERROR(IF(O430="Dec",(K430/P430-1))," ")</f>
        <v>1</v>
      </c>
      <c r="S430" s="100" t="str">
        <f aca="false">IF(N430&gt;0,IF(O430="","-",IF(R430&lt;0%,"DEGROWTH","GROWTH")))</f>
        <v>GROWTH</v>
      </c>
      <c r="T430" s="69" t="n">
        <v>105</v>
      </c>
      <c r="U430" s="101" t="str">
        <f aca="false">IF(F430&lt;=$V$2,"jAN","")</f>
        <v>jAN</v>
      </c>
      <c r="V430" s="97" t="n">
        <v>105</v>
      </c>
      <c r="W430" s="102" t="n">
        <f aca="false">K430-V430</f>
        <v>35</v>
      </c>
      <c r="X430" s="103" t="n">
        <f aca="false">IFERROR(IF(U430="Jan",(K430/V430-1)),0)</f>
        <v>0.333333333333333</v>
      </c>
      <c r="Y430" s="104" t="str">
        <f aca="false">IF(T430&gt;0,IF(U430="","-",IF(X430&lt;0%,"DEGROWTH","GROWTH")))</f>
        <v>GROWTH</v>
      </c>
      <c r="Z430" s="75" t="n">
        <v>0</v>
      </c>
      <c r="AA430" s="70"/>
      <c r="AB430" s="70" t="s">
        <v>133</v>
      </c>
      <c r="AC430" s="3"/>
    </row>
    <row r="431" customFormat="false" ht="14.25" hidden="false" customHeight="true" outlineLevel="0" collapsed="false">
      <c r="A431" s="70" t="s">
        <v>133</v>
      </c>
      <c r="B431" s="72" t="s">
        <v>55</v>
      </c>
      <c r="C431" s="72" t="s">
        <v>1373</v>
      </c>
      <c r="D431" s="72" t="n">
        <v>1000003698</v>
      </c>
      <c r="E431" s="72" t="s">
        <v>1374</v>
      </c>
      <c r="F431" s="74" t="n">
        <v>45162</v>
      </c>
      <c r="G431" s="67" t="str">
        <f aca="false">IF(I431&gt;0,"Targeted Dealer","-")</f>
        <v>Targeted Dealer</v>
      </c>
      <c r="H431" s="67"/>
      <c r="I431" s="68" t="n">
        <v>385</v>
      </c>
      <c r="J431" s="68" t="n">
        <f aca="false">I431/$J$1*($J$1-$E$1)</f>
        <v>385</v>
      </c>
      <c r="K431" s="69" t="n">
        <v>130</v>
      </c>
      <c r="L431" s="69" t="n">
        <f aca="false">I431-K431</f>
        <v>255</v>
      </c>
      <c r="M431" s="69" t="n">
        <f aca="false">IFERROR((K431/J431%),"-")</f>
        <v>33.7662337662338</v>
      </c>
      <c r="N431" s="97" t="n">
        <v>380</v>
      </c>
      <c r="O431" s="98" t="str">
        <f aca="false">IF(F431&lt;=$P$2,"DEC","")</f>
        <v>DEC</v>
      </c>
      <c r="P431" s="97" t="n">
        <v>380</v>
      </c>
      <c r="Q431" s="99" t="n">
        <f aca="false">K431-P431</f>
        <v>-250</v>
      </c>
      <c r="R431" s="98" t="n">
        <f aca="false">IFERROR(IF(O431="Dec",(K431/P431-1))," ")</f>
        <v>-0.657894736842105</v>
      </c>
      <c r="S431" s="100" t="str">
        <f aca="false">IF(N431&gt;0,IF(O431="","-",IF(R431&lt;0%,"DEGROWTH","GROWTH")))</f>
        <v>DEGROWTH</v>
      </c>
      <c r="T431" s="69" t="n">
        <v>175</v>
      </c>
      <c r="U431" s="101" t="str">
        <f aca="false">IF(F431&lt;=$V$2,"jAN","")</f>
        <v>jAN</v>
      </c>
      <c r="V431" s="97" t="n">
        <v>175</v>
      </c>
      <c r="W431" s="102" t="n">
        <f aca="false">K431-V431</f>
        <v>-45</v>
      </c>
      <c r="X431" s="103" t="n">
        <f aca="false">IFERROR(IF(U431="Jan",(K431/V431-1)),0)</f>
        <v>-0.257142857142857</v>
      </c>
      <c r="Y431" s="104" t="str">
        <f aca="false">IF(T431&gt;0,IF(U431="","-",IF(X431&lt;0%,"DEGROWTH","GROWTH")))</f>
        <v>DEGROWTH</v>
      </c>
      <c r="Z431" s="75" t="n">
        <v>0</v>
      </c>
      <c r="AA431" s="70"/>
      <c r="AB431" s="70" t="s">
        <v>133</v>
      </c>
      <c r="AC431" s="3"/>
    </row>
    <row r="432" customFormat="false" ht="14.25" hidden="false" customHeight="true" outlineLevel="0" collapsed="false">
      <c r="A432" s="70" t="s">
        <v>133</v>
      </c>
      <c r="B432" s="72" t="s">
        <v>55</v>
      </c>
      <c r="C432" s="72" t="s">
        <v>1375</v>
      </c>
      <c r="D432" s="72" t="n">
        <v>1000003762</v>
      </c>
      <c r="E432" s="72" t="s">
        <v>1376</v>
      </c>
      <c r="F432" s="74" t="n">
        <v>45252</v>
      </c>
      <c r="G432" s="67" t="str">
        <f aca="false">IF(I432&gt;0,"Targeted Dealer","-")</f>
        <v>Targeted Dealer</v>
      </c>
      <c r="H432" s="67"/>
      <c r="I432" s="68" t="n">
        <v>70</v>
      </c>
      <c r="J432" s="68" t="n">
        <f aca="false">I432/$J$1*($J$1-$E$1)</f>
        <v>70</v>
      </c>
      <c r="K432" s="69" t="n">
        <v>35</v>
      </c>
      <c r="L432" s="69" t="n">
        <f aca="false">I432-K432</f>
        <v>35</v>
      </c>
      <c r="M432" s="69" t="n">
        <f aca="false">IFERROR((K432/J432%),"-")</f>
        <v>50</v>
      </c>
      <c r="N432" s="97" t="n">
        <v>75.05</v>
      </c>
      <c r="O432" s="98" t="str">
        <f aca="false">IF(F432&lt;=$P$2,"DEC","")</f>
        <v>DEC</v>
      </c>
      <c r="P432" s="97" t="n">
        <v>75.05</v>
      </c>
      <c r="Q432" s="99" t="n">
        <f aca="false">K432-P432</f>
        <v>-40.05</v>
      </c>
      <c r="R432" s="98" t="n">
        <f aca="false">IFERROR(IF(O432="Dec",(K432/P432-1))," ")</f>
        <v>-0.533644237175217</v>
      </c>
      <c r="S432" s="100" t="str">
        <f aca="false">IF(N432&gt;0,IF(O432="","-",IF(R432&lt;0%,"DEGROWTH","GROWTH")))</f>
        <v>DEGROWTH</v>
      </c>
      <c r="T432" s="69" t="n">
        <v>0</v>
      </c>
      <c r="U432" s="101" t="str">
        <f aca="false">IF(F432&lt;=$V$2,"jAN","")</f>
        <v>jAN</v>
      </c>
      <c r="V432" s="97" t="n">
        <v>0</v>
      </c>
      <c r="W432" s="102" t="n">
        <f aca="false">K432-V432</f>
        <v>35</v>
      </c>
      <c r="X432" s="103" t="n">
        <f aca="false">IFERROR(IF(U432="Jan",(K432/V432-1)),0)</f>
        <v>0</v>
      </c>
      <c r="Y432" s="106" t="b">
        <f aca="false">IF(T432&gt;0,IF(U432="","-",IF(X432&lt;0%,"DEGROWTH","GROWTH")))</f>
        <v>0</v>
      </c>
      <c r="Z432" s="75" t="n">
        <v>0</v>
      </c>
      <c r="AA432" s="70"/>
      <c r="AB432" s="70" t="s">
        <v>133</v>
      </c>
      <c r="AC432" s="3"/>
    </row>
    <row r="433" customFormat="false" ht="14.25" hidden="false" customHeight="true" outlineLevel="0" collapsed="false">
      <c r="A433" s="75" t="s">
        <v>133</v>
      </c>
      <c r="B433" s="79" t="s">
        <v>55</v>
      </c>
      <c r="C433" s="79" t="s">
        <v>1377</v>
      </c>
      <c r="D433" s="79" t="n">
        <v>1000003924</v>
      </c>
      <c r="E433" s="79" t="s">
        <v>1378</v>
      </c>
      <c r="F433" s="74" t="n">
        <v>45412</v>
      </c>
      <c r="G433" s="67" t="str">
        <f aca="false">IF(I433&gt;0,"Targeted Dealer","-")</f>
        <v>Targeted Dealer</v>
      </c>
      <c r="H433" s="67"/>
      <c r="I433" s="68" t="n">
        <v>655</v>
      </c>
      <c r="J433" s="68" t="n">
        <f aca="false">I433/$J$1*($J$1-$E$1)</f>
        <v>655</v>
      </c>
      <c r="K433" s="69" t="n">
        <v>679.2</v>
      </c>
      <c r="L433" s="69" t="n">
        <f aca="false">I433-K433</f>
        <v>-24.2</v>
      </c>
      <c r="M433" s="69" t="n">
        <f aca="false">IFERROR((K433/J433%),"-")</f>
        <v>103.69465648855</v>
      </c>
      <c r="N433" s="97" t="n">
        <v>1003.2</v>
      </c>
      <c r="O433" s="98" t="str">
        <f aca="false">IF(F433&lt;=$P$2,"DEC","")</f>
        <v>DEC</v>
      </c>
      <c r="P433" s="97" t="n">
        <v>1003.2</v>
      </c>
      <c r="Q433" s="99" t="n">
        <f aca="false">K433-P433</f>
        <v>-324</v>
      </c>
      <c r="R433" s="98" t="n">
        <f aca="false">IFERROR(IF(O433="Dec",(K433/P433-1))," ")</f>
        <v>-0.322966507177033</v>
      </c>
      <c r="S433" s="100" t="str">
        <f aca="false">IF(N433&gt;0,IF(O433="","-",IF(R433&lt;0%,"DEGROWTH","GROWTH")))</f>
        <v>DEGROWTH</v>
      </c>
      <c r="T433" s="69" t="n">
        <v>520</v>
      </c>
      <c r="U433" s="101" t="str">
        <f aca="false">IF(F433&lt;=$V$2,"jAN","")</f>
        <v>jAN</v>
      </c>
      <c r="V433" s="97" t="n">
        <v>520</v>
      </c>
      <c r="W433" s="102" t="n">
        <f aca="false">K433-V433</f>
        <v>159.2</v>
      </c>
      <c r="X433" s="103" t="n">
        <f aca="false">IFERROR(IF(U433="Jan",(K433/V433-1)),0)</f>
        <v>0.306153846153846</v>
      </c>
      <c r="Y433" s="104" t="str">
        <f aca="false">IF(T433&gt;0,IF(U433="","-",IF(X433&lt;0%,"DEGROWTH","GROWTH")))</f>
        <v>GROWTH</v>
      </c>
      <c r="Z433" s="75" t="n">
        <v>0</v>
      </c>
      <c r="AA433" s="70"/>
      <c r="AB433" s="75" t="s">
        <v>133</v>
      </c>
      <c r="AC433" s="3"/>
    </row>
    <row r="434" customFormat="false" ht="14.25" hidden="false" customHeight="true" outlineLevel="0" collapsed="false">
      <c r="A434" s="75" t="s">
        <v>133</v>
      </c>
      <c r="B434" s="79" t="s">
        <v>55</v>
      </c>
      <c r="C434" s="79" t="s">
        <v>1379</v>
      </c>
      <c r="D434" s="79" t="n">
        <v>1000003997</v>
      </c>
      <c r="E434" s="79" t="s">
        <v>1380</v>
      </c>
      <c r="F434" s="74" t="n">
        <v>45448</v>
      </c>
      <c r="G434" s="67" t="str">
        <f aca="false">IF(I434&gt;0,"Targeted Dealer","-")</f>
        <v>Targeted Dealer</v>
      </c>
      <c r="H434" s="67"/>
      <c r="I434" s="68" t="n">
        <v>650</v>
      </c>
      <c r="J434" s="68" t="n">
        <f aca="false">I434/$J$1*($J$1-$E$1)</f>
        <v>650</v>
      </c>
      <c r="K434" s="69" t="n">
        <v>687.15</v>
      </c>
      <c r="L434" s="69" t="n">
        <f aca="false">I434-K434</f>
        <v>-37.15</v>
      </c>
      <c r="M434" s="69" t="n">
        <f aca="false">IFERROR((K434/J434%),"-")</f>
        <v>105.715384615385</v>
      </c>
      <c r="N434" s="97" t="n">
        <v>745</v>
      </c>
      <c r="O434" s="98" t="str">
        <f aca="false">IF(F434&lt;=$P$2,"DEC","")</f>
        <v>DEC</v>
      </c>
      <c r="P434" s="97" t="n">
        <v>745</v>
      </c>
      <c r="Q434" s="99" t="n">
        <f aca="false">K434-P434</f>
        <v>-57.85</v>
      </c>
      <c r="R434" s="98" t="n">
        <f aca="false">IFERROR(IF(O434="Dec",(K434/P434-1))," ")</f>
        <v>-0.0776510067114095</v>
      </c>
      <c r="S434" s="100" t="str">
        <f aca="false">IF(N434&gt;0,IF(O434="","-",IF(R434&lt;0%,"DEGROWTH","GROWTH")))</f>
        <v>DEGROWTH</v>
      </c>
      <c r="T434" s="69" t="n">
        <v>646.75</v>
      </c>
      <c r="U434" s="101" t="str">
        <f aca="false">IF(F434&lt;=$V$2,"jAN","")</f>
        <v>jAN</v>
      </c>
      <c r="V434" s="97" t="n">
        <v>646.75</v>
      </c>
      <c r="W434" s="102" t="n">
        <f aca="false">K434-V434</f>
        <v>40.4</v>
      </c>
      <c r="X434" s="103" t="n">
        <f aca="false">IFERROR(IF(U434="Jan",(K434/V434-1)),0)</f>
        <v>0.0624661770390413</v>
      </c>
      <c r="Y434" s="104" t="str">
        <f aca="false">IF(T434&gt;0,IF(U434="","-",IF(X434&lt;0%,"DEGROWTH","GROWTH")))</f>
        <v>GROWTH</v>
      </c>
      <c r="Z434" s="75" t="n">
        <v>0</v>
      </c>
      <c r="AA434" s="70"/>
      <c r="AB434" s="75" t="s">
        <v>133</v>
      </c>
      <c r="AC434" s="3"/>
    </row>
    <row r="435" customFormat="false" ht="14.25" hidden="false" customHeight="true" outlineLevel="0" collapsed="false">
      <c r="A435" s="75" t="s">
        <v>133</v>
      </c>
      <c r="B435" s="79" t="s">
        <v>55</v>
      </c>
      <c r="C435" s="79" t="s">
        <v>1381</v>
      </c>
      <c r="D435" s="79" t="n">
        <v>1000004020</v>
      </c>
      <c r="E435" s="79" t="s">
        <v>1382</v>
      </c>
      <c r="F435" s="74" t="n">
        <v>45469</v>
      </c>
      <c r="G435" s="67" t="str">
        <f aca="false">IF(I435&gt;0,"Targeted Dealer","-")</f>
        <v>Targeted Dealer</v>
      </c>
      <c r="H435" s="67"/>
      <c r="I435" s="68" t="n">
        <v>1400</v>
      </c>
      <c r="J435" s="68" t="n">
        <f aca="false">I435/$J$1*($J$1-$E$1)</f>
        <v>1400</v>
      </c>
      <c r="K435" s="69" t="n">
        <v>1935</v>
      </c>
      <c r="L435" s="69" t="n">
        <f aca="false">I435-K435</f>
        <v>-535</v>
      </c>
      <c r="M435" s="69" t="n">
        <f aca="false">IFERROR((K435/J435%),"-")</f>
        <v>138.214285714286</v>
      </c>
      <c r="N435" s="97" t="n">
        <v>1631.5</v>
      </c>
      <c r="O435" s="98" t="str">
        <f aca="false">IF(F435&lt;=$P$2,"DEC","")</f>
        <v>DEC</v>
      </c>
      <c r="P435" s="97" t="n">
        <v>1631.5</v>
      </c>
      <c r="Q435" s="99" t="n">
        <f aca="false">K435-P435</f>
        <v>303.5</v>
      </c>
      <c r="R435" s="98" t="n">
        <f aca="false">IFERROR(IF(O435="Dec",(K435/P435-1))," ")</f>
        <v>0.186025130248238</v>
      </c>
      <c r="S435" s="100" t="str">
        <f aca="false">IF(N435&gt;0,IF(O435="","-",IF(R435&lt;0%,"DEGROWTH","GROWTH")))</f>
        <v>GROWTH</v>
      </c>
      <c r="T435" s="69" t="n">
        <v>1205</v>
      </c>
      <c r="U435" s="101" t="str">
        <f aca="false">IF(F435&lt;=$V$2,"jAN","")</f>
        <v>jAN</v>
      </c>
      <c r="V435" s="97" t="n">
        <v>1205</v>
      </c>
      <c r="W435" s="102" t="n">
        <f aca="false">K435-V435</f>
        <v>730</v>
      </c>
      <c r="X435" s="103" t="n">
        <f aca="false">IFERROR(IF(U435="Jan",(K435/V435-1)),0)</f>
        <v>0.605809128630706</v>
      </c>
      <c r="Y435" s="104" t="str">
        <f aca="false">IF(T435&gt;0,IF(U435="","-",IF(X435&lt;0%,"DEGROWTH","GROWTH")))</f>
        <v>GROWTH</v>
      </c>
      <c r="Z435" s="75" t="n">
        <v>0</v>
      </c>
      <c r="AA435" s="70"/>
      <c r="AB435" s="75" t="s">
        <v>133</v>
      </c>
      <c r="AC435" s="3"/>
    </row>
    <row r="436" customFormat="false" ht="14.25" hidden="false" customHeight="true" outlineLevel="0" collapsed="false">
      <c r="A436" s="75" t="s">
        <v>133</v>
      </c>
      <c r="B436" s="79" t="s">
        <v>55</v>
      </c>
      <c r="C436" s="79" t="s">
        <v>260</v>
      </c>
      <c r="D436" s="79" t="n">
        <v>1000004050</v>
      </c>
      <c r="E436" s="79" t="s">
        <v>261</v>
      </c>
      <c r="F436" s="74" t="n">
        <v>45493</v>
      </c>
      <c r="G436" s="67" t="str">
        <f aca="false">IF(I436&gt;0,"Targeted Dealer","-")</f>
        <v>Targeted Dealer</v>
      </c>
      <c r="H436" s="67"/>
      <c r="I436" s="68" t="n">
        <v>35</v>
      </c>
      <c r="J436" s="68" t="n">
        <f aca="false">I436/$J$1*($J$1-$E$1)</f>
        <v>35</v>
      </c>
      <c r="K436" s="69" t="n">
        <v>0</v>
      </c>
      <c r="L436" s="69" t="n">
        <f aca="false">I436-K436</f>
        <v>35</v>
      </c>
      <c r="M436" s="69" t="n">
        <f aca="false">IFERROR((K436/J436%),"-")</f>
        <v>0</v>
      </c>
      <c r="N436" s="97" t="n">
        <v>0</v>
      </c>
      <c r="O436" s="98" t="str">
        <f aca="false">IF(F436&lt;=$P$2,"DEC","")</f>
        <v>DEC</v>
      </c>
      <c r="P436" s="97" t="n">
        <v>0</v>
      </c>
      <c r="Q436" s="99" t="n">
        <f aca="false">K436-P436</f>
        <v>0</v>
      </c>
      <c r="R436" s="98" t="str">
        <f aca="false">IFERROR(IF(O436="Dec",(K436/P436-1))," ")</f>
        <v> </v>
      </c>
      <c r="S436" s="105" t="b">
        <f aca="false">IF(N436&gt;0,IF(O436="","-",IF(R436&lt;0%,"DEGROWTH","GROWTH")))</f>
        <v>0</v>
      </c>
      <c r="T436" s="69" t="n">
        <v>35</v>
      </c>
      <c r="U436" s="101" t="str">
        <f aca="false">IF(F436&lt;=$V$2,"jAN","")</f>
        <v>jAN</v>
      </c>
      <c r="V436" s="97" t="n">
        <v>35</v>
      </c>
      <c r="W436" s="102" t="n">
        <f aca="false">K436-V436</f>
        <v>-35</v>
      </c>
      <c r="X436" s="103" t="n">
        <f aca="false">IFERROR(IF(U436="Jan",(K436/V436-1)),0)</f>
        <v>-1</v>
      </c>
      <c r="Y436" s="104" t="str">
        <f aca="false">IF(T436&gt;0,IF(U436="","-",IF(X436&lt;0%,"DEGROWTH","GROWTH")))</f>
        <v>DEGROWTH</v>
      </c>
      <c r="Z436" s="75" t="n">
        <v>1</v>
      </c>
      <c r="AA436" s="70"/>
      <c r="AB436" s="75" t="s">
        <v>133</v>
      </c>
      <c r="AC436" s="3"/>
    </row>
    <row r="437" customFormat="false" ht="14.25" hidden="false" customHeight="true" outlineLevel="0" collapsed="false">
      <c r="A437" s="70" t="s">
        <v>134</v>
      </c>
      <c r="B437" s="72" t="s">
        <v>58</v>
      </c>
      <c r="C437" s="72" t="s">
        <v>1383</v>
      </c>
      <c r="D437" s="72" t="n">
        <v>1000000281</v>
      </c>
      <c r="E437" s="73" t="s">
        <v>1384</v>
      </c>
      <c r="F437" s="74" t="n">
        <v>38435</v>
      </c>
      <c r="G437" s="67" t="str">
        <f aca="false">IF(I437&gt;0,"Targeted Dealer","-")</f>
        <v>Targeted Dealer</v>
      </c>
      <c r="H437" s="67"/>
      <c r="I437" s="68" t="n">
        <v>3000</v>
      </c>
      <c r="J437" s="68" t="n">
        <f aca="false">I437/$J$1*($J$1-$E$1)</f>
        <v>3000</v>
      </c>
      <c r="K437" s="69" t="n">
        <v>2893.5</v>
      </c>
      <c r="L437" s="69" t="n">
        <f aca="false">I437-K437</f>
        <v>106.5</v>
      </c>
      <c r="M437" s="69" t="n">
        <f aca="false">IFERROR((K437/J437%),"-")</f>
        <v>96.45</v>
      </c>
      <c r="N437" s="97" t="n">
        <v>2813</v>
      </c>
      <c r="O437" s="98" t="str">
        <f aca="false">IF(F437&lt;=$P$2,"DEC","")</f>
        <v>DEC</v>
      </c>
      <c r="P437" s="97" t="n">
        <v>2813</v>
      </c>
      <c r="Q437" s="99" t="n">
        <f aca="false">K437-P437</f>
        <v>80.5</v>
      </c>
      <c r="R437" s="98" t="n">
        <f aca="false">IFERROR(IF(O437="Dec",(K437/P437-1))," ")</f>
        <v>0.0286171347316033</v>
      </c>
      <c r="S437" s="100" t="str">
        <f aca="false">IF(N437&gt;0,IF(O437="","-",IF(R437&lt;0%,"DEGROWTH","GROWTH")))</f>
        <v>GROWTH</v>
      </c>
      <c r="T437" s="69" t="n">
        <v>2842.5</v>
      </c>
      <c r="U437" s="101" t="str">
        <f aca="false">IF(F437&lt;=$V$2,"jAN","")</f>
        <v>jAN</v>
      </c>
      <c r="V437" s="97" t="n">
        <v>2842.5</v>
      </c>
      <c r="W437" s="102" t="n">
        <f aca="false">K437-V437</f>
        <v>51</v>
      </c>
      <c r="X437" s="103" t="n">
        <f aca="false">IFERROR(IF(U437="Jan",(K437/V437-1)),0)</f>
        <v>0.0179419525065962</v>
      </c>
      <c r="Y437" s="104" t="str">
        <f aca="false">IF(T437&gt;0,IF(U437="","-",IF(X437&lt;0%,"DEGROWTH","GROWTH")))</f>
        <v>GROWTH</v>
      </c>
      <c r="Z437" s="75" t="n">
        <v>0</v>
      </c>
      <c r="AA437" s="70"/>
      <c r="AB437" s="70" t="s">
        <v>134</v>
      </c>
      <c r="AC437" s="3"/>
    </row>
    <row r="438" customFormat="false" ht="14.25" hidden="false" customHeight="true" outlineLevel="0" collapsed="false">
      <c r="A438" s="75" t="s">
        <v>134</v>
      </c>
      <c r="B438" s="79" t="s">
        <v>58</v>
      </c>
      <c r="C438" s="79" t="s">
        <v>1385</v>
      </c>
      <c r="D438" s="79" t="n">
        <v>1000003989</v>
      </c>
      <c r="E438" s="79" t="s">
        <v>1386</v>
      </c>
      <c r="F438" s="74" t="n">
        <v>45443</v>
      </c>
      <c r="G438" s="67" t="str">
        <f aca="false">IF(I438&gt;0,"Targeted Dealer","-")</f>
        <v>Targeted Dealer</v>
      </c>
      <c r="H438" s="67"/>
      <c r="I438" s="68" t="n">
        <v>45</v>
      </c>
      <c r="J438" s="68" t="n">
        <f aca="false">I438/$J$1*($J$1-$E$1)</f>
        <v>45</v>
      </c>
      <c r="K438" s="69" t="n">
        <v>30</v>
      </c>
      <c r="L438" s="69" t="n">
        <f aca="false">I438-K438</f>
        <v>15</v>
      </c>
      <c r="M438" s="69" t="n">
        <f aca="false">IFERROR((K438/J438%),"-")</f>
        <v>66.6666666666667</v>
      </c>
      <c r="N438" s="97" t="n">
        <v>47</v>
      </c>
      <c r="O438" s="98" t="str">
        <f aca="false">IF(F438&lt;=$P$2,"DEC","")</f>
        <v>DEC</v>
      </c>
      <c r="P438" s="97" t="n">
        <v>47</v>
      </c>
      <c r="Q438" s="99" t="n">
        <f aca="false">K438-P438</f>
        <v>-17</v>
      </c>
      <c r="R438" s="98" t="n">
        <f aca="false">IFERROR(IF(O438="Dec",(K438/P438-1))," ")</f>
        <v>-0.361702127659574</v>
      </c>
      <c r="S438" s="100" t="str">
        <f aca="false">IF(N438&gt;0,IF(O438="","-",IF(R438&lt;0%,"DEGROWTH","GROWTH")))</f>
        <v>DEGROWTH</v>
      </c>
      <c r="T438" s="69" t="n">
        <v>43</v>
      </c>
      <c r="U438" s="101" t="str">
        <f aca="false">IF(F438&lt;=$V$2,"jAN","")</f>
        <v>jAN</v>
      </c>
      <c r="V438" s="97" t="n">
        <v>43</v>
      </c>
      <c r="W438" s="102" t="n">
        <f aca="false">K438-V438</f>
        <v>-13</v>
      </c>
      <c r="X438" s="103" t="n">
        <f aca="false">IFERROR(IF(U438="Jan",(K438/V438-1)),0)</f>
        <v>-0.302325581395349</v>
      </c>
      <c r="Y438" s="104" t="str">
        <f aca="false">IF(T438&gt;0,IF(U438="","-",IF(X438&lt;0%,"DEGROWTH","GROWTH")))</f>
        <v>DEGROWTH</v>
      </c>
      <c r="Z438" s="75" t="n">
        <v>0</v>
      </c>
      <c r="AA438" s="70"/>
      <c r="AB438" s="75" t="s">
        <v>134</v>
      </c>
      <c r="AC438" s="3"/>
    </row>
    <row r="439" customFormat="false" ht="14.25" hidden="false" customHeight="true" outlineLevel="0" collapsed="false">
      <c r="A439" s="70" t="s">
        <v>134</v>
      </c>
      <c r="B439" s="72" t="s">
        <v>58</v>
      </c>
      <c r="C439" s="72" t="s">
        <v>1387</v>
      </c>
      <c r="D439" s="72" t="n">
        <v>1000000283</v>
      </c>
      <c r="E439" s="73" t="s">
        <v>1388</v>
      </c>
      <c r="F439" s="74" t="n">
        <v>41541</v>
      </c>
      <c r="G439" s="67" t="str">
        <f aca="false">IF(I439&gt;0,"Targeted Dealer","-")</f>
        <v>Targeted Dealer</v>
      </c>
      <c r="H439" s="67"/>
      <c r="I439" s="68" t="n">
        <v>1025</v>
      </c>
      <c r="J439" s="68" t="n">
        <f aca="false">I439/$J$1*($J$1-$E$1)</f>
        <v>1025</v>
      </c>
      <c r="K439" s="69" t="n">
        <v>895.5</v>
      </c>
      <c r="L439" s="69" t="n">
        <f aca="false">I439-K439</f>
        <v>129.5</v>
      </c>
      <c r="M439" s="69" t="n">
        <f aca="false">IFERROR((K439/J439%),"-")</f>
        <v>87.3658536585366</v>
      </c>
      <c r="N439" s="97" t="n">
        <v>1082</v>
      </c>
      <c r="O439" s="98" t="str">
        <f aca="false">IF(F439&lt;=$P$2,"DEC","")</f>
        <v>DEC</v>
      </c>
      <c r="P439" s="97" t="n">
        <v>1082</v>
      </c>
      <c r="Q439" s="99" t="n">
        <f aca="false">K439-P439</f>
        <v>-186.5</v>
      </c>
      <c r="R439" s="98" t="n">
        <f aca="false">IFERROR(IF(O439="Dec",(K439/P439-1))," ")</f>
        <v>-0.172365988909427</v>
      </c>
      <c r="S439" s="100" t="str">
        <f aca="false">IF(N439&gt;0,IF(O439="","-",IF(R439&lt;0%,"DEGROWTH","GROWTH")))</f>
        <v>DEGROWTH</v>
      </c>
      <c r="T439" s="69" t="n">
        <v>879.5</v>
      </c>
      <c r="U439" s="101" t="str">
        <f aca="false">IF(F439&lt;=$V$2,"jAN","")</f>
        <v>jAN</v>
      </c>
      <c r="V439" s="97" t="n">
        <v>879.5</v>
      </c>
      <c r="W439" s="102" t="n">
        <f aca="false">K439-V439</f>
        <v>16</v>
      </c>
      <c r="X439" s="103" t="n">
        <f aca="false">IFERROR(IF(U439="Jan",(K439/V439-1)),0)</f>
        <v>0.0181921546333144</v>
      </c>
      <c r="Y439" s="104" t="str">
        <f aca="false">IF(T439&gt;0,IF(U439="","-",IF(X439&lt;0%,"DEGROWTH","GROWTH")))</f>
        <v>GROWTH</v>
      </c>
      <c r="Z439" s="75" t="n">
        <v>0</v>
      </c>
      <c r="AA439" s="70"/>
      <c r="AB439" s="70" t="s">
        <v>134</v>
      </c>
      <c r="AC439" s="3"/>
    </row>
    <row r="440" customFormat="false" ht="14.25" hidden="false" customHeight="true" outlineLevel="0" collapsed="false">
      <c r="A440" s="70" t="s">
        <v>134</v>
      </c>
      <c r="B440" s="72" t="s">
        <v>58</v>
      </c>
      <c r="C440" s="72" t="s">
        <v>1389</v>
      </c>
      <c r="D440" s="72" t="n">
        <v>1000000284</v>
      </c>
      <c r="E440" s="73" t="s">
        <v>1390</v>
      </c>
      <c r="F440" s="74" t="n">
        <v>42795</v>
      </c>
      <c r="G440" s="67" t="str">
        <f aca="false">IF(I440&gt;0,"Targeted Dealer","-")</f>
        <v>Targeted Dealer</v>
      </c>
      <c r="H440" s="67"/>
      <c r="I440" s="68" t="n">
        <v>100</v>
      </c>
      <c r="J440" s="68" t="n">
        <f aca="false">I440/$J$1*($J$1-$E$1)</f>
        <v>100</v>
      </c>
      <c r="K440" s="69" t="n">
        <v>69.5</v>
      </c>
      <c r="L440" s="69" t="n">
        <f aca="false">I440-K440</f>
        <v>30.5</v>
      </c>
      <c r="M440" s="69" t="n">
        <f aca="false">IFERROR((K440/J440%),"-")</f>
        <v>69.5</v>
      </c>
      <c r="N440" s="97" t="n">
        <v>91</v>
      </c>
      <c r="O440" s="98" t="str">
        <f aca="false">IF(F440&lt;=$P$2,"DEC","")</f>
        <v>DEC</v>
      </c>
      <c r="P440" s="97" t="n">
        <v>91</v>
      </c>
      <c r="Q440" s="99" t="n">
        <f aca="false">K440-P440</f>
        <v>-21.5</v>
      </c>
      <c r="R440" s="98" t="n">
        <f aca="false">IFERROR(IF(O440="Dec",(K440/P440-1))," ")</f>
        <v>-0.236263736263736</v>
      </c>
      <c r="S440" s="100" t="str">
        <f aca="false">IF(N440&gt;0,IF(O440="","-",IF(R440&lt;0%,"DEGROWTH","GROWTH")))</f>
        <v>DEGROWTH</v>
      </c>
      <c r="T440" s="69" t="n">
        <v>130</v>
      </c>
      <c r="U440" s="101" t="str">
        <f aca="false">IF(F440&lt;=$V$2,"jAN","")</f>
        <v>jAN</v>
      </c>
      <c r="V440" s="97" t="n">
        <v>130</v>
      </c>
      <c r="W440" s="102" t="n">
        <f aca="false">K440-V440</f>
        <v>-60.5</v>
      </c>
      <c r="X440" s="103" t="n">
        <f aca="false">IFERROR(IF(U440="Jan",(K440/V440-1)),0)</f>
        <v>-0.465384615384615</v>
      </c>
      <c r="Y440" s="104" t="str">
        <f aca="false">IF(T440&gt;0,IF(U440="","-",IF(X440&lt;0%,"DEGROWTH","GROWTH")))</f>
        <v>DEGROWTH</v>
      </c>
      <c r="Z440" s="75" t="n">
        <v>0</v>
      </c>
      <c r="AA440" s="70"/>
      <c r="AB440" s="70" t="s">
        <v>134</v>
      </c>
      <c r="AC440" s="3"/>
    </row>
    <row r="441" customFormat="false" ht="14.25" hidden="false" customHeight="true" outlineLevel="0" collapsed="false">
      <c r="A441" s="70" t="s">
        <v>134</v>
      </c>
      <c r="B441" s="72" t="s">
        <v>58</v>
      </c>
      <c r="C441" s="72" t="s">
        <v>1391</v>
      </c>
      <c r="D441" s="72" t="n">
        <v>1000000285</v>
      </c>
      <c r="E441" s="73" t="s">
        <v>1392</v>
      </c>
      <c r="F441" s="74" t="n">
        <v>39226</v>
      </c>
      <c r="G441" s="67" t="str">
        <f aca="false">IF(I441&gt;0,"Targeted Dealer","-")</f>
        <v>Targeted Dealer</v>
      </c>
      <c r="H441" s="67"/>
      <c r="I441" s="68" t="n">
        <v>220</v>
      </c>
      <c r="J441" s="68" t="n">
        <f aca="false">I441/$J$1*($J$1-$E$1)</f>
        <v>220</v>
      </c>
      <c r="K441" s="69" t="n">
        <v>167</v>
      </c>
      <c r="L441" s="69" t="n">
        <f aca="false">I441-K441</f>
        <v>53</v>
      </c>
      <c r="M441" s="69" t="n">
        <f aca="false">IFERROR((K441/J441%),"-")</f>
        <v>75.9090909090909</v>
      </c>
      <c r="N441" s="97" t="n">
        <v>155</v>
      </c>
      <c r="O441" s="98" t="str">
        <f aca="false">IF(F441&lt;=$P$2,"DEC","")</f>
        <v>DEC</v>
      </c>
      <c r="P441" s="97" t="n">
        <v>155</v>
      </c>
      <c r="Q441" s="99" t="n">
        <f aca="false">K441-P441</f>
        <v>12</v>
      </c>
      <c r="R441" s="98" t="n">
        <f aca="false">IFERROR(IF(O441="Dec",(K441/P441-1))," ")</f>
        <v>0.0774193548387097</v>
      </c>
      <c r="S441" s="100" t="str">
        <f aca="false">IF(N441&gt;0,IF(O441="","-",IF(R441&lt;0%,"DEGROWTH","GROWTH")))</f>
        <v>GROWTH</v>
      </c>
      <c r="T441" s="69" t="n">
        <v>270</v>
      </c>
      <c r="U441" s="101" t="str">
        <f aca="false">IF(F441&lt;=$V$2,"jAN","")</f>
        <v>jAN</v>
      </c>
      <c r="V441" s="97" t="n">
        <v>270</v>
      </c>
      <c r="W441" s="102" t="n">
        <f aca="false">K441-V441</f>
        <v>-103</v>
      </c>
      <c r="X441" s="103" t="n">
        <f aca="false">IFERROR(IF(U441="Jan",(K441/V441-1)),0)</f>
        <v>-0.381481481481482</v>
      </c>
      <c r="Y441" s="104" t="str">
        <f aca="false">IF(T441&gt;0,IF(U441="","-",IF(X441&lt;0%,"DEGROWTH","GROWTH")))</f>
        <v>DEGROWTH</v>
      </c>
      <c r="Z441" s="75" t="n">
        <v>0</v>
      </c>
      <c r="AA441" s="70"/>
      <c r="AB441" s="70" t="s">
        <v>134</v>
      </c>
      <c r="AC441" s="3"/>
    </row>
    <row r="442" customFormat="false" ht="14.25" hidden="false" customHeight="true" outlineLevel="0" collapsed="false">
      <c r="A442" s="70" t="s">
        <v>134</v>
      </c>
      <c r="B442" s="72" t="s">
        <v>58</v>
      </c>
      <c r="C442" s="72" t="s">
        <v>1393</v>
      </c>
      <c r="D442" s="72" t="n">
        <v>1000003402</v>
      </c>
      <c r="E442" s="72" t="s">
        <v>1394</v>
      </c>
      <c r="F442" s="74" t="n">
        <v>44985</v>
      </c>
      <c r="G442" s="67" t="str">
        <f aca="false">IF(I442&gt;0,"Targeted Dealer","-")</f>
        <v>-</v>
      </c>
      <c r="H442" s="67"/>
      <c r="I442" s="68" t="n">
        <v>0</v>
      </c>
      <c r="J442" s="68" t="n">
        <f aca="false">I442/$J$1*($J$1-$E$1)</f>
        <v>0</v>
      </c>
      <c r="K442" s="69" t="n">
        <v>0</v>
      </c>
      <c r="L442" s="69" t="n">
        <f aca="false">I442-K442</f>
        <v>0</v>
      </c>
      <c r="M442" s="69" t="str">
        <f aca="false">IFERROR((K442/J442%),"-")</f>
        <v>-</v>
      </c>
      <c r="N442" s="97" t="n">
        <v>0</v>
      </c>
      <c r="O442" s="98" t="str">
        <f aca="false">IF(F442&lt;=$P$2,"DEC","")</f>
        <v>DEC</v>
      </c>
      <c r="P442" s="97" t="n">
        <v>0</v>
      </c>
      <c r="Q442" s="99" t="n">
        <f aca="false">K442-P442</f>
        <v>0</v>
      </c>
      <c r="R442" s="98" t="str">
        <f aca="false">IFERROR(IF(O442="Dec",(K442/P442-1))," ")</f>
        <v> </v>
      </c>
      <c r="S442" s="105" t="b">
        <f aca="false">IF(N442&gt;0,IF(O442="","-",IF(R442&lt;0%,"DEGROWTH","GROWTH")))</f>
        <v>0</v>
      </c>
      <c r="T442" s="69" t="n">
        <v>13</v>
      </c>
      <c r="U442" s="101" t="str">
        <f aca="false">IF(F442&lt;=$V$2,"jAN","")</f>
        <v>jAN</v>
      </c>
      <c r="V442" s="97" t="n">
        <v>13</v>
      </c>
      <c r="W442" s="102" t="n">
        <f aca="false">K442-V442</f>
        <v>-13</v>
      </c>
      <c r="X442" s="103" t="n">
        <f aca="false">IFERROR(IF(U442="Jan",(K442/V442-1)),0)</f>
        <v>-1</v>
      </c>
      <c r="Y442" s="104" t="str">
        <f aca="false">IF(T442&gt;0,IF(U442="","-",IF(X442&lt;0%,"DEGROWTH","GROWTH")))</f>
        <v>DEGROWTH</v>
      </c>
      <c r="Z442" s="75" t="n">
        <v>1</v>
      </c>
      <c r="AA442" s="70"/>
      <c r="AB442" s="70" t="s">
        <v>134</v>
      </c>
      <c r="AC442" s="3"/>
    </row>
    <row r="443" customFormat="false" ht="14.25" hidden="false" customHeight="true" outlineLevel="0" collapsed="false">
      <c r="A443" s="70" t="s">
        <v>134</v>
      </c>
      <c r="B443" s="72" t="s">
        <v>58</v>
      </c>
      <c r="C443" s="72" t="s">
        <v>1395</v>
      </c>
      <c r="D443" s="72" t="n">
        <v>1000003805</v>
      </c>
      <c r="E443" s="72" t="s">
        <v>1394</v>
      </c>
      <c r="F443" s="74" t="n">
        <v>45288</v>
      </c>
      <c r="G443" s="67" t="str">
        <f aca="false">IF(I443&gt;0,"Targeted Dealer","-")</f>
        <v>Targeted Dealer</v>
      </c>
      <c r="H443" s="67"/>
      <c r="I443" s="68" t="n">
        <v>40</v>
      </c>
      <c r="J443" s="68" t="n">
        <f aca="false">I443/$J$1*($J$1-$E$1)</f>
        <v>40</v>
      </c>
      <c r="K443" s="69" t="n">
        <v>12.5</v>
      </c>
      <c r="L443" s="69" t="n">
        <f aca="false">I443-K443</f>
        <v>27.5</v>
      </c>
      <c r="M443" s="69" t="n">
        <f aca="false">IFERROR((K443/J443%),"-")</f>
        <v>31.25</v>
      </c>
      <c r="N443" s="97" t="n">
        <v>25</v>
      </c>
      <c r="O443" s="98" t="str">
        <f aca="false">IF(F443&lt;=$P$2,"DEC","")</f>
        <v>DEC</v>
      </c>
      <c r="P443" s="97" t="n">
        <v>25</v>
      </c>
      <c r="Q443" s="99" t="n">
        <f aca="false">K443-P443</f>
        <v>-12.5</v>
      </c>
      <c r="R443" s="98" t="n">
        <f aca="false">IFERROR(IF(O443="Dec",(K443/P443-1))," ")</f>
        <v>-0.5</v>
      </c>
      <c r="S443" s="100" t="str">
        <f aca="false">IF(N443&gt;0,IF(O443="","-",IF(R443&lt;0%,"DEGROWTH","GROWTH")))</f>
        <v>DEGROWTH</v>
      </c>
      <c r="T443" s="69" t="n">
        <v>33</v>
      </c>
      <c r="U443" s="101" t="str">
        <f aca="false">IF(F443&lt;=$V$2,"jAN","")</f>
        <v>jAN</v>
      </c>
      <c r="V443" s="97" t="n">
        <v>33</v>
      </c>
      <c r="W443" s="102" t="n">
        <f aca="false">K443-V443</f>
        <v>-20.5</v>
      </c>
      <c r="X443" s="103" t="n">
        <f aca="false">IFERROR(IF(U443="Jan",(K443/V443-1)),0)</f>
        <v>-0.621212121212121</v>
      </c>
      <c r="Y443" s="104" t="str">
        <f aca="false">IF(T443&gt;0,IF(U443="","-",IF(X443&lt;0%,"DEGROWTH","GROWTH")))</f>
        <v>DEGROWTH</v>
      </c>
      <c r="Z443" s="75" t="n">
        <v>0</v>
      </c>
      <c r="AA443" s="70"/>
      <c r="AB443" s="70" t="s">
        <v>134</v>
      </c>
      <c r="AC443" s="3"/>
    </row>
    <row r="444" customFormat="false" ht="14.25" hidden="false" customHeight="true" outlineLevel="0" collapsed="false">
      <c r="A444" s="70" t="s">
        <v>134</v>
      </c>
      <c r="B444" s="72" t="s">
        <v>58</v>
      </c>
      <c r="C444" s="72" t="s">
        <v>1396</v>
      </c>
      <c r="D444" s="72" t="n">
        <v>1000000286</v>
      </c>
      <c r="E444" s="73" t="s">
        <v>1397</v>
      </c>
      <c r="F444" s="74" t="n">
        <v>43173</v>
      </c>
      <c r="G444" s="67" t="str">
        <f aca="false">IF(I444&gt;0,"Targeted Dealer","-")</f>
        <v>Targeted Dealer</v>
      </c>
      <c r="H444" s="67"/>
      <c r="I444" s="68" t="n">
        <v>135</v>
      </c>
      <c r="J444" s="68" t="n">
        <f aca="false">I444/$J$1*($J$1-$E$1)</f>
        <v>135</v>
      </c>
      <c r="K444" s="69" t="n">
        <v>143.75</v>
      </c>
      <c r="L444" s="69" t="n">
        <f aca="false">I444-K444</f>
        <v>-8.75</v>
      </c>
      <c r="M444" s="69" t="n">
        <f aca="false">IFERROR((K444/J444%),"-")</f>
        <v>106.481481481481</v>
      </c>
      <c r="N444" s="97" t="n">
        <v>153.45</v>
      </c>
      <c r="O444" s="98" t="str">
        <f aca="false">IF(F444&lt;=$P$2,"DEC","")</f>
        <v>DEC</v>
      </c>
      <c r="P444" s="97" t="n">
        <v>153.45</v>
      </c>
      <c r="Q444" s="99" t="n">
        <f aca="false">K444-P444</f>
        <v>-9.69999999999999</v>
      </c>
      <c r="R444" s="98" t="n">
        <f aca="false">IFERROR(IF(O444="Dec",(K444/P444-1))," ")</f>
        <v>-0.0632127728901922</v>
      </c>
      <c r="S444" s="100" t="str">
        <f aca="false">IF(N444&gt;0,IF(O444="","-",IF(R444&lt;0%,"DEGROWTH","GROWTH")))</f>
        <v>DEGROWTH</v>
      </c>
      <c r="T444" s="69" t="n">
        <v>123.5</v>
      </c>
      <c r="U444" s="101" t="str">
        <f aca="false">IF(F444&lt;=$V$2,"jAN","")</f>
        <v>jAN</v>
      </c>
      <c r="V444" s="97" t="n">
        <v>123.5</v>
      </c>
      <c r="W444" s="102" t="n">
        <f aca="false">K444-V444</f>
        <v>20.25</v>
      </c>
      <c r="X444" s="103" t="n">
        <f aca="false">IFERROR(IF(U444="Jan",(K444/V444-1)),0)</f>
        <v>0.163967611336032</v>
      </c>
      <c r="Y444" s="104" t="str">
        <f aca="false">IF(T444&gt;0,IF(U444="","-",IF(X444&lt;0%,"DEGROWTH","GROWTH")))</f>
        <v>GROWTH</v>
      </c>
      <c r="Z444" s="75" t="n">
        <v>0</v>
      </c>
      <c r="AA444" s="70"/>
      <c r="AB444" s="70" t="s">
        <v>134</v>
      </c>
      <c r="AC444" s="3"/>
    </row>
    <row r="445" customFormat="false" ht="14.25" hidden="false" customHeight="true" outlineLevel="0" collapsed="false">
      <c r="A445" s="70" t="s">
        <v>134</v>
      </c>
      <c r="B445" s="72" t="s">
        <v>58</v>
      </c>
      <c r="C445" s="72" t="s">
        <v>1398</v>
      </c>
      <c r="D445" s="72" t="n">
        <v>1000000287</v>
      </c>
      <c r="E445" s="73" t="s">
        <v>1399</v>
      </c>
      <c r="F445" s="74" t="n">
        <v>41802</v>
      </c>
      <c r="G445" s="67" t="str">
        <f aca="false">IF(I445&gt;0,"Targeted Dealer","-")</f>
        <v>Targeted Dealer</v>
      </c>
      <c r="H445" s="67"/>
      <c r="I445" s="68" t="n">
        <v>135</v>
      </c>
      <c r="J445" s="68" t="n">
        <f aca="false">I445/$J$1*($J$1-$E$1)</f>
        <v>135</v>
      </c>
      <c r="K445" s="69" t="n">
        <v>191</v>
      </c>
      <c r="L445" s="69" t="n">
        <f aca="false">I445-K445</f>
        <v>-56</v>
      </c>
      <c r="M445" s="69" t="n">
        <f aca="false">IFERROR((K445/J445%),"-")</f>
        <v>141.481481481481</v>
      </c>
      <c r="N445" s="97" t="n">
        <v>215</v>
      </c>
      <c r="O445" s="98" t="str">
        <f aca="false">IF(F445&lt;=$P$2,"DEC","")</f>
        <v>DEC</v>
      </c>
      <c r="P445" s="97" t="n">
        <v>215</v>
      </c>
      <c r="Q445" s="99" t="n">
        <f aca="false">K445-P445</f>
        <v>-24</v>
      </c>
      <c r="R445" s="98" t="n">
        <f aca="false">IFERROR(IF(O445="Dec",(K445/P445-1))," ")</f>
        <v>-0.111627906976744</v>
      </c>
      <c r="S445" s="100" t="str">
        <f aca="false">IF(N445&gt;0,IF(O445="","-",IF(R445&lt;0%,"DEGROWTH","GROWTH")))</f>
        <v>DEGROWTH</v>
      </c>
      <c r="T445" s="69" t="n">
        <v>122</v>
      </c>
      <c r="U445" s="101" t="str">
        <f aca="false">IF(F445&lt;=$V$2,"jAN","")</f>
        <v>jAN</v>
      </c>
      <c r="V445" s="97" t="n">
        <v>122</v>
      </c>
      <c r="W445" s="102" t="n">
        <f aca="false">K445-V445</f>
        <v>69</v>
      </c>
      <c r="X445" s="103" t="n">
        <f aca="false">IFERROR(IF(U445="Jan",(K445/V445-1)),0)</f>
        <v>0.565573770491803</v>
      </c>
      <c r="Y445" s="104" t="str">
        <f aca="false">IF(T445&gt;0,IF(U445="","-",IF(X445&lt;0%,"DEGROWTH","GROWTH")))</f>
        <v>GROWTH</v>
      </c>
      <c r="Z445" s="75" t="n">
        <v>0</v>
      </c>
      <c r="AA445" s="70"/>
      <c r="AB445" s="70" t="s">
        <v>134</v>
      </c>
      <c r="AC445" s="3"/>
    </row>
    <row r="446" customFormat="false" ht="14.25" hidden="false" customHeight="true" outlineLevel="0" collapsed="false">
      <c r="A446" s="70" t="s">
        <v>134</v>
      </c>
      <c r="B446" s="72" t="s">
        <v>58</v>
      </c>
      <c r="C446" s="72" t="s">
        <v>1400</v>
      </c>
      <c r="D446" s="72" t="n">
        <v>1000003483</v>
      </c>
      <c r="E446" s="72" t="s">
        <v>1401</v>
      </c>
      <c r="F446" s="74" t="n">
        <v>45021</v>
      </c>
      <c r="G446" s="67" t="str">
        <f aca="false">IF(I446&gt;0,"Targeted Dealer","-")</f>
        <v>Targeted Dealer</v>
      </c>
      <c r="H446" s="67"/>
      <c r="I446" s="68" t="n">
        <v>20</v>
      </c>
      <c r="J446" s="68" t="n">
        <f aca="false">I446/$J$1*($J$1-$E$1)</f>
        <v>20</v>
      </c>
      <c r="K446" s="69" t="n">
        <v>0</v>
      </c>
      <c r="L446" s="69" t="n">
        <f aca="false">I446-K446</f>
        <v>20</v>
      </c>
      <c r="M446" s="69" t="n">
        <f aca="false">IFERROR((K446/J446%),"-")</f>
        <v>0</v>
      </c>
      <c r="N446" s="97" t="n">
        <v>13</v>
      </c>
      <c r="O446" s="98" t="str">
        <f aca="false">IF(F446&lt;=$P$2,"DEC","")</f>
        <v>DEC</v>
      </c>
      <c r="P446" s="97" t="n">
        <v>13</v>
      </c>
      <c r="Q446" s="99" t="n">
        <f aca="false">K446-P446</f>
        <v>-13</v>
      </c>
      <c r="R446" s="98" t="n">
        <f aca="false">IFERROR(IF(O446="Dec",(K446/P446-1))," ")</f>
        <v>-1</v>
      </c>
      <c r="S446" s="100" t="str">
        <f aca="false">IF(N446&gt;0,IF(O446="","-",IF(R446&lt;0%,"DEGROWTH","GROWTH")))</f>
        <v>DEGROWTH</v>
      </c>
      <c r="T446" s="69" t="n">
        <v>31</v>
      </c>
      <c r="U446" s="101" t="str">
        <f aca="false">IF(F446&lt;=$V$2,"jAN","")</f>
        <v>jAN</v>
      </c>
      <c r="V446" s="97" t="n">
        <v>31</v>
      </c>
      <c r="W446" s="102" t="n">
        <f aca="false">K446-V446</f>
        <v>-31</v>
      </c>
      <c r="X446" s="103" t="n">
        <f aca="false">IFERROR(IF(U446="Jan",(K446/V446-1)),0)</f>
        <v>-1</v>
      </c>
      <c r="Y446" s="104" t="str">
        <f aca="false">IF(T446&gt;0,IF(U446="","-",IF(X446&lt;0%,"DEGROWTH","GROWTH")))</f>
        <v>DEGROWTH</v>
      </c>
      <c r="Z446" s="75" t="n">
        <v>1</v>
      </c>
      <c r="AA446" s="70"/>
      <c r="AB446" s="70" t="s">
        <v>134</v>
      </c>
      <c r="AC446" s="3"/>
    </row>
    <row r="447" customFormat="false" ht="14.25" hidden="false" customHeight="true" outlineLevel="0" collapsed="false">
      <c r="A447" s="70" t="s">
        <v>134</v>
      </c>
      <c r="B447" s="72" t="s">
        <v>58</v>
      </c>
      <c r="C447" s="72" t="s">
        <v>1402</v>
      </c>
      <c r="D447" s="72" t="n">
        <v>1000002621</v>
      </c>
      <c r="E447" s="73" t="s">
        <v>1403</v>
      </c>
      <c r="F447" s="74" t="n">
        <v>44628</v>
      </c>
      <c r="G447" s="67" t="str">
        <f aca="false">IF(I447&gt;0,"Targeted Dealer","-")</f>
        <v>Targeted Dealer</v>
      </c>
      <c r="H447" s="67"/>
      <c r="I447" s="68" t="n">
        <v>125</v>
      </c>
      <c r="J447" s="68" t="n">
        <f aca="false">I447/$J$1*($J$1-$E$1)</f>
        <v>125</v>
      </c>
      <c r="K447" s="69" t="n">
        <v>112</v>
      </c>
      <c r="L447" s="69" t="n">
        <f aca="false">I447-K447</f>
        <v>13</v>
      </c>
      <c r="M447" s="69" t="n">
        <f aca="false">IFERROR((K447/J447%),"-")</f>
        <v>89.6</v>
      </c>
      <c r="N447" s="97" t="n">
        <v>127</v>
      </c>
      <c r="O447" s="98" t="str">
        <f aca="false">IF(F447&lt;=$P$2,"DEC","")</f>
        <v>DEC</v>
      </c>
      <c r="P447" s="97" t="n">
        <v>127</v>
      </c>
      <c r="Q447" s="99" t="n">
        <f aca="false">K447-P447</f>
        <v>-15</v>
      </c>
      <c r="R447" s="98" t="n">
        <f aca="false">IFERROR(IF(O447="Dec",(K447/P447-1))," ")</f>
        <v>-0.118110236220472</v>
      </c>
      <c r="S447" s="100" t="str">
        <f aca="false">IF(N447&gt;0,IF(O447="","-",IF(R447&lt;0%,"DEGROWTH","GROWTH")))</f>
        <v>DEGROWTH</v>
      </c>
      <c r="T447" s="69" t="n">
        <v>125.5</v>
      </c>
      <c r="U447" s="101" t="str">
        <f aca="false">IF(F447&lt;=$V$2,"jAN","")</f>
        <v>jAN</v>
      </c>
      <c r="V447" s="97" t="n">
        <v>125.5</v>
      </c>
      <c r="W447" s="102" t="n">
        <f aca="false">K447-V447</f>
        <v>-13.5</v>
      </c>
      <c r="X447" s="103" t="n">
        <f aca="false">IFERROR(IF(U447="Jan",(K447/V447-1)),0)</f>
        <v>-0.107569721115538</v>
      </c>
      <c r="Y447" s="104" t="str">
        <f aca="false">IF(T447&gt;0,IF(U447="","-",IF(X447&lt;0%,"DEGROWTH","GROWTH")))</f>
        <v>DEGROWTH</v>
      </c>
      <c r="Z447" s="75" t="n">
        <v>0</v>
      </c>
      <c r="AA447" s="70"/>
      <c r="AB447" s="70" t="s">
        <v>134</v>
      </c>
      <c r="AC447" s="3"/>
    </row>
    <row r="448" customFormat="false" ht="14.25" hidden="false" customHeight="true" outlineLevel="0" collapsed="false">
      <c r="A448" s="70" t="s">
        <v>134</v>
      </c>
      <c r="B448" s="72" t="s">
        <v>58</v>
      </c>
      <c r="C448" s="72" t="s">
        <v>3911</v>
      </c>
      <c r="D448" s="72" t="n">
        <v>1000003309</v>
      </c>
      <c r="E448" s="72" t="s">
        <v>3912</v>
      </c>
      <c r="F448" s="74" t="n">
        <v>44957</v>
      </c>
      <c r="G448" s="67" t="str">
        <f aca="false">IF(I448&gt;0,"Targeted Dealer","-")</f>
        <v>-</v>
      </c>
      <c r="H448" s="67"/>
      <c r="I448" s="68" t="n">
        <v>0</v>
      </c>
      <c r="J448" s="68" t="n">
        <f aca="false">I448/$J$1*($J$1-$E$1)</f>
        <v>0</v>
      </c>
      <c r="K448" s="69" t="n">
        <v>0</v>
      </c>
      <c r="L448" s="69" t="n">
        <f aca="false">I448-K448</f>
        <v>0</v>
      </c>
      <c r="M448" s="69" t="str">
        <f aca="false">IFERROR((K448/J448%),"-")</f>
        <v>-</v>
      </c>
      <c r="N448" s="97" t="n">
        <v>0</v>
      </c>
      <c r="O448" s="98" t="str">
        <f aca="false">IF(F448&lt;=$P$2,"DEC","")</f>
        <v>DEC</v>
      </c>
      <c r="P448" s="97" t="n">
        <v>0</v>
      </c>
      <c r="Q448" s="99" t="n">
        <f aca="false">K448-P448</f>
        <v>0</v>
      </c>
      <c r="R448" s="98" t="str">
        <f aca="false">IFERROR(IF(O448="Dec",(K448/P448-1))," ")</f>
        <v> </v>
      </c>
      <c r="S448" s="105" t="b">
        <f aca="false">IF(N448&gt;0,IF(O448="","-",IF(R448&lt;0%,"DEGROWTH","GROWTH")))</f>
        <v>0</v>
      </c>
      <c r="T448" s="69" t="n">
        <v>79</v>
      </c>
      <c r="U448" s="101" t="str">
        <f aca="false">IF(F448&lt;=$V$2,"jAN","")</f>
        <v>jAN</v>
      </c>
      <c r="V448" s="97" t="n">
        <v>79</v>
      </c>
      <c r="W448" s="102" t="n">
        <f aca="false">K448-V448</f>
        <v>-79</v>
      </c>
      <c r="X448" s="103" t="n">
        <f aca="false">IFERROR(IF(U448="Jan",(K448/V448-1)),0)</f>
        <v>-1</v>
      </c>
      <c r="Y448" s="104" t="str">
        <f aca="false">IF(T448&gt;0,IF(U448="","-",IF(X448&lt;0%,"DEGROWTH","GROWTH")))</f>
        <v>DEGROWTH</v>
      </c>
      <c r="Z448" s="75" t="n">
        <v>0</v>
      </c>
      <c r="AA448" s="70"/>
      <c r="AB448" s="70" t="s">
        <v>134</v>
      </c>
      <c r="AC448" s="3"/>
    </row>
    <row r="449" customFormat="false" ht="14.25" hidden="false" customHeight="true" outlineLevel="0" collapsed="false">
      <c r="A449" s="70" t="s">
        <v>134</v>
      </c>
      <c r="B449" s="72" t="s">
        <v>58</v>
      </c>
      <c r="C449" s="72" t="s">
        <v>1404</v>
      </c>
      <c r="D449" s="72" t="n">
        <v>1000003615</v>
      </c>
      <c r="E449" s="72" t="s">
        <v>1405</v>
      </c>
      <c r="F449" s="74" t="n">
        <v>45107</v>
      </c>
      <c r="G449" s="67" t="str">
        <f aca="false">IF(I449&gt;0,"Targeted Dealer","-")</f>
        <v>Targeted Dealer</v>
      </c>
      <c r="H449" s="67"/>
      <c r="I449" s="68" t="n">
        <v>41</v>
      </c>
      <c r="J449" s="68" t="n">
        <f aca="false">I449/$J$1*($J$1-$E$1)</f>
        <v>41</v>
      </c>
      <c r="K449" s="69" t="n">
        <v>39</v>
      </c>
      <c r="L449" s="69" t="n">
        <f aca="false">I449-K449</f>
        <v>2</v>
      </c>
      <c r="M449" s="69" t="n">
        <f aca="false">IFERROR((K449/J449%),"-")</f>
        <v>95.1219512195122</v>
      </c>
      <c r="N449" s="97" t="n">
        <v>37</v>
      </c>
      <c r="O449" s="98" t="str">
        <f aca="false">IF(F449&lt;=$P$2,"DEC","")</f>
        <v>DEC</v>
      </c>
      <c r="P449" s="97" t="n">
        <v>37</v>
      </c>
      <c r="Q449" s="99" t="n">
        <f aca="false">K449-P449</f>
        <v>2</v>
      </c>
      <c r="R449" s="98" t="n">
        <f aca="false">IFERROR(IF(O449="Dec",(K449/P449-1))," ")</f>
        <v>0.0540540540540539</v>
      </c>
      <c r="S449" s="100" t="str">
        <f aca="false">IF(N449&gt;0,IF(O449="","-",IF(R449&lt;0%,"DEGROWTH","GROWTH")))</f>
        <v>GROWTH</v>
      </c>
      <c r="T449" s="69" t="n">
        <v>58.5</v>
      </c>
      <c r="U449" s="101" t="str">
        <f aca="false">IF(F449&lt;=$V$2,"jAN","")</f>
        <v>jAN</v>
      </c>
      <c r="V449" s="97" t="n">
        <v>58.5</v>
      </c>
      <c r="W449" s="102" t="n">
        <f aca="false">K449-V449</f>
        <v>-19.5</v>
      </c>
      <c r="X449" s="103" t="n">
        <f aca="false">IFERROR(IF(U449="Jan",(K449/V449-1)),0)</f>
        <v>-0.333333333333333</v>
      </c>
      <c r="Y449" s="104" t="str">
        <f aca="false">IF(T449&gt;0,IF(U449="","-",IF(X449&lt;0%,"DEGROWTH","GROWTH")))</f>
        <v>DEGROWTH</v>
      </c>
      <c r="Z449" s="75" t="n">
        <v>0</v>
      </c>
      <c r="AA449" s="70"/>
      <c r="AB449" s="70" t="s">
        <v>134</v>
      </c>
      <c r="AC449" s="3"/>
    </row>
    <row r="450" customFormat="false" ht="14.25" hidden="false" customHeight="true" outlineLevel="0" collapsed="false">
      <c r="A450" s="70" t="s">
        <v>134</v>
      </c>
      <c r="B450" s="72" t="s">
        <v>58</v>
      </c>
      <c r="C450" s="72" t="s">
        <v>1406</v>
      </c>
      <c r="D450" s="72" t="n">
        <v>1000003799</v>
      </c>
      <c r="E450" s="72" t="s">
        <v>1407</v>
      </c>
      <c r="F450" s="74" t="n">
        <v>45283</v>
      </c>
      <c r="G450" s="67" t="str">
        <f aca="false">IF(I450&gt;0,"Targeted Dealer","-")</f>
        <v>Targeted Dealer</v>
      </c>
      <c r="H450" s="67"/>
      <c r="I450" s="68" t="n">
        <v>80</v>
      </c>
      <c r="J450" s="68" t="n">
        <f aca="false">I450/$J$1*($J$1-$E$1)</f>
        <v>80</v>
      </c>
      <c r="K450" s="69" t="n">
        <v>13</v>
      </c>
      <c r="L450" s="69" t="n">
        <f aca="false">I450-K450</f>
        <v>67</v>
      </c>
      <c r="M450" s="69" t="n">
        <f aca="false">IFERROR((K450/J450%),"-")</f>
        <v>16.25</v>
      </c>
      <c r="N450" s="97" t="n">
        <v>25</v>
      </c>
      <c r="O450" s="98" t="str">
        <f aca="false">IF(F450&lt;=$P$2,"DEC","")</f>
        <v>DEC</v>
      </c>
      <c r="P450" s="97" t="n">
        <v>25</v>
      </c>
      <c r="Q450" s="99" t="n">
        <f aca="false">K450-P450</f>
        <v>-12</v>
      </c>
      <c r="R450" s="98" t="n">
        <f aca="false">IFERROR(IF(O450="Dec",(K450/P450-1))," ")</f>
        <v>-0.48</v>
      </c>
      <c r="S450" s="100" t="str">
        <f aca="false">IF(N450&gt;0,IF(O450="","-",IF(R450&lt;0%,"DEGROWTH","GROWTH")))</f>
        <v>DEGROWTH</v>
      </c>
      <c r="T450" s="69" t="n">
        <v>149.5</v>
      </c>
      <c r="U450" s="101" t="str">
        <f aca="false">IF(F450&lt;=$V$2,"jAN","")</f>
        <v>jAN</v>
      </c>
      <c r="V450" s="97" t="n">
        <v>149.5</v>
      </c>
      <c r="W450" s="102" t="n">
        <f aca="false">K450-V450</f>
        <v>-136.5</v>
      </c>
      <c r="X450" s="103" t="n">
        <f aca="false">IFERROR(IF(U450="Jan",(K450/V450-1)),0)</f>
        <v>-0.91304347826087</v>
      </c>
      <c r="Y450" s="104" t="str">
        <f aca="false">IF(T450&gt;0,IF(U450="","-",IF(X450&lt;0%,"DEGROWTH","GROWTH")))</f>
        <v>DEGROWTH</v>
      </c>
      <c r="Z450" s="75" t="n">
        <v>0</v>
      </c>
      <c r="AA450" s="70"/>
      <c r="AB450" s="70" t="s">
        <v>134</v>
      </c>
      <c r="AC450" s="3"/>
    </row>
    <row r="451" customFormat="false" ht="14.25" hidden="false" customHeight="true" outlineLevel="0" collapsed="false">
      <c r="A451" s="75" t="s">
        <v>134</v>
      </c>
      <c r="B451" s="79" t="s">
        <v>58</v>
      </c>
      <c r="C451" s="79" t="s">
        <v>1408</v>
      </c>
      <c r="D451" s="79" t="n">
        <v>1000003846</v>
      </c>
      <c r="E451" s="79" t="s">
        <v>1409</v>
      </c>
      <c r="F451" s="107" t="n">
        <v>45322</v>
      </c>
      <c r="G451" s="67" t="str">
        <f aca="false">IF(I451&gt;0,"Targeted Dealer","-")</f>
        <v>Targeted Dealer</v>
      </c>
      <c r="H451" s="67"/>
      <c r="I451" s="68" t="n">
        <v>150</v>
      </c>
      <c r="J451" s="68" t="n">
        <f aca="false">I451/$J$1*($J$1-$E$1)</f>
        <v>150</v>
      </c>
      <c r="K451" s="69" t="n">
        <v>286</v>
      </c>
      <c r="L451" s="69" t="n">
        <f aca="false">I451-K451</f>
        <v>-136</v>
      </c>
      <c r="M451" s="69" t="n">
        <f aca="false">IFERROR((K451/J451%),"-")</f>
        <v>190.666666666667</v>
      </c>
      <c r="N451" s="97" t="n">
        <v>194.5</v>
      </c>
      <c r="O451" s="98" t="str">
        <f aca="false">IF(F451&lt;=$P$2,"DEC","")</f>
        <v>DEC</v>
      </c>
      <c r="P451" s="97" t="n">
        <v>194.5</v>
      </c>
      <c r="Q451" s="99" t="n">
        <f aca="false">K451-P451</f>
        <v>91.5</v>
      </c>
      <c r="R451" s="98" t="n">
        <f aca="false">IFERROR(IF(O451="Dec",(K451/P451-1))," ")</f>
        <v>0.470437017994859</v>
      </c>
      <c r="S451" s="100" t="str">
        <f aca="false">IF(N451&gt;0,IF(O451="","-",IF(R451&lt;0%,"DEGROWTH","GROWTH")))</f>
        <v>GROWTH</v>
      </c>
      <c r="T451" s="69" t="n">
        <v>130</v>
      </c>
      <c r="U451" s="101" t="str">
        <f aca="false">IF(F451&lt;=$V$2,"jAN","")</f>
        <v>jAN</v>
      </c>
      <c r="V451" s="97" t="n">
        <v>130</v>
      </c>
      <c r="W451" s="102" t="n">
        <f aca="false">K451-V451</f>
        <v>156</v>
      </c>
      <c r="X451" s="103" t="n">
        <f aca="false">IFERROR(IF(U451="Jan",(K451/V451-1)),0)</f>
        <v>1.2</v>
      </c>
      <c r="Y451" s="104" t="str">
        <f aca="false">IF(T451&gt;0,IF(U451="","-",IF(X451&lt;0%,"DEGROWTH","GROWTH")))</f>
        <v>GROWTH</v>
      </c>
      <c r="Z451" s="75" t="n">
        <v>0</v>
      </c>
      <c r="AA451" s="70"/>
      <c r="AB451" s="75" t="s">
        <v>134</v>
      </c>
      <c r="AC451" s="3"/>
    </row>
    <row r="452" customFormat="false" ht="14.25" hidden="false" customHeight="true" outlineLevel="0" collapsed="false">
      <c r="A452" s="70" t="s">
        <v>134</v>
      </c>
      <c r="B452" s="72" t="s">
        <v>58</v>
      </c>
      <c r="C452" s="72" t="s">
        <v>1410</v>
      </c>
      <c r="D452" s="72" t="n">
        <v>1000000288</v>
      </c>
      <c r="E452" s="73" t="s">
        <v>1411</v>
      </c>
      <c r="F452" s="74" t="n">
        <v>39398</v>
      </c>
      <c r="G452" s="67" t="str">
        <f aca="false">IF(I452&gt;0,"Targeted Dealer","-")</f>
        <v>Targeted Dealer</v>
      </c>
      <c r="H452" s="67"/>
      <c r="I452" s="68" t="n">
        <v>80</v>
      </c>
      <c r="J452" s="68" t="n">
        <f aca="false">I452/$J$1*($J$1-$E$1)</f>
        <v>80</v>
      </c>
      <c r="K452" s="69" t="n">
        <v>103.5</v>
      </c>
      <c r="L452" s="69" t="n">
        <f aca="false">I452-K452</f>
        <v>-23.5</v>
      </c>
      <c r="M452" s="69" t="n">
        <f aca="false">IFERROR((K452/J452%),"-")</f>
        <v>129.375</v>
      </c>
      <c r="N452" s="97" t="n">
        <v>126.5</v>
      </c>
      <c r="O452" s="98" t="str">
        <f aca="false">IF(F452&lt;=$P$2,"DEC","")</f>
        <v>DEC</v>
      </c>
      <c r="P452" s="97" t="n">
        <v>126.5</v>
      </c>
      <c r="Q452" s="99" t="n">
        <f aca="false">K452-P452</f>
        <v>-23</v>
      </c>
      <c r="R452" s="98" t="n">
        <f aca="false">IFERROR(IF(O452="Dec",(K452/P452-1))," ")</f>
        <v>-0.181818181818182</v>
      </c>
      <c r="S452" s="100" t="str">
        <f aca="false">IF(N452&gt;0,IF(O452="","-",IF(R452&lt;0%,"DEGROWTH","GROWTH")))</f>
        <v>DEGROWTH</v>
      </c>
      <c r="T452" s="69" t="n">
        <v>39</v>
      </c>
      <c r="U452" s="101" t="str">
        <f aca="false">IF(F452&lt;=$V$2,"jAN","")</f>
        <v>jAN</v>
      </c>
      <c r="V452" s="97" t="n">
        <v>39</v>
      </c>
      <c r="W452" s="102" t="n">
        <f aca="false">K452-V452</f>
        <v>64.5</v>
      </c>
      <c r="X452" s="103" t="n">
        <f aca="false">IFERROR(IF(U452="Jan",(K452/V452-1)),0)</f>
        <v>1.65384615384615</v>
      </c>
      <c r="Y452" s="104" t="str">
        <f aca="false">IF(T452&gt;0,IF(U452="","-",IF(X452&lt;0%,"DEGROWTH","GROWTH")))</f>
        <v>GROWTH</v>
      </c>
      <c r="Z452" s="75" t="n">
        <v>0</v>
      </c>
      <c r="AA452" s="70"/>
      <c r="AB452" s="70" t="s">
        <v>134</v>
      </c>
      <c r="AC452" s="3"/>
    </row>
    <row r="453" customFormat="false" ht="14.25" hidden="false" customHeight="true" outlineLevel="0" collapsed="false">
      <c r="A453" s="70" t="s">
        <v>134</v>
      </c>
      <c r="B453" s="72" t="s">
        <v>58</v>
      </c>
      <c r="C453" s="72" t="s">
        <v>1412</v>
      </c>
      <c r="D453" s="72" t="n">
        <v>1000000290</v>
      </c>
      <c r="E453" s="73" t="s">
        <v>1413</v>
      </c>
      <c r="F453" s="74" t="n">
        <v>43540</v>
      </c>
      <c r="G453" s="67" t="str">
        <f aca="false">IF(I453&gt;0,"Targeted Dealer","-")</f>
        <v>Targeted Dealer</v>
      </c>
      <c r="H453" s="67"/>
      <c r="I453" s="68" t="n">
        <v>15</v>
      </c>
      <c r="J453" s="68" t="n">
        <f aca="false">I453/$J$1*($J$1-$E$1)</f>
        <v>15</v>
      </c>
      <c r="K453" s="69" t="n">
        <v>11</v>
      </c>
      <c r="L453" s="69" t="n">
        <f aca="false">I453-K453</f>
        <v>4</v>
      </c>
      <c r="M453" s="69" t="n">
        <f aca="false">IFERROR((K453/J453%),"-")</f>
        <v>73.3333333333333</v>
      </c>
      <c r="N453" s="97" t="n">
        <v>3.5</v>
      </c>
      <c r="O453" s="98" t="str">
        <f aca="false">IF(F453&lt;=$P$2,"DEC","")</f>
        <v>DEC</v>
      </c>
      <c r="P453" s="97" t="n">
        <v>3.5</v>
      </c>
      <c r="Q453" s="99" t="n">
        <f aca="false">K453-P453</f>
        <v>7.5</v>
      </c>
      <c r="R453" s="98" t="n">
        <f aca="false">IFERROR(IF(O453="Dec",(K453/P453-1))," ")</f>
        <v>2.14285714285714</v>
      </c>
      <c r="S453" s="100" t="str">
        <f aca="false">IF(N453&gt;0,IF(O453="","-",IF(R453&lt;0%,"DEGROWTH","GROWTH")))</f>
        <v>GROWTH</v>
      </c>
      <c r="T453" s="69" t="n">
        <v>3.5</v>
      </c>
      <c r="U453" s="101" t="str">
        <f aca="false">IF(F453&lt;=$V$2,"jAN","")</f>
        <v>jAN</v>
      </c>
      <c r="V453" s="97" t="n">
        <v>3.5</v>
      </c>
      <c r="W453" s="102" t="n">
        <f aca="false">K453-V453</f>
        <v>7.5</v>
      </c>
      <c r="X453" s="103" t="n">
        <f aca="false">IFERROR(IF(U453="Jan",(K453/V453-1)),0)</f>
        <v>2.14285714285714</v>
      </c>
      <c r="Y453" s="104" t="str">
        <f aca="false">IF(T453&gt;0,IF(U453="","-",IF(X453&lt;0%,"DEGROWTH","GROWTH")))</f>
        <v>GROWTH</v>
      </c>
      <c r="Z453" s="75" t="n">
        <v>0</v>
      </c>
      <c r="AA453" s="70"/>
      <c r="AB453" s="70" t="s">
        <v>134</v>
      </c>
      <c r="AC453" s="3"/>
    </row>
    <row r="454" customFormat="false" ht="14.25" hidden="false" customHeight="true" outlineLevel="0" collapsed="false">
      <c r="A454" s="70" t="s">
        <v>134</v>
      </c>
      <c r="B454" s="72" t="s">
        <v>58</v>
      </c>
      <c r="C454" s="72" t="s">
        <v>1414</v>
      </c>
      <c r="D454" s="72" t="n">
        <v>1000003815</v>
      </c>
      <c r="E454" s="72" t="s">
        <v>1415</v>
      </c>
      <c r="F454" s="78" t="n">
        <v>45291</v>
      </c>
      <c r="G454" s="67" t="str">
        <f aca="false">IF(I454&gt;0,"Targeted Dealer","-")</f>
        <v>Targeted Dealer</v>
      </c>
      <c r="H454" s="67"/>
      <c r="I454" s="68" t="n">
        <v>250</v>
      </c>
      <c r="J454" s="68" t="n">
        <f aca="false">I454/$J$1*($J$1-$E$1)</f>
        <v>250</v>
      </c>
      <c r="K454" s="69" t="n">
        <v>363</v>
      </c>
      <c r="L454" s="69" t="n">
        <f aca="false">I454-K454</f>
        <v>-113</v>
      </c>
      <c r="M454" s="69" t="n">
        <f aca="false">IFERROR((K454/J454%),"-")</f>
        <v>145.2</v>
      </c>
      <c r="N454" s="97" t="n">
        <v>258</v>
      </c>
      <c r="O454" s="98" t="str">
        <f aca="false">IF(F454&lt;=$P$2,"DEC","")</f>
        <v>DEC</v>
      </c>
      <c r="P454" s="97" t="n">
        <v>258</v>
      </c>
      <c r="Q454" s="99" t="n">
        <f aca="false">K454-P454</f>
        <v>105</v>
      </c>
      <c r="R454" s="98" t="n">
        <f aca="false">IFERROR(IF(O454="Dec",(K454/P454-1))," ")</f>
        <v>0.406976744186047</v>
      </c>
      <c r="S454" s="100" t="str">
        <f aca="false">IF(N454&gt;0,IF(O454="","-",IF(R454&lt;0%,"DEGROWTH","GROWTH")))</f>
        <v>GROWTH</v>
      </c>
      <c r="T454" s="69" t="n">
        <v>281</v>
      </c>
      <c r="U454" s="101" t="str">
        <f aca="false">IF(F454&lt;=$V$2,"jAN","")</f>
        <v>jAN</v>
      </c>
      <c r="V454" s="97" t="n">
        <v>281</v>
      </c>
      <c r="W454" s="102" t="n">
        <f aca="false">K454-V454</f>
        <v>82</v>
      </c>
      <c r="X454" s="103" t="n">
        <f aca="false">IFERROR(IF(U454="Jan",(K454/V454-1)),0)</f>
        <v>0.291814946619217</v>
      </c>
      <c r="Y454" s="104" t="str">
        <f aca="false">IF(T454&gt;0,IF(U454="","-",IF(X454&lt;0%,"DEGROWTH","GROWTH")))</f>
        <v>GROWTH</v>
      </c>
      <c r="Z454" s="75" t="n">
        <v>0</v>
      </c>
      <c r="AA454" s="70"/>
      <c r="AB454" s="70" t="s">
        <v>134</v>
      </c>
      <c r="AC454" s="3"/>
    </row>
    <row r="455" customFormat="false" ht="14.25" hidden="false" customHeight="true" outlineLevel="0" collapsed="false">
      <c r="A455" s="70" t="s">
        <v>134</v>
      </c>
      <c r="B455" s="72" t="s">
        <v>58</v>
      </c>
      <c r="C455" s="72" t="s">
        <v>1416</v>
      </c>
      <c r="D455" s="72" t="n">
        <v>1000000291</v>
      </c>
      <c r="E455" s="73" t="s">
        <v>1417</v>
      </c>
      <c r="F455" s="74" t="n">
        <v>41097</v>
      </c>
      <c r="G455" s="67" t="str">
        <f aca="false">IF(I455&gt;0,"Targeted Dealer","-")</f>
        <v>Targeted Dealer</v>
      </c>
      <c r="H455" s="67"/>
      <c r="I455" s="68" t="n">
        <v>25</v>
      </c>
      <c r="J455" s="68" t="n">
        <f aca="false">I455/$J$1*($J$1-$E$1)</f>
        <v>25</v>
      </c>
      <c r="K455" s="69" t="n">
        <v>21</v>
      </c>
      <c r="L455" s="69" t="n">
        <f aca="false">I455-K455</f>
        <v>4</v>
      </c>
      <c r="M455" s="69" t="n">
        <f aca="false">IFERROR((K455/J455%),"-")</f>
        <v>84</v>
      </c>
      <c r="N455" s="97" t="n">
        <v>40.5</v>
      </c>
      <c r="O455" s="98" t="str">
        <f aca="false">IF(F455&lt;=$P$2,"DEC","")</f>
        <v>DEC</v>
      </c>
      <c r="P455" s="97" t="n">
        <v>40.5</v>
      </c>
      <c r="Q455" s="99" t="n">
        <f aca="false">K455-P455</f>
        <v>-19.5</v>
      </c>
      <c r="R455" s="98" t="n">
        <f aca="false">IFERROR(IF(O455="Dec",(K455/P455-1))," ")</f>
        <v>-0.481481481481482</v>
      </c>
      <c r="S455" s="100" t="str">
        <f aca="false">IF(N455&gt;0,IF(O455="","-",IF(R455&lt;0%,"DEGROWTH","GROWTH")))</f>
        <v>DEGROWTH</v>
      </c>
      <c r="T455" s="69" t="n">
        <v>0</v>
      </c>
      <c r="U455" s="101" t="str">
        <f aca="false">IF(F455&lt;=$V$2,"jAN","")</f>
        <v>jAN</v>
      </c>
      <c r="V455" s="97" t="n">
        <v>0</v>
      </c>
      <c r="W455" s="102" t="n">
        <f aca="false">K455-V455</f>
        <v>21</v>
      </c>
      <c r="X455" s="103" t="n">
        <f aca="false">IFERROR(IF(U455="Jan",(K455/V455-1)),0)</f>
        <v>0</v>
      </c>
      <c r="Y455" s="106" t="b">
        <f aca="false">IF(T455&gt;0,IF(U455="","-",IF(X455&lt;0%,"DEGROWTH","GROWTH")))</f>
        <v>0</v>
      </c>
      <c r="Z455" s="75" t="n">
        <v>0</v>
      </c>
      <c r="AA455" s="70"/>
      <c r="AB455" s="70" t="s">
        <v>134</v>
      </c>
      <c r="AC455" s="3"/>
    </row>
    <row r="456" customFormat="false" ht="14.25" hidden="false" customHeight="true" outlineLevel="0" collapsed="false">
      <c r="A456" s="70" t="s">
        <v>134</v>
      </c>
      <c r="B456" s="72" t="s">
        <v>58</v>
      </c>
      <c r="C456" s="72" t="s">
        <v>1418</v>
      </c>
      <c r="D456" s="72" t="n">
        <v>1000002763</v>
      </c>
      <c r="E456" s="73" t="s">
        <v>1419</v>
      </c>
      <c r="F456" s="74" t="n">
        <v>44711</v>
      </c>
      <c r="G456" s="67" t="str">
        <f aca="false">IF(I456&gt;0,"Targeted Dealer","-")</f>
        <v>Targeted Dealer</v>
      </c>
      <c r="H456" s="67"/>
      <c r="I456" s="68" t="n">
        <v>100</v>
      </c>
      <c r="J456" s="68" t="n">
        <f aca="false">I456/$J$1*($J$1-$E$1)</f>
        <v>100</v>
      </c>
      <c r="K456" s="69" t="n">
        <v>55.5</v>
      </c>
      <c r="L456" s="69" t="n">
        <f aca="false">I456-K456</f>
        <v>44.5</v>
      </c>
      <c r="M456" s="69" t="n">
        <f aca="false">IFERROR((K456/J456%),"-")</f>
        <v>55.5</v>
      </c>
      <c r="N456" s="97" t="n">
        <v>71.75</v>
      </c>
      <c r="O456" s="98" t="str">
        <f aca="false">IF(F456&lt;=$P$2,"DEC","")</f>
        <v>DEC</v>
      </c>
      <c r="P456" s="97" t="n">
        <v>71.75</v>
      </c>
      <c r="Q456" s="99" t="n">
        <f aca="false">K456-P456</f>
        <v>-16.25</v>
      </c>
      <c r="R456" s="98" t="n">
        <f aca="false">IFERROR(IF(O456="Dec",(K456/P456-1))," ")</f>
        <v>-0.226480836236934</v>
      </c>
      <c r="S456" s="100" t="str">
        <f aca="false">IF(N456&gt;0,IF(O456="","-",IF(R456&lt;0%,"DEGROWTH","GROWTH")))</f>
        <v>DEGROWTH</v>
      </c>
      <c r="T456" s="69" t="n">
        <v>86.5</v>
      </c>
      <c r="U456" s="101" t="str">
        <f aca="false">IF(F456&lt;=$V$2,"jAN","")</f>
        <v>jAN</v>
      </c>
      <c r="V456" s="97" t="n">
        <v>86.5</v>
      </c>
      <c r="W456" s="102" t="n">
        <f aca="false">K456-V456</f>
        <v>-31</v>
      </c>
      <c r="X456" s="103" t="n">
        <f aca="false">IFERROR(IF(U456="Jan",(K456/V456-1)),0)</f>
        <v>-0.358381502890173</v>
      </c>
      <c r="Y456" s="104" t="str">
        <f aca="false">IF(T456&gt;0,IF(U456="","-",IF(X456&lt;0%,"DEGROWTH","GROWTH")))</f>
        <v>DEGROWTH</v>
      </c>
      <c r="Z456" s="75" t="n">
        <v>0</v>
      </c>
      <c r="AA456" s="70"/>
      <c r="AB456" s="70" t="s">
        <v>134</v>
      </c>
      <c r="AC456" s="3"/>
    </row>
    <row r="457" customFormat="false" ht="14.25" hidden="false" customHeight="true" outlineLevel="0" collapsed="false">
      <c r="A457" s="75" t="s">
        <v>134</v>
      </c>
      <c r="B457" s="79" t="s">
        <v>58</v>
      </c>
      <c r="C457" s="79" t="s">
        <v>1420</v>
      </c>
      <c r="D457" s="79" t="n">
        <v>1000003975</v>
      </c>
      <c r="E457" s="79" t="s">
        <v>1421</v>
      </c>
      <c r="F457" s="74" t="n">
        <v>45430</v>
      </c>
      <c r="G457" s="67" t="str">
        <f aca="false">IF(I457&gt;0,"Targeted Dealer","-")</f>
        <v>Targeted Dealer</v>
      </c>
      <c r="H457" s="67"/>
      <c r="I457" s="68" t="n">
        <v>35</v>
      </c>
      <c r="J457" s="68" t="n">
        <f aca="false">I457/$J$1*($J$1-$E$1)</f>
        <v>35</v>
      </c>
      <c r="K457" s="69" t="n">
        <v>46</v>
      </c>
      <c r="L457" s="69" t="n">
        <f aca="false">I457-K457</f>
        <v>-11</v>
      </c>
      <c r="M457" s="69" t="n">
        <f aca="false">IFERROR((K457/J457%),"-")</f>
        <v>131.428571428571</v>
      </c>
      <c r="N457" s="97" t="n">
        <v>51</v>
      </c>
      <c r="O457" s="98" t="str">
        <f aca="false">IF(F457&lt;=$P$2,"DEC","")</f>
        <v>DEC</v>
      </c>
      <c r="P457" s="97" t="n">
        <v>51</v>
      </c>
      <c r="Q457" s="99" t="n">
        <f aca="false">K457-P457</f>
        <v>-5</v>
      </c>
      <c r="R457" s="98" t="n">
        <f aca="false">IFERROR(IF(O457="Dec",(K457/P457-1))," ")</f>
        <v>-0.0980392156862745</v>
      </c>
      <c r="S457" s="100" t="str">
        <f aca="false">IF(N457&gt;0,IF(O457="","-",IF(R457&lt;0%,"DEGROWTH","GROWTH")))</f>
        <v>DEGROWTH</v>
      </c>
      <c r="T457" s="69" t="n">
        <v>25.5</v>
      </c>
      <c r="U457" s="101" t="str">
        <f aca="false">IF(F457&lt;=$V$2,"jAN","")</f>
        <v>jAN</v>
      </c>
      <c r="V457" s="97" t="n">
        <v>25.5</v>
      </c>
      <c r="W457" s="102" t="n">
        <f aca="false">K457-V457</f>
        <v>20.5</v>
      </c>
      <c r="X457" s="103" t="n">
        <f aca="false">IFERROR(IF(U457="Jan",(K457/V457-1)),0)</f>
        <v>0.803921568627451</v>
      </c>
      <c r="Y457" s="104" t="str">
        <f aca="false">IF(T457&gt;0,IF(U457="","-",IF(X457&lt;0%,"DEGROWTH","GROWTH")))</f>
        <v>GROWTH</v>
      </c>
      <c r="Z457" s="75" t="n">
        <v>0</v>
      </c>
      <c r="AA457" s="70"/>
      <c r="AB457" s="75" t="s">
        <v>134</v>
      </c>
      <c r="AC457" s="3"/>
    </row>
    <row r="458" customFormat="false" ht="14.25" hidden="false" customHeight="true" outlineLevel="0" collapsed="false">
      <c r="A458" s="70" t="s">
        <v>134</v>
      </c>
      <c r="B458" s="72" t="s">
        <v>58</v>
      </c>
      <c r="C458" s="72" t="s">
        <v>1422</v>
      </c>
      <c r="D458" s="72" t="n">
        <v>1000003642</v>
      </c>
      <c r="E458" s="72" t="s">
        <v>1423</v>
      </c>
      <c r="F458" s="74" t="n">
        <v>45118</v>
      </c>
      <c r="G458" s="67" t="str">
        <f aca="false">IF(I458&gt;0,"Targeted Dealer","-")</f>
        <v>Targeted Dealer</v>
      </c>
      <c r="H458" s="67"/>
      <c r="I458" s="68" t="n">
        <v>180</v>
      </c>
      <c r="J458" s="68" t="n">
        <f aca="false">I458/$J$1*($J$1-$E$1)</f>
        <v>180</v>
      </c>
      <c r="K458" s="69" t="n">
        <v>221</v>
      </c>
      <c r="L458" s="69" t="n">
        <f aca="false">I458-K458</f>
        <v>-41</v>
      </c>
      <c r="M458" s="69" t="n">
        <f aca="false">IFERROR((K458/J458%),"-")</f>
        <v>122.777777777778</v>
      </c>
      <c r="N458" s="97" t="n">
        <v>182</v>
      </c>
      <c r="O458" s="98" t="str">
        <f aca="false">IF(F458&lt;=$P$2,"DEC","")</f>
        <v>DEC</v>
      </c>
      <c r="P458" s="97" t="n">
        <v>182</v>
      </c>
      <c r="Q458" s="99" t="n">
        <f aca="false">K458-P458</f>
        <v>39</v>
      </c>
      <c r="R458" s="98" t="n">
        <f aca="false">IFERROR(IF(O458="Dec",(K458/P458-1))," ")</f>
        <v>0.214285714285714</v>
      </c>
      <c r="S458" s="100" t="str">
        <f aca="false">IF(N458&gt;0,IF(O458="","-",IF(R458&lt;0%,"DEGROWTH","GROWTH")))</f>
        <v>GROWTH</v>
      </c>
      <c r="T458" s="69" t="n">
        <v>140.5</v>
      </c>
      <c r="U458" s="101" t="str">
        <f aca="false">IF(F458&lt;=$V$2,"jAN","")</f>
        <v>jAN</v>
      </c>
      <c r="V458" s="97" t="n">
        <v>140.5</v>
      </c>
      <c r="W458" s="102" t="n">
        <f aca="false">K458-V458</f>
        <v>80.5</v>
      </c>
      <c r="X458" s="103" t="n">
        <f aca="false">IFERROR(IF(U458="Jan",(K458/V458-1)),0)</f>
        <v>0.572953736654804</v>
      </c>
      <c r="Y458" s="104" t="str">
        <f aca="false">IF(T458&gt;0,IF(U458="","-",IF(X458&lt;0%,"DEGROWTH","GROWTH")))</f>
        <v>GROWTH</v>
      </c>
      <c r="Z458" s="75" t="n">
        <v>0</v>
      </c>
      <c r="AA458" s="70"/>
      <c r="AB458" s="70" t="s">
        <v>134</v>
      </c>
      <c r="AC458" s="3"/>
    </row>
    <row r="459" customFormat="false" ht="14.25" hidden="false" customHeight="true" outlineLevel="0" collapsed="false">
      <c r="A459" s="70" t="s">
        <v>134</v>
      </c>
      <c r="B459" s="72" t="s">
        <v>58</v>
      </c>
      <c r="C459" s="72" t="s">
        <v>1424</v>
      </c>
      <c r="D459" s="72" t="n">
        <v>1000000292</v>
      </c>
      <c r="E459" s="73" t="s">
        <v>1425</v>
      </c>
      <c r="F459" s="74" t="n">
        <v>38941</v>
      </c>
      <c r="G459" s="67" t="str">
        <f aca="false">IF(I459&gt;0,"Targeted Dealer","-")</f>
        <v>Targeted Dealer</v>
      </c>
      <c r="H459" s="67"/>
      <c r="I459" s="68" t="n">
        <v>1100</v>
      </c>
      <c r="J459" s="68" t="n">
        <f aca="false">I459/$J$1*($J$1-$E$1)</f>
        <v>1100</v>
      </c>
      <c r="K459" s="69" t="n">
        <v>844.5</v>
      </c>
      <c r="L459" s="69" t="n">
        <f aca="false">I459-K459</f>
        <v>255.5</v>
      </c>
      <c r="M459" s="69" t="n">
        <f aca="false">IFERROR((K459/J459%),"-")</f>
        <v>76.7727272727273</v>
      </c>
      <c r="N459" s="97" t="n">
        <v>867</v>
      </c>
      <c r="O459" s="98" t="str">
        <f aca="false">IF(F459&lt;=$P$2,"DEC","")</f>
        <v>DEC</v>
      </c>
      <c r="P459" s="97" t="n">
        <v>867</v>
      </c>
      <c r="Q459" s="99" t="n">
        <f aca="false">K459-P459</f>
        <v>-22.5</v>
      </c>
      <c r="R459" s="98" t="n">
        <f aca="false">IFERROR(IF(O459="Dec",(K459/P459-1))," ")</f>
        <v>-0.0259515570934256</v>
      </c>
      <c r="S459" s="100" t="str">
        <f aca="false">IF(N459&gt;0,IF(O459="","-",IF(R459&lt;0%,"DEGROWTH","GROWTH")))</f>
        <v>DEGROWTH</v>
      </c>
      <c r="T459" s="69" t="n">
        <v>851.5</v>
      </c>
      <c r="U459" s="101" t="str">
        <f aca="false">IF(F459&lt;=$V$2,"jAN","")</f>
        <v>jAN</v>
      </c>
      <c r="V459" s="97" t="n">
        <v>851.5</v>
      </c>
      <c r="W459" s="102" t="n">
        <f aca="false">K459-V459</f>
        <v>-7</v>
      </c>
      <c r="X459" s="103" t="n">
        <f aca="false">IFERROR(IF(U459="Jan",(K459/V459-1)),0)</f>
        <v>-0.00822078684674099</v>
      </c>
      <c r="Y459" s="104" t="str">
        <f aca="false">IF(T459&gt;0,IF(U459="","-",IF(X459&lt;0%,"DEGROWTH","GROWTH")))</f>
        <v>DEGROWTH</v>
      </c>
      <c r="Z459" s="75" t="n">
        <v>0</v>
      </c>
      <c r="AA459" s="70"/>
      <c r="AB459" s="70" t="s">
        <v>134</v>
      </c>
      <c r="AC459" s="3"/>
    </row>
    <row r="460" customFormat="false" ht="14.25" hidden="false" customHeight="true" outlineLevel="0" collapsed="false">
      <c r="A460" s="70" t="s">
        <v>134</v>
      </c>
      <c r="B460" s="72" t="s">
        <v>58</v>
      </c>
      <c r="C460" s="72" t="s">
        <v>1426</v>
      </c>
      <c r="D460" s="72" t="n">
        <v>1000003294</v>
      </c>
      <c r="E460" s="72" t="s">
        <v>1427</v>
      </c>
      <c r="F460" s="74" t="n">
        <v>44953</v>
      </c>
      <c r="G460" s="67" t="str">
        <f aca="false">IF(I460&gt;0,"Targeted Dealer","-")</f>
        <v>Targeted Dealer</v>
      </c>
      <c r="H460" s="67"/>
      <c r="I460" s="68" t="n">
        <v>150</v>
      </c>
      <c r="J460" s="68" t="n">
        <f aca="false">I460/$J$1*($J$1-$E$1)</f>
        <v>150</v>
      </c>
      <c r="K460" s="69" t="n">
        <v>166</v>
      </c>
      <c r="L460" s="69" t="n">
        <f aca="false">I460-K460</f>
        <v>-16</v>
      </c>
      <c r="M460" s="69" t="n">
        <f aca="false">IFERROR((K460/J460%),"-")</f>
        <v>110.666666666667</v>
      </c>
      <c r="N460" s="97" t="n">
        <v>169</v>
      </c>
      <c r="O460" s="98" t="str">
        <f aca="false">IF(F460&lt;=$P$2,"DEC","")</f>
        <v>DEC</v>
      </c>
      <c r="P460" s="97" t="n">
        <v>169</v>
      </c>
      <c r="Q460" s="99" t="n">
        <f aca="false">K460-P460</f>
        <v>-3</v>
      </c>
      <c r="R460" s="98" t="n">
        <f aca="false">IFERROR(IF(O460="Dec",(K460/P460-1))," ")</f>
        <v>-0.0177514792899408</v>
      </c>
      <c r="S460" s="100" t="str">
        <f aca="false">IF(N460&gt;0,IF(O460="","-",IF(R460&lt;0%,"DEGROWTH","GROWTH")))</f>
        <v>DEGROWTH</v>
      </c>
      <c r="T460" s="69" t="n">
        <v>179.5</v>
      </c>
      <c r="U460" s="101" t="str">
        <f aca="false">IF(F460&lt;=$V$2,"jAN","")</f>
        <v>jAN</v>
      </c>
      <c r="V460" s="97" t="n">
        <v>179.5</v>
      </c>
      <c r="W460" s="102" t="n">
        <f aca="false">K460-V460</f>
        <v>-13.5</v>
      </c>
      <c r="X460" s="103" t="n">
        <f aca="false">IFERROR(IF(U460="Jan",(K460/V460-1)),0)</f>
        <v>-0.075208913649025</v>
      </c>
      <c r="Y460" s="104" t="str">
        <f aca="false">IF(T460&gt;0,IF(U460="","-",IF(X460&lt;0%,"DEGROWTH","GROWTH")))</f>
        <v>DEGROWTH</v>
      </c>
      <c r="Z460" s="75" t="n">
        <v>0</v>
      </c>
      <c r="AA460" s="70"/>
      <c r="AB460" s="70" t="s">
        <v>134</v>
      </c>
      <c r="AC460" s="3"/>
    </row>
    <row r="461" customFormat="false" ht="14.25" hidden="false" customHeight="true" outlineLevel="0" collapsed="false">
      <c r="A461" s="70" t="s">
        <v>134</v>
      </c>
      <c r="B461" s="72" t="s">
        <v>58</v>
      </c>
      <c r="C461" s="72" t="s">
        <v>3722</v>
      </c>
      <c r="D461" s="72" t="n">
        <v>1000000294</v>
      </c>
      <c r="E461" s="73" t="s">
        <v>3723</v>
      </c>
      <c r="F461" s="74" t="n">
        <v>42762</v>
      </c>
      <c r="G461" s="67" t="str">
        <f aca="false">IF(I461&gt;0,"Targeted Dealer","-")</f>
        <v>Targeted Dealer</v>
      </c>
      <c r="H461" s="67"/>
      <c r="I461" s="68" t="n">
        <v>550</v>
      </c>
      <c r="J461" s="68" t="n">
        <f aca="false">I461/$J$1*($J$1-$E$1)</f>
        <v>550</v>
      </c>
      <c r="K461" s="69" t="n">
        <v>151.5</v>
      </c>
      <c r="L461" s="69" t="n">
        <f aca="false">I461-K461</f>
        <v>398.5</v>
      </c>
      <c r="M461" s="69" t="n">
        <f aca="false">IFERROR((K461/J461%),"-")</f>
        <v>27.5454545454545</v>
      </c>
      <c r="N461" s="97" t="n">
        <v>405.5</v>
      </c>
      <c r="O461" s="98" t="str">
        <f aca="false">IF(F461&lt;=$P$2,"DEC","")</f>
        <v>DEC</v>
      </c>
      <c r="P461" s="97" t="n">
        <v>405.5</v>
      </c>
      <c r="Q461" s="99" t="n">
        <f aca="false">K461-P461</f>
        <v>-254</v>
      </c>
      <c r="R461" s="98" t="n">
        <f aca="false">IFERROR(IF(O461="Dec",(K461/P461-1))," ")</f>
        <v>-0.626387176325524</v>
      </c>
      <c r="S461" s="100" t="str">
        <f aca="false">IF(N461&gt;0,IF(O461="","-",IF(R461&lt;0%,"DEGROWTH","GROWTH")))</f>
        <v>DEGROWTH</v>
      </c>
      <c r="T461" s="69" t="n">
        <v>451.45</v>
      </c>
      <c r="U461" s="101" t="str">
        <f aca="false">IF(F461&lt;=$V$2,"jAN","")</f>
        <v>jAN</v>
      </c>
      <c r="V461" s="97" t="n">
        <v>451.45</v>
      </c>
      <c r="W461" s="102" t="n">
        <f aca="false">K461-V461</f>
        <v>-299.95</v>
      </c>
      <c r="X461" s="103" t="n">
        <f aca="false">IFERROR(IF(U461="Jan",(K461/V461-1)),0)</f>
        <v>-0.664414663860893</v>
      </c>
      <c r="Y461" s="104" t="str">
        <f aca="false">IF(T461&gt;0,IF(U461="","-",IF(X461&lt;0%,"DEGROWTH","GROWTH")))</f>
        <v>DEGROWTH</v>
      </c>
      <c r="Z461" s="75" t="n">
        <v>0</v>
      </c>
      <c r="AA461" s="70"/>
      <c r="AB461" s="70" t="s">
        <v>134</v>
      </c>
      <c r="AC461" s="3"/>
    </row>
    <row r="462" customFormat="false" ht="14.25" hidden="false" customHeight="true" outlineLevel="0" collapsed="false">
      <c r="A462" s="70" t="s">
        <v>134</v>
      </c>
      <c r="B462" s="72" t="s">
        <v>58</v>
      </c>
      <c r="C462" s="72" t="s">
        <v>1428</v>
      </c>
      <c r="D462" s="72" t="n">
        <v>1000003802</v>
      </c>
      <c r="E462" s="72" t="s">
        <v>1429</v>
      </c>
      <c r="F462" s="74" t="n">
        <v>45283</v>
      </c>
      <c r="G462" s="67" t="str">
        <f aca="false">IF(I462&gt;0,"Targeted Dealer","-")</f>
        <v>Targeted Dealer</v>
      </c>
      <c r="H462" s="67"/>
      <c r="I462" s="68" t="n">
        <v>200</v>
      </c>
      <c r="J462" s="68" t="n">
        <f aca="false">I462/$J$1*($J$1-$E$1)</f>
        <v>200</v>
      </c>
      <c r="K462" s="69" t="n">
        <v>443.5</v>
      </c>
      <c r="L462" s="69" t="n">
        <f aca="false">I462-K462</f>
        <v>-243.5</v>
      </c>
      <c r="M462" s="69" t="n">
        <f aca="false">IFERROR((K462/J462%),"-")</f>
        <v>221.75</v>
      </c>
      <c r="N462" s="97" t="n">
        <v>220</v>
      </c>
      <c r="O462" s="98" t="str">
        <f aca="false">IF(F462&lt;=$P$2,"DEC","")</f>
        <v>DEC</v>
      </c>
      <c r="P462" s="97" t="n">
        <v>220</v>
      </c>
      <c r="Q462" s="99" t="n">
        <f aca="false">K462-P462</f>
        <v>223.5</v>
      </c>
      <c r="R462" s="98" t="n">
        <f aca="false">IFERROR(IF(O462="Dec",(K462/P462-1))," ")</f>
        <v>1.01590909090909</v>
      </c>
      <c r="S462" s="100" t="str">
        <f aca="false">IF(N462&gt;0,IF(O462="","-",IF(R462&lt;0%,"DEGROWTH","GROWTH")))</f>
        <v>GROWTH</v>
      </c>
      <c r="T462" s="69" t="n">
        <v>115.5</v>
      </c>
      <c r="U462" s="101" t="str">
        <f aca="false">IF(F462&lt;=$V$2,"jAN","")</f>
        <v>jAN</v>
      </c>
      <c r="V462" s="97" t="n">
        <v>115.5</v>
      </c>
      <c r="W462" s="102" t="n">
        <f aca="false">K462-V462</f>
        <v>328</v>
      </c>
      <c r="X462" s="103" t="n">
        <f aca="false">IFERROR(IF(U462="Jan",(K462/V462-1)),0)</f>
        <v>2.83982683982684</v>
      </c>
      <c r="Y462" s="104" t="str">
        <f aca="false">IF(T462&gt;0,IF(U462="","-",IF(X462&lt;0%,"DEGROWTH","GROWTH")))</f>
        <v>GROWTH</v>
      </c>
      <c r="Z462" s="75" t="n">
        <v>0</v>
      </c>
      <c r="AA462" s="70"/>
      <c r="AB462" s="70" t="s">
        <v>134</v>
      </c>
      <c r="AC462" s="3"/>
    </row>
    <row r="463" customFormat="false" ht="14.25" hidden="false" customHeight="true" outlineLevel="0" collapsed="false">
      <c r="A463" s="70" t="s">
        <v>134</v>
      </c>
      <c r="B463" s="72" t="s">
        <v>58</v>
      </c>
      <c r="C463" s="72" t="s">
        <v>1430</v>
      </c>
      <c r="D463" s="72" t="n">
        <v>1000000295</v>
      </c>
      <c r="E463" s="73" t="s">
        <v>1431</v>
      </c>
      <c r="F463" s="74" t="n">
        <v>41092</v>
      </c>
      <c r="G463" s="67" t="str">
        <f aca="false">IF(I463&gt;0,"Targeted Dealer","-")</f>
        <v>Targeted Dealer</v>
      </c>
      <c r="H463" s="67"/>
      <c r="I463" s="68" t="n">
        <v>70</v>
      </c>
      <c r="J463" s="68" t="n">
        <f aca="false">I463/$J$1*($J$1-$E$1)</f>
        <v>70</v>
      </c>
      <c r="K463" s="69" t="n">
        <v>48</v>
      </c>
      <c r="L463" s="69" t="n">
        <f aca="false">I463-K463</f>
        <v>22</v>
      </c>
      <c r="M463" s="69" t="n">
        <f aca="false">IFERROR((K463/J463%),"-")</f>
        <v>68.5714285714286</v>
      </c>
      <c r="N463" s="97" t="n">
        <v>52</v>
      </c>
      <c r="O463" s="98" t="str">
        <f aca="false">IF(F463&lt;=$P$2,"DEC","")</f>
        <v>DEC</v>
      </c>
      <c r="P463" s="97" t="n">
        <v>52</v>
      </c>
      <c r="Q463" s="99" t="n">
        <f aca="false">K463-P463</f>
        <v>-4</v>
      </c>
      <c r="R463" s="98" t="n">
        <f aca="false">IFERROR(IF(O463="Dec",(K463/P463-1))," ")</f>
        <v>-0.0769230769230769</v>
      </c>
      <c r="S463" s="100" t="str">
        <f aca="false">IF(N463&gt;0,IF(O463="","-",IF(R463&lt;0%,"DEGROWTH","GROWTH")))</f>
        <v>DEGROWTH</v>
      </c>
      <c r="T463" s="69" t="n">
        <v>67</v>
      </c>
      <c r="U463" s="101" t="str">
        <f aca="false">IF(F463&lt;=$V$2,"jAN","")</f>
        <v>jAN</v>
      </c>
      <c r="V463" s="97" t="n">
        <v>67</v>
      </c>
      <c r="W463" s="102" t="n">
        <f aca="false">K463-V463</f>
        <v>-19</v>
      </c>
      <c r="X463" s="103" t="n">
        <f aca="false">IFERROR(IF(U463="Jan",(K463/V463-1)),0)</f>
        <v>-0.283582089552239</v>
      </c>
      <c r="Y463" s="104" t="str">
        <f aca="false">IF(T463&gt;0,IF(U463="","-",IF(X463&lt;0%,"DEGROWTH","GROWTH")))</f>
        <v>DEGROWTH</v>
      </c>
      <c r="Z463" s="75" t="n">
        <v>0</v>
      </c>
      <c r="AA463" s="70"/>
      <c r="AB463" s="70" t="s">
        <v>134</v>
      </c>
      <c r="AC463" s="3"/>
    </row>
    <row r="464" customFormat="false" ht="14.25" hidden="false" customHeight="true" outlineLevel="0" collapsed="false">
      <c r="A464" s="70" t="s">
        <v>134</v>
      </c>
      <c r="B464" s="72" t="s">
        <v>58</v>
      </c>
      <c r="C464" s="72" t="s">
        <v>262</v>
      </c>
      <c r="D464" s="72" t="n">
        <v>1000004100</v>
      </c>
      <c r="E464" s="73" t="s">
        <v>263</v>
      </c>
      <c r="F464" s="80" t="n">
        <v>45532</v>
      </c>
      <c r="G464" s="67" t="str">
        <f aca="false">IF(I464&gt;0,"Targeted Dealer","-")</f>
        <v>Targeted Dealer</v>
      </c>
      <c r="H464" s="67"/>
      <c r="I464" s="68" t="n">
        <v>13</v>
      </c>
      <c r="J464" s="68" t="n">
        <f aca="false">I464/$J$1*($J$1-$E$1)</f>
        <v>13</v>
      </c>
      <c r="K464" s="69" t="n">
        <v>0</v>
      </c>
      <c r="L464" s="69" t="n">
        <f aca="false">I464-K464</f>
        <v>13</v>
      </c>
      <c r="M464" s="69" t="n">
        <f aca="false">IFERROR((K464/J464%),"-")</f>
        <v>0</v>
      </c>
      <c r="N464" s="97" t="n">
        <v>0</v>
      </c>
      <c r="O464" s="98" t="str">
        <f aca="false">IF(F464&lt;=$P$2,"DEC","")</f>
        <v>DEC</v>
      </c>
      <c r="P464" s="97" t="n">
        <v>0</v>
      </c>
      <c r="Q464" s="99" t="n">
        <f aca="false">K464-P464</f>
        <v>0</v>
      </c>
      <c r="R464" s="98" t="str">
        <f aca="false">IFERROR(IF(O464="Dec",(K464/P464-1))," ")</f>
        <v> </v>
      </c>
      <c r="S464" s="105" t="b">
        <f aca="false">IF(N464&gt;0,IF(O464="","-",IF(R464&lt;0%,"DEGROWTH","GROWTH")))</f>
        <v>0</v>
      </c>
      <c r="T464" s="69" t="n">
        <v>0</v>
      </c>
      <c r="U464" s="101" t="str">
        <f aca="false">IF(F464&lt;=$V$2,"jAN","")</f>
        <v>jAN</v>
      </c>
      <c r="V464" s="97" t="n">
        <v>0</v>
      </c>
      <c r="W464" s="102" t="n">
        <f aca="false">K464-V464</f>
        <v>0</v>
      </c>
      <c r="X464" s="103" t="n">
        <f aca="false">IFERROR(IF(U464="Jan",(K464/V464-1)),0)</f>
        <v>0</v>
      </c>
      <c r="Y464" s="106" t="b">
        <f aca="false">IF(T464&gt;0,IF(U464="","-",IF(X464&lt;0%,"DEGROWTH","GROWTH")))</f>
        <v>0</v>
      </c>
      <c r="Z464" s="75" t="n">
        <v>1</v>
      </c>
      <c r="AA464" s="70"/>
      <c r="AB464" s="70" t="s">
        <v>134</v>
      </c>
      <c r="AC464" s="3"/>
    </row>
    <row r="465" customFormat="false" ht="14.25" hidden="false" customHeight="true" outlineLevel="0" collapsed="false">
      <c r="A465" s="70" t="s">
        <v>134</v>
      </c>
      <c r="B465" s="72" t="s">
        <v>58</v>
      </c>
      <c r="C465" s="72" t="s">
        <v>1432</v>
      </c>
      <c r="D465" s="72" t="n">
        <v>1000000297</v>
      </c>
      <c r="E465" s="73" t="s">
        <v>1433</v>
      </c>
      <c r="F465" s="74" t="n">
        <v>43805</v>
      </c>
      <c r="G465" s="67" t="str">
        <f aca="false">IF(I465&gt;0,"Targeted Dealer","-")</f>
        <v>Targeted Dealer</v>
      </c>
      <c r="H465" s="67"/>
      <c r="I465" s="68" t="n">
        <v>100</v>
      </c>
      <c r="J465" s="68" t="n">
        <f aca="false">I465/$J$1*($J$1-$E$1)</f>
        <v>100</v>
      </c>
      <c r="K465" s="69" t="n">
        <v>101</v>
      </c>
      <c r="L465" s="69" t="n">
        <f aca="false">I465-K465</f>
        <v>-1</v>
      </c>
      <c r="M465" s="69" t="n">
        <f aca="false">IFERROR((K465/J465%),"-")</f>
        <v>101</v>
      </c>
      <c r="N465" s="97" t="n">
        <v>140.5</v>
      </c>
      <c r="O465" s="98" t="str">
        <f aca="false">IF(F465&lt;=$P$2,"DEC","")</f>
        <v>DEC</v>
      </c>
      <c r="P465" s="97" t="n">
        <v>140.5</v>
      </c>
      <c r="Q465" s="99" t="n">
        <f aca="false">K465-P465</f>
        <v>-39.5</v>
      </c>
      <c r="R465" s="98" t="n">
        <f aca="false">IFERROR(IF(O465="Dec",(K465/P465-1))," ")</f>
        <v>-0.281138790035587</v>
      </c>
      <c r="S465" s="100" t="str">
        <f aca="false">IF(N465&gt;0,IF(O465="","-",IF(R465&lt;0%,"DEGROWTH","GROWTH")))</f>
        <v>DEGROWTH</v>
      </c>
      <c r="T465" s="69" t="n">
        <v>10.5</v>
      </c>
      <c r="U465" s="101" t="str">
        <f aca="false">IF(F465&lt;=$V$2,"jAN","")</f>
        <v>jAN</v>
      </c>
      <c r="V465" s="97" t="n">
        <v>10.5</v>
      </c>
      <c r="W465" s="102" t="n">
        <f aca="false">K465-V465</f>
        <v>90.5</v>
      </c>
      <c r="X465" s="103" t="n">
        <f aca="false">IFERROR(IF(U465="Jan",(K465/V465-1)),0)</f>
        <v>8.61904761904762</v>
      </c>
      <c r="Y465" s="104" t="str">
        <f aca="false">IF(T465&gt;0,IF(U465="","-",IF(X465&lt;0%,"DEGROWTH","GROWTH")))</f>
        <v>GROWTH</v>
      </c>
      <c r="Z465" s="75" t="n">
        <v>0</v>
      </c>
      <c r="AA465" s="70"/>
      <c r="AB465" s="70" t="s">
        <v>134</v>
      </c>
      <c r="AC465" s="3"/>
    </row>
    <row r="466" customFormat="false" ht="14.25" hidden="false" customHeight="true" outlineLevel="0" collapsed="false">
      <c r="A466" s="70" t="s">
        <v>134</v>
      </c>
      <c r="B466" s="72" t="s">
        <v>58</v>
      </c>
      <c r="C466" s="72" t="s">
        <v>1434</v>
      </c>
      <c r="D466" s="72" t="n">
        <v>1000000298</v>
      </c>
      <c r="E466" s="73" t="s">
        <v>1435</v>
      </c>
      <c r="F466" s="74" t="n">
        <v>42826</v>
      </c>
      <c r="G466" s="67" t="str">
        <f aca="false">IF(I466&gt;0,"Targeted Dealer","-")</f>
        <v>Targeted Dealer</v>
      </c>
      <c r="H466" s="67"/>
      <c r="I466" s="68" t="n">
        <v>1200</v>
      </c>
      <c r="J466" s="68" t="n">
        <f aca="false">I466/$J$1*($J$1-$E$1)</f>
        <v>1200</v>
      </c>
      <c r="K466" s="69" t="n">
        <v>962.5</v>
      </c>
      <c r="L466" s="69" t="n">
        <f aca="false">I466-K466</f>
        <v>237.5</v>
      </c>
      <c r="M466" s="69" t="n">
        <f aca="false">IFERROR((K466/J466%),"-")</f>
        <v>80.2083333333333</v>
      </c>
      <c r="N466" s="97" t="n">
        <v>1052</v>
      </c>
      <c r="O466" s="98" t="str">
        <f aca="false">IF(F466&lt;=$P$2,"DEC","")</f>
        <v>DEC</v>
      </c>
      <c r="P466" s="97" t="n">
        <v>1052</v>
      </c>
      <c r="Q466" s="99" t="n">
        <f aca="false">K466-P466</f>
        <v>-89.5</v>
      </c>
      <c r="R466" s="98" t="n">
        <f aca="false">IFERROR(IF(O466="Dec",(K466/P466-1))," ")</f>
        <v>-0.0850760456273765</v>
      </c>
      <c r="S466" s="100" t="str">
        <f aca="false">IF(N466&gt;0,IF(O466="","-",IF(R466&lt;0%,"DEGROWTH","GROWTH")))</f>
        <v>DEGROWTH</v>
      </c>
      <c r="T466" s="69" t="n">
        <v>1096.5</v>
      </c>
      <c r="U466" s="101" t="str">
        <f aca="false">IF(F466&lt;=$V$2,"jAN","")</f>
        <v>jAN</v>
      </c>
      <c r="V466" s="97" t="n">
        <v>1096.5</v>
      </c>
      <c r="W466" s="102" t="n">
        <f aca="false">K466-V466</f>
        <v>-134</v>
      </c>
      <c r="X466" s="103" t="n">
        <f aca="false">IFERROR(IF(U466="Jan",(K466/V466-1)),0)</f>
        <v>-0.122207022343821</v>
      </c>
      <c r="Y466" s="104" t="str">
        <f aca="false">IF(T466&gt;0,IF(U466="","-",IF(X466&lt;0%,"DEGROWTH","GROWTH")))</f>
        <v>DEGROWTH</v>
      </c>
      <c r="Z466" s="75" t="n">
        <v>0</v>
      </c>
      <c r="AA466" s="70"/>
      <c r="AB466" s="70" t="s">
        <v>134</v>
      </c>
      <c r="AC466" s="3"/>
    </row>
    <row r="467" customFormat="false" ht="14.25" hidden="false" customHeight="true" outlineLevel="0" collapsed="false">
      <c r="A467" s="70" t="s">
        <v>134</v>
      </c>
      <c r="B467" s="72" t="s">
        <v>58</v>
      </c>
      <c r="C467" s="72" t="s">
        <v>1436</v>
      </c>
      <c r="D467" s="72" t="n">
        <v>1000000299</v>
      </c>
      <c r="E467" s="73" t="s">
        <v>1437</v>
      </c>
      <c r="F467" s="74" t="n">
        <v>42693</v>
      </c>
      <c r="G467" s="67" t="str">
        <f aca="false">IF(I467&gt;0,"Targeted Dealer","-")</f>
        <v>Targeted Dealer</v>
      </c>
      <c r="H467" s="67"/>
      <c r="I467" s="68" t="n">
        <v>535</v>
      </c>
      <c r="J467" s="68" t="n">
        <f aca="false">I467/$J$1*($J$1-$E$1)</f>
        <v>535</v>
      </c>
      <c r="K467" s="69" t="n">
        <v>385</v>
      </c>
      <c r="L467" s="69" t="n">
        <f aca="false">I467-K467</f>
        <v>150</v>
      </c>
      <c r="M467" s="69" t="n">
        <f aca="false">IFERROR((K467/J467%),"-")</f>
        <v>71.9626168224299</v>
      </c>
      <c r="N467" s="97" t="n">
        <v>420</v>
      </c>
      <c r="O467" s="98" t="str">
        <f aca="false">IF(F467&lt;=$P$2,"DEC","")</f>
        <v>DEC</v>
      </c>
      <c r="P467" s="97" t="n">
        <v>420</v>
      </c>
      <c r="Q467" s="99" t="n">
        <f aca="false">K467-P467</f>
        <v>-35</v>
      </c>
      <c r="R467" s="98" t="n">
        <f aca="false">IFERROR(IF(O467="Dec",(K467/P467-1))," ")</f>
        <v>-0.0833333333333334</v>
      </c>
      <c r="S467" s="100" t="str">
        <f aca="false">IF(N467&gt;0,IF(O467="","-",IF(R467&lt;0%,"DEGROWTH","GROWTH")))</f>
        <v>DEGROWTH</v>
      </c>
      <c r="T467" s="69" t="n">
        <v>506.5</v>
      </c>
      <c r="U467" s="101" t="str">
        <f aca="false">IF(F467&lt;=$V$2,"jAN","")</f>
        <v>jAN</v>
      </c>
      <c r="V467" s="97" t="n">
        <v>506.5</v>
      </c>
      <c r="W467" s="102" t="n">
        <f aca="false">K467-V467</f>
        <v>-121.5</v>
      </c>
      <c r="X467" s="103" t="n">
        <f aca="false">IFERROR(IF(U467="Jan",(K467/V467-1)),0)</f>
        <v>-0.239881539980257</v>
      </c>
      <c r="Y467" s="104" t="str">
        <f aca="false">IF(T467&gt;0,IF(U467="","-",IF(X467&lt;0%,"DEGROWTH","GROWTH")))</f>
        <v>DEGROWTH</v>
      </c>
      <c r="Z467" s="75" t="n">
        <v>0</v>
      </c>
      <c r="AA467" s="70"/>
      <c r="AB467" s="70" t="s">
        <v>134</v>
      </c>
      <c r="AC467" s="3"/>
    </row>
    <row r="468" customFormat="false" ht="14.25" hidden="false" customHeight="true" outlineLevel="0" collapsed="false">
      <c r="A468" s="70" t="s">
        <v>134</v>
      </c>
      <c r="B468" s="72" t="s">
        <v>58</v>
      </c>
      <c r="C468" s="72" t="s">
        <v>1438</v>
      </c>
      <c r="D468" s="72" t="n">
        <v>1000003162</v>
      </c>
      <c r="E468" s="72" t="s">
        <v>1439</v>
      </c>
      <c r="F468" s="74" t="n">
        <v>44916</v>
      </c>
      <c r="G468" s="67" t="str">
        <f aca="false">IF(I468&gt;0,"Targeted Dealer","-")</f>
        <v>Targeted Dealer</v>
      </c>
      <c r="H468" s="67"/>
      <c r="I468" s="68" t="n">
        <v>120</v>
      </c>
      <c r="J468" s="68" t="n">
        <f aca="false">I468/$J$1*($J$1-$E$1)</f>
        <v>120</v>
      </c>
      <c r="K468" s="69" t="n">
        <v>103.5</v>
      </c>
      <c r="L468" s="69" t="n">
        <f aca="false">I468-K468</f>
        <v>16.5</v>
      </c>
      <c r="M468" s="69" t="n">
        <f aca="false">IFERROR((K468/J468%),"-")</f>
        <v>86.25</v>
      </c>
      <c r="N468" s="97" t="n">
        <v>137</v>
      </c>
      <c r="O468" s="98" t="str">
        <f aca="false">IF(F468&lt;=$P$2,"DEC","")</f>
        <v>DEC</v>
      </c>
      <c r="P468" s="97" t="n">
        <v>137</v>
      </c>
      <c r="Q468" s="99" t="n">
        <f aca="false">K468-P468</f>
        <v>-33.5</v>
      </c>
      <c r="R468" s="98" t="n">
        <f aca="false">IFERROR(IF(O468="Dec",(K468/P468-1))," ")</f>
        <v>-0.244525547445255</v>
      </c>
      <c r="S468" s="100" t="str">
        <f aca="false">IF(N468&gt;0,IF(O468="","-",IF(R468&lt;0%,"DEGROWTH","GROWTH")))</f>
        <v>DEGROWTH</v>
      </c>
      <c r="T468" s="69" t="n">
        <v>104</v>
      </c>
      <c r="U468" s="101" t="str">
        <f aca="false">IF(F468&lt;=$V$2,"jAN","")</f>
        <v>jAN</v>
      </c>
      <c r="V468" s="97" t="n">
        <v>104</v>
      </c>
      <c r="W468" s="102" t="n">
        <f aca="false">K468-V468</f>
        <v>-0.5</v>
      </c>
      <c r="X468" s="103" t="n">
        <f aca="false">IFERROR(IF(U468="Jan",(K468/V468-1)),0)</f>
        <v>-0.00480769230769229</v>
      </c>
      <c r="Y468" s="104" t="str">
        <f aca="false">IF(T468&gt;0,IF(U468="","-",IF(X468&lt;0%,"DEGROWTH","GROWTH")))</f>
        <v>DEGROWTH</v>
      </c>
      <c r="Z468" s="75" t="n">
        <v>0</v>
      </c>
      <c r="AA468" s="70"/>
      <c r="AB468" s="70" t="s">
        <v>134</v>
      </c>
      <c r="AC468" s="3"/>
    </row>
    <row r="469" customFormat="false" ht="14.25" hidden="false" customHeight="true" outlineLevel="0" collapsed="false">
      <c r="A469" s="70" t="s">
        <v>134</v>
      </c>
      <c r="B469" s="72" t="s">
        <v>58</v>
      </c>
      <c r="C469" s="72" t="s">
        <v>1440</v>
      </c>
      <c r="D469" s="72" t="n">
        <v>1000000301</v>
      </c>
      <c r="E469" s="73" t="s">
        <v>1441</v>
      </c>
      <c r="F469" s="74" t="n">
        <v>41248</v>
      </c>
      <c r="G469" s="67" t="str">
        <f aca="false">IF(I469&gt;0,"Targeted Dealer","-")</f>
        <v>Targeted Dealer</v>
      </c>
      <c r="H469" s="67"/>
      <c r="I469" s="68" t="n">
        <v>1943</v>
      </c>
      <c r="J469" s="68" t="n">
        <f aca="false">I469/$J$1*($J$1-$E$1)</f>
        <v>1943</v>
      </c>
      <c r="K469" s="69" t="n">
        <v>1907</v>
      </c>
      <c r="L469" s="69" t="n">
        <f aca="false">I469-K469</f>
        <v>36</v>
      </c>
      <c r="M469" s="69" t="n">
        <f aca="false">IFERROR((K469/J469%),"-")</f>
        <v>98.1471950591868</v>
      </c>
      <c r="N469" s="97" t="n">
        <v>1551</v>
      </c>
      <c r="O469" s="98" t="str">
        <f aca="false">IF(F469&lt;=$P$2,"DEC","")</f>
        <v>DEC</v>
      </c>
      <c r="P469" s="97" t="n">
        <v>1551</v>
      </c>
      <c r="Q469" s="99" t="n">
        <f aca="false">K469-P469</f>
        <v>356</v>
      </c>
      <c r="R469" s="98" t="n">
        <f aca="false">IFERROR(IF(O469="Dec",(K469/P469-1))," ")</f>
        <v>0.229529335912315</v>
      </c>
      <c r="S469" s="100" t="str">
        <f aca="false">IF(N469&gt;0,IF(O469="","-",IF(R469&lt;0%,"DEGROWTH","GROWTH")))</f>
        <v>GROWTH</v>
      </c>
      <c r="T469" s="69" t="n">
        <v>1758</v>
      </c>
      <c r="U469" s="101" t="str">
        <f aca="false">IF(F469&lt;=$V$2,"jAN","")</f>
        <v>jAN</v>
      </c>
      <c r="V469" s="97" t="n">
        <v>1758</v>
      </c>
      <c r="W469" s="102" t="n">
        <f aca="false">K469-V469</f>
        <v>149</v>
      </c>
      <c r="X469" s="103" t="n">
        <f aca="false">IFERROR(IF(U469="Jan",(K469/V469-1)),0)</f>
        <v>0.0847554038680318</v>
      </c>
      <c r="Y469" s="104" t="str">
        <f aca="false">IF(T469&gt;0,IF(U469="","-",IF(X469&lt;0%,"DEGROWTH","GROWTH")))</f>
        <v>GROWTH</v>
      </c>
      <c r="Z469" s="75" t="n">
        <v>0</v>
      </c>
      <c r="AA469" s="70"/>
      <c r="AB469" s="70" t="s">
        <v>134</v>
      </c>
      <c r="AC469" s="3"/>
    </row>
    <row r="470" customFormat="false" ht="14.25" hidden="false" customHeight="true" outlineLevel="0" collapsed="false">
      <c r="A470" s="70" t="s">
        <v>134</v>
      </c>
      <c r="B470" s="72" t="s">
        <v>58</v>
      </c>
      <c r="C470" s="72" t="s">
        <v>1442</v>
      </c>
      <c r="D470" s="72" t="n">
        <v>1000000302</v>
      </c>
      <c r="E470" s="73" t="s">
        <v>1443</v>
      </c>
      <c r="F470" s="74" t="n">
        <v>41488</v>
      </c>
      <c r="G470" s="67" t="str">
        <f aca="false">IF(I470&gt;0,"Targeted Dealer","-")</f>
        <v>Targeted Dealer</v>
      </c>
      <c r="H470" s="67"/>
      <c r="I470" s="68" t="n">
        <v>450</v>
      </c>
      <c r="J470" s="68" t="n">
        <f aca="false">I470/$J$1*($J$1-$E$1)</f>
        <v>450</v>
      </c>
      <c r="K470" s="69" t="n">
        <v>441.5</v>
      </c>
      <c r="L470" s="69" t="n">
        <f aca="false">I470-K470</f>
        <v>8.5</v>
      </c>
      <c r="M470" s="69" t="n">
        <f aca="false">IFERROR((K470/J470%),"-")</f>
        <v>98.1111111111111</v>
      </c>
      <c r="N470" s="97" t="n">
        <v>416</v>
      </c>
      <c r="O470" s="98" t="str">
        <f aca="false">IF(F470&lt;=$P$2,"DEC","")</f>
        <v>DEC</v>
      </c>
      <c r="P470" s="97" t="n">
        <v>416</v>
      </c>
      <c r="Q470" s="99" t="n">
        <f aca="false">K470-P470</f>
        <v>25.5</v>
      </c>
      <c r="R470" s="98" t="n">
        <f aca="false">IFERROR(IF(O470="Dec",(K470/P470-1))," ")</f>
        <v>0.0612980769230769</v>
      </c>
      <c r="S470" s="100" t="str">
        <f aca="false">IF(N470&gt;0,IF(O470="","-",IF(R470&lt;0%,"DEGROWTH","GROWTH")))</f>
        <v>GROWTH</v>
      </c>
      <c r="T470" s="69" t="n">
        <v>490.5</v>
      </c>
      <c r="U470" s="101" t="str">
        <f aca="false">IF(F470&lt;=$V$2,"jAN","")</f>
        <v>jAN</v>
      </c>
      <c r="V470" s="97" t="n">
        <v>490.5</v>
      </c>
      <c r="W470" s="102" t="n">
        <f aca="false">K470-V470</f>
        <v>-49</v>
      </c>
      <c r="X470" s="103" t="n">
        <f aca="false">IFERROR(IF(U470="Jan",(K470/V470-1)),0)</f>
        <v>-0.0998980632008155</v>
      </c>
      <c r="Y470" s="104" t="str">
        <f aca="false">IF(T470&gt;0,IF(U470="","-",IF(X470&lt;0%,"DEGROWTH","GROWTH")))</f>
        <v>DEGROWTH</v>
      </c>
      <c r="Z470" s="75" t="n">
        <v>0</v>
      </c>
      <c r="AA470" s="70"/>
      <c r="AB470" s="70" t="s">
        <v>134</v>
      </c>
      <c r="AC470" s="3"/>
    </row>
    <row r="471" customFormat="false" ht="14.25" hidden="false" customHeight="true" outlineLevel="0" collapsed="false">
      <c r="A471" s="70" t="s">
        <v>134</v>
      </c>
      <c r="B471" s="72" t="s">
        <v>58</v>
      </c>
      <c r="C471" s="72" t="s">
        <v>1444</v>
      </c>
      <c r="D471" s="72" t="n">
        <v>1000000303</v>
      </c>
      <c r="E471" s="73" t="s">
        <v>1445</v>
      </c>
      <c r="F471" s="74" t="n">
        <v>38465</v>
      </c>
      <c r="G471" s="67" t="str">
        <f aca="false">IF(I471&gt;0,"Targeted Dealer","-")</f>
        <v>Targeted Dealer</v>
      </c>
      <c r="H471" s="67"/>
      <c r="I471" s="68" t="n">
        <v>15</v>
      </c>
      <c r="J471" s="68" t="n">
        <f aca="false">I471/$J$1*($J$1-$E$1)</f>
        <v>15</v>
      </c>
      <c r="K471" s="69" t="n">
        <v>14</v>
      </c>
      <c r="L471" s="69" t="n">
        <f aca="false">I471-K471</f>
        <v>1</v>
      </c>
      <c r="M471" s="69" t="n">
        <f aca="false">IFERROR((K471/J471%),"-")</f>
        <v>93.3333333333333</v>
      </c>
      <c r="N471" s="97" t="n">
        <v>10.5</v>
      </c>
      <c r="O471" s="98" t="str">
        <f aca="false">IF(F471&lt;=$P$2,"DEC","")</f>
        <v>DEC</v>
      </c>
      <c r="P471" s="97" t="n">
        <v>10.5</v>
      </c>
      <c r="Q471" s="99" t="n">
        <f aca="false">K471-P471</f>
        <v>3.5</v>
      </c>
      <c r="R471" s="98" t="n">
        <f aca="false">IFERROR(IF(O471="Dec",(K471/P471-1))," ")</f>
        <v>0.333333333333333</v>
      </c>
      <c r="S471" s="100" t="str">
        <f aca="false">IF(N471&gt;0,IF(O471="","-",IF(R471&lt;0%,"DEGROWTH","GROWTH")))</f>
        <v>GROWTH</v>
      </c>
      <c r="T471" s="69" t="n">
        <v>17.5</v>
      </c>
      <c r="U471" s="101" t="str">
        <f aca="false">IF(F471&lt;=$V$2,"jAN","")</f>
        <v>jAN</v>
      </c>
      <c r="V471" s="97" t="n">
        <v>17.5</v>
      </c>
      <c r="W471" s="102" t="n">
        <f aca="false">K471-V471</f>
        <v>-3.5</v>
      </c>
      <c r="X471" s="103" t="n">
        <f aca="false">IFERROR(IF(U471="Jan",(K471/V471-1)),0)</f>
        <v>-0.2</v>
      </c>
      <c r="Y471" s="104" t="str">
        <f aca="false">IF(T471&gt;0,IF(U471="","-",IF(X471&lt;0%,"DEGROWTH","GROWTH")))</f>
        <v>DEGROWTH</v>
      </c>
      <c r="Z471" s="75" t="n">
        <v>0</v>
      </c>
      <c r="AA471" s="70"/>
      <c r="AB471" s="70" t="s">
        <v>134</v>
      </c>
      <c r="AC471" s="3"/>
    </row>
    <row r="472" customFormat="false" ht="14.25" hidden="false" customHeight="true" outlineLevel="0" collapsed="false">
      <c r="A472" s="70" t="s">
        <v>134</v>
      </c>
      <c r="B472" s="72" t="s">
        <v>58</v>
      </c>
      <c r="C472" s="72" t="s">
        <v>1446</v>
      </c>
      <c r="D472" s="72" t="n">
        <v>1000000305</v>
      </c>
      <c r="E472" s="73" t="s">
        <v>1447</v>
      </c>
      <c r="F472" s="74" t="n">
        <v>41870</v>
      </c>
      <c r="G472" s="67" t="str">
        <f aca="false">IF(I472&gt;0,"Targeted Dealer","-")</f>
        <v>Targeted Dealer</v>
      </c>
      <c r="H472" s="67"/>
      <c r="I472" s="68" t="n">
        <v>420</v>
      </c>
      <c r="J472" s="68" t="n">
        <f aca="false">I472/$J$1*($J$1-$E$1)</f>
        <v>420</v>
      </c>
      <c r="K472" s="69" t="n">
        <v>365</v>
      </c>
      <c r="L472" s="69" t="n">
        <f aca="false">I472-K472</f>
        <v>55</v>
      </c>
      <c r="M472" s="69" t="n">
        <f aca="false">IFERROR((K472/J472%),"-")</f>
        <v>86.9047619047619</v>
      </c>
      <c r="N472" s="97" t="n">
        <v>413.5</v>
      </c>
      <c r="O472" s="98" t="str">
        <f aca="false">IF(F472&lt;=$P$2,"DEC","")</f>
        <v>DEC</v>
      </c>
      <c r="P472" s="97" t="n">
        <v>413.5</v>
      </c>
      <c r="Q472" s="99" t="n">
        <f aca="false">K472-P472</f>
        <v>-48.5</v>
      </c>
      <c r="R472" s="98" t="n">
        <f aca="false">IFERROR(IF(O472="Dec",(K472/P472-1))," ")</f>
        <v>-0.117291414752116</v>
      </c>
      <c r="S472" s="100" t="str">
        <f aca="false">IF(N472&gt;0,IF(O472="","-",IF(R472&lt;0%,"DEGROWTH","GROWTH")))</f>
        <v>DEGROWTH</v>
      </c>
      <c r="T472" s="69" t="n">
        <v>365.5</v>
      </c>
      <c r="U472" s="101" t="str">
        <f aca="false">IF(F472&lt;=$V$2,"jAN","")</f>
        <v>jAN</v>
      </c>
      <c r="V472" s="97" t="n">
        <v>365.5</v>
      </c>
      <c r="W472" s="102" t="n">
        <f aca="false">K472-V472</f>
        <v>-0.5</v>
      </c>
      <c r="X472" s="103" t="n">
        <f aca="false">IFERROR(IF(U472="Jan",(K472/V472-1)),0)</f>
        <v>-0.00136798905608759</v>
      </c>
      <c r="Y472" s="104" t="str">
        <f aca="false">IF(T472&gt;0,IF(U472="","-",IF(X472&lt;0%,"DEGROWTH","GROWTH")))</f>
        <v>DEGROWTH</v>
      </c>
      <c r="Z472" s="75" t="n">
        <v>0</v>
      </c>
      <c r="AA472" s="70"/>
      <c r="AB472" s="70" t="s">
        <v>134</v>
      </c>
      <c r="AC472" s="3"/>
    </row>
    <row r="473" customFormat="false" ht="14.25" hidden="false" customHeight="true" outlineLevel="0" collapsed="false">
      <c r="A473" s="70" t="s">
        <v>134</v>
      </c>
      <c r="B473" s="72" t="s">
        <v>61</v>
      </c>
      <c r="C473" s="72" t="s">
        <v>1448</v>
      </c>
      <c r="D473" s="72" t="n">
        <v>1000000182</v>
      </c>
      <c r="E473" s="73" t="s">
        <v>1449</v>
      </c>
      <c r="F473" s="74" t="n">
        <v>38408</v>
      </c>
      <c r="G473" s="67" t="str">
        <f aca="false">IF(I473&gt;0,"Targeted Dealer","-")</f>
        <v>Targeted Dealer</v>
      </c>
      <c r="H473" s="67"/>
      <c r="I473" s="68" t="n">
        <v>60</v>
      </c>
      <c r="J473" s="68" t="n">
        <f aca="false">I473/$J$1*($J$1-$E$1)</f>
        <v>60</v>
      </c>
      <c r="K473" s="69" t="n">
        <v>60</v>
      </c>
      <c r="L473" s="69" t="n">
        <f aca="false">I473-K473</f>
        <v>0</v>
      </c>
      <c r="M473" s="69" t="n">
        <f aca="false">IFERROR((K473/J473%),"-")</f>
        <v>100</v>
      </c>
      <c r="N473" s="97" t="n">
        <v>40</v>
      </c>
      <c r="O473" s="98" t="str">
        <f aca="false">IF(F473&lt;=$P$2,"DEC","")</f>
        <v>DEC</v>
      </c>
      <c r="P473" s="97" t="n">
        <v>40</v>
      </c>
      <c r="Q473" s="99" t="n">
        <f aca="false">K473-P473</f>
        <v>20</v>
      </c>
      <c r="R473" s="98" t="n">
        <f aca="false">IFERROR(IF(O473="Dec",(K473/P473-1))," ")</f>
        <v>0.5</v>
      </c>
      <c r="S473" s="100" t="str">
        <f aca="false">IF(N473&gt;0,IF(O473="","-",IF(R473&lt;0%,"DEGROWTH","GROWTH")))</f>
        <v>GROWTH</v>
      </c>
      <c r="T473" s="69" t="n">
        <v>80</v>
      </c>
      <c r="U473" s="101" t="str">
        <f aca="false">IF(F473&lt;=$V$2,"jAN","")</f>
        <v>jAN</v>
      </c>
      <c r="V473" s="97" t="n">
        <v>80</v>
      </c>
      <c r="W473" s="102" t="n">
        <f aca="false">K473-V473</f>
        <v>-20</v>
      </c>
      <c r="X473" s="103" t="n">
        <f aca="false">IFERROR(IF(U473="Jan",(K473/V473-1)),0)</f>
        <v>-0.25</v>
      </c>
      <c r="Y473" s="104" t="str">
        <f aca="false">IF(T473&gt;0,IF(U473="","-",IF(X473&lt;0%,"DEGROWTH","GROWTH")))</f>
        <v>DEGROWTH</v>
      </c>
      <c r="Z473" s="75" t="n">
        <v>0</v>
      </c>
      <c r="AA473" s="70"/>
      <c r="AB473" s="70" t="s">
        <v>134</v>
      </c>
      <c r="AC473" s="3"/>
    </row>
    <row r="474" customFormat="false" ht="14.25" hidden="false" customHeight="true" outlineLevel="0" collapsed="false">
      <c r="A474" s="70" t="s">
        <v>134</v>
      </c>
      <c r="B474" s="72" t="s">
        <v>61</v>
      </c>
      <c r="C474" s="72" t="s">
        <v>1450</v>
      </c>
      <c r="D474" s="72" t="n">
        <v>1000000184</v>
      </c>
      <c r="E474" s="73" t="s">
        <v>1451</v>
      </c>
      <c r="F474" s="74" t="n">
        <v>38408</v>
      </c>
      <c r="G474" s="67" t="str">
        <f aca="false">IF(I474&gt;0,"Targeted Dealer","-")</f>
        <v>Targeted Dealer</v>
      </c>
      <c r="H474" s="67"/>
      <c r="I474" s="68" t="n">
        <v>1200</v>
      </c>
      <c r="J474" s="68" t="n">
        <f aca="false">I474/$J$1*($J$1-$E$1)</f>
        <v>1200</v>
      </c>
      <c r="K474" s="69" t="n">
        <v>985</v>
      </c>
      <c r="L474" s="69" t="n">
        <f aca="false">I474-K474</f>
        <v>215</v>
      </c>
      <c r="M474" s="69" t="n">
        <f aca="false">IFERROR((K474/J474%),"-")</f>
        <v>82.0833333333333</v>
      </c>
      <c r="N474" s="97" t="n">
        <v>1097.5</v>
      </c>
      <c r="O474" s="98" t="str">
        <f aca="false">IF(F474&lt;=$P$2,"DEC","")</f>
        <v>DEC</v>
      </c>
      <c r="P474" s="97" t="n">
        <v>1097.5</v>
      </c>
      <c r="Q474" s="99" t="n">
        <f aca="false">K474-P474</f>
        <v>-112.5</v>
      </c>
      <c r="R474" s="98" t="n">
        <f aca="false">IFERROR(IF(O474="Dec",(K474/P474-1))," ")</f>
        <v>-0.10250569476082</v>
      </c>
      <c r="S474" s="100" t="str">
        <f aca="false">IF(N474&gt;0,IF(O474="","-",IF(R474&lt;0%,"DEGROWTH","GROWTH")))</f>
        <v>DEGROWTH</v>
      </c>
      <c r="T474" s="69" t="n">
        <v>1110.5</v>
      </c>
      <c r="U474" s="101" t="str">
        <f aca="false">IF(F474&lt;=$V$2,"jAN","")</f>
        <v>jAN</v>
      </c>
      <c r="V474" s="97" t="n">
        <v>1110.5</v>
      </c>
      <c r="W474" s="102" t="n">
        <f aca="false">K474-V474</f>
        <v>-125.5</v>
      </c>
      <c r="X474" s="103" t="n">
        <f aca="false">IFERROR(IF(U474="Jan",(K474/V474-1)),0)</f>
        <v>-0.113012156686177</v>
      </c>
      <c r="Y474" s="104" t="str">
        <f aca="false">IF(T474&gt;0,IF(U474="","-",IF(X474&lt;0%,"DEGROWTH","GROWTH")))</f>
        <v>DEGROWTH</v>
      </c>
      <c r="Z474" s="75" t="n">
        <v>0</v>
      </c>
      <c r="AA474" s="70"/>
      <c r="AB474" s="70" t="s">
        <v>134</v>
      </c>
      <c r="AC474" s="3"/>
    </row>
    <row r="475" customFormat="false" ht="14.25" hidden="false" customHeight="true" outlineLevel="0" collapsed="false">
      <c r="A475" s="70" t="s">
        <v>134</v>
      </c>
      <c r="B475" s="72" t="s">
        <v>61</v>
      </c>
      <c r="C475" s="72" t="s">
        <v>1452</v>
      </c>
      <c r="D475" s="72" t="n">
        <v>1000000171</v>
      </c>
      <c r="E475" s="73" t="s">
        <v>1453</v>
      </c>
      <c r="F475" s="74" t="n">
        <v>38750</v>
      </c>
      <c r="G475" s="67" t="str">
        <f aca="false">IF(I475&gt;0,"Targeted Dealer","-")</f>
        <v>Targeted Dealer</v>
      </c>
      <c r="H475" s="67"/>
      <c r="I475" s="68" t="n">
        <v>150</v>
      </c>
      <c r="J475" s="68" t="n">
        <f aca="false">I475/$J$1*($J$1-$E$1)</f>
        <v>150</v>
      </c>
      <c r="K475" s="69" t="n">
        <v>89.5</v>
      </c>
      <c r="L475" s="69" t="n">
        <f aca="false">I475-K475</f>
        <v>60.5</v>
      </c>
      <c r="M475" s="69" t="n">
        <f aca="false">IFERROR((K475/J475%),"-")</f>
        <v>59.6666666666667</v>
      </c>
      <c r="N475" s="97" t="n">
        <v>124.5</v>
      </c>
      <c r="O475" s="98" t="str">
        <f aca="false">IF(F475&lt;=$P$2,"DEC","")</f>
        <v>DEC</v>
      </c>
      <c r="P475" s="97" t="n">
        <v>124.5</v>
      </c>
      <c r="Q475" s="99" t="n">
        <f aca="false">K475-P475</f>
        <v>-35</v>
      </c>
      <c r="R475" s="98" t="n">
        <f aca="false">IFERROR(IF(O475="Dec",(K475/P475-1))," ")</f>
        <v>-0.281124497991968</v>
      </c>
      <c r="S475" s="100" t="str">
        <f aca="false">IF(N475&gt;0,IF(O475="","-",IF(R475&lt;0%,"DEGROWTH","GROWTH")))</f>
        <v>DEGROWTH</v>
      </c>
      <c r="T475" s="69" t="n">
        <v>77.5</v>
      </c>
      <c r="U475" s="101" t="str">
        <f aca="false">IF(F475&lt;=$V$2,"jAN","")</f>
        <v>jAN</v>
      </c>
      <c r="V475" s="97" t="n">
        <v>77.5</v>
      </c>
      <c r="W475" s="102" t="n">
        <f aca="false">K475-V475</f>
        <v>12</v>
      </c>
      <c r="X475" s="103" t="n">
        <f aca="false">IFERROR(IF(U475="Jan",(K475/V475-1)),0)</f>
        <v>0.154838709677419</v>
      </c>
      <c r="Y475" s="104" t="str">
        <f aca="false">IF(T475&gt;0,IF(U475="","-",IF(X475&lt;0%,"DEGROWTH","GROWTH")))</f>
        <v>GROWTH</v>
      </c>
      <c r="Z475" s="75" t="n">
        <v>0</v>
      </c>
      <c r="AA475" s="70"/>
      <c r="AB475" s="70" t="s">
        <v>134</v>
      </c>
      <c r="AC475" s="3"/>
    </row>
    <row r="476" customFormat="false" ht="14.25" hidden="false" customHeight="true" outlineLevel="0" collapsed="false">
      <c r="A476" s="70" t="s">
        <v>134</v>
      </c>
      <c r="B476" s="72" t="s">
        <v>61</v>
      </c>
      <c r="C476" s="72" t="s">
        <v>1454</v>
      </c>
      <c r="D476" s="72" t="n">
        <v>1000000176</v>
      </c>
      <c r="E476" s="73" t="s">
        <v>1455</v>
      </c>
      <c r="F476" s="74" t="n">
        <v>38750</v>
      </c>
      <c r="G476" s="67" t="str">
        <f aca="false">IF(I476&gt;0,"Targeted Dealer","-")</f>
        <v>-</v>
      </c>
      <c r="H476" s="67"/>
      <c r="I476" s="68" t="n">
        <v>0</v>
      </c>
      <c r="J476" s="68" t="n">
        <f aca="false">I476/$J$1*($J$1-$E$1)</f>
        <v>0</v>
      </c>
      <c r="K476" s="69" t="n">
        <v>19.5</v>
      </c>
      <c r="L476" s="69" t="n">
        <f aca="false">I476-K476</f>
        <v>-19.5</v>
      </c>
      <c r="M476" s="69" t="str">
        <f aca="false">IFERROR((K476/J476%),"-")</f>
        <v>-</v>
      </c>
      <c r="N476" s="97" t="n">
        <v>0</v>
      </c>
      <c r="O476" s="98" t="str">
        <f aca="false">IF(F476&lt;=$P$2,"DEC","")</f>
        <v>DEC</v>
      </c>
      <c r="P476" s="97" t="n">
        <v>0</v>
      </c>
      <c r="Q476" s="99" t="n">
        <f aca="false">K476-P476</f>
        <v>19.5</v>
      </c>
      <c r="R476" s="98" t="str">
        <f aca="false">IFERROR(IF(O476="Dec",(K476/P476-1))," ")</f>
        <v> </v>
      </c>
      <c r="S476" s="105" t="b">
        <f aca="false">IF(N476&gt;0,IF(O476="","-",IF(R476&lt;0%,"DEGROWTH","GROWTH")))</f>
        <v>0</v>
      </c>
      <c r="T476" s="69" t="n">
        <v>25.5</v>
      </c>
      <c r="U476" s="101" t="str">
        <f aca="false">IF(F476&lt;=$V$2,"jAN","")</f>
        <v>jAN</v>
      </c>
      <c r="V476" s="97" t="n">
        <v>25.5</v>
      </c>
      <c r="W476" s="102" t="n">
        <f aca="false">K476-V476</f>
        <v>-6</v>
      </c>
      <c r="X476" s="103" t="n">
        <f aca="false">IFERROR(IF(U476="Jan",(K476/V476-1)),0)</f>
        <v>-0.235294117647059</v>
      </c>
      <c r="Y476" s="104" t="str">
        <f aca="false">IF(T476&gt;0,IF(U476="","-",IF(X476&lt;0%,"DEGROWTH","GROWTH")))</f>
        <v>DEGROWTH</v>
      </c>
      <c r="Z476" s="75" t="n">
        <v>1</v>
      </c>
      <c r="AA476" s="70"/>
      <c r="AB476" s="70" t="s">
        <v>134</v>
      </c>
      <c r="AC476" s="3"/>
    </row>
    <row r="477" customFormat="false" ht="14.25" hidden="false" customHeight="true" outlineLevel="0" collapsed="false">
      <c r="A477" s="70" t="s">
        <v>134</v>
      </c>
      <c r="B477" s="72" t="s">
        <v>61</v>
      </c>
      <c r="C477" s="72" t="s">
        <v>1456</v>
      </c>
      <c r="D477" s="72" t="n">
        <v>1000000185</v>
      </c>
      <c r="E477" s="73" t="s">
        <v>1457</v>
      </c>
      <c r="F477" s="74" t="n">
        <v>41758</v>
      </c>
      <c r="G477" s="67" t="str">
        <f aca="false">IF(I477&gt;0,"Targeted Dealer","-")</f>
        <v>Targeted Dealer</v>
      </c>
      <c r="H477" s="67"/>
      <c r="I477" s="68" t="n">
        <v>25</v>
      </c>
      <c r="J477" s="68" t="n">
        <f aca="false">I477/$J$1*($J$1-$E$1)</f>
        <v>25</v>
      </c>
      <c r="K477" s="69" t="n">
        <v>37.5</v>
      </c>
      <c r="L477" s="69" t="n">
        <f aca="false">I477-K477</f>
        <v>-12.5</v>
      </c>
      <c r="M477" s="69" t="n">
        <f aca="false">IFERROR((K477/J477%),"-")</f>
        <v>150</v>
      </c>
      <c r="N477" s="97" t="n">
        <v>25</v>
      </c>
      <c r="O477" s="98" t="str">
        <f aca="false">IF(F477&lt;=$P$2,"DEC","")</f>
        <v>DEC</v>
      </c>
      <c r="P477" s="97" t="n">
        <v>25</v>
      </c>
      <c r="Q477" s="99" t="n">
        <f aca="false">K477-P477</f>
        <v>12.5</v>
      </c>
      <c r="R477" s="98" t="n">
        <f aca="false">IFERROR(IF(O477="Dec",(K477/P477-1))," ")</f>
        <v>0.5</v>
      </c>
      <c r="S477" s="100" t="str">
        <f aca="false">IF(N477&gt;0,IF(O477="","-",IF(R477&lt;0%,"DEGROWTH","GROWTH")))</f>
        <v>GROWTH</v>
      </c>
      <c r="T477" s="69" t="n">
        <v>70</v>
      </c>
      <c r="U477" s="101" t="str">
        <f aca="false">IF(F477&lt;=$V$2,"jAN","")</f>
        <v>jAN</v>
      </c>
      <c r="V477" s="97" t="n">
        <v>70</v>
      </c>
      <c r="W477" s="102" t="n">
        <f aca="false">K477-V477</f>
        <v>-32.5</v>
      </c>
      <c r="X477" s="103" t="n">
        <f aca="false">IFERROR(IF(U477="Jan",(K477/V477-1)),0)</f>
        <v>-0.464285714285714</v>
      </c>
      <c r="Y477" s="104" t="str">
        <f aca="false">IF(T477&gt;0,IF(U477="","-",IF(X477&lt;0%,"DEGROWTH","GROWTH")))</f>
        <v>DEGROWTH</v>
      </c>
      <c r="Z477" s="75" t="n">
        <v>0</v>
      </c>
      <c r="AA477" s="70"/>
      <c r="AB477" s="70" t="s">
        <v>134</v>
      </c>
      <c r="AC477" s="3"/>
    </row>
    <row r="478" customFormat="false" ht="14.25" hidden="false" customHeight="true" outlineLevel="0" collapsed="false">
      <c r="A478" s="70" t="s">
        <v>134</v>
      </c>
      <c r="B478" s="72" t="s">
        <v>61</v>
      </c>
      <c r="C478" s="72" t="s">
        <v>1458</v>
      </c>
      <c r="D478" s="72" t="n">
        <v>1000000196</v>
      </c>
      <c r="E478" s="73" t="s">
        <v>1459</v>
      </c>
      <c r="F478" s="74" t="n">
        <v>41768</v>
      </c>
      <c r="G478" s="67" t="str">
        <f aca="false">IF(I478&gt;0,"Targeted Dealer","-")</f>
        <v>Targeted Dealer</v>
      </c>
      <c r="H478" s="67"/>
      <c r="I478" s="68" t="n">
        <v>25</v>
      </c>
      <c r="J478" s="68" t="n">
        <f aca="false">I478/$J$1*($J$1-$E$1)</f>
        <v>25</v>
      </c>
      <c r="K478" s="69" t="n">
        <v>24.5</v>
      </c>
      <c r="L478" s="69" t="n">
        <f aca="false">I478-K478</f>
        <v>0.5</v>
      </c>
      <c r="M478" s="69" t="n">
        <f aca="false">IFERROR((K478/J478%),"-")</f>
        <v>98</v>
      </c>
      <c r="N478" s="97" t="n">
        <v>25</v>
      </c>
      <c r="O478" s="98" t="str">
        <f aca="false">IF(F478&lt;=$P$2,"DEC","")</f>
        <v>DEC</v>
      </c>
      <c r="P478" s="97" t="n">
        <v>25</v>
      </c>
      <c r="Q478" s="99" t="n">
        <f aca="false">K478-P478</f>
        <v>-0.5</v>
      </c>
      <c r="R478" s="98" t="n">
        <f aca="false">IFERROR(IF(O478="Dec",(K478/P478-1))," ")</f>
        <v>-0.02</v>
      </c>
      <c r="S478" s="100" t="str">
        <f aca="false">IF(N478&gt;0,IF(O478="","-",IF(R478&lt;0%,"DEGROWTH","GROWTH")))</f>
        <v>DEGROWTH</v>
      </c>
      <c r="T478" s="69" t="n">
        <v>13</v>
      </c>
      <c r="U478" s="101" t="str">
        <f aca="false">IF(F478&lt;=$V$2,"jAN","")</f>
        <v>jAN</v>
      </c>
      <c r="V478" s="97" t="n">
        <v>13</v>
      </c>
      <c r="W478" s="102" t="n">
        <f aca="false">K478-V478</f>
        <v>11.5</v>
      </c>
      <c r="X478" s="103" t="n">
        <f aca="false">IFERROR(IF(U478="Jan",(K478/V478-1)),0)</f>
        <v>0.884615384615385</v>
      </c>
      <c r="Y478" s="104" t="str">
        <f aca="false">IF(T478&gt;0,IF(U478="","-",IF(X478&lt;0%,"DEGROWTH","GROWTH")))</f>
        <v>GROWTH</v>
      </c>
      <c r="Z478" s="75" t="n">
        <v>0</v>
      </c>
      <c r="AA478" s="70"/>
      <c r="AB478" s="70" t="s">
        <v>134</v>
      </c>
      <c r="AC478" s="3"/>
    </row>
    <row r="479" customFormat="false" ht="14.25" hidden="false" customHeight="true" outlineLevel="0" collapsed="false">
      <c r="A479" s="70" t="s">
        <v>134</v>
      </c>
      <c r="B479" s="72" t="s">
        <v>61</v>
      </c>
      <c r="C479" s="72" t="s">
        <v>1460</v>
      </c>
      <c r="D479" s="72" t="n">
        <v>1000000177</v>
      </c>
      <c r="E479" s="73" t="s">
        <v>1461</v>
      </c>
      <c r="F479" s="74" t="n">
        <v>41912</v>
      </c>
      <c r="G479" s="67" t="str">
        <f aca="false">IF(I479&gt;0,"Targeted Dealer","-")</f>
        <v>Targeted Dealer</v>
      </c>
      <c r="H479" s="67"/>
      <c r="I479" s="68" t="n">
        <v>450</v>
      </c>
      <c r="J479" s="68" t="n">
        <f aca="false">I479/$J$1*($J$1-$E$1)</f>
        <v>450</v>
      </c>
      <c r="K479" s="69" t="n">
        <v>379.5</v>
      </c>
      <c r="L479" s="69" t="n">
        <f aca="false">I479-K479</f>
        <v>70.5</v>
      </c>
      <c r="M479" s="69" t="n">
        <f aca="false">IFERROR((K479/J479%),"-")</f>
        <v>84.3333333333333</v>
      </c>
      <c r="N479" s="97" t="n">
        <v>400</v>
      </c>
      <c r="O479" s="98" t="str">
        <f aca="false">IF(F479&lt;=$P$2,"DEC","")</f>
        <v>DEC</v>
      </c>
      <c r="P479" s="97" t="n">
        <v>400</v>
      </c>
      <c r="Q479" s="99" t="n">
        <f aca="false">K479-P479</f>
        <v>-20.5</v>
      </c>
      <c r="R479" s="98" t="n">
        <f aca="false">IFERROR(IF(O479="Dec",(K479/P479-1))," ")</f>
        <v>-0.05125</v>
      </c>
      <c r="S479" s="100" t="str">
        <f aca="false">IF(N479&gt;0,IF(O479="","-",IF(R479&lt;0%,"DEGROWTH","GROWTH")))</f>
        <v>DEGROWTH</v>
      </c>
      <c r="T479" s="69" t="n">
        <v>404.5</v>
      </c>
      <c r="U479" s="101" t="str">
        <f aca="false">IF(F479&lt;=$V$2,"jAN","")</f>
        <v>jAN</v>
      </c>
      <c r="V479" s="97" t="n">
        <v>404.5</v>
      </c>
      <c r="W479" s="102" t="n">
        <f aca="false">K479-V479</f>
        <v>-25</v>
      </c>
      <c r="X479" s="103" t="n">
        <f aca="false">IFERROR(IF(U479="Jan",(K479/V479-1)),0)</f>
        <v>-0.0618046971569839</v>
      </c>
      <c r="Y479" s="104" t="str">
        <f aca="false">IF(T479&gt;0,IF(U479="","-",IF(X479&lt;0%,"DEGROWTH","GROWTH")))</f>
        <v>DEGROWTH</v>
      </c>
      <c r="Z479" s="75" t="n">
        <v>0</v>
      </c>
      <c r="AA479" s="70"/>
      <c r="AB479" s="70" t="s">
        <v>134</v>
      </c>
      <c r="AC479" s="3"/>
    </row>
    <row r="480" customFormat="false" ht="14.25" hidden="false" customHeight="true" outlineLevel="0" collapsed="false">
      <c r="A480" s="70" t="s">
        <v>134</v>
      </c>
      <c r="B480" s="72" t="s">
        <v>61</v>
      </c>
      <c r="C480" s="72" t="s">
        <v>1462</v>
      </c>
      <c r="D480" s="72" t="n">
        <v>1000000194</v>
      </c>
      <c r="E480" s="73" t="s">
        <v>1463</v>
      </c>
      <c r="F480" s="74" t="n">
        <v>42228</v>
      </c>
      <c r="G480" s="67" t="str">
        <f aca="false">IF(I480&gt;0,"Targeted Dealer","-")</f>
        <v>Targeted Dealer</v>
      </c>
      <c r="H480" s="67"/>
      <c r="I480" s="68" t="n">
        <v>380</v>
      </c>
      <c r="J480" s="68" t="n">
        <f aca="false">I480/$J$1*($J$1-$E$1)</f>
        <v>380</v>
      </c>
      <c r="K480" s="69" t="n">
        <v>391</v>
      </c>
      <c r="L480" s="69" t="n">
        <f aca="false">I480-K480</f>
        <v>-11</v>
      </c>
      <c r="M480" s="69" t="n">
        <f aca="false">IFERROR((K480/J480%),"-")</f>
        <v>102.894736842105</v>
      </c>
      <c r="N480" s="97" t="n">
        <v>275.5</v>
      </c>
      <c r="O480" s="98" t="str">
        <f aca="false">IF(F480&lt;=$P$2,"DEC","")</f>
        <v>DEC</v>
      </c>
      <c r="P480" s="97" t="n">
        <v>275.5</v>
      </c>
      <c r="Q480" s="99" t="n">
        <f aca="false">K480-P480</f>
        <v>115.5</v>
      </c>
      <c r="R480" s="98" t="n">
        <f aca="false">IFERROR(IF(O480="Dec",(K480/P480-1))," ")</f>
        <v>0.41923774954628</v>
      </c>
      <c r="S480" s="100" t="str">
        <f aca="false">IF(N480&gt;0,IF(O480="","-",IF(R480&lt;0%,"DEGROWTH","GROWTH")))</f>
        <v>GROWTH</v>
      </c>
      <c r="T480" s="69" t="n">
        <v>366.5</v>
      </c>
      <c r="U480" s="101" t="str">
        <f aca="false">IF(F480&lt;=$V$2,"jAN","")</f>
        <v>jAN</v>
      </c>
      <c r="V480" s="97" t="n">
        <v>366.5</v>
      </c>
      <c r="W480" s="102" t="n">
        <f aca="false">K480-V480</f>
        <v>24.5</v>
      </c>
      <c r="X480" s="103" t="n">
        <f aca="false">IFERROR(IF(U480="Jan",(K480/V480-1)),0)</f>
        <v>0.0668485675306958</v>
      </c>
      <c r="Y480" s="104" t="str">
        <f aca="false">IF(T480&gt;0,IF(U480="","-",IF(X480&lt;0%,"DEGROWTH","GROWTH")))</f>
        <v>GROWTH</v>
      </c>
      <c r="Z480" s="75" t="n">
        <v>0</v>
      </c>
      <c r="AA480" s="70"/>
      <c r="AB480" s="70" t="s">
        <v>134</v>
      </c>
      <c r="AC480" s="3"/>
    </row>
    <row r="481" customFormat="false" ht="14.25" hidden="false" customHeight="true" outlineLevel="0" collapsed="false">
      <c r="A481" s="70" t="s">
        <v>134</v>
      </c>
      <c r="B481" s="72" t="s">
        <v>61</v>
      </c>
      <c r="C481" s="72" t="s">
        <v>1464</v>
      </c>
      <c r="D481" s="72" t="n">
        <v>1000000189</v>
      </c>
      <c r="E481" s="73" t="s">
        <v>1465</v>
      </c>
      <c r="F481" s="74" t="n">
        <v>42280</v>
      </c>
      <c r="G481" s="67" t="str">
        <f aca="false">IF(I481&gt;0,"Targeted Dealer","-")</f>
        <v>Targeted Dealer</v>
      </c>
      <c r="H481" s="67"/>
      <c r="I481" s="68" t="n">
        <v>25</v>
      </c>
      <c r="J481" s="68" t="n">
        <f aca="false">I481/$J$1*($J$1-$E$1)</f>
        <v>25</v>
      </c>
      <c r="K481" s="69" t="n">
        <v>27.5</v>
      </c>
      <c r="L481" s="69" t="n">
        <f aca="false">I481-K481</f>
        <v>-2.5</v>
      </c>
      <c r="M481" s="69" t="n">
        <f aca="false">IFERROR((K481/J481%),"-")</f>
        <v>110</v>
      </c>
      <c r="N481" s="97" t="n">
        <v>27.5</v>
      </c>
      <c r="O481" s="98" t="str">
        <f aca="false">IF(F481&lt;=$P$2,"DEC","")</f>
        <v>DEC</v>
      </c>
      <c r="P481" s="97" t="n">
        <v>27.5</v>
      </c>
      <c r="Q481" s="99" t="n">
        <f aca="false">K481-P481</f>
        <v>0</v>
      </c>
      <c r="R481" s="98" t="n">
        <f aca="false">IFERROR(IF(O481="Dec",(K481/P481-1))," ")</f>
        <v>0</v>
      </c>
      <c r="S481" s="100" t="str">
        <f aca="false">IF(N481&gt;0,IF(O481="","-",IF(R481&lt;0%,"DEGROWTH","GROWTH")))</f>
        <v>GROWTH</v>
      </c>
      <c r="T481" s="69" t="n">
        <v>50</v>
      </c>
      <c r="U481" s="101" t="str">
        <f aca="false">IF(F481&lt;=$V$2,"jAN","")</f>
        <v>jAN</v>
      </c>
      <c r="V481" s="97" t="n">
        <v>50</v>
      </c>
      <c r="W481" s="102" t="n">
        <f aca="false">K481-V481</f>
        <v>-22.5</v>
      </c>
      <c r="X481" s="103" t="n">
        <f aca="false">IFERROR(IF(U481="Jan",(K481/V481-1)),0)</f>
        <v>-0.45</v>
      </c>
      <c r="Y481" s="104" t="str">
        <f aca="false">IF(T481&gt;0,IF(U481="","-",IF(X481&lt;0%,"DEGROWTH","GROWTH")))</f>
        <v>DEGROWTH</v>
      </c>
      <c r="Z481" s="75" t="n">
        <v>1</v>
      </c>
      <c r="AA481" s="70"/>
      <c r="AB481" s="70" t="s">
        <v>134</v>
      </c>
      <c r="AC481" s="3"/>
    </row>
    <row r="482" customFormat="false" ht="14.25" hidden="false" customHeight="true" outlineLevel="0" collapsed="false">
      <c r="A482" s="70" t="s">
        <v>134</v>
      </c>
      <c r="B482" s="72" t="s">
        <v>61</v>
      </c>
      <c r="C482" s="72" t="s">
        <v>1466</v>
      </c>
      <c r="D482" s="72" t="n">
        <v>1000000181</v>
      </c>
      <c r="E482" s="73" t="s">
        <v>1467</v>
      </c>
      <c r="F482" s="74" t="n">
        <v>42889</v>
      </c>
      <c r="G482" s="67" t="str">
        <f aca="false">IF(I482&gt;0,"Targeted Dealer","-")</f>
        <v>Targeted Dealer</v>
      </c>
      <c r="H482" s="67"/>
      <c r="I482" s="68" t="n">
        <v>120</v>
      </c>
      <c r="J482" s="68" t="n">
        <f aca="false">I482/$J$1*($J$1-$E$1)</f>
        <v>120</v>
      </c>
      <c r="K482" s="69" t="n">
        <v>38.5</v>
      </c>
      <c r="L482" s="69" t="n">
        <f aca="false">I482-K482</f>
        <v>81.5</v>
      </c>
      <c r="M482" s="69" t="n">
        <f aca="false">IFERROR((K482/J482%),"-")</f>
        <v>32.0833333333333</v>
      </c>
      <c r="N482" s="97" t="n">
        <v>110.5</v>
      </c>
      <c r="O482" s="98" t="str">
        <f aca="false">IF(F482&lt;=$P$2,"DEC","")</f>
        <v>DEC</v>
      </c>
      <c r="P482" s="97" t="n">
        <v>110.5</v>
      </c>
      <c r="Q482" s="99" t="n">
        <f aca="false">K482-P482</f>
        <v>-72</v>
      </c>
      <c r="R482" s="98" t="n">
        <f aca="false">IFERROR(IF(O482="Dec",(K482/P482-1))," ")</f>
        <v>-0.65158371040724</v>
      </c>
      <c r="S482" s="100" t="str">
        <f aca="false">IF(N482&gt;0,IF(O482="","-",IF(R482&lt;0%,"DEGROWTH","GROWTH")))</f>
        <v>DEGROWTH</v>
      </c>
      <c r="T482" s="69" t="n">
        <v>97.5</v>
      </c>
      <c r="U482" s="101" t="str">
        <f aca="false">IF(F482&lt;=$V$2,"jAN","")</f>
        <v>jAN</v>
      </c>
      <c r="V482" s="97" t="n">
        <v>97.5</v>
      </c>
      <c r="W482" s="102" t="n">
        <f aca="false">K482-V482</f>
        <v>-59</v>
      </c>
      <c r="X482" s="103" t="n">
        <f aca="false">IFERROR(IF(U482="Jan",(K482/V482-1)),0)</f>
        <v>-0.605128205128205</v>
      </c>
      <c r="Y482" s="104" t="str">
        <f aca="false">IF(T482&gt;0,IF(U482="","-",IF(X482&lt;0%,"DEGROWTH","GROWTH")))</f>
        <v>DEGROWTH</v>
      </c>
      <c r="Z482" s="75" t="n">
        <v>0</v>
      </c>
      <c r="AA482" s="70"/>
      <c r="AB482" s="70" t="s">
        <v>134</v>
      </c>
      <c r="AC482" s="3"/>
    </row>
    <row r="483" customFormat="false" ht="14.25" hidden="false" customHeight="true" outlineLevel="0" collapsed="false">
      <c r="A483" s="70" t="s">
        <v>134</v>
      </c>
      <c r="B483" s="72" t="s">
        <v>61</v>
      </c>
      <c r="C483" s="72" t="s">
        <v>1468</v>
      </c>
      <c r="D483" s="72" t="n">
        <v>1000000178</v>
      </c>
      <c r="E483" s="73" t="s">
        <v>1469</v>
      </c>
      <c r="F483" s="74" t="n">
        <v>42921</v>
      </c>
      <c r="G483" s="67" t="str">
        <f aca="false">IF(I483&gt;0,"Targeted Dealer","-")</f>
        <v>Targeted Dealer</v>
      </c>
      <c r="H483" s="67"/>
      <c r="I483" s="68" t="n">
        <v>25</v>
      </c>
      <c r="J483" s="68" t="n">
        <f aca="false">I483/$J$1*($J$1-$E$1)</f>
        <v>25</v>
      </c>
      <c r="K483" s="69" t="n">
        <v>0</v>
      </c>
      <c r="L483" s="69" t="n">
        <f aca="false">I483-K483</f>
        <v>25</v>
      </c>
      <c r="M483" s="69" t="n">
        <f aca="false">IFERROR((K483/J483%),"-")</f>
        <v>0</v>
      </c>
      <c r="N483" s="97" t="n">
        <v>12.5</v>
      </c>
      <c r="O483" s="98" t="str">
        <f aca="false">IF(F483&lt;=$P$2,"DEC","")</f>
        <v>DEC</v>
      </c>
      <c r="P483" s="97" t="n">
        <v>12.5</v>
      </c>
      <c r="Q483" s="99" t="n">
        <f aca="false">K483-P483</f>
        <v>-12.5</v>
      </c>
      <c r="R483" s="98" t="n">
        <f aca="false">IFERROR(IF(O483="Dec",(K483/P483-1))," ")</f>
        <v>-1</v>
      </c>
      <c r="S483" s="100" t="str">
        <f aca="false">IF(N483&gt;0,IF(O483="","-",IF(R483&lt;0%,"DEGROWTH","GROWTH")))</f>
        <v>DEGROWTH</v>
      </c>
      <c r="T483" s="69" t="n">
        <v>0</v>
      </c>
      <c r="U483" s="101" t="str">
        <f aca="false">IF(F483&lt;=$V$2,"jAN","")</f>
        <v>jAN</v>
      </c>
      <c r="V483" s="97" t="n">
        <v>0</v>
      </c>
      <c r="W483" s="102" t="n">
        <f aca="false">K483-V483</f>
        <v>0</v>
      </c>
      <c r="X483" s="103" t="n">
        <f aca="false">IFERROR(IF(U483="Jan",(K483/V483-1)),0)</f>
        <v>0</v>
      </c>
      <c r="Y483" s="106" t="b">
        <f aca="false">IF(T483&gt;0,IF(U483="","-",IF(X483&lt;0%,"DEGROWTH","GROWTH")))</f>
        <v>0</v>
      </c>
      <c r="Z483" s="75" t="n">
        <v>0</v>
      </c>
      <c r="AA483" s="70"/>
      <c r="AB483" s="70" t="s">
        <v>134</v>
      </c>
      <c r="AC483" s="3"/>
    </row>
    <row r="484" customFormat="false" ht="14.25" hidden="false" customHeight="true" outlineLevel="0" collapsed="false">
      <c r="A484" s="70" t="s">
        <v>134</v>
      </c>
      <c r="B484" s="72" t="s">
        <v>61</v>
      </c>
      <c r="C484" s="72" t="s">
        <v>1470</v>
      </c>
      <c r="D484" s="72" t="n">
        <v>1000000190</v>
      </c>
      <c r="E484" s="73" t="s">
        <v>1471</v>
      </c>
      <c r="F484" s="74" t="n">
        <v>43066</v>
      </c>
      <c r="G484" s="67" t="str">
        <f aca="false">IF(I484&gt;0,"Targeted Dealer","-")</f>
        <v>Targeted Dealer</v>
      </c>
      <c r="H484" s="67"/>
      <c r="I484" s="68" t="n">
        <v>80</v>
      </c>
      <c r="J484" s="68" t="n">
        <f aca="false">I484/$J$1*($J$1-$E$1)</f>
        <v>80</v>
      </c>
      <c r="K484" s="69" t="n">
        <v>90.5</v>
      </c>
      <c r="L484" s="69" t="n">
        <f aca="false">I484-K484</f>
        <v>-10.5</v>
      </c>
      <c r="M484" s="69" t="n">
        <f aca="false">IFERROR((K484/J484%),"-")</f>
        <v>113.125</v>
      </c>
      <c r="N484" s="97" t="n">
        <v>141</v>
      </c>
      <c r="O484" s="98" t="str">
        <f aca="false">IF(F484&lt;=$P$2,"DEC","")</f>
        <v>DEC</v>
      </c>
      <c r="P484" s="97" t="n">
        <v>141</v>
      </c>
      <c r="Q484" s="99" t="n">
        <f aca="false">K484-P484</f>
        <v>-50.5</v>
      </c>
      <c r="R484" s="98" t="n">
        <f aca="false">IFERROR(IF(O484="Dec",(K484/P484-1))," ")</f>
        <v>-0.358156028368794</v>
      </c>
      <c r="S484" s="100" t="str">
        <f aca="false">IF(N484&gt;0,IF(O484="","-",IF(R484&lt;0%,"DEGROWTH","GROWTH")))</f>
        <v>DEGROWTH</v>
      </c>
      <c r="T484" s="69" t="n">
        <v>36.5</v>
      </c>
      <c r="U484" s="101" t="str">
        <f aca="false">IF(F484&lt;=$V$2,"jAN","")</f>
        <v>jAN</v>
      </c>
      <c r="V484" s="97" t="n">
        <v>36.5</v>
      </c>
      <c r="W484" s="102" t="n">
        <f aca="false">K484-V484</f>
        <v>54</v>
      </c>
      <c r="X484" s="103" t="n">
        <f aca="false">IFERROR(IF(U484="Jan",(K484/V484-1)),0)</f>
        <v>1.47945205479452</v>
      </c>
      <c r="Y484" s="104" t="str">
        <f aca="false">IF(T484&gt;0,IF(U484="","-",IF(X484&lt;0%,"DEGROWTH","GROWTH")))</f>
        <v>GROWTH</v>
      </c>
      <c r="Z484" s="75" t="n">
        <v>0</v>
      </c>
      <c r="AA484" s="70"/>
      <c r="AB484" s="70" t="s">
        <v>134</v>
      </c>
      <c r="AC484" s="3"/>
    </row>
    <row r="485" customFormat="false" ht="14.25" hidden="false" customHeight="true" outlineLevel="0" collapsed="false">
      <c r="A485" s="70" t="s">
        <v>134</v>
      </c>
      <c r="B485" s="72" t="s">
        <v>61</v>
      </c>
      <c r="C485" s="72" t="s">
        <v>1472</v>
      </c>
      <c r="D485" s="72" t="n">
        <v>1000000168</v>
      </c>
      <c r="E485" s="73" t="s">
        <v>1473</v>
      </c>
      <c r="F485" s="74" t="n">
        <v>43147</v>
      </c>
      <c r="G485" s="67" t="str">
        <f aca="false">IF(I485&gt;0,"Targeted Dealer","-")</f>
        <v>Targeted Dealer</v>
      </c>
      <c r="H485" s="67"/>
      <c r="I485" s="68" t="n">
        <v>200</v>
      </c>
      <c r="J485" s="68" t="n">
        <f aca="false">I485/$J$1*($J$1-$E$1)</f>
        <v>200</v>
      </c>
      <c r="K485" s="69" t="n">
        <v>162.5</v>
      </c>
      <c r="L485" s="69" t="n">
        <f aca="false">I485-K485</f>
        <v>37.5</v>
      </c>
      <c r="M485" s="69" t="n">
        <f aca="false">IFERROR((K485/J485%),"-")</f>
        <v>81.25</v>
      </c>
      <c r="N485" s="97" t="n">
        <v>99.5</v>
      </c>
      <c r="O485" s="98" t="str">
        <f aca="false">IF(F485&lt;=$P$2,"DEC","")</f>
        <v>DEC</v>
      </c>
      <c r="P485" s="97" t="n">
        <v>99.5</v>
      </c>
      <c r="Q485" s="99" t="n">
        <f aca="false">K485-P485</f>
        <v>63</v>
      </c>
      <c r="R485" s="98" t="n">
        <f aca="false">IFERROR(IF(O485="Dec",(K485/P485-1))," ")</f>
        <v>0.633165829145729</v>
      </c>
      <c r="S485" s="100" t="str">
        <f aca="false">IF(N485&gt;0,IF(O485="","-",IF(R485&lt;0%,"DEGROWTH","GROWTH")))</f>
        <v>GROWTH</v>
      </c>
      <c r="T485" s="69" t="n">
        <v>260</v>
      </c>
      <c r="U485" s="101" t="str">
        <f aca="false">IF(F485&lt;=$V$2,"jAN","")</f>
        <v>jAN</v>
      </c>
      <c r="V485" s="97" t="n">
        <v>260</v>
      </c>
      <c r="W485" s="102" t="n">
        <f aca="false">K485-V485</f>
        <v>-97.5</v>
      </c>
      <c r="X485" s="103" t="n">
        <f aca="false">IFERROR(IF(U485="Jan",(K485/V485-1)),0)</f>
        <v>-0.375</v>
      </c>
      <c r="Y485" s="104" t="str">
        <f aca="false">IF(T485&gt;0,IF(U485="","-",IF(X485&lt;0%,"DEGROWTH","GROWTH")))</f>
        <v>DEGROWTH</v>
      </c>
      <c r="Z485" s="75" t="n">
        <v>0</v>
      </c>
      <c r="AA485" s="70"/>
      <c r="AB485" s="70" t="s">
        <v>134</v>
      </c>
      <c r="AC485" s="3"/>
    </row>
    <row r="486" customFormat="false" ht="14.25" hidden="false" customHeight="true" outlineLevel="0" collapsed="false">
      <c r="A486" s="70" t="s">
        <v>134</v>
      </c>
      <c r="B486" s="72" t="s">
        <v>61</v>
      </c>
      <c r="C486" s="72" t="s">
        <v>1474</v>
      </c>
      <c r="D486" s="72" t="n">
        <v>1000000172</v>
      </c>
      <c r="E486" s="73" t="s">
        <v>1475</v>
      </c>
      <c r="F486" s="74" t="n">
        <v>43282</v>
      </c>
      <c r="G486" s="67" t="str">
        <f aca="false">IF(I486&gt;0,"Targeted Dealer","-")</f>
        <v>Targeted Dealer</v>
      </c>
      <c r="H486" s="67"/>
      <c r="I486" s="68" t="n">
        <v>700</v>
      </c>
      <c r="J486" s="68" t="n">
        <f aca="false">I486/$J$1*($J$1-$E$1)</f>
        <v>700</v>
      </c>
      <c r="K486" s="69" t="n">
        <v>633.8</v>
      </c>
      <c r="L486" s="69" t="n">
        <f aca="false">I486-K486</f>
        <v>66.2000000000001</v>
      </c>
      <c r="M486" s="69" t="n">
        <f aca="false">IFERROR((K486/J486%),"-")</f>
        <v>90.5428571428571</v>
      </c>
      <c r="N486" s="97" t="n">
        <v>588</v>
      </c>
      <c r="O486" s="98" t="str">
        <f aca="false">IF(F486&lt;=$P$2,"DEC","")</f>
        <v>DEC</v>
      </c>
      <c r="P486" s="97" t="n">
        <v>588</v>
      </c>
      <c r="Q486" s="99" t="n">
        <f aca="false">K486-P486</f>
        <v>45.8</v>
      </c>
      <c r="R486" s="98" t="n">
        <f aca="false">IFERROR(IF(O486="Dec",(K486/P486-1))," ")</f>
        <v>0.077891156462585</v>
      </c>
      <c r="S486" s="100" t="str">
        <f aca="false">IF(N486&gt;0,IF(O486="","-",IF(R486&lt;0%,"DEGROWTH","GROWTH")))</f>
        <v>GROWTH</v>
      </c>
      <c r="T486" s="69" t="n">
        <v>727</v>
      </c>
      <c r="U486" s="101" t="str">
        <f aca="false">IF(F486&lt;=$V$2,"jAN","")</f>
        <v>jAN</v>
      </c>
      <c r="V486" s="97" t="n">
        <v>727</v>
      </c>
      <c r="W486" s="102" t="n">
        <f aca="false">K486-V486</f>
        <v>-93.2000000000001</v>
      </c>
      <c r="X486" s="103" t="n">
        <f aca="false">IFERROR(IF(U486="Jan",(K486/V486-1)),0)</f>
        <v>-0.128198074277854</v>
      </c>
      <c r="Y486" s="104" t="str">
        <f aca="false">IF(T486&gt;0,IF(U486="","-",IF(X486&lt;0%,"DEGROWTH","GROWTH")))</f>
        <v>DEGROWTH</v>
      </c>
      <c r="Z486" s="75" t="n">
        <v>0</v>
      </c>
      <c r="AA486" s="70"/>
      <c r="AB486" s="70" t="s">
        <v>134</v>
      </c>
      <c r="AC486" s="3"/>
    </row>
    <row r="487" customFormat="false" ht="14.25" hidden="false" customHeight="true" outlineLevel="0" collapsed="false">
      <c r="A487" s="70" t="s">
        <v>134</v>
      </c>
      <c r="B487" s="72" t="s">
        <v>61</v>
      </c>
      <c r="C487" s="72" t="s">
        <v>1476</v>
      </c>
      <c r="D487" s="72" t="n">
        <v>1000000195</v>
      </c>
      <c r="E487" s="73" t="s">
        <v>1477</v>
      </c>
      <c r="F487" s="74" t="n">
        <v>43282</v>
      </c>
      <c r="G487" s="67" t="str">
        <f aca="false">IF(I487&gt;0,"Targeted Dealer","-")</f>
        <v>Targeted Dealer</v>
      </c>
      <c r="H487" s="67"/>
      <c r="I487" s="68" t="n">
        <v>180</v>
      </c>
      <c r="J487" s="68" t="n">
        <f aca="false">I487/$J$1*($J$1-$E$1)</f>
        <v>180</v>
      </c>
      <c r="K487" s="69" t="n">
        <v>155.5</v>
      </c>
      <c r="L487" s="69" t="n">
        <f aca="false">I487-K487</f>
        <v>24.5</v>
      </c>
      <c r="M487" s="69" t="n">
        <f aca="false">IFERROR((K487/J487%),"-")</f>
        <v>86.3888888888889</v>
      </c>
      <c r="N487" s="97" t="n">
        <v>133</v>
      </c>
      <c r="O487" s="98" t="str">
        <f aca="false">IF(F487&lt;=$P$2,"DEC","")</f>
        <v>DEC</v>
      </c>
      <c r="P487" s="97" t="n">
        <v>133</v>
      </c>
      <c r="Q487" s="99" t="n">
        <f aca="false">K487-P487</f>
        <v>22.5</v>
      </c>
      <c r="R487" s="98" t="n">
        <f aca="false">IFERROR(IF(O487="Dec",(K487/P487-1))," ")</f>
        <v>0.169172932330827</v>
      </c>
      <c r="S487" s="100" t="str">
        <f aca="false">IF(N487&gt;0,IF(O487="","-",IF(R487&lt;0%,"DEGROWTH","GROWTH")))</f>
        <v>GROWTH</v>
      </c>
      <c r="T487" s="69" t="n">
        <v>167.5</v>
      </c>
      <c r="U487" s="101" t="str">
        <f aca="false">IF(F487&lt;=$V$2,"jAN","")</f>
        <v>jAN</v>
      </c>
      <c r="V487" s="97" t="n">
        <v>167.5</v>
      </c>
      <c r="W487" s="102" t="n">
        <f aca="false">K487-V487</f>
        <v>-12</v>
      </c>
      <c r="X487" s="103" t="n">
        <f aca="false">IFERROR(IF(U487="Jan",(K487/V487-1)),0)</f>
        <v>-0.0716417910447761</v>
      </c>
      <c r="Y487" s="104" t="str">
        <f aca="false">IF(T487&gt;0,IF(U487="","-",IF(X487&lt;0%,"DEGROWTH","GROWTH")))</f>
        <v>DEGROWTH</v>
      </c>
      <c r="Z487" s="75" t="n">
        <v>0</v>
      </c>
      <c r="AA487" s="70"/>
      <c r="AB487" s="70" t="s">
        <v>134</v>
      </c>
      <c r="AC487" s="3"/>
    </row>
    <row r="488" customFormat="false" ht="14.25" hidden="false" customHeight="true" outlineLevel="0" collapsed="false">
      <c r="A488" s="70" t="s">
        <v>134</v>
      </c>
      <c r="B488" s="72" t="s">
        <v>61</v>
      </c>
      <c r="C488" s="72" t="s">
        <v>1478</v>
      </c>
      <c r="D488" s="72" t="n">
        <v>1000000170</v>
      </c>
      <c r="E488" s="73" t="s">
        <v>1479</v>
      </c>
      <c r="F488" s="74" t="n">
        <v>43295</v>
      </c>
      <c r="G488" s="67" t="str">
        <f aca="false">IF(I488&gt;0,"Targeted Dealer","-")</f>
        <v>Targeted Dealer</v>
      </c>
      <c r="H488" s="67"/>
      <c r="I488" s="68" t="n">
        <v>260</v>
      </c>
      <c r="J488" s="68" t="n">
        <f aca="false">I488/$J$1*($J$1-$E$1)</f>
        <v>260</v>
      </c>
      <c r="K488" s="69" t="n">
        <v>215</v>
      </c>
      <c r="L488" s="69" t="n">
        <f aca="false">I488-K488</f>
        <v>45</v>
      </c>
      <c r="M488" s="69" t="n">
        <f aca="false">IFERROR((K488/J488%),"-")</f>
        <v>82.6923076923077</v>
      </c>
      <c r="N488" s="97" t="n">
        <v>224</v>
      </c>
      <c r="O488" s="98" t="str">
        <f aca="false">IF(F488&lt;=$P$2,"DEC","")</f>
        <v>DEC</v>
      </c>
      <c r="P488" s="97" t="n">
        <v>224</v>
      </c>
      <c r="Q488" s="99" t="n">
        <f aca="false">K488-P488</f>
        <v>-9</v>
      </c>
      <c r="R488" s="98" t="n">
        <f aca="false">IFERROR(IF(O488="Dec",(K488/P488-1))," ")</f>
        <v>-0.0401785714285714</v>
      </c>
      <c r="S488" s="100" t="str">
        <f aca="false">IF(N488&gt;0,IF(O488="","-",IF(R488&lt;0%,"DEGROWTH","GROWTH")))</f>
        <v>DEGROWTH</v>
      </c>
      <c r="T488" s="69" t="n">
        <v>262</v>
      </c>
      <c r="U488" s="101" t="str">
        <f aca="false">IF(F488&lt;=$V$2,"jAN","")</f>
        <v>jAN</v>
      </c>
      <c r="V488" s="97" t="n">
        <v>262</v>
      </c>
      <c r="W488" s="102" t="n">
        <f aca="false">K488-V488</f>
        <v>-47</v>
      </c>
      <c r="X488" s="103" t="n">
        <f aca="false">IFERROR(IF(U488="Jan",(K488/V488-1)),0)</f>
        <v>-0.179389312977099</v>
      </c>
      <c r="Y488" s="104" t="str">
        <f aca="false">IF(T488&gt;0,IF(U488="","-",IF(X488&lt;0%,"DEGROWTH","GROWTH")))</f>
        <v>DEGROWTH</v>
      </c>
      <c r="Z488" s="75" t="n">
        <v>0</v>
      </c>
      <c r="AA488" s="70"/>
      <c r="AB488" s="70" t="s">
        <v>134</v>
      </c>
      <c r="AC488" s="3"/>
    </row>
    <row r="489" customFormat="false" ht="14.25" hidden="false" customHeight="true" outlineLevel="0" collapsed="false">
      <c r="A489" s="70" t="s">
        <v>134</v>
      </c>
      <c r="B489" s="72" t="s">
        <v>61</v>
      </c>
      <c r="C489" s="72" t="s">
        <v>1480</v>
      </c>
      <c r="D489" s="72" t="n">
        <v>1000000179</v>
      </c>
      <c r="E489" s="73" t="s">
        <v>1481</v>
      </c>
      <c r="F489" s="74" t="n">
        <v>44208</v>
      </c>
      <c r="G489" s="67" t="str">
        <f aca="false">IF(I489&gt;0,"Targeted Dealer","-")</f>
        <v>Targeted Dealer</v>
      </c>
      <c r="H489" s="67"/>
      <c r="I489" s="68" t="n">
        <v>150</v>
      </c>
      <c r="J489" s="68" t="n">
        <f aca="false">I489/$J$1*($J$1-$E$1)</f>
        <v>150</v>
      </c>
      <c r="K489" s="69" t="n">
        <v>104</v>
      </c>
      <c r="L489" s="69" t="n">
        <f aca="false">I489-K489</f>
        <v>46</v>
      </c>
      <c r="M489" s="69" t="n">
        <f aca="false">IFERROR((K489/J489%),"-")</f>
        <v>69.3333333333333</v>
      </c>
      <c r="N489" s="97" t="n">
        <v>217.5</v>
      </c>
      <c r="O489" s="98" t="str">
        <f aca="false">IF(F489&lt;=$P$2,"DEC","")</f>
        <v>DEC</v>
      </c>
      <c r="P489" s="97" t="n">
        <v>217.5</v>
      </c>
      <c r="Q489" s="99" t="n">
        <f aca="false">K489-P489</f>
        <v>-113.5</v>
      </c>
      <c r="R489" s="98" t="n">
        <f aca="false">IFERROR(IF(O489="Dec",(K489/P489-1))," ")</f>
        <v>-0.52183908045977</v>
      </c>
      <c r="S489" s="100" t="str">
        <f aca="false">IF(N489&gt;0,IF(O489="","-",IF(R489&lt;0%,"DEGROWTH","GROWTH")))</f>
        <v>DEGROWTH</v>
      </c>
      <c r="T489" s="69" t="n">
        <v>147.5</v>
      </c>
      <c r="U489" s="101" t="str">
        <f aca="false">IF(F489&lt;=$V$2,"jAN","")</f>
        <v>jAN</v>
      </c>
      <c r="V489" s="97" t="n">
        <v>147.5</v>
      </c>
      <c r="W489" s="102" t="n">
        <f aca="false">K489-V489</f>
        <v>-43.5</v>
      </c>
      <c r="X489" s="103" t="n">
        <f aca="false">IFERROR(IF(U489="Jan",(K489/V489-1)),0)</f>
        <v>-0.294915254237288</v>
      </c>
      <c r="Y489" s="104" t="str">
        <f aca="false">IF(T489&gt;0,IF(U489="","-",IF(X489&lt;0%,"DEGROWTH","GROWTH")))</f>
        <v>DEGROWTH</v>
      </c>
      <c r="Z489" s="75" t="n">
        <v>0</v>
      </c>
      <c r="AA489" s="70"/>
      <c r="AB489" s="70" t="s">
        <v>134</v>
      </c>
      <c r="AC489" s="3"/>
    </row>
    <row r="490" customFormat="false" ht="14.25" hidden="false" customHeight="true" outlineLevel="0" collapsed="false">
      <c r="A490" s="70" t="s">
        <v>134</v>
      </c>
      <c r="B490" s="72" t="s">
        <v>61</v>
      </c>
      <c r="C490" s="72" t="s">
        <v>1482</v>
      </c>
      <c r="D490" s="72" t="n">
        <v>1000000183</v>
      </c>
      <c r="E490" s="73" t="s">
        <v>1483</v>
      </c>
      <c r="F490" s="74" t="n">
        <v>44240</v>
      </c>
      <c r="G490" s="67" t="str">
        <f aca="false">IF(I490&gt;0,"Targeted Dealer","-")</f>
        <v>Targeted Dealer</v>
      </c>
      <c r="H490" s="67"/>
      <c r="I490" s="68" t="n">
        <v>25</v>
      </c>
      <c r="J490" s="68" t="n">
        <f aca="false">I490/$J$1*($J$1-$E$1)</f>
        <v>25</v>
      </c>
      <c r="K490" s="69" t="n">
        <v>7.5</v>
      </c>
      <c r="L490" s="69" t="n">
        <f aca="false">I490-K490</f>
        <v>17.5</v>
      </c>
      <c r="M490" s="69" t="n">
        <f aca="false">IFERROR((K490/J490%),"-")</f>
        <v>30</v>
      </c>
      <c r="N490" s="97" t="n">
        <v>7.5</v>
      </c>
      <c r="O490" s="98" t="str">
        <f aca="false">IF(F490&lt;=$P$2,"DEC","")</f>
        <v>DEC</v>
      </c>
      <c r="P490" s="97" t="n">
        <v>7.5</v>
      </c>
      <c r="Q490" s="99" t="n">
        <f aca="false">K490-P490</f>
        <v>0</v>
      </c>
      <c r="R490" s="98" t="n">
        <f aca="false">IFERROR(IF(O490="Dec",(K490/P490-1))," ")</f>
        <v>0</v>
      </c>
      <c r="S490" s="100" t="str">
        <f aca="false">IF(N490&gt;0,IF(O490="","-",IF(R490&lt;0%,"DEGROWTH","GROWTH")))</f>
        <v>GROWTH</v>
      </c>
      <c r="T490" s="69" t="n">
        <v>0</v>
      </c>
      <c r="U490" s="101" t="str">
        <f aca="false">IF(F490&lt;=$V$2,"jAN","")</f>
        <v>jAN</v>
      </c>
      <c r="V490" s="97" t="n">
        <v>0</v>
      </c>
      <c r="W490" s="102" t="n">
        <f aca="false">K490-V490</f>
        <v>7.5</v>
      </c>
      <c r="X490" s="103" t="n">
        <f aca="false">IFERROR(IF(U490="Jan",(K490/V490-1)),0)</f>
        <v>0</v>
      </c>
      <c r="Y490" s="106" t="b">
        <f aca="false">IF(T490&gt;0,IF(U490="","-",IF(X490&lt;0%,"DEGROWTH","GROWTH")))</f>
        <v>0</v>
      </c>
      <c r="Z490" s="75" t="n">
        <v>1</v>
      </c>
      <c r="AA490" s="70"/>
      <c r="AB490" s="70" t="s">
        <v>134</v>
      </c>
      <c r="AC490" s="3"/>
    </row>
    <row r="491" customFormat="false" ht="14.25" hidden="false" customHeight="true" outlineLevel="0" collapsed="false">
      <c r="A491" s="70" t="s">
        <v>134</v>
      </c>
      <c r="B491" s="72" t="s">
        <v>61</v>
      </c>
      <c r="C491" s="72" t="s">
        <v>1484</v>
      </c>
      <c r="D491" s="72" t="n">
        <v>1000000174</v>
      </c>
      <c r="E491" s="73" t="s">
        <v>1485</v>
      </c>
      <c r="F491" s="74" t="n">
        <v>44441</v>
      </c>
      <c r="G491" s="67" t="str">
        <f aca="false">IF(I491&gt;0,"Targeted Dealer","-")</f>
        <v>Targeted Dealer</v>
      </c>
      <c r="H491" s="67"/>
      <c r="I491" s="68" t="n">
        <v>76</v>
      </c>
      <c r="J491" s="68" t="n">
        <f aca="false">I491/$J$1*($J$1-$E$1)</f>
        <v>76</v>
      </c>
      <c r="K491" s="69" t="n">
        <v>64</v>
      </c>
      <c r="L491" s="69" t="n">
        <f aca="false">I491-K491</f>
        <v>12</v>
      </c>
      <c r="M491" s="69" t="n">
        <f aca="false">IFERROR((K491/J491%),"-")</f>
        <v>84.2105263157895</v>
      </c>
      <c r="N491" s="97" t="n">
        <v>64</v>
      </c>
      <c r="O491" s="98" t="str">
        <f aca="false">IF(F491&lt;=$P$2,"DEC","")</f>
        <v>DEC</v>
      </c>
      <c r="P491" s="97" t="n">
        <v>64</v>
      </c>
      <c r="Q491" s="99" t="n">
        <f aca="false">K491-P491</f>
        <v>0</v>
      </c>
      <c r="R491" s="98" t="n">
        <f aca="false">IFERROR(IF(O491="Dec",(K491/P491-1))," ")</f>
        <v>0</v>
      </c>
      <c r="S491" s="100" t="str">
        <f aca="false">IF(N491&gt;0,IF(O491="","-",IF(R491&lt;0%,"DEGROWTH","GROWTH")))</f>
        <v>GROWTH</v>
      </c>
      <c r="T491" s="69" t="n">
        <v>64</v>
      </c>
      <c r="U491" s="101" t="str">
        <f aca="false">IF(F491&lt;=$V$2,"jAN","")</f>
        <v>jAN</v>
      </c>
      <c r="V491" s="97" t="n">
        <v>64</v>
      </c>
      <c r="W491" s="102" t="n">
        <f aca="false">K491-V491</f>
        <v>0</v>
      </c>
      <c r="X491" s="103" t="n">
        <f aca="false">IFERROR(IF(U491="Jan",(K491/V491-1)),0)</f>
        <v>0</v>
      </c>
      <c r="Y491" s="104" t="str">
        <f aca="false">IF(T491&gt;0,IF(U491="","-",IF(X491&lt;0%,"DEGROWTH","GROWTH")))</f>
        <v>GROWTH</v>
      </c>
      <c r="Z491" s="75" t="n">
        <v>0</v>
      </c>
      <c r="AA491" s="70"/>
      <c r="AB491" s="70" t="s">
        <v>134</v>
      </c>
      <c r="AC491" s="3"/>
    </row>
    <row r="492" customFormat="false" ht="14.25" hidden="false" customHeight="true" outlineLevel="0" collapsed="false">
      <c r="A492" s="70" t="s">
        <v>134</v>
      </c>
      <c r="B492" s="72" t="s">
        <v>61</v>
      </c>
      <c r="C492" s="72" t="s">
        <v>1486</v>
      </c>
      <c r="D492" s="72" t="n">
        <v>1000002402</v>
      </c>
      <c r="E492" s="73" t="s">
        <v>1487</v>
      </c>
      <c r="F492" s="74" t="n">
        <v>44559</v>
      </c>
      <c r="G492" s="67" t="str">
        <f aca="false">IF(I492&gt;0,"Targeted Dealer","-")</f>
        <v>Targeted Dealer</v>
      </c>
      <c r="H492" s="67"/>
      <c r="I492" s="68" t="n">
        <v>80</v>
      </c>
      <c r="J492" s="68" t="n">
        <f aca="false">I492/$J$1*($J$1-$E$1)</f>
        <v>80</v>
      </c>
      <c r="K492" s="69" t="n">
        <v>72.5</v>
      </c>
      <c r="L492" s="69" t="n">
        <f aca="false">I492-K492</f>
        <v>7.5</v>
      </c>
      <c r="M492" s="69" t="n">
        <f aca="false">IFERROR((K492/J492%),"-")</f>
        <v>90.625</v>
      </c>
      <c r="N492" s="97" t="n">
        <v>65</v>
      </c>
      <c r="O492" s="98" t="str">
        <f aca="false">IF(F492&lt;=$P$2,"DEC","")</f>
        <v>DEC</v>
      </c>
      <c r="P492" s="97" t="n">
        <v>65</v>
      </c>
      <c r="Q492" s="99" t="n">
        <f aca="false">K492-P492</f>
        <v>7.5</v>
      </c>
      <c r="R492" s="98" t="n">
        <f aca="false">IFERROR(IF(O492="Dec",(K492/P492-1))," ")</f>
        <v>0.115384615384615</v>
      </c>
      <c r="S492" s="100" t="str">
        <f aca="false">IF(N492&gt;0,IF(O492="","-",IF(R492&lt;0%,"DEGROWTH","GROWTH")))</f>
        <v>GROWTH</v>
      </c>
      <c r="T492" s="69" t="n">
        <v>38</v>
      </c>
      <c r="U492" s="101" t="str">
        <f aca="false">IF(F492&lt;=$V$2,"jAN","")</f>
        <v>jAN</v>
      </c>
      <c r="V492" s="97" t="n">
        <v>38</v>
      </c>
      <c r="W492" s="102" t="n">
        <f aca="false">K492-V492</f>
        <v>34.5</v>
      </c>
      <c r="X492" s="103" t="n">
        <f aca="false">IFERROR(IF(U492="Jan",(K492/V492-1)),0)</f>
        <v>0.907894736842105</v>
      </c>
      <c r="Y492" s="104" t="str">
        <f aca="false">IF(T492&gt;0,IF(U492="","-",IF(X492&lt;0%,"DEGROWTH","GROWTH")))</f>
        <v>GROWTH</v>
      </c>
      <c r="Z492" s="75" t="n">
        <v>0</v>
      </c>
      <c r="AA492" s="70"/>
      <c r="AB492" s="70" t="s">
        <v>134</v>
      </c>
      <c r="AC492" s="3"/>
    </row>
    <row r="493" customFormat="false" ht="14.25" hidden="false" customHeight="true" outlineLevel="0" collapsed="false">
      <c r="A493" s="70" t="s">
        <v>134</v>
      </c>
      <c r="B493" s="72" t="s">
        <v>61</v>
      </c>
      <c r="C493" s="72" t="s">
        <v>1488</v>
      </c>
      <c r="D493" s="72" t="n">
        <v>1000002740</v>
      </c>
      <c r="E493" s="73" t="s">
        <v>1489</v>
      </c>
      <c r="F493" s="74" t="n">
        <v>44685</v>
      </c>
      <c r="G493" s="67" t="str">
        <f aca="false">IF(I493&gt;0,"Targeted Dealer","-")</f>
        <v>Targeted Dealer</v>
      </c>
      <c r="H493" s="67"/>
      <c r="I493" s="68" t="n">
        <v>275</v>
      </c>
      <c r="J493" s="68" t="n">
        <f aca="false">I493/$J$1*($J$1-$E$1)</f>
        <v>275</v>
      </c>
      <c r="K493" s="69" t="n">
        <v>200</v>
      </c>
      <c r="L493" s="69" t="n">
        <f aca="false">I493-K493</f>
        <v>75</v>
      </c>
      <c r="M493" s="69" t="n">
        <f aca="false">IFERROR((K493/J493%),"-")</f>
        <v>72.7272727272727</v>
      </c>
      <c r="N493" s="97" t="n">
        <v>251.5</v>
      </c>
      <c r="O493" s="98" t="str">
        <f aca="false">IF(F493&lt;=$P$2,"DEC","")</f>
        <v>DEC</v>
      </c>
      <c r="P493" s="97" t="n">
        <v>251.5</v>
      </c>
      <c r="Q493" s="99" t="n">
        <f aca="false">K493-P493</f>
        <v>-51.5</v>
      </c>
      <c r="R493" s="98" t="n">
        <f aca="false">IFERROR(IF(O493="Dec",(K493/P493-1))," ")</f>
        <v>-0.204771371769384</v>
      </c>
      <c r="S493" s="100" t="str">
        <f aca="false">IF(N493&gt;0,IF(O493="","-",IF(R493&lt;0%,"DEGROWTH","GROWTH")))</f>
        <v>DEGROWTH</v>
      </c>
      <c r="T493" s="69" t="n">
        <v>195.5</v>
      </c>
      <c r="U493" s="101" t="str">
        <f aca="false">IF(F493&lt;=$V$2,"jAN","")</f>
        <v>jAN</v>
      </c>
      <c r="V493" s="97" t="n">
        <v>195.5</v>
      </c>
      <c r="W493" s="102" t="n">
        <f aca="false">K493-V493</f>
        <v>4.5</v>
      </c>
      <c r="X493" s="103" t="n">
        <f aca="false">IFERROR(IF(U493="Jan",(K493/V493-1)),0)</f>
        <v>0.0230179028132993</v>
      </c>
      <c r="Y493" s="104" t="str">
        <f aca="false">IF(T493&gt;0,IF(U493="","-",IF(X493&lt;0%,"DEGROWTH","GROWTH")))</f>
        <v>GROWTH</v>
      </c>
      <c r="Z493" s="75" t="n">
        <v>0</v>
      </c>
      <c r="AA493" s="70"/>
      <c r="AB493" s="70" t="s">
        <v>134</v>
      </c>
      <c r="AC493" s="3"/>
    </row>
    <row r="494" customFormat="false" ht="14.25" hidden="false" customHeight="true" outlineLevel="0" collapsed="false">
      <c r="A494" s="70" t="s">
        <v>134</v>
      </c>
      <c r="B494" s="72" t="s">
        <v>61</v>
      </c>
      <c r="C494" s="72" t="s">
        <v>3913</v>
      </c>
      <c r="D494" s="72" t="n">
        <v>1000002746</v>
      </c>
      <c r="E494" s="73" t="s">
        <v>3914</v>
      </c>
      <c r="F494" s="74" t="n">
        <v>44691</v>
      </c>
      <c r="G494" s="67" t="str">
        <f aca="false">IF(I494&gt;0,"Targeted Dealer","-")</f>
        <v>Targeted Dealer</v>
      </c>
      <c r="H494" s="67"/>
      <c r="I494" s="68" t="n">
        <v>50</v>
      </c>
      <c r="J494" s="68" t="n">
        <f aca="false">I494/$J$1*($J$1-$E$1)</f>
        <v>50</v>
      </c>
      <c r="K494" s="69" t="n">
        <v>0</v>
      </c>
      <c r="L494" s="69" t="n">
        <f aca="false">I494-K494</f>
        <v>50</v>
      </c>
      <c r="M494" s="69" t="n">
        <f aca="false">IFERROR((K494/J494%),"-")</f>
        <v>0</v>
      </c>
      <c r="N494" s="97" t="n">
        <v>0</v>
      </c>
      <c r="O494" s="98" t="str">
        <f aca="false">IF(F494&lt;=$P$2,"DEC","")</f>
        <v>DEC</v>
      </c>
      <c r="P494" s="97" t="n">
        <v>0</v>
      </c>
      <c r="Q494" s="99" t="n">
        <f aca="false">K494-P494</f>
        <v>0</v>
      </c>
      <c r="R494" s="98" t="str">
        <f aca="false">IFERROR(IF(O494="Dec",(K494/P494-1))," ")</f>
        <v> </v>
      </c>
      <c r="S494" s="105" t="b">
        <f aca="false">IF(N494&gt;0,IF(O494="","-",IF(R494&lt;0%,"DEGROWTH","GROWTH")))</f>
        <v>0</v>
      </c>
      <c r="T494" s="69" t="n">
        <v>0</v>
      </c>
      <c r="U494" s="101" t="str">
        <f aca="false">IF(F494&lt;=$V$2,"jAN","")</f>
        <v>jAN</v>
      </c>
      <c r="V494" s="97" t="n">
        <v>0</v>
      </c>
      <c r="W494" s="102" t="n">
        <f aca="false">K494-V494</f>
        <v>0</v>
      </c>
      <c r="X494" s="103" t="n">
        <f aca="false">IFERROR(IF(U494="Jan",(K494/V494-1)),0)</f>
        <v>0</v>
      </c>
      <c r="Y494" s="106" t="b">
        <f aca="false">IF(T494&gt;0,IF(U494="","-",IF(X494&lt;0%,"DEGROWTH","GROWTH")))</f>
        <v>0</v>
      </c>
      <c r="Z494" s="75" t="n">
        <v>0</v>
      </c>
      <c r="AA494" s="70"/>
      <c r="AB494" s="70" t="s">
        <v>134</v>
      </c>
      <c r="AC494" s="3"/>
    </row>
    <row r="495" customFormat="false" ht="14.25" hidden="false" customHeight="true" outlineLevel="0" collapsed="false">
      <c r="A495" s="70" t="s">
        <v>134</v>
      </c>
      <c r="B495" s="72" t="s">
        <v>61</v>
      </c>
      <c r="C495" s="72" t="s">
        <v>1490</v>
      </c>
      <c r="D495" s="72" t="n">
        <v>1000002820</v>
      </c>
      <c r="E495" s="73" t="s">
        <v>1491</v>
      </c>
      <c r="F495" s="74" t="n">
        <v>44737</v>
      </c>
      <c r="G495" s="67" t="str">
        <f aca="false">IF(I495&gt;0,"Targeted Dealer","-")</f>
        <v>Targeted Dealer</v>
      </c>
      <c r="H495" s="67"/>
      <c r="I495" s="68" t="n">
        <v>150</v>
      </c>
      <c r="J495" s="68" t="n">
        <f aca="false">I495/$J$1*($J$1-$E$1)</f>
        <v>150</v>
      </c>
      <c r="K495" s="69" t="n">
        <v>107</v>
      </c>
      <c r="L495" s="69" t="n">
        <f aca="false">I495-K495</f>
        <v>43</v>
      </c>
      <c r="M495" s="69" t="n">
        <f aca="false">IFERROR((K495/J495%),"-")</f>
        <v>71.3333333333333</v>
      </c>
      <c r="N495" s="97" t="n">
        <v>70</v>
      </c>
      <c r="O495" s="98" t="str">
        <f aca="false">IF(F495&lt;=$P$2,"DEC","")</f>
        <v>DEC</v>
      </c>
      <c r="P495" s="97" t="n">
        <v>70</v>
      </c>
      <c r="Q495" s="99" t="n">
        <f aca="false">K495-P495</f>
        <v>37</v>
      </c>
      <c r="R495" s="98" t="n">
        <f aca="false">IFERROR(IF(O495="Dec",(K495/P495-1))," ")</f>
        <v>0.528571428571429</v>
      </c>
      <c r="S495" s="100" t="str">
        <f aca="false">IF(N495&gt;0,IF(O495="","-",IF(R495&lt;0%,"DEGROWTH","GROWTH")))</f>
        <v>GROWTH</v>
      </c>
      <c r="T495" s="69" t="n">
        <v>137.5</v>
      </c>
      <c r="U495" s="101" t="str">
        <f aca="false">IF(F495&lt;=$V$2,"jAN","")</f>
        <v>jAN</v>
      </c>
      <c r="V495" s="97" t="n">
        <v>137.5</v>
      </c>
      <c r="W495" s="102" t="n">
        <f aca="false">K495-V495</f>
        <v>-30.5</v>
      </c>
      <c r="X495" s="103" t="n">
        <f aca="false">IFERROR(IF(U495="Jan",(K495/V495-1)),0)</f>
        <v>-0.221818181818182</v>
      </c>
      <c r="Y495" s="104" t="str">
        <f aca="false">IF(T495&gt;0,IF(U495="","-",IF(X495&lt;0%,"DEGROWTH","GROWTH")))</f>
        <v>DEGROWTH</v>
      </c>
      <c r="Z495" s="75" t="n">
        <v>0</v>
      </c>
      <c r="AA495" s="70"/>
      <c r="AB495" s="70" t="s">
        <v>134</v>
      </c>
      <c r="AC495" s="3"/>
    </row>
    <row r="496" customFormat="false" ht="14.25" hidden="false" customHeight="true" outlineLevel="0" collapsed="false">
      <c r="A496" s="70" t="s">
        <v>134</v>
      </c>
      <c r="B496" s="72" t="s">
        <v>61</v>
      </c>
      <c r="C496" s="72" t="s">
        <v>1492</v>
      </c>
      <c r="D496" s="72" t="n">
        <v>1000003497</v>
      </c>
      <c r="E496" s="72" t="s">
        <v>1493</v>
      </c>
      <c r="F496" s="74" t="n">
        <v>44804</v>
      </c>
      <c r="G496" s="67" t="str">
        <f aca="false">IF(I496&gt;0,"Targeted Dealer","-")</f>
        <v>Targeted Dealer</v>
      </c>
      <c r="H496" s="67"/>
      <c r="I496" s="68" t="n">
        <v>25</v>
      </c>
      <c r="J496" s="68" t="n">
        <f aca="false">I496/$J$1*($J$1-$E$1)</f>
        <v>25</v>
      </c>
      <c r="K496" s="69" t="n">
        <v>25.5</v>
      </c>
      <c r="L496" s="69" t="n">
        <f aca="false">I496-K496</f>
        <v>-0.5</v>
      </c>
      <c r="M496" s="69" t="n">
        <f aca="false">IFERROR((K496/J496%),"-")</f>
        <v>102</v>
      </c>
      <c r="N496" s="97" t="n">
        <v>26</v>
      </c>
      <c r="O496" s="98" t="str">
        <f aca="false">IF(F496&lt;=$P$2,"DEC","")</f>
        <v>DEC</v>
      </c>
      <c r="P496" s="97" t="n">
        <v>26</v>
      </c>
      <c r="Q496" s="99" t="n">
        <f aca="false">K496-P496</f>
        <v>-0.5</v>
      </c>
      <c r="R496" s="98" t="n">
        <f aca="false">IFERROR(IF(O496="Dec",(K496/P496-1))," ")</f>
        <v>-0.0192307692307693</v>
      </c>
      <c r="S496" s="100" t="str">
        <f aca="false">IF(N496&gt;0,IF(O496="","-",IF(R496&lt;0%,"DEGROWTH","GROWTH")))</f>
        <v>DEGROWTH</v>
      </c>
      <c r="T496" s="69" t="n">
        <v>20</v>
      </c>
      <c r="U496" s="101" t="str">
        <f aca="false">IF(F496&lt;=$V$2,"jAN","")</f>
        <v>jAN</v>
      </c>
      <c r="V496" s="97" t="n">
        <v>20</v>
      </c>
      <c r="W496" s="102" t="n">
        <f aca="false">K496-V496</f>
        <v>5.5</v>
      </c>
      <c r="X496" s="103" t="n">
        <f aca="false">IFERROR(IF(U496="Jan",(K496/V496-1)),0)</f>
        <v>0.275</v>
      </c>
      <c r="Y496" s="104" t="str">
        <f aca="false">IF(T496&gt;0,IF(U496="","-",IF(X496&lt;0%,"DEGROWTH","GROWTH")))</f>
        <v>GROWTH</v>
      </c>
      <c r="Z496" s="75" t="n">
        <v>0</v>
      </c>
      <c r="AA496" s="70"/>
      <c r="AB496" s="70" t="s">
        <v>134</v>
      </c>
      <c r="AC496" s="3"/>
    </row>
    <row r="497" customFormat="false" ht="14.25" hidden="false" customHeight="true" outlineLevel="0" collapsed="false">
      <c r="A497" s="70" t="s">
        <v>134</v>
      </c>
      <c r="B497" s="72" t="s">
        <v>61</v>
      </c>
      <c r="C497" s="72" t="s">
        <v>1494</v>
      </c>
      <c r="D497" s="72" t="n">
        <v>1000003116</v>
      </c>
      <c r="E497" s="72" t="s">
        <v>1495</v>
      </c>
      <c r="F497" s="74" t="n">
        <v>44893</v>
      </c>
      <c r="G497" s="67" t="str">
        <f aca="false">IF(I497&gt;0,"Targeted Dealer","-")</f>
        <v>Targeted Dealer</v>
      </c>
      <c r="H497" s="67"/>
      <c r="I497" s="68" t="n">
        <v>60</v>
      </c>
      <c r="J497" s="68" t="n">
        <f aca="false">I497/$J$1*($J$1-$E$1)</f>
        <v>60</v>
      </c>
      <c r="K497" s="69" t="n">
        <v>12.5</v>
      </c>
      <c r="L497" s="69" t="n">
        <f aca="false">I497-K497</f>
        <v>47.5</v>
      </c>
      <c r="M497" s="69" t="n">
        <f aca="false">IFERROR((K497/J497%),"-")</f>
        <v>20.8333333333333</v>
      </c>
      <c r="N497" s="97" t="n">
        <v>20</v>
      </c>
      <c r="O497" s="98" t="str">
        <f aca="false">IF(F497&lt;=$P$2,"DEC","")</f>
        <v>DEC</v>
      </c>
      <c r="P497" s="97" t="n">
        <v>20</v>
      </c>
      <c r="Q497" s="99" t="n">
        <f aca="false">K497-P497</f>
        <v>-7.5</v>
      </c>
      <c r="R497" s="98" t="n">
        <f aca="false">IFERROR(IF(O497="Dec",(K497/P497-1))," ")</f>
        <v>-0.375</v>
      </c>
      <c r="S497" s="100" t="str">
        <f aca="false">IF(N497&gt;0,IF(O497="","-",IF(R497&lt;0%,"DEGROWTH","GROWTH")))</f>
        <v>DEGROWTH</v>
      </c>
      <c r="T497" s="69" t="n">
        <v>32.5</v>
      </c>
      <c r="U497" s="101" t="str">
        <f aca="false">IF(F497&lt;=$V$2,"jAN","")</f>
        <v>jAN</v>
      </c>
      <c r="V497" s="97" t="n">
        <v>32.5</v>
      </c>
      <c r="W497" s="102" t="n">
        <f aca="false">K497-V497</f>
        <v>-20</v>
      </c>
      <c r="X497" s="103" t="n">
        <f aca="false">IFERROR(IF(U497="Jan",(K497/V497-1)),0)</f>
        <v>-0.615384615384615</v>
      </c>
      <c r="Y497" s="104" t="str">
        <f aca="false">IF(T497&gt;0,IF(U497="","-",IF(X497&lt;0%,"DEGROWTH","GROWTH")))</f>
        <v>DEGROWTH</v>
      </c>
      <c r="Z497" s="75" t="n">
        <v>0</v>
      </c>
      <c r="AA497" s="70"/>
      <c r="AB497" s="70" t="s">
        <v>134</v>
      </c>
      <c r="AC497" s="3"/>
    </row>
    <row r="498" customFormat="false" ht="14.25" hidden="false" customHeight="true" outlineLevel="0" collapsed="false">
      <c r="A498" s="70" t="s">
        <v>134</v>
      </c>
      <c r="B498" s="72" t="s">
        <v>61</v>
      </c>
      <c r="C498" s="72" t="s">
        <v>1496</v>
      </c>
      <c r="D498" s="72" t="n">
        <v>1000003191</v>
      </c>
      <c r="E498" s="72" t="s">
        <v>1497</v>
      </c>
      <c r="F498" s="74" t="n">
        <v>44924</v>
      </c>
      <c r="G498" s="67" t="str">
        <f aca="false">IF(I498&gt;0,"Targeted Dealer","-")</f>
        <v>Targeted Dealer</v>
      </c>
      <c r="H498" s="67"/>
      <c r="I498" s="68" t="n">
        <v>25</v>
      </c>
      <c r="J498" s="68" t="n">
        <f aca="false">I498/$J$1*($J$1-$E$1)</f>
        <v>25</v>
      </c>
      <c r="K498" s="69" t="n">
        <v>0</v>
      </c>
      <c r="L498" s="69" t="n">
        <f aca="false">I498-K498</f>
        <v>25</v>
      </c>
      <c r="M498" s="69" t="n">
        <f aca="false">IFERROR((K498/J498%),"-")</f>
        <v>0</v>
      </c>
      <c r="N498" s="97" t="n">
        <v>12.5</v>
      </c>
      <c r="O498" s="98" t="str">
        <f aca="false">IF(F498&lt;=$P$2,"DEC","")</f>
        <v>DEC</v>
      </c>
      <c r="P498" s="97" t="n">
        <v>12.5</v>
      </c>
      <c r="Q498" s="99" t="n">
        <f aca="false">K498-P498</f>
        <v>-12.5</v>
      </c>
      <c r="R498" s="98" t="n">
        <f aca="false">IFERROR(IF(O498="Dec",(K498/P498-1))," ")</f>
        <v>-1</v>
      </c>
      <c r="S498" s="100" t="str">
        <f aca="false">IF(N498&gt;0,IF(O498="","-",IF(R498&lt;0%,"DEGROWTH","GROWTH")))</f>
        <v>DEGROWTH</v>
      </c>
      <c r="T498" s="69" t="n">
        <v>13</v>
      </c>
      <c r="U498" s="101" t="str">
        <f aca="false">IF(F498&lt;=$V$2,"jAN","")</f>
        <v>jAN</v>
      </c>
      <c r="V498" s="97" t="n">
        <v>13</v>
      </c>
      <c r="W498" s="102" t="n">
        <f aca="false">K498-V498</f>
        <v>-13</v>
      </c>
      <c r="X498" s="103" t="n">
        <f aca="false">IFERROR(IF(U498="Jan",(K498/V498-1)),0)</f>
        <v>-1</v>
      </c>
      <c r="Y498" s="104" t="str">
        <f aca="false">IF(T498&gt;0,IF(U498="","-",IF(X498&lt;0%,"DEGROWTH","GROWTH")))</f>
        <v>DEGROWTH</v>
      </c>
      <c r="Z498" s="75" t="n">
        <v>0</v>
      </c>
      <c r="AA498" s="70"/>
      <c r="AB498" s="70" t="s">
        <v>134</v>
      </c>
      <c r="AC498" s="3"/>
    </row>
    <row r="499" customFormat="false" ht="14.25" hidden="false" customHeight="true" outlineLevel="0" collapsed="false">
      <c r="A499" s="70" t="s">
        <v>134</v>
      </c>
      <c r="B499" s="72" t="s">
        <v>61</v>
      </c>
      <c r="C499" s="72" t="s">
        <v>1498</v>
      </c>
      <c r="D499" s="72" t="n">
        <v>1000003325</v>
      </c>
      <c r="E499" s="72" t="s">
        <v>1499</v>
      </c>
      <c r="F499" s="74" t="n">
        <v>44966</v>
      </c>
      <c r="G499" s="67" t="str">
        <f aca="false">IF(I499&gt;0,"Targeted Dealer","-")</f>
        <v>Targeted Dealer</v>
      </c>
      <c r="H499" s="67"/>
      <c r="I499" s="68" t="n">
        <v>100</v>
      </c>
      <c r="J499" s="68" t="n">
        <f aca="false">I499/$J$1*($J$1-$E$1)</f>
        <v>100</v>
      </c>
      <c r="K499" s="69" t="n">
        <v>160</v>
      </c>
      <c r="L499" s="69" t="n">
        <f aca="false">I499-K499</f>
        <v>-60</v>
      </c>
      <c r="M499" s="69" t="n">
        <f aca="false">IFERROR((K499/J499%),"-")</f>
        <v>160</v>
      </c>
      <c r="N499" s="97" t="n">
        <v>80</v>
      </c>
      <c r="O499" s="98" t="str">
        <f aca="false">IF(F499&lt;=$P$2,"DEC","")</f>
        <v>DEC</v>
      </c>
      <c r="P499" s="97" t="n">
        <v>80</v>
      </c>
      <c r="Q499" s="99" t="n">
        <f aca="false">K499-P499</f>
        <v>80</v>
      </c>
      <c r="R499" s="98" t="n">
        <f aca="false">IFERROR(IF(O499="Dec",(K499/P499-1))," ")</f>
        <v>1</v>
      </c>
      <c r="S499" s="100" t="str">
        <f aca="false">IF(N499&gt;0,IF(O499="","-",IF(R499&lt;0%,"DEGROWTH","GROWTH")))</f>
        <v>GROWTH</v>
      </c>
      <c r="T499" s="69" t="n">
        <v>20</v>
      </c>
      <c r="U499" s="101" t="str">
        <f aca="false">IF(F499&lt;=$V$2,"jAN","")</f>
        <v>jAN</v>
      </c>
      <c r="V499" s="97" t="n">
        <v>20</v>
      </c>
      <c r="W499" s="102" t="n">
        <f aca="false">K499-V499</f>
        <v>140</v>
      </c>
      <c r="X499" s="103" t="n">
        <f aca="false">IFERROR(IF(U499="Jan",(K499/V499-1)),0)</f>
        <v>7</v>
      </c>
      <c r="Y499" s="104" t="str">
        <f aca="false">IF(T499&gt;0,IF(U499="","-",IF(X499&lt;0%,"DEGROWTH","GROWTH")))</f>
        <v>GROWTH</v>
      </c>
      <c r="Z499" s="75" t="n">
        <v>0</v>
      </c>
      <c r="AA499" s="70"/>
      <c r="AB499" s="70" t="s">
        <v>134</v>
      </c>
      <c r="AC499" s="3"/>
    </row>
    <row r="500" customFormat="false" ht="14.25" hidden="false" customHeight="true" outlineLevel="0" collapsed="false">
      <c r="A500" s="70" t="s">
        <v>134</v>
      </c>
      <c r="B500" s="72" t="s">
        <v>61</v>
      </c>
      <c r="C500" s="72" t="s">
        <v>1500</v>
      </c>
      <c r="D500" s="72" t="n">
        <v>1000003407</v>
      </c>
      <c r="E500" s="72" t="s">
        <v>1501</v>
      </c>
      <c r="F500" s="74" t="n">
        <v>44991</v>
      </c>
      <c r="G500" s="67" t="str">
        <f aca="false">IF(I500&gt;0,"Targeted Dealer","-")</f>
        <v>Targeted Dealer</v>
      </c>
      <c r="H500" s="67"/>
      <c r="I500" s="68" t="n">
        <v>150</v>
      </c>
      <c r="J500" s="68" t="n">
        <f aca="false">I500/$J$1*($J$1-$E$1)</f>
        <v>150</v>
      </c>
      <c r="K500" s="69" t="n">
        <v>125</v>
      </c>
      <c r="L500" s="69" t="n">
        <f aca="false">I500-K500</f>
        <v>25</v>
      </c>
      <c r="M500" s="69" t="n">
        <f aca="false">IFERROR((K500/J500%),"-")</f>
        <v>83.3333333333333</v>
      </c>
      <c r="N500" s="97" t="n">
        <v>75</v>
      </c>
      <c r="O500" s="98" t="str">
        <f aca="false">IF(F500&lt;=$P$2,"DEC","")</f>
        <v>DEC</v>
      </c>
      <c r="P500" s="97" t="n">
        <v>75</v>
      </c>
      <c r="Q500" s="99" t="n">
        <f aca="false">K500-P500</f>
        <v>50</v>
      </c>
      <c r="R500" s="98" t="n">
        <f aca="false">IFERROR(IF(O500="Dec",(K500/P500-1))," ")</f>
        <v>0.666666666666667</v>
      </c>
      <c r="S500" s="100" t="str">
        <f aca="false">IF(N500&gt;0,IF(O500="","-",IF(R500&lt;0%,"DEGROWTH","GROWTH")))</f>
        <v>GROWTH</v>
      </c>
      <c r="T500" s="69" t="n">
        <v>219.5</v>
      </c>
      <c r="U500" s="101" t="str">
        <f aca="false">IF(F500&lt;=$V$2,"jAN","")</f>
        <v>jAN</v>
      </c>
      <c r="V500" s="97" t="n">
        <v>219.5</v>
      </c>
      <c r="W500" s="102" t="n">
        <f aca="false">K500-V500</f>
        <v>-94.5</v>
      </c>
      <c r="X500" s="103" t="n">
        <f aca="false">IFERROR(IF(U500="Jan",(K500/V500-1)),0)</f>
        <v>-0.430523917995444</v>
      </c>
      <c r="Y500" s="104" t="str">
        <f aca="false">IF(T500&gt;0,IF(U500="","-",IF(X500&lt;0%,"DEGROWTH","GROWTH")))</f>
        <v>DEGROWTH</v>
      </c>
      <c r="Z500" s="75" t="n">
        <v>0</v>
      </c>
      <c r="AA500" s="70"/>
      <c r="AB500" s="70" t="s">
        <v>134</v>
      </c>
      <c r="AC500" s="3"/>
    </row>
    <row r="501" customFormat="false" ht="14.25" hidden="false" customHeight="true" outlineLevel="0" collapsed="false">
      <c r="A501" s="70" t="s">
        <v>134</v>
      </c>
      <c r="B501" s="72" t="s">
        <v>61</v>
      </c>
      <c r="C501" s="72" t="s">
        <v>1502</v>
      </c>
      <c r="D501" s="72" t="n">
        <v>1000003598</v>
      </c>
      <c r="E501" s="72" t="s">
        <v>1503</v>
      </c>
      <c r="F501" s="74" t="n">
        <v>45100</v>
      </c>
      <c r="G501" s="67" t="str">
        <f aca="false">IF(I501&gt;0,"Targeted Dealer","-")</f>
        <v>Targeted Dealer</v>
      </c>
      <c r="H501" s="67"/>
      <c r="I501" s="68" t="n">
        <v>140</v>
      </c>
      <c r="J501" s="68" t="n">
        <f aca="false">I501/$J$1*($J$1-$E$1)</f>
        <v>140</v>
      </c>
      <c r="K501" s="69" t="n">
        <v>149</v>
      </c>
      <c r="L501" s="69" t="n">
        <f aca="false">I501-K501</f>
        <v>-9</v>
      </c>
      <c r="M501" s="69" t="n">
        <f aca="false">IFERROR((K501/J501%),"-")</f>
        <v>106.428571428571</v>
      </c>
      <c r="N501" s="97" t="n">
        <v>151</v>
      </c>
      <c r="O501" s="98" t="str">
        <f aca="false">IF(F501&lt;=$P$2,"DEC","")</f>
        <v>DEC</v>
      </c>
      <c r="P501" s="97" t="n">
        <v>151</v>
      </c>
      <c r="Q501" s="99" t="n">
        <f aca="false">K501-P501</f>
        <v>-2</v>
      </c>
      <c r="R501" s="98" t="n">
        <f aca="false">IFERROR(IF(O501="Dec",(K501/P501-1))," ")</f>
        <v>-0.0132450331125827</v>
      </c>
      <c r="S501" s="100" t="str">
        <f aca="false">IF(N501&gt;0,IF(O501="","-",IF(R501&lt;0%,"DEGROWTH","GROWTH")))</f>
        <v>DEGROWTH</v>
      </c>
      <c r="T501" s="69" t="n">
        <v>108.5</v>
      </c>
      <c r="U501" s="101" t="str">
        <f aca="false">IF(F501&lt;=$V$2,"jAN","")</f>
        <v>jAN</v>
      </c>
      <c r="V501" s="97" t="n">
        <v>108.5</v>
      </c>
      <c r="W501" s="102" t="n">
        <f aca="false">K501-V501</f>
        <v>40.5</v>
      </c>
      <c r="X501" s="103" t="n">
        <f aca="false">IFERROR(IF(U501="Jan",(K501/V501-1)),0)</f>
        <v>0.373271889400922</v>
      </c>
      <c r="Y501" s="104" t="str">
        <f aca="false">IF(T501&gt;0,IF(U501="","-",IF(X501&lt;0%,"DEGROWTH","GROWTH")))</f>
        <v>GROWTH</v>
      </c>
      <c r="Z501" s="75" t="n">
        <v>0</v>
      </c>
      <c r="AA501" s="70"/>
      <c r="AB501" s="70" t="s">
        <v>134</v>
      </c>
      <c r="AC501" s="3"/>
    </row>
    <row r="502" customFormat="false" ht="14.25" hidden="false" customHeight="true" outlineLevel="0" collapsed="false">
      <c r="A502" s="70" t="s">
        <v>134</v>
      </c>
      <c r="B502" s="72" t="s">
        <v>61</v>
      </c>
      <c r="C502" s="72" t="s">
        <v>264</v>
      </c>
      <c r="D502" s="72" t="n">
        <v>1000003791</v>
      </c>
      <c r="E502" s="72" t="s">
        <v>265</v>
      </c>
      <c r="F502" s="74" t="n">
        <v>45280</v>
      </c>
      <c r="G502" s="67" t="str">
        <f aca="false">IF(I502&gt;0,"Targeted Dealer","-")</f>
        <v>Targeted Dealer</v>
      </c>
      <c r="H502" s="67"/>
      <c r="I502" s="68" t="n">
        <v>25</v>
      </c>
      <c r="J502" s="68" t="n">
        <f aca="false">I502/$J$1*($J$1-$E$1)</f>
        <v>25</v>
      </c>
      <c r="K502" s="69" t="n">
        <v>0</v>
      </c>
      <c r="L502" s="69" t="n">
        <f aca="false">I502-K502</f>
        <v>25</v>
      </c>
      <c r="M502" s="69" t="n">
        <f aca="false">IFERROR((K502/J502%),"-")</f>
        <v>0</v>
      </c>
      <c r="N502" s="97" t="n">
        <v>0</v>
      </c>
      <c r="O502" s="98" t="str">
        <f aca="false">IF(F502&lt;=$P$2,"DEC","")</f>
        <v>DEC</v>
      </c>
      <c r="P502" s="97" t="n">
        <v>0</v>
      </c>
      <c r="Q502" s="99" t="n">
        <f aca="false">K502-P502</f>
        <v>0</v>
      </c>
      <c r="R502" s="98" t="str">
        <f aca="false">IFERROR(IF(O502="Dec",(K502/P502-1))," ")</f>
        <v> </v>
      </c>
      <c r="S502" s="105" t="b">
        <f aca="false">IF(N502&gt;0,IF(O502="","-",IF(R502&lt;0%,"DEGROWTH","GROWTH")))</f>
        <v>0</v>
      </c>
      <c r="T502" s="69" t="n">
        <v>20</v>
      </c>
      <c r="U502" s="101" t="str">
        <f aca="false">IF(F502&lt;=$V$2,"jAN","")</f>
        <v>jAN</v>
      </c>
      <c r="V502" s="97" t="n">
        <v>20</v>
      </c>
      <c r="W502" s="102" t="n">
        <f aca="false">K502-V502</f>
        <v>-20</v>
      </c>
      <c r="X502" s="103" t="n">
        <f aca="false">IFERROR(IF(U502="Jan",(K502/V502-1)),0)</f>
        <v>-1</v>
      </c>
      <c r="Y502" s="104" t="str">
        <f aca="false">IF(T502&gt;0,IF(U502="","-",IF(X502&lt;0%,"DEGROWTH","GROWTH")))</f>
        <v>DEGROWTH</v>
      </c>
      <c r="Z502" s="75" t="n">
        <v>1</v>
      </c>
      <c r="AA502" s="70"/>
      <c r="AB502" s="70" t="s">
        <v>134</v>
      </c>
      <c r="AC502" s="3"/>
    </row>
    <row r="503" customFormat="false" ht="14.25" hidden="false" customHeight="true" outlineLevel="0" collapsed="false">
      <c r="A503" s="70" t="s">
        <v>134</v>
      </c>
      <c r="B503" s="72" t="s">
        <v>61</v>
      </c>
      <c r="C503" s="72" t="s">
        <v>1504</v>
      </c>
      <c r="D503" s="72" t="n">
        <v>1000003806</v>
      </c>
      <c r="E503" s="72" t="s">
        <v>1429</v>
      </c>
      <c r="F503" s="74" t="n">
        <v>45288</v>
      </c>
      <c r="G503" s="67" t="str">
        <f aca="false">IF(I503&gt;0,"Targeted Dealer","-")</f>
        <v>Targeted Dealer</v>
      </c>
      <c r="H503" s="67"/>
      <c r="I503" s="68" t="n">
        <v>10</v>
      </c>
      <c r="J503" s="68" t="n">
        <f aca="false">I503/$J$1*($J$1-$E$1)</f>
        <v>10</v>
      </c>
      <c r="K503" s="69" t="n">
        <v>25</v>
      </c>
      <c r="L503" s="69" t="n">
        <f aca="false">I503-K503</f>
        <v>-15</v>
      </c>
      <c r="M503" s="69" t="n">
        <f aca="false">IFERROR((K503/J503%),"-")</f>
        <v>250</v>
      </c>
      <c r="N503" s="97" t="n">
        <v>0</v>
      </c>
      <c r="O503" s="98" t="str">
        <f aca="false">IF(F503&lt;=$P$2,"DEC","")</f>
        <v>DEC</v>
      </c>
      <c r="P503" s="97" t="n">
        <v>0</v>
      </c>
      <c r="Q503" s="99" t="n">
        <f aca="false">K503-P503</f>
        <v>25</v>
      </c>
      <c r="R503" s="98" t="str">
        <f aca="false">IFERROR(IF(O503="Dec",(K503/P503-1))," ")</f>
        <v> </v>
      </c>
      <c r="S503" s="105" t="b">
        <f aca="false">IF(N503&gt;0,IF(O503="","-",IF(R503&lt;0%,"DEGROWTH","GROWTH")))</f>
        <v>0</v>
      </c>
      <c r="T503" s="69" t="n">
        <v>31.5</v>
      </c>
      <c r="U503" s="101" t="str">
        <f aca="false">IF(F503&lt;=$V$2,"jAN","")</f>
        <v>jAN</v>
      </c>
      <c r="V503" s="97" t="n">
        <v>31.5</v>
      </c>
      <c r="W503" s="102" t="n">
        <f aca="false">K503-V503</f>
        <v>-6.5</v>
      </c>
      <c r="X503" s="103" t="n">
        <f aca="false">IFERROR(IF(U503="Jan",(K503/V503-1)),0)</f>
        <v>-0.206349206349206</v>
      </c>
      <c r="Y503" s="104" t="str">
        <f aca="false">IF(T503&gt;0,IF(U503="","-",IF(X503&lt;0%,"DEGROWTH","GROWTH")))</f>
        <v>DEGROWTH</v>
      </c>
      <c r="Z503" s="75" t="n">
        <v>0</v>
      </c>
      <c r="AA503" s="70"/>
      <c r="AB503" s="70" t="s">
        <v>134</v>
      </c>
      <c r="AC503" s="3"/>
    </row>
    <row r="504" customFormat="false" ht="14.25" hidden="false" customHeight="true" outlineLevel="0" collapsed="false">
      <c r="A504" s="75" t="s">
        <v>134</v>
      </c>
      <c r="B504" s="79" t="s">
        <v>61</v>
      </c>
      <c r="C504" s="79" t="s">
        <v>1505</v>
      </c>
      <c r="D504" s="79" t="n">
        <v>1000003845</v>
      </c>
      <c r="E504" s="79" t="s">
        <v>1506</v>
      </c>
      <c r="F504" s="107" t="n">
        <v>45322</v>
      </c>
      <c r="G504" s="67" t="str">
        <f aca="false">IF(I504&gt;0,"Targeted Dealer","-")</f>
        <v>Targeted Dealer</v>
      </c>
      <c r="H504" s="67"/>
      <c r="I504" s="68" t="n">
        <v>100</v>
      </c>
      <c r="J504" s="68" t="n">
        <f aca="false">I504/$J$1*($J$1-$E$1)</f>
        <v>100</v>
      </c>
      <c r="K504" s="69" t="n">
        <v>108</v>
      </c>
      <c r="L504" s="69" t="n">
        <f aca="false">I504-K504</f>
        <v>-8</v>
      </c>
      <c r="M504" s="69" t="n">
        <f aca="false">IFERROR((K504/J504%),"-")</f>
        <v>108</v>
      </c>
      <c r="N504" s="97" t="n">
        <v>118.5</v>
      </c>
      <c r="O504" s="98" t="str">
        <f aca="false">IF(F504&lt;=$P$2,"DEC","")</f>
        <v>DEC</v>
      </c>
      <c r="P504" s="97" t="n">
        <v>118.5</v>
      </c>
      <c r="Q504" s="99" t="n">
        <f aca="false">K504-P504</f>
        <v>-10.5</v>
      </c>
      <c r="R504" s="98" t="n">
        <f aca="false">IFERROR(IF(O504="Dec",(K504/P504-1))," ")</f>
        <v>-0.0886075949367089</v>
      </c>
      <c r="S504" s="100" t="str">
        <f aca="false">IF(N504&gt;0,IF(O504="","-",IF(R504&lt;0%,"DEGROWTH","GROWTH")))</f>
        <v>DEGROWTH</v>
      </c>
      <c r="T504" s="69" t="n">
        <v>38</v>
      </c>
      <c r="U504" s="101" t="str">
        <f aca="false">IF(F504&lt;=$V$2,"jAN","")</f>
        <v>jAN</v>
      </c>
      <c r="V504" s="97" t="n">
        <v>38</v>
      </c>
      <c r="W504" s="102" t="n">
        <f aca="false">K504-V504</f>
        <v>70</v>
      </c>
      <c r="X504" s="103" t="n">
        <f aca="false">IFERROR(IF(U504="Jan",(K504/V504-1)),0)</f>
        <v>1.84210526315789</v>
      </c>
      <c r="Y504" s="104" t="str">
        <f aca="false">IF(T504&gt;0,IF(U504="","-",IF(X504&lt;0%,"DEGROWTH","GROWTH")))</f>
        <v>GROWTH</v>
      </c>
      <c r="Z504" s="75" t="n">
        <v>0</v>
      </c>
      <c r="AA504" s="70"/>
      <c r="AB504" s="75" t="s">
        <v>134</v>
      </c>
      <c r="AC504" s="3"/>
    </row>
    <row r="505" customFormat="false" ht="14.25" hidden="false" customHeight="true" outlineLevel="0" collapsed="false">
      <c r="A505" s="75" t="s">
        <v>134</v>
      </c>
      <c r="B505" s="79" t="s">
        <v>61</v>
      </c>
      <c r="C505" s="79" t="s">
        <v>1507</v>
      </c>
      <c r="D505" s="79" t="n">
        <v>1000003852</v>
      </c>
      <c r="E505" s="79" t="s">
        <v>1508</v>
      </c>
      <c r="F505" s="74" t="n">
        <v>45335</v>
      </c>
      <c r="G505" s="67" t="str">
        <f aca="false">IF(I505&gt;0,"Targeted Dealer","-")</f>
        <v>Targeted Dealer</v>
      </c>
      <c r="H505" s="67"/>
      <c r="I505" s="68" t="n">
        <v>260</v>
      </c>
      <c r="J505" s="68" t="n">
        <f aca="false">I505/$J$1*($J$1-$E$1)</f>
        <v>260</v>
      </c>
      <c r="K505" s="69" t="n">
        <v>157</v>
      </c>
      <c r="L505" s="69" t="n">
        <f aca="false">I505-K505</f>
        <v>103</v>
      </c>
      <c r="M505" s="69" t="n">
        <f aca="false">IFERROR((K505/J505%),"-")</f>
        <v>60.3846153846154</v>
      </c>
      <c r="N505" s="97" t="n">
        <v>249.5</v>
      </c>
      <c r="O505" s="98" t="str">
        <f aca="false">IF(F505&lt;=$P$2,"DEC","")</f>
        <v>DEC</v>
      </c>
      <c r="P505" s="97" t="n">
        <v>249.5</v>
      </c>
      <c r="Q505" s="99" t="n">
        <f aca="false">K505-P505</f>
        <v>-92.5</v>
      </c>
      <c r="R505" s="98" t="n">
        <f aca="false">IFERROR(IF(O505="Dec",(K505/P505-1))," ")</f>
        <v>-0.370741482965932</v>
      </c>
      <c r="S505" s="100" t="str">
        <f aca="false">IF(N505&gt;0,IF(O505="","-",IF(R505&lt;0%,"DEGROWTH","GROWTH")))</f>
        <v>DEGROWTH</v>
      </c>
      <c r="T505" s="69" t="n">
        <v>246</v>
      </c>
      <c r="U505" s="101" t="str">
        <f aca="false">IF(F505&lt;=$V$2,"jAN","")</f>
        <v>jAN</v>
      </c>
      <c r="V505" s="97" t="n">
        <v>246</v>
      </c>
      <c r="W505" s="102" t="n">
        <f aca="false">K505-V505</f>
        <v>-89</v>
      </c>
      <c r="X505" s="103" t="n">
        <f aca="false">IFERROR(IF(U505="Jan",(K505/V505-1)),0)</f>
        <v>-0.361788617886179</v>
      </c>
      <c r="Y505" s="104" t="str">
        <f aca="false">IF(T505&gt;0,IF(U505="","-",IF(X505&lt;0%,"DEGROWTH","GROWTH")))</f>
        <v>DEGROWTH</v>
      </c>
      <c r="Z505" s="75" t="n">
        <v>0</v>
      </c>
      <c r="AA505" s="70"/>
      <c r="AB505" s="75" t="s">
        <v>134</v>
      </c>
      <c r="AC505" s="3"/>
    </row>
    <row r="506" customFormat="false" ht="14.25" hidden="false" customHeight="true" outlineLevel="0" collapsed="false">
      <c r="A506" s="75" t="s">
        <v>134</v>
      </c>
      <c r="B506" s="79" t="s">
        <v>61</v>
      </c>
      <c r="C506" s="79" t="s">
        <v>1509</v>
      </c>
      <c r="D506" s="79" t="n">
        <v>1000003854</v>
      </c>
      <c r="E506" s="79" t="s">
        <v>1510</v>
      </c>
      <c r="F506" s="74" t="n">
        <v>45339</v>
      </c>
      <c r="G506" s="67" t="str">
        <f aca="false">IF(I506&gt;0,"Targeted Dealer","-")</f>
        <v>Targeted Dealer</v>
      </c>
      <c r="H506" s="67"/>
      <c r="I506" s="68" t="n">
        <v>120</v>
      </c>
      <c r="J506" s="68" t="n">
        <f aca="false">I506/$J$1*($J$1-$E$1)</f>
        <v>120</v>
      </c>
      <c r="K506" s="69" t="n">
        <v>172</v>
      </c>
      <c r="L506" s="69" t="n">
        <f aca="false">I506-K506</f>
        <v>-52</v>
      </c>
      <c r="M506" s="69" t="n">
        <f aca="false">IFERROR((K506/J506%),"-")</f>
        <v>143.333333333333</v>
      </c>
      <c r="N506" s="97" t="n">
        <v>112.5</v>
      </c>
      <c r="O506" s="98" t="str">
        <f aca="false">IF(F506&lt;=$P$2,"DEC","")</f>
        <v>DEC</v>
      </c>
      <c r="P506" s="97" t="n">
        <v>112.5</v>
      </c>
      <c r="Q506" s="99" t="n">
        <f aca="false">K506-P506</f>
        <v>59.5</v>
      </c>
      <c r="R506" s="98" t="n">
        <f aca="false">IFERROR(IF(O506="Dec",(K506/P506-1))," ")</f>
        <v>0.528888888888889</v>
      </c>
      <c r="S506" s="100" t="str">
        <f aca="false">IF(N506&gt;0,IF(O506="","-",IF(R506&lt;0%,"DEGROWTH","GROWTH")))</f>
        <v>GROWTH</v>
      </c>
      <c r="T506" s="69" t="n">
        <v>132</v>
      </c>
      <c r="U506" s="101" t="str">
        <f aca="false">IF(F506&lt;=$V$2,"jAN","")</f>
        <v>jAN</v>
      </c>
      <c r="V506" s="97" t="n">
        <v>132</v>
      </c>
      <c r="W506" s="102" t="n">
        <f aca="false">K506-V506</f>
        <v>40</v>
      </c>
      <c r="X506" s="103" t="n">
        <f aca="false">IFERROR(IF(U506="Jan",(K506/V506-1)),0)</f>
        <v>0.303030303030303</v>
      </c>
      <c r="Y506" s="104" t="str">
        <f aca="false">IF(T506&gt;0,IF(U506="","-",IF(X506&lt;0%,"DEGROWTH","GROWTH")))</f>
        <v>GROWTH</v>
      </c>
      <c r="Z506" s="75" t="n">
        <v>0</v>
      </c>
      <c r="AA506" s="70"/>
      <c r="AB506" s="75" t="s">
        <v>134</v>
      </c>
      <c r="AC506" s="3"/>
    </row>
    <row r="507" customFormat="false" ht="14.25" hidden="false" customHeight="true" outlineLevel="0" collapsed="false">
      <c r="A507" s="75" t="s">
        <v>134</v>
      </c>
      <c r="B507" s="79" t="s">
        <v>61</v>
      </c>
      <c r="C507" s="79" t="s">
        <v>1511</v>
      </c>
      <c r="D507" s="79" t="n">
        <v>1000003855</v>
      </c>
      <c r="E507" s="79" t="s">
        <v>1512</v>
      </c>
      <c r="F507" s="74" t="n">
        <v>45339</v>
      </c>
      <c r="G507" s="67" t="str">
        <f aca="false">IF(I507&gt;0,"Targeted Dealer","-")</f>
        <v>Targeted Dealer</v>
      </c>
      <c r="H507" s="67"/>
      <c r="I507" s="68" t="n">
        <v>120</v>
      </c>
      <c r="J507" s="68" t="n">
        <f aca="false">I507/$J$1*($J$1-$E$1)</f>
        <v>120</v>
      </c>
      <c r="K507" s="69" t="n">
        <v>82.5</v>
      </c>
      <c r="L507" s="69" t="n">
        <f aca="false">I507-K507</f>
        <v>37.5</v>
      </c>
      <c r="M507" s="69" t="n">
        <f aca="false">IFERROR((K507/J507%),"-")</f>
        <v>68.75</v>
      </c>
      <c r="N507" s="97" t="n">
        <v>95</v>
      </c>
      <c r="O507" s="98" t="str">
        <f aca="false">IF(F507&lt;=$P$2,"DEC","")</f>
        <v>DEC</v>
      </c>
      <c r="P507" s="97" t="n">
        <v>95</v>
      </c>
      <c r="Q507" s="99" t="n">
        <f aca="false">K507-P507</f>
        <v>-12.5</v>
      </c>
      <c r="R507" s="98" t="n">
        <f aca="false">IFERROR(IF(O507="Dec",(K507/P507-1))," ")</f>
        <v>-0.131578947368421</v>
      </c>
      <c r="S507" s="100" t="str">
        <f aca="false">IF(N507&gt;0,IF(O507="","-",IF(R507&lt;0%,"DEGROWTH","GROWTH")))</f>
        <v>DEGROWTH</v>
      </c>
      <c r="T507" s="69" t="n">
        <v>107.5</v>
      </c>
      <c r="U507" s="101" t="str">
        <f aca="false">IF(F507&lt;=$V$2,"jAN","")</f>
        <v>jAN</v>
      </c>
      <c r="V507" s="97" t="n">
        <v>107.5</v>
      </c>
      <c r="W507" s="102" t="n">
        <f aca="false">K507-V507</f>
        <v>-25</v>
      </c>
      <c r="X507" s="103" t="n">
        <f aca="false">IFERROR(IF(U507="Jan",(K507/V507-1)),0)</f>
        <v>-0.232558139534884</v>
      </c>
      <c r="Y507" s="104" t="str">
        <f aca="false">IF(T507&gt;0,IF(U507="","-",IF(X507&lt;0%,"DEGROWTH","GROWTH")))</f>
        <v>DEGROWTH</v>
      </c>
      <c r="Z507" s="75" t="n">
        <v>0</v>
      </c>
      <c r="AA507" s="70"/>
      <c r="AB507" s="75" t="s">
        <v>134</v>
      </c>
      <c r="AC507" s="3"/>
    </row>
    <row r="508" customFormat="false" ht="14.25" hidden="false" customHeight="true" outlineLevel="0" collapsed="false">
      <c r="A508" s="75" t="s">
        <v>134</v>
      </c>
      <c r="B508" s="79" t="s">
        <v>61</v>
      </c>
      <c r="C508" s="79" t="s">
        <v>1513</v>
      </c>
      <c r="D508" s="79" t="n">
        <v>1000003890</v>
      </c>
      <c r="E508" s="79" t="s">
        <v>1514</v>
      </c>
      <c r="F508" s="74" t="n">
        <v>45371</v>
      </c>
      <c r="G508" s="67" t="str">
        <f aca="false">IF(I508&gt;0,"Targeted Dealer","-")</f>
        <v>Targeted Dealer</v>
      </c>
      <c r="H508" s="67"/>
      <c r="I508" s="68" t="n">
        <v>1400</v>
      </c>
      <c r="J508" s="68" t="n">
        <f aca="false">I508/$J$1*($J$1-$E$1)</f>
        <v>1400</v>
      </c>
      <c r="K508" s="69" t="n">
        <v>1139</v>
      </c>
      <c r="L508" s="69" t="n">
        <f aca="false">I508-K508</f>
        <v>261</v>
      </c>
      <c r="M508" s="69" t="n">
        <f aca="false">IFERROR((K508/J508%),"-")</f>
        <v>81.3571428571429</v>
      </c>
      <c r="N508" s="97" t="n">
        <v>975</v>
      </c>
      <c r="O508" s="98" t="str">
        <f aca="false">IF(F508&lt;=$P$2,"DEC","")</f>
        <v>DEC</v>
      </c>
      <c r="P508" s="97" t="n">
        <v>975</v>
      </c>
      <c r="Q508" s="99" t="n">
        <f aca="false">K508-P508</f>
        <v>164</v>
      </c>
      <c r="R508" s="98" t="n">
        <f aca="false">IFERROR(IF(O508="Dec",(K508/P508-1))," ")</f>
        <v>0.168205128205128</v>
      </c>
      <c r="S508" s="100" t="str">
        <f aca="false">IF(N508&gt;0,IF(O508="","-",IF(R508&lt;0%,"DEGROWTH","GROWTH")))</f>
        <v>GROWTH</v>
      </c>
      <c r="T508" s="69" t="n">
        <v>1203</v>
      </c>
      <c r="U508" s="101" t="str">
        <f aca="false">IF(F508&lt;=$V$2,"jAN","")</f>
        <v>jAN</v>
      </c>
      <c r="V508" s="97" t="n">
        <v>1203</v>
      </c>
      <c r="W508" s="102" t="n">
        <f aca="false">K508-V508</f>
        <v>-64</v>
      </c>
      <c r="X508" s="103" t="n">
        <f aca="false">IFERROR(IF(U508="Jan",(K508/V508-1)),0)</f>
        <v>-0.0532003325020781</v>
      </c>
      <c r="Y508" s="104" t="str">
        <f aca="false">IF(T508&gt;0,IF(U508="","-",IF(X508&lt;0%,"DEGROWTH","GROWTH")))</f>
        <v>DEGROWTH</v>
      </c>
      <c r="Z508" s="75" t="n">
        <v>0</v>
      </c>
      <c r="AA508" s="70"/>
      <c r="AB508" s="75" t="s">
        <v>134</v>
      </c>
      <c r="AC508" s="3"/>
    </row>
    <row r="509" customFormat="false" ht="14.25" hidden="false" customHeight="true" outlineLevel="0" collapsed="false">
      <c r="A509" s="75" t="s">
        <v>134</v>
      </c>
      <c r="B509" s="79" t="s">
        <v>61</v>
      </c>
      <c r="C509" s="79" t="s">
        <v>1515</v>
      </c>
      <c r="D509" s="79" t="n">
        <v>1000003968</v>
      </c>
      <c r="E509" s="79" t="s">
        <v>1516</v>
      </c>
      <c r="F509" s="74" t="n">
        <v>45439</v>
      </c>
      <c r="G509" s="67" t="str">
        <f aca="false">IF(I509&gt;0,"Targeted Dealer","-")</f>
        <v>Targeted Dealer</v>
      </c>
      <c r="H509" s="67"/>
      <c r="I509" s="68" t="n">
        <v>60</v>
      </c>
      <c r="J509" s="68" t="n">
        <f aca="false">I509/$J$1*($J$1-$E$1)</f>
        <v>60</v>
      </c>
      <c r="K509" s="69" t="n">
        <v>88.5</v>
      </c>
      <c r="L509" s="69" t="n">
        <f aca="false">I509-K509</f>
        <v>-28.5</v>
      </c>
      <c r="M509" s="69" t="n">
        <f aca="false">IFERROR((K509/J509%),"-")</f>
        <v>147.5</v>
      </c>
      <c r="N509" s="97" t="n">
        <v>37</v>
      </c>
      <c r="O509" s="98" t="str">
        <f aca="false">IF(F509&lt;=$P$2,"DEC","")</f>
        <v>DEC</v>
      </c>
      <c r="P509" s="97" t="n">
        <v>37</v>
      </c>
      <c r="Q509" s="99" t="n">
        <f aca="false">K509-P509</f>
        <v>51.5</v>
      </c>
      <c r="R509" s="98" t="n">
        <f aca="false">IFERROR(IF(O509="Dec",(K509/P509-1))," ")</f>
        <v>1.39189189189189</v>
      </c>
      <c r="S509" s="100" t="str">
        <f aca="false">IF(N509&gt;0,IF(O509="","-",IF(R509&lt;0%,"DEGROWTH","GROWTH")))</f>
        <v>GROWTH</v>
      </c>
      <c r="T509" s="69" t="n">
        <v>51</v>
      </c>
      <c r="U509" s="101" t="str">
        <f aca="false">IF(F509&lt;=$V$2,"jAN","")</f>
        <v>jAN</v>
      </c>
      <c r="V509" s="97" t="n">
        <v>51</v>
      </c>
      <c r="W509" s="102" t="n">
        <f aca="false">K509-V509</f>
        <v>37.5</v>
      </c>
      <c r="X509" s="103" t="n">
        <f aca="false">IFERROR(IF(U509="Jan",(K509/V509-1)),0)</f>
        <v>0.735294117647059</v>
      </c>
      <c r="Y509" s="104" t="str">
        <f aca="false">IF(T509&gt;0,IF(U509="","-",IF(X509&lt;0%,"DEGROWTH","GROWTH")))</f>
        <v>GROWTH</v>
      </c>
      <c r="Z509" s="75" t="n">
        <v>0</v>
      </c>
      <c r="AA509" s="70"/>
      <c r="AB509" s="75" t="s">
        <v>134</v>
      </c>
      <c r="AC509" s="3"/>
    </row>
    <row r="510" customFormat="false" ht="14.25" hidden="false" customHeight="true" outlineLevel="0" collapsed="false">
      <c r="A510" s="75" t="s">
        <v>134</v>
      </c>
      <c r="B510" s="79" t="s">
        <v>61</v>
      </c>
      <c r="C510" s="79" t="s">
        <v>1517</v>
      </c>
      <c r="D510" s="79" t="n">
        <v>1000003969</v>
      </c>
      <c r="E510" s="79" t="s">
        <v>1501</v>
      </c>
      <c r="F510" s="74" t="n">
        <v>45439</v>
      </c>
      <c r="G510" s="67" t="str">
        <f aca="false">IF(I510&gt;0,"Targeted Dealer","-")</f>
        <v>Targeted Dealer</v>
      </c>
      <c r="H510" s="67"/>
      <c r="I510" s="68" t="n">
        <v>25</v>
      </c>
      <c r="J510" s="68" t="n">
        <f aca="false">I510/$J$1*($J$1-$E$1)</f>
        <v>25</v>
      </c>
      <c r="K510" s="69" t="n">
        <v>50</v>
      </c>
      <c r="L510" s="69" t="n">
        <f aca="false">I510-K510</f>
        <v>-25</v>
      </c>
      <c r="M510" s="69" t="n">
        <f aca="false">IFERROR((K510/J510%),"-")</f>
        <v>200</v>
      </c>
      <c r="N510" s="97" t="n">
        <v>25</v>
      </c>
      <c r="O510" s="98" t="str">
        <f aca="false">IF(F510&lt;=$P$2,"DEC","")</f>
        <v>DEC</v>
      </c>
      <c r="P510" s="97" t="n">
        <v>25</v>
      </c>
      <c r="Q510" s="99" t="n">
        <f aca="false">K510-P510</f>
        <v>25</v>
      </c>
      <c r="R510" s="98" t="n">
        <f aca="false">IFERROR(IF(O510="Dec",(K510/P510-1))," ")</f>
        <v>1</v>
      </c>
      <c r="S510" s="100" t="str">
        <f aca="false">IF(N510&gt;0,IF(O510="","-",IF(R510&lt;0%,"DEGROWTH","GROWTH")))</f>
        <v>GROWTH</v>
      </c>
      <c r="T510" s="69" t="n">
        <v>12</v>
      </c>
      <c r="U510" s="101" t="str">
        <f aca="false">IF(F510&lt;=$V$2,"jAN","")</f>
        <v>jAN</v>
      </c>
      <c r="V510" s="97" t="n">
        <v>12</v>
      </c>
      <c r="W510" s="102" t="n">
        <f aca="false">K510-V510</f>
        <v>38</v>
      </c>
      <c r="X510" s="103" t="n">
        <f aca="false">IFERROR(IF(U510="Jan",(K510/V510-1)),0)</f>
        <v>3.16666666666667</v>
      </c>
      <c r="Y510" s="104" t="str">
        <f aca="false">IF(T510&gt;0,IF(U510="","-",IF(X510&lt;0%,"DEGROWTH","GROWTH")))</f>
        <v>GROWTH</v>
      </c>
      <c r="Z510" s="75" t="n">
        <v>0</v>
      </c>
      <c r="AA510" s="70"/>
      <c r="AB510" s="75" t="s">
        <v>134</v>
      </c>
      <c r="AC510" s="3"/>
    </row>
    <row r="511" customFormat="false" ht="14.25" hidden="false" customHeight="true" outlineLevel="0" collapsed="false">
      <c r="A511" s="75" t="s">
        <v>134</v>
      </c>
      <c r="B511" s="79" t="s">
        <v>61</v>
      </c>
      <c r="C511" s="79" t="s">
        <v>1518</v>
      </c>
      <c r="D511" s="79" t="n">
        <v>1000003999</v>
      </c>
      <c r="E511" s="79" t="s">
        <v>1519</v>
      </c>
      <c r="F511" s="74" t="n">
        <v>45449</v>
      </c>
      <c r="G511" s="67" t="str">
        <f aca="false">IF(I511&gt;0,"Targeted Dealer","-")</f>
        <v>Targeted Dealer</v>
      </c>
      <c r="H511" s="67"/>
      <c r="I511" s="68" t="n">
        <v>37</v>
      </c>
      <c r="J511" s="68" t="n">
        <f aca="false">I511/$J$1*($J$1-$E$1)</f>
        <v>37</v>
      </c>
      <c r="K511" s="69" t="n">
        <v>25.5</v>
      </c>
      <c r="L511" s="69" t="n">
        <f aca="false">I511-K511</f>
        <v>11.5</v>
      </c>
      <c r="M511" s="69" t="n">
        <f aca="false">IFERROR((K511/J511%),"-")</f>
        <v>68.9189189189189</v>
      </c>
      <c r="N511" s="97" t="n">
        <v>25.5</v>
      </c>
      <c r="O511" s="98" t="str">
        <f aca="false">IF(F511&lt;=$P$2,"DEC","")</f>
        <v>DEC</v>
      </c>
      <c r="P511" s="97" t="n">
        <v>25.5</v>
      </c>
      <c r="Q511" s="99" t="n">
        <f aca="false">K511-P511</f>
        <v>0</v>
      </c>
      <c r="R511" s="98" t="n">
        <f aca="false">IFERROR(IF(O511="Dec",(K511/P511-1))," ")</f>
        <v>0</v>
      </c>
      <c r="S511" s="100" t="str">
        <f aca="false">IF(N511&gt;0,IF(O511="","-",IF(R511&lt;0%,"DEGROWTH","GROWTH")))</f>
        <v>GROWTH</v>
      </c>
      <c r="T511" s="69" t="n">
        <v>25</v>
      </c>
      <c r="U511" s="101" t="str">
        <f aca="false">IF(F511&lt;=$V$2,"jAN","")</f>
        <v>jAN</v>
      </c>
      <c r="V511" s="97" t="n">
        <v>25</v>
      </c>
      <c r="W511" s="102" t="n">
        <f aca="false">K511-V511</f>
        <v>0.5</v>
      </c>
      <c r="X511" s="103" t="n">
        <f aca="false">IFERROR(IF(U511="Jan",(K511/V511-1)),0)</f>
        <v>0.02</v>
      </c>
      <c r="Y511" s="104" t="str">
        <f aca="false">IF(T511&gt;0,IF(U511="","-",IF(X511&lt;0%,"DEGROWTH","GROWTH")))</f>
        <v>GROWTH</v>
      </c>
      <c r="Z511" s="75" t="n">
        <v>0</v>
      </c>
      <c r="AA511" s="70"/>
      <c r="AB511" s="75" t="s">
        <v>134</v>
      </c>
      <c r="AC511" s="3"/>
    </row>
    <row r="512" customFormat="false" ht="14.25" hidden="false" customHeight="true" outlineLevel="0" collapsed="false">
      <c r="A512" s="75" t="s">
        <v>134</v>
      </c>
      <c r="B512" s="79" t="s">
        <v>61</v>
      </c>
      <c r="C512" s="79" t="s">
        <v>1520</v>
      </c>
      <c r="D512" s="79" t="n">
        <v>1000004022</v>
      </c>
      <c r="E512" s="79" t="s">
        <v>1521</v>
      </c>
      <c r="F512" s="74" t="n">
        <v>45472</v>
      </c>
      <c r="G512" s="67" t="str">
        <f aca="false">IF(I512&gt;0,"Targeted Dealer","-")</f>
        <v>Targeted Dealer</v>
      </c>
      <c r="H512" s="67"/>
      <c r="I512" s="68" t="n">
        <v>25</v>
      </c>
      <c r="J512" s="68" t="n">
        <f aca="false">I512/$J$1*($J$1-$E$1)</f>
        <v>25</v>
      </c>
      <c r="K512" s="69" t="n">
        <v>0</v>
      </c>
      <c r="L512" s="69" t="n">
        <f aca="false">I512-K512</f>
        <v>25</v>
      </c>
      <c r="M512" s="69" t="n">
        <f aca="false">IFERROR((K512/J512%),"-")</f>
        <v>0</v>
      </c>
      <c r="N512" s="97" t="n">
        <v>12.5</v>
      </c>
      <c r="O512" s="98" t="str">
        <f aca="false">IF(F512&lt;=$P$2,"DEC","")</f>
        <v>DEC</v>
      </c>
      <c r="P512" s="97" t="n">
        <v>12.5</v>
      </c>
      <c r="Q512" s="99" t="n">
        <f aca="false">K512-P512</f>
        <v>-12.5</v>
      </c>
      <c r="R512" s="98" t="n">
        <f aca="false">IFERROR(IF(O512="Dec",(K512/P512-1))," ")</f>
        <v>-1</v>
      </c>
      <c r="S512" s="100" t="str">
        <f aca="false">IF(N512&gt;0,IF(O512="","-",IF(R512&lt;0%,"DEGROWTH","GROWTH")))</f>
        <v>DEGROWTH</v>
      </c>
      <c r="T512" s="69" t="n">
        <v>32</v>
      </c>
      <c r="U512" s="101" t="str">
        <f aca="false">IF(F512&lt;=$V$2,"jAN","")</f>
        <v>jAN</v>
      </c>
      <c r="V512" s="97" t="n">
        <v>32</v>
      </c>
      <c r="W512" s="102" t="n">
        <f aca="false">K512-V512</f>
        <v>-32</v>
      </c>
      <c r="X512" s="103" t="n">
        <f aca="false">IFERROR(IF(U512="Jan",(K512/V512-1)),0)</f>
        <v>-1</v>
      </c>
      <c r="Y512" s="104" t="str">
        <f aca="false">IF(T512&gt;0,IF(U512="","-",IF(X512&lt;0%,"DEGROWTH","GROWTH")))</f>
        <v>DEGROWTH</v>
      </c>
      <c r="Z512" s="75" t="n">
        <v>1</v>
      </c>
      <c r="AA512" s="70"/>
      <c r="AB512" s="75" t="s">
        <v>134</v>
      </c>
      <c r="AC512" s="3"/>
    </row>
    <row r="513" customFormat="false" ht="14.25" hidden="false" customHeight="true" outlineLevel="0" collapsed="false">
      <c r="A513" s="75" t="s">
        <v>134</v>
      </c>
      <c r="B513" s="79" t="s">
        <v>61</v>
      </c>
      <c r="C513" s="79" t="s">
        <v>1522</v>
      </c>
      <c r="D513" s="79" t="n">
        <v>1000004052</v>
      </c>
      <c r="E513" s="79" t="s">
        <v>1523</v>
      </c>
      <c r="F513" s="74" t="n">
        <v>45497</v>
      </c>
      <c r="G513" s="67" t="str">
        <f aca="false">IF(I513&gt;0,"Targeted Dealer","-")</f>
        <v>Targeted Dealer</v>
      </c>
      <c r="H513" s="67"/>
      <c r="I513" s="68" t="n">
        <v>50</v>
      </c>
      <c r="J513" s="68" t="n">
        <f aca="false">I513/$J$1*($J$1-$E$1)</f>
        <v>50</v>
      </c>
      <c r="K513" s="69" t="n">
        <v>62.5</v>
      </c>
      <c r="L513" s="69" t="n">
        <f aca="false">I513-K513</f>
        <v>-12.5</v>
      </c>
      <c r="M513" s="69" t="n">
        <f aca="false">IFERROR((K513/J513%),"-")</f>
        <v>125</v>
      </c>
      <c r="N513" s="97" t="n">
        <v>57</v>
      </c>
      <c r="O513" s="98" t="str">
        <f aca="false">IF(F513&lt;=$P$2,"DEC","")</f>
        <v>DEC</v>
      </c>
      <c r="P513" s="97" t="n">
        <v>57</v>
      </c>
      <c r="Q513" s="99" t="n">
        <f aca="false">K513-P513</f>
        <v>5.5</v>
      </c>
      <c r="R513" s="98" t="n">
        <f aca="false">IFERROR(IF(O513="Dec",(K513/P513-1))," ")</f>
        <v>0.0964912280701755</v>
      </c>
      <c r="S513" s="100" t="str">
        <f aca="false">IF(N513&gt;0,IF(O513="","-",IF(R513&lt;0%,"DEGROWTH","GROWTH")))</f>
        <v>GROWTH</v>
      </c>
      <c r="T513" s="69" t="n">
        <v>49.5</v>
      </c>
      <c r="U513" s="101" t="str">
        <f aca="false">IF(F513&lt;=$V$2,"jAN","")</f>
        <v>jAN</v>
      </c>
      <c r="V513" s="97" t="n">
        <v>49.5</v>
      </c>
      <c r="W513" s="102" t="n">
        <f aca="false">K513-V513</f>
        <v>13</v>
      </c>
      <c r="X513" s="103" t="n">
        <f aca="false">IFERROR(IF(U513="Jan",(K513/V513-1)),0)</f>
        <v>0.262626262626263</v>
      </c>
      <c r="Y513" s="104" t="str">
        <f aca="false">IF(T513&gt;0,IF(U513="","-",IF(X513&lt;0%,"DEGROWTH","GROWTH")))</f>
        <v>GROWTH</v>
      </c>
      <c r="Z513" s="75" t="n">
        <v>0</v>
      </c>
      <c r="AA513" s="70"/>
      <c r="AB513" s="75" t="s">
        <v>134</v>
      </c>
      <c r="AC513" s="3"/>
    </row>
    <row r="514" customFormat="false" ht="14.25" hidden="false" customHeight="true" outlineLevel="0" collapsed="false">
      <c r="A514" s="75" t="s">
        <v>134</v>
      </c>
      <c r="B514" s="79" t="s">
        <v>61</v>
      </c>
      <c r="C514" s="79" t="s">
        <v>1524</v>
      </c>
      <c r="D514" s="79" t="n">
        <v>1000004105</v>
      </c>
      <c r="E514" s="79" t="s">
        <v>1525</v>
      </c>
      <c r="F514" s="109" t="n">
        <v>45535</v>
      </c>
      <c r="G514" s="67" t="str">
        <f aca="false">IF(I514&gt;0,"Targeted Dealer","-")</f>
        <v>Targeted Dealer</v>
      </c>
      <c r="H514" s="67"/>
      <c r="I514" s="68" t="n">
        <v>25</v>
      </c>
      <c r="J514" s="68" t="n">
        <f aca="false">I514/$J$1*($J$1-$E$1)</f>
        <v>25</v>
      </c>
      <c r="K514" s="69" t="n">
        <v>25</v>
      </c>
      <c r="L514" s="69" t="n">
        <f aca="false">I514-K514</f>
        <v>0</v>
      </c>
      <c r="M514" s="69" t="n">
        <f aca="false">IFERROR((K514/J514%),"-")</f>
        <v>100</v>
      </c>
      <c r="N514" s="97" t="n">
        <v>0</v>
      </c>
      <c r="O514" s="98" t="str">
        <f aca="false">IF(F514&lt;=$P$2,"DEC","")</f>
        <v>DEC</v>
      </c>
      <c r="P514" s="97" t="n">
        <v>0</v>
      </c>
      <c r="Q514" s="99" t="n">
        <f aca="false">K514-P514</f>
        <v>25</v>
      </c>
      <c r="R514" s="98" t="str">
        <f aca="false">IFERROR(IF(O514="Dec",(K514/P514-1))," ")</f>
        <v> </v>
      </c>
      <c r="S514" s="105" t="b">
        <f aca="false">IF(N514&gt;0,IF(O514="","-",IF(R514&lt;0%,"DEGROWTH","GROWTH")))</f>
        <v>0</v>
      </c>
      <c r="T514" s="69" t="n">
        <v>12</v>
      </c>
      <c r="U514" s="101" t="str">
        <f aca="false">IF(F514&lt;=$V$2,"jAN","")</f>
        <v>jAN</v>
      </c>
      <c r="V514" s="97" t="n">
        <v>12</v>
      </c>
      <c r="W514" s="102" t="n">
        <f aca="false">K514-V514</f>
        <v>13</v>
      </c>
      <c r="X514" s="103" t="n">
        <f aca="false">IFERROR(IF(U514="Jan",(K514/V514-1)),0)</f>
        <v>1.08333333333333</v>
      </c>
      <c r="Y514" s="104" t="str">
        <f aca="false">IF(T514&gt;0,IF(U514="","-",IF(X514&lt;0%,"DEGROWTH","GROWTH")))</f>
        <v>GROWTH</v>
      </c>
      <c r="Z514" s="75" t="n">
        <v>0</v>
      </c>
      <c r="AA514" s="70"/>
      <c r="AB514" s="75" t="s">
        <v>134</v>
      </c>
      <c r="AC514" s="3"/>
    </row>
    <row r="515" customFormat="false" ht="14.25" hidden="false" customHeight="true" outlineLevel="0" collapsed="false">
      <c r="A515" s="70" t="s">
        <v>134</v>
      </c>
      <c r="B515" s="72" t="s">
        <v>62</v>
      </c>
      <c r="C515" s="72" t="s">
        <v>1526</v>
      </c>
      <c r="D515" s="72" t="n">
        <v>1000000368</v>
      </c>
      <c r="E515" s="73" t="s">
        <v>1527</v>
      </c>
      <c r="F515" s="74" t="n">
        <v>38386</v>
      </c>
      <c r="G515" s="67" t="str">
        <f aca="false">IF(I515&gt;0,"Targeted Dealer","-")</f>
        <v>Targeted Dealer</v>
      </c>
      <c r="H515" s="67"/>
      <c r="I515" s="68" t="n">
        <v>180</v>
      </c>
      <c r="J515" s="68" t="n">
        <f aca="false">I515/$J$1*($J$1-$E$1)</f>
        <v>180</v>
      </c>
      <c r="K515" s="69" t="n">
        <v>278.5</v>
      </c>
      <c r="L515" s="69" t="n">
        <f aca="false">I515-K515</f>
        <v>-98.5</v>
      </c>
      <c r="M515" s="69" t="n">
        <f aca="false">IFERROR((K515/J515%),"-")</f>
        <v>154.722222222222</v>
      </c>
      <c r="N515" s="97" t="n">
        <v>367.5</v>
      </c>
      <c r="O515" s="98" t="str">
        <f aca="false">IF(F515&lt;=$P$2,"DEC","")</f>
        <v>DEC</v>
      </c>
      <c r="P515" s="97" t="n">
        <v>367.5</v>
      </c>
      <c r="Q515" s="99" t="n">
        <f aca="false">K515-P515</f>
        <v>-89</v>
      </c>
      <c r="R515" s="98" t="n">
        <f aca="false">IFERROR(IF(O515="Dec",(K515/P515-1))," ")</f>
        <v>-0.242176870748299</v>
      </c>
      <c r="S515" s="100" t="str">
        <f aca="false">IF(N515&gt;0,IF(O515="","-",IF(R515&lt;0%,"DEGROWTH","GROWTH")))</f>
        <v>DEGROWTH</v>
      </c>
      <c r="T515" s="69" t="n">
        <v>304</v>
      </c>
      <c r="U515" s="101" t="str">
        <f aca="false">IF(F515&lt;=$V$2,"jAN","")</f>
        <v>jAN</v>
      </c>
      <c r="V515" s="97" t="n">
        <v>304</v>
      </c>
      <c r="W515" s="102" t="n">
        <f aca="false">K515-V515</f>
        <v>-25.5</v>
      </c>
      <c r="X515" s="103" t="n">
        <f aca="false">IFERROR(IF(U515="Jan",(K515/V515-1)),0)</f>
        <v>-0.0838815789473685</v>
      </c>
      <c r="Y515" s="104" t="str">
        <f aca="false">IF(T515&gt;0,IF(U515="","-",IF(X515&lt;0%,"DEGROWTH","GROWTH")))</f>
        <v>DEGROWTH</v>
      </c>
      <c r="Z515" s="75" t="n">
        <v>0</v>
      </c>
      <c r="AA515" s="70"/>
      <c r="AB515" s="70" t="s">
        <v>134</v>
      </c>
      <c r="AC515" s="3"/>
    </row>
    <row r="516" customFormat="false" ht="14.25" hidden="false" customHeight="true" outlineLevel="0" collapsed="false">
      <c r="A516" s="70" t="s">
        <v>134</v>
      </c>
      <c r="B516" s="72" t="s">
        <v>62</v>
      </c>
      <c r="C516" s="72" t="s">
        <v>1528</v>
      </c>
      <c r="D516" s="72" t="n">
        <v>1000000370</v>
      </c>
      <c r="E516" s="73" t="s">
        <v>1529</v>
      </c>
      <c r="F516" s="74" t="n">
        <v>39073</v>
      </c>
      <c r="G516" s="67" t="str">
        <f aca="false">IF(I516&gt;0,"Targeted Dealer","-")</f>
        <v>Targeted Dealer</v>
      </c>
      <c r="H516" s="67"/>
      <c r="I516" s="68" t="n">
        <v>50</v>
      </c>
      <c r="J516" s="68" t="n">
        <f aca="false">I516/$J$1*($J$1-$E$1)</f>
        <v>50</v>
      </c>
      <c r="K516" s="69" t="n">
        <v>16.5</v>
      </c>
      <c r="L516" s="69" t="n">
        <f aca="false">I516-K516</f>
        <v>33.5</v>
      </c>
      <c r="M516" s="69" t="n">
        <f aca="false">IFERROR((K516/J516%),"-")</f>
        <v>33</v>
      </c>
      <c r="N516" s="97" t="n">
        <v>38.5</v>
      </c>
      <c r="O516" s="98" t="str">
        <f aca="false">IF(F516&lt;=$P$2,"DEC","")</f>
        <v>DEC</v>
      </c>
      <c r="P516" s="97" t="n">
        <v>38.5</v>
      </c>
      <c r="Q516" s="99" t="n">
        <f aca="false">K516-P516</f>
        <v>-22</v>
      </c>
      <c r="R516" s="98" t="n">
        <f aca="false">IFERROR(IF(O516="Dec",(K516/P516-1))," ")</f>
        <v>-0.571428571428571</v>
      </c>
      <c r="S516" s="100" t="str">
        <f aca="false">IF(N516&gt;0,IF(O516="","-",IF(R516&lt;0%,"DEGROWTH","GROWTH")))</f>
        <v>DEGROWTH</v>
      </c>
      <c r="T516" s="69" t="n">
        <v>21</v>
      </c>
      <c r="U516" s="101" t="str">
        <f aca="false">IF(F516&lt;=$V$2,"jAN","")</f>
        <v>jAN</v>
      </c>
      <c r="V516" s="97" t="n">
        <v>21</v>
      </c>
      <c r="W516" s="102" t="n">
        <f aca="false">K516-V516</f>
        <v>-4.5</v>
      </c>
      <c r="X516" s="103" t="n">
        <f aca="false">IFERROR(IF(U516="Jan",(K516/V516-1)),0)</f>
        <v>-0.214285714285714</v>
      </c>
      <c r="Y516" s="104" t="str">
        <f aca="false">IF(T516&gt;0,IF(U516="","-",IF(X516&lt;0%,"DEGROWTH","GROWTH")))</f>
        <v>DEGROWTH</v>
      </c>
      <c r="Z516" s="75" t="n">
        <v>0</v>
      </c>
      <c r="AA516" s="70"/>
      <c r="AB516" s="70" t="s">
        <v>134</v>
      </c>
      <c r="AC516" s="3"/>
    </row>
    <row r="517" customFormat="false" ht="14.25" hidden="false" customHeight="true" outlineLevel="0" collapsed="false">
      <c r="A517" s="70" t="s">
        <v>134</v>
      </c>
      <c r="B517" s="72" t="s">
        <v>62</v>
      </c>
      <c r="C517" s="72" t="s">
        <v>1530</v>
      </c>
      <c r="D517" s="72" t="n">
        <v>1000000364</v>
      </c>
      <c r="E517" s="73" t="s">
        <v>1531</v>
      </c>
      <c r="F517" s="74" t="n">
        <v>39312</v>
      </c>
      <c r="G517" s="67" t="str">
        <f aca="false">IF(I517&gt;0,"Targeted Dealer","-")</f>
        <v>-</v>
      </c>
      <c r="H517" s="67"/>
      <c r="I517" s="68" t="n">
        <v>0</v>
      </c>
      <c r="J517" s="68" t="n">
        <f aca="false">I517/$J$1*($J$1-$E$1)</f>
        <v>0</v>
      </c>
      <c r="K517" s="69" t="n">
        <v>0</v>
      </c>
      <c r="L517" s="69" t="n">
        <f aca="false">I517-K517</f>
        <v>0</v>
      </c>
      <c r="M517" s="69" t="str">
        <f aca="false">IFERROR((K517/J517%),"-")</f>
        <v>-</v>
      </c>
      <c r="N517" s="97" t="n">
        <v>0</v>
      </c>
      <c r="O517" s="98" t="str">
        <f aca="false">IF(F517&lt;=$P$2,"DEC","")</f>
        <v>DEC</v>
      </c>
      <c r="P517" s="97" t="n">
        <v>0</v>
      </c>
      <c r="Q517" s="99" t="n">
        <f aca="false">K517-P517</f>
        <v>0</v>
      </c>
      <c r="R517" s="98" t="str">
        <f aca="false">IFERROR(IF(O517="Dec",(K517/P517-1))," ")</f>
        <v> </v>
      </c>
      <c r="S517" s="105" t="b">
        <f aca="false">IF(N517&gt;0,IF(O517="","-",IF(R517&lt;0%,"DEGROWTH","GROWTH")))</f>
        <v>0</v>
      </c>
      <c r="T517" s="69" t="n">
        <v>3.5</v>
      </c>
      <c r="U517" s="101" t="str">
        <f aca="false">IF(F517&lt;=$V$2,"jAN","")</f>
        <v>jAN</v>
      </c>
      <c r="V517" s="97" t="n">
        <v>3.5</v>
      </c>
      <c r="W517" s="102" t="n">
        <f aca="false">K517-V517</f>
        <v>-3.5</v>
      </c>
      <c r="X517" s="103" t="n">
        <f aca="false">IFERROR(IF(U517="Jan",(K517/V517-1)),0)</f>
        <v>-1</v>
      </c>
      <c r="Y517" s="104" t="str">
        <f aca="false">IF(T517&gt;0,IF(U517="","-",IF(X517&lt;0%,"DEGROWTH","GROWTH")))</f>
        <v>DEGROWTH</v>
      </c>
      <c r="Z517" s="75" t="n">
        <v>1</v>
      </c>
      <c r="AA517" s="70"/>
      <c r="AB517" s="70" t="s">
        <v>134</v>
      </c>
      <c r="AC517" s="3"/>
    </row>
    <row r="518" customFormat="false" ht="14.25" hidden="false" customHeight="true" outlineLevel="0" collapsed="false">
      <c r="A518" s="70" t="s">
        <v>134</v>
      </c>
      <c r="B518" s="72" t="s">
        <v>62</v>
      </c>
      <c r="C518" s="72" t="s">
        <v>1532</v>
      </c>
      <c r="D518" s="72" t="n">
        <v>1000000337</v>
      </c>
      <c r="E518" s="73" t="s">
        <v>1533</v>
      </c>
      <c r="F518" s="74" t="n">
        <v>39402</v>
      </c>
      <c r="G518" s="67" t="str">
        <f aca="false">IF(I518&gt;0,"Targeted Dealer","-")</f>
        <v>Targeted Dealer</v>
      </c>
      <c r="H518" s="67"/>
      <c r="I518" s="68" t="n">
        <v>110</v>
      </c>
      <c r="J518" s="68" t="n">
        <f aca="false">I518/$J$1*($J$1-$E$1)</f>
        <v>110</v>
      </c>
      <c r="K518" s="69" t="n">
        <v>49.5</v>
      </c>
      <c r="L518" s="69" t="n">
        <f aca="false">I518-K518</f>
        <v>60.5</v>
      </c>
      <c r="M518" s="69" t="n">
        <f aca="false">IFERROR((K518/J518%),"-")</f>
        <v>45</v>
      </c>
      <c r="N518" s="97" t="n">
        <v>82</v>
      </c>
      <c r="O518" s="98" t="str">
        <f aca="false">IF(F518&lt;=$P$2,"DEC","")</f>
        <v>DEC</v>
      </c>
      <c r="P518" s="97" t="n">
        <v>82</v>
      </c>
      <c r="Q518" s="99" t="n">
        <f aca="false">K518-P518</f>
        <v>-32.5</v>
      </c>
      <c r="R518" s="98" t="n">
        <f aca="false">IFERROR(IF(O518="Dec",(K518/P518-1))," ")</f>
        <v>-0.396341463414634</v>
      </c>
      <c r="S518" s="100" t="str">
        <f aca="false">IF(N518&gt;0,IF(O518="","-",IF(R518&lt;0%,"DEGROWTH","GROWTH")))</f>
        <v>DEGROWTH</v>
      </c>
      <c r="T518" s="69" t="n">
        <v>101</v>
      </c>
      <c r="U518" s="101" t="str">
        <f aca="false">IF(F518&lt;=$V$2,"jAN","")</f>
        <v>jAN</v>
      </c>
      <c r="V518" s="97" t="n">
        <v>101</v>
      </c>
      <c r="W518" s="102" t="n">
        <f aca="false">K518-V518</f>
        <v>-51.5</v>
      </c>
      <c r="X518" s="103" t="n">
        <f aca="false">IFERROR(IF(U518="Jan",(K518/V518-1)),0)</f>
        <v>-0.50990099009901</v>
      </c>
      <c r="Y518" s="104" t="str">
        <f aca="false">IF(T518&gt;0,IF(U518="","-",IF(X518&lt;0%,"DEGROWTH","GROWTH")))</f>
        <v>DEGROWTH</v>
      </c>
      <c r="Z518" s="75" t="n">
        <v>0</v>
      </c>
      <c r="AA518" s="70"/>
      <c r="AB518" s="70" t="s">
        <v>134</v>
      </c>
      <c r="AC518" s="3"/>
    </row>
    <row r="519" customFormat="false" ht="14.25" hidden="false" customHeight="true" outlineLevel="0" collapsed="false">
      <c r="A519" s="70" t="s">
        <v>134</v>
      </c>
      <c r="B519" s="72" t="s">
        <v>62</v>
      </c>
      <c r="C519" s="72" t="s">
        <v>1534</v>
      </c>
      <c r="D519" s="72" t="n">
        <v>1000000360</v>
      </c>
      <c r="E519" s="73" t="s">
        <v>1535</v>
      </c>
      <c r="F519" s="74" t="n">
        <v>39743</v>
      </c>
      <c r="G519" s="67" t="str">
        <f aca="false">IF(I519&gt;0,"Targeted Dealer","-")</f>
        <v>Targeted Dealer</v>
      </c>
      <c r="H519" s="67"/>
      <c r="I519" s="68" t="n">
        <v>1850</v>
      </c>
      <c r="J519" s="68" t="n">
        <f aca="false">I519/$J$1*($J$1-$E$1)</f>
        <v>1850</v>
      </c>
      <c r="K519" s="69" t="n">
        <v>1662</v>
      </c>
      <c r="L519" s="69" t="n">
        <f aca="false">I519-K519</f>
        <v>188</v>
      </c>
      <c r="M519" s="69" t="n">
        <f aca="false">IFERROR((K519/J519%),"-")</f>
        <v>89.8378378378378</v>
      </c>
      <c r="N519" s="97" t="n">
        <v>1787</v>
      </c>
      <c r="O519" s="98" t="str">
        <f aca="false">IF(F519&lt;=$P$2,"DEC","")</f>
        <v>DEC</v>
      </c>
      <c r="P519" s="97" t="n">
        <v>1787</v>
      </c>
      <c r="Q519" s="99" t="n">
        <f aca="false">K519-P519</f>
        <v>-125</v>
      </c>
      <c r="R519" s="98" t="n">
        <f aca="false">IFERROR(IF(O519="Dec",(K519/P519-1))," ")</f>
        <v>-0.0699496362618914</v>
      </c>
      <c r="S519" s="100" t="str">
        <f aca="false">IF(N519&gt;0,IF(O519="","-",IF(R519&lt;0%,"DEGROWTH","GROWTH")))</f>
        <v>DEGROWTH</v>
      </c>
      <c r="T519" s="69" t="n">
        <v>1725.75</v>
      </c>
      <c r="U519" s="101" t="str">
        <f aca="false">IF(F519&lt;=$V$2,"jAN","")</f>
        <v>jAN</v>
      </c>
      <c r="V519" s="97" t="n">
        <v>1725.75</v>
      </c>
      <c r="W519" s="102" t="n">
        <f aca="false">K519-V519</f>
        <v>-63.75</v>
      </c>
      <c r="X519" s="103" t="n">
        <f aca="false">IFERROR(IF(U519="Jan",(K519/V519-1)),0)</f>
        <v>-0.0369404606692743</v>
      </c>
      <c r="Y519" s="104" t="str">
        <f aca="false">IF(T519&gt;0,IF(U519="","-",IF(X519&lt;0%,"DEGROWTH","GROWTH")))</f>
        <v>DEGROWTH</v>
      </c>
      <c r="Z519" s="75" t="n">
        <v>0</v>
      </c>
      <c r="AA519" s="70"/>
      <c r="AB519" s="70" t="s">
        <v>134</v>
      </c>
      <c r="AC519" s="3"/>
    </row>
    <row r="520" customFormat="false" ht="14.25" hidden="false" customHeight="true" outlineLevel="0" collapsed="false">
      <c r="A520" s="70" t="s">
        <v>134</v>
      </c>
      <c r="B520" s="72" t="s">
        <v>62</v>
      </c>
      <c r="C520" s="72" t="s">
        <v>1536</v>
      </c>
      <c r="D520" s="72" t="n">
        <v>1000000358</v>
      </c>
      <c r="E520" s="73" t="s">
        <v>1537</v>
      </c>
      <c r="F520" s="74" t="n">
        <v>39933</v>
      </c>
      <c r="G520" s="67" t="str">
        <f aca="false">IF(I520&gt;0,"Targeted Dealer","-")</f>
        <v>Targeted Dealer</v>
      </c>
      <c r="H520" s="67"/>
      <c r="I520" s="68" t="n">
        <v>200</v>
      </c>
      <c r="J520" s="68" t="n">
        <f aca="false">I520/$J$1*($J$1-$E$1)</f>
        <v>200</v>
      </c>
      <c r="K520" s="69" t="n">
        <v>168.25</v>
      </c>
      <c r="L520" s="69" t="n">
        <f aca="false">I520-K520</f>
        <v>31.75</v>
      </c>
      <c r="M520" s="69" t="n">
        <f aca="false">IFERROR((K520/J520%),"-")</f>
        <v>84.125</v>
      </c>
      <c r="N520" s="97" t="n">
        <v>155</v>
      </c>
      <c r="O520" s="98" t="str">
        <f aca="false">IF(F520&lt;=$P$2,"DEC","")</f>
        <v>DEC</v>
      </c>
      <c r="P520" s="97" t="n">
        <v>155</v>
      </c>
      <c r="Q520" s="99" t="n">
        <f aca="false">K520-P520</f>
        <v>13.25</v>
      </c>
      <c r="R520" s="98" t="n">
        <f aca="false">IFERROR(IF(O520="Dec",(K520/P520-1))," ")</f>
        <v>0.0854838709677419</v>
      </c>
      <c r="S520" s="100" t="str">
        <f aca="false">IF(N520&gt;0,IF(O520="","-",IF(R520&lt;0%,"DEGROWTH","GROWTH")))</f>
        <v>GROWTH</v>
      </c>
      <c r="T520" s="69" t="n">
        <v>73</v>
      </c>
      <c r="U520" s="101" t="str">
        <f aca="false">IF(F520&lt;=$V$2,"jAN","")</f>
        <v>jAN</v>
      </c>
      <c r="V520" s="97" t="n">
        <v>73</v>
      </c>
      <c r="W520" s="102" t="n">
        <f aca="false">K520-V520</f>
        <v>95.25</v>
      </c>
      <c r="X520" s="103" t="n">
        <f aca="false">IFERROR(IF(U520="Jan",(K520/V520-1)),0)</f>
        <v>1.30479452054795</v>
      </c>
      <c r="Y520" s="104" t="str">
        <f aca="false">IF(T520&gt;0,IF(U520="","-",IF(X520&lt;0%,"DEGROWTH","GROWTH")))</f>
        <v>GROWTH</v>
      </c>
      <c r="Z520" s="75" t="n">
        <v>0</v>
      </c>
      <c r="AA520" s="70"/>
      <c r="AB520" s="70" t="s">
        <v>134</v>
      </c>
      <c r="AC520" s="3"/>
    </row>
    <row r="521" customFormat="false" ht="14.25" hidden="false" customHeight="true" outlineLevel="0" collapsed="false">
      <c r="A521" s="70" t="s">
        <v>134</v>
      </c>
      <c r="B521" s="72" t="s">
        <v>62</v>
      </c>
      <c r="C521" s="72" t="s">
        <v>1538</v>
      </c>
      <c r="D521" s="72" t="n">
        <v>1000000351</v>
      </c>
      <c r="E521" s="73" t="s">
        <v>1539</v>
      </c>
      <c r="F521" s="74" t="n">
        <v>40371</v>
      </c>
      <c r="G521" s="67" t="str">
        <f aca="false">IF(I521&gt;0,"Targeted Dealer","-")</f>
        <v>Targeted Dealer</v>
      </c>
      <c r="H521" s="67"/>
      <c r="I521" s="68" t="n">
        <v>20</v>
      </c>
      <c r="J521" s="68" t="n">
        <f aca="false">I521/$J$1*($J$1-$E$1)</f>
        <v>20</v>
      </c>
      <c r="K521" s="69" t="n">
        <v>14</v>
      </c>
      <c r="L521" s="69" t="n">
        <f aca="false">I521-K521</f>
        <v>6</v>
      </c>
      <c r="M521" s="69" t="n">
        <f aca="false">IFERROR((K521/J521%),"-")</f>
        <v>70</v>
      </c>
      <c r="N521" s="97" t="n">
        <v>14</v>
      </c>
      <c r="O521" s="98" t="str">
        <f aca="false">IF(F521&lt;=$P$2,"DEC","")</f>
        <v>DEC</v>
      </c>
      <c r="P521" s="97" t="n">
        <v>14</v>
      </c>
      <c r="Q521" s="99" t="n">
        <f aca="false">K521-P521</f>
        <v>0</v>
      </c>
      <c r="R521" s="98" t="n">
        <f aca="false">IFERROR(IF(O521="Dec",(K521/P521-1))," ")</f>
        <v>0</v>
      </c>
      <c r="S521" s="100" t="str">
        <f aca="false">IF(N521&gt;0,IF(O521="","-",IF(R521&lt;0%,"DEGROWTH","GROWTH")))</f>
        <v>GROWTH</v>
      </c>
      <c r="T521" s="69" t="n">
        <v>10.5</v>
      </c>
      <c r="U521" s="101" t="str">
        <f aca="false">IF(F521&lt;=$V$2,"jAN","")</f>
        <v>jAN</v>
      </c>
      <c r="V521" s="97" t="n">
        <v>10.5</v>
      </c>
      <c r="W521" s="102" t="n">
        <f aca="false">K521-V521</f>
        <v>3.5</v>
      </c>
      <c r="X521" s="103" t="n">
        <f aca="false">IFERROR(IF(U521="Jan",(K521/V521-1)),0)</f>
        <v>0.333333333333333</v>
      </c>
      <c r="Y521" s="104" t="str">
        <f aca="false">IF(T521&gt;0,IF(U521="","-",IF(X521&lt;0%,"DEGROWTH","GROWTH")))</f>
        <v>GROWTH</v>
      </c>
      <c r="Z521" s="75" t="n">
        <v>1</v>
      </c>
      <c r="AA521" s="70"/>
      <c r="AB521" s="70" t="s">
        <v>134</v>
      </c>
      <c r="AC521" s="3"/>
    </row>
    <row r="522" customFormat="false" ht="14.25" hidden="false" customHeight="true" outlineLevel="0" collapsed="false">
      <c r="A522" s="70" t="s">
        <v>134</v>
      </c>
      <c r="B522" s="72" t="s">
        <v>62</v>
      </c>
      <c r="C522" s="72" t="s">
        <v>1540</v>
      </c>
      <c r="D522" s="72" t="n">
        <v>1000000328</v>
      </c>
      <c r="E522" s="73" t="s">
        <v>1541</v>
      </c>
      <c r="F522" s="74" t="n">
        <v>40408</v>
      </c>
      <c r="G522" s="67" t="str">
        <f aca="false">IF(I522&gt;0,"Targeted Dealer","-")</f>
        <v>Targeted Dealer</v>
      </c>
      <c r="H522" s="67"/>
      <c r="I522" s="68" t="n">
        <v>55</v>
      </c>
      <c r="J522" s="68" t="n">
        <f aca="false">I522/$J$1*($J$1-$E$1)</f>
        <v>55</v>
      </c>
      <c r="K522" s="69" t="n">
        <v>25.5</v>
      </c>
      <c r="L522" s="69" t="n">
        <f aca="false">I522-K522</f>
        <v>29.5</v>
      </c>
      <c r="M522" s="69" t="n">
        <f aca="false">IFERROR((K522/J522%),"-")</f>
        <v>46.3636363636364</v>
      </c>
      <c r="N522" s="97" t="n">
        <v>40</v>
      </c>
      <c r="O522" s="98" t="str">
        <f aca="false">IF(F522&lt;=$P$2,"DEC","")</f>
        <v>DEC</v>
      </c>
      <c r="P522" s="97" t="n">
        <v>40</v>
      </c>
      <c r="Q522" s="99" t="n">
        <f aca="false">K522-P522</f>
        <v>-14.5</v>
      </c>
      <c r="R522" s="98" t="n">
        <f aca="false">IFERROR(IF(O522="Dec",(K522/P522-1))," ")</f>
        <v>-0.3625</v>
      </c>
      <c r="S522" s="100" t="str">
        <f aca="false">IF(N522&gt;0,IF(O522="","-",IF(R522&lt;0%,"DEGROWTH","GROWTH")))</f>
        <v>DEGROWTH</v>
      </c>
      <c r="T522" s="69" t="n">
        <v>51.5</v>
      </c>
      <c r="U522" s="101" t="str">
        <f aca="false">IF(F522&lt;=$V$2,"jAN","")</f>
        <v>jAN</v>
      </c>
      <c r="V522" s="97" t="n">
        <v>51.5</v>
      </c>
      <c r="W522" s="102" t="n">
        <f aca="false">K522-V522</f>
        <v>-26</v>
      </c>
      <c r="X522" s="103" t="n">
        <f aca="false">IFERROR(IF(U522="Jan",(K522/V522-1)),0)</f>
        <v>-0.504854368932039</v>
      </c>
      <c r="Y522" s="104" t="str">
        <f aca="false">IF(T522&gt;0,IF(U522="","-",IF(X522&lt;0%,"DEGROWTH","GROWTH")))</f>
        <v>DEGROWTH</v>
      </c>
      <c r="Z522" s="75" t="n">
        <v>1</v>
      </c>
      <c r="AA522" s="70"/>
      <c r="AB522" s="70" t="s">
        <v>134</v>
      </c>
      <c r="AC522" s="3"/>
    </row>
    <row r="523" customFormat="false" ht="14.25" hidden="false" customHeight="true" outlineLevel="0" collapsed="false">
      <c r="A523" s="70" t="s">
        <v>134</v>
      </c>
      <c r="B523" s="72" t="s">
        <v>62</v>
      </c>
      <c r="C523" s="72" t="s">
        <v>1542</v>
      </c>
      <c r="D523" s="72" t="n">
        <v>1000000312</v>
      </c>
      <c r="E523" s="73" t="s">
        <v>1543</v>
      </c>
      <c r="F523" s="74" t="n">
        <v>40560</v>
      </c>
      <c r="G523" s="67" t="str">
        <f aca="false">IF(I523&gt;0,"Targeted Dealer","-")</f>
        <v>Targeted Dealer</v>
      </c>
      <c r="H523" s="67"/>
      <c r="I523" s="68" t="n">
        <v>70</v>
      </c>
      <c r="J523" s="68" t="n">
        <f aca="false">I523/$J$1*($J$1-$E$1)</f>
        <v>70</v>
      </c>
      <c r="K523" s="69" t="n">
        <v>29.5</v>
      </c>
      <c r="L523" s="69" t="n">
        <f aca="false">I523-K523</f>
        <v>40.5</v>
      </c>
      <c r="M523" s="69" t="n">
        <f aca="false">IFERROR((K523/J523%),"-")</f>
        <v>42.1428571428571</v>
      </c>
      <c r="N523" s="97" t="n">
        <v>63</v>
      </c>
      <c r="O523" s="98" t="str">
        <f aca="false">IF(F523&lt;=$P$2,"DEC","")</f>
        <v>DEC</v>
      </c>
      <c r="P523" s="97" t="n">
        <v>63</v>
      </c>
      <c r="Q523" s="99" t="n">
        <f aca="false">K523-P523</f>
        <v>-33.5</v>
      </c>
      <c r="R523" s="98" t="n">
        <f aca="false">IFERROR(IF(O523="Dec",(K523/P523-1))," ")</f>
        <v>-0.531746031746032</v>
      </c>
      <c r="S523" s="100" t="str">
        <f aca="false">IF(N523&gt;0,IF(O523="","-",IF(R523&lt;0%,"DEGROWTH","GROWTH")))</f>
        <v>DEGROWTH</v>
      </c>
      <c r="T523" s="69" t="n">
        <v>37.5</v>
      </c>
      <c r="U523" s="101" t="str">
        <f aca="false">IF(F523&lt;=$V$2,"jAN","")</f>
        <v>jAN</v>
      </c>
      <c r="V523" s="97" t="n">
        <v>37.5</v>
      </c>
      <c r="W523" s="102" t="n">
        <f aca="false">K523-V523</f>
        <v>-8</v>
      </c>
      <c r="X523" s="103" t="n">
        <f aca="false">IFERROR(IF(U523="Jan",(K523/V523-1)),0)</f>
        <v>-0.213333333333333</v>
      </c>
      <c r="Y523" s="104" t="str">
        <f aca="false">IF(T523&gt;0,IF(U523="","-",IF(X523&lt;0%,"DEGROWTH","GROWTH")))</f>
        <v>DEGROWTH</v>
      </c>
      <c r="Z523" s="75" t="n">
        <v>0</v>
      </c>
      <c r="AA523" s="70"/>
      <c r="AB523" s="70" t="s">
        <v>134</v>
      </c>
      <c r="AC523" s="3"/>
    </row>
    <row r="524" customFormat="false" ht="14.25" hidden="false" customHeight="true" outlineLevel="0" collapsed="false">
      <c r="A524" s="70" t="s">
        <v>134</v>
      </c>
      <c r="B524" s="72" t="s">
        <v>62</v>
      </c>
      <c r="C524" s="72" t="s">
        <v>1544</v>
      </c>
      <c r="D524" s="72" t="n">
        <v>1000000359</v>
      </c>
      <c r="E524" s="73" t="s">
        <v>1545</v>
      </c>
      <c r="F524" s="74" t="n">
        <v>40740</v>
      </c>
      <c r="G524" s="67" t="str">
        <f aca="false">IF(I524&gt;0,"Targeted Dealer","-")</f>
        <v>Targeted Dealer</v>
      </c>
      <c r="H524" s="67"/>
      <c r="I524" s="68" t="n">
        <v>90</v>
      </c>
      <c r="J524" s="68" t="n">
        <f aca="false">I524/$J$1*($J$1-$E$1)</f>
        <v>90</v>
      </c>
      <c r="K524" s="69" t="n">
        <v>64.5</v>
      </c>
      <c r="L524" s="69" t="n">
        <f aca="false">I524-K524</f>
        <v>25.5</v>
      </c>
      <c r="M524" s="69" t="n">
        <f aca="false">IFERROR((K524/J524%),"-")</f>
        <v>71.6666666666667</v>
      </c>
      <c r="N524" s="97" t="n">
        <v>70.5</v>
      </c>
      <c r="O524" s="98" t="str">
        <f aca="false">IF(F524&lt;=$P$2,"DEC","")</f>
        <v>DEC</v>
      </c>
      <c r="P524" s="97" t="n">
        <v>70.5</v>
      </c>
      <c r="Q524" s="99" t="n">
        <f aca="false">K524-P524</f>
        <v>-6</v>
      </c>
      <c r="R524" s="98" t="n">
        <f aca="false">IFERROR(IF(O524="Dec",(K524/P524-1))," ")</f>
        <v>-0.0851063829787234</v>
      </c>
      <c r="S524" s="100" t="str">
        <f aca="false">IF(N524&gt;0,IF(O524="","-",IF(R524&lt;0%,"DEGROWTH","GROWTH")))</f>
        <v>DEGROWTH</v>
      </c>
      <c r="T524" s="69" t="n">
        <v>30.5</v>
      </c>
      <c r="U524" s="101" t="str">
        <f aca="false">IF(F524&lt;=$V$2,"jAN","")</f>
        <v>jAN</v>
      </c>
      <c r="V524" s="97" t="n">
        <v>30.5</v>
      </c>
      <c r="W524" s="102" t="n">
        <f aca="false">K524-V524</f>
        <v>34</v>
      </c>
      <c r="X524" s="103" t="n">
        <f aca="false">IFERROR(IF(U524="Jan",(K524/V524-1)),0)</f>
        <v>1.11475409836066</v>
      </c>
      <c r="Y524" s="104" t="str">
        <f aca="false">IF(T524&gt;0,IF(U524="","-",IF(X524&lt;0%,"DEGROWTH","GROWTH")))</f>
        <v>GROWTH</v>
      </c>
      <c r="Z524" s="75" t="n">
        <v>0</v>
      </c>
      <c r="AA524" s="70"/>
      <c r="AB524" s="70" t="s">
        <v>134</v>
      </c>
      <c r="AC524" s="3"/>
    </row>
    <row r="525" customFormat="false" ht="14.25" hidden="false" customHeight="true" outlineLevel="0" collapsed="false">
      <c r="A525" s="70" t="s">
        <v>134</v>
      </c>
      <c r="B525" s="72" t="s">
        <v>62</v>
      </c>
      <c r="C525" s="72" t="s">
        <v>1546</v>
      </c>
      <c r="D525" s="72" t="n">
        <v>1000000336</v>
      </c>
      <c r="E525" s="73" t="s">
        <v>1547</v>
      </c>
      <c r="F525" s="74" t="n">
        <v>41018</v>
      </c>
      <c r="G525" s="67" t="str">
        <f aca="false">IF(I525&gt;0,"Targeted Dealer","-")</f>
        <v>Targeted Dealer</v>
      </c>
      <c r="H525" s="67"/>
      <c r="I525" s="68" t="n">
        <v>20</v>
      </c>
      <c r="J525" s="68" t="n">
        <f aca="false">I525/$J$1*($J$1-$E$1)</f>
        <v>20</v>
      </c>
      <c r="K525" s="69" t="n">
        <v>3.5</v>
      </c>
      <c r="L525" s="69" t="n">
        <f aca="false">I525-K525</f>
        <v>16.5</v>
      </c>
      <c r="M525" s="69" t="n">
        <f aca="false">IFERROR((K525/J525%),"-")</f>
        <v>17.5</v>
      </c>
      <c r="N525" s="97" t="n">
        <v>23.5</v>
      </c>
      <c r="O525" s="98" t="str">
        <f aca="false">IF(F525&lt;=$P$2,"DEC","")</f>
        <v>DEC</v>
      </c>
      <c r="P525" s="97" t="n">
        <v>23.5</v>
      </c>
      <c r="Q525" s="99" t="n">
        <f aca="false">K525-P525</f>
        <v>-20</v>
      </c>
      <c r="R525" s="98" t="n">
        <f aca="false">IFERROR(IF(O525="Dec",(K525/P525-1))," ")</f>
        <v>-0.851063829787234</v>
      </c>
      <c r="S525" s="100" t="str">
        <f aca="false">IF(N525&gt;0,IF(O525="","-",IF(R525&lt;0%,"DEGROWTH","GROWTH")))</f>
        <v>DEGROWTH</v>
      </c>
      <c r="T525" s="69" t="n">
        <v>17.5</v>
      </c>
      <c r="U525" s="101" t="str">
        <f aca="false">IF(F525&lt;=$V$2,"jAN","")</f>
        <v>jAN</v>
      </c>
      <c r="V525" s="97" t="n">
        <v>17.5</v>
      </c>
      <c r="W525" s="102" t="n">
        <f aca="false">K525-V525</f>
        <v>-14</v>
      </c>
      <c r="X525" s="103" t="n">
        <f aca="false">IFERROR(IF(U525="Jan",(K525/V525-1)),0)</f>
        <v>-0.8</v>
      </c>
      <c r="Y525" s="104" t="str">
        <f aca="false">IF(T525&gt;0,IF(U525="","-",IF(X525&lt;0%,"DEGROWTH","GROWTH")))</f>
        <v>DEGROWTH</v>
      </c>
      <c r="Z525" s="75" t="n">
        <v>1</v>
      </c>
      <c r="AA525" s="70"/>
      <c r="AB525" s="70" t="s">
        <v>134</v>
      </c>
      <c r="AC525" s="3"/>
    </row>
    <row r="526" customFormat="false" ht="14.25" hidden="false" customHeight="true" outlineLevel="0" collapsed="false">
      <c r="A526" s="70" t="s">
        <v>134</v>
      </c>
      <c r="B526" s="72" t="s">
        <v>62</v>
      </c>
      <c r="C526" s="72" t="s">
        <v>266</v>
      </c>
      <c r="D526" s="72" t="n">
        <v>1000000326</v>
      </c>
      <c r="E526" s="73" t="s">
        <v>267</v>
      </c>
      <c r="F526" s="74" t="n">
        <v>42032</v>
      </c>
      <c r="G526" s="67" t="str">
        <f aca="false">IF(I526&gt;0,"Targeted Dealer","-")</f>
        <v>-</v>
      </c>
      <c r="H526" s="67"/>
      <c r="I526" s="68" t="n">
        <v>0</v>
      </c>
      <c r="J526" s="68" t="n">
        <f aca="false">I526/$J$1*($J$1-$E$1)</f>
        <v>0</v>
      </c>
      <c r="K526" s="69" t="n">
        <v>0</v>
      </c>
      <c r="L526" s="69" t="n">
        <f aca="false">I526-K526</f>
        <v>0</v>
      </c>
      <c r="M526" s="69" t="str">
        <f aca="false">IFERROR((K526/J526%),"-")</f>
        <v>-</v>
      </c>
      <c r="N526" s="97" t="n">
        <v>3.5</v>
      </c>
      <c r="O526" s="98" t="str">
        <f aca="false">IF(F526&lt;=$P$2,"DEC","")</f>
        <v>DEC</v>
      </c>
      <c r="P526" s="97" t="n">
        <v>3.5</v>
      </c>
      <c r="Q526" s="99" t="n">
        <f aca="false">K526-P526</f>
        <v>-3.5</v>
      </c>
      <c r="R526" s="98" t="n">
        <f aca="false">IFERROR(IF(O526="Dec",(K526/P526-1))," ")</f>
        <v>-1</v>
      </c>
      <c r="S526" s="100" t="str">
        <f aca="false">IF(N526&gt;0,IF(O526="","-",IF(R526&lt;0%,"DEGROWTH","GROWTH")))</f>
        <v>DEGROWTH</v>
      </c>
      <c r="T526" s="69" t="n">
        <v>5</v>
      </c>
      <c r="U526" s="101" t="str">
        <f aca="false">IF(F526&lt;=$V$2,"jAN","")</f>
        <v>jAN</v>
      </c>
      <c r="V526" s="97" t="n">
        <v>5</v>
      </c>
      <c r="W526" s="102" t="n">
        <f aca="false">K526-V526</f>
        <v>-5</v>
      </c>
      <c r="X526" s="103" t="n">
        <f aca="false">IFERROR(IF(U526="Jan",(K526/V526-1)),0)</f>
        <v>-1</v>
      </c>
      <c r="Y526" s="104" t="str">
        <f aca="false">IF(T526&gt;0,IF(U526="","-",IF(X526&lt;0%,"DEGROWTH","GROWTH")))</f>
        <v>DEGROWTH</v>
      </c>
      <c r="Z526" s="75" t="n">
        <v>1</v>
      </c>
      <c r="AA526" s="70"/>
      <c r="AB526" s="70" t="s">
        <v>134</v>
      </c>
      <c r="AC526" s="3"/>
    </row>
    <row r="527" customFormat="false" ht="14.25" hidden="false" customHeight="true" outlineLevel="0" collapsed="false">
      <c r="A527" s="70" t="s">
        <v>134</v>
      </c>
      <c r="B527" s="72" t="s">
        <v>62</v>
      </c>
      <c r="C527" s="72" t="s">
        <v>1548</v>
      </c>
      <c r="D527" s="72" t="n">
        <v>1000000311</v>
      </c>
      <c r="E527" s="73" t="s">
        <v>1549</v>
      </c>
      <c r="F527" s="74" t="n">
        <v>42135</v>
      </c>
      <c r="G527" s="67" t="str">
        <f aca="false">IF(I527&gt;0,"Targeted Dealer","-")</f>
        <v>Targeted Dealer</v>
      </c>
      <c r="H527" s="67"/>
      <c r="I527" s="68" t="n">
        <v>900</v>
      </c>
      <c r="J527" s="68" t="n">
        <f aca="false">I527/$J$1*($J$1-$E$1)</f>
        <v>900</v>
      </c>
      <c r="K527" s="69" t="n">
        <v>804.75</v>
      </c>
      <c r="L527" s="69" t="n">
        <f aca="false">I527-K527</f>
        <v>95.25</v>
      </c>
      <c r="M527" s="69" t="n">
        <f aca="false">IFERROR((K527/J527%),"-")</f>
        <v>89.4166666666667</v>
      </c>
      <c r="N527" s="97" t="n">
        <v>664</v>
      </c>
      <c r="O527" s="98" t="str">
        <f aca="false">IF(F527&lt;=$P$2,"DEC","")</f>
        <v>DEC</v>
      </c>
      <c r="P527" s="97" t="n">
        <v>664</v>
      </c>
      <c r="Q527" s="99" t="n">
        <f aca="false">K527-P527</f>
        <v>140.75</v>
      </c>
      <c r="R527" s="98" t="n">
        <f aca="false">IFERROR(IF(O527="Dec",(K527/P527-1))," ")</f>
        <v>0.211972891566265</v>
      </c>
      <c r="S527" s="100" t="str">
        <f aca="false">IF(N527&gt;0,IF(O527="","-",IF(R527&lt;0%,"DEGROWTH","GROWTH")))</f>
        <v>GROWTH</v>
      </c>
      <c r="T527" s="69" t="n">
        <v>793</v>
      </c>
      <c r="U527" s="101" t="str">
        <f aca="false">IF(F527&lt;=$V$2,"jAN","")</f>
        <v>jAN</v>
      </c>
      <c r="V527" s="97" t="n">
        <v>793</v>
      </c>
      <c r="W527" s="102" t="n">
        <f aca="false">K527-V527</f>
        <v>11.75</v>
      </c>
      <c r="X527" s="103" t="n">
        <f aca="false">IFERROR(IF(U527="Jan",(K527/V527-1)),0)</f>
        <v>0.0148171500630516</v>
      </c>
      <c r="Y527" s="104" t="str">
        <f aca="false">IF(T527&gt;0,IF(U527="","-",IF(X527&lt;0%,"DEGROWTH","GROWTH")))</f>
        <v>GROWTH</v>
      </c>
      <c r="Z527" s="75" t="n">
        <v>0</v>
      </c>
      <c r="AA527" s="70"/>
      <c r="AB527" s="70" t="s">
        <v>134</v>
      </c>
      <c r="AC527" s="3"/>
    </row>
    <row r="528" customFormat="false" ht="14.25" hidden="false" customHeight="true" outlineLevel="0" collapsed="false">
      <c r="A528" s="70" t="s">
        <v>134</v>
      </c>
      <c r="B528" s="72" t="s">
        <v>62</v>
      </c>
      <c r="C528" s="72" t="s">
        <v>1550</v>
      </c>
      <c r="D528" s="72" t="n">
        <v>1000000313</v>
      </c>
      <c r="E528" s="73" t="s">
        <v>1551</v>
      </c>
      <c r="F528" s="74" t="n">
        <v>42759</v>
      </c>
      <c r="G528" s="67" t="str">
        <f aca="false">IF(I528&gt;0,"Targeted Dealer","-")</f>
        <v>Targeted Dealer</v>
      </c>
      <c r="H528" s="67"/>
      <c r="I528" s="68" t="n">
        <v>110</v>
      </c>
      <c r="J528" s="68" t="n">
        <f aca="false">I528/$J$1*($J$1-$E$1)</f>
        <v>110</v>
      </c>
      <c r="K528" s="69" t="n">
        <v>116.5</v>
      </c>
      <c r="L528" s="69" t="n">
        <f aca="false">I528-K528</f>
        <v>-6.5</v>
      </c>
      <c r="M528" s="69" t="n">
        <f aca="false">IFERROR((K528/J528%),"-")</f>
        <v>105.909090909091</v>
      </c>
      <c r="N528" s="97" t="n">
        <v>92</v>
      </c>
      <c r="O528" s="98" t="str">
        <f aca="false">IF(F528&lt;=$P$2,"DEC","")</f>
        <v>DEC</v>
      </c>
      <c r="P528" s="97" t="n">
        <v>92</v>
      </c>
      <c r="Q528" s="99" t="n">
        <f aca="false">K528-P528</f>
        <v>24.5</v>
      </c>
      <c r="R528" s="98" t="n">
        <f aca="false">IFERROR(IF(O528="Dec",(K528/P528-1))," ")</f>
        <v>0.266304347826087</v>
      </c>
      <c r="S528" s="100" t="str">
        <f aca="false">IF(N528&gt;0,IF(O528="","-",IF(R528&lt;0%,"DEGROWTH","GROWTH")))</f>
        <v>GROWTH</v>
      </c>
      <c r="T528" s="69" t="n">
        <v>108.5</v>
      </c>
      <c r="U528" s="101" t="str">
        <f aca="false">IF(F528&lt;=$V$2,"jAN","")</f>
        <v>jAN</v>
      </c>
      <c r="V528" s="97" t="n">
        <v>108.5</v>
      </c>
      <c r="W528" s="102" t="n">
        <f aca="false">K528-V528</f>
        <v>8</v>
      </c>
      <c r="X528" s="103" t="n">
        <f aca="false">IFERROR(IF(U528="Jan",(K528/V528-1)),0)</f>
        <v>0.0737327188940091</v>
      </c>
      <c r="Y528" s="104" t="str">
        <f aca="false">IF(T528&gt;0,IF(U528="","-",IF(X528&lt;0%,"DEGROWTH","GROWTH")))</f>
        <v>GROWTH</v>
      </c>
      <c r="Z528" s="75" t="n">
        <v>0</v>
      </c>
      <c r="AA528" s="70"/>
      <c r="AB528" s="70" t="s">
        <v>134</v>
      </c>
      <c r="AC528" s="3"/>
    </row>
    <row r="529" customFormat="false" ht="14.25" hidden="false" customHeight="true" outlineLevel="0" collapsed="false">
      <c r="A529" s="70" t="s">
        <v>134</v>
      </c>
      <c r="B529" s="72" t="s">
        <v>62</v>
      </c>
      <c r="C529" s="72" t="s">
        <v>1552</v>
      </c>
      <c r="D529" s="72" t="n">
        <v>1000000355</v>
      </c>
      <c r="E529" s="73" t="s">
        <v>1553</v>
      </c>
      <c r="F529" s="74" t="n">
        <v>42908</v>
      </c>
      <c r="G529" s="67" t="str">
        <f aca="false">IF(I529&gt;0,"Targeted Dealer","-")</f>
        <v>Targeted Dealer</v>
      </c>
      <c r="H529" s="67"/>
      <c r="I529" s="68" t="n">
        <v>120</v>
      </c>
      <c r="J529" s="68" t="n">
        <f aca="false">I529/$J$1*($J$1-$E$1)</f>
        <v>120</v>
      </c>
      <c r="K529" s="69" t="n">
        <v>120.5</v>
      </c>
      <c r="L529" s="69" t="n">
        <f aca="false">I529-K529</f>
        <v>-0.5</v>
      </c>
      <c r="M529" s="69" t="n">
        <f aca="false">IFERROR((K529/J529%),"-")</f>
        <v>100.416666666667</v>
      </c>
      <c r="N529" s="97" t="n">
        <v>113.75</v>
      </c>
      <c r="O529" s="98" t="str">
        <f aca="false">IF(F529&lt;=$P$2,"DEC","")</f>
        <v>DEC</v>
      </c>
      <c r="P529" s="97" t="n">
        <v>113.75</v>
      </c>
      <c r="Q529" s="99" t="n">
        <f aca="false">K529-P529</f>
        <v>6.75</v>
      </c>
      <c r="R529" s="98" t="n">
        <f aca="false">IFERROR(IF(O529="Dec",(K529/P529-1))," ")</f>
        <v>0.0593406593406594</v>
      </c>
      <c r="S529" s="100" t="str">
        <f aca="false">IF(N529&gt;0,IF(O529="","-",IF(R529&lt;0%,"DEGROWTH","GROWTH")))</f>
        <v>GROWTH</v>
      </c>
      <c r="T529" s="69" t="n">
        <v>81</v>
      </c>
      <c r="U529" s="101" t="str">
        <f aca="false">IF(F529&lt;=$V$2,"jAN","")</f>
        <v>jAN</v>
      </c>
      <c r="V529" s="97" t="n">
        <v>81</v>
      </c>
      <c r="W529" s="102" t="n">
        <f aca="false">K529-V529</f>
        <v>39.5</v>
      </c>
      <c r="X529" s="103" t="n">
        <f aca="false">IFERROR(IF(U529="Jan",(K529/V529-1)),0)</f>
        <v>0.487654320987654</v>
      </c>
      <c r="Y529" s="104" t="str">
        <f aca="false">IF(T529&gt;0,IF(U529="","-",IF(X529&lt;0%,"DEGROWTH","GROWTH")))</f>
        <v>GROWTH</v>
      </c>
      <c r="Z529" s="75" t="n">
        <v>0</v>
      </c>
      <c r="AA529" s="70"/>
      <c r="AB529" s="70" t="s">
        <v>134</v>
      </c>
      <c r="AC529" s="3"/>
    </row>
    <row r="530" customFormat="false" ht="14.25" hidden="false" customHeight="true" outlineLevel="0" collapsed="false">
      <c r="A530" s="70" t="s">
        <v>134</v>
      </c>
      <c r="B530" s="72" t="s">
        <v>62</v>
      </c>
      <c r="C530" s="72" t="s">
        <v>268</v>
      </c>
      <c r="D530" s="72" t="n">
        <v>1000000315</v>
      </c>
      <c r="E530" s="73" t="s">
        <v>269</v>
      </c>
      <c r="F530" s="74" t="n">
        <v>43112</v>
      </c>
      <c r="G530" s="67" t="str">
        <f aca="false">IF(I530&gt;0,"Targeted Dealer","-")</f>
        <v>Targeted Dealer</v>
      </c>
      <c r="H530" s="67"/>
      <c r="I530" s="68" t="n">
        <v>30</v>
      </c>
      <c r="J530" s="68" t="n">
        <f aca="false">I530/$J$1*($J$1-$E$1)</f>
        <v>30</v>
      </c>
      <c r="K530" s="69" t="n">
        <v>44</v>
      </c>
      <c r="L530" s="69" t="n">
        <f aca="false">I530-K530</f>
        <v>-14</v>
      </c>
      <c r="M530" s="69" t="n">
        <f aca="false">IFERROR((K530/J530%),"-")</f>
        <v>146.666666666667</v>
      </c>
      <c r="N530" s="97" t="n">
        <v>59</v>
      </c>
      <c r="O530" s="98" t="str">
        <f aca="false">IF(F530&lt;=$P$2,"DEC","")</f>
        <v>DEC</v>
      </c>
      <c r="P530" s="97" t="n">
        <v>59</v>
      </c>
      <c r="Q530" s="99" t="n">
        <f aca="false">K530-P530</f>
        <v>-15</v>
      </c>
      <c r="R530" s="98" t="n">
        <f aca="false">IFERROR(IF(O530="Dec",(K530/P530-1))," ")</f>
        <v>-0.254237288135593</v>
      </c>
      <c r="S530" s="100" t="str">
        <f aca="false">IF(N530&gt;0,IF(O530="","-",IF(R530&lt;0%,"DEGROWTH","GROWTH")))</f>
        <v>DEGROWTH</v>
      </c>
      <c r="T530" s="69" t="n">
        <v>28.5</v>
      </c>
      <c r="U530" s="101" t="str">
        <f aca="false">IF(F530&lt;=$V$2,"jAN","")</f>
        <v>jAN</v>
      </c>
      <c r="V530" s="97" t="n">
        <v>28.5</v>
      </c>
      <c r="W530" s="102" t="n">
        <f aca="false">K530-V530</f>
        <v>15.5</v>
      </c>
      <c r="X530" s="103" t="n">
        <f aca="false">IFERROR(IF(U530="Jan",(K530/V530-1)),0)</f>
        <v>0.543859649122807</v>
      </c>
      <c r="Y530" s="104" t="str">
        <f aca="false">IF(T530&gt;0,IF(U530="","-",IF(X530&lt;0%,"DEGROWTH","GROWTH")))</f>
        <v>GROWTH</v>
      </c>
      <c r="Z530" s="75" t="n">
        <v>1</v>
      </c>
      <c r="AA530" s="70"/>
      <c r="AB530" s="70" t="s">
        <v>134</v>
      </c>
      <c r="AC530" s="3"/>
    </row>
    <row r="531" customFormat="false" ht="14.25" hidden="false" customHeight="true" outlineLevel="0" collapsed="false">
      <c r="A531" s="70" t="s">
        <v>134</v>
      </c>
      <c r="B531" s="72" t="s">
        <v>62</v>
      </c>
      <c r="C531" s="72" t="s">
        <v>270</v>
      </c>
      <c r="D531" s="72" t="n">
        <v>1000000350</v>
      </c>
      <c r="E531" s="73" t="s">
        <v>271</v>
      </c>
      <c r="F531" s="74" t="n">
        <v>43209</v>
      </c>
      <c r="G531" s="67" t="str">
        <f aca="false">IF(I531&gt;0,"Targeted Dealer","-")</f>
        <v>Targeted Dealer</v>
      </c>
      <c r="H531" s="67"/>
      <c r="I531" s="68" t="n">
        <v>20</v>
      </c>
      <c r="J531" s="68" t="n">
        <f aca="false">I531/$J$1*($J$1-$E$1)</f>
        <v>20</v>
      </c>
      <c r="K531" s="69" t="n">
        <v>0</v>
      </c>
      <c r="L531" s="69" t="n">
        <f aca="false">I531-K531</f>
        <v>20</v>
      </c>
      <c r="M531" s="69" t="n">
        <f aca="false">IFERROR((K531/J531%),"-")</f>
        <v>0</v>
      </c>
      <c r="N531" s="97" t="n">
        <v>6</v>
      </c>
      <c r="O531" s="98" t="str">
        <f aca="false">IF(F531&lt;=$P$2,"DEC","")</f>
        <v>DEC</v>
      </c>
      <c r="P531" s="97" t="n">
        <v>6</v>
      </c>
      <c r="Q531" s="99" t="n">
        <f aca="false">K531-P531</f>
        <v>-6</v>
      </c>
      <c r="R531" s="98" t="n">
        <f aca="false">IFERROR(IF(O531="Dec",(K531/P531-1))," ")</f>
        <v>-1</v>
      </c>
      <c r="S531" s="100" t="str">
        <f aca="false">IF(N531&gt;0,IF(O531="","-",IF(R531&lt;0%,"DEGROWTH","GROWTH")))</f>
        <v>DEGROWTH</v>
      </c>
      <c r="T531" s="69" t="n">
        <v>4</v>
      </c>
      <c r="U531" s="101" t="str">
        <f aca="false">IF(F531&lt;=$V$2,"jAN","")</f>
        <v>jAN</v>
      </c>
      <c r="V531" s="97" t="n">
        <v>4</v>
      </c>
      <c r="W531" s="102" t="n">
        <f aca="false">K531-V531</f>
        <v>-4</v>
      </c>
      <c r="X531" s="103" t="n">
        <f aca="false">IFERROR(IF(U531="Jan",(K531/V531-1)),0)</f>
        <v>-1</v>
      </c>
      <c r="Y531" s="104" t="str">
        <f aca="false">IF(T531&gt;0,IF(U531="","-",IF(X531&lt;0%,"DEGROWTH","GROWTH")))</f>
        <v>DEGROWTH</v>
      </c>
      <c r="Z531" s="75" t="n">
        <v>1</v>
      </c>
      <c r="AA531" s="70"/>
      <c r="AB531" s="70" t="s">
        <v>134</v>
      </c>
      <c r="AC531" s="3"/>
    </row>
    <row r="532" customFormat="false" ht="14.25" hidden="false" customHeight="true" outlineLevel="0" collapsed="false">
      <c r="A532" s="70" t="s">
        <v>134</v>
      </c>
      <c r="B532" s="72" t="s">
        <v>62</v>
      </c>
      <c r="C532" s="72" t="s">
        <v>1554</v>
      </c>
      <c r="D532" s="72" t="n">
        <v>1000000346</v>
      </c>
      <c r="E532" s="73" t="s">
        <v>1555</v>
      </c>
      <c r="F532" s="74" t="n">
        <v>43237</v>
      </c>
      <c r="G532" s="67" t="str">
        <f aca="false">IF(I532&gt;0,"Targeted Dealer","-")</f>
        <v>-</v>
      </c>
      <c r="H532" s="67"/>
      <c r="I532" s="68" t="n">
        <v>0</v>
      </c>
      <c r="J532" s="68" t="n">
        <f aca="false">I532/$J$1*($J$1-$E$1)</f>
        <v>0</v>
      </c>
      <c r="K532" s="69" t="n">
        <v>21</v>
      </c>
      <c r="L532" s="69" t="n">
        <f aca="false">I532-K532</f>
        <v>-21</v>
      </c>
      <c r="M532" s="69" t="str">
        <f aca="false">IFERROR((K532/J532%),"-")</f>
        <v>-</v>
      </c>
      <c r="N532" s="97" t="n">
        <v>20</v>
      </c>
      <c r="O532" s="98" t="str">
        <f aca="false">IF(F532&lt;=$P$2,"DEC","")</f>
        <v>DEC</v>
      </c>
      <c r="P532" s="97" t="n">
        <v>20</v>
      </c>
      <c r="Q532" s="99" t="n">
        <f aca="false">K532-P532</f>
        <v>1</v>
      </c>
      <c r="R532" s="98" t="n">
        <f aca="false">IFERROR(IF(O532="Dec",(K532/P532-1))," ")</f>
        <v>0.05</v>
      </c>
      <c r="S532" s="100" t="str">
        <f aca="false">IF(N532&gt;0,IF(O532="","-",IF(R532&lt;0%,"DEGROWTH","GROWTH")))</f>
        <v>GROWTH</v>
      </c>
      <c r="T532" s="69" t="n">
        <v>3.5</v>
      </c>
      <c r="U532" s="101" t="str">
        <f aca="false">IF(F532&lt;=$V$2,"jAN","")</f>
        <v>jAN</v>
      </c>
      <c r="V532" s="97" t="n">
        <v>3.5</v>
      </c>
      <c r="W532" s="102" t="n">
        <f aca="false">K532-V532</f>
        <v>17.5</v>
      </c>
      <c r="X532" s="103" t="n">
        <f aca="false">IFERROR(IF(U532="Jan",(K532/V532-1)),0)</f>
        <v>5</v>
      </c>
      <c r="Y532" s="104" t="str">
        <f aca="false">IF(T532&gt;0,IF(U532="","-",IF(X532&lt;0%,"DEGROWTH","GROWTH")))</f>
        <v>GROWTH</v>
      </c>
      <c r="Z532" s="75" t="n">
        <v>1</v>
      </c>
      <c r="AA532" s="70"/>
      <c r="AB532" s="70" t="s">
        <v>134</v>
      </c>
      <c r="AC532" s="3"/>
    </row>
    <row r="533" customFormat="false" ht="14.25" hidden="false" customHeight="true" outlineLevel="0" collapsed="false">
      <c r="A533" s="70" t="s">
        <v>134</v>
      </c>
      <c r="B533" s="72" t="s">
        <v>62</v>
      </c>
      <c r="C533" s="72" t="s">
        <v>272</v>
      </c>
      <c r="D533" s="72" t="n">
        <v>1000000365</v>
      </c>
      <c r="E533" s="73" t="s">
        <v>273</v>
      </c>
      <c r="F533" s="74" t="n">
        <v>43256</v>
      </c>
      <c r="G533" s="67" t="str">
        <f aca="false">IF(I533&gt;0,"Targeted Dealer","-")</f>
        <v>Targeted Dealer</v>
      </c>
      <c r="H533" s="67"/>
      <c r="I533" s="68" t="n">
        <v>20</v>
      </c>
      <c r="J533" s="68" t="n">
        <f aca="false">I533/$J$1*($J$1-$E$1)</f>
        <v>20</v>
      </c>
      <c r="K533" s="69" t="n">
        <v>0</v>
      </c>
      <c r="L533" s="69" t="n">
        <f aca="false">I533-K533</f>
        <v>20</v>
      </c>
      <c r="M533" s="69" t="n">
        <f aca="false">IFERROR((K533/J533%),"-")</f>
        <v>0</v>
      </c>
      <c r="N533" s="97" t="n">
        <v>7</v>
      </c>
      <c r="O533" s="98" t="str">
        <f aca="false">IF(F533&lt;=$P$2,"DEC","")</f>
        <v>DEC</v>
      </c>
      <c r="P533" s="97" t="n">
        <v>7</v>
      </c>
      <c r="Q533" s="99" t="n">
        <f aca="false">K533-P533</f>
        <v>-7</v>
      </c>
      <c r="R533" s="98" t="n">
        <f aca="false">IFERROR(IF(O533="Dec",(K533/P533-1))," ")</f>
        <v>-1</v>
      </c>
      <c r="S533" s="100" t="str">
        <f aca="false">IF(N533&gt;0,IF(O533="","-",IF(R533&lt;0%,"DEGROWTH","GROWTH")))</f>
        <v>DEGROWTH</v>
      </c>
      <c r="T533" s="69" t="n">
        <v>27</v>
      </c>
      <c r="U533" s="101" t="str">
        <f aca="false">IF(F533&lt;=$V$2,"jAN","")</f>
        <v>jAN</v>
      </c>
      <c r="V533" s="97" t="n">
        <v>27</v>
      </c>
      <c r="W533" s="102" t="n">
        <f aca="false">K533-V533</f>
        <v>-27</v>
      </c>
      <c r="X533" s="103" t="n">
        <f aca="false">IFERROR(IF(U533="Jan",(K533/V533-1)),0)</f>
        <v>-1</v>
      </c>
      <c r="Y533" s="104" t="str">
        <f aca="false">IF(T533&gt;0,IF(U533="","-",IF(X533&lt;0%,"DEGROWTH","GROWTH")))</f>
        <v>DEGROWTH</v>
      </c>
      <c r="Z533" s="75" t="n">
        <v>0</v>
      </c>
      <c r="AA533" s="70"/>
      <c r="AB533" s="70" t="s">
        <v>134</v>
      </c>
      <c r="AC533" s="3"/>
    </row>
    <row r="534" customFormat="false" ht="14.25" hidden="false" customHeight="true" outlineLevel="0" collapsed="false">
      <c r="A534" s="70" t="s">
        <v>134</v>
      </c>
      <c r="B534" s="72" t="s">
        <v>62</v>
      </c>
      <c r="C534" s="72" t="s">
        <v>1556</v>
      </c>
      <c r="D534" s="72" t="n">
        <v>1000000331</v>
      </c>
      <c r="E534" s="73" t="s">
        <v>1557</v>
      </c>
      <c r="F534" s="74" t="n">
        <v>43333</v>
      </c>
      <c r="G534" s="67" t="str">
        <f aca="false">IF(I534&gt;0,"Targeted Dealer","-")</f>
        <v>Targeted Dealer</v>
      </c>
      <c r="H534" s="67"/>
      <c r="I534" s="68" t="n">
        <v>20</v>
      </c>
      <c r="J534" s="68" t="n">
        <f aca="false">I534/$J$1*($J$1-$E$1)</f>
        <v>20</v>
      </c>
      <c r="K534" s="69" t="n">
        <v>20</v>
      </c>
      <c r="L534" s="69" t="n">
        <f aca="false">I534-K534</f>
        <v>0</v>
      </c>
      <c r="M534" s="69" t="n">
        <f aca="false">IFERROR((K534/J534%),"-")</f>
        <v>100</v>
      </c>
      <c r="N534" s="97" t="n">
        <v>20.5</v>
      </c>
      <c r="O534" s="98" t="str">
        <f aca="false">IF(F534&lt;=$P$2,"DEC","")</f>
        <v>DEC</v>
      </c>
      <c r="P534" s="97" t="n">
        <v>20.5</v>
      </c>
      <c r="Q534" s="99" t="n">
        <f aca="false">K534-P534</f>
        <v>-0.5</v>
      </c>
      <c r="R534" s="98" t="n">
        <f aca="false">IFERROR(IF(O534="Dec",(K534/P534-1))," ")</f>
        <v>-0.024390243902439</v>
      </c>
      <c r="S534" s="100" t="str">
        <f aca="false">IF(N534&gt;0,IF(O534="","-",IF(R534&lt;0%,"DEGROWTH","GROWTH")))</f>
        <v>DEGROWTH</v>
      </c>
      <c r="T534" s="69" t="n">
        <v>21.5</v>
      </c>
      <c r="U534" s="101" t="str">
        <f aca="false">IF(F534&lt;=$V$2,"jAN","")</f>
        <v>jAN</v>
      </c>
      <c r="V534" s="97" t="n">
        <v>21.5</v>
      </c>
      <c r="W534" s="102" t="n">
        <f aca="false">K534-V534</f>
        <v>-1.5</v>
      </c>
      <c r="X534" s="103" t="n">
        <f aca="false">IFERROR(IF(U534="Jan",(K534/V534-1)),0)</f>
        <v>-0.0697674418604651</v>
      </c>
      <c r="Y534" s="104" t="str">
        <f aca="false">IF(T534&gt;0,IF(U534="","-",IF(X534&lt;0%,"DEGROWTH","GROWTH")))</f>
        <v>DEGROWTH</v>
      </c>
      <c r="Z534" s="75" t="n">
        <v>0</v>
      </c>
      <c r="AA534" s="70"/>
      <c r="AB534" s="70" t="s">
        <v>134</v>
      </c>
      <c r="AC534" s="3"/>
    </row>
    <row r="535" customFormat="false" ht="14.25" hidden="false" customHeight="true" outlineLevel="0" collapsed="false">
      <c r="A535" s="70" t="s">
        <v>134</v>
      </c>
      <c r="B535" s="72" t="s">
        <v>62</v>
      </c>
      <c r="C535" s="72" t="s">
        <v>1558</v>
      </c>
      <c r="D535" s="72" t="n">
        <v>1000000338</v>
      </c>
      <c r="E535" s="73" t="s">
        <v>1559</v>
      </c>
      <c r="F535" s="74" t="n">
        <v>43556</v>
      </c>
      <c r="G535" s="67" t="str">
        <f aca="false">IF(I535&gt;0,"Targeted Dealer","-")</f>
        <v>Targeted Dealer</v>
      </c>
      <c r="H535" s="67"/>
      <c r="I535" s="68" t="n">
        <v>600</v>
      </c>
      <c r="J535" s="68" t="n">
        <f aca="false">I535/$J$1*($J$1-$E$1)</f>
        <v>600</v>
      </c>
      <c r="K535" s="69" t="n">
        <v>602</v>
      </c>
      <c r="L535" s="69" t="n">
        <f aca="false">I535-K535</f>
        <v>-2</v>
      </c>
      <c r="M535" s="69" t="n">
        <f aca="false">IFERROR((K535/J535%),"-")</f>
        <v>100.333333333333</v>
      </c>
      <c r="N535" s="97" t="n">
        <v>533</v>
      </c>
      <c r="O535" s="98" t="str">
        <f aca="false">IF(F535&lt;=$P$2,"DEC","")</f>
        <v>DEC</v>
      </c>
      <c r="P535" s="97" t="n">
        <v>533</v>
      </c>
      <c r="Q535" s="99" t="n">
        <f aca="false">K535-P535</f>
        <v>69</v>
      </c>
      <c r="R535" s="98" t="n">
        <f aca="false">IFERROR(IF(O535="Dec",(K535/P535-1))," ")</f>
        <v>0.129455909943715</v>
      </c>
      <c r="S535" s="100" t="str">
        <f aca="false">IF(N535&gt;0,IF(O535="","-",IF(R535&lt;0%,"DEGROWTH","GROWTH")))</f>
        <v>GROWTH</v>
      </c>
      <c r="T535" s="69" t="n">
        <v>429.25</v>
      </c>
      <c r="U535" s="101" t="str">
        <f aca="false">IF(F535&lt;=$V$2,"jAN","")</f>
        <v>jAN</v>
      </c>
      <c r="V535" s="97" t="n">
        <v>429.25</v>
      </c>
      <c r="W535" s="102" t="n">
        <f aca="false">K535-V535</f>
        <v>172.75</v>
      </c>
      <c r="X535" s="103" t="n">
        <f aca="false">IFERROR(IF(U535="Jan",(K535/V535-1)),0)</f>
        <v>0.402446126965638</v>
      </c>
      <c r="Y535" s="104" t="str">
        <f aca="false">IF(T535&gt;0,IF(U535="","-",IF(X535&lt;0%,"DEGROWTH","GROWTH")))</f>
        <v>GROWTH</v>
      </c>
      <c r="Z535" s="75" t="n">
        <v>0</v>
      </c>
      <c r="AA535" s="70"/>
      <c r="AB535" s="70" t="s">
        <v>134</v>
      </c>
      <c r="AC535" s="3"/>
    </row>
    <row r="536" customFormat="false" ht="14.25" hidden="false" customHeight="true" outlineLevel="0" collapsed="false">
      <c r="A536" s="70" t="s">
        <v>134</v>
      </c>
      <c r="B536" s="72" t="s">
        <v>62</v>
      </c>
      <c r="C536" s="72" t="s">
        <v>1560</v>
      </c>
      <c r="D536" s="72" t="n">
        <v>1000000843</v>
      </c>
      <c r="E536" s="73" t="s">
        <v>1561</v>
      </c>
      <c r="F536" s="74" t="n">
        <v>43586</v>
      </c>
      <c r="G536" s="67" t="str">
        <f aca="false">IF(I536&gt;0,"Targeted Dealer","-")</f>
        <v>Targeted Dealer</v>
      </c>
      <c r="H536" s="67"/>
      <c r="I536" s="68" t="n">
        <v>1200</v>
      </c>
      <c r="J536" s="68" t="n">
        <f aca="false">I536/$J$1*($J$1-$E$1)</f>
        <v>1200</v>
      </c>
      <c r="K536" s="69" t="n">
        <v>990.75</v>
      </c>
      <c r="L536" s="69" t="n">
        <f aca="false">I536-K536</f>
        <v>209.25</v>
      </c>
      <c r="M536" s="69" t="n">
        <f aca="false">IFERROR((K536/J536%),"-")</f>
        <v>82.5625</v>
      </c>
      <c r="N536" s="97" t="n">
        <v>1149.35</v>
      </c>
      <c r="O536" s="98" t="str">
        <f aca="false">IF(F536&lt;=$P$2,"DEC","")</f>
        <v>DEC</v>
      </c>
      <c r="P536" s="97" t="n">
        <v>1149.35</v>
      </c>
      <c r="Q536" s="99" t="n">
        <f aca="false">K536-P536</f>
        <v>-158.6</v>
      </c>
      <c r="R536" s="98" t="n">
        <f aca="false">IFERROR(IF(O536="Dec",(K536/P536-1))," ")</f>
        <v>-0.137991038413016</v>
      </c>
      <c r="S536" s="100" t="str">
        <f aca="false">IF(N536&gt;0,IF(O536="","-",IF(R536&lt;0%,"DEGROWTH","GROWTH")))</f>
        <v>DEGROWTH</v>
      </c>
      <c r="T536" s="69" t="n">
        <v>820.15</v>
      </c>
      <c r="U536" s="101" t="str">
        <f aca="false">IF(F536&lt;=$V$2,"jAN","")</f>
        <v>jAN</v>
      </c>
      <c r="V536" s="97" t="n">
        <v>820.15</v>
      </c>
      <c r="W536" s="102" t="n">
        <f aca="false">K536-V536</f>
        <v>170.6</v>
      </c>
      <c r="X536" s="103" t="n">
        <f aca="false">IFERROR(IF(U536="Jan",(K536/V536-1)),0)</f>
        <v>0.208010729744559</v>
      </c>
      <c r="Y536" s="104" t="str">
        <f aca="false">IF(T536&gt;0,IF(U536="","-",IF(X536&lt;0%,"DEGROWTH","GROWTH")))</f>
        <v>GROWTH</v>
      </c>
      <c r="Z536" s="75" t="n">
        <v>0</v>
      </c>
      <c r="AA536" s="70"/>
      <c r="AB536" s="70" t="s">
        <v>134</v>
      </c>
      <c r="AC536" s="3"/>
    </row>
    <row r="537" customFormat="false" ht="14.25" hidden="false" customHeight="true" outlineLevel="0" collapsed="false">
      <c r="A537" s="70" t="s">
        <v>134</v>
      </c>
      <c r="B537" s="72" t="s">
        <v>62</v>
      </c>
      <c r="C537" s="72" t="s">
        <v>1562</v>
      </c>
      <c r="D537" s="72" t="n">
        <v>1000000333</v>
      </c>
      <c r="E537" s="73" t="s">
        <v>1563</v>
      </c>
      <c r="F537" s="74" t="n">
        <v>43654</v>
      </c>
      <c r="G537" s="67" t="str">
        <f aca="false">IF(I537&gt;0,"Targeted Dealer","-")</f>
        <v>Targeted Dealer</v>
      </c>
      <c r="H537" s="67"/>
      <c r="I537" s="68" t="n">
        <v>175</v>
      </c>
      <c r="J537" s="68" t="n">
        <f aca="false">I537/$J$1*($J$1-$E$1)</f>
        <v>175</v>
      </c>
      <c r="K537" s="69" t="n">
        <v>262.5</v>
      </c>
      <c r="L537" s="69" t="n">
        <f aca="false">I537-K537</f>
        <v>-87.5</v>
      </c>
      <c r="M537" s="69" t="n">
        <f aca="false">IFERROR((K537/J537%),"-")</f>
        <v>150</v>
      </c>
      <c r="N537" s="97" t="n">
        <v>211</v>
      </c>
      <c r="O537" s="98" t="str">
        <f aca="false">IF(F537&lt;=$P$2,"DEC","")</f>
        <v>DEC</v>
      </c>
      <c r="P537" s="97" t="n">
        <v>211</v>
      </c>
      <c r="Q537" s="99" t="n">
        <f aca="false">K537-P537</f>
        <v>51.5</v>
      </c>
      <c r="R537" s="98" t="n">
        <f aca="false">IFERROR(IF(O537="Dec",(K537/P537-1))," ")</f>
        <v>0.244075829383886</v>
      </c>
      <c r="S537" s="100" t="str">
        <f aca="false">IF(N537&gt;0,IF(O537="","-",IF(R537&lt;0%,"DEGROWTH","GROWTH")))</f>
        <v>GROWTH</v>
      </c>
      <c r="T537" s="69" t="n">
        <v>347</v>
      </c>
      <c r="U537" s="101" t="str">
        <f aca="false">IF(F537&lt;=$V$2,"jAN","")</f>
        <v>jAN</v>
      </c>
      <c r="V537" s="97" t="n">
        <v>347</v>
      </c>
      <c r="W537" s="102" t="n">
        <f aca="false">K537-V537</f>
        <v>-84.5</v>
      </c>
      <c r="X537" s="103" t="n">
        <f aca="false">IFERROR(IF(U537="Jan",(K537/V537-1)),0)</f>
        <v>-0.243515850144092</v>
      </c>
      <c r="Y537" s="104" t="str">
        <f aca="false">IF(T537&gt;0,IF(U537="","-",IF(X537&lt;0%,"DEGROWTH","GROWTH")))</f>
        <v>DEGROWTH</v>
      </c>
      <c r="Z537" s="75" t="n">
        <v>0</v>
      </c>
      <c r="AA537" s="70"/>
      <c r="AB537" s="70" t="s">
        <v>134</v>
      </c>
      <c r="AC537" s="3"/>
    </row>
    <row r="538" customFormat="false" ht="14.25" hidden="false" customHeight="true" outlineLevel="0" collapsed="false">
      <c r="A538" s="70" t="s">
        <v>134</v>
      </c>
      <c r="B538" s="72" t="s">
        <v>62</v>
      </c>
      <c r="C538" s="72" t="s">
        <v>1564</v>
      </c>
      <c r="D538" s="72" t="n">
        <v>1000000332</v>
      </c>
      <c r="E538" s="73" t="s">
        <v>1565</v>
      </c>
      <c r="F538" s="74" t="n">
        <v>44271</v>
      </c>
      <c r="G538" s="67" t="str">
        <f aca="false">IF(I538&gt;0,"Targeted Dealer","-")</f>
        <v>Targeted Dealer</v>
      </c>
      <c r="H538" s="67"/>
      <c r="I538" s="68" t="n">
        <v>130</v>
      </c>
      <c r="J538" s="68" t="n">
        <f aca="false">I538/$J$1*($J$1-$E$1)</f>
        <v>130</v>
      </c>
      <c r="K538" s="69" t="n">
        <v>127.5</v>
      </c>
      <c r="L538" s="69" t="n">
        <f aca="false">I538-K538</f>
        <v>2.5</v>
      </c>
      <c r="M538" s="69" t="n">
        <f aca="false">IFERROR((K538/J538%),"-")</f>
        <v>98.0769230769231</v>
      </c>
      <c r="N538" s="97" t="n">
        <v>119.5</v>
      </c>
      <c r="O538" s="98" t="str">
        <f aca="false">IF(F538&lt;=$P$2,"DEC","")</f>
        <v>DEC</v>
      </c>
      <c r="P538" s="97" t="n">
        <v>119.5</v>
      </c>
      <c r="Q538" s="99" t="n">
        <f aca="false">K538-P538</f>
        <v>8</v>
      </c>
      <c r="R538" s="98" t="n">
        <f aca="false">IFERROR(IF(O538="Dec",(K538/P538-1))," ")</f>
        <v>0.0669456066945606</v>
      </c>
      <c r="S538" s="100" t="str">
        <f aca="false">IF(N538&gt;0,IF(O538="","-",IF(R538&lt;0%,"DEGROWTH","GROWTH")))</f>
        <v>GROWTH</v>
      </c>
      <c r="T538" s="69" t="n">
        <v>110.5</v>
      </c>
      <c r="U538" s="101" t="str">
        <f aca="false">IF(F538&lt;=$V$2,"jAN","")</f>
        <v>jAN</v>
      </c>
      <c r="V538" s="97" t="n">
        <v>110.5</v>
      </c>
      <c r="W538" s="102" t="n">
        <f aca="false">K538-V538</f>
        <v>17</v>
      </c>
      <c r="X538" s="103" t="n">
        <f aca="false">IFERROR(IF(U538="Jan",(K538/V538-1)),0)</f>
        <v>0.153846153846154</v>
      </c>
      <c r="Y538" s="104" t="str">
        <f aca="false">IF(T538&gt;0,IF(U538="","-",IF(X538&lt;0%,"DEGROWTH","GROWTH")))</f>
        <v>GROWTH</v>
      </c>
      <c r="Z538" s="75" t="n">
        <v>0</v>
      </c>
      <c r="AA538" s="70"/>
      <c r="AB538" s="70" t="s">
        <v>134</v>
      </c>
      <c r="AC538" s="3"/>
    </row>
    <row r="539" customFormat="false" ht="14.25" hidden="false" customHeight="true" outlineLevel="0" collapsed="false">
      <c r="A539" s="70" t="s">
        <v>134</v>
      </c>
      <c r="B539" s="72" t="s">
        <v>62</v>
      </c>
      <c r="C539" s="72" t="s">
        <v>1566</v>
      </c>
      <c r="D539" s="72" t="n">
        <v>1000000842</v>
      </c>
      <c r="E539" s="73" t="s">
        <v>1567</v>
      </c>
      <c r="F539" s="74" t="n">
        <v>44419</v>
      </c>
      <c r="G539" s="67" t="str">
        <f aca="false">IF(I539&gt;0,"Targeted Dealer","-")</f>
        <v>Targeted Dealer</v>
      </c>
      <c r="H539" s="67"/>
      <c r="I539" s="68" t="n">
        <v>230</v>
      </c>
      <c r="J539" s="68" t="n">
        <f aca="false">I539/$J$1*($J$1-$E$1)</f>
        <v>230</v>
      </c>
      <c r="K539" s="69" t="n">
        <v>125.25</v>
      </c>
      <c r="L539" s="69" t="n">
        <f aca="false">I539-K539</f>
        <v>104.75</v>
      </c>
      <c r="M539" s="69" t="n">
        <f aca="false">IFERROR((K539/J539%),"-")</f>
        <v>54.4565217391304</v>
      </c>
      <c r="N539" s="97" t="n">
        <v>169.75</v>
      </c>
      <c r="O539" s="98" t="str">
        <f aca="false">IF(F539&lt;=$P$2,"DEC","")</f>
        <v>DEC</v>
      </c>
      <c r="P539" s="97" t="n">
        <v>169.75</v>
      </c>
      <c r="Q539" s="99" t="n">
        <f aca="false">K539-P539</f>
        <v>-44.5</v>
      </c>
      <c r="R539" s="98" t="n">
        <f aca="false">IFERROR(IF(O539="Dec",(K539/P539-1))," ")</f>
        <v>-0.262150220913107</v>
      </c>
      <c r="S539" s="100" t="str">
        <f aca="false">IF(N539&gt;0,IF(O539="","-",IF(R539&lt;0%,"DEGROWTH","GROWTH")))</f>
        <v>DEGROWTH</v>
      </c>
      <c r="T539" s="69" t="n">
        <v>188</v>
      </c>
      <c r="U539" s="101" t="str">
        <f aca="false">IF(F539&lt;=$V$2,"jAN","")</f>
        <v>jAN</v>
      </c>
      <c r="V539" s="97" t="n">
        <v>188</v>
      </c>
      <c r="W539" s="102" t="n">
        <f aca="false">K539-V539</f>
        <v>-62.75</v>
      </c>
      <c r="X539" s="103" t="n">
        <f aca="false">IFERROR(IF(U539="Jan",(K539/V539-1)),0)</f>
        <v>-0.333776595744681</v>
      </c>
      <c r="Y539" s="104" t="str">
        <f aca="false">IF(T539&gt;0,IF(U539="","-",IF(X539&lt;0%,"DEGROWTH","GROWTH")))</f>
        <v>DEGROWTH</v>
      </c>
      <c r="Z539" s="75" t="n">
        <v>0</v>
      </c>
      <c r="AA539" s="70"/>
      <c r="AB539" s="70" t="s">
        <v>134</v>
      </c>
      <c r="AC539" s="3"/>
    </row>
    <row r="540" customFormat="false" ht="14.25" hidden="false" customHeight="true" outlineLevel="0" collapsed="false">
      <c r="A540" s="70" t="s">
        <v>134</v>
      </c>
      <c r="B540" s="72" t="s">
        <v>62</v>
      </c>
      <c r="C540" s="72" t="s">
        <v>1568</v>
      </c>
      <c r="D540" s="72" t="n">
        <v>1000002847</v>
      </c>
      <c r="E540" s="73" t="s">
        <v>1569</v>
      </c>
      <c r="F540" s="74" t="n">
        <v>44772</v>
      </c>
      <c r="G540" s="67" t="str">
        <f aca="false">IF(I540&gt;0,"Targeted Dealer","-")</f>
        <v>Targeted Dealer</v>
      </c>
      <c r="H540" s="67"/>
      <c r="I540" s="68" t="n">
        <v>1100</v>
      </c>
      <c r="J540" s="68" t="n">
        <f aca="false">I540/$J$1*($J$1-$E$1)</f>
        <v>1100</v>
      </c>
      <c r="K540" s="69" t="n">
        <v>1371.5</v>
      </c>
      <c r="L540" s="69" t="n">
        <f aca="false">I540-K540</f>
        <v>-271.5</v>
      </c>
      <c r="M540" s="69" t="n">
        <f aca="false">IFERROR((K540/J540%),"-")</f>
        <v>124.681818181818</v>
      </c>
      <c r="N540" s="97" t="n">
        <v>1153.25</v>
      </c>
      <c r="O540" s="98" t="str">
        <f aca="false">IF(F540&lt;=$P$2,"DEC","")</f>
        <v>DEC</v>
      </c>
      <c r="P540" s="97" t="n">
        <v>1153.25</v>
      </c>
      <c r="Q540" s="99" t="n">
        <f aca="false">K540-P540</f>
        <v>218.25</v>
      </c>
      <c r="R540" s="98" t="n">
        <f aca="false">IFERROR(IF(O540="Dec",(K540/P540-1))," ")</f>
        <v>0.189247778018643</v>
      </c>
      <c r="S540" s="100" t="str">
        <f aca="false">IF(N540&gt;0,IF(O540="","-",IF(R540&lt;0%,"DEGROWTH","GROWTH")))</f>
        <v>GROWTH</v>
      </c>
      <c r="T540" s="69" t="n">
        <v>1023.65</v>
      </c>
      <c r="U540" s="101" t="str">
        <f aca="false">IF(F540&lt;=$V$2,"jAN","")</f>
        <v>jAN</v>
      </c>
      <c r="V540" s="97" t="n">
        <v>1023.65</v>
      </c>
      <c r="W540" s="102" t="n">
        <f aca="false">K540-V540</f>
        <v>347.85</v>
      </c>
      <c r="X540" s="103" t="n">
        <f aca="false">IFERROR(IF(U540="Jan",(K540/V540-1)),0)</f>
        <v>0.339813412787574</v>
      </c>
      <c r="Y540" s="104" t="str">
        <f aca="false">IF(T540&gt;0,IF(U540="","-",IF(X540&lt;0%,"DEGROWTH","GROWTH")))</f>
        <v>GROWTH</v>
      </c>
      <c r="Z540" s="75" t="n">
        <v>0</v>
      </c>
      <c r="AA540" s="70"/>
      <c r="AB540" s="70" t="s">
        <v>134</v>
      </c>
      <c r="AC540" s="3"/>
    </row>
    <row r="541" customFormat="false" ht="14.25" hidden="false" customHeight="true" outlineLevel="0" collapsed="false">
      <c r="A541" s="70" t="s">
        <v>134</v>
      </c>
      <c r="B541" s="72" t="s">
        <v>62</v>
      </c>
      <c r="C541" s="72" t="s">
        <v>1570</v>
      </c>
      <c r="D541" s="72" t="n">
        <v>1000002990</v>
      </c>
      <c r="E541" s="72" t="s">
        <v>1571</v>
      </c>
      <c r="F541" s="74" t="n">
        <v>44832</v>
      </c>
      <c r="G541" s="67" t="str">
        <f aca="false">IF(I541&gt;0,"Targeted Dealer","-")</f>
        <v>Targeted Dealer</v>
      </c>
      <c r="H541" s="67"/>
      <c r="I541" s="68" t="n">
        <v>120</v>
      </c>
      <c r="J541" s="68" t="n">
        <f aca="false">I541/$J$1*($J$1-$E$1)</f>
        <v>120</v>
      </c>
      <c r="K541" s="69" t="n">
        <v>77</v>
      </c>
      <c r="L541" s="69" t="n">
        <f aca="false">I541-K541</f>
        <v>43</v>
      </c>
      <c r="M541" s="69" t="n">
        <f aca="false">IFERROR((K541/J541%),"-")</f>
        <v>64.1666666666667</v>
      </c>
      <c r="N541" s="97" t="n">
        <v>113.5</v>
      </c>
      <c r="O541" s="98" t="str">
        <f aca="false">IF(F541&lt;=$P$2,"DEC","")</f>
        <v>DEC</v>
      </c>
      <c r="P541" s="97" t="n">
        <v>113.5</v>
      </c>
      <c r="Q541" s="99" t="n">
        <f aca="false">K541-P541</f>
        <v>-36.5</v>
      </c>
      <c r="R541" s="98" t="n">
        <f aca="false">IFERROR(IF(O541="Dec",(K541/P541-1))," ")</f>
        <v>-0.3215859030837</v>
      </c>
      <c r="S541" s="100" t="str">
        <f aca="false">IF(N541&gt;0,IF(O541="","-",IF(R541&lt;0%,"DEGROWTH","GROWTH")))</f>
        <v>DEGROWTH</v>
      </c>
      <c r="T541" s="69" t="n">
        <v>103.5</v>
      </c>
      <c r="U541" s="101" t="str">
        <f aca="false">IF(F541&lt;=$V$2,"jAN","")</f>
        <v>jAN</v>
      </c>
      <c r="V541" s="97" t="n">
        <v>103.5</v>
      </c>
      <c r="W541" s="102" t="n">
        <f aca="false">K541-V541</f>
        <v>-26.5</v>
      </c>
      <c r="X541" s="103" t="n">
        <f aca="false">IFERROR(IF(U541="Jan",(K541/V541-1)),0)</f>
        <v>-0.256038647342995</v>
      </c>
      <c r="Y541" s="104" t="str">
        <f aca="false">IF(T541&gt;0,IF(U541="","-",IF(X541&lt;0%,"DEGROWTH","GROWTH")))</f>
        <v>DEGROWTH</v>
      </c>
      <c r="Z541" s="75" t="n">
        <v>0</v>
      </c>
      <c r="AA541" s="70"/>
      <c r="AB541" s="70" t="s">
        <v>134</v>
      </c>
      <c r="AC541" s="3"/>
    </row>
    <row r="542" customFormat="false" ht="14.25" hidden="false" customHeight="true" outlineLevel="0" collapsed="false">
      <c r="A542" s="70" t="s">
        <v>134</v>
      </c>
      <c r="B542" s="72" t="s">
        <v>62</v>
      </c>
      <c r="C542" s="72" t="s">
        <v>274</v>
      </c>
      <c r="D542" s="72" t="n">
        <v>1000003062</v>
      </c>
      <c r="E542" s="72" t="s">
        <v>275</v>
      </c>
      <c r="F542" s="74" t="n">
        <v>44865</v>
      </c>
      <c r="G542" s="67" t="str">
        <f aca="false">IF(I542&gt;0,"Targeted Dealer","-")</f>
        <v>-</v>
      </c>
      <c r="H542" s="67"/>
      <c r="I542" s="68" t="n">
        <v>0</v>
      </c>
      <c r="J542" s="68" t="n">
        <f aca="false">I542/$J$1*($J$1-$E$1)</f>
        <v>0</v>
      </c>
      <c r="K542" s="69" t="n">
        <v>0</v>
      </c>
      <c r="L542" s="69" t="n">
        <f aca="false">I542-K542</f>
        <v>0</v>
      </c>
      <c r="M542" s="69" t="str">
        <f aca="false">IFERROR((K542/J542%),"-")</f>
        <v>-</v>
      </c>
      <c r="N542" s="97" t="n">
        <v>0</v>
      </c>
      <c r="O542" s="98" t="str">
        <f aca="false">IF(F542&lt;=$P$2,"DEC","")</f>
        <v>DEC</v>
      </c>
      <c r="P542" s="97" t="n">
        <v>0</v>
      </c>
      <c r="Q542" s="99" t="n">
        <f aca="false">K542-P542</f>
        <v>0</v>
      </c>
      <c r="R542" s="98" t="str">
        <f aca="false">IFERROR(IF(O542="Dec",(K542/P542-1))," ")</f>
        <v> </v>
      </c>
      <c r="S542" s="105" t="b">
        <f aca="false">IF(N542&gt;0,IF(O542="","-",IF(R542&lt;0%,"DEGROWTH","GROWTH")))</f>
        <v>0</v>
      </c>
      <c r="T542" s="69" t="n">
        <v>0</v>
      </c>
      <c r="U542" s="101" t="str">
        <f aca="false">IF(F542&lt;=$V$2,"jAN","")</f>
        <v>jAN</v>
      </c>
      <c r="V542" s="97" t="n">
        <v>0</v>
      </c>
      <c r="W542" s="102" t="n">
        <f aca="false">K542-V542</f>
        <v>0</v>
      </c>
      <c r="X542" s="103" t="n">
        <f aca="false">IFERROR(IF(U542="Jan",(K542/V542-1)),0)</f>
        <v>0</v>
      </c>
      <c r="Y542" s="106" t="b">
        <f aca="false">IF(T542&gt;0,IF(U542="","-",IF(X542&lt;0%,"DEGROWTH","GROWTH")))</f>
        <v>0</v>
      </c>
      <c r="Z542" s="75" t="n">
        <v>1</v>
      </c>
      <c r="AA542" s="70"/>
      <c r="AB542" s="70" t="s">
        <v>134</v>
      </c>
      <c r="AC542" s="3"/>
    </row>
    <row r="543" customFormat="false" ht="14.25" hidden="false" customHeight="true" outlineLevel="0" collapsed="false">
      <c r="A543" s="70" t="s">
        <v>134</v>
      </c>
      <c r="B543" s="72" t="s">
        <v>62</v>
      </c>
      <c r="C543" s="72" t="s">
        <v>1572</v>
      </c>
      <c r="D543" s="72" t="n">
        <v>1000003250</v>
      </c>
      <c r="E543" s="72" t="s">
        <v>1573</v>
      </c>
      <c r="F543" s="74" t="n">
        <v>44945</v>
      </c>
      <c r="G543" s="67" t="str">
        <f aca="false">IF(I543&gt;0,"Targeted Dealer","-")</f>
        <v>Targeted Dealer</v>
      </c>
      <c r="H543" s="67"/>
      <c r="I543" s="68" t="n">
        <v>20</v>
      </c>
      <c r="J543" s="68" t="n">
        <f aca="false">I543/$J$1*($J$1-$E$1)</f>
        <v>20</v>
      </c>
      <c r="K543" s="69" t="n">
        <v>0</v>
      </c>
      <c r="L543" s="69" t="n">
        <f aca="false">I543-K543</f>
        <v>20</v>
      </c>
      <c r="M543" s="69" t="n">
        <f aca="false">IFERROR((K543/J543%),"-")</f>
        <v>0</v>
      </c>
      <c r="N543" s="97" t="n">
        <v>0</v>
      </c>
      <c r="O543" s="98" t="str">
        <f aca="false">IF(F543&lt;=$P$2,"DEC","")</f>
        <v>DEC</v>
      </c>
      <c r="P543" s="97" t="n">
        <v>0</v>
      </c>
      <c r="Q543" s="99" t="n">
        <f aca="false">K543-P543</f>
        <v>0</v>
      </c>
      <c r="R543" s="98" t="str">
        <f aca="false">IFERROR(IF(O543="Dec",(K543/P543-1))," ")</f>
        <v> </v>
      </c>
      <c r="S543" s="105" t="b">
        <f aca="false">IF(N543&gt;0,IF(O543="","-",IF(R543&lt;0%,"DEGROWTH","GROWTH")))</f>
        <v>0</v>
      </c>
      <c r="T543" s="69" t="n">
        <v>13</v>
      </c>
      <c r="U543" s="101" t="str">
        <f aca="false">IF(F543&lt;=$V$2,"jAN","")</f>
        <v>jAN</v>
      </c>
      <c r="V543" s="97" t="n">
        <v>13</v>
      </c>
      <c r="W543" s="102" t="n">
        <f aca="false">K543-V543</f>
        <v>-13</v>
      </c>
      <c r="X543" s="103" t="n">
        <f aca="false">IFERROR(IF(U543="Jan",(K543/V543-1)),0)</f>
        <v>-1</v>
      </c>
      <c r="Y543" s="104" t="str">
        <f aca="false">IF(T543&gt;0,IF(U543="","-",IF(X543&lt;0%,"DEGROWTH","GROWTH")))</f>
        <v>DEGROWTH</v>
      </c>
      <c r="Z543" s="75" t="n">
        <v>1</v>
      </c>
      <c r="AA543" s="70"/>
      <c r="AB543" s="70" t="s">
        <v>134</v>
      </c>
      <c r="AC543" s="3"/>
    </row>
    <row r="544" customFormat="false" ht="14.25" hidden="false" customHeight="true" outlineLevel="0" collapsed="false">
      <c r="A544" s="70" t="s">
        <v>134</v>
      </c>
      <c r="B544" s="72" t="s">
        <v>62</v>
      </c>
      <c r="C544" s="72" t="s">
        <v>1574</v>
      </c>
      <c r="D544" s="72" t="n">
        <v>1000003515</v>
      </c>
      <c r="E544" s="72" t="s">
        <v>1575</v>
      </c>
      <c r="F544" s="74" t="n">
        <v>45054</v>
      </c>
      <c r="G544" s="67" t="str">
        <f aca="false">IF(I544&gt;0,"Targeted Dealer","-")</f>
        <v>Targeted Dealer</v>
      </c>
      <c r="H544" s="67"/>
      <c r="I544" s="68" t="n">
        <v>170</v>
      </c>
      <c r="J544" s="68" t="n">
        <f aca="false">I544/$J$1*($J$1-$E$1)</f>
        <v>170</v>
      </c>
      <c r="K544" s="69" t="n">
        <v>76.5</v>
      </c>
      <c r="L544" s="69" t="n">
        <f aca="false">I544-K544</f>
        <v>93.5</v>
      </c>
      <c r="M544" s="69" t="n">
        <f aca="false">IFERROR((K544/J544%),"-")</f>
        <v>45</v>
      </c>
      <c r="N544" s="97" t="n">
        <v>153</v>
      </c>
      <c r="O544" s="98" t="str">
        <f aca="false">IF(F544&lt;=$P$2,"DEC","")</f>
        <v>DEC</v>
      </c>
      <c r="P544" s="97" t="n">
        <v>153</v>
      </c>
      <c r="Q544" s="99" t="n">
        <f aca="false">K544-P544</f>
        <v>-76.5</v>
      </c>
      <c r="R544" s="98" t="n">
        <f aca="false">IFERROR(IF(O544="Dec",(K544/P544-1))," ")</f>
        <v>-0.5</v>
      </c>
      <c r="S544" s="100" t="str">
        <f aca="false">IF(N544&gt;0,IF(O544="","-",IF(R544&lt;0%,"DEGROWTH","GROWTH")))</f>
        <v>DEGROWTH</v>
      </c>
      <c r="T544" s="69" t="n">
        <v>66.5</v>
      </c>
      <c r="U544" s="101" t="str">
        <f aca="false">IF(F544&lt;=$V$2,"jAN","")</f>
        <v>jAN</v>
      </c>
      <c r="V544" s="97" t="n">
        <v>66.5</v>
      </c>
      <c r="W544" s="102" t="n">
        <f aca="false">K544-V544</f>
        <v>10</v>
      </c>
      <c r="X544" s="103" t="n">
        <f aca="false">IFERROR(IF(U544="Jan",(K544/V544-1)),0)</f>
        <v>0.150375939849624</v>
      </c>
      <c r="Y544" s="104" t="str">
        <f aca="false">IF(T544&gt;0,IF(U544="","-",IF(X544&lt;0%,"DEGROWTH","GROWTH")))</f>
        <v>GROWTH</v>
      </c>
      <c r="Z544" s="75" t="n">
        <v>0</v>
      </c>
      <c r="AA544" s="70"/>
      <c r="AB544" s="70" t="s">
        <v>134</v>
      </c>
      <c r="AC544" s="3"/>
    </row>
    <row r="545" customFormat="false" ht="14.25" hidden="false" customHeight="true" outlineLevel="0" collapsed="false">
      <c r="A545" s="70" t="s">
        <v>134</v>
      </c>
      <c r="B545" s="72" t="s">
        <v>62</v>
      </c>
      <c r="C545" s="72" t="s">
        <v>1576</v>
      </c>
      <c r="D545" s="72" t="n">
        <v>1000003592</v>
      </c>
      <c r="E545" s="72" t="s">
        <v>1577</v>
      </c>
      <c r="F545" s="74" t="n">
        <v>45080</v>
      </c>
      <c r="G545" s="67" t="str">
        <f aca="false">IF(I545&gt;0,"Targeted Dealer","-")</f>
        <v>-</v>
      </c>
      <c r="H545" s="67"/>
      <c r="I545" s="68" t="n">
        <v>0</v>
      </c>
      <c r="J545" s="68" t="n">
        <f aca="false">I545/$J$1*($J$1-$E$1)</f>
        <v>0</v>
      </c>
      <c r="K545" s="69" t="n">
        <v>10.5</v>
      </c>
      <c r="L545" s="69" t="n">
        <f aca="false">I545-K545</f>
        <v>-10.5</v>
      </c>
      <c r="M545" s="69" t="str">
        <f aca="false">IFERROR((K545/J545%),"-")</f>
        <v>-</v>
      </c>
      <c r="N545" s="97" t="n">
        <v>0</v>
      </c>
      <c r="O545" s="98" t="str">
        <f aca="false">IF(F545&lt;=$P$2,"DEC","")</f>
        <v>DEC</v>
      </c>
      <c r="P545" s="97" t="n">
        <v>0</v>
      </c>
      <c r="Q545" s="99" t="n">
        <f aca="false">K545-P545</f>
        <v>10.5</v>
      </c>
      <c r="R545" s="98" t="str">
        <f aca="false">IFERROR(IF(O545="Dec",(K545/P545-1))," ")</f>
        <v> </v>
      </c>
      <c r="S545" s="105" t="b">
        <f aca="false">IF(N545&gt;0,IF(O545="","-",IF(R545&lt;0%,"DEGROWTH","GROWTH")))</f>
        <v>0</v>
      </c>
      <c r="T545" s="69" t="n">
        <v>84</v>
      </c>
      <c r="U545" s="101" t="str">
        <f aca="false">IF(F545&lt;=$V$2,"jAN","")</f>
        <v>jAN</v>
      </c>
      <c r="V545" s="97" t="n">
        <v>84</v>
      </c>
      <c r="W545" s="102" t="n">
        <f aca="false">K545-V545</f>
        <v>-73.5</v>
      </c>
      <c r="X545" s="103" t="n">
        <f aca="false">IFERROR(IF(U545="Jan",(K545/V545-1)),0)</f>
        <v>-0.875</v>
      </c>
      <c r="Y545" s="104" t="str">
        <f aca="false">IF(T545&gt;0,IF(U545="","-",IF(X545&lt;0%,"DEGROWTH","GROWTH")))</f>
        <v>DEGROWTH</v>
      </c>
      <c r="Z545" s="75" t="n">
        <v>1</v>
      </c>
      <c r="AA545" s="70"/>
      <c r="AB545" s="70" t="s">
        <v>134</v>
      </c>
      <c r="AC545" s="3"/>
    </row>
    <row r="546" customFormat="false" ht="14.25" hidden="false" customHeight="true" outlineLevel="0" collapsed="false">
      <c r="A546" s="70" t="s">
        <v>134</v>
      </c>
      <c r="B546" s="72" t="s">
        <v>62</v>
      </c>
      <c r="C546" s="72" t="s">
        <v>1578</v>
      </c>
      <c r="D546" s="72" t="n">
        <v>1000003744</v>
      </c>
      <c r="E546" s="72" t="s">
        <v>1579</v>
      </c>
      <c r="F546" s="74" t="n">
        <v>45233</v>
      </c>
      <c r="G546" s="67" t="str">
        <f aca="false">IF(I546&gt;0,"Targeted Dealer","-")</f>
        <v>Targeted Dealer</v>
      </c>
      <c r="H546" s="67"/>
      <c r="I546" s="68" t="n">
        <v>100</v>
      </c>
      <c r="J546" s="68" t="n">
        <f aca="false">I546/$J$1*($J$1-$E$1)</f>
        <v>100</v>
      </c>
      <c r="K546" s="69" t="n">
        <v>40</v>
      </c>
      <c r="L546" s="69" t="n">
        <f aca="false">I546-K546</f>
        <v>60</v>
      </c>
      <c r="M546" s="69" t="n">
        <f aca="false">IFERROR((K546/J546%),"-")</f>
        <v>40</v>
      </c>
      <c r="N546" s="97" t="n">
        <v>60</v>
      </c>
      <c r="O546" s="98" t="str">
        <f aca="false">IF(F546&lt;=$P$2,"DEC","")</f>
        <v>DEC</v>
      </c>
      <c r="P546" s="97" t="n">
        <v>60</v>
      </c>
      <c r="Q546" s="99" t="n">
        <f aca="false">K546-P546</f>
        <v>-20</v>
      </c>
      <c r="R546" s="98" t="n">
        <f aca="false">IFERROR(IF(O546="Dec",(K546/P546-1))," ")</f>
        <v>-0.333333333333333</v>
      </c>
      <c r="S546" s="100" t="str">
        <f aca="false">IF(N546&gt;0,IF(O546="","-",IF(R546&lt;0%,"DEGROWTH","GROWTH")))</f>
        <v>DEGROWTH</v>
      </c>
      <c r="T546" s="69" t="n">
        <v>0</v>
      </c>
      <c r="U546" s="101" t="str">
        <f aca="false">IF(F546&lt;=$V$2,"jAN","")</f>
        <v>jAN</v>
      </c>
      <c r="V546" s="97" t="n">
        <v>0</v>
      </c>
      <c r="W546" s="102" t="n">
        <f aca="false">K546-V546</f>
        <v>40</v>
      </c>
      <c r="X546" s="103" t="n">
        <f aca="false">IFERROR(IF(U546="Jan",(K546/V546-1)),0)</f>
        <v>0</v>
      </c>
      <c r="Y546" s="106" t="b">
        <f aca="false">IF(T546&gt;0,IF(U546="","-",IF(X546&lt;0%,"DEGROWTH","GROWTH")))</f>
        <v>0</v>
      </c>
      <c r="Z546" s="75" t="n">
        <v>1</v>
      </c>
      <c r="AA546" s="70"/>
      <c r="AB546" s="70" t="s">
        <v>134</v>
      </c>
      <c r="AC546" s="3"/>
    </row>
    <row r="547" customFormat="false" ht="14.25" hidden="false" customHeight="true" outlineLevel="0" collapsed="false">
      <c r="A547" s="75" t="s">
        <v>134</v>
      </c>
      <c r="B547" s="79" t="s">
        <v>62</v>
      </c>
      <c r="C547" s="79" t="s">
        <v>1580</v>
      </c>
      <c r="D547" s="79" t="n">
        <v>1000003901</v>
      </c>
      <c r="E547" s="79" t="s">
        <v>1581</v>
      </c>
      <c r="F547" s="74" t="n">
        <v>45382</v>
      </c>
      <c r="G547" s="67" t="str">
        <f aca="false">IF(I547&gt;0,"Targeted Dealer","-")</f>
        <v>Targeted Dealer</v>
      </c>
      <c r="H547" s="67"/>
      <c r="I547" s="68" t="n">
        <v>40</v>
      </c>
      <c r="J547" s="68" t="n">
        <f aca="false">I547/$J$1*($J$1-$E$1)</f>
        <v>40</v>
      </c>
      <c r="K547" s="69" t="n">
        <v>94.5</v>
      </c>
      <c r="L547" s="69" t="n">
        <f aca="false">I547-K547</f>
        <v>-54.5</v>
      </c>
      <c r="M547" s="69" t="n">
        <f aca="false">IFERROR((K547/J547%),"-")</f>
        <v>236.25</v>
      </c>
      <c r="N547" s="97" t="n">
        <v>34</v>
      </c>
      <c r="O547" s="98" t="str">
        <f aca="false">IF(F547&lt;=$P$2,"DEC","")</f>
        <v>DEC</v>
      </c>
      <c r="P547" s="97" t="n">
        <v>34</v>
      </c>
      <c r="Q547" s="99" t="n">
        <f aca="false">K547-P547</f>
        <v>60.5</v>
      </c>
      <c r="R547" s="98" t="n">
        <f aca="false">IFERROR(IF(O547="Dec",(K547/P547-1))," ")</f>
        <v>1.77941176470588</v>
      </c>
      <c r="S547" s="100" t="str">
        <f aca="false">IF(N547&gt;0,IF(O547="","-",IF(R547&lt;0%,"DEGROWTH","GROWTH")))</f>
        <v>GROWTH</v>
      </c>
      <c r="T547" s="69" t="n">
        <v>20</v>
      </c>
      <c r="U547" s="101" t="str">
        <f aca="false">IF(F547&lt;=$V$2,"jAN","")</f>
        <v>jAN</v>
      </c>
      <c r="V547" s="97" t="n">
        <v>20</v>
      </c>
      <c r="W547" s="102" t="n">
        <f aca="false">K547-V547</f>
        <v>74.5</v>
      </c>
      <c r="X547" s="103" t="n">
        <f aca="false">IFERROR(IF(U547="Jan",(K547/V547-1)),0)</f>
        <v>3.725</v>
      </c>
      <c r="Y547" s="104" t="str">
        <f aca="false">IF(T547&gt;0,IF(U547="","-",IF(X547&lt;0%,"DEGROWTH","GROWTH")))</f>
        <v>GROWTH</v>
      </c>
      <c r="Z547" s="75" t="n">
        <v>0</v>
      </c>
      <c r="AA547" s="70"/>
      <c r="AB547" s="75" t="s">
        <v>134</v>
      </c>
      <c r="AC547" s="3"/>
    </row>
    <row r="548" customFormat="false" ht="14.25" hidden="false" customHeight="true" outlineLevel="0" collapsed="false">
      <c r="A548" s="75" t="s">
        <v>134</v>
      </c>
      <c r="B548" s="79" t="s">
        <v>62</v>
      </c>
      <c r="C548" s="79" t="s">
        <v>1582</v>
      </c>
      <c r="D548" s="79" t="n">
        <v>1000003983</v>
      </c>
      <c r="E548" s="79" t="s">
        <v>1583</v>
      </c>
      <c r="F548" s="74" t="n">
        <v>45440</v>
      </c>
      <c r="G548" s="67" t="str">
        <f aca="false">IF(I548&gt;0,"Targeted Dealer","-")</f>
        <v>Targeted Dealer</v>
      </c>
      <c r="H548" s="67"/>
      <c r="I548" s="68" t="n">
        <v>140</v>
      </c>
      <c r="J548" s="68" t="n">
        <f aca="false">I548/$J$1*($J$1-$E$1)</f>
        <v>140</v>
      </c>
      <c r="K548" s="69" t="n">
        <v>81</v>
      </c>
      <c r="L548" s="69" t="n">
        <f aca="false">I548-K548</f>
        <v>59</v>
      </c>
      <c r="M548" s="69" t="n">
        <f aca="false">IFERROR((K548/J548%),"-")</f>
        <v>57.8571428571429</v>
      </c>
      <c r="N548" s="97" t="n">
        <v>120</v>
      </c>
      <c r="O548" s="98" t="str">
        <f aca="false">IF(F548&lt;=$P$2,"DEC","")</f>
        <v>DEC</v>
      </c>
      <c r="P548" s="97" t="n">
        <v>120</v>
      </c>
      <c r="Q548" s="99" t="n">
        <f aca="false">K548-P548</f>
        <v>-39</v>
      </c>
      <c r="R548" s="98" t="n">
        <f aca="false">IFERROR(IF(O548="Dec",(K548/P548-1))," ")</f>
        <v>-0.325</v>
      </c>
      <c r="S548" s="100" t="str">
        <f aca="false">IF(N548&gt;0,IF(O548="","-",IF(R548&lt;0%,"DEGROWTH","GROWTH")))</f>
        <v>DEGROWTH</v>
      </c>
      <c r="T548" s="69" t="n">
        <v>131.75</v>
      </c>
      <c r="U548" s="101" t="str">
        <f aca="false">IF(F548&lt;=$V$2,"jAN","")</f>
        <v>jAN</v>
      </c>
      <c r="V548" s="97" t="n">
        <v>131.75</v>
      </c>
      <c r="W548" s="102" t="n">
        <f aca="false">K548-V548</f>
        <v>-50.75</v>
      </c>
      <c r="X548" s="103" t="n">
        <f aca="false">IFERROR(IF(U548="Jan",(K548/V548-1)),0)</f>
        <v>-0.385199240986717</v>
      </c>
      <c r="Y548" s="104" t="str">
        <f aca="false">IF(T548&gt;0,IF(U548="","-",IF(X548&lt;0%,"DEGROWTH","GROWTH")))</f>
        <v>DEGROWTH</v>
      </c>
      <c r="Z548" s="75" t="n">
        <v>0</v>
      </c>
      <c r="AA548" s="70"/>
      <c r="AB548" s="75" t="s">
        <v>134</v>
      </c>
      <c r="AC548" s="3"/>
    </row>
    <row r="549" customFormat="false" ht="14.25" hidden="false" customHeight="true" outlineLevel="0" collapsed="false">
      <c r="A549" s="75" t="s">
        <v>134</v>
      </c>
      <c r="B549" s="79" t="s">
        <v>62</v>
      </c>
      <c r="C549" s="79" t="s">
        <v>1584</v>
      </c>
      <c r="D549" s="79" t="n">
        <v>1000004023</v>
      </c>
      <c r="E549" s="79" t="s">
        <v>1585</v>
      </c>
      <c r="F549" s="74" t="n">
        <v>45472</v>
      </c>
      <c r="G549" s="67" t="str">
        <f aca="false">IF(I549&gt;0,"Targeted Dealer","-")</f>
        <v>Targeted Dealer</v>
      </c>
      <c r="H549" s="67"/>
      <c r="I549" s="68" t="n">
        <v>30</v>
      </c>
      <c r="J549" s="68" t="n">
        <f aca="false">I549/$J$1*($J$1-$E$1)</f>
        <v>30</v>
      </c>
      <c r="K549" s="69" t="n">
        <v>30.5</v>
      </c>
      <c r="L549" s="69" t="n">
        <f aca="false">I549-K549</f>
        <v>-0.5</v>
      </c>
      <c r="M549" s="69" t="n">
        <f aca="false">IFERROR((K549/J549%),"-")</f>
        <v>101.666666666667</v>
      </c>
      <c r="N549" s="97" t="n">
        <v>23.5</v>
      </c>
      <c r="O549" s="98" t="str">
        <f aca="false">IF(F549&lt;=$P$2,"DEC","")</f>
        <v>DEC</v>
      </c>
      <c r="P549" s="97" t="n">
        <v>23.5</v>
      </c>
      <c r="Q549" s="99" t="n">
        <f aca="false">K549-P549</f>
        <v>7</v>
      </c>
      <c r="R549" s="98" t="n">
        <f aca="false">IFERROR(IF(O549="Dec",(K549/P549-1))," ")</f>
        <v>0.297872340425532</v>
      </c>
      <c r="S549" s="100" t="str">
        <f aca="false">IF(N549&gt;0,IF(O549="","-",IF(R549&lt;0%,"DEGROWTH","GROWTH")))</f>
        <v>GROWTH</v>
      </c>
      <c r="T549" s="69" t="n">
        <v>22</v>
      </c>
      <c r="U549" s="101" t="str">
        <f aca="false">IF(F549&lt;=$V$2,"jAN","")</f>
        <v>jAN</v>
      </c>
      <c r="V549" s="97" t="n">
        <v>22</v>
      </c>
      <c r="W549" s="102" t="n">
        <f aca="false">K549-V549</f>
        <v>8.5</v>
      </c>
      <c r="X549" s="103" t="n">
        <f aca="false">IFERROR(IF(U549="Jan",(K549/V549-1)),0)</f>
        <v>0.386363636363636</v>
      </c>
      <c r="Y549" s="104" t="str">
        <f aca="false">IF(T549&gt;0,IF(U549="","-",IF(X549&lt;0%,"DEGROWTH","GROWTH")))</f>
        <v>GROWTH</v>
      </c>
      <c r="Z549" s="75" t="n">
        <v>1</v>
      </c>
      <c r="AA549" s="70"/>
      <c r="AB549" s="75" t="s">
        <v>134</v>
      </c>
      <c r="AC549" s="3"/>
    </row>
    <row r="550" customFormat="false" ht="14.25" hidden="false" customHeight="true" outlineLevel="0" collapsed="false">
      <c r="A550" s="75" t="s">
        <v>134</v>
      </c>
      <c r="B550" s="79" t="s">
        <v>62</v>
      </c>
      <c r="C550" s="79" t="s">
        <v>276</v>
      </c>
      <c r="D550" s="79" t="n">
        <v>1000004073</v>
      </c>
      <c r="E550" s="79" t="s">
        <v>277</v>
      </c>
      <c r="F550" s="74" t="n">
        <v>45504</v>
      </c>
      <c r="G550" s="67" t="str">
        <f aca="false">IF(I550&gt;0,"Targeted Dealer","-")</f>
        <v>-</v>
      </c>
      <c r="H550" s="67"/>
      <c r="I550" s="68" t="n">
        <v>0</v>
      </c>
      <c r="J550" s="68" t="n">
        <f aca="false">I550/$J$1*($J$1-$E$1)</f>
        <v>0</v>
      </c>
      <c r="K550" s="69" t="n">
        <v>0</v>
      </c>
      <c r="L550" s="69" t="n">
        <f aca="false">I550-K550</f>
        <v>0</v>
      </c>
      <c r="M550" s="69" t="str">
        <f aca="false">IFERROR((K550/J550%),"-")</f>
        <v>-</v>
      </c>
      <c r="N550" s="97" t="n">
        <v>0</v>
      </c>
      <c r="O550" s="98" t="str">
        <f aca="false">IF(F550&lt;=$P$2,"DEC","")</f>
        <v>DEC</v>
      </c>
      <c r="P550" s="97" t="n">
        <v>0</v>
      </c>
      <c r="Q550" s="99" t="n">
        <f aca="false">K550-P550</f>
        <v>0</v>
      </c>
      <c r="R550" s="98" t="str">
        <f aca="false">IFERROR(IF(O550="Dec",(K550/P550-1))," ")</f>
        <v> </v>
      </c>
      <c r="S550" s="105" t="b">
        <f aca="false">IF(N550&gt;0,IF(O550="","-",IF(R550&lt;0%,"DEGROWTH","GROWTH")))</f>
        <v>0</v>
      </c>
      <c r="T550" s="69" t="n">
        <v>56</v>
      </c>
      <c r="U550" s="101" t="str">
        <f aca="false">IF(F550&lt;=$V$2,"jAN","")</f>
        <v>jAN</v>
      </c>
      <c r="V550" s="97" t="n">
        <v>56</v>
      </c>
      <c r="W550" s="102" t="n">
        <f aca="false">K550-V550</f>
        <v>-56</v>
      </c>
      <c r="X550" s="103" t="n">
        <f aca="false">IFERROR(IF(U550="Jan",(K550/V550-1)),0)</f>
        <v>-1</v>
      </c>
      <c r="Y550" s="104" t="str">
        <f aca="false">IF(T550&gt;0,IF(U550="","-",IF(X550&lt;0%,"DEGROWTH","GROWTH")))</f>
        <v>DEGROWTH</v>
      </c>
      <c r="Z550" s="75" t="n">
        <v>1</v>
      </c>
      <c r="AA550" s="70"/>
      <c r="AB550" s="75" t="s">
        <v>134</v>
      </c>
      <c r="AC550" s="3"/>
    </row>
    <row r="551" customFormat="false" ht="14.25" hidden="false" customHeight="true" outlineLevel="0" collapsed="false">
      <c r="A551" s="75" t="s">
        <v>134</v>
      </c>
      <c r="B551" s="79" t="s">
        <v>62</v>
      </c>
      <c r="C551" s="79" t="s">
        <v>1586</v>
      </c>
      <c r="D551" s="79" t="n">
        <v>1000004085</v>
      </c>
      <c r="E551" s="79" t="s">
        <v>1587</v>
      </c>
      <c r="F551" s="74" t="n">
        <v>45518</v>
      </c>
      <c r="G551" s="67" t="str">
        <f aca="false">IF(I551&gt;0,"Targeted Dealer","-")</f>
        <v>Targeted Dealer</v>
      </c>
      <c r="H551" s="67"/>
      <c r="I551" s="68" t="n">
        <v>120</v>
      </c>
      <c r="J551" s="68" t="n">
        <f aca="false">I551/$J$1*($J$1-$E$1)</f>
        <v>120</v>
      </c>
      <c r="K551" s="69" t="n">
        <v>84.5</v>
      </c>
      <c r="L551" s="69" t="n">
        <f aca="false">I551-K551</f>
        <v>35.5</v>
      </c>
      <c r="M551" s="69" t="n">
        <f aca="false">IFERROR((K551/J551%),"-")</f>
        <v>70.4166666666667</v>
      </c>
      <c r="N551" s="97" t="n">
        <v>80.5</v>
      </c>
      <c r="O551" s="98" t="str">
        <f aca="false">IF(F551&lt;=$P$2,"DEC","")</f>
        <v>DEC</v>
      </c>
      <c r="P551" s="97" t="n">
        <v>80.5</v>
      </c>
      <c r="Q551" s="99" t="n">
        <f aca="false">K551-P551</f>
        <v>4</v>
      </c>
      <c r="R551" s="98" t="n">
        <f aca="false">IFERROR(IF(O551="Dec",(K551/P551-1))," ")</f>
        <v>0.0496894409937889</v>
      </c>
      <c r="S551" s="100" t="str">
        <f aca="false">IF(N551&gt;0,IF(O551="","-",IF(R551&lt;0%,"DEGROWTH","GROWTH")))</f>
        <v>GROWTH</v>
      </c>
      <c r="T551" s="69" t="n">
        <v>91</v>
      </c>
      <c r="U551" s="101" t="str">
        <f aca="false">IF(F551&lt;=$V$2,"jAN","")</f>
        <v>jAN</v>
      </c>
      <c r="V551" s="97" t="n">
        <v>91</v>
      </c>
      <c r="W551" s="102" t="n">
        <f aca="false">K551-V551</f>
        <v>-6.5</v>
      </c>
      <c r="X551" s="103" t="n">
        <f aca="false">IFERROR(IF(U551="Jan",(K551/V551-1)),0)</f>
        <v>-0.0714285714285714</v>
      </c>
      <c r="Y551" s="104" t="str">
        <f aca="false">IF(T551&gt;0,IF(U551="","-",IF(X551&lt;0%,"DEGROWTH","GROWTH")))</f>
        <v>DEGROWTH</v>
      </c>
      <c r="Z551" s="75" t="n">
        <v>0</v>
      </c>
      <c r="AA551" s="70"/>
      <c r="AB551" s="75" t="s">
        <v>134</v>
      </c>
      <c r="AC551" s="3"/>
    </row>
    <row r="552" customFormat="false" ht="14.25" hidden="false" customHeight="true" outlineLevel="0" collapsed="false">
      <c r="A552" s="70" t="s">
        <v>134</v>
      </c>
      <c r="B552" s="72" t="s">
        <v>64</v>
      </c>
      <c r="C552" s="72" t="s">
        <v>1588</v>
      </c>
      <c r="D552" s="72" t="n">
        <v>1000000609</v>
      </c>
      <c r="E552" s="73" t="s">
        <v>1589</v>
      </c>
      <c r="F552" s="74" t="n">
        <v>38395</v>
      </c>
      <c r="G552" s="67" t="str">
        <f aca="false">IF(I552&gt;0,"Targeted Dealer","-")</f>
        <v>Targeted Dealer</v>
      </c>
      <c r="H552" s="67"/>
      <c r="I552" s="68" t="n">
        <v>20</v>
      </c>
      <c r="J552" s="68" t="n">
        <f aca="false">I552/$J$1*($J$1-$E$1)</f>
        <v>20</v>
      </c>
      <c r="K552" s="69" t="n">
        <v>0</v>
      </c>
      <c r="L552" s="69" t="n">
        <f aca="false">I552-K552</f>
        <v>20</v>
      </c>
      <c r="M552" s="69" t="n">
        <f aca="false">IFERROR((K552/J552%),"-")</f>
        <v>0</v>
      </c>
      <c r="N552" s="97" t="n">
        <v>0</v>
      </c>
      <c r="O552" s="98" t="str">
        <f aca="false">IF(F552&lt;=$P$2,"DEC","")</f>
        <v>DEC</v>
      </c>
      <c r="P552" s="97" t="n">
        <v>0</v>
      </c>
      <c r="Q552" s="99" t="n">
        <f aca="false">K552-P552</f>
        <v>0</v>
      </c>
      <c r="R552" s="98" t="str">
        <f aca="false">IFERROR(IF(O552="Dec",(K552/P552-1))," ")</f>
        <v> </v>
      </c>
      <c r="S552" s="105" t="b">
        <f aca="false">IF(N552&gt;0,IF(O552="","-",IF(R552&lt;0%,"DEGROWTH","GROWTH")))</f>
        <v>0</v>
      </c>
      <c r="T552" s="69" t="n">
        <v>60</v>
      </c>
      <c r="U552" s="101" t="str">
        <f aca="false">IF(F552&lt;=$V$2,"jAN","")</f>
        <v>jAN</v>
      </c>
      <c r="V552" s="97" t="n">
        <v>60</v>
      </c>
      <c r="W552" s="102" t="n">
        <f aca="false">K552-V552</f>
        <v>-60</v>
      </c>
      <c r="X552" s="103" t="n">
        <f aca="false">IFERROR(IF(U552="Jan",(K552/V552-1)),0)</f>
        <v>-1</v>
      </c>
      <c r="Y552" s="104" t="str">
        <f aca="false">IF(T552&gt;0,IF(U552="","-",IF(X552&lt;0%,"DEGROWTH","GROWTH")))</f>
        <v>DEGROWTH</v>
      </c>
      <c r="Z552" s="75" t="n">
        <v>0</v>
      </c>
      <c r="AA552" s="70"/>
      <c r="AB552" s="70" t="s">
        <v>134</v>
      </c>
      <c r="AC552" s="3"/>
    </row>
    <row r="553" customFormat="false" ht="14.25" hidden="false" customHeight="true" outlineLevel="0" collapsed="false">
      <c r="A553" s="70" t="s">
        <v>134</v>
      </c>
      <c r="B553" s="72" t="s">
        <v>64</v>
      </c>
      <c r="C553" s="72" t="s">
        <v>1590</v>
      </c>
      <c r="D553" s="72" t="n">
        <v>1000000607</v>
      </c>
      <c r="E553" s="73" t="s">
        <v>1591</v>
      </c>
      <c r="F553" s="74" t="n">
        <v>41215</v>
      </c>
      <c r="G553" s="67" t="str">
        <f aca="false">IF(I553&gt;0,"Targeted Dealer","-")</f>
        <v>Targeted Dealer</v>
      </c>
      <c r="H553" s="67"/>
      <c r="I553" s="68" t="n">
        <v>1220</v>
      </c>
      <c r="J553" s="68" t="n">
        <f aca="false">I553/$J$1*($J$1-$E$1)</f>
        <v>1220</v>
      </c>
      <c r="K553" s="69" t="n">
        <v>1240</v>
      </c>
      <c r="L553" s="69" t="n">
        <f aca="false">I553-K553</f>
        <v>-20</v>
      </c>
      <c r="M553" s="69" t="n">
        <f aca="false">IFERROR((K553/J553%),"-")</f>
        <v>101.639344262295</v>
      </c>
      <c r="N553" s="97" t="n">
        <v>960</v>
      </c>
      <c r="O553" s="98" t="str">
        <f aca="false">IF(F553&lt;=$P$2,"DEC","")</f>
        <v>DEC</v>
      </c>
      <c r="P553" s="97" t="n">
        <v>960</v>
      </c>
      <c r="Q553" s="99" t="n">
        <f aca="false">K553-P553</f>
        <v>280</v>
      </c>
      <c r="R553" s="98" t="n">
        <f aca="false">IFERROR(IF(O553="Dec",(K553/P553-1))," ")</f>
        <v>0.291666666666667</v>
      </c>
      <c r="S553" s="100" t="str">
        <f aca="false">IF(N553&gt;0,IF(O553="","-",IF(R553&lt;0%,"DEGROWTH","GROWTH")))</f>
        <v>GROWTH</v>
      </c>
      <c r="T553" s="69" t="n">
        <v>1160</v>
      </c>
      <c r="U553" s="101" t="str">
        <f aca="false">IF(F553&lt;=$V$2,"jAN","")</f>
        <v>jAN</v>
      </c>
      <c r="V553" s="97" t="n">
        <v>1160</v>
      </c>
      <c r="W553" s="102" t="n">
        <f aca="false">K553-V553</f>
        <v>80</v>
      </c>
      <c r="X553" s="103" t="n">
        <f aca="false">IFERROR(IF(U553="Jan",(K553/V553-1)),0)</f>
        <v>0.0689655172413792</v>
      </c>
      <c r="Y553" s="104" t="str">
        <f aca="false">IF(T553&gt;0,IF(U553="","-",IF(X553&lt;0%,"DEGROWTH","GROWTH")))</f>
        <v>GROWTH</v>
      </c>
      <c r="Z553" s="75" t="n">
        <v>0</v>
      </c>
      <c r="AA553" s="70"/>
      <c r="AB553" s="70" t="s">
        <v>134</v>
      </c>
      <c r="AC553" s="3"/>
    </row>
    <row r="554" customFormat="false" ht="14.25" hidden="false" customHeight="true" outlineLevel="0" collapsed="false">
      <c r="A554" s="70" t="s">
        <v>134</v>
      </c>
      <c r="B554" s="72" t="s">
        <v>64</v>
      </c>
      <c r="C554" s="72" t="s">
        <v>1592</v>
      </c>
      <c r="D554" s="72" t="n">
        <v>1000000611</v>
      </c>
      <c r="E554" s="73" t="s">
        <v>1593</v>
      </c>
      <c r="F554" s="74" t="n">
        <v>41261</v>
      </c>
      <c r="G554" s="67" t="str">
        <f aca="false">IF(I554&gt;0,"Targeted Dealer","-")</f>
        <v>Targeted Dealer</v>
      </c>
      <c r="H554" s="67"/>
      <c r="I554" s="68" t="n">
        <v>310</v>
      </c>
      <c r="J554" s="68" t="n">
        <f aca="false">I554/$J$1*($J$1-$E$1)</f>
        <v>310</v>
      </c>
      <c r="K554" s="69" t="n">
        <v>260</v>
      </c>
      <c r="L554" s="69" t="n">
        <f aca="false">I554-K554</f>
        <v>50</v>
      </c>
      <c r="M554" s="69" t="n">
        <f aca="false">IFERROR((K554/J554%),"-")</f>
        <v>83.8709677419355</v>
      </c>
      <c r="N554" s="97" t="n">
        <v>180</v>
      </c>
      <c r="O554" s="98" t="str">
        <f aca="false">IF(F554&lt;=$P$2,"DEC","")</f>
        <v>DEC</v>
      </c>
      <c r="P554" s="97" t="n">
        <v>180</v>
      </c>
      <c r="Q554" s="99" t="n">
        <f aca="false">K554-P554</f>
        <v>80</v>
      </c>
      <c r="R554" s="98" t="n">
        <f aca="false">IFERROR(IF(O554="Dec",(K554/P554-1))," ")</f>
        <v>0.444444444444444</v>
      </c>
      <c r="S554" s="100" t="str">
        <f aca="false">IF(N554&gt;0,IF(O554="","-",IF(R554&lt;0%,"DEGROWTH","GROWTH")))</f>
        <v>GROWTH</v>
      </c>
      <c r="T554" s="69" t="n">
        <v>260</v>
      </c>
      <c r="U554" s="101" t="str">
        <f aca="false">IF(F554&lt;=$V$2,"jAN","")</f>
        <v>jAN</v>
      </c>
      <c r="V554" s="97" t="n">
        <v>260</v>
      </c>
      <c r="W554" s="102" t="n">
        <f aca="false">K554-V554</f>
        <v>0</v>
      </c>
      <c r="X554" s="103" t="n">
        <f aca="false">IFERROR(IF(U554="Jan",(K554/V554-1)),0)</f>
        <v>0</v>
      </c>
      <c r="Y554" s="104" t="str">
        <f aca="false">IF(T554&gt;0,IF(U554="","-",IF(X554&lt;0%,"DEGROWTH","GROWTH")))</f>
        <v>GROWTH</v>
      </c>
      <c r="Z554" s="75" t="n">
        <v>0</v>
      </c>
      <c r="AA554" s="70"/>
      <c r="AB554" s="70" t="s">
        <v>134</v>
      </c>
      <c r="AC554" s="3"/>
    </row>
    <row r="555" customFormat="false" ht="14.25" hidden="false" customHeight="true" outlineLevel="0" collapsed="false">
      <c r="A555" s="70" t="s">
        <v>134</v>
      </c>
      <c r="B555" s="72" t="s">
        <v>64</v>
      </c>
      <c r="C555" s="72" t="s">
        <v>1594</v>
      </c>
      <c r="D555" s="72" t="n">
        <v>1000000614</v>
      </c>
      <c r="E555" s="73" t="s">
        <v>1595</v>
      </c>
      <c r="F555" s="74" t="n">
        <v>41527</v>
      </c>
      <c r="G555" s="67" t="str">
        <f aca="false">IF(I555&gt;0,"Targeted Dealer","-")</f>
        <v>Targeted Dealer</v>
      </c>
      <c r="H555" s="67"/>
      <c r="I555" s="68" t="n">
        <v>1100</v>
      </c>
      <c r="J555" s="68" t="n">
        <f aca="false">I555/$J$1*($J$1-$E$1)</f>
        <v>1100</v>
      </c>
      <c r="K555" s="69" t="n">
        <v>1080</v>
      </c>
      <c r="L555" s="69" t="n">
        <f aca="false">I555-K555</f>
        <v>20</v>
      </c>
      <c r="M555" s="69" t="n">
        <f aca="false">IFERROR((K555/J555%),"-")</f>
        <v>98.1818181818182</v>
      </c>
      <c r="N555" s="97" t="n">
        <v>760</v>
      </c>
      <c r="O555" s="98" t="str">
        <f aca="false">IF(F555&lt;=$P$2,"DEC","")</f>
        <v>DEC</v>
      </c>
      <c r="P555" s="97" t="n">
        <v>760</v>
      </c>
      <c r="Q555" s="99" t="n">
        <f aca="false">K555-P555</f>
        <v>320</v>
      </c>
      <c r="R555" s="98" t="n">
        <f aca="false">IFERROR(IF(O555="Dec",(K555/P555-1))," ")</f>
        <v>0.421052631578947</v>
      </c>
      <c r="S555" s="100" t="str">
        <f aca="false">IF(N555&gt;0,IF(O555="","-",IF(R555&lt;0%,"DEGROWTH","GROWTH")))</f>
        <v>GROWTH</v>
      </c>
      <c r="T555" s="69" t="n">
        <v>1020</v>
      </c>
      <c r="U555" s="101" t="str">
        <f aca="false">IF(F555&lt;=$V$2,"jAN","")</f>
        <v>jAN</v>
      </c>
      <c r="V555" s="97" t="n">
        <v>1020</v>
      </c>
      <c r="W555" s="102" t="n">
        <f aca="false">K555-V555</f>
        <v>60</v>
      </c>
      <c r="X555" s="103" t="n">
        <f aca="false">IFERROR(IF(U555="Jan",(K555/V555-1)),0)</f>
        <v>0.0588235294117647</v>
      </c>
      <c r="Y555" s="104" t="str">
        <f aca="false">IF(T555&gt;0,IF(U555="","-",IF(X555&lt;0%,"DEGROWTH","GROWTH")))</f>
        <v>GROWTH</v>
      </c>
      <c r="Z555" s="75" t="n">
        <v>0</v>
      </c>
      <c r="AA555" s="70"/>
      <c r="AB555" s="70" t="s">
        <v>134</v>
      </c>
      <c r="AC555" s="3"/>
    </row>
    <row r="556" customFormat="false" ht="14.25" hidden="false" customHeight="true" outlineLevel="0" collapsed="false">
      <c r="A556" s="70" t="s">
        <v>134</v>
      </c>
      <c r="B556" s="72" t="s">
        <v>64</v>
      </c>
      <c r="C556" s="72" t="s">
        <v>1596</v>
      </c>
      <c r="D556" s="72" t="n">
        <v>1000000605</v>
      </c>
      <c r="E556" s="73" t="s">
        <v>1597</v>
      </c>
      <c r="F556" s="74" t="n">
        <v>42627</v>
      </c>
      <c r="G556" s="67" t="str">
        <f aca="false">IF(I556&gt;0,"Targeted Dealer","-")</f>
        <v>Targeted Dealer</v>
      </c>
      <c r="H556" s="67"/>
      <c r="I556" s="68" t="n">
        <v>190</v>
      </c>
      <c r="J556" s="68" t="n">
        <f aca="false">I556/$J$1*($J$1-$E$1)</f>
        <v>190</v>
      </c>
      <c r="K556" s="69" t="n">
        <v>80</v>
      </c>
      <c r="L556" s="69" t="n">
        <f aca="false">I556-K556</f>
        <v>110</v>
      </c>
      <c r="M556" s="69" t="n">
        <f aca="false">IFERROR((K556/J556%),"-")</f>
        <v>42.1052631578947</v>
      </c>
      <c r="N556" s="97" t="n">
        <v>60</v>
      </c>
      <c r="O556" s="98" t="str">
        <f aca="false">IF(F556&lt;=$P$2,"DEC","")</f>
        <v>DEC</v>
      </c>
      <c r="P556" s="97" t="n">
        <v>60</v>
      </c>
      <c r="Q556" s="99" t="n">
        <f aca="false">K556-P556</f>
        <v>20</v>
      </c>
      <c r="R556" s="98" t="n">
        <f aca="false">IFERROR(IF(O556="Dec",(K556/P556-1))," ")</f>
        <v>0.333333333333333</v>
      </c>
      <c r="S556" s="100" t="str">
        <f aca="false">IF(N556&gt;0,IF(O556="","-",IF(R556&lt;0%,"DEGROWTH","GROWTH")))</f>
        <v>GROWTH</v>
      </c>
      <c r="T556" s="69" t="n">
        <v>180</v>
      </c>
      <c r="U556" s="101" t="str">
        <f aca="false">IF(F556&lt;=$V$2,"jAN","")</f>
        <v>jAN</v>
      </c>
      <c r="V556" s="97" t="n">
        <v>180</v>
      </c>
      <c r="W556" s="102" t="n">
        <f aca="false">K556-V556</f>
        <v>-100</v>
      </c>
      <c r="X556" s="103" t="n">
        <f aca="false">IFERROR(IF(U556="Jan",(K556/V556-1)),0)</f>
        <v>-0.555555555555556</v>
      </c>
      <c r="Y556" s="104" t="str">
        <f aca="false">IF(T556&gt;0,IF(U556="","-",IF(X556&lt;0%,"DEGROWTH","GROWTH")))</f>
        <v>DEGROWTH</v>
      </c>
      <c r="Z556" s="75" t="n">
        <v>0</v>
      </c>
      <c r="AA556" s="70"/>
      <c r="AB556" s="70" t="s">
        <v>134</v>
      </c>
      <c r="AC556" s="3"/>
    </row>
    <row r="557" customFormat="false" ht="14.25" hidden="false" customHeight="true" outlineLevel="0" collapsed="false">
      <c r="A557" s="70" t="s">
        <v>134</v>
      </c>
      <c r="B557" s="72" t="s">
        <v>64</v>
      </c>
      <c r="C557" s="72" t="s">
        <v>1598</v>
      </c>
      <c r="D557" s="72" t="n">
        <v>1000000604</v>
      </c>
      <c r="E557" s="73" t="s">
        <v>1599</v>
      </c>
      <c r="F557" s="74" t="n">
        <v>42703</v>
      </c>
      <c r="G557" s="67" t="str">
        <f aca="false">IF(I557&gt;0,"Targeted Dealer","-")</f>
        <v>Targeted Dealer</v>
      </c>
      <c r="H557" s="67"/>
      <c r="I557" s="68" t="n">
        <v>200</v>
      </c>
      <c r="J557" s="68" t="n">
        <f aca="false">I557/$J$1*($J$1-$E$1)</f>
        <v>200</v>
      </c>
      <c r="K557" s="69" t="n">
        <v>100</v>
      </c>
      <c r="L557" s="69" t="n">
        <f aca="false">I557-K557</f>
        <v>100</v>
      </c>
      <c r="M557" s="69" t="n">
        <f aca="false">IFERROR((K557/J557%),"-")</f>
        <v>50</v>
      </c>
      <c r="N557" s="97" t="n">
        <v>40</v>
      </c>
      <c r="O557" s="98" t="str">
        <f aca="false">IF(F557&lt;=$P$2,"DEC","")</f>
        <v>DEC</v>
      </c>
      <c r="P557" s="97" t="n">
        <v>40</v>
      </c>
      <c r="Q557" s="99" t="n">
        <f aca="false">K557-P557</f>
        <v>60</v>
      </c>
      <c r="R557" s="98" t="n">
        <f aca="false">IFERROR(IF(O557="Dec",(K557/P557-1))," ")</f>
        <v>1.5</v>
      </c>
      <c r="S557" s="100" t="str">
        <f aca="false">IF(N557&gt;0,IF(O557="","-",IF(R557&lt;0%,"DEGROWTH","GROWTH")))</f>
        <v>GROWTH</v>
      </c>
      <c r="T557" s="69" t="n">
        <v>180</v>
      </c>
      <c r="U557" s="101" t="str">
        <f aca="false">IF(F557&lt;=$V$2,"jAN","")</f>
        <v>jAN</v>
      </c>
      <c r="V557" s="97" t="n">
        <v>180</v>
      </c>
      <c r="W557" s="102" t="n">
        <f aca="false">K557-V557</f>
        <v>-80</v>
      </c>
      <c r="X557" s="103" t="n">
        <f aca="false">IFERROR(IF(U557="Jan",(K557/V557-1)),0)</f>
        <v>-0.444444444444444</v>
      </c>
      <c r="Y557" s="104" t="str">
        <f aca="false">IF(T557&gt;0,IF(U557="","-",IF(X557&lt;0%,"DEGROWTH","GROWTH")))</f>
        <v>DEGROWTH</v>
      </c>
      <c r="Z557" s="75" t="n">
        <v>0</v>
      </c>
      <c r="AA557" s="70"/>
      <c r="AB557" s="70" t="s">
        <v>134</v>
      </c>
      <c r="AC557" s="3"/>
    </row>
    <row r="558" customFormat="false" ht="14.25" hidden="false" customHeight="true" outlineLevel="0" collapsed="false">
      <c r="A558" s="70" t="s">
        <v>134</v>
      </c>
      <c r="B558" s="72" t="s">
        <v>64</v>
      </c>
      <c r="C558" s="72" t="s">
        <v>1600</v>
      </c>
      <c r="D558" s="72" t="n">
        <v>1000000613</v>
      </c>
      <c r="E558" s="73" t="s">
        <v>1601</v>
      </c>
      <c r="F558" s="74" t="n">
        <v>43259</v>
      </c>
      <c r="G558" s="67" t="str">
        <f aca="false">IF(I558&gt;0,"Targeted Dealer","-")</f>
        <v>Targeted Dealer</v>
      </c>
      <c r="H558" s="67"/>
      <c r="I558" s="68" t="n">
        <v>30</v>
      </c>
      <c r="J558" s="68" t="n">
        <f aca="false">I558/$J$1*($J$1-$E$1)</f>
        <v>30</v>
      </c>
      <c r="K558" s="69" t="n">
        <v>20</v>
      </c>
      <c r="L558" s="69" t="n">
        <f aca="false">I558-K558</f>
        <v>10</v>
      </c>
      <c r="M558" s="69" t="n">
        <f aca="false">IFERROR((K558/J558%),"-")</f>
        <v>66.6666666666667</v>
      </c>
      <c r="N558" s="97" t="n">
        <v>0</v>
      </c>
      <c r="O558" s="98" t="str">
        <f aca="false">IF(F558&lt;=$P$2,"DEC","")</f>
        <v>DEC</v>
      </c>
      <c r="P558" s="97" t="n">
        <v>0</v>
      </c>
      <c r="Q558" s="99" t="n">
        <f aca="false">K558-P558</f>
        <v>20</v>
      </c>
      <c r="R558" s="98" t="str">
        <f aca="false">IFERROR(IF(O558="Dec",(K558/P558-1))," ")</f>
        <v> </v>
      </c>
      <c r="S558" s="105" t="b">
        <f aca="false">IF(N558&gt;0,IF(O558="","-",IF(R558&lt;0%,"DEGROWTH","GROWTH")))</f>
        <v>0</v>
      </c>
      <c r="T558" s="69" t="n">
        <v>0</v>
      </c>
      <c r="U558" s="101" t="str">
        <f aca="false">IF(F558&lt;=$V$2,"jAN","")</f>
        <v>jAN</v>
      </c>
      <c r="V558" s="97" t="n">
        <v>0</v>
      </c>
      <c r="W558" s="102" t="n">
        <f aca="false">K558-V558</f>
        <v>20</v>
      </c>
      <c r="X558" s="103" t="n">
        <f aca="false">IFERROR(IF(U558="Jan",(K558/V558-1)),0)</f>
        <v>0</v>
      </c>
      <c r="Y558" s="106" t="b">
        <f aca="false">IF(T558&gt;0,IF(U558="","-",IF(X558&lt;0%,"DEGROWTH","GROWTH")))</f>
        <v>0</v>
      </c>
      <c r="Z558" s="75" t="n">
        <v>0</v>
      </c>
      <c r="AA558" s="70"/>
      <c r="AB558" s="70" t="s">
        <v>134</v>
      </c>
      <c r="AC558" s="3"/>
    </row>
    <row r="559" customFormat="false" ht="14.25" hidden="false" customHeight="true" outlineLevel="0" collapsed="false">
      <c r="A559" s="70" t="s">
        <v>134</v>
      </c>
      <c r="B559" s="72" t="s">
        <v>64</v>
      </c>
      <c r="C559" s="72" t="s">
        <v>1602</v>
      </c>
      <c r="D559" s="72" t="n">
        <v>1000002753</v>
      </c>
      <c r="E559" s="73" t="s">
        <v>1603</v>
      </c>
      <c r="F559" s="74" t="n">
        <v>44700</v>
      </c>
      <c r="G559" s="67" t="str">
        <f aca="false">IF(I559&gt;0,"Targeted Dealer","-")</f>
        <v>Targeted Dealer</v>
      </c>
      <c r="H559" s="67"/>
      <c r="I559" s="68" t="n">
        <v>20</v>
      </c>
      <c r="J559" s="68" t="n">
        <f aca="false">I559/$J$1*($J$1-$E$1)</f>
        <v>20</v>
      </c>
      <c r="K559" s="69" t="n">
        <v>60</v>
      </c>
      <c r="L559" s="69" t="n">
        <f aca="false">I559-K559</f>
        <v>-40</v>
      </c>
      <c r="M559" s="69" t="n">
        <f aca="false">IFERROR((K559/J559%),"-")</f>
        <v>300</v>
      </c>
      <c r="N559" s="97" t="n">
        <v>20</v>
      </c>
      <c r="O559" s="98" t="str">
        <f aca="false">IF(F559&lt;=$P$2,"DEC","")</f>
        <v>DEC</v>
      </c>
      <c r="P559" s="97" t="n">
        <v>20</v>
      </c>
      <c r="Q559" s="99" t="n">
        <f aca="false">K559-P559</f>
        <v>40</v>
      </c>
      <c r="R559" s="98" t="n">
        <f aca="false">IFERROR(IF(O559="Dec",(K559/P559-1))," ")</f>
        <v>2</v>
      </c>
      <c r="S559" s="100" t="str">
        <f aca="false">IF(N559&gt;0,IF(O559="","-",IF(R559&lt;0%,"DEGROWTH","GROWTH")))</f>
        <v>GROWTH</v>
      </c>
      <c r="T559" s="69" t="n">
        <v>20</v>
      </c>
      <c r="U559" s="101" t="str">
        <f aca="false">IF(F559&lt;=$V$2,"jAN","")</f>
        <v>jAN</v>
      </c>
      <c r="V559" s="97" t="n">
        <v>20</v>
      </c>
      <c r="W559" s="102" t="n">
        <f aca="false">K559-V559</f>
        <v>40</v>
      </c>
      <c r="X559" s="103" t="n">
        <f aca="false">IFERROR(IF(U559="Jan",(K559/V559-1)),0)</f>
        <v>2</v>
      </c>
      <c r="Y559" s="104" t="str">
        <f aca="false">IF(T559&gt;0,IF(U559="","-",IF(X559&lt;0%,"DEGROWTH","GROWTH")))</f>
        <v>GROWTH</v>
      </c>
      <c r="Z559" s="75" t="n">
        <v>0</v>
      </c>
      <c r="AA559" s="70"/>
      <c r="AB559" s="70" t="s">
        <v>134</v>
      </c>
      <c r="AC559" s="3"/>
    </row>
    <row r="560" customFormat="false" ht="14.25" hidden="false" customHeight="true" outlineLevel="0" collapsed="false">
      <c r="A560" s="70" t="s">
        <v>134</v>
      </c>
      <c r="B560" s="72" t="s">
        <v>64</v>
      </c>
      <c r="C560" s="72" t="s">
        <v>1604</v>
      </c>
      <c r="D560" s="72" t="n">
        <v>1000003246</v>
      </c>
      <c r="E560" s="73" t="s">
        <v>1605</v>
      </c>
      <c r="F560" s="74" t="n">
        <v>44939</v>
      </c>
      <c r="G560" s="67" t="str">
        <f aca="false">IF(I560&gt;0,"Targeted Dealer","-")</f>
        <v>Targeted Dealer</v>
      </c>
      <c r="H560" s="67"/>
      <c r="I560" s="68" t="n">
        <v>100</v>
      </c>
      <c r="J560" s="68" t="n">
        <f aca="false">I560/$J$1*($J$1-$E$1)</f>
        <v>100</v>
      </c>
      <c r="K560" s="69" t="n">
        <v>60</v>
      </c>
      <c r="L560" s="69" t="n">
        <f aca="false">I560-K560</f>
        <v>40</v>
      </c>
      <c r="M560" s="69" t="n">
        <f aca="false">IFERROR((K560/J560%),"-")</f>
        <v>60</v>
      </c>
      <c r="N560" s="97" t="n">
        <v>40</v>
      </c>
      <c r="O560" s="98" t="str">
        <f aca="false">IF(F560&lt;=$P$2,"DEC","")</f>
        <v>DEC</v>
      </c>
      <c r="P560" s="97" t="n">
        <v>40</v>
      </c>
      <c r="Q560" s="99" t="n">
        <f aca="false">K560-P560</f>
        <v>20</v>
      </c>
      <c r="R560" s="98" t="n">
        <f aca="false">IFERROR(IF(O560="Dec",(K560/P560-1))," ")</f>
        <v>0.5</v>
      </c>
      <c r="S560" s="100" t="str">
        <f aca="false">IF(N560&gt;0,IF(O560="","-",IF(R560&lt;0%,"DEGROWTH","GROWTH")))</f>
        <v>GROWTH</v>
      </c>
      <c r="T560" s="69" t="n">
        <v>80</v>
      </c>
      <c r="U560" s="101" t="str">
        <f aca="false">IF(F560&lt;=$V$2,"jAN","")</f>
        <v>jAN</v>
      </c>
      <c r="V560" s="97" t="n">
        <v>80</v>
      </c>
      <c r="W560" s="102" t="n">
        <f aca="false">K560-V560</f>
        <v>-20</v>
      </c>
      <c r="X560" s="103" t="n">
        <f aca="false">IFERROR(IF(U560="Jan",(K560/V560-1)),0)</f>
        <v>-0.25</v>
      </c>
      <c r="Y560" s="104" t="str">
        <f aca="false">IF(T560&gt;0,IF(U560="","-",IF(X560&lt;0%,"DEGROWTH","GROWTH")))</f>
        <v>DEGROWTH</v>
      </c>
      <c r="Z560" s="75" t="n">
        <v>0</v>
      </c>
      <c r="AA560" s="70"/>
      <c r="AB560" s="70" t="s">
        <v>134</v>
      </c>
      <c r="AC560" s="3"/>
    </row>
    <row r="561" customFormat="false" ht="14.25" hidden="false" customHeight="true" outlineLevel="0" collapsed="false">
      <c r="A561" s="70" t="s">
        <v>134</v>
      </c>
      <c r="B561" s="72" t="s">
        <v>64</v>
      </c>
      <c r="C561" s="72" t="s">
        <v>1606</v>
      </c>
      <c r="D561" s="72" t="n">
        <v>1000003274</v>
      </c>
      <c r="E561" s="73" t="s">
        <v>1607</v>
      </c>
      <c r="F561" s="74" t="n">
        <v>44950</v>
      </c>
      <c r="G561" s="67" t="str">
        <f aca="false">IF(I561&gt;0,"Targeted Dealer","-")</f>
        <v>Targeted Dealer</v>
      </c>
      <c r="H561" s="67"/>
      <c r="I561" s="68" t="n">
        <v>100</v>
      </c>
      <c r="J561" s="68" t="n">
        <f aca="false">I561/$J$1*($J$1-$E$1)</f>
        <v>100</v>
      </c>
      <c r="K561" s="69" t="n">
        <v>140</v>
      </c>
      <c r="L561" s="69" t="n">
        <f aca="false">I561-K561</f>
        <v>-40</v>
      </c>
      <c r="M561" s="69" t="n">
        <f aca="false">IFERROR((K561/J561%),"-")</f>
        <v>140</v>
      </c>
      <c r="N561" s="97" t="n">
        <v>80</v>
      </c>
      <c r="O561" s="98" t="str">
        <f aca="false">IF(F561&lt;=$P$2,"DEC","")</f>
        <v>DEC</v>
      </c>
      <c r="P561" s="97" t="n">
        <v>80</v>
      </c>
      <c r="Q561" s="99" t="n">
        <f aca="false">K561-P561</f>
        <v>60</v>
      </c>
      <c r="R561" s="98" t="n">
        <f aca="false">IFERROR(IF(O561="Dec",(K561/P561-1))," ")</f>
        <v>0.75</v>
      </c>
      <c r="S561" s="100" t="str">
        <f aca="false">IF(N561&gt;0,IF(O561="","-",IF(R561&lt;0%,"DEGROWTH","GROWTH")))</f>
        <v>GROWTH</v>
      </c>
      <c r="T561" s="69" t="n">
        <v>60</v>
      </c>
      <c r="U561" s="101" t="str">
        <f aca="false">IF(F561&lt;=$V$2,"jAN","")</f>
        <v>jAN</v>
      </c>
      <c r="V561" s="97" t="n">
        <v>60</v>
      </c>
      <c r="W561" s="102" t="n">
        <f aca="false">K561-V561</f>
        <v>80</v>
      </c>
      <c r="X561" s="103" t="n">
        <f aca="false">IFERROR(IF(U561="Jan",(K561/V561-1)),0)</f>
        <v>1.33333333333333</v>
      </c>
      <c r="Y561" s="104" t="str">
        <f aca="false">IF(T561&gt;0,IF(U561="","-",IF(X561&lt;0%,"DEGROWTH","GROWTH")))</f>
        <v>GROWTH</v>
      </c>
      <c r="Z561" s="75" t="n">
        <v>0</v>
      </c>
      <c r="AA561" s="70"/>
      <c r="AB561" s="70" t="s">
        <v>134</v>
      </c>
      <c r="AC561" s="3"/>
    </row>
    <row r="562" customFormat="false" ht="14.25" hidden="false" customHeight="true" outlineLevel="0" collapsed="false">
      <c r="A562" s="70" t="s">
        <v>134</v>
      </c>
      <c r="B562" s="72" t="s">
        <v>64</v>
      </c>
      <c r="C562" s="72" t="s">
        <v>1608</v>
      </c>
      <c r="D562" s="72" t="n">
        <v>1000003278</v>
      </c>
      <c r="E562" s="73" t="s">
        <v>1609</v>
      </c>
      <c r="F562" s="74" t="n">
        <v>44951</v>
      </c>
      <c r="G562" s="67" t="str">
        <f aca="false">IF(I562&gt;0,"Targeted Dealer","-")</f>
        <v>Targeted Dealer</v>
      </c>
      <c r="H562" s="67"/>
      <c r="I562" s="68" t="n">
        <v>220</v>
      </c>
      <c r="J562" s="68" t="n">
        <f aca="false">I562/$J$1*($J$1-$E$1)</f>
        <v>220</v>
      </c>
      <c r="K562" s="69" t="n">
        <v>210</v>
      </c>
      <c r="L562" s="69" t="n">
        <f aca="false">I562-K562</f>
        <v>10</v>
      </c>
      <c r="M562" s="69" t="n">
        <f aca="false">IFERROR((K562/J562%),"-")</f>
        <v>95.4545454545455</v>
      </c>
      <c r="N562" s="97" t="n">
        <v>280</v>
      </c>
      <c r="O562" s="98" t="str">
        <f aca="false">IF(F562&lt;=$P$2,"DEC","")</f>
        <v>DEC</v>
      </c>
      <c r="P562" s="97" t="n">
        <v>280</v>
      </c>
      <c r="Q562" s="99" t="n">
        <f aca="false">K562-P562</f>
        <v>-70</v>
      </c>
      <c r="R562" s="98" t="n">
        <f aca="false">IFERROR(IF(O562="Dec",(K562/P562-1))," ")</f>
        <v>-0.25</v>
      </c>
      <c r="S562" s="100" t="str">
        <f aca="false">IF(N562&gt;0,IF(O562="","-",IF(R562&lt;0%,"DEGROWTH","GROWTH")))</f>
        <v>DEGROWTH</v>
      </c>
      <c r="T562" s="69" t="n">
        <v>180</v>
      </c>
      <c r="U562" s="101" t="str">
        <f aca="false">IF(F562&lt;=$V$2,"jAN","")</f>
        <v>jAN</v>
      </c>
      <c r="V562" s="97" t="n">
        <v>180</v>
      </c>
      <c r="W562" s="102" t="n">
        <f aca="false">K562-V562</f>
        <v>30</v>
      </c>
      <c r="X562" s="103" t="n">
        <f aca="false">IFERROR(IF(U562="Jan",(K562/V562-1)),0)</f>
        <v>0.166666666666667</v>
      </c>
      <c r="Y562" s="104" t="str">
        <f aca="false">IF(T562&gt;0,IF(U562="","-",IF(X562&lt;0%,"DEGROWTH","GROWTH")))</f>
        <v>GROWTH</v>
      </c>
      <c r="Z562" s="75" t="n">
        <v>0</v>
      </c>
      <c r="AA562" s="70"/>
      <c r="AB562" s="70" t="s">
        <v>134</v>
      </c>
      <c r="AC562" s="3"/>
    </row>
    <row r="563" customFormat="false" ht="14.25" hidden="false" customHeight="true" outlineLevel="0" collapsed="false">
      <c r="A563" s="70" t="s">
        <v>134</v>
      </c>
      <c r="B563" s="72" t="s">
        <v>64</v>
      </c>
      <c r="C563" s="72" t="s">
        <v>1610</v>
      </c>
      <c r="D563" s="72" t="n">
        <v>1000003324</v>
      </c>
      <c r="E563" s="73" t="s">
        <v>1611</v>
      </c>
      <c r="F563" s="74" t="n">
        <v>44965</v>
      </c>
      <c r="G563" s="67" t="str">
        <f aca="false">IF(I563&gt;0,"Targeted Dealer","-")</f>
        <v>Targeted Dealer</v>
      </c>
      <c r="H563" s="67"/>
      <c r="I563" s="68" t="n">
        <v>280</v>
      </c>
      <c r="J563" s="68" t="n">
        <f aca="false">I563/$J$1*($J$1-$E$1)</f>
        <v>280</v>
      </c>
      <c r="K563" s="69" t="n">
        <v>260</v>
      </c>
      <c r="L563" s="69" t="n">
        <f aca="false">I563-K563</f>
        <v>20</v>
      </c>
      <c r="M563" s="69" t="n">
        <f aca="false">IFERROR((K563/J563%),"-")</f>
        <v>92.8571428571429</v>
      </c>
      <c r="N563" s="97" t="n">
        <v>200</v>
      </c>
      <c r="O563" s="98" t="str">
        <f aca="false">IF(F563&lt;=$P$2,"DEC","")</f>
        <v>DEC</v>
      </c>
      <c r="P563" s="97" t="n">
        <v>200</v>
      </c>
      <c r="Q563" s="99" t="n">
        <f aca="false">K563-P563</f>
        <v>60</v>
      </c>
      <c r="R563" s="98" t="n">
        <f aca="false">IFERROR(IF(O563="Dec",(K563/P563-1))," ")</f>
        <v>0.3</v>
      </c>
      <c r="S563" s="100" t="str">
        <f aca="false">IF(N563&gt;0,IF(O563="","-",IF(R563&lt;0%,"DEGROWTH","GROWTH")))</f>
        <v>GROWTH</v>
      </c>
      <c r="T563" s="69" t="n">
        <v>200</v>
      </c>
      <c r="U563" s="101" t="str">
        <f aca="false">IF(F563&lt;=$V$2,"jAN","")</f>
        <v>jAN</v>
      </c>
      <c r="V563" s="97" t="n">
        <v>200</v>
      </c>
      <c r="W563" s="102" t="n">
        <f aca="false">K563-V563</f>
        <v>60</v>
      </c>
      <c r="X563" s="103" t="n">
        <f aca="false">IFERROR(IF(U563="Jan",(K563/V563-1)),0)</f>
        <v>0.3</v>
      </c>
      <c r="Y563" s="104" t="str">
        <f aca="false">IF(T563&gt;0,IF(U563="","-",IF(X563&lt;0%,"DEGROWTH","GROWTH")))</f>
        <v>GROWTH</v>
      </c>
      <c r="Z563" s="75" t="n">
        <v>0</v>
      </c>
      <c r="AA563" s="70"/>
      <c r="AB563" s="70" t="s">
        <v>134</v>
      </c>
      <c r="AC563" s="3"/>
    </row>
    <row r="564" customFormat="false" ht="14.25" hidden="false" customHeight="true" outlineLevel="0" collapsed="false">
      <c r="A564" s="75" t="s">
        <v>134</v>
      </c>
      <c r="B564" s="79" t="s">
        <v>64</v>
      </c>
      <c r="C564" s="79" t="s">
        <v>1612</v>
      </c>
      <c r="D564" s="79" t="n">
        <v>1000003907</v>
      </c>
      <c r="E564" s="79" t="s">
        <v>1613</v>
      </c>
      <c r="F564" s="74" t="n">
        <v>45392</v>
      </c>
      <c r="G564" s="67" t="str">
        <f aca="false">IF(I564&gt;0,"Targeted Dealer","-")</f>
        <v>Targeted Dealer</v>
      </c>
      <c r="H564" s="67"/>
      <c r="I564" s="68" t="n">
        <v>550</v>
      </c>
      <c r="J564" s="68" t="n">
        <f aca="false">I564/$J$1*($J$1-$E$1)</f>
        <v>550</v>
      </c>
      <c r="K564" s="69" t="n">
        <v>660</v>
      </c>
      <c r="L564" s="69" t="n">
        <f aca="false">I564-K564</f>
        <v>-110</v>
      </c>
      <c r="M564" s="69" t="n">
        <f aca="false">IFERROR((K564/J564%),"-")</f>
        <v>120</v>
      </c>
      <c r="N564" s="97" t="n">
        <v>500</v>
      </c>
      <c r="O564" s="98" t="str">
        <f aca="false">IF(F564&lt;=$P$2,"DEC","")</f>
        <v>DEC</v>
      </c>
      <c r="P564" s="97" t="n">
        <v>500</v>
      </c>
      <c r="Q564" s="99" t="n">
        <f aca="false">K564-P564</f>
        <v>160</v>
      </c>
      <c r="R564" s="98" t="n">
        <f aca="false">IFERROR(IF(O564="Dec",(K564/P564-1))," ")</f>
        <v>0.32</v>
      </c>
      <c r="S564" s="100" t="str">
        <f aca="false">IF(N564&gt;0,IF(O564="","-",IF(R564&lt;0%,"DEGROWTH","GROWTH")))</f>
        <v>GROWTH</v>
      </c>
      <c r="T564" s="69" t="n">
        <v>366</v>
      </c>
      <c r="U564" s="101" t="str">
        <f aca="false">IF(F564&lt;=$V$2,"jAN","")</f>
        <v>jAN</v>
      </c>
      <c r="V564" s="97" t="n">
        <v>366</v>
      </c>
      <c r="W564" s="102" t="n">
        <f aca="false">K564-V564</f>
        <v>294</v>
      </c>
      <c r="X564" s="103" t="n">
        <f aca="false">IFERROR(IF(U564="Jan",(K564/V564-1)),0)</f>
        <v>0.80327868852459</v>
      </c>
      <c r="Y564" s="104" t="str">
        <f aca="false">IF(T564&gt;0,IF(U564="","-",IF(X564&lt;0%,"DEGROWTH","GROWTH")))</f>
        <v>GROWTH</v>
      </c>
      <c r="Z564" s="75" t="n">
        <v>0</v>
      </c>
      <c r="AA564" s="70"/>
      <c r="AB564" s="75" t="s">
        <v>134</v>
      </c>
      <c r="AC564" s="3"/>
    </row>
    <row r="565" customFormat="false" ht="14.25" hidden="false" customHeight="true" outlineLevel="0" collapsed="false">
      <c r="A565" s="75" t="s">
        <v>134</v>
      </c>
      <c r="B565" s="79" t="s">
        <v>64</v>
      </c>
      <c r="C565" s="79" t="s">
        <v>1614</v>
      </c>
      <c r="D565" s="79" t="n">
        <v>1000004062</v>
      </c>
      <c r="E565" s="79" t="s">
        <v>1615</v>
      </c>
      <c r="F565" s="74" t="n">
        <v>45498</v>
      </c>
      <c r="G565" s="67" t="str">
        <f aca="false">IF(I565&gt;0,"Targeted Dealer","-")</f>
        <v>Targeted Dealer</v>
      </c>
      <c r="H565" s="67"/>
      <c r="I565" s="68" t="n">
        <v>20</v>
      </c>
      <c r="J565" s="68" t="n">
        <f aca="false">I565/$J$1*($J$1-$E$1)</f>
        <v>20</v>
      </c>
      <c r="K565" s="69" t="n">
        <v>60</v>
      </c>
      <c r="L565" s="69" t="n">
        <f aca="false">I565-K565</f>
        <v>-40</v>
      </c>
      <c r="M565" s="69" t="n">
        <f aca="false">IFERROR((K565/J565%),"-")</f>
        <v>300</v>
      </c>
      <c r="N565" s="97" t="n">
        <v>0</v>
      </c>
      <c r="O565" s="98" t="str">
        <f aca="false">IF(F565&lt;=$P$2,"DEC","")</f>
        <v>DEC</v>
      </c>
      <c r="P565" s="97" t="n">
        <v>0</v>
      </c>
      <c r="Q565" s="99" t="n">
        <f aca="false">K565-P565</f>
        <v>60</v>
      </c>
      <c r="R565" s="98" t="str">
        <f aca="false">IFERROR(IF(O565="Dec",(K565/P565-1))," ")</f>
        <v> </v>
      </c>
      <c r="S565" s="105" t="b">
        <f aca="false">IF(N565&gt;0,IF(O565="","-",IF(R565&lt;0%,"DEGROWTH","GROWTH")))</f>
        <v>0</v>
      </c>
      <c r="T565" s="69" t="n">
        <v>70</v>
      </c>
      <c r="U565" s="101" t="str">
        <f aca="false">IF(F565&lt;=$V$2,"jAN","")</f>
        <v>jAN</v>
      </c>
      <c r="V565" s="97" t="n">
        <v>70</v>
      </c>
      <c r="W565" s="102" t="n">
        <f aca="false">K565-V565</f>
        <v>-10</v>
      </c>
      <c r="X565" s="103" t="n">
        <f aca="false">IFERROR(IF(U565="Jan",(K565/V565-1)),0)</f>
        <v>-0.142857142857143</v>
      </c>
      <c r="Y565" s="104" t="str">
        <f aca="false">IF(T565&gt;0,IF(U565="","-",IF(X565&lt;0%,"DEGROWTH","GROWTH")))</f>
        <v>DEGROWTH</v>
      </c>
      <c r="Z565" s="75" t="n">
        <v>0</v>
      </c>
      <c r="AA565" s="70"/>
      <c r="AB565" s="75" t="s">
        <v>134</v>
      </c>
      <c r="AC565" s="3"/>
    </row>
    <row r="566" customFormat="false" ht="14.25" hidden="false" customHeight="true" outlineLevel="0" collapsed="false">
      <c r="A566" s="75" t="s">
        <v>134</v>
      </c>
      <c r="B566" s="79" t="s">
        <v>64</v>
      </c>
      <c r="C566" s="79" t="s">
        <v>1616</v>
      </c>
      <c r="D566" s="79" t="n">
        <v>1000004082</v>
      </c>
      <c r="E566" s="79" t="s">
        <v>1617</v>
      </c>
      <c r="F566" s="74" t="n">
        <v>45516</v>
      </c>
      <c r="G566" s="67" t="str">
        <f aca="false">IF(I566&gt;0,"Targeted Dealer","-")</f>
        <v>Targeted Dealer</v>
      </c>
      <c r="H566" s="67"/>
      <c r="I566" s="68" t="n">
        <v>60</v>
      </c>
      <c r="J566" s="68" t="n">
        <f aca="false">I566/$J$1*($J$1-$E$1)</f>
        <v>60</v>
      </c>
      <c r="K566" s="69" t="n">
        <v>60</v>
      </c>
      <c r="L566" s="69" t="n">
        <f aca="false">I566-K566</f>
        <v>0</v>
      </c>
      <c r="M566" s="69" t="n">
        <f aca="false">IFERROR((K566/J566%),"-")</f>
        <v>100</v>
      </c>
      <c r="N566" s="97" t="n">
        <v>40</v>
      </c>
      <c r="O566" s="98" t="str">
        <f aca="false">IF(F566&lt;=$P$2,"DEC","")</f>
        <v>DEC</v>
      </c>
      <c r="P566" s="97" t="n">
        <v>40</v>
      </c>
      <c r="Q566" s="99" t="n">
        <f aca="false">K566-P566</f>
        <v>20</v>
      </c>
      <c r="R566" s="98" t="n">
        <f aca="false">IFERROR(IF(O566="Dec",(K566/P566-1))," ")</f>
        <v>0.5</v>
      </c>
      <c r="S566" s="100" t="str">
        <f aca="false">IF(N566&gt;0,IF(O566="","-",IF(R566&lt;0%,"DEGROWTH","GROWTH")))</f>
        <v>GROWTH</v>
      </c>
      <c r="T566" s="69" t="n">
        <v>60</v>
      </c>
      <c r="U566" s="101" t="str">
        <f aca="false">IF(F566&lt;=$V$2,"jAN","")</f>
        <v>jAN</v>
      </c>
      <c r="V566" s="97" t="n">
        <v>60</v>
      </c>
      <c r="W566" s="102" t="n">
        <f aca="false">K566-V566</f>
        <v>0</v>
      </c>
      <c r="X566" s="103" t="n">
        <f aca="false">IFERROR(IF(U566="Jan",(K566/V566-1)),0)</f>
        <v>0</v>
      </c>
      <c r="Y566" s="104" t="str">
        <f aca="false">IF(T566&gt;0,IF(U566="","-",IF(X566&lt;0%,"DEGROWTH","GROWTH")))</f>
        <v>GROWTH</v>
      </c>
      <c r="Z566" s="75" t="n">
        <v>0</v>
      </c>
      <c r="AA566" s="70"/>
      <c r="AB566" s="75" t="s">
        <v>134</v>
      </c>
      <c r="AC566" s="3"/>
    </row>
    <row r="567" customFormat="false" ht="14.25" hidden="false" customHeight="true" outlineLevel="0" collapsed="false">
      <c r="A567" s="75" t="s">
        <v>134</v>
      </c>
      <c r="B567" s="79" t="s">
        <v>64</v>
      </c>
      <c r="C567" s="79" t="s">
        <v>1618</v>
      </c>
      <c r="D567" s="79" t="n">
        <v>1000004086</v>
      </c>
      <c r="E567" s="79" t="s">
        <v>1619</v>
      </c>
      <c r="F567" s="74" t="n">
        <v>45518</v>
      </c>
      <c r="G567" s="67" t="str">
        <f aca="false">IF(I567&gt;0,"Targeted Dealer","-")</f>
        <v>Targeted Dealer</v>
      </c>
      <c r="H567" s="67"/>
      <c r="I567" s="68" t="n">
        <v>100</v>
      </c>
      <c r="J567" s="68" t="n">
        <f aca="false">I567/$J$1*($J$1-$E$1)</f>
        <v>100</v>
      </c>
      <c r="K567" s="69" t="n">
        <v>40</v>
      </c>
      <c r="L567" s="69" t="n">
        <f aca="false">I567-K567</f>
        <v>60</v>
      </c>
      <c r="M567" s="69" t="n">
        <f aca="false">IFERROR((K567/J567%),"-")</f>
        <v>40</v>
      </c>
      <c r="N567" s="97" t="n">
        <v>40</v>
      </c>
      <c r="O567" s="98" t="str">
        <f aca="false">IF(F567&lt;=$P$2,"DEC","")</f>
        <v>DEC</v>
      </c>
      <c r="P567" s="97" t="n">
        <v>40</v>
      </c>
      <c r="Q567" s="99" t="n">
        <f aca="false">K567-P567</f>
        <v>0</v>
      </c>
      <c r="R567" s="98" t="n">
        <f aca="false">IFERROR(IF(O567="Dec",(K567/P567-1))," ")</f>
        <v>0</v>
      </c>
      <c r="S567" s="100" t="str">
        <f aca="false">IF(N567&gt;0,IF(O567="","-",IF(R567&lt;0%,"DEGROWTH","GROWTH")))</f>
        <v>GROWTH</v>
      </c>
      <c r="T567" s="69" t="n">
        <v>80</v>
      </c>
      <c r="U567" s="101" t="str">
        <f aca="false">IF(F567&lt;=$V$2,"jAN","")</f>
        <v>jAN</v>
      </c>
      <c r="V567" s="97" t="n">
        <v>80</v>
      </c>
      <c r="W567" s="102" t="n">
        <f aca="false">K567-V567</f>
        <v>-40</v>
      </c>
      <c r="X567" s="103" t="n">
        <f aca="false">IFERROR(IF(U567="Jan",(K567/V567-1)),0)</f>
        <v>-0.5</v>
      </c>
      <c r="Y567" s="104" t="str">
        <f aca="false">IF(T567&gt;0,IF(U567="","-",IF(X567&lt;0%,"DEGROWTH","GROWTH")))</f>
        <v>DEGROWTH</v>
      </c>
      <c r="Z567" s="75" t="n">
        <v>0</v>
      </c>
      <c r="AA567" s="70"/>
      <c r="AB567" s="75" t="s">
        <v>134</v>
      </c>
      <c r="AC567" s="3"/>
    </row>
    <row r="568" customFormat="false" ht="14.25" hidden="false" customHeight="true" outlineLevel="0" collapsed="false">
      <c r="A568" s="70" t="s">
        <v>134</v>
      </c>
      <c r="B568" s="71" t="s">
        <v>65</v>
      </c>
      <c r="C568" s="72" t="s">
        <v>1620</v>
      </c>
      <c r="D568" s="72" t="n">
        <v>1000000481</v>
      </c>
      <c r="E568" s="73" t="s">
        <v>1621</v>
      </c>
      <c r="F568" s="74" t="n">
        <v>38789</v>
      </c>
      <c r="G568" s="67" t="str">
        <f aca="false">IF(I568&gt;0,"Targeted Dealer","-")</f>
        <v>Targeted Dealer</v>
      </c>
      <c r="H568" s="67"/>
      <c r="I568" s="68" t="n">
        <v>2500</v>
      </c>
      <c r="J568" s="68" t="n">
        <f aca="false">I568/$J$1*($J$1-$E$1)</f>
        <v>2500</v>
      </c>
      <c r="K568" s="69" t="n">
        <v>2001</v>
      </c>
      <c r="L568" s="69" t="n">
        <f aca="false">I568-K568</f>
        <v>499</v>
      </c>
      <c r="M568" s="69" t="n">
        <f aca="false">IFERROR((K568/J568%),"-")</f>
        <v>80.04</v>
      </c>
      <c r="N568" s="97" t="n">
        <v>2753.5</v>
      </c>
      <c r="O568" s="98" t="str">
        <f aca="false">IF(F568&lt;=$P$2,"DEC","")</f>
        <v>DEC</v>
      </c>
      <c r="P568" s="97" t="n">
        <v>2753.5</v>
      </c>
      <c r="Q568" s="99" t="n">
        <f aca="false">K568-P568</f>
        <v>-752.5</v>
      </c>
      <c r="R568" s="98" t="n">
        <f aca="false">IFERROR(IF(O568="Dec",(K568/P568-1))," ")</f>
        <v>-0.27328854185582</v>
      </c>
      <c r="S568" s="100" t="str">
        <f aca="false">IF(N568&gt;0,IF(O568="","-",IF(R568&lt;0%,"DEGROWTH","GROWTH")))</f>
        <v>DEGROWTH</v>
      </c>
      <c r="T568" s="69" t="n">
        <v>2377.5</v>
      </c>
      <c r="U568" s="101" t="str">
        <f aca="false">IF(F568&lt;=$V$2,"jAN","")</f>
        <v>jAN</v>
      </c>
      <c r="V568" s="97" t="n">
        <v>2377.5</v>
      </c>
      <c r="W568" s="102" t="n">
        <f aca="false">K568-V568</f>
        <v>-376.5</v>
      </c>
      <c r="X568" s="103" t="n">
        <f aca="false">IFERROR(IF(U568="Jan",(K568/V568-1)),0)</f>
        <v>-0.158359621451104</v>
      </c>
      <c r="Y568" s="104" t="str">
        <f aca="false">IF(T568&gt;0,IF(U568="","-",IF(X568&lt;0%,"DEGROWTH","GROWTH")))</f>
        <v>DEGROWTH</v>
      </c>
      <c r="Z568" s="75" t="n">
        <v>0</v>
      </c>
      <c r="AA568" s="70"/>
      <c r="AB568" s="70" t="s">
        <v>134</v>
      </c>
      <c r="AC568" s="3"/>
    </row>
    <row r="569" customFormat="false" ht="14.25" hidden="false" customHeight="true" outlineLevel="0" collapsed="false">
      <c r="A569" s="70" t="s">
        <v>134</v>
      </c>
      <c r="B569" s="71" t="s">
        <v>69</v>
      </c>
      <c r="C569" s="72" t="s">
        <v>1622</v>
      </c>
      <c r="D569" s="72" t="n">
        <v>1000000512</v>
      </c>
      <c r="E569" s="73" t="s">
        <v>1623</v>
      </c>
      <c r="F569" s="74" t="n">
        <v>38841</v>
      </c>
      <c r="G569" s="67" t="str">
        <f aca="false">IF(I569&gt;0,"Targeted Dealer","-")</f>
        <v>Targeted Dealer</v>
      </c>
      <c r="H569" s="67"/>
      <c r="I569" s="68" t="n">
        <v>2800</v>
      </c>
      <c r="J569" s="68" t="n">
        <f aca="false">I569/$J$1*($J$1-$E$1)</f>
        <v>2800</v>
      </c>
      <c r="K569" s="69" t="n">
        <v>1783.5</v>
      </c>
      <c r="L569" s="69" t="n">
        <f aca="false">I569-K569</f>
        <v>1016.5</v>
      </c>
      <c r="M569" s="69" t="n">
        <f aca="false">IFERROR((K569/J569%),"-")</f>
        <v>63.6964285714286</v>
      </c>
      <c r="N569" s="97" t="n">
        <v>1428.5</v>
      </c>
      <c r="O569" s="98" t="str">
        <f aca="false">IF(F569&lt;=$P$2,"DEC","")</f>
        <v>DEC</v>
      </c>
      <c r="P569" s="97" t="n">
        <v>1428.5</v>
      </c>
      <c r="Q569" s="99" t="n">
        <f aca="false">K569-P569</f>
        <v>355</v>
      </c>
      <c r="R569" s="98" t="n">
        <f aca="false">IFERROR(IF(O569="Dec",(K569/P569-1))," ")</f>
        <v>0.248512425621281</v>
      </c>
      <c r="S569" s="100" t="str">
        <f aca="false">IF(N569&gt;0,IF(O569="","-",IF(R569&lt;0%,"DEGROWTH","GROWTH")))</f>
        <v>GROWTH</v>
      </c>
      <c r="T569" s="69" t="n">
        <v>0</v>
      </c>
      <c r="U569" s="101" t="str">
        <f aca="false">IF(F569&lt;=$V$2,"jAN","")</f>
        <v>jAN</v>
      </c>
      <c r="V569" s="97" t="n">
        <v>0</v>
      </c>
      <c r="W569" s="102" t="n">
        <f aca="false">K569-V569</f>
        <v>1783.5</v>
      </c>
      <c r="X569" s="103" t="n">
        <f aca="false">IFERROR(IF(U569="Jan",(K569/V569-1)),0)</f>
        <v>0</v>
      </c>
      <c r="Y569" s="106" t="b">
        <f aca="false">IF(T569&gt;0,IF(U569="","-",IF(X569&lt;0%,"DEGROWTH","GROWTH")))</f>
        <v>0</v>
      </c>
      <c r="Z569" s="75" t="n">
        <v>0</v>
      </c>
      <c r="AA569" s="70"/>
      <c r="AB569" s="70" t="s">
        <v>134</v>
      </c>
      <c r="AC569" s="3"/>
    </row>
    <row r="570" customFormat="false" ht="14.25" hidden="false" customHeight="true" outlineLevel="0" collapsed="false">
      <c r="A570" s="70" t="s">
        <v>134</v>
      </c>
      <c r="B570" s="71" t="s">
        <v>65</v>
      </c>
      <c r="C570" s="72" t="s">
        <v>1624</v>
      </c>
      <c r="D570" s="72" t="n">
        <v>1000000514</v>
      </c>
      <c r="E570" s="73" t="s">
        <v>1625</v>
      </c>
      <c r="F570" s="74" t="n">
        <v>38856</v>
      </c>
      <c r="G570" s="67" t="str">
        <f aca="false">IF(I570&gt;0,"Targeted Dealer","-")</f>
        <v>Targeted Dealer</v>
      </c>
      <c r="H570" s="67"/>
      <c r="I570" s="68" t="n">
        <v>1300</v>
      </c>
      <c r="J570" s="68" t="n">
        <f aca="false">I570/$J$1*($J$1-$E$1)</f>
        <v>1300</v>
      </c>
      <c r="K570" s="69" t="n">
        <v>1294</v>
      </c>
      <c r="L570" s="69" t="n">
        <f aca="false">I570-K570</f>
        <v>6</v>
      </c>
      <c r="M570" s="69" t="n">
        <f aca="false">IFERROR((K570/J570%),"-")</f>
        <v>99.5384615384615</v>
      </c>
      <c r="N570" s="97" t="n">
        <v>1055</v>
      </c>
      <c r="O570" s="98" t="str">
        <f aca="false">IF(F570&lt;=$P$2,"DEC","")</f>
        <v>DEC</v>
      </c>
      <c r="P570" s="97" t="n">
        <v>1055</v>
      </c>
      <c r="Q570" s="99" t="n">
        <f aca="false">K570-P570</f>
        <v>239</v>
      </c>
      <c r="R570" s="98" t="n">
        <f aca="false">IFERROR(IF(O570="Dec",(K570/P570-1))," ")</f>
        <v>0.22654028436019</v>
      </c>
      <c r="S570" s="100" t="str">
        <f aca="false">IF(N570&gt;0,IF(O570="","-",IF(R570&lt;0%,"DEGROWTH","GROWTH")))</f>
        <v>GROWTH</v>
      </c>
      <c r="T570" s="69" t="n">
        <v>1425</v>
      </c>
      <c r="U570" s="101" t="str">
        <f aca="false">IF(F570&lt;=$V$2,"jAN","")</f>
        <v>jAN</v>
      </c>
      <c r="V570" s="97" t="n">
        <v>1425</v>
      </c>
      <c r="W570" s="102" t="n">
        <f aca="false">K570-V570</f>
        <v>-131</v>
      </c>
      <c r="X570" s="103" t="n">
        <f aca="false">IFERROR(IF(U570="Jan",(K570/V570-1)),0)</f>
        <v>-0.0919298245614035</v>
      </c>
      <c r="Y570" s="104" t="str">
        <f aca="false">IF(T570&gt;0,IF(U570="","-",IF(X570&lt;0%,"DEGROWTH","GROWTH")))</f>
        <v>DEGROWTH</v>
      </c>
      <c r="Z570" s="75" t="n">
        <v>0</v>
      </c>
      <c r="AA570" s="70"/>
      <c r="AB570" s="70" t="s">
        <v>134</v>
      </c>
      <c r="AC570" s="3"/>
    </row>
    <row r="571" customFormat="false" ht="14.25" hidden="false" customHeight="true" outlineLevel="0" collapsed="false">
      <c r="A571" s="70" t="s">
        <v>134</v>
      </c>
      <c r="B571" s="71" t="s">
        <v>65</v>
      </c>
      <c r="C571" s="72" t="s">
        <v>1626</v>
      </c>
      <c r="D571" s="72" t="n">
        <v>1000000515</v>
      </c>
      <c r="E571" s="73" t="s">
        <v>1627</v>
      </c>
      <c r="F571" s="74" t="n">
        <v>39972</v>
      </c>
      <c r="G571" s="67" t="str">
        <f aca="false">IF(I571&gt;0,"Targeted Dealer","-")</f>
        <v>Targeted Dealer</v>
      </c>
      <c r="H571" s="67"/>
      <c r="I571" s="68" t="n">
        <v>200</v>
      </c>
      <c r="J571" s="68" t="n">
        <f aca="false">I571/$J$1*($J$1-$E$1)</f>
        <v>200</v>
      </c>
      <c r="K571" s="69" t="n">
        <v>251</v>
      </c>
      <c r="L571" s="69" t="n">
        <f aca="false">I571-K571</f>
        <v>-51</v>
      </c>
      <c r="M571" s="69" t="n">
        <f aca="false">IFERROR((K571/J571%),"-")</f>
        <v>125.5</v>
      </c>
      <c r="N571" s="97" t="n">
        <v>200</v>
      </c>
      <c r="O571" s="98" t="str">
        <f aca="false">IF(F571&lt;=$P$2,"DEC","")</f>
        <v>DEC</v>
      </c>
      <c r="P571" s="97" t="n">
        <v>200</v>
      </c>
      <c r="Q571" s="99" t="n">
        <f aca="false">K571-P571</f>
        <v>51</v>
      </c>
      <c r="R571" s="98" t="n">
        <f aca="false">IFERROR(IF(O571="Dec",(K571/P571-1))," ")</f>
        <v>0.255</v>
      </c>
      <c r="S571" s="100" t="str">
        <f aca="false">IF(N571&gt;0,IF(O571="","-",IF(R571&lt;0%,"DEGROWTH","GROWTH")))</f>
        <v>GROWTH</v>
      </c>
      <c r="T571" s="69" t="n">
        <v>412</v>
      </c>
      <c r="U571" s="101" t="str">
        <f aca="false">IF(F571&lt;=$V$2,"jAN","")</f>
        <v>jAN</v>
      </c>
      <c r="V571" s="97" t="n">
        <v>412</v>
      </c>
      <c r="W571" s="102" t="n">
        <f aca="false">K571-V571</f>
        <v>-161</v>
      </c>
      <c r="X571" s="103" t="n">
        <f aca="false">IFERROR(IF(U571="Jan",(K571/V571-1)),0)</f>
        <v>-0.390776699029126</v>
      </c>
      <c r="Y571" s="104" t="str">
        <f aca="false">IF(T571&gt;0,IF(U571="","-",IF(X571&lt;0%,"DEGROWTH","GROWTH")))</f>
        <v>DEGROWTH</v>
      </c>
      <c r="Z571" s="75" t="n">
        <v>0</v>
      </c>
      <c r="AA571" s="70"/>
      <c r="AB571" s="70" t="s">
        <v>134</v>
      </c>
      <c r="AC571" s="3"/>
    </row>
    <row r="572" customFormat="false" ht="14.25" hidden="false" customHeight="true" outlineLevel="0" collapsed="false">
      <c r="A572" s="70" t="s">
        <v>134</v>
      </c>
      <c r="B572" s="71" t="s">
        <v>65</v>
      </c>
      <c r="C572" s="72" t="s">
        <v>1628</v>
      </c>
      <c r="D572" s="72" t="n">
        <v>1000000519</v>
      </c>
      <c r="E572" s="73" t="s">
        <v>1629</v>
      </c>
      <c r="F572" s="74" t="n">
        <v>40275</v>
      </c>
      <c r="G572" s="67" t="str">
        <f aca="false">IF(I572&gt;0,"Targeted Dealer","-")</f>
        <v>Targeted Dealer</v>
      </c>
      <c r="H572" s="67"/>
      <c r="I572" s="68" t="n">
        <v>50</v>
      </c>
      <c r="J572" s="68" t="n">
        <f aca="false">I572/$J$1*($J$1-$E$1)</f>
        <v>50</v>
      </c>
      <c r="K572" s="69" t="n">
        <v>55</v>
      </c>
      <c r="L572" s="69" t="n">
        <f aca="false">I572-K572</f>
        <v>-5</v>
      </c>
      <c r="M572" s="69" t="n">
        <f aca="false">IFERROR((K572/J572%),"-")</f>
        <v>110</v>
      </c>
      <c r="N572" s="97" t="n">
        <v>75</v>
      </c>
      <c r="O572" s="98" t="str">
        <f aca="false">IF(F572&lt;=$P$2,"DEC","")</f>
        <v>DEC</v>
      </c>
      <c r="P572" s="97" t="n">
        <v>75</v>
      </c>
      <c r="Q572" s="99" t="n">
        <f aca="false">K572-P572</f>
        <v>-20</v>
      </c>
      <c r="R572" s="98" t="n">
        <f aca="false">IFERROR(IF(O572="Dec",(K572/P572-1))," ")</f>
        <v>-0.266666666666667</v>
      </c>
      <c r="S572" s="100" t="str">
        <f aca="false">IF(N572&gt;0,IF(O572="","-",IF(R572&lt;0%,"DEGROWTH","GROWTH")))</f>
        <v>DEGROWTH</v>
      </c>
      <c r="T572" s="69" t="n">
        <v>25</v>
      </c>
      <c r="U572" s="101" t="str">
        <f aca="false">IF(F572&lt;=$V$2,"jAN","")</f>
        <v>jAN</v>
      </c>
      <c r="V572" s="97" t="n">
        <v>25</v>
      </c>
      <c r="W572" s="102" t="n">
        <f aca="false">K572-V572</f>
        <v>30</v>
      </c>
      <c r="X572" s="103" t="n">
        <f aca="false">IFERROR(IF(U572="Jan",(K572/V572-1)),0)</f>
        <v>1.2</v>
      </c>
      <c r="Y572" s="104" t="str">
        <f aca="false">IF(T572&gt;0,IF(U572="","-",IF(X572&lt;0%,"DEGROWTH","GROWTH")))</f>
        <v>GROWTH</v>
      </c>
      <c r="Z572" s="75" t="n">
        <v>0</v>
      </c>
      <c r="AA572" s="70"/>
      <c r="AB572" s="70" t="s">
        <v>134</v>
      </c>
      <c r="AC572" s="3"/>
    </row>
    <row r="573" customFormat="false" ht="14.25" hidden="false" customHeight="true" outlineLevel="0" collapsed="false">
      <c r="A573" s="70" t="s">
        <v>134</v>
      </c>
      <c r="B573" s="71" t="s">
        <v>65</v>
      </c>
      <c r="C573" s="72" t="s">
        <v>1630</v>
      </c>
      <c r="D573" s="72" t="n">
        <v>1000000527</v>
      </c>
      <c r="E573" s="73" t="s">
        <v>1631</v>
      </c>
      <c r="F573" s="74" t="n">
        <v>40597</v>
      </c>
      <c r="G573" s="67" t="str">
        <f aca="false">IF(I573&gt;0,"Targeted Dealer","-")</f>
        <v>Targeted Dealer</v>
      </c>
      <c r="H573" s="67"/>
      <c r="I573" s="68" t="n">
        <v>900</v>
      </c>
      <c r="J573" s="68" t="n">
        <f aca="false">I573/$J$1*($J$1-$E$1)</f>
        <v>900</v>
      </c>
      <c r="K573" s="69" t="n">
        <v>605</v>
      </c>
      <c r="L573" s="69" t="n">
        <f aca="false">I573-K573</f>
        <v>295</v>
      </c>
      <c r="M573" s="69" t="n">
        <f aca="false">IFERROR((K573/J573%),"-")</f>
        <v>67.2222222222222</v>
      </c>
      <c r="N573" s="97" t="n">
        <v>999</v>
      </c>
      <c r="O573" s="98" t="str">
        <f aca="false">IF(F573&lt;=$P$2,"DEC","")</f>
        <v>DEC</v>
      </c>
      <c r="P573" s="97" t="n">
        <v>999</v>
      </c>
      <c r="Q573" s="99" t="n">
        <f aca="false">K573-P573</f>
        <v>-394</v>
      </c>
      <c r="R573" s="98" t="n">
        <f aca="false">IFERROR(IF(O573="Dec",(K573/P573-1))," ")</f>
        <v>-0.394394394394394</v>
      </c>
      <c r="S573" s="100" t="str">
        <f aca="false">IF(N573&gt;0,IF(O573="","-",IF(R573&lt;0%,"DEGROWTH","GROWTH")))</f>
        <v>DEGROWTH</v>
      </c>
      <c r="T573" s="69" t="n">
        <v>822</v>
      </c>
      <c r="U573" s="101" t="str">
        <f aca="false">IF(F573&lt;=$V$2,"jAN","")</f>
        <v>jAN</v>
      </c>
      <c r="V573" s="97" t="n">
        <v>822</v>
      </c>
      <c r="W573" s="102" t="n">
        <f aca="false">K573-V573</f>
        <v>-217</v>
      </c>
      <c r="X573" s="103" t="n">
        <f aca="false">IFERROR(IF(U573="Jan",(K573/V573-1)),0)</f>
        <v>-0.263990267639903</v>
      </c>
      <c r="Y573" s="104" t="str">
        <f aca="false">IF(T573&gt;0,IF(U573="","-",IF(X573&lt;0%,"DEGROWTH","GROWTH")))</f>
        <v>DEGROWTH</v>
      </c>
      <c r="Z573" s="75" t="n">
        <v>0</v>
      </c>
      <c r="AA573" s="70"/>
      <c r="AB573" s="70" t="s">
        <v>134</v>
      </c>
      <c r="AC573" s="3"/>
    </row>
    <row r="574" customFormat="false" ht="14.25" hidden="false" customHeight="true" outlineLevel="0" collapsed="false">
      <c r="A574" s="70" t="s">
        <v>134</v>
      </c>
      <c r="B574" s="71" t="s">
        <v>65</v>
      </c>
      <c r="C574" s="72" t="s">
        <v>1632</v>
      </c>
      <c r="D574" s="72" t="n">
        <v>1000000495</v>
      </c>
      <c r="E574" s="73" t="s">
        <v>1633</v>
      </c>
      <c r="F574" s="74" t="n">
        <v>40637</v>
      </c>
      <c r="G574" s="67" t="str">
        <f aca="false">IF(I574&gt;0,"Targeted Dealer","-")</f>
        <v>Targeted Dealer</v>
      </c>
      <c r="H574" s="67"/>
      <c r="I574" s="68" t="n">
        <v>1100</v>
      </c>
      <c r="J574" s="68" t="n">
        <f aca="false">I574/$J$1*($J$1-$E$1)</f>
        <v>1100</v>
      </c>
      <c r="K574" s="69" t="n">
        <v>793</v>
      </c>
      <c r="L574" s="69" t="n">
        <f aca="false">I574-K574</f>
        <v>307</v>
      </c>
      <c r="M574" s="69" t="n">
        <f aca="false">IFERROR((K574/J574%),"-")</f>
        <v>72.0909090909091</v>
      </c>
      <c r="N574" s="97" t="n">
        <v>1038</v>
      </c>
      <c r="O574" s="98" t="str">
        <f aca="false">IF(F574&lt;=$P$2,"DEC","")</f>
        <v>DEC</v>
      </c>
      <c r="P574" s="97" t="n">
        <v>1038</v>
      </c>
      <c r="Q574" s="99" t="n">
        <f aca="false">K574-P574</f>
        <v>-245</v>
      </c>
      <c r="R574" s="98" t="n">
        <f aca="false">IFERROR(IF(O574="Dec",(K574/P574-1))," ")</f>
        <v>-0.236030828516378</v>
      </c>
      <c r="S574" s="100" t="str">
        <f aca="false">IF(N574&gt;0,IF(O574="","-",IF(R574&lt;0%,"DEGROWTH","GROWTH")))</f>
        <v>DEGROWTH</v>
      </c>
      <c r="T574" s="69" t="n">
        <v>1042</v>
      </c>
      <c r="U574" s="101" t="str">
        <f aca="false">IF(F574&lt;=$V$2,"jAN","")</f>
        <v>jAN</v>
      </c>
      <c r="V574" s="97" t="n">
        <v>1042</v>
      </c>
      <c r="W574" s="102" t="n">
        <f aca="false">K574-V574</f>
        <v>-249</v>
      </c>
      <c r="X574" s="103" t="n">
        <f aca="false">IFERROR(IF(U574="Jan",(K574/V574-1)),0)</f>
        <v>-0.238963531669866</v>
      </c>
      <c r="Y574" s="104" t="str">
        <f aca="false">IF(T574&gt;0,IF(U574="","-",IF(X574&lt;0%,"DEGROWTH","GROWTH")))</f>
        <v>DEGROWTH</v>
      </c>
      <c r="Z574" s="75" t="n">
        <v>0</v>
      </c>
      <c r="AA574" s="70"/>
      <c r="AB574" s="70" t="s">
        <v>134</v>
      </c>
      <c r="AC574" s="3"/>
    </row>
    <row r="575" customFormat="false" ht="14.25" hidden="false" customHeight="true" outlineLevel="0" collapsed="false">
      <c r="A575" s="70" t="s">
        <v>134</v>
      </c>
      <c r="B575" s="71" t="s">
        <v>69</v>
      </c>
      <c r="C575" s="72" t="s">
        <v>1634</v>
      </c>
      <c r="D575" s="72" t="n">
        <v>1000000487</v>
      </c>
      <c r="E575" s="73" t="s">
        <v>1635</v>
      </c>
      <c r="F575" s="74" t="n">
        <v>40836</v>
      </c>
      <c r="G575" s="67" t="str">
        <f aca="false">IF(I575&gt;0,"Targeted Dealer","-")</f>
        <v>Targeted Dealer</v>
      </c>
      <c r="H575" s="67"/>
      <c r="I575" s="68" t="n">
        <v>13</v>
      </c>
      <c r="J575" s="68" t="n">
        <f aca="false">I575/$J$1*($J$1-$E$1)</f>
        <v>13</v>
      </c>
      <c r="K575" s="69" t="n">
        <v>0</v>
      </c>
      <c r="L575" s="69" t="n">
        <f aca="false">I575-K575</f>
        <v>13</v>
      </c>
      <c r="M575" s="69" t="n">
        <f aca="false">IFERROR((K575/J575%),"-")</f>
        <v>0</v>
      </c>
      <c r="N575" s="97" t="n">
        <v>13.5</v>
      </c>
      <c r="O575" s="98" t="str">
        <f aca="false">IF(F575&lt;=$P$2,"DEC","")</f>
        <v>DEC</v>
      </c>
      <c r="P575" s="97" t="n">
        <v>13.5</v>
      </c>
      <c r="Q575" s="99" t="n">
        <f aca="false">K575-P575</f>
        <v>-13.5</v>
      </c>
      <c r="R575" s="98" t="n">
        <f aca="false">IFERROR(IF(O575="Dec",(K575/P575-1))," ")</f>
        <v>-1</v>
      </c>
      <c r="S575" s="100" t="str">
        <f aca="false">IF(N575&gt;0,IF(O575="","-",IF(R575&lt;0%,"DEGROWTH","GROWTH")))</f>
        <v>DEGROWTH</v>
      </c>
      <c r="T575" s="69" t="n">
        <v>0</v>
      </c>
      <c r="U575" s="101" t="str">
        <f aca="false">IF(F575&lt;=$V$2,"jAN","")</f>
        <v>jAN</v>
      </c>
      <c r="V575" s="97" t="n">
        <v>0</v>
      </c>
      <c r="W575" s="102" t="n">
        <f aca="false">K575-V575</f>
        <v>0</v>
      </c>
      <c r="X575" s="103" t="n">
        <f aca="false">IFERROR(IF(U575="Jan",(K575/V575-1)),0)</f>
        <v>0</v>
      </c>
      <c r="Y575" s="106" t="b">
        <f aca="false">IF(T575&gt;0,IF(U575="","-",IF(X575&lt;0%,"DEGROWTH","GROWTH")))</f>
        <v>0</v>
      </c>
      <c r="Z575" s="75" t="n">
        <v>1</v>
      </c>
      <c r="AA575" s="70"/>
      <c r="AB575" s="70" t="s">
        <v>134</v>
      </c>
      <c r="AC575" s="3"/>
    </row>
    <row r="576" customFormat="false" ht="14.25" hidden="false" customHeight="true" outlineLevel="0" collapsed="false">
      <c r="A576" s="70" t="s">
        <v>134</v>
      </c>
      <c r="B576" s="71" t="s">
        <v>65</v>
      </c>
      <c r="C576" s="72" t="s">
        <v>1636</v>
      </c>
      <c r="D576" s="72" t="n">
        <v>1000000488</v>
      </c>
      <c r="E576" s="73" t="s">
        <v>1637</v>
      </c>
      <c r="F576" s="74" t="n">
        <v>40875</v>
      </c>
      <c r="G576" s="67" t="str">
        <f aca="false">IF(I576&gt;0,"Targeted Dealer","-")</f>
        <v>Targeted Dealer</v>
      </c>
      <c r="H576" s="67"/>
      <c r="I576" s="68" t="n">
        <v>800</v>
      </c>
      <c r="J576" s="68" t="n">
        <f aca="false">I576/$J$1*($J$1-$E$1)</f>
        <v>800</v>
      </c>
      <c r="K576" s="69" t="n">
        <v>695</v>
      </c>
      <c r="L576" s="69" t="n">
        <f aca="false">I576-K576</f>
        <v>105</v>
      </c>
      <c r="M576" s="69" t="n">
        <f aca="false">IFERROR((K576/J576%),"-")</f>
        <v>86.875</v>
      </c>
      <c r="N576" s="97" t="n">
        <v>815</v>
      </c>
      <c r="O576" s="98" t="str">
        <f aca="false">IF(F576&lt;=$P$2,"DEC","")</f>
        <v>DEC</v>
      </c>
      <c r="P576" s="97" t="n">
        <v>815</v>
      </c>
      <c r="Q576" s="99" t="n">
        <f aca="false">K576-P576</f>
        <v>-120</v>
      </c>
      <c r="R576" s="98" t="n">
        <f aca="false">IFERROR(IF(O576="Dec",(K576/P576-1))," ")</f>
        <v>-0.147239263803681</v>
      </c>
      <c r="S576" s="100" t="str">
        <f aca="false">IF(N576&gt;0,IF(O576="","-",IF(R576&lt;0%,"DEGROWTH","GROWTH")))</f>
        <v>DEGROWTH</v>
      </c>
      <c r="T576" s="69" t="n">
        <v>764</v>
      </c>
      <c r="U576" s="101" t="str">
        <f aca="false">IF(F576&lt;=$V$2,"jAN","")</f>
        <v>jAN</v>
      </c>
      <c r="V576" s="97" t="n">
        <v>764</v>
      </c>
      <c r="W576" s="102" t="n">
        <f aca="false">K576-V576</f>
        <v>-69</v>
      </c>
      <c r="X576" s="103" t="n">
        <f aca="false">IFERROR(IF(U576="Jan",(K576/V576-1)),0)</f>
        <v>-0.0903141361256544</v>
      </c>
      <c r="Y576" s="104" t="str">
        <f aca="false">IF(T576&gt;0,IF(U576="","-",IF(X576&lt;0%,"DEGROWTH","GROWTH")))</f>
        <v>DEGROWTH</v>
      </c>
      <c r="Z576" s="75" t="n">
        <v>0</v>
      </c>
      <c r="AA576" s="70"/>
      <c r="AB576" s="70" t="s">
        <v>134</v>
      </c>
      <c r="AC576" s="3"/>
    </row>
    <row r="577" customFormat="false" ht="14.25" hidden="false" customHeight="true" outlineLevel="0" collapsed="false">
      <c r="A577" s="70" t="s">
        <v>134</v>
      </c>
      <c r="B577" s="71" t="s">
        <v>65</v>
      </c>
      <c r="C577" s="72" t="s">
        <v>1638</v>
      </c>
      <c r="D577" s="72" t="n">
        <v>1000000522</v>
      </c>
      <c r="E577" s="73" t="s">
        <v>1639</v>
      </c>
      <c r="F577" s="74" t="n">
        <v>40885</v>
      </c>
      <c r="G577" s="67" t="str">
        <f aca="false">IF(I577&gt;0,"Targeted Dealer","-")</f>
        <v>Targeted Dealer</v>
      </c>
      <c r="H577" s="67"/>
      <c r="I577" s="68" t="n">
        <v>1000</v>
      </c>
      <c r="J577" s="68" t="n">
        <f aca="false">I577/$J$1*($J$1-$E$1)</f>
        <v>1000</v>
      </c>
      <c r="K577" s="69" t="n">
        <v>1004</v>
      </c>
      <c r="L577" s="69" t="n">
        <f aca="false">I577-K577</f>
        <v>-4</v>
      </c>
      <c r="M577" s="69" t="n">
        <f aca="false">IFERROR((K577/J577%),"-")</f>
        <v>100.4</v>
      </c>
      <c r="N577" s="97" t="n">
        <v>902</v>
      </c>
      <c r="O577" s="98" t="str">
        <f aca="false">IF(F577&lt;=$P$2,"DEC","")</f>
        <v>DEC</v>
      </c>
      <c r="P577" s="97" t="n">
        <v>902</v>
      </c>
      <c r="Q577" s="99" t="n">
        <f aca="false">K577-P577</f>
        <v>102</v>
      </c>
      <c r="R577" s="98" t="n">
        <f aca="false">IFERROR(IF(O577="Dec",(K577/P577-1))," ")</f>
        <v>0.113082039911308</v>
      </c>
      <c r="S577" s="100" t="str">
        <f aca="false">IF(N577&gt;0,IF(O577="","-",IF(R577&lt;0%,"DEGROWTH","GROWTH")))</f>
        <v>GROWTH</v>
      </c>
      <c r="T577" s="69" t="n">
        <v>865</v>
      </c>
      <c r="U577" s="101" t="str">
        <f aca="false">IF(F577&lt;=$V$2,"jAN","")</f>
        <v>jAN</v>
      </c>
      <c r="V577" s="97" t="n">
        <v>865</v>
      </c>
      <c r="W577" s="102" t="n">
        <f aca="false">K577-V577</f>
        <v>139</v>
      </c>
      <c r="X577" s="103" t="n">
        <f aca="false">IFERROR(IF(U577="Jan",(K577/V577-1)),0)</f>
        <v>0.160693641618497</v>
      </c>
      <c r="Y577" s="104" t="str">
        <f aca="false">IF(T577&gt;0,IF(U577="","-",IF(X577&lt;0%,"DEGROWTH","GROWTH")))</f>
        <v>GROWTH</v>
      </c>
      <c r="Z577" s="75" t="n">
        <v>0</v>
      </c>
      <c r="AA577" s="70"/>
      <c r="AB577" s="70" t="s">
        <v>134</v>
      </c>
      <c r="AC577" s="3"/>
    </row>
    <row r="578" customFormat="false" ht="14.25" hidden="false" customHeight="true" outlineLevel="0" collapsed="false">
      <c r="A578" s="70" t="s">
        <v>134</v>
      </c>
      <c r="B578" s="71" t="s">
        <v>65</v>
      </c>
      <c r="C578" s="72" t="s">
        <v>1640</v>
      </c>
      <c r="D578" s="72" t="n">
        <v>1000000491</v>
      </c>
      <c r="E578" s="73" t="s">
        <v>1641</v>
      </c>
      <c r="F578" s="74" t="n">
        <v>41080</v>
      </c>
      <c r="G578" s="67" t="str">
        <f aca="false">IF(I578&gt;0,"Targeted Dealer","-")</f>
        <v>Targeted Dealer</v>
      </c>
      <c r="H578" s="67"/>
      <c r="I578" s="68" t="n">
        <v>50</v>
      </c>
      <c r="J578" s="68" t="n">
        <f aca="false">I578/$J$1*($J$1-$E$1)</f>
        <v>50</v>
      </c>
      <c r="K578" s="69" t="n">
        <v>55</v>
      </c>
      <c r="L578" s="69" t="n">
        <f aca="false">I578-K578</f>
        <v>-5</v>
      </c>
      <c r="M578" s="69" t="n">
        <f aca="false">IFERROR((K578/J578%),"-")</f>
        <v>110</v>
      </c>
      <c r="N578" s="97" t="n">
        <v>50</v>
      </c>
      <c r="O578" s="98" t="str">
        <f aca="false">IF(F578&lt;=$P$2,"DEC","")</f>
        <v>DEC</v>
      </c>
      <c r="P578" s="97" t="n">
        <v>50</v>
      </c>
      <c r="Q578" s="99" t="n">
        <f aca="false">K578-P578</f>
        <v>5</v>
      </c>
      <c r="R578" s="98" t="n">
        <f aca="false">IFERROR(IF(O578="Dec",(K578/P578-1))," ")</f>
        <v>0.1</v>
      </c>
      <c r="S578" s="100" t="str">
        <f aca="false">IF(N578&gt;0,IF(O578="","-",IF(R578&lt;0%,"DEGROWTH","GROWTH")))</f>
        <v>GROWTH</v>
      </c>
      <c r="T578" s="69" t="n">
        <v>55</v>
      </c>
      <c r="U578" s="101" t="str">
        <f aca="false">IF(F578&lt;=$V$2,"jAN","")</f>
        <v>jAN</v>
      </c>
      <c r="V578" s="97" t="n">
        <v>55</v>
      </c>
      <c r="W578" s="102" t="n">
        <f aca="false">K578-V578</f>
        <v>0</v>
      </c>
      <c r="X578" s="103" t="n">
        <f aca="false">IFERROR(IF(U578="Jan",(K578/V578-1)),0)</f>
        <v>0</v>
      </c>
      <c r="Y578" s="104" t="str">
        <f aca="false">IF(T578&gt;0,IF(U578="","-",IF(X578&lt;0%,"DEGROWTH","GROWTH")))</f>
        <v>GROWTH</v>
      </c>
      <c r="Z578" s="75" t="n">
        <v>0</v>
      </c>
      <c r="AA578" s="70"/>
      <c r="AB578" s="70" t="s">
        <v>134</v>
      </c>
      <c r="AC578" s="3"/>
    </row>
    <row r="579" customFormat="false" ht="14.25" hidden="false" customHeight="true" outlineLevel="0" collapsed="false">
      <c r="A579" s="70" t="s">
        <v>134</v>
      </c>
      <c r="B579" s="71" t="s">
        <v>69</v>
      </c>
      <c r="C579" s="72" t="s">
        <v>1642</v>
      </c>
      <c r="D579" s="72" t="n">
        <v>1000000499</v>
      </c>
      <c r="E579" s="73" t="s">
        <v>1643</v>
      </c>
      <c r="F579" s="74" t="n">
        <v>41109</v>
      </c>
      <c r="G579" s="67" t="str">
        <f aca="false">IF(I579&gt;0,"Targeted Dealer","-")</f>
        <v>Targeted Dealer</v>
      </c>
      <c r="H579" s="67"/>
      <c r="I579" s="68" t="n">
        <v>1550</v>
      </c>
      <c r="J579" s="68" t="n">
        <f aca="false">I579/$J$1*($J$1-$E$1)</f>
        <v>1550</v>
      </c>
      <c r="K579" s="69" t="n">
        <v>1239</v>
      </c>
      <c r="L579" s="69" t="n">
        <f aca="false">I579-K579</f>
        <v>311</v>
      </c>
      <c r="M579" s="69" t="n">
        <f aca="false">IFERROR((K579/J579%),"-")</f>
        <v>79.9354838709677</v>
      </c>
      <c r="N579" s="97" t="n">
        <v>1352.45</v>
      </c>
      <c r="O579" s="98" t="str">
        <f aca="false">IF(F579&lt;=$P$2,"DEC","")</f>
        <v>DEC</v>
      </c>
      <c r="P579" s="97" t="n">
        <v>1352.45</v>
      </c>
      <c r="Q579" s="99" t="n">
        <f aca="false">K579-P579</f>
        <v>-113.45</v>
      </c>
      <c r="R579" s="98" t="n">
        <f aca="false">IFERROR(IF(O579="Dec",(K579/P579-1))," ")</f>
        <v>-0.0838848016562535</v>
      </c>
      <c r="S579" s="100" t="str">
        <f aca="false">IF(N579&gt;0,IF(O579="","-",IF(R579&lt;0%,"DEGROWTH","GROWTH")))</f>
        <v>DEGROWTH</v>
      </c>
      <c r="T579" s="69" t="n">
        <v>0</v>
      </c>
      <c r="U579" s="101" t="str">
        <f aca="false">IF(F579&lt;=$V$2,"jAN","")</f>
        <v>jAN</v>
      </c>
      <c r="V579" s="97" t="n">
        <v>0</v>
      </c>
      <c r="W579" s="102" t="n">
        <f aca="false">K579-V579</f>
        <v>1239</v>
      </c>
      <c r="X579" s="103" t="n">
        <f aca="false">IFERROR(IF(U579="Jan",(K579/V579-1)),0)</f>
        <v>0</v>
      </c>
      <c r="Y579" s="106" t="b">
        <f aca="false">IF(T579&gt;0,IF(U579="","-",IF(X579&lt;0%,"DEGROWTH","GROWTH")))</f>
        <v>0</v>
      </c>
      <c r="Z579" s="75" t="n">
        <v>0</v>
      </c>
      <c r="AA579" s="70"/>
      <c r="AB579" s="70" t="s">
        <v>134</v>
      </c>
      <c r="AC579" s="3"/>
    </row>
    <row r="580" customFormat="false" ht="14.25" hidden="false" customHeight="true" outlineLevel="0" collapsed="false">
      <c r="A580" s="70" t="s">
        <v>134</v>
      </c>
      <c r="B580" s="71" t="s">
        <v>65</v>
      </c>
      <c r="C580" s="72" t="s">
        <v>1644</v>
      </c>
      <c r="D580" s="72" t="n">
        <v>1000000490</v>
      </c>
      <c r="E580" s="73" t="s">
        <v>1645</v>
      </c>
      <c r="F580" s="74" t="n">
        <v>41234</v>
      </c>
      <c r="G580" s="67" t="str">
        <f aca="false">IF(I580&gt;0,"Targeted Dealer","-")</f>
        <v>Targeted Dealer</v>
      </c>
      <c r="H580" s="67"/>
      <c r="I580" s="68" t="n">
        <v>650</v>
      </c>
      <c r="J580" s="68" t="n">
        <f aca="false">I580/$J$1*($J$1-$E$1)</f>
        <v>650</v>
      </c>
      <c r="K580" s="69" t="n">
        <v>650</v>
      </c>
      <c r="L580" s="69" t="n">
        <f aca="false">I580-K580</f>
        <v>0</v>
      </c>
      <c r="M580" s="69" t="n">
        <f aca="false">IFERROR((K580/J580%),"-")</f>
        <v>100</v>
      </c>
      <c r="N580" s="97" t="n">
        <v>625</v>
      </c>
      <c r="O580" s="98" t="str">
        <f aca="false">IF(F580&lt;=$P$2,"DEC","")</f>
        <v>DEC</v>
      </c>
      <c r="P580" s="97" t="n">
        <v>625</v>
      </c>
      <c r="Q580" s="99" t="n">
        <f aca="false">K580-P580</f>
        <v>25</v>
      </c>
      <c r="R580" s="98" t="n">
        <f aca="false">IFERROR(IF(O580="Dec",(K580/P580-1))," ")</f>
        <v>0.04</v>
      </c>
      <c r="S580" s="100" t="str">
        <f aca="false">IF(N580&gt;0,IF(O580="","-",IF(R580&lt;0%,"DEGROWTH","GROWTH")))</f>
        <v>GROWTH</v>
      </c>
      <c r="T580" s="69" t="n">
        <v>595</v>
      </c>
      <c r="U580" s="101" t="str">
        <f aca="false">IF(F580&lt;=$V$2,"jAN","")</f>
        <v>jAN</v>
      </c>
      <c r="V580" s="97" t="n">
        <v>595</v>
      </c>
      <c r="W580" s="102" t="n">
        <f aca="false">K580-V580</f>
        <v>55</v>
      </c>
      <c r="X580" s="103" t="n">
        <f aca="false">IFERROR(IF(U580="Jan",(K580/V580-1)),0)</f>
        <v>0.0924369747899159</v>
      </c>
      <c r="Y580" s="104" t="str">
        <f aca="false">IF(T580&gt;0,IF(U580="","-",IF(X580&lt;0%,"DEGROWTH","GROWTH")))</f>
        <v>GROWTH</v>
      </c>
      <c r="Z580" s="75" t="n">
        <v>0</v>
      </c>
      <c r="AA580" s="70"/>
      <c r="AB580" s="70" t="s">
        <v>134</v>
      </c>
      <c r="AC580" s="3"/>
    </row>
    <row r="581" customFormat="false" ht="14.25" hidden="false" customHeight="true" outlineLevel="0" collapsed="false">
      <c r="A581" s="70" t="s">
        <v>134</v>
      </c>
      <c r="B581" s="71" t="s">
        <v>69</v>
      </c>
      <c r="C581" s="72" t="s">
        <v>1646</v>
      </c>
      <c r="D581" s="72" t="n">
        <v>1000000523</v>
      </c>
      <c r="E581" s="73" t="s">
        <v>1647</v>
      </c>
      <c r="F581" s="74" t="n">
        <v>41256</v>
      </c>
      <c r="G581" s="67" t="str">
        <f aca="false">IF(I581&gt;0,"Targeted Dealer","-")</f>
        <v>Targeted Dealer</v>
      </c>
      <c r="H581" s="67"/>
      <c r="I581" s="68" t="n">
        <v>13</v>
      </c>
      <c r="J581" s="68" t="n">
        <f aca="false">I581/$J$1*($J$1-$E$1)</f>
        <v>13</v>
      </c>
      <c r="K581" s="69" t="n">
        <v>13</v>
      </c>
      <c r="L581" s="69" t="n">
        <f aca="false">I581-K581</f>
        <v>0</v>
      </c>
      <c r="M581" s="69" t="n">
        <f aca="false">IFERROR((K581/J581%),"-")</f>
        <v>100</v>
      </c>
      <c r="N581" s="97" t="n">
        <v>0</v>
      </c>
      <c r="O581" s="98" t="str">
        <f aca="false">IF(F581&lt;=$P$2,"DEC","")</f>
        <v>DEC</v>
      </c>
      <c r="P581" s="97" t="n">
        <v>0</v>
      </c>
      <c r="Q581" s="99" t="n">
        <f aca="false">K581-P581</f>
        <v>13</v>
      </c>
      <c r="R581" s="98" t="str">
        <f aca="false">IFERROR(IF(O581="Dec",(K581/P581-1))," ")</f>
        <v> </v>
      </c>
      <c r="S581" s="105" t="b">
        <f aca="false">IF(N581&gt;0,IF(O581="","-",IF(R581&lt;0%,"DEGROWTH","GROWTH")))</f>
        <v>0</v>
      </c>
      <c r="T581" s="69" t="n">
        <v>0</v>
      </c>
      <c r="U581" s="101" t="str">
        <f aca="false">IF(F581&lt;=$V$2,"jAN","")</f>
        <v>jAN</v>
      </c>
      <c r="V581" s="97" t="n">
        <v>0</v>
      </c>
      <c r="W581" s="102" t="n">
        <f aca="false">K581-V581</f>
        <v>13</v>
      </c>
      <c r="X581" s="103" t="n">
        <f aca="false">IFERROR(IF(U581="Jan",(K581/V581-1)),0)</f>
        <v>0</v>
      </c>
      <c r="Y581" s="106" t="b">
        <f aca="false">IF(T581&gt;0,IF(U581="","-",IF(X581&lt;0%,"DEGROWTH","GROWTH")))</f>
        <v>0</v>
      </c>
      <c r="Z581" s="75" t="n">
        <v>0</v>
      </c>
      <c r="AA581" s="70"/>
      <c r="AB581" s="70" t="s">
        <v>134</v>
      </c>
      <c r="AC581" s="3"/>
    </row>
    <row r="582" customFormat="false" ht="14.25" hidden="false" customHeight="true" outlineLevel="0" collapsed="false">
      <c r="A582" s="70" t="s">
        <v>134</v>
      </c>
      <c r="B582" s="71" t="s">
        <v>65</v>
      </c>
      <c r="C582" s="72" t="s">
        <v>1648</v>
      </c>
      <c r="D582" s="72" t="n">
        <v>1000000497</v>
      </c>
      <c r="E582" s="73" t="s">
        <v>1649</v>
      </c>
      <c r="F582" s="74" t="n">
        <v>41297</v>
      </c>
      <c r="G582" s="67" t="str">
        <f aca="false">IF(I582&gt;0,"Targeted Dealer","-")</f>
        <v>Targeted Dealer</v>
      </c>
      <c r="H582" s="67"/>
      <c r="I582" s="68" t="n">
        <v>125</v>
      </c>
      <c r="J582" s="68" t="n">
        <f aca="false">I582/$J$1*($J$1-$E$1)</f>
        <v>125</v>
      </c>
      <c r="K582" s="69" t="n">
        <v>125</v>
      </c>
      <c r="L582" s="69" t="n">
        <f aca="false">I582-K582</f>
        <v>0</v>
      </c>
      <c r="M582" s="69" t="n">
        <f aca="false">IFERROR((K582/J582%),"-")</f>
        <v>100</v>
      </c>
      <c r="N582" s="97" t="n">
        <v>100</v>
      </c>
      <c r="O582" s="98" t="str">
        <f aca="false">IF(F582&lt;=$P$2,"DEC","")</f>
        <v>DEC</v>
      </c>
      <c r="P582" s="97" t="n">
        <v>100</v>
      </c>
      <c r="Q582" s="99" t="n">
        <f aca="false">K582-P582</f>
        <v>25</v>
      </c>
      <c r="R582" s="98" t="n">
        <f aca="false">IFERROR(IF(O582="Dec",(K582/P582-1))," ")</f>
        <v>0.25</v>
      </c>
      <c r="S582" s="100" t="str">
        <f aca="false">IF(N582&gt;0,IF(O582="","-",IF(R582&lt;0%,"DEGROWTH","GROWTH")))</f>
        <v>GROWTH</v>
      </c>
      <c r="T582" s="69" t="n">
        <v>125</v>
      </c>
      <c r="U582" s="101" t="str">
        <f aca="false">IF(F582&lt;=$V$2,"jAN","")</f>
        <v>jAN</v>
      </c>
      <c r="V582" s="97" t="n">
        <v>125</v>
      </c>
      <c r="W582" s="102" t="n">
        <f aca="false">K582-V582</f>
        <v>0</v>
      </c>
      <c r="X582" s="103" t="n">
        <f aca="false">IFERROR(IF(U582="Jan",(K582/V582-1)),0)</f>
        <v>0</v>
      </c>
      <c r="Y582" s="104" t="str">
        <f aca="false">IF(T582&gt;0,IF(U582="","-",IF(X582&lt;0%,"DEGROWTH","GROWTH")))</f>
        <v>GROWTH</v>
      </c>
      <c r="Z582" s="75" t="n">
        <v>0</v>
      </c>
      <c r="AA582" s="70"/>
      <c r="AB582" s="70" t="s">
        <v>134</v>
      </c>
      <c r="AC582" s="3"/>
    </row>
    <row r="583" customFormat="false" ht="14.25" hidden="false" customHeight="true" outlineLevel="0" collapsed="false">
      <c r="A583" s="70" t="s">
        <v>134</v>
      </c>
      <c r="B583" s="71" t="s">
        <v>69</v>
      </c>
      <c r="C583" s="72" t="s">
        <v>1650</v>
      </c>
      <c r="D583" s="72" t="n">
        <v>1000000511</v>
      </c>
      <c r="E583" s="73" t="s">
        <v>1651</v>
      </c>
      <c r="F583" s="74" t="n">
        <v>41401</v>
      </c>
      <c r="G583" s="67" t="str">
        <f aca="false">IF(I583&gt;0,"Targeted Dealer","-")</f>
        <v>Targeted Dealer</v>
      </c>
      <c r="H583" s="67"/>
      <c r="I583" s="68" t="n">
        <v>125</v>
      </c>
      <c r="J583" s="68" t="n">
        <f aca="false">I583/$J$1*($J$1-$E$1)</f>
        <v>125</v>
      </c>
      <c r="K583" s="69" t="n">
        <v>315</v>
      </c>
      <c r="L583" s="69" t="n">
        <f aca="false">I583-K583</f>
        <v>-190</v>
      </c>
      <c r="M583" s="69" t="n">
        <f aca="false">IFERROR((K583/J583%),"-")</f>
        <v>252</v>
      </c>
      <c r="N583" s="97" t="n">
        <v>75</v>
      </c>
      <c r="O583" s="98" t="str">
        <f aca="false">IF(F583&lt;=$P$2,"DEC","")</f>
        <v>DEC</v>
      </c>
      <c r="P583" s="97" t="n">
        <v>75</v>
      </c>
      <c r="Q583" s="99" t="n">
        <f aca="false">K583-P583</f>
        <v>240</v>
      </c>
      <c r="R583" s="98" t="n">
        <f aca="false">IFERROR(IF(O583="Dec",(K583/P583-1))," ")</f>
        <v>3.2</v>
      </c>
      <c r="S583" s="100" t="str">
        <f aca="false">IF(N583&gt;0,IF(O583="","-",IF(R583&lt;0%,"DEGROWTH","GROWTH")))</f>
        <v>GROWTH</v>
      </c>
      <c r="T583" s="69" t="n">
        <v>0</v>
      </c>
      <c r="U583" s="101" t="str">
        <f aca="false">IF(F583&lt;=$V$2,"jAN","")</f>
        <v>jAN</v>
      </c>
      <c r="V583" s="97" t="n">
        <v>0</v>
      </c>
      <c r="W583" s="102" t="n">
        <f aca="false">K583-V583</f>
        <v>315</v>
      </c>
      <c r="X583" s="103" t="n">
        <f aca="false">IFERROR(IF(U583="Jan",(K583/V583-1)),0)</f>
        <v>0</v>
      </c>
      <c r="Y583" s="106" t="b">
        <f aca="false">IF(T583&gt;0,IF(U583="","-",IF(X583&lt;0%,"DEGROWTH","GROWTH")))</f>
        <v>0</v>
      </c>
      <c r="Z583" s="75" t="n">
        <v>1</v>
      </c>
      <c r="AA583" s="70"/>
      <c r="AB583" s="70" t="s">
        <v>134</v>
      </c>
      <c r="AC583" s="3"/>
    </row>
    <row r="584" customFormat="false" ht="14.25" hidden="false" customHeight="true" outlineLevel="0" collapsed="false">
      <c r="A584" s="70" t="s">
        <v>134</v>
      </c>
      <c r="B584" s="71" t="s">
        <v>65</v>
      </c>
      <c r="C584" s="72" t="s">
        <v>1652</v>
      </c>
      <c r="D584" s="72" t="n">
        <v>1000000493</v>
      </c>
      <c r="E584" s="73" t="s">
        <v>1653</v>
      </c>
      <c r="F584" s="74" t="n">
        <v>41408</v>
      </c>
      <c r="G584" s="67" t="str">
        <f aca="false">IF(I584&gt;0,"Targeted Dealer","-")</f>
        <v>Targeted Dealer</v>
      </c>
      <c r="H584" s="67"/>
      <c r="I584" s="68" t="n">
        <v>250</v>
      </c>
      <c r="J584" s="68" t="n">
        <f aca="false">I584/$J$1*($J$1-$E$1)</f>
        <v>250</v>
      </c>
      <c r="K584" s="69" t="n">
        <v>235</v>
      </c>
      <c r="L584" s="69" t="n">
        <f aca="false">I584-K584</f>
        <v>15</v>
      </c>
      <c r="M584" s="69" t="n">
        <f aca="false">IFERROR((K584/J584%),"-")</f>
        <v>94</v>
      </c>
      <c r="N584" s="97" t="n">
        <v>237</v>
      </c>
      <c r="O584" s="98" t="str">
        <f aca="false">IF(F584&lt;=$P$2,"DEC","")</f>
        <v>DEC</v>
      </c>
      <c r="P584" s="97" t="n">
        <v>237</v>
      </c>
      <c r="Q584" s="99" t="n">
        <f aca="false">K584-P584</f>
        <v>-2</v>
      </c>
      <c r="R584" s="98" t="n">
        <f aca="false">IFERROR(IF(O584="Dec",(K584/P584-1))," ")</f>
        <v>-0.00843881856540085</v>
      </c>
      <c r="S584" s="100" t="str">
        <f aca="false">IF(N584&gt;0,IF(O584="","-",IF(R584&lt;0%,"DEGROWTH","GROWTH")))</f>
        <v>DEGROWTH</v>
      </c>
      <c r="T584" s="69" t="n">
        <v>277</v>
      </c>
      <c r="U584" s="101" t="str">
        <f aca="false">IF(F584&lt;=$V$2,"jAN","")</f>
        <v>jAN</v>
      </c>
      <c r="V584" s="97" t="n">
        <v>277</v>
      </c>
      <c r="W584" s="102" t="n">
        <f aca="false">K584-V584</f>
        <v>-42</v>
      </c>
      <c r="X584" s="103" t="n">
        <f aca="false">IFERROR(IF(U584="Jan",(K584/V584-1)),0)</f>
        <v>-0.151624548736462</v>
      </c>
      <c r="Y584" s="104" t="str">
        <f aca="false">IF(T584&gt;0,IF(U584="","-",IF(X584&lt;0%,"DEGROWTH","GROWTH")))</f>
        <v>DEGROWTH</v>
      </c>
      <c r="Z584" s="75" t="n">
        <v>0</v>
      </c>
      <c r="AA584" s="70"/>
      <c r="AB584" s="70" t="s">
        <v>134</v>
      </c>
      <c r="AC584" s="3"/>
    </row>
    <row r="585" customFormat="false" ht="14.25" hidden="false" customHeight="true" outlineLevel="0" collapsed="false">
      <c r="A585" s="70" t="s">
        <v>134</v>
      </c>
      <c r="B585" s="71" t="s">
        <v>69</v>
      </c>
      <c r="C585" s="72" t="s">
        <v>1654</v>
      </c>
      <c r="D585" s="72" t="n">
        <v>1000000492</v>
      </c>
      <c r="E585" s="73" t="s">
        <v>1655</v>
      </c>
      <c r="F585" s="74" t="n">
        <v>41562</v>
      </c>
      <c r="G585" s="67" t="str">
        <f aca="false">IF(I585&gt;0,"Targeted Dealer","-")</f>
        <v>Targeted Dealer</v>
      </c>
      <c r="H585" s="67"/>
      <c r="I585" s="68" t="n">
        <v>125</v>
      </c>
      <c r="J585" s="68" t="n">
        <f aca="false">I585/$J$1*($J$1-$E$1)</f>
        <v>125</v>
      </c>
      <c r="K585" s="69" t="n">
        <v>125</v>
      </c>
      <c r="L585" s="69" t="n">
        <f aca="false">I585-K585</f>
        <v>0</v>
      </c>
      <c r="M585" s="69" t="n">
        <f aca="false">IFERROR((K585/J585%),"-")</f>
        <v>100</v>
      </c>
      <c r="N585" s="97" t="n">
        <v>155</v>
      </c>
      <c r="O585" s="98" t="str">
        <f aca="false">IF(F585&lt;=$P$2,"DEC","")</f>
        <v>DEC</v>
      </c>
      <c r="P585" s="97" t="n">
        <v>155</v>
      </c>
      <c r="Q585" s="99" t="n">
        <f aca="false">K585-P585</f>
        <v>-30</v>
      </c>
      <c r="R585" s="98" t="n">
        <f aca="false">IFERROR(IF(O585="Dec",(K585/P585-1))," ")</f>
        <v>-0.193548387096774</v>
      </c>
      <c r="S585" s="100" t="str">
        <f aca="false">IF(N585&gt;0,IF(O585="","-",IF(R585&lt;0%,"DEGROWTH","GROWTH")))</f>
        <v>DEGROWTH</v>
      </c>
      <c r="T585" s="69" t="n">
        <v>0</v>
      </c>
      <c r="U585" s="101" t="str">
        <f aca="false">IF(F585&lt;=$V$2,"jAN","")</f>
        <v>jAN</v>
      </c>
      <c r="V585" s="97" t="n">
        <v>0</v>
      </c>
      <c r="W585" s="102" t="n">
        <f aca="false">K585-V585</f>
        <v>125</v>
      </c>
      <c r="X585" s="103" t="n">
        <f aca="false">IFERROR(IF(U585="Jan",(K585/V585-1)),0)</f>
        <v>0</v>
      </c>
      <c r="Y585" s="106" t="b">
        <f aca="false">IF(T585&gt;0,IF(U585="","-",IF(X585&lt;0%,"DEGROWTH","GROWTH")))</f>
        <v>0</v>
      </c>
      <c r="Z585" s="75" t="n">
        <v>0</v>
      </c>
      <c r="AA585" s="70"/>
      <c r="AB585" s="70" t="s">
        <v>134</v>
      </c>
      <c r="AC585" s="3"/>
    </row>
    <row r="586" customFormat="false" ht="14.25" hidden="false" customHeight="true" outlineLevel="0" collapsed="false">
      <c r="A586" s="70" t="s">
        <v>134</v>
      </c>
      <c r="B586" s="71" t="s">
        <v>65</v>
      </c>
      <c r="C586" s="72" t="s">
        <v>1656</v>
      </c>
      <c r="D586" s="72" t="n">
        <v>1000000501</v>
      </c>
      <c r="E586" s="73" t="s">
        <v>1657</v>
      </c>
      <c r="F586" s="74" t="n">
        <v>41648</v>
      </c>
      <c r="G586" s="67" t="str">
        <f aca="false">IF(I586&gt;0,"Targeted Dealer","-")</f>
        <v>Targeted Dealer</v>
      </c>
      <c r="H586" s="67"/>
      <c r="I586" s="68" t="n">
        <v>25</v>
      </c>
      <c r="J586" s="68" t="n">
        <f aca="false">I586/$J$1*($J$1-$E$1)</f>
        <v>25</v>
      </c>
      <c r="K586" s="69" t="n">
        <v>25</v>
      </c>
      <c r="L586" s="69" t="n">
        <f aca="false">I586-K586</f>
        <v>0</v>
      </c>
      <c r="M586" s="69" t="n">
        <f aca="false">IFERROR((K586/J586%),"-")</f>
        <v>100</v>
      </c>
      <c r="N586" s="97" t="n">
        <v>25</v>
      </c>
      <c r="O586" s="98" t="str">
        <f aca="false">IF(F586&lt;=$P$2,"DEC","")</f>
        <v>DEC</v>
      </c>
      <c r="P586" s="97" t="n">
        <v>25</v>
      </c>
      <c r="Q586" s="99" t="n">
        <f aca="false">K586-P586</f>
        <v>0</v>
      </c>
      <c r="R586" s="98" t="n">
        <f aca="false">IFERROR(IF(O586="Dec",(K586/P586-1))," ")</f>
        <v>0</v>
      </c>
      <c r="S586" s="100" t="str">
        <f aca="false">IF(N586&gt;0,IF(O586="","-",IF(R586&lt;0%,"DEGROWTH","GROWTH")))</f>
        <v>GROWTH</v>
      </c>
      <c r="T586" s="69" t="n">
        <v>55</v>
      </c>
      <c r="U586" s="101" t="str">
        <f aca="false">IF(F586&lt;=$V$2,"jAN","")</f>
        <v>jAN</v>
      </c>
      <c r="V586" s="97" t="n">
        <v>55</v>
      </c>
      <c r="W586" s="102" t="n">
        <f aca="false">K586-V586</f>
        <v>-30</v>
      </c>
      <c r="X586" s="103" t="n">
        <f aca="false">IFERROR(IF(U586="Jan",(K586/V586-1)),0)</f>
        <v>-0.545454545454545</v>
      </c>
      <c r="Y586" s="104" t="str">
        <f aca="false">IF(T586&gt;0,IF(U586="","-",IF(X586&lt;0%,"DEGROWTH","GROWTH")))</f>
        <v>DEGROWTH</v>
      </c>
      <c r="Z586" s="75" t="n">
        <v>0</v>
      </c>
      <c r="AA586" s="70"/>
      <c r="AB586" s="70" t="s">
        <v>134</v>
      </c>
      <c r="AC586" s="3"/>
    </row>
    <row r="587" customFormat="false" ht="14.25" hidden="false" customHeight="true" outlineLevel="0" collapsed="false">
      <c r="A587" s="70" t="s">
        <v>134</v>
      </c>
      <c r="B587" s="71" t="s">
        <v>69</v>
      </c>
      <c r="C587" s="72" t="s">
        <v>1658</v>
      </c>
      <c r="D587" s="72" t="n">
        <v>1000000513</v>
      </c>
      <c r="E587" s="73" t="s">
        <v>1659</v>
      </c>
      <c r="F587" s="74" t="n">
        <v>41837</v>
      </c>
      <c r="G587" s="67" t="str">
        <f aca="false">IF(I587&gt;0,"Targeted Dealer","-")</f>
        <v>Targeted Dealer</v>
      </c>
      <c r="H587" s="67"/>
      <c r="I587" s="68" t="n">
        <v>13</v>
      </c>
      <c r="J587" s="68" t="n">
        <f aca="false">I587/$J$1*($J$1-$E$1)</f>
        <v>13</v>
      </c>
      <c r="K587" s="69" t="n">
        <v>0</v>
      </c>
      <c r="L587" s="69" t="n">
        <f aca="false">I587-K587</f>
        <v>13</v>
      </c>
      <c r="M587" s="69" t="n">
        <f aca="false">IFERROR((K587/J587%),"-")</f>
        <v>0</v>
      </c>
      <c r="N587" s="97" t="n">
        <v>0</v>
      </c>
      <c r="O587" s="98" t="str">
        <f aca="false">IF(F587&lt;=$P$2,"DEC","")</f>
        <v>DEC</v>
      </c>
      <c r="P587" s="97" t="n">
        <v>0</v>
      </c>
      <c r="Q587" s="99" t="n">
        <f aca="false">K587-P587</f>
        <v>0</v>
      </c>
      <c r="R587" s="98" t="str">
        <f aca="false">IFERROR(IF(O587="Dec",(K587/P587-1))," ")</f>
        <v> </v>
      </c>
      <c r="S587" s="105" t="b">
        <f aca="false">IF(N587&gt;0,IF(O587="","-",IF(R587&lt;0%,"DEGROWTH","GROWTH")))</f>
        <v>0</v>
      </c>
      <c r="T587" s="69" t="n">
        <v>0</v>
      </c>
      <c r="U587" s="101" t="str">
        <f aca="false">IF(F587&lt;=$V$2,"jAN","")</f>
        <v>jAN</v>
      </c>
      <c r="V587" s="97" t="n">
        <v>0</v>
      </c>
      <c r="W587" s="102" t="n">
        <f aca="false">K587-V587</f>
        <v>0</v>
      </c>
      <c r="X587" s="103" t="n">
        <f aca="false">IFERROR(IF(U587="Jan",(K587/V587-1)),0)</f>
        <v>0</v>
      </c>
      <c r="Y587" s="106" t="b">
        <f aca="false">IF(T587&gt;0,IF(U587="","-",IF(X587&lt;0%,"DEGROWTH","GROWTH")))</f>
        <v>0</v>
      </c>
      <c r="Z587" s="75" t="n">
        <v>0</v>
      </c>
      <c r="AA587" s="70"/>
      <c r="AB587" s="70" t="s">
        <v>134</v>
      </c>
      <c r="AC587" s="3"/>
    </row>
    <row r="588" customFormat="false" ht="14.25" hidden="false" customHeight="true" outlineLevel="0" collapsed="false">
      <c r="A588" s="70" t="s">
        <v>134</v>
      </c>
      <c r="B588" s="71" t="s">
        <v>65</v>
      </c>
      <c r="C588" s="72" t="s">
        <v>1660</v>
      </c>
      <c r="D588" s="72" t="n">
        <v>1000000509</v>
      </c>
      <c r="E588" s="73" t="s">
        <v>1661</v>
      </c>
      <c r="F588" s="74" t="n">
        <v>42096</v>
      </c>
      <c r="G588" s="67" t="str">
        <f aca="false">IF(I588&gt;0,"Targeted Dealer","-")</f>
        <v>Targeted Dealer</v>
      </c>
      <c r="H588" s="67"/>
      <c r="I588" s="68" t="n">
        <v>1400</v>
      </c>
      <c r="J588" s="68" t="n">
        <f aca="false">I588/$J$1*($J$1-$E$1)</f>
        <v>1400</v>
      </c>
      <c r="K588" s="69" t="n">
        <v>1157.5</v>
      </c>
      <c r="L588" s="69" t="n">
        <f aca="false">I588-K588</f>
        <v>242.5</v>
      </c>
      <c r="M588" s="69" t="n">
        <f aca="false">IFERROR((K588/J588%),"-")</f>
        <v>82.6785714285714</v>
      </c>
      <c r="N588" s="97" t="n">
        <v>1433</v>
      </c>
      <c r="O588" s="98" t="str">
        <f aca="false">IF(F588&lt;=$P$2,"DEC","")</f>
        <v>DEC</v>
      </c>
      <c r="P588" s="97" t="n">
        <v>1433</v>
      </c>
      <c r="Q588" s="99" t="n">
        <f aca="false">K588-P588</f>
        <v>-275.5</v>
      </c>
      <c r="R588" s="98" t="n">
        <f aca="false">IFERROR(IF(O588="Dec",(K588/P588-1))," ")</f>
        <v>-0.192254012561061</v>
      </c>
      <c r="S588" s="100" t="str">
        <f aca="false">IF(N588&gt;0,IF(O588="","-",IF(R588&lt;0%,"DEGROWTH","GROWTH")))</f>
        <v>DEGROWTH</v>
      </c>
      <c r="T588" s="69" t="n">
        <v>1394</v>
      </c>
      <c r="U588" s="101" t="str">
        <f aca="false">IF(F588&lt;=$V$2,"jAN","")</f>
        <v>jAN</v>
      </c>
      <c r="V588" s="97" t="n">
        <v>1394</v>
      </c>
      <c r="W588" s="102" t="n">
        <f aca="false">K588-V588</f>
        <v>-236.5</v>
      </c>
      <c r="X588" s="103" t="n">
        <f aca="false">IFERROR(IF(U588="Jan",(K588/V588-1)),0)</f>
        <v>-0.169655667144907</v>
      </c>
      <c r="Y588" s="104" t="str">
        <f aca="false">IF(T588&gt;0,IF(U588="","-",IF(X588&lt;0%,"DEGROWTH","GROWTH")))</f>
        <v>DEGROWTH</v>
      </c>
      <c r="Z588" s="75" t="n">
        <v>0</v>
      </c>
      <c r="AA588" s="70"/>
      <c r="AB588" s="70" t="s">
        <v>134</v>
      </c>
      <c r="AC588" s="3"/>
    </row>
    <row r="589" customFormat="false" ht="14.25" hidden="false" customHeight="true" outlineLevel="0" collapsed="false">
      <c r="A589" s="70" t="s">
        <v>134</v>
      </c>
      <c r="B589" s="71" t="s">
        <v>69</v>
      </c>
      <c r="C589" s="72" t="s">
        <v>1662</v>
      </c>
      <c r="D589" s="72" t="n">
        <v>1000000486</v>
      </c>
      <c r="E589" s="73" t="s">
        <v>1663</v>
      </c>
      <c r="F589" s="74" t="n">
        <v>42102</v>
      </c>
      <c r="G589" s="67" t="str">
        <f aca="false">IF(I589&gt;0,"Targeted Dealer","-")</f>
        <v>Targeted Dealer</v>
      </c>
      <c r="H589" s="67"/>
      <c r="I589" s="68" t="n">
        <v>70</v>
      </c>
      <c r="J589" s="68" t="n">
        <f aca="false">I589/$J$1*($J$1-$E$1)</f>
        <v>70</v>
      </c>
      <c r="K589" s="69" t="n">
        <v>0</v>
      </c>
      <c r="L589" s="69" t="n">
        <f aca="false">I589-K589</f>
        <v>70</v>
      </c>
      <c r="M589" s="69" t="n">
        <f aca="false">IFERROR((K589/J589%),"-")</f>
        <v>0</v>
      </c>
      <c r="N589" s="97" t="n">
        <v>26</v>
      </c>
      <c r="O589" s="98" t="str">
        <f aca="false">IF(F589&lt;=$P$2,"DEC","")</f>
        <v>DEC</v>
      </c>
      <c r="P589" s="97" t="n">
        <v>26</v>
      </c>
      <c r="Q589" s="99" t="n">
        <f aca="false">K589-P589</f>
        <v>-26</v>
      </c>
      <c r="R589" s="98" t="n">
        <f aca="false">IFERROR(IF(O589="Dec",(K589/P589-1))," ")</f>
        <v>-1</v>
      </c>
      <c r="S589" s="100" t="str">
        <f aca="false">IF(N589&gt;0,IF(O589="","-",IF(R589&lt;0%,"DEGROWTH","GROWTH")))</f>
        <v>DEGROWTH</v>
      </c>
      <c r="T589" s="69" t="n">
        <v>0</v>
      </c>
      <c r="U589" s="101" t="str">
        <f aca="false">IF(F589&lt;=$V$2,"jAN","")</f>
        <v>jAN</v>
      </c>
      <c r="V589" s="97" t="n">
        <v>0</v>
      </c>
      <c r="W589" s="102" t="n">
        <f aca="false">K589-V589</f>
        <v>0</v>
      </c>
      <c r="X589" s="103" t="n">
        <f aca="false">IFERROR(IF(U589="Jan",(K589/V589-1)),0)</f>
        <v>0</v>
      </c>
      <c r="Y589" s="106" t="b">
        <f aca="false">IF(T589&gt;0,IF(U589="","-",IF(X589&lt;0%,"DEGROWTH","GROWTH")))</f>
        <v>0</v>
      </c>
      <c r="Z589" s="75" t="n">
        <v>0</v>
      </c>
      <c r="AA589" s="70"/>
      <c r="AB589" s="70" t="s">
        <v>134</v>
      </c>
      <c r="AC589" s="3"/>
    </row>
    <row r="590" customFormat="false" ht="14.25" hidden="false" customHeight="true" outlineLevel="0" collapsed="false">
      <c r="A590" s="70" t="s">
        <v>134</v>
      </c>
      <c r="B590" s="71" t="s">
        <v>65</v>
      </c>
      <c r="C590" s="72" t="s">
        <v>1664</v>
      </c>
      <c r="D590" s="72" t="n">
        <v>1000000503</v>
      </c>
      <c r="E590" s="73" t="s">
        <v>1665</v>
      </c>
      <c r="F590" s="74" t="n">
        <v>42174</v>
      </c>
      <c r="G590" s="67" t="str">
        <f aca="false">IF(I590&gt;0,"Targeted Dealer","-")</f>
        <v>Targeted Dealer</v>
      </c>
      <c r="H590" s="67"/>
      <c r="I590" s="68" t="n">
        <v>150</v>
      </c>
      <c r="J590" s="68" t="n">
        <f aca="false">I590/$J$1*($J$1-$E$1)</f>
        <v>150</v>
      </c>
      <c r="K590" s="69" t="n">
        <v>155</v>
      </c>
      <c r="L590" s="69" t="n">
        <f aca="false">I590-K590</f>
        <v>-5</v>
      </c>
      <c r="M590" s="69" t="n">
        <f aca="false">IFERROR((K590/J590%),"-")</f>
        <v>103.333333333333</v>
      </c>
      <c r="N590" s="97" t="n">
        <v>80</v>
      </c>
      <c r="O590" s="98" t="str">
        <f aca="false">IF(F590&lt;=$P$2,"DEC","")</f>
        <v>DEC</v>
      </c>
      <c r="P590" s="97" t="n">
        <v>80</v>
      </c>
      <c r="Q590" s="99" t="n">
        <f aca="false">K590-P590</f>
        <v>75</v>
      </c>
      <c r="R590" s="98" t="n">
        <f aca="false">IFERROR(IF(O590="Dec",(K590/P590-1))," ")</f>
        <v>0.9375</v>
      </c>
      <c r="S590" s="100" t="str">
        <f aca="false">IF(N590&gt;0,IF(O590="","-",IF(R590&lt;0%,"DEGROWTH","GROWTH")))</f>
        <v>GROWTH</v>
      </c>
      <c r="T590" s="69" t="n">
        <v>100</v>
      </c>
      <c r="U590" s="101" t="str">
        <f aca="false">IF(F590&lt;=$V$2,"jAN","")</f>
        <v>jAN</v>
      </c>
      <c r="V590" s="97" t="n">
        <v>100</v>
      </c>
      <c r="W590" s="102" t="n">
        <f aca="false">K590-V590</f>
        <v>55</v>
      </c>
      <c r="X590" s="103" t="n">
        <f aca="false">IFERROR(IF(U590="Jan",(K590/V590-1)),0)</f>
        <v>0.55</v>
      </c>
      <c r="Y590" s="104" t="str">
        <f aca="false">IF(T590&gt;0,IF(U590="","-",IF(X590&lt;0%,"DEGROWTH","GROWTH")))</f>
        <v>GROWTH</v>
      </c>
      <c r="Z590" s="75" t="n">
        <v>0</v>
      </c>
      <c r="AA590" s="70"/>
      <c r="AB590" s="70" t="s">
        <v>134</v>
      </c>
      <c r="AC590" s="3"/>
    </row>
    <row r="591" customFormat="false" ht="14.25" hidden="false" customHeight="true" outlineLevel="0" collapsed="false">
      <c r="A591" s="70" t="s">
        <v>134</v>
      </c>
      <c r="B591" s="71" t="s">
        <v>65</v>
      </c>
      <c r="C591" s="72" t="s">
        <v>1666</v>
      </c>
      <c r="D591" s="72" t="n">
        <v>1000000498</v>
      </c>
      <c r="E591" s="73" t="s">
        <v>1667</v>
      </c>
      <c r="F591" s="74" t="n">
        <v>42195</v>
      </c>
      <c r="G591" s="67" t="str">
        <f aca="false">IF(I591&gt;0,"Targeted Dealer","-")</f>
        <v>Targeted Dealer</v>
      </c>
      <c r="H591" s="67"/>
      <c r="I591" s="68" t="n">
        <v>25</v>
      </c>
      <c r="J591" s="68" t="n">
        <f aca="false">I591/$J$1*($J$1-$E$1)</f>
        <v>25</v>
      </c>
      <c r="K591" s="69" t="n">
        <v>25</v>
      </c>
      <c r="L591" s="69" t="n">
        <f aca="false">I591-K591</f>
        <v>0</v>
      </c>
      <c r="M591" s="69" t="n">
        <f aca="false">IFERROR((K591/J591%),"-")</f>
        <v>100</v>
      </c>
      <c r="N591" s="97" t="n">
        <v>25</v>
      </c>
      <c r="O591" s="98" t="str">
        <f aca="false">IF(F591&lt;=$P$2,"DEC","")</f>
        <v>DEC</v>
      </c>
      <c r="P591" s="97" t="n">
        <v>25</v>
      </c>
      <c r="Q591" s="99" t="n">
        <f aca="false">K591-P591</f>
        <v>0</v>
      </c>
      <c r="R591" s="98" t="n">
        <f aca="false">IFERROR(IF(O591="Dec",(K591/P591-1))," ")</f>
        <v>0</v>
      </c>
      <c r="S591" s="100" t="str">
        <f aca="false">IF(N591&gt;0,IF(O591="","-",IF(R591&lt;0%,"DEGROWTH","GROWTH")))</f>
        <v>GROWTH</v>
      </c>
      <c r="T591" s="69" t="n">
        <v>50</v>
      </c>
      <c r="U591" s="101" t="str">
        <f aca="false">IF(F591&lt;=$V$2,"jAN","")</f>
        <v>jAN</v>
      </c>
      <c r="V591" s="97" t="n">
        <v>50</v>
      </c>
      <c r="W591" s="102" t="n">
        <f aca="false">K591-V591</f>
        <v>-25</v>
      </c>
      <c r="X591" s="103" t="n">
        <f aca="false">IFERROR(IF(U591="Jan",(K591/V591-1)),0)</f>
        <v>-0.5</v>
      </c>
      <c r="Y591" s="104" t="str">
        <f aca="false">IF(T591&gt;0,IF(U591="","-",IF(X591&lt;0%,"DEGROWTH","GROWTH")))</f>
        <v>DEGROWTH</v>
      </c>
      <c r="Z591" s="75" t="n">
        <v>1</v>
      </c>
      <c r="AA591" s="70"/>
      <c r="AB591" s="70" t="s">
        <v>134</v>
      </c>
      <c r="AC591" s="3"/>
    </row>
    <row r="592" customFormat="false" ht="14.25" hidden="false" customHeight="true" outlineLevel="0" collapsed="false">
      <c r="A592" s="70" t="s">
        <v>134</v>
      </c>
      <c r="B592" s="71" t="s">
        <v>69</v>
      </c>
      <c r="C592" s="72" t="s">
        <v>1668</v>
      </c>
      <c r="D592" s="72" t="n">
        <v>1000000496</v>
      </c>
      <c r="E592" s="73" t="s">
        <v>1669</v>
      </c>
      <c r="F592" s="74" t="n">
        <v>42286</v>
      </c>
      <c r="G592" s="67" t="str">
        <f aca="false">IF(I592&gt;0,"Targeted Dealer","-")</f>
        <v>Targeted Dealer</v>
      </c>
      <c r="H592" s="67"/>
      <c r="I592" s="68" t="n">
        <v>150</v>
      </c>
      <c r="J592" s="68" t="n">
        <f aca="false">I592/$J$1*($J$1-$E$1)</f>
        <v>150</v>
      </c>
      <c r="K592" s="69" t="n">
        <v>100</v>
      </c>
      <c r="L592" s="69" t="n">
        <f aca="false">I592-K592</f>
        <v>50</v>
      </c>
      <c r="M592" s="69" t="n">
        <f aca="false">IFERROR((K592/J592%),"-")</f>
        <v>66.6666666666667</v>
      </c>
      <c r="N592" s="97" t="n">
        <v>90</v>
      </c>
      <c r="O592" s="98" t="str">
        <f aca="false">IF(F592&lt;=$P$2,"DEC","")</f>
        <v>DEC</v>
      </c>
      <c r="P592" s="97" t="n">
        <v>90</v>
      </c>
      <c r="Q592" s="99" t="n">
        <f aca="false">K592-P592</f>
        <v>10</v>
      </c>
      <c r="R592" s="98" t="n">
        <f aca="false">IFERROR(IF(O592="Dec",(K592/P592-1))," ")</f>
        <v>0.111111111111111</v>
      </c>
      <c r="S592" s="100" t="str">
        <f aca="false">IF(N592&gt;0,IF(O592="","-",IF(R592&lt;0%,"DEGROWTH","GROWTH")))</f>
        <v>GROWTH</v>
      </c>
      <c r="T592" s="69" t="n">
        <v>0</v>
      </c>
      <c r="U592" s="101" t="str">
        <f aca="false">IF(F592&lt;=$V$2,"jAN","")</f>
        <v>jAN</v>
      </c>
      <c r="V592" s="97" t="n">
        <v>0</v>
      </c>
      <c r="W592" s="102" t="n">
        <f aca="false">K592-V592</f>
        <v>100</v>
      </c>
      <c r="X592" s="103" t="n">
        <f aca="false">IFERROR(IF(U592="Jan",(K592/V592-1)),0)</f>
        <v>0</v>
      </c>
      <c r="Y592" s="106" t="b">
        <f aca="false">IF(T592&gt;0,IF(U592="","-",IF(X592&lt;0%,"DEGROWTH","GROWTH")))</f>
        <v>0</v>
      </c>
      <c r="Z592" s="75" t="n">
        <v>0</v>
      </c>
      <c r="AA592" s="70"/>
      <c r="AB592" s="70" t="s">
        <v>134</v>
      </c>
      <c r="AC592" s="3"/>
    </row>
    <row r="593" customFormat="false" ht="14.25" hidden="false" customHeight="true" outlineLevel="0" collapsed="false">
      <c r="A593" s="70" t="s">
        <v>134</v>
      </c>
      <c r="B593" s="71" t="s">
        <v>69</v>
      </c>
      <c r="C593" s="72" t="s">
        <v>1670</v>
      </c>
      <c r="D593" s="72" t="n">
        <v>1000000508</v>
      </c>
      <c r="E593" s="73" t="s">
        <v>1671</v>
      </c>
      <c r="F593" s="74" t="n">
        <v>42373</v>
      </c>
      <c r="G593" s="67" t="str">
        <f aca="false">IF(I593&gt;0,"Targeted Dealer","-")</f>
        <v>Targeted Dealer</v>
      </c>
      <c r="H593" s="67"/>
      <c r="I593" s="68" t="n">
        <v>150</v>
      </c>
      <c r="J593" s="68" t="n">
        <f aca="false">I593/$J$1*($J$1-$E$1)</f>
        <v>150</v>
      </c>
      <c r="K593" s="69" t="n">
        <v>38.5</v>
      </c>
      <c r="L593" s="69" t="n">
        <f aca="false">I593-K593</f>
        <v>111.5</v>
      </c>
      <c r="M593" s="69" t="n">
        <f aca="false">IFERROR((K593/J593%),"-")</f>
        <v>25.6666666666667</v>
      </c>
      <c r="N593" s="97" t="n">
        <v>26</v>
      </c>
      <c r="O593" s="98" t="str">
        <f aca="false">IF(F593&lt;=$P$2,"DEC","")</f>
        <v>DEC</v>
      </c>
      <c r="P593" s="97" t="n">
        <v>26</v>
      </c>
      <c r="Q593" s="99" t="n">
        <f aca="false">K593-P593</f>
        <v>12.5</v>
      </c>
      <c r="R593" s="98" t="n">
        <f aca="false">IFERROR(IF(O593="Dec",(K593/P593-1))," ")</f>
        <v>0.480769230769231</v>
      </c>
      <c r="S593" s="100" t="str">
        <f aca="false">IF(N593&gt;0,IF(O593="","-",IF(R593&lt;0%,"DEGROWTH","GROWTH")))</f>
        <v>GROWTH</v>
      </c>
      <c r="T593" s="69" t="n">
        <v>0</v>
      </c>
      <c r="U593" s="101" t="str">
        <f aca="false">IF(F593&lt;=$V$2,"jAN","")</f>
        <v>jAN</v>
      </c>
      <c r="V593" s="97" t="n">
        <v>0</v>
      </c>
      <c r="W593" s="102" t="n">
        <f aca="false">K593-V593</f>
        <v>38.5</v>
      </c>
      <c r="X593" s="103" t="n">
        <f aca="false">IFERROR(IF(U593="Jan",(K593/V593-1)),0)</f>
        <v>0</v>
      </c>
      <c r="Y593" s="106" t="b">
        <f aca="false">IF(T593&gt;0,IF(U593="","-",IF(X593&lt;0%,"DEGROWTH","GROWTH")))</f>
        <v>0</v>
      </c>
      <c r="Z593" s="75" t="n">
        <v>0</v>
      </c>
      <c r="AA593" s="70"/>
      <c r="AB593" s="70" t="s">
        <v>134</v>
      </c>
      <c r="AC593" s="3"/>
    </row>
    <row r="594" customFormat="false" ht="14.25" hidden="false" customHeight="true" outlineLevel="0" collapsed="false">
      <c r="A594" s="70" t="s">
        <v>134</v>
      </c>
      <c r="B594" s="71" t="s">
        <v>65</v>
      </c>
      <c r="C594" s="72" t="s">
        <v>1672</v>
      </c>
      <c r="D594" s="72" t="n">
        <v>1000000504</v>
      </c>
      <c r="E594" s="73" t="s">
        <v>1673</v>
      </c>
      <c r="F594" s="74" t="n">
        <v>42725</v>
      </c>
      <c r="G594" s="67" t="str">
        <f aca="false">IF(I594&gt;0,"Targeted Dealer","-")</f>
        <v>Targeted Dealer</v>
      </c>
      <c r="H594" s="67"/>
      <c r="I594" s="68" t="n">
        <v>200</v>
      </c>
      <c r="J594" s="68" t="n">
        <f aca="false">I594/$J$1*($J$1-$E$1)</f>
        <v>200</v>
      </c>
      <c r="K594" s="69" t="n">
        <v>232</v>
      </c>
      <c r="L594" s="69" t="n">
        <f aca="false">I594-K594</f>
        <v>-32</v>
      </c>
      <c r="M594" s="69" t="n">
        <f aca="false">IFERROR((K594/J594%),"-")</f>
        <v>116</v>
      </c>
      <c r="N594" s="97" t="n">
        <v>195</v>
      </c>
      <c r="O594" s="98" t="str">
        <f aca="false">IF(F594&lt;=$P$2,"DEC","")</f>
        <v>DEC</v>
      </c>
      <c r="P594" s="97" t="n">
        <v>195</v>
      </c>
      <c r="Q594" s="99" t="n">
        <f aca="false">K594-P594</f>
        <v>37</v>
      </c>
      <c r="R594" s="98" t="n">
        <f aca="false">IFERROR(IF(O594="Dec",(K594/P594-1))," ")</f>
        <v>0.18974358974359</v>
      </c>
      <c r="S594" s="100" t="str">
        <f aca="false">IF(N594&gt;0,IF(O594="","-",IF(R594&lt;0%,"DEGROWTH","GROWTH")))</f>
        <v>GROWTH</v>
      </c>
      <c r="T594" s="69" t="n">
        <v>275</v>
      </c>
      <c r="U594" s="101" t="str">
        <f aca="false">IF(F594&lt;=$V$2,"jAN","")</f>
        <v>jAN</v>
      </c>
      <c r="V594" s="97" t="n">
        <v>275</v>
      </c>
      <c r="W594" s="102" t="n">
        <f aca="false">K594-V594</f>
        <v>-43</v>
      </c>
      <c r="X594" s="103" t="n">
        <f aca="false">IFERROR(IF(U594="Jan",(K594/V594-1)),0)</f>
        <v>-0.156363636363636</v>
      </c>
      <c r="Y594" s="104" t="str">
        <f aca="false">IF(T594&gt;0,IF(U594="","-",IF(X594&lt;0%,"DEGROWTH","GROWTH")))</f>
        <v>DEGROWTH</v>
      </c>
      <c r="Z594" s="75" t="n">
        <v>0</v>
      </c>
      <c r="AA594" s="70"/>
      <c r="AB594" s="70" t="s">
        <v>134</v>
      </c>
      <c r="AC594" s="3"/>
    </row>
    <row r="595" customFormat="false" ht="14.25" hidden="false" customHeight="true" outlineLevel="0" collapsed="false">
      <c r="A595" s="70" t="s">
        <v>134</v>
      </c>
      <c r="B595" s="71" t="s">
        <v>69</v>
      </c>
      <c r="C595" s="72" t="s">
        <v>1674</v>
      </c>
      <c r="D595" s="72" t="n">
        <v>1000000510</v>
      </c>
      <c r="E595" s="73" t="s">
        <v>1675</v>
      </c>
      <c r="F595" s="74" t="n">
        <v>42732</v>
      </c>
      <c r="G595" s="67" t="str">
        <f aca="false">IF(I595&gt;0,"Targeted Dealer","-")</f>
        <v>Targeted Dealer</v>
      </c>
      <c r="H595" s="67"/>
      <c r="I595" s="68" t="n">
        <v>1250</v>
      </c>
      <c r="J595" s="68" t="n">
        <f aca="false">I595/$J$1*($J$1-$E$1)</f>
        <v>1250</v>
      </c>
      <c r="K595" s="69" t="n">
        <v>620</v>
      </c>
      <c r="L595" s="69" t="n">
        <f aca="false">I595-K595</f>
        <v>630</v>
      </c>
      <c r="M595" s="69" t="n">
        <f aca="false">IFERROR((K595/J595%),"-")</f>
        <v>49.6</v>
      </c>
      <c r="N595" s="97" t="n">
        <v>1470</v>
      </c>
      <c r="O595" s="98" t="str">
        <f aca="false">IF(F595&lt;=$P$2,"DEC","")</f>
        <v>DEC</v>
      </c>
      <c r="P595" s="97" t="n">
        <v>1470</v>
      </c>
      <c r="Q595" s="99" t="n">
        <f aca="false">K595-P595</f>
        <v>-850</v>
      </c>
      <c r="R595" s="98" t="n">
        <f aca="false">IFERROR(IF(O595="Dec",(K595/P595-1))," ")</f>
        <v>-0.578231292517007</v>
      </c>
      <c r="S595" s="100" t="str">
        <f aca="false">IF(N595&gt;0,IF(O595="","-",IF(R595&lt;0%,"DEGROWTH","GROWTH")))</f>
        <v>DEGROWTH</v>
      </c>
      <c r="T595" s="69" t="n">
        <v>0</v>
      </c>
      <c r="U595" s="101" t="str">
        <f aca="false">IF(F595&lt;=$V$2,"jAN","")</f>
        <v>jAN</v>
      </c>
      <c r="V595" s="97" t="n">
        <v>0</v>
      </c>
      <c r="W595" s="102" t="n">
        <f aca="false">K595-V595</f>
        <v>620</v>
      </c>
      <c r="X595" s="103" t="n">
        <f aca="false">IFERROR(IF(U595="Jan",(K595/V595-1)),0)</f>
        <v>0</v>
      </c>
      <c r="Y595" s="106" t="b">
        <f aca="false">IF(T595&gt;0,IF(U595="","-",IF(X595&lt;0%,"DEGROWTH","GROWTH")))</f>
        <v>0</v>
      </c>
      <c r="Z595" s="75" t="n">
        <v>0</v>
      </c>
      <c r="AA595" s="70"/>
      <c r="AB595" s="70" t="s">
        <v>134</v>
      </c>
      <c r="AC595" s="3"/>
    </row>
    <row r="596" customFormat="false" ht="14.25" hidden="false" customHeight="true" outlineLevel="0" collapsed="false">
      <c r="A596" s="70" t="s">
        <v>134</v>
      </c>
      <c r="B596" s="71" t="s">
        <v>69</v>
      </c>
      <c r="C596" s="72" t="s">
        <v>1676</v>
      </c>
      <c r="D596" s="72" t="n">
        <v>1000000528</v>
      </c>
      <c r="E596" s="73" t="s">
        <v>1677</v>
      </c>
      <c r="F596" s="74" t="n">
        <v>42745</v>
      </c>
      <c r="G596" s="67" t="str">
        <f aca="false">IF(I596&gt;0,"Targeted Dealer","-")</f>
        <v>Targeted Dealer</v>
      </c>
      <c r="H596" s="67"/>
      <c r="I596" s="68" t="n">
        <v>50</v>
      </c>
      <c r="J596" s="68" t="n">
        <f aca="false">I596/$J$1*($J$1-$E$1)</f>
        <v>50</v>
      </c>
      <c r="K596" s="69" t="n">
        <v>55</v>
      </c>
      <c r="L596" s="69" t="n">
        <f aca="false">I596-K596</f>
        <v>-5</v>
      </c>
      <c r="M596" s="69" t="n">
        <f aca="false">IFERROR((K596/J596%),"-")</f>
        <v>110</v>
      </c>
      <c r="N596" s="97" t="n">
        <v>0</v>
      </c>
      <c r="O596" s="98" t="str">
        <f aca="false">IF(F596&lt;=$P$2,"DEC","")</f>
        <v>DEC</v>
      </c>
      <c r="P596" s="97" t="n">
        <v>0</v>
      </c>
      <c r="Q596" s="99" t="n">
        <f aca="false">K596-P596</f>
        <v>55</v>
      </c>
      <c r="R596" s="98" t="str">
        <f aca="false">IFERROR(IF(O596="Dec",(K596/P596-1))," ")</f>
        <v> </v>
      </c>
      <c r="S596" s="105" t="b">
        <f aca="false">IF(N596&gt;0,IF(O596="","-",IF(R596&lt;0%,"DEGROWTH","GROWTH")))</f>
        <v>0</v>
      </c>
      <c r="T596" s="69" t="n">
        <v>0</v>
      </c>
      <c r="U596" s="101" t="str">
        <f aca="false">IF(F596&lt;=$V$2,"jAN","")</f>
        <v>jAN</v>
      </c>
      <c r="V596" s="97" t="n">
        <v>0</v>
      </c>
      <c r="W596" s="102" t="n">
        <f aca="false">K596-V596</f>
        <v>55</v>
      </c>
      <c r="X596" s="103" t="n">
        <f aca="false">IFERROR(IF(U596="Jan",(K596/V596-1)),0)</f>
        <v>0</v>
      </c>
      <c r="Y596" s="106" t="b">
        <f aca="false">IF(T596&gt;0,IF(U596="","-",IF(X596&lt;0%,"DEGROWTH","GROWTH")))</f>
        <v>0</v>
      </c>
      <c r="Z596" s="75" t="n">
        <v>0</v>
      </c>
      <c r="AA596" s="70"/>
      <c r="AB596" s="70" t="s">
        <v>134</v>
      </c>
      <c r="AC596" s="3"/>
    </row>
    <row r="597" customFormat="false" ht="14.25" hidden="false" customHeight="true" outlineLevel="0" collapsed="false">
      <c r="A597" s="70" t="s">
        <v>134</v>
      </c>
      <c r="B597" s="71" t="s">
        <v>69</v>
      </c>
      <c r="C597" s="72" t="s">
        <v>1678</v>
      </c>
      <c r="D597" s="72" t="n">
        <v>1000000485</v>
      </c>
      <c r="E597" s="73" t="s">
        <v>1679</v>
      </c>
      <c r="F597" s="74" t="n">
        <v>42842</v>
      </c>
      <c r="G597" s="67" t="str">
        <f aca="false">IF(I597&gt;0,"Targeted Dealer","-")</f>
        <v>Targeted Dealer</v>
      </c>
      <c r="H597" s="67"/>
      <c r="I597" s="68" t="n">
        <v>60</v>
      </c>
      <c r="J597" s="68" t="n">
        <f aca="false">I597/$J$1*($J$1-$E$1)</f>
        <v>60</v>
      </c>
      <c r="K597" s="69" t="n">
        <v>35</v>
      </c>
      <c r="L597" s="69" t="n">
        <f aca="false">I597-K597</f>
        <v>25</v>
      </c>
      <c r="M597" s="69" t="n">
        <f aca="false">IFERROR((K597/J597%),"-")</f>
        <v>58.3333333333333</v>
      </c>
      <c r="N597" s="97" t="n">
        <v>105</v>
      </c>
      <c r="O597" s="98" t="str">
        <f aca="false">IF(F597&lt;=$P$2,"DEC","")</f>
        <v>DEC</v>
      </c>
      <c r="P597" s="97" t="n">
        <v>105</v>
      </c>
      <c r="Q597" s="99" t="n">
        <f aca="false">K597-P597</f>
        <v>-70</v>
      </c>
      <c r="R597" s="98" t="n">
        <f aca="false">IFERROR(IF(O597="Dec",(K597/P597-1))," ")</f>
        <v>-0.666666666666667</v>
      </c>
      <c r="S597" s="100" t="str">
        <f aca="false">IF(N597&gt;0,IF(O597="","-",IF(R597&lt;0%,"DEGROWTH","GROWTH")))</f>
        <v>DEGROWTH</v>
      </c>
      <c r="T597" s="69" t="n">
        <v>0</v>
      </c>
      <c r="U597" s="101" t="str">
        <f aca="false">IF(F597&lt;=$V$2,"jAN","")</f>
        <v>jAN</v>
      </c>
      <c r="V597" s="97" t="n">
        <v>0</v>
      </c>
      <c r="W597" s="102" t="n">
        <f aca="false">K597-V597</f>
        <v>35</v>
      </c>
      <c r="X597" s="103" t="n">
        <f aca="false">IFERROR(IF(U597="Jan",(K597/V597-1)),0)</f>
        <v>0</v>
      </c>
      <c r="Y597" s="106" t="b">
        <f aca="false">IF(T597&gt;0,IF(U597="","-",IF(X597&lt;0%,"DEGROWTH","GROWTH")))</f>
        <v>0</v>
      </c>
      <c r="Z597" s="75" t="n">
        <v>0</v>
      </c>
      <c r="AA597" s="70"/>
      <c r="AB597" s="70" t="s">
        <v>134</v>
      </c>
      <c r="AC597" s="3"/>
    </row>
    <row r="598" customFormat="false" ht="14.25" hidden="false" customHeight="true" outlineLevel="0" collapsed="false">
      <c r="A598" s="70" t="s">
        <v>134</v>
      </c>
      <c r="B598" s="71" t="s">
        <v>65</v>
      </c>
      <c r="C598" s="72" t="s">
        <v>1680</v>
      </c>
      <c r="D598" s="72" t="n">
        <v>1000000494</v>
      </c>
      <c r="E598" s="73" t="s">
        <v>1681</v>
      </c>
      <c r="F598" s="74" t="n">
        <v>42870</v>
      </c>
      <c r="G598" s="67" t="str">
        <f aca="false">IF(I598&gt;0,"Targeted Dealer","-")</f>
        <v>Targeted Dealer</v>
      </c>
      <c r="H598" s="67"/>
      <c r="I598" s="68" t="n">
        <v>25</v>
      </c>
      <c r="J598" s="68" t="n">
        <f aca="false">I598/$J$1*($J$1-$E$1)</f>
        <v>25</v>
      </c>
      <c r="K598" s="69" t="n">
        <v>55</v>
      </c>
      <c r="L598" s="69" t="n">
        <f aca="false">I598-K598</f>
        <v>-30</v>
      </c>
      <c r="M598" s="69" t="n">
        <f aca="false">IFERROR((K598/J598%),"-")</f>
        <v>220</v>
      </c>
      <c r="N598" s="97" t="n">
        <v>25</v>
      </c>
      <c r="O598" s="98" t="str">
        <f aca="false">IF(F598&lt;=$P$2,"DEC","")</f>
        <v>DEC</v>
      </c>
      <c r="P598" s="97" t="n">
        <v>25</v>
      </c>
      <c r="Q598" s="99" t="n">
        <f aca="false">K598-P598</f>
        <v>30</v>
      </c>
      <c r="R598" s="98" t="n">
        <f aca="false">IFERROR(IF(O598="Dec",(K598/P598-1))," ")</f>
        <v>1.2</v>
      </c>
      <c r="S598" s="100" t="str">
        <f aca="false">IF(N598&gt;0,IF(O598="","-",IF(R598&lt;0%,"DEGROWTH","GROWTH")))</f>
        <v>GROWTH</v>
      </c>
      <c r="T598" s="69" t="n">
        <v>25</v>
      </c>
      <c r="U598" s="101" t="str">
        <f aca="false">IF(F598&lt;=$V$2,"jAN","")</f>
        <v>jAN</v>
      </c>
      <c r="V598" s="97" t="n">
        <v>25</v>
      </c>
      <c r="W598" s="102" t="n">
        <f aca="false">K598-V598</f>
        <v>30</v>
      </c>
      <c r="X598" s="103" t="n">
        <f aca="false">IFERROR(IF(U598="Jan",(K598/V598-1)),0)</f>
        <v>1.2</v>
      </c>
      <c r="Y598" s="104" t="str">
        <f aca="false">IF(T598&gt;0,IF(U598="","-",IF(X598&lt;0%,"DEGROWTH","GROWTH")))</f>
        <v>GROWTH</v>
      </c>
      <c r="Z598" s="75" t="n">
        <v>0</v>
      </c>
      <c r="AA598" s="70"/>
      <c r="AB598" s="70" t="s">
        <v>134</v>
      </c>
      <c r="AC598" s="3"/>
    </row>
    <row r="599" customFormat="false" ht="14.25" hidden="false" customHeight="true" outlineLevel="0" collapsed="false">
      <c r="A599" s="70" t="s">
        <v>134</v>
      </c>
      <c r="B599" s="71" t="s">
        <v>65</v>
      </c>
      <c r="C599" s="72" t="s">
        <v>1682</v>
      </c>
      <c r="D599" s="72" t="n">
        <v>1000000506</v>
      </c>
      <c r="E599" s="73" t="s">
        <v>1683</v>
      </c>
      <c r="F599" s="74" t="n">
        <v>42980</v>
      </c>
      <c r="G599" s="67" t="str">
        <f aca="false">IF(I599&gt;0,"Targeted Dealer","-")</f>
        <v>Targeted Dealer</v>
      </c>
      <c r="H599" s="67"/>
      <c r="I599" s="68" t="n">
        <v>2000</v>
      </c>
      <c r="J599" s="68" t="n">
        <f aca="false">I599/$J$1*($J$1-$E$1)</f>
        <v>2000</v>
      </c>
      <c r="K599" s="69" t="n">
        <v>1840</v>
      </c>
      <c r="L599" s="69" t="n">
        <f aca="false">I599-K599</f>
        <v>160</v>
      </c>
      <c r="M599" s="69" t="n">
        <f aca="false">IFERROR((K599/J599%),"-")</f>
        <v>92</v>
      </c>
      <c r="N599" s="97" t="n">
        <v>2050</v>
      </c>
      <c r="O599" s="98" t="str">
        <f aca="false">IF(F599&lt;=$P$2,"DEC","")</f>
        <v>DEC</v>
      </c>
      <c r="P599" s="97" t="n">
        <v>2050</v>
      </c>
      <c r="Q599" s="99" t="n">
        <f aca="false">K599-P599</f>
        <v>-210</v>
      </c>
      <c r="R599" s="98" t="n">
        <f aca="false">IFERROR(IF(O599="Dec",(K599/P599-1))," ")</f>
        <v>-0.102439024390244</v>
      </c>
      <c r="S599" s="100" t="str">
        <f aca="false">IF(N599&gt;0,IF(O599="","-",IF(R599&lt;0%,"DEGROWTH","GROWTH")))</f>
        <v>DEGROWTH</v>
      </c>
      <c r="T599" s="69" t="n">
        <v>1820.5</v>
      </c>
      <c r="U599" s="101" t="str">
        <f aca="false">IF(F599&lt;=$V$2,"jAN","")</f>
        <v>jAN</v>
      </c>
      <c r="V599" s="97" t="n">
        <v>1820.5</v>
      </c>
      <c r="W599" s="102" t="n">
        <f aca="false">K599-V599</f>
        <v>19.5</v>
      </c>
      <c r="X599" s="103" t="n">
        <f aca="false">IFERROR(IF(U599="Jan",(K599/V599-1)),0)</f>
        <v>0.0107113430376271</v>
      </c>
      <c r="Y599" s="104" t="str">
        <f aca="false">IF(T599&gt;0,IF(U599="","-",IF(X599&lt;0%,"DEGROWTH","GROWTH")))</f>
        <v>GROWTH</v>
      </c>
      <c r="Z599" s="75" t="n">
        <v>0</v>
      </c>
      <c r="AA599" s="70"/>
      <c r="AB599" s="70" t="s">
        <v>134</v>
      </c>
      <c r="AC599" s="3"/>
    </row>
    <row r="600" customFormat="false" ht="14.25" hidden="false" customHeight="true" outlineLevel="0" collapsed="false">
      <c r="A600" s="70" t="s">
        <v>134</v>
      </c>
      <c r="B600" s="71" t="s">
        <v>65</v>
      </c>
      <c r="C600" s="72" t="s">
        <v>1684</v>
      </c>
      <c r="D600" s="72" t="n">
        <v>1000000525</v>
      </c>
      <c r="E600" s="73" t="s">
        <v>1685</v>
      </c>
      <c r="F600" s="74" t="n">
        <v>43109</v>
      </c>
      <c r="G600" s="67" t="str">
        <f aca="false">IF(I600&gt;0,"Targeted Dealer","-")</f>
        <v>-</v>
      </c>
      <c r="H600" s="67"/>
      <c r="I600" s="68" t="n">
        <v>0</v>
      </c>
      <c r="J600" s="68" t="n">
        <f aca="false">I600/$J$1*($J$1-$E$1)</f>
        <v>0</v>
      </c>
      <c r="K600" s="69" t="n">
        <v>25</v>
      </c>
      <c r="L600" s="69" t="n">
        <f aca="false">I600-K600</f>
        <v>-25</v>
      </c>
      <c r="M600" s="69" t="str">
        <f aca="false">IFERROR((K600/J600%),"-")</f>
        <v>-</v>
      </c>
      <c r="N600" s="97" t="n">
        <v>0</v>
      </c>
      <c r="O600" s="98" t="str">
        <f aca="false">IF(F600&lt;=$P$2,"DEC","")</f>
        <v>DEC</v>
      </c>
      <c r="P600" s="97" t="n">
        <v>0</v>
      </c>
      <c r="Q600" s="99" t="n">
        <f aca="false">K600-P600</f>
        <v>25</v>
      </c>
      <c r="R600" s="98" t="str">
        <f aca="false">IFERROR(IF(O600="Dec",(K600/P600-1))," ")</f>
        <v> </v>
      </c>
      <c r="S600" s="105" t="b">
        <f aca="false">IF(N600&gt;0,IF(O600="","-",IF(R600&lt;0%,"DEGROWTH","GROWTH")))</f>
        <v>0</v>
      </c>
      <c r="T600" s="69" t="n">
        <v>50</v>
      </c>
      <c r="U600" s="101" t="str">
        <f aca="false">IF(F600&lt;=$V$2,"jAN","")</f>
        <v>jAN</v>
      </c>
      <c r="V600" s="97" t="n">
        <v>50</v>
      </c>
      <c r="W600" s="102" t="n">
        <f aca="false">K600-V600</f>
        <v>-25</v>
      </c>
      <c r="X600" s="103" t="n">
        <f aca="false">IFERROR(IF(U600="Jan",(K600/V600-1)),0)</f>
        <v>-0.5</v>
      </c>
      <c r="Y600" s="104" t="str">
        <f aca="false">IF(T600&gt;0,IF(U600="","-",IF(X600&lt;0%,"DEGROWTH","GROWTH")))</f>
        <v>DEGROWTH</v>
      </c>
      <c r="Z600" s="75" t="n">
        <v>1</v>
      </c>
      <c r="AA600" s="70"/>
      <c r="AB600" s="70" t="s">
        <v>134</v>
      </c>
      <c r="AC600" s="3"/>
    </row>
    <row r="601" customFormat="false" ht="14.25" hidden="false" customHeight="true" outlineLevel="0" collapsed="false">
      <c r="A601" s="70" t="s">
        <v>134</v>
      </c>
      <c r="B601" s="71" t="s">
        <v>65</v>
      </c>
      <c r="C601" s="72" t="s">
        <v>1686</v>
      </c>
      <c r="D601" s="72" t="n">
        <v>1000000502</v>
      </c>
      <c r="E601" s="73" t="s">
        <v>1687</v>
      </c>
      <c r="F601" s="74" t="n">
        <v>43117</v>
      </c>
      <c r="G601" s="67" t="str">
        <f aca="false">IF(I601&gt;0,"Targeted Dealer","-")</f>
        <v>Targeted Dealer</v>
      </c>
      <c r="H601" s="67"/>
      <c r="I601" s="68" t="n">
        <v>100</v>
      </c>
      <c r="J601" s="68" t="n">
        <f aca="false">I601/$J$1*($J$1-$E$1)</f>
        <v>100</v>
      </c>
      <c r="K601" s="69" t="n">
        <v>40</v>
      </c>
      <c r="L601" s="69" t="n">
        <f aca="false">I601-K601</f>
        <v>60</v>
      </c>
      <c r="M601" s="69" t="n">
        <f aca="false">IFERROR((K601/J601%),"-")</f>
        <v>40</v>
      </c>
      <c r="N601" s="97" t="n">
        <v>28</v>
      </c>
      <c r="O601" s="98" t="str">
        <f aca="false">IF(F601&lt;=$P$2,"DEC","")</f>
        <v>DEC</v>
      </c>
      <c r="P601" s="97" t="n">
        <v>28</v>
      </c>
      <c r="Q601" s="99" t="n">
        <f aca="false">K601-P601</f>
        <v>12</v>
      </c>
      <c r="R601" s="98" t="n">
        <f aca="false">IFERROR(IF(O601="Dec",(K601/P601-1))," ")</f>
        <v>0.428571428571429</v>
      </c>
      <c r="S601" s="100" t="str">
        <f aca="false">IF(N601&gt;0,IF(O601="","-",IF(R601&lt;0%,"DEGROWTH","GROWTH")))</f>
        <v>GROWTH</v>
      </c>
      <c r="T601" s="69" t="n">
        <v>188</v>
      </c>
      <c r="U601" s="101" t="str">
        <f aca="false">IF(F601&lt;=$V$2,"jAN","")</f>
        <v>jAN</v>
      </c>
      <c r="V601" s="97" t="n">
        <v>188</v>
      </c>
      <c r="W601" s="102" t="n">
        <f aca="false">K601-V601</f>
        <v>-148</v>
      </c>
      <c r="X601" s="103" t="n">
        <f aca="false">IFERROR(IF(U601="Jan",(K601/V601-1)),0)</f>
        <v>-0.787234042553192</v>
      </c>
      <c r="Y601" s="104" t="str">
        <f aca="false">IF(T601&gt;0,IF(U601="","-",IF(X601&lt;0%,"DEGROWTH","GROWTH")))</f>
        <v>DEGROWTH</v>
      </c>
      <c r="Z601" s="75" t="n">
        <v>0</v>
      </c>
      <c r="AA601" s="70"/>
      <c r="AB601" s="70" t="s">
        <v>134</v>
      </c>
      <c r="AC601" s="3"/>
    </row>
    <row r="602" customFormat="false" ht="14.25" hidden="false" customHeight="true" outlineLevel="0" collapsed="false">
      <c r="A602" s="70" t="s">
        <v>134</v>
      </c>
      <c r="B602" s="71" t="s">
        <v>65</v>
      </c>
      <c r="C602" s="72" t="s">
        <v>1688</v>
      </c>
      <c r="D602" s="72" t="n">
        <v>1000000521</v>
      </c>
      <c r="E602" s="73" t="s">
        <v>1689</v>
      </c>
      <c r="F602" s="74" t="n">
        <v>43193</v>
      </c>
      <c r="G602" s="67" t="str">
        <f aca="false">IF(I602&gt;0,"Targeted Dealer","-")</f>
        <v>Targeted Dealer</v>
      </c>
      <c r="H602" s="67"/>
      <c r="I602" s="68" t="n">
        <v>950</v>
      </c>
      <c r="J602" s="68" t="n">
        <f aca="false">I602/$J$1*($J$1-$E$1)</f>
        <v>950</v>
      </c>
      <c r="K602" s="69" t="n">
        <v>956</v>
      </c>
      <c r="L602" s="69" t="n">
        <f aca="false">I602-K602</f>
        <v>-6</v>
      </c>
      <c r="M602" s="69" t="n">
        <f aca="false">IFERROR((K602/J602%),"-")</f>
        <v>100.631578947368</v>
      </c>
      <c r="N602" s="97" t="n">
        <v>792</v>
      </c>
      <c r="O602" s="98" t="str">
        <f aca="false">IF(F602&lt;=$P$2,"DEC","")</f>
        <v>DEC</v>
      </c>
      <c r="P602" s="97" t="n">
        <v>792</v>
      </c>
      <c r="Q602" s="99" t="n">
        <f aca="false">K602-P602</f>
        <v>164</v>
      </c>
      <c r="R602" s="98" t="n">
        <f aca="false">IFERROR(IF(O602="Dec",(K602/P602-1))," ")</f>
        <v>0.207070707070707</v>
      </c>
      <c r="S602" s="100" t="str">
        <f aca="false">IF(N602&gt;0,IF(O602="","-",IF(R602&lt;0%,"DEGROWTH","GROWTH")))</f>
        <v>GROWTH</v>
      </c>
      <c r="T602" s="69" t="n">
        <v>940</v>
      </c>
      <c r="U602" s="101" t="str">
        <f aca="false">IF(F602&lt;=$V$2,"jAN","")</f>
        <v>jAN</v>
      </c>
      <c r="V602" s="97" t="n">
        <v>940</v>
      </c>
      <c r="W602" s="102" t="n">
        <f aca="false">K602-V602</f>
        <v>16</v>
      </c>
      <c r="X602" s="103" t="n">
        <f aca="false">IFERROR(IF(U602="Jan",(K602/V602-1)),0)</f>
        <v>0.0170212765957447</v>
      </c>
      <c r="Y602" s="104" t="str">
        <f aca="false">IF(T602&gt;0,IF(U602="","-",IF(X602&lt;0%,"DEGROWTH","GROWTH")))</f>
        <v>GROWTH</v>
      </c>
      <c r="Z602" s="75" t="n">
        <v>0</v>
      </c>
      <c r="AA602" s="70"/>
      <c r="AB602" s="70" t="s">
        <v>134</v>
      </c>
      <c r="AC602" s="3"/>
    </row>
    <row r="603" customFormat="false" ht="14.25" hidden="false" customHeight="true" outlineLevel="0" collapsed="false">
      <c r="A603" s="70" t="s">
        <v>134</v>
      </c>
      <c r="B603" s="71" t="s">
        <v>65</v>
      </c>
      <c r="C603" s="72" t="s">
        <v>1690</v>
      </c>
      <c r="D603" s="72" t="n">
        <v>1000000524</v>
      </c>
      <c r="E603" s="73" t="s">
        <v>1691</v>
      </c>
      <c r="F603" s="74" t="n">
        <v>43230</v>
      </c>
      <c r="G603" s="67" t="str">
        <f aca="false">IF(I603&gt;0,"Targeted Dealer","-")</f>
        <v>Targeted Dealer</v>
      </c>
      <c r="H603" s="67"/>
      <c r="I603" s="68" t="n">
        <v>1000</v>
      </c>
      <c r="J603" s="68" t="n">
        <f aca="false">I603/$J$1*($J$1-$E$1)</f>
        <v>1000</v>
      </c>
      <c r="K603" s="69" t="n">
        <v>810</v>
      </c>
      <c r="L603" s="69" t="n">
        <f aca="false">I603-K603</f>
        <v>190</v>
      </c>
      <c r="M603" s="69" t="n">
        <f aca="false">IFERROR((K603/J603%),"-")</f>
        <v>81</v>
      </c>
      <c r="N603" s="97" t="n">
        <v>675</v>
      </c>
      <c r="O603" s="98" t="str">
        <f aca="false">IF(F603&lt;=$P$2,"DEC","")</f>
        <v>DEC</v>
      </c>
      <c r="P603" s="97" t="n">
        <v>675</v>
      </c>
      <c r="Q603" s="99" t="n">
        <f aca="false">K603-P603</f>
        <v>135</v>
      </c>
      <c r="R603" s="98" t="n">
        <f aca="false">IFERROR(IF(O603="Dec",(K603/P603-1))," ")</f>
        <v>0.2</v>
      </c>
      <c r="S603" s="100" t="str">
        <f aca="false">IF(N603&gt;0,IF(O603="","-",IF(R603&lt;0%,"DEGROWTH","GROWTH")))</f>
        <v>GROWTH</v>
      </c>
      <c r="T603" s="69" t="n">
        <v>1055</v>
      </c>
      <c r="U603" s="101" t="str">
        <f aca="false">IF(F603&lt;=$V$2,"jAN","")</f>
        <v>jAN</v>
      </c>
      <c r="V603" s="97" t="n">
        <v>1055</v>
      </c>
      <c r="W603" s="102" t="n">
        <f aca="false">K603-V603</f>
        <v>-245</v>
      </c>
      <c r="X603" s="103" t="n">
        <f aca="false">IFERROR(IF(U603="Jan",(K603/V603-1)),0)</f>
        <v>-0.232227488151659</v>
      </c>
      <c r="Y603" s="104" t="str">
        <f aca="false">IF(T603&gt;0,IF(U603="","-",IF(X603&lt;0%,"DEGROWTH","GROWTH")))</f>
        <v>DEGROWTH</v>
      </c>
      <c r="Z603" s="75" t="n">
        <v>0</v>
      </c>
      <c r="AA603" s="70"/>
      <c r="AB603" s="70" t="s">
        <v>134</v>
      </c>
      <c r="AC603" s="3"/>
    </row>
    <row r="604" customFormat="false" ht="14.25" hidden="false" customHeight="true" outlineLevel="0" collapsed="false">
      <c r="A604" s="70" t="s">
        <v>134</v>
      </c>
      <c r="B604" s="71" t="s">
        <v>69</v>
      </c>
      <c r="C604" s="72" t="s">
        <v>1692</v>
      </c>
      <c r="D604" s="72" t="n">
        <v>1000000484</v>
      </c>
      <c r="E604" s="73" t="s">
        <v>1693</v>
      </c>
      <c r="F604" s="74" t="n">
        <v>43255</v>
      </c>
      <c r="G604" s="67" t="str">
        <f aca="false">IF(I604&gt;0,"Targeted Dealer","-")</f>
        <v>Targeted Dealer</v>
      </c>
      <c r="H604" s="67"/>
      <c r="I604" s="68" t="n">
        <v>450</v>
      </c>
      <c r="J604" s="68" t="n">
        <f aca="false">I604/$J$1*($J$1-$E$1)</f>
        <v>450</v>
      </c>
      <c r="K604" s="69" t="n">
        <v>209</v>
      </c>
      <c r="L604" s="69" t="n">
        <f aca="false">I604-K604</f>
        <v>241</v>
      </c>
      <c r="M604" s="69" t="n">
        <f aca="false">IFERROR((K604/J604%),"-")</f>
        <v>46.4444444444444</v>
      </c>
      <c r="N604" s="97" t="n">
        <v>448</v>
      </c>
      <c r="O604" s="98" t="str">
        <f aca="false">IF(F604&lt;=$P$2,"DEC","")</f>
        <v>DEC</v>
      </c>
      <c r="P604" s="97" t="n">
        <v>448</v>
      </c>
      <c r="Q604" s="99" t="n">
        <f aca="false">K604-P604</f>
        <v>-239</v>
      </c>
      <c r="R604" s="98" t="n">
        <f aca="false">IFERROR(IF(O604="Dec",(K604/P604-1))," ")</f>
        <v>-0.533482142857143</v>
      </c>
      <c r="S604" s="100" t="str">
        <f aca="false">IF(N604&gt;0,IF(O604="","-",IF(R604&lt;0%,"DEGROWTH","GROWTH")))</f>
        <v>DEGROWTH</v>
      </c>
      <c r="T604" s="69" t="n">
        <v>0</v>
      </c>
      <c r="U604" s="101" t="str">
        <f aca="false">IF(F604&lt;=$V$2,"jAN","")</f>
        <v>jAN</v>
      </c>
      <c r="V604" s="97" t="n">
        <v>0</v>
      </c>
      <c r="W604" s="102" t="n">
        <f aca="false">K604-V604</f>
        <v>209</v>
      </c>
      <c r="X604" s="103" t="n">
        <f aca="false">IFERROR(IF(U604="Jan",(K604/V604-1)),0)</f>
        <v>0</v>
      </c>
      <c r="Y604" s="106" t="b">
        <f aca="false">IF(T604&gt;0,IF(U604="","-",IF(X604&lt;0%,"DEGROWTH","GROWTH")))</f>
        <v>0</v>
      </c>
      <c r="Z604" s="75" t="n">
        <v>0</v>
      </c>
      <c r="AA604" s="70"/>
      <c r="AB604" s="70" t="s">
        <v>134</v>
      </c>
      <c r="AC604" s="3"/>
    </row>
    <row r="605" customFormat="false" ht="14.25" hidden="false" customHeight="true" outlineLevel="0" collapsed="false">
      <c r="A605" s="70" t="s">
        <v>134</v>
      </c>
      <c r="B605" s="71" t="s">
        <v>65</v>
      </c>
      <c r="C605" s="72" t="s">
        <v>278</v>
      </c>
      <c r="D605" s="72" t="n">
        <v>1000000489</v>
      </c>
      <c r="E605" s="73" t="s">
        <v>279</v>
      </c>
      <c r="F605" s="74" t="n">
        <v>43351</v>
      </c>
      <c r="G605" s="67" t="str">
        <f aca="false">IF(I605&gt;0,"Targeted Dealer","-")</f>
        <v>-</v>
      </c>
      <c r="H605" s="67"/>
      <c r="I605" s="68" t="n">
        <v>0</v>
      </c>
      <c r="J605" s="68" t="n">
        <f aca="false">I605/$J$1*($J$1-$E$1)</f>
        <v>0</v>
      </c>
      <c r="K605" s="69" t="n">
        <v>0</v>
      </c>
      <c r="L605" s="69" t="n">
        <f aca="false">I605-K605</f>
        <v>0</v>
      </c>
      <c r="M605" s="69" t="str">
        <f aca="false">IFERROR((K605/J605%),"-")</f>
        <v>-</v>
      </c>
      <c r="N605" s="97" t="n">
        <v>0</v>
      </c>
      <c r="O605" s="98" t="str">
        <f aca="false">IF(F605&lt;=$P$2,"DEC","")</f>
        <v>DEC</v>
      </c>
      <c r="P605" s="97" t="n">
        <v>0</v>
      </c>
      <c r="Q605" s="99" t="n">
        <f aca="false">K605-P605</f>
        <v>0</v>
      </c>
      <c r="R605" s="98" t="str">
        <f aca="false">IFERROR(IF(O605="Dec",(K605/P605-1))," ")</f>
        <v> </v>
      </c>
      <c r="S605" s="105" t="b">
        <f aca="false">IF(N605&gt;0,IF(O605="","-",IF(R605&lt;0%,"DEGROWTH","GROWTH")))</f>
        <v>0</v>
      </c>
      <c r="T605" s="69" t="n">
        <v>25</v>
      </c>
      <c r="U605" s="101" t="str">
        <f aca="false">IF(F605&lt;=$V$2,"jAN","")</f>
        <v>jAN</v>
      </c>
      <c r="V605" s="97" t="n">
        <v>25</v>
      </c>
      <c r="W605" s="102" t="n">
        <f aca="false">K605-V605</f>
        <v>-25</v>
      </c>
      <c r="X605" s="103" t="n">
        <f aca="false">IFERROR(IF(U605="Jan",(K605/V605-1)),0)</f>
        <v>-1</v>
      </c>
      <c r="Y605" s="104" t="str">
        <f aca="false">IF(T605&gt;0,IF(U605="","-",IF(X605&lt;0%,"DEGROWTH","GROWTH")))</f>
        <v>DEGROWTH</v>
      </c>
      <c r="Z605" s="75" t="n">
        <v>1</v>
      </c>
      <c r="AA605" s="70"/>
      <c r="AB605" s="70" t="s">
        <v>134</v>
      </c>
      <c r="AC605" s="3"/>
    </row>
    <row r="606" customFormat="false" ht="14.25" hidden="false" customHeight="true" outlineLevel="0" collapsed="false">
      <c r="A606" s="70" t="s">
        <v>134</v>
      </c>
      <c r="B606" s="71" t="s">
        <v>69</v>
      </c>
      <c r="C606" s="72" t="s">
        <v>1694</v>
      </c>
      <c r="D606" s="72" t="n">
        <v>1000000483</v>
      </c>
      <c r="E606" s="73" t="s">
        <v>1695</v>
      </c>
      <c r="F606" s="74" t="n">
        <v>43467</v>
      </c>
      <c r="G606" s="67" t="str">
        <f aca="false">IF(I606&gt;0,"Targeted Dealer","-")</f>
        <v>Targeted Dealer</v>
      </c>
      <c r="H606" s="67"/>
      <c r="I606" s="68" t="n">
        <v>750</v>
      </c>
      <c r="J606" s="68" t="n">
        <f aca="false">I606/$J$1*($J$1-$E$1)</f>
        <v>750</v>
      </c>
      <c r="K606" s="69" t="n">
        <v>625</v>
      </c>
      <c r="L606" s="69" t="n">
        <f aca="false">I606-K606</f>
        <v>125</v>
      </c>
      <c r="M606" s="69" t="n">
        <f aca="false">IFERROR((K606/J606%),"-")</f>
        <v>83.3333333333333</v>
      </c>
      <c r="N606" s="97" t="n">
        <v>777</v>
      </c>
      <c r="O606" s="98" t="str">
        <f aca="false">IF(F606&lt;=$P$2,"DEC","")</f>
        <v>DEC</v>
      </c>
      <c r="P606" s="97" t="n">
        <v>777</v>
      </c>
      <c r="Q606" s="99" t="n">
        <f aca="false">K606-P606</f>
        <v>-152</v>
      </c>
      <c r="R606" s="98" t="n">
        <f aca="false">IFERROR(IF(O606="Dec",(K606/P606-1))," ")</f>
        <v>-0.195624195624196</v>
      </c>
      <c r="S606" s="100" t="str">
        <f aca="false">IF(N606&gt;0,IF(O606="","-",IF(R606&lt;0%,"DEGROWTH","GROWTH")))</f>
        <v>DEGROWTH</v>
      </c>
      <c r="T606" s="69" t="n">
        <v>0</v>
      </c>
      <c r="U606" s="101" t="str">
        <f aca="false">IF(F606&lt;=$V$2,"jAN","")</f>
        <v>jAN</v>
      </c>
      <c r="V606" s="97" t="n">
        <v>0</v>
      </c>
      <c r="W606" s="102" t="n">
        <f aca="false">K606-V606</f>
        <v>625</v>
      </c>
      <c r="X606" s="103" t="n">
        <f aca="false">IFERROR(IF(U606="Jan",(K606/V606-1)),0)</f>
        <v>0</v>
      </c>
      <c r="Y606" s="106" t="b">
        <f aca="false">IF(T606&gt;0,IF(U606="","-",IF(X606&lt;0%,"DEGROWTH","GROWTH")))</f>
        <v>0</v>
      </c>
      <c r="Z606" s="75" t="n">
        <v>0</v>
      </c>
      <c r="AA606" s="70"/>
      <c r="AB606" s="70" t="s">
        <v>134</v>
      </c>
      <c r="AC606" s="3"/>
    </row>
    <row r="607" customFormat="false" ht="14.25" hidden="false" customHeight="true" outlineLevel="0" collapsed="false">
      <c r="A607" s="70" t="s">
        <v>134</v>
      </c>
      <c r="B607" s="71" t="s">
        <v>65</v>
      </c>
      <c r="C607" s="72" t="s">
        <v>1696</v>
      </c>
      <c r="D607" s="72" t="n">
        <v>1000000948</v>
      </c>
      <c r="E607" s="73" t="s">
        <v>1697</v>
      </c>
      <c r="F607" s="74" t="n">
        <v>43556</v>
      </c>
      <c r="G607" s="67" t="str">
        <f aca="false">IF(I607&gt;0,"Targeted Dealer","-")</f>
        <v>Targeted Dealer</v>
      </c>
      <c r="H607" s="67"/>
      <c r="I607" s="68" t="n">
        <v>1650</v>
      </c>
      <c r="J607" s="68" t="n">
        <f aca="false">I607/$J$1*($J$1-$E$1)</f>
        <v>1650</v>
      </c>
      <c r="K607" s="69" t="n">
        <v>1689.5</v>
      </c>
      <c r="L607" s="69" t="n">
        <f aca="false">I607-K607</f>
        <v>-39.5</v>
      </c>
      <c r="M607" s="69" t="n">
        <f aca="false">IFERROR((K607/J607%),"-")</f>
        <v>102.393939393939</v>
      </c>
      <c r="N607" s="97" t="n">
        <v>1532.5</v>
      </c>
      <c r="O607" s="98" t="str">
        <f aca="false">IF(F607&lt;=$P$2,"DEC","")</f>
        <v>DEC</v>
      </c>
      <c r="P607" s="97" t="n">
        <v>1532.5</v>
      </c>
      <c r="Q607" s="99" t="n">
        <f aca="false">K607-P607</f>
        <v>157</v>
      </c>
      <c r="R607" s="98" t="n">
        <f aca="false">IFERROR(IF(O607="Dec",(K607/P607-1))," ")</f>
        <v>0.102446982055465</v>
      </c>
      <c r="S607" s="100" t="str">
        <f aca="false">IF(N607&gt;0,IF(O607="","-",IF(R607&lt;0%,"DEGROWTH","GROWTH")))</f>
        <v>GROWTH</v>
      </c>
      <c r="T607" s="69" t="n">
        <v>1599.5</v>
      </c>
      <c r="U607" s="101" t="str">
        <f aca="false">IF(F607&lt;=$V$2,"jAN","")</f>
        <v>jAN</v>
      </c>
      <c r="V607" s="97" t="n">
        <v>1599.5</v>
      </c>
      <c r="W607" s="102" t="n">
        <f aca="false">K607-V607</f>
        <v>90</v>
      </c>
      <c r="X607" s="103" t="n">
        <f aca="false">IFERROR(IF(U607="Jan",(K607/V607-1)),0)</f>
        <v>0.0562675836198812</v>
      </c>
      <c r="Y607" s="104" t="str">
        <f aca="false">IF(T607&gt;0,IF(U607="","-",IF(X607&lt;0%,"DEGROWTH","GROWTH")))</f>
        <v>GROWTH</v>
      </c>
      <c r="Z607" s="75" t="n">
        <v>0</v>
      </c>
      <c r="AA607" s="70"/>
      <c r="AB607" s="70" t="s">
        <v>134</v>
      </c>
      <c r="AC607" s="3"/>
    </row>
    <row r="608" customFormat="false" ht="14.25" hidden="false" customHeight="true" outlineLevel="0" collapsed="false">
      <c r="A608" s="70" t="s">
        <v>134</v>
      </c>
      <c r="B608" s="71" t="s">
        <v>65</v>
      </c>
      <c r="C608" s="72" t="s">
        <v>1698</v>
      </c>
      <c r="D608" s="72" t="n">
        <v>1000000942</v>
      </c>
      <c r="E608" s="73" t="s">
        <v>1699</v>
      </c>
      <c r="F608" s="74" t="n">
        <v>43606</v>
      </c>
      <c r="G608" s="67" t="str">
        <f aca="false">IF(I608&gt;0,"Targeted Dealer","-")</f>
        <v>Targeted Dealer</v>
      </c>
      <c r="H608" s="67"/>
      <c r="I608" s="68" t="n">
        <v>100</v>
      </c>
      <c r="J608" s="68" t="n">
        <f aca="false">I608/$J$1*($J$1-$E$1)</f>
        <v>100</v>
      </c>
      <c r="K608" s="69" t="n">
        <v>50</v>
      </c>
      <c r="L608" s="69" t="n">
        <f aca="false">I608-K608</f>
        <v>50</v>
      </c>
      <c r="M608" s="69" t="n">
        <f aca="false">IFERROR((K608/J608%),"-")</f>
        <v>50</v>
      </c>
      <c r="N608" s="97" t="n">
        <v>50</v>
      </c>
      <c r="O608" s="98" t="str">
        <f aca="false">IF(F608&lt;=$P$2,"DEC","")</f>
        <v>DEC</v>
      </c>
      <c r="P608" s="97" t="n">
        <v>50</v>
      </c>
      <c r="Q608" s="99" t="n">
        <f aca="false">K608-P608</f>
        <v>0</v>
      </c>
      <c r="R608" s="98" t="n">
        <f aca="false">IFERROR(IF(O608="Dec",(K608/P608-1))," ")</f>
        <v>0</v>
      </c>
      <c r="S608" s="100" t="str">
        <f aca="false">IF(N608&gt;0,IF(O608="","-",IF(R608&lt;0%,"DEGROWTH","GROWTH")))</f>
        <v>GROWTH</v>
      </c>
      <c r="T608" s="69" t="n">
        <v>100</v>
      </c>
      <c r="U608" s="101" t="str">
        <f aca="false">IF(F608&lt;=$V$2,"jAN","")</f>
        <v>jAN</v>
      </c>
      <c r="V608" s="97" t="n">
        <v>100</v>
      </c>
      <c r="W608" s="102" t="n">
        <f aca="false">K608-V608</f>
        <v>-50</v>
      </c>
      <c r="X608" s="103" t="n">
        <f aca="false">IFERROR(IF(U608="Jan",(K608/V608-1)),0)</f>
        <v>-0.5</v>
      </c>
      <c r="Y608" s="104" t="str">
        <f aca="false">IF(T608&gt;0,IF(U608="","-",IF(X608&lt;0%,"DEGROWTH","GROWTH")))</f>
        <v>DEGROWTH</v>
      </c>
      <c r="Z608" s="75" t="n">
        <v>0</v>
      </c>
      <c r="AA608" s="70"/>
      <c r="AB608" s="70" t="s">
        <v>134</v>
      </c>
      <c r="AC608" s="3"/>
    </row>
    <row r="609" customFormat="false" ht="14.25" hidden="false" customHeight="true" outlineLevel="0" collapsed="false">
      <c r="A609" s="70" t="s">
        <v>134</v>
      </c>
      <c r="B609" s="71" t="s">
        <v>65</v>
      </c>
      <c r="C609" s="72" t="s">
        <v>1700</v>
      </c>
      <c r="D609" s="72" t="n">
        <v>1000000935</v>
      </c>
      <c r="E609" s="73" t="s">
        <v>1701</v>
      </c>
      <c r="F609" s="74" t="n">
        <v>43715</v>
      </c>
      <c r="G609" s="67" t="str">
        <f aca="false">IF(I609&gt;0,"Targeted Dealer","-")</f>
        <v>Targeted Dealer</v>
      </c>
      <c r="H609" s="67"/>
      <c r="I609" s="68" t="n">
        <v>25</v>
      </c>
      <c r="J609" s="68" t="n">
        <f aca="false">I609/$J$1*($J$1-$E$1)</f>
        <v>25</v>
      </c>
      <c r="K609" s="69" t="n">
        <v>25</v>
      </c>
      <c r="L609" s="69" t="n">
        <f aca="false">I609-K609</f>
        <v>0</v>
      </c>
      <c r="M609" s="69" t="n">
        <f aca="false">IFERROR((K609/J609%),"-")</f>
        <v>100</v>
      </c>
      <c r="N609" s="97" t="n">
        <v>25</v>
      </c>
      <c r="O609" s="98" t="str">
        <f aca="false">IF(F609&lt;=$P$2,"DEC","")</f>
        <v>DEC</v>
      </c>
      <c r="P609" s="97" t="n">
        <v>25</v>
      </c>
      <c r="Q609" s="99" t="n">
        <f aca="false">K609-P609</f>
        <v>0</v>
      </c>
      <c r="R609" s="98" t="n">
        <f aca="false">IFERROR(IF(O609="Dec",(K609/P609-1))," ")</f>
        <v>0</v>
      </c>
      <c r="S609" s="100" t="str">
        <f aca="false">IF(N609&gt;0,IF(O609="","-",IF(R609&lt;0%,"DEGROWTH","GROWTH")))</f>
        <v>GROWTH</v>
      </c>
      <c r="T609" s="69" t="n">
        <v>25</v>
      </c>
      <c r="U609" s="101" t="str">
        <f aca="false">IF(F609&lt;=$V$2,"jAN","")</f>
        <v>jAN</v>
      </c>
      <c r="V609" s="97" t="n">
        <v>25</v>
      </c>
      <c r="W609" s="102" t="n">
        <f aca="false">K609-V609</f>
        <v>0</v>
      </c>
      <c r="X609" s="103" t="n">
        <f aca="false">IFERROR(IF(U609="Jan",(K609/V609-1)),0)</f>
        <v>0</v>
      </c>
      <c r="Y609" s="104" t="str">
        <f aca="false">IF(T609&gt;0,IF(U609="","-",IF(X609&lt;0%,"DEGROWTH","GROWTH")))</f>
        <v>GROWTH</v>
      </c>
      <c r="Z609" s="75" t="n">
        <v>0</v>
      </c>
      <c r="AA609" s="70"/>
      <c r="AB609" s="70" t="s">
        <v>134</v>
      </c>
      <c r="AC609" s="3"/>
    </row>
    <row r="610" customFormat="false" ht="14.25" hidden="false" customHeight="true" outlineLevel="0" collapsed="false">
      <c r="A610" s="70" t="s">
        <v>134</v>
      </c>
      <c r="B610" s="71" t="s">
        <v>69</v>
      </c>
      <c r="C610" s="72" t="s">
        <v>1702</v>
      </c>
      <c r="D610" s="72" t="n">
        <v>1000000953</v>
      </c>
      <c r="E610" s="73" t="s">
        <v>1703</v>
      </c>
      <c r="F610" s="74" t="n">
        <v>43715</v>
      </c>
      <c r="G610" s="67" t="str">
        <f aca="false">IF(I610&gt;0,"Targeted Dealer","-")</f>
        <v>Targeted Dealer</v>
      </c>
      <c r="H610" s="67"/>
      <c r="I610" s="68" t="n">
        <v>840</v>
      </c>
      <c r="J610" s="68" t="n">
        <f aca="false">I610/$J$1*($J$1-$E$1)</f>
        <v>840</v>
      </c>
      <c r="K610" s="69" t="n">
        <v>795.5</v>
      </c>
      <c r="L610" s="69" t="n">
        <f aca="false">I610-K610</f>
        <v>44.5</v>
      </c>
      <c r="M610" s="69" t="n">
        <f aca="false">IFERROR((K610/J610%),"-")</f>
        <v>94.702380952381</v>
      </c>
      <c r="N610" s="97" t="n">
        <v>706.5</v>
      </c>
      <c r="O610" s="98" t="str">
        <f aca="false">IF(F610&lt;=$P$2,"DEC","")</f>
        <v>DEC</v>
      </c>
      <c r="P610" s="97" t="n">
        <v>706.5</v>
      </c>
      <c r="Q610" s="99" t="n">
        <f aca="false">K610-P610</f>
        <v>89</v>
      </c>
      <c r="R610" s="98" t="n">
        <f aca="false">IFERROR(IF(O610="Dec",(K610/P610-1))," ")</f>
        <v>0.125973106864827</v>
      </c>
      <c r="S610" s="100" t="str">
        <f aca="false">IF(N610&gt;0,IF(O610="","-",IF(R610&lt;0%,"DEGROWTH","GROWTH")))</f>
        <v>GROWTH</v>
      </c>
      <c r="T610" s="69" t="n">
        <v>0</v>
      </c>
      <c r="U610" s="101" t="str">
        <f aca="false">IF(F610&lt;=$V$2,"jAN","")</f>
        <v>jAN</v>
      </c>
      <c r="V610" s="97" t="n">
        <v>0</v>
      </c>
      <c r="W610" s="102" t="n">
        <f aca="false">K610-V610</f>
        <v>795.5</v>
      </c>
      <c r="X610" s="103" t="n">
        <f aca="false">IFERROR(IF(U610="Jan",(K610/V610-1)),0)</f>
        <v>0</v>
      </c>
      <c r="Y610" s="106" t="b">
        <f aca="false">IF(T610&gt;0,IF(U610="","-",IF(X610&lt;0%,"DEGROWTH","GROWTH")))</f>
        <v>0</v>
      </c>
      <c r="Z610" s="75" t="n">
        <v>0</v>
      </c>
      <c r="AA610" s="70"/>
      <c r="AB610" s="70" t="s">
        <v>134</v>
      </c>
      <c r="AC610" s="3"/>
    </row>
    <row r="611" customFormat="false" ht="14.25" hidden="false" customHeight="true" outlineLevel="0" collapsed="false">
      <c r="A611" s="70" t="s">
        <v>134</v>
      </c>
      <c r="B611" s="71" t="s">
        <v>69</v>
      </c>
      <c r="C611" s="72" t="s">
        <v>1704</v>
      </c>
      <c r="D611" s="72" t="n">
        <v>1000000943</v>
      </c>
      <c r="E611" s="73" t="s">
        <v>1705</v>
      </c>
      <c r="F611" s="74" t="n">
        <v>43717</v>
      </c>
      <c r="G611" s="67" t="str">
        <f aca="false">IF(I611&gt;0,"Targeted Dealer","-")</f>
        <v>Targeted Dealer</v>
      </c>
      <c r="H611" s="67"/>
      <c r="I611" s="68" t="n">
        <v>23</v>
      </c>
      <c r="J611" s="68" t="n">
        <f aca="false">I611/$J$1*($J$1-$E$1)</f>
        <v>23</v>
      </c>
      <c r="K611" s="69" t="n">
        <v>0</v>
      </c>
      <c r="L611" s="69" t="n">
        <f aca="false">I611-K611</f>
        <v>23</v>
      </c>
      <c r="M611" s="69" t="n">
        <f aca="false">IFERROR((K611/J611%),"-")</f>
        <v>0</v>
      </c>
      <c r="N611" s="97" t="n">
        <v>26.5</v>
      </c>
      <c r="O611" s="98" t="str">
        <f aca="false">IF(F611&lt;=$P$2,"DEC","")</f>
        <v>DEC</v>
      </c>
      <c r="P611" s="97" t="n">
        <v>26.5</v>
      </c>
      <c r="Q611" s="99" t="n">
        <f aca="false">K611-P611</f>
        <v>-26.5</v>
      </c>
      <c r="R611" s="98" t="n">
        <f aca="false">IFERROR(IF(O611="Dec",(K611/P611-1))," ")</f>
        <v>-1</v>
      </c>
      <c r="S611" s="100" t="str">
        <f aca="false">IF(N611&gt;0,IF(O611="","-",IF(R611&lt;0%,"DEGROWTH","GROWTH")))</f>
        <v>DEGROWTH</v>
      </c>
      <c r="T611" s="69" t="n">
        <v>0</v>
      </c>
      <c r="U611" s="101" t="str">
        <f aca="false">IF(F611&lt;=$V$2,"jAN","")</f>
        <v>jAN</v>
      </c>
      <c r="V611" s="97" t="n">
        <v>0</v>
      </c>
      <c r="W611" s="102" t="n">
        <f aca="false">K611-V611</f>
        <v>0</v>
      </c>
      <c r="X611" s="103" t="n">
        <f aca="false">IFERROR(IF(U611="Jan",(K611/V611-1)),0)</f>
        <v>0</v>
      </c>
      <c r="Y611" s="106" t="b">
        <f aca="false">IF(T611&gt;0,IF(U611="","-",IF(X611&lt;0%,"DEGROWTH","GROWTH")))</f>
        <v>0</v>
      </c>
      <c r="Z611" s="75" t="n">
        <v>0</v>
      </c>
      <c r="AA611" s="70"/>
      <c r="AB611" s="70" t="s">
        <v>134</v>
      </c>
      <c r="AC611" s="3"/>
    </row>
    <row r="612" customFormat="false" ht="14.25" hidden="false" customHeight="true" outlineLevel="0" collapsed="false">
      <c r="A612" s="70" t="s">
        <v>134</v>
      </c>
      <c r="B612" s="71" t="s">
        <v>65</v>
      </c>
      <c r="C612" s="72" t="s">
        <v>1706</v>
      </c>
      <c r="D612" s="72" t="n">
        <v>1000000946</v>
      </c>
      <c r="E612" s="73" t="s">
        <v>1707</v>
      </c>
      <c r="F612" s="74" t="n">
        <v>43755</v>
      </c>
      <c r="G612" s="67" t="str">
        <f aca="false">IF(I612&gt;0,"Targeted Dealer","-")</f>
        <v>Targeted Dealer</v>
      </c>
      <c r="H612" s="67"/>
      <c r="I612" s="68" t="n">
        <v>25</v>
      </c>
      <c r="J612" s="68" t="n">
        <f aca="false">I612/$J$1*($J$1-$E$1)</f>
        <v>25</v>
      </c>
      <c r="K612" s="69" t="n">
        <v>50</v>
      </c>
      <c r="L612" s="69" t="n">
        <f aca="false">I612-K612</f>
        <v>-25</v>
      </c>
      <c r="M612" s="69" t="n">
        <f aca="false">IFERROR((K612/J612%),"-")</f>
        <v>200</v>
      </c>
      <c r="N612" s="97" t="n">
        <v>30</v>
      </c>
      <c r="O612" s="98" t="str">
        <f aca="false">IF(F612&lt;=$P$2,"DEC","")</f>
        <v>DEC</v>
      </c>
      <c r="P612" s="97" t="n">
        <v>30</v>
      </c>
      <c r="Q612" s="99" t="n">
        <f aca="false">K612-P612</f>
        <v>20</v>
      </c>
      <c r="R612" s="98" t="n">
        <f aca="false">IFERROR(IF(O612="Dec",(K612/P612-1))," ")</f>
        <v>0.666666666666667</v>
      </c>
      <c r="S612" s="100" t="str">
        <f aca="false">IF(N612&gt;0,IF(O612="","-",IF(R612&lt;0%,"DEGROWTH","GROWTH")))</f>
        <v>GROWTH</v>
      </c>
      <c r="T612" s="69" t="n">
        <v>25</v>
      </c>
      <c r="U612" s="101" t="str">
        <f aca="false">IF(F612&lt;=$V$2,"jAN","")</f>
        <v>jAN</v>
      </c>
      <c r="V612" s="97" t="n">
        <v>25</v>
      </c>
      <c r="W612" s="102" t="n">
        <f aca="false">K612-V612</f>
        <v>25</v>
      </c>
      <c r="X612" s="103" t="n">
        <f aca="false">IFERROR(IF(U612="Jan",(K612/V612-1)),0)</f>
        <v>1</v>
      </c>
      <c r="Y612" s="104" t="str">
        <f aca="false">IF(T612&gt;0,IF(U612="","-",IF(X612&lt;0%,"DEGROWTH","GROWTH")))</f>
        <v>GROWTH</v>
      </c>
      <c r="Z612" s="75" t="n">
        <v>0</v>
      </c>
      <c r="AA612" s="70"/>
      <c r="AB612" s="70" t="s">
        <v>134</v>
      </c>
      <c r="AC612" s="3"/>
    </row>
    <row r="613" customFormat="false" ht="14.25" hidden="false" customHeight="true" outlineLevel="0" collapsed="false">
      <c r="A613" s="70" t="s">
        <v>134</v>
      </c>
      <c r="B613" s="71" t="s">
        <v>69</v>
      </c>
      <c r="C613" s="72" t="s">
        <v>1708</v>
      </c>
      <c r="D613" s="72" t="n">
        <v>1000000940</v>
      </c>
      <c r="E613" s="73" t="s">
        <v>1709</v>
      </c>
      <c r="F613" s="74" t="n">
        <v>43777</v>
      </c>
      <c r="G613" s="67" t="str">
        <f aca="false">IF(I613&gt;0,"Targeted Dealer","-")</f>
        <v>Targeted Dealer</v>
      </c>
      <c r="H613" s="67"/>
      <c r="I613" s="68" t="n">
        <v>950</v>
      </c>
      <c r="J613" s="68" t="n">
        <f aca="false">I613/$J$1*($J$1-$E$1)</f>
        <v>950</v>
      </c>
      <c r="K613" s="69" t="n">
        <v>484</v>
      </c>
      <c r="L613" s="69" t="n">
        <f aca="false">I613-K613</f>
        <v>466</v>
      </c>
      <c r="M613" s="69" t="n">
        <f aca="false">IFERROR((K613/J613%),"-")</f>
        <v>50.9473684210526</v>
      </c>
      <c r="N613" s="97" t="n">
        <v>555</v>
      </c>
      <c r="O613" s="98" t="str">
        <f aca="false">IF(F613&lt;=$P$2,"DEC","")</f>
        <v>DEC</v>
      </c>
      <c r="P613" s="97" t="n">
        <v>555</v>
      </c>
      <c r="Q613" s="99" t="n">
        <f aca="false">K613-P613</f>
        <v>-71</v>
      </c>
      <c r="R613" s="98" t="n">
        <f aca="false">IFERROR(IF(O613="Dec",(K613/P613-1))," ")</f>
        <v>-0.127927927927928</v>
      </c>
      <c r="S613" s="100" t="str">
        <f aca="false">IF(N613&gt;0,IF(O613="","-",IF(R613&lt;0%,"DEGROWTH","GROWTH")))</f>
        <v>DEGROWTH</v>
      </c>
      <c r="T613" s="69" t="n">
        <v>0</v>
      </c>
      <c r="U613" s="101" t="str">
        <f aca="false">IF(F613&lt;=$V$2,"jAN","")</f>
        <v>jAN</v>
      </c>
      <c r="V613" s="97" t="n">
        <v>0</v>
      </c>
      <c r="W613" s="102" t="n">
        <f aca="false">K613-V613</f>
        <v>484</v>
      </c>
      <c r="X613" s="103" t="n">
        <f aca="false">IFERROR(IF(U613="Jan",(K613/V613-1)),0)</f>
        <v>0</v>
      </c>
      <c r="Y613" s="106" t="b">
        <f aca="false">IF(T613&gt;0,IF(U613="","-",IF(X613&lt;0%,"DEGROWTH","GROWTH")))</f>
        <v>0</v>
      </c>
      <c r="Z613" s="75" t="n">
        <v>0</v>
      </c>
      <c r="AA613" s="70"/>
      <c r="AB613" s="70" t="s">
        <v>134</v>
      </c>
      <c r="AC613" s="3"/>
    </row>
    <row r="614" customFormat="false" ht="14.25" hidden="false" customHeight="true" outlineLevel="0" collapsed="false">
      <c r="A614" s="70" t="s">
        <v>134</v>
      </c>
      <c r="B614" s="71" t="s">
        <v>69</v>
      </c>
      <c r="C614" s="72" t="s">
        <v>1710</v>
      </c>
      <c r="D614" s="72" t="n">
        <v>1000000936</v>
      </c>
      <c r="E614" s="73" t="s">
        <v>1711</v>
      </c>
      <c r="F614" s="74" t="n">
        <v>43862</v>
      </c>
      <c r="G614" s="67" t="str">
        <f aca="false">IF(I614&gt;0,"Targeted Dealer","-")</f>
        <v>Targeted Dealer</v>
      </c>
      <c r="H614" s="67"/>
      <c r="I614" s="68" t="n">
        <v>13</v>
      </c>
      <c r="J614" s="68" t="n">
        <f aca="false">I614/$J$1*($J$1-$E$1)</f>
        <v>13</v>
      </c>
      <c r="K614" s="69" t="n">
        <v>13</v>
      </c>
      <c r="L614" s="69" t="n">
        <f aca="false">I614-K614</f>
        <v>0</v>
      </c>
      <c r="M614" s="69" t="n">
        <f aca="false">IFERROR((K614/J614%),"-")</f>
        <v>100</v>
      </c>
      <c r="N614" s="97" t="n">
        <v>13.5</v>
      </c>
      <c r="O614" s="98" t="str">
        <f aca="false">IF(F614&lt;=$P$2,"DEC","")</f>
        <v>DEC</v>
      </c>
      <c r="P614" s="97" t="n">
        <v>13.5</v>
      </c>
      <c r="Q614" s="99" t="n">
        <f aca="false">K614-P614</f>
        <v>-0.5</v>
      </c>
      <c r="R614" s="98" t="n">
        <f aca="false">IFERROR(IF(O614="Dec",(K614/P614-1))," ")</f>
        <v>-0.0370370370370371</v>
      </c>
      <c r="S614" s="100" t="str">
        <f aca="false">IF(N614&gt;0,IF(O614="","-",IF(R614&lt;0%,"DEGROWTH","GROWTH")))</f>
        <v>DEGROWTH</v>
      </c>
      <c r="T614" s="69" t="n">
        <v>0</v>
      </c>
      <c r="U614" s="101" t="str">
        <f aca="false">IF(F614&lt;=$V$2,"jAN","")</f>
        <v>jAN</v>
      </c>
      <c r="V614" s="97" t="n">
        <v>0</v>
      </c>
      <c r="W614" s="102" t="n">
        <f aca="false">K614-V614</f>
        <v>13</v>
      </c>
      <c r="X614" s="103" t="n">
        <f aca="false">IFERROR(IF(U614="Jan",(K614/V614-1)),0)</f>
        <v>0</v>
      </c>
      <c r="Y614" s="106" t="b">
        <f aca="false">IF(T614&gt;0,IF(U614="","-",IF(X614&lt;0%,"DEGROWTH","GROWTH")))</f>
        <v>0</v>
      </c>
      <c r="Z614" s="75" t="n">
        <v>0</v>
      </c>
      <c r="AA614" s="70"/>
      <c r="AB614" s="70" t="s">
        <v>134</v>
      </c>
      <c r="AC614" s="3"/>
    </row>
    <row r="615" customFormat="false" ht="14.25" hidden="false" customHeight="true" outlineLevel="0" collapsed="false">
      <c r="A615" s="70" t="s">
        <v>134</v>
      </c>
      <c r="B615" s="71" t="s">
        <v>65</v>
      </c>
      <c r="C615" s="72" t="s">
        <v>280</v>
      </c>
      <c r="D615" s="72" t="n">
        <v>1000000949</v>
      </c>
      <c r="E615" s="73" t="s">
        <v>281</v>
      </c>
      <c r="F615" s="74" t="n">
        <v>44117</v>
      </c>
      <c r="G615" s="67" t="str">
        <f aca="false">IF(I615&gt;0,"Targeted Dealer","-")</f>
        <v>Targeted Dealer</v>
      </c>
      <c r="H615" s="67"/>
      <c r="I615" s="68" t="n">
        <v>25</v>
      </c>
      <c r="J615" s="68" t="n">
        <f aca="false">I615/$J$1*($J$1-$E$1)</f>
        <v>25</v>
      </c>
      <c r="K615" s="69" t="n">
        <v>0</v>
      </c>
      <c r="L615" s="69" t="n">
        <f aca="false">I615-K615</f>
        <v>25</v>
      </c>
      <c r="M615" s="69" t="n">
        <f aca="false">IFERROR((K615/J615%),"-")</f>
        <v>0</v>
      </c>
      <c r="N615" s="97" t="n">
        <v>0</v>
      </c>
      <c r="O615" s="98" t="str">
        <f aca="false">IF(F615&lt;=$P$2,"DEC","")</f>
        <v>DEC</v>
      </c>
      <c r="P615" s="97" t="n">
        <v>0</v>
      </c>
      <c r="Q615" s="99" t="n">
        <f aca="false">K615-P615</f>
        <v>0</v>
      </c>
      <c r="R615" s="98" t="str">
        <f aca="false">IFERROR(IF(O615="Dec",(K615/P615-1))," ")</f>
        <v> </v>
      </c>
      <c r="S615" s="105" t="b">
        <f aca="false">IF(N615&gt;0,IF(O615="","-",IF(R615&lt;0%,"DEGROWTH","GROWTH")))</f>
        <v>0</v>
      </c>
      <c r="T615" s="69" t="n">
        <v>25</v>
      </c>
      <c r="U615" s="101" t="str">
        <f aca="false">IF(F615&lt;=$V$2,"jAN","")</f>
        <v>jAN</v>
      </c>
      <c r="V615" s="97" t="n">
        <v>25</v>
      </c>
      <c r="W615" s="102" t="n">
        <f aca="false">K615-V615</f>
        <v>-25</v>
      </c>
      <c r="X615" s="103" t="n">
        <f aca="false">IFERROR(IF(U615="Jan",(K615/V615-1)),0)</f>
        <v>-1</v>
      </c>
      <c r="Y615" s="104" t="str">
        <f aca="false">IF(T615&gt;0,IF(U615="","-",IF(X615&lt;0%,"DEGROWTH","GROWTH")))</f>
        <v>DEGROWTH</v>
      </c>
      <c r="Z615" s="75" t="n">
        <v>0</v>
      </c>
      <c r="AA615" s="70"/>
      <c r="AB615" s="70" t="s">
        <v>134</v>
      </c>
      <c r="AC615" s="3"/>
    </row>
    <row r="616" customFormat="false" ht="14.25" hidden="false" customHeight="true" outlineLevel="0" collapsed="false">
      <c r="A616" s="70" t="s">
        <v>134</v>
      </c>
      <c r="B616" s="71" t="s">
        <v>65</v>
      </c>
      <c r="C616" s="72" t="s">
        <v>1712</v>
      </c>
      <c r="D616" s="72" t="n">
        <v>1000000945</v>
      </c>
      <c r="E616" s="73" t="s">
        <v>1713</v>
      </c>
      <c r="F616" s="74" t="n">
        <v>44153</v>
      </c>
      <c r="G616" s="67" t="str">
        <f aca="false">IF(I616&gt;0,"Targeted Dealer","-")</f>
        <v>Targeted Dealer</v>
      </c>
      <c r="H616" s="67"/>
      <c r="I616" s="68" t="n">
        <v>25</v>
      </c>
      <c r="J616" s="68" t="n">
        <f aca="false">I616/$J$1*($J$1-$E$1)</f>
        <v>25</v>
      </c>
      <c r="K616" s="69" t="n">
        <v>25</v>
      </c>
      <c r="L616" s="69" t="n">
        <f aca="false">I616-K616</f>
        <v>0</v>
      </c>
      <c r="M616" s="69" t="n">
        <f aca="false">IFERROR((K616/J616%),"-")</f>
        <v>100</v>
      </c>
      <c r="N616" s="97" t="n">
        <v>25</v>
      </c>
      <c r="O616" s="98" t="str">
        <f aca="false">IF(F616&lt;=$P$2,"DEC","")</f>
        <v>DEC</v>
      </c>
      <c r="P616" s="97" t="n">
        <v>25</v>
      </c>
      <c r="Q616" s="99" t="n">
        <f aca="false">K616-P616</f>
        <v>0</v>
      </c>
      <c r="R616" s="98" t="n">
        <f aca="false">IFERROR(IF(O616="Dec",(K616/P616-1))," ")</f>
        <v>0</v>
      </c>
      <c r="S616" s="100" t="str">
        <f aca="false">IF(N616&gt;0,IF(O616="","-",IF(R616&lt;0%,"DEGROWTH","GROWTH")))</f>
        <v>GROWTH</v>
      </c>
      <c r="T616" s="69" t="n">
        <v>0</v>
      </c>
      <c r="U616" s="101" t="str">
        <f aca="false">IF(F616&lt;=$V$2,"jAN","")</f>
        <v>jAN</v>
      </c>
      <c r="V616" s="97" t="n">
        <v>0</v>
      </c>
      <c r="W616" s="102" t="n">
        <f aca="false">K616-V616</f>
        <v>25</v>
      </c>
      <c r="X616" s="103" t="n">
        <f aca="false">IFERROR(IF(U616="Jan",(K616/V616-1)),0)</f>
        <v>0</v>
      </c>
      <c r="Y616" s="106" t="b">
        <f aca="false">IF(T616&gt;0,IF(U616="","-",IF(X616&lt;0%,"DEGROWTH","GROWTH")))</f>
        <v>0</v>
      </c>
      <c r="Z616" s="75" t="n">
        <v>0</v>
      </c>
      <c r="AA616" s="70"/>
      <c r="AB616" s="70" t="s">
        <v>134</v>
      </c>
      <c r="AC616" s="3"/>
    </row>
    <row r="617" customFormat="false" ht="14.25" hidden="false" customHeight="true" outlineLevel="0" collapsed="false">
      <c r="A617" s="70" t="s">
        <v>134</v>
      </c>
      <c r="B617" s="71" t="s">
        <v>69</v>
      </c>
      <c r="C617" s="72" t="s">
        <v>1714</v>
      </c>
      <c r="D617" s="72" t="n">
        <v>1000000962</v>
      </c>
      <c r="E617" s="73" t="s">
        <v>1715</v>
      </c>
      <c r="F617" s="74" t="n">
        <v>44201</v>
      </c>
      <c r="G617" s="67" t="str">
        <f aca="false">IF(I617&gt;0,"Targeted Dealer","-")</f>
        <v>Targeted Dealer</v>
      </c>
      <c r="H617" s="67"/>
      <c r="I617" s="68" t="n">
        <v>550</v>
      </c>
      <c r="J617" s="68" t="n">
        <f aca="false">I617/$J$1*($J$1-$E$1)</f>
        <v>550</v>
      </c>
      <c r="K617" s="69" t="n">
        <v>445</v>
      </c>
      <c r="L617" s="69" t="n">
        <f aca="false">I617-K617</f>
        <v>105</v>
      </c>
      <c r="M617" s="69" t="n">
        <f aca="false">IFERROR((K617/J617%),"-")</f>
        <v>80.9090909090909</v>
      </c>
      <c r="N617" s="97" t="n">
        <v>492.5</v>
      </c>
      <c r="O617" s="98" t="str">
        <f aca="false">IF(F617&lt;=$P$2,"DEC","")</f>
        <v>DEC</v>
      </c>
      <c r="P617" s="97" t="n">
        <v>492.5</v>
      </c>
      <c r="Q617" s="99" t="n">
        <f aca="false">K617-P617</f>
        <v>-47.5</v>
      </c>
      <c r="R617" s="98" t="n">
        <f aca="false">IFERROR(IF(O617="Dec",(K617/P617-1))," ")</f>
        <v>-0.0964467005076142</v>
      </c>
      <c r="S617" s="100" t="str">
        <f aca="false">IF(N617&gt;0,IF(O617="","-",IF(R617&lt;0%,"DEGROWTH","GROWTH")))</f>
        <v>DEGROWTH</v>
      </c>
      <c r="T617" s="69" t="n">
        <v>0</v>
      </c>
      <c r="U617" s="101" t="str">
        <f aca="false">IF(F617&lt;=$V$2,"jAN","")</f>
        <v>jAN</v>
      </c>
      <c r="V617" s="97" t="n">
        <v>0</v>
      </c>
      <c r="W617" s="102" t="n">
        <f aca="false">K617-V617</f>
        <v>445</v>
      </c>
      <c r="X617" s="103" t="n">
        <f aca="false">IFERROR(IF(U617="Jan",(K617/V617-1)),0)</f>
        <v>0</v>
      </c>
      <c r="Y617" s="106" t="b">
        <f aca="false">IF(T617&gt;0,IF(U617="","-",IF(X617&lt;0%,"DEGROWTH","GROWTH")))</f>
        <v>0</v>
      </c>
      <c r="Z617" s="75" t="n">
        <v>0</v>
      </c>
      <c r="AA617" s="70"/>
      <c r="AB617" s="70" t="s">
        <v>134</v>
      </c>
      <c r="AC617" s="3"/>
    </row>
    <row r="618" customFormat="false" ht="14.25" hidden="false" customHeight="true" outlineLevel="0" collapsed="false">
      <c r="A618" s="70" t="s">
        <v>134</v>
      </c>
      <c r="B618" s="71" t="s">
        <v>65</v>
      </c>
      <c r="C618" s="72" t="s">
        <v>1716</v>
      </c>
      <c r="D618" s="72" t="n">
        <v>1000000944</v>
      </c>
      <c r="E618" s="73" t="s">
        <v>1717</v>
      </c>
      <c r="F618" s="74" t="n">
        <v>44380</v>
      </c>
      <c r="G618" s="67" t="str">
        <f aca="false">IF(I618&gt;0,"Targeted Dealer","-")</f>
        <v>Targeted Dealer</v>
      </c>
      <c r="H618" s="67"/>
      <c r="I618" s="68" t="n">
        <v>50</v>
      </c>
      <c r="J618" s="68" t="n">
        <f aca="false">I618/$J$1*($J$1-$E$1)</f>
        <v>50</v>
      </c>
      <c r="K618" s="69" t="n">
        <v>0</v>
      </c>
      <c r="L618" s="69" t="n">
        <f aca="false">I618-K618</f>
        <v>50</v>
      </c>
      <c r="M618" s="69" t="n">
        <f aca="false">IFERROR((K618/J618%),"-")</f>
        <v>0</v>
      </c>
      <c r="N618" s="97" t="n">
        <v>55</v>
      </c>
      <c r="O618" s="98" t="str">
        <f aca="false">IF(F618&lt;=$P$2,"DEC","")</f>
        <v>DEC</v>
      </c>
      <c r="P618" s="97" t="n">
        <v>55</v>
      </c>
      <c r="Q618" s="99" t="n">
        <f aca="false">K618-P618</f>
        <v>-55</v>
      </c>
      <c r="R618" s="98" t="n">
        <f aca="false">IFERROR(IF(O618="Dec",(K618/P618-1))," ")</f>
        <v>-1</v>
      </c>
      <c r="S618" s="100" t="str">
        <f aca="false">IF(N618&gt;0,IF(O618="","-",IF(R618&lt;0%,"DEGROWTH","GROWTH")))</f>
        <v>DEGROWTH</v>
      </c>
      <c r="T618" s="69" t="n">
        <v>75</v>
      </c>
      <c r="U618" s="101" t="str">
        <f aca="false">IF(F618&lt;=$V$2,"jAN","")</f>
        <v>jAN</v>
      </c>
      <c r="V618" s="97" t="n">
        <v>75</v>
      </c>
      <c r="W618" s="102" t="n">
        <f aca="false">K618-V618</f>
        <v>-75</v>
      </c>
      <c r="X618" s="103" t="n">
        <f aca="false">IFERROR(IF(U618="Jan",(K618/V618-1)),0)</f>
        <v>-1</v>
      </c>
      <c r="Y618" s="104" t="str">
        <f aca="false">IF(T618&gt;0,IF(U618="","-",IF(X618&lt;0%,"DEGROWTH","GROWTH")))</f>
        <v>DEGROWTH</v>
      </c>
      <c r="Z618" s="75" t="n">
        <v>0</v>
      </c>
      <c r="AA618" s="70"/>
      <c r="AB618" s="70" t="s">
        <v>134</v>
      </c>
      <c r="AC618" s="3"/>
    </row>
    <row r="619" customFormat="false" ht="14.25" hidden="false" customHeight="true" outlineLevel="0" collapsed="false">
      <c r="A619" s="70" t="s">
        <v>134</v>
      </c>
      <c r="B619" s="71" t="s">
        <v>69</v>
      </c>
      <c r="C619" s="72" t="s">
        <v>1718</v>
      </c>
      <c r="D619" s="72" t="n">
        <v>1000000950</v>
      </c>
      <c r="E619" s="73" t="s">
        <v>1719</v>
      </c>
      <c r="F619" s="74" t="n">
        <v>44481</v>
      </c>
      <c r="G619" s="67" t="str">
        <f aca="false">IF(I619&gt;0,"Targeted Dealer","-")</f>
        <v>Targeted Dealer</v>
      </c>
      <c r="H619" s="67"/>
      <c r="I619" s="68" t="n">
        <v>31</v>
      </c>
      <c r="J619" s="68" t="n">
        <f aca="false">I619/$J$1*($J$1-$E$1)</f>
        <v>31</v>
      </c>
      <c r="K619" s="69" t="n">
        <v>25</v>
      </c>
      <c r="L619" s="69" t="n">
        <f aca="false">I619-K619</f>
        <v>6</v>
      </c>
      <c r="M619" s="69" t="n">
        <f aca="false">IFERROR((K619/J619%),"-")</f>
        <v>80.6451612903226</v>
      </c>
      <c r="N619" s="97" t="n">
        <v>50</v>
      </c>
      <c r="O619" s="98" t="str">
        <f aca="false">IF(F619&lt;=$P$2,"DEC","")</f>
        <v>DEC</v>
      </c>
      <c r="P619" s="97" t="n">
        <v>50</v>
      </c>
      <c r="Q619" s="99" t="n">
        <f aca="false">K619-P619</f>
        <v>-25</v>
      </c>
      <c r="R619" s="98" t="n">
        <f aca="false">IFERROR(IF(O619="Dec",(K619/P619-1))," ")</f>
        <v>-0.5</v>
      </c>
      <c r="S619" s="100" t="str">
        <f aca="false">IF(N619&gt;0,IF(O619="","-",IF(R619&lt;0%,"DEGROWTH","GROWTH")))</f>
        <v>DEGROWTH</v>
      </c>
      <c r="T619" s="69" t="n">
        <v>0</v>
      </c>
      <c r="U619" s="101" t="str">
        <f aca="false">IF(F619&lt;=$V$2,"jAN","")</f>
        <v>jAN</v>
      </c>
      <c r="V619" s="97" t="n">
        <v>0</v>
      </c>
      <c r="W619" s="102" t="n">
        <f aca="false">K619-V619</f>
        <v>25</v>
      </c>
      <c r="X619" s="103" t="n">
        <f aca="false">IFERROR(IF(U619="Jan",(K619/V619-1)),0)</f>
        <v>0</v>
      </c>
      <c r="Y619" s="106" t="b">
        <f aca="false">IF(T619&gt;0,IF(U619="","-",IF(X619&lt;0%,"DEGROWTH","GROWTH")))</f>
        <v>0</v>
      </c>
      <c r="Z619" s="75" t="n">
        <v>0</v>
      </c>
      <c r="AA619" s="70"/>
      <c r="AB619" s="70" t="s">
        <v>134</v>
      </c>
      <c r="AC619" s="3"/>
    </row>
    <row r="620" customFormat="false" ht="14.25" hidden="false" customHeight="true" outlineLevel="0" collapsed="false">
      <c r="A620" s="70" t="s">
        <v>134</v>
      </c>
      <c r="B620" s="71" t="s">
        <v>69</v>
      </c>
      <c r="C620" s="72" t="s">
        <v>1720</v>
      </c>
      <c r="D620" s="72" t="n">
        <v>1000002627</v>
      </c>
      <c r="E620" s="73" t="s">
        <v>1721</v>
      </c>
      <c r="F620" s="74" t="n">
        <v>44643</v>
      </c>
      <c r="G620" s="67" t="str">
        <f aca="false">IF(I620&gt;0,"Targeted Dealer","-")</f>
        <v>Targeted Dealer</v>
      </c>
      <c r="H620" s="67"/>
      <c r="I620" s="68" t="n">
        <v>160</v>
      </c>
      <c r="J620" s="68" t="n">
        <f aca="false">I620/$J$1*($J$1-$E$1)</f>
        <v>160</v>
      </c>
      <c r="K620" s="69" t="n">
        <v>100</v>
      </c>
      <c r="L620" s="69" t="n">
        <f aca="false">I620-K620</f>
        <v>60</v>
      </c>
      <c r="M620" s="69" t="n">
        <f aca="false">IFERROR((K620/J620%),"-")</f>
        <v>62.5</v>
      </c>
      <c r="N620" s="97" t="n">
        <v>115</v>
      </c>
      <c r="O620" s="98" t="str">
        <f aca="false">IF(F620&lt;=$P$2,"DEC","")</f>
        <v>DEC</v>
      </c>
      <c r="P620" s="97" t="n">
        <v>115</v>
      </c>
      <c r="Q620" s="99" t="n">
        <f aca="false">K620-P620</f>
        <v>-15</v>
      </c>
      <c r="R620" s="98" t="n">
        <f aca="false">IFERROR(IF(O620="Dec",(K620/P620-1))," ")</f>
        <v>-0.130434782608696</v>
      </c>
      <c r="S620" s="100" t="str">
        <f aca="false">IF(N620&gt;0,IF(O620="","-",IF(R620&lt;0%,"DEGROWTH","GROWTH")))</f>
        <v>DEGROWTH</v>
      </c>
      <c r="T620" s="69" t="n">
        <v>0</v>
      </c>
      <c r="U620" s="101" t="str">
        <f aca="false">IF(F620&lt;=$V$2,"jAN","")</f>
        <v>jAN</v>
      </c>
      <c r="V620" s="97" t="n">
        <v>0</v>
      </c>
      <c r="W620" s="102" t="n">
        <f aca="false">K620-V620</f>
        <v>100</v>
      </c>
      <c r="X620" s="103" t="n">
        <f aca="false">IFERROR(IF(U620="Jan",(K620/V620-1)),0)</f>
        <v>0</v>
      </c>
      <c r="Y620" s="106" t="b">
        <f aca="false">IF(T620&gt;0,IF(U620="","-",IF(X620&lt;0%,"DEGROWTH","GROWTH")))</f>
        <v>0</v>
      </c>
      <c r="Z620" s="75" t="n">
        <v>0</v>
      </c>
      <c r="AA620" s="70"/>
      <c r="AB620" s="70" t="s">
        <v>134</v>
      </c>
      <c r="AC620" s="3"/>
    </row>
    <row r="621" customFormat="false" ht="14.25" hidden="false" customHeight="true" outlineLevel="0" collapsed="false">
      <c r="A621" s="70" t="s">
        <v>134</v>
      </c>
      <c r="B621" s="71" t="s">
        <v>69</v>
      </c>
      <c r="C621" s="72" t="s">
        <v>1722</v>
      </c>
      <c r="D621" s="72" t="n">
        <v>1000002762</v>
      </c>
      <c r="E621" s="72" t="s">
        <v>1723</v>
      </c>
      <c r="F621" s="74" t="n">
        <v>44707</v>
      </c>
      <c r="G621" s="67" t="str">
        <f aca="false">IF(I621&gt;0,"Targeted Dealer","-")</f>
        <v>Targeted Dealer</v>
      </c>
      <c r="H621" s="67"/>
      <c r="I621" s="68" t="n">
        <v>100</v>
      </c>
      <c r="J621" s="68" t="n">
        <f aca="false">I621/$J$1*($J$1-$E$1)</f>
        <v>100</v>
      </c>
      <c r="K621" s="69" t="n">
        <v>0</v>
      </c>
      <c r="L621" s="69" t="n">
        <f aca="false">I621-K621</f>
        <v>100</v>
      </c>
      <c r="M621" s="69" t="n">
        <f aca="false">IFERROR((K621/J621%),"-")</f>
        <v>0</v>
      </c>
      <c r="N621" s="97" t="n">
        <v>0</v>
      </c>
      <c r="O621" s="98" t="str">
        <f aca="false">IF(F621&lt;=$P$2,"DEC","")</f>
        <v>DEC</v>
      </c>
      <c r="P621" s="97" t="n">
        <v>0</v>
      </c>
      <c r="Q621" s="99" t="n">
        <f aca="false">K621-P621</f>
        <v>0</v>
      </c>
      <c r="R621" s="98" t="str">
        <f aca="false">IFERROR(IF(O621="Dec",(K621/P621-1))," ")</f>
        <v> </v>
      </c>
      <c r="S621" s="105" t="b">
        <f aca="false">IF(N621&gt;0,IF(O621="","-",IF(R621&lt;0%,"DEGROWTH","GROWTH")))</f>
        <v>0</v>
      </c>
      <c r="T621" s="69" t="n">
        <v>0</v>
      </c>
      <c r="U621" s="101" t="str">
        <f aca="false">IF(F621&lt;=$V$2,"jAN","")</f>
        <v>jAN</v>
      </c>
      <c r="V621" s="97" t="n">
        <v>0</v>
      </c>
      <c r="W621" s="102" t="n">
        <f aca="false">K621-V621</f>
        <v>0</v>
      </c>
      <c r="X621" s="103" t="n">
        <f aca="false">IFERROR(IF(U621="Jan",(K621/V621-1)),0)</f>
        <v>0</v>
      </c>
      <c r="Y621" s="106" t="b">
        <f aca="false">IF(T621&gt;0,IF(U621="","-",IF(X621&lt;0%,"DEGROWTH","GROWTH")))</f>
        <v>0</v>
      </c>
      <c r="Z621" s="75" t="n">
        <v>1</v>
      </c>
      <c r="AA621" s="70"/>
      <c r="AB621" s="70" t="s">
        <v>134</v>
      </c>
      <c r="AC621" s="3"/>
    </row>
    <row r="622" customFormat="false" ht="14.25" hidden="false" customHeight="true" outlineLevel="0" collapsed="false">
      <c r="A622" s="70" t="s">
        <v>134</v>
      </c>
      <c r="B622" s="71" t="s">
        <v>65</v>
      </c>
      <c r="C622" s="72" t="s">
        <v>1724</v>
      </c>
      <c r="D622" s="72" t="n">
        <v>1000002813</v>
      </c>
      <c r="E622" s="72" t="s">
        <v>1725</v>
      </c>
      <c r="F622" s="74" t="n">
        <v>44721</v>
      </c>
      <c r="G622" s="67" t="str">
        <f aca="false">IF(I622&gt;0,"Targeted Dealer","-")</f>
        <v>Targeted Dealer</v>
      </c>
      <c r="H622" s="67"/>
      <c r="I622" s="68" t="n">
        <v>200</v>
      </c>
      <c r="J622" s="68" t="n">
        <f aca="false">I622/$J$1*($J$1-$E$1)</f>
        <v>200</v>
      </c>
      <c r="K622" s="69" t="n">
        <v>175</v>
      </c>
      <c r="L622" s="69" t="n">
        <f aca="false">I622-K622</f>
        <v>25</v>
      </c>
      <c r="M622" s="69" t="n">
        <f aca="false">IFERROR((K622/J622%),"-")</f>
        <v>87.5</v>
      </c>
      <c r="N622" s="97" t="n">
        <v>205</v>
      </c>
      <c r="O622" s="98" t="str">
        <f aca="false">IF(F622&lt;=$P$2,"DEC","")</f>
        <v>DEC</v>
      </c>
      <c r="P622" s="97" t="n">
        <v>205</v>
      </c>
      <c r="Q622" s="99" t="n">
        <f aca="false">K622-P622</f>
        <v>-30</v>
      </c>
      <c r="R622" s="98" t="n">
        <f aca="false">IFERROR(IF(O622="Dec",(K622/P622-1))," ")</f>
        <v>-0.146341463414634</v>
      </c>
      <c r="S622" s="100" t="str">
        <f aca="false">IF(N622&gt;0,IF(O622="","-",IF(R622&lt;0%,"DEGROWTH","GROWTH")))</f>
        <v>DEGROWTH</v>
      </c>
      <c r="T622" s="69" t="n">
        <v>230</v>
      </c>
      <c r="U622" s="101" t="str">
        <f aca="false">IF(F622&lt;=$V$2,"jAN","")</f>
        <v>jAN</v>
      </c>
      <c r="V622" s="97" t="n">
        <v>230</v>
      </c>
      <c r="W622" s="102" t="n">
        <f aca="false">K622-V622</f>
        <v>-55</v>
      </c>
      <c r="X622" s="103" t="n">
        <f aca="false">IFERROR(IF(U622="Jan",(K622/V622-1)),0)</f>
        <v>-0.239130434782609</v>
      </c>
      <c r="Y622" s="104" t="str">
        <f aca="false">IF(T622&gt;0,IF(U622="","-",IF(X622&lt;0%,"DEGROWTH","GROWTH")))</f>
        <v>DEGROWTH</v>
      </c>
      <c r="Z622" s="75" t="n">
        <v>0</v>
      </c>
      <c r="AA622" s="70"/>
      <c r="AB622" s="70" t="s">
        <v>134</v>
      </c>
      <c r="AC622" s="3"/>
    </row>
    <row r="623" customFormat="false" ht="14.25" hidden="false" customHeight="true" outlineLevel="0" collapsed="false">
      <c r="A623" s="70" t="s">
        <v>134</v>
      </c>
      <c r="B623" s="71" t="s">
        <v>65</v>
      </c>
      <c r="C623" s="72" t="s">
        <v>1726</v>
      </c>
      <c r="D623" s="72" t="n">
        <v>1000002833</v>
      </c>
      <c r="E623" s="72" t="s">
        <v>1727</v>
      </c>
      <c r="F623" s="74" t="n">
        <v>44755</v>
      </c>
      <c r="G623" s="67" t="str">
        <f aca="false">IF(I623&gt;0,"Targeted Dealer","-")</f>
        <v>Targeted Dealer</v>
      </c>
      <c r="H623" s="67"/>
      <c r="I623" s="68" t="n">
        <v>550</v>
      </c>
      <c r="J623" s="68" t="n">
        <f aca="false">I623/$J$1*($J$1-$E$1)</f>
        <v>550</v>
      </c>
      <c r="K623" s="69" t="n">
        <v>550</v>
      </c>
      <c r="L623" s="69" t="n">
        <f aca="false">I623-K623</f>
        <v>0</v>
      </c>
      <c r="M623" s="69" t="n">
        <f aca="false">IFERROR((K623/J623%),"-")</f>
        <v>100</v>
      </c>
      <c r="N623" s="97" t="n">
        <v>550.5</v>
      </c>
      <c r="O623" s="98" t="str">
        <f aca="false">IF(F623&lt;=$P$2,"DEC","")</f>
        <v>DEC</v>
      </c>
      <c r="P623" s="97" t="n">
        <v>550.5</v>
      </c>
      <c r="Q623" s="99" t="n">
        <f aca="false">K623-P623</f>
        <v>-0.5</v>
      </c>
      <c r="R623" s="98" t="n">
        <f aca="false">IFERROR(IF(O623="Dec",(K623/P623-1))," ")</f>
        <v>-0.000908265213442339</v>
      </c>
      <c r="S623" s="100" t="str">
        <f aca="false">IF(N623&gt;0,IF(O623="","-",IF(R623&lt;0%,"DEGROWTH","GROWTH")))</f>
        <v>DEGROWTH</v>
      </c>
      <c r="T623" s="69" t="n">
        <v>525</v>
      </c>
      <c r="U623" s="101" t="str">
        <f aca="false">IF(F623&lt;=$V$2,"jAN","")</f>
        <v>jAN</v>
      </c>
      <c r="V623" s="97" t="n">
        <v>525</v>
      </c>
      <c r="W623" s="102" t="n">
        <f aca="false">K623-V623</f>
        <v>25</v>
      </c>
      <c r="X623" s="103" t="n">
        <f aca="false">IFERROR(IF(U623="Jan",(K623/V623-1)),0)</f>
        <v>0.0476190476190477</v>
      </c>
      <c r="Y623" s="104" t="str">
        <f aca="false">IF(T623&gt;0,IF(U623="","-",IF(X623&lt;0%,"DEGROWTH","GROWTH")))</f>
        <v>GROWTH</v>
      </c>
      <c r="Z623" s="75" t="n">
        <v>0</v>
      </c>
      <c r="AA623" s="70"/>
      <c r="AB623" s="70" t="s">
        <v>134</v>
      </c>
      <c r="AC623" s="3"/>
    </row>
    <row r="624" customFormat="false" ht="14.25" hidden="false" customHeight="true" outlineLevel="0" collapsed="false">
      <c r="A624" s="70" t="s">
        <v>134</v>
      </c>
      <c r="B624" s="71" t="s">
        <v>69</v>
      </c>
      <c r="C624" s="72" t="s">
        <v>1728</v>
      </c>
      <c r="D624" s="72" t="n">
        <v>1000003282</v>
      </c>
      <c r="E624" s="72" t="s">
        <v>1729</v>
      </c>
      <c r="F624" s="74" t="n">
        <v>44951</v>
      </c>
      <c r="G624" s="67" t="str">
        <f aca="false">IF(I624&gt;0,"Targeted Dealer","-")</f>
        <v>Targeted Dealer</v>
      </c>
      <c r="H624" s="67"/>
      <c r="I624" s="68" t="n">
        <v>200</v>
      </c>
      <c r="J624" s="68" t="n">
        <f aca="false">I624/$J$1*($J$1-$E$1)</f>
        <v>200</v>
      </c>
      <c r="K624" s="69" t="n">
        <v>95</v>
      </c>
      <c r="L624" s="69" t="n">
        <f aca="false">I624-K624</f>
        <v>105</v>
      </c>
      <c r="M624" s="69" t="n">
        <f aca="false">IFERROR((K624/J624%),"-")</f>
        <v>47.5</v>
      </c>
      <c r="N624" s="97" t="n">
        <v>120</v>
      </c>
      <c r="O624" s="98" t="str">
        <f aca="false">IF(F624&lt;=$P$2,"DEC","")</f>
        <v>DEC</v>
      </c>
      <c r="P624" s="97" t="n">
        <v>120</v>
      </c>
      <c r="Q624" s="99" t="n">
        <f aca="false">K624-P624</f>
        <v>-25</v>
      </c>
      <c r="R624" s="98" t="n">
        <f aca="false">IFERROR(IF(O624="Dec",(K624/P624-1))," ")</f>
        <v>-0.208333333333333</v>
      </c>
      <c r="S624" s="100" t="str">
        <f aca="false">IF(N624&gt;0,IF(O624="","-",IF(R624&lt;0%,"DEGROWTH","GROWTH")))</f>
        <v>DEGROWTH</v>
      </c>
      <c r="T624" s="69" t="n">
        <v>0</v>
      </c>
      <c r="U624" s="101" t="str">
        <f aca="false">IF(F624&lt;=$V$2,"jAN","")</f>
        <v>jAN</v>
      </c>
      <c r="V624" s="97" t="n">
        <v>0</v>
      </c>
      <c r="W624" s="102" t="n">
        <f aca="false">K624-V624</f>
        <v>95</v>
      </c>
      <c r="X624" s="103" t="n">
        <f aca="false">IFERROR(IF(U624="Jan",(K624/V624-1)),0)</f>
        <v>0</v>
      </c>
      <c r="Y624" s="106" t="b">
        <f aca="false">IF(T624&gt;0,IF(U624="","-",IF(X624&lt;0%,"DEGROWTH","GROWTH")))</f>
        <v>0</v>
      </c>
      <c r="Z624" s="75" t="n">
        <v>0</v>
      </c>
      <c r="AA624" s="70"/>
      <c r="AB624" s="70" t="s">
        <v>134</v>
      </c>
      <c r="AC624" s="3"/>
    </row>
    <row r="625" customFormat="false" ht="14.25" hidden="false" customHeight="true" outlineLevel="0" collapsed="false">
      <c r="A625" s="70" t="s">
        <v>134</v>
      </c>
      <c r="B625" s="71" t="s">
        <v>69</v>
      </c>
      <c r="C625" s="72" t="s">
        <v>1730</v>
      </c>
      <c r="D625" s="72" t="n">
        <v>1000003292</v>
      </c>
      <c r="E625" s="72" t="s">
        <v>1731</v>
      </c>
      <c r="F625" s="74" t="n">
        <v>44953</v>
      </c>
      <c r="G625" s="67" t="str">
        <f aca="false">IF(I625&gt;0,"Targeted Dealer","-")</f>
        <v>Targeted Dealer</v>
      </c>
      <c r="H625" s="67"/>
      <c r="I625" s="68" t="n">
        <v>400</v>
      </c>
      <c r="J625" s="68" t="n">
        <f aca="false">I625/$J$1*($J$1-$E$1)</f>
        <v>400</v>
      </c>
      <c r="K625" s="69" t="n">
        <v>395</v>
      </c>
      <c r="L625" s="69" t="n">
        <f aca="false">I625-K625</f>
        <v>5</v>
      </c>
      <c r="M625" s="69" t="n">
        <f aca="false">IFERROR((K625/J625%),"-")</f>
        <v>98.75</v>
      </c>
      <c r="N625" s="97" t="n">
        <v>380.5</v>
      </c>
      <c r="O625" s="98" t="str">
        <f aca="false">IF(F625&lt;=$P$2,"DEC","")</f>
        <v>DEC</v>
      </c>
      <c r="P625" s="97" t="n">
        <v>380.5</v>
      </c>
      <c r="Q625" s="99" t="n">
        <f aca="false">K625-P625</f>
        <v>14.5</v>
      </c>
      <c r="R625" s="98" t="n">
        <f aca="false">IFERROR(IF(O625="Dec",(K625/P625-1))," ")</f>
        <v>0.038107752956636</v>
      </c>
      <c r="S625" s="100" t="str">
        <f aca="false">IF(N625&gt;0,IF(O625="","-",IF(R625&lt;0%,"DEGROWTH","GROWTH")))</f>
        <v>GROWTH</v>
      </c>
      <c r="T625" s="69" t="n">
        <v>0</v>
      </c>
      <c r="U625" s="101" t="str">
        <f aca="false">IF(F625&lt;=$V$2,"jAN","")</f>
        <v>jAN</v>
      </c>
      <c r="V625" s="97" t="n">
        <v>0</v>
      </c>
      <c r="W625" s="102" t="n">
        <f aca="false">K625-V625</f>
        <v>395</v>
      </c>
      <c r="X625" s="103" t="n">
        <f aca="false">IFERROR(IF(U625="Jan",(K625/V625-1)),0)</f>
        <v>0</v>
      </c>
      <c r="Y625" s="106" t="b">
        <f aca="false">IF(T625&gt;0,IF(U625="","-",IF(X625&lt;0%,"DEGROWTH","GROWTH")))</f>
        <v>0</v>
      </c>
      <c r="Z625" s="75" t="n">
        <v>0</v>
      </c>
      <c r="AA625" s="70"/>
      <c r="AB625" s="70" t="s">
        <v>134</v>
      </c>
      <c r="AC625" s="3"/>
    </row>
    <row r="626" customFormat="false" ht="14.25" hidden="false" customHeight="true" outlineLevel="0" collapsed="false">
      <c r="A626" s="70" t="s">
        <v>134</v>
      </c>
      <c r="B626" s="71" t="s">
        <v>65</v>
      </c>
      <c r="C626" s="72" t="s">
        <v>1732</v>
      </c>
      <c r="D626" s="72" t="n">
        <v>1000003344</v>
      </c>
      <c r="E626" s="72" t="s">
        <v>738</v>
      </c>
      <c r="F626" s="74" t="n">
        <v>44971</v>
      </c>
      <c r="G626" s="67" t="str">
        <f aca="false">IF(I626&gt;0,"Targeted Dealer","-")</f>
        <v>Targeted Dealer</v>
      </c>
      <c r="H626" s="67"/>
      <c r="I626" s="68" t="n">
        <v>50</v>
      </c>
      <c r="J626" s="68" t="n">
        <f aca="false">I626/$J$1*($J$1-$E$1)</f>
        <v>50</v>
      </c>
      <c r="K626" s="69" t="n">
        <v>50</v>
      </c>
      <c r="L626" s="69" t="n">
        <f aca="false">I626-K626</f>
        <v>0</v>
      </c>
      <c r="M626" s="69" t="n">
        <f aca="false">IFERROR((K626/J626%),"-")</f>
        <v>100</v>
      </c>
      <c r="N626" s="97" t="n">
        <v>25</v>
      </c>
      <c r="O626" s="98" t="str">
        <f aca="false">IF(F626&lt;=$P$2,"DEC","")</f>
        <v>DEC</v>
      </c>
      <c r="P626" s="97" t="n">
        <v>25</v>
      </c>
      <c r="Q626" s="99" t="n">
        <f aca="false">K626-P626</f>
        <v>25</v>
      </c>
      <c r="R626" s="98" t="n">
        <f aca="false">IFERROR(IF(O626="Dec",(K626/P626-1))," ")</f>
        <v>1</v>
      </c>
      <c r="S626" s="100" t="str">
        <f aca="false">IF(N626&gt;0,IF(O626="","-",IF(R626&lt;0%,"DEGROWTH","GROWTH")))</f>
        <v>GROWTH</v>
      </c>
      <c r="T626" s="69" t="n">
        <v>100</v>
      </c>
      <c r="U626" s="101" t="str">
        <f aca="false">IF(F626&lt;=$V$2,"jAN","")</f>
        <v>jAN</v>
      </c>
      <c r="V626" s="97" t="n">
        <v>100</v>
      </c>
      <c r="W626" s="102" t="n">
        <f aca="false">K626-V626</f>
        <v>-50</v>
      </c>
      <c r="X626" s="103" t="n">
        <f aca="false">IFERROR(IF(U626="Jan",(K626/V626-1)),0)</f>
        <v>-0.5</v>
      </c>
      <c r="Y626" s="104" t="str">
        <f aca="false">IF(T626&gt;0,IF(U626="","-",IF(X626&lt;0%,"DEGROWTH","GROWTH")))</f>
        <v>DEGROWTH</v>
      </c>
      <c r="Z626" s="75" t="n">
        <v>0</v>
      </c>
      <c r="AA626" s="70"/>
      <c r="AB626" s="70" t="s">
        <v>134</v>
      </c>
      <c r="AC626" s="3"/>
    </row>
    <row r="627" customFormat="false" ht="14.25" hidden="false" customHeight="true" outlineLevel="0" collapsed="false">
      <c r="A627" s="70" t="s">
        <v>134</v>
      </c>
      <c r="B627" s="71" t="s">
        <v>65</v>
      </c>
      <c r="C627" s="72" t="s">
        <v>1733</v>
      </c>
      <c r="D627" s="72" t="n">
        <v>1000003366</v>
      </c>
      <c r="E627" s="72" t="s">
        <v>1734</v>
      </c>
      <c r="F627" s="74" t="n">
        <v>44975</v>
      </c>
      <c r="G627" s="67" t="str">
        <f aca="false">IF(I627&gt;0,"Targeted Dealer","-")</f>
        <v>Targeted Dealer</v>
      </c>
      <c r="H627" s="67"/>
      <c r="I627" s="68" t="n">
        <v>300</v>
      </c>
      <c r="J627" s="68" t="n">
        <f aca="false">I627/$J$1*($J$1-$E$1)</f>
        <v>300</v>
      </c>
      <c r="K627" s="69" t="n">
        <v>335</v>
      </c>
      <c r="L627" s="69" t="n">
        <f aca="false">I627-K627</f>
        <v>-35</v>
      </c>
      <c r="M627" s="69" t="n">
        <f aca="false">IFERROR((K627/J627%),"-")</f>
        <v>111.666666666667</v>
      </c>
      <c r="N627" s="97" t="n">
        <v>235</v>
      </c>
      <c r="O627" s="98" t="str">
        <f aca="false">IF(F627&lt;=$P$2,"DEC","")</f>
        <v>DEC</v>
      </c>
      <c r="P627" s="97" t="n">
        <v>235</v>
      </c>
      <c r="Q627" s="99" t="n">
        <f aca="false">K627-P627</f>
        <v>100</v>
      </c>
      <c r="R627" s="98" t="n">
        <f aca="false">IFERROR(IF(O627="Dec",(K627/P627-1))," ")</f>
        <v>0.425531914893617</v>
      </c>
      <c r="S627" s="100" t="str">
        <f aca="false">IF(N627&gt;0,IF(O627="","-",IF(R627&lt;0%,"DEGROWTH","GROWTH")))</f>
        <v>GROWTH</v>
      </c>
      <c r="T627" s="69" t="n">
        <v>301</v>
      </c>
      <c r="U627" s="101" t="str">
        <f aca="false">IF(F627&lt;=$V$2,"jAN","")</f>
        <v>jAN</v>
      </c>
      <c r="V627" s="97" t="n">
        <v>301</v>
      </c>
      <c r="W627" s="102" t="n">
        <f aca="false">K627-V627</f>
        <v>34</v>
      </c>
      <c r="X627" s="103" t="n">
        <f aca="false">IFERROR(IF(U627="Jan",(K627/V627-1)),0)</f>
        <v>0.112956810631229</v>
      </c>
      <c r="Y627" s="104" t="str">
        <f aca="false">IF(T627&gt;0,IF(U627="","-",IF(X627&lt;0%,"DEGROWTH","GROWTH")))</f>
        <v>GROWTH</v>
      </c>
      <c r="Z627" s="75" t="n">
        <v>0</v>
      </c>
      <c r="AA627" s="70"/>
      <c r="AB627" s="70" t="s">
        <v>134</v>
      </c>
      <c r="AC627" s="3"/>
    </row>
    <row r="628" customFormat="false" ht="14.25" hidden="false" customHeight="true" outlineLevel="0" collapsed="false">
      <c r="A628" s="70" t="s">
        <v>134</v>
      </c>
      <c r="B628" s="71" t="s">
        <v>65</v>
      </c>
      <c r="C628" s="72" t="s">
        <v>1735</v>
      </c>
      <c r="D628" s="72" t="n">
        <v>1000003393</v>
      </c>
      <c r="E628" s="72" t="s">
        <v>1736</v>
      </c>
      <c r="F628" s="74" t="n">
        <v>44985</v>
      </c>
      <c r="G628" s="67" t="str">
        <f aca="false">IF(I628&gt;0,"Targeted Dealer","-")</f>
        <v>Targeted Dealer</v>
      </c>
      <c r="H628" s="67"/>
      <c r="I628" s="68" t="n">
        <v>200</v>
      </c>
      <c r="J628" s="68" t="n">
        <f aca="false">I628/$J$1*($J$1-$E$1)</f>
        <v>200</v>
      </c>
      <c r="K628" s="69" t="n">
        <v>160</v>
      </c>
      <c r="L628" s="69" t="n">
        <f aca="false">I628-K628</f>
        <v>40</v>
      </c>
      <c r="M628" s="69" t="n">
        <f aca="false">IFERROR((K628/J628%),"-")</f>
        <v>80</v>
      </c>
      <c r="N628" s="97" t="n">
        <v>160</v>
      </c>
      <c r="O628" s="98" t="str">
        <f aca="false">IF(F628&lt;=$P$2,"DEC","")</f>
        <v>DEC</v>
      </c>
      <c r="P628" s="97" t="n">
        <v>160</v>
      </c>
      <c r="Q628" s="99" t="n">
        <f aca="false">K628-P628</f>
        <v>0</v>
      </c>
      <c r="R628" s="98" t="n">
        <f aca="false">IFERROR(IF(O628="Dec",(K628/P628-1))," ")</f>
        <v>0</v>
      </c>
      <c r="S628" s="100" t="str">
        <f aca="false">IF(N628&gt;0,IF(O628="","-",IF(R628&lt;0%,"DEGROWTH","GROWTH")))</f>
        <v>GROWTH</v>
      </c>
      <c r="T628" s="69" t="n">
        <v>200</v>
      </c>
      <c r="U628" s="101" t="str">
        <f aca="false">IF(F628&lt;=$V$2,"jAN","")</f>
        <v>jAN</v>
      </c>
      <c r="V628" s="97" t="n">
        <v>200</v>
      </c>
      <c r="W628" s="102" t="n">
        <f aca="false">K628-V628</f>
        <v>-40</v>
      </c>
      <c r="X628" s="103" t="n">
        <f aca="false">IFERROR(IF(U628="Jan",(K628/V628-1)),0)</f>
        <v>-0.2</v>
      </c>
      <c r="Y628" s="104" t="str">
        <f aca="false">IF(T628&gt;0,IF(U628="","-",IF(X628&lt;0%,"DEGROWTH","GROWTH")))</f>
        <v>DEGROWTH</v>
      </c>
      <c r="Z628" s="75" t="n">
        <v>0</v>
      </c>
      <c r="AA628" s="70"/>
      <c r="AB628" s="70" t="s">
        <v>134</v>
      </c>
      <c r="AC628" s="3"/>
    </row>
    <row r="629" customFormat="false" ht="14.25" hidden="false" customHeight="true" outlineLevel="0" collapsed="false">
      <c r="A629" s="70" t="s">
        <v>134</v>
      </c>
      <c r="B629" s="71" t="s">
        <v>65</v>
      </c>
      <c r="C629" s="72" t="s">
        <v>1737</v>
      </c>
      <c r="D629" s="72" t="n">
        <v>1000003399</v>
      </c>
      <c r="E629" s="72" t="s">
        <v>1738</v>
      </c>
      <c r="F629" s="74" t="n">
        <v>44985</v>
      </c>
      <c r="G629" s="67" t="str">
        <f aca="false">IF(I629&gt;0,"Targeted Dealer","-")</f>
        <v>Targeted Dealer</v>
      </c>
      <c r="H629" s="67"/>
      <c r="I629" s="68" t="n">
        <v>300</v>
      </c>
      <c r="J629" s="68" t="n">
        <f aca="false">I629/$J$1*($J$1-$E$1)</f>
        <v>300</v>
      </c>
      <c r="K629" s="69" t="n">
        <v>305</v>
      </c>
      <c r="L629" s="69" t="n">
        <f aca="false">I629-K629</f>
        <v>-5</v>
      </c>
      <c r="M629" s="69" t="n">
        <f aca="false">IFERROR((K629/J629%),"-")</f>
        <v>101.666666666667</v>
      </c>
      <c r="N629" s="97" t="n">
        <v>224.5</v>
      </c>
      <c r="O629" s="98" t="str">
        <f aca="false">IF(F629&lt;=$P$2,"DEC","")</f>
        <v>DEC</v>
      </c>
      <c r="P629" s="97" t="n">
        <v>224.5</v>
      </c>
      <c r="Q629" s="99" t="n">
        <f aca="false">K629-P629</f>
        <v>80.5</v>
      </c>
      <c r="R629" s="98" t="n">
        <f aca="false">IFERROR(IF(O629="Dec",(K629/P629-1))," ")</f>
        <v>0.358574610244989</v>
      </c>
      <c r="S629" s="100" t="str">
        <f aca="false">IF(N629&gt;0,IF(O629="","-",IF(R629&lt;0%,"DEGROWTH","GROWTH")))</f>
        <v>GROWTH</v>
      </c>
      <c r="T629" s="69" t="n">
        <v>330</v>
      </c>
      <c r="U629" s="101" t="str">
        <f aca="false">IF(F629&lt;=$V$2,"jAN","")</f>
        <v>jAN</v>
      </c>
      <c r="V629" s="97" t="n">
        <v>330</v>
      </c>
      <c r="W629" s="102" t="n">
        <f aca="false">K629-V629</f>
        <v>-25</v>
      </c>
      <c r="X629" s="103" t="n">
        <f aca="false">IFERROR(IF(U629="Jan",(K629/V629-1)),0)</f>
        <v>-0.0757575757575758</v>
      </c>
      <c r="Y629" s="104" t="str">
        <f aca="false">IF(T629&gt;0,IF(U629="","-",IF(X629&lt;0%,"DEGROWTH","GROWTH")))</f>
        <v>DEGROWTH</v>
      </c>
      <c r="Z629" s="75" t="n">
        <v>0</v>
      </c>
      <c r="AA629" s="70"/>
      <c r="AB629" s="70" t="s">
        <v>134</v>
      </c>
      <c r="AC629" s="3"/>
    </row>
    <row r="630" customFormat="false" ht="14.25" hidden="false" customHeight="true" outlineLevel="0" collapsed="false">
      <c r="A630" s="70" t="s">
        <v>134</v>
      </c>
      <c r="B630" s="71" t="s">
        <v>65</v>
      </c>
      <c r="C630" s="72" t="s">
        <v>1739</v>
      </c>
      <c r="D630" s="72" t="n">
        <v>1000003415</v>
      </c>
      <c r="E630" s="72" t="s">
        <v>1740</v>
      </c>
      <c r="F630" s="74" t="n">
        <v>44989</v>
      </c>
      <c r="G630" s="67" t="str">
        <f aca="false">IF(I630&gt;0,"Targeted Dealer","-")</f>
        <v>Targeted Dealer</v>
      </c>
      <c r="H630" s="67"/>
      <c r="I630" s="68" t="n">
        <v>150</v>
      </c>
      <c r="J630" s="68" t="n">
        <f aca="false">I630/$J$1*($J$1-$E$1)</f>
        <v>150</v>
      </c>
      <c r="K630" s="69" t="n">
        <v>75</v>
      </c>
      <c r="L630" s="69" t="n">
        <f aca="false">I630-K630</f>
        <v>75</v>
      </c>
      <c r="M630" s="69" t="n">
        <f aca="false">IFERROR((K630/J630%),"-")</f>
        <v>50</v>
      </c>
      <c r="N630" s="97" t="n">
        <v>110</v>
      </c>
      <c r="O630" s="98" t="str">
        <f aca="false">IF(F630&lt;=$P$2,"DEC","")</f>
        <v>DEC</v>
      </c>
      <c r="P630" s="97" t="n">
        <v>110</v>
      </c>
      <c r="Q630" s="99" t="n">
        <f aca="false">K630-P630</f>
        <v>-35</v>
      </c>
      <c r="R630" s="98" t="n">
        <f aca="false">IFERROR(IF(O630="Dec",(K630/P630-1))," ")</f>
        <v>-0.318181818181818</v>
      </c>
      <c r="S630" s="100" t="str">
        <f aca="false">IF(N630&gt;0,IF(O630="","-",IF(R630&lt;0%,"DEGROWTH","GROWTH")))</f>
        <v>DEGROWTH</v>
      </c>
      <c r="T630" s="69" t="n">
        <v>175</v>
      </c>
      <c r="U630" s="101" t="str">
        <f aca="false">IF(F630&lt;=$V$2,"jAN","")</f>
        <v>jAN</v>
      </c>
      <c r="V630" s="97" t="n">
        <v>175</v>
      </c>
      <c r="W630" s="102" t="n">
        <f aca="false">K630-V630</f>
        <v>-100</v>
      </c>
      <c r="X630" s="103" t="n">
        <f aca="false">IFERROR(IF(U630="Jan",(K630/V630-1)),0)</f>
        <v>-0.571428571428571</v>
      </c>
      <c r="Y630" s="104" t="str">
        <f aca="false">IF(T630&gt;0,IF(U630="","-",IF(X630&lt;0%,"DEGROWTH","GROWTH")))</f>
        <v>DEGROWTH</v>
      </c>
      <c r="Z630" s="75" t="n">
        <v>0</v>
      </c>
      <c r="AA630" s="70"/>
      <c r="AB630" s="70" t="s">
        <v>134</v>
      </c>
      <c r="AC630" s="3"/>
    </row>
    <row r="631" customFormat="false" ht="14.25" hidden="false" customHeight="true" outlineLevel="0" collapsed="false">
      <c r="A631" s="70" t="s">
        <v>134</v>
      </c>
      <c r="B631" s="71" t="s">
        <v>69</v>
      </c>
      <c r="C631" s="72" t="s">
        <v>1741</v>
      </c>
      <c r="D631" s="72" t="n">
        <v>1000003454</v>
      </c>
      <c r="E631" s="72" t="s">
        <v>1742</v>
      </c>
      <c r="F631" s="74" t="n">
        <v>45012</v>
      </c>
      <c r="G631" s="67" t="str">
        <f aca="false">IF(I631&gt;0,"Targeted Dealer","-")</f>
        <v>Targeted Dealer</v>
      </c>
      <c r="H631" s="67"/>
      <c r="I631" s="68" t="n">
        <v>100</v>
      </c>
      <c r="J631" s="68" t="n">
        <f aca="false">I631/$J$1*($J$1-$E$1)</f>
        <v>100</v>
      </c>
      <c r="K631" s="69" t="n">
        <v>66</v>
      </c>
      <c r="L631" s="69" t="n">
        <f aca="false">I631-K631</f>
        <v>34</v>
      </c>
      <c r="M631" s="69" t="n">
        <f aca="false">IFERROR((K631/J631%),"-")</f>
        <v>66</v>
      </c>
      <c r="N631" s="97" t="n">
        <v>106</v>
      </c>
      <c r="O631" s="98" t="str">
        <f aca="false">IF(F631&lt;=$P$2,"DEC","")</f>
        <v>DEC</v>
      </c>
      <c r="P631" s="97" t="n">
        <v>106</v>
      </c>
      <c r="Q631" s="99" t="n">
        <f aca="false">K631-P631</f>
        <v>-40</v>
      </c>
      <c r="R631" s="98" t="n">
        <f aca="false">IFERROR(IF(O631="Dec",(K631/P631-1))," ")</f>
        <v>-0.377358490566038</v>
      </c>
      <c r="S631" s="100" t="str">
        <f aca="false">IF(N631&gt;0,IF(O631="","-",IF(R631&lt;0%,"DEGROWTH","GROWTH")))</f>
        <v>DEGROWTH</v>
      </c>
      <c r="T631" s="69" t="n">
        <v>0</v>
      </c>
      <c r="U631" s="101" t="str">
        <f aca="false">IF(F631&lt;=$V$2,"jAN","")</f>
        <v>jAN</v>
      </c>
      <c r="V631" s="97" t="n">
        <v>0</v>
      </c>
      <c r="W631" s="102" t="n">
        <f aca="false">K631-V631</f>
        <v>66</v>
      </c>
      <c r="X631" s="103" t="n">
        <f aca="false">IFERROR(IF(U631="Jan",(K631/V631-1)),0)</f>
        <v>0</v>
      </c>
      <c r="Y631" s="106" t="b">
        <f aca="false">IF(T631&gt;0,IF(U631="","-",IF(X631&lt;0%,"DEGROWTH","GROWTH")))</f>
        <v>0</v>
      </c>
      <c r="Z631" s="75" t="n">
        <v>0</v>
      </c>
      <c r="AA631" s="70"/>
      <c r="AB631" s="70" t="s">
        <v>134</v>
      </c>
      <c r="AC631" s="3"/>
    </row>
    <row r="632" customFormat="false" ht="14.25" hidden="false" customHeight="true" outlineLevel="0" collapsed="false">
      <c r="A632" s="70" t="s">
        <v>134</v>
      </c>
      <c r="B632" s="71" t="s">
        <v>65</v>
      </c>
      <c r="C632" s="72" t="s">
        <v>1743</v>
      </c>
      <c r="D632" s="72" t="n">
        <v>1000003586</v>
      </c>
      <c r="E632" s="72" t="s">
        <v>1744</v>
      </c>
      <c r="F632" s="74" t="n">
        <v>45084</v>
      </c>
      <c r="G632" s="67" t="str">
        <f aca="false">IF(I632&gt;0,"Targeted Dealer","-")</f>
        <v>Targeted Dealer</v>
      </c>
      <c r="H632" s="67"/>
      <c r="I632" s="68" t="n">
        <v>125</v>
      </c>
      <c r="J632" s="68" t="n">
        <f aca="false">I632/$J$1*($J$1-$E$1)</f>
        <v>125</v>
      </c>
      <c r="K632" s="69" t="n">
        <v>95</v>
      </c>
      <c r="L632" s="69" t="n">
        <f aca="false">I632-K632</f>
        <v>30</v>
      </c>
      <c r="M632" s="69" t="n">
        <f aca="false">IFERROR((K632/J632%),"-")</f>
        <v>76</v>
      </c>
      <c r="N632" s="97" t="n">
        <v>145</v>
      </c>
      <c r="O632" s="98" t="str">
        <f aca="false">IF(F632&lt;=$P$2,"DEC","")</f>
        <v>DEC</v>
      </c>
      <c r="P632" s="97" t="n">
        <v>145</v>
      </c>
      <c r="Q632" s="99" t="n">
        <f aca="false">K632-P632</f>
        <v>-50</v>
      </c>
      <c r="R632" s="98" t="n">
        <f aca="false">IFERROR(IF(O632="Dec",(K632/P632-1))," ")</f>
        <v>-0.344827586206897</v>
      </c>
      <c r="S632" s="100" t="str">
        <f aca="false">IF(N632&gt;0,IF(O632="","-",IF(R632&lt;0%,"DEGROWTH","GROWTH")))</f>
        <v>DEGROWTH</v>
      </c>
      <c r="T632" s="69" t="n">
        <v>125</v>
      </c>
      <c r="U632" s="101" t="str">
        <f aca="false">IF(F632&lt;=$V$2,"jAN","")</f>
        <v>jAN</v>
      </c>
      <c r="V632" s="97" t="n">
        <v>125</v>
      </c>
      <c r="W632" s="102" t="n">
        <f aca="false">K632-V632</f>
        <v>-30</v>
      </c>
      <c r="X632" s="103" t="n">
        <f aca="false">IFERROR(IF(U632="Jan",(K632/V632-1)),0)</f>
        <v>-0.24</v>
      </c>
      <c r="Y632" s="104" t="str">
        <f aca="false">IF(T632&gt;0,IF(U632="","-",IF(X632&lt;0%,"DEGROWTH","GROWTH")))</f>
        <v>DEGROWTH</v>
      </c>
      <c r="Z632" s="75" t="n">
        <v>0</v>
      </c>
      <c r="AA632" s="70"/>
      <c r="AB632" s="70" t="s">
        <v>134</v>
      </c>
      <c r="AC632" s="3"/>
    </row>
    <row r="633" customFormat="false" ht="14.25" hidden="false" customHeight="true" outlineLevel="0" collapsed="false">
      <c r="A633" s="70" t="s">
        <v>134</v>
      </c>
      <c r="B633" s="71" t="s">
        <v>69</v>
      </c>
      <c r="C633" s="72" t="s">
        <v>1745</v>
      </c>
      <c r="D633" s="72" t="n">
        <v>1000003597</v>
      </c>
      <c r="E633" s="72" t="s">
        <v>1746</v>
      </c>
      <c r="F633" s="74" t="n">
        <v>45093</v>
      </c>
      <c r="G633" s="67" t="str">
        <f aca="false">IF(I633&gt;0,"Targeted Dealer","-")</f>
        <v>Targeted Dealer</v>
      </c>
      <c r="H633" s="67"/>
      <c r="I633" s="68" t="n">
        <v>150</v>
      </c>
      <c r="J633" s="68" t="n">
        <f aca="false">I633/$J$1*($J$1-$E$1)</f>
        <v>150</v>
      </c>
      <c r="K633" s="69" t="n">
        <v>92</v>
      </c>
      <c r="L633" s="69" t="n">
        <f aca="false">I633-K633</f>
        <v>58</v>
      </c>
      <c r="M633" s="69" t="n">
        <f aca="false">IFERROR((K633/J633%),"-")</f>
        <v>61.3333333333333</v>
      </c>
      <c r="N633" s="97" t="n">
        <v>104.5</v>
      </c>
      <c r="O633" s="98" t="str">
        <f aca="false">IF(F633&lt;=$P$2,"DEC","")</f>
        <v>DEC</v>
      </c>
      <c r="P633" s="97" t="n">
        <v>104.5</v>
      </c>
      <c r="Q633" s="99" t="n">
        <f aca="false">K633-P633</f>
        <v>-12.5</v>
      </c>
      <c r="R633" s="98" t="n">
        <f aca="false">IFERROR(IF(O633="Dec",(K633/P633-1))," ")</f>
        <v>-0.119617224880383</v>
      </c>
      <c r="S633" s="100" t="str">
        <f aca="false">IF(N633&gt;0,IF(O633="","-",IF(R633&lt;0%,"DEGROWTH","GROWTH")))</f>
        <v>DEGROWTH</v>
      </c>
      <c r="T633" s="69" t="n">
        <v>0</v>
      </c>
      <c r="U633" s="101" t="str">
        <f aca="false">IF(F633&lt;=$V$2,"jAN","")</f>
        <v>jAN</v>
      </c>
      <c r="V633" s="97" t="n">
        <v>0</v>
      </c>
      <c r="W633" s="102" t="n">
        <f aca="false">K633-V633</f>
        <v>92</v>
      </c>
      <c r="X633" s="103" t="n">
        <f aca="false">IFERROR(IF(U633="Jan",(K633/V633-1)),0)</f>
        <v>0</v>
      </c>
      <c r="Y633" s="106" t="b">
        <f aca="false">IF(T633&gt;0,IF(U633="","-",IF(X633&lt;0%,"DEGROWTH","GROWTH")))</f>
        <v>0</v>
      </c>
      <c r="Z633" s="75" t="n">
        <v>0</v>
      </c>
      <c r="AA633" s="70"/>
      <c r="AB633" s="70" t="s">
        <v>134</v>
      </c>
      <c r="AC633" s="3"/>
    </row>
    <row r="634" customFormat="false" ht="14.25" hidden="false" customHeight="true" outlineLevel="0" collapsed="false">
      <c r="A634" s="70" t="s">
        <v>134</v>
      </c>
      <c r="B634" s="71" t="s">
        <v>69</v>
      </c>
      <c r="C634" s="72" t="s">
        <v>282</v>
      </c>
      <c r="D634" s="72" t="n">
        <v>1000003637</v>
      </c>
      <c r="E634" s="72" t="s">
        <v>283</v>
      </c>
      <c r="F634" s="74" t="n">
        <v>45133</v>
      </c>
      <c r="G634" s="67" t="str">
        <f aca="false">IF(I634&gt;0,"Targeted Dealer","-")</f>
        <v>Targeted Dealer</v>
      </c>
      <c r="H634" s="67"/>
      <c r="I634" s="68" t="n">
        <v>90</v>
      </c>
      <c r="J634" s="68" t="n">
        <f aca="false">I634/$J$1*($J$1-$E$1)</f>
        <v>90</v>
      </c>
      <c r="K634" s="69" t="n">
        <v>25</v>
      </c>
      <c r="L634" s="69" t="n">
        <f aca="false">I634-K634</f>
        <v>65</v>
      </c>
      <c r="M634" s="69" t="n">
        <f aca="false">IFERROR((K634/J634%),"-")</f>
        <v>27.7777777777778</v>
      </c>
      <c r="N634" s="97" t="n">
        <v>0</v>
      </c>
      <c r="O634" s="98" t="str">
        <f aca="false">IF(F634&lt;=$P$2,"DEC","")</f>
        <v>DEC</v>
      </c>
      <c r="P634" s="97" t="n">
        <v>0</v>
      </c>
      <c r="Q634" s="99" t="n">
        <f aca="false">K634-P634</f>
        <v>25</v>
      </c>
      <c r="R634" s="98" t="str">
        <f aca="false">IFERROR(IF(O634="Dec",(K634/P634-1))," ")</f>
        <v> </v>
      </c>
      <c r="S634" s="105" t="b">
        <f aca="false">IF(N634&gt;0,IF(O634="","-",IF(R634&lt;0%,"DEGROWTH","GROWTH")))</f>
        <v>0</v>
      </c>
      <c r="T634" s="69" t="n">
        <v>0</v>
      </c>
      <c r="U634" s="101" t="str">
        <f aca="false">IF(F634&lt;=$V$2,"jAN","")</f>
        <v>jAN</v>
      </c>
      <c r="V634" s="97" t="n">
        <v>0</v>
      </c>
      <c r="W634" s="102" t="n">
        <f aca="false">K634-V634</f>
        <v>25</v>
      </c>
      <c r="X634" s="103" t="n">
        <f aca="false">IFERROR(IF(U634="Jan",(K634/V634-1)),0)</f>
        <v>0</v>
      </c>
      <c r="Y634" s="106" t="b">
        <f aca="false">IF(T634&gt;0,IF(U634="","-",IF(X634&lt;0%,"DEGROWTH","GROWTH")))</f>
        <v>0</v>
      </c>
      <c r="Z634" s="75" t="n">
        <v>1</v>
      </c>
      <c r="AA634" s="70"/>
      <c r="AB634" s="70" t="s">
        <v>134</v>
      </c>
      <c r="AC634" s="3"/>
    </row>
    <row r="635" customFormat="false" ht="14.25" hidden="false" customHeight="true" outlineLevel="0" collapsed="false">
      <c r="A635" s="70" t="s">
        <v>134</v>
      </c>
      <c r="B635" s="71" t="s">
        <v>65</v>
      </c>
      <c r="C635" s="72" t="s">
        <v>1747</v>
      </c>
      <c r="D635" s="72" t="n">
        <v>1000003713</v>
      </c>
      <c r="E635" s="72" t="s">
        <v>1748</v>
      </c>
      <c r="F635" s="74" t="n">
        <v>45177</v>
      </c>
      <c r="G635" s="67" t="str">
        <f aca="false">IF(I635&gt;0,"Targeted Dealer","-")</f>
        <v>Targeted Dealer</v>
      </c>
      <c r="H635" s="67"/>
      <c r="I635" s="68" t="n">
        <v>100</v>
      </c>
      <c r="J635" s="68" t="n">
        <f aca="false">I635/$J$1*($J$1-$E$1)</f>
        <v>100</v>
      </c>
      <c r="K635" s="69" t="n">
        <v>50</v>
      </c>
      <c r="L635" s="69" t="n">
        <f aca="false">I635-K635</f>
        <v>50</v>
      </c>
      <c r="M635" s="69" t="n">
        <f aca="false">IFERROR((K635/J635%),"-")</f>
        <v>50</v>
      </c>
      <c r="N635" s="97" t="n">
        <v>100</v>
      </c>
      <c r="O635" s="98" t="str">
        <f aca="false">IF(F635&lt;=$P$2,"DEC","")</f>
        <v>DEC</v>
      </c>
      <c r="P635" s="97" t="n">
        <v>100</v>
      </c>
      <c r="Q635" s="99" t="n">
        <f aca="false">K635-P635</f>
        <v>-50</v>
      </c>
      <c r="R635" s="98" t="n">
        <f aca="false">IFERROR(IF(O635="Dec",(K635/P635-1))," ")</f>
        <v>-0.5</v>
      </c>
      <c r="S635" s="100" t="str">
        <f aca="false">IF(N635&gt;0,IF(O635="","-",IF(R635&lt;0%,"DEGROWTH","GROWTH")))</f>
        <v>DEGROWTH</v>
      </c>
      <c r="T635" s="69" t="n">
        <v>125</v>
      </c>
      <c r="U635" s="101" t="str">
        <f aca="false">IF(F635&lt;=$V$2,"jAN","")</f>
        <v>jAN</v>
      </c>
      <c r="V635" s="97" t="n">
        <v>125</v>
      </c>
      <c r="W635" s="102" t="n">
        <f aca="false">K635-V635</f>
        <v>-75</v>
      </c>
      <c r="X635" s="103" t="n">
        <f aca="false">IFERROR(IF(U635="Jan",(K635/V635-1)),0)</f>
        <v>-0.6</v>
      </c>
      <c r="Y635" s="104" t="str">
        <f aca="false">IF(T635&gt;0,IF(U635="","-",IF(X635&lt;0%,"DEGROWTH","GROWTH")))</f>
        <v>DEGROWTH</v>
      </c>
      <c r="Z635" s="75" t="n">
        <v>0</v>
      </c>
      <c r="AA635" s="70"/>
      <c r="AB635" s="70" t="s">
        <v>134</v>
      </c>
      <c r="AC635" s="3"/>
    </row>
    <row r="636" customFormat="false" ht="14.25" hidden="false" customHeight="true" outlineLevel="0" collapsed="false">
      <c r="A636" s="70" t="s">
        <v>134</v>
      </c>
      <c r="B636" s="71" t="s">
        <v>65</v>
      </c>
      <c r="C636" s="72" t="s">
        <v>1749</v>
      </c>
      <c r="D636" s="72" t="n">
        <v>1000003725</v>
      </c>
      <c r="E636" s="72" t="s">
        <v>1750</v>
      </c>
      <c r="F636" s="74" t="n">
        <v>45209</v>
      </c>
      <c r="G636" s="67" t="str">
        <f aca="false">IF(I636&gt;0,"Targeted Dealer","-")</f>
        <v>Targeted Dealer</v>
      </c>
      <c r="H636" s="67"/>
      <c r="I636" s="68" t="n">
        <v>1000</v>
      </c>
      <c r="J636" s="68" t="n">
        <f aca="false">I636/$J$1*($J$1-$E$1)</f>
        <v>1000</v>
      </c>
      <c r="K636" s="69" t="n">
        <v>855</v>
      </c>
      <c r="L636" s="69" t="n">
        <f aca="false">I636-K636</f>
        <v>145</v>
      </c>
      <c r="M636" s="69" t="n">
        <f aca="false">IFERROR((K636/J636%),"-")</f>
        <v>85.5</v>
      </c>
      <c r="N636" s="97" t="n">
        <v>670</v>
      </c>
      <c r="O636" s="98" t="str">
        <f aca="false">IF(F636&lt;=$P$2,"DEC","")</f>
        <v>DEC</v>
      </c>
      <c r="P636" s="97" t="n">
        <v>670</v>
      </c>
      <c r="Q636" s="99" t="n">
        <f aca="false">K636-P636</f>
        <v>185</v>
      </c>
      <c r="R636" s="98" t="n">
        <f aca="false">IFERROR(IF(O636="Dec",(K636/P636-1))," ")</f>
        <v>0.276119402985075</v>
      </c>
      <c r="S636" s="100" t="str">
        <f aca="false">IF(N636&gt;0,IF(O636="","-",IF(R636&lt;0%,"DEGROWTH","GROWTH")))</f>
        <v>GROWTH</v>
      </c>
      <c r="T636" s="69" t="n">
        <v>1000</v>
      </c>
      <c r="U636" s="101" t="str">
        <f aca="false">IF(F636&lt;=$V$2,"jAN","")</f>
        <v>jAN</v>
      </c>
      <c r="V636" s="97" t="n">
        <v>1000</v>
      </c>
      <c r="W636" s="102" t="n">
        <f aca="false">K636-V636</f>
        <v>-145</v>
      </c>
      <c r="X636" s="103" t="n">
        <f aca="false">IFERROR(IF(U636="Jan",(K636/V636-1)),0)</f>
        <v>-0.145</v>
      </c>
      <c r="Y636" s="104" t="str">
        <f aca="false">IF(T636&gt;0,IF(U636="","-",IF(X636&lt;0%,"DEGROWTH","GROWTH")))</f>
        <v>DEGROWTH</v>
      </c>
      <c r="Z636" s="75" t="n">
        <v>0</v>
      </c>
      <c r="AA636" s="70"/>
      <c r="AB636" s="70" t="s">
        <v>134</v>
      </c>
      <c r="AC636" s="3"/>
    </row>
    <row r="637" customFormat="false" ht="14.25" hidden="false" customHeight="true" outlineLevel="0" collapsed="false">
      <c r="A637" s="70" t="s">
        <v>134</v>
      </c>
      <c r="B637" s="71" t="s">
        <v>65</v>
      </c>
      <c r="C637" s="72" t="s">
        <v>1751</v>
      </c>
      <c r="D637" s="72" t="n">
        <v>1000003747</v>
      </c>
      <c r="E637" s="72" t="s">
        <v>1752</v>
      </c>
      <c r="F637" s="74" t="n">
        <v>45238</v>
      </c>
      <c r="G637" s="67" t="str">
        <f aca="false">IF(I637&gt;0,"Targeted Dealer","-")</f>
        <v>Targeted Dealer</v>
      </c>
      <c r="H637" s="67"/>
      <c r="I637" s="68" t="n">
        <v>50</v>
      </c>
      <c r="J637" s="68" t="n">
        <f aca="false">I637/$J$1*($J$1-$E$1)</f>
        <v>50</v>
      </c>
      <c r="K637" s="69" t="n">
        <v>50</v>
      </c>
      <c r="L637" s="69" t="n">
        <f aca="false">I637-K637</f>
        <v>0</v>
      </c>
      <c r="M637" s="69" t="n">
        <f aca="false">IFERROR((K637/J637%),"-")</f>
        <v>100</v>
      </c>
      <c r="N637" s="97" t="n">
        <v>55</v>
      </c>
      <c r="O637" s="98" t="str">
        <f aca="false">IF(F637&lt;=$P$2,"DEC","")</f>
        <v>DEC</v>
      </c>
      <c r="P637" s="97" t="n">
        <v>55</v>
      </c>
      <c r="Q637" s="99" t="n">
        <f aca="false">K637-P637</f>
        <v>-5</v>
      </c>
      <c r="R637" s="98" t="n">
        <f aca="false">IFERROR(IF(O637="Dec",(K637/P637-1))," ")</f>
        <v>-0.0909090909090909</v>
      </c>
      <c r="S637" s="100" t="str">
        <f aca="false">IF(N637&gt;0,IF(O637="","-",IF(R637&lt;0%,"DEGROWTH","GROWTH")))</f>
        <v>DEGROWTH</v>
      </c>
      <c r="T637" s="69" t="n">
        <v>25</v>
      </c>
      <c r="U637" s="101" t="str">
        <f aca="false">IF(F637&lt;=$V$2,"jAN","")</f>
        <v>jAN</v>
      </c>
      <c r="V637" s="97" t="n">
        <v>25</v>
      </c>
      <c r="W637" s="102" t="n">
        <f aca="false">K637-V637</f>
        <v>25</v>
      </c>
      <c r="X637" s="103" t="n">
        <f aca="false">IFERROR(IF(U637="Jan",(K637/V637-1)),0)</f>
        <v>1</v>
      </c>
      <c r="Y637" s="104" t="str">
        <f aca="false">IF(T637&gt;0,IF(U637="","-",IF(X637&lt;0%,"DEGROWTH","GROWTH")))</f>
        <v>GROWTH</v>
      </c>
      <c r="Z637" s="75" t="n">
        <v>1</v>
      </c>
      <c r="AA637" s="70"/>
      <c r="AB637" s="70" t="s">
        <v>134</v>
      </c>
      <c r="AC637" s="3"/>
    </row>
    <row r="638" customFormat="false" ht="14.25" hidden="false" customHeight="true" outlineLevel="0" collapsed="false">
      <c r="A638" s="70" t="s">
        <v>134</v>
      </c>
      <c r="B638" s="71" t="s">
        <v>65</v>
      </c>
      <c r="C638" s="72" t="s">
        <v>1753</v>
      </c>
      <c r="D638" s="72" t="n">
        <v>1000003767</v>
      </c>
      <c r="E638" s="72" t="s">
        <v>1754</v>
      </c>
      <c r="F638" s="74" t="n">
        <v>45257</v>
      </c>
      <c r="G638" s="67" t="str">
        <f aca="false">IF(I638&gt;0,"Targeted Dealer","-")</f>
        <v>Targeted Dealer</v>
      </c>
      <c r="H638" s="67"/>
      <c r="I638" s="68" t="n">
        <v>25</v>
      </c>
      <c r="J638" s="68" t="n">
        <f aca="false">I638/$J$1*($J$1-$E$1)</f>
        <v>25</v>
      </c>
      <c r="K638" s="69" t="n">
        <v>55</v>
      </c>
      <c r="L638" s="69" t="n">
        <f aca="false">I638-K638</f>
        <v>-30</v>
      </c>
      <c r="M638" s="69" t="n">
        <f aca="false">IFERROR((K638/J638%),"-")</f>
        <v>220</v>
      </c>
      <c r="N638" s="97" t="n">
        <v>50</v>
      </c>
      <c r="O638" s="98" t="str">
        <f aca="false">IF(F638&lt;=$P$2,"DEC","")</f>
        <v>DEC</v>
      </c>
      <c r="P638" s="97" t="n">
        <v>50</v>
      </c>
      <c r="Q638" s="99" t="n">
        <f aca="false">K638-P638</f>
        <v>5</v>
      </c>
      <c r="R638" s="98" t="n">
        <f aca="false">IFERROR(IF(O638="Dec",(K638/P638-1))," ")</f>
        <v>0.1</v>
      </c>
      <c r="S638" s="100" t="str">
        <f aca="false">IF(N638&gt;0,IF(O638="","-",IF(R638&lt;0%,"DEGROWTH","GROWTH")))</f>
        <v>GROWTH</v>
      </c>
      <c r="T638" s="69" t="n">
        <v>50</v>
      </c>
      <c r="U638" s="101" t="str">
        <f aca="false">IF(F638&lt;=$V$2,"jAN","")</f>
        <v>jAN</v>
      </c>
      <c r="V638" s="97" t="n">
        <v>50</v>
      </c>
      <c r="W638" s="102" t="n">
        <f aca="false">K638-V638</f>
        <v>5</v>
      </c>
      <c r="X638" s="103" t="n">
        <f aca="false">IFERROR(IF(U638="Jan",(K638/V638-1)),0)</f>
        <v>0.1</v>
      </c>
      <c r="Y638" s="104" t="str">
        <f aca="false">IF(T638&gt;0,IF(U638="","-",IF(X638&lt;0%,"DEGROWTH","GROWTH")))</f>
        <v>GROWTH</v>
      </c>
      <c r="Z638" s="75" t="n">
        <v>0</v>
      </c>
      <c r="AA638" s="70"/>
      <c r="AB638" s="70" t="s">
        <v>134</v>
      </c>
      <c r="AC638" s="3"/>
    </row>
    <row r="639" customFormat="false" ht="14.25" hidden="false" customHeight="true" outlineLevel="0" collapsed="false">
      <c r="A639" s="70" t="s">
        <v>134</v>
      </c>
      <c r="B639" s="71" t="s">
        <v>69</v>
      </c>
      <c r="C639" s="72" t="s">
        <v>1755</v>
      </c>
      <c r="D639" s="72" t="n">
        <v>1000003810</v>
      </c>
      <c r="E639" s="72" t="s">
        <v>1756</v>
      </c>
      <c r="F639" s="78" t="n">
        <v>45291</v>
      </c>
      <c r="G639" s="67" t="str">
        <f aca="false">IF(I639&gt;0,"Targeted Dealer","-")</f>
        <v>Targeted Dealer</v>
      </c>
      <c r="H639" s="67"/>
      <c r="I639" s="68" t="n">
        <v>26</v>
      </c>
      <c r="J639" s="68" t="n">
        <f aca="false">I639/$J$1*($J$1-$E$1)</f>
        <v>26</v>
      </c>
      <c r="K639" s="69" t="n">
        <v>0</v>
      </c>
      <c r="L639" s="69" t="n">
        <f aca="false">I639-K639</f>
        <v>26</v>
      </c>
      <c r="M639" s="69" t="n">
        <f aca="false">IFERROR((K639/J639%),"-")</f>
        <v>0</v>
      </c>
      <c r="N639" s="97" t="n">
        <v>13</v>
      </c>
      <c r="O639" s="98" t="str">
        <f aca="false">IF(F639&lt;=$P$2,"DEC","")</f>
        <v>DEC</v>
      </c>
      <c r="P639" s="97" t="n">
        <v>13</v>
      </c>
      <c r="Q639" s="99" t="n">
        <f aca="false">K639-P639</f>
        <v>-13</v>
      </c>
      <c r="R639" s="98" t="n">
        <f aca="false">IFERROR(IF(O639="Dec",(K639/P639-1))," ")</f>
        <v>-1</v>
      </c>
      <c r="S639" s="100" t="str">
        <f aca="false">IF(N639&gt;0,IF(O639="","-",IF(R639&lt;0%,"DEGROWTH","GROWTH")))</f>
        <v>DEGROWTH</v>
      </c>
      <c r="T639" s="69" t="n">
        <v>0</v>
      </c>
      <c r="U639" s="101" t="str">
        <f aca="false">IF(F639&lt;=$V$2,"jAN","")</f>
        <v>jAN</v>
      </c>
      <c r="V639" s="97" t="n">
        <v>0</v>
      </c>
      <c r="W639" s="102" t="n">
        <f aca="false">K639-V639</f>
        <v>0</v>
      </c>
      <c r="X639" s="103" t="n">
        <f aca="false">IFERROR(IF(U639="Jan",(K639/V639-1)),0)</f>
        <v>0</v>
      </c>
      <c r="Y639" s="106" t="b">
        <f aca="false">IF(T639&gt;0,IF(U639="","-",IF(X639&lt;0%,"DEGROWTH","GROWTH")))</f>
        <v>0</v>
      </c>
      <c r="Z639" s="75" t="n">
        <v>0</v>
      </c>
      <c r="AA639" s="70"/>
      <c r="AB639" s="70" t="s">
        <v>134</v>
      </c>
      <c r="AC639" s="3"/>
    </row>
    <row r="640" customFormat="false" ht="14.25" hidden="false" customHeight="true" outlineLevel="0" collapsed="false">
      <c r="A640" s="75" t="s">
        <v>134</v>
      </c>
      <c r="B640" s="71" t="s">
        <v>65</v>
      </c>
      <c r="C640" s="79" t="s">
        <v>1757</v>
      </c>
      <c r="D640" s="79" t="n">
        <v>1000003874</v>
      </c>
      <c r="E640" s="79" t="s">
        <v>1758</v>
      </c>
      <c r="F640" s="74" t="n">
        <v>45350</v>
      </c>
      <c r="G640" s="67" t="str">
        <f aca="false">IF(I640&gt;0,"Targeted Dealer","-")</f>
        <v>Targeted Dealer</v>
      </c>
      <c r="H640" s="67"/>
      <c r="I640" s="68" t="n">
        <v>50</v>
      </c>
      <c r="J640" s="68" t="n">
        <f aca="false">I640/$J$1*($J$1-$E$1)</f>
        <v>50</v>
      </c>
      <c r="K640" s="69" t="n">
        <v>20</v>
      </c>
      <c r="L640" s="69" t="n">
        <f aca="false">I640-K640</f>
        <v>30</v>
      </c>
      <c r="M640" s="69" t="n">
        <f aca="false">IFERROR((K640/J640%),"-")</f>
        <v>40</v>
      </c>
      <c r="N640" s="97" t="n">
        <v>25</v>
      </c>
      <c r="O640" s="98" t="str">
        <f aca="false">IF(F640&lt;=$P$2,"DEC","")</f>
        <v>DEC</v>
      </c>
      <c r="P640" s="97" t="n">
        <v>25</v>
      </c>
      <c r="Q640" s="99" t="n">
        <f aca="false">K640-P640</f>
        <v>-5</v>
      </c>
      <c r="R640" s="98" t="n">
        <f aca="false">IFERROR(IF(O640="Dec",(K640/P640-1))," ")</f>
        <v>-0.2</v>
      </c>
      <c r="S640" s="100" t="str">
        <f aca="false">IF(N640&gt;0,IF(O640="","-",IF(R640&lt;0%,"DEGROWTH","GROWTH")))</f>
        <v>DEGROWTH</v>
      </c>
      <c r="T640" s="69" t="n">
        <v>75</v>
      </c>
      <c r="U640" s="101" t="str">
        <f aca="false">IF(F640&lt;=$V$2,"jAN","")</f>
        <v>jAN</v>
      </c>
      <c r="V640" s="97" t="n">
        <v>75</v>
      </c>
      <c r="W640" s="102" t="n">
        <f aca="false">K640-V640</f>
        <v>-55</v>
      </c>
      <c r="X640" s="103" t="n">
        <f aca="false">IFERROR(IF(U640="Jan",(K640/V640-1)),0)</f>
        <v>-0.733333333333333</v>
      </c>
      <c r="Y640" s="104" t="str">
        <f aca="false">IF(T640&gt;0,IF(U640="","-",IF(X640&lt;0%,"DEGROWTH","GROWTH")))</f>
        <v>DEGROWTH</v>
      </c>
      <c r="Z640" s="75" t="n">
        <v>0</v>
      </c>
      <c r="AA640" s="70"/>
      <c r="AB640" s="75" t="s">
        <v>134</v>
      </c>
      <c r="AC640" s="3"/>
    </row>
    <row r="641" customFormat="false" ht="14.25" hidden="false" customHeight="true" outlineLevel="0" collapsed="false">
      <c r="A641" s="75" t="s">
        <v>134</v>
      </c>
      <c r="B641" s="71" t="s">
        <v>69</v>
      </c>
      <c r="C641" s="79" t="s">
        <v>1759</v>
      </c>
      <c r="D641" s="79" t="n">
        <v>1000003912</v>
      </c>
      <c r="E641" s="79" t="s">
        <v>1760</v>
      </c>
      <c r="F641" s="74" t="n">
        <v>45401</v>
      </c>
      <c r="G641" s="67" t="str">
        <f aca="false">IF(I641&gt;0,"Targeted Dealer","-")</f>
        <v>Targeted Dealer</v>
      </c>
      <c r="H641" s="67"/>
      <c r="I641" s="68" t="n">
        <v>50</v>
      </c>
      <c r="J641" s="68" t="n">
        <f aca="false">I641/$J$1*($J$1-$E$1)</f>
        <v>50</v>
      </c>
      <c r="K641" s="69" t="n">
        <v>26</v>
      </c>
      <c r="L641" s="69" t="n">
        <f aca="false">I641-K641</f>
        <v>24</v>
      </c>
      <c r="M641" s="69" t="n">
        <f aca="false">IFERROR((K641/J641%),"-")</f>
        <v>52</v>
      </c>
      <c r="N641" s="97" t="n">
        <v>52</v>
      </c>
      <c r="O641" s="98" t="str">
        <f aca="false">IF(F641&lt;=$P$2,"DEC","")</f>
        <v>DEC</v>
      </c>
      <c r="P641" s="97" t="n">
        <v>52</v>
      </c>
      <c r="Q641" s="99" t="n">
        <f aca="false">K641-P641</f>
        <v>-26</v>
      </c>
      <c r="R641" s="98" t="n">
        <f aca="false">IFERROR(IF(O641="Dec",(K641/P641-1))," ")</f>
        <v>-0.5</v>
      </c>
      <c r="S641" s="100" t="str">
        <f aca="false">IF(N641&gt;0,IF(O641="","-",IF(R641&lt;0%,"DEGROWTH","GROWTH")))</f>
        <v>DEGROWTH</v>
      </c>
      <c r="T641" s="69" t="n">
        <v>0</v>
      </c>
      <c r="U641" s="101" t="str">
        <f aca="false">IF(F641&lt;=$V$2,"jAN","")</f>
        <v>jAN</v>
      </c>
      <c r="V641" s="97" t="n">
        <v>0</v>
      </c>
      <c r="W641" s="102" t="n">
        <f aca="false">K641-V641</f>
        <v>26</v>
      </c>
      <c r="X641" s="103" t="n">
        <f aca="false">IFERROR(IF(U641="Jan",(K641/V641-1)),0)</f>
        <v>0</v>
      </c>
      <c r="Y641" s="106" t="b">
        <f aca="false">IF(T641&gt;0,IF(U641="","-",IF(X641&lt;0%,"DEGROWTH","GROWTH")))</f>
        <v>0</v>
      </c>
      <c r="Z641" s="75" t="n">
        <v>0</v>
      </c>
      <c r="AA641" s="70"/>
      <c r="AB641" s="75" t="s">
        <v>134</v>
      </c>
      <c r="AC641" s="3"/>
    </row>
    <row r="642" customFormat="false" ht="14.25" hidden="false" customHeight="true" outlineLevel="0" collapsed="false">
      <c r="A642" s="75" t="s">
        <v>134</v>
      </c>
      <c r="B642" s="71" t="s">
        <v>69</v>
      </c>
      <c r="C642" s="79" t="s">
        <v>1761</v>
      </c>
      <c r="D642" s="79" t="n">
        <v>1000003916</v>
      </c>
      <c r="E642" s="79" t="s">
        <v>1762</v>
      </c>
      <c r="F642" s="74" t="n">
        <v>45404</v>
      </c>
      <c r="G642" s="67" t="str">
        <f aca="false">IF(I642&gt;0,"Targeted Dealer","-")</f>
        <v>Targeted Dealer</v>
      </c>
      <c r="H642" s="67"/>
      <c r="I642" s="68" t="n">
        <v>250</v>
      </c>
      <c r="J642" s="68" t="n">
        <f aca="false">I642/$J$1*($J$1-$E$1)</f>
        <v>250</v>
      </c>
      <c r="K642" s="69" t="n">
        <v>104</v>
      </c>
      <c r="L642" s="69" t="n">
        <f aca="false">I642-K642</f>
        <v>146</v>
      </c>
      <c r="M642" s="69" t="n">
        <f aca="false">IFERROR((K642/J642%),"-")</f>
        <v>41.6</v>
      </c>
      <c r="N642" s="97" t="n">
        <v>277.5</v>
      </c>
      <c r="O642" s="98" t="str">
        <f aca="false">IF(F642&lt;=$P$2,"DEC","")</f>
        <v>DEC</v>
      </c>
      <c r="P642" s="97" t="n">
        <v>277.5</v>
      </c>
      <c r="Q642" s="99" t="n">
        <f aca="false">K642-P642</f>
        <v>-173.5</v>
      </c>
      <c r="R642" s="98" t="n">
        <f aca="false">IFERROR(IF(O642="Dec",(K642/P642-1))," ")</f>
        <v>-0.625225225225225</v>
      </c>
      <c r="S642" s="100" t="str">
        <f aca="false">IF(N642&gt;0,IF(O642="","-",IF(R642&lt;0%,"DEGROWTH","GROWTH")))</f>
        <v>DEGROWTH</v>
      </c>
      <c r="T642" s="69" t="n">
        <v>0</v>
      </c>
      <c r="U642" s="101" t="str">
        <f aca="false">IF(F642&lt;=$V$2,"jAN","")</f>
        <v>jAN</v>
      </c>
      <c r="V642" s="97" t="n">
        <v>0</v>
      </c>
      <c r="W642" s="102" t="n">
        <f aca="false">K642-V642</f>
        <v>104</v>
      </c>
      <c r="X642" s="103" t="n">
        <f aca="false">IFERROR(IF(U642="Jan",(K642/V642-1)),0)</f>
        <v>0</v>
      </c>
      <c r="Y642" s="106" t="b">
        <f aca="false">IF(T642&gt;0,IF(U642="","-",IF(X642&lt;0%,"DEGROWTH","GROWTH")))</f>
        <v>0</v>
      </c>
      <c r="Z642" s="75" t="n">
        <v>0</v>
      </c>
      <c r="AA642" s="70"/>
      <c r="AB642" s="75" t="s">
        <v>134</v>
      </c>
      <c r="AC642" s="3"/>
    </row>
    <row r="643" customFormat="false" ht="14.25" hidden="false" customHeight="true" outlineLevel="0" collapsed="false">
      <c r="A643" s="75" t="s">
        <v>134</v>
      </c>
      <c r="B643" s="71" t="s">
        <v>65</v>
      </c>
      <c r="C643" s="79" t="s">
        <v>1763</v>
      </c>
      <c r="D643" s="79" t="n">
        <v>1000003927</v>
      </c>
      <c r="E643" s="79" t="s">
        <v>1764</v>
      </c>
      <c r="F643" s="74" t="n">
        <v>45412</v>
      </c>
      <c r="G643" s="67" t="str">
        <f aca="false">IF(I643&gt;0,"Targeted Dealer","-")</f>
        <v>Targeted Dealer</v>
      </c>
      <c r="H643" s="67"/>
      <c r="I643" s="68" t="n">
        <v>25</v>
      </c>
      <c r="J643" s="68" t="n">
        <f aca="false">I643/$J$1*($J$1-$E$1)</f>
        <v>25</v>
      </c>
      <c r="K643" s="69" t="n">
        <v>25</v>
      </c>
      <c r="L643" s="69" t="n">
        <f aca="false">I643-K643</f>
        <v>0</v>
      </c>
      <c r="M643" s="69" t="n">
        <f aca="false">IFERROR((K643/J643%),"-")</f>
        <v>100</v>
      </c>
      <c r="N643" s="97" t="n">
        <v>50</v>
      </c>
      <c r="O643" s="98" t="str">
        <f aca="false">IF(F643&lt;=$P$2,"DEC","")</f>
        <v>DEC</v>
      </c>
      <c r="P643" s="97" t="n">
        <v>50</v>
      </c>
      <c r="Q643" s="99" t="n">
        <f aca="false">K643-P643</f>
        <v>-25</v>
      </c>
      <c r="R643" s="98" t="n">
        <f aca="false">IFERROR(IF(O643="Dec",(K643/P643-1))," ")</f>
        <v>-0.5</v>
      </c>
      <c r="S643" s="100" t="str">
        <f aca="false">IF(N643&gt;0,IF(O643="","-",IF(R643&lt;0%,"DEGROWTH","GROWTH")))</f>
        <v>DEGROWTH</v>
      </c>
      <c r="T643" s="69" t="n">
        <v>50</v>
      </c>
      <c r="U643" s="101" t="str">
        <f aca="false">IF(F643&lt;=$V$2,"jAN","")</f>
        <v>jAN</v>
      </c>
      <c r="V643" s="97" t="n">
        <v>50</v>
      </c>
      <c r="W643" s="102" t="n">
        <f aca="false">K643-V643</f>
        <v>-25</v>
      </c>
      <c r="X643" s="103" t="n">
        <f aca="false">IFERROR(IF(U643="Jan",(K643/V643-1)),0)</f>
        <v>-0.5</v>
      </c>
      <c r="Y643" s="104" t="str">
        <f aca="false">IF(T643&gt;0,IF(U643="","-",IF(X643&lt;0%,"DEGROWTH","GROWTH")))</f>
        <v>DEGROWTH</v>
      </c>
      <c r="Z643" s="75" t="n">
        <v>0</v>
      </c>
      <c r="AA643" s="70"/>
      <c r="AB643" s="75" t="s">
        <v>134</v>
      </c>
      <c r="AC643" s="3"/>
    </row>
    <row r="644" customFormat="false" ht="14.25" hidden="false" customHeight="true" outlineLevel="0" collapsed="false">
      <c r="A644" s="75" t="s">
        <v>134</v>
      </c>
      <c r="B644" s="71" t="s">
        <v>69</v>
      </c>
      <c r="C644" s="79" t="s">
        <v>1765</v>
      </c>
      <c r="D644" s="79" t="n">
        <v>1000003962</v>
      </c>
      <c r="E644" s="79" t="s">
        <v>1766</v>
      </c>
      <c r="F644" s="74" t="n">
        <v>45429</v>
      </c>
      <c r="G644" s="67" t="str">
        <f aca="false">IF(I644&gt;0,"Targeted Dealer","-")</f>
        <v>Targeted Dealer</v>
      </c>
      <c r="H644" s="67"/>
      <c r="I644" s="68" t="n">
        <v>90</v>
      </c>
      <c r="J644" s="68" t="n">
        <f aca="false">I644/$J$1*($J$1-$E$1)</f>
        <v>90</v>
      </c>
      <c r="K644" s="69" t="n">
        <v>25</v>
      </c>
      <c r="L644" s="69" t="n">
        <f aca="false">I644-K644</f>
        <v>65</v>
      </c>
      <c r="M644" s="69" t="n">
        <f aca="false">IFERROR((K644/J644%),"-")</f>
        <v>27.7777777777778</v>
      </c>
      <c r="N644" s="97" t="n">
        <v>0</v>
      </c>
      <c r="O644" s="98" t="str">
        <f aca="false">IF(F644&lt;=$P$2,"DEC","")</f>
        <v>DEC</v>
      </c>
      <c r="P644" s="97" t="n">
        <v>0</v>
      </c>
      <c r="Q644" s="99" t="n">
        <f aca="false">K644-P644</f>
        <v>25</v>
      </c>
      <c r="R644" s="98" t="str">
        <f aca="false">IFERROR(IF(O644="Dec",(K644/P644-1))," ")</f>
        <v> </v>
      </c>
      <c r="S644" s="105" t="b">
        <f aca="false">IF(N644&gt;0,IF(O644="","-",IF(R644&lt;0%,"DEGROWTH","GROWTH")))</f>
        <v>0</v>
      </c>
      <c r="T644" s="69" t="n">
        <v>0</v>
      </c>
      <c r="U644" s="101" t="str">
        <f aca="false">IF(F644&lt;=$V$2,"jAN","")</f>
        <v>jAN</v>
      </c>
      <c r="V644" s="97" t="n">
        <v>0</v>
      </c>
      <c r="W644" s="102" t="n">
        <f aca="false">K644-V644</f>
        <v>25</v>
      </c>
      <c r="X644" s="103" t="n">
        <f aca="false">IFERROR(IF(U644="Jan",(K644/V644-1)),0)</f>
        <v>0</v>
      </c>
      <c r="Y644" s="106" t="b">
        <f aca="false">IF(T644&gt;0,IF(U644="","-",IF(X644&lt;0%,"DEGROWTH","GROWTH")))</f>
        <v>0</v>
      </c>
      <c r="Z644" s="75" t="n">
        <v>0</v>
      </c>
      <c r="AA644" s="70"/>
      <c r="AB644" s="75" t="s">
        <v>134</v>
      </c>
      <c r="AC644" s="3"/>
    </row>
    <row r="645" customFormat="false" ht="14.25" hidden="false" customHeight="true" outlineLevel="0" collapsed="false">
      <c r="A645" s="75" t="s">
        <v>134</v>
      </c>
      <c r="B645" s="71" t="s">
        <v>69</v>
      </c>
      <c r="C645" s="79" t="s">
        <v>1767</v>
      </c>
      <c r="D645" s="79" t="n">
        <v>1000003984</v>
      </c>
      <c r="E645" s="79" t="s">
        <v>1768</v>
      </c>
      <c r="F645" s="74" t="n">
        <v>45440</v>
      </c>
      <c r="G645" s="67" t="str">
        <f aca="false">IF(I645&gt;0,"Targeted Dealer","-")</f>
        <v>-</v>
      </c>
      <c r="H645" s="67"/>
      <c r="I645" s="68" t="n">
        <v>0</v>
      </c>
      <c r="J645" s="68" t="n">
        <f aca="false">I645/$J$1*($J$1-$E$1)</f>
        <v>0</v>
      </c>
      <c r="K645" s="69" t="n">
        <v>50</v>
      </c>
      <c r="L645" s="69" t="n">
        <f aca="false">I645-K645</f>
        <v>-50</v>
      </c>
      <c r="M645" s="69" t="str">
        <f aca="false">IFERROR((K645/J645%),"-")</f>
        <v>-</v>
      </c>
      <c r="N645" s="97" t="n">
        <v>50</v>
      </c>
      <c r="O645" s="98" t="str">
        <f aca="false">IF(F645&lt;=$P$2,"DEC","")</f>
        <v>DEC</v>
      </c>
      <c r="P645" s="97" t="n">
        <v>50</v>
      </c>
      <c r="Q645" s="99" t="n">
        <f aca="false">K645-P645</f>
        <v>0</v>
      </c>
      <c r="R645" s="98" t="n">
        <f aca="false">IFERROR(IF(O645="Dec",(K645/P645-1))," ")</f>
        <v>0</v>
      </c>
      <c r="S645" s="100" t="str">
        <f aca="false">IF(N645&gt;0,IF(O645="","-",IF(R645&lt;0%,"DEGROWTH","GROWTH")))</f>
        <v>GROWTH</v>
      </c>
      <c r="T645" s="69" t="n">
        <v>0</v>
      </c>
      <c r="U645" s="101" t="str">
        <f aca="false">IF(F645&lt;=$V$2,"jAN","")</f>
        <v>jAN</v>
      </c>
      <c r="V645" s="97" t="n">
        <v>0</v>
      </c>
      <c r="W645" s="102" t="n">
        <f aca="false">K645-V645</f>
        <v>50</v>
      </c>
      <c r="X645" s="103" t="n">
        <f aca="false">IFERROR(IF(U645="Jan",(K645/V645-1)),0)</f>
        <v>0</v>
      </c>
      <c r="Y645" s="106" t="b">
        <f aca="false">IF(T645&gt;0,IF(U645="","-",IF(X645&lt;0%,"DEGROWTH","GROWTH")))</f>
        <v>0</v>
      </c>
      <c r="Z645" s="75" t="n">
        <v>1</v>
      </c>
      <c r="AA645" s="70"/>
      <c r="AB645" s="75" t="s">
        <v>134</v>
      </c>
      <c r="AC645" s="3"/>
    </row>
    <row r="646" customFormat="false" ht="14.25" hidden="false" customHeight="true" outlineLevel="0" collapsed="false">
      <c r="A646" s="75" t="s">
        <v>134</v>
      </c>
      <c r="B646" s="71" t="s">
        <v>65</v>
      </c>
      <c r="C646" s="79" t="s">
        <v>1769</v>
      </c>
      <c r="D646" s="79" t="n">
        <v>1000004046</v>
      </c>
      <c r="E646" s="79" t="s">
        <v>1770</v>
      </c>
      <c r="F646" s="74" t="n">
        <v>45490</v>
      </c>
      <c r="G646" s="67" t="str">
        <f aca="false">IF(I646&gt;0,"Targeted Dealer","-")</f>
        <v>Targeted Dealer</v>
      </c>
      <c r="H646" s="67"/>
      <c r="I646" s="68" t="n">
        <v>200</v>
      </c>
      <c r="J646" s="68" t="n">
        <f aca="false">I646/$J$1*($J$1-$E$1)</f>
        <v>200</v>
      </c>
      <c r="K646" s="69" t="n">
        <v>200</v>
      </c>
      <c r="L646" s="69" t="n">
        <f aca="false">I646-K646</f>
        <v>0</v>
      </c>
      <c r="M646" s="69" t="n">
        <f aca="false">IFERROR((K646/J646%),"-")</f>
        <v>100</v>
      </c>
      <c r="N646" s="97" t="n">
        <v>205</v>
      </c>
      <c r="O646" s="98" t="str">
        <f aca="false">IF(F646&lt;=$P$2,"DEC","")</f>
        <v>DEC</v>
      </c>
      <c r="P646" s="97" t="n">
        <v>205</v>
      </c>
      <c r="Q646" s="99" t="n">
        <f aca="false">K646-P646</f>
        <v>-5</v>
      </c>
      <c r="R646" s="98" t="n">
        <f aca="false">IFERROR(IF(O646="Dec",(K646/P646-1))," ")</f>
        <v>-0.024390243902439</v>
      </c>
      <c r="S646" s="100" t="str">
        <f aca="false">IF(N646&gt;0,IF(O646="","-",IF(R646&lt;0%,"DEGROWTH","GROWTH")))</f>
        <v>DEGROWTH</v>
      </c>
      <c r="T646" s="69" t="n">
        <v>205</v>
      </c>
      <c r="U646" s="101" t="str">
        <f aca="false">IF(F646&lt;=$V$2,"jAN","")</f>
        <v>jAN</v>
      </c>
      <c r="V646" s="97" t="n">
        <v>205</v>
      </c>
      <c r="W646" s="102" t="n">
        <f aca="false">K646-V646</f>
        <v>-5</v>
      </c>
      <c r="X646" s="103" t="n">
        <f aca="false">IFERROR(IF(U646="Jan",(K646/V646-1)),0)</f>
        <v>-0.024390243902439</v>
      </c>
      <c r="Y646" s="104" t="str">
        <f aca="false">IF(T646&gt;0,IF(U646="","-",IF(X646&lt;0%,"DEGROWTH","GROWTH")))</f>
        <v>DEGROWTH</v>
      </c>
      <c r="Z646" s="75" t="n">
        <v>0</v>
      </c>
      <c r="AA646" s="70"/>
      <c r="AB646" s="75" t="s">
        <v>134</v>
      </c>
      <c r="AC646" s="3"/>
    </row>
    <row r="647" customFormat="false" ht="14.25" hidden="false" customHeight="true" outlineLevel="0" collapsed="false">
      <c r="A647" s="75" t="s">
        <v>134</v>
      </c>
      <c r="B647" s="71" t="s">
        <v>65</v>
      </c>
      <c r="C647" s="79" t="s">
        <v>1771</v>
      </c>
      <c r="D647" s="79" t="n">
        <v>1000004076</v>
      </c>
      <c r="E647" s="79" t="s">
        <v>1772</v>
      </c>
      <c r="F647" s="74" t="n">
        <v>45506</v>
      </c>
      <c r="G647" s="67" t="str">
        <f aca="false">IF(I647&gt;0,"Targeted Dealer","-")</f>
        <v>Targeted Dealer</v>
      </c>
      <c r="H647" s="67"/>
      <c r="I647" s="68" t="n">
        <v>25</v>
      </c>
      <c r="J647" s="68" t="n">
        <f aca="false">I647/$J$1*($J$1-$E$1)</f>
        <v>25</v>
      </c>
      <c r="K647" s="69" t="n">
        <v>7.5</v>
      </c>
      <c r="L647" s="69" t="n">
        <f aca="false">I647-K647</f>
        <v>17.5</v>
      </c>
      <c r="M647" s="69" t="n">
        <f aca="false">IFERROR((K647/J647%),"-")</f>
        <v>30</v>
      </c>
      <c r="N647" s="97" t="n">
        <v>32.5</v>
      </c>
      <c r="O647" s="98" t="str">
        <f aca="false">IF(F647&lt;=$P$2,"DEC","")</f>
        <v>DEC</v>
      </c>
      <c r="P647" s="97" t="n">
        <v>32.5</v>
      </c>
      <c r="Q647" s="99" t="n">
        <f aca="false">K647-P647</f>
        <v>-25</v>
      </c>
      <c r="R647" s="98" t="n">
        <f aca="false">IFERROR(IF(O647="Dec",(K647/P647-1))," ")</f>
        <v>-0.769230769230769</v>
      </c>
      <c r="S647" s="100" t="str">
        <f aca="false">IF(N647&gt;0,IF(O647="","-",IF(R647&lt;0%,"DEGROWTH","GROWTH")))</f>
        <v>DEGROWTH</v>
      </c>
      <c r="T647" s="69" t="n">
        <v>50</v>
      </c>
      <c r="U647" s="101" t="str">
        <f aca="false">IF(F647&lt;=$V$2,"jAN","")</f>
        <v>jAN</v>
      </c>
      <c r="V647" s="97" t="n">
        <v>50</v>
      </c>
      <c r="W647" s="102" t="n">
        <f aca="false">K647-V647</f>
        <v>-42.5</v>
      </c>
      <c r="X647" s="103" t="n">
        <f aca="false">IFERROR(IF(U647="Jan",(K647/V647-1)),0)</f>
        <v>-0.85</v>
      </c>
      <c r="Y647" s="104" t="str">
        <f aca="false">IF(T647&gt;0,IF(U647="","-",IF(X647&lt;0%,"DEGROWTH","GROWTH")))</f>
        <v>DEGROWTH</v>
      </c>
      <c r="Z647" s="75" t="n">
        <v>1</v>
      </c>
      <c r="AA647" s="70"/>
      <c r="AB647" s="75" t="s">
        <v>134</v>
      </c>
      <c r="AC647" s="3"/>
    </row>
    <row r="648" customFormat="false" ht="14.25" hidden="false" customHeight="true" outlineLevel="0" collapsed="false">
      <c r="A648" s="75" t="s">
        <v>134</v>
      </c>
      <c r="B648" s="71" t="s">
        <v>65</v>
      </c>
      <c r="C648" s="79" t="s">
        <v>1773</v>
      </c>
      <c r="D648" s="79" t="n">
        <v>1000004094</v>
      </c>
      <c r="E648" s="79" t="s">
        <v>1774</v>
      </c>
      <c r="F648" s="74" t="n">
        <v>45526</v>
      </c>
      <c r="G648" s="67" t="str">
        <f aca="false">IF(I648&gt;0,"Targeted Dealer","-")</f>
        <v>Targeted Dealer</v>
      </c>
      <c r="H648" s="67"/>
      <c r="I648" s="68" t="n">
        <v>25</v>
      </c>
      <c r="J648" s="68" t="n">
        <f aca="false">I648/$J$1*($J$1-$E$1)</f>
        <v>25</v>
      </c>
      <c r="K648" s="69" t="n">
        <v>25</v>
      </c>
      <c r="L648" s="69" t="n">
        <f aca="false">I648-K648</f>
        <v>0</v>
      </c>
      <c r="M648" s="69" t="n">
        <f aca="false">IFERROR((K648/J648%),"-")</f>
        <v>100</v>
      </c>
      <c r="N648" s="97" t="n">
        <v>30</v>
      </c>
      <c r="O648" s="98" t="str">
        <f aca="false">IF(F648&lt;=$P$2,"DEC","")</f>
        <v>DEC</v>
      </c>
      <c r="P648" s="97" t="n">
        <v>30</v>
      </c>
      <c r="Q648" s="99" t="n">
        <f aca="false">K648-P648</f>
        <v>-5</v>
      </c>
      <c r="R648" s="98" t="n">
        <f aca="false">IFERROR(IF(O648="Dec",(K648/P648-1))," ")</f>
        <v>-0.166666666666667</v>
      </c>
      <c r="S648" s="100" t="str">
        <f aca="false">IF(N648&gt;0,IF(O648="","-",IF(R648&lt;0%,"DEGROWTH","GROWTH")))</f>
        <v>DEGROWTH</v>
      </c>
      <c r="T648" s="69" t="n">
        <v>50</v>
      </c>
      <c r="U648" s="101" t="str">
        <f aca="false">IF(F648&lt;=$V$2,"jAN","")</f>
        <v>jAN</v>
      </c>
      <c r="V648" s="97" t="n">
        <v>50</v>
      </c>
      <c r="W648" s="102" t="n">
        <f aca="false">K648-V648</f>
        <v>-25</v>
      </c>
      <c r="X648" s="103" t="n">
        <f aca="false">IFERROR(IF(U648="Jan",(K648/V648-1)),0)</f>
        <v>-0.5</v>
      </c>
      <c r="Y648" s="104" t="str">
        <f aca="false">IF(T648&gt;0,IF(U648="","-",IF(X648&lt;0%,"DEGROWTH","GROWTH")))</f>
        <v>DEGROWTH</v>
      </c>
      <c r="Z648" s="75" t="n">
        <v>0</v>
      </c>
      <c r="AA648" s="70"/>
      <c r="AB648" s="75" t="s">
        <v>134</v>
      </c>
      <c r="AC648" s="3"/>
    </row>
    <row r="649" customFormat="false" ht="14.25" hidden="false" customHeight="true" outlineLevel="0" collapsed="false">
      <c r="A649" s="70" t="s">
        <v>134</v>
      </c>
      <c r="B649" s="72" t="s">
        <v>67</v>
      </c>
      <c r="C649" s="72" t="s">
        <v>1775</v>
      </c>
      <c r="D649" s="72" t="n">
        <v>1000000534</v>
      </c>
      <c r="E649" s="73" t="s">
        <v>1776</v>
      </c>
      <c r="F649" s="74" t="n">
        <v>38535</v>
      </c>
      <c r="G649" s="67" t="str">
        <f aca="false">IF(I649&gt;0,"Targeted Dealer","-")</f>
        <v>Targeted Dealer</v>
      </c>
      <c r="H649" s="67"/>
      <c r="I649" s="68" t="n">
        <v>470</v>
      </c>
      <c r="J649" s="68" t="n">
        <f aca="false">I649/$J$1*($J$1-$E$1)</f>
        <v>470</v>
      </c>
      <c r="K649" s="69" t="n">
        <v>204</v>
      </c>
      <c r="L649" s="69" t="n">
        <f aca="false">I649-K649</f>
        <v>266</v>
      </c>
      <c r="M649" s="69" t="n">
        <f aca="false">IFERROR((K649/J649%),"-")</f>
        <v>43.4042553191489</v>
      </c>
      <c r="N649" s="97" t="n">
        <v>427</v>
      </c>
      <c r="O649" s="98" t="str">
        <f aca="false">IF(F649&lt;=$P$2,"DEC","")</f>
        <v>DEC</v>
      </c>
      <c r="P649" s="97" t="n">
        <v>427</v>
      </c>
      <c r="Q649" s="99" t="n">
        <f aca="false">K649-P649</f>
        <v>-223</v>
      </c>
      <c r="R649" s="98" t="n">
        <f aca="false">IFERROR(IF(O649="Dec",(K649/P649-1))," ")</f>
        <v>-0.522248243559719</v>
      </c>
      <c r="S649" s="100" t="str">
        <f aca="false">IF(N649&gt;0,IF(O649="","-",IF(R649&lt;0%,"DEGROWTH","GROWTH")))</f>
        <v>DEGROWTH</v>
      </c>
      <c r="T649" s="69" t="n">
        <v>434.5</v>
      </c>
      <c r="U649" s="101" t="str">
        <f aca="false">IF(F649&lt;=$V$2,"jAN","")</f>
        <v>jAN</v>
      </c>
      <c r="V649" s="97" t="n">
        <v>434.5</v>
      </c>
      <c r="W649" s="102" t="n">
        <f aca="false">K649-V649</f>
        <v>-230.5</v>
      </c>
      <c r="X649" s="103" t="n">
        <f aca="false">IFERROR(IF(U649="Jan",(K649/V649-1)),0)</f>
        <v>-0.530494821634062</v>
      </c>
      <c r="Y649" s="104" t="str">
        <f aca="false">IF(T649&gt;0,IF(U649="","-",IF(X649&lt;0%,"DEGROWTH","GROWTH")))</f>
        <v>DEGROWTH</v>
      </c>
      <c r="Z649" s="75" t="n">
        <v>0</v>
      </c>
      <c r="AA649" s="70"/>
      <c r="AB649" s="70" t="s">
        <v>134</v>
      </c>
      <c r="AC649" s="3"/>
    </row>
    <row r="650" customFormat="false" ht="14.25" hidden="false" customHeight="true" outlineLevel="0" collapsed="false">
      <c r="A650" s="70" t="s">
        <v>134</v>
      </c>
      <c r="B650" s="72" t="s">
        <v>67</v>
      </c>
      <c r="C650" s="72" t="s">
        <v>1777</v>
      </c>
      <c r="D650" s="72" t="n">
        <v>1000000539</v>
      </c>
      <c r="E650" s="73" t="s">
        <v>1778</v>
      </c>
      <c r="F650" s="74" t="n">
        <v>38563</v>
      </c>
      <c r="G650" s="67" t="str">
        <f aca="false">IF(I650&gt;0,"Targeted Dealer","-")</f>
        <v>Targeted Dealer</v>
      </c>
      <c r="H650" s="67"/>
      <c r="I650" s="68" t="n">
        <v>1300</v>
      </c>
      <c r="J650" s="68" t="n">
        <f aca="false">I650/$J$1*($J$1-$E$1)</f>
        <v>1300</v>
      </c>
      <c r="K650" s="69" t="n">
        <v>1249</v>
      </c>
      <c r="L650" s="69" t="n">
        <f aca="false">I650-K650</f>
        <v>51</v>
      </c>
      <c r="M650" s="69" t="n">
        <f aca="false">IFERROR((K650/J650%),"-")</f>
        <v>96.0769230769231</v>
      </c>
      <c r="N650" s="97" t="n">
        <v>1004</v>
      </c>
      <c r="O650" s="98" t="str">
        <f aca="false">IF(F650&lt;=$P$2,"DEC","")</f>
        <v>DEC</v>
      </c>
      <c r="P650" s="97" t="n">
        <v>1004</v>
      </c>
      <c r="Q650" s="99" t="n">
        <f aca="false">K650-P650</f>
        <v>245</v>
      </c>
      <c r="R650" s="98" t="n">
        <f aca="false">IFERROR(IF(O650="Dec",(K650/P650-1))," ")</f>
        <v>0.24402390438247</v>
      </c>
      <c r="S650" s="100" t="str">
        <f aca="false">IF(N650&gt;0,IF(O650="","-",IF(R650&lt;0%,"DEGROWTH","GROWTH")))</f>
        <v>GROWTH</v>
      </c>
      <c r="T650" s="69" t="n">
        <v>1159.5</v>
      </c>
      <c r="U650" s="101" t="str">
        <f aca="false">IF(F650&lt;=$V$2,"jAN","")</f>
        <v>jAN</v>
      </c>
      <c r="V650" s="97" t="n">
        <v>1159.5</v>
      </c>
      <c r="W650" s="102" t="n">
        <f aca="false">K650-V650</f>
        <v>89.5</v>
      </c>
      <c r="X650" s="103" t="n">
        <f aca="false">IFERROR(IF(U650="Jan",(K650/V650-1)),0)</f>
        <v>0.0771884432945236</v>
      </c>
      <c r="Y650" s="104" t="str">
        <f aca="false">IF(T650&gt;0,IF(U650="","-",IF(X650&lt;0%,"DEGROWTH","GROWTH")))</f>
        <v>GROWTH</v>
      </c>
      <c r="Z650" s="75" t="n">
        <v>0</v>
      </c>
      <c r="AA650" s="70"/>
      <c r="AB650" s="70" t="s">
        <v>134</v>
      </c>
      <c r="AC650" s="3"/>
    </row>
    <row r="651" customFormat="false" ht="14.25" hidden="false" customHeight="true" outlineLevel="0" collapsed="false">
      <c r="A651" s="70" t="s">
        <v>134</v>
      </c>
      <c r="B651" s="72" t="s">
        <v>67</v>
      </c>
      <c r="C651" s="72" t="s">
        <v>1779</v>
      </c>
      <c r="D651" s="72" t="n">
        <v>1000000557</v>
      </c>
      <c r="E651" s="73" t="s">
        <v>1780</v>
      </c>
      <c r="F651" s="74" t="n">
        <v>39067</v>
      </c>
      <c r="G651" s="67" t="str">
        <f aca="false">IF(I651&gt;0,"Targeted Dealer","-")</f>
        <v>Targeted Dealer</v>
      </c>
      <c r="H651" s="67"/>
      <c r="I651" s="68" t="n">
        <v>20</v>
      </c>
      <c r="J651" s="68" t="n">
        <f aca="false">I651/$J$1*($J$1-$E$1)</f>
        <v>20</v>
      </c>
      <c r="K651" s="69" t="n">
        <v>0</v>
      </c>
      <c r="L651" s="69" t="n">
        <f aca="false">I651-K651</f>
        <v>20</v>
      </c>
      <c r="M651" s="69" t="n">
        <f aca="false">IFERROR((K651/J651%),"-")</f>
        <v>0</v>
      </c>
      <c r="N651" s="97" t="n">
        <v>20</v>
      </c>
      <c r="O651" s="98" t="str">
        <f aca="false">IF(F651&lt;=$P$2,"DEC","")</f>
        <v>DEC</v>
      </c>
      <c r="P651" s="97" t="n">
        <v>20</v>
      </c>
      <c r="Q651" s="99" t="n">
        <f aca="false">K651-P651</f>
        <v>-20</v>
      </c>
      <c r="R651" s="98" t="n">
        <f aca="false">IFERROR(IF(O651="Dec",(K651/P651-1))," ")</f>
        <v>-1</v>
      </c>
      <c r="S651" s="100" t="str">
        <f aca="false">IF(N651&gt;0,IF(O651="","-",IF(R651&lt;0%,"DEGROWTH","GROWTH")))</f>
        <v>DEGROWTH</v>
      </c>
      <c r="T651" s="69" t="n">
        <v>20</v>
      </c>
      <c r="U651" s="101" t="str">
        <f aca="false">IF(F651&lt;=$V$2,"jAN","")</f>
        <v>jAN</v>
      </c>
      <c r="V651" s="97" t="n">
        <v>20</v>
      </c>
      <c r="W651" s="102" t="n">
        <f aca="false">K651-V651</f>
        <v>-20</v>
      </c>
      <c r="X651" s="103" t="n">
        <f aca="false">IFERROR(IF(U651="Jan",(K651/V651-1)),0)</f>
        <v>-1</v>
      </c>
      <c r="Y651" s="104" t="str">
        <f aca="false">IF(T651&gt;0,IF(U651="","-",IF(X651&lt;0%,"DEGROWTH","GROWTH")))</f>
        <v>DEGROWTH</v>
      </c>
      <c r="Z651" s="75" t="n">
        <v>0</v>
      </c>
      <c r="AA651" s="70"/>
      <c r="AB651" s="70" t="s">
        <v>134</v>
      </c>
      <c r="AC651" s="3"/>
    </row>
    <row r="652" customFormat="false" ht="14.25" hidden="false" customHeight="true" outlineLevel="0" collapsed="false">
      <c r="A652" s="70" t="s">
        <v>134</v>
      </c>
      <c r="B652" s="72" t="s">
        <v>67</v>
      </c>
      <c r="C652" s="72" t="s">
        <v>1781</v>
      </c>
      <c r="D652" s="72" t="n">
        <v>1000000529</v>
      </c>
      <c r="E652" s="73" t="s">
        <v>1782</v>
      </c>
      <c r="F652" s="74" t="n">
        <v>39073</v>
      </c>
      <c r="G652" s="67" t="str">
        <f aca="false">IF(I652&gt;0,"Targeted Dealer","-")</f>
        <v>Targeted Dealer</v>
      </c>
      <c r="H652" s="67"/>
      <c r="I652" s="68" t="n">
        <v>521</v>
      </c>
      <c r="J652" s="68" t="n">
        <f aca="false">I652/$J$1*($J$1-$E$1)</f>
        <v>521</v>
      </c>
      <c r="K652" s="69" t="n">
        <v>592.5</v>
      </c>
      <c r="L652" s="69" t="n">
        <f aca="false">I652-K652</f>
        <v>-71.5</v>
      </c>
      <c r="M652" s="69" t="n">
        <f aca="false">IFERROR((K652/J652%),"-")</f>
        <v>113.723608445298</v>
      </c>
      <c r="N652" s="97" t="n">
        <v>467.5</v>
      </c>
      <c r="O652" s="98" t="str">
        <f aca="false">IF(F652&lt;=$P$2,"DEC","")</f>
        <v>DEC</v>
      </c>
      <c r="P652" s="97" t="n">
        <v>467.5</v>
      </c>
      <c r="Q652" s="99" t="n">
        <f aca="false">K652-P652</f>
        <v>125</v>
      </c>
      <c r="R652" s="98" t="n">
        <f aca="false">IFERROR(IF(O652="Dec",(K652/P652-1))," ")</f>
        <v>0.267379679144385</v>
      </c>
      <c r="S652" s="100" t="str">
        <f aca="false">IF(N652&gt;0,IF(O652="","-",IF(R652&lt;0%,"DEGROWTH","GROWTH")))</f>
        <v>GROWTH</v>
      </c>
      <c r="T652" s="69" t="n">
        <v>462.5</v>
      </c>
      <c r="U652" s="101" t="str">
        <f aca="false">IF(F652&lt;=$V$2,"jAN","")</f>
        <v>jAN</v>
      </c>
      <c r="V652" s="97" t="n">
        <v>462.5</v>
      </c>
      <c r="W652" s="102" t="n">
        <f aca="false">K652-V652</f>
        <v>130</v>
      </c>
      <c r="X652" s="103" t="n">
        <f aca="false">IFERROR(IF(U652="Jan",(K652/V652-1)),0)</f>
        <v>0.281081081081081</v>
      </c>
      <c r="Y652" s="104" t="str">
        <f aca="false">IF(T652&gt;0,IF(U652="","-",IF(X652&lt;0%,"DEGROWTH","GROWTH")))</f>
        <v>GROWTH</v>
      </c>
      <c r="Z652" s="75" t="n">
        <v>0</v>
      </c>
      <c r="AA652" s="70"/>
      <c r="AB652" s="70" t="s">
        <v>134</v>
      </c>
      <c r="AC652" s="3"/>
    </row>
    <row r="653" customFormat="false" ht="14.25" hidden="false" customHeight="true" outlineLevel="0" collapsed="false">
      <c r="A653" s="70" t="s">
        <v>134</v>
      </c>
      <c r="B653" s="72" t="s">
        <v>67</v>
      </c>
      <c r="C653" s="72" t="s">
        <v>1783</v>
      </c>
      <c r="D653" s="72" t="n">
        <v>1000000544</v>
      </c>
      <c r="E653" s="73" t="s">
        <v>1784</v>
      </c>
      <c r="F653" s="74" t="n">
        <v>39171</v>
      </c>
      <c r="G653" s="67" t="str">
        <f aca="false">IF(I653&gt;0,"Targeted Dealer","-")</f>
        <v>Targeted Dealer</v>
      </c>
      <c r="H653" s="67"/>
      <c r="I653" s="68" t="n">
        <v>580</v>
      </c>
      <c r="J653" s="68" t="n">
        <f aca="false">I653/$J$1*($J$1-$E$1)</f>
        <v>580</v>
      </c>
      <c r="K653" s="69" t="n">
        <v>512</v>
      </c>
      <c r="L653" s="69" t="n">
        <f aca="false">I653-K653</f>
        <v>68</v>
      </c>
      <c r="M653" s="69" t="n">
        <f aca="false">IFERROR((K653/J653%),"-")</f>
        <v>88.2758620689655</v>
      </c>
      <c r="N653" s="97" t="n">
        <v>435</v>
      </c>
      <c r="O653" s="98" t="str">
        <f aca="false">IF(F653&lt;=$P$2,"DEC","")</f>
        <v>DEC</v>
      </c>
      <c r="P653" s="97" t="n">
        <v>435</v>
      </c>
      <c r="Q653" s="99" t="n">
        <f aca="false">K653-P653</f>
        <v>77</v>
      </c>
      <c r="R653" s="98" t="n">
        <f aca="false">IFERROR(IF(O653="Dec",(K653/P653-1))," ")</f>
        <v>0.177011494252874</v>
      </c>
      <c r="S653" s="100" t="str">
        <f aca="false">IF(N653&gt;0,IF(O653="","-",IF(R653&lt;0%,"DEGROWTH","GROWTH")))</f>
        <v>GROWTH</v>
      </c>
      <c r="T653" s="69" t="n">
        <v>543</v>
      </c>
      <c r="U653" s="101" t="str">
        <f aca="false">IF(F653&lt;=$V$2,"jAN","")</f>
        <v>jAN</v>
      </c>
      <c r="V653" s="97" t="n">
        <v>543</v>
      </c>
      <c r="W653" s="102" t="n">
        <f aca="false">K653-V653</f>
        <v>-31</v>
      </c>
      <c r="X653" s="103" t="n">
        <f aca="false">IFERROR(IF(U653="Jan",(K653/V653-1)),0)</f>
        <v>-0.0570902394106814</v>
      </c>
      <c r="Y653" s="104" t="str">
        <f aca="false">IF(T653&gt;0,IF(U653="","-",IF(X653&lt;0%,"DEGROWTH","GROWTH")))</f>
        <v>DEGROWTH</v>
      </c>
      <c r="Z653" s="75" t="n">
        <v>0</v>
      </c>
      <c r="AA653" s="70"/>
      <c r="AB653" s="70" t="s">
        <v>134</v>
      </c>
      <c r="AC653" s="3"/>
    </row>
    <row r="654" customFormat="false" ht="14.25" hidden="false" customHeight="true" outlineLevel="0" collapsed="false">
      <c r="A654" s="70" t="s">
        <v>134</v>
      </c>
      <c r="B654" s="72" t="s">
        <v>67</v>
      </c>
      <c r="C654" s="72" t="s">
        <v>1785</v>
      </c>
      <c r="D654" s="72" t="n">
        <v>1000000541</v>
      </c>
      <c r="E654" s="73" t="s">
        <v>1786</v>
      </c>
      <c r="F654" s="74" t="n">
        <v>39184</v>
      </c>
      <c r="G654" s="67" t="str">
        <f aca="false">IF(I654&gt;0,"Targeted Dealer","-")</f>
        <v>Targeted Dealer</v>
      </c>
      <c r="H654" s="67"/>
      <c r="I654" s="68" t="n">
        <v>20</v>
      </c>
      <c r="J654" s="68" t="n">
        <f aca="false">I654/$J$1*($J$1-$E$1)</f>
        <v>20</v>
      </c>
      <c r="K654" s="69" t="n">
        <v>20</v>
      </c>
      <c r="L654" s="69" t="n">
        <f aca="false">I654-K654</f>
        <v>0</v>
      </c>
      <c r="M654" s="69" t="n">
        <f aca="false">IFERROR((K654/J654%),"-")</f>
        <v>100</v>
      </c>
      <c r="N654" s="97" t="n">
        <v>3.5</v>
      </c>
      <c r="O654" s="98" t="str">
        <f aca="false">IF(F654&lt;=$P$2,"DEC","")</f>
        <v>DEC</v>
      </c>
      <c r="P654" s="97" t="n">
        <v>3.5</v>
      </c>
      <c r="Q654" s="99" t="n">
        <f aca="false">K654-P654</f>
        <v>16.5</v>
      </c>
      <c r="R654" s="98" t="n">
        <f aca="false">IFERROR(IF(O654="Dec",(K654/P654-1))," ")</f>
        <v>4.71428571428571</v>
      </c>
      <c r="S654" s="100" t="str">
        <f aca="false">IF(N654&gt;0,IF(O654="","-",IF(R654&lt;0%,"DEGROWTH","GROWTH")))</f>
        <v>GROWTH</v>
      </c>
      <c r="T654" s="69" t="n">
        <v>13</v>
      </c>
      <c r="U654" s="101" t="str">
        <f aca="false">IF(F654&lt;=$V$2,"jAN","")</f>
        <v>jAN</v>
      </c>
      <c r="V654" s="97" t="n">
        <v>13</v>
      </c>
      <c r="W654" s="102" t="n">
        <f aca="false">K654-V654</f>
        <v>7</v>
      </c>
      <c r="X654" s="103" t="n">
        <f aca="false">IFERROR(IF(U654="Jan",(K654/V654-1)),0)</f>
        <v>0.538461538461539</v>
      </c>
      <c r="Y654" s="104" t="str">
        <f aca="false">IF(T654&gt;0,IF(U654="","-",IF(X654&lt;0%,"DEGROWTH","GROWTH")))</f>
        <v>GROWTH</v>
      </c>
      <c r="Z654" s="75" t="n">
        <v>0</v>
      </c>
      <c r="AA654" s="70"/>
      <c r="AB654" s="70" t="s">
        <v>134</v>
      </c>
      <c r="AC654" s="3"/>
    </row>
    <row r="655" customFormat="false" ht="14.25" hidden="false" customHeight="true" outlineLevel="0" collapsed="false">
      <c r="A655" s="70" t="s">
        <v>134</v>
      </c>
      <c r="B655" s="72" t="s">
        <v>67</v>
      </c>
      <c r="C655" s="72" t="s">
        <v>1787</v>
      </c>
      <c r="D655" s="72" t="n">
        <v>1000000530</v>
      </c>
      <c r="E655" s="73" t="s">
        <v>1788</v>
      </c>
      <c r="F655" s="74" t="n">
        <v>39547</v>
      </c>
      <c r="G655" s="67" t="str">
        <f aca="false">IF(I655&gt;0,"Targeted Dealer","-")</f>
        <v>Targeted Dealer</v>
      </c>
      <c r="H655" s="67"/>
      <c r="I655" s="68" t="n">
        <v>120</v>
      </c>
      <c r="J655" s="68" t="n">
        <f aca="false">I655/$J$1*($J$1-$E$1)</f>
        <v>120</v>
      </c>
      <c r="K655" s="69" t="n">
        <v>136</v>
      </c>
      <c r="L655" s="69" t="n">
        <f aca="false">I655-K655</f>
        <v>-16</v>
      </c>
      <c r="M655" s="69" t="n">
        <f aca="false">IFERROR((K655/J655%),"-")</f>
        <v>113.333333333333</v>
      </c>
      <c r="N655" s="97" t="n">
        <v>129.5</v>
      </c>
      <c r="O655" s="98" t="str">
        <f aca="false">IF(F655&lt;=$P$2,"DEC","")</f>
        <v>DEC</v>
      </c>
      <c r="P655" s="97" t="n">
        <v>129.5</v>
      </c>
      <c r="Q655" s="99" t="n">
        <f aca="false">K655-P655</f>
        <v>6.5</v>
      </c>
      <c r="R655" s="98" t="n">
        <f aca="false">IFERROR(IF(O655="Dec",(K655/P655-1))," ")</f>
        <v>0.0501930501930501</v>
      </c>
      <c r="S655" s="100" t="str">
        <f aca="false">IF(N655&gt;0,IF(O655="","-",IF(R655&lt;0%,"DEGROWTH","GROWTH")))</f>
        <v>GROWTH</v>
      </c>
      <c r="T655" s="69" t="n">
        <v>109</v>
      </c>
      <c r="U655" s="101" t="str">
        <f aca="false">IF(F655&lt;=$V$2,"jAN","")</f>
        <v>jAN</v>
      </c>
      <c r="V655" s="97" t="n">
        <v>109</v>
      </c>
      <c r="W655" s="102" t="n">
        <f aca="false">K655-V655</f>
        <v>27</v>
      </c>
      <c r="X655" s="103" t="n">
        <f aca="false">IFERROR(IF(U655="Jan",(K655/V655-1)),0)</f>
        <v>0.247706422018349</v>
      </c>
      <c r="Y655" s="104" t="str">
        <f aca="false">IF(T655&gt;0,IF(U655="","-",IF(X655&lt;0%,"DEGROWTH","GROWTH")))</f>
        <v>GROWTH</v>
      </c>
      <c r="Z655" s="75" t="n">
        <v>0</v>
      </c>
      <c r="AA655" s="70"/>
      <c r="AB655" s="70" t="s">
        <v>134</v>
      </c>
      <c r="AC655" s="3"/>
    </row>
    <row r="656" customFormat="false" ht="14.25" hidden="false" customHeight="true" outlineLevel="0" collapsed="false">
      <c r="A656" s="70" t="s">
        <v>134</v>
      </c>
      <c r="B656" s="72" t="s">
        <v>67</v>
      </c>
      <c r="C656" s="72" t="s">
        <v>1789</v>
      </c>
      <c r="D656" s="72" t="n">
        <v>1000000549</v>
      </c>
      <c r="E656" s="73" t="s">
        <v>1790</v>
      </c>
      <c r="F656" s="74" t="n">
        <v>39961</v>
      </c>
      <c r="G656" s="67" t="str">
        <f aca="false">IF(I656&gt;0,"Targeted Dealer","-")</f>
        <v>Targeted Dealer</v>
      </c>
      <c r="H656" s="67"/>
      <c r="I656" s="68" t="n">
        <v>70</v>
      </c>
      <c r="J656" s="68" t="n">
        <f aca="false">I656/$J$1*($J$1-$E$1)</f>
        <v>70</v>
      </c>
      <c r="K656" s="69" t="n">
        <v>13</v>
      </c>
      <c r="L656" s="69" t="n">
        <f aca="false">I656-K656</f>
        <v>57</v>
      </c>
      <c r="M656" s="69" t="n">
        <f aca="false">IFERROR((K656/J656%),"-")</f>
        <v>18.5714285714286</v>
      </c>
      <c r="N656" s="97" t="n">
        <v>12.5</v>
      </c>
      <c r="O656" s="98" t="str">
        <f aca="false">IF(F656&lt;=$P$2,"DEC","")</f>
        <v>DEC</v>
      </c>
      <c r="P656" s="97" t="n">
        <v>12.5</v>
      </c>
      <c r="Q656" s="99" t="n">
        <f aca="false">K656-P656</f>
        <v>0.5</v>
      </c>
      <c r="R656" s="98" t="n">
        <f aca="false">IFERROR(IF(O656="Dec",(K656/P656-1))," ")</f>
        <v>0.04</v>
      </c>
      <c r="S656" s="100" t="str">
        <f aca="false">IF(N656&gt;0,IF(O656="","-",IF(R656&lt;0%,"DEGROWTH","GROWTH")))</f>
        <v>GROWTH</v>
      </c>
      <c r="T656" s="69" t="n">
        <v>13</v>
      </c>
      <c r="U656" s="101" t="str">
        <f aca="false">IF(F656&lt;=$V$2,"jAN","")</f>
        <v>jAN</v>
      </c>
      <c r="V656" s="97" t="n">
        <v>13</v>
      </c>
      <c r="W656" s="102" t="n">
        <f aca="false">K656-V656</f>
        <v>0</v>
      </c>
      <c r="X656" s="103" t="n">
        <f aca="false">IFERROR(IF(U656="Jan",(K656/V656-1)),0)</f>
        <v>0</v>
      </c>
      <c r="Y656" s="104" t="str">
        <f aca="false">IF(T656&gt;0,IF(U656="","-",IF(X656&lt;0%,"DEGROWTH","GROWTH")))</f>
        <v>GROWTH</v>
      </c>
      <c r="Z656" s="75" t="n">
        <v>1</v>
      </c>
      <c r="AA656" s="70"/>
      <c r="AB656" s="70" t="s">
        <v>134</v>
      </c>
      <c r="AC656" s="3"/>
    </row>
    <row r="657" customFormat="false" ht="14.25" hidden="false" customHeight="true" outlineLevel="0" collapsed="false">
      <c r="A657" s="70" t="s">
        <v>134</v>
      </c>
      <c r="B657" s="72" t="s">
        <v>67</v>
      </c>
      <c r="C657" s="72" t="s">
        <v>1791</v>
      </c>
      <c r="D657" s="72" t="n">
        <v>1000000554</v>
      </c>
      <c r="E657" s="73" t="s">
        <v>1792</v>
      </c>
      <c r="F657" s="74" t="n">
        <v>40583</v>
      </c>
      <c r="G657" s="67" t="str">
        <f aca="false">IF(I657&gt;0,"Targeted Dealer","-")</f>
        <v>Targeted Dealer</v>
      </c>
      <c r="H657" s="67"/>
      <c r="I657" s="68" t="n">
        <v>340</v>
      </c>
      <c r="J657" s="68" t="n">
        <f aca="false">I657/$J$1*($J$1-$E$1)</f>
        <v>340</v>
      </c>
      <c r="K657" s="69" t="n">
        <v>269.5</v>
      </c>
      <c r="L657" s="69" t="n">
        <f aca="false">I657-K657</f>
        <v>70.5</v>
      </c>
      <c r="M657" s="69" t="n">
        <f aca="false">IFERROR((K657/J657%),"-")</f>
        <v>79.2647058823529</v>
      </c>
      <c r="N657" s="97" t="n">
        <v>279</v>
      </c>
      <c r="O657" s="98" t="str">
        <f aca="false">IF(F657&lt;=$P$2,"DEC","")</f>
        <v>DEC</v>
      </c>
      <c r="P657" s="97" t="n">
        <v>279</v>
      </c>
      <c r="Q657" s="99" t="n">
        <f aca="false">K657-P657</f>
        <v>-9.5</v>
      </c>
      <c r="R657" s="98" t="n">
        <f aca="false">IFERROR(IF(O657="Dec",(K657/P657-1))," ")</f>
        <v>-0.0340501792114696</v>
      </c>
      <c r="S657" s="100" t="str">
        <f aca="false">IF(N657&gt;0,IF(O657="","-",IF(R657&lt;0%,"DEGROWTH","GROWTH")))</f>
        <v>DEGROWTH</v>
      </c>
      <c r="T657" s="69" t="n">
        <v>316.5</v>
      </c>
      <c r="U657" s="101" t="str">
        <f aca="false">IF(F657&lt;=$V$2,"jAN","")</f>
        <v>jAN</v>
      </c>
      <c r="V657" s="97" t="n">
        <v>316.5</v>
      </c>
      <c r="W657" s="102" t="n">
        <f aca="false">K657-V657</f>
        <v>-47</v>
      </c>
      <c r="X657" s="103" t="n">
        <f aca="false">IFERROR(IF(U657="Jan",(K657/V657-1)),0)</f>
        <v>-0.148499210110585</v>
      </c>
      <c r="Y657" s="104" t="str">
        <f aca="false">IF(T657&gt;0,IF(U657="","-",IF(X657&lt;0%,"DEGROWTH","GROWTH")))</f>
        <v>DEGROWTH</v>
      </c>
      <c r="Z657" s="75" t="n">
        <v>0</v>
      </c>
      <c r="AA657" s="70"/>
      <c r="AB657" s="70" t="s">
        <v>134</v>
      </c>
      <c r="AC657" s="3"/>
    </row>
    <row r="658" customFormat="false" ht="14.25" hidden="false" customHeight="true" outlineLevel="0" collapsed="false">
      <c r="A658" s="70" t="s">
        <v>134</v>
      </c>
      <c r="B658" s="72" t="s">
        <v>67</v>
      </c>
      <c r="C658" s="72" t="s">
        <v>1793</v>
      </c>
      <c r="D658" s="72" t="n">
        <v>1000000555</v>
      </c>
      <c r="E658" s="73" t="s">
        <v>1794</v>
      </c>
      <c r="F658" s="74" t="n">
        <v>40986</v>
      </c>
      <c r="G658" s="67" t="str">
        <f aca="false">IF(I658&gt;0,"Targeted Dealer","-")</f>
        <v>Targeted Dealer</v>
      </c>
      <c r="H658" s="67"/>
      <c r="I658" s="68" t="n">
        <v>70</v>
      </c>
      <c r="J658" s="68" t="n">
        <f aca="false">I658/$J$1*($J$1-$E$1)</f>
        <v>70</v>
      </c>
      <c r="K658" s="69" t="n">
        <v>52</v>
      </c>
      <c r="L658" s="69" t="n">
        <f aca="false">I658-K658</f>
        <v>18</v>
      </c>
      <c r="M658" s="69" t="n">
        <f aca="false">IFERROR((K658/J658%),"-")</f>
        <v>74.2857142857143</v>
      </c>
      <c r="N658" s="97" t="n">
        <v>64.5</v>
      </c>
      <c r="O658" s="98" t="str">
        <f aca="false">IF(F658&lt;=$P$2,"DEC","")</f>
        <v>DEC</v>
      </c>
      <c r="P658" s="97" t="n">
        <v>64.5</v>
      </c>
      <c r="Q658" s="99" t="n">
        <f aca="false">K658-P658</f>
        <v>-12.5</v>
      </c>
      <c r="R658" s="98" t="n">
        <f aca="false">IFERROR(IF(O658="Dec",(K658/P658-1))," ")</f>
        <v>-0.193798449612403</v>
      </c>
      <c r="S658" s="100" t="str">
        <f aca="false">IF(N658&gt;0,IF(O658="","-",IF(R658&lt;0%,"DEGROWTH","GROWTH")))</f>
        <v>DEGROWTH</v>
      </c>
      <c r="T658" s="69" t="n">
        <v>64.5</v>
      </c>
      <c r="U658" s="101" t="str">
        <f aca="false">IF(F658&lt;=$V$2,"jAN","")</f>
        <v>jAN</v>
      </c>
      <c r="V658" s="97" t="n">
        <v>64.5</v>
      </c>
      <c r="W658" s="102" t="n">
        <f aca="false">K658-V658</f>
        <v>-12.5</v>
      </c>
      <c r="X658" s="103" t="n">
        <f aca="false">IFERROR(IF(U658="Jan",(K658/V658-1)),0)</f>
        <v>-0.193798449612403</v>
      </c>
      <c r="Y658" s="104" t="str">
        <f aca="false">IF(T658&gt;0,IF(U658="","-",IF(X658&lt;0%,"DEGROWTH","GROWTH")))</f>
        <v>DEGROWTH</v>
      </c>
      <c r="Z658" s="75" t="n">
        <v>0</v>
      </c>
      <c r="AA658" s="70"/>
      <c r="AB658" s="70" t="s">
        <v>134</v>
      </c>
      <c r="AC658" s="3"/>
    </row>
    <row r="659" customFormat="false" ht="14.25" hidden="false" customHeight="true" outlineLevel="0" collapsed="false">
      <c r="A659" s="70" t="s">
        <v>134</v>
      </c>
      <c r="B659" s="72" t="s">
        <v>67</v>
      </c>
      <c r="C659" s="72" t="s">
        <v>1795</v>
      </c>
      <c r="D659" s="72" t="n">
        <v>1000000532</v>
      </c>
      <c r="E659" s="73" t="s">
        <v>1796</v>
      </c>
      <c r="F659" s="74" t="n">
        <v>41071</v>
      </c>
      <c r="G659" s="67" t="str">
        <f aca="false">IF(I659&gt;0,"Targeted Dealer","-")</f>
        <v>Targeted Dealer</v>
      </c>
      <c r="H659" s="67"/>
      <c r="I659" s="68" t="n">
        <v>239</v>
      </c>
      <c r="J659" s="68" t="n">
        <f aca="false">I659/$J$1*($J$1-$E$1)</f>
        <v>239</v>
      </c>
      <c r="K659" s="69" t="n">
        <v>136.5</v>
      </c>
      <c r="L659" s="69" t="n">
        <f aca="false">I659-K659</f>
        <v>102.5</v>
      </c>
      <c r="M659" s="69" t="n">
        <f aca="false">IFERROR((K659/J659%),"-")</f>
        <v>57.1129707112971</v>
      </c>
      <c r="N659" s="97" t="n">
        <v>112</v>
      </c>
      <c r="O659" s="98" t="str">
        <f aca="false">IF(F659&lt;=$P$2,"DEC","")</f>
        <v>DEC</v>
      </c>
      <c r="P659" s="97" t="n">
        <v>112</v>
      </c>
      <c r="Q659" s="99" t="n">
        <f aca="false">K659-P659</f>
        <v>24.5</v>
      </c>
      <c r="R659" s="98" t="n">
        <f aca="false">IFERROR(IF(O659="Dec",(K659/P659-1))," ")</f>
        <v>0.21875</v>
      </c>
      <c r="S659" s="100" t="str">
        <f aca="false">IF(N659&gt;0,IF(O659="","-",IF(R659&lt;0%,"DEGROWTH","GROWTH")))</f>
        <v>GROWTH</v>
      </c>
      <c r="T659" s="69" t="n">
        <v>231</v>
      </c>
      <c r="U659" s="101" t="str">
        <f aca="false">IF(F659&lt;=$V$2,"jAN","")</f>
        <v>jAN</v>
      </c>
      <c r="V659" s="97" t="n">
        <v>231</v>
      </c>
      <c r="W659" s="102" t="n">
        <f aca="false">K659-V659</f>
        <v>-94.5</v>
      </c>
      <c r="X659" s="103" t="n">
        <f aca="false">IFERROR(IF(U659="Jan",(K659/V659-1)),0)</f>
        <v>-0.409090909090909</v>
      </c>
      <c r="Y659" s="104" t="str">
        <f aca="false">IF(T659&gt;0,IF(U659="","-",IF(X659&lt;0%,"DEGROWTH","GROWTH")))</f>
        <v>DEGROWTH</v>
      </c>
      <c r="Z659" s="75" t="n">
        <v>0</v>
      </c>
      <c r="AA659" s="70"/>
      <c r="AB659" s="70" t="s">
        <v>134</v>
      </c>
      <c r="AC659" s="3"/>
    </row>
    <row r="660" customFormat="false" ht="14.25" hidden="false" customHeight="true" outlineLevel="0" collapsed="false">
      <c r="A660" s="70" t="s">
        <v>134</v>
      </c>
      <c r="B660" s="72" t="s">
        <v>67</v>
      </c>
      <c r="C660" s="72" t="s">
        <v>1797</v>
      </c>
      <c r="D660" s="72" t="n">
        <v>1000000552</v>
      </c>
      <c r="E660" s="73" t="s">
        <v>1798</v>
      </c>
      <c r="F660" s="74" t="n">
        <v>41157</v>
      </c>
      <c r="G660" s="67" t="str">
        <f aca="false">IF(I660&gt;0,"Targeted Dealer","-")</f>
        <v>Targeted Dealer</v>
      </c>
      <c r="H660" s="67"/>
      <c r="I660" s="68" t="n">
        <v>175</v>
      </c>
      <c r="J660" s="68" t="n">
        <f aca="false">I660/$J$1*($J$1-$E$1)</f>
        <v>175</v>
      </c>
      <c r="K660" s="69" t="n">
        <v>206.5</v>
      </c>
      <c r="L660" s="69" t="n">
        <f aca="false">I660-K660</f>
        <v>-31.5</v>
      </c>
      <c r="M660" s="69" t="n">
        <f aca="false">IFERROR((K660/J660%),"-")</f>
        <v>118</v>
      </c>
      <c r="N660" s="97" t="n">
        <v>222</v>
      </c>
      <c r="O660" s="98" t="str">
        <f aca="false">IF(F660&lt;=$P$2,"DEC","")</f>
        <v>DEC</v>
      </c>
      <c r="P660" s="97" t="n">
        <v>222</v>
      </c>
      <c r="Q660" s="99" t="n">
        <f aca="false">K660-P660</f>
        <v>-15.5</v>
      </c>
      <c r="R660" s="98" t="n">
        <f aca="false">IFERROR(IF(O660="Dec",(K660/P660-1))," ")</f>
        <v>-0.0698198198198198</v>
      </c>
      <c r="S660" s="100" t="str">
        <f aca="false">IF(N660&gt;0,IF(O660="","-",IF(R660&lt;0%,"DEGROWTH","GROWTH")))</f>
        <v>DEGROWTH</v>
      </c>
      <c r="T660" s="69" t="n">
        <v>147</v>
      </c>
      <c r="U660" s="101" t="str">
        <f aca="false">IF(F660&lt;=$V$2,"jAN","")</f>
        <v>jAN</v>
      </c>
      <c r="V660" s="97" t="n">
        <v>147</v>
      </c>
      <c r="W660" s="102" t="n">
        <f aca="false">K660-V660</f>
        <v>59.5</v>
      </c>
      <c r="X660" s="103" t="n">
        <f aca="false">IFERROR(IF(U660="Jan",(K660/V660-1)),0)</f>
        <v>0.404761904761905</v>
      </c>
      <c r="Y660" s="104" t="str">
        <f aca="false">IF(T660&gt;0,IF(U660="","-",IF(X660&lt;0%,"DEGROWTH","GROWTH")))</f>
        <v>GROWTH</v>
      </c>
      <c r="Z660" s="75" t="n">
        <v>0</v>
      </c>
      <c r="AA660" s="70"/>
      <c r="AB660" s="70" t="s">
        <v>134</v>
      </c>
      <c r="AC660" s="3"/>
    </row>
    <row r="661" customFormat="false" ht="14.25" hidden="false" customHeight="true" outlineLevel="0" collapsed="false">
      <c r="A661" s="70" t="s">
        <v>134</v>
      </c>
      <c r="B661" s="72" t="s">
        <v>67</v>
      </c>
      <c r="C661" s="72" t="s">
        <v>1799</v>
      </c>
      <c r="D661" s="72" t="n">
        <v>1000000538</v>
      </c>
      <c r="E661" s="73" t="s">
        <v>1800</v>
      </c>
      <c r="F661" s="74" t="n">
        <v>41258</v>
      </c>
      <c r="G661" s="67" t="str">
        <f aca="false">IF(I661&gt;0,"Targeted Dealer","-")</f>
        <v>Targeted Dealer</v>
      </c>
      <c r="H661" s="67"/>
      <c r="I661" s="68" t="n">
        <v>26</v>
      </c>
      <c r="J661" s="68" t="n">
        <f aca="false">I661/$J$1*($J$1-$E$1)</f>
        <v>26</v>
      </c>
      <c r="K661" s="69" t="n">
        <v>26</v>
      </c>
      <c r="L661" s="69" t="n">
        <f aca="false">I661-K661</f>
        <v>0</v>
      </c>
      <c r="M661" s="69" t="n">
        <f aca="false">IFERROR((K661/J661%),"-")</f>
        <v>100</v>
      </c>
      <c r="N661" s="97" t="n">
        <v>12.5</v>
      </c>
      <c r="O661" s="98" t="str">
        <f aca="false">IF(F661&lt;=$P$2,"DEC","")</f>
        <v>DEC</v>
      </c>
      <c r="P661" s="97" t="n">
        <v>12.5</v>
      </c>
      <c r="Q661" s="99" t="n">
        <f aca="false">K661-P661</f>
        <v>13.5</v>
      </c>
      <c r="R661" s="98" t="n">
        <f aca="false">IFERROR(IF(O661="Dec",(K661/P661-1))," ")</f>
        <v>1.08</v>
      </c>
      <c r="S661" s="100" t="str">
        <f aca="false">IF(N661&gt;0,IF(O661="","-",IF(R661&lt;0%,"DEGROWTH","GROWTH")))</f>
        <v>GROWTH</v>
      </c>
      <c r="T661" s="69" t="n">
        <v>13</v>
      </c>
      <c r="U661" s="101" t="str">
        <f aca="false">IF(F661&lt;=$V$2,"jAN","")</f>
        <v>jAN</v>
      </c>
      <c r="V661" s="97" t="n">
        <v>13</v>
      </c>
      <c r="W661" s="102" t="n">
        <f aca="false">K661-V661</f>
        <v>13</v>
      </c>
      <c r="X661" s="103" t="n">
        <f aca="false">IFERROR(IF(U661="Jan",(K661/V661-1)),0)</f>
        <v>1</v>
      </c>
      <c r="Y661" s="104" t="str">
        <f aca="false">IF(T661&gt;0,IF(U661="","-",IF(X661&lt;0%,"DEGROWTH","GROWTH")))</f>
        <v>GROWTH</v>
      </c>
      <c r="Z661" s="75" t="n">
        <v>0</v>
      </c>
      <c r="AA661" s="70"/>
      <c r="AB661" s="70" t="s">
        <v>134</v>
      </c>
      <c r="AC661" s="3"/>
    </row>
    <row r="662" customFormat="false" ht="14.25" hidden="false" customHeight="true" outlineLevel="0" collapsed="false">
      <c r="A662" s="70" t="s">
        <v>134</v>
      </c>
      <c r="B662" s="72" t="s">
        <v>67</v>
      </c>
      <c r="C662" s="72" t="s">
        <v>1801</v>
      </c>
      <c r="D662" s="72" t="n">
        <v>1000000535</v>
      </c>
      <c r="E662" s="73" t="s">
        <v>1802</v>
      </c>
      <c r="F662" s="74" t="n">
        <v>41464</v>
      </c>
      <c r="G662" s="67" t="str">
        <f aca="false">IF(I662&gt;0,"Targeted Dealer","-")</f>
        <v>Targeted Dealer</v>
      </c>
      <c r="H662" s="67"/>
      <c r="I662" s="68" t="n">
        <v>52</v>
      </c>
      <c r="J662" s="68" t="n">
        <f aca="false">I662/$J$1*($J$1-$E$1)</f>
        <v>52</v>
      </c>
      <c r="K662" s="69" t="n">
        <v>75</v>
      </c>
      <c r="L662" s="69" t="n">
        <f aca="false">I662-K662</f>
        <v>-23</v>
      </c>
      <c r="M662" s="69" t="n">
        <f aca="false">IFERROR((K662/J662%),"-")</f>
        <v>144.230769230769</v>
      </c>
      <c r="N662" s="97" t="n">
        <v>25</v>
      </c>
      <c r="O662" s="98" t="str">
        <f aca="false">IF(F662&lt;=$P$2,"DEC","")</f>
        <v>DEC</v>
      </c>
      <c r="P662" s="97" t="n">
        <v>25</v>
      </c>
      <c r="Q662" s="99" t="n">
        <f aca="false">K662-P662</f>
        <v>50</v>
      </c>
      <c r="R662" s="98" t="n">
        <f aca="false">IFERROR(IF(O662="Dec",(K662/P662-1))," ")</f>
        <v>2</v>
      </c>
      <c r="S662" s="100" t="str">
        <f aca="false">IF(N662&gt;0,IF(O662="","-",IF(R662&lt;0%,"DEGROWTH","GROWTH")))</f>
        <v>GROWTH</v>
      </c>
      <c r="T662" s="69" t="n">
        <v>50.5</v>
      </c>
      <c r="U662" s="101" t="str">
        <f aca="false">IF(F662&lt;=$V$2,"jAN","")</f>
        <v>jAN</v>
      </c>
      <c r="V662" s="97" t="n">
        <v>50.5</v>
      </c>
      <c r="W662" s="102" t="n">
        <f aca="false">K662-V662</f>
        <v>24.5</v>
      </c>
      <c r="X662" s="103" t="n">
        <f aca="false">IFERROR(IF(U662="Jan",(K662/V662-1)),0)</f>
        <v>0.485148514851485</v>
      </c>
      <c r="Y662" s="104" t="str">
        <f aca="false">IF(T662&gt;0,IF(U662="","-",IF(X662&lt;0%,"DEGROWTH","GROWTH")))</f>
        <v>GROWTH</v>
      </c>
      <c r="Z662" s="75" t="n">
        <v>0</v>
      </c>
      <c r="AA662" s="70"/>
      <c r="AB662" s="70" t="s">
        <v>134</v>
      </c>
      <c r="AC662" s="3"/>
    </row>
    <row r="663" customFormat="false" ht="14.25" hidden="false" customHeight="true" outlineLevel="0" collapsed="false">
      <c r="A663" s="70" t="s">
        <v>134</v>
      </c>
      <c r="B663" s="72" t="s">
        <v>67</v>
      </c>
      <c r="C663" s="72" t="s">
        <v>1803</v>
      </c>
      <c r="D663" s="72" t="n">
        <v>1000000551</v>
      </c>
      <c r="E663" s="73" t="s">
        <v>1804</v>
      </c>
      <c r="F663" s="74" t="n">
        <v>41638</v>
      </c>
      <c r="G663" s="67" t="str">
        <f aca="false">IF(I663&gt;0,"Targeted Dealer","-")</f>
        <v>Targeted Dealer</v>
      </c>
      <c r="H663" s="67"/>
      <c r="I663" s="68" t="n">
        <v>88</v>
      </c>
      <c r="J663" s="68" t="n">
        <f aca="false">I663/$J$1*($J$1-$E$1)</f>
        <v>88</v>
      </c>
      <c r="K663" s="69" t="n">
        <v>55.5</v>
      </c>
      <c r="L663" s="69" t="n">
        <f aca="false">I663-K663</f>
        <v>32.5</v>
      </c>
      <c r="M663" s="69" t="n">
        <f aca="false">IFERROR((K663/J663%),"-")</f>
        <v>63.0681818181818</v>
      </c>
      <c r="N663" s="97" t="n">
        <v>43.5</v>
      </c>
      <c r="O663" s="98" t="str">
        <f aca="false">IF(F663&lt;=$P$2,"DEC","")</f>
        <v>DEC</v>
      </c>
      <c r="P663" s="97" t="n">
        <v>43.5</v>
      </c>
      <c r="Q663" s="99" t="n">
        <f aca="false">K663-P663</f>
        <v>12</v>
      </c>
      <c r="R663" s="98" t="n">
        <f aca="false">IFERROR(IF(O663="Dec",(K663/P663-1))," ")</f>
        <v>0.275862068965517</v>
      </c>
      <c r="S663" s="100" t="str">
        <f aca="false">IF(N663&gt;0,IF(O663="","-",IF(R663&lt;0%,"DEGROWTH","GROWTH")))</f>
        <v>GROWTH</v>
      </c>
      <c r="T663" s="69" t="n">
        <v>49.5</v>
      </c>
      <c r="U663" s="101" t="str">
        <f aca="false">IF(F663&lt;=$V$2,"jAN","")</f>
        <v>jAN</v>
      </c>
      <c r="V663" s="97" t="n">
        <v>49.5</v>
      </c>
      <c r="W663" s="102" t="n">
        <f aca="false">K663-V663</f>
        <v>6</v>
      </c>
      <c r="X663" s="103" t="n">
        <f aca="false">IFERROR(IF(U663="Jan",(K663/V663-1)),0)</f>
        <v>0.121212121212121</v>
      </c>
      <c r="Y663" s="104" t="str">
        <f aca="false">IF(T663&gt;0,IF(U663="","-",IF(X663&lt;0%,"DEGROWTH","GROWTH")))</f>
        <v>GROWTH</v>
      </c>
      <c r="Z663" s="75" t="n">
        <v>0</v>
      </c>
      <c r="AA663" s="70"/>
      <c r="AB663" s="70" t="s">
        <v>134</v>
      </c>
      <c r="AC663" s="3"/>
    </row>
    <row r="664" customFormat="false" ht="14.25" hidden="false" customHeight="true" outlineLevel="0" collapsed="false">
      <c r="A664" s="70" t="s">
        <v>134</v>
      </c>
      <c r="B664" s="72" t="s">
        <v>67</v>
      </c>
      <c r="C664" s="72" t="s">
        <v>1805</v>
      </c>
      <c r="D664" s="72" t="n">
        <v>1000000542</v>
      </c>
      <c r="E664" s="73" t="s">
        <v>1806</v>
      </c>
      <c r="F664" s="74" t="n">
        <v>42909</v>
      </c>
      <c r="G664" s="67" t="str">
        <f aca="false">IF(I664&gt;0,"Targeted Dealer","-")</f>
        <v>Targeted Dealer</v>
      </c>
      <c r="H664" s="67"/>
      <c r="I664" s="68" t="n">
        <v>250</v>
      </c>
      <c r="J664" s="68" t="n">
        <f aca="false">I664/$J$1*($J$1-$E$1)</f>
        <v>250</v>
      </c>
      <c r="K664" s="69" t="n">
        <v>144</v>
      </c>
      <c r="L664" s="69" t="n">
        <f aca="false">I664-K664</f>
        <v>106</v>
      </c>
      <c r="M664" s="69" t="n">
        <f aca="false">IFERROR((K664/J664%),"-")</f>
        <v>57.6</v>
      </c>
      <c r="N664" s="97" t="n">
        <v>198</v>
      </c>
      <c r="O664" s="98" t="str">
        <f aca="false">IF(F664&lt;=$P$2,"DEC","")</f>
        <v>DEC</v>
      </c>
      <c r="P664" s="97" t="n">
        <v>198</v>
      </c>
      <c r="Q664" s="99" t="n">
        <f aca="false">K664-P664</f>
        <v>-54</v>
      </c>
      <c r="R664" s="98" t="n">
        <f aca="false">IFERROR(IF(O664="Dec",(K664/P664-1))," ")</f>
        <v>-0.272727272727273</v>
      </c>
      <c r="S664" s="100" t="str">
        <f aca="false">IF(N664&gt;0,IF(O664="","-",IF(R664&lt;0%,"DEGROWTH","GROWTH")))</f>
        <v>DEGROWTH</v>
      </c>
      <c r="T664" s="69" t="n">
        <v>192.5</v>
      </c>
      <c r="U664" s="101" t="str">
        <f aca="false">IF(F664&lt;=$V$2,"jAN","")</f>
        <v>jAN</v>
      </c>
      <c r="V664" s="97" t="n">
        <v>192.5</v>
      </c>
      <c r="W664" s="102" t="n">
        <f aca="false">K664-V664</f>
        <v>-48.5</v>
      </c>
      <c r="X664" s="103" t="n">
        <f aca="false">IFERROR(IF(U664="Jan",(K664/V664-1)),0)</f>
        <v>-0.251948051948052</v>
      </c>
      <c r="Y664" s="104" t="str">
        <f aca="false">IF(T664&gt;0,IF(U664="","-",IF(X664&lt;0%,"DEGROWTH","GROWTH")))</f>
        <v>DEGROWTH</v>
      </c>
      <c r="Z664" s="75" t="n">
        <v>0</v>
      </c>
      <c r="AA664" s="70"/>
      <c r="AB664" s="70" t="s">
        <v>134</v>
      </c>
      <c r="AC664" s="3"/>
    </row>
    <row r="665" customFormat="false" ht="14.25" hidden="false" customHeight="true" outlineLevel="0" collapsed="false">
      <c r="A665" s="70" t="s">
        <v>134</v>
      </c>
      <c r="B665" s="72" t="s">
        <v>67</v>
      </c>
      <c r="C665" s="72" t="s">
        <v>1807</v>
      </c>
      <c r="D665" s="72" t="n">
        <v>1000000553</v>
      </c>
      <c r="E665" s="73" t="s">
        <v>1808</v>
      </c>
      <c r="F665" s="74" t="n">
        <v>42980</v>
      </c>
      <c r="G665" s="67" t="str">
        <f aca="false">IF(I665&gt;0,"Targeted Dealer","-")</f>
        <v>Targeted Dealer</v>
      </c>
      <c r="H665" s="67"/>
      <c r="I665" s="68" t="n">
        <v>280</v>
      </c>
      <c r="J665" s="68" t="n">
        <f aca="false">I665/$J$1*($J$1-$E$1)</f>
        <v>280</v>
      </c>
      <c r="K665" s="69" t="n">
        <v>219.5</v>
      </c>
      <c r="L665" s="69" t="n">
        <f aca="false">I665-K665</f>
        <v>60.5</v>
      </c>
      <c r="M665" s="69" t="n">
        <f aca="false">IFERROR((K665/J665%),"-")</f>
        <v>78.3928571428572</v>
      </c>
      <c r="N665" s="97" t="n">
        <v>202</v>
      </c>
      <c r="O665" s="98" t="str">
        <f aca="false">IF(F665&lt;=$P$2,"DEC","")</f>
        <v>DEC</v>
      </c>
      <c r="P665" s="97" t="n">
        <v>202</v>
      </c>
      <c r="Q665" s="99" t="n">
        <f aca="false">K665-P665</f>
        <v>17.5</v>
      </c>
      <c r="R665" s="98" t="n">
        <f aca="false">IFERROR(IF(O665="Dec",(K665/P665-1))," ")</f>
        <v>0.0866336633663367</v>
      </c>
      <c r="S665" s="100" t="str">
        <f aca="false">IF(N665&gt;0,IF(O665="","-",IF(R665&lt;0%,"DEGROWTH","GROWTH")))</f>
        <v>GROWTH</v>
      </c>
      <c r="T665" s="69" t="n">
        <v>208.5</v>
      </c>
      <c r="U665" s="101" t="str">
        <f aca="false">IF(F665&lt;=$V$2,"jAN","")</f>
        <v>jAN</v>
      </c>
      <c r="V665" s="97" t="n">
        <v>208.5</v>
      </c>
      <c r="W665" s="102" t="n">
        <f aca="false">K665-V665</f>
        <v>11</v>
      </c>
      <c r="X665" s="103" t="n">
        <f aca="false">IFERROR(IF(U665="Jan",(K665/V665-1)),0)</f>
        <v>0.0527577937649879</v>
      </c>
      <c r="Y665" s="104" t="str">
        <f aca="false">IF(T665&gt;0,IF(U665="","-",IF(X665&lt;0%,"DEGROWTH","GROWTH")))</f>
        <v>GROWTH</v>
      </c>
      <c r="Z665" s="75" t="n">
        <v>0</v>
      </c>
      <c r="AA665" s="70"/>
      <c r="AB665" s="70" t="s">
        <v>134</v>
      </c>
      <c r="AC665" s="3"/>
    </row>
    <row r="666" customFormat="false" ht="14.25" hidden="false" customHeight="true" outlineLevel="0" collapsed="false">
      <c r="A666" s="70" t="s">
        <v>134</v>
      </c>
      <c r="B666" s="72" t="s">
        <v>67</v>
      </c>
      <c r="C666" s="72" t="s">
        <v>1809</v>
      </c>
      <c r="D666" s="72" t="n">
        <v>1000000548</v>
      </c>
      <c r="E666" s="73" t="s">
        <v>1810</v>
      </c>
      <c r="F666" s="74" t="n">
        <v>43031</v>
      </c>
      <c r="G666" s="67" t="str">
        <f aca="false">IF(I666&gt;0,"Targeted Dealer","-")</f>
        <v>Targeted Dealer</v>
      </c>
      <c r="H666" s="67"/>
      <c r="I666" s="68" t="n">
        <v>1000</v>
      </c>
      <c r="J666" s="68" t="n">
        <f aca="false">I666/$J$1*($J$1-$E$1)</f>
        <v>1000</v>
      </c>
      <c r="K666" s="69" t="n">
        <v>840</v>
      </c>
      <c r="L666" s="69" t="n">
        <f aca="false">I666-K666</f>
        <v>160</v>
      </c>
      <c r="M666" s="69" t="n">
        <f aca="false">IFERROR((K666/J666%),"-")</f>
        <v>84</v>
      </c>
      <c r="N666" s="97" t="n">
        <v>811.5</v>
      </c>
      <c r="O666" s="98" t="str">
        <f aca="false">IF(F666&lt;=$P$2,"DEC","")</f>
        <v>DEC</v>
      </c>
      <c r="P666" s="97" t="n">
        <v>811.5</v>
      </c>
      <c r="Q666" s="99" t="n">
        <f aca="false">K666-P666</f>
        <v>28.5</v>
      </c>
      <c r="R666" s="98" t="n">
        <f aca="false">IFERROR(IF(O666="Dec",(K666/P666-1))," ")</f>
        <v>0.0351201478743068</v>
      </c>
      <c r="S666" s="100" t="str">
        <f aca="false">IF(N666&gt;0,IF(O666="","-",IF(R666&lt;0%,"DEGROWTH","GROWTH")))</f>
        <v>GROWTH</v>
      </c>
      <c r="T666" s="69" t="n">
        <v>804.5</v>
      </c>
      <c r="U666" s="101" t="str">
        <f aca="false">IF(F666&lt;=$V$2,"jAN","")</f>
        <v>jAN</v>
      </c>
      <c r="V666" s="97" t="n">
        <v>804.5</v>
      </c>
      <c r="W666" s="102" t="n">
        <f aca="false">K666-V666</f>
        <v>35.5</v>
      </c>
      <c r="X666" s="103" t="n">
        <f aca="false">IFERROR(IF(U666="Jan",(K666/V666-1)),0)</f>
        <v>0.0441267868241144</v>
      </c>
      <c r="Y666" s="104" t="str">
        <f aca="false">IF(T666&gt;0,IF(U666="","-",IF(X666&lt;0%,"DEGROWTH","GROWTH")))</f>
        <v>GROWTH</v>
      </c>
      <c r="Z666" s="75" t="n">
        <v>0</v>
      </c>
      <c r="AA666" s="70"/>
      <c r="AB666" s="70" t="s">
        <v>134</v>
      </c>
      <c r="AC666" s="3"/>
    </row>
    <row r="667" customFormat="false" ht="14.25" hidden="false" customHeight="true" outlineLevel="0" collapsed="false">
      <c r="A667" s="70" t="s">
        <v>134</v>
      </c>
      <c r="B667" s="72" t="s">
        <v>67</v>
      </c>
      <c r="C667" s="72" t="s">
        <v>1811</v>
      </c>
      <c r="D667" s="72" t="n">
        <v>1000000546</v>
      </c>
      <c r="E667" s="73" t="s">
        <v>1812</v>
      </c>
      <c r="F667" s="74" t="n">
        <v>43344</v>
      </c>
      <c r="G667" s="67" t="str">
        <f aca="false">IF(I667&gt;0,"Targeted Dealer","-")</f>
        <v>Targeted Dealer</v>
      </c>
      <c r="H667" s="67"/>
      <c r="I667" s="68" t="n">
        <v>52</v>
      </c>
      <c r="J667" s="68" t="n">
        <f aca="false">I667/$J$1*($J$1-$E$1)</f>
        <v>52</v>
      </c>
      <c r="K667" s="69" t="n">
        <v>52</v>
      </c>
      <c r="L667" s="69" t="n">
        <f aca="false">I667-K667</f>
        <v>0</v>
      </c>
      <c r="M667" s="69" t="n">
        <f aca="false">IFERROR((K667/J667%),"-")</f>
        <v>100</v>
      </c>
      <c r="N667" s="97" t="n">
        <v>26</v>
      </c>
      <c r="O667" s="98" t="str">
        <f aca="false">IF(F667&lt;=$P$2,"DEC","")</f>
        <v>DEC</v>
      </c>
      <c r="P667" s="97" t="n">
        <v>26</v>
      </c>
      <c r="Q667" s="99" t="n">
        <f aca="false">K667-P667</f>
        <v>26</v>
      </c>
      <c r="R667" s="98" t="n">
        <f aca="false">IFERROR(IF(O667="Dec",(K667/P667-1))," ")</f>
        <v>1</v>
      </c>
      <c r="S667" s="100" t="str">
        <f aca="false">IF(N667&gt;0,IF(O667="","-",IF(R667&lt;0%,"DEGROWTH","GROWTH")))</f>
        <v>GROWTH</v>
      </c>
      <c r="T667" s="69" t="n">
        <v>26</v>
      </c>
      <c r="U667" s="101" t="str">
        <f aca="false">IF(F667&lt;=$V$2,"jAN","")</f>
        <v>jAN</v>
      </c>
      <c r="V667" s="97" t="n">
        <v>26</v>
      </c>
      <c r="W667" s="102" t="n">
        <f aca="false">K667-V667</f>
        <v>26</v>
      </c>
      <c r="X667" s="103" t="n">
        <f aca="false">IFERROR(IF(U667="Jan",(K667/V667-1)),0)</f>
        <v>1</v>
      </c>
      <c r="Y667" s="104" t="str">
        <f aca="false">IF(T667&gt;0,IF(U667="","-",IF(X667&lt;0%,"DEGROWTH","GROWTH")))</f>
        <v>GROWTH</v>
      </c>
      <c r="Z667" s="75" t="n">
        <v>0</v>
      </c>
      <c r="AA667" s="70"/>
      <c r="AB667" s="70" t="s">
        <v>134</v>
      </c>
      <c r="AC667" s="3"/>
    </row>
    <row r="668" customFormat="false" ht="14.25" hidden="false" customHeight="true" outlineLevel="0" collapsed="false">
      <c r="A668" s="70" t="s">
        <v>134</v>
      </c>
      <c r="B668" s="72" t="s">
        <v>67</v>
      </c>
      <c r="C668" s="72" t="s">
        <v>1813</v>
      </c>
      <c r="D668" s="72" t="n">
        <v>1000000958</v>
      </c>
      <c r="E668" s="73" t="s">
        <v>1814</v>
      </c>
      <c r="F668" s="74" t="n">
        <v>43584</v>
      </c>
      <c r="G668" s="67" t="str">
        <f aca="false">IF(I668&gt;0,"Targeted Dealer","-")</f>
        <v>Targeted Dealer</v>
      </c>
      <c r="H668" s="67"/>
      <c r="I668" s="68" t="n">
        <v>52</v>
      </c>
      <c r="J668" s="68" t="n">
        <f aca="false">I668/$J$1*($J$1-$E$1)</f>
        <v>52</v>
      </c>
      <c r="K668" s="69" t="n">
        <v>0</v>
      </c>
      <c r="L668" s="69" t="n">
        <f aca="false">I668-K668</f>
        <v>52</v>
      </c>
      <c r="M668" s="69" t="n">
        <f aca="false">IFERROR((K668/J668%),"-")</f>
        <v>0</v>
      </c>
      <c r="N668" s="97" t="n">
        <v>39</v>
      </c>
      <c r="O668" s="98" t="str">
        <f aca="false">IF(F668&lt;=$P$2,"DEC","")</f>
        <v>DEC</v>
      </c>
      <c r="P668" s="97" t="n">
        <v>39</v>
      </c>
      <c r="Q668" s="99" t="n">
        <f aca="false">K668-P668</f>
        <v>-39</v>
      </c>
      <c r="R668" s="98" t="n">
        <f aca="false">IFERROR(IF(O668="Dec",(K668/P668-1))," ")</f>
        <v>-1</v>
      </c>
      <c r="S668" s="100" t="str">
        <f aca="false">IF(N668&gt;0,IF(O668="","-",IF(R668&lt;0%,"DEGROWTH","GROWTH")))</f>
        <v>DEGROWTH</v>
      </c>
      <c r="T668" s="69" t="n">
        <v>38</v>
      </c>
      <c r="U668" s="101" t="str">
        <f aca="false">IF(F668&lt;=$V$2,"jAN","")</f>
        <v>jAN</v>
      </c>
      <c r="V668" s="97" t="n">
        <v>38</v>
      </c>
      <c r="W668" s="102" t="n">
        <f aca="false">K668-V668</f>
        <v>-38</v>
      </c>
      <c r="X668" s="103" t="n">
        <f aca="false">IFERROR(IF(U668="Jan",(K668/V668-1)),0)</f>
        <v>-1</v>
      </c>
      <c r="Y668" s="104" t="str">
        <f aca="false">IF(T668&gt;0,IF(U668="","-",IF(X668&lt;0%,"DEGROWTH","GROWTH")))</f>
        <v>DEGROWTH</v>
      </c>
      <c r="Z668" s="75" t="n">
        <v>1</v>
      </c>
      <c r="AA668" s="70"/>
      <c r="AB668" s="70" t="s">
        <v>134</v>
      </c>
      <c r="AC668" s="3"/>
    </row>
    <row r="669" customFormat="false" ht="14.25" hidden="false" customHeight="true" outlineLevel="0" collapsed="false">
      <c r="A669" s="70" t="s">
        <v>134</v>
      </c>
      <c r="B669" s="72" t="s">
        <v>67</v>
      </c>
      <c r="C669" s="72" t="s">
        <v>1815</v>
      </c>
      <c r="D669" s="72" t="n">
        <v>1000000963</v>
      </c>
      <c r="E669" s="73" t="s">
        <v>1816</v>
      </c>
      <c r="F669" s="74" t="n">
        <v>43609</v>
      </c>
      <c r="G669" s="67" t="str">
        <f aca="false">IF(I669&gt;0,"Targeted Dealer","-")</f>
        <v>Targeted Dealer</v>
      </c>
      <c r="H669" s="67"/>
      <c r="I669" s="68" t="n">
        <v>39</v>
      </c>
      <c r="J669" s="68" t="n">
        <f aca="false">I669/$J$1*($J$1-$E$1)</f>
        <v>39</v>
      </c>
      <c r="K669" s="69" t="n">
        <v>25.5</v>
      </c>
      <c r="L669" s="69" t="n">
        <f aca="false">I669-K669</f>
        <v>13.5</v>
      </c>
      <c r="M669" s="69" t="n">
        <f aca="false">IFERROR((K669/J669%),"-")</f>
        <v>65.3846153846154</v>
      </c>
      <c r="N669" s="97" t="n">
        <v>26</v>
      </c>
      <c r="O669" s="98" t="str">
        <f aca="false">IF(F669&lt;=$P$2,"DEC","")</f>
        <v>DEC</v>
      </c>
      <c r="P669" s="97" t="n">
        <v>26</v>
      </c>
      <c r="Q669" s="99" t="n">
        <f aca="false">K669-P669</f>
        <v>-0.5</v>
      </c>
      <c r="R669" s="98" t="n">
        <f aca="false">IFERROR(IF(O669="Dec",(K669/P669-1))," ")</f>
        <v>-0.0192307692307693</v>
      </c>
      <c r="S669" s="100" t="str">
        <f aca="false">IF(N669&gt;0,IF(O669="","-",IF(R669&lt;0%,"DEGROWTH","GROWTH")))</f>
        <v>DEGROWTH</v>
      </c>
      <c r="T669" s="69" t="n">
        <v>39</v>
      </c>
      <c r="U669" s="101" t="str">
        <f aca="false">IF(F669&lt;=$V$2,"jAN","")</f>
        <v>jAN</v>
      </c>
      <c r="V669" s="97" t="n">
        <v>39</v>
      </c>
      <c r="W669" s="102" t="n">
        <f aca="false">K669-V669</f>
        <v>-13.5</v>
      </c>
      <c r="X669" s="103" t="n">
        <f aca="false">IFERROR(IF(U669="Jan",(K669/V669-1)),0)</f>
        <v>-0.346153846153846</v>
      </c>
      <c r="Y669" s="104" t="str">
        <f aca="false">IF(T669&gt;0,IF(U669="","-",IF(X669&lt;0%,"DEGROWTH","GROWTH")))</f>
        <v>DEGROWTH</v>
      </c>
      <c r="Z669" s="75" t="n">
        <v>0</v>
      </c>
      <c r="AA669" s="70"/>
      <c r="AB669" s="70" t="s">
        <v>134</v>
      </c>
      <c r="AC669" s="3"/>
    </row>
    <row r="670" customFormat="false" ht="14.25" hidden="false" customHeight="true" outlineLevel="0" collapsed="false">
      <c r="A670" s="70" t="s">
        <v>134</v>
      </c>
      <c r="B670" s="72" t="s">
        <v>67</v>
      </c>
      <c r="C670" s="72" t="s">
        <v>3915</v>
      </c>
      <c r="D670" s="72" t="n">
        <v>1000000966</v>
      </c>
      <c r="E670" s="73" t="s">
        <v>3916</v>
      </c>
      <c r="F670" s="74" t="n">
        <v>43633</v>
      </c>
      <c r="G670" s="67" t="str">
        <f aca="false">IF(I670&gt;0,"Targeted Dealer","-")</f>
        <v>-</v>
      </c>
      <c r="H670" s="67"/>
      <c r="I670" s="68" t="n">
        <v>0</v>
      </c>
      <c r="J670" s="68" t="n">
        <f aca="false">I670/$J$1*($J$1-$E$1)</f>
        <v>0</v>
      </c>
      <c r="K670" s="69" t="n">
        <v>0</v>
      </c>
      <c r="L670" s="69" t="n">
        <f aca="false">I670-K670</f>
        <v>0</v>
      </c>
      <c r="M670" s="69" t="str">
        <f aca="false">IFERROR((K670/J670%),"-")</f>
        <v>-</v>
      </c>
      <c r="N670" s="97" t="n">
        <v>0</v>
      </c>
      <c r="O670" s="98" t="str">
        <f aca="false">IF(F670&lt;=$P$2,"DEC","")</f>
        <v>DEC</v>
      </c>
      <c r="P670" s="97" t="n">
        <v>0</v>
      </c>
      <c r="Q670" s="99" t="n">
        <f aca="false">K670-P670</f>
        <v>0</v>
      </c>
      <c r="R670" s="98" t="str">
        <f aca="false">IFERROR(IF(O670="Dec",(K670/P670-1))," ")</f>
        <v> </v>
      </c>
      <c r="S670" s="105" t="b">
        <f aca="false">IF(N670&gt;0,IF(O670="","-",IF(R670&lt;0%,"DEGROWTH","GROWTH")))</f>
        <v>0</v>
      </c>
      <c r="T670" s="69" t="n">
        <v>46</v>
      </c>
      <c r="U670" s="101" t="str">
        <f aca="false">IF(F670&lt;=$V$2,"jAN","")</f>
        <v>jAN</v>
      </c>
      <c r="V670" s="97" t="n">
        <v>46</v>
      </c>
      <c r="W670" s="102" t="n">
        <f aca="false">K670-V670</f>
        <v>-46</v>
      </c>
      <c r="X670" s="103" t="n">
        <f aca="false">IFERROR(IF(U670="Jan",(K670/V670-1)),0)</f>
        <v>-1</v>
      </c>
      <c r="Y670" s="104" t="str">
        <f aca="false">IF(T670&gt;0,IF(U670="","-",IF(X670&lt;0%,"DEGROWTH","GROWTH")))</f>
        <v>DEGROWTH</v>
      </c>
      <c r="Z670" s="75" t="n">
        <v>0</v>
      </c>
      <c r="AA670" s="70"/>
      <c r="AB670" s="70" t="s">
        <v>134</v>
      </c>
      <c r="AC670" s="3"/>
    </row>
    <row r="671" customFormat="false" ht="14.25" hidden="false" customHeight="true" outlineLevel="0" collapsed="false">
      <c r="A671" s="70" t="s">
        <v>134</v>
      </c>
      <c r="B671" s="72" t="s">
        <v>67</v>
      </c>
      <c r="C671" s="72" t="s">
        <v>1817</v>
      </c>
      <c r="D671" s="72" t="n">
        <v>1000000965</v>
      </c>
      <c r="E671" s="73" t="s">
        <v>1818</v>
      </c>
      <c r="F671" s="74" t="n">
        <v>43825</v>
      </c>
      <c r="G671" s="67" t="str">
        <f aca="false">IF(I671&gt;0,"Targeted Dealer","-")</f>
        <v>Targeted Dealer</v>
      </c>
      <c r="H671" s="67"/>
      <c r="I671" s="68" t="n">
        <v>26</v>
      </c>
      <c r="J671" s="68" t="n">
        <f aca="false">I671/$J$1*($J$1-$E$1)</f>
        <v>26</v>
      </c>
      <c r="K671" s="69" t="n">
        <v>13</v>
      </c>
      <c r="L671" s="69" t="n">
        <f aca="false">I671-K671</f>
        <v>13</v>
      </c>
      <c r="M671" s="69" t="n">
        <f aca="false">IFERROR((K671/J671%),"-")</f>
        <v>50</v>
      </c>
      <c r="N671" s="97" t="n">
        <v>25.5</v>
      </c>
      <c r="O671" s="98" t="str">
        <f aca="false">IF(F671&lt;=$P$2,"DEC","")</f>
        <v>DEC</v>
      </c>
      <c r="P671" s="97" t="n">
        <v>25.5</v>
      </c>
      <c r="Q671" s="99" t="n">
        <f aca="false">K671-P671</f>
        <v>-12.5</v>
      </c>
      <c r="R671" s="98" t="n">
        <f aca="false">IFERROR(IF(O671="Dec",(K671/P671-1))," ")</f>
        <v>-0.490196078431373</v>
      </c>
      <c r="S671" s="100" t="str">
        <f aca="false">IF(N671&gt;0,IF(O671="","-",IF(R671&lt;0%,"DEGROWTH","GROWTH")))</f>
        <v>DEGROWTH</v>
      </c>
      <c r="T671" s="69" t="n">
        <v>0</v>
      </c>
      <c r="U671" s="101" t="str">
        <f aca="false">IF(F671&lt;=$V$2,"jAN","")</f>
        <v>jAN</v>
      </c>
      <c r="V671" s="97" t="n">
        <v>0</v>
      </c>
      <c r="W671" s="102" t="n">
        <f aca="false">K671-V671</f>
        <v>13</v>
      </c>
      <c r="X671" s="103" t="n">
        <f aca="false">IFERROR(IF(U671="Jan",(K671/V671-1)),0)</f>
        <v>0</v>
      </c>
      <c r="Y671" s="106" t="b">
        <f aca="false">IF(T671&gt;0,IF(U671="","-",IF(X671&lt;0%,"DEGROWTH","GROWTH")))</f>
        <v>0</v>
      </c>
      <c r="Z671" s="75" t="n">
        <v>0</v>
      </c>
      <c r="AA671" s="70"/>
      <c r="AB671" s="70" t="s">
        <v>134</v>
      </c>
      <c r="AC671" s="3"/>
    </row>
    <row r="672" customFormat="false" ht="14.25" hidden="false" customHeight="true" outlineLevel="0" collapsed="false">
      <c r="A672" s="70" t="s">
        <v>134</v>
      </c>
      <c r="B672" s="72" t="s">
        <v>67</v>
      </c>
      <c r="C672" s="72" t="s">
        <v>1819</v>
      </c>
      <c r="D672" s="72" t="n">
        <v>1000000959</v>
      </c>
      <c r="E672" s="73" t="s">
        <v>1820</v>
      </c>
      <c r="F672" s="74" t="n">
        <v>44202</v>
      </c>
      <c r="G672" s="67" t="str">
        <f aca="false">IF(I672&gt;0,"Targeted Dealer","-")</f>
        <v>Targeted Dealer</v>
      </c>
      <c r="H672" s="67"/>
      <c r="I672" s="68" t="n">
        <v>62</v>
      </c>
      <c r="J672" s="68" t="n">
        <f aca="false">I672/$J$1*($J$1-$E$1)</f>
        <v>62</v>
      </c>
      <c r="K672" s="69" t="n">
        <v>0</v>
      </c>
      <c r="L672" s="69" t="n">
        <f aca="false">I672-K672</f>
        <v>62</v>
      </c>
      <c r="M672" s="69" t="n">
        <f aca="false">IFERROR((K672/J672%),"-")</f>
        <v>0</v>
      </c>
      <c r="N672" s="97" t="n">
        <v>57</v>
      </c>
      <c r="O672" s="98" t="str">
        <f aca="false">IF(F672&lt;=$P$2,"DEC","")</f>
        <v>DEC</v>
      </c>
      <c r="P672" s="97" t="n">
        <v>57</v>
      </c>
      <c r="Q672" s="99" t="n">
        <f aca="false">K672-P672</f>
        <v>-57</v>
      </c>
      <c r="R672" s="98" t="n">
        <f aca="false">IFERROR(IF(O672="Dec",(K672/P672-1))," ")</f>
        <v>-1</v>
      </c>
      <c r="S672" s="100" t="str">
        <f aca="false">IF(N672&gt;0,IF(O672="","-",IF(R672&lt;0%,"DEGROWTH","GROWTH")))</f>
        <v>DEGROWTH</v>
      </c>
      <c r="T672" s="69" t="n">
        <v>36</v>
      </c>
      <c r="U672" s="101" t="str">
        <f aca="false">IF(F672&lt;=$V$2,"jAN","")</f>
        <v>jAN</v>
      </c>
      <c r="V672" s="97" t="n">
        <v>36</v>
      </c>
      <c r="W672" s="102" t="n">
        <f aca="false">K672-V672</f>
        <v>-36</v>
      </c>
      <c r="X672" s="103" t="n">
        <f aca="false">IFERROR(IF(U672="Jan",(K672/V672-1)),0)</f>
        <v>-1</v>
      </c>
      <c r="Y672" s="104" t="str">
        <f aca="false">IF(T672&gt;0,IF(U672="","-",IF(X672&lt;0%,"DEGROWTH","GROWTH")))</f>
        <v>DEGROWTH</v>
      </c>
      <c r="Z672" s="75" t="n">
        <v>1</v>
      </c>
      <c r="AA672" s="70"/>
      <c r="AB672" s="70" t="s">
        <v>134</v>
      </c>
      <c r="AC672" s="3"/>
    </row>
    <row r="673" customFormat="false" ht="14.25" hidden="false" customHeight="true" outlineLevel="0" collapsed="false">
      <c r="A673" s="70" t="s">
        <v>134</v>
      </c>
      <c r="B673" s="72" t="s">
        <v>67</v>
      </c>
      <c r="C673" s="72" t="s">
        <v>1821</v>
      </c>
      <c r="D673" s="72" t="n">
        <v>1000002405</v>
      </c>
      <c r="E673" s="73" t="s">
        <v>1822</v>
      </c>
      <c r="F673" s="74" t="n">
        <v>44565</v>
      </c>
      <c r="G673" s="67" t="str">
        <f aca="false">IF(I673&gt;0,"Targeted Dealer","-")</f>
        <v>Targeted Dealer</v>
      </c>
      <c r="H673" s="67"/>
      <c r="I673" s="68" t="n">
        <v>52</v>
      </c>
      <c r="J673" s="68" t="n">
        <f aca="false">I673/$J$1*($J$1-$E$1)</f>
        <v>52</v>
      </c>
      <c r="K673" s="69" t="n">
        <v>64.5</v>
      </c>
      <c r="L673" s="69" t="n">
        <f aca="false">I673-K673</f>
        <v>-12.5</v>
      </c>
      <c r="M673" s="69" t="n">
        <f aca="false">IFERROR((K673/J673%),"-")</f>
        <v>124.038461538462</v>
      </c>
      <c r="N673" s="97" t="n">
        <v>38</v>
      </c>
      <c r="O673" s="98" t="str">
        <f aca="false">IF(F673&lt;=$P$2,"DEC","")</f>
        <v>DEC</v>
      </c>
      <c r="P673" s="97" t="n">
        <v>38</v>
      </c>
      <c r="Q673" s="99" t="n">
        <f aca="false">K673-P673</f>
        <v>26.5</v>
      </c>
      <c r="R673" s="98" t="n">
        <f aca="false">IFERROR(IF(O673="Dec",(K673/P673-1))," ")</f>
        <v>0.697368421052632</v>
      </c>
      <c r="S673" s="100" t="str">
        <f aca="false">IF(N673&gt;0,IF(O673="","-",IF(R673&lt;0%,"DEGROWTH","GROWTH")))</f>
        <v>GROWTH</v>
      </c>
      <c r="T673" s="69" t="n">
        <v>38.5</v>
      </c>
      <c r="U673" s="101" t="str">
        <f aca="false">IF(F673&lt;=$V$2,"jAN","")</f>
        <v>jAN</v>
      </c>
      <c r="V673" s="97" t="n">
        <v>38.5</v>
      </c>
      <c r="W673" s="102" t="n">
        <f aca="false">K673-V673</f>
        <v>26</v>
      </c>
      <c r="X673" s="103" t="n">
        <f aca="false">IFERROR(IF(U673="Jan",(K673/V673-1)),0)</f>
        <v>0.675324675324675</v>
      </c>
      <c r="Y673" s="104" t="str">
        <f aca="false">IF(T673&gt;0,IF(U673="","-",IF(X673&lt;0%,"DEGROWTH","GROWTH")))</f>
        <v>GROWTH</v>
      </c>
      <c r="Z673" s="75" t="n">
        <v>0</v>
      </c>
      <c r="AA673" s="70"/>
      <c r="AB673" s="70" t="s">
        <v>134</v>
      </c>
      <c r="AC673" s="3"/>
    </row>
    <row r="674" customFormat="false" ht="14.25" hidden="false" customHeight="true" outlineLevel="0" collapsed="false">
      <c r="A674" s="70" t="s">
        <v>134</v>
      </c>
      <c r="B674" s="72" t="s">
        <v>67</v>
      </c>
      <c r="C674" s="72" t="s">
        <v>1823</v>
      </c>
      <c r="D674" s="72" t="n">
        <v>1000002607</v>
      </c>
      <c r="E674" s="73" t="s">
        <v>1824</v>
      </c>
      <c r="F674" s="74" t="n">
        <v>44614</v>
      </c>
      <c r="G674" s="67" t="str">
        <f aca="false">IF(I674&gt;0,"Targeted Dealer","-")</f>
        <v>Targeted Dealer</v>
      </c>
      <c r="H674" s="67"/>
      <c r="I674" s="68" t="n">
        <v>26</v>
      </c>
      <c r="J674" s="68" t="n">
        <f aca="false">I674/$J$1*($J$1-$E$1)</f>
        <v>26</v>
      </c>
      <c r="K674" s="69" t="n">
        <v>13</v>
      </c>
      <c r="L674" s="69" t="n">
        <f aca="false">I674-K674</f>
        <v>13</v>
      </c>
      <c r="M674" s="69" t="n">
        <f aca="false">IFERROR((K674/J674%),"-")</f>
        <v>50</v>
      </c>
      <c r="N674" s="97" t="n">
        <v>26</v>
      </c>
      <c r="O674" s="98" t="str">
        <f aca="false">IF(F674&lt;=$P$2,"DEC","")</f>
        <v>DEC</v>
      </c>
      <c r="P674" s="97" t="n">
        <v>26</v>
      </c>
      <c r="Q674" s="99" t="n">
        <f aca="false">K674-P674</f>
        <v>-13</v>
      </c>
      <c r="R674" s="98" t="n">
        <f aca="false">IFERROR(IF(O674="Dec",(K674/P674-1))," ")</f>
        <v>-0.5</v>
      </c>
      <c r="S674" s="100" t="str">
        <f aca="false">IF(N674&gt;0,IF(O674="","-",IF(R674&lt;0%,"DEGROWTH","GROWTH")))</f>
        <v>DEGROWTH</v>
      </c>
      <c r="T674" s="69" t="n">
        <v>0</v>
      </c>
      <c r="U674" s="101" t="str">
        <f aca="false">IF(F674&lt;=$V$2,"jAN","")</f>
        <v>jAN</v>
      </c>
      <c r="V674" s="97" t="n">
        <v>0</v>
      </c>
      <c r="W674" s="102" t="n">
        <f aca="false">K674-V674</f>
        <v>13</v>
      </c>
      <c r="X674" s="103" t="n">
        <f aca="false">IFERROR(IF(U674="Jan",(K674/V674-1)),0)</f>
        <v>0</v>
      </c>
      <c r="Y674" s="106" t="b">
        <f aca="false">IF(T674&gt;0,IF(U674="","-",IF(X674&lt;0%,"DEGROWTH","GROWTH")))</f>
        <v>0</v>
      </c>
      <c r="Z674" s="75" t="n">
        <v>1</v>
      </c>
      <c r="AA674" s="70"/>
      <c r="AB674" s="70" t="s">
        <v>134</v>
      </c>
      <c r="AC674" s="3"/>
    </row>
    <row r="675" customFormat="false" ht="14.25" hidden="false" customHeight="true" outlineLevel="0" collapsed="false">
      <c r="A675" s="70" t="s">
        <v>134</v>
      </c>
      <c r="B675" s="72" t="s">
        <v>67</v>
      </c>
      <c r="C675" s="72" t="s">
        <v>1825</v>
      </c>
      <c r="D675" s="72" t="n">
        <v>1000002723</v>
      </c>
      <c r="E675" s="72" t="s">
        <v>1826</v>
      </c>
      <c r="F675" s="74" t="n">
        <v>44664</v>
      </c>
      <c r="G675" s="67" t="str">
        <f aca="false">IF(I675&gt;0,"Targeted Dealer","-")</f>
        <v>Targeted Dealer</v>
      </c>
      <c r="H675" s="67"/>
      <c r="I675" s="68" t="n">
        <v>355</v>
      </c>
      <c r="J675" s="68" t="n">
        <f aca="false">I675/$J$1*($J$1-$E$1)</f>
        <v>355</v>
      </c>
      <c r="K675" s="69" t="n">
        <v>234</v>
      </c>
      <c r="L675" s="69" t="n">
        <f aca="false">I675-K675</f>
        <v>121</v>
      </c>
      <c r="M675" s="69" t="n">
        <f aca="false">IFERROR((K675/J675%),"-")</f>
        <v>65.9154929577465</v>
      </c>
      <c r="N675" s="97" t="n">
        <v>234</v>
      </c>
      <c r="O675" s="98" t="str">
        <f aca="false">IF(F675&lt;=$P$2,"DEC","")</f>
        <v>DEC</v>
      </c>
      <c r="P675" s="97" t="n">
        <v>234</v>
      </c>
      <c r="Q675" s="99" t="n">
        <f aca="false">K675-P675</f>
        <v>0</v>
      </c>
      <c r="R675" s="98" t="n">
        <f aca="false">IFERROR(IF(O675="Dec",(K675/P675-1))," ")</f>
        <v>0</v>
      </c>
      <c r="S675" s="100" t="str">
        <f aca="false">IF(N675&gt;0,IF(O675="","-",IF(R675&lt;0%,"DEGROWTH","GROWTH")))</f>
        <v>GROWTH</v>
      </c>
      <c r="T675" s="69" t="n">
        <v>273</v>
      </c>
      <c r="U675" s="101" t="str">
        <f aca="false">IF(F675&lt;=$V$2,"jAN","")</f>
        <v>jAN</v>
      </c>
      <c r="V675" s="97" t="n">
        <v>273</v>
      </c>
      <c r="W675" s="102" t="n">
        <f aca="false">K675-V675</f>
        <v>-39</v>
      </c>
      <c r="X675" s="103" t="n">
        <f aca="false">IFERROR(IF(U675="Jan",(K675/V675-1)),0)</f>
        <v>-0.142857142857143</v>
      </c>
      <c r="Y675" s="104" t="str">
        <f aca="false">IF(T675&gt;0,IF(U675="","-",IF(X675&lt;0%,"DEGROWTH","GROWTH")))</f>
        <v>DEGROWTH</v>
      </c>
      <c r="Z675" s="75" t="n">
        <v>0</v>
      </c>
      <c r="AA675" s="70"/>
      <c r="AB675" s="70" t="s">
        <v>134</v>
      </c>
      <c r="AC675" s="3"/>
    </row>
    <row r="676" customFormat="false" ht="14.25" hidden="false" customHeight="true" outlineLevel="0" collapsed="false">
      <c r="A676" s="70" t="s">
        <v>134</v>
      </c>
      <c r="B676" s="72" t="s">
        <v>67</v>
      </c>
      <c r="C676" s="72" t="s">
        <v>1827</v>
      </c>
      <c r="D676" s="72" t="n">
        <v>1000003189</v>
      </c>
      <c r="E676" s="72" t="s">
        <v>1828</v>
      </c>
      <c r="F676" s="74" t="n">
        <v>44923</v>
      </c>
      <c r="G676" s="67" t="str">
        <f aca="false">IF(I676&gt;0,"Targeted Dealer","-")</f>
        <v>Targeted Dealer</v>
      </c>
      <c r="H676" s="67"/>
      <c r="I676" s="68" t="n">
        <v>82</v>
      </c>
      <c r="J676" s="68" t="n">
        <f aca="false">I676/$J$1*($J$1-$E$1)</f>
        <v>82</v>
      </c>
      <c r="K676" s="69" t="n">
        <v>51</v>
      </c>
      <c r="L676" s="69" t="n">
        <f aca="false">I676-K676</f>
        <v>31</v>
      </c>
      <c r="M676" s="69" t="n">
        <f aca="false">IFERROR((K676/J676%),"-")</f>
        <v>62.1951219512195</v>
      </c>
      <c r="N676" s="97" t="n">
        <v>63</v>
      </c>
      <c r="O676" s="98" t="str">
        <f aca="false">IF(F676&lt;=$P$2,"DEC","")</f>
        <v>DEC</v>
      </c>
      <c r="P676" s="97" t="n">
        <v>63</v>
      </c>
      <c r="Q676" s="99" t="n">
        <f aca="false">K676-P676</f>
        <v>-12</v>
      </c>
      <c r="R676" s="98" t="n">
        <f aca="false">IFERROR(IF(O676="Dec",(K676/P676-1))," ")</f>
        <v>-0.19047619047619</v>
      </c>
      <c r="S676" s="100" t="str">
        <f aca="false">IF(N676&gt;0,IF(O676="","-",IF(R676&lt;0%,"DEGROWTH","GROWTH")))</f>
        <v>DEGROWTH</v>
      </c>
      <c r="T676" s="69" t="n">
        <v>64.5</v>
      </c>
      <c r="U676" s="101" t="str">
        <f aca="false">IF(F676&lt;=$V$2,"jAN","")</f>
        <v>jAN</v>
      </c>
      <c r="V676" s="97" t="n">
        <v>64.5</v>
      </c>
      <c r="W676" s="102" t="n">
        <f aca="false">K676-V676</f>
        <v>-13.5</v>
      </c>
      <c r="X676" s="103" t="n">
        <f aca="false">IFERROR(IF(U676="Jan",(K676/V676-1)),0)</f>
        <v>-0.209302325581395</v>
      </c>
      <c r="Y676" s="104" t="str">
        <f aca="false">IF(T676&gt;0,IF(U676="","-",IF(X676&lt;0%,"DEGROWTH","GROWTH")))</f>
        <v>DEGROWTH</v>
      </c>
      <c r="Z676" s="75" t="n">
        <v>0</v>
      </c>
      <c r="AA676" s="70"/>
      <c r="AB676" s="70" t="s">
        <v>134</v>
      </c>
      <c r="AC676" s="3"/>
    </row>
    <row r="677" customFormat="false" ht="14.25" hidden="false" customHeight="true" outlineLevel="0" collapsed="false">
      <c r="A677" s="70" t="s">
        <v>134</v>
      </c>
      <c r="B677" s="72" t="s">
        <v>67</v>
      </c>
      <c r="C677" s="72" t="s">
        <v>1829</v>
      </c>
      <c r="D677" s="72" t="n">
        <v>1000003304</v>
      </c>
      <c r="E677" s="72" t="s">
        <v>1501</v>
      </c>
      <c r="F677" s="74" t="n">
        <v>44957</v>
      </c>
      <c r="G677" s="67" t="str">
        <f aca="false">IF(I677&gt;0,"Targeted Dealer","-")</f>
        <v>Targeted Dealer</v>
      </c>
      <c r="H677" s="67"/>
      <c r="I677" s="68" t="n">
        <v>35</v>
      </c>
      <c r="J677" s="68" t="n">
        <f aca="false">I677/$J$1*($J$1-$E$1)</f>
        <v>35</v>
      </c>
      <c r="K677" s="69" t="n">
        <v>25</v>
      </c>
      <c r="L677" s="69" t="n">
        <f aca="false">I677-K677</f>
        <v>10</v>
      </c>
      <c r="M677" s="69" t="n">
        <f aca="false">IFERROR((K677/J677%),"-")</f>
        <v>71.4285714285714</v>
      </c>
      <c r="N677" s="97" t="n">
        <v>13</v>
      </c>
      <c r="O677" s="98" t="str">
        <f aca="false">IF(F677&lt;=$P$2,"DEC","")</f>
        <v>DEC</v>
      </c>
      <c r="P677" s="97" t="n">
        <v>13</v>
      </c>
      <c r="Q677" s="99" t="n">
        <f aca="false">K677-P677</f>
        <v>12</v>
      </c>
      <c r="R677" s="98" t="n">
        <f aca="false">IFERROR(IF(O677="Dec",(K677/P677-1))," ")</f>
        <v>0.923076923076923</v>
      </c>
      <c r="S677" s="100" t="str">
        <f aca="false">IF(N677&gt;0,IF(O677="","-",IF(R677&lt;0%,"DEGROWTH","GROWTH")))</f>
        <v>GROWTH</v>
      </c>
      <c r="T677" s="69" t="n">
        <v>53</v>
      </c>
      <c r="U677" s="101" t="str">
        <f aca="false">IF(F677&lt;=$V$2,"jAN","")</f>
        <v>jAN</v>
      </c>
      <c r="V677" s="97" t="n">
        <v>53</v>
      </c>
      <c r="W677" s="102" t="n">
        <f aca="false">K677-V677</f>
        <v>-28</v>
      </c>
      <c r="X677" s="103" t="n">
        <f aca="false">IFERROR(IF(U677="Jan",(K677/V677-1)),0)</f>
        <v>-0.528301886792453</v>
      </c>
      <c r="Y677" s="104" t="str">
        <f aca="false">IF(T677&gt;0,IF(U677="","-",IF(X677&lt;0%,"DEGROWTH","GROWTH")))</f>
        <v>DEGROWTH</v>
      </c>
      <c r="Z677" s="75" t="n">
        <v>0</v>
      </c>
      <c r="AA677" s="70"/>
      <c r="AB677" s="70" t="s">
        <v>134</v>
      </c>
      <c r="AC677" s="3"/>
    </row>
    <row r="678" customFormat="false" ht="14.25" hidden="false" customHeight="true" outlineLevel="0" collapsed="false">
      <c r="A678" s="70" t="s">
        <v>134</v>
      </c>
      <c r="B678" s="72" t="s">
        <v>67</v>
      </c>
      <c r="C678" s="72" t="s">
        <v>1830</v>
      </c>
      <c r="D678" s="72" t="n">
        <v>1000003385</v>
      </c>
      <c r="E678" s="72" t="s">
        <v>1831</v>
      </c>
      <c r="F678" s="74" t="n">
        <v>44983</v>
      </c>
      <c r="G678" s="67" t="str">
        <f aca="false">IF(I678&gt;0,"Targeted Dealer","-")</f>
        <v>Targeted Dealer</v>
      </c>
      <c r="H678" s="67"/>
      <c r="I678" s="68" t="n">
        <v>190</v>
      </c>
      <c r="J678" s="68" t="n">
        <f aca="false">I678/$J$1*($J$1-$E$1)</f>
        <v>190</v>
      </c>
      <c r="K678" s="69" t="n">
        <v>129.5</v>
      </c>
      <c r="L678" s="69" t="n">
        <f aca="false">I678-K678</f>
        <v>60.5</v>
      </c>
      <c r="M678" s="69" t="n">
        <f aca="false">IFERROR((K678/J678%),"-")</f>
        <v>68.1578947368421</v>
      </c>
      <c r="N678" s="97" t="n">
        <v>102.5</v>
      </c>
      <c r="O678" s="98" t="str">
        <f aca="false">IF(F678&lt;=$P$2,"DEC","")</f>
        <v>DEC</v>
      </c>
      <c r="P678" s="97" t="n">
        <v>102.5</v>
      </c>
      <c r="Q678" s="99" t="n">
        <f aca="false">K678-P678</f>
        <v>27</v>
      </c>
      <c r="R678" s="98" t="n">
        <f aca="false">IFERROR(IF(O678="Dec",(K678/P678-1))," ")</f>
        <v>0.263414634146342</v>
      </c>
      <c r="S678" s="100" t="str">
        <f aca="false">IF(N678&gt;0,IF(O678="","-",IF(R678&lt;0%,"DEGROWTH","GROWTH")))</f>
        <v>GROWTH</v>
      </c>
      <c r="T678" s="69" t="n">
        <v>310.5</v>
      </c>
      <c r="U678" s="101" t="str">
        <f aca="false">IF(F678&lt;=$V$2,"jAN","")</f>
        <v>jAN</v>
      </c>
      <c r="V678" s="97" t="n">
        <v>310.5</v>
      </c>
      <c r="W678" s="102" t="n">
        <f aca="false">K678-V678</f>
        <v>-181</v>
      </c>
      <c r="X678" s="103" t="n">
        <f aca="false">IFERROR(IF(U678="Jan",(K678/V678-1)),0)</f>
        <v>-0.5829307568438</v>
      </c>
      <c r="Y678" s="104" t="str">
        <f aca="false">IF(T678&gt;0,IF(U678="","-",IF(X678&lt;0%,"DEGROWTH","GROWTH")))</f>
        <v>DEGROWTH</v>
      </c>
      <c r="Z678" s="75" t="n">
        <v>0</v>
      </c>
      <c r="AA678" s="70"/>
      <c r="AB678" s="70" t="s">
        <v>134</v>
      </c>
      <c r="AC678" s="3"/>
    </row>
    <row r="679" customFormat="false" ht="14.25" hidden="false" customHeight="true" outlineLevel="0" collapsed="false">
      <c r="A679" s="70" t="s">
        <v>134</v>
      </c>
      <c r="B679" s="72" t="s">
        <v>67</v>
      </c>
      <c r="C679" s="72" t="s">
        <v>1832</v>
      </c>
      <c r="D679" s="72" t="n">
        <v>1000003429</v>
      </c>
      <c r="E679" s="72" t="s">
        <v>1833</v>
      </c>
      <c r="F679" s="74" t="n">
        <v>45001</v>
      </c>
      <c r="G679" s="67" t="str">
        <f aca="false">IF(I679&gt;0,"Targeted Dealer","-")</f>
        <v>Targeted Dealer</v>
      </c>
      <c r="H679" s="67"/>
      <c r="I679" s="68" t="n">
        <v>26</v>
      </c>
      <c r="J679" s="68" t="n">
        <f aca="false">I679/$J$1*($J$1-$E$1)</f>
        <v>26</v>
      </c>
      <c r="K679" s="69" t="n">
        <v>0</v>
      </c>
      <c r="L679" s="69" t="n">
        <f aca="false">I679-K679</f>
        <v>26</v>
      </c>
      <c r="M679" s="69" t="n">
        <f aca="false">IFERROR((K679/J679%),"-")</f>
        <v>0</v>
      </c>
      <c r="N679" s="97" t="n">
        <v>0</v>
      </c>
      <c r="O679" s="98" t="str">
        <f aca="false">IF(F679&lt;=$P$2,"DEC","")</f>
        <v>DEC</v>
      </c>
      <c r="P679" s="97" t="n">
        <v>0</v>
      </c>
      <c r="Q679" s="99" t="n">
        <f aca="false">K679-P679</f>
        <v>0</v>
      </c>
      <c r="R679" s="98" t="str">
        <f aca="false">IFERROR(IF(O679="Dec",(K679/P679-1))," ")</f>
        <v> </v>
      </c>
      <c r="S679" s="105" t="b">
        <f aca="false">IF(N679&gt;0,IF(O679="","-",IF(R679&lt;0%,"DEGROWTH","GROWTH")))</f>
        <v>0</v>
      </c>
      <c r="T679" s="69" t="n">
        <v>25.5</v>
      </c>
      <c r="U679" s="101" t="str">
        <f aca="false">IF(F679&lt;=$V$2,"jAN","")</f>
        <v>jAN</v>
      </c>
      <c r="V679" s="97" t="n">
        <v>25.5</v>
      </c>
      <c r="W679" s="102" t="n">
        <f aca="false">K679-V679</f>
        <v>-25.5</v>
      </c>
      <c r="X679" s="103" t="n">
        <f aca="false">IFERROR(IF(U679="Jan",(K679/V679-1)),0)</f>
        <v>-1</v>
      </c>
      <c r="Y679" s="104" t="str">
        <f aca="false">IF(T679&gt;0,IF(U679="","-",IF(X679&lt;0%,"DEGROWTH","GROWTH")))</f>
        <v>DEGROWTH</v>
      </c>
      <c r="Z679" s="75" t="n">
        <v>0</v>
      </c>
      <c r="AA679" s="70"/>
      <c r="AB679" s="70" t="s">
        <v>134</v>
      </c>
      <c r="AC679" s="3"/>
    </row>
    <row r="680" customFormat="false" ht="14.25" hidden="false" customHeight="true" outlineLevel="0" collapsed="false">
      <c r="A680" s="70" t="s">
        <v>134</v>
      </c>
      <c r="B680" s="72" t="s">
        <v>67</v>
      </c>
      <c r="C680" s="72" t="s">
        <v>1834</v>
      </c>
      <c r="D680" s="72" t="n">
        <v>1000003443</v>
      </c>
      <c r="E680" s="72" t="s">
        <v>1835</v>
      </c>
      <c r="F680" s="74" t="n">
        <v>45008</v>
      </c>
      <c r="G680" s="67" t="str">
        <f aca="false">IF(I680&gt;0,"Targeted Dealer","-")</f>
        <v>Targeted Dealer</v>
      </c>
      <c r="H680" s="67"/>
      <c r="I680" s="68" t="n">
        <v>110</v>
      </c>
      <c r="J680" s="68" t="n">
        <f aca="false">I680/$J$1*($J$1-$E$1)</f>
        <v>110</v>
      </c>
      <c r="K680" s="69" t="n">
        <v>110</v>
      </c>
      <c r="L680" s="69" t="n">
        <f aca="false">I680-K680</f>
        <v>0</v>
      </c>
      <c r="M680" s="69" t="n">
        <f aca="false">IFERROR((K680/J680%),"-")</f>
        <v>100</v>
      </c>
      <c r="N680" s="97" t="n">
        <v>127</v>
      </c>
      <c r="O680" s="98" t="str">
        <f aca="false">IF(F680&lt;=$P$2,"DEC","")</f>
        <v>DEC</v>
      </c>
      <c r="P680" s="97" t="n">
        <v>127</v>
      </c>
      <c r="Q680" s="99" t="n">
        <f aca="false">K680-P680</f>
        <v>-17</v>
      </c>
      <c r="R680" s="98" t="n">
        <f aca="false">IFERROR(IF(O680="Dec",(K680/P680-1))," ")</f>
        <v>-0.133858267716535</v>
      </c>
      <c r="S680" s="100" t="str">
        <f aca="false">IF(N680&gt;0,IF(O680="","-",IF(R680&lt;0%,"DEGROWTH","GROWTH")))</f>
        <v>DEGROWTH</v>
      </c>
      <c r="T680" s="69" t="n">
        <v>78.5</v>
      </c>
      <c r="U680" s="101" t="str">
        <f aca="false">IF(F680&lt;=$V$2,"jAN","")</f>
        <v>jAN</v>
      </c>
      <c r="V680" s="97" t="n">
        <v>78.5</v>
      </c>
      <c r="W680" s="102" t="n">
        <f aca="false">K680-V680</f>
        <v>31.5</v>
      </c>
      <c r="X680" s="103" t="n">
        <f aca="false">IFERROR(IF(U680="Jan",(K680/V680-1)),0)</f>
        <v>0.401273885350318</v>
      </c>
      <c r="Y680" s="104" t="str">
        <f aca="false">IF(T680&gt;0,IF(U680="","-",IF(X680&lt;0%,"DEGROWTH","GROWTH")))</f>
        <v>GROWTH</v>
      </c>
      <c r="Z680" s="75" t="n">
        <v>0</v>
      </c>
      <c r="AA680" s="70"/>
      <c r="AB680" s="70" t="s">
        <v>134</v>
      </c>
      <c r="AC680" s="3"/>
    </row>
    <row r="681" customFormat="false" ht="14.25" hidden="false" customHeight="true" outlineLevel="0" collapsed="false">
      <c r="A681" s="70" t="s">
        <v>134</v>
      </c>
      <c r="B681" s="72" t="s">
        <v>67</v>
      </c>
      <c r="C681" s="72" t="s">
        <v>1836</v>
      </c>
      <c r="D681" s="72" t="n">
        <v>1000003745</v>
      </c>
      <c r="E681" s="72" t="s">
        <v>1837</v>
      </c>
      <c r="F681" s="74" t="n">
        <v>45234</v>
      </c>
      <c r="G681" s="67" t="str">
        <f aca="false">IF(I681&gt;0,"Targeted Dealer","-")</f>
        <v>Targeted Dealer</v>
      </c>
      <c r="H681" s="67"/>
      <c r="I681" s="68" t="n">
        <v>265</v>
      </c>
      <c r="J681" s="68" t="n">
        <f aca="false">I681/$J$1*($J$1-$E$1)</f>
        <v>265</v>
      </c>
      <c r="K681" s="69" t="n">
        <v>182</v>
      </c>
      <c r="L681" s="69" t="n">
        <f aca="false">I681-K681</f>
        <v>83</v>
      </c>
      <c r="M681" s="69" t="n">
        <f aca="false">IFERROR((K681/J681%),"-")</f>
        <v>68.6792452830189</v>
      </c>
      <c r="N681" s="97" t="n">
        <v>165</v>
      </c>
      <c r="O681" s="98" t="str">
        <f aca="false">IF(F681&lt;=$P$2,"DEC","")</f>
        <v>DEC</v>
      </c>
      <c r="P681" s="97" t="n">
        <v>165</v>
      </c>
      <c r="Q681" s="99" t="n">
        <f aca="false">K681-P681</f>
        <v>17</v>
      </c>
      <c r="R681" s="98" t="n">
        <f aca="false">IFERROR(IF(O681="Dec",(K681/P681-1))," ")</f>
        <v>0.103030303030303</v>
      </c>
      <c r="S681" s="100" t="str">
        <f aca="false">IF(N681&gt;0,IF(O681="","-",IF(R681&lt;0%,"DEGROWTH","GROWTH")))</f>
        <v>GROWTH</v>
      </c>
      <c r="T681" s="69" t="n">
        <v>217.5</v>
      </c>
      <c r="U681" s="101" t="str">
        <f aca="false">IF(F681&lt;=$V$2,"jAN","")</f>
        <v>jAN</v>
      </c>
      <c r="V681" s="97" t="n">
        <v>217.5</v>
      </c>
      <c r="W681" s="102" t="n">
        <f aca="false">K681-V681</f>
        <v>-35.5</v>
      </c>
      <c r="X681" s="103" t="n">
        <f aca="false">IFERROR(IF(U681="Jan",(K681/V681-1)),0)</f>
        <v>-0.163218390804598</v>
      </c>
      <c r="Y681" s="104" t="str">
        <f aca="false">IF(T681&gt;0,IF(U681="","-",IF(X681&lt;0%,"DEGROWTH","GROWTH")))</f>
        <v>DEGROWTH</v>
      </c>
      <c r="Z681" s="75" t="n">
        <v>0</v>
      </c>
      <c r="AA681" s="70"/>
      <c r="AB681" s="70" t="s">
        <v>134</v>
      </c>
      <c r="AC681" s="3"/>
    </row>
    <row r="682" customFormat="false" ht="14.25" hidden="false" customHeight="true" outlineLevel="0" collapsed="false">
      <c r="A682" s="75" t="s">
        <v>134</v>
      </c>
      <c r="B682" s="79" t="s">
        <v>67</v>
      </c>
      <c r="C682" s="79" t="s">
        <v>1838</v>
      </c>
      <c r="D682" s="79" t="n">
        <v>1000003842</v>
      </c>
      <c r="E682" s="79" t="s">
        <v>1839</v>
      </c>
      <c r="F682" s="107" t="n">
        <v>45322</v>
      </c>
      <c r="G682" s="67" t="str">
        <f aca="false">IF(I682&gt;0,"Targeted Dealer","-")</f>
        <v>Targeted Dealer</v>
      </c>
      <c r="H682" s="67"/>
      <c r="I682" s="68" t="n">
        <v>165</v>
      </c>
      <c r="J682" s="68" t="n">
        <f aca="false">I682/$J$1*($J$1-$E$1)</f>
        <v>165</v>
      </c>
      <c r="K682" s="69" t="n">
        <v>166</v>
      </c>
      <c r="L682" s="69" t="n">
        <f aca="false">I682-K682</f>
        <v>-1</v>
      </c>
      <c r="M682" s="69" t="n">
        <f aca="false">IFERROR((K682/J682%),"-")</f>
        <v>100.606060606061</v>
      </c>
      <c r="N682" s="97" t="n">
        <v>154</v>
      </c>
      <c r="O682" s="98" t="str">
        <f aca="false">IF(F682&lt;=$P$2,"DEC","")</f>
        <v>DEC</v>
      </c>
      <c r="P682" s="97" t="n">
        <v>154</v>
      </c>
      <c r="Q682" s="99" t="n">
        <f aca="false">K682-P682</f>
        <v>12</v>
      </c>
      <c r="R682" s="98" t="n">
        <f aca="false">IFERROR(IF(O682="Dec",(K682/P682-1))," ")</f>
        <v>0.077922077922078</v>
      </c>
      <c r="S682" s="100" t="str">
        <f aca="false">IF(N682&gt;0,IF(O682="","-",IF(R682&lt;0%,"DEGROWTH","GROWTH")))</f>
        <v>GROWTH</v>
      </c>
      <c r="T682" s="69" t="n">
        <v>145</v>
      </c>
      <c r="U682" s="101" t="str">
        <f aca="false">IF(F682&lt;=$V$2,"jAN","")</f>
        <v>jAN</v>
      </c>
      <c r="V682" s="97" t="n">
        <v>145</v>
      </c>
      <c r="W682" s="102" t="n">
        <f aca="false">K682-V682</f>
        <v>21</v>
      </c>
      <c r="X682" s="103" t="n">
        <f aca="false">IFERROR(IF(U682="Jan",(K682/V682-1)),0)</f>
        <v>0.144827586206897</v>
      </c>
      <c r="Y682" s="104" t="str">
        <f aca="false">IF(T682&gt;0,IF(U682="","-",IF(X682&lt;0%,"DEGROWTH","GROWTH")))</f>
        <v>GROWTH</v>
      </c>
      <c r="Z682" s="75" t="n">
        <v>0</v>
      </c>
      <c r="AA682" s="70"/>
      <c r="AB682" s="75" t="s">
        <v>134</v>
      </c>
      <c r="AC682" s="3"/>
    </row>
    <row r="683" customFormat="false" ht="14.25" hidden="false" customHeight="true" outlineLevel="0" collapsed="false">
      <c r="A683" s="75" t="s">
        <v>134</v>
      </c>
      <c r="B683" s="79" t="s">
        <v>67</v>
      </c>
      <c r="C683" s="79" t="s">
        <v>1840</v>
      </c>
      <c r="D683" s="79" t="n">
        <v>1000003843</v>
      </c>
      <c r="E683" s="79" t="s">
        <v>1841</v>
      </c>
      <c r="F683" s="107" t="n">
        <v>45322</v>
      </c>
      <c r="G683" s="67" t="str">
        <f aca="false">IF(I683&gt;0,"Targeted Dealer","-")</f>
        <v>Targeted Dealer</v>
      </c>
      <c r="H683" s="67"/>
      <c r="I683" s="68" t="n">
        <v>485</v>
      </c>
      <c r="J683" s="68" t="n">
        <f aca="false">I683/$J$1*($J$1-$E$1)</f>
        <v>485</v>
      </c>
      <c r="K683" s="69" t="n">
        <v>506</v>
      </c>
      <c r="L683" s="69" t="n">
        <f aca="false">I683-K683</f>
        <v>-21</v>
      </c>
      <c r="M683" s="69" t="n">
        <f aca="false">IFERROR((K683/J683%),"-")</f>
        <v>104.329896907217</v>
      </c>
      <c r="N683" s="97" t="n">
        <v>424</v>
      </c>
      <c r="O683" s="98" t="str">
        <f aca="false">IF(F683&lt;=$P$2,"DEC","")</f>
        <v>DEC</v>
      </c>
      <c r="P683" s="97" t="n">
        <v>424</v>
      </c>
      <c r="Q683" s="99" t="n">
        <f aca="false">K683-P683</f>
        <v>82</v>
      </c>
      <c r="R683" s="98" t="n">
        <f aca="false">IFERROR(IF(O683="Dec",(K683/P683-1))," ")</f>
        <v>0.193396226415094</v>
      </c>
      <c r="S683" s="100" t="str">
        <f aca="false">IF(N683&gt;0,IF(O683="","-",IF(R683&lt;0%,"DEGROWTH","GROWTH")))</f>
        <v>GROWTH</v>
      </c>
      <c r="T683" s="69" t="n">
        <v>462</v>
      </c>
      <c r="U683" s="101" t="str">
        <f aca="false">IF(F683&lt;=$V$2,"jAN","")</f>
        <v>jAN</v>
      </c>
      <c r="V683" s="97" t="n">
        <v>462</v>
      </c>
      <c r="W683" s="102" t="n">
        <f aca="false">K683-V683</f>
        <v>44</v>
      </c>
      <c r="X683" s="103" t="n">
        <f aca="false">IFERROR(IF(U683="Jan",(K683/V683-1)),0)</f>
        <v>0.0952380952380953</v>
      </c>
      <c r="Y683" s="104" t="str">
        <f aca="false">IF(T683&gt;0,IF(U683="","-",IF(X683&lt;0%,"DEGROWTH","GROWTH")))</f>
        <v>GROWTH</v>
      </c>
      <c r="Z683" s="75" t="n">
        <v>0</v>
      </c>
      <c r="AA683" s="70"/>
      <c r="AB683" s="75" t="s">
        <v>134</v>
      </c>
      <c r="AC683" s="3"/>
    </row>
    <row r="684" customFormat="false" ht="14.25" hidden="false" customHeight="true" outlineLevel="0" collapsed="false">
      <c r="A684" s="75" t="s">
        <v>134</v>
      </c>
      <c r="B684" s="79" t="s">
        <v>67</v>
      </c>
      <c r="C684" s="79" t="s">
        <v>1842</v>
      </c>
      <c r="D684" s="79" t="n">
        <v>1000003896</v>
      </c>
      <c r="E684" s="79" t="s">
        <v>1843</v>
      </c>
      <c r="F684" s="74" t="n">
        <v>45379</v>
      </c>
      <c r="G684" s="67" t="str">
        <f aca="false">IF(I684&gt;0,"Targeted Dealer","-")</f>
        <v>Targeted Dealer</v>
      </c>
      <c r="H684" s="67"/>
      <c r="I684" s="68" t="n">
        <v>52</v>
      </c>
      <c r="J684" s="68" t="n">
        <f aca="false">I684/$J$1*($J$1-$E$1)</f>
        <v>52</v>
      </c>
      <c r="K684" s="69" t="n">
        <v>55</v>
      </c>
      <c r="L684" s="69" t="n">
        <f aca="false">I684-K684</f>
        <v>-3</v>
      </c>
      <c r="M684" s="69" t="n">
        <f aca="false">IFERROR((K684/J684%),"-")</f>
        <v>105.769230769231</v>
      </c>
      <c r="N684" s="97" t="n">
        <v>30</v>
      </c>
      <c r="O684" s="98" t="str">
        <f aca="false">IF(F684&lt;=$P$2,"DEC","")</f>
        <v>DEC</v>
      </c>
      <c r="P684" s="97" t="n">
        <v>30</v>
      </c>
      <c r="Q684" s="99" t="n">
        <f aca="false">K684-P684</f>
        <v>25</v>
      </c>
      <c r="R684" s="98" t="n">
        <f aca="false">IFERROR(IF(O684="Dec",(K684/P684-1))," ")</f>
        <v>0.833333333333333</v>
      </c>
      <c r="S684" s="100" t="str">
        <f aca="false">IF(N684&gt;0,IF(O684="","-",IF(R684&lt;0%,"DEGROWTH","GROWTH")))</f>
        <v>GROWTH</v>
      </c>
      <c r="T684" s="69" t="n">
        <v>35</v>
      </c>
      <c r="U684" s="101" t="str">
        <f aca="false">IF(F684&lt;=$V$2,"jAN","")</f>
        <v>jAN</v>
      </c>
      <c r="V684" s="97" t="n">
        <v>35</v>
      </c>
      <c r="W684" s="102" t="n">
        <f aca="false">K684-V684</f>
        <v>20</v>
      </c>
      <c r="X684" s="103" t="n">
        <f aca="false">IFERROR(IF(U684="Jan",(K684/V684-1)),0)</f>
        <v>0.571428571428571</v>
      </c>
      <c r="Y684" s="104" t="str">
        <f aca="false">IF(T684&gt;0,IF(U684="","-",IF(X684&lt;0%,"DEGROWTH","GROWTH")))</f>
        <v>GROWTH</v>
      </c>
      <c r="Z684" s="75" t="n">
        <v>1</v>
      </c>
      <c r="AA684" s="70"/>
      <c r="AB684" s="75" t="s">
        <v>134</v>
      </c>
      <c r="AC684" s="3"/>
    </row>
    <row r="685" customFormat="false" ht="14.25" hidden="false" customHeight="true" outlineLevel="0" collapsed="false">
      <c r="A685" s="75" t="s">
        <v>134</v>
      </c>
      <c r="B685" s="79" t="s">
        <v>67</v>
      </c>
      <c r="C685" s="79" t="s">
        <v>1844</v>
      </c>
      <c r="D685" s="79" t="n">
        <v>1000004047</v>
      </c>
      <c r="E685" s="79" t="s">
        <v>1845</v>
      </c>
      <c r="F685" s="74" t="n">
        <v>45493</v>
      </c>
      <c r="G685" s="67" t="str">
        <f aca="false">IF(I685&gt;0,"Targeted Dealer","-")</f>
        <v>Targeted Dealer</v>
      </c>
      <c r="H685" s="67"/>
      <c r="I685" s="68" t="n">
        <v>52</v>
      </c>
      <c r="J685" s="68" t="n">
        <f aca="false">I685/$J$1*($J$1-$E$1)</f>
        <v>52</v>
      </c>
      <c r="K685" s="69" t="n">
        <v>25</v>
      </c>
      <c r="L685" s="69" t="n">
        <f aca="false">I685-K685</f>
        <v>27</v>
      </c>
      <c r="M685" s="69" t="n">
        <f aca="false">IFERROR((K685/J685%),"-")</f>
        <v>48.0769230769231</v>
      </c>
      <c r="N685" s="97" t="n">
        <v>36.5</v>
      </c>
      <c r="O685" s="98" t="str">
        <f aca="false">IF(F685&lt;=$P$2,"DEC","")</f>
        <v>DEC</v>
      </c>
      <c r="P685" s="97" t="n">
        <v>36.5</v>
      </c>
      <c r="Q685" s="99" t="n">
        <f aca="false">K685-P685</f>
        <v>-11.5</v>
      </c>
      <c r="R685" s="98" t="n">
        <f aca="false">IFERROR(IF(O685="Dec",(K685/P685-1))," ")</f>
        <v>-0.315068493150685</v>
      </c>
      <c r="S685" s="100" t="str">
        <f aca="false">IF(N685&gt;0,IF(O685="","-",IF(R685&lt;0%,"DEGROWTH","GROWTH")))</f>
        <v>DEGROWTH</v>
      </c>
      <c r="T685" s="69" t="n">
        <v>38.5</v>
      </c>
      <c r="U685" s="101" t="str">
        <f aca="false">IF(F685&lt;=$V$2,"jAN","")</f>
        <v>jAN</v>
      </c>
      <c r="V685" s="97" t="n">
        <v>38.5</v>
      </c>
      <c r="W685" s="102" t="n">
        <f aca="false">K685-V685</f>
        <v>-13.5</v>
      </c>
      <c r="X685" s="103" t="n">
        <f aca="false">IFERROR(IF(U685="Jan",(K685/V685-1)),0)</f>
        <v>-0.350649350649351</v>
      </c>
      <c r="Y685" s="104" t="str">
        <f aca="false">IF(T685&gt;0,IF(U685="","-",IF(X685&lt;0%,"DEGROWTH","GROWTH")))</f>
        <v>DEGROWTH</v>
      </c>
      <c r="Z685" s="75" t="n">
        <v>0</v>
      </c>
      <c r="AA685" s="70"/>
      <c r="AB685" s="75" t="s">
        <v>134</v>
      </c>
      <c r="AC685" s="3"/>
    </row>
    <row r="686" customFormat="false" ht="14.25" hidden="false" customHeight="true" outlineLevel="0" collapsed="false">
      <c r="A686" s="70" t="s">
        <v>134</v>
      </c>
      <c r="B686" s="72" t="s">
        <v>74</v>
      </c>
      <c r="C686" s="72" t="s">
        <v>1846</v>
      </c>
      <c r="D686" s="72" t="n">
        <v>1000000043</v>
      </c>
      <c r="E686" s="73" t="s">
        <v>1847</v>
      </c>
      <c r="F686" s="74" t="n">
        <v>38383</v>
      </c>
      <c r="G686" s="67" t="str">
        <f aca="false">IF(I686&gt;0,"Targeted Dealer","-")</f>
        <v>Targeted Dealer</v>
      </c>
      <c r="H686" s="67"/>
      <c r="I686" s="68" t="n">
        <v>170</v>
      </c>
      <c r="J686" s="68" t="n">
        <f aca="false">I686/$J$1*($J$1-$E$1)</f>
        <v>170</v>
      </c>
      <c r="K686" s="69" t="n">
        <v>100</v>
      </c>
      <c r="L686" s="69" t="n">
        <f aca="false">I686-K686</f>
        <v>70</v>
      </c>
      <c r="M686" s="69" t="n">
        <f aca="false">IFERROR((K686/J686%),"-")</f>
        <v>58.8235294117647</v>
      </c>
      <c r="N686" s="97" t="n">
        <v>145</v>
      </c>
      <c r="O686" s="98" t="str">
        <f aca="false">IF(F686&lt;=$P$2,"DEC","")</f>
        <v>DEC</v>
      </c>
      <c r="P686" s="97" t="n">
        <v>145</v>
      </c>
      <c r="Q686" s="99" t="n">
        <f aca="false">K686-P686</f>
        <v>-45</v>
      </c>
      <c r="R686" s="98" t="n">
        <f aca="false">IFERROR(IF(O686="Dec",(K686/P686-1))," ")</f>
        <v>-0.310344827586207</v>
      </c>
      <c r="S686" s="100" t="str">
        <f aca="false">IF(N686&gt;0,IF(O686="","-",IF(R686&lt;0%,"DEGROWTH","GROWTH")))</f>
        <v>DEGROWTH</v>
      </c>
      <c r="T686" s="69" t="n">
        <v>179.9</v>
      </c>
      <c r="U686" s="101" t="str">
        <f aca="false">IF(F686&lt;=$V$2,"jAN","")</f>
        <v>jAN</v>
      </c>
      <c r="V686" s="97" t="n">
        <v>179.9</v>
      </c>
      <c r="W686" s="102" t="n">
        <f aca="false">K686-V686</f>
        <v>-79.9</v>
      </c>
      <c r="X686" s="103" t="n">
        <f aca="false">IFERROR(IF(U686="Jan",(K686/V686-1)),0)</f>
        <v>-0.444135630906059</v>
      </c>
      <c r="Y686" s="104" t="str">
        <f aca="false">IF(T686&gt;0,IF(U686="","-",IF(X686&lt;0%,"DEGROWTH","GROWTH")))</f>
        <v>DEGROWTH</v>
      </c>
      <c r="Z686" s="75" t="n">
        <v>0</v>
      </c>
      <c r="AA686" s="70"/>
      <c r="AB686" s="70" t="s">
        <v>134</v>
      </c>
      <c r="AC686" s="3"/>
    </row>
    <row r="687" customFormat="false" ht="14.25" hidden="false" customHeight="true" outlineLevel="0" collapsed="false">
      <c r="A687" s="70" t="s">
        <v>134</v>
      </c>
      <c r="B687" s="72" t="s">
        <v>74</v>
      </c>
      <c r="C687" s="72" t="s">
        <v>1848</v>
      </c>
      <c r="D687" s="72" t="n">
        <v>1000000036</v>
      </c>
      <c r="E687" s="73" t="s">
        <v>1849</v>
      </c>
      <c r="F687" s="74" t="n">
        <v>39077</v>
      </c>
      <c r="G687" s="67" t="str">
        <f aca="false">IF(I687&gt;0,"Targeted Dealer","-")</f>
        <v>Targeted Dealer</v>
      </c>
      <c r="H687" s="67"/>
      <c r="I687" s="68" t="n">
        <v>400</v>
      </c>
      <c r="J687" s="68" t="n">
        <f aca="false">I687/$J$1*($J$1-$E$1)</f>
        <v>400</v>
      </c>
      <c r="K687" s="69" t="n">
        <v>370</v>
      </c>
      <c r="L687" s="69" t="n">
        <f aca="false">I687-K687</f>
        <v>30</v>
      </c>
      <c r="M687" s="69" t="n">
        <f aca="false">IFERROR((K687/J687%),"-")</f>
        <v>92.5</v>
      </c>
      <c r="N687" s="97" t="n">
        <v>375.5</v>
      </c>
      <c r="O687" s="98" t="str">
        <f aca="false">IF(F687&lt;=$P$2,"DEC","")</f>
        <v>DEC</v>
      </c>
      <c r="P687" s="97" t="n">
        <v>375.5</v>
      </c>
      <c r="Q687" s="99" t="n">
        <f aca="false">K687-P687</f>
        <v>-5.5</v>
      </c>
      <c r="R687" s="98" t="n">
        <f aca="false">IFERROR(IF(O687="Dec",(K687/P687-1))," ")</f>
        <v>-0.0146471371504661</v>
      </c>
      <c r="S687" s="100" t="str">
        <f aca="false">IF(N687&gt;0,IF(O687="","-",IF(R687&lt;0%,"DEGROWTH","GROWTH")))</f>
        <v>DEGROWTH</v>
      </c>
      <c r="T687" s="69" t="n">
        <v>467.5</v>
      </c>
      <c r="U687" s="101" t="str">
        <f aca="false">IF(F687&lt;=$V$2,"jAN","")</f>
        <v>jAN</v>
      </c>
      <c r="V687" s="97" t="n">
        <v>467.5</v>
      </c>
      <c r="W687" s="102" t="n">
        <f aca="false">K687-V687</f>
        <v>-97.5</v>
      </c>
      <c r="X687" s="103" t="n">
        <f aca="false">IFERROR(IF(U687="Jan",(K687/V687-1)),0)</f>
        <v>-0.20855614973262</v>
      </c>
      <c r="Y687" s="104" t="str">
        <f aca="false">IF(T687&gt;0,IF(U687="","-",IF(X687&lt;0%,"DEGROWTH","GROWTH")))</f>
        <v>DEGROWTH</v>
      </c>
      <c r="Z687" s="75" t="n">
        <v>0</v>
      </c>
      <c r="AA687" s="70"/>
      <c r="AB687" s="70" t="s">
        <v>134</v>
      </c>
      <c r="AC687" s="3"/>
    </row>
    <row r="688" customFormat="false" ht="14.25" hidden="false" customHeight="true" outlineLevel="0" collapsed="false">
      <c r="A688" s="70" t="s">
        <v>134</v>
      </c>
      <c r="B688" s="72" t="s">
        <v>74</v>
      </c>
      <c r="C688" s="72" t="s">
        <v>1850</v>
      </c>
      <c r="D688" s="72" t="n">
        <v>1000000040</v>
      </c>
      <c r="E688" s="73" t="s">
        <v>1851</v>
      </c>
      <c r="F688" s="74" t="n">
        <v>40505</v>
      </c>
      <c r="G688" s="67" t="str">
        <f aca="false">IF(I688&gt;0,"Targeted Dealer","-")</f>
        <v>Targeted Dealer</v>
      </c>
      <c r="H688" s="67"/>
      <c r="I688" s="68" t="n">
        <v>550</v>
      </c>
      <c r="J688" s="68" t="n">
        <f aca="false">I688/$J$1*($J$1-$E$1)</f>
        <v>550</v>
      </c>
      <c r="K688" s="69" t="n">
        <v>365.75</v>
      </c>
      <c r="L688" s="69" t="n">
        <f aca="false">I688-K688</f>
        <v>184.25</v>
      </c>
      <c r="M688" s="69" t="n">
        <f aca="false">IFERROR((K688/J688%),"-")</f>
        <v>66.5</v>
      </c>
      <c r="N688" s="97" t="n">
        <v>602.75</v>
      </c>
      <c r="O688" s="98" t="str">
        <f aca="false">IF(F688&lt;=$P$2,"DEC","")</f>
        <v>DEC</v>
      </c>
      <c r="P688" s="97" t="n">
        <v>602.75</v>
      </c>
      <c r="Q688" s="99" t="n">
        <f aca="false">K688-P688</f>
        <v>-237</v>
      </c>
      <c r="R688" s="98" t="n">
        <f aca="false">IFERROR(IF(O688="Dec",(K688/P688-1))," ")</f>
        <v>-0.393197843218582</v>
      </c>
      <c r="S688" s="100" t="str">
        <f aca="false">IF(N688&gt;0,IF(O688="","-",IF(R688&lt;0%,"DEGROWTH","GROWTH")))</f>
        <v>DEGROWTH</v>
      </c>
      <c r="T688" s="69" t="n">
        <v>394</v>
      </c>
      <c r="U688" s="101" t="str">
        <f aca="false">IF(F688&lt;=$V$2,"jAN","")</f>
        <v>jAN</v>
      </c>
      <c r="V688" s="97" t="n">
        <v>394</v>
      </c>
      <c r="W688" s="102" t="n">
        <f aca="false">K688-V688</f>
        <v>-28.25</v>
      </c>
      <c r="X688" s="103" t="n">
        <f aca="false">IFERROR(IF(U688="Jan",(K688/V688-1)),0)</f>
        <v>-0.0717005076142132</v>
      </c>
      <c r="Y688" s="104" t="str">
        <f aca="false">IF(T688&gt;0,IF(U688="","-",IF(X688&lt;0%,"DEGROWTH","GROWTH")))</f>
        <v>DEGROWTH</v>
      </c>
      <c r="Z688" s="75" t="n">
        <v>0</v>
      </c>
      <c r="AA688" s="70"/>
      <c r="AB688" s="70" t="s">
        <v>134</v>
      </c>
      <c r="AC688" s="3"/>
    </row>
    <row r="689" customFormat="false" ht="14.25" hidden="false" customHeight="true" outlineLevel="0" collapsed="false">
      <c r="A689" s="70" t="s">
        <v>134</v>
      </c>
      <c r="B689" s="72" t="s">
        <v>74</v>
      </c>
      <c r="C689" s="72" t="s">
        <v>1852</v>
      </c>
      <c r="D689" s="72" t="n">
        <v>1000000059</v>
      </c>
      <c r="E689" s="73" t="s">
        <v>1853</v>
      </c>
      <c r="F689" s="74" t="n">
        <v>41037</v>
      </c>
      <c r="G689" s="67" t="str">
        <f aca="false">IF(I689&gt;0,"Targeted Dealer","-")</f>
        <v>Targeted Dealer</v>
      </c>
      <c r="H689" s="67"/>
      <c r="I689" s="68" t="n">
        <v>30</v>
      </c>
      <c r="J689" s="68" t="n">
        <f aca="false">I689/$J$1*($J$1-$E$1)</f>
        <v>30</v>
      </c>
      <c r="K689" s="69" t="n">
        <v>0</v>
      </c>
      <c r="L689" s="69" t="n">
        <f aca="false">I689-K689</f>
        <v>30</v>
      </c>
      <c r="M689" s="69" t="n">
        <f aca="false">IFERROR((K689/J689%),"-")</f>
        <v>0</v>
      </c>
      <c r="N689" s="97" t="n">
        <v>0</v>
      </c>
      <c r="O689" s="98" t="str">
        <f aca="false">IF(F689&lt;=$P$2,"DEC","")</f>
        <v>DEC</v>
      </c>
      <c r="P689" s="97" t="n">
        <v>0</v>
      </c>
      <c r="Q689" s="99" t="n">
        <f aca="false">K689-P689</f>
        <v>0</v>
      </c>
      <c r="R689" s="98" t="str">
        <f aca="false">IFERROR(IF(O689="Dec",(K689/P689-1))," ")</f>
        <v> </v>
      </c>
      <c r="S689" s="105" t="b">
        <f aca="false">IF(N689&gt;0,IF(O689="","-",IF(R689&lt;0%,"DEGROWTH","GROWTH")))</f>
        <v>0</v>
      </c>
      <c r="T689" s="69" t="n">
        <v>25</v>
      </c>
      <c r="U689" s="101" t="str">
        <f aca="false">IF(F689&lt;=$V$2,"jAN","")</f>
        <v>jAN</v>
      </c>
      <c r="V689" s="97" t="n">
        <v>25</v>
      </c>
      <c r="W689" s="102" t="n">
        <f aca="false">K689-V689</f>
        <v>-25</v>
      </c>
      <c r="X689" s="103" t="n">
        <f aca="false">IFERROR(IF(U689="Jan",(K689/V689-1)),0)</f>
        <v>-1</v>
      </c>
      <c r="Y689" s="104" t="str">
        <f aca="false">IF(T689&gt;0,IF(U689="","-",IF(X689&lt;0%,"DEGROWTH","GROWTH")))</f>
        <v>DEGROWTH</v>
      </c>
      <c r="Z689" s="75" t="n">
        <v>1</v>
      </c>
      <c r="AA689" s="70"/>
      <c r="AB689" s="70" t="s">
        <v>134</v>
      </c>
      <c r="AC689" s="3"/>
    </row>
    <row r="690" customFormat="false" ht="14.25" hidden="false" customHeight="true" outlineLevel="0" collapsed="false">
      <c r="A690" s="70" t="s">
        <v>134</v>
      </c>
      <c r="B690" s="72" t="s">
        <v>74</v>
      </c>
      <c r="C690" s="72" t="s">
        <v>1854</v>
      </c>
      <c r="D690" s="72" t="n">
        <v>1000000013</v>
      </c>
      <c r="E690" s="73" t="s">
        <v>1855</v>
      </c>
      <c r="F690" s="74" t="n">
        <v>41038</v>
      </c>
      <c r="G690" s="67" t="str">
        <f aca="false">IF(I690&gt;0,"Targeted Dealer","-")</f>
        <v>Targeted Dealer</v>
      </c>
      <c r="H690" s="67"/>
      <c r="I690" s="68" t="n">
        <v>180</v>
      </c>
      <c r="J690" s="68" t="n">
        <f aca="false">I690/$J$1*($J$1-$E$1)</f>
        <v>180</v>
      </c>
      <c r="K690" s="69" t="n">
        <v>146</v>
      </c>
      <c r="L690" s="69" t="n">
        <f aca="false">I690-K690</f>
        <v>34</v>
      </c>
      <c r="M690" s="69" t="n">
        <f aca="false">IFERROR((K690/J690%),"-")</f>
        <v>81.1111111111111</v>
      </c>
      <c r="N690" s="97" t="n">
        <v>120</v>
      </c>
      <c r="O690" s="98" t="str">
        <f aca="false">IF(F690&lt;=$P$2,"DEC","")</f>
        <v>DEC</v>
      </c>
      <c r="P690" s="97" t="n">
        <v>120</v>
      </c>
      <c r="Q690" s="99" t="n">
        <f aca="false">K690-P690</f>
        <v>26</v>
      </c>
      <c r="R690" s="98" t="n">
        <f aca="false">IFERROR(IF(O690="Dec",(K690/P690-1))," ")</f>
        <v>0.216666666666667</v>
      </c>
      <c r="S690" s="100" t="str">
        <f aca="false">IF(N690&gt;0,IF(O690="","-",IF(R690&lt;0%,"DEGROWTH","GROWTH")))</f>
        <v>GROWTH</v>
      </c>
      <c r="T690" s="69" t="n">
        <v>86.5</v>
      </c>
      <c r="U690" s="101" t="str">
        <f aca="false">IF(F690&lt;=$V$2,"jAN","")</f>
        <v>jAN</v>
      </c>
      <c r="V690" s="97" t="n">
        <v>86.5</v>
      </c>
      <c r="W690" s="102" t="n">
        <f aca="false">K690-V690</f>
        <v>59.5</v>
      </c>
      <c r="X690" s="103" t="n">
        <f aca="false">IFERROR(IF(U690="Jan",(K690/V690-1)),0)</f>
        <v>0.687861271676301</v>
      </c>
      <c r="Y690" s="104" t="str">
        <f aca="false">IF(T690&gt;0,IF(U690="","-",IF(X690&lt;0%,"DEGROWTH","GROWTH")))</f>
        <v>GROWTH</v>
      </c>
      <c r="Z690" s="75" t="n">
        <v>0</v>
      </c>
      <c r="AA690" s="70"/>
      <c r="AB690" s="70" t="s">
        <v>134</v>
      </c>
      <c r="AC690" s="3"/>
    </row>
    <row r="691" customFormat="false" ht="14.25" hidden="false" customHeight="true" outlineLevel="0" collapsed="false">
      <c r="A691" s="70" t="s">
        <v>134</v>
      </c>
      <c r="B691" s="72" t="s">
        <v>74</v>
      </c>
      <c r="C691" s="72" t="s">
        <v>1856</v>
      </c>
      <c r="D691" s="72" t="n">
        <v>1000000825</v>
      </c>
      <c r="E691" s="73" t="s">
        <v>1857</v>
      </c>
      <c r="F691" s="74" t="n">
        <v>41297</v>
      </c>
      <c r="G691" s="67" t="str">
        <f aca="false">IF(I691&gt;0,"Targeted Dealer","-")</f>
        <v>Targeted Dealer</v>
      </c>
      <c r="H691" s="67"/>
      <c r="I691" s="68" t="n">
        <v>120</v>
      </c>
      <c r="J691" s="68" t="n">
        <f aca="false">I691/$J$1*($J$1-$E$1)</f>
        <v>120</v>
      </c>
      <c r="K691" s="69" t="n">
        <v>100</v>
      </c>
      <c r="L691" s="69" t="n">
        <f aca="false">I691-K691</f>
        <v>20</v>
      </c>
      <c r="M691" s="69" t="n">
        <f aca="false">IFERROR((K691/J691%),"-")</f>
        <v>83.3333333333333</v>
      </c>
      <c r="N691" s="97" t="n">
        <v>115</v>
      </c>
      <c r="O691" s="98" t="str">
        <f aca="false">IF(F691&lt;=$P$2,"DEC","")</f>
        <v>DEC</v>
      </c>
      <c r="P691" s="97" t="n">
        <v>115</v>
      </c>
      <c r="Q691" s="99" t="n">
        <f aca="false">K691-P691</f>
        <v>-15</v>
      </c>
      <c r="R691" s="98" t="n">
        <f aca="false">IFERROR(IF(O691="Dec",(K691/P691-1))," ")</f>
        <v>-0.130434782608696</v>
      </c>
      <c r="S691" s="100" t="str">
        <f aca="false">IF(N691&gt;0,IF(O691="","-",IF(R691&lt;0%,"DEGROWTH","GROWTH")))</f>
        <v>DEGROWTH</v>
      </c>
      <c r="T691" s="69" t="n">
        <v>112.5</v>
      </c>
      <c r="U691" s="101" t="str">
        <f aca="false">IF(F691&lt;=$V$2,"jAN","")</f>
        <v>jAN</v>
      </c>
      <c r="V691" s="97" t="n">
        <v>112.5</v>
      </c>
      <c r="W691" s="102" t="n">
        <f aca="false">K691-V691</f>
        <v>-12.5</v>
      </c>
      <c r="X691" s="103" t="n">
        <f aca="false">IFERROR(IF(U691="Jan",(K691/V691-1)),0)</f>
        <v>-0.111111111111111</v>
      </c>
      <c r="Y691" s="104" t="str">
        <f aca="false">IF(T691&gt;0,IF(U691="","-",IF(X691&lt;0%,"DEGROWTH","GROWTH")))</f>
        <v>DEGROWTH</v>
      </c>
      <c r="Z691" s="75" t="n">
        <v>0</v>
      </c>
      <c r="AA691" s="70"/>
      <c r="AB691" s="70" t="s">
        <v>134</v>
      </c>
      <c r="AC691" s="3"/>
    </row>
    <row r="692" customFormat="false" ht="14.25" hidden="false" customHeight="true" outlineLevel="0" collapsed="false">
      <c r="A692" s="70" t="s">
        <v>134</v>
      </c>
      <c r="B692" s="72" t="s">
        <v>74</v>
      </c>
      <c r="C692" s="72" t="s">
        <v>1858</v>
      </c>
      <c r="D692" s="72" t="n">
        <v>1000000021</v>
      </c>
      <c r="E692" s="73" t="s">
        <v>1859</v>
      </c>
      <c r="F692" s="74" t="n">
        <v>41398</v>
      </c>
      <c r="G692" s="67" t="str">
        <f aca="false">IF(I692&gt;0,"Targeted Dealer","-")</f>
        <v>Targeted Dealer</v>
      </c>
      <c r="H692" s="67"/>
      <c r="I692" s="68" t="n">
        <v>40</v>
      </c>
      <c r="J692" s="68" t="n">
        <f aca="false">I692/$J$1*($J$1-$E$1)</f>
        <v>40</v>
      </c>
      <c r="K692" s="69" t="n">
        <v>40</v>
      </c>
      <c r="L692" s="69" t="n">
        <f aca="false">I692-K692</f>
        <v>0</v>
      </c>
      <c r="M692" s="69" t="n">
        <f aca="false">IFERROR((K692/J692%),"-")</f>
        <v>100</v>
      </c>
      <c r="N692" s="97" t="n">
        <v>30</v>
      </c>
      <c r="O692" s="98" t="str">
        <f aca="false">IF(F692&lt;=$P$2,"DEC","")</f>
        <v>DEC</v>
      </c>
      <c r="P692" s="97" t="n">
        <v>30</v>
      </c>
      <c r="Q692" s="99" t="n">
        <f aca="false">K692-P692</f>
        <v>10</v>
      </c>
      <c r="R692" s="98" t="n">
        <f aca="false">IFERROR(IF(O692="Dec",(K692/P692-1))," ")</f>
        <v>0.333333333333333</v>
      </c>
      <c r="S692" s="100" t="str">
        <f aca="false">IF(N692&gt;0,IF(O692="","-",IF(R692&lt;0%,"DEGROWTH","GROWTH")))</f>
        <v>GROWTH</v>
      </c>
      <c r="T692" s="69" t="n">
        <v>10</v>
      </c>
      <c r="U692" s="101" t="str">
        <f aca="false">IF(F692&lt;=$V$2,"jAN","")</f>
        <v>jAN</v>
      </c>
      <c r="V692" s="97" t="n">
        <v>10</v>
      </c>
      <c r="W692" s="102" t="n">
        <f aca="false">K692-V692</f>
        <v>30</v>
      </c>
      <c r="X692" s="103" t="n">
        <f aca="false">IFERROR(IF(U692="Jan",(K692/V692-1)),0)</f>
        <v>3</v>
      </c>
      <c r="Y692" s="104" t="str">
        <f aca="false">IF(T692&gt;0,IF(U692="","-",IF(X692&lt;0%,"DEGROWTH","GROWTH")))</f>
        <v>GROWTH</v>
      </c>
      <c r="Z692" s="75" t="n">
        <v>0</v>
      </c>
      <c r="AA692" s="70"/>
      <c r="AB692" s="70" t="s">
        <v>134</v>
      </c>
      <c r="AC692" s="3"/>
    </row>
    <row r="693" customFormat="false" ht="14.25" hidden="false" customHeight="true" outlineLevel="0" collapsed="false">
      <c r="A693" s="70" t="s">
        <v>134</v>
      </c>
      <c r="B693" s="72" t="s">
        <v>74</v>
      </c>
      <c r="C693" s="72" t="s">
        <v>1860</v>
      </c>
      <c r="D693" s="72" t="n">
        <v>1000000022</v>
      </c>
      <c r="E693" s="73" t="s">
        <v>1861</v>
      </c>
      <c r="F693" s="74" t="n">
        <v>41398</v>
      </c>
      <c r="G693" s="67" t="str">
        <f aca="false">IF(I693&gt;0,"Targeted Dealer","-")</f>
        <v>Targeted Dealer</v>
      </c>
      <c r="H693" s="67"/>
      <c r="I693" s="68" t="n">
        <v>2200</v>
      </c>
      <c r="J693" s="68" t="n">
        <f aca="false">I693/$J$1*($J$1-$E$1)</f>
        <v>2200</v>
      </c>
      <c r="K693" s="69" t="n">
        <v>1900.1</v>
      </c>
      <c r="L693" s="69" t="n">
        <f aca="false">I693-K693</f>
        <v>299.9</v>
      </c>
      <c r="M693" s="69" t="n">
        <f aca="false">IFERROR((K693/J693%),"-")</f>
        <v>86.3681818181818</v>
      </c>
      <c r="N693" s="97" t="n">
        <v>2107.25</v>
      </c>
      <c r="O693" s="98" t="str">
        <f aca="false">IF(F693&lt;=$P$2,"DEC","")</f>
        <v>DEC</v>
      </c>
      <c r="P693" s="97" t="n">
        <v>2107.25</v>
      </c>
      <c r="Q693" s="99" t="n">
        <f aca="false">K693-P693</f>
        <v>-207.15</v>
      </c>
      <c r="R693" s="98" t="n">
        <f aca="false">IFERROR(IF(O693="Dec",(K693/P693-1))," ")</f>
        <v>-0.0983034760944359</v>
      </c>
      <c r="S693" s="100" t="str">
        <f aca="false">IF(N693&gt;0,IF(O693="","-",IF(R693&lt;0%,"DEGROWTH","GROWTH")))</f>
        <v>DEGROWTH</v>
      </c>
      <c r="T693" s="69" t="n">
        <v>1706.75</v>
      </c>
      <c r="U693" s="101" t="str">
        <f aca="false">IF(F693&lt;=$V$2,"jAN","")</f>
        <v>jAN</v>
      </c>
      <c r="V693" s="97" t="n">
        <v>1706.75</v>
      </c>
      <c r="W693" s="102" t="n">
        <f aca="false">K693-V693</f>
        <v>193.35</v>
      </c>
      <c r="X693" s="103" t="n">
        <f aca="false">IFERROR(IF(U693="Jan",(K693/V693-1)),0)</f>
        <v>0.113285484107221</v>
      </c>
      <c r="Y693" s="104" t="str">
        <f aca="false">IF(T693&gt;0,IF(U693="","-",IF(X693&lt;0%,"DEGROWTH","GROWTH")))</f>
        <v>GROWTH</v>
      </c>
      <c r="Z693" s="75" t="n">
        <v>0</v>
      </c>
      <c r="AA693" s="70"/>
      <c r="AB693" s="70" t="s">
        <v>134</v>
      </c>
      <c r="AC693" s="3"/>
    </row>
    <row r="694" customFormat="false" ht="14.25" hidden="false" customHeight="true" outlineLevel="0" collapsed="false">
      <c r="A694" s="70" t="s">
        <v>134</v>
      </c>
      <c r="B694" s="72" t="s">
        <v>74</v>
      </c>
      <c r="C694" s="72" t="s">
        <v>1862</v>
      </c>
      <c r="D694" s="72" t="n">
        <v>1000000041</v>
      </c>
      <c r="E694" s="73" t="s">
        <v>1774</v>
      </c>
      <c r="F694" s="74" t="n">
        <v>41536</v>
      </c>
      <c r="G694" s="67" t="str">
        <f aca="false">IF(I694&gt;0,"Targeted Dealer","-")</f>
        <v>Targeted Dealer</v>
      </c>
      <c r="H694" s="67"/>
      <c r="I694" s="68" t="n">
        <v>80</v>
      </c>
      <c r="J694" s="68" t="n">
        <f aca="false">I694/$J$1*($J$1-$E$1)</f>
        <v>80</v>
      </c>
      <c r="K694" s="69" t="n">
        <v>65</v>
      </c>
      <c r="L694" s="69" t="n">
        <f aca="false">I694-K694</f>
        <v>15</v>
      </c>
      <c r="M694" s="69" t="n">
        <f aca="false">IFERROR((K694/J694%),"-")</f>
        <v>81.25</v>
      </c>
      <c r="N694" s="97" t="n">
        <v>95</v>
      </c>
      <c r="O694" s="98" t="str">
        <f aca="false">IF(F694&lt;=$P$2,"DEC","")</f>
        <v>DEC</v>
      </c>
      <c r="P694" s="97" t="n">
        <v>95</v>
      </c>
      <c r="Q694" s="99" t="n">
        <f aca="false">K694-P694</f>
        <v>-30</v>
      </c>
      <c r="R694" s="98" t="n">
        <f aca="false">IFERROR(IF(O694="Dec",(K694/P694-1))," ")</f>
        <v>-0.315789473684211</v>
      </c>
      <c r="S694" s="100" t="str">
        <f aca="false">IF(N694&gt;0,IF(O694="","-",IF(R694&lt;0%,"DEGROWTH","GROWTH")))</f>
        <v>DEGROWTH</v>
      </c>
      <c r="T694" s="69" t="n">
        <v>70</v>
      </c>
      <c r="U694" s="101" t="str">
        <f aca="false">IF(F694&lt;=$V$2,"jAN","")</f>
        <v>jAN</v>
      </c>
      <c r="V694" s="97" t="n">
        <v>70</v>
      </c>
      <c r="W694" s="102" t="n">
        <f aca="false">K694-V694</f>
        <v>-5</v>
      </c>
      <c r="X694" s="103" t="n">
        <f aca="false">IFERROR(IF(U694="Jan",(K694/V694-1)),0)</f>
        <v>-0.0714285714285714</v>
      </c>
      <c r="Y694" s="104" t="str">
        <f aca="false">IF(T694&gt;0,IF(U694="","-",IF(X694&lt;0%,"DEGROWTH","GROWTH")))</f>
        <v>DEGROWTH</v>
      </c>
      <c r="Z694" s="75" t="n">
        <v>0</v>
      </c>
      <c r="AA694" s="70"/>
      <c r="AB694" s="70" t="s">
        <v>134</v>
      </c>
      <c r="AC694" s="3"/>
    </row>
    <row r="695" customFormat="false" ht="14.25" hidden="false" customHeight="true" outlineLevel="0" collapsed="false">
      <c r="A695" s="70" t="s">
        <v>134</v>
      </c>
      <c r="B695" s="72" t="s">
        <v>74</v>
      </c>
      <c r="C695" s="72" t="s">
        <v>1863</v>
      </c>
      <c r="D695" s="72" t="n">
        <v>1000000048</v>
      </c>
      <c r="E695" s="73" t="s">
        <v>1864</v>
      </c>
      <c r="F695" s="74" t="n">
        <v>41645</v>
      </c>
      <c r="G695" s="67" t="str">
        <f aca="false">IF(I695&gt;0,"Targeted Dealer","-")</f>
        <v>Targeted Dealer</v>
      </c>
      <c r="H695" s="67"/>
      <c r="I695" s="68" t="n">
        <v>120</v>
      </c>
      <c r="J695" s="68" t="n">
        <f aca="false">I695/$J$1*($J$1-$E$1)</f>
        <v>120</v>
      </c>
      <c r="K695" s="69" t="n">
        <v>120</v>
      </c>
      <c r="L695" s="69" t="n">
        <f aca="false">I695-K695</f>
        <v>0</v>
      </c>
      <c r="M695" s="69" t="n">
        <f aca="false">IFERROR((K695/J695%),"-")</f>
        <v>100</v>
      </c>
      <c r="N695" s="97" t="n">
        <v>185</v>
      </c>
      <c r="O695" s="98" t="str">
        <f aca="false">IF(F695&lt;=$P$2,"DEC","")</f>
        <v>DEC</v>
      </c>
      <c r="P695" s="97" t="n">
        <v>185</v>
      </c>
      <c r="Q695" s="99" t="n">
        <f aca="false">K695-P695</f>
        <v>-65</v>
      </c>
      <c r="R695" s="98" t="n">
        <f aca="false">IFERROR(IF(O695="Dec",(K695/P695-1))," ")</f>
        <v>-0.351351351351351</v>
      </c>
      <c r="S695" s="100" t="str">
        <f aca="false">IF(N695&gt;0,IF(O695="","-",IF(R695&lt;0%,"DEGROWTH","GROWTH")))</f>
        <v>DEGROWTH</v>
      </c>
      <c r="T695" s="69" t="n">
        <v>120</v>
      </c>
      <c r="U695" s="101" t="str">
        <f aca="false">IF(F695&lt;=$V$2,"jAN","")</f>
        <v>jAN</v>
      </c>
      <c r="V695" s="97" t="n">
        <v>120</v>
      </c>
      <c r="W695" s="102" t="n">
        <f aca="false">K695-V695</f>
        <v>0</v>
      </c>
      <c r="X695" s="103" t="n">
        <f aca="false">IFERROR(IF(U695="Jan",(K695/V695-1)),0)</f>
        <v>0</v>
      </c>
      <c r="Y695" s="104" t="str">
        <f aca="false">IF(T695&gt;0,IF(U695="","-",IF(X695&lt;0%,"DEGROWTH","GROWTH")))</f>
        <v>GROWTH</v>
      </c>
      <c r="Z695" s="75" t="n">
        <v>0</v>
      </c>
      <c r="AA695" s="70"/>
      <c r="AB695" s="70" t="s">
        <v>134</v>
      </c>
      <c r="AC695" s="3"/>
    </row>
    <row r="696" customFormat="false" ht="14.25" hidden="false" customHeight="true" outlineLevel="0" collapsed="false">
      <c r="A696" s="70" t="s">
        <v>134</v>
      </c>
      <c r="B696" s="72" t="s">
        <v>74</v>
      </c>
      <c r="C696" s="72" t="s">
        <v>1865</v>
      </c>
      <c r="D696" s="72" t="n">
        <v>1000000047</v>
      </c>
      <c r="E696" s="73" t="s">
        <v>1866</v>
      </c>
      <c r="F696" s="74" t="n">
        <v>41817</v>
      </c>
      <c r="G696" s="67" t="str">
        <f aca="false">IF(I696&gt;0,"Targeted Dealer","-")</f>
        <v>Targeted Dealer</v>
      </c>
      <c r="H696" s="67"/>
      <c r="I696" s="68" t="n">
        <v>50</v>
      </c>
      <c r="J696" s="68" t="n">
        <f aca="false">I696/$J$1*($J$1-$E$1)</f>
        <v>50</v>
      </c>
      <c r="K696" s="69" t="n">
        <v>50</v>
      </c>
      <c r="L696" s="69" t="n">
        <f aca="false">I696-K696</f>
        <v>0</v>
      </c>
      <c r="M696" s="69" t="n">
        <f aca="false">IFERROR((K696/J696%),"-")</f>
        <v>100</v>
      </c>
      <c r="N696" s="97" t="n">
        <v>60</v>
      </c>
      <c r="O696" s="98" t="str">
        <f aca="false">IF(F696&lt;=$P$2,"DEC","")</f>
        <v>DEC</v>
      </c>
      <c r="P696" s="97" t="n">
        <v>60</v>
      </c>
      <c r="Q696" s="99" t="n">
        <f aca="false">K696-P696</f>
        <v>-10</v>
      </c>
      <c r="R696" s="98" t="n">
        <f aca="false">IFERROR(IF(O696="Dec",(K696/P696-1))," ")</f>
        <v>-0.166666666666667</v>
      </c>
      <c r="S696" s="100" t="str">
        <f aca="false">IF(N696&gt;0,IF(O696="","-",IF(R696&lt;0%,"DEGROWTH","GROWTH")))</f>
        <v>DEGROWTH</v>
      </c>
      <c r="T696" s="69" t="n">
        <v>50</v>
      </c>
      <c r="U696" s="101" t="str">
        <f aca="false">IF(F696&lt;=$V$2,"jAN","")</f>
        <v>jAN</v>
      </c>
      <c r="V696" s="97" t="n">
        <v>50</v>
      </c>
      <c r="W696" s="102" t="n">
        <f aca="false">K696-V696</f>
        <v>0</v>
      </c>
      <c r="X696" s="103" t="n">
        <f aca="false">IFERROR(IF(U696="Jan",(K696/V696-1)),0)</f>
        <v>0</v>
      </c>
      <c r="Y696" s="104" t="str">
        <f aca="false">IF(T696&gt;0,IF(U696="","-",IF(X696&lt;0%,"DEGROWTH","GROWTH")))</f>
        <v>GROWTH</v>
      </c>
      <c r="Z696" s="75" t="n">
        <v>0</v>
      </c>
      <c r="AA696" s="70"/>
      <c r="AB696" s="70" t="s">
        <v>134</v>
      </c>
      <c r="AC696" s="3"/>
    </row>
    <row r="697" customFormat="false" ht="14.25" hidden="false" customHeight="true" outlineLevel="0" collapsed="false">
      <c r="A697" s="70" t="s">
        <v>134</v>
      </c>
      <c r="B697" s="72" t="s">
        <v>74</v>
      </c>
      <c r="C697" s="72" t="s">
        <v>1867</v>
      </c>
      <c r="D697" s="72" t="n">
        <v>1000000039</v>
      </c>
      <c r="E697" s="73" t="s">
        <v>1868</v>
      </c>
      <c r="F697" s="74" t="n">
        <v>42135</v>
      </c>
      <c r="G697" s="67" t="str">
        <f aca="false">IF(I697&gt;0,"Targeted Dealer","-")</f>
        <v>Targeted Dealer</v>
      </c>
      <c r="H697" s="67"/>
      <c r="I697" s="68" t="n">
        <v>100</v>
      </c>
      <c r="J697" s="68" t="n">
        <f aca="false">I697/$J$1*($J$1-$E$1)</f>
        <v>100</v>
      </c>
      <c r="K697" s="69" t="n">
        <v>60</v>
      </c>
      <c r="L697" s="69" t="n">
        <f aca="false">I697-K697</f>
        <v>40</v>
      </c>
      <c r="M697" s="69" t="n">
        <f aca="false">IFERROR((K697/J697%),"-")</f>
        <v>60</v>
      </c>
      <c r="N697" s="97" t="n">
        <v>70</v>
      </c>
      <c r="O697" s="98" t="str">
        <f aca="false">IF(F697&lt;=$P$2,"DEC","")</f>
        <v>DEC</v>
      </c>
      <c r="P697" s="97" t="n">
        <v>70</v>
      </c>
      <c r="Q697" s="99" t="n">
        <f aca="false">K697-P697</f>
        <v>-10</v>
      </c>
      <c r="R697" s="98" t="n">
        <f aca="false">IFERROR(IF(O697="Dec",(K697/P697-1))," ")</f>
        <v>-0.142857142857143</v>
      </c>
      <c r="S697" s="100" t="str">
        <f aca="false">IF(N697&gt;0,IF(O697="","-",IF(R697&lt;0%,"DEGROWTH","GROWTH")))</f>
        <v>DEGROWTH</v>
      </c>
      <c r="T697" s="69" t="n">
        <v>50</v>
      </c>
      <c r="U697" s="101" t="str">
        <f aca="false">IF(F697&lt;=$V$2,"jAN","")</f>
        <v>jAN</v>
      </c>
      <c r="V697" s="97" t="n">
        <v>50</v>
      </c>
      <c r="W697" s="102" t="n">
        <f aca="false">K697-V697</f>
        <v>10</v>
      </c>
      <c r="X697" s="103" t="n">
        <f aca="false">IFERROR(IF(U697="Jan",(K697/V697-1)),0)</f>
        <v>0.2</v>
      </c>
      <c r="Y697" s="104" t="str">
        <f aca="false">IF(T697&gt;0,IF(U697="","-",IF(X697&lt;0%,"DEGROWTH","GROWTH")))</f>
        <v>GROWTH</v>
      </c>
      <c r="Z697" s="75" t="n">
        <v>0</v>
      </c>
      <c r="AA697" s="70"/>
      <c r="AB697" s="70" t="s">
        <v>134</v>
      </c>
      <c r="AC697" s="3"/>
    </row>
    <row r="698" customFormat="false" ht="14.25" hidden="false" customHeight="true" outlineLevel="0" collapsed="false">
      <c r="A698" s="70" t="s">
        <v>134</v>
      </c>
      <c r="B698" s="72" t="s">
        <v>74</v>
      </c>
      <c r="C698" s="72" t="s">
        <v>1869</v>
      </c>
      <c r="D698" s="72" t="n">
        <v>1000000050</v>
      </c>
      <c r="E698" s="73" t="s">
        <v>1870</v>
      </c>
      <c r="F698" s="74" t="n">
        <v>42397</v>
      </c>
      <c r="G698" s="67" t="str">
        <f aca="false">IF(I698&gt;0,"Targeted Dealer","-")</f>
        <v>Targeted Dealer</v>
      </c>
      <c r="H698" s="67"/>
      <c r="I698" s="68" t="n">
        <v>400</v>
      </c>
      <c r="J698" s="68" t="n">
        <f aca="false">I698/$J$1*($J$1-$E$1)</f>
        <v>400</v>
      </c>
      <c r="K698" s="69" t="n">
        <v>405.3</v>
      </c>
      <c r="L698" s="69" t="n">
        <f aca="false">I698-K698</f>
        <v>-5.30000000000001</v>
      </c>
      <c r="M698" s="69" t="n">
        <f aca="false">IFERROR((K698/J698%),"-")</f>
        <v>101.325</v>
      </c>
      <c r="N698" s="97" t="n">
        <v>425.5</v>
      </c>
      <c r="O698" s="98" t="str">
        <f aca="false">IF(F698&lt;=$P$2,"DEC","")</f>
        <v>DEC</v>
      </c>
      <c r="P698" s="97" t="n">
        <v>425.5</v>
      </c>
      <c r="Q698" s="99" t="n">
        <f aca="false">K698-P698</f>
        <v>-20.2</v>
      </c>
      <c r="R698" s="98" t="n">
        <f aca="false">IFERROR(IF(O698="Dec",(K698/P698-1))," ")</f>
        <v>-0.0474735605170388</v>
      </c>
      <c r="S698" s="100" t="str">
        <f aca="false">IF(N698&gt;0,IF(O698="","-",IF(R698&lt;0%,"DEGROWTH","GROWTH")))</f>
        <v>DEGROWTH</v>
      </c>
      <c r="T698" s="69" t="n">
        <v>460.5</v>
      </c>
      <c r="U698" s="101" t="str">
        <f aca="false">IF(F698&lt;=$V$2,"jAN","")</f>
        <v>jAN</v>
      </c>
      <c r="V698" s="97" t="n">
        <v>460.5</v>
      </c>
      <c r="W698" s="102" t="n">
        <f aca="false">K698-V698</f>
        <v>-55.2</v>
      </c>
      <c r="X698" s="103" t="n">
        <f aca="false">IFERROR(IF(U698="Jan",(K698/V698-1)),0)</f>
        <v>-0.119869706840391</v>
      </c>
      <c r="Y698" s="104" t="str">
        <f aca="false">IF(T698&gt;0,IF(U698="","-",IF(X698&lt;0%,"DEGROWTH","GROWTH")))</f>
        <v>DEGROWTH</v>
      </c>
      <c r="Z698" s="75" t="n">
        <v>0</v>
      </c>
      <c r="AA698" s="70"/>
      <c r="AB698" s="70" t="s">
        <v>134</v>
      </c>
      <c r="AC698" s="3"/>
    </row>
    <row r="699" customFormat="false" ht="14.25" hidden="false" customHeight="true" outlineLevel="0" collapsed="false">
      <c r="A699" s="70" t="s">
        <v>134</v>
      </c>
      <c r="B699" s="72" t="s">
        <v>74</v>
      </c>
      <c r="C699" s="72" t="s">
        <v>1871</v>
      </c>
      <c r="D699" s="72" t="n">
        <v>1000000822</v>
      </c>
      <c r="E699" s="73" t="s">
        <v>1872</v>
      </c>
      <c r="F699" s="74" t="n">
        <v>42472</v>
      </c>
      <c r="G699" s="67" t="str">
        <f aca="false">IF(I699&gt;0,"Targeted Dealer","-")</f>
        <v>Targeted Dealer</v>
      </c>
      <c r="H699" s="67"/>
      <c r="I699" s="68" t="n">
        <v>5000</v>
      </c>
      <c r="J699" s="68" t="n">
        <f aca="false">I699/$J$1*($J$1-$E$1)</f>
        <v>5000</v>
      </c>
      <c r="K699" s="69" t="n">
        <v>5152.05</v>
      </c>
      <c r="L699" s="69" t="n">
        <f aca="false">I699-K699</f>
        <v>-152.049999999999</v>
      </c>
      <c r="M699" s="69" t="n">
        <f aca="false">IFERROR((K699/J699%),"-")</f>
        <v>103.041</v>
      </c>
      <c r="N699" s="97" t="n">
        <v>6085.35</v>
      </c>
      <c r="O699" s="98" t="str">
        <f aca="false">IF(F699&lt;=$P$2,"DEC","")</f>
        <v>DEC</v>
      </c>
      <c r="P699" s="97" t="n">
        <v>6085.35</v>
      </c>
      <c r="Q699" s="99" t="n">
        <f aca="false">K699-P699</f>
        <v>-933.300000000001</v>
      </c>
      <c r="R699" s="98" t="n">
        <f aca="false">IFERROR(IF(O699="Dec",(K699/P699-1))," ")</f>
        <v>-0.153368335428529</v>
      </c>
      <c r="S699" s="100" t="str">
        <f aca="false">IF(N699&gt;0,IF(O699="","-",IF(R699&lt;0%,"DEGROWTH","GROWTH")))</f>
        <v>DEGROWTH</v>
      </c>
      <c r="T699" s="69" t="n">
        <v>3135.65</v>
      </c>
      <c r="U699" s="101" t="str">
        <f aca="false">IF(F699&lt;=$V$2,"jAN","")</f>
        <v>jAN</v>
      </c>
      <c r="V699" s="97" t="n">
        <v>3135.65</v>
      </c>
      <c r="W699" s="102" t="n">
        <f aca="false">K699-V699</f>
        <v>2016.4</v>
      </c>
      <c r="X699" s="103" t="n">
        <f aca="false">IFERROR(IF(U699="Jan",(K699/V699-1)),0)</f>
        <v>0.643056463572146</v>
      </c>
      <c r="Y699" s="104" t="str">
        <f aca="false">IF(T699&gt;0,IF(U699="","-",IF(X699&lt;0%,"DEGROWTH","GROWTH")))</f>
        <v>GROWTH</v>
      </c>
      <c r="Z699" s="75" t="n">
        <v>0</v>
      </c>
      <c r="AA699" s="70"/>
      <c r="AB699" s="70" t="s">
        <v>134</v>
      </c>
      <c r="AC699" s="3"/>
    </row>
    <row r="700" customFormat="false" ht="14.25" hidden="false" customHeight="true" outlineLevel="0" collapsed="false">
      <c r="A700" s="70" t="s">
        <v>134</v>
      </c>
      <c r="B700" s="72" t="s">
        <v>74</v>
      </c>
      <c r="C700" s="72" t="s">
        <v>1873</v>
      </c>
      <c r="D700" s="72" t="n">
        <v>1000000044</v>
      </c>
      <c r="E700" s="73" t="s">
        <v>1874</v>
      </c>
      <c r="F700" s="74" t="n">
        <v>42472</v>
      </c>
      <c r="G700" s="67" t="str">
        <f aca="false">IF(I700&gt;0,"Targeted Dealer","-")</f>
        <v>Targeted Dealer</v>
      </c>
      <c r="H700" s="67"/>
      <c r="I700" s="68" t="n">
        <v>300</v>
      </c>
      <c r="J700" s="68" t="n">
        <f aca="false">I700/$J$1*($J$1-$E$1)</f>
        <v>300</v>
      </c>
      <c r="K700" s="69" t="n">
        <v>245</v>
      </c>
      <c r="L700" s="69" t="n">
        <f aca="false">I700-K700</f>
        <v>55</v>
      </c>
      <c r="M700" s="69" t="n">
        <f aca="false">IFERROR((K700/J700%),"-")</f>
        <v>81.6666666666667</v>
      </c>
      <c r="N700" s="97" t="n">
        <v>272.5</v>
      </c>
      <c r="O700" s="98" t="str">
        <f aca="false">IF(F700&lt;=$P$2,"DEC","")</f>
        <v>DEC</v>
      </c>
      <c r="P700" s="97" t="n">
        <v>272.5</v>
      </c>
      <c r="Q700" s="99" t="n">
        <f aca="false">K700-P700</f>
        <v>-27.5</v>
      </c>
      <c r="R700" s="98" t="n">
        <f aca="false">IFERROR(IF(O700="Dec",(K700/P700-1))," ")</f>
        <v>-0.100917431192661</v>
      </c>
      <c r="S700" s="100" t="str">
        <f aca="false">IF(N700&gt;0,IF(O700="","-",IF(R700&lt;0%,"DEGROWTH","GROWTH")))</f>
        <v>DEGROWTH</v>
      </c>
      <c r="T700" s="69" t="n">
        <v>303</v>
      </c>
      <c r="U700" s="101" t="str">
        <f aca="false">IF(F700&lt;=$V$2,"jAN","")</f>
        <v>jAN</v>
      </c>
      <c r="V700" s="97" t="n">
        <v>303</v>
      </c>
      <c r="W700" s="102" t="n">
        <f aca="false">K700-V700</f>
        <v>-58</v>
      </c>
      <c r="X700" s="103" t="n">
        <f aca="false">IFERROR(IF(U700="Jan",(K700/V700-1)),0)</f>
        <v>-0.191419141914191</v>
      </c>
      <c r="Y700" s="104" t="str">
        <f aca="false">IF(T700&gt;0,IF(U700="","-",IF(X700&lt;0%,"DEGROWTH","GROWTH")))</f>
        <v>DEGROWTH</v>
      </c>
      <c r="Z700" s="75" t="n">
        <v>0</v>
      </c>
      <c r="AA700" s="70"/>
      <c r="AB700" s="70" t="s">
        <v>134</v>
      </c>
      <c r="AC700" s="3"/>
    </row>
    <row r="701" customFormat="false" ht="14.25" hidden="false" customHeight="true" outlineLevel="0" collapsed="false">
      <c r="A701" s="70" t="s">
        <v>134</v>
      </c>
      <c r="B701" s="72" t="s">
        <v>74</v>
      </c>
      <c r="C701" s="72" t="s">
        <v>1875</v>
      </c>
      <c r="D701" s="72" t="n">
        <v>1000000051</v>
      </c>
      <c r="E701" s="73" t="s">
        <v>1876</v>
      </c>
      <c r="F701" s="74" t="n">
        <v>42472</v>
      </c>
      <c r="G701" s="67" t="str">
        <f aca="false">IF(I701&gt;0,"Targeted Dealer","-")</f>
        <v>Targeted Dealer</v>
      </c>
      <c r="H701" s="67"/>
      <c r="I701" s="68" t="n">
        <v>75</v>
      </c>
      <c r="J701" s="68" t="n">
        <f aca="false">I701/$J$1*($J$1-$E$1)</f>
        <v>75</v>
      </c>
      <c r="K701" s="69" t="n">
        <v>100</v>
      </c>
      <c r="L701" s="69" t="n">
        <f aca="false">I701-K701</f>
        <v>-25</v>
      </c>
      <c r="M701" s="69" t="n">
        <f aca="false">IFERROR((K701/J701%),"-")</f>
        <v>133.333333333333</v>
      </c>
      <c r="N701" s="97" t="n">
        <v>110</v>
      </c>
      <c r="O701" s="98" t="str">
        <f aca="false">IF(F701&lt;=$P$2,"DEC","")</f>
        <v>DEC</v>
      </c>
      <c r="P701" s="97" t="n">
        <v>110</v>
      </c>
      <c r="Q701" s="99" t="n">
        <f aca="false">K701-P701</f>
        <v>-10</v>
      </c>
      <c r="R701" s="98" t="n">
        <f aca="false">IFERROR(IF(O701="Dec",(K701/P701-1))," ")</f>
        <v>-0.0909090909090909</v>
      </c>
      <c r="S701" s="100" t="str">
        <f aca="false">IF(N701&gt;0,IF(O701="","-",IF(R701&lt;0%,"DEGROWTH","GROWTH")))</f>
        <v>DEGROWTH</v>
      </c>
      <c r="T701" s="69" t="n">
        <v>60</v>
      </c>
      <c r="U701" s="101" t="str">
        <f aca="false">IF(F701&lt;=$V$2,"jAN","")</f>
        <v>jAN</v>
      </c>
      <c r="V701" s="97" t="n">
        <v>60</v>
      </c>
      <c r="W701" s="102" t="n">
        <f aca="false">K701-V701</f>
        <v>40</v>
      </c>
      <c r="X701" s="103" t="n">
        <f aca="false">IFERROR(IF(U701="Jan",(K701/V701-1)),0)</f>
        <v>0.666666666666667</v>
      </c>
      <c r="Y701" s="104" t="str">
        <f aca="false">IF(T701&gt;0,IF(U701="","-",IF(X701&lt;0%,"DEGROWTH","GROWTH")))</f>
        <v>GROWTH</v>
      </c>
      <c r="Z701" s="75" t="n">
        <v>0</v>
      </c>
      <c r="AA701" s="70"/>
      <c r="AB701" s="70" t="s">
        <v>134</v>
      </c>
      <c r="AC701" s="3"/>
    </row>
    <row r="702" customFormat="false" ht="14.25" hidden="false" customHeight="true" outlineLevel="0" collapsed="false">
      <c r="A702" s="70" t="s">
        <v>134</v>
      </c>
      <c r="B702" s="72" t="s">
        <v>74</v>
      </c>
      <c r="C702" s="72" t="s">
        <v>1877</v>
      </c>
      <c r="D702" s="72" t="n">
        <v>1000000027</v>
      </c>
      <c r="E702" s="73" t="s">
        <v>1878</v>
      </c>
      <c r="F702" s="74" t="n">
        <v>42485</v>
      </c>
      <c r="G702" s="67" t="str">
        <f aca="false">IF(I702&gt;0,"Targeted Dealer","-")</f>
        <v>Targeted Dealer</v>
      </c>
      <c r="H702" s="67"/>
      <c r="I702" s="68" t="n">
        <v>110</v>
      </c>
      <c r="J702" s="68" t="n">
        <f aca="false">I702/$J$1*($J$1-$E$1)</f>
        <v>110</v>
      </c>
      <c r="K702" s="69" t="n">
        <v>95</v>
      </c>
      <c r="L702" s="69" t="n">
        <f aca="false">I702-K702</f>
        <v>15</v>
      </c>
      <c r="M702" s="69" t="n">
        <f aca="false">IFERROR((K702/J702%),"-")</f>
        <v>86.3636363636364</v>
      </c>
      <c r="N702" s="97" t="n">
        <v>15</v>
      </c>
      <c r="O702" s="98" t="str">
        <f aca="false">IF(F702&lt;=$P$2,"DEC","")</f>
        <v>DEC</v>
      </c>
      <c r="P702" s="97" t="n">
        <v>15</v>
      </c>
      <c r="Q702" s="99" t="n">
        <f aca="false">K702-P702</f>
        <v>80</v>
      </c>
      <c r="R702" s="98" t="n">
        <f aca="false">IFERROR(IF(O702="Dec",(K702/P702-1))," ")</f>
        <v>5.33333333333333</v>
      </c>
      <c r="S702" s="100" t="str">
        <f aca="false">IF(N702&gt;0,IF(O702="","-",IF(R702&lt;0%,"DEGROWTH","GROWTH")))</f>
        <v>GROWTH</v>
      </c>
      <c r="T702" s="69" t="n">
        <v>105.5</v>
      </c>
      <c r="U702" s="101" t="str">
        <f aca="false">IF(F702&lt;=$V$2,"jAN","")</f>
        <v>jAN</v>
      </c>
      <c r="V702" s="97" t="n">
        <v>105.5</v>
      </c>
      <c r="W702" s="102" t="n">
        <f aca="false">K702-V702</f>
        <v>-10.5</v>
      </c>
      <c r="X702" s="103" t="n">
        <f aca="false">IFERROR(IF(U702="Jan",(K702/V702-1)),0)</f>
        <v>-0.0995260663507109</v>
      </c>
      <c r="Y702" s="104" t="str">
        <f aca="false">IF(T702&gt;0,IF(U702="","-",IF(X702&lt;0%,"DEGROWTH","GROWTH")))</f>
        <v>DEGROWTH</v>
      </c>
      <c r="Z702" s="75" t="n">
        <v>0</v>
      </c>
      <c r="AA702" s="70"/>
      <c r="AB702" s="70" t="s">
        <v>134</v>
      </c>
      <c r="AC702" s="3"/>
    </row>
    <row r="703" customFormat="false" ht="14.25" hidden="false" customHeight="true" outlineLevel="0" collapsed="false">
      <c r="A703" s="70" t="s">
        <v>134</v>
      </c>
      <c r="B703" s="72" t="s">
        <v>74</v>
      </c>
      <c r="C703" s="72" t="s">
        <v>1879</v>
      </c>
      <c r="D703" s="72" t="n">
        <v>1000000827</v>
      </c>
      <c r="E703" s="73" t="s">
        <v>1880</v>
      </c>
      <c r="F703" s="74" t="n">
        <v>42713</v>
      </c>
      <c r="G703" s="67" t="str">
        <f aca="false">IF(I703&gt;0,"Targeted Dealer","-")</f>
        <v>Targeted Dealer</v>
      </c>
      <c r="H703" s="67"/>
      <c r="I703" s="68" t="n">
        <v>200</v>
      </c>
      <c r="J703" s="68" t="n">
        <f aca="false">I703/$J$1*($J$1-$E$1)</f>
        <v>200</v>
      </c>
      <c r="K703" s="69" t="n">
        <v>207</v>
      </c>
      <c r="L703" s="69" t="n">
        <f aca="false">I703-K703</f>
        <v>-7</v>
      </c>
      <c r="M703" s="69" t="n">
        <f aca="false">IFERROR((K703/J703%),"-")</f>
        <v>103.5</v>
      </c>
      <c r="N703" s="97" t="n">
        <v>216.25</v>
      </c>
      <c r="O703" s="98" t="str">
        <f aca="false">IF(F703&lt;=$P$2,"DEC","")</f>
        <v>DEC</v>
      </c>
      <c r="P703" s="97" t="n">
        <v>216.25</v>
      </c>
      <c r="Q703" s="99" t="n">
        <f aca="false">K703-P703</f>
        <v>-9.25</v>
      </c>
      <c r="R703" s="98" t="n">
        <f aca="false">IFERROR(IF(O703="Dec",(K703/P703-1))," ")</f>
        <v>-0.0427745664739885</v>
      </c>
      <c r="S703" s="100" t="str">
        <f aca="false">IF(N703&gt;0,IF(O703="","-",IF(R703&lt;0%,"DEGROWTH","GROWTH")))</f>
        <v>DEGROWTH</v>
      </c>
      <c r="T703" s="69" t="n">
        <v>221.5</v>
      </c>
      <c r="U703" s="101" t="str">
        <f aca="false">IF(F703&lt;=$V$2,"jAN","")</f>
        <v>jAN</v>
      </c>
      <c r="V703" s="97" t="n">
        <v>221.5</v>
      </c>
      <c r="W703" s="102" t="n">
        <f aca="false">K703-V703</f>
        <v>-14.5</v>
      </c>
      <c r="X703" s="103" t="n">
        <f aca="false">IFERROR(IF(U703="Jan",(K703/V703-1)),0)</f>
        <v>-0.0654627539503386</v>
      </c>
      <c r="Y703" s="104" t="str">
        <f aca="false">IF(T703&gt;0,IF(U703="","-",IF(X703&lt;0%,"DEGROWTH","GROWTH")))</f>
        <v>DEGROWTH</v>
      </c>
      <c r="Z703" s="75" t="n">
        <v>0</v>
      </c>
      <c r="AA703" s="70"/>
      <c r="AB703" s="70" t="s">
        <v>134</v>
      </c>
      <c r="AC703" s="3"/>
    </row>
    <row r="704" customFormat="false" ht="14.25" hidden="false" customHeight="true" outlineLevel="0" collapsed="false">
      <c r="A704" s="70" t="s">
        <v>134</v>
      </c>
      <c r="B704" s="72" t="s">
        <v>74</v>
      </c>
      <c r="C704" s="72" t="s">
        <v>1881</v>
      </c>
      <c r="D704" s="72" t="n">
        <v>1000000064</v>
      </c>
      <c r="E704" s="73" t="s">
        <v>1882</v>
      </c>
      <c r="F704" s="74" t="n">
        <v>42830</v>
      </c>
      <c r="G704" s="67" t="str">
        <f aca="false">IF(I704&gt;0,"Targeted Dealer","-")</f>
        <v>Targeted Dealer</v>
      </c>
      <c r="H704" s="67"/>
      <c r="I704" s="68" t="n">
        <v>50</v>
      </c>
      <c r="J704" s="68" t="n">
        <f aca="false">I704/$J$1*($J$1-$E$1)</f>
        <v>50</v>
      </c>
      <c r="K704" s="69" t="n">
        <v>10</v>
      </c>
      <c r="L704" s="69" t="n">
        <f aca="false">I704-K704</f>
        <v>40</v>
      </c>
      <c r="M704" s="69" t="n">
        <f aca="false">IFERROR((K704/J704%),"-")</f>
        <v>20</v>
      </c>
      <c r="N704" s="97" t="n">
        <v>20</v>
      </c>
      <c r="O704" s="98" t="str">
        <f aca="false">IF(F704&lt;=$P$2,"DEC","")</f>
        <v>DEC</v>
      </c>
      <c r="P704" s="97" t="n">
        <v>20</v>
      </c>
      <c r="Q704" s="99" t="n">
        <f aca="false">K704-P704</f>
        <v>-10</v>
      </c>
      <c r="R704" s="98" t="n">
        <f aca="false">IFERROR(IF(O704="Dec",(K704/P704-1))," ")</f>
        <v>-0.5</v>
      </c>
      <c r="S704" s="100" t="str">
        <f aca="false">IF(N704&gt;0,IF(O704="","-",IF(R704&lt;0%,"DEGROWTH","GROWTH")))</f>
        <v>DEGROWTH</v>
      </c>
      <c r="T704" s="69" t="n">
        <v>18</v>
      </c>
      <c r="U704" s="101" t="str">
        <f aca="false">IF(F704&lt;=$V$2,"jAN","")</f>
        <v>jAN</v>
      </c>
      <c r="V704" s="97" t="n">
        <v>18</v>
      </c>
      <c r="W704" s="102" t="n">
        <f aca="false">K704-V704</f>
        <v>-8</v>
      </c>
      <c r="X704" s="103" t="n">
        <f aca="false">IFERROR(IF(U704="Jan",(K704/V704-1)),0)</f>
        <v>-0.444444444444444</v>
      </c>
      <c r="Y704" s="104" t="str">
        <f aca="false">IF(T704&gt;0,IF(U704="","-",IF(X704&lt;0%,"DEGROWTH","GROWTH")))</f>
        <v>DEGROWTH</v>
      </c>
      <c r="Z704" s="75" t="n">
        <v>0</v>
      </c>
      <c r="AA704" s="70"/>
      <c r="AB704" s="70" t="s">
        <v>134</v>
      </c>
      <c r="AC704" s="3"/>
    </row>
    <row r="705" customFormat="false" ht="14.25" hidden="false" customHeight="true" outlineLevel="0" collapsed="false">
      <c r="A705" s="70" t="s">
        <v>134</v>
      </c>
      <c r="B705" s="72" t="s">
        <v>74</v>
      </c>
      <c r="C705" s="72" t="s">
        <v>1883</v>
      </c>
      <c r="D705" s="72" t="n">
        <v>1000000028</v>
      </c>
      <c r="E705" s="73" t="s">
        <v>1884</v>
      </c>
      <c r="F705" s="74" t="n">
        <v>42935</v>
      </c>
      <c r="G705" s="67" t="str">
        <f aca="false">IF(I705&gt;0,"Targeted Dealer","-")</f>
        <v>Targeted Dealer</v>
      </c>
      <c r="H705" s="67"/>
      <c r="I705" s="68" t="n">
        <v>190</v>
      </c>
      <c r="J705" s="68" t="n">
        <f aca="false">I705/$J$1*($J$1-$E$1)</f>
        <v>190</v>
      </c>
      <c r="K705" s="69" t="n">
        <v>200</v>
      </c>
      <c r="L705" s="69" t="n">
        <f aca="false">I705-K705</f>
        <v>-10</v>
      </c>
      <c r="M705" s="69" t="n">
        <f aca="false">IFERROR((K705/J705%),"-")</f>
        <v>105.263157894737</v>
      </c>
      <c r="N705" s="97" t="n">
        <v>195.5</v>
      </c>
      <c r="O705" s="98" t="str">
        <f aca="false">IF(F705&lt;=$P$2,"DEC","")</f>
        <v>DEC</v>
      </c>
      <c r="P705" s="97" t="n">
        <v>195.5</v>
      </c>
      <c r="Q705" s="99" t="n">
        <f aca="false">K705-P705</f>
        <v>4.5</v>
      </c>
      <c r="R705" s="98" t="n">
        <f aca="false">IFERROR(IF(O705="Dec",(K705/P705-1))," ")</f>
        <v>0.0230179028132993</v>
      </c>
      <c r="S705" s="100" t="str">
        <f aca="false">IF(N705&gt;0,IF(O705="","-",IF(R705&lt;0%,"DEGROWTH","GROWTH")))</f>
        <v>GROWTH</v>
      </c>
      <c r="T705" s="69" t="n">
        <v>219.25</v>
      </c>
      <c r="U705" s="101" t="str">
        <f aca="false">IF(F705&lt;=$V$2,"jAN","")</f>
        <v>jAN</v>
      </c>
      <c r="V705" s="97" t="n">
        <v>219.25</v>
      </c>
      <c r="W705" s="102" t="n">
        <f aca="false">K705-V705</f>
        <v>-19.25</v>
      </c>
      <c r="X705" s="103" t="n">
        <f aca="false">IFERROR(IF(U705="Jan",(K705/V705-1)),0)</f>
        <v>-0.0877993158494869</v>
      </c>
      <c r="Y705" s="104" t="str">
        <f aca="false">IF(T705&gt;0,IF(U705="","-",IF(X705&lt;0%,"DEGROWTH","GROWTH")))</f>
        <v>DEGROWTH</v>
      </c>
      <c r="Z705" s="75" t="n">
        <v>0</v>
      </c>
      <c r="AA705" s="70"/>
      <c r="AB705" s="70" t="s">
        <v>134</v>
      </c>
      <c r="AC705" s="3"/>
    </row>
    <row r="706" customFormat="false" ht="14.25" hidden="false" customHeight="true" outlineLevel="0" collapsed="false">
      <c r="A706" s="70" t="s">
        <v>134</v>
      </c>
      <c r="B706" s="72" t="s">
        <v>74</v>
      </c>
      <c r="C706" s="72" t="s">
        <v>1885</v>
      </c>
      <c r="D706" s="72" t="n">
        <v>1000000060</v>
      </c>
      <c r="E706" s="73" t="s">
        <v>1886</v>
      </c>
      <c r="F706" s="74" t="n">
        <v>43131</v>
      </c>
      <c r="G706" s="67" t="str">
        <f aca="false">IF(I706&gt;0,"Targeted Dealer","-")</f>
        <v>Targeted Dealer</v>
      </c>
      <c r="H706" s="67"/>
      <c r="I706" s="68" t="n">
        <v>90</v>
      </c>
      <c r="J706" s="68" t="n">
        <f aca="false">I706/$J$1*($J$1-$E$1)</f>
        <v>90</v>
      </c>
      <c r="K706" s="69" t="n">
        <v>67</v>
      </c>
      <c r="L706" s="69" t="n">
        <f aca="false">I706-K706</f>
        <v>23</v>
      </c>
      <c r="M706" s="69" t="n">
        <f aca="false">IFERROR((K706/J706%),"-")</f>
        <v>74.4444444444444</v>
      </c>
      <c r="N706" s="97" t="n">
        <v>65</v>
      </c>
      <c r="O706" s="98" t="str">
        <f aca="false">IF(F706&lt;=$P$2,"DEC","")</f>
        <v>DEC</v>
      </c>
      <c r="P706" s="97" t="n">
        <v>65</v>
      </c>
      <c r="Q706" s="99" t="n">
        <f aca="false">K706-P706</f>
        <v>2</v>
      </c>
      <c r="R706" s="98" t="n">
        <f aca="false">IFERROR(IF(O706="Dec",(K706/P706-1))," ")</f>
        <v>0.0307692307692307</v>
      </c>
      <c r="S706" s="100" t="str">
        <f aca="false">IF(N706&gt;0,IF(O706="","-",IF(R706&lt;0%,"DEGROWTH","GROWTH")))</f>
        <v>GROWTH</v>
      </c>
      <c r="T706" s="69" t="n">
        <v>53</v>
      </c>
      <c r="U706" s="101" t="str">
        <f aca="false">IF(F706&lt;=$V$2,"jAN","")</f>
        <v>jAN</v>
      </c>
      <c r="V706" s="97" t="n">
        <v>53</v>
      </c>
      <c r="W706" s="102" t="n">
        <f aca="false">K706-V706</f>
        <v>14</v>
      </c>
      <c r="X706" s="103" t="n">
        <f aca="false">IFERROR(IF(U706="Jan",(K706/V706-1)),0)</f>
        <v>0.264150943396226</v>
      </c>
      <c r="Y706" s="104" t="str">
        <f aca="false">IF(T706&gt;0,IF(U706="","-",IF(X706&lt;0%,"DEGROWTH","GROWTH")))</f>
        <v>GROWTH</v>
      </c>
      <c r="Z706" s="75" t="n">
        <v>0</v>
      </c>
      <c r="AA706" s="70"/>
      <c r="AB706" s="70" t="s">
        <v>134</v>
      </c>
      <c r="AC706" s="3"/>
    </row>
    <row r="707" customFormat="false" ht="14.25" hidden="false" customHeight="true" outlineLevel="0" collapsed="false">
      <c r="A707" s="70" t="s">
        <v>134</v>
      </c>
      <c r="B707" s="72" t="s">
        <v>74</v>
      </c>
      <c r="C707" s="72" t="s">
        <v>1887</v>
      </c>
      <c r="D707" s="72" t="n">
        <v>1000000024</v>
      </c>
      <c r="E707" s="73" t="s">
        <v>1888</v>
      </c>
      <c r="F707" s="74" t="n">
        <v>43134</v>
      </c>
      <c r="G707" s="67" t="str">
        <f aca="false">IF(I707&gt;0,"Targeted Dealer","-")</f>
        <v>Targeted Dealer</v>
      </c>
      <c r="H707" s="67"/>
      <c r="I707" s="68" t="n">
        <v>1600</v>
      </c>
      <c r="J707" s="68" t="n">
        <f aca="false">I707/$J$1*($J$1-$E$1)</f>
        <v>1600</v>
      </c>
      <c r="K707" s="69" t="n">
        <v>1620</v>
      </c>
      <c r="L707" s="69" t="n">
        <f aca="false">I707-K707</f>
        <v>-20</v>
      </c>
      <c r="M707" s="69" t="n">
        <f aca="false">IFERROR((K707/J707%),"-")</f>
        <v>101.25</v>
      </c>
      <c r="N707" s="97" t="n">
        <v>1679.5</v>
      </c>
      <c r="O707" s="98" t="str">
        <f aca="false">IF(F707&lt;=$P$2,"DEC","")</f>
        <v>DEC</v>
      </c>
      <c r="P707" s="97" t="n">
        <v>1679.5</v>
      </c>
      <c r="Q707" s="99" t="n">
        <f aca="false">K707-P707</f>
        <v>-59.5</v>
      </c>
      <c r="R707" s="98" t="n">
        <f aca="false">IFERROR(IF(O707="Dec",(K707/P707-1))," ")</f>
        <v>-0.0354272104793093</v>
      </c>
      <c r="S707" s="100" t="str">
        <f aca="false">IF(N707&gt;0,IF(O707="","-",IF(R707&lt;0%,"DEGROWTH","GROWTH")))</f>
        <v>DEGROWTH</v>
      </c>
      <c r="T707" s="69" t="n">
        <v>1432.1</v>
      </c>
      <c r="U707" s="101" t="str">
        <f aca="false">IF(F707&lt;=$V$2,"jAN","")</f>
        <v>jAN</v>
      </c>
      <c r="V707" s="97" t="n">
        <v>1432.1</v>
      </c>
      <c r="W707" s="102" t="n">
        <f aca="false">K707-V707</f>
        <v>187.9</v>
      </c>
      <c r="X707" s="103" t="n">
        <f aca="false">IFERROR(IF(U707="Jan",(K707/V707-1)),0)</f>
        <v>0.131205921374206</v>
      </c>
      <c r="Y707" s="104" t="str">
        <f aca="false">IF(T707&gt;0,IF(U707="","-",IF(X707&lt;0%,"DEGROWTH","GROWTH")))</f>
        <v>GROWTH</v>
      </c>
      <c r="Z707" s="75" t="n">
        <v>0</v>
      </c>
      <c r="AA707" s="70"/>
      <c r="AB707" s="70" t="s">
        <v>134</v>
      </c>
      <c r="AC707" s="3"/>
    </row>
    <row r="708" customFormat="false" ht="14.25" hidden="false" customHeight="true" outlineLevel="0" collapsed="false">
      <c r="A708" s="70" t="s">
        <v>134</v>
      </c>
      <c r="B708" s="72" t="s">
        <v>74</v>
      </c>
      <c r="C708" s="72" t="s">
        <v>1889</v>
      </c>
      <c r="D708" s="72" t="n">
        <v>1000000058</v>
      </c>
      <c r="E708" s="73" t="s">
        <v>1890</v>
      </c>
      <c r="F708" s="74" t="n">
        <v>43313</v>
      </c>
      <c r="G708" s="67" t="str">
        <f aca="false">IF(I708&gt;0,"Targeted Dealer","-")</f>
        <v>Targeted Dealer</v>
      </c>
      <c r="H708" s="67"/>
      <c r="I708" s="68" t="n">
        <v>50</v>
      </c>
      <c r="J708" s="68" t="n">
        <f aca="false">I708/$J$1*($J$1-$E$1)</f>
        <v>50</v>
      </c>
      <c r="K708" s="69" t="n">
        <v>40</v>
      </c>
      <c r="L708" s="69" t="n">
        <f aca="false">I708-K708</f>
        <v>10</v>
      </c>
      <c r="M708" s="69" t="n">
        <f aca="false">IFERROR((K708/J708%),"-")</f>
        <v>80</v>
      </c>
      <c r="N708" s="97" t="n">
        <v>25</v>
      </c>
      <c r="O708" s="98" t="str">
        <f aca="false">IF(F708&lt;=$P$2,"DEC","")</f>
        <v>DEC</v>
      </c>
      <c r="P708" s="97" t="n">
        <v>25</v>
      </c>
      <c r="Q708" s="99" t="n">
        <f aca="false">K708-P708</f>
        <v>15</v>
      </c>
      <c r="R708" s="98" t="n">
        <f aca="false">IFERROR(IF(O708="Dec",(K708/P708-1))," ")</f>
        <v>0.6</v>
      </c>
      <c r="S708" s="100" t="str">
        <f aca="false">IF(N708&gt;0,IF(O708="","-",IF(R708&lt;0%,"DEGROWTH","GROWTH")))</f>
        <v>GROWTH</v>
      </c>
      <c r="T708" s="69" t="n">
        <v>45.5</v>
      </c>
      <c r="U708" s="101" t="str">
        <f aca="false">IF(F708&lt;=$V$2,"jAN","")</f>
        <v>jAN</v>
      </c>
      <c r="V708" s="97" t="n">
        <v>45.5</v>
      </c>
      <c r="W708" s="102" t="n">
        <f aca="false">K708-V708</f>
        <v>-5.5</v>
      </c>
      <c r="X708" s="103" t="n">
        <f aca="false">IFERROR(IF(U708="Jan",(K708/V708-1)),0)</f>
        <v>-0.120879120879121</v>
      </c>
      <c r="Y708" s="104" t="str">
        <f aca="false">IF(T708&gt;0,IF(U708="","-",IF(X708&lt;0%,"DEGROWTH","GROWTH")))</f>
        <v>DEGROWTH</v>
      </c>
      <c r="Z708" s="75" t="n">
        <v>0</v>
      </c>
      <c r="AA708" s="70"/>
      <c r="AB708" s="70" t="s">
        <v>134</v>
      </c>
      <c r="AC708" s="3"/>
    </row>
    <row r="709" customFormat="false" ht="14.25" hidden="false" customHeight="true" outlineLevel="0" collapsed="false">
      <c r="A709" s="70" t="s">
        <v>134</v>
      </c>
      <c r="B709" s="72" t="s">
        <v>74</v>
      </c>
      <c r="C709" s="72" t="s">
        <v>1891</v>
      </c>
      <c r="D709" s="72" t="n">
        <v>1000000052</v>
      </c>
      <c r="E709" s="73" t="s">
        <v>1892</v>
      </c>
      <c r="F709" s="74" t="n">
        <v>43533</v>
      </c>
      <c r="G709" s="67" t="str">
        <f aca="false">IF(I709&gt;0,"Targeted Dealer","-")</f>
        <v>Targeted Dealer</v>
      </c>
      <c r="H709" s="67"/>
      <c r="I709" s="68" t="n">
        <v>200</v>
      </c>
      <c r="J709" s="68" t="n">
        <f aca="false">I709/$J$1*($J$1-$E$1)</f>
        <v>200</v>
      </c>
      <c r="K709" s="69" t="n">
        <v>125</v>
      </c>
      <c r="L709" s="69" t="n">
        <f aca="false">I709-K709</f>
        <v>75</v>
      </c>
      <c r="M709" s="69" t="n">
        <f aca="false">IFERROR((K709/J709%),"-")</f>
        <v>62.5</v>
      </c>
      <c r="N709" s="97" t="n">
        <v>186</v>
      </c>
      <c r="O709" s="98" t="str">
        <f aca="false">IF(F709&lt;=$P$2,"DEC","")</f>
        <v>DEC</v>
      </c>
      <c r="P709" s="97" t="n">
        <v>186</v>
      </c>
      <c r="Q709" s="99" t="n">
        <f aca="false">K709-P709</f>
        <v>-61</v>
      </c>
      <c r="R709" s="98" t="n">
        <f aca="false">IFERROR(IF(O709="Dec",(K709/P709-1))," ")</f>
        <v>-0.327956989247312</v>
      </c>
      <c r="S709" s="100" t="str">
        <f aca="false">IF(N709&gt;0,IF(O709="","-",IF(R709&lt;0%,"DEGROWTH","GROWTH")))</f>
        <v>DEGROWTH</v>
      </c>
      <c r="T709" s="69" t="n">
        <v>201.5</v>
      </c>
      <c r="U709" s="101" t="str">
        <f aca="false">IF(F709&lt;=$V$2,"jAN","")</f>
        <v>jAN</v>
      </c>
      <c r="V709" s="97" t="n">
        <v>201.5</v>
      </c>
      <c r="W709" s="102" t="n">
        <f aca="false">K709-V709</f>
        <v>-76.5</v>
      </c>
      <c r="X709" s="103" t="n">
        <f aca="false">IFERROR(IF(U709="Jan",(K709/V709-1)),0)</f>
        <v>-0.379652605459057</v>
      </c>
      <c r="Y709" s="104" t="str">
        <f aca="false">IF(T709&gt;0,IF(U709="","-",IF(X709&lt;0%,"DEGROWTH","GROWTH")))</f>
        <v>DEGROWTH</v>
      </c>
      <c r="Z709" s="75" t="n">
        <v>0</v>
      </c>
      <c r="AA709" s="70"/>
      <c r="AB709" s="70" t="s">
        <v>134</v>
      </c>
      <c r="AC709" s="3"/>
    </row>
    <row r="710" customFormat="false" ht="14.25" hidden="false" customHeight="true" outlineLevel="0" collapsed="false">
      <c r="A710" s="70" t="s">
        <v>134</v>
      </c>
      <c r="B710" s="72" t="s">
        <v>74</v>
      </c>
      <c r="C710" s="72" t="s">
        <v>1893</v>
      </c>
      <c r="D710" s="72" t="n">
        <v>1000000023</v>
      </c>
      <c r="E710" s="73" t="s">
        <v>1894</v>
      </c>
      <c r="F710" s="74" t="n">
        <v>43549</v>
      </c>
      <c r="G710" s="67" t="str">
        <f aca="false">IF(I710&gt;0,"Targeted Dealer","-")</f>
        <v>Targeted Dealer</v>
      </c>
      <c r="H710" s="67"/>
      <c r="I710" s="68" t="n">
        <v>20</v>
      </c>
      <c r="J710" s="68" t="n">
        <f aca="false">I710/$J$1*($J$1-$E$1)</f>
        <v>20</v>
      </c>
      <c r="K710" s="69" t="n">
        <v>0</v>
      </c>
      <c r="L710" s="69" t="n">
        <f aca="false">I710-K710</f>
        <v>20</v>
      </c>
      <c r="M710" s="69" t="n">
        <f aca="false">IFERROR((K710/J710%),"-")</f>
        <v>0</v>
      </c>
      <c r="N710" s="97" t="n">
        <v>0</v>
      </c>
      <c r="O710" s="98" t="str">
        <f aca="false">IF(F710&lt;=$P$2,"DEC","")</f>
        <v>DEC</v>
      </c>
      <c r="P710" s="97" t="n">
        <v>0</v>
      </c>
      <c r="Q710" s="99" t="n">
        <f aca="false">K710-P710</f>
        <v>0</v>
      </c>
      <c r="R710" s="98" t="str">
        <f aca="false">IFERROR(IF(O710="Dec",(K710/P710-1))," ")</f>
        <v> </v>
      </c>
      <c r="S710" s="105" t="b">
        <f aca="false">IF(N710&gt;0,IF(O710="","-",IF(R710&lt;0%,"DEGROWTH","GROWTH")))</f>
        <v>0</v>
      </c>
      <c r="T710" s="69" t="n">
        <v>0</v>
      </c>
      <c r="U710" s="101" t="str">
        <f aca="false">IF(F710&lt;=$V$2,"jAN","")</f>
        <v>jAN</v>
      </c>
      <c r="V710" s="97" t="n">
        <v>0</v>
      </c>
      <c r="W710" s="102" t="n">
        <f aca="false">K710-V710</f>
        <v>0</v>
      </c>
      <c r="X710" s="103" t="n">
        <f aca="false">IFERROR(IF(U710="Jan",(K710/V710-1)),0)</f>
        <v>0</v>
      </c>
      <c r="Y710" s="106" t="b">
        <f aca="false">IF(T710&gt;0,IF(U710="","-",IF(X710&lt;0%,"DEGROWTH","GROWTH")))</f>
        <v>0</v>
      </c>
      <c r="Z710" s="75" t="n">
        <v>0</v>
      </c>
      <c r="AA710" s="70"/>
      <c r="AB710" s="70" t="s">
        <v>134</v>
      </c>
      <c r="AC710" s="3"/>
    </row>
    <row r="711" customFormat="false" ht="14.25" hidden="false" customHeight="true" outlineLevel="0" collapsed="false">
      <c r="A711" s="70" t="s">
        <v>134</v>
      </c>
      <c r="B711" s="72" t="s">
        <v>74</v>
      </c>
      <c r="C711" s="72" t="s">
        <v>1895</v>
      </c>
      <c r="D711" s="72" t="n">
        <v>1000000829</v>
      </c>
      <c r="E711" s="73" t="s">
        <v>1896</v>
      </c>
      <c r="F711" s="74" t="n">
        <v>43566</v>
      </c>
      <c r="G711" s="67" t="str">
        <f aca="false">IF(I711&gt;0,"Targeted Dealer","-")</f>
        <v>Targeted Dealer</v>
      </c>
      <c r="H711" s="67"/>
      <c r="I711" s="68" t="n">
        <v>130</v>
      </c>
      <c r="J711" s="68" t="n">
        <f aca="false">I711/$J$1*($J$1-$E$1)</f>
        <v>130</v>
      </c>
      <c r="K711" s="69" t="n">
        <v>88.25</v>
      </c>
      <c r="L711" s="69" t="n">
        <f aca="false">I711-K711</f>
        <v>41.75</v>
      </c>
      <c r="M711" s="69" t="n">
        <f aca="false">IFERROR((K711/J711%),"-")</f>
        <v>67.8846153846154</v>
      </c>
      <c r="N711" s="97" t="n">
        <v>114.75</v>
      </c>
      <c r="O711" s="98" t="str">
        <f aca="false">IF(F711&lt;=$P$2,"DEC","")</f>
        <v>DEC</v>
      </c>
      <c r="P711" s="97" t="n">
        <v>114.75</v>
      </c>
      <c r="Q711" s="99" t="n">
        <f aca="false">K711-P711</f>
        <v>-26.5</v>
      </c>
      <c r="R711" s="98" t="n">
        <f aca="false">IFERROR(IF(O711="Dec",(K711/P711-1))," ")</f>
        <v>-0.230936819172113</v>
      </c>
      <c r="S711" s="100" t="str">
        <f aca="false">IF(N711&gt;0,IF(O711="","-",IF(R711&lt;0%,"DEGROWTH","GROWTH")))</f>
        <v>DEGROWTH</v>
      </c>
      <c r="T711" s="69" t="n">
        <v>173.3</v>
      </c>
      <c r="U711" s="101" t="str">
        <f aca="false">IF(F711&lt;=$V$2,"jAN","")</f>
        <v>jAN</v>
      </c>
      <c r="V711" s="97" t="n">
        <v>173.3</v>
      </c>
      <c r="W711" s="102" t="n">
        <f aca="false">K711-V711</f>
        <v>-85.05</v>
      </c>
      <c r="X711" s="103" t="n">
        <f aca="false">IFERROR(IF(U711="Jan",(K711/V711-1)),0)</f>
        <v>-0.490767455279862</v>
      </c>
      <c r="Y711" s="104" t="str">
        <f aca="false">IF(T711&gt;0,IF(U711="","-",IF(X711&lt;0%,"DEGROWTH","GROWTH")))</f>
        <v>DEGROWTH</v>
      </c>
      <c r="Z711" s="75" t="n">
        <v>0</v>
      </c>
      <c r="AA711" s="70"/>
      <c r="AB711" s="70" t="s">
        <v>134</v>
      </c>
      <c r="AC711" s="3"/>
    </row>
    <row r="712" customFormat="false" ht="14.25" hidden="false" customHeight="true" outlineLevel="0" collapsed="false">
      <c r="A712" s="70" t="s">
        <v>134</v>
      </c>
      <c r="B712" s="72" t="s">
        <v>74</v>
      </c>
      <c r="C712" s="72" t="s">
        <v>1897</v>
      </c>
      <c r="D712" s="72" t="n">
        <v>1000000828</v>
      </c>
      <c r="E712" s="73" t="s">
        <v>1898</v>
      </c>
      <c r="F712" s="74" t="n">
        <v>43587</v>
      </c>
      <c r="G712" s="67" t="str">
        <f aca="false">IF(I712&gt;0,"Targeted Dealer","-")</f>
        <v>Targeted Dealer</v>
      </c>
      <c r="H712" s="67"/>
      <c r="I712" s="68" t="n">
        <v>30</v>
      </c>
      <c r="J712" s="68" t="n">
        <f aca="false">I712/$J$1*($J$1-$E$1)</f>
        <v>30</v>
      </c>
      <c r="K712" s="69" t="n">
        <v>35</v>
      </c>
      <c r="L712" s="69" t="n">
        <f aca="false">I712-K712</f>
        <v>-5</v>
      </c>
      <c r="M712" s="69" t="n">
        <f aca="false">IFERROR((K712/J712%),"-")</f>
        <v>116.666666666667</v>
      </c>
      <c r="N712" s="97" t="n">
        <v>35</v>
      </c>
      <c r="O712" s="98" t="str">
        <f aca="false">IF(F712&lt;=$P$2,"DEC","")</f>
        <v>DEC</v>
      </c>
      <c r="P712" s="97" t="n">
        <v>35</v>
      </c>
      <c r="Q712" s="99" t="n">
        <f aca="false">K712-P712</f>
        <v>0</v>
      </c>
      <c r="R712" s="98" t="n">
        <f aca="false">IFERROR(IF(O712="Dec",(K712/P712-1))," ")</f>
        <v>0</v>
      </c>
      <c r="S712" s="100" t="str">
        <f aca="false">IF(N712&gt;0,IF(O712="","-",IF(R712&lt;0%,"DEGROWTH","GROWTH")))</f>
        <v>GROWTH</v>
      </c>
      <c r="T712" s="69" t="n">
        <v>50</v>
      </c>
      <c r="U712" s="101" t="str">
        <f aca="false">IF(F712&lt;=$V$2,"jAN","")</f>
        <v>jAN</v>
      </c>
      <c r="V712" s="97" t="n">
        <v>50</v>
      </c>
      <c r="W712" s="102" t="n">
        <f aca="false">K712-V712</f>
        <v>-15</v>
      </c>
      <c r="X712" s="103" t="n">
        <f aca="false">IFERROR(IF(U712="Jan",(K712/V712-1)),0)</f>
        <v>-0.3</v>
      </c>
      <c r="Y712" s="104" t="str">
        <f aca="false">IF(T712&gt;0,IF(U712="","-",IF(X712&lt;0%,"DEGROWTH","GROWTH")))</f>
        <v>DEGROWTH</v>
      </c>
      <c r="Z712" s="75" t="n">
        <v>0</v>
      </c>
      <c r="AA712" s="70"/>
      <c r="AB712" s="70" t="s">
        <v>134</v>
      </c>
      <c r="AC712" s="3"/>
    </row>
    <row r="713" customFormat="false" ht="14.25" hidden="false" customHeight="true" outlineLevel="0" collapsed="false">
      <c r="A713" s="70" t="s">
        <v>134</v>
      </c>
      <c r="B713" s="72" t="s">
        <v>74</v>
      </c>
      <c r="C713" s="72" t="s">
        <v>284</v>
      </c>
      <c r="D713" s="72" t="n">
        <v>1000000053</v>
      </c>
      <c r="E713" s="73" t="s">
        <v>285</v>
      </c>
      <c r="F713" s="74" t="n">
        <v>43642</v>
      </c>
      <c r="G713" s="67" t="str">
        <f aca="false">IF(I713&gt;0,"Targeted Dealer","-")</f>
        <v>Targeted Dealer</v>
      </c>
      <c r="H713" s="67"/>
      <c r="I713" s="68" t="n">
        <v>20</v>
      </c>
      <c r="J713" s="68" t="n">
        <f aca="false">I713/$J$1*($J$1-$E$1)</f>
        <v>20</v>
      </c>
      <c r="K713" s="69" t="n">
        <v>0</v>
      </c>
      <c r="L713" s="69" t="n">
        <f aca="false">I713-K713</f>
        <v>20</v>
      </c>
      <c r="M713" s="69" t="n">
        <f aca="false">IFERROR((K713/J713%),"-")</f>
        <v>0</v>
      </c>
      <c r="N713" s="97" t="n">
        <v>22.5</v>
      </c>
      <c r="O713" s="98" t="str">
        <f aca="false">IF(F713&lt;=$P$2,"DEC","")</f>
        <v>DEC</v>
      </c>
      <c r="P713" s="97" t="n">
        <v>22.5</v>
      </c>
      <c r="Q713" s="99" t="n">
        <f aca="false">K713-P713</f>
        <v>-22.5</v>
      </c>
      <c r="R713" s="98" t="n">
        <f aca="false">IFERROR(IF(O713="Dec",(K713/P713-1))," ")</f>
        <v>-1</v>
      </c>
      <c r="S713" s="100" t="str">
        <f aca="false">IF(N713&gt;0,IF(O713="","-",IF(R713&lt;0%,"DEGROWTH","GROWTH")))</f>
        <v>DEGROWTH</v>
      </c>
      <c r="T713" s="69" t="n">
        <v>15</v>
      </c>
      <c r="U713" s="101" t="str">
        <f aca="false">IF(F713&lt;=$V$2,"jAN","")</f>
        <v>jAN</v>
      </c>
      <c r="V713" s="97" t="n">
        <v>15</v>
      </c>
      <c r="W713" s="102" t="n">
        <f aca="false">K713-V713</f>
        <v>-15</v>
      </c>
      <c r="X713" s="103" t="n">
        <f aca="false">IFERROR(IF(U713="Jan",(K713/V713-1)),0)</f>
        <v>-1</v>
      </c>
      <c r="Y713" s="104" t="str">
        <f aca="false">IF(T713&gt;0,IF(U713="","-",IF(X713&lt;0%,"DEGROWTH","GROWTH")))</f>
        <v>DEGROWTH</v>
      </c>
      <c r="Z713" s="75" t="n">
        <v>0</v>
      </c>
      <c r="AA713" s="70"/>
      <c r="AB713" s="70" t="s">
        <v>134</v>
      </c>
      <c r="AC713" s="3"/>
    </row>
    <row r="714" customFormat="false" ht="14.25" hidden="false" customHeight="true" outlineLevel="0" collapsed="false">
      <c r="A714" s="70" t="s">
        <v>134</v>
      </c>
      <c r="B714" s="72" t="s">
        <v>74</v>
      </c>
      <c r="C714" s="72" t="s">
        <v>1899</v>
      </c>
      <c r="D714" s="72" t="n">
        <v>1000000030</v>
      </c>
      <c r="E714" s="73" t="s">
        <v>1900</v>
      </c>
      <c r="F714" s="74" t="n">
        <v>43703</v>
      </c>
      <c r="G714" s="67" t="str">
        <f aca="false">IF(I714&gt;0,"Targeted Dealer","-")</f>
        <v>Targeted Dealer</v>
      </c>
      <c r="H714" s="67"/>
      <c r="I714" s="68" t="n">
        <v>20</v>
      </c>
      <c r="J714" s="68" t="n">
        <f aca="false">I714/$J$1*($J$1-$E$1)</f>
        <v>20</v>
      </c>
      <c r="K714" s="69" t="n">
        <v>13</v>
      </c>
      <c r="L714" s="69" t="n">
        <f aca="false">I714-K714</f>
        <v>7</v>
      </c>
      <c r="M714" s="69" t="n">
        <f aca="false">IFERROR((K714/J714%),"-")</f>
        <v>65</v>
      </c>
      <c r="N714" s="97" t="n">
        <v>0</v>
      </c>
      <c r="O714" s="98" t="str">
        <f aca="false">IF(F714&lt;=$P$2,"DEC","")</f>
        <v>DEC</v>
      </c>
      <c r="P714" s="97" t="n">
        <v>0</v>
      </c>
      <c r="Q714" s="99" t="n">
        <f aca="false">K714-P714</f>
        <v>13</v>
      </c>
      <c r="R714" s="98" t="str">
        <f aca="false">IFERROR(IF(O714="Dec",(K714/P714-1))," ")</f>
        <v> </v>
      </c>
      <c r="S714" s="105" t="b">
        <f aca="false">IF(N714&gt;0,IF(O714="","-",IF(R714&lt;0%,"DEGROWTH","GROWTH")))</f>
        <v>0</v>
      </c>
      <c r="T714" s="69" t="n">
        <v>2.5</v>
      </c>
      <c r="U714" s="101" t="str">
        <f aca="false">IF(F714&lt;=$V$2,"jAN","")</f>
        <v>jAN</v>
      </c>
      <c r="V714" s="97" t="n">
        <v>2.5</v>
      </c>
      <c r="W714" s="102" t="n">
        <f aca="false">K714-V714</f>
        <v>10.5</v>
      </c>
      <c r="X714" s="103" t="n">
        <f aca="false">IFERROR(IF(U714="Jan",(K714/V714-1)),0)</f>
        <v>4.2</v>
      </c>
      <c r="Y714" s="104" t="str">
        <f aca="false">IF(T714&gt;0,IF(U714="","-",IF(X714&lt;0%,"DEGROWTH","GROWTH")))</f>
        <v>GROWTH</v>
      </c>
      <c r="Z714" s="75" t="n">
        <v>0</v>
      </c>
      <c r="AA714" s="70"/>
      <c r="AB714" s="70" t="s">
        <v>134</v>
      </c>
      <c r="AC714" s="3"/>
    </row>
    <row r="715" customFormat="false" ht="14.25" hidden="false" customHeight="true" outlineLevel="0" collapsed="false">
      <c r="A715" s="70" t="s">
        <v>134</v>
      </c>
      <c r="B715" s="72" t="s">
        <v>74</v>
      </c>
      <c r="C715" s="72" t="s">
        <v>1901</v>
      </c>
      <c r="D715" s="72" t="n">
        <v>1000002391</v>
      </c>
      <c r="E715" s="73" t="s">
        <v>1902</v>
      </c>
      <c r="F715" s="74" t="n">
        <v>43876</v>
      </c>
      <c r="G715" s="67" t="str">
        <f aca="false">IF(I715&gt;0,"Targeted Dealer","-")</f>
        <v>Targeted Dealer</v>
      </c>
      <c r="H715" s="67"/>
      <c r="I715" s="68" t="n">
        <v>80</v>
      </c>
      <c r="J715" s="68" t="n">
        <f aca="false">I715/$J$1*($J$1-$E$1)</f>
        <v>80</v>
      </c>
      <c r="K715" s="69" t="n">
        <v>64.75</v>
      </c>
      <c r="L715" s="69" t="n">
        <f aca="false">I715-K715</f>
        <v>15.25</v>
      </c>
      <c r="M715" s="69" t="n">
        <f aca="false">IFERROR((K715/J715%),"-")</f>
        <v>80.9375</v>
      </c>
      <c r="N715" s="97" t="n">
        <v>68</v>
      </c>
      <c r="O715" s="98" t="str">
        <f aca="false">IF(F715&lt;=$P$2,"DEC","")</f>
        <v>DEC</v>
      </c>
      <c r="P715" s="97" t="n">
        <v>68</v>
      </c>
      <c r="Q715" s="99" t="n">
        <f aca="false">K715-P715</f>
        <v>-3.25</v>
      </c>
      <c r="R715" s="98" t="n">
        <f aca="false">IFERROR(IF(O715="Dec",(K715/P715-1))," ")</f>
        <v>-0.0477941176470589</v>
      </c>
      <c r="S715" s="100" t="str">
        <f aca="false">IF(N715&gt;0,IF(O715="","-",IF(R715&lt;0%,"DEGROWTH","GROWTH")))</f>
        <v>DEGROWTH</v>
      </c>
      <c r="T715" s="69" t="n">
        <v>111</v>
      </c>
      <c r="U715" s="101" t="str">
        <f aca="false">IF(F715&lt;=$V$2,"jAN","")</f>
        <v>jAN</v>
      </c>
      <c r="V715" s="97" t="n">
        <v>111</v>
      </c>
      <c r="W715" s="102" t="n">
        <f aca="false">K715-V715</f>
        <v>-46.25</v>
      </c>
      <c r="X715" s="103" t="n">
        <f aca="false">IFERROR(IF(U715="Jan",(K715/V715-1)),0)</f>
        <v>-0.416666666666667</v>
      </c>
      <c r="Y715" s="104" t="str">
        <f aca="false">IF(T715&gt;0,IF(U715="","-",IF(X715&lt;0%,"DEGROWTH","GROWTH")))</f>
        <v>DEGROWTH</v>
      </c>
      <c r="Z715" s="75" t="n">
        <v>0</v>
      </c>
      <c r="AA715" s="70"/>
      <c r="AB715" s="70" t="s">
        <v>134</v>
      </c>
      <c r="AC715" s="3"/>
    </row>
    <row r="716" customFormat="false" ht="14.25" hidden="false" customHeight="true" outlineLevel="0" collapsed="false">
      <c r="A716" s="70" t="s">
        <v>134</v>
      </c>
      <c r="B716" s="72" t="s">
        <v>74</v>
      </c>
      <c r="C716" s="72" t="s">
        <v>1903</v>
      </c>
      <c r="D716" s="72" t="n">
        <v>1000000049</v>
      </c>
      <c r="E716" s="73" t="s">
        <v>1904</v>
      </c>
      <c r="F716" s="74" t="n">
        <v>43887</v>
      </c>
      <c r="G716" s="67" t="str">
        <f aca="false">IF(I716&gt;0,"Targeted Dealer","-")</f>
        <v>Targeted Dealer</v>
      </c>
      <c r="H716" s="67"/>
      <c r="I716" s="68" t="n">
        <v>30</v>
      </c>
      <c r="J716" s="68" t="n">
        <f aca="false">I716/$J$1*($J$1-$E$1)</f>
        <v>30</v>
      </c>
      <c r="K716" s="69" t="n">
        <v>5</v>
      </c>
      <c r="L716" s="69" t="n">
        <f aca="false">I716-K716</f>
        <v>25</v>
      </c>
      <c r="M716" s="69" t="n">
        <f aca="false">IFERROR((K716/J716%),"-")</f>
        <v>16.6666666666667</v>
      </c>
      <c r="N716" s="97" t="n">
        <v>10</v>
      </c>
      <c r="O716" s="98" t="str">
        <f aca="false">IF(F716&lt;=$P$2,"DEC","")</f>
        <v>DEC</v>
      </c>
      <c r="P716" s="97" t="n">
        <v>10</v>
      </c>
      <c r="Q716" s="99" t="n">
        <f aca="false">K716-P716</f>
        <v>-5</v>
      </c>
      <c r="R716" s="98" t="n">
        <f aca="false">IFERROR(IF(O716="Dec",(K716/P716-1))," ")</f>
        <v>-0.5</v>
      </c>
      <c r="S716" s="100" t="str">
        <f aca="false">IF(N716&gt;0,IF(O716="","-",IF(R716&lt;0%,"DEGROWTH","GROWTH")))</f>
        <v>DEGROWTH</v>
      </c>
      <c r="T716" s="69" t="n">
        <v>10</v>
      </c>
      <c r="U716" s="101" t="str">
        <f aca="false">IF(F716&lt;=$V$2,"jAN","")</f>
        <v>jAN</v>
      </c>
      <c r="V716" s="97" t="n">
        <v>10</v>
      </c>
      <c r="W716" s="102" t="n">
        <f aca="false">K716-V716</f>
        <v>-5</v>
      </c>
      <c r="X716" s="103" t="n">
        <f aca="false">IFERROR(IF(U716="Jan",(K716/V716-1)),0)</f>
        <v>-0.5</v>
      </c>
      <c r="Y716" s="104" t="str">
        <f aca="false">IF(T716&gt;0,IF(U716="","-",IF(X716&lt;0%,"DEGROWTH","GROWTH")))</f>
        <v>DEGROWTH</v>
      </c>
      <c r="Z716" s="75" t="n">
        <v>0</v>
      </c>
      <c r="AA716" s="70"/>
      <c r="AB716" s="70" t="s">
        <v>134</v>
      </c>
      <c r="AC716" s="3"/>
    </row>
    <row r="717" customFormat="false" ht="14.25" hidden="false" customHeight="true" outlineLevel="0" collapsed="false">
      <c r="A717" s="70" t="s">
        <v>134</v>
      </c>
      <c r="B717" s="72" t="s">
        <v>74</v>
      </c>
      <c r="C717" s="72" t="s">
        <v>1905</v>
      </c>
      <c r="D717" s="72" t="n">
        <v>1000000042</v>
      </c>
      <c r="E717" s="73" t="s">
        <v>1906</v>
      </c>
      <c r="F717" s="74" t="n">
        <v>43894</v>
      </c>
      <c r="G717" s="67" t="str">
        <f aca="false">IF(I717&gt;0,"Targeted Dealer","-")</f>
        <v>Targeted Dealer</v>
      </c>
      <c r="H717" s="67"/>
      <c r="I717" s="68" t="n">
        <v>120</v>
      </c>
      <c r="J717" s="68" t="n">
        <f aca="false">I717/$J$1*($J$1-$E$1)</f>
        <v>120</v>
      </c>
      <c r="K717" s="69" t="n">
        <v>98.7</v>
      </c>
      <c r="L717" s="69" t="n">
        <f aca="false">I717-K717</f>
        <v>21.3</v>
      </c>
      <c r="M717" s="69" t="n">
        <f aca="false">IFERROR((K717/J717%),"-")</f>
        <v>82.25</v>
      </c>
      <c r="N717" s="97" t="n">
        <v>95</v>
      </c>
      <c r="O717" s="98" t="str">
        <f aca="false">IF(F717&lt;=$P$2,"DEC","")</f>
        <v>DEC</v>
      </c>
      <c r="P717" s="97" t="n">
        <v>95</v>
      </c>
      <c r="Q717" s="99" t="n">
        <f aca="false">K717-P717</f>
        <v>3.7</v>
      </c>
      <c r="R717" s="98" t="n">
        <f aca="false">IFERROR(IF(O717="Dec",(K717/P717-1))," ")</f>
        <v>0.0389473684210526</v>
      </c>
      <c r="S717" s="100" t="str">
        <f aca="false">IF(N717&gt;0,IF(O717="","-",IF(R717&lt;0%,"DEGROWTH","GROWTH")))</f>
        <v>GROWTH</v>
      </c>
      <c r="T717" s="69" t="n">
        <v>75.5</v>
      </c>
      <c r="U717" s="101" t="str">
        <f aca="false">IF(F717&lt;=$V$2,"jAN","")</f>
        <v>jAN</v>
      </c>
      <c r="V717" s="97" t="n">
        <v>75.5</v>
      </c>
      <c r="W717" s="102" t="n">
        <f aca="false">K717-V717</f>
        <v>23.2</v>
      </c>
      <c r="X717" s="103" t="n">
        <f aca="false">IFERROR(IF(U717="Jan",(K717/V717-1)),0)</f>
        <v>0.307284768211921</v>
      </c>
      <c r="Y717" s="104" t="str">
        <f aca="false">IF(T717&gt;0,IF(U717="","-",IF(X717&lt;0%,"DEGROWTH","GROWTH")))</f>
        <v>GROWTH</v>
      </c>
      <c r="Z717" s="75" t="n">
        <v>0</v>
      </c>
      <c r="AA717" s="70"/>
      <c r="AB717" s="70" t="s">
        <v>134</v>
      </c>
      <c r="AC717" s="3"/>
    </row>
    <row r="718" customFormat="false" ht="14.25" hidden="false" customHeight="true" outlineLevel="0" collapsed="false">
      <c r="A718" s="70" t="s">
        <v>134</v>
      </c>
      <c r="B718" s="72" t="s">
        <v>74</v>
      </c>
      <c r="C718" s="72" t="s">
        <v>1907</v>
      </c>
      <c r="D718" s="72" t="n">
        <v>1000000038</v>
      </c>
      <c r="E718" s="73" t="s">
        <v>1908</v>
      </c>
      <c r="F718" s="74" t="n">
        <v>43969</v>
      </c>
      <c r="G718" s="67" t="str">
        <f aca="false">IF(I718&gt;0,"Targeted Dealer","-")</f>
        <v>Targeted Dealer</v>
      </c>
      <c r="H718" s="67"/>
      <c r="I718" s="68" t="n">
        <v>750</v>
      </c>
      <c r="J718" s="68" t="n">
        <f aca="false">I718/$J$1*($J$1-$E$1)</f>
        <v>750</v>
      </c>
      <c r="K718" s="69" t="n">
        <v>682.5</v>
      </c>
      <c r="L718" s="69" t="n">
        <f aca="false">I718-K718</f>
        <v>67.5</v>
      </c>
      <c r="M718" s="69" t="n">
        <f aca="false">IFERROR((K718/J718%),"-")</f>
        <v>91</v>
      </c>
      <c r="N718" s="97" t="n">
        <v>701.65</v>
      </c>
      <c r="O718" s="98" t="str">
        <f aca="false">IF(F718&lt;=$P$2,"DEC","")</f>
        <v>DEC</v>
      </c>
      <c r="P718" s="97" t="n">
        <v>701.65</v>
      </c>
      <c r="Q718" s="99" t="n">
        <f aca="false">K718-P718</f>
        <v>-19.1500000000001</v>
      </c>
      <c r="R718" s="98" t="n">
        <f aca="false">IFERROR(IF(O718="Dec",(K718/P718-1))," ")</f>
        <v>-0.0272928098054587</v>
      </c>
      <c r="S718" s="100" t="str">
        <f aca="false">IF(N718&gt;0,IF(O718="","-",IF(R718&lt;0%,"DEGROWTH","GROWTH")))</f>
        <v>DEGROWTH</v>
      </c>
      <c r="T718" s="69" t="n">
        <v>686</v>
      </c>
      <c r="U718" s="101" t="str">
        <f aca="false">IF(F718&lt;=$V$2,"jAN","")</f>
        <v>jAN</v>
      </c>
      <c r="V718" s="97" t="n">
        <v>686</v>
      </c>
      <c r="W718" s="102" t="n">
        <f aca="false">K718-V718</f>
        <v>-3.5</v>
      </c>
      <c r="X718" s="103" t="n">
        <f aca="false">IFERROR(IF(U718="Jan",(K718/V718-1)),0)</f>
        <v>-0.00510204081632648</v>
      </c>
      <c r="Y718" s="104" t="str">
        <f aca="false">IF(T718&gt;0,IF(U718="","-",IF(X718&lt;0%,"DEGROWTH","GROWTH")))</f>
        <v>DEGROWTH</v>
      </c>
      <c r="Z718" s="75" t="n">
        <v>0</v>
      </c>
      <c r="AA718" s="70"/>
      <c r="AB718" s="70" t="s">
        <v>134</v>
      </c>
      <c r="AC718" s="3"/>
    </row>
    <row r="719" customFormat="false" ht="14.25" hidden="false" customHeight="true" outlineLevel="0" collapsed="false">
      <c r="A719" s="70" t="s">
        <v>134</v>
      </c>
      <c r="B719" s="72" t="s">
        <v>74</v>
      </c>
      <c r="C719" s="72" t="s">
        <v>3917</v>
      </c>
      <c r="D719" s="72" t="n">
        <v>1000000055</v>
      </c>
      <c r="E719" s="73" t="s">
        <v>3918</v>
      </c>
      <c r="F719" s="74" t="n">
        <v>44054</v>
      </c>
      <c r="G719" s="67" t="str">
        <f aca="false">IF(I719&gt;0,"Targeted Dealer","-")</f>
        <v>Targeted Dealer</v>
      </c>
      <c r="H719" s="67"/>
      <c r="I719" s="68" t="n">
        <v>20</v>
      </c>
      <c r="J719" s="68" t="n">
        <f aca="false">I719/$J$1*($J$1-$E$1)</f>
        <v>20</v>
      </c>
      <c r="K719" s="69" t="n">
        <v>0</v>
      </c>
      <c r="L719" s="69" t="n">
        <f aca="false">I719-K719</f>
        <v>20</v>
      </c>
      <c r="M719" s="69" t="n">
        <f aca="false">IFERROR((K719/J719%),"-")</f>
        <v>0</v>
      </c>
      <c r="N719" s="97" t="n">
        <v>0</v>
      </c>
      <c r="O719" s="98" t="str">
        <f aca="false">IF(F719&lt;=$P$2,"DEC","")</f>
        <v>DEC</v>
      </c>
      <c r="P719" s="97" t="n">
        <v>0</v>
      </c>
      <c r="Q719" s="99" t="n">
        <f aca="false">K719-P719</f>
        <v>0</v>
      </c>
      <c r="R719" s="98" t="str">
        <f aca="false">IFERROR(IF(O719="Dec",(K719/P719-1))," ")</f>
        <v> </v>
      </c>
      <c r="S719" s="105" t="b">
        <f aca="false">IF(N719&gt;0,IF(O719="","-",IF(R719&lt;0%,"DEGROWTH","GROWTH")))</f>
        <v>0</v>
      </c>
      <c r="T719" s="69" t="n">
        <v>0</v>
      </c>
      <c r="U719" s="101" t="str">
        <f aca="false">IF(F719&lt;=$V$2,"jAN","")</f>
        <v>jAN</v>
      </c>
      <c r="V719" s="97" t="n">
        <v>0</v>
      </c>
      <c r="W719" s="102" t="n">
        <f aca="false">K719-V719</f>
        <v>0</v>
      </c>
      <c r="X719" s="103" t="n">
        <f aca="false">IFERROR(IF(U719="Jan",(K719/V719-1)),0)</f>
        <v>0</v>
      </c>
      <c r="Y719" s="106" t="b">
        <f aca="false">IF(T719&gt;0,IF(U719="","-",IF(X719&lt;0%,"DEGROWTH","GROWTH")))</f>
        <v>0</v>
      </c>
      <c r="Z719" s="75" t="n">
        <v>0</v>
      </c>
      <c r="AA719" s="70"/>
      <c r="AB719" s="70" t="s">
        <v>134</v>
      </c>
      <c r="AC719" s="3"/>
    </row>
    <row r="720" customFormat="false" ht="14.25" hidden="false" customHeight="true" outlineLevel="0" collapsed="false">
      <c r="A720" s="70" t="s">
        <v>134</v>
      </c>
      <c r="B720" s="72" t="s">
        <v>74</v>
      </c>
      <c r="C720" s="72" t="s">
        <v>1909</v>
      </c>
      <c r="D720" s="72" t="n">
        <v>1000000062</v>
      </c>
      <c r="E720" s="73" t="s">
        <v>1910</v>
      </c>
      <c r="F720" s="74" t="n">
        <v>44197</v>
      </c>
      <c r="G720" s="67" t="str">
        <f aca="false">IF(I720&gt;0,"Targeted Dealer","-")</f>
        <v>Targeted Dealer</v>
      </c>
      <c r="H720" s="67"/>
      <c r="I720" s="68" t="n">
        <v>50</v>
      </c>
      <c r="J720" s="68" t="n">
        <f aca="false">I720/$J$1*($J$1-$E$1)</f>
        <v>50</v>
      </c>
      <c r="K720" s="69" t="n">
        <v>10</v>
      </c>
      <c r="L720" s="69" t="n">
        <f aca="false">I720-K720</f>
        <v>40</v>
      </c>
      <c r="M720" s="69" t="n">
        <f aca="false">IFERROR((K720/J720%),"-")</f>
        <v>20</v>
      </c>
      <c r="N720" s="97" t="n">
        <v>0</v>
      </c>
      <c r="O720" s="98" t="str">
        <f aca="false">IF(F720&lt;=$P$2,"DEC","")</f>
        <v>DEC</v>
      </c>
      <c r="P720" s="97" t="n">
        <v>0</v>
      </c>
      <c r="Q720" s="99" t="n">
        <f aca="false">K720-P720</f>
        <v>10</v>
      </c>
      <c r="R720" s="98" t="str">
        <f aca="false">IFERROR(IF(O720="Dec",(K720/P720-1))," ")</f>
        <v> </v>
      </c>
      <c r="S720" s="105" t="b">
        <f aca="false">IF(N720&gt;0,IF(O720="","-",IF(R720&lt;0%,"DEGROWTH","GROWTH")))</f>
        <v>0</v>
      </c>
      <c r="T720" s="69" t="n">
        <v>35</v>
      </c>
      <c r="U720" s="101" t="str">
        <f aca="false">IF(F720&lt;=$V$2,"jAN","")</f>
        <v>jAN</v>
      </c>
      <c r="V720" s="97" t="n">
        <v>35</v>
      </c>
      <c r="W720" s="102" t="n">
        <f aca="false">K720-V720</f>
        <v>-25</v>
      </c>
      <c r="X720" s="103" t="n">
        <f aca="false">IFERROR(IF(U720="Jan",(K720/V720-1)),0)</f>
        <v>-0.714285714285714</v>
      </c>
      <c r="Y720" s="104" t="str">
        <f aca="false">IF(T720&gt;0,IF(U720="","-",IF(X720&lt;0%,"DEGROWTH","GROWTH")))</f>
        <v>DEGROWTH</v>
      </c>
      <c r="Z720" s="75" t="n">
        <v>0</v>
      </c>
      <c r="AA720" s="70"/>
      <c r="AB720" s="70" t="s">
        <v>134</v>
      </c>
      <c r="AC720" s="3"/>
    </row>
    <row r="721" customFormat="false" ht="14.25" hidden="false" customHeight="true" outlineLevel="0" collapsed="false">
      <c r="A721" s="70" t="s">
        <v>134</v>
      </c>
      <c r="B721" s="72" t="s">
        <v>74</v>
      </c>
      <c r="C721" s="72" t="s">
        <v>286</v>
      </c>
      <c r="D721" s="72" t="n">
        <v>1000000823</v>
      </c>
      <c r="E721" s="73" t="s">
        <v>287</v>
      </c>
      <c r="F721" s="74" t="n">
        <v>44202</v>
      </c>
      <c r="G721" s="67" t="str">
        <f aca="false">IF(I721&gt;0,"Targeted Dealer","-")</f>
        <v>Targeted Dealer</v>
      </c>
      <c r="H721" s="67"/>
      <c r="I721" s="68" t="n">
        <v>50</v>
      </c>
      <c r="J721" s="68" t="n">
        <f aca="false">I721/$J$1*($J$1-$E$1)</f>
        <v>50</v>
      </c>
      <c r="K721" s="69" t="n">
        <v>15</v>
      </c>
      <c r="L721" s="69" t="n">
        <f aca="false">I721-K721</f>
        <v>35</v>
      </c>
      <c r="M721" s="69" t="n">
        <f aca="false">IFERROR((K721/J721%),"-")</f>
        <v>30</v>
      </c>
      <c r="N721" s="97" t="n">
        <v>25</v>
      </c>
      <c r="O721" s="98" t="str">
        <f aca="false">IF(F721&lt;=$P$2,"DEC","")</f>
        <v>DEC</v>
      </c>
      <c r="P721" s="97" t="n">
        <v>25</v>
      </c>
      <c r="Q721" s="99" t="n">
        <f aca="false">K721-P721</f>
        <v>-10</v>
      </c>
      <c r="R721" s="98" t="n">
        <f aca="false">IFERROR(IF(O721="Dec",(K721/P721-1))," ")</f>
        <v>-0.4</v>
      </c>
      <c r="S721" s="100" t="str">
        <f aca="false">IF(N721&gt;0,IF(O721="","-",IF(R721&lt;0%,"DEGROWTH","GROWTH")))</f>
        <v>DEGROWTH</v>
      </c>
      <c r="T721" s="69" t="n">
        <v>55</v>
      </c>
      <c r="U721" s="101" t="str">
        <f aca="false">IF(F721&lt;=$V$2,"jAN","")</f>
        <v>jAN</v>
      </c>
      <c r="V721" s="97" t="n">
        <v>55</v>
      </c>
      <c r="W721" s="102" t="n">
        <f aca="false">K721-V721</f>
        <v>-40</v>
      </c>
      <c r="X721" s="103" t="n">
        <f aca="false">IFERROR(IF(U721="Jan",(K721/V721-1)),0)</f>
        <v>-0.727272727272727</v>
      </c>
      <c r="Y721" s="104" t="str">
        <f aca="false">IF(T721&gt;0,IF(U721="","-",IF(X721&lt;0%,"DEGROWTH","GROWTH")))</f>
        <v>DEGROWTH</v>
      </c>
      <c r="Z721" s="75" t="n">
        <v>1</v>
      </c>
      <c r="AA721" s="70"/>
      <c r="AB721" s="70" t="s">
        <v>134</v>
      </c>
      <c r="AC721" s="3"/>
    </row>
    <row r="722" customFormat="false" ht="14.25" hidden="false" customHeight="true" outlineLevel="0" collapsed="false">
      <c r="A722" s="70" t="s">
        <v>134</v>
      </c>
      <c r="B722" s="72" t="s">
        <v>74</v>
      </c>
      <c r="C722" s="72" t="s">
        <v>288</v>
      </c>
      <c r="D722" s="72" t="n">
        <v>1000000025</v>
      </c>
      <c r="E722" s="73" t="s">
        <v>289</v>
      </c>
      <c r="F722" s="74" t="n">
        <v>44335</v>
      </c>
      <c r="G722" s="67" t="str">
        <f aca="false">IF(I722&gt;0,"Targeted Dealer","-")</f>
        <v>-</v>
      </c>
      <c r="H722" s="67"/>
      <c r="I722" s="68" t="n">
        <v>0</v>
      </c>
      <c r="J722" s="68" t="n">
        <f aca="false">I722/$J$1*($J$1-$E$1)</f>
        <v>0</v>
      </c>
      <c r="K722" s="69" t="n">
        <v>0</v>
      </c>
      <c r="L722" s="69" t="n">
        <f aca="false">I722-K722</f>
        <v>0</v>
      </c>
      <c r="M722" s="69" t="str">
        <f aca="false">IFERROR((K722/J722%),"-")</f>
        <v>-</v>
      </c>
      <c r="N722" s="97" t="n">
        <v>0</v>
      </c>
      <c r="O722" s="98" t="str">
        <f aca="false">IF(F722&lt;=$P$2,"DEC","")</f>
        <v>DEC</v>
      </c>
      <c r="P722" s="97" t="n">
        <v>0</v>
      </c>
      <c r="Q722" s="99" t="n">
        <f aca="false">K722-P722</f>
        <v>0</v>
      </c>
      <c r="R722" s="98" t="str">
        <f aca="false">IFERROR(IF(O722="Dec",(K722/P722-1))," ")</f>
        <v> </v>
      </c>
      <c r="S722" s="105" t="b">
        <f aca="false">IF(N722&gt;0,IF(O722="","-",IF(R722&lt;0%,"DEGROWTH","GROWTH")))</f>
        <v>0</v>
      </c>
      <c r="T722" s="69" t="n">
        <v>65</v>
      </c>
      <c r="U722" s="101" t="str">
        <f aca="false">IF(F722&lt;=$V$2,"jAN","")</f>
        <v>jAN</v>
      </c>
      <c r="V722" s="97" t="n">
        <v>65</v>
      </c>
      <c r="W722" s="102" t="n">
        <f aca="false">K722-V722</f>
        <v>-65</v>
      </c>
      <c r="X722" s="103" t="n">
        <f aca="false">IFERROR(IF(U722="Jan",(K722/V722-1)),0)</f>
        <v>-1</v>
      </c>
      <c r="Y722" s="104" t="str">
        <f aca="false">IF(T722&gt;0,IF(U722="","-",IF(X722&lt;0%,"DEGROWTH","GROWTH")))</f>
        <v>DEGROWTH</v>
      </c>
      <c r="Z722" s="75" t="n">
        <v>0</v>
      </c>
      <c r="AA722" s="70"/>
      <c r="AB722" s="70" t="s">
        <v>134</v>
      </c>
      <c r="AC722" s="3"/>
    </row>
    <row r="723" customFormat="false" ht="14.25" hidden="false" customHeight="true" outlineLevel="0" collapsed="false">
      <c r="A723" s="70" t="s">
        <v>134</v>
      </c>
      <c r="B723" s="72" t="s">
        <v>74</v>
      </c>
      <c r="C723" s="72" t="s">
        <v>1911</v>
      </c>
      <c r="D723" s="72" t="n">
        <v>1000000056</v>
      </c>
      <c r="E723" s="73" t="s">
        <v>1912</v>
      </c>
      <c r="F723" s="74" t="n">
        <v>44422</v>
      </c>
      <c r="G723" s="67" t="str">
        <f aca="false">IF(I723&gt;0,"Targeted Dealer","-")</f>
        <v>Targeted Dealer</v>
      </c>
      <c r="H723" s="67"/>
      <c r="I723" s="68" t="n">
        <v>510</v>
      </c>
      <c r="J723" s="68" t="n">
        <f aca="false">I723/$J$1*($J$1-$E$1)</f>
        <v>510</v>
      </c>
      <c r="K723" s="69" t="n">
        <v>512.5</v>
      </c>
      <c r="L723" s="69" t="n">
        <f aca="false">I723-K723</f>
        <v>-2.5</v>
      </c>
      <c r="M723" s="69" t="n">
        <f aca="false">IFERROR((K723/J723%),"-")</f>
        <v>100.490196078431</v>
      </c>
      <c r="N723" s="97" t="n">
        <v>501.5</v>
      </c>
      <c r="O723" s="98" t="str">
        <f aca="false">IF(F723&lt;=$P$2,"DEC","")</f>
        <v>DEC</v>
      </c>
      <c r="P723" s="97" t="n">
        <v>501.5</v>
      </c>
      <c r="Q723" s="99" t="n">
        <f aca="false">K723-P723</f>
        <v>11</v>
      </c>
      <c r="R723" s="98" t="n">
        <f aca="false">IFERROR(IF(O723="Dec",(K723/P723-1))," ")</f>
        <v>0.0219341974077767</v>
      </c>
      <c r="S723" s="100" t="str">
        <f aca="false">IF(N723&gt;0,IF(O723="","-",IF(R723&lt;0%,"DEGROWTH","GROWTH")))</f>
        <v>GROWTH</v>
      </c>
      <c r="T723" s="69" t="n">
        <v>370</v>
      </c>
      <c r="U723" s="101" t="str">
        <f aca="false">IF(F723&lt;=$V$2,"jAN","")</f>
        <v>jAN</v>
      </c>
      <c r="V723" s="97" t="n">
        <v>370</v>
      </c>
      <c r="W723" s="102" t="n">
        <f aca="false">K723-V723</f>
        <v>142.5</v>
      </c>
      <c r="X723" s="103" t="n">
        <f aca="false">IFERROR(IF(U723="Jan",(K723/V723-1)),0)</f>
        <v>0.385135135135135</v>
      </c>
      <c r="Y723" s="104" t="str">
        <f aca="false">IF(T723&gt;0,IF(U723="","-",IF(X723&lt;0%,"DEGROWTH","GROWTH")))</f>
        <v>GROWTH</v>
      </c>
      <c r="Z723" s="75" t="n">
        <v>0</v>
      </c>
      <c r="AA723" s="70"/>
      <c r="AB723" s="70" t="s">
        <v>134</v>
      </c>
      <c r="AC723" s="3"/>
    </row>
    <row r="724" customFormat="false" ht="14.25" hidden="false" customHeight="true" outlineLevel="0" collapsed="false">
      <c r="A724" s="70" t="s">
        <v>134</v>
      </c>
      <c r="B724" s="72" t="s">
        <v>74</v>
      </c>
      <c r="C724" s="72" t="s">
        <v>1913</v>
      </c>
      <c r="D724" s="72" t="n">
        <v>1000000033</v>
      </c>
      <c r="E724" s="73" t="s">
        <v>1914</v>
      </c>
      <c r="F724" s="74" t="n">
        <v>44462</v>
      </c>
      <c r="G724" s="67" t="str">
        <f aca="false">IF(I724&gt;0,"Targeted Dealer","-")</f>
        <v>Targeted Dealer</v>
      </c>
      <c r="H724" s="67"/>
      <c r="I724" s="68" t="n">
        <v>120</v>
      </c>
      <c r="J724" s="68" t="n">
        <f aca="false">I724/$J$1*($J$1-$E$1)</f>
        <v>120</v>
      </c>
      <c r="K724" s="69" t="n">
        <v>120.5</v>
      </c>
      <c r="L724" s="69" t="n">
        <f aca="false">I724-K724</f>
        <v>-0.5</v>
      </c>
      <c r="M724" s="69" t="n">
        <f aca="false">IFERROR((K724/J724%),"-")</f>
        <v>100.416666666667</v>
      </c>
      <c r="N724" s="97" t="n">
        <v>164.75</v>
      </c>
      <c r="O724" s="98" t="str">
        <f aca="false">IF(F724&lt;=$P$2,"DEC","")</f>
        <v>DEC</v>
      </c>
      <c r="P724" s="97" t="n">
        <v>164.75</v>
      </c>
      <c r="Q724" s="99" t="n">
        <f aca="false">K724-P724</f>
        <v>-44.25</v>
      </c>
      <c r="R724" s="98" t="n">
        <f aca="false">IFERROR(IF(O724="Dec",(K724/P724-1))," ")</f>
        <v>-0.268588770864947</v>
      </c>
      <c r="S724" s="100" t="str">
        <f aca="false">IF(N724&gt;0,IF(O724="","-",IF(R724&lt;0%,"DEGROWTH","GROWTH")))</f>
        <v>DEGROWTH</v>
      </c>
      <c r="T724" s="69" t="n">
        <v>151.5</v>
      </c>
      <c r="U724" s="101" t="str">
        <f aca="false">IF(F724&lt;=$V$2,"jAN","")</f>
        <v>jAN</v>
      </c>
      <c r="V724" s="97" t="n">
        <v>151.5</v>
      </c>
      <c r="W724" s="102" t="n">
        <f aca="false">K724-V724</f>
        <v>-31</v>
      </c>
      <c r="X724" s="103" t="n">
        <f aca="false">IFERROR(IF(U724="Jan",(K724/V724-1)),0)</f>
        <v>-0.204620462046205</v>
      </c>
      <c r="Y724" s="104" t="str">
        <f aca="false">IF(T724&gt;0,IF(U724="","-",IF(X724&lt;0%,"DEGROWTH","GROWTH")))</f>
        <v>DEGROWTH</v>
      </c>
      <c r="Z724" s="75" t="n">
        <v>0</v>
      </c>
      <c r="AA724" s="70"/>
      <c r="AB724" s="70" t="s">
        <v>134</v>
      </c>
      <c r="AC724" s="3"/>
    </row>
    <row r="725" customFormat="false" ht="14.25" hidden="false" customHeight="true" outlineLevel="0" collapsed="false">
      <c r="A725" s="70" t="s">
        <v>134</v>
      </c>
      <c r="B725" s="72" t="s">
        <v>74</v>
      </c>
      <c r="C725" s="72" t="s">
        <v>1915</v>
      </c>
      <c r="D725" s="72" t="n">
        <v>1000000826</v>
      </c>
      <c r="E725" s="73" t="s">
        <v>1916</v>
      </c>
      <c r="F725" s="74" t="n">
        <v>44462</v>
      </c>
      <c r="G725" s="67" t="str">
        <f aca="false">IF(I725&gt;0,"Targeted Dealer","-")</f>
        <v>Targeted Dealer</v>
      </c>
      <c r="H725" s="67"/>
      <c r="I725" s="68" t="n">
        <v>100</v>
      </c>
      <c r="J725" s="68" t="n">
        <f aca="false">I725/$J$1*($J$1-$E$1)</f>
        <v>100</v>
      </c>
      <c r="K725" s="69" t="n">
        <v>29.5</v>
      </c>
      <c r="L725" s="69" t="n">
        <f aca="false">I725-K725</f>
        <v>70.5</v>
      </c>
      <c r="M725" s="69" t="n">
        <f aca="false">IFERROR((K725/J725%),"-")</f>
        <v>29.5</v>
      </c>
      <c r="N725" s="97" t="n">
        <v>36.5</v>
      </c>
      <c r="O725" s="98" t="str">
        <f aca="false">IF(F725&lt;=$P$2,"DEC","")</f>
        <v>DEC</v>
      </c>
      <c r="P725" s="97" t="n">
        <v>36.5</v>
      </c>
      <c r="Q725" s="99" t="n">
        <f aca="false">K725-P725</f>
        <v>-7</v>
      </c>
      <c r="R725" s="98" t="n">
        <f aca="false">IFERROR(IF(O725="Dec",(K725/P725-1))," ")</f>
        <v>-0.191780821917808</v>
      </c>
      <c r="S725" s="100" t="str">
        <f aca="false">IF(N725&gt;0,IF(O725="","-",IF(R725&lt;0%,"DEGROWTH","GROWTH")))</f>
        <v>DEGROWTH</v>
      </c>
      <c r="T725" s="69" t="n">
        <v>20</v>
      </c>
      <c r="U725" s="101" t="str">
        <f aca="false">IF(F725&lt;=$V$2,"jAN","")</f>
        <v>jAN</v>
      </c>
      <c r="V725" s="97" t="n">
        <v>20</v>
      </c>
      <c r="W725" s="102" t="n">
        <f aca="false">K725-V725</f>
        <v>9.5</v>
      </c>
      <c r="X725" s="103" t="n">
        <f aca="false">IFERROR(IF(U725="Jan",(K725/V725-1)),0)</f>
        <v>0.475</v>
      </c>
      <c r="Y725" s="104" t="str">
        <f aca="false">IF(T725&gt;0,IF(U725="","-",IF(X725&lt;0%,"DEGROWTH","GROWTH")))</f>
        <v>GROWTH</v>
      </c>
      <c r="Z725" s="75" t="n">
        <v>0</v>
      </c>
      <c r="AA725" s="70"/>
      <c r="AB725" s="70" t="s">
        <v>134</v>
      </c>
      <c r="AC725" s="3"/>
    </row>
    <row r="726" customFormat="false" ht="14.25" hidden="false" customHeight="true" outlineLevel="0" collapsed="false">
      <c r="A726" s="70" t="s">
        <v>134</v>
      </c>
      <c r="B726" s="72" t="s">
        <v>74</v>
      </c>
      <c r="C726" s="72" t="s">
        <v>1917</v>
      </c>
      <c r="D726" s="72" t="n">
        <v>1000000029</v>
      </c>
      <c r="E726" s="73" t="s">
        <v>1918</v>
      </c>
      <c r="F726" s="74" t="n">
        <v>44522</v>
      </c>
      <c r="G726" s="67" t="str">
        <f aca="false">IF(I726&gt;0,"Targeted Dealer","-")</f>
        <v>Targeted Dealer</v>
      </c>
      <c r="H726" s="67"/>
      <c r="I726" s="68" t="n">
        <v>50</v>
      </c>
      <c r="J726" s="68" t="n">
        <f aca="false">I726/$J$1*($J$1-$E$1)</f>
        <v>50</v>
      </c>
      <c r="K726" s="69" t="n">
        <v>60</v>
      </c>
      <c r="L726" s="69" t="n">
        <f aca="false">I726-K726</f>
        <v>-10</v>
      </c>
      <c r="M726" s="69" t="n">
        <f aca="false">IFERROR((K726/J726%),"-")</f>
        <v>120</v>
      </c>
      <c r="N726" s="97" t="n">
        <v>31</v>
      </c>
      <c r="O726" s="98" t="str">
        <f aca="false">IF(F726&lt;=$P$2,"DEC","")</f>
        <v>DEC</v>
      </c>
      <c r="P726" s="97" t="n">
        <v>31</v>
      </c>
      <c r="Q726" s="99" t="n">
        <f aca="false">K726-P726</f>
        <v>29</v>
      </c>
      <c r="R726" s="98" t="n">
        <f aca="false">IFERROR(IF(O726="Dec",(K726/P726-1))," ")</f>
        <v>0.935483870967742</v>
      </c>
      <c r="S726" s="100" t="str">
        <f aca="false">IF(N726&gt;0,IF(O726="","-",IF(R726&lt;0%,"DEGROWTH","GROWTH")))</f>
        <v>GROWTH</v>
      </c>
      <c r="T726" s="69" t="n">
        <v>30</v>
      </c>
      <c r="U726" s="101" t="str">
        <f aca="false">IF(F726&lt;=$V$2,"jAN","")</f>
        <v>jAN</v>
      </c>
      <c r="V726" s="97" t="n">
        <v>30</v>
      </c>
      <c r="W726" s="102" t="n">
        <f aca="false">K726-V726</f>
        <v>30</v>
      </c>
      <c r="X726" s="103" t="n">
        <f aca="false">IFERROR(IF(U726="Jan",(K726/V726-1)),0)</f>
        <v>1</v>
      </c>
      <c r="Y726" s="104" t="str">
        <f aca="false">IF(T726&gt;0,IF(U726="","-",IF(X726&lt;0%,"DEGROWTH","GROWTH")))</f>
        <v>GROWTH</v>
      </c>
      <c r="Z726" s="75" t="n">
        <v>0</v>
      </c>
      <c r="AA726" s="70"/>
      <c r="AB726" s="70" t="s">
        <v>134</v>
      </c>
      <c r="AC726" s="3"/>
    </row>
    <row r="727" customFormat="false" ht="14.25" hidden="false" customHeight="true" outlineLevel="0" collapsed="false">
      <c r="A727" s="70" t="s">
        <v>134</v>
      </c>
      <c r="B727" s="72" t="s">
        <v>74</v>
      </c>
      <c r="C727" s="72" t="s">
        <v>1919</v>
      </c>
      <c r="D727" s="72" t="n">
        <v>1000002744</v>
      </c>
      <c r="E727" s="73" t="s">
        <v>1920</v>
      </c>
      <c r="F727" s="74" t="n">
        <v>44691</v>
      </c>
      <c r="G727" s="67" t="str">
        <f aca="false">IF(I727&gt;0,"Targeted Dealer","-")</f>
        <v>Targeted Dealer</v>
      </c>
      <c r="H727" s="67"/>
      <c r="I727" s="68" t="n">
        <v>45</v>
      </c>
      <c r="J727" s="68" t="n">
        <f aca="false">I727/$J$1*($J$1-$E$1)</f>
        <v>45</v>
      </c>
      <c r="K727" s="69" t="n">
        <v>50</v>
      </c>
      <c r="L727" s="69" t="n">
        <f aca="false">I727-K727</f>
        <v>-5</v>
      </c>
      <c r="M727" s="69" t="n">
        <f aca="false">IFERROR((K727/J727%),"-")</f>
        <v>111.111111111111</v>
      </c>
      <c r="N727" s="97" t="n">
        <v>25</v>
      </c>
      <c r="O727" s="98" t="str">
        <f aca="false">IF(F727&lt;=$P$2,"DEC","")</f>
        <v>DEC</v>
      </c>
      <c r="P727" s="97" t="n">
        <v>25</v>
      </c>
      <c r="Q727" s="99" t="n">
        <f aca="false">K727-P727</f>
        <v>25</v>
      </c>
      <c r="R727" s="98" t="n">
        <f aca="false">IFERROR(IF(O727="Dec",(K727/P727-1))," ")</f>
        <v>1</v>
      </c>
      <c r="S727" s="100" t="str">
        <f aca="false">IF(N727&gt;0,IF(O727="","-",IF(R727&lt;0%,"DEGROWTH","GROWTH")))</f>
        <v>GROWTH</v>
      </c>
      <c r="T727" s="69" t="n">
        <v>40</v>
      </c>
      <c r="U727" s="101" t="str">
        <f aca="false">IF(F727&lt;=$V$2,"jAN","")</f>
        <v>jAN</v>
      </c>
      <c r="V727" s="97" t="n">
        <v>40</v>
      </c>
      <c r="W727" s="102" t="n">
        <f aca="false">K727-V727</f>
        <v>10</v>
      </c>
      <c r="X727" s="103" t="n">
        <f aca="false">IFERROR(IF(U727="Jan",(K727/V727-1)),0)</f>
        <v>0.25</v>
      </c>
      <c r="Y727" s="104" t="str">
        <f aca="false">IF(T727&gt;0,IF(U727="","-",IF(X727&lt;0%,"DEGROWTH","GROWTH")))</f>
        <v>GROWTH</v>
      </c>
      <c r="Z727" s="75" t="n">
        <v>0</v>
      </c>
      <c r="AA727" s="70"/>
      <c r="AB727" s="70" t="s">
        <v>134</v>
      </c>
      <c r="AC727" s="3"/>
    </row>
    <row r="728" customFormat="false" ht="14.25" hidden="false" customHeight="true" outlineLevel="0" collapsed="false">
      <c r="A728" s="70" t="s">
        <v>134</v>
      </c>
      <c r="B728" s="72" t="s">
        <v>74</v>
      </c>
      <c r="C728" s="72" t="s">
        <v>1921</v>
      </c>
      <c r="D728" s="72" t="n">
        <v>1000002845</v>
      </c>
      <c r="E728" s="73" t="s">
        <v>1922</v>
      </c>
      <c r="F728" s="74" t="n">
        <v>44764</v>
      </c>
      <c r="G728" s="67" t="str">
        <f aca="false">IF(I728&gt;0,"Targeted Dealer","-")</f>
        <v>Targeted Dealer</v>
      </c>
      <c r="H728" s="67"/>
      <c r="I728" s="68" t="n">
        <v>50</v>
      </c>
      <c r="J728" s="68" t="n">
        <f aca="false">I728/$J$1*($J$1-$E$1)</f>
        <v>50</v>
      </c>
      <c r="K728" s="69" t="n">
        <v>50</v>
      </c>
      <c r="L728" s="69" t="n">
        <f aca="false">I728-K728</f>
        <v>0</v>
      </c>
      <c r="M728" s="69" t="n">
        <f aca="false">IFERROR((K728/J728%),"-")</f>
        <v>100</v>
      </c>
      <c r="N728" s="97" t="n">
        <v>55</v>
      </c>
      <c r="O728" s="98" t="str">
        <f aca="false">IF(F728&lt;=$P$2,"DEC","")</f>
        <v>DEC</v>
      </c>
      <c r="P728" s="97" t="n">
        <v>55</v>
      </c>
      <c r="Q728" s="99" t="n">
        <f aca="false">K728-P728</f>
        <v>-5</v>
      </c>
      <c r="R728" s="98" t="n">
        <f aca="false">IFERROR(IF(O728="Dec",(K728/P728-1))," ")</f>
        <v>-0.0909090909090909</v>
      </c>
      <c r="S728" s="100" t="str">
        <f aca="false">IF(N728&gt;0,IF(O728="","-",IF(R728&lt;0%,"DEGROWTH","GROWTH")))</f>
        <v>DEGROWTH</v>
      </c>
      <c r="T728" s="69" t="n">
        <v>16</v>
      </c>
      <c r="U728" s="101" t="str">
        <f aca="false">IF(F728&lt;=$V$2,"jAN","")</f>
        <v>jAN</v>
      </c>
      <c r="V728" s="97" t="n">
        <v>16</v>
      </c>
      <c r="W728" s="102" t="n">
        <f aca="false">K728-V728</f>
        <v>34</v>
      </c>
      <c r="X728" s="103" t="n">
        <f aca="false">IFERROR(IF(U728="Jan",(K728/V728-1)),0)</f>
        <v>2.125</v>
      </c>
      <c r="Y728" s="104" t="str">
        <f aca="false">IF(T728&gt;0,IF(U728="","-",IF(X728&lt;0%,"DEGROWTH","GROWTH")))</f>
        <v>GROWTH</v>
      </c>
      <c r="Z728" s="75" t="n">
        <v>0</v>
      </c>
      <c r="AA728" s="70"/>
      <c r="AB728" s="70" t="s">
        <v>134</v>
      </c>
      <c r="AC728" s="3"/>
    </row>
    <row r="729" customFormat="false" ht="14.25" hidden="false" customHeight="true" outlineLevel="0" collapsed="false">
      <c r="A729" s="70" t="s">
        <v>134</v>
      </c>
      <c r="B729" s="72" t="s">
        <v>74</v>
      </c>
      <c r="C729" s="72" t="s">
        <v>1923</v>
      </c>
      <c r="D729" s="72" t="n">
        <v>1000002891</v>
      </c>
      <c r="E729" s="72" t="s">
        <v>1764</v>
      </c>
      <c r="F729" s="74" t="n">
        <v>44798</v>
      </c>
      <c r="G729" s="67" t="str">
        <f aca="false">IF(I729&gt;0,"Targeted Dealer","-")</f>
        <v>Targeted Dealer</v>
      </c>
      <c r="H729" s="67"/>
      <c r="I729" s="68" t="n">
        <v>170</v>
      </c>
      <c r="J729" s="68" t="n">
        <f aca="false">I729/$J$1*($J$1-$E$1)</f>
        <v>170</v>
      </c>
      <c r="K729" s="69" t="n">
        <v>138.5</v>
      </c>
      <c r="L729" s="69" t="n">
        <f aca="false">I729-K729</f>
        <v>31.5</v>
      </c>
      <c r="M729" s="69" t="n">
        <f aca="false">IFERROR((K729/J729%),"-")</f>
        <v>81.4705882352941</v>
      </c>
      <c r="N729" s="97" t="n">
        <v>189</v>
      </c>
      <c r="O729" s="98" t="str">
        <f aca="false">IF(F729&lt;=$P$2,"DEC","")</f>
        <v>DEC</v>
      </c>
      <c r="P729" s="97" t="n">
        <v>189</v>
      </c>
      <c r="Q729" s="99" t="n">
        <f aca="false">K729-P729</f>
        <v>-50.5</v>
      </c>
      <c r="R729" s="98" t="n">
        <f aca="false">IFERROR(IF(O729="Dec",(K729/P729-1))," ")</f>
        <v>-0.267195767195767</v>
      </c>
      <c r="S729" s="100" t="str">
        <f aca="false">IF(N729&gt;0,IF(O729="","-",IF(R729&lt;0%,"DEGROWTH","GROWTH")))</f>
        <v>DEGROWTH</v>
      </c>
      <c r="T729" s="69" t="n">
        <v>190</v>
      </c>
      <c r="U729" s="101" t="str">
        <f aca="false">IF(F729&lt;=$V$2,"jAN","")</f>
        <v>jAN</v>
      </c>
      <c r="V729" s="97" t="n">
        <v>190</v>
      </c>
      <c r="W729" s="102" t="n">
        <f aca="false">K729-V729</f>
        <v>-51.5</v>
      </c>
      <c r="X729" s="103" t="n">
        <f aca="false">IFERROR(IF(U729="Jan",(K729/V729-1)),0)</f>
        <v>-0.271052631578947</v>
      </c>
      <c r="Y729" s="104" t="str">
        <f aca="false">IF(T729&gt;0,IF(U729="","-",IF(X729&lt;0%,"DEGROWTH","GROWTH")))</f>
        <v>DEGROWTH</v>
      </c>
      <c r="Z729" s="75" t="n">
        <v>0</v>
      </c>
      <c r="AA729" s="70"/>
      <c r="AB729" s="70" t="s">
        <v>134</v>
      </c>
      <c r="AC729" s="3"/>
    </row>
    <row r="730" customFormat="false" ht="14.25" hidden="false" customHeight="true" outlineLevel="0" collapsed="false">
      <c r="A730" s="70" t="s">
        <v>134</v>
      </c>
      <c r="B730" s="72" t="s">
        <v>74</v>
      </c>
      <c r="C730" s="72" t="s">
        <v>1924</v>
      </c>
      <c r="D730" s="72" t="n">
        <v>1000003249</v>
      </c>
      <c r="E730" s="72" t="s">
        <v>1925</v>
      </c>
      <c r="F730" s="74" t="n">
        <v>44944</v>
      </c>
      <c r="G730" s="67" t="str">
        <f aca="false">IF(I730&gt;0,"Targeted Dealer","-")</f>
        <v>Targeted Dealer</v>
      </c>
      <c r="H730" s="67"/>
      <c r="I730" s="68" t="n">
        <v>150</v>
      </c>
      <c r="J730" s="68" t="n">
        <f aca="false">I730/$J$1*($J$1-$E$1)</f>
        <v>150</v>
      </c>
      <c r="K730" s="69" t="n">
        <v>191</v>
      </c>
      <c r="L730" s="69" t="n">
        <f aca="false">I730-K730</f>
        <v>-41</v>
      </c>
      <c r="M730" s="69" t="n">
        <f aca="false">IFERROR((K730/J730%),"-")</f>
        <v>127.333333333333</v>
      </c>
      <c r="N730" s="97" t="n">
        <v>170</v>
      </c>
      <c r="O730" s="98" t="str">
        <f aca="false">IF(F730&lt;=$P$2,"DEC","")</f>
        <v>DEC</v>
      </c>
      <c r="P730" s="97" t="n">
        <v>170</v>
      </c>
      <c r="Q730" s="99" t="n">
        <f aca="false">K730-P730</f>
        <v>21</v>
      </c>
      <c r="R730" s="98" t="n">
        <f aca="false">IFERROR(IF(O730="Dec",(K730/P730-1))," ")</f>
        <v>0.123529411764706</v>
      </c>
      <c r="S730" s="100" t="str">
        <f aca="false">IF(N730&gt;0,IF(O730="","-",IF(R730&lt;0%,"DEGROWTH","GROWTH")))</f>
        <v>GROWTH</v>
      </c>
      <c r="T730" s="69" t="n">
        <v>165</v>
      </c>
      <c r="U730" s="101" t="str">
        <f aca="false">IF(F730&lt;=$V$2,"jAN","")</f>
        <v>jAN</v>
      </c>
      <c r="V730" s="97" t="n">
        <v>165</v>
      </c>
      <c r="W730" s="102" t="n">
        <f aca="false">K730-V730</f>
        <v>26</v>
      </c>
      <c r="X730" s="103" t="n">
        <f aca="false">IFERROR(IF(U730="Jan",(K730/V730-1)),0)</f>
        <v>0.157575757575757</v>
      </c>
      <c r="Y730" s="104" t="str">
        <f aca="false">IF(T730&gt;0,IF(U730="","-",IF(X730&lt;0%,"DEGROWTH","GROWTH")))</f>
        <v>GROWTH</v>
      </c>
      <c r="Z730" s="75" t="n">
        <v>0</v>
      </c>
      <c r="AA730" s="70"/>
      <c r="AB730" s="70" t="s">
        <v>134</v>
      </c>
      <c r="AC730" s="3"/>
    </row>
    <row r="731" customFormat="false" ht="14.25" hidden="false" customHeight="true" outlineLevel="0" collapsed="false">
      <c r="A731" s="70" t="s">
        <v>134</v>
      </c>
      <c r="B731" s="72" t="s">
        <v>74</v>
      </c>
      <c r="C731" s="72" t="s">
        <v>1926</v>
      </c>
      <c r="D731" s="72" t="n">
        <v>1000003783</v>
      </c>
      <c r="E731" s="72" t="s">
        <v>1927</v>
      </c>
      <c r="F731" s="74" t="n">
        <v>45271</v>
      </c>
      <c r="G731" s="67" t="str">
        <f aca="false">IF(I731&gt;0,"Targeted Dealer","-")</f>
        <v>-</v>
      </c>
      <c r="H731" s="67"/>
      <c r="I731" s="68" t="n">
        <v>0</v>
      </c>
      <c r="J731" s="68" t="n">
        <f aca="false">I731/$J$1*($J$1-$E$1)</f>
        <v>0</v>
      </c>
      <c r="K731" s="69" t="n">
        <v>17.5</v>
      </c>
      <c r="L731" s="69" t="n">
        <f aca="false">I731-K731</f>
        <v>-17.5</v>
      </c>
      <c r="M731" s="69" t="str">
        <f aca="false">IFERROR((K731/J731%),"-")</f>
        <v>-</v>
      </c>
      <c r="N731" s="97" t="n">
        <v>0</v>
      </c>
      <c r="O731" s="98" t="str">
        <f aca="false">IF(F731&lt;=$P$2,"DEC","")</f>
        <v>DEC</v>
      </c>
      <c r="P731" s="97" t="n">
        <v>0</v>
      </c>
      <c r="Q731" s="99" t="n">
        <f aca="false">K731-P731</f>
        <v>17.5</v>
      </c>
      <c r="R731" s="98" t="str">
        <f aca="false">IFERROR(IF(O731="Dec",(K731/P731-1))," ")</f>
        <v> </v>
      </c>
      <c r="S731" s="105" t="b">
        <f aca="false">IF(N731&gt;0,IF(O731="","-",IF(R731&lt;0%,"DEGROWTH","GROWTH")))</f>
        <v>0</v>
      </c>
      <c r="T731" s="69" t="n">
        <v>7</v>
      </c>
      <c r="U731" s="101" t="str">
        <f aca="false">IF(F731&lt;=$V$2,"jAN","")</f>
        <v>jAN</v>
      </c>
      <c r="V731" s="97" t="n">
        <v>7</v>
      </c>
      <c r="W731" s="102" t="n">
        <f aca="false">K731-V731</f>
        <v>10.5</v>
      </c>
      <c r="X731" s="103" t="n">
        <f aca="false">IFERROR(IF(U731="Jan",(K731/V731-1)),0)</f>
        <v>1.5</v>
      </c>
      <c r="Y731" s="104" t="str">
        <f aca="false">IF(T731&gt;0,IF(U731="","-",IF(X731&lt;0%,"DEGROWTH","GROWTH")))</f>
        <v>GROWTH</v>
      </c>
      <c r="Z731" s="75" t="n">
        <v>1</v>
      </c>
      <c r="AA731" s="70"/>
      <c r="AB731" s="70" t="s">
        <v>134</v>
      </c>
      <c r="AC731" s="3"/>
    </row>
    <row r="732" customFormat="false" ht="14.25" hidden="false" customHeight="true" outlineLevel="0" collapsed="false">
      <c r="A732" s="75" t="s">
        <v>134</v>
      </c>
      <c r="B732" s="79" t="s">
        <v>74</v>
      </c>
      <c r="C732" s="79" t="s">
        <v>1928</v>
      </c>
      <c r="D732" s="79" t="n">
        <v>1000003963</v>
      </c>
      <c r="E732" s="79" t="s">
        <v>1929</v>
      </c>
      <c r="F732" s="74" t="n">
        <v>45429</v>
      </c>
      <c r="G732" s="67" t="str">
        <f aca="false">IF(I732&gt;0,"Targeted Dealer","-")</f>
        <v>Targeted Dealer</v>
      </c>
      <c r="H732" s="67"/>
      <c r="I732" s="68" t="n">
        <v>90</v>
      </c>
      <c r="J732" s="68" t="n">
        <f aca="false">I732/$J$1*($J$1-$E$1)</f>
        <v>90</v>
      </c>
      <c r="K732" s="69" t="n">
        <v>47.5</v>
      </c>
      <c r="L732" s="69" t="n">
        <f aca="false">I732-K732</f>
        <v>42.5</v>
      </c>
      <c r="M732" s="69" t="n">
        <f aca="false">IFERROR((K732/J732%),"-")</f>
        <v>52.7777777777778</v>
      </c>
      <c r="N732" s="97" t="n">
        <v>41</v>
      </c>
      <c r="O732" s="98" t="str">
        <f aca="false">IF(F732&lt;=$P$2,"DEC","")</f>
        <v>DEC</v>
      </c>
      <c r="P732" s="97" t="n">
        <v>41</v>
      </c>
      <c r="Q732" s="99" t="n">
        <f aca="false">K732-P732</f>
        <v>6.5</v>
      </c>
      <c r="R732" s="98" t="n">
        <f aca="false">IFERROR(IF(O732="Dec",(K732/P732-1))," ")</f>
        <v>0.158536585365854</v>
      </c>
      <c r="S732" s="100" t="str">
        <f aca="false">IF(N732&gt;0,IF(O732="","-",IF(R732&lt;0%,"DEGROWTH","GROWTH")))</f>
        <v>GROWTH</v>
      </c>
      <c r="T732" s="69" t="n">
        <v>112</v>
      </c>
      <c r="U732" s="101" t="str">
        <f aca="false">IF(F732&lt;=$V$2,"jAN","")</f>
        <v>jAN</v>
      </c>
      <c r="V732" s="97" t="n">
        <v>112</v>
      </c>
      <c r="W732" s="102" t="n">
        <f aca="false">K732-V732</f>
        <v>-64.5</v>
      </c>
      <c r="X732" s="103" t="n">
        <f aca="false">IFERROR(IF(U732="Jan",(K732/V732-1)),0)</f>
        <v>-0.575892857142857</v>
      </c>
      <c r="Y732" s="104" t="str">
        <f aca="false">IF(T732&gt;0,IF(U732="","-",IF(X732&lt;0%,"DEGROWTH","GROWTH")))</f>
        <v>DEGROWTH</v>
      </c>
      <c r="Z732" s="75" t="n">
        <v>0</v>
      </c>
      <c r="AA732" s="70"/>
      <c r="AB732" s="75" t="s">
        <v>134</v>
      </c>
      <c r="AC732" s="3"/>
    </row>
    <row r="733" customFormat="false" ht="14.25" hidden="false" customHeight="true" outlineLevel="0" collapsed="false">
      <c r="A733" s="75" t="s">
        <v>134</v>
      </c>
      <c r="B733" s="79" t="s">
        <v>74</v>
      </c>
      <c r="C733" s="79" t="s">
        <v>1930</v>
      </c>
      <c r="D733" s="79" t="n">
        <v>1000003964</v>
      </c>
      <c r="E733" s="79" t="s">
        <v>1931</v>
      </c>
      <c r="F733" s="74" t="n">
        <v>45429</v>
      </c>
      <c r="G733" s="67" t="str">
        <f aca="false">IF(I733&gt;0,"Targeted Dealer","-")</f>
        <v>Targeted Dealer</v>
      </c>
      <c r="H733" s="67"/>
      <c r="I733" s="68" t="n">
        <v>50</v>
      </c>
      <c r="J733" s="68" t="n">
        <f aca="false">I733/$J$1*($J$1-$E$1)</f>
        <v>50</v>
      </c>
      <c r="K733" s="69" t="n">
        <v>53</v>
      </c>
      <c r="L733" s="69" t="n">
        <f aca="false">I733-K733</f>
        <v>-3</v>
      </c>
      <c r="M733" s="69" t="n">
        <f aca="false">IFERROR((K733/J733%),"-")</f>
        <v>106</v>
      </c>
      <c r="N733" s="97" t="n">
        <v>50.5</v>
      </c>
      <c r="O733" s="98" t="str">
        <f aca="false">IF(F733&lt;=$P$2,"DEC","")</f>
        <v>DEC</v>
      </c>
      <c r="P733" s="97" t="n">
        <v>50.5</v>
      </c>
      <c r="Q733" s="99" t="n">
        <f aca="false">K733-P733</f>
        <v>2.5</v>
      </c>
      <c r="R733" s="98" t="n">
        <f aca="false">IFERROR(IF(O733="Dec",(K733/P733-1))," ")</f>
        <v>0.0495049504950496</v>
      </c>
      <c r="S733" s="100" t="str">
        <f aca="false">IF(N733&gt;0,IF(O733="","-",IF(R733&lt;0%,"DEGROWTH","GROWTH")))</f>
        <v>GROWTH</v>
      </c>
      <c r="T733" s="69" t="n">
        <v>25</v>
      </c>
      <c r="U733" s="101" t="str">
        <f aca="false">IF(F733&lt;=$V$2,"jAN","")</f>
        <v>jAN</v>
      </c>
      <c r="V733" s="97" t="n">
        <v>25</v>
      </c>
      <c r="W733" s="102" t="n">
        <f aca="false">K733-V733</f>
        <v>28</v>
      </c>
      <c r="X733" s="103" t="n">
        <f aca="false">IFERROR(IF(U733="Jan",(K733/V733-1)),0)</f>
        <v>1.12</v>
      </c>
      <c r="Y733" s="104" t="str">
        <f aca="false">IF(T733&gt;0,IF(U733="","-",IF(X733&lt;0%,"DEGROWTH","GROWTH")))</f>
        <v>GROWTH</v>
      </c>
      <c r="Z733" s="75" t="n">
        <v>0</v>
      </c>
      <c r="AA733" s="70"/>
      <c r="AB733" s="75" t="s">
        <v>134</v>
      </c>
      <c r="AC733" s="3"/>
    </row>
    <row r="734" customFormat="false" ht="14.25" hidden="false" customHeight="true" outlineLevel="0" collapsed="false">
      <c r="A734" s="75" t="s">
        <v>134</v>
      </c>
      <c r="B734" s="79" t="s">
        <v>74</v>
      </c>
      <c r="C734" s="79" t="s">
        <v>290</v>
      </c>
      <c r="D734" s="79" t="n">
        <v>1000004087</v>
      </c>
      <c r="E734" s="79" t="s">
        <v>291</v>
      </c>
      <c r="F734" s="74" t="n">
        <v>45519</v>
      </c>
      <c r="G734" s="67" t="str">
        <f aca="false">IF(I734&gt;0,"Targeted Dealer","-")</f>
        <v>-</v>
      </c>
      <c r="H734" s="67"/>
      <c r="I734" s="68" t="n">
        <v>0</v>
      </c>
      <c r="J734" s="68" t="n">
        <f aca="false">I734/$J$1*($J$1-$E$1)</f>
        <v>0</v>
      </c>
      <c r="K734" s="69" t="n">
        <v>0</v>
      </c>
      <c r="L734" s="69" t="n">
        <f aca="false">I734-K734</f>
        <v>0</v>
      </c>
      <c r="M734" s="69" t="str">
        <f aca="false">IFERROR((K734/J734%),"-")</f>
        <v>-</v>
      </c>
      <c r="N734" s="97" t="n">
        <v>20</v>
      </c>
      <c r="O734" s="98" t="str">
        <f aca="false">IF(F734&lt;=$P$2,"DEC","")</f>
        <v>DEC</v>
      </c>
      <c r="P734" s="97" t="n">
        <v>20</v>
      </c>
      <c r="Q734" s="99" t="n">
        <f aca="false">K734-P734</f>
        <v>-20</v>
      </c>
      <c r="R734" s="98" t="n">
        <f aca="false">IFERROR(IF(O734="Dec",(K734/P734-1))," ")</f>
        <v>-1</v>
      </c>
      <c r="S734" s="100" t="str">
        <f aca="false">IF(N734&gt;0,IF(O734="","-",IF(R734&lt;0%,"DEGROWTH","GROWTH")))</f>
        <v>DEGROWTH</v>
      </c>
      <c r="T734" s="69" t="n">
        <v>100</v>
      </c>
      <c r="U734" s="101" t="str">
        <f aca="false">IF(F734&lt;=$V$2,"jAN","")</f>
        <v>jAN</v>
      </c>
      <c r="V734" s="97" t="n">
        <v>100</v>
      </c>
      <c r="W734" s="102" t="n">
        <f aca="false">K734-V734</f>
        <v>-100</v>
      </c>
      <c r="X734" s="103" t="n">
        <f aca="false">IFERROR(IF(U734="Jan",(K734/V734-1)),0)</f>
        <v>-1</v>
      </c>
      <c r="Y734" s="104" t="str">
        <f aca="false">IF(T734&gt;0,IF(U734="","-",IF(X734&lt;0%,"DEGROWTH","GROWTH")))</f>
        <v>DEGROWTH</v>
      </c>
      <c r="Z734" s="75" t="n">
        <v>0</v>
      </c>
      <c r="AA734" s="70"/>
      <c r="AB734" s="75" t="s">
        <v>134</v>
      </c>
      <c r="AC734" s="3"/>
    </row>
    <row r="735" customFormat="false" ht="14.25" hidden="false" customHeight="true" outlineLevel="0" collapsed="false">
      <c r="A735" s="75" t="s">
        <v>134</v>
      </c>
      <c r="B735" s="79" t="s">
        <v>74</v>
      </c>
      <c r="C735" s="79" t="s">
        <v>3919</v>
      </c>
      <c r="D735" s="79" t="n">
        <v>1000004103</v>
      </c>
      <c r="E735" s="79" t="s">
        <v>3920</v>
      </c>
      <c r="F735" s="74" t="n">
        <v>45534</v>
      </c>
      <c r="G735" s="67" t="str">
        <f aca="false">IF(I735&gt;0,"Targeted Dealer","-")</f>
        <v>-</v>
      </c>
      <c r="H735" s="67"/>
      <c r="I735" s="68" t="n">
        <v>0</v>
      </c>
      <c r="J735" s="68" t="n">
        <f aca="false">I735/$J$1*($J$1-$E$1)</f>
        <v>0</v>
      </c>
      <c r="K735" s="69" t="n">
        <v>0</v>
      </c>
      <c r="L735" s="69" t="n">
        <f aca="false">I735-K735</f>
        <v>0</v>
      </c>
      <c r="M735" s="69" t="str">
        <f aca="false">IFERROR((K735/J735%),"-")</f>
        <v>-</v>
      </c>
      <c r="N735" s="97" t="n">
        <v>0</v>
      </c>
      <c r="O735" s="98" t="str">
        <f aca="false">IF(F735&lt;=$P$2,"DEC","")</f>
        <v>DEC</v>
      </c>
      <c r="P735" s="97" t="n">
        <v>0</v>
      </c>
      <c r="Q735" s="99" t="n">
        <f aca="false">K735-P735</f>
        <v>0</v>
      </c>
      <c r="R735" s="98" t="str">
        <f aca="false">IFERROR(IF(O735="Dec",(K735/P735-1))," ")</f>
        <v> </v>
      </c>
      <c r="S735" s="105" t="b">
        <f aca="false">IF(N735&gt;0,IF(O735="","-",IF(R735&lt;0%,"DEGROWTH","GROWTH")))</f>
        <v>0</v>
      </c>
      <c r="T735" s="69" t="n">
        <v>40</v>
      </c>
      <c r="U735" s="101" t="str">
        <f aca="false">IF(F735&lt;=$V$2,"jAN","")</f>
        <v>jAN</v>
      </c>
      <c r="V735" s="97" t="n">
        <v>40</v>
      </c>
      <c r="W735" s="102" t="n">
        <f aca="false">K735-V735</f>
        <v>-40</v>
      </c>
      <c r="X735" s="103" t="n">
        <f aca="false">IFERROR(IF(U735="Jan",(K735/V735-1)),0)</f>
        <v>-1</v>
      </c>
      <c r="Y735" s="104" t="str">
        <f aca="false">IF(T735&gt;0,IF(U735="","-",IF(X735&lt;0%,"DEGROWTH","GROWTH")))</f>
        <v>DEGROWTH</v>
      </c>
      <c r="Z735" s="75" t="n">
        <v>0</v>
      </c>
      <c r="AA735" s="70"/>
      <c r="AB735" s="75" t="s">
        <v>134</v>
      </c>
      <c r="AC735" s="3"/>
    </row>
    <row r="736" customFormat="false" ht="14.25" hidden="false" customHeight="true" outlineLevel="0" collapsed="false">
      <c r="A736" s="70" t="s">
        <v>134</v>
      </c>
      <c r="B736" s="72" t="s">
        <v>77</v>
      </c>
      <c r="C736" s="72" t="s">
        <v>1932</v>
      </c>
      <c r="D736" s="72" t="n">
        <v>1000000790</v>
      </c>
      <c r="E736" s="73" t="s">
        <v>1933</v>
      </c>
      <c r="F736" s="74" t="n">
        <v>38565</v>
      </c>
      <c r="G736" s="67" t="str">
        <f aca="false">IF(I736&gt;0,"Targeted Dealer","-")</f>
        <v>Targeted Dealer</v>
      </c>
      <c r="H736" s="67"/>
      <c r="I736" s="68" t="n">
        <v>1200</v>
      </c>
      <c r="J736" s="68" t="n">
        <f aca="false">I736/$J$1*($J$1-$E$1)</f>
        <v>1200</v>
      </c>
      <c r="K736" s="69" t="n">
        <v>1207.65</v>
      </c>
      <c r="L736" s="69" t="n">
        <f aca="false">I736-K736</f>
        <v>-7.65000000000009</v>
      </c>
      <c r="M736" s="69" t="n">
        <f aca="false">IFERROR((K736/J736%),"-")</f>
        <v>100.6375</v>
      </c>
      <c r="N736" s="97" t="n">
        <v>1202</v>
      </c>
      <c r="O736" s="98" t="str">
        <f aca="false">IF(F736&lt;=$P$2,"DEC","")</f>
        <v>DEC</v>
      </c>
      <c r="P736" s="97" t="n">
        <v>1202</v>
      </c>
      <c r="Q736" s="99" t="n">
        <f aca="false">K736-P736</f>
        <v>5.65000000000009</v>
      </c>
      <c r="R736" s="98" t="n">
        <f aca="false">IFERROR(IF(O736="Dec",(K736/P736-1))," ")</f>
        <v>0.00470049916805326</v>
      </c>
      <c r="S736" s="100" t="str">
        <f aca="false">IF(N736&gt;0,IF(O736="","-",IF(R736&lt;0%,"DEGROWTH","GROWTH")))</f>
        <v>GROWTH</v>
      </c>
      <c r="T736" s="69" t="n">
        <v>1119.25</v>
      </c>
      <c r="U736" s="101" t="str">
        <f aca="false">IF(F736&lt;=$V$2,"jAN","")</f>
        <v>jAN</v>
      </c>
      <c r="V736" s="97" t="n">
        <v>1119.25</v>
      </c>
      <c r="W736" s="102" t="n">
        <f aca="false">K736-V736</f>
        <v>88.4000000000001</v>
      </c>
      <c r="X736" s="103" t="n">
        <f aca="false">IFERROR(IF(U736="Jan",(K736/V736-1)),0)</f>
        <v>0.0789814607996426</v>
      </c>
      <c r="Y736" s="104" t="str">
        <f aca="false">IF(T736&gt;0,IF(U736="","-",IF(X736&lt;0%,"DEGROWTH","GROWTH")))</f>
        <v>GROWTH</v>
      </c>
      <c r="Z736" s="75" t="n">
        <v>0</v>
      </c>
      <c r="AA736" s="70"/>
      <c r="AB736" s="70" t="s">
        <v>134</v>
      </c>
      <c r="AC736" s="3"/>
    </row>
    <row r="737" customFormat="false" ht="14.25" hidden="false" customHeight="true" outlineLevel="0" collapsed="false">
      <c r="A737" s="70" t="s">
        <v>134</v>
      </c>
      <c r="B737" s="72" t="s">
        <v>77</v>
      </c>
      <c r="C737" s="72" t="s">
        <v>1934</v>
      </c>
      <c r="D737" s="72" t="n">
        <v>1000000804</v>
      </c>
      <c r="E737" s="73" t="s">
        <v>1935</v>
      </c>
      <c r="F737" s="74" t="n">
        <v>38565</v>
      </c>
      <c r="G737" s="67" t="str">
        <f aca="false">IF(I737&gt;0,"Targeted Dealer","-")</f>
        <v>Targeted Dealer</v>
      </c>
      <c r="H737" s="67"/>
      <c r="I737" s="68" t="n">
        <v>40</v>
      </c>
      <c r="J737" s="68" t="n">
        <f aca="false">I737/$J$1*($J$1-$E$1)</f>
        <v>40</v>
      </c>
      <c r="K737" s="69" t="n">
        <v>37.5</v>
      </c>
      <c r="L737" s="69" t="n">
        <f aca="false">I737-K737</f>
        <v>2.5</v>
      </c>
      <c r="M737" s="69" t="n">
        <f aca="false">IFERROR((K737/J737%),"-")</f>
        <v>93.75</v>
      </c>
      <c r="N737" s="97" t="n">
        <v>25</v>
      </c>
      <c r="O737" s="98" t="str">
        <f aca="false">IF(F737&lt;=$P$2,"DEC","")</f>
        <v>DEC</v>
      </c>
      <c r="P737" s="97" t="n">
        <v>25</v>
      </c>
      <c r="Q737" s="99" t="n">
        <f aca="false">K737-P737</f>
        <v>12.5</v>
      </c>
      <c r="R737" s="98" t="n">
        <f aca="false">IFERROR(IF(O737="Dec",(K737/P737-1))," ")</f>
        <v>0.5</v>
      </c>
      <c r="S737" s="100" t="str">
        <f aca="false">IF(N737&gt;0,IF(O737="","-",IF(R737&lt;0%,"DEGROWTH","GROWTH")))</f>
        <v>GROWTH</v>
      </c>
      <c r="T737" s="69" t="n">
        <v>20</v>
      </c>
      <c r="U737" s="101" t="str">
        <f aca="false">IF(F737&lt;=$V$2,"jAN","")</f>
        <v>jAN</v>
      </c>
      <c r="V737" s="97" t="n">
        <v>20</v>
      </c>
      <c r="W737" s="102" t="n">
        <f aca="false">K737-V737</f>
        <v>17.5</v>
      </c>
      <c r="X737" s="103" t="n">
        <f aca="false">IFERROR(IF(U737="Jan",(K737/V737-1)),0)</f>
        <v>0.875</v>
      </c>
      <c r="Y737" s="104" t="str">
        <f aca="false">IF(T737&gt;0,IF(U737="","-",IF(X737&lt;0%,"DEGROWTH","GROWTH")))</f>
        <v>GROWTH</v>
      </c>
      <c r="Z737" s="75" t="n">
        <v>0</v>
      </c>
      <c r="AA737" s="70"/>
      <c r="AB737" s="70" t="s">
        <v>134</v>
      </c>
      <c r="AC737" s="3"/>
    </row>
    <row r="738" customFormat="false" ht="14.25" hidden="false" customHeight="true" outlineLevel="0" collapsed="false">
      <c r="A738" s="70" t="s">
        <v>134</v>
      </c>
      <c r="B738" s="72" t="s">
        <v>77</v>
      </c>
      <c r="C738" s="72" t="s">
        <v>1936</v>
      </c>
      <c r="D738" s="72" t="n">
        <v>1000000794</v>
      </c>
      <c r="E738" s="73" t="s">
        <v>1937</v>
      </c>
      <c r="F738" s="74" t="n">
        <v>38654</v>
      </c>
      <c r="G738" s="67" t="str">
        <f aca="false">IF(I738&gt;0,"Targeted Dealer","-")</f>
        <v>Targeted Dealer</v>
      </c>
      <c r="H738" s="67"/>
      <c r="I738" s="68" t="n">
        <v>50</v>
      </c>
      <c r="J738" s="68" t="n">
        <f aca="false">I738/$J$1*($J$1-$E$1)</f>
        <v>50</v>
      </c>
      <c r="K738" s="69" t="n">
        <v>43.5</v>
      </c>
      <c r="L738" s="69" t="n">
        <f aca="false">I738-K738</f>
        <v>6.5</v>
      </c>
      <c r="M738" s="69" t="n">
        <f aca="false">IFERROR((K738/J738%),"-")</f>
        <v>87</v>
      </c>
      <c r="N738" s="97" t="n">
        <v>15</v>
      </c>
      <c r="O738" s="98" t="str">
        <f aca="false">IF(F738&lt;=$P$2,"DEC","")</f>
        <v>DEC</v>
      </c>
      <c r="P738" s="97" t="n">
        <v>15</v>
      </c>
      <c r="Q738" s="99" t="n">
        <f aca="false">K738-P738</f>
        <v>28.5</v>
      </c>
      <c r="R738" s="98" t="n">
        <f aca="false">IFERROR(IF(O738="Dec",(K738/P738-1))," ")</f>
        <v>1.9</v>
      </c>
      <c r="S738" s="100" t="str">
        <f aca="false">IF(N738&gt;0,IF(O738="","-",IF(R738&lt;0%,"DEGROWTH","GROWTH")))</f>
        <v>GROWTH</v>
      </c>
      <c r="T738" s="69" t="n">
        <v>75.5</v>
      </c>
      <c r="U738" s="101" t="str">
        <f aca="false">IF(F738&lt;=$V$2,"jAN","")</f>
        <v>jAN</v>
      </c>
      <c r="V738" s="97" t="n">
        <v>75.5</v>
      </c>
      <c r="W738" s="102" t="n">
        <f aca="false">K738-V738</f>
        <v>-32</v>
      </c>
      <c r="X738" s="103" t="n">
        <f aca="false">IFERROR(IF(U738="Jan",(K738/V738-1)),0)</f>
        <v>-0.423841059602649</v>
      </c>
      <c r="Y738" s="104" t="str">
        <f aca="false">IF(T738&gt;0,IF(U738="","-",IF(X738&lt;0%,"DEGROWTH","GROWTH")))</f>
        <v>DEGROWTH</v>
      </c>
      <c r="Z738" s="75" t="n">
        <v>0</v>
      </c>
      <c r="AA738" s="70"/>
      <c r="AB738" s="70" t="s">
        <v>134</v>
      </c>
      <c r="AC738" s="3"/>
    </row>
    <row r="739" customFormat="false" ht="14.25" hidden="false" customHeight="true" outlineLevel="0" collapsed="false">
      <c r="A739" s="70" t="s">
        <v>134</v>
      </c>
      <c r="B739" s="72" t="s">
        <v>77</v>
      </c>
      <c r="C739" s="72" t="s">
        <v>1938</v>
      </c>
      <c r="D739" s="72" t="n">
        <v>1000000806</v>
      </c>
      <c r="E739" s="73" t="s">
        <v>1939</v>
      </c>
      <c r="F739" s="74" t="n">
        <v>40794</v>
      </c>
      <c r="G739" s="67" t="str">
        <f aca="false">IF(I739&gt;0,"Targeted Dealer","-")</f>
        <v>Targeted Dealer</v>
      </c>
      <c r="H739" s="67"/>
      <c r="I739" s="68" t="n">
        <v>300</v>
      </c>
      <c r="J739" s="68" t="n">
        <f aca="false">I739/$J$1*($J$1-$E$1)</f>
        <v>300</v>
      </c>
      <c r="K739" s="69" t="n">
        <v>301</v>
      </c>
      <c r="L739" s="69" t="n">
        <f aca="false">I739-K739</f>
        <v>-1</v>
      </c>
      <c r="M739" s="69" t="n">
        <f aca="false">IFERROR((K739/J739%),"-")</f>
        <v>100.333333333333</v>
      </c>
      <c r="N739" s="97" t="n">
        <v>326</v>
      </c>
      <c r="O739" s="98" t="str">
        <f aca="false">IF(F739&lt;=$P$2,"DEC","")</f>
        <v>DEC</v>
      </c>
      <c r="P739" s="97" t="n">
        <v>326</v>
      </c>
      <c r="Q739" s="99" t="n">
        <f aca="false">K739-P739</f>
        <v>-25</v>
      </c>
      <c r="R739" s="98" t="n">
        <f aca="false">IFERROR(IF(O739="Dec",(K739/P739-1))," ")</f>
        <v>-0.0766871165644172</v>
      </c>
      <c r="S739" s="100" t="str">
        <f aca="false">IF(N739&gt;0,IF(O739="","-",IF(R739&lt;0%,"DEGROWTH","GROWTH")))</f>
        <v>DEGROWTH</v>
      </c>
      <c r="T739" s="69" t="n">
        <v>310.5</v>
      </c>
      <c r="U739" s="101" t="str">
        <f aca="false">IF(F739&lt;=$V$2,"jAN","")</f>
        <v>jAN</v>
      </c>
      <c r="V739" s="97" t="n">
        <v>310.5</v>
      </c>
      <c r="W739" s="102" t="n">
        <f aca="false">K739-V739</f>
        <v>-9.5</v>
      </c>
      <c r="X739" s="103" t="n">
        <f aca="false">IFERROR(IF(U739="Jan",(K739/V739-1)),0)</f>
        <v>-0.0305958132045089</v>
      </c>
      <c r="Y739" s="104" t="str">
        <f aca="false">IF(T739&gt;0,IF(U739="","-",IF(X739&lt;0%,"DEGROWTH","GROWTH")))</f>
        <v>DEGROWTH</v>
      </c>
      <c r="Z739" s="75" t="n">
        <v>0</v>
      </c>
      <c r="AA739" s="70"/>
      <c r="AB739" s="70" t="s">
        <v>134</v>
      </c>
      <c r="AC739" s="3"/>
    </row>
    <row r="740" customFormat="false" ht="14.25" hidden="false" customHeight="true" outlineLevel="0" collapsed="false">
      <c r="A740" s="70" t="s">
        <v>134</v>
      </c>
      <c r="B740" s="72" t="s">
        <v>77</v>
      </c>
      <c r="C740" s="72" t="s">
        <v>1940</v>
      </c>
      <c r="D740" s="72" t="n">
        <v>1000000789</v>
      </c>
      <c r="E740" s="73" t="s">
        <v>1941</v>
      </c>
      <c r="F740" s="74" t="n">
        <v>41398</v>
      </c>
      <c r="G740" s="67" t="str">
        <f aca="false">IF(I740&gt;0,"Targeted Dealer","-")</f>
        <v>Targeted Dealer</v>
      </c>
      <c r="H740" s="67"/>
      <c r="I740" s="68" t="n">
        <v>70</v>
      </c>
      <c r="J740" s="68" t="n">
        <f aca="false">I740/$J$1*($J$1-$E$1)</f>
        <v>70</v>
      </c>
      <c r="K740" s="69" t="n">
        <v>62.5</v>
      </c>
      <c r="L740" s="69" t="n">
        <f aca="false">I740-K740</f>
        <v>7.5</v>
      </c>
      <c r="M740" s="69" t="n">
        <f aca="false">IFERROR((K740/J740%),"-")</f>
        <v>89.2857142857143</v>
      </c>
      <c r="N740" s="97" t="n">
        <v>37.5</v>
      </c>
      <c r="O740" s="98" t="str">
        <f aca="false">IF(F740&lt;=$P$2,"DEC","")</f>
        <v>DEC</v>
      </c>
      <c r="P740" s="97" t="n">
        <v>37.5</v>
      </c>
      <c r="Q740" s="99" t="n">
        <f aca="false">K740-P740</f>
        <v>25</v>
      </c>
      <c r="R740" s="98" t="n">
        <f aca="false">IFERROR(IF(O740="Dec",(K740/P740-1))," ")</f>
        <v>0.666666666666667</v>
      </c>
      <c r="S740" s="100" t="str">
        <f aca="false">IF(N740&gt;0,IF(O740="","-",IF(R740&lt;0%,"DEGROWTH","GROWTH")))</f>
        <v>GROWTH</v>
      </c>
      <c r="T740" s="69" t="n">
        <v>48.5</v>
      </c>
      <c r="U740" s="101" t="str">
        <f aca="false">IF(F740&lt;=$V$2,"jAN","")</f>
        <v>jAN</v>
      </c>
      <c r="V740" s="97" t="n">
        <v>48.5</v>
      </c>
      <c r="W740" s="102" t="n">
        <f aca="false">K740-V740</f>
        <v>14</v>
      </c>
      <c r="X740" s="103" t="n">
        <f aca="false">IFERROR(IF(U740="Jan",(K740/V740-1)),0)</f>
        <v>0.288659793814433</v>
      </c>
      <c r="Y740" s="104" t="str">
        <f aca="false">IF(T740&gt;0,IF(U740="","-",IF(X740&lt;0%,"DEGROWTH","GROWTH")))</f>
        <v>GROWTH</v>
      </c>
      <c r="Z740" s="75" t="n">
        <v>0</v>
      </c>
      <c r="AA740" s="70"/>
      <c r="AB740" s="70" t="s">
        <v>134</v>
      </c>
      <c r="AC740" s="3"/>
    </row>
    <row r="741" customFormat="false" ht="14.25" hidden="false" customHeight="true" outlineLevel="0" collapsed="false">
      <c r="A741" s="70" t="s">
        <v>134</v>
      </c>
      <c r="B741" s="72" t="s">
        <v>77</v>
      </c>
      <c r="C741" s="72" t="s">
        <v>1942</v>
      </c>
      <c r="D741" s="72" t="n">
        <v>1000000805</v>
      </c>
      <c r="E741" s="73" t="s">
        <v>1943</v>
      </c>
      <c r="F741" s="74" t="n">
        <v>41403</v>
      </c>
      <c r="G741" s="67" t="str">
        <f aca="false">IF(I741&gt;0,"Targeted Dealer","-")</f>
        <v>Targeted Dealer</v>
      </c>
      <c r="H741" s="67"/>
      <c r="I741" s="68" t="n">
        <v>110</v>
      </c>
      <c r="J741" s="68" t="n">
        <f aca="false">I741/$J$1*($J$1-$E$1)</f>
        <v>110</v>
      </c>
      <c r="K741" s="69" t="n">
        <v>174</v>
      </c>
      <c r="L741" s="69" t="n">
        <f aca="false">I741-K741</f>
        <v>-64</v>
      </c>
      <c r="M741" s="69" t="n">
        <f aca="false">IFERROR((K741/J741%),"-")</f>
        <v>158.181818181818</v>
      </c>
      <c r="N741" s="97" t="n">
        <v>186</v>
      </c>
      <c r="O741" s="98" t="str">
        <f aca="false">IF(F741&lt;=$P$2,"DEC","")</f>
        <v>DEC</v>
      </c>
      <c r="P741" s="97" t="n">
        <v>186</v>
      </c>
      <c r="Q741" s="99" t="n">
        <f aca="false">K741-P741</f>
        <v>-12</v>
      </c>
      <c r="R741" s="98" t="n">
        <f aca="false">IFERROR(IF(O741="Dec",(K741/P741-1))," ")</f>
        <v>-0.0645161290322581</v>
      </c>
      <c r="S741" s="100" t="str">
        <f aca="false">IF(N741&gt;0,IF(O741="","-",IF(R741&lt;0%,"DEGROWTH","GROWTH")))</f>
        <v>DEGROWTH</v>
      </c>
      <c r="T741" s="69" t="n">
        <v>134.5</v>
      </c>
      <c r="U741" s="101" t="str">
        <f aca="false">IF(F741&lt;=$V$2,"jAN","")</f>
        <v>jAN</v>
      </c>
      <c r="V741" s="97" t="n">
        <v>134.5</v>
      </c>
      <c r="W741" s="102" t="n">
        <f aca="false">K741-V741</f>
        <v>39.5</v>
      </c>
      <c r="X741" s="103" t="n">
        <f aca="false">IFERROR(IF(U741="Jan",(K741/V741-1)),0)</f>
        <v>0.293680297397769</v>
      </c>
      <c r="Y741" s="104" t="str">
        <f aca="false">IF(T741&gt;0,IF(U741="","-",IF(X741&lt;0%,"DEGROWTH","GROWTH")))</f>
        <v>GROWTH</v>
      </c>
      <c r="Z741" s="75" t="n">
        <v>0</v>
      </c>
      <c r="AA741" s="70"/>
      <c r="AB741" s="70" t="s">
        <v>134</v>
      </c>
      <c r="AC741" s="3"/>
    </row>
    <row r="742" customFormat="false" ht="14.25" hidden="false" customHeight="true" outlineLevel="0" collapsed="false">
      <c r="A742" s="70" t="s">
        <v>134</v>
      </c>
      <c r="B742" s="72" t="s">
        <v>77</v>
      </c>
      <c r="C742" s="72" t="s">
        <v>1944</v>
      </c>
      <c r="D742" s="72" t="n">
        <v>1000000808</v>
      </c>
      <c r="E742" s="73" t="s">
        <v>1945</v>
      </c>
      <c r="F742" s="74" t="n">
        <v>41411</v>
      </c>
      <c r="G742" s="67" t="str">
        <f aca="false">IF(I742&gt;0,"Targeted Dealer","-")</f>
        <v>Targeted Dealer</v>
      </c>
      <c r="H742" s="67"/>
      <c r="I742" s="68" t="n">
        <v>400</v>
      </c>
      <c r="J742" s="68" t="n">
        <f aca="false">I742/$J$1*($J$1-$E$1)</f>
        <v>400</v>
      </c>
      <c r="K742" s="69" t="n">
        <v>335</v>
      </c>
      <c r="L742" s="69" t="n">
        <f aca="false">I742-K742</f>
        <v>65</v>
      </c>
      <c r="M742" s="69" t="n">
        <f aca="false">IFERROR((K742/J742%),"-")</f>
        <v>83.75</v>
      </c>
      <c r="N742" s="97" t="n">
        <v>245</v>
      </c>
      <c r="O742" s="98" t="str">
        <f aca="false">IF(F742&lt;=$P$2,"DEC","")</f>
        <v>DEC</v>
      </c>
      <c r="P742" s="97" t="n">
        <v>245</v>
      </c>
      <c r="Q742" s="99" t="n">
        <f aca="false">K742-P742</f>
        <v>90</v>
      </c>
      <c r="R742" s="98" t="n">
        <f aca="false">IFERROR(IF(O742="Dec",(K742/P742-1))," ")</f>
        <v>0.36734693877551</v>
      </c>
      <c r="S742" s="100" t="str">
        <f aca="false">IF(N742&gt;0,IF(O742="","-",IF(R742&lt;0%,"DEGROWTH","GROWTH")))</f>
        <v>GROWTH</v>
      </c>
      <c r="T742" s="69" t="n">
        <v>396</v>
      </c>
      <c r="U742" s="101" t="str">
        <f aca="false">IF(F742&lt;=$V$2,"jAN","")</f>
        <v>jAN</v>
      </c>
      <c r="V742" s="97" t="n">
        <v>396</v>
      </c>
      <c r="W742" s="102" t="n">
        <f aca="false">K742-V742</f>
        <v>-61</v>
      </c>
      <c r="X742" s="103" t="n">
        <f aca="false">IFERROR(IF(U742="Jan",(K742/V742-1)),0)</f>
        <v>-0.154040404040404</v>
      </c>
      <c r="Y742" s="104" t="str">
        <f aca="false">IF(T742&gt;0,IF(U742="","-",IF(X742&lt;0%,"DEGROWTH","GROWTH")))</f>
        <v>DEGROWTH</v>
      </c>
      <c r="Z742" s="75" t="n">
        <v>0</v>
      </c>
      <c r="AA742" s="70"/>
      <c r="AB742" s="70" t="s">
        <v>134</v>
      </c>
      <c r="AC742" s="3"/>
    </row>
    <row r="743" customFormat="false" ht="14.25" hidden="false" customHeight="true" outlineLevel="0" collapsed="false">
      <c r="A743" s="70" t="s">
        <v>134</v>
      </c>
      <c r="B743" s="72" t="s">
        <v>77</v>
      </c>
      <c r="C743" s="72" t="s">
        <v>1946</v>
      </c>
      <c r="D743" s="72" t="n">
        <v>1000000798</v>
      </c>
      <c r="E743" s="73" t="s">
        <v>1947</v>
      </c>
      <c r="F743" s="74" t="n">
        <v>41416</v>
      </c>
      <c r="G743" s="67" t="str">
        <f aca="false">IF(I743&gt;0,"Targeted Dealer","-")</f>
        <v>Targeted Dealer</v>
      </c>
      <c r="H743" s="67"/>
      <c r="I743" s="68" t="n">
        <v>80</v>
      </c>
      <c r="J743" s="68" t="n">
        <f aca="false">I743/$J$1*($J$1-$E$1)</f>
        <v>80</v>
      </c>
      <c r="K743" s="69" t="n">
        <v>55.5</v>
      </c>
      <c r="L743" s="69" t="n">
        <f aca="false">I743-K743</f>
        <v>24.5</v>
      </c>
      <c r="M743" s="69" t="n">
        <f aca="false">IFERROR((K743/J743%),"-")</f>
        <v>69.375</v>
      </c>
      <c r="N743" s="97" t="n">
        <v>70</v>
      </c>
      <c r="O743" s="98" t="str">
        <f aca="false">IF(F743&lt;=$P$2,"DEC","")</f>
        <v>DEC</v>
      </c>
      <c r="P743" s="97" t="n">
        <v>70</v>
      </c>
      <c r="Q743" s="99" t="n">
        <f aca="false">K743-P743</f>
        <v>-14.5</v>
      </c>
      <c r="R743" s="98" t="n">
        <f aca="false">IFERROR(IF(O743="Dec",(K743/P743-1))," ")</f>
        <v>-0.207142857142857</v>
      </c>
      <c r="S743" s="100" t="str">
        <f aca="false">IF(N743&gt;0,IF(O743="","-",IF(R743&lt;0%,"DEGROWTH","GROWTH")))</f>
        <v>DEGROWTH</v>
      </c>
      <c r="T743" s="69" t="n">
        <v>86</v>
      </c>
      <c r="U743" s="101" t="str">
        <f aca="false">IF(F743&lt;=$V$2,"jAN","")</f>
        <v>jAN</v>
      </c>
      <c r="V743" s="97" t="n">
        <v>86</v>
      </c>
      <c r="W743" s="102" t="n">
        <f aca="false">K743-V743</f>
        <v>-30.5</v>
      </c>
      <c r="X743" s="103" t="n">
        <f aca="false">IFERROR(IF(U743="Jan",(K743/V743-1)),0)</f>
        <v>-0.354651162790698</v>
      </c>
      <c r="Y743" s="104" t="str">
        <f aca="false">IF(T743&gt;0,IF(U743="","-",IF(X743&lt;0%,"DEGROWTH","GROWTH")))</f>
        <v>DEGROWTH</v>
      </c>
      <c r="Z743" s="75" t="n">
        <v>0</v>
      </c>
      <c r="AA743" s="70"/>
      <c r="AB743" s="70" t="s">
        <v>134</v>
      </c>
      <c r="AC743" s="3"/>
    </row>
    <row r="744" customFormat="false" ht="14.25" hidden="false" customHeight="true" outlineLevel="0" collapsed="false">
      <c r="A744" s="70" t="s">
        <v>134</v>
      </c>
      <c r="B744" s="72" t="s">
        <v>77</v>
      </c>
      <c r="C744" s="72" t="s">
        <v>1948</v>
      </c>
      <c r="D744" s="72" t="n">
        <v>1000000797</v>
      </c>
      <c r="E744" s="73" t="s">
        <v>1949</v>
      </c>
      <c r="F744" s="74" t="n">
        <v>41422</v>
      </c>
      <c r="G744" s="67" t="str">
        <f aca="false">IF(I744&gt;0,"Targeted Dealer","-")</f>
        <v>Targeted Dealer</v>
      </c>
      <c r="H744" s="67"/>
      <c r="I744" s="68" t="n">
        <v>235</v>
      </c>
      <c r="J744" s="68" t="n">
        <f aca="false">I744/$J$1*($J$1-$E$1)</f>
        <v>235</v>
      </c>
      <c r="K744" s="69" t="n">
        <v>247.5</v>
      </c>
      <c r="L744" s="69" t="n">
        <f aca="false">I744-K744</f>
        <v>-12.5</v>
      </c>
      <c r="M744" s="69" t="n">
        <f aca="false">IFERROR((K744/J744%),"-")</f>
        <v>105.31914893617</v>
      </c>
      <c r="N744" s="97" t="n">
        <v>261.5</v>
      </c>
      <c r="O744" s="98" t="str">
        <f aca="false">IF(F744&lt;=$P$2,"DEC","")</f>
        <v>DEC</v>
      </c>
      <c r="P744" s="97" t="n">
        <v>261.5</v>
      </c>
      <c r="Q744" s="99" t="n">
        <f aca="false">K744-P744</f>
        <v>-14</v>
      </c>
      <c r="R744" s="98" t="n">
        <f aca="false">IFERROR(IF(O744="Dec",(K744/P744-1))," ")</f>
        <v>-0.0535372848948374</v>
      </c>
      <c r="S744" s="100" t="str">
        <f aca="false">IF(N744&gt;0,IF(O744="","-",IF(R744&lt;0%,"DEGROWTH","GROWTH")))</f>
        <v>DEGROWTH</v>
      </c>
      <c r="T744" s="69" t="n">
        <v>204.5</v>
      </c>
      <c r="U744" s="101" t="str">
        <f aca="false">IF(F744&lt;=$V$2,"jAN","")</f>
        <v>jAN</v>
      </c>
      <c r="V744" s="97" t="n">
        <v>204.5</v>
      </c>
      <c r="W744" s="102" t="n">
        <f aca="false">K744-V744</f>
        <v>43</v>
      </c>
      <c r="X744" s="103" t="n">
        <f aca="false">IFERROR(IF(U744="Jan",(K744/V744-1)),0)</f>
        <v>0.210268948655257</v>
      </c>
      <c r="Y744" s="104" t="str">
        <f aca="false">IF(T744&gt;0,IF(U744="","-",IF(X744&lt;0%,"DEGROWTH","GROWTH")))</f>
        <v>GROWTH</v>
      </c>
      <c r="Z744" s="75" t="n">
        <v>0</v>
      </c>
      <c r="AA744" s="70"/>
      <c r="AB744" s="70" t="s">
        <v>134</v>
      </c>
      <c r="AC744" s="3"/>
    </row>
    <row r="745" customFormat="false" ht="14.25" hidden="false" customHeight="true" outlineLevel="0" collapsed="false">
      <c r="A745" s="70" t="s">
        <v>134</v>
      </c>
      <c r="B745" s="72" t="s">
        <v>77</v>
      </c>
      <c r="C745" s="72" t="s">
        <v>1950</v>
      </c>
      <c r="D745" s="72" t="n">
        <v>1000000803</v>
      </c>
      <c r="E745" s="73" t="s">
        <v>1951</v>
      </c>
      <c r="F745" s="74" t="n">
        <v>41523</v>
      </c>
      <c r="G745" s="67" t="str">
        <f aca="false">IF(I745&gt;0,"Targeted Dealer","-")</f>
        <v>Targeted Dealer</v>
      </c>
      <c r="H745" s="67"/>
      <c r="I745" s="68" t="n">
        <v>90</v>
      </c>
      <c r="J745" s="68" t="n">
        <f aca="false">I745/$J$1*($J$1-$E$1)</f>
        <v>90</v>
      </c>
      <c r="K745" s="69" t="n">
        <v>74</v>
      </c>
      <c r="L745" s="69" t="n">
        <f aca="false">I745-K745</f>
        <v>16</v>
      </c>
      <c r="M745" s="69" t="n">
        <f aca="false">IFERROR((K745/J745%),"-")</f>
        <v>82.2222222222222</v>
      </c>
      <c r="N745" s="97" t="n">
        <v>63.5</v>
      </c>
      <c r="O745" s="98" t="str">
        <f aca="false">IF(F745&lt;=$P$2,"DEC","")</f>
        <v>DEC</v>
      </c>
      <c r="P745" s="97" t="n">
        <v>63.5</v>
      </c>
      <c r="Q745" s="99" t="n">
        <f aca="false">K745-P745</f>
        <v>10.5</v>
      </c>
      <c r="R745" s="98" t="n">
        <f aca="false">IFERROR(IF(O745="Dec",(K745/P745-1))," ")</f>
        <v>0.165354330708661</v>
      </c>
      <c r="S745" s="100" t="str">
        <f aca="false">IF(N745&gt;0,IF(O745="","-",IF(R745&lt;0%,"DEGROWTH","GROWTH")))</f>
        <v>GROWTH</v>
      </c>
      <c r="T745" s="69" t="n">
        <v>92</v>
      </c>
      <c r="U745" s="101" t="str">
        <f aca="false">IF(F745&lt;=$V$2,"jAN","")</f>
        <v>jAN</v>
      </c>
      <c r="V745" s="97" t="n">
        <v>92</v>
      </c>
      <c r="W745" s="102" t="n">
        <f aca="false">K745-V745</f>
        <v>-18</v>
      </c>
      <c r="X745" s="103" t="n">
        <f aca="false">IFERROR(IF(U745="Jan",(K745/V745-1)),0)</f>
        <v>-0.195652173913043</v>
      </c>
      <c r="Y745" s="104" t="str">
        <f aca="false">IF(T745&gt;0,IF(U745="","-",IF(X745&lt;0%,"DEGROWTH","GROWTH")))</f>
        <v>DEGROWTH</v>
      </c>
      <c r="Z745" s="75" t="n">
        <v>0</v>
      </c>
      <c r="AA745" s="70"/>
      <c r="AB745" s="70" t="s">
        <v>134</v>
      </c>
      <c r="AC745" s="3"/>
    </row>
    <row r="746" customFormat="false" ht="14.25" hidden="false" customHeight="true" outlineLevel="0" collapsed="false">
      <c r="A746" s="70" t="s">
        <v>134</v>
      </c>
      <c r="B746" s="72" t="s">
        <v>77</v>
      </c>
      <c r="C746" s="72" t="s">
        <v>1952</v>
      </c>
      <c r="D746" s="72" t="n">
        <v>1000000802</v>
      </c>
      <c r="E746" s="73" t="s">
        <v>1953</v>
      </c>
      <c r="F746" s="74" t="n">
        <v>41823</v>
      </c>
      <c r="G746" s="67" t="str">
        <f aca="false">IF(I746&gt;0,"Targeted Dealer","-")</f>
        <v>Targeted Dealer</v>
      </c>
      <c r="H746" s="67"/>
      <c r="I746" s="68" t="n">
        <v>50</v>
      </c>
      <c r="J746" s="68" t="n">
        <f aca="false">I746/$J$1*($J$1-$E$1)</f>
        <v>50</v>
      </c>
      <c r="K746" s="69" t="n">
        <v>25</v>
      </c>
      <c r="L746" s="69" t="n">
        <f aca="false">I746-K746</f>
        <v>25</v>
      </c>
      <c r="M746" s="69" t="n">
        <f aca="false">IFERROR((K746/J746%),"-")</f>
        <v>50</v>
      </c>
      <c r="N746" s="97" t="n">
        <v>28</v>
      </c>
      <c r="O746" s="98" t="str">
        <f aca="false">IF(F746&lt;=$P$2,"DEC","")</f>
        <v>DEC</v>
      </c>
      <c r="P746" s="97" t="n">
        <v>28</v>
      </c>
      <c r="Q746" s="99" t="n">
        <f aca="false">K746-P746</f>
        <v>-3</v>
      </c>
      <c r="R746" s="98" t="n">
        <f aca="false">IFERROR(IF(O746="Dec",(K746/P746-1))," ")</f>
        <v>-0.107142857142857</v>
      </c>
      <c r="S746" s="100" t="str">
        <f aca="false">IF(N746&gt;0,IF(O746="","-",IF(R746&lt;0%,"DEGROWTH","GROWTH")))</f>
        <v>DEGROWTH</v>
      </c>
      <c r="T746" s="69" t="n">
        <v>55.5</v>
      </c>
      <c r="U746" s="101" t="str">
        <f aca="false">IF(F746&lt;=$V$2,"jAN","")</f>
        <v>jAN</v>
      </c>
      <c r="V746" s="97" t="n">
        <v>55.5</v>
      </c>
      <c r="W746" s="102" t="n">
        <f aca="false">K746-V746</f>
        <v>-30.5</v>
      </c>
      <c r="X746" s="103" t="n">
        <f aca="false">IFERROR(IF(U746="Jan",(K746/V746-1)),0)</f>
        <v>-0.54954954954955</v>
      </c>
      <c r="Y746" s="104" t="str">
        <f aca="false">IF(T746&gt;0,IF(U746="","-",IF(X746&lt;0%,"DEGROWTH","GROWTH")))</f>
        <v>DEGROWTH</v>
      </c>
      <c r="Z746" s="75" t="n">
        <v>1</v>
      </c>
      <c r="AA746" s="70"/>
      <c r="AB746" s="70" t="s">
        <v>134</v>
      </c>
      <c r="AC746" s="3"/>
    </row>
    <row r="747" customFormat="false" ht="14.25" hidden="false" customHeight="true" outlineLevel="0" collapsed="false">
      <c r="A747" s="70" t="s">
        <v>134</v>
      </c>
      <c r="B747" s="72" t="s">
        <v>77</v>
      </c>
      <c r="C747" s="72" t="s">
        <v>1954</v>
      </c>
      <c r="D747" s="72" t="n">
        <v>1000000801</v>
      </c>
      <c r="E747" s="73" t="s">
        <v>1955</v>
      </c>
      <c r="F747" s="74" t="n">
        <v>42563</v>
      </c>
      <c r="G747" s="67" t="str">
        <f aca="false">IF(I747&gt;0,"Targeted Dealer","-")</f>
        <v>Targeted Dealer</v>
      </c>
      <c r="H747" s="67"/>
      <c r="I747" s="68" t="n">
        <v>130</v>
      </c>
      <c r="J747" s="68" t="n">
        <f aca="false">I747/$J$1*($J$1-$E$1)</f>
        <v>130</v>
      </c>
      <c r="K747" s="69" t="n">
        <v>120.5</v>
      </c>
      <c r="L747" s="69" t="n">
        <f aca="false">I747-K747</f>
        <v>9.5</v>
      </c>
      <c r="M747" s="69" t="n">
        <f aca="false">IFERROR((K747/J747%),"-")</f>
        <v>92.6923076923077</v>
      </c>
      <c r="N747" s="97" t="n">
        <v>115.5</v>
      </c>
      <c r="O747" s="98" t="str">
        <f aca="false">IF(F747&lt;=$P$2,"DEC","")</f>
        <v>DEC</v>
      </c>
      <c r="P747" s="97" t="n">
        <v>115.5</v>
      </c>
      <c r="Q747" s="99" t="n">
        <f aca="false">K747-P747</f>
        <v>5</v>
      </c>
      <c r="R747" s="98" t="n">
        <f aca="false">IFERROR(IF(O747="Dec",(K747/P747-1))," ")</f>
        <v>0.0432900432900434</v>
      </c>
      <c r="S747" s="100" t="str">
        <f aca="false">IF(N747&gt;0,IF(O747="","-",IF(R747&lt;0%,"DEGROWTH","GROWTH")))</f>
        <v>GROWTH</v>
      </c>
      <c r="T747" s="69" t="n">
        <v>151</v>
      </c>
      <c r="U747" s="101" t="str">
        <f aca="false">IF(F747&lt;=$V$2,"jAN","")</f>
        <v>jAN</v>
      </c>
      <c r="V747" s="97" t="n">
        <v>151</v>
      </c>
      <c r="W747" s="102" t="n">
        <f aca="false">K747-V747</f>
        <v>-30.5</v>
      </c>
      <c r="X747" s="103" t="n">
        <f aca="false">IFERROR(IF(U747="Jan",(K747/V747-1)),0)</f>
        <v>-0.201986754966887</v>
      </c>
      <c r="Y747" s="104" t="str">
        <f aca="false">IF(T747&gt;0,IF(U747="","-",IF(X747&lt;0%,"DEGROWTH","GROWTH")))</f>
        <v>DEGROWTH</v>
      </c>
      <c r="Z747" s="75" t="n">
        <v>0</v>
      </c>
      <c r="AA747" s="70"/>
      <c r="AB747" s="70" t="s">
        <v>134</v>
      </c>
      <c r="AC747" s="3"/>
    </row>
    <row r="748" customFormat="false" ht="14.25" hidden="false" customHeight="true" outlineLevel="0" collapsed="false">
      <c r="A748" s="70" t="s">
        <v>134</v>
      </c>
      <c r="B748" s="72" t="s">
        <v>77</v>
      </c>
      <c r="C748" s="72" t="s">
        <v>1956</v>
      </c>
      <c r="D748" s="72" t="n">
        <v>1000000809</v>
      </c>
      <c r="E748" s="73" t="s">
        <v>1957</v>
      </c>
      <c r="F748" s="74" t="n">
        <v>42878</v>
      </c>
      <c r="G748" s="67" t="str">
        <f aca="false">IF(I748&gt;0,"Targeted Dealer","-")</f>
        <v>Targeted Dealer</v>
      </c>
      <c r="H748" s="67"/>
      <c r="I748" s="68" t="n">
        <v>250</v>
      </c>
      <c r="J748" s="68" t="n">
        <f aca="false">I748/$J$1*($J$1-$E$1)</f>
        <v>250</v>
      </c>
      <c r="K748" s="69" t="n">
        <v>287</v>
      </c>
      <c r="L748" s="69" t="n">
        <f aca="false">I748-K748</f>
        <v>-37</v>
      </c>
      <c r="M748" s="69" t="n">
        <f aca="false">IFERROR((K748/J748%),"-")</f>
        <v>114.8</v>
      </c>
      <c r="N748" s="97" t="n">
        <v>321.5</v>
      </c>
      <c r="O748" s="98" t="str">
        <f aca="false">IF(F748&lt;=$P$2,"DEC","")</f>
        <v>DEC</v>
      </c>
      <c r="P748" s="97" t="n">
        <v>321.5</v>
      </c>
      <c r="Q748" s="99" t="n">
        <f aca="false">K748-P748</f>
        <v>-34.5</v>
      </c>
      <c r="R748" s="98" t="n">
        <f aca="false">IFERROR(IF(O748="Dec",(K748/P748-1))," ")</f>
        <v>-0.107309486780715</v>
      </c>
      <c r="S748" s="100" t="str">
        <f aca="false">IF(N748&gt;0,IF(O748="","-",IF(R748&lt;0%,"DEGROWTH","GROWTH")))</f>
        <v>DEGROWTH</v>
      </c>
      <c r="T748" s="69" t="n">
        <v>223.5</v>
      </c>
      <c r="U748" s="101" t="str">
        <f aca="false">IF(F748&lt;=$V$2,"jAN","")</f>
        <v>jAN</v>
      </c>
      <c r="V748" s="97" t="n">
        <v>223.5</v>
      </c>
      <c r="W748" s="102" t="n">
        <f aca="false">K748-V748</f>
        <v>63.5</v>
      </c>
      <c r="X748" s="103" t="n">
        <f aca="false">IFERROR(IF(U748="Jan",(K748/V748-1)),0)</f>
        <v>0.284116331096197</v>
      </c>
      <c r="Y748" s="104" t="str">
        <f aca="false">IF(T748&gt;0,IF(U748="","-",IF(X748&lt;0%,"DEGROWTH","GROWTH")))</f>
        <v>GROWTH</v>
      </c>
      <c r="Z748" s="75" t="n">
        <v>0</v>
      </c>
      <c r="AA748" s="70"/>
      <c r="AB748" s="70" t="s">
        <v>134</v>
      </c>
      <c r="AC748" s="3"/>
    </row>
    <row r="749" customFormat="false" ht="14.25" hidden="false" customHeight="true" outlineLevel="0" collapsed="false">
      <c r="A749" s="70" t="s">
        <v>134</v>
      </c>
      <c r="B749" s="72" t="s">
        <v>77</v>
      </c>
      <c r="C749" s="72" t="s">
        <v>1958</v>
      </c>
      <c r="D749" s="72" t="n">
        <v>1000000807</v>
      </c>
      <c r="E749" s="73" t="s">
        <v>1959</v>
      </c>
      <c r="F749" s="74" t="n">
        <v>43414</v>
      </c>
      <c r="G749" s="67" t="str">
        <f aca="false">IF(I749&gt;0,"Targeted Dealer","-")</f>
        <v>Targeted Dealer</v>
      </c>
      <c r="H749" s="67"/>
      <c r="I749" s="68" t="n">
        <v>80</v>
      </c>
      <c r="J749" s="68" t="n">
        <f aca="false">I749/$J$1*($J$1-$E$1)</f>
        <v>80</v>
      </c>
      <c r="K749" s="69" t="n">
        <v>99.5</v>
      </c>
      <c r="L749" s="69" t="n">
        <f aca="false">I749-K749</f>
        <v>-19.5</v>
      </c>
      <c r="M749" s="69" t="n">
        <f aca="false">IFERROR((K749/J749%),"-")</f>
        <v>124.375</v>
      </c>
      <c r="N749" s="97" t="n">
        <v>165.5</v>
      </c>
      <c r="O749" s="98" t="str">
        <f aca="false">IF(F749&lt;=$P$2,"DEC","")</f>
        <v>DEC</v>
      </c>
      <c r="P749" s="97" t="n">
        <v>165.5</v>
      </c>
      <c r="Q749" s="99" t="n">
        <f aca="false">K749-P749</f>
        <v>-66</v>
      </c>
      <c r="R749" s="98" t="n">
        <f aca="false">IFERROR(IF(O749="Dec",(K749/P749-1))," ")</f>
        <v>-0.398791540785499</v>
      </c>
      <c r="S749" s="100" t="str">
        <f aca="false">IF(N749&gt;0,IF(O749="","-",IF(R749&lt;0%,"DEGROWTH","GROWTH")))</f>
        <v>DEGROWTH</v>
      </c>
      <c r="T749" s="69" t="n">
        <v>75.5</v>
      </c>
      <c r="U749" s="101" t="str">
        <f aca="false">IF(F749&lt;=$V$2,"jAN","")</f>
        <v>jAN</v>
      </c>
      <c r="V749" s="97" t="n">
        <v>75.5</v>
      </c>
      <c r="W749" s="102" t="n">
        <f aca="false">K749-V749</f>
        <v>24</v>
      </c>
      <c r="X749" s="103" t="n">
        <f aca="false">IFERROR(IF(U749="Jan",(K749/V749-1)),0)</f>
        <v>0.317880794701987</v>
      </c>
      <c r="Y749" s="104" t="str">
        <f aca="false">IF(T749&gt;0,IF(U749="","-",IF(X749&lt;0%,"DEGROWTH","GROWTH")))</f>
        <v>GROWTH</v>
      </c>
      <c r="Z749" s="75" t="n">
        <v>0</v>
      </c>
      <c r="AA749" s="70"/>
      <c r="AB749" s="70" t="s">
        <v>134</v>
      </c>
      <c r="AC749" s="3"/>
    </row>
    <row r="750" customFormat="false" ht="14.25" hidden="false" customHeight="true" outlineLevel="0" collapsed="false">
      <c r="A750" s="70" t="s">
        <v>134</v>
      </c>
      <c r="B750" s="72" t="s">
        <v>77</v>
      </c>
      <c r="C750" s="72" t="s">
        <v>1960</v>
      </c>
      <c r="D750" s="72" t="n">
        <v>1000000799</v>
      </c>
      <c r="E750" s="73" t="s">
        <v>1961</v>
      </c>
      <c r="F750" s="74" t="n">
        <v>43419</v>
      </c>
      <c r="G750" s="67" t="str">
        <f aca="false">IF(I750&gt;0,"Targeted Dealer","-")</f>
        <v>Targeted Dealer</v>
      </c>
      <c r="H750" s="67"/>
      <c r="I750" s="68" t="n">
        <v>30</v>
      </c>
      <c r="J750" s="68" t="n">
        <f aca="false">I750/$J$1*($J$1-$E$1)</f>
        <v>30</v>
      </c>
      <c r="K750" s="69" t="n">
        <v>25</v>
      </c>
      <c r="L750" s="69" t="n">
        <f aca="false">I750-K750</f>
        <v>5</v>
      </c>
      <c r="M750" s="69" t="n">
        <f aca="false">IFERROR((K750/J750%),"-")</f>
        <v>83.3333333333333</v>
      </c>
      <c r="N750" s="97" t="n">
        <v>30</v>
      </c>
      <c r="O750" s="98" t="str">
        <f aca="false">IF(F750&lt;=$P$2,"DEC","")</f>
        <v>DEC</v>
      </c>
      <c r="P750" s="97" t="n">
        <v>30</v>
      </c>
      <c r="Q750" s="99" t="n">
        <f aca="false">K750-P750</f>
        <v>-5</v>
      </c>
      <c r="R750" s="98" t="n">
        <f aca="false">IFERROR(IF(O750="Dec",(K750/P750-1))," ")</f>
        <v>-0.166666666666667</v>
      </c>
      <c r="S750" s="100" t="str">
        <f aca="false">IF(N750&gt;0,IF(O750="","-",IF(R750&lt;0%,"DEGROWTH","GROWTH")))</f>
        <v>DEGROWTH</v>
      </c>
      <c r="T750" s="69" t="n">
        <v>25.5</v>
      </c>
      <c r="U750" s="101" t="str">
        <f aca="false">IF(F750&lt;=$V$2,"jAN","")</f>
        <v>jAN</v>
      </c>
      <c r="V750" s="97" t="n">
        <v>25.5</v>
      </c>
      <c r="W750" s="102" t="n">
        <f aca="false">K750-V750</f>
        <v>-0.5</v>
      </c>
      <c r="X750" s="103" t="n">
        <f aca="false">IFERROR(IF(U750="Jan",(K750/V750-1)),0)</f>
        <v>-0.0196078431372549</v>
      </c>
      <c r="Y750" s="104" t="str">
        <f aca="false">IF(T750&gt;0,IF(U750="","-",IF(X750&lt;0%,"DEGROWTH","GROWTH")))</f>
        <v>DEGROWTH</v>
      </c>
      <c r="Z750" s="75" t="n">
        <v>0</v>
      </c>
      <c r="AA750" s="70"/>
      <c r="AB750" s="70" t="s">
        <v>134</v>
      </c>
      <c r="AC750" s="3"/>
    </row>
    <row r="751" customFormat="false" ht="14.25" hidden="false" customHeight="true" outlineLevel="0" collapsed="false">
      <c r="A751" s="70" t="s">
        <v>134</v>
      </c>
      <c r="B751" s="72" t="s">
        <v>77</v>
      </c>
      <c r="C751" s="72" t="s">
        <v>1962</v>
      </c>
      <c r="D751" s="72" t="n">
        <v>1000000792</v>
      </c>
      <c r="E751" s="73" t="s">
        <v>1963</v>
      </c>
      <c r="F751" s="74" t="n">
        <v>43430</v>
      </c>
      <c r="G751" s="67" t="str">
        <f aca="false">IF(I751&gt;0,"Targeted Dealer","-")</f>
        <v>Targeted Dealer</v>
      </c>
      <c r="H751" s="67"/>
      <c r="I751" s="68" t="n">
        <v>25</v>
      </c>
      <c r="J751" s="68" t="n">
        <f aca="false">I751/$J$1*($J$1-$E$1)</f>
        <v>25</v>
      </c>
      <c r="K751" s="69" t="n">
        <v>10</v>
      </c>
      <c r="L751" s="69" t="n">
        <f aca="false">I751-K751</f>
        <v>15</v>
      </c>
      <c r="M751" s="69" t="n">
        <f aca="false">IFERROR((K751/J751%),"-")</f>
        <v>40</v>
      </c>
      <c r="N751" s="97" t="n">
        <v>20</v>
      </c>
      <c r="O751" s="98" t="str">
        <f aca="false">IF(F751&lt;=$P$2,"DEC","")</f>
        <v>DEC</v>
      </c>
      <c r="P751" s="97" t="n">
        <v>20</v>
      </c>
      <c r="Q751" s="99" t="n">
        <f aca="false">K751-P751</f>
        <v>-10</v>
      </c>
      <c r="R751" s="98" t="n">
        <f aca="false">IFERROR(IF(O751="Dec",(K751/P751-1))," ")</f>
        <v>-0.5</v>
      </c>
      <c r="S751" s="100" t="str">
        <f aca="false">IF(N751&gt;0,IF(O751="","-",IF(R751&lt;0%,"DEGROWTH","GROWTH")))</f>
        <v>DEGROWTH</v>
      </c>
      <c r="T751" s="69" t="n">
        <v>20</v>
      </c>
      <c r="U751" s="101" t="str">
        <f aca="false">IF(F751&lt;=$V$2,"jAN","")</f>
        <v>jAN</v>
      </c>
      <c r="V751" s="97" t="n">
        <v>20</v>
      </c>
      <c r="W751" s="102" t="n">
        <f aca="false">K751-V751</f>
        <v>-10</v>
      </c>
      <c r="X751" s="103" t="n">
        <f aca="false">IFERROR(IF(U751="Jan",(K751/V751-1)),0)</f>
        <v>-0.5</v>
      </c>
      <c r="Y751" s="104" t="str">
        <f aca="false">IF(T751&gt;0,IF(U751="","-",IF(X751&lt;0%,"DEGROWTH","GROWTH")))</f>
        <v>DEGROWTH</v>
      </c>
      <c r="Z751" s="75" t="n">
        <v>1</v>
      </c>
      <c r="AA751" s="70"/>
      <c r="AB751" s="70" t="s">
        <v>134</v>
      </c>
      <c r="AC751" s="3"/>
    </row>
    <row r="752" customFormat="false" ht="14.25" hidden="false" customHeight="true" outlineLevel="0" collapsed="false">
      <c r="A752" s="70" t="s">
        <v>134</v>
      </c>
      <c r="B752" s="72" t="s">
        <v>77</v>
      </c>
      <c r="C752" s="72" t="s">
        <v>1964</v>
      </c>
      <c r="D752" s="72" t="n">
        <v>1000000800</v>
      </c>
      <c r="E752" s="73" t="s">
        <v>1965</v>
      </c>
      <c r="F752" s="74" t="n">
        <v>43470</v>
      </c>
      <c r="G752" s="67" t="str">
        <f aca="false">IF(I752&gt;0,"Targeted Dealer","-")</f>
        <v>Targeted Dealer</v>
      </c>
      <c r="H752" s="67"/>
      <c r="I752" s="68" t="n">
        <v>70</v>
      </c>
      <c r="J752" s="68" t="n">
        <f aca="false">I752/$J$1*($J$1-$E$1)</f>
        <v>70</v>
      </c>
      <c r="K752" s="69" t="n">
        <v>64.25</v>
      </c>
      <c r="L752" s="69" t="n">
        <f aca="false">I752-K752</f>
        <v>5.75</v>
      </c>
      <c r="M752" s="69" t="n">
        <f aca="false">IFERROR((K752/J752%),"-")</f>
        <v>91.7857142857143</v>
      </c>
      <c r="N752" s="97" t="n">
        <v>79.5</v>
      </c>
      <c r="O752" s="98" t="str">
        <f aca="false">IF(F752&lt;=$P$2,"DEC","")</f>
        <v>DEC</v>
      </c>
      <c r="P752" s="97" t="n">
        <v>79.5</v>
      </c>
      <c r="Q752" s="99" t="n">
        <f aca="false">K752-P752</f>
        <v>-15.25</v>
      </c>
      <c r="R752" s="98" t="n">
        <f aca="false">IFERROR(IF(O752="Dec",(K752/P752-1))," ")</f>
        <v>-0.191823899371069</v>
      </c>
      <c r="S752" s="100" t="str">
        <f aca="false">IF(N752&gt;0,IF(O752="","-",IF(R752&lt;0%,"DEGROWTH","GROWTH")))</f>
        <v>DEGROWTH</v>
      </c>
      <c r="T752" s="69" t="n">
        <v>70</v>
      </c>
      <c r="U752" s="101" t="str">
        <f aca="false">IF(F752&lt;=$V$2,"jAN","")</f>
        <v>jAN</v>
      </c>
      <c r="V752" s="97" t="n">
        <v>70</v>
      </c>
      <c r="W752" s="102" t="n">
        <f aca="false">K752-V752</f>
        <v>-5.75</v>
      </c>
      <c r="X752" s="103" t="n">
        <f aca="false">IFERROR(IF(U752="Jan",(K752/V752-1)),0)</f>
        <v>-0.0821428571428572</v>
      </c>
      <c r="Y752" s="104" t="str">
        <f aca="false">IF(T752&gt;0,IF(U752="","-",IF(X752&lt;0%,"DEGROWTH","GROWTH")))</f>
        <v>DEGROWTH</v>
      </c>
      <c r="Z752" s="75" t="n">
        <v>0</v>
      </c>
      <c r="AA752" s="70"/>
      <c r="AB752" s="70" t="s">
        <v>134</v>
      </c>
      <c r="AC752" s="3"/>
    </row>
    <row r="753" customFormat="false" ht="14.25" hidden="false" customHeight="true" outlineLevel="0" collapsed="false">
      <c r="A753" s="70" t="s">
        <v>134</v>
      </c>
      <c r="B753" s="72" t="s">
        <v>77</v>
      </c>
      <c r="C753" s="72" t="s">
        <v>1966</v>
      </c>
      <c r="D753" s="72" t="n">
        <v>1000001102</v>
      </c>
      <c r="E753" s="73" t="s">
        <v>1967</v>
      </c>
      <c r="F753" s="74" t="n">
        <v>43568</v>
      </c>
      <c r="G753" s="67" t="str">
        <f aca="false">IF(I753&gt;0,"Targeted Dealer","-")</f>
        <v>Targeted Dealer</v>
      </c>
      <c r="H753" s="67"/>
      <c r="I753" s="68" t="n">
        <v>200</v>
      </c>
      <c r="J753" s="68" t="n">
        <f aca="false">I753/$J$1*($J$1-$E$1)</f>
        <v>200</v>
      </c>
      <c r="K753" s="69" t="n">
        <v>164.5</v>
      </c>
      <c r="L753" s="69" t="n">
        <f aca="false">I753-K753</f>
        <v>35.5</v>
      </c>
      <c r="M753" s="69" t="n">
        <f aca="false">IFERROR((K753/J753%),"-")</f>
        <v>82.25</v>
      </c>
      <c r="N753" s="97" t="n">
        <v>209</v>
      </c>
      <c r="O753" s="98" t="str">
        <f aca="false">IF(F753&lt;=$P$2,"DEC","")</f>
        <v>DEC</v>
      </c>
      <c r="P753" s="97" t="n">
        <v>209</v>
      </c>
      <c r="Q753" s="99" t="n">
        <f aca="false">K753-P753</f>
        <v>-44.5</v>
      </c>
      <c r="R753" s="98" t="n">
        <f aca="false">IFERROR(IF(O753="Dec",(K753/P753-1))," ")</f>
        <v>-0.212918660287081</v>
      </c>
      <c r="S753" s="100" t="str">
        <f aca="false">IF(N753&gt;0,IF(O753="","-",IF(R753&lt;0%,"DEGROWTH","GROWTH")))</f>
        <v>DEGROWTH</v>
      </c>
      <c r="T753" s="69" t="n">
        <v>176.5</v>
      </c>
      <c r="U753" s="101" t="str">
        <f aca="false">IF(F753&lt;=$V$2,"jAN","")</f>
        <v>jAN</v>
      </c>
      <c r="V753" s="97" t="n">
        <v>176.5</v>
      </c>
      <c r="W753" s="102" t="n">
        <f aca="false">K753-V753</f>
        <v>-12</v>
      </c>
      <c r="X753" s="103" t="n">
        <f aca="false">IFERROR(IF(U753="Jan",(K753/V753-1)),0)</f>
        <v>-0.0679886685552408</v>
      </c>
      <c r="Y753" s="104" t="str">
        <f aca="false">IF(T753&gt;0,IF(U753="","-",IF(X753&lt;0%,"DEGROWTH","GROWTH")))</f>
        <v>DEGROWTH</v>
      </c>
      <c r="Z753" s="75" t="n">
        <v>0</v>
      </c>
      <c r="AA753" s="70"/>
      <c r="AB753" s="70" t="s">
        <v>134</v>
      </c>
      <c r="AC753" s="3"/>
    </row>
    <row r="754" customFormat="false" ht="14.25" hidden="false" customHeight="true" outlineLevel="0" collapsed="false">
      <c r="A754" s="70" t="s">
        <v>134</v>
      </c>
      <c r="B754" s="72" t="s">
        <v>77</v>
      </c>
      <c r="C754" s="72" t="s">
        <v>1968</v>
      </c>
      <c r="D754" s="72" t="n">
        <v>1000001099</v>
      </c>
      <c r="E754" s="73" t="s">
        <v>1969</v>
      </c>
      <c r="F754" s="74" t="n">
        <v>43790</v>
      </c>
      <c r="G754" s="67" t="str">
        <f aca="false">IF(I754&gt;0,"Targeted Dealer","-")</f>
        <v>Targeted Dealer</v>
      </c>
      <c r="H754" s="67"/>
      <c r="I754" s="68" t="n">
        <v>150</v>
      </c>
      <c r="J754" s="68" t="n">
        <f aca="false">I754/$J$1*($J$1-$E$1)</f>
        <v>150</v>
      </c>
      <c r="K754" s="69" t="n">
        <v>120</v>
      </c>
      <c r="L754" s="69" t="n">
        <f aca="false">I754-K754</f>
        <v>30</v>
      </c>
      <c r="M754" s="69" t="n">
        <f aca="false">IFERROR((K754/J754%),"-")</f>
        <v>80</v>
      </c>
      <c r="N754" s="97" t="n">
        <v>136.5</v>
      </c>
      <c r="O754" s="98" t="str">
        <f aca="false">IF(F754&lt;=$P$2,"DEC","")</f>
        <v>DEC</v>
      </c>
      <c r="P754" s="97" t="n">
        <v>136.5</v>
      </c>
      <c r="Q754" s="99" t="n">
        <f aca="false">K754-P754</f>
        <v>-16.5</v>
      </c>
      <c r="R754" s="98" t="n">
        <f aca="false">IFERROR(IF(O754="Dec",(K754/P754-1))," ")</f>
        <v>-0.120879120879121</v>
      </c>
      <c r="S754" s="100" t="str">
        <f aca="false">IF(N754&gt;0,IF(O754="","-",IF(R754&lt;0%,"DEGROWTH","GROWTH")))</f>
        <v>DEGROWTH</v>
      </c>
      <c r="T754" s="69" t="n">
        <v>153.5</v>
      </c>
      <c r="U754" s="101" t="str">
        <f aca="false">IF(F754&lt;=$V$2,"jAN","")</f>
        <v>jAN</v>
      </c>
      <c r="V754" s="97" t="n">
        <v>153.5</v>
      </c>
      <c r="W754" s="102" t="n">
        <f aca="false">K754-V754</f>
        <v>-33.5</v>
      </c>
      <c r="X754" s="103" t="n">
        <f aca="false">IFERROR(IF(U754="Jan",(K754/V754-1)),0)</f>
        <v>-0.218241042345277</v>
      </c>
      <c r="Y754" s="104" t="str">
        <f aca="false">IF(T754&gt;0,IF(U754="","-",IF(X754&lt;0%,"DEGROWTH","GROWTH")))</f>
        <v>DEGROWTH</v>
      </c>
      <c r="Z754" s="75" t="n">
        <v>0</v>
      </c>
      <c r="AA754" s="70"/>
      <c r="AB754" s="70" t="s">
        <v>134</v>
      </c>
      <c r="AC754" s="3"/>
    </row>
    <row r="755" customFormat="false" ht="14.25" hidden="false" customHeight="true" outlineLevel="0" collapsed="false">
      <c r="A755" s="70" t="s">
        <v>134</v>
      </c>
      <c r="B755" s="72" t="s">
        <v>77</v>
      </c>
      <c r="C755" s="72" t="s">
        <v>1970</v>
      </c>
      <c r="D755" s="72" t="n">
        <v>1000001103</v>
      </c>
      <c r="E755" s="73" t="s">
        <v>1971</v>
      </c>
      <c r="F755" s="74" t="n">
        <v>43883</v>
      </c>
      <c r="G755" s="67" t="str">
        <f aca="false">IF(I755&gt;0,"Targeted Dealer","-")</f>
        <v>Targeted Dealer</v>
      </c>
      <c r="H755" s="67"/>
      <c r="I755" s="68" t="n">
        <v>125</v>
      </c>
      <c r="J755" s="68" t="n">
        <f aca="false">I755/$J$1*($J$1-$E$1)</f>
        <v>125</v>
      </c>
      <c r="K755" s="69" t="n">
        <v>94</v>
      </c>
      <c r="L755" s="69" t="n">
        <f aca="false">I755-K755</f>
        <v>31</v>
      </c>
      <c r="M755" s="69" t="n">
        <f aca="false">IFERROR((K755/J755%),"-")</f>
        <v>75.2</v>
      </c>
      <c r="N755" s="97" t="n">
        <v>105</v>
      </c>
      <c r="O755" s="98" t="str">
        <f aca="false">IF(F755&lt;=$P$2,"DEC","")</f>
        <v>DEC</v>
      </c>
      <c r="P755" s="97" t="n">
        <v>105</v>
      </c>
      <c r="Q755" s="99" t="n">
        <f aca="false">K755-P755</f>
        <v>-11</v>
      </c>
      <c r="R755" s="98" t="n">
        <f aca="false">IFERROR(IF(O755="Dec",(K755/P755-1))," ")</f>
        <v>-0.104761904761905</v>
      </c>
      <c r="S755" s="100" t="str">
        <f aca="false">IF(N755&gt;0,IF(O755="","-",IF(R755&lt;0%,"DEGROWTH","GROWTH")))</f>
        <v>DEGROWTH</v>
      </c>
      <c r="T755" s="69" t="n">
        <v>111.4</v>
      </c>
      <c r="U755" s="101" t="str">
        <f aca="false">IF(F755&lt;=$V$2,"jAN","")</f>
        <v>jAN</v>
      </c>
      <c r="V755" s="97" t="n">
        <v>111.4</v>
      </c>
      <c r="W755" s="102" t="n">
        <f aca="false">K755-V755</f>
        <v>-17.4</v>
      </c>
      <c r="X755" s="103" t="n">
        <f aca="false">IFERROR(IF(U755="Jan",(K755/V755-1)),0)</f>
        <v>-0.156193895870736</v>
      </c>
      <c r="Y755" s="104" t="str">
        <f aca="false">IF(T755&gt;0,IF(U755="","-",IF(X755&lt;0%,"DEGROWTH","GROWTH")))</f>
        <v>DEGROWTH</v>
      </c>
      <c r="Z755" s="75" t="n">
        <v>0</v>
      </c>
      <c r="AA755" s="70"/>
      <c r="AB755" s="70" t="s">
        <v>134</v>
      </c>
      <c r="AC755" s="3"/>
    </row>
    <row r="756" customFormat="false" ht="14.25" hidden="false" customHeight="true" outlineLevel="0" collapsed="false">
      <c r="A756" s="70" t="s">
        <v>134</v>
      </c>
      <c r="B756" s="72" t="s">
        <v>77</v>
      </c>
      <c r="C756" s="72" t="s">
        <v>1972</v>
      </c>
      <c r="D756" s="72" t="n">
        <v>1000001109</v>
      </c>
      <c r="E756" s="73" t="s">
        <v>1973</v>
      </c>
      <c r="F756" s="74" t="n">
        <v>43982</v>
      </c>
      <c r="G756" s="67" t="str">
        <f aca="false">IF(I756&gt;0,"Targeted Dealer","-")</f>
        <v>Targeted Dealer</v>
      </c>
      <c r="H756" s="67"/>
      <c r="I756" s="68" t="n">
        <v>95</v>
      </c>
      <c r="J756" s="68" t="n">
        <f aca="false">I756/$J$1*($J$1-$E$1)</f>
        <v>95</v>
      </c>
      <c r="K756" s="69" t="n">
        <v>100.5</v>
      </c>
      <c r="L756" s="69" t="n">
        <f aca="false">I756-K756</f>
        <v>-5.5</v>
      </c>
      <c r="M756" s="69" t="n">
        <f aca="false">IFERROR((K756/J756%),"-")</f>
        <v>105.789473684211</v>
      </c>
      <c r="N756" s="97" t="n">
        <v>81</v>
      </c>
      <c r="O756" s="98" t="str">
        <f aca="false">IF(F756&lt;=$P$2,"DEC","")</f>
        <v>DEC</v>
      </c>
      <c r="P756" s="97" t="n">
        <v>81</v>
      </c>
      <c r="Q756" s="99" t="n">
        <f aca="false">K756-P756</f>
        <v>19.5</v>
      </c>
      <c r="R756" s="98" t="n">
        <f aca="false">IFERROR(IF(O756="Dec",(K756/P756-1))," ")</f>
        <v>0.240740740740741</v>
      </c>
      <c r="S756" s="100" t="str">
        <f aca="false">IF(N756&gt;0,IF(O756="","-",IF(R756&lt;0%,"DEGROWTH","GROWTH")))</f>
        <v>GROWTH</v>
      </c>
      <c r="T756" s="69" t="n">
        <v>100.5</v>
      </c>
      <c r="U756" s="101" t="str">
        <f aca="false">IF(F756&lt;=$V$2,"jAN","")</f>
        <v>jAN</v>
      </c>
      <c r="V756" s="97" t="n">
        <v>100.5</v>
      </c>
      <c r="W756" s="102" t="n">
        <f aca="false">K756-V756</f>
        <v>0</v>
      </c>
      <c r="X756" s="103" t="n">
        <f aca="false">IFERROR(IF(U756="Jan",(K756/V756-1)),0)</f>
        <v>0</v>
      </c>
      <c r="Y756" s="104" t="str">
        <f aca="false">IF(T756&gt;0,IF(U756="","-",IF(X756&lt;0%,"DEGROWTH","GROWTH")))</f>
        <v>GROWTH</v>
      </c>
      <c r="Z756" s="75" t="n">
        <v>0</v>
      </c>
      <c r="AA756" s="70"/>
      <c r="AB756" s="70" t="s">
        <v>134</v>
      </c>
      <c r="AC756" s="3"/>
    </row>
    <row r="757" customFormat="false" ht="14.25" hidden="false" customHeight="true" outlineLevel="0" collapsed="false">
      <c r="A757" s="70" t="s">
        <v>134</v>
      </c>
      <c r="B757" s="72" t="s">
        <v>77</v>
      </c>
      <c r="C757" s="72" t="s">
        <v>1974</v>
      </c>
      <c r="D757" s="72" t="n">
        <v>1000001105</v>
      </c>
      <c r="E757" s="73" t="s">
        <v>1975</v>
      </c>
      <c r="F757" s="74" t="n">
        <v>43984</v>
      </c>
      <c r="G757" s="67" t="str">
        <f aca="false">IF(I757&gt;0,"Targeted Dealer","-")</f>
        <v>Targeted Dealer</v>
      </c>
      <c r="H757" s="67"/>
      <c r="I757" s="68" t="n">
        <v>70</v>
      </c>
      <c r="J757" s="68" t="n">
        <f aca="false">I757/$J$1*($J$1-$E$1)</f>
        <v>70</v>
      </c>
      <c r="K757" s="69" t="n">
        <v>70</v>
      </c>
      <c r="L757" s="69" t="n">
        <f aca="false">I757-K757</f>
        <v>0</v>
      </c>
      <c r="M757" s="69" t="n">
        <f aca="false">IFERROR((K757/J757%),"-")</f>
        <v>100</v>
      </c>
      <c r="N757" s="97" t="n">
        <v>85</v>
      </c>
      <c r="O757" s="98" t="str">
        <f aca="false">IF(F757&lt;=$P$2,"DEC","")</f>
        <v>DEC</v>
      </c>
      <c r="P757" s="97" t="n">
        <v>85</v>
      </c>
      <c r="Q757" s="99" t="n">
        <f aca="false">K757-P757</f>
        <v>-15</v>
      </c>
      <c r="R757" s="98" t="n">
        <f aca="false">IFERROR(IF(O757="Dec",(K757/P757-1))," ")</f>
        <v>-0.176470588235294</v>
      </c>
      <c r="S757" s="100" t="str">
        <f aca="false">IF(N757&gt;0,IF(O757="","-",IF(R757&lt;0%,"DEGROWTH","GROWTH")))</f>
        <v>DEGROWTH</v>
      </c>
      <c r="T757" s="69" t="n">
        <v>49.75</v>
      </c>
      <c r="U757" s="101" t="str">
        <f aca="false">IF(F757&lt;=$V$2,"jAN","")</f>
        <v>jAN</v>
      </c>
      <c r="V757" s="97" t="n">
        <v>49.75</v>
      </c>
      <c r="W757" s="102" t="n">
        <f aca="false">K757-V757</f>
        <v>20.25</v>
      </c>
      <c r="X757" s="103" t="n">
        <f aca="false">IFERROR(IF(U757="Jan",(K757/V757-1)),0)</f>
        <v>0.407035175879397</v>
      </c>
      <c r="Y757" s="104" t="str">
        <f aca="false">IF(T757&gt;0,IF(U757="","-",IF(X757&lt;0%,"DEGROWTH","GROWTH")))</f>
        <v>GROWTH</v>
      </c>
      <c r="Z757" s="75" t="n">
        <v>1</v>
      </c>
      <c r="AA757" s="70"/>
      <c r="AB757" s="70" t="s">
        <v>134</v>
      </c>
      <c r="AC757" s="3"/>
    </row>
    <row r="758" customFormat="false" ht="14.25" hidden="false" customHeight="true" outlineLevel="0" collapsed="false">
      <c r="A758" s="70" t="s">
        <v>134</v>
      </c>
      <c r="B758" s="72" t="s">
        <v>77</v>
      </c>
      <c r="C758" s="72" t="s">
        <v>1976</v>
      </c>
      <c r="D758" s="72" t="n">
        <v>1000001107</v>
      </c>
      <c r="E758" s="73" t="s">
        <v>1977</v>
      </c>
      <c r="F758" s="74" t="n">
        <v>44002</v>
      </c>
      <c r="G758" s="67" t="str">
        <f aca="false">IF(I758&gt;0,"Targeted Dealer","-")</f>
        <v>Targeted Dealer</v>
      </c>
      <c r="H758" s="67"/>
      <c r="I758" s="68" t="n">
        <v>1450</v>
      </c>
      <c r="J758" s="68" t="n">
        <f aca="false">I758/$J$1*($J$1-$E$1)</f>
        <v>1450</v>
      </c>
      <c r="K758" s="69" t="n">
        <v>1295.6</v>
      </c>
      <c r="L758" s="69" t="n">
        <f aca="false">I758-K758</f>
        <v>154.4</v>
      </c>
      <c r="M758" s="69" t="n">
        <f aca="false">IFERROR((K758/J758%),"-")</f>
        <v>89.351724137931</v>
      </c>
      <c r="N758" s="97" t="n">
        <v>1373.55</v>
      </c>
      <c r="O758" s="98" t="str">
        <f aca="false">IF(F758&lt;=$P$2,"DEC","")</f>
        <v>DEC</v>
      </c>
      <c r="P758" s="97" t="n">
        <v>1373.55</v>
      </c>
      <c r="Q758" s="99" t="n">
        <f aca="false">K758-P758</f>
        <v>-77.9500000000001</v>
      </c>
      <c r="R758" s="98" t="n">
        <f aca="false">IFERROR(IF(O758="Dec",(K758/P758-1))," ")</f>
        <v>-0.056750755341997</v>
      </c>
      <c r="S758" s="100" t="str">
        <f aca="false">IF(N758&gt;0,IF(O758="","-",IF(R758&lt;0%,"DEGROWTH","GROWTH")))</f>
        <v>DEGROWTH</v>
      </c>
      <c r="T758" s="69" t="n">
        <v>1293</v>
      </c>
      <c r="U758" s="101" t="str">
        <f aca="false">IF(F758&lt;=$V$2,"jAN","")</f>
        <v>jAN</v>
      </c>
      <c r="V758" s="97" t="n">
        <v>1293</v>
      </c>
      <c r="W758" s="102" t="n">
        <f aca="false">K758-V758</f>
        <v>2.59999999999991</v>
      </c>
      <c r="X758" s="103" t="n">
        <f aca="false">IFERROR(IF(U758="Jan",(K758/V758-1)),0)</f>
        <v>0.00201082753286919</v>
      </c>
      <c r="Y758" s="104" t="str">
        <f aca="false">IF(T758&gt;0,IF(U758="","-",IF(X758&lt;0%,"DEGROWTH","GROWTH")))</f>
        <v>GROWTH</v>
      </c>
      <c r="Z758" s="75" t="n">
        <v>0</v>
      </c>
      <c r="AA758" s="70"/>
      <c r="AB758" s="70" t="s">
        <v>134</v>
      </c>
      <c r="AC758" s="3"/>
    </row>
    <row r="759" customFormat="false" ht="14.25" hidden="false" customHeight="true" outlineLevel="0" collapsed="false">
      <c r="A759" s="70" t="s">
        <v>134</v>
      </c>
      <c r="B759" s="72" t="s">
        <v>77</v>
      </c>
      <c r="C759" s="72" t="s">
        <v>1978</v>
      </c>
      <c r="D759" s="72" t="n">
        <v>1000001108</v>
      </c>
      <c r="E759" s="73" t="s">
        <v>1979</v>
      </c>
      <c r="F759" s="74" t="n">
        <v>44147</v>
      </c>
      <c r="G759" s="67" t="str">
        <f aca="false">IF(I759&gt;0,"Targeted Dealer","-")</f>
        <v>Targeted Dealer</v>
      </c>
      <c r="H759" s="67"/>
      <c r="I759" s="68" t="n">
        <v>40</v>
      </c>
      <c r="J759" s="68" t="n">
        <f aca="false">I759/$J$1*($J$1-$E$1)</f>
        <v>40</v>
      </c>
      <c r="K759" s="69" t="n">
        <v>35</v>
      </c>
      <c r="L759" s="69" t="n">
        <f aca="false">I759-K759</f>
        <v>5</v>
      </c>
      <c r="M759" s="69" t="n">
        <f aca="false">IFERROR((K759/J759%),"-")</f>
        <v>87.5</v>
      </c>
      <c r="N759" s="97" t="n">
        <v>30</v>
      </c>
      <c r="O759" s="98" t="str">
        <f aca="false">IF(F759&lt;=$P$2,"DEC","")</f>
        <v>DEC</v>
      </c>
      <c r="P759" s="97" t="n">
        <v>30</v>
      </c>
      <c r="Q759" s="99" t="n">
        <f aca="false">K759-P759</f>
        <v>5</v>
      </c>
      <c r="R759" s="98" t="n">
        <f aca="false">IFERROR(IF(O759="Dec",(K759/P759-1))," ")</f>
        <v>0.166666666666667</v>
      </c>
      <c r="S759" s="100" t="str">
        <f aca="false">IF(N759&gt;0,IF(O759="","-",IF(R759&lt;0%,"DEGROWTH","GROWTH")))</f>
        <v>GROWTH</v>
      </c>
      <c r="T759" s="69" t="n">
        <v>45</v>
      </c>
      <c r="U759" s="101" t="str">
        <f aca="false">IF(F759&lt;=$V$2,"jAN","")</f>
        <v>jAN</v>
      </c>
      <c r="V759" s="97" t="n">
        <v>45</v>
      </c>
      <c r="W759" s="102" t="n">
        <f aca="false">K759-V759</f>
        <v>-10</v>
      </c>
      <c r="X759" s="103" t="n">
        <f aca="false">IFERROR(IF(U759="Jan",(K759/V759-1)),0)</f>
        <v>-0.222222222222222</v>
      </c>
      <c r="Y759" s="104" t="str">
        <f aca="false">IF(T759&gt;0,IF(U759="","-",IF(X759&lt;0%,"DEGROWTH","GROWTH")))</f>
        <v>DEGROWTH</v>
      </c>
      <c r="Z759" s="75" t="n">
        <v>0</v>
      </c>
      <c r="AA759" s="70"/>
      <c r="AB759" s="70" t="s">
        <v>134</v>
      </c>
      <c r="AC759" s="3"/>
    </row>
    <row r="760" customFormat="false" ht="14.25" hidden="false" customHeight="true" outlineLevel="0" collapsed="false">
      <c r="A760" s="70" t="s">
        <v>134</v>
      </c>
      <c r="B760" s="72" t="s">
        <v>77</v>
      </c>
      <c r="C760" s="72" t="s">
        <v>1980</v>
      </c>
      <c r="D760" s="72" t="n">
        <v>1000001098</v>
      </c>
      <c r="E760" s="73" t="s">
        <v>1981</v>
      </c>
      <c r="F760" s="74" t="n">
        <v>44366</v>
      </c>
      <c r="G760" s="67" t="str">
        <f aca="false">IF(I760&gt;0,"Targeted Dealer","-")</f>
        <v>Targeted Dealer</v>
      </c>
      <c r="H760" s="67"/>
      <c r="I760" s="68" t="n">
        <v>80</v>
      </c>
      <c r="J760" s="68" t="n">
        <f aca="false">I760/$J$1*($J$1-$E$1)</f>
        <v>80</v>
      </c>
      <c r="K760" s="69" t="n">
        <v>100</v>
      </c>
      <c r="L760" s="69" t="n">
        <f aca="false">I760-K760</f>
        <v>-20</v>
      </c>
      <c r="M760" s="69" t="n">
        <f aca="false">IFERROR((K760/J760%),"-")</f>
        <v>125</v>
      </c>
      <c r="N760" s="97" t="n">
        <v>65</v>
      </c>
      <c r="O760" s="98" t="str">
        <f aca="false">IF(F760&lt;=$P$2,"DEC","")</f>
        <v>DEC</v>
      </c>
      <c r="P760" s="97" t="n">
        <v>65</v>
      </c>
      <c r="Q760" s="99" t="n">
        <f aca="false">K760-P760</f>
        <v>35</v>
      </c>
      <c r="R760" s="98" t="n">
        <f aca="false">IFERROR(IF(O760="Dec",(K760/P760-1))," ")</f>
        <v>0.538461538461539</v>
      </c>
      <c r="S760" s="100" t="str">
        <f aca="false">IF(N760&gt;0,IF(O760="","-",IF(R760&lt;0%,"DEGROWTH","GROWTH")))</f>
        <v>GROWTH</v>
      </c>
      <c r="T760" s="69" t="n">
        <v>100.5</v>
      </c>
      <c r="U760" s="101" t="str">
        <f aca="false">IF(F760&lt;=$V$2,"jAN","")</f>
        <v>jAN</v>
      </c>
      <c r="V760" s="97" t="n">
        <v>100.5</v>
      </c>
      <c r="W760" s="102" t="n">
        <f aca="false">K760-V760</f>
        <v>-0.5</v>
      </c>
      <c r="X760" s="103" t="n">
        <f aca="false">IFERROR(IF(U760="Jan",(K760/V760-1)),0)</f>
        <v>-0.00497512437810943</v>
      </c>
      <c r="Y760" s="104" t="str">
        <f aca="false">IF(T760&gt;0,IF(U760="","-",IF(X760&lt;0%,"DEGROWTH","GROWTH")))</f>
        <v>DEGROWTH</v>
      </c>
      <c r="Z760" s="75" t="n">
        <v>0</v>
      </c>
      <c r="AA760" s="70"/>
      <c r="AB760" s="70" t="s">
        <v>134</v>
      </c>
      <c r="AC760" s="3"/>
    </row>
    <row r="761" customFormat="false" ht="14.25" hidden="false" customHeight="true" outlineLevel="0" collapsed="false">
      <c r="A761" s="70" t="s">
        <v>134</v>
      </c>
      <c r="B761" s="72" t="s">
        <v>77</v>
      </c>
      <c r="C761" s="72" t="s">
        <v>1982</v>
      </c>
      <c r="D761" s="72" t="n">
        <v>1000002595</v>
      </c>
      <c r="E761" s="73" t="s">
        <v>1983</v>
      </c>
      <c r="F761" s="74" t="n">
        <v>44597</v>
      </c>
      <c r="G761" s="67" t="str">
        <f aca="false">IF(I761&gt;0,"Targeted Dealer","-")</f>
        <v>Targeted Dealer</v>
      </c>
      <c r="H761" s="67"/>
      <c r="I761" s="68" t="n">
        <v>60</v>
      </c>
      <c r="J761" s="68" t="n">
        <f aca="false">I761/$J$1*($J$1-$E$1)</f>
        <v>60</v>
      </c>
      <c r="K761" s="69" t="n">
        <v>30</v>
      </c>
      <c r="L761" s="69" t="n">
        <f aca="false">I761-K761</f>
        <v>30</v>
      </c>
      <c r="M761" s="69" t="n">
        <f aca="false">IFERROR((K761/J761%),"-")</f>
        <v>50</v>
      </c>
      <c r="N761" s="97" t="n">
        <v>43.5</v>
      </c>
      <c r="O761" s="98" t="str">
        <f aca="false">IF(F761&lt;=$P$2,"DEC","")</f>
        <v>DEC</v>
      </c>
      <c r="P761" s="97" t="n">
        <v>43.5</v>
      </c>
      <c r="Q761" s="99" t="n">
        <f aca="false">K761-P761</f>
        <v>-13.5</v>
      </c>
      <c r="R761" s="98" t="n">
        <f aca="false">IFERROR(IF(O761="Dec",(K761/P761-1))," ")</f>
        <v>-0.310344827586207</v>
      </c>
      <c r="S761" s="100" t="str">
        <f aca="false">IF(N761&gt;0,IF(O761="","-",IF(R761&lt;0%,"DEGROWTH","GROWTH")))</f>
        <v>DEGROWTH</v>
      </c>
      <c r="T761" s="69" t="n">
        <v>30</v>
      </c>
      <c r="U761" s="101" t="str">
        <f aca="false">IF(F761&lt;=$V$2,"jAN","")</f>
        <v>jAN</v>
      </c>
      <c r="V761" s="97" t="n">
        <v>30</v>
      </c>
      <c r="W761" s="102" t="n">
        <f aca="false">K761-V761</f>
        <v>0</v>
      </c>
      <c r="X761" s="103" t="n">
        <f aca="false">IFERROR(IF(U761="Jan",(K761/V761-1)),0)</f>
        <v>0</v>
      </c>
      <c r="Y761" s="104" t="str">
        <f aca="false">IF(T761&gt;0,IF(U761="","-",IF(X761&lt;0%,"DEGROWTH","GROWTH")))</f>
        <v>GROWTH</v>
      </c>
      <c r="Z761" s="75" t="n">
        <v>0</v>
      </c>
      <c r="AA761" s="70"/>
      <c r="AB761" s="70" t="s">
        <v>134</v>
      </c>
      <c r="AC761" s="3"/>
    </row>
    <row r="762" customFormat="false" ht="14.25" hidden="false" customHeight="true" outlineLevel="0" collapsed="false">
      <c r="A762" s="70" t="s">
        <v>134</v>
      </c>
      <c r="B762" s="72" t="s">
        <v>77</v>
      </c>
      <c r="C762" s="72" t="s">
        <v>1984</v>
      </c>
      <c r="D762" s="72" t="n">
        <v>1000003490</v>
      </c>
      <c r="E762" s="73" t="s">
        <v>1985</v>
      </c>
      <c r="F762" s="74" t="n">
        <v>45042</v>
      </c>
      <c r="G762" s="67" t="str">
        <f aca="false">IF(I762&gt;0,"Targeted Dealer","-")</f>
        <v>Targeted Dealer</v>
      </c>
      <c r="H762" s="67"/>
      <c r="I762" s="68" t="n">
        <v>35</v>
      </c>
      <c r="J762" s="68" t="n">
        <f aca="false">I762/$J$1*($J$1-$E$1)</f>
        <v>35</v>
      </c>
      <c r="K762" s="69" t="n">
        <v>10</v>
      </c>
      <c r="L762" s="69" t="n">
        <f aca="false">I762-K762</f>
        <v>25</v>
      </c>
      <c r="M762" s="69" t="n">
        <f aca="false">IFERROR((K762/J762%),"-")</f>
        <v>28.5714285714286</v>
      </c>
      <c r="N762" s="97" t="n">
        <v>0</v>
      </c>
      <c r="O762" s="98" t="str">
        <f aca="false">IF(F762&lt;=$P$2,"DEC","")</f>
        <v>DEC</v>
      </c>
      <c r="P762" s="97" t="n">
        <v>0</v>
      </c>
      <c r="Q762" s="99" t="n">
        <f aca="false">K762-P762</f>
        <v>10</v>
      </c>
      <c r="R762" s="98" t="str">
        <f aca="false">IFERROR(IF(O762="Dec",(K762/P762-1))," ")</f>
        <v> </v>
      </c>
      <c r="S762" s="105" t="b">
        <f aca="false">IF(N762&gt;0,IF(O762="","-",IF(R762&lt;0%,"DEGROWTH","GROWTH")))</f>
        <v>0</v>
      </c>
      <c r="T762" s="69" t="n">
        <v>0</v>
      </c>
      <c r="U762" s="101" t="str">
        <f aca="false">IF(F762&lt;=$V$2,"jAN","")</f>
        <v>jAN</v>
      </c>
      <c r="V762" s="97" t="n">
        <v>0</v>
      </c>
      <c r="W762" s="102" t="n">
        <f aca="false">K762-V762</f>
        <v>10</v>
      </c>
      <c r="X762" s="103" t="n">
        <f aca="false">IFERROR(IF(U762="Jan",(K762/V762-1)),0)</f>
        <v>0</v>
      </c>
      <c r="Y762" s="106" t="b">
        <f aca="false">IF(T762&gt;0,IF(U762="","-",IF(X762&lt;0%,"DEGROWTH","GROWTH")))</f>
        <v>0</v>
      </c>
      <c r="Z762" s="75" t="n">
        <v>1</v>
      </c>
      <c r="AA762" s="70"/>
      <c r="AB762" s="70" t="s">
        <v>134</v>
      </c>
      <c r="AC762" s="3"/>
    </row>
    <row r="763" customFormat="false" ht="14.25" hidden="false" customHeight="true" outlineLevel="0" collapsed="false">
      <c r="A763" s="70" t="s">
        <v>134</v>
      </c>
      <c r="B763" s="72" t="s">
        <v>77</v>
      </c>
      <c r="C763" s="72" t="s">
        <v>1986</v>
      </c>
      <c r="D763" s="72" t="n">
        <v>1000003496</v>
      </c>
      <c r="E763" s="73" t="s">
        <v>1987</v>
      </c>
      <c r="F763" s="74" t="n">
        <v>45044</v>
      </c>
      <c r="G763" s="67" t="str">
        <f aca="false">IF(I763&gt;0,"Targeted Dealer","-")</f>
        <v>Targeted Dealer</v>
      </c>
      <c r="H763" s="67"/>
      <c r="I763" s="68" t="n">
        <v>80</v>
      </c>
      <c r="J763" s="68" t="n">
        <f aca="false">I763/$J$1*($J$1-$E$1)</f>
        <v>80</v>
      </c>
      <c r="K763" s="69" t="n">
        <v>64.5</v>
      </c>
      <c r="L763" s="69" t="n">
        <f aca="false">I763-K763</f>
        <v>15.5</v>
      </c>
      <c r="M763" s="69" t="n">
        <f aca="false">IFERROR((K763/J763%),"-")</f>
        <v>80.625</v>
      </c>
      <c r="N763" s="97" t="n">
        <v>97.5</v>
      </c>
      <c r="O763" s="98" t="str">
        <f aca="false">IF(F763&lt;=$P$2,"DEC","")</f>
        <v>DEC</v>
      </c>
      <c r="P763" s="97" t="n">
        <v>97.5</v>
      </c>
      <c r="Q763" s="99" t="n">
        <f aca="false">K763-P763</f>
        <v>-33</v>
      </c>
      <c r="R763" s="98" t="n">
        <f aca="false">IFERROR(IF(O763="Dec",(K763/P763-1))," ")</f>
        <v>-0.338461538461539</v>
      </c>
      <c r="S763" s="100" t="str">
        <f aca="false">IF(N763&gt;0,IF(O763="","-",IF(R763&lt;0%,"DEGROWTH","GROWTH")))</f>
        <v>DEGROWTH</v>
      </c>
      <c r="T763" s="69" t="n">
        <v>50</v>
      </c>
      <c r="U763" s="101" t="str">
        <f aca="false">IF(F763&lt;=$V$2,"jAN","")</f>
        <v>jAN</v>
      </c>
      <c r="V763" s="97" t="n">
        <v>50</v>
      </c>
      <c r="W763" s="102" t="n">
        <f aca="false">K763-V763</f>
        <v>14.5</v>
      </c>
      <c r="X763" s="103" t="n">
        <f aca="false">IFERROR(IF(U763="Jan",(K763/V763-1)),0)</f>
        <v>0.29</v>
      </c>
      <c r="Y763" s="104" t="str">
        <f aca="false">IF(T763&gt;0,IF(U763="","-",IF(X763&lt;0%,"DEGROWTH","GROWTH")))</f>
        <v>GROWTH</v>
      </c>
      <c r="Z763" s="75" t="n">
        <v>0</v>
      </c>
      <c r="AA763" s="70"/>
      <c r="AB763" s="70" t="s">
        <v>134</v>
      </c>
      <c r="AC763" s="3"/>
    </row>
    <row r="764" customFormat="false" ht="14.25" hidden="false" customHeight="true" outlineLevel="0" collapsed="false">
      <c r="A764" s="70" t="s">
        <v>134</v>
      </c>
      <c r="B764" s="72" t="s">
        <v>77</v>
      </c>
      <c r="C764" s="72" t="s">
        <v>1988</v>
      </c>
      <c r="D764" s="72" t="n">
        <v>1000003595</v>
      </c>
      <c r="E764" s="73" t="s">
        <v>1989</v>
      </c>
      <c r="F764" s="74" t="n">
        <v>45093</v>
      </c>
      <c r="G764" s="67" t="str">
        <f aca="false">IF(I764&gt;0,"Targeted Dealer","-")</f>
        <v>Targeted Dealer</v>
      </c>
      <c r="H764" s="67"/>
      <c r="I764" s="68" t="n">
        <v>50</v>
      </c>
      <c r="J764" s="68" t="n">
        <f aca="false">I764/$J$1*($J$1-$E$1)</f>
        <v>50</v>
      </c>
      <c r="K764" s="69" t="n">
        <v>28</v>
      </c>
      <c r="L764" s="69" t="n">
        <f aca="false">I764-K764</f>
        <v>22</v>
      </c>
      <c r="M764" s="69" t="n">
        <f aca="false">IFERROR((K764/J764%),"-")</f>
        <v>56</v>
      </c>
      <c r="N764" s="97" t="n">
        <v>25</v>
      </c>
      <c r="O764" s="98" t="str">
        <f aca="false">IF(F764&lt;=$P$2,"DEC","")</f>
        <v>DEC</v>
      </c>
      <c r="P764" s="97" t="n">
        <v>25</v>
      </c>
      <c r="Q764" s="99" t="n">
        <f aca="false">K764-P764</f>
        <v>3</v>
      </c>
      <c r="R764" s="98" t="n">
        <f aca="false">IFERROR(IF(O764="Dec",(K764/P764-1))," ")</f>
        <v>0.12</v>
      </c>
      <c r="S764" s="100" t="str">
        <f aca="false">IF(N764&gt;0,IF(O764="","-",IF(R764&lt;0%,"DEGROWTH","GROWTH")))</f>
        <v>GROWTH</v>
      </c>
      <c r="T764" s="69" t="n">
        <v>20</v>
      </c>
      <c r="U764" s="101" t="str">
        <f aca="false">IF(F764&lt;=$V$2,"jAN","")</f>
        <v>jAN</v>
      </c>
      <c r="V764" s="97" t="n">
        <v>20</v>
      </c>
      <c r="W764" s="102" t="n">
        <f aca="false">K764-V764</f>
        <v>8</v>
      </c>
      <c r="X764" s="103" t="n">
        <f aca="false">IFERROR(IF(U764="Jan",(K764/V764-1)),0)</f>
        <v>0.4</v>
      </c>
      <c r="Y764" s="104" t="str">
        <f aca="false">IF(T764&gt;0,IF(U764="","-",IF(X764&lt;0%,"DEGROWTH","GROWTH")))</f>
        <v>GROWTH</v>
      </c>
      <c r="Z764" s="75" t="n">
        <v>0</v>
      </c>
      <c r="AA764" s="70"/>
      <c r="AB764" s="70" t="s">
        <v>134</v>
      </c>
      <c r="AC764" s="3"/>
    </row>
    <row r="765" customFormat="false" ht="14.25" hidden="false" customHeight="true" outlineLevel="0" collapsed="false">
      <c r="A765" s="70" t="s">
        <v>134</v>
      </c>
      <c r="B765" s="72" t="s">
        <v>77</v>
      </c>
      <c r="C765" s="72" t="s">
        <v>1990</v>
      </c>
      <c r="D765" s="72" t="n">
        <v>1000003692</v>
      </c>
      <c r="E765" s="73" t="s">
        <v>1991</v>
      </c>
      <c r="F765" s="74" t="n">
        <v>45150</v>
      </c>
      <c r="G765" s="67" t="str">
        <f aca="false">IF(I765&gt;0,"Targeted Dealer","-")</f>
        <v>Targeted Dealer</v>
      </c>
      <c r="H765" s="67"/>
      <c r="I765" s="68" t="n">
        <v>30</v>
      </c>
      <c r="J765" s="68" t="n">
        <f aca="false">I765/$J$1*($J$1-$E$1)</f>
        <v>30</v>
      </c>
      <c r="K765" s="69" t="n">
        <v>24</v>
      </c>
      <c r="L765" s="69" t="n">
        <f aca="false">I765-K765</f>
        <v>6</v>
      </c>
      <c r="M765" s="69" t="n">
        <f aca="false">IFERROR((K765/J765%),"-")</f>
        <v>80</v>
      </c>
      <c r="N765" s="97" t="n">
        <v>24</v>
      </c>
      <c r="O765" s="98" t="str">
        <f aca="false">IF(F765&lt;=$P$2,"DEC","")</f>
        <v>DEC</v>
      </c>
      <c r="P765" s="97" t="n">
        <v>24</v>
      </c>
      <c r="Q765" s="99" t="n">
        <f aca="false">K765-P765</f>
        <v>0</v>
      </c>
      <c r="R765" s="98" t="n">
        <f aca="false">IFERROR(IF(O765="Dec",(K765/P765-1))," ")</f>
        <v>0</v>
      </c>
      <c r="S765" s="100" t="str">
        <f aca="false">IF(N765&gt;0,IF(O765="","-",IF(R765&lt;0%,"DEGROWTH","GROWTH")))</f>
        <v>GROWTH</v>
      </c>
      <c r="T765" s="69" t="n">
        <v>40</v>
      </c>
      <c r="U765" s="101" t="str">
        <f aca="false">IF(F765&lt;=$V$2,"jAN","")</f>
        <v>jAN</v>
      </c>
      <c r="V765" s="97" t="n">
        <v>40</v>
      </c>
      <c r="W765" s="102" t="n">
        <f aca="false">K765-V765</f>
        <v>-16</v>
      </c>
      <c r="X765" s="103" t="n">
        <f aca="false">IFERROR(IF(U765="Jan",(K765/V765-1)),0)</f>
        <v>-0.4</v>
      </c>
      <c r="Y765" s="104" t="str">
        <f aca="false">IF(T765&gt;0,IF(U765="","-",IF(X765&lt;0%,"DEGROWTH","GROWTH")))</f>
        <v>DEGROWTH</v>
      </c>
      <c r="Z765" s="75" t="n">
        <v>1</v>
      </c>
      <c r="AA765" s="70"/>
      <c r="AB765" s="70" t="s">
        <v>134</v>
      </c>
      <c r="AC765" s="3"/>
    </row>
    <row r="766" customFormat="false" ht="14.25" hidden="false" customHeight="true" outlineLevel="0" collapsed="false">
      <c r="A766" s="75" t="s">
        <v>134</v>
      </c>
      <c r="B766" s="79" t="s">
        <v>77</v>
      </c>
      <c r="C766" s="79" t="s">
        <v>1992</v>
      </c>
      <c r="D766" s="79" t="n">
        <v>1000003934</v>
      </c>
      <c r="E766" s="79" t="s">
        <v>1993</v>
      </c>
      <c r="F766" s="74" t="n">
        <v>45412</v>
      </c>
      <c r="G766" s="67" t="str">
        <f aca="false">IF(I766&gt;0,"Targeted Dealer","-")</f>
        <v>Targeted Dealer</v>
      </c>
      <c r="H766" s="67"/>
      <c r="I766" s="68" t="n">
        <v>40</v>
      </c>
      <c r="J766" s="68" t="n">
        <f aca="false">I766/$J$1*($J$1-$E$1)</f>
        <v>40</v>
      </c>
      <c r="K766" s="69" t="n">
        <v>25</v>
      </c>
      <c r="L766" s="69" t="n">
        <f aca="false">I766-K766</f>
        <v>15</v>
      </c>
      <c r="M766" s="69" t="n">
        <f aca="false">IFERROR((K766/J766%),"-")</f>
        <v>62.5</v>
      </c>
      <c r="N766" s="97" t="n">
        <v>21.3</v>
      </c>
      <c r="O766" s="98" t="str">
        <f aca="false">IF(F766&lt;=$P$2,"DEC","")</f>
        <v>DEC</v>
      </c>
      <c r="P766" s="97" t="n">
        <v>21.3</v>
      </c>
      <c r="Q766" s="99" t="n">
        <f aca="false">K766-P766</f>
        <v>3.7</v>
      </c>
      <c r="R766" s="98" t="n">
        <f aca="false">IFERROR(IF(O766="Dec",(K766/P766-1))," ")</f>
        <v>0.173708920187794</v>
      </c>
      <c r="S766" s="100" t="str">
        <f aca="false">IF(N766&gt;0,IF(O766="","-",IF(R766&lt;0%,"DEGROWTH","GROWTH")))</f>
        <v>GROWTH</v>
      </c>
      <c r="T766" s="69" t="n">
        <v>25.5</v>
      </c>
      <c r="U766" s="101" t="str">
        <f aca="false">IF(F766&lt;=$V$2,"jAN","")</f>
        <v>jAN</v>
      </c>
      <c r="V766" s="97" t="n">
        <v>25.5</v>
      </c>
      <c r="W766" s="102" t="n">
        <f aca="false">K766-V766</f>
        <v>-0.5</v>
      </c>
      <c r="X766" s="103" t="n">
        <f aca="false">IFERROR(IF(U766="Jan",(K766/V766-1)),0)</f>
        <v>-0.0196078431372549</v>
      </c>
      <c r="Y766" s="104" t="str">
        <f aca="false">IF(T766&gt;0,IF(U766="","-",IF(X766&lt;0%,"DEGROWTH","GROWTH")))</f>
        <v>DEGROWTH</v>
      </c>
      <c r="Z766" s="75" t="n">
        <v>1</v>
      </c>
      <c r="AA766" s="70"/>
      <c r="AB766" s="75" t="s">
        <v>134</v>
      </c>
      <c r="AC766" s="3"/>
    </row>
    <row r="767" customFormat="false" ht="14.25" hidden="false" customHeight="true" outlineLevel="0" collapsed="false">
      <c r="A767" s="75" t="s">
        <v>134</v>
      </c>
      <c r="B767" s="79" t="s">
        <v>77</v>
      </c>
      <c r="C767" s="79" t="s">
        <v>1994</v>
      </c>
      <c r="D767" s="79" t="n">
        <v>1000004039</v>
      </c>
      <c r="E767" s="79" t="s">
        <v>1995</v>
      </c>
      <c r="F767" s="74" t="n">
        <v>45484</v>
      </c>
      <c r="G767" s="67" t="str">
        <f aca="false">IF(I767&gt;0,"Targeted Dealer","-")</f>
        <v>Targeted Dealer</v>
      </c>
      <c r="H767" s="67"/>
      <c r="I767" s="68" t="n">
        <v>60</v>
      </c>
      <c r="J767" s="68" t="n">
        <f aca="false">I767/$J$1*($J$1-$E$1)</f>
        <v>60</v>
      </c>
      <c r="K767" s="69" t="n">
        <v>56.5</v>
      </c>
      <c r="L767" s="69" t="n">
        <f aca="false">I767-K767</f>
        <v>3.5</v>
      </c>
      <c r="M767" s="69" t="n">
        <f aca="false">IFERROR((K767/J767%),"-")</f>
        <v>94.1666666666667</v>
      </c>
      <c r="N767" s="97" t="n">
        <v>27.5</v>
      </c>
      <c r="O767" s="98" t="str">
        <f aca="false">IF(F767&lt;=$P$2,"DEC","")</f>
        <v>DEC</v>
      </c>
      <c r="P767" s="97" t="n">
        <v>27.5</v>
      </c>
      <c r="Q767" s="99" t="n">
        <f aca="false">K767-P767</f>
        <v>29</v>
      </c>
      <c r="R767" s="98" t="n">
        <f aca="false">IFERROR(IF(O767="Dec",(K767/P767-1))," ")</f>
        <v>1.05454545454545</v>
      </c>
      <c r="S767" s="100" t="str">
        <f aca="false">IF(N767&gt;0,IF(O767="","-",IF(R767&lt;0%,"DEGROWTH","GROWTH")))</f>
        <v>GROWTH</v>
      </c>
      <c r="T767" s="69" t="n">
        <v>51</v>
      </c>
      <c r="U767" s="101" t="str">
        <f aca="false">IF(F767&lt;=$V$2,"jAN","")</f>
        <v>jAN</v>
      </c>
      <c r="V767" s="97" t="n">
        <v>51</v>
      </c>
      <c r="W767" s="102" t="n">
        <f aca="false">K767-V767</f>
        <v>5.5</v>
      </c>
      <c r="X767" s="103" t="n">
        <f aca="false">IFERROR(IF(U767="Jan",(K767/V767-1)),0)</f>
        <v>0.107843137254902</v>
      </c>
      <c r="Y767" s="104" t="str">
        <f aca="false">IF(T767&gt;0,IF(U767="","-",IF(X767&lt;0%,"DEGROWTH","GROWTH")))</f>
        <v>GROWTH</v>
      </c>
      <c r="Z767" s="75" t="n">
        <v>0</v>
      </c>
      <c r="AA767" s="70"/>
      <c r="AB767" s="75" t="s">
        <v>134</v>
      </c>
      <c r="AC767" s="3"/>
    </row>
    <row r="768" customFormat="false" ht="14.25" hidden="false" customHeight="true" outlineLevel="0" collapsed="false">
      <c r="A768" s="75" t="s">
        <v>134</v>
      </c>
      <c r="B768" s="79" t="s">
        <v>77</v>
      </c>
      <c r="C768" s="79" t="s">
        <v>1996</v>
      </c>
      <c r="D768" s="79" t="n">
        <v>1000004042</v>
      </c>
      <c r="E768" s="79" t="s">
        <v>1997</v>
      </c>
      <c r="F768" s="74" t="n">
        <v>45488</v>
      </c>
      <c r="G768" s="67" t="str">
        <f aca="false">IF(I768&gt;0,"Targeted Dealer","-")</f>
        <v>Targeted Dealer</v>
      </c>
      <c r="H768" s="67"/>
      <c r="I768" s="68" t="n">
        <v>60</v>
      </c>
      <c r="J768" s="68" t="n">
        <f aca="false">I768/$J$1*($J$1-$E$1)</f>
        <v>60</v>
      </c>
      <c r="K768" s="69" t="n">
        <v>40.25</v>
      </c>
      <c r="L768" s="69" t="n">
        <f aca="false">I768-K768</f>
        <v>19.75</v>
      </c>
      <c r="M768" s="69" t="n">
        <f aca="false">IFERROR((K768/J768%),"-")</f>
        <v>67.0833333333333</v>
      </c>
      <c r="N768" s="97" t="n">
        <v>29</v>
      </c>
      <c r="O768" s="98" t="str">
        <f aca="false">IF(F768&lt;=$P$2,"DEC","")</f>
        <v>DEC</v>
      </c>
      <c r="P768" s="97" t="n">
        <v>29</v>
      </c>
      <c r="Q768" s="99" t="n">
        <f aca="false">K768-P768</f>
        <v>11.25</v>
      </c>
      <c r="R768" s="98" t="n">
        <f aca="false">IFERROR(IF(O768="Dec",(K768/P768-1))," ")</f>
        <v>0.387931034482759</v>
      </c>
      <c r="S768" s="100" t="str">
        <f aca="false">IF(N768&gt;0,IF(O768="","-",IF(R768&lt;0%,"DEGROWTH","GROWTH")))</f>
        <v>GROWTH</v>
      </c>
      <c r="T768" s="69" t="n">
        <v>58</v>
      </c>
      <c r="U768" s="101" t="str">
        <f aca="false">IF(F768&lt;=$V$2,"jAN","")</f>
        <v>jAN</v>
      </c>
      <c r="V768" s="97" t="n">
        <v>58</v>
      </c>
      <c r="W768" s="102" t="n">
        <f aca="false">K768-V768</f>
        <v>-17.75</v>
      </c>
      <c r="X768" s="103" t="n">
        <f aca="false">IFERROR(IF(U768="Jan",(K768/V768-1)),0)</f>
        <v>-0.306034482758621</v>
      </c>
      <c r="Y768" s="104" t="str">
        <f aca="false">IF(T768&gt;0,IF(U768="","-",IF(X768&lt;0%,"DEGROWTH","GROWTH")))</f>
        <v>DEGROWTH</v>
      </c>
      <c r="Z768" s="75" t="n">
        <v>0</v>
      </c>
      <c r="AA768" s="70"/>
      <c r="AB768" s="75" t="s">
        <v>134</v>
      </c>
      <c r="AC768" s="3"/>
    </row>
    <row r="769" customFormat="false" ht="14.25" hidden="false" customHeight="true" outlineLevel="0" collapsed="false">
      <c r="A769" s="70" t="s">
        <v>134</v>
      </c>
      <c r="B769" s="72" t="s">
        <v>78</v>
      </c>
      <c r="C769" s="72" t="s">
        <v>1998</v>
      </c>
      <c r="D769" s="72" t="n">
        <v>1000000199</v>
      </c>
      <c r="E769" s="73" t="s">
        <v>1999</v>
      </c>
      <c r="F769" s="74" t="n">
        <v>38609</v>
      </c>
      <c r="G769" s="67" t="str">
        <f aca="false">IF(I769&gt;0,"Targeted Dealer","-")</f>
        <v>Targeted Dealer</v>
      </c>
      <c r="H769" s="67"/>
      <c r="I769" s="68" t="n">
        <v>170</v>
      </c>
      <c r="J769" s="68" t="n">
        <f aca="false">I769/$J$1*($J$1-$E$1)</f>
        <v>170</v>
      </c>
      <c r="K769" s="69" t="n">
        <v>175</v>
      </c>
      <c r="L769" s="69" t="n">
        <f aca="false">I769-K769</f>
        <v>-5</v>
      </c>
      <c r="M769" s="69" t="n">
        <f aca="false">IFERROR((K769/J769%),"-")</f>
        <v>102.941176470588</v>
      </c>
      <c r="N769" s="97" t="n">
        <v>125</v>
      </c>
      <c r="O769" s="98" t="str">
        <f aca="false">IF(F769&lt;=$P$2,"DEC","")</f>
        <v>DEC</v>
      </c>
      <c r="P769" s="97" t="n">
        <v>125</v>
      </c>
      <c r="Q769" s="99" t="n">
        <f aca="false">K769-P769</f>
        <v>50</v>
      </c>
      <c r="R769" s="98" t="n">
        <f aca="false">IFERROR(IF(O769="Dec",(K769/P769-1))," ")</f>
        <v>0.4</v>
      </c>
      <c r="S769" s="100" t="str">
        <f aca="false">IF(N769&gt;0,IF(O769="","-",IF(R769&lt;0%,"DEGROWTH","GROWTH")))</f>
        <v>GROWTH</v>
      </c>
      <c r="T769" s="69" t="n">
        <v>205</v>
      </c>
      <c r="U769" s="101" t="str">
        <f aca="false">IF(F769&lt;=$V$2,"jAN","")</f>
        <v>jAN</v>
      </c>
      <c r="V769" s="97" t="n">
        <v>205</v>
      </c>
      <c r="W769" s="102" t="n">
        <f aca="false">K769-V769</f>
        <v>-30</v>
      </c>
      <c r="X769" s="103" t="n">
        <f aca="false">IFERROR(IF(U769="Jan",(K769/V769-1)),0)</f>
        <v>-0.146341463414634</v>
      </c>
      <c r="Y769" s="104" t="str">
        <f aca="false">IF(T769&gt;0,IF(U769="","-",IF(X769&lt;0%,"DEGROWTH","GROWTH")))</f>
        <v>DEGROWTH</v>
      </c>
      <c r="Z769" s="75" t="n">
        <v>0</v>
      </c>
      <c r="AA769" s="70"/>
      <c r="AB769" s="70" t="s">
        <v>134</v>
      </c>
      <c r="AC769" s="3"/>
    </row>
    <row r="770" customFormat="false" ht="14.25" hidden="false" customHeight="true" outlineLevel="0" collapsed="false">
      <c r="A770" s="70" t="s">
        <v>134</v>
      </c>
      <c r="B770" s="72" t="s">
        <v>78</v>
      </c>
      <c r="C770" s="72" t="s">
        <v>2000</v>
      </c>
      <c r="D770" s="72" t="n">
        <v>1000000213</v>
      </c>
      <c r="E770" s="73" t="s">
        <v>2001</v>
      </c>
      <c r="F770" s="74" t="n">
        <v>38644</v>
      </c>
      <c r="G770" s="67" t="str">
        <f aca="false">IF(I770&gt;0,"Targeted Dealer","-")</f>
        <v>Targeted Dealer</v>
      </c>
      <c r="H770" s="67"/>
      <c r="I770" s="68" t="n">
        <v>50</v>
      </c>
      <c r="J770" s="68" t="n">
        <f aca="false">I770/$J$1*($J$1-$E$1)</f>
        <v>50</v>
      </c>
      <c r="K770" s="69" t="n">
        <v>24.5</v>
      </c>
      <c r="L770" s="69" t="n">
        <f aca="false">I770-K770</f>
        <v>25.5</v>
      </c>
      <c r="M770" s="69" t="n">
        <f aca="false">IFERROR((K770/J770%),"-")</f>
        <v>49</v>
      </c>
      <c r="N770" s="97" t="n">
        <v>53.5</v>
      </c>
      <c r="O770" s="98" t="str">
        <f aca="false">IF(F770&lt;=$P$2,"DEC","")</f>
        <v>DEC</v>
      </c>
      <c r="P770" s="97" t="n">
        <v>53.5</v>
      </c>
      <c r="Q770" s="99" t="n">
        <f aca="false">K770-P770</f>
        <v>-29</v>
      </c>
      <c r="R770" s="98" t="n">
        <f aca="false">IFERROR(IF(O770="Dec",(K770/P770-1))," ")</f>
        <v>-0.542056074766355</v>
      </c>
      <c r="S770" s="100" t="str">
        <f aca="false">IF(N770&gt;0,IF(O770="","-",IF(R770&lt;0%,"DEGROWTH","GROWTH")))</f>
        <v>DEGROWTH</v>
      </c>
      <c r="T770" s="69" t="n">
        <v>42</v>
      </c>
      <c r="U770" s="101" t="str">
        <f aca="false">IF(F770&lt;=$V$2,"jAN","")</f>
        <v>jAN</v>
      </c>
      <c r="V770" s="97" t="n">
        <v>42</v>
      </c>
      <c r="W770" s="102" t="n">
        <f aca="false">K770-V770</f>
        <v>-17.5</v>
      </c>
      <c r="X770" s="103" t="n">
        <f aca="false">IFERROR(IF(U770="Jan",(K770/V770-1)),0)</f>
        <v>-0.416666666666667</v>
      </c>
      <c r="Y770" s="104" t="str">
        <f aca="false">IF(T770&gt;0,IF(U770="","-",IF(X770&lt;0%,"DEGROWTH","GROWTH")))</f>
        <v>DEGROWTH</v>
      </c>
      <c r="Z770" s="75" t="n">
        <v>0</v>
      </c>
      <c r="AA770" s="70"/>
      <c r="AB770" s="70" t="s">
        <v>134</v>
      </c>
      <c r="AC770" s="3"/>
    </row>
    <row r="771" customFormat="false" ht="14.25" hidden="false" customHeight="true" outlineLevel="0" collapsed="false">
      <c r="A771" s="70" t="s">
        <v>134</v>
      </c>
      <c r="B771" s="72" t="s">
        <v>78</v>
      </c>
      <c r="C771" s="72" t="s">
        <v>2002</v>
      </c>
      <c r="D771" s="72" t="n">
        <v>1000000222</v>
      </c>
      <c r="E771" s="73" t="s">
        <v>2003</v>
      </c>
      <c r="F771" s="74" t="n">
        <v>38647</v>
      </c>
      <c r="G771" s="67" t="str">
        <f aca="false">IF(I771&gt;0,"Targeted Dealer","-")</f>
        <v>Targeted Dealer</v>
      </c>
      <c r="H771" s="67"/>
      <c r="I771" s="68" t="n">
        <v>50</v>
      </c>
      <c r="J771" s="68" t="n">
        <f aca="false">I771/$J$1*($J$1-$E$1)</f>
        <v>50</v>
      </c>
      <c r="K771" s="69" t="n">
        <v>41</v>
      </c>
      <c r="L771" s="69" t="n">
        <f aca="false">I771-K771</f>
        <v>9</v>
      </c>
      <c r="M771" s="69" t="n">
        <f aca="false">IFERROR((K771/J771%),"-")</f>
        <v>82</v>
      </c>
      <c r="N771" s="97" t="n">
        <v>32.5</v>
      </c>
      <c r="O771" s="98" t="str">
        <f aca="false">IF(F771&lt;=$P$2,"DEC","")</f>
        <v>DEC</v>
      </c>
      <c r="P771" s="97" t="n">
        <v>32.5</v>
      </c>
      <c r="Q771" s="99" t="n">
        <f aca="false">K771-P771</f>
        <v>8.5</v>
      </c>
      <c r="R771" s="98" t="n">
        <f aca="false">IFERROR(IF(O771="Dec",(K771/P771-1))," ")</f>
        <v>0.261538461538462</v>
      </c>
      <c r="S771" s="100" t="str">
        <f aca="false">IF(N771&gt;0,IF(O771="","-",IF(R771&lt;0%,"DEGROWTH","GROWTH")))</f>
        <v>GROWTH</v>
      </c>
      <c r="T771" s="69" t="n">
        <v>26.5</v>
      </c>
      <c r="U771" s="101" t="str">
        <f aca="false">IF(F771&lt;=$V$2,"jAN","")</f>
        <v>jAN</v>
      </c>
      <c r="V771" s="97" t="n">
        <v>26.5</v>
      </c>
      <c r="W771" s="102" t="n">
        <f aca="false">K771-V771</f>
        <v>14.5</v>
      </c>
      <c r="X771" s="103" t="n">
        <f aca="false">IFERROR(IF(U771="Jan",(K771/V771-1)),0)</f>
        <v>0.547169811320755</v>
      </c>
      <c r="Y771" s="104" t="str">
        <f aca="false">IF(T771&gt;0,IF(U771="","-",IF(X771&lt;0%,"DEGROWTH","GROWTH")))</f>
        <v>GROWTH</v>
      </c>
      <c r="Z771" s="75" t="n">
        <v>0</v>
      </c>
      <c r="AA771" s="70"/>
      <c r="AB771" s="70" t="s">
        <v>134</v>
      </c>
      <c r="AC771" s="3"/>
    </row>
    <row r="772" customFormat="false" ht="14.25" hidden="false" customHeight="true" outlineLevel="0" collapsed="false">
      <c r="A772" s="70" t="s">
        <v>134</v>
      </c>
      <c r="B772" s="72" t="s">
        <v>78</v>
      </c>
      <c r="C772" s="72" t="s">
        <v>2004</v>
      </c>
      <c r="D772" s="72" t="n">
        <v>1000000202</v>
      </c>
      <c r="E772" s="73" t="s">
        <v>2005</v>
      </c>
      <c r="F772" s="74" t="n">
        <v>39612</v>
      </c>
      <c r="G772" s="67" t="str">
        <f aca="false">IF(I772&gt;0,"Targeted Dealer","-")</f>
        <v>Targeted Dealer</v>
      </c>
      <c r="H772" s="67"/>
      <c r="I772" s="68" t="n">
        <v>120</v>
      </c>
      <c r="J772" s="68" t="n">
        <f aca="false">I772/$J$1*($J$1-$E$1)</f>
        <v>120</v>
      </c>
      <c r="K772" s="69" t="n">
        <v>125</v>
      </c>
      <c r="L772" s="69" t="n">
        <f aca="false">I772-K772</f>
        <v>-5</v>
      </c>
      <c r="M772" s="69" t="n">
        <f aca="false">IFERROR((K772/J772%),"-")</f>
        <v>104.166666666667</v>
      </c>
      <c r="N772" s="97" t="n">
        <v>125</v>
      </c>
      <c r="O772" s="98" t="str">
        <f aca="false">IF(F772&lt;=$P$2,"DEC","")</f>
        <v>DEC</v>
      </c>
      <c r="P772" s="97" t="n">
        <v>125</v>
      </c>
      <c r="Q772" s="99" t="n">
        <f aca="false">K772-P772</f>
        <v>0</v>
      </c>
      <c r="R772" s="98" t="n">
        <f aca="false">IFERROR(IF(O772="Dec",(K772/P772-1))," ")</f>
        <v>0</v>
      </c>
      <c r="S772" s="100" t="str">
        <f aca="false">IF(N772&gt;0,IF(O772="","-",IF(R772&lt;0%,"DEGROWTH","GROWTH")))</f>
        <v>GROWTH</v>
      </c>
      <c r="T772" s="69" t="n">
        <v>100</v>
      </c>
      <c r="U772" s="101" t="str">
        <f aca="false">IF(F772&lt;=$V$2,"jAN","")</f>
        <v>jAN</v>
      </c>
      <c r="V772" s="97" t="n">
        <v>100</v>
      </c>
      <c r="W772" s="102" t="n">
        <f aca="false">K772-V772</f>
        <v>25</v>
      </c>
      <c r="X772" s="103" t="n">
        <f aca="false">IFERROR(IF(U772="Jan",(K772/V772-1)),0)</f>
        <v>0.25</v>
      </c>
      <c r="Y772" s="104" t="str">
        <f aca="false">IF(T772&gt;0,IF(U772="","-",IF(X772&lt;0%,"DEGROWTH","GROWTH")))</f>
        <v>GROWTH</v>
      </c>
      <c r="Z772" s="75" t="n">
        <v>0</v>
      </c>
      <c r="AA772" s="70"/>
      <c r="AB772" s="70" t="s">
        <v>134</v>
      </c>
      <c r="AC772" s="3"/>
    </row>
    <row r="773" customFormat="false" ht="14.25" hidden="false" customHeight="true" outlineLevel="0" collapsed="false">
      <c r="A773" s="70" t="s">
        <v>134</v>
      </c>
      <c r="B773" s="72" t="s">
        <v>78</v>
      </c>
      <c r="C773" s="72" t="s">
        <v>2006</v>
      </c>
      <c r="D773" s="72" t="n">
        <v>1000000224</v>
      </c>
      <c r="E773" s="73" t="s">
        <v>2007</v>
      </c>
      <c r="F773" s="74" t="n">
        <v>40816</v>
      </c>
      <c r="G773" s="67" t="str">
        <f aca="false">IF(I773&gt;0,"Targeted Dealer","-")</f>
        <v>Targeted Dealer</v>
      </c>
      <c r="H773" s="67"/>
      <c r="I773" s="68" t="n">
        <v>130</v>
      </c>
      <c r="J773" s="68" t="n">
        <f aca="false">I773/$J$1*($J$1-$E$1)</f>
        <v>130</v>
      </c>
      <c r="K773" s="69" t="n">
        <v>15</v>
      </c>
      <c r="L773" s="69" t="n">
        <f aca="false">I773-K773</f>
        <v>115</v>
      </c>
      <c r="M773" s="69" t="n">
        <f aca="false">IFERROR((K773/J773%),"-")</f>
        <v>11.5384615384615</v>
      </c>
      <c r="N773" s="97" t="n">
        <v>10</v>
      </c>
      <c r="O773" s="98" t="str">
        <f aca="false">IF(F773&lt;=$P$2,"DEC","")</f>
        <v>DEC</v>
      </c>
      <c r="P773" s="97" t="n">
        <v>10</v>
      </c>
      <c r="Q773" s="99" t="n">
        <f aca="false">K773-P773</f>
        <v>5</v>
      </c>
      <c r="R773" s="98" t="n">
        <f aca="false">IFERROR(IF(O773="Dec",(K773/P773-1))," ")</f>
        <v>0.5</v>
      </c>
      <c r="S773" s="100" t="str">
        <f aca="false">IF(N773&gt;0,IF(O773="","-",IF(R773&lt;0%,"DEGROWTH","GROWTH")))</f>
        <v>GROWTH</v>
      </c>
      <c r="T773" s="69" t="n">
        <v>50</v>
      </c>
      <c r="U773" s="101" t="str">
        <f aca="false">IF(F773&lt;=$V$2,"jAN","")</f>
        <v>jAN</v>
      </c>
      <c r="V773" s="97" t="n">
        <v>50</v>
      </c>
      <c r="W773" s="102" t="n">
        <f aca="false">K773-V773</f>
        <v>-35</v>
      </c>
      <c r="X773" s="103" t="n">
        <f aca="false">IFERROR(IF(U773="Jan",(K773/V773-1)),0)</f>
        <v>-0.7</v>
      </c>
      <c r="Y773" s="104" t="str">
        <f aca="false">IF(T773&gt;0,IF(U773="","-",IF(X773&lt;0%,"DEGROWTH","GROWTH")))</f>
        <v>DEGROWTH</v>
      </c>
      <c r="Z773" s="75" t="n">
        <v>1</v>
      </c>
      <c r="AA773" s="70"/>
      <c r="AB773" s="70" t="s">
        <v>134</v>
      </c>
      <c r="AC773" s="3"/>
    </row>
    <row r="774" customFormat="false" ht="14.25" hidden="false" customHeight="true" outlineLevel="0" collapsed="false">
      <c r="A774" s="70" t="s">
        <v>134</v>
      </c>
      <c r="B774" s="72" t="s">
        <v>78</v>
      </c>
      <c r="C774" s="72" t="s">
        <v>2008</v>
      </c>
      <c r="D774" s="72" t="n">
        <v>1000000216</v>
      </c>
      <c r="E774" s="73" t="s">
        <v>2009</v>
      </c>
      <c r="F774" s="74" t="n">
        <v>40943</v>
      </c>
      <c r="G774" s="67" t="str">
        <f aca="false">IF(I774&gt;0,"Targeted Dealer","-")</f>
        <v>Targeted Dealer</v>
      </c>
      <c r="H774" s="67"/>
      <c r="I774" s="68" t="n">
        <v>275</v>
      </c>
      <c r="J774" s="68" t="n">
        <f aca="false">I774/$J$1*($J$1-$E$1)</f>
        <v>275</v>
      </c>
      <c r="K774" s="69" t="n">
        <v>335</v>
      </c>
      <c r="L774" s="69" t="n">
        <f aca="false">I774-K774</f>
        <v>-60</v>
      </c>
      <c r="M774" s="69" t="n">
        <f aca="false">IFERROR((K774/J774%),"-")</f>
        <v>121.818181818182</v>
      </c>
      <c r="N774" s="97" t="n">
        <v>215</v>
      </c>
      <c r="O774" s="98" t="str">
        <f aca="false">IF(F774&lt;=$P$2,"DEC","")</f>
        <v>DEC</v>
      </c>
      <c r="P774" s="97" t="n">
        <v>215</v>
      </c>
      <c r="Q774" s="99" t="n">
        <f aca="false">K774-P774</f>
        <v>120</v>
      </c>
      <c r="R774" s="98" t="n">
        <f aca="false">IFERROR(IF(O774="Dec",(K774/P774-1))," ")</f>
        <v>0.558139534883721</v>
      </c>
      <c r="S774" s="100" t="str">
        <f aca="false">IF(N774&gt;0,IF(O774="","-",IF(R774&lt;0%,"DEGROWTH","GROWTH")))</f>
        <v>GROWTH</v>
      </c>
      <c r="T774" s="69" t="n">
        <v>375.5</v>
      </c>
      <c r="U774" s="101" t="str">
        <f aca="false">IF(F774&lt;=$V$2,"jAN","")</f>
        <v>jAN</v>
      </c>
      <c r="V774" s="97" t="n">
        <v>375.5</v>
      </c>
      <c r="W774" s="102" t="n">
        <f aca="false">K774-V774</f>
        <v>-40.5</v>
      </c>
      <c r="X774" s="103" t="n">
        <f aca="false">IFERROR(IF(U774="Jan",(K774/V774-1)),0)</f>
        <v>-0.107856191744341</v>
      </c>
      <c r="Y774" s="104" t="str">
        <f aca="false">IF(T774&gt;0,IF(U774="","-",IF(X774&lt;0%,"DEGROWTH","GROWTH")))</f>
        <v>DEGROWTH</v>
      </c>
      <c r="Z774" s="75" t="n">
        <v>0</v>
      </c>
      <c r="AA774" s="70"/>
      <c r="AB774" s="70" t="s">
        <v>134</v>
      </c>
      <c r="AC774" s="3"/>
    </row>
    <row r="775" customFormat="false" ht="14.25" hidden="false" customHeight="true" outlineLevel="0" collapsed="false">
      <c r="A775" s="70" t="s">
        <v>134</v>
      </c>
      <c r="B775" s="72" t="s">
        <v>78</v>
      </c>
      <c r="C775" s="72" t="s">
        <v>3921</v>
      </c>
      <c r="D775" s="72" t="n">
        <v>1000000201</v>
      </c>
      <c r="E775" s="73" t="s">
        <v>3922</v>
      </c>
      <c r="F775" s="74" t="n">
        <v>41051</v>
      </c>
      <c r="G775" s="67" t="str">
        <f aca="false">IF(I775&gt;0,"Targeted Dealer","-")</f>
        <v>-</v>
      </c>
      <c r="H775" s="67"/>
      <c r="I775" s="68" t="n">
        <v>0</v>
      </c>
      <c r="J775" s="68" t="n">
        <f aca="false">I775/$J$1*($J$1-$E$1)</f>
        <v>0</v>
      </c>
      <c r="K775" s="69" t="n">
        <v>0</v>
      </c>
      <c r="L775" s="69" t="n">
        <f aca="false">I775-K775</f>
        <v>0</v>
      </c>
      <c r="M775" s="69" t="str">
        <f aca="false">IFERROR((K775/J775%),"-")</f>
        <v>-</v>
      </c>
      <c r="N775" s="97" t="n">
        <v>0</v>
      </c>
      <c r="O775" s="98" t="str">
        <f aca="false">IF(F775&lt;=$P$2,"DEC","")</f>
        <v>DEC</v>
      </c>
      <c r="P775" s="97" t="n">
        <v>0</v>
      </c>
      <c r="Q775" s="99" t="n">
        <f aca="false">K775-P775</f>
        <v>0</v>
      </c>
      <c r="R775" s="98" t="str">
        <f aca="false">IFERROR(IF(O775="Dec",(K775/P775-1))," ")</f>
        <v> </v>
      </c>
      <c r="S775" s="105" t="b">
        <f aca="false">IF(N775&gt;0,IF(O775="","-",IF(R775&lt;0%,"DEGROWTH","GROWTH")))</f>
        <v>0</v>
      </c>
      <c r="T775" s="69" t="n">
        <v>16</v>
      </c>
      <c r="U775" s="101" t="str">
        <f aca="false">IF(F775&lt;=$V$2,"jAN","")</f>
        <v>jAN</v>
      </c>
      <c r="V775" s="97" t="n">
        <v>16</v>
      </c>
      <c r="W775" s="102" t="n">
        <f aca="false">K775-V775</f>
        <v>-16</v>
      </c>
      <c r="X775" s="103" t="n">
        <f aca="false">IFERROR(IF(U775="Jan",(K775/V775-1)),0)</f>
        <v>-1</v>
      </c>
      <c r="Y775" s="104" t="str">
        <f aca="false">IF(T775&gt;0,IF(U775="","-",IF(X775&lt;0%,"DEGROWTH","GROWTH")))</f>
        <v>DEGROWTH</v>
      </c>
      <c r="Z775" s="75" t="n">
        <v>0</v>
      </c>
      <c r="AA775" s="70"/>
      <c r="AB775" s="70" t="s">
        <v>134</v>
      </c>
      <c r="AC775" s="3"/>
    </row>
    <row r="776" customFormat="false" ht="14.25" hidden="false" customHeight="true" outlineLevel="0" collapsed="false">
      <c r="A776" s="70" t="s">
        <v>134</v>
      </c>
      <c r="B776" s="72" t="s">
        <v>78</v>
      </c>
      <c r="C776" s="72" t="s">
        <v>2010</v>
      </c>
      <c r="D776" s="72" t="n">
        <v>1000000231</v>
      </c>
      <c r="E776" s="73" t="s">
        <v>2011</v>
      </c>
      <c r="F776" s="74" t="n">
        <v>41054</v>
      </c>
      <c r="G776" s="67" t="str">
        <f aca="false">IF(I776&gt;0,"Targeted Dealer","-")</f>
        <v>Targeted Dealer</v>
      </c>
      <c r="H776" s="67"/>
      <c r="I776" s="68" t="n">
        <v>100</v>
      </c>
      <c r="J776" s="68" t="n">
        <f aca="false">I776/$J$1*($J$1-$E$1)</f>
        <v>100</v>
      </c>
      <c r="K776" s="69" t="n">
        <v>50</v>
      </c>
      <c r="L776" s="69" t="n">
        <f aca="false">I776-K776</f>
        <v>50</v>
      </c>
      <c r="M776" s="69" t="n">
        <f aca="false">IFERROR((K776/J776%),"-")</f>
        <v>50</v>
      </c>
      <c r="N776" s="97" t="n">
        <v>125</v>
      </c>
      <c r="O776" s="98" t="str">
        <f aca="false">IF(F776&lt;=$P$2,"DEC","")</f>
        <v>DEC</v>
      </c>
      <c r="P776" s="97" t="n">
        <v>125</v>
      </c>
      <c r="Q776" s="99" t="n">
        <f aca="false">K776-P776</f>
        <v>-75</v>
      </c>
      <c r="R776" s="98" t="n">
        <f aca="false">IFERROR(IF(O776="Dec",(K776/P776-1))," ")</f>
        <v>-0.6</v>
      </c>
      <c r="S776" s="100" t="str">
        <f aca="false">IF(N776&gt;0,IF(O776="","-",IF(R776&lt;0%,"DEGROWTH","GROWTH")))</f>
        <v>DEGROWTH</v>
      </c>
      <c r="T776" s="69" t="n">
        <v>75</v>
      </c>
      <c r="U776" s="101" t="str">
        <f aca="false">IF(F776&lt;=$V$2,"jAN","")</f>
        <v>jAN</v>
      </c>
      <c r="V776" s="97" t="n">
        <v>75</v>
      </c>
      <c r="W776" s="102" t="n">
        <f aca="false">K776-V776</f>
        <v>-25</v>
      </c>
      <c r="X776" s="103" t="n">
        <f aca="false">IFERROR(IF(U776="Jan",(K776/V776-1)),0)</f>
        <v>-0.333333333333333</v>
      </c>
      <c r="Y776" s="104" t="str">
        <f aca="false">IF(T776&gt;0,IF(U776="","-",IF(X776&lt;0%,"DEGROWTH","GROWTH")))</f>
        <v>DEGROWTH</v>
      </c>
      <c r="Z776" s="75" t="n">
        <v>0</v>
      </c>
      <c r="AA776" s="70"/>
      <c r="AB776" s="70" t="s">
        <v>134</v>
      </c>
      <c r="AC776" s="3"/>
    </row>
    <row r="777" customFormat="false" ht="14.25" hidden="false" customHeight="true" outlineLevel="0" collapsed="false">
      <c r="A777" s="70" t="s">
        <v>134</v>
      </c>
      <c r="B777" s="72" t="s">
        <v>78</v>
      </c>
      <c r="C777" s="72" t="s">
        <v>2012</v>
      </c>
      <c r="D777" s="72" t="n">
        <v>1000000208</v>
      </c>
      <c r="E777" s="73" t="s">
        <v>2013</v>
      </c>
      <c r="F777" s="74" t="n">
        <v>41207</v>
      </c>
      <c r="G777" s="67" t="str">
        <f aca="false">IF(I777&gt;0,"Targeted Dealer","-")</f>
        <v>Targeted Dealer</v>
      </c>
      <c r="H777" s="67"/>
      <c r="I777" s="68" t="n">
        <v>200</v>
      </c>
      <c r="J777" s="68" t="n">
        <f aca="false">I777/$J$1*($J$1-$E$1)</f>
        <v>200</v>
      </c>
      <c r="K777" s="69" t="n">
        <v>224.5</v>
      </c>
      <c r="L777" s="69" t="n">
        <f aca="false">I777-K777</f>
        <v>-24.5</v>
      </c>
      <c r="M777" s="69" t="n">
        <f aca="false">IFERROR((K777/J777%),"-")</f>
        <v>112.25</v>
      </c>
      <c r="N777" s="97" t="n">
        <v>160</v>
      </c>
      <c r="O777" s="98" t="str">
        <f aca="false">IF(F777&lt;=$P$2,"DEC","")</f>
        <v>DEC</v>
      </c>
      <c r="P777" s="97" t="n">
        <v>160</v>
      </c>
      <c r="Q777" s="99" t="n">
        <f aca="false">K777-P777</f>
        <v>64.5</v>
      </c>
      <c r="R777" s="98" t="n">
        <f aca="false">IFERROR(IF(O777="Dec",(K777/P777-1))," ")</f>
        <v>0.403125</v>
      </c>
      <c r="S777" s="100" t="str">
        <f aca="false">IF(N777&gt;0,IF(O777="","-",IF(R777&lt;0%,"DEGROWTH","GROWTH")))</f>
        <v>GROWTH</v>
      </c>
      <c r="T777" s="69" t="n">
        <v>250.5</v>
      </c>
      <c r="U777" s="101" t="str">
        <f aca="false">IF(F777&lt;=$V$2,"jAN","")</f>
        <v>jAN</v>
      </c>
      <c r="V777" s="97" t="n">
        <v>250.5</v>
      </c>
      <c r="W777" s="102" t="n">
        <f aca="false">K777-V777</f>
        <v>-26</v>
      </c>
      <c r="X777" s="103" t="n">
        <f aca="false">IFERROR(IF(U777="Jan",(K777/V777-1)),0)</f>
        <v>-0.103792415169661</v>
      </c>
      <c r="Y777" s="104" t="str">
        <f aca="false">IF(T777&gt;0,IF(U777="","-",IF(X777&lt;0%,"DEGROWTH","GROWTH")))</f>
        <v>DEGROWTH</v>
      </c>
      <c r="Z777" s="75" t="n">
        <v>0</v>
      </c>
      <c r="AA777" s="70"/>
      <c r="AB777" s="70" t="s">
        <v>134</v>
      </c>
      <c r="AC777" s="3"/>
    </row>
    <row r="778" customFormat="false" ht="14.25" hidden="false" customHeight="true" outlineLevel="0" collapsed="false">
      <c r="A778" s="70" t="s">
        <v>134</v>
      </c>
      <c r="B778" s="72" t="s">
        <v>78</v>
      </c>
      <c r="C778" s="72" t="s">
        <v>2014</v>
      </c>
      <c r="D778" s="72" t="n">
        <v>1000000210</v>
      </c>
      <c r="E778" s="73" t="s">
        <v>2015</v>
      </c>
      <c r="F778" s="74" t="n">
        <v>41352</v>
      </c>
      <c r="G778" s="67" t="str">
        <f aca="false">IF(I778&gt;0,"Targeted Dealer","-")</f>
        <v>Targeted Dealer</v>
      </c>
      <c r="H778" s="67"/>
      <c r="I778" s="68" t="n">
        <v>80</v>
      </c>
      <c r="J778" s="68" t="n">
        <f aca="false">I778/$J$1*($J$1-$E$1)</f>
        <v>80</v>
      </c>
      <c r="K778" s="69" t="n">
        <v>78</v>
      </c>
      <c r="L778" s="69" t="n">
        <f aca="false">I778-K778</f>
        <v>2</v>
      </c>
      <c r="M778" s="69" t="n">
        <f aca="false">IFERROR((K778/J778%),"-")</f>
        <v>97.5</v>
      </c>
      <c r="N778" s="97" t="n">
        <v>80</v>
      </c>
      <c r="O778" s="98" t="str">
        <f aca="false">IF(F778&lt;=$P$2,"DEC","")</f>
        <v>DEC</v>
      </c>
      <c r="P778" s="97" t="n">
        <v>80</v>
      </c>
      <c r="Q778" s="99" t="n">
        <f aca="false">K778-P778</f>
        <v>-2</v>
      </c>
      <c r="R778" s="98" t="n">
        <f aca="false">IFERROR(IF(O778="Dec",(K778/P778-1))," ")</f>
        <v>-0.025</v>
      </c>
      <c r="S778" s="100" t="str">
        <f aca="false">IF(N778&gt;0,IF(O778="","-",IF(R778&lt;0%,"DEGROWTH","GROWTH")))</f>
        <v>DEGROWTH</v>
      </c>
      <c r="T778" s="69" t="n">
        <v>36</v>
      </c>
      <c r="U778" s="101" t="str">
        <f aca="false">IF(F778&lt;=$V$2,"jAN","")</f>
        <v>jAN</v>
      </c>
      <c r="V778" s="97" t="n">
        <v>36</v>
      </c>
      <c r="W778" s="102" t="n">
        <f aca="false">K778-V778</f>
        <v>42</v>
      </c>
      <c r="X778" s="103" t="n">
        <f aca="false">IFERROR(IF(U778="Jan",(K778/V778-1)),0)</f>
        <v>1.16666666666667</v>
      </c>
      <c r="Y778" s="104" t="str">
        <f aca="false">IF(T778&gt;0,IF(U778="","-",IF(X778&lt;0%,"DEGROWTH","GROWTH")))</f>
        <v>GROWTH</v>
      </c>
      <c r="Z778" s="75" t="n">
        <v>0</v>
      </c>
      <c r="AA778" s="70"/>
      <c r="AB778" s="70" t="s">
        <v>134</v>
      </c>
      <c r="AC778" s="3"/>
    </row>
    <row r="779" customFormat="false" ht="14.25" hidden="false" customHeight="true" outlineLevel="0" collapsed="false">
      <c r="A779" s="70" t="s">
        <v>134</v>
      </c>
      <c r="B779" s="72" t="s">
        <v>78</v>
      </c>
      <c r="C779" s="72" t="s">
        <v>2016</v>
      </c>
      <c r="D779" s="72" t="n">
        <v>1000000219</v>
      </c>
      <c r="E779" s="73" t="s">
        <v>2017</v>
      </c>
      <c r="F779" s="74" t="n">
        <v>41436</v>
      </c>
      <c r="G779" s="67" t="str">
        <f aca="false">IF(I779&gt;0,"Targeted Dealer","-")</f>
        <v>Targeted Dealer</v>
      </c>
      <c r="H779" s="67"/>
      <c r="I779" s="68" t="n">
        <v>100</v>
      </c>
      <c r="J779" s="68" t="n">
        <f aca="false">I779/$J$1*($J$1-$E$1)</f>
        <v>100</v>
      </c>
      <c r="K779" s="69" t="n">
        <v>150</v>
      </c>
      <c r="L779" s="69" t="n">
        <f aca="false">I779-K779</f>
        <v>-50</v>
      </c>
      <c r="M779" s="69" t="n">
        <f aca="false">IFERROR((K779/J779%),"-")</f>
        <v>150</v>
      </c>
      <c r="N779" s="97" t="n">
        <v>125</v>
      </c>
      <c r="O779" s="98" t="str">
        <f aca="false">IF(F779&lt;=$P$2,"DEC","")</f>
        <v>DEC</v>
      </c>
      <c r="P779" s="97" t="n">
        <v>125</v>
      </c>
      <c r="Q779" s="99" t="n">
        <f aca="false">K779-P779</f>
        <v>25</v>
      </c>
      <c r="R779" s="98" t="n">
        <f aca="false">IFERROR(IF(O779="Dec",(K779/P779-1))," ")</f>
        <v>0.2</v>
      </c>
      <c r="S779" s="100" t="str">
        <f aca="false">IF(N779&gt;0,IF(O779="","-",IF(R779&lt;0%,"DEGROWTH","GROWTH")))</f>
        <v>GROWTH</v>
      </c>
      <c r="T779" s="69" t="n">
        <v>145</v>
      </c>
      <c r="U779" s="101" t="str">
        <f aca="false">IF(F779&lt;=$V$2,"jAN","")</f>
        <v>jAN</v>
      </c>
      <c r="V779" s="97" t="n">
        <v>145</v>
      </c>
      <c r="W779" s="102" t="n">
        <f aca="false">K779-V779</f>
        <v>5</v>
      </c>
      <c r="X779" s="103" t="n">
        <f aca="false">IFERROR(IF(U779="Jan",(K779/V779-1)),0)</f>
        <v>0.0344827586206897</v>
      </c>
      <c r="Y779" s="104" t="str">
        <f aca="false">IF(T779&gt;0,IF(U779="","-",IF(X779&lt;0%,"DEGROWTH","GROWTH")))</f>
        <v>GROWTH</v>
      </c>
      <c r="Z779" s="75" t="n">
        <v>0</v>
      </c>
      <c r="AA779" s="70"/>
      <c r="AB779" s="70" t="s">
        <v>134</v>
      </c>
      <c r="AC779" s="3"/>
    </row>
    <row r="780" customFormat="false" ht="14.25" hidden="false" customHeight="true" outlineLevel="0" collapsed="false">
      <c r="A780" s="70" t="s">
        <v>134</v>
      </c>
      <c r="B780" s="72" t="s">
        <v>78</v>
      </c>
      <c r="C780" s="72" t="s">
        <v>2018</v>
      </c>
      <c r="D780" s="72" t="n">
        <v>1000000207</v>
      </c>
      <c r="E780" s="73" t="s">
        <v>2019</v>
      </c>
      <c r="F780" s="74" t="n">
        <v>41848</v>
      </c>
      <c r="G780" s="67" t="str">
        <f aca="false">IF(I780&gt;0,"Targeted Dealer","-")</f>
        <v>Targeted Dealer</v>
      </c>
      <c r="H780" s="67"/>
      <c r="I780" s="68" t="n">
        <v>270</v>
      </c>
      <c r="J780" s="68" t="n">
        <f aca="false">I780/$J$1*($J$1-$E$1)</f>
        <v>270</v>
      </c>
      <c r="K780" s="69" t="n">
        <v>217</v>
      </c>
      <c r="L780" s="69" t="n">
        <f aca="false">I780-K780</f>
        <v>53</v>
      </c>
      <c r="M780" s="69" t="n">
        <f aca="false">IFERROR((K780/J780%),"-")</f>
        <v>80.3703703703704</v>
      </c>
      <c r="N780" s="97" t="n">
        <v>179</v>
      </c>
      <c r="O780" s="98" t="str">
        <f aca="false">IF(F780&lt;=$P$2,"DEC","")</f>
        <v>DEC</v>
      </c>
      <c r="P780" s="97" t="n">
        <v>179</v>
      </c>
      <c r="Q780" s="99" t="n">
        <f aca="false">K780-P780</f>
        <v>38</v>
      </c>
      <c r="R780" s="98" t="n">
        <f aca="false">IFERROR(IF(O780="Dec",(K780/P780-1))," ")</f>
        <v>0.212290502793296</v>
      </c>
      <c r="S780" s="100" t="str">
        <f aca="false">IF(N780&gt;0,IF(O780="","-",IF(R780&lt;0%,"DEGROWTH","GROWTH")))</f>
        <v>GROWTH</v>
      </c>
      <c r="T780" s="69" t="n">
        <v>242</v>
      </c>
      <c r="U780" s="101" t="str">
        <f aca="false">IF(F780&lt;=$V$2,"jAN","")</f>
        <v>jAN</v>
      </c>
      <c r="V780" s="97" t="n">
        <v>242</v>
      </c>
      <c r="W780" s="102" t="n">
        <f aca="false">K780-V780</f>
        <v>-25</v>
      </c>
      <c r="X780" s="103" t="n">
        <f aca="false">IFERROR(IF(U780="Jan",(K780/V780-1)),0)</f>
        <v>-0.103305785123967</v>
      </c>
      <c r="Y780" s="104" t="str">
        <f aca="false">IF(T780&gt;0,IF(U780="","-",IF(X780&lt;0%,"DEGROWTH","GROWTH")))</f>
        <v>DEGROWTH</v>
      </c>
      <c r="Z780" s="75" t="n">
        <v>0</v>
      </c>
      <c r="AA780" s="70"/>
      <c r="AB780" s="70" t="s">
        <v>134</v>
      </c>
      <c r="AC780" s="3"/>
    </row>
    <row r="781" customFormat="false" ht="14.25" hidden="false" customHeight="true" outlineLevel="0" collapsed="false">
      <c r="A781" s="70" t="s">
        <v>134</v>
      </c>
      <c r="B781" s="72" t="s">
        <v>78</v>
      </c>
      <c r="C781" s="72" t="s">
        <v>2020</v>
      </c>
      <c r="D781" s="72" t="n">
        <v>1000000209</v>
      </c>
      <c r="E781" s="73" t="s">
        <v>2021</v>
      </c>
      <c r="F781" s="74" t="n">
        <v>41880</v>
      </c>
      <c r="G781" s="67" t="str">
        <f aca="false">IF(I781&gt;0,"Targeted Dealer","-")</f>
        <v>Targeted Dealer</v>
      </c>
      <c r="H781" s="67"/>
      <c r="I781" s="68" t="n">
        <v>100</v>
      </c>
      <c r="J781" s="68" t="n">
        <f aca="false">I781/$J$1*($J$1-$E$1)</f>
        <v>100</v>
      </c>
      <c r="K781" s="69" t="n">
        <v>50</v>
      </c>
      <c r="L781" s="69" t="n">
        <f aca="false">I781-K781</f>
        <v>50</v>
      </c>
      <c r="M781" s="69" t="n">
        <f aca="false">IFERROR((K781/J781%),"-")</f>
        <v>50</v>
      </c>
      <c r="N781" s="97" t="n">
        <v>21</v>
      </c>
      <c r="O781" s="98" t="str">
        <f aca="false">IF(F781&lt;=$P$2,"DEC","")</f>
        <v>DEC</v>
      </c>
      <c r="P781" s="97" t="n">
        <v>21</v>
      </c>
      <c r="Q781" s="99" t="n">
        <f aca="false">K781-P781</f>
        <v>29</v>
      </c>
      <c r="R781" s="98" t="n">
        <f aca="false">IFERROR(IF(O781="Dec",(K781/P781-1))," ")</f>
        <v>1.38095238095238</v>
      </c>
      <c r="S781" s="100" t="str">
        <f aca="false">IF(N781&gt;0,IF(O781="","-",IF(R781&lt;0%,"DEGROWTH","GROWTH")))</f>
        <v>GROWTH</v>
      </c>
      <c r="T781" s="69" t="n">
        <v>40</v>
      </c>
      <c r="U781" s="101" t="str">
        <f aca="false">IF(F781&lt;=$V$2,"jAN","")</f>
        <v>jAN</v>
      </c>
      <c r="V781" s="97" t="n">
        <v>40</v>
      </c>
      <c r="W781" s="102" t="n">
        <f aca="false">K781-V781</f>
        <v>10</v>
      </c>
      <c r="X781" s="103" t="n">
        <f aca="false">IFERROR(IF(U781="Jan",(K781/V781-1)),0)</f>
        <v>0.25</v>
      </c>
      <c r="Y781" s="104" t="str">
        <f aca="false">IF(T781&gt;0,IF(U781="","-",IF(X781&lt;0%,"DEGROWTH","GROWTH")))</f>
        <v>GROWTH</v>
      </c>
      <c r="Z781" s="75" t="n">
        <v>1</v>
      </c>
      <c r="AA781" s="70"/>
      <c r="AB781" s="70" t="s">
        <v>134</v>
      </c>
      <c r="AC781" s="3"/>
    </row>
    <row r="782" customFormat="false" ht="14.25" hidden="false" customHeight="true" outlineLevel="0" collapsed="false">
      <c r="A782" s="70" t="s">
        <v>134</v>
      </c>
      <c r="B782" s="72" t="s">
        <v>78</v>
      </c>
      <c r="C782" s="72" t="s">
        <v>292</v>
      </c>
      <c r="D782" s="72" t="n">
        <v>1000000227</v>
      </c>
      <c r="E782" s="73" t="s">
        <v>293</v>
      </c>
      <c r="F782" s="74" t="n">
        <v>42028</v>
      </c>
      <c r="G782" s="67" t="str">
        <f aca="false">IF(I782&gt;0,"Targeted Dealer","-")</f>
        <v>Targeted Dealer</v>
      </c>
      <c r="H782" s="67"/>
      <c r="I782" s="68" t="n">
        <v>50</v>
      </c>
      <c r="J782" s="68" t="n">
        <f aca="false">I782/$J$1*($J$1-$E$1)</f>
        <v>50</v>
      </c>
      <c r="K782" s="69" t="n">
        <v>0</v>
      </c>
      <c r="L782" s="69" t="n">
        <f aca="false">I782-K782</f>
        <v>50</v>
      </c>
      <c r="M782" s="69" t="n">
        <f aca="false">IFERROR((K782/J782%),"-")</f>
        <v>0</v>
      </c>
      <c r="N782" s="97" t="n">
        <v>0</v>
      </c>
      <c r="O782" s="98" t="str">
        <f aca="false">IF(F782&lt;=$P$2,"DEC","")</f>
        <v>DEC</v>
      </c>
      <c r="P782" s="97" t="n">
        <v>0</v>
      </c>
      <c r="Q782" s="99" t="n">
        <f aca="false">K782-P782</f>
        <v>0</v>
      </c>
      <c r="R782" s="98" t="str">
        <f aca="false">IFERROR(IF(O782="Dec",(K782/P782-1))," ")</f>
        <v> </v>
      </c>
      <c r="S782" s="105" t="b">
        <f aca="false">IF(N782&gt;0,IF(O782="","-",IF(R782&lt;0%,"DEGROWTH","GROWTH")))</f>
        <v>0</v>
      </c>
      <c r="T782" s="69" t="n">
        <v>13</v>
      </c>
      <c r="U782" s="101" t="str">
        <f aca="false">IF(F782&lt;=$V$2,"jAN","")</f>
        <v>jAN</v>
      </c>
      <c r="V782" s="97" t="n">
        <v>13</v>
      </c>
      <c r="W782" s="102" t="n">
        <f aca="false">K782-V782</f>
        <v>-13</v>
      </c>
      <c r="X782" s="103" t="n">
        <f aca="false">IFERROR(IF(U782="Jan",(K782/V782-1)),0)</f>
        <v>-1</v>
      </c>
      <c r="Y782" s="104" t="str">
        <f aca="false">IF(T782&gt;0,IF(U782="","-",IF(X782&lt;0%,"DEGROWTH","GROWTH")))</f>
        <v>DEGROWTH</v>
      </c>
      <c r="Z782" s="75" t="n">
        <v>1</v>
      </c>
      <c r="AA782" s="70"/>
      <c r="AB782" s="70" t="s">
        <v>134</v>
      </c>
      <c r="AC782" s="3"/>
    </row>
    <row r="783" customFormat="false" ht="14.25" hidden="false" customHeight="true" outlineLevel="0" collapsed="false">
      <c r="A783" s="70" t="s">
        <v>134</v>
      </c>
      <c r="B783" s="72" t="s">
        <v>78</v>
      </c>
      <c r="C783" s="72" t="s">
        <v>2022</v>
      </c>
      <c r="D783" s="72" t="n">
        <v>1000000198</v>
      </c>
      <c r="E783" s="73" t="s">
        <v>2023</v>
      </c>
      <c r="F783" s="74" t="n">
        <v>42257</v>
      </c>
      <c r="G783" s="67" t="str">
        <f aca="false">IF(I783&gt;0,"Targeted Dealer","-")</f>
        <v>Targeted Dealer</v>
      </c>
      <c r="H783" s="67"/>
      <c r="I783" s="68" t="n">
        <v>800</v>
      </c>
      <c r="J783" s="68" t="n">
        <f aca="false">I783/$J$1*($J$1-$E$1)</f>
        <v>800</v>
      </c>
      <c r="K783" s="69" t="n">
        <v>453</v>
      </c>
      <c r="L783" s="69" t="n">
        <f aca="false">I783-K783</f>
        <v>347</v>
      </c>
      <c r="M783" s="69" t="n">
        <f aca="false">IFERROR((K783/J783%),"-")</f>
        <v>56.625</v>
      </c>
      <c r="N783" s="97" t="n">
        <v>614.5</v>
      </c>
      <c r="O783" s="98" t="str">
        <f aca="false">IF(F783&lt;=$P$2,"DEC","")</f>
        <v>DEC</v>
      </c>
      <c r="P783" s="97" t="n">
        <v>614.5</v>
      </c>
      <c r="Q783" s="99" t="n">
        <f aca="false">K783-P783</f>
        <v>-161.5</v>
      </c>
      <c r="R783" s="98" t="n">
        <f aca="false">IFERROR(IF(O783="Dec",(K783/P783-1))," ")</f>
        <v>-0.262815296989422</v>
      </c>
      <c r="S783" s="100" t="str">
        <f aca="false">IF(N783&gt;0,IF(O783="","-",IF(R783&lt;0%,"DEGROWTH","GROWTH")))</f>
        <v>DEGROWTH</v>
      </c>
      <c r="T783" s="69" t="n">
        <v>692</v>
      </c>
      <c r="U783" s="101" t="str">
        <f aca="false">IF(F783&lt;=$V$2,"jAN","")</f>
        <v>jAN</v>
      </c>
      <c r="V783" s="97" t="n">
        <v>692</v>
      </c>
      <c r="W783" s="102" t="n">
        <f aca="false">K783-V783</f>
        <v>-239</v>
      </c>
      <c r="X783" s="103" t="n">
        <f aca="false">IFERROR(IF(U783="Jan",(K783/V783-1)),0)</f>
        <v>-0.345375722543353</v>
      </c>
      <c r="Y783" s="104" t="str">
        <f aca="false">IF(T783&gt;0,IF(U783="","-",IF(X783&lt;0%,"DEGROWTH","GROWTH")))</f>
        <v>DEGROWTH</v>
      </c>
      <c r="Z783" s="75" t="n">
        <v>0</v>
      </c>
      <c r="AA783" s="70"/>
      <c r="AB783" s="70" t="s">
        <v>134</v>
      </c>
      <c r="AC783" s="3"/>
    </row>
    <row r="784" customFormat="false" ht="14.25" hidden="false" customHeight="true" outlineLevel="0" collapsed="false">
      <c r="A784" s="70" t="s">
        <v>134</v>
      </c>
      <c r="B784" s="72" t="s">
        <v>78</v>
      </c>
      <c r="C784" s="72" t="s">
        <v>2024</v>
      </c>
      <c r="D784" s="72" t="n">
        <v>1000000221</v>
      </c>
      <c r="E784" s="73" t="s">
        <v>2025</v>
      </c>
      <c r="F784" s="74" t="n">
        <v>42388</v>
      </c>
      <c r="G784" s="67" t="str">
        <f aca="false">IF(I784&gt;0,"Targeted Dealer","-")</f>
        <v>Targeted Dealer</v>
      </c>
      <c r="H784" s="67"/>
      <c r="I784" s="68" t="n">
        <v>300</v>
      </c>
      <c r="J784" s="68" t="n">
        <f aca="false">I784/$J$1*($J$1-$E$1)</f>
        <v>300</v>
      </c>
      <c r="K784" s="69" t="n">
        <v>300</v>
      </c>
      <c r="L784" s="69" t="n">
        <f aca="false">I784-K784</f>
        <v>0</v>
      </c>
      <c r="M784" s="69" t="n">
        <f aca="false">IFERROR((K784/J784%),"-")</f>
        <v>100</v>
      </c>
      <c r="N784" s="97" t="n">
        <v>425</v>
      </c>
      <c r="O784" s="98" t="str">
        <f aca="false">IF(F784&lt;=$P$2,"DEC","")</f>
        <v>DEC</v>
      </c>
      <c r="P784" s="97" t="n">
        <v>425</v>
      </c>
      <c r="Q784" s="99" t="n">
        <f aca="false">K784-P784</f>
        <v>-125</v>
      </c>
      <c r="R784" s="98" t="n">
        <f aca="false">IFERROR(IF(O784="Dec",(K784/P784-1))," ")</f>
        <v>-0.294117647058824</v>
      </c>
      <c r="S784" s="100" t="str">
        <f aca="false">IF(N784&gt;0,IF(O784="","-",IF(R784&lt;0%,"DEGROWTH","GROWTH")))</f>
        <v>DEGROWTH</v>
      </c>
      <c r="T784" s="69" t="n">
        <v>309</v>
      </c>
      <c r="U784" s="101" t="str">
        <f aca="false">IF(F784&lt;=$V$2,"jAN","")</f>
        <v>jAN</v>
      </c>
      <c r="V784" s="97" t="n">
        <v>309</v>
      </c>
      <c r="W784" s="102" t="n">
        <f aca="false">K784-V784</f>
        <v>-9</v>
      </c>
      <c r="X784" s="103" t="n">
        <f aca="false">IFERROR(IF(U784="Jan",(K784/V784-1)),0)</f>
        <v>-0.029126213592233</v>
      </c>
      <c r="Y784" s="104" t="str">
        <f aca="false">IF(T784&gt;0,IF(U784="","-",IF(X784&lt;0%,"DEGROWTH","GROWTH")))</f>
        <v>DEGROWTH</v>
      </c>
      <c r="Z784" s="75" t="n">
        <v>0</v>
      </c>
      <c r="AA784" s="70"/>
      <c r="AB784" s="70" t="s">
        <v>134</v>
      </c>
      <c r="AC784" s="3"/>
    </row>
    <row r="785" customFormat="false" ht="14.25" hidden="false" customHeight="true" outlineLevel="0" collapsed="false">
      <c r="A785" s="70" t="s">
        <v>134</v>
      </c>
      <c r="B785" s="72" t="s">
        <v>78</v>
      </c>
      <c r="C785" s="72" t="s">
        <v>2026</v>
      </c>
      <c r="D785" s="72" t="n">
        <v>1000000218</v>
      </c>
      <c r="E785" s="73" t="s">
        <v>2027</v>
      </c>
      <c r="F785" s="74" t="n">
        <v>42522</v>
      </c>
      <c r="G785" s="67" t="str">
        <f aca="false">IF(I785&gt;0,"Targeted Dealer","-")</f>
        <v>Targeted Dealer</v>
      </c>
      <c r="H785" s="67"/>
      <c r="I785" s="68" t="n">
        <v>250</v>
      </c>
      <c r="J785" s="68" t="n">
        <f aca="false">I785/$J$1*($J$1-$E$1)</f>
        <v>250</v>
      </c>
      <c r="K785" s="69" t="n">
        <v>175</v>
      </c>
      <c r="L785" s="69" t="n">
        <f aca="false">I785-K785</f>
        <v>75</v>
      </c>
      <c r="M785" s="69" t="n">
        <f aca="false">IFERROR((K785/J785%),"-")</f>
        <v>70</v>
      </c>
      <c r="N785" s="97" t="n">
        <v>145</v>
      </c>
      <c r="O785" s="98" t="str">
        <f aca="false">IF(F785&lt;=$P$2,"DEC","")</f>
        <v>DEC</v>
      </c>
      <c r="P785" s="97" t="n">
        <v>145</v>
      </c>
      <c r="Q785" s="99" t="n">
        <f aca="false">K785-P785</f>
        <v>30</v>
      </c>
      <c r="R785" s="98" t="n">
        <f aca="false">IFERROR(IF(O785="Dec",(K785/P785-1))," ")</f>
        <v>0.206896551724138</v>
      </c>
      <c r="S785" s="100" t="str">
        <f aca="false">IF(N785&gt;0,IF(O785="","-",IF(R785&lt;0%,"DEGROWTH","GROWTH")))</f>
        <v>GROWTH</v>
      </c>
      <c r="T785" s="69" t="n">
        <v>211.2</v>
      </c>
      <c r="U785" s="101" t="str">
        <f aca="false">IF(F785&lt;=$V$2,"jAN","")</f>
        <v>jAN</v>
      </c>
      <c r="V785" s="97" t="n">
        <v>211.2</v>
      </c>
      <c r="W785" s="102" t="n">
        <f aca="false">K785-V785</f>
        <v>-36.2</v>
      </c>
      <c r="X785" s="103" t="n">
        <f aca="false">IFERROR(IF(U785="Jan",(K785/V785-1)),0)</f>
        <v>-0.171401515151515</v>
      </c>
      <c r="Y785" s="104" t="str">
        <f aca="false">IF(T785&gt;0,IF(U785="","-",IF(X785&lt;0%,"DEGROWTH","GROWTH")))</f>
        <v>DEGROWTH</v>
      </c>
      <c r="Z785" s="75" t="n">
        <v>0</v>
      </c>
      <c r="AA785" s="70"/>
      <c r="AB785" s="70" t="s">
        <v>134</v>
      </c>
      <c r="AC785" s="3"/>
    </row>
    <row r="786" customFormat="false" ht="14.25" hidden="false" customHeight="true" outlineLevel="0" collapsed="false">
      <c r="A786" s="70" t="s">
        <v>134</v>
      </c>
      <c r="B786" s="72" t="s">
        <v>78</v>
      </c>
      <c r="C786" s="72" t="s">
        <v>2028</v>
      </c>
      <c r="D786" s="72" t="n">
        <v>1000000200</v>
      </c>
      <c r="E786" s="73" t="s">
        <v>2029</v>
      </c>
      <c r="F786" s="74" t="n">
        <v>42991</v>
      </c>
      <c r="G786" s="67" t="str">
        <f aca="false">IF(I786&gt;0,"Targeted Dealer","-")</f>
        <v>Targeted Dealer</v>
      </c>
      <c r="H786" s="67"/>
      <c r="I786" s="68" t="n">
        <v>50</v>
      </c>
      <c r="J786" s="68" t="n">
        <f aca="false">I786/$J$1*($J$1-$E$1)</f>
        <v>50</v>
      </c>
      <c r="K786" s="69" t="n">
        <v>86.5</v>
      </c>
      <c r="L786" s="69" t="n">
        <f aca="false">I786-K786</f>
        <v>-36.5</v>
      </c>
      <c r="M786" s="69" t="n">
        <f aca="false">IFERROR((K786/J786%),"-")</f>
        <v>173</v>
      </c>
      <c r="N786" s="97" t="n">
        <v>50</v>
      </c>
      <c r="O786" s="98" t="str">
        <f aca="false">IF(F786&lt;=$P$2,"DEC","")</f>
        <v>DEC</v>
      </c>
      <c r="P786" s="97" t="n">
        <v>50</v>
      </c>
      <c r="Q786" s="99" t="n">
        <f aca="false">K786-P786</f>
        <v>36.5</v>
      </c>
      <c r="R786" s="98" t="n">
        <f aca="false">IFERROR(IF(O786="Dec",(K786/P786-1))," ")</f>
        <v>0.73</v>
      </c>
      <c r="S786" s="100" t="str">
        <f aca="false">IF(N786&gt;0,IF(O786="","-",IF(R786&lt;0%,"DEGROWTH","GROWTH")))</f>
        <v>GROWTH</v>
      </c>
      <c r="T786" s="69" t="n">
        <v>60</v>
      </c>
      <c r="U786" s="101" t="str">
        <f aca="false">IF(F786&lt;=$V$2,"jAN","")</f>
        <v>jAN</v>
      </c>
      <c r="V786" s="97" t="n">
        <v>60</v>
      </c>
      <c r="W786" s="102" t="n">
        <f aca="false">K786-V786</f>
        <v>26.5</v>
      </c>
      <c r="X786" s="103" t="n">
        <f aca="false">IFERROR(IF(U786="Jan",(K786/V786-1)),0)</f>
        <v>0.441666666666667</v>
      </c>
      <c r="Y786" s="104" t="str">
        <f aca="false">IF(T786&gt;0,IF(U786="","-",IF(X786&lt;0%,"DEGROWTH","GROWTH")))</f>
        <v>GROWTH</v>
      </c>
      <c r="Z786" s="75" t="n">
        <v>0</v>
      </c>
      <c r="AA786" s="70"/>
      <c r="AB786" s="70" t="s">
        <v>134</v>
      </c>
      <c r="AC786" s="3"/>
    </row>
    <row r="787" customFormat="false" ht="14.25" hidden="false" customHeight="true" outlineLevel="0" collapsed="false">
      <c r="A787" s="70" t="s">
        <v>134</v>
      </c>
      <c r="B787" s="72" t="s">
        <v>78</v>
      </c>
      <c r="C787" s="72" t="s">
        <v>2030</v>
      </c>
      <c r="D787" s="72" t="n">
        <v>1000000204</v>
      </c>
      <c r="E787" s="73" t="s">
        <v>2031</v>
      </c>
      <c r="F787" s="74" t="n">
        <v>43054</v>
      </c>
      <c r="G787" s="67" t="str">
        <f aca="false">IF(I787&gt;0,"Targeted Dealer","-")</f>
        <v>Targeted Dealer</v>
      </c>
      <c r="H787" s="67"/>
      <c r="I787" s="68" t="n">
        <v>295</v>
      </c>
      <c r="J787" s="68" t="n">
        <f aca="false">I787/$J$1*($J$1-$E$1)</f>
        <v>295</v>
      </c>
      <c r="K787" s="69" t="n">
        <v>300</v>
      </c>
      <c r="L787" s="69" t="n">
        <f aca="false">I787-K787</f>
        <v>-5</v>
      </c>
      <c r="M787" s="69" t="n">
        <f aca="false">IFERROR((K787/J787%),"-")</f>
        <v>101.694915254237</v>
      </c>
      <c r="N787" s="97" t="n">
        <v>274.5</v>
      </c>
      <c r="O787" s="98" t="str">
        <f aca="false">IF(F787&lt;=$P$2,"DEC","")</f>
        <v>DEC</v>
      </c>
      <c r="P787" s="97" t="n">
        <v>274.5</v>
      </c>
      <c r="Q787" s="99" t="n">
        <f aca="false">K787-P787</f>
        <v>25.5</v>
      </c>
      <c r="R787" s="98" t="n">
        <f aca="false">IFERROR(IF(O787="Dec",(K787/P787-1))," ")</f>
        <v>0.0928961748633881</v>
      </c>
      <c r="S787" s="100" t="str">
        <f aca="false">IF(N787&gt;0,IF(O787="","-",IF(R787&lt;0%,"DEGROWTH","GROWTH")))</f>
        <v>GROWTH</v>
      </c>
      <c r="T787" s="69" t="n">
        <v>301</v>
      </c>
      <c r="U787" s="101" t="str">
        <f aca="false">IF(F787&lt;=$V$2,"jAN","")</f>
        <v>jAN</v>
      </c>
      <c r="V787" s="97" t="n">
        <v>301</v>
      </c>
      <c r="W787" s="102" t="n">
        <f aca="false">K787-V787</f>
        <v>-1</v>
      </c>
      <c r="X787" s="103" t="n">
        <f aca="false">IFERROR(IF(U787="Jan",(K787/V787-1)),0)</f>
        <v>-0.00332225913621265</v>
      </c>
      <c r="Y787" s="104" t="str">
        <f aca="false">IF(T787&gt;0,IF(U787="","-",IF(X787&lt;0%,"DEGROWTH","GROWTH")))</f>
        <v>DEGROWTH</v>
      </c>
      <c r="Z787" s="75" t="n">
        <v>0</v>
      </c>
      <c r="AA787" s="70"/>
      <c r="AB787" s="70" t="s">
        <v>134</v>
      </c>
      <c r="AC787" s="3"/>
    </row>
    <row r="788" customFormat="false" ht="14.25" hidden="false" customHeight="true" outlineLevel="0" collapsed="false">
      <c r="A788" s="70" t="s">
        <v>134</v>
      </c>
      <c r="B788" s="72" t="s">
        <v>78</v>
      </c>
      <c r="C788" s="72" t="s">
        <v>2032</v>
      </c>
      <c r="D788" s="72" t="n">
        <v>1000000211</v>
      </c>
      <c r="E788" s="73" t="s">
        <v>2033</v>
      </c>
      <c r="F788" s="74" t="n">
        <v>43263</v>
      </c>
      <c r="G788" s="67" t="str">
        <f aca="false">IF(I788&gt;0,"Targeted Dealer","-")</f>
        <v>Targeted Dealer</v>
      </c>
      <c r="H788" s="67"/>
      <c r="I788" s="68" t="n">
        <v>150</v>
      </c>
      <c r="J788" s="68" t="n">
        <f aca="false">I788/$J$1*($J$1-$E$1)</f>
        <v>150</v>
      </c>
      <c r="K788" s="69" t="n">
        <v>200</v>
      </c>
      <c r="L788" s="69" t="n">
        <f aca="false">I788-K788</f>
        <v>-50</v>
      </c>
      <c r="M788" s="69" t="n">
        <f aca="false">IFERROR((K788/J788%),"-")</f>
        <v>133.333333333333</v>
      </c>
      <c r="N788" s="97" t="n">
        <v>149.5</v>
      </c>
      <c r="O788" s="98" t="str">
        <f aca="false">IF(F788&lt;=$P$2,"DEC","")</f>
        <v>DEC</v>
      </c>
      <c r="P788" s="97" t="n">
        <v>149.5</v>
      </c>
      <c r="Q788" s="99" t="n">
        <f aca="false">K788-P788</f>
        <v>50.5</v>
      </c>
      <c r="R788" s="98" t="n">
        <f aca="false">IFERROR(IF(O788="Dec",(K788/P788-1))," ")</f>
        <v>0.337792642140468</v>
      </c>
      <c r="S788" s="100" t="str">
        <f aca="false">IF(N788&gt;0,IF(O788="","-",IF(R788&lt;0%,"DEGROWTH","GROWTH")))</f>
        <v>GROWTH</v>
      </c>
      <c r="T788" s="69" t="n">
        <v>200</v>
      </c>
      <c r="U788" s="101" t="str">
        <f aca="false">IF(F788&lt;=$V$2,"jAN","")</f>
        <v>jAN</v>
      </c>
      <c r="V788" s="97" t="n">
        <v>200</v>
      </c>
      <c r="W788" s="102" t="n">
        <f aca="false">K788-V788</f>
        <v>0</v>
      </c>
      <c r="X788" s="103" t="n">
        <f aca="false">IFERROR(IF(U788="Jan",(K788/V788-1)),0)</f>
        <v>0</v>
      </c>
      <c r="Y788" s="104" t="str">
        <f aca="false">IF(T788&gt;0,IF(U788="","-",IF(X788&lt;0%,"DEGROWTH","GROWTH")))</f>
        <v>GROWTH</v>
      </c>
      <c r="Z788" s="75" t="n">
        <v>0</v>
      </c>
      <c r="AA788" s="70"/>
      <c r="AB788" s="70" t="s">
        <v>134</v>
      </c>
      <c r="AC788" s="3"/>
    </row>
    <row r="789" customFormat="false" ht="14.25" hidden="false" customHeight="true" outlineLevel="0" collapsed="false">
      <c r="A789" s="70" t="s">
        <v>134</v>
      </c>
      <c r="B789" s="72" t="s">
        <v>78</v>
      </c>
      <c r="C789" s="72" t="s">
        <v>2034</v>
      </c>
      <c r="D789" s="72" t="n">
        <v>1000000223</v>
      </c>
      <c r="E789" s="73" t="s">
        <v>2035</v>
      </c>
      <c r="F789" s="74" t="n">
        <v>43379</v>
      </c>
      <c r="G789" s="67" t="str">
        <f aca="false">IF(I789&gt;0,"Targeted Dealer","-")</f>
        <v>Targeted Dealer</v>
      </c>
      <c r="H789" s="67"/>
      <c r="I789" s="68" t="n">
        <v>260</v>
      </c>
      <c r="J789" s="68" t="n">
        <f aca="false">I789/$J$1*($J$1-$E$1)</f>
        <v>260</v>
      </c>
      <c r="K789" s="69" t="n">
        <v>240</v>
      </c>
      <c r="L789" s="69" t="n">
        <f aca="false">I789-K789</f>
        <v>20</v>
      </c>
      <c r="M789" s="69" t="n">
        <f aca="false">IFERROR((K789/J789%),"-")</f>
        <v>92.3076923076923</v>
      </c>
      <c r="N789" s="97" t="n">
        <v>220</v>
      </c>
      <c r="O789" s="98" t="str">
        <f aca="false">IF(F789&lt;=$P$2,"DEC","")</f>
        <v>DEC</v>
      </c>
      <c r="P789" s="97" t="n">
        <v>220</v>
      </c>
      <c r="Q789" s="99" t="n">
        <f aca="false">K789-P789</f>
        <v>20</v>
      </c>
      <c r="R789" s="98" t="n">
        <f aca="false">IFERROR(IF(O789="Dec",(K789/P789-1))," ")</f>
        <v>0.0909090909090908</v>
      </c>
      <c r="S789" s="100" t="str">
        <f aca="false">IF(N789&gt;0,IF(O789="","-",IF(R789&lt;0%,"DEGROWTH","GROWTH")))</f>
        <v>GROWTH</v>
      </c>
      <c r="T789" s="69" t="n">
        <v>225</v>
      </c>
      <c r="U789" s="101" t="str">
        <f aca="false">IF(F789&lt;=$V$2,"jAN","")</f>
        <v>jAN</v>
      </c>
      <c r="V789" s="97" t="n">
        <v>225</v>
      </c>
      <c r="W789" s="102" t="n">
        <f aca="false">K789-V789</f>
        <v>15</v>
      </c>
      <c r="X789" s="103" t="n">
        <f aca="false">IFERROR(IF(U789="Jan",(K789/V789-1)),0)</f>
        <v>0.0666666666666667</v>
      </c>
      <c r="Y789" s="104" t="str">
        <f aca="false">IF(T789&gt;0,IF(U789="","-",IF(X789&lt;0%,"DEGROWTH","GROWTH")))</f>
        <v>GROWTH</v>
      </c>
      <c r="Z789" s="75" t="n">
        <v>0</v>
      </c>
      <c r="AA789" s="70"/>
      <c r="AB789" s="70" t="s">
        <v>134</v>
      </c>
      <c r="AC789" s="3"/>
    </row>
    <row r="790" customFormat="false" ht="14.25" hidden="false" customHeight="true" outlineLevel="0" collapsed="false">
      <c r="A790" s="70" t="s">
        <v>134</v>
      </c>
      <c r="B790" s="72" t="s">
        <v>78</v>
      </c>
      <c r="C790" s="72" t="s">
        <v>2036</v>
      </c>
      <c r="D790" s="72" t="n">
        <v>1000000206</v>
      </c>
      <c r="E790" s="73" t="s">
        <v>2037</v>
      </c>
      <c r="F790" s="74" t="n">
        <v>43452</v>
      </c>
      <c r="G790" s="67" t="str">
        <f aca="false">IF(I790&gt;0,"Targeted Dealer","-")</f>
        <v>Targeted Dealer</v>
      </c>
      <c r="H790" s="67"/>
      <c r="I790" s="68" t="n">
        <v>170</v>
      </c>
      <c r="J790" s="68" t="n">
        <f aca="false">I790/$J$1*($J$1-$E$1)</f>
        <v>170</v>
      </c>
      <c r="K790" s="69" t="n">
        <v>150</v>
      </c>
      <c r="L790" s="69" t="n">
        <f aca="false">I790-K790</f>
        <v>20</v>
      </c>
      <c r="M790" s="69" t="n">
        <f aca="false">IFERROR((K790/J790%),"-")</f>
        <v>88.2352941176471</v>
      </c>
      <c r="N790" s="97" t="n">
        <v>200</v>
      </c>
      <c r="O790" s="98" t="str">
        <f aca="false">IF(F790&lt;=$P$2,"DEC","")</f>
        <v>DEC</v>
      </c>
      <c r="P790" s="97" t="n">
        <v>200</v>
      </c>
      <c r="Q790" s="99" t="n">
        <f aca="false">K790-P790</f>
        <v>-50</v>
      </c>
      <c r="R790" s="98" t="n">
        <f aca="false">IFERROR(IF(O790="Dec",(K790/P790-1))," ")</f>
        <v>-0.25</v>
      </c>
      <c r="S790" s="100" t="str">
        <f aca="false">IF(N790&gt;0,IF(O790="","-",IF(R790&lt;0%,"DEGROWTH","GROWTH")))</f>
        <v>DEGROWTH</v>
      </c>
      <c r="T790" s="69" t="n">
        <v>125</v>
      </c>
      <c r="U790" s="101" t="str">
        <f aca="false">IF(F790&lt;=$V$2,"jAN","")</f>
        <v>jAN</v>
      </c>
      <c r="V790" s="97" t="n">
        <v>125</v>
      </c>
      <c r="W790" s="102" t="n">
        <f aca="false">K790-V790</f>
        <v>25</v>
      </c>
      <c r="X790" s="103" t="n">
        <f aca="false">IFERROR(IF(U790="Jan",(K790/V790-1)),0)</f>
        <v>0.2</v>
      </c>
      <c r="Y790" s="104" t="str">
        <f aca="false">IF(T790&gt;0,IF(U790="","-",IF(X790&lt;0%,"DEGROWTH","GROWTH")))</f>
        <v>GROWTH</v>
      </c>
      <c r="Z790" s="75" t="n">
        <v>0</v>
      </c>
      <c r="AA790" s="70"/>
      <c r="AB790" s="70" t="s">
        <v>134</v>
      </c>
      <c r="AC790" s="3"/>
    </row>
    <row r="791" customFormat="false" ht="14.25" hidden="false" customHeight="true" outlineLevel="0" collapsed="false">
      <c r="A791" s="70" t="s">
        <v>134</v>
      </c>
      <c r="B791" s="72" t="s">
        <v>78</v>
      </c>
      <c r="C791" s="72" t="s">
        <v>2038</v>
      </c>
      <c r="D791" s="72" t="n">
        <v>1000000229</v>
      </c>
      <c r="E791" s="73" t="s">
        <v>2039</v>
      </c>
      <c r="F791" s="74" t="n">
        <v>43817</v>
      </c>
      <c r="G791" s="67" t="str">
        <f aca="false">IF(I791&gt;0,"Targeted Dealer","-")</f>
        <v>Targeted Dealer</v>
      </c>
      <c r="H791" s="67"/>
      <c r="I791" s="68" t="n">
        <v>50</v>
      </c>
      <c r="J791" s="68" t="n">
        <f aca="false">I791/$J$1*($J$1-$E$1)</f>
        <v>50</v>
      </c>
      <c r="K791" s="69" t="n">
        <v>0</v>
      </c>
      <c r="L791" s="69" t="n">
        <f aca="false">I791-K791</f>
        <v>50</v>
      </c>
      <c r="M791" s="69" t="n">
        <f aca="false">IFERROR((K791/J791%),"-")</f>
        <v>0</v>
      </c>
      <c r="N791" s="97" t="n">
        <v>17.5</v>
      </c>
      <c r="O791" s="98" t="str">
        <f aca="false">IF(F791&lt;=$P$2,"DEC","")</f>
        <v>DEC</v>
      </c>
      <c r="P791" s="97" t="n">
        <v>17.5</v>
      </c>
      <c r="Q791" s="99" t="n">
        <f aca="false">K791-P791</f>
        <v>-17.5</v>
      </c>
      <c r="R791" s="98" t="n">
        <f aca="false">IFERROR(IF(O791="Dec",(K791/P791-1))," ")</f>
        <v>-1</v>
      </c>
      <c r="S791" s="100" t="str">
        <f aca="false">IF(N791&gt;0,IF(O791="","-",IF(R791&lt;0%,"DEGROWTH","GROWTH")))</f>
        <v>DEGROWTH</v>
      </c>
      <c r="T791" s="69" t="n">
        <v>59</v>
      </c>
      <c r="U791" s="101" t="str">
        <f aca="false">IF(F791&lt;=$V$2,"jAN","")</f>
        <v>jAN</v>
      </c>
      <c r="V791" s="97" t="n">
        <v>59</v>
      </c>
      <c r="W791" s="102" t="n">
        <f aca="false">K791-V791</f>
        <v>-59</v>
      </c>
      <c r="X791" s="103" t="n">
        <f aca="false">IFERROR(IF(U791="Jan",(K791/V791-1)),0)</f>
        <v>-1</v>
      </c>
      <c r="Y791" s="104" t="str">
        <f aca="false">IF(T791&gt;0,IF(U791="","-",IF(X791&lt;0%,"DEGROWTH","GROWTH")))</f>
        <v>DEGROWTH</v>
      </c>
      <c r="Z791" s="75" t="n">
        <v>0</v>
      </c>
      <c r="AA791" s="70"/>
      <c r="AB791" s="70" t="s">
        <v>134</v>
      </c>
      <c r="AC791" s="3"/>
    </row>
    <row r="792" customFormat="false" ht="14.25" hidden="false" customHeight="true" outlineLevel="0" collapsed="false">
      <c r="A792" s="70" t="s">
        <v>134</v>
      </c>
      <c r="B792" s="72" t="s">
        <v>78</v>
      </c>
      <c r="C792" s="72" t="s">
        <v>2040</v>
      </c>
      <c r="D792" s="72" t="n">
        <v>1000000214</v>
      </c>
      <c r="E792" s="73" t="s">
        <v>2041</v>
      </c>
      <c r="F792" s="74" t="n">
        <v>43992</v>
      </c>
      <c r="G792" s="67" t="str">
        <f aca="false">IF(I792&gt;0,"Targeted Dealer","-")</f>
        <v>Targeted Dealer</v>
      </c>
      <c r="H792" s="67"/>
      <c r="I792" s="68" t="n">
        <v>60</v>
      </c>
      <c r="J792" s="68" t="n">
        <f aca="false">I792/$J$1*($J$1-$E$1)</f>
        <v>60</v>
      </c>
      <c r="K792" s="69" t="n">
        <v>25</v>
      </c>
      <c r="L792" s="69" t="n">
        <f aca="false">I792-K792</f>
        <v>35</v>
      </c>
      <c r="M792" s="69" t="n">
        <f aca="false">IFERROR((K792/J792%),"-")</f>
        <v>41.6666666666667</v>
      </c>
      <c r="N792" s="97" t="n">
        <v>20</v>
      </c>
      <c r="O792" s="98" t="str">
        <f aca="false">IF(F792&lt;=$P$2,"DEC","")</f>
        <v>DEC</v>
      </c>
      <c r="P792" s="97" t="n">
        <v>20</v>
      </c>
      <c r="Q792" s="99" t="n">
        <f aca="false">K792-P792</f>
        <v>5</v>
      </c>
      <c r="R792" s="98" t="n">
        <f aca="false">IFERROR(IF(O792="Dec",(K792/P792-1))," ")</f>
        <v>0.25</v>
      </c>
      <c r="S792" s="100" t="str">
        <f aca="false">IF(N792&gt;0,IF(O792="","-",IF(R792&lt;0%,"DEGROWTH","GROWTH")))</f>
        <v>GROWTH</v>
      </c>
      <c r="T792" s="69" t="n">
        <v>40</v>
      </c>
      <c r="U792" s="101" t="str">
        <f aca="false">IF(F792&lt;=$V$2,"jAN","")</f>
        <v>jAN</v>
      </c>
      <c r="V792" s="97" t="n">
        <v>40</v>
      </c>
      <c r="W792" s="102" t="n">
        <f aca="false">K792-V792</f>
        <v>-15</v>
      </c>
      <c r="X792" s="103" t="n">
        <f aca="false">IFERROR(IF(U792="Jan",(K792/V792-1)),0)</f>
        <v>-0.375</v>
      </c>
      <c r="Y792" s="104" t="str">
        <f aca="false">IF(T792&gt;0,IF(U792="","-",IF(X792&lt;0%,"DEGROWTH","GROWTH")))</f>
        <v>DEGROWTH</v>
      </c>
      <c r="Z792" s="75" t="n">
        <v>0</v>
      </c>
      <c r="AA792" s="70"/>
      <c r="AB792" s="70" t="s">
        <v>134</v>
      </c>
      <c r="AC792" s="3"/>
    </row>
    <row r="793" customFormat="false" ht="14.25" hidden="false" customHeight="true" outlineLevel="0" collapsed="false">
      <c r="A793" s="70" t="s">
        <v>134</v>
      </c>
      <c r="B793" s="72" t="s">
        <v>78</v>
      </c>
      <c r="C793" s="72" t="s">
        <v>2042</v>
      </c>
      <c r="D793" s="72" t="n">
        <v>1000000205</v>
      </c>
      <c r="E793" s="73" t="s">
        <v>2043</v>
      </c>
      <c r="F793" s="74" t="n">
        <v>44068</v>
      </c>
      <c r="G793" s="67" t="str">
        <f aca="false">IF(I793&gt;0,"Targeted Dealer","-")</f>
        <v>Targeted Dealer</v>
      </c>
      <c r="H793" s="67"/>
      <c r="I793" s="68" t="n">
        <v>80</v>
      </c>
      <c r="J793" s="68" t="n">
        <f aca="false">I793/$J$1*($J$1-$E$1)</f>
        <v>80</v>
      </c>
      <c r="K793" s="69" t="n">
        <v>0</v>
      </c>
      <c r="L793" s="69" t="n">
        <f aca="false">I793-K793</f>
        <v>80</v>
      </c>
      <c r="M793" s="69" t="n">
        <f aca="false">IFERROR((K793/J793%),"-")</f>
        <v>0</v>
      </c>
      <c r="N793" s="97" t="n">
        <v>0</v>
      </c>
      <c r="O793" s="98" t="str">
        <f aca="false">IF(F793&lt;=$P$2,"DEC","")</f>
        <v>DEC</v>
      </c>
      <c r="P793" s="97" t="n">
        <v>0</v>
      </c>
      <c r="Q793" s="99" t="n">
        <f aca="false">K793-P793</f>
        <v>0</v>
      </c>
      <c r="R793" s="98" t="str">
        <f aca="false">IFERROR(IF(O793="Dec",(K793/P793-1))," ")</f>
        <v> </v>
      </c>
      <c r="S793" s="105" t="b">
        <f aca="false">IF(N793&gt;0,IF(O793="","-",IF(R793&lt;0%,"DEGROWTH","GROWTH")))</f>
        <v>0</v>
      </c>
      <c r="T793" s="69" t="n">
        <v>25</v>
      </c>
      <c r="U793" s="101" t="str">
        <f aca="false">IF(F793&lt;=$V$2,"jAN","")</f>
        <v>jAN</v>
      </c>
      <c r="V793" s="97" t="n">
        <v>25</v>
      </c>
      <c r="W793" s="102" t="n">
        <f aca="false">K793-V793</f>
        <v>-25</v>
      </c>
      <c r="X793" s="103" t="n">
        <f aca="false">IFERROR(IF(U793="Jan",(K793/V793-1)),0)</f>
        <v>-1</v>
      </c>
      <c r="Y793" s="104" t="str">
        <f aca="false">IF(T793&gt;0,IF(U793="","-",IF(X793&lt;0%,"DEGROWTH","GROWTH")))</f>
        <v>DEGROWTH</v>
      </c>
      <c r="Z793" s="75" t="n">
        <v>1</v>
      </c>
      <c r="AA793" s="70"/>
      <c r="AB793" s="70" t="s">
        <v>134</v>
      </c>
      <c r="AC793" s="3"/>
    </row>
    <row r="794" customFormat="false" ht="14.25" hidden="false" customHeight="true" outlineLevel="0" collapsed="false">
      <c r="A794" s="70" t="s">
        <v>134</v>
      </c>
      <c r="B794" s="72" t="s">
        <v>78</v>
      </c>
      <c r="C794" s="72" t="s">
        <v>2044</v>
      </c>
      <c r="D794" s="72" t="n">
        <v>1000000215</v>
      </c>
      <c r="E794" s="73" t="s">
        <v>2045</v>
      </c>
      <c r="F794" s="74" t="n">
        <v>44145</v>
      </c>
      <c r="G794" s="67" t="str">
        <f aca="false">IF(I794&gt;0,"Targeted Dealer","-")</f>
        <v>Targeted Dealer</v>
      </c>
      <c r="H794" s="67"/>
      <c r="I794" s="68" t="n">
        <v>100</v>
      </c>
      <c r="J794" s="68" t="n">
        <f aca="false">I794/$J$1*($J$1-$E$1)</f>
        <v>100</v>
      </c>
      <c r="K794" s="69" t="n">
        <v>82.5</v>
      </c>
      <c r="L794" s="69" t="n">
        <f aca="false">I794-K794</f>
        <v>17.5</v>
      </c>
      <c r="M794" s="69" t="n">
        <f aca="false">IFERROR((K794/J794%),"-")</f>
        <v>82.5</v>
      </c>
      <c r="N794" s="97" t="n">
        <v>87.5</v>
      </c>
      <c r="O794" s="98" t="str">
        <f aca="false">IF(F794&lt;=$P$2,"DEC","")</f>
        <v>DEC</v>
      </c>
      <c r="P794" s="97" t="n">
        <v>87.5</v>
      </c>
      <c r="Q794" s="99" t="n">
        <f aca="false">K794-P794</f>
        <v>-5</v>
      </c>
      <c r="R794" s="98" t="n">
        <f aca="false">IFERROR(IF(O794="Dec",(K794/P794-1))," ")</f>
        <v>-0.0571428571428572</v>
      </c>
      <c r="S794" s="100" t="str">
        <f aca="false">IF(N794&gt;0,IF(O794="","-",IF(R794&lt;0%,"DEGROWTH","GROWTH")))</f>
        <v>DEGROWTH</v>
      </c>
      <c r="T794" s="69" t="n">
        <v>63</v>
      </c>
      <c r="U794" s="101" t="str">
        <f aca="false">IF(F794&lt;=$V$2,"jAN","")</f>
        <v>jAN</v>
      </c>
      <c r="V794" s="97" t="n">
        <v>63</v>
      </c>
      <c r="W794" s="102" t="n">
        <f aca="false">K794-V794</f>
        <v>19.5</v>
      </c>
      <c r="X794" s="103" t="n">
        <f aca="false">IFERROR(IF(U794="Jan",(K794/V794-1)),0)</f>
        <v>0.30952380952381</v>
      </c>
      <c r="Y794" s="104" t="str">
        <f aca="false">IF(T794&gt;0,IF(U794="","-",IF(X794&lt;0%,"DEGROWTH","GROWTH")))</f>
        <v>GROWTH</v>
      </c>
      <c r="Z794" s="75" t="n">
        <v>0</v>
      </c>
      <c r="AA794" s="70"/>
      <c r="AB794" s="70" t="s">
        <v>134</v>
      </c>
      <c r="AC794" s="3"/>
    </row>
    <row r="795" customFormat="false" ht="14.25" hidden="false" customHeight="true" outlineLevel="0" collapsed="false">
      <c r="A795" s="70" t="s">
        <v>134</v>
      </c>
      <c r="B795" s="72" t="s">
        <v>78</v>
      </c>
      <c r="C795" s="72" t="s">
        <v>2046</v>
      </c>
      <c r="D795" s="72" t="n">
        <v>1000000226</v>
      </c>
      <c r="E795" s="73" t="s">
        <v>2047</v>
      </c>
      <c r="F795" s="74" t="n">
        <v>44179</v>
      </c>
      <c r="G795" s="67" t="str">
        <f aca="false">IF(I795&gt;0,"Targeted Dealer","-")</f>
        <v>Targeted Dealer</v>
      </c>
      <c r="H795" s="67"/>
      <c r="I795" s="68" t="n">
        <v>120</v>
      </c>
      <c r="J795" s="68" t="n">
        <f aca="false">I795/$J$1*($J$1-$E$1)</f>
        <v>120</v>
      </c>
      <c r="K795" s="69" t="n">
        <v>150</v>
      </c>
      <c r="L795" s="69" t="n">
        <f aca="false">I795-K795</f>
        <v>-30</v>
      </c>
      <c r="M795" s="69" t="n">
        <f aca="false">IFERROR((K795/J795%),"-")</f>
        <v>125</v>
      </c>
      <c r="N795" s="97" t="n">
        <v>125</v>
      </c>
      <c r="O795" s="98" t="str">
        <f aca="false">IF(F795&lt;=$P$2,"DEC","")</f>
        <v>DEC</v>
      </c>
      <c r="P795" s="97" t="n">
        <v>125</v>
      </c>
      <c r="Q795" s="99" t="n">
        <f aca="false">K795-P795</f>
        <v>25</v>
      </c>
      <c r="R795" s="98" t="n">
        <f aca="false">IFERROR(IF(O795="Dec",(K795/P795-1))," ")</f>
        <v>0.2</v>
      </c>
      <c r="S795" s="100" t="str">
        <f aca="false">IF(N795&gt;0,IF(O795="","-",IF(R795&lt;0%,"DEGROWTH","GROWTH")))</f>
        <v>GROWTH</v>
      </c>
      <c r="T795" s="69" t="n">
        <v>80</v>
      </c>
      <c r="U795" s="101" t="str">
        <f aca="false">IF(F795&lt;=$V$2,"jAN","")</f>
        <v>jAN</v>
      </c>
      <c r="V795" s="97" t="n">
        <v>80</v>
      </c>
      <c r="W795" s="102" t="n">
        <f aca="false">K795-V795</f>
        <v>70</v>
      </c>
      <c r="X795" s="103" t="n">
        <f aca="false">IFERROR(IF(U795="Jan",(K795/V795-1)),0)</f>
        <v>0.875</v>
      </c>
      <c r="Y795" s="104" t="str">
        <f aca="false">IF(T795&gt;0,IF(U795="","-",IF(X795&lt;0%,"DEGROWTH","GROWTH")))</f>
        <v>GROWTH</v>
      </c>
      <c r="Z795" s="75" t="n">
        <v>0</v>
      </c>
      <c r="AA795" s="70"/>
      <c r="AB795" s="70" t="s">
        <v>134</v>
      </c>
      <c r="AC795" s="3"/>
    </row>
    <row r="796" customFormat="false" ht="14.25" hidden="false" customHeight="true" outlineLevel="0" collapsed="false">
      <c r="A796" s="70" t="s">
        <v>134</v>
      </c>
      <c r="B796" s="72" t="s">
        <v>78</v>
      </c>
      <c r="C796" s="72" t="s">
        <v>2048</v>
      </c>
      <c r="D796" s="72" t="n">
        <v>1000000225</v>
      </c>
      <c r="E796" s="73" t="s">
        <v>2049</v>
      </c>
      <c r="F796" s="74" t="n">
        <v>44335</v>
      </c>
      <c r="G796" s="67" t="str">
        <f aca="false">IF(I796&gt;0,"Targeted Dealer","-")</f>
        <v>Targeted Dealer</v>
      </c>
      <c r="H796" s="67"/>
      <c r="I796" s="68" t="n">
        <v>50</v>
      </c>
      <c r="J796" s="68" t="n">
        <f aca="false">I796/$J$1*($J$1-$E$1)</f>
        <v>50</v>
      </c>
      <c r="K796" s="69" t="n">
        <v>27.5</v>
      </c>
      <c r="L796" s="69" t="n">
        <f aca="false">I796-K796</f>
        <v>22.5</v>
      </c>
      <c r="M796" s="69" t="n">
        <f aca="false">IFERROR((K796/J796%),"-")</f>
        <v>55</v>
      </c>
      <c r="N796" s="97" t="n">
        <v>44.5</v>
      </c>
      <c r="O796" s="98" t="str">
        <f aca="false">IF(F796&lt;=$P$2,"DEC","")</f>
        <v>DEC</v>
      </c>
      <c r="P796" s="97" t="n">
        <v>44.5</v>
      </c>
      <c r="Q796" s="99" t="n">
        <f aca="false">K796-P796</f>
        <v>-17</v>
      </c>
      <c r="R796" s="98" t="n">
        <f aca="false">IFERROR(IF(O796="Dec",(K796/P796-1))," ")</f>
        <v>-0.382022471910112</v>
      </c>
      <c r="S796" s="100" t="str">
        <f aca="false">IF(N796&gt;0,IF(O796="","-",IF(R796&lt;0%,"DEGROWTH","GROWTH")))</f>
        <v>DEGROWTH</v>
      </c>
      <c r="T796" s="69" t="n">
        <v>60</v>
      </c>
      <c r="U796" s="101" t="str">
        <f aca="false">IF(F796&lt;=$V$2,"jAN","")</f>
        <v>jAN</v>
      </c>
      <c r="V796" s="97" t="n">
        <v>60</v>
      </c>
      <c r="W796" s="102" t="n">
        <f aca="false">K796-V796</f>
        <v>-32.5</v>
      </c>
      <c r="X796" s="103" t="n">
        <f aca="false">IFERROR(IF(U796="Jan",(K796/V796-1)),0)</f>
        <v>-0.541666666666667</v>
      </c>
      <c r="Y796" s="104" t="str">
        <f aca="false">IF(T796&gt;0,IF(U796="","-",IF(X796&lt;0%,"DEGROWTH","GROWTH")))</f>
        <v>DEGROWTH</v>
      </c>
      <c r="Z796" s="75" t="n">
        <v>0</v>
      </c>
      <c r="AA796" s="70"/>
      <c r="AB796" s="70" t="s">
        <v>134</v>
      </c>
      <c r="AC796" s="3"/>
    </row>
    <row r="797" customFormat="false" ht="14.25" hidden="false" customHeight="true" outlineLevel="0" collapsed="false">
      <c r="A797" s="70" t="s">
        <v>134</v>
      </c>
      <c r="B797" s="72" t="s">
        <v>78</v>
      </c>
      <c r="C797" s="72" t="s">
        <v>2050</v>
      </c>
      <c r="D797" s="72" t="n">
        <v>1000002612</v>
      </c>
      <c r="E797" s="73" t="s">
        <v>2051</v>
      </c>
      <c r="F797" s="74" t="n">
        <v>44623</v>
      </c>
      <c r="G797" s="67" t="str">
        <f aca="false">IF(I797&gt;0,"Targeted Dealer","-")</f>
        <v>Targeted Dealer</v>
      </c>
      <c r="H797" s="67"/>
      <c r="I797" s="68" t="n">
        <v>270</v>
      </c>
      <c r="J797" s="68" t="n">
        <f aca="false">I797/$J$1*($J$1-$E$1)</f>
        <v>270</v>
      </c>
      <c r="K797" s="69" t="n">
        <v>175</v>
      </c>
      <c r="L797" s="69" t="n">
        <f aca="false">I797-K797</f>
        <v>95</v>
      </c>
      <c r="M797" s="69" t="n">
        <f aca="false">IFERROR((K797/J797%),"-")</f>
        <v>64.8148148148148</v>
      </c>
      <c r="N797" s="97" t="n">
        <v>125</v>
      </c>
      <c r="O797" s="98" t="str">
        <f aca="false">IF(F797&lt;=$P$2,"DEC","")</f>
        <v>DEC</v>
      </c>
      <c r="P797" s="97" t="n">
        <v>125</v>
      </c>
      <c r="Q797" s="99" t="n">
        <f aca="false">K797-P797</f>
        <v>50</v>
      </c>
      <c r="R797" s="98" t="n">
        <f aca="false">IFERROR(IF(O797="Dec",(K797/P797-1))," ")</f>
        <v>0.4</v>
      </c>
      <c r="S797" s="100" t="str">
        <f aca="false">IF(N797&gt;0,IF(O797="","-",IF(R797&lt;0%,"DEGROWTH","GROWTH")))</f>
        <v>GROWTH</v>
      </c>
      <c r="T797" s="69" t="n">
        <v>224</v>
      </c>
      <c r="U797" s="101" t="str">
        <f aca="false">IF(F797&lt;=$V$2,"jAN","")</f>
        <v>jAN</v>
      </c>
      <c r="V797" s="97" t="n">
        <v>224</v>
      </c>
      <c r="W797" s="102" t="n">
        <f aca="false">K797-V797</f>
        <v>-49</v>
      </c>
      <c r="X797" s="103" t="n">
        <f aca="false">IFERROR(IF(U797="Jan",(K797/V797-1)),0)</f>
        <v>-0.21875</v>
      </c>
      <c r="Y797" s="104" t="str">
        <f aca="false">IF(T797&gt;0,IF(U797="","-",IF(X797&lt;0%,"DEGROWTH","GROWTH")))</f>
        <v>DEGROWTH</v>
      </c>
      <c r="Z797" s="75" t="n">
        <v>0</v>
      </c>
      <c r="AA797" s="70"/>
      <c r="AB797" s="70" t="s">
        <v>134</v>
      </c>
      <c r="AC797" s="3"/>
    </row>
    <row r="798" customFormat="false" ht="14.25" hidden="false" customHeight="true" outlineLevel="0" collapsed="false">
      <c r="A798" s="70" t="s">
        <v>134</v>
      </c>
      <c r="B798" s="72" t="s">
        <v>78</v>
      </c>
      <c r="C798" s="72" t="s">
        <v>2052</v>
      </c>
      <c r="D798" s="72" t="n">
        <v>1000002751</v>
      </c>
      <c r="E798" s="73" t="s">
        <v>2053</v>
      </c>
      <c r="F798" s="74" t="n">
        <v>44700</v>
      </c>
      <c r="G798" s="67" t="str">
        <f aca="false">IF(I798&gt;0,"Targeted Dealer","-")</f>
        <v>Targeted Dealer</v>
      </c>
      <c r="H798" s="67"/>
      <c r="I798" s="68" t="n">
        <v>125</v>
      </c>
      <c r="J798" s="68" t="n">
        <f aca="false">I798/$J$1*($J$1-$E$1)</f>
        <v>125</v>
      </c>
      <c r="K798" s="69" t="n">
        <v>75</v>
      </c>
      <c r="L798" s="69" t="n">
        <f aca="false">I798-K798</f>
        <v>50</v>
      </c>
      <c r="M798" s="69" t="n">
        <f aca="false">IFERROR((K798/J798%),"-")</f>
        <v>60</v>
      </c>
      <c r="N798" s="97" t="n">
        <v>50</v>
      </c>
      <c r="O798" s="98" t="str">
        <f aca="false">IF(F798&lt;=$P$2,"DEC","")</f>
        <v>DEC</v>
      </c>
      <c r="P798" s="97" t="n">
        <v>50</v>
      </c>
      <c r="Q798" s="99" t="n">
        <f aca="false">K798-P798</f>
        <v>25</v>
      </c>
      <c r="R798" s="98" t="n">
        <f aca="false">IFERROR(IF(O798="Dec",(K798/P798-1))," ")</f>
        <v>0.5</v>
      </c>
      <c r="S798" s="100" t="str">
        <f aca="false">IF(N798&gt;0,IF(O798="","-",IF(R798&lt;0%,"DEGROWTH","GROWTH")))</f>
        <v>GROWTH</v>
      </c>
      <c r="T798" s="69" t="n">
        <v>50</v>
      </c>
      <c r="U798" s="101" t="str">
        <f aca="false">IF(F798&lt;=$V$2,"jAN","")</f>
        <v>jAN</v>
      </c>
      <c r="V798" s="97" t="n">
        <v>50</v>
      </c>
      <c r="W798" s="102" t="n">
        <f aca="false">K798-V798</f>
        <v>25</v>
      </c>
      <c r="X798" s="103" t="n">
        <f aca="false">IFERROR(IF(U798="Jan",(K798/V798-1)),0)</f>
        <v>0.5</v>
      </c>
      <c r="Y798" s="104" t="str">
        <f aca="false">IF(T798&gt;0,IF(U798="","-",IF(X798&lt;0%,"DEGROWTH","GROWTH")))</f>
        <v>GROWTH</v>
      </c>
      <c r="Z798" s="75" t="n">
        <v>0</v>
      </c>
      <c r="AA798" s="70"/>
      <c r="AB798" s="70" t="s">
        <v>134</v>
      </c>
      <c r="AC798" s="3"/>
    </row>
    <row r="799" customFormat="false" ht="14.25" hidden="false" customHeight="true" outlineLevel="0" collapsed="false">
      <c r="A799" s="70" t="s">
        <v>134</v>
      </c>
      <c r="B799" s="72" t="s">
        <v>78</v>
      </c>
      <c r="C799" s="72" t="s">
        <v>2054</v>
      </c>
      <c r="D799" s="72" t="n">
        <v>1000002837</v>
      </c>
      <c r="E799" s="73" t="s">
        <v>2055</v>
      </c>
      <c r="F799" s="74" t="n">
        <v>44760</v>
      </c>
      <c r="G799" s="67" t="str">
        <f aca="false">IF(I799&gt;0,"Targeted Dealer","-")</f>
        <v>Targeted Dealer</v>
      </c>
      <c r="H799" s="67"/>
      <c r="I799" s="68" t="n">
        <v>200</v>
      </c>
      <c r="J799" s="68" t="n">
        <f aca="false">I799/$J$1*($J$1-$E$1)</f>
        <v>200</v>
      </c>
      <c r="K799" s="69" t="n">
        <v>184</v>
      </c>
      <c r="L799" s="69" t="n">
        <f aca="false">I799-K799</f>
        <v>16</v>
      </c>
      <c r="M799" s="69" t="n">
        <f aca="false">IFERROR((K799/J799%),"-")</f>
        <v>92</v>
      </c>
      <c r="N799" s="97" t="n">
        <v>132.5</v>
      </c>
      <c r="O799" s="98" t="str">
        <f aca="false">IF(F799&lt;=$P$2,"DEC","")</f>
        <v>DEC</v>
      </c>
      <c r="P799" s="97" t="n">
        <v>132.5</v>
      </c>
      <c r="Q799" s="99" t="n">
        <f aca="false">K799-P799</f>
        <v>51.5</v>
      </c>
      <c r="R799" s="98" t="n">
        <f aca="false">IFERROR(IF(O799="Dec",(K799/P799-1))," ")</f>
        <v>0.388679245283019</v>
      </c>
      <c r="S799" s="100" t="str">
        <f aca="false">IF(N799&gt;0,IF(O799="","-",IF(R799&lt;0%,"DEGROWTH","GROWTH")))</f>
        <v>GROWTH</v>
      </c>
      <c r="T799" s="69" t="n">
        <v>245</v>
      </c>
      <c r="U799" s="101" t="str">
        <f aca="false">IF(F799&lt;=$V$2,"jAN","")</f>
        <v>jAN</v>
      </c>
      <c r="V799" s="97" t="n">
        <v>245</v>
      </c>
      <c r="W799" s="102" t="n">
        <f aca="false">K799-V799</f>
        <v>-61</v>
      </c>
      <c r="X799" s="103" t="n">
        <f aca="false">IFERROR(IF(U799="Jan",(K799/V799-1)),0)</f>
        <v>-0.248979591836735</v>
      </c>
      <c r="Y799" s="104" t="str">
        <f aca="false">IF(T799&gt;0,IF(U799="","-",IF(X799&lt;0%,"DEGROWTH","GROWTH")))</f>
        <v>DEGROWTH</v>
      </c>
      <c r="Z799" s="75" t="n">
        <v>0</v>
      </c>
      <c r="AA799" s="70"/>
      <c r="AB799" s="70" t="s">
        <v>134</v>
      </c>
      <c r="AC799" s="3"/>
    </row>
    <row r="800" customFormat="false" ht="14.25" hidden="false" customHeight="true" outlineLevel="0" collapsed="false">
      <c r="A800" s="70" t="s">
        <v>134</v>
      </c>
      <c r="B800" s="72" t="s">
        <v>78</v>
      </c>
      <c r="C800" s="72" t="s">
        <v>2056</v>
      </c>
      <c r="D800" s="72" t="n">
        <v>1000002903</v>
      </c>
      <c r="E800" s="73" t="s">
        <v>2057</v>
      </c>
      <c r="F800" s="74" t="n">
        <v>44799</v>
      </c>
      <c r="G800" s="67" t="str">
        <f aca="false">IF(I800&gt;0,"Targeted Dealer","-")</f>
        <v>Targeted Dealer</v>
      </c>
      <c r="H800" s="67"/>
      <c r="I800" s="68" t="n">
        <v>120</v>
      </c>
      <c r="J800" s="68" t="n">
        <f aca="false">I800/$J$1*($J$1-$E$1)</f>
        <v>120</v>
      </c>
      <c r="K800" s="69" t="n">
        <v>175</v>
      </c>
      <c r="L800" s="69" t="n">
        <f aca="false">I800-K800</f>
        <v>-55</v>
      </c>
      <c r="M800" s="69" t="n">
        <f aca="false">IFERROR((K800/J800%),"-")</f>
        <v>145.833333333333</v>
      </c>
      <c r="N800" s="97" t="n">
        <v>162.5</v>
      </c>
      <c r="O800" s="98" t="str">
        <f aca="false">IF(F800&lt;=$P$2,"DEC","")</f>
        <v>DEC</v>
      </c>
      <c r="P800" s="97" t="n">
        <v>162.5</v>
      </c>
      <c r="Q800" s="99" t="n">
        <f aca="false">K800-P800</f>
        <v>12.5</v>
      </c>
      <c r="R800" s="98" t="n">
        <f aca="false">IFERROR(IF(O800="Dec",(K800/P800-1))," ")</f>
        <v>0.0769230769230769</v>
      </c>
      <c r="S800" s="100" t="str">
        <f aca="false">IF(N800&gt;0,IF(O800="","-",IF(R800&lt;0%,"DEGROWTH","GROWTH")))</f>
        <v>GROWTH</v>
      </c>
      <c r="T800" s="69" t="n">
        <v>160</v>
      </c>
      <c r="U800" s="101" t="str">
        <f aca="false">IF(F800&lt;=$V$2,"jAN","")</f>
        <v>jAN</v>
      </c>
      <c r="V800" s="97" t="n">
        <v>160</v>
      </c>
      <c r="W800" s="102" t="n">
        <f aca="false">K800-V800</f>
        <v>15</v>
      </c>
      <c r="X800" s="103" t="n">
        <f aca="false">IFERROR(IF(U800="Jan",(K800/V800-1)),0)</f>
        <v>0.09375</v>
      </c>
      <c r="Y800" s="104" t="str">
        <f aca="false">IF(T800&gt;0,IF(U800="","-",IF(X800&lt;0%,"DEGROWTH","GROWTH")))</f>
        <v>GROWTH</v>
      </c>
      <c r="Z800" s="75" t="n">
        <v>0</v>
      </c>
      <c r="AA800" s="70"/>
      <c r="AB800" s="70" t="s">
        <v>134</v>
      </c>
      <c r="AC800" s="3"/>
    </row>
    <row r="801" customFormat="false" ht="14.25" hidden="false" customHeight="true" outlineLevel="0" collapsed="false">
      <c r="A801" s="70" t="s">
        <v>134</v>
      </c>
      <c r="B801" s="72" t="s">
        <v>78</v>
      </c>
      <c r="C801" s="72" t="s">
        <v>2058</v>
      </c>
      <c r="D801" s="72" t="n">
        <v>1000003120</v>
      </c>
      <c r="E801" s="73" t="s">
        <v>2059</v>
      </c>
      <c r="F801" s="74" t="n">
        <v>44895</v>
      </c>
      <c r="G801" s="67" t="str">
        <f aca="false">IF(I801&gt;0,"Targeted Dealer","-")</f>
        <v>Targeted Dealer</v>
      </c>
      <c r="H801" s="67"/>
      <c r="I801" s="68" t="n">
        <v>100</v>
      </c>
      <c r="J801" s="68" t="n">
        <f aca="false">I801/$J$1*($J$1-$E$1)</f>
        <v>100</v>
      </c>
      <c r="K801" s="69" t="n">
        <v>112.5</v>
      </c>
      <c r="L801" s="69" t="n">
        <f aca="false">I801-K801</f>
        <v>-12.5</v>
      </c>
      <c r="M801" s="69" t="n">
        <f aca="false">IFERROR((K801/J801%),"-")</f>
        <v>112.5</v>
      </c>
      <c r="N801" s="97" t="n">
        <v>77.5</v>
      </c>
      <c r="O801" s="98" t="str">
        <f aca="false">IF(F801&lt;=$P$2,"DEC","")</f>
        <v>DEC</v>
      </c>
      <c r="P801" s="97" t="n">
        <v>77.5</v>
      </c>
      <c r="Q801" s="99" t="n">
        <f aca="false">K801-P801</f>
        <v>35</v>
      </c>
      <c r="R801" s="98" t="n">
        <f aca="false">IFERROR(IF(O801="Dec",(K801/P801-1))," ")</f>
        <v>0.451612903225807</v>
      </c>
      <c r="S801" s="100" t="str">
        <f aca="false">IF(N801&gt;0,IF(O801="","-",IF(R801&lt;0%,"DEGROWTH","GROWTH")))</f>
        <v>GROWTH</v>
      </c>
      <c r="T801" s="69" t="n">
        <v>80</v>
      </c>
      <c r="U801" s="101" t="str">
        <f aca="false">IF(F801&lt;=$V$2,"jAN","")</f>
        <v>jAN</v>
      </c>
      <c r="V801" s="97" t="n">
        <v>80</v>
      </c>
      <c r="W801" s="102" t="n">
        <f aca="false">K801-V801</f>
        <v>32.5</v>
      </c>
      <c r="X801" s="103" t="n">
        <f aca="false">IFERROR(IF(U801="Jan",(K801/V801-1)),0)</f>
        <v>0.40625</v>
      </c>
      <c r="Y801" s="104" t="str">
        <f aca="false">IF(T801&gt;0,IF(U801="","-",IF(X801&lt;0%,"DEGROWTH","GROWTH")))</f>
        <v>GROWTH</v>
      </c>
      <c r="Z801" s="75" t="n">
        <v>0</v>
      </c>
      <c r="AA801" s="70"/>
      <c r="AB801" s="70" t="s">
        <v>134</v>
      </c>
      <c r="AC801" s="3"/>
    </row>
    <row r="802" customFormat="false" ht="14.25" hidden="false" customHeight="true" outlineLevel="0" collapsed="false">
      <c r="A802" s="70" t="s">
        <v>134</v>
      </c>
      <c r="B802" s="72" t="s">
        <v>78</v>
      </c>
      <c r="C802" s="72" t="s">
        <v>294</v>
      </c>
      <c r="D802" s="72" t="n">
        <v>1000003125</v>
      </c>
      <c r="E802" s="73" t="s">
        <v>295</v>
      </c>
      <c r="F802" s="74" t="n">
        <v>44907</v>
      </c>
      <c r="G802" s="67" t="str">
        <f aca="false">IF(I802&gt;0,"Targeted Dealer","-")</f>
        <v>Targeted Dealer</v>
      </c>
      <c r="H802" s="67"/>
      <c r="I802" s="68" t="n">
        <v>50</v>
      </c>
      <c r="J802" s="68" t="n">
        <f aca="false">I802/$J$1*($J$1-$E$1)</f>
        <v>50</v>
      </c>
      <c r="K802" s="69" t="n">
        <v>0</v>
      </c>
      <c r="L802" s="69" t="n">
        <f aca="false">I802-K802</f>
        <v>50</v>
      </c>
      <c r="M802" s="69" t="n">
        <f aca="false">IFERROR((K802/J802%),"-")</f>
        <v>0</v>
      </c>
      <c r="N802" s="97" t="n">
        <v>25</v>
      </c>
      <c r="O802" s="98" t="str">
        <f aca="false">IF(F802&lt;=$P$2,"DEC","")</f>
        <v>DEC</v>
      </c>
      <c r="P802" s="97" t="n">
        <v>25</v>
      </c>
      <c r="Q802" s="99" t="n">
        <f aca="false">K802-P802</f>
        <v>-25</v>
      </c>
      <c r="R802" s="98" t="n">
        <f aca="false">IFERROR(IF(O802="Dec",(K802/P802-1))," ")</f>
        <v>-1</v>
      </c>
      <c r="S802" s="100" t="str">
        <f aca="false">IF(N802&gt;0,IF(O802="","-",IF(R802&lt;0%,"DEGROWTH","GROWTH")))</f>
        <v>DEGROWTH</v>
      </c>
      <c r="T802" s="69" t="n">
        <v>25</v>
      </c>
      <c r="U802" s="101" t="str">
        <f aca="false">IF(F802&lt;=$V$2,"jAN","")</f>
        <v>jAN</v>
      </c>
      <c r="V802" s="97" t="n">
        <v>25</v>
      </c>
      <c r="W802" s="102" t="n">
        <f aca="false">K802-V802</f>
        <v>-25</v>
      </c>
      <c r="X802" s="103" t="n">
        <f aca="false">IFERROR(IF(U802="Jan",(K802/V802-1)),0)</f>
        <v>-1</v>
      </c>
      <c r="Y802" s="104" t="str">
        <f aca="false">IF(T802&gt;0,IF(U802="","-",IF(X802&lt;0%,"DEGROWTH","GROWTH")))</f>
        <v>DEGROWTH</v>
      </c>
      <c r="Z802" s="75" t="n">
        <v>0</v>
      </c>
      <c r="AA802" s="70"/>
      <c r="AB802" s="70" t="s">
        <v>134</v>
      </c>
      <c r="AC802" s="3"/>
    </row>
    <row r="803" customFormat="false" ht="14.25" hidden="false" customHeight="true" outlineLevel="0" collapsed="false">
      <c r="A803" s="70" t="s">
        <v>134</v>
      </c>
      <c r="B803" s="72" t="s">
        <v>78</v>
      </c>
      <c r="C803" s="72" t="s">
        <v>2060</v>
      </c>
      <c r="D803" s="72" t="n">
        <v>1000003768</v>
      </c>
      <c r="E803" s="73" t="s">
        <v>2061</v>
      </c>
      <c r="F803" s="74" t="n">
        <v>45259</v>
      </c>
      <c r="G803" s="67" t="str">
        <f aca="false">IF(I803&gt;0,"Targeted Dealer","-")</f>
        <v>Targeted Dealer</v>
      </c>
      <c r="H803" s="67"/>
      <c r="I803" s="68" t="n">
        <v>100</v>
      </c>
      <c r="J803" s="68" t="n">
        <f aca="false">I803/$J$1*($J$1-$E$1)</f>
        <v>100</v>
      </c>
      <c r="K803" s="69" t="n">
        <v>50</v>
      </c>
      <c r="L803" s="69" t="n">
        <f aca="false">I803-K803</f>
        <v>50</v>
      </c>
      <c r="M803" s="69" t="n">
        <f aca="false">IFERROR((K803/J803%),"-")</f>
        <v>50</v>
      </c>
      <c r="N803" s="97" t="n">
        <v>50</v>
      </c>
      <c r="O803" s="98" t="str">
        <f aca="false">IF(F803&lt;=$P$2,"DEC","")</f>
        <v>DEC</v>
      </c>
      <c r="P803" s="97" t="n">
        <v>50</v>
      </c>
      <c r="Q803" s="99" t="n">
        <f aca="false">K803-P803</f>
        <v>0</v>
      </c>
      <c r="R803" s="98" t="n">
        <f aca="false">IFERROR(IF(O803="Dec",(K803/P803-1))," ")</f>
        <v>0</v>
      </c>
      <c r="S803" s="100" t="str">
        <f aca="false">IF(N803&gt;0,IF(O803="","-",IF(R803&lt;0%,"DEGROWTH","GROWTH")))</f>
        <v>GROWTH</v>
      </c>
      <c r="T803" s="69" t="n">
        <v>50</v>
      </c>
      <c r="U803" s="101" t="str">
        <f aca="false">IF(F803&lt;=$V$2,"jAN","")</f>
        <v>jAN</v>
      </c>
      <c r="V803" s="97" t="n">
        <v>50</v>
      </c>
      <c r="W803" s="102" t="n">
        <f aca="false">K803-V803</f>
        <v>0</v>
      </c>
      <c r="X803" s="103" t="n">
        <f aca="false">IFERROR(IF(U803="Jan",(K803/V803-1)),0)</f>
        <v>0</v>
      </c>
      <c r="Y803" s="104" t="str">
        <f aca="false">IF(T803&gt;0,IF(U803="","-",IF(X803&lt;0%,"DEGROWTH","GROWTH")))</f>
        <v>GROWTH</v>
      </c>
      <c r="Z803" s="75" t="n">
        <v>1</v>
      </c>
      <c r="AA803" s="70"/>
      <c r="AB803" s="70" t="s">
        <v>134</v>
      </c>
      <c r="AC803" s="3"/>
    </row>
    <row r="804" customFormat="false" ht="14.25" hidden="false" customHeight="true" outlineLevel="0" collapsed="false">
      <c r="A804" s="70" t="s">
        <v>134</v>
      </c>
      <c r="B804" s="72" t="s">
        <v>78</v>
      </c>
      <c r="C804" s="72" t="s">
        <v>2062</v>
      </c>
      <c r="D804" s="72" t="n">
        <v>1000003803</v>
      </c>
      <c r="E804" s="72" t="s">
        <v>2063</v>
      </c>
      <c r="F804" s="74" t="n">
        <v>45283</v>
      </c>
      <c r="G804" s="67" t="str">
        <f aca="false">IF(I804&gt;0,"Targeted Dealer","-")</f>
        <v>Targeted Dealer</v>
      </c>
      <c r="H804" s="67"/>
      <c r="I804" s="68" t="n">
        <v>110</v>
      </c>
      <c r="J804" s="68" t="n">
        <f aca="false">I804/$J$1*($J$1-$E$1)</f>
        <v>110</v>
      </c>
      <c r="K804" s="69" t="n">
        <v>50</v>
      </c>
      <c r="L804" s="69" t="n">
        <f aca="false">I804-K804</f>
        <v>60</v>
      </c>
      <c r="M804" s="69" t="n">
        <f aca="false">IFERROR((K804/J804%),"-")</f>
        <v>45.4545454545455</v>
      </c>
      <c r="N804" s="97" t="n">
        <v>77</v>
      </c>
      <c r="O804" s="98" t="str">
        <f aca="false">IF(F804&lt;=$P$2,"DEC","")</f>
        <v>DEC</v>
      </c>
      <c r="P804" s="97" t="n">
        <v>77</v>
      </c>
      <c r="Q804" s="99" t="n">
        <f aca="false">K804-P804</f>
        <v>-27</v>
      </c>
      <c r="R804" s="98" t="n">
        <f aca="false">IFERROR(IF(O804="Dec",(K804/P804-1))," ")</f>
        <v>-0.350649350649351</v>
      </c>
      <c r="S804" s="100" t="str">
        <f aca="false">IF(N804&gt;0,IF(O804="","-",IF(R804&lt;0%,"DEGROWTH","GROWTH")))</f>
        <v>DEGROWTH</v>
      </c>
      <c r="T804" s="69" t="n">
        <v>109</v>
      </c>
      <c r="U804" s="101" t="str">
        <f aca="false">IF(F804&lt;=$V$2,"jAN","")</f>
        <v>jAN</v>
      </c>
      <c r="V804" s="97" t="n">
        <v>109</v>
      </c>
      <c r="W804" s="102" t="n">
        <f aca="false">K804-V804</f>
        <v>-59</v>
      </c>
      <c r="X804" s="103" t="n">
        <f aca="false">IFERROR(IF(U804="Jan",(K804/V804-1)),0)</f>
        <v>-0.541284403669725</v>
      </c>
      <c r="Y804" s="104" t="str">
        <f aca="false">IF(T804&gt;0,IF(U804="","-",IF(X804&lt;0%,"DEGROWTH","GROWTH")))</f>
        <v>DEGROWTH</v>
      </c>
      <c r="Z804" s="75" t="n">
        <v>0</v>
      </c>
      <c r="AA804" s="70"/>
      <c r="AB804" s="70" t="s">
        <v>134</v>
      </c>
      <c r="AC804" s="3"/>
    </row>
    <row r="805" customFormat="false" ht="14.25" hidden="false" customHeight="true" outlineLevel="0" collapsed="false">
      <c r="A805" s="75" t="s">
        <v>134</v>
      </c>
      <c r="B805" s="79" t="s">
        <v>78</v>
      </c>
      <c r="C805" s="79" t="s">
        <v>2064</v>
      </c>
      <c r="D805" s="79" t="n">
        <v>1000004026</v>
      </c>
      <c r="E805" s="79" t="s">
        <v>2065</v>
      </c>
      <c r="F805" s="74" t="n">
        <v>45473</v>
      </c>
      <c r="G805" s="67" t="str">
        <f aca="false">IF(I805&gt;0,"Targeted Dealer","-")</f>
        <v>Targeted Dealer</v>
      </c>
      <c r="H805" s="67"/>
      <c r="I805" s="68" t="n">
        <v>40</v>
      </c>
      <c r="J805" s="68" t="n">
        <f aca="false">I805/$J$1*($J$1-$E$1)</f>
        <v>40</v>
      </c>
      <c r="K805" s="69" t="n">
        <v>10</v>
      </c>
      <c r="L805" s="69" t="n">
        <f aca="false">I805-K805</f>
        <v>30</v>
      </c>
      <c r="M805" s="69" t="n">
        <f aca="false">IFERROR((K805/J805%),"-")</f>
        <v>25</v>
      </c>
      <c r="N805" s="97" t="n">
        <v>22.5</v>
      </c>
      <c r="O805" s="98" t="str">
        <f aca="false">IF(F805&lt;=$P$2,"DEC","")</f>
        <v>DEC</v>
      </c>
      <c r="P805" s="97" t="n">
        <v>22.5</v>
      </c>
      <c r="Q805" s="99" t="n">
        <f aca="false">K805-P805</f>
        <v>-12.5</v>
      </c>
      <c r="R805" s="98" t="n">
        <f aca="false">IFERROR(IF(O805="Dec",(K805/P805-1))," ")</f>
        <v>-0.555555555555556</v>
      </c>
      <c r="S805" s="100" t="str">
        <f aca="false">IF(N805&gt;0,IF(O805="","-",IF(R805&lt;0%,"DEGROWTH","GROWTH")))</f>
        <v>DEGROWTH</v>
      </c>
      <c r="T805" s="69" t="n">
        <v>20</v>
      </c>
      <c r="U805" s="101" t="str">
        <f aca="false">IF(F805&lt;=$V$2,"jAN","")</f>
        <v>jAN</v>
      </c>
      <c r="V805" s="97" t="n">
        <v>20</v>
      </c>
      <c r="W805" s="102" t="n">
        <f aca="false">K805-V805</f>
        <v>-10</v>
      </c>
      <c r="X805" s="103" t="n">
        <f aca="false">IFERROR(IF(U805="Jan",(K805/V805-1)),0)</f>
        <v>-0.5</v>
      </c>
      <c r="Y805" s="104" t="str">
        <f aca="false">IF(T805&gt;0,IF(U805="","-",IF(X805&lt;0%,"DEGROWTH","GROWTH")))</f>
        <v>DEGROWTH</v>
      </c>
      <c r="Z805" s="75" t="n">
        <v>0</v>
      </c>
      <c r="AA805" s="70"/>
      <c r="AB805" s="75" t="s">
        <v>134</v>
      </c>
      <c r="AC805" s="3"/>
    </row>
    <row r="806" customFormat="false" ht="14.25" hidden="false" customHeight="true" outlineLevel="0" collapsed="false">
      <c r="A806" s="70" t="s">
        <v>134</v>
      </c>
      <c r="B806" s="72" t="s">
        <v>81</v>
      </c>
      <c r="C806" s="72" t="s">
        <v>2066</v>
      </c>
      <c r="D806" s="72" t="n">
        <v>1000000137</v>
      </c>
      <c r="E806" s="73" t="s">
        <v>2067</v>
      </c>
      <c r="F806" s="74" t="n">
        <v>38385</v>
      </c>
      <c r="G806" s="67" t="str">
        <f aca="false">IF(I806&gt;0,"Targeted Dealer","-")</f>
        <v>Targeted Dealer</v>
      </c>
      <c r="H806" s="67"/>
      <c r="I806" s="68" t="n">
        <v>40</v>
      </c>
      <c r="J806" s="68" t="n">
        <f aca="false">I806/$J$1*($J$1-$E$1)</f>
        <v>40</v>
      </c>
      <c r="K806" s="69" t="n">
        <v>20.5</v>
      </c>
      <c r="L806" s="69" t="n">
        <f aca="false">I806-K806</f>
        <v>19.5</v>
      </c>
      <c r="M806" s="69" t="n">
        <f aca="false">IFERROR((K806/J806%),"-")</f>
        <v>51.25</v>
      </c>
      <c r="N806" s="97" t="n">
        <v>20</v>
      </c>
      <c r="O806" s="98" t="str">
        <f aca="false">IF(F806&lt;=$P$2,"DEC","")</f>
        <v>DEC</v>
      </c>
      <c r="P806" s="97" t="n">
        <v>20</v>
      </c>
      <c r="Q806" s="99" t="n">
        <f aca="false">K806-P806</f>
        <v>0.5</v>
      </c>
      <c r="R806" s="98" t="n">
        <f aca="false">IFERROR(IF(O806="Dec",(K806/P806-1))," ")</f>
        <v>0.0249999999999999</v>
      </c>
      <c r="S806" s="100" t="str">
        <f aca="false">IF(N806&gt;0,IF(O806="","-",IF(R806&lt;0%,"DEGROWTH","GROWTH")))</f>
        <v>GROWTH</v>
      </c>
      <c r="T806" s="69" t="n">
        <v>65.5</v>
      </c>
      <c r="U806" s="101" t="str">
        <f aca="false">IF(F806&lt;=$V$2,"jAN","")</f>
        <v>jAN</v>
      </c>
      <c r="V806" s="97" t="n">
        <v>65.5</v>
      </c>
      <c r="W806" s="102" t="n">
        <f aca="false">K806-V806</f>
        <v>-45</v>
      </c>
      <c r="X806" s="103" t="n">
        <f aca="false">IFERROR(IF(U806="Jan",(K806/V806-1)),0)</f>
        <v>-0.687022900763359</v>
      </c>
      <c r="Y806" s="104" t="str">
        <f aca="false">IF(T806&gt;0,IF(U806="","-",IF(X806&lt;0%,"DEGROWTH","GROWTH")))</f>
        <v>DEGROWTH</v>
      </c>
      <c r="Z806" s="75" t="n">
        <v>0</v>
      </c>
      <c r="AA806" s="70"/>
      <c r="AB806" s="70" t="s">
        <v>134</v>
      </c>
      <c r="AC806" s="3"/>
    </row>
    <row r="807" customFormat="false" ht="14.25" hidden="false" customHeight="true" outlineLevel="0" collapsed="false">
      <c r="A807" s="70" t="s">
        <v>134</v>
      </c>
      <c r="B807" s="72" t="s">
        <v>81</v>
      </c>
      <c r="C807" s="72" t="s">
        <v>2068</v>
      </c>
      <c r="D807" s="72" t="n">
        <v>1000000144</v>
      </c>
      <c r="E807" s="73" t="s">
        <v>2069</v>
      </c>
      <c r="F807" s="74" t="n">
        <v>38385</v>
      </c>
      <c r="G807" s="67" t="str">
        <f aca="false">IF(I807&gt;0,"Targeted Dealer","-")</f>
        <v>Targeted Dealer</v>
      </c>
      <c r="H807" s="67"/>
      <c r="I807" s="68" t="n">
        <v>350</v>
      </c>
      <c r="J807" s="68" t="n">
        <f aca="false">I807/$J$1*($J$1-$E$1)</f>
        <v>350</v>
      </c>
      <c r="K807" s="69" t="n">
        <v>273.5</v>
      </c>
      <c r="L807" s="69" t="n">
        <f aca="false">I807-K807</f>
        <v>76.5</v>
      </c>
      <c r="M807" s="69" t="n">
        <f aca="false">IFERROR((K807/J807%),"-")</f>
        <v>78.1428571428571</v>
      </c>
      <c r="N807" s="97" t="n">
        <v>199.65</v>
      </c>
      <c r="O807" s="98" t="str">
        <f aca="false">IF(F807&lt;=$P$2,"DEC","")</f>
        <v>DEC</v>
      </c>
      <c r="P807" s="97" t="n">
        <v>199.65</v>
      </c>
      <c r="Q807" s="99" t="n">
        <f aca="false">K807-P807</f>
        <v>73.85</v>
      </c>
      <c r="R807" s="98" t="n">
        <f aca="false">IFERROR(IF(O807="Dec",(K807/P807-1))," ")</f>
        <v>0.369897320310543</v>
      </c>
      <c r="S807" s="100" t="str">
        <f aca="false">IF(N807&gt;0,IF(O807="","-",IF(R807&lt;0%,"DEGROWTH","GROWTH")))</f>
        <v>GROWTH</v>
      </c>
      <c r="T807" s="69" t="n">
        <v>353</v>
      </c>
      <c r="U807" s="101" t="str">
        <f aca="false">IF(F807&lt;=$V$2,"jAN","")</f>
        <v>jAN</v>
      </c>
      <c r="V807" s="97" t="n">
        <v>353</v>
      </c>
      <c r="W807" s="102" t="n">
        <f aca="false">K807-V807</f>
        <v>-79.5</v>
      </c>
      <c r="X807" s="103" t="n">
        <f aca="false">IFERROR(IF(U807="Jan",(K807/V807-1)),0)</f>
        <v>-0.225212464589235</v>
      </c>
      <c r="Y807" s="104" t="str">
        <f aca="false">IF(T807&gt;0,IF(U807="","-",IF(X807&lt;0%,"DEGROWTH","GROWTH")))</f>
        <v>DEGROWTH</v>
      </c>
      <c r="Z807" s="75" t="n">
        <v>0</v>
      </c>
      <c r="AA807" s="70"/>
      <c r="AB807" s="70" t="s">
        <v>134</v>
      </c>
      <c r="AC807" s="3"/>
    </row>
    <row r="808" customFormat="false" ht="14.25" hidden="false" customHeight="true" outlineLevel="0" collapsed="false">
      <c r="A808" s="70" t="s">
        <v>134</v>
      </c>
      <c r="B808" s="72" t="s">
        <v>81</v>
      </c>
      <c r="C808" s="72" t="s">
        <v>2070</v>
      </c>
      <c r="D808" s="72" t="n">
        <v>1000000129</v>
      </c>
      <c r="E808" s="73" t="s">
        <v>2071</v>
      </c>
      <c r="F808" s="74" t="n">
        <v>38560</v>
      </c>
      <c r="G808" s="67" t="str">
        <f aca="false">IF(I808&gt;0,"Targeted Dealer","-")</f>
        <v>Targeted Dealer</v>
      </c>
      <c r="H808" s="67"/>
      <c r="I808" s="68" t="n">
        <v>2160</v>
      </c>
      <c r="J808" s="68" t="n">
        <f aca="false">I808/$J$1*($J$1-$E$1)</f>
        <v>2160</v>
      </c>
      <c r="K808" s="69" t="n">
        <v>2269.25</v>
      </c>
      <c r="L808" s="69" t="n">
        <f aca="false">I808-K808</f>
        <v>-109.25</v>
      </c>
      <c r="M808" s="69" t="n">
        <f aca="false">IFERROR((K808/J808%),"-")</f>
        <v>105.05787037037</v>
      </c>
      <c r="N808" s="97" t="n">
        <v>1759.15</v>
      </c>
      <c r="O808" s="98" t="str">
        <f aca="false">IF(F808&lt;=$P$2,"DEC","")</f>
        <v>DEC</v>
      </c>
      <c r="P808" s="97" t="n">
        <v>1759.15</v>
      </c>
      <c r="Q808" s="99" t="n">
        <f aca="false">K808-P808</f>
        <v>510.1</v>
      </c>
      <c r="R808" s="98" t="n">
        <f aca="false">IFERROR(IF(O808="Dec",(K808/P808-1))," ")</f>
        <v>0.289969587584913</v>
      </c>
      <c r="S808" s="100" t="str">
        <f aca="false">IF(N808&gt;0,IF(O808="","-",IF(R808&lt;0%,"DEGROWTH","GROWTH")))</f>
        <v>GROWTH</v>
      </c>
      <c r="T808" s="69" t="n">
        <v>1873.6</v>
      </c>
      <c r="U808" s="101" t="str">
        <f aca="false">IF(F808&lt;=$V$2,"jAN","")</f>
        <v>jAN</v>
      </c>
      <c r="V808" s="97" t="n">
        <v>1873.6</v>
      </c>
      <c r="W808" s="102" t="n">
        <f aca="false">K808-V808</f>
        <v>395.65</v>
      </c>
      <c r="X808" s="103" t="n">
        <f aca="false">IFERROR(IF(U808="Jan",(K808/V808-1)),0)</f>
        <v>0.211171007685739</v>
      </c>
      <c r="Y808" s="104" t="str">
        <f aca="false">IF(T808&gt;0,IF(U808="","-",IF(X808&lt;0%,"DEGROWTH","GROWTH")))</f>
        <v>GROWTH</v>
      </c>
      <c r="Z808" s="75" t="n">
        <v>0</v>
      </c>
      <c r="AA808" s="70"/>
      <c r="AB808" s="70" t="s">
        <v>134</v>
      </c>
      <c r="AC808" s="3"/>
    </row>
    <row r="809" customFormat="false" ht="14.25" hidden="false" customHeight="true" outlineLevel="0" collapsed="false">
      <c r="A809" s="70" t="s">
        <v>134</v>
      </c>
      <c r="B809" s="72" t="s">
        <v>81</v>
      </c>
      <c r="C809" s="72" t="s">
        <v>2072</v>
      </c>
      <c r="D809" s="72" t="n">
        <v>1000000158</v>
      </c>
      <c r="E809" s="73" t="s">
        <v>2073</v>
      </c>
      <c r="F809" s="74" t="n">
        <v>38590</v>
      </c>
      <c r="G809" s="67" t="str">
        <f aca="false">IF(I809&gt;0,"Targeted Dealer","-")</f>
        <v>Targeted Dealer</v>
      </c>
      <c r="H809" s="67"/>
      <c r="I809" s="68" t="n">
        <v>275</v>
      </c>
      <c r="J809" s="68" t="n">
        <f aca="false">I809/$J$1*($J$1-$E$1)</f>
        <v>275</v>
      </c>
      <c r="K809" s="69" t="n">
        <v>293.5</v>
      </c>
      <c r="L809" s="69" t="n">
        <f aca="false">I809-K809</f>
        <v>-18.5</v>
      </c>
      <c r="M809" s="69" t="n">
        <f aca="false">IFERROR((K809/J809%),"-")</f>
        <v>106.727272727273</v>
      </c>
      <c r="N809" s="97" t="n">
        <v>272.5</v>
      </c>
      <c r="O809" s="98" t="str">
        <f aca="false">IF(F809&lt;=$P$2,"DEC","")</f>
        <v>DEC</v>
      </c>
      <c r="P809" s="97" t="n">
        <v>272.5</v>
      </c>
      <c r="Q809" s="99" t="n">
        <f aca="false">K809-P809</f>
        <v>21</v>
      </c>
      <c r="R809" s="98" t="n">
        <f aca="false">IFERROR(IF(O809="Dec",(K809/P809-1))," ")</f>
        <v>0.0770642201834861</v>
      </c>
      <c r="S809" s="100" t="str">
        <f aca="false">IF(N809&gt;0,IF(O809="","-",IF(R809&lt;0%,"DEGROWTH","GROWTH")))</f>
        <v>GROWTH</v>
      </c>
      <c r="T809" s="69" t="n">
        <v>240.3</v>
      </c>
      <c r="U809" s="101" t="str">
        <f aca="false">IF(F809&lt;=$V$2,"jAN","")</f>
        <v>jAN</v>
      </c>
      <c r="V809" s="97" t="n">
        <v>240.3</v>
      </c>
      <c r="W809" s="102" t="n">
        <f aca="false">K809-V809</f>
        <v>53.2</v>
      </c>
      <c r="X809" s="103" t="n">
        <f aca="false">IFERROR(IF(U809="Jan",(K809/V809-1)),0)</f>
        <v>0.221389929255098</v>
      </c>
      <c r="Y809" s="104" t="str">
        <f aca="false">IF(T809&gt;0,IF(U809="","-",IF(X809&lt;0%,"DEGROWTH","GROWTH")))</f>
        <v>GROWTH</v>
      </c>
      <c r="Z809" s="75" t="n">
        <v>0</v>
      </c>
      <c r="AA809" s="70"/>
      <c r="AB809" s="70" t="s">
        <v>134</v>
      </c>
      <c r="AC809" s="3"/>
    </row>
    <row r="810" customFormat="false" ht="14.25" hidden="false" customHeight="true" outlineLevel="0" collapsed="false">
      <c r="A810" s="70" t="s">
        <v>134</v>
      </c>
      <c r="B810" s="72" t="s">
        <v>81</v>
      </c>
      <c r="C810" s="72" t="s">
        <v>2074</v>
      </c>
      <c r="D810" s="72" t="n">
        <v>1000000120</v>
      </c>
      <c r="E810" s="73" t="s">
        <v>2075</v>
      </c>
      <c r="F810" s="74" t="n">
        <v>39000</v>
      </c>
      <c r="G810" s="67" t="str">
        <f aca="false">IF(I810&gt;0,"Targeted Dealer","-")</f>
        <v>Targeted Dealer</v>
      </c>
      <c r="H810" s="67"/>
      <c r="I810" s="68" t="n">
        <v>245</v>
      </c>
      <c r="J810" s="68" t="n">
        <f aca="false">I810/$J$1*($J$1-$E$1)</f>
        <v>245</v>
      </c>
      <c r="K810" s="69" t="n">
        <v>152</v>
      </c>
      <c r="L810" s="69" t="n">
        <f aca="false">I810-K810</f>
        <v>93</v>
      </c>
      <c r="M810" s="69" t="n">
        <f aca="false">IFERROR((K810/J810%),"-")</f>
        <v>62.0408163265306</v>
      </c>
      <c r="N810" s="97" t="n">
        <v>214</v>
      </c>
      <c r="O810" s="98" t="str">
        <f aca="false">IF(F810&lt;=$P$2,"DEC","")</f>
        <v>DEC</v>
      </c>
      <c r="P810" s="97" t="n">
        <v>214</v>
      </c>
      <c r="Q810" s="99" t="n">
        <f aca="false">K810-P810</f>
        <v>-62</v>
      </c>
      <c r="R810" s="98" t="n">
        <f aca="false">IFERROR(IF(O810="Dec",(K810/P810-1))," ")</f>
        <v>-0.289719626168224</v>
      </c>
      <c r="S810" s="100" t="str">
        <f aca="false">IF(N810&gt;0,IF(O810="","-",IF(R810&lt;0%,"DEGROWTH","GROWTH")))</f>
        <v>DEGROWTH</v>
      </c>
      <c r="T810" s="69" t="n">
        <v>526.5</v>
      </c>
      <c r="U810" s="101" t="str">
        <f aca="false">IF(F810&lt;=$V$2,"jAN","")</f>
        <v>jAN</v>
      </c>
      <c r="V810" s="97" t="n">
        <v>526.5</v>
      </c>
      <c r="W810" s="102" t="n">
        <f aca="false">K810-V810</f>
        <v>-374.5</v>
      </c>
      <c r="X810" s="103" t="n">
        <f aca="false">IFERROR(IF(U810="Jan",(K810/V810-1)),0)</f>
        <v>-0.711301044634378</v>
      </c>
      <c r="Y810" s="104" t="str">
        <f aca="false">IF(T810&gt;0,IF(U810="","-",IF(X810&lt;0%,"DEGROWTH","GROWTH")))</f>
        <v>DEGROWTH</v>
      </c>
      <c r="Z810" s="75" t="n">
        <v>0</v>
      </c>
      <c r="AA810" s="70"/>
      <c r="AB810" s="70" t="s">
        <v>134</v>
      </c>
      <c r="AC810" s="3"/>
    </row>
    <row r="811" customFormat="false" ht="14.25" hidden="false" customHeight="true" outlineLevel="0" collapsed="false">
      <c r="A811" s="70" t="s">
        <v>134</v>
      </c>
      <c r="B811" s="72" t="s">
        <v>81</v>
      </c>
      <c r="C811" s="72" t="s">
        <v>2076</v>
      </c>
      <c r="D811" s="72" t="n">
        <v>1000000126</v>
      </c>
      <c r="E811" s="73" t="s">
        <v>2077</v>
      </c>
      <c r="F811" s="74" t="n">
        <v>39001</v>
      </c>
      <c r="G811" s="67" t="str">
        <f aca="false">IF(I811&gt;0,"Targeted Dealer","-")</f>
        <v>Targeted Dealer</v>
      </c>
      <c r="H811" s="67"/>
      <c r="I811" s="68" t="n">
        <v>180</v>
      </c>
      <c r="J811" s="68" t="n">
        <f aca="false">I811/$J$1*($J$1-$E$1)</f>
        <v>180</v>
      </c>
      <c r="K811" s="69" t="n">
        <v>206</v>
      </c>
      <c r="L811" s="69" t="n">
        <f aca="false">I811-K811</f>
        <v>-26</v>
      </c>
      <c r="M811" s="69" t="n">
        <f aca="false">IFERROR((K811/J811%),"-")</f>
        <v>114.444444444444</v>
      </c>
      <c r="N811" s="97" t="n">
        <v>160.5</v>
      </c>
      <c r="O811" s="98" t="str">
        <f aca="false">IF(F811&lt;=$P$2,"DEC","")</f>
        <v>DEC</v>
      </c>
      <c r="P811" s="97" t="n">
        <v>160.5</v>
      </c>
      <c r="Q811" s="99" t="n">
        <f aca="false">K811-P811</f>
        <v>45.5</v>
      </c>
      <c r="R811" s="98" t="n">
        <f aca="false">IFERROR(IF(O811="Dec",(K811/P811-1))," ")</f>
        <v>0.283489096573209</v>
      </c>
      <c r="S811" s="100" t="str">
        <f aca="false">IF(N811&gt;0,IF(O811="","-",IF(R811&lt;0%,"DEGROWTH","GROWTH")))</f>
        <v>GROWTH</v>
      </c>
      <c r="T811" s="69" t="n">
        <v>212</v>
      </c>
      <c r="U811" s="101" t="str">
        <f aca="false">IF(F811&lt;=$V$2,"jAN","")</f>
        <v>jAN</v>
      </c>
      <c r="V811" s="97" t="n">
        <v>212</v>
      </c>
      <c r="W811" s="102" t="n">
        <f aca="false">K811-V811</f>
        <v>-6</v>
      </c>
      <c r="X811" s="103" t="n">
        <f aca="false">IFERROR(IF(U811="Jan",(K811/V811-1)),0)</f>
        <v>-0.0283018867924528</v>
      </c>
      <c r="Y811" s="104" t="str">
        <f aca="false">IF(T811&gt;0,IF(U811="","-",IF(X811&lt;0%,"DEGROWTH","GROWTH")))</f>
        <v>DEGROWTH</v>
      </c>
      <c r="Z811" s="75" t="n">
        <v>0</v>
      </c>
      <c r="AA811" s="70"/>
      <c r="AB811" s="70" t="s">
        <v>134</v>
      </c>
      <c r="AC811" s="3"/>
    </row>
    <row r="812" customFormat="false" ht="14.25" hidden="false" customHeight="true" outlineLevel="0" collapsed="false">
      <c r="A812" s="70" t="s">
        <v>134</v>
      </c>
      <c r="B812" s="72" t="s">
        <v>81</v>
      </c>
      <c r="C812" s="72" t="s">
        <v>2078</v>
      </c>
      <c r="D812" s="72" t="n">
        <v>1000000155</v>
      </c>
      <c r="E812" s="73" t="s">
        <v>2079</v>
      </c>
      <c r="F812" s="74" t="n">
        <v>40361</v>
      </c>
      <c r="G812" s="67" t="str">
        <f aca="false">IF(I812&gt;0,"Targeted Dealer","-")</f>
        <v>Targeted Dealer</v>
      </c>
      <c r="H812" s="67"/>
      <c r="I812" s="68" t="n">
        <v>500</v>
      </c>
      <c r="J812" s="68" t="n">
        <f aca="false">I812/$J$1*($J$1-$E$1)</f>
        <v>500</v>
      </c>
      <c r="K812" s="69" t="n">
        <v>366.15</v>
      </c>
      <c r="L812" s="69" t="n">
        <f aca="false">I812-K812</f>
        <v>133.85</v>
      </c>
      <c r="M812" s="69" t="n">
        <f aca="false">IFERROR((K812/J812%),"-")</f>
        <v>73.23</v>
      </c>
      <c r="N812" s="97" t="n">
        <v>418.5</v>
      </c>
      <c r="O812" s="98" t="str">
        <f aca="false">IF(F812&lt;=$P$2,"DEC","")</f>
        <v>DEC</v>
      </c>
      <c r="P812" s="97" t="n">
        <v>418.5</v>
      </c>
      <c r="Q812" s="99" t="n">
        <f aca="false">K812-P812</f>
        <v>-52.35</v>
      </c>
      <c r="R812" s="98" t="n">
        <f aca="false">IFERROR(IF(O812="Dec",(K812/P812-1))," ")</f>
        <v>-0.125089605734767</v>
      </c>
      <c r="S812" s="100" t="str">
        <f aca="false">IF(N812&gt;0,IF(O812="","-",IF(R812&lt;0%,"DEGROWTH","GROWTH")))</f>
        <v>DEGROWTH</v>
      </c>
      <c r="T812" s="69" t="n">
        <v>516</v>
      </c>
      <c r="U812" s="101" t="str">
        <f aca="false">IF(F812&lt;=$V$2,"jAN","")</f>
        <v>jAN</v>
      </c>
      <c r="V812" s="97" t="n">
        <v>516</v>
      </c>
      <c r="W812" s="102" t="n">
        <f aca="false">K812-V812</f>
        <v>-149.85</v>
      </c>
      <c r="X812" s="103" t="n">
        <f aca="false">IFERROR(IF(U812="Jan",(K812/V812-1)),0)</f>
        <v>-0.290406976744186</v>
      </c>
      <c r="Y812" s="104" t="str">
        <f aca="false">IF(T812&gt;0,IF(U812="","-",IF(X812&lt;0%,"DEGROWTH","GROWTH")))</f>
        <v>DEGROWTH</v>
      </c>
      <c r="Z812" s="75" t="n">
        <v>0</v>
      </c>
      <c r="AA812" s="70"/>
      <c r="AB812" s="70" t="s">
        <v>134</v>
      </c>
      <c r="AC812" s="3"/>
    </row>
    <row r="813" customFormat="false" ht="14.25" hidden="false" customHeight="true" outlineLevel="0" collapsed="false">
      <c r="A813" s="70" t="s">
        <v>134</v>
      </c>
      <c r="B813" s="72" t="s">
        <v>81</v>
      </c>
      <c r="C813" s="72" t="s">
        <v>2080</v>
      </c>
      <c r="D813" s="72" t="n">
        <v>1000000150</v>
      </c>
      <c r="E813" s="73" t="s">
        <v>2081</v>
      </c>
      <c r="F813" s="74" t="n">
        <v>40373</v>
      </c>
      <c r="G813" s="67" t="str">
        <f aca="false">IF(I813&gt;0,"Targeted Dealer","-")</f>
        <v>Targeted Dealer</v>
      </c>
      <c r="H813" s="67"/>
      <c r="I813" s="68" t="n">
        <v>260</v>
      </c>
      <c r="J813" s="68" t="n">
        <f aca="false">I813/$J$1*($J$1-$E$1)</f>
        <v>260</v>
      </c>
      <c r="K813" s="69" t="n">
        <v>187.5</v>
      </c>
      <c r="L813" s="69" t="n">
        <f aca="false">I813-K813</f>
        <v>72.5</v>
      </c>
      <c r="M813" s="69" t="n">
        <f aca="false">IFERROR((K813/J813%),"-")</f>
        <v>72.1153846153846</v>
      </c>
      <c r="N813" s="97" t="n">
        <v>229.5</v>
      </c>
      <c r="O813" s="98" t="str">
        <f aca="false">IF(F813&lt;=$P$2,"DEC","")</f>
        <v>DEC</v>
      </c>
      <c r="P813" s="97" t="n">
        <v>229.5</v>
      </c>
      <c r="Q813" s="99" t="n">
        <f aca="false">K813-P813</f>
        <v>-42</v>
      </c>
      <c r="R813" s="98" t="n">
        <f aca="false">IFERROR(IF(O813="Dec",(K813/P813-1))," ")</f>
        <v>-0.183006535947712</v>
      </c>
      <c r="S813" s="100" t="str">
        <f aca="false">IF(N813&gt;0,IF(O813="","-",IF(R813&lt;0%,"DEGROWTH","GROWTH")))</f>
        <v>DEGROWTH</v>
      </c>
      <c r="T813" s="69" t="n">
        <v>255</v>
      </c>
      <c r="U813" s="101" t="str">
        <f aca="false">IF(F813&lt;=$V$2,"jAN","")</f>
        <v>jAN</v>
      </c>
      <c r="V813" s="97" t="n">
        <v>255</v>
      </c>
      <c r="W813" s="102" t="n">
        <f aca="false">K813-V813</f>
        <v>-67.5</v>
      </c>
      <c r="X813" s="103" t="n">
        <f aca="false">IFERROR(IF(U813="Jan",(K813/V813-1)),0)</f>
        <v>-0.264705882352941</v>
      </c>
      <c r="Y813" s="104" t="str">
        <f aca="false">IF(T813&gt;0,IF(U813="","-",IF(X813&lt;0%,"DEGROWTH","GROWTH")))</f>
        <v>DEGROWTH</v>
      </c>
      <c r="Z813" s="75" t="n">
        <v>0</v>
      </c>
      <c r="AA813" s="70"/>
      <c r="AB813" s="70" t="s">
        <v>134</v>
      </c>
      <c r="AC813" s="3"/>
    </row>
    <row r="814" customFormat="false" ht="14.25" hidden="false" customHeight="true" outlineLevel="0" collapsed="false">
      <c r="A814" s="70" t="s">
        <v>134</v>
      </c>
      <c r="B814" s="72" t="s">
        <v>81</v>
      </c>
      <c r="C814" s="72" t="s">
        <v>2082</v>
      </c>
      <c r="D814" s="72" t="n">
        <v>1000000154</v>
      </c>
      <c r="E814" s="73" t="s">
        <v>2083</v>
      </c>
      <c r="F814" s="74" t="n">
        <v>40655</v>
      </c>
      <c r="G814" s="67" t="str">
        <f aca="false">IF(I814&gt;0,"Targeted Dealer","-")</f>
        <v>Targeted Dealer</v>
      </c>
      <c r="H814" s="67"/>
      <c r="I814" s="68" t="n">
        <v>50</v>
      </c>
      <c r="J814" s="68" t="n">
        <f aca="false">I814/$J$1*($J$1-$E$1)</f>
        <v>50</v>
      </c>
      <c r="K814" s="69" t="n">
        <v>30.5</v>
      </c>
      <c r="L814" s="69" t="n">
        <f aca="false">I814-K814</f>
        <v>19.5</v>
      </c>
      <c r="M814" s="69" t="n">
        <f aca="false">IFERROR((K814/J814%),"-")</f>
        <v>61</v>
      </c>
      <c r="N814" s="97" t="n">
        <v>40</v>
      </c>
      <c r="O814" s="98" t="str">
        <f aca="false">IF(F814&lt;=$P$2,"DEC","")</f>
        <v>DEC</v>
      </c>
      <c r="P814" s="97" t="n">
        <v>40</v>
      </c>
      <c r="Q814" s="99" t="n">
        <f aca="false">K814-P814</f>
        <v>-9.5</v>
      </c>
      <c r="R814" s="98" t="n">
        <f aca="false">IFERROR(IF(O814="Dec",(K814/P814-1))," ")</f>
        <v>-0.2375</v>
      </c>
      <c r="S814" s="100" t="str">
        <f aca="false">IF(N814&gt;0,IF(O814="","-",IF(R814&lt;0%,"DEGROWTH","GROWTH")))</f>
        <v>DEGROWTH</v>
      </c>
      <c r="T814" s="69" t="n">
        <v>10</v>
      </c>
      <c r="U814" s="101" t="str">
        <f aca="false">IF(F814&lt;=$V$2,"jAN","")</f>
        <v>jAN</v>
      </c>
      <c r="V814" s="97" t="n">
        <v>10</v>
      </c>
      <c r="W814" s="102" t="n">
        <f aca="false">K814-V814</f>
        <v>20.5</v>
      </c>
      <c r="X814" s="103" t="n">
        <f aca="false">IFERROR(IF(U814="Jan",(K814/V814-1)),0)</f>
        <v>2.05</v>
      </c>
      <c r="Y814" s="104" t="str">
        <f aca="false">IF(T814&gt;0,IF(U814="","-",IF(X814&lt;0%,"DEGROWTH","GROWTH")))</f>
        <v>GROWTH</v>
      </c>
      <c r="Z814" s="75" t="n">
        <v>1</v>
      </c>
      <c r="AA814" s="70"/>
      <c r="AB814" s="70" t="s">
        <v>134</v>
      </c>
      <c r="AC814" s="3"/>
    </row>
    <row r="815" customFormat="false" ht="14.25" hidden="false" customHeight="true" outlineLevel="0" collapsed="false">
      <c r="A815" s="70" t="s">
        <v>134</v>
      </c>
      <c r="B815" s="72" t="s">
        <v>81</v>
      </c>
      <c r="C815" s="72" t="s">
        <v>2084</v>
      </c>
      <c r="D815" s="72" t="n">
        <v>1000000147</v>
      </c>
      <c r="E815" s="73" t="s">
        <v>2085</v>
      </c>
      <c r="F815" s="74" t="n">
        <v>42107</v>
      </c>
      <c r="G815" s="67" t="str">
        <f aca="false">IF(I815&gt;0,"Targeted Dealer","-")</f>
        <v>Targeted Dealer</v>
      </c>
      <c r="H815" s="67"/>
      <c r="I815" s="68" t="n">
        <v>75</v>
      </c>
      <c r="J815" s="68" t="n">
        <f aca="false">I815/$J$1*($J$1-$E$1)</f>
        <v>75</v>
      </c>
      <c r="K815" s="69" t="n">
        <v>15</v>
      </c>
      <c r="L815" s="69" t="n">
        <f aca="false">I815-K815</f>
        <v>60</v>
      </c>
      <c r="M815" s="69" t="n">
        <f aca="false">IFERROR((K815/J815%),"-")</f>
        <v>20</v>
      </c>
      <c r="N815" s="97" t="n">
        <v>0</v>
      </c>
      <c r="O815" s="98" t="str">
        <f aca="false">IF(F815&lt;=$P$2,"DEC","")</f>
        <v>DEC</v>
      </c>
      <c r="P815" s="97" t="n">
        <v>0</v>
      </c>
      <c r="Q815" s="99" t="n">
        <f aca="false">K815-P815</f>
        <v>15</v>
      </c>
      <c r="R815" s="98" t="str">
        <f aca="false">IFERROR(IF(O815="Dec",(K815/P815-1))," ")</f>
        <v> </v>
      </c>
      <c r="S815" s="105" t="b">
        <f aca="false">IF(N815&gt;0,IF(O815="","-",IF(R815&lt;0%,"DEGROWTH","GROWTH")))</f>
        <v>0</v>
      </c>
      <c r="T815" s="69" t="n">
        <v>35</v>
      </c>
      <c r="U815" s="101" t="str">
        <f aca="false">IF(F815&lt;=$V$2,"jAN","")</f>
        <v>jAN</v>
      </c>
      <c r="V815" s="97" t="n">
        <v>35</v>
      </c>
      <c r="W815" s="102" t="n">
        <f aca="false">K815-V815</f>
        <v>-20</v>
      </c>
      <c r="X815" s="103" t="n">
        <f aca="false">IFERROR(IF(U815="Jan",(K815/V815-1)),0)</f>
        <v>-0.571428571428571</v>
      </c>
      <c r="Y815" s="104" t="str">
        <f aca="false">IF(T815&gt;0,IF(U815="","-",IF(X815&lt;0%,"DEGROWTH","GROWTH")))</f>
        <v>DEGROWTH</v>
      </c>
      <c r="Z815" s="75" t="n">
        <v>0</v>
      </c>
      <c r="AA815" s="70"/>
      <c r="AB815" s="70" t="s">
        <v>134</v>
      </c>
      <c r="AC815" s="3"/>
    </row>
    <row r="816" customFormat="false" ht="14.25" hidden="false" customHeight="true" outlineLevel="0" collapsed="false">
      <c r="A816" s="70" t="s">
        <v>134</v>
      </c>
      <c r="B816" s="72" t="s">
        <v>81</v>
      </c>
      <c r="C816" s="72" t="s">
        <v>2086</v>
      </c>
      <c r="D816" s="72" t="n">
        <v>1000000125</v>
      </c>
      <c r="E816" s="73" t="s">
        <v>2087</v>
      </c>
      <c r="F816" s="74" t="n">
        <v>42139</v>
      </c>
      <c r="G816" s="67" t="str">
        <f aca="false">IF(I816&gt;0,"Targeted Dealer","-")</f>
        <v>-</v>
      </c>
      <c r="H816" s="67"/>
      <c r="I816" s="68" t="n">
        <v>0</v>
      </c>
      <c r="J816" s="68" t="n">
        <f aca="false">I816/$J$1*($J$1-$E$1)</f>
        <v>0</v>
      </c>
      <c r="K816" s="69" t="n">
        <v>12.5</v>
      </c>
      <c r="L816" s="69" t="n">
        <f aca="false">I816-K816</f>
        <v>-12.5</v>
      </c>
      <c r="M816" s="69" t="str">
        <f aca="false">IFERROR((K816/J816%),"-")</f>
        <v>-</v>
      </c>
      <c r="N816" s="97" t="n">
        <v>5</v>
      </c>
      <c r="O816" s="98" t="str">
        <f aca="false">IF(F816&lt;=$P$2,"DEC","")</f>
        <v>DEC</v>
      </c>
      <c r="P816" s="97" t="n">
        <v>5</v>
      </c>
      <c r="Q816" s="99" t="n">
        <f aca="false">K816-P816</f>
        <v>7.5</v>
      </c>
      <c r="R816" s="98" t="n">
        <f aca="false">IFERROR(IF(O816="Dec",(K816/P816-1))," ")</f>
        <v>1.5</v>
      </c>
      <c r="S816" s="100" t="str">
        <f aca="false">IF(N816&gt;0,IF(O816="","-",IF(R816&lt;0%,"DEGROWTH","GROWTH")))</f>
        <v>GROWTH</v>
      </c>
      <c r="T816" s="69" t="n">
        <v>0</v>
      </c>
      <c r="U816" s="101" t="str">
        <f aca="false">IF(F816&lt;=$V$2,"jAN","")</f>
        <v>jAN</v>
      </c>
      <c r="V816" s="97" t="n">
        <v>0</v>
      </c>
      <c r="W816" s="102" t="n">
        <f aca="false">K816-V816</f>
        <v>12.5</v>
      </c>
      <c r="X816" s="103" t="n">
        <f aca="false">IFERROR(IF(U816="Jan",(K816/V816-1)),0)</f>
        <v>0</v>
      </c>
      <c r="Y816" s="106" t="b">
        <f aca="false">IF(T816&gt;0,IF(U816="","-",IF(X816&lt;0%,"DEGROWTH","GROWTH")))</f>
        <v>0</v>
      </c>
      <c r="Z816" s="75" t="n">
        <v>1</v>
      </c>
      <c r="AA816" s="70"/>
      <c r="AB816" s="70" t="s">
        <v>134</v>
      </c>
      <c r="AC816" s="3"/>
    </row>
    <row r="817" customFormat="false" ht="14.25" hidden="false" customHeight="true" outlineLevel="0" collapsed="false">
      <c r="A817" s="70" t="s">
        <v>134</v>
      </c>
      <c r="B817" s="72" t="s">
        <v>81</v>
      </c>
      <c r="C817" s="72" t="s">
        <v>3734</v>
      </c>
      <c r="D817" s="72" t="n">
        <v>1000000128</v>
      </c>
      <c r="E817" s="73" t="s">
        <v>3735</v>
      </c>
      <c r="F817" s="74" t="n">
        <v>42417</v>
      </c>
      <c r="G817" s="67" t="str">
        <f aca="false">IF(I817&gt;0,"Targeted Dealer","-")</f>
        <v>-</v>
      </c>
      <c r="H817" s="67"/>
      <c r="I817" s="68" t="n">
        <v>0</v>
      </c>
      <c r="J817" s="68" t="n">
        <f aca="false">I817/$J$1*($J$1-$E$1)</f>
        <v>0</v>
      </c>
      <c r="K817" s="69" t="n">
        <v>0</v>
      </c>
      <c r="L817" s="69" t="n">
        <f aca="false">I817-K817</f>
        <v>0</v>
      </c>
      <c r="M817" s="69" t="str">
        <f aca="false">IFERROR((K817/J817%),"-")</f>
        <v>-</v>
      </c>
      <c r="N817" s="97" t="n">
        <v>0</v>
      </c>
      <c r="O817" s="98" t="str">
        <f aca="false">IF(F817&lt;=$P$2,"DEC","")</f>
        <v>DEC</v>
      </c>
      <c r="P817" s="97" t="n">
        <v>0</v>
      </c>
      <c r="Q817" s="99" t="n">
        <f aca="false">K817-P817</f>
        <v>0</v>
      </c>
      <c r="R817" s="98" t="str">
        <f aca="false">IFERROR(IF(O817="Dec",(K817/P817-1))," ")</f>
        <v> </v>
      </c>
      <c r="S817" s="105" t="b">
        <f aca="false">IF(N817&gt;0,IF(O817="","-",IF(R817&lt;0%,"DEGROWTH","GROWTH")))</f>
        <v>0</v>
      </c>
      <c r="T817" s="69" t="n">
        <v>278</v>
      </c>
      <c r="U817" s="101" t="str">
        <f aca="false">IF(F817&lt;=$V$2,"jAN","")</f>
        <v>jAN</v>
      </c>
      <c r="V817" s="97" t="n">
        <v>278</v>
      </c>
      <c r="W817" s="102" t="n">
        <f aca="false">K817-V817</f>
        <v>-278</v>
      </c>
      <c r="X817" s="103" t="n">
        <f aca="false">IFERROR(IF(U817="Jan",(K817/V817-1)),0)</f>
        <v>-1</v>
      </c>
      <c r="Y817" s="104" t="str">
        <f aca="false">IF(T817&gt;0,IF(U817="","-",IF(X817&lt;0%,"DEGROWTH","GROWTH")))</f>
        <v>DEGROWTH</v>
      </c>
      <c r="Z817" s="75" t="n">
        <v>0</v>
      </c>
      <c r="AA817" s="70"/>
      <c r="AB817" s="70" t="s">
        <v>134</v>
      </c>
      <c r="AC817" s="3"/>
    </row>
    <row r="818" customFormat="false" ht="14.25" hidden="false" customHeight="true" outlineLevel="0" collapsed="false">
      <c r="A818" s="70" t="s">
        <v>134</v>
      </c>
      <c r="B818" s="72" t="s">
        <v>81</v>
      </c>
      <c r="C818" s="72" t="s">
        <v>2088</v>
      </c>
      <c r="D818" s="72" t="n">
        <v>1000000142</v>
      </c>
      <c r="E818" s="73" t="s">
        <v>2089</v>
      </c>
      <c r="F818" s="74" t="n">
        <v>42864</v>
      </c>
      <c r="G818" s="67" t="str">
        <f aca="false">IF(I818&gt;0,"Targeted Dealer","-")</f>
        <v>Targeted Dealer</v>
      </c>
      <c r="H818" s="67"/>
      <c r="I818" s="68" t="n">
        <v>60</v>
      </c>
      <c r="J818" s="68" t="n">
        <f aca="false">I818/$J$1*($J$1-$E$1)</f>
        <v>60</v>
      </c>
      <c r="K818" s="69" t="n">
        <v>60</v>
      </c>
      <c r="L818" s="69" t="n">
        <f aca="false">I818-K818</f>
        <v>0</v>
      </c>
      <c r="M818" s="69" t="n">
        <f aca="false">IFERROR((K818/J818%),"-")</f>
        <v>100</v>
      </c>
      <c r="N818" s="97" t="n">
        <v>26</v>
      </c>
      <c r="O818" s="98" t="str">
        <f aca="false">IF(F818&lt;=$P$2,"DEC","")</f>
        <v>DEC</v>
      </c>
      <c r="P818" s="97" t="n">
        <v>26</v>
      </c>
      <c r="Q818" s="99" t="n">
        <f aca="false">K818-P818</f>
        <v>34</v>
      </c>
      <c r="R818" s="98" t="n">
        <f aca="false">IFERROR(IF(O818="Dec",(K818/P818-1))," ")</f>
        <v>1.30769230769231</v>
      </c>
      <c r="S818" s="100" t="str">
        <f aca="false">IF(N818&gt;0,IF(O818="","-",IF(R818&lt;0%,"DEGROWTH","GROWTH")))</f>
        <v>GROWTH</v>
      </c>
      <c r="T818" s="69" t="n">
        <v>55</v>
      </c>
      <c r="U818" s="101" t="str">
        <f aca="false">IF(F818&lt;=$V$2,"jAN","")</f>
        <v>jAN</v>
      </c>
      <c r="V818" s="97" t="n">
        <v>55</v>
      </c>
      <c r="W818" s="102" t="n">
        <f aca="false">K818-V818</f>
        <v>5</v>
      </c>
      <c r="X818" s="103" t="n">
        <f aca="false">IFERROR(IF(U818="Jan",(K818/V818-1)),0)</f>
        <v>0.0909090909090908</v>
      </c>
      <c r="Y818" s="104" t="str">
        <f aca="false">IF(T818&gt;0,IF(U818="","-",IF(X818&lt;0%,"DEGROWTH","GROWTH")))</f>
        <v>GROWTH</v>
      </c>
      <c r="Z818" s="75" t="n">
        <v>0</v>
      </c>
      <c r="AA818" s="70"/>
      <c r="AB818" s="70" t="s">
        <v>134</v>
      </c>
      <c r="AC818" s="3"/>
    </row>
    <row r="819" customFormat="false" ht="14.25" hidden="false" customHeight="true" outlineLevel="0" collapsed="false">
      <c r="A819" s="70" t="s">
        <v>134</v>
      </c>
      <c r="B819" s="72" t="s">
        <v>81</v>
      </c>
      <c r="C819" s="72" t="s">
        <v>2090</v>
      </c>
      <c r="D819" s="72" t="n">
        <v>1000000157</v>
      </c>
      <c r="E819" s="73" t="s">
        <v>2091</v>
      </c>
      <c r="F819" s="74" t="n">
        <v>42970</v>
      </c>
      <c r="G819" s="67" t="str">
        <f aca="false">IF(I819&gt;0,"Targeted Dealer","-")</f>
        <v>Targeted Dealer</v>
      </c>
      <c r="H819" s="67"/>
      <c r="I819" s="68" t="n">
        <v>1640</v>
      </c>
      <c r="J819" s="68" t="n">
        <f aca="false">I819/$J$1*($J$1-$E$1)</f>
        <v>1640</v>
      </c>
      <c r="K819" s="69" t="n">
        <v>1741.3</v>
      </c>
      <c r="L819" s="69" t="n">
        <f aca="false">I819-K819</f>
        <v>-101.3</v>
      </c>
      <c r="M819" s="69" t="n">
        <f aca="false">IFERROR((K819/J819%),"-")</f>
        <v>106.176829268293</v>
      </c>
      <c r="N819" s="97" t="n">
        <v>1497.8</v>
      </c>
      <c r="O819" s="98" t="str">
        <f aca="false">IF(F819&lt;=$P$2,"DEC","")</f>
        <v>DEC</v>
      </c>
      <c r="P819" s="97" t="n">
        <v>1497.8</v>
      </c>
      <c r="Q819" s="99" t="n">
        <f aca="false">K819-P819</f>
        <v>243.5</v>
      </c>
      <c r="R819" s="98" t="n">
        <f aca="false">IFERROR(IF(O819="Dec",(K819/P819-1))," ")</f>
        <v>0.162571771932167</v>
      </c>
      <c r="S819" s="100" t="str">
        <f aca="false">IF(N819&gt;0,IF(O819="","-",IF(R819&lt;0%,"DEGROWTH","GROWTH")))</f>
        <v>GROWTH</v>
      </c>
      <c r="T819" s="69" t="n">
        <v>1559.45</v>
      </c>
      <c r="U819" s="101" t="str">
        <f aca="false">IF(F819&lt;=$V$2,"jAN","")</f>
        <v>jAN</v>
      </c>
      <c r="V819" s="97" t="n">
        <v>1559.45</v>
      </c>
      <c r="W819" s="102" t="n">
        <f aca="false">K819-V819</f>
        <v>181.85</v>
      </c>
      <c r="X819" s="103" t="n">
        <f aca="false">IFERROR(IF(U819="Jan",(K819/V819-1)),0)</f>
        <v>0.116611625893745</v>
      </c>
      <c r="Y819" s="104" t="str">
        <f aca="false">IF(T819&gt;0,IF(U819="","-",IF(X819&lt;0%,"DEGROWTH","GROWTH")))</f>
        <v>GROWTH</v>
      </c>
      <c r="Z819" s="75" t="n">
        <v>0</v>
      </c>
      <c r="AA819" s="70"/>
      <c r="AB819" s="70" t="s">
        <v>134</v>
      </c>
      <c r="AC819" s="3"/>
    </row>
    <row r="820" customFormat="false" ht="14.25" hidden="false" customHeight="true" outlineLevel="0" collapsed="false">
      <c r="A820" s="70" t="s">
        <v>134</v>
      </c>
      <c r="B820" s="72" t="s">
        <v>81</v>
      </c>
      <c r="C820" s="72" t="s">
        <v>2092</v>
      </c>
      <c r="D820" s="72" t="n">
        <v>1000000138</v>
      </c>
      <c r="E820" s="73" t="s">
        <v>2093</v>
      </c>
      <c r="F820" s="74" t="n">
        <v>43232</v>
      </c>
      <c r="G820" s="67" t="str">
        <f aca="false">IF(I820&gt;0,"Targeted Dealer","-")</f>
        <v>Targeted Dealer</v>
      </c>
      <c r="H820" s="67"/>
      <c r="I820" s="68" t="n">
        <v>205</v>
      </c>
      <c r="J820" s="68" t="n">
        <f aca="false">I820/$J$1*($J$1-$E$1)</f>
        <v>205</v>
      </c>
      <c r="K820" s="69" t="n">
        <v>347.25</v>
      </c>
      <c r="L820" s="69" t="n">
        <f aca="false">I820-K820</f>
        <v>-142.25</v>
      </c>
      <c r="M820" s="69" t="n">
        <f aca="false">IFERROR((K820/J820%),"-")</f>
        <v>169.390243902439</v>
      </c>
      <c r="N820" s="97" t="n">
        <v>185.8</v>
      </c>
      <c r="O820" s="98" t="str">
        <f aca="false">IF(F820&lt;=$P$2,"DEC","")</f>
        <v>DEC</v>
      </c>
      <c r="P820" s="97" t="n">
        <v>185.8</v>
      </c>
      <c r="Q820" s="99" t="n">
        <f aca="false">K820-P820</f>
        <v>161.45</v>
      </c>
      <c r="R820" s="98" t="n">
        <f aca="false">IFERROR(IF(O820="Dec",(K820/P820-1))," ")</f>
        <v>0.868945102260495</v>
      </c>
      <c r="S820" s="100" t="str">
        <f aca="false">IF(N820&gt;0,IF(O820="","-",IF(R820&lt;0%,"DEGROWTH","GROWTH")))</f>
        <v>GROWTH</v>
      </c>
      <c r="T820" s="69" t="n">
        <v>200</v>
      </c>
      <c r="U820" s="101" t="str">
        <f aca="false">IF(F820&lt;=$V$2,"jAN","")</f>
        <v>jAN</v>
      </c>
      <c r="V820" s="97" t="n">
        <v>200</v>
      </c>
      <c r="W820" s="102" t="n">
        <f aca="false">K820-V820</f>
        <v>147.25</v>
      </c>
      <c r="X820" s="103" t="n">
        <f aca="false">IFERROR(IF(U820="Jan",(K820/V820-1)),0)</f>
        <v>0.73625</v>
      </c>
      <c r="Y820" s="104" t="str">
        <f aca="false">IF(T820&gt;0,IF(U820="","-",IF(X820&lt;0%,"DEGROWTH","GROWTH")))</f>
        <v>GROWTH</v>
      </c>
      <c r="Z820" s="75" t="n">
        <v>0</v>
      </c>
      <c r="AA820" s="70"/>
      <c r="AB820" s="70" t="s">
        <v>134</v>
      </c>
      <c r="AC820" s="3"/>
    </row>
    <row r="821" customFormat="false" ht="14.25" hidden="false" customHeight="true" outlineLevel="0" collapsed="false">
      <c r="A821" s="70" t="s">
        <v>134</v>
      </c>
      <c r="B821" s="72" t="s">
        <v>81</v>
      </c>
      <c r="C821" s="72" t="s">
        <v>2094</v>
      </c>
      <c r="D821" s="72" t="n">
        <v>1000000148</v>
      </c>
      <c r="E821" s="73" t="s">
        <v>2095</v>
      </c>
      <c r="F821" s="74" t="n">
        <v>43232</v>
      </c>
      <c r="G821" s="67" t="str">
        <f aca="false">IF(I821&gt;0,"Targeted Dealer","-")</f>
        <v>Targeted Dealer</v>
      </c>
      <c r="H821" s="67"/>
      <c r="I821" s="68" t="n">
        <v>170</v>
      </c>
      <c r="J821" s="68" t="n">
        <f aca="false">I821/$J$1*($J$1-$E$1)</f>
        <v>170</v>
      </c>
      <c r="K821" s="69" t="n">
        <v>132</v>
      </c>
      <c r="L821" s="69" t="n">
        <f aca="false">I821-K821</f>
        <v>38</v>
      </c>
      <c r="M821" s="69" t="n">
        <f aca="false">IFERROR((K821/J821%),"-")</f>
        <v>77.6470588235294</v>
      </c>
      <c r="N821" s="97" t="n">
        <v>98</v>
      </c>
      <c r="O821" s="98" t="str">
        <f aca="false">IF(F821&lt;=$P$2,"DEC","")</f>
        <v>DEC</v>
      </c>
      <c r="P821" s="97" t="n">
        <v>98</v>
      </c>
      <c r="Q821" s="99" t="n">
        <f aca="false">K821-P821</f>
        <v>34</v>
      </c>
      <c r="R821" s="98" t="n">
        <f aca="false">IFERROR(IF(O821="Dec",(K821/P821-1))," ")</f>
        <v>0.346938775510204</v>
      </c>
      <c r="S821" s="100" t="str">
        <f aca="false">IF(N821&gt;0,IF(O821="","-",IF(R821&lt;0%,"DEGROWTH","GROWTH")))</f>
        <v>GROWTH</v>
      </c>
      <c r="T821" s="69" t="n">
        <v>159.5</v>
      </c>
      <c r="U821" s="101" t="str">
        <f aca="false">IF(F821&lt;=$V$2,"jAN","")</f>
        <v>jAN</v>
      </c>
      <c r="V821" s="97" t="n">
        <v>159.5</v>
      </c>
      <c r="W821" s="102" t="n">
        <f aca="false">K821-V821</f>
        <v>-27.5</v>
      </c>
      <c r="X821" s="103" t="n">
        <f aca="false">IFERROR(IF(U821="Jan",(K821/V821-1)),0)</f>
        <v>-0.172413793103448</v>
      </c>
      <c r="Y821" s="104" t="str">
        <f aca="false">IF(T821&gt;0,IF(U821="","-",IF(X821&lt;0%,"DEGROWTH","GROWTH")))</f>
        <v>DEGROWTH</v>
      </c>
      <c r="Z821" s="75" t="n">
        <v>0</v>
      </c>
      <c r="AA821" s="70"/>
      <c r="AB821" s="70" t="s">
        <v>134</v>
      </c>
      <c r="AC821" s="3"/>
    </row>
    <row r="822" customFormat="false" ht="14.25" hidden="false" customHeight="true" outlineLevel="0" collapsed="false">
      <c r="A822" s="70" t="s">
        <v>134</v>
      </c>
      <c r="B822" s="72" t="s">
        <v>81</v>
      </c>
      <c r="C822" s="72" t="s">
        <v>2096</v>
      </c>
      <c r="D822" s="72" t="n">
        <v>1000000152</v>
      </c>
      <c r="E822" s="73" t="s">
        <v>2097</v>
      </c>
      <c r="F822" s="74" t="n">
        <v>43246</v>
      </c>
      <c r="G822" s="67" t="str">
        <f aca="false">IF(I822&gt;0,"Targeted Dealer","-")</f>
        <v>Targeted Dealer</v>
      </c>
      <c r="H822" s="67"/>
      <c r="I822" s="68" t="n">
        <v>200</v>
      </c>
      <c r="J822" s="68" t="n">
        <f aca="false">I822/$J$1*($J$1-$E$1)</f>
        <v>200</v>
      </c>
      <c r="K822" s="69" t="n">
        <v>212.5</v>
      </c>
      <c r="L822" s="69" t="n">
        <f aca="false">I822-K822</f>
        <v>-12.5</v>
      </c>
      <c r="M822" s="69" t="n">
        <f aca="false">IFERROR((K822/J822%),"-")</f>
        <v>106.25</v>
      </c>
      <c r="N822" s="97" t="n">
        <v>181.5</v>
      </c>
      <c r="O822" s="98" t="str">
        <f aca="false">IF(F822&lt;=$P$2,"DEC","")</f>
        <v>DEC</v>
      </c>
      <c r="P822" s="97" t="n">
        <v>181.5</v>
      </c>
      <c r="Q822" s="99" t="n">
        <f aca="false">K822-P822</f>
        <v>31</v>
      </c>
      <c r="R822" s="98" t="n">
        <f aca="false">IFERROR(IF(O822="Dec",(K822/P822-1))," ")</f>
        <v>0.170798898071625</v>
      </c>
      <c r="S822" s="100" t="str">
        <f aca="false">IF(N822&gt;0,IF(O822="","-",IF(R822&lt;0%,"DEGROWTH","GROWTH")))</f>
        <v>GROWTH</v>
      </c>
      <c r="T822" s="69" t="n">
        <v>165</v>
      </c>
      <c r="U822" s="101" t="str">
        <f aca="false">IF(F822&lt;=$V$2,"jAN","")</f>
        <v>jAN</v>
      </c>
      <c r="V822" s="97" t="n">
        <v>165</v>
      </c>
      <c r="W822" s="102" t="n">
        <f aca="false">K822-V822</f>
        <v>47.5</v>
      </c>
      <c r="X822" s="103" t="n">
        <f aca="false">IFERROR(IF(U822="Jan",(K822/V822-1)),0)</f>
        <v>0.287878787878788</v>
      </c>
      <c r="Y822" s="104" t="str">
        <f aca="false">IF(T822&gt;0,IF(U822="","-",IF(X822&lt;0%,"DEGROWTH","GROWTH")))</f>
        <v>GROWTH</v>
      </c>
      <c r="Z822" s="75" t="n">
        <v>0</v>
      </c>
      <c r="AA822" s="70"/>
      <c r="AB822" s="70" t="s">
        <v>134</v>
      </c>
      <c r="AC822" s="3"/>
    </row>
    <row r="823" customFormat="false" ht="14.25" hidden="false" customHeight="true" outlineLevel="0" collapsed="false">
      <c r="A823" s="70" t="s">
        <v>134</v>
      </c>
      <c r="B823" s="72" t="s">
        <v>81</v>
      </c>
      <c r="C823" s="72" t="s">
        <v>2098</v>
      </c>
      <c r="D823" s="72" t="n">
        <v>1000000145</v>
      </c>
      <c r="E823" s="73" t="s">
        <v>2099</v>
      </c>
      <c r="F823" s="74" t="n">
        <v>43337</v>
      </c>
      <c r="G823" s="67" t="str">
        <f aca="false">IF(I823&gt;0,"Targeted Dealer","-")</f>
        <v>Targeted Dealer</v>
      </c>
      <c r="H823" s="67"/>
      <c r="I823" s="68" t="n">
        <v>125</v>
      </c>
      <c r="J823" s="68" t="n">
        <f aca="false">I823/$J$1*($J$1-$E$1)</f>
        <v>125</v>
      </c>
      <c r="K823" s="69" t="n">
        <v>50</v>
      </c>
      <c r="L823" s="69" t="n">
        <f aca="false">I823-K823</f>
        <v>75</v>
      </c>
      <c r="M823" s="69" t="n">
        <f aca="false">IFERROR((K823/J823%),"-")</f>
        <v>40</v>
      </c>
      <c r="N823" s="97" t="n">
        <v>56</v>
      </c>
      <c r="O823" s="98" t="str">
        <f aca="false">IF(F823&lt;=$P$2,"DEC","")</f>
        <v>DEC</v>
      </c>
      <c r="P823" s="97" t="n">
        <v>56</v>
      </c>
      <c r="Q823" s="99" t="n">
        <f aca="false">K823-P823</f>
        <v>-6</v>
      </c>
      <c r="R823" s="98" t="n">
        <f aca="false">IFERROR(IF(O823="Dec",(K823/P823-1))," ")</f>
        <v>-0.107142857142857</v>
      </c>
      <c r="S823" s="100" t="str">
        <f aca="false">IF(N823&gt;0,IF(O823="","-",IF(R823&lt;0%,"DEGROWTH","GROWTH")))</f>
        <v>DEGROWTH</v>
      </c>
      <c r="T823" s="69" t="n">
        <v>174.5</v>
      </c>
      <c r="U823" s="101" t="str">
        <f aca="false">IF(F823&lt;=$V$2,"jAN","")</f>
        <v>jAN</v>
      </c>
      <c r="V823" s="97" t="n">
        <v>174.5</v>
      </c>
      <c r="W823" s="102" t="n">
        <f aca="false">K823-V823</f>
        <v>-124.5</v>
      </c>
      <c r="X823" s="103" t="n">
        <f aca="false">IFERROR(IF(U823="Jan",(K823/V823-1)),0)</f>
        <v>-0.713467048710602</v>
      </c>
      <c r="Y823" s="104" t="str">
        <f aca="false">IF(T823&gt;0,IF(U823="","-",IF(X823&lt;0%,"DEGROWTH","GROWTH")))</f>
        <v>DEGROWTH</v>
      </c>
      <c r="Z823" s="75" t="n">
        <v>0</v>
      </c>
      <c r="AA823" s="70"/>
      <c r="AB823" s="70" t="s">
        <v>134</v>
      </c>
      <c r="AC823" s="3"/>
    </row>
    <row r="824" customFormat="false" ht="14.25" hidden="false" customHeight="true" outlineLevel="0" collapsed="false">
      <c r="A824" s="70" t="s">
        <v>134</v>
      </c>
      <c r="B824" s="72" t="s">
        <v>81</v>
      </c>
      <c r="C824" s="72" t="s">
        <v>2100</v>
      </c>
      <c r="D824" s="72" t="n">
        <v>1000000162</v>
      </c>
      <c r="E824" s="73" t="s">
        <v>2101</v>
      </c>
      <c r="F824" s="74" t="n">
        <v>43337</v>
      </c>
      <c r="G824" s="67" t="str">
        <f aca="false">IF(I824&gt;0,"Targeted Dealer","-")</f>
        <v>Targeted Dealer</v>
      </c>
      <c r="H824" s="67"/>
      <c r="I824" s="68" t="n">
        <v>30</v>
      </c>
      <c r="J824" s="68" t="n">
        <f aca="false">I824/$J$1*($J$1-$E$1)</f>
        <v>30</v>
      </c>
      <c r="K824" s="69" t="n">
        <v>25</v>
      </c>
      <c r="L824" s="69" t="n">
        <f aca="false">I824-K824</f>
        <v>5</v>
      </c>
      <c r="M824" s="69" t="n">
        <f aca="false">IFERROR((K824/J824%),"-")</f>
        <v>83.3333333333333</v>
      </c>
      <c r="N824" s="97" t="n">
        <v>26.55</v>
      </c>
      <c r="O824" s="98" t="str">
        <f aca="false">IF(F824&lt;=$P$2,"DEC","")</f>
        <v>DEC</v>
      </c>
      <c r="P824" s="97" t="n">
        <v>26.55</v>
      </c>
      <c r="Q824" s="99" t="n">
        <f aca="false">K824-P824</f>
        <v>-1.55</v>
      </c>
      <c r="R824" s="98" t="n">
        <f aca="false">IFERROR(IF(O824="Dec",(K824/P824-1))," ")</f>
        <v>-0.0583804143126178</v>
      </c>
      <c r="S824" s="100" t="str">
        <f aca="false">IF(N824&gt;0,IF(O824="","-",IF(R824&lt;0%,"DEGROWTH","GROWTH")))</f>
        <v>DEGROWTH</v>
      </c>
      <c r="T824" s="69" t="n">
        <v>20</v>
      </c>
      <c r="U824" s="101" t="str">
        <f aca="false">IF(F824&lt;=$V$2,"jAN","")</f>
        <v>jAN</v>
      </c>
      <c r="V824" s="97" t="n">
        <v>20</v>
      </c>
      <c r="W824" s="102" t="n">
        <f aca="false">K824-V824</f>
        <v>5</v>
      </c>
      <c r="X824" s="103" t="n">
        <f aca="false">IFERROR(IF(U824="Jan",(K824/V824-1)),0)</f>
        <v>0.25</v>
      </c>
      <c r="Y824" s="104" t="str">
        <f aca="false">IF(T824&gt;0,IF(U824="","-",IF(X824&lt;0%,"DEGROWTH","GROWTH")))</f>
        <v>GROWTH</v>
      </c>
      <c r="Z824" s="75" t="n">
        <v>0</v>
      </c>
      <c r="AA824" s="70"/>
      <c r="AB824" s="70" t="s">
        <v>134</v>
      </c>
      <c r="AC824" s="3"/>
    </row>
    <row r="825" customFormat="false" ht="14.25" hidden="false" customHeight="true" outlineLevel="0" collapsed="false">
      <c r="A825" s="70" t="s">
        <v>134</v>
      </c>
      <c r="B825" s="72" t="s">
        <v>81</v>
      </c>
      <c r="C825" s="72" t="s">
        <v>2102</v>
      </c>
      <c r="D825" s="72" t="n">
        <v>1000000122</v>
      </c>
      <c r="E825" s="73" t="s">
        <v>2103</v>
      </c>
      <c r="F825" s="74" t="n">
        <v>43430</v>
      </c>
      <c r="G825" s="67" t="str">
        <f aca="false">IF(I825&gt;0,"Targeted Dealer","-")</f>
        <v>Targeted Dealer</v>
      </c>
      <c r="H825" s="67"/>
      <c r="I825" s="68" t="n">
        <v>70</v>
      </c>
      <c r="J825" s="68" t="n">
        <f aca="false">I825/$J$1*($J$1-$E$1)</f>
        <v>70</v>
      </c>
      <c r="K825" s="69" t="n">
        <v>5</v>
      </c>
      <c r="L825" s="69" t="n">
        <f aca="false">I825-K825</f>
        <v>65</v>
      </c>
      <c r="M825" s="69" t="n">
        <f aca="false">IFERROR((K825/J825%),"-")</f>
        <v>7.14285714285714</v>
      </c>
      <c r="N825" s="97" t="n">
        <v>10</v>
      </c>
      <c r="O825" s="98" t="str">
        <f aca="false">IF(F825&lt;=$P$2,"DEC","")</f>
        <v>DEC</v>
      </c>
      <c r="P825" s="97" t="n">
        <v>10</v>
      </c>
      <c r="Q825" s="99" t="n">
        <f aca="false">K825-P825</f>
        <v>-5</v>
      </c>
      <c r="R825" s="98" t="n">
        <f aca="false">IFERROR(IF(O825="Dec",(K825/P825-1))," ")</f>
        <v>-0.5</v>
      </c>
      <c r="S825" s="100" t="str">
        <f aca="false">IF(N825&gt;0,IF(O825="","-",IF(R825&lt;0%,"DEGROWTH","GROWTH")))</f>
        <v>DEGROWTH</v>
      </c>
      <c r="T825" s="69" t="n">
        <v>17.5</v>
      </c>
      <c r="U825" s="101" t="str">
        <f aca="false">IF(F825&lt;=$V$2,"jAN","")</f>
        <v>jAN</v>
      </c>
      <c r="V825" s="97" t="n">
        <v>17.5</v>
      </c>
      <c r="W825" s="102" t="n">
        <f aca="false">K825-V825</f>
        <v>-12.5</v>
      </c>
      <c r="X825" s="103" t="n">
        <f aca="false">IFERROR(IF(U825="Jan",(K825/V825-1)),0)</f>
        <v>-0.714285714285714</v>
      </c>
      <c r="Y825" s="104" t="str">
        <f aca="false">IF(T825&gt;0,IF(U825="","-",IF(X825&lt;0%,"DEGROWTH","GROWTH")))</f>
        <v>DEGROWTH</v>
      </c>
      <c r="Z825" s="75" t="n">
        <v>0</v>
      </c>
      <c r="AA825" s="70"/>
      <c r="AB825" s="70" t="s">
        <v>134</v>
      </c>
      <c r="AC825" s="3"/>
    </row>
    <row r="826" customFormat="false" ht="14.25" hidden="false" customHeight="true" outlineLevel="0" collapsed="false">
      <c r="A826" s="70" t="s">
        <v>134</v>
      </c>
      <c r="B826" s="72" t="s">
        <v>81</v>
      </c>
      <c r="C826" s="72" t="s">
        <v>2104</v>
      </c>
      <c r="D826" s="72" t="n">
        <v>1000000136</v>
      </c>
      <c r="E826" s="73" t="s">
        <v>2105</v>
      </c>
      <c r="F826" s="74" t="n">
        <v>43439</v>
      </c>
      <c r="G826" s="67" t="str">
        <f aca="false">IF(I826&gt;0,"Targeted Dealer","-")</f>
        <v>Targeted Dealer</v>
      </c>
      <c r="H826" s="67"/>
      <c r="I826" s="68" t="n">
        <v>50</v>
      </c>
      <c r="J826" s="68" t="n">
        <f aca="false">I826/$J$1*($J$1-$E$1)</f>
        <v>50</v>
      </c>
      <c r="K826" s="69" t="n">
        <v>36</v>
      </c>
      <c r="L826" s="69" t="n">
        <f aca="false">I826-K826</f>
        <v>14</v>
      </c>
      <c r="M826" s="69" t="n">
        <f aca="false">IFERROR((K826/J826%),"-")</f>
        <v>72</v>
      </c>
      <c r="N826" s="97" t="n">
        <v>28.5</v>
      </c>
      <c r="O826" s="98" t="str">
        <f aca="false">IF(F826&lt;=$P$2,"DEC","")</f>
        <v>DEC</v>
      </c>
      <c r="P826" s="97" t="n">
        <v>28.5</v>
      </c>
      <c r="Q826" s="99" t="n">
        <f aca="false">K826-P826</f>
        <v>7.5</v>
      </c>
      <c r="R826" s="98" t="n">
        <f aca="false">IFERROR(IF(O826="Dec",(K826/P826-1))," ")</f>
        <v>0.263157894736842</v>
      </c>
      <c r="S826" s="100" t="str">
        <f aca="false">IF(N826&gt;0,IF(O826="","-",IF(R826&lt;0%,"DEGROWTH","GROWTH")))</f>
        <v>GROWTH</v>
      </c>
      <c r="T826" s="69" t="n">
        <v>43</v>
      </c>
      <c r="U826" s="101" t="str">
        <f aca="false">IF(F826&lt;=$V$2,"jAN","")</f>
        <v>jAN</v>
      </c>
      <c r="V826" s="97" t="n">
        <v>43</v>
      </c>
      <c r="W826" s="102" t="n">
        <f aca="false">K826-V826</f>
        <v>-7</v>
      </c>
      <c r="X826" s="103" t="n">
        <f aca="false">IFERROR(IF(U826="Jan",(K826/V826-1)),0)</f>
        <v>-0.162790697674419</v>
      </c>
      <c r="Y826" s="104" t="str">
        <f aca="false">IF(T826&gt;0,IF(U826="","-",IF(X826&lt;0%,"DEGROWTH","GROWTH")))</f>
        <v>DEGROWTH</v>
      </c>
      <c r="Z826" s="75" t="n">
        <v>0</v>
      </c>
      <c r="AA826" s="70"/>
      <c r="AB826" s="70" t="s">
        <v>134</v>
      </c>
      <c r="AC826" s="3"/>
    </row>
    <row r="827" customFormat="false" ht="14.25" hidden="false" customHeight="true" outlineLevel="0" collapsed="false">
      <c r="A827" s="70" t="s">
        <v>134</v>
      </c>
      <c r="B827" s="72" t="s">
        <v>81</v>
      </c>
      <c r="C827" s="72" t="s">
        <v>2106</v>
      </c>
      <c r="D827" s="72" t="n">
        <v>1000000160</v>
      </c>
      <c r="E827" s="73" t="s">
        <v>2107</v>
      </c>
      <c r="F827" s="74" t="n">
        <v>43566</v>
      </c>
      <c r="G827" s="67" t="str">
        <f aca="false">IF(I827&gt;0,"Targeted Dealer","-")</f>
        <v>Targeted Dealer</v>
      </c>
      <c r="H827" s="67"/>
      <c r="I827" s="68" t="n">
        <v>50</v>
      </c>
      <c r="J827" s="68" t="n">
        <f aca="false">I827/$J$1*($J$1-$E$1)</f>
        <v>50</v>
      </c>
      <c r="K827" s="69" t="n">
        <v>52.5</v>
      </c>
      <c r="L827" s="69" t="n">
        <f aca="false">I827-K827</f>
        <v>-2.5</v>
      </c>
      <c r="M827" s="69" t="n">
        <f aca="false">IFERROR((K827/J827%),"-")</f>
        <v>105</v>
      </c>
      <c r="N827" s="97" t="n">
        <v>37.75</v>
      </c>
      <c r="O827" s="98" t="str">
        <f aca="false">IF(F827&lt;=$P$2,"DEC","")</f>
        <v>DEC</v>
      </c>
      <c r="P827" s="97" t="n">
        <v>37.75</v>
      </c>
      <c r="Q827" s="99" t="n">
        <f aca="false">K827-P827</f>
        <v>14.75</v>
      </c>
      <c r="R827" s="98" t="n">
        <f aca="false">IFERROR(IF(O827="Dec",(K827/P827-1))," ")</f>
        <v>0.390728476821192</v>
      </c>
      <c r="S827" s="100" t="str">
        <f aca="false">IF(N827&gt;0,IF(O827="","-",IF(R827&lt;0%,"DEGROWTH","GROWTH")))</f>
        <v>GROWTH</v>
      </c>
      <c r="T827" s="69" t="n">
        <v>37.5</v>
      </c>
      <c r="U827" s="101" t="str">
        <f aca="false">IF(F827&lt;=$V$2,"jAN","")</f>
        <v>jAN</v>
      </c>
      <c r="V827" s="97" t="n">
        <v>37.5</v>
      </c>
      <c r="W827" s="102" t="n">
        <f aca="false">K827-V827</f>
        <v>15</v>
      </c>
      <c r="X827" s="103" t="n">
        <f aca="false">IFERROR(IF(U827="Jan",(K827/V827-1)),0)</f>
        <v>0.4</v>
      </c>
      <c r="Y827" s="104" t="str">
        <f aca="false">IF(T827&gt;0,IF(U827="","-",IF(X827&lt;0%,"DEGROWTH","GROWTH")))</f>
        <v>GROWTH</v>
      </c>
      <c r="Z827" s="75" t="n">
        <v>0</v>
      </c>
      <c r="AA827" s="70"/>
      <c r="AB827" s="70" t="s">
        <v>134</v>
      </c>
      <c r="AC827" s="3"/>
    </row>
    <row r="828" customFormat="false" ht="14.25" hidden="false" customHeight="true" outlineLevel="0" collapsed="false">
      <c r="A828" s="70" t="s">
        <v>134</v>
      </c>
      <c r="B828" s="72" t="s">
        <v>81</v>
      </c>
      <c r="C828" s="72" t="s">
        <v>2108</v>
      </c>
      <c r="D828" s="72" t="n">
        <v>1000000141</v>
      </c>
      <c r="E828" s="73" t="s">
        <v>2109</v>
      </c>
      <c r="F828" s="74" t="n">
        <v>43647</v>
      </c>
      <c r="G828" s="67" t="str">
        <f aca="false">IF(I828&gt;0,"Targeted Dealer","-")</f>
        <v>Targeted Dealer</v>
      </c>
      <c r="H828" s="67"/>
      <c r="I828" s="68" t="n">
        <v>80</v>
      </c>
      <c r="J828" s="68" t="n">
        <f aca="false">I828/$J$1*($J$1-$E$1)</f>
        <v>80</v>
      </c>
      <c r="K828" s="69" t="n">
        <v>33.5</v>
      </c>
      <c r="L828" s="69" t="n">
        <f aca="false">I828-K828</f>
        <v>46.5</v>
      </c>
      <c r="M828" s="69" t="n">
        <f aca="false">IFERROR((K828/J828%),"-")</f>
        <v>41.875</v>
      </c>
      <c r="N828" s="97" t="n">
        <v>30</v>
      </c>
      <c r="O828" s="98" t="str">
        <f aca="false">IF(F828&lt;=$P$2,"DEC","")</f>
        <v>DEC</v>
      </c>
      <c r="P828" s="97" t="n">
        <v>30</v>
      </c>
      <c r="Q828" s="99" t="n">
        <f aca="false">K828-P828</f>
        <v>3.5</v>
      </c>
      <c r="R828" s="98" t="n">
        <f aca="false">IFERROR(IF(O828="Dec",(K828/P828-1))," ")</f>
        <v>0.116666666666667</v>
      </c>
      <c r="S828" s="100" t="str">
        <f aca="false">IF(N828&gt;0,IF(O828="","-",IF(R828&lt;0%,"DEGROWTH","GROWTH")))</f>
        <v>GROWTH</v>
      </c>
      <c r="T828" s="69" t="n">
        <v>75</v>
      </c>
      <c r="U828" s="101" t="str">
        <f aca="false">IF(F828&lt;=$V$2,"jAN","")</f>
        <v>jAN</v>
      </c>
      <c r="V828" s="97" t="n">
        <v>75</v>
      </c>
      <c r="W828" s="102" t="n">
        <f aca="false">K828-V828</f>
        <v>-41.5</v>
      </c>
      <c r="X828" s="103" t="n">
        <f aca="false">IFERROR(IF(U828="Jan",(K828/V828-1)),0)</f>
        <v>-0.553333333333333</v>
      </c>
      <c r="Y828" s="104" t="str">
        <f aca="false">IF(T828&gt;0,IF(U828="","-",IF(X828&lt;0%,"DEGROWTH","GROWTH")))</f>
        <v>DEGROWTH</v>
      </c>
      <c r="Z828" s="75" t="n">
        <v>0</v>
      </c>
      <c r="AA828" s="70"/>
      <c r="AB828" s="70" t="s">
        <v>134</v>
      </c>
      <c r="AC828" s="3"/>
    </row>
    <row r="829" customFormat="false" ht="14.25" hidden="false" customHeight="true" outlineLevel="0" collapsed="false">
      <c r="A829" s="70" t="s">
        <v>134</v>
      </c>
      <c r="B829" s="72" t="s">
        <v>81</v>
      </c>
      <c r="C829" s="72" t="s">
        <v>2110</v>
      </c>
      <c r="D829" s="72" t="n">
        <v>1000000143</v>
      </c>
      <c r="E829" s="73" t="s">
        <v>2111</v>
      </c>
      <c r="F829" s="74" t="n">
        <v>43675</v>
      </c>
      <c r="G829" s="67" t="str">
        <f aca="false">IF(I829&gt;0,"Targeted Dealer","-")</f>
        <v>Targeted Dealer</v>
      </c>
      <c r="H829" s="67"/>
      <c r="I829" s="68" t="n">
        <v>50</v>
      </c>
      <c r="J829" s="68" t="n">
        <f aca="false">I829/$J$1*($J$1-$E$1)</f>
        <v>50</v>
      </c>
      <c r="K829" s="69" t="n">
        <v>50</v>
      </c>
      <c r="L829" s="69" t="n">
        <f aca="false">I829-K829</f>
        <v>0</v>
      </c>
      <c r="M829" s="69" t="n">
        <f aca="false">IFERROR((K829/J829%),"-")</f>
        <v>100</v>
      </c>
      <c r="N829" s="97" t="n">
        <v>50</v>
      </c>
      <c r="O829" s="98" t="str">
        <f aca="false">IF(F829&lt;=$P$2,"DEC","")</f>
        <v>DEC</v>
      </c>
      <c r="P829" s="97" t="n">
        <v>50</v>
      </c>
      <c r="Q829" s="99" t="n">
        <f aca="false">K829-P829</f>
        <v>0</v>
      </c>
      <c r="R829" s="98" t="n">
        <f aca="false">IFERROR(IF(O829="Dec",(K829/P829-1))," ")</f>
        <v>0</v>
      </c>
      <c r="S829" s="100" t="str">
        <f aca="false">IF(N829&gt;0,IF(O829="","-",IF(R829&lt;0%,"DEGROWTH","GROWTH")))</f>
        <v>GROWTH</v>
      </c>
      <c r="T829" s="69" t="n">
        <v>35</v>
      </c>
      <c r="U829" s="101" t="str">
        <f aca="false">IF(F829&lt;=$V$2,"jAN","")</f>
        <v>jAN</v>
      </c>
      <c r="V829" s="97" t="n">
        <v>35</v>
      </c>
      <c r="W829" s="102" t="n">
        <f aca="false">K829-V829</f>
        <v>15</v>
      </c>
      <c r="X829" s="103" t="n">
        <f aca="false">IFERROR(IF(U829="Jan",(K829/V829-1)),0)</f>
        <v>0.428571428571429</v>
      </c>
      <c r="Y829" s="104" t="str">
        <f aca="false">IF(T829&gt;0,IF(U829="","-",IF(X829&lt;0%,"DEGROWTH","GROWTH")))</f>
        <v>GROWTH</v>
      </c>
      <c r="Z829" s="75" t="n">
        <v>0</v>
      </c>
      <c r="AA829" s="70"/>
      <c r="AB829" s="70" t="s">
        <v>134</v>
      </c>
      <c r="AC829" s="3"/>
    </row>
    <row r="830" customFormat="false" ht="14.25" hidden="false" customHeight="true" outlineLevel="0" collapsed="false">
      <c r="A830" s="70" t="s">
        <v>134</v>
      </c>
      <c r="B830" s="72" t="s">
        <v>81</v>
      </c>
      <c r="C830" s="72" t="s">
        <v>2112</v>
      </c>
      <c r="D830" s="72" t="n">
        <v>1000000153</v>
      </c>
      <c r="E830" s="73" t="s">
        <v>2113</v>
      </c>
      <c r="F830" s="74" t="n">
        <v>44041</v>
      </c>
      <c r="G830" s="67" t="str">
        <f aca="false">IF(I830&gt;0,"Targeted Dealer","-")</f>
        <v>Targeted Dealer</v>
      </c>
      <c r="H830" s="67"/>
      <c r="I830" s="68" t="n">
        <v>210</v>
      </c>
      <c r="J830" s="68" t="n">
        <f aca="false">I830/$J$1*($J$1-$E$1)</f>
        <v>210</v>
      </c>
      <c r="K830" s="69" t="n">
        <v>213.85</v>
      </c>
      <c r="L830" s="69" t="n">
        <f aca="false">I830-K830</f>
        <v>-3.84999999999999</v>
      </c>
      <c r="M830" s="69" t="n">
        <f aca="false">IFERROR((K830/J830%),"-")</f>
        <v>101.833333333333</v>
      </c>
      <c r="N830" s="97" t="n">
        <v>165</v>
      </c>
      <c r="O830" s="98" t="str">
        <f aca="false">IF(F830&lt;=$P$2,"DEC","")</f>
        <v>DEC</v>
      </c>
      <c r="P830" s="97" t="n">
        <v>165</v>
      </c>
      <c r="Q830" s="99" t="n">
        <f aca="false">K830-P830</f>
        <v>48.85</v>
      </c>
      <c r="R830" s="98" t="n">
        <f aca="false">IFERROR(IF(O830="Dec",(K830/P830-1))," ")</f>
        <v>0.296060606060606</v>
      </c>
      <c r="S830" s="100" t="str">
        <f aca="false">IF(N830&gt;0,IF(O830="","-",IF(R830&lt;0%,"DEGROWTH","GROWTH")))</f>
        <v>GROWTH</v>
      </c>
      <c r="T830" s="69" t="n">
        <v>205</v>
      </c>
      <c r="U830" s="101" t="str">
        <f aca="false">IF(F830&lt;=$V$2,"jAN","")</f>
        <v>jAN</v>
      </c>
      <c r="V830" s="97" t="n">
        <v>205</v>
      </c>
      <c r="W830" s="102" t="n">
        <f aca="false">K830-V830</f>
        <v>8.84999999999999</v>
      </c>
      <c r="X830" s="103" t="n">
        <f aca="false">IFERROR(IF(U830="Jan",(K830/V830-1)),0)</f>
        <v>0.0431707317073171</v>
      </c>
      <c r="Y830" s="104" t="str">
        <f aca="false">IF(T830&gt;0,IF(U830="","-",IF(X830&lt;0%,"DEGROWTH","GROWTH")))</f>
        <v>GROWTH</v>
      </c>
      <c r="Z830" s="75" t="n">
        <v>0</v>
      </c>
      <c r="AA830" s="70"/>
      <c r="AB830" s="70" t="s">
        <v>134</v>
      </c>
      <c r="AC830" s="3"/>
    </row>
    <row r="831" customFormat="false" ht="14.25" hidden="false" customHeight="true" outlineLevel="0" collapsed="false">
      <c r="A831" s="70" t="s">
        <v>134</v>
      </c>
      <c r="B831" s="72" t="s">
        <v>81</v>
      </c>
      <c r="C831" s="72" t="s">
        <v>2114</v>
      </c>
      <c r="D831" s="72" t="n">
        <v>1000000836</v>
      </c>
      <c r="E831" s="73" t="s">
        <v>2115</v>
      </c>
      <c r="F831" s="74" t="n">
        <v>44123</v>
      </c>
      <c r="G831" s="67" t="str">
        <f aca="false">IF(I831&gt;0,"Targeted Dealer","-")</f>
        <v>Targeted Dealer</v>
      </c>
      <c r="H831" s="67"/>
      <c r="I831" s="68" t="n">
        <v>150</v>
      </c>
      <c r="J831" s="68" t="n">
        <f aca="false">I831/$J$1*($J$1-$E$1)</f>
        <v>150</v>
      </c>
      <c r="K831" s="69" t="n">
        <v>127.75</v>
      </c>
      <c r="L831" s="69" t="n">
        <f aca="false">I831-K831</f>
        <v>22.25</v>
      </c>
      <c r="M831" s="69" t="n">
        <f aca="false">IFERROR((K831/J831%),"-")</f>
        <v>85.1666666666667</v>
      </c>
      <c r="N831" s="97" t="n">
        <v>139</v>
      </c>
      <c r="O831" s="98" t="str">
        <f aca="false">IF(F831&lt;=$P$2,"DEC","")</f>
        <v>DEC</v>
      </c>
      <c r="P831" s="97" t="n">
        <v>139</v>
      </c>
      <c r="Q831" s="99" t="n">
        <f aca="false">K831-P831</f>
        <v>-11.25</v>
      </c>
      <c r="R831" s="98" t="n">
        <f aca="false">IFERROR(IF(O831="Dec",(K831/P831-1))," ")</f>
        <v>-0.0809352517985612</v>
      </c>
      <c r="S831" s="100" t="str">
        <f aca="false">IF(N831&gt;0,IF(O831="","-",IF(R831&lt;0%,"DEGROWTH","GROWTH")))</f>
        <v>DEGROWTH</v>
      </c>
      <c r="T831" s="69" t="n">
        <v>63.75</v>
      </c>
      <c r="U831" s="101" t="str">
        <f aca="false">IF(F831&lt;=$V$2,"jAN","")</f>
        <v>jAN</v>
      </c>
      <c r="V831" s="97" t="n">
        <v>63.75</v>
      </c>
      <c r="W831" s="102" t="n">
        <f aca="false">K831-V831</f>
        <v>64</v>
      </c>
      <c r="X831" s="103" t="n">
        <f aca="false">IFERROR(IF(U831="Jan",(K831/V831-1)),0)</f>
        <v>1.00392156862745</v>
      </c>
      <c r="Y831" s="104" t="str">
        <f aca="false">IF(T831&gt;0,IF(U831="","-",IF(X831&lt;0%,"DEGROWTH","GROWTH")))</f>
        <v>GROWTH</v>
      </c>
      <c r="Z831" s="75" t="n">
        <v>0</v>
      </c>
      <c r="AA831" s="70"/>
      <c r="AB831" s="70" t="s">
        <v>134</v>
      </c>
      <c r="AC831" s="3"/>
    </row>
    <row r="832" customFormat="false" ht="14.25" hidden="false" customHeight="true" outlineLevel="0" collapsed="false">
      <c r="A832" s="70" t="s">
        <v>134</v>
      </c>
      <c r="B832" s="72" t="s">
        <v>81</v>
      </c>
      <c r="C832" s="72" t="s">
        <v>2116</v>
      </c>
      <c r="D832" s="72" t="n">
        <v>1000000159</v>
      </c>
      <c r="E832" s="73" t="s">
        <v>2117</v>
      </c>
      <c r="F832" s="74" t="n">
        <v>44140</v>
      </c>
      <c r="G832" s="67" t="str">
        <f aca="false">IF(I832&gt;0,"Targeted Dealer","-")</f>
        <v>Targeted Dealer</v>
      </c>
      <c r="H832" s="67"/>
      <c r="I832" s="68" t="n">
        <v>25</v>
      </c>
      <c r="J832" s="68" t="n">
        <f aca="false">I832/$J$1*($J$1-$E$1)</f>
        <v>25</v>
      </c>
      <c r="K832" s="69" t="n">
        <v>18</v>
      </c>
      <c r="L832" s="69" t="n">
        <f aca="false">I832-K832</f>
        <v>7</v>
      </c>
      <c r="M832" s="69" t="n">
        <f aca="false">IFERROR((K832/J832%),"-")</f>
        <v>72</v>
      </c>
      <c r="N832" s="97" t="n">
        <v>2</v>
      </c>
      <c r="O832" s="98" t="str">
        <f aca="false">IF(F832&lt;=$P$2,"DEC","")</f>
        <v>DEC</v>
      </c>
      <c r="P832" s="97" t="n">
        <v>2</v>
      </c>
      <c r="Q832" s="99" t="n">
        <f aca="false">K832-P832</f>
        <v>16</v>
      </c>
      <c r="R832" s="98" t="n">
        <f aca="false">IFERROR(IF(O832="Dec",(K832/P832-1))," ")</f>
        <v>8</v>
      </c>
      <c r="S832" s="100" t="str">
        <f aca="false">IF(N832&gt;0,IF(O832="","-",IF(R832&lt;0%,"DEGROWTH","GROWTH")))</f>
        <v>GROWTH</v>
      </c>
      <c r="T832" s="69" t="n">
        <v>25</v>
      </c>
      <c r="U832" s="101" t="str">
        <f aca="false">IF(F832&lt;=$V$2,"jAN","")</f>
        <v>jAN</v>
      </c>
      <c r="V832" s="97" t="n">
        <v>25</v>
      </c>
      <c r="W832" s="102" t="n">
        <f aca="false">K832-V832</f>
        <v>-7</v>
      </c>
      <c r="X832" s="103" t="n">
        <f aca="false">IFERROR(IF(U832="Jan",(K832/V832-1)),0)</f>
        <v>-0.28</v>
      </c>
      <c r="Y832" s="104" t="str">
        <f aca="false">IF(T832&gt;0,IF(U832="","-",IF(X832&lt;0%,"DEGROWTH","GROWTH")))</f>
        <v>DEGROWTH</v>
      </c>
      <c r="Z832" s="75" t="n">
        <v>0</v>
      </c>
      <c r="AA832" s="70"/>
      <c r="AB832" s="70" t="s">
        <v>134</v>
      </c>
      <c r="AC832" s="3"/>
    </row>
    <row r="833" customFormat="false" ht="14.25" hidden="false" customHeight="true" outlineLevel="0" collapsed="false">
      <c r="A833" s="70" t="s">
        <v>134</v>
      </c>
      <c r="B833" s="72" t="s">
        <v>81</v>
      </c>
      <c r="C833" s="72" t="s">
        <v>2118</v>
      </c>
      <c r="D833" s="72" t="n">
        <v>1000000133</v>
      </c>
      <c r="E833" s="73" t="s">
        <v>2119</v>
      </c>
      <c r="F833" s="74" t="n">
        <v>44215</v>
      </c>
      <c r="G833" s="67" t="str">
        <f aca="false">IF(I833&gt;0,"Targeted Dealer","-")</f>
        <v>Targeted Dealer</v>
      </c>
      <c r="H833" s="67"/>
      <c r="I833" s="68" t="n">
        <v>100</v>
      </c>
      <c r="J833" s="68" t="n">
        <f aca="false">I833/$J$1*($J$1-$E$1)</f>
        <v>100</v>
      </c>
      <c r="K833" s="69" t="n">
        <v>67.5</v>
      </c>
      <c r="L833" s="69" t="n">
        <f aca="false">I833-K833</f>
        <v>32.5</v>
      </c>
      <c r="M833" s="69" t="n">
        <f aca="false">IFERROR((K833/J833%),"-")</f>
        <v>67.5</v>
      </c>
      <c r="N833" s="97" t="n">
        <v>66</v>
      </c>
      <c r="O833" s="98" t="str">
        <f aca="false">IF(F833&lt;=$P$2,"DEC","")</f>
        <v>DEC</v>
      </c>
      <c r="P833" s="97" t="n">
        <v>66</v>
      </c>
      <c r="Q833" s="99" t="n">
        <f aca="false">K833-P833</f>
        <v>1.5</v>
      </c>
      <c r="R833" s="98" t="n">
        <f aca="false">IFERROR(IF(O833="Dec",(K833/P833-1))," ")</f>
        <v>0.0227272727272727</v>
      </c>
      <c r="S833" s="100" t="str">
        <f aca="false">IF(N833&gt;0,IF(O833="","-",IF(R833&lt;0%,"DEGROWTH","GROWTH")))</f>
        <v>GROWTH</v>
      </c>
      <c r="T833" s="69" t="n">
        <v>91.5</v>
      </c>
      <c r="U833" s="101" t="str">
        <f aca="false">IF(F833&lt;=$V$2,"jAN","")</f>
        <v>jAN</v>
      </c>
      <c r="V833" s="97" t="n">
        <v>91.5</v>
      </c>
      <c r="W833" s="102" t="n">
        <f aca="false">K833-V833</f>
        <v>-24</v>
      </c>
      <c r="X833" s="103" t="n">
        <f aca="false">IFERROR(IF(U833="Jan",(K833/V833-1)),0)</f>
        <v>-0.262295081967213</v>
      </c>
      <c r="Y833" s="104" t="str">
        <f aca="false">IF(T833&gt;0,IF(U833="","-",IF(X833&lt;0%,"DEGROWTH","GROWTH")))</f>
        <v>DEGROWTH</v>
      </c>
      <c r="Z833" s="75" t="n">
        <v>0</v>
      </c>
      <c r="AA833" s="70"/>
      <c r="AB833" s="70" t="s">
        <v>134</v>
      </c>
      <c r="AC833" s="3"/>
    </row>
    <row r="834" customFormat="false" ht="14.25" hidden="false" customHeight="true" outlineLevel="0" collapsed="false">
      <c r="A834" s="70" t="s">
        <v>134</v>
      </c>
      <c r="B834" s="72" t="s">
        <v>81</v>
      </c>
      <c r="C834" s="72" t="s">
        <v>2120</v>
      </c>
      <c r="D834" s="72" t="n">
        <v>1000000135</v>
      </c>
      <c r="E834" s="73" t="s">
        <v>2121</v>
      </c>
      <c r="F834" s="74" t="n">
        <v>44452</v>
      </c>
      <c r="G834" s="67" t="str">
        <f aca="false">IF(I834&gt;0,"Targeted Dealer","-")</f>
        <v>Targeted Dealer</v>
      </c>
      <c r="H834" s="67"/>
      <c r="I834" s="68" t="n">
        <v>40</v>
      </c>
      <c r="J834" s="68" t="n">
        <f aca="false">I834/$J$1*($J$1-$E$1)</f>
        <v>40</v>
      </c>
      <c r="K834" s="69" t="n">
        <v>34.75</v>
      </c>
      <c r="L834" s="69" t="n">
        <f aca="false">I834-K834</f>
        <v>5.25</v>
      </c>
      <c r="M834" s="69" t="n">
        <f aca="false">IFERROR((K834/J834%),"-")</f>
        <v>86.875</v>
      </c>
      <c r="N834" s="97" t="n">
        <v>25</v>
      </c>
      <c r="O834" s="98" t="str">
        <f aca="false">IF(F834&lt;=$P$2,"DEC","")</f>
        <v>DEC</v>
      </c>
      <c r="P834" s="97" t="n">
        <v>25</v>
      </c>
      <c r="Q834" s="99" t="n">
        <f aca="false">K834-P834</f>
        <v>9.75</v>
      </c>
      <c r="R834" s="98" t="n">
        <f aca="false">IFERROR(IF(O834="Dec",(K834/P834-1))," ")</f>
        <v>0.39</v>
      </c>
      <c r="S834" s="100" t="str">
        <f aca="false">IF(N834&gt;0,IF(O834="","-",IF(R834&lt;0%,"DEGROWTH","GROWTH")))</f>
        <v>GROWTH</v>
      </c>
      <c r="T834" s="69" t="n">
        <v>50</v>
      </c>
      <c r="U834" s="101" t="str">
        <f aca="false">IF(F834&lt;=$V$2,"jAN","")</f>
        <v>jAN</v>
      </c>
      <c r="V834" s="97" t="n">
        <v>50</v>
      </c>
      <c r="W834" s="102" t="n">
        <f aca="false">K834-V834</f>
        <v>-15.25</v>
      </c>
      <c r="X834" s="103" t="n">
        <f aca="false">IFERROR(IF(U834="Jan",(K834/V834-1)),0)</f>
        <v>-0.305</v>
      </c>
      <c r="Y834" s="104" t="str">
        <f aca="false">IF(T834&gt;0,IF(U834="","-",IF(X834&lt;0%,"DEGROWTH","GROWTH")))</f>
        <v>DEGROWTH</v>
      </c>
      <c r="Z834" s="75" t="n">
        <v>0</v>
      </c>
      <c r="AA834" s="70"/>
      <c r="AB834" s="70" t="s">
        <v>134</v>
      </c>
      <c r="AC834" s="3"/>
    </row>
    <row r="835" customFormat="false" ht="14.25" hidden="false" customHeight="true" outlineLevel="0" collapsed="false">
      <c r="A835" s="70" t="s">
        <v>134</v>
      </c>
      <c r="B835" s="72" t="s">
        <v>81</v>
      </c>
      <c r="C835" s="72" t="s">
        <v>2122</v>
      </c>
      <c r="D835" s="72" t="n">
        <v>1000002609</v>
      </c>
      <c r="E835" s="73" t="s">
        <v>2123</v>
      </c>
      <c r="F835" s="74" t="n">
        <v>44616</v>
      </c>
      <c r="G835" s="67" t="str">
        <f aca="false">IF(I835&gt;0,"Targeted Dealer","-")</f>
        <v>Targeted Dealer</v>
      </c>
      <c r="H835" s="67"/>
      <c r="I835" s="68" t="n">
        <v>80</v>
      </c>
      <c r="J835" s="68" t="n">
        <f aca="false">I835/$J$1*($J$1-$E$1)</f>
        <v>80</v>
      </c>
      <c r="K835" s="69" t="n">
        <v>18.5</v>
      </c>
      <c r="L835" s="69" t="n">
        <f aca="false">I835-K835</f>
        <v>61.5</v>
      </c>
      <c r="M835" s="69" t="n">
        <f aca="false">IFERROR((K835/J835%),"-")</f>
        <v>23.125</v>
      </c>
      <c r="N835" s="97" t="n">
        <v>21.5</v>
      </c>
      <c r="O835" s="98" t="str">
        <f aca="false">IF(F835&lt;=$P$2,"DEC","")</f>
        <v>DEC</v>
      </c>
      <c r="P835" s="97" t="n">
        <v>21.5</v>
      </c>
      <c r="Q835" s="99" t="n">
        <f aca="false">K835-P835</f>
        <v>-3</v>
      </c>
      <c r="R835" s="98" t="n">
        <f aca="false">IFERROR(IF(O835="Dec",(K835/P835-1))," ")</f>
        <v>-0.13953488372093</v>
      </c>
      <c r="S835" s="100" t="str">
        <f aca="false">IF(N835&gt;0,IF(O835="","-",IF(R835&lt;0%,"DEGROWTH","GROWTH")))</f>
        <v>DEGROWTH</v>
      </c>
      <c r="T835" s="69" t="n">
        <v>75.75</v>
      </c>
      <c r="U835" s="101" t="str">
        <f aca="false">IF(F835&lt;=$V$2,"jAN","")</f>
        <v>jAN</v>
      </c>
      <c r="V835" s="97" t="n">
        <v>75.75</v>
      </c>
      <c r="W835" s="102" t="n">
        <f aca="false">K835-V835</f>
        <v>-57.25</v>
      </c>
      <c r="X835" s="103" t="n">
        <f aca="false">IFERROR(IF(U835="Jan",(K835/V835-1)),0)</f>
        <v>-0.755775577557756</v>
      </c>
      <c r="Y835" s="104" t="str">
        <f aca="false">IF(T835&gt;0,IF(U835="","-",IF(X835&lt;0%,"DEGROWTH","GROWTH")))</f>
        <v>DEGROWTH</v>
      </c>
      <c r="Z835" s="75" t="n">
        <v>0</v>
      </c>
      <c r="AA835" s="70"/>
      <c r="AB835" s="70" t="s">
        <v>134</v>
      </c>
      <c r="AC835" s="3"/>
    </row>
    <row r="836" customFormat="false" ht="14.25" hidden="false" customHeight="true" outlineLevel="0" collapsed="false">
      <c r="A836" s="70" t="s">
        <v>134</v>
      </c>
      <c r="B836" s="72" t="s">
        <v>81</v>
      </c>
      <c r="C836" s="72" t="s">
        <v>2124</v>
      </c>
      <c r="D836" s="72" t="n">
        <v>1000003168</v>
      </c>
      <c r="E836" s="72" t="s">
        <v>2125</v>
      </c>
      <c r="F836" s="74" t="n">
        <v>44918</v>
      </c>
      <c r="G836" s="67" t="str">
        <f aca="false">IF(I836&gt;0,"Targeted Dealer","-")</f>
        <v>Targeted Dealer</v>
      </c>
      <c r="H836" s="67"/>
      <c r="I836" s="68" t="n">
        <v>60</v>
      </c>
      <c r="J836" s="68" t="n">
        <f aca="false">I836/$J$1*($J$1-$E$1)</f>
        <v>60</v>
      </c>
      <c r="K836" s="69" t="n">
        <v>52.5</v>
      </c>
      <c r="L836" s="69" t="n">
        <f aca="false">I836-K836</f>
        <v>7.5</v>
      </c>
      <c r="M836" s="69" t="n">
        <f aca="false">IFERROR((K836/J836%),"-")</f>
        <v>87.5</v>
      </c>
      <c r="N836" s="97" t="n">
        <v>68.5</v>
      </c>
      <c r="O836" s="98" t="str">
        <f aca="false">IF(F836&lt;=$P$2,"DEC","")</f>
        <v>DEC</v>
      </c>
      <c r="P836" s="97" t="n">
        <v>68.5</v>
      </c>
      <c r="Q836" s="99" t="n">
        <f aca="false">K836-P836</f>
        <v>-16</v>
      </c>
      <c r="R836" s="98" t="n">
        <f aca="false">IFERROR(IF(O836="Dec",(K836/P836-1))," ")</f>
        <v>-0.233576642335766</v>
      </c>
      <c r="S836" s="100" t="str">
        <f aca="false">IF(N836&gt;0,IF(O836="","-",IF(R836&lt;0%,"DEGROWTH","GROWTH")))</f>
        <v>DEGROWTH</v>
      </c>
      <c r="T836" s="69" t="n">
        <v>76.5</v>
      </c>
      <c r="U836" s="101" t="str">
        <f aca="false">IF(F836&lt;=$V$2,"jAN","")</f>
        <v>jAN</v>
      </c>
      <c r="V836" s="97" t="n">
        <v>76.5</v>
      </c>
      <c r="W836" s="102" t="n">
        <f aca="false">K836-V836</f>
        <v>-24</v>
      </c>
      <c r="X836" s="103" t="n">
        <f aca="false">IFERROR(IF(U836="Jan",(K836/V836-1)),0)</f>
        <v>-0.313725490196078</v>
      </c>
      <c r="Y836" s="104" t="str">
        <f aca="false">IF(T836&gt;0,IF(U836="","-",IF(X836&lt;0%,"DEGROWTH","GROWTH")))</f>
        <v>DEGROWTH</v>
      </c>
      <c r="Z836" s="75" t="n">
        <v>0</v>
      </c>
      <c r="AA836" s="70"/>
      <c r="AB836" s="70" t="s">
        <v>134</v>
      </c>
      <c r="AC836" s="3"/>
    </row>
    <row r="837" customFormat="false" ht="14.25" hidden="false" customHeight="true" outlineLevel="0" collapsed="false">
      <c r="A837" s="70" t="s">
        <v>134</v>
      </c>
      <c r="B837" s="72" t="s">
        <v>81</v>
      </c>
      <c r="C837" s="72" t="s">
        <v>2126</v>
      </c>
      <c r="D837" s="72" t="n">
        <v>1000003182</v>
      </c>
      <c r="E837" s="72" t="s">
        <v>2127</v>
      </c>
      <c r="F837" s="74" t="n">
        <v>44922</v>
      </c>
      <c r="G837" s="67" t="str">
        <f aca="false">IF(I837&gt;0,"Targeted Dealer","-")</f>
        <v>Targeted Dealer</v>
      </c>
      <c r="H837" s="67"/>
      <c r="I837" s="68" t="n">
        <v>50</v>
      </c>
      <c r="J837" s="68" t="n">
        <f aca="false">I837/$J$1*($J$1-$E$1)</f>
        <v>50</v>
      </c>
      <c r="K837" s="69" t="n">
        <v>5</v>
      </c>
      <c r="L837" s="69" t="n">
        <f aca="false">I837-K837</f>
        <v>45</v>
      </c>
      <c r="M837" s="69" t="n">
        <f aca="false">IFERROR((K837/J837%),"-")</f>
        <v>10</v>
      </c>
      <c r="N837" s="97" t="n">
        <v>20</v>
      </c>
      <c r="O837" s="98" t="str">
        <f aca="false">IF(F837&lt;=$P$2,"DEC","")</f>
        <v>DEC</v>
      </c>
      <c r="P837" s="97" t="n">
        <v>20</v>
      </c>
      <c r="Q837" s="99" t="n">
        <f aca="false">K837-P837</f>
        <v>-15</v>
      </c>
      <c r="R837" s="98" t="n">
        <f aca="false">IFERROR(IF(O837="Dec",(K837/P837-1))," ")</f>
        <v>-0.75</v>
      </c>
      <c r="S837" s="100" t="str">
        <f aca="false">IF(N837&gt;0,IF(O837="","-",IF(R837&lt;0%,"DEGROWTH","GROWTH")))</f>
        <v>DEGROWTH</v>
      </c>
      <c r="T837" s="69" t="n">
        <v>30</v>
      </c>
      <c r="U837" s="101" t="str">
        <f aca="false">IF(F837&lt;=$V$2,"jAN","")</f>
        <v>jAN</v>
      </c>
      <c r="V837" s="97" t="n">
        <v>30</v>
      </c>
      <c r="W837" s="102" t="n">
        <f aca="false">K837-V837</f>
        <v>-25</v>
      </c>
      <c r="X837" s="103" t="n">
        <f aca="false">IFERROR(IF(U837="Jan",(K837/V837-1)),0)</f>
        <v>-0.833333333333333</v>
      </c>
      <c r="Y837" s="104" t="str">
        <f aca="false">IF(T837&gt;0,IF(U837="","-",IF(X837&lt;0%,"DEGROWTH","GROWTH")))</f>
        <v>DEGROWTH</v>
      </c>
      <c r="Z837" s="75" t="n">
        <v>0</v>
      </c>
      <c r="AA837" s="70"/>
      <c r="AB837" s="70" t="s">
        <v>134</v>
      </c>
      <c r="AC837" s="3"/>
    </row>
    <row r="838" customFormat="false" ht="14.25" hidden="false" customHeight="true" outlineLevel="0" collapsed="false">
      <c r="A838" s="70" t="s">
        <v>134</v>
      </c>
      <c r="B838" s="72" t="s">
        <v>81</v>
      </c>
      <c r="C838" s="72" t="s">
        <v>2128</v>
      </c>
      <c r="D838" s="72" t="n">
        <v>1000003184</v>
      </c>
      <c r="E838" s="72" t="s">
        <v>2129</v>
      </c>
      <c r="F838" s="74" t="n">
        <v>44923</v>
      </c>
      <c r="G838" s="67" t="str">
        <f aca="false">IF(I838&gt;0,"Targeted Dealer","-")</f>
        <v>-</v>
      </c>
      <c r="H838" s="67"/>
      <c r="I838" s="68" t="n">
        <v>0</v>
      </c>
      <c r="J838" s="68" t="n">
        <f aca="false">I838/$J$1*($J$1-$E$1)</f>
        <v>0</v>
      </c>
      <c r="K838" s="69" t="n">
        <v>0</v>
      </c>
      <c r="L838" s="69" t="n">
        <f aca="false">I838-K838</f>
        <v>0</v>
      </c>
      <c r="M838" s="69" t="str">
        <f aca="false">IFERROR((K838/J838%),"-")</f>
        <v>-</v>
      </c>
      <c r="N838" s="97" t="n">
        <v>0</v>
      </c>
      <c r="O838" s="98" t="str">
        <f aca="false">IF(F838&lt;=$P$2,"DEC","")</f>
        <v>DEC</v>
      </c>
      <c r="P838" s="97" t="n">
        <v>0</v>
      </c>
      <c r="Q838" s="99" t="n">
        <f aca="false">K838-P838</f>
        <v>0</v>
      </c>
      <c r="R838" s="98" t="str">
        <f aca="false">IFERROR(IF(O838="Dec",(K838/P838-1))," ")</f>
        <v> </v>
      </c>
      <c r="S838" s="105" t="b">
        <f aca="false">IF(N838&gt;0,IF(O838="","-",IF(R838&lt;0%,"DEGROWTH","GROWTH")))</f>
        <v>0</v>
      </c>
      <c r="T838" s="69" t="n">
        <v>20</v>
      </c>
      <c r="U838" s="101" t="str">
        <f aca="false">IF(F838&lt;=$V$2,"jAN","")</f>
        <v>jAN</v>
      </c>
      <c r="V838" s="97" t="n">
        <v>20</v>
      </c>
      <c r="W838" s="102" t="n">
        <f aca="false">K838-V838</f>
        <v>-20</v>
      </c>
      <c r="X838" s="103" t="n">
        <f aca="false">IFERROR(IF(U838="Jan",(K838/V838-1)),0)</f>
        <v>-1</v>
      </c>
      <c r="Y838" s="104" t="str">
        <f aca="false">IF(T838&gt;0,IF(U838="","-",IF(X838&lt;0%,"DEGROWTH","GROWTH")))</f>
        <v>DEGROWTH</v>
      </c>
      <c r="Z838" s="75" t="n">
        <v>0</v>
      </c>
      <c r="AA838" s="70"/>
      <c r="AB838" s="70" t="s">
        <v>134</v>
      </c>
      <c r="AC838" s="3"/>
    </row>
    <row r="839" customFormat="false" ht="14.25" hidden="false" customHeight="true" outlineLevel="0" collapsed="false">
      <c r="A839" s="70" t="s">
        <v>134</v>
      </c>
      <c r="B839" s="72" t="s">
        <v>81</v>
      </c>
      <c r="C839" s="72" t="s">
        <v>2130</v>
      </c>
      <c r="D839" s="72" t="n">
        <v>1000003208</v>
      </c>
      <c r="E839" s="72" t="s">
        <v>2131</v>
      </c>
      <c r="F839" s="74" t="n">
        <v>44926</v>
      </c>
      <c r="G839" s="67" t="str">
        <f aca="false">IF(I839&gt;0,"Targeted Dealer","-")</f>
        <v>Targeted Dealer</v>
      </c>
      <c r="H839" s="67"/>
      <c r="I839" s="68" t="n">
        <v>665</v>
      </c>
      <c r="J839" s="68" t="n">
        <f aca="false">I839/$J$1*($J$1-$E$1)</f>
        <v>665</v>
      </c>
      <c r="K839" s="69" t="n">
        <v>491.25</v>
      </c>
      <c r="L839" s="69" t="n">
        <f aca="false">I839-K839</f>
        <v>173.75</v>
      </c>
      <c r="M839" s="69" t="n">
        <f aca="false">IFERROR((K839/J839%),"-")</f>
        <v>73.8721804511278</v>
      </c>
      <c r="N839" s="97" t="n">
        <v>452</v>
      </c>
      <c r="O839" s="98" t="str">
        <f aca="false">IF(F839&lt;=$P$2,"DEC","")</f>
        <v>DEC</v>
      </c>
      <c r="P839" s="97" t="n">
        <v>452</v>
      </c>
      <c r="Q839" s="99" t="n">
        <f aca="false">K839-P839</f>
        <v>39.25</v>
      </c>
      <c r="R839" s="98" t="n">
        <f aca="false">IFERROR(IF(O839="Dec",(K839/P839-1))," ")</f>
        <v>0.0868362831858407</v>
      </c>
      <c r="S839" s="100" t="str">
        <f aca="false">IF(N839&gt;0,IF(O839="","-",IF(R839&lt;0%,"DEGROWTH","GROWTH")))</f>
        <v>GROWTH</v>
      </c>
      <c r="T839" s="69" t="n">
        <v>451.5</v>
      </c>
      <c r="U839" s="101" t="str">
        <f aca="false">IF(F839&lt;=$V$2,"jAN","")</f>
        <v>jAN</v>
      </c>
      <c r="V839" s="97" t="n">
        <v>451.5</v>
      </c>
      <c r="W839" s="102" t="n">
        <f aca="false">K839-V839</f>
        <v>39.75</v>
      </c>
      <c r="X839" s="103" t="n">
        <f aca="false">IFERROR(IF(U839="Jan",(K839/V839-1)),0)</f>
        <v>0.0880398671096345</v>
      </c>
      <c r="Y839" s="104" t="str">
        <f aca="false">IF(T839&gt;0,IF(U839="","-",IF(X839&lt;0%,"DEGROWTH","GROWTH")))</f>
        <v>GROWTH</v>
      </c>
      <c r="Z839" s="75" t="n">
        <v>0</v>
      </c>
      <c r="AA839" s="70"/>
      <c r="AB839" s="70" t="s">
        <v>134</v>
      </c>
      <c r="AC839" s="3"/>
    </row>
    <row r="840" customFormat="false" ht="14.25" hidden="false" customHeight="true" outlineLevel="0" collapsed="false">
      <c r="A840" s="70" t="s">
        <v>134</v>
      </c>
      <c r="B840" s="72" t="s">
        <v>81</v>
      </c>
      <c r="C840" s="72" t="s">
        <v>3923</v>
      </c>
      <c r="D840" s="72" t="n">
        <v>1000003367</v>
      </c>
      <c r="E840" s="72" t="s">
        <v>3924</v>
      </c>
      <c r="F840" s="74" t="n">
        <v>44975</v>
      </c>
      <c r="G840" s="67" t="str">
        <f aca="false">IF(I840&gt;0,"Targeted Dealer","-")</f>
        <v>-</v>
      </c>
      <c r="H840" s="67"/>
      <c r="I840" s="68" t="n">
        <v>0</v>
      </c>
      <c r="J840" s="68" t="n">
        <f aca="false">I840/$J$1*($J$1-$E$1)</f>
        <v>0</v>
      </c>
      <c r="K840" s="69" t="n">
        <v>0</v>
      </c>
      <c r="L840" s="69" t="n">
        <f aca="false">I840-K840</f>
        <v>0</v>
      </c>
      <c r="M840" s="69" t="str">
        <f aca="false">IFERROR((K840/J840%),"-")</f>
        <v>-</v>
      </c>
      <c r="N840" s="97" t="n">
        <v>0</v>
      </c>
      <c r="O840" s="98" t="str">
        <f aca="false">IF(F840&lt;=$P$2,"DEC","")</f>
        <v>DEC</v>
      </c>
      <c r="P840" s="97" t="n">
        <v>0</v>
      </c>
      <c r="Q840" s="99" t="n">
        <f aca="false">K840-P840</f>
        <v>0</v>
      </c>
      <c r="R840" s="98" t="str">
        <f aca="false">IFERROR(IF(O840="Dec",(K840/P840-1))," ")</f>
        <v> </v>
      </c>
      <c r="S840" s="105" t="b">
        <f aca="false">IF(N840&gt;0,IF(O840="","-",IF(R840&lt;0%,"DEGROWTH","GROWTH")))</f>
        <v>0</v>
      </c>
      <c r="T840" s="69" t="n">
        <v>38.75</v>
      </c>
      <c r="U840" s="101" t="str">
        <f aca="false">IF(F840&lt;=$V$2,"jAN","")</f>
        <v>jAN</v>
      </c>
      <c r="V840" s="97" t="n">
        <v>38.75</v>
      </c>
      <c r="W840" s="102" t="n">
        <f aca="false">K840-V840</f>
        <v>-38.75</v>
      </c>
      <c r="X840" s="103" t="n">
        <f aca="false">IFERROR(IF(U840="Jan",(K840/V840-1)),0)</f>
        <v>-1</v>
      </c>
      <c r="Y840" s="104" t="str">
        <f aca="false">IF(T840&gt;0,IF(U840="","-",IF(X840&lt;0%,"DEGROWTH","GROWTH")))</f>
        <v>DEGROWTH</v>
      </c>
      <c r="Z840" s="75" t="n">
        <v>0</v>
      </c>
      <c r="AA840" s="70"/>
      <c r="AB840" s="70" t="s">
        <v>134</v>
      </c>
      <c r="AC840" s="3"/>
    </row>
    <row r="841" customFormat="false" ht="14.25" hidden="false" customHeight="true" outlineLevel="0" collapsed="false">
      <c r="A841" s="70" t="s">
        <v>134</v>
      </c>
      <c r="B841" s="72" t="s">
        <v>81</v>
      </c>
      <c r="C841" s="72" t="s">
        <v>2132</v>
      </c>
      <c r="D841" s="72" t="n">
        <v>1000003382</v>
      </c>
      <c r="E841" s="72" t="s">
        <v>2133</v>
      </c>
      <c r="F841" s="74" t="n">
        <v>44978</v>
      </c>
      <c r="G841" s="67" t="str">
        <f aca="false">IF(I841&gt;0,"Targeted Dealer","-")</f>
        <v>Targeted Dealer</v>
      </c>
      <c r="H841" s="67"/>
      <c r="I841" s="68" t="n">
        <v>50</v>
      </c>
      <c r="J841" s="68" t="n">
        <f aca="false">I841/$J$1*($J$1-$E$1)</f>
        <v>50</v>
      </c>
      <c r="K841" s="69" t="n">
        <v>25</v>
      </c>
      <c r="L841" s="69" t="n">
        <f aca="false">I841-K841</f>
        <v>25</v>
      </c>
      <c r="M841" s="69" t="n">
        <f aca="false">IFERROR((K841/J841%),"-")</f>
        <v>50</v>
      </c>
      <c r="N841" s="97" t="n">
        <v>15</v>
      </c>
      <c r="O841" s="98" t="str">
        <f aca="false">IF(F841&lt;=$P$2,"DEC","")</f>
        <v>DEC</v>
      </c>
      <c r="P841" s="97" t="n">
        <v>15</v>
      </c>
      <c r="Q841" s="99" t="n">
        <f aca="false">K841-P841</f>
        <v>10</v>
      </c>
      <c r="R841" s="98" t="n">
        <f aca="false">IFERROR(IF(O841="Dec",(K841/P841-1))," ")</f>
        <v>0.666666666666667</v>
      </c>
      <c r="S841" s="100" t="str">
        <f aca="false">IF(N841&gt;0,IF(O841="","-",IF(R841&lt;0%,"DEGROWTH","GROWTH")))</f>
        <v>GROWTH</v>
      </c>
      <c r="T841" s="69" t="n">
        <v>30</v>
      </c>
      <c r="U841" s="101" t="str">
        <f aca="false">IF(F841&lt;=$V$2,"jAN","")</f>
        <v>jAN</v>
      </c>
      <c r="V841" s="97" t="n">
        <v>30</v>
      </c>
      <c r="W841" s="102" t="n">
        <f aca="false">K841-V841</f>
        <v>-5</v>
      </c>
      <c r="X841" s="103" t="n">
        <f aca="false">IFERROR(IF(U841="Jan",(K841/V841-1)),0)</f>
        <v>-0.166666666666667</v>
      </c>
      <c r="Y841" s="104" t="str">
        <f aca="false">IF(T841&gt;0,IF(U841="","-",IF(X841&lt;0%,"DEGROWTH","GROWTH")))</f>
        <v>DEGROWTH</v>
      </c>
      <c r="Z841" s="75" t="n">
        <v>0</v>
      </c>
      <c r="AA841" s="70"/>
      <c r="AB841" s="70" t="s">
        <v>134</v>
      </c>
      <c r="AC841" s="3"/>
    </row>
    <row r="842" customFormat="false" ht="14.25" hidden="false" customHeight="true" outlineLevel="0" collapsed="false">
      <c r="A842" s="70" t="s">
        <v>134</v>
      </c>
      <c r="B842" s="72" t="s">
        <v>81</v>
      </c>
      <c r="C842" s="72" t="s">
        <v>2134</v>
      </c>
      <c r="D842" s="72" t="n">
        <v>1000003501</v>
      </c>
      <c r="E842" s="72" t="s">
        <v>2135</v>
      </c>
      <c r="F842" s="74" t="n">
        <v>45045</v>
      </c>
      <c r="G842" s="67" t="str">
        <f aca="false">IF(I842&gt;0,"Targeted Dealer","-")</f>
        <v>Targeted Dealer</v>
      </c>
      <c r="H842" s="67"/>
      <c r="I842" s="68" t="n">
        <v>35</v>
      </c>
      <c r="J842" s="68" t="n">
        <f aca="false">I842/$J$1*($J$1-$E$1)</f>
        <v>35</v>
      </c>
      <c r="K842" s="69" t="n">
        <v>37</v>
      </c>
      <c r="L842" s="69" t="n">
        <f aca="false">I842-K842</f>
        <v>-2</v>
      </c>
      <c r="M842" s="69" t="n">
        <f aca="false">IFERROR((K842/J842%),"-")</f>
        <v>105.714285714286</v>
      </c>
      <c r="N842" s="97" t="n">
        <v>0</v>
      </c>
      <c r="O842" s="98" t="str">
        <f aca="false">IF(F842&lt;=$P$2,"DEC","")</f>
        <v>DEC</v>
      </c>
      <c r="P842" s="97" t="n">
        <v>0</v>
      </c>
      <c r="Q842" s="99" t="n">
        <f aca="false">K842-P842</f>
        <v>37</v>
      </c>
      <c r="R842" s="98" t="str">
        <f aca="false">IFERROR(IF(O842="Dec",(K842/P842-1))," ")</f>
        <v> </v>
      </c>
      <c r="S842" s="105" t="b">
        <f aca="false">IF(N842&gt;0,IF(O842="","-",IF(R842&lt;0%,"DEGROWTH","GROWTH")))</f>
        <v>0</v>
      </c>
      <c r="T842" s="69" t="n">
        <v>35</v>
      </c>
      <c r="U842" s="101" t="str">
        <f aca="false">IF(F842&lt;=$V$2,"jAN","")</f>
        <v>jAN</v>
      </c>
      <c r="V842" s="97" t="n">
        <v>35</v>
      </c>
      <c r="W842" s="102" t="n">
        <f aca="false">K842-V842</f>
        <v>2</v>
      </c>
      <c r="X842" s="103" t="n">
        <f aca="false">IFERROR(IF(U842="Jan",(K842/V842-1)),0)</f>
        <v>0.0571428571428572</v>
      </c>
      <c r="Y842" s="104" t="str">
        <f aca="false">IF(T842&gt;0,IF(U842="","-",IF(X842&lt;0%,"DEGROWTH","GROWTH")))</f>
        <v>GROWTH</v>
      </c>
      <c r="Z842" s="75" t="n">
        <v>0</v>
      </c>
      <c r="AA842" s="70"/>
      <c r="AB842" s="70" t="s">
        <v>134</v>
      </c>
      <c r="AC842" s="3"/>
    </row>
    <row r="843" customFormat="false" ht="14.25" hidden="false" customHeight="true" outlineLevel="0" collapsed="false">
      <c r="A843" s="70" t="s">
        <v>134</v>
      </c>
      <c r="B843" s="72" t="s">
        <v>81</v>
      </c>
      <c r="C843" s="72" t="s">
        <v>2136</v>
      </c>
      <c r="D843" s="72" t="n">
        <v>1000003751</v>
      </c>
      <c r="E843" s="72" t="s">
        <v>2137</v>
      </c>
      <c r="F843" s="74" t="n">
        <v>45245</v>
      </c>
      <c r="G843" s="67" t="str">
        <f aca="false">IF(I843&gt;0,"Targeted Dealer","-")</f>
        <v>Targeted Dealer</v>
      </c>
      <c r="H843" s="67"/>
      <c r="I843" s="68" t="n">
        <v>60</v>
      </c>
      <c r="J843" s="68" t="n">
        <f aca="false">I843/$J$1*($J$1-$E$1)</f>
        <v>60</v>
      </c>
      <c r="K843" s="69" t="n">
        <v>57</v>
      </c>
      <c r="L843" s="69" t="n">
        <f aca="false">I843-K843</f>
        <v>3</v>
      </c>
      <c r="M843" s="69" t="n">
        <f aca="false">IFERROR((K843/J843%),"-")</f>
        <v>95</v>
      </c>
      <c r="N843" s="97" t="n">
        <v>30</v>
      </c>
      <c r="O843" s="98" t="str">
        <f aca="false">IF(F843&lt;=$P$2,"DEC","")</f>
        <v>DEC</v>
      </c>
      <c r="P843" s="97" t="n">
        <v>30</v>
      </c>
      <c r="Q843" s="99" t="n">
        <f aca="false">K843-P843</f>
        <v>27</v>
      </c>
      <c r="R843" s="98" t="n">
        <f aca="false">IFERROR(IF(O843="Dec",(K843/P843-1))," ")</f>
        <v>0.9</v>
      </c>
      <c r="S843" s="100" t="str">
        <f aca="false">IF(N843&gt;0,IF(O843="","-",IF(R843&lt;0%,"DEGROWTH","GROWTH")))</f>
        <v>GROWTH</v>
      </c>
      <c r="T843" s="69" t="n">
        <v>55</v>
      </c>
      <c r="U843" s="101" t="str">
        <f aca="false">IF(F843&lt;=$V$2,"jAN","")</f>
        <v>jAN</v>
      </c>
      <c r="V843" s="97" t="n">
        <v>55</v>
      </c>
      <c r="W843" s="102" t="n">
        <f aca="false">K843-V843</f>
        <v>2</v>
      </c>
      <c r="X843" s="103" t="n">
        <f aca="false">IFERROR(IF(U843="Jan",(K843/V843-1)),0)</f>
        <v>0.0363636363636364</v>
      </c>
      <c r="Y843" s="104" t="str">
        <f aca="false">IF(T843&gt;0,IF(U843="","-",IF(X843&lt;0%,"DEGROWTH","GROWTH")))</f>
        <v>GROWTH</v>
      </c>
      <c r="Z843" s="75" t="n">
        <v>1</v>
      </c>
      <c r="AA843" s="70"/>
      <c r="AB843" s="70" t="s">
        <v>134</v>
      </c>
      <c r="AC843" s="3"/>
    </row>
    <row r="844" customFormat="false" ht="14.25" hidden="false" customHeight="true" outlineLevel="0" collapsed="false">
      <c r="A844" s="70" t="s">
        <v>134</v>
      </c>
      <c r="B844" s="72" t="s">
        <v>81</v>
      </c>
      <c r="C844" s="72" t="s">
        <v>2138</v>
      </c>
      <c r="D844" s="72" t="n">
        <v>1000003795</v>
      </c>
      <c r="E844" s="72" t="s">
        <v>2139</v>
      </c>
      <c r="F844" s="74" t="n">
        <v>45283</v>
      </c>
      <c r="G844" s="67" t="str">
        <f aca="false">IF(I844&gt;0,"Targeted Dealer","-")</f>
        <v>Targeted Dealer</v>
      </c>
      <c r="H844" s="67"/>
      <c r="I844" s="68" t="n">
        <v>105</v>
      </c>
      <c r="J844" s="68" t="n">
        <f aca="false">I844/$J$1*($J$1-$E$1)</f>
        <v>105</v>
      </c>
      <c r="K844" s="69" t="n">
        <v>54.75</v>
      </c>
      <c r="L844" s="69" t="n">
        <f aca="false">I844-K844</f>
        <v>50.25</v>
      </c>
      <c r="M844" s="69" t="n">
        <f aca="false">IFERROR((K844/J844%),"-")</f>
        <v>52.1428571428571</v>
      </c>
      <c r="N844" s="97" t="n">
        <v>56.5</v>
      </c>
      <c r="O844" s="98" t="str">
        <f aca="false">IF(F844&lt;=$P$2,"DEC","")</f>
        <v>DEC</v>
      </c>
      <c r="P844" s="97" t="n">
        <v>56.5</v>
      </c>
      <c r="Q844" s="99" t="n">
        <f aca="false">K844-P844</f>
        <v>-1.75</v>
      </c>
      <c r="R844" s="98" t="n">
        <f aca="false">IFERROR(IF(O844="Dec",(K844/P844-1))," ")</f>
        <v>-0.0309734513274337</v>
      </c>
      <c r="S844" s="100" t="str">
        <f aca="false">IF(N844&gt;0,IF(O844="","-",IF(R844&lt;0%,"DEGROWTH","GROWTH")))</f>
        <v>DEGROWTH</v>
      </c>
      <c r="T844" s="69" t="n">
        <v>101</v>
      </c>
      <c r="U844" s="101" t="str">
        <f aca="false">IF(F844&lt;=$V$2,"jAN","")</f>
        <v>jAN</v>
      </c>
      <c r="V844" s="97" t="n">
        <v>101</v>
      </c>
      <c r="W844" s="102" t="n">
        <f aca="false">K844-V844</f>
        <v>-46.25</v>
      </c>
      <c r="X844" s="103" t="n">
        <f aca="false">IFERROR(IF(U844="Jan",(K844/V844-1)),0)</f>
        <v>-0.457920792079208</v>
      </c>
      <c r="Y844" s="104" t="str">
        <f aca="false">IF(T844&gt;0,IF(U844="","-",IF(X844&lt;0%,"DEGROWTH","GROWTH")))</f>
        <v>DEGROWTH</v>
      </c>
      <c r="Z844" s="75" t="n">
        <v>0</v>
      </c>
      <c r="AA844" s="70"/>
      <c r="AB844" s="70" t="s">
        <v>134</v>
      </c>
      <c r="AC844" s="3"/>
    </row>
    <row r="845" customFormat="false" ht="14.25" hidden="false" customHeight="true" outlineLevel="0" collapsed="false">
      <c r="A845" s="70" t="s">
        <v>134</v>
      </c>
      <c r="B845" s="72" t="s">
        <v>81</v>
      </c>
      <c r="C845" s="72" t="s">
        <v>2140</v>
      </c>
      <c r="D845" s="72" t="n">
        <v>1000003796</v>
      </c>
      <c r="E845" s="72" t="s">
        <v>2141</v>
      </c>
      <c r="F845" s="74" t="n">
        <v>45283</v>
      </c>
      <c r="G845" s="67" t="str">
        <f aca="false">IF(I845&gt;0,"Targeted Dealer","-")</f>
        <v>Targeted Dealer</v>
      </c>
      <c r="H845" s="67"/>
      <c r="I845" s="68" t="n">
        <v>70</v>
      </c>
      <c r="J845" s="68" t="n">
        <f aca="false">I845/$J$1*($J$1-$E$1)</f>
        <v>70</v>
      </c>
      <c r="K845" s="69" t="n">
        <v>2.5</v>
      </c>
      <c r="L845" s="69" t="n">
        <f aca="false">I845-K845</f>
        <v>67.5</v>
      </c>
      <c r="M845" s="69" t="n">
        <f aca="false">IFERROR((K845/J845%),"-")</f>
        <v>3.57142857142857</v>
      </c>
      <c r="N845" s="97" t="n">
        <v>0</v>
      </c>
      <c r="O845" s="98" t="str">
        <f aca="false">IF(F845&lt;=$P$2,"DEC","")</f>
        <v>DEC</v>
      </c>
      <c r="P845" s="97" t="n">
        <v>0</v>
      </c>
      <c r="Q845" s="99" t="n">
        <f aca="false">K845-P845</f>
        <v>2.5</v>
      </c>
      <c r="R845" s="98" t="str">
        <f aca="false">IFERROR(IF(O845="Dec",(K845/P845-1))," ")</f>
        <v> </v>
      </c>
      <c r="S845" s="105" t="b">
        <f aca="false">IF(N845&gt;0,IF(O845="","-",IF(R845&lt;0%,"DEGROWTH","GROWTH")))</f>
        <v>0</v>
      </c>
      <c r="T845" s="69" t="n">
        <v>20</v>
      </c>
      <c r="U845" s="101" t="str">
        <f aca="false">IF(F845&lt;=$V$2,"jAN","")</f>
        <v>jAN</v>
      </c>
      <c r="V845" s="97" t="n">
        <v>20</v>
      </c>
      <c r="W845" s="102" t="n">
        <f aca="false">K845-V845</f>
        <v>-17.5</v>
      </c>
      <c r="X845" s="103" t="n">
        <f aca="false">IFERROR(IF(U845="Jan",(K845/V845-1)),0)</f>
        <v>-0.875</v>
      </c>
      <c r="Y845" s="104" t="str">
        <f aca="false">IF(T845&gt;0,IF(U845="","-",IF(X845&lt;0%,"DEGROWTH","GROWTH")))</f>
        <v>DEGROWTH</v>
      </c>
      <c r="Z845" s="75" t="n">
        <v>0</v>
      </c>
      <c r="AA845" s="70"/>
      <c r="AB845" s="70" t="s">
        <v>134</v>
      </c>
      <c r="AC845" s="3"/>
    </row>
    <row r="846" customFormat="false" ht="14.25" hidden="false" customHeight="true" outlineLevel="0" collapsed="false">
      <c r="A846" s="70" t="s">
        <v>134</v>
      </c>
      <c r="B846" s="72" t="s">
        <v>81</v>
      </c>
      <c r="C846" s="72" t="s">
        <v>2142</v>
      </c>
      <c r="D846" s="72" t="n">
        <v>1000003807</v>
      </c>
      <c r="E846" s="72" t="s">
        <v>2143</v>
      </c>
      <c r="F846" s="74" t="n">
        <v>45289</v>
      </c>
      <c r="G846" s="67" t="str">
        <f aca="false">IF(I846&gt;0,"Targeted Dealer","-")</f>
        <v>Targeted Dealer</v>
      </c>
      <c r="H846" s="67"/>
      <c r="I846" s="68" t="n">
        <v>65</v>
      </c>
      <c r="J846" s="68" t="n">
        <f aca="false">I846/$J$1*($J$1-$E$1)</f>
        <v>65</v>
      </c>
      <c r="K846" s="69" t="n">
        <v>45</v>
      </c>
      <c r="L846" s="69" t="n">
        <f aca="false">I846-K846</f>
        <v>20</v>
      </c>
      <c r="M846" s="69" t="n">
        <f aca="false">IFERROR((K846/J846%),"-")</f>
        <v>69.2307692307692</v>
      </c>
      <c r="N846" s="97" t="n">
        <v>55</v>
      </c>
      <c r="O846" s="98" t="str">
        <f aca="false">IF(F846&lt;=$P$2,"DEC","")</f>
        <v>DEC</v>
      </c>
      <c r="P846" s="97" t="n">
        <v>55</v>
      </c>
      <c r="Q846" s="99" t="n">
        <f aca="false">K846-P846</f>
        <v>-10</v>
      </c>
      <c r="R846" s="98" t="n">
        <f aca="false">IFERROR(IF(O846="Dec",(K846/P846-1))," ")</f>
        <v>-0.181818181818182</v>
      </c>
      <c r="S846" s="100" t="str">
        <f aca="false">IF(N846&gt;0,IF(O846="","-",IF(R846&lt;0%,"DEGROWTH","GROWTH")))</f>
        <v>DEGROWTH</v>
      </c>
      <c r="T846" s="69" t="n">
        <v>60</v>
      </c>
      <c r="U846" s="101" t="str">
        <f aca="false">IF(F846&lt;=$V$2,"jAN","")</f>
        <v>jAN</v>
      </c>
      <c r="V846" s="97" t="n">
        <v>60</v>
      </c>
      <c r="W846" s="102" t="n">
        <f aca="false">K846-V846</f>
        <v>-15</v>
      </c>
      <c r="X846" s="103" t="n">
        <f aca="false">IFERROR(IF(U846="Jan",(K846/V846-1)),0)</f>
        <v>-0.25</v>
      </c>
      <c r="Y846" s="104" t="str">
        <f aca="false">IF(T846&gt;0,IF(U846="","-",IF(X846&lt;0%,"DEGROWTH","GROWTH")))</f>
        <v>DEGROWTH</v>
      </c>
      <c r="Z846" s="75" t="n">
        <v>0</v>
      </c>
      <c r="AA846" s="70"/>
      <c r="AB846" s="70" t="s">
        <v>134</v>
      </c>
      <c r="AC846" s="3"/>
    </row>
    <row r="847" customFormat="false" ht="14.25" hidden="false" customHeight="true" outlineLevel="0" collapsed="false">
      <c r="A847" s="75" t="s">
        <v>134</v>
      </c>
      <c r="B847" s="79" t="s">
        <v>81</v>
      </c>
      <c r="C847" s="79" t="s">
        <v>2144</v>
      </c>
      <c r="D847" s="79" t="n">
        <v>1000003881</v>
      </c>
      <c r="E847" s="79" t="s">
        <v>2145</v>
      </c>
      <c r="F847" s="74" t="n">
        <v>45355</v>
      </c>
      <c r="G847" s="67" t="str">
        <f aca="false">IF(I847&gt;0,"Targeted Dealer","-")</f>
        <v>Targeted Dealer</v>
      </c>
      <c r="H847" s="67"/>
      <c r="I847" s="68" t="n">
        <v>175</v>
      </c>
      <c r="J847" s="68" t="n">
        <f aca="false">I847/$J$1*($J$1-$E$1)</f>
        <v>175</v>
      </c>
      <c r="K847" s="69" t="n">
        <v>175.5</v>
      </c>
      <c r="L847" s="69" t="n">
        <f aca="false">I847-K847</f>
        <v>-0.5</v>
      </c>
      <c r="M847" s="69" t="n">
        <f aca="false">IFERROR((K847/J847%),"-")</f>
        <v>100.285714285714</v>
      </c>
      <c r="N847" s="97" t="n">
        <v>154</v>
      </c>
      <c r="O847" s="98" t="str">
        <f aca="false">IF(F847&lt;=$P$2,"DEC","")</f>
        <v>DEC</v>
      </c>
      <c r="P847" s="97" t="n">
        <v>154</v>
      </c>
      <c r="Q847" s="99" t="n">
        <f aca="false">K847-P847</f>
        <v>21.5</v>
      </c>
      <c r="R847" s="98" t="n">
        <f aca="false">IFERROR(IF(O847="Dec",(K847/P847-1))," ")</f>
        <v>0.13961038961039</v>
      </c>
      <c r="S847" s="100" t="str">
        <f aca="false">IF(N847&gt;0,IF(O847="","-",IF(R847&lt;0%,"DEGROWTH","GROWTH")))</f>
        <v>GROWTH</v>
      </c>
      <c r="T847" s="69" t="n">
        <v>60.5</v>
      </c>
      <c r="U847" s="101" t="str">
        <f aca="false">IF(F847&lt;=$V$2,"jAN","")</f>
        <v>jAN</v>
      </c>
      <c r="V847" s="97" t="n">
        <v>60.5</v>
      </c>
      <c r="W847" s="102" t="n">
        <f aca="false">K847-V847</f>
        <v>115</v>
      </c>
      <c r="X847" s="103" t="n">
        <f aca="false">IFERROR(IF(U847="Jan",(K847/V847-1)),0)</f>
        <v>1.90082644628099</v>
      </c>
      <c r="Y847" s="104" t="str">
        <f aca="false">IF(T847&gt;0,IF(U847="","-",IF(X847&lt;0%,"DEGROWTH","GROWTH")))</f>
        <v>GROWTH</v>
      </c>
      <c r="Z847" s="75" t="n">
        <v>0</v>
      </c>
      <c r="AA847" s="70"/>
      <c r="AB847" s="75" t="s">
        <v>134</v>
      </c>
      <c r="AC847" s="3"/>
    </row>
    <row r="848" customFormat="false" ht="14.25" hidden="false" customHeight="true" outlineLevel="0" collapsed="false">
      <c r="A848" s="75" t="s">
        <v>134</v>
      </c>
      <c r="B848" s="79" t="s">
        <v>81</v>
      </c>
      <c r="C848" s="79" t="s">
        <v>2146</v>
      </c>
      <c r="D848" s="79" t="n">
        <v>1000003904</v>
      </c>
      <c r="E848" s="79" t="s">
        <v>2147</v>
      </c>
      <c r="F848" s="74" t="n">
        <v>45388</v>
      </c>
      <c r="G848" s="67" t="str">
        <f aca="false">IF(I848&gt;0,"Targeted Dealer","-")</f>
        <v>Targeted Dealer</v>
      </c>
      <c r="H848" s="67"/>
      <c r="I848" s="68" t="n">
        <v>75</v>
      </c>
      <c r="J848" s="68" t="n">
        <f aca="false">I848/$J$1*($J$1-$E$1)</f>
        <v>75</v>
      </c>
      <c r="K848" s="69" t="n">
        <v>25.75</v>
      </c>
      <c r="L848" s="69" t="n">
        <f aca="false">I848-K848</f>
        <v>49.25</v>
      </c>
      <c r="M848" s="69" t="n">
        <f aca="false">IFERROR((K848/J848%),"-")</f>
        <v>34.3333333333333</v>
      </c>
      <c r="N848" s="97" t="n">
        <v>20</v>
      </c>
      <c r="O848" s="98" t="str">
        <f aca="false">IF(F848&lt;=$P$2,"DEC","")</f>
        <v>DEC</v>
      </c>
      <c r="P848" s="97" t="n">
        <v>20</v>
      </c>
      <c r="Q848" s="99" t="n">
        <f aca="false">K848-P848</f>
        <v>5.75</v>
      </c>
      <c r="R848" s="98" t="n">
        <f aca="false">IFERROR(IF(O848="Dec",(K848/P848-1))," ")</f>
        <v>0.2875</v>
      </c>
      <c r="S848" s="100" t="str">
        <f aca="false">IF(N848&gt;0,IF(O848="","-",IF(R848&lt;0%,"DEGROWTH","GROWTH")))</f>
        <v>GROWTH</v>
      </c>
      <c r="T848" s="69" t="n">
        <v>71.35</v>
      </c>
      <c r="U848" s="101" t="str">
        <f aca="false">IF(F848&lt;=$V$2,"jAN","")</f>
        <v>jAN</v>
      </c>
      <c r="V848" s="97" t="n">
        <v>71.35</v>
      </c>
      <c r="W848" s="102" t="n">
        <f aca="false">K848-V848</f>
        <v>-45.6</v>
      </c>
      <c r="X848" s="103" t="n">
        <f aca="false">IFERROR(IF(U848="Jan",(K848/V848-1)),0)</f>
        <v>-0.639103013314646</v>
      </c>
      <c r="Y848" s="104" t="str">
        <f aca="false">IF(T848&gt;0,IF(U848="","-",IF(X848&lt;0%,"DEGROWTH","GROWTH")))</f>
        <v>DEGROWTH</v>
      </c>
      <c r="Z848" s="75" t="n">
        <v>0</v>
      </c>
      <c r="AA848" s="70"/>
      <c r="AB848" s="75" t="s">
        <v>134</v>
      </c>
      <c r="AC848" s="3"/>
    </row>
    <row r="849" customFormat="false" ht="14.25" hidden="false" customHeight="true" outlineLevel="0" collapsed="false">
      <c r="A849" s="75" t="s">
        <v>134</v>
      </c>
      <c r="B849" s="79" t="s">
        <v>81</v>
      </c>
      <c r="C849" s="79" t="s">
        <v>2148</v>
      </c>
      <c r="D849" s="79" t="n">
        <v>1000003920</v>
      </c>
      <c r="E849" s="79" t="s">
        <v>2149</v>
      </c>
      <c r="F849" s="74" t="n">
        <v>45409</v>
      </c>
      <c r="G849" s="67" t="str">
        <f aca="false">IF(I849&gt;0,"Targeted Dealer","-")</f>
        <v>Targeted Dealer</v>
      </c>
      <c r="H849" s="67"/>
      <c r="I849" s="68" t="n">
        <v>155</v>
      </c>
      <c r="J849" s="68" t="n">
        <f aca="false">I849/$J$1*($J$1-$E$1)</f>
        <v>155</v>
      </c>
      <c r="K849" s="69" t="n">
        <v>25.5</v>
      </c>
      <c r="L849" s="69" t="n">
        <f aca="false">I849-K849</f>
        <v>129.5</v>
      </c>
      <c r="M849" s="69" t="n">
        <f aca="false">IFERROR((K849/J849%),"-")</f>
        <v>16.4516129032258</v>
      </c>
      <c r="N849" s="97" t="n">
        <v>51</v>
      </c>
      <c r="O849" s="98" t="str">
        <f aca="false">IF(F849&lt;=$P$2,"DEC","")</f>
        <v>DEC</v>
      </c>
      <c r="P849" s="97" t="n">
        <v>51</v>
      </c>
      <c r="Q849" s="99" t="n">
        <f aca="false">K849-P849</f>
        <v>-25.5</v>
      </c>
      <c r="R849" s="98" t="n">
        <f aca="false">IFERROR(IF(O849="Dec",(K849/P849-1))," ")</f>
        <v>-0.5</v>
      </c>
      <c r="S849" s="100" t="str">
        <f aca="false">IF(N849&gt;0,IF(O849="","-",IF(R849&lt;0%,"DEGROWTH","GROWTH")))</f>
        <v>DEGROWTH</v>
      </c>
      <c r="T849" s="69" t="n">
        <v>62.5</v>
      </c>
      <c r="U849" s="101" t="str">
        <f aca="false">IF(F849&lt;=$V$2,"jAN","")</f>
        <v>jAN</v>
      </c>
      <c r="V849" s="97" t="n">
        <v>62.5</v>
      </c>
      <c r="W849" s="102" t="n">
        <f aca="false">K849-V849</f>
        <v>-37</v>
      </c>
      <c r="X849" s="103" t="n">
        <f aca="false">IFERROR(IF(U849="Jan",(K849/V849-1)),0)</f>
        <v>-0.592</v>
      </c>
      <c r="Y849" s="104" t="str">
        <f aca="false">IF(T849&gt;0,IF(U849="","-",IF(X849&lt;0%,"DEGROWTH","GROWTH")))</f>
        <v>DEGROWTH</v>
      </c>
      <c r="Z849" s="75" t="n">
        <v>0</v>
      </c>
      <c r="AA849" s="70"/>
      <c r="AB849" s="75" t="s">
        <v>134</v>
      </c>
      <c r="AC849" s="3"/>
    </row>
    <row r="850" customFormat="false" ht="14.25" hidden="false" customHeight="true" outlineLevel="0" collapsed="false">
      <c r="A850" s="75" t="s">
        <v>134</v>
      </c>
      <c r="B850" s="79" t="s">
        <v>81</v>
      </c>
      <c r="C850" s="79" t="s">
        <v>2150</v>
      </c>
      <c r="D850" s="79" t="n">
        <v>1000003936</v>
      </c>
      <c r="E850" s="79" t="s">
        <v>2151</v>
      </c>
      <c r="F850" s="74" t="n">
        <v>45412</v>
      </c>
      <c r="G850" s="67" t="str">
        <f aca="false">IF(I850&gt;0,"Targeted Dealer","-")</f>
        <v>Targeted Dealer</v>
      </c>
      <c r="H850" s="67"/>
      <c r="I850" s="68" t="n">
        <v>70</v>
      </c>
      <c r="J850" s="68" t="n">
        <f aca="false">I850/$J$1*($J$1-$E$1)</f>
        <v>70</v>
      </c>
      <c r="K850" s="69" t="n">
        <v>2.5</v>
      </c>
      <c r="L850" s="69" t="n">
        <f aca="false">I850-K850</f>
        <v>67.5</v>
      </c>
      <c r="M850" s="69" t="n">
        <f aca="false">IFERROR((K850/J850%),"-")</f>
        <v>3.57142857142857</v>
      </c>
      <c r="N850" s="97" t="n">
        <v>10</v>
      </c>
      <c r="O850" s="98" t="str">
        <f aca="false">IF(F850&lt;=$P$2,"DEC","")</f>
        <v>DEC</v>
      </c>
      <c r="P850" s="97" t="n">
        <v>10</v>
      </c>
      <c r="Q850" s="99" t="n">
        <f aca="false">K850-P850</f>
        <v>-7.5</v>
      </c>
      <c r="R850" s="98" t="n">
        <f aca="false">IFERROR(IF(O850="Dec",(K850/P850-1))," ")</f>
        <v>-0.75</v>
      </c>
      <c r="S850" s="100" t="str">
        <f aca="false">IF(N850&gt;0,IF(O850="","-",IF(R850&lt;0%,"DEGROWTH","GROWTH")))</f>
        <v>DEGROWTH</v>
      </c>
      <c r="T850" s="69" t="n">
        <v>30</v>
      </c>
      <c r="U850" s="101" t="str">
        <f aca="false">IF(F850&lt;=$V$2,"jAN","")</f>
        <v>jAN</v>
      </c>
      <c r="V850" s="97" t="n">
        <v>30</v>
      </c>
      <c r="W850" s="102" t="n">
        <f aca="false">K850-V850</f>
        <v>-27.5</v>
      </c>
      <c r="X850" s="103" t="n">
        <f aca="false">IFERROR(IF(U850="Jan",(K850/V850-1)),0)</f>
        <v>-0.916666666666667</v>
      </c>
      <c r="Y850" s="104" t="str">
        <f aca="false">IF(T850&gt;0,IF(U850="","-",IF(X850&lt;0%,"DEGROWTH","GROWTH")))</f>
        <v>DEGROWTH</v>
      </c>
      <c r="Z850" s="75" t="n">
        <v>0</v>
      </c>
      <c r="AA850" s="70"/>
      <c r="AB850" s="75" t="s">
        <v>134</v>
      </c>
      <c r="AC850" s="3"/>
    </row>
    <row r="851" customFormat="false" ht="14.25" hidden="false" customHeight="true" outlineLevel="0" collapsed="false">
      <c r="A851" s="75" t="s">
        <v>134</v>
      </c>
      <c r="B851" s="79" t="s">
        <v>81</v>
      </c>
      <c r="C851" s="79" t="s">
        <v>2152</v>
      </c>
      <c r="D851" s="79" t="n">
        <v>1000004067</v>
      </c>
      <c r="E851" s="79" t="s">
        <v>2153</v>
      </c>
      <c r="F851" s="74" t="n">
        <v>45503</v>
      </c>
      <c r="G851" s="67" t="str">
        <f aca="false">IF(I851&gt;0,"Targeted Dealer","-")</f>
        <v>Targeted Dealer</v>
      </c>
      <c r="H851" s="67"/>
      <c r="I851" s="68" t="n">
        <v>50</v>
      </c>
      <c r="J851" s="68" t="n">
        <f aca="false">I851/$J$1*($J$1-$E$1)</f>
        <v>50</v>
      </c>
      <c r="K851" s="69" t="n">
        <v>30</v>
      </c>
      <c r="L851" s="69" t="n">
        <f aca="false">I851-K851</f>
        <v>20</v>
      </c>
      <c r="M851" s="69" t="n">
        <f aca="false">IFERROR((K851/J851%),"-")</f>
        <v>60</v>
      </c>
      <c r="N851" s="97" t="n">
        <v>50</v>
      </c>
      <c r="O851" s="98" t="str">
        <f aca="false">IF(F851&lt;=$P$2,"DEC","")</f>
        <v>DEC</v>
      </c>
      <c r="P851" s="97" t="n">
        <v>50</v>
      </c>
      <c r="Q851" s="99" t="n">
        <f aca="false">K851-P851</f>
        <v>-20</v>
      </c>
      <c r="R851" s="98" t="n">
        <f aca="false">IFERROR(IF(O851="Dec",(K851/P851-1))," ")</f>
        <v>-0.4</v>
      </c>
      <c r="S851" s="100" t="str">
        <f aca="false">IF(N851&gt;0,IF(O851="","-",IF(R851&lt;0%,"DEGROWTH","GROWTH")))</f>
        <v>DEGROWTH</v>
      </c>
      <c r="T851" s="69" t="n">
        <v>30.5</v>
      </c>
      <c r="U851" s="101" t="str">
        <f aca="false">IF(F851&lt;=$V$2,"jAN","")</f>
        <v>jAN</v>
      </c>
      <c r="V851" s="97" t="n">
        <v>30.5</v>
      </c>
      <c r="W851" s="102" t="n">
        <f aca="false">K851-V851</f>
        <v>-0.5</v>
      </c>
      <c r="X851" s="103" t="n">
        <f aca="false">IFERROR(IF(U851="Jan",(K851/V851-1)),0)</f>
        <v>-0.0163934426229508</v>
      </c>
      <c r="Y851" s="104" t="str">
        <f aca="false">IF(T851&gt;0,IF(U851="","-",IF(X851&lt;0%,"DEGROWTH","GROWTH")))</f>
        <v>DEGROWTH</v>
      </c>
      <c r="Z851" s="75" t="n">
        <v>1</v>
      </c>
      <c r="AA851" s="70"/>
      <c r="AB851" s="75" t="s">
        <v>134</v>
      </c>
      <c r="AC851" s="3"/>
    </row>
    <row r="852" customFormat="false" ht="14.25" hidden="false" customHeight="true" outlineLevel="0" collapsed="false">
      <c r="A852" s="70" t="s">
        <v>134</v>
      </c>
      <c r="B852" s="72" t="s">
        <v>83</v>
      </c>
      <c r="C852" s="72" t="s">
        <v>2154</v>
      </c>
      <c r="D852" s="72" t="n">
        <v>1000000377</v>
      </c>
      <c r="E852" s="73" t="s">
        <v>2155</v>
      </c>
      <c r="F852" s="74" t="n">
        <v>38385</v>
      </c>
      <c r="G852" s="67" t="str">
        <f aca="false">IF(I852&gt;0,"Targeted Dealer","-")</f>
        <v>Targeted Dealer</v>
      </c>
      <c r="H852" s="67"/>
      <c r="I852" s="68" t="n">
        <v>100</v>
      </c>
      <c r="J852" s="68" t="n">
        <f aca="false">I852/$J$1*($J$1-$E$1)</f>
        <v>100</v>
      </c>
      <c r="K852" s="69" t="n">
        <v>56.1</v>
      </c>
      <c r="L852" s="69" t="n">
        <f aca="false">I852-K852</f>
        <v>43.9</v>
      </c>
      <c r="M852" s="69" t="n">
        <f aca="false">IFERROR((K852/J852%),"-")</f>
        <v>56.1</v>
      </c>
      <c r="N852" s="97" t="n">
        <v>86.5</v>
      </c>
      <c r="O852" s="98" t="str">
        <f aca="false">IF(F852&lt;=$P$2,"DEC","")</f>
        <v>DEC</v>
      </c>
      <c r="P852" s="97" t="n">
        <v>86.5</v>
      </c>
      <c r="Q852" s="99" t="n">
        <f aca="false">K852-P852</f>
        <v>-30.4</v>
      </c>
      <c r="R852" s="98" t="n">
        <f aca="false">IFERROR(IF(O852="Dec",(K852/P852-1))," ")</f>
        <v>-0.351445086705202</v>
      </c>
      <c r="S852" s="100" t="str">
        <f aca="false">IF(N852&gt;0,IF(O852="","-",IF(R852&lt;0%,"DEGROWTH","GROWTH")))</f>
        <v>DEGROWTH</v>
      </c>
      <c r="T852" s="69" t="n">
        <v>85</v>
      </c>
      <c r="U852" s="101" t="str">
        <f aca="false">IF(F852&lt;=$V$2,"jAN","")</f>
        <v>jAN</v>
      </c>
      <c r="V852" s="97" t="n">
        <v>85</v>
      </c>
      <c r="W852" s="102" t="n">
        <f aca="false">K852-V852</f>
        <v>-28.9</v>
      </c>
      <c r="X852" s="103" t="n">
        <f aca="false">IFERROR(IF(U852="Jan",(K852/V852-1)),0)</f>
        <v>-0.34</v>
      </c>
      <c r="Y852" s="104" t="str">
        <f aca="false">IF(T852&gt;0,IF(U852="","-",IF(X852&lt;0%,"DEGROWTH","GROWTH")))</f>
        <v>DEGROWTH</v>
      </c>
      <c r="Z852" s="75" t="n">
        <v>0</v>
      </c>
      <c r="AA852" s="70"/>
      <c r="AB852" s="70" t="s">
        <v>134</v>
      </c>
      <c r="AC852" s="3"/>
    </row>
    <row r="853" customFormat="false" ht="14.25" hidden="false" customHeight="true" outlineLevel="0" collapsed="false">
      <c r="A853" s="70" t="s">
        <v>134</v>
      </c>
      <c r="B853" s="72" t="s">
        <v>83</v>
      </c>
      <c r="C853" s="72" t="s">
        <v>2156</v>
      </c>
      <c r="D853" s="72" t="n">
        <v>1000000130</v>
      </c>
      <c r="E853" s="73" t="s">
        <v>2157</v>
      </c>
      <c r="F853" s="74" t="n">
        <v>38443</v>
      </c>
      <c r="G853" s="67" t="str">
        <f aca="false">IF(I853&gt;0,"Targeted Dealer","-")</f>
        <v>Targeted Dealer</v>
      </c>
      <c r="H853" s="67"/>
      <c r="I853" s="68" t="n">
        <v>850</v>
      </c>
      <c r="J853" s="68" t="n">
        <f aca="false">I853/$J$1*($J$1-$E$1)</f>
        <v>850</v>
      </c>
      <c r="K853" s="69" t="n">
        <v>545</v>
      </c>
      <c r="L853" s="69" t="n">
        <f aca="false">I853-K853</f>
        <v>305</v>
      </c>
      <c r="M853" s="69" t="n">
        <f aca="false">IFERROR((K853/J853%),"-")</f>
        <v>64.1176470588235</v>
      </c>
      <c r="N853" s="97" t="n">
        <v>559.75</v>
      </c>
      <c r="O853" s="98" t="str">
        <f aca="false">IF(F853&lt;=$P$2,"DEC","")</f>
        <v>DEC</v>
      </c>
      <c r="P853" s="97" t="n">
        <v>559.75</v>
      </c>
      <c r="Q853" s="99" t="n">
        <f aca="false">K853-P853</f>
        <v>-14.75</v>
      </c>
      <c r="R853" s="98" t="n">
        <f aca="false">IFERROR(IF(O853="Dec",(K853/P853-1))," ")</f>
        <v>-0.0263510495757034</v>
      </c>
      <c r="S853" s="100" t="str">
        <f aca="false">IF(N853&gt;0,IF(O853="","-",IF(R853&lt;0%,"DEGROWTH","GROWTH")))</f>
        <v>DEGROWTH</v>
      </c>
      <c r="T853" s="69" t="n">
        <v>811.75</v>
      </c>
      <c r="U853" s="101" t="str">
        <f aca="false">IF(F853&lt;=$V$2,"jAN","")</f>
        <v>jAN</v>
      </c>
      <c r="V853" s="97" t="n">
        <v>811.75</v>
      </c>
      <c r="W853" s="102" t="n">
        <f aca="false">K853-V853</f>
        <v>-266.75</v>
      </c>
      <c r="X853" s="103" t="n">
        <f aca="false">IFERROR(IF(U853="Jan",(K853/V853-1)),0)</f>
        <v>-0.328611025562057</v>
      </c>
      <c r="Y853" s="104" t="str">
        <f aca="false">IF(T853&gt;0,IF(U853="","-",IF(X853&lt;0%,"DEGROWTH","GROWTH")))</f>
        <v>DEGROWTH</v>
      </c>
      <c r="Z853" s="75" t="n">
        <v>0</v>
      </c>
      <c r="AA853" s="70"/>
      <c r="AB853" s="70" t="s">
        <v>134</v>
      </c>
      <c r="AC853" s="3"/>
    </row>
    <row r="854" customFormat="false" ht="14.25" hidden="false" customHeight="true" outlineLevel="0" collapsed="false">
      <c r="A854" s="70" t="s">
        <v>134</v>
      </c>
      <c r="B854" s="72" t="s">
        <v>83</v>
      </c>
      <c r="C854" s="72" t="s">
        <v>2158</v>
      </c>
      <c r="D854" s="72" t="n">
        <v>1000000375</v>
      </c>
      <c r="E854" s="73" t="s">
        <v>2159</v>
      </c>
      <c r="F854" s="74" t="n">
        <v>40196</v>
      </c>
      <c r="G854" s="67" t="str">
        <f aca="false">IF(I854&gt;0,"Targeted Dealer","-")</f>
        <v>Targeted Dealer</v>
      </c>
      <c r="H854" s="67"/>
      <c r="I854" s="68" t="n">
        <v>125</v>
      </c>
      <c r="J854" s="68" t="n">
        <f aca="false">I854/$J$1*($J$1-$E$1)</f>
        <v>125</v>
      </c>
      <c r="K854" s="69" t="n">
        <v>143</v>
      </c>
      <c r="L854" s="69" t="n">
        <f aca="false">I854-K854</f>
        <v>-18</v>
      </c>
      <c r="M854" s="69" t="n">
        <f aca="false">IFERROR((K854/J854%),"-")</f>
        <v>114.4</v>
      </c>
      <c r="N854" s="97" t="n">
        <v>117</v>
      </c>
      <c r="O854" s="98" t="str">
        <f aca="false">IF(F854&lt;=$P$2,"DEC","")</f>
        <v>DEC</v>
      </c>
      <c r="P854" s="97" t="n">
        <v>117</v>
      </c>
      <c r="Q854" s="99" t="n">
        <f aca="false">K854-P854</f>
        <v>26</v>
      </c>
      <c r="R854" s="98" t="n">
        <f aca="false">IFERROR(IF(O854="Dec",(K854/P854-1))," ")</f>
        <v>0.222222222222222</v>
      </c>
      <c r="S854" s="100" t="str">
        <f aca="false">IF(N854&gt;0,IF(O854="","-",IF(R854&lt;0%,"DEGROWTH","GROWTH")))</f>
        <v>GROWTH</v>
      </c>
      <c r="T854" s="69" t="n">
        <v>189</v>
      </c>
      <c r="U854" s="101" t="str">
        <f aca="false">IF(F854&lt;=$V$2,"jAN","")</f>
        <v>jAN</v>
      </c>
      <c r="V854" s="97" t="n">
        <v>189</v>
      </c>
      <c r="W854" s="102" t="n">
        <f aca="false">K854-V854</f>
        <v>-46</v>
      </c>
      <c r="X854" s="103" t="n">
        <f aca="false">IFERROR(IF(U854="Jan",(K854/V854-1)),0)</f>
        <v>-0.243386243386243</v>
      </c>
      <c r="Y854" s="104" t="str">
        <f aca="false">IF(T854&gt;0,IF(U854="","-",IF(X854&lt;0%,"DEGROWTH","GROWTH")))</f>
        <v>DEGROWTH</v>
      </c>
      <c r="Z854" s="75" t="n">
        <v>0</v>
      </c>
      <c r="AA854" s="70"/>
      <c r="AB854" s="70" t="s">
        <v>134</v>
      </c>
      <c r="AC854" s="3"/>
    </row>
    <row r="855" customFormat="false" ht="14.25" hidden="false" customHeight="true" outlineLevel="0" collapsed="false">
      <c r="A855" s="70" t="s">
        <v>134</v>
      </c>
      <c r="B855" s="72" t="s">
        <v>83</v>
      </c>
      <c r="C855" s="72" t="s">
        <v>2160</v>
      </c>
      <c r="D855" s="72" t="n">
        <v>1000000373</v>
      </c>
      <c r="E855" s="73" t="s">
        <v>2161</v>
      </c>
      <c r="F855" s="74" t="n">
        <v>40711</v>
      </c>
      <c r="G855" s="67" t="str">
        <f aca="false">IF(I855&gt;0,"Targeted Dealer","-")</f>
        <v>Targeted Dealer</v>
      </c>
      <c r="H855" s="67"/>
      <c r="I855" s="68" t="n">
        <v>750</v>
      </c>
      <c r="J855" s="68" t="n">
        <f aca="false">I855/$J$1*($J$1-$E$1)</f>
        <v>750</v>
      </c>
      <c r="K855" s="69" t="n">
        <v>800</v>
      </c>
      <c r="L855" s="69" t="n">
        <f aca="false">I855-K855</f>
        <v>-50</v>
      </c>
      <c r="M855" s="69" t="n">
        <f aca="false">IFERROR((K855/J855%),"-")</f>
        <v>106.666666666667</v>
      </c>
      <c r="N855" s="97" t="n">
        <v>801.8</v>
      </c>
      <c r="O855" s="98" t="str">
        <f aca="false">IF(F855&lt;=$P$2,"DEC","")</f>
        <v>DEC</v>
      </c>
      <c r="P855" s="97" t="n">
        <v>801.8</v>
      </c>
      <c r="Q855" s="99" t="n">
        <f aca="false">K855-P855</f>
        <v>-1.79999999999995</v>
      </c>
      <c r="R855" s="98" t="n">
        <f aca="false">IFERROR(IF(O855="Dec",(K855/P855-1))," ")</f>
        <v>-0.00224494886505355</v>
      </c>
      <c r="S855" s="100" t="str">
        <f aca="false">IF(N855&gt;0,IF(O855="","-",IF(R855&lt;0%,"DEGROWTH","GROWTH")))</f>
        <v>DEGROWTH</v>
      </c>
      <c r="T855" s="69" t="n">
        <v>630.75</v>
      </c>
      <c r="U855" s="101" t="str">
        <f aca="false">IF(F855&lt;=$V$2,"jAN","")</f>
        <v>jAN</v>
      </c>
      <c r="V855" s="97" t="n">
        <v>630.75</v>
      </c>
      <c r="W855" s="102" t="n">
        <f aca="false">K855-V855</f>
        <v>169.25</v>
      </c>
      <c r="X855" s="103" t="n">
        <f aca="false">IFERROR(IF(U855="Jan",(K855/V855-1)),0)</f>
        <v>0.268331351565597</v>
      </c>
      <c r="Y855" s="104" t="str">
        <f aca="false">IF(T855&gt;0,IF(U855="","-",IF(X855&lt;0%,"DEGROWTH","GROWTH")))</f>
        <v>GROWTH</v>
      </c>
      <c r="Z855" s="75" t="n">
        <v>0</v>
      </c>
      <c r="AA855" s="70"/>
      <c r="AB855" s="70" t="s">
        <v>134</v>
      </c>
      <c r="AC855" s="3"/>
    </row>
    <row r="856" customFormat="false" ht="14.25" hidden="false" customHeight="true" outlineLevel="0" collapsed="false">
      <c r="A856" s="70" t="s">
        <v>134</v>
      </c>
      <c r="B856" s="72" t="s">
        <v>83</v>
      </c>
      <c r="C856" s="72" t="s">
        <v>2162</v>
      </c>
      <c r="D856" s="72" t="n">
        <v>1000000372</v>
      </c>
      <c r="E856" s="73" t="s">
        <v>2163</v>
      </c>
      <c r="F856" s="74" t="n">
        <v>43237</v>
      </c>
      <c r="G856" s="67" t="str">
        <f aca="false">IF(I856&gt;0,"Targeted Dealer","-")</f>
        <v>Targeted Dealer</v>
      </c>
      <c r="H856" s="67"/>
      <c r="I856" s="68" t="n">
        <v>175</v>
      </c>
      <c r="J856" s="68" t="n">
        <f aca="false">I856/$J$1*($J$1-$E$1)</f>
        <v>175</v>
      </c>
      <c r="K856" s="69" t="n">
        <v>101.5</v>
      </c>
      <c r="L856" s="69" t="n">
        <f aca="false">I856-K856</f>
        <v>73.5</v>
      </c>
      <c r="M856" s="69" t="n">
        <f aca="false">IFERROR((K856/J856%),"-")</f>
        <v>58</v>
      </c>
      <c r="N856" s="97" t="n">
        <v>115</v>
      </c>
      <c r="O856" s="98" t="str">
        <f aca="false">IF(F856&lt;=$P$2,"DEC","")</f>
        <v>DEC</v>
      </c>
      <c r="P856" s="97" t="n">
        <v>115</v>
      </c>
      <c r="Q856" s="99" t="n">
        <f aca="false">K856-P856</f>
        <v>-13.5</v>
      </c>
      <c r="R856" s="98" t="n">
        <f aca="false">IFERROR(IF(O856="Dec",(K856/P856-1))," ")</f>
        <v>-0.117391304347826</v>
      </c>
      <c r="S856" s="100" t="str">
        <f aca="false">IF(N856&gt;0,IF(O856="","-",IF(R856&lt;0%,"DEGROWTH","GROWTH")))</f>
        <v>DEGROWTH</v>
      </c>
      <c r="T856" s="69" t="n">
        <v>152.5</v>
      </c>
      <c r="U856" s="101" t="str">
        <f aca="false">IF(F856&lt;=$V$2,"jAN","")</f>
        <v>jAN</v>
      </c>
      <c r="V856" s="97" t="n">
        <v>152.5</v>
      </c>
      <c r="W856" s="102" t="n">
        <f aca="false">K856-V856</f>
        <v>-51</v>
      </c>
      <c r="X856" s="103" t="n">
        <f aca="false">IFERROR(IF(U856="Jan",(K856/V856-1)),0)</f>
        <v>-0.334426229508197</v>
      </c>
      <c r="Y856" s="104" t="str">
        <f aca="false">IF(T856&gt;0,IF(U856="","-",IF(X856&lt;0%,"DEGROWTH","GROWTH")))</f>
        <v>DEGROWTH</v>
      </c>
      <c r="Z856" s="75" t="n">
        <v>0</v>
      </c>
      <c r="AA856" s="70"/>
      <c r="AB856" s="70" t="s">
        <v>134</v>
      </c>
      <c r="AC856" s="3"/>
    </row>
    <row r="857" customFormat="false" ht="14.25" hidden="false" customHeight="true" outlineLevel="0" collapsed="false">
      <c r="A857" s="70" t="s">
        <v>134</v>
      </c>
      <c r="B857" s="72" t="s">
        <v>83</v>
      </c>
      <c r="C857" s="72" t="s">
        <v>2164</v>
      </c>
      <c r="D857" s="72" t="n">
        <v>1000001111</v>
      </c>
      <c r="E857" s="73" t="s">
        <v>2165</v>
      </c>
      <c r="F857" s="74" t="n">
        <v>44501</v>
      </c>
      <c r="G857" s="67" t="str">
        <f aca="false">IF(I857&gt;0,"Targeted Dealer","-")</f>
        <v>Targeted Dealer</v>
      </c>
      <c r="H857" s="67"/>
      <c r="I857" s="68" t="n">
        <v>25</v>
      </c>
      <c r="J857" s="68" t="n">
        <f aca="false">I857/$J$1*($J$1-$E$1)</f>
        <v>25</v>
      </c>
      <c r="K857" s="69" t="n">
        <v>10</v>
      </c>
      <c r="L857" s="69" t="n">
        <f aca="false">I857-K857</f>
        <v>15</v>
      </c>
      <c r="M857" s="69" t="n">
        <f aca="false">IFERROR((K857/J857%),"-")</f>
        <v>40</v>
      </c>
      <c r="N857" s="97" t="n">
        <v>20</v>
      </c>
      <c r="O857" s="98" t="str">
        <f aca="false">IF(F857&lt;=$P$2,"DEC","")</f>
        <v>DEC</v>
      </c>
      <c r="P857" s="97" t="n">
        <v>20</v>
      </c>
      <c r="Q857" s="99" t="n">
        <f aca="false">K857-P857</f>
        <v>-10</v>
      </c>
      <c r="R857" s="98" t="n">
        <f aca="false">IFERROR(IF(O857="Dec",(K857/P857-1))," ")</f>
        <v>-0.5</v>
      </c>
      <c r="S857" s="100" t="str">
        <f aca="false">IF(N857&gt;0,IF(O857="","-",IF(R857&lt;0%,"DEGROWTH","GROWTH")))</f>
        <v>DEGROWTH</v>
      </c>
      <c r="T857" s="69" t="n">
        <v>20</v>
      </c>
      <c r="U857" s="101" t="str">
        <f aca="false">IF(F857&lt;=$V$2,"jAN","")</f>
        <v>jAN</v>
      </c>
      <c r="V857" s="97" t="n">
        <v>20</v>
      </c>
      <c r="W857" s="102" t="n">
        <f aca="false">K857-V857</f>
        <v>-10</v>
      </c>
      <c r="X857" s="103" t="n">
        <f aca="false">IFERROR(IF(U857="Jan",(K857/V857-1)),0)</f>
        <v>-0.5</v>
      </c>
      <c r="Y857" s="104" t="str">
        <f aca="false">IF(T857&gt;0,IF(U857="","-",IF(X857&lt;0%,"DEGROWTH","GROWTH")))</f>
        <v>DEGROWTH</v>
      </c>
      <c r="Z857" s="75" t="n">
        <v>0</v>
      </c>
      <c r="AA857" s="70"/>
      <c r="AB857" s="70" t="s">
        <v>134</v>
      </c>
      <c r="AC857" s="3"/>
    </row>
    <row r="858" customFormat="false" ht="14.25" hidden="false" customHeight="true" outlineLevel="0" collapsed="false">
      <c r="A858" s="70" t="s">
        <v>134</v>
      </c>
      <c r="B858" s="72" t="s">
        <v>83</v>
      </c>
      <c r="C858" s="72" t="s">
        <v>296</v>
      </c>
      <c r="D858" s="72" t="n">
        <v>1000003211</v>
      </c>
      <c r="E858" s="72" t="s">
        <v>297</v>
      </c>
      <c r="F858" s="74" t="n">
        <v>44930</v>
      </c>
      <c r="G858" s="67" t="str">
        <f aca="false">IF(I858&gt;0,"Targeted Dealer","-")</f>
        <v>Targeted Dealer</v>
      </c>
      <c r="H858" s="67"/>
      <c r="I858" s="68" t="n">
        <v>60</v>
      </c>
      <c r="J858" s="68" t="n">
        <f aca="false">I858/$J$1*($J$1-$E$1)</f>
        <v>60</v>
      </c>
      <c r="K858" s="69" t="n">
        <v>10</v>
      </c>
      <c r="L858" s="69" t="n">
        <f aca="false">I858-K858</f>
        <v>50</v>
      </c>
      <c r="M858" s="69" t="n">
        <f aca="false">IFERROR((K858/J858%),"-")</f>
        <v>16.6666666666667</v>
      </c>
      <c r="N858" s="97" t="n">
        <v>24</v>
      </c>
      <c r="O858" s="98" t="str">
        <f aca="false">IF(F858&lt;=$P$2,"DEC","")</f>
        <v>DEC</v>
      </c>
      <c r="P858" s="97" t="n">
        <v>24</v>
      </c>
      <c r="Q858" s="99" t="n">
        <f aca="false">K858-P858</f>
        <v>-14</v>
      </c>
      <c r="R858" s="98" t="n">
        <f aca="false">IFERROR(IF(O858="Dec",(K858/P858-1))," ")</f>
        <v>-0.583333333333333</v>
      </c>
      <c r="S858" s="100" t="str">
        <f aca="false">IF(N858&gt;0,IF(O858="","-",IF(R858&lt;0%,"DEGROWTH","GROWTH")))</f>
        <v>DEGROWTH</v>
      </c>
      <c r="T858" s="69" t="n">
        <v>14.5</v>
      </c>
      <c r="U858" s="101" t="str">
        <f aca="false">IF(F858&lt;=$V$2,"jAN","")</f>
        <v>jAN</v>
      </c>
      <c r="V858" s="97" t="n">
        <v>14.5</v>
      </c>
      <c r="W858" s="102" t="n">
        <f aca="false">K858-V858</f>
        <v>-4.5</v>
      </c>
      <c r="X858" s="103" t="n">
        <f aca="false">IFERROR(IF(U858="Jan",(K858/V858-1)),0)</f>
        <v>-0.310344827586207</v>
      </c>
      <c r="Y858" s="104" t="str">
        <f aca="false">IF(T858&gt;0,IF(U858="","-",IF(X858&lt;0%,"DEGROWTH","GROWTH")))</f>
        <v>DEGROWTH</v>
      </c>
      <c r="Z858" s="75" t="n">
        <v>1</v>
      </c>
      <c r="AA858" s="70"/>
      <c r="AB858" s="70" t="s">
        <v>134</v>
      </c>
      <c r="AC858" s="3"/>
    </row>
    <row r="859" customFormat="false" ht="14.25" hidden="false" customHeight="true" outlineLevel="0" collapsed="false">
      <c r="A859" s="75" t="s">
        <v>134</v>
      </c>
      <c r="B859" s="79" t="s">
        <v>83</v>
      </c>
      <c r="C859" s="79" t="s">
        <v>2166</v>
      </c>
      <c r="D859" s="79" t="n">
        <v>1000003863</v>
      </c>
      <c r="E859" s="79" t="s">
        <v>2167</v>
      </c>
      <c r="F859" s="74" t="n">
        <v>45338</v>
      </c>
      <c r="G859" s="67" t="str">
        <f aca="false">IF(I859&gt;0,"Targeted Dealer","-")</f>
        <v>Targeted Dealer</v>
      </c>
      <c r="H859" s="67"/>
      <c r="I859" s="68" t="n">
        <v>40</v>
      </c>
      <c r="J859" s="68" t="n">
        <f aca="false">I859/$J$1*($J$1-$E$1)</f>
        <v>40</v>
      </c>
      <c r="K859" s="69" t="n">
        <v>20</v>
      </c>
      <c r="L859" s="69" t="n">
        <f aca="false">I859-K859</f>
        <v>20</v>
      </c>
      <c r="M859" s="69" t="n">
        <f aca="false">IFERROR((K859/J859%),"-")</f>
        <v>50</v>
      </c>
      <c r="N859" s="97" t="n">
        <v>30</v>
      </c>
      <c r="O859" s="98" t="str">
        <f aca="false">IF(F859&lt;=$P$2,"DEC","")</f>
        <v>DEC</v>
      </c>
      <c r="P859" s="97" t="n">
        <v>30</v>
      </c>
      <c r="Q859" s="99" t="n">
        <f aca="false">K859-P859</f>
        <v>-10</v>
      </c>
      <c r="R859" s="98" t="n">
        <f aca="false">IFERROR(IF(O859="Dec",(K859/P859-1))," ")</f>
        <v>-0.333333333333333</v>
      </c>
      <c r="S859" s="100" t="str">
        <f aca="false">IF(N859&gt;0,IF(O859="","-",IF(R859&lt;0%,"DEGROWTH","GROWTH")))</f>
        <v>DEGROWTH</v>
      </c>
      <c r="T859" s="69" t="n">
        <v>20</v>
      </c>
      <c r="U859" s="101" t="str">
        <f aca="false">IF(F859&lt;=$V$2,"jAN","")</f>
        <v>jAN</v>
      </c>
      <c r="V859" s="97" t="n">
        <v>20</v>
      </c>
      <c r="W859" s="102" t="n">
        <f aca="false">K859-V859</f>
        <v>0</v>
      </c>
      <c r="X859" s="103" t="n">
        <f aca="false">IFERROR(IF(U859="Jan",(K859/V859-1)),0)</f>
        <v>0</v>
      </c>
      <c r="Y859" s="104" t="str">
        <f aca="false">IF(T859&gt;0,IF(U859="","-",IF(X859&lt;0%,"DEGROWTH","GROWTH")))</f>
        <v>GROWTH</v>
      </c>
      <c r="Z859" s="75" t="n">
        <v>0</v>
      </c>
      <c r="AA859" s="70"/>
      <c r="AB859" s="75" t="s">
        <v>134</v>
      </c>
      <c r="AC859" s="3"/>
    </row>
    <row r="860" customFormat="false" ht="14.25" hidden="false" customHeight="true" outlineLevel="0" collapsed="false">
      <c r="A860" s="75" t="s">
        <v>134</v>
      </c>
      <c r="B860" s="79" t="s">
        <v>83</v>
      </c>
      <c r="C860" s="79" t="s">
        <v>298</v>
      </c>
      <c r="D860" s="79" t="n">
        <v>1000003895</v>
      </c>
      <c r="E860" s="79" t="s">
        <v>299</v>
      </c>
      <c r="F860" s="74" t="n">
        <v>45377</v>
      </c>
      <c r="G860" s="67" t="str">
        <f aca="false">IF(I860&gt;0,"Targeted Dealer","-")</f>
        <v>-</v>
      </c>
      <c r="H860" s="67"/>
      <c r="I860" s="68" t="n">
        <v>0</v>
      </c>
      <c r="J860" s="68" t="n">
        <f aca="false">I860/$J$1*($J$1-$E$1)</f>
        <v>0</v>
      </c>
      <c r="K860" s="69" t="n">
        <v>5</v>
      </c>
      <c r="L860" s="69" t="n">
        <f aca="false">I860-K860</f>
        <v>-5</v>
      </c>
      <c r="M860" s="69" t="str">
        <f aca="false">IFERROR((K860/J860%),"-")</f>
        <v>-</v>
      </c>
      <c r="N860" s="97" t="n">
        <v>0</v>
      </c>
      <c r="O860" s="98" t="str">
        <f aca="false">IF(F860&lt;=$P$2,"DEC","")</f>
        <v>DEC</v>
      </c>
      <c r="P860" s="97" t="n">
        <v>0</v>
      </c>
      <c r="Q860" s="99" t="n">
        <f aca="false">K860-P860</f>
        <v>5</v>
      </c>
      <c r="R860" s="98" t="str">
        <f aca="false">IFERROR(IF(O860="Dec",(K860/P860-1))," ")</f>
        <v> </v>
      </c>
      <c r="S860" s="105" t="b">
        <f aca="false">IF(N860&gt;0,IF(O860="","-",IF(R860&lt;0%,"DEGROWTH","GROWTH")))</f>
        <v>0</v>
      </c>
      <c r="T860" s="69" t="n">
        <v>7.5</v>
      </c>
      <c r="U860" s="101" t="str">
        <f aca="false">IF(F860&lt;=$V$2,"jAN","")</f>
        <v>jAN</v>
      </c>
      <c r="V860" s="97" t="n">
        <v>7.5</v>
      </c>
      <c r="W860" s="102" t="n">
        <f aca="false">K860-V860</f>
        <v>-2.5</v>
      </c>
      <c r="X860" s="103" t="n">
        <f aca="false">IFERROR(IF(U860="Jan",(K860/V860-1)),0)</f>
        <v>-0.333333333333333</v>
      </c>
      <c r="Y860" s="104" t="str">
        <f aca="false">IF(T860&gt;0,IF(U860="","-",IF(X860&lt;0%,"DEGROWTH","GROWTH")))</f>
        <v>DEGROWTH</v>
      </c>
      <c r="Z860" s="75" t="n">
        <v>1</v>
      </c>
      <c r="AA860" s="70"/>
      <c r="AB860" s="75" t="s">
        <v>134</v>
      </c>
      <c r="AC860" s="3"/>
    </row>
    <row r="861" customFormat="false" ht="14.25" hidden="false" customHeight="true" outlineLevel="0" collapsed="false">
      <c r="A861" s="70" t="s">
        <v>134</v>
      </c>
      <c r="B861" s="72" t="s">
        <v>84</v>
      </c>
      <c r="C861" s="72" t="s">
        <v>2168</v>
      </c>
      <c r="D861" s="72" t="n">
        <v>1000000437</v>
      </c>
      <c r="E861" s="73" t="s">
        <v>2169</v>
      </c>
      <c r="F861" s="74" t="n">
        <v>38385</v>
      </c>
      <c r="G861" s="67" t="str">
        <f aca="false">IF(I861&gt;0,"Targeted Dealer","-")</f>
        <v>Targeted Dealer</v>
      </c>
      <c r="H861" s="67"/>
      <c r="I861" s="68" t="n">
        <v>10</v>
      </c>
      <c r="J861" s="68" t="n">
        <f aca="false">I861/$J$1*($J$1-$E$1)</f>
        <v>10</v>
      </c>
      <c r="K861" s="69" t="n">
        <v>0</v>
      </c>
      <c r="L861" s="69" t="n">
        <f aca="false">I861-K861</f>
        <v>10</v>
      </c>
      <c r="M861" s="69" t="n">
        <f aca="false">IFERROR((K861/J861%),"-")</f>
        <v>0</v>
      </c>
      <c r="N861" s="97" t="n">
        <v>0</v>
      </c>
      <c r="O861" s="98" t="str">
        <f aca="false">IF(F861&lt;=$P$2,"DEC","")</f>
        <v>DEC</v>
      </c>
      <c r="P861" s="97" t="n">
        <v>0</v>
      </c>
      <c r="Q861" s="99" t="n">
        <f aca="false">K861-P861</f>
        <v>0</v>
      </c>
      <c r="R861" s="98" t="str">
        <f aca="false">IFERROR(IF(O861="Dec",(K861/P861-1))," ")</f>
        <v> </v>
      </c>
      <c r="S861" s="105" t="b">
        <f aca="false">IF(N861&gt;0,IF(O861="","-",IF(R861&lt;0%,"DEGROWTH","GROWTH")))</f>
        <v>0</v>
      </c>
      <c r="T861" s="69" t="n">
        <v>0</v>
      </c>
      <c r="U861" s="101" t="str">
        <f aca="false">IF(F861&lt;=$V$2,"jAN","")</f>
        <v>jAN</v>
      </c>
      <c r="V861" s="97" t="n">
        <v>0</v>
      </c>
      <c r="W861" s="102" t="n">
        <f aca="false">K861-V861</f>
        <v>0</v>
      </c>
      <c r="X861" s="103" t="n">
        <f aca="false">IFERROR(IF(U861="Jan",(K861/V861-1)),0)</f>
        <v>0</v>
      </c>
      <c r="Y861" s="106" t="b">
        <f aca="false">IF(T861&gt;0,IF(U861="","-",IF(X861&lt;0%,"DEGROWTH","GROWTH")))</f>
        <v>0</v>
      </c>
      <c r="Z861" s="75" t="n">
        <v>1</v>
      </c>
      <c r="AA861" s="70"/>
      <c r="AB861" s="70" t="s">
        <v>134</v>
      </c>
      <c r="AC861" s="3"/>
    </row>
    <row r="862" customFormat="false" ht="14.25" hidden="false" customHeight="true" outlineLevel="0" collapsed="false">
      <c r="A862" s="70" t="s">
        <v>134</v>
      </c>
      <c r="B862" s="72" t="s">
        <v>84</v>
      </c>
      <c r="C862" s="72" t="s">
        <v>2170</v>
      </c>
      <c r="D862" s="72" t="n">
        <v>1000000140</v>
      </c>
      <c r="E862" s="73" t="s">
        <v>2171</v>
      </c>
      <c r="F862" s="74" t="n">
        <v>38443</v>
      </c>
      <c r="G862" s="67" t="str">
        <f aca="false">IF(I862&gt;0,"Targeted Dealer","-")</f>
        <v>Targeted Dealer</v>
      </c>
      <c r="H862" s="67"/>
      <c r="I862" s="68" t="n">
        <v>500</v>
      </c>
      <c r="J862" s="68" t="n">
        <f aca="false">I862/$J$1*($J$1-$E$1)</f>
        <v>500</v>
      </c>
      <c r="K862" s="69" t="n">
        <v>314.75</v>
      </c>
      <c r="L862" s="69" t="n">
        <f aca="false">I862-K862</f>
        <v>185.25</v>
      </c>
      <c r="M862" s="69" t="n">
        <f aca="false">IFERROR((K862/J862%),"-")</f>
        <v>62.95</v>
      </c>
      <c r="N862" s="97" t="n">
        <v>512.5</v>
      </c>
      <c r="O862" s="98" t="str">
        <f aca="false">IF(F862&lt;=$P$2,"DEC","")</f>
        <v>DEC</v>
      </c>
      <c r="P862" s="97" t="n">
        <v>512.5</v>
      </c>
      <c r="Q862" s="99" t="n">
        <f aca="false">K862-P862</f>
        <v>-197.75</v>
      </c>
      <c r="R862" s="98" t="n">
        <f aca="false">IFERROR(IF(O862="Dec",(K862/P862-1))," ")</f>
        <v>-0.385853658536585</v>
      </c>
      <c r="S862" s="100" t="str">
        <f aca="false">IF(N862&gt;0,IF(O862="","-",IF(R862&lt;0%,"DEGROWTH","GROWTH")))</f>
        <v>DEGROWTH</v>
      </c>
      <c r="T862" s="69" t="n">
        <v>93</v>
      </c>
      <c r="U862" s="101" t="str">
        <f aca="false">IF(F862&lt;=$V$2,"jAN","")</f>
        <v>jAN</v>
      </c>
      <c r="V862" s="97" t="n">
        <v>93</v>
      </c>
      <c r="W862" s="102" t="n">
        <f aca="false">K862-V862</f>
        <v>221.75</v>
      </c>
      <c r="X862" s="103" t="n">
        <f aca="false">IFERROR(IF(U862="Jan",(K862/V862-1)),0)</f>
        <v>2.38440860215054</v>
      </c>
      <c r="Y862" s="104" t="str">
        <f aca="false">IF(T862&gt;0,IF(U862="","-",IF(X862&lt;0%,"DEGROWTH","GROWTH")))</f>
        <v>GROWTH</v>
      </c>
      <c r="Z862" s="75" t="n">
        <v>0</v>
      </c>
      <c r="AA862" s="70"/>
      <c r="AB862" s="70" t="s">
        <v>134</v>
      </c>
      <c r="AC862" s="3"/>
    </row>
    <row r="863" customFormat="false" ht="14.25" hidden="false" customHeight="true" outlineLevel="0" collapsed="false">
      <c r="A863" s="70" t="s">
        <v>134</v>
      </c>
      <c r="B863" s="72" t="s">
        <v>84</v>
      </c>
      <c r="C863" s="72" t="s">
        <v>2172</v>
      </c>
      <c r="D863" s="72" t="n">
        <v>1000000434</v>
      </c>
      <c r="E863" s="73" t="s">
        <v>2173</v>
      </c>
      <c r="F863" s="74" t="n">
        <v>39220</v>
      </c>
      <c r="G863" s="67" t="str">
        <f aca="false">IF(I863&gt;0,"Targeted Dealer","-")</f>
        <v>Targeted Dealer</v>
      </c>
      <c r="H863" s="67"/>
      <c r="I863" s="68" t="n">
        <v>45</v>
      </c>
      <c r="J863" s="68" t="n">
        <f aca="false">I863/$J$1*($J$1-$E$1)</f>
        <v>45</v>
      </c>
      <c r="K863" s="69" t="n">
        <v>33.5</v>
      </c>
      <c r="L863" s="69" t="n">
        <f aca="false">I863-K863</f>
        <v>11.5</v>
      </c>
      <c r="M863" s="69" t="n">
        <f aca="false">IFERROR((K863/J863%),"-")</f>
        <v>74.4444444444444</v>
      </c>
      <c r="N863" s="97" t="n">
        <v>41.5</v>
      </c>
      <c r="O863" s="98" t="str">
        <f aca="false">IF(F863&lt;=$P$2,"DEC","")</f>
        <v>DEC</v>
      </c>
      <c r="P863" s="97" t="n">
        <v>41.5</v>
      </c>
      <c r="Q863" s="99" t="n">
        <f aca="false">K863-P863</f>
        <v>-8</v>
      </c>
      <c r="R863" s="98" t="n">
        <f aca="false">IFERROR(IF(O863="Dec",(K863/P863-1))," ")</f>
        <v>-0.192771084337349</v>
      </c>
      <c r="S863" s="100" t="str">
        <f aca="false">IF(N863&gt;0,IF(O863="","-",IF(R863&lt;0%,"DEGROWTH","GROWTH")))</f>
        <v>DEGROWTH</v>
      </c>
      <c r="T863" s="69" t="n">
        <v>35.5</v>
      </c>
      <c r="U863" s="101" t="str">
        <f aca="false">IF(F863&lt;=$V$2,"jAN","")</f>
        <v>jAN</v>
      </c>
      <c r="V863" s="97" t="n">
        <v>35.5</v>
      </c>
      <c r="W863" s="102" t="n">
        <f aca="false">K863-V863</f>
        <v>-2</v>
      </c>
      <c r="X863" s="103" t="n">
        <f aca="false">IFERROR(IF(U863="Jan",(K863/V863-1)),0)</f>
        <v>-0.0563380281690141</v>
      </c>
      <c r="Y863" s="104" t="str">
        <f aca="false">IF(T863&gt;0,IF(U863="","-",IF(X863&lt;0%,"DEGROWTH","GROWTH")))</f>
        <v>DEGROWTH</v>
      </c>
      <c r="Z863" s="75" t="n">
        <v>0</v>
      </c>
      <c r="AA863" s="70"/>
      <c r="AB863" s="70" t="s">
        <v>134</v>
      </c>
      <c r="AC863" s="3"/>
    </row>
    <row r="864" customFormat="false" ht="14.25" hidden="false" customHeight="true" outlineLevel="0" collapsed="false">
      <c r="A864" s="70" t="s">
        <v>134</v>
      </c>
      <c r="B864" s="72" t="s">
        <v>84</v>
      </c>
      <c r="C864" s="72" t="s">
        <v>2174</v>
      </c>
      <c r="D864" s="72" t="n">
        <v>1000000432</v>
      </c>
      <c r="E864" s="73" t="s">
        <v>2175</v>
      </c>
      <c r="F864" s="74" t="n">
        <v>39316</v>
      </c>
      <c r="G864" s="67" t="str">
        <f aca="false">IF(I864&gt;0,"Targeted Dealer","-")</f>
        <v>Targeted Dealer</v>
      </c>
      <c r="H864" s="67"/>
      <c r="I864" s="68" t="n">
        <v>140</v>
      </c>
      <c r="J864" s="68" t="n">
        <f aca="false">I864/$J$1*($J$1-$E$1)</f>
        <v>140</v>
      </c>
      <c r="K864" s="69" t="n">
        <v>169.25</v>
      </c>
      <c r="L864" s="69" t="n">
        <f aca="false">I864-K864</f>
        <v>-29.25</v>
      </c>
      <c r="M864" s="69" t="n">
        <f aca="false">IFERROR((K864/J864%),"-")</f>
        <v>120.892857142857</v>
      </c>
      <c r="N864" s="97" t="n">
        <v>122</v>
      </c>
      <c r="O864" s="98" t="str">
        <f aca="false">IF(F864&lt;=$P$2,"DEC","")</f>
        <v>DEC</v>
      </c>
      <c r="P864" s="97" t="n">
        <v>122</v>
      </c>
      <c r="Q864" s="99" t="n">
        <f aca="false">K864-P864</f>
        <v>47.25</v>
      </c>
      <c r="R864" s="98" t="n">
        <f aca="false">IFERROR(IF(O864="Dec",(K864/P864-1))," ")</f>
        <v>0.387295081967213</v>
      </c>
      <c r="S864" s="100" t="str">
        <f aca="false">IF(N864&gt;0,IF(O864="","-",IF(R864&lt;0%,"DEGROWTH","GROWTH")))</f>
        <v>GROWTH</v>
      </c>
      <c r="T864" s="69" t="n">
        <v>259</v>
      </c>
      <c r="U864" s="101" t="str">
        <f aca="false">IF(F864&lt;=$V$2,"jAN","")</f>
        <v>jAN</v>
      </c>
      <c r="V864" s="97" t="n">
        <v>259</v>
      </c>
      <c r="W864" s="102" t="n">
        <f aca="false">K864-V864</f>
        <v>-89.75</v>
      </c>
      <c r="X864" s="103" t="n">
        <f aca="false">IFERROR(IF(U864="Jan",(K864/V864-1)),0)</f>
        <v>-0.346525096525097</v>
      </c>
      <c r="Y864" s="104" t="str">
        <f aca="false">IF(T864&gt;0,IF(U864="","-",IF(X864&lt;0%,"DEGROWTH","GROWTH")))</f>
        <v>DEGROWTH</v>
      </c>
      <c r="Z864" s="75" t="n">
        <v>0</v>
      </c>
      <c r="AA864" s="70"/>
      <c r="AB864" s="70" t="s">
        <v>134</v>
      </c>
      <c r="AC864" s="3"/>
    </row>
    <row r="865" customFormat="false" ht="14.25" hidden="false" customHeight="true" outlineLevel="0" collapsed="false">
      <c r="A865" s="70" t="s">
        <v>134</v>
      </c>
      <c r="B865" s="72" t="s">
        <v>84</v>
      </c>
      <c r="C865" s="72" t="s">
        <v>2176</v>
      </c>
      <c r="D865" s="72" t="n">
        <v>1000000428</v>
      </c>
      <c r="E865" s="73" t="s">
        <v>2177</v>
      </c>
      <c r="F865" s="74" t="n">
        <v>39609</v>
      </c>
      <c r="G865" s="67" t="str">
        <f aca="false">IF(I865&gt;0,"Targeted Dealer","-")</f>
        <v>Targeted Dealer</v>
      </c>
      <c r="H865" s="67"/>
      <c r="I865" s="68" t="n">
        <v>60</v>
      </c>
      <c r="J865" s="68" t="n">
        <f aca="false">I865/$J$1*($J$1-$E$1)</f>
        <v>60</v>
      </c>
      <c r="K865" s="69" t="n">
        <v>63</v>
      </c>
      <c r="L865" s="69" t="n">
        <f aca="false">I865-K865</f>
        <v>-3</v>
      </c>
      <c r="M865" s="69" t="n">
        <f aca="false">IFERROR((K865/J865%),"-")</f>
        <v>105</v>
      </c>
      <c r="N865" s="97" t="n">
        <v>27</v>
      </c>
      <c r="O865" s="98" t="str">
        <f aca="false">IF(F865&lt;=$P$2,"DEC","")</f>
        <v>DEC</v>
      </c>
      <c r="P865" s="97" t="n">
        <v>27</v>
      </c>
      <c r="Q865" s="99" t="n">
        <f aca="false">K865-P865</f>
        <v>36</v>
      </c>
      <c r="R865" s="98" t="n">
        <f aca="false">IFERROR(IF(O865="Dec",(K865/P865-1))," ")</f>
        <v>1.33333333333333</v>
      </c>
      <c r="S865" s="100" t="str">
        <f aca="false">IF(N865&gt;0,IF(O865="","-",IF(R865&lt;0%,"DEGROWTH","GROWTH")))</f>
        <v>GROWTH</v>
      </c>
      <c r="T865" s="69" t="n">
        <v>56.5</v>
      </c>
      <c r="U865" s="101" t="str">
        <f aca="false">IF(F865&lt;=$V$2,"jAN","")</f>
        <v>jAN</v>
      </c>
      <c r="V865" s="97" t="n">
        <v>56.5</v>
      </c>
      <c r="W865" s="102" t="n">
        <f aca="false">K865-V865</f>
        <v>6.5</v>
      </c>
      <c r="X865" s="103" t="n">
        <f aca="false">IFERROR(IF(U865="Jan",(K865/V865-1)),0)</f>
        <v>0.115044247787611</v>
      </c>
      <c r="Y865" s="104" t="str">
        <f aca="false">IF(T865&gt;0,IF(U865="","-",IF(X865&lt;0%,"DEGROWTH","GROWTH")))</f>
        <v>GROWTH</v>
      </c>
      <c r="Z865" s="75" t="n">
        <v>0</v>
      </c>
      <c r="AA865" s="70"/>
      <c r="AB865" s="70" t="s">
        <v>134</v>
      </c>
      <c r="AC865" s="3"/>
    </row>
    <row r="866" customFormat="false" ht="14.25" hidden="false" customHeight="true" outlineLevel="0" collapsed="false">
      <c r="A866" s="70" t="s">
        <v>134</v>
      </c>
      <c r="B866" s="72" t="s">
        <v>84</v>
      </c>
      <c r="C866" s="72" t="s">
        <v>2178</v>
      </c>
      <c r="D866" s="72" t="n">
        <v>1000000442</v>
      </c>
      <c r="E866" s="73" t="s">
        <v>2179</v>
      </c>
      <c r="F866" s="74" t="n">
        <v>40024</v>
      </c>
      <c r="G866" s="67" t="str">
        <f aca="false">IF(I866&gt;0,"Targeted Dealer","-")</f>
        <v>Targeted Dealer</v>
      </c>
      <c r="H866" s="67"/>
      <c r="I866" s="68" t="n">
        <v>270</v>
      </c>
      <c r="J866" s="68" t="n">
        <f aca="false">I866/$J$1*($J$1-$E$1)</f>
        <v>270</v>
      </c>
      <c r="K866" s="69" t="n">
        <v>318.75</v>
      </c>
      <c r="L866" s="69" t="n">
        <f aca="false">I866-K866</f>
        <v>-48.75</v>
      </c>
      <c r="M866" s="69" t="n">
        <f aca="false">IFERROR((K866/J866%),"-")</f>
        <v>118.055555555556</v>
      </c>
      <c r="N866" s="97" t="n">
        <v>289.85</v>
      </c>
      <c r="O866" s="98" t="str">
        <f aca="false">IF(F866&lt;=$P$2,"DEC","")</f>
        <v>DEC</v>
      </c>
      <c r="P866" s="97" t="n">
        <v>289.85</v>
      </c>
      <c r="Q866" s="99" t="n">
        <f aca="false">K866-P866</f>
        <v>28.9</v>
      </c>
      <c r="R866" s="98" t="n">
        <f aca="false">IFERROR(IF(O866="Dec",(K866/P866-1))," ")</f>
        <v>0.0997067448680351</v>
      </c>
      <c r="S866" s="100" t="str">
        <f aca="false">IF(N866&gt;0,IF(O866="","-",IF(R866&lt;0%,"DEGROWTH","GROWTH")))</f>
        <v>GROWTH</v>
      </c>
      <c r="T866" s="69" t="n">
        <v>235</v>
      </c>
      <c r="U866" s="101" t="str">
        <f aca="false">IF(F866&lt;=$V$2,"jAN","")</f>
        <v>jAN</v>
      </c>
      <c r="V866" s="97" t="n">
        <v>235</v>
      </c>
      <c r="W866" s="102" t="n">
        <f aca="false">K866-V866</f>
        <v>83.75</v>
      </c>
      <c r="X866" s="103" t="n">
        <f aca="false">IFERROR(IF(U866="Jan",(K866/V866-1)),0)</f>
        <v>0.356382978723404</v>
      </c>
      <c r="Y866" s="104" t="str">
        <f aca="false">IF(T866&gt;0,IF(U866="","-",IF(X866&lt;0%,"DEGROWTH","GROWTH")))</f>
        <v>GROWTH</v>
      </c>
      <c r="Z866" s="75" t="n">
        <v>0</v>
      </c>
      <c r="AA866" s="70"/>
      <c r="AB866" s="70" t="s">
        <v>134</v>
      </c>
      <c r="AC866" s="3"/>
    </row>
    <row r="867" customFormat="false" ht="14.25" hidden="false" customHeight="true" outlineLevel="0" collapsed="false">
      <c r="A867" s="70" t="s">
        <v>134</v>
      </c>
      <c r="B867" s="72" t="s">
        <v>84</v>
      </c>
      <c r="C867" s="72" t="s">
        <v>300</v>
      </c>
      <c r="D867" s="72" t="n">
        <v>1000000431</v>
      </c>
      <c r="E867" s="73" t="s">
        <v>301</v>
      </c>
      <c r="F867" s="74" t="n">
        <v>42884</v>
      </c>
      <c r="G867" s="67" t="str">
        <f aca="false">IF(I867&gt;0,"Targeted Dealer","-")</f>
        <v>Targeted Dealer</v>
      </c>
      <c r="H867" s="67"/>
      <c r="I867" s="68" t="n">
        <v>10</v>
      </c>
      <c r="J867" s="68" t="n">
        <f aca="false">I867/$J$1*($J$1-$E$1)</f>
        <v>10</v>
      </c>
      <c r="K867" s="69" t="n">
        <v>0</v>
      </c>
      <c r="L867" s="69" t="n">
        <f aca="false">I867-K867</f>
        <v>10</v>
      </c>
      <c r="M867" s="69" t="n">
        <f aca="false">IFERROR((K867/J867%),"-")</f>
        <v>0</v>
      </c>
      <c r="N867" s="97" t="n">
        <v>0</v>
      </c>
      <c r="O867" s="98" t="str">
        <f aca="false">IF(F867&lt;=$P$2,"DEC","")</f>
        <v>DEC</v>
      </c>
      <c r="P867" s="97" t="n">
        <v>0</v>
      </c>
      <c r="Q867" s="99" t="n">
        <f aca="false">K867-P867</f>
        <v>0</v>
      </c>
      <c r="R867" s="98" t="str">
        <f aca="false">IFERROR(IF(O867="Dec",(K867/P867-1))," ")</f>
        <v> </v>
      </c>
      <c r="S867" s="105" t="b">
        <f aca="false">IF(N867&gt;0,IF(O867="","-",IF(R867&lt;0%,"DEGROWTH","GROWTH")))</f>
        <v>0</v>
      </c>
      <c r="T867" s="69" t="n">
        <v>2</v>
      </c>
      <c r="U867" s="101" t="str">
        <f aca="false">IF(F867&lt;=$V$2,"jAN","")</f>
        <v>jAN</v>
      </c>
      <c r="V867" s="97" t="n">
        <v>2</v>
      </c>
      <c r="W867" s="102" t="n">
        <f aca="false">K867-V867</f>
        <v>-2</v>
      </c>
      <c r="X867" s="103" t="n">
        <f aca="false">IFERROR(IF(U867="Jan",(K867/V867-1)),0)</f>
        <v>-1</v>
      </c>
      <c r="Y867" s="104" t="str">
        <f aca="false">IF(T867&gt;0,IF(U867="","-",IF(X867&lt;0%,"DEGROWTH","GROWTH")))</f>
        <v>DEGROWTH</v>
      </c>
      <c r="Z867" s="75" t="n">
        <v>0</v>
      </c>
      <c r="AA867" s="70"/>
      <c r="AB867" s="70" t="s">
        <v>134</v>
      </c>
      <c r="AC867" s="3"/>
    </row>
    <row r="868" customFormat="false" ht="14.25" hidden="false" customHeight="true" outlineLevel="0" collapsed="false">
      <c r="A868" s="70" t="s">
        <v>134</v>
      </c>
      <c r="B868" s="72" t="s">
        <v>84</v>
      </c>
      <c r="C868" s="72" t="s">
        <v>2180</v>
      </c>
      <c r="D868" s="72" t="n">
        <v>1000000439</v>
      </c>
      <c r="E868" s="73" t="s">
        <v>2181</v>
      </c>
      <c r="F868" s="74" t="n">
        <v>42921</v>
      </c>
      <c r="G868" s="67" t="str">
        <f aca="false">IF(I868&gt;0,"Targeted Dealer","-")</f>
        <v>Targeted Dealer</v>
      </c>
      <c r="H868" s="67"/>
      <c r="I868" s="68" t="n">
        <v>240</v>
      </c>
      <c r="J868" s="68" t="n">
        <f aca="false">I868/$J$1*($J$1-$E$1)</f>
        <v>240</v>
      </c>
      <c r="K868" s="69" t="n">
        <v>190.75</v>
      </c>
      <c r="L868" s="69" t="n">
        <f aca="false">I868-K868</f>
        <v>49.25</v>
      </c>
      <c r="M868" s="69" t="n">
        <f aca="false">IFERROR((K868/J868%),"-")</f>
        <v>79.4791666666667</v>
      </c>
      <c r="N868" s="97" t="n">
        <v>157</v>
      </c>
      <c r="O868" s="98" t="str">
        <f aca="false">IF(F868&lt;=$P$2,"DEC","")</f>
        <v>DEC</v>
      </c>
      <c r="P868" s="97" t="n">
        <v>157</v>
      </c>
      <c r="Q868" s="99" t="n">
        <f aca="false">K868-P868</f>
        <v>33.75</v>
      </c>
      <c r="R868" s="98" t="n">
        <f aca="false">IFERROR(IF(O868="Dec",(K868/P868-1))," ")</f>
        <v>0.214968152866242</v>
      </c>
      <c r="S868" s="100" t="str">
        <f aca="false">IF(N868&gt;0,IF(O868="","-",IF(R868&lt;0%,"DEGROWTH","GROWTH")))</f>
        <v>GROWTH</v>
      </c>
      <c r="T868" s="69" t="n">
        <v>218.75</v>
      </c>
      <c r="U868" s="101" t="str">
        <f aca="false">IF(F868&lt;=$V$2,"jAN","")</f>
        <v>jAN</v>
      </c>
      <c r="V868" s="97" t="n">
        <v>218.75</v>
      </c>
      <c r="W868" s="102" t="n">
        <f aca="false">K868-V868</f>
        <v>-28</v>
      </c>
      <c r="X868" s="103" t="n">
        <f aca="false">IFERROR(IF(U868="Jan",(K868/V868-1)),0)</f>
        <v>-0.128</v>
      </c>
      <c r="Y868" s="104" t="str">
        <f aca="false">IF(T868&gt;0,IF(U868="","-",IF(X868&lt;0%,"DEGROWTH","GROWTH")))</f>
        <v>DEGROWTH</v>
      </c>
      <c r="Z868" s="75" t="n">
        <v>0</v>
      </c>
      <c r="AA868" s="70"/>
      <c r="AB868" s="70" t="s">
        <v>134</v>
      </c>
      <c r="AC868" s="3"/>
    </row>
    <row r="869" customFormat="false" ht="14.25" hidden="false" customHeight="true" outlineLevel="0" collapsed="false">
      <c r="A869" s="70" t="s">
        <v>134</v>
      </c>
      <c r="B869" s="72" t="s">
        <v>84</v>
      </c>
      <c r="C869" s="72" t="s">
        <v>2182</v>
      </c>
      <c r="D869" s="72" t="n">
        <v>1000000909</v>
      </c>
      <c r="E869" s="73" t="s">
        <v>2183</v>
      </c>
      <c r="F869" s="74" t="n">
        <v>43720</v>
      </c>
      <c r="G869" s="67" t="str">
        <f aca="false">IF(I869&gt;0,"Targeted Dealer","-")</f>
        <v>Targeted Dealer</v>
      </c>
      <c r="H869" s="67"/>
      <c r="I869" s="68" t="n">
        <v>60</v>
      </c>
      <c r="J869" s="68" t="n">
        <f aca="false">I869/$J$1*($J$1-$E$1)</f>
        <v>60</v>
      </c>
      <c r="K869" s="69" t="n">
        <v>35</v>
      </c>
      <c r="L869" s="69" t="n">
        <f aca="false">I869-K869</f>
        <v>25</v>
      </c>
      <c r="M869" s="69" t="n">
        <f aca="false">IFERROR((K869/J869%),"-")</f>
        <v>58.3333333333333</v>
      </c>
      <c r="N869" s="97" t="n">
        <v>37.5</v>
      </c>
      <c r="O869" s="98" t="str">
        <f aca="false">IF(F869&lt;=$P$2,"DEC","")</f>
        <v>DEC</v>
      </c>
      <c r="P869" s="97" t="n">
        <v>37.5</v>
      </c>
      <c r="Q869" s="99" t="n">
        <f aca="false">K869-P869</f>
        <v>-2.5</v>
      </c>
      <c r="R869" s="98" t="n">
        <f aca="false">IFERROR(IF(O869="Dec",(K869/P869-1))," ")</f>
        <v>-0.0666666666666667</v>
      </c>
      <c r="S869" s="100" t="str">
        <f aca="false">IF(N869&gt;0,IF(O869="","-",IF(R869&lt;0%,"DEGROWTH","GROWTH")))</f>
        <v>DEGROWTH</v>
      </c>
      <c r="T869" s="69" t="n">
        <v>50</v>
      </c>
      <c r="U869" s="101" t="str">
        <f aca="false">IF(F869&lt;=$V$2,"jAN","")</f>
        <v>jAN</v>
      </c>
      <c r="V869" s="97" t="n">
        <v>50</v>
      </c>
      <c r="W869" s="102" t="n">
        <f aca="false">K869-V869</f>
        <v>-15</v>
      </c>
      <c r="X869" s="103" t="n">
        <f aca="false">IFERROR(IF(U869="Jan",(K869/V869-1)),0)</f>
        <v>-0.3</v>
      </c>
      <c r="Y869" s="104" t="str">
        <f aca="false">IF(T869&gt;0,IF(U869="","-",IF(X869&lt;0%,"DEGROWTH","GROWTH")))</f>
        <v>DEGROWTH</v>
      </c>
      <c r="Z869" s="75" t="n">
        <v>0</v>
      </c>
      <c r="AA869" s="70"/>
      <c r="AB869" s="70" t="s">
        <v>134</v>
      </c>
      <c r="AC869" s="3"/>
    </row>
    <row r="870" customFormat="false" ht="14.25" hidden="false" customHeight="true" outlineLevel="0" collapsed="false">
      <c r="A870" s="70" t="s">
        <v>134</v>
      </c>
      <c r="B870" s="72" t="s">
        <v>84</v>
      </c>
      <c r="C870" s="72" t="s">
        <v>2184</v>
      </c>
      <c r="D870" s="72" t="n">
        <v>1000000907</v>
      </c>
      <c r="E870" s="73" t="s">
        <v>2185</v>
      </c>
      <c r="F870" s="74" t="n">
        <v>44377</v>
      </c>
      <c r="G870" s="67" t="str">
        <f aca="false">IF(I870&gt;0,"Targeted Dealer","-")</f>
        <v>Targeted Dealer</v>
      </c>
      <c r="H870" s="67"/>
      <c r="I870" s="68" t="n">
        <v>300</v>
      </c>
      <c r="J870" s="68" t="n">
        <f aca="false">I870/$J$1*($J$1-$E$1)</f>
        <v>300</v>
      </c>
      <c r="K870" s="69" t="n">
        <v>273</v>
      </c>
      <c r="L870" s="69" t="n">
        <f aca="false">I870-K870</f>
        <v>27</v>
      </c>
      <c r="M870" s="69" t="n">
        <f aca="false">IFERROR((K870/J870%),"-")</f>
        <v>91</v>
      </c>
      <c r="N870" s="97" t="n">
        <v>235</v>
      </c>
      <c r="O870" s="98" t="str">
        <f aca="false">IF(F870&lt;=$P$2,"DEC","")</f>
        <v>DEC</v>
      </c>
      <c r="P870" s="97" t="n">
        <v>235</v>
      </c>
      <c r="Q870" s="99" t="n">
        <f aca="false">K870-P870</f>
        <v>38</v>
      </c>
      <c r="R870" s="98" t="n">
        <f aca="false">IFERROR(IF(O870="Dec",(K870/P870-1))," ")</f>
        <v>0.161702127659574</v>
      </c>
      <c r="S870" s="100" t="str">
        <f aca="false">IF(N870&gt;0,IF(O870="","-",IF(R870&lt;0%,"DEGROWTH","GROWTH")))</f>
        <v>GROWTH</v>
      </c>
      <c r="T870" s="69" t="n">
        <v>275</v>
      </c>
      <c r="U870" s="101" t="str">
        <f aca="false">IF(F870&lt;=$V$2,"jAN","")</f>
        <v>jAN</v>
      </c>
      <c r="V870" s="97" t="n">
        <v>275</v>
      </c>
      <c r="W870" s="102" t="n">
        <f aca="false">K870-V870</f>
        <v>-2</v>
      </c>
      <c r="X870" s="103" t="n">
        <f aca="false">IFERROR(IF(U870="Jan",(K870/V870-1)),0)</f>
        <v>-0.00727272727272732</v>
      </c>
      <c r="Y870" s="104" t="str">
        <f aca="false">IF(T870&gt;0,IF(U870="","-",IF(X870&lt;0%,"DEGROWTH","GROWTH")))</f>
        <v>DEGROWTH</v>
      </c>
      <c r="Z870" s="75" t="n">
        <v>0</v>
      </c>
      <c r="AA870" s="70"/>
      <c r="AB870" s="70" t="s">
        <v>134</v>
      </c>
      <c r="AC870" s="3"/>
    </row>
    <row r="871" customFormat="false" ht="14.25" hidden="false" customHeight="true" outlineLevel="0" collapsed="false">
      <c r="A871" s="70" t="s">
        <v>134</v>
      </c>
      <c r="B871" s="72" t="s">
        <v>84</v>
      </c>
      <c r="C871" s="72" t="s">
        <v>2186</v>
      </c>
      <c r="D871" s="72" t="n">
        <v>1000000911</v>
      </c>
      <c r="E871" s="73" t="s">
        <v>2187</v>
      </c>
      <c r="F871" s="74" t="n">
        <v>44438</v>
      </c>
      <c r="G871" s="67" t="str">
        <f aca="false">IF(I871&gt;0,"Targeted Dealer","-")</f>
        <v>Targeted Dealer</v>
      </c>
      <c r="H871" s="67"/>
      <c r="I871" s="68" t="n">
        <v>30</v>
      </c>
      <c r="J871" s="68" t="n">
        <f aca="false">I871/$J$1*($J$1-$E$1)</f>
        <v>30</v>
      </c>
      <c r="K871" s="69" t="n">
        <v>0</v>
      </c>
      <c r="L871" s="69" t="n">
        <f aca="false">I871-K871</f>
        <v>30</v>
      </c>
      <c r="M871" s="69" t="n">
        <f aca="false">IFERROR((K871/J871%),"-")</f>
        <v>0</v>
      </c>
      <c r="N871" s="97" t="n">
        <v>25</v>
      </c>
      <c r="O871" s="98" t="str">
        <f aca="false">IF(F871&lt;=$P$2,"DEC","")</f>
        <v>DEC</v>
      </c>
      <c r="P871" s="97" t="n">
        <v>25</v>
      </c>
      <c r="Q871" s="99" t="n">
        <f aca="false">K871-P871</f>
        <v>-25</v>
      </c>
      <c r="R871" s="98" t="n">
        <f aca="false">IFERROR(IF(O871="Dec",(K871/P871-1))," ")</f>
        <v>-1</v>
      </c>
      <c r="S871" s="100" t="str">
        <f aca="false">IF(N871&gt;0,IF(O871="","-",IF(R871&lt;0%,"DEGROWTH","GROWTH")))</f>
        <v>DEGROWTH</v>
      </c>
      <c r="T871" s="69" t="n">
        <v>20</v>
      </c>
      <c r="U871" s="101" t="str">
        <f aca="false">IF(F871&lt;=$V$2,"jAN","")</f>
        <v>jAN</v>
      </c>
      <c r="V871" s="97" t="n">
        <v>20</v>
      </c>
      <c r="W871" s="102" t="n">
        <f aca="false">K871-V871</f>
        <v>-20</v>
      </c>
      <c r="X871" s="103" t="n">
        <f aca="false">IFERROR(IF(U871="Jan",(K871/V871-1)),0)</f>
        <v>-1</v>
      </c>
      <c r="Y871" s="104" t="str">
        <f aca="false">IF(T871&gt;0,IF(U871="","-",IF(X871&lt;0%,"DEGROWTH","GROWTH")))</f>
        <v>DEGROWTH</v>
      </c>
      <c r="Z871" s="75" t="n">
        <v>0</v>
      </c>
      <c r="AA871" s="70"/>
      <c r="AB871" s="70" t="s">
        <v>134</v>
      </c>
      <c r="AC871" s="3"/>
    </row>
    <row r="872" customFormat="false" ht="14.25" hidden="false" customHeight="true" outlineLevel="0" collapsed="false">
      <c r="A872" s="70" t="s">
        <v>134</v>
      </c>
      <c r="B872" s="72" t="s">
        <v>84</v>
      </c>
      <c r="C872" s="72" t="s">
        <v>2188</v>
      </c>
      <c r="D872" s="72" t="n">
        <v>1000003171</v>
      </c>
      <c r="E872" s="72" t="s">
        <v>2189</v>
      </c>
      <c r="F872" s="74" t="n">
        <v>44918</v>
      </c>
      <c r="G872" s="67" t="str">
        <f aca="false">IF(I872&gt;0,"Targeted Dealer","-")</f>
        <v>Targeted Dealer</v>
      </c>
      <c r="H872" s="67"/>
      <c r="I872" s="68" t="n">
        <v>380</v>
      </c>
      <c r="J872" s="68" t="n">
        <f aca="false">I872/$J$1*($J$1-$E$1)</f>
        <v>380</v>
      </c>
      <c r="K872" s="69" t="n">
        <v>526.9</v>
      </c>
      <c r="L872" s="69" t="n">
        <f aca="false">I872-K872</f>
        <v>-146.9</v>
      </c>
      <c r="M872" s="69" t="n">
        <f aca="false">IFERROR((K872/J872%),"-")</f>
        <v>138.657894736842</v>
      </c>
      <c r="N872" s="97" t="n">
        <v>334.6</v>
      </c>
      <c r="O872" s="98" t="str">
        <f aca="false">IF(F872&lt;=$P$2,"DEC","")</f>
        <v>DEC</v>
      </c>
      <c r="P872" s="97" t="n">
        <v>334.6</v>
      </c>
      <c r="Q872" s="99" t="n">
        <f aca="false">K872-P872</f>
        <v>192.3</v>
      </c>
      <c r="R872" s="98" t="n">
        <f aca="false">IFERROR(IF(O872="Dec",(K872/P872-1))," ")</f>
        <v>0.57471607890018</v>
      </c>
      <c r="S872" s="100" t="str">
        <f aca="false">IF(N872&gt;0,IF(O872="","-",IF(R872&lt;0%,"DEGROWTH","GROWTH")))</f>
        <v>GROWTH</v>
      </c>
      <c r="T872" s="69" t="n">
        <v>353.75</v>
      </c>
      <c r="U872" s="101" t="str">
        <f aca="false">IF(F872&lt;=$V$2,"jAN","")</f>
        <v>jAN</v>
      </c>
      <c r="V872" s="97" t="n">
        <v>353.75</v>
      </c>
      <c r="W872" s="102" t="n">
        <f aca="false">K872-V872</f>
        <v>173.15</v>
      </c>
      <c r="X872" s="103" t="n">
        <f aca="false">IFERROR(IF(U872="Jan",(K872/V872-1)),0)</f>
        <v>0.489469964664311</v>
      </c>
      <c r="Y872" s="104" t="str">
        <f aca="false">IF(T872&gt;0,IF(U872="","-",IF(X872&lt;0%,"DEGROWTH","GROWTH")))</f>
        <v>GROWTH</v>
      </c>
      <c r="Z872" s="75" t="n">
        <v>0</v>
      </c>
      <c r="AA872" s="70"/>
      <c r="AB872" s="70" t="s">
        <v>134</v>
      </c>
      <c r="AC872" s="3"/>
    </row>
    <row r="873" customFormat="false" ht="14.25" hidden="false" customHeight="true" outlineLevel="0" collapsed="false">
      <c r="A873" s="70" t="s">
        <v>134</v>
      </c>
      <c r="B873" s="72" t="s">
        <v>84</v>
      </c>
      <c r="C873" s="72" t="s">
        <v>2190</v>
      </c>
      <c r="D873" s="72" t="n">
        <v>1000003531</v>
      </c>
      <c r="E873" s="72" t="s">
        <v>2191</v>
      </c>
      <c r="F873" s="74" t="n">
        <v>45065</v>
      </c>
      <c r="G873" s="67" t="str">
        <f aca="false">IF(I873&gt;0,"Targeted Dealer","-")</f>
        <v>Targeted Dealer</v>
      </c>
      <c r="H873" s="67"/>
      <c r="I873" s="68" t="n">
        <v>60</v>
      </c>
      <c r="J873" s="68" t="n">
        <f aca="false">I873/$J$1*($J$1-$E$1)</f>
        <v>60</v>
      </c>
      <c r="K873" s="69" t="n">
        <v>72</v>
      </c>
      <c r="L873" s="69" t="n">
        <f aca="false">I873-K873</f>
        <v>-12</v>
      </c>
      <c r="M873" s="69" t="n">
        <f aca="false">IFERROR((K873/J873%),"-")</f>
        <v>120</v>
      </c>
      <c r="N873" s="97" t="n">
        <v>15</v>
      </c>
      <c r="O873" s="98" t="str">
        <f aca="false">IF(F873&lt;=$P$2,"DEC","")</f>
        <v>DEC</v>
      </c>
      <c r="P873" s="97" t="n">
        <v>15</v>
      </c>
      <c r="Q873" s="99" t="n">
        <f aca="false">K873-P873</f>
        <v>57</v>
      </c>
      <c r="R873" s="98" t="n">
        <f aca="false">IFERROR(IF(O873="Dec",(K873/P873-1))," ")</f>
        <v>3.8</v>
      </c>
      <c r="S873" s="100" t="str">
        <f aca="false">IF(N873&gt;0,IF(O873="","-",IF(R873&lt;0%,"DEGROWTH","GROWTH")))</f>
        <v>GROWTH</v>
      </c>
      <c r="T873" s="69" t="n">
        <v>55.5</v>
      </c>
      <c r="U873" s="101" t="str">
        <f aca="false">IF(F873&lt;=$V$2,"jAN","")</f>
        <v>jAN</v>
      </c>
      <c r="V873" s="97" t="n">
        <v>55.5</v>
      </c>
      <c r="W873" s="102" t="n">
        <f aca="false">K873-V873</f>
        <v>16.5</v>
      </c>
      <c r="X873" s="103" t="n">
        <f aca="false">IFERROR(IF(U873="Jan",(K873/V873-1)),0)</f>
        <v>0.297297297297297</v>
      </c>
      <c r="Y873" s="104" t="str">
        <f aca="false">IF(T873&gt;0,IF(U873="","-",IF(X873&lt;0%,"DEGROWTH","GROWTH")))</f>
        <v>GROWTH</v>
      </c>
      <c r="Z873" s="75" t="n">
        <v>0</v>
      </c>
      <c r="AA873" s="70"/>
      <c r="AB873" s="70" t="s">
        <v>134</v>
      </c>
      <c r="AC873" s="3"/>
    </row>
    <row r="874" customFormat="false" ht="14.25" hidden="false" customHeight="true" outlineLevel="0" collapsed="false">
      <c r="A874" s="70" t="s">
        <v>134</v>
      </c>
      <c r="B874" s="72" t="s">
        <v>84</v>
      </c>
      <c r="C874" s="72" t="s">
        <v>2192</v>
      </c>
      <c r="D874" s="72" t="n">
        <v>1000003590</v>
      </c>
      <c r="E874" s="72" t="s">
        <v>2193</v>
      </c>
      <c r="F874" s="74" t="n">
        <v>45084</v>
      </c>
      <c r="G874" s="67" t="str">
        <f aca="false">IF(I874&gt;0,"Targeted Dealer","-")</f>
        <v>Targeted Dealer</v>
      </c>
      <c r="H874" s="67"/>
      <c r="I874" s="68" t="n">
        <v>50</v>
      </c>
      <c r="J874" s="68" t="n">
        <f aca="false">I874/$J$1*($J$1-$E$1)</f>
        <v>50</v>
      </c>
      <c r="K874" s="69" t="n">
        <v>25.5</v>
      </c>
      <c r="L874" s="69" t="n">
        <f aca="false">I874-K874</f>
        <v>24.5</v>
      </c>
      <c r="M874" s="69" t="n">
        <f aca="false">IFERROR((K874/J874%),"-")</f>
        <v>51</v>
      </c>
      <c r="N874" s="97" t="n">
        <v>21</v>
      </c>
      <c r="O874" s="98" t="str">
        <f aca="false">IF(F874&lt;=$P$2,"DEC","")</f>
        <v>DEC</v>
      </c>
      <c r="P874" s="97" t="n">
        <v>21</v>
      </c>
      <c r="Q874" s="99" t="n">
        <f aca="false">K874-P874</f>
        <v>4.5</v>
      </c>
      <c r="R874" s="98" t="n">
        <f aca="false">IFERROR(IF(O874="Dec",(K874/P874-1))," ")</f>
        <v>0.214285714285714</v>
      </c>
      <c r="S874" s="100" t="str">
        <f aca="false">IF(N874&gt;0,IF(O874="","-",IF(R874&lt;0%,"DEGROWTH","GROWTH")))</f>
        <v>GROWTH</v>
      </c>
      <c r="T874" s="69" t="n">
        <v>40</v>
      </c>
      <c r="U874" s="101" t="str">
        <f aca="false">IF(F874&lt;=$V$2,"jAN","")</f>
        <v>jAN</v>
      </c>
      <c r="V874" s="97" t="n">
        <v>40</v>
      </c>
      <c r="W874" s="102" t="n">
        <f aca="false">K874-V874</f>
        <v>-14.5</v>
      </c>
      <c r="X874" s="103" t="n">
        <f aca="false">IFERROR(IF(U874="Jan",(K874/V874-1)),0)</f>
        <v>-0.3625</v>
      </c>
      <c r="Y874" s="104" t="str">
        <f aca="false">IF(T874&gt;0,IF(U874="","-",IF(X874&lt;0%,"DEGROWTH","GROWTH")))</f>
        <v>DEGROWTH</v>
      </c>
      <c r="Z874" s="75" t="n">
        <v>0</v>
      </c>
      <c r="AA874" s="70"/>
      <c r="AB874" s="70" t="s">
        <v>134</v>
      </c>
      <c r="AC874" s="3"/>
    </row>
    <row r="875" customFormat="false" ht="14.25" hidden="false" customHeight="true" outlineLevel="0" collapsed="false">
      <c r="A875" s="70" t="s">
        <v>134</v>
      </c>
      <c r="B875" s="72" t="s">
        <v>84</v>
      </c>
      <c r="C875" s="72" t="s">
        <v>2194</v>
      </c>
      <c r="D875" s="72" t="n">
        <v>1000003818</v>
      </c>
      <c r="E875" s="72" t="s">
        <v>2195</v>
      </c>
      <c r="F875" s="78" t="n">
        <v>45301</v>
      </c>
      <c r="G875" s="67" t="str">
        <f aca="false">IF(I875&gt;0,"Targeted Dealer","-")</f>
        <v>Targeted Dealer</v>
      </c>
      <c r="H875" s="67"/>
      <c r="I875" s="68" t="n">
        <v>30</v>
      </c>
      <c r="J875" s="68" t="n">
        <f aca="false">I875/$J$1*($J$1-$E$1)</f>
        <v>30</v>
      </c>
      <c r="K875" s="69" t="n">
        <v>30.9</v>
      </c>
      <c r="L875" s="69" t="n">
        <f aca="false">I875-K875</f>
        <v>-0.899999999999999</v>
      </c>
      <c r="M875" s="69" t="n">
        <f aca="false">IFERROR((K875/J875%),"-")</f>
        <v>103</v>
      </c>
      <c r="N875" s="97" t="n">
        <v>2.5</v>
      </c>
      <c r="O875" s="98" t="str">
        <f aca="false">IF(F875&lt;=$P$2,"DEC","")</f>
        <v>DEC</v>
      </c>
      <c r="P875" s="97" t="n">
        <v>2.5</v>
      </c>
      <c r="Q875" s="99" t="n">
        <f aca="false">K875-P875</f>
        <v>28.4</v>
      </c>
      <c r="R875" s="98" t="n">
        <f aca="false">IFERROR(IF(O875="Dec",(K875/P875-1))," ")</f>
        <v>11.36</v>
      </c>
      <c r="S875" s="100" t="str">
        <f aca="false">IF(N875&gt;0,IF(O875="","-",IF(R875&lt;0%,"DEGROWTH","GROWTH")))</f>
        <v>GROWTH</v>
      </c>
      <c r="T875" s="69" t="n">
        <v>105.5</v>
      </c>
      <c r="U875" s="101" t="str">
        <f aca="false">IF(F875&lt;=$V$2,"jAN","")</f>
        <v>jAN</v>
      </c>
      <c r="V875" s="97" t="n">
        <v>105.5</v>
      </c>
      <c r="W875" s="102" t="n">
        <f aca="false">K875-V875</f>
        <v>-74.6</v>
      </c>
      <c r="X875" s="103" t="n">
        <f aca="false">IFERROR(IF(U875="Jan",(K875/V875-1)),0)</f>
        <v>-0.707109004739337</v>
      </c>
      <c r="Y875" s="104" t="str">
        <f aca="false">IF(T875&gt;0,IF(U875="","-",IF(X875&lt;0%,"DEGROWTH","GROWTH")))</f>
        <v>DEGROWTH</v>
      </c>
      <c r="Z875" s="75" t="n">
        <v>0</v>
      </c>
      <c r="AA875" s="70"/>
      <c r="AB875" s="70" t="s">
        <v>134</v>
      </c>
      <c r="AC875" s="3"/>
    </row>
    <row r="876" customFormat="false" ht="14.25" hidden="false" customHeight="true" outlineLevel="0" collapsed="false">
      <c r="A876" s="75" t="s">
        <v>134</v>
      </c>
      <c r="B876" s="79" t="s">
        <v>84</v>
      </c>
      <c r="C876" s="79" t="s">
        <v>302</v>
      </c>
      <c r="D876" s="79" t="n">
        <v>1000003871</v>
      </c>
      <c r="E876" s="79" t="s">
        <v>303</v>
      </c>
      <c r="F876" s="74" t="n">
        <v>45349</v>
      </c>
      <c r="G876" s="67" t="str">
        <f aca="false">IF(I876&gt;0,"Targeted Dealer","-")</f>
        <v>Targeted Dealer</v>
      </c>
      <c r="H876" s="67"/>
      <c r="I876" s="68" t="n">
        <v>20</v>
      </c>
      <c r="J876" s="68" t="n">
        <f aca="false">I876/$J$1*($J$1-$E$1)</f>
        <v>20</v>
      </c>
      <c r="K876" s="69" t="n">
        <v>5</v>
      </c>
      <c r="L876" s="69" t="n">
        <f aca="false">I876-K876</f>
        <v>15</v>
      </c>
      <c r="M876" s="69" t="n">
        <f aca="false">IFERROR((K876/J876%),"-")</f>
        <v>25</v>
      </c>
      <c r="N876" s="97" t="n">
        <v>5</v>
      </c>
      <c r="O876" s="98" t="str">
        <f aca="false">IF(F876&lt;=$P$2,"DEC","")</f>
        <v>DEC</v>
      </c>
      <c r="P876" s="97" t="n">
        <v>5</v>
      </c>
      <c r="Q876" s="99" t="n">
        <f aca="false">K876-P876</f>
        <v>0</v>
      </c>
      <c r="R876" s="98" t="n">
        <f aca="false">IFERROR(IF(O876="Dec",(K876/P876-1))," ")</f>
        <v>0</v>
      </c>
      <c r="S876" s="100" t="str">
        <f aca="false">IF(N876&gt;0,IF(O876="","-",IF(R876&lt;0%,"DEGROWTH","GROWTH")))</f>
        <v>GROWTH</v>
      </c>
      <c r="T876" s="69" t="n">
        <v>7.5</v>
      </c>
      <c r="U876" s="101" t="str">
        <f aca="false">IF(F876&lt;=$V$2,"jAN","")</f>
        <v>jAN</v>
      </c>
      <c r="V876" s="97" t="n">
        <v>7.5</v>
      </c>
      <c r="W876" s="102" t="n">
        <f aca="false">K876-V876</f>
        <v>-2.5</v>
      </c>
      <c r="X876" s="103" t="n">
        <f aca="false">IFERROR(IF(U876="Jan",(K876/V876-1)),0)</f>
        <v>-0.333333333333333</v>
      </c>
      <c r="Y876" s="104" t="str">
        <f aca="false">IF(T876&gt;0,IF(U876="","-",IF(X876&lt;0%,"DEGROWTH","GROWTH")))</f>
        <v>DEGROWTH</v>
      </c>
      <c r="Z876" s="75" t="n">
        <v>1</v>
      </c>
      <c r="AA876" s="70"/>
      <c r="AB876" s="75" t="s">
        <v>134</v>
      </c>
      <c r="AC876" s="3"/>
    </row>
    <row r="877" customFormat="false" ht="14.25" hidden="false" customHeight="true" outlineLevel="0" collapsed="false">
      <c r="A877" s="75" t="s">
        <v>134</v>
      </c>
      <c r="B877" s="79" t="s">
        <v>84</v>
      </c>
      <c r="C877" s="79" t="s">
        <v>304</v>
      </c>
      <c r="D877" s="79" t="n">
        <v>1000003915</v>
      </c>
      <c r="E877" s="79" t="s">
        <v>305</v>
      </c>
      <c r="F877" s="74" t="n">
        <v>45404</v>
      </c>
      <c r="G877" s="67" t="str">
        <f aca="false">IF(I877&gt;0,"Targeted Dealer","-")</f>
        <v>Targeted Dealer</v>
      </c>
      <c r="H877" s="67"/>
      <c r="I877" s="68" t="n">
        <v>20</v>
      </c>
      <c r="J877" s="68" t="n">
        <f aca="false">I877/$J$1*($J$1-$E$1)</f>
        <v>20</v>
      </c>
      <c r="K877" s="69" t="n">
        <v>0</v>
      </c>
      <c r="L877" s="69" t="n">
        <f aca="false">I877-K877</f>
        <v>20</v>
      </c>
      <c r="M877" s="69" t="n">
        <f aca="false">IFERROR((K877/J877%),"-")</f>
        <v>0</v>
      </c>
      <c r="N877" s="97" t="n">
        <v>0</v>
      </c>
      <c r="O877" s="98" t="str">
        <f aca="false">IF(F877&lt;=$P$2,"DEC","")</f>
        <v>DEC</v>
      </c>
      <c r="P877" s="97" t="n">
        <v>0</v>
      </c>
      <c r="Q877" s="99" t="n">
        <f aca="false">K877-P877</f>
        <v>0</v>
      </c>
      <c r="R877" s="98" t="str">
        <f aca="false">IFERROR(IF(O877="Dec",(K877/P877-1))," ")</f>
        <v> </v>
      </c>
      <c r="S877" s="105" t="b">
        <f aca="false">IF(N877&gt;0,IF(O877="","-",IF(R877&lt;0%,"DEGROWTH","GROWTH")))</f>
        <v>0</v>
      </c>
      <c r="T877" s="69" t="n">
        <v>0</v>
      </c>
      <c r="U877" s="101" t="str">
        <f aca="false">IF(F877&lt;=$V$2,"jAN","")</f>
        <v>jAN</v>
      </c>
      <c r="V877" s="97" t="n">
        <v>0</v>
      </c>
      <c r="W877" s="102" t="n">
        <f aca="false">K877-V877</f>
        <v>0</v>
      </c>
      <c r="X877" s="103" t="n">
        <f aca="false">IFERROR(IF(U877="Jan",(K877/V877-1)),0)</f>
        <v>0</v>
      </c>
      <c r="Y877" s="106" t="b">
        <f aca="false">IF(T877&gt;0,IF(U877="","-",IF(X877&lt;0%,"DEGROWTH","GROWTH")))</f>
        <v>0</v>
      </c>
      <c r="Z877" s="75" t="n">
        <v>0</v>
      </c>
      <c r="AA877" s="70"/>
      <c r="AB877" s="75" t="s">
        <v>134</v>
      </c>
      <c r="AC877" s="3"/>
    </row>
    <row r="878" customFormat="false" ht="14.25" hidden="false" customHeight="true" outlineLevel="0" collapsed="false">
      <c r="A878" s="75" t="s">
        <v>134</v>
      </c>
      <c r="B878" s="79" t="s">
        <v>84</v>
      </c>
      <c r="C878" s="79" t="s">
        <v>2196</v>
      </c>
      <c r="D878" s="79" t="n">
        <v>1000003994</v>
      </c>
      <c r="E878" s="79" t="s">
        <v>2197</v>
      </c>
      <c r="F878" s="74" t="n">
        <v>45443</v>
      </c>
      <c r="G878" s="67" t="str">
        <f aca="false">IF(I878&gt;0,"Targeted Dealer","-")</f>
        <v>Targeted Dealer</v>
      </c>
      <c r="H878" s="67"/>
      <c r="I878" s="68" t="n">
        <v>60</v>
      </c>
      <c r="J878" s="68" t="n">
        <f aca="false">I878/$J$1*($J$1-$E$1)</f>
        <v>60</v>
      </c>
      <c r="K878" s="69" t="n">
        <v>15</v>
      </c>
      <c r="L878" s="69" t="n">
        <f aca="false">I878-K878</f>
        <v>45</v>
      </c>
      <c r="M878" s="69" t="n">
        <f aca="false">IFERROR((K878/J878%),"-")</f>
        <v>25</v>
      </c>
      <c r="N878" s="97" t="n">
        <v>45</v>
      </c>
      <c r="O878" s="98" t="str">
        <f aca="false">IF(F878&lt;=$P$2,"DEC","")</f>
        <v>DEC</v>
      </c>
      <c r="P878" s="97" t="n">
        <v>45</v>
      </c>
      <c r="Q878" s="99" t="n">
        <f aca="false">K878-P878</f>
        <v>-30</v>
      </c>
      <c r="R878" s="98" t="n">
        <f aca="false">IFERROR(IF(O878="Dec",(K878/P878-1))," ")</f>
        <v>-0.666666666666667</v>
      </c>
      <c r="S878" s="100" t="str">
        <f aca="false">IF(N878&gt;0,IF(O878="","-",IF(R878&lt;0%,"DEGROWTH","GROWTH")))</f>
        <v>DEGROWTH</v>
      </c>
      <c r="T878" s="69" t="n">
        <v>45</v>
      </c>
      <c r="U878" s="101" t="str">
        <f aca="false">IF(F878&lt;=$V$2,"jAN","")</f>
        <v>jAN</v>
      </c>
      <c r="V878" s="97" t="n">
        <v>45</v>
      </c>
      <c r="W878" s="102" t="n">
        <f aca="false">K878-V878</f>
        <v>-30</v>
      </c>
      <c r="X878" s="103" t="n">
        <f aca="false">IFERROR(IF(U878="Jan",(K878/V878-1)),0)</f>
        <v>-0.666666666666667</v>
      </c>
      <c r="Y878" s="104" t="str">
        <f aca="false">IF(T878&gt;0,IF(U878="","-",IF(X878&lt;0%,"DEGROWTH","GROWTH")))</f>
        <v>DEGROWTH</v>
      </c>
      <c r="Z878" s="75" t="n">
        <v>0</v>
      </c>
      <c r="AA878" s="70"/>
      <c r="AB878" s="75" t="s">
        <v>134</v>
      </c>
      <c r="AC878" s="3"/>
    </row>
    <row r="879" customFormat="false" ht="14.25" hidden="false" customHeight="true" outlineLevel="0" collapsed="false">
      <c r="A879" s="75" t="s">
        <v>134</v>
      </c>
      <c r="B879" s="79" t="s">
        <v>84</v>
      </c>
      <c r="C879" s="79" t="s">
        <v>2198</v>
      </c>
      <c r="D879" s="79" t="n">
        <v>1000004004</v>
      </c>
      <c r="E879" s="79" t="s">
        <v>2199</v>
      </c>
      <c r="F879" s="74" t="n">
        <v>45450</v>
      </c>
      <c r="G879" s="67" t="str">
        <f aca="false">IF(I879&gt;0,"Targeted Dealer","-")</f>
        <v>Targeted Dealer</v>
      </c>
      <c r="H879" s="67"/>
      <c r="I879" s="68" t="n">
        <v>700</v>
      </c>
      <c r="J879" s="68" t="n">
        <f aca="false">I879/$J$1*($J$1-$E$1)</f>
        <v>700</v>
      </c>
      <c r="K879" s="69" t="n">
        <v>737.3</v>
      </c>
      <c r="L879" s="69" t="n">
        <f aca="false">I879-K879</f>
        <v>-37.3</v>
      </c>
      <c r="M879" s="69" t="n">
        <f aca="false">IFERROR((K879/J879%),"-")</f>
        <v>105.328571428571</v>
      </c>
      <c r="N879" s="97" t="n">
        <v>889</v>
      </c>
      <c r="O879" s="98" t="str">
        <f aca="false">IF(F879&lt;=$P$2,"DEC","")</f>
        <v>DEC</v>
      </c>
      <c r="P879" s="97" t="n">
        <v>889</v>
      </c>
      <c r="Q879" s="99" t="n">
        <f aca="false">K879-P879</f>
        <v>-151.7</v>
      </c>
      <c r="R879" s="98" t="n">
        <f aca="false">IFERROR(IF(O879="Dec",(K879/P879-1))," ")</f>
        <v>-0.170641169853768</v>
      </c>
      <c r="S879" s="100" t="str">
        <f aca="false">IF(N879&gt;0,IF(O879="","-",IF(R879&lt;0%,"DEGROWTH","GROWTH")))</f>
        <v>DEGROWTH</v>
      </c>
      <c r="T879" s="69" t="n">
        <v>598.25</v>
      </c>
      <c r="U879" s="101" t="str">
        <f aca="false">IF(F879&lt;=$V$2,"jAN","")</f>
        <v>jAN</v>
      </c>
      <c r="V879" s="97" t="n">
        <v>598.25</v>
      </c>
      <c r="W879" s="102" t="n">
        <f aca="false">K879-V879</f>
        <v>139.05</v>
      </c>
      <c r="X879" s="103" t="n">
        <f aca="false">IFERROR(IF(U879="Jan",(K879/V879-1)),0)</f>
        <v>0.232427914751358</v>
      </c>
      <c r="Y879" s="104" t="str">
        <f aca="false">IF(T879&gt;0,IF(U879="","-",IF(X879&lt;0%,"DEGROWTH","GROWTH")))</f>
        <v>GROWTH</v>
      </c>
      <c r="Z879" s="75" t="n">
        <v>0</v>
      </c>
      <c r="AA879" s="70"/>
      <c r="AB879" s="75" t="s">
        <v>134</v>
      </c>
      <c r="AC879" s="3"/>
    </row>
    <row r="880" customFormat="false" ht="14.25" hidden="false" customHeight="true" outlineLevel="0" collapsed="false">
      <c r="A880" s="75" t="s">
        <v>134</v>
      </c>
      <c r="B880" s="79" t="s">
        <v>84</v>
      </c>
      <c r="C880" s="79" t="s">
        <v>2200</v>
      </c>
      <c r="D880" s="79" t="n">
        <v>1000004068</v>
      </c>
      <c r="E880" s="79" t="s">
        <v>1603</v>
      </c>
      <c r="F880" s="74" t="n">
        <v>45503</v>
      </c>
      <c r="G880" s="67" t="str">
        <f aca="false">IF(I880&gt;0,"Targeted Dealer","-")</f>
        <v>Targeted Dealer</v>
      </c>
      <c r="H880" s="67"/>
      <c r="I880" s="68" t="n">
        <v>170</v>
      </c>
      <c r="J880" s="68" t="n">
        <f aca="false">I880/$J$1*($J$1-$E$1)</f>
        <v>170</v>
      </c>
      <c r="K880" s="69" t="n">
        <v>224</v>
      </c>
      <c r="L880" s="69" t="n">
        <f aca="false">I880-K880</f>
        <v>-54</v>
      </c>
      <c r="M880" s="69" t="n">
        <f aca="false">IFERROR((K880/J880%),"-")</f>
        <v>131.764705882353</v>
      </c>
      <c r="N880" s="97" t="n">
        <v>182.5</v>
      </c>
      <c r="O880" s="98" t="str">
        <f aca="false">IF(F880&lt;=$P$2,"DEC","")</f>
        <v>DEC</v>
      </c>
      <c r="P880" s="97" t="n">
        <v>182.5</v>
      </c>
      <c r="Q880" s="99" t="n">
        <f aca="false">K880-P880</f>
        <v>41.5</v>
      </c>
      <c r="R880" s="98" t="n">
        <f aca="false">IFERROR(IF(O880="Dec",(K880/P880-1))," ")</f>
        <v>0.227397260273973</v>
      </c>
      <c r="S880" s="100" t="str">
        <f aca="false">IF(N880&gt;0,IF(O880="","-",IF(R880&lt;0%,"DEGROWTH","GROWTH")))</f>
        <v>GROWTH</v>
      </c>
      <c r="T880" s="69" t="n">
        <v>255</v>
      </c>
      <c r="U880" s="101" t="str">
        <f aca="false">IF(F880&lt;=$V$2,"jAN","")</f>
        <v>jAN</v>
      </c>
      <c r="V880" s="97" t="n">
        <v>255</v>
      </c>
      <c r="W880" s="102" t="n">
        <f aca="false">K880-V880</f>
        <v>-31</v>
      </c>
      <c r="X880" s="103" t="n">
        <f aca="false">IFERROR(IF(U880="Jan",(K880/V880-1)),0)</f>
        <v>-0.12156862745098</v>
      </c>
      <c r="Y880" s="104" t="str">
        <f aca="false">IF(T880&gt;0,IF(U880="","-",IF(X880&lt;0%,"DEGROWTH","GROWTH")))</f>
        <v>DEGROWTH</v>
      </c>
      <c r="Z880" s="75" t="n">
        <v>0</v>
      </c>
      <c r="AA880" s="70"/>
      <c r="AB880" s="75" t="s">
        <v>134</v>
      </c>
      <c r="AC880" s="3"/>
    </row>
    <row r="881" customFormat="false" ht="14.25" hidden="false" customHeight="true" outlineLevel="0" collapsed="false">
      <c r="A881" s="70" t="s">
        <v>134</v>
      </c>
      <c r="B881" s="72" t="s">
        <v>79</v>
      </c>
      <c r="C881" s="72" t="s">
        <v>2201</v>
      </c>
      <c r="D881" s="72" t="n">
        <v>1000000598</v>
      </c>
      <c r="E881" s="73" t="s">
        <v>2202</v>
      </c>
      <c r="F881" s="74" t="n">
        <v>38976</v>
      </c>
      <c r="G881" s="67" t="str">
        <f aca="false">IF(I881&gt;0,"Targeted Dealer","-")</f>
        <v>Targeted Dealer</v>
      </c>
      <c r="H881" s="67"/>
      <c r="I881" s="68" t="n">
        <v>100</v>
      </c>
      <c r="J881" s="68" t="n">
        <f aca="false">I881/$J$1*($J$1-$E$1)</f>
        <v>100</v>
      </c>
      <c r="K881" s="69" t="n">
        <v>62.5</v>
      </c>
      <c r="L881" s="69" t="n">
        <f aca="false">I881-K881</f>
        <v>37.5</v>
      </c>
      <c r="M881" s="69" t="n">
        <f aca="false">IFERROR((K881/J881%),"-")</f>
        <v>62.5</v>
      </c>
      <c r="N881" s="97" t="n">
        <v>42</v>
      </c>
      <c r="O881" s="98" t="str">
        <f aca="false">IF(F881&lt;=$P$2,"DEC","")</f>
        <v>DEC</v>
      </c>
      <c r="P881" s="97" t="n">
        <v>42</v>
      </c>
      <c r="Q881" s="99" t="n">
        <f aca="false">K881-P881</f>
        <v>20.5</v>
      </c>
      <c r="R881" s="98" t="n">
        <f aca="false">IFERROR(IF(O881="Dec",(K881/P881-1))," ")</f>
        <v>0.488095238095238</v>
      </c>
      <c r="S881" s="100" t="str">
        <f aca="false">IF(N881&gt;0,IF(O881="","-",IF(R881&lt;0%,"DEGROWTH","GROWTH")))</f>
        <v>GROWTH</v>
      </c>
      <c r="T881" s="69" t="n">
        <v>102</v>
      </c>
      <c r="U881" s="101" t="str">
        <f aca="false">IF(F881&lt;=$V$2,"jAN","")</f>
        <v>jAN</v>
      </c>
      <c r="V881" s="97" t="n">
        <v>102</v>
      </c>
      <c r="W881" s="102" t="n">
        <f aca="false">K881-V881</f>
        <v>-39.5</v>
      </c>
      <c r="X881" s="103" t="n">
        <f aca="false">IFERROR(IF(U881="Jan",(K881/V881-1)),0)</f>
        <v>-0.387254901960784</v>
      </c>
      <c r="Y881" s="104" t="str">
        <f aca="false">IF(T881&gt;0,IF(U881="","-",IF(X881&lt;0%,"DEGROWTH","GROWTH")))</f>
        <v>DEGROWTH</v>
      </c>
      <c r="Z881" s="75" t="n">
        <v>0</v>
      </c>
      <c r="AA881" s="70"/>
      <c r="AB881" s="70" t="s">
        <v>134</v>
      </c>
      <c r="AC881" s="3"/>
    </row>
    <row r="882" customFormat="false" ht="14.25" hidden="false" customHeight="true" outlineLevel="0" collapsed="false">
      <c r="A882" s="70" t="s">
        <v>134</v>
      </c>
      <c r="B882" s="72" t="s">
        <v>79</v>
      </c>
      <c r="C882" s="72" t="s">
        <v>2203</v>
      </c>
      <c r="D882" s="72" t="n">
        <v>1000000587</v>
      </c>
      <c r="E882" s="73" t="s">
        <v>2204</v>
      </c>
      <c r="F882" s="74" t="n">
        <v>40024</v>
      </c>
      <c r="G882" s="67" t="str">
        <f aca="false">IF(I882&gt;0,"Targeted Dealer","-")</f>
        <v>Targeted Dealer</v>
      </c>
      <c r="H882" s="67"/>
      <c r="I882" s="68" t="n">
        <v>60</v>
      </c>
      <c r="J882" s="68" t="n">
        <f aca="false">I882/$J$1*($J$1-$E$1)</f>
        <v>60</v>
      </c>
      <c r="K882" s="69" t="n">
        <v>114</v>
      </c>
      <c r="L882" s="69" t="n">
        <f aca="false">I882-K882</f>
        <v>-54</v>
      </c>
      <c r="M882" s="69" t="n">
        <f aca="false">IFERROR((K882/J882%),"-")</f>
        <v>190</v>
      </c>
      <c r="N882" s="97" t="n">
        <v>0</v>
      </c>
      <c r="O882" s="98" t="str">
        <f aca="false">IF(F882&lt;=$P$2,"DEC","")</f>
        <v>DEC</v>
      </c>
      <c r="P882" s="97" t="n">
        <v>0</v>
      </c>
      <c r="Q882" s="99" t="n">
        <f aca="false">K882-P882</f>
        <v>114</v>
      </c>
      <c r="R882" s="98" t="str">
        <f aca="false">IFERROR(IF(O882="Dec",(K882/P882-1))," ")</f>
        <v> </v>
      </c>
      <c r="S882" s="105" t="b">
        <f aca="false">IF(N882&gt;0,IF(O882="","-",IF(R882&lt;0%,"DEGROWTH","GROWTH")))</f>
        <v>0</v>
      </c>
      <c r="T882" s="69" t="n">
        <v>76</v>
      </c>
      <c r="U882" s="101" t="str">
        <f aca="false">IF(F882&lt;=$V$2,"jAN","")</f>
        <v>jAN</v>
      </c>
      <c r="V882" s="97" t="n">
        <v>76</v>
      </c>
      <c r="W882" s="102" t="n">
        <f aca="false">K882-V882</f>
        <v>38</v>
      </c>
      <c r="X882" s="103" t="n">
        <f aca="false">IFERROR(IF(U882="Jan",(K882/V882-1)),0)</f>
        <v>0.5</v>
      </c>
      <c r="Y882" s="104" t="str">
        <f aca="false">IF(T882&gt;0,IF(U882="","-",IF(X882&lt;0%,"DEGROWTH","GROWTH")))</f>
        <v>GROWTH</v>
      </c>
      <c r="Z882" s="75" t="n">
        <v>0</v>
      </c>
      <c r="AA882" s="70"/>
      <c r="AB882" s="70" t="s">
        <v>134</v>
      </c>
      <c r="AC882" s="3"/>
    </row>
    <row r="883" customFormat="false" ht="14.25" hidden="false" customHeight="true" outlineLevel="0" collapsed="false">
      <c r="A883" s="70" t="s">
        <v>134</v>
      </c>
      <c r="B883" s="72" t="s">
        <v>79</v>
      </c>
      <c r="C883" s="72" t="s">
        <v>2205</v>
      </c>
      <c r="D883" s="72" t="n">
        <v>1000000591</v>
      </c>
      <c r="E883" s="73" t="s">
        <v>2206</v>
      </c>
      <c r="F883" s="74" t="n">
        <v>41132</v>
      </c>
      <c r="G883" s="67" t="str">
        <f aca="false">IF(I883&gt;0,"Targeted Dealer","-")</f>
        <v>Targeted Dealer</v>
      </c>
      <c r="H883" s="67"/>
      <c r="I883" s="68" t="n">
        <v>60</v>
      </c>
      <c r="J883" s="68" t="n">
        <f aca="false">I883/$J$1*($J$1-$E$1)</f>
        <v>60</v>
      </c>
      <c r="K883" s="69" t="n">
        <v>30</v>
      </c>
      <c r="L883" s="69" t="n">
        <f aca="false">I883-K883</f>
        <v>30</v>
      </c>
      <c r="M883" s="69" t="n">
        <f aca="false">IFERROR((K883/J883%),"-")</f>
        <v>50</v>
      </c>
      <c r="N883" s="97" t="n">
        <v>69</v>
      </c>
      <c r="O883" s="98" t="str">
        <f aca="false">IF(F883&lt;=$P$2,"DEC","")</f>
        <v>DEC</v>
      </c>
      <c r="P883" s="97" t="n">
        <v>69</v>
      </c>
      <c r="Q883" s="99" t="n">
        <f aca="false">K883-P883</f>
        <v>-39</v>
      </c>
      <c r="R883" s="98" t="n">
        <f aca="false">IFERROR(IF(O883="Dec",(K883/P883-1))," ")</f>
        <v>-0.565217391304348</v>
      </c>
      <c r="S883" s="100" t="str">
        <f aca="false">IF(N883&gt;0,IF(O883="","-",IF(R883&lt;0%,"DEGROWTH","GROWTH")))</f>
        <v>DEGROWTH</v>
      </c>
      <c r="T883" s="69" t="n">
        <v>61</v>
      </c>
      <c r="U883" s="101" t="str">
        <f aca="false">IF(F883&lt;=$V$2,"jAN","")</f>
        <v>jAN</v>
      </c>
      <c r="V883" s="97" t="n">
        <v>61</v>
      </c>
      <c r="W883" s="102" t="n">
        <f aca="false">K883-V883</f>
        <v>-31</v>
      </c>
      <c r="X883" s="103" t="n">
        <f aca="false">IFERROR(IF(U883="Jan",(K883/V883-1)),0)</f>
        <v>-0.508196721311475</v>
      </c>
      <c r="Y883" s="104" t="str">
        <f aca="false">IF(T883&gt;0,IF(U883="","-",IF(X883&lt;0%,"DEGROWTH","GROWTH")))</f>
        <v>DEGROWTH</v>
      </c>
      <c r="Z883" s="75" t="n">
        <v>0</v>
      </c>
      <c r="AA883" s="70"/>
      <c r="AB883" s="70" t="s">
        <v>134</v>
      </c>
      <c r="AC883" s="3"/>
    </row>
    <row r="884" customFormat="false" ht="14.25" hidden="false" customHeight="true" outlineLevel="0" collapsed="false">
      <c r="A884" s="70" t="s">
        <v>134</v>
      </c>
      <c r="B884" s="72" t="s">
        <v>79</v>
      </c>
      <c r="C884" s="72" t="s">
        <v>2207</v>
      </c>
      <c r="D884" s="72" t="n">
        <v>1000000589</v>
      </c>
      <c r="E884" s="73" t="s">
        <v>2208</v>
      </c>
      <c r="F884" s="74" t="n">
        <v>41499</v>
      </c>
      <c r="G884" s="67" t="str">
        <f aca="false">IF(I884&gt;0,"Targeted Dealer","-")</f>
        <v>Targeted Dealer</v>
      </c>
      <c r="H884" s="67"/>
      <c r="I884" s="68" t="n">
        <v>20</v>
      </c>
      <c r="J884" s="68" t="n">
        <f aca="false">I884/$J$1*($J$1-$E$1)</f>
        <v>20</v>
      </c>
      <c r="K884" s="69" t="n">
        <v>32.25</v>
      </c>
      <c r="L884" s="69" t="n">
        <f aca="false">I884-K884</f>
        <v>-12.25</v>
      </c>
      <c r="M884" s="69" t="n">
        <f aca="false">IFERROR((K884/J884%),"-")</f>
        <v>161.25</v>
      </c>
      <c r="N884" s="97" t="n">
        <v>0</v>
      </c>
      <c r="O884" s="98" t="str">
        <f aca="false">IF(F884&lt;=$P$2,"DEC","")</f>
        <v>DEC</v>
      </c>
      <c r="P884" s="97" t="n">
        <v>0</v>
      </c>
      <c r="Q884" s="99" t="n">
        <f aca="false">K884-P884</f>
        <v>32.25</v>
      </c>
      <c r="R884" s="98" t="str">
        <f aca="false">IFERROR(IF(O884="Dec",(K884/P884-1))," ")</f>
        <v> </v>
      </c>
      <c r="S884" s="105" t="b">
        <f aca="false">IF(N884&gt;0,IF(O884="","-",IF(R884&lt;0%,"DEGROWTH","GROWTH")))</f>
        <v>0</v>
      </c>
      <c r="T884" s="69" t="n">
        <v>50</v>
      </c>
      <c r="U884" s="101" t="str">
        <f aca="false">IF(F884&lt;=$V$2,"jAN","")</f>
        <v>jAN</v>
      </c>
      <c r="V884" s="97" t="n">
        <v>50</v>
      </c>
      <c r="W884" s="102" t="n">
        <f aca="false">K884-V884</f>
        <v>-17.75</v>
      </c>
      <c r="X884" s="103" t="n">
        <f aca="false">IFERROR(IF(U884="Jan",(K884/V884-1)),0)</f>
        <v>-0.355</v>
      </c>
      <c r="Y884" s="104" t="str">
        <f aca="false">IF(T884&gt;0,IF(U884="","-",IF(X884&lt;0%,"DEGROWTH","GROWTH")))</f>
        <v>DEGROWTH</v>
      </c>
      <c r="Z884" s="75" t="n">
        <v>0</v>
      </c>
      <c r="AA884" s="70"/>
      <c r="AB884" s="70" t="s">
        <v>134</v>
      </c>
      <c r="AC884" s="3"/>
    </row>
    <row r="885" customFormat="false" ht="14.25" hidden="false" customHeight="true" outlineLevel="0" collapsed="false">
      <c r="A885" s="70" t="s">
        <v>134</v>
      </c>
      <c r="B885" s="72" t="s">
        <v>79</v>
      </c>
      <c r="C885" s="72" t="s">
        <v>306</v>
      </c>
      <c r="D885" s="72" t="n">
        <v>1000000588</v>
      </c>
      <c r="E885" s="73" t="s">
        <v>307</v>
      </c>
      <c r="F885" s="74" t="n">
        <v>42180</v>
      </c>
      <c r="G885" s="67" t="str">
        <f aca="false">IF(I885&gt;0,"Targeted Dealer","-")</f>
        <v>Targeted Dealer</v>
      </c>
      <c r="H885" s="67"/>
      <c r="I885" s="68" t="n">
        <v>60</v>
      </c>
      <c r="J885" s="68" t="n">
        <f aca="false">I885/$J$1*($J$1-$E$1)</f>
        <v>60</v>
      </c>
      <c r="K885" s="69" t="n">
        <v>0</v>
      </c>
      <c r="L885" s="69" t="n">
        <f aca="false">I885-K885</f>
        <v>60</v>
      </c>
      <c r="M885" s="69" t="n">
        <f aca="false">IFERROR((K885/J885%),"-")</f>
        <v>0</v>
      </c>
      <c r="N885" s="97" t="n">
        <v>68</v>
      </c>
      <c r="O885" s="98" t="str">
        <f aca="false">IF(F885&lt;=$P$2,"DEC","")</f>
        <v>DEC</v>
      </c>
      <c r="P885" s="97" t="n">
        <v>68</v>
      </c>
      <c r="Q885" s="99" t="n">
        <f aca="false">K885-P885</f>
        <v>-68</v>
      </c>
      <c r="R885" s="98" t="n">
        <f aca="false">IFERROR(IF(O885="Dec",(K885/P885-1))," ")</f>
        <v>-1</v>
      </c>
      <c r="S885" s="100" t="str">
        <f aca="false">IF(N885&gt;0,IF(O885="","-",IF(R885&lt;0%,"DEGROWTH","GROWTH")))</f>
        <v>DEGROWTH</v>
      </c>
      <c r="T885" s="69" t="n">
        <v>90.25</v>
      </c>
      <c r="U885" s="101" t="str">
        <f aca="false">IF(F885&lt;=$V$2,"jAN","")</f>
        <v>jAN</v>
      </c>
      <c r="V885" s="97" t="n">
        <v>90.25</v>
      </c>
      <c r="W885" s="102" t="n">
        <f aca="false">K885-V885</f>
        <v>-90.25</v>
      </c>
      <c r="X885" s="103" t="n">
        <f aca="false">IFERROR(IF(U885="Jan",(K885/V885-1)),0)</f>
        <v>-1</v>
      </c>
      <c r="Y885" s="104" t="str">
        <f aca="false">IF(T885&gt;0,IF(U885="","-",IF(X885&lt;0%,"DEGROWTH","GROWTH")))</f>
        <v>DEGROWTH</v>
      </c>
      <c r="Z885" s="75" t="n">
        <v>0</v>
      </c>
      <c r="AA885" s="70"/>
      <c r="AB885" s="70" t="s">
        <v>134</v>
      </c>
      <c r="AC885" s="3"/>
    </row>
    <row r="886" customFormat="false" ht="14.25" hidden="false" customHeight="true" outlineLevel="0" collapsed="false">
      <c r="A886" s="70" t="s">
        <v>134</v>
      </c>
      <c r="B886" s="72" t="s">
        <v>79</v>
      </c>
      <c r="C886" s="72" t="s">
        <v>2209</v>
      </c>
      <c r="D886" s="72" t="n">
        <v>1000000597</v>
      </c>
      <c r="E886" s="73" t="s">
        <v>2210</v>
      </c>
      <c r="F886" s="74" t="n">
        <v>42558</v>
      </c>
      <c r="G886" s="67" t="str">
        <f aca="false">IF(I886&gt;0,"Targeted Dealer","-")</f>
        <v>Targeted Dealer</v>
      </c>
      <c r="H886" s="67"/>
      <c r="I886" s="68" t="n">
        <v>50</v>
      </c>
      <c r="J886" s="68" t="n">
        <f aca="false">I886/$J$1*($J$1-$E$1)</f>
        <v>50</v>
      </c>
      <c r="K886" s="69" t="n">
        <v>38</v>
      </c>
      <c r="L886" s="69" t="n">
        <f aca="false">I886-K886</f>
        <v>12</v>
      </c>
      <c r="M886" s="69" t="n">
        <f aca="false">IFERROR((K886/J886%),"-")</f>
        <v>76</v>
      </c>
      <c r="N886" s="97" t="n">
        <v>39</v>
      </c>
      <c r="O886" s="98" t="str">
        <f aca="false">IF(F886&lt;=$P$2,"DEC","")</f>
        <v>DEC</v>
      </c>
      <c r="P886" s="97" t="n">
        <v>39</v>
      </c>
      <c r="Q886" s="99" t="n">
        <f aca="false">K886-P886</f>
        <v>-1</v>
      </c>
      <c r="R886" s="98" t="n">
        <f aca="false">IFERROR(IF(O886="Dec",(K886/P886-1))," ")</f>
        <v>-0.0256410256410257</v>
      </c>
      <c r="S886" s="100" t="str">
        <f aca="false">IF(N886&gt;0,IF(O886="","-",IF(R886&lt;0%,"DEGROWTH","GROWTH")))</f>
        <v>DEGROWTH</v>
      </c>
      <c r="T886" s="69" t="n">
        <v>56.5</v>
      </c>
      <c r="U886" s="101" t="str">
        <f aca="false">IF(F886&lt;=$V$2,"jAN","")</f>
        <v>jAN</v>
      </c>
      <c r="V886" s="97" t="n">
        <v>56.5</v>
      </c>
      <c r="W886" s="102" t="n">
        <f aca="false">K886-V886</f>
        <v>-18.5</v>
      </c>
      <c r="X886" s="103" t="n">
        <f aca="false">IFERROR(IF(U886="Jan",(K886/V886-1)),0)</f>
        <v>-0.327433628318584</v>
      </c>
      <c r="Y886" s="104" t="str">
        <f aca="false">IF(T886&gt;0,IF(U886="","-",IF(X886&lt;0%,"DEGROWTH","GROWTH")))</f>
        <v>DEGROWTH</v>
      </c>
      <c r="Z886" s="75" t="n">
        <v>0</v>
      </c>
      <c r="AA886" s="70"/>
      <c r="AB886" s="70" t="s">
        <v>134</v>
      </c>
      <c r="AC886" s="3"/>
    </row>
    <row r="887" customFormat="false" ht="14.25" hidden="false" customHeight="true" outlineLevel="0" collapsed="false">
      <c r="A887" s="70" t="s">
        <v>134</v>
      </c>
      <c r="B887" s="72" t="s">
        <v>79</v>
      </c>
      <c r="C887" s="72" t="s">
        <v>2211</v>
      </c>
      <c r="D887" s="72" t="n">
        <v>1000000593</v>
      </c>
      <c r="E887" s="73" t="s">
        <v>2212</v>
      </c>
      <c r="F887" s="74" t="n">
        <v>42746</v>
      </c>
      <c r="G887" s="67" t="str">
        <f aca="false">IF(I887&gt;0,"Targeted Dealer","-")</f>
        <v>Targeted Dealer</v>
      </c>
      <c r="H887" s="67"/>
      <c r="I887" s="68" t="n">
        <v>36</v>
      </c>
      <c r="J887" s="68" t="n">
        <f aca="false">I887/$J$1*($J$1-$E$1)</f>
        <v>36</v>
      </c>
      <c r="K887" s="69" t="n">
        <v>57</v>
      </c>
      <c r="L887" s="69" t="n">
        <f aca="false">I887-K887</f>
        <v>-21</v>
      </c>
      <c r="M887" s="69" t="n">
        <f aca="false">IFERROR((K887/J887%),"-")</f>
        <v>158.333333333333</v>
      </c>
      <c r="N887" s="97" t="n">
        <v>58</v>
      </c>
      <c r="O887" s="98" t="str">
        <f aca="false">IF(F887&lt;=$P$2,"DEC","")</f>
        <v>DEC</v>
      </c>
      <c r="P887" s="97" t="n">
        <v>58</v>
      </c>
      <c r="Q887" s="99" t="n">
        <f aca="false">K887-P887</f>
        <v>-1</v>
      </c>
      <c r="R887" s="98" t="n">
        <f aca="false">IFERROR(IF(O887="Dec",(K887/P887-1))," ")</f>
        <v>-0.0172413793103449</v>
      </c>
      <c r="S887" s="100" t="str">
        <f aca="false">IF(N887&gt;0,IF(O887="","-",IF(R887&lt;0%,"DEGROWTH","GROWTH")))</f>
        <v>DEGROWTH</v>
      </c>
      <c r="T887" s="69" t="n">
        <v>37</v>
      </c>
      <c r="U887" s="101" t="str">
        <f aca="false">IF(F887&lt;=$V$2,"jAN","")</f>
        <v>jAN</v>
      </c>
      <c r="V887" s="97" t="n">
        <v>37</v>
      </c>
      <c r="W887" s="102" t="n">
        <f aca="false">K887-V887</f>
        <v>20</v>
      </c>
      <c r="X887" s="103" t="n">
        <f aca="false">IFERROR(IF(U887="Jan",(K887/V887-1)),0)</f>
        <v>0.540540540540541</v>
      </c>
      <c r="Y887" s="104" t="str">
        <f aca="false">IF(T887&gt;0,IF(U887="","-",IF(X887&lt;0%,"DEGROWTH","GROWTH")))</f>
        <v>GROWTH</v>
      </c>
      <c r="Z887" s="75" t="n">
        <v>0</v>
      </c>
      <c r="AA887" s="70"/>
      <c r="AB887" s="70" t="s">
        <v>134</v>
      </c>
      <c r="AC887" s="3"/>
    </row>
    <row r="888" customFormat="false" ht="14.25" hidden="false" customHeight="true" outlineLevel="0" collapsed="false">
      <c r="A888" s="70" t="s">
        <v>134</v>
      </c>
      <c r="B888" s="72" t="s">
        <v>79</v>
      </c>
      <c r="C888" s="72" t="s">
        <v>2213</v>
      </c>
      <c r="D888" s="72" t="n">
        <v>1000000594</v>
      </c>
      <c r="E888" s="73" t="s">
        <v>2214</v>
      </c>
      <c r="F888" s="74" t="n">
        <v>42945</v>
      </c>
      <c r="G888" s="67" t="str">
        <f aca="false">IF(I888&gt;0,"Targeted Dealer","-")</f>
        <v>Targeted Dealer</v>
      </c>
      <c r="H888" s="67"/>
      <c r="I888" s="68" t="n">
        <v>150</v>
      </c>
      <c r="J888" s="68" t="n">
        <f aca="false">I888/$J$1*($J$1-$E$1)</f>
        <v>150</v>
      </c>
      <c r="K888" s="69" t="n">
        <v>334.95</v>
      </c>
      <c r="L888" s="69" t="n">
        <f aca="false">I888-K888</f>
        <v>-184.95</v>
      </c>
      <c r="M888" s="69" t="n">
        <f aca="false">IFERROR((K888/J888%),"-")</f>
        <v>223.3</v>
      </c>
      <c r="N888" s="97" t="n">
        <v>83.5</v>
      </c>
      <c r="O888" s="98" t="str">
        <f aca="false">IF(F888&lt;=$P$2,"DEC","")</f>
        <v>DEC</v>
      </c>
      <c r="P888" s="97" t="n">
        <v>83.5</v>
      </c>
      <c r="Q888" s="99" t="n">
        <f aca="false">K888-P888</f>
        <v>251.45</v>
      </c>
      <c r="R888" s="98" t="n">
        <f aca="false">IFERROR(IF(O888="Dec",(K888/P888-1))," ")</f>
        <v>3.01137724550898</v>
      </c>
      <c r="S888" s="100" t="str">
        <f aca="false">IF(N888&gt;0,IF(O888="","-",IF(R888&lt;0%,"DEGROWTH","GROWTH")))</f>
        <v>GROWTH</v>
      </c>
      <c r="T888" s="69" t="n">
        <v>139</v>
      </c>
      <c r="U888" s="101" t="str">
        <f aca="false">IF(F888&lt;=$V$2,"jAN","")</f>
        <v>jAN</v>
      </c>
      <c r="V888" s="97" t="n">
        <v>139</v>
      </c>
      <c r="W888" s="102" t="n">
        <f aca="false">K888-V888</f>
        <v>195.95</v>
      </c>
      <c r="X888" s="103" t="n">
        <f aca="false">IFERROR(IF(U888="Jan",(K888/V888-1)),0)</f>
        <v>1.40971223021583</v>
      </c>
      <c r="Y888" s="104" t="str">
        <f aca="false">IF(T888&gt;0,IF(U888="","-",IF(X888&lt;0%,"DEGROWTH","GROWTH")))</f>
        <v>GROWTH</v>
      </c>
      <c r="Z888" s="75" t="n">
        <v>0</v>
      </c>
      <c r="AA888" s="70"/>
      <c r="AB888" s="70" t="s">
        <v>134</v>
      </c>
      <c r="AC888" s="3"/>
    </row>
    <row r="889" customFormat="false" ht="14.25" hidden="false" customHeight="true" outlineLevel="0" collapsed="false">
      <c r="A889" s="70" t="s">
        <v>134</v>
      </c>
      <c r="B889" s="72" t="s">
        <v>79</v>
      </c>
      <c r="C889" s="72" t="s">
        <v>2215</v>
      </c>
      <c r="D889" s="72" t="n">
        <v>1000000582</v>
      </c>
      <c r="E889" s="73" t="s">
        <v>2216</v>
      </c>
      <c r="F889" s="74" t="n">
        <v>43014</v>
      </c>
      <c r="G889" s="67" t="str">
        <f aca="false">IF(I889&gt;0,"Targeted Dealer","-")</f>
        <v>Targeted Dealer</v>
      </c>
      <c r="H889" s="67"/>
      <c r="I889" s="68" t="n">
        <v>18</v>
      </c>
      <c r="J889" s="68" t="n">
        <f aca="false">I889/$J$1*($J$1-$E$1)</f>
        <v>18</v>
      </c>
      <c r="K889" s="69" t="n">
        <v>19</v>
      </c>
      <c r="L889" s="69" t="n">
        <f aca="false">I889-K889</f>
        <v>-1</v>
      </c>
      <c r="M889" s="69" t="n">
        <f aca="false">IFERROR((K889/J889%),"-")</f>
        <v>105.555555555556</v>
      </c>
      <c r="N889" s="97" t="n">
        <v>17.5</v>
      </c>
      <c r="O889" s="98" t="str">
        <f aca="false">IF(F889&lt;=$P$2,"DEC","")</f>
        <v>DEC</v>
      </c>
      <c r="P889" s="97" t="n">
        <v>17.5</v>
      </c>
      <c r="Q889" s="99" t="n">
        <f aca="false">K889-P889</f>
        <v>1.5</v>
      </c>
      <c r="R889" s="98" t="n">
        <f aca="false">IFERROR(IF(O889="Dec",(K889/P889-1))," ")</f>
        <v>0.0857142857142856</v>
      </c>
      <c r="S889" s="100" t="str">
        <f aca="false">IF(N889&gt;0,IF(O889="","-",IF(R889&lt;0%,"DEGROWTH","GROWTH")))</f>
        <v>GROWTH</v>
      </c>
      <c r="T889" s="69" t="n">
        <v>19</v>
      </c>
      <c r="U889" s="101" t="str">
        <f aca="false">IF(F889&lt;=$V$2,"jAN","")</f>
        <v>jAN</v>
      </c>
      <c r="V889" s="97" t="n">
        <v>19</v>
      </c>
      <c r="W889" s="102" t="n">
        <f aca="false">K889-V889</f>
        <v>0</v>
      </c>
      <c r="X889" s="103" t="n">
        <f aca="false">IFERROR(IF(U889="Jan",(K889/V889-1)),0)</f>
        <v>0</v>
      </c>
      <c r="Y889" s="104" t="str">
        <f aca="false">IF(T889&gt;0,IF(U889="","-",IF(X889&lt;0%,"DEGROWTH","GROWTH")))</f>
        <v>GROWTH</v>
      </c>
      <c r="Z889" s="75" t="n">
        <v>0</v>
      </c>
      <c r="AA889" s="70"/>
      <c r="AB889" s="70" t="s">
        <v>134</v>
      </c>
      <c r="AC889" s="3"/>
    </row>
    <row r="890" customFormat="false" ht="14.25" hidden="false" customHeight="true" outlineLevel="0" collapsed="false">
      <c r="A890" s="70" t="s">
        <v>134</v>
      </c>
      <c r="B890" s="72" t="s">
        <v>79</v>
      </c>
      <c r="C890" s="72" t="s">
        <v>308</v>
      </c>
      <c r="D890" s="72" t="n">
        <v>1000000583</v>
      </c>
      <c r="E890" s="73" t="s">
        <v>309</v>
      </c>
      <c r="F890" s="74" t="n">
        <v>43014</v>
      </c>
      <c r="G890" s="67" t="str">
        <f aca="false">IF(I890&gt;0,"Targeted Dealer","-")</f>
        <v>-</v>
      </c>
      <c r="H890" s="67"/>
      <c r="I890" s="68" t="n">
        <v>0</v>
      </c>
      <c r="J890" s="68" t="n">
        <f aca="false">I890/$J$1*($J$1-$E$1)</f>
        <v>0</v>
      </c>
      <c r="K890" s="69" t="n">
        <v>20</v>
      </c>
      <c r="L890" s="69" t="n">
        <f aca="false">I890-K890</f>
        <v>-20</v>
      </c>
      <c r="M890" s="69" t="str">
        <f aca="false">IFERROR((K890/J890%),"-")</f>
        <v>-</v>
      </c>
      <c r="N890" s="97" t="n">
        <v>0</v>
      </c>
      <c r="O890" s="98" t="str">
        <f aca="false">IF(F890&lt;=$P$2,"DEC","")</f>
        <v>DEC</v>
      </c>
      <c r="P890" s="97" t="n">
        <v>0</v>
      </c>
      <c r="Q890" s="99" t="n">
        <f aca="false">K890-P890</f>
        <v>20</v>
      </c>
      <c r="R890" s="98" t="str">
        <f aca="false">IFERROR(IF(O890="Dec",(K890/P890-1))," ")</f>
        <v> </v>
      </c>
      <c r="S890" s="105" t="b">
        <f aca="false">IF(N890&gt;0,IF(O890="","-",IF(R890&lt;0%,"DEGROWTH","GROWTH")))</f>
        <v>0</v>
      </c>
      <c r="T890" s="69" t="n">
        <v>39</v>
      </c>
      <c r="U890" s="101" t="str">
        <f aca="false">IF(F890&lt;=$V$2,"jAN","")</f>
        <v>jAN</v>
      </c>
      <c r="V890" s="97" t="n">
        <v>39</v>
      </c>
      <c r="W890" s="102" t="n">
        <f aca="false">K890-V890</f>
        <v>-19</v>
      </c>
      <c r="X890" s="103" t="n">
        <f aca="false">IFERROR(IF(U890="Jan",(K890/V890-1)),0)</f>
        <v>-0.487179487179487</v>
      </c>
      <c r="Y890" s="104" t="str">
        <f aca="false">IF(T890&gt;0,IF(U890="","-",IF(X890&lt;0%,"DEGROWTH","GROWTH")))</f>
        <v>DEGROWTH</v>
      </c>
      <c r="Z890" s="75" t="n">
        <v>1</v>
      </c>
      <c r="AA890" s="70"/>
      <c r="AB890" s="70" t="s">
        <v>134</v>
      </c>
      <c r="AC890" s="3"/>
    </row>
    <row r="891" customFormat="false" ht="14.25" hidden="false" customHeight="true" outlineLevel="0" collapsed="false">
      <c r="A891" s="70" t="s">
        <v>134</v>
      </c>
      <c r="B891" s="72" t="s">
        <v>79</v>
      </c>
      <c r="C891" s="72" t="s">
        <v>2217</v>
      </c>
      <c r="D891" s="72" t="n">
        <v>1000000584</v>
      </c>
      <c r="E891" s="73" t="s">
        <v>2218</v>
      </c>
      <c r="F891" s="74" t="n">
        <v>43089</v>
      </c>
      <c r="G891" s="67" t="str">
        <f aca="false">IF(I891&gt;0,"Targeted Dealer","-")</f>
        <v>Targeted Dealer</v>
      </c>
      <c r="H891" s="67"/>
      <c r="I891" s="68" t="n">
        <v>20</v>
      </c>
      <c r="J891" s="68" t="n">
        <f aca="false">I891/$J$1*($J$1-$E$1)</f>
        <v>20</v>
      </c>
      <c r="K891" s="69" t="n">
        <v>80</v>
      </c>
      <c r="L891" s="69" t="n">
        <f aca="false">I891-K891</f>
        <v>-60</v>
      </c>
      <c r="M891" s="69" t="n">
        <f aca="false">IFERROR((K891/J891%),"-")</f>
        <v>400</v>
      </c>
      <c r="N891" s="97" t="n">
        <v>27</v>
      </c>
      <c r="O891" s="98" t="str">
        <f aca="false">IF(F891&lt;=$P$2,"DEC","")</f>
        <v>DEC</v>
      </c>
      <c r="P891" s="97" t="n">
        <v>27</v>
      </c>
      <c r="Q891" s="99" t="n">
        <f aca="false">K891-P891</f>
        <v>53</v>
      </c>
      <c r="R891" s="98" t="n">
        <f aca="false">IFERROR(IF(O891="Dec",(K891/P891-1))," ")</f>
        <v>1.96296296296296</v>
      </c>
      <c r="S891" s="100" t="str">
        <f aca="false">IF(N891&gt;0,IF(O891="","-",IF(R891&lt;0%,"DEGROWTH","GROWTH")))</f>
        <v>GROWTH</v>
      </c>
      <c r="T891" s="69" t="n">
        <v>20</v>
      </c>
      <c r="U891" s="101" t="str">
        <f aca="false">IF(F891&lt;=$V$2,"jAN","")</f>
        <v>jAN</v>
      </c>
      <c r="V891" s="97" t="n">
        <v>20</v>
      </c>
      <c r="W891" s="102" t="n">
        <f aca="false">K891-V891</f>
        <v>60</v>
      </c>
      <c r="X891" s="103" t="n">
        <f aca="false">IFERROR(IF(U891="Jan",(K891/V891-1)),0)</f>
        <v>3</v>
      </c>
      <c r="Y891" s="104" t="str">
        <f aca="false">IF(T891&gt;0,IF(U891="","-",IF(X891&lt;0%,"DEGROWTH","GROWTH")))</f>
        <v>GROWTH</v>
      </c>
      <c r="Z891" s="75" t="n">
        <v>1</v>
      </c>
      <c r="AA891" s="70"/>
      <c r="AB891" s="70" t="s">
        <v>134</v>
      </c>
      <c r="AC891" s="3"/>
    </row>
    <row r="892" customFormat="false" ht="14.25" hidden="false" customHeight="true" outlineLevel="0" collapsed="false">
      <c r="A892" s="70" t="s">
        <v>134</v>
      </c>
      <c r="B892" s="72" t="s">
        <v>79</v>
      </c>
      <c r="C892" s="72" t="s">
        <v>2219</v>
      </c>
      <c r="D892" s="72" t="n">
        <v>1000001002</v>
      </c>
      <c r="E892" s="73" t="s">
        <v>2220</v>
      </c>
      <c r="F892" s="74" t="n">
        <v>43721</v>
      </c>
      <c r="G892" s="67" t="str">
        <f aca="false">IF(I892&gt;0,"Targeted Dealer","-")</f>
        <v>Targeted Dealer</v>
      </c>
      <c r="H892" s="67"/>
      <c r="I892" s="68" t="n">
        <v>100</v>
      </c>
      <c r="J892" s="68" t="n">
        <f aca="false">I892/$J$1*($J$1-$E$1)</f>
        <v>100</v>
      </c>
      <c r="K892" s="69" t="n">
        <v>214.5</v>
      </c>
      <c r="L892" s="69" t="n">
        <f aca="false">I892-K892</f>
        <v>-114.5</v>
      </c>
      <c r="M892" s="69" t="n">
        <f aca="false">IFERROR((K892/J892%),"-")</f>
        <v>214.5</v>
      </c>
      <c r="N892" s="97" t="n">
        <v>35.25</v>
      </c>
      <c r="O892" s="98" t="str">
        <f aca="false">IF(F892&lt;=$P$2,"DEC","")</f>
        <v>DEC</v>
      </c>
      <c r="P892" s="97" t="n">
        <v>35.25</v>
      </c>
      <c r="Q892" s="99" t="n">
        <f aca="false">K892-P892</f>
        <v>179.25</v>
      </c>
      <c r="R892" s="98" t="n">
        <f aca="false">IFERROR(IF(O892="Dec",(K892/P892-1))," ")</f>
        <v>5.08510638297872</v>
      </c>
      <c r="S892" s="100" t="str">
        <f aca="false">IF(N892&gt;0,IF(O892="","-",IF(R892&lt;0%,"DEGROWTH","GROWTH")))</f>
        <v>GROWTH</v>
      </c>
      <c r="T892" s="69" t="n">
        <v>77.25</v>
      </c>
      <c r="U892" s="101" t="str">
        <f aca="false">IF(F892&lt;=$V$2,"jAN","")</f>
        <v>jAN</v>
      </c>
      <c r="V892" s="97" t="n">
        <v>77.25</v>
      </c>
      <c r="W892" s="102" t="n">
        <f aca="false">K892-V892</f>
        <v>137.25</v>
      </c>
      <c r="X892" s="103" t="n">
        <f aca="false">IFERROR(IF(U892="Jan",(K892/V892-1)),0)</f>
        <v>1.77669902912621</v>
      </c>
      <c r="Y892" s="104" t="str">
        <f aca="false">IF(T892&gt;0,IF(U892="","-",IF(X892&lt;0%,"DEGROWTH","GROWTH")))</f>
        <v>GROWTH</v>
      </c>
      <c r="Z892" s="75" t="n">
        <v>0</v>
      </c>
      <c r="AA892" s="70"/>
      <c r="AB892" s="70" t="s">
        <v>134</v>
      </c>
      <c r="AC892" s="3"/>
    </row>
    <row r="893" customFormat="false" ht="14.25" hidden="false" customHeight="true" outlineLevel="0" collapsed="false">
      <c r="A893" s="70" t="s">
        <v>134</v>
      </c>
      <c r="B893" s="72" t="s">
        <v>79</v>
      </c>
      <c r="C893" s="72" t="s">
        <v>2221</v>
      </c>
      <c r="D893" s="72" t="n">
        <v>1000000999</v>
      </c>
      <c r="E893" s="73" t="s">
        <v>2222</v>
      </c>
      <c r="F893" s="74" t="n">
        <v>43883</v>
      </c>
      <c r="G893" s="67" t="str">
        <f aca="false">IF(I893&gt;0,"Targeted Dealer","-")</f>
        <v>Targeted Dealer</v>
      </c>
      <c r="H893" s="67"/>
      <c r="I893" s="68" t="n">
        <v>18</v>
      </c>
      <c r="J893" s="68" t="n">
        <f aca="false">I893/$J$1*($J$1-$E$1)</f>
        <v>18</v>
      </c>
      <c r="K893" s="69" t="n">
        <v>0</v>
      </c>
      <c r="L893" s="69" t="n">
        <f aca="false">I893-K893</f>
        <v>18</v>
      </c>
      <c r="M893" s="69" t="n">
        <f aca="false">IFERROR((K893/J893%),"-")</f>
        <v>0</v>
      </c>
      <c r="N893" s="97" t="n">
        <v>19</v>
      </c>
      <c r="O893" s="98" t="str">
        <f aca="false">IF(F893&lt;=$P$2,"DEC","")</f>
        <v>DEC</v>
      </c>
      <c r="P893" s="97" t="n">
        <v>19</v>
      </c>
      <c r="Q893" s="99" t="n">
        <f aca="false">K893-P893</f>
        <v>-19</v>
      </c>
      <c r="R893" s="98" t="n">
        <f aca="false">IFERROR(IF(O893="Dec",(K893/P893-1))," ")</f>
        <v>-1</v>
      </c>
      <c r="S893" s="100" t="str">
        <f aca="false">IF(N893&gt;0,IF(O893="","-",IF(R893&lt;0%,"DEGROWTH","GROWTH")))</f>
        <v>DEGROWTH</v>
      </c>
      <c r="T893" s="69" t="n">
        <v>19</v>
      </c>
      <c r="U893" s="101" t="str">
        <f aca="false">IF(F893&lt;=$V$2,"jAN","")</f>
        <v>jAN</v>
      </c>
      <c r="V893" s="97" t="n">
        <v>19</v>
      </c>
      <c r="W893" s="102" t="n">
        <f aca="false">K893-V893</f>
        <v>-19</v>
      </c>
      <c r="X893" s="103" t="n">
        <f aca="false">IFERROR(IF(U893="Jan",(K893/V893-1)),0)</f>
        <v>-1</v>
      </c>
      <c r="Y893" s="104" t="str">
        <f aca="false">IF(T893&gt;0,IF(U893="","-",IF(X893&lt;0%,"DEGROWTH","GROWTH")))</f>
        <v>DEGROWTH</v>
      </c>
      <c r="Z893" s="75" t="n">
        <v>1</v>
      </c>
      <c r="AA893" s="70"/>
      <c r="AB893" s="70" t="s">
        <v>134</v>
      </c>
      <c r="AC893" s="3"/>
    </row>
    <row r="894" customFormat="false" ht="14.25" hidden="false" customHeight="true" outlineLevel="0" collapsed="false">
      <c r="A894" s="70" t="s">
        <v>134</v>
      </c>
      <c r="B894" s="72" t="s">
        <v>79</v>
      </c>
      <c r="C894" s="72" t="s">
        <v>2223</v>
      </c>
      <c r="D894" s="72" t="n">
        <v>1000000996</v>
      </c>
      <c r="E894" s="73" t="s">
        <v>2224</v>
      </c>
      <c r="F894" s="74" t="n">
        <v>43960</v>
      </c>
      <c r="G894" s="67" t="str">
        <f aca="false">IF(I894&gt;0,"Targeted Dealer","-")</f>
        <v>Targeted Dealer</v>
      </c>
      <c r="H894" s="67"/>
      <c r="I894" s="68" t="n">
        <v>60</v>
      </c>
      <c r="J894" s="68" t="n">
        <f aca="false">I894/$J$1*($J$1-$E$1)</f>
        <v>60</v>
      </c>
      <c r="K894" s="69" t="n">
        <v>154</v>
      </c>
      <c r="L894" s="69" t="n">
        <f aca="false">I894-K894</f>
        <v>-94</v>
      </c>
      <c r="M894" s="69" t="n">
        <f aca="false">IFERROR((K894/J894%),"-")</f>
        <v>256.666666666667</v>
      </c>
      <c r="N894" s="97" t="n">
        <v>50</v>
      </c>
      <c r="O894" s="98" t="str">
        <f aca="false">IF(F894&lt;=$P$2,"DEC","")</f>
        <v>DEC</v>
      </c>
      <c r="P894" s="97" t="n">
        <v>50</v>
      </c>
      <c r="Q894" s="99" t="n">
        <f aca="false">K894-P894</f>
        <v>104</v>
      </c>
      <c r="R894" s="98" t="n">
        <f aca="false">IFERROR(IF(O894="Dec",(K894/P894-1))," ")</f>
        <v>2.08</v>
      </c>
      <c r="S894" s="100" t="str">
        <f aca="false">IF(N894&gt;0,IF(O894="","-",IF(R894&lt;0%,"DEGROWTH","GROWTH")))</f>
        <v>GROWTH</v>
      </c>
      <c r="T894" s="69" t="n">
        <v>67</v>
      </c>
      <c r="U894" s="101" t="str">
        <f aca="false">IF(F894&lt;=$V$2,"jAN","")</f>
        <v>jAN</v>
      </c>
      <c r="V894" s="97" t="n">
        <v>67</v>
      </c>
      <c r="W894" s="102" t="n">
        <f aca="false">K894-V894</f>
        <v>87</v>
      </c>
      <c r="X894" s="103" t="n">
        <f aca="false">IFERROR(IF(U894="Jan",(K894/V894-1)),0)</f>
        <v>1.29850746268657</v>
      </c>
      <c r="Y894" s="104" t="str">
        <f aca="false">IF(T894&gt;0,IF(U894="","-",IF(X894&lt;0%,"DEGROWTH","GROWTH")))</f>
        <v>GROWTH</v>
      </c>
      <c r="Z894" s="75" t="n">
        <v>0</v>
      </c>
      <c r="AA894" s="70"/>
      <c r="AB894" s="70" t="s">
        <v>134</v>
      </c>
      <c r="AC894" s="3"/>
    </row>
    <row r="895" customFormat="false" ht="14.25" hidden="false" customHeight="true" outlineLevel="0" collapsed="false">
      <c r="A895" s="70" t="s">
        <v>134</v>
      </c>
      <c r="B895" s="72" t="s">
        <v>79</v>
      </c>
      <c r="C895" s="72" t="s">
        <v>2225</v>
      </c>
      <c r="D895" s="72" t="n">
        <v>1000000990</v>
      </c>
      <c r="E895" s="73" t="s">
        <v>2226</v>
      </c>
      <c r="F895" s="74" t="n">
        <v>43971</v>
      </c>
      <c r="G895" s="67" t="str">
        <f aca="false">IF(I895&gt;0,"Targeted Dealer","-")</f>
        <v>Targeted Dealer</v>
      </c>
      <c r="H895" s="67"/>
      <c r="I895" s="68" t="n">
        <v>30</v>
      </c>
      <c r="J895" s="68" t="n">
        <f aca="false">I895/$J$1*($J$1-$E$1)</f>
        <v>30</v>
      </c>
      <c r="K895" s="69" t="n">
        <v>28.35</v>
      </c>
      <c r="L895" s="69" t="n">
        <f aca="false">I895-K895</f>
        <v>1.65</v>
      </c>
      <c r="M895" s="69" t="n">
        <f aca="false">IFERROR((K895/J895%),"-")</f>
        <v>94.5</v>
      </c>
      <c r="N895" s="97" t="n">
        <v>58.75</v>
      </c>
      <c r="O895" s="98" t="str">
        <f aca="false">IF(F895&lt;=$P$2,"DEC","")</f>
        <v>DEC</v>
      </c>
      <c r="P895" s="97" t="n">
        <v>58.75</v>
      </c>
      <c r="Q895" s="99" t="n">
        <f aca="false">K895-P895</f>
        <v>-30.4</v>
      </c>
      <c r="R895" s="98" t="n">
        <f aca="false">IFERROR(IF(O895="Dec",(K895/P895-1))," ")</f>
        <v>-0.517446808510638</v>
      </c>
      <c r="S895" s="100" t="str">
        <f aca="false">IF(N895&gt;0,IF(O895="","-",IF(R895&lt;0%,"DEGROWTH","GROWTH")))</f>
        <v>DEGROWTH</v>
      </c>
      <c r="T895" s="69" t="n">
        <v>22.75</v>
      </c>
      <c r="U895" s="101" t="str">
        <f aca="false">IF(F895&lt;=$V$2,"jAN","")</f>
        <v>jAN</v>
      </c>
      <c r="V895" s="97" t="n">
        <v>22.75</v>
      </c>
      <c r="W895" s="102" t="n">
        <f aca="false">K895-V895</f>
        <v>5.6</v>
      </c>
      <c r="X895" s="103" t="n">
        <f aca="false">IFERROR(IF(U895="Jan",(K895/V895-1)),0)</f>
        <v>0.246153846153846</v>
      </c>
      <c r="Y895" s="104" t="str">
        <f aca="false">IF(T895&gt;0,IF(U895="","-",IF(X895&lt;0%,"DEGROWTH","GROWTH")))</f>
        <v>GROWTH</v>
      </c>
      <c r="Z895" s="75" t="n">
        <v>0</v>
      </c>
      <c r="AA895" s="70"/>
      <c r="AB895" s="70" t="s">
        <v>134</v>
      </c>
      <c r="AC895" s="3"/>
    </row>
    <row r="896" customFormat="false" ht="14.25" hidden="false" customHeight="true" outlineLevel="0" collapsed="false">
      <c r="A896" s="70" t="s">
        <v>134</v>
      </c>
      <c r="B896" s="72" t="s">
        <v>79</v>
      </c>
      <c r="C896" s="72" t="s">
        <v>2227</v>
      </c>
      <c r="D896" s="72" t="n">
        <v>1000000985</v>
      </c>
      <c r="E896" s="73" t="s">
        <v>2228</v>
      </c>
      <c r="F896" s="74" t="n">
        <v>44064</v>
      </c>
      <c r="G896" s="67" t="str">
        <f aca="false">IF(I896&gt;0,"Targeted Dealer","-")</f>
        <v>Targeted Dealer</v>
      </c>
      <c r="H896" s="67"/>
      <c r="I896" s="68" t="n">
        <v>100</v>
      </c>
      <c r="J896" s="68" t="n">
        <f aca="false">I896/$J$1*($J$1-$E$1)</f>
        <v>100</v>
      </c>
      <c r="K896" s="69" t="n">
        <v>121.25</v>
      </c>
      <c r="L896" s="69" t="n">
        <f aca="false">I896-K896</f>
        <v>-21.25</v>
      </c>
      <c r="M896" s="69" t="n">
        <f aca="false">IFERROR((K896/J896%),"-")</f>
        <v>121.25</v>
      </c>
      <c r="N896" s="97" t="n">
        <v>118</v>
      </c>
      <c r="O896" s="98" t="str">
        <f aca="false">IF(F896&lt;=$P$2,"DEC","")</f>
        <v>DEC</v>
      </c>
      <c r="P896" s="97" t="n">
        <v>118</v>
      </c>
      <c r="Q896" s="99" t="n">
        <f aca="false">K896-P896</f>
        <v>3.25</v>
      </c>
      <c r="R896" s="98" t="n">
        <f aca="false">IFERROR(IF(O896="Dec",(K896/P896-1))," ")</f>
        <v>0.027542372881356</v>
      </c>
      <c r="S896" s="100" t="str">
        <f aca="false">IF(N896&gt;0,IF(O896="","-",IF(R896&lt;0%,"DEGROWTH","GROWTH")))</f>
        <v>GROWTH</v>
      </c>
      <c r="T896" s="69" t="n">
        <v>90.5</v>
      </c>
      <c r="U896" s="101" t="str">
        <f aca="false">IF(F896&lt;=$V$2,"jAN","")</f>
        <v>jAN</v>
      </c>
      <c r="V896" s="97" t="n">
        <v>90.5</v>
      </c>
      <c r="W896" s="102" t="n">
        <f aca="false">K896-V896</f>
        <v>30.75</v>
      </c>
      <c r="X896" s="103" t="n">
        <f aca="false">IFERROR(IF(U896="Jan",(K896/V896-1)),0)</f>
        <v>0.339779005524862</v>
      </c>
      <c r="Y896" s="104" t="str">
        <f aca="false">IF(T896&gt;0,IF(U896="","-",IF(X896&lt;0%,"DEGROWTH","GROWTH")))</f>
        <v>GROWTH</v>
      </c>
      <c r="Z896" s="75" t="n">
        <v>0</v>
      </c>
      <c r="AA896" s="70"/>
      <c r="AB896" s="70" t="s">
        <v>134</v>
      </c>
      <c r="AC896" s="3"/>
    </row>
    <row r="897" customFormat="false" ht="14.25" hidden="false" customHeight="true" outlineLevel="0" collapsed="false">
      <c r="A897" s="70" t="s">
        <v>134</v>
      </c>
      <c r="B897" s="72" t="s">
        <v>79</v>
      </c>
      <c r="C897" s="72" t="s">
        <v>2229</v>
      </c>
      <c r="D897" s="72" t="n">
        <v>1000000991</v>
      </c>
      <c r="E897" s="73" t="s">
        <v>2230</v>
      </c>
      <c r="F897" s="74" t="n">
        <v>44070</v>
      </c>
      <c r="G897" s="67" t="str">
        <f aca="false">IF(I897&gt;0,"Targeted Dealer","-")</f>
        <v>Targeted Dealer</v>
      </c>
      <c r="H897" s="67"/>
      <c r="I897" s="68" t="n">
        <v>100</v>
      </c>
      <c r="J897" s="68" t="n">
        <f aca="false">I897/$J$1*($J$1-$E$1)</f>
        <v>100</v>
      </c>
      <c r="K897" s="69" t="n">
        <v>102</v>
      </c>
      <c r="L897" s="69" t="n">
        <f aca="false">I897-K897</f>
        <v>-2</v>
      </c>
      <c r="M897" s="69" t="n">
        <f aca="false">IFERROR((K897/J897%),"-")</f>
        <v>102</v>
      </c>
      <c r="N897" s="97" t="n">
        <v>60</v>
      </c>
      <c r="O897" s="98" t="str">
        <f aca="false">IF(F897&lt;=$P$2,"DEC","")</f>
        <v>DEC</v>
      </c>
      <c r="P897" s="97" t="n">
        <v>60</v>
      </c>
      <c r="Q897" s="99" t="n">
        <f aca="false">K897-P897</f>
        <v>42</v>
      </c>
      <c r="R897" s="98" t="n">
        <f aca="false">IFERROR(IF(O897="Dec",(K897/P897-1))," ")</f>
        <v>0.7</v>
      </c>
      <c r="S897" s="100" t="str">
        <f aca="false">IF(N897&gt;0,IF(O897="","-",IF(R897&lt;0%,"DEGROWTH","GROWTH")))</f>
        <v>GROWTH</v>
      </c>
      <c r="T897" s="69" t="n">
        <v>135.6</v>
      </c>
      <c r="U897" s="101" t="str">
        <f aca="false">IF(F897&lt;=$V$2,"jAN","")</f>
        <v>jAN</v>
      </c>
      <c r="V897" s="97" t="n">
        <v>135.6</v>
      </c>
      <c r="W897" s="102" t="n">
        <f aca="false">K897-V897</f>
        <v>-33.6</v>
      </c>
      <c r="X897" s="103" t="n">
        <f aca="false">IFERROR(IF(U897="Jan",(K897/V897-1)),0)</f>
        <v>-0.247787610619469</v>
      </c>
      <c r="Y897" s="104" t="str">
        <f aca="false">IF(T897&gt;0,IF(U897="","-",IF(X897&lt;0%,"DEGROWTH","GROWTH")))</f>
        <v>DEGROWTH</v>
      </c>
      <c r="Z897" s="75" t="n">
        <v>1</v>
      </c>
      <c r="AA897" s="70"/>
      <c r="AB897" s="70" t="s">
        <v>134</v>
      </c>
      <c r="AC897" s="3"/>
    </row>
    <row r="898" customFormat="false" ht="14.25" hidden="false" customHeight="true" outlineLevel="0" collapsed="false">
      <c r="A898" s="70" t="s">
        <v>134</v>
      </c>
      <c r="B898" s="72" t="s">
        <v>79</v>
      </c>
      <c r="C898" s="72" t="s">
        <v>2231</v>
      </c>
      <c r="D898" s="72" t="n">
        <v>1000001001</v>
      </c>
      <c r="E898" s="73" t="s">
        <v>2232</v>
      </c>
      <c r="F898" s="74" t="n">
        <v>44503</v>
      </c>
      <c r="G898" s="67" t="str">
        <f aca="false">IF(I898&gt;0,"Targeted Dealer","-")</f>
        <v>Targeted Dealer</v>
      </c>
      <c r="H898" s="67"/>
      <c r="I898" s="68" t="n">
        <v>20</v>
      </c>
      <c r="J898" s="68" t="n">
        <f aca="false">I898/$J$1*($J$1-$E$1)</f>
        <v>20</v>
      </c>
      <c r="K898" s="69" t="n">
        <v>7</v>
      </c>
      <c r="L898" s="69" t="n">
        <f aca="false">I898-K898</f>
        <v>13</v>
      </c>
      <c r="M898" s="69" t="n">
        <f aca="false">IFERROR((K898/J898%),"-")</f>
        <v>35</v>
      </c>
      <c r="N898" s="97" t="n">
        <v>56</v>
      </c>
      <c r="O898" s="98" t="str">
        <f aca="false">IF(F898&lt;=$P$2,"DEC","")</f>
        <v>DEC</v>
      </c>
      <c r="P898" s="97" t="n">
        <v>56</v>
      </c>
      <c r="Q898" s="99" t="n">
        <f aca="false">K898-P898</f>
        <v>-49</v>
      </c>
      <c r="R898" s="98" t="n">
        <f aca="false">IFERROR(IF(O898="Dec",(K898/P898-1))," ")</f>
        <v>-0.875</v>
      </c>
      <c r="S898" s="100" t="str">
        <f aca="false">IF(N898&gt;0,IF(O898="","-",IF(R898&lt;0%,"DEGROWTH","GROWTH")))</f>
        <v>DEGROWTH</v>
      </c>
      <c r="T898" s="69" t="n">
        <v>19</v>
      </c>
      <c r="U898" s="101" t="str">
        <f aca="false">IF(F898&lt;=$V$2,"jAN","")</f>
        <v>jAN</v>
      </c>
      <c r="V898" s="97" t="n">
        <v>19</v>
      </c>
      <c r="W898" s="102" t="n">
        <f aca="false">K898-V898</f>
        <v>-12</v>
      </c>
      <c r="X898" s="103" t="n">
        <f aca="false">IFERROR(IF(U898="Jan",(K898/V898-1)),0)</f>
        <v>-0.631578947368421</v>
      </c>
      <c r="Y898" s="104" t="str">
        <f aca="false">IF(T898&gt;0,IF(U898="","-",IF(X898&lt;0%,"DEGROWTH","GROWTH")))</f>
        <v>DEGROWTH</v>
      </c>
      <c r="Z898" s="75" t="n">
        <v>0</v>
      </c>
      <c r="AA898" s="70"/>
      <c r="AB898" s="70" t="s">
        <v>134</v>
      </c>
      <c r="AC898" s="3"/>
    </row>
    <row r="899" customFormat="false" ht="14.25" hidden="false" customHeight="true" outlineLevel="0" collapsed="false">
      <c r="A899" s="70" t="s">
        <v>134</v>
      </c>
      <c r="B899" s="72" t="s">
        <v>79</v>
      </c>
      <c r="C899" s="72" t="s">
        <v>2233</v>
      </c>
      <c r="D899" s="72" t="n">
        <v>1000002754</v>
      </c>
      <c r="E899" s="72" t="s">
        <v>2234</v>
      </c>
      <c r="F899" s="74" t="n">
        <v>44701</v>
      </c>
      <c r="G899" s="67" t="str">
        <f aca="false">IF(I899&gt;0,"Targeted Dealer","-")</f>
        <v>Targeted Dealer</v>
      </c>
      <c r="H899" s="67"/>
      <c r="I899" s="68" t="n">
        <v>80</v>
      </c>
      <c r="J899" s="68" t="n">
        <f aca="false">I899/$J$1*($J$1-$E$1)</f>
        <v>80</v>
      </c>
      <c r="K899" s="69" t="n">
        <v>107.45</v>
      </c>
      <c r="L899" s="69" t="n">
        <f aca="false">I899-K899</f>
        <v>-27.45</v>
      </c>
      <c r="M899" s="69" t="n">
        <f aca="false">IFERROR((K899/J899%),"-")</f>
        <v>134.3125</v>
      </c>
      <c r="N899" s="97" t="n">
        <v>40</v>
      </c>
      <c r="O899" s="98" t="str">
        <f aca="false">IF(F899&lt;=$P$2,"DEC","")</f>
        <v>DEC</v>
      </c>
      <c r="P899" s="97" t="n">
        <v>40</v>
      </c>
      <c r="Q899" s="99" t="n">
        <f aca="false">K899-P899</f>
        <v>67.45</v>
      </c>
      <c r="R899" s="98" t="n">
        <f aca="false">IFERROR(IF(O899="Dec",(K899/P899-1))," ")</f>
        <v>1.68625</v>
      </c>
      <c r="S899" s="100" t="str">
        <f aca="false">IF(N899&gt;0,IF(O899="","-",IF(R899&lt;0%,"DEGROWTH","GROWTH")))</f>
        <v>GROWTH</v>
      </c>
      <c r="T899" s="69" t="n">
        <v>77</v>
      </c>
      <c r="U899" s="101" t="str">
        <f aca="false">IF(F899&lt;=$V$2,"jAN","")</f>
        <v>jAN</v>
      </c>
      <c r="V899" s="97" t="n">
        <v>77</v>
      </c>
      <c r="W899" s="102" t="n">
        <f aca="false">K899-V899</f>
        <v>30.45</v>
      </c>
      <c r="X899" s="103" t="n">
        <f aca="false">IFERROR(IF(U899="Jan",(K899/V899-1)),0)</f>
        <v>0.395454545454546</v>
      </c>
      <c r="Y899" s="104" t="str">
        <f aca="false">IF(T899&gt;0,IF(U899="","-",IF(X899&lt;0%,"DEGROWTH","GROWTH")))</f>
        <v>GROWTH</v>
      </c>
      <c r="Z899" s="75" t="n">
        <v>0</v>
      </c>
      <c r="AA899" s="70"/>
      <c r="AB899" s="70" t="s">
        <v>134</v>
      </c>
      <c r="AC899" s="3"/>
    </row>
    <row r="900" customFormat="false" ht="14.25" hidden="false" customHeight="true" outlineLevel="0" collapsed="false">
      <c r="A900" s="70" t="s">
        <v>134</v>
      </c>
      <c r="B900" s="72" t="s">
        <v>79</v>
      </c>
      <c r="C900" s="72" t="s">
        <v>2235</v>
      </c>
      <c r="D900" s="72" t="n">
        <v>1000003112</v>
      </c>
      <c r="E900" s="72" t="s">
        <v>2236</v>
      </c>
      <c r="F900" s="74" t="n">
        <v>44887</v>
      </c>
      <c r="G900" s="67" t="str">
        <f aca="false">IF(I900&gt;0,"Targeted Dealer","-")</f>
        <v>Targeted Dealer</v>
      </c>
      <c r="H900" s="67"/>
      <c r="I900" s="68" t="n">
        <v>100</v>
      </c>
      <c r="J900" s="68" t="n">
        <f aca="false">I900/$J$1*($J$1-$E$1)</f>
        <v>100</v>
      </c>
      <c r="K900" s="69" t="n">
        <v>141</v>
      </c>
      <c r="L900" s="69" t="n">
        <f aca="false">I900-K900</f>
        <v>-41</v>
      </c>
      <c r="M900" s="69" t="n">
        <f aca="false">IFERROR((K900/J900%),"-")</f>
        <v>141</v>
      </c>
      <c r="N900" s="97" t="n">
        <v>38</v>
      </c>
      <c r="O900" s="98" t="str">
        <f aca="false">IF(F900&lt;=$P$2,"DEC","")</f>
        <v>DEC</v>
      </c>
      <c r="P900" s="97" t="n">
        <v>38</v>
      </c>
      <c r="Q900" s="99" t="n">
        <f aca="false">K900-P900</f>
        <v>103</v>
      </c>
      <c r="R900" s="98" t="n">
        <f aca="false">IFERROR(IF(O900="Dec",(K900/P900-1))," ")</f>
        <v>2.71052631578947</v>
      </c>
      <c r="S900" s="100" t="str">
        <f aca="false">IF(N900&gt;0,IF(O900="","-",IF(R900&lt;0%,"DEGROWTH","GROWTH")))</f>
        <v>GROWTH</v>
      </c>
      <c r="T900" s="69" t="n">
        <v>112</v>
      </c>
      <c r="U900" s="101" t="str">
        <f aca="false">IF(F900&lt;=$V$2,"jAN","")</f>
        <v>jAN</v>
      </c>
      <c r="V900" s="97" t="n">
        <v>112</v>
      </c>
      <c r="W900" s="102" t="n">
        <f aca="false">K900-V900</f>
        <v>29</v>
      </c>
      <c r="X900" s="103" t="n">
        <f aca="false">IFERROR(IF(U900="Jan",(K900/V900-1)),0)</f>
        <v>0.258928571428571</v>
      </c>
      <c r="Y900" s="104" t="str">
        <f aca="false">IF(T900&gt;0,IF(U900="","-",IF(X900&lt;0%,"DEGROWTH","GROWTH")))</f>
        <v>GROWTH</v>
      </c>
      <c r="Z900" s="75" t="n">
        <v>0</v>
      </c>
      <c r="AA900" s="70"/>
      <c r="AB900" s="70" t="s">
        <v>134</v>
      </c>
      <c r="AC900" s="3"/>
    </row>
    <row r="901" customFormat="false" ht="14.25" hidden="false" customHeight="true" outlineLevel="0" collapsed="false">
      <c r="A901" s="70" t="s">
        <v>134</v>
      </c>
      <c r="B901" s="72" t="s">
        <v>79</v>
      </c>
      <c r="C901" s="72" t="s">
        <v>310</v>
      </c>
      <c r="D901" s="72" t="n">
        <v>1000003114</v>
      </c>
      <c r="E901" s="72" t="s">
        <v>311</v>
      </c>
      <c r="F901" s="74" t="n">
        <v>44893</v>
      </c>
      <c r="G901" s="67" t="str">
        <f aca="false">IF(I901&gt;0,"Targeted Dealer","-")</f>
        <v>-</v>
      </c>
      <c r="H901" s="67"/>
      <c r="I901" s="68" t="n">
        <v>0</v>
      </c>
      <c r="J901" s="68" t="n">
        <f aca="false">I901/$J$1*($J$1-$E$1)</f>
        <v>0</v>
      </c>
      <c r="K901" s="69" t="n">
        <v>0</v>
      </c>
      <c r="L901" s="69" t="n">
        <f aca="false">I901-K901</f>
        <v>0</v>
      </c>
      <c r="M901" s="69" t="str">
        <f aca="false">IFERROR((K901/J901%),"-")</f>
        <v>-</v>
      </c>
      <c r="N901" s="97" t="n">
        <v>0</v>
      </c>
      <c r="O901" s="98" t="str">
        <f aca="false">IF(F901&lt;=$P$2,"DEC","")</f>
        <v>DEC</v>
      </c>
      <c r="P901" s="97" t="n">
        <v>0</v>
      </c>
      <c r="Q901" s="99" t="n">
        <f aca="false">K901-P901</f>
        <v>0</v>
      </c>
      <c r="R901" s="98" t="str">
        <f aca="false">IFERROR(IF(O901="Dec",(K901/P901-1))," ")</f>
        <v> </v>
      </c>
      <c r="S901" s="105" t="b">
        <f aca="false">IF(N901&gt;0,IF(O901="","-",IF(R901&lt;0%,"DEGROWTH","GROWTH")))</f>
        <v>0</v>
      </c>
      <c r="T901" s="69" t="n">
        <v>25</v>
      </c>
      <c r="U901" s="101" t="str">
        <f aca="false">IF(F901&lt;=$V$2,"jAN","")</f>
        <v>jAN</v>
      </c>
      <c r="V901" s="97" t="n">
        <v>25</v>
      </c>
      <c r="W901" s="102" t="n">
        <f aca="false">K901-V901</f>
        <v>-25</v>
      </c>
      <c r="X901" s="103" t="n">
        <f aca="false">IFERROR(IF(U901="Jan",(K901/V901-1)),0)</f>
        <v>-1</v>
      </c>
      <c r="Y901" s="104" t="str">
        <f aca="false">IF(T901&gt;0,IF(U901="","-",IF(X901&lt;0%,"DEGROWTH","GROWTH")))</f>
        <v>DEGROWTH</v>
      </c>
      <c r="Z901" s="75" t="n">
        <v>0</v>
      </c>
      <c r="AA901" s="70"/>
      <c r="AB901" s="70" t="s">
        <v>134</v>
      </c>
      <c r="AC901" s="3"/>
    </row>
    <row r="902" customFormat="false" ht="14.25" hidden="false" customHeight="true" outlineLevel="0" collapsed="false">
      <c r="A902" s="70" t="s">
        <v>134</v>
      </c>
      <c r="B902" s="72" t="s">
        <v>79</v>
      </c>
      <c r="C902" s="72" t="s">
        <v>2237</v>
      </c>
      <c r="D902" s="72" t="n">
        <v>1000003126</v>
      </c>
      <c r="E902" s="72" t="s">
        <v>2238</v>
      </c>
      <c r="F902" s="74" t="n">
        <v>44907</v>
      </c>
      <c r="G902" s="67" t="str">
        <f aca="false">IF(I902&gt;0,"Targeted Dealer","-")</f>
        <v>Targeted Dealer</v>
      </c>
      <c r="H902" s="67"/>
      <c r="I902" s="68" t="n">
        <v>140</v>
      </c>
      <c r="J902" s="68" t="n">
        <f aca="false">I902/$J$1*($J$1-$E$1)</f>
        <v>140</v>
      </c>
      <c r="K902" s="69" t="n">
        <v>170</v>
      </c>
      <c r="L902" s="69" t="n">
        <f aca="false">I902-K902</f>
        <v>-30</v>
      </c>
      <c r="M902" s="69" t="n">
        <f aca="false">IFERROR((K902/J902%),"-")</f>
        <v>121.428571428571</v>
      </c>
      <c r="N902" s="97" t="n">
        <v>77</v>
      </c>
      <c r="O902" s="98" t="str">
        <f aca="false">IF(F902&lt;=$P$2,"DEC","")</f>
        <v>DEC</v>
      </c>
      <c r="P902" s="97" t="n">
        <v>77</v>
      </c>
      <c r="Q902" s="99" t="n">
        <f aca="false">K902-P902</f>
        <v>93</v>
      </c>
      <c r="R902" s="98" t="n">
        <f aca="false">IFERROR(IF(O902="Dec",(K902/P902-1))," ")</f>
        <v>1.20779220779221</v>
      </c>
      <c r="S902" s="100" t="str">
        <f aca="false">IF(N902&gt;0,IF(O902="","-",IF(R902&lt;0%,"DEGROWTH","GROWTH")))</f>
        <v>GROWTH</v>
      </c>
      <c r="T902" s="69" t="n">
        <v>134</v>
      </c>
      <c r="U902" s="101" t="str">
        <f aca="false">IF(F902&lt;=$V$2,"jAN","")</f>
        <v>jAN</v>
      </c>
      <c r="V902" s="97" t="n">
        <v>134</v>
      </c>
      <c r="W902" s="102" t="n">
        <f aca="false">K902-V902</f>
        <v>36</v>
      </c>
      <c r="X902" s="103" t="n">
        <f aca="false">IFERROR(IF(U902="Jan",(K902/V902-1)),0)</f>
        <v>0.268656716417911</v>
      </c>
      <c r="Y902" s="104" t="str">
        <f aca="false">IF(T902&gt;0,IF(U902="","-",IF(X902&lt;0%,"DEGROWTH","GROWTH")))</f>
        <v>GROWTH</v>
      </c>
      <c r="Z902" s="75" t="n">
        <v>0</v>
      </c>
      <c r="AA902" s="70"/>
      <c r="AB902" s="70" t="s">
        <v>134</v>
      </c>
      <c r="AC902" s="3"/>
    </row>
    <row r="903" customFormat="false" ht="14.25" hidden="false" customHeight="true" outlineLevel="0" collapsed="false">
      <c r="A903" s="70" t="s">
        <v>134</v>
      </c>
      <c r="B903" s="72" t="s">
        <v>79</v>
      </c>
      <c r="C903" s="72" t="s">
        <v>312</v>
      </c>
      <c r="D903" s="72" t="n">
        <v>1000003326</v>
      </c>
      <c r="E903" s="72" t="s">
        <v>313</v>
      </c>
      <c r="F903" s="74" t="n">
        <v>44966</v>
      </c>
      <c r="G903" s="67" t="str">
        <f aca="false">IF(I903&gt;0,"Targeted Dealer","-")</f>
        <v>-</v>
      </c>
      <c r="H903" s="67"/>
      <c r="I903" s="68" t="n">
        <v>0</v>
      </c>
      <c r="J903" s="68" t="n">
        <f aca="false">I903/$J$1*($J$1-$E$1)</f>
        <v>0</v>
      </c>
      <c r="K903" s="69" t="n">
        <v>4.5</v>
      </c>
      <c r="L903" s="69" t="n">
        <f aca="false">I903-K903</f>
        <v>-4.5</v>
      </c>
      <c r="M903" s="69" t="str">
        <f aca="false">IFERROR((K903/J903%),"-")</f>
        <v>-</v>
      </c>
      <c r="N903" s="97" t="n">
        <v>45</v>
      </c>
      <c r="O903" s="98" t="str">
        <f aca="false">IF(F903&lt;=$P$2,"DEC","")</f>
        <v>DEC</v>
      </c>
      <c r="P903" s="97" t="n">
        <v>45</v>
      </c>
      <c r="Q903" s="99" t="n">
        <f aca="false">K903-P903</f>
        <v>-40.5</v>
      </c>
      <c r="R903" s="98" t="n">
        <f aca="false">IFERROR(IF(O903="Dec",(K903/P903-1))," ")</f>
        <v>-0.9</v>
      </c>
      <c r="S903" s="100" t="str">
        <f aca="false">IF(N903&gt;0,IF(O903="","-",IF(R903&lt;0%,"DEGROWTH","GROWTH")))</f>
        <v>DEGROWTH</v>
      </c>
      <c r="T903" s="69" t="n">
        <v>0</v>
      </c>
      <c r="U903" s="101" t="str">
        <f aca="false">IF(F903&lt;=$V$2,"jAN","")</f>
        <v>jAN</v>
      </c>
      <c r="V903" s="97" t="n">
        <v>0</v>
      </c>
      <c r="W903" s="102" t="n">
        <f aca="false">K903-V903</f>
        <v>4.5</v>
      </c>
      <c r="X903" s="103" t="n">
        <f aca="false">IFERROR(IF(U903="Jan",(K903/V903-1)),0)</f>
        <v>0</v>
      </c>
      <c r="Y903" s="106" t="b">
        <f aca="false">IF(T903&gt;0,IF(U903="","-",IF(X903&lt;0%,"DEGROWTH","GROWTH")))</f>
        <v>0</v>
      </c>
      <c r="Z903" s="75" t="n">
        <v>0</v>
      </c>
      <c r="AA903" s="70"/>
      <c r="AB903" s="70" t="s">
        <v>134</v>
      </c>
      <c r="AC903" s="3"/>
    </row>
    <row r="904" customFormat="false" ht="14.25" hidden="false" customHeight="true" outlineLevel="0" collapsed="false">
      <c r="A904" s="70" t="s">
        <v>134</v>
      </c>
      <c r="B904" s="72" t="s">
        <v>79</v>
      </c>
      <c r="C904" s="72" t="s">
        <v>314</v>
      </c>
      <c r="D904" s="72" t="n">
        <v>1000003554</v>
      </c>
      <c r="E904" s="72" t="s">
        <v>315</v>
      </c>
      <c r="F904" s="74" t="n">
        <v>45072</v>
      </c>
      <c r="G904" s="67" t="str">
        <f aca="false">IF(I904&gt;0,"Targeted Dealer","-")</f>
        <v>Targeted Dealer</v>
      </c>
      <c r="H904" s="67"/>
      <c r="I904" s="68" t="n">
        <v>20</v>
      </c>
      <c r="J904" s="68" t="n">
        <f aca="false">I904/$J$1*($J$1-$E$1)</f>
        <v>20</v>
      </c>
      <c r="K904" s="69" t="n">
        <v>0</v>
      </c>
      <c r="L904" s="69" t="n">
        <f aca="false">I904-K904</f>
        <v>20</v>
      </c>
      <c r="M904" s="69" t="n">
        <f aca="false">IFERROR((K904/J904%),"-")</f>
        <v>0</v>
      </c>
      <c r="N904" s="97" t="n">
        <v>19</v>
      </c>
      <c r="O904" s="98" t="str">
        <f aca="false">IF(F904&lt;=$P$2,"DEC","")</f>
        <v>DEC</v>
      </c>
      <c r="P904" s="97" t="n">
        <v>19</v>
      </c>
      <c r="Q904" s="99" t="n">
        <f aca="false">K904-P904</f>
        <v>-19</v>
      </c>
      <c r="R904" s="98" t="n">
        <f aca="false">IFERROR(IF(O904="Dec",(K904/P904-1))," ")</f>
        <v>-1</v>
      </c>
      <c r="S904" s="100" t="str">
        <f aca="false">IF(N904&gt;0,IF(O904="","-",IF(R904&lt;0%,"DEGROWTH","GROWTH")))</f>
        <v>DEGROWTH</v>
      </c>
      <c r="T904" s="69" t="n">
        <v>38</v>
      </c>
      <c r="U904" s="101" t="str">
        <f aca="false">IF(F904&lt;=$V$2,"jAN","")</f>
        <v>jAN</v>
      </c>
      <c r="V904" s="97" t="n">
        <v>38</v>
      </c>
      <c r="W904" s="102" t="n">
        <f aca="false">K904-V904</f>
        <v>-38</v>
      </c>
      <c r="X904" s="103" t="n">
        <f aca="false">IFERROR(IF(U904="Jan",(K904/V904-1)),0)</f>
        <v>-1</v>
      </c>
      <c r="Y904" s="104" t="str">
        <f aca="false">IF(T904&gt;0,IF(U904="","-",IF(X904&lt;0%,"DEGROWTH","GROWTH")))</f>
        <v>DEGROWTH</v>
      </c>
      <c r="Z904" s="75" t="n">
        <v>0</v>
      </c>
      <c r="AA904" s="70"/>
      <c r="AB904" s="70" t="s">
        <v>134</v>
      </c>
      <c r="AC904" s="3"/>
    </row>
    <row r="905" customFormat="false" ht="14.25" hidden="false" customHeight="true" outlineLevel="0" collapsed="false">
      <c r="A905" s="70" t="s">
        <v>134</v>
      </c>
      <c r="B905" s="72" t="s">
        <v>79</v>
      </c>
      <c r="C905" s="72" t="s">
        <v>2239</v>
      </c>
      <c r="D905" s="72" t="n">
        <v>1000003677</v>
      </c>
      <c r="E905" s="72" t="s">
        <v>2240</v>
      </c>
      <c r="F905" s="74" t="n">
        <v>45142</v>
      </c>
      <c r="G905" s="67" t="str">
        <f aca="false">IF(I905&gt;0,"Targeted Dealer","-")</f>
        <v>Targeted Dealer</v>
      </c>
      <c r="H905" s="67"/>
      <c r="I905" s="68" t="n">
        <v>10</v>
      </c>
      <c r="J905" s="68" t="n">
        <f aca="false">I905/$J$1*($J$1-$E$1)</f>
        <v>10</v>
      </c>
      <c r="K905" s="69" t="n">
        <v>30</v>
      </c>
      <c r="L905" s="69" t="n">
        <f aca="false">I905-K905</f>
        <v>-20</v>
      </c>
      <c r="M905" s="69" t="n">
        <f aca="false">IFERROR((K905/J905%),"-")</f>
        <v>300</v>
      </c>
      <c r="N905" s="97" t="n">
        <v>15</v>
      </c>
      <c r="O905" s="98" t="str">
        <f aca="false">IF(F905&lt;=$P$2,"DEC","")</f>
        <v>DEC</v>
      </c>
      <c r="P905" s="97" t="n">
        <v>15</v>
      </c>
      <c r="Q905" s="99" t="n">
        <f aca="false">K905-P905</f>
        <v>15</v>
      </c>
      <c r="R905" s="98" t="n">
        <f aca="false">IFERROR(IF(O905="Dec",(K905/P905-1))," ")</f>
        <v>1</v>
      </c>
      <c r="S905" s="100" t="str">
        <f aca="false">IF(N905&gt;0,IF(O905="","-",IF(R905&lt;0%,"DEGROWTH","GROWTH")))</f>
        <v>GROWTH</v>
      </c>
      <c r="T905" s="69" t="n">
        <v>0</v>
      </c>
      <c r="U905" s="101" t="str">
        <f aca="false">IF(F905&lt;=$V$2,"jAN","")</f>
        <v>jAN</v>
      </c>
      <c r="V905" s="97" t="n">
        <v>0</v>
      </c>
      <c r="W905" s="102" t="n">
        <f aca="false">K905-V905</f>
        <v>30</v>
      </c>
      <c r="X905" s="103" t="n">
        <f aca="false">IFERROR(IF(U905="Jan",(K905/V905-1)),0)</f>
        <v>0</v>
      </c>
      <c r="Y905" s="106" t="b">
        <f aca="false">IF(T905&gt;0,IF(U905="","-",IF(X905&lt;0%,"DEGROWTH","GROWTH")))</f>
        <v>0</v>
      </c>
      <c r="Z905" s="75" t="n">
        <v>0</v>
      </c>
      <c r="AA905" s="70"/>
      <c r="AB905" s="70" t="s">
        <v>134</v>
      </c>
      <c r="AC905" s="3"/>
    </row>
    <row r="906" customFormat="false" ht="14.25" hidden="false" customHeight="true" outlineLevel="0" collapsed="false">
      <c r="A906" s="70" t="s">
        <v>134</v>
      </c>
      <c r="B906" s="72" t="s">
        <v>79</v>
      </c>
      <c r="C906" s="72" t="s">
        <v>2241</v>
      </c>
      <c r="D906" s="72" t="n">
        <v>1000003714</v>
      </c>
      <c r="E906" s="72" t="s">
        <v>2242</v>
      </c>
      <c r="F906" s="74" t="n">
        <v>45181</v>
      </c>
      <c r="G906" s="67" t="str">
        <f aca="false">IF(I906&gt;0,"Targeted Dealer","-")</f>
        <v>Targeted Dealer</v>
      </c>
      <c r="H906" s="67"/>
      <c r="I906" s="68" t="n">
        <v>10</v>
      </c>
      <c r="J906" s="68" t="n">
        <f aca="false">I906/$J$1*($J$1-$E$1)</f>
        <v>10</v>
      </c>
      <c r="K906" s="69" t="n">
        <v>3.5</v>
      </c>
      <c r="L906" s="69" t="n">
        <f aca="false">I906-K906</f>
        <v>6.5</v>
      </c>
      <c r="M906" s="69" t="n">
        <f aca="false">IFERROR((K906/J906%),"-")</f>
        <v>35</v>
      </c>
      <c r="N906" s="97" t="n">
        <v>2</v>
      </c>
      <c r="O906" s="98" t="str">
        <f aca="false">IF(F906&lt;=$P$2,"DEC","")</f>
        <v>DEC</v>
      </c>
      <c r="P906" s="97" t="n">
        <v>2</v>
      </c>
      <c r="Q906" s="99" t="n">
        <f aca="false">K906-P906</f>
        <v>1.5</v>
      </c>
      <c r="R906" s="98" t="n">
        <f aca="false">IFERROR(IF(O906="Dec",(K906/P906-1))," ")</f>
        <v>0.75</v>
      </c>
      <c r="S906" s="100" t="str">
        <f aca="false">IF(N906&gt;0,IF(O906="","-",IF(R906&lt;0%,"DEGROWTH","GROWTH")))</f>
        <v>GROWTH</v>
      </c>
      <c r="T906" s="69" t="n">
        <v>0</v>
      </c>
      <c r="U906" s="101" t="str">
        <f aca="false">IF(F906&lt;=$V$2,"jAN","")</f>
        <v>jAN</v>
      </c>
      <c r="V906" s="97" t="n">
        <v>0</v>
      </c>
      <c r="W906" s="102" t="n">
        <f aca="false">K906-V906</f>
        <v>3.5</v>
      </c>
      <c r="X906" s="103" t="n">
        <f aca="false">IFERROR(IF(U906="Jan",(K906/V906-1)),0)</f>
        <v>0</v>
      </c>
      <c r="Y906" s="106" t="b">
        <f aca="false">IF(T906&gt;0,IF(U906="","-",IF(X906&lt;0%,"DEGROWTH","GROWTH")))</f>
        <v>0</v>
      </c>
      <c r="Z906" s="75" t="n">
        <v>1</v>
      </c>
      <c r="AA906" s="70"/>
      <c r="AB906" s="70" t="s">
        <v>134</v>
      </c>
      <c r="AC906" s="3"/>
    </row>
    <row r="907" customFormat="false" ht="14.25" hidden="false" customHeight="true" outlineLevel="0" collapsed="false">
      <c r="A907" s="70" t="s">
        <v>134</v>
      </c>
      <c r="B907" s="72" t="s">
        <v>79</v>
      </c>
      <c r="C907" s="72" t="s">
        <v>2243</v>
      </c>
      <c r="D907" s="72" t="n">
        <v>1000003746</v>
      </c>
      <c r="E907" s="72" t="s">
        <v>2244</v>
      </c>
      <c r="F907" s="74" t="n">
        <v>45238</v>
      </c>
      <c r="G907" s="67" t="str">
        <f aca="false">IF(I907&gt;0,"Targeted Dealer","-")</f>
        <v>Targeted Dealer</v>
      </c>
      <c r="H907" s="67"/>
      <c r="I907" s="68" t="n">
        <v>20</v>
      </c>
      <c r="J907" s="68" t="n">
        <f aca="false">I907/$J$1*($J$1-$E$1)</f>
        <v>20</v>
      </c>
      <c r="K907" s="69" t="n">
        <v>0</v>
      </c>
      <c r="L907" s="69" t="n">
        <f aca="false">I907-K907</f>
        <v>20</v>
      </c>
      <c r="M907" s="69" t="n">
        <f aca="false">IFERROR((K907/J907%),"-")</f>
        <v>0</v>
      </c>
      <c r="N907" s="97" t="n">
        <v>0</v>
      </c>
      <c r="O907" s="98" t="str">
        <f aca="false">IF(F907&lt;=$P$2,"DEC","")</f>
        <v>DEC</v>
      </c>
      <c r="P907" s="97" t="n">
        <v>0</v>
      </c>
      <c r="Q907" s="99" t="n">
        <f aca="false">K907-P907</f>
        <v>0</v>
      </c>
      <c r="R907" s="98" t="str">
        <f aca="false">IFERROR(IF(O907="Dec",(K907/P907-1))," ")</f>
        <v> </v>
      </c>
      <c r="S907" s="105" t="b">
        <f aca="false">IF(N907&gt;0,IF(O907="","-",IF(R907&lt;0%,"DEGROWTH","GROWTH")))</f>
        <v>0</v>
      </c>
      <c r="T907" s="69" t="n">
        <v>23</v>
      </c>
      <c r="U907" s="101" t="str">
        <f aca="false">IF(F907&lt;=$V$2,"jAN","")</f>
        <v>jAN</v>
      </c>
      <c r="V907" s="97" t="n">
        <v>23</v>
      </c>
      <c r="W907" s="102" t="n">
        <f aca="false">K907-V907</f>
        <v>-23</v>
      </c>
      <c r="X907" s="103" t="n">
        <f aca="false">IFERROR(IF(U907="Jan",(K907/V907-1)),0)</f>
        <v>-1</v>
      </c>
      <c r="Y907" s="104" t="str">
        <f aca="false">IF(T907&gt;0,IF(U907="","-",IF(X907&lt;0%,"DEGROWTH","GROWTH")))</f>
        <v>DEGROWTH</v>
      </c>
      <c r="Z907" s="75" t="n">
        <v>0</v>
      </c>
      <c r="AA907" s="70"/>
      <c r="AB907" s="70" t="s">
        <v>134</v>
      </c>
      <c r="AC907" s="3"/>
    </row>
    <row r="908" customFormat="false" ht="14.25" hidden="false" customHeight="true" outlineLevel="0" collapsed="false">
      <c r="A908" s="75" t="s">
        <v>134</v>
      </c>
      <c r="B908" s="72" t="s">
        <v>79</v>
      </c>
      <c r="C908" s="79" t="s">
        <v>316</v>
      </c>
      <c r="D908" s="79" t="n">
        <v>1000003867</v>
      </c>
      <c r="E908" s="79" t="s">
        <v>317</v>
      </c>
      <c r="F908" s="74" t="n">
        <v>45342</v>
      </c>
      <c r="G908" s="67" t="str">
        <f aca="false">IF(I908&gt;0,"Targeted Dealer","-")</f>
        <v>Targeted Dealer</v>
      </c>
      <c r="H908" s="67"/>
      <c r="I908" s="68" t="n">
        <v>18</v>
      </c>
      <c r="J908" s="68" t="n">
        <f aca="false">I908/$J$1*($J$1-$E$1)</f>
        <v>18</v>
      </c>
      <c r="K908" s="69" t="n">
        <v>20</v>
      </c>
      <c r="L908" s="69" t="n">
        <f aca="false">I908-K908</f>
        <v>-2</v>
      </c>
      <c r="M908" s="69" t="n">
        <f aca="false">IFERROR((K908/J908%),"-")</f>
        <v>111.111111111111</v>
      </c>
      <c r="N908" s="97" t="n">
        <v>0</v>
      </c>
      <c r="O908" s="98" t="str">
        <f aca="false">IF(F908&lt;=$P$2,"DEC","")</f>
        <v>DEC</v>
      </c>
      <c r="P908" s="97" t="n">
        <v>0</v>
      </c>
      <c r="Q908" s="99" t="n">
        <f aca="false">K908-P908</f>
        <v>20</v>
      </c>
      <c r="R908" s="98" t="str">
        <f aca="false">IFERROR(IF(O908="Dec",(K908/P908-1))," ")</f>
        <v> </v>
      </c>
      <c r="S908" s="105" t="b">
        <f aca="false">IF(N908&gt;0,IF(O908="","-",IF(R908&lt;0%,"DEGROWTH","GROWTH")))</f>
        <v>0</v>
      </c>
      <c r="T908" s="69" t="n">
        <v>0</v>
      </c>
      <c r="U908" s="101" t="str">
        <f aca="false">IF(F908&lt;=$V$2,"jAN","")</f>
        <v>jAN</v>
      </c>
      <c r="V908" s="97" t="n">
        <v>0</v>
      </c>
      <c r="W908" s="102" t="n">
        <f aca="false">K908-V908</f>
        <v>20</v>
      </c>
      <c r="X908" s="103" t="n">
        <f aca="false">IFERROR(IF(U908="Jan",(K908/V908-1)),0)</f>
        <v>0</v>
      </c>
      <c r="Y908" s="106" t="b">
        <f aca="false">IF(T908&gt;0,IF(U908="","-",IF(X908&lt;0%,"DEGROWTH","GROWTH")))</f>
        <v>0</v>
      </c>
      <c r="Z908" s="75" t="n">
        <v>0</v>
      </c>
      <c r="AA908" s="70"/>
      <c r="AB908" s="75" t="s">
        <v>134</v>
      </c>
      <c r="AC908" s="3"/>
    </row>
    <row r="909" customFormat="false" ht="14.25" hidden="false" customHeight="true" outlineLevel="0" collapsed="false">
      <c r="A909" s="75" t="s">
        <v>134</v>
      </c>
      <c r="B909" s="72" t="s">
        <v>79</v>
      </c>
      <c r="C909" s="79" t="s">
        <v>2245</v>
      </c>
      <c r="D909" s="79" t="n">
        <v>1000003870</v>
      </c>
      <c r="E909" s="79" t="s">
        <v>2246</v>
      </c>
      <c r="F909" s="74" t="n">
        <v>45349</v>
      </c>
      <c r="G909" s="67" t="str">
        <f aca="false">IF(I909&gt;0,"Targeted Dealer","-")</f>
        <v>Targeted Dealer</v>
      </c>
      <c r="H909" s="67"/>
      <c r="I909" s="68" t="n">
        <v>10</v>
      </c>
      <c r="J909" s="68" t="n">
        <f aca="false">I909/$J$1*($J$1-$E$1)</f>
        <v>10</v>
      </c>
      <c r="K909" s="69" t="n">
        <v>5.5</v>
      </c>
      <c r="L909" s="69" t="n">
        <f aca="false">I909-K909</f>
        <v>4.5</v>
      </c>
      <c r="M909" s="69" t="n">
        <f aca="false">IFERROR((K909/J909%),"-")</f>
        <v>55</v>
      </c>
      <c r="N909" s="97" t="n">
        <v>18.5</v>
      </c>
      <c r="O909" s="98" t="str">
        <f aca="false">IF(F909&lt;=$P$2,"DEC","")</f>
        <v>DEC</v>
      </c>
      <c r="P909" s="97" t="n">
        <v>18.5</v>
      </c>
      <c r="Q909" s="99" t="n">
        <f aca="false">K909-P909</f>
        <v>-13</v>
      </c>
      <c r="R909" s="98" t="n">
        <f aca="false">IFERROR(IF(O909="Dec",(K909/P909-1))," ")</f>
        <v>-0.702702702702703</v>
      </c>
      <c r="S909" s="100" t="str">
        <f aca="false">IF(N909&gt;0,IF(O909="","-",IF(R909&lt;0%,"DEGROWTH","GROWTH")))</f>
        <v>DEGROWTH</v>
      </c>
      <c r="T909" s="69" t="n">
        <v>0</v>
      </c>
      <c r="U909" s="101" t="str">
        <f aca="false">IF(F909&lt;=$V$2,"jAN","")</f>
        <v>jAN</v>
      </c>
      <c r="V909" s="97" t="n">
        <v>0</v>
      </c>
      <c r="W909" s="102" t="n">
        <f aca="false">K909-V909</f>
        <v>5.5</v>
      </c>
      <c r="X909" s="103" t="n">
        <f aca="false">IFERROR(IF(U909="Jan",(K909/V909-1)),0)</f>
        <v>0</v>
      </c>
      <c r="Y909" s="106" t="b">
        <f aca="false">IF(T909&gt;0,IF(U909="","-",IF(X909&lt;0%,"DEGROWTH","GROWTH")))</f>
        <v>0</v>
      </c>
      <c r="Z909" s="75" t="n">
        <v>1</v>
      </c>
      <c r="AA909" s="70"/>
      <c r="AB909" s="75" t="s">
        <v>134</v>
      </c>
      <c r="AC909" s="3"/>
    </row>
    <row r="910" customFormat="false" ht="14.25" hidden="false" customHeight="true" outlineLevel="0" collapsed="false">
      <c r="A910" s="75" t="s">
        <v>134</v>
      </c>
      <c r="B910" s="72" t="s">
        <v>79</v>
      </c>
      <c r="C910" s="79" t="s">
        <v>2247</v>
      </c>
      <c r="D910" s="79" t="n">
        <v>1000003889</v>
      </c>
      <c r="E910" s="79" t="s">
        <v>2248</v>
      </c>
      <c r="F910" s="74" t="n">
        <v>45369</v>
      </c>
      <c r="G910" s="67" t="str">
        <f aca="false">IF(I910&gt;0,"Targeted Dealer","-")</f>
        <v>Targeted Dealer</v>
      </c>
      <c r="H910" s="67"/>
      <c r="I910" s="68" t="n">
        <v>60</v>
      </c>
      <c r="J910" s="68" t="n">
        <f aca="false">I910/$J$1*($J$1-$E$1)</f>
        <v>60</v>
      </c>
      <c r="K910" s="69" t="n">
        <v>172.25</v>
      </c>
      <c r="L910" s="69" t="n">
        <f aca="false">I910-K910</f>
        <v>-112.25</v>
      </c>
      <c r="M910" s="69" t="n">
        <f aca="false">IFERROR((K910/J910%),"-")</f>
        <v>287.083333333333</v>
      </c>
      <c r="N910" s="97" t="n">
        <v>109.25</v>
      </c>
      <c r="O910" s="98" t="str">
        <f aca="false">IF(F910&lt;=$P$2,"DEC","")</f>
        <v>DEC</v>
      </c>
      <c r="P910" s="97" t="n">
        <v>109.25</v>
      </c>
      <c r="Q910" s="99" t="n">
        <f aca="false">K910-P910</f>
        <v>63</v>
      </c>
      <c r="R910" s="98" t="n">
        <f aca="false">IFERROR(IF(O910="Dec",(K910/P910-1))," ")</f>
        <v>0.576659038901602</v>
      </c>
      <c r="S910" s="100" t="str">
        <f aca="false">IF(N910&gt;0,IF(O910="","-",IF(R910&lt;0%,"DEGROWTH","GROWTH")))</f>
        <v>GROWTH</v>
      </c>
      <c r="T910" s="69" t="n">
        <v>27</v>
      </c>
      <c r="U910" s="101" t="str">
        <f aca="false">IF(F910&lt;=$V$2,"jAN","")</f>
        <v>jAN</v>
      </c>
      <c r="V910" s="97" t="n">
        <v>27</v>
      </c>
      <c r="W910" s="102" t="n">
        <f aca="false">K910-V910</f>
        <v>145.25</v>
      </c>
      <c r="X910" s="103" t="n">
        <f aca="false">IFERROR(IF(U910="Jan",(K910/V910-1)),0)</f>
        <v>5.37962962962963</v>
      </c>
      <c r="Y910" s="104" t="str">
        <f aca="false">IF(T910&gt;0,IF(U910="","-",IF(X910&lt;0%,"DEGROWTH","GROWTH")))</f>
        <v>GROWTH</v>
      </c>
      <c r="Z910" s="75" t="n">
        <v>0</v>
      </c>
      <c r="AA910" s="70"/>
      <c r="AB910" s="75" t="s">
        <v>134</v>
      </c>
      <c r="AC910" s="3"/>
    </row>
    <row r="911" customFormat="false" ht="14.25" hidden="false" customHeight="true" outlineLevel="0" collapsed="false">
      <c r="A911" s="75" t="s">
        <v>134</v>
      </c>
      <c r="B911" s="72" t="s">
        <v>79</v>
      </c>
      <c r="C911" s="79" t="s">
        <v>2249</v>
      </c>
      <c r="D911" s="79" t="n">
        <v>1000003894</v>
      </c>
      <c r="E911" s="79" t="s">
        <v>2250</v>
      </c>
      <c r="F911" s="74" t="n">
        <v>45373</v>
      </c>
      <c r="G911" s="67" t="str">
        <f aca="false">IF(I911&gt;0,"Targeted Dealer","-")</f>
        <v>Targeted Dealer</v>
      </c>
      <c r="H911" s="67"/>
      <c r="I911" s="68" t="n">
        <v>20</v>
      </c>
      <c r="J911" s="68" t="n">
        <f aca="false">I911/$J$1*($J$1-$E$1)</f>
        <v>20</v>
      </c>
      <c r="K911" s="69" t="n">
        <v>18</v>
      </c>
      <c r="L911" s="69" t="n">
        <f aca="false">I911-K911</f>
        <v>2</v>
      </c>
      <c r="M911" s="69" t="n">
        <f aca="false">IFERROR((K911/J911%),"-")</f>
        <v>90</v>
      </c>
      <c r="N911" s="97" t="n">
        <v>21.5</v>
      </c>
      <c r="O911" s="98" t="str">
        <f aca="false">IF(F911&lt;=$P$2,"DEC","")</f>
        <v>DEC</v>
      </c>
      <c r="P911" s="97" t="n">
        <v>21.5</v>
      </c>
      <c r="Q911" s="99" t="n">
        <f aca="false">K911-P911</f>
        <v>-3.5</v>
      </c>
      <c r="R911" s="98" t="n">
        <f aca="false">IFERROR(IF(O911="Dec",(K911/P911-1))," ")</f>
        <v>-0.162790697674419</v>
      </c>
      <c r="S911" s="100" t="str">
        <f aca="false">IF(N911&gt;0,IF(O911="","-",IF(R911&lt;0%,"DEGROWTH","GROWTH")))</f>
        <v>DEGROWTH</v>
      </c>
      <c r="T911" s="69" t="n">
        <v>48.5</v>
      </c>
      <c r="U911" s="101" t="str">
        <f aca="false">IF(F911&lt;=$V$2,"jAN","")</f>
        <v>jAN</v>
      </c>
      <c r="V911" s="97" t="n">
        <v>48.5</v>
      </c>
      <c r="W911" s="102" t="n">
        <f aca="false">K911-V911</f>
        <v>-30.5</v>
      </c>
      <c r="X911" s="103" t="n">
        <f aca="false">IFERROR(IF(U911="Jan",(K911/V911-1)),0)</f>
        <v>-0.628865979381443</v>
      </c>
      <c r="Y911" s="104" t="str">
        <f aca="false">IF(T911&gt;0,IF(U911="","-",IF(X911&lt;0%,"DEGROWTH","GROWTH")))</f>
        <v>DEGROWTH</v>
      </c>
      <c r="Z911" s="75" t="n">
        <v>0</v>
      </c>
      <c r="AA911" s="70"/>
      <c r="AB911" s="75" t="s">
        <v>134</v>
      </c>
      <c r="AC911" s="3"/>
    </row>
    <row r="912" customFormat="false" ht="14.25" hidden="false" customHeight="true" outlineLevel="0" collapsed="false">
      <c r="A912" s="75" t="s">
        <v>134</v>
      </c>
      <c r="B912" s="72" t="s">
        <v>79</v>
      </c>
      <c r="C912" s="79" t="s">
        <v>2251</v>
      </c>
      <c r="D912" s="79" t="n">
        <v>1000003897</v>
      </c>
      <c r="E912" s="79" t="s">
        <v>2252</v>
      </c>
      <c r="F912" s="74" t="n">
        <v>45380</v>
      </c>
      <c r="G912" s="67" t="str">
        <f aca="false">IF(I912&gt;0,"Targeted Dealer","-")</f>
        <v>Targeted Dealer</v>
      </c>
      <c r="H912" s="67"/>
      <c r="I912" s="68" t="n">
        <v>40</v>
      </c>
      <c r="J912" s="68" t="n">
        <f aca="false">I912/$J$1*($J$1-$E$1)</f>
        <v>40</v>
      </c>
      <c r="K912" s="69" t="n">
        <v>58</v>
      </c>
      <c r="L912" s="69" t="n">
        <f aca="false">I912-K912</f>
        <v>-18</v>
      </c>
      <c r="M912" s="69" t="n">
        <f aca="false">IFERROR((K912/J912%),"-")</f>
        <v>145</v>
      </c>
      <c r="N912" s="97" t="n">
        <v>128</v>
      </c>
      <c r="O912" s="98" t="str">
        <f aca="false">IF(F912&lt;=$P$2,"DEC","")</f>
        <v>DEC</v>
      </c>
      <c r="P912" s="97" t="n">
        <v>128</v>
      </c>
      <c r="Q912" s="99" t="n">
        <f aca="false">K912-P912</f>
        <v>-70</v>
      </c>
      <c r="R912" s="98" t="n">
        <f aca="false">IFERROR(IF(O912="Dec",(K912/P912-1))," ")</f>
        <v>-0.546875</v>
      </c>
      <c r="S912" s="100" t="str">
        <f aca="false">IF(N912&gt;0,IF(O912="","-",IF(R912&lt;0%,"DEGROWTH","GROWTH")))</f>
        <v>DEGROWTH</v>
      </c>
      <c r="T912" s="69" t="n">
        <v>49</v>
      </c>
      <c r="U912" s="101" t="str">
        <f aca="false">IF(F912&lt;=$V$2,"jAN","")</f>
        <v>jAN</v>
      </c>
      <c r="V912" s="97" t="n">
        <v>49</v>
      </c>
      <c r="W912" s="102" t="n">
        <f aca="false">K912-V912</f>
        <v>9</v>
      </c>
      <c r="X912" s="103" t="n">
        <f aca="false">IFERROR(IF(U912="Jan",(K912/V912-1)),0)</f>
        <v>0.183673469387755</v>
      </c>
      <c r="Y912" s="104" t="str">
        <f aca="false">IF(T912&gt;0,IF(U912="","-",IF(X912&lt;0%,"DEGROWTH","GROWTH")))</f>
        <v>GROWTH</v>
      </c>
      <c r="Z912" s="75" t="n">
        <v>0</v>
      </c>
      <c r="AA912" s="70"/>
      <c r="AB912" s="75" t="s">
        <v>134</v>
      </c>
      <c r="AC912" s="3"/>
    </row>
    <row r="913" customFormat="false" ht="14.25" hidden="false" customHeight="true" outlineLevel="0" collapsed="false">
      <c r="A913" s="75" t="s">
        <v>134</v>
      </c>
      <c r="B913" s="72" t="s">
        <v>79</v>
      </c>
      <c r="C913" s="79" t="s">
        <v>3925</v>
      </c>
      <c r="D913" s="79" t="n">
        <v>1000003911</v>
      </c>
      <c r="E913" s="79" t="s">
        <v>3926</v>
      </c>
      <c r="F913" s="74" t="n">
        <v>45401</v>
      </c>
      <c r="G913" s="67" t="str">
        <f aca="false">IF(I913&gt;0,"Targeted Dealer","-")</f>
        <v>-</v>
      </c>
      <c r="H913" s="67"/>
      <c r="I913" s="68" t="n">
        <v>0</v>
      </c>
      <c r="J913" s="68" t="n">
        <f aca="false">I913/$J$1*($J$1-$E$1)</f>
        <v>0</v>
      </c>
      <c r="K913" s="69" t="n">
        <v>0</v>
      </c>
      <c r="L913" s="69" t="n">
        <f aca="false">I913-K913</f>
        <v>0</v>
      </c>
      <c r="M913" s="69" t="str">
        <f aca="false">IFERROR((K913/J913%),"-")</f>
        <v>-</v>
      </c>
      <c r="N913" s="97" t="n">
        <v>0</v>
      </c>
      <c r="O913" s="98" t="str">
        <f aca="false">IF(F913&lt;=$P$2,"DEC","")</f>
        <v>DEC</v>
      </c>
      <c r="P913" s="97" t="n">
        <v>0</v>
      </c>
      <c r="Q913" s="99" t="n">
        <f aca="false">K913-P913</f>
        <v>0</v>
      </c>
      <c r="R913" s="98" t="str">
        <f aca="false">IFERROR(IF(O913="Dec",(K913/P913-1))," ")</f>
        <v> </v>
      </c>
      <c r="S913" s="105" t="b">
        <f aca="false">IF(N913&gt;0,IF(O913="","-",IF(R913&lt;0%,"DEGROWTH","GROWTH")))</f>
        <v>0</v>
      </c>
      <c r="T913" s="69" t="n">
        <v>15</v>
      </c>
      <c r="U913" s="101" t="str">
        <f aca="false">IF(F913&lt;=$V$2,"jAN","")</f>
        <v>jAN</v>
      </c>
      <c r="V913" s="97" t="n">
        <v>15</v>
      </c>
      <c r="W913" s="102" t="n">
        <f aca="false">K913-V913</f>
        <v>-15</v>
      </c>
      <c r="X913" s="103" t="n">
        <f aca="false">IFERROR(IF(U913="Jan",(K913/V913-1)),0)</f>
        <v>-1</v>
      </c>
      <c r="Y913" s="104" t="str">
        <f aca="false">IF(T913&gt;0,IF(U913="","-",IF(X913&lt;0%,"DEGROWTH","GROWTH")))</f>
        <v>DEGROWTH</v>
      </c>
      <c r="Z913" s="75" t="n">
        <v>0</v>
      </c>
      <c r="AA913" s="70"/>
      <c r="AB913" s="75" t="s">
        <v>134</v>
      </c>
      <c r="AC913" s="3"/>
    </row>
    <row r="914" customFormat="false" ht="14.25" hidden="false" customHeight="true" outlineLevel="0" collapsed="false">
      <c r="A914" s="75" t="s">
        <v>134</v>
      </c>
      <c r="B914" s="72" t="s">
        <v>79</v>
      </c>
      <c r="C914" s="79" t="s">
        <v>3927</v>
      </c>
      <c r="D914" s="79" t="n">
        <v>1000003928</v>
      </c>
      <c r="E914" s="79" t="s">
        <v>3928</v>
      </c>
      <c r="F914" s="74" t="n">
        <v>45412</v>
      </c>
      <c r="G914" s="67" t="str">
        <f aca="false">IF(I914&gt;0,"Targeted Dealer","-")</f>
        <v>-</v>
      </c>
      <c r="H914" s="67"/>
      <c r="I914" s="68" t="n">
        <v>0</v>
      </c>
      <c r="J914" s="68" t="n">
        <f aca="false">I914/$J$1*($J$1-$E$1)</f>
        <v>0</v>
      </c>
      <c r="K914" s="69" t="n">
        <v>0</v>
      </c>
      <c r="L914" s="69" t="n">
        <f aca="false">I914-K914</f>
        <v>0</v>
      </c>
      <c r="M914" s="69" t="str">
        <f aca="false">IFERROR((K914/J914%),"-")</f>
        <v>-</v>
      </c>
      <c r="N914" s="97" t="n">
        <v>0</v>
      </c>
      <c r="O914" s="98" t="str">
        <f aca="false">IF(F914&lt;=$P$2,"DEC","")</f>
        <v>DEC</v>
      </c>
      <c r="P914" s="97" t="n">
        <v>0</v>
      </c>
      <c r="Q914" s="99" t="n">
        <f aca="false">K914-P914</f>
        <v>0</v>
      </c>
      <c r="R914" s="98" t="str">
        <f aca="false">IFERROR(IF(O914="Dec",(K914/P914-1))," ")</f>
        <v> </v>
      </c>
      <c r="S914" s="105" t="b">
        <f aca="false">IF(N914&gt;0,IF(O914="","-",IF(R914&lt;0%,"DEGROWTH","GROWTH")))</f>
        <v>0</v>
      </c>
      <c r="T914" s="69" t="n">
        <v>0</v>
      </c>
      <c r="U914" s="101" t="str">
        <f aca="false">IF(F914&lt;=$V$2,"jAN","")</f>
        <v>jAN</v>
      </c>
      <c r="V914" s="97" t="n">
        <v>0</v>
      </c>
      <c r="W914" s="102" t="n">
        <f aca="false">K914-V914</f>
        <v>0</v>
      </c>
      <c r="X914" s="103" t="n">
        <f aca="false">IFERROR(IF(U914="Jan",(K914/V914-1)),0)</f>
        <v>0</v>
      </c>
      <c r="Y914" s="106" t="b">
        <f aca="false">IF(T914&gt;0,IF(U914="","-",IF(X914&lt;0%,"DEGROWTH","GROWTH")))</f>
        <v>0</v>
      </c>
      <c r="Z914" s="75" t="n">
        <v>0</v>
      </c>
      <c r="AA914" s="70"/>
      <c r="AB914" s="75" t="s">
        <v>134</v>
      </c>
      <c r="AC914" s="3"/>
    </row>
    <row r="915" customFormat="false" ht="14.25" hidden="false" customHeight="true" outlineLevel="0" collapsed="false">
      <c r="A915" s="75" t="s">
        <v>134</v>
      </c>
      <c r="B915" s="72" t="s">
        <v>79</v>
      </c>
      <c r="C915" s="79" t="s">
        <v>2253</v>
      </c>
      <c r="D915" s="79" t="n">
        <v>1000003990</v>
      </c>
      <c r="E915" s="79" t="s">
        <v>2254</v>
      </c>
      <c r="F915" s="74" t="n">
        <v>45443</v>
      </c>
      <c r="G915" s="67" t="str">
        <f aca="false">IF(I915&gt;0,"Targeted Dealer","-")</f>
        <v>Targeted Dealer</v>
      </c>
      <c r="H915" s="67"/>
      <c r="I915" s="68" t="n">
        <v>20</v>
      </c>
      <c r="J915" s="68" t="n">
        <f aca="false">I915/$J$1*($J$1-$E$1)</f>
        <v>20</v>
      </c>
      <c r="K915" s="69" t="n">
        <v>13.5</v>
      </c>
      <c r="L915" s="69" t="n">
        <f aca="false">I915-K915</f>
        <v>6.5</v>
      </c>
      <c r="M915" s="69" t="n">
        <f aca="false">IFERROR((K915/J915%),"-")</f>
        <v>67.5</v>
      </c>
      <c r="N915" s="97" t="n">
        <v>15.75</v>
      </c>
      <c r="O915" s="98" t="str">
        <f aca="false">IF(F915&lt;=$P$2,"DEC","")</f>
        <v>DEC</v>
      </c>
      <c r="P915" s="97" t="n">
        <v>15.75</v>
      </c>
      <c r="Q915" s="99" t="n">
        <f aca="false">K915-P915</f>
        <v>-2.25</v>
      </c>
      <c r="R915" s="98" t="n">
        <f aca="false">IFERROR(IF(O915="Dec",(K915/P915-1))," ")</f>
        <v>-0.142857142857143</v>
      </c>
      <c r="S915" s="100" t="str">
        <f aca="false">IF(N915&gt;0,IF(O915="","-",IF(R915&lt;0%,"DEGROWTH","GROWTH")))</f>
        <v>DEGROWTH</v>
      </c>
      <c r="T915" s="69" t="n">
        <v>20.5</v>
      </c>
      <c r="U915" s="101" t="str">
        <f aca="false">IF(F915&lt;=$V$2,"jAN","")</f>
        <v>jAN</v>
      </c>
      <c r="V915" s="97" t="n">
        <v>20.5</v>
      </c>
      <c r="W915" s="102" t="n">
        <f aca="false">K915-V915</f>
        <v>-7</v>
      </c>
      <c r="X915" s="103" t="n">
        <f aca="false">IFERROR(IF(U915="Jan",(K915/V915-1)),0)</f>
        <v>-0.341463414634146</v>
      </c>
      <c r="Y915" s="104" t="str">
        <f aca="false">IF(T915&gt;0,IF(U915="","-",IF(X915&lt;0%,"DEGROWTH","GROWTH")))</f>
        <v>DEGROWTH</v>
      </c>
      <c r="Z915" s="75" t="n">
        <v>0</v>
      </c>
      <c r="AA915" s="70"/>
      <c r="AB915" s="75" t="s">
        <v>134</v>
      </c>
      <c r="AC915" s="3"/>
    </row>
    <row r="916" customFormat="false" ht="14.25" hidden="false" customHeight="true" outlineLevel="0" collapsed="false">
      <c r="A916" s="75" t="s">
        <v>134</v>
      </c>
      <c r="B916" s="72" t="s">
        <v>79</v>
      </c>
      <c r="C916" s="79" t="s">
        <v>2255</v>
      </c>
      <c r="D916" s="79" t="n">
        <v>1000004024</v>
      </c>
      <c r="E916" s="79" t="s">
        <v>2256</v>
      </c>
      <c r="F916" s="74" t="n">
        <v>45472</v>
      </c>
      <c r="G916" s="67" t="str">
        <f aca="false">IF(I916&gt;0,"Targeted Dealer","-")</f>
        <v>Targeted Dealer</v>
      </c>
      <c r="H916" s="67"/>
      <c r="I916" s="68" t="n">
        <v>50</v>
      </c>
      <c r="J916" s="68" t="n">
        <f aca="false">I916/$J$1*($J$1-$E$1)</f>
        <v>50</v>
      </c>
      <c r="K916" s="69" t="n">
        <v>44.75</v>
      </c>
      <c r="L916" s="69" t="n">
        <f aca="false">I916-K916</f>
        <v>5.25</v>
      </c>
      <c r="M916" s="69" t="n">
        <f aca="false">IFERROR((K916/J916%),"-")</f>
        <v>89.5</v>
      </c>
      <c r="N916" s="97" t="n">
        <v>53</v>
      </c>
      <c r="O916" s="98" t="str">
        <f aca="false">IF(F916&lt;=$P$2,"DEC","")</f>
        <v>DEC</v>
      </c>
      <c r="P916" s="97" t="n">
        <v>53</v>
      </c>
      <c r="Q916" s="99" t="n">
        <f aca="false">K916-P916</f>
        <v>-8.25</v>
      </c>
      <c r="R916" s="98" t="n">
        <f aca="false">IFERROR(IF(O916="Dec",(K916/P916-1))," ")</f>
        <v>-0.155660377358491</v>
      </c>
      <c r="S916" s="100" t="str">
        <f aca="false">IF(N916&gt;0,IF(O916="","-",IF(R916&lt;0%,"DEGROWTH","GROWTH")))</f>
        <v>DEGROWTH</v>
      </c>
      <c r="T916" s="69" t="n">
        <v>31.25</v>
      </c>
      <c r="U916" s="101" t="str">
        <f aca="false">IF(F916&lt;=$V$2,"jAN","")</f>
        <v>jAN</v>
      </c>
      <c r="V916" s="97" t="n">
        <v>31.25</v>
      </c>
      <c r="W916" s="102" t="n">
        <f aca="false">K916-V916</f>
        <v>13.5</v>
      </c>
      <c r="X916" s="103" t="n">
        <f aca="false">IFERROR(IF(U916="Jan",(K916/V916-1)),0)</f>
        <v>0.432</v>
      </c>
      <c r="Y916" s="104" t="str">
        <f aca="false">IF(T916&gt;0,IF(U916="","-",IF(X916&lt;0%,"DEGROWTH","GROWTH")))</f>
        <v>GROWTH</v>
      </c>
      <c r="Z916" s="75" t="n">
        <v>0</v>
      </c>
      <c r="AA916" s="70"/>
      <c r="AB916" s="75" t="s">
        <v>134</v>
      </c>
      <c r="AC916" s="3"/>
    </row>
    <row r="917" customFormat="false" ht="14.25" hidden="false" customHeight="true" outlineLevel="0" collapsed="false">
      <c r="A917" s="75" t="s">
        <v>134</v>
      </c>
      <c r="B917" s="79" t="s">
        <v>79</v>
      </c>
      <c r="C917" s="79" t="s">
        <v>2257</v>
      </c>
      <c r="D917" s="79" t="n">
        <v>1000004049</v>
      </c>
      <c r="E917" s="79" t="s">
        <v>2258</v>
      </c>
      <c r="F917" s="74" t="n">
        <v>45493</v>
      </c>
      <c r="G917" s="67" t="str">
        <f aca="false">IF(I917&gt;0,"Targeted Dealer","-")</f>
        <v>Targeted Dealer</v>
      </c>
      <c r="H917" s="67"/>
      <c r="I917" s="68" t="n">
        <v>40</v>
      </c>
      <c r="J917" s="68" t="n">
        <f aca="false">I917/$J$1*($J$1-$E$1)</f>
        <v>40</v>
      </c>
      <c r="K917" s="69" t="n">
        <v>133</v>
      </c>
      <c r="L917" s="69" t="n">
        <f aca="false">I917-K917</f>
        <v>-93</v>
      </c>
      <c r="M917" s="69" t="n">
        <f aca="false">IFERROR((K917/J917%),"-")</f>
        <v>332.5</v>
      </c>
      <c r="N917" s="97" t="n">
        <v>62</v>
      </c>
      <c r="O917" s="98" t="str">
        <f aca="false">IF(F917&lt;=$P$2,"DEC","")</f>
        <v>DEC</v>
      </c>
      <c r="P917" s="97" t="n">
        <v>62</v>
      </c>
      <c r="Q917" s="99" t="n">
        <f aca="false">K917-P917</f>
        <v>71</v>
      </c>
      <c r="R917" s="98" t="n">
        <f aca="false">IFERROR(IF(O917="Dec",(K917/P917-1))," ")</f>
        <v>1.14516129032258</v>
      </c>
      <c r="S917" s="100" t="str">
        <f aca="false">IF(N917&gt;0,IF(O917="","-",IF(R917&lt;0%,"DEGROWTH","GROWTH")))</f>
        <v>GROWTH</v>
      </c>
      <c r="T917" s="69" t="n">
        <v>20</v>
      </c>
      <c r="U917" s="101" t="str">
        <f aca="false">IF(F917&lt;=$V$2,"jAN","")</f>
        <v>jAN</v>
      </c>
      <c r="V917" s="97" t="n">
        <v>20</v>
      </c>
      <c r="W917" s="102" t="n">
        <f aca="false">K917-V917</f>
        <v>113</v>
      </c>
      <c r="X917" s="103" t="n">
        <f aca="false">IFERROR(IF(U917="Jan",(K917/V917-1)),0)</f>
        <v>5.65</v>
      </c>
      <c r="Y917" s="104" t="str">
        <f aca="false">IF(T917&gt;0,IF(U917="","-",IF(X917&lt;0%,"DEGROWTH","GROWTH")))</f>
        <v>GROWTH</v>
      </c>
      <c r="Z917" s="75" t="n">
        <v>0</v>
      </c>
      <c r="AA917" s="70"/>
      <c r="AB917" s="75" t="s">
        <v>134</v>
      </c>
      <c r="AC917" s="3"/>
    </row>
    <row r="918" customFormat="false" ht="14.25" hidden="false" customHeight="true" outlineLevel="0" collapsed="false">
      <c r="A918" s="75" t="s">
        <v>134</v>
      </c>
      <c r="B918" s="79" t="s">
        <v>79</v>
      </c>
      <c r="C918" s="79" t="s">
        <v>2259</v>
      </c>
      <c r="D918" s="79" t="n">
        <v>1000004106</v>
      </c>
      <c r="E918" s="79" t="s">
        <v>2260</v>
      </c>
      <c r="F918" s="109" t="n">
        <v>45535</v>
      </c>
      <c r="G918" s="67" t="str">
        <f aca="false">IF(I918&gt;0,"Targeted Dealer","-")</f>
        <v>Targeted Dealer</v>
      </c>
      <c r="H918" s="67"/>
      <c r="I918" s="68" t="n">
        <v>30</v>
      </c>
      <c r="J918" s="68" t="n">
        <f aca="false">I918/$J$1*($J$1-$E$1)</f>
        <v>30</v>
      </c>
      <c r="K918" s="69" t="n">
        <v>15.25</v>
      </c>
      <c r="L918" s="69" t="n">
        <f aca="false">I918-K918</f>
        <v>14.75</v>
      </c>
      <c r="M918" s="69" t="n">
        <f aca="false">IFERROR((K918/J918%),"-")</f>
        <v>50.8333333333333</v>
      </c>
      <c r="N918" s="97" t="n">
        <v>31.5</v>
      </c>
      <c r="O918" s="98" t="str">
        <f aca="false">IF(F918&lt;=$P$2,"DEC","")</f>
        <v>DEC</v>
      </c>
      <c r="P918" s="97" t="n">
        <v>31.5</v>
      </c>
      <c r="Q918" s="99" t="n">
        <f aca="false">K918-P918</f>
        <v>-16.25</v>
      </c>
      <c r="R918" s="98" t="n">
        <f aca="false">IFERROR(IF(O918="Dec",(K918/P918-1))," ")</f>
        <v>-0.515873015873016</v>
      </c>
      <c r="S918" s="100" t="str">
        <f aca="false">IF(N918&gt;0,IF(O918="","-",IF(R918&lt;0%,"DEGROWTH","GROWTH")))</f>
        <v>DEGROWTH</v>
      </c>
      <c r="T918" s="69" t="n">
        <v>6.25</v>
      </c>
      <c r="U918" s="101" t="str">
        <f aca="false">IF(F918&lt;=$V$2,"jAN","")</f>
        <v>jAN</v>
      </c>
      <c r="V918" s="97" t="n">
        <v>6.25</v>
      </c>
      <c r="W918" s="102" t="n">
        <f aca="false">K918-V918</f>
        <v>9</v>
      </c>
      <c r="X918" s="103" t="n">
        <f aca="false">IFERROR(IF(U918="Jan",(K918/V918-1)),0)</f>
        <v>1.44</v>
      </c>
      <c r="Y918" s="104" t="str">
        <f aca="false">IF(T918&gt;0,IF(U918="","-",IF(X918&lt;0%,"DEGROWTH","GROWTH")))</f>
        <v>GROWTH</v>
      </c>
      <c r="Z918" s="75" t="n">
        <v>0</v>
      </c>
      <c r="AA918" s="70"/>
      <c r="AB918" s="75" t="s">
        <v>134</v>
      </c>
      <c r="AC918" s="3"/>
    </row>
    <row r="919" customFormat="false" ht="14.25" hidden="false" customHeight="true" outlineLevel="0" collapsed="false">
      <c r="A919" s="70" t="s">
        <v>134</v>
      </c>
      <c r="B919" s="72" t="s">
        <v>71</v>
      </c>
      <c r="C919" s="72" t="s">
        <v>2261</v>
      </c>
      <c r="D919" s="72" t="n">
        <v>1000000767</v>
      </c>
      <c r="E919" s="73" t="s">
        <v>2262</v>
      </c>
      <c r="F919" s="74" t="n">
        <v>38565</v>
      </c>
      <c r="G919" s="67" t="str">
        <f aca="false">IF(I919&gt;0,"Targeted Dealer","-")</f>
        <v>Targeted Dealer</v>
      </c>
      <c r="H919" s="67"/>
      <c r="I919" s="68" t="n">
        <v>850</v>
      </c>
      <c r="J919" s="68" t="n">
        <f aca="false">I919/$J$1*($J$1-$E$1)</f>
        <v>850</v>
      </c>
      <c r="K919" s="69" t="n">
        <v>950</v>
      </c>
      <c r="L919" s="69" t="n">
        <f aca="false">I919-K919</f>
        <v>-100</v>
      </c>
      <c r="M919" s="69" t="n">
        <f aca="false">IFERROR((K919/J919%),"-")</f>
        <v>111.764705882353</v>
      </c>
      <c r="N919" s="97" t="n">
        <v>880</v>
      </c>
      <c r="O919" s="98" t="str">
        <f aca="false">IF(F919&lt;=$P$2,"DEC","")</f>
        <v>DEC</v>
      </c>
      <c r="P919" s="97" t="n">
        <v>880</v>
      </c>
      <c r="Q919" s="99" t="n">
        <f aca="false">K919-P919</f>
        <v>70</v>
      </c>
      <c r="R919" s="98" t="n">
        <f aca="false">IFERROR(IF(O919="Dec",(K919/P919-1))," ")</f>
        <v>0.0795454545454546</v>
      </c>
      <c r="S919" s="100" t="str">
        <f aca="false">IF(N919&gt;0,IF(O919="","-",IF(R919&lt;0%,"DEGROWTH","GROWTH")))</f>
        <v>GROWTH</v>
      </c>
      <c r="T919" s="69" t="n">
        <v>845</v>
      </c>
      <c r="U919" s="101" t="str">
        <f aca="false">IF(F919&lt;=$V$2,"jAN","")</f>
        <v>jAN</v>
      </c>
      <c r="V919" s="97" t="n">
        <v>845</v>
      </c>
      <c r="W919" s="102" t="n">
        <f aca="false">K919-V919</f>
        <v>105</v>
      </c>
      <c r="X919" s="103" t="n">
        <f aca="false">IFERROR(IF(U919="Jan",(K919/V919-1)),0)</f>
        <v>0.124260355029586</v>
      </c>
      <c r="Y919" s="104" t="str">
        <f aca="false">IF(T919&gt;0,IF(U919="","-",IF(X919&lt;0%,"DEGROWTH","GROWTH")))</f>
        <v>GROWTH</v>
      </c>
      <c r="Z919" s="75" t="n">
        <v>0</v>
      </c>
      <c r="AA919" s="70"/>
      <c r="AB919" s="70" t="s">
        <v>134</v>
      </c>
      <c r="AC919" s="3"/>
    </row>
    <row r="920" customFormat="false" ht="14.25" hidden="false" customHeight="true" outlineLevel="0" collapsed="false">
      <c r="A920" s="70" t="s">
        <v>134</v>
      </c>
      <c r="B920" s="72" t="s">
        <v>71</v>
      </c>
      <c r="C920" s="72" t="s">
        <v>318</v>
      </c>
      <c r="D920" s="72" t="n">
        <v>1000000772</v>
      </c>
      <c r="E920" s="73" t="s">
        <v>319</v>
      </c>
      <c r="F920" s="74" t="n">
        <v>40640</v>
      </c>
      <c r="G920" s="67" t="str">
        <f aca="false">IF(I920&gt;0,"Targeted Dealer","-")</f>
        <v>Targeted Dealer</v>
      </c>
      <c r="H920" s="67"/>
      <c r="I920" s="68" t="n">
        <v>65</v>
      </c>
      <c r="J920" s="68" t="n">
        <f aca="false">I920/$J$1*($J$1-$E$1)</f>
        <v>65</v>
      </c>
      <c r="K920" s="69" t="n">
        <v>0</v>
      </c>
      <c r="L920" s="69" t="n">
        <f aca="false">I920-K920</f>
        <v>65</v>
      </c>
      <c r="M920" s="69" t="n">
        <f aca="false">IFERROR((K920/J920%),"-")</f>
        <v>0</v>
      </c>
      <c r="N920" s="97" t="n">
        <v>0</v>
      </c>
      <c r="O920" s="98" t="str">
        <f aca="false">IF(F920&lt;=$P$2,"DEC","")</f>
        <v>DEC</v>
      </c>
      <c r="P920" s="97" t="n">
        <v>0</v>
      </c>
      <c r="Q920" s="99" t="n">
        <f aca="false">K920-P920</f>
        <v>0</v>
      </c>
      <c r="R920" s="98" t="str">
        <f aca="false">IFERROR(IF(O920="Dec",(K920/P920-1))," ")</f>
        <v> </v>
      </c>
      <c r="S920" s="105" t="b">
        <f aca="false">IF(N920&gt;0,IF(O920="","-",IF(R920&lt;0%,"DEGROWTH","GROWTH")))</f>
        <v>0</v>
      </c>
      <c r="T920" s="69" t="n">
        <v>62</v>
      </c>
      <c r="U920" s="101" t="str">
        <f aca="false">IF(F920&lt;=$V$2,"jAN","")</f>
        <v>jAN</v>
      </c>
      <c r="V920" s="97" t="n">
        <v>62</v>
      </c>
      <c r="W920" s="102" t="n">
        <f aca="false">K920-V920</f>
        <v>-62</v>
      </c>
      <c r="X920" s="103" t="n">
        <f aca="false">IFERROR(IF(U920="Jan",(K920/V920-1)),0)</f>
        <v>-1</v>
      </c>
      <c r="Y920" s="104" t="str">
        <f aca="false">IF(T920&gt;0,IF(U920="","-",IF(X920&lt;0%,"DEGROWTH","GROWTH")))</f>
        <v>DEGROWTH</v>
      </c>
      <c r="Z920" s="75" t="n">
        <v>0</v>
      </c>
      <c r="AA920" s="70"/>
      <c r="AB920" s="70" t="s">
        <v>134</v>
      </c>
      <c r="AC920" s="3"/>
    </row>
    <row r="921" customFormat="false" ht="14.25" hidden="false" customHeight="true" outlineLevel="0" collapsed="false">
      <c r="A921" s="70" t="s">
        <v>134</v>
      </c>
      <c r="B921" s="72" t="s">
        <v>71</v>
      </c>
      <c r="C921" s="72" t="s">
        <v>2263</v>
      </c>
      <c r="D921" s="72" t="n">
        <v>1000000776</v>
      </c>
      <c r="E921" s="73" t="s">
        <v>2264</v>
      </c>
      <c r="F921" s="74" t="n">
        <v>41263</v>
      </c>
      <c r="G921" s="67" t="str">
        <f aca="false">IF(I921&gt;0,"Targeted Dealer","-")</f>
        <v>Targeted Dealer</v>
      </c>
      <c r="H921" s="67"/>
      <c r="I921" s="68" t="n">
        <v>80</v>
      </c>
      <c r="J921" s="68" t="n">
        <f aca="false">I921/$J$1*($J$1-$E$1)</f>
        <v>80</v>
      </c>
      <c r="K921" s="69" t="n">
        <v>35</v>
      </c>
      <c r="L921" s="69" t="n">
        <f aca="false">I921-K921</f>
        <v>45</v>
      </c>
      <c r="M921" s="69" t="n">
        <f aca="false">IFERROR((K921/J921%),"-")</f>
        <v>43.75</v>
      </c>
      <c r="N921" s="97" t="n">
        <v>60</v>
      </c>
      <c r="O921" s="98" t="str">
        <f aca="false">IF(F921&lt;=$P$2,"DEC","")</f>
        <v>DEC</v>
      </c>
      <c r="P921" s="97" t="n">
        <v>60</v>
      </c>
      <c r="Q921" s="99" t="n">
        <f aca="false">K921-P921</f>
        <v>-25</v>
      </c>
      <c r="R921" s="98" t="n">
        <f aca="false">IFERROR(IF(O921="Dec",(K921/P921-1))," ")</f>
        <v>-0.416666666666667</v>
      </c>
      <c r="S921" s="100" t="str">
        <f aca="false">IF(N921&gt;0,IF(O921="","-",IF(R921&lt;0%,"DEGROWTH","GROWTH")))</f>
        <v>DEGROWTH</v>
      </c>
      <c r="T921" s="69" t="n">
        <v>50</v>
      </c>
      <c r="U921" s="101" t="str">
        <f aca="false">IF(F921&lt;=$V$2,"jAN","")</f>
        <v>jAN</v>
      </c>
      <c r="V921" s="97" t="n">
        <v>50</v>
      </c>
      <c r="W921" s="102" t="n">
        <f aca="false">K921-V921</f>
        <v>-15</v>
      </c>
      <c r="X921" s="103" t="n">
        <f aca="false">IFERROR(IF(U921="Jan",(K921/V921-1)),0)</f>
        <v>-0.3</v>
      </c>
      <c r="Y921" s="104" t="str">
        <f aca="false">IF(T921&gt;0,IF(U921="","-",IF(X921&lt;0%,"DEGROWTH","GROWTH")))</f>
        <v>DEGROWTH</v>
      </c>
      <c r="Z921" s="75" t="n">
        <v>0</v>
      </c>
      <c r="AA921" s="70"/>
      <c r="AB921" s="70" t="s">
        <v>134</v>
      </c>
      <c r="AC921" s="3"/>
    </row>
    <row r="922" customFormat="false" ht="14.25" hidden="false" customHeight="true" outlineLevel="0" collapsed="false">
      <c r="A922" s="70" t="s">
        <v>134</v>
      </c>
      <c r="B922" s="72" t="s">
        <v>71</v>
      </c>
      <c r="C922" s="72" t="s">
        <v>320</v>
      </c>
      <c r="D922" s="72" t="n">
        <v>1000000768</v>
      </c>
      <c r="E922" s="73" t="s">
        <v>321</v>
      </c>
      <c r="F922" s="74" t="n">
        <v>41816</v>
      </c>
      <c r="G922" s="67" t="str">
        <f aca="false">IF(I922&gt;0,"Targeted Dealer","-")</f>
        <v>Targeted Dealer</v>
      </c>
      <c r="H922" s="67"/>
      <c r="I922" s="68" t="n">
        <v>75</v>
      </c>
      <c r="J922" s="68" t="n">
        <f aca="false">I922/$J$1*($J$1-$E$1)</f>
        <v>75</v>
      </c>
      <c r="K922" s="69" t="n">
        <v>25</v>
      </c>
      <c r="L922" s="69" t="n">
        <f aca="false">I922-K922</f>
        <v>50</v>
      </c>
      <c r="M922" s="69" t="n">
        <f aca="false">IFERROR((K922/J922%),"-")</f>
        <v>33.3333333333333</v>
      </c>
      <c r="N922" s="97" t="n">
        <v>25</v>
      </c>
      <c r="O922" s="98" t="str">
        <f aca="false">IF(F922&lt;=$P$2,"DEC","")</f>
        <v>DEC</v>
      </c>
      <c r="P922" s="97" t="n">
        <v>25</v>
      </c>
      <c r="Q922" s="99" t="n">
        <f aca="false">K922-P922</f>
        <v>0</v>
      </c>
      <c r="R922" s="98" t="n">
        <f aca="false">IFERROR(IF(O922="Dec",(K922/P922-1))," ")</f>
        <v>0</v>
      </c>
      <c r="S922" s="100" t="str">
        <f aca="false">IF(N922&gt;0,IF(O922="","-",IF(R922&lt;0%,"DEGROWTH","GROWTH")))</f>
        <v>GROWTH</v>
      </c>
      <c r="T922" s="69" t="n">
        <v>80</v>
      </c>
      <c r="U922" s="101" t="str">
        <f aca="false">IF(F922&lt;=$V$2,"jAN","")</f>
        <v>jAN</v>
      </c>
      <c r="V922" s="97" t="n">
        <v>80</v>
      </c>
      <c r="W922" s="102" t="n">
        <f aca="false">K922-V922</f>
        <v>-55</v>
      </c>
      <c r="X922" s="103" t="n">
        <f aca="false">IFERROR(IF(U922="Jan",(K922/V922-1)),0)</f>
        <v>-0.6875</v>
      </c>
      <c r="Y922" s="104" t="str">
        <f aca="false">IF(T922&gt;0,IF(U922="","-",IF(X922&lt;0%,"DEGROWTH","GROWTH")))</f>
        <v>DEGROWTH</v>
      </c>
      <c r="Z922" s="75" t="n">
        <v>0</v>
      </c>
      <c r="AA922" s="70"/>
      <c r="AB922" s="70" t="s">
        <v>134</v>
      </c>
      <c r="AC922" s="3"/>
    </row>
    <row r="923" customFormat="false" ht="14.25" hidden="false" customHeight="true" outlineLevel="0" collapsed="false">
      <c r="A923" s="70" t="s">
        <v>134</v>
      </c>
      <c r="B923" s="72" t="s">
        <v>71</v>
      </c>
      <c r="C923" s="72" t="s">
        <v>2265</v>
      </c>
      <c r="D923" s="72" t="n">
        <v>1000000775</v>
      </c>
      <c r="E923" s="73" t="s">
        <v>2266</v>
      </c>
      <c r="F923" s="74" t="n">
        <v>42905</v>
      </c>
      <c r="G923" s="67" t="str">
        <f aca="false">IF(I923&gt;0,"Targeted Dealer","-")</f>
        <v>Targeted Dealer</v>
      </c>
      <c r="H923" s="67"/>
      <c r="I923" s="68" t="n">
        <v>110</v>
      </c>
      <c r="J923" s="68" t="n">
        <f aca="false">I923/$J$1*($J$1-$E$1)</f>
        <v>110</v>
      </c>
      <c r="K923" s="69" t="n">
        <v>105</v>
      </c>
      <c r="L923" s="69" t="n">
        <f aca="false">I923-K923</f>
        <v>5</v>
      </c>
      <c r="M923" s="69" t="n">
        <f aca="false">IFERROR((K923/J923%),"-")</f>
        <v>95.4545454545455</v>
      </c>
      <c r="N923" s="97" t="n">
        <v>75</v>
      </c>
      <c r="O923" s="98" t="str">
        <f aca="false">IF(F923&lt;=$P$2,"DEC","")</f>
        <v>DEC</v>
      </c>
      <c r="P923" s="97" t="n">
        <v>75</v>
      </c>
      <c r="Q923" s="99" t="n">
        <f aca="false">K923-P923</f>
        <v>30</v>
      </c>
      <c r="R923" s="98" t="n">
        <f aca="false">IFERROR(IF(O923="Dec",(K923/P923-1))," ")</f>
        <v>0.4</v>
      </c>
      <c r="S923" s="100" t="str">
        <f aca="false">IF(N923&gt;0,IF(O923="","-",IF(R923&lt;0%,"DEGROWTH","GROWTH")))</f>
        <v>GROWTH</v>
      </c>
      <c r="T923" s="69" t="n">
        <v>95</v>
      </c>
      <c r="U923" s="101" t="str">
        <f aca="false">IF(F923&lt;=$V$2,"jAN","")</f>
        <v>jAN</v>
      </c>
      <c r="V923" s="97" t="n">
        <v>95</v>
      </c>
      <c r="W923" s="102" t="n">
        <f aca="false">K923-V923</f>
        <v>10</v>
      </c>
      <c r="X923" s="103" t="n">
        <f aca="false">IFERROR(IF(U923="Jan",(K923/V923-1)),0)</f>
        <v>0.105263157894737</v>
      </c>
      <c r="Y923" s="104" t="str">
        <f aca="false">IF(T923&gt;0,IF(U923="","-",IF(X923&lt;0%,"DEGROWTH","GROWTH")))</f>
        <v>GROWTH</v>
      </c>
      <c r="Z923" s="75" t="n">
        <v>0</v>
      </c>
      <c r="AA923" s="70"/>
      <c r="AB923" s="70" t="s">
        <v>134</v>
      </c>
      <c r="AC923" s="3"/>
    </row>
    <row r="924" customFormat="false" ht="14.25" hidden="false" customHeight="true" outlineLevel="0" collapsed="false">
      <c r="A924" s="70" t="s">
        <v>134</v>
      </c>
      <c r="B924" s="72" t="s">
        <v>71</v>
      </c>
      <c r="C924" s="72" t="s">
        <v>2267</v>
      </c>
      <c r="D924" s="72" t="n">
        <v>1000000770</v>
      </c>
      <c r="E924" s="73" t="s">
        <v>2268</v>
      </c>
      <c r="F924" s="74" t="n">
        <v>42977</v>
      </c>
      <c r="G924" s="67" t="str">
        <f aca="false">IF(I924&gt;0,"Targeted Dealer","-")</f>
        <v>-</v>
      </c>
      <c r="H924" s="67"/>
      <c r="I924" s="68" t="n">
        <v>0</v>
      </c>
      <c r="J924" s="68" t="n">
        <f aca="false">I924/$J$1*($J$1-$E$1)</f>
        <v>0</v>
      </c>
      <c r="K924" s="69" t="n">
        <v>0</v>
      </c>
      <c r="L924" s="69" t="n">
        <f aca="false">I924-K924</f>
        <v>0</v>
      </c>
      <c r="M924" s="69" t="str">
        <f aca="false">IFERROR((K924/J924%),"-")</f>
        <v>-</v>
      </c>
      <c r="N924" s="97" t="n">
        <v>0</v>
      </c>
      <c r="O924" s="98" t="str">
        <f aca="false">IF(F924&lt;=$P$2,"DEC","")</f>
        <v>DEC</v>
      </c>
      <c r="P924" s="97" t="n">
        <v>0</v>
      </c>
      <c r="Q924" s="99" t="n">
        <f aca="false">K924-P924</f>
        <v>0</v>
      </c>
      <c r="R924" s="98" t="str">
        <f aca="false">IFERROR(IF(O924="Dec",(K924/P924-1))," ")</f>
        <v> </v>
      </c>
      <c r="S924" s="105" t="b">
        <f aca="false">IF(N924&gt;0,IF(O924="","-",IF(R924&lt;0%,"DEGROWTH","GROWTH")))</f>
        <v>0</v>
      </c>
      <c r="T924" s="69" t="n">
        <v>0</v>
      </c>
      <c r="U924" s="101" t="str">
        <f aca="false">IF(F924&lt;=$V$2,"jAN","")</f>
        <v>jAN</v>
      </c>
      <c r="V924" s="97" t="n">
        <v>0</v>
      </c>
      <c r="W924" s="102" t="n">
        <f aca="false">K924-V924</f>
        <v>0</v>
      </c>
      <c r="X924" s="103" t="n">
        <f aca="false">IFERROR(IF(U924="Jan",(K924/V924-1)),0)</f>
        <v>0</v>
      </c>
      <c r="Y924" s="106" t="b">
        <f aca="false">IF(T924&gt;0,IF(U924="","-",IF(X924&lt;0%,"DEGROWTH","GROWTH")))</f>
        <v>0</v>
      </c>
      <c r="Z924" s="75" t="n">
        <v>0</v>
      </c>
      <c r="AA924" s="70"/>
      <c r="AB924" s="70" t="s">
        <v>134</v>
      </c>
      <c r="AC924" s="3"/>
    </row>
    <row r="925" customFormat="false" ht="14.25" hidden="false" customHeight="true" outlineLevel="0" collapsed="false">
      <c r="A925" s="70" t="s">
        <v>134</v>
      </c>
      <c r="B925" s="72" t="s">
        <v>71</v>
      </c>
      <c r="C925" s="72" t="s">
        <v>2269</v>
      </c>
      <c r="D925" s="72" t="n">
        <v>1000000773</v>
      </c>
      <c r="E925" s="73" t="s">
        <v>2270</v>
      </c>
      <c r="F925" s="74" t="n">
        <v>43066</v>
      </c>
      <c r="G925" s="67" t="str">
        <f aca="false">IF(I925&gt;0,"Targeted Dealer","-")</f>
        <v>Targeted Dealer</v>
      </c>
      <c r="H925" s="67"/>
      <c r="I925" s="68" t="n">
        <v>160</v>
      </c>
      <c r="J925" s="68" t="n">
        <f aca="false">I925/$J$1*($J$1-$E$1)</f>
        <v>160</v>
      </c>
      <c r="K925" s="69" t="n">
        <v>55</v>
      </c>
      <c r="L925" s="69" t="n">
        <f aca="false">I925-K925</f>
        <v>105</v>
      </c>
      <c r="M925" s="69" t="n">
        <f aca="false">IFERROR((K925/J925%),"-")</f>
        <v>34.375</v>
      </c>
      <c r="N925" s="97" t="n">
        <v>115</v>
      </c>
      <c r="O925" s="98" t="str">
        <f aca="false">IF(F925&lt;=$P$2,"DEC","")</f>
        <v>DEC</v>
      </c>
      <c r="P925" s="97" t="n">
        <v>115</v>
      </c>
      <c r="Q925" s="99" t="n">
        <f aca="false">K925-P925</f>
        <v>-60</v>
      </c>
      <c r="R925" s="98" t="n">
        <f aca="false">IFERROR(IF(O925="Dec",(K925/P925-1))," ")</f>
        <v>-0.521739130434783</v>
      </c>
      <c r="S925" s="100" t="str">
        <f aca="false">IF(N925&gt;0,IF(O925="","-",IF(R925&lt;0%,"DEGROWTH","GROWTH")))</f>
        <v>DEGROWTH</v>
      </c>
      <c r="T925" s="69" t="n">
        <v>211</v>
      </c>
      <c r="U925" s="101" t="str">
        <f aca="false">IF(F925&lt;=$V$2,"jAN","")</f>
        <v>jAN</v>
      </c>
      <c r="V925" s="97" t="n">
        <v>211</v>
      </c>
      <c r="W925" s="102" t="n">
        <f aca="false">K925-V925</f>
        <v>-156</v>
      </c>
      <c r="X925" s="103" t="n">
        <f aca="false">IFERROR(IF(U925="Jan",(K925/V925-1)),0)</f>
        <v>-0.739336492890995</v>
      </c>
      <c r="Y925" s="104" t="str">
        <f aca="false">IF(T925&gt;0,IF(U925="","-",IF(X925&lt;0%,"DEGROWTH","GROWTH")))</f>
        <v>DEGROWTH</v>
      </c>
      <c r="Z925" s="75" t="n">
        <v>0</v>
      </c>
      <c r="AA925" s="70"/>
      <c r="AB925" s="70" t="s">
        <v>134</v>
      </c>
      <c r="AC925" s="3"/>
    </row>
    <row r="926" customFormat="false" ht="14.25" hidden="false" customHeight="true" outlineLevel="0" collapsed="false">
      <c r="A926" s="70" t="s">
        <v>134</v>
      </c>
      <c r="B926" s="72" t="s">
        <v>71</v>
      </c>
      <c r="C926" s="72" t="s">
        <v>2271</v>
      </c>
      <c r="D926" s="72" t="n">
        <v>1000000769</v>
      </c>
      <c r="E926" s="73" t="s">
        <v>2272</v>
      </c>
      <c r="F926" s="74" t="n">
        <v>43305</v>
      </c>
      <c r="G926" s="67" t="str">
        <f aca="false">IF(I926&gt;0,"Targeted Dealer","-")</f>
        <v>Targeted Dealer</v>
      </c>
      <c r="H926" s="67"/>
      <c r="I926" s="68" t="n">
        <v>95</v>
      </c>
      <c r="J926" s="68" t="n">
        <f aca="false">I926/$J$1*($J$1-$E$1)</f>
        <v>95</v>
      </c>
      <c r="K926" s="69" t="n">
        <v>48</v>
      </c>
      <c r="L926" s="69" t="n">
        <f aca="false">I926-K926</f>
        <v>47</v>
      </c>
      <c r="M926" s="69" t="n">
        <f aca="false">IFERROR((K926/J926%),"-")</f>
        <v>50.5263157894737</v>
      </c>
      <c r="N926" s="97" t="n">
        <v>81</v>
      </c>
      <c r="O926" s="98" t="str">
        <f aca="false">IF(F926&lt;=$P$2,"DEC","")</f>
        <v>DEC</v>
      </c>
      <c r="P926" s="97" t="n">
        <v>81</v>
      </c>
      <c r="Q926" s="99" t="n">
        <f aca="false">K926-P926</f>
        <v>-33</v>
      </c>
      <c r="R926" s="98" t="n">
        <f aca="false">IFERROR(IF(O926="Dec",(K926/P926-1))," ")</f>
        <v>-0.407407407407407</v>
      </c>
      <c r="S926" s="100" t="str">
        <f aca="false">IF(N926&gt;0,IF(O926="","-",IF(R926&lt;0%,"DEGROWTH","GROWTH")))</f>
        <v>DEGROWTH</v>
      </c>
      <c r="T926" s="69" t="n">
        <v>82</v>
      </c>
      <c r="U926" s="101" t="str">
        <f aca="false">IF(F926&lt;=$V$2,"jAN","")</f>
        <v>jAN</v>
      </c>
      <c r="V926" s="97" t="n">
        <v>82</v>
      </c>
      <c r="W926" s="102" t="n">
        <f aca="false">K926-V926</f>
        <v>-34</v>
      </c>
      <c r="X926" s="103" t="n">
        <f aca="false">IFERROR(IF(U926="Jan",(K926/V926-1)),0)</f>
        <v>-0.414634146341463</v>
      </c>
      <c r="Y926" s="104" t="str">
        <f aca="false">IF(T926&gt;0,IF(U926="","-",IF(X926&lt;0%,"DEGROWTH","GROWTH")))</f>
        <v>DEGROWTH</v>
      </c>
      <c r="Z926" s="75" t="n">
        <v>0</v>
      </c>
      <c r="AA926" s="70"/>
      <c r="AB926" s="70" t="s">
        <v>134</v>
      </c>
      <c r="AC926" s="3"/>
    </row>
    <row r="927" customFormat="false" ht="14.25" hidden="false" customHeight="true" outlineLevel="0" collapsed="false">
      <c r="A927" s="70" t="s">
        <v>134</v>
      </c>
      <c r="B927" s="72" t="s">
        <v>71</v>
      </c>
      <c r="C927" s="72" t="s">
        <v>2273</v>
      </c>
      <c r="D927" s="72" t="n">
        <v>1000000774</v>
      </c>
      <c r="E927" s="73" t="s">
        <v>2274</v>
      </c>
      <c r="F927" s="74" t="n">
        <v>43319</v>
      </c>
      <c r="G927" s="67" t="str">
        <f aca="false">IF(I927&gt;0,"Targeted Dealer","-")</f>
        <v>Targeted Dealer</v>
      </c>
      <c r="H927" s="67"/>
      <c r="I927" s="68" t="n">
        <v>100</v>
      </c>
      <c r="J927" s="68" t="n">
        <f aca="false">I927/$J$1*($J$1-$E$1)</f>
        <v>100</v>
      </c>
      <c r="K927" s="69" t="n">
        <v>30</v>
      </c>
      <c r="L927" s="69" t="n">
        <f aca="false">I927-K927</f>
        <v>70</v>
      </c>
      <c r="M927" s="69" t="n">
        <f aca="false">IFERROR((K927/J927%),"-")</f>
        <v>30</v>
      </c>
      <c r="N927" s="97" t="n">
        <v>95</v>
      </c>
      <c r="O927" s="98" t="str">
        <f aca="false">IF(F927&lt;=$P$2,"DEC","")</f>
        <v>DEC</v>
      </c>
      <c r="P927" s="97" t="n">
        <v>95</v>
      </c>
      <c r="Q927" s="99" t="n">
        <f aca="false">K927-P927</f>
        <v>-65</v>
      </c>
      <c r="R927" s="98" t="n">
        <f aca="false">IFERROR(IF(O927="Dec",(K927/P927-1))," ")</f>
        <v>-0.68421052631579</v>
      </c>
      <c r="S927" s="100" t="str">
        <f aca="false">IF(N927&gt;0,IF(O927="","-",IF(R927&lt;0%,"DEGROWTH","GROWTH")))</f>
        <v>DEGROWTH</v>
      </c>
      <c r="T927" s="69" t="n">
        <v>90</v>
      </c>
      <c r="U927" s="101" t="str">
        <f aca="false">IF(F927&lt;=$V$2,"jAN","")</f>
        <v>jAN</v>
      </c>
      <c r="V927" s="97" t="n">
        <v>90</v>
      </c>
      <c r="W927" s="102" t="n">
        <f aca="false">K927-V927</f>
        <v>-60</v>
      </c>
      <c r="X927" s="103" t="n">
        <f aca="false">IFERROR(IF(U927="Jan",(K927/V927-1)),0)</f>
        <v>-0.666666666666667</v>
      </c>
      <c r="Y927" s="104" t="str">
        <f aca="false">IF(T927&gt;0,IF(U927="","-",IF(X927&lt;0%,"DEGROWTH","GROWTH")))</f>
        <v>DEGROWTH</v>
      </c>
      <c r="Z927" s="75" t="n">
        <v>0</v>
      </c>
      <c r="AA927" s="70"/>
      <c r="AB927" s="70" t="s">
        <v>134</v>
      </c>
      <c r="AC927" s="3"/>
    </row>
    <row r="928" customFormat="false" ht="14.25" hidden="false" customHeight="true" outlineLevel="0" collapsed="false">
      <c r="A928" s="70" t="s">
        <v>134</v>
      </c>
      <c r="B928" s="72" t="s">
        <v>71</v>
      </c>
      <c r="C928" s="72" t="s">
        <v>322</v>
      </c>
      <c r="D928" s="72" t="n">
        <v>1000001085</v>
      </c>
      <c r="E928" s="73" t="s">
        <v>323</v>
      </c>
      <c r="F928" s="74" t="n">
        <v>43582</v>
      </c>
      <c r="G928" s="67" t="str">
        <f aca="false">IF(I928&gt;0,"Targeted Dealer","-")</f>
        <v>Targeted Dealer</v>
      </c>
      <c r="H928" s="67"/>
      <c r="I928" s="68" t="n">
        <v>25</v>
      </c>
      <c r="J928" s="68" t="n">
        <f aca="false">I928/$J$1*($J$1-$E$1)</f>
        <v>25</v>
      </c>
      <c r="K928" s="69" t="n">
        <v>0</v>
      </c>
      <c r="L928" s="69" t="n">
        <f aca="false">I928-K928</f>
        <v>25</v>
      </c>
      <c r="M928" s="69" t="n">
        <f aca="false">IFERROR((K928/J928%),"-")</f>
        <v>0</v>
      </c>
      <c r="N928" s="97" t="n">
        <v>25</v>
      </c>
      <c r="O928" s="98" t="str">
        <f aca="false">IF(F928&lt;=$P$2,"DEC","")</f>
        <v>DEC</v>
      </c>
      <c r="P928" s="97" t="n">
        <v>25</v>
      </c>
      <c r="Q928" s="99" t="n">
        <f aca="false">K928-P928</f>
        <v>-25</v>
      </c>
      <c r="R928" s="98" t="n">
        <f aca="false">IFERROR(IF(O928="Dec",(K928/P928-1))," ")</f>
        <v>-1</v>
      </c>
      <c r="S928" s="100" t="str">
        <f aca="false">IF(N928&gt;0,IF(O928="","-",IF(R928&lt;0%,"DEGROWTH","GROWTH")))</f>
        <v>DEGROWTH</v>
      </c>
      <c r="T928" s="69" t="n">
        <v>25</v>
      </c>
      <c r="U928" s="101" t="str">
        <f aca="false">IF(F928&lt;=$V$2,"jAN","")</f>
        <v>jAN</v>
      </c>
      <c r="V928" s="97" t="n">
        <v>25</v>
      </c>
      <c r="W928" s="102" t="n">
        <f aca="false">K928-V928</f>
        <v>-25</v>
      </c>
      <c r="X928" s="103" t="n">
        <f aca="false">IFERROR(IF(U928="Jan",(K928/V928-1)),0)</f>
        <v>-1</v>
      </c>
      <c r="Y928" s="104" t="str">
        <f aca="false">IF(T928&gt;0,IF(U928="","-",IF(X928&lt;0%,"DEGROWTH","GROWTH")))</f>
        <v>DEGROWTH</v>
      </c>
      <c r="Z928" s="75" t="n">
        <v>0</v>
      </c>
      <c r="AA928" s="70"/>
      <c r="AB928" s="70" t="s">
        <v>134</v>
      </c>
      <c r="AC928" s="3"/>
    </row>
    <row r="929" customFormat="false" ht="14.25" hidden="false" customHeight="true" outlineLevel="0" collapsed="false">
      <c r="A929" s="70" t="s">
        <v>134</v>
      </c>
      <c r="B929" s="72" t="s">
        <v>71</v>
      </c>
      <c r="C929" s="72" t="s">
        <v>2275</v>
      </c>
      <c r="D929" s="72" t="n">
        <v>1000001090</v>
      </c>
      <c r="E929" s="73" t="s">
        <v>2276</v>
      </c>
      <c r="F929" s="74" t="n">
        <v>43801</v>
      </c>
      <c r="G929" s="67" t="str">
        <f aca="false">IF(I929&gt;0,"Targeted Dealer","-")</f>
        <v>Targeted Dealer</v>
      </c>
      <c r="H929" s="67"/>
      <c r="I929" s="68" t="n">
        <v>420</v>
      </c>
      <c r="J929" s="68" t="n">
        <f aca="false">I929/$J$1*($J$1-$E$1)</f>
        <v>420</v>
      </c>
      <c r="K929" s="69" t="n">
        <v>200</v>
      </c>
      <c r="L929" s="69" t="n">
        <f aca="false">I929-K929</f>
        <v>220</v>
      </c>
      <c r="M929" s="69" t="n">
        <f aca="false">IFERROR((K929/J929%),"-")</f>
        <v>47.6190476190476</v>
      </c>
      <c r="N929" s="97" t="n">
        <v>486.85</v>
      </c>
      <c r="O929" s="98" t="str">
        <f aca="false">IF(F929&lt;=$P$2,"DEC","")</f>
        <v>DEC</v>
      </c>
      <c r="P929" s="97" t="n">
        <v>486.85</v>
      </c>
      <c r="Q929" s="99" t="n">
        <f aca="false">K929-P929</f>
        <v>-286.85</v>
      </c>
      <c r="R929" s="98" t="n">
        <f aca="false">IFERROR(IF(O929="Dec",(K929/P929-1))," ")</f>
        <v>-0.589195850878094</v>
      </c>
      <c r="S929" s="100" t="str">
        <f aca="false">IF(N929&gt;0,IF(O929="","-",IF(R929&lt;0%,"DEGROWTH","GROWTH")))</f>
        <v>DEGROWTH</v>
      </c>
      <c r="T929" s="69" t="n">
        <v>405</v>
      </c>
      <c r="U929" s="101" t="str">
        <f aca="false">IF(F929&lt;=$V$2,"jAN","")</f>
        <v>jAN</v>
      </c>
      <c r="V929" s="97" t="n">
        <v>405</v>
      </c>
      <c r="W929" s="102" t="n">
        <f aca="false">K929-V929</f>
        <v>-205</v>
      </c>
      <c r="X929" s="103" t="n">
        <f aca="false">IFERROR(IF(U929="Jan",(K929/V929-1)),0)</f>
        <v>-0.506172839506173</v>
      </c>
      <c r="Y929" s="104" t="str">
        <f aca="false">IF(T929&gt;0,IF(U929="","-",IF(X929&lt;0%,"DEGROWTH","GROWTH")))</f>
        <v>DEGROWTH</v>
      </c>
      <c r="Z929" s="75" t="n">
        <v>0</v>
      </c>
      <c r="AA929" s="70"/>
      <c r="AB929" s="70" t="s">
        <v>134</v>
      </c>
      <c r="AC929" s="3"/>
    </row>
    <row r="930" customFormat="false" ht="14.25" hidden="false" customHeight="true" outlineLevel="0" collapsed="false">
      <c r="A930" s="70" t="s">
        <v>134</v>
      </c>
      <c r="B930" s="72" t="s">
        <v>71</v>
      </c>
      <c r="C930" s="72" t="s">
        <v>2277</v>
      </c>
      <c r="D930" s="72" t="n">
        <v>1000001083</v>
      </c>
      <c r="E930" s="73" t="s">
        <v>2278</v>
      </c>
      <c r="F930" s="74" t="n">
        <v>44126</v>
      </c>
      <c r="G930" s="67" t="str">
        <f aca="false">IF(I930&gt;0,"Targeted Dealer","-")</f>
        <v>Targeted Dealer</v>
      </c>
      <c r="H930" s="67"/>
      <c r="I930" s="68" t="n">
        <v>160</v>
      </c>
      <c r="J930" s="68" t="n">
        <f aca="false">I930/$J$1*($J$1-$E$1)</f>
        <v>160</v>
      </c>
      <c r="K930" s="69" t="n">
        <v>85</v>
      </c>
      <c r="L930" s="69" t="n">
        <f aca="false">I930-K930</f>
        <v>75</v>
      </c>
      <c r="M930" s="69" t="n">
        <f aca="false">IFERROR((K930/J930%),"-")</f>
        <v>53.125</v>
      </c>
      <c r="N930" s="97" t="n">
        <v>70</v>
      </c>
      <c r="O930" s="98" t="str">
        <f aca="false">IF(F930&lt;=$P$2,"DEC","")</f>
        <v>DEC</v>
      </c>
      <c r="P930" s="97" t="n">
        <v>70</v>
      </c>
      <c r="Q930" s="99" t="n">
        <f aca="false">K930-P930</f>
        <v>15</v>
      </c>
      <c r="R930" s="98" t="n">
        <f aca="false">IFERROR(IF(O930="Dec",(K930/P930-1))," ")</f>
        <v>0.214285714285714</v>
      </c>
      <c r="S930" s="100" t="str">
        <f aca="false">IF(N930&gt;0,IF(O930="","-",IF(R930&lt;0%,"DEGROWTH","GROWTH")))</f>
        <v>GROWTH</v>
      </c>
      <c r="T930" s="69" t="n">
        <v>190</v>
      </c>
      <c r="U930" s="101" t="str">
        <f aca="false">IF(F930&lt;=$V$2,"jAN","")</f>
        <v>jAN</v>
      </c>
      <c r="V930" s="97" t="n">
        <v>190</v>
      </c>
      <c r="W930" s="102" t="n">
        <f aca="false">K930-V930</f>
        <v>-105</v>
      </c>
      <c r="X930" s="103" t="n">
        <f aca="false">IFERROR(IF(U930="Jan",(K930/V930-1)),0)</f>
        <v>-0.552631578947368</v>
      </c>
      <c r="Y930" s="104" t="str">
        <f aca="false">IF(T930&gt;0,IF(U930="","-",IF(X930&lt;0%,"DEGROWTH","GROWTH")))</f>
        <v>DEGROWTH</v>
      </c>
      <c r="Z930" s="75" t="n">
        <v>0</v>
      </c>
      <c r="AA930" s="70"/>
      <c r="AB930" s="70" t="s">
        <v>134</v>
      </c>
      <c r="AC930" s="3"/>
    </row>
    <row r="931" customFormat="false" ht="14.25" hidden="false" customHeight="true" outlineLevel="0" collapsed="false">
      <c r="A931" s="70" t="s">
        <v>134</v>
      </c>
      <c r="B931" s="72" t="s">
        <v>71</v>
      </c>
      <c r="C931" s="72" t="s">
        <v>2279</v>
      </c>
      <c r="D931" s="72" t="n">
        <v>1000001089</v>
      </c>
      <c r="E931" s="73" t="s">
        <v>2280</v>
      </c>
      <c r="F931" s="74" t="n">
        <v>44197</v>
      </c>
      <c r="G931" s="67" t="str">
        <f aca="false">IF(I931&gt;0,"Targeted Dealer","-")</f>
        <v>Targeted Dealer</v>
      </c>
      <c r="H931" s="67"/>
      <c r="I931" s="68" t="n">
        <v>165</v>
      </c>
      <c r="J931" s="68" t="n">
        <f aca="false">I931/$J$1*($J$1-$E$1)</f>
        <v>165</v>
      </c>
      <c r="K931" s="69" t="n">
        <v>75</v>
      </c>
      <c r="L931" s="69" t="n">
        <f aca="false">I931-K931</f>
        <v>90</v>
      </c>
      <c r="M931" s="69" t="n">
        <f aca="false">IFERROR((K931/J931%),"-")</f>
        <v>45.4545454545455</v>
      </c>
      <c r="N931" s="97" t="n">
        <v>77.5</v>
      </c>
      <c r="O931" s="98" t="str">
        <f aca="false">IF(F931&lt;=$P$2,"DEC","")</f>
        <v>DEC</v>
      </c>
      <c r="P931" s="97" t="n">
        <v>77.5</v>
      </c>
      <c r="Q931" s="99" t="n">
        <f aca="false">K931-P931</f>
        <v>-2.5</v>
      </c>
      <c r="R931" s="98" t="n">
        <f aca="false">IFERROR(IF(O931="Dec",(K931/P931-1))," ")</f>
        <v>-0.032258064516129</v>
      </c>
      <c r="S931" s="100" t="str">
        <f aca="false">IF(N931&gt;0,IF(O931="","-",IF(R931&lt;0%,"DEGROWTH","GROWTH")))</f>
        <v>DEGROWTH</v>
      </c>
      <c r="T931" s="69" t="n">
        <v>265</v>
      </c>
      <c r="U931" s="101" t="str">
        <f aca="false">IF(F931&lt;=$V$2,"jAN","")</f>
        <v>jAN</v>
      </c>
      <c r="V931" s="97" t="n">
        <v>265</v>
      </c>
      <c r="W931" s="102" t="n">
        <f aca="false">K931-V931</f>
        <v>-190</v>
      </c>
      <c r="X931" s="103" t="n">
        <f aca="false">IFERROR(IF(U931="Jan",(K931/V931-1)),0)</f>
        <v>-0.716981132075472</v>
      </c>
      <c r="Y931" s="104" t="str">
        <f aca="false">IF(T931&gt;0,IF(U931="","-",IF(X931&lt;0%,"DEGROWTH","GROWTH")))</f>
        <v>DEGROWTH</v>
      </c>
      <c r="Z931" s="75" t="n">
        <v>0</v>
      </c>
      <c r="AA931" s="70"/>
      <c r="AB931" s="70" t="s">
        <v>134</v>
      </c>
      <c r="AC931" s="3"/>
    </row>
    <row r="932" customFormat="false" ht="14.25" hidden="false" customHeight="true" outlineLevel="0" collapsed="false">
      <c r="A932" s="70" t="s">
        <v>134</v>
      </c>
      <c r="B932" s="72" t="s">
        <v>71</v>
      </c>
      <c r="C932" s="72" t="s">
        <v>2281</v>
      </c>
      <c r="D932" s="72" t="n">
        <v>1000001088</v>
      </c>
      <c r="E932" s="73" t="s">
        <v>2282</v>
      </c>
      <c r="F932" s="74" t="n">
        <v>44321</v>
      </c>
      <c r="G932" s="67" t="str">
        <f aca="false">IF(I932&gt;0,"Targeted Dealer","-")</f>
        <v>Targeted Dealer</v>
      </c>
      <c r="H932" s="67"/>
      <c r="I932" s="68" t="n">
        <v>25</v>
      </c>
      <c r="J932" s="68" t="n">
        <f aca="false">I932/$J$1*($J$1-$E$1)</f>
        <v>25</v>
      </c>
      <c r="K932" s="69" t="n">
        <v>25</v>
      </c>
      <c r="L932" s="69" t="n">
        <f aca="false">I932-K932</f>
        <v>0</v>
      </c>
      <c r="M932" s="69" t="n">
        <f aca="false">IFERROR((K932/J932%),"-")</f>
        <v>100</v>
      </c>
      <c r="N932" s="97" t="n">
        <v>50</v>
      </c>
      <c r="O932" s="98" t="str">
        <f aca="false">IF(F932&lt;=$P$2,"DEC","")</f>
        <v>DEC</v>
      </c>
      <c r="P932" s="97" t="n">
        <v>50</v>
      </c>
      <c r="Q932" s="99" t="n">
        <f aca="false">K932-P932</f>
        <v>-25</v>
      </c>
      <c r="R932" s="98" t="n">
        <f aca="false">IFERROR(IF(O932="Dec",(K932/P932-1))," ")</f>
        <v>-0.5</v>
      </c>
      <c r="S932" s="100" t="str">
        <f aca="false">IF(N932&gt;0,IF(O932="","-",IF(R932&lt;0%,"DEGROWTH","GROWTH")))</f>
        <v>DEGROWTH</v>
      </c>
      <c r="T932" s="69" t="n">
        <v>0</v>
      </c>
      <c r="U932" s="101" t="str">
        <f aca="false">IF(F932&lt;=$V$2,"jAN","")</f>
        <v>jAN</v>
      </c>
      <c r="V932" s="97" t="n">
        <v>0</v>
      </c>
      <c r="W932" s="102" t="n">
        <f aca="false">K932-V932</f>
        <v>25</v>
      </c>
      <c r="X932" s="103" t="n">
        <f aca="false">IFERROR(IF(U932="Jan",(K932/V932-1)),0)</f>
        <v>0</v>
      </c>
      <c r="Y932" s="106" t="b">
        <f aca="false">IF(T932&gt;0,IF(U932="","-",IF(X932&lt;0%,"DEGROWTH","GROWTH")))</f>
        <v>0</v>
      </c>
      <c r="Z932" s="75" t="n">
        <v>1</v>
      </c>
      <c r="AA932" s="70"/>
      <c r="AB932" s="70" t="s">
        <v>134</v>
      </c>
      <c r="AC932" s="3"/>
    </row>
    <row r="933" customFormat="false" ht="14.25" hidden="false" customHeight="true" outlineLevel="0" collapsed="false">
      <c r="A933" s="70" t="s">
        <v>134</v>
      </c>
      <c r="B933" s="72" t="s">
        <v>71</v>
      </c>
      <c r="C933" s="72" t="s">
        <v>2283</v>
      </c>
      <c r="D933" s="72" t="n">
        <v>1000002756</v>
      </c>
      <c r="E933" s="72" t="s">
        <v>2284</v>
      </c>
      <c r="F933" s="74" t="n">
        <v>44704</v>
      </c>
      <c r="G933" s="67" t="str">
        <f aca="false">IF(I933&gt;0,"Targeted Dealer","-")</f>
        <v>Targeted Dealer</v>
      </c>
      <c r="H933" s="67"/>
      <c r="I933" s="68" t="n">
        <v>220</v>
      </c>
      <c r="J933" s="68" t="n">
        <f aca="false">I933/$J$1*($J$1-$E$1)</f>
        <v>220</v>
      </c>
      <c r="K933" s="69" t="n">
        <v>60</v>
      </c>
      <c r="L933" s="69" t="n">
        <f aca="false">I933-K933</f>
        <v>160</v>
      </c>
      <c r="M933" s="69" t="n">
        <f aca="false">IFERROR((K933/J933%),"-")</f>
        <v>27.2727272727273</v>
      </c>
      <c r="N933" s="97" t="n">
        <v>45</v>
      </c>
      <c r="O933" s="98" t="str">
        <f aca="false">IF(F933&lt;=$P$2,"DEC","")</f>
        <v>DEC</v>
      </c>
      <c r="P933" s="97" t="n">
        <v>45</v>
      </c>
      <c r="Q933" s="99" t="n">
        <f aca="false">K933-P933</f>
        <v>15</v>
      </c>
      <c r="R933" s="98" t="n">
        <f aca="false">IFERROR(IF(O933="Dec",(K933/P933-1))," ")</f>
        <v>0.333333333333333</v>
      </c>
      <c r="S933" s="100" t="str">
        <f aca="false">IF(N933&gt;0,IF(O933="","-",IF(R933&lt;0%,"DEGROWTH","GROWTH")))</f>
        <v>GROWTH</v>
      </c>
      <c r="T933" s="69" t="n">
        <v>185</v>
      </c>
      <c r="U933" s="101" t="str">
        <f aca="false">IF(F933&lt;=$V$2,"jAN","")</f>
        <v>jAN</v>
      </c>
      <c r="V933" s="97" t="n">
        <v>185</v>
      </c>
      <c r="W933" s="102" t="n">
        <f aca="false">K933-V933</f>
        <v>-125</v>
      </c>
      <c r="X933" s="103" t="n">
        <f aca="false">IFERROR(IF(U933="Jan",(K933/V933-1)),0)</f>
        <v>-0.675675675675676</v>
      </c>
      <c r="Y933" s="104" t="str">
        <f aca="false">IF(T933&gt;0,IF(U933="","-",IF(X933&lt;0%,"DEGROWTH","GROWTH")))</f>
        <v>DEGROWTH</v>
      </c>
      <c r="Z933" s="75" t="n">
        <v>0</v>
      </c>
      <c r="AA933" s="70"/>
      <c r="AB933" s="70" t="s">
        <v>134</v>
      </c>
      <c r="AC933" s="3"/>
    </row>
    <row r="934" customFormat="false" ht="14.25" hidden="false" customHeight="true" outlineLevel="0" collapsed="false">
      <c r="A934" s="70" t="s">
        <v>134</v>
      </c>
      <c r="B934" s="72" t="s">
        <v>71</v>
      </c>
      <c r="C934" s="72" t="s">
        <v>2285</v>
      </c>
      <c r="D934" s="72" t="n">
        <v>1000003158</v>
      </c>
      <c r="E934" s="72" t="s">
        <v>2286</v>
      </c>
      <c r="F934" s="74" t="n">
        <v>44914</v>
      </c>
      <c r="G934" s="67" t="str">
        <f aca="false">IF(I934&gt;0,"Targeted Dealer","-")</f>
        <v>-</v>
      </c>
      <c r="H934" s="67"/>
      <c r="I934" s="68" t="n">
        <v>0</v>
      </c>
      <c r="J934" s="68" t="n">
        <f aca="false">I934/$J$1*($J$1-$E$1)</f>
        <v>0</v>
      </c>
      <c r="K934" s="69" t="n">
        <v>0</v>
      </c>
      <c r="L934" s="69" t="n">
        <f aca="false">I934-K934</f>
        <v>0</v>
      </c>
      <c r="M934" s="69" t="str">
        <f aca="false">IFERROR((K934/J934%),"-")</f>
        <v>-</v>
      </c>
      <c r="N934" s="97" t="n">
        <v>0</v>
      </c>
      <c r="O934" s="98" t="str">
        <f aca="false">IF(F934&lt;=$P$2,"DEC","")</f>
        <v>DEC</v>
      </c>
      <c r="P934" s="97" t="n">
        <v>0</v>
      </c>
      <c r="Q934" s="99" t="n">
        <f aca="false">K934-P934</f>
        <v>0</v>
      </c>
      <c r="R934" s="98" t="str">
        <f aca="false">IFERROR(IF(O934="Dec",(K934/P934-1))," ")</f>
        <v> </v>
      </c>
      <c r="S934" s="105" t="b">
        <f aca="false">IF(N934&gt;0,IF(O934="","-",IF(R934&lt;0%,"DEGROWTH","GROWTH")))</f>
        <v>0</v>
      </c>
      <c r="T934" s="69" t="n">
        <v>30</v>
      </c>
      <c r="U934" s="101" t="str">
        <f aca="false">IF(F934&lt;=$V$2,"jAN","")</f>
        <v>jAN</v>
      </c>
      <c r="V934" s="97" t="n">
        <v>30</v>
      </c>
      <c r="W934" s="102" t="n">
        <f aca="false">K934-V934</f>
        <v>-30</v>
      </c>
      <c r="X934" s="103" t="n">
        <f aca="false">IFERROR(IF(U934="Jan",(K934/V934-1)),0)</f>
        <v>-1</v>
      </c>
      <c r="Y934" s="104" t="str">
        <f aca="false">IF(T934&gt;0,IF(U934="","-",IF(X934&lt;0%,"DEGROWTH","GROWTH")))</f>
        <v>DEGROWTH</v>
      </c>
      <c r="Z934" s="75" t="n">
        <v>0</v>
      </c>
      <c r="AA934" s="70"/>
      <c r="AB934" s="70" t="s">
        <v>134</v>
      </c>
      <c r="AC934" s="3"/>
    </row>
    <row r="935" customFormat="false" ht="14.25" hidden="false" customHeight="true" outlineLevel="0" collapsed="false">
      <c r="A935" s="70" t="s">
        <v>134</v>
      </c>
      <c r="B935" s="72" t="s">
        <v>71</v>
      </c>
      <c r="C935" s="72" t="s">
        <v>2287</v>
      </c>
      <c r="D935" s="72" t="n">
        <v>1000003565</v>
      </c>
      <c r="E935" s="72" t="s">
        <v>2288</v>
      </c>
      <c r="F935" s="74" t="n">
        <v>45078</v>
      </c>
      <c r="G935" s="67" t="str">
        <f aca="false">IF(I935&gt;0,"Targeted Dealer","-")</f>
        <v>Targeted Dealer</v>
      </c>
      <c r="H935" s="67"/>
      <c r="I935" s="68" t="n">
        <v>100</v>
      </c>
      <c r="J935" s="68" t="n">
        <f aca="false">I935/$J$1*($J$1-$E$1)</f>
        <v>100</v>
      </c>
      <c r="K935" s="69" t="n">
        <v>32</v>
      </c>
      <c r="L935" s="69" t="n">
        <f aca="false">I935-K935</f>
        <v>68</v>
      </c>
      <c r="M935" s="69" t="n">
        <f aca="false">IFERROR((K935/J935%),"-")</f>
        <v>32</v>
      </c>
      <c r="N935" s="97" t="n">
        <v>32</v>
      </c>
      <c r="O935" s="98" t="str">
        <f aca="false">IF(F935&lt;=$P$2,"DEC","")</f>
        <v>DEC</v>
      </c>
      <c r="P935" s="97" t="n">
        <v>32</v>
      </c>
      <c r="Q935" s="99" t="n">
        <f aca="false">K935-P935</f>
        <v>0</v>
      </c>
      <c r="R935" s="98" t="n">
        <f aca="false">IFERROR(IF(O935="Dec",(K935/P935-1))," ")</f>
        <v>0</v>
      </c>
      <c r="S935" s="100" t="str">
        <f aca="false">IF(N935&gt;0,IF(O935="","-",IF(R935&lt;0%,"DEGROWTH","GROWTH")))</f>
        <v>GROWTH</v>
      </c>
      <c r="T935" s="69" t="n">
        <v>96</v>
      </c>
      <c r="U935" s="101" t="str">
        <f aca="false">IF(F935&lt;=$V$2,"jAN","")</f>
        <v>jAN</v>
      </c>
      <c r="V935" s="97" t="n">
        <v>96</v>
      </c>
      <c r="W935" s="102" t="n">
        <f aca="false">K935-V935</f>
        <v>-64</v>
      </c>
      <c r="X935" s="103" t="n">
        <f aca="false">IFERROR(IF(U935="Jan",(K935/V935-1)),0)</f>
        <v>-0.666666666666667</v>
      </c>
      <c r="Y935" s="104" t="str">
        <f aca="false">IF(T935&gt;0,IF(U935="","-",IF(X935&lt;0%,"DEGROWTH","GROWTH")))</f>
        <v>DEGROWTH</v>
      </c>
      <c r="Z935" s="75" t="n">
        <v>0</v>
      </c>
      <c r="AA935" s="70"/>
      <c r="AB935" s="70" t="s">
        <v>134</v>
      </c>
      <c r="AC935" s="3"/>
    </row>
    <row r="936" customFormat="false" ht="14.25" hidden="false" customHeight="true" outlineLevel="0" collapsed="false">
      <c r="A936" s="70" t="s">
        <v>134</v>
      </c>
      <c r="B936" s="72" t="s">
        <v>71</v>
      </c>
      <c r="C936" s="72" t="s">
        <v>2289</v>
      </c>
      <c r="D936" s="72" t="n">
        <v>1000003716</v>
      </c>
      <c r="E936" s="72" t="s">
        <v>2290</v>
      </c>
      <c r="F936" s="74" t="n">
        <v>45181</v>
      </c>
      <c r="G936" s="67" t="str">
        <f aca="false">IF(I936&gt;0,"Targeted Dealer","-")</f>
        <v>Targeted Dealer</v>
      </c>
      <c r="H936" s="67"/>
      <c r="I936" s="68" t="n">
        <v>160</v>
      </c>
      <c r="J936" s="68" t="n">
        <f aca="false">I936/$J$1*($J$1-$E$1)</f>
        <v>160</v>
      </c>
      <c r="K936" s="69" t="n">
        <v>90</v>
      </c>
      <c r="L936" s="69" t="n">
        <f aca="false">I936-K936</f>
        <v>70</v>
      </c>
      <c r="M936" s="69" t="n">
        <f aca="false">IFERROR((K936/J936%),"-")</f>
        <v>56.25</v>
      </c>
      <c r="N936" s="97" t="n">
        <v>180</v>
      </c>
      <c r="O936" s="98" t="str">
        <f aca="false">IF(F936&lt;=$P$2,"DEC","")</f>
        <v>DEC</v>
      </c>
      <c r="P936" s="97" t="n">
        <v>180</v>
      </c>
      <c r="Q936" s="99" t="n">
        <f aca="false">K936-P936</f>
        <v>-90</v>
      </c>
      <c r="R936" s="98" t="n">
        <f aca="false">IFERROR(IF(O936="Dec",(K936/P936-1))," ")</f>
        <v>-0.5</v>
      </c>
      <c r="S936" s="100" t="str">
        <f aca="false">IF(N936&gt;0,IF(O936="","-",IF(R936&lt;0%,"DEGROWTH","GROWTH")))</f>
        <v>DEGROWTH</v>
      </c>
      <c r="T936" s="69" t="n">
        <v>150</v>
      </c>
      <c r="U936" s="101" t="str">
        <f aca="false">IF(F936&lt;=$V$2,"jAN","")</f>
        <v>jAN</v>
      </c>
      <c r="V936" s="97" t="n">
        <v>150</v>
      </c>
      <c r="W936" s="102" t="n">
        <f aca="false">K936-V936</f>
        <v>-60</v>
      </c>
      <c r="X936" s="103" t="n">
        <f aca="false">IFERROR(IF(U936="Jan",(K936/V936-1)),0)</f>
        <v>-0.4</v>
      </c>
      <c r="Y936" s="104" t="str">
        <f aca="false">IF(T936&gt;0,IF(U936="","-",IF(X936&lt;0%,"DEGROWTH","GROWTH")))</f>
        <v>DEGROWTH</v>
      </c>
      <c r="Z936" s="75" t="n">
        <v>0</v>
      </c>
      <c r="AA936" s="70"/>
      <c r="AB936" s="70" t="s">
        <v>134</v>
      </c>
      <c r="AC936" s="3"/>
    </row>
    <row r="937" customFormat="false" ht="14.25" hidden="false" customHeight="true" outlineLevel="0" collapsed="false">
      <c r="A937" s="75" t="s">
        <v>134</v>
      </c>
      <c r="B937" s="79" t="s">
        <v>71</v>
      </c>
      <c r="C937" s="79" t="s">
        <v>2291</v>
      </c>
      <c r="D937" s="79" t="n">
        <v>1000004025</v>
      </c>
      <c r="E937" s="79" t="s">
        <v>2292</v>
      </c>
      <c r="F937" s="74" t="n">
        <v>45473</v>
      </c>
      <c r="G937" s="67" t="str">
        <f aca="false">IF(I937&gt;0,"Targeted Dealer","-")</f>
        <v>Targeted Dealer</v>
      </c>
      <c r="H937" s="67"/>
      <c r="I937" s="68" t="n">
        <v>190</v>
      </c>
      <c r="J937" s="68" t="n">
        <f aca="false">I937/$J$1*($J$1-$E$1)</f>
        <v>190</v>
      </c>
      <c r="K937" s="69" t="n">
        <v>65</v>
      </c>
      <c r="L937" s="69" t="n">
        <f aca="false">I937-K937</f>
        <v>125</v>
      </c>
      <c r="M937" s="69" t="n">
        <f aca="false">IFERROR((K937/J937%),"-")</f>
        <v>34.2105263157895</v>
      </c>
      <c r="N937" s="97" t="n">
        <v>155</v>
      </c>
      <c r="O937" s="98" t="str">
        <f aca="false">IF(F937&lt;=$P$2,"DEC","")</f>
        <v>DEC</v>
      </c>
      <c r="P937" s="97" t="n">
        <v>155</v>
      </c>
      <c r="Q937" s="99" t="n">
        <f aca="false">K937-P937</f>
        <v>-90</v>
      </c>
      <c r="R937" s="98" t="n">
        <f aca="false">IFERROR(IF(O937="Dec",(K937/P937-1))," ")</f>
        <v>-0.580645161290323</v>
      </c>
      <c r="S937" s="100" t="str">
        <f aca="false">IF(N937&gt;0,IF(O937="","-",IF(R937&lt;0%,"DEGROWTH","GROWTH")))</f>
        <v>DEGROWTH</v>
      </c>
      <c r="T937" s="69" t="n">
        <v>170</v>
      </c>
      <c r="U937" s="101" t="str">
        <f aca="false">IF(F937&lt;=$V$2,"jAN","")</f>
        <v>jAN</v>
      </c>
      <c r="V937" s="97" t="n">
        <v>170</v>
      </c>
      <c r="W937" s="102" t="n">
        <f aca="false">K937-V937</f>
        <v>-105</v>
      </c>
      <c r="X937" s="103" t="n">
        <f aca="false">IFERROR(IF(U937="Jan",(K937/V937-1)),0)</f>
        <v>-0.617647058823529</v>
      </c>
      <c r="Y937" s="104" t="str">
        <f aca="false">IF(T937&gt;0,IF(U937="","-",IF(X937&lt;0%,"DEGROWTH","GROWTH")))</f>
        <v>DEGROWTH</v>
      </c>
      <c r="Z937" s="75" t="n">
        <v>0</v>
      </c>
      <c r="AA937" s="70"/>
      <c r="AB937" s="75" t="s">
        <v>134</v>
      </c>
      <c r="AC937" s="3"/>
    </row>
    <row r="938" customFormat="false" ht="14.25" hidden="false" customHeight="true" outlineLevel="0" collapsed="false">
      <c r="A938" s="75" t="s">
        <v>134</v>
      </c>
      <c r="B938" s="79" t="s">
        <v>71</v>
      </c>
      <c r="C938" s="79" t="s">
        <v>324</v>
      </c>
      <c r="D938" s="79" t="n">
        <v>1000004072</v>
      </c>
      <c r="E938" s="79" t="s">
        <v>325</v>
      </c>
      <c r="F938" s="74" t="n">
        <v>45504</v>
      </c>
      <c r="G938" s="67" t="str">
        <f aca="false">IF(I938&gt;0,"Targeted Dealer","-")</f>
        <v>Targeted Dealer</v>
      </c>
      <c r="H938" s="67"/>
      <c r="I938" s="68" t="n">
        <v>75</v>
      </c>
      <c r="J938" s="68" t="n">
        <f aca="false">I938/$J$1*($J$1-$E$1)</f>
        <v>75</v>
      </c>
      <c r="K938" s="69" t="n">
        <v>35</v>
      </c>
      <c r="L938" s="69" t="n">
        <f aca="false">I938-K938</f>
        <v>40</v>
      </c>
      <c r="M938" s="69" t="n">
        <f aca="false">IFERROR((K938/J938%),"-")</f>
        <v>46.6666666666667</v>
      </c>
      <c r="N938" s="97" t="n">
        <v>70</v>
      </c>
      <c r="O938" s="98" t="str">
        <f aca="false">IF(F938&lt;=$P$2,"DEC","")</f>
        <v>DEC</v>
      </c>
      <c r="P938" s="97" t="n">
        <v>70</v>
      </c>
      <c r="Q938" s="99" t="n">
        <f aca="false">K938-P938</f>
        <v>-35</v>
      </c>
      <c r="R938" s="98" t="n">
        <f aca="false">IFERROR(IF(O938="Dec",(K938/P938-1))," ")</f>
        <v>-0.5</v>
      </c>
      <c r="S938" s="100" t="str">
        <f aca="false">IF(N938&gt;0,IF(O938="","-",IF(R938&lt;0%,"DEGROWTH","GROWTH")))</f>
        <v>DEGROWTH</v>
      </c>
      <c r="T938" s="69" t="n">
        <v>65</v>
      </c>
      <c r="U938" s="101" t="str">
        <f aca="false">IF(F938&lt;=$V$2,"jAN","")</f>
        <v>jAN</v>
      </c>
      <c r="V938" s="97" t="n">
        <v>65</v>
      </c>
      <c r="W938" s="102" t="n">
        <f aca="false">K938-V938</f>
        <v>-30</v>
      </c>
      <c r="X938" s="103" t="n">
        <f aca="false">IFERROR(IF(U938="Jan",(K938/V938-1)),0)</f>
        <v>-0.461538461538462</v>
      </c>
      <c r="Y938" s="104" t="str">
        <f aca="false">IF(T938&gt;0,IF(U938="","-",IF(X938&lt;0%,"DEGROWTH","GROWTH")))</f>
        <v>DEGROWTH</v>
      </c>
      <c r="Z938" s="75" t="n">
        <v>0</v>
      </c>
      <c r="AA938" s="70"/>
      <c r="AB938" s="75" t="s">
        <v>134</v>
      </c>
      <c r="AC938" s="3"/>
    </row>
    <row r="939" customFormat="false" ht="14.25" hidden="false" customHeight="true" outlineLevel="0" collapsed="false">
      <c r="A939" s="70" t="s">
        <v>134</v>
      </c>
      <c r="B939" s="72" t="s">
        <v>73</v>
      </c>
      <c r="C939" s="72" t="s">
        <v>2293</v>
      </c>
      <c r="D939" s="72" t="n">
        <v>1000000784</v>
      </c>
      <c r="E939" s="73" t="s">
        <v>2294</v>
      </c>
      <c r="F939" s="74" t="n">
        <v>40830</v>
      </c>
      <c r="G939" s="67" t="str">
        <f aca="false">IF(I939&gt;0,"Targeted Dealer","-")</f>
        <v>Targeted Dealer</v>
      </c>
      <c r="H939" s="67"/>
      <c r="I939" s="68" t="n">
        <v>25</v>
      </c>
      <c r="J939" s="68" t="n">
        <f aca="false">I939/$J$1*($J$1-$E$1)</f>
        <v>25</v>
      </c>
      <c r="K939" s="69" t="n">
        <v>25</v>
      </c>
      <c r="L939" s="69" t="n">
        <f aca="false">I939-K939</f>
        <v>0</v>
      </c>
      <c r="M939" s="69" t="n">
        <f aca="false">IFERROR((K939/J939%),"-")</f>
        <v>100</v>
      </c>
      <c r="N939" s="97" t="n">
        <v>0</v>
      </c>
      <c r="O939" s="98" t="str">
        <f aca="false">IF(F939&lt;=$P$2,"DEC","")</f>
        <v>DEC</v>
      </c>
      <c r="P939" s="97" t="n">
        <v>0</v>
      </c>
      <c r="Q939" s="99" t="n">
        <f aca="false">K939-P939</f>
        <v>25</v>
      </c>
      <c r="R939" s="98" t="str">
        <f aca="false">IFERROR(IF(O939="Dec",(K939/P939-1))," ")</f>
        <v> </v>
      </c>
      <c r="S939" s="105" t="b">
        <f aca="false">IF(N939&gt;0,IF(O939="","-",IF(R939&lt;0%,"DEGROWTH","GROWTH")))</f>
        <v>0</v>
      </c>
      <c r="T939" s="69" t="n">
        <v>55</v>
      </c>
      <c r="U939" s="101" t="str">
        <f aca="false">IF(F939&lt;=$V$2,"jAN","")</f>
        <v>jAN</v>
      </c>
      <c r="V939" s="97" t="n">
        <v>55</v>
      </c>
      <c r="W939" s="102" t="n">
        <f aca="false">K939-V939</f>
        <v>-30</v>
      </c>
      <c r="X939" s="103" t="n">
        <f aca="false">IFERROR(IF(U939="Jan",(K939/V939-1)),0)</f>
        <v>-0.545454545454545</v>
      </c>
      <c r="Y939" s="104" t="str">
        <f aca="false">IF(T939&gt;0,IF(U939="","-",IF(X939&lt;0%,"DEGROWTH","GROWTH")))</f>
        <v>DEGROWTH</v>
      </c>
      <c r="Z939" s="75" t="n">
        <v>0</v>
      </c>
      <c r="AA939" s="70"/>
      <c r="AB939" s="70" t="s">
        <v>134</v>
      </c>
      <c r="AC939" s="3"/>
    </row>
    <row r="940" customFormat="false" ht="14.25" hidden="false" customHeight="true" outlineLevel="0" collapsed="false">
      <c r="A940" s="70" t="s">
        <v>134</v>
      </c>
      <c r="B940" s="72" t="s">
        <v>73</v>
      </c>
      <c r="C940" s="72" t="s">
        <v>326</v>
      </c>
      <c r="D940" s="72" t="n">
        <v>1000000786</v>
      </c>
      <c r="E940" s="73" t="s">
        <v>327</v>
      </c>
      <c r="F940" s="74" t="n">
        <v>41233</v>
      </c>
      <c r="G940" s="67" t="str">
        <f aca="false">IF(I940&gt;0,"Targeted Dealer","-")</f>
        <v>Targeted Dealer</v>
      </c>
      <c r="H940" s="67"/>
      <c r="I940" s="68" t="n">
        <v>10</v>
      </c>
      <c r="J940" s="68" t="n">
        <f aca="false">I940/$J$1*($J$1-$E$1)</f>
        <v>10</v>
      </c>
      <c r="K940" s="69" t="n">
        <v>0</v>
      </c>
      <c r="L940" s="69" t="n">
        <f aca="false">I940-K940</f>
        <v>10</v>
      </c>
      <c r="M940" s="69" t="n">
        <f aca="false">IFERROR((K940/J940%),"-")</f>
        <v>0</v>
      </c>
      <c r="N940" s="97" t="n">
        <v>15</v>
      </c>
      <c r="O940" s="98" t="str">
        <f aca="false">IF(F940&lt;=$P$2,"DEC","")</f>
        <v>DEC</v>
      </c>
      <c r="P940" s="97" t="n">
        <v>15</v>
      </c>
      <c r="Q940" s="99" t="n">
        <f aca="false">K940-P940</f>
        <v>-15</v>
      </c>
      <c r="R940" s="98" t="n">
        <f aca="false">IFERROR(IF(O940="Dec",(K940/P940-1))," ")</f>
        <v>-1</v>
      </c>
      <c r="S940" s="100" t="str">
        <f aca="false">IF(N940&gt;0,IF(O940="","-",IF(R940&lt;0%,"DEGROWTH","GROWTH")))</f>
        <v>DEGROWTH</v>
      </c>
      <c r="T940" s="69" t="n">
        <v>25</v>
      </c>
      <c r="U940" s="101" t="str">
        <f aca="false">IF(F940&lt;=$V$2,"jAN","")</f>
        <v>jAN</v>
      </c>
      <c r="V940" s="97" t="n">
        <v>25</v>
      </c>
      <c r="W940" s="102" t="n">
        <f aca="false">K940-V940</f>
        <v>-25</v>
      </c>
      <c r="X940" s="103" t="n">
        <f aca="false">IFERROR(IF(U940="Jan",(K940/V940-1)),0)</f>
        <v>-1</v>
      </c>
      <c r="Y940" s="104" t="str">
        <f aca="false">IF(T940&gt;0,IF(U940="","-",IF(X940&lt;0%,"DEGROWTH","GROWTH")))</f>
        <v>DEGROWTH</v>
      </c>
      <c r="Z940" s="75" t="n">
        <v>1</v>
      </c>
      <c r="AA940" s="70"/>
      <c r="AB940" s="70" t="s">
        <v>134</v>
      </c>
      <c r="AC940" s="3"/>
    </row>
    <row r="941" customFormat="false" ht="14.25" hidden="false" customHeight="true" outlineLevel="0" collapsed="false">
      <c r="A941" s="70" t="s">
        <v>134</v>
      </c>
      <c r="B941" s="72" t="s">
        <v>73</v>
      </c>
      <c r="C941" s="72" t="s">
        <v>2295</v>
      </c>
      <c r="D941" s="72" t="n">
        <v>1000000788</v>
      </c>
      <c r="E941" s="73" t="s">
        <v>2296</v>
      </c>
      <c r="F941" s="74" t="n">
        <v>41323</v>
      </c>
      <c r="G941" s="67" t="str">
        <f aca="false">IF(I941&gt;0,"Targeted Dealer","-")</f>
        <v>Targeted Dealer</v>
      </c>
      <c r="H941" s="67"/>
      <c r="I941" s="68" t="n">
        <v>35</v>
      </c>
      <c r="J941" s="68" t="n">
        <f aca="false">I941/$J$1*($J$1-$E$1)</f>
        <v>35</v>
      </c>
      <c r="K941" s="69" t="n">
        <v>0</v>
      </c>
      <c r="L941" s="69" t="n">
        <f aca="false">I941-K941</f>
        <v>35</v>
      </c>
      <c r="M941" s="69" t="n">
        <f aca="false">IFERROR((K941/J941%),"-")</f>
        <v>0</v>
      </c>
      <c r="N941" s="97" t="n">
        <v>0</v>
      </c>
      <c r="O941" s="98" t="str">
        <f aca="false">IF(F941&lt;=$P$2,"DEC","")</f>
        <v>DEC</v>
      </c>
      <c r="P941" s="97" t="n">
        <v>0</v>
      </c>
      <c r="Q941" s="99" t="n">
        <f aca="false">K941-P941</f>
        <v>0</v>
      </c>
      <c r="R941" s="98" t="str">
        <f aca="false">IFERROR(IF(O941="Dec",(K941/P941-1))," ")</f>
        <v> </v>
      </c>
      <c r="S941" s="105" t="b">
        <f aca="false">IF(N941&gt;0,IF(O941="","-",IF(R941&lt;0%,"DEGROWTH","GROWTH")))</f>
        <v>0</v>
      </c>
      <c r="T941" s="69" t="n">
        <v>35</v>
      </c>
      <c r="U941" s="101" t="str">
        <f aca="false">IF(F941&lt;=$V$2,"jAN","")</f>
        <v>jAN</v>
      </c>
      <c r="V941" s="97" t="n">
        <v>35</v>
      </c>
      <c r="W941" s="102" t="n">
        <f aca="false">K941-V941</f>
        <v>-35</v>
      </c>
      <c r="X941" s="103" t="n">
        <f aca="false">IFERROR(IF(U941="Jan",(K941/V941-1)),0)</f>
        <v>-1</v>
      </c>
      <c r="Y941" s="104" t="str">
        <f aca="false">IF(T941&gt;0,IF(U941="","-",IF(X941&lt;0%,"DEGROWTH","GROWTH")))</f>
        <v>DEGROWTH</v>
      </c>
      <c r="Z941" s="75" t="n">
        <v>0</v>
      </c>
      <c r="AA941" s="70"/>
      <c r="AB941" s="70" t="s">
        <v>134</v>
      </c>
      <c r="AC941" s="3"/>
    </row>
    <row r="942" customFormat="false" ht="14.25" hidden="false" customHeight="true" outlineLevel="0" collapsed="false">
      <c r="A942" s="70" t="s">
        <v>134</v>
      </c>
      <c r="B942" s="72" t="s">
        <v>73</v>
      </c>
      <c r="C942" s="72" t="s">
        <v>2297</v>
      </c>
      <c r="D942" s="72" t="n">
        <v>1000000780</v>
      </c>
      <c r="E942" s="73" t="s">
        <v>2298</v>
      </c>
      <c r="F942" s="74" t="n">
        <v>42017</v>
      </c>
      <c r="G942" s="67" t="str">
        <f aca="false">IF(I942&gt;0,"Targeted Dealer","-")</f>
        <v>Targeted Dealer</v>
      </c>
      <c r="H942" s="67"/>
      <c r="I942" s="68" t="n">
        <v>25</v>
      </c>
      <c r="J942" s="68" t="n">
        <f aca="false">I942/$J$1*($J$1-$E$1)</f>
        <v>25</v>
      </c>
      <c r="K942" s="69" t="n">
        <v>0</v>
      </c>
      <c r="L942" s="69" t="n">
        <f aca="false">I942-K942</f>
        <v>25</v>
      </c>
      <c r="M942" s="69" t="n">
        <f aca="false">IFERROR((K942/J942%),"-")</f>
        <v>0</v>
      </c>
      <c r="N942" s="97" t="n">
        <v>25</v>
      </c>
      <c r="O942" s="98" t="str">
        <f aca="false">IF(F942&lt;=$P$2,"DEC","")</f>
        <v>DEC</v>
      </c>
      <c r="P942" s="97" t="n">
        <v>25</v>
      </c>
      <c r="Q942" s="99" t="n">
        <f aca="false">K942-P942</f>
        <v>-25</v>
      </c>
      <c r="R942" s="98" t="n">
        <f aca="false">IFERROR(IF(O942="Dec",(K942/P942-1))," ")</f>
        <v>-1</v>
      </c>
      <c r="S942" s="100" t="str">
        <f aca="false">IF(N942&gt;0,IF(O942="","-",IF(R942&lt;0%,"DEGROWTH","GROWTH")))</f>
        <v>DEGROWTH</v>
      </c>
      <c r="T942" s="69" t="n">
        <v>100</v>
      </c>
      <c r="U942" s="101" t="str">
        <f aca="false">IF(F942&lt;=$V$2,"jAN","")</f>
        <v>jAN</v>
      </c>
      <c r="V942" s="97" t="n">
        <v>100</v>
      </c>
      <c r="W942" s="102" t="n">
        <f aca="false">K942-V942</f>
        <v>-100</v>
      </c>
      <c r="X942" s="103" t="n">
        <f aca="false">IFERROR(IF(U942="Jan",(K942/V942-1)),0)</f>
        <v>-1</v>
      </c>
      <c r="Y942" s="104" t="str">
        <f aca="false">IF(T942&gt;0,IF(U942="","-",IF(X942&lt;0%,"DEGROWTH","GROWTH")))</f>
        <v>DEGROWTH</v>
      </c>
      <c r="Z942" s="75" t="n">
        <v>0</v>
      </c>
      <c r="AA942" s="70"/>
      <c r="AB942" s="70" t="s">
        <v>134</v>
      </c>
      <c r="AC942" s="3"/>
    </row>
    <row r="943" customFormat="false" ht="14.25" hidden="false" customHeight="true" outlineLevel="0" collapsed="false">
      <c r="A943" s="70" t="s">
        <v>134</v>
      </c>
      <c r="B943" s="72" t="s">
        <v>73</v>
      </c>
      <c r="C943" s="72" t="s">
        <v>2299</v>
      </c>
      <c r="D943" s="72" t="n">
        <v>1000000782</v>
      </c>
      <c r="E943" s="73" t="s">
        <v>2300</v>
      </c>
      <c r="F943" s="74" t="n">
        <v>43054</v>
      </c>
      <c r="G943" s="67" t="str">
        <f aca="false">IF(I943&gt;0,"Targeted Dealer","-")</f>
        <v>Targeted Dealer</v>
      </c>
      <c r="H943" s="67"/>
      <c r="I943" s="68" t="n">
        <v>65</v>
      </c>
      <c r="J943" s="68" t="n">
        <f aca="false">I943/$J$1*($J$1-$E$1)</f>
        <v>65</v>
      </c>
      <c r="K943" s="69" t="n">
        <v>0</v>
      </c>
      <c r="L943" s="69" t="n">
        <f aca="false">I943-K943</f>
        <v>65</v>
      </c>
      <c r="M943" s="69" t="n">
        <f aca="false">IFERROR((K943/J943%),"-")</f>
        <v>0</v>
      </c>
      <c r="N943" s="97" t="n">
        <v>50</v>
      </c>
      <c r="O943" s="98" t="str">
        <f aca="false">IF(F943&lt;=$P$2,"DEC","")</f>
        <v>DEC</v>
      </c>
      <c r="P943" s="97" t="n">
        <v>50</v>
      </c>
      <c r="Q943" s="99" t="n">
        <f aca="false">K943-P943</f>
        <v>-50</v>
      </c>
      <c r="R943" s="98" t="n">
        <f aca="false">IFERROR(IF(O943="Dec",(K943/P943-1))," ")</f>
        <v>-1</v>
      </c>
      <c r="S943" s="100" t="str">
        <f aca="false">IF(N943&gt;0,IF(O943="","-",IF(R943&lt;0%,"DEGROWTH","GROWTH")))</f>
        <v>DEGROWTH</v>
      </c>
      <c r="T943" s="69" t="n">
        <v>60</v>
      </c>
      <c r="U943" s="101" t="str">
        <f aca="false">IF(F943&lt;=$V$2,"jAN","")</f>
        <v>jAN</v>
      </c>
      <c r="V943" s="97" t="n">
        <v>60</v>
      </c>
      <c r="W943" s="102" t="n">
        <f aca="false">K943-V943</f>
        <v>-60</v>
      </c>
      <c r="X943" s="103" t="n">
        <f aca="false">IFERROR(IF(U943="Jan",(K943/V943-1)),0)</f>
        <v>-1</v>
      </c>
      <c r="Y943" s="104" t="str">
        <f aca="false">IF(T943&gt;0,IF(U943="","-",IF(X943&lt;0%,"DEGROWTH","GROWTH")))</f>
        <v>DEGROWTH</v>
      </c>
      <c r="Z943" s="75" t="n">
        <v>0</v>
      </c>
      <c r="AA943" s="70"/>
      <c r="AB943" s="70" t="s">
        <v>134</v>
      </c>
      <c r="AC943" s="3"/>
    </row>
    <row r="944" customFormat="false" ht="14.25" hidden="false" customHeight="true" outlineLevel="0" collapsed="false">
      <c r="A944" s="70" t="s">
        <v>134</v>
      </c>
      <c r="B944" s="72" t="s">
        <v>73</v>
      </c>
      <c r="C944" s="72" t="s">
        <v>2301</v>
      </c>
      <c r="D944" s="72" t="n">
        <v>1000000781</v>
      </c>
      <c r="E944" s="73" t="s">
        <v>2302</v>
      </c>
      <c r="F944" s="74" t="n">
        <v>43063</v>
      </c>
      <c r="G944" s="67" t="str">
        <f aca="false">IF(I944&gt;0,"Targeted Dealer","-")</f>
        <v>Targeted Dealer</v>
      </c>
      <c r="H944" s="67"/>
      <c r="I944" s="68" t="n">
        <v>220</v>
      </c>
      <c r="J944" s="68" t="n">
        <f aca="false">I944/$J$1*($J$1-$E$1)</f>
        <v>220</v>
      </c>
      <c r="K944" s="69" t="n">
        <v>55</v>
      </c>
      <c r="L944" s="69" t="n">
        <f aca="false">I944-K944</f>
        <v>165</v>
      </c>
      <c r="M944" s="69" t="n">
        <f aca="false">IFERROR((K944/J944%),"-")</f>
        <v>25</v>
      </c>
      <c r="N944" s="97" t="n">
        <v>110</v>
      </c>
      <c r="O944" s="98" t="str">
        <f aca="false">IF(F944&lt;=$P$2,"DEC","")</f>
        <v>DEC</v>
      </c>
      <c r="P944" s="97" t="n">
        <v>110</v>
      </c>
      <c r="Q944" s="99" t="n">
        <f aca="false">K944-P944</f>
        <v>-55</v>
      </c>
      <c r="R944" s="98" t="n">
        <f aca="false">IFERROR(IF(O944="Dec",(K944/P944-1))," ")</f>
        <v>-0.5</v>
      </c>
      <c r="S944" s="100" t="str">
        <f aca="false">IF(N944&gt;0,IF(O944="","-",IF(R944&lt;0%,"DEGROWTH","GROWTH")))</f>
        <v>DEGROWTH</v>
      </c>
      <c r="T944" s="69" t="n">
        <v>150</v>
      </c>
      <c r="U944" s="101" t="str">
        <f aca="false">IF(F944&lt;=$V$2,"jAN","")</f>
        <v>jAN</v>
      </c>
      <c r="V944" s="97" t="n">
        <v>150</v>
      </c>
      <c r="W944" s="102" t="n">
        <f aca="false">K944-V944</f>
        <v>-95</v>
      </c>
      <c r="X944" s="103" t="n">
        <f aca="false">IFERROR(IF(U944="Jan",(K944/V944-1)),0)</f>
        <v>-0.633333333333333</v>
      </c>
      <c r="Y944" s="104" t="str">
        <f aca="false">IF(T944&gt;0,IF(U944="","-",IF(X944&lt;0%,"DEGROWTH","GROWTH")))</f>
        <v>DEGROWTH</v>
      </c>
      <c r="Z944" s="75" t="n">
        <v>0</v>
      </c>
      <c r="AA944" s="70"/>
      <c r="AB944" s="70" t="s">
        <v>134</v>
      </c>
      <c r="AC944" s="3"/>
    </row>
    <row r="945" customFormat="false" ht="14.25" hidden="false" customHeight="true" outlineLevel="0" collapsed="false">
      <c r="A945" s="70" t="s">
        <v>134</v>
      </c>
      <c r="B945" s="72" t="s">
        <v>73</v>
      </c>
      <c r="C945" s="72" t="s">
        <v>2303</v>
      </c>
      <c r="D945" s="72" t="n">
        <v>1000001095</v>
      </c>
      <c r="E945" s="73" t="s">
        <v>2304</v>
      </c>
      <c r="F945" s="74" t="n">
        <v>43777</v>
      </c>
      <c r="G945" s="67" t="str">
        <f aca="false">IF(I945&gt;0,"Targeted Dealer","-")</f>
        <v>Targeted Dealer</v>
      </c>
      <c r="H945" s="67"/>
      <c r="I945" s="68" t="n">
        <v>150</v>
      </c>
      <c r="J945" s="68" t="n">
        <f aca="false">I945/$J$1*($J$1-$E$1)</f>
        <v>150</v>
      </c>
      <c r="K945" s="69" t="n">
        <v>55</v>
      </c>
      <c r="L945" s="69" t="n">
        <f aca="false">I945-K945</f>
        <v>95</v>
      </c>
      <c r="M945" s="69" t="n">
        <f aca="false">IFERROR((K945/J945%),"-")</f>
        <v>36.6666666666667</v>
      </c>
      <c r="N945" s="97" t="n">
        <v>50</v>
      </c>
      <c r="O945" s="98" t="str">
        <f aca="false">IF(F945&lt;=$P$2,"DEC","")</f>
        <v>DEC</v>
      </c>
      <c r="P945" s="97" t="n">
        <v>50</v>
      </c>
      <c r="Q945" s="99" t="n">
        <f aca="false">K945-P945</f>
        <v>5</v>
      </c>
      <c r="R945" s="98" t="n">
        <f aca="false">IFERROR(IF(O945="Dec",(K945/P945-1))," ")</f>
        <v>0.1</v>
      </c>
      <c r="S945" s="100" t="str">
        <f aca="false">IF(N945&gt;0,IF(O945="","-",IF(R945&lt;0%,"DEGROWTH","GROWTH")))</f>
        <v>GROWTH</v>
      </c>
      <c r="T945" s="69" t="n">
        <v>130</v>
      </c>
      <c r="U945" s="101" t="str">
        <f aca="false">IF(F945&lt;=$V$2,"jAN","")</f>
        <v>jAN</v>
      </c>
      <c r="V945" s="97" t="n">
        <v>130</v>
      </c>
      <c r="W945" s="102" t="n">
        <f aca="false">K945-V945</f>
        <v>-75</v>
      </c>
      <c r="X945" s="103" t="n">
        <f aca="false">IFERROR(IF(U945="Jan",(K945/V945-1)),0)</f>
        <v>-0.576923076923077</v>
      </c>
      <c r="Y945" s="104" t="str">
        <f aca="false">IF(T945&gt;0,IF(U945="","-",IF(X945&lt;0%,"DEGROWTH","GROWTH")))</f>
        <v>DEGROWTH</v>
      </c>
      <c r="Z945" s="75" t="n">
        <v>0</v>
      </c>
      <c r="AA945" s="70"/>
      <c r="AB945" s="70" t="s">
        <v>134</v>
      </c>
      <c r="AC945" s="3"/>
    </row>
    <row r="946" customFormat="false" ht="14.25" hidden="false" customHeight="true" outlineLevel="0" collapsed="false">
      <c r="A946" s="70" t="s">
        <v>134</v>
      </c>
      <c r="B946" s="72" t="s">
        <v>73</v>
      </c>
      <c r="C946" s="72" t="s">
        <v>2305</v>
      </c>
      <c r="D946" s="72" t="n">
        <v>1000001093</v>
      </c>
      <c r="E946" s="73" t="s">
        <v>2306</v>
      </c>
      <c r="F946" s="74" t="n">
        <v>44084</v>
      </c>
      <c r="G946" s="67" t="str">
        <f aca="false">IF(I946&gt;0,"Targeted Dealer","-")</f>
        <v>Targeted Dealer</v>
      </c>
      <c r="H946" s="67"/>
      <c r="I946" s="68" t="n">
        <v>185</v>
      </c>
      <c r="J946" s="68" t="n">
        <f aca="false">I946/$J$1*($J$1-$E$1)</f>
        <v>185</v>
      </c>
      <c r="K946" s="69" t="n">
        <v>185</v>
      </c>
      <c r="L946" s="69" t="n">
        <f aca="false">I946-K946</f>
        <v>0</v>
      </c>
      <c r="M946" s="69" t="n">
        <f aca="false">IFERROR((K946/J946%),"-")</f>
        <v>100</v>
      </c>
      <c r="N946" s="97" t="n">
        <v>85</v>
      </c>
      <c r="O946" s="98" t="str">
        <f aca="false">IF(F946&lt;=$P$2,"DEC","")</f>
        <v>DEC</v>
      </c>
      <c r="P946" s="97" t="n">
        <v>85</v>
      </c>
      <c r="Q946" s="99" t="n">
        <f aca="false">K946-P946</f>
        <v>100</v>
      </c>
      <c r="R946" s="98" t="n">
        <f aca="false">IFERROR(IF(O946="Dec",(K946/P946-1))," ")</f>
        <v>1.17647058823529</v>
      </c>
      <c r="S946" s="100" t="str">
        <f aca="false">IF(N946&gt;0,IF(O946="","-",IF(R946&lt;0%,"DEGROWTH","GROWTH")))</f>
        <v>GROWTH</v>
      </c>
      <c r="T946" s="69" t="n">
        <v>115</v>
      </c>
      <c r="U946" s="101" t="str">
        <f aca="false">IF(F946&lt;=$V$2,"jAN","")</f>
        <v>jAN</v>
      </c>
      <c r="V946" s="97" t="n">
        <v>115</v>
      </c>
      <c r="W946" s="102" t="n">
        <f aca="false">K946-V946</f>
        <v>70</v>
      </c>
      <c r="X946" s="103" t="n">
        <f aca="false">IFERROR(IF(U946="Jan",(K946/V946-1)),0)</f>
        <v>0.608695652173913</v>
      </c>
      <c r="Y946" s="104" t="str">
        <f aca="false">IF(T946&gt;0,IF(U946="","-",IF(X946&lt;0%,"DEGROWTH","GROWTH")))</f>
        <v>GROWTH</v>
      </c>
      <c r="Z946" s="75" t="n">
        <v>0</v>
      </c>
      <c r="AA946" s="70"/>
      <c r="AB946" s="70" t="s">
        <v>134</v>
      </c>
      <c r="AC946" s="3"/>
    </row>
    <row r="947" customFormat="false" ht="14.25" hidden="false" customHeight="true" outlineLevel="0" collapsed="false">
      <c r="A947" s="70" t="s">
        <v>134</v>
      </c>
      <c r="B947" s="72" t="s">
        <v>73</v>
      </c>
      <c r="C947" s="72" t="s">
        <v>2307</v>
      </c>
      <c r="D947" s="72" t="n">
        <v>1000003061</v>
      </c>
      <c r="E947" s="72" t="s">
        <v>2308</v>
      </c>
      <c r="F947" s="74" t="n">
        <v>44865</v>
      </c>
      <c r="G947" s="67" t="str">
        <f aca="false">IF(I947&gt;0,"Targeted Dealer","-")</f>
        <v>Targeted Dealer</v>
      </c>
      <c r="H947" s="67"/>
      <c r="I947" s="68" t="n">
        <v>140</v>
      </c>
      <c r="J947" s="68" t="n">
        <f aca="false">I947/$J$1*($J$1-$E$1)</f>
        <v>140</v>
      </c>
      <c r="K947" s="69" t="n">
        <v>175</v>
      </c>
      <c r="L947" s="69" t="n">
        <f aca="false">I947-K947</f>
        <v>-35</v>
      </c>
      <c r="M947" s="69" t="n">
        <f aca="false">IFERROR((K947/J947%),"-")</f>
        <v>125</v>
      </c>
      <c r="N947" s="97" t="n">
        <v>45</v>
      </c>
      <c r="O947" s="98" t="str">
        <f aca="false">IF(F947&lt;=$P$2,"DEC","")</f>
        <v>DEC</v>
      </c>
      <c r="P947" s="97" t="n">
        <v>45</v>
      </c>
      <c r="Q947" s="99" t="n">
        <f aca="false">K947-P947</f>
        <v>130</v>
      </c>
      <c r="R947" s="98" t="n">
        <f aca="false">IFERROR(IF(O947="Dec",(K947/P947-1))," ")</f>
        <v>2.88888888888889</v>
      </c>
      <c r="S947" s="100" t="str">
        <f aca="false">IF(N947&gt;0,IF(O947="","-",IF(R947&lt;0%,"DEGROWTH","GROWTH")))</f>
        <v>GROWTH</v>
      </c>
      <c r="T947" s="69" t="n">
        <v>155</v>
      </c>
      <c r="U947" s="101" t="str">
        <f aca="false">IF(F947&lt;=$V$2,"jAN","")</f>
        <v>jAN</v>
      </c>
      <c r="V947" s="97" t="n">
        <v>155</v>
      </c>
      <c r="W947" s="102" t="n">
        <f aca="false">K947-V947</f>
        <v>20</v>
      </c>
      <c r="X947" s="103" t="n">
        <f aca="false">IFERROR(IF(U947="Jan",(K947/V947-1)),0)</f>
        <v>0.129032258064516</v>
      </c>
      <c r="Y947" s="104" t="str">
        <f aca="false">IF(T947&gt;0,IF(U947="","-",IF(X947&lt;0%,"DEGROWTH","GROWTH")))</f>
        <v>GROWTH</v>
      </c>
      <c r="Z947" s="75" t="n">
        <v>0</v>
      </c>
      <c r="AA947" s="70"/>
      <c r="AB947" s="70" t="s">
        <v>134</v>
      </c>
      <c r="AC947" s="3"/>
    </row>
    <row r="948" customFormat="false" ht="14.25" hidden="false" customHeight="true" outlineLevel="0" collapsed="false">
      <c r="A948" s="70" t="s">
        <v>134</v>
      </c>
      <c r="B948" s="72" t="s">
        <v>73</v>
      </c>
      <c r="C948" s="72" t="s">
        <v>2309</v>
      </c>
      <c r="D948" s="72" t="n">
        <v>1000003306</v>
      </c>
      <c r="E948" s="72" t="s">
        <v>2310</v>
      </c>
      <c r="F948" s="74" t="n">
        <v>44957</v>
      </c>
      <c r="G948" s="67" t="str">
        <f aca="false">IF(I948&gt;0,"Targeted Dealer","-")</f>
        <v>Targeted Dealer</v>
      </c>
      <c r="H948" s="67"/>
      <c r="I948" s="68" t="n">
        <v>105</v>
      </c>
      <c r="J948" s="68" t="n">
        <f aca="false">I948/$J$1*($J$1-$E$1)</f>
        <v>105</v>
      </c>
      <c r="K948" s="69" t="n">
        <v>50</v>
      </c>
      <c r="L948" s="69" t="n">
        <f aca="false">I948-K948</f>
        <v>55</v>
      </c>
      <c r="M948" s="69" t="n">
        <f aca="false">IFERROR((K948/J948%),"-")</f>
        <v>47.6190476190476</v>
      </c>
      <c r="N948" s="97" t="n">
        <v>25</v>
      </c>
      <c r="O948" s="98" t="str">
        <f aca="false">IF(F948&lt;=$P$2,"DEC","")</f>
        <v>DEC</v>
      </c>
      <c r="P948" s="97" t="n">
        <v>25</v>
      </c>
      <c r="Q948" s="99" t="n">
        <f aca="false">K948-P948</f>
        <v>25</v>
      </c>
      <c r="R948" s="98" t="n">
        <f aca="false">IFERROR(IF(O948="Dec",(K948/P948-1))," ")</f>
        <v>1</v>
      </c>
      <c r="S948" s="100" t="str">
        <f aca="false">IF(N948&gt;0,IF(O948="","-",IF(R948&lt;0%,"DEGROWTH","GROWTH")))</f>
        <v>GROWTH</v>
      </c>
      <c r="T948" s="69" t="n">
        <v>80</v>
      </c>
      <c r="U948" s="101" t="str">
        <f aca="false">IF(F948&lt;=$V$2,"jAN","")</f>
        <v>jAN</v>
      </c>
      <c r="V948" s="97" t="n">
        <v>80</v>
      </c>
      <c r="W948" s="102" t="n">
        <f aca="false">K948-V948</f>
        <v>-30</v>
      </c>
      <c r="X948" s="103" t="n">
        <f aca="false">IFERROR(IF(U948="Jan",(K948/V948-1)),0)</f>
        <v>-0.375</v>
      </c>
      <c r="Y948" s="104" t="str">
        <f aca="false">IF(T948&gt;0,IF(U948="","-",IF(X948&lt;0%,"DEGROWTH","GROWTH")))</f>
        <v>DEGROWTH</v>
      </c>
      <c r="Z948" s="75" t="n">
        <v>0</v>
      </c>
      <c r="AA948" s="70"/>
      <c r="AB948" s="70" t="s">
        <v>134</v>
      </c>
      <c r="AC948" s="3"/>
    </row>
    <row r="949" customFormat="false" ht="14.25" hidden="false" customHeight="true" outlineLevel="0" collapsed="false">
      <c r="A949" s="70" t="s">
        <v>134</v>
      </c>
      <c r="B949" s="72" t="s">
        <v>73</v>
      </c>
      <c r="C949" s="72" t="s">
        <v>2311</v>
      </c>
      <c r="D949" s="72" t="n">
        <v>1000003396</v>
      </c>
      <c r="E949" s="72" t="s">
        <v>2312</v>
      </c>
      <c r="F949" s="74" t="n">
        <v>44985</v>
      </c>
      <c r="G949" s="67" t="str">
        <f aca="false">IF(I949&gt;0,"Targeted Dealer","-")</f>
        <v>Targeted Dealer</v>
      </c>
      <c r="H949" s="67"/>
      <c r="I949" s="68" t="n">
        <v>150</v>
      </c>
      <c r="J949" s="68" t="n">
        <f aca="false">I949/$J$1*($J$1-$E$1)</f>
        <v>150</v>
      </c>
      <c r="K949" s="69" t="n">
        <v>260</v>
      </c>
      <c r="L949" s="69" t="n">
        <f aca="false">I949-K949</f>
        <v>-110</v>
      </c>
      <c r="M949" s="69" t="n">
        <f aca="false">IFERROR((K949/J949%),"-")</f>
        <v>173.333333333333</v>
      </c>
      <c r="N949" s="97" t="n">
        <v>155</v>
      </c>
      <c r="O949" s="98" t="str">
        <f aca="false">IF(F949&lt;=$P$2,"DEC","")</f>
        <v>DEC</v>
      </c>
      <c r="P949" s="97" t="n">
        <v>155</v>
      </c>
      <c r="Q949" s="99" t="n">
        <f aca="false">K949-P949</f>
        <v>105</v>
      </c>
      <c r="R949" s="98" t="n">
        <f aca="false">IFERROR(IF(O949="Dec",(K949/P949-1))," ")</f>
        <v>0.67741935483871</v>
      </c>
      <c r="S949" s="100" t="str">
        <f aca="false">IF(N949&gt;0,IF(O949="","-",IF(R949&lt;0%,"DEGROWTH","GROWTH")))</f>
        <v>GROWTH</v>
      </c>
      <c r="T949" s="69" t="n">
        <v>150</v>
      </c>
      <c r="U949" s="101" t="str">
        <f aca="false">IF(F949&lt;=$V$2,"jAN","")</f>
        <v>jAN</v>
      </c>
      <c r="V949" s="97" t="n">
        <v>150</v>
      </c>
      <c r="W949" s="102" t="n">
        <f aca="false">K949-V949</f>
        <v>110</v>
      </c>
      <c r="X949" s="103" t="n">
        <f aca="false">IFERROR(IF(U949="Jan",(K949/V949-1)),0)</f>
        <v>0.733333333333333</v>
      </c>
      <c r="Y949" s="104" t="str">
        <f aca="false">IF(T949&gt;0,IF(U949="","-",IF(X949&lt;0%,"DEGROWTH","GROWTH")))</f>
        <v>GROWTH</v>
      </c>
      <c r="Z949" s="75" t="n">
        <v>0</v>
      </c>
      <c r="AA949" s="70"/>
      <c r="AB949" s="70" t="s">
        <v>134</v>
      </c>
      <c r="AC949" s="3"/>
    </row>
    <row r="950" customFormat="false" ht="14.25" hidden="false" customHeight="true" outlineLevel="0" collapsed="false">
      <c r="A950" s="70" t="s">
        <v>134</v>
      </c>
      <c r="B950" s="72" t="s">
        <v>73</v>
      </c>
      <c r="C950" s="72" t="s">
        <v>2313</v>
      </c>
      <c r="D950" s="72" t="n">
        <v>1000003613</v>
      </c>
      <c r="E950" s="72" t="s">
        <v>2314</v>
      </c>
      <c r="F950" s="74" t="n">
        <v>45106</v>
      </c>
      <c r="G950" s="67" t="str">
        <f aca="false">IF(I950&gt;0,"Targeted Dealer","-")</f>
        <v>Targeted Dealer</v>
      </c>
      <c r="H950" s="67"/>
      <c r="I950" s="68" t="n">
        <v>30</v>
      </c>
      <c r="J950" s="68" t="n">
        <f aca="false">I950/$J$1*($J$1-$E$1)</f>
        <v>30</v>
      </c>
      <c r="K950" s="69" t="n">
        <v>25</v>
      </c>
      <c r="L950" s="69" t="n">
        <f aca="false">I950-K950</f>
        <v>5</v>
      </c>
      <c r="M950" s="69" t="n">
        <f aca="false">IFERROR((K950/J950%),"-")</f>
        <v>83.3333333333333</v>
      </c>
      <c r="N950" s="97" t="n">
        <v>0</v>
      </c>
      <c r="O950" s="98" t="str">
        <f aca="false">IF(F950&lt;=$P$2,"DEC","")</f>
        <v>DEC</v>
      </c>
      <c r="P950" s="97" t="n">
        <v>0</v>
      </c>
      <c r="Q950" s="99" t="n">
        <f aca="false">K950-P950</f>
        <v>25</v>
      </c>
      <c r="R950" s="98" t="str">
        <f aca="false">IFERROR(IF(O950="Dec",(K950/P950-1))," ")</f>
        <v> </v>
      </c>
      <c r="S950" s="105" t="b">
        <f aca="false">IF(N950&gt;0,IF(O950="","-",IF(R950&lt;0%,"DEGROWTH","GROWTH")))</f>
        <v>0</v>
      </c>
      <c r="T950" s="69" t="n">
        <v>25</v>
      </c>
      <c r="U950" s="101" t="str">
        <f aca="false">IF(F950&lt;=$V$2,"jAN","")</f>
        <v>jAN</v>
      </c>
      <c r="V950" s="97" t="n">
        <v>25</v>
      </c>
      <c r="W950" s="102" t="n">
        <f aca="false">K950-V950</f>
        <v>0</v>
      </c>
      <c r="X950" s="103" t="n">
        <f aca="false">IFERROR(IF(U950="Jan",(K950/V950-1)),0)</f>
        <v>0</v>
      </c>
      <c r="Y950" s="104" t="str">
        <f aca="false">IF(T950&gt;0,IF(U950="","-",IF(X950&lt;0%,"DEGROWTH","GROWTH")))</f>
        <v>GROWTH</v>
      </c>
      <c r="Z950" s="75" t="n">
        <v>0</v>
      </c>
      <c r="AA950" s="70"/>
      <c r="AB950" s="70" t="s">
        <v>134</v>
      </c>
      <c r="AC950" s="3"/>
    </row>
    <row r="951" customFormat="false" ht="14.25" hidden="false" customHeight="true" outlineLevel="0" collapsed="false">
      <c r="A951" s="75" t="s">
        <v>134</v>
      </c>
      <c r="B951" s="79" t="s">
        <v>73</v>
      </c>
      <c r="C951" s="79" t="s">
        <v>2315</v>
      </c>
      <c r="D951" s="79" t="n">
        <v>1000003868</v>
      </c>
      <c r="E951" s="79" t="s">
        <v>2316</v>
      </c>
      <c r="F951" s="74" t="n">
        <v>45345</v>
      </c>
      <c r="G951" s="67" t="str">
        <f aca="false">IF(I951&gt;0,"Targeted Dealer","-")</f>
        <v>Targeted Dealer</v>
      </c>
      <c r="H951" s="67"/>
      <c r="I951" s="68" t="n">
        <v>30</v>
      </c>
      <c r="J951" s="68" t="n">
        <f aca="false">I951/$J$1*($J$1-$E$1)</f>
        <v>30</v>
      </c>
      <c r="K951" s="69" t="n">
        <v>25</v>
      </c>
      <c r="L951" s="69" t="n">
        <f aca="false">I951-K951</f>
        <v>5</v>
      </c>
      <c r="M951" s="69" t="n">
        <f aca="false">IFERROR((K951/J951%),"-")</f>
        <v>83.3333333333333</v>
      </c>
      <c r="N951" s="97" t="n">
        <v>0</v>
      </c>
      <c r="O951" s="98" t="str">
        <f aca="false">IF(F951&lt;=$P$2,"DEC","")</f>
        <v>DEC</v>
      </c>
      <c r="P951" s="97" t="n">
        <v>0</v>
      </c>
      <c r="Q951" s="99" t="n">
        <f aca="false">K951-P951</f>
        <v>25</v>
      </c>
      <c r="R951" s="98" t="str">
        <f aca="false">IFERROR(IF(O951="Dec",(K951/P951-1))," ")</f>
        <v> </v>
      </c>
      <c r="S951" s="105" t="b">
        <f aca="false">IF(N951&gt;0,IF(O951="","-",IF(R951&lt;0%,"DEGROWTH","GROWTH")))</f>
        <v>0</v>
      </c>
      <c r="T951" s="69" t="n">
        <v>0</v>
      </c>
      <c r="U951" s="101" t="str">
        <f aca="false">IF(F951&lt;=$V$2,"jAN","")</f>
        <v>jAN</v>
      </c>
      <c r="V951" s="97" t="n">
        <v>0</v>
      </c>
      <c r="W951" s="102" t="n">
        <f aca="false">K951-V951</f>
        <v>25</v>
      </c>
      <c r="X951" s="103" t="n">
        <f aca="false">IFERROR(IF(U951="Jan",(K951/V951-1)),0)</f>
        <v>0</v>
      </c>
      <c r="Y951" s="106" t="b">
        <f aca="false">IF(T951&gt;0,IF(U951="","-",IF(X951&lt;0%,"DEGROWTH","GROWTH")))</f>
        <v>0</v>
      </c>
      <c r="Z951" s="75" t="n">
        <v>0</v>
      </c>
      <c r="AA951" s="70"/>
      <c r="AB951" s="75" t="s">
        <v>134</v>
      </c>
      <c r="AC951" s="3"/>
    </row>
    <row r="952" customFormat="false" ht="14.25" hidden="false" customHeight="true" outlineLevel="0" collapsed="false">
      <c r="A952" s="75" t="s">
        <v>134</v>
      </c>
      <c r="B952" s="79" t="s">
        <v>73</v>
      </c>
      <c r="C952" s="79" t="s">
        <v>2317</v>
      </c>
      <c r="D952" s="79" t="n">
        <v>1000003952</v>
      </c>
      <c r="E952" s="79" t="s">
        <v>2318</v>
      </c>
      <c r="F952" s="74" t="n">
        <v>45427</v>
      </c>
      <c r="G952" s="67" t="str">
        <f aca="false">IF(I952&gt;0,"Targeted Dealer","-")</f>
        <v>Targeted Dealer</v>
      </c>
      <c r="H952" s="67"/>
      <c r="I952" s="68" t="n">
        <v>255</v>
      </c>
      <c r="J952" s="68" t="n">
        <f aca="false">I952/$J$1*($J$1-$E$1)</f>
        <v>255</v>
      </c>
      <c r="K952" s="69" t="n">
        <v>90</v>
      </c>
      <c r="L952" s="69" t="n">
        <f aca="false">I952-K952</f>
        <v>165</v>
      </c>
      <c r="M952" s="69" t="n">
        <f aca="false">IFERROR((K952/J952%),"-")</f>
        <v>35.2941176470588</v>
      </c>
      <c r="N952" s="97" t="n">
        <v>235</v>
      </c>
      <c r="O952" s="98" t="str">
        <f aca="false">IF(F952&lt;=$P$2,"DEC","")</f>
        <v>DEC</v>
      </c>
      <c r="P952" s="97" t="n">
        <v>235</v>
      </c>
      <c r="Q952" s="99" t="n">
        <f aca="false">K952-P952</f>
        <v>-145</v>
      </c>
      <c r="R952" s="98" t="n">
        <f aca="false">IFERROR(IF(O952="Dec",(K952/P952-1))," ")</f>
        <v>-0.617021276595745</v>
      </c>
      <c r="S952" s="100" t="str">
        <f aca="false">IF(N952&gt;0,IF(O952="","-",IF(R952&lt;0%,"DEGROWTH","GROWTH")))</f>
        <v>DEGROWTH</v>
      </c>
      <c r="T952" s="69" t="n">
        <v>150</v>
      </c>
      <c r="U952" s="101" t="str">
        <f aca="false">IF(F952&lt;=$V$2,"jAN","")</f>
        <v>jAN</v>
      </c>
      <c r="V952" s="97" t="n">
        <v>150</v>
      </c>
      <c r="W952" s="102" t="n">
        <f aca="false">K952-V952</f>
        <v>-60</v>
      </c>
      <c r="X952" s="103" t="n">
        <f aca="false">IFERROR(IF(U952="Jan",(K952/V952-1)),0)</f>
        <v>-0.4</v>
      </c>
      <c r="Y952" s="104" t="str">
        <f aca="false">IF(T952&gt;0,IF(U952="","-",IF(X952&lt;0%,"DEGROWTH","GROWTH")))</f>
        <v>DEGROWTH</v>
      </c>
      <c r="Z952" s="75" t="n">
        <v>0</v>
      </c>
      <c r="AA952" s="70"/>
      <c r="AB952" s="75" t="s">
        <v>134</v>
      </c>
      <c r="AC952" s="3"/>
    </row>
    <row r="953" customFormat="false" ht="14.25" hidden="false" customHeight="true" outlineLevel="0" collapsed="false">
      <c r="A953" s="75" t="s">
        <v>134</v>
      </c>
      <c r="B953" s="79" t="s">
        <v>73</v>
      </c>
      <c r="C953" s="79" t="s">
        <v>2319</v>
      </c>
      <c r="D953" s="79" t="n">
        <v>1000003987</v>
      </c>
      <c r="E953" s="79" t="s">
        <v>1501</v>
      </c>
      <c r="F953" s="74" t="n">
        <v>45441</v>
      </c>
      <c r="G953" s="67" t="str">
        <f aca="false">IF(I953&gt;0,"Targeted Dealer","-")</f>
        <v>Targeted Dealer</v>
      </c>
      <c r="H953" s="67"/>
      <c r="I953" s="68" t="n">
        <v>190</v>
      </c>
      <c r="J953" s="68" t="n">
        <f aca="false">I953/$J$1*($J$1-$E$1)</f>
        <v>190</v>
      </c>
      <c r="K953" s="69" t="n">
        <v>95</v>
      </c>
      <c r="L953" s="69" t="n">
        <f aca="false">I953-K953</f>
        <v>95</v>
      </c>
      <c r="M953" s="69" t="n">
        <f aca="false">IFERROR((K953/J953%),"-")</f>
        <v>50</v>
      </c>
      <c r="N953" s="97" t="n">
        <v>85</v>
      </c>
      <c r="O953" s="98" t="str">
        <f aca="false">IF(F953&lt;=$P$2,"DEC","")</f>
        <v>DEC</v>
      </c>
      <c r="P953" s="97" t="n">
        <v>85</v>
      </c>
      <c r="Q953" s="99" t="n">
        <f aca="false">K953-P953</f>
        <v>10</v>
      </c>
      <c r="R953" s="98" t="n">
        <f aca="false">IFERROR(IF(O953="Dec",(K953/P953-1))," ")</f>
        <v>0.117647058823529</v>
      </c>
      <c r="S953" s="100" t="str">
        <f aca="false">IF(N953&gt;0,IF(O953="","-",IF(R953&lt;0%,"DEGROWTH","GROWTH")))</f>
        <v>GROWTH</v>
      </c>
      <c r="T953" s="69" t="n">
        <v>160</v>
      </c>
      <c r="U953" s="101" t="str">
        <f aca="false">IF(F953&lt;=$V$2,"jAN","")</f>
        <v>jAN</v>
      </c>
      <c r="V953" s="97" t="n">
        <v>160</v>
      </c>
      <c r="W953" s="102" t="n">
        <f aca="false">K953-V953</f>
        <v>-65</v>
      </c>
      <c r="X953" s="103" t="n">
        <f aca="false">IFERROR(IF(U953="Jan",(K953/V953-1)),0)</f>
        <v>-0.40625</v>
      </c>
      <c r="Y953" s="104" t="str">
        <f aca="false">IF(T953&gt;0,IF(U953="","-",IF(X953&lt;0%,"DEGROWTH","GROWTH")))</f>
        <v>DEGROWTH</v>
      </c>
      <c r="Z953" s="75" t="n">
        <v>0</v>
      </c>
      <c r="AA953" s="70"/>
      <c r="AB953" s="75" t="s">
        <v>134</v>
      </c>
      <c r="AC953" s="3"/>
    </row>
    <row r="954" customFormat="false" ht="14.25" hidden="false" customHeight="true" outlineLevel="0" collapsed="false">
      <c r="A954" s="70" t="s">
        <v>131</v>
      </c>
      <c r="B954" s="72" t="s">
        <v>140</v>
      </c>
      <c r="C954" s="72" t="s">
        <v>2320</v>
      </c>
      <c r="D954" s="72" t="n">
        <v>1000001225</v>
      </c>
      <c r="E954" s="73" t="s">
        <v>2321</v>
      </c>
      <c r="F954" s="74" t="n">
        <v>39029</v>
      </c>
      <c r="G954" s="67" t="str">
        <f aca="false">IF(I954&gt;0,"Targeted Dealer","-")</f>
        <v>Targeted Dealer</v>
      </c>
      <c r="H954" s="67"/>
      <c r="I954" s="68" t="n">
        <v>1081.5</v>
      </c>
      <c r="J954" s="68" t="n">
        <f aca="false">I954/$J$1*($J$1-$E$1)</f>
        <v>1081.5</v>
      </c>
      <c r="K954" s="69" t="n">
        <v>926</v>
      </c>
      <c r="L954" s="69" t="n">
        <f aca="false">I954-K954</f>
        <v>155.5</v>
      </c>
      <c r="M954" s="69" t="n">
        <f aca="false">IFERROR((K954/J954%),"-")</f>
        <v>85.6218215441516</v>
      </c>
      <c r="N954" s="97" t="n">
        <v>901</v>
      </c>
      <c r="O954" s="98" t="str">
        <f aca="false">IF(F954&lt;=$P$2,"DEC","")</f>
        <v>DEC</v>
      </c>
      <c r="P954" s="97" t="n">
        <v>901</v>
      </c>
      <c r="Q954" s="99" t="n">
        <f aca="false">K954-P954</f>
        <v>25</v>
      </c>
      <c r="R954" s="98" t="n">
        <f aca="false">IFERROR(IF(O954="Dec",(K954/P954-1))," ")</f>
        <v>0.0277469478357382</v>
      </c>
      <c r="S954" s="100" t="str">
        <f aca="false">IF(N954&gt;0,IF(O954="","-",IF(R954&lt;0%,"DEGROWTH","GROWTH")))</f>
        <v>GROWTH</v>
      </c>
      <c r="T954" s="69" t="n">
        <v>811</v>
      </c>
      <c r="U954" s="101" t="str">
        <f aca="false">IF(F954&lt;=$V$2,"jAN","")</f>
        <v>jAN</v>
      </c>
      <c r="V954" s="97" t="n">
        <v>811</v>
      </c>
      <c r="W954" s="102" t="n">
        <f aca="false">K954-V954</f>
        <v>115</v>
      </c>
      <c r="X954" s="103" t="n">
        <f aca="false">IFERROR(IF(U954="Jan",(K954/V954-1)),0)</f>
        <v>0.141800246609125</v>
      </c>
      <c r="Y954" s="104" t="str">
        <f aca="false">IF(T954&gt;0,IF(U954="","-",IF(X954&lt;0%,"DEGROWTH","GROWTH")))</f>
        <v>GROWTH</v>
      </c>
      <c r="Z954" s="75" t="n">
        <v>0</v>
      </c>
      <c r="AA954" s="70"/>
      <c r="AB954" s="70" t="s">
        <v>131</v>
      </c>
      <c r="AC954" s="3"/>
    </row>
    <row r="955" customFormat="false" ht="14.25" hidden="false" customHeight="true" outlineLevel="0" collapsed="false">
      <c r="A955" s="70" t="s">
        <v>131</v>
      </c>
      <c r="B955" s="72" t="s">
        <v>140</v>
      </c>
      <c r="C955" s="72" t="s">
        <v>2322</v>
      </c>
      <c r="D955" s="72" t="n">
        <v>1000001234</v>
      </c>
      <c r="E955" s="73" t="s">
        <v>2323</v>
      </c>
      <c r="F955" s="74" t="n">
        <v>40676</v>
      </c>
      <c r="G955" s="67" t="str">
        <f aca="false">IF(I955&gt;0,"Targeted Dealer","-")</f>
        <v>Targeted Dealer</v>
      </c>
      <c r="H955" s="67"/>
      <c r="I955" s="68" t="n">
        <v>5129</v>
      </c>
      <c r="J955" s="68" t="n">
        <f aca="false">I955/$J$1*($J$1-$E$1)</f>
        <v>5129</v>
      </c>
      <c r="K955" s="69" t="n">
        <v>4161</v>
      </c>
      <c r="L955" s="69" t="n">
        <f aca="false">I955-K955</f>
        <v>968</v>
      </c>
      <c r="M955" s="69" t="n">
        <f aca="false">IFERROR((K955/J955%),"-")</f>
        <v>81.1269253265744</v>
      </c>
      <c r="N955" s="97" t="n">
        <v>4199</v>
      </c>
      <c r="O955" s="98" t="str">
        <f aca="false">IF(F955&lt;=$P$2,"DEC","")</f>
        <v>DEC</v>
      </c>
      <c r="P955" s="97" t="n">
        <v>4199</v>
      </c>
      <c r="Q955" s="99" t="n">
        <f aca="false">K955-P955</f>
        <v>-38</v>
      </c>
      <c r="R955" s="98" t="n">
        <f aca="false">IFERROR(IF(O955="Dec",(K955/P955-1))," ")</f>
        <v>-0.00904977375565608</v>
      </c>
      <c r="S955" s="100" t="str">
        <f aca="false">IF(N955&gt;0,IF(O955="","-",IF(R955&lt;0%,"DEGROWTH","GROWTH")))</f>
        <v>DEGROWTH</v>
      </c>
      <c r="T955" s="69" t="n">
        <v>5855</v>
      </c>
      <c r="U955" s="101" t="str">
        <f aca="false">IF(F955&lt;=$V$2,"jAN","")</f>
        <v>jAN</v>
      </c>
      <c r="V955" s="97" t="n">
        <v>5855</v>
      </c>
      <c r="W955" s="102" t="n">
        <f aca="false">K955-V955</f>
        <v>-1694</v>
      </c>
      <c r="X955" s="103" t="n">
        <f aca="false">IFERROR(IF(U955="Jan",(K955/V955-1)),0)</f>
        <v>-0.28932536293766</v>
      </c>
      <c r="Y955" s="104" t="str">
        <f aca="false">IF(T955&gt;0,IF(U955="","-",IF(X955&lt;0%,"DEGROWTH","GROWTH")))</f>
        <v>DEGROWTH</v>
      </c>
      <c r="Z955" s="75" t="n">
        <v>0</v>
      </c>
      <c r="AA955" s="70"/>
      <c r="AB955" s="70" t="s">
        <v>131</v>
      </c>
      <c r="AC955" s="3"/>
    </row>
    <row r="956" customFormat="false" ht="14.25" hidden="false" customHeight="true" outlineLevel="0" collapsed="false">
      <c r="A956" s="70" t="s">
        <v>131</v>
      </c>
      <c r="B956" s="72" t="s">
        <v>140</v>
      </c>
      <c r="C956" s="72" t="s">
        <v>2324</v>
      </c>
      <c r="D956" s="72" t="n">
        <v>1000001232</v>
      </c>
      <c r="E956" s="73" t="s">
        <v>2325</v>
      </c>
      <c r="F956" s="74" t="n">
        <v>41041</v>
      </c>
      <c r="G956" s="67" t="str">
        <f aca="false">IF(I956&gt;0,"Targeted Dealer","-")</f>
        <v>Targeted Dealer</v>
      </c>
      <c r="H956" s="67"/>
      <c r="I956" s="68" t="n">
        <v>411</v>
      </c>
      <c r="J956" s="68" t="n">
        <f aca="false">I956/$J$1*($J$1-$E$1)</f>
        <v>411</v>
      </c>
      <c r="K956" s="69" t="n">
        <v>278</v>
      </c>
      <c r="L956" s="69" t="n">
        <f aca="false">I956-K956</f>
        <v>133</v>
      </c>
      <c r="M956" s="69" t="n">
        <f aca="false">IFERROR((K956/J956%),"-")</f>
        <v>67.639902676399</v>
      </c>
      <c r="N956" s="97" t="n">
        <v>248</v>
      </c>
      <c r="O956" s="98" t="str">
        <f aca="false">IF(F956&lt;=$P$2,"DEC","")</f>
        <v>DEC</v>
      </c>
      <c r="P956" s="97" t="n">
        <v>248</v>
      </c>
      <c r="Q956" s="99" t="n">
        <f aca="false">K956-P956</f>
        <v>30</v>
      </c>
      <c r="R956" s="98" t="n">
        <f aca="false">IFERROR(IF(O956="Dec",(K956/P956-1))," ")</f>
        <v>0.120967741935484</v>
      </c>
      <c r="S956" s="100" t="str">
        <f aca="false">IF(N956&gt;0,IF(O956="","-",IF(R956&lt;0%,"DEGROWTH","GROWTH")))</f>
        <v>GROWTH</v>
      </c>
      <c r="T956" s="69" t="n">
        <v>349</v>
      </c>
      <c r="U956" s="101" t="str">
        <f aca="false">IF(F956&lt;=$V$2,"jAN","")</f>
        <v>jAN</v>
      </c>
      <c r="V956" s="97" t="n">
        <v>349</v>
      </c>
      <c r="W956" s="102" t="n">
        <f aca="false">K956-V956</f>
        <v>-71</v>
      </c>
      <c r="X956" s="103" t="n">
        <f aca="false">IFERROR(IF(U956="Jan",(K956/V956-1)),0)</f>
        <v>-0.203438395415473</v>
      </c>
      <c r="Y956" s="104" t="str">
        <f aca="false">IF(T956&gt;0,IF(U956="","-",IF(X956&lt;0%,"DEGROWTH","GROWTH")))</f>
        <v>DEGROWTH</v>
      </c>
      <c r="Z956" s="75" t="n">
        <v>0</v>
      </c>
      <c r="AA956" s="70"/>
      <c r="AB956" s="70" t="s">
        <v>131</v>
      </c>
      <c r="AC956" s="3"/>
    </row>
    <row r="957" customFormat="false" ht="14.25" hidden="false" customHeight="true" outlineLevel="0" collapsed="false">
      <c r="A957" s="70" t="s">
        <v>131</v>
      </c>
      <c r="B957" s="72" t="s">
        <v>140</v>
      </c>
      <c r="C957" s="72" t="s">
        <v>2326</v>
      </c>
      <c r="D957" s="72" t="n">
        <v>1000001229</v>
      </c>
      <c r="E957" s="73" t="s">
        <v>2327</v>
      </c>
      <c r="F957" s="74" t="n">
        <v>41168</v>
      </c>
      <c r="G957" s="67" t="str">
        <f aca="false">IF(I957&gt;0,"Targeted Dealer","-")</f>
        <v>Targeted Dealer</v>
      </c>
      <c r="H957" s="67"/>
      <c r="I957" s="68" t="n">
        <v>2100</v>
      </c>
      <c r="J957" s="68" t="n">
        <f aca="false">I957/$J$1*($J$1-$E$1)</f>
        <v>2100</v>
      </c>
      <c r="K957" s="69" t="n">
        <v>2052</v>
      </c>
      <c r="L957" s="69" t="n">
        <f aca="false">I957-K957</f>
        <v>48</v>
      </c>
      <c r="M957" s="69" t="n">
        <f aca="false">IFERROR((K957/J957%),"-")</f>
        <v>97.7142857142857</v>
      </c>
      <c r="N957" s="97" t="n">
        <v>1621</v>
      </c>
      <c r="O957" s="98" t="str">
        <f aca="false">IF(F957&lt;=$P$2,"DEC","")</f>
        <v>DEC</v>
      </c>
      <c r="P957" s="97" t="n">
        <v>1621</v>
      </c>
      <c r="Q957" s="99" t="n">
        <f aca="false">K957-P957</f>
        <v>431</v>
      </c>
      <c r="R957" s="98" t="n">
        <f aca="false">IFERROR(IF(O957="Dec",(K957/P957-1))," ")</f>
        <v>0.265885256014806</v>
      </c>
      <c r="S957" s="100" t="str">
        <f aca="false">IF(N957&gt;0,IF(O957="","-",IF(R957&lt;0%,"DEGROWTH","GROWTH")))</f>
        <v>GROWTH</v>
      </c>
      <c r="T957" s="69" t="n">
        <v>2533</v>
      </c>
      <c r="U957" s="101" t="str">
        <f aca="false">IF(F957&lt;=$V$2,"jAN","")</f>
        <v>jAN</v>
      </c>
      <c r="V957" s="97" t="n">
        <v>2533</v>
      </c>
      <c r="W957" s="102" t="n">
        <f aca="false">K957-V957</f>
        <v>-481</v>
      </c>
      <c r="X957" s="103" t="n">
        <f aca="false">IFERROR(IF(U957="Jan",(K957/V957-1)),0)</f>
        <v>-0.18989340702724</v>
      </c>
      <c r="Y957" s="104" t="str">
        <f aca="false">IF(T957&gt;0,IF(U957="","-",IF(X957&lt;0%,"DEGROWTH","GROWTH")))</f>
        <v>DEGROWTH</v>
      </c>
      <c r="Z957" s="75" t="n">
        <v>0</v>
      </c>
      <c r="AA957" s="70"/>
      <c r="AB957" s="70" t="s">
        <v>131</v>
      </c>
      <c r="AC957" s="3"/>
    </row>
    <row r="958" customFormat="false" ht="14.25" hidden="false" customHeight="true" outlineLevel="0" collapsed="false">
      <c r="A958" s="70" t="s">
        <v>131</v>
      </c>
      <c r="B958" s="72" t="s">
        <v>140</v>
      </c>
      <c r="C958" s="72" t="s">
        <v>2328</v>
      </c>
      <c r="D958" s="72" t="n">
        <v>1000001233</v>
      </c>
      <c r="E958" s="73" t="s">
        <v>2329</v>
      </c>
      <c r="F958" s="74" t="n">
        <v>41400</v>
      </c>
      <c r="G958" s="67" t="str">
        <f aca="false">IF(I958&gt;0,"Targeted Dealer","-")</f>
        <v>Targeted Dealer</v>
      </c>
      <c r="H958" s="67"/>
      <c r="I958" s="68" t="n">
        <v>2040</v>
      </c>
      <c r="J958" s="68" t="n">
        <f aca="false">I958/$J$1*($J$1-$E$1)</f>
        <v>2040</v>
      </c>
      <c r="K958" s="69" t="n">
        <v>1416</v>
      </c>
      <c r="L958" s="69" t="n">
        <f aca="false">I958-K958</f>
        <v>624</v>
      </c>
      <c r="M958" s="69" t="n">
        <f aca="false">IFERROR((K958/J958%),"-")</f>
        <v>69.4117647058824</v>
      </c>
      <c r="N958" s="97" t="n">
        <v>1525</v>
      </c>
      <c r="O958" s="98" t="str">
        <f aca="false">IF(F958&lt;=$P$2,"DEC","")</f>
        <v>DEC</v>
      </c>
      <c r="P958" s="97" t="n">
        <v>1525</v>
      </c>
      <c r="Q958" s="99" t="n">
        <f aca="false">K958-P958</f>
        <v>-109</v>
      </c>
      <c r="R958" s="98" t="n">
        <f aca="false">IFERROR(IF(O958="Dec",(K958/P958-1))," ")</f>
        <v>-0.0714754098360656</v>
      </c>
      <c r="S958" s="100" t="str">
        <f aca="false">IF(N958&gt;0,IF(O958="","-",IF(R958&lt;0%,"DEGROWTH","GROWTH")))</f>
        <v>DEGROWTH</v>
      </c>
      <c r="T958" s="69" t="n">
        <v>1859</v>
      </c>
      <c r="U958" s="101" t="str">
        <f aca="false">IF(F958&lt;=$V$2,"jAN","")</f>
        <v>jAN</v>
      </c>
      <c r="V958" s="97" t="n">
        <v>1859</v>
      </c>
      <c r="W958" s="102" t="n">
        <f aca="false">K958-V958</f>
        <v>-443</v>
      </c>
      <c r="X958" s="103" t="n">
        <f aca="false">IFERROR(IF(U958="Jan",(K958/V958-1)),0)</f>
        <v>-0.238300161377084</v>
      </c>
      <c r="Y958" s="104" t="str">
        <f aca="false">IF(T958&gt;0,IF(U958="","-",IF(X958&lt;0%,"DEGROWTH","GROWTH")))</f>
        <v>DEGROWTH</v>
      </c>
      <c r="Z958" s="75" t="n">
        <v>0</v>
      </c>
      <c r="AA958" s="70"/>
      <c r="AB958" s="70" t="s">
        <v>131</v>
      </c>
      <c r="AC958" s="3"/>
    </row>
    <row r="959" customFormat="false" ht="14.25" hidden="false" customHeight="true" outlineLevel="0" collapsed="false">
      <c r="A959" s="70" t="s">
        <v>131</v>
      </c>
      <c r="B959" s="72" t="s">
        <v>140</v>
      </c>
      <c r="C959" s="72" t="s">
        <v>2330</v>
      </c>
      <c r="D959" s="72" t="n">
        <v>1000001224</v>
      </c>
      <c r="E959" s="73" t="s">
        <v>2331</v>
      </c>
      <c r="F959" s="74" t="n">
        <v>41486</v>
      </c>
      <c r="G959" s="67" t="str">
        <f aca="false">IF(I959&gt;0,"Targeted Dealer","-")</f>
        <v>Targeted Dealer</v>
      </c>
      <c r="H959" s="67"/>
      <c r="I959" s="68" t="n">
        <v>3290</v>
      </c>
      <c r="J959" s="68" t="n">
        <f aca="false">I959/$J$1*($J$1-$E$1)</f>
        <v>3290</v>
      </c>
      <c r="K959" s="69" t="n">
        <v>2598</v>
      </c>
      <c r="L959" s="69" t="n">
        <f aca="false">I959-K959</f>
        <v>692</v>
      </c>
      <c r="M959" s="69" t="n">
        <f aca="false">IFERROR((K959/J959%),"-")</f>
        <v>78.9665653495441</v>
      </c>
      <c r="N959" s="97" t="n">
        <v>2968</v>
      </c>
      <c r="O959" s="98" t="str">
        <f aca="false">IF(F959&lt;=$P$2,"DEC","")</f>
        <v>DEC</v>
      </c>
      <c r="P959" s="97" t="n">
        <v>2968</v>
      </c>
      <c r="Q959" s="99" t="n">
        <f aca="false">K959-P959</f>
        <v>-370</v>
      </c>
      <c r="R959" s="98" t="n">
        <f aca="false">IFERROR(IF(O959="Dec",(K959/P959-1))," ")</f>
        <v>-0.12466307277628</v>
      </c>
      <c r="S959" s="100" t="str">
        <f aca="false">IF(N959&gt;0,IF(O959="","-",IF(R959&lt;0%,"DEGROWTH","GROWTH")))</f>
        <v>DEGROWTH</v>
      </c>
      <c r="T959" s="69" t="n">
        <v>3484.5</v>
      </c>
      <c r="U959" s="101" t="str">
        <f aca="false">IF(F959&lt;=$V$2,"jAN","")</f>
        <v>jAN</v>
      </c>
      <c r="V959" s="97" t="n">
        <v>3484.5</v>
      </c>
      <c r="W959" s="102" t="n">
        <f aca="false">K959-V959</f>
        <v>-886.5</v>
      </c>
      <c r="X959" s="103" t="n">
        <f aca="false">IFERROR(IF(U959="Jan",(K959/V959-1)),0)</f>
        <v>-0.254412397761515</v>
      </c>
      <c r="Y959" s="104" t="str">
        <f aca="false">IF(T959&gt;0,IF(U959="","-",IF(X959&lt;0%,"DEGROWTH","GROWTH")))</f>
        <v>DEGROWTH</v>
      </c>
      <c r="Z959" s="75" t="n">
        <v>0</v>
      </c>
      <c r="AA959" s="70"/>
      <c r="AB959" s="70" t="s">
        <v>131</v>
      </c>
      <c r="AC959" s="3"/>
    </row>
    <row r="960" customFormat="false" ht="14.25" hidden="false" customHeight="true" outlineLevel="0" collapsed="false">
      <c r="A960" s="70" t="s">
        <v>131</v>
      </c>
      <c r="B960" s="72" t="s">
        <v>140</v>
      </c>
      <c r="C960" s="72" t="s">
        <v>2332</v>
      </c>
      <c r="D960" s="72" t="n">
        <v>1000001230</v>
      </c>
      <c r="E960" s="73" t="s">
        <v>2333</v>
      </c>
      <c r="F960" s="74" t="n">
        <v>41543</v>
      </c>
      <c r="G960" s="67" t="str">
        <f aca="false">IF(I960&gt;0,"Targeted Dealer","-")</f>
        <v>-</v>
      </c>
      <c r="H960" s="67"/>
      <c r="I960" s="68" t="n">
        <v>0</v>
      </c>
      <c r="J960" s="68" t="n">
        <f aca="false">I960/$J$1*($J$1-$E$1)</f>
        <v>0</v>
      </c>
      <c r="K960" s="69" t="n">
        <v>36</v>
      </c>
      <c r="L960" s="69" t="n">
        <f aca="false">I960-K960</f>
        <v>-36</v>
      </c>
      <c r="M960" s="69" t="str">
        <f aca="false">IFERROR((K960/J960%),"-")</f>
        <v>-</v>
      </c>
      <c r="N960" s="97" t="n">
        <v>0</v>
      </c>
      <c r="O960" s="98" t="str">
        <f aca="false">IF(F960&lt;=$P$2,"DEC","")</f>
        <v>DEC</v>
      </c>
      <c r="P960" s="97" t="n">
        <v>0</v>
      </c>
      <c r="Q960" s="99" t="n">
        <f aca="false">K960-P960</f>
        <v>36</v>
      </c>
      <c r="R960" s="98" t="str">
        <f aca="false">IFERROR(IF(O960="Dec",(K960/P960-1))," ")</f>
        <v> </v>
      </c>
      <c r="S960" s="105" t="b">
        <f aca="false">IF(N960&gt;0,IF(O960="","-",IF(R960&lt;0%,"DEGROWTH","GROWTH")))</f>
        <v>0</v>
      </c>
      <c r="T960" s="69" t="n">
        <v>12</v>
      </c>
      <c r="U960" s="101" t="str">
        <f aca="false">IF(F960&lt;=$V$2,"jAN","")</f>
        <v>jAN</v>
      </c>
      <c r="V960" s="97" t="n">
        <v>12</v>
      </c>
      <c r="W960" s="102" t="n">
        <f aca="false">K960-V960</f>
        <v>24</v>
      </c>
      <c r="X960" s="103" t="n">
        <f aca="false">IFERROR(IF(U960="Jan",(K960/V960-1)),0)</f>
        <v>2</v>
      </c>
      <c r="Y960" s="104" t="str">
        <f aca="false">IF(T960&gt;0,IF(U960="","-",IF(X960&lt;0%,"DEGROWTH","GROWTH")))</f>
        <v>GROWTH</v>
      </c>
      <c r="Z960" s="75" t="n">
        <v>0</v>
      </c>
      <c r="AA960" s="70"/>
      <c r="AB960" s="70" t="s">
        <v>131</v>
      </c>
      <c r="AC960" s="3"/>
    </row>
    <row r="961" customFormat="false" ht="14.25" hidden="false" customHeight="true" outlineLevel="0" collapsed="false">
      <c r="A961" s="70" t="s">
        <v>131</v>
      </c>
      <c r="B961" s="72" t="s">
        <v>140</v>
      </c>
      <c r="C961" s="72" t="s">
        <v>2334</v>
      </c>
      <c r="D961" s="72" t="n">
        <v>1000001231</v>
      </c>
      <c r="E961" s="73" t="s">
        <v>2335</v>
      </c>
      <c r="F961" s="74" t="n">
        <v>41621</v>
      </c>
      <c r="G961" s="67" t="str">
        <f aca="false">IF(I961&gt;0,"Targeted Dealer","-")</f>
        <v>Targeted Dealer</v>
      </c>
      <c r="H961" s="67"/>
      <c r="I961" s="68" t="n">
        <v>1088</v>
      </c>
      <c r="J961" s="68" t="n">
        <f aca="false">I961/$J$1*($J$1-$E$1)</f>
        <v>1088</v>
      </c>
      <c r="K961" s="69" t="n">
        <v>973</v>
      </c>
      <c r="L961" s="69" t="n">
        <f aca="false">I961-K961</f>
        <v>115</v>
      </c>
      <c r="M961" s="69" t="n">
        <f aca="false">IFERROR((K961/J961%),"-")</f>
        <v>89.4301470588235</v>
      </c>
      <c r="N961" s="97" t="n">
        <v>986</v>
      </c>
      <c r="O961" s="98" t="str">
        <f aca="false">IF(F961&lt;=$P$2,"DEC","")</f>
        <v>DEC</v>
      </c>
      <c r="P961" s="97" t="n">
        <v>986</v>
      </c>
      <c r="Q961" s="99" t="n">
        <f aca="false">K961-P961</f>
        <v>-13</v>
      </c>
      <c r="R961" s="98" t="n">
        <f aca="false">IFERROR(IF(O961="Dec",(K961/P961-1))," ")</f>
        <v>-0.013184584178499</v>
      </c>
      <c r="S961" s="100" t="str">
        <f aca="false">IF(N961&gt;0,IF(O961="","-",IF(R961&lt;0%,"DEGROWTH","GROWTH")))</f>
        <v>DEGROWTH</v>
      </c>
      <c r="T961" s="69" t="n">
        <v>847</v>
      </c>
      <c r="U961" s="101" t="str">
        <f aca="false">IF(F961&lt;=$V$2,"jAN","")</f>
        <v>jAN</v>
      </c>
      <c r="V961" s="97" t="n">
        <v>847</v>
      </c>
      <c r="W961" s="102" t="n">
        <f aca="false">K961-V961</f>
        <v>126</v>
      </c>
      <c r="X961" s="103" t="n">
        <f aca="false">IFERROR(IF(U961="Jan",(K961/V961-1)),0)</f>
        <v>0.148760330578512</v>
      </c>
      <c r="Y961" s="104" t="str">
        <f aca="false">IF(T961&gt;0,IF(U961="","-",IF(X961&lt;0%,"DEGROWTH","GROWTH")))</f>
        <v>GROWTH</v>
      </c>
      <c r="Z961" s="75" t="n">
        <v>0</v>
      </c>
      <c r="AA961" s="70"/>
      <c r="AB961" s="70" t="s">
        <v>131</v>
      </c>
      <c r="AC961" s="3"/>
    </row>
    <row r="962" customFormat="false" ht="14.25" hidden="false" customHeight="true" outlineLevel="0" collapsed="false">
      <c r="A962" s="70" t="s">
        <v>131</v>
      </c>
      <c r="B962" s="72" t="s">
        <v>140</v>
      </c>
      <c r="C962" s="72" t="s">
        <v>2336</v>
      </c>
      <c r="D962" s="72" t="n">
        <v>1000001236</v>
      </c>
      <c r="E962" s="73" t="s">
        <v>2337</v>
      </c>
      <c r="F962" s="74" t="n">
        <v>41692</v>
      </c>
      <c r="G962" s="67" t="str">
        <f aca="false">IF(I962&gt;0,"Targeted Dealer","-")</f>
        <v>Targeted Dealer</v>
      </c>
      <c r="H962" s="67"/>
      <c r="I962" s="68" t="n">
        <v>922</v>
      </c>
      <c r="J962" s="68" t="n">
        <f aca="false">I962/$J$1*($J$1-$E$1)</f>
        <v>922</v>
      </c>
      <c r="K962" s="69" t="n">
        <v>750</v>
      </c>
      <c r="L962" s="69" t="n">
        <f aca="false">I962-K962</f>
        <v>172</v>
      </c>
      <c r="M962" s="69" t="n">
        <f aca="false">IFERROR((K962/J962%),"-")</f>
        <v>81.3449023861171</v>
      </c>
      <c r="N962" s="97" t="n">
        <v>825</v>
      </c>
      <c r="O962" s="98" t="str">
        <f aca="false">IF(F962&lt;=$P$2,"DEC","")</f>
        <v>DEC</v>
      </c>
      <c r="P962" s="97" t="n">
        <v>825</v>
      </c>
      <c r="Q962" s="99" t="n">
        <f aca="false">K962-P962</f>
        <v>-75</v>
      </c>
      <c r="R962" s="98" t="n">
        <f aca="false">IFERROR(IF(O962="Dec",(K962/P962-1))," ")</f>
        <v>-0.0909090909090909</v>
      </c>
      <c r="S962" s="100" t="str">
        <f aca="false">IF(N962&gt;0,IF(O962="","-",IF(R962&lt;0%,"DEGROWTH","GROWTH")))</f>
        <v>DEGROWTH</v>
      </c>
      <c r="T962" s="69" t="n">
        <v>875</v>
      </c>
      <c r="U962" s="101" t="str">
        <f aca="false">IF(F962&lt;=$V$2,"jAN","")</f>
        <v>jAN</v>
      </c>
      <c r="V962" s="97" t="n">
        <v>875</v>
      </c>
      <c r="W962" s="102" t="n">
        <f aca="false">K962-V962</f>
        <v>-125</v>
      </c>
      <c r="X962" s="103" t="n">
        <f aca="false">IFERROR(IF(U962="Jan",(K962/V962-1)),0)</f>
        <v>-0.142857142857143</v>
      </c>
      <c r="Y962" s="104" t="str">
        <f aca="false">IF(T962&gt;0,IF(U962="","-",IF(X962&lt;0%,"DEGROWTH","GROWTH")))</f>
        <v>DEGROWTH</v>
      </c>
      <c r="Z962" s="75" t="n">
        <v>0</v>
      </c>
      <c r="AA962" s="70"/>
      <c r="AB962" s="70" t="s">
        <v>131</v>
      </c>
      <c r="AC962" s="3"/>
    </row>
    <row r="963" customFormat="false" ht="14.25" hidden="false" customHeight="true" outlineLevel="0" collapsed="false">
      <c r="A963" s="70" t="s">
        <v>131</v>
      </c>
      <c r="B963" s="72" t="s">
        <v>140</v>
      </c>
      <c r="C963" s="72" t="s">
        <v>2338</v>
      </c>
      <c r="D963" s="72" t="n">
        <v>1000001228</v>
      </c>
      <c r="E963" s="73" t="s">
        <v>2339</v>
      </c>
      <c r="F963" s="74" t="n">
        <v>41698</v>
      </c>
      <c r="G963" s="67" t="str">
        <f aca="false">IF(I963&gt;0,"Targeted Dealer","-")</f>
        <v>Targeted Dealer</v>
      </c>
      <c r="H963" s="67"/>
      <c r="I963" s="68" t="n">
        <v>400</v>
      </c>
      <c r="J963" s="68" t="n">
        <f aca="false">I963/$J$1*($J$1-$E$1)</f>
        <v>400</v>
      </c>
      <c r="K963" s="69" t="n">
        <v>216</v>
      </c>
      <c r="L963" s="69" t="n">
        <f aca="false">I963-K963</f>
        <v>184</v>
      </c>
      <c r="M963" s="69" t="n">
        <f aca="false">IFERROR((K963/J963%),"-")</f>
        <v>54</v>
      </c>
      <c r="N963" s="97" t="n">
        <v>96</v>
      </c>
      <c r="O963" s="98" t="str">
        <f aca="false">IF(F963&lt;=$P$2,"DEC","")</f>
        <v>DEC</v>
      </c>
      <c r="P963" s="97" t="n">
        <v>96</v>
      </c>
      <c r="Q963" s="99" t="n">
        <f aca="false">K963-P963</f>
        <v>120</v>
      </c>
      <c r="R963" s="98" t="n">
        <f aca="false">IFERROR(IF(O963="Dec",(K963/P963-1))," ")</f>
        <v>1.25</v>
      </c>
      <c r="S963" s="100" t="str">
        <f aca="false">IF(N963&gt;0,IF(O963="","-",IF(R963&lt;0%,"DEGROWTH","GROWTH")))</f>
        <v>GROWTH</v>
      </c>
      <c r="T963" s="69" t="n">
        <v>397</v>
      </c>
      <c r="U963" s="101" t="str">
        <f aca="false">IF(F963&lt;=$V$2,"jAN","")</f>
        <v>jAN</v>
      </c>
      <c r="V963" s="97" t="n">
        <v>397</v>
      </c>
      <c r="W963" s="102" t="n">
        <f aca="false">K963-V963</f>
        <v>-181</v>
      </c>
      <c r="X963" s="103" t="n">
        <f aca="false">IFERROR(IF(U963="Jan",(K963/V963-1)),0)</f>
        <v>-0.455919395465995</v>
      </c>
      <c r="Y963" s="104" t="str">
        <f aca="false">IF(T963&gt;0,IF(U963="","-",IF(X963&lt;0%,"DEGROWTH","GROWTH")))</f>
        <v>DEGROWTH</v>
      </c>
      <c r="Z963" s="75" t="n">
        <v>0</v>
      </c>
      <c r="AA963" s="70"/>
      <c r="AB963" s="70" t="s">
        <v>131</v>
      </c>
      <c r="AC963" s="3"/>
    </row>
    <row r="964" customFormat="false" ht="14.25" hidden="false" customHeight="true" outlineLevel="0" collapsed="false">
      <c r="A964" s="70" t="s">
        <v>131</v>
      </c>
      <c r="B964" s="72" t="s">
        <v>140</v>
      </c>
      <c r="C964" s="72" t="s">
        <v>2340</v>
      </c>
      <c r="D964" s="72" t="n">
        <v>1000001252</v>
      </c>
      <c r="E964" s="73" t="s">
        <v>2341</v>
      </c>
      <c r="F964" s="74" t="n">
        <v>42124</v>
      </c>
      <c r="G964" s="67" t="str">
        <f aca="false">IF(I964&gt;0,"Targeted Dealer","-")</f>
        <v>Targeted Dealer</v>
      </c>
      <c r="H964" s="67"/>
      <c r="I964" s="68" t="n">
        <v>1125</v>
      </c>
      <c r="J964" s="68" t="n">
        <f aca="false">I964/$J$1*($J$1-$E$1)</f>
        <v>1125</v>
      </c>
      <c r="K964" s="69" t="n">
        <v>950</v>
      </c>
      <c r="L964" s="69" t="n">
        <f aca="false">I964-K964</f>
        <v>175</v>
      </c>
      <c r="M964" s="69" t="n">
        <f aca="false">IFERROR((K964/J964%),"-")</f>
        <v>84.4444444444444</v>
      </c>
      <c r="N964" s="97" t="n">
        <v>750</v>
      </c>
      <c r="O964" s="98" t="str">
        <f aca="false">IF(F964&lt;=$P$2,"DEC","")</f>
        <v>DEC</v>
      </c>
      <c r="P964" s="97" t="n">
        <v>750</v>
      </c>
      <c r="Q964" s="99" t="n">
        <f aca="false">K964-P964</f>
        <v>200</v>
      </c>
      <c r="R964" s="98" t="n">
        <f aca="false">IFERROR(IF(O964="Dec",(K964/P964-1))," ")</f>
        <v>0.266666666666667</v>
      </c>
      <c r="S964" s="100" t="str">
        <f aca="false">IF(N964&gt;0,IF(O964="","-",IF(R964&lt;0%,"DEGROWTH","GROWTH")))</f>
        <v>GROWTH</v>
      </c>
      <c r="T964" s="69" t="n">
        <v>1300</v>
      </c>
      <c r="U964" s="101" t="str">
        <f aca="false">IF(F964&lt;=$V$2,"jAN","")</f>
        <v>jAN</v>
      </c>
      <c r="V964" s="97" t="n">
        <v>1300</v>
      </c>
      <c r="W964" s="102" t="n">
        <f aca="false">K964-V964</f>
        <v>-350</v>
      </c>
      <c r="X964" s="103" t="n">
        <f aca="false">IFERROR(IF(U964="Jan",(K964/V964-1)),0)</f>
        <v>-0.269230769230769</v>
      </c>
      <c r="Y964" s="104" t="str">
        <f aca="false">IF(T964&gt;0,IF(U964="","-",IF(X964&lt;0%,"DEGROWTH","GROWTH")))</f>
        <v>DEGROWTH</v>
      </c>
      <c r="Z964" s="75" t="n">
        <v>0</v>
      </c>
      <c r="AA964" s="70"/>
      <c r="AB964" s="70" t="s">
        <v>131</v>
      </c>
      <c r="AC964" s="3"/>
    </row>
    <row r="965" customFormat="false" ht="14.25" hidden="false" customHeight="true" outlineLevel="0" collapsed="false">
      <c r="A965" s="70" t="s">
        <v>131</v>
      </c>
      <c r="B965" s="72" t="s">
        <v>140</v>
      </c>
      <c r="C965" s="72" t="s">
        <v>2342</v>
      </c>
      <c r="D965" s="72" t="n">
        <v>1000001256</v>
      </c>
      <c r="E965" s="73" t="s">
        <v>2343</v>
      </c>
      <c r="F965" s="74" t="n">
        <v>42282</v>
      </c>
      <c r="G965" s="67" t="str">
        <f aca="false">IF(I965&gt;0,"Targeted Dealer","-")</f>
        <v>Targeted Dealer</v>
      </c>
      <c r="H965" s="67"/>
      <c r="I965" s="68" t="n">
        <v>350</v>
      </c>
      <c r="J965" s="68" t="n">
        <f aca="false">I965/$J$1*($J$1-$E$1)</f>
        <v>350</v>
      </c>
      <c r="K965" s="69" t="n">
        <v>102</v>
      </c>
      <c r="L965" s="69" t="n">
        <f aca="false">I965-K965</f>
        <v>248</v>
      </c>
      <c r="M965" s="69" t="n">
        <f aca="false">IFERROR((K965/J965%),"-")</f>
        <v>29.1428571428571</v>
      </c>
      <c r="N965" s="97" t="n">
        <v>253</v>
      </c>
      <c r="O965" s="98" t="str">
        <f aca="false">IF(F965&lt;=$P$2,"DEC","")</f>
        <v>DEC</v>
      </c>
      <c r="P965" s="97" t="n">
        <v>253</v>
      </c>
      <c r="Q965" s="99" t="n">
        <f aca="false">K965-P965</f>
        <v>-151</v>
      </c>
      <c r="R965" s="98" t="n">
        <f aca="false">IFERROR(IF(O965="Dec",(K965/P965-1))," ")</f>
        <v>-0.596837944664032</v>
      </c>
      <c r="S965" s="100" t="str">
        <f aca="false">IF(N965&gt;0,IF(O965="","-",IF(R965&lt;0%,"DEGROWTH","GROWTH")))</f>
        <v>DEGROWTH</v>
      </c>
      <c r="T965" s="69" t="n">
        <v>165</v>
      </c>
      <c r="U965" s="101" t="str">
        <f aca="false">IF(F965&lt;=$V$2,"jAN","")</f>
        <v>jAN</v>
      </c>
      <c r="V965" s="97" t="n">
        <v>165</v>
      </c>
      <c r="W965" s="102" t="n">
        <f aca="false">K965-V965</f>
        <v>-63</v>
      </c>
      <c r="X965" s="103" t="n">
        <f aca="false">IFERROR(IF(U965="Jan",(K965/V965-1)),0)</f>
        <v>-0.381818181818182</v>
      </c>
      <c r="Y965" s="104" t="str">
        <f aca="false">IF(T965&gt;0,IF(U965="","-",IF(X965&lt;0%,"DEGROWTH","GROWTH")))</f>
        <v>DEGROWTH</v>
      </c>
      <c r="Z965" s="75" t="n">
        <v>0</v>
      </c>
      <c r="AA965" s="70"/>
      <c r="AB965" s="70" t="s">
        <v>131</v>
      </c>
      <c r="AC965" s="3"/>
    </row>
    <row r="966" customFormat="false" ht="14.25" hidden="false" customHeight="true" outlineLevel="0" collapsed="false">
      <c r="A966" s="70" t="s">
        <v>131</v>
      </c>
      <c r="B966" s="72" t="s">
        <v>140</v>
      </c>
      <c r="C966" s="72" t="s">
        <v>2344</v>
      </c>
      <c r="D966" s="72" t="n">
        <v>1000001242</v>
      </c>
      <c r="E966" s="73" t="s">
        <v>2345</v>
      </c>
      <c r="F966" s="74" t="n">
        <v>42542</v>
      </c>
      <c r="G966" s="67" t="str">
        <f aca="false">IF(I966&gt;0,"Targeted Dealer","-")</f>
        <v>Targeted Dealer</v>
      </c>
      <c r="H966" s="67"/>
      <c r="I966" s="68" t="n">
        <v>2750</v>
      </c>
      <c r="J966" s="68" t="n">
        <f aca="false">I966/$J$1*($J$1-$E$1)</f>
        <v>2750</v>
      </c>
      <c r="K966" s="69" t="n">
        <v>2099</v>
      </c>
      <c r="L966" s="69" t="n">
        <f aca="false">I966-K966</f>
        <v>651</v>
      </c>
      <c r="M966" s="69" t="n">
        <f aca="false">IFERROR((K966/J966%),"-")</f>
        <v>76.3272727272727</v>
      </c>
      <c r="N966" s="97" t="n">
        <v>2360</v>
      </c>
      <c r="O966" s="98" t="str">
        <f aca="false">IF(F966&lt;=$P$2,"DEC","")</f>
        <v>DEC</v>
      </c>
      <c r="P966" s="97" t="n">
        <v>2360</v>
      </c>
      <c r="Q966" s="99" t="n">
        <f aca="false">K966-P966</f>
        <v>-261</v>
      </c>
      <c r="R966" s="98" t="n">
        <f aca="false">IFERROR(IF(O966="Dec",(K966/P966-1))," ")</f>
        <v>-0.110593220338983</v>
      </c>
      <c r="S966" s="100" t="str">
        <f aca="false">IF(N966&gt;0,IF(O966="","-",IF(R966&lt;0%,"DEGROWTH","GROWTH")))</f>
        <v>DEGROWTH</v>
      </c>
      <c r="T966" s="69" t="n">
        <v>2709</v>
      </c>
      <c r="U966" s="101" t="str">
        <f aca="false">IF(F966&lt;=$V$2,"jAN","")</f>
        <v>jAN</v>
      </c>
      <c r="V966" s="97" t="n">
        <v>2709</v>
      </c>
      <c r="W966" s="102" t="n">
        <f aca="false">K966-V966</f>
        <v>-610</v>
      </c>
      <c r="X966" s="103" t="n">
        <f aca="false">IFERROR(IF(U966="Jan",(K966/V966-1)),0)</f>
        <v>-0.225175341454411</v>
      </c>
      <c r="Y966" s="104" t="str">
        <f aca="false">IF(T966&gt;0,IF(U966="","-",IF(X966&lt;0%,"DEGROWTH","GROWTH")))</f>
        <v>DEGROWTH</v>
      </c>
      <c r="Z966" s="75" t="n">
        <v>0</v>
      </c>
      <c r="AA966" s="70"/>
      <c r="AB966" s="70" t="s">
        <v>131</v>
      </c>
      <c r="AC966" s="3"/>
    </row>
    <row r="967" customFormat="false" ht="14.25" hidden="false" customHeight="true" outlineLevel="0" collapsed="false">
      <c r="A967" s="70" t="s">
        <v>131</v>
      </c>
      <c r="B967" s="72" t="s">
        <v>140</v>
      </c>
      <c r="C967" s="72" t="s">
        <v>2346</v>
      </c>
      <c r="D967" s="72" t="n">
        <v>1000001244</v>
      </c>
      <c r="E967" s="73" t="s">
        <v>2347</v>
      </c>
      <c r="F967" s="74" t="n">
        <v>43207</v>
      </c>
      <c r="G967" s="67" t="str">
        <f aca="false">IF(I967&gt;0,"Targeted Dealer","-")</f>
        <v>Targeted Dealer</v>
      </c>
      <c r="H967" s="67"/>
      <c r="I967" s="68" t="n">
        <v>51</v>
      </c>
      <c r="J967" s="68" t="n">
        <f aca="false">I967/$J$1*($J$1-$E$1)</f>
        <v>51</v>
      </c>
      <c r="K967" s="69" t="n">
        <v>54</v>
      </c>
      <c r="L967" s="69" t="n">
        <f aca="false">I967-K967</f>
        <v>-3</v>
      </c>
      <c r="M967" s="69" t="n">
        <f aca="false">IFERROR((K967/J967%),"-")</f>
        <v>105.882352941176</v>
      </c>
      <c r="N967" s="97" t="n">
        <v>24</v>
      </c>
      <c r="O967" s="98" t="str">
        <f aca="false">IF(F967&lt;=$P$2,"DEC","")</f>
        <v>DEC</v>
      </c>
      <c r="P967" s="97" t="n">
        <v>24</v>
      </c>
      <c r="Q967" s="99" t="n">
        <f aca="false">K967-P967</f>
        <v>30</v>
      </c>
      <c r="R967" s="98" t="n">
        <f aca="false">IFERROR(IF(O967="Dec",(K967/P967-1))," ")</f>
        <v>1.25</v>
      </c>
      <c r="S967" s="100" t="str">
        <f aca="false">IF(N967&gt;0,IF(O967="","-",IF(R967&lt;0%,"DEGROWTH","GROWTH")))</f>
        <v>GROWTH</v>
      </c>
      <c r="T967" s="69" t="n">
        <v>51</v>
      </c>
      <c r="U967" s="101" t="str">
        <f aca="false">IF(F967&lt;=$V$2,"jAN","")</f>
        <v>jAN</v>
      </c>
      <c r="V967" s="97" t="n">
        <v>51</v>
      </c>
      <c r="W967" s="102" t="n">
        <f aca="false">K967-V967</f>
        <v>3</v>
      </c>
      <c r="X967" s="103" t="n">
        <f aca="false">IFERROR(IF(U967="Jan",(K967/V967-1)),0)</f>
        <v>0.0588235294117647</v>
      </c>
      <c r="Y967" s="104" t="str">
        <f aca="false">IF(T967&gt;0,IF(U967="","-",IF(X967&lt;0%,"DEGROWTH","GROWTH")))</f>
        <v>GROWTH</v>
      </c>
      <c r="Z967" s="75" t="n">
        <v>0</v>
      </c>
      <c r="AA967" s="70"/>
      <c r="AB967" s="70" t="s">
        <v>131</v>
      </c>
      <c r="AC967" s="3"/>
    </row>
    <row r="968" customFormat="false" ht="14.25" hidden="false" customHeight="true" outlineLevel="0" collapsed="false">
      <c r="A968" s="70" t="s">
        <v>131</v>
      </c>
      <c r="B968" s="72" t="s">
        <v>140</v>
      </c>
      <c r="C968" s="72" t="s">
        <v>2348</v>
      </c>
      <c r="D968" s="72" t="n">
        <v>1000001238</v>
      </c>
      <c r="E968" s="73" t="s">
        <v>2349</v>
      </c>
      <c r="F968" s="74" t="n">
        <v>43454</v>
      </c>
      <c r="G968" s="67" t="str">
        <f aca="false">IF(I968&gt;0,"Targeted Dealer","-")</f>
        <v>Targeted Dealer</v>
      </c>
      <c r="H968" s="67"/>
      <c r="I968" s="68" t="n">
        <v>1600</v>
      </c>
      <c r="J968" s="68" t="n">
        <f aca="false">I968/$J$1*($J$1-$E$1)</f>
        <v>1600</v>
      </c>
      <c r="K968" s="69" t="n">
        <v>1040</v>
      </c>
      <c r="L968" s="69" t="n">
        <f aca="false">I968-K968</f>
        <v>560</v>
      </c>
      <c r="M968" s="69" t="n">
        <f aca="false">IFERROR((K968/J968%),"-")</f>
        <v>65</v>
      </c>
      <c r="N968" s="97" t="n">
        <v>1260</v>
      </c>
      <c r="O968" s="98" t="str">
        <f aca="false">IF(F968&lt;=$P$2,"DEC","")</f>
        <v>DEC</v>
      </c>
      <c r="P968" s="97" t="n">
        <v>1260</v>
      </c>
      <c r="Q968" s="99" t="n">
        <f aca="false">K968-P968</f>
        <v>-220</v>
      </c>
      <c r="R968" s="98" t="n">
        <f aca="false">IFERROR(IF(O968="Dec",(K968/P968-1))," ")</f>
        <v>-0.174603174603175</v>
      </c>
      <c r="S968" s="100" t="str">
        <f aca="false">IF(N968&gt;0,IF(O968="","-",IF(R968&lt;0%,"DEGROWTH","GROWTH")))</f>
        <v>DEGROWTH</v>
      </c>
      <c r="T968" s="69" t="n">
        <v>1252</v>
      </c>
      <c r="U968" s="101" t="str">
        <f aca="false">IF(F968&lt;=$V$2,"jAN","")</f>
        <v>jAN</v>
      </c>
      <c r="V968" s="97" t="n">
        <v>1252</v>
      </c>
      <c r="W968" s="102" t="n">
        <f aca="false">K968-V968</f>
        <v>-212</v>
      </c>
      <c r="X968" s="103" t="n">
        <f aca="false">IFERROR(IF(U968="Jan",(K968/V968-1)),0)</f>
        <v>-0.169329073482428</v>
      </c>
      <c r="Y968" s="104" t="str">
        <f aca="false">IF(T968&gt;0,IF(U968="","-",IF(X968&lt;0%,"DEGROWTH","GROWTH")))</f>
        <v>DEGROWTH</v>
      </c>
      <c r="Z968" s="75" t="n">
        <v>0</v>
      </c>
      <c r="AA968" s="70"/>
      <c r="AB968" s="70" t="s">
        <v>131</v>
      </c>
      <c r="AC968" s="3"/>
    </row>
    <row r="969" customFormat="false" ht="14.25" hidden="false" customHeight="true" outlineLevel="0" collapsed="false">
      <c r="A969" s="70" t="s">
        <v>131</v>
      </c>
      <c r="B969" s="72" t="s">
        <v>140</v>
      </c>
      <c r="C969" s="72" t="s">
        <v>2350</v>
      </c>
      <c r="D969" s="72" t="n">
        <v>1000001251</v>
      </c>
      <c r="E969" s="73" t="s">
        <v>2351</v>
      </c>
      <c r="F969" s="74" t="n">
        <v>43455</v>
      </c>
      <c r="G969" s="67" t="str">
        <f aca="false">IF(I969&gt;0,"Targeted Dealer","-")</f>
        <v>Targeted Dealer</v>
      </c>
      <c r="H969" s="67"/>
      <c r="I969" s="68" t="n">
        <v>1350</v>
      </c>
      <c r="J969" s="68" t="n">
        <f aca="false">I969/$J$1*($J$1-$E$1)</f>
        <v>1350</v>
      </c>
      <c r="K969" s="69" t="n">
        <v>695</v>
      </c>
      <c r="L969" s="69" t="n">
        <f aca="false">I969-K969</f>
        <v>655</v>
      </c>
      <c r="M969" s="69" t="n">
        <f aca="false">IFERROR((K969/J969%),"-")</f>
        <v>51.4814814814815</v>
      </c>
      <c r="N969" s="97" t="n">
        <v>1317</v>
      </c>
      <c r="O969" s="98" t="str">
        <f aca="false">IF(F969&lt;=$P$2,"DEC","")</f>
        <v>DEC</v>
      </c>
      <c r="P969" s="97" t="n">
        <v>1317</v>
      </c>
      <c r="Q969" s="99" t="n">
        <f aca="false">K969-P969</f>
        <v>-622</v>
      </c>
      <c r="R969" s="98" t="n">
        <f aca="false">IFERROR(IF(O969="Dec",(K969/P969-1))," ")</f>
        <v>-0.472285497342445</v>
      </c>
      <c r="S969" s="100" t="str">
        <f aca="false">IF(N969&gt;0,IF(O969="","-",IF(R969&lt;0%,"DEGROWTH","GROWTH")))</f>
        <v>DEGROWTH</v>
      </c>
      <c r="T969" s="69" t="n">
        <v>1072</v>
      </c>
      <c r="U969" s="101" t="str">
        <f aca="false">IF(F969&lt;=$V$2,"jAN","")</f>
        <v>jAN</v>
      </c>
      <c r="V969" s="97" t="n">
        <v>1072</v>
      </c>
      <c r="W969" s="102" t="n">
        <f aca="false">K969-V969</f>
        <v>-377</v>
      </c>
      <c r="X969" s="103" t="n">
        <f aca="false">IFERROR(IF(U969="Jan",(K969/V969-1)),0)</f>
        <v>-0.351679104477612</v>
      </c>
      <c r="Y969" s="104" t="str">
        <f aca="false">IF(T969&gt;0,IF(U969="","-",IF(X969&lt;0%,"DEGROWTH","GROWTH")))</f>
        <v>DEGROWTH</v>
      </c>
      <c r="Z969" s="75" t="n">
        <v>0</v>
      </c>
      <c r="AA969" s="70"/>
      <c r="AB969" s="70" t="s">
        <v>131</v>
      </c>
      <c r="AC969" s="3"/>
    </row>
    <row r="970" customFormat="false" ht="14.25" hidden="false" customHeight="true" outlineLevel="0" collapsed="false">
      <c r="A970" s="70" t="s">
        <v>131</v>
      </c>
      <c r="B970" s="72" t="s">
        <v>140</v>
      </c>
      <c r="C970" s="72" t="s">
        <v>2352</v>
      </c>
      <c r="D970" s="72" t="n">
        <v>1000001254</v>
      </c>
      <c r="E970" s="73" t="s">
        <v>2353</v>
      </c>
      <c r="F970" s="74" t="n">
        <v>43493</v>
      </c>
      <c r="G970" s="67" t="str">
        <f aca="false">IF(I970&gt;0,"Targeted Dealer","-")</f>
        <v>Targeted Dealer</v>
      </c>
      <c r="H970" s="67"/>
      <c r="I970" s="68" t="n">
        <v>348</v>
      </c>
      <c r="J970" s="68" t="n">
        <f aca="false">I970/$J$1*($J$1-$E$1)</f>
        <v>348</v>
      </c>
      <c r="K970" s="69" t="n">
        <v>165</v>
      </c>
      <c r="L970" s="69" t="n">
        <f aca="false">I970-K970</f>
        <v>183</v>
      </c>
      <c r="M970" s="69" t="n">
        <f aca="false">IFERROR((K970/J970%),"-")</f>
        <v>47.4137931034483</v>
      </c>
      <c r="N970" s="97" t="n">
        <v>218</v>
      </c>
      <c r="O970" s="98" t="str">
        <f aca="false">IF(F970&lt;=$P$2,"DEC","")</f>
        <v>DEC</v>
      </c>
      <c r="P970" s="97" t="n">
        <v>218</v>
      </c>
      <c r="Q970" s="99" t="n">
        <f aca="false">K970-P970</f>
        <v>-53</v>
      </c>
      <c r="R970" s="98" t="n">
        <f aca="false">IFERROR(IF(O970="Dec",(K970/P970-1))," ")</f>
        <v>-0.243119266055046</v>
      </c>
      <c r="S970" s="100" t="str">
        <f aca="false">IF(N970&gt;0,IF(O970="","-",IF(R970&lt;0%,"DEGROWTH","GROWTH")))</f>
        <v>DEGROWTH</v>
      </c>
      <c r="T970" s="69" t="n">
        <v>110</v>
      </c>
      <c r="U970" s="101" t="str">
        <f aca="false">IF(F970&lt;=$V$2,"jAN","")</f>
        <v>jAN</v>
      </c>
      <c r="V970" s="97" t="n">
        <v>110</v>
      </c>
      <c r="W970" s="102" t="n">
        <f aca="false">K970-V970</f>
        <v>55</v>
      </c>
      <c r="X970" s="103" t="n">
        <f aca="false">IFERROR(IF(U970="Jan",(K970/V970-1)),0)</f>
        <v>0.5</v>
      </c>
      <c r="Y970" s="104" t="str">
        <f aca="false">IF(T970&gt;0,IF(U970="","-",IF(X970&lt;0%,"DEGROWTH","GROWTH")))</f>
        <v>GROWTH</v>
      </c>
      <c r="Z970" s="75" t="n">
        <v>0</v>
      </c>
      <c r="AA970" s="70"/>
      <c r="AB970" s="70" t="s">
        <v>131</v>
      </c>
      <c r="AC970" s="3"/>
    </row>
    <row r="971" customFormat="false" ht="14.25" hidden="false" customHeight="true" outlineLevel="0" collapsed="false">
      <c r="A971" s="70" t="s">
        <v>131</v>
      </c>
      <c r="B971" s="72" t="s">
        <v>140</v>
      </c>
      <c r="C971" s="72" t="s">
        <v>2354</v>
      </c>
      <c r="D971" s="72" t="n">
        <v>1000001259</v>
      </c>
      <c r="E971" s="73" t="s">
        <v>1525</v>
      </c>
      <c r="F971" s="74" t="n">
        <v>43494</v>
      </c>
      <c r="G971" s="67" t="str">
        <f aca="false">IF(I971&gt;0,"Targeted Dealer","-")</f>
        <v>Targeted Dealer</v>
      </c>
      <c r="H971" s="67"/>
      <c r="I971" s="68" t="n">
        <v>182</v>
      </c>
      <c r="J971" s="68" t="n">
        <f aca="false">I971/$J$1*($J$1-$E$1)</f>
        <v>182</v>
      </c>
      <c r="K971" s="69" t="n">
        <v>40</v>
      </c>
      <c r="L971" s="69" t="n">
        <f aca="false">I971-K971</f>
        <v>142</v>
      </c>
      <c r="M971" s="69" t="n">
        <f aca="false">IFERROR((K971/J971%),"-")</f>
        <v>21.978021978022</v>
      </c>
      <c r="N971" s="97" t="n">
        <v>151</v>
      </c>
      <c r="O971" s="98" t="str">
        <f aca="false">IF(F971&lt;=$P$2,"DEC","")</f>
        <v>DEC</v>
      </c>
      <c r="P971" s="97" t="n">
        <v>151</v>
      </c>
      <c r="Q971" s="99" t="n">
        <f aca="false">K971-P971</f>
        <v>-111</v>
      </c>
      <c r="R971" s="98" t="n">
        <f aca="false">IFERROR(IF(O971="Dec",(K971/P971-1))," ")</f>
        <v>-0.735099337748344</v>
      </c>
      <c r="S971" s="100" t="str">
        <f aca="false">IF(N971&gt;0,IF(O971="","-",IF(R971&lt;0%,"DEGROWTH","GROWTH")))</f>
        <v>DEGROWTH</v>
      </c>
      <c r="T971" s="69" t="n">
        <v>100</v>
      </c>
      <c r="U971" s="101" t="str">
        <f aca="false">IF(F971&lt;=$V$2,"jAN","")</f>
        <v>jAN</v>
      </c>
      <c r="V971" s="97" t="n">
        <v>100</v>
      </c>
      <c r="W971" s="102" t="n">
        <f aca="false">K971-V971</f>
        <v>-60</v>
      </c>
      <c r="X971" s="103" t="n">
        <f aca="false">IFERROR(IF(U971="Jan",(K971/V971-1)),0)</f>
        <v>-0.6</v>
      </c>
      <c r="Y971" s="104" t="str">
        <f aca="false">IF(T971&gt;0,IF(U971="","-",IF(X971&lt;0%,"DEGROWTH","GROWTH")))</f>
        <v>DEGROWTH</v>
      </c>
      <c r="Z971" s="75" t="n">
        <v>0</v>
      </c>
      <c r="AA971" s="70"/>
      <c r="AB971" s="70" t="s">
        <v>131</v>
      </c>
      <c r="AC971" s="3"/>
    </row>
    <row r="972" customFormat="false" ht="14.25" hidden="false" customHeight="true" outlineLevel="0" collapsed="false">
      <c r="A972" s="70" t="s">
        <v>131</v>
      </c>
      <c r="B972" s="72" t="s">
        <v>140</v>
      </c>
      <c r="C972" s="72" t="s">
        <v>2355</v>
      </c>
      <c r="D972" s="72" t="n">
        <v>1000001245</v>
      </c>
      <c r="E972" s="73" t="s">
        <v>2356</v>
      </c>
      <c r="F972" s="74" t="n">
        <v>43652</v>
      </c>
      <c r="G972" s="67" t="str">
        <f aca="false">IF(I972&gt;0,"Targeted Dealer","-")</f>
        <v>Targeted Dealer</v>
      </c>
      <c r="H972" s="67"/>
      <c r="I972" s="68" t="n">
        <v>150</v>
      </c>
      <c r="J972" s="68" t="n">
        <f aca="false">I972/$J$1*($J$1-$E$1)</f>
        <v>150</v>
      </c>
      <c r="K972" s="69" t="n">
        <v>108</v>
      </c>
      <c r="L972" s="69" t="n">
        <f aca="false">I972-K972</f>
        <v>42</v>
      </c>
      <c r="M972" s="69" t="n">
        <f aca="false">IFERROR((K972/J972%),"-")</f>
        <v>72</v>
      </c>
      <c r="N972" s="97" t="n">
        <v>96</v>
      </c>
      <c r="O972" s="98" t="str">
        <f aca="false">IF(F972&lt;=$P$2,"DEC","")</f>
        <v>DEC</v>
      </c>
      <c r="P972" s="97" t="n">
        <v>96</v>
      </c>
      <c r="Q972" s="99" t="n">
        <f aca="false">K972-P972</f>
        <v>12</v>
      </c>
      <c r="R972" s="98" t="n">
        <f aca="false">IFERROR(IF(O972="Dec",(K972/P972-1))," ")</f>
        <v>0.125</v>
      </c>
      <c r="S972" s="100" t="str">
        <f aca="false">IF(N972&gt;0,IF(O972="","-",IF(R972&lt;0%,"DEGROWTH","GROWTH")))</f>
        <v>GROWTH</v>
      </c>
      <c r="T972" s="69" t="n">
        <v>180</v>
      </c>
      <c r="U972" s="101" t="str">
        <f aca="false">IF(F972&lt;=$V$2,"jAN","")</f>
        <v>jAN</v>
      </c>
      <c r="V972" s="97" t="n">
        <v>180</v>
      </c>
      <c r="W972" s="102" t="n">
        <f aca="false">K972-V972</f>
        <v>-72</v>
      </c>
      <c r="X972" s="103" t="n">
        <f aca="false">IFERROR(IF(U972="Jan",(K972/V972-1)),0)</f>
        <v>-0.4</v>
      </c>
      <c r="Y972" s="104" t="str">
        <f aca="false">IF(T972&gt;0,IF(U972="","-",IF(X972&lt;0%,"DEGROWTH","GROWTH")))</f>
        <v>DEGROWTH</v>
      </c>
      <c r="Z972" s="75" t="n">
        <v>0</v>
      </c>
      <c r="AA972" s="70"/>
      <c r="AB972" s="70" t="s">
        <v>131</v>
      </c>
      <c r="AC972" s="3"/>
    </row>
    <row r="973" customFormat="false" ht="14.25" hidden="false" customHeight="true" outlineLevel="0" collapsed="false">
      <c r="A973" s="70" t="s">
        <v>131</v>
      </c>
      <c r="B973" s="72" t="s">
        <v>140</v>
      </c>
      <c r="C973" s="72" t="s">
        <v>2357</v>
      </c>
      <c r="D973" s="72" t="n">
        <v>1000001264</v>
      </c>
      <c r="E973" s="73" t="s">
        <v>2358</v>
      </c>
      <c r="F973" s="74" t="n">
        <v>43975</v>
      </c>
      <c r="G973" s="67" t="str">
        <f aca="false">IF(I973&gt;0,"Targeted Dealer","-")</f>
        <v>Targeted Dealer</v>
      </c>
      <c r="H973" s="67"/>
      <c r="I973" s="68" t="n">
        <v>1950</v>
      </c>
      <c r="J973" s="68" t="n">
        <f aca="false">I973/$J$1*($J$1-$E$1)</f>
        <v>1950</v>
      </c>
      <c r="K973" s="69" t="n">
        <v>1165</v>
      </c>
      <c r="L973" s="69" t="n">
        <f aca="false">I973-K973</f>
        <v>785</v>
      </c>
      <c r="M973" s="69" t="n">
        <f aca="false">IFERROR((K973/J973%),"-")</f>
        <v>59.7435897435897</v>
      </c>
      <c r="N973" s="97" t="n">
        <v>1615</v>
      </c>
      <c r="O973" s="98" t="str">
        <f aca="false">IF(F973&lt;=$P$2,"DEC","")</f>
        <v>DEC</v>
      </c>
      <c r="P973" s="97" t="n">
        <v>1615</v>
      </c>
      <c r="Q973" s="99" t="n">
        <f aca="false">K973-P973</f>
        <v>-450</v>
      </c>
      <c r="R973" s="98" t="n">
        <f aca="false">IFERROR(IF(O973="Dec",(K973/P973-1))," ")</f>
        <v>-0.278637770897833</v>
      </c>
      <c r="S973" s="100" t="str">
        <f aca="false">IF(N973&gt;0,IF(O973="","-",IF(R973&lt;0%,"DEGROWTH","GROWTH")))</f>
        <v>DEGROWTH</v>
      </c>
      <c r="T973" s="69" t="n">
        <v>1835.5</v>
      </c>
      <c r="U973" s="101" t="str">
        <f aca="false">IF(F973&lt;=$V$2,"jAN","")</f>
        <v>jAN</v>
      </c>
      <c r="V973" s="97" t="n">
        <v>1835.5</v>
      </c>
      <c r="W973" s="102" t="n">
        <f aca="false">K973-V973</f>
        <v>-670.5</v>
      </c>
      <c r="X973" s="103" t="n">
        <f aca="false">IFERROR(IF(U973="Jan",(K973/V973-1)),0)</f>
        <v>-0.365295559792972</v>
      </c>
      <c r="Y973" s="104" t="str">
        <f aca="false">IF(T973&gt;0,IF(U973="","-",IF(X973&lt;0%,"DEGROWTH","GROWTH")))</f>
        <v>DEGROWTH</v>
      </c>
      <c r="Z973" s="75" t="n">
        <v>0</v>
      </c>
      <c r="AA973" s="70"/>
      <c r="AB973" s="70" t="s">
        <v>131</v>
      </c>
      <c r="AC973" s="3"/>
    </row>
    <row r="974" customFormat="false" ht="14.25" hidden="false" customHeight="true" outlineLevel="0" collapsed="false">
      <c r="A974" s="70" t="s">
        <v>131</v>
      </c>
      <c r="B974" s="72" t="s">
        <v>140</v>
      </c>
      <c r="C974" s="72" t="s">
        <v>2359</v>
      </c>
      <c r="D974" s="72" t="n">
        <v>1000001257</v>
      </c>
      <c r="E974" s="73" t="s">
        <v>2360</v>
      </c>
      <c r="F974" s="74" t="n">
        <v>44136</v>
      </c>
      <c r="G974" s="67" t="str">
        <f aca="false">IF(I974&gt;0,"Targeted Dealer","-")</f>
        <v>-</v>
      </c>
      <c r="H974" s="67"/>
      <c r="I974" s="68" t="n">
        <v>0</v>
      </c>
      <c r="J974" s="68" t="n">
        <f aca="false">I974/$J$1*($J$1-$E$1)</f>
        <v>0</v>
      </c>
      <c r="K974" s="69" t="n">
        <v>12</v>
      </c>
      <c r="L974" s="69" t="n">
        <f aca="false">I974-K974</f>
        <v>-12</v>
      </c>
      <c r="M974" s="69" t="str">
        <f aca="false">IFERROR((K974/J974%),"-")</f>
        <v>-</v>
      </c>
      <c r="N974" s="97" t="n">
        <v>0</v>
      </c>
      <c r="O974" s="98" t="str">
        <f aca="false">IF(F974&lt;=$P$2,"DEC","")</f>
        <v>DEC</v>
      </c>
      <c r="P974" s="97" t="n">
        <v>0</v>
      </c>
      <c r="Q974" s="99" t="n">
        <f aca="false">K974-P974</f>
        <v>12</v>
      </c>
      <c r="R974" s="98" t="str">
        <f aca="false">IFERROR(IF(O974="Dec",(K974/P974-1))," ")</f>
        <v> </v>
      </c>
      <c r="S974" s="105" t="b">
        <f aca="false">IF(N974&gt;0,IF(O974="","-",IF(R974&lt;0%,"DEGROWTH","GROWTH")))</f>
        <v>0</v>
      </c>
      <c r="T974" s="69" t="n">
        <v>24</v>
      </c>
      <c r="U974" s="101" t="str">
        <f aca="false">IF(F974&lt;=$V$2,"jAN","")</f>
        <v>jAN</v>
      </c>
      <c r="V974" s="97" t="n">
        <v>24</v>
      </c>
      <c r="W974" s="102" t="n">
        <f aca="false">K974-V974</f>
        <v>-12</v>
      </c>
      <c r="X974" s="103" t="n">
        <f aca="false">IFERROR(IF(U974="Jan",(K974/V974-1)),0)</f>
        <v>-0.5</v>
      </c>
      <c r="Y974" s="104" t="str">
        <f aca="false">IF(T974&gt;0,IF(U974="","-",IF(X974&lt;0%,"DEGROWTH","GROWTH")))</f>
        <v>DEGROWTH</v>
      </c>
      <c r="Z974" s="75" t="n">
        <v>1</v>
      </c>
      <c r="AA974" s="70"/>
      <c r="AB974" s="70" t="s">
        <v>131</v>
      </c>
      <c r="AC974" s="3"/>
    </row>
    <row r="975" customFormat="false" ht="14.25" hidden="false" customHeight="true" outlineLevel="0" collapsed="false">
      <c r="A975" s="70" t="s">
        <v>131</v>
      </c>
      <c r="B975" s="72" t="s">
        <v>140</v>
      </c>
      <c r="C975" s="72" t="s">
        <v>2361</v>
      </c>
      <c r="D975" s="72" t="n">
        <v>1000001265</v>
      </c>
      <c r="E975" s="73" t="s">
        <v>2362</v>
      </c>
      <c r="F975" s="74" t="n">
        <v>44188</v>
      </c>
      <c r="G975" s="67" t="str">
        <f aca="false">IF(I975&gt;0,"Targeted Dealer","-")</f>
        <v>Targeted Dealer</v>
      </c>
      <c r="H975" s="67"/>
      <c r="I975" s="68" t="n">
        <v>1100</v>
      </c>
      <c r="J975" s="68" t="n">
        <f aca="false">I975/$J$1*($J$1-$E$1)</f>
        <v>1100</v>
      </c>
      <c r="K975" s="69" t="n">
        <v>919</v>
      </c>
      <c r="L975" s="69" t="n">
        <f aca="false">I975-K975</f>
        <v>181</v>
      </c>
      <c r="M975" s="69" t="n">
        <f aca="false">IFERROR((K975/J975%),"-")</f>
        <v>83.5454545454546</v>
      </c>
      <c r="N975" s="97" t="n">
        <v>899.5</v>
      </c>
      <c r="O975" s="98" t="str">
        <f aca="false">IF(F975&lt;=$P$2,"DEC","")</f>
        <v>DEC</v>
      </c>
      <c r="P975" s="97" t="n">
        <v>899.5</v>
      </c>
      <c r="Q975" s="99" t="n">
        <f aca="false">K975-P975</f>
        <v>19.5</v>
      </c>
      <c r="R975" s="98" t="n">
        <f aca="false">IFERROR(IF(O975="Dec",(K975/P975-1))," ")</f>
        <v>0.0216787103946636</v>
      </c>
      <c r="S975" s="100" t="str">
        <f aca="false">IF(N975&gt;0,IF(O975="","-",IF(R975&lt;0%,"DEGROWTH","GROWTH")))</f>
        <v>GROWTH</v>
      </c>
      <c r="T975" s="69" t="n">
        <v>1314</v>
      </c>
      <c r="U975" s="101" t="str">
        <f aca="false">IF(F975&lt;=$V$2,"jAN","")</f>
        <v>jAN</v>
      </c>
      <c r="V975" s="97" t="n">
        <v>1314</v>
      </c>
      <c r="W975" s="102" t="n">
        <f aca="false">K975-V975</f>
        <v>-395</v>
      </c>
      <c r="X975" s="103" t="n">
        <f aca="false">IFERROR(IF(U975="Jan",(K975/V975-1)),0)</f>
        <v>-0.300608828006088</v>
      </c>
      <c r="Y975" s="104" t="str">
        <f aca="false">IF(T975&gt;0,IF(U975="","-",IF(X975&lt;0%,"DEGROWTH","GROWTH")))</f>
        <v>DEGROWTH</v>
      </c>
      <c r="Z975" s="75" t="n">
        <v>0</v>
      </c>
      <c r="AA975" s="70"/>
      <c r="AB975" s="70" t="s">
        <v>131</v>
      </c>
      <c r="AC975" s="3"/>
    </row>
    <row r="976" customFormat="false" ht="14.25" hidden="false" customHeight="true" outlineLevel="0" collapsed="false">
      <c r="A976" s="70" t="s">
        <v>131</v>
      </c>
      <c r="B976" s="72" t="s">
        <v>140</v>
      </c>
      <c r="C976" s="72" t="s">
        <v>2363</v>
      </c>
      <c r="D976" s="72" t="n">
        <v>1000001241</v>
      </c>
      <c r="E976" s="73" t="s">
        <v>2364</v>
      </c>
      <c r="F976" s="74" t="n">
        <v>44194</v>
      </c>
      <c r="G976" s="67" t="str">
        <f aca="false">IF(I976&gt;0,"Targeted Dealer","-")</f>
        <v>Targeted Dealer</v>
      </c>
      <c r="H976" s="67"/>
      <c r="I976" s="68" t="n">
        <v>150</v>
      </c>
      <c r="J976" s="68" t="n">
        <f aca="false">I976/$J$1*($J$1-$E$1)</f>
        <v>150</v>
      </c>
      <c r="K976" s="69" t="n">
        <v>75</v>
      </c>
      <c r="L976" s="69" t="n">
        <f aca="false">I976-K976</f>
        <v>75</v>
      </c>
      <c r="M976" s="69" t="n">
        <f aca="false">IFERROR((K976/J976%),"-")</f>
        <v>50</v>
      </c>
      <c r="N976" s="97" t="n">
        <v>100</v>
      </c>
      <c r="O976" s="98" t="str">
        <f aca="false">IF(F976&lt;=$P$2,"DEC","")</f>
        <v>DEC</v>
      </c>
      <c r="P976" s="97" t="n">
        <v>100</v>
      </c>
      <c r="Q976" s="99" t="n">
        <f aca="false">K976-P976</f>
        <v>-25</v>
      </c>
      <c r="R976" s="98" t="n">
        <f aca="false">IFERROR(IF(O976="Dec",(K976/P976-1))," ")</f>
        <v>-0.25</v>
      </c>
      <c r="S976" s="100" t="str">
        <f aca="false">IF(N976&gt;0,IF(O976="","-",IF(R976&lt;0%,"DEGROWTH","GROWTH")))</f>
        <v>DEGROWTH</v>
      </c>
      <c r="T976" s="69" t="n">
        <v>190</v>
      </c>
      <c r="U976" s="101" t="str">
        <f aca="false">IF(F976&lt;=$V$2,"jAN","")</f>
        <v>jAN</v>
      </c>
      <c r="V976" s="97" t="n">
        <v>190</v>
      </c>
      <c r="W976" s="102" t="n">
        <f aca="false">K976-V976</f>
        <v>-115</v>
      </c>
      <c r="X976" s="103" t="n">
        <f aca="false">IFERROR(IF(U976="Jan",(K976/V976-1)),0)</f>
        <v>-0.605263157894737</v>
      </c>
      <c r="Y976" s="104" t="str">
        <f aca="false">IF(T976&gt;0,IF(U976="","-",IF(X976&lt;0%,"DEGROWTH","GROWTH")))</f>
        <v>DEGROWTH</v>
      </c>
      <c r="Z976" s="75" t="n">
        <v>0</v>
      </c>
      <c r="AA976" s="70"/>
      <c r="AB976" s="70" t="s">
        <v>131</v>
      </c>
      <c r="AC976" s="3"/>
    </row>
    <row r="977" customFormat="false" ht="14.25" hidden="false" customHeight="true" outlineLevel="0" collapsed="false">
      <c r="A977" s="70" t="s">
        <v>131</v>
      </c>
      <c r="B977" s="72" t="s">
        <v>140</v>
      </c>
      <c r="C977" s="72" t="s">
        <v>2365</v>
      </c>
      <c r="D977" s="72" t="n">
        <v>1000001239</v>
      </c>
      <c r="E977" s="73" t="s">
        <v>2366</v>
      </c>
      <c r="F977" s="74" t="n">
        <v>44201</v>
      </c>
      <c r="G977" s="67" t="str">
        <f aca="false">IF(I977&gt;0,"Targeted Dealer","-")</f>
        <v>Targeted Dealer</v>
      </c>
      <c r="H977" s="67"/>
      <c r="I977" s="68" t="n">
        <v>100</v>
      </c>
      <c r="J977" s="68" t="n">
        <f aca="false">I977/$J$1*($J$1-$E$1)</f>
        <v>100</v>
      </c>
      <c r="K977" s="69" t="n">
        <v>125</v>
      </c>
      <c r="L977" s="69" t="n">
        <f aca="false">I977-K977</f>
        <v>-25</v>
      </c>
      <c r="M977" s="69" t="n">
        <f aca="false">IFERROR((K977/J977%),"-")</f>
        <v>125</v>
      </c>
      <c r="N977" s="97" t="n">
        <v>0</v>
      </c>
      <c r="O977" s="98" t="str">
        <f aca="false">IF(F977&lt;=$P$2,"DEC","")</f>
        <v>DEC</v>
      </c>
      <c r="P977" s="97" t="n">
        <v>0</v>
      </c>
      <c r="Q977" s="99" t="n">
        <f aca="false">K977-P977</f>
        <v>125</v>
      </c>
      <c r="R977" s="98" t="str">
        <f aca="false">IFERROR(IF(O977="Dec",(K977/P977-1))," ")</f>
        <v> </v>
      </c>
      <c r="S977" s="105" t="b">
        <f aca="false">IF(N977&gt;0,IF(O977="","-",IF(R977&lt;0%,"DEGROWTH","GROWTH")))</f>
        <v>0</v>
      </c>
      <c r="T977" s="69" t="n">
        <v>225</v>
      </c>
      <c r="U977" s="101" t="str">
        <f aca="false">IF(F977&lt;=$V$2,"jAN","")</f>
        <v>jAN</v>
      </c>
      <c r="V977" s="97" t="n">
        <v>225</v>
      </c>
      <c r="W977" s="102" t="n">
        <f aca="false">K977-V977</f>
        <v>-100</v>
      </c>
      <c r="X977" s="103" t="n">
        <f aca="false">IFERROR(IF(U977="Jan",(K977/V977-1)),0)</f>
        <v>-0.444444444444444</v>
      </c>
      <c r="Y977" s="104" t="str">
        <f aca="false">IF(T977&gt;0,IF(U977="","-",IF(X977&lt;0%,"DEGROWTH","GROWTH")))</f>
        <v>DEGROWTH</v>
      </c>
      <c r="Z977" s="75" t="n">
        <v>0</v>
      </c>
      <c r="AA977" s="70"/>
      <c r="AB977" s="70" t="s">
        <v>131</v>
      </c>
      <c r="AC977" s="3"/>
    </row>
    <row r="978" customFormat="false" ht="14.25" hidden="false" customHeight="true" outlineLevel="0" collapsed="false">
      <c r="A978" s="70" t="s">
        <v>131</v>
      </c>
      <c r="B978" s="72" t="s">
        <v>140</v>
      </c>
      <c r="C978" s="72" t="s">
        <v>2367</v>
      </c>
      <c r="D978" s="72" t="n">
        <v>1000001261</v>
      </c>
      <c r="E978" s="73" t="s">
        <v>2368</v>
      </c>
      <c r="F978" s="74" t="n">
        <v>44264</v>
      </c>
      <c r="G978" s="67" t="str">
        <f aca="false">IF(I978&gt;0,"Targeted Dealer","-")</f>
        <v>Targeted Dealer</v>
      </c>
      <c r="H978" s="67"/>
      <c r="I978" s="68" t="n">
        <v>17</v>
      </c>
      <c r="J978" s="68" t="n">
        <f aca="false">I978/$J$1*($J$1-$E$1)</f>
        <v>17</v>
      </c>
      <c r="K978" s="69" t="n">
        <v>24</v>
      </c>
      <c r="L978" s="69" t="n">
        <f aca="false">I978-K978</f>
        <v>-7</v>
      </c>
      <c r="M978" s="69" t="n">
        <f aca="false">IFERROR((K978/J978%),"-")</f>
        <v>141.176470588235</v>
      </c>
      <c r="N978" s="97" t="n">
        <v>12</v>
      </c>
      <c r="O978" s="98" t="str">
        <f aca="false">IF(F978&lt;=$P$2,"DEC","")</f>
        <v>DEC</v>
      </c>
      <c r="P978" s="97" t="n">
        <v>12</v>
      </c>
      <c r="Q978" s="99" t="n">
        <f aca="false">K978-P978</f>
        <v>12</v>
      </c>
      <c r="R978" s="98" t="n">
        <f aca="false">IFERROR(IF(O978="Dec",(K978/P978-1))," ")</f>
        <v>1</v>
      </c>
      <c r="S978" s="100" t="str">
        <f aca="false">IF(N978&gt;0,IF(O978="","-",IF(R978&lt;0%,"DEGROWTH","GROWTH")))</f>
        <v>GROWTH</v>
      </c>
      <c r="T978" s="69" t="n">
        <v>49</v>
      </c>
      <c r="U978" s="101" t="str">
        <f aca="false">IF(F978&lt;=$V$2,"jAN","")</f>
        <v>jAN</v>
      </c>
      <c r="V978" s="97" t="n">
        <v>49</v>
      </c>
      <c r="W978" s="102" t="n">
        <f aca="false">K978-V978</f>
        <v>-25</v>
      </c>
      <c r="X978" s="103" t="n">
        <f aca="false">IFERROR(IF(U978="Jan",(K978/V978-1)),0)</f>
        <v>-0.510204081632653</v>
      </c>
      <c r="Y978" s="104" t="str">
        <f aca="false">IF(T978&gt;0,IF(U978="","-",IF(X978&lt;0%,"DEGROWTH","GROWTH")))</f>
        <v>DEGROWTH</v>
      </c>
      <c r="Z978" s="75" t="n">
        <v>0</v>
      </c>
      <c r="AA978" s="70"/>
      <c r="AB978" s="70" t="s">
        <v>131</v>
      </c>
      <c r="AC978" s="3"/>
    </row>
    <row r="979" customFormat="false" ht="14.25" hidden="false" customHeight="true" outlineLevel="0" collapsed="false">
      <c r="A979" s="70" t="s">
        <v>131</v>
      </c>
      <c r="B979" s="72" t="s">
        <v>140</v>
      </c>
      <c r="C979" s="72" t="s">
        <v>2369</v>
      </c>
      <c r="D979" s="72" t="n">
        <v>1000001250</v>
      </c>
      <c r="E979" s="73" t="s">
        <v>2370</v>
      </c>
      <c r="F979" s="74" t="n">
        <v>44267</v>
      </c>
      <c r="G979" s="67" t="str">
        <f aca="false">IF(I979&gt;0,"Targeted Dealer","-")</f>
        <v>Targeted Dealer</v>
      </c>
      <c r="H979" s="67"/>
      <c r="I979" s="68" t="n">
        <v>100</v>
      </c>
      <c r="J979" s="68" t="n">
        <f aca="false">I979/$J$1*($J$1-$E$1)</f>
        <v>100</v>
      </c>
      <c r="K979" s="69" t="n">
        <v>50</v>
      </c>
      <c r="L979" s="69" t="n">
        <f aca="false">I979-K979</f>
        <v>50</v>
      </c>
      <c r="M979" s="69" t="n">
        <f aca="false">IFERROR((K979/J979%),"-")</f>
        <v>50</v>
      </c>
      <c r="N979" s="97" t="n">
        <v>50</v>
      </c>
      <c r="O979" s="98" t="str">
        <f aca="false">IF(F979&lt;=$P$2,"DEC","")</f>
        <v>DEC</v>
      </c>
      <c r="P979" s="97" t="n">
        <v>50</v>
      </c>
      <c r="Q979" s="99" t="n">
        <f aca="false">K979-P979</f>
        <v>0</v>
      </c>
      <c r="R979" s="98" t="n">
        <f aca="false">IFERROR(IF(O979="Dec",(K979/P979-1))," ")</f>
        <v>0</v>
      </c>
      <c r="S979" s="100" t="str">
        <f aca="false">IF(N979&gt;0,IF(O979="","-",IF(R979&lt;0%,"DEGROWTH","GROWTH")))</f>
        <v>GROWTH</v>
      </c>
      <c r="T979" s="69" t="n">
        <v>75</v>
      </c>
      <c r="U979" s="101" t="str">
        <f aca="false">IF(F979&lt;=$V$2,"jAN","")</f>
        <v>jAN</v>
      </c>
      <c r="V979" s="97" t="n">
        <v>75</v>
      </c>
      <c r="W979" s="102" t="n">
        <f aca="false">K979-V979</f>
        <v>-25</v>
      </c>
      <c r="X979" s="103" t="n">
        <f aca="false">IFERROR(IF(U979="Jan",(K979/V979-1)),0)</f>
        <v>-0.333333333333333</v>
      </c>
      <c r="Y979" s="104" t="str">
        <f aca="false">IF(T979&gt;0,IF(U979="","-",IF(X979&lt;0%,"DEGROWTH","GROWTH")))</f>
        <v>DEGROWTH</v>
      </c>
      <c r="Z979" s="75" t="n">
        <v>0</v>
      </c>
      <c r="AA979" s="70"/>
      <c r="AB979" s="70" t="s">
        <v>131</v>
      </c>
      <c r="AC979" s="3"/>
    </row>
    <row r="980" customFormat="false" ht="14.25" hidden="false" customHeight="true" outlineLevel="0" collapsed="false">
      <c r="A980" s="70" t="s">
        <v>131</v>
      </c>
      <c r="B980" s="72" t="s">
        <v>140</v>
      </c>
      <c r="C980" s="72" t="s">
        <v>328</v>
      </c>
      <c r="D980" s="72" t="n">
        <v>1000001998</v>
      </c>
      <c r="E980" s="73" t="s">
        <v>329</v>
      </c>
      <c r="F980" s="74" t="n">
        <v>44468</v>
      </c>
      <c r="G980" s="67" t="str">
        <f aca="false">IF(I980&gt;0,"Targeted Dealer","-")</f>
        <v>Targeted Dealer</v>
      </c>
      <c r="H980" s="67"/>
      <c r="I980" s="68" t="n">
        <v>50</v>
      </c>
      <c r="J980" s="68" t="n">
        <f aca="false">I980/$J$1*($J$1-$E$1)</f>
        <v>50</v>
      </c>
      <c r="K980" s="69" t="n">
        <v>0</v>
      </c>
      <c r="L980" s="69" t="n">
        <f aca="false">I980-K980</f>
        <v>50</v>
      </c>
      <c r="M980" s="69" t="n">
        <f aca="false">IFERROR((K980/J980%),"-")</f>
        <v>0</v>
      </c>
      <c r="N980" s="97" t="n">
        <v>0</v>
      </c>
      <c r="O980" s="98" t="str">
        <f aca="false">IF(F980&lt;=$P$2,"DEC","")</f>
        <v>DEC</v>
      </c>
      <c r="P980" s="97" t="n">
        <v>0</v>
      </c>
      <c r="Q980" s="99" t="n">
        <f aca="false">K980-P980</f>
        <v>0</v>
      </c>
      <c r="R980" s="98" t="str">
        <f aca="false">IFERROR(IF(O980="Dec",(K980/P980-1))," ")</f>
        <v> </v>
      </c>
      <c r="S980" s="105" t="b">
        <f aca="false">IF(N980&gt;0,IF(O980="","-",IF(R980&lt;0%,"DEGROWTH","GROWTH")))</f>
        <v>0</v>
      </c>
      <c r="T980" s="69" t="n">
        <v>100</v>
      </c>
      <c r="U980" s="101" t="str">
        <f aca="false">IF(F980&lt;=$V$2,"jAN","")</f>
        <v>jAN</v>
      </c>
      <c r="V980" s="97" t="n">
        <v>100</v>
      </c>
      <c r="W980" s="102" t="n">
        <f aca="false">K980-V980</f>
        <v>-100</v>
      </c>
      <c r="X980" s="103" t="n">
        <f aca="false">IFERROR(IF(U980="Jan",(K980/V980-1)),0)</f>
        <v>-1</v>
      </c>
      <c r="Y980" s="104" t="str">
        <f aca="false">IF(T980&gt;0,IF(U980="","-",IF(X980&lt;0%,"DEGROWTH","GROWTH")))</f>
        <v>DEGROWTH</v>
      </c>
      <c r="Z980" s="75" t="n">
        <v>0</v>
      </c>
      <c r="AA980" s="70"/>
      <c r="AB980" s="70" t="s">
        <v>131</v>
      </c>
      <c r="AC980" s="3"/>
    </row>
    <row r="981" customFormat="false" ht="14.25" hidden="false" customHeight="true" outlineLevel="0" collapsed="false">
      <c r="A981" s="70" t="s">
        <v>131</v>
      </c>
      <c r="B981" s="72" t="s">
        <v>140</v>
      </c>
      <c r="C981" s="73" t="s">
        <v>2371</v>
      </c>
      <c r="D981" s="72" t="n">
        <v>1000002045</v>
      </c>
      <c r="E981" s="73" t="s">
        <v>2372</v>
      </c>
      <c r="F981" s="74" t="n">
        <v>44501</v>
      </c>
      <c r="G981" s="67" t="str">
        <f aca="false">IF(I981&gt;0,"Targeted Dealer","-")</f>
        <v>Targeted Dealer</v>
      </c>
      <c r="H981" s="67"/>
      <c r="I981" s="68" t="n">
        <v>479</v>
      </c>
      <c r="J981" s="68" t="n">
        <f aca="false">I981/$J$1*($J$1-$E$1)</f>
        <v>479</v>
      </c>
      <c r="K981" s="69" t="n">
        <v>385</v>
      </c>
      <c r="L981" s="69" t="n">
        <f aca="false">I981-K981</f>
        <v>94</v>
      </c>
      <c r="M981" s="69" t="n">
        <f aca="false">IFERROR((K981/J981%),"-")</f>
        <v>80.3757828810021</v>
      </c>
      <c r="N981" s="97" t="n">
        <v>360</v>
      </c>
      <c r="O981" s="98" t="str">
        <f aca="false">IF(F981&lt;=$P$2,"DEC","")</f>
        <v>DEC</v>
      </c>
      <c r="P981" s="97" t="n">
        <v>360</v>
      </c>
      <c r="Q981" s="99" t="n">
        <f aca="false">K981-P981</f>
        <v>25</v>
      </c>
      <c r="R981" s="98" t="n">
        <f aca="false">IFERROR(IF(O981="Dec",(K981/P981-1))," ")</f>
        <v>0.0694444444444444</v>
      </c>
      <c r="S981" s="100" t="str">
        <f aca="false">IF(N981&gt;0,IF(O981="","-",IF(R981&lt;0%,"DEGROWTH","GROWTH")))</f>
        <v>GROWTH</v>
      </c>
      <c r="T981" s="69" t="n">
        <v>402</v>
      </c>
      <c r="U981" s="101" t="str">
        <f aca="false">IF(F981&lt;=$V$2,"jAN","")</f>
        <v>jAN</v>
      </c>
      <c r="V981" s="97" t="n">
        <v>402</v>
      </c>
      <c r="W981" s="102" t="n">
        <f aca="false">K981-V981</f>
        <v>-17</v>
      </c>
      <c r="X981" s="103" t="n">
        <f aca="false">IFERROR(IF(U981="Jan",(K981/V981-1)),0)</f>
        <v>-0.0422885572139303</v>
      </c>
      <c r="Y981" s="104" t="str">
        <f aca="false">IF(T981&gt;0,IF(U981="","-",IF(X981&lt;0%,"DEGROWTH","GROWTH")))</f>
        <v>DEGROWTH</v>
      </c>
      <c r="Z981" s="75" t="n">
        <v>0</v>
      </c>
      <c r="AA981" s="70"/>
      <c r="AB981" s="70" t="s">
        <v>131</v>
      </c>
      <c r="AC981" s="3"/>
    </row>
    <row r="982" customFormat="false" ht="14.25" hidden="false" customHeight="true" outlineLevel="0" collapsed="false">
      <c r="A982" s="70" t="s">
        <v>131</v>
      </c>
      <c r="B982" s="72" t="s">
        <v>140</v>
      </c>
      <c r="C982" s="72" t="s">
        <v>2373</v>
      </c>
      <c r="D982" s="72" t="n">
        <v>1000002982</v>
      </c>
      <c r="E982" s="73" t="s">
        <v>2374</v>
      </c>
      <c r="F982" s="74" t="n">
        <v>44830</v>
      </c>
      <c r="G982" s="67" t="str">
        <f aca="false">IF(I982&gt;0,"Targeted Dealer","-")</f>
        <v>Targeted Dealer</v>
      </c>
      <c r="H982" s="67"/>
      <c r="I982" s="68" t="n">
        <v>85</v>
      </c>
      <c r="J982" s="68" t="n">
        <f aca="false">I982/$J$1*($J$1-$E$1)</f>
        <v>85</v>
      </c>
      <c r="K982" s="69" t="n">
        <v>75</v>
      </c>
      <c r="L982" s="69" t="n">
        <f aca="false">I982-K982</f>
        <v>10</v>
      </c>
      <c r="M982" s="69" t="n">
        <f aca="false">IFERROR((K982/J982%),"-")</f>
        <v>88.2352941176471</v>
      </c>
      <c r="N982" s="97" t="n">
        <v>75</v>
      </c>
      <c r="O982" s="98" t="str">
        <f aca="false">IF(F982&lt;=$P$2,"DEC","")</f>
        <v>DEC</v>
      </c>
      <c r="P982" s="97" t="n">
        <v>75</v>
      </c>
      <c r="Q982" s="99" t="n">
        <f aca="false">K982-P982</f>
        <v>0</v>
      </c>
      <c r="R982" s="98" t="n">
        <f aca="false">IFERROR(IF(O982="Dec",(K982/P982-1))," ")</f>
        <v>0</v>
      </c>
      <c r="S982" s="100" t="str">
        <f aca="false">IF(N982&gt;0,IF(O982="","-",IF(R982&lt;0%,"DEGROWTH","GROWTH")))</f>
        <v>GROWTH</v>
      </c>
      <c r="T982" s="69" t="n">
        <v>175</v>
      </c>
      <c r="U982" s="101" t="str">
        <f aca="false">IF(F982&lt;=$V$2,"jAN","")</f>
        <v>jAN</v>
      </c>
      <c r="V982" s="97" t="n">
        <v>175</v>
      </c>
      <c r="W982" s="102" t="n">
        <f aca="false">K982-V982</f>
        <v>-100</v>
      </c>
      <c r="X982" s="103" t="n">
        <f aca="false">IFERROR(IF(U982="Jan",(K982/V982-1)),0)</f>
        <v>-0.571428571428571</v>
      </c>
      <c r="Y982" s="104" t="str">
        <f aca="false">IF(T982&gt;0,IF(U982="","-",IF(X982&lt;0%,"DEGROWTH","GROWTH")))</f>
        <v>DEGROWTH</v>
      </c>
      <c r="Z982" s="75" t="n">
        <v>0</v>
      </c>
      <c r="AA982" s="70"/>
      <c r="AB982" s="70" t="s">
        <v>131</v>
      </c>
      <c r="AC982" s="3"/>
    </row>
    <row r="983" customFormat="false" ht="14.25" hidden="false" customHeight="true" outlineLevel="0" collapsed="false">
      <c r="A983" s="70" t="s">
        <v>131</v>
      </c>
      <c r="B983" s="72" t="s">
        <v>140</v>
      </c>
      <c r="C983" s="72" t="s">
        <v>2375</v>
      </c>
      <c r="D983" s="72" t="n">
        <v>1000003247</v>
      </c>
      <c r="E983" s="73" t="s">
        <v>2376</v>
      </c>
      <c r="F983" s="74" t="n">
        <v>44942</v>
      </c>
      <c r="G983" s="67" t="str">
        <f aca="false">IF(I983&gt;0,"Targeted Dealer","-")</f>
        <v>Targeted Dealer</v>
      </c>
      <c r="H983" s="67"/>
      <c r="I983" s="68" t="n">
        <v>25</v>
      </c>
      <c r="J983" s="68" t="n">
        <f aca="false">I983/$J$1*($J$1-$E$1)</f>
        <v>25</v>
      </c>
      <c r="K983" s="69" t="n">
        <v>25</v>
      </c>
      <c r="L983" s="69" t="n">
        <f aca="false">I983-K983</f>
        <v>0</v>
      </c>
      <c r="M983" s="69" t="n">
        <f aca="false">IFERROR((K983/J983%),"-")</f>
        <v>100</v>
      </c>
      <c r="N983" s="97" t="n">
        <v>25</v>
      </c>
      <c r="O983" s="98" t="str">
        <f aca="false">IF(F983&lt;=$P$2,"DEC","")</f>
        <v>DEC</v>
      </c>
      <c r="P983" s="97" t="n">
        <v>25</v>
      </c>
      <c r="Q983" s="99" t="n">
        <f aca="false">K983-P983</f>
        <v>0</v>
      </c>
      <c r="R983" s="98" t="n">
        <f aca="false">IFERROR(IF(O983="Dec",(K983/P983-1))," ")</f>
        <v>0</v>
      </c>
      <c r="S983" s="100" t="str">
        <f aca="false">IF(N983&gt;0,IF(O983="","-",IF(R983&lt;0%,"DEGROWTH","GROWTH")))</f>
        <v>GROWTH</v>
      </c>
      <c r="T983" s="69" t="n">
        <v>15</v>
      </c>
      <c r="U983" s="101" t="str">
        <f aca="false">IF(F983&lt;=$V$2,"jAN","")</f>
        <v>jAN</v>
      </c>
      <c r="V983" s="97" t="n">
        <v>15</v>
      </c>
      <c r="W983" s="102" t="n">
        <f aca="false">K983-V983</f>
        <v>10</v>
      </c>
      <c r="X983" s="103" t="n">
        <f aca="false">IFERROR(IF(U983="Jan",(K983/V983-1)),0)</f>
        <v>0.666666666666667</v>
      </c>
      <c r="Y983" s="104" t="str">
        <f aca="false">IF(T983&gt;0,IF(U983="","-",IF(X983&lt;0%,"DEGROWTH","GROWTH")))</f>
        <v>GROWTH</v>
      </c>
      <c r="Z983" s="75" t="n">
        <v>1</v>
      </c>
      <c r="AA983" s="70"/>
      <c r="AB983" s="70" t="s">
        <v>131</v>
      </c>
      <c r="AC983" s="3"/>
    </row>
    <row r="984" customFormat="false" ht="14.25" hidden="false" customHeight="true" outlineLevel="0" collapsed="false">
      <c r="A984" s="70" t="s">
        <v>131</v>
      </c>
      <c r="B984" s="72" t="s">
        <v>140</v>
      </c>
      <c r="C984" s="72" t="s">
        <v>2377</v>
      </c>
      <c r="D984" s="72" t="n">
        <v>1000003610</v>
      </c>
      <c r="E984" s="73" t="s">
        <v>2378</v>
      </c>
      <c r="F984" s="74" t="n">
        <v>45099</v>
      </c>
      <c r="G984" s="67" t="str">
        <f aca="false">IF(I984&gt;0,"Targeted Dealer","-")</f>
        <v>Targeted Dealer</v>
      </c>
      <c r="H984" s="67"/>
      <c r="I984" s="68" t="n">
        <v>12</v>
      </c>
      <c r="J984" s="68" t="n">
        <f aca="false">I984/$J$1*($J$1-$E$1)</f>
        <v>12</v>
      </c>
      <c r="K984" s="69" t="n">
        <v>12</v>
      </c>
      <c r="L984" s="69" t="n">
        <f aca="false">I984-K984</f>
        <v>0</v>
      </c>
      <c r="M984" s="69" t="n">
        <f aca="false">IFERROR((K984/J984%),"-")</f>
        <v>100</v>
      </c>
      <c r="N984" s="97" t="n">
        <v>12</v>
      </c>
      <c r="O984" s="98" t="str">
        <f aca="false">IF(F984&lt;=$P$2,"DEC","")</f>
        <v>DEC</v>
      </c>
      <c r="P984" s="97" t="n">
        <v>12</v>
      </c>
      <c r="Q984" s="99" t="n">
        <f aca="false">K984-P984</f>
        <v>0</v>
      </c>
      <c r="R984" s="98" t="n">
        <f aca="false">IFERROR(IF(O984="Dec",(K984/P984-1))," ")</f>
        <v>0</v>
      </c>
      <c r="S984" s="100" t="str">
        <f aca="false">IF(N984&gt;0,IF(O984="","-",IF(R984&lt;0%,"DEGROWTH","GROWTH")))</f>
        <v>GROWTH</v>
      </c>
      <c r="T984" s="69" t="n">
        <v>10</v>
      </c>
      <c r="U984" s="101" t="str">
        <f aca="false">IF(F984&lt;=$V$2,"jAN","")</f>
        <v>jAN</v>
      </c>
      <c r="V984" s="97" t="n">
        <v>10</v>
      </c>
      <c r="W984" s="102" t="n">
        <f aca="false">K984-V984</f>
        <v>2</v>
      </c>
      <c r="X984" s="103" t="n">
        <f aca="false">IFERROR(IF(U984="Jan",(K984/V984-1)),0)</f>
        <v>0.2</v>
      </c>
      <c r="Y984" s="104" t="str">
        <f aca="false">IF(T984&gt;0,IF(U984="","-",IF(X984&lt;0%,"DEGROWTH","GROWTH")))</f>
        <v>GROWTH</v>
      </c>
      <c r="Z984" s="75" t="n">
        <v>1</v>
      </c>
      <c r="AA984" s="70"/>
      <c r="AB984" s="70" t="s">
        <v>131</v>
      </c>
      <c r="AC984" s="3"/>
    </row>
    <row r="985" customFormat="false" ht="14.25" hidden="false" customHeight="true" outlineLevel="0" collapsed="false">
      <c r="A985" s="70" t="s">
        <v>131</v>
      </c>
      <c r="B985" s="72" t="s">
        <v>140</v>
      </c>
      <c r="C985" s="72" t="s">
        <v>2379</v>
      </c>
      <c r="D985" s="72" t="n">
        <v>1000003723</v>
      </c>
      <c r="E985" s="73" t="s">
        <v>2380</v>
      </c>
      <c r="F985" s="74" t="n">
        <v>45198</v>
      </c>
      <c r="G985" s="67" t="str">
        <f aca="false">IF(I985&gt;0,"Targeted Dealer","-")</f>
        <v>Targeted Dealer</v>
      </c>
      <c r="H985" s="67"/>
      <c r="I985" s="68" t="n">
        <v>151</v>
      </c>
      <c r="J985" s="68" t="n">
        <f aca="false">I985/$J$1*($J$1-$E$1)</f>
        <v>151</v>
      </c>
      <c r="K985" s="69" t="n">
        <v>159</v>
      </c>
      <c r="L985" s="69" t="n">
        <f aca="false">I985-K985</f>
        <v>-8</v>
      </c>
      <c r="M985" s="69" t="n">
        <f aca="false">IFERROR((K985/J985%),"-")</f>
        <v>105.298013245033</v>
      </c>
      <c r="N985" s="97" t="n">
        <v>118</v>
      </c>
      <c r="O985" s="98" t="str">
        <f aca="false">IF(F985&lt;=$P$2,"DEC","")</f>
        <v>DEC</v>
      </c>
      <c r="P985" s="97" t="n">
        <v>118</v>
      </c>
      <c r="Q985" s="99" t="n">
        <f aca="false">K985-P985</f>
        <v>41</v>
      </c>
      <c r="R985" s="98" t="n">
        <f aca="false">IFERROR(IF(O985="Dec",(K985/P985-1))," ")</f>
        <v>0.347457627118644</v>
      </c>
      <c r="S985" s="100" t="str">
        <f aca="false">IF(N985&gt;0,IF(O985="","-",IF(R985&lt;0%,"DEGROWTH","GROWTH")))</f>
        <v>GROWTH</v>
      </c>
      <c r="T985" s="69" t="n">
        <v>47</v>
      </c>
      <c r="U985" s="101" t="str">
        <f aca="false">IF(F985&lt;=$V$2,"jAN","")</f>
        <v>jAN</v>
      </c>
      <c r="V985" s="97" t="n">
        <v>47</v>
      </c>
      <c r="W985" s="102" t="n">
        <f aca="false">K985-V985</f>
        <v>112</v>
      </c>
      <c r="X985" s="103" t="n">
        <f aca="false">IFERROR(IF(U985="Jan",(K985/V985-1)),0)</f>
        <v>2.38297872340426</v>
      </c>
      <c r="Y985" s="104" t="str">
        <f aca="false">IF(T985&gt;0,IF(U985="","-",IF(X985&lt;0%,"DEGROWTH","GROWTH")))</f>
        <v>GROWTH</v>
      </c>
      <c r="Z985" s="75" t="n">
        <v>0</v>
      </c>
      <c r="AA985" s="70"/>
      <c r="AB985" s="70" t="s">
        <v>131</v>
      </c>
      <c r="AC985" s="3"/>
    </row>
    <row r="986" customFormat="false" ht="14.25" hidden="false" customHeight="true" outlineLevel="0" collapsed="false">
      <c r="A986" s="70" t="s">
        <v>131</v>
      </c>
      <c r="B986" s="79" t="s">
        <v>140</v>
      </c>
      <c r="C986" s="79" t="s">
        <v>2381</v>
      </c>
      <c r="D986" s="108" t="n">
        <v>1000004091</v>
      </c>
      <c r="E986" s="108" t="s">
        <v>2382</v>
      </c>
      <c r="F986" s="74" t="n">
        <v>45525</v>
      </c>
      <c r="G986" s="67" t="str">
        <f aca="false">IF(I986&gt;0,"Targeted Dealer","-")</f>
        <v>Targeted Dealer</v>
      </c>
      <c r="H986" s="67"/>
      <c r="I986" s="68" t="n">
        <v>60</v>
      </c>
      <c r="J986" s="68" t="n">
        <f aca="false">I986/$J$1*($J$1-$E$1)</f>
        <v>60</v>
      </c>
      <c r="K986" s="69" t="n">
        <v>84</v>
      </c>
      <c r="L986" s="69" t="n">
        <f aca="false">I986-K986</f>
        <v>-24</v>
      </c>
      <c r="M986" s="69" t="n">
        <f aca="false">IFERROR((K986/J986%),"-")</f>
        <v>140</v>
      </c>
      <c r="N986" s="97" t="n">
        <v>60</v>
      </c>
      <c r="O986" s="98" t="str">
        <f aca="false">IF(F986&lt;=$P$2,"DEC","")</f>
        <v>DEC</v>
      </c>
      <c r="P986" s="97" t="n">
        <v>60</v>
      </c>
      <c r="Q986" s="99" t="n">
        <f aca="false">K986-P986</f>
        <v>24</v>
      </c>
      <c r="R986" s="98" t="n">
        <f aca="false">IFERROR(IF(O986="Dec",(K986/P986-1))," ")</f>
        <v>0.4</v>
      </c>
      <c r="S986" s="100" t="str">
        <f aca="false">IF(N986&gt;0,IF(O986="","-",IF(R986&lt;0%,"DEGROWTH","GROWTH")))</f>
        <v>GROWTH</v>
      </c>
      <c r="T986" s="69" t="n">
        <v>259.5</v>
      </c>
      <c r="U986" s="101" t="str">
        <f aca="false">IF(F986&lt;=$V$2,"jAN","")</f>
        <v>jAN</v>
      </c>
      <c r="V986" s="97" t="n">
        <v>259.5</v>
      </c>
      <c r="W986" s="102" t="n">
        <f aca="false">K986-V986</f>
        <v>-175.5</v>
      </c>
      <c r="X986" s="103" t="n">
        <f aca="false">IFERROR(IF(U986="Jan",(K986/V986-1)),0)</f>
        <v>-0.676300578034682</v>
      </c>
      <c r="Y986" s="104" t="str">
        <f aca="false">IF(T986&gt;0,IF(U986="","-",IF(X986&lt;0%,"DEGROWTH","GROWTH")))</f>
        <v>DEGROWTH</v>
      </c>
      <c r="Z986" s="75" t="n">
        <v>0</v>
      </c>
      <c r="AA986" s="70"/>
      <c r="AB986" s="70" t="s">
        <v>131</v>
      </c>
      <c r="AC986" s="3"/>
    </row>
    <row r="987" customFormat="false" ht="14.25" hidden="false" customHeight="true" outlineLevel="0" collapsed="false">
      <c r="A987" s="70" t="s">
        <v>131</v>
      </c>
      <c r="B987" s="72" t="s">
        <v>91</v>
      </c>
      <c r="C987" s="72" t="s">
        <v>2383</v>
      </c>
      <c r="D987" s="72" t="n">
        <v>1000001141</v>
      </c>
      <c r="E987" s="73" t="s">
        <v>2384</v>
      </c>
      <c r="F987" s="74" t="n">
        <v>39566</v>
      </c>
      <c r="G987" s="67" t="str">
        <f aca="false">IF(I987&gt;0,"Targeted Dealer","-")</f>
        <v>Targeted Dealer</v>
      </c>
      <c r="H987" s="67"/>
      <c r="I987" s="68" t="n">
        <v>1775</v>
      </c>
      <c r="J987" s="68" t="n">
        <f aca="false">I987/$J$1*($J$1-$E$1)</f>
        <v>1775</v>
      </c>
      <c r="K987" s="69" t="n">
        <v>1262</v>
      </c>
      <c r="L987" s="69" t="n">
        <f aca="false">I987-K987</f>
        <v>513</v>
      </c>
      <c r="M987" s="69" t="n">
        <f aca="false">IFERROR((K987/J987%),"-")</f>
        <v>71.0985915492958</v>
      </c>
      <c r="N987" s="97" t="n">
        <v>1474</v>
      </c>
      <c r="O987" s="98" t="str">
        <f aca="false">IF(F987&lt;=$P$2,"DEC","")</f>
        <v>DEC</v>
      </c>
      <c r="P987" s="97" t="n">
        <v>1474</v>
      </c>
      <c r="Q987" s="99" t="n">
        <f aca="false">K987-P987</f>
        <v>-212</v>
      </c>
      <c r="R987" s="98" t="n">
        <f aca="false">IFERROR(IF(O987="Dec",(K987/P987-1))," ")</f>
        <v>-0.143826322930801</v>
      </c>
      <c r="S987" s="100" t="str">
        <f aca="false">IF(N987&gt;0,IF(O987="","-",IF(R987&lt;0%,"DEGROWTH","GROWTH")))</f>
        <v>DEGROWTH</v>
      </c>
      <c r="T987" s="69" t="n">
        <v>1749</v>
      </c>
      <c r="U987" s="101" t="str">
        <f aca="false">IF(F987&lt;=$V$2,"jAN","")</f>
        <v>jAN</v>
      </c>
      <c r="V987" s="97" t="n">
        <v>1749</v>
      </c>
      <c r="W987" s="102" t="n">
        <f aca="false">K987-V987</f>
        <v>-487</v>
      </c>
      <c r="X987" s="103" t="n">
        <f aca="false">IFERROR(IF(U987="Jan",(K987/V987-1)),0)</f>
        <v>-0.278444825614637</v>
      </c>
      <c r="Y987" s="104" t="str">
        <f aca="false">IF(T987&gt;0,IF(U987="","-",IF(X987&lt;0%,"DEGROWTH","GROWTH")))</f>
        <v>DEGROWTH</v>
      </c>
      <c r="Z987" s="75" t="n">
        <v>0</v>
      </c>
      <c r="AA987" s="70"/>
      <c r="AB987" s="70" t="s">
        <v>131</v>
      </c>
      <c r="AC987" s="3"/>
    </row>
    <row r="988" customFormat="false" ht="14.25" hidden="false" customHeight="true" outlineLevel="0" collapsed="false">
      <c r="A988" s="70" t="s">
        <v>131</v>
      </c>
      <c r="B988" s="72" t="s">
        <v>91</v>
      </c>
      <c r="C988" s="72" t="s">
        <v>2385</v>
      </c>
      <c r="D988" s="72" t="n">
        <v>1000001140</v>
      </c>
      <c r="E988" s="73" t="s">
        <v>2386</v>
      </c>
      <c r="F988" s="74" t="n">
        <v>41304</v>
      </c>
      <c r="G988" s="67" t="str">
        <f aca="false">IF(I988&gt;0,"Targeted Dealer","-")</f>
        <v>Targeted Dealer</v>
      </c>
      <c r="H988" s="67"/>
      <c r="I988" s="68" t="n">
        <v>1680</v>
      </c>
      <c r="J988" s="68" t="n">
        <f aca="false">I988/$J$1*($J$1-$E$1)</f>
        <v>1680</v>
      </c>
      <c r="K988" s="69" t="n">
        <v>1401</v>
      </c>
      <c r="L988" s="69" t="n">
        <f aca="false">I988-K988</f>
        <v>279</v>
      </c>
      <c r="M988" s="69" t="n">
        <f aca="false">IFERROR((K988/J988%),"-")</f>
        <v>83.3928571428571</v>
      </c>
      <c r="N988" s="97" t="n">
        <v>1163</v>
      </c>
      <c r="O988" s="98" t="str">
        <f aca="false">IF(F988&lt;=$P$2,"DEC","")</f>
        <v>DEC</v>
      </c>
      <c r="P988" s="97" t="n">
        <v>1163</v>
      </c>
      <c r="Q988" s="99" t="n">
        <f aca="false">K988-P988</f>
        <v>238</v>
      </c>
      <c r="R988" s="98" t="n">
        <f aca="false">IFERROR(IF(O988="Dec",(K988/P988-1))," ")</f>
        <v>0.204643164230439</v>
      </c>
      <c r="S988" s="100" t="str">
        <f aca="false">IF(N988&gt;0,IF(O988="","-",IF(R988&lt;0%,"DEGROWTH","GROWTH")))</f>
        <v>GROWTH</v>
      </c>
      <c r="T988" s="69" t="n">
        <v>1715</v>
      </c>
      <c r="U988" s="101" t="str">
        <f aca="false">IF(F988&lt;=$V$2,"jAN","")</f>
        <v>jAN</v>
      </c>
      <c r="V988" s="97" t="n">
        <v>1715</v>
      </c>
      <c r="W988" s="102" t="n">
        <f aca="false">K988-V988</f>
        <v>-314</v>
      </c>
      <c r="X988" s="103" t="n">
        <f aca="false">IFERROR(IF(U988="Jan",(K988/V988-1)),0)</f>
        <v>-0.183090379008746</v>
      </c>
      <c r="Y988" s="104" t="str">
        <f aca="false">IF(T988&gt;0,IF(U988="","-",IF(X988&lt;0%,"DEGROWTH","GROWTH")))</f>
        <v>DEGROWTH</v>
      </c>
      <c r="Z988" s="75" t="n">
        <v>0</v>
      </c>
      <c r="AA988" s="70"/>
      <c r="AB988" s="70" t="s">
        <v>131</v>
      </c>
      <c r="AC988" s="3"/>
    </row>
    <row r="989" customFormat="false" ht="14.25" hidden="false" customHeight="true" outlineLevel="0" collapsed="false">
      <c r="A989" s="70" t="s">
        <v>131</v>
      </c>
      <c r="B989" s="72" t="s">
        <v>91</v>
      </c>
      <c r="C989" s="72" t="s">
        <v>2387</v>
      </c>
      <c r="D989" s="72" t="n">
        <v>1000001146</v>
      </c>
      <c r="E989" s="73" t="s">
        <v>2388</v>
      </c>
      <c r="F989" s="74" t="n">
        <v>42223</v>
      </c>
      <c r="G989" s="67" t="str">
        <f aca="false">IF(I989&gt;0,"Targeted Dealer","-")</f>
        <v>Targeted Dealer</v>
      </c>
      <c r="H989" s="67"/>
      <c r="I989" s="68" t="n">
        <v>995</v>
      </c>
      <c r="J989" s="68" t="n">
        <f aca="false">I989/$J$1*($J$1-$E$1)</f>
        <v>995</v>
      </c>
      <c r="K989" s="69" t="n">
        <v>495</v>
      </c>
      <c r="L989" s="69" t="n">
        <f aca="false">I989-K989</f>
        <v>500</v>
      </c>
      <c r="M989" s="69" t="n">
        <f aca="false">IFERROR((K989/J989%),"-")</f>
        <v>49.748743718593</v>
      </c>
      <c r="N989" s="97" t="n">
        <v>809</v>
      </c>
      <c r="O989" s="98" t="str">
        <f aca="false">IF(F989&lt;=$P$2,"DEC","")</f>
        <v>DEC</v>
      </c>
      <c r="P989" s="97" t="n">
        <v>809</v>
      </c>
      <c r="Q989" s="99" t="n">
        <f aca="false">K989-P989</f>
        <v>-314</v>
      </c>
      <c r="R989" s="98" t="n">
        <f aca="false">IFERROR(IF(O989="Dec",(K989/P989-1))," ")</f>
        <v>-0.388133498145859</v>
      </c>
      <c r="S989" s="100" t="str">
        <f aca="false">IF(N989&gt;0,IF(O989="","-",IF(R989&lt;0%,"DEGROWTH","GROWTH")))</f>
        <v>DEGROWTH</v>
      </c>
      <c r="T989" s="69" t="n">
        <v>985</v>
      </c>
      <c r="U989" s="101" t="str">
        <f aca="false">IF(F989&lt;=$V$2,"jAN","")</f>
        <v>jAN</v>
      </c>
      <c r="V989" s="97" t="n">
        <v>985</v>
      </c>
      <c r="W989" s="102" t="n">
        <f aca="false">K989-V989</f>
        <v>-490</v>
      </c>
      <c r="X989" s="103" t="n">
        <f aca="false">IFERROR(IF(U989="Jan",(K989/V989-1)),0)</f>
        <v>-0.49746192893401</v>
      </c>
      <c r="Y989" s="104" t="str">
        <f aca="false">IF(T989&gt;0,IF(U989="","-",IF(X989&lt;0%,"DEGROWTH","GROWTH")))</f>
        <v>DEGROWTH</v>
      </c>
      <c r="Z989" s="75" t="n">
        <v>0</v>
      </c>
      <c r="AA989" s="70"/>
      <c r="AB989" s="70" t="s">
        <v>131</v>
      </c>
      <c r="AC989" s="3"/>
    </row>
    <row r="990" customFormat="false" ht="14.25" hidden="false" customHeight="true" outlineLevel="0" collapsed="false">
      <c r="A990" s="70" t="s">
        <v>131</v>
      </c>
      <c r="B990" s="72" t="s">
        <v>91</v>
      </c>
      <c r="C990" s="72" t="s">
        <v>2389</v>
      </c>
      <c r="D990" s="72" t="n">
        <v>1000001150</v>
      </c>
      <c r="E990" s="73" t="s">
        <v>2390</v>
      </c>
      <c r="F990" s="74" t="n">
        <v>42524</v>
      </c>
      <c r="G990" s="67" t="str">
        <f aca="false">IF(I990&gt;0,"Targeted Dealer","-")</f>
        <v>Targeted Dealer</v>
      </c>
      <c r="H990" s="67"/>
      <c r="I990" s="68" t="n">
        <v>680</v>
      </c>
      <c r="J990" s="68" t="n">
        <f aca="false">I990/$J$1*($J$1-$E$1)</f>
        <v>680</v>
      </c>
      <c r="K990" s="69" t="n">
        <v>662</v>
      </c>
      <c r="L990" s="69" t="n">
        <f aca="false">I990-K990</f>
        <v>18</v>
      </c>
      <c r="M990" s="69" t="n">
        <f aca="false">IFERROR((K990/J990%),"-")</f>
        <v>97.3529411764706</v>
      </c>
      <c r="N990" s="97" t="n">
        <v>387</v>
      </c>
      <c r="O990" s="98" t="str">
        <f aca="false">IF(F990&lt;=$P$2,"DEC","")</f>
        <v>DEC</v>
      </c>
      <c r="P990" s="97" t="n">
        <v>387</v>
      </c>
      <c r="Q990" s="99" t="n">
        <f aca="false">K990-P990</f>
        <v>275</v>
      </c>
      <c r="R990" s="98" t="n">
        <f aca="false">IFERROR(IF(O990="Dec",(K990/P990-1))," ")</f>
        <v>0.710594315245478</v>
      </c>
      <c r="S990" s="100" t="str">
        <f aca="false">IF(N990&gt;0,IF(O990="","-",IF(R990&lt;0%,"DEGROWTH","GROWTH")))</f>
        <v>GROWTH</v>
      </c>
      <c r="T990" s="69" t="n">
        <v>525</v>
      </c>
      <c r="U990" s="101" t="str">
        <f aca="false">IF(F990&lt;=$V$2,"jAN","")</f>
        <v>jAN</v>
      </c>
      <c r="V990" s="97" t="n">
        <v>525</v>
      </c>
      <c r="W990" s="102" t="n">
        <f aca="false">K990-V990</f>
        <v>137</v>
      </c>
      <c r="X990" s="103" t="n">
        <f aca="false">IFERROR(IF(U990="Jan",(K990/V990-1)),0)</f>
        <v>0.260952380952381</v>
      </c>
      <c r="Y990" s="104" t="str">
        <f aca="false">IF(T990&gt;0,IF(U990="","-",IF(X990&lt;0%,"DEGROWTH","GROWTH")))</f>
        <v>GROWTH</v>
      </c>
      <c r="Z990" s="75" t="n">
        <v>0</v>
      </c>
      <c r="AA990" s="70"/>
      <c r="AB990" s="70" t="s">
        <v>131</v>
      </c>
      <c r="AC990" s="3"/>
    </row>
    <row r="991" customFormat="false" ht="14.25" hidden="false" customHeight="true" outlineLevel="0" collapsed="false">
      <c r="A991" s="70" t="s">
        <v>131</v>
      </c>
      <c r="B991" s="72" t="s">
        <v>91</v>
      </c>
      <c r="C991" s="72" t="s">
        <v>2391</v>
      </c>
      <c r="D991" s="72" t="n">
        <v>1000001144</v>
      </c>
      <c r="E991" s="73" t="s">
        <v>2392</v>
      </c>
      <c r="F991" s="74" t="n">
        <v>43589</v>
      </c>
      <c r="G991" s="67" t="str">
        <f aca="false">IF(I991&gt;0,"Targeted Dealer","-")</f>
        <v>Targeted Dealer</v>
      </c>
      <c r="H991" s="67"/>
      <c r="I991" s="68" t="n">
        <v>2124</v>
      </c>
      <c r="J991" s="68" t="n">
        <f aca="false">I991/$J$1*($J$1-$E$1)</f>
        <v>2124</v>
      </c>
      <c r="K991" s="69" t="n">
        <v>1983</v>
      </c>
      <c r="L991" s="69" t="n">
        <f aca="false">I991-K991</f>
        <v>141</v>
      </c>
      <c r="M991" s="69" t="n">
        <f aca="false">IFERROR((K991/J991%),"-")</f>
        <v>93.361581920904</v>
      </c>
      <c r="N991" s="97" t="n">
        <v>2017</v>
      </c>
      <c r="O991" s="98" t="str">
        <f aca="false">IF(F991&lt;=$P$2,"DEC","")</f>
        <v>DEC</v>
      </c>
      <c r="P991" s="97" t="n">
        <v>2017</v>
      </c>
      <c r="Q991" s="99" t="n">
        <f aca="false">K991-P991</f>
        <v>-34</v>
      </c>
      <c r="R991" s="98" t="n">
        <f aca="false">IFERROR(IF(O991="Dec",(K991/P991-1))," ")</f>
        <v>-0.0168567178978681</v>
      </c>
      <c r="S991" s="100" t="str">
        <f aca="false">IF(N991&gt;0,IF(O991="","-",IF(R991&lt;0%,"DEGROWTH","GROWTH")))</f>
        <v>DEGROWTH</v>
      </c>
      <c r="T991" s="69" t="n">
        <v>1736</v>
      </c>
      <c r="U991" s="101" t="str">
        <f aca="false">IF(F991&lt;=$V$2,"jAN","")</f>
        <v>jAN</v>
      </c>
      <c r="V991" s="97" t="n">
        <v>1736</v>
      </c>
      <c r="W991" s="102" t="n">
        <f aca="false">K991-V991</f>
        <v>247</v>
      </c>
      <c r="X991" s="103" t="n">
        <f aca="false">IFERROR(IF(U991="Jan",(K991/V991-1)),0)</f>
        <v>0.142281105990783</v>
      </c>
      <c r="Y991" s="104" t="str">
        <f aca="false">IF(T991&gt;0,IF(U991="","-",IF(X991&lt;0%,"DEGROWTH","GROWTH")))</f>
        <v>GROWTH</v>
      </c>
      <c r="Z991" s="75" t="n">
        <v>0</v>
      </c>
      <c r="AA991" s="70"/>
      <c r="AB991" s="70" t="s">
        <v>131</v>
      </c>
      <c r="AC991" s="3"/>
    </row>
    <row r="992" customFormat="false" ht="14.25" hidden="false" customHeight="true" outlineLevel="0" collapsed="false">
      <c r="A992" s="70" t="s">
        <v>131</v>
      </c>
      <c r="B992" s="72" t="s">
        <v>91</v>
      </c>
      <c r="C992" s="72" t="s">
        <v>2393</v>
      </c>
      <c r="D992" s="72" t="n">
        <v>1000001154</v>
      </c>
      <c r="E992" s="73" t="s">
        <v>2394</v>
      </c>
      <c r="F992" s="74" t="n">
        <v>43749</v>
      </c>
      <c r="G992" s="67" t="str">
        <f aca="false">IF(I992&gt;0,"Targeted Dealer","-")</f>
        <v>Targeted Dealer</v>
      </c>
      <c r="H992" s="67"/>
      <c r="I992" s="68" t="n">
        <v>135</v>
      </c>
      <c r="J992" s="68" t="n">
        <f aca="false">I992/$J$1*($J$1-$E$1)</f>
        <v>135</v>
      </c>
      <c r="K992" s="69" t="n">
        <v>120</v>
      </c>
      <c r="L992" s="69" t="n">
        <f aca="false">I992-K992</f>
        <v>15</v>
      </c>
      <c r="M992" s="69" t="n">
        <f aca="false">IFERROR((K992/J992%),"-")</f>
        <v>88.8888888888889</v>
      </c>
      <c r="N992" s="97" t="n">
        <v>168</v>
      </c>
      <c r="O992" s="98" t="str">
        <f aca="false">IF(F992&lt;=$P$2,"DEC","")</f>
        <v>DEC</v>
      </c>
      <c r="P992" s="97" t="n">
        <v>168</v>
      </c>
      <c r="Q992" s="99" t="n">
        <f aca="false">K992-P992</f>
        <v>-48</v>
      </c>
      <c r="R992" s="98" t="n">
        <f aca="false">IFERROR(IF(O992="Dec",(K992/P992-1))," ")</f>
        <v>-0.285714285714286</v>
      </c>
      <c r="S992" s="100" t="str">
        <f aca="false">IF(N992&gt;0,IF(O992="","-",IF(R992&lt;0%,"DEGROWTH","GROWTH")))</f>
        <v>DEGROWTH</v>
      </c>
      <c r="T992" s="69" t="n">
        <v>113</v>
      </c>
      <c r="U992" s="101" t="str">
        <f aca="false">IF(F992&lt;=$V$2,"jAN","")</f>
        <v>jAN</v>
      </c>
      <c r="V992" s="97" t="n">
        <v>113</v>
      </c>
      <c r="W992" s="102" t="n">
        <f aca="false">K992-V992</f>
        <v>7</v>
      </c>
      <c r="X992" s="103" t="n">
        <f aca="false">IFERROR(IF(U992="Jan",(K992/V992-1)),0)</f>
        <v>0.0619469026548674</v>
      </c>
      <c r="Y992" s="104" t="str">
        <f aca="false">IF(T992&gt;0,IF(U992="","-",IF(X992&lt;0%,"DEGROWTH","GROWTH")))</f>
        <v>GROWTH</v>
      </c>
      <c r="Z992" s="75" t="n">
        <v>0</v>
      </c>
      <c r="AA992" s="70"/>
      <c r="AB992" s="70" t="s">
        <v>131</v>
      </c>
      <c r="AC992" s="3"/>
    </row>
    <row r="993" customFormat="false" ht="14.25" hidden="false" customHeight="true" outlineLevel="0" collapsed="false">
      <c r="A993" s="70" t="s">
        <v>131</v>
      </c>
      <c r="B993" s="72" t="s">
        <v>91</v>
      </c>
      <c r="C993" s="72" t="s">
        <v>2395</v>
      </c>
      <c r="D993" s="72" t="n">
        <v>1000001147</v>
      </c>
      <c r="E993" s="73" t="s">
        <v>2396</v>
      </c>
      <c r="F993" s="74" t="n">
        <v>44228</v>
      </c>
      <c r="G993" s="67" t="str">
        <f aca="false">IF(I993&gt;0,"Targeted Dealer","-")</f>
        <v>Targeted Dealer</v>
      </c>
      <c r="H993" s="67"/>
      <c r="I993" s="68" t="n">
        <v>150</v>
      </c>
      <c r="J993" s="68" t="n">
        <f aca="false">I993/$J$1*($J$1-$E$1)</f>
        <v>150</v>
      </c>
      <c r="K993" s="69" t="n">
        <v>72</v>
      </c>
      <c r="L993" s="69" t="n">
        <f aca="false">I993-K993</f>
        <v>78</v>
      </c>
      <c r="M993" s="69" t="n">
        <f aca="false">IFERROR((K993/J993%),"-")</f>
        <v>48</v>
      </c>
      <c r="N993" s="97" t="n">
        <v>108</v>
      </c>
      <c r="O993" s="98" t="str">
        <f aca="false">IF(F993&lt;=$P$2,"DEC","")</f>
        <v>DEC</v>
      </c>
      <c r="P993" s="97" t="n">
        <v>108</v>
      </c>
      <c r="Q993" s="99" t="n">
        <f aca="false">K993-P993</f>
        <v>-36</v>
      </c>
      <c r="R993" s="98" t="n">
        <f aca="false">IFERROR(IF(O993="Dec",(K993/P993-1))," ")</f>
        <v>-0.333333333333333</v>
      </c>
      <c r="S993" s="100" t="str">
        <f aca="false">IF(N993&gt;0,IF(O993="","-",IF(R993&lt;0%,"DEGROWTH","GROWTH")))</f>
        <v>DEGROWTH</v>
      </c>
      <c r="T993" s="69" t="n">
        <v>144</v>
      </c>
      <c r="U993" s="101" t="str">
        <f aca="false">IF(F993&lt;=$V$2,"jAN","")</f>
        <v>jAN</v>
      </c>
      <c r="V993" s="97" t="n">
        <v>144</v>
      </c>
      <c r="W993" s="102" t="n">
        <f aca="false">K993-V993</f>
        <v>-72</v>
      </c>
      <c r="X993" s="103" t="n">
        <f aca="false">IFERROR(IF(U993="Jan",(K993/V993-1)),0)</f>
        <v>-0.5</v>
      </c>
      <c r="Y993" s="104" t="str">
        <f aca="false">IF(T993&gt;0,IF(U993="","-",IF(X993&lt;0%,"DEGROWTH","GROWTH")))</f>
        <v>DEGROWTH</v>
      </c>
      <c r="Z993" s="75" t="n">
        <v>0</v>
      </c>
      <c r="AA993" s="70"/>
      <c r="AB993" s="70" t="s">
        <v>131</v>
      </c>
      <c r="AC993" s="3"/>
    </row>
    <row r="994" customFormat="false" ht="14.25" hidden="false" customHeight="true" outlineLevel="0" collapsed="false">
      <c r="A994" s="70" t="s">
        <v>131</v>
      </c>
      <c r="B994" s="72" t="s">
        <v>91</v>
      </c>
      <c r="C994" s="72" t="s">
        <v>2397</v>
      </c>
      <c r="D994" s="72" t="n">
        <v>1000001153</v>
      </c>
      <c r="E994" s="73" t="s">
        <v>2398</v>
      </c>
      <c r="F994" s="74" t="n">
        <v>44230</v>
      </c>
      <c r="G994" s="67" t="str">
        <f aca="false">IF(I994&gt;0,"Targeted Dealer","-")</f>
        <v>Targeted Dealer</v>
      </c>
      <c r="H994" s="67"/>
      <c r="I994" s="68" t="n">
        <v>2530</v>
      </c>
      <c r="J994" s="68" t="n">
        <f aca="false">I994/$J$1*($J$1-$E$1)</f>
        <v>2530</v>
      </c>
      <c r="K994" s="69" t="n">
        <v>2257</v>
      </c>
      <c r="L994" s="69" t="n">
        <f aca="false">I994-K994</f>
        <v>273</v>
      </c>
      <c r="M994" s="69" t="n">
        <f aca="false">IFERROR((K994/J994%),"-")</f>
        <v>89.2094861660079</v>
      </c>
      <c r="N994" s="97" t="n">
        <v>2179</v>
      </c>
      <c r="O994" s="98" t="str">
        <f aca="false">IF(F994&lt;=$P$2,"DEC","")</f>
        <v>DEC</v>
      </c>
      <c r="P994" s="97" t="n">
        <v>2179</v>
      </c>
      <c r="Q994" s="99" t="n">
        <f aca="false">K994-P994</f>
        <v>78</v>
      </c>
      <c r="R994" s="98" t="n">
        <f aca="false">IFERROR(IF(O994="Dec",(K994/P994-1))," ")</f>
        <v>0.0357962368058742</v>
      </c>
      <c r="S994" s="100" t="str">
        <f aca="false">IF(N994&gt;0,IF(O994="","-",IF(R994&lt;0%,"DEGROWTH","GROWTH")))</f>
        <v>GROWTH</v>
      </c>
      <c r="T994" s="69" t="n">
        <v>2549</v>
      </c>
      <c r="U994" s="101" t="str">
        <f aca="false">IF(F994&lt;=$V$2,"jAN","")</f>
        <v>jAN</v>
      </c>
      <c r="V994" s="97" t="n">
        <v>2549</v>
      </c>
      <c r="W994" s="102" t="n">
        <f aca="false">K994-V994</f>
        <v>-292</v>
      </c>
      <c r="X994" s="103" t="n">
        <f aca="false">IFERROR(IF(U994="Jan",(K994/V994-1)),0)</f>
        <v>-0.114554727344056</v>
      </c>
      <c r="Y994" s="104" t="str">
        <f aca="false">IF(T994&gt;0,IF(U994="","-",IF(X994&lt;0%,"DEGROWTH","GROWTH")))</f>
        <v>DEGROWTH</v>
      </c>
      <c r="Z994" s="75" t="n">
        <v>0</v>
      </c>
      <c r="AA994" s="70"/>
      <c r="AB994" s="70" t="s">
        <v>131</v>
      </c>
      <c r="AC994" s="3"/>
    </row>
    <row r="995" customFormat="false" ht="14.25" hidden="false" customHeight="true" outlineLevel="0" collapsed="false">
      <c r="A995" s="70" t="s">
        <v>131</v>
      </c>
      <c r="B995" s="72" t="s">
        <v>91</v>
      </c>
      <c r="C995" s="72" t="s">
        <v>2399</v>
      </c>
      <c r="D995" s="72" t="n">
        <v>1000001143</v>
      </c>
      <c r="E995" s="73" t="s">
        <v>2400</v>
      </c>
      <c r="F995" s="74" t="n">
        <v>44257</v>
      </c>
      <c r="G995" s="67" t="str">
        <f aca="false">IF(I995&gt;0,"Targeted Dealer","-")</f>
        <v>Targeted Dealer</v>
      </c>
      <c r="H995" s="67"/>
      <c r="I995" s="68" t="n">
        <v>100</v>
      </c>
      <c r="J995" s="68" t="n">
        <f aca="false">I995/$J$1*($J$1-$E$1)</f>
        <v>100</v>
      </c>
      <c r="K995" s="69" t="n">
        <v>72</v>
      </c>
      <c r="L995" s="69" t="n">
        <f aca="false">I995-K995</f>
        <v>28</v>
      </c>
      <c r="M995" s="69" t="n">
        <f aca="false">IFERROR((K995/J995%),"-")</f>
        <v>72</v>
      </c>
      <c r="N995" s="97" t="n">
        <v>24</v>
      </c>
      <c r="O995" s="98" t="str">
        <f aca="false">IF(F995&lt;=$P$2,"DEC","")</f>
        <v>DEC</v>
      </c>
      <c r="P995" s="97" t="n">
        <v>24</v>
      </c>
      <c r="Q995" s="99" t="n">
        <f aca="false">K995-P995</f>
        <v>48</v>
      </c>
      <c r="R995" s="98" t="n">
        <f aca="false">IFERROR(IF(O995="Dec",(K995/P995-1))," ")</f>
        <v>2</v>
      </c>
      <c r="S995" s="100" t="str">
        <f aca="false">IF(N995&gt;0,IF(O995="","-",IF(R995&lt;0%,"DEGROWTH","GROWTH")))</f>
        <v>GROWTH</v>
      </c>
      <c r="T995" s="69" t="n">
        <v>72</v>
      </c>
      <c r="U995" s="101" t="str">
        <f aca="false">IF(F995&lt;=$V$2,"jAN","")</f>
        <v>jAN</v>
      </c>
      <c r="V995" s="97" t="n">
        <v>72</v>
      </c>
      <c r="W995" s="102" t="n">
        <f aca="false">K995-V995</f>
        <v>0</v>
      </c>
      <c r="X995" s="103" t="n">
        <f aca="false">IFERROR(IF(U995="Jan",(K995/V995-1)),0)</f>
        <v>0</v>
      </c>
      <c r="Y995" s="104" t="str">
        <f aca="false">IF(T995&gt;0,IF(U995="","-",IF(X995&lt;0%,"DEGROWTH","GROWTH")))</f>
        <v>GROWTH</v>
      </c>
      <c r="Z995" s="75" t="n">
        <v>0</v>
      </c>
      <c r="AA995" s="70"/>
      <c r="AB995" s="70" t="s">
        <v>131</v>
      </c>
      <c r="AC995" s="3"/>
    </row>
    <row r="996" customFormat="false" ht="14.25" hidden="false" customHeight="true" outlineLevel="0" collapsed="false">
      <c r="A996" s="70" t="s">
        <v>131</v>
      </c>
      <c r="B996" s="72" t="s">
        <v>91</v>
      </c>
      <c r="C996" s="72" t="s">
        <v>2401</v>
      </c>
      <c r="D996" s="72" t="n">
        <v>1000001148</v>
      </c>
      <c r="E996" s="73" t="s">
        <v>2402</v>
      </c>
      <c r="F996" s="74" t="n">
        <v>44337</v>
      </c>
      <c r="G996" s="67" t="str">
        <f aca="false">IF(I996&gt;0,"Targeted Dealer","-")</f>
        <v>Targeted Dealer</v>
      </c>
      <c r="H996" s="67"/>
      <c r="I996" s="68" t="n">
        <v>180</v>
      </c>
      <c r="J996" s="68" t="n">
        <f aca="false">I996/$J$1*($J$1-$E$1)</f>
        <v>180</v>
      </c>
      <c r="K996" s="69" t="n">
        <v>259</v>
      </c>
      <c r="L996" s="69" t="n">
        <f aca="false">I996-K996</f>
        <v>-79</v>
      </c>
      <c r="M996" s="69" t="n">
        <f aca="false">IFERROR((K996/J996%),"-")</f>
        <v>143.888888888889</v>
      </c>
      <c r="N996" s="97" t="n">
        <v>156</v>
      </c>
      <c r="O996" s="98" t="str">
        <f aca="false">IF(F996&lt;=$P$2,"DEC","")</f>
        <v>DEC</v>
      </c>
      <c r="P996" s="97" t="n">
        <v>156</v>
      </c>
      <c r="Q996" s="99" t="n">
        <f aca="false">K996-P996</f>
        <v>103</v>
      </c>
      <c r="R996" s="98" t="n">
        <f aca="false">IFERROR(IF(O996="Dec",(K996/P996-1))," ")</f>
        <v>0.66025641025641</v>
      </c>
      <c r="S996" s="100" t="str">
        <f aca="false">IF(N996&gt;0,IF(O996="","-",IF(R996&lt;0%,"DEGROWTH","GROWTH")))</f>
        <v>GROWTH</v>
      </c>
      <c r="T996" s="69" t="n">
        <v>164</v>
      </c>
      <c r="U996" s="101" t="str">
        <f aca="false">IF(F996&lt;=$V$2,"jAN","")</f>
        <v>jAN</v>
      </c>
      <c r="V996" s="97" t="n">
        <v>164</v>
      </c>
      <c r="W996" s="102" t="n">
        <f aca="false">K996-V996</f>
        <v>95</v>
      </c>
      <c r="X996" s="103" t="n">
        <f aca="false">IFERROR(IF(U996="Jan",(K996/V996-1)),0)</f>
        <v>0.579268292682927</v>
      </c>
      <c r="Y996" s="104" t="str">
        <f aca="false">IF(T996&gt;0,IF(U996="","-",IF(X996&lt;0%,"DEGROWTH","GROWTH")))</f>
        <v>GROWTH</v>
      </c>
      <c r="Z996" s="75" t="n">
        <v>0</v>
      </c>
      <c r="AA996" s="70"/>
      <c r="AB996" s="70" t="s">
        <v>131</v>
      </c>
      <c r="AC996" s="3"/>
    </row>
    <row r="997" customFormat="false" ht="14.25" hidden="false" customHeight="true" outlineLevel="0" collapsed="false">
      <c r="A997" s="70" t="s">
        <v>131</v>
      </c>
      <c r="B997" s="72" t="s">
        <v>91</v>
      </c>
      <c r="C997" s="72" t="s">
        <v>2403</v>
      </c>
      <c r="D997" s="72" t="n">
        <v>1000002535</v>
      </c>
      <c r="E997" s="73" t="s">
        <v>2404</v>
      </c>
      <c r="F997" s="74" t="n">
        <v>44602</v>
      </c>
      <c r="G997" s="67" t="str">
        <f aca="false">IF(I997&gt;0,"Targeted Dealer","-")</f>
        <v>Targeted Dealer</v>
      </c>
      <c r="H997" s="67"/>
      <c r="I997" s="68" t="n">
        <v>240</v>
      </c>
      <c r="J997" s="68" t="n">
        <f aca="false">I997/$J$1*($J$1-$E$1)</f>
        <v>240</v>
      </c>
      <c r="K997" s="69" t="n">
        <v>270</v>
      </c>
      <c r="L997" s="69" t="n">
        <f aca="false">I997-K997</f>
        <v>-30</v>
      </c>
      <c r="M997" s="69" t="n">
        <f aca="false">IFERROR((K997/J997%),"-")</f>
        <v>112.5</v>
      </c>
      <c r="N997" s="97" t="n">
        <v>125</v>
      </c>
      <c r="O997" s="98" t="str">
        <f aca="false">IF(F997&lt;=$P$2,"DEC","")</f>
        <v>DEC</v>
      </c>
      <c r="P997" s="97" t="n">
        <v>125</v>
      </c>
      <c r="Q997" s="99" t="n">
        <f aca="false">K997-P997</f>
        <v>145</v>
      </c>
      <c r="R997" s="98" t="n">
        <f aca="false">IFERROR(IF(O997="Dec",(K997/P997-1))," ")</f>
        <v>1.16</v>
      </c>
      <c r="S997" s="100" t="str">
        <f aca="false">IF(N997&gt;0,IF(O997="","-",IF(R997&lt;0%,"DEGROWTH","GROWTH")))</f>
        <v>GROWTH</v>
      </c>
      <c r="T997" s="69" t="n">
        <v>200</v>
      </c>
      <c r="U997" s="101" t="str">
        <f aca="false">IF(F997&lt;=$V$2,"jAN","")</f>
        <v>jAN</v>
      </c>
      <c r="V997" s="97" t="n">
        <v>200</v>
      </c>
      <c r="W997" s="102" t="n">
        <f aca="false">K997-V997</f>
        <v>70</v>
      </c>
      <c r="X997" s="103" t="n">
        <f aca="false">IFERROR(IF(U997="Jan",(K997/V997-1)),0)</f>
        <v>0.35</v>
      </c>
      <c r="Y997" s="104" t="str">
        <f aca="false">IF(T997&gt;0,IF(U997="","-",IF(X997&lt;0%,"DEGROWTH","GROWTH")))</f>
        <v>GROWTH</v>
      </c>
      <c r="Z997" s="75" t="n">
        <v>0</v>
      </c>
      <c r="AA997" s="70"/>
      <c r="AB997" s="70" t="s">
        <v>131</v>
      </c>
      <c r="AC997" s="3"/>
    </row>
    <row r="998" customFormat="false" ht="14.25" hidden="false" customHeight="true" outlineLevel="0" collapsed="false">
      <c r="A998" s="70" t="s">
        <v>131</v>
      </c>
      <c r="B998" s="72" t="s">
        <v>91</v>
      </c>
      <c r="C998" s="72" t="s">
        <v>2405</v>
      </c>
      <c r="D998" s="72" t="n">
        <v>1000003700</v>
      </c>
      <c r="E998" s="72" t="s">
        <v>2406</v>
      </c>
      <c r="F998" s="74" t="n">
        <v>45167</v>
      </c>
      <c r="G998" s="67" t="str">
        <f aca="false">IF(I998&gt;0,"Targeted Dealer","-")</f>
        <v>Targeted Dealer</v>
      </c>
      <c r="H998" s="67"/>
      <c r="I998" s="68" t="n">
        <v>100</v>
      </c>
      <c r="J998" s="68" t="n">
        <f aca="false">I998/$J$1*($J$1-$E$1)</f>
        <v>100</v>
      </c>
      <c r="K998" s="69" t="n">
        <v>97</v>
      </c>
      <c r="L998" s="69" t="n">
        <f aca="false">I998-K998</f>
        <v>3</v>
      </c>
      <c r="M998" s="69" t="n">
        <f aca="false">IFERROR((K998/J998%),"-")</f>
        <v>97</v>
      </c>
      <c r="N998" s="97" t="n">
        <v>60</v>
      </c>
      <c r="O998" s="98" t="str">
        <f aca="false">IF(F998&lt;=$P$2,"DEC","")</f>
        <v>DEC</v>
      </c>
      <c r="P998" s="97" t="n">
        <v>60</v>
      </c>
      <c r="Q998" s="99" t="n">
        <f aca="false">K998-P998</f>
        <v>37</v>
      </c>
      <c r="R998" s="98" t="n">
        <f aca="false">IFERROR(IF(O998="Dec",(K998/P998-1))," ")</f>
        <v>0.616666666666667</v>
      </c>
      <c r="S998" s="100" t="str">
        <f aca="false">IF(N998&gt;0,IF(O998="","-",IF(R998&lt;0%,"DEGROWTH","GROWTH")))</f>
        <v>GROWTH</v>
      </c>
      <c r="T998" s="69" t="n">
        <v>73</v>
      </c>
      <c r="U998" s="101" t="str">
        <f aca="false">IF(F998&lt;=$V$2,"jAN","")</f>
        <v>jAN</v>
      </c>
      <c r="V998" s="97" t="n">
        <v>73</v>
      </c>
      <c r="W998" s="102" t="n">
        <f aca="false">K998-V998</f>
        <v>24</v>
      </c>
      <c r="X998" s="103" t="n">
        <f aca="false">IFERROR(IF(U998="Jan",(K998/V998-1)),0)</f>
        <v>0.328767123287671</v>
      </c>
      <c r="Y998" s="104" t="str">
        <f aca="false">IF(T998&gt;0,IF(U998="","-",IF(X998&lt;0%,"DEGROWTH","GROWTH")))</f>
        <v>GROWTH</v>
      </c>
      <c r="Z998" s="75" t="n">
        <v>0</v>
      </c>
      <c r="AA998" s="70"/>
      <c r="AB998" s="70" t="s">
        <v>131</v>
      </c>
      <c r="AC998" s="3"/>
    </row>
    <row r="999" customFormat="false" ht="14.25" hidden="false" customHeight="true" outlineLevel="0" collapsed="false">
      <c r="A999" s="70" t="s">
        <v>131</v>
      </c>
      <c r="B999" s="72" t="s">
        <v>91</v>
      </c>
      <c r="C999" s="72" t="s">
        <v>2407</v>
      </c>
      <c r="D999" s="72" t="n">
        <v>1000003743</v>
      </c>
      <c r="E999" s="72" t="s">
        <v>2408</v>
      </c>
      <c r="F999" s="74" t="n">
        <v>45230</v>
      </c>
      <c r="G999" s="67" t="str">
        <f aca="false">IF(I999&gt;0,"Targeted Dealer","-")</f>
        <v>Targeted Dealer</v>
      </c>
      <c r="H999" s="67"/>
      <c r="I999" s="68" t="n">
        <v>50</v>
      </c>
      <c r="J999" s="68" t="n">
        <f aca="false">I999/$J$1*($J$1-$E$1)</f>
        <v>50</v>
      </c>
      <c r="K999" s="69" t="n">
        <v>60</v>
      </c>
      <c r="L999" s="69" t="n">
        <f aca="false">I999-K999</f>
        <v>-10</v>
      </c>
      <c r="M999" s="69" t="n">
        <f aca="false">IFERROR((K999/J999%),"-")</f>
        <v>120</v>
      </c>
      <c r="N999" s="97" t="n">
        <v>24</v>
      </c>
      <c r="O999" s="98" t="str">
        <f aca="false">IF(F999&lt;=$P$2,"DEC","")</f>
        <v>DEC</v>
      </c>
      <c r="P999" s="97" t="n">
        <v>24</v>
      </c>
      <c r="Q999" s="99" t="n">
        <f aca="false">K999-P999</f>
        <v>36</v>
      </c>
      <c r="R999" s="98" t="n">
        <f aca="false">IFERROR(IF(O999="Dec",(K999/P999-1))," ")</f>
        <v>1.5</v>
      </c>
      <c r="S999" s="100" t="str">
        <f aca="false">IF(N999&gt;0,IF(O999="","-",IF(R999&lt;0%,"DEGROWTH","GROWTH")))</f>
        <v>GROWTH</v>
      </c>
      <c r="T999" s="69" t="n">
        <v>12</v>
      </c>
      <c r="U999" s="101" t="str">
        <f aca="false">IF(F999&lt;=$V$2,"jAN","")</f>
        <v>jAN</v>
      </c>
      <c r="V999" s="97" t="n">
        <v>12</v>
      </c>
      <c r="W999" s="102" t="n">
        <f aca="false">K999-V999</f>
        <v>48</v>
      </c>
      <c r="X999" s="103" t="n">
        <f aca="false">IFERROR(IF(U999="Jan",(K999/V999-1)),0)</f>
        <v>4</v>
      </c>
      <c r="Y999" s="104" t="str">
        <f aca="false">IF(T999&gt;0,IF(U999="","-",IF(X999&lt;0%,"DEGROWTH","GROWTH")))</f>
        <v>GROWTH</v>
      </c>
      <c r="Z999" s="75" t="n">
        <v>0</v>
      </c>
      <c r="AA999" s="70"/>
      <c r="AB999" s="70" t="s">
        <v>131</v>
      </c>
      <c r="AC999" s="3"/>
    </row>
    <row r="1000" customFormat="false" ht="14.25" hidden="false" customHeight="true" outlineLevel="0" collapsed="false">
      <c r="A1000" s="70" t="s">
        <v>131</v>
      </c>
      <c r="B1000" s="79" t="s">
        <v>91</v>
      </c>
      <c r="C1000" s="79" t="s">
        <v>2409</v>
      </c>
      <c r="D1000" s="79" t="n">
        <v>1000004007</v>
      </c>
      <c r="E1000" s="79" t="s">
        <v>2410</v>
      </c>
      <c r="F1000" s="74" t="n">
        <v>45457</v>
      </c>
      <c r="G1000" s="67" t="str">
        <f aca="false">IF(I1000&gt;0,"Targeted Dealer","-")</f>
        <v>Targeted Dealer</v>
      </c>
      <c r="H1000" s="67"/>
      <c r="I1000" s="68" t="n">
        <v>125</v>
      </c>
      <c r="J1000" s="68" t="n">
        <f aca="false">I1000/$J$1*($J$1-$E$1)</f>
        <v>125</v>
      </c>
      <c r="K1000" s="69" t="n">
        <v>128</v>
      </c>
      <c r="L1000" s="69" t="n">
        <f aca="false">I1000-K1000</f>
        <v>-3</v>
      </c>
      <c r="M1000" s="69" t="n">
        <f aca="false">IFERROR((K1000/J1000%),"-")</f>
        <v>102.4</v>
      </c>
      <c r="N1000" s="97" t="n">
        <v>138</v>
      </c>
      <c r="O1000" s="98" t="str">
        <f aca="false">IF(F1000&lt;=$P$2,"DEC","")</f>
        <v>DEC</v>
      </c>
      <c r="P1000" s="97" t="n">
        <v>138</v>
      </c>
      <c r="Q1000" s="99" t="n">
        <f aca="false">K1000-P1000</f>
        <v>-10</v>
      </c>
      <c r="R1000" s="98" t="n">
        <f aca="false">IFERROR(IF(O1000="Dec",(K1000/P1000-1))," ")</f>
        <v>-0.072463768115942</v>
      </c>
      <c r="S1000" s="100" t="str">
        <f aca="false">IF(N1000&gt;0,IF(O1000="","-",IF(R1000&lt;0%,"DEGROWTH","GROWTH")))</f>
        <v>DEGROWTH</v>
      </c>
      <c r="T1000" s="69" t="n">
        <v>87</v>
      </c>
      <c r="U1000" s="101" t="str">
        <f aca="false">IF(F1000&lt;=$V$2,"jAN","")</f>
        <v>jAN</v>
      </c>
      <c r="V1000" s="97" t="n">
        <v>87</v>
      </c>
      <c r="W1000" s="102" t="n">
        <f aca="false">K1000-V1000</f>
        <v>41</v>
      </c>
      <c r="X1000" s="103" t="n">
        <f aca="false">IFERROR(IF(U1000="Jan",(K1000/V1000-1)),0)</f>
        <v>0.471264367816092</v>
      </c>
      <c r="Y1000" s="104" t="str">
        <f aca="false">IF(T1000&gt;0,IF(U1000="","-",IF(X1000&lt;0%,"DEGROWTH","GROWTH")))</f>
        <v>GROWTH</v>
      </c>
      <c r="Z1000" s="75" t="n">
        <v>0</v>
      </c>
      <c r="AA1000" s="70"/>
      <c r="AB1000" s="70" t="s">
        <v>131</v>
      </c>
      <c r="AC1000" s="3"/>
    </row>
    <row r="1001" customFormat="false" ht="14.25" hidden="false" customHeight="true" outlineLevel="0" collapsed="false">
      <c r="A1001" s="70" t="s">
        <v>131</v>
      </c>
      <c r="B1001" s="79" t="s">
        <v>91</v>
      </c>
      <c r="C1001" s="79" t="s">
        <v>330</v>
      </c>
      <c r="D1001" s="79" t="n">
        <v>1000004035</v>
      </c>
      <c r="E1001" s="79" t="s">
        <v>331</v>
      </c>
      <c r="F1001" s="74" t="n">
        <v>45478</v>
      </c>
      <c r="G1001" s="67" t="str">
        <f aca="false">IF(I1001&gt;0,"Targeted Dealer","-")</f>
        <v>-</v>
      </c>
      <c r="H1001" s="67"/>
      <c r="I1001" s="68" t="n">
        <v>0</v>
      </c>
      <c r="J1001" s="68" t="n">
        <f aca="false">I1001/$J$1*($J$1-$E$1)</f>
        <v>0</v>
      </c>
      <c r="K1001" s="69" t="n">
        <v>0</v>
      </c>
      <c r="L1001" s="69" t="n">
        <f aca="false">I1001-K1001</f>
        <v>0</v>
      </c>
      <c r="M1001" s="69" t="str">
        <f aca="false">IFERROR((K1001/J1001%),"-")</f>
        <v>-</v>
      </c>
      <c r="N1001" s="97" t="n">
        <v>0</v>
      </c>
      <c r="O1001" s="98" t="str">
        <f aca="false">IF(F1001&lt;=$P$2,"DEC","")</f>
        <v>DEC</v>
      </c>
      <c r="P1001" s="97" t="n">
        <v>0</v>
      </c>
      <c r="Q1001" s="99" t="n">
        <f aca="false">K1001-P1001</f>
        <v>0</v>
      </c>
      <c r="R1001" s="98" t="str">
        <f aca="false">IFERROR(IF(O1001="Dec",(K1001/P1001-1))," ")</f>
        <v> </v>
      </c>
      <c r="S1001" s="105" t="b">
        <f aca="false">IF(N1001&gt;0,IF(O1001="","-",IF(R1001&lt;0%,"DEGROWTH","GROWTH")))</f>
        <v>0</v>
      </c>
      <c r="T1001" s="69" t="n">
        <v>410</v>
      </c>
      <c r="U1001" s="101" t="str">
        <f aca="false">IF(F1001&lt;=$V$2,"jAN","")</f>
        <v>jAN</v>
      </c>
      <c r="V1001" s="97" t="n">
        <v>410</v>
      </c>
      <c r="W1001" s="102" t="n">
        <f aca="false">K1001-V1001</f>
        <v>-410</v>
      </c>
      <c r="X1001" s="103" t="n">
        <f aca="false">IFERROR(IF(U1001="Jan",(K1001/V1001-1)),0)</f>
        <v>-1</v>
      </c>
      <c r="Y1001" s="104" t="str">
        <f aca="false">IF(T1001&gt;0,IF(U1001="","-",IF(X1001&lt;0%,"DEGROWTH","GROWTH")))</f>
        <v>DEGROWTH</v>
      </c>
      <c r="Z1001" s="75" t="n">
        <v>0</v>
      </c>
      <c r="AA1001" s="70"/>
      <c r="AB1001" s="70" t="s">
        <v>131</v>
      </c>
      <c r="AC1001" s="3"/>
    </row>
    <row r="1002" customFormat="false" ht="14.25" hidden="false" customHeight="true" outlineLevel="0" collapsed="false">
      <c r="A1002" s="70" t="s">
        <v>131</v>
      </c>
      <c r="B1002" s="79" t="s">
        <v>91</v>
      </c>
      <c r="C1002" s="79" t="s">
        <v>2411</v>
      </c>
      <c r="D1002" s="79" t="n">
        <v>1000004069</v>
      </c>
      <c r="E1002" s="79" t="s">
        <v>2412</v>
      </c>
      <c r="F1002" s="74" t="n">
        <v>45504</v>
      </c>
      <c r="G1002" s="67" t="str">
        <f aca="false">IF(I1002&gt;0,"Targeted Dealer","-")</f>
        <v>Targeted Dealer</v>
      </c>
      <c r="H1002" s="67"/>
      <c r="I1002" s="68" t="n">
        <v>136</v>
      </c>
      <c r="J1002" s="68" t="n">
        <f aca="false">I1002/$J$1*($J$1-$E$1)</f>
        <v>136</v>
      </c>
      <c r="K1002" s="69" t="n">
        <v>170</v>
      </c>
      <c r="L1002" s="69" t="n">
        <f aca="false">I1002-K1002</f>
        <v>-34</v>
      </c>
      <c r="M1002" s="69" t="n">
        <f aca="false">IFERROR((K1002/J1002%),"-")</f>
        <v>125</v>
      </c>
      <c r="N1002" s="97" t="n">
        <v>168</v>
      </c>
      <c r="O1002" s="98" t="str">
        <f aca="false">IF(F1002&lt;=$P$2,"DEC","")</f>
        <v>DEC</v>
      </c>
      <c r="P1002" s="97" t="n">
        <v>168</v>
      </c>
      <c r="Q1002" s="99" t="n">
        <f aca="false">K1002-P1002</f>
        <v>2</v>
      </c>
      <c r="R1002" s="98" t="n">
        <f aca="false">IFERROR(IF(O1002="Dec",(K1002/P1002-1))," ")</f>
        <v>0.0119047619047619</v>
      </c>
      <c r="S1002" s="100" t="str">
        <f aca="false">IF(N1002&gt;0,IF(O1002="","-",IF(R1002&lt;0%,"DEGROWTH","GROWTH")))</f>
        <v>GROWTH</v>
      </c>
      <c r="T1002" s="69" t="n">
        <v>104</v>
      </c>
      <c r="U1002" s="101" t="str">
        <f aca="false">IF(F1002&lt;=$V$2,"jAN","")</f>
        <v>jAN</v>
      </c>
      <c r="V1002" s="97" t="n">
        <v>104</v>
      </c>
      <c r="W1002" s="102" t="n">
        <f aca="false">K1002-V1002</f>
        <v>66</v>
      </c>
      <c r="X1002" s="103" t="n">
        <f aca="false">IFERROR(IF(U1002="Jan",(K1002/V1002-1)),0)</f>
        <v>0.634615384615385</v>
      </c>
      <c r="Y1002" s="104" t="str">
        <f aca="false">IF(T1002&gt;0,IF(U1002="","-",IF(X1002&lt;0%,"DEGROWTH","GROWTH")))</f>
        <v>GROWTH</v>
      </c>
      <c r="Z1002" s="75" t="n">
        <v>0</v>
      </c>
      <c r="AA1002" s="70"/>
      <c r="AB1002" s="70" t="s">
        <v>131</v>
      </c>
      <c r="AC1002" s="3"/>
    </row>
    <row r="1003" customFormat="false" ht="14.25" hidden="false" customHeight="true" outlineLevel="0" collapsed="false">
      <c r="A1003" s="70" t="s">
        <v>131</v>
      </c>
      <c r="B1003" s="72" t="s">
        <v>93</v>
      </c>
      <c r="C1003" s="72" t="s">
        <v>2413</v>
      </c>
      <c r="D1003" s="72" t="n">
        <v>1000001408</v>
      </c>
      <c r="E1003" s="73" t="s">
        <v>2414</v>
      </c>
      <c r="F1003" s="74" t="n">
        <v>40614</v>
      </c>
      <c r="G1003" s="67" t="str">
        <f aca="false">IF(I1003&gt;0,"Targeted Dealer","-")</f>
        <v>Targeted Dealer</v>
      </c>
      <c r="H1003" s="67"/>
      <c r="I1003" s="68" t="n">
        <v>300</v>
      </c>
      <c r="J1003" s="68" t="n">
        <f aca="false">I1003/$J$1*($J$1-$E$1)</f>
        <v>300</v>
      </c>
      <c r="K1003" s="69" t="n">
        <v>445</v>
      </c>
      <c r="L1003" s="69" t="n">
        <f aca="false">I1003-K1003</f>
        <v>-145</v>
      </c>
      <c r="M1003" s="69" t="n">
        <f aca="false">IFERROR((K1003/J1003%),"-")</f>
        <v>148.333333333333</v>
      </c>
      <c r="N1003" s="97" t="n">
        <v>178.5</v>
      </c>
      <c r="O1003" s="98" t="str">
        <f aca="false">IF(F1003&lt;=$P$2,"DEC","")</f>
        <v>DEC</v>
      </c>
      <c r="P1003" s="97" t="n">
        <v>178.5</v>
      </c>
      <c r="Q1003" s="99" t="n">
        <f aca="false">K1003-P1003</f>
        <v>266.5</v>
      </c>
      <c r="R1003" s="98" t="n">
        <f aca="false">IFERROR(IF(O1003="Dec",(K1003/P1003-1))," ")</f>
        <v>1.49299719887955</v>
      </c>
      <c r="S1003" s="100" t="str">
        <f aca="false">IF(N1003&gt;0,IF(O1003="","-",IF(R1003&lt;0%,"DEGROWTH","GROWTH")))</f>
        <v>GROWTH</v>
      </c>
      <c r="T1003" s="69" t="n">
        <v>33.9</v>
      </c>
      <c r="U1003" s="101" t="str">
        <f aca="false">IF(F1003&lt;=$V$2,"jAN","")</f>
        <v>jAN</v>
      </c>
      <c r="V1003" s="97" t="n">
        <v>33.9</v>
      </c>
      <c r="W1003" s="102" t="n">
        <f aca="false">K1003-V1003</f>
        <v>411.1</v>
      </c>
      <c r="X1003" s="103" t="n">
        <f aca="false">IFERROR(IF(U1003="Jan",(K1003/V1003-1)),0)</f>
        <v>12.1268436578171</v>
      </c>
      <c r="Y1003" s="104" t="str">
        <f aca="false">IF(T1003&gt;0,IF(U1003="","-",IF(X1003&lt;0%,"DEGROWTH","GROWTH")))</f>
        <v>GROWTH</v>
      </c>
      <c r="Z1003" s="75" t="n">
        <v>0</v>
      </c>
      <c r="AA1003" s="70"/>
      <c r="AB1003" s="70" t="s">
        <v>131</v>
      </c>
      <c r="AC1003" s="3"/>
    </row>
    <row r="1004" customFormat="false" ht="14.25" hidden="false" customHeight="true" outlineLevel="0" collapsed="false">
      <c r="A1004" s="70" t="s">
        <v>131</v>
      </c>
      <c r="B1004" s="72" t="s">
        <v>93</v>
      </c>
      <c r="C1004" s="72" t="s">
        <v>2415</v>
      </c>
      <c r="D1004" s="72" t="n">
        <v>1000001405</v>
      </c>
      <c r="E1004" s="73" t="s">
        <v>2416</v>
      </c>
      <c r="F1004" s="74" t="n">
        <v>40876</v>
      </c>
      <c r="G1004" s="67" t="str">
        <f aca="false">IF(I1004&gt;0,"Targeted Dealer","-")</f>
        <v>Targeted Dealer</v>
      </c>
      <c r="H1004" s="67"/>
      <c r="I1004" s="68" t="n">
        <v>200</v>
      </c>
      <c r="J1004" s="68" t="n">
        <f aca="false">I1004/$J$1*($J$1-$E$1)</f>
        <v>200</v>
      </c>
      <c r="K1004" s="69" t="n">
        <v>201</v>
      </c>
      <c r="L1004" s="69" t="n">
        <f aca="false">I1004-K1004</f>
        <v>-1</v>
      </c>
      <c r="M1004" s="69" t="n">
        <f aca="false">IFERROR((K1004/J1004%),"-")</f>
        <v>100.5</v>
      </c>
      <c r="N1004" s="97" t="n">
        <v>230</v>
      </c>
      <c r="O1004" s="98" t="str">
        <f aca="false">IF(F1004&lt;=$P$2,"DEC","")</f>
        <v>DEC</v>
      </c>
      <c r="P1004" s="97" t="n">
        <v>230</v>
      </c>
      <c r="Q1004" s="99" t="n">
        <f aca="false">K1004-P1004</f>
        <v>-29</v>
      </c>
      <c r="R1004" s="98" t="n">
        <f aca="false">IFERROR(IF(O1004="Dec",(K1004/P1004-1))," ")</f>
        <v>-0.126086956521739</v>
      </c>
      <c r="S1004" s="100" t="str">
        <f aca="false">IF(N1004&gt;0,IF(O1004="","-",IF(R1004&lt;0%,"DEGROWTH","GROWTH")))</f>
        <v>DEGROWTH</v>
      </c>
      <c r="T1004" s="69" t="n">
        <v>212</v>
      </c>
      <c r="U1004" s="101" t="str">
        <f aca="false">IF(F1004&lt;=$V$2,"jAN","")</f>
        <v>jAN</v>
      </c>
      <c r="V1004" s="97" t="n">
        <v>212</v>
      </c>
      <c r="W1004" s="102" t="n">
        <f aca="false">K1004-V1004</f>
        <v>-11</v>
      </c>
      <c r="X1004" s="103" t="n">
        <f aca="false">IFERROR(IF(U1004="Jan",(K1004/V1004-1)),0)</f>
        <v>-0.0518867924528302</v>
      </c>
      <c r="Y1004" s="104" t="str">
        <f aca="false">IF(T1004&gt;0,IF(U1004="","-",IF(X1004&lt;0%,"DEGROWTH","GROWTH")))</f>
        <v>DEGROWTH</v>
      </c>
      <c r="Z1004" s="75" t="n">
        <v>0</v>
      </c>
      <c r="AA1004" s="70"/>
      <c r="AB1004" s="70" t="s">
        <v>131</v>
      </c>
      <c r="AC1004" s="3"/>
    </row>
    <row r="1005" customFormat="false" ht="14.25" hidden="false" customHeight="true" outlineLevel="0" collapsed="false">
      <c r="A1005" s="70" t="s">
        <v>131</v>
      </c>
      <c r="B1005" s="72" t="s">
        <v>93</v>
      </c>
      <c r="C1005" s="72" t="s">
        <v>2417</v>
      </c>
      <c r="D1005" s="72" t="n">
        <v>1000001418</v>
      </c>
      <c r="E1005" s="73" t="s">
        <v>2418</v>
      </c>
      <c r="F1005" s="74" t="n">
        <v>40925</v>
      </c>
      <c r="G1005" s="67" t="str">
        <f aca="false">IF(I1005&gt;0,"Targeted Dealer","-")</f>
        <v>Targeted Dealer</v>
      </c>
      <c r="H1005" s="67"/>
      <c r="I1005" s="68" t="n">
        <v>350</v>
      </c>
      <c r="J1005" s="68" t="n">
        <f aca="false">I1005/$J$1*($J$1-$E$1)</f>
        <v>350</v>
      </c>
      <c r="K1005" s="69" t="n">
        <v>200</v>
      </c>
      <c r="L1005" s="69" t="n">
        <f aca="false">I1005-K1005</f>
        <v>150</v>
      </c>
      <c r="M1005" s="69" t="n">
        <f aca="false">IFERROR((K1005/J1005%),"-")</f>
        <v>57.1428571428571</v>
      </c>
      <c r="N1005" s="97" t="n">
        <v>300</v>
      </c>
      <c r="O1005" s="98" t="str">
        <f aca="false">IF(F1005&lt;=$P$2,"DEC","")</f>
        <v>DEC</v>
      </c>
      <c r="P1005" s="97" t="n">
        <v>300</v>
      </c>
      <c r="Q1005" s="99" t="n">
        <f aca="false">K1005-P1005</f>
        <v>-100</v>
      </c>
      <c r="R1005" s="98" t="n">
        <f aca="false">IFERROR(IF(O1005="Dec",(K1005/P1005-1))," ")</f>
        <v>-0.333333333333333</v>
      </c>
      <c r="S1005" s="100" t="str">
        <f aca="false">IF(N1005&gt;0,IF(O1005="","-",IF(R1005&lt;0%,"DEGROWTH","GROWTH")))</f>
        <v>DEGROWTH</v>
      </c>
      <c r="T1005" s="69" t="n">
        <v>254</v>
      </c>
      <c r="U1005" s="101" t="str">
        <f aca="false">IF(F1005&lt;=$V$2,"jAN","")</f>
        <v>jAN</v>
      </c>
      <c r="V1005" s="97" t="n">
        <v>254</v>
      </c>
      <c r="W1005" s="102" t="n">
        <f aca="false">K1005-V1005</f>
        <v>-54</v>
      </c>
      <c r="X1005" s="103" t="n">
        <f aca="false">IFERROR(IF(U1005="Jan",(K1005/V1005-1)),0)</f>
        <v>-0.21259842519685</v>
      </c>
      <c r="Y1005" s="104" t="str">
        <f aca="false">IF(T1005&gt;0,IF(U1005="","-",IF(X1005&lt;0%,"DEGROWTH","GROWTH")))</f>
        <v>DEGROWTH</v>
      </c>
      <c r="Z1005" s="75" t="n">
        <v>0</v>
      </c>
      <c r="AA1005" s="70"/>
      <c r="AB1005" s="70" t="s">
        <v>131</v>
      </c>
      <c r="AC1005" s="3"/>
    </row>
    <row r="1006" customFormat="false" ht="14.25" hidden="false" customHeight="true" outlineLevel="0" collapsed="false">
      <c r="A1006" s="70" t="s">
        <v>131</v>
      </c>
      <c r="B1006" s="72" t="s">
        <v>93</v>
      </c>
      <c r="C1006" s="72" t="s">
        <v>2419</v>
      </c>
      <c r="D1006" s="72" t="n">
        <v>1000002808</v>
      </c>
      <c r="E1006" s="73" t="s">
        <v>2420</v>
      </c>
      <c r="F1006" s="74" t="n">
        <v>40942</v>
      </c>
      <c r="G1006" s="67" t="str">
        <f aca="false">IF(I1006&gt;0,"Targeted Dealer","-")</f>
        <v>Targeted Dealer</v>
      </c>
      <c r="H1006" s="67"/>
      <c r="I1006" s="68" t="n">
        <v>2075</v>
      </c>
      <c r="J1006" s="68" t="n">
        <f aca="false">I1006/$J$1*($J$1-$E$1)</f>
        <v>2075</v>
      </c>
      <c r="K1006" s="69" t="n">
        <v>2245.1</v>
      </c>
      <c r="L1006" s="69" t="n">
        <f aca="false">I1006-K1006</f>
        <v>-170.1</v>
      </c>
      <c r="M1006" s="69" t="n">
        <f aca="false">IFERROR((K1006/J1006%),"-")</f>
        <v>108.197590361446</v>
      </c>
      <c r="N1006" s="97" t="n">
        <v>2674.2</v>
      </c>
      <c r="O1006" s="98" t="str">
        <f aca="false">IF(F1006&lt;=$P$2,"DEC","")</f>
        <v>DEC</v>
      </c>
      <c r="P1006" s="97" t="n">
        <v>2674.2</v>
      </c>
      <c r="Q1006" s="99" t="n">
        <f aca="false">K1006-P1006</f>
        <v>-429.100000000001</v>
      </c>
      <c r="R1006" s="98" t="n">
        <f aca="false">IFERROR(IF(O1006="Dec",(K1006/P1006-1))," ")</f>
        <v>-0.160459202752225</v>
      </c>
      <c r="S1006" s="100" t="str">
        <f aca="false">IF(N1006&gt;0,IF(O1006="","-",IF(R1006&lt;0%,"DEGROWTH","GROWTH")))</f>
        <v>DEGROWTH</v>
      </c>
      <c r="T1006" s="69" t="n">
        <v>1559.4</v>
      </c>
      <c r="U1006" s="101" t="str">
        <f aca="false">IF(F1006&lt;=$V$2,"jAN","")</f>
        <v>jAN</v>
      </c>
      <c r="V1006" s="97" t="n">
        <v>1559.4</v>
      </c>
      <c r="W1006" s="102" t="n">
        <f aca="false">K1006-V1006</f>
        <v>685.7</v>
      </c>
      <c r="X1006" s="103" t="n">
        <f aca="false">IFERROR(IF(U1006="Jan",(K1006/V1006-1)),0)</f>
        <v>0.439720405284084</v>
      </c>
      <c r="Y1006" s="104" t="str">
        <f aca="false">IF(T1006&gt;0,IF(U1006="","-",IF(X1006&lt;0%,"DEGROWTH","GROWTH")))</f>
        <v>GROWTH</v>
      </c>
      <c r="Z1006" s="75" t="n">
        <v>0</v>
      </c>
      <c r="AA1006" s="70"/>
      <c r="AB1006" s="70" t="s">
        <v>131</v>
      </c>
      <c r="AC1006" s="3"/>
    </row>
    <row r="1007" customFormat="false" ht="14.25" hidden="false" customHeight="true" outlineLevel="0" collapsed="false">
      <c r="A1007" s="70" t="s">
        <v>131</v>
      </c>
      <c r="B1007" s="72" t="s">
        <v>93</v>
      </c>
      <c r="C1007" s="72" t="s">
        <v>2421</v>
      </c>
      <c r="D1007" s="72" t="n">
        <v>1000001411</v>
      </c>
      <c r="E1007" s="73" t="s">
        <v>2422</v>
      </c>
      <c r="F1007" s="74" t="n">
        <v>41102</v>
      </c>
      <c r="G1007" s="67" t="str">
        <f aca="false">IF(I1007&gt;0,"Targeted Dealer","-")</f>
        <v>Targeted Dealer</v>
      </c>
      <c r="H1007" s="67"/>
      <c r="I1007" s="68" t="n">
        <v>100</v>
      </c>
      <c r="J1007" s="68" t="n">
        <f aca="false">I1007/$J$1*($J$1-$E$1)</f>
        <v>100</v>
      </c>
      <c r="K1007" s="69" t="n">
        <v>102</v>
      </c>
      <c r="L1007" s="69" t="n">
        <f aca="false">I1007-K1007</f>
        <v>-2</v>
      </c>
      <c r="M1007" s="69" t="n">
        <f aca="false">IFERROR((K1007/J1007%),"-")</f>
        <v>102</v>
      </c>
      <c r="N1007" s="97" t="n">
        <v>61</v>
      </c>
      <c r="O1007" s="98" t="str">
        <f aca="false">IF(F1007&lt;=$P$2,"DEC","")</f>
        <v>DEC</v>
      </c>
      <c r="P1007" s="97" t="n">
        <v>61</v>
      </c>
      <c r="Q1007" s="99" t="n">
        <f aca="false">K1007-P1007</f>
        <v>41</v>
      </c>
      <c r="R1007" s="98" t="n">
        <f aca="false">IFERROR(IF(O1007="Dec",(K1007/P1007-1))," ")</f>
        <v>0.672131147540984</v>
      </c>
      <c r="S1007" s="100" t="str">
        <f aca="false">IF(N1007&gt;0,IF(O1007="","-",IF(R1007&lt;0%,"DEGROWTH","GROWTH")))</f>
        <v>GROWTH</v>
      </c>
      <c r="T1007" s="69" t="n">
        <v>161</v>
      </c>
      <c r="U1007" s="101" t="str">
        <f aca="false">IF(F1007&lt;=$V$2,"jAN","")</f>
        <v>jAN</v>
      </c>
      <c r="V1007" s="97" t="n">
        <v>161</v>
      </c>
      <c r="W1007" s="102" t="n">
        <f aca="false">K1007-V1007</f>
        <v>-59</v>
      </c>
      <c r="X1007" s="103" t="n">
        <f aca="false">IFERROR(IF(U1007="Jan",(K1007/V1007-1)),0)</f>
        <v>-0.366459627329193</v>
      </c>
      <c r="Y1007" s="104" t="str">
        <f aca="false">IF(T1007&gt;0,IF(U1007="","-",IF(X1007&lt;0%,"DEGROWTH","GROWTH")))</f>
        <v>DEGROWTH</v>
      </c>
      <c r="Z1007" s="75" t="n">
        <v>0</v>
      </c>
      <c r="AA1007" s="70"/>
      <c r="AB1007" s="70" t="s">
        <v>131</v>
      </c>
      <c r="AC1007" s="3"/>
    </row>
    <row r="1008" customFormat="false" ht="14.25" hidden="false" customHeight="true" outlineLevel="0" collapsed="false">
      <c r="A1008" s="70" t="s">
        <v>131</v>
      </c>
      <c r="B1008" s="72" t="s">
        <v>93</v>
      </c>
      <c r="C1008" s="72" t="s">
        <v>2423</v>
      </c>
      <c r="D1008" s="72" t="n">
        <v>1000001413</v>
      </c>
      <c r="E1008" s="73" t="s">
        <v>2424</v>
      </c>
      <c r="F1008" s="74" t="n">
        <v>41234</v>
      </c>
      <c r="G1008" s="67" t="str">
        <f aca="false">IF(I1008&gt;0,"Targeted Dealer","-")</f>
        <v>Targeted Dealer</v>
      </c>
      <c r="H1008" s="67"/>
      <c r="I1008" s="68" t="n">
        <v>150</v>
      </c>
      <c r="J1008" s="68" t="n">
        <f aca="false">I1008/$J$1*($J$1-$E$1)</f>
        <v>150</v>
      </c>
      <c r="K1008" s="69" t="n">
        <v>127</v>
      </c>
      <c r="L1008" s="69" t="n">
        <f aca="false">I1008-K1008</f>
        <v>23</v>
      </c>
      <c r="M1008" s="69" t="n">
        <f aca="false">IFERROR((K1008/J1008%),"-")</f>
        <v>84.6666666666667</v>
      </c>
      <c r="N1008" s="97" t="n">
        <v>120.5</v>
      </c>
      <c r="O1008" s="98" t="str">
        <f aca="false">IF(F1008&lt;=$P$2,"DEC","")</f>
        <v>DEC</v>
      </c>
      <c r="P1008" s="97" t="n">
        <v>120.5</v>
      </c>
      <c r="Q1008" s="99" t="n">
        <f aca="false">K1008-P1008</f>
        <v>6.5</v>
      </c>
      <c r="R1008" s="98" t="n">
        <f aca="false">IFERROR(IF(O1008="Dec",(K1008/P1008-1))," ")</f>
        <v>0.053941908713693</v>
      </c>
      <c r="S1008" s="100" t="str">
        <f aca="false">IF(N1008&gt;0,IF(O1008="","-",IF(R1008&lt;0%,"DEGROWTH","GROWTH")))</f>
        <v>GROWTH</v>
      </c>
      <c r="T1008" s="69" t="n">
        <v>130</v>
      </c>
      <c r="U1008" s="101" t="str">
        <f aca="false">IF(F1008&lt;=$V$2,"jAN","")</f>
        <v>jAN</v>
      </c>
      <c r="V1008" s="97" t="n">
        <v>130</v>
      </c>
      <c r="W1008" s="102" t="n">
        <f aca="false">K1008-V1008</f>
        <v>-3</v>
      </c>
      <c r="X1008" s="103" t="n">
        <f aca="false">IFERROR(IF(U1008="Jan",(K1008/V1008-1)),0)</f>
        <v>-0.0230769230769231</v>
      </c>
      <c r="Y1008" s="104" t="str">
        <f aca="false">IF(T1008&gt;0,IF(U1008="","-",IF(X1008&lt;0%,"DEGROWTH","GROWTH")))</f>
        <v>DEGROWTH</v>
      </c>
      <c r="Z1008" s="75" t="n">
        <v>0</v>
      </c>
      <c r="AA1008" s="70"/>
      <c r="AB1008" s="70" t="s">
        <v>131</v>
      </c>
      <c r="AC1008" s="3"/>
    </row>
    <row r="1009" customFormat="false" ht="14.25" hidden="false" customHeight="true" outlineLevel="0" collapsed="false">
      <c r="A1009" s="70" t="s">
        <v>131</v>
      </c>
      <c r="B1009" s="72" t="s">
        <v>93</v>
      </c>
      <c r="C1009" s="72" t="s">
        <v>332</v>
      </c>
      <c r="D1009" s="72" t="n">
        <v>1000001406</v>
      </c>
      <c r="E1009" s="73" t="s">
        <v>333</v>
      </c>
      <c r="F1009" s="74" t="n">
        <v>41479</v>
      </c>
      <c r="G1009" s="67" t="str">
        <f aca="false">IF(I1009&gt;0,"Targeted Dealer","-")</f>
        <v>Targeted Dealer</v>
      </c>
      <c r="H1009" s="67"/>
      <c r="I1009" s="68" t="n">
        <v>150</v>
      </c>
      <c r="J1009" s="68" t="n">
        <f aca="false">I1009/$J$1*($J$1-$E$1)</f>
        <v>150</v>
      </c>
      <c r="K1009" s="69" t="n">
        <v>71.5</v>
      </c>
      <c r="L1009" s="69" t="n">
        <f aca="false">I1009-K1009</f>
        <v>78.5</v>
      </c>
      <c r="M1009" s="69" t="n">
        <f aca="false">IFERROR((K1009/J1009%),"-")</f>
        <v>47.6666666666667</v>
      </c>
      <c r="N1009" s="97" t="n">
        <v>117</v>
      </c>
      <c r="O1009" s="98" t="str">
        <f aca="false">IF(F1009&lt;=$P$2,"DEC","")</f>
        <v>DEC</v>
      </c>
      <c r="P1009" s="97" t="n">
        <v>117</v>
      </c>
      <c r="Q1009" s="99" t="n">
        <f aca="false">K1009-P1009</f>
        <v>-45.5</v>
      </c>
      <c r="R1009" s="98" t="n">
        <f aca="false">IFERROR(IF(O1009="Dec",(K1009/P1009-1))," ")</f>
        <v>-0.388888888888889</v>
      </c>
      <c r="S1009" s="100" t="str">
        <f aca="false">IF(N1009&gt;0,IF(O1009="","-",IF(R1009&lt;0%,"DEGROWTH","GROWTH")))</f>
        <v>DEGROWTH</v>
      </c>
      <c r="T1009" s="69" t="n">
        <v>105</v>
      </c>
      <c r="U1009" s="101" t="str">
        <f aca="false">IF(F1009&lt;=$V$2,"jAN","")</f>
        <v>jAN</v>
      </c>
      <c r="V1009" s="97" t="n">
        <v>105</v>
      </c>
      <c r="W1009" s="102" t="n">
        <f aca="false">K1009-V1009</f>
        <v>-33.5</v>
      </c>
      <c r="X1009" s="103" t="n">
        <f aca="false">IFERROR(IF(U1009="Jan",(K1009/V1009-1)),0)</f>
        <v>-0.319047619047619</v>
      </c>
      <c r="Y1009" s="104" t="str">
        <f aca="false">IF(T1009&gt;0,IF(U1009="","-",IF(X1009&lt;0%,"DEGROWTH","GROWTH")))</f>
        <v>DEGROWTH</v>
      </c>
      <c r="Z1009" s="75" t="n">
        <v>0</v>
      </c>
      <c r="AA1009" s="70"/>
      <c r="AB1009" s="70" t="s">
        <v>131</v>
      </c>
      <c r="AC1009" s="3"/>
    </row>
    <row r="1010" customFormat="false" ht="14.25" hidden="false" customHeight="true" outlineLevel="0" collapsed="false">
      <c r="A1010" s="70" t="s">
        <v>131</v>
      </c>
      <c r="B1010" s="72" t="s">
        <v>93</v>
      </c>
      <c r="C1010" s="72" t="s">
        <v>334</v>
      </c>
      <c r="D1010" s="72" t="n">
        <v>1000001415</v>
      </c>
      <c r="E1010" s="73" t="s">
        <v>335</v>
      </c>
      <c r="F1010" s="74" t="n">
        <v>41543</v>
      </c>
      <c r="G1010" s="67" t="str">
        <f aca="false">IF(I1010&gt;0,"Targeted Dealer","-")</f>
        <v>-</v>
      </c>
      <c r="H1010" s="67"/>
      <c r="I1010" s="68" t="n">
        <v>0</v>
      </c>
      <c r="J1010" s="68" t="n">
        <f aca="false">I1010/$J$1*($J$1-$E$1)</f>
        <v>0</v>
      </c>
      <c r="K1010" s="69" t="n">
        <v>0</v>
      </c>
      <c r="L1010" s="69" t="n">
        <f aca="false">I1010-K1010</f>
        <v>0</v>
      </c>
      <c r="M1010" s="69" t="str">
        <f aca="false">IFERROR((K1010/J1010%),"-")</f>
        <v>-</v>
      </c>
      <c r="N1010" s="97" t="n">
        <v>0</v>
      </c>
      <c r="O1010" s="98" t="str">
        <f aca="false">IF(F1010&lt;=$P$2,"DEC","")</f>
        <v>DEC</v>
      </c>
      <c r="P1010" s="97" t="n">
        <v>0</v>
      </c>
      <c r="Q1010" s="99" t="n">
        <f aca="false">K1010-P1010</f>
        <v>0</v>
      </c>
      <c r="R1010" s="98" t="str">
        <f aca="false">IFERROR(IF(O1010="Dec",(K1010/P1010-1))," ")</f>
        <v> </v>
      </c>
      <c r="S1010" s="105" t="b">
        <f aca="false">IF(N1010&gt;0,IF(O1010="","-",IF(R1010&lt;0%,"DEGROWTH","GROWTH")))</f>
        <v>0</v>
      </c>
      <c r="T1010" s="69" t="n">
        <v>24</v>
      </c>
      <c r="U1010" s="101" t="str">
        <f aca="false">IF(F1010&lt;=$V$2,"jAN","")</f>
        <v>jAN</v>
      </c>
      <c r="V1010" s="97" t="n">
        <v>24</v>
      </c>
      <c r="W1010" s="102" t="n">
        <f aca="false">K1010-V1010</f>
        <v>-24</v>
      </c>
      <c r="X1010" s="103" t="n">
        <f aca="false">IFERROR(IF(U1010="Jan",(K1010/V1010-1)),0)</f>
        <v>-1</v>
      </c>
      <c r="Y1010" s="104" t="str">
        <f aca="false">IF(T1010&gt;0,IF(U1010="","-",IF(X1010&lt;0%,"DEGROWTH","GROWTH")))</f>
        <v>DEGROWTH</v>
      </c>
      <c r="Z1010" s="75" t="n">
        <v>0</v>
      </c>
      <c r="AA1010" s="70"/>
      <c r="AB1010" s="70" t="s">
        <v>131</v>
      </c>
      <c r="AC1010" s="3"/>
    </row>
    <row r="1011" customFormat="false" ht="14.25" hidden="false" customHeight="true" outlineLevel="0" collapsed="false">
      <c r="A1011" s="70" t="s">
        <v>131</v>
      </c>
      <c r="B1011" s="72" t="s">
        <v>93</v>
      </c>
      <c r="C1011" s="72" t="s">
        <v>2425</v>
      </c>
      <c r="D1011" s="72" t="n">
        <v>1000001416</v>
      </c>
      <c r="E1011" s="73" t="s">
        <v>2426</v>
      </c>
      <c r="F1011" s="74" t="n">
        <v>41578</v>
      </c>
      <c r="G1011" s="67" t="str">
        <f aca="false">IF(I1011&gt;0,"Targeted Dealer","-")</f>
        <v>Targeted Dealer</v>
      </c>
      <c r="H1011" s="67"/>
      <c r="I1011" s="68" t="n">
        <v>250</v>
      </c>
      <c r="J1011" s="68" t="n">
        <f aca="false">I1011/$J$1*($J$1-$E$1)</f>
        <v>250</v>
      </c>
      <c r="K1011" s="69" t="n">
        <v>116</v>
      </c>
      <c r="L1011" s="69" t="n">
        <f aca="false">I1011-K1011</f>
        <v>134</v>
      </c>
      <c r="M1011" s="69" t="n">
        <f aca="false">IFERROR((K1011/J1011%),"-")</f>
        <v>46.4</v>
      </c>
      <c r="N1011" s="97" t="n">
        <v>309</v>
      </c>
      <c r="O1011" s="98" t="str">
        <f aca="false">IF(F1011&lt;=$P$2,"DEC","")</f>
        <v>DEC</v>
      </c>
      <c r="P1011" s="97" t="n">
        <v>309</v>
      </c>
      <c r="Q1011" s="99" t="n">
        <f aca="false">K1011-P1011</f>
        <v>-193</v>
      </c>
      <c r="R1011" s="98" t="n">
        <f aca="false">IFERROR(IF(O1011="Dec",(K1011/P1011-1))," ")</f>
        <v>-0.624595469255663</v>
      </c>
      <c r="S1011" s="100" t="str">
        <f aca="false">IF(N1011&gt;0,IF(O1011="","-",IF(R1011&lt;0%,"DEGROWTH","GROWTH")))</f>
        <v>DEGROWTH</v>
      </c>
      <c r="T1011" s="69" t="n">
        <v>210</v>
      </c>
      <c r="U1011" s="101" t="str">
        <f aca="false">IF(F1011&lt;=$V$2,"jAN","")</f>
        <v>jAN</v>
      </c>
      <c r="V1011" s="97" t="n">
        <v>210</v>
      </c>
      <c r="W1011" s="102" t="n">
        <f aca="false">K1011-V1011</f>
        <v>-94</v>
      </c>
      <c r="X1011" s="103" t="n">
        <f aca="false">IFERROR(IF(U1011="Jan",(K1011/V1011-1)),0)</f>
        <v>-0.447619047619048</v>
      </c>
      <c r="Y1011" s="104" t="str">
        <f aca="false">IF(T1011&gt;0,IF(U1011="","-",IF(X1011&lt;0%,"DEGROWTH","GROWTH")))</f>
        <v>DEGROWTH</v>
      </c>
      <c r="Z1011" s="75" t="n">
        <v>0</v>
      </c>
      <c r="AA1011" s="70"/>
      <c r="AB1011" s="70" t="s">
        <v>131</v>
      </c>
      <c r="AC1011" s="3"/>
    </row>
    <row r="1012" customFormat="false" ht="14.25" hidden="false" customHeight="true" outlineLevel="0" collapsed="false">
      <c r="A1012" s="70" t="s">
        <v>131</v>
      </c>
      <c r="B1012" s="72" t="s">
        <v>93</v>
      </c>
      <c r="C1012" s="72" t="s">
        <v>2427</v>
      </c>
      <c r="D1012" s="72" t="n">
        <v>1000001435</v>
      </c>
      <c r="E1012" s="73" t="s">
        <v>2428</v>
      </c>
      <c r="F1012" s="74" t="n">
        <v>41965</v>
      </c>
      <c r="G1012" s="67" t="str">
        <f aca="false">IF(I1012&gt;0,"Targeted Dealer","-")</f>
        <v>Targeted Dealer</v>
      </c>
      <c r="H1012" s="67"/>
      <c r="I1012" s="68" t="n">
        <v>200</v>
      </c>
      <c r="J1012" s="68" t="n">
        <f aca="false">I1012/$J$1*($J$1-$E$1)</f>
        <v>200</v>
      </c>
      <c r="K1012" s="69" t="n">
        <v>121</v>
      </c>
      <c r="L1012" s="69" t="n">
        <f aca="false">I1012-K1012</f>
        <v>79</v>
      </c>
      <c r="M1012" s="69" t="n">
        <f aca="false">IFERROR((K1012/J1012%),"-")</f>
        <v>60.5</v>
      </c>
      <c r="N1012" s="97" t="n">
        <v>161</v>
      </c>
      <c r="O1012" s="98" t="str">
        <f aca="false">IF(F1012&lt;=$P$2,"DEC","")</f>
        <v>DEC</v>
      </c>
      <c r="P1012" s="97" t="n">
        <v>161</v>
      </c>
      <c r="Q1012" s="99" t="n">
        <f aca="false">K1012-P1012</f>
        <v>-40</v>
      </c>
      <c r="R1012" s="98" t="n">
        <f aca="false">IFERROR(IF(O1012="Dec",(K1012/P1012-1))," ")</f>
        <v>-0.248447204968944</v>
      </c>
      <c r="S1012" s="100" t="str">
        <f aca="false">IF(N1012&gt;0,IF(O1012="","-",IF(R1012&lt;0%,"DEGROWTH","GROWTH")))</f>
        <v>DEGROWTH</v>
      </c>
      <c r="T1012" s="69" t="n">
        <v>129</v>
      </c>
      <c r="U1012" s="101" t="str">
        <f aca="false">IF(F1012&lt;=$V$2,"jAN","")</f>
        <v>jAN</v>
      </c>
      <c r="V1012" s="97" t="n">
        <v>129</v>
      </c>
      <c r="W1012" s="102" t="n">
        <f aca="false">K1012-V1012</f>
        <v>-8</v>
      </c>
      <c r="X1012" s="103" t="n">
        <f aca="false">IFERROR(IF(U1012="Jan",(K1012/V1012-1)),0)</f>
        <v>-0.062015503875969</v>
      </c>
      <c r="Y1012" s="104" t="str">
        <f aca="false">IF(T1012&gt;0,IF(U1012="","-",IF(X1012&lt;0%,"DEGROWTH","GROWTH")))</f>
        <v>DEGROWTH</v>
      </c>
      <c r="Z1012" s="75" t="n">
        <v>0</v>
      </c>
      <c r="AA1012" s="70"/>
      <c r="AB1012" s="70" t="s">
        <v>131</v>
      </c>
      <c r="AC1012" s="3"/>
    </row>
    <row r="1013" customFormat="false" ht="14.25" hidden="false" customHeight="true" outlineLevel="0" collapsed="false">
      <c r="A1013" s="70" t="s">
        <v>131</v>
      </c>
      <c r="B1013" s="72" t="s">
        <v>93</v>
      </c>
      <c r="C1013" s="72" t="s">
        <v>2429</v>
      </c>
      <c r="D1013" s="72" t="n">
        <v>1000001439</v>
      </c>
      <c r="E1013" s="73" t="s">
        <v>2430</v>
      </c>
      <c r="F1013" s="74" t="n">
        <v>42116</v>
      </c>
      <c r="G1013" s="67" t="str">
        <f aca="false">IF(I1013&gt;0,"Targeted Dealer","-")</f>
        <v>Targeted Dealer</v>
      </c>
      <c r="H1013" s="67"/>
      <c r="I1013" s="68" t="n">
        <v>1275</v>
      </c>
      <c r="J1013" s="68" t="n">
        <f aca="false">I1013/$J$1*($J$1-$E$1)</f>
        <v>1275</v>
      </c>
      <c r="K1013" s="69" t="n">
        <v>610</v>
      </c>
      <c r="L1013" s="69" t="n">
        <f aca="false">I1013-K1013</f>
        <v>665</v>
      </c>
      <c r="M1013" s="69" t="n">
        <f aca="false">IFERROR((K1013/J1013%),"-")</f>
        <v>47.843137254902</v>
      </c>
      <c r="N1013" s="97" t="n">
        <v>867</v>
      </c>
      <c r="O1013" s="98" t="str">
        <f aca="false">IF(F1013&lt;=$P$2,"DEC","")</f>
        <v>DEC</v>
      </c>
      <c r="P1013" s="97" t="n">
        <v>867</v>
      </c>
      <c r="Q1013" s="99" t="n">
        <f aca="false">K1013-P1013</f>
        <v>-257</v>
      </c>
      <c r="R1013" s="98" t="n">
        <f aca="false">IFERROR(IF(O1013="Dec",(K1013/P1013-1))," ")</f>
        <v>-0.296424452133795</v>
      </c>
      <c r="S1013" s="100" t="str">
        <f aca="false">IF(N1013&gt;0,IF(O1013="","-",IF(R1013&lt;0%,"DEGROWTH","GROWTH")))</f>
        <v>DEGROWTH</v>
      </c>
      <c r="T1013" s="69" t="n">
        <v>1404</v>
      </c>
      <c r="U1013" s="101" t="str">
        <f aca="false">IF(F1013&lt;=$V$2,"jAN","")</f>
        <v>jAN</v>
      </c>
      <c r="V1013" s="97" t="n">
        <v>1404</v>
      </c>
      <c r="W1013" s="102" t="n">
        <f aca="false">K1013-V1013</f>
        <v>-794</v>
      </c>
      <c r="X1013" s="103" t="n">
        <f aca="false">IFERROR(IF(U1013="Jan",(K1013/V1013-1)),0)</f>
        <v>-0.565527065527066</v>
      </c>
      <c r="Y1013" s="104" t="str">
        <f aca="false">IF(T1013&gt;0,IF(U1013="","-",IF(X1013&lt;0%,"DEGROWTH","GROWTH")))</f>
        <v>DEGROWTH</v>
      </c>
      <c r="Z1013" s="75" t="n">
        <v>0</v>
      </c>
      <c r="AA1013" s="70"/>
      <c r="AB1013" s="70" t="s">
        <v>131</v>
      </c>
      <c r="AC1013" s="3"/>
    </row>
    <row r="1014" customFormat="false" ht="14.25" hidden="false" customHeight="true" outlineLevel="0" collapsed="false">
      <c r="A1014" s="70" t="s">
        <v>131</v>
      </c>
      <c r="B1014" s="72" t="s">
        <v>93</v>
      </c>
      <c r="C1014" s="72" t="s">
        <v>2431</v>
      </c>
      <c r="D1014" s="72" t="n">
        <v>1000001433</v>
      </c>
      <c r="E1014" s="73" t="s">
        <v>2432</v>
      </c>
      <c r="F1014" s="74" t="n">
        <v>42282</v>
      </c>
      <c r="G1014" s="67" t="str">
        <f aca="false">IF(I1014&gt;0,"Targeted Dealer","-")</f>
        <v>Targeted Dealer</v>
      </c>
      <c r="H1014" s="67"/>
      <c r="I1014" s="68" t="n">
        <v>450</v>
      </c>
      <c r="J1014" s="68" t="n">
        <f aca="false">I1014/$J$1*($J$1-$E$1)</f>
        <v>450</v>
      </c>
      <c r="K1014" s="69" t="n">
        <v>216</v>
      </c>
      <c r="L1014" s="69" t="n">
        <f aca="false">I1014-K1014</f>
        <v>234</v>
      </c>
      <c r="M1014" s="69" t="n">
        <f aca="false">IFERROR((K1014/J1014%),"-")</f>
        <v>48</v>
      </c>
      <c r="N1014" s="97" t="n">
        <v>222</v>
      </c>
      <c r="O1014" s="98" t="str">
        <f aca="false">IF(F1014&lt;=$P$2,"DEC","")</f>
        <v>DEC</v>
      </c>
      <c r="P1014" s="97" t="n">
        <v>222</v>
      </c>
      <c r="Q1014" s="99" t="n">
        <f aca="false">K1014-P1014</f>
        <v>-6</v>
      </c>
      <c r="R1014" s="98" t="n">
        <f aca="false">IFERROR(IF(O1014="Dec",(K1014/P1014-1))," ")</f>
        <v>-0.027027027027027</v>
      </c>
      <c r="S1014" s="100" t="str">
        <f aca="false">IF(N1014&gt;0,IF(O1014="","-",IF(R1014&lt;0%,"DEGROWTH","GROWTH")))</f>
        <v>DEGROWTH</v>
      </c>
      <c r="T1014" s="69" t="n">
        <v>486</v>
      </c>
      <c r="U1014" s="101" t="str">
        <f aca="false">IF(F1014&lt;=$V$2,"jAN","")</f>
        <v>jAN</v>
      </c>
      <c r="V1014" s="97" t="n">
        <v>486</v>
      </c>
      <c r="W1014" s="102" t="n">
        <f aca="false">K1014-V1014</f>
        <v>-270</v>
      </c>
      <c r="X1014" s="103" t="n">
        <f aca="false">IFERROR(IF(U1014="Jan",(K1014/V1014-1)),0)</f>
        <v>-0.555555555555556</v>
      </c>
      <c r="Y1014" s="104" t="str">
        <f aca="false">IF(T1014&gt;0,IF(U1014="","-",IF(X1014&lt;0%,"DEGROWTH","GROWTH")))</f>
        <v>DEGROWTH</v>
      </c>
      <c r="Z1014" s="75" t="n">
        <v>0</v>
      </c>
      <c r="AA1014" s="70"/>
      <c r="AB1014" s="70" t="s">
        <v>131</v>
      </c>
      <c r="AC1014" s="3"/>
    </row>
    <row r="1015" customFormat="false" ht="14.25" hidden="false" customHeight="true" outlineLevel="0" collapsed="false">
      <c r="A1015" s="70" t="s">
        <v>131</v>
      </c>
      <c r="B1015" s="72" t="s">
        <v>93</v>
      </c>
      <c r="C1015" s="72" t="s">
        <v>2433</v>
      </c>
      <c r="D1015" s="72" t="n">
        <v>1000001445</v>
      </c>
      <c r="E1015" s="73" t="s">
        <v>2434</v>
      </c>
      <c r="F1015" s="74" t="n">
        <v>42325</v>
      </c>
      <c r="G1015" s="67" t="str">
        <f aca="false">IF(I1015&gt;0,"Targeted Dealer","-")</f>
        <v>Targeted Dealer</v>
      </c>
      <c r="H1015" s="67"/>
      <c r="I1015" s="68" t="n">
        <v>260</v>
      </c>
      <c r="J1015" s="68" t="n">
        <f aca="false">I1015/$J$1*($J$1-$E$1)</f>
        <v>260</v>
      </c>
      <c r="K1015" s="69" t="n">
        <v>398</v>
      </c>
      <c r="L1015" s="69" t="n">
        <f aca="false">I1015-K1015</f>
        <v>-138</v>
      </c>
      <c r="M1015" s="69" t="n">
        <f aca="false">IFERROR((K1015/J1015%),"-")</f>
        <v>153.076923076923</v>
      </c>
      <c r="N1015" s="97" t="n">
        <v>194</v>
      </c>
      <c r="O1015" s="98" t="str">
        <f aca="false">IF(F1015&lt;=$P$2,"DEC","")</f>
        <v>DEC</v>
      </c>
      <c r="P1015" s="97" t="n">
        <v>194</v>
      </c>
      <c r="Q1015" s="99" t="n">
        <f aca="false">K1015-P1015</f>
        <v>204</v>
      </c>
      <c r="R1015" s="98" t="n">
        <f aca="false">IFERROR(IF(O1015="Dec",(K1015/P1015-1))," ")</f>
        <v>1.05154639175258</v>
      </c>
      <c r="S1015" s="100" t="str">
        <f aca="false">IF(N1015&gt;0,IF(O1015="","-",IF(R1015&lt;0%,"DEGROWTH","GROWTH")))</f>
        <v>GROWTH</v>
      </c>
      <c r="T1015" s="69" t="n">
        <v>242</v>
      </c>
      <c r="U1015" s="101" t="str">
        <f aca="false">IF(F1015&lt;=$V$2,"jAN","")</f>
        <v>jAN</v>
      </c>
      <c r="V1015" s="97" t="n">
        <v>242</v>
      </c>
      <c r="W1015" s="102" t="n">
        <f aca="false">K1015-V1015</f>
        <v>156</v>
      </c>
      <c r="X1015" s="103" t="n">
        <f aca="false">IFERROR(IF(U1015="Jan",(K1015/V1015-1)),0)</f>
        <v>0.644628099173554</v>
      </c>
      <c r="Y1015" s="104" t="str">
        <f aca="false">IF(T1015&gt;0,IF(U1015="","-",IF(X1015&lt;0%,"DEGROWTH","GROWTH")))</f>
        <v>GROWTH</v>
      </c>
      <c r="Z1015" s="75" t="n">
        <v>0</v>
      </c>
      <c r="AA1015" s="70"/>
      <c r="AB1015" s="70" t="s">
        <v>131</v>
      </c>
      <c r="AC1015" s="3"/>
    </row>
    <row r="1016" customFormat="false" ht="14.25" hidden="false" customHeight="true" outlineLevel="0" collapsed="false">
      <c r="A1016" s="70" t="s">
        <v>131</v>
      </c>
      <c r="B1016" s="72" t="s">
        <v>93</v>
      </c>
      <c r="C1016" s="72" t="s">
        <v>2435</v>
      </c>
      <c r="D1016" s="72" t="n">
        <v>1000001429</v>
      </c>
      <c r="E1016" s="73" t="s">
        <v>2436</v>
      </c>
      <c r="F1016" s="74" t="n">
        <v>42483</v>
      </c>
      <c r="G1016" s="67" t="str">
        <f aca="false">IF(I1016&gt;0,"Targeted Dealer","-")</f>
        <v>Targeted Dealer</v>
      </c>
      <c r="H1016" s="67"/>
      <c r="I1016" s="68" t="n">
        <v>700</v>
      </c>
      <c r="J1016" s="68" t="n">
        <f aca="false">I1016/$J$1*($J$1-$E$1)</f>
        <v>700</v>
      </c>
      <c r="K1016" s="69" t="n">
        <v>149</v>
      </c>
      <c r="L1016" s="69" t="n">
        <f aca="false">I1016-K1016</f>
        <v>551</v>
      </c>
      <c r="M1016" s="69" t="n">
        <f aca="false">IFERROR((K1016/J1016%),"-")</f>
        <v>21.2857142857143</v>
      </c>
      <c r="N1016" s="97" t="n">
        <v>709.5</v>
      </c>
      <c r="O1016" s="98" t="str">
        <f aca="false">IF(F1016&lt;=$P$2,"DEC","")</f>
        <v>DEC</v>
      </c>
      <c r="P1016" s="97" t="n">
        <v>709.5</v>
      </c>
      <c r="Q1016" s="99" t="n">
        <f aca="false">K1016-P1016</f>
        <v>-560.5</v>
      </c>
      <c r="R1016" s="98" t="n">
        <f aca="false">IFERROR(IF(O1016="Dec",(K1016/P1016-1))," ")</f>
        <v>-0.78999295278365</v>
      </c>
      <c r="S1016" s="100" t="str">
        <f aca="false">IF(N1016&gt;0,IF(O1016="","-",IF(R1016&lt;0%,"DEGROWTH","GROWTH")))</f>
        <v>DEGROWTH</v>
      </c>
      <c r="T1016" s="69" t="n">
        <v>630</v>
      </c>
      <c r="U1016" s="101" t="str">
        <f aca="false">IF(F1016&lt;=$V$2,"jAN","")</f>
        <v>jAN</v>
      </c>
      <c r="V1016" s="97" t="n">
        <v>630</v>
      </c>
      <c r="W1016" s="102" t="n">
        <f aca="false">K1016-V1016</f>
        <v>-481</v>
      </c>
      <c r="X1016" s="103" t="n">
        <f aca="false">IFERROR(IF(U1016="Jan",(K1016/V1016-1)),0)</f>
        <v>-0.763492063492063</v>
      </c>
      <c r="Y1016" s="104" t="str">
        <f aca="false">IF(T1016&gt;0,IF(U1016="","-",IF(X1016&lt;0%,"DEGROWTH","GROWTH")))</f>
        <v>DEGROWTH</v>
      </c>
      <c r="Z1016" s="75" t="n">
        <v>0</v>
      </c>
      <c r="AA1016" s="70"/>
      <c r="AB1016" s="70" t="s">
        <v>131</v>
      </c>
      <c r="AC1016" s="3"/>
    </row>
    <row r="1017" customFormat="false" ht="14.25" hidden="false" customHeight="true" outlineLevel="0" collapsed="false">
      <c r="A1017" s="70" t="s">
        <v>131</v>
      </c>
      <c r="B1017" s="72" t="s">
        <v>93</v>
      </c>
      <c r="C1017" s="72" t="s">
        <v>336</v>
      </c>
      <c r="D1017" s="72" t="n">
        <v>1000001419</v>
      </c>
      <c r="E1017" s="73" t="s">
        <v>337</v>
      </c>
      <c r="F1017" s="74" t="n">
        <v>42671</v>
      </c>
      <c r="G1017" s="67" t="str">
        <f aca="false">IF(I1017&gt;0,"Targeted Dealer","-")</f>
        <v>-</v>
      </c>
      <c r="H1017" s="67"/>
      <c r="I1017" s="68" t="n">
        <v>0</v>
      </c>
      <c r="J1017" s="68" t="n">
        <f aca="false">I1017/$J$1*($J$1-$E$1)</f>
        <v>0</v>
      </c>
      <c r="K1017" s="69" t="n">
        <v>0</v>
      </c>
      <c r="L1017" s="69" t="n">
        <f aca="false">I1017-K1017</f>
        <v>0</v>
      </c>
      <c r="M1017" s="69" t="str">
        <f aca="false">IFERROR((K1017/J1017%),"-")</f>
        <v>-</v>
      </c>
      <c r="N1017" s="97" t="n">
        <v>0</v>
      </c>
      <c r="O1017" s="98" t="str">
        <f aca="false">IF(F1017&lt;=$P$2,"DEC","")</f>
        <v>DEC</v>
      </c>
      <c r="P1017" s="97" t="n">
        <v>0</v>
      </c>
      <c r="Q1017" s="99" t="n">
        <f aca="false">K1017-P1017</f>
        <v>0</v>
      </c>
      <c r="R1017" s="98" t="str">
        <f aca="false">IFERROR(IF(O1017="Dec",(K1017/P1017-1))," ")</f>
        <v> </v>
      </c>
      <c r="S1017" s="105" t="b">
        <f aca="false">IF(N1017&gt;0,IF(O1017="","-",IF(R1017&lt;0%,"DEGROWTH","GROWTH")))</f>
        <v>0</v>
      </c>
      <c r="T1017" s="69" t="n">
        <v>329</v>
      </c>
      <c r="U1017" s="101" t="str">
        <f aca="false">IF(F1017&lt;=$V$2,"jAN","")</f>
        <v>jAN</v>
      </c>
      <c r="V1017" s="97" t="n">
        <v>329</v>
      </c>
      <c r="W1017" s="102" t="n">
        <f aca="false">K1017-V1017</f>
        <v>-329</v>
      </c>
      <c r="X1017" s="103" t="n">
        <f aca="false">IFERROR(IF(U1017="Jan",(K1017/V1017-1)),0)</f>
        <v>-1</v>
      </c>
      <c r="Y1017" s="104" t="str">
        <f aca="false">IF(T1017&gt;0,IF(U1017="","-",IF(X1017&lt;0%,"DEGROWTH","GROWTH")))</f>
        <v>DEGROWTH</v>
      </c>
      <c r="Z1017" s="75" t="n">
        <v>0</v>
      </c>
      <c r="AA1017" s="70"/>
      <c r="AB1017" s="70" t="s">
        <v>131</v>
      </c>
      <c r="AC1017" s="3"/>
    </row>
    <row r="1018" customFormat="false" ht="14.25" hidden="false" customHeight="true" outlineLevel="0" collapsed="false">
      <c r="A1018" s="70" t="s">
        <v>131</v>
      </c>
      <c r="B1018" s="72" t="s">
        <v>93</v>
      </c>
      <c r="C1018" s="72" t="s">
        <v>2437</v>
      </c>
      <c r="D1018" s="72" t="n">
        <v>1000001437</v>
      </c>
      <c r="E1018" s="73" t="s">
        <v>2438</v>
      </c>
      <c r="F1018" s="74" t="n">
        <v>42724</v>
      </c>
      <c r="G1018" s="67" t="str">
        <f aca="false">IF(I1018&gt;0,"Targeted Dealer","-")</f>
        <v>Targeted Dealer</v>
      </c>
      <c r="H1018" s="67"/>
      <c r="I1018" s="68" t="n">
        <v>900</v>
      </c>
      <c r="J1018" s="68" t="n">
        <f aca="false">I1018/$J$1*($J$1-$E$1)</f>
        <v>900</v>
      </c>
      <c r="K1018" s="69" t="n">
        <v>792</v>
      </c>
      <c r="L1018" s="69" t="n">
        <f aca="false">I1018-K1018</f>
        <v>108</v>
      </c>
      <c r="M1018" s="69" t="n">
        <f aca="false">IFERROR((K1018/J1018%),"-")</f>
        <v>88</v>
      </c>
      <c r="N1018" s="97" t="n">
        <v>716</v>
      </c>
      <c r="O1018" s="98" t="str">
        <f aca="false">IF(F1018&lt;=$P$2,"DEC","")</f>
        <v>DEC</v>
      </c>
      <c r="P1018" s="97" t="n">
        <v>716</v>
      </c>
      <c r="Q1018" s="99" t="n">
        <f aca="false">K1018-P1018</f>
        <v>76</v>
      </c>
      <c r="R1018" s="98" t="n">
        <f aca="false">IFERROR(IF(O1018="Dec",(K1018/P1018-1))," ")</f>
        <v>0.106145251396648</v>
      </c>
      <c r="S1018" s="100" t="str">
        <f aca="false">IF(N1018&gt;0,IF(O1018="","-",IF(R1018&lt;0%,"DEGROWTH","GROWTH")))</f>
        <v>GROWTH</v>
      </c>
      <c r="T1018" s="69" t="n">
        <v>841</v>
      </c>
      <c r="U1018" s="101" t="str">
        <f aca="false">IF(F1018&lt;=$V$2,"jAN","")</f>
        <v>jAN</v>
      </c>
      <c r="V1018" s="97" t="n">
        <v>841</v>
      </c>
      <c r="W1018" s="102" t="n">
        <f aca="false">K1018-V1018</f>
        <v>-49</v>
      </c>
      <c r="X1018" s="103" t="n">
        <f aca="false">IFERROR(IF(U1018="Jan",(K1018/V1018-1)),0)</f>
        <v>-0.0582639714625446</v>
      </c>
      <c r="Y1018" s="104" t="str">
        <f aca="false">IF(T1018&gt;0,IF(U1018="","-",IF(X1018&lt;0%,"DEGROWTH","GROWTH")))</f>
        <v>DEGROWTH</v>
      </c>
      <c r="Z1018" s="75" t="n">
        <v>0</v>
      </c>
      <c r="AA1018" s="70"/>
      <c r="AB1018" s="70" t="s">
        <v>131</v>
      </c>
      <c r="AC1018" s="3"/>
    </row>
    <row r="1019" customFormat="false" ht="14.25" hidden="false" customHeight="true" outlineLevel="0" collapsed="false">
      <c r="A1019" s="70" t="s">
        <v>131</v>
      </c>
      <c r="B1019" s="72" t="s">
        <v>93</v>
      </c>
      <c r="C1019" s="72" t="s">
        <v>338</v>
      </c>
      <c r="D1019" s="72" t="n">
        <v>1000001446</v>
      </c>
      <c r="E1019" s="73" t="s">
        <v>339</v>
      </c>
      <c r="F1019" s="74" t="n">
        <v>43239</v>
      </c>
      <c r="G1019" s="67" t="str">
        <f aca="false">IF(I1019&gt;0,"Targeted Dealer","-")</f>
        <v>Targeted Dealer</v>
      </c>
      <c r="H1019" s="67"/>
      <c r="I1019" s="68" t="n">
        <v>50</v>
      </c>
      <c r="J1019" s="68" t="n">
        <f aca="false">I1019/$J$1*($J$1-$E$1)</f>
        <v>50</v>
      </c>
      <c r="K1019" s="69" t="n">
        <v>3.5</v>
      </c>
      <c r="L1019" s="69" t="n">
        <f aca="false">I1019-K1019</f>
        <v>46.5</v>
      </c>
      <c r="M1019" s="69" t="n">
        <f aca="false">IFERROR((K1019/J1019%),"-")</f>
        <v>7</v>
      </c>
      <c r="N1019" s="97" t="n">
        <v>34</v>
      </c>
      <c r="O1019" s="98" t="str">
        <f aca="false">IF(F1019&lt;=$P$2,"DEC","")</f>
        <v>DEC</v>
      </c>
      <c r="P1019" s="97" t="n">
        <v>34</v>
      </c>
      <c r="Q1019" s="99" t="n">
        <f aca="false">K1019-P1019</f>
        <v>-30.5</v>
      </c>
      <c r="R1019" s="98" t="n">
        <f aca="false">IFERROR(IF(O1019="Dec",(K1019/P1019-1))," ")</f>
        <v>-0.897058823529412</v>
      </c>
      <c r="S1019" s="100" t="str">
        <f aca="false">IF(N1019&gt;0,IF(O1019="","-",IF(R1019&lt;0%,"DEGROWTH","GROWTH")))</f>
        <v>DEGROWTH</v>
      </c>
      <c r="T1019" s="69" t="n">
        <v>0</v>
      </c>
      <c r="U1019" s="101" t="str">
        <f aca="false">IF(F1019&lt;=$V$2,"jAN","")</f>
        <v>jAN</v>
      </c>
      <c r="V1019" s="97" t="n">
        <v>0</v>
      </c>
      <c r="W1019" s="102" t="n">
        <f aca="false">K1019-V1019</f>
        <v>3.5</v>
      </c>
      <c r="X1019" s="103" t="n">
        <f aca="false">IFERROR(IF(U1019="Jan",(K1019/V1019-1)),0)</f>
        <v>0</v>
      </c>
      <c r="Y1019" s="106" t="b">
        <f aca="false">IF(T1019&gt;0,IF(U1019="","-",IF(X1019&lt;0%,"DEGROWTH","GROWTH")))</f>
        <v>0</v>
      </c>
      <c r="Z1019" s="75" t="n">
        <v>0</v>
      </c>
      <c r="AA1019" s="70"/>
      <c r="AB1019" s="70" t="s">
        <v>131</v>
      </c>
      <c r="AC1019" s="3"/>
    </row>
    <row r="1020" customFormat="false" ht="14.25" hidden="false" customHeight="true" outlineLevel="0" collapsed="false">
      <c r="A1020" s="70" t="s">
        <v>131</v>
      </c>
      <c r="B1020" s="72" t="s">
        <v>93</v>
      </c>
      <c r="C1020" s="72" t="s">
        <v>340</v>
      </c>
      <c r="D1020" s="72" t="n">
        <v>1000001450</v>
      </c>
      <c r="E1020" s="73" t="s">
        <v>341</v>
      </c>
      <c r="F1020" s="74" t="n">
        <v>43460</v>
      </c>
      <c r="G1020" s="67" t="str">
        <f aca="false">IF(I1020&gt;0,"Targeted Dealer","-")</f>
        <v>-</v>
      </c>
      <c r="H1020" s="67"/>
      <c r="I1020" s="68" t="n">
        <v>0</v>
      </c>
      <c r="J1020" s="68" t="n">
        <f aca="false">I1020/$J$1*($J$1-$E$1)</f>
        <v>0</v>
      </c>
      <c r="K1020" s="69" t="n">
        <v>0</v>
      </c>
      <c r="L1020" s="69" t="n">
        <f aca="false">I1020-K1020</f>
        <v>0</v>
      </c>
      <c r="M1020" s="69" t="str">
        <f aca="false">IFERROR((K1020/J1020%),"-")</f>
        <v>-</v>
      </c>
      <c r="N1020" s="97" t="n">
        <v>48</v>
      </c>
      <c r="O1020" s="98" t="str">
        <f aca="false">IF(F1020&lt;=$P$2,"DEC","")</f>
        <v>DEC</v>
      </c>
      <c r="P1020" s="97" t="n">
        <v>48</v>
      </c>
      <c r="Q1020" s="99" t="n">
        <f aca="false">K1020-P1020</f>
        <v>-48</v>
      </c>
      <c r="R1020" s="98" t="n">
        <f aca="false">IFERROR(IF(O1020="Dec",(K1020/P1020-1))," ")</f>
        <v>-1</v>
      </c>
      <c r="S1020" s="100" t="str">
        <f aca="false">IF(N1020&gt;0,IF(O1020="","-",IF(R1020&lt;0%,"DEGROWTH","GROWTH")))</f>
        <v>DEGROWTH</v>
      </c>
      <c r="T1020" s="69" t="n">
        <v>166.5</v>
      </c>
      <c r="U1020" s="101" t="str">
        <f aca="false">IF(F1020&lt;=$V$2,"jAN","")</f>
        <v>jAN</v>
      </c>
      <c r="V1020" s="97" t="n">
        <v>166.5</v>
      </c>
      <c r="W1020" s="102" t="n">
        <f aca="false">K1020-V1020</f>
        <v>-166.5</v>
      </c>
      <c r="X1020" s="103" t="n">
        <f aca="false">IFERROR(IF(U1020="Jan",(K1020/V1020-1)),0)</f>
        <v>-1</v>
      </c>
      <c r="Y1020" s="104" t="str">
        <f aca="false">IF(T1020&gt;0,IF(U1020="","-",IF(X1020&lt;0%,"DEGROWTH","GROWTH")))</f>
        <v>DEGROWTH</v>
      </c>
      <c r="Z1020" s="75" t="n">
        <v>0</v>
      </c>
      <c r="AA1020" s="70"/>
      <c r="AB1020" s="70" t="s">
        <v>131</v>
      </c>
      <c r="AC1020" s="3"/>
    </row>
    <row r="1021" customFormat="false" ht="14.25" hidden="false" customHeight="true" outlineLevel="0" collapsed="false">
      <c r="A1021" s="70" t="s">
        <v>131</v>
      </c>
      <c r="B1021" s="72" t="s">
        <v>93</v>
      </c>
      <c r="C1021" s="72" t="s">
        <v>342</v>
      </c>
      <c r="D1021" s="72" t="n">
        <v>1000001441</v>
      </c>
      <c r="E1021" s="73" t="s">
        <v>343</v>
      </c>
      <c r="F1021" s="74" t="n">
        <v>43581</v>
      </c>
      <c r="G1021" s="67" t="str">
        <f aca="false">IF(I1021&gt;0,"Targeted Dealer","-")</f>
        <v>Targeted Dealer</v>
      </c>
      <c r="H1021" s="67"/>
      <c r="I1021" s="68" t="n">
        <v>50</v>
      </c>
      <c r="J1021" s="68" t="n">
        <f aca="false">I1021/$J$1*($J$1-$E$1)</f>
        <v>50</v>
      </c>
      <c r="K1021" s="69" t="n">
        <v>0</v>
      </c>
      <c r="L1021" s="69" t="n">
        <f aca="false">I1021-K1021</f>
        <v>50</v>
      </c>
      <c r="M1021" s="69" t="n">
        <f aca="false">IFERROR((K1021/J1021%),"-")</f>
        <v>0</v>
      </c>
      <c r="N1021" s="97" t="n">
        <v>0</v>
      </c>
      <c r="O1021" s="98" t="str">
        <f aca="false">IF(F1021&lt;=$P$2,"DEC","")</f>
        <v>DEC</v>
      </c>
      <c r="P1021" s="97" t="n">
        <v>0</v>
      </c>
      <c r="Q1021" s="99" t="n">
        <f aca="false">K1021-P1021</f>
        <v>0</v>
      </c>
      <c r="R1021" s="98" t="str">
        <f aca="false">IFERROR(IF(O1021="Dec",(K1021/P1021-1))," ")</f>
        <v> </v>
      </c>
      <c r="S1021" s="105" t="b">
        <f aca="false">IF(N1021&gt;0,IF(O1021="","-",IF(R1021&lt;0%,"DEGROWTH","GROWTH")))</f>
        <v>0</v>
      </c>
      <c r="T1021" s="69" t="n">
        <v>0</v>
      </c>
      <c r="U1021" s="101" t="str">
        <f aca="false">IF(F1021&lt;=$V$2,"jAN","")</f>
        <v>jAN</v>
      </c>
      <c r="V1021" s="97" t="n">
        <v>0</v>
      </c>
      <c r="W1021" s="102" t="n">
        <f aca="false">K1021-V1021</f>
        <v>0</v>
      </c>
      <c r="X1021" s="103" t="n">
        <f aca="false">IFERROR(IF(U1021="Jan",(K1021/V1021-1)),0)</f>
        <v>0</v>
      </c>
      <c r="Y1021" s="106" t="b">
        <f aca="false">IF(T1021&gt;0,IF(U1021="","-",IF(X1021&lt;0%,"DEGROWTH","GROWTH")))</f>
        <v>0</v>
      </c>
      <c r="Z1021" s="75" t="n">
        <v>0</v>
      </c>
      <c r="AA1021" s="70"/>
      <c r="AB1021" s="70" t="s">
        <v>131</v>
      </c>
      <c r="AC1021" s="3"/>
    </row>
    <row r="1022" customFormat="false" ht="14.25" hidden="false" customHeight="true" outlineLevel="0" collapsed="false">
      <c r="A1022" s="70" t="s">
        <v>131</v>
      </c>
      <c r="B1022" s="72" t="s">
        <v>93</v>
      </c>
      <c r="C1022" s="72" t="s">
        <v>2439</v>
      </c>
      <c r="D1022" s="72" t="n">
        <v>1000001443</v>
      </c>
      <c r="E1022" s="73" t="s">
        <v>2440</v>
      </c>
      <c r="F1022" s="74" t="n">
        <v>43616</v>
      </c>
      <c r="G1022" s="67" t="str">
        <f aca="false">IF(I1022&gt;0,"Targeted Dealer","-")</f>
        <v>Targeted Dealer</v>
      </c>
      <c r="H1022" s="67"/>
      <c r="I1022" s="68" t="n">
        <v>50</v>
      </c>
      <c r="J1022" s="68" t="n">
        <f aca="false">I1022/$J$1*($J$1-$E$1)</f>
        <v>50</v>
      </c>
      <c r="K1022" s="69" t="n">
        <v>0</v>
      </c>
      <c r="L1022" s="69" t="n">
        <f aca="false">I1022-K1022</f>
        <v>50</v>
      </c>
      <c r="M1022" s="69" t="n">
        <f aca="false">IFERROR((K1022/J1022%),"-")</f>
        <v>0</v>
      </c>
      <c r="N1022" s="97" t="n">
        <v>0</v>
      </c>
      <c r="O1022" s="98" t="str">
        <f aca="false">IF(F1022&lt;=$P$2,"DEC","")</f>
        <v>DEC</v>
      </c>
      <c r="P1022" s="97" t="n">
        <v>0</v>
      </c>
      <c r="Q1022" s="99" t="n">
        <f aca="false">K1022-P1022</f>
        <v>0</v>
      </c>
      <c r="R1022" s="98" t="str">
        <f aca="false">IFERROR(IF(O1022="Dec",(K1022/P1022-1))," ")</f>
        <v> </v>
      </c>
      <c r="S1022" s="105" t="b">
        <f aca="false">IF(N1022&gt;0,IF(O1022="","-",IF(R1022&lt;0%,"DEGROWTH","GROWTH")))</f>
        <v>0</v>
      </c>
      <c r="T1022" s="69" t="n">
        <v>5</v>
      </c>
      <c r="U1022" s="101" t="str">
        <f aca="false">IF(F1022&lt;=$V$2,"jAN","")</f>
        <v>jAN</v>
      </c>
      <c r="V1022" s="97" t="n">
        <v>5</v>
      </c>
      <c r="W1022" s="102" t="n">
        <f aca="false">K1022-V1022</f>
        <v>-5</v>
      </c>
      <c r="X1022" s="103" t="n">
        <f aca="false">IFERROR(IF(U1022="Jan",(K1022/V1022-1)),0)</f>
        <v>-1</v>
      </c>
      <c r="Y1022" s="104" t="str">
        <f aca="false">IF(T1022&gt;0,IF(U1022="","-",IF(X1022&lt;0%,"DEGROWTH","GROWTH")))</f>
        <v>DEGROWTH</v>
      </c>
      <c r="Z1022" s="75" t="n">
        <v>1</v>
      </c>
      <c r="AA1022" s="70"/>
      <c r="AB1022" s="70" t="s">
        <v>131</v>
      </c>
      <c r="AC1022" s="3"/>
    </row>
    <row r="1023" customFormat="false" ht="14.25" hidden="false" customHeight="true" outlineLevel="0" collapsed="false">
      <c r="A1023" s="70" t="s">
        <v>131</v>
      </c>
      <c r="B1023" s="72" t="s">
        <v>93</v>
      </c>
      <c r="C1023" s="72" t="s">
        <v>2441</v>
      </c>
      <c r="D1023" s="72" t="n">
        <v>1000001421</v>
      </c>
      <c r="E1023" s="73" t="s">
        <v>2442</v>
      </c>
      <c r="F1023" s="74" t="n">
        <v>43622</v>
      </c>
      <c r="G1023" s="67" t="str">
        <f aca="false">IF(I1023&gt;0,"Targeted Dealer","-")</f>
        <v>Targeted Dealer</v>
      </c>
      <c r="H1023" s="67"/>
      <c r="I1023" s="68" t="n">
        <v>100</v>
      </c>
      <c r="J1023" s="68" t="n">
        <f aca="false">I1023/$J$1*($J$1-$E$1)</f>
        <v>100</v>
      </c>
      <c r="K1023" s="69" t="n">
        <v>36</v>
      </c>
      <c r="L1023" s="69" t="n">
        <f aca="false">I1023-K1023</f>
        <v>64</v>
      </c>
      <c r="M1023" s="69" t="n">
        <f aca="false">IFERROR((K1023/J1023%),"-")</f>
        <v>36</v>
      </c>
      <c r="N1023" s="97" t="n">
        <v>84</v>
      </c>
      <c r="O1023" s="98" t="str">
        <f aca="false">IF(F1023&lt;=$P$2,"DEC","")</f>
        <v>DEC</v>
      </c>
      <c r="P1023" s="97" t="n">
        <v>84</v>
      </c>
      <c r="Q1023" s="99" t="n">
        <f aca="false">K1023-P1023</f>
        <v>-48</v>
      </c>
      <c r="R1023" s="98" t="n">
        <f aca="false">IFERROR(IF(O1023="Dec",(K1023/P1023-1))," ")</f>
        <v>-0.571428571428571</v>
      </c>
      <c r="S1023" s="100" t="str">
        <f aca="false">IF(N1023&gt;0,IF(O1023="","-",IF(R1023&lt;0%,"DEGROWTH","GROWTH")))</f>
        <v>DEGROWTH</v>
      </c>
      <c r="T1023" s="69" t="n">
        <v>72</v>
      </c>
      <c r="U1023" s="101" t="str">
        <f aca="false">IF(F1023&lt;=$V$2,"jAN","")</f>
        <v>jAN</v>
      </c>
      <c r="V1023" s="97" t="n">
        <v>72</v>
      </c>
      <c r="W1023" s="102" t="n">
        <f aca="false">K1023-V1023</f>
        <v>-36</v>
      </c>
      <c r="X1023" s="103" t="n">
        <f aca="false">IFERROR(IF(U1023="Jan",(K1023/V1023-1)),0)</f>
        <v>-0.5</v>
      </c>
      <c r="Y1023" s="104" t="str">
        <f aca="false">IF(T1023&gt;0,IF(U1023="","-",IF(X1023&lt;0%,"DEGROWTH","GROWTH")))</f>
        <v>DEGROWTH</v>
      </c>
      <c r="Z1023" s="75" t="n">
        <v>0</v>
      </c>
      <c r="AA1023" s="70"/>
      <c r="AB1023" s="70" t="s">
        <v>131</v>
      </c>
      <c r="AC1023" s="3"/>
    </row>
    <row r="1024" customFormat="false" ht="14.25" hidden="false" customHeight="true" outlineLevel="0" collapsed="false">
      <c r="A1024" s="70" t="s">
        <v>131</v>
      </c>
      <c r="B1024" s="72" t="s">
        <v>93</v>
      </c>
      <c r="C1024" s="72" t="s">
        <v>2443</v>
      </c>
      <c r="D1024" s="72" t="n">
        <v>1000001423</v>
      </c>
      <c r="E1024" s="73" t="s">
        <v>2444</v>
      </c>
      <c r="F1024" s="74" t="n">
        <v>43735</v>
      </c>
      <c r="G1024" s="67" t="str">
        <f aca="false">IF(I1024&gt;0,"Targeted Dealer","-")</f>
        <v>Targeted Dealer</v>
      </c>
      <c r="H1024" s="67"/>
      <c r="I1024" s="68" t="n">
        <v>350</v>
      </c>
      <c r="J1024" s="68" t="n">
        <f aca="false">I1024/$J$1*($J$1-$E$1)</f>
        <v>350</v>
      </c>
      <c r="K1024" s="69" t="n">
        <v>204</v>
      </c>
      <c r="L1024" s="69" t="n">
        <f aca="false">I1024-K1024</f>
        <v>146</v>
      </c>
      <c r="M1024" s="69" t="n">
        <f aca="false">IFERROR((K1024/J1024%),"-")</f>
        <v>58.2857142857143</v>
      </c>
      <c r="N1024" s="97" t="n">
        <v>270</v>
      </c>
      <c r="O1024" s="98" t="str">
        <f aca="false">IF(F1024&lt;=$P$2,"DEC","")</f>
        <v>DEC</v>
      </c>
      <c r="P1024" s="97" t="n">
        <v>270</v>
      </c>
      <c r="Q1024" s="99" t="n">
        <f aca="false">K1024-P1024</f>
        <v>-66</v>
      </c>
      <c r="R1024" s="98" t="n">
        <f aca="false">IFERROR(IF(O1024="Dec",(K1024/P1024-1))," ")</f>
        <v>-0.244444444444444</v>
      </c>
      <c r="S1024" s="100" t="str">
        <f aca="false">IF(N1024&gt;0,IF(O1024="","-",IF(R1024&lt;0%,"DEGROWTH","GROWTH")))</f>
        <v>DEGROWTH</v>
      </c>
      <c r="T1024" s="69" t="n">
        <v>316</v>
      </c>
      <c r="U1024" s="101" t="str">
        <f aca="false">IF(F1024&lt;=$V$2,"jAN","")</f>
        <v>jAN</v>
      </c>
      <c r="V1024" s="97" t="n">
        <v>316</v>
      </c>
      <c r="W1024" s="102" t="n">
        <f aca="false">K1024-V1024</f>
        <v>-112</v>
      </c>
      <c r="X1024" s="103" t="n">
        <f aca="false">IFERROR(IF(U1024="Jan",(K1024/V1024-1)),0)</f>
        <v>-0.354430379746835</v>
      </c>
      <c r="Y1024" s="104" t="str">
        <f aca="false">IF(T1024&gt;0,IF(U1024="","-",IF(X1024&lt;0%,"DEGROWTH","GROWTH")))</f>
        <v>DEGROWTH</v>
      </c>
      <c r="Z1024" s="75" t="n">
        <v>0</v>
      </c>
      <c r="AA1024" s="70"/>
      <c r="AB1024" s="70" t="s">
        <v>131</v>
      </c>
      <c r="AC1024" s="3"/>
    </row>
    <row r="1025" customFormat="false" ht="14.25" hidden="false" customHeight="true" outlineLevel="0" collapsed="false">
      <c r="A1025" s="70" t="s">
        <v>131</v>
      </c>
      <c r="B1025" s="72" t="s">
        <v>93</v>
      </c>
      <c r="C1025" s="72" t="s">
        <v>2445</v>
      </c>
      <c r="D1025" s="72" t="n">
        <v>1000001425</v>
      </c>
      <c r="E1025" s="73" t="s">
        <v>2446</v>
      </c>
      <c r="F1025" s="74" t="n">
        <v>43742</v>
      </c>
      <c r="G1025" s="67" t="str">
        <f aca="false">IF(I1025&gt;0,"Targeted Dealer","-")</f>
        <v>Targeted Dealer</v>
      </c>
      <c r="H1025" s="67"/>
      <c r="I1025" s="68" t="n">
        <v>12</v>
      </c>
      <c r="J1025" s="68" t="n">
        <f aca="false">I1025/$J$1*($J$1-$E$1)</f>
        <v>12</v>
      </c>
      <c r="K1025" s="69" t="n">
        <v>24</v>
      </c>
      <c r="L1025" s="69" t="n">
        <f aca="false">I1025-K1025</f>
        <v>-12</v>
      </c>
      <c r="M1025" s="69" t="n">
        <f aca="false">IFERROR((K1025/J1025%),"-")</f>
        <v>200</v>
      </c>
      <c r="N1025" s="97" t="n">
        <v>12</v>
      </c>
      <c r="O1025" s="98" t="str">
        <f aca="false">IF(F1025&lt;=$P$2,"DEC","")</f>
        <v>DEC</v>
      </c>
      <c r="P1025" s="97" t="n">
        <v>12</v>
      </c>
      <c r="Q1025" s="99" t="n">
        <f aca="false">K1025-P1025</f>
        <v>12</v>
      </c>
      <c r="R1025" s="98" t="n">
        <f aca="false">IFERROR(IF(O1025="Dec",(K1025/P1025-1))," ")</f>
        <v>1</v>
      </c>
      <c r="S1025" s="100" t="str">
        <f aca="false">IF(N1025&gt;0,IF(O1025="","-",IF(R1025&lt;0%,"DEGROWTH","GROWTH")))</f>
        <v>GROWTH</v>
      </c>
      <c r="T1025" s="69" t="n">
        <v>125</v>
      </c>
      <c r="U1025" s="101" t="str">
        <f aca="false">IF(F1025&lt;=$V$2,"jAN","")</f>
        <v>jAN</v>
      </c>
      <c r="V1025" s="97" t="n">
        <v>125</v>
      </c>
      <c r="W1025" s="102" t="n">
        <f aca="false">K1025-V1025</f>
        <v>-101</v>
      </c>
      <c r="X1025" s="103" t="n">
        <f aca="false">IFERROR(IF(U1025="Jan",(K1025/V1025-1)),0)</f>
        <v>-0.808</v>
      </c>
      <c r="Y1025" s="104" t="str">
        <f aca="false">IF(T1025&gt;0,IF(U1025="","-",IF(X1025&lt;0%,"DEGROWTH","GROWTH")))</f>
        <v>DEGROWTH</v>
      </c>
      <c r="Z1025" s="75" t="n">
        <v>0</v>
      </c>
      <c r="AA1025" s="70"/>
      <c r="AB1025" s="70" t="s">
        <v>131</v>
      </c>
      <c r="AC1025" s="3"/>
    </row>
    <row r="1026" customFormat="false" ht="14.25" hidden="false" customHeight="true" outlineLevel="0" collapsed="false">
      <c r="A1026" s="70" t="s">
        <v>131</v>
      </c>
      <c r="B1026" s="72" t="s">
        <v>93</v>
      </c>
      <c r="C1026" s="72" t="s">
        <v>2447</v>
      </c>
      <c r="D1026" s="72" t="n">
        <v>1000001451</v>
      </c>
      <c r="E1026" s="73" t="s">
        <v>2448</v>
      </c>
      <c r="F1026" s="74" t="n">
        <v>43952</v>
      </c>
      <c r="G1026" s="67" t="str">
        <f aca="false">IF(I1026&gt;0,"Targeted Dealer","-")</f>
        <v>Targeted Dealer</v>
      </c>
      <c r="H1026" s="67"/>
      <c r="I1026" s="68" t="n">
        <v>300</v>
      </c>
      <c r="J1026" s="68" t="n">
        <f aca="false">I1026/$J$1*($J$1-$E$1)</f>
        <v>300</v>
      </c>
      <c r="K1026" s="69" t="n">
        <v>174.5</v>
      </c>
      <c r="L1026" s="69" t="n">
        <f aca="false">I1026-K1026</f>
        <v>125.5</v>
      </c>
      <c r="M1026" s="69" t="n">
        <f aca="false">IFERROR((K1026/J1026%),"-")</f>
        <v>58.1666666666667</v>
      </c>
      <c r="N1026" s="97" t="n">
        <v>216.75</v>
      </c>
      <c r="O1026" s="98" t="str">
        <f aca="false">IF(F1026&lt;=$P$2,"DEC","")</f>
        <v>DEC</v>
      </c>
      <c r="P1026" s="97" t="n">
        <v>216.75</v>
      </c>
      <c r="Q1026" s="99" t="n">
        <f aca="false">K1026-P1026</f>
        <v>-42.25</v>
      </c>
      <c r="R1026" s="98" t="n">
        <f aca="false">IFERROR(IF(O1026="Dec",(K1026/P1026-1))," ")</f>
        <v>-0.194925028835063</v>
      </c>
      <c r="S1026" s="100" t="str">
        <f aca="false">IF(N1026&gt;0,IF(O1026="","-",IF(R1026&lt;0%,"DEGROWTH","GROWTH")))</f>
        <v>DEGROWTH</v>
      </c>
      <c r="T1026" s="69" t="n">
        <v>728.25</v>
      </c>
      <c r="U1026" s="101" t="str">
        <f aca="false">IF(F1026&lt;=$V$2,"jAN","")</f>
        <v>jAN</v>
      </c>
      <c r="V1026" s="97" t="n">
        <v>728.25</v>
      </c>
      <c r="W1026" s="102" t="n">
        <f aca="false">K1026-V1026</f>
        <v>-553.75</v>
      </c>
      <c r="X1026" s="103" t="n">
        <f aca="false">IFERROR(IF(U1026="Jan",(K1026/V1026-1)),0)</f>
        <v>-0.760384483350498</v>
      </c>
      <c r="Y1026" s="104" t="str">
        <f aca="false">IF(T1026&gt;0,IF(U1026="","-",IF(X1026&lt;0%,"DEGROWTH","GROWTH")))</f>
        <v>DEGROWTH</v>
      </c>
      <c r="Z1026" s="75" t="n">
        <v>1</v>
      </c>
      <c r="AA1026" s="70"/>
      <c r="AB1026" s="70" t="s">
        <v>131</v>
      </c>
      <c r="AC1026" s="3"/>
    </row>
    <row r="1027" customFormat="false" ht="14.25" hidden="false" customHeight="true" outlineLevel="0" collapsed="false">
      <c r="A1027" s="70" t="s">
        <v>131</v>
      </c>
      <c r="B1027" s="72" t="s">
        <v>93</v>
      </c>
      <c r="C1027" s="72" t="s">
        <v>2449</v>
      </c>
      <c r="D1027" s="72" t="n">
        <v>1000001428</v>
      </c>
      <c r="E1027" s="73" t="s">
        <v>2450</v>
      </c>
      <c r="F1027" s="74" t="n">
        <v>43981</v>
      </c>
      <c r="G1027" s="67" t="str">
        <f aca="false">IF(I1027&gt;0,"Targeted Dealer","-")</f>
        <v>Targeted Dealer</v>
      </c>
      <c r="H1027" s="67"/>
      <c r="I1027" s="68" t="n">
        <v>620</v>
      </c>
      <c r="J1027" s="68" t="n">
        <f aca="false">I1027/$J$1*($J$1-$E$1)</f>
        <v>620</v>
      </c>
      <c r="K1027" s="69" t="n">
        <v>264</v>
      </c>
      <c r="L1027" s="69" t="n">
        <f aca="false">I1027-K1027</f>
        <v>356</v>
      </c>
      <c r="M1027" s="69" t="n">
        <f aca="false">IFERROR((K1027/J1027%),"-")</f>
        <v>42.5806451612903</v>
      </c>
      <c r="N1027" s="97" t="n">
        <v>357</v>
      </c>
      <c r="O1027" s="98" t="str">
        <f aca="false">IF(F1027&lt;=$P$2,"DEC","")</f>
        <v>DEC</v>
      </c>
      <c r="P1027" s="97" t="n">
        <v>357</v>
      </c>
      <c r="Q1027" s="99" t="n">
        <f aca="false">K1027-P1027</f>
        <v>-93</v>
      </c>
      <c r="R1027" s="98" t="n">
        <f aca="false">IFERROR(IF(O1027="Dec",(K1027/P1027-1))," ")</f>
        <v>-0.260504201680672</v>
      </c>
      <c r="S1027" s="100" t="str">
        <f aca="false">IF(N1027&gt;0,IF(O1027="","-",IF(R1027&lt;0%,"DEGROWTH","GROWTH")))</f>
        <v>DEGROWTH</v>
      </c>
      <c r="T1027" s="69" t="n">
        <v>516</v>
      </c>
      <c r="U1027" s="101" t="str">
        <f aca="false">IF(F1027&lt;=$V$2,"jAN","")</f>
        <v>jAN</v>
      </c>
      <c r="V1027" s="97" t="n">
        <v>516</v>
      </c>
      <c r="W1027" s="102" t="n">
        <f aca="false">K1027-V1027</f>
        <v>-252</v>
      </c>
      <c r="X1027" s="103" t="n">
        <f aca="false">IFERROR(IF(U1027="Jan",(K1027/V1027-1)),0)</f>
        <v>-0.488372093023256</v>
      </c>
      <c r="Y1027" s="104" t="str">
        <f aca="false">IF(T1027&gt;0,IF(U1027="","-",IF(X1027&lt;0%,"DEGROWTH","GROWTH")))</f>
        <v>DEGROWTH</v>
      </c>
      <c r="Z1027" s="75" t="n">
        <v>0</v>
      </c>
      <c r="AA1027" s="70"/>
      <c r="AB1027" s="70" t="s">
        <v>131</v>
      </c>
      <c r="AC1027" s="3"/>
    </row>
    <row r="1028" customFormat="false" ht="14.25" hidden="false" customHeight="true" outlineLevel="0" collapsed="false">
      <c r="A1028" s="70" t="s">
        <v>131</v>
      </c>
      <c r="B1028" s="72" t="s">
        <v>93</v>
      </c>
      <c r="C1028" s="72" t="s">
        <v>2451</v>
      </c>
      <c r="D1028" s="72" t="n">
        <v>1000001377</v>
      </c>
      <c r="E1028" s="73" t="s">
        <v>2452</v>
      </c>
      <c r="F1028" s="74" t="n">
        <v>44018</v>
      </c>
      <c r="G1028" s="67" t="str">
        <f aca="false">IF(I1028&gt;0,"Targeted Dealer","-")</f>
        <v>Targeted Dealer</v>
      </c>
      <c r="H1028" s="67"/>
      <c r="I1028" s="68" t="n">
        <v>2075</v>
      </c>
      <c r="J1028" s="68" t="n">
        <f aca="false">I1028/$J$1*($J$1-$E$1)</f>
        <v>2075</v>
      </c>
      <c r="K1028" s="69" t="n">
        <v>2165</v>
      </c>
      <c r="L1028" s="69" t="n">
        <f aca="false">I1028-K1028</f>
        <v>-90</v>
      </c>
      <c r="M1028" s="69" t="n">
        <f aca="false">IFERROR((K1028/J1028%),"-")</f>
        <v>104.33734939759</v>
      </c>
      <c r="N1028" s="97" t="n">
        <v>2281.1</v>
      </c>
      <c r="O1028" s="98" t="str">
        <f aca="false">IF(F1028&lt;=$P$2,"DEC","")</f>
        <v>DEC</v>
      </c>
      <c r="P1028" s="97" t="n">
        <v>2281.1</v>
      </c>
      <c r="Q1028" s="99" t="n">
        <f aca="false">K1028-P1028</f>
        <v>-116.1</v>
      </c>
      <c r="R1028" s="98" t="n">
        <f aca="false">IFERROR(IF(O1028="Dec",(K1028/P1028-1))," ")</f>
        <v>-0.0508964973039323</v>
      </c>
      <c r="S1028" s="100" t="str">
        <f aca="false">IF(N1028&gt;0,IF(O1028="","-",IF(R1028&lt;0%,"DEGROWTH","GROWTH")))</f>
        <v>DEGROWTH</v>
      </c>
      <c r="T1028" s="69" t="n">
        <v>2027.25</v>
      </c>
      <c r="U1028" s="101" t="str">
        <f aca="false">IF(F1028&lt;=$V$2,"jAN","")</f>
        <v>jAN</v>
      </c>
      <c r="V1028" s="97" t="n">
        <v>2027.25</v>
      </c>
      <c r="W1028" s="102" t="n">
        <f aca="false">K1028-V1028</f>
        <v>137.75</v>
      </c>
      <c r="X1028" s="103" t="n">
        <f aca="false">IFERROR(IF(U1028="Jan",(K1028/V1028-1)),0)</f>
        <v>0.0679491922555187</v>
      </c>
      <c r="Y1028" s="104" t="str">
        <f aca="false">IF(T1028&gt;0,IF(U1028="","-",IF(X1028&lt;0%,"DEGROWTH","GROWTH")))</f>
        <v>GROWTH</v>
      </c>
      <c r="Z1028" s="75" t="n">
        <v>0</v>
      </c>
      <c r="AA1028" s="70"/>
      <c r="AB1028" s="70" t="s">
        <v>131</v>
      </c>
      <c r="AC1028" s="3"/>
    </row>
    <row r="1029" customFormat="false" ht="14.25" hidden="false" customHeight="true" outlineLevel="0" collapsed="false">
      <c r="A1029" s="70" t="s">
        <v>131</v>
      </c>
      <c r="B1029" s="72" t="s">
        <v>93</v>
      </c>
      <c r="C1029" s="72" t="s">
        <v>2453</v>
      </c>
      <c r="D1029" s="72" t="n">
        <v>1000001426</v>
      </c>
      <c r="E1029" s="73" t="s">
        <v>2454</v>
      </c>
      <c r="F1029" s="74" t="n">
        <v>44049</v>
      </c>
      <c r="G1029" s="67" t="str">
        <f aca="false">IF(I1029&gt;0,"Targeted Dealer","-")</f>
        <v>Targeted Dealer</v>
      </c>
      <c r="H1029" s="67"/>
      <c r="I1029" s="68" t="n">
        <v>301</v>
      </c>
      <c r="J1029" s="68" t="n">
        <f aca="false">I1029/$J$1*($J$1-$E$1)</f>
        <v>301</v>
      </c>
      <c r="K1029" s="69" t="n">
        <v>193</v>
      </c>
      <c r="L1029" s="69" t="n">
        <f aca="false">I1029-K1029</f>
        <v>108</v>
      </c>
      <c r="M1029" s="69" t="n">
        <f aca="false">IFERROR((K1029/J1029%),"-")</f>
        <v>64.1196013289037</v>
      </c>
      <c r="N1029" s="97" t="n">
        <v>244</v>
      </c>
      <c r="O1029" s="98" t="str">
        <f aca="false">IF(F1029&lt;=$P$2,"DEC","")</f>
        <v>DEC</v>
      </c>
      <c r="P1029" s="97" t="n">
        <v>244</v>
      </c>
      <c r="Q1029" s="99" t="n">
        <f aca="false">K1029-P1029</f>
        <v>-51</v>
      </c>
      <c r="R1029" s="98" t="n">
        <f aca="false">IFERROR(IF(O1029="Dec",(K1029/P1029-1))," ")</f>
        <v>-0.209016393442623</v>
      </c>
      <c r="S1029" s="100" t="str">
        <f aca="false">IF(N1029&gt;0,IF(O1029="","-",IF(R1029&lt;0%,"DEGROWTH","GROWTH")))</f>
        <v>DEGROWTH</v>
      </c>
      <c r="T1029" s="69" t="n">
        <v>378</v>
      </c>
      <c r="U1029" s="101" t="str">
        <f aca="false">IF(F1029&lt;=$V$2,"jAN","")</f>
        <v>jAN</v>
      </c>
      <c r="V1029" s="97" t="n">
        <v>378</v>
      </c>
      <c r="W1029" s="102" t="n">
        <f aca="false">K1029-V1029</f>
        <v>-185</v>
      </c>
      <c r="X1029" s="103" t="n">
        <f aca="false">IFERROR(IF(U1029="Jan",(K1029/V1029-1)),0)</f>
        <v>-0.489417989417989</v>
      </c>
      <c r="Y1029" s="104" t="str">
        <f aca="false">IF(T1029&gt;0,IF(U1029="","-",IF(X1029&lt;0%,"DEGROWTH","GROWTH")))</f>
        <v>DEGROWTH</v>
      </c>
      <c r="Z1029" s="75" t="n">
        <v>0</v>
      </c>
      <c r="AA1029" s="70"/>
      <c r="AB1029" s="70" t="s">
        <v>131</v>
      </c>
      <c r="AC1029" s="3"/>
    </row>
    <row r="1030" customFormat="false" ht="14.25" hidden="false" customHeight="true" outlineLevel="0" collapsed="false">
      <c r="A1030" s="70" t="s">
        <v>131</v>
      </c>
      <c r="B1030" s="72" t="s">
        <v>93</v>
      </c>
      <c r="C1030" s="72" t="s">
        <v>344</v>
      </c>
      <c r="D1030" s="72" t="n">
        <v>1000001455</v>
      </c>
      <c r="E1030" s="73" t="s">
        <v>345</v>
      </c>
      <c r="F1030" s="74" t="n">
        <v>44049</v>
      </c>
      <c r="G1030" s="67" t="str">
        <f aca="false">IF(I1030&gt;0,"Targeted Dealer","-")</f>
        <v>-</v>
      </c>
      <c r="H1030" s="67"/>
      <c r="I1030" s="68" t="n">
        <v>0</v>
      </c>
      <c r="J1030" s="68" t="n">
        <f aca="false">I1030/$J$1*($J$1-$E$1)</f>
        <v>0</v>
      </c>
      <c r="K1030" s="69" t="n">
        <v>0</v>
      </c>
      <c r="L1030" s="69" t="n">
        <f aca="false">I1030-K1030</f>
        <v>0</v>
      </c>
      <c r="M1030" s="69" t="str">
        <f aca="false">IFERROR((K1030/J1030%),"-")</f>
        <v>-</v>
      </c>
      <c r="N1030" s="97" t="n">
        <v>0</v>
      </c>
      <c r="O1030" s="98" t="str">
        <f aca="false">IF(F1030&lt;=$P$2,"DEC","")</f>
        <v>DEC</v>
      </c>
      <c r="P1030" s="97" t="n">
        <v>0</v>
      </c>
      <c r="Q1030" s="99" t="n">
        <f aca="false">K1030-P1030</f>
        <v>0</v>
      </c>
      <c r="R1030" s="98" t="str">
        <f aca="false">IFERROR(IF(O1030="Dec",(K1030/P1030-1))," ")</f>
        <v> </v>
      </c>
      <c r="S1030" s="105" t="b">
        <f aca="false">IF(N1030&gt;0,IF(O1030="","-",IF(R1030&lt;0%,"DEGROWTH","GROWTH")))</f>
        <v>0</v>
      </c>
      <c r="T1030" s="69" t="n">
        <v>212</v>
      </c>
      <c r="U1030" s="101" t="str">
        <f aca="false">IF(F1030&lt;=$V$2,"jAN","")</f>
        <v>jAN</v>
      </c>
      <c r="V1030" s="97" t="n">
        <v>212</v>
      </c>
      <c r="W1030" s="102" t="n">
        <f aca="false">K1030-V1030</f>
        <v>-212</v>
      </c>
      <c r="X1030" s="103" t="n">
        <f aca="false">IFERROR(IF(U1030="Jan",(K1030/V1030-1)),0)</f>
        <v>-1</v>
      </c>
      <c r="Y1030" s="104" t="str">
        <f aca="false">IF(T1030&gt;0,IF(U1030="","-",IF(X1030&lt;0%,"DEGROWTH","GROWTH")))</f>
        <v>DEGROWTH</v>
      </c>
      <c r="Z1030" s="75" t="n">
        <v>1</v>
      </c>
      <c r="AA1030" s="70"/>
      <c r="AB1030" s="70" t="s">
        <v>131</v>
      </c>
      <c r="AC1030" s="3"/>
    </row>
    <row r="1031" customFormat="false" ht="14.25" hidden="false" customHeight="true" outlineLevel="0" collapsed="false">
      <c r="A1031" s="70" t="s">
        <v>131</v>
      </c>
      <c r="B1031" s="72" t="s">
        <v>93</v>
      </c>
      <c r="C1031" s="72" t="s">
        <v>2455</v>
      </c>
      <c r="D1031" s="72" t="n">
        <v>1000001444</v>
      </c>
      <c r="E1031" s="73" t="s">
        <v>2456</v>
      </c>
      <c r="F1031" s="74" t="n">
        <v>44235</v>
      </c>
      <c r="G1031" s="67" t="str">
        <f aca="false">IF(I1031&gt;0,"Targeted Dealer","-")</f>
        <v>Targeted Dealer</v>
      </c>
      <c r="H1031" s="67"/>
      <c r="I1031" s="68" t="n">
        <v>300</v>
      </c>
      <c r="J1031" s="68" t="n">
        <f aca="false">I1031/$J$1*($J$1-$E$1)</f>
        <v>300</v>
      </c>
      <c r="K1031" s="69" t="n">
        <v>255</v>
      </c>
      <c r="L1031" s="69" t="n">
        <f aca="false">I1031-K1031</f>
        <v>45</v>
      </c>
      <c r="M1031" s="69" t="n">
        <f aca="false">IFERROR((K1031/J1031%),"-")</f>
        <v>85</v>
      </c>
      <c r="N1031" s="97" t="n">
        <v>324</v>
      </c>
      <c r="O1031" s="98" t="str">
        <f aca="false">IF(F1031&lt;=$P$2,"DEC","")</f>
        <v>DEC</v>
      </c>
      <c r="P1031" s="97" t="n">
        <v>324</v>
      </c>
      <c r="Q1031" s="99" t="n">
        <f aca="false">K1031-P1031</f>
        <v>-69</v>
      </c>
      <c r="R1031" s="98" t="n">
        <f aca="false">IFERROR(IF(O1031="Dec",(K1031/P1031-1))," ")</f>
        <v>-0.212962962962963</v>
      </c>
      <c r="S1031" s="100" t="str">
        <f aca="false">IF(N1031&gt;0,IF(O1031="","-",IF(R1031&lt;0%,"DEGROWTH","GROWTH")))</f>
        <v>DEGROWTH</v>
      </c>
      <c r="T1031" s="69" t="n">
        <v>424</v>
      </c>
      <c r="U1031" s="101" t="str">
        <f aca="false">IF(F1031&lt;=$V$2,"jAN","")</f>
        <v>jAN</v>
      </c>
      <c r="V1031" s="97" t="n">
        <v>424</v>
      </c>
      <c r="W1031" s="102" t="n">
        <f aca="false">K1031-V1031</f>
        <v>-169</v>
      </c>
      <c r="X1031" s="103" t="n">
        <f aca="false">IFERROR(IF(U1031="Jan",(K1031/V1031-1)),0)</f>
        <v>-0.398584905660377</v>
      </c>
      <c r="Y1031" s="104" t="str">
        <f aca="false">IF(T1031&gt;0,IF(U1031="","-",IF(X1031&lt;0%,"DEGROWTH","GROWTH")))</f>
        <v>DEGROWTH</v>
      </c>
      <c r="Z1031" s="75" t="n">
        <v>0</v>
      </c>
      <c r="AA1031" s="70"/>
      <c r="AB1031" s="70" t="s">
        <v>131</v>
      </c>
      <c r="AC1031" s="3"/>
    </row>
    <row r="1032" customFormat="false" ht="14.25" hidden="false" customHeight="true" outlineLevel="0" collapsed="false">
      <c r="A1032" s="70" t="s">
        <v>131</v>
      </c>
      <c r="B1032" s="72" t="s">
        <v>93</v>
      </c>
      <c r="C1032" s="72" t="s">
        <v>346</v>
      </c>
      <c r="D1032" s="72" t="n">
        <v>1000002031</v>
      </c>
      <c r="E1032" s="73" t="s">
        <v>347</v>
      </c>
      <c r="F1032" s="74" t="n">
        <v>44501</v>
      </c>
      <c r="G1032" s="67" t="str">
        <f aca="false">IF(I1032&gt;0,"Targeted Dealer","-")</f>
        <v>Targeted Dealer</v>
      </c>
      <c r="H1032" s="67"/>
      <c r="I1032" s="68" t="n">
        <v>61</v>
      </c>
      <c r="J1032" s="68" t="n">
        <f aca="false">I1032/$J$1*($J$1-$E$1)</f>
        <v>61</v>
      </c>
      <c r="K1032" s="69" t="n">
        <v>37</v>
      </c>
      <c r="L1032" s="69" t="n">
        <f aca="false">I1032-K1032</f>
        <v>24</v>
      </c>
      <c r="M1032" s="69" t="n">
        <f aca="false">IFERROR((K1032/J1032%),"-")</f>
        <v>60.655737704918</v>
      </c>
      <c r="N1032" s="97" t="n">
        <v>0</v>
      </c>
      <c r="O1032" s="98" t="str">
        <f aca="false">IF(F1032&lt;=$P$2,"DEC","")</f>
        <v>DEC</v>
      </c>
      <c r="P1032" s="97" t="n">
        <v>0</v>
      </c>
      <c r="Q1032" s="99" t="n">
        <f aca="false">K1032-P1032</f>
        <v>37</v>
      </c>
      <c r="R1032" s="98" t="str">
        <f aca="false">IFERROR(IF(O1032="Dec",(K1032/P1032-1))," ")</f>
        <v> </v>
      </c>
      <c r="S1032" s="105" t="b">
        <f aca="false">IF(N1032&gt;0,IF(O1032="","-",IF(R1032&lt;0%,"DEGROWTH","GROWTH")))</f>
        <v>0</v>
      </c>
      <c r="T1032" s="69" t="n">
        <v>32</v>
      </c>
      <c r="U1032" s="101" t="str">
        <f aca="false">IF(F1032&lt;=$V$2,"jAN","")</f>
        <v>jAN</v>
      </c>
      <c r="V1032" s="97" t="n">
        <v>32</v>
      </c>
      <c r="W1032" s="102" t="n">
        <f aca="false">K1032-V1032</f>
        <v>5</v>
      </c>
      <c r="X1032" s="103" t="n">
        <f aca="false">IFERROR(IF(U1032="Jan",(K1032/V1032-1)),0)</f>
        <v>0.15625</v>
      </c>
      <c r="Y1032" s="104" t="str">
        <f aca="false">IF(T1032&gt;0,IF(U1032="","-",IF(X1032&lt;0%,"DEGROWTH","GROWTH")))</f>
        <v>GROWTH</v>
      </c>
      <c r="Z1032" s="75" t="n">
        <v>0</v>
      </c>
      <c r="AA1032" s="70"/>
      <c r="AB1032" s="70" t="s">
        <v>131</v>
      </c>
      <c r="AC1032" s="3"/>
    </row>
    <row r="1033" customFormat="false" ht="14.25" hidden="false" customHeight="true" outlineLevel="0" collapsed="false">
      <c r="A1033" s="70" t="s">
        <v>131</v>
      </c>
      <c r="B1033" s="72" t="s">
        <v>93</v>
      </c>
      <c r="C1033" s="72" t="s">
        <v>2457</v>
      </c>
      <c r="D1033" s="72" t="n">
        <v>1000002083</v>
      </c>
      <c r="E1033" s="73" t="s">
        <v>2458</v>
      </c>
      <c r="F1033" s="74" t="n">
        <v>44569</v>
      </c>
      <c r="G1033" s="67" t="str">
        <f aca="false">IF(I1033&gt;0,"Targeted Dealer","-")</f>
        <v>Targeted Dealer</v>
      </c>
      <c r="H1033" s="67"/>
      <c r="I1033" s="68" t="n">
        <v>50</v>
      </c>
      <c r="J1033" s="68" t="n">
        <f aca="false">I1033/$J$1*($J$1-$E$1)</f>
        <v>50</v>
      </c>
      <c r="K1033" s="69" t="n">
        <v>2.5</v>
      </c>
      <c r="L1033" s="69" t="n">
        <f aca="false">I1033-K1033</f>
        <v>47.5</v>
      </c>
      <c r="M1033" s="69" t="n">
        <f aca="false">IFERROR((K1033/J1033%),"-")</f>
        <v>5</v>
      </c>
      <c r="N1033" s="97" t="n">
        <v>12</v>
      </c>
      <c r="O1033" s="98" t="str">
        <f aca="false">IF(F1033&lt;=$P$2,"DEC","")</f>
        <v>DEC</v>
      </c>
      <c r="P1033" s="97" t="n">
        <v>12</v>
      </c>
      <c r="Q1033" s="99" t="n">
        <f aca="false">K1033-P1033</f>
        <v>-9.5</v>
      </c>
      <c r="R1033" s="98" t="n">
        <f aca="false">IFERROR(IF(O1033="Dec",(K1033/P1033-1))," ")</f>
        <v>-0.791666666666667</v>
      </c>
      <c r="S1033" s="100" t="str">
        <f aca="false">IF(N1033&gt;0,IF(O1033="","-",IF(R1033&lt;0%,"DEGROWTH","GROWTH")))</f>
        <v>DEGROWTH</v>
      </c>
      <c r="T1033" s="69" t="n">
        <v>20</v>
      </c>
      <c r="U1033" s="101" t="str">
        <f aca="false">IF(F1033&lt;=$V$2,"jAN","")</f>
        <v>jAN</v>
      </c>
      <c r="V1033" s="97" t="n">
        <v>20</v>
      </c>
      <c r="W1033" s="102" t="n">
        <f aca="false">K1033-V1033</f>
        <v>-17.5</v>
      </c>
      <c r="X1033" s="103" t="n">
        <f aca="false">IFERROR(IF(U1033="Jan",(K1033/V1033-1)),0)</f>
        <v>-0.875</v>
      </c>
      <c r="Y1033" s="104" t="str">
        <f aca="false">IF(T1033&gt;0,IF(U1033="","-",IF(X1033&lt;0%,"DEGROWTH","GROWTH")))</f>
        <v>DEGROWTH</v>
      </c>
      <c r="Z1033" s="75" t="n">
        <v>1</v>
      </c>
      <c r="AA1033" s="70"/>
      <c r="AB1033" s="70" t="s">
        <v>131</v>
      </c>
      <c r="AC1033" s="3"/>
    </row>
    <row r="1034" customFormat="false" ht="14.25" hidden="false" customHeight="true" outlineLevel="0" collapsed="false">
      <c r="A1034" s="70" t="s">
        <v>131</v>
      </c>
      <c r="B1034" s="72" t="s">
        <v>93</v>
      </c>
      <c r="C1034" s="72" t="s">
        <v>2459</v>
      </c>
      <c r="D1034" s="72" t="n">
        <v>1000002522</v>
      </c>
      <c r="E1034" s="73" t="s">
        <v>2460</v>
      </c>
      <c r="F1034" s="74" t="n">
        <v>44592</v>
      </c>
      <c r="G1034" s="67" t="str">
        <f aca="false">IF(I1034&gt;0,"Targeted Dealer","-")</f>
        <v>Targeted Dealer</v>
      </c>
      <c r="H1034" s="67"/>
      <c r="I1034" s="68" t="n">
        <v>161</v>
      </c>
      <c r="J1034" s="68" t="n">
        <f aca="false">I1034/$J$1*($J$1-$E$1)</f>
        <v>161</v>
      </c>
      <c r="K1034" s="69" t="n">
        <v>175</v>
      </c>
      <c r="L1034" s="69" t="n">
        <f aca="false">I1034-K1034</f>
        <v>-14</v>
      </c>
      <c r="M1034" s="69" t="n">
        <f aca="false">IFERROR((K1034/J1034%),"-")</f>
        <v>108.695652173913</v>
      </c>
      <c r="N1034" s="97" t="n">
        <v>174</v>
      </c>
      <c r="O1034" s="98" t="str">
        <f aca="false">IF(F1034&lt;=$P$2,"DEC","")</f>
        <v>DEC</v>
      </c>
      <c r="P1034" s="97" t="n">
        <v>174</v>
      </c>
      <c r="Q1034" s="99" t="n">
        <f aca="false">K1034-P1034</f>
        <v>1</v>
      </c>
      <c r="R1034" s="98" t="n">
        <f aca="false">IFERROR(IF(O1034="Dec",(K1034/P1034-1))," ")</f>
        <v>0.00574712643678166</v>
      </c>
      <c r="S1034" s="100" t="str">
        <f aca="false">IF(N1034&gt;0,IF(O1034="","-",IF(R1034&lt;0%,"DEGROWTH","GROWTH")))</f>
        <v>GROWTH</v>
      </c>
      <c r="T1034" s="69" t="n">
        <v>120</v>
      </c>
      <c r="U1034" s="101" t="str">
        <f aca="false">IF(F1034&lt;=$V$2,"jAN","")</f>
        <v>jAN</v>
      </c>
      <c r="V1034" s="97" t="n">
        <v>120</v>
      </c>
      <c r="W1034" s="102" t="n">
        <f aca="false">K1034-V1034</f>
        <v>55</v>
      </c>
      <c r="X1034" s="103" t="n">
        <f aca="false">IFERROR(IF(U1034="Jan",(K1034/V1034-1)),0)</f>
        <v>0.458333333333333</v>
      </c>
      <c r="Y1034" s="104" t="str">
        <f aca="false">IF(T1034&gt;0,IF(U1034="","-",IF(X1034&lt;0%,"DEGROWTH","GROWTH")))</f>
        <v>GROWTH</v>
      </c>
      <c r="Z1034" s="75" t="n">
        <v>0</v>
      </c>
      <c r="AA1034" s="70"/>
      <c r="AB1034" s="70" t="s">
        <v>131</v>
      </c>
      <c r="AC1034" s="3"/>
    </row>
    <row r="1035" customFormat="false" ht="14.25" hidden="false" customHeight="true" outlineLevel="0" collapsed="false">
      <c r="A1035" s="70" t="s">
        <v>131</v>
      </c>
      <c r="B1035" s="72" t="s">
        <v>93</v>
      </c>
      <c r="C1035" s="72" t="s">
        <v>2461</v>
      </c>
      <c r="D1035" s="72" t="n">
        <v>1000002795</v>
      </c>
      <c r="E1035" s="72" t="s">
        <v>2462</v>
      </c>
      <c r="F1035" s="74" t="n">
        <v>44719</v>
      </c>
      <c r="G1035" s="67" t="str">
        <f aca="false">IF(I1035&gt;0,"Targeted Dealer","-")</f>
        <v>Targeted Dealer</v>
      </c>
      <c r="H1035" s="67"/>
      <c r="I1035" s="68" t="n">
        <v>175</v>
      </c>
      <c r="J1035" s="68" t="n">
        <f aca="false">I1035/$J$1*($J$1-$E$1)</f>
        <v>175</v>
      </c>
      <c r="K1035" s="69" t="n">
        <v>176</v>
      </c>
      <c r="L1035" s="69" t="n">
        <f aca="false">I1035-K1035</f>
        <v>-1</v>
      </c>
      <c r="M1035" s="69" t="n">
        <f aca="false">IFERROR((K1035/J1035%),"-")</f>
        <v>100.571428571429</v>
      </c>
      <c r="N1035" s="97" t="n">
        <v>202</v>
      </c>
      <c r="O1035" s="98" t="str">
        <f aca="false">IF(F1035&lt;=$P$2,"DEC","")</f>
        <v>DEC</v>
      </c>
      <c r="P1035" s="97" t="n">
        <v>202</v>
      </c>
      <c r="Q1035" s="99" t="n">
        <f aca="false">K1035-P1035</f>
        <v>-26</v>
      </c>
      <c r="R1035" s="98" t="n">
        <f aca="false">IFERROR(IF(O1035="Dec",(K1035/P1035-1))," ")</f>
        <v>-0.128712871287129</v>
      </c>
      <c r="S1035" s="100" t="str">
        <f aca="false">IF(N1035&gt;0,IF(O1035="","-",IF(R1035&lt;0%,"DEGROWTH","GROWTH")))</f>
        <v>DEGROWTH</v>
      </c>
      <c r="T1035" s="69" t="n">
        <v>192</v>
      </c>
      <c r="U1035" s="101" t="str">
        <f aca="false">IF(F1035&lt;=$V$2,"jAN","")</f>
        <v>jAN</v>
      </c>
      <c r="V1035" s="97" t="n">
        <v>192</v>
      </c>
      <c r="W1035" s="102" t="n">
        <f aca="false">K1035-V1035</f>
        <v>-16</v>
      </c>
      <c r="X1035" s="103" t="n">
        <f aca="false">IFERROR(IF(U1035="Jan",(K1035/V1035-1)),0)</f>
        <v>-0.0833333333333334</v>
      </c>
      <c r="Y1035" s="104" t="str">
        <f aca="false">IF(T1035&gt;0,IF(U1035="","-",IF(X1035&lt;0%,"DEGROWTH","GROWTH")))</f>
        <v>DEGROWTH</v>
      </c>
      <c r="Z1035" s="75" t="n">
        <v>0</v>
      </c>
      <c r="AA1035" s="70"/>
      <c r="AB1035" s="70" t="s">
        <v>131</v>
      </c>
      <c r="AC1035" s="3"/>
    </row>
    <row r="1036" customFormat="false" ht="14.25" hidden="false" customHeight="true" outlineLevel="0" collapsed="false">
      <c r="A1036" s="70" t="s">
        <v>131</v>
      </c>
      <c r="B1036" s="72" t="s">
        <v>93</v>
      </c>
      <c r="C1036" s="72" t="s">
        <v>2463</v>
      </c>
      <c r="D1036" s="72" t="n">
        <v>1000002673</v>
      </c>
      <c r="E1036" s="72" t="s">
        <v>846</v>
      </c>
      <c r="F1036" s="74" t="n">
        <v>44739</v>
      </c>
      <c r="G1036" s="67" t="str">
        <f aca="false">IF(I1036&gt;0,"Targeted Dealer","-")</f>
        <v>Targeted Dealer</v>
      </c>
      <c r="H1036" s="67"/>
      <c r="I1036" s="68" t="n">
        <v>200</v>
      </c>
      <c r="J1036" s="68" t="n">
        <f aca="false">I1036/$J$1*($J$1-$E$1)</f>
        <v>200</v>
      </c>
      <c r="K1036" s="69" t="n">
        <v>240</v>
      </c>
      <c r="L1036" s="69" t="n">
        <f aca="false">I1036-K1036</f>
        <v>-40</v>
      </c>
      <c r="M1036" s="69" t="n">
        <f aca="false">IFERROR((K1036/J1036%),"-")</f>
        <v>120</v>
      </c>
      <c r="N1036" s="97" t="n">
        <v>212</v>
      </c>
      <c r="O1036" s="98" t="str">
        <f aca="false">IF(F1036&lt;=$P$2,"DEC","")</f>
        <v>DEC</v>
      </c>
      <c r="P1036" s="97" t="n">
        <v>212</v>
      </c>
      <c r="Q1036" s="99" t="n">
        <f aca="false">K1036-P1036</f>
        <v>28</v>
      </c>
      <c r="R1036" s="98" t="n">
        <f aca="false">IFERROR(IF(O1036="Dec",(K1036/P1036-1))," ")</f>
        <v>0.132075471698113</v>
      </c>
      <c r="S1036" s="100" t="str">
        <f aca="false">IF(N1036&gt;0,IF(O1036="","-",IF(R1036&lt;0%,"DEGROWTH","GROWTH")))</f>
        <v>GROWTH</v>
      </c>
      <c r="T1036" s="69" t="n">
        <v>156</v>
      </c>
      <c r="U1036" s="101" t="str">
        <f aca="false">IF(F1036&lt;=$V$2,"jAN","")</f>
        <v>jAN</v>
      </c>
      <c r="V1036" s="97" t="n">
        <v>156</v>
      </c>
      <c r="W1036" s="102" t="n">
        <f aca="false">K1036-V1036</f>
        <v>84</v>
      </c>
      <c r="X1036" s="103" t="n">
        <f aca="false">IFERROR(IF(U1036="Jan",(K1036/V1036-1)),0)</f>
        <v>0.538461538461539</v>
      </c>
      <c r="Y1036" s="104" t="str">
        <f aca="false">IF(T1036&gt;0,IF(U1036="","-",IF(X1036&lt;0%,"DEGROWTH","GROWTH")))</f>
        <v>GROWTH</v>
      </c>
      <c r="Z1036" s="75" t="n">
        <v>0</v>
      </c>
      <c r="AA1036" s="70"/>
      <c r="AB1036" s="70" t="s">
        <v>131</v>
      </c>
      <c r="AC1036" s="3"/>
    </row>
    <row r="1037" customFormat="false" ht="14.25" hidden="false" customHeight="true" outlineLevel="0" collapsed="false">
      <c r="A1037" s="70" t="s">
        <v>131</v>
      </c>
      <c r="B1037" s="72" t="s">
        <v>93</v>
      </c>
      <c r="C1037" s="72" t="s">
        <v>2464</v>
      </c>
      <c r="D1037" s="72" t="n">
        <v>1000002889</v>
      </c>
      <c r="E1037" s="72" t="s">
        <v>2465</v>
      </c>
      <c r="F1037" s="74" t="n">
        <v>44793</v>
      </c>
      <c r="G1037" s="67" t="str">
        <f aca="false">IF(I1037&gt;0,"Targeted Dealer","-")</f>
        <v>Targeted Dealer</v>
      </c>
      <c r="H1037" s="67"/>
      <c r="I1037" s="68" t="n">
        <v>750</v>
      </c>
      <c r="J1037" s="68" t="n">
        <f aca="false">I1037/$J$1*($J$1-$E$1)</f>
        <v>750</v>
      </c>
      <c r="K1037" s="69" t="n">
        <v>150</v>
      </c>
      <c r="L1037" s="69" t="n">
        <f aca="false">I1037-K1037</f>
        <v>600</v>
      </c>
      <c r="M1037" s="69" t="n">
        <f aca="false">IFERROR((K1037/J1037%),"-")</f>
        <v>20</v>
      </c>
      <c r="N1037" s="97" t="n">
        <v>129</v>
      </c>
      <c r="O1037" s="98" t="str">
        <f aca="false">IF(F1037&lt;=$P$2,"DEC","")</f>
        <v>DEC</v>
      </c>
      <c r="P1037" s="97" t="n">
        <v>129</v>
      </c>
      <c r="Q1037" s="99" t="n">
        <f aca="false">K1037-P1037</f>
        <v>21</v>
      </c>
      <c r="R1037" s="98" t="n">
        <f aca="false">IFERROR(IF(O1037="Dec",(K1037/P1037-1))," ")</f>
        <v>0.162790697674419</v>
      </c>
      <c r="S1037" s="100" t="str">
        <f aca="false">IF(N1037&gt;0,IF(O1037="","-",IF(R1037&lt;0%,"DEGROWTH","GROWTH")))</f>
        <v>GROWTH</v>
      </c>
      <c r="T1037" s="69" t="n">
        <v>1099</v>
      </c>
      <c r="U1037" s="101" t="str">
        <f aca="false">IF(F1037&lt;=$V$2,"jAN","")</f>
        <v>jAN</v>
      </c>
      <c r="V1037" s="97" t="n">
        <v>1099</v>
      </c>
      <c r="W1037" s="102" t="n">
        <f aca="false">K1037-V1037</f>
        <v>-949</v>
      </c>
      <c r="X1037" s="103" t="n">
        <f aca="false">IFERROR(IF(U1037="Jan",(K1037/V1037-1)),0)</f>
        <v>-0.86351228389445</v>
      </c>
      <c r="Y1037" s="104" t="str">
        <f aca="false">IF(T1037&gt;0,IF(U1037="","-",IF(X1037&lt;0%,"DEGROWTH","GROWTH")))</f>
        <v>DEGROWTH</v>
      </c>
      <c r="Z1037" s="75" t="n">
        <v>0</v>
      </c>
      <c r="AA1037" s="70"/>
      <c r="AB1037" s="70" t="s">
        <v>131</v>
      </c>
      <c r="AC1037" s="3"/>
    </row>
    <row r="1038" customFormat="false" ht="14.25" hidden="false" customHeight="true" outlineLevel="0" collapsed="false">
      <c r="A1038" s="70" t="s">
        <v>131</v>
      </c>
      <c r="B1038" s="72" t="s">
        <v>93</v>
      </c>
      <c r="C1038" s="72" t="s">
        <v>2466</v>
      </c>
      <c r="D1038" s="72" t="n">
        <v>1000003232</v>
      </c>
      <c r="E1038" s="72" t="s">
        <v>2467</v>
      </c>
      <c r="F1038" s="74" t="n">
        <v>44935</v>
      </c>
      <c r="G1038" s="67" t="str">
        <f aca="false">IF(I1038&gt;0,"Targeted Dealer","-")</f>
        <v>Targeted Dealer</v>
      </c>
      <c r="H1038" s="67"/>
      <c r="I1038" s="68" t="n">
        <v>50</v>
      </c>
      <c r="J1038" s="68" t="n">
        <f aca="false">I1038/$J$1*($J$1-$E$1)</f>
        <v>50</v>
      </c>
      <c r="K1038" s="69" t="n">
        <v>24</v>
      </c>
      <c r="L1038" s="69" t="n">
        <f aca="false">I1038-K1038</f>
        <v>26</v>
      </c>
      <c r="M1038" s="69" t="n">
        <f aca="false">IFERROR((K1038/J1038%),"-")</f>
        <v>48</v>
      </c>
      <c r="N1038" s="97" t="n">
        <v>18</v>
      </c>
      <c r="O1038" s="98" t="str">
        <f aca="false">IF(F1038&lt;=$P$2,"DEC","")</f>
        <v>DEC</v>
      </c>
      <c r="P1038" s="97" t="n">
        <v>18</v>
      </c>
      <c r="Q1038" s="99" t="n">
        <f aca="false">K1038-P1038</f>
        <v>6</v>
      </c>
      <c r="R1038" s="98" t="n">
        <f aca="false">IFERROR(IF(O1038="Dec",(K1038/P1038-1))," ")</f>
        <v>0.333333333333333</v>
      </c>
      <c r="S1038" s="100" t="str">
        <f aca="false">IF(N1038&gt;0,IF(O1038="","-",IF(R1038&lt;0%,"DEGROWTH","GROWTH")))</f>
        <v>GROWTH</v>
      </c>
      <c r="T1038" s="69" t="n">
        <v>39</v>
      </c>
      <c r="U1038" s="101" t="str">
        <f aca="false">IF(F1038&lt;=$V$2,"jAN","")</f>
        <v>jAN</v>
      </c>
      <c r="V1038" s="97" t="n">
        <v>39</v>
      </c>
      <c r="W1038" s="102" t="n">
        <f aca="false">K1038-V1038</f>
        <v>-15</v>
      </c>
      <c r="X1038" s="103" t="n">
        <f aca="false">IFERROR(IF(U1038="Jan",(K1038/V1038-1)),0)</f>
        <v>-0.384615384615385</v>
      </c>
      <c r="Y1038" s="104" t="str">
        <f aca="false">IF(T1038&gt;0,IF(U1038="","-",IF(X1038&lt;0%,"DEGROWTH","GROWTH")))</f>
        <v>DEGROWTH</v>
      </c>
      <c r="Z1038" s="75" t="n">
        <v>0</v>
      </c>
      <c r="AA1038" s="70"/>
      <c r="AB1038" s="70" t="s">
        <v>131</v>
      </c>
      <c r="AC1038" s="3"/>
    </row>
    <row r="1039" customFormat="false" ht="14.25" hidden="false" customHeight="true" outlineLevel="0" collapsed="false">
      <c r="A1039" s="70" t="s">
        <v>131</v>
      </c>
      <c r="B1039" s="72" t="s">
        <v>93</v>
      </c>
      <c r="C1039" s="72" t="s">
        <v>348</v>
      </c>
      <c r="D1039" s="72" t="n">
        <v>1000003387</v>
      </c>
      <c r="E1039" s="72" t="s">
        <v>349</v>
      </c>
      <c r="F1039" s="74" t="n">
        <v>44984</v>
      </c>
      <c r="G1039" s="67" t="str">
        <f aca="false">IF(I1039&gt;0,"Targeted Dealer","-")</f>
        <v>Targeted Dealer</v>
      </c>
      <c r="H1039" s="67"/>
      <c r="I1039" s="68" t="n">
        <v>12</v>
      </c>
      <c r="J1039" s="68" t="n">
        <f aca="false">I1039/$J$1*($J$1-$E$1)</f>
        <v>12</v>
      </c>
      <c r="K1039" s="69" t="n">
        <v>12</v>
      </c>
      <c r="L1039" s="69" t="n">
        <f aca="false">I1039-K1039</f>
        <v>0</v>
      </c>
      <c r="M1039" s="69" t="n">
        <f aca="false">IFERROR((K1039/J1039%),"-")</f>
        <v>100</v>
      </c>
      <c r="N1039" s="97" t="n">
        <v>12</v>
      </c>
      <c r="O1039" s="98" t="str">
        <f aca="false">IF(F1039&lt;=$P$2,"DEC","")</f>
        <v>DEC</v>
      </c>
      <c r="P1039" s="97" t="n">
        <v>12</v>
      </c>
      <c r="Q1039" s="99" t="n">
        <f aca="false">K1039-P1039</f>
        <v>0</v>
      </c>
      <c r="R1039" s="98" t="n">
        <f aca="false">IFERROR(IF(O1039="Dec",(K1039/P1039-1))," ")</f>
        <v>0</v>
      </c>
      <c r="S1039" s="100" t="str">
        <f aca="false">IF(N1039&gt;0,IF(O1039="","-",IF(R1039&lt;0%,"DEGROWTH","GROWTH")))</f>
        <v>GROWTH</v>
      </c>
      <c r="T1039" s="69" t="n">
        <v>24</v>
      </c>
      <c r="U1039" s="101" t="str">
        <f aca="false">IF(F1039&lt;=$V$2,"jAN","")</f>
        <v>jAN</v>
      </c>
      <c r="V1039" s="97" t="n">
        <v>24</v>
      </c>
      <c r="W1039" s="102" t="n">
        <f aca="false">K1039-V1039</f>
        <v>-12</v>
      </c>
      <c r="X1039" s="103" t="n">
        <f aca="false">IFERROR(IF(U1039="Jan",(K1039/V1039-1)),0)</f>
        <v>-0.5</v>
      </c>
      <c r="Y1039" s="104" t="str">
        <f aca="false">IF(T1039&gt;0,IF(U1039="","-",IF(X1039&lt;0%,"DEGROWTH","GROWTH")))</f>
        <v>DEGROWTH</v>
      </c>
      <c r="Z1039" s="75" t="n">
        <v>1</v>
      </c>
      <c r="AA1039" s="70"/>
      <c r="AB1039" s="70" t="s">
        <v>131</v>
      </c>
      <c r="AC1039" s="3"/>
    </row>
    <row r="1040" customFormat="false" ht="14.25" hidden="false" customHeight="true" outlineLevel="0" collapsed="false">
      <c r="A1040" s="70" t="s">
        <v>131</v>
      </c>
      <c r="B1040" s="72" t="s">
        <v>93</v>
      </c>
      <c r="C1040" s="72" t="s">
        <v>2468</v>
      </c>
      <c r="D1040" s="72" t="n">
        <v>1000003529</v>
      </c>
      <c r="E1040" s="72" t="s">
        <v>2469</v>
      </c>
      <c r="F1040" s="74" t="n">
        <v>45065</v>
      </c>
      <c r="G1040" s="67" t="str">
        <f aca="false">IF(I1040&gt;0,"Targeted Dealer","-")</f>
        <v>Targeted Dealer</v>
      </c>
      <c r="H1040" s="67"/>
      <c r="I1040" s="68" t="n">
        <v>50</v>
      </c>
      <c r="J1040" s="68" t="n">
        <f aca="false">I1040/$J$1*($J$1-$E$1)</f>
        <v>50</v>
      </c>
      <c r="K1040" s="69" t="n">
        <v>12</v>
      </c>
      <c r="L1040" s="69" t="n">
        <f aca="false">I1040-K1040</f>
        <v>38</v>
      </c>
      <c r="M1040" s="69" t="n">
        <f aca="false">IFERROR((K1040/J1040%),"-")</f>
        <v>24</v>
      </c>
      <c r="N1040" s="97" t="n">
        <v>0</v>
      </c>
      <c r="O1040" s="98" t="str">
        <f aca="false">IF(F1040&lt;=$P$2,"DEC","")</f>
        <v>DEC</v>
      </c>
      <c r="P1040" s="97" t="n">
        <v>0</v>
      </c>
      <c r="Q1040" s="99" t="n">
        <f aca="false">K1040-P1040</f>
        <v>12</v>
      </c>
      <c r="R1040" s="98" t="str">
        <f aca="false">IFERROR(IF(O1040="Dec",(K1040/P1040-1))," ")</f>
        <v> </v>
      </c>
      <c r="S1040" s="105" t="b">
        <f aca="false">IF(N1040&gt;0,IF(O1040="","-",IF(R1040&lt;0%,"DEGROWTH","GROWTH")))</f>
        <v>0</v>
      </c>
      <c r="T1040" s="69" t="n">
        <v>5.45</v>
      </c>
      <c r="U1040" s="101" t="str">
        <f aca="false">IF(F1040&lt;=$V$2,"jAN","")</f>
        <v>jAN</v>
      </c>
      <c r="V1040" s="97" t="n">
        <v>5.45</v>
      </c>
      <c r="W1040" s="102" t="n">
        <f aca="false">K1040-V1040</f>
        <v>6.55</v>
      </c>
      <c r="X1040" s="103" t="n">
        <f aca="false">IFERROR(IF(U1040="Jan",(K1040/V1040-1)),0)</f>
        <v>1.20183486238532</v>
      </c>
      <c r="Y1040" s="104" t="str">
        <f aca="false">IF(T1040&gt;0,IF(U1040="","-",IF(X1040&lt;0%,"DEGROWTH","GROWTH")))</f>
        <v>GROWTH</v>
      </c>
      <c r="Z1040" s="75" t="n">
        <v>1</v>
      </c>
      <c r="AA1040" s="70"/>
      <c r="AB1040" s="70" t="s">
        <v>131</v>
      </c>
      <c r="AC1040" s="3"/>
    </row>
    <row r="1041" customFormat="false" ht="14.25" hidden="false" customHeight="true" outlineLevel="0" collapsed="false">
      <c r="A1041" s="70" t="s">
        <v>131</v>
      </c>
      <c r="B1041" s="72" t="s">
        <v>93</v>
      </c>
      <c r="C1041" s="72" t="s">
        <v>2470</v>
      </c>
      <c r="D1041" s="72" t="n">
        <v>1000003730</v>
      </c>
      <c r="E1041" s="72" t="s">
        <v>2471</v>
      </c>
      <c r="F1041" s="74" t="n">
        <v>45217</v>
      </c>
      <c r="G1041" s="67" t="str">
        <f aca="false">IF(I1041&gt;0,"Targeted Dealer","-")</f>
        <v>Targeted Dealer</v>
      </c>
      <c r="H1041" s="67"/>
      <c r="I1041" s="68" t="n">
        <v>161</v>
      </c>
      <c r="J1041" s="68" t="n">
        <f aca="false">I1041/$J$1*($J$1-$E$1)</f>
        <v>161</v>
      </c>
      <c r="K1041" s="69" t="n">
        <v>205</v>
      </c>
      <c r="L1041" s="69" t="n">
        <f aca="false">I1041-K1041</f>
        <v>-44</v>
      </c>
      <c r="M1041" s="69" t="n">
        <f aca="false">IFERROR((K1041/J1041%),"-")</f>
        <v>127.329192546584</v>
      </c>
      <c r="N1041" s="97" t="n">
        <v>240</v>
      </c>
      <c r="O1041" s="98" t="str">
        <f aca="false">IF(F1041&lt;=$P$2,"DEC","")</f>
        <v>DEC</v>
      </c>
      <c r="P1041" s="97" t="n">
        <v>240</v>
      </c>
      <c r="Q1041" s="99" t="n">
        <f aca="false">K1041-P1041</f>
        <v>-35</v>
      </c>
      <c r="R1041" s="98" t="n">
        <f aca="false">IFERROR(IF(O1041="Dec",(K1041/P1041-1))," ")</f>
        <v>-0.145833333333333</v>
      </c>
      <c r="S1041" s="100" t="str">
        <f aca="false">IF(N1041&gt;0,IF(O1041="","-",IF(R1041&lt;0%,"DEGROWTH","GROWTH")))</f>
        <v>DEGROWTH</v>
      </c>
      <c r="T1041" s="69" t="n">
        <v>264</v>
      </c>
      <c r="U1041" s="101" t="str">
        <f aca="false">IF(F1041&lt;=$V$2,"jAN","")</f>
        <v>jAN</v>
      </c>
      <c r="V1041" s="97" t="n">
        <v>264</v>
      </c>
      <c r="W1041" s="102" t="n">
        <f aca="false">K1041-V1041</f>
        <v>-59</v>
      </c>
      <c r="X1041" s="103" t="n">
        <f aca="false">IFERROR(IF(U1041="Jan",(K1041/V1041-1)),0)</f>
        <v>-0.223484848484849</v>
      </c>
      <c r="Y1041" s="104" t="str">
        <f aca="false">IF(T1041&gt;0,IF(U1041="","-",IF(X1041&lt;0%,"DEGROWTH","GROWTH")))</f>
        <v>DEGROWTH</v>
      </c>
      <c r="Z1041" s="75" t="n">
        <v>0</v>
      </c>
      <c r="AA1041" s="70"/>
      <c r="AB1041" s="70" t="s">
        <v>131</v>
      </c>
      <c r="AC1041" s="3"/>
    </row>
    <row r="1042" customFormat="false" ht="14.25" hidden="false" customHeight="true" outlineLevel="0" collapsed="false">
      <c r="A1042" s="70" t="s">
        <v>131</v>
      </c>
      <c r="B1042" s="72" t="s">
        <v>93</v>
      </c>
      <c r="C1042" s="79" t="s">
        <v>2472</v>
      </c>
      <c r="D1042" s="79" t="n">
        <v>1000003869</v>
      </c>
      <c r="E1042" s="79" t="s">
        <v>2473</v>
      </c>
      <c r="F1042" s="74" t="n">
        <v>45349</v>
      </c>
      <c r="G1042" s="67" t="str">
        <f aca="false">IF(I1042&gt;0,"Targeted Dealer","-")</f>
        <v>Targeted Dealer</v>
      </c>
      <c r="H1042" s="67"/>
      <c r="I1042" s="68" t="n">
        <v>51</v>
      </c>
      <c r="J1042" s="68" t="n">
        <f aca="false">I1042/$J$1*($J$1-$E$1)</f>
        <v>51</v>
      </c>
      <c r="K1042" s="69" t="n">
        <v>53</v>
      </c>
      <c r="L1042" s="69" t="n">
        <f aca="false">I1042-K1042</f>
        <v>-2</v>
      </c>
      <c r="M1042" s="69" t="n">
        <f aca="false">IFERROR((K1042/J1042%),"-")</f>
        <v>103.921568627451</v>
      </c>
      <c r="N1042" s="97" t="n">
        <v>41</v>
      </c>
      <c r="O1042" s="98" t="str">
        <f aca="false">IF(F1042&lt;=$P$2,"DEC","")</f>
        <v>DEC</v>
      </c>
      <c r="P1042" s="97" t="n">
        <v>41</v>
      </c>
      <c r="Q1042" s="99" t="n">
        <f aca="false">K1042-P1042</f>
        <v>12</v>
      </c>
      <c r="R1042" s="98" t="n">
        <f aca="false">IFERROR(IF(O1042="Dec",(K1042/P1042-1))," ")</f>
        <v>0.292682926829268</v>
      </c>
      <c r="S1042" s="100" t="str">
        <f aca="false">IF(N1042&gt;0,IF(O1042="","-",IF(R1042&lt;0%,"DEGROWTH","GROWTH")))</f>
        <v>GROWTH</v>
      </c>
      <c r="T1042" s="69" t="n">
        <v>38</v>
      </c>
      <c r="U1042" s="101" t="str">
        <f aca="false">IF(F1042&lt;=$V$2,"jAN","")</f>
        <v>jAN</v>
      </c>
      <c r="V1042" s="97" t="n">
        <v>38</v>
      </c>
      <c r="W1042" s="102" t="n">
        <f aca="false">K1042-V1042</f>
        <v>15</v>
      </c>
      <c r="X1042" s="103" t="n">
        <f aca="false">IFERROR(IF(U1042="Jan",(K1042/V1042-1)),0)</f>
        <v>0.394736842105263</v>
      </c>
      <c r="Y1042" s="104" t="str">
        <f aca="false">IF(T1042&gt;0,IF(U1042="","-",IF(X1042&lt;0%,"DEGROWTH","GROWTH")))</f>
        <v>GROWTH</v>
      </c>
      <c r="Z1042" s="75" t="n">
        <v>1</v>
      </c>
      <c r="AA1042" s="70"/>
      <c r="AB1042" s="70" t="s">
        <v>131</v>
      </c>
      <c r="AC1042" s="3"/>
    </row>
    <row r="1043" customFormat="false" ht="14.25" hidden="false" customHeight="true" outlineLevel="0" collapsed="false">
      <c r="A1043" s="70" t="s">
        <v>131</v>
      </c>
      <c r="B1043" s="79" t="s">
        <v>93</v>
      </c>
      <c r="C1043" s="79" t="s">
        <v>2474</v>
      </c>
      <c r="D1043" s="79" t="n">
        <v>1000003898</v>
      </c>
      <c r="E1043" s="79" t="s">
        <v>2475</v>
      </c>
      <c r="F1043" s="74" t="n">
        <v>45381</v>
      </c>
      <c r="G1043" s="67" t="str">
        <f aca="false">IF(I1043&gt;0,"Targeted Dealer","-")</f>
        <v>Targeted Dealer</v>
      </c>
      <c r="H1043" s="67"/>
      <c r="I1043" s="68" t="n">
        <v>1600</v>
      </c>
      <c r="J1043" s="68" t="n">
        <f aca="false">I1043/$J$1*($J$1-$E$1)</f>
        <v>1600</v>
      </c>
      <c r="K1043" s="69" t="n">
        <v>1611.75</v>
      </c>
      <c r="L1043" s="69" t="n">
        <f aca="false">I1043-K1043</f>
        <v>-11.75</v>
      </c>
      <c r="M1043" s="69" t="n">
        <f aca="false">IFERROR((K1043/J1043%),"-")</f>
        <v>100.734375</v>
      </c>
      <c r="N1043" s="97" t="n">
        <v>1483.15</v>
      </c>
      <c r="O1043" s="98" t="str">
        <f aca="false">IF(F1043&lt;=$P$2,"DEC","")</f>
        <v>DEC</v>
      </c>
      <c r="P1043" s="97" t="n">
        <v>1483.15</v>
      </c>
      <c r="Q1043" s="99" t="n">
        <f aca="false">K1043-P1043</f>
        <v>128.6</v>
      </c>
      <c r="R1043" s="98" t="n">
        <f aca="false">IFERROR(IF(O1043="Dec",(K1043/P1043-1))," ")</f>
        <v>0.0867073458517345</v>
      </c>
      <c r="S1043" s="100" t="str">
        <f aca="false">IF(N1043&gt;0,IF(O1043="","-",IF(R1043&lt;0%,"DEGROWTH","GROWTH")))</f>
        <v>GROWTH</v>
      </c>
      <c r="T1043" s="69" t="n">
        <v>924.4</v>
      </c>
      <c r="U1043" s="101" t="str">
        <f aca="false">IF(F1043&lt;=$V$2,"jAN","")</f>
        <v>jAN</v>
      </c>
      <c r="V1043" s="97" t="n">
        <v>924.4</v>
      </c>
      <c r="W1043" s="102" t="n">
        <f aca="false">K1043-V1043</f>
        <v>687.35</v>
      </c>
      <c r="X1043" s="103" t="n">
        <f aca="false">IFERROR(IF(U1043="Jan",(K1043/V1043-1)),0)</f>
        <v>0.743563392470792</v>
      </c>
      <c r="Y1043" s="104" t="str">
        <f aca="false">IF(T1043&gt;0,IF(U1043="","-",IF(X1043&lt;0%,"DEGROWTH","GROWTH")))</f>
        <v>GROWTH</v>
      </c>
      <c r="Z1043" s="75" t="n">
        <v>0</v>
      </c>
      <c r="AA1043" s="70"/>
      <c r="AB1043" s="70" t="s">
        <v>131</v>
      </c>
      <c r="AC1043" s="3"/>
    </row>
    <row r="1044" customFormat="false" ht="14.25" hidden="false" customHeight="true" outlineLevel="0" collapsed="false">
      <c r="A1044" s="70" t="s">
        <v>131</v>
      </c>
      <c r="B1044" s="72" t="s">
        <v>98</v>
      </c>
      <c r="C1044" s="72" t="s">
        <v>2476</v>
      </c>
      <c r="D1044" s="72" t="n">
        <v>1000002667</v>
      </c>
      <c r="E1044" s="72" t="s">
        <v>2477</v>
      </c>
      <c r="F1044" s="74" t="n">
        <v>44739</v>
      </c>
      <c r="G1044" s="67" t="str">
        <f aca="false">IF(I1044&gt;0,"Targeted Dealer","-")</f>
        <v>Targeted Dealer</v>
      </c>
      <c r="H1044" s="67"/>
      <c r="I1044" s="68" t="n">
        <v>15</v>
      </c>
      <c r="J1044" s="68" t="n">
        <f aca="false">I1044/$J$1*($J$1-$E$1)</f>
        <v>15</v>
      </c>
      <c r="K1044" s="69" t="n">
        <v>19</v>
      </c>
      <c r="L1044" s="69" t="n">
        <f aca="false">I1044-K1044</f>
        <v>-4</v>
      </c>
      <c r="M1044" s="69" t="n">
        <f aca="false">IFERROR((K1044/J1044%),"-")</f>
        <v>126.666666666667</v>
      </c>
      <c r="N1044" s="97" t="n">
        <v>0</v>
      </c>
      <c r="O1044" s="98" t="str">
        <f aca="false">IF(F1044&lt;=$P$2,"DEC","")</f>
        <v>DEC</v>
      </c>
      <c r="P1044" s="97" t="n">
        <v>0</v>
      </c>
      <c r="Q1044" s="99" t="n">
        <f aca="false">K1044-P1044</f>
        <v>19</v>
      </c>
      <c r="R1044" s="98" t="str">
        <f aca="false">IFERROR(IF(O1044="Dec",(K1044/P1044-1))," ")</f>
        <v> </v>
      </c>
      <c r="S1044" s="105" t="b">
        <f aca="false">IF(N1044&gt;0,IF(O1044="","-",IF(R1044&lt;0%,"DEGROWTH","GROWTH")))</f>
        <v>0</v>
      </c>
      <c r="T1044" s="69" t="n">
        <v>0</v>
      </c>
      <c r="U1044" s="101" t="str">
        <f aca="false">IF(F1044&lt;=$V$2,"jAN","")</f>
        <v>jAN</v>
      </c>
      <c r="V1044" s="97" t="n">
        <v>0</v>
      </c>
      <c r="W1044" s="102" t="n">
        <f aca="false">K1044-V1044</f>
        <v>19</v>
      </c>
      <c r="X1044" s="103" t="n">
        <f aca="false">IFERROR(IF(U1044="Jan",(K1044/V1044-1)),0)</f>
        <v>0</v>
      </c>
      <c r="Y1044" s="106" t="b">
        <f aca="false">IF(T1044&gt;0,IF(U1044="","-",IF(X1044&lt;0%,"DEGROWTH","GROWTH")))</f>
        <v>0</v>
      </c>
      <c r="Z1044" s="75" t="n">
        <v>0</v>
      </c>
      <c r="AA1044" s="70"/>
      <c r="AB1044" s="70" t="s">
        <v>131</v>
      </c>
      <c r="AC1044" s="3"/>
    </row>
    <row r="1045" customFormat="false" ht="14.25" hidden="false" customHeight="true" outlineLevel="0" collapsed="false">
      <c r="A1045" s="70" t="s">
        <v>131</v>
      </c>
      <c r="B1045" s="72" t="s">
        <v>98</v>
      </c>
      <c r="C1045" s="72" t="s">
        <v>2478</v>
      </c>
      <c r="D1045" s="72" t="n">
        <v>1000002659</v>
      </c>
      <c r="E1045" s="72" t="s">
        <v>2479</v>
      </c>
      <c r="F1045" s="74" t="n">
        <v>44739</v>
      </c>
      <c r="G1045" s="67" t="str">
        <f aca="false">IF(I1045&gt;0,"Targeted Dealer","-")</f>
        <v>Targeted Dealer</v>
      </c>
      <c r="H1045" s="67"/>
      <c r="I1045" s="68" t="n">
        <v>20</v>
      </c>
      <c r="J1045" s="68" t="n">
        <f aca="false">I1045/$J$1*($J$1-$E$1)</f>
        <v>20</v>
      </c>
      <c r="K1045" s="69" t="n">
        <v>12</v>
      </c>
      <c r="L1045" s="69" t="n">
        <f aca="false">I1045-K1045</f>
        <v>8</v>
      </c>
      <c r="M1045" s="69" t="n">
        <f aca="false">IFERROR((K1045/J1045%),"-")</f>
        <v>60</v>
      </c>
      <c r="N1045" s="97" t="n">
        <v>0</v>
      </c>
      <c r="O1045" s="98" t="str">
        <f aca="false">IF(F1045&lt;=$P$2,"DEC","")</f>
        <v>DEC</v>
      </c>
      <c r="P1045" s="97" t="n">
        <v>0</v>
      </c>
      <c r="Q1045" s="99" t="n">
        <f aca="false">K1045-P1045</f>
        <v>12</v>
      </c>
      <c r="R1045" s="98" t="str">
        <f aca="false">IFERROR(IF(O1045="Dec",(K1045/P1045-1))," ")</f>
        <v> </v>
      </c>
      <c r="S1045" s="105" t="b">
        <f aca="false">IF(N1045&gt;0,IF(O1045="","-",IF(R1045&lt;0%,"DEGROWTH","GROWTH")))</f>
        <v>0</v>
      </c>
      <c r="T1045" s="69" t="n">
        <v>11.5</v>
      </c>
      <c r="U1045" s="101" t="str">
        <f aca="false">IF(F1045&lt;=$V$2,"jAN","")</f>
        <v>jAN</v>
      </c>
      <c r="V1045" s="97" t="n">
        <v>11.5</v>
      </c>
      <c r="W1045" s="102" t="n">
        <f aca="false">K1045-V1045</f>
        <v>0.5</v>
      </c>
      <c r="X1045" s="103" t="n">
        <f aca="false">IFERROR(IF(U1045="Jan",(K1045/V1045-1)),0)</f>
        <v>0.0434782608695652</v>
      </c>
      <c r="Y1045" s="104" t="str">
        <f aca="false">IF(T1045&gt;0,IF(U1045="","-",IF(X1045&lt;0%,"DEGROWTH","GROWTH")))</f>
        <v>GROWTH</v>
      </c>
      <c r="Z1045" s="75" t="n">
        <v>0</v>
      </c>
      <c r="AA1045" s="70"/>
      <c r="AB1045" s="70" t="s">
        <v>131</v>
      </c>
      <c r="AC1045" s="3"/>
    </row>
    <row r="1046" customFormat="false" ht="14.25" hidden="false" customHeight="true" outlineLevel="0" collapsed="false">
      <c r="A1046" s="70" t="s">
        <v>131</v>
      </c>
      <c r="B1046" s="72" t="s">
        <v>98</v>
      </c>
      <c r="C1046" s="72" t="s">
        <v>2480</v>
      </c>
      <c r="D1046" s="72" t="n">
        <v>1000001879</v>
      </c>
      <c r="E1046" s="73" t="s">
        <v>2481</v>
      </c>
      <c r="F1046" s="74" t="n">
        <v>42059</v>
      </c>
      <c r="G1046" s="67" t="str">
        <f aca="false">IF(I1046&gt;0,"Targeted Dealer","-")</f>
        <v>Targeted Dealer</v>
      </c>
      <c r="H1046" s="67"/>
      <c r="I1046" s="68" t="n">
        <v>60</v>
      </c>
      <c r="J1046" s="68" t="n">
        <f aca="false">I1046/$J$1*($J$1-$E$1)</f>
        <v>60</v>
      </c>
      <c r="K1046" s="69" t="n">
        <v>12</v>
      </c>
      <c r="L1046" s="69" t="n">
        <f aca="false">I1046-K1046</f>
        <v>48</v>
      </c>
      <c r="M1046" s="69" t="n">
        <f aca="false">IFERROR((K1046/J1046%),"-")</f>
        <v>20</v>
      </c>
      <c r="N1046" s="97" t="n">
        <v>31.5</v>
      </c>
      <c r="O1046" s="98" t="str">
        <f aca="false">IF(F1046&lt;=$P$2,"DEC","")</f>
        <v>DEC</v>
      </c>
      <c r="P1046" s="97" t="n">
        <v>31.5</v>
      </c>
      <c r="Q1046" s="99" t="n">
        <f aca="false">K1046-P1046</f>
        <v>-19.5</v>
      </c>
      <c r="R1046" s="98" t="n">
        <f aca="false">IFERROR(IF(O1046="Dec",(K1046/P1046-1))," ")</f>
        <v>-0.619047619047619</v>
      </c>
      <c r="S1046" s="100" t="str">
        <f aca="false">IF(N1046&gt;0,IF(O1046="","-",IF(R1046&lt;0%,"DEGROWTH","GROWTH")))</f>
        <v>DEGROWTH</v>
      </c>
      <c r="T1046" s="69" t="n">
        <v>22</v>
      </c>
      <c r="U1046" s="101" t="str">
        <f aca="false">IF(F1046&lt;=$V$2,"jAN","")</f>
        <v>jAN</v>
      </c>
      <c r="V1046" s="97" t="n">
        <v>22</v>
      </c>
      <c r="W1046" s="102" t="n">
        <f aca="false">K1046-V1046</f>
        <v>-10</v>
      </c>
      <c r="X1046" s="103" t="n">
        <f aca="false">IFERROR(IF(U1046="Jan",(K1046/V1046-1)),0)</f>
        <v>-0.454545454545455</v>
      </c>
      <c r="Y1046" s="104" t="str">
        <f aca="false">IF(T1046&gt;0,IF(U1046="","-",IF(X1046&lt;0%,"DEGROWTH","GROWTH")))</f>
        <v>DEGROWTH</v>
      </c>
      <c r="Z1046" s="75" t="n">
        <v>0</v>
      </c>
      <c r="AA1046" s="70"/>
      <c r="AB1046" s="70" t="s">
        <v>131</v>
      </c>
      <c r="AC1046" s="3"/>
    </row>
    <row r="1047" customFormat="false" ht="14.25" hidden="false" customHeight="true" outlineLevel="0" collapsed="false">
      <c r="A1047" s="70" t="s">
        <v>131</v>
      </c>
      <c r="B1047" s="72" t="s">
        <v>98</v>
      </c>
      <c r="C1047" s="72" t="s">
        <v>2482</v>
      </c>
      <c r="D1047" s="72" t="n">
        <v>1000001887</v>
      </c>
      <c r="E1047" s="73" t="s">
        <v>2483</v>
      </c>
      <c r="F1047" s="74" t="n">
        <v>42116</v>
      </c>
      <c r="G1047" s="67" t="str">
        <f aca="false">IF(I1047&gt;0,"Targeted Dealer","-")</f>
        <v>Targeted Dealer</v>
      </c>
      <c r="H1047" s="67"/>
      <c r="I1047" s="68" t="n">
        <v>185</v>
      </c>
      <c r="J1047" s="68" t="n">
        <f aca="false">I1047/$J$1*($J$1-$E$1)</f>
        <v>185</v>
      </c>
      <c r="K1047" s="69" t="n">
        <v>217.75</v>
      </c>
      <c r="L1047" s="69" t="n">
        <f aca="false">I1047-K1047</f>
        <v>-32.75</v>
      </c>
      <c r="M1047" s="69" t="n">
        <f aca="false">IFERROR((K1047/J1047%),"-")</f>
        <v>117.702702702703</v>
      </c>
      <c r="N1047" s="97" t="n">
        <v>170.7</v>
      </c>
      <c r="O1047" s="98" t="str">
        <f aca="false">IF(F1047&lt;=$P$2,"DEC","")</f>
        <v>DEC</v>
      </c>
      <c r="P1047" s="97" t="n">
        <v>170.7</v>
      </c>
      <c r="Q1047" s="99" t="n">
        <f aca="false">K1047-P1047</f>
        <v>47.05</v>
      </c>
      <c r="R1047" s="98" t="n">
        <f aca="false">IFERROR(IF(O1047="Dec",(K1047/P1047-1))," ")</f>
        <v>0.275629759812537</v>
      </c>
      <c r="S1047" s="100" t="str">
        <f aca="false">IF(N1047&gt;0,IF(O1047="","-",IF(R1047&lt;0%,"DEGROWTH","GROWTH")))</f>
        <v>GROWTH</v>
      </c>
      <c r="T1047" s="69" t="n">
        <v>143</v>
      </c>
      <c r="U1047" s="101" t="str">
        <f aca="false">IF(F1047&lt;=$V$2,"jAN","")</f>
        <v>jAN</v>
      </c>
      <c r="V1047" s="97" t="n">
        <v>143</v>
      </c>
      <c r="W1047" s="102" t="n">
        <f aca="false">K1047-V1047</f>
        <v>74.75</v>
      </c>
      <c r="X1047" s="103" t="n">
        <f aca="false">IFERROR(IF(U1047="Jan",(K1047/V1047-1)),0)</f>
        <v>0.522727272727273</v>
      </c>
      <c r="Y1047" s="104" t="str">
        <f aca="false">IF(T1047&gt;0,IF(U1047="","-",IF(X1047&lt;0%,"DEGROWTH","GROWTH")))</f>
        <v>GROWTH</v>
      </c>
      <c r="Z1047" s="75" t="n">
        <v>0</v>
      </c>
      <c r="AA1047" s="70"/>
      <c r="AB1047" s="70" t="s">
        <v>131</v>
      </c>
      <c r="AC1047" s="3"/>
    </row>
    <row r="1048" customFormat="false" ht="14.25" hidden="false" customHeight="true" outlineLevel="0" collapsed="false">
      <c r="A1048" s="70" t="s">
        <v>131</v>
      </c>
      <c r="B1048" s="72" t="s">
        <v>98</v>
      </c>
      <c r="C1048" s="72" t="s">
        <v>2484</v>
      </c>
      <c r="D1048" s="72" t="n">
        <v>1000001892</v>
      </c>
      <c r="E1048" s="73" t="s">
        <v>2485</v>
      </c>
      <c r="F1048" s="74" t="n">
        <v>42214</v>
      </c>
      <c r="G1048" s="67" t="str">
        <f aca="false">IF(I1048&gt;0,"Targeted Dealer","-")</f>
        <v>Targeted Dealer</v>
      </c>
      <c r="H1048" s="67"/>
      <c r="I1048" s="68" t="n">
        <v>315</v>
      </c>
      <c r="J1048" s="68" t="n">
        <f aca="false">I1048/$J$1*($J$1-$E$1)</f>
        <v>315</v>
      </c>
      <c r="K1048" s="69" t="n">
        <v>314.5</v>
      </c>
      <c r="L1048" s="69" t="n">
        <f aca="false">I1048-K1048</f>
        <v>0.5</v>
      </c>
      <c r="M1048" s="69" t="n">
        <f aca="false">IFERROR((K1048/J1048%),"-")</f>
        <v>99.8412698412699</v>
      </c>
      <c r="N1048" s="97" t="n">
        <v>312.75</v>
      </c>
      <c r="O1048" s="98" t="str">
        <f aca="false">IF(F1048&lt;=$P$2,"DEC","")</f>
        <v>DEC</v>
      </c>
      <c r="P1048" s="97" t="n">
        <v>312.75</v>
      </c>
      <c r="Q1048" s="99" t="n">
        <f aca="false">K1048-P1048</f>
        <v>1.75</v>
      </c>
      <c r="R1048" s="98" t="n">
        <f aca="false">IFERROR(IF(O1048="Dec",(K1048/P1048-1))," ")</f>
        <v>0.00559552358113513</v>
      </c>
      <c r="S1048" s="100" t="str">
        <f aca="false">IF(N1048&gt;0,IF(O1048="","-",IF(R1048&lt;0%,"DEGROWTH","GROWTH")))</f>
        <v>GROWTH</v>
      </c>
      <c r="T1048" s="69" t="n">
        <v>223</v>
      </c>
      <c r="U1048" s="101" t="str">
        <f aca="false">IF(F1048&lt;=$V$2,"jAN","")</f>
        <v>jAN</v>
      </c>
      <c r="V1048" s="97" t="n">
        <v>223</v>
      </c>
      <c r="W1048" s="102" t="n">
        <f aca="false">K1048-V1048</f>
        <v>91.5</v>
      </c>
      <c r="X1048" s="103" t="n">
        <f aca="false">IFERROR(IF(U1048="Jan",(K1048/V1048-1)),0)</f>
        <v>0.410313901345291</v>
      </c>
      <c r="Y1048" s="104" t="str">
        <f aca="false">IF(T1048&gt;0,IF(U1048="","-",IF(X1048&lt;0%,"DEGROWTH","GROWTH")))</f>
        <v>GROWTH</v>
      </c>
      <c r="Z1048" s="75" t="n">
        <v>0</v>
      </c>
      <c r="AA1048" s="70"/>
      <c r="AB1048" s="70" t="s">
        <v>131</v>
      </c>
      <c r="AC1048" s="3"/>
    </row>
    <row r="1049" customFormat="false" ht="14.25" hidden="false" customHeight="true" outlineLevel="0" collapsed="false">
      <c r="A1049" s="70" t="s">
        <v>131</v>
      </c>
      <c r="B1049" s="72" t="s">
        <v>98</v>
      </c>
      <c r="C1049" s="72" t="s">
        <v>2486</v>
      </c>
      <c r="D1049" s="72" t="n">
        <v>1000001874</v>
      </c>
      <c r="E1049" s="73" t="s">
        <v>2487</v>
      </c>
      <c r="F1049" s="74" t="n">
        <v>42220</v>
      </c>
      <c r="G1049" s="67" t="str">
        <f aca="false">IF(I1049&gt;0,"Targeted Dealer","-")</f>
        <v>Targeted Dealer</v>
      </c>
      <c r="H1049" s="67"/>
      <c r="I1049" s="68" t="n">
        <v>150</v>
      </c>
      <c r="J1049" s="68" t="n">
        <f aca="false">I1049/$J$1*($J$1-$E$1)</f>
        <v>150</v>
      </c>
      <c r="K1049" s="69" t="n">
        <v>90</v>
      </c>
      <c r="L1049" s="69" t="n">
        <f aca="false">I1049-K1049</f>
        <v>60</v>
      </c>
      <c r="M1049" s="69" t="n">
        <f aca="false">IFERROR((K1049/J1049%),"-")</f>
        <v>60</v>
      </c>
      <c r="N1049" s="97" t="n">
        <v>136.5</v>
      </c>
      <c r="O1049" s="98" t="str">
        <f aca="false">IF(F1049&lt;=$P$2,"DEC","")</f>
        <v>DEC</v>
      </c>
      <c r="P1049" s="97" t="n">
        <v>136.5</v>
      </c>
      <c r="Q1049" s="99" t="n">
        <f aca="false">K1049-P1049</f>
        <v>-46.5</v>
      </c>
      <c r="R1049" s="98" t="n">
        <f aca="false">IFERROR(IF(O1049="Dec",(K1049/P1049-1))," ")</f>
        <v>-0.340659340659341</v>
      </c>
      <c r="S1049" s="100" t="str">
        <f aca="false">IF(N1049&gt;0,IF(O1049="","-",IF(R1049&lt;0%,"DEGROWTH","GROWTH")))</f>
        <v>DEGROWTH</v>
      </c>
      <c r="T1049" s="69" t="n">
        <v>56</v>
      </c>
      <c r="U1049" s="101" t="str">
        <f aca="false">IF(F1049&lt;=$V$2,"jAN","")</f>
        <v>jAN</v>
      </c>
      <c r="V1049" s="97" t="n">
        <v>56</v>
      </c>
      <c r="W1049" s="102" t="n">
        <f aca="false">K1049-V1049</f>
        <v>34</v>
      </c>
      <c r="X1049" s="103" t="n">
        <f aca="false">IFERROR(IF(U1049="Jan",(K1049/V1049-1)),0)</f>
        <v>0.607142857142857</v>
      </c>
      <c r="Y1049" s="104" t="str">
        <f aca="false">IF(T1049&gt;0,IF(U1049="","-",IF(X1049&lt;0%,"DEGROWTH","GROWTH")))</f>
        <v>GROWTH</v>
      </c>
      <c r="Z1049" s="75" t="n">
        <v>0</v>
      </c>
      <c r="AA1049" s="70"/>
      <c r="AB1049" s="70" t="s">
        <v>131</v>
      </c>
      <c r="AC1049" s="3"/>
    </row>
    <row r="1050" customFormat="false" ht="14.25" hidden="false" customHeight="true" outlineLevel="0" collapsed="false">
      <c r="A1050" s="70" t="s">
        <v>131</v>
      </c>
      <c r="B1050" s="72" t="s">
        <v>98</v>
      </c>
      <c r="C1050" s="72" t="s">
        <v>2488</v>
      </c>
      <c r="D1050" s="72" t="n">
        <v>1000001877</v>
      </c>
      <c r="E1050" s="73" t="s">
        <v>2489</v>
      </c>
      <c r="F1050" s="74" t="n">
        <v>42343</v>
      </c>
      <c r="G1050" s="67" t="str">
        <f aca="false">IF(I1050&gt;0,"Targeted Dealer","-")</f>
        <v>Targeted Dealer</v>
      </c>
      <c r="H1050" s="67"/>
      <c r="I1050" s="68" t="n">
        <v>550</v>
      </c>
      <c r="J1050" s="68" t="n">
        <f aca="false">I1050/$J$1*($J$1-$E$1)</f>
        <v>550</v>
      </c>
      <c r="K1050" s="69" t="n">
        <v>390.75</v>
      </c>
      <c r="L1050" s="69" t="n">
        <f aca="false">I1050-K1050</f>
        <v>159.25</v>
      </c>
      <c r="M1050" s="69" t="n">
        <f aca="false">IFERROR((K1050/J1050%),"-")</f>
        <v>71.0454545454546</v>
      </c>
      <c r="N1050" s="97" t="n">
        <v>519.5</v>
      </c>
      <c r="O1050" s="98" t="str">
        <f aca="false">IF(F1050&lt;=$P$2,"DEC","")</f>
        <v>DEC</v>
      </c>
      <c r="P1050" s="97" t="n">
        <v>519.5</v>
      </c>
      <c r="Q1050" s="99" t="n">
        <f aca="false">K1050-P1050</f>
        <v>-128.75</v>
      </c>
      <c r="R1050" s="98" t="n">
        <f aca="false">IFERROR(IF(O1050="Dec",(K1050/P1050-1))," ")</f>
        <v>-0.247834456207892</v>
      </c>
      <c r="S1050" s="100" t="str">
        <f aca="false">IF(N1050&gt;0,IF(O1050="","-",IF(R1050&lt;0%,"DEGROWTH","GROWTH")))</f>
        <v>DEGROWTH</v>
      </c>
      <c r="T1050" s="69" t="n">
        <v>350.5</v>
      </c>
      <c r="U1050" s="101" t="str">
        <f aca="false">IF(F1050&lt;=$V$2,"jAN","")</f>
        <v>jAN</v>
      </c>
      <c r="V1050" s="97" t="n">
        <v>350.5</v>
      </c>
      <c r="W1050" s="102" t="n">
        <f aca="false">K1050-V1050</f>
        <v>40.25</v>
      </c>
      <c r="X1050" s="103" t="n">
        <f aca="false">IFERROR(IF(U1050="Jan",(K1050/V1050-1)),0)</f>
        <v>0.114835948644793</v>
      </c>
      <c r="Y1050" s="104" t="str">
        <f aca="false">IF(T1050&gt;0,IF(U1050="","-",IF(X1050&lt;0%,"DEGROWTH","GROWTH")))</f>
        <v>GROWTH</v>
      </c>
      <c r="Z1050" s="75" t="n">
        <v>0</v>
      </c>
      <c r="AA1050" s="70"/>
      <c r="AB1050" s="70" t="s">
        <v>131</v>
      </c>
      <c r="AC1050" s="3"/>
    </row>
    <row r="1051" customFormat="false" ht="14.25" hidden="false" customHeight="true" outlineLevel="0" collapsed="false">
      <c r="A1051" s="70" t="s">
        <v>131</v>
      </c>
      <c r="B1051" s="72" t="s">
        <v>98</v>
      </c>
      <c r="C1051" s="72" t="s">
        <v>2490</v>
      </c>
      <c r="D1051" s="72" t="n">
        <v>1000001901</v>
      </c>
      <c r="E1051" s="73" t="s">
        <v>2491</v>
      </c>
      <c r="F1051" s="74" t="n">
        <v>43479</v>
      </c>
      <c r="G1051" s="67" t="str">
        <f aca="false">IF(I1051&gt;0,"Targeted Dealer","-")</f>
        <v>Targeted Dealer</v>
      </c>
      <c r="H1051" s="67"/>
      <c r="I1051" s="68" t="n">
        <v>320</v>
      </c>
      <c r="J1051" s="68" t="n">
        <f aca="false">I1051/$J$1*($J$1-$E$1)</f>
        <v>320</v>
      </c>
      <c r="K1051" s="69" t="n">
        <v>157.25</v>
      </c>
      <c r="L1051" s="69" t="n">
        <f aca="false">I1051-K1051</f>
        <v>162.75</v>
      </c>
      <c r="M1051" s="69" t="n">
        <f aca="false">IFERROR((K1051/J1051%),"-")</f>
        <v>49.140625</v>
      </c>
      <c r="N1051" s="97" t="n">
        <v>217.65</v>
      </c>
      <c r="O1051" s="98" t="str">
        <f aca="false">IF(F1051&lt;=$P$2,"DEC","")</f>
        <v>DEC</v>
      </c>
      <c r="P1051" s="97" t="n">
        <v>217.65</v>
      </c>
      <c r="Q1051" s="99" t="n">
        <f aca="false">K1051-P1051</f>
        <v>-60.4</v>
      </c>
      <c r="R1051" s="98" t="n">
        <f aca="false">IFERROR(IF(O1051="Dec",(K1051/P1051-1))," ")</f>
        <v>-0.277509763381576</v>
      </c>
      <c r="S1051" s="100" t="str">
        <f aca="false">IF(N1051&gt;0,IF(O1051="","-",IF(R1051&lt;0%,"DEGROWTH","GROWTH")))</f>
        <v>DEGROWTH</v>
      </c>
      <c r="T1051" s="69" t="n">
        <v>165</v>
      </c>
      <c r="U1051" s="101" t="str">
        <f aca="false">IF(F1051&lt;=$V$2,"jAN","")</f>
        <v>jAN</v>
      </c>
      <c r="V1051" s="97" t="n">
        <v>165</v>
      </c>
      <c r="W1051" s="102" t="n">
        <f aca="false">K1051-V1051</f>
        <v>-7.75</v>
      </c>
      <c r="X1051" s="103" t="n">
        <f aca="false">IFERROR(IF(U1051="Jan",(K1051/V1051-1)),0)</f>
        <v>-0.046969696969697</v>
      </c>
      <c r="Y1051" s="104" t="str">
        <f aca="false">IF(T1051&gt;0,IF(U1051="","-",IF(X1051&lt;0%,"DEGROWTH","GROWTH")))</f>
        <v>DEGROWTH</v>
      </c>
      <c r="Z1051" s="75" t="n">
        <v>0</v>
      </c>
      <c r="AA1051" s="70"/>
      <c r="AB1051" s="70" t="s">
        <v>131</v>
      </c>
      <c r="AC1051" s="3"/>
    </row>
    <row r="1052" customFormat="false" ht="14.25" hidden="false" customHeight="true" outlineLevel="0" collapsed="false">
      <c r="A1052" s="70" t="s">
        <v>131</v>
      </c>
      <c r="B1052" s="72" t="s">
        <v>98</v>
      </c>
      <c r="C1052" s="72" t="s">
        <v>2492</v>
      </c>
      <c r="D1052" s="72" t="n">
        <v>1000002781</v>
      </c>
      <c r="E1052" s="72" t="s">
        <v>2493</v>
      </c>
      <c r="F1052" s="74" t="n">
        <v>44699</v>
      </c>
      <c r="G1052" s="67" t="str">
        <f aca="false">IF(I1052&gt;0,"Targeted Dealer","-")</f>
        <v>Targeted Dealer</v>
      </c>
      <c r="H1052" s="67"/>
      <c r="I1052" s="68" t="n">
        <v>15</v>
      </c>
      <c r="J1052" s="68" t="n">
        <f aca="false">I1052/$J$1*($J$1-$E$1)</f>
        <v>15</v>
      </c>
      <c r="K1052" s="69" t="n">
        <v>15</v>
      </c>
      <c r="L1052" s="69" t="n">
        <f aca="false">I1052-K1052</f>
        <v>0</v>
      </c>
      <c r="M1052" s="69" t="n">
        <f aca="false">IFERROR((K1052/J1052%),"-")</f>
        <v>100</v>
      </c>
      <c r="N1052" s="97" t="n">
        <v>12</v>
      </c>
      <c r="O1052" s="98" t="str">
        <f aca="false">IF(F1052&lt;=$P$2,"DEC","")</f>
        <v>DEC</v>
      </c>
      <c r="P1052" s="97" t="n">
        <v>12</v>
      </c>
      <c r="Q1052" s="99" t="n">
        <f aca="false">K1052-P1052</f>
        <v>3</v>
      </c>
      <c r="R1052" s="98" t="n">
        <f aca="false">IFERROR(IF(O1052="Dec",(K1052/P1052-1))," ")</f>
        <v>0.25</v>
      </c>
      <c r="S1052" s="100" t="str">
        <f aca="false">IF(N1052&gt;0,IF(O1052="","-",IF(R1052&lt;0%,"DEGROWTH","GROWTH")))</f>
        <v>GROWTH</v>
      </c>
      <c r="T1052" s="69" t="n">
        <v>0</v>
      </c>
      <c r="U1052" s="101" t="str">
        <f aca="false">IF(F1052&lt;=$V$2,"jAN","")</f>
        <v>jAN</v>
      </c>
      <c r="V1052" s="97" t="n">
        <v>0</v>
      </c>
      <c r="W1052" s="102" t="n">
        <f aca="false">K1052-V1052</f>
        <v>15</v>
      </c>
      <c r="X1052" s="103" t="n">
        <f aca="false">IFERROR(IF(U1052="Jan",(K1052/V1052-1)),0)</f>
        <v>0</v>
      </c>
      <c r="Y1052" s="106" t="b">
        <f aca="false">IF(T1052&gt;0,IF(U1052="","-",IF(X1052&lt;0%,"DEGROWTH","GROWTH")))</f>
        <v>0</v>
      </c>
      <c r="Z1052" s="75" t="n">
        <v>0</v>
      </c>
      <c r="AA1052" s="70"/>
      <c r="AB1052" s="70" t="s">
        <v>131</v>
      </c>
      <c r="AC1052" s="3"/>
    </row>
    <row r="1053" customFormat="false" ht="14.25" hidden="false" customHeight="true" outlineLevel="0" collapsed="false">
      <c r="A1053" s="70" t="s">
        <v>131</v>
      </c>
      <c r="B1053" s="72" t="s">
        <v>98</v>
      </c>
      <c r="C1053" s="72" t="s">
        <v>2494</v>
      </c>
      <c r="D1053" s="72" t="n">
        <v>1000003495</v>
      </c>
      <c r="E1053" s="72" t="s">
        <v>2495</v>
      </c>
      <c r="F1053" s="74" t="n">
        <v>45041</v>
      </c>
      <c r="G1053" s="67" t="str">
        <f aca="false">IF(I1053&gt;0,"Targeted Dealer","-")</f>
        <v>Targeted Dealer</v>
      </c>
      <c r="H1053" s="67"/>
      <c r="I1053" s="68" t="n">
        <v>145</v>
      </c>
      <c r="J1053" s="68" t="n">
        <f aca="false">I1053/$J$1*($J$1-$E$1)</f>
        <v>145</v>
      </c>
      <c r="K1053" s="69" t="n">
        <v>17.5</v>
      </c>
      <c r="L1053" s="69" t="n">
        <f aca="false">I1053-K1053</f>
        <v>127.5</v>
      </c>
      <c r="M1053" s="69" t="n">
        <f aca="false">IFERROR((K1053/J1053%),"-")</f>
        <v>12.0689655172414</v>
      </c>
      <c r="N1053" s="97" t="n">
        <v>141</v>
      </c>
      <c r="O1053" s="98" t="str">
        <f aca="false">IF(F1053&lt;=$P$2,"DEC","")</f>
        <v>DEC</v>
      </c>
      <c r="P1053" s="97" t="n">
        <v>141</v>
      </c>
      <c r="Q1053" s="99" t="n">
        <f aca="false">K1053-P1053</f>
        <v>-123.5</v>
      </c>
      <c r="R1053" s="98" t="n">
        <f aca="false">IFERROR(IF(O1053="Dec",(K1053/P1053-1))," ")</f>
        <v>-0.875886524822695</v>
      </c>
      <c r="S1053" s="100" t="str">
        <f aca="false">IF(N1053&gt;0,IF(O1053="","-",IF(R1053&lt;0%,"DEGROWTH","GROWTH")))</f>
        <v>DEGROWTH</v>
      </c>
      <c r="T1053" s="69" t="n">
        <v>138</v>
      </c>
      <c r="U1053" s="101" t="str">
        <f aca="false">IF(F1053&lt;=$V$2,"jAN","")</f>
        <v>jAN</v>
      </c>
      <c r="V1053" s="97" t="n">
        <v>138</v>
      </c>
      <c r="W1053" s="102" t="n">
        <f aca="false">K1053-V1053</f>
        <v>-120.5</v>
      </c>
      <c r="X1053" s="103" t="n">
        <f aca="false">IFERROR(IF(U1053="Jan",(K1053/V1053-1)),0)</f>
        <v>-0.873188405797101</v>
      </c>
      <c r="Y1053" s="104" t="str">
        <f aca="false">IF(T1053&gt;0,IF(U1053="","-",IF(X1053&lt;0%,"DEGROWTH","GROWTH")))</f>
        <v>DEGROWTH</v>
      </c>
      <c r="Z1053" s="75" t="n">
        <v>0</v>
      </c>
      <c r="AA1053" s="70"/>
      <c r="AB1053" s="70" t="s">
        <v>131</v>
      </c>
      <c r="AC1053" s="3"/>
    </row>
    <row r="1054" customFormat="false" ht="14.25" hidden="false" customHeight="true" outlineLevel="0" collapsed="false">
      <c r="A1054" s="70" t="s">
        <v>131</v>
      </c>
      <c r="B1054" s="72" t="s">
        <v>98</v>
      </c>
      <c r="C1054" s="72" t="s">
        <v>2496</v>
      </c>
      <c r="D1054" s="72" t="n">
        <v>1000003658</v>
      </c>
      <c r="E1054" s="72" t="s">
        <v>2497</v>
      </c>
      <c r="F1054" s="74" t="n">
        <v>45136</v>
      </c>
      <c r="G1054" s="67" t="str">
        <f aca="false">IF(I1054&gt;0,"Targeted Dealer","-")</f>
        <v>Targeted Dealer</v>
      </c>
      <c r="H1054" s="67"/>
      <c r="I1054" s="68" t="n">
        <v>70</v>
      </c>
      <c r="J1054" s="68" t="n">
        <f aca="false">I1054/$J$1*($J$1-$E$1)</f>
        <v>70</v>
      </c>
      <c r="K1054" s="69" t="n">
        <v>33.5</v>
      </c>
      <c r="L1054" s="69" t="n">
        <f aca="false">I1054-K1054</f>
        <v>36.5</v>
      </c>
      <c r="M1054" s="69" t="n">
        <f aca="false">IFERROR((K1054/J1054%),"-")</f>
        <v>47.8571428571429</v>
      </c>
      <c r="N1054" s="97" t="n">
        <v>28.25</v>
      </c>
      <c r="O1054" s="98" t="str">
        <f aca="false">IF(F1054&lt;=$P$2,"DEC","")</f>
        <v>DEC</v>
      </c>
      <c r="P1054" s="97" t="n">
        <v>28.25</v>
      </c>
      <c r="Q1054" s="99" t="n">
        <f aca="false">K1054-P1054</f>
        <v>5.25</v>
      </c>
      <c r="R1054" s="98" t="n">
        <f aca="false">IFERROR(IF(O1054="Dec",(K1054/P1054-1))," ")</f>
        <v>0.185840707964602</v>
      </c>
      <c r="S1054" s="100" t="str">
        <f aca="false">IF(N1054&gt;0,IF(O1054="","-",IF(R1054&lt;0%,"DEGROWTH","GROWTH")))</f>
        <v>GROWTH</v>
      </c>
      <c r="T1054" s="69" t="n">
        <v>30</v>
      </c>
      <c r="U1054" s="101" t="str">
        <f aca="false">IF(F1054&lt;=$V$2,"jAN","")</f>
        <v>jAN</v>
      </c>
      <c r="V1054" s="97" t="n">
        <v>30</v>
      </c>
      <c r="W1054" s="102" t="n">
        <f aca="false">K1054-V1054</f>
        <v>3.5</v>
      </c>
      <c r="X1054" s="103" t="n">
        <f aca="false">IFERROR(IF(U1054="Jan",(K1054/V1054-1)),0)</f>
        <v>0.116666666666667</v>
      </c>
      <c r="Y1054" s="104" t="str">
        <f aca="false">IF(T1054&gt;0,IF(U1054="","-",IF(X1054&lt;0%,"DEGROWTH","GROWTH")))</f>
        <v>GROWTH</v>
      </c>
      <c r="Z1054" s="75" t="n">
        <v>0</v>
      </c>
      <c r="AA1054" s="70"/>
      <c r="AB1054" s="70" t="s">
        <v>131</v>
      </c>
      <c r="AC1054" s="3"/>
    </row>
    <row r="1055" customFormat="false" ht="14.25" hidden="false" customHeight="true" outlineLevel="0" collapsed="false">
      <c r="A1055" s="75" t="s">
        <v>132</v>
      </c>
      <c r="B1055" s="79" t="s">
        <v>101</v>
      </c>
      <c r="C1055" s="72" t="s">
        <v>2498</v>
      </c>
      <c r="D1055" s="72" t="n">
        <v>1000002670</v>
      </c>
      <c r="E1055" s="72" t="s">
        <v>2499</v>
      </c>
      <c r="F1055" s="74" t="n">
        <v>44739</v>
      </c>
      <c r="G1055" s="67" t="str">
        <f aca="false">IF(I1055&gt;0,"Targeted Dealer","-")</f>
        <v>Targeted Dealer</v>
      </c>
      <c r="H1055" s="67"/>
      <c r="I1055" s="68" t="n">
        <v>125</v>
      </c>
      <c r="J1055" s="68" t="n">
        <f aca="false">I1055/$J$1*($J$1-$E$1)</f>
        <v>125</v>
      </c>
      <c r="K1055" s="69" t="n">
        <v>234.5</v>
      </c>
      <c r="L1055" s="69" t="n">
        <f aca="false">I1055-K1055</f>
        <v>-109.5</v>
      </c>
      <c r="M1055" s="69" t="n">
        <f aca="false">IFERROR((K1055/J1055%),"-")</f>
        <v>187.6</v>
      </c>
      <c r="N1055" s="97" t="n">
        <v>251</v>
      </c>
      <c r="O1055" s="98" t="str">
        <f aca="false">IF(F1055&lt;=$P$2,"DEC","")</f>
        <v>DEC</v>
      </c>
      <c r="P1055" s="97" t="n">
        <v>251</v>
      </c>
      <c r="Q1055" s="99" t="n">
        <f aca="false">K1055-P1055</f>
        <v>-16.5</v>
      </c>
      <c r="R1055" s="98" t="n">
        <f aca="false">IFERROR(IF(O1055="Dec",(K1055/P1055-1))," ")</f>
        <v>-0.0657370517928287</v>
      </c>
      <c r="S1055" s="100" t="str">
        <f aca="false">IF(N1055&gt;0,IF(O1055="","-",IF(R1055&lt;0%,"DEGROWTH","GROWTH")))</f>
        <v>DEGROWTH</v>
      </c>
      <c r="T1055" s="69" t="n">
        <v>175</v>
      </c>
      <c r="U1055" s="101" t="str">
        <f aca="false">IF(F1055&lt;=$V$2,"jAN","")</f>
        <v>jAN</v>
      </c>
      <c r="V1055" s="97" t="n">
        <v>175</v>
      </c>
      <c r="W1055" s="102" t="n">
        <f aca="false">K1055-V1055</f>
        <v>59.5</v>
      </c>
      <c r="X1055" s="103" t="n">
        <f aca="false">IFERROR(IF(U1055="Jan",(K1055/V1055-1)),0)</f>
        <v>0.34</v>
      </c>
      <c r="Y1055" s="104" t="str">
        <f aca="false">IF(T1055&gt;0,IF(U1055="","-",IF(X1055&lt;0%,"DEGROWTH","GROWTH")))</f>
        <v>GROWTH</v>
      </c>
      <c r="Z1055" s="75" t="n">
        <v>0</v>
      </c>
      <c r="AA1055" s="75"/>
      <c r="AB1055" s="75" t="s">
        <v>132</v>
      </c>
      <c r="AC1055" s="3"/>
    </row>
    <row r="1056" customFormat="false" ht="14.25" hidden="false" customHeight="true" outlineLevel="0" collapsed="false">
      <c r="A1056" s="75" t="s">
        <v>132</v>
      </c>
      <c r="B1056" s="72" t="s">
        <v>101</v>
      </c>
      <c r="C1056" s="72" t="s">
        <v>2500</v>
      </c>
      <c r="D1056" s="72" t="n">
        <v>1000001910</v>
      </c>
      <c r="E1056" s="73" t="s">
        <v>2501</v>
      </c>
      <c r="F1056" s="74" t="n">
        <v>41341</v>
      </c>
      <c r="G1056" s="67" t="str">
        <f aca="false">IF(I1056&gt;0,"Targeted Dealer","-")</f>
        <v>Targeted Dealer</v>
      </c>
      <c r="H1056" s="67"/>
      <c r="I1056" s="68" t="n">
        <v>125</v>
      </c>
      <c r="J1056" s="68" t="n">
        <f aca="false">I1056/$J$1*($J$1-$E$1)</f>
        <v>125</v>
      </c>
      <c r="K1056" s="69" t="n">
        <v>135</v>
      </c>
      <c r="L1056" s="69" t="n">
        <f aca="false">I1056-K1056</f>
        <v>-10</v>
      </c>
      <c r="M1056" s="69" t="n">
        <f aca="false">IFERROR((K1056/J1056%),"-")</f>
        <v>108</v>
      </c>
      <c r="N1056" s="97" t="n">
        <v>125</v>
      </c>
      <c r="O1056" s="98" t="str">
        <f aca="false">IF(F1056&lt;=$P$2,"DEC","")</f>
        <v>DEC</v>
      </c>
      <c r="P1056" s="97" t="n">
        <v>125</v>
      </c>
      <c r="Q1056" s="99" t="n">
        <f aca="false">K1056-P1056</f>
        <v>10</v>
      </c>
      <c r="R1056" s="98" t="n">
        <f aca="false">IFERROR(IF(O1056="Dec",(K1056/P1056-1))," ")</f>
        <v>0.0800000000000001</v>
      </c>
      <c r="S1056" s="100" t="str">
        <f aca="false">IF(N1056&gt;0,IF(O1056="","-",IF(R1056&lt;0%,"DEGROWTH","GROWTH")))</f>
        <v>GROWTH</v>
      </c>
      <c r="T1056" s="69" t="n">
        <v>105</v>
      </c>
      <c r="U1056" s="101" t="str">
        <f aca="false">IF(F1056&lt;=$V$2,"jAN","")</f>
        <v>jAN</v>
      </c>
      <c r="V1056" s="97" t="n">
        <v>105</v>
      </c>
      <c r="W1056" s="102" t="n">
        <f aca="false">K1056-V1056</f>
        <v>30</v>
      </c>
      <c r="X1056" s="103" t="n">
        <f aca="false">IFERROR(IF(U1056="Jan",(K1056/V1056-1)),0)</f>
        <v>0.285714285714286</v>
      </c>
      <c r="Y1056" s="104" t="str">
        <f aca="false">IF(T1056&gt;0,IF(U1056="","-",IF(X1056&lt;0%,"DEGROWTH","GROWTH")))</f>
        <v>GROWTH</v>
      </c>
      <c r="Z1056" s="75" t="n">
        <v>0</v>
      </c>
      <c r="AA1056" s="75"/>
      <c r="AB1056" s="75" t="s">
        <v>132</v>
      </c>
      <c r="AC1056" s="3"/>
    </row>
    <row r="1057" customFormat="false" ht="14.25" hidden="false" customHeight="true" outlineLevel="0" collapsed="false">
      <c r="A1057" s="75" t="s">
        <v>132</v>
      </c>
      <c r="B1057" s="72" t="s">
        <v>101</v>
      </c>
      <c r="C1057" s="72" t="s">
        <v>2502</v>
      </c>
      <c r="D1057" s="72" t="n">
        <v>1000001952</v>
      </c>
      <c r="E1057" s="73" t="s">
        <v>2503</v>
      </c>
      <c r="F1057" s="74" t="n">
        <v>41900</v>
      </c>
      <c r="G1057" s="67" t="str">
        <f aca="false">IF(I1057&gt;0,"Targeted Dealer","-")</f>
        <v>Targeted Dealer</v>
      </c>
      <c r="H1057" s="67"/>
      <c r="I1057" s="68" t="n">
        <v>50</v>
      </c>
      <c r="J1057" s="68" t="n">
        <f aca="false">I1057/$J$1*($J$1-$E$1)</f>
        <v>50</v>
      </c>
      <c r="K1057" s="69" t="n">
        <v>49</v>
      </c>
      <c r="L1057" s="69" t="n">
        <f aca="false">I1057-K1057</f>
        <v>1</v>
      </c>
      <c r="M1057" s="69" t="n">
        <f aca="false">IFERROR((K1057/J1057%),"-")</f>
        <v>98</v>
      </c>
      <c r="N1057" s="97" t="n">
        <v>61.75</v>
      </c>
      <c r="O1057" s="98" t="str">
        <f aca="false">IF(F1057&lt;=$P$2,"DEC","")</f>
        <v>DEC</v>
      </c>
      <c r="P1057" s="97" t="n">
        <v>61.75</v>
      </c>
      <c r="Q1057" s="99" t="n">
        <f aca="false">K1057-P1057</f>
        <v>-12.75</v>
      </c>
      <c r="R1057" s="98" t="n">
        <f aca="false">IFERROR(IF(O1057="Dec",(K1057/P1057-1))," ")</f>
        <v>-0.206477732793522</v>
      </c>
      <c r="S1057" s="100" t="str">
        <f aca="false">IF(N1057&gt;0,IF(O1057="","-",IF(R1057&lt;0%,"DEGROWTH","GROWTH")))</f>
        <v>DEGROWTH</v>
      </c>
      <c r="T1057" s="69" t="n">
        <v>168.25</v>
      </c>
      <c r="U1057" s="101" t="str">
        <f aca="false">IF(F1057&lt;=$V$2,"jAN","")</f>
        <v>jAN</v>
      </c>
      <c r="V1057" s="97" t="n">
        <v>168.25</v>
      </c>
      <c r="W1057" s="102" t="n">
        <f aca="false">K1057-V1057</f>
        <v>-119.25</v>
      </c>
      <c r="X1057" s="103" t="n">
        <f aca="false">IFERROR(IF(U1057="Jan",(K1057/V1057-1)),0)</f>
        <v>-0.708766716196137</v>
      </c>
      <c r="Y1057" s="104" t="str">
        <f aca="false">IF(T1057&gt;0,IF(U1057="","-",IF(X1057&lt;0%,"DEGROWTH","GROWTH")))</f>
        <v>DEGROWTH</v>
      </c>
      <c r="Z1057" s="75" t="n">
        <v>0</v>
      </c>
      <c r="AA1057" s="75"/>
      <c r="AB1057" s="75" t="s">
        <v>132</v>
      </c>
      <c r="AC1057" s="3"/>
    </row>
    <row r="1058" customFormat="false" ht="14.25" hidden="false" customHeight="true" outlineLevel="0" collapsed="false">
      <c r="A1058" s="75" t="s">
        <v>132</v>
      </c>
      <c r="B1058" s="72" t="s">
        <v>101</v>
      </c>
      <c r="C1058" s="72" t="s">
        <v>350</v>
      </c>
      <c r="D1058" s="72" t="n">
        <v>1000001917</v>
      </c>
      <c r="E1058" s="73" t="s">
        <v>351</v>
      </c>
      <c r="F1058" s="74" t="n">
        <v>42506</v>
      </c>
      <c r="G1058" s="67" t="str">
        <f aca="false">IF(I1058&gt;0,"Targeted Dealer","-")</f>
        <v>Targeted Dealer</v>
      </c>
      <c r="H1058" s="67"/>
      <c r="I1058" s="68" t="n">
        <v>100</v>
      </c>
      <c r="J1058" s="68" t="n">
        <f aca="false">I1058/$J$1*($J$1-$E$1)</f>
        <v>100</v>
      </c>
      <c r="K1058" s="69" t="n">
        <v>0</v>
      </c>
      <c r="L1058" s="69" t="n">
        <f aca="false">I1058-K1058</f>
        <v>100</v>
      </c>
      <c r="M1058" s="69" t="n">
        <f aca="false">IFERROR((K1058/J1058%),"-")</f>
        <v>0</v>
      </c>
      <c r="N1058" s="97" t="n">
        <v>0</v>
      </c>
      <c r="O1058" s="98" t="str">
        <f aca="false">IF(F1058&lt;=$P$2,"DEC","")</f>
        <v>DEC</v>
      </c>
      <c r="P1058" s="97" t="n">
        <v>0</v>
      </c>
      <c r="Q1058" s="99" t="n">
        <f aca="false">K1058-P1058</f>
        <v>0</v>
      </c>
      <c r="R1058" s="98" t="str">
        <f aca="false">IFERROR(IF(O1058="Dec",(K1058/P1058-1))," ")</f>
        <v> </v>
      </c>
      <c r="S1058" s="105" t="b">
        <f aca="false">IF(N1058&gt;0,IF(O1058="","-",IF(R1058&lt;0%,"DEGROWTH","GROWTH")))</f>
        <v>0</v>
      </c>
      <c r="T1058" s="69" t="n">
        <v>0</v>
      </c>
      <c r="U1058" s="101" t="str">
        <f aca="false">IF(F1058&lt;=$V$2,"jAN","")</f>
        <v>jAN</v>
      </c>
      <c r="V1058" s="97" t="n">
        <v>0</v>
      </c>
      <c r="W1058" s="102" t="n">
        <f aca="false">K1058-V1058</f>
        <v>0</v>
      </c>
      <c r="X1058" s="103" t="n">
        <f aca="false">IFERROR(IF(U1058="Jan",(K1058/V1058-1)),0)</f>
        <v>0</v>
      </c>
      <c r="Y1058" s="106" t="b">
        <f aca="false">IF(T1058&gt;0,IF(U1058="","-",IF(X1058&lt;0%,"DEGROWTH","GROWTH")))</f>
        <v>0</v>
      </c>
      <c r="Z1058" s="75" t="n">
        <v>1</v>
      </c>
      <c r="AA1058" s="75"/>
      <c r="AB1058" s="75" t="s">
        <v>132</v>
      </c>
      <c r="AC1058" s="3"/>
    </row>
    <row r="1059" customFormat="false" ht="14.25" hidden="false" customHeight="true" outlineLevel="0" collapsed="false">
      <c r="A1059" s="75" t="s">
        <v>132</v>
      </c>
      <c r="B1059" s="72" t="s">
        <v>101</v>
      </c>
      <c r="C1059" s="72" t="s">
        <v>2504</v>
      </c>
      <c r="D1059" s="72" t="n">
        <v>1000001916</v>
      </c>
      <c r="E1059" s="73" t="s">
        <v>2505</v>
      </c>
      <c r="F1059" s="74" t="n">
        <v>42621</v>
      </c>
      <c r="G1059" s="67" t="str">
        <f aca="false">IF(I1059&gt;0,"Targeted Dealer","-")</f>
        <v>Targeted Dealer</v>
      </c>
      <c r="H1059" s="67"/>
      <c r="I1059" s="68" t="n">
        <v>200</v>
      </c>
      <c r="J1059" s="68" t="n">
        <f aca="false">I1059/$J$1*($J$1-$E$1)</f>
        <v>200</v>
      </c>
      <c r="K1059" s="69" t="n">
        <v>309.1</v>
      </c>
      <c r="L1059" s="69" t="n">
        <f aca="false">I1059-K1059</f>
        <v>-109.1</v>
      </c>
      <c r="M1059" s="69" t="n">
        <f aca="false">IFERROR((K1059/J1059%),"-")</f>
        <v>154.55</v>
      </c>
      <c r="N1059" s="97" t="n">
        <v>275.65</v>
      </c>
      <c r="O1059" s="98" t="str">
        <f aca="false">IF(F1059&lt;=$P$2,"DEC","")</f>
        <v>DEC</v>
      </c>
      <c r="P1059" s="97" t="n">
        <v>275.65</v>
      </c>
      <c r="Q1059" s="99" t="n">
        <f aca="false">K1059-P1059</f>
        <v>33.45</v>
      </c>
      <c r="R1059" s="98" t="n">
        <f aca="false">IFERROR(IF(O1059="Dec",(K1059/P1059-1))," ")</f>
        <v>0.12134953745692</v>
      </c>
      <c r="S1059" s="100" t="str">
        <f aca="false">IF(N1059&gt;0,IF(O1059="","-",IF(R1059&lt;0%,"DEGROWTH","GROWTH")))</f>
        <v>GROWTH</v>
      </c>
      <c r="T1059" s="69" t="n">
        <v>350</v>
      </c>
      <c r="U1059" s="101" t="str">
        <f aca="false">IF(F1059&lt;=$V$2,"jAN","")</f>
        <v>jAN</v>
      </c>
      <c r="V1059" s="97" t="n">
        <v>350</v>
      </c>
      <c r="W1059" s="102" t="n">
        <f aca="false">K1059-V1059</f>
        <v>-40.9</v>
      </c>
      <c r="X1059" s="103" t="n">
        <f aca="false">IFERROR(IF(U1059="Jan",(K1059/V1059-1)),0)</f>
        <v>-0.116857142857143</v>
      </c>
      <c r="Y1059" s="104" t="str">
        <f aca="false">IF(T1059&gt;0,IF(U1059="","-",IF(X1059&lt;0%,"DEGROWTH","GROWTH")))</f>
        <v>DEGROWTH</v>
      </c>
      <c r="Z1059" s="75" t="n">
        <v>0</v>
      </c>
      <c r="AA1059" s="75"/>
      <c r="AB1059" s="75" t="s">
        <v>132</v>
      </c>
      <c r="AC1059" s="3"/>
    </row>
    <row r="1060" customFormat="false" ht="14.25" hidden="false" customHeight="true" outlineLevel="0" collapsed="false">
      <c r="A1060" s="75" t="s">
        <v>132</v>
      </c>
      <c r="B1060" s="72" t="s">
        <v>101</v>
      </c>
      <c r="C1060" s="72" t="s">
        <v>2506</v>
      </c>
      <c r="D1060" s="72" t="n">
        <v>1000001914</v>
      </c>
      <c r="E1060" s="73" t="s">
        <v>2507</v>
      </c>
      <c r="F1060" s="74" t="n">
        <v>42803</v>
      </c>
      <c r="G1060" s="67" t="str">
        <f aca="false">IF(I1060&gt;0,"Targeted Dealer","-")</f>
        <v>Targeted Dealer</v>
      </c>
      <c r="H1060" s="67"/>
      <c r="I1060" s="68" t="n">
        <v>30</v>
      </c>
      <c r="J1060" s="68" t="n">
        <f aca="false">I1060/$J$1*($J$1-$E$1)</f>
        <v>30</v>
      </c>
      <c r="K1060" s="69" t="n">
        <v>30.5</v>
      </c>
      <c r="L1060" s="69" t="n">
        <f aca="false">I1060-K1060</f>
        <v>-0.5</v>
      </c>
      <c r="M1060" s="69" t="n">
        <f aca="false">IFERROR((K1060/J1060%),"-")</f>
        <v>101.666666666667</v>
      </c>
      <c r="N1060" s="97" t="n">
        <v>30</v>
      </c>
      <c r="O1060" s="98" t="str">
        <f aca="false">IF(F1060&lt;=$P$2,"DEC","")</f>
        <v>DEC</v>
      </c>
      <c r="P1060" s="97" t="n">
        <v>30</v>
      </c>
      <c r="Q1060" s="99" t="n">
        <f aca="false">K1060-P1060</f>
        <v>0.5</v>
      </c>
      <c r="R1060" s="98" t="n">
        <f aca="false">IFERROR(IF(O1060="Dec",(K1060/P1060-1))," ")</f>
        <v>0.0166666666666666</v>
      </c>
      <c r="S1060" s="100" t="str">
        <f aca="false">IF(N1060&gt;0,IF(O1060="","-",IF(R1060&lt;0%,"DEGROWTH","GROWTH")))</f>
        <v>GROWTH</v>
      </c>
      <c r="T1060" s="69" t="n">
        <v>20</v>
      </c>
      <c r="U1060" s="101" t="str">
        <f aca="false">IF(F1060&lt;=$V$2,"jAN","")</f>
        <v>jAN</v>
      </c>
      <c r="V1060" s="97" t="n">
        <v>20</v>
      </c>
      <c r="W1060" s="102" t="n">
        <f aca="false">K1060-V1060</f>
        <v>10.5</v>
      </c>
      <c r="X1060" s="103" t="n">
        <f aca="false">IFERROR(IF(U1060="Jan",(K1060/V1060-1)),0)</f>
        <v>0.525</v>
      </c>
      <c r="Y1060" s="104" t="str">
        <f aca="false">IF(T1060&gt;0,IF(U1060="","-",IF(X1060&lt;0%,"DEGROWTH","GROWTH")))</f>
        <v>GROWTH</v>
      </c>
      <c r="Z1060" s="75" t="n">
        <v>0</v>
      </c>
      <c r="AA1060" s="75"/>
      <c r="AB1060" s="75" t="s">
        <v>132</v>
      </c>
      <c r="AC1060" s="3"/>
    </row>
    <row r="1061" customFormat="false" ht="14.25" hidden="false" customHeight="true" outlineLevel="0" collapsed="false">
      <c r="A1061" s="75" t="s">
        <v>132</v>
      </c>
      <c r="B1061" s="72" t="s">
        <v>101</v>
      </c>
      <c r="C1061" s="72" t="s">
        <v>352</v>
      </c>
      <c r="D1061" s="72" t="n">
        <v>1000001924</v>
      </c>
      <c r="E1061" s="73" t="s">
        <v>353</v>
      </c>
      <c r="F1061" s="74" t="n">
        <v>43088</v>
      </c>
      <c r="G1061" s="67" t="str">
        <f aca="false">IF(I1061&gt;0,"Targeted Dealer","-")</f>
        <v>Targeted Dealer</v>
      </c>
      <c r="H1061" s="67"/>
      <c r="I1061" s="68" t="n">
        <v>200</v>
      </c>
      <c r="J1061" s="68" t="n">
        <f aca="false">I1061/$J$1*($J$1-$E$1)</f>
        <v>200</v>
      </c>
      <c r="K1061" s="69" t="n">
        <v>53</v>
      </c>
      <c r="L1061" s="69" t="n">
        <f aca="false">I1061-K1061</f>
        <v>147</v>
      </c>
      <c r="M1061" s="69" t="n">
        <f aca="false">IFERROR((K1061/J1061%),"-")</f>
        <v>26.5</v>
      </c>
      <c r="N1061" s="97" t="n">
        <v>0</v>
      </c>
      <c r="O1061" s="98" t="str">
        <f aca="false">IF(F1061&lt;=$P$2,"DEC","")</f>
        <v>DEC</v>
      </c>
      <c r="P1061" s="97" t="n">
        <v>0</v>
      </c>
      <c r="Q1061" s="99" t="n">
        <f aca="false">K1061-P1061</f>
        <v>53</v>
      </c>
      <c r="R1061" s="98" t="str">
        <f aca="false">IFERROR(IF(O1061="Dec",(K1061/P1061-1))," ")</f>
        <v> </v>
      </c>
      <c r="S1061" s="105" t="b">
        <f aca="false">IF(N1061&gt;0,IF(O1061="","-",IF(R1061&lt;0%,"DEGROWTH","GROWTH")))</f>
        <v>0</v>
      </c>
      <c r="T1061" s="69" t="n">
        <v>10</v>
      </c>
      <c r="U1061" s="101" t="str">
        <f aca="false">IF(F1061&lt;=$V$2,"jAN","")</f>
        <v>jAN</v>
      </c>
      <c r="V1061" s="97" t="n">
        <v>10</v>
      </c>
      <c r="W1061" s="102" t="n">
        <f aca="false">K1061-V1061</f>
        <v>43</v>
      </c>
      <c r="X1061" s="103" t="n">
        <f aca="false">IFERROR(IF(U1061="Jan",(K1061/V1061-1)),0)</f>
        <v>4.3</v>
      </c>
      <c r="Y1061" s="104" t="str">
        <f aca="false">IF(T1061&gt;0,IF(U1061="","-",IF(X1061&lt;0%,"DEGROWTH","GROWTH")))</f>
        <v>GROWTH</v>
      </c>
      <c r="Z1061" s="75" t="n">
        <v>0</v>
      </c>
      <c r="AA1061" s="75"/>
      <c r="AB1061" s="75" t="s">
        <v>132</v>
      </c>
      <c r="AC1061" s="3"/>
    </row>
    <row r="1062" customFormat="false" ht="14.25" hidden="false" customHeight="true" outlineLevel="0" collapsed="false">
      <c r="A1062" s="75" t="s">
        <v>132</v>
      </c>
      <c r="B1062" s="72" t="s">
        <v>101</v>
      </c>
      <c r="C1062" s="72" t="s">
        <v>2508</v>
      </c>
      <c r="D1062" s="72" t="n">
        <v>1000001938</v>
      </c>
      <c r="E1062" s="73" t="s">
        <v>2509</v>
      </c>
      <c r="F1062" s="74" t="n">
        <v>43091</v>
      </c>
      <c r="G1062" s="67" t="str">
        <f aca="false">IF(I1062&gt;0,"Targeted Dealer","-")</f>
        <v>Targeted Dealer</v>
      </c>
      <c r="H1062" s="67"/>
      <c r="I1062" s="68" t="n">
        <v>50</v>
      </c>
      <c r="J1062" s="68" t="n">
        <f aca="false">I1062/$J$1*($J$1-$E$1)</f>
        <v>50</v>
      </c>
      <c r="K1062" s="69" t="n">
        <v>95</v>
      </c>
      <c r="L1062" s="69" t="n">
        <f aca="false">I1062-K1062</f>
        <v>-45</v>
      </c>
      <c r="M1062" s="69" t="n">
        <f aca="false">IFERROR((K1062/J1062%),"-")</f>
        <v>190</v>
      </c>
      <c r="N1062" s="97" t="n">
        <v>75</v>
      </c>
      <c r="O1062" s="98" t="str">
        <f aca="false">IF(F1062&lt;=$P$2,"DEC","")</f>
        <v>DEC</v>
      </c>
      <c r="P1062" s="97" t="n">
        <v>75</v>
      </c>
      <c r="Q1062" s="99" t="n">
        <f aca="false">K1062-P1062</f>
        <v>20</v>
      </c>
      <c r="R1062" s="98" t="n">
        <f aca="false">IFERROR(IF(O1062="Dec",(K1062/P1062-1))," ")</f>
        <v>0.266666666666667</v>
      </c>
      <c r="S1062" s="100" t="str">
        <f aca="false">IF(N1062&gt;0,IF(O1062="","-",IF(R1062&lt;0%,"DEGROWTH","GROWTH")))</f>
        <v>GROWTH</v>
      </c>
      <c r="T1062" s="69" t="n">
        <v>115</v>
      </c>
      <c r="U1062" s="101" t="str">
        <f aca="false">IF(F1062&lt;=$V$2,"jAN","")</f>
        <v>jAN</v>
      </c>
      <c r="V1062" s="97" t="n">
        <v>115</v>
      </c>
      <c r="W1062" s="102" t="n">
        <f aca="false">K1062-V1062</f>
        <v>-20</v>
      </c>
      <c r="X1062" s="103" t="n">
        <f aca="false">IFERROR(IF(U1062="Jan",(K1062/V1062-1)),0)</f>
        <v>-0.173913043478261</v>
      </c>
      <c r="Y1062" s="104" t="str">
        <f aca="false">IF(T1062&gt;0,IF(U1062="","-",IF(X1062&lt;0%,"DEGROWTH","GROWTH")))</f>
        <v>DEGROWTH</v>
      </c>
      <c r="Z1062" s="75" t="n">
        <v>0</v>
      </c>
      <c r="AA1062" s="75"/>
      <c r="AB1062" s="75" t="s">
        <v>132</v>
      </c>
      <c r="AC1062" s="3"/>
    </row>
    <row r="1063" customFormat="false" ht="14.25" hidden="false" customHeight="true" outlineLevel="0" collapsed="false">
      <c r="A1063" s="75" t="s">
        <v>132</v>
      </c>
      <c r="B1063" s="72" t="s">
        <v>101</v>
      </c>
      <c r="C1063" s="72" t="s">
        <v>2510</v>
      </c>
      <c r="D1063" s="72" t="n">
        <v>1000001928</v>
      </c>
      <c r="E1063" s="73" t="s">
        <v>2511</v>
      </c>
      <c r="F1063" s="74" t="n">
        <v>43315</v>
      </c>
      <c r="G1063" s="67" t="str">
        <f aca="false">IF(I1063&gt;0,"Targeted Dealer","-")</f>
        <v>Targeted Dealer</v>
      </c>
      <c r="H1063" s="67"/>
      <c r="I1063" s="68" t="n">
        <v>450</v>
      </c>
      <c r="J1063" s="68" t="n">
        <f aca="false">I1063/$J$1*($J$1-$E$1)</f>
        <v>450</v>
      </c>
      <c r="K1063" s="69" t="n">
        <v>600.8</v>
      </c>
      <c r="L1063" s="69" t="n">
        <f aca="false">I1063-K1063</f>
        <v>-150.8</v>
      </c>
      <c r="M1063" s="69" t="n">
        <f aca="false">IFERROR((K1063/J1063%),"-")</f>
        <v>133.511111111111</v>
      </c>
      <c r="N1063" s="97" t="n">
        <v>590.5</v>
      </c>
      <c r="O1063" s="98" t="str">
        <f aca="false">IF(F1063&lt;=$P$2,"DEC","")</f>
        <v>DEC</v>
      </c>
      <c r="P1063" s="97" t="n">
        <v>590.5</v>
      </c>
      <c r="Q1063" s="99" t="n">
        <f aca="false">K1063-P1063</f>
        <v>10.3</v>
      </c>
      <c r="R1063" s="98" t="n">
        <f aca="false">IFERROR(IF(O1063="Dec",(K1063/P1063-1))," ")</f>
        <v>0.0174428450465707</v>
      </c>
      <c r="S1063" s="100" t="str">
        <f aca="false">IF(N1063&gt;0,IF(O1063="","-",IF(R1063&lt;0%,"DEGROWTH","GROWTH")))</f>
        <v>GROWTH</v>
      </c>
      <c r="T1063" s="69" t="n">
        <v>662.5</v>
      </c>
      <c r="U1063" s="101" t="str">
        <f aca="false">IF(F1063&lt;=$V$2,"jAN","")</f>
        <v>jAN</v>
      </c>
      <c r="V1063" s="97" t="n">
        <v>662.5</v>
      </c>
      <c r="W1063" s="102" t="n">
        <f aca="false">K1063-V1063</f>
        <v>-61.7</v>
      </c>
      <c r="X1063" s="103" t="n">
        <f aca="false">IFERROR(IF(U1063="Jan",(K1063/V1063-1)),0)</f>
        <v>-0.0931320754716982</v>
      </c>
      <c r="Y1063" s="104" t="str">
        <f aca="false">IF(T1063&gt;0,IF(U1063="","-",IF(X1063&lt;0%,"DEGROWTH","GROWTH")))</f>
        <v>DEGROWTH</v>
      </c>
      <c r="Z1063" s="75" t="n">
        <v>0</v>
      </c>
      <c r="AA1063" s="75"/>
      <c r="AB1063" s="75" t="s">
        <v>132</v>
      </c>
      <c r="AC1063" s="3"/>
    </row>
    <row r="1064" customFormat="false" ht="14.25" hidden="false" customHeight="true" outlineLevel="0" collapsed="false">
      <c r="A1064" s="75" t="s">
        <v>132</v>
      </c>
      <c r="B1064" s="72" t="s">
        <v>101</v>
      </c>
      <c r="C1064" s="72" t="s">
        <v>2512</v>
      </c>
      <c r="D1064" s="72" t="n">
        <v>1000001947</v>
      </c>
      <c r="E1064" s="73" t="s">
        <v>2513</v>
      </c>
      <c r="F1064" s="74" t="n">
        <v>43339</v>
      </c>
      <c r="G1064" s="67" t="str">
        <f aca="false">IF(I1064&gt;0,"Targeted Dealer","-")</f>
        <v>Targeted Dealer</v>
      </c>
      <c r="H1064" s="67"/>
      <c r="I1064" s="68" t="n">
        <v>200</v>
      </c>
      <c r="J1064" s="68" t="n">
        <f aca="false">I1064/$J$1*($J$1-$E$1)</f>
        <v>200</v>
      </c>
      <c r="K1064" s="69" t="n">
        <v>520.5</v>
      </c>
      <c r="L1064" s="69" t="n">
        <f aca="false">I1064-K1064</f>
        <v>-320.5</v>
      </c>
      <c r="M1064" s="69" t="n">
        <f aca="false">IFERROR((K1064/J1064%),"-")</f>
        <v>260.25</v>
      </c>
      <c r="N1064" s="97" t="n">
        <v>324</v>
      </c>
      <c r="O1064" s="98" t="str">
        <f aca="false">IF(F1064&lt;=$P$2,"DEC","")</f>
        <v>DEC</v>
      </c>
      <c r="P1064" s="97" t="n">
        <v>324</v>
      </c>
      <c r="Q1064" s="99" t="n">
        <f aca="false">K1064-P1064</f>
        <v>196.5</v>
      </c>
      <c r="R1064" s="98" t="n">
        <f aca="false">IFERROR(IF(O1064="Dec",(K1064/P1064-1))," ")</f>
        <v>0.606481481481481</v>
      </c>
      <c r="S1064" s="100" t="str">
        <f aca="false">IF(N1064&gt;0,IF(O1064="","-",IF(R1064&lt;0%,"DEGROWTH","GROWTH")))</f>
        <v>GROWTH</v>
      </c>
      <c r="T1064" s="69" t="n">
        <v>235</v>
      </c>
      <c r="U1064" s="101" t="str">
        <f aca="false">IF(F1064&lt;=$V$2,"jAN","")</f>
        <v>jAN</v>
      </c>
      <c r="V1064" s="97" t="n">
        <v>235</v>
      </c>
      <c r="W1064" s="102" t="n">
        <f aca="false">K1064-V1064</f>
        <v>285.5</v>
      </c>
      <c r="X1064" s="103" t="n">
        <f aca="false">IFERROR(IF(U1064="Jan",(K1064/V1064-1)),0)</f>
        <v>1.21489361702128</v>
      </c>
      <c r="Y1064" s="104" t="str">
        <f aca="false">IF(T1064&gt;0,IF(U1064="","-",IF(X1064&lt;0%,"DEGROWTH","GROWTH")))</f>
        <v>GROWTH</v>
      </c>
      <c r="Z1064" s="75" t="n">
        <v>0</v>
      </c>
      <c r="AA1064" s="75"/>
      <c r="AB1064" s="75" t="s">
        <v>132</v>
      </c>
      <c r="AC1064" s="3"/>
    </row>
    <row r="1065" customFormat="false" ht="14.25" hidden="false" customHeight="true" outlineLevel="0" collapsed="false">
      <c r="A1065" s="75" t="s">
        <v>132</v>
      </c>
      <c r="B1065" s="72" t="s">
        <v>101</v>
      </c>
      <c r="C1065" s="72" t="s">
        <v>2514</v>
      </c>
      <c r="D1065" s="72" t="n">
        <v>1000001920</v>
      </c>
      <c r="E1065" s="73" t="s">
        <v>2515</v>
      </c>
      <c r="F1065" s="74" t="n">
        <v>43421</v>
      </c>
      <c r="G1065" s="67" t="str">
        <f aca="false">IF(I1065&gt;0,"Targeted Dealer","-")</f>
        <v>Targeted Dealer</v>
      </c>
      <c r="H1065" s="67"/>
      <c r="I1065" s="68" t="n">
        <v>120</v>
      </c>
      <c r="J1065" s="68" t="n">
        <f aca="false">I1065/$J$1*($J$1-$E$1)</f>
        <v>120</v>
      </c>
      <c r="K1065" s="69" t="n">
        <v>134.9</v>
      </c>
      <c r="L1065" s="69" t="n">
        <f aca="false">I1065-K1065</f>
        <v>-14.9</v>
      </c>
      <c r="M1065" s="69" t="n">
        <f aca="false">IFERROR((K1065/J1065%),"-")</f>
        <v>112.416666666667</v>
      </c>
      <c r="N1065" s="97" t="n">
        <v>120</v>
      </c>
      <c r="O1065" s="98" t="str">
        <f aca="false">IF(F1065&lt;=$P$2,"DEC","")</f>
        <v>DEC</v>
      </c>
      <c r="P1065" s="97" t="n">
        <v>120</v>
      </c>
      <c r="Q1065" s="99" t="n">
        <f aca="false">K1065-P1065</f>
        <v>14.9</v>
      </c>
      <c r="R1065" s="98" t="n">
        <f aca="false">IFERROR(IF(O1065="Dec",(K1065/P1065-1))," ")</f>
        <v>0.124166666666667</v>
      </c>
      <c r="S1065" s="100" t="str">
        <f aca="false">IF(N1065&gt;0,IF(O1065="","-",IF(R1065&lt;0%,"DEGROWTH","GROWTH")))</f>
        <v>GROWTH</v>
      </c>
      <c r="T1065" s="69" t="n">
        <v>250</v>
      </c>
      <c r="U1065" s="101" t="str">
        <f aca="false">IF(F1065&lt;=$V$2,"jAN","")</f>
        <v>jAN</v>
      </c>
      <c r="V1065" s="97" t="n">
        <v>250</v>
      </c>
      <c r="W1065" s="102" t="n">
        <f aca="false">K1065-V1065</f>
        <v>-115.1</v>
      </c>
      <c r="X1065" s="103" t="n">
        <f aca="false">IFERROR(IF(U1065="Jan",(K1065/V1065-1)),0)</f>
        <v>-0.4604</v>
      </c>
      <c r="Y1065" s="104" t="str">
        <f aca="false">IF(T1065&gt;0,IF(U1065="","-",IF(X1065&lt;0%,"DEGROWTH","GROWTH")))</f>
        <v>DEGROWTH</v>
      </c>
      <c r="Z1065" s="75" t="n">
        <v>0</v>
      </c>
      <c r="AA1065" s="75"/>
      <c r="AB1065" s="75" t="s">
        <v>132</v>
      </c>
      <c r="AC1065" s="3"/>
    </row>
    <row r="1066" customFormat="false" ht="14.25" hidden="false" customHeight="true" outlineLevel="0" collapsed="false">
      <c r="A1066" s="75" t="s">
        <v>132</v>
      </c>
      <c r="B1066" s="72" t="s">
        <v>101</v>
      </c>
      <c r="C1066" s="72" t="s">
        <v>2516</v>
      </c>
      <c r="D1066" s="72" t="n">
        <v>1000001918</v>
      </c>
      <c r="E1066" s="73" t="s">
        <v>2517</v>
      </c>
      <c r="F1066" s="74" t="n">
        <v>43424</v>
      </c>
      <c r="G1066" s="67" t="str">
        <f aca="false">IF(I1066&gt;0,"Targeted Dealer","-")</f>
        <v>Targeted Dealer</v>
      </c>
      <c r="H1066" s="67"/>
      <c r="I1066" s="68" t="n">
        <v>100</v>
      </c>
      <c r="J1066" s="68" t="n">
        <f aca="false">I1066/$J$1*($J$1-$E$1)</f>
        <v>100</v>
      </c>
      <c r="K1066" s="69" t="n">
        <v>14</v>
      </c>
      <c r="L1066" s="69" t="n">
        <f aca="false">I1066-K1066</f>
        <v>86</v>
      </c>
      <c r="M1066" s="69" t="n">
        <f aca="false">IFERROR((K1066/J1066%),"-")</f>
        <v>14</v>
      </c>
      <c r="N1066" s="97" t="n">
        <v>172</v>
      </c>
      <c r="O1066" s="98" t="str">
        <f aca="false">IF(F1066&lt;=$P$2,"DEC","")</f>
        <v>DEC</v>
      </c>
      <c r="P1066" s="97" t="n">
        <v>172</v>
      </c>
      <c r="Q1066" s="99" t="n">
        <f aca="false">K1066-P1066</f>
        <v>-158</v>
      </c>
      <c r="R1066" s="98" t="n">
        <f aca="false">IFERROR(IF(O1066="Dec",(K1066/P1066-1))," ")</f>
        <v>-0.918604651162791</v>
      </c>
      <c r="S1066" s="100" t="str">
        <f aca="false">IF(N1066&gt;0,IF(O1066="","-",IF(R1066&lt;0%,"DEGROWTH","GROWTH")))</f>
        <v>DEGROWTH</v>
      </c>
      <c r="T1066" s="69" t="n">
        <v>10</v>
      </c>
      <c r="U1066" s="101" t="str">
        <f aca="false">IF(F1066&lt;=$V$2,"jAN","")</f>
        <v>jAN</v>
      </c>
      <c r="V1066" s="97" t="n">
        <v>10</v>
      </c>
      <c r="W1066" s="102" t="n">
        <f aca="false">K1066-V1066</f>
        <v>4</v>
      </c>
      <c r="X1066" s="103" t="n">
        <f aca="false">IFERROR(IF(U1066="Jan",(K1066/V1066-1)),0)</f>
        <v>0.4</v>
      </c>
      <c r="Y1066" s="104" t="str">
        <f aca="false">IF(T1066&gt;0,IF(U1066="","-",IF(X1066&lt;0%,"DEGROWTH","GROWTH")))</f>
        <v>GROWTH</v>
      </c>
      <c r="Z1066" s="75" t="n">
        <v>0</v>
      </c>
      <c r="AA1066" s="75"/>
      <c r="AB1066" s="75" t="s">
        <v>132</v>
      </c>
      <c r="AC1066" s="3"/>
    </row>
    <row r="1067" customFormat="false" ht="14.25" hidden="false" customHeight="true" outlineLevel="0" collapsed="false">
      <c r="A1067" s="75" t="s">
        <v>132</v>
      </c>
      <c r="B1067" s="72" t="s">
        <v>101</v>
      </c>
      <c r="C1067" s="72" t="s">
        <v>3929</v>
      </c>
      <c r="D1067" s="72" t="n">
        <v>1000001922</v>
      </c>
      <c r="E1067" s="73" t="s">
        <v>3930</v>
      </c>
      <c r="F1067" s="74" t="n">
        <v>43616</v>
      </c>
      <c r="G1067" s="67" t="str">
        <f aca="false">IF(I1067&gt;0,"Targeted Dealer","-")</f>
        <v>Targeted Dealer</v>
      </c>
      <c r="H1067" s="67"/>
      <c r="I1067" s="68" t="n">
        <v>100</v>
      </c>
      <c r="J1067" s="68" t="n">
        <f aca="false">I1067/$J$1*($J$1-$E$1)</f>
        <v>100</v>
      </c>
      <c r="K1067" s="69" t="n">
        <v>0</v>
      </c>
      <c r="L1067" s="69" t="n">
        <f aca="false">I1067-K1067</f>
        <v>100</v>
      </c>
      <c r="M1067" s="69" t="n">
        <f aca="false">IFERROR((K1067/J1067%),"-")</f>
        <v>0</v>
      </c>
      <c r="N1067" s="97" t="n">
        <v>0</v>
      </c>
      <c r="O1067" s="98" t="str">
        <f aca="false">IF(F1067&lt;=$P$2,"DEC","")</f>
        <v>DEC</v>
      </c>
      <c r="P1067" s="97" t="n">
        <v>0</v>
      </c>
      <c r="Q1067" s="99" t="n">
        <f aca="false">K1067-P1067</f>
        <v>0</v>
      </c>
      <c r="R1067" s="98" t="str">
        <f aca="false">IFERROR(IF(O1067="Dec",(K1067/P1067-1))," ")</f>
        <v> </v>
      </c>
      <c r="S1067" s="105" t="b">
        <f aca="false">IF(N1067&gt;0,IF(O1067="","-",IF(R1067&lt;0%,"DEGROWTH","GROWTH")))</f>
        <v>0</v>
      </c>
      <c r="T1067" s="69" t="n">
        <v>10</v>
      </c>
      <c r="U1067" s="101" t="str">
        <f aca="false">IF(F1067&lt;=$V$2,"jAN","")</f>
        <v>jAN</v>
      </c>
      <c r="V1067" s="97" t="n">
        <v>10</v>
      </c>
      <c r="W1067" s="102" t="n">
        <f aca="false">K1067-V1067</f>
        <v>-10</v>
      </c>
      <c r="X1067" s="103" t="n">
        <f aca="false">IFERROR(IF(U1067="Jan",(K1067/V1067-1)),0)</f>
        <v>-1</v>
      </c>
      <c r="Y1067" s="104" t="str">
        <f aca="false">IF(T1067&gt;0,IF(U1067="","-",IF(X1067&lt;0%,"DEGROWTH","GROWTH")))</f>
        <v>DEGROWTH</v>
      </c>
      <c r="Z1067" s="75" t="n">
        <v>0</v>
      </c>
      <c r="AA1067" s="75"/>
      <c r="AB1067" s="75" t="s">
        <v>132</v>
      </c>
      <c r="AC1067" s="3"/>
    </row>
    <row r="1068" customFormat="false" ht="14.25" hidden="false" customHeight="true" outlineLevel="0" collapsed="false">
      <c r="A1068" s="75" t="s">
        <v>132</v>
      </c>
      <c r="B1068" s="72" t="s">
        <v>101</v>
      </c>
      <c r="C1068" s="72" t="s">
        <v>2518</v>
      </c>
      <c r="D1068" s="72" t="n">
        <v>1000001931</v>
      </c>
      <c r="E1068" s="73" t="s">
        <v>2519</v>
      </c>
      <c r="F1068" s="74" t="n">
        <v>43690</v>
      </c>
      <c r="G1068" s="67" t="str">
        <f aca="false">IF(I1068&gt;0,"Targeted Dealer","-")</f>
        <v>Targeted Dealer</v>
      </c>
      <c r="H1068" s="67"/>
      <c r="I1068" s="68" t="n">
        <v>100</v>
      </c>
      <c r="J1068" s="68" t="n">
        <f aca="false">I1068/$J$1*($J$1-$E$1)</f>
        <v>100</v>
      </c>
      <c r="K1068" s="69" t="n">
        <v>35</v>
      </c>
      <c r="L1068" s="69" t="n">
        <f aca="false">I1068-K1068</f>
        <v>65</v>
      </c>
      <c r="M1068" s="69" t="n">
        <f aca="false">IFERROR((K1068/J1068%),"-")</f>
        <v>35</v>
      </c>
      <c r="N1068" s="97" t="n">
        <v>105</v>
      </c>
      <c r="O1068" s="98" t="str">
        <f aca="false">IF(F1068&lt;=$P$2,"DEC","")</f>
        <v>DEC</v>
      </c>
      <c r="P1068" s="97" t="n">
        <v>105</v>
      </c>
      <c r="Q1068" s="99" t="n">
        <f aca="false">K1068-P1068</f>
        <v>-70</v>
      </c>
      <c r="R1068" s="98" t="n">
        <f aca="false">IFERROR(IF(O1068="Dec",(K1068/P1068-1))," ")</f>
        <v>-0.666666666666667</v>
      </c>
      <c r="S1068" s="100" t="str">
        <f aca="false">IF(N1068&gt;0,IF(O1068="","-",IF(R1068&lt;0%,"DEGROWTH","GROWTH")))</f>
        <v>DEGROWTH</v>
      </c>
      <c r="T1068" s="69" t="n">
        <v>0</v>
      </c>
      <c r="U1068" s="101" t="str">
        <f aca="false">IF(F1068&lt;=$V$2,"jAN","")</f>
        <v>jAN</v>
      </c>
      <c r="V1068" s="97" t="n">
        <v>0</v>
      </c>
      <c r="W1068" s="102" t="n">
        <f aca="false">K1068-V1068</f>
        <v>35</v>
      </c>
      <c r="X1068" s="103" t="n">
        <f aca="false">IFERROR(IF(U1068="Jan",(K1068/V1068-1)),0)</f>
        <v>0</v>
      </c>
      <c r="Y1068" s="106" t="b">
        <f aca="false">IF(T1068&gt;0,IF(U1068="","-",IF(X1068&lt;0%,"DEGROWTH","GROWTH")))</f>
        <v>0</v>
      </c>
      <c r="Z1068" s="75" t="n">
        <v>0</v>
      </c>
      <c r="AA1068" s="75"/>
      <c r="AB1068" s="75" t="s">
        <v>132</v>
      </c>
      <c r="AC1068" s="3"/>
    </row>
    <row r="1069" customFormat="false" ht="14.25" hidden="false" customHeight="true" outlineLevel="0" collapsed="false">
      <c r="A1069" s="75" t="s">
        <v>132</v>
      </c>
      <c r="B1069" s="72" t="s">
        <v>101</v>
      </c>
      <c r="C1069" s="72" t="s">
        <v>2520</v>
      </c>
      <c r="D1069" s="72" t="n">
        <v>1000001932</v>
      </c>
      <c r="E1069" s="73" t="s">
        <v>2521</v>
      </c>
      <c r="F1069" s="74" t="n">
        <v>43698</v>
      </c>
      <c r="G1069" s="67" t="str">
        <f aca="false">IF(I1069&gt;0,"Targeted Dealer","-")</f>
        <v>Targeted Dealer</v>
      </c>
      <c r="H1069" s="67"/>
      <c r="I1069" s="68" t="n">
        <v>3000</v>
      </c>
      <c r="J1069" s="68" t="n">
        <f aca="false">I1069/$J$1*($J$1-$E$1)</f>
        <v>3000</v>
      </c>
      <c r="K1069" s="69" t="n">
        <v>4674.5</v>
      </c>
      <c r="L1069" s="69" t="n">
        <f aca="false">I1069-K1069</f>
        <v>-1674.5</v>
      </c>
      <c r="M1069" s="69" t="n">
        <f aca="false">IFERROR((K1069/J1069%),"-")</f>
        <v>155.816666666667</v>
      </c>
      <c r="N1069" s="97" t="n">
        <v>3596.5</v>
      </c>
      <c r="O1069" s="98" t="str">
        <f aca="false">IF(F1069&lt;=$P$2,"DEC","")</f>
        <v>DEC</v>
      </c>
      <c r="P1069" s="97" t="n">
        <v>3596.5</v>
      </c>
      <c r="Q1069" s="99" t="n">
        <f aca="false">K1069-P1069</f>
        <v>1078</v>
      </c>
      <c r="R1069" s="98" t="n">
        <f aca="false">IFERROR(IF(O1069="Dec",(K1069/P1069-1))," ")</f>
        <v>0.299735854302794</v>
      </c>
      <c r="S1069" s="100" t="str">
        <f aca="false">IF(N1069&gt;0,IF(O1069="","-",IF(R1069&lt;0%,"DEGROWTH","GROWTH")))</f>
        <v>GROWTH</v>
      </c>
      <c r="T1069" s="69" t="n">
        <v>3506</v>
      </c>
      <c r="U1069" s="101" t="str">
        <f aca="false">IF(F1069&lt;=$V$2,"jAN","")</f>
        <v>jAN</v>
      </c>
      <c r="V1069" s="97" t="n">
        <v>3506</v>
      </c>
      <c r="W1069" s="102" t="n">
        <f aca="false">K1069-V1069</f>
        <v>1168.5</v>
      </c>
      <c r="X1069" s="103" t="n">
        <f aca="false">IFERROR(IF(U1069="Jan",(K1069/V1069-1)),0)</f>
        <v>0.333285795778665</v>
      </c>
      <c r="Y1069" s="104" t="str">
        <f aca="false">IF(T1069&gt;0,IF(U1069="","-",IF(X1069&lt;0%,"DEGROWTH","GROWTH")))</f>
        <v>GROWTH</v>
      </c>
      <c r="Z1069" s="75" t="n">
        <v>0</v>
      </c>
      <c r="AA1069" s="75"/>
      <c r="AB1069" s="75" t="s">
        <v>132</v>
      </c>
      <c r="AC1069" s="3"/>
    </row>
    <row r="1070" customFormat="false" ht="14.25" hidden="false" customHeight="true" outlineLevel="0" collapsed="false">
      <c r="A1070" s="75" t="s">
        <v>132</v>
      </c>
      <c r="B1070" s="72" t="s">
        <v>101</v>
      </c>
      <c r="C1070" s="72" t="s">
        <v>354</v>
      </c>
      <c r="D1070" s="72" t="n">
        <v>1000001950</v>
      </c>
      <c r="E1070" s="73" t="s">
        <v>355</v>
      </c>
      <c r="F1070" s="74" t="n">
        <v>43774</v>
      </c>
      <c r="G1070" s="67" t="str">
        <f aca="false">IF(I1070&gt;0,"Targeted Dealer","-")</f>
        <v>Targeted Dealer</v>
      </c>
      <c r="H1070" s="67"/>
      <c r="I1070" s="68" t="n">
        <v>50</v>
      </c>
      <c r="J1070" s="68" t="n">
        <f aca="false">I1070/$J$1*($J$1-$E$1)</f>
        <v>50</v>
      </c>
      <c r="K1070" s="69" t="n">
        <v>52</v>
      </c>
      <c r="L1070" s="69" t="n">
        <f aca="false">I1070-K1070</f>
        <v>-2</v>
      </c>
      <c r="M1070" s="69" t="n">
        <f aca="false">IFERROR((K1070/J1070%),"-")</f>
        <v>104</v>
      </c>
      <c r="N1070" s="97" t="n">
        <v>100</v>
      </c>
      <c r="O1070" s="98" t="str">
        <f aca="false">IF(F1070&lt;=$P$2,"DEC","")</f>
        <v>DEC</v>
      </c>
      <c r="P1070" s="97" t="n">
        <v>100</v>
      </c>
      <c r="Q1070" s="99" t="n">
        <f aca="false">K1070-P1070</f>
        <v>-48</v>
      </c>
      <c r="R1070" s="98" t="n">
        <f aca="false">IFERROR(IF(O1070="Dec",(K1070/P1070-1))," ")</f>
        <v>-0.48</v>
      </c>
      <c r="S1070" s="100" t="str">
        <f aca="false">IF(N1070&gt;0,IF(O1070="","-",IF(R1070&lt;0%,"DEGROWTH","GROWTH")))</f>
        <v>DEGROWTH</v>
      </c>
      <c r="T1070" s="69" t="n">
        <v>25</v>
      </c>
      <c r="U1070" s="101" t="str">
        <f aca="false">IF(F1070&lt;=$V$2,"jAN","")</f>
        <v>jAN</v>
      </c>
      <c r="V1070" s="97" t="n">
        <v>25</v>
      </c>
      <c r="W1070" s="102" t="n">
        <f aca="false">K1070-V1070</f>
        <v>27</v>
      </c>
      <c r="X1070" s="103" t="n">
        <f aca="false">IFERROR(IF(U1070="Jan",(K1070/V1070-1)),0)</f>
        <v>1.08</v>
      </c>
      <c r="Y1070" s="104" t="str">
        <f aca="false">IF(T1070&gt;0,IF(U1070="","-",IF(X1070&lt;0%,"DEGROWTH","GROWTH")))</f>
        <v>GROWTH</v>
      </c>
      <c r="Z1070" s="75" t="n">
        <v>0</v>
      </c>
      <c r="AA1070" s="75"/>
      <c r="AB1070" s="75" t="s">
        <v>132</v>
      </c>
      <c r="AC1070" s="3"/>
    </row>
    <row r="1071" customFormat="false" ht="14.25" hidden="false" customHeight="true" outlineLevel="0" collapsed="false">
      <c r="A1071" s="75" t="s">
        <v>132</v>
      </c>
      <c r="B1071" s="72" t="s">
        <v>101</v>
      </c>
      <c r="C1071" s="72" t="s">
        <v>2522</v>
      </c>
      <c r="D1071" s="72" t="n">
        <v>1000001942</v>
      </c>
      <c r="E1071" s="73" t="s">
        <v>2523</v>
      </c>
      <c r="F1071" s="74" t="n">
        <v>44096</v>
      </c>
      <c r="G1071" s="67" t="str">
        <f aca="false">IF(I1071&gt;0,"Targeted Dealer","-")</f>
        <v>Targeted Dealer</v>
      </c>
      <c r="H1071" s="67"/>
      <c r="I1071" s="68" t="n">
        <v>600</v>
      </c>
      <c r="J1071" s="68" t="n">
        <f aca="false">I1071/$J$1*($J$1-$E$1)</f>
        <v>600</v>
      </c>
      <c r="K1071" s="69" t="n">
        <v>1009</v>
      </c>
      <c r="L1071" s="69" t="n">
        <f aca="false">I1071-K1071</f>
        <v>-409</v>
      </c>
      <c r="M1071" s="69" t="n">
        <f aca="false">IFERROR((K1071/J1071%),"-")</f>
        <v>168.166666666667</v>
      </c>
      <c r="N1071" s="97" t="n">
        <v>631.3</v>
      </c>
      <c r="O1071" s="98" t="str">
        <f aca="false">IF(F1071&lt;=$P$2,"DEC","")</f>
        <v>DEC</v>
      </c>
      <c r="P1071" s="97" t="n">
        <v>631.3</v>
      </c>
      <c r="Q1071" s="99" t="n">
        <f aca="false">K1071-P1071</f>
        <v>377.7</v>
      </c>
      <c r="R1071" s="98" t="n">
        <f aca="false">IFERROR(IF(O1071="Dec",(K1071/P1071-1))," ")</f>
        <v>0.598289244416284</v>
      </c>
      <c r="S1071" s="100" t="str">
        <f aca="false">IF(N1071&gt;0,IF(O1071="","-",IF(R1071&lt;0%,"DEGROWTH","GROWTH")))</f>
        <v>GROWTH</v>
      </c>
      <c r="T1071" s="69" t="n">
        <v>377.5</v>
      </c>
      <c r="U1071" s="101" t="str">
        <f aca="false">IF(F1071&lt;=$V$2,"jAN","")</f>
        <v>jAN</v>
      </c>
      <c r="V1071" s="97" t="n">
        <v>377.5</v>
      </c>
      <c r="W1071" s="102" t="n">
        <f aca="false">K1071-V1071</f>
        <v>631.5</v>
      </c>
      <c r="X1071" s="103" t="n">
        <f aca="false">IFERROR(IF(U1071="Jan",(K1071/V1071-1)),0)</f>
        <v>1.67284768211921</v>
      </c>
      <c r="Y1071" s="104" t="str">
        <f aca="false">IF(T1071&gt;0,IF(U1071="","-",IF(X1071&lt;0%,"DEGROWTH","GROWTH")))</f>
        <v>GROWTH</v>
      </c>
      <c r="Z1071" s="75" t="n">
        <v>0</v>
      </c>
      <c r="AA1071" s="75"/>
      <c r="AB1071" s="75" t="s">
        <v>132</v>
      </c>
      <c r="AC1071" s="3"/>
    </row>
    <row r="1072" customFormat="false" ht="14.25" hidden="false" customHeight="true" outlineLevel="0" collapsed="false">
      <c r="A1072" s="75" t="s">
        <v>132</v>
      </c>
      <c r="B1072" s="72" t="s">
        <v>101</v>
      </c>
      <c r="C1072" s="72" t="s">
        <v>2524</v>
      </c>
      <c r="D1072" s="72" t="n">
        <v>1000001951</v>
      </c>
      <c r="E1072" s="73" t="s">
        <v>2525</v>
      </c>
      <c r="F1072" s="74" t="n">
        <v>44181</v>
      </c>
      <c r="G1072" s="67" t="str">
        <f aca="false">IF(I1072&gt;0,"Targeted Dealer","-")</f>
        <v>Targeted Dealer</v>
      </c>
      <c r="H1072" s="67"/>
      <c r="I1072" s="68" t="n">
        <v>700</v>
      </c>
      <c r="J1072" s="68" t="n">
        <f aca="false">I1072/$J$1*($J$1-$E$1)</f>
        <v>700</v>
      </c>
      <c r="K1072" s="69" t="n">
        <v>459</v>
      </c>
      <c r="L1072" s="69" t="n">
        <f aca="false">I1072-K1072</f>
        <v>241</v>
      </c>
      <c r="M1072" s="69" t="n">
        <f aca="false">IFERROR((K1072/J1072%),"-")</f>
        <v>65.5714285714286</v>
      </c>
      <c r="N1072" s="97" t="n">
        <v>938</v>
      </c>
      <c r="O1072" s="98" t="str">
        <f aca="false">IF(F1072&lt;=$P$2,"DEC","")</f>
        <v>DEC</v>
      </c>
      <c r="P1072" s="97" t="n">
        <v>938</v>
      </c>
      <c r="Q1072" s="99" t="n">
        <f aca="false">K1072-P1072</f>
        <v>-479</v>
      </c>
      <c r="R1072" s="98" t="n">
        <f aca="false">IFERROR(IF(O1072="Dec",(K1072/P1072-1))," ")</f>
        <v>-0.510660980810235</v>
      </c>
      <c r="S1072" s="100" t="str">
        <f aca="false">IF(N1072&gt;0,IF(O1072="","-",IF(R1072&lt;0%,"DEGROWTH","GROWTH")))</f>
        <v>DEGROWTH</v>
      </c>
      <c r="T1072" s="69" t="n">
        <v>246</v>
      </c>
      <c r="U1072" s="101" t="str">
        <f aca="false">IF(F1072&lt;=$V$2,"jAN","")</f>
        <v>jAN</v>
      </c>
      <c r="V1072" s="97" t="n">
        <v>246</v>
      </c>
      <c r="W1072" s="102" t="n">
        <f aca="false">K1072-V1072</f>
        <v>213</v>
      </c>
      <c r="X1072" s="103" t="n">
        <f aca="false">IFERROR(IF(U1072="Jan",(K1072/V1072-1)),0)</f>
        <v>0.865853658536586</v>
      </c>
      <c r="Y1072" s="104" t="str">
        <f aca="false">IF(T1072&gt;0,IF(U1072="","-",IF(X1072&lt;0%,"DEGROWTH","GROWTH")))</f>
        <v>GROWTH</v>
      </c>
      <c r="Z1072" s="75" t="n">
        <v>0</v>
      </c>
      <c r="AA1072" s="75"/>
      <c r="AB1072" s="75" t="s">
        <v>132</v>
      </c>
      <c r="AC1072" s="3"/>
    </row>
    <row r="1073" customFormat="false" ht="14.25" hidden="false" customHeight="true" outlineLevel="0" collapsed="false">
      <c r="A1073" s="75" t="s">
        <v>132</v>
      </c>
      <c r="B1073" s="72" t="s">
        <v>101</v>
      </c>
      <c r="C1073" s="72" t="s">
        <v>356</v>
      </c>
      <c r="D1073" s="72" t="n">
        <v>1000002024</v>
      </c>
      <c r="E1073" s="73" t="s">
        <v>357</v>
      </c>
      <c r="F1073" s="74" t="n">
        <v>44501</v>
      </c>
      <c r="G1073" s="67" t="str">
        <f aca="false">IF(I1073&gt;0,"Targeted Dealer","-")</f>
        <v>Targeted Dealer</v>
      </c>
      <c r="H1073" s="67"/>
      <c r="I1073" s="68" t="n">
        <v>205</v>
      </c>
      <c r="J1073" s="68" t="n">
        <f aca="false">I1073/$J$1*($J$1-$E$1)</f>
        <v>205</v>
      </c>
      <c r="K1073" s="69" t="n">
        <v>0</v>
      </c>
      <c r="L1073" s="69" t="n">
        <f aca="false">I1073-K1073</f>
        <v>205</v>
      </c>
      <c r="M1073" s="69" t="n">
        <f aca="false">IFERROR((K1073/J1073%),"-")</f>
        <v>0</v>
      </c>
      <c r="N1073" s="97" t="n">
        <v>10</v>
      </c>
      <c r="O1073" s="98" t="str">
        <f aca="false">IF(F1073&lt;=$P$2,"DEC","")</f>
        <v>DEC</v>
      </c>
      <c r="P1073" s="97" t="n">
        <v>10</v>
      </c>
      <c r="Q1073" s="99" t="n">
        <f aca="false">K1073-P1073</f>
        <v>-10</v>
      </c>
      <c r="R1073" s="98" t="n">
        <f aca="false">IFERROR(IF(O1073="Dec",(K1073/P1073-1))," ")</f>
        <v>-1</v>
      </c>
      <c r="S1073" s="100" t="str">
        <f aca="false">IF(N1073&gt;0,IF(O1073="","-",IF(R1073&lt;0%,"DEGROWTH","GROWTH")))</f>
        <v>DEGROWTH</v>
      </c>
      <c r="T1073" s="69" t="n">
        <v>0</v>
      </c>
      <c r="U1073" s="101" t="str">
        <f aca="false">IF(F1073&lt;=$V$2,"jAN","")</f>
        <v>jAN</v>
      </c>
      <c r="V1073" s="97" t="n">
        <v>0</v>
      </c>
      <c r="W1073" s="102" t="n">
        <f aca="false">K1073-V1073</f>
        <v>0</v>
      </c>
      <c r="X1073" s="103" t="n">
        <f aca="false">IFERROR(IF(U1073="Jan",(K1073/V1073-1)),0)</f>
        <v>0</v>
      </c>
      <c r="Y1073" s="106" t="b">
        <f aca="false">IF(T1073&gt;0,IF(U1073="","-",IF(X1073&lt;0%,"DEGROWTH","GROWTH")))</f>
        <v>0</v>
      </c>
      <c r="Z1073" s="75" t="n">
        <v>1</v>
      </c>
      <c r="AA1073" s="75"/>
      <c r="AB1073" s="75" t="s">
        <v>132</v>
      </c>
      <c r="AC1073" s="3"/>
    </row>
    <row r="1074" customFormat="false" ht="14.25" hidden="false" customHeight="true" outlineLevel="0" collapsed="false">
      <c r="A1074" s="75" t="s">
        <v>132</v>
      </c>
      <c r="B1074" s="72" t="s">
        <v>101</v>
      </c>
      <c r="C1074" s="72" t="s">
        <v>2526</v>
      </c>
      <c r="D1074" s="72" t="n">
        <v>1000002036</v>
      </c>
      <c r="E1074" s="73" t="s">
        <v>2527</v>
      </c>
      <c r="F1074" s="74" t="n">
        <v>44501</v>
      </c>
      <c r="G1074" s="67" t="str">
        <f aca="false">IF(I1074&gt;0,"Targeted Dealer","-")</f>
        <v>Targeted Dealer</v>
      </c>
      <c r="H1074" s="67"/>
      <c r="I1074" s="68" t="n">
        <v>100</v>
      </c>
      <c r="J1074" s="68" t="n">
        <f aca="false">I1074/$J$1*($J$1-$E$1)</f>
        <v>100</v>
      </c>
      <c r="K1074" s="69" t="n">
        <v>270</v>
      </c>
      <c r="L1074" s="69" t="n">
        <f aca="false">I1074-K1074</f>
        <v>-170</v>
      </c>
      <c r="M1074" s="69" t="n">
        <f aca="false">IFERROR((K1074/J1074%),"-")</f>
        <v>270</v>
      </c>
      <c r="N1074" s="97" t="n">
        <v>150</v>
      </c>
      <c r="O1074" s="98" t="str">
        <f aca="false">IF(F1074&lt;=$P$2,"DEC","")</f>
        <v>DEC</v>
      </c>
      <c r="P1074" s="97" t="n">
        <v>150</v>
      </c>
      <c r="Q1074" s="99" t="n">
        <f aca="false">K1074-P1074</f>
        <v>120</v>
      </c>
      <c r="R1074" s="98" t="n">
        <f aca="false">IFERROR(IF(O1074="Dec",(K1074/P1074-1))," ")</f>
        <v>0.8</v>
      </c>
      <c r="S1074" s="100" t="str">
        <f aca="false">IF(N1074&gt;0,IF(O1074="","-",IF(R1074&lt;0%,"DEGROWTH","GROWTH")))</f>
        <v>GROWTH</v>
      </c>
      <c r="T1074" s="69" t="n">
        <v>100</v>
      </c>
      <c r="U1074" s="101" t="str">
        <f aca="false">IF(F1074&lt;=$V$2,"jAN","")</f>
        <v>jAN</v>
      </c>
      <c r="V1074" s="97" t="n">
        <v>100</v>
      </c>
      <c r="W1074" s="102" t="n">
        <f aca="false">K1074-V1074</f>
        <v>170</v>
      </c>
      <c r="X1074" s="103" t="n">
        <f aca="false">IFERROR(IF(U1074="Jan",(K1074/V1074-1)),0)</f>
        <v>1.7</v>
      </c>
      <c r="Y1074" s="104" t="str">
        <f aca="false">IF(T1074&gt;0,IF(U1074="","-",IF(X1074&lt;0%,"DEGROWTH","GROWTH")))</f>
        <v>GROWTH</v>
      </c>
      <c r="Z1074" s="75" t="n">
        <v>0</v>
      </c>
      <c r="AA1074" s="75"/>
      <c r="AB1074" s="75" t="s">
        <v>132</v>
      </c>
      <c r="AC1074" s="3"/>
    </row>
    <row r="1075" customFormat="false" ht="14.25" hidden="false" customHeight="true" outlineLevel="0" collapsed="false">
      <c r="A1075" s="75" t="s">
        <v>132</v>
      </c>
      <c r="B1075" s="72" t="s">
        <v>101</v>
      </c>
      <c r="C1075" s="72" t="s">
        <v>2528</v>
      </c>
      <c r="D1075" s="72" t="n">
        <v>1000002552</v>
      </c>
      <c r="E1075" s="73" t="s">
        <v>2529</v>
      </c>
      <c r="F1075" s="74" t="n">
        <v>44615</v>
      </c>
      <c r="G1075" s="67" t="str">
        <f aca="false">IF(I1075&gt;0,"Targeted Dealer","-")</f>
        <v>Targeted Dealer</v>
      </c>
      <c r="H1075" s="67"/>
      <c r="I1075" s="68" t="n">
        <v>100</v>
      </c>
      <c r="J1075" s="68" t="n">
        <f aca="false">I1075/$J$1*($J$1-$E$1)</f>
        <v>100</v>
      </c>
      <c r="K1075" s="69" t="n">
        <v>204</v>
      </c>
      <c r="L1075" s="69" t="n">
        <f aca="false">I1075-K1075</f>
        <v>-104</v>
      </c>
      <c r="M1075" s="69" t="n">
        <f aca="false">IFERROR((K1075/J1075%),"-")</f>
        <v>204</v>
      </c>
      <c r="N1075" s="97" t="n">
        <v>197</v>
      </c>
      <c r="O1075" s="98" t="str">
        <f aca="false">IF(F1075&lt;=$P$2,"DEC","")</f>
        <v>DEC</v>
      </c>
      <c r="P1075" s="97" t="n">
        <v>197</v>
      </c>
      <c r="Q1075" s="99" t="n">
        <f aca="false">K1075-P1075</f>
        <v>7</v>
      </c>
      <c r="R1075" s="98" t="n">
        <f aca="false">IFERROR(IF(O1075="Dec",(K1075/P1075-1))," ")</f>
        <v>0.0355329949238579</v>
      </c>
      <c r="S1075" s="100" t="str">
        <f aca="false">IF(N1075&gt;0,IF(O1075="","-",IF(R1075&lt;0%,"DEGROWTH","GROWTH")))</f>
        <v>GROWTH</v>
      </c>
      <c r="T1075" s="69" t="n">
        <v>180</v>
      </c>
      <c r="U1075" s="101" t="str">
        <f aca="false">IF(F1075&lt;=$V$2,"jAN","")</f>
        <v>jAN</v>
      </c>
      <c r="V1075" s="97" t="n">
        <v>180</v>
      </c>
      <c r="W1075" s="102" t="n">
        <f aca="false">K1075-V1075</f>
        <v>24</v>
      </c>
      <c r="X1075" s="103" t="n">
        <f aca="false">IFERROR(IF(U1075="Jan",(K1075/V1075-1)),0)</f>
        <v>0.133333333333333</v>
      </c>
      <c r="Y1075" s="104" t="str">
        <f aca="false">IF(T1075&gt;0,IF(U1075="","-",IF(X1075&lt;0%,"DEGROWTH","GROWTH")))</f>
        <v>GROWTH</v>
      </c>
      <c r="Z1075" s="75" t="n">
        <v>0</v>
      </c>
      <c r="AA1075" s="75"/>
      <c r="AB1075" s="75" t="s">
        <v>132</v>
      </c>
      <c r="AC1075" s="3"/>
    </row>
    <row r="1076" customFormat="false" ht="14.25" hidden="false" customHeight="true" outlineLevel="0" collapsed="false">
      <c r="A1076" s="75" t="s">
        <v>132</v>
      </c>
      <c r="B1076" s="72" t="s">
        <v>101</v>
      </c>
      <c r="C1076" s="72" t="s">
        <v>2530</v>
      </c>
      <c r="D1076" s="72" t="n">
        <v>1000002558</v>
      </c>
      <c r="E1076" s="73" t="s">
        <v>2531</v>
      </c>
      <c r="F1076" s="74" t="n">
        <v>44617</v>
      </c>
      <c r="G1076" s="67" t="str">
        <f aca="false">IF(I1076&gt;0,"Targeted Dealer","-")</f>
        <v>Targeted Dealer</v>
      </c>
      <c r="H1076" s="67"/>
      <c r="I1076" s="68" t="n">
        <v>150</v>
      </c>
      <c r="J1076" s="68" t="n">
        <f aca="false">I1076/$J$1*($J$1-$E$1)</f>
        <v>150</v>
      </c>
      <c r="K1076" s="69" t="n">
        <v>210</v>
      </c>
      <c r="L1076" s="69" t="n">
        <f aca="false">I1076-K1076</f>
        <v>-60</v>
      </c>
      <c r="M1076" s="69" t="n">
        <f aca="false">IFERROR((K1076/J1076%),"-")</f>
        <v>140</v>
      </c>
      <c r="N1076" s="97" t="n">
        <v>228.25</v>
      </c>
      <c r="O1076" s="98" t="str">
        <f aca="false">IF(F1076&lt;=$P$2,"DEC","")</f>
        <v>DEC</v>
      </c>
      <c r="P1076" s="97" t="n">
        <v>228.25</v>
      </c>
      <c r="Q1076" s="99" t="n">
        <f aca="false">K1076-P1076</f>
        <v>-18.25</v>
      </c>
      <c r="R1076" s="98" t="n">
        <f aca="false">IFERROR(IF(O1076="Dec",(K1076/P1076-1))," ")</f>
        <v>-0.0799561883899234</v>
      </c>
      <c r="S1076" s="100" t="str">
        <f aca="false">IF(N1076&gt;0,IF(O1076="","-",IF(R1076&lt;0%,"DEGROWTH","GROWTH")))</f>
        <v>DEGROWTH</v>
      </c>
      <c r="T1076" s="69" t="n">
        <v>92.5</v>
      </c>
      <c r="U1076" s="101" t="str">
        <f aca="false">IF(F1076&lt;=$V$2,"jAN","")</f>
        <v>jAN</v>
      </c>
      <c r="V1076" s="97" t="n">
        <v>92.5</v>
      </c>
      <c r="W1076" s="102" t="n">
        <f aca="false">K1076-V1076</f>
        <v>117.5</v>
      </c>
      <c r="X1076" s="103" t="n">
        <f aca="false">IFERROR(IF(U1076="Jan",(K1076/V1076-1)),0)</f>
        <v>1.27027027027027</v>
      </c>
      <c r="Y1076" s="104" t="str">
        <f aca="false">IF(T1076&gt;0,IF(U1076="","-",IF(X1076&lt;0%,"DEGROWTH","GROWTH")))</f>
        <v>GROWTH</v>
      </c>
      <c r="Z1076" s="75" t="n">
        <v>0</v>
      </c>
      <c r="AA1076" s="75"/>
      <c r="AB1076" s="75" t="s">
        <v>132</v>
      </c>
      <c r="AC1076" s="3"/>
    </row>
    <row r="1077" customFormat="false" ht="14.25" hidden="false" customHeight="true" outlineLevel="0" collapsed="false">
      <c r="A1077" s="75" t="s">
        <v>132</v>
      </c>
      <c r="B1077" s="72" t="s">
        <v>101</v>
      </c>
      <c r="C1077" s="72" t="s">
        <v>2532</v>
      </c>
      <c r="D1077" s="72" t="n">
        <v>1000002632</v>
      </c>
      <c r="E1077" s="73" t="s">
        <v>2533</v>
      </c>
      <c r="F1077" s="74" t="n">
        <v>44621</v>
      </c>
      <c r="G1077" s="67" t="str">
        <f aca="false">IF(I1077&gt;0,"Targeted Dealer","-")</f>
        <v>Targeted Dealer</v>
      </c>
      <c r="H1077" s="67"/>
      <c r="I1077" s="68" t="n">
        <v>40</v>
      </c>
      <c r="J1077" s="68" t="n">
        <f aca="false">I1077/$J$1*($J$1-$E$1)</f>
        <v>40</v>
      </c>
      <c r="K1077" s="69" t="n">
        <v>40</v>
      </c>
      <c r="L1077" s="69" t="n">
        <f aca="false">I1077-K1077</f>
        <v>0</v>
      </c>
      <c r="M1077" s="69" t="n">
        <f aca="false">IFERROR((K1077/J1077%),"-")</f>
        <v>100</v>
      </c>
      <c r="N1077" s="97" t="n">
        <v>39</v>
      </c>
      <c r="O1077" s="98" t="str">
        <f aca="false">IF(F1077&lt;=$P$2,"DEC","")</f>
        <v>DEC</v>
      </c>
      <c r="P1077" s="97" t="n">
        <v>39</v>
      </c>
      <c r="Q1077" s="99" t="n">
        <f aca="false">K1077-P1077</f>
        <v>1</v>
      </c>
      <c r="R1077" s="98" t="n">
        <f aca="false">IFERROR(IF(O1077="Dec",(K1077/P1077-1))," ")</f>
        <v>0.0256410256410256</v>
      </c>
      <c r="S1077" s="100" t="str">
        <f aca="false">IF(N1077&gt;0,IF(O1077="","-",IF(R1077&lt;0%,"DEGROWTH","GROWTH")))</f>
        <v>GROWTH</v>
      </c>
      <c r="T1077" s="69" t="n">
        <v>40</v>
      </c>
      <c r="U1077" s="101" t="str">
        <f aca="false">IF(F1077&lt;=$V$2,"jAN","")</f>
        <v>jAN</v>
      </c>
      <c r="V1077" s="97" t="n">
        <v>40</v>
      </c>
      <c r="W1077" s="102" t="n">
        <f aca="false">K1077-V1077</f>
        <v>0</v>
      </c>
      <c r="X1077" s="103" t="n">
        <f aca="false">IFERROR(IF(U1077="Jan",(K1077/V1077-1)),0)</f>
        <v>0</v>
      </c>
      <c r="Y1077" s="104" t="str">
        <f aca="false">IF(T1077&gt;0,IF(U1077="","-",IF(X1077&lt;0%,"DEGROWTH","GROWTH")))</f>
        <v>GROWTH</v>
      </c>
      <c r="Z1077" s="75" t="n">
        <v>0</v>
      </c>
      <c r="AA1077" s="75"/>
      <c r="AB1077" s="75" t="s">
        <v>132</v>
      </c>
      <c r="AC1077" s="3"/>
    </row>
    <row r="1078" customFormat="false" ht="14.25" hidden="false" customHeight="true" outlineLevel="0" collapsed="false">
      <c r="A1078" s="75" t="s">
        <v>132</v>
      </c>
      <c r="B1078" s="72" t="s">
        <v>101</v>
      </c>
      <c r="C1078" s="72" t="s">
        <v>3931</v>
      </c>
      <c r="D1078" s="72" t="n">
        <v>1000002777</v>
      </c>
      <c r="E1078" s="72" t="s">
        <v>3932</v>
      </c>
      <c r="F1078" s="74" t="n">
        <v>44694</v>
      </c>
      <c r="G1078" s="67" t="str">
        <f aca="false">IF(I1078&gt;0,"Targeted Dealer","-")</f>
        <v>Targeted Dealer</v>
      </c>
      <c r="H1078" s="67"/>
      <c r="I1078" s="68" t="n">
        <v>300</v>
      </c>
      <c r="J1078" s="68" t="n">
        <f aca="false">I1078/$J$1*($J$1-$E$1)</f>
        <v>300</v>
      </c>
      <c r="K1078" s="69" t="n">
        <v>0</v>
      </c>
      <c r="L1078" s="69" t="n">
        <f aca="false">I1078-K1078</f>
        <v>300</v>
      </c>
      <c r="M1078" s="69" t="n">
        <f aca="false">IFERROR((K1078/J1078%),"-")</f>
        <v>0</v>
      </c>
      <c r="N1078" s="97" t="n">
        <v>0</v>
      </c>
      <c r="O1078" s="98" t="str">
        <f aca="false">IF(F1078&lt;=$P$2,"DEC","")</f>
        <v>DEC</v>
      </c>
      <c r="P1078" s="97" t="n">
        <v>0</v>
      </c>
      <c r="Q1078" s="99" t="n">
        <f aca="false">K1078-P1078</f>
        <v>0</v>
      </c>
      <c r="R1078" s="98" t="str">
        <f aca="false">IFERROR(IF(O1078="Dec",(K1078/P1078-1))," ")</f>
        <v> </v>
      </c>
      <c r="S1078" s="105" t="b">
        <f aca="false">IF(N1078&gt;0,IF(O1078="","-",IF(R1078&lt;0%,"DEGROWTH","GROWTH")))</f>
        <v>0</v>
      </c>
      <c r="T1078" s="69" t="n">
        <v>0</v>
      </c>
      <c r="U1078" s="101" t="str">
        <f aca="false">IF(F1078&lt;=$V$2,"jAN","")</f>
        <v>jAN</v>
      </c>
      <c r="V1078" s="97" t="n">
        <v>0</v>
      </c>
      <c r="W1078" s="102" t="n">
        <f aca="false">K1078-V1078</f>
        <v>0</v>
      </c>
      <c r="X1078" s="103" t="n">
        <f aca="false">IFERROR(IF(U1078="Jan",(K1078/V1078-1)),0)</f>
        <v>0</v>
      </c>
      <c r="Y1078" s="106" t="b">
        <f aca="false">IF(T1078&gt;0,IF(U1078="","-",IF(X1078&lt;0%,"DEGROWTH","GROWTH")))</f>
        <v>0</v>
      </c>
      <c r="Z1078" s="75" t="n">
        <v>0</v>
      </c>
      <c r="AA1078" s="75"/>
      <c r="AB1078" s="75" t="s">
        <v>132</v>
      </c>
      <c r="AC1078" s="3"/>
    </row>
    <row r="1079" customFormat="false" ht="14.25" hidden="false" customHeight="true" outlineLevel="0" collapsed="false">
      <c r="A1079" s="75" t="s">
        <v>132</v>
      </c>
      <c r="B1079" s="72" t="s">
        <v>101</v>
      </c>
      <c r="C1079" s="72" t="s">
        <v>2534</v>
      </c>
      <c r="D1079" s="72" t="n">
        <v>1000003020</v>
      </c>
      <c r="E1079" s="72" t="s">
        <v>2535</v>
      </c>
      <c r="F1079" s="74" t="n">
        <v>44845</v>
      </c>
      <c r="G1079" s="67" t="str">
        <f aca="false">IF(I1079&gt;0,"Targeted Dealer","-")</f>
        <v>Targeted Dealer</v>
      </c>
      <c r="H1079" s="67"/>
      <c r="I1079" s="68" t="n">
        <v>350</v>
      </c>
      <c r="J1079" s="68" t="n">
        <f aca="false">I1079/$J$1*($J$1-$E$1)</f>
        <v>350</v>
      </c>
      <c r="K1079" s="69" t="n">
        <v>148.75</v>
      </c>
      <c r="L1079" s="69" t="n">
        <f aca="false">I1079-K1079</f>
        <v>201.25</v>
      </c>
      <c r="M1079" s="69" t="n">
        <f aca="false">IFERROR((K1079/J1079%),"-")</f>
        <v>42.5</v>
      </c>
      <c r="N1079" s="97" t="n">
        <v>232.5</v>
      </c>
      <c r="O1079" s="98" t="str">
        <f aca="false">IF(F1079&lt;=$P$2,"DEC","")</f>
        <v>DEC</v>
      </c>
      <c r="P1079" s="97" t="n">
        <v>232.5</v>
      </c>
      <c r="Q1079" s="99" t="n">
        <f aca="false">K1079-P1079</f>
        <v>-83.75</v>
      </c>
      <c r="R1079" s="98" t="n">
        <f aca="false">IFERROR(IF(O1079="Dec",(K1079/P1079-1))," ")</f>
        <v>-0.360215053763441</v>
      </c>
      <c r="S1079" s="100" t="str">
        <f aca="false">IF(N1079&gt;0,IF(O1079="","-",IF(R1079&lt;0%,"DEGROWTH","GROWTH")))</f>
        <v>DEGROWTH</v>
      </c>
      <c r="T1079" s="69" t="n">
        <v>148</v>
      </c>
      <c r="U1079" s="101" t="str">
        <f aca="false">IF(F1079&lt;=$V$2,"jAN","")</f>
        <v>jAN</v>
      </c>
      <c r="V1079" s="97" t="n">
        <v>148</v>
      </c>
      <c r="W1079" s="102" t="n">
        <f aca="false">K1079-V1079</f>
        <v>0.75</v>
      </c>
      <c r="X1079" s="103" t="n">
        <f aca="false">IFERROR(IF(U1079="Jan",(K1079/V1079-1)),0)</f>
        <v>0.00506756756756754</v>
      </c>
      <c r="Y1079" s="104" t="str">
        <f aca="false">IF(T1079&gt;0,IF(U1079="","-",IF(X1079&lt;0%,"DEGROWTH","GROWTH")))</f>
        <v>GROWTH</v>
      </c>
      <c r="Z1079" s="75" t="n">
        <v>0</v>
      </c>
      <c r="AA1079" s="75"/>
      <c r="AB1079" s="75" t="s">
        <v>132</v>
      </c>
      <c r="AC1079" s="3"/>
    </row>
    <row r="1080" customFormat="false" ht="14.25" hidden="false" customHeight="true" outlineLevel="0" collapsed="false">
      <c r="A1080" s="75" t="s">
        <v>132</v>
      </c>
      <c r="B1080" s="72" t="s">
        <v>101</v>
      </c>
      <c r="C1080" s="72" t="s">
        <v>2536</v>
      </c>
      <c r="D1080" s="72" t="n">
        <v>1000003310</v>
      </c>
      <c r="E1080" s="72" t="s">
        <v>2537</v>
      </c>
      <c r="F1080" s="74" t="n">
        <v>44957</v>
      </c>
      <c r="G1080" s="67" t="str">
        <f aca="false">IF(I1080&gt;0,"Targeted Dealer","-")</f>
        <v>Targeted Dealer</v>
      </c>
      <c r="H1080" s="67"/>
      <c r="I1080" s="68" t="n">
        <v>500</v>
      </c>
      <c r="J1080" s="68" t="n">
        <f aca="false">I1080/$J$1*($J$1-$E$1)</f>
        <v>500</v>
      </c>
      <c r="K1080" s="69" t="n">
        <v>585.5</v>
      </c>
      <c r="L1080" s="69" t="n">
        <f aca="false">I1080-K1080</f>
        <v>-85.5</v>
      </c>
      <c r="M1080" s="69" t="n">
        <f aca="false">IFERROR((K1080/J1080%),"-")</f>
        <v>117.1</v>
      </c>
      <c r="N1080" s="97" t="n">
        <v>525.75</v>
      </c>
      <c r="O1080" s="98" t="str">
        <f aca="false">IF(F1080&lt;=$P$2,"DEC","")</f>
        <v>DEC</v>
      </c>
      <c r="P1080" s="97" t="n">
        <v>525.75</v>
      </c>
      <c r="Q1080" s="99" t="n">
        <f aca="false">K1080-P1080</f>
        <v>59.75</v>
      </c>
      <c r="R1080" s="98" t="n">
        <f aca="false">IFERROR(IF(O1080="Dec",(K1080/P1080-1))," ")</f>
        <v>0.113647170708512</v>
      </c>
      <c r="S1080" s="100" t="str">
        <f aca="false">IF(N1080&gt;0,IF(O1080="","-",IF(R1080&lt;0%,"DEGROWTH","GROWTH")))</f>
        <v>GROWTH</v>
      </c>
      <c r="T1080" s="69" t="n">
        <v>582.25</v>
      </c>
      <c r="U1080" s="101" t="str">
        <f aca="false">IF(F1080&lt;=$V$2,"jAN","")</f>
        <v>jAN</v>
      </c>
      <c r="V1080" s="97" t="n">
        <v>582.25</v>
      </c>
      <c r="W1080" s="102" t="n">
        <f aca="false">K1080-V1080</f>
        <v>3.25</v>
      </c>
      <c r="X1080" s="103" t="n">
        <f aca="false">IFERROR(IF(U1080="Jan",(K1080/V1080-1)),0)</f>
        <v>0.00558179476170029</v>
      </c>
      <c r="Y1080" s="104" t="str">
        <f aca="false">IF(T1080&gt;0,IF(U1080="","-",IF(X1080&lt;0%,"DEGROWTH","GROWTH")))</f>
        <v>GROWTH</v>
      </c>
      <c r="Z1080" s="75" t="n">
        <v>0</v>
      </c>
      <c r="AA1080" s="75"/>
      <c r="AB1080" s="75" t="s">
        <v>132</v>
      </c>
      <c r="AC1080" s="3"/>
    </row>
    <row r="1081" customFormat="false" ht="14.25" hidden="false" customHeight="true" outlineLevel="0" collapsed="false">
      <c r="A1081" s="75" t="s">
        <v>132</v>
      </c>
      <c r="B1081" s="72" t="s">
        <v>101</v>
      </c>
      <c r="C1081" s="72" t="s">
        <v>2538</v>
      </c>
      <c r="D1081" s="72" t="n">
        <v>1000003516</v>
      </c>
      <c r="E1081" s="72" t="s">
        <v>2539</v>
      </c>
      <c r="F1081" s="74" t="n">
        <v>45057</v>
      </c>
      <c r="G1081" s="67" t="str">
        <f aca="false">IF(I1081&gt;0,"Targeted Dealer","-")</f>
        <v>Targeted Dealer</v>
      </c>
      <c r="H1081" s="67"/>
      <c r="I1081" s="68" t="n">
        <v>50</v>
      </c>
      <c r="J1081" s="68" t="n">
        <f aca="false">I1081/$J$1*($J$1-$E$1)</f>
        <v>50</v>
      </c>
      <c r="K1081" s="69" t="n">
        <v>103.5</v>
      </c>
      <c r="L1081" s="69" t="n">
        <f aca="false">I1081-K1081</f>
        <v>-53.5</v>
      </c>
      <c r="M1081" s="69" t="n">
        <f aca="false">IFERROR((K1081/J1081%),"-")</f>
        <v>207</v>
      </c>
      <c r="N1081" s="97" t="n">
        <v>30</v>
      </c>
      <c r="O1081" s="98" t="str">
        <f aca="false">IF(F1081&lt;=$P$2,"DEC","")</f>
        <v>DEC</v>
      </c>
      <c r="P1081" s="97" t="n">
        <v>30</v>
      </c>
      <c r="Q1081" s="99" t="n">
        <f aca="false">K1081-P1081</f>
        <v>73.5</v>
      </c>
      <c r="R1081" s="98" t="n">
        <f aca="false">IFERROR(IF(O1081="Dec",(K1081/P1081-1))," ")</f>
        <v>2.45</v>
      </c>
      <c r="S1081" s="100" t="str">
        <f aca="false">IF(N1081&gt;0,IF(O1081="","-",IF(R1081&lt;0%,"DEGROWTH","GROWTH")))</f>
        <v>GROWTH</v>
      </c>
      <c r="T1081" s="69" t="n">
        <v>135</v>
      </c>
      <c r="U1081" s="101" t="str">
        <f aca="false">IF(F1081&lt;=$V$2,"jAN","")</f>
        <v>jAN</v>
      </c>
      <c r="V1081" s="97" t="n">
        <v>135</v>
      </c>
      <c r="W1081" s="102" t="n">
        <f aca="false">K1081-V1081</f>
        <v>-31.5</v>
      </c>
      <c r="X1081" s="103" t="n">
        <f aca="false">IFERROR(IF(U1081="Jan",(K1081/V1081-1)),0)</f>
        <v>-0.233333333333333</v>
      </c>
      <c r="Y1081" s="104" t="str">
        <f aca="false">IF(T1081&gt;0,IF(U1081="","-",IF(X1081&lt;0%,"DEGROWTH","GROWTH")))</f>
        <v>DEGROWTH</v>
      </c>
      <c r="Z1081" s="75" t="n">
        <v>0</v>
      </c>
      <c r="AA1081" s="75"/>
      <c r="AB1081" s="75" t="s">
        <v>132</v>
      </c>
      <c r="AC1081" s="3"/>
    </row>
    <row r="1082" customFormat="false" ht="14.25" hidden="false" customHeight="true" outlineLevel="0" collapsed="false">
      <c r="A1082" s="75" t="s">
        <v>132</v>
      </c>
      <c r="B1082" s="72" t="s">
        <v>101</v>
      </c>
      <c r="C1082" s="72" t="s">
        <v>2540</v>
      </c>
      <c r="D1082" s="72" t="n">
        <v>1000003517</v>
      </c>
      <c r="E1082" s="72" t="s">
        <v>2541</v>
      </c>
      <c r="F1082" s="74" t="n">
        <v>45058</v>
      </c>
      <c r="G1082" s="67" t="str">
        <f aca="false">IF(I1082&gt;0,"Targeted Dealer","-")</f>
        <v>Targeted Dealer</v>
      </c>
      <c r="H1082" s="67"/>
      <c r="I1082" s="68" t="n">
        <v>400</v>
      </c>
      <c r="J1082" s="68" t="n">
        <f aca="false">I1082/$J$1*($J$1-$E$1)</f>
        <v>400</v>
      </c>
      <c r="K1082" s="69" t="n">
        <v>532</v>
      </c>
      <c r="L1082" s="69" t="n">
        <f aca="false">I1082-K1082</f>
        <v>-132</v>
      </c>
      <c r="M1082" s="69" t="n">
        <f aca="false">IFERROR((K1082/J1082%),"-")</f>
        <v>133</v>
      </c>
      <c r="N1082" s="97" t="n">
        <v>417.5</v>
      </c>
      <c r="O1082" s="98" t="str">
        <f aca="false">IF(F1082&lt;=$P$2,"DEC","")</f>
        <v>DEC</v>
      </c>
      <c r="P1082" s="97" t="n">
        <v>417.5</v>
      </c>
      <c r="Q1082" s="99" t="n">
        <f aca="false">K1082-P1082</f>
        <v>114.5</v>
      </c>
      <c r="R1082" s="98" t="n">
        <f aca="false">IFERROR(IF(O1082="Dec",(K1082/P1082-1))," ")</f>
        <v>0.274251497005988</v>
      </c>
      <c r="S1082" s="100" t="str">
        <f aca="false">IF(N1082&gt;0,IF(O1082="","-",IF(R1082&lt;0%,"DEGROWTH","GROWTH")))</f>
        <v>GROWTH</v>
      </c>
      <c r="T1082" s="69" t="n">
        <v>320</v>
      </c>
      <c r="U1082" s="101" t="str">
        <f aca="false">IF(F1082&lt;=$V$2,"jAN","")</f>
        <v>jAN</v>
      </c>
      <c r="V1082" s="97" t="n">
        <v>320</v>
      </c>
      <c r="W1082" s="102" t="n">
        <f aca="false">K1082-V1082</f>
        <v>212</v>
      </c>
      <c r="X1082" s="103" t="n">
        <f aca="false">IFERROR(IF(U1082="Jan",(K1082/V1082-1)),0)</f>
        <v>0.6625</v>
      </c>
      <c r="Y1082" s="104" t="str">
        <f aca="false">IF(T1082&gt;0,IF(U1082="","-",IF(X1082&lt;0%,"DEGROWTH","GROWTH")))</f>
        <v>GROWTH</v>
      </c>
      <c r="Z1082" s="75" t="n">
        <v>0</v>
      </c>
      <c r="AA1082" s="75"/>
      <c r="AB1082" s="75" t="s">
        <v>132</v>
      </c>
      <c r="AC1082" s="3"/>
    </row>
    <row r="1083" customFormat="false" ht="14.25" hidden="false" customHeight="true" outlineLevel="0" collapsed="false">
      <c r="A1083" s="75" t="s">
        <v>132</v>
      </c>
      <c r="B1083" s="72" t="s">
        <v>101</v>
      </c>
      <c r="C1083" s="72" t="s">
        <v>2542</v>
      </c>
      <c r="D1083" s="72" t="n">
        <v>1000003614</v>
      </c>
      <c r="E1083" s="72" t="s">
        <v>2543</v>
      </c>
      <c r="F1083" s="74" t="n">
        <v>45106</v>
      </c>
      <c r="G1083" s="67" t="str">
        <f aca="false">IF(I1083&gt;0,"Targeted Dealer","-")</f>
        <v>Targeted Dealer</v>
      </c>
      <c r="H1083" s="67"/>
      <c r="I1083" s="68" t="n">
        <v>200</v>
      </c>
      <c r="J1083" s="68" t="n">
        <f aca="false">I1083/$J$1*($J$1-$E$1)</f>
        <v>200</v>
      </c>
      <c r="K1083" s="69" t="n">
        <v>315</v>
      </c>
      <c r="L1083" s="69" t="n">
        <f aca="false">I1083-K1083</f>
        <v>-115</v>
      </c>
      <c r="M1083" s="69" t="n">
        <f aca="false">IFERROR((K1083/J1083%),"-")</f>
        <v>157.5</v>
      </c>
      <c r="N1083" s="97" t="n">
        <v>300</v>
      </c>
      <c r="O1083" s="98" t="str">
        <f aca="false">IF(F1083&lt;=$P$2,"DEC","")</f>
        <v>DEC</v>
      </c>
      <c r="P1083" s="97" t="n">
        <v>300</v>
      </c>
      <c r="Q1083" s="99" t="n">
        <f aca="false">K1083-P1083</f>
        <v>15</v>
      </c>
      <c r="R1083" s="98" t="n">
        <f aca="false">IFERROR(IF(O1083="Dec",(K1083/P1083-1))," ")</f>
        <v>0.05</v>
      </c>
      <c r="S1083" s="100" t="str">
        <f aca="false">IF(N1083&gt;0,IF(O1083="","-",IF(R1083&lt;0%,"DEGROWTH","GROWTH")))</f>
        <v>GROWTH</v>
      </c>
      <c r="T1083" s="69" t="n">
        <v>205</v>
      </c>
      <c r="U1083" s="101" t="str">
        <f aca="false">IF(F1083&lt;=$V$2,"jAN","")</f>
        <v>jAN</v>
      </c>
      <c r="V1083" s="97" t="n">
        <v>205</v>
      </c>
      <c r="W1083" s="102" t="n">
        <f aca="false">K1083-V1083</f>
        <v>110</v>
      </c>
      <c r="X1083" s="103" t="n">
        <f aca="false">IFERROR(IF(U1083="Jan",(K1083/V1083-1)),0)</f>
        <v>0.536585365853659</v>
      </c>
      <c r="Y1083" s="104" t="str">
        <f aca="false">IF(T1083&gt;0,IF(U1083="","-",IF(X1083&lt;0%,"DEGROWTH","GROWTH")))</f>
        <v>GROWTH</v>
      </c>
      <c r="Z1083" s="75" t="n">
        <v>0</v>
      </c>
      <c r="AA1083" s="75"/>
      <c r="AB1083" s="75" t="s">
        <v>132</v>
      </c>
      <c r="AC1083" s="3"/>
    </row>
    <row r="1084" customFormat="false" ht="14.25" hidden="false" customHeight="true" outlineLevel="0" collapsed="false">
      <c r="A1084" s="75" t="s">
        <v>132</v>
      </c>
      <c r="B1084" s="72" t="s">
        <v>101</v>
      </c>
      <c r="C1084" s="72" t="s">
        <v>2544</v>
      </c>
      <c r="D1084" s="72" t="n">
        <v>1000003721</v>
      </c>
      <c r="E1084" s="72" t="s">
        <v>2545</v>
      </c>
      <c r="F1084" s="74" t="n">
        <v>45185</v>
      </c>
      <c r="G1084" s="67" t="str">
        <f aca="false">IF(I1084&gt;0,"Targeted Dealer","-")</f>
        <v>Targeted Dealer</v>
      </c>
      <c r="H1084" s="67"/>
      <c r="I1084" s="68" t="n">
        <v>150</v>
      </c>
      <c r="J1084" s="68" t="n">
        <f aca="false">I1084/$J$1*($J$1-$E$1)</f>
        <v>150</v>
      </c>
      <c r="K1084" s="69" t="n">
        <v>170</v>
      </c>
      <c r="L1084" s="69" t="n">
        <f aca="false">I1084-K1084</f>
        <v>-20</v>
      </c>
      <c r="M1084" s="69" t="n">
        <f aca="false">IFERROR((K1084/J1084%),"-")</f>
        <v>113.333333333333</v>
      </c>
      <c r="N1084" s="97" t="n">
        <v>170.5</v>
      </c>
      <c r="O1084" s="98" t="str">
        <f aca="false">IF(F1084&lt;=$P$2,"DEC","")</f>
        <v>DEC</v>
      </c>
      <c r="P1084" s="97" t="n">
        <v>170.5</v>
      </c>
      <c r="Q1084" s="99" t="n">
        <f aca="false">K1084-P1084</f>
        <v>-0.5</v>
      </c>
      <c r="R1084" s="98" t="n">
        <f aca="false">IFERROR(IF(O1084="Dec",(K1084/P1084-1))," ")</f>
        <v>-0.00293255131964809</v>
      </c>
      <c r="S1084" s="100" t="str">
        <f aca="false">IF(N1084&gt;0,IF(O1084="","-",IF(R1084&lt;0%,"DEGROWTH","GROWTH")))</f>
        <v>DEGROWTH</v>
      </c>
      <c r="T1084" s="69" t="n">
        <v>110</v>
      </c>
      <c r="U1084" s="101" t="str">
        <f aca="false">IF(F1084&lt;=$V$2,"jAN","")</f>
        <v>jAN</v>
      </c>
      <c r="V1084" s="97" t="n">
        <v>110</v>
      </c>
      <c r="W1084" s="102" t="n">
        <f aca="false">K1084-V1084</f>
        <v>60</v>
      </c>
      <c r="X1084" s="103" t="n">
        <f aca="false">IFERROR(IF(U1084="Jan",(K1084/V1084-1)),0)</f>
        <v>0.545454545454545</v>
      </c>
      <c r="Y1084" s="104" t="str">
        <f aca="false">IF(T1084&gt;0,IF(U1084="","-",IF(X1084&lt;0%,"DEGROWTH","GROWTH")))</f>
        <v>GROWTH</v>
      </c>
      <c r="Z1084" s="75" t="n">
        <v>0</v>
      </c>
      <c r="AA1084" s="75"/>
      <c r="AB1084" s="75" t="s">
        <v>132</v>
      </c>
      <c r="AC1084" s="3"/>
    </row>
    <row r="1085" customFormat="false" ht="14.25" hidden="false" customHeight="true" outlineLevel="0" collapsed="false">
      <c r="A1085" s="75" t="s">
        <v>132</v>
      </c>
      <c r="B1085" s="72" t="s">
        <v>101</v>
      </c>
      <c r="C1085" s="72" t="s">
        <v>2546</v>
      </c>
      <c r="D1085" s="72" t="n">
        <v>1000003756</v>
      </c>
      <c r="E1085" s="72" t="s">
        <v>2547</v>
      </c>
      <c r="F1085" s="74" t="n">
        <v>45247</v>
      </c>
      <c r="G1085" s="67" t="str">
        <f aca="false">IF(I1085&gt;0,"Targeted Dealer","-")</f>
        <v>Targeted Dealer</v>
      </c>
      <c r="H1085" s="67"/>
      <c r="I1085" s="68" t="n">
        <v>50</v>
      </c>
      <c r="J1085" s="68" t="n">
        <f aca="false">I1085/$J$1*($J$1-$E$1)</f>
        <v>50</v>
      </c>
      <c r="K1085" s="69" t="n">
        <v>45</v>
      </c>
      <c r="L1085" s="69" t="n">
        <f aca="false">I1085-K1085</f>
        <v>5</v>
      </c>
      <c r="M1085" s="69" t="n">
        <f aca="false">IFERROR((K1085/J1085%),"-")</f>
        <v>90</v>
      </c>
      <c r="N1085" s="97" t="n">
        <v>67.5</v>
      </c>
      <c r="O1085" s="98" t="str">
        <f aca="false">IF(F1085&lt;=$P$2,"DEC","")</f>
        <v>DEC</v>
      </c>
      <c r="P1085" s="97" t="n">
        <v>67.5</v>
      </c>
      <c r="Q1085" s="99" t="n">
        <f aca="false">K1085-P1085</f>
        <v>-22.5</v>
      </c>
      <c r="R1085" s="98" t="n">
        <f aca="false">IFERROR(IF(O1085="Dec",(K1085/P1085-1))," ")</f>
        <v>-0.333333333333333</v>
      </c>
      <c r="S1085" s="100" t="str">
        <f aca="false">IF(N1085&gt;0,IF(O1085="","-",IF(R1085&lt;0%,"DEGROWTH","GROWTH")))</f>
        <v>DEGROWTH</v>
      </c>
      <c r="T1085" s="69" t="n">
        <v>177</v>
      </c>
      <c r="U1085" s="101" t="str">
        <f aca="false">IF(F1085&lt;=$V$2,"jAN","")</f>
        <v>jAN</v>
      </c>
      <c r="V1085" s="97" t="n">
        <v>177</v>
      </c>
      <c r="W1085" s="102" t="n">
        <f aca="false">K1085-V1085</f>
        <v>-132</v>
      </c>
      <c r="X1085" s="103" t="n">
        <f aca="false">IFERROR(IF(U1085="Jan",(K1085/V1085-1)),0)</f>
        <v>-0.745762711864407</v>
      </c>
      <c r="Y1085" s="104" t="str">
        <f aca="false">IF(T1085&gt;0,IF(U1085="","-",IF(X1085&lt;0%,"DEGROWTH","GROWTH")))</f>
        <v>DEGROWTH</v>
      </c>
      <c r="Z1085" s="75" t="n">
        <v>0</v>
      </c>
      <c r="AA1085" s="75"/>
      <c r="AB1085" s="75" t="s">
        <v>132</v>
      </c>
      <c r="AC1085" s="3"/>
    </row>
    <row r="1086" customFormat="false" ht="14.25" hidden="false" customHeight="true" outlineLevel="0" collapsed="false">
      <c r="A1086" s="75" t="s">
        <v>132</v>
      </c>
      <c r="B1086" s="79" t="s">
        <v>101</v>
      </c>
      <c r="C1086" s="79" t="s">
        <v>2548</v>
      </c>
      <c r="D1086" s="79" t="n">
        <v>1000003886</v>
      </c>
      <c r="E1086" s="79" t="s">
        <v>2549</v>
      </c>
      <c r="F1086" s="74" t="n">
        <v>45364</v>
      </c>
      <c r="G1086" s="67" t="str">
        <f aca="false">IF(I1086&gt;0,"Targeted Dealer","-")</f>
        <v>Targeted Dealer</v>
      </c>
      <c r="H1086" s="67"/>
      <c r="I1086" s="68" t="n">
        <v>20</v>
      </c>
      <c r="J1086" s="68" t="n">
        <f aca="false">I1086/$J$1*($J$1-$E$1)</f>
        <v>20</v>
      </c>
      <c r="K1086" s="69" t="n">
        <v>10</v>
      </c>
      <c r="L1086" s="69" t="n">
        <f aca="false">I1086-K1086</f>
        <v>10</v>
      </c>
      <c r="M1086" s="69" t="n">
        <f aca="false">IFERROR((K1086/J1086%),"-")</f>
        <v>50</v>
      </c>
      <c r="N1086" s="97" t="n">
        <v>20</v>
      </c>
      <c r="O1086" s="98" t="str">
        <f aca="false">IF(F1086&lt;=$P$2,"DEC","")</f>
        <v>DEC</v>
      </c>
      <c r="P1086" s="97" t="n">
        <v>20</v>
      </c>
      <c r="Q1086" s="99" t="n">
        <f aca="false">K1086-P1086</f>
        <v>-10</v>
      </c>
      <c r="R1086" s="98" t="n">
        <f aca="false">IFERROR(IF(O1086="Dec",(K1086/P1086-1))," ")</f>
        <v>-0.5</v>
      </c>
      <c r="S1086" s="100" t="str">
        <f aca="false">IF(N1086&gt;0,IF(O1086="","-",IF(R1086&lt;0%,"DEGROWTH","GROWTH")))</f>
        <v>DEGROWTH</v>
      </c>
      <c r="T1086" s="69" t="n">
        <v>35</v>
      </c>
      <c r="U1086" s="101" t="str">
        <f aca="false">IF(F1086&lt;=$V$2,"jAN","")</f>
        <v>jAN</v>
      </c>
      <c r="V1086" s="97" t="n">
        <v>35</v>
      </c>
      <c r="W1086" s="102" t="n">
        <f aca="false">K1086-V1086</f>
        <v>-25</v>
      </c>
      <c r="X1086" s="103" t="n">
        <f aca="false">IFERROR(IF(U1086="Jan",(K1086/V1086-1)),0)</f>
        <v>-0.714285714285714</v>
      </c>
      <c r="Y1086" s="104" t="str">
        <f aca="false">IF(T1086&gt;0,IF(U1086="","-",IF(X1086&lt;0%,"DEGROWTH","GROWTH")))</f>
        <v>DEGROWTH</v>
      </c>
      <c r="Z1086" s="75" t="n">
        <v>0</v>
      </c>
      <c r="AA1086" s="75"/>
      <c r="AB1086" s="75" t="s">
        <v>132</v>
      </c>
      <c r="AC1086" s="3"/>
    </row>
    <row r="1087" customFormat="false" ht="14.25" hidden="false" customHeight="true" outlineLevel="0" collapsed="false">
      <c r="A1087" s="75" t="s">
        <v>132</v>
      </c>
      <c r="B1087" s="79" t="s">
        <v>101</v>
      </c>
      <c r="C1087" s="79" t="s">
        <v>2550</v>
      </c>
      <c r="D1087" s="79" t="n">
        <v>1000003955</v>
      </c>
      <c r="E1087" s="79" t="s">
        <v>2551</v>
      </c>
      <c r="F1087" s="74" t="n">
        <v>45427</v>
      </c>
      <c r="G1087" s="67" t="str">
        <f aca="false">IF(I1087&gt;0,"Targeted Dealer","-")</f>
        <v>Targeted Dealer</v>
      </c>
      <c r="H1087" s="67"/>
      <c r="I1087" s="68" t="n">
        <v>50</v>
      </c>
      <c r="J1087" s="68" t="n">
        <f aca="false">I1087/$J$1*($J$1-$E$1)</f>
        <v>50</v>
      </c>
      <c r="K1087" s="69" t="n">
        <v>70</v>
      </c>
      <c r="L1087" s="69" t="n">
        <f aca="false">I1087-K1087</f>
        <v>-20</v>
      </c>
      <c r="M1087" s="69" t="n">
        <f aca="false">IFERROR((K1087/J1087%),"-")</f>
        <v>140</v>
      </c>
      <c r="N1087" s="97" t="n">
        <v>50</v>
      </c>
      <c r="O1087" s="98" t="str">
        <f aca="false">IF(F1087&lt;=$P$2,"DEC","")</f>
        <v>DEC</v>
      </c>
      <c r="P1087" s="97" t="n">
        <v>50</v>
      </c>
      <c r="Q1087" s="99" t="n">
        <f aca="false">K1087-P1087</f>
        <v>20</v>
      </c>
      <c r="R1087" s="98" t="n">
        <f aca="false">IFERROR(IF(O1087="Dec",(K1087/P1087-1))," ")</f>
        <v>0.4</v>
      </c>
      <c r="S1087" s="100" t="str">
        <f aca="false">IF(N1087&gt;0,IF(O1087="","-",IF(R1087&lt;0%,"DEGROWTH","GROWTH")))</f>
        <v>GROWTH</v>
      </c>
      <c r="T1087" s="69" t="n">
        <v>20</v>
      </c>
      <c r="U1087" s="101" t="str">
        <f aca="false">IF(F1087&lt;=$V$2,"jAN","")</f>
        <v>jAN</v>
      </c>
      <c r="V1087" s="97" t="n">
        <v>20</v>
      </c>
      <c r="W1087" s="102" t="n">
        <f aca="false">K1087-V1087</f>
        <v>50</v>
      </c>
      <c r="X1087" s="103" t="n">
        <f aca="false">IFERROR(IF(U1087="Jan",(K1087/V1087-1)),0)</f>
        <v>2.5</v>
      </c>
      <c r="Y1087" s="104" t="str">
        <f aca="false">IF(T1087&gt;0,IF(U1087="","-",IF(X1087&lt;0%,"DEGROWTH","GROWTH")))</f>
        <v>GROWTH</v>
      </c>
      <c r="Z1087" s="75" t="n">
        <v>0</v>
      </c>
      <c r="AA1087" s="75"/>
      <c r="AB1087" s="75" t="s">
        <v>132</v>
      </c>
      <c r="AC1087" s="3"/>
    </row>
    <row r="1088" customFormat="false" ht="14.25" hidden="false" customHeight="true" outlineLevel="0" collapsed="false">
      <c r="A1088" s="75" t="s">
        <v>132</v>
      </c>
      <c r="B1088" s="79" t="s">
        <v>101</v>
      </c>
      <c r="C1088" s="79" t="s">
        <v>2552</v>
      </c>
      <c r="D1088" s="79" t="n">
        <v>1000003957</v>
      </c>
      <c r="E1088" s="79" t="s">
        <v>2553</v>
      </c>
      <c r="F1088" s="74" t="n">
        <v>45428</v>
      </c>
      <c r="G1088" s="67" t="str">
        <f aca="false">IF(I1088&gt;0,"Targeted Dealer","-")</f>
        <v>Targeted Dealer</v>
      </c>
      <c r="H1088" s="67"/>
      <c r="I1088" s="68" t="n">
        <v>50</v>
      </c>
      <c r="J1088" s="68" t="n">
        <f aca="false">I1088/$J$1*($J$1-$E$1)</f>
        <v>50</v>
      </c>
      <c r="K1088" s="69" t="n">
        <v>64.5</v>
      </c>
      <c r="L1088" s="69" t="n">
        <f aca="false">I1088-K1088</f>
        <v>-14.5</v>
      </c>
      <c r="M1088" s="69" t="n">
        <f aca="false">IFERROR((K1088/J1088%),"-")</f>
        <v>129</v>
      </c>
      <c r="N1088" s="97" t="n">
        <v>37</v>
      </c>
      <c r="O1088" s="98" t="str">
        <f aca="false">IF(F1088&lt;=$P$2,"DEC","")</f>
        <v>DEC</v>
      </c>
      <c r="P1088" s="97" t="n">
        <v>37</v>
      </c>
      <c r="Q1088" s="99" t="n">
        <f aca="false">K1088-P1088</f>
        <v>27.5</v>
      </c>
      <c r="R1088" s="98" t="n">
        <f aca="false">IFERROR(IF(O1088="Dec",(K1088/P1088-1))," ")</f>
        <v>0.743243243243243</v>
      </c>
      <c r="S1088" s="100" t="str">
        <f aca="false">IF(N1088&gt;0,IF(O1088="","-",IF(R1088&lt;0%,"DEGROWTH","GROWTH")))</f>
        <v>GROWTH</v>
      </c>
      <c r="T1088" s="69" t="n">
        <v>95</v>
      </c>
      <c r="U1088" s="101" t="str">
        <f aca="false">IF(F1088&lt;=$V$2,"jAN","")</f>
        <v>jAN</v>
      </c>
      <c r="V1088" s="97" t="n">
        <v>95</v>
      </c>
      <c r="W1088" s="102" t="n">
        <f aca="false">K1088-V1088</f>
        <v>-30.5</v>
      </c>
      <c r="X1088" s="103" t="n">
        <f aca="false">IFERROR(IF(U1088="Jan",(K1088/V1088-1)),0)</f>
        <v>-0.321052631578947</v>
      </c>
      <c r="Y1088" s="104" t="str">
        <f aca="false">IF(T1088&gt;0,IF(U1088="","-",IF(X1088&lt;0%,"DEGROWTH","GROWTH")))</f>
        <v>DEGROWTH</v>
      </c>
      <c r="Z1088" s="75" t="n">
        <v>0</v>
      </c>
      <c r="AA1088" s="75"/>
      <c r="AB1088" s="75" t="s">
        <v>132</v>
      </c>
      <c r="AC1088" s="3"/>
    </row>
    <row r="1089" customFormat="false" ht="14.25" hidden="false" customHeight="true" outlineLevel="0" collapsed="false">
      <c r="A1089" s="75" t="s">
        <v>132</v>
      </c>
      <c r="B1089" s="79" t="s">
        <v>101</v>
      </c>
      <c r="C1089" s="79" t="s">
        <v>358</v>
      </c>
      <c r="D1089" s="79" t="n">
        <v>1000004009</v>
      </c>
      <c r="E1089" s="79" t="s">
        <v>359</v>
      </c>
      <c r="F1089" s="74" t="n">
        <v>45457</v>
      </c>
      <c r="G1089" s="67" t="str">
        <f aca="false">IF(I1089&gt;0,"Targeted Dealer","-")</f>
        <v>Targeted Dealer</v>
      </c>
      <c r="H1089" s="67"/>
      <c r="I1089" s="68" t="n">
        <v>10</v>
      </c>
      <c r="J1089" s="68" t="n">
        <f aca="false">I1089/$J$1*($J$1-$E$1)</f>
        <v>10</v>
      </c>
      <c r="K1089" s="69" t="n">
        <v>10</v>
      </c>
      <c r="L1089" s="69" t="n">
        <f aca="false">I1089-K1089</f>
        <v>0</v>
      </c>
      <c r="M1089" s="69" t="n">
        <f aca="false">IFERROR((K1089/J1089%),"-")</f>
        <v>100</v>
      </c>
      <c r="N1089" s="97" t="n">
        <v>8</v>
      </c>
      <c r="O1089" s="98" t="str">
        <f aca="false">IF(F1089&lt;=$P$2,"DEC","")</f>
        <v>DEC</v>
      </c>
      <c r="P1089" s="97" t="n">
        <v>8</v>
      </c>
      <c r="Q1089" s="99" t="n">
        <f aca="false">K1089-P1089</f>
        <v>2</v>
      </c>
      <c r="R1089" s="98" t="n">
        <f aca="false">IFERROR(IF(O1089="Dec",(K1089/P1089-1))," ")</f>
        <v>0.25</v>
      </c>
      <c r="S1089" s="100" t="str">
        <f aca="false">IF(N1089&gt;0,IF(O1089="","-",IF(R1089&lt;0%,"DEGROWTH","GROWTH")))</f>
        <v>GROWTH</v>
      </c>
      <c r="T1089" s="69" t="n">
        <v>10</v>
      </c>
      <c r="U1089" s="101" t="str">
        <f aca="false">IF(F1089&lt;=$V$2,"jAN","")</f>
        <v>jAN</v>
      </c>
      <c r="V1089" s="97" t="n">
        <v>10</v>
      </c>
      <c r="W1089" s="102" t="n">
        <f aca="false">K1089-V1089</f>
        <v>0</v>
      </c>
      <c r="X1089" s="103" t="n">
        <f aca="false">IFERROR(IF(U1089="Jan",(K1089/V1089-1)),0)</f>
        <v>0</v>
      </c>
      <c r="Y1089" s="104" t="str">
        <f aca="false">IF(T1089&gt;0,IF(U1089="","-",IF(X1089&lt;0%,"DEGROWTH","GROWTH")))</f>
        <v>GROWTH</v>
      </c>
      <c r="Z1089" s="75" t="n">
        <v>0</v>
      </c>
      <c r="AA1089" s="75"/>
      <c r="AB1089" s="75" t="s">
        <v>132</v>
      </c>
      <c r="AC1089" s="3"/>
    </row>
    <row r="1090" customFormat="false" ht="14.25" hidden="false" customHeight="true" outlineLevel="0" collapsed="false">
      <c r="A1090" s="75" t="s">
        <v>132</v>
      </c>
      <c r="B1090" s="72" t="s">
        <v>101</v>
      </c>
      <c r="C1090" s="79" t="s">
        <v>360</v>
      </c>
      <c r="D1090" s="79" t="n">
        <v>1000004033</v>
      </c>
      <c r="E1090" s="79" t="s">
        <v>361</v>
      </c>
      <c r="F1090" s="74" t="n">
        <v>45477</v>
      </c>
      <c r="G1090" s="67" t="str">
        <f aca="false">IF(I1090&gt;0,"Targeted Dealer","-")</f>
        <v>Targeted Dealer</v>
      </c>
      <c r="H1090" s="67"/>
      <c r="I1090" s="68" t="n">
        <v>100</v>
      </c>
      <c r="J1090" s="68" t="n">
        <f aca="false">I1090/$J$1*($J$1-$E$1)</f>
        <v>100</v>
      </c>
      <c r="K1090" s="69" t="n">
        <v>0</v>
      </c>
      <c r="L1090" s="69" t="n">
        <f aca="false">I1090-K1090</f>
        <v>100</v>
      </c>
      <c r="M1090" s="69" t="n">
        <f aca="false">IFERROR((K1090/J1090%),"-")</f>
        <v>0</v>
      </c>
      <c r="N1090" s="97" t="n">
        <v>0</v>
      </c>
      <c r="O1090" s="98" t="str">
        <f aca="false">IF(F1090&lt;=$P$2,"DEC","")</f>
        <v>DEC</v>
      </c>
      <c r="P1090" s="97" t="n">
        <v>0</v>
      </c>
      <c r="Q1090" s="99" t="n">
        <f aca="false">K1090-P1090</f>
        <v>0</v>
      </c>
      <c r="R1090" s="98" t="str">
        <f aca="false">IFERROR(IF(O1090="Dec",(K1090/P1090-1))," ")</f>
        <v> </v>
      </c>
      <c r="S1090" s="105" t="b">
        <f aca="false">IF(N1090&gt;0,IF(O1090="","-",IF(R1090&lt;0%,"DEGROWTH","GROWTH")))</f>
        <v>0</v>
      </c>
      <c r="T1090" s="69" t="n">
        <v>98</v>
      </c>
      <c r="U1090" s="101" t="str">
        <f aca="false">IF(F1090&lt;=$V$2,"jAN","")</f>
        <v>jAN</v>
      </c>
      <c r="V1090" s="97" t="n">
        <v>98</v>
      </c>
      <c r="W1090" s="102" t="n">
        <f aca="false">K1090-V1090</f>
        <v>-98</v>
      </c>
      <c r="X1090" s="103" t="n">
        <f aca="false">IFERROR(IF(U1090="Jan",(K1090/V1090-1)),0)</f>
        <v>-1</v>
      </c>
      <c r="Y1090" s="104" t="str">
        <f aca="false">IF(T1090&gt;0,IF(U1090="","-",IF(X1090&lt;0%,"DEGROWTH","GROWTH")))</f>
        <v>DEGROWTH</v>
      </c>
      <c r="Z1090" s="75" t="n">
        <v>0</v>
      </c>
      <c r="AA1090" s="75"/>
      <c r="AB1090" s="75" t="s">
        <v>132</v>
      </c>
      <c r="AC1090" s="3"/>
    </row>
    <row r="1091" customFormat="false" ht="14.25" hidden="false" customHeight="true" outlineLevel="0" collapsed="false">
      <c r="A1091" s="75" t="s">
        <v>132</v>
      </c>
      <c r="B1091" s="79" t="s">
        <v>101</v>
      </c>
      <c r="C1091" s="79" t="s">
        <v>2554</v>
      </c>
      <c r="D1091" s="79" t="n">
        <v>1000004036</v>
      </c>
      <c r="E1091" s="79" t="s">
        <v>2555</v>
      </c>
      <c r="F1091" s="74" t="n">
        <v>45483</v>
      </c>
      <c r="G1091" s="67" t="str">
        <f aca="false">IF(I1091&gt;0,"Targeted Dealer","-")</f>
        <v>Targeted Dealer</v>
      </c>
      <c r="H1091" s="67"/>
      <c r="I1091" s="68" t="n">
        <v>50</v>
      </c>
      <c r="J1091" s="68" t="n">
        <f aca="false">I1091/$J$1*($J$1-$E$1)</f>
        <v>50</v>
      </c>
      <c r="K1091" s="69" t="n">
        <v>0</v>
      </c>
      <c r="L1091" s="69" t="n">
        <f aca="false">I1091-K1091</f>
        <v>50</v>
      </c>
      <c r="M1091" s="69" t="n">
        <f aca="false">IFERROR((K1091/J1091%),"-")</f>
        <v>0</v>
      </c>
      <c r="N1091" s="97" t="n">
        <v>30</v>
      </c>
      <c r="O1091" s="98" t="str">
        <f aca="false">IF(F1091&lt;=$P$2,"DEC","")</f>
        <v>DEC</v>
      </c>
      <c r="P1091" s="97" t="n">
        <v>30</v>
      </c>
      <c r="Q1091" s="99" t="n">
        <f aca="false">K1091-P1091</f>
        <v>-30</v>
      </c>
      <c r="R1091" s="98" t="n">
        <f aca="false">IFERROR(IF(O1091="Dec",(K1091/P1091-1))," ")</f>
        <v>-1</v>
      </c>
      <c r="S1091" s="100" t="str">
        <f aca="false">IF(N1091&gt;0,IF(O1091="","-",IF(R1091&lt;0%,"DEGROWTH","GROWTH")))</f>
        <v>DEGROWTH</v>
      </c>
      <c r="T1091" s="69" t="n">
        <v>25</v>
      </c>
      <c r="U1091" s="101" t="str">
        <f aca="false">IF(F1091&lt;=$V$2,"jAN","")</f>
        <v>jAN</v>
      </c>
      <c r="V1091" s="97" t="n">
        <v>25</v>
      </c>
      <c r="W1091" s="102" t="n">
        <f aca="false">K1091-V1091</f>
        <v>-25</v>
      </c>
      <c r="X1091" s="103" t="n">
        <f aca="false">IFERROR(IF(U1091="Jan",(K1091/V1091-1)),0)</f>
        <v>-1</v>
      </c>
      <c r="Y1091" s="104" t="str">
        <f aca="false">IF(T1091&gt;0,IF(U1091="","-",IF(X1091&lt;0%,"DEGROWTH","GROWTH")))</f>
        <v>DEGROWTH</v>
      </c>
      <c r="Z1091" s="75" t="n">
        <v>0</v>
      </c>
      <c r="AA1091" s="75"/>
      <c r="AB1091" s="75" t="s">
        <v>132</v>
      </c>
      <c r="AC1091" s="3"/>
    </row>
    <row r="1092" customFormat="false" ht="14.25" hidden="false" customHeight="true" outlineLevel="0" collapsed="false">
      <c r="A1092" s="75" t="s">
        <v>132</v>
      </c>
      <c r="B1092" s="79" t="s">
        <v>101</v>
      </c>
      <c r="C1092" s="79" t="s">
        <v>362</v>
      </c>
      <c r="D1092" s="79" t="n">
        <v>1000004077</v>
      </c>
      <c r="E1092" s="79" t="s">
        <v>363</v>
      </c>
      <c r="F1092" s="74" t="n">
        <v>45509</v>
      </c>
      <c r="G1092" s="67" t="str">
        <f aca="false">IF(I1092&gt;0,"Targeted Dealer","-")</f>
        <v>Targeted Dealer</v>
      </c>
      <c r="H1092" s="67"/>
      <c r="I1092" s="68" t="n">
        <v>40</v>
      </c>
      <c r="J1092" s="68" t="n">
        <f aca="false">I1092/$J$1*($J$1-$E$1)</f>
        <v>40</v>
      </c>
      <c r="K1092" s="69" t="n">
        <v>0</v>
      </c>
      <c r="L1092" s="69" t="n">
        <f aca="false">I1092-K1092</f>
        <v>40</v>
      </c>
      <c r="M1092" s="69" t="n">
        <f aca="false">IFERROR((K1092/J1092%),"-")</f>
        <v>0</v>
      </c>
      <c r="N1092" s="97" t="n">
        <v>0</v>
      </c>
      <c r="O1092" s="98" t="str">
        <f aca="false">IF(F1092&lt;=$P$2,"DEC","")</f>
        <v>DEC</v>
      </c>
      <c r="P1092" s="97" t="n">
        <v>0</v>
      </c>
      <c r="Q1092" s="99" t="n">
        <f aca="false">K1092-P1092</f>
        <v>0</v>
      </c>
      <c r="R1092" s="98" t="str">
        <f aca="false">IFERROR(IF(O1092="Dec",(K1092/P1092-1))," ")</f>
        <v> </v>
      </c>
      <c r="S1092" s="105" t="b">
        <f aca="false">IF(N1092&gt;0,IF(O1092="","-",IF(R1092&lt;0%,"DEGROWTH","GROWTH")))</f>
        <v>0</v>
      </c>
      <c r="T1092" s="69" t="n">
        <v>86</v>
      </c>
      <c r="U1092" s="101" t="str">
        <f aca="false">IF(F1092&lt;=$V$2,"jAN","")</f>
        <v>jAN</v>
      </c>
      <c r="V1092" s="97" t="n">
        <v>86</v>
      </c>
      <c r="W1092" s="102" t="n">
        <f aca="false">K1092-V1092</f>
        <v>-86</v>
      </c>
      <c r="X1092" s="103" t="n">
        <f aca="false">IFERROR(IF(U1092="Jan",(K1092/V1092-1)),0)</f>
        <v>-1</v>
      </c>
      <c r="Y1092" s="104" t="str">
        <f aca="false">IF(T1092&gt;0,IF(U1092="","-",IF(X1092&lt;0%,"DEGROWTH","GROWTH")))</f>
        <v>DEGROWTH</v>
      </c>
      <c r="Z1092" s="75" t="n">
        <v>0</v>
      </c>
      <c r="AA1092" s="75"/>
      <c r="AB1092" s="75" t="s">
        <v>132</v>
      </c>
      <c r="AC1092" s="3"/>
    </row>
    <row r="1093" customFormat="false" ht="14.25" hidden="false" customHeight="true" outlineLevel="0" collapsed="false">
      <c r="A1093" s="75" t="s">
        <v>132</v>
      </c>
      <c r="B1093" s="72" t="s">
        <v>103</v>
      </c>
      <c r="C1093" s="72" t="s">
        <v>2556</v>
      </c>
      <c r="D1093" s="72" t="n">
        <v>1000002702</v>
      </c>
      <c r="E1093" s="72" t="s">
        <v>2557</v>
      </c>
      <c r="F1093" s="74" t="n">
        <v>44739</v>
      </c>
      <c r="G1093" s="67" t="str">
        <f aca="false">IF(I1093&gt;0,"Targeted Dealer","-")</f>
        <v>Targeted Dealer</v>
      </c>
      <c r="H1093" s="67"/>
      <c r="I1093" s="68" t="n">
        <v>150</v>
      </c>
      <c r="J1093" s="68" t="n">
        <f aca="false">I1093/$J$1*($J$1-$E$1)</f>
        <v>150</v>
      </c>
      <c r="K1093" s="69" t="n">
        <v>151</v>
      </c>
      <c r="L1093" s="69" t="n">
        <f aca="false">I1093-K1093</f>
        <v>-1</v>
      </c>
      <c r="M1093" s="69" t="n">
        <f aca="false">IFERROR((K1093/J1093%),"-")</f>
        <v>100.666666666667</v>
      </c>
      <c r="N1093" s="97" t="n">
        <v>50</v>
      </c>
      <c r="O1093" s="98" t="str">
        <f aca="false">IF(F1093&lt;=$P$2,"DEC","")</f>
        <v>DEC</v>
      </c>
      <c r="P1093" s="97" t="n">
        <v>50</v>
      </c>
      <c r="Q1093" s="99" t="n">
        <f aca="false">K1093-P1093</f>
        <v>101</v>
      </c>
      <c r="R1093" s="98" t="n">
        <f aca="false">IFERROR(IF(O1093="Dec",(K1093/P1093-1))," ")</f>
        <v>2.02</v>
      </c>
      <c r="S1093" s="100" t="str">
        <f aca="false">IF(N1093&gt;0,IF(O1093="","-",IF(R1093&lt;0%,"DEGROWTH","GROWTH")))</f>
        <v>GROWTH</v>
      </c>
      <c r="T1093" s="69" t="n">
        <v>55</v>
      </c>
      <c r="U1093" s="101" t="str">
        <f aca="false">IF(F1093&lt;=$V$2,"jAN","")</f>
        <v>jAN</v>
      </c>
      <c r="V1093" s="97" t="n">
        <v>55</v>
      </c>
      <c r="W1093" s="102" t="n">
        <f aca="false">K1093-V1093</f>
        <v>96</v>
      </c>
      <c r="X1093" s="103" t="n">
        <f aca="false">IFERROR(IF(U1093="Jan",(K1093/V1093-1)),0)</f>
        <v>1.74545454545455</v>
      </c>
      <c r="Y1093" s="104" t="str">
        <f aca="false">IF(T1093&gt;0,IF(U1093="","-",IF(X1093&lt;0%,"DEGROWTH","GROWTH")))</f>
        <v>GROWTH</v>
      </c>
      <c r="Z1093" s="75" t="n">
        <v>0</v>
      </c>
      <c r="AA1093" s="75"/>
      <c r="AB1093" s="75" t="s">
        <v>132</v>
      </c>
      <c r="AC1093" s="3"/>
    </row>
    <row r="1094" customFormat="false" ht="14.25" hidden="false" customHeight="true" outlineLevel="0" collapsed="false">
      <c r="A1094" s="75" t="s">
        <v>132</v>
      </c>
      <c r="B1094" s="72" t="s">
        <v>103</v>
      </c>
      <c r="C1094" s="72" t="s">
        <v>2558</v>
      </c>
      <c r="D1094" s="72" t="n">
        <v>1000001329</v>
      </c>
      <c r="E1094" s="73" t="s">
        <v>2559</v>
      </c>
      <c r="F1094" s="74" t="n">
        <v>41898</v>
      </c>
      <c r="G1094" s="67" t="str">
        <f aca="false">IF(I1094&gt;0,"Targeted Dealer","-")</f>
        <v>Targeted Dealer</v>
      </c>
      <c r="H1094" s="67"/>
      <c r="I1094" s="68" t="n">
        <v>200</v>
      </c>
      <c r="J1094" s="68" t="n">
        <f aca="false">I1094/$J$1*($J$1-$E$1)</f>
        <v>200</v>
      </c>
      <c r="K1094" s="69" t="n">
        <v>315.5</v>
      </c>
      <c r="L1094" s="69" t="n">
        <f aca="false">I1094-K1094</f>
        <v>-115.5</v>
      </c>
      <c r="M1094" s="69" t="n">
        <f aca="false">IFERROR((K1094/J1094%),"-")</f>
        <v>157.75</v>
      </c>
      <c r="N1094" s="97" t="n">
        <v>295.5</v>
      </c>
      <c r="O1094" s="98" t="str">
        <f aca="false">IF(F1094&lt;=$P$2,"DEC","")</f>
        <v>DEC</v>
      </c>
      <c r="P1094" s="97" t="n">
        <v>295.5</v>
      </c>
      <c r="Q1094" s="99" t="n">
        <f aca="false">K1094-P1094</f>
        <v>20</v>
      </c>
      <c r="R1094" s="98" t="n">
        <f aca="false">IFERROR(IF(O1094="Dec",(K1094/P1094-1))," ")</f>
        <v>0.0676818950930627</v>
      </c>
      <c r="S1094" s="100" t="str">
        <f aca="false">IF(N1094&gt;0,IF(O1094="","-",IF(R1094&lt;0%,"DEGROWTH","GROWTH")))</f>
        <v>GROWTH</v>
      </c>
      <c r="T1094" s="69" t="n">
        <v>234</v>
      </c>
      <c r="U1094" s="101" t="str">
        <f aca="false">IF(F1094&lt;=$V$2,"jAN","")</f>
        <v>jAN</v>
      </c>
      <c r="V1094" s="97" t="n">
        <v>234</v>
      </c>
      <c r="W1094" s="102" t="n">
        <f aca="false">K1094-V1094</f>
        <v>81.5</v>
      </c>
      <c r="X1094" s="103" t="n">
        <f aca="false">IFERROR(IF(U1094="Jan",(K1094/V1094-1)),0)</f>
        <v>0.348290598290598</v>
      </c>
      <c r="Y1094" s="104" t="str">
        <f aca="false">IF(T1094&gt;0,IF(U1094="","-",IF(X1094&lt;0%,"DEGROWTH","GROWTH")))</f>
        <v>GROWTH</v>
      </c>
      <c r="Z1094" s="75" t="n">
        <v>0</v>
      </c>
      <c r="AA1094" s="75"/>
      <c r="AB1094" s="75" t="s">
        <v>132</v>
      </c>
      <c r="AC1094" s="3"/>
    </row>
    <row r="1095" customFormat="false" ht="14.25" hidden="false" customHeight="true" outlineLevel="0" collapsed="false">
      <c r="A1095" s="75" t="s">
        <v>132</v>
      </c>
      <c r="B1095" s="72" t="s">
        <v>103</v>
      </c>
      <c r="C1095" s="72" t="s">
        <v>2560</v>
      </c>
      <c r="D1095" s="72" t="n">
        <v>1000001337</v>
      </c>
      <c r="E1095" s="73" t="s">
        <v>2561</v>
      </c>
      <c r="F1095" s="74" t="n">
        <v>42200</v>
      </c>
      <c r="G1095" s="67" t="str">
        <f aca="false">IF(I1095&gt;0,"Targeted Dealer","-")</f>
        <v>Targeted Dealer</v>
      </c>
      <c r="H1095" s="67"/>
      <c r="I1095" s="68" t="n">
        <v>100</v>
      </c>
      <c r="J1095" s="68" t="n">
        <f aca="false">I1095/$J$1*($J$1-$E$1)</f>
        <v>100</v>
      </c>
      <c r="K1095" s="69" t="n">
        <v>101</v>
      </c>
      <c r="L1095" s="69" t="n">
        <f aca="false">I1095-K1095</f>
        <v>-1</v>
      </c>
      <c r="M1095" s="69" t="n">
        <f aca="false">IFERROR((K1095/J1095%),"-")</f>
        <v>101</v>
      </c>
      <c r="N1095" s="97" t="n">
        <v>181</v>
      </c>
      <c r="O1095" s="98" t="str">
        <f aca="false">IF(F1095&lt;=$P$2,"DEC","")</f>
        <v>DEC</v>
      </c>
      <c r="P1095" s="97" t="n">
        <v>181</v>
      </c>
      <c r="Q1095" s="99" t="n">
        <f aca="false">K1095-P1095</f>
        <v>-80</v>
      </c>
      <c r="R1095" s="98" t="n">
        <f aca="false">IFERROR(IF(O1095="Dec",(K1095/P1095-1))," ")</f>
        <v>-0.441988950276243</v>
      </c>
      <c r="S1095" s="100" t="str">
        <f aca="false">IF(N1095&gt;0,IF(O1095="","-",IF(R1095&lt;0%,"DEGROWTH","GROWTH")))</f>
        <v>DEGROWTH</v>
      </c>
      <c r="T1095" s="69" t="n">
        <v>160</v>
      </c>
      <c r="U1095" s="101" t="str">
        <f aca="false">IF(F1095&lt;=$V$2,"jAN","")</f>
        <v>jAN</v>
      </c>
      <c r="V1095" s="97" t="n">
        <v>160</v>
      </c>
      <c r="W1095" s="102" t="n">
        <f aca="false">K1095-V1095</f>
        <v>-59</v>
      </c>
      <c r="X1095" s="103" t="n">
        <f aca="false">IFERROR(IF(U1095="Jan",(K1095/V1095-1)),0)</f>
        <v>-0.36875</v>
      </c>
      <c r="Y1095" s="104" t="str">
        <f aca="false">IF(T1095&gt;0,IF(U1095="","-",IF(X1095&lt;0%,"DEGROWTH","GROWTH")))</f>
        <v>DEGROWTH</v>
      </c>
      <c r="Z1095" s="75" t="n">
        <v>0</v>
      </c>
      <c r="AA1095" s="75"/>
      <c r="AB1095" s="75" t="s">
        <v>132</v>
      </c>
      <c r="AC1095" s="3"/>
    </row>
    <row r="1096" customFormat="false" ht="14.25" hidden="false" customHeight="true" outlineLevel="0" collapsed="false">
      <c r="A1096" s="75" t="s">
        <v>132</v>
      </c>
      <c r="B1096" s="72" t="s">
        <v>103</v>
      </c>
      <c r="C1096" s="72" t="s">
        <v>2562</v>
      </c>
      <c r="D1096" s="72" t="n">
        <v>1000001336</v>
      </c>
      <c r="E1096" s="73" t="s">
        <v>2563</v>
      </c>
      <c r="F1096" s="74" t="n">
        <v>42367</v>
      </c>
      <c r="G1096" s="67" t="str">
        <f aca="false">IF(I1096&gt;0,"Targeted Dealer","-")</f>
        <v>Targeted Dealer</v>
      </c>
      <c r="H1096" s="67"/>
      <c r="I1096" s="68" t="n">
        <v>200</v>
      </c>
      <c r="J1096" s="68" t="n">
        <f aca="false">I1096/$J$1*($J$1-$E$1)</f>
        <v>200</v>
      </c>
      <c r="K1096" s="69" t="n">
        <v>258</v>
      </c>
      <c r="L1096" s="69" t="n">
        <f aca="false">I1096-K1096</f>
        <v>-58</v>
      </c>
      <c r="M1096" s="69" t="n">
        <f aca="false">IFERROR((K1096/J1096%),"-")</f>
        <v>129</v>
      </c>
      <c r="N1096" s="97" t="n">
        <v>313.5</v>
      </c>
      <c r="O1096" s="98" t="str">
        <f aca="false">IF(F1096&lt;=$P$2,"DEC","")</f>
        <v>DEC</v>
      </c>
      <c r="P1096" s="97" t="n">
        <v>313.5</v>
      </c>
      <c r="Q1096" s="99" t="n">
        <f aca="false">K1096-P1096</f>
        <v>-55.5</v>
      </c>
      <c r="R1096" s="98" t="n">
        <f aca="false">IFERROR(IF(O1096="Dec",(K1096/P1096-1))," ")</f>
        <v>-0.177033492822967</v>
      </c>
      <c r="S1096" s="100" t="str">
        <f aca="false">IF(N1096&gt;0,IF(O1096="","-",IF(R1096&lt;0%,"DEGROWTH","GROWTH")))</f>
        <v>DEGROWTH</v>
      </c>
      <c r="T1096" s="69" t="n">
        <v>354</v>
      </c>
      <c r="U1096" s="101" t="str">
        <f aca="false">IF(F1096&lt;=$V$2,"jAN","")</f>
        <v>jAN</v>
      </c>
      <c r="V1096" s="97" t="n">
        <v>354</v>
      </c>
      <c r="W1096" s="102" t="n">
        <f aca="false">K1096-V1096</f>
        <v>-96</v>
      </c>
      <c r="X1096" s="103" t="n">
        <f aca="false">IFERROR(IF(U1096="Jan",(K1096/V1096-1)),0)</f>
        <v>-0.271186440677966</v>
      </c>
      <c r="Y1096" s="104" t="str">
        <f aca="false">IF(T1096&gt;0,IF(U1096="","-",IF(X1096&lt;0%,"DEGROWTH","GROWTH")))</f>
        <v>DEGROWTH</v>
      </c>
      <c r="Z1096" s="75" t="n">
        <v>0</v>
      </c>
      <c r="AA1096" s="75"/>
      <c r="AB1096" s="75" t="s">
        <v>132</v>
      </c>
      <c r="AC1096" s="3"/>
    </row>
    <row r="1097" customFormat="false" ht="14.25" hidden="false" customHeight="true" outlineLevel="0" collapsed="false">
      <c r="A1097" s="75" t="s">
        <v>132</v>
      </c>
      <c r="B1097" s="72" t="s">
        <v>103</v>
      </c>
      <c r="C1097" s="72" t="s">
        <v>2564</v>
      </c>
      <c r="D1097" s="72" t="n">
        <v>1000001330</v>
      </c>
      <c r="E1097" s="73" t="s">
        <v>2565</v>
      </c>
      <c r="F1097" s="74" t="n">
        <v>42766</v>
      </c>
      <c r="G1097" s="67" t="str">
        <f aca="false">IF(I1097&gt;0,"Targeted Dealer","-")</f>
        <v>Targeted Dealer</v>
      </c>
      <c r="H1097" s="67"/>
      <c r="I1097" s="68" t="n">
        <v>15</v>
      </c>
      <c r="J1097" s="68" t="n">
        <f aca="false">I1097/$J$1*($J$1-$E$1)</f>
        <v>15</v>
      </c>
      <c r="K1097" s="69" t="n">
        <v>30</v>
      </c>
      <c r="L1097" s="69" t="n">
        <f aca="false">I1097-K1097</f>
        <v>-15</v>
      </c>
      <c r="M1097" s="69" t="n">
        <f aca="false">IFERROR((K1097/J1097%),"-")</f>
        <v>200</v>
      </c>
      <c r="N1097" s="97" t="n">
        <v>10</v>
      </c>
      <c r="O1097" s="98" t="str">
        <f aca="false">IF(F1097&lt;=$P$2,"DEC","")</f>
        <v>DEC</v>
      </c>
      <c r="P1097" s="97" t="n">
        <v>10</v>
      </c>
      <c r="Q1097" s="99" t="n">
        <f aca="false">K1097-P1097</f>
        <v>20</v>
      </c>
      <c r="R1097" s="98" t="n">
        <f aca="false">IFERROR(IF(O1097="Dec",(K1097/P1097-1))," ")</f>
        <v>2</v>
      </c>
      <c r="S1097" s="100" t="str">
        <f aca="false">IF(N1097&gt;0,IF(O1097="","-",IF(R1097&lt;0%,"DEGROWTH","GROWTH")))</f>
        <v>GROWTH</v>
      </c>
      <c r="T1097" s="69" t="n">
        <v>31</v>
      </c>
      <c r="U1097" s="101" t="str">
        <f aca="false">IF(F1097&lt;=$V$2,"jAN","")</f>
        <v>jAN</v>
      </c>
      <c r="V1097" s="97" t="n">
        <v>31</v>
      </c>
      <c r="W1097" s="102" t="n">
        <f aca="false">K1097-V1097</f>
        <v>-1</v>
      </c>
      <c r="X1097" s="103" t="n">
        <f aca="false">IFERROR(IF(U1097="Jan",(K1097/V1097-1)),0)</f>
        <v>-0.032258064516129</v>
      </c>
      <c r="Y1097" s="104" t="str">
        <f aca="false">IF(T1097&gt;0,IF(U1097="","-",IF(X1097&lt;0%,"DEGROWTH","GROWTH")))</f>
        <v>DEGROWTH</v>
      </c>
      <c r="Z1097" s="75" t="n">
        <v>0</v>
      </c>
      <c r="AA1097" s="75"/>
      <c r="AB1097" s="75" t="s">
        <v>132</v>
      </c>
      <c r="AC1097" s="3"/>
    </row>
    <row r="1098" customFormat="false" ht="14.25" hidden="false" customHeight="true" outlineLevel="0" collapsed="false">
      <c r="A1098" s="75" t="s">
        <v>132</v>
      </c>
      <c r="B1098" s="72" t="s">
        <v>103</v>
      </c>
      <c r="C1098" s="72" t="s">
        <v>2566</v>
      </c>
      <c r="D1098" s="72" t="n">
        <v>1000001341</v>
      </c>
      <c r="E1098" s="73" t="s">
        <v>2567</v>
      </c>
      <c r="F1098" s="74" t="n">
        <v>42803</v>
      </c>
      <c r="G1098" s="67" t="str">
        <f aca="false">IF(I1098&gt;0,"Targeted Dealer","-")</f>
        <v>Targeted Dealer</v>
      </c>
      <c r="H1098" s="67"/>
      <c r="I1098" s="68" t="n">
        <v>75</v>
      </c>
      <c r="J1098" s="68" t="n">
        <f aca="false">I1098/$J$1*($J$1-$E$1)</f>
        <v>75</v>
      </c>
      <c r="K1098" s="69" t="n">
        <v>103</v>
      </c>
      <c r="L1098" s="69" t="n">
        <f aca="false">I1098-K1098</f>
        <v>-28</v>
      </c>
      <c r="M1098" s="69" t="n">
        <f aca="false">IFERROR((K1098/J1098%),"-")</f>
        <v>137.333333333333</v>
      </c>
      <c r="N1098" s="97" t="n">
        <v>50</v>
      </c>
      <c r="O1098" s="98" t="str">
        <f aca="false">IF(F1098&lt;=$P$2,"DEC","")</f>
        <v>DEC</v>
      </c>
      <c r="P1098" s="97" t="n">
        <v>50</v>
      </c>
      <c r="Q1098" s="99" t="n">
        <f aca="false">K1098-P1098</f>
        <v>53</v>
      </c>
      <c r="R1098" s="98" t="n">
        <f aca="false">IFERROR(IF(O1098="Dec",(K1098/P1098-1))," ")</f>
        <v>1.06</v>
      </c>
      <c r="S1098" s="100" t="str">
        <f aca="false">IF(N1098&gt;0,IF(O1098="","-",IF(R1098&lt;0%,"DEGROWTH","GROWTH")))</f>
        <v>GROWTH</v>
      </c>
      <c r="T1098" s="69" t="n">
        <v>76</v>
      </c>
      <c r="U1098" s="101" t="str">
        <f aca="false">IF(F1098&lt;=$V$2,"jAN","")</f>
        <v>jAN</v>
      </c>
      <c r="V1098" s="97" t="n">
        <v>76</v>
      </c>
      <c r="W1098" s="102" t="n">
        <f aca="false">K1098-V1098</f>
        <v>27</v>
      </c>
      <c r="X1098" s="103" t="n">
        <f aca="false">IFERROR(IF(U1098="Jan",(K1098/V1098-1)),0)</f>
        <v>0.355263157894737</v>
      </c>
      <c r="Y1098" s="104" t="str">
        <f aca="false">IF(T1098&gt;0,IF(U1098="","-",IF(X1098&lt;0%,"DEGROWTH","GROWTH")))</f>
        <v>GROWTH</v>
      </c>
      <c r="Z1098" s="75" t="n">
        <v>0</v>
      </c>
      <c r="AA1098" s="75"/>
      <c r="AB1098" s="75" t="s">
        <v>132</v>
      </c>
      <c r="AC1098" s="3"/>
    </row>
    <row r="1099" customFormat="false" ht="14.25" hidden="false" customHeight="true" outlineLevel="0" collapsed="false">
      <c r="A1099" s="75" t="s">
        <v>132</v>
      </c>
      <c r="B1099" s="72" t="s">
        <v>103</v>
      </c>
      <c r="C1099" s="72" t="s">
        <v>2568</v>
      </c>
      <c r="D1099" s="72" t="n">
        <v>1000001334</v>
      </c>
      <c r="E1099" s="73" t="s">
        <v>2569</v>
      </c>
      <c r="F1099" s="74" t="n">
        <v>43089</v>
      </c>
      <c r="G1099" s="67" t="str">
        <f aca="false">IF(I1099&gt;0,"Targeted Dealer","-")</f>
        <v>Targeted Dealer</v>
      </c>
      <c r="H1099" s="67"/>
      <c r="I1099" s="68" t="n">
        <v>60</v>
      </c>
      <c r="J1099" s="68" t="n">
        <f aca="false">I1099/$J$1*($J$1-$E$1)</f>
        <v>60</v>
      </c>
      <c r="K1099" s="69" t="n">
        <v>18.5</v>
      </c>
      <c r="L1099" s="69" t="n">
        <f aca="false">I1099-K1099</f>
        <v>41.5</v>
      </c>
      <c r="M1099" s="69" t="n">
        <f aca="false">IFERROR((K1099/J1099%),"-")</f>
        <v>30.8333333333333</v>
      </c>
      <c r="N1099" s="97" t="n">
        <v>30</v>
      </c>
      <c r="O1099" s="98" t="str">
        <f aca="false">IF(F1099&lt;=$P$2,"DEC","")</f>
        <v>DEC</v>
      </c>
      <c r="P1099" s="97" t="n">
        <v>30</v>
      </c>
      <c r="Q1099" s="99" t="n">
        <f aca="false">K1099-P1099</f>
        <v>-11.5</v>
      </c>
      <c r="R1099" s="98" t="n">
        <f aca="false">IFERROR(IF(O1099="Dec",(K1099/P1099-1))," ")</f>
        <v>-0.383333333333333</v>
      </c>
      <c r="S1099" s="100" t="str">
        <f aca="false">IF(N1099&gt;0,IF(O1099="","-",IF(R1099&lt;0%,"DEGROWTH","GROWTH")))</f>
        <v>DEGROWTH</v>
      </c>
      <c r="T1099" s="69" t="n">
        <v>188</v>
      </c>
      <c r="U1099" s="101" t="str">
        <f aca="false">IF(F1099&lt;=$V$2,"jAN","")</f>
        <v>jAN</v>
      </c>
      <c r="V1099" s="97" t="n">
        <v>188</v>
      </c>
      <c r="W1099" s="102" t="n">
        <f aca="false">K1099-V1099</f>
        <v>-169.5</v>
      </c>
      <c r="X1099" s="103" t="n">
        <f aca="false">IFERROR(IF(U1099="Jan",(K1099/V1099-1)),0)</f>
        <v>-0.901595744680851</v>
      </c>
      <c r="Y1099" s="104" t="str">
        <f aca="false">IF(T1099&gt;0,IF(U1099="","-",IF(X1099&lt;0%,"DEGROWTH","GROWTH")))</f>
        <v>DEGROWTH</v>
      </c>
      <c r="Z1099" s="75" t="n">
        <v>0</v>
      </c>
      <c r="AA1099" s="75"/>
      <c r="AB1099" s="75" t="s">
        <v>132</v>
      </c>
      <c r="AC1099" s="3"/>
    </row>
    <row r="1100" customFormat="false" ht="14.25" hidden="false" customHeight="true" outlineLevel="0" collapsed="false">
      <c r="A1100" s="75" t="s">
        <v>132</v>
      </c>
      <c r="B1100" s="72" t="s">
        <v>103</v>
      </c>
      <c r="C1100" s="72" t="s">
        <v>2570</v>
      </c>
      <c r="D1100" s="72" t="n">
        <v>1000001335</v>
      </c>
      <c r="E1100" s="73" t="s">
        <v>2571</v>
      </c>
      <c r="F1100" s="74" t="n">
        <v>43111</v>
      </c>
      <c r="G1100" s="67" t="str">
        <f aca="false">IF(I1100&gt;0,"Targeted Dealer","-")</f>
        <v>Targeted Dealer</v>
      </c>
      <c r="H1100" s="67"/>
      <c r="I1100" s="68" t="n">
        <v>160</v>
      </c>
      <c r="J1100" s="68" t="n">
        <f aca="false">I1100/$J$1*($J$1-$E$1)</f>
        <v>160</v>
      </c>
      <c r="K1100" s="69" t="n">
        <v>161</v>
      </c>
      <c r="L1100" s="69" t="n">
        <f aca="false">I1100-K1100</f>
        <v>-1</v>
      </c>
      <c r="M1100" s="69" t="n">
        <f aca="false">IFERROR((K1100/J1100%),"-")</f>
        <v>100.625</v>
      </c>
      <c r="N1100" s="97" t="n">
        <v>145</v>
      </c>
      <c r="O1100" s="98" t="str">
        <f aca="false">IF(F1100&lt;=$P$2,"DEC","")</f>
        <v>DEC</v>
      </c>
      <c r="P1100" s="97" t="n">
        <v>145</v>
      </c>
      <c r="Q1100" s="99" t="n">
        <f aca="false">K1100-P1100</f>
        <v>16</v>
      </c>
      <c r="R1100" s="98" t="n">
        <f aca="false">IFERROR(IF(O1100="Dec",(K1100/P1100-1))," ")</f>
        <v>0.110344827586207</v>
      </c>
      <c r="S1100" s="100" t="str">
        <f aca="false">IF(N1100&gt;0,IF(O1100="","-",IF(R1100&lt;0%,"DEGROWTH","GROWTH")))</f>
        <v>GROWTH</v>
      </c>
      <c r="T1100" s="69" t="n">
        <v>90</v>
      </c>
      <c r="U1100" s="101" t="str">
        <f aca="false">IF(F1100&lt;=$V$2,"jAN","")</f>
        <v>jAN</v>
      </c>
      <c r="V1100" s="97" t="n">
        <v>90</v>
      </c>
      <c r="W1100" s="102" t="n">
        <f aca="false">K1100-V1100</f>
        <v>71</v>
      </c>
      <c r="X1100" s="103" t="n">
        <f aca="false">IFERROR(IF(U1100="Jan",(K1100/V1100-1)),0)</f>
        <v>0.788888888888889</v>
      </c>
      <c r="Y1100" s="104" t="str">
        <f aca="false">IF(T1100&gt;0,IF(U1100="","-",IF(X1100&lt;0%,"DEGROWTH","GROWTH")))</f>
        <v>GROWTH</v>
      </c>
      <c r="Z1100" s="75" t="n">
        <v>0</v>
      </c>
      <c r="AA1100" s="75"/>
      <c r="AB1100" s="75" t="s">
        <v>132</v>
      </c>
      <c r="AC1100" s="3"/>
    </row>
    <row r="1101" customFormat="false" ht="14.25" hidden="false" customHeight="true" outlineLevel="0" collapsed="false">
      <c r="A1101" s="75" t="s">
        <v>132</v>
      </c>
      <c r="B1101" s="72" t="s">
        <v>103</v>
      </c>
      <c r="C1101" s="72" t="s">
        <v>2572</v>
      </c>
      <c r="D1101" s="72" t="n">
        <v>1000001930</v>
      </c>
      <c r="E1101" s="73" t="s">
        <v>2573</v>
      </c>
      <c r="F1101" s="74" t="n">
        <v>43652</v>
      </c>
      <c r="G1101" s="67" t="str">
        <f aca="false">IF(I1101&gt;0,"Targeted Dealer","-")</f>
        <v>Targeted Dealer</v>
      </c>
      <c r="H1101" s="67"/>
      <c r="I1101" s="68" t="n">
        <v>50</v>
      </c>
      <c r="J1101" s="68" t="n">
        <f aca="false">I1101/$J$1*($J$1-$E$1)</f>
        <v>50</v>
      </c>
      <c r="K1101" s="69" t="n">
        <v>25</v>
      </c>
      <c r="L1101" s="69" t="n">
        <f aca="false">I1101-K1101</f>
        <v>25</v>
      </c>
      <c r="M1101" s="69" t="n">
        <f aca="false">IFERROR((K1101/J1101%),"-")</f>
        <v>50</v>
      </c>
      <c r="N1101" s="97" t="n">
        <v>50</v>
      </c>
      <c r="O1101" s="98" t="str">
        <f aca="false">IF(F1101&lt;=$P$2,"DEC","")</f>
        <v>DEC</v>
      </c>
      <c r="P1101" s="97" t="n">
        <v>50</v>
      </c>
      <c r="Q1101" s="99" t="n">
        <f aca="false">K1101-P1101</f>
        <v>-25</v>
      </c>
      <c r="R1101" s="98" t="n">
        <f aca="false">IFERROR(IF(O1101="Dec",(K1101/P1101-1))," ")</f>
        <v>-0.5</v>
      </c>
      <c r="S1101" s="100" t="str">
        <f aca="false">IF(N1101&gt;0,IF(O1101="","-",IF(R1101&lt;0%,"DEGROWTH","GROWTH")))</f>
        <v>DEGROWTH</v>
      </c>
      <c r="T1101" s="69" t="n">
        <v>60</v>
      </c>
      <c r="U1101" s="101" t="str">
        <f aca="false">IF(F1101&lt;=$V$2,"jAN","")</f>
        <v>jAN</v>
      </c>
      <c r="V1101" s="97" t="n">
        <v>60</v>
      </c>
      <c r="W1101" s="102" t="n">
        <f aca="false">K1101-V1101</f>
        <v>-35</v>
      </c>
      <c r="X1101" s="103" t="n">
        <f aca="false">IFERROR(IF(U1101="Jan",(K1101/V1101-1)),0)</f>
        <v>-0.583333333333333</v>
      </c>
      <c r="Y1101" s="104" t="str">
        <f aca="false">IF(T1101&gt;0,IF(U1101="","-",IF(X1101&lt;0%,"DEGROWTH","GROWTH")))</f>
        <v>DEGROWTH</v>
      </c>
      <c r="Z1101" s="75" t="n">
        <v>0</v>
      </c>
      <c r="AA1101" s="75"/>
      <c r="AB1101" s="75" t="s">
        <v>132</v>
      </c>
      <c r="AC1101" s="3"/>
    </row>
    <row r="1102" customFormat="false" ht="14.25" hidden="false" customHeight="true" outlineLevel="0" collapsed="false">
      <c r="A1102" s="75" t="s">
        <v>132</v>
      </c>
      <c r="B1102" s="72" t="s">
        <v>103</v>
      </c>
      <c r="C1102" s="72" t="s">
        <v>2574</v>
      </c>
      <c r="D1102" s="72" t="n">
        <v>1000002868</v>
      </c>
      <c r="E1102" s="73" t="s">
        <v>2575</v>
      </c>
      <c r="F1102" s="74" t="n">
        <v>44764</v>
      </c>
      <c r="G1102" s="67" t="str">
        <f aca="false">IF(I1102&gt;0,"Targeted Dealer","-")</f>
        <v>Targeted Dealer</v>
      </c>
      <c r="H1102" s="67"/>
      <c r="I1102" s="68" t="n">
        <v>20</v>
      </c>
      <c r="J1102" s="68" t="n">
        <f aca="false">I1102/$J$1*($J$1-$E$1)</f>
        <v>20</v>
      </c>
      <c r="K1102" s="69" t="n">
        <v>30</v>
      </c>
      <c r="L1102" s="69" t="n">
        <f aca="false">I1102-K1102</f>
        <v>-10</v>
      </c>
      <c r="M1102" s="69" t="n">
        <f aca="false">IFERROR((K1102/J1102%),"-")</f>
        <v>150</v>
      </c>
      <c r="N1102" s="97" t="n">
        <v>0</v>
      </c>
      <c r="O1102" s="98" t="str">
        <f aca="false">IF(F1102&lt;=$P$2,"DEC","")</f>
        <v>DEC</v>
      </c>
      <c r="P1102" s="97" t="n">
        <v>0</v>
      </c>
      <c r="Q1102" s="99" t="n">
        <f aca="false">K1102-P1102</f>
        <v>30</v>
      </c>
      <c r="R1102" s="98" t="str">
        <f aca="false">IFERROR(IF(O1102="Dec",(K1102/P1102-1))," ")</f>
        <v> </v>
      </c>
      <c r="S1102" s="105" t="b">
        <f aca="false">IF(N1102&gt;0,IF(O1102="","-",IF(R1102&lt;0%,"DEGROWTH","GROWTH")))</f>
        <v>0</v>
      </c>
      <c r="T1102" s="69" t="n">
        <v>10</v>
      </c>
      <c r="U1102" s="101" t="str">
        <f aca="false">IF(F1102&lt;=$V$2,"jAN","")</f>
        <v>jAN</v>
      </c>
      <c r="V1102" s="97" t="n">
        <v>10</v>
      </c>
      <c r="W1102" s="102" t="n">
        <f aca="false">K1102-V1102</f>
        <v>20</v>
      </c>
      <c r="X1102" s="103" t="n">
        <f aca="false">IFERROR(IF(U1102="Jan",(K1102/V1102-1)),0)</f>
        <v>2</v>
      </c>
      <c r="Y1102" s="104" t="str">
        <f aca="false">IF(T1102&gt;0,IF(U1102="","-",IF(X1102&lt;0%,"DEGROWTH","GROWTH")))</f>
        <v>GROWTH</v>
      </c>
      <c r="Z1102" s="75" t="n">
        <v>0</v>
      </c>
      <c r="AA1102" s="75"/>
      <c r="AB1102" s="75" t="s">
        <v>132</v>
      </c>
      <c r="AC1102" s="3"/>
    </row>
    <row r="1103" customFormat="false" ht="14.25" hidden="false" customHeight="true" outlineLevel="0" collapsed="false">
      <c r="A1103" s="75" t="s">
        <v>132</v>
      </c>
      <c r="B1103" s="72" t="s">
        <v>103</v>
      </c>
      <c r="C1103" s="72" t="s">
        <v>2576</v>
      </c>
      <c r="D1103" s="72" t="n">
        <v>1000003632</v>
      </c>
      <c r="E1103" s="72" t="s">
        <v>2577</v>
      </c>
      <c r="F1103" s="74" t="n">
        <v>45118</v>
      </c>
      <c r="G1103" s="67" t="str">
        <f aca="false">IF(I1103&gt;0,"Targeted Dealer","-")</f>
        <v>Targeted Dealer</v>
      </c>
      <c r="H1103" s="67"/>
      <c r="I1103" s="68" t="n">
        <v>50</v>
      </c>
      <c r="J1103" s="68" t="n">
        <f aca="false">I1103/$J$1*($J$1-$E$1)</f>
        <v>50</v>
      </c>
      <c r="K1103" s="69" t="n">
        <v>50</v>
      </c>
      <c r="L1103" s="69" t="n">
        <f aca="false">I1103-K1103</f>
        <v>0</v>
      </c>
      <c r="M1103" s="69" t="n">
        <f aca="false">IFERROR((K1103/J1103%),"-")</f>
        <v>100</v>
      </c>
      <c r="N1103" s="97" t="n">
        <v>49</v>
      </c>
      <c r="O1103" s="98" t="str">
        <f aca="false">IF(F1103&lt;=$P$2,"DEC","")</f>
        <v>DEC</v>
      </c>
      <c r="P1103" s="97" t="n">
        <v>49</v>
      </c>
      <c r="Q1103" s="99" t="n">
        <f aca="false">K1103-P1103</f>
        <v>1</v>
      </c>
      <c r="R1103" s="98" t="n">
        <f aca="false">IFERROR(IF(O1103="Dec",(K1103/P1103-1))," ")</f>
        <v>0.0204081632653061</v>
      </c>
      <c r="S1103" s="100" t="str">
        <f aca="false">IF(N1103&gt;0,IF(O1103="","-",IF(R1103&lt;0%,"DEGROWTH","GROWTH")))</f>
        <v>GROWTH</v>
      </c>
      <c r="T1103" s="69" t="n">
        <v>10</v>
      </c>
      <c r="U1103" s="101" t="str">
        <f aca="false">IF(F1103&lt;=$V$2,"jAN","")</f>
        <v>jAN</v>
      </c>
      <c r="V1103" s="97" t="n">
        <v>10</v>
      </c>
      <c r="W1103" s="102" t="n">
        <f aca="false">K1103-V1103</f>
        <v>40</v>
      </c>
      <c r="X1103" s="103" t="n">
        <f aca="false">IFERROR(IF(U1103="Jan",(K1103/V1103-1)),0)</f>
        <v>4</v>
      </c>
      <c r="Y1103" s="104" t="str">
        <f aca="false">IF(T1103&gt;0,IF(U1103="","-",IF(X1103&lt;0%,"DEGROWTH","GROWTH")))</f>
        <v>GROWTH</v>
      </c>
      <c r="Z1103" s="75" t="n">
        <v>0</v>
      </c>
      <c r="AA1103" s="75"/>
      <c r="AB1103" s="75" t="s">
        <v>132</v>
      </c>
      <c r="AC1103" s="3"/>
    </row>
    <row r="1104" customFormat="false" ht="14.25" hidden="false" customHeight="true" outlineLevel="0" collapsed="false">
      <c r="A1104" s="75" t="s">
        <v>132</v>
      </c>
      <c r="B1104" s="72" t="s">
        <v>105</v>
      </c>
      <c r="C1104" s="72" t="s">
        <v>364</v>
      </c>
      <c r="D1104" s="72" t="n">
        <v>1000002679</v>
      </c>
      <c r="E1104" s="72" t="s">
        <v>365</v>
      </c>
      <c r="F1104" s="74" t="n">
        <v>44739</v>
      </c>
      <c r="G1104" s="67" t="str">
        <f aca="false">IF(I1104&gt;0,"Targeted Dealer","-")</f>
        <v>Targeted Dealer</v>
      </c>
      <c r="H1104" s="67"/>
      <c r="I1104" s="68" t="n">
        <v>25</v>
      </c>
      <c r="J1104" s="68" t="n">
        <f aca="false">I1104/$J$1*($J$1-$E$1)</f>
        <v>25</v>
      </c>
      <c r="K1104" s="69" t="n">
        <v>30</v>
      </c>
      <c r="L1104" s="69" t="n">
        <f aca="false">I1104-K1104</f>
        <v>-5</v>
      </c>
      <c r="M1104" s="69" t="n">
        <f aca="false">IFERROR((K1104/J1104%),"-")</f>
        <v>120</v>
      </c>
      <c r="N1104" s="97" t="n">
        <v>25</v>
      </c>
      <c r="O1104" s="98" t="str">
        <f aca="false">IF(F1104&lt;=$P$2,"DEC","")</f>
        <v>DEC</v>
      </c>
      <c r="P1104" s="97" t="n">
        <v>25</v>
      </c>
      <c r="Q1104" s="99" t="n">
        <f aca="false">K1104-P1104</f>
        <v>5</v>
      </c>
      <c r="R1104" s="98" t="n">
        <f aca="false">IFERROR(IF(O1104="Dec",(K1104/P1104-1))," ")</f>
        <v>0.2</v>
      </c>
      <c r="S1104" s="100" t="str">
        <f aca="false">IF(N1104&gt;0,IF(O1104="","-",IF(R1104&lt;0%,"DEGROWTH","GROWTH")))</f>
        <v>GROWTH</v>
      </c>
      <c r="T1104" s="69" t="n">
        <v>103</v>
      </c>
      <c r="U1104" s="101" t="str">
        <f aca="false">IF(F1104&lt;=$V$2,"jAN","")</f>
        <v>jAN</v>
      </c>
      <c r="V1104" s="97" t="n">
        <v>103</v>
      </c>
      <c r="W1104" s="102" t="n">
        <f aca="false">K1104-V1104</f>
        <v>-73</v>
      </c>
      <c r="X1104" s="103" t="n">
        <f aca="false">IFERROR(IF(U1104="Jan",(K1104/V1104-1)),0)</f>
        <v>-0.70873786407767</v>
      </c>
      <c r="Y1104" s="104" t="str">
        <f aca="false">IF(T1104&gt;0,IF(U1104="","-",IF(X1104&lt;0%,"DEGROWTH","GROWTH")))</f>
        <v>DEGROWTH</v>
      </c>
      <c r="Z1104" s="75" t="n">
        <v>0</v>
      </c>
      <c r="AA1104" s="75"/>
      <c r="AB1104" s="75" t="s">
        <v>132</v>
      </c>
      <c r="AC1104" s="3"/>
    </row>
    <row r="1105" customFormat="false" ht="14.25" hidden="false" customHeight="true" outlineLevel="0" collapsed="false">
      <c r="A1105" s="75" t="s">
        <v>132</v>
      </c>
      <c r="B1105" s="72" t="s">
        <v>105</v>
      </c>
      <c r="C1105" s="72" t="s">
        <v>2578</v>
      </c>
      <c r="D1105" s="72" t="n">
        <v>1000001583</v>
      </c>
      <c r="E1105" s="73" t="s">
        <v>2579</v>
      </c>
      <c r="F1105" s="74" t="n">
        <v>41340</v>
      </c>
      <c r="G1105" s="67" t="str">
        <f aca="false">IF(I1105&gt;0,"Targeted Dealer","-")</f>
        <v>Targeted Dealer</v>
      </c>
      <c r="H1105" s="67"/>
      <c r="I1105" s="68" t="n">
        <v>25</v>
      </c>
      <c r="J1105" s="68" t="n">
        <f aca="false">I1105/$J$1*($J$1-$E$1)</f>
        <v>25</v>
      </c>
      <c r="K1105" s="69" t="n">
        <v>25</v>
      </c>
      <c r="L1105" s="69" t="n">
        <f aca="false">I1105-K1105</f>
        <v>0</v>
      </c>
      <c r="M1105" s="69" t="n">
        <f aca="false">IFERROR((K1105/J1105%),"-")</f>
        <v>100</v>
      </c>
      <c r="N1105" s="97" t="n">
        <v>25</v>
      </c>
      <c r="O1105" s="98" t="str">
        <f aca="false">IF(F1105&lt;=$P$2,"DEC","")</f>
        <v>DEC</v>
      </c>
      <c r="P1105" s="97" t="n">
        <v>25</v>
      </c>
      <c r="Q1105" s="99" t="n">
        <f aca="false">K1105-P1105</f>
        <v>0</v>
      </c>
      <c r="R1105" s="98" t="n">
        <f aca="false">IFERROR(IF(O1105="Dec",(K1105/P1105-1))," ")</f>
        <v>0</v>
      </c>
      <c r="S1105" s="100" t="str">
        <f aca="false">IF(N1105&gt;0,IF(O1105="","-",IF(R1105&lt;0%,"DEGROWTH","GROWTH")))</f>
        <v>GROWTH</v>
      </c>
      <c r="T1105" s="69" t="n">
        <v>25</v>
      </c>
      <c r="U1105" s="101" t="str">
        <f aca="false">IF(F1105&lt;=$V$2,"jAN","")</f>
        <v>jAN</v>
      </c>
      <c r="V1105" s="97" t="n">
        <v>25</v>
      </c>
      <c r="W1105" s="102" t="n">
        <f aca="false">K1105-V1105</f>
        <v>0</v>
      </c>
      <c r="X1105" s="103" t="n">
        <f aca="false">IFERROR(IF(U1105="Jan",(K1105/V1105-1)),0)</f>
        <v>0</v>
      </c>
      <c r="Y1105" s="104" t="str">
        <f aca="false">IF(T1105&gt;0,IF(U1105="","-",IF(X1105&lt;0%,"DEGROWTH","GROWTH")))</f>
        <v>GROWTH</v>
      </c>
      <c r="Z1105" s="75" t="n">
        <v>0</v>
      </c>
      <c r="AA1105" s="75"/>
      <c r="AB1105" s="75" t="s">
        <v>132</v>
      </c>
      <c r="AC1105" s="3"/>
    </row>
    <row r="1106" customFormat="false" ht="14.25" hidden="false" customHeight="true" outlineLevel="0" collapsed="false">
      <c r="A1106" s="75" t="s">
        <v>132</v>
      </c>
      <c r="B1106" s="79" t="s">
        <v>105</v>
      </c>
      <c r="C1106" s="79" t="s">
        <v>366</v>
      </c>
      <c r="D1106" s="79" t="n">
        <v>1000001581</v>
      </c>
      <c r="E1106" s="79" t="s">
        <v>367</v>
      </c>
      <c r="F1106" s="74" t="n">
        <v>41719</v>
      </c>
      <c r="G1106" s="67" t="str">
        <f aca="false">IF(I1106&gt;0,"Targeted Dealer","-")</f>
        <v>-</v>
      </c>
      <c r="H1106" s="67"/>
      <c r="I1106" s="68" t="n">
        <v>0</v>
      </c>
      <c r="J1106" s="68" t="n">
        <f aca="false">I1106/$J$1*($J$1-$E$1)</f>
        <v>0</v>
      </c>
      <c r="K1106" s="69" t="n">
        <v>0</v>
      </c>
      <c r="L1106" s="69" t="n">
        <f aca="false">I1106-K1106</f>
        <v>0</v>
      </c>
      <c r="M1106" s="69" t="str">
        <f aca="false">IFERROR((K1106/J1106%),"-")</f>
        <v>-</v>
      </c>
      <c r="N1106" s="97" t="n">
        <v>0</v>
      </c>
      <c r="O1106" s="98" t="str">
        <f aca="false">IF(F1106&lt;=$P$2,"DEC","")</f>
        <v>DEC</v>
      </c>
      <c r="P1106" s="97" t="n">
        <v>0</v>
      </c>
      <c r="Q1106" s="99" t="n">
        <f aca="false">K1106-P1106</f>
        <v>0</v>
      </c>
      <c r="R1106" s="98" t="str">
        <f aca="false">IFERROR(IF(O1106="Dec",(K1106/P1106-1))," ")</f>
        <v> </v>
      </c>
      <c r="S1106" s="105" t="b">
        <f aca="false">IF(N1106&gt;0,IF(O1106="","-",IF(R1106&lt;0%,"DEGROWTH","GROWTH")))</f>
        <v>0</v>
      </c>
      <c r="T1106" s="69" t="n">
        <v>0</v>
      </c>
      <c r="U1106" s="101" t="str">
        <f aca="false">IF(F1106&lt;=$V$2,"jAN","")</f>
        <v>jAN</v>
      </c>
      <c r="V1106" s="97" t="n">
        <v>0</v>
      </c>
      <c r="W1106" s="102" t="n">
        <f aca="false">K1106-V1106</f>
        <v>0</v>
      </c>
      <c r="X1106" s="103" t="n">
        <f aca="false">IFERROR(IF(U1106="Jan",(K1106/V1106-1)),0)</f>
        <v>0</v>
      </c>
      <c r="Y1106" s="106" t="b">
        <f aca="false">IF(T1106&gt;0,IF(U1106="","-",IF(X1106&lt;0%,"DEGROWTH","GROWTH")))</f>
        <v>0</v>
      </c>
      <c r="Z1106" s="75" t="n">
        <v>1</v>
      </c>
      <c r="AA1106" s="75"/>
      <c r="AB1106" s="75" t="s">
        <v>132</v>
      </c>
      <c r="AC1106" s="3"/>
    </row>
    <row r="1107" customFormat="false" ht="14.25" hidden="false" customHeight="true" outlineLevel="0" collapsed="false">
      <c r="A1107" s="75" t="s">
        <v>132</v>
      </c>
      <c r="B1107" s="72" t="s">
        <v>105</v>
      </c>
      <c r="C1107" s="72" t="s">
        <v>2580</v>
      </c>
      <c r="D1107" s="72" t="n">
        <v>1000001615</v>
      </c>
      <c r="E1107" s="73" t="s">
        <v>2581</v>
      </c>
      <c r="F1107" s="74" t="n">
        <v>41818</v>
      </c>
      <c r="G1107" s="67" t="str">
        <f aca="false">IF(I1107&gt;0,"Targeted Dealer","-")</f>
        <v>Targeted Dealer</v>
      </c>
      <c r="H1107" s="67"/>
      <c r="I1107" s="68" t="n">
        <v>130</v>
      </c>
      <c r="J1107" s="68" t="n">
        <f aca="false">I1107/$J$1*($J$1-$E$1)</f>
        <v>130</v>
      </c>
      <c r="K1107" s="69" t="n">
        <v>31</v>
      </c>
      <c r="L1107" s="69" t="n">
        <f aca="false">I1107-K1107</f>
        <v>99</v>
      </c>
      <c r="M1107" s="69" t="n">
        <f aca="false">IFERROR((K1107/J1107%),"-")</f>
        <v>23.8461538461538</v>
      </c>
      <c r="N1107" s="97" t="n">
        <v>100</v>
      </c>
      <c r="O1107" s="98" t="str">
        <f aca="false">IF(F1107&lt;=$P$2,"DEC","")</f>
        <v>DEC</v>
      </c>
      <c r="P1107" s="97" t="n">
        <v>100</v>
      </c>
      <c r="Q1107" s="99" t="n">
        <f aca="false">K1107-P1107</f>
        <v>-69</v>
      </c>
      <c r="R1107" s="98" t="n">
        <f aca="false">IFERROR(IF(O1107="Dec",(K1107/P1107-1))," ")</f>
        <v>-0.69</v>
      </c>
      <c r="S1107" s="100" t="str">
        <f aca="false">IF(N1107&gt;0,IF(O1107="","-",IF(R1107&lt;0%,"DEGROWTH","GROWTH")))</f>
        <v>DEGROWTH</v>
      </c>
      <c r="T1107" s="69" t="n">
        <v>42</v>
      </c>
      <c r="U1107" s="101" t="str">
        <f aca="false">IF(F1107&lt;=$V$2,"jAN","")</f>
        <v>jAN</v>
      </c>
      <c r="V1107" s="97" t="n">
        <v>42</v>
      </c>
      <c r="W1107" s="102" t="n">
        <f aca="false">K1107-V1107</f>
        <v>-11</v>
      </c>
      <c r="X1107" s="103" t="n">
        <f aca="false">IFERROR(IF(U1107="Jan",(K1107/V1107-1)),0)</f>
        <v>-0.261904761904762</v>
      </c>
      <c r="Y1107" s="104" t="str">
        <f aca="false">IF(T1107&gt;0,IF(U1107="","-",IF(X1107&lt;0%,"DEGROWTH","GROWTH")))</f>
        <v>DEGROWTH</v>
      </c>
      <c r="Z1107" s="75" t="n">
        <v>0</v>
      </c>
      <c r="AA1107" s="75"/>
      <c r="AB1107" s="75" t="s">
        <v>132</v>
      </c>
      <c r="AC1107" s="3"/>
    </row>
    <row r="1108" customFormat="false" ht="14.25" hidden="false" customHeight="true" outlineLevel="0" collapsed="false">
      <c r="A1108" s="75" t="s">
        <v>132</v>
      </c>
      <c r="B1108" s="72" t="s">
        <v>105</v>
      </c>
      <c r="C1108" s="72" t="s">
        <v>2582</v>
      </c>
      <c r="D1108" s="72" t="n">
        <v>1000001587</v>
      </c>
      <c r="E1108" s="73" t="s">
        <v>2583</v>
      </c>
      <c r="F1108" s="74" t="n">
        <v>42110</v>
      </c>
      <c r="G1108" s="67" t="str">
        <f aca="false">IF(I1108&gt;0,"Targeted Dealer","-")</f>
        <v>Targeted Dealer</v>
      </c>
      <c r="H1108" s="67"/>
      <c r="I1108" s="68" t="n">
        <v>250</v>
      </c>
      <c r="J1108" s="68" t="n">
        <f aca="false">I1108/$J$1*($J$1-$E$1)</f>
        <v>250</v>
      </c>
      <c r="K1108" s="69" t="n">
        <v>159.5</v>
      </c>
      <c r="L1108" s="69" t="n">
        <f aca="false">I1108-K1108</f>
        <v>90.5</v>
      </c>
      <c r="M1108" s="69" t="n">
        <f aca="false">IFERROR((K1108/J1108%),"-")</f>
        <v>63.8</v>
      </c>
      <c r="N1108" s="97" t="n">
        <v>278</v>
      </c>
      <c r="O1108" s="98" t="str">
        <f aca="false">IF(F1108&lt;=$P$2,"DEC","")</f>
        <v>DEC</v>
      </c>
      <c r="P1108" s="97" t="n">
        <v>278</v>
      </c>
      <c r="Q1108" s="99" t="n">
        <f aca="false">K1108-P1108</f>
        <v>-118.5</v>
      </c>
      <c r="R1108" s="98" t="n">
        <f aca="false">IFERROR(IF(O1108="Dec",(K1108/P1108-1))," ")</f>
        <v>-0.426258992805755</v>
      </c>
      <c r="S1108" s="100" t="str">
        <f aca="false">IF(N1108&gt;0,IF(O1108="","-",IF(R1108&lt;0%,"DEGROWTH","GROWTH")))</f>
        <v>DEGROWTH</v>
      </c>
      <c r="T1108" s="69" t="n">
        <v>259.7</v>
      </c>
      <c r="U1108" s="101" t="str">
        <f aca="false">IF(F1108&lt;=$V$2,"jAN","")</f>
        <v>jAN</v>
      </c>
      <c r="V1108" s="97" t="n">
        <v>259.7</v>
      </c>
      <c r="W1108" s="102" t="n">
        <f aca="false">K1108-V1108</f>
        <v>-100.2</v>
      </c>
      <c r="X1108" s="103" t="n">
        <f aca="false">IFERROR(IF(U1108="Jan",(K1108/V1108-1)),0)</f>
        <v>-0.385829803619561</v>
      </c>
      <c r="Y1108" s="104" t="str">
        <f aca="false">IF(T1108&gt;0,IF(U1108="","-",IF(X1108&lt;0%,"DEGROWTH","GROWTH")))</f>
        <v>DEGROWTH</v>
      </c>
      <c r="Z1108" s="75" t="n">
        <v>0</v>
      </c>
      <c r="AA1108" s="75"/>
      <c r="AB1108" s="75" t="s">
        <v>132</v>
      </c>
      <c r="AC1108" s="3"/>
    </row>
    <row r="1109" customFormat="false" ht="14.25" hidden="false" customHeight="true" outlineLevel="0" collapsed="false">
      <c r="A1109" s="75" t="s">
        <v>132</v>
      </c>
      <c r="B1109" s="72" t="s">
        <v>105</v>
      </c>
      <c r="C1109" s="72" t="s">
        <v>2584</v>
      </c>
      <c r="D1109" s="72" t="n">
        <v>1000001633</v>
      </c>
      <c r="E1109" s="73" t="s">
        <v>2585</v>
      </c>
      <c r="F1109" s="74" t="n">
        <v>43242</v>
      </c>
      <c r="G1109" s="67" t="str">
        <f aca="false">IF(I1109&gt;0,"Targeted Dealer","-")</f>
        <v>Targeted Dealer</v>
      </c>
      <c r="H1109" s="67"/>
      <c r="I1109" s="68" t="n">
        <v>75</v>
      </c>
      <c r="J1109" s="68" t="n">
        <f aca="false">I1109/$J$1*($J$1-$E$1)</f>
        <v>75</v>
      </c>
      <c r="K1109" s="69" t="n">
        <v>75</v>
      </c>
      <c r="L1109" s="69" t="n">
        <f aca="false">I1109-K1109</f>
        <v>0</v>
      </c>
      <c r="M1109" s="69" t="n">
        <f aca="false">IFERROR((K1109/J1109%),"-")</f>
        <v>100</v>
      </c>
      <c r="N1109" s="97" t="n">
        <v>50</v>
      </c>
      <c r="O1109" s="98" t="str">
        <f aca="false">IF(F1109&lt;=$P$2,"DEC","")</f>
        <v>DEC</v>
      </c>
      <c r="P1109" s="97" t="n">
        <v>50</v>
      </c>
      <c r="Q1109" s="99" t="n">
        <f aca="false">K1109-P1109</f>
        <v>25</v>
      </c>
      <c r="R1109" s="98" t="n">
        <f aca="false">IFERROR(IF(O1109="Dec",(K1109/P1109-1))," ")</f>
        <v>0.5</v>
      </c>
      <c r="S1109" s="100" t="str">
        <f aca="false">IF(N1109&gt;0,IF(O1109="","-",IF(R1109&lt;0%,"DEGROWTH","GROWTH")))</f>
        <v>GROWTH</v>
      </c>
      <c r="T1109" s="69" t="n">
        <v>50</v>
      </c>
      <c r="U1109" s="101" t="str">
        <f aca="false">IF(F1109&lt;=$V$2,"jAN","")</f>
        <v>jAN</v>
      </c>
      <c r="V1109" s="97" t="n">
        <v>50</v>
      </c>
      <c r="W1109" s="102" t="n">
        <f aca="false">K1109-V1109</f>
        <v>25</v>
      </c>
      <c r="X1109" s="103" t="n">
        <f aca="false">IFERROR(IF(U1109="Jan",(K1109/V1109-1)),0)</f>
        <v>0.5</v>
      </c>
      <c r="Y1109" s="104" t="str">
        <f aca="false">IF(T1109&gt;0,IF(U1109="","-",IF(X1109&lt;0%,"DEGROWTH","GROWTH")))</f>
        <v>GROWTH</v>
      </c>
      <c r="Z1109" s="75" t="n">
        <v>0</v>
      </c>
      <c r="AA1109" s="75"/>
      <c r="AB1109" s="75" t="s">
        <v>132</v>
      </c>
      <c r="AC1109" s="3"/>
    </row>
    <row r="1110" customFormat="false" ht="14.25" hidden="false" customHeight="true" outlineLevel="0" collapsed="false">
      <c r="A1110" s="75" t="s">
        <v>132</v>
      </c>
      <c r="B1110" s="72" t="s">
        <v>105</v>
      </c>
      <c r="C1110" s="72" t="s">
        <v>2586</v>
      </c>
      <c r="D1110" s="72" t="n">
        <v>1000001609</v>
      </c>
      <c r="E1110" s="73" t="s">
        <v>2587</v>
      </c>
      <c r="F1110" s="74" t="n">
        <v>43337</v>
      </c>
      <c r="G1110" s="67" t="str">
        <f aca="false">IF(I1110&gt;0,"Targeted Dealer","-")</f>
        <v>Targeted Dealer</v>
      </c>
      <c r="H1110" s="67"/>
      <c r="I1110" s="68" t="n">
        <v>100</v>
      </c>
      <c r="J1110" s="68" t="n">
        <f aca="false">I1110/$J$1*($J$1-$E$1)</f>
        <v>100</v>
      </c>
      <c r="K1110" s="69" t="n">
        <v>105</v>
      </c>
      <c r="L1110" s="69" t="n">
        <f aca="false">I1110-K1110</f>
        <v>-5</v>
      </c>
      <c r="M1110" s="69" t="n">
        <f aca="false">IFERROR((K1110/J1110%),"-")</f>
        <v>105</v>
      </c>
      <c r="N1110" s="97" t="n">
        <v>22.5</v>
      </c>
      <c r="O1110" s="98" t="str">
        <f aca="false">IF(F1110&lt;=$P$2,"DEC","")</f>
        <v>DEC</v>
      </c>
      <c r="P1110" s="97" t="n">
        <v>22.5</v>
      </c>
      <c r="Q1110" s="99" t="n">
        <f aca="false">K1110-P1110</f>
        <v>82.5</v>
      </c>
      <c r="R1110" s="98" t="n">
        <f aca="false">IFERROR(IF(O1110="Dec",(K1110/P1110-1))," ")</f>
        <v>3.66666666666667</v>
      </c>
      <c r="S1110" s="100" t="str">
        <f aca="false">IF(N1110&gt;0,IF(O1110="","-",IF(R1110&lt;0%,"DEGROWTH","GROWTH")))</f>
        <v>GROWTH</v>
      </c>
      <c r="T1110" s="69" t="n">
        <v>45</v>
      </c>
      <c r="U1110" s="101" t="str">
        <f aca="false">IF(F1110&lt;=$V$2,"jAN","")</f>
        <v>jAN</v>
      </c>
      <c r="V1110" s="97" t="n">
        <v>45</v>
      </c>
      <c r="W1110" s="102" t="n">
        <f aca="false">K1110-V1110</f>
        <v>60</v>
      </c>
      <c r="X1110" s="103" t="n">
        <f aca="false">IFERROR(IF(U1110="Jan",(K1110/V1110-1)),0)</f>
        <v>1.33333333333333</v>
      </c>
      <c r="Y1110" s="104" t="str">
        <f aca="false">IF(T1110&gt;0,IF(U1110="","-",IF(X1110&lt;0%,"DEGROWTH","GROWTH")))</f>
        <v>GROWTH</v>
      </c>
      <c r="Z1110" s="75" t="n">
        <v>0</v>
      </c>
      <c r="AA1110" s="75"/>
      <c r="AB1110" s="75" t="s">
        <v>132</v>
      </c>
      <c r="AC1110" s="3"/>
    </row>
    <row r="1111" customFormat="false" ht="14.25" hidden="false" customHeight="true" outlineLevel="0" collapsed="false">
      <c r="A1111" s="75" t="s">
        <v>132</v>
      </c>
      <c r="B1111" s="72" t="s">
        <v>105</v>
      </c>
      <c r="C1111" s="72" t="s">
        <v>2588</v>
      </c>
      <c r="D1111" s="72" t="n">
        <v>1000001611</v>
      </c>
      <c r="E1111" s="73" t="s">
        <v>2589</v>
      </c>
      <c r="F1111" s="74" t="n">
        <v>43601</v>
      </c>
      <c r="G1111" s="67" t="str">
        <f aca="false">IF(I1111&gt;0,"Targeted Dealer","-")</f>
        <v>Targeted Dealer</v>
      </c>
      <c r="H1111" s="67"/>
      <c r="I1111" s="68" t="n">
        <v>120</v>
      </c>
      <c r="J1111" s="68" t="n">
        <f aca="false">I1111/$J$1*($J$1-$E$1)</f>
        <v>120</v>
      </c>
      <c r="K1111" s="69" t="n">
        <v>80</v>
      </c>
      <c r="L1111" s="69" t="n">
        <f aca="false">I1111-K1111</f>
        <v>40</v>
      </c>
      <c r="M1111" s="69" t="n">
        <f aca="false">IFERROR((K1111/J1111%),"-")</f>
        <v>66.6666666666667</v>
      </c>
      <c r="N1111" s="97" t="n">
        <v>75</v>
      </c>
      <c r="O1111" s="98" t="str">
        <f aca="false">IF(F1111&lt;=$P$2,"DEC","")</f>
        <v>DEC</v>
      </c>
      <c r="P1111" s="97" t="n">
        <v>75</v>
      </c>
      <c r="Q1111" s="99" t="n">
        <f aca="false">K1111-P1111</f>
        <v>5</v>
      </c>
      <c r="R1111" s="98" t="n">
        <f aca="false">IFERROR(IF(O1111="Dec",(K1111/P1111-1))," ")</f>
        <v>0.0666666666666667</v>
      </c>
      <c r="S1111" s="100" t="str">
        <f aca="false">IF(N1111&gt;0,IF(O1111="","-",IF(R1111&lt;0%,"DEGROWTH","GROWTH")))</f>
        <v>GROWTH</v>
      </c>
      <c r="T1111" s="69" t="n">
        <v>90</v>
      </c>
      <c r="U1111" s="101" t="str">
        <f aca="false">IF(F1111&lt;=$V$2,"jAN","")</f>
        <v>jAN</v>
      </c>
      <c r="V1111" s="97" t="n">
        <v>90</v>
      </c>
      <c r="W1111" s="102" t="n">
        <f aca="false">K1111-V1111</f>
        <v>-10</v>
      </c>
      <c r="X1111" s="103" t="n">
        <f aca="false">IFERROR(IF(U1111="Jan",(K1111/V1111-1)),0)</f>
        <v>-0.111111111111111</v>
      </c>
      <c r="Y1111" s="104" t="str">
        <f aca="false">IF(T1111&gt;0,IF(U1111="","-",IF(X1111&lt;0%,"DEGROWTH","GROWTH")))</f>
        <v>DEGROWTH</v>
      </c>
      <c r="Z1111" s="75" t="n">
        <v>0</v>
      </c>
      <c r="AA1111" s="75"/>
      <c r="AB1111" s="75" t="s">
        <v>132</v>
      </c>
      <c r="AC1111" s="3"/>
    </row>
    <row r="1112" customFormat="false" ht="14.25" hidden="false" customHeight="true" outlineLevel="0" collapsed="false">
      <c r="A1112" s="75" t="s">
        <v>132</v>
      </c>
      <c r="B1112" s="72" t="s">
        <v>105</v>
      </c>
      <c r="C1112" s="72" t="s">
        <v>2590</v>
      </c>
      <c r="D1112" s="72" t="n">
        <v>1000001590</v>
      </c>
      <c r="E1112" s="73" t="s">
        <v>2591</v>
      </c>
      <c r="F1112" s="74" t="n">
        <v>43718</v>
      </c>
      <c r="G1112" s="67" t="str">
        <f aca="false">IF(I1112&gt;0,"Targeted Dealer","-")</f>
        <v>Targeted Dealer</v>
      </c>
      <c r="H1112" s="67"/>
      <c r="I1112" s="68" t="n">
        <v>160</v>
      </c>
      <c r="J1112" s="68" t="n">
        <f aca="false">I1112/$J$1*($J$1-$E$1)</f>
        <v>160</v>
      </c>
      <c r="K1112" s="69" t="n">
        <v>127</v>
      </c>
      <c r="L1112" s="69" t="n">
        <f aca="false">I1112-K1112</f>
        <v>33</v>
      </c>
      <c r="M1112" s="69" t="n">
        <f aca="false">IFERROR((K1112/J1112%),"-")</f>
        <v>79.375</v>
      </c>
      <c r="N1112" s="97" t="n">
        <v>114</v>
      </c>
      <c r="O1112" s="98" t="str">
        <f aca="false">IF(F1112&lt;=$P$2,"DEC","")</f>
        <v>DEC</v>
      </c>
      <c r="P1112" s="97" t="n">
        <v>114</v>
      </c>
      <c r="Q1112" s="99" t="n">
        <f aca="false">K1112-P1112</f>
        <v>13</v>
      </c>
      <c r="R1112" s="98" t="n">
        <f aca="false">IFERROR(IF(O1112="Dec",(K1112/P1112-1))," ")</f>
        <v>0.114035087719298</v>
      </c>
      <c r="S1112" s="100" t="str">
        <f aca="false">IF(N1112&gt;0,IF(O1112="","-",IF(R1112&lt;0%,"DEGROWTH","GROWTH")))</f>
        <v>GROWTH</v>
      </c>
      <c r="T1112" s="69" t="n">
        <v>191</v>
      </c>
      <c r="U1112" s="101" t="str">
        <f aca="false">IF(F1112&lt;=$V$2,"jAN","")</f>
        <v>jAN</v>
      </c>
      <c r="V1112" s="97" t="n">
        <v>191</v>
      </c>
      <c r="W1112" s="102" t="n">
        <f aca="false">K1112-V1112</f>
        <v>-64</v>
      </c>
      <c r="X1112" s="103" t="n">
        <f aca="false">IFERROR(IF(U1112="Jan",(K1112/V1112-1)),0)</f>
        <v>-0.335078534031414</v>
      </c>
      <c r="Y1112" s="104" t="str">
        <f aca="false">IF(T1112&gt;0,IF(U1112="","-",IF(X1112&lt;0%,"DEGROWTH","GROWTH")))</f>
        <v>DEGROWTH</v>
      </c>
      <c r="Z1112" s="75" t="n">
        <v>0</v>
      </c>
      <c r="AA1112" s="75"/>
      <c r="AB1112" s="75" t="s">
        <v>132</v>
      </c>
      <c r="AC1112" s="3"/>
    </row>
    <row r="1113" customFormat="false" ht="14.25" hidden="false" customHeight="true" outlineLevel="0" collapsed="false">
      <c r="A1113" s="75" t="s">
        <v>132</v>
      </c>
      <c r="B1113" s="72" t="s">
        <v>105</v>
      </c>
      <c r="C1113" s="72" t="s">
        <v>2592</v>
      </c>
      <c r="D1113" s="72" t="n">
        <v>1000001600</v>
      </c>
      <c r="E1113" s="73" t="s">
        <v>2593</v>
      </c>
      <c r="F1113" s="74" t="n">
        <v>44302</v>
      </c>
      <c r="G1113" s="67" t="str">
        <f aca="false">IF(I1113&gt;0,"Targeted Dealer","-")</f>
        <v>Targeted Dealer</v>
      </c>
      <c r="H1113" s="67"/>
      <c r="I1113" s="68" t="n">
        <v>300</v>
      </c>
      <c r="J1113" s="68" t="n">
        <f aca="false">I1113/$J$1*($J$1-$E$1)</f>
        <v>300</v>
      </c>
      <c r="K1113" s="69" t="n">
        <v>435</v>
      </c>
      <c r="L1113" s="69" t="n">
        <f aca="false">I1113-K1113</f>
        <v>-135</v>
      </c>
      <c r="M1113" s="69" t="n">
        <f aca="false">IFERROR((K1113/J1113%),"-")</f>
        <v>145</v>
      </c>
      <c r="N1113" s="97" t="n">
        <v>525</v>
      </c>
      <c r="O1113" s="98" t="str">
        <f aca="false">IF(F1113&lt;=$P$2,"DEC","")</f>
        <v>DEC</v>
      </c>
      <c r="P1113" s="97" t="n">
        <v>525</v>
      </c>
      <c r="Q1113" s="99" t="n">
        <f aca="false">K1113-P1113</f>
        <v>-90</v>
      </c>
      <c r="R1113" s="98" t="n">
        <f aca="false">IFERROR(IF(O1113="Dec",(K1113/P1113-1))," ")</f>
        <v>-0.171428571428571</v>
      </c>
      <c r="S1113" s="100" t="str">
        <f aca="false">IF(N1113&gt;0,IF(O1113="","-",IF(R1113&lt;0%,"DEGROWTH","GROWTH")))</f>
        <v>DEGROWTH</v>
      </c>
      <c r="T1113" s="69" t="n">
        <v>380</v>
      </c>
      <c r="U1113" s="101" t="str">
        <f aca="false">IF(F1113&lt;=$V$2,"jAN","")</f>
        <v>jAN</v>
      </c>
      <c r="V1113" s="97" t="n">
        <v>380</v>
      </c>
      <c r="W1113" s="102" t="n">
        <f aca="false">K1113-V1113</f>
        <v>55</v>
      </c>
      <c r="X1113" s="103" t="n">
        <f aca="false">IFERROR(IF(U1113="Jan",(K1113/V1113-1)),0)</f>
        <v>0.144736842105263</v>
      </c>
      <c r="Y1113" s="104" t="str">
        <f aca="false">IF(T1113&gt;0,IF(U1113="","-",IF(X1113&lt;0%,"DEGROWTH","GROWTH")))</f>
        <v>GROWTH</v>
      </c>
      <c r="Z1113" s="75" t="n">
        <v>0</v>
      </c>
      <c r="AA1113" s="75"/>
      <c r="AB1113" s="75" t="s">
        <v>132</v>
      </c>
      <c r="AC1113" s="3"/>
    </row>
    <row r="1114" customFormat="false" ht="14.25" hidden="false" customHeight="true" outlineLevel="0" collapsed="false">
      <c r="A1114" s="75" t="s">
        <v>132</v>
      </c>
      <c r="B1114" s="72" t="s">
        <v>105</v>
      </c>
      <c r="C1114" s="72" t="s">
        <v>2594</v>
      </c>
      <c r="D1114" s="72" t="n">
        <v>1000002043</v>
      </c>
      <c r="E1114" s="73" t="s">
        <v>2595</v>
      </c>
      <c r="F1114" s="74" t="n">
        <v>44501</v>
      </c>
      <c r="G1114" s="67" t="str">
        <f aca="false">IF(I1114&gt;0,"Targeted Dealer","-")</f>
        <v>Targeted Dealer</v>
      </c>
      <c r="H1114" s="67"/>
      <c r="I1114" s="68" t="n">
        <v>300</v>
      </c>
      <c r="J1114" s="68" t="n">
        <f aca="false">I1114/$J$1*($J$1-$E$1)</f>
        <v>300</v>
      </c>
      <c r="K1114" s="69" t="n">
        <v>337</v>
      </c>
      <c r="L1114" s="69" t="n">
        <f aca="false">I1114-K1114</f>
        <v>-37</v>
      </c>
      <c r="M1114" s="69" t="n">
        <f aca="false">IFERROR((K1114/J1114%),"-")</f>
        <v>112.333333333333</v>
      </c>
      <c r="N1114" s="97" t="n">
        <v>345.25</v>
      </c>
      <c r="O1114" s="98" t="str">
        <f aca="false">IF(F1114&lt;=$P$2,"DEC","")</f>
        <v>DEC</v>
      </c>
      <c r="P1114" s="97" t="n">
        <v>345.25</v>
      </c>
      <c r="Q1114" s="99" t="n">
        <f aca="false">K1114-P1114</f>
        <v>-8.25</v>
      </c>
      <c r="R1114" s="98" t="n">
        <f aca="false">IFERROR(IF(O1114="Dec",(K1114/P1114-1))," ")</f>
        <v>-0.0238957277335264</v>
      </c>
      <c r="S1114" s="100" t="str">
        <f aca="false">IF(N1114&gt;0,IF(O1114="","-",IF(R1114&lt;0%,"DEGROWTH","GROWTH")))</f>
        <v>DEGROWTH</v>
      </c>
      <c r="T1114" s="69" t="n">
        <v>216</v>
      </c>
      <c r="U1114" s="101" t="str">
        <f aca="false">IF(F1114&lt;=$V$2,"jAN","")</f>
        <v>jAN</v>
      </c>
      <c r="V1114" s="97" t="n">
        <v>216</v>
      </c>
      <c r="W1114" s="102" t="n">
        <f aca="false">K1114-V1114</f>
        <v>121</v>
      </c>
      <c r="X1114" s="103" t="n">
        <f aca="false">IFERROR(IF(U1114="Jan",(K1114/V1114-1)),0)</f>
        <v>0.560185185185185</v>
      </c>
      <c r="Y1114" s="104" t="str">
        <f aca="false">IF(T1114&gt;0,IF(U1114="","-",IF(X1114&lt;0%,"DEGROWTH","GROWTH")))</f>
        <v>GROWTH</v>
      </c>
      <c r="Z1114" s="75" t="n">
        <v>0</v>
      </c>
      <c r="AA1114" s="75"/>
      <c r="AB1114" s="75" t="s">
        <v>132</v>
      </c>
      <c r="AC1114" s="3"/>
    </row>
    <row r="1115" customFormat="false" ht="14.25" hidden="false" customHeight="true" outlineLevel="0" collapsed="false">
      <c r="A1115" s="75" t="s">
        <v>132</v>
      </c>
      <c r="B1115" s="72" t="s">
        <v>105</v>
      </c>
      <c r="C1115" s="72" t="s">
        <v>2596</v>
      </c>
      <c r="D1115" s="72" t="n">
        <v>1000002073</v>
      </c>
      <c r="E1115" s="73" t="s">
        <v>2597</v>
      </c>
      <c r="F1115" s="74" t="n">
        <v>44531</v>
      </c>
      <c r="G1115" s="67" t="str">
        <f aca="false">IF(I1115&gt;0,"Targeted Dealer","-")</f>
        <v>Targeted Dealer</v>
      </c>
      <c r="H1115" s="67"/>
      <c r="I1115" s="68" t="n">
        <v>60</v>
      </c>
      <c r="J1115" s="68" t="n">
        <f aca="false">I1115/$J$1*($J$1-$E$1)</f>
        <v>60</v>
      </c>
      <c r="K1115" s="69" t="n">
        <v>60</v>
      </c>
      <c r="L1115" s="69" t="n">
        <f aca="false">I1115-K1115</f>
        <v>0</v>
      </c>
      <c r="M1115" s="69" t="n">
        <f aca="false">IFERROR((K1115/J1115%),"-")</f>
        <v>100</v>
      </c>
      <c r="N1115" s="97" t="n">
        <v>58</v>
      </c>
      <c r="O1115" s="98" t="str">
        <f aca="false">IF(F1115&lt;=$P$2,"DEC","")</f>
        <v>DEC</v>
      </c>
      <c r="P1115" s="97" t="n">
        <v>58</v>
      </c>
      <c r="Q1115" s="99" t="n">
        <f aca="false">K1115-P1115</f>
        <v>2</v>
      </c>
      <c r="R1115" s="98" t="n">
        <f aca="false">IFERROR(IF(O1115="Dec",(K1115/P1115-1))," ")</f>
        <v>0.0344827586206897</v>
      </c>
      <c r="S1115" s="100" t="str">
        <f aca="false">IF(N1115&gt;0,IF(O1115="","-",IF(R1115&lt;0%,"DEGROWTH","GROWTH")))</f>
        <v>GROWTH</v>
      </c>
      <c r="T1115" s="69" t="n">
        <v>43</v>
      </c>
      <c r="U1115" s="101" t="str">
        <f aca="false">IF(F1115&lt;=$V$2,"jAN","")</f>
        <v>jAN</v>
      </c>
      <c r="V1115" s="97" t="n">
        <v>43</v>
      </c>
      <c r="W1115" s="102" t="n">
        <f aca="false">K1115-V1115</f>
        <v>17</v>
      </c>
      <c r="X1115" s="103" t="n">
        <f aca="false">IFERROR(IF(U1115="Jan",(K1115/V1115-1)),0)</f>
        <v>0.395348837209302</v>
      </c>
      <c r="Y1115" s="104" t="str">
        <f aca="false">IF(T1115&gt;0,IF(U1115="","-",IF(X1115&lt;0%,"DEGROWTH","GROWTH")))</f>
        <v>GROWTH</v>
      </c>
      <c r="Z1115" s="75" t="n">
        <v>0</v>
      </c>
      <c r="AA1115" s="75"/>
      <c r="AB1115" s="75" t="s">
        <v>132</v>
      </c>
      <c r="AC1115" s="3"/>
    </row>
    <row r="1116" customFormat="false" ht="14.25" hidden="false" customHeight="true" outlineLevel="0" collapsed="false">
      <c r="A1116" s="75" t="s">
        <v>132</v>
      </c>
      <c r="B1116" s="72" t="s">
        <v>105</v>
      </c>
      <c r="C1116" s="72" t="s">
        <v>2598</v>
      </c>
      <c r="D1116" s="72" t="n">
        <v>1000002072</v>
      </c>
      <c r="E1116" s="73" t="s">
        <v>2599</v>
      </c>
      <c r="F1116" s="74" t="n">
        <v>44557</v>
      </c>
      <c r="G1116" s="67" t="str">
        <f aca="false">IF(I1116&gt;0,"Targeted Dealer","-")</f>
        <v>Targeted Dealer</v>
      </c>
      <c r="H1116" s="67"/>
      <c r="I1116" s="68" t="n">
        <v>20</v>
      </c>
      <c r="J1116" s="68" t="n">
        <f aca="false">I1116/$J$1*($J$1-$E$1)</f>
        <v>20</v>
      </c>
      <c r="K1116" s="69" t="n">
        <v>5</v>
      </c>
      <c r="L1116" s="69" t="n">
        <f aca="false">I1116-K1116</f>
        <v>15</v>
      </c>
      <c r="M1116" s="69" t="n">
        <f aca="false">IFERROR((K1116/J1116%),"-")</f>
        <v>25</v>
      </c>
      <c r="N1116" s="97" t="n">
        <v>5</v>
      </c>
      <c r="O1116" s="98" t="str">
        <f aca="false">IF(F1116&lt;=$P$2,"DEC","")</f>
        <v>DEC</v>
      </c>
      <c r="P1116" s="97" t="n">
        <v>5</v>
      </c>
      <c r="Q1116" s="99" t="n">
        <f aca="false">K1116-P1116</f>
        <v>0</v>
      </c>
      <c r="R1116" s="98" t="n">
        <f aca="false">IFERROR(IF(O1116="Dec",(K1116/P1116-1))," ")</f>
        <v>0</v>
      </c>
      <c r="S1116" s="100" t="str">
        <f aca="false">IF(N1116&gt;0,IF(O1116="","-",IF(R1116&lt;0%,"DEGROWTH","GROWTH")))</f>
        <v>GROWTH</v>
      </c>
      <c r="T1116" s="69" t="n">
        <v>5</v>
      </c>
      <c r="U1116" s="101" t="str">
        <f aca="false">IF(F1116&lt;=$V$2,"jAN","")</f>
        <v>jAN</v>
      </c>
      <c r="V1116" s="97" t="n">
        <v>5</v>
      </c>
      <c r="W1116" s="102" t="n">
        <f aca="false">K1116-V1116</f>
        <v>0</v>
      </c>
      <c r="X1116" s="103" t="n">
        <f aca="false">IFERROR(IF(U1116="Jan",(K1116/V1116-1)),0)</f>
        <v>0</v>
      </c>
      <c r="Y1116" s="104" t="str">
        <f aca="false">IF(T1116&gt;0,IF(U1116="","-",IF(X1116&lt;0%,"DEGROWTH","GROWTH")))</f>
        <v>GROWTH</v>
      </c>
      <c r="Z1116" s="75" t="n">
        <v>0</v>
      </c>
      <c r="AA1116" s="75"/>
      <c r="AB1116" s="75" t="s">
        <v>132</v>
      </c>
      <c r="AC1116" s="3"/>
    </row>
    <row r="1117" customFormat="false" ht="14.25" hidden="false" customHeight="true" outlineLevel="0" collapsed="false">
      <c r="A1117" s="75" t="s">
        <v>132</v>
      </c>
      <c r="B1117" s="72" t="s">
        <v>105</v>
      </c>
      <c r="C1117" s="72" t="s">
        <v>2600</v>
      </c>
      <c r="D1117" s="72" t="n">
        <v>1000002803</v>
      </c>
      <c r="E1117" s="72" t="s">
        <v>2601</v>
      </c>
      <c r="F1117" s="74" t="n">
        <v>44736</v>
      </c>
      <c r="G1117" s="67" t="str">
        <f aca="false">IF(I1117&gt;0,"Targeted Dealer","-")</f>
        <v>Targeted Dealer</v>
      </c>
      <c r="H1117" s="67"/>
      <c r="I1117" s="68" t="n">
        <v>25</v>
      </c>
      <c r="J1117" s="68" t="n">
        <f aca="false">I1117/$J$1*($J$1-$E$1)</f>
        <v>25</v>
      </c>
      <c r="K1117" s="69" t="n">
        <v>25</v>
      </c>
      <c r="L1117" s="69" t="n">
        <f aca="false">I1117-K1117</f>
        <v>0</v>
      </c>
      <c r="M1117" s="69" t="n">
        <f aca="false">IFERROR((K1117/J1117%),"-")</f>
        <v>100</v>
      </c>
      <c r="N1117" s="97" t="n">
        <v>30</v>
      </c>
      <c r="O1117" s="98" t="str">
        <f aca="false">IF(F1117&lt;=$P$2,"DEC","")</f>
        <v>DEC</v>
      </c>
      <c r="P1117" s="97" t="n">
        <v>30</v>
      </c>
      <c r="Q1117" s="99" t="n">
        <f aca="false">K1117-P1117</f>
        <v>-5</v>
      </c>
      <c r="R1117" s="98" t="n">
        <f aca="false">IFERROR(IF(O1117="Dec",(K1117/P1117-1))," ")</f>
        <v>-0.166666666666667</v>
      </c>
      <c r="S1117" s="100" t="str">
        <f aca="false">IF(N1117&gt;0,IF(O1117="","-",IF(R1117&lt;0%,"DEGROWTH","GROWTH")))</f>
        <v>DEGROWTH</v>
      </c>
      <c r="T1117" s="69" t="n">
        <v>50</v>
      </c>
      <c r="U1117" s="101" t="str">
        <f aca="false">IF(F1117&lt;=$V$2,"jAN","")</f>
        <v>jAN</v>
      </c>
      <c r="V1117" s="97" t="n">
        <v>50</v>
      </c>
      <c r="W1117" s="102" t="n">
        <f aca="false">K1117-V1117</f>
        <v>-25</v>
      </c>
      <c r="X1117" s="103" t="n">
        <f aca="false">IFERROR(IF(U1117="Jan",(K1117/V1117-1)),0)</f>
        <v>-0.5</v>
      </c>
      <c r="Y1117" s="104" t="str">
        <f aca="false">IF(T1117&gt;0,IF(U1117="","-",IF(X1117&lt;0%,"DEGROWTH","GROWTH")))</f>
        <v>DEGROWTH</v>
      </c>
      <c r="Z1117" s="75" t="n">
        <v>0</v>
      </c>
      <c r="AA1117" s="75"/>
      <c r="AB1117" s="75" t="s">
        <v>132</v>
      </c>
      <c r="AC1117" s="3"/>
    </row>
    <row r="1118" customFormat="false" ht="14.25" hidden="false" customHeight="true" outlineLevel="0" collapsed="false">
      <c r="A1118" s="75" t="s">
        <v>132</v>
      </c>
      <c r="B1118" s="79" t="s">
        <v>105</v>
      </c>
      <c r="C1118" s="79" t="s">
        <v>368</v>
      </c>
      <c r="D1118" s="79" t="n">
        <v>1000004095</v>
      </c>
      <c r="E1118" s="79" t="s">
        <v>369</v>
      </c>
      <c r="F1118" s="74" t="n">
        <v>45527</v>
      </c>
      <c r="G1118" s="67" t="str">
        <f aca="false">IF(I1118&gt;0,"Targeted Dealer","-")</f>
        <v>Targeted Dealer</v>
      </c>
      <c r="H1118" s="67"/>
      <c r="I1118" s="68" t="n">
        <v>20</v>
      </c>
      <c r="J1118" s="68" t="n">
        <f aca="false">I1118/$J$1*($J$1-$E$1)</f>
        <v>20</v>
      </c>
      <c r="K1118" s="69" t="n">
        <v>0</v>
      </c>
      <c r="L1118" s="69" t="n">
        <f aca="false">I1118-K1118</f>
        <v>20</v>
      </c>
      <c r="M1118" s="69" t="n">
        <f aca="false">IFERROR((K1118/J1118%),"-")</f>
        <v>0</v>
      </c>
      <c r="N1118" s="97" t="n">
        <v>15</v>
      </c>
      <c r="O1118" s="98" t="str">
        <f aca="false">IF(F1118&lt;=$P$2,"DEC","")</f>
        <v>DEC</v>
      </c>
      <c r="P1118" s="97" t="n">
        <v>15</v>
      </c>
      <c r="Q1118" s="99" t="n">
        <f aca="false">K1118-P1118</f>
        <v>-15</v>
      </c>
      <c r="R1118" s="98" t="n">
        <f aca="false">IFERROR(IF(O1118="Dec",(K1118/P1118-1))," ")</f>
        <v>-1</v>
      </c>
      <c r="S1118" s="100" t="str">
        <f aca="false">IF(N1118&gt;0,IF(O1118="","-",IF(R1118&lt;0%,"DEGROWTH","GROWTH")))</f>
        <v>DEGROWTH</v>
      </c>
      <c r="T1118" s="69" t="n">
        <v>22</v>
      </c>
      <c r="U1118" s="101" t="str">
        <f aca="false">IF(F1118&lt;=$V$2,"jAN","")</f>
        <v>jAN</v>
      </c>
      <c r="V1118" s="97" t="n">
        <v>22</v>
      </c>
      <c r="W1118" s="102" t="n">
        <f aca="false">K1118-V1118</f>
        <v>-22</v>
      </c>
      <c r="X1118" s="103" t="n">
        <f aca="false">IFERROR(IF(U1118="Jan",(K1118/V1118-1)),0)</f>
        <v>-1</v>
      </c>
      <c r="Y1118" s="104" t="str">
        <f aca="false">IF(T1118&gt;0,IF(U1118="","-",IF(X1118&lt;0%,"DEGROWTH","GROWTH")))</f>
        <v>DEGROWTH</v>
      </c>
      <c r="Z1118" s="75" t="n">
        <v>0</v>
      </c>
      <c r="AA1118" s="75"/>
      <c r="AB1118" s="75" t="s">
        <v>132</v>
      </c>
      <c r="AC1118" s="3"/>
    </row>
    <row r="1119" customFormat="false" ht="14.25" hidden="false" customHeight="true" outlineLevel="0" collapsed="false">
      <c r="A1119" s="70" t="s">
        <v>131</v>
      </c>
      <c r="B1119" s="72" t="s">
        <v>95</v>
      </c>
      <c r="C1119" s="72" t="s">
        <v>370</v>
      </c>
      <c r="D1119" s="72" t="n">
        <v>1000001354</v>
      </c>
      <c r="E1119" s="73" t="s">
        <v>371</v>
      </c>
      <c r="F1119" s="74" t="n">
        <v>40802</v>
      </c>
      <c r="G1119" s="67" t="str">
        <f aca="false">IF(I1119&gt;0,"Targeted Dealer","-")</f>
        <v>Targeted Dealer</v>
      </c>
      <c r="H1119" s="67"/>
      <c r="I1119" s="68" t="n">
        <v>250</v>
      </c>
      <c r="J1119" s="68" t="n">
        <f aca="false">I1119/$J$1*($J$1-$E$1)</f>
        <v>250</v>
      </c>
      <c r="K1119" s="69" t="n">
        <v>0</v>
      </c>
      <c r="L1119" s="69" t="n">
        <f aca="false">I1119-K1119</f>
        <v>250</v>
      </c>
      <c r="M1119" s="69" t="n">
        <f aca="false">IFERROR((K1119/J1119%),"-")</f>
        <v>0</v>
      </c>
      <c r="N1119" s="97" t="n">
        <v>61.5</v>
      </c>
      <c r="O1119" s="98" t="str">
        <f aca="false">IF(F1119&lt;=$P$2,"DEC","")</f>
        <v>DEC</v>
      </c>
      <c r="P1119" s="97" t="n">
        <v>61.5</v>
      </c>
      <c r="Q1119" s="99" t="n">
        <f aca="false">K1119-P1119</f>
        <v>-61.5</v>
      </c>
      <c r="R1119" s="98" t="n">
        <f aca="false">IFERROR(IF(O1119="Dec",(K1119/P1119-1))," ")</f>
        <v>-1</v>
      </c>
      <c r="S1119" s="100" t="str">
        <f aca="false">IF(N1119&gt;0,IF(O1119="","-",IF(R1119&lt;0%,"DEGROWTH","GROWTH")))</f>
        <v>DEGROWTH</v>
      </c>
      <c r="T1119" s="69" t="n">
        <v>138.5</v>
      </c>
      <c r="U1119" s="101" t="str">
        <f aca="false">IF(F1119&lt;=$V$2,"jAN","")</f>
        <v>jAN</v>
      </c>
      <c r="V1119" s="97" t="n">
        <v>138.5</v>
      </c>
      <c r="W1119" s="102" t="n">
        <f aca="false">K1119-V1119</f>
        <v>-138.5</v>
      </c>
      <c r="X1119" s="103" t="n">
        <f aca="false">IFERROR(IF(U1119="Jan",(K1119/V1119-1)),0)</f>
        <v>-1</v>
      </c>
      <c r="Y1119" s="104" t="str">
        <f aca="false">IF(T1119&gt;0,IF(U1119="","-",IF(X1119&lt;0%,"DEGROWTH","GROWTH")))</f>
        <v>DEGROWTH</v>
      </c>
      <c r="Z1119" s="75" t="n">
        <v>0</v>
      </c>
      <c r="AA1119" s="70"/>
      <c r="AB1119" s="70" t="s">
        <v>131</v>
      </c>
      <c r="AC1119" s="3"/>
    </row>
    <row r="1120" customFormat="false" ht="14.25" hidden="false" customHeight="true" outlineLevel="0" collapsed="false">
      <c r="A1120" s="70" t="s">
        <v>131</v>
      </c>
      <c r="B1120" s="72" t="s">
        <v>95</v>
      </c>
      <c r="C1120" s="72" t="s">
        <v>2602</v>
      </c>
      <c r="D1120" s="72" t="n">
        <v>1000001351</v>
      </c>
      <c r="E1120" s="73" t="s">
        <v>2603</v>
      </c>
      <c r="F1120" s="74" t="n">
        <v>41234</v>
      </c>
      <c r="G1120" s="67" t="str">
        <f aca="false">IF(I1120&gt;0,"Targeted Dealer","-")</f>
        <v>Targeted Dealer</v>
      </c>
      <c r="H1120" s="67"/>
      <c r="I1120" s="68" t="n">
        <v>500</v>
      </c>
      <c r="J1120" s="68" t="n">
        <f aca="false">I1120/$J$1*($J$1-$E$1)</f>
        <v>500</v>
      </c>
      <c r="K1120" s="69" t="n">
        <v>500.75</v>
      </c>
      <c r="L1120" s="69" t="n">
        <f aca="false">I1120-K1120</f>
        <v>-0.75</v>
      </c>
      <c r="M1120" s="69" t="n">
        <f aca="false">IFERROR((K1120/J1120%),"-")</f>
        <v>100.15</v>
      </c>
      <c r="N1120" s="97" t="n">
        <v>457.4</v>
      </c>
      <c r="O1120" s="98" t="str">
        <f aca="false">IF(F1120&lt;=$P$2,"DEC","")</f>
        <v>DEC</v>
      </c>
      <c r="P1120" s="97" t="n">
        <v>457.4</v>
      </c>
      <c r="Q1120" s="99" t="n">
        <f aca="false">K1120-P1120</f>
        <v>43.35</v>
      </c>
      <c r="R1120" s="98" t="n">
        <f aca="false">IFERROR(IF(O1120="Dec",(K1120/P1120-1))," ")</f>
        <v>0.094774814167031</v>
      </c>
      <c r="S1120" s="100" t="str">
        <f aca="false">IF(N1120&gt;0,IF(O1120="","-",IF(R1120&lt;0%,"DEGROWTH","GROWTH")))</f>
        <v>GROWTH</v>
      </c>
      <c r="T1120" s="69" t="n">
        <v>385.35</v>
      </c>
      <c r="U1120" s="101" t="str">
        <f aca="false">IF(F1120&lt;=$V$2,"jAN","")</f>
        <v>jAN</v>
      </c>
      <c r="V1120" s="97" t="n">
        <v>385.35</v>
      </c>
      <c r="W1120" s="102" t="n">
        <f aca="false">K1120-V1120</f>
        <v>115.4</v>
      </c>
      <c r="X1120" s="103" t="n">
        <f aca="false">IFERROR(IF(U1120="Jan",(K1120/V1120-1)),0)</f>
        <v>0.299468016089269</v>
      </c>
      <c r="Y1120" s="104" t="str">
        <f aca="false">IF(T1120&gt;0,IF(U1120="","-",IF(X1120&lt;0%,"DEGROWTH","GROWTH")))</f>
        <v>GROWTH</v>
      </c>
      <c r="Z1120" s="75" t="n">
        <v>0</v>
      </c>
      <c r="AA1120" s="70"/>
      <c r="AB1120" s="70" t="s">
        <v>131</v>
      </c>
      <c r="AC1120" s="3"/>
    </row>
    <row r="1121" customFormat="false" ht="14.25" hidden="false" customHeight="true" outlineLevel="0" collapsed="false">
      <c r="A1121" s="70" t="s">
        <v>131</v>
      </c>
      <c r="B1121" s="72" t="s">
        <v>95</v>
      </c>
      <c r="C1121" s="72" t="s">
        <v>2604</v>
      </c>
      <c r="D1121" s="72" t="n">
        <v>1000001417</v>
      </c>
      <c r="E1121" s="73" t="s">
        <v>2605</v>
      </c>
      <c r="F1121" s="74" t="n">
        <v>41720</v>
      </c>
      <c r="G1121" s="67" t="str">
        <f aca="false">IF(I1121&gt;0,"Targeted Dealer","-")</f>
        <v>Targeted Dealer</v>
      </c>
      <c r="H1121" s="67"/>
      <c r="I1121" s="68" t="n">
        <v>600</v>
      </c>
      <c r="J1121" s="68" t="n">
        <f aca="false">I1121/$J$1*($J$1-$E$1)</f>
        <v>600</v>
      </c>
      <c r="K1121" s="69" t="n">
        <v>327.1</v>
      </c>
      <c r="L1121" s="69" t="n">
        <f aca="false">I1121-K1121</f>
        <v>272.9</v>
      </c>
      <c r="M1121" s="69" t="n">
        <f aca="false">IFERROR((K1121/J1121%),"-")</f>
        <v>54.5166666666667</v>
      </c>
      <c r="N1121" s="97" t="n">
        <v>452.4</v>
      </c>
      <c r="O1121" s="98" t="str">
        <f aca="false">IF(F1121&lt;=$P$2,"DEC","")</f>
        <v>DEC</v>
      </c>
      <c r="P1121" s="97" t="n">
        <v>452.4</v>
      </c>
      <c r="Q1121" s="99" t="n">
        <f aca="false">K1121-P1121</f>
        <v>-125.3</v>
      </c>
      <c r="R1121" s="98" t="n">
        <f aca="false">IFERROR(IF(O1121="Dec",(K1121/P1121-1))," ")</f>
        <v>-0.276967285587975</v>
      </c>
      <c r="S1121" s="100" t="str">
        <f aca="false">IF(N1121&gt;0,IF(O1121="","-",IF(R1121&lt;0%,"DEGROWTH","GROWTH")))</f>
        <v>DEGROWTH</v>
      </c>
      <c r="T1121" s="69" t="n">
        <v>400.55</v>
      </c>
      <c r="U1121" s="101" t="str">
        <f aca="false">IF(F1121&lt;=$V$2,"jAN","")</f>
        <v>jAN</v>
      </c>
      <c r="V1121" s="97" t="n">
        <v>400.55</v>
      </c>
      <c r="W1121" s="102" t="n">
        <f aca="false">K1121-V1121</f>
        <v>-73.45</v>
      </c>
      <c r="X1121" s="103" t="n">
        <f aca="false">IFERROR(IF(U1121="Jan",(K1121/V1121-1)),0)</f>
        <v>-0.183372862314318</v>
      </c>
      <c r="Y1121" s="104" t="str">
        <f aca="false">IF(T1121&gt;0,IF(U1121="","-",IF(X1121&lt;0%,"DEGROWTH","GROWTH")))</f>
        <v>DEGROWTH</v>
      </c>
      <c r="Z1121" s="75" t="n">
        <v>0</v>
      </c>
      <c r="AA1121" s="70"/>
      <c r="AB1121" s="70" t="s">
        <v>131</v>
      </c>
      <c r="AC1121" s="3"/>
    </row>
    <row r="1122" customFormat="false" ht="14.25" hidden="false" customHeight="true" outlineLevel="0" collapsed="false">
      <c r="A1122" s="70" t="s">
        <v>131</v>
      </c>
      <c r="B1122" s="72" t="s">
        <v>95</v>
      </c>
      <c r="C1122" s="72" t="s">
        <v>2606</v>
      </c>
      <c r="D1122" s="72" t="n">
        <v>1000001384</v>
      </c>
      <c r="E1122" s="73" t="s">
        <v>2607</v>
      </c>
      <c r="F1122" s="74" t="n">
        <v>42339</v>
      </c>
      <c r="G1122" s="67" t="str">
        <f aca="false">IF(I1122&gt;0,"Targeted Dealer","-")</f>
        <v>Targeted Dealer</v>
      </c>
      <c r="H1122" s="67"/>
      <c r="I1122" s="68" t="n">
        <v>1700</v>
      </c>
      <c r="J1122" s="68" t="n">
        <f aca="false">I1122/$J$1*($J$1-$E$1)</f>
        <v>1700</v>
      </c>
      <c r="K1122" s="69" t="n">
        <v>569</v>
      </c>
      <c r="L1122" s="69" t="n">
        <f aca="false">I1122-K1122</f>
        <v>1131</v>
      </c>
      <c r="M1122" s="69" t="n">
        <f aca="false">IFERROR((K1122/J1122%),"-")</f>
        <v>33.4705882352941</v>
      </c>
      <c r="N1122" s="97" t="n">
        <v>959.55</v>
      </c>
      <c r="O1122" s="98" t="str">
        <f aca="false">IF(F1122&lt;=$P$2,"DEC","")</f>
        <v>DEC</v>
      </c>
      <c r="P1122" s="97" t="n">
        <v>959.55</v>
      </c>
      <c r="Q1122" s="99" t="n">
        <f aca="false">K1122-P1122</f>
        <v>-390.55</v>
      </c>
      <c r="R1122" s="98" t="n">
        <f aca="false">IFERROR(IF(O1122="Dec",(K1122/P1122-1))," ")</f>
        <v>-0.407013704340576</v>
      </c>
      <c r="S1122" s="100" t="str">
        <f aca="false">IF(N1122&gt;0,IF(O1122="","-",IF(R1122&lt;0%,"DEGROWTH","GROWTH")))</f>
        <v>DEGROWTH</v>
      </c>
      <c r="T1122" s="69" t="n">
        <v>5306.7</v>
      </c>
      <c r="U1122" s="101" t="str">
        <f aca="false">IF(F1122&lt;=$V$2,"jAN","")</f>
        <v>jAN</v>
      </c>
      <c r="V1122" s="97" t="n">
        <v>5306.7</v>
      </c>
      <c r="W1122" s="102" t="n">
        <f aca="false">K1122-V1122</f>
        <v>-4737.7</v>
      </c>
      <c r="X1122" s="103" t="n">
        <f aca="false">IFERROR(IF(U1122="Jan",(K1122/V1122-1)),0)</f>
        <v>-0.892777055420506</v>
      </c>
      <c r="Y1122" s="104" t="str">
        <f aca="false">IF(T1122&gt;0,IF(U1122="","-",IF(X1122&lt;0%,"DEGROWTH","GROWTH")))</f>
        <v>DEGROWTH</v>
      </c>
      <c r="Z1122" s="75" t="n">
        <v>0</v>
      </c>
      <c r="AA1122" s="70"/>
      <c r="AB1122" s="70" t="s">
        <v>131</v>
      </c>
      <c r="AC1122" s="3"/>
    </row>
    <row r="1123" customFormat="false" ht="14.25" hidden="false" customHeight="true" outlineLevel="0" collapsed="false">
      <c r="A1123" s="70" t="s">
        <v>131</v>
      </c>
      <c r="B1123" s="72" t="s">
        <v>95</v>
      </c>
      <c r="C1123" s="72" t="s">
        <v>2608</v>
      </c>
      <c r="D1123" s="72" t="n">
        <v>1000001420</v>
      </c>
      <c r="E1123" s="73" t="s">
        <v>2609</v>
      </c>
      <c r="F1123" s="74" t="n">
        <v>43378</v>
      </c>
      <c r="G1123" s="67" t="str">
        <f aca="false">IF(I1123&gt;0,"Targeted Dealer","-")</f>
        <v>Targeted Dealer</v>
      </c>
      <c r="H1123" s="67"/>
      <c r="I1123" s="68" t="n">
        <v>1200</v>
      </c>
      <c r="J1123" s="68" t="n">
        <f aca="false">I1123/$J$1*($J$1-$E$1)</f>
        <v>1200</v>
      </c>
      <c r="K1123" s="69" t="n">
        <v>1289.95</v>
      </c>
      <c r="L1123" s="69" t="n">
        <f aca="false">I1123-K1123</f>
        <v>-89.9500000000001</v>
      </c>
      <c r="M1123" s="69" t="n">
        <f aca="false">IFERROR((K1123/J1123%),"-")</f>
        <v>107.495833333333</v>
      </c>
      <c r="N1123" s="97" t="n">
        <v>1213.8</v>
      </c>
      <c r="O1123" s="98" t="str">
        <f aca="false">IF(F1123&lt;=$P$2,"DEC","")</f>
        <v>DEC</v>
      </c>
      <c r="P1123" s="97" t="n">
        <v>1213.8</v>
      </c>
      <c r="Q1123" s="99" t="n">
        <f aca="false">K1123-P1123</f>
        <v>76.1500000000001</v>
      </c>
      <c r="R1123" s="98" t="n">
        <f aca="false">IFERROR(IF(O1123="Dec",(K1123/P1123-1))," ")</f>
        <v>0.0627368594496622</v>
      </c>
      <c r="S1123" s="100" t="str">
        <f aca="false">IF(N1123&gt;0,IF(O1123="","-",IF(R1123&lt;0%,"DEGROWTH","GROWTH")))</f>
        <v>GROWTH</v>
      </c>
      <c r="T1123" s="69" t="n">
        <v>908</v>
      </c>
      <c r="U1123" s="101" t="str">
        <f aca="false">IF(F1123&lt;=$V$2,"jAN","")</f>
        <v>jAN</v>
      </c>
      <c r="V1123" s="97" t="n">
        <v>908</v>
      </c>
      <c r="W1123" s="102" t="n">
        <f aca="false">K1123-V1123</f>
        <v>381.95</v>
      </c>
      <c r="X1123" s="103" t="n">
        <f aca="false">IFERROR(IF(U1123="Jan",(K1123/V1123-1)),0)</f>
        <v>0.420649779735683</v>
      </c>
      <c r="Y1123" s="104" t="str">
        <f aca="false">IF(T1123&gt;0,IF(U1123="","-",IF(X1123&lt;0%,"DEGROWTH","GROWTH")))</f>
        <v>GROWTH</v>
      </c>
      <c r="Z1123" s="75" t="n">
        <v>0</v>
      </c>
      <c r="AA1123" s="70"/>
      <c r="AB1123" s="70" t="s">
        <v>131</v>
      </c>
      <c r="AC1123" s="3"/>
    </row>
    <row r="1124" customFormat="false" ht="14.25" hidden="false" customHeight="true" outlineLevel="0" collapsed="false">
      <c r="A1124" s="70" t="s">
        <v>131</v>
      </c>
      <c r="B1124" s="72" t="s">
        <v>95</v>
      </c>
      <c r="C1124" s="72" t="s">
        <v>2610</v>
      </c>
      <c r="D1124" s="72" t="n">
        <v>1000001374</v>
      </c>
      <c r="E1124" s="73" t="s">
        <v>2611</v>
      </c>
      <c r="F1124" s="74" t="n">
        <v>43493</v>
      </c>
      <c r="G1124" s="67" t="str">
        <f aca="false">IF(I1124&gt;0,"Targeted Dealer","-")</f>
        <v>Targeted Dealer</v>
      </c>
      <c r="H1124" s="67"/>
      <c r="I1124" s="68" t="n">
        <v>150</v>
      </c>
      <c r="J1124" s="68" t="n">
        <f aca="false">I1124/$J$1*($J$1-$E$1)</f>
        <v>150</v>
      </c>
      <c r="K1124" s="69" t="n">
        <v>170.5</v>
      </c>
      <c r="L1124" s="69" t="n">
        <f aca="false">I1124-K1124</f>
        <v>-20.5</v>
      </c>
      <c r="M1124" s="69" t="n">
        <f aca="false">IFERROR((K1124/J1124%),"-")</f>
        <v>113.666666666667</v>
      </c>
      <c r="N1124" s="97" t="n">
        <v>142.5</v>
      </c>
      <c r="O1124" s="98" t="str">
        <f aca="false">IF(F1124&lt;=$P$2,"DEC","")</f>
        <v>DEC</v>
      </c>
      <c r="P1124" s="97" t="n">
        <v>142.5</v>
      </c>
      <c r="Q1124" s="99" t="n">
        <f aca="false">K1124-P1124</f>
        <v>28</v>
      </c>
      <c r="R1124" s="98" t="n">
        <f aca="false">IFERROR(IF(O1124="Dec",(K1124/P1124-1))," ")</f>
        <v>0.196491228070175</v>
      </c>
      <c r="S1124" s="100" t="str">
        <f aca="false">IF(N1124&gt;0,IF(O1124="","-",IF(R1124&lt;0%,"DEGROWTH","GROWTH")))</f>
        <v>GROWTH</v>
      </c>
      <c r="T1124" s="69" t="n">
        <v>146.5</v>
      </c>
      <c r="U1124" s="101" t="str">
        <f aca="false">IF(F1124&lt;=$V$2,"jAN","")</f>
        <v>jAN</v>
      </c>
      <c r="V1124" s="97" t="n">
        <v>146.5</v>
      </c>
      <c r="W1124" s="102" t="n">
        <f aca="false">K1124-V1124</f>
        <v>24</v>
      </c>
      <c r="X1124" s="103" t="n">
        <f aca="false">IFERROR(IF(U1124="Jan",(K1124/V1124-1)),0)</f>
        <v>0.16382252559727</v>
      </c>
      <c r="Y1124" s="104" t="str">
        <f aca="false">IF(T1124&gt;0,IF(U1124="","-",IF(X1124&lt;0%,"DEGROWTH","GROWTH")))</f>
        <v>GROWTH</v>
      </c>
      <c r="Z1124" s="75" t="n">
        <v>0</v>
      </c>
      <c r="AA1124" s="70"/>
      <c r="AB1124" s="70" t="s">
        <v>131</v>
      </c>
      <c r="AC1124" s="3"/>
    </row>
    <row r="1125" customFormat="false" ht="14.25" hidden="false" customHeight="true" outlineLevel="0" collapsed="false">
      <c r="A1125" s="70" t="s">
        <v>131</v>
      </c>
      <c r="B1125" s="72" t="s">
        <v>95</v>
      </c>
      <c r="C1125" s="72" t="s">
        <v>2612</v>
      </c>
      <c r="D1125" s="72" t="n">
        <v>1000001361</v>
      </c>
      <c r="E1125" s="73" t="s">
        <v>2613</v>
      </c>
      <c r="F1125" s="74" t="n">
        <v>43787</v>
      </c>
      <c r="G1125" s="67" t="str">
        <f aca="false">IF(I1125&gt;0,"Targeted Dealer","-")</f>
        <v>Targeted Dealer</v>
      </c>
      <c r="H1125" s="67"/>
      <c r="I1125" s="68" t="n">
        <v>1100</v>
      </c>
      <c r="J1125" s="68" t="n">
        <f aca="false">I1125/$J$1*($J$1-$E$1)</f>
        <v>1100</v>
      </c>
      <c r="K1125" s="69" t="n">
        <v>1061.25</v>
      </c>
      <c r="L1125" s="69" t="n">
        <f aca="false">I1125-K1125</f>
        <v>38.75</v>
      </c>
      <c r="M1125" s="69" t="n">
        <f aca="false">IFERROR((K1125/J1125%),"-")</f>
        <v>96.4772727272727</v>
      </c>
      <c r="N1125" s="97" t="n">
        <v>949.4</v>
      </c>
      <c r="O1125" s="98" t="str">
        <f aca="false">IF(F1125&lt;=$P$2,"DEC","")</f>
        <v>DEC</v>
      </c>
      <c r="P1125" s="97" t="n">
        <v>949.4</v>
      </c>
      <c r="Q1125" s="99" t="n">
        <f aca="false">K1125-P1125</f>
        <v>111.85</v>
      </c>
      <c r="R1125" s="98" t="n">
        <f aca="false">IFERROR(IF(O1125="Dec",(K1125/P1125-1))," ")</f>
        <v>0.117811249210027</v>
      </c>
      <c r="S1125" s="100" t="str">
        <f aca="false">IF(N1125&gt;0,IF(O1125="","-",IF(R1125&lt;0%,"DEGROWTH","GROWTH")))</f>
        <v>GROWTH</v>
      </c>
      <c r="T1125" s="69" t="n">
        <v>646.55</v>
      </c>
      <c r="U1125" s="101" t="str">
        <f aca="false">IF(F1125&lt;=$V$2,"jAN","")</f>
        <v>jAN</v>
      </c>
      <c r="V1125" s="97" t="n">
        <v>646.55</v>
      </c>
      <c r="W1125" s="102" t="n">
        <f aca="false">K1125-V1125</f>
        <v>414.7</v>
      </c>
      <c r="X1125" s="103" t="n">
        <f aca="false">IFERROR(IF(U1125="Jan",(K1125/V1125-1)),0)</f>
        <v>0.641404377078339</v>
      </c>
      <c r="Y1125" s="104" t="str">
        <f aca="false">IF(T1125&gt;0,IF(U1125="","-",IF(X1125&lt;0%,"DEGROWTH","GROWTH")))</f>
        <v>GROWTH</v>
      </c>
      <c r="Z1125" s="75" t="n">
        <v>0</v>
      </c>
      <c r="AA1125" s="70"/>
      <c r="AB1125" s="70" t="s">
        <v>131</v>
      </c>
      <c r="AC1125" s="3"/>
    </row>
    <row r="1126" customFormat="false" ht="14.25" hidden="false" customHeight="true" outlineLevel="0" collapsed="false">
      <c r="A1126" s="70" t="s">
        <v>131</v>
      </c>
      <c r="B1126" s="72" t="s">
        <v>95</v>
      </c>
      <c r="C1126" s="72" t="s">
        <v>2614</v>
      </c>
      <c r="D1126" s="72" t="n">
        <v>1000001381</v>
      </c>
      <c r="E1126" s="73" t="s">
        <v>2615</v>
      </c>
      <c r="F1126" s="74" t="n">
        <v>43795</v>
      </c>
      <c r="G1126" s="67" t="str">
        <f aca="false">IF(I1126&gt;0,"Targeted Dealer","-")</f>
        <v>Targeted Dealer</v>
      </c>
      <c r="H1126" s="67"/>
      <c r="I1126" s="68" t="n">
        <v>500</v>
      </c>
      <c r="J1126" s="68" t="n">
        <f aca="false">I1126/$J$1*($J$1-$E$1)</f>
        <v>500</v>
      </c>
      <c r="K1126" s="69" t="n">
        <v>398.25</v>
      </c>
      <c r="L1126" s="69" t="n">
        <f aca="false">I1126-K1126</f>
        <v>101.75</v>
      </c>
      <c r="M1126" s="69" t="n">
        <f aca="false">IFERROR((K1126/J1126%),"-")</f>
        <v>79.65</v>
      </c>
      <c r="N1126" s="97" t="n">
        <v>588.5</v>
      </c>
      <c r="O1126" s="98" t="str">
        <f aca="false">IF(F1126&lt;=$P$2,"DEC","")</f>
        <v>DEC</v>
      </c>
      <c r="P1126" s="97" t="n">
        <v>588.5</v>
      </c>
      <c r="Q1126" s="99" t="n">
        <f aca="false">K1126-P1126</f>
        <v>-190.25</v>
      </c>
      <c r="R1126" s="98" t="n">
        <f aca="false">IFERROR(IF(O1126="Dec",(K1126/P1126-1))," ")</f>
        <v>-0.323279524214104</v>
      </c>
      <c r="S1126" s="100" t="str">
        <f aca="false">IF(N1126&gt;0,IF(O1126="","-",IF(R1126&lt;0%,"DEGROWTH","GROWTH")))</f>
        <v>DEGROWTH</v>
      </c>
      <c r="T1126" s="69" t="n">
        <v>263.75</v>
      </c>
      <c r="U1126" s="101" t="str">
        <f aca="false">IF(F1126&lt;=$V$2,"jAN","")</f>
        <v>jAN</v>
      </c>
      <c r="V1126" s="97" t="n">
        <v>263.75</v>
      </c>
      <c r="W1126" s="102" t="n">
        <f aca="false">K1126-V1126</f>
        <v>134.5</v>
      </c>
      <c r="X1126" s="103" t="n">
        <f aca="false">IFERROR(IF(U1126="Jan",(K1126/V1126-1)),0)</f>
        <v>0.509952606635071</v>
      </c>
      <c r="Y1126" s="104" t="str">
        <f aca="false">IF(T1126&gt;0,IF(U1126="","-",IF(X1126&lt;0%,"DEGROWTH","GROWTH")))</f>
        <v>GROWTH</v>
      </c>
      <c r="Z1126" s="75" t="n">
        <v>0</v>
      </c>
      <c r="AA1126" s="70"/>
      <c r="AB1126" s="70" t="s">
        <v>131</v>
      </c>
      <c r="AC1126" s="3"/>
    </row>
    <row r="1127" customFormat="false" ht="14.25" hidden="false" customHeight="true" outlineLevel="0" collapsed="false">
      <c r="A1127" s="70" t="s">
        <v>131</v>
      </c>
      <c r="B1127" s="72" t="s">
        <v>95</v>
      </c>
      <c r="C1127" s="72" t="s">
        <v>2616</v>
      </c>
      <c r="D1127" s="72" t="n">
        <v>1000002057</v>
      </c>
      <c r="E1127" s="73" t="s">
        <v>2617</v>
      </c>
      <c r="F1127" s="74" t="n">
        <v>44530</v>
      </c>
      <c r="G1127" s="67" t="str">
        <f aca="false">IF(I1127&gt;0,"Targeted Dealer","-")</f>
        <v>Targeted Dealer</v>
      </c>
      <c r="H1127" s="67"/>
      <c r="I1127" s="68" t="n">
        <v>200</v>
      </c>
      <c r="J1127" s="68" t="n">
        <f aca="false">I1127/$J$1*($J$1-$E$1)</f>
        <v>200</v>
      </c>
      <c r="K1127" s="69" t="n">
        <v>54.75</v>
      </c>
      <c r="L1127" s="69" t="n">
        <f aca="false">I1127-K1127</f>
        <v>145.25</v>
      </c>
      <c r="M1127" s="69" t="n">
        <f aca="false">IFERROR((K1127/J1127%),"-")</f>
        <v>27.375</v>
      </c>
      <c r="N1127" s="97" t="n">
        <v>90.5</v>
      </c>
      <c r="O1127" s="98" t="str">
        <f aca="false">IF(F1127&lt;=$P$2,"DEC","")</f>
        <v>DEC</v>
      </c>
      <c r="P1127" s="97" t="n">
        <v>90.5</v>
      </c>
      <c r="Q1127" s="99" t="n">
        <f aca="false">K1127-P1127</f>
        <v>-35.75</v>
      </c>
      <c r="R1127" s="98" t="n">
        <f aca="false">IFERROR(IF(O1127="Dec",(K1127/P1127-1))," ")</f>
        <v>-0.395027624309392</v>
      </c>
      <c r="S1127" s="100" t="str">
        <f aca="false">IF(N1127&gt;0,IF(O1127="","-",IF(R1127&lt;0%,"DEGROWTH","GROWTH")))</f>
        <v>DEGROWTH</v>
      </c>
      <c r="T1127" s="69" t="n">
        <v>291</v>
      </c>
      <c r="U1127" s="101" t="str">
        <f aca="false">IF(F1127&lt;=$V$2,"jAN","")</f>
        <v>jAN</v>
      </c>
      <c r="V1127" s="97" t="n">
        <v>291</v>
      </c>
      <c r="W1127" s="102" t="n">
        <f aca="false">K1127-V1127</f>
        <v>-236.25</v>
      </c>
      <c r="X1127" s="103" t="n">
        <f aca="false">IFERROR(IF(U1127="Jan",(K1127/V1127-1)),0)</f>
        <v>-0.811855670103093</v>
      </c>
      <c r="Y1127" s="104" t="str">
        <f aca="false">IF(T1127&gt;0,IF(U1127="","-",IF(X1127&lt;0%,"DEGROWTH","GROWTH")))</f>
        <v>DEGROWTH</v>
      </c>
      <c r="Z1127" s="75" t="n">
        <v>0</v>
      </c>
      <c r="AA1127" s="70"/>
      <c r="AB1127" s="70" t="s">
        <v>131</v>
      </c>
      <c r="AC1127" s="3"/>
    </row>
    <row r="1128" customFormat="false" ht="14.25" hidden="false" customHeight="true" outlineLevel="0" collapsed="false">
      <c r="A1128" s="70" t="s">
        <v>131</v>
      </c>
      <c r="B1128" s="72" t="s">
        <v>95</v>
      </c>
      <c r="C1128" s="72" t="s">
        <v>2618</v>
      </c>
      <c r="D1128" s="72" t="n">
        <v>1000003425</v>
      </c>
      <c r="E1128" s="72" t="s">
        <v>2619</v>
      </c>
      <c r="F1128" s="74" t="n">
        <v>44999</v>
      </c>
      <c r="G1128" s="67" t="str">
        <f aca="false">IF(I1128&gt;0,"Targeted Dealer","-")</f>
        <v>Targeted Dealer</v>
      </c>
      <c r="H1128" s="67"/>
      <c r="I1128" s="68" t="n">
        <v>2100</v>
      </c>
      <c r="J1128" s="68" t="n">
        <f aca="false">I1128/$J$1*($J$1-$E$1)</f>
        <v>2100</v>
      </c>
      <c r="K1128" s="69" t="n">
        <v>2338</v>
      </c>
      <c r="L1128" s="69" t="n">
        <f aca="false">I1128-K1128</f>
        <v>-238</v>
      </c>
      <c r="M1128" s="69" t="n">
        <f aca="false">IFERROR((K1128/J1128%),"-")</f>
        <v>111.333333333333</v>
      </c>
      <c r="N1128" s="97" t="n">
        <v>2555</v>
      </c>
      <c r="O1128" s="98" t="str">
        <f aca="false">IF(F1128&lt;=$P$2,"DEC","")</f>
        <v>DEC</v>
      </c>
      <c r="P1128" s="97" t="n">
        <v>2555</v>
      </c>
      <c r="Q1128" s="99" t="n">
        <f aca="false">K1128-P1128</f>
        <v>-217</v>
      </c>
      <c r="R1128" s="98" t="n">
        <f aca="false">IFERROR(IF(O1128="Dec",(K1128/P1128-1))," ")</f>
        <v>-0.0849315068493151</v>
      </c>
      <c r="S1128" s="100" t="str">
        <f aca="false">IF(N1128&gt;0,IF(O1128="","-",IF(R1128&lt;0%,"DEGROWTH","GROWTH")))</f>
        <v>DEGROWTH</v>
      </c>
      <c r="T1128" s="69" t="n">
        <v>1840</v>
      </c>
      <c r="U1128" s="101" t="str">
        <f aca="false">IF(F1128&lt;=$V$2,"jAN","")</f>
        <v>jAN</v>
      </c>
      <c r="V1128" s="97" t="n">
        <v>1840</v>
      </c>
      <c r="W1128" s="102" t="n">
        <f aca="false">K1128-V1128</f>
        <v>498</v>
      </c>
      <c r="X1128" s="103" t="n">
        <f aca="false">IFERROR(IF(U1128="Jan",(K1128/V1128-1)),0)</f>
        <v>0.270652173913043</v>
      </c>
      <c r="Y1128" s="104" t="str">
        <f aca="false">IF(T1128&gt;0,IF(U1128="","-",IF(X1128&lt;0%,"DEGROWTH","GROWTH")))</f>
        <v>GROWTH</v>
      </c>
      <c r="Z1128" s="75" t="n">
        <v>0</v>
      </c>
      <c r="AA1128" s="70"/>
      <c r="AB1128" s="70" t="s">
        <v>131</v>
      </c>
      <c r="AC1128" s="3"/>
    </row>
    <row r="1129" customFormat="false" ht="14.25" hidden="false" customHeight="true" outlineLevel="0" collapsed="false">
      <c r="A1129" s="70" t="s">
        <v>131</v>
      </c>
      <c r="B1129" s="72" t="s">
        <v>97</v>
      </c>
      <c r="C1129" s="72" t="s">
        <v>2620</v>
      </c>
      <c r="D1129" s="72" t="n">
        <v>1000001355</v>
      </c>
      <c r="E1129" s="73" t="s">
        <v>2621</v>
      </c>
      <c r="F1129" s="74" t="n">
        <v>41208</v>
      </c>
      <c r="G1129" s="67" t="str">
        <f aca="false">IF(I1129&gt;0,"Targeted Dealer","-")</f>
        <v>Targeted Dealer</v>
      </c>
      <c r="H1129" s="67"/>
      <c r="I1129" s="68" t="n">
        <v>50</v>
      </c>
      <c r="J1129" s="68" t="n">
        <f aca="false">I1129/$J$1*($J$1-$E$1)</f>
        <v>50</v>
      </c>
      <c r="K1129" s="69" t="n">
        <v>12</v>
      </c>
      <c r="L1129" s="69" t="n">
        <f aca="false">I1129-K1129</f>
        <v>38</v>
      </c>
      <c r="M1129" s="69" t="n">
        <f aca="false">IFERROR((K1129/J1129%),"-")</f>
        <v>24</v>
      </c>
      <c r="N1129" s="97" t="n">
        <v>13</v>
      </c>
      <c r="O1129" s="98" t="str">
        <f aca="false">IF(F1129&lt;=$P$2,"DEC","")</f>
        <v>DEC</v>
      </c>
      <c r="P1129" s="97" t="n">
        <v>13</v>
      </c>
      <c r="Q1129" s="99" t="n">
        <f aca="false">K1129-P1129</f>
        <v>-1</v>
      </c>
      <c r="R1129" s="98" t="n">
        <f aca="false">IFERROR(IF(O1129="Dec",(K1129/P1129-1))," ")</f>
        <v>-0.0769230769230769</v>
      </c>
      <c r="S1129" s="100" t="str">
        <f aca="false">IF(N1129&gt;0,IF(O1129="","-",IF(R1129&lt;0%,"DEGROWTH","GROWTH")))</f>
        <v>DEGROWTH</v>
      </c>
      <c r="T1129" s="69" t="n">
        <v>6.75</v>
      </c>
      <c r="U1129" s="101" t="str">
        <f aca="false">IF(F1129&lt;=$V$2,"jAN","")</f>
        <v>jAN</v>
      </c>
      <c r="V1129" s="97" t="n">
        <v>6.75</v>
      </c>
      <c r="W1129" s="102" t="n">
        <f aca="false">K1129-V1129</f>
        <v>5.25</v>
      </c>
      <c r="X1129" s="103" t="n">
        <f aca="false">IFERROR(IF(U1129="Jan",(K1129/V1129-1)),0)</f>
        <v>0.777777777777778</v>
      </c>
      <c r="Y1129" s="104" t="str">
        <f aca="false">IF(T1129&gt;0,IF(U1129="","-",IF(X1129&lt;0%,"DEGROWTH","GROWTH")))</f>
        <v>GROWTH</v>
      </c>
      <c r="Z1129" s="75" t="n">
        <v>0</v>
      </c>
      <c r="AA1129" s="70"/>
      <c r="AB1129" s="70" t="s">
        <v>131</v>
      </c>
      <c r="AC1129" s="3"/>
    </row>
    <row r="1130" customFormat="false" ht="14.25" hidden="false" customHeight="true" outlineLevel="0" collapsed="false">
      <c r="A1130" s="70" t="s">
        <v>131</v>
      </c>
      <c r="B1130" s="72" t="s">
        <v>97</v>
      </c>
      <c r="C1130" s="72" t="s">
        <v>2622</v>
      </c>
      <c r="D1130" s="72" t="n">
        <v>1000001352</v>
      </c>
      <c r="E1130" s="73" t="s">
        <v>2623</v>
      </c>
      <c r="F1130" s="74" t="n">
        <v>41475</v>
      </c>
      <c r="G1130" s="67" t="str">
        <f aca="false">IF(I1130&gt;0,"Targeted Dealer","-")</f>
        <v>Targeted Dealer</v>
      </c>
      <c r="H1130" s="67"/>
      <c r="I1130" s="68" t="n">
        <v>2000</v>
      </c>
      <c r="J1130" s="68" t="n">
        <f aca="false">I1130/$J$1*($J$1-$E$1)</f>
        <v>2000</v>
      </c>
      <c r="K1130" s="69" t="n">
        <v>2087.05</v>
      </c>
      <c r="L1130" s="69" t="n">
        <f aca="false">I1130-K1130</f>
        <v>-87.0500000000002</v>
      </c>
      <c r="M1130" s="69" t="n">
        <f aca="false">IFERROR((K1130/J1130%),"-")</f>
        <v>104.3525</v>
      </c>
      <c r="N1130" s="97" t="n">
        <v>2084.25</v>
      </c>
      <c r="O1130" s="98" t="str">
        <f aca="false">IF(F1130&lt;=$P$2,"DEC","")</f>
        <v>DEC</v>
      </c>
      <c r="P1130" s="97" t="n">
        <v>2084.25</v>
      </c>
      <c r="Q1130" s="99" t="n">
        <f aca="false">K1130-P1130</f>
        <v>2.80000000000018</v>
      </c>
      <c r="R1130" s="98" t="n">
        <f aca="false">IFERROR(IF(O1130="Dec",(K1130/P1130-1))," ")</f>
        <v>0.00134340890008411</v>
      </c>
      <c r="S1130" s="100" t="str">
        <f aca="false">IF(N1130&gt;0,IF(O1130="","-",IF(R1130&lt;0%,"DEGROWTH","GROWTH")))</f>
        <v>GROWTH</v>
      </c>
      <c r="T1130" s="69" t="n">
        <v>1260.5</v>
      </c>
      <c r="U1130" s="101" t="str">
        <f aca="false">IF(F1130&lt;=$V$2,"jAN","")</f>
        <v>jAN</v>
      </c>
      <c r="V1130" s="97" t="n">
        <v>1260.5</v>
      </c>
      <c r="W1130" s="102" t="n">
        <f aca="false">K1130-V1130</f>
        <v>826.55</v>
      </c>
      <c r="X1130" s="103" t="n">
        <f aca="false">IFERROR(IF(U1130="Jan",(K1130/V1130-1)),0)</f>
        <v>0.655731852439508</v>
      </c>
      <c r="Y1130" s="104" t="str">
        <f aca="false">IF(T1130&gt;0,IF(U1130="","-",IF(X1130&lt;0%,"DEGROWTH","GROWTH")))</f>
        <v>GROWTH</v>
      </c>
      <c r="Z1130" s="75" t="n">
        <v>0</v>
      </c>
      <c r="AA1130" s="70"/>
      <c r="AB1130" s="70" t="s">
        <v>131</v>
      </c>
      <c r="AC1130" s="3"/>
    </row>
    <row r="1131" customFormat="false" ht="14.25" hidden="false" customHeight="true" outlineLevel="0" collapsed="false">
      <c r="A1131" s="70" t="s">
        <v>131</v>
      </c>
      <c r="B1131" s="72" t="s">
        <v>97</v>
      </c>
      <c r="C1131" s="72" t="s">
        <v>2624</v>
      </c>
      <c r="D1131" s="72" t="n">
        <v>1000001357</v>
      </c>
      <c r="E1131" s="73" t="s">
        <v>2625</v>
      </c>
      <c r="F1131" s="74" t="n">
        <v>41554</v>
      </c>
      <c r="G1131" s="67" t="str">
        <f aca="false">IF(I1131&gt;0,"Targeted Dealer","-")</f>
        <v>Targeted Dealer</v>
      </c>
      <c r="H1131" s="67"/>
      <c r="I1131" s="68" t="n">
        <v>175</v>
      </c>
      <c r="J1131" s="68" t="n">
        <f aca="false">I1131/$J$1*($J$1-$E$1)</f>
        <v>175</v>
      </c>
      <c r="K1131" s="69" t="n">
        <v>142</v>
      </c>
      <c r="L1131" s="69" t="n">
        <f aca="false">I1131-K1131</f>
        <v>33</v>
      </c>
      <c r="M1131" s="69" t="n">
        <f aca="false">IFERROR((K1131/J1131%),"-")</f>
        <v>81.1428571428571</v>
      </c>
      <c r="N1131" s="97" t="n">
        <v>195</v>
      </c>
      <c r="O1131" s="98" t="str">
        <f aca="false">IF(F1131&lt;=$P$2,"DEC","")</f>
        <v>DEC</v>
      </c>
      <c r="P1131" s="97" t="n">
        <v>195</v>
      </c>
      <c r="Q1131" s="99" t="n">
        <f aca="false">K1131-P1131</f>
        <v>-53</v>
      </c>
      <c r="R1131" s="98" t="n">
        <f aca="false">IFERROR(IF(O1131="Dec",(K1131/P1131-1))," ")</f>
        <v>-0.271794871794872</v>
      </c>
      <c r="S1131" s="100" t="str">
        <f aca="false">IF(N1131&gt;0,IF(O1131="","-",IF(R1131&lt;0%,"DEGROWTH","GROWTH")))</f>
        <v>DEGROWTH</v>
      </c>
      <c r="T1131" s="69" t="n">
        <v>139</v>
      </c>
      <c r="U1131" s="101" t="str">
        <f aca="false">IF(F1131&lt;=$V$2,"jAN","")</f>
        <v>jAN</v>
      </c>
      <c r="V1131" s="97" t="n">
        <v>139</v>
      </c>
      <c r="W1131" s="102" t="n">
        <f aca="false">K1131-V1131</f>
        <v>3</v>
      </c>
      <c r="X1131" s="103" t="n">
        <f aca="false">IFERROR(IF(U1131="Jan",(K1131/V1131-1)),0)</f>
        <v>0.0215827338129497</v>
      </c>
      <c r="Y1131" s="104" t="str">
        <f aca="false">IF(T1131&gt;0,IF(U1131="","-",IF(X1131&lt;0%,"DEGROWTH","GROWTH")))</f>
        <v>GROWTH</v>
      </c>
      <c r="Z1131" s="75" t="n">
        <v>0</v>
      </c>
      <c r="AA1131" s="70"/>
      <c r="AB1131" s="70" t="s">
        <v>131</v>
      </c>
      <c r="AC1131" s="3"/>
    </row>
    <row r="1132" customFormat="false" ht="14.25" hidden="false" customHeight="true" outlineLevel="0" collapsed="false">
      <c r="A1132" s="70" t="s">
        <v>131</v>
      </c>
      <c r="B1132" s="72" t="s">
        <v>97</v>
      </c>
      <c r="C1132" s="72" t="s">
        <v>2626</v>
      </c>
      <c r="D1132" s="72" t="n">
        <v>1000001369</v>
      </c>
      <c r="E1132" s="73" t="s">
        <v>2627</v>
      </c>
      <c r="F1132" s="74" t="n">
        <v>42332</v>
      </c>
      <c r="G1132" s="67" t="str">
        <f aca="false">IF(I1132&gt;0,"Targeted Dealer","-")</f>
        <v>Targeted Dealer</v>
      </c>
      <c r="H1132" s="67"/>
      <c r="I1132" s="68" t="n">
        <v>100</v>
      </c>
      <c r="J1132" s="68" t="n">
        <f aca="false">I1132/$J$1*($J$1-$E$1)</f>
        <v>100</v>
      </c>
      <c r="K1132" s="69" t="n">
        <v>135</v>
      </c>
      <c r="L1132" s="69" t="n">
        <f aca="false">I1132-K1132</f>
        <v>-35</v>
      </c>
      <c r="M1132" s="69" t="n">
        <f aca="false">IFERROR((K1132/J1132%),"-")</f>
        <v>135</v>
      </c>
      <c r="N1132" s="97" t="n">
        <v>80</v>
      </c>
      <c r="O1132" s="98" t="str">
        <f aca="false">IF(F1132&lt;=$P$2,"DEC","")</f>
        <v>DEC</v>
      </c>
      <c r="P1132" s="97" t="n">
        <v>80</v>
      </c>
      <c r="Q1132" s="99" t="n">
        <f aca="false">K1132-P1132</f>
        <v>55</v>
      </c>
      <c r="R1132" s="98" t="n">
        <f aca="false">IFERROR(IF(O1132="Dec",(K1132/P1132-1))," ")</f>
        <v>0.6875</v>
      </c>
      <c r="S1132" s="100" t="str">
        <f aca="false">IF(N1132&gt;0,IF(O1132="","-",IF(R1132&lt;0%,"DEGROWTH","GROWTH")))</f>
        <v>GROWTH</v>
      </c>
      <c r="T1132" s="69" t="n">
        <v>58.5</v>
      </c>
      <c r="U1132" s="101" t="str">
        <f aca="false">IF(F1132&lt;=$V$2,"jAN","")</f>
        <v>jAN</v>
      </c>
      <c r="V1132" s="97" t="n">
        <v>58.5</v>
      </c>
      <c r="W1132" s="102" t="n">
        <f aca="false">K1132-V1132</f>
        <v>76.5</v>
      </c>
      <c r="X1132" s="103" t="n">
        <f aca="false">IFERROR(IF(U1132="Jan",(K1132/V1132-1)),0)</f>
        <v>1.30769230769231</v>
      </c>
      <c r="Y1132" s="104" t="str">
        <f aca="false">IF(T1132&gt;0,IF(U1132="","-",IF(X1132&lt;0%,"DEGROWTH","GROWTH")))</f>
        <v>GROWTH</v>
      </c>
      <c r="Z1132" s="75" t="n">
        <v>0</v>
      </c>
      <c r="AA1132" s="70"/>
      <c r="AB1132" s="70" t="s">
        <v>131</v>
      </c>
      <c r="AC1132" s="3"/>
    </row>
    <row r="1133" customFormat="false" ht="14.25" hidden="false" customHeight="true" outlineLevel="0" collapsed="false">
      <c r="A1133" s="70" t="s">
        <v>131</v>
      </c>
      <c r="B1133" s="72" t="s">
        <v>97</v>
      </c>
      <c r="C1133" s="72" t="s">
        <v>2628</v>
      </c>
      <c r="D1133" s="72" t="n">
        <v>1000001365</v>
      </c>
      <c r="E1133" s="73" t="s">
        <v>2629</v>
      </c>
      <c r="F1133" s="74" t="n">
        <v>42739</v>
      </c>
      <c r="G1133" s="67" t="str">
        <f aca="false">IF(I1133&gt;0,"Targeted Dealer","-")</f>
        <v>Targeted Dealer</v>
      </c>
      <c r="H1133" s="67"/>
      <c r="I1133" s="68" t="n">
        <v>800</v>
      </c>
      <c r="J1133" s="68" t="n">
        <f aca="false">I1133/$J$1*($J$1-$E$1)</f>
        <v>800</v>
      </c>
      <c r="K1133" s="69" t="n">
        <v>725.5</v>
      </c>
      <c r="L1133" s="69" t="n">
        <f aca="false">I1133-K1133</f>
        <v>74.5</v>
      </c>
      <c r="M1133" s="69" t="n">
        <f aca="false">IFERROR((K1133/J1133%),"-")</f>
        <v>90.6875</v>
      </c>
      <c r="N1133" s="97" t="n">
        <v>716.5</v>
      </c>
      <c r="O1133" s="98" t="str">
        <f aca="false">IF(F1133&lt;=$P$2,"DEC","")</f>
        <v>DEC</v>
      </c>
      <c r="P1133" s="97" t="n">
        <v>716.5</v>
      </c>
      <c r="Q1133" s="99" t="n">
        <f aca="false">K1133-P1133</f>
        <v>9</v>
      </c>
      <c r="R1133" s="98" t="n">
        <f aca="false">IFERROR(IF(O1133="Dec",(K1133/P1133-1))," ")</f>
        <v>0.0125610607117934</v>
      </c>
      <c r="S1133" s="100" t="str">
        <f aca="false">IF(N1133&gt;0,IF(O1133="","-",IF(R1133&lt;0%,"DEGROWTH","GROWTH")))</f>
        <v>GROWTH</v>
      </c>
      <c r="T1133" s="69" t="n">
        <v>643.75</v>
      </c>
      <c r="U1133" s="101" t="str">
        <f aca="false">IF(F1133&lt;=$V$2,"jAN","")</f>
        <v>jAN</v>
      </c>
      <c r="V1133" s="97" t="n">
        <v>643.75</v>
      </c>
      <c r="W1133" s="102" t="n">
        <f aca="false">K1133-V1133</f>
        <v>81.75</v>
      </c>
      <c r="X1133" s="103" t="n">
        <f aca="false">IFERROR(IF(U1133="Jan",(K1133/V1133-1)),0)</f>
        <v>0.126990291262136</v>
      </c>
      <c r="Y1133" s="104" t="str">
        <f aca="false">IF(T1133&gt;0,IF(U1133="","-",IF(X1133&lt;0%,"DEGROWTH","GROWTH")))</f>
        <v>GROWTH</v>
      </c>
      <c r="Z1133" s="75" t="n">
        <v>0</v>
      </c>
      <c r="AA1133" s="70"/>
      <c r="AB1133" s="70" t="s">
        <v>131</v>
      </c>
      <c r="AC1133" s="3"/>
    </row>
    <row r="1134" customFormat="false" ht="14.25" hidden="false" customHeight="true" outlineLevel="0" collapsed="false">
      <c r="A1134" s="70" t="s">
        <v>131</v>
      </c>
      <c r="B1134" s="72" t="s">
        <v>97</v>
      </c>
      <c r="C1134" s="72" t="s">
        <v>2630</v>
      </c>
      <c r="D1134" s="72" t="n">
        <v>1000001371</v>
      </c>
      <c r="E1134" s="73" t="s">
        <v>2631</v>
      </c>
      <c r="F1134" s="74" t="n">
        <v>43235</v>
      </c>
      <c r="G1134" s="67" t="str">
        <f aca="false">IF(I1134&gt;0,"Targeted Dealer","-")</f>
        <v>Targeted Dealer</v>
      </c>
      <c r="H1134" s="67"/>
      <c r="I1134" s="68" t="n">
        <v>50</v>
      </c>
      <c r="J1134" s="68" t="n">
        <f aca="false">I1134/$J$1*($J$1-$E$1)</f>
        <v>50</v>
      </c>
      <c r="K1134" s="69" t="n">
        <v>36</v>
      </c>
      <c r="L1134" s="69" t="n">
        <f aca="false">I1134-K1134</f>
        <v>14</v>
      </c>
      <c r="M1134" s="69" t="n">
        <f aca="false">IFERROR((K1134/J1134%),"-")</f>
        <v>72</v>
      </c>
      <c r="N1134" s="97" t="n">
        <v>12</v>
      </c>
      <c r="O1134" s="98" t="str">
        <f aca="false">IF(F1134&lt;=$P$2,"DEC","")</f>
        <v>DEC</v>
      </c>
      <c r="P1134" s="97" t="n">
        <v>12</v>
      </c>
      <c r="Q1134" s="99" t="n">
        <f aca="false">K1134-P1134</f>
        <v>24</v>
      </c>
      <c r="R1134" s="98" t="n">
        <f aca="false">IFERROR(IF(O1134="Dec",(K1134/P1134-1))," ")</f>
        <v>2</v>
      </c>
      <c r="S1134" s="100" t="str">
        <f aca="false">IF(N1134&gt;0,IF(O1134="","-",IF(R1134&lt;0%,"DEGROWTH","GROWTH")))</f>
        <v>GROWTH</v>
      </c>
      <c r="T1134" s="69" t="n">
        <v>216</v>
      </c>
      <c r="U1134" s="101" t="str">
        <f aca="false">IF(F1134&lt;=$V$2,"jAN","")</f>
        <v>jAN</v>
      </c>
      <c r="V1134" s="97" t="n">
        <v>216</v>
      </c>
      <c r="W1134" s="102" t="n">
        <f aca="false">K1134-V1134</f>
        <v>-180</v>
      </c>
      <c r="X1134" s="103" t="n">
        <f aca="false">IFERROR(IF(U1134="Jan",(K1134/V1134-1)),0)</f>
        <v>-0.833333333333333</v>
      </c>
      <c r="Y1134" s="104" t="str">
        <f aca="false">IF(T1134&gt;0,IF(U1134="","-",IF(X1134&lt;0%,"DEGROWTH","GROWTH")))</f>
        <v>DEGROWTH</v>
      </c>
      <c r="Z1134" s="75" t="n">
        <v>1</v>
      </c>
      <c r="AA1134" s="70"/>
      <c r="AB1134" s="70" t="s">
        <v>131</v>
      </c>
      <c r="AC1134" s="3"/>
    </row>
    <row r="1135" customFormat="false" ht="14.25" hidden="false" customHeight="true" outlineLevel="0" collapsed="false">
      <c r="A1135" s="70" t="s">
        <v>131</v>
      </c>
      <c r="B1135" s="72" t="s">
        <v>97</v>
      </c>
      <c r="C1135" s="72" t="s">
        <v>2632</v>
      </c>
      <c r="D1135" s="72" t="n">
        <v>1000002008</v>
      </c>
      <c r="E1135" s="73" t="s">
        <v>2633</v>
      </c>
      <c r="F1135" s="74" t="n">
        <v>44478</v>
      </c>
      <c r="G1135" s="67" t="str">
        <f aca="false">IF(I1135&gt;0,"Targeted Dealer","-")</f>
        <v>Targeted Dealer</v>
      </c>
      <c r="H1135" s="67"/>
      <c r="I1135" s="68" t="n">
        <v>1400</v>
      </c>
      <c r="J1135" s="68" t="n">
        <f aca="false">I1135/$J$1*($J$1-$E$1)</f>
        <v>1400</v>
      </c>
      <c r="K1135" s="69" t="n">
        <v>1400.25</v>
      </c>
      <c r="L1135" s="69" t="n">
        <f aca="false">I1135-K1135</f>
        <v>-0.25</v>
      </c>
      <c r="M1135" s="69" t="n">
        <f aca="false">IFERROR((K1135/J1135%),"-")</f>
        <v>100.017857142857</v>
      </c>
      <c r="N1135" s="97" t="n">
        <v>1366.25</v>
      </c>
      <c r="O1135" s="98" t="str">
        <f aca="false">IF(F1135&lt;=$P$2,"DEC","")</f>
        <v>DEC</v>
      </c>
      <c r="P1135" s="97" t="n">
        <v>1366.25</v>
      </c>
      <c r="Q1135" s="99" t="n">
        <f aca="false">K1135-P1135</f>
        <v>34</v>
      </c>
      <c r="R1135" s="98" t="n">
        <f aca="false">IFERROR(IF(O1135="Dec",(K1135/P1135-1))," ")</f>
        <v>0.0248856358645928</v>
      </c>
      <c r="S1135" s="100" t="str">
        <f aca="false">IF(N1135&gt;0,IF(O1135="","-",IF(R1135&lt;0%,"DEGROWTH","GROWTH")))</f>
        <v>GROWTH</v>
      </c>
      <c r="T1135" s="69" t="n">
        <v>386</v>
      </c>
      <c r="U1135" s="101" t="str">
        <f aca="false">IF(F1135&lt;=$V$2,"jAN","")</f>
        <v>jAN</v>
      </c>
      <c r="V1135" s="97" t="n">
        <v>386</v>
      </c>
      <c r="W1135" s="102" t="n">
        <f aca="false">K1135-V1135</f>
        <v>1014.25</v>
      </c>
      <c r="X1135" s="103" t="n">
        <f aca="false">IFERROR(IF(U1135="Jan",(K1135/V1135-1)),0)</f>
        <v>2.62759067357513</v>
      </c>
      <c r="Y1135" s="104" t="str">
        <f aca="false">IF(T1135&gt;0,IF(U1135="","-",IF(X1135&lt;0%,"DEGROWTH","GROWTH")))</f>
        <v>GROWTH</v>
      </c>
      <c r="Z1135" s="75" t="n">
        <v>0</v>
      </c>
      <c r="AA1135" s="70"/>
      <c r="AB1135" s="70" t="s">
        <v>131</v>
      </c>
      <c r="AC1135" s="3"/>
    </row>
    <row r="1136" customFormat="false" ht="14.25" hidden="false" customHeight="true" outlineLevel="0" collapsed="false">
      <c r="A1136" s="70" t="s">
        <v>131</v>
      </c>
      <c r="B1136" s="72" t="s">
        <v>97</v>
      </c>
      <c r="C1136" s="72" t="s">
        <v>2634</v>
      </c>
      <c r="D1136" s="72" t="n">
        <v>1000002054</v>
      </c>
      <c r="E1136" s="73" t="s">
        <v>2635</v>
      </c>
      <c r="F1136" s="74" t="n">
        <v>44527</v>
      </c>
      <c r="G1136" s="67" t="str">
        <f aca="false">IF(I1136&gt;0,"Targeted Dealer","-")</f>
        <v>Targeted Dealer</v>
      </c>
      <c r="H1136" s="67"/>
      <c r="I1136" s="68" t="n">
        <v>1700</v>
      </c>
      <c r="J1136" s="68" t="n">
        <f aca="false">I1136/$J$1*($J$1-$E$1)</f>
        <v>1700</v>
      </c>
      <c r="K1136" s="69" t="n">
        <v>1017.75</v>
      </c>
      <c r="L1136" s="69" t="n">
        <f aca="false">I1136-K1136</f>
        <v>682.25</v>
      </c>
      <c r="M1136" s="69" t="n">
        <f aca="false">IFERROR((K1136/J1136%),"-")</f>
        <v>59.8676470588235</v>
      </c>
      <c r="N1136" s="97" t="n">
        <v>1317.05</v>
      </c>
      <c r="O1136" s="98" t="str">
        <f aca="false">IF(F1136&lt;=$P$2,"DEC","")</f>
        <v>DEC</v>
      </c>
      <c r="P1136" s="97" t="n">
        <v>1317.05</v>
      </c>
      <c r="Q1136" s="99" t="n">
        <f aca="false">K1136-P1136</f>
        <v>-299.3</v>
      </c>
      <c r="R1136" s="98" t="n">
        <f aca="false">IFERROR(IF(O1136="Dec",(K1136/P1136-1))," ")</f>
        <v>-0.227250294218139</v>
      </c>
      <c r="S1136" s="100" t="str">
        <f aca="false">IF(N1136&gt;0,IF(O1136="","-",IF(R1136&lt;0%,"DEGROWTH","GROWTH")))</f>
        <v>DEGROWTH</v>
      </c>
      <c r="T1136" s="69" t="n">
        <v>1845</v>
      </c>
      <c r="U1136" s="101" t="str">
        <f aca="false">IF(F1136&lt;=$V$2,"jAN","")</f>
        <v>jAN</v>
      </c>
      <c r="V1136" s="97" t="n">
        <v>1845</v>
      </c>
      <c r="W1136" s="102" t="n">
        <f aca="false">K1136-V1136</f>
        <v>-827.25</v>
      </c>
      <c r="X1136" s="103" t="n">
        <f aca="false">IFERROR(IF(U1136="Jan",(K1136/V1136-1)),0)</f>
        <v>-0.448373983739837</v>
      </c>
      <c r="Y1136" s="104" t="str">
        <f aca="false">IF(T1136&gt;0,IF(U1136="","-",IF(X1136&lt;0%,"DEGROWTH","GROWTH")))</f>
        <v>DEGROWTH</v>
      </c>
      <c r="Z1136" s="75" t="n">
        <v>0</v>
      </c>
      <c r="AA1136" s="70"/>
      <c r="AB1136" s="70" t="s">
        <v>131</v>
      </c>
      <c r="AC1136" s="3"/>
    </row>
    <row r="1137" customFormat="false" ht="14.25" hidden="false" customHeight="true" outlineLevel="0" collapsed="false">
      <c r="A1137" s="70" t="s">
        <v>131</v>
      </c>
      <c r="B1137" s="79" t="s">
        <v>97</v>
      </c>
      <c r="C1137" s="79" t="s">
        <v>2636</v>
      </c>
      <c r="D1137" s="79" t="n">
        <v>1000004001</v>
      </c>
      <c r="E1137" s="79" t="s">
        <v>2637</v>
      </c>
      <c r="F1137" s="74" t="n">
        <v>45449</v>
      </c>
      <c r="G1137" s="67" t="str">
        <f aca="false">IF(I1137&gt;0,"Targeted Dealer","-")</f>
        <v>Targeted Dealer</v>
      </c>
      <c r="H1137" s="67"/>
      <c r="I1137" s="68" t="n">
        <v>50</v>
      </c>
      <c r="J1137" s="68" t="n">
        <f aca="false">I1137/$J$1*($J$1-$E$1)</f>
        <v>50</v>
      </c>
      <c r="K1137" s="69" t="n">
        <v>3</v>
      </c>
      <c r="L1137" s="69" t="n">
        <f aca="false">I1137-K1137</f>
        <v>47</v>
      </c>
      <c r="M1137" s="69" t="n">
        <f aca="false">IFERROR((K1137/J1137%),"-")</f>
        <v>6</v>
      </c>
      <c r="N1137" s="97" t="n">
        <v>8.25</v>
      </c>
      <c r="O1137" s="98" t="str">
        <f aca="false">IF(F1137&lt;=$P$2,"DEC","")</f>
        <v>DEC</v>
      </c>
      <c r="P1137" s="97" t="n">
        <v>8.25</v>
      </c>
      <c r="Q1137" s="99" t="n">
        <f aca="false">K1137-P1137</f>
        <v>-5.25</v>
      </c>
      <c r="R1137" s="98" t="n">
        <f aca="false">IFERROR(IF(O1137="Dec",(K1137/P1137-1))," ")</f>
        <v>-0.636363636363636</v>
      </c>
      <c r="S1137" s="100" t="str">
        <f aca="false">IF(N1137&gt;0,IF(O1137="","-",IF(R1137&lt;0%,"DEGROWTH","GROWTH")))</f>
        <v>DEGROWTH</v>
      </c>
      <c r="T1137" s="69" t="n">
        <v>8</v>
      </c>
      <c r="U1137" s="101" t="str">
        <f aca="false">IF(F1137&lt;=$V$2,"jAN","")</f>
        <v>jAN</v>
      </c>
      <c r="V1137" s="97" t="n">
        <v>8</v>
      </c>
      <c r="W1137" s="102" t="n">
        <f aca="false">K1137-V1137</f>
        <v>-5</v>
      </c>
      <c r="X1137" s="103" t="n">
        <f aca="false">IFERROR(IF(U1137="Jan",(K1137/V1137-1)),0)</f>
        <v>-0.625</v>
      </c>
      <c r="Y1137" s="104" t="str">
        <f aca="false">IF(T1137&gt;0,IF(U1137="","-",IF(X1137&lt;0%,"DEGROWTH","GROWTH")))</f>
        <v>DEGROWTH</v>
      </c>
      <c r="Z1137" s="75" t="n">
        <v>0</v>
      </c>
      <c r="AA1137" s="70"/>
      <c r="AB1137" s="70" t="s">
        <v>131</v>
      </c>
      <c r="AC1137" s="3"/>
    </row>
    <row r="1138" customFormat="false" ht="14.25" hidden="false" customHeight="true" outlineLevel="0" collapsed="false">
      <c r="A1138" s="70" t="s">
        <v>130</v>
      </c>
      <c r="B1138" s="72" t="s">
        <v>108</v>
      </c>
      <c r="C1138" s="72" t="s">
        <v>2638</v>
      </c>
      <c r="D1138" s="72" t="n">
        <v>1000001479</v>
      </c>
      <c r="E1138" s="73" t="s">
        <v>2639</v>
      </c>
      <c r="F1138" s="74" t="n">
        <v>41457</v>
      </c>
      <c r="G1138" s="67" t="str">
        <f aca="false">IF(I1138&gt;0,"Targeted Dealer","-")</f>
        <v>Targeted Dealer</v>
      </c>
      <c r="H1138" s="67"/>
      <c r="I1138" s="68" t="n">
        <v>550</v>
      </c>
      <c r="J1138" s="68" t="n">
        <f aca="false">I1138/$J$1*($J$1-$E$1)</f>
        <v>550</v>
      </c>
      <c r="K1138" s="69" t="n">
        <v>224</v>
      </c>
      <c r="L1138" s="69" t="n">
        <f aca="false">I1138-K1138</f>
        <v>326</v>
      </c>
      <c r="M1138" s="69" t="n">
        <f aca="false">IFERROR((K1138/J1138%),"-")</f>
        <v>40.7272727272727</v>
      </c>
      <c r="N1138" s="97" t="n">
        <v>722</v>
      </c>
      <c r="O1138" s="98" t="str">
        <f aca="false">IF(F1138&lt;=$P$2,"DEC","")</f>
        <v>DEC</v>
      </c>
      <c r="P1138" s="97" t="n">
        <v>722</v>
      </c>
      <c r="Q1138" s="99" t="n">
        <f aca="false">K1138-P1138</f>
        <v>-498</v>
      </c>
      <c r="R1138" s="98" t="n">
        <f aca="false">IFERROR(IF(O1138="Dec",(K1138/P1138-1))," ")</f>
        <v>-0.689750692520776</v>
      </c>
      <c r="S1138" s="100" t="str">
        <f aca="false">IF(N1138&gt;0,IF(O1138="","-",IF(R1138&lt;0%,"DEGROWTH","GROWTH")))</f>
        <v>DEGROWTH</v>
      </c>
      <c r="T1138" s="69" t="n">
        <v>529</v>
      </c>
      <c r="U1138" s="101" t="str">
        <f aca="false">IF(F1138&lt;=$V$2,"jAN","")</f>
        <v>jAN</v>
      </c>
      <c r="V1138" s="97" t="n">
        <v>529</v>
      </c>
      <c r="W1138" s="102" t="n">
        <f aca="false">K1138-V1138</f>
        <v>-305</v>
      </c>
      <c r="X1138" s="103" t="n">
        <f aca="false">IFERROR(IF(U1138="Jan",(K1138/V1138-1)),0)</f>
        <v>-0.5765595463138</v>
      </c>
      <c r="Y1138" s="104" t="str">
        <f aca="false">IF(T1138&gt;0,IF(U1138="","-",IF(X1138&lt;0%,"DEGROWTH","GROWTH")))</f>
        <v>DEGROWTH</v>
      </c>
      <c r="Z1138" s="75" t="n">
        <v>0</v>
      </c>
      <c r="AA1138" s="70"/>
      <c r="AB1138" s="70" t="s">
        <v>130</v>
      </c>
      <c r="AC1138" s="3"/>
    </row>
    <row r="1139" customFormat="false" ht="14.25" hidden="false" customHeight="true" outlineLevel="0" collapsed="false">
      <c r="A1139" s="70" t="s">
        <v>130</v>
      </c>
      <c r="B1139" s="72" t="s">
        <v>108</v>
      </c>
      <c r="C1139" s="72" t="s">
        <v>2640</v>
      </c>
      <c r="D1139" s="72" t="n">
        <v>1000001480</v>
      </c>
      <c r="E1139" s="73" t="s">
        <v>2641</v>
      </c>
      <c r="F1139" s="74" t="n">
        <v>41498</v>
      </c>
      <c r="G1139" s="67" t="str">
        <f aca="false">IF(I1139&gt;0,"Targeted Dealer","-")</f>
        <v>Targeted Dealer</v>
      </c>
      <c r="H1139" s="67"/>
      <c r="I1139" s="68" t="n">
        <v>50</v>
      </c>
      <c r="J1139" s="68" t="n">
        <f aca="false">I1139/$J$1*($J$1-$E$1)</f>
        <v>50</v>
      </c>
      <c r="K1139" s="69" t="n">
        <v>16</v>
      </c>
      <c r="L1139" s="69" t="n">
        <f aca="false">I1139-K1139</f>
        <v>34</v>
      </c>
      <c r="M1139" s="69" t="n">
        <f aca="false">IFERROR((K1139/J1139%),"-")</f>
        <v>32</v>
      </c>
      <c r="N1139" s="97" t="n">
        <v>16</v>
      </c>
      <c r="O1139" s="98" t="str">
        <f aca="false">IF(F1139&lt;=$P$2,"DEC","")</f>
        <v>DEC</v>
      </c>
      <c r="P1139" s="97" t="n">
        <v>16</v>
      </c>
      <c r="Q1139" s="99" t="n">
        <f aca="false">K1139-P1139</f>
        <v>0</v>
      </c>
      <c r="R1139" s="98" t="n">
        <f aca="false">IFERROR(IF(O1139="Dec",(K1139/P1139-1))," ")</f>
        <v>0</v>
      </c>
      <c r="S1139" s="100" t="str">
        <f aca="false">IF(N1139&gt;0,IF(O1139="","-",IF(R1139&lt;0%,"DEGROWTH","GROWTH")))</f>
        <v>GROWTH</v>
      </c>
      <c r="T1139" s="69" t="n">
        <v>8</v>
      </c>
      <c r="U1139" s="101" t="str">
        <f aca="false">IF(F1139&lt;=$V$2,"jAN","")</f>
        <v>jAN</v>
      </c>
      <c r="V1139" s="97" t="n">
        <v>8</v>
      </c>
      <c r="W1139" s="102" t="n">
        <f aca="false">K1139-V1139</f>
        <v>8</v>
      </c>
      <c r="X1139" s="103" t="n">
        <f aca="false">IFERROR(IF(U1139="Jan",(K1139/V1139-1)),0)</f>
        <v>1</v>
      </c>
      <c r="Y1139" s="104" t="str">
        <f aca="false">IF(T1139&gt;0,IF(U1139="","-",IF(X1139&lt;0%,"DEGROWTH","GROWTH")))</f>
        <v>GROWTH</v>
      </c>
      <c r="Z1139" s="75" t="n">
        <v>1</v>
      </c>
      <c r="AA1139" s="70"/>
      <c r="AB1139" s="70" t="s">
        <v>130</v>
      </c>
      <c r="AC1139" s="3"/>
    </row>
    <row r="1140" customFormat="false" ht="14.25" hidden="false" customHeight="true" outlineLevel="0" collapsed="false">
      <c r="A1140" s="70" t="s">
        <v>130</v>
      </c>
      <c r="B1140" s="72" t="s">
        <v>108</v>
      </c>
      <c r="C1140" s="72" t="s">
        <v>2642</v>
      </c>
      <c r="D1140" s="72" t="n">
        <v>1000001516</v>
      </c>
      <c r="E1140" s="73" t="s">
        <v>2643</v>
      </c>
      <c r="F1140" s="74" t="n">
        <v>41547</v>
      </c>
      <c r="G1140" s="67" t="str">
        <f aca="false">IF(I1140&gt;0,"Targeted Dealer","-")</f>
        <v>Targeted Dealer</v>
      </c>
      <c r="H1140" s="67"/>
      <c r="I1140" s="68" t="n">
        <v>850</v>
      </c>
      <c r="J1140" s="68" t="n">
        <f aca="false">I1140/$J$1*($J$1-$E$1)</f>
        <v>850</v>
      </c>
      <c r="K1140" s="69" t="n">
        <v>80</v>
      </c>
      <c r="L1140" s="69" t="n">
        <f aca="false">I1140-K1140</f>
        <v>770</v>
      </c>
      <c r="M1140" s="69" t="n">
        <f aca="false">IFERROR((K1140/J1140%),"-")</f>
        <v>9.41176470588235</v>
      </c>
      <c r="N1140" s="97" t="n">
        <v>0</v>
      </c>
      <c r="O1140" s="98" t="str">
        <f aca="false">IF(F1140&lt;=$P$2,"DEC","")</f>
        <v>DEC</v>
      </c>
      <c r="P1140" s="97" t="n">
        <v>0</v>
      </c>
      <c r="Q1140" s="99" t="n">
        <f aca="false">K1140-P1140</f>
        <v>80</v>
      </c>
      <c r="R1140" s="98" t="str">
        <f aca="false">IFERROR(IF(O1140="Dec",(K1140/P1140-1))," ")</f>
        <v> </v>
      </c>
      <c r="S1140" s="105" t="b">
        <f aca="false">IF(N1140&gt;0,IF(O1140="","-",IF(R1140&lt;0%,"DEGROWTH","GROWTH")))</f>
        <v>0</v>
      </c>
      <c r="T1140" s="69" t="n">
        <v>822.5</v>
      </c>
      <c r="U1140" s="101" t="str">
        <f aca="false">IF(F1140&lt;=$V$2,"jAN","")</f>
        <v>jAN</v>
      </c>
      <c r="V1140" s="97" t="n">
        <v>822.5</v>
      </c>
      <c r="W1140" s="102" t="n">
        <f aca="false">K1140-V1140</f>
        <v>-742.5</v>
      </c>
      <c r="X1140" s="103" t="n">
        <f aca="false">IFERROR(IF(U1140="Jan",(K1140/V1140-1)),0)</f>
        <v>-0.90273556231003</v>
      </c>
      <c r="Y1140" s="104" t="str">
        <f aca="false">IF(T1140&gt;0,IF(U1140="","-",IF(X1140&lt;0%,"DEGROWTH","GROWTH")))</f>
        <v>DEGROWTH</v>
      </c>
      <c r="Z1140" s="75" t="n">
        <v>0</v>
      </c>
      <c r="AA1140" s="70"/>
      <c r="AB1140" s="70" t="s">
        <v>130</v>
      </c>
      <c r="AC1140" s="3"/>
    </row>
    <row r="1141" customFormat="false" ht="14.25" hidden="false" customHeight="true" outlineLevel="0" collapsed="false">
      <c r="A1141" s="70" t="s">
        <v>130</v>
      </c>
      <c r="B1141" s="72" t="s">
        <v>108</v>
      </c>
      <c r="C1141" s="72" t="s">
        <v>2644</v>
      </c>
      <c r="D1141" s="72" t="n">
        <v>1000001519</v>
      </c>
      <c r="E1141" s="73" t="s">
        <v>2645</v>
      </c>
      <c r="F1141" s="74" t="n">
        <v>41688</v>
      </c>
      <c r="G1141" s="67" t="str">
        <f aca="false">IF(I1141&gt;0,"Targeted Dealer","-")</f>
        <v>Targeted Dealer</v>
      </c>
      <c r="H1141" s="67"/>
      <c r="I1141" s="68" t="n">
        <v>350</v>
      </c>
      <c r="J1141" s="68" t="n">
        <f aca="false">I1141/$J$1*($J$1-$E$1)</f>
        <v>350</v>
      </c>
      <c r="K1141" s="69" t="n">
        <v>261.5</v>
      </c>
      <c r="L1141" s="69" t="n">
        <f aca="false">I1141-K1141</f>
        <v>88.5</v>
      </c>
      <c r="M1141" s="69" t="n">
        <f aca="false">IFERROR((K1141/J1141%),"-")</f>
        <v>74.7142857142857</v>
      </c>
      <c r="N1141" s="97" t="n">
        <v>370</v>
      </c>
      <c r="O1141" s="98" t="str">
        <f aca="false">IF(F1141&lt;=$P$2,"DEC","")</f>
        <v>DEC</v>
      </c>
      <c r="P1141" s="97" t="n">
        <v>370</v>
      </c>
      <c r="Q1141" s="99" t="n">
        <f aca="false">K1141-P1141</f>
        <v>-108.5</v>
      </c>
      <c r="R1141" s="98" t="n">
        <f aca="false">IFERROR(IF(O1141="Dec",(K1141/P1141-1))," ")</f>
        <v>-0.293243243243243</v>
      </c>
      <c r="S1141" s="100" t="str">
        <f aca="false">IF(N1141&gt;0,IF(O1141="","-",IF(R1141&lt;0%,"DEGROWTH","GROWTH")))</f>
        <v>DEGROWTH</v>
      </c>
      <c r="T1141" s="69" t="n">
        <v>321</v>
      </c>
      <c r="U1141" s="101" t="str">
        <f aca="false">IF(F1141&lt;=$V$2,"jAN","")</f>
        <v>jAN</v>
      </c>
      <c r="V1141" s="97" t="n">
        <v>321</v>
      </c>
      <c r="W1141" s="102" t="n">
        <f aca="false">K1141-V1141</f>
        <v>-59.5</v>
      </c>
      <c r="X1141" s="103" t="n">
        <f aca="false">IFERROR(IF(U1141="Jan",(K1141/V1141-1)),0)</f>
        <v>-0.185358255451713</v>
      </c>
      <c r="Y1141" s="104" t="str">
        <f aca="false">IF(T1141&gt;0,IF(U1141="","-",IF(X1141&lt;0%,"DEGROWTH","GROWTH")))</f>
        <v>DEGROWTH</v>
      </c>
      <c r="Z1141" s="75" t="n">
        <v>0</v>
      </c>
      <c r="AA1141" s="70"/>
      <c r="AB1141" s="70" t="s">
        <v>130</v>
      </c>
      <c r="AC1141" s="3"/>
    </row>
    <row r="1142" customFormat="false" ht="14.25" hidden="false" customHeight="true" outlineLevel="0" collapsed="false">
      <c r="A1142" s="70" t="s">
        <v>130</v>
      </c>
      <c r="B1142" s="72" t="s">
        <v>108</v>
      </c>
      <c r="C1142" s="72" t="s">
        <v>2646</v>
      </c>
      <c r="D1142" s="72" t="n">
        <v>1000001515</v>
      </c>
      <c r="E1142" s="73" t="s">
        <v>2647</v>
      </c>
      <c r="F1142" s="74" t="n">
        <v>41717</v>
      </c>
      <c r="G1142" s="67" t="str">
        <f aca="false">IF(I1142&gt;0,"Targeted Dealer","-")</f>
        <v>Targeted Dealer</v>
      </c>
      <c r="H1142" s="67"/>
      <c r="I1142" s="68" t="n">
        <v>225</v>
      </c>
      <c r="J1142" s="68" t="n">
        <f aca="false">I1142/$J$1*($J$1-$E$1)</f>
        <v>225</v>
      </c>
      <c r="K1142" s="69" t="n">
        <v>275</v>
      </c>
      <c r="L1142" s="69" t="n">
        <f aca="false">I1142-K1142</f>
        <v>-50</v>
      </c>
      <c r="M1142" s="69" t="n">
        <f aca="false">IFERROR((K1142/J1142%),"-")</f>
        <v>122.222222222222</v>
      </c>
      <c r="N1142" s="97" t="n">
        <v>211</v>
      </c>
      <c r="O1142" s="98" t="str">
        <f aca="false">IF(F1142&lt;=$P$2,"DEC","")</f>
        <v>DEC</v>
      </c>
      <c r="P1142" s="97" t="n">
        <v>211</v>
      </c>
      <c r="Q1142" s="99" t="n">
        <f aca="false">K1142-P1142</f>
        <v>64</v>
      </c>
      <c r="R1142" s="98" t="n">
        <f aca="false">IFERROR(IF(O1142="Dec",(K1142/P1142-1))," ")</f>
        <v>0.303317535545024</v>
      </c>
      <c r="S1142" s="100" t="str">
        <f aca="false">IF(N1142&gt;0,IF(O1142="","-",IF(R1142&lt;0%,"DEGROWTH","GROWTH")))</f>
        <v>GROWTH</v>
      </c>
      <c r="T1142" s="69" t="n">
        <v>213</v>
      </c>
      <c r="U1142" s="101" t="str">
        <f aca="false">IF(F1142&lt;=$V$2,"jAN","")</f>
        <v>jAN</v>
      </c>
      <c r="V1142" s="97" t="n">
        <v>213</v>
      </c>
      <c r="W1142" s="102" t="n">
        <f aca="false">K1142-V1142</f>
        <v>62</v>
      </c>
      <c r="X1142" s="103" t="n">
        <f aca="false">IFERROR(IF(U1142="Jan",(K1142/V1142-1)),0)</f>
        <v>0.291079812206573</v>
      </c>
      <c r="Y1142" s="104" t="str">
        <f aca="false">IF(T1142&gt;0,IF(U1142="","-",IF(X1142&lt;0%,"DEGROWTH","GROWTH")))</f>
        <v>GROWTH</v>
      </c>
      <c r="Z1142" s="75" t="n">
        <v>0</v>
      </c>
      <c r="AA1142" s="70"/>
      <c r="AB1142" s="70" t="s">
        <v>130</v>
      </c>
      <c r="AC1142" s="3"/>
    </row>
    <row r="1143" customFormat="false" ht="14.25" hidden="false" customHeight="true" outlineLevel="0" collapsed="false">
      <c r="A1143" s="70" t="s">
        <v>130</v>
      </c>
      <c r="B1143" s="72" t="s">
        <v>108</v>
      </c>
      <c r="C1143" s="72" t="s">
        <v>2648</v>
      </c>
      <c r="D1143" s="72" t="n">
        <v>1000001496</v>
      </c>
      <c r="E1143" s="73" t="s">
        <v>2649</v>
      </c>
      <c r="F1143" s="74" t="n">
        <v>41768</v>
      </c>
      <c r="G1143" s="67" t="str">
        <f aca="false">IF(I1143&gt;0,"Targeted Dealer","-")</f>
        <v>Targeted Dealer</v>
      </c>
      <c r="H1143" s="67"/>
      <c r="I1143" s="68" t="n">
        <v>40</v>
      </c>
      <c r="J1143" s="68" t="n">
        <f aca="false">I1143/$J$1*($J$1-$E$1)</f>
        <v>40</v>
      </c>
      <c r="K1143" s="69" t="n">
        <v>40</v>
      </c>
      <c r="L1143" s="69" t="n">
        <f aca="false">I1143-K1143</f>
        <v>0</v>
      </c>
      <c r="M1143" s="69" t="n">
        <f aca="false">IFERROR((K1143/J1143%),"-")</f>
        <v>100</v>
      </c>
      <c r="N1143" s="97" t="n">
        <v>32</v>
      </c>
      <c r="O1143" s="98" t="str">
        <f aca="false">IF(F1143&lt;=$P$2,"DEC","")</f>
        <v>DEC</v>
      </c>
      <c r="P1143" s="97" t="n">
        <v>32</v>
      </c>
      <c r="Q1143" s="99" t="n">
        <f aca="false">K1143-P1143</f>
        <v>8</v>
      </c>
      <c r="R1143" s="98" t="n">
        <f aca="false">IFERROR(IF(O1143="Dec",(K1143/P1143-1))," ")</f>
        <v>0.25</v>
      </c>
      <c r="S1143" s="100" t="str">
        <f aca="false">IF(N1143&gt;0,IF(O1143="","-",IF(R1143&lt;0%,"DEGROWTH","GROWTH")))</f>
        <v>GROWTH</v>
      </c>
      <c r="T1143" s="69" t="n">
        <v>32</v>
      </c>
      <c r="U1143" s="101" t="str">
        <f aca="false">IF(F1143&lt;=$V$2,"jAN","")</f>
        <v>jAN</v>
      </c>
      <c r="V1143" s="97" t="n">
        <v>32</v>
      </c>
      <c r="W1143" s="102" t="n">
        <f aca="false">K1143-V1143</f>
        <v>8</v>
      </c>
      <c r="X1143" s="103" t="n">
        <f aca="false">IFERROR(IF(U1143="Jan",(K1143/V1143-1)),0)</f>
        <v>0.25</v>
      </c>
      <c r="Y1143" s="104" t="str">
        <f aca="false">IF(T1143&gt;0,IF(U1143="","-",IF(X1143&lt;0%,"DEGROWTH","GROWTH")))</f>
        <v>GROWTH</v>
      </c>
      <c r="Z1143" s="75" t="n">
        <v>0</v>
      </c>
      <c r="AA1143" s="70"/>
      <c r="AB1143" s="70" t="s">
        <v>130</v>
      </c>
      <c r="AC1143" s="3"/>
    </row>
    <row r="1144" customFormat="false" ht="14.25" hidden="false" customHeight="true" outlineLevel="0" collapsed="false">
      <c r="A1144" s="70" t="s">
        <v>130</v>
      </c>
      <c r="B1144" s="72" t="s">
        <v>108</v>
      </c>
      <c r="C1144" s="72" t="s">
        <v>2650</v>
      </c>
      <c r="D1144" s="72" t="n">
        <v>1000001482</v>
      </c>
      <c r="E1144" s="73" t="s">
        <v>2651</v>
      </c>
      <c r="F1144" s="74" t="n">
        <v>41817</v>
      </c>
      <c r="G1144" s="67" t="str">
        <f aca="false">IF(I1144&gt;0,"Targeted Dealer","-")</f>
        <v>Targeted Dealer</v>
      </c>
      <c r="H1144" s="67"/>
      <c r="I1144" s="68" t="n">
        <v>320</v>
      </c>
      <c r="J1144" s="68" t="n">
        <f aca="false">I1144/$J$1*($J$1-$E$1)</f>
        <v>320</v>
      </c>
      <c r="K1144" s="69" t="n">
        <v>89.5</v>
      </c>
      <c r="L1144" s="69" t="n">
        <f aca="false">I1144-K1144</f>
        <v>230.5</v>
      </c>
      <c r="M1144" s="69" t="n">
        <f aca="false">IFERROR((K1144/J1144%),"-")</f>
        <v>27.96875</v>
      </c>
      <c r="N1144" s="97" t="n">
        <v>0</v>
      </c>
      <c r="O1144" s="98" t="str">
        <f aca="false">IF(F1144&lt;=$P$2,"DEC","")</f>
        <v>DEC</v>
      </c>
      <c r="P1144" s="97" t="n">
        <v>0</v>
      </c>
      <c r="Q1144" s="99" t="n">
        <f aca="false">K1144-P1144</f>
        <v>89.5</v>
      </c>
      <c r="R1144" s="98" t="str">
        <f aca="false">IFERROR(IF(O1144="Dec",(K1144/P1144-1))," ")</f>
        <v> </v>
      </c>
      <c r="S1144" s="105" t="b">
        <f aca="false">IF(N1144&gt;0,IF(O1144="","-",IF(R1144&lt;0%,"DEGROWTH","GROWTH")))</f>
        <v>0</v>
      </c>
      <c r="T1144" s="69" t="n">
        <v>360.5</v>
      </c>
      <c r="U1144" s="101" t="str">
        <f aca="false">IF(F1144&lt;=$V$2,"jAN","")</f>
        <v>jAN</v>
      </c>
      <c r="V1144" s="97" t="n">
        <v>360.5</v>
      </c>
      <c r="W1144" s="102" t="n">
        <f aca="false">K1144-V1144</f>
        <v>-271</v>
      </c>
      <c r="X1144" s="103" t="n">
        <f aca="false">IFERROR(IF(U1144="Jan",(K1144/V1144-1)),0)</f>
        <v>-0.751733703190014</v>
      </c>
      <c r="Y1144" s="104" t="str">
        <f aca="false">IF(T1144&gt;0,IF(U1144="","-",IF(X1144&lt;0%,"DEGROWTH","GROWTH")))</f>
        <v>DEGROWTH</v>
      </c>
      <c r="Z1144" s="75" t="n">
        <v>0</v>
      </c>
      <c r="AA1144" s="70"/>
      <c r="AB1144" s="70" t="s">
        <v>130</v>
      </c>
      <c r="AC1144" s="3"/>
    </row>
    <row r="1145" customFormat="false" ht="14.25" hidden="false" customHeight="true" outlineLevel="0" collapsed="false">
      <c r="A1145" s="70" t="s">
        <v>130</v>
      </c>
      <c r="B1145" s="72" t="s">
        <v>108</v>
      </c>
      <c r="C1145" s="72" t="s">
        <v>2652</v>
      </c>
      <c r="D1145" s="72" t="n">
        <v>1000001505</v>
      </c>
      <c r="E1145" s="73" t="s">
        <v>2653</v>
      </c>
      <c r="F1145" s="74" t="n">
        <v>41962</v>
      </c>
      <c r="G1145" s="67" t="str">
        <f aca="false">IF(I1145&gt;0,"Targeted Dealer","-")</f>
        <v>Targeted Dealer</v>
      </c>
      <c r="H1145" s="67"/>
      <c r="I1145" s="68" t="n">
        <v>1050</v>
      </c>
      <c r="J1145" s="68" t="n">
        <f aca="false">I1145/$J$1*($J$1-$E$1)</f>
        <v>1050</v>
      </c>
      <c r="K1145" s="69" t="n">
        <v>0</v>
      </c>
      <c r="L1145" s="69" t="n">
        <f aca="false">I1145-K1145</f>
        <v>1050</v>
      </c>
      <c r="M1145" s="69" t="n">
        <f aca="false">IFERROR((K1145/J1145%),"-")</f>
        <v>0</v>
      </c>
      <c r="N1145" s="97" t="n">
        <v>1107.5</v>
      </c>
      <c r="O1145" s="98" t="str">
        <f aca="false">IF(F1145&lt;=$P$2,"DEC","")</f>
        <v>DEC</v>
      </c>
      <c r="P1145" s="97" t="n">
        <v>1107.5</v>
      </c>
      <c r="Q1145" s="99" t="n">
        <f aca="false">K1145-P1145</f>
        <v>-1107.5</v>
      </c>
      <c r="R1145" s="98" t="n">
        <f aca="false">IFERROR(IF(O1145="Dec",(K1145/P1145-1))," ")</f>
        <v>-1</v>
      </c>
      <c r="S1145" s="100" t="str">
        <f aca="false">IF(N1145&gt;0,IF(O1145="","-",IF(R1145&lt;0%,"DEGROWTH","GROWTH")))</f>
        <v>DEGROWTH</v>
      </c>
      <c r="T1145" s="69" t="n">
        <v>1035</v>
      </c>
      <c r="U1145" s="101" t="str">
        <f aca="false">IF(F1145&lt;=$V$2,"jAN","")</f>
        <v>jAN</v>
      </c>
      <c r="V1145" s="97" t="n">
        <v>1035</v>
      </c>
      <c r="W1145" s="102" t="n">
        <f aca="false">K1145-V1145</f>
        <v>-1035</v>
      </c>
      <c r="X1145" s="103" t="n">
        <f aca="false">IFERROR(IF(U1145="Jan",(K1145/V1145-1)),0)</f>
        <v>-1</v>
      </c>
      <c r="Y1145" s="104" t="str">
        <f aca="false">IF(T1145&gt;0,IF(U1145="","-",IF(X1145&lt;0%,"DEGROWTH","GROWTH")))</f>
        <v>DEGROWTH</v>
      </c>
      <c r="Z1145" s="75" t="n">
        <v>0</v>
      </c>
      <c r="AA1145" s="70"/>
      <c r="AB1145" s="70" t="s">
        <v>130</v>
      </c>
      <c r="AC1145" s="3"/>
    </row>
    <row r="1146" customFormat="false" ht="14.25" hidden="false" customHeight="true" outlineLevel="0" collapsed="false">
      <c r="A1146" s="70" t="s">
        <v>130</v>
      </c>
      <c r="B1146" s="72" t="s">
        <v>108</v>
      </c>
      <c r="C1146" s="72" t="s">
        <v>2654</v>
      </c>
      <c r="D1146" s="72" t="n">
        <v>1000001497</v>
      </c>
      <c r="E1146" s="73" t="s">
        <v>2655</v>
      </c>
      <c r="F1146" s="74" t="n">
        <v>42188</v>
      </c>
      <c r="G1146" s="67" t="str">
        <f aca="false">IF(I1146&gt;0,"Targeted Dealer","-")</f>
        <v>Targeted Dealer</v>
      </c>
      <c r="H1146" s="67"/>
      <c r="I1146" s="68" t="n">
        <v>2750</v>
      </c>
      <c r="J1146" s="68" t="n">
        <f aca="false">I1146/$J$1*($J$1-$E$1)</f>
        <v>2750</v>
      </c>
      <c r="K1146" s="69" t="n">
        <v>2998.5</v>
      </c>
      <c r="L1146" s="69" t="n">
        <f aca="false">I1146-K1146</f>
        <v>-248.5</v>
      </c>
      <c r="M1146" s="69" t="n">
        <f aca="false">IFERROR((K1146/J1146%),"-")</f>
        <v>109.036363636364</v>
      </c>
      <c r="N1146" s="97" t="n">
        <v>4061</v>
      </c>
      <c r="O1146" s="98" t="str">
        <f aca="false">IF(F1146&lt;=$P$2,"DEC","")</f>
        <v>DEC</v>
      </c>
      <c r="P1146" s="97" t="n">
        <v>4061</v>
      </c>
      <c r="Q1146" s="99" t="n">
        <f aca="false">K1146-P1146</f>
        <v>-1062.5</v>
      </c>
      <c r="R1146" s="98" t="n">
        <f aca="false">IFERROR(IF(O1146="Dec",(K1146/P1146-1))," ")</f>
        <v>-0.261635065254863</v>
      </c>
      <c r="S1146" s="100" t="str">
        <f aca="false">IF(N1146&gt;0,IF(O1146="","-",IF(R1146&lt;0%,"DEGROWTH","GROWTH")))</f>
        <v>DEGROWTH</v>
      </c>
      <c r="T1146" s="69" t="n">
        <v>2707.75</v>
      </c>
      <c r="U1146" s="101" t="str">
        <f aca="false">IF(F1146&lt;=$V$2,"jAN","")</f>
        <v>jAN</v>
      </c>
      <c r="V1146" s="97" t="n">
        <v>2707.75</v>
      </c>
      <c r="W1146" s="102" t="n">
        <f aca="false">K1146-V1146</f>
        <v>290.75</v>
      </c>
      <c r="X1146" s="103" t="n">
        <f aca="false">IFERROR(IF(U1146="Jan",(K1146/V1146-1)),0)</f>
        <v>0.107376973501985</v>
      </c>
      <c r="Y1146" s="104" t="str">
        <f aca="false">IF(T1146&gt;0,IF(U1146="","-",IF(X1146&lt;0%,"DEGROWTH","GROWTH")))</f>
        <v>GROWTH</v>
      </c>
      <c r="Z1146" s="75" t="n">
        <v>0</v>
      </c>
      <c r="AA1146" s="70"/>
      <c r="AB1146" s="70" t="s">
        <v>130</v>
      </c>
      <c r="AC1146" s="3"/>
    </row>
    <row r="1147" customFormat="false" ht="14.25" hidden="false" customHeight="true" outlineLevel="0" collapsed="false">
      <c r="A1147" s="70" t="s">
        <v>130</v>
      </c>
      <c r="B1147" s="72" t="s">
        <v>108</v>
      </c>
      <c r="C1147" s="72" t="s">
        <v>2656</v>
      </c>
      <c r="D1147" s="72" t="n">
        <v>1000001507</v>
      </c>
      <c r="E1147" s="73" t="s">
        <v>2657</v>
      </c>
      <c r="F1147" s="74" t="n">
        <v>42626</v>
      </c>
      <c r="G1147" s="67" t="str">
        <f aca="false">IF(I1147&gt;0,"Targeted Dealer","-")</f>
        <v>Targeted Dealer</v>
      </c>
      <c r="H1147" s="67"/>
      <c r="I1147" s="68" t="n">
        <v>195</v>
      </c>
      <c r="J1147" s="68" t="n">
        <f aca="false">I1147/$J$1*($J$1-$E$1)</f>
        <v>195</v>
      </c>
      <c r="K1147" s="69" t="n">
        <v>128</v>
      </c>
      <c r="L1147" s="69" t="n">
        <f aca="false">I1147-K1147</f>
        <v>67</v>
      </c>
      <c r="M1147" s="69" t="n">
        <f aca="false">IFERROR((K1147/J1147%),"-")</f>
        <v>65.6410256410257</v>
      </c>
      <c r="N1147" s="97" t="n">
        <v>226.5</v>
      </c>
      <c r="O1147" s="98" t="str">
        <f aca="false">IF(F1147&lt;=$P$2,"DEC","")</f>
        <v>DEC</v>
      </c>
      <c r="P1147" s="97" t="n">
        <v>226.5</v>
      </c>
      <c r="Q1147" s="99" t="n">
        <f aca="false">K1147-P1147</f>
        <v>-98.5</v>
      </c>
      <c r="R1147" s="98" t="n">
        <f aca="false">IFERROR(IF(O1147="Dec",(K1147/P1147-1))," ")</f>
        <v>-0.434878587196468</v>
      </c>
      <c r="S1147" s="100" t="str">
        <f aca="false">IF(N1147&gt;0,IF(O1147="","-",IF(R1147&lt;0%,"DEGROWTH","GROWTH")))</f>
        <v>DEGROWTH</v>
      </c>
      <c r="T1147" s="69" t="n">
        <v>172</v>
      </c>
      <c r="U1147" s="101" t="str">
        <f aca="false">IF(F1147&lt;=$V$2,"jAN","")</f>
        <v>jAN</v>
      </c>
      <c r="V1147" s="97" t="n">
        <v>172</v>
      </c>
      <c r="W1147" s="102" t="n">
        <f aca="false">K1147-V1147</f>
        <v>-44</v>
      </c>
      <c r="X1147" s="103" t="n">
        <f aca="false">IFERROR(IF(U1147="Jan",(K1147/V1147-1)),0)</f>
        <v>-0.255813953488372</v>
      </c>
      <c r="Y1147" s="104" t="str">
        <f aca="false">IF(T1147&gt;0,IF(U1147="","-",IF(X1147&lt;0%,"DEGROWTH","GROWTH")))</f>
        <v>DEGROWTH</v>
      </c>
      <c r="Z1147" s="75" t="n">
        <v>0</v>
      </c>
      <c r="AA1147" s="70"/>
      <c r="AB1147" s="70" t="s">
        <v>130</v>
      </c>
      <c r="AC1147" s="3"/>
    </row>
    <row r="1148" customFormat="false" ht="14.25" hidden="false" customHeight="true" outlineLevel="0" collapsed="false">
      <c r="A1148" s="70" t="s">
        <v>130</v>
      </c>
      <c r="B1148" s="72" t="s">
        <v>108</v>
      </c>
      <c r="C1148" s="72" t="s">
        <v>2658</v>
      </c>
      <c r="D1148" s="72" t="n">
        <v>1000001492</v>
      </c>
      <c r="E1148" s="73" t="s">
        <v>2659</v>
      </c>
      <c r="F1148" s="74" t="n">
        <v>42688</v>
      </c>
      <c r="G1148" s="67" t="str">
        <f aca="false">IF(I1148&gt;0,"Targeted Dealer","-")</f>
        <v>Targeted Dealer</v>
      </c>
      <c r="H1148" s="67"/>
      <c r="I1148" s="68" t="n">
        <v>300</v>
      </c>
      <c r="J1148" s="68" t="n">
        <f aca="false">I1148/$J$1*($J$1-$E$1)</f>
        <v>300</v>
      </c>
      <c r="K1148" s="69" t="n">
        <v>539</v>
      </c>
      <c r="L1148" s="69" t="n">
        <f aca="false">I1148-K1148</f>
        <v>-239</v>
      </c>
      <c r="M1148" s="69" t="n">
        <f aca="false">IFERROR((K1148/J1148%),"-")</f>
        <v>179.666666666667</v>
      </c>
      <c r="N1148" s="97" t="n">
        <v>369</v>
      </c>
      <c r="O1148" s="98" t="str">
        <f aca="false">IF(F1148&lt;=$P$2,"DEC","")</f>
        <v>DEC</v>
      </c>
      <c r="P1148" s="97" t="n">
        <v>369</v>
      </c>
      <c r="Q1148" s="99" t="n">
        <f aca="false">K1148-P1148</f>
        <v>170</v>
      </c>
      <c r="R1148" s="98" t="n">
        <f aca="false">IFERROR(IF(O1148="Dec",(K1148/P1148-1))," ")</f>
        <v>0.460704607046071</v>
      </c>
      <c r="S1148" s="100" t="str">
        <f aca="false">IF(N1148&gt;0,IF(O1148="","-",IF(R1148&lt;0%,"DEGROWTH","GROWTH")))</f>
        <v>GROWTH</v>
      </c>
      <c r="T1148" s="69" t="n">
        <v>125</v>
      </c>
      <c r="U1148" s="101" t="str">
        <f aca="false">IF(F1148&lt;=$V$2,"jAN","")</f>
        <v>jAN</v>
      </c>
      <c r="V1148" s="97" t="n">
        <v>125</v>
      </c>
      <c r="W1148" s="102" t="n">
        <f aca="false">K1148-V1148</f>
        <v>414</v>
      </c>
      <c r="X1148" s="103" t="n">
        <f aca="false">IFERROR(IF(U1148="Jan",(K1148/V1148-1)),0)</f>
        <v>3.312</v>
      </c>
      <c r="Y1148" s="104" t="str">
        <f aca="false">IF(T1148&gt;0,IF(U1148="","-",IF(X1148&lt;0%,"DEGROWTH","GROWTH")))</f>
        <v>GROWTH</v>
      </c>
      <c r="Z1148" s="75" t="n">
        <v>0</v>
      </c>
      <c r="AA1148" s="70"/>
      <c r="AB1148" s="70" t="s">
        <v>130</v>
      </c>
      <c r="AC1148" s="3"/>
    </row>
    <row r="1149" customFormat="false" ht="14.25" hidden="false" customHeight="true" outlineLevel="0" collapsed="false">
      <c r="A1149" s="70" t="s">
        <v>130</v>
      </c>
      <c r="B1149" s="72" t="s">
        <v>108</v>
      </c>
      <c r="C1149" s="72" t="s">
        <v>2660</v>
      </c>
      <c r="D1149" s="72" t="n">
        <v>1000001499</v>
      </c>
      <c r="E1149" s="73" t="s">
        <v>2661</v>
      </c>
      <c r="F1149" s="74" t="n">
        <v>43033</v>
      </c>
      <c r="G1149" s="67" t="str">
        <f aca="false">IF(I1149&gt;0,"Targeted Dealer","-")</f>
        <v>Targeted Dealer</v>
      </c>
      <c r="H1149" s="67"/>
      <c r="I1149" s="68" t="n">
        <v>175</v>
      </c>
      <c r="J1149" s="68" t="n">
        <f aca="false">I1149/$J$1*($J$1-$E$1)</f>
        <v>175</v>
      </c>
      <c r="K1149" s="69" t="n">
        <v>74</v>
      </c>
      <c r="L1149" s="69" t="n">
        <f aca="false">I1149-K1149</f>
        <v>101</v>
      </c>
      <c r="M1149" s="69" t="n">
        <f aca="false">IFERROR((K1149/J1149%),"-")</f>
        <v>42.2857142857143</v>
      </c>
      <c r="N1149" s="97" t="n">
        <v>25</v>
      </c>
      <c r="O1149" s="98" t="str">
        <f aca="false">IF(F1149&lt;=$P$2,"DEC","")</f>
        <v>DEC</v>
      </c>
      <c r="P1149" s="97" t="n">
        <v>25</v>
      </c>
      <c r="Q1149" s="99" t="n">
        <f aca="false">K1149-P1149</f>
        <v>49</v>
      </c>
      <c r="R1149" s="98" t="n">
        <f aca="false">IFERROR(IF(O1149="Dec",(K1149/P1149-1))," ")</f>
        <v>1.96</v>
      </c>
      <c r="S1149" s="100" t="str">
        <f aca="false">IF(N1149&gt;0,IF(O1149="","-",IF(R1149&lt;0%,"DEGROWTH","GROWTH")))</f>
        <v>GROWTH</v>
      </c>
      <c r="T1149" s="69" t="n">
        <v>148</v>
      </c>
      <c r="U1149" s="101" t="str">
        <f aca="false">IF(F1149&lt;=$V$2,"jAN","")</f>
        <v>jAN</v>
      </c>
      <c r="V1149" s="97" t="n">
        <v>148</v>
      </c>
      <c r="W1149" s="102" t="n">
        <f aca="false">K1149-V1149</f>
        <v>-74</v>
      </c>
      <c r="X1149" s="103" t="n">
        <f aca="false">IFERROR(IF(U1149="Jan",(K1149/V1149-1)),0)</f>
        <v>-0.5</v>
      </c>
      <c r="Y1149" s="104" t="str">
        <f aca="false">IF(T1149&gt;0,IF(U1149="","-",IF(X1149&lt;0%,"DEGROWTH","GROWTH")))</f>
        <v>DEGROWTH</v>
      </c>
      <c r="Z1149" s="75" t="n">
        <v>0</v>
      </c>
      <c r="AA1149" s="70"/>
      <c r="AB1149" s="70" t="s">
        <v>130</v>
      </c>
      <c r="AC1149" s="3"/>
    </row>
    <row r="1150" customFormat="false" ht="14.25" hidden="false" customHeight="true" outlineLevel="0" collapsed="false">
      <c r="A1150" s="70" t="s">
        <v>130</v>
      </c>
      <c r="B1150" s="72" t="s">
        <v>108</v>
      </c>
      <c r="C1150" s="72" t="s">
        <v>2662</v>
      </c>
      <c r="D1150" s="72" t="n">
        <v>1000001508</v>
      </c>
      <c r="E1150" s="73" t="s">
        <v>2663</v>
      </c>
      <c r="F1150" s="74" t="n">
        <v>43050</v>
      </c>
      <c r="G1150" s="67" t="str">
        <f aca="false">IF(I1150&gt;0,"Targeted Dealer","-")</f>
        <v>Targeted Dealer</v>
      </c>
      <c r="H1150" s="67"/>
      <c r="I1150" s="68" t="n">
        <v>1500</v>
      </c>
      <c r="J1150" s="68" t="n">
        <f aca="false">I1150/$J$1*($J$1-$E$1)</f>
        <v>1500</v>
      </c>
      <c r="K1150" s="69" t="n">
        <v>2544.25</v>
      </c>
      <c r="L1150" s="69" t="n">
        <f aca="false">I1150-K1150</f>
        <v>-1044.25</v>
      </c>
      <c r="M1150" s="69" t="n">
        <f aca="false">IFERROR((K1150/J1150%),"-")</f>
        <v>169.616666666667</v>
      </c>
      <c r="N1150" s="97" t="n">
        <v>984.5</v>
      </c>
      <c r="O1150" s="98" t="str">
        <f aca="false">IF(F1150&lt;=$P$2,"DEC","")</f>
        <v>DEC</v>
      </c>
      <c r="P1150" s="97" t="n">
        <v>984.5</v>
      </c>
      <c r="Q1150" s="99" t="n">
        <f aca="false">K1150-P1150</f>
        <v>1559.75</v>
      </c>
      <c r="R1150" s="98" t="n">
        <f aca="false">IFERROR(IF(O1150="Dec",(K1150/P1150-1))," ")</f>
        <v>1.58430675469782</v>
      </c>
      <c r="S1150" s="100" t="str">
        <f aca="false">IF(N1150&gt;0,IF(O1150="","-",IF(R1150&lt;0%,"DEGROWTH","GROWTH")))</f>
        <v>GROWTH</v>
      </c>
      <c r="T1150" s="69" t="n">
        <v>3019.5</v>
      </c>
      <c r="U1150" s="101" t="str">
        <f aca="false">IF(F1150&lt;=$V$2,"jAN","")</f>
        <v>jAN</v>
      </c>
      <c r="V1150" s="97" t="n">
        <v>3019.5</v>
      </c>
      <c r="W1150" s="102" t="n">
        <f aca="false">K1150-V1150</f>
        <v>-475.25</v>
      </c>
      <c r="X1150" s="103" t="n">
        <f aca="false">IFERROR(IF(U1150="Jan",(K1150/V1150-1)),0)</f>
        <v>-0.15739360821328</v>
      </c>
      <c r="Y1150" s="104" t="str">
        <f aca="false">IF(T1150&gt;0,IF(U1150="","-",IF(X1150&lt;0%,"DEGROWTH","GROWTH")))</f>
        <v>DEGROWTH</v>
      </c>
      <c r="Z1150" s="75" t="n">
        <v>0</v>
      </c>
      <c r="AA1150" s="70"/>
      <c r="AB1150" s="70" t="s">
        <v>130</v>
      </c>
      <c r="AC1150" s="3"/>
    </row>
    <row r="1151" customFormat="false" ht="14.25" hidden="false" customHeight="true" outlineLevel="0" collapsed="false">
      <c r="A1151" s="70" t="s">
        <v>130</v>
      </c>
      <c r="B1151" s="72" t="s">
        <v>108</v>
      </c>
      <c r="C1151" s="72" t="s">
        <v>2664</v>
      </c>
      <c r="D1151" s="72" t="n">
        <v>1000001500</v>
      </c>
      <c r="E1151" s="73" t="s">
        <v>2665</v>
      </c>
      <c r="F1151" s="74" t="n">
        <v>43208</v>
      </c>
      <c r="G1151" s="67" t="str">
        <f aca="false">IF(I1151&gt;0,"Targeted Dealer","-")</f>
        <v>Targeted Dealer</v>
      </c>
      <c r="H1151" s="67"/>
      <c r="I1151" s="68" t="n">
        <v>130</v>
      </c>
      <c r="J1151" s="68" t="n">
        <f aca="false">I1151/$J$1*($J$1-$E$1)</f>
        <v>130</v>
      </c>
      <c r="K1151" s="69" t="n">
        <v>65</v>
      </c>
      <c r="L1151" s="69" t="n">
        <f aca="false">I1151-K1151</f>
        <v>65</v>
      </c>
      <c r="M1151" s="69" t="n">
        <f aca="false">IFERROR((K1151/J1151%),"-")</f>
        <v>50</v>
      </c>
      <c r="N1151" s="97" t="n">
        <v>125</v>
      </c>
      <c r="O1151" s="98" t="str">
        <f aca="false">IF(F1151&lt;=$P$2,"DEC","")</f>
        <v>DEC</v>
      </c>
      <c r="P1151" s="97" t="n">
        <v>125</v>
      </c>
      <c r="Q1151" s="99" t="n">
        <f aca="false">K1151-P1151</f>
        <v>-60</v>
      </c>
      <c r="R1151" s="98" t="n">
        <f aca="false">IFERROR(IF(O1151="Dec",(K1151/P1151-1))," ")</f>
        <v>-0.48</v>
      </c>
      <c r="S1151" s="100" t="str">
        <f aca="false">IF(N1151&gt;0,IF(O1151="","-",IF(R1151&lt;0%,"DEGROWTH","GROWTH")))</f>
        <v>DEGROWTH</v>
      </c>
      <c r="T1151" s="69" t="n">
        <v>60</v>
      </c>
      <c r="U1151" s="101" t="str">
        <f aca="false">IF(F1151&lt;=$V$2,"jAN","")</f>
        <v>jAN</v>
      </c>
      <c r="V1151" s="97" t="n">
        <v>60</v>
      </c>
      <c r="W1151" s="102" t="n">
        <f aca="false">K1151-V1151</f>
        <v>5</v>
      </c>
      <c r="X1151" s="103" t="n">
        <f aca="false">IFERROR(IF(U1151="Jan",(K1151/V1151-1)),0)</f>
        <v>0.0833333333333333</v>
      </c>
      <c r="Y1151" s="104" t="str">
        <f aca="false">IF(T1151&gt;0,IF(U1151="","-",IF(X1151&lt;0%,"DEGROWTH","GROWTH")))</f>
        <v>GROWTH</v>
      </c>
      <c r="Z1151" s="75" t="n">
        <v>0</v>
      </c>
      <c r="AA1151" s="70"/>
      <c r="AB1151" s="70" t="s">
        <v>130</v>
      </c>
      <c r="AC1151" s="3"/>
    </row>
    <row r="1152" customFormat="false" ht="14.25" hidden="false" customHeight="true" outlineLevel="0" collapsed="false">
      <c r="A1152" s="70" t="s">
        <v>130</v>
      </c>
      <c r="B1152" s="72" t="s">
        <v>108</v>
      </c>
      <c r="C1152" s="72" t="s">
        <v>372</v>
      </c>
      <c r="D1152" s="72" t="n">
        <v>1000001509</v>
      </c>
      <c r="E1152" s="73" t="s">
        <v>373</v>
      </c>
      <c r="F1152" s="74" t="n">
        <v>43276</v>
      </c>
      <c r="G1152" s="67" t="str">
        <f aca="false">IF(I1152&gt;0,"Targeted Dealer","-")</f>
        <v>Targeted Dealer</v>
      </c>
      <c r="H1152" s="67"/>
      <c r="I1152" s="68" t="n">
        <v>100</v>
      </c>
      <c r="J1152" s="68" t="n">
        <f aca="false">I1152/$J$1*($J$1-$E$1)</f>
        <v>100</v>
      </c>
      <c r="K1152" s="69" t="n">
        <v>70</v>
      </c>
      <c r="L1152" s="69" t="n">
        <f aca="false">I1152-K1152</f>
        <v>30</v>
      </c>
      <c r="M1152" s="69" t="n">
        <f aca="false">IFERROR((K1152/J1152%),"-")</f>
        <v>70</v>
      </c>
      <c r="N1152" s="97" t="n">
        <v>27</v>
      </c>
      <c r="O1152" s="98" t="str">
        <f aca="false">IF(F1152&lt;=$P$2,"DEC","")</f>
        <v>DEC</v>
      </c>
      <c r="P1152" s="97" t="n">
        <v>27</v>
      </c>
      <c r="Q1152" s="99" t="n">
        <f aca="false">K1152-P1152</f>
        <v>43</v>
      </c>
      <c r="R1152" s="98" t="n">
        <f aca="false">IFERROR(IF(O1152="Dec",(K1152/P1152-1))," ")</f>
        <v>1.59259259259259</v>
      </c>
      <c r="S1152" s="100" t="str">
        <f aca="false">IF(N1152&gt;0,IF(O1152="","-",IF(R1152&lt;0%,"DEGROWTH","GROWTH")))</f>
        <v>GROWTH</v>
      </c>
      <c r="T1152" s="69" t="n">
        <v>60</v>
      </c>
      <c r="U1152" s="101" t="str">
        <f aca="false">IF(F1152&lt;=$V$2,"jAN","")</f>
        <v>jAN</v>
      </c>
      <c r="V1152" s="97" t="n">
        <v>60</v>
      </c>
      <c r="W1152" s="102" t="n">
        <f aca="false">K1152-V1152</f>
        <v>10</v>
      </c>
      <c r="X1152" s="103" t="n">
        <f aca="false">IFERROR(IF(U1152="Jan",(K1152/V1152-1)),0)</f>
        <v>0.166666666666667</v>
      </c>
      <c r="Y1152" s="104" t="str">
        <f aca="false">IF(T1152&gt;0,IF(U1152="","-",IF(X1152&lt;0%,"DEGROWTH","GROWTH")))</f>
        <v>GROWTH</v>
      </c>
      <c r="Z1152" s="75" t="n">
        <v>1</v>
      </c>
      <c r="AA1152" s="70"/>
      <c r="AB1152" s="70" t="s">
        <v>130</v>
      </c>
      <c r="AC1152" s="3"/>
    </row>
    <row r="1153" customFormat="false" ht="14.25" hidden="false" customHeight="true" outlineLevel="0" collapsed="false">
      <c r="A1153" s="70" t="s">
        <v>130</v>
      </c>
      <c r="B1153" s="72" t="s">
        <v>108</v>
      </c>
      <c r="C1153" s="72" t="s">
        <v>2666</v>
      </c>
      <c r="D1153" s="72" t="n">
        <v>1000001483</v>
      </c>
      <c r="E1153" s="73" t="s">
        <v>2667</v>
      </c>
      <c r="F1153" s="74" t="n">
        <v>43382</v>
      </c>
      <c r="G1153" s="67" t="str">
        <f aca="false">IF(I1153&gt;0,"Targeted Dealer","-")</f>
        <v>Targeted Dealer</v>
      </c>
      <c r="H1153" s="67"/>
      <c r="I1153" s="68" t="n">
        <v>300</v>
      </c>
      <c r="J1153" s="68" t="n">
        <f aca="false">I1153/$J$1*($J$1-$E$1)</f>
        <v>300</v>
      </c>
      <c r="K1153" s="69" t="n">
        <v>150</v>
      </c>
      <c r="L1153" s="69" t="n">
        <f aca="false">I1153-K1153</f>
        <v>150</v>
      </c>
      <c r="M1153" s="69" t="n">
        <f aca="false">IFERROR((K1153/J1153%),"-")</f>
        <v>50</v>
      </c>
      <c r="N1153" s="97" t="n">
        <v>385</v>
      </c>
      <c r="O1153" s="98" t="str">
        <f aca="false">IF(F1153&lt;=$P$2,"DEC","")</f>
        <v>DEC</v>
      </c>
      <c r="P1153" s="97" t="n">
        <v>385</v>
      </c>
      <c r="Q1153" s="99" t="n">
        <f aca="false">K1153-P1153</f>
        <v>-235</v>
      </c>
      <c r="R1153" s="98" t="n">
        <f aca="false">IFERROR(IF(O1153="Dec",(K1153/P1153-1))," ")</f>
        <v>-0.61038961038961</v>
      </c>
      <c r="S1153" s="100" t="str">
        <f aca="false">IF(N1153&gt;0,IF(O1153="","-",IF(R1153&lt;0%,"DEGROWTH","GROWTH")))</f>
        <v>DEGROWTH</v>
      </c>
      <c r="T1153" s="69" t="n">
        <v>233</v>
      </c>
      <c r="U1153" s="101" t="str">
        <f aca="false">IF(F1153&lt;=$V$2,"jAN","")</f>
        <v>jAN</v>
      </c>
      <c r="V1153" s="97" t="n">
        <v>233</v>
      </c>
      <c r="W1153" s="102" t="n">
        <f aca="false">K1153-V1153</f>
        <v>-83</v>
      </c>
      <c r="X1153" s="103" t="n">
        <f aca="false">IFERROR(IF(U1153="Jan",(K1153/V1153-1)),0)</f>
        <v>-0.356223175965665</v>
      </c>
      <c r="Y1153" s="104" t="str">
        <f aca="false">IF(T1153&gt;0,IF(U1153="","-",IF(X1153&lt;0%,"DEGROWTH","GROWTH")))</f>
        <v>DEGROWTH</v>
      </c>
      <c r="Z1153" s="75" t="n">
        <v>0</v>
      </c>
      <c r="AA1153" s="70"/>
      <c r="AB1153" s="70" t="s">
        <v>130</v>
      </c>
      <c r="AC1153" s="3"/>
    </row>
    <row r="1154" customFormat="false" ht="14.25" hidden="false" customHeight="true" outlineLevel="0" collapsed="false">
      <c r="A1154" s="70" t="s">
        <v>130</v>
      </c>
      <c r="B1154" s="72" t="s">
        <v>108</v>
      </c>
      <c r="C1154" s="72" t="s">
        <v>2668</v>
      </c>
      <c r="D1154" s="72" t="n">
        <v>1000001490</v>
      </c>
      <c r="E1154" s="73" t="s">
        <v>2669</v>
      </c>
      <c r="F1154" s="74" t="n">
        <v>43530</v>
      </c>
      <c r="G1154" s="67" t="str">
        <f aca="false">IF(I1154&gt;0,"Targeted Dealer","-")</f>
        <v>Targeted Dealer</v>
      </c>
      <c r="H1154" s="67"/>
      <c r="I1154" s="68" t="n">
        <v>450</v>
      </c>
      <c r="J1154" s="68" t="n">
        <f aca="false">I1154/$J$1*($J$1-$E$1)</f>
        <v>450</v>
      </c>
      <c r="K1154" s="69" t="n">
        <v>251</v>
      </c>
      <c r="L1154" s="69" t="n">
        <f aca="false">I1154-K1154</f>
        <v>199</v>
      </c>
      <c r="M1154" s="69" t="n">
        <f aca="false">IFERROR((K1154/J1154%),"-")</f>
        <v>55.7777777777778</v>
      </c>
      <c r="N1154" s="97" t="n">
        <v>337.5</v>
      </c>
      <c r="O1154" s="98" t="str">
        <f aca="false">IF(F1154&lt;=$P$2,"DEC","")</f>
        <v>DEC</v>
      </c>
      <c r="P1154" s="97" t="n">
        <v>337.5</v>
      </c>
      <c r="Q1154" s="99" t="n">
        <f aca="false">K1154-P1154</f>
        <v>-86.5</v>
      </c>
      <c r="R1154" s="98" t="n">
        <f aca="false">IFERROR(IF(O1154="Dec",(K1154/P1154-1))," ")</f>
        <v>-0.256296296296296</v>
      </c>
      <c r="S1154" s="100" t="str">
        <f aca="false">IF(N1154&gt;0,IF(O1154="","-",IF(R1154&lt;0%,"DEGROWTH","GROWTH")))</f>
        <v>DEGROWTH</v>
      </c>
      <c r="T1154" s="69" t="n">
        <v>373.5</v>
      </c>
      <c r="U1154" s="101" t="str">
        <f aca="false">IF(F1154&lt;=$V$2,"jAN","")</f>
        <v>jAN</v>
      </c>
      <c r="V1154" s="97" t="n">
        <v>373.5</v>
      </c>
      <c r="W1154" s="102" t="n">
        <f aca="false">K1154-V1154</f>
        <v>-122.5</v>
      </c>
      <c r="X1154" s="103" t="n">
        <f aca="false">IFERROR(IF(U1154="Jan",(K1154/V1154-1)),0)</f>
        <v>-0.327978580990629</v>
      </c>
      <c r="Y1154" s="104" t="str">
        <f aca="false">IF(T1154&gt;0,IF(U1154="","-",IF(X1154&lt;0%,"DEGROWTH","GROWTH")))</f>
        <v>DEGROWTH</v>
      </c>
      <c r="Z1154" s="75" t="n">
        <v>0</v>
      </c>
      <c r="AA1154" s="70"/>
      <c r="AB1154" s="70" t="s">
        <v>130</v>
      </c>
      <c r="AC1154" s="3"/>
    </row>
    <row r="1155" customFormat="false" ht="14.25" hidden="false" customHeight="true" outlineLevel="0" collapsed="false">
      <c r="A1155" s="70" t="s">
        <v>130</v>
      </c>
      <c r="B1155" s="72" t="s">
        <v>108</v>
      </c>
      <c r="C1155" s="72" t="s">
        <v>374</v>
      </c>
      <c r="D1155" s="72" t="n">
        <v>1000001494</v>
      </c>
      <c r="E1155" s="73" t="s">
        <v>375</v>
      </c>
      <c r="F1155" s="74" t="n">
        <v>43875</v>
      </c>
      <c r="G1155" s="67" t="str">
        <f aca="false">IF(I1155&gt;0,"Targeted Dealer","-")</f>
        <v>Targeted Dealer</v>
      </c>
      <c r="H1155" s="67"/>
      <c r="I1155" s="68" t="n">
        <v>250</v>
      </c>
      <c r="J1155" s="68" t="n">
        <f aca="false">I1155/$J$1*($J$1-$E$1)</f>
        <v>250</v>
      </c>
      <c r="K1155" s="69" t="n">
        <v>85</v>
      </c>
      <c r="L1155" s="69" t="n">
        <f aca="false">I1155-K1155</f>
        <v>165</v>
      </c>
      <c r="M1155" s="69" t="n">
        <f aca="false">IFERROR((K1155/J1155%),"-")</f>
        <v>34</v>
      </c>
      <c r="N1155" s="97" t="n">
        <v>245</v>
      </c>
      <c r="O1155" s="98" t="str">
        <f aca="false">IF(F1155&lt;=$P$2,"DEC","")</f>
        <v>DEC</v>
      </c>
      <c r="P1155" s="97" t="n">
        <v>245</v>
      </c>
      <c r="Q1155" s="99" t="n">
        <f aca="false">K1155-P1155</f>
        <v>-160</v>
      </c>
      <c r="R1155" s="98" t="n">
        <f aca="false">IFERROR(IF(O1155="Dec",(K1155/P1155-1))," ")</f>
        <v>-0.653061224489796</v>
      </c>
      <c r="S1155" s="100" t="str">
        <f aca="false">IF(N1155&gt;0,IF(O1155="","-",IF(R1155&lt;0%,"DEGROWTH","GROWTH")))</f>
        <v>DEGROWTH</v>
      </c>
      <c r="T1155" s="69" t="n">
        <v>90</v>
      </c>
      <c r="U1155" s="101" t="str">
        <f aca="false">IF(F1155&lt;=$V$2,"jAN","")</f>
        <v>jAN</v>
      </c>
      <c r="V1155" s="97" t="n">
        <v>90</v>
      </c>
      <c r="W1155" s="102" t="n">
        <f aca="false">K1155-V1155</f>
        <v>-5</v>
      </c>
      <c r="X1155" s="103" t="n">
        <f aca="false">IFERROR(IF(U1155="Jan",(K1155/V1155-1)),0)</f>
        <v>-0.0555555555555556</v>
      </c>
      <c r="Y1155" s="104" t="str">
        <f aca="false">IF(T1155&gt;0,IF(U1155="","-",IF(X1155&lt;0%,"DEGROWTH","GROWTH")))</f>
        <v>DEGROWTH</v>
      </c>
      <c r="Z1155" s="75" t="n">
        <v>0</v>
      </c>
      <c r="AA1155" s="70"/>
      <c r="AB1155" s="70" t="s">
        <v>130</v>
      </c>
      <c r="AC1155" s="3"/>
    </row>
    <row r="1156" customFormat="false" ht="14.25" hidden="false" customHeight="true" outlineLevel="0" collapsed="false">
      <c r="A1156" s="70" t="s">
        <v>130</v>
      </c>
      <c r="B1156" s="72" t="s">
        <v>108</v>
      </c>
      <c r="C1156" s="72" t="s">
        <v>2670</v>
      </c>
      <c r="D1156" s="72" t="n">
        <v>1000001484</v>
      </c>
      <c r="E1156" s="73" t="s">
        <v>2671</v>
      </c>
      <c r="F1156" s="74" t="n">
        <v>43880</v>
      </c>
      <c r="G1156" s="67" t="str">
        <f aca="false">IF(I1156&gt;0,"Targeted Dealer","-")</f>
        <v>Targeted Dealer</v>
      </c>
      <c r="H1156" s="67"/>
      <c r="I1156" s="68" t="n">
        <v>1100</v>
      </c>
      <c r="J1156" s="68" t="n">
        <f aca="false">I1156/$J$1*($J$1-$E$1)</f>
        <v>1100</v>
      </c>
      <c r="K1156" s="69" t="n">
        <v>865</v>
      </c>
      <c r="L1156" s="69" t="n">
        <f aca="false">I1156-K1156</f>
        <v>235</v>
      </c>
      <c r="M1156" s="69" t="n">
        <f aca="false">IFERROR((K1156/J1156%),"-")</f>
        <v>78.6363636363636</v>
      </c>
      <c r="N1156" s="97" t="n">
        <v>1133</v>
      </c>
      <c r="O1156" s="98" t="str">
        <f aca="false">IF(F1156&lt;=$P$2,"DEC","")</f>
        <v>DEC</v>
      </c>
      <c r="P1156" s="97" t="n">
        <v>1133</v>
      </c>
      <c r="Q1156" s="99" t="n">
        <f aca="false">K1156-P1156</f>
        <v>-268</v>
      </c>
      <c r="R1156" s="98" t="n">
        <f aca="false">IFERROR(IF(O1156="Dec",(K1156/P1156-1))," ")</f>
        <v>-0.236540158870256</v>
      </c>
      <c r="S1156" s="100" t="str">
        <f aca="false">IF(N1156&gt;0,IF(O1156="","-",IF(R1156&lt;0%,"DEGROWTH","GROWTH")))</f>
        <v>DEGROWTH</v>
      </c>
      <c r="T1156" s="69" t="n">
        <v>1030</v>
      </c>
      <c r="U1156" s="101" t="str">
        <f aca="false">IF(F1156&lt;=$V$2,"jAN","")</f>
        <v>jAN</v>
      </c>
      <c r="V1156" s="97" t="n">
        <v>1030</v>
      </c>
      <c r="W1156" s="102" t="n">
        <f aca="false">K1156-V1156</f>
        <v>-165</v>
      </c>
      <c r="X1156" s="103" t="n">
        <f aca="false">IFERROR(IF(U1156="Jan",(K1156/V1156-1)),0)</f>
        <v>-0.160194174757282</v>
      </c>
      <c r="Y1156" s="104" t="str">
        <f aca="false">IF(T1156&gt;0,IF(U1156="","-",IF(X1156&lt;0%,"DEGROWTH","GROWTH")))</f>
        <v>DEGROWTH</v>
      </c>
      <c r="Z1156" s="75" t="n">
        <v>0</v>
      </c>
      <c r="AA1156" s="70"/>
      <c r="AB1156" s="70" t="s">
        <v>130</v>
      </c>
      <c r="AC1156" s="3"/>
    </row>
    <row r="1157" customFormat="false" ht="14.25" hidden="false" customHeight="true" outlineLevel="0" collapsed="false">
      <c r="A1157" s="70" t="s">
        <v>130</v>
      </c>
      <c r="B1157" s="72" t="s">
        <v>108</v>
      </c>
      <c r="C1157" s="72" t="s">
        <v>2672</v>
      </c>
      <c r="D1157" s="72" t="n">
        <v>1000001511</v>
      </c>
      <c r="E1157" s="73" t="s">
        <v>2673</v>
      </c>
      <c r="F1157" s="74" t="n">
        <v>43882</v>
      </c>
      <c r="G1157" s="67" t="str">
        <f aca="false">IF(I1157&gt;0,"Targeted Dealer","-")</f>
        <v>Targeted Dealer</v>
      </c>
      <c r="H1157" s="67"/>
      <c r="I1157" s="68" t="n">
        <v>525</v>
      </c>
      <c r="J1157" s="68" t="n">
        <f aca="false">I1157/$J$1*($J$1-$E$1)</f>
        <v>525</v>
      </c>
      <c r="K1157" s="69" t="n">
        <v>209.5</v>
      </c>
      <c r="L1157" s="69" t="n">
        <f aca="false">I1157-K1157</f>
        <v>315.5</v>
      </c>
      <c r="M1157" s="69" t="n">
        <f aca="false">IFERROR((K1157/J1157%),"-")</f>
        <v>39.9047619047619</v>
      </c>
      <c r="N1157" s="97" t="n">
        <v>801.5</v>
      </c>
      <c r="O1157" s="98" t="str">
        <f aca="false">IF(F1157&lt;=$P$2,"DEC","")</f>
        <v>DEC</v>
      </c>
      <c r="P1157" s="97" t="n">
        <v>801.5</v>
      </c>
      <c r="Q1157" s="99" t="n">
        <f aca="false">K1157-P1157</f>
        <v>-592</v>
      </c>
      <c r="R1157" s="98" t="n">
        <f aca="false">IFERROR(IF(O1157="Dec",(K1157/P1157-1))," ")</f>
        <v>-0.738615096693699</v>
      </c>
      <c r="S1157" s="100" t="str">
        <f aca="false">IF(N1157&gt;0,IF(O1157="","-",IF(R1157&lt;0%,"DEGROWTH","GROWTH")))</f>
        <v>DEGROWTH</v>
      </c>
      <c r="T1157" s="69" t="n">
        <v>775.5</v>
      </c>
      <c r="U1157" s="101" t="str">
        <f aca="false">IF(F1157&lt;=$V$2,"jAN","")</f>
        <v>jAN</v>
      </c>
      <c r="V1157" s="97" t="n">
        <v>775.5</v>
      </c>
      <c r="W1157" s="102" t="n">
        <f aca="false">K1157-V1157</f>
        <v>-566</v>
      </c>
      <c r="X1157" s="103" t="n">
        <f aca="false">IFERROR(IF(U1157="Jan",(K1157/V1157-1)),0)</f>
        <v>-0.729851708575113</v>
      </c>
      <c r="Y1157" s="104" t="str">
        <f aca="false">IF(T1157&gt;0,IF(U1157="","-",IF(X1157&lt;0%,"DEGROWTH","GROWTH")))</f>
        <v>DEGROWTH</v>
      </c>
      <c r="Z1157" s="75" t="n">
        <v>0</v>
      </c>
      <c r="AA1157" s="70"/>
      <c r="AB1157" s="70" t="s">
        <v>130</v>
      </c>
      <c r="AC1157" s="3"/>
    </row>
    <row r="1158" customFormat="false" ht="14.25" hidden="false" customHeight="true" outlineLevel="0" collapsed="false">
      <c r="A1158" s="70" t="s">
        <v>130</v>
      </c>
      <c r="B1158" s="72" t="s">
        <v>108</v>
      </c>
      <c r="C1158" s="72" t="s">
        <v>2674</v>
      </c>
      <c r="D1158" s="72" t="n">
        <v>1000001485</v>
      </c>
      <c r="E1158" s="73" t="s">
        <v>2675</v>
      </c>
      <c r="F1158" s="74" t="n">
        <v>43977</v>
      </c>
      <c r="G1158" s="67" t="str">
        <f aca="false">IF(I1158&gt;0,"Targeted Dealer","-")</f>
        <v>Targeted Dealer</v>
      </c>
      <c r="H1158" s="67"/>
      <c r="I1158" s="68" t="n">
        <v>150</v>
      </c>
      <c r="J1158" s="68" t="n">
        <f aca="false">I1158/$J$1*($J$1-$E$1)</f>
        <v>150</v>
      </c>
      <c r="K1158" s="69" t="n">
        <v>150</v>
      </c>
      <c r="L1158" s="69" t="n">
        <f aca="false">I1158-K1158</f>
        <v>0</v>
      </c>
      <c r="M1158" s="69" t="n">
        <f aca="false">IFERROR((K1158/J1158%),"-")</f>
        <v>100</v>
      </c>
      <c r="N1158" s="97" t="n">
        <v>95</v>
      </c>
      <c r="O1158" s="98" t="str">
        <f aca="false">IF(F1158&lt;=$P$2,"DEC","")</f>
        <v>DEC</v>
      </c>
      <c r="P1158" s="97" t="n">
        <v>95</v>
      </c>
      <c r="Q1158" s="99" t="n">
        <f aca="false">K1158-P1158</f>
        <v>55</v>
      </c>
      <c r="R1158" s="98" t="n">
        <f aca="false">IFERROR(IF(O1158="Dec",(K1158/P1158-1))," ")</f>
        <v>0.578947368421053</v>
      </c>
      <c r="S1158" s="100" t="str">
        <f aca="false">IF(N1158&gt;0,IF(O1158="","-",IF(R1158&lt;0%,"DEGROWTH","GROWTH")))</f>
        <v>GROWTH</v>
      </c>
      <c r="T1158" s="69" t="n">
        <v>120</v>
      </c>
      <c r="U1158" s="101" t="str">
        <f aca="false">IF(F1158&lt;=$V$2,"jAN","")</f>
        <v>jAN</v>
      </c>
      <c r="V1158" s="97" t="n">
        <v>120</v>
      </c>
      <c r="W1158" s="102" t="n">
        <f aca="false">K1158-V1158</f>
        <v>30</v>
      </c>
      <c r="X1158" s="103" t="n">
        <f aca="false">IFERROR(IF(U1158="Jan",(K1158/V1158-1)),0)</f>
        <v>0.25</v>
      </c>
      <c r="Y1158" s="104" t="str">
        <f aca="false">IF(T1158&gt;0,IF(U1158="","-",IF(X1158&lt;0%,"DEGROWTH","GROWTH")))</f>
        <v>GROWTH</v>
      </c>
      <c r="Z1158" s="75" t="n">
        <v>0</v>
      </c>
      <c r="AA1158" s="70"/>
      <c r="AB1158" s="70" t="s">
        <v>130</v>
      </c>
      <c r="AC1158" s="3"/>
    </row>
    <row r="1159" customFormat="false" ht="14.25" hidden="false" customHeight="true" outlineLevel="0" collapsed="false">
      <c r="A1159" s="70" t="s">
        <v>130</v>
      </c>
      <c r="B1159" s="72" t="s">
        <v>108</v>
      </c>
      <c r="C1159" s="72" t="s">
        <v>2676</v>
      </c>
      <c r="D1159" s="72" t="n">
        <v>1000001486</v>
      </c>
      <c r="E1159" s="73" t="s">
        <v>2677</v>
      </c>
      <c r="F1159" s="74" t="n">
        <v>44030</v>
      </c>
      <c r="G1159" s="67" t="str">
        <f aca="false">IF(I1159&gt;0,"Targeted Dealer","-")</f>
        <v>Targeted Dealer</v>
      </c>
      <c r="H1159" s="67"/>
      <c r="I1159" s="68" t="n">
        <v>250</v>
      </c>
      <c r="J1159" s="68" t="n">
        <f aca="false">I1159/$J$1*($J$1-$E$1)</f>
        <v>250</v>
      </c>
      <c r="K1159" s="69" t="n">
        <v>250</v>
      </c>
      <c r="L1159" s="69" t="n">
        <f aca="false">I1159-K1159</f>
        <v>0</v>
      </c>
      <c r="M1159" s="69" t="n">
        <f aca="false">IFERROR((K1159/J1159%),"-")</f>
        <v>100</v>
      </c>
      <c r="N1159" s="97" t="n">
        <v>305</v>
      </c>
      <c r="O1159" s="98" t="str">
        <f aca="false">IF(F1159&lt;=$P$2,"DEC","")</f>
        <v>DEC</v>
      </c>
      <c r="P1159" s="97" t="n">
        <v>305</v>
      </c>
      <c r="Q1159" s="99" t="n">
        <f aca="false">K1159-P1159</f>
        <v>-55</v>
      </c>
      <c r="R1159" s="98" t="n">
        <f aca="false">IFERROR(IF(O1159="Dec",(K1159/P1159-1))," ")</f>
        <v>-0.180327868852459</v>
      </c>
      <c r="S1159" s="100" t="str">
        <f aca="false">IF(N1159&gt;0,IF(O1159="","-",IF(R1159&lt;0%,"DEGROWTH","GROWTH")))</f>
        <v>DEGROWTH</v>
      </c>
      <c r="T1159" s="69" t="n">
        <v>235</v>
      </c>
      <c r="U1159" s="101" t="str">
        <f aca="false">IF(F1159&lt;=$V$2,"jAN","")</f>
        <v>jAN</v>
      </c>
      <c r="V1159" s="97" t="n">
        <v>235</v>
      </c>
      <c r="W1159" s="102" t="n">
        <f aca="false">K1159-V1159</f>
        <v>15</v>
      </c>
      <c r="X1159" s="103" t="n">
        <f aca="false">IFERROR(IF(U1159="Jan",(K1159/V1159-1)),0)</f>
        <v>0.0638297872340425</v>
      </c>
      <c r="Y1159" s="104" t="str">
        <f aca="false">IF(T1159&gt;0,IF(U1159="","-",IF(X1159&lt;0%,"DEGROWTH","GROWTH")))</f>
        <v>GROWTH</v>
      </c>
      <c r="Z1159" s="75" t="n">
        <v>0</v>
      </c>
      <c r="AA1159" s="70"/>
      <c r="AB1159" s="70" t="s">
        <v>130</v>
      </c>
      <c r="AC1159" s="3"/>
    </row>
    <row r="1160" customFormat="false" ht="14.25" hidden="false" customHeight="true" outlineLevel="0" collapsed="false">
      <c r="A1160" s="70" t="s">
        <v>130</v>
      </c>
      <c r="B1160" s="72" t="s">
        <v>108</v>
      </c>
      <c r="C1160" s="72" t="s">
        <v>2678</v>
      </c>
      <c r="D1160" s="72" t="n">
        <v>1000002006</v>
      </c>
      <c r="E1160" s="73" t="s">
        <v>2679</v>
      </c>
      <c r="F1160" s="74" t="n">
        <v>44478</v>
      </c>
      <c r="G1160" s="67" t="str">
        <f aca="false">IF(I1160&gt;0,"Targeted Dealer","-")</f>
        <v>Targeted Dealer</v>
      </c>
      <c r="H1160" s="67"/>
      <c r="I1160" s="68" t="n">
        <v>250</v>
      </c>
      <c r="J1160" s="68" t="n">
        <f aca="false">I1160/$J$1*($J$1-$E$1)</f>
        <v>250</v>
      </c>
      <c r="K1160" s="69" t="n">
        <v>55</v>
      </c>
      <c r="L1160" s="69" t="n">
        <f aca="false">I1160-K1160</f>
        <v>195</v>
      </c>
      <c r="M1160" s="69" t="n">
        <f aca="false">IFERROR((K1160/J1160%),"-")</f>
        <v>22</v>
      </c>
      <c r="N1160" s="97" t="n">
        <v>0</v>
      </c>
      <c r="O1160" s="98" t="str">
        <f aca="false">IF(F1160&lt;=$P$2,"DEC","")</f>
        <v>DEC</v>
      </c>
      <c r="P1160" s="97" t="n">
        <v>0</v>
      </c>
      <c r="Q1160" s="99" t="n">
        <f aca="false">K1160-P1160</f>
        <v>55</v>
      </c>
      <c r="R1160" s="98" t="str">
        <f aca="false">IFERROR(IF(O1160="Dec",(K1160/P1160-1))," ")</f>
        <v> </v>
      </c>
      <c r="S1160" s="105" t="b">
        <f aca="false">IF(N1160&gt;0,IF(O1160="","-",IF(R1160&lt;0%,"DEGROWTH","GROWTH")))</f>
        <v>0</v>
      </c>
      <c r="T1160" s="69" t="n">
        <v>10</v>
      </c>
      <c r="U1160" s="101" t="str">
        <f aca="false">IF(F1160&lt;=$V$2,"jAN","")</f>
        <v>jAN</v>
      </c>
      <c r="V1160" s="97" t="n">
        <v>10</v>
      </c>
      <c r="W1160" s="102" t="n">
        <f aca="false">K1160-V1160</f>
        <v>45</v>
      </c>
      <c r="X1160" s="103" t="n">
        <f aca="false">IFERROR(IF(U1160="Jan",(K1160/V1160-1)),0)</f>
        <v>4.5</v>
      </c>
      <c r="Y1160" s="104" t="str">
        <f aca="false">IF(T1160&gt;0,IF(U1160="","-",IF(X1160&lt;0%,"DEGROWTH","GROWTH")))</f>
        <v>GROWTH</v>
      </c>
      <c r="Z1160" s="75" t="n">
        <v>0</v>
      </c>
      <c r="AA1160" s="70"/>
      <c r="AB1160" s="70" t="s">
        <v>130</v>
      </c>
      <c r="AC1160" s="3"/>
    </row>
    <row r="1161" customFormat="false" ht="14.25" hidden="false" customHeight="true" outlineLevel="0" collapsed="false">
      <c r="A1161" s="70" t="s">
        <v>130</v>
      </c>
      <c r="B1161" s="72" t="s">
        <v>108</v>
      </c>
      <c r="C1161" s="72" t="s">
        <v>2680</v>
      </c>
      <c r="D1161" s="72" t="n">
        <v>1000002041</v>
      </c>
      <c r="E1161" s="73" t="s">
        <v>2681</v>
      </c>
      <c r="F1161" s="74" t="n">
        <v>44501</v>
      </c>
      <c r="G1161" s="67" t="str">
        <f aca="false">IF(I1161&gt;0,"Targeted Dealer","-")</f>
        <v>Targeted Dealer</v>
      </c>
      <c r="H1161" s="67"/>
      <c r="I1161" s="68" t="n">
        <v>250</v>
      </c>
      <c r="J1161" s="68" t="n">
        <f aca="false">I1161/$J$1*($J$1-$E$1)</f>
        <v>250</v>
      </c>
      <c r="K1161" s="69" t="n">
        <v>250</v>
      </c>
      <c r="L1161" s="69" t="n">
        <f aca="false">I1161-K1161</f>
        <v>0</v>
      </c>
      <c r="M1161" s="69" t="n">
        <f aca="false">IFERROR((K1161/J1161%),"-")</f>
        <v>100</v>
      </c>
      <c r="N1161" s="97" t="n">
        <v>281</v>
      </c>
      <c r="O1161" s="98" t="str">
        <f aca="false">IF(F1161&lt;=$P$2,"DEC","")</f>
        <v>DEC</v>
      </c>
      <c r="P1161" s="97" t="n">
        <v>281</v>
      </c>
      <c r="Q1161" s="99" t="n">
        <f aca="false">K1161-P1161</f>
        <v>-31</v>
      </c>
      <c r="R1161" s="98" t="n">
        <f aca="false">IFERROR(IF(O1161="Dec",(K1161/P1161-1))," ")</f>
        <v>-0.110320284697509</v>
      </c>
      <c r="S1161" s="100" t="str">
        <f aca="false">IF(N1161&gt;0,IF(O1161="","-",IF(R1161&lt;0%,"DEGROWTH","GROWTH")))</f>
        <v>DEGROWTH</v>
      </c>
      <c r="T1161" s="69" t="n">
        <v>225</v>
      </c>
      <c r="U1161" s="101" t="str">
        <f aca="false">IF(F1161&lt;=$V$2,"jAN","")</f>
        <v>jAN</v>
      </c>
      <c r="V1161" s="97" t="n">
        <v>225</v>
      </c>
      <c r="W1161" s="102" t="n">
        <f aca="false">K1161-V1161</f>
        <v>25</v>
      </c>
      <c r="X1161" s="103" t="n">
        <f aca="false">IFERROR(IF(U1161="Jan",(K1161/V1161-1)),0)</f>
        <v>0.111111111111111</v>
      </c>
      <c r="Y1161" s="104" t="str">
        <f aca="false">IF(T1161&gt;0,IF(U1161="","-",IF(X1161&lt;0%,"DEGROWTH","GROWTH")))</f>
        <v>GROWTH</v>
      </c>
      <c r="Z1161" s="75" t="n">
        <v>0</v>
      </c>
      <c r="AA1161" s="70"/>
      <c r="AB1161" s="70" t="s">
        <v>130</v>
      </c>
      <c r="AC1161" s="3"/>
    </row>
    <row r="1162" customFormat="false" ht="14.25" hidden="false" customHeight="true" outlineLevel="0" collapsed="false">
      <c r="A1162" s="70" t="s">
        <v>130</v>
      </c>
      <c r="B1162" s="72" t="s">
        <v>108</v>
      </c>
      <c r="C1162" s="72" t="s">
        <v>2682</v>
      </c>
      <c r="D1162" s="72" t="n">
        <v>1000002044</v>
      </c>
      <c r="E1162" s="73" t="s">
        <v>2683</v>
      </c>
      <c r="F1162" s="74" t="n">
        <v>44501</v>
      </c>
      <c r="G1162" s="67" t="str">
        <f aca="false">IF(I1162&gt;0,"Targeted Dealer","-")</f>
        <v>Targeted Dealer</v>
      </c>
      <c r="H1162" s="67"/>
      <c r="I1162" s="68" t="n">
        <v>800</v>
      </c>
      <c r="J1162" s="68" t="n">
        <f aca="false">I1162/$J$1*($J$1-$E$1)</f>
        <v>800</v>
      </c>
      <c r="K1162" s="69" t="n">
        <v>684.25</v>
      </c>
      <c r="L1162" s="69" t="n">
        <f aca="false">I1162-K1162</f>
        <v>115.75</v>
      </c>
      <c r="M1162" s="69" t="n">
        <f aca="false">IFERROR((K1162/J1162%),"-")</f>
        <v>85.53125</v>
      </c>
      <c r="N1162" s="97" t="n">
        <v>1062</v>
      </c>
      <c r="O1162" s="98" t="str">
        <f aca="false">IF(F1162&lt;=$P$2,"DEC","")</f>
        <v>DEC</v>
      </c>
      <c r="P1162" s="97" t="n">
        <v>1062</v>
      </c>
      <c r="Q1162" s="99" t="n">
        <f aca="false">K1162-P1162</f>
        <v>-377.75</v>
      </c>
      <c r="R1162" s="98" t="n">
        <f aca="false">IFERROR(IF(O1162="Dec",(K1162/P1162-1))," ")</f>
        <v>-0.355696798493409</v>
      </c>
      <c r="S1162" s="100" t="str">
        <f aca="false">IF(N1162&gt;0,IF(O1162="","-",IF(R1162&lt;0%,"DEGROWTH","GROWTH")))</f>
        <v>DEGROWTH</v>
      </c>
      <c r="T1162" s="69" t="n">
        <v>769</v>
      </c>
      <c r="U1162" s="101" t="str">
        <f aca="false">IF(F1162&lt;=$V$2,"jAN","")</f>
        <v>jAN</v>
      </c>
      <c r="V1162" s="97" t="n">
        <v>769</v>
      </c>
      <c r="W1162" s="102" t="n">
        <f aca="false">K1162-V1162</f>
        <v>-84.75</v>
      </c>
      <c r="X1162" s="103" t="n">
        <f aca="false">IFERROR(IF(U1162="Jan",(K1162/V1162-1)),0)</f>
        <v>-0.110208062418726</v>
      </c>
      <c r="Y1162" s="104" t="str">
        <f aca="false">IF(T1162&gt;0,IF(U1162="","-",IF(X1162&lt;0%,"DEGROWTH","GROWTH")))</f>
        <v>DEGROWTH</v>
      </c>
      <c r="Z1162" s="75" t="n">
        <v>0</v>
      </c>
      <c r="AA1162" s="70"/>
      <c r="AB1162" s="70" t="s">
        <v>130</v>
      </c>
      <c r="AC1162" s="3"/>
    </row>
    <row r="1163" customFormat="false" ht="14.25" hidden="false" customHeight="true" outlineLevel="0" collapsed="false">
      <c r="A1163" s="70" t="s">
        <v>130</v>
      </c>
      <c r="B1163" s="72" t="s">
        <v>108</v>
      </c>
      <c r="C1163" s="72" t="s">
        <v>376</v>
      </c>
      <c r="D1163" s="72" t="n">
        <v>1000002772</v>
      </c>
      <c r="E1163" s="73" t="s">
        <v>377</v>
      </c>
      <c r="F1163" s="74" t="n">
        <v>44692</v>
      </c>
      <c r="G1163" s="67" t="str">
        <f aca="false">IF(I1163&gt;0,"Targeted Dealer","-")</f>
        <v>-</v>
      </c>
      <c r="H1163" s="67"/>
      <c r="I1163" s="68" t="n">
        <v>0</v>
      </c>
      <c r="J1163" s="68" t="n">
        <f aca="false">I1163/$J$1*($J$1-$E$1)</f>
        <v>0</v>
      </c>
      <c r="K1163" s="69" t="n">
        <v>0</v>
      </c>
      <c r="L1163" s="69" t="n">
        <f aca="false">I1163-K1163</f>
        <v>0</v>
      </c>
      <c r="M1163" s="69" t="str">
        <f aca="false">IFERROR((K1163/J1163%),"-")</f>
        <v>-</v>
      </c>
      <c r="N1163" s="97" t="n">
        <v>0</v>
      </c>
      <c r="O1163" s="98" t="str">
        <f aca="false">IF(F1163&lt;=$P$2,"DEC","")</f>
        <v>DEC</v>
      </c>
      <c r="P1163" s="97" t="n">
        <v>0</v>
      </c>
      <c r="Q1163" s="99" t="n">
        <f aca="false">K1163-P1163</f>
        <v>0</v>
      </c>
      <c r="R1163" s="98" t="str">
        <f aca="false">IFERROR(IF(O1163="Dec",(K1163/P1163-1))," ")</f>
        <v> </v>
      </c>
      <c r="S1163" s="105" t="b">
        <f aca="false">IF(N1163&gt;0,IF(O1163="","-",IF(R1163&lt;0%,"DEGROWTH","GROWTH")))</f>
        <v>0</v>
      </c>
      <c r="T1163" s="69" t="n">
        <v>133.5</v>
      </c>
      <c r="U1163" s="101" t="str">
        <f aca="false">IF(F1163&lt;=$V$2,"jAN","")</f>
        <v>jAN</v>
      </c>
      <c r="V1163" s="97" t="n">
        <v>133.5</v>
      </c>
      <c r="W1163" s="102" t="n">
        <f aca="false">K1163-V1163</f>
        <v>-133.5</v>
      </c>
      <c r="X1163" s="103" t="n">
        <f aca="false">IFERROR(IF(U1163="Jan",(K1163/V1163-1)),0)</f>
        <v>-1</v>
      </c>
      <c r="Y1163" s="104" t="str">
        <f aca="false">IF(T1163&gt;0,IF(U1163="","-",IF(X1163&lt;0%,"DEGROWTH","GROWTH")))</f>
        <v>DEGROWTH</v>
      </c>
      <c r="Z1163" s="75" t="n">
        <v>1</v>
      </c>
      <c r="AA1163" s="70"/>
      <c r="AB1163" s="70" t="s">
        <v>130</v>
      </c>
      <c r="AC1163" s="3"/>
    </row>
    <row r="1164" customFormat="false" ht="14.25" hidden="false" customHeight="true" outlineLevel="0" collapsed="false">
      <c r="A1164" s="70" t="s">
        <v>130</v>
      </c>
      <c r="B1164" s="72" t="s">
        <v>108</v>
      </c>
      <c r="C1164" s="72" t="s">
        <v>2684</v>
      </c>
      <c r="D1164" s="72" t="n">
        <v>1000002851</v>
      </c>
      <c r="E1164" s="73" t="s">
        <v>2685</v>
      </c>
      <c r="F1164" s="74" t="n">
        <v>44744</v>
      </c>
      <c r="G1164" s="67" t="str">
        <f aca="false">IF(I1164&gt;0,"Targeted Dealer","-")</f>
        <v>Targeted Dealer</v>
      </c>
      <c r="H1164" s="67"/>
      <c r="I1164" s="68" t="n">
        <v>200</v>
      </c>
      <c r="J1164" s="68" t="n">
        <f aca="false">I1164/$J$1*($J$1-$E$1)</f>
        <v>200</v>
      </c>
      <c r="K1164" s="69" t="n">
        <v>200</v>
      </c>
      <c r="L1164" s="69" t="n">
        <f aca="false">I1164-K1164</f>
        <v>0</v>
      </c>
      <c r="M1164" s="69" t="n">
        <f aca="false">IFERROR((K1164/J1164%),"-")</f>
        <v>100</v>
      </c>
      <c r="N1164" s="97" t="n">
        <v>175</v>
      </c>
      <c r="O1164" s="98" t="str">
        <f aca="false">IF(F1164&lt;=$P$2,"DEC","")</f>
        <v>DEC</v>
      </c>
      <c r="P1164" s="97" t="n">
        <v>175</v>
      </c>
      <c r="Q1164" s="99" t="n">
        <f aca="false">K1164-P1164</f>
        <v>25</v>
      </c>
      <c r="R1164" s="98" t="n">
        <f aca="false">IFERROR(IF(O1164="Dec",(K1164/P1164-1))," ")</f>
        <v>0.142857142857143</v>
      </c>
      <c r="S1164" s="100" t="str">
        <f aca="false">IF(N1164&gt;0,IF(O1164="","-",IF(R1164&lt;0%,"DEGROWTH","GROWTH")))</f>
        <v>GROWTH</v>
      </c>
      <c r="T1164" s="69" t="n">
        <v>155</v>
      </c>
      <c r="U1164" s="101" t="str">
        <f aca="false">IF(F1164&lt;=$V$2,"jAN","")</f>
        <v>jAN</v>
      </c>
      <c r="V1164" s="97" t="n">
        <v>155</v>
      </c>
      <c r="W1164" s="102" t="n">
        <f aca="false">K1164-V1164</f>
        <v>45</v>
      </c>
      <c r="X1164" s="103" t="n">
        <f aca="false">IFERROR(IF(U1164="Jan",(K1164/V1164-1)),0)</f>
        <v>0.290322580645161</v>
      </c>
      <c r="Y1164" s="104" t="str">
        <f aca="false">IF(T1164&gt;0,IF(U1164="","-",IF(X1164&lt;0%,"DEGROWTH","GROWTH")))</f>
        <v>GROWTH</v>
      </c>
      <c r="Z1164" s="75" t="n">
        <v>0</v>
      </c>
      <c r="AA1164" s="70"/>
      <c r="AB1164" s="70" t="s">
        <v>130</v>
      </c>
      <c r="AC1164" s="3"/>
    </row>
    <row r="1165" customFormat="false" ht="14.25" hidden="false" customHeight="true" outlineLevel="0" collapsed="false">
      <c r="A1165" s="70" t="s">
        <v>130</v>
      </c>
      <c r="B1165" s="72" t="s">
        <v>108</v>
      </c>
      <c r="C1165" s="72" t="s">
        <v>2686</v>
      </c>
      <c r="D1165" s="72" t="n">
        <v>1000002867</v>
      </c>
      <c r="E1165" s="73" t="s">
        <v>2687</v>
      </c>
      <c r="F1165" s="74" t="n">
        <v>44768</v>
      </c>
      <c r="G1165" s="67" t="str">
        <f aca="false">IF(I1165&gt;0,"Targeted Dealer","-")</f>
        <v>Targeted Dealer</v>
      </c>
      <c r="H1165" s="67"/>
      <c r="I1165" s="68" t="n">
        <v>50</v>
      </c>
      <c r="J1165" s="68" t="n">
        <f aca="false">I1165/$J$1*($J$1-$E$1)</f>
        <v>50</v>
      </c>
      <c r="K1165" s="69" t="n">
        <v>8</v>
      </c>
      <c r="L1165" s="69" t="n">
        <f aca="false">I1165-K1165</f>
        <v>42</v>
      </c>
      <c r="M1165" s="69" t="n">
        <f aca="false">IFERROR((K1165/J1165%),"-")</f>
        <v>16</v>
      </c>
      <c r="N1165" s="97" t="n">
        <v>5</v>
      </c>
      <c r="O1165" s="98" t="str">
        <f aca="false">IF(F1165&lt;=$P$2,"DEC","")</f>
        <v>DEC</v>
      </c>
      <c r="P1165" s="97" t="n">
        <v>5</v>
      </c>
      <c r="Q1165" s="99" t="n">
        <f aca="false">K1165-P1165</f>
        <v>3</v>
      </c>
      <c r="R1165" s="98" t="n">
        <f aca="false">IFERROR(IF(O1165="Dec",(K1165/P1165-1))," ")</f>
        <v>0.6</v>
      </c>
      <c r="S1165" s="100" t="str">
        <f aca="false">IF(N1165&gt;0,IF(O1165="","-",IF(R1165&lt;0%,"DEGROWTH","GROWTH")))</f>
        <v>GROWTH</v>
      </c>
      <c r="T1165" s="69" t="n">
        <v>8</v>
      </c>
      <c r="U1165" s="101" t="str">
        <f aca="false">IF(F1165&lt;=$V$2,"jAN","")</f>
        <v>jAN</v>
      </c>
      <c r="V1165" s="97" t="n">
        <v>8</v>
      </c>
      <c r="W1165" s="102" t="n">
        <f aca="false">K1165-V1165</f>
        <v>0</v>
      </c>
      <c r="X1165" s="103" t="n">
        <f aca="false">IFERROR(IF(U1165="Jan",(K1165/V1165-1)),0)</f>
        <v>0</v>
      </c>
      <c r="Y1165" s="104" t="str">
        <f aca="false">IF(T1165&gt;0,IF(U1165="","-",IF(X1165&lt;0%,"DEGROWTH","GROWTH")))</f>
        <v>GROWTH</v>
      </c>
      <c r="Z1165" s="75" t="n">
        <v>0</v>
      </c>
      <c r="AA1165" s="70"/>
      <c r="AB1165" s="70" t="s">
        <v>130</v>
      </c>
      <c r="AC1165" s="3"/>
    </row>
    <row r="1166" customFormat="false" ht="14.25" hidden="false" customHeight="true" outlineLevel="0" collapsed="false">
      <c r="A1166" s="70" t="s">
        <v>130</v>
      </c>
      <c r="B1166" s="72" t="s">
        <v>108</v>
      </c>
      <c r="C1166" s="72" t="s">
        <v>2688</v>
      </c>
      <c r="D1166" s="72" t="n">
        <v>1000002981</v>
      </c>
      <c r="E1166" s="72" t="s">
        <v>2689</v>
      </c>
      <c r="F1166" s="74" t="n">
        <v>44830</v>
      </c>
      <c r="G1166" s="67" t="str">
        <f aca="false">IF(I1166&gt;0,"Targeted Dealer","-")</f>
        <v>Targeted Dealer</v>
      </c>
      <c r="H1166" s="67"/>
      <c r="I1166" s="68" t="n">
        <v>650</v>
      </c>
      <c r="J1166" s="68" t="n">
        <f aca="false">I1166/$J$1*($J$1-$E$1)</f>
        <v>650</v>
      </c>
      <c r="K1166" s="69" t="n">
        <v>1025</v>
      </c>
      <c r="L1166" s="69" t="n">
        <f aca="false">I1166-K1166</f>
        <v>-375</v>
      </c>
      <c r="M1166" s="69" t="n">
        <f aca="false">IFERROR((K1166/J1166%),"-")</f>
        <v>157.692307692308</v>
      </c>
      <c r="N1166" s="97" t="n">
        <v>1125.5</v>
      </c>
      <c r="O1166" s="98" t="str">
        <f aca="false">IF(F1166&lt;=$P$2,"DEC","")</f>
        <v>DEC</v>
      </c>
      <c r="P1166" s="97" t="n">
        <v>1125.5</v>
      </c>
      <c r="Q1166" s="99" t="n">
        <f aca="false">K1166-P1166</f>
        <v>-100.5</v>
      </c>
      <c r="R1166" s="98" t="n">
        <f aca="false">IFERROR(IF(O1166="Dec",(K1166/P1166-1))," ")</f>
        <v>-0.0892936472678809</v>
      </c>
      <c r="S1166" s="100" t="str">
        <f aca="false">IF(N1166&gt;0,IF(O1166="","-",IF(R1166&lt;0%,"DEGROWTH","GROWTH")))</f>
        <v>DEGROWTH</v>
      </c>
      <c r="T1166" s="69" t="n">
        <v>540.5</v>
      </c>
      <c r="U1166" s="101" t="str">
        <f aca="false">IF(F1166&lt;=$V$2,"jAN","")</f>
        <v>jAN</v>
      </c>
      <c r="V1166" s="97" t="n">
        <v>540.5</v>
      </c>
      <c r="W1166" s="102" t="n">
        <f aca="false">K1166-V1166</f>
        <v>484.5</v>
      </c>
      <c r="X1166" s="103" t="n">
        <f aca="false">IFERROR(IF(U1166="Jan",(K1166/V1166-1)),0)</f>
        <v>0.896392229417206</v>
      </c>
      <c r="Y1166" s="104" t="str">
        <f aca="false">IF(T1166&gt;0,IF(U1166="","-",IF(X1166&lt;0%,"DEGROWTH","GROWTH")))</f>
        <v>GROWTH</v>
      </c>
      <c r="Z1166" s="75" t="n">
        <v>0</v>
      </c>
      <c r="AA1166" s="70"/>
      <c r="AB1166" s="70" t="s">
        <v>130</v>
      </c>
      <c r="AC1166" s="3"/>
    </row>
    <row r="1167" customFormat="false" ht="14.25" hidden="false" customHeight="true" outlineLevel="0" collapsed="false">
      <c r="A1167" s="70" t="s">
        <v>130</v>
      </c>
      <c r="B1167" s="72" t="s">
        <v>108</v>
      </c>
      <c r="C1167" s="72" t="s">
        <v>2690</v>
      </c>
      <c r="D1167" s="72" t="n">
        <v>1000003242</v>
      </c>
      <c r="E1167" s="72" t="s">
        <v>2691</v>
      </c>
      <c r="F1167" s="74" t="n">
        <v>44936</v>
      </c>
      <c r="G1167" s="67" t="str">
        <f aca="false">IF(I1167&gt;0,"Targeted Dealer","-")</f>
        <v>Targeted Dealer</v>
      </c>
      <c r="H1167" s="67"/>
      <c r="I1167" s="68" t="n">
        <v>250</v>
      </c>
      <c r="J1167" s="68" t="n">
        <f aca="false">I1167/$J$1*($J$1-$E$1)</f>
        <v>250</v>
      </c>
      <c r="K1167" s="69" t="n">
        <v>193</v>
      </c>
      <c r="L1167" s="69" t="n">
        <f aca="false">I1167-K1167</f>
        <v>57</v>
      </c>
      <c r="M1167" s="69" t="n">
        <f aca="false">IFERROR((K1167/J1167%),"-")</f>
        <v>77.2</v>
      </c>
      <c r="N1167" s="97" t="n">
        <v>203.5</v>
      </c>
      <c r="O1167" s="98" t="str">
        <f aca="false">IF(F1167&lt;=$P$2,"DEC","")</f>
        <v>DEC</v>
      </c>
      <c r="P1167" s="97" t="n">
        <v>203.5</v>
      </c>
      <c r="Q1167" s="99" t="n">
        <f aca="false">K1167-P1167</f>
        <v>-10.5</v>
      </c>
      <c r="R1167" s="98" t="n">
        <f aca="false">IFERROR(IF(O1167="Dec",(K1167/P1167-1))," ")</f>
        <v>-0.0515970515970516</v>
      </c>
      <c r="S1167" s="100" t="str">
        <f aca="false">IF(N1167&gt;0,IF(O1167="","-",IF(R1167&lt;0%,"DEGROWTH","GROWTH")))</f>
        <v>DEGROWTH</v>
      </c>
      <c r="T1167" s="69" t="n">
        <v>138</v>
      </c>
      <c r="U1167" s="101" t="str">
        <f aca="false">IF(F1167&lt;=$V$2,"jAN","")</f>
        <v>jAN</v>
      </c>
      <c r="V1167" s="97" t="n">
        <v>138</v>
      </c>
      <c r="W1167" s="102" t="n">
        <f aca="false">K1167-V1167</f>
        <v>55</v>
      </c>
      <c r="X1167" s="103" t="n">
        <f aca="false">IFERROR(IF(U1167="Jan",(K1167/V1167-1)),0)</f>
        <v>0.398550724637681</v>
      </c>
      <c r="Y1167" s="104" t="str">
        <f aca="false">IF(T1167&gt;0,IF(U1167="","-",IF(X1167&lt;0%,"DEGROWTH","GROWTH")))</f>
        <v>GROWTH</v>
      </c>
      <c r="Z1167" s="75" t="n">
        <v>0</v>
      </c>
      <c r="AA1167" s="70"/>
      <c r="AB1167" s="70" t="s">
        <v>130</v>
      </c>
      <c r="AC1167" s="3"/>
    </row>
    <row r="1168" customFormat="false" ht="14.25" hidden="false" customHeight="true" outlineLevel="0" collapsed="false">
      <c r="A1168" s="70" t="s">
        <v>130</v>
      </c>
      <c r="B1168" s="72" t="s">
        <v>108</v>
      </c>
      <c r="C1168" s="72" t="s">
        <v>378</v>
      </c>
      <c r="D1168" s="72" t="n">
        <v>1000003373</v>
      </c>
      <c r="E1168" s="72" t="s">
        <v>379</v>
      </c>
      <c r="F1168" s="74" t="n">
        <v>44977</v>
      </c>
      <c r="G1168" s="67" t="str">
        <f aca="false">IF(I1168&gt;0,"Targeted Dealer","-")</f>
        <v>Targeted Dealer</v>
      </c>
      <c r="H1168" s="67"/>
      <c r="I1168" s="68" t="n">
        <v>100</v>
      </c>
      <c r="J1168" s="68" t="n">
        <f aca="false">I1168/$J$1*($J$1-$E$1)</f>
        <v>100</v>
      </c>
      <c r="K1168" s="69" t="n">
        <v>0</v>
      </c>
      <c r="L1168" s="69" t="n">
        <f aca="false">I1168-K1168</f>
        <v>100</v>
      </c>
      <c r="M1168" s="69" t="n">
        <f aca="false">IFERROR((K1168/J1168%),"-")</f>
        <v>0</v>
      </c>
      <c r="N1168" s="97" t="n">
        <v>0</v>
      </c>
      <c r="O1168" s="98" t="str">
        <f aca="false">IF(F1168&lt;=$P$2,"DEC","")</f>
        <v>DEC</v>
      </c>
      <c r="P1168" s="97" t="n">
        <v>0</v>
      </c>
      <c r="Q1168" s="99" t="n">
        <f aca="false">K1168-P1168</f>
        <v>0</v>
      </c>
      <c r="R1168" s="98" t="str">
        <f aca="false">IFERROR(IF(O1168="Dec",(K1168/P1168-1))," ")</f>
        <v> </v>
      </c>
      <c r="S1168" s="105" t="b">
        <f aca="false">IF(N1168&gt;0,IF(O1168="","-",IF(R1168&lt;0%,"DEGROWTH","GROWTH")))</f>
        <v>0</v>
      </c>
      <c r="T1168" s="69" t="n">
        <v>55</v>
      </c>
      <c r="U1168" s="101" t="str">
        <f aca="false">IF(F1168&lt;=$V$2,"jAN","")</f>
        <v>jAN</v>
      </c>
      <c r="V1168" s="97" t="n">
        <v>55</v>
      </c>
      <c r="W1168" s="102" t="n">
        <f aca="false">K1168-V1168</f>
        <v>-55</v>
      </c>
      <c r="X1168" s="103" t="n">
        <f aca="false">IFERROR(IF(U1168="Jan",(K1168/V1168-1)),0)</f>
        <v>-1</v>
      </c>
      <c r="Y1168" s="104" t="str">
        <f aca="false">IF(T1168&gt;0,IF(U1168="","-",IF(X1168&lt;0%,"DEGROWTH","GROWTH")))</f>
        <v>DEGROWTH</v>
      </c>
      <c r="Z1168" s="75" t="n">
        <v>0</v>
      </c>
      <c r="AA1168" s="70"/>
      <c r="AB1168" s="70" t="s">
        <v>130</v>
      </c>
      <c r="AC1168" s="3"/>
    </row>
    <row r="1169" customFormat="false" ht="14.25" hidden="false" customHeight="true" outlineLevel="0" collapsed="false">
      <c r="A1169" s="70" t="s">
        <v>130</v>
      </c>
      <c r="B1169" s="72" t="s">
        <v>108</v>
      </c>
      <c r="C1169" s="72" t="s">
        <v>2692</v>
      </c>
      <c r="D1169" s="72" t="n">
        <v>1000003505</v>
      </c>
      <c r="E1169" s="72" t="s">
        <v>2693</v>
      </c>
      <c r="F1169" s="74" t="n">
        <v>45045</v>
      </c>
      <c r="G1169" s="67" t="str">
        <f aca="false">IF(I1169&gt;0,"Targeted Dealer","-")</f>
        <v>Targeted Dealer</v>
      </c>
      <c r="H1169" s="67"/>
      <c r="I1169" s="68" t="n">
        <v>700</v>
      </c>
      <c r="J1169" s="68" t="n">
        <f aca="false">I1169/$J$1*($J$1-$E$1)</f>
        <v>700</v>
      </c>
      <c r="K1169" s="69" t="n">
        <v>700</v>
      </c>
      <c r="L1169" s="69" t="n">
        <f aca="false">I1169-K1169</f>
        <v>0</v>
      </c>
      <c r="M1169" s="69" t="n">
        <f aca="false">IFERROR((K1169/J1169%),"-")</f>
        <v>100</v>
      </c>
      <c r="N1169" s="97" t="n">
        <v>835</v>
      </c>
      <c r="O1169" s="98" t="str">
        <f aca="false">IF(F1169&lt;=$P$2,"DEC","")</f>
        <v>DEC</v>
      </c>
      <c r="P1169" s="97" t="n">
        <v>835</v>
      </c>
      <c r="Q1169" s="99" t="n">
        <f aca="false">K1169-P1169</f>
        <v>-135</v>
      </c>
      <c r="R1169" s="98" t="n">
        <f aca="false">IFERROR(IF(O1169="Dec",(K1169/P1169-1))," ")</f>
        <v>-0.161676646706587</v>
      </c>
      <c r="S1169" s="100" t="str">
        <f aca="false">IF(N1169&gt;0,IF(O1169="","-",IF(R1169&lt;0%,"DEGROWTH","GROWTH")))</f>
        <v>DEGROWTH</v>
      </c>
      <c r="T1169" s="69" t="n">
        <v>435</v>
      </c>
      <c r="U1169" s="101" t="str">
        <f aca="false">IF(F1169&lt;=$V$2,"jAN","")</f>
        <v>jAN</v>
      </c>
      <c r="V1169" s="97" t="n">
        <v>435</v>
      </c>
      <c r="W1169" s="102" t="n">
        <f aca="false">K1169-V1169</f>
        <v>265</v>
      </c>
      <c r="X1169" s="103" t="n">
        <f aca="false">IFERROR(IF(U1169="Jan",(K1169/V1169-1)),0)</f>
        <v>0.609195402298851</v>
      </c>
      <c r="Y1169" s="104" t="str">
        <f aca="false">IF(T1169&gt;0,IF(U1169="","-",IF(X1169&lt;0%,"DEGROWTH","GROWTH")))</f>
        <v>GROWTH</v>
      </c>
      <c r="Z1169" s="75" t="n">
        <v>0</v>
      </c>
      <c r="AA1169" s="70"/>
      <c r="AB1169" s="70" t="s">
        <v>130</v>
      </c>
      <c r="AC1169" s="3"/>
    </row>
    <row r="1170" customFormat="false" ht="14.25" hidden="false" customHeight="true" outlineLevel="0" collapsed="false">
      <c r="A1170" s="75" t="s">
        <v>130</v>
      </c>
      <c r="B1170" s="79" t="s">
        <v>108</v>
      </c>
      <c r="C1170" s="79" t="s">
        <v>2694</v>
      </c>
      <c r="D1170" s="79" t="n">
        <v>1000003877</v>
      </c>
      <c r="E1170" s="79" t="s">
        <v>2695</v>
      </c>
      <c r="F1170" s="74" t="n">
        <v>45351</v>
      </c>
      <c r="G1170" s="67" t="str">
        <f aca="false">IF(I1170&gt;0,"Targeted Dealer","-")</f>
        <v>Targeted Dealer</v>
      </c>
      <c r="H1170" s="67"/>
      <c r="I1170" s="68" t="n">
        <v>250</v>
      </c>
      <c r="J1170" s="68" t="n">
        <f aca="false">I1170/$J$1*($J$1-$E$1)</f>
        <v>250</v>
      </c>
      <c r="K1170" s="69" t="n">
        <v>253</v>
      </c>
      <c r="L1170" s="69" t="n">
        <f aca="false">I1170-K1170</f>
        <v>-3</v>
      </c>
      <c r="M1170" s="69" t="n">
        <f aca="false">IFERROR((K1170/J1170%),"-")</f>
        <v>101.2</v>
      </c>
      <c r="N1170" s="97" t="n">
        <v>323</v>
      </c>
      <c r="O1170" s="98" t="str">
        <f aca="false">IF(F1170&lt;=$P$2,"DEC","")</f>
        <v>DEC</v>
      </c>
      <c r="P1170" s="97" t="n">
        <v>323</v>
      </c>
      <c r="Q1170" s="99" t="n">
        <f aca="false">K1170-P1170</f>
        <v>-70</v>
      </c>
      <c r="R1170" s="98" t="n">
        <f aca="false">IFERROR(IF(O1170="Dec",(K1170/P1170-1))," ")</f>
        <v>-0.21671826625387</v>
      </c>
      <c r="S1170" s="100" t="str">
        <f aca="false">IF(N1170&gt;0,IF(O1170="","-",IF(R1170&lt;0%,"DEGROWTH","GROWTH")))</f>
        <v>DEGROWTH</v>
      </c>
      <c r="T1170" s="69" t="n">
        <v>210</v>
      </c>
      <c r="U1170" s="101" t="str">
        <f aca="false">IF(F1170&lt;=$V$2,"jAN","")</f>
        <v>jAN</v>
      </c>
      <c r="V1170" s="97" t="n">
        <v>210</v>
      </c>
      <c r="W1170" s="102" t="n">
        <f aca="false">K1170-V1170</f>
        <v>43</v>
      </c>
      <c r="X1170" s="103" t="n">
        <f aca="false">IFERROR(IF(U1170="Jan",(K1170/V1170-1)),0)</f>
        <v>0.204761904761905</v>
      </c>
      <c r="Y1170" s="104" t="str">
        <f aca="false">IF(T1170&gt;0,IF(U1170="","-",IF(X1170&lt;0%,"DEGROWTH","GROWTH")))</f>
        <v>GROWTH</v>
      </c>
      <c r="Z1170" s="75" t="n">
        <v>0</v>
      </c>
      <c r="AA1170" s="75"/>
      <c r="AB1170" s="75" t="s">
        <v>130</v>
      </c>
      <c r="AC1170" s="3"/>
    </row>
    <row r="1171" customFormat="false" ht="14.25" hidden="false" customHeight="true" outlineLevel="0" collapsed="false">
      <c r="A1171" s="75" t="s">
        <v>130</v>
      </c>
      <c r="B1171" s="79" t="s">
        <v>108</v>
      </c>
      <c r="C1171" s="79" t="s">
        <v>2696</v>
      </c>
      <c r="D1171" s="79" t="n">
        <v>1000003918</v>
      </c>
      <c r="E1171" s="79" t="s">
        <v>2697</v>
      </c>
      <c r="F1171" s="74" t="n">
        <v>45409</v>
      </c>
      <c r="G1171" s="67" t="str">
        <f aca="false">IF(I1171&gt;0,"Targeted Dealer","-")</f>
        <v>Targeted Dealer</v>
      </c>
      <c r="H1171" s="67"/>
      <c r="I1171" s="68" t="n">
        <v>100</v>
      </c>
      <c r="J1171" s="68" t="n">
        <f aca="false">I1171/$J$1*($J$1-$E$1)</f>
        <v>100</v>
      </c>
      <c r="K1171" s="69" t="n">
        <v>100</v>
      </c>
      <c r="L1171" s="69" t="n">
        <f aca="false">I1171-K1171</f>
        <v>0</v>
      </c>
      <c r="M1171" s="69" t="n">
        <f aca="false">IFERROR((K1171/J1171%),"-")</f>
        <v>100</v>
      </c>
      <c r="N1171" s="97" t="n">
        <v>60</v>
      </c>
      <c r="O1171" s="98" t="str">
        <f aca="false">IF(F1171&lt;=$P$2,"DEC","")</f>
        <v>DEC</v>
      </c>
      <c r="P1171" s="97" t="n">
        <v>60</v>
      </c>
      <c r="Q1171" s="99" t="n">
        <f aca="false">K1171-P1171</f>
        <v>40</v>
      </c>
      <c r="R1171" s="98" t="n">
        <f aca="false">IFERROR(IF(O1171="Dec",(K1171/P1171-1))," ")</f>
        <v>0.666666666666667</v>
      </c>
      <c r="S1171" s="100" t="str">
        <f aca="false">IF(N1171&gt;0,IF(O1171="","-",IF(R1171&lt;0%,"DEGROWTH","GROWTH")))</f>
        <v>GROWTH</v>
      </c>
      <c r="T1171" s="69" t="n">
        <v>55</v>
      </c>
      <c r="U1171" s="101" t="str">
        <f aca="false">IF(F1171&lt;=$V$2,"jAN","")</f>
        <v>jAN</v>
      </c>
      <c r="V1171" s="97" t="n">
        <v>55</v>
      </c>
      <c r="W1171" s="102" t="n">
        <f aca="false">K1171-V1171</f>
        <v>45</v>
      </c>
      <c r="X1171" s="103" t="n">
        <f aca="false">IFERROR(IF(U1171="Jan",(K1171/V1171-1)),0)</f>
        <v>0.818181818181818</v>
      </c>
      <c r="Y1171" s="104" t="str">
        <f aca="false">IF(T1171&gt;0,IF(U1171="","-",IF(X1171&lt;0%,"DEGROWTH","GROWTH")))</f>
        <v>GROWTH</v>
      </c>
      <c r="Z1171" s="75" t="n">
        <v>0</v>
      </c>
      <c r="AA1171" s="75"/>
      <c r="AB1171" s="75" t="s">
        <v>130</v>
      </c>
      <c r="AC1171" s="3"/>
    </row>
    <row r="1172" customFormat="false" ht="14.25" hidden="false" customHeight="true" outlineLevel="0" collapsed="false">
      <c r="A1172" s="75" t="s">
        <v>130</v>
      </c>
      <c r="B1172" s="79" t="s">
        <v>108</v>
      </c>
      <c r="C1172" s="79" t="s">
        <v>2698</v>
      </c>
      <c r="D1172" s="79" t="n">
        <v>1000003922</v>
      </c>
      <c r="E1172" s="79" t="s">
        <v>2699</v>
      </c>
      <c r="F1172" s="74" t="n">
        <v>45411</v>
      </c>
      <c r="G1172" s="67" t="str">
        <f aca="false">IF(I1172&gt;0,"Targeted Dealer","-")</f>
        <v>Targeted Dealer</v>
      </c>
      <c r="H1172" s="67"/>
      <c r="I1172" s="68" t="n">
        <v>200</v>
      </c>
      <c r="J1172" s="68" t="n">
        <f aca="false">I1172/$J$1*($J$1-$E$1)</f>
        <v>200</v>
      </c>
      <c r="K1172" s="69" t="n">
        <v>347.5</v>
      </c>
      <c r="L1172" s="69" t="n">
        <f aca="false">I1172-K1172</f>
        <v>-147.5</v>
      </c>
      <c r="M1172" s="69" t="n">
        <f aca="false">IFERROR((K1172/J1172%),"-")</f>
        <v>173.75</v>
      </c>
      <c r="N1172" s="97" t="n">
        <v>230</v>
      </c>
      <c r="O1172" s="98" t="str">
        <f aca="false">IF(F1172&lt;=$P$2,"DEC","")</f>
        <v>DEC</v>
      </c>
      <c r="P1172" s="97" t="n">
        <v>230</v>
      </c>
      <c r="Q1172" s="99" t="n">
        <f aca="false">K1172-P1172</f>
        <v>117.5</v>
      </c>
      <c r="R1172" s="98" t="n">
        <f aca="false">IFERROR(IF(O1172="Dec",(K1172/P1172-1))," ")</f>
        <v>0.510869565217391</v>
      </c>
      <c r="S1172" s="100" t="str">
        <f aca="false">IF(N1172&gt;0,IF(O1172="","-",IF(R1172&lt;0%,"DEGROWTH","GROWTH")))</f>
        <v>GROWTH</v>
      </c>
      <c r="T1172" s="69" t="n">
        <v>65</v>
      </c>
      <c r="U1172" s="101" t="str">
        <f aca="false">IF(F1172&lt;=$V$2,"jAN","")</f>
        <v>jAN</v>
      </c>
      <c r="V1172" s="97" t="n">
        <v>65</v>
      </c>
      <c r="W1172" s="102" t="n">
        <f aca="false">K1172-V1172</f>
        <v>282.5</v>
      </c>
      <c r="X1172" s="103" t="n">
        <f aca="false">IFERROR(IF(U1172="Jan",(K1172/V1172-1)),0)</f>
        <v>4.34615384615385</v>
      </c>
      <c r="Y1172" s="104" t="str">
        <f aca="false">IF(T1172&gt;0,IF(U1172="","-",IF(X1172&lt;0%,"DEGROWTH","GROWTH")))</f>
        <v>GROWTH</v>
      </c>
      <c r="Z1172" s="75" t="n">
        <v>0</v>
      </c>
      <c r="AA1172" s="75"/>
      <c r="AB1172" s="75" t="s">
        <v>130</v>
      </c>
      <c r="AC1172" s="3"/>
    </row>
    <row r="1173" customFormat="false" ht="14.25" hidden="false" customHeight="true" outlineLevel="0" collapsed="false">
      <c r="A1173" s="75" t="s">
        <v>130</v>
      </c>
      <c r="B1173" s="79" t="s">
        <v>108</v>
      </c>
      <c r="C1173" s="79" t="s">
        <v>380</v>
      </c>
      <c r="D1173" s="79" t="n">
        <v>1000003972</v>
      </c>
      <c r="E1173" s="79" t="s">
        <v>381</v>
      </c>
      <c r="F1173" s="74" t="n">
        <v>45430</v>
      </c>
      <c r="G1173" s="67" t="str">
        <f aca="false">IF(I1173&gt;0,"Targeted Dealer","-")</f>
        <v>Targeted Dealer</v>
      </c>
      <c r="H1173" s="67"/>
      <c r="I1173" s="68" t="n">
        <v>50</v>
      </c>
      <c r="J1173" s="68" t="n">
        <f aca="false">I1173/$J$1*($J$1-$E$1)</f>
        <v>50</v>
      </c>
      <c r="K1173" s="69" t="n">
        <v>52</v>
      </c>
      <c r="L1173" s="69" t="n">
        <f aca="false">I1173-K1173</f>
        <v>-2</v>
      </c>
      <c r="M1173" s="69" t="n">
        <f aca="false">IFERROR((K1173/J1173%),"-")</f>
        <v>104</v>
      </c>
      <c r="N1173" s="97" t="n">
        <v>25</v>
      </c>
      <c r="O1173" s="98" t="str">
        <f aca="false">IF(F1173&lt;=$P$2,"DEC","")</f>
        <v>DEC</v>
      </c>
      <c r="P1173" s="97" t="n">
        <v>25</v>
      </c>
      <c r="Q1173" s="99" t="n">
        <f aca="false">K1173-P1173</f>
        <v>27</v>
      </c>
      <c r="R1173" s="98" t="n">
        <f aca="false">IFERROR(IF(O1173="Dec",(K1173/P1173-1))," ")</f>
        <v>1.08</v>
      </c>
      <c r="S1173" s="100" t="str">
        <f aca="false">IF(N1173&gt;0,IF(O1173="","-",IF(R1173&lt;0%,"DEGROWTH","GROWTH")))</f>
        <v>GROWTH</v>
      </c>
      <c r="T1173" s="69" t="n">
        <v>25</v>
      </c>
      <c r="U1173" s="101" t="str">
        <f aca="false">IF(F1173&lt;=$V$2,"jAN","")</f>
        <v>jAN</v>
      </c>
      <c r="V1173" s="97" t="n">
        <v>25</v>
      </c>
      <c r="W1173" s="102" t="n">
        <f aca="false">K1173-V1173</f>
        <v>27</v>
      </c>
      <c r="X1173" s="103" t="n">
        <f aca="false">IFERROR(IF(U1173="Jan",(K1173/V1173-1)),0)</f>
        <v>1.08</v>
      </c>
      <c r="Y1173" s="104" t="str">
        <f aca="false">IF(T1173&gt;0,IF(U1173="","-",IF(X1173&lt;0%,"DEGROWTH","GROWTH")))</f>
        <v>GROWTH</v>
      </c>
      <c r="Z1173" s="75" t="n">
        <v>0</v>
      </c>
      <c r="AA1173" s="75"/>
      <c r="AB1173" s="75" t="s">
        <v>130</v>
      </c>
      <c r="AC1173" s="3"/>
    </row>
    <row r="1174" customFormat="false" ht="14.25" hidden="false" customHeight="true" outlineLevel="0" collapsed="false">
      <c r="A1174" s="70" t="s">
        <v>130</v>
      </c>
      <c r="B1174" s="72" t="s">
        <v>115</v>
      </c>
      <c r="C1174" s="72" t="s">
        <v>2700</v>
      </c>
      <c r="D1174" s="72" t="n">
        <v>1000001978</v>
      </c>
      <c r="E1174" s="73" t="s">
        <v>2701</v>
      </c>
      <c r="F1174" s="74" t="n">
        <v>44413</v>
      </c>
      <c r="G1174" s="67" t="str">
        <f aca="false">IF(I1174&gt;0,"Targeted Dealer","-")</f>
        <v>Targeted Dealer</v>
      </c>
      <c r="H1174" s="67"/>
      <c r="I1174" s="68" t="n">
        <v>50</v>
      </c>
      <c r="J1174" s="68" t="n">
        <f aca="false">I1174/$J$1*($J$1-$E$1)</f>
        <v>50</v>
      </c>
      <c r="K1174" s="69" t="n">
        <v>50</v>
      </c>
      <c r="L1174" s="69" t="n">
        <f aca="false">I1174-K1174</f>
        <v>0</v>
      </c>
      <c r="M1174" s="69" t="n">
        <f aca="false">IFERROR((K1174/J1174%),"-")</f>
        <v>100</v>
      </c>
      <c r="N1174" s="97" t="n">
        <v>50</v>
      </c>
      <c r="O1174" s="98" t="str">
        <f aca="false">IF(F1174&lt;=$P$2,"DEC","")</f>
        <v>DEC</v>
      </c>
      <c r="P1174" s="97" t="n">
        <v>50</v>
      </c>
      <c r="Q1174" s="99" t="n">
        <f aca="false">K1174-P1174</f>
        <v>0</v>
      </c>
      <c r="R1174" s="98" t="n">
        <f aca="false">IFERROR(IF(O1174="Dec",(K1174/P1174-1))," ")</f>
        <v>0</v>
      </c>
      <c r="S1174" s="100" t="str">
        <f aca="false">IF(N1174&gt;0,IF(O1174="","-",IF(R1174&lt;0%,"DEGROWTH","GROWTH")))</f>
        <v>GROWTH</v>
      </c>
      <c r="T1174" s="69" t="n">
        <v>85</v>
      </c>
      <c r="U1174" s="101" t="str">
        <f aca="false">IF(F1174&lt;=$V$2,"jAN","")</f>
        <v>jAN</v>
      </c>
      <c r="V1174" s="97" t="n">
        <v>85</v>
      </c>
      <c r="W1174" s="102" t="n">
        <f aca="false">K1174-V1174</f>
        <v>-35</v>
      </c>
      <c r="X1174" s="103" t="n">
        <f aca="false">IFERROR(IF(U1174="Jan",(K1174/V1174-1)),0)</f>
        <v>-0.411764705882353</v>
      </c>
      <c r="Y1174" s="104" t="str">
        <f aca="false">IF(T1174&gt;0,IF(U1174="","-",IF(X1174&lt;0%,"DEGROWTH","GROWTH")))</f>
        <v>DEGROWTH</v>
      </c>
      <c r="Z1174" s="75" t="n">
        <v>0</v>
      </c>
      <c r="AA1174" s="70"/>
      <c r="AB1174" s="70" t="s">
        <v>130</v>
      </c>
      <c r="AC1174" s="3"/>
    </row>
    <row r="1175" customFormat="false" ht="14.25" hidden="false" customHeight="true" outlineLevel="0" collapsed="false">
      <c r="A1175" s="70" t="s">
        <v>130</v>
      </c>
      <c r="B1175" s="72" t="s">
        <v>115</v>
      </c>
      <c r="C1175" s="72" t="s">
        <v>2702</v>
      </c>
      <c r="D1175" s="72" t="n">
        <v>1000002508</v>
      </c>
      <c r="E1175" s="73" t="s">
        <v>2703</v>
      </c>
      <c r="F1175" s="74" t="n">
        <v>44582</v>
      </c>
      <c r="G1175" s="67" t="str">
        <f aca="false">IF(I1175&gt;0,"Targeted Dealer","-")</f>
        <v>Targeted Dealer</v>
      </c>
      <c r="H1175" s="67"/>
      <c r="I1175" s="68" t="n">
        <v>50</v>
      </c>
      <c r="J1175" s="68" t="n">
        <f aca="false">I1175/$J$1*($J$1-$E$1)</f>
        <v>50</v>
      </c>
      <c r="K1175" s="69" t="n">
        <v>50</v>
      </c>
      <c r="L1175" s="69" t="n">
        <f aca="false">I1175-K1175</f>
        <v>0</v>
      </c>
      <c r="M1175" s="69" t="n">
        <f aca="false">IFERROR((K1175/J1175%),"-")</f>
        <v>100</v>
      </c>
      <c r="N1175" s="97" t="n">
        <v>75</v>
      </c>
      <c r="O1175" s="98" t="str">
        <f aca="false">IF(F1175&lt;=$P$2,"DEC","")</f>
        <v>DEC</v>
      </c>
      <c r="P1175" s="97" t="n">
        <v>75</v>
      </c>
      <c r="Q1175" s="99" t="n">
        <f aca="false">K1175-P1175</f>
        <v>-25</v>
      </c>
      <c r="R1175" s="98" t="n">
        <f aca="false">IFERROR(IF(O1175="Dec",(K1175/P1175-1))," ")</f>
        <v>-0.333333333333333</v>
      </c>
      <c r="S1175" s="100" t="str">
        <f aca="false">IF(N1175&gt;0,IF(O1175="","-",IF(R1175&lt;0%,"DEGROWTH","GROWTH")))</f>
        <v>DEGROWTH</v>
      </c>
      <c r="T1175" s="69" t="n">
        <v>85</v>
      </c>
      <c r="U1175" s="101" t="str">
        <f aca="false">IF(F1175&lt;=$V$2,"jAN","")</f>
        <v>jAN</v>
      </c>
      <c r="V1175" s="97" t="n">
        <v>85</v>
      </c>
      <c r="W1175" s="102" t="n">
        <f aca="false">K1175-V1175</f>
        <v>-35</v>
      </c>
      <c r="X1175" s="103" t="n">
        <f aca="false">IFERROR(IF(U1175="Jan",(K1175/V1175-1)),0)</f>
        <v>-0.411764705882353</v>
      </c>
      <c r="Y1175" s="104" t="str">
        <f aca="false">IF(T1175&gt;0,IF(U1175="","-",IF(X1175&lt;0%,"DEGROWTH","GROWTH")))</f>
        <v>DEGROWTH</v>
      </c>
      <c r="Z1175" s="75" t="n">
        <v>0</v>
      </c>
      <c r="AA1175" s="70"/>
      <c r="AB1175" s="70" t="s">
        <v>130</v>
      </c>
      <c r="AC1175" s="3"/>
    </row>
    <row r="1176" customFormat="false" ht="14.25" hidden="false" customHeight="true" outlineLevel="0" collapsed="false">
      <c r="A1176" s="70" t="s">
        <v>130</v>
      </c>
      <c r="B1176" s="72" t="s">
        <v>115</v>
      </c>
      <c r="C1176" s="72" t="s">
        <v>2704</v>
      </c>
      <c r="D1176" s="72" t="n">
        <v>1000002856</v>
      </c>
      <c r="E1176" s="73" t="s">
        <v>2705</v>
      </c>
      <c r="F1176" s="74" t="n">
        <v>44755</v>
      </c>
      <c r="G1176" s="67" t="str">
        <f aca="false">IF(I1176&gt;0,"Targeted Dealer","-")</f>
        <v>Targeted Dealer</v>
      </c>
      <c r="H1176" s="67"/>
      <c r="I1176" s="68" t="n">
        <v>50</v>
      </c>
      <c r="J1176" s="68" t="n">
        <f aca="false">I1176/$J$1*($J$1-$E$1)</f>
        <v>50</v>
      </c>
      <c r="K1176" s="69" t="n">
        <v>55</v>
      </c>
      <c r="L1176" s="69" t="n">
        <f aca="false">I1176-K1176</f>
        <v>-5</v>
      </c>
      <c r="M1176" s="69" t="n">
        <f aca="false">IFERROR((K1176/J1176%),"-")</f>
        <v>110</v>
      </c>
      <c r="N1176" s="97" t="n">
        <v>50</v>
      </c>
      <c r="O1176" s="98" t="str">
        <f aca="false">IF(F1176&lt;=$P$2,"DEC","")</f>
        <v>DEC</v>
      </c>
      <c r="P1176" s="97" t="n">
        <v>50</v>
      </c>
      <c r="Q1176" s="99" t="n">
        <f aca="false">K1176-P1176</f>
        <v>5</v>
      </c>
      <c r="R1176" s="98" t="n">
        <f aca="false">IFERROR(IF(O1176="Dec",(K1176/P1176-1))," ")</f>
        <v>0.1</v>
      </c>
      <c r="S1176" s="100" t="str">
        <f aca="false">IF(N1176&gt;0,IF(O1176="","-",IF(R1176&lt;0%,"DEGROWTH","GROWTH")))</f>
        <v>GROWTH</v>
      </c>
      <c r="T1176" s="69" t="n">
        <v>25</v>
      </c>
      <c r="U1176" s="101" t="str">
        <f aca="false">IF(F1176&lt;=$V$2,"jAN","")</f>
        <v>jAN</v>
      </c>
      <c r="V1176" s="97" t="n">
        <v>25</v>
      </c>
      <c r="W1176" s="102" t="n">
        <f aca="false">K1176-V1176</f>
        <v>30</v>
      </c>
      <c r="X1176" s="103" t="n">
        <f aca="false">IFERROR(IF(U1176="Jan",(K1176/V1176-1)),0)</f>
        <v>1.2</v>
      </c>
      <c r="Y1176" s="104" t="str">
        <f aca="false">IF(T1176&gt;0,IF(U1176="","-",IF(X1176&lt;0%,"DEGROWTH","GROWTH")))</f>
        <v>GROWTH</v>
      </c>
      <c r="Z1176" s="75" t="n">
        <v>0</v>
      </c>
      <c r="AA1176" s="70"/>
      <c r="AB1176" s="70" t="s">
        <v>130</v>
      </c>
      <c r="AC1176" s="3"/>
    </row>
    <row r="1177" customFormat="false" ht="14.25" hidden="false" customHeight="true" outlineLevel="0" collapsed="false">
      <c r="A1177" s="70" t="s">
        <v>130</v>
      </c>
      <c r="B1177" s="72" t="s">
        <v>115</v>
      </c>
      <c r="C1177" s="72" t="s">
        <v>2706</v>
      </c>
      <c r="D1177" s="72" t="n">
        <v>1000003731</v>
      </c>
      <c r="E1177" s="73" t="s">
        <v>2707</v>
      </c>
      <c r="F1177" s="74" t="n">
        <v>45217</v>
      </c>
      <c r="G1177" s="67" t="str">
        <f aca="false">IF(I1177&gt;0,"Targeted Dealer","-")</f>
        <v>Targeted Dealer</v>
      </c>
      <c r="H1177" s="67"/>
      <c r="I1177" s="68" t="n">
        <v>100</v>
      </c>
      <c r="J1177" s="68" t="n">
        <f aca="false">I1177/$J$1*($J$1-$E$1)</f>
        <v>100</v>
      </c>
      <c r="K1177" s="69" t="n">
        <v>225</v>
      </c>
      <c r="L1177" s="69" t="n">
        <f aca="false">I1177-K1177</f>
        <v>-125</v>
      </c>
      <c r="M1177" s="69" t="n">
        <f aca="false">IFERROR((K1177/J1177%),"-")</f>
        <v>225</v>
      </c>
      <c r="N1177" s="97" t="n">
        <v>175</v>
      </c>
      <c r="O1177" s="98" t="str">
        <f aca="false">IF(F1177&lt;=$P$2,"DEC","")</f>
        <v>DEC</v>
      </c>
      <c r="P1177" s="97" t="n">
        <v>175</v>
      </c>
      <c r="Q1177" s="99" t="n">
        <f aca="false">K1177-P1177</f>
        <v>50</v>
      </c>
      <c r="R1177" s="98" t="n">
        <f aca="false">IFERROR(IF(O1177="Dec",(K1177/P1177-1))," ")</f>
        <v>0.285714285714286</v>
      </c>
      <c r="S1177" s="100" t="str">
        <f aca="false">IF(N1177&gt;0,IF(O1177="","-",IF(R1177&lt;0%,"DEGROWTH","GROWTH")))</f>
        <v>GROWTH</v>
      </c>
      <c r="T1177" s="69" t="n">
        <v>160</v>
      </c>
      <c r="U1177" s="101" t="str">
        <f aca="false">IF(F1177&lt;=$V$2,"jAN","")</f>
        <v>jAN</v>
      </c>
      <c r="V1177" s="97" t="n">
        <v>160</v>
      </c>
      <c r="W1177" s="102" t="n">
        <f aca="false">K1177-V1177</f>
        <v>65</v>
      </c>
      <c r="X1177" s="103" t="n">
        <f aca="false">IFERROR(IF(U1177="Jan",(K1177/V1177-1)),0)</f>
        <v>0.40625</v>
      </c>
      <c r="Y1177" s="104" t="str">
        <f aca="false">IF(T1177&gt;0,IF(U1177="","-",IF(X1177&lt;0%,"DEGROWTH","GROWTH")))</f>
        <v>GROWTH</v>
      </c>
      <c r="Z1177" s="75" t="n">
        <v>0</v>
      </c>
      <c r="AA1177" s="70"/>
      <c r="AB1177" s="70" t="s">
        <v>130</v>
      </c>
      <c r="AC1177" s="3"/>
    </row>
    <row r="1178" customFormat="false" ht="14.25" hidden="false" customHeight="true" outlineLevel="0" collapsed="false">
      <c r="A1178" s="70" t="s">
        <v>130</v>
      </c>
      <c r="B1178" s="72" t="s">
        <v>115</v>
      </c>
      <c r="C1178" s="72" t="s">
        <v>2708</v>
      </c>
      <c r="D1178" s="72" t="n">
        <v>1000003787</v>
      </c>
      <c r="E1178" s="72" t="s">
        <v>2709</v>
      </c>
      <c r="F1178" s="74" t="n">
        <v>45275</v>
      </c>
      <c r="G1178" s="67" t="str">
        <f aca="false">IF(I1178&gt;0,"Targeted Dealer","-")</f>
        <v>Targeted Dealer</v>
      </c>
      <c r="H1178" s="67"/>
      <c r="I1178" s="68" t="n">
        <v>50</v>
      </c>
      <c r="J1178" s="68" t="n">
        <f aca="false">I1178/$J$1*($J$1-$E$1)</f>
        <v>50</v>
      </c>
      <c r="K1178" s="69" t="n">
        <v>50</v>
      </c>
      <c r="L1178" s="69" t="n">
        <f aca="false">I1178-K1178</f>
        <v>0</v>
      </c>
      <c r="M1178" s="69" t="n">
        <f aca="false">IFERROR((K1178/J1178%),"-")</f>
        <v>100</v>
      </c>
      <c r="N1178" s="97" t="n">
        <v>50</v>
      </c>
      <c r="O1178" s="98" t="str">
        <f aca="false">IF(F1178&lt;=$P$2,"DEC","")</f>
        <v>DEC</v>
      </c>
      <c r="P1178" s="97" t="n">
        <v>50</v>
      </c>
      <c r="Q1178" s="99" t="n">
        <f aca="false">K1178-P1178</f>
        <v>0</v>
      </c>
      <c r="R1178" s="98" t="n">
        <f aca="false">IFERROR(IF(O1178="Dec",(K1178/P1178-1))," ")</f>
        <v>0</v>
      </c>
      <c r="S1178" s="100" t="str">
        <f aca="false">IF(N1178&gt;0,IF(O1178="","-",IF(R1178&lt;0%,"DEGROWTH","GROWTH")))</f>
        <v>GROWTH</v>
      </c>
      <c r="T1178" s="69" t="n">
        <v>50</v>
      </c>
      <c r="U1178" s="101" t="str">
        <f aca="false">IF(F1178&lt;=$V$2,"jAN","")</f>
        <v>jAN</v>
      </c>
      <c r="V1178" s="97" t="n">
        <v>50</v>
      </c>
      <c r="W1178" s="102" t="n">
        <f aca="false">K1178-V1178</f>
        <v>0</v>
      </c>
      <c r="X1178" s="103" t="n">
        <f aca="false">IFERROR(IF(U1178="Jan",(K1178/V1178-1)),0)</f>
        <v>0</v>
      </c>
      <c r="Y1178" s="104" t="str">
        <f aca="false">IF(T1178&gt;0,IF(U1178="","-",IF(X1178&lt;0%,"DEGROWTH","GROWTH")))</f>
        <v>GROWTH</v>
      </c>
      <c r="Z1178" s="75" t="n">
        <v>0</v>
      </c>
      <c r="AA1178" s="70"/>
      <c r="AB1178" s="70" t="s">
        <v>130</v>
      </c>
      <c r="AC1178" s="3"/>
    </row>
    <row r="1179" customFormat="false" ht="14.25" hidden="false" customHeight="true" outlineLevel="0" collapsed="false">
      <c r="A1179" s="75" t="s">
        <v>130</v>
      </c>
      <c r="B1179" s="79" t="s">
        <v>115</v>
      </c>
      <c r="C1179" s="79" t="s">
        <v>2710</v>
      </c>
      <c r="D1179" s="79" t="n">
        <v>1000003902</v>
      </c>
      <c r="E1179" s="79" t="s">
        <v>2711</v>
      </c>
      <c r="F1179" s="74" t="n">
        <v>45385</v>
      </c>
      <c r="G1179" s="67" t="str">
        <f aca="false">IF(I1179&gt;0,"Targeted Dealer","-")</f>
        <v>Targeted Dealer</v>
      </c>
      <c r="H1179" s="67"/>
      <c r="I1179" s="68" t="n">
        <v>50</v>
      </c>
      <c r="J1179" s="68" t="n">
        <f aca="false">I1179/$J$1*($J$1-$E$1)</f>
        <v>50</v>
      </c>
      <c r="K1179" s="69" t="n">
        <v>50</v>
      </c>
      <c r="L1179" s="69" t="n">
        <f aca="false">I1179-K1179</f>
        <v>0</v>
      </c>
      <c r="M1179" s="69" t="n">
        <f aca="false">IFERROR((K1179/J1179%),"-")</f>
        <v>100</v>
      </c>
      <c r="N1179" s="97" t="n">
        <v>50</v>
      </c>
      <c r="O1179" s="98" t="str">
        <f aca="false">IF(F1179&lt;=$P$2,"DEC","")</f>
        <v>DEC</v>
      </c>
      <c r="P1179" s="97" t="n">
        <v>50</v>
      </c>
      <c r="Q1179" s="99" t="n">
        <f aca="false">K1179-P1179</f>
        <v>0</v>
      </c>
      <c r="R1179" s="98" t="n">
        <f aca="false">IFERROR(IF(O1179="Dec",(K1179/P1179-1))," ")</f>
        <v>0</v>
      </c>
      <c r="S1179" s="100" t="str">
        <f aca="false">IF(N1179&gt;0,IF(O1179="","-",IF(R1179&lt;0%,"DEGROWTH","GROWTH")))</f>
        <v>GROWTH</v>
      </c>
      <c r="T1179" s="69" t="n">
        <v>30</v>
      </c>
      <c r="U1179" s="101" t="str">
        <f aca="false">IF(F1179&lt;=$V$2,"jAN","")</f>
        <v>jAN</v>
      </c>
      <c r="V1179" s="97" t="n">
        <v>30</v>
      </c>
      <c r="W1179" s="102" t="n">
        <f aca="false">K1179-V1179</f>
        <v>20</v>
      </c>
      <c r="X1179" s="103" t="n">
        <f aca="false">IFERROR(IF(U1179="Jan",(K1179/V1179-1)),0)</f>
        <v>0.666666666666667</v>
      </c>
      <c r="Y1179" s="104" t="str">
        <f aca="false">IF(T1179&gt;0,IF(U1179="","-",IF(X1179&lt;0%,"DEGROWTH","GROWTH")))</f>
        <v>GROWTH</v>
      </c>
      <c r="Z1179" s="75" t="n">
        <v>0</v>
      </c>
      <c r="AA1179" s="75"/>
      <c r="AB1179" s="75" t="s">
        <v>130</v>
      </c>
      <c r="AC1179" s="3"/>
    </row>
    <row r="1180" customFormat="false" ht="14.25" hidden="false" customHeight="true" outlineLevel="0" collapsed="false">
      <c r="A1180" s="70" t="s">
        <v>130</v>
      </c>
      <c r="B1180" s="72" t="s">
        <v>139</v>
      </c>
      <c r="C1180" s="72" t="s">
        <v>382</v>
      </c>
      <c r="D1180" s="72" t="n">
        <v>1000001820</v>
      </c>
      <c r="E1180" s="73" t="s">
        <v>383</v>
      </c>
      <c r="F1180" s="74" t="n">
        <v>42243</v>
      </c>
      <c r="G1180" s="67" t="str">
        <f aca="false">IF(I1180&gt;0,"Targeted Dealer","-")</f>
        <v>Targeted Dealer</v>
      </c>
      <c r="H1180" s="67"/>
      <c r="I1180" s="68" t="n">
        <v>100</v>
      </c>
      <c r="J1180" s="68" t="n">
        <f aca="false">I1180/$J$1*($J$1-$E$1)</f>
        <v>100</v>
      </c>
      <c r="K1180" s="69" t="n">
        <v>0</v>
      </c>
      <c r="L1180" s="69" t="n">
        <f aca="false">I1180-K1180</f>
        <v>100</v>
      </c>
      <c r="M1180" s="69" t="n">
        <f aca="false">IFERROR((K1180/J1180%),"-")</f>
        <v>0</v>
      </c>
      <c r="N1180" s="97" t="n">
        <v>0</v>
      </c>
      <c r="O1180" s="98" t="str">
        <f aca="false">IF(F1180&lt;=$P$2,"DEC","")</f>
        <v>DEC</v>
      </c>
      <c r="P1180" s="97" t="n">
        <v>0</v>
      </c>
      <c r="Q1180" s="99" t="n">
        <f aca="false">K1180-P1180</f>
        <v>0</v>
      </c>
      <c r="R1180" s="98" t="str">
        <f aca="false">IFERROR(IF(O1180="Dec",(K1180/P1180-1))," ")</f>
        <v> </v>
      </c>
      <c r="S1180" s="105" t="b">
        <f aca="false">IF(N1180&gt;0,IF(O1180="","-",IF(R1180&lt;0%,"DEGROWTH","GROWTH")))</f>
        <v>0</v>
      </c>
      <c r="T1180" s="69" t="n">
        <v>0</v>
      </c>
      <c r="U1180" s="101" t="str">
        <f aca="false">IF(F1180&lt;=$V$2,"jAN","")</f>
        <v>jAN</v>
      </c>
      <c r="V1180" s="97" t="n">
        <v>0</v>
      </c>
      <c r="W1180" s="102" t="n">
        <f aca="false">K1180-V1180</f>
        <v>0</v>
      </c>
      <c r="X1180" s="103" t="n">
        <f aca="false">IFERROR(IF(U1180="Jan",(K1180/V1180-1)),0)</f>
        <v>0</v>
      </c>
      <c r="Y1180" s="106" t="b">
        <f aca="false">IF(T1180&gt;0,IF(U1180="","-",IF(X1180&lt;0%,"DEGROWTH","GROWTH")))</f>
        <v>0</v>
      </c>
      <c r="Z1180" s="75" t="n">
        <v>1</v>
      </c>
      <c r="AA1180" s="70"/>
      <c r="AB1180" s="70" t="s">
        <v>130</v>
      </c>
      <c r="AC1180" s="3"/>
    </row>
    <row r="1181" customFormat="false" ht="14.25" hidden="false" customHeight="true" outlineLevel="0" collapsed="false">
      <c r="A1181" s="70" t="s">
        <v>130</v>
      </c>
      <c r="B1181" s="72" t="s">
        <v>139</v>
      </c>
      <c r="C1181" s="72" t="s">
        <v>2712</v>
      </c>
      <c r="D1181" s="72" t="n">
        <v>1000001821</v>
      </c>
      <c r="E1181" s="73" t="s">
        <v>2713</v>
      </c>
      <c r="F1181" s="74" t="n">
        <v>42307</v>
      </c>
      <c r="G1181" s="67" t="str">
        <f aca="false">IF(I1181&gt;0,"Targeted Dealer","-")</f>
        <v>Targeted Dealer</v>
      </c>
      <c r="H1181" s="67"/>
      <c r="I1181" s="68" t="n">
        <v>50</v>
      </c>
      <c r="J1181" s="68" t="n">
        <f aca="false">I1181/$J$1*($J$1-$E$1)</f>
        <v>50</v>
      </c>
      <c r="K1181" s="69" t="n">
        <v>50</v>
      </c>
      <c r="L1181" s="69" t="n">
        <f aca="false">I1181-K1181</f>
        <v>0</v>
      </c>
      <c r="M1181" s="69" t="n">
        <f aca="false">IFERROR((K1181/J1181%),"-")</f>
        <v>100</v>
      </c>
      <c r="N1181" s="97" t="n">
        <v>50</v>
      </c>
      <c r="O1181" s="98" t="str">
        <f aca="false">IF(F1181&lt;=$P$2,"DEC","")</f>
        <v>DEC</v>
      </c>
      <c r="P1181" s="97" t="n">
        <v>50</v>
      </c>
      <c r="Q1181" s="99" t="n">
        <f aca="false">K1181-P1181</f>
        <v>0</v>
      </c>
      <c r="R1181" s="98" t="n">
        <f aca="false">IFERROR(IF(O1181="Dec",(K1181/P1181-1))," ")</f>
        <v>0</v>
      </c>
      <c r="S1181" s="100" t="str">
        <f aca="false">IF(N1181&gt;0,IF(O1181="","-",IF(R1181&lt;0%,"DEGROWTH","GROWTH")))</f>
        <v>GROWTH</v>
      </c>
      <c r="T1181" s="69" t="n">
        <v>75</v>
      </c>
      <c r="U1181" s="101" t="str">
        <f aca="false">IF(F1181&lt;=$V$2,"jAN","")</f>
        <v>jAN</v>
      </c>
      <c r="V1181" s="97" t="n">
        <v>75</v>
      </c>
      <c r="W1181" s="102" t="n">
        <f aca="false">K1181-V1181</f>
        <v>-25</v>
      </c>
      <c r="X1181" s="103" t="n">
        <f aca="false">IFERROR(IF(U1181="Jan",(K1181/V1181-1)),0)</f>
        <v>-0.333333333333333</v>
      </c>
      <c r="Y1181" s="104" t="str">
        <f aca="false">IF(T1181&gt;0,IF(U1181="","-",IF(X1181&lt;0%,"DEGROWTH","GROWTH")))</f>
        <v>DEGROWTH</v>
      </c>
      <c r="Z1181" s="75" t="n">
        <v>0</v>
      </c>
      <c r="AA1181" s="70"/>
      <c r="AB1181" s="70" t="s">
        <v>130</v>
      </c>
      <c r="AC1181" s="3"/>
    </row>
    <row r="1182" customFormat="false" ht="14.25" hidden="false" customHeight="true" outlineLevel="0" collapsed="false">
      <c r="A1182" s="70" t="s">
        <v>130</v>
      </c>
      <c r="B1182" s="72" t="s">
        <v>139</v>
      </c>
      <c r="C1182" s="72" t="s">
        <v>384</v>
      </c>
      <c r="D1182" s="72" t="n">
        <v>1000001813</v>
      </c>
      <c r="E1182" s="73" t="s">
        <v>385</v>
      </c>
      <c r="F1182" s="74" t="n">
        <v>42574</v>
      </c>
      <c r="G1182" s="67" t="str">
        <f aca="false">IF(I1182&gt;0,"Targeted Dealer","-")</f>
        <v>Targeted Dealer</v>
      </c>
      <c r="H1182" s="67"/>
      <c r="I1182" s="68" t="n">
        <v>25</v>
      </c>
      <c r="J1182" s="68" t="n">
        <f aca="false">I1182/$J$1*($J$1-$E$1)</f>
        <v>25</v>
      </c>
      <c r="K1182" s="69" t="n">
        <v>0</v>
      </c>
      <c r="L1182" s="69" t="n">
        <f aca="false">I1182-K1182</f>
        <v>25</v>
      </c>
      <c r="M1182" s="69" t="n">
        <f aca="false">IFERROR((K1182/J1182%),"-")</f>
        <v>0</v>
      </c>
      <c r="N1182" s="97" t="n">
        <v>0</v>
      </c>
      <c r="O1182" s="98" t="str">
        <f aca="false">IF(F1182&lt;=$P$2,"DEC","")</f>
        <v>DEC</v>
      </c>
      <c r="P1182" s="97" t="n">
        <v>0</v>
      </c>
      <c r="Q1182" s="99" t="n">
        <f aca="false">K1182-P1182</f>
        <v>0</v>
      </c>
      <c r="R1182" s="98" t="str">
        <f aca="false">IFERROR(IF(O1182="Dec",(K1182/P1182-1))," ")</f>
        <v> </v>
      </c>
      <c r="S1182" s="105" t="b">
        <f aca="false">IF(N1182&gt;0,IF(O1182="","-",IF(R1182&lt;0%,"DEGROWTH","GROWTH")))</f>
        <v>0</v>
      </c>
      <c r="T1182" s="69" t="n">
        <v>0</v>
      </c>
      <c r="U1182" s="101" t="str">
        <f aca="false">IF(F1182&lt;=$V$2,"jAN","")</f>
        <v>jAN</v>
      </c>
      <c r="V1182" s="97" t="n">
        <v>0</v>
      </c>
      <c r="W1182" s="102" t="n">
        <f aca="false">K1182-V1182</f>
        <v>0</v>
      </c>
      <c r="X1182" s="103" t="n">
        <f aca="false">IFERROR(IF(U1182="Jan",(K1182/V1182-1)),0)</f>
        <v>0</v>
      </c>
      <c r="Y1182" s="106" t="b">
        <f aca="false">IF(T1182&gt;0,IF(U1182="","-",IF(X1182&lt;0%,"DEGROWTH","GROWTH")))</f>
        <v>0</v>
      </c>
      <c r="Z1182" s="75" t="n">
        <v>1</v>
      </c>
      <c r="AA1182" s="70"/>
      <c r="AB1182" s="70" t="s">
        <v>130</v>
      </c>
      <c r="AC1182" s="3"/>
    </row>
    <row r="1183" customFormat="false" ht="14.25" hidden="false" customHeight="true" outlineLevel="0" collapsed="false">
      <c r="A1183" s="70" t="s">
        <v>130</v>
      </c>
      <c r="B1183" s="72" t="s">
        <v>139</v>
      </c>
      <c r="C1183" s="72" t="s">
        <v>2714</v>
      </c>
      <c r="D1183" s="72" t="n">
        <v>1000001815</v>
      </c>
      <c r="E1183" s="73" t="s">
        <v>2715</v>
      </c>
      <c r="F1183" s="74" t="n">
        <v>43503</v>
      </c>
      <c r="G1183" s="67" t="str">
        <f aca="false">IF(I1183&gt;0,"Targeted Dealer","-")</f>
        <v>Targeted Dealer</v>
      </c>
      <c r="H1183" s="67"/>
      <c r="I1183" s="68" t="n">
        <v>50</v>
      </c>
      <c r="J1183" s="68" t="n">
        <f aca="false">I1183/$J$1*($J$1-$E$1)</f>
        <v>50</v>
      </c>
      <c r="K1183" s="69" t="n">
        <v>55</v>
      </c>
      <c r="L1183" s="69" t="n">
        <f aca="false">I1183-K1183</f>
        <v>-5</v>
      </c>
      <c r="M1183" s="69" t="n">
        <f aca="false">IFERROR((K1183/J1183%),"-")</f>
        <v>110</v>
      </c>
      <c r="N1183" s="97" t="n">
        <v>65</v>
      </c>
      <c r="O1183" s="98" t="str">
        <f aca="false">IF(F1183&lt;=$P$2,"DEC","")</f>
        <v>DEC</v>
      </c>
      <c r="P1183" s="97" t="n">
        <v>65</v>
      </c>
      <c r="Q1183" s="99" t="n">
        <f aca="false">K1183-P1183</f>
        <v>-10</v>
      </c>
      <c r="R1183" s="98" t="n">
        <f aca="false">IFERROR(IF(O1183="Dec",(K1183/P1183-1))," ")</f>
        <v>-0.153846153846154</v>
      </c>
      <c r="S1183" s="100" t="str">
        <f aca="false">IF(N1183&gt;0,IF(O1183="","-",IF(R1183&lt;0%,"DEGROWTH","GROWTH")))</f>
        <v>DEGROWTH</v>
      </c>
      <c r="T1183" s="69" t="n">
        <v>25</v>
      </c>
      <c r="U1183" s="101" t="str">
        <f aca="false">IF(F1183&lt;=$V$2,"jAN","")</f>
        <v>jAN</v>
      </c>
      <c r="V1183" s="97" t="n">
        <v>25</v>
      </c>
      <c r="W1183" s="102" t="n">
        <f aca="false">K1183-V1183</f>
        <v>30</v>
      </c>
      <c r="X1183" s="103" t="n">
        <f aca="false">IFERROR(IF(U1183="Jan",(K1183/V1183-1)),0)</f>
        <v>1.2</v>
      </c>
      <c r="Y1183" s="104" t="str">
        <f aca="false">IF(T1183&gt;0,IF(U1183="","-",IF(X1183&lt;0%,"DEGROWTH","GROWTH")))</f>
        <v>GROWTH</v>
      </c>
      <c r="Z1183" s="75" t="n">
        <v>0</v>
      </c>
      <c r="AA1183" s="70"/>
      <c r="AB1183" s="70" t="s">
        <v>130</v>
      </c>
      <c r="AC1183" s="3"/>
    </row>
    <row r="1184" customFormat="false" ht="14.25" hidden="false" customHeight="true" outlineLevel="0" collapsed="false">
      <c r="A1184" s="70" t="s">
        <v>130</v>
      </c>
      <c r="B1184" s="72" t="s">
        <v>139</v>
      </c>
      <c r="C1184" s="72" t="s">
        <v>2716</v>
      </c>
      <c r="D1184" s="72" t="n">
        <v>1000001804</v>
      </c>
      <c r="E1184" s="73" t="s">
        <v>2717</v>
      </c>
      <c r="F1184" s="74" t="n">
        <v>43706</v>
      </c>
      <c r="G1184" s="67" t="str">
        <f aca="false">IF(I1184&gt;0,"Targeted Dealer","-")</f>
        <v>Targeted Dealer</v>
      </c>
      <c r="H1184" s="67"/>
      <c r="I1184" s="68" t="n">
        <v>50</v>
      </c>
      <c r="J1184" s="68" t="n">
        <f aca="false">I1184/$J$1*($J$1-$E$1)</f>
        <v>50</v>
      </c>
      <c r="K1184" s="69" t="n">
        <v>0</v>
      </c>
      <c r="L1184" s="69" t="n">
        <f aca="false">I1184-K1184</f>
        <v>50</v>
      </c>
      <c r="M1184" s="69" t="n">
        <f aca="false">IFERROR((K1184/J1184%),"-")</f>
        <v>0</v>
      </c>
      <c r="N1184" s="97" t="n">
        <v>50</v>
      </c>
      <c r="O1184" s="98" t="str">
        <f aca="false">IF(F1184&lt;=$P$2,"DEC","")</f>
        <v>DEC</v>
      </c>
      <c r="P1184" s="97" t="n">
        <v>50</v>
      </c>
      <c r="Q1184" s="99" t="n">
        <f aca="false">K1184-P1184</f>
        <v>-50</v>
      </c>
      <c r="R1184" s="98" t="n">
        <f aca="false">IFERROR(IF(O1184="Dec",(K1184/P1184-1))," ")</f>
        <v>-1</v>
      </c>
      <c r="S1184" s="100" t="str">
        <f aca="false">IF(N1184&gt;0,IF(O1184="","-",IF(R1184&lt;0%,"DEGROWTH","GROWTH")))</f>
        <v>DEGROWTH</v>
      </c>
      <c r="T1184" s="69" t="n">
        <v>75</v>
      </c>
      <c r="U1184" s="101" t="str">
        <f aca="false">IF(F1184&lt;=$V$2,"jAN","")</f>
        <v>jAN</v>
      </c>
      <c r="V1184" s="97" t="n">
        <v>75</v>
      </c>
      <c r="W1184" s="102" t="n">
        <f aca="false">K1184-V1184</f>
        <v>-75</v>
      </c>
      <c r="X1184" s="103" t="n">
        <f aca="false">IFERROR(IF(U1184="Jan",(K1184/V1184-1)),0)</f>
        <v>-1</v>
      </c>
      <c r="Y1184" s="104" t="str">
        <f aca="false">IF(T1184&gt;0,IF(U1184="","-",IF(X1184&lt;0%,"DEGROWTH","GROWTH")))</f>
        <v>DEGROWTH</v>
      </c>
      <c r="Z1184" s="75" t="n">
        <v>0</v>
      </c>
      <c r="AA1184" s="70"/>
      <c r="AB1184" s="70" t="s">
        <v>130</v>
      </c>
      <c r="AC1184" s="3"/>
    </row>
    <row r="1185" customFormat="false" ht="14.25" hidden="false" customHeight="true" outlineLevel="0" collapsed="false">
      <c r="A1185" s="70" t="s">
        <v>130</v>
      </c>
      <c r="B1185" s="72" t="s">
        <v>139</v>
      </c>
      <c r="C1185" s="72" t="s">
        <v>2718</v>
      </c>
      <c r="D1185" s="72" t="n">
        <v>1000001818</v>
      </c>
      <c r="E1185" s="73" t="s">
        <v>2719</v>
      </c>
      <c r="F1185" s="74" t="n">
        <v>44323</v>
      </c>
      <c r="G1185" s="67" t="str">
        <f aca="false">IF(I1185&gt;0,"Targeted Dealer","-")</f>
        <v>Targeted Dealer</v>
      </c>
      <c r="H1185" s="67"/>
      <c r="I1185" s="68" t="n">
        <v>100</v>
      </c>
      <c r="J1185" s="68" t="n">
        <f aca="false">I1185/$J$1*($J$1-$E$1)</f>
        <v>100</v>
      </c>
      <c r="K1185" s="69" t="n">
        <v>150</v>
      </c>
      <c r="L1185" s="69" t="n">
        <f aca="false">I1185-K1185</f>
        <v>-50</v>
      </c>
      <c r="M1185" s="69" t="n">
        <f aca="false">IFERROR((K1185/J1185%),"-")</f>
        <v>150</v>
      </c>
      <c r="N1185" s="97" t="n">
        <v>170</v>
      </c>
      <c r="O1185" s="98" t="str">
        <f aca="false">IF(F1185&lt;=$P$2,"DEC","")</f>
        <v>DEC</v>
      </c>
      <c r="P1185" s="97" t="n">
        <v>170</v>
      </c>
      <c r="Q1185" s="99" t="n">
        <f aca="false">K1185-P1185</f>
        <v>-20</v>
      </c>
      <c r="R1185" s="98" t="n">
        <f aca="false">IFERROR(IF(O1185="Dec",(K1185/P1185-1))," ")</f>
        <v>-0.117647058823529</v>
      </c>
      <c r="S1185" s="100" t="str">
        <f aca="false">IF(N1185&gt;0,IF(O1185="","-",IF(R1185&lt;0%,"DEGROWTH","GROWTH")))</f>
        <v>DEGROWTH</v>
      </c>
      <c r="T1185" s="69" t="n">
        <v>240</v>
      </c>
      <c r="U1185" s="101" t="str">
        <f aca="false">IF(F1185&lt;=$V$2,"jAN","")</f>
        <v>jAN</v>
      </c>
      <c r="V1185" s="97" t="n">
        <v>240</v>
      </c>
      <c r="W1185" s="102" t="n">
        <f aca="false">K1185-V1185</f>
        <v>-90</v>
      </c>
      <c r="X1185" s="103" t="n">
        <f aca="false">IFERROR(IF(U1185="Jan",(K1185/V1185-1)),0)</f>
        <v>-0.375</v>
      </c>
      <c r="Y1185" s="104" t="str">
        <f aca="false">IF(T1185&gt;0,IF(U1185="","-",IF(X1185&lt;0%,"DEGROWTH","GROWTH")))</f>
        <v>DEGROWTH</v>
      </c>
      <c r="Z1185" s="75" t="n">
        <v>0</v>
      </c>
      <c r="AA1185" s="70"/>
      <c r="AB1185" s="70" t="s">
        <v>130</v>
      </c>
      <c r="AC1185" s="3"/>
    </row>
    <row r="1186" customFormat="false" ht="14.25" hidden="false" customHeight="true" outlineLevel="0" collapsed="false">
      <c r="A1186" s="70" t="s">
        <v>130</v>
      </c>
      <c r="B1186" s="72" t="s">
        <v>139</v>
      </c>
      <c r="C1186" s="72" t="s">
        <v>386</v>
      </c>
      <c r="D1186" s="72" t="n">
        <v>1000002074</v>
      </c>
      <c r="E1186" s="73" t="s">
        <v>387</v>
      </c>
      <c r="F1186" s="74" t="n">
        <v>44531</v>
      </c>
      <c r="G1186" s="67" t="str">
        <f aca="false">IF(I1186&gt;0,"Targeted Dealer","-")</f>
        <v>-</v>
      </c>
      <c r="H1186" s="67"/>
      <c r="I1186" s="68" t="n">
        <v>0</v>
      </c>
      <c r="J1186" s="68" t="n">
        <f aca="false">I1186/$J$1*($J$1-$E$1)</f>
        <v>0</v>
      </c>
      <c r="K1186" s="69" t="n">
        <v>0</v>
      </c>
      <c r="L1186" s="69" t="n">
        <f aca="false">I1186-K1186</f>
        <v>0</v>
      </c>
      <c r="M1186" s="69" t="str">
        <f aca="false">IFERROR((K1186/J1186%),"-")</f>
        <v>-</v>
      </c>
      <c r="N1186" s="97" t="n">
        <v>0</v>
      </c>
      <c r="O1186" s="98" t="str">
        <f aca="false">IF(F1186&lt;=$P$2,"DEC","")</f>
        <v>DEC</v>
      </c>
      <c r="P1186" s="97" t="n">
        <v>0</v>
      </c>
      <c r="Q1186" s="99" t="n">
        <f aca="false">K1186-P1186</f>
        <v>0</v>
      </c>
      <c r="R1186" s="98" t="str">
        <f aca="false">IFERROR(IF(O1186="Dec",(K1186/P1186-1))," ")</f>
        <v> </v>
      </c>
      <c r="S1186" s="105" t="b">
        <f aca="false">IF(N1186&gt;0,IF(O1186="","-",IF(R1186&lt;0%,"DEGROWTH","GROWTH")))</f>
        <v>0</v>
      </c>
      <c r="T1186" s="69" t="n">
        <v>0</v>
      </c>
      <c r="U1186" s="101" t="str">
        <f aca="false">IF(F1186&lt;=$V$2,"jAN","")</f>
        <v>jAN</v>
      </c>
      <c r="V1186" s="97" t="n">
        <v>0</v>
      </c>
      <c r="W1186" s="102" t="n">
        <f aca="false">K1186-V1186</f>
        <v>0</v>
      </c>
      <c r="X1186" s="103" t="n">
        <f aca="false">IFERROR(IF(U1186="Jan",(K1186/V1186-1)),0)</f>
        <v>0</v>
      </c>
      <c r="Y1186" s="106" t="b">
        <f aca="false">IF(T1186&gt;0,IF(U1186="","-",IF(X1186&lt;0%,"DEGROWTH","GROWTH")))</f>
        <v>0</v>
      </c>
      <c r="Z1186" s="75" t="n">
        <v>0</v>
      </c>
      <c r="AA1186" s="70"/>
      <c r="AB1186" s="70" t="s">
        <v>130</v>
      </c>
      <c r="AC1186" s="3"/>
    </row>
    <row r="1187" customFormat="false" ht="14.25" hidden="false" customHeight="true" outlineLevel="0" collapsed="false">
      <c r="A1187" s="70" t="s">
        <v>130</v>
      </c>
      <c r="B1187" s="72" t="s">
        <v>139</v>
      </c>
      <c r="C1187" s="72" t="s">
        <v>388</v>
      </c>
      <c r="D1187" s="72" t="n">
        <v>1000002638</v>
      </c>
      <c r="E1187" s="73" t="s">
        <v>389</v>
      </c>
      <c r="F1187" s="74" t="n">
        <v>44634</v>
      </c>
      <c r="G1187" s="67" t="str">
        <f aca="false">IF(I1187&gt;0,"Targeted Dealer","-")</f>
        <v>Targeted Dealer</v>
      </c>
      <c r="H1187" s="67"/>
      <c r="I1187" s="68" t="n">
        <v>25</v>
      </c>
      <c r="J1187" s="68" t="n">
        <f aca="false">I1187/$J$1*($J$1-$E$1)</f>
        <v>25</v>
      </c>
      <c r="K1187" s="69" t="n">
        <v>25</v>
      </c>
      <c r="L1187" s="69" t="n">
        <f aca="false">I1187-K1187</f>
        <v>0</v>
      </c>
      <c r="M1187" s="69" t="n">
        <f aca="false">IFERROR((K1187/J1187%),"-")</f>
        <v>100</v>
      </c>
      <c r="N1187" s="97" t="n">
        <v>25</v>
      </c>
      <c r="O1187" s="98" t="str">
        <f aca="false">IF(F1187&lt;=$P$2,"DEC","")</f>
        <v>DEC</v>
      </c>
      <c r="P1187" s="97" t="n">
        <v>25</v>
      </c>
      <c r="Q1187" s="99" t="n">
        <f aca="false">K1187-P1187</f>
        <v>0</v>
      </c>
      <c r="R1187" s="98" t="n">
        <f aca="false">IFERROR(IF(O1187="Dec",(K1187/P1187-1))," ")</f>
        <v>0</v>
      </c>
      <c r="S1187" s="100" t="str">
        <f aca="false">IF(N1187&gt;0,IF(O1187="","-",IF(R1187&lt;0%,"DEGROWTH","GROWTH")))</f>
        <v>GROWTH</v>
      </c>
      <c r="T1187" s="69" t="n">
        <v>30</v>
      </c>
      <c r="U1187" s="101" t="str">
        <f aca="false">IF(F1187&lt;=$V$2,"jAN","")</f>
        <v>jAN</v>
      </c>
      <c r="V1187" s="97" t="n">
        <v>30</v>
      </c>
      <c r="W1187" s="102" t="n">
        <f aca="false">K1187-V1187</f>
        <v>-5</v>
      </c>
      <c r="X1187" s="103" t="n">
        <f aca="false">IFERROR(IF(U1187="Jan",(K1187/V1187-1)),0)</f>
        <v>-0.166666666666667</v>
      </c>
      <c r="Y1187" s="104" t="str">
        <f aca="false">IF(T1187&gt;0,IF(U1187="","-",IF(X1187&lt;0%,"DEGROWTH","GROWTH")))</f>
        <v>DEGROWTH</v>
      </c>
      <c r="Z1187" s="75" t="n">
        <v>0</v>
      </c>
      <c r="AA1187" s="70"/>
      <c r="AB1187" s="70" t="s">
        <v>130</v>
      </c>
      <c r="AC1187" s="3"/>
    </row>
    <row r="1188" customFormat="false" ht="14.25" hidden="false" customHeight="true" outlineLevel="0" collapsed="false">
      <c r="A1188" s="70" t="s">
        <v>130</v>
      </c>
      <c r="B1188" s="72" t="s">
        <v>139</v>
      </c>
      <c r="C1188" s="72" t="s">
        <v>2720</v>
      </c>
      <c r="D1188" s="72" t="n">
        <v>1000002639</v>
      </c>
      <c r="E1188" s="73" t="s">
        <v>2721</v>
      </c>
      <c r="F1188" s="74" t="n">
        <v>44635</v>
      </c>
      <c r="G1188" s="67" t="str">
        <f aca="false">IF(I1188&gt;0,"Targeted Dealer","-")</f>
        <v>Targeted Dealer</v>
      </c>
      <c r="H1188" s="67"/>
      <c r="I1188" s="68" t="n">
        <v>50</v>
      </c>
      <c r="J1188" s="68" t="n">
        <f aca="false">I1188/$J$1*($J$1-$E$1)</f>
        <v>50</v>
      </c>
      <c r="K1188" s="69" t="n">
        <v>75</v>
      </c>
      <c r="L1188" s="69" t="n">
        <f aca="false">I1188-K1188</f>
        <v>-25</v>
      </c>
      <c r="M1188" s="69" t="n">
        <f aca="false">IFERROR((K1188/J1188%),"-")</f>
        <v>150</v>
      </c>
      <c r="N1188" s="97" t="n">
        <v>45</v>
      </c>
      <c r="O1188" s="98" t="str">
        <f aca="false">IF(F1188&lt;=$P$2,"DEC","")</f>
        <v>DEC</v>
      </c>
      <c r="P1188" s="97" t="n">
        <v>45</v>
      </c>
      <c r="Q1188" s="99" t="n">
        <f aca="false">K1188-P1188</f>
        <v>30</v>
      </c>
      <c r="R1188" s="98" t="n">
        <f aca="false">IFERROR(IF(O1188="Dec",(K1188/P1188-1))," ")</f>
        <v>0.666666666666667</v>
      </c>
      <c r="S1188" s="100" t="str">
        <f aca="false">IF(N1188&gt;0,IF(O1188="","-",IF(R1188&lt;0%,"DEGROWTH","GROWTH")))</f>
        <v>GROWTH</v>
      </c>
      <c r="T1188" s="69" t="n">
        <v>50</v>
      </c>
      <c r="U1188" s="101" t="str">
        <f aca="false">IF(F1188&lt;=$V$2,"jAN","")</f>
        <v>jAN</v>
      </c>
      <c r="V1188" s="97" t="n">
        <v>50</v>
      </c>
      <c r="W1188" s="102" t="n">
        <f aca="false">K1188-V1188</f>
        <v>25</v>
      </c>
      <c r="X1188" s="103" t="n">
        <f aca="false">IFERROR(IF(U1188="Jan",(K1188/V1188-1)),0)</f>
        <v>0.5</v>
      </c>
      <c r="Y1188" s="104" t="str">
        <f aca="false">IF(T1188&gt;0,IF(U1188="","-",IF(X1188&lt;0%,"DEGROWTH","GROWTH")))</f>
        <v>GROWTH</v>
      </c>
      <c r="Z1188" s="75" t="n">
        <v>0</v>
      </c>
      <c r="AA1188" s="70"/>
      <c r="AB1188" s="70" t="s">
        <v>130</v>
      </c>
      <c r="AC1188" s="3"/>
    </row>
    <row r="1189" customFormat="false" ht="14.25" hidden="false" customHeight="true" outlineLevel="0" collapsed="false">
      <c r="A1189" s="70" t="s">
        <v>130</v>
      </c>
      <c r="B1189" s="72" t="s">
        <v>139</v>
      </c>
      <c r="C1189" s="72" t="s">
        <v>2722</v>
      </c>
      <c r="D1189" s="72" t="n">
        <v>1000003645</v>
      </c>
      <c r="E1189" s="73" t="s">
        <v>2723</v>
      </c>
      <c r="F1189" s="74" t="n">
        <v>45126</v>
      </c>
      <c r="G1189" s="67" t="str">
        <f aca="false">IF(I1189&gt;0,"Targeted Dealer","-")</f>
        <v>Targeted Dealer</v>
      </c>
      <c r="H1189" s="67"/>
      <c r="I1189" s="68" t="n">
        <v>25</v>
      </c>
      <c r="J1189" s="68" t="n">
        <f aca="false">I1189/$J$1*($J$1-$E$1)</f>
        <v>25</v>
      </c>
      <c r="K1189" s="69" t="n">
        <v>25</v>
      </c>
      <c r="L1189" s="69" t="n">
        <f aca="false">I1189-K1189</f>
        <v>0</v>
      </c>
      <c r="M1189" s="69" t="n">
        <f aca="false">IFERROR((K1189/J1189%),"-")</f>
        <v>100</v>
      </c>
      <c r="N1189" s="97" t="n">
        <v>25</v>
      </c>
      <c r="O1189" s="98" t="str">
        <f aca="false">IF(F1189&lt;=$P$2,"DEC","")</f>
        <v>DEC</v>
      </c>
      <c r="P1189" s="97" t="n">
        <v>25</v>
      </c>
      <c r="Q1189" s="99" t="n">
        <f aca="false">K1189-P1189</f>
        <v>0</v>
      </c>
      <c r="R1189" s="98" t="n">
        <f aca="false">IFERROR(IF(O1189="Dec",(K1189/P1189-1))," ")</f>
        <v>0</v>
      </c>
      <c r="S1189" s="100" t="str">
        <f aca="false">IF(N1189&gt;0,IF(O1189="","-",IF(R1189&lt;0%,"DEGROWTH","GROWTH")))</f>
        <v>GROWTH</v>
      </c>
      <c r="T1189" s="69" t="n">
        <v>25</v>
      </c>
      <c r="U1189" s="101" t="str">
        <f aca="false">IF(F1189&lt;=$V$2,"jAN","")</f>
        <v>jAN</v>
      </c>
      <c r="V1189" s="97" t="n">
        <v>25</v>
      </c>
      <c r="W1189" s="102" t="n">
        <f aca="false">K1189-V1189</f>
        <v>0</v>
      </c>
      <c r="X1189" s="103" t="n">
        <f aca="false">IFERROR(IF(U1189="Jan",(K1189/V1189-1)),0)</f>
        <v>0</v>
      </c>
      <c r="Y1189" s="104" t="str">
        <f aca="false">IF(T1189&gt;0,IF(U1189="","-",IF(X1189&lt;0%,"DEGROWTH","GROWTH")))</f>
        <v>GROWTH</v>
      </c>
      <c r="Z1189" s="75" t="n">
        <v>0</v>
      </c>
      <c r="AA1189" s="70"/>
      <c r="AB1189" s="70" t="s">
        <v>130</v>
      </c>
      <c r="AC1189" s="3"/>
    </row>
    <row r="1190" customFormat="false" ht="14.25" hidden="false" customHeight="true" outlineLevel="0" collapsed="false">
      <c r="A1190" s="70" t="s">
        <v>130</v>
      </c>
      <c r="B1190" s="72" t="s">
        <v>139</v>
      </c>
      <c r="C1190" s="79" t="s">
        <v>2724</v>
      </c>
      <c r="D1190" s="79" t="n">
        <v>1000004012</v>
      </c>
      <c r="E1190" s="79" t="s">
        <v>2725</v>
      </c>
      <c r="F1190" s="74" t="n">
        <v>45461</v>
      </c>
      <c r="G1190" s="67" t="str">
        <f aca="false">IF(I1190&gt;0,"Targeted Dealer","-")</f>
        <v>Targeted Dealer</v>
      </c>
      <c r="H1190" s="67"/>
      <c r="I1190" s="68" t="n">
        <v>75</v>
      </c>
      <c r="J1190" s="68" t="n">
        <f aca="false">I1190/$J$1*($J$1-$E$1)</f>
        <v>75</v>
      </c>
      <c r="K1190" s="69" t="n">
        <v>25</v>
      </c>
      <c r="L1190" s="69" t="n">
        <f aca="false">I1190-K1190</f>
        <v>50</v>
      </c>
      <c r="M1190" s="69" t="n">
        <f aca="false">IFERROR((K1190/J1190%),"-")</f>
        <v>33.3333333333333</v>
      </c>
      <c r="N1190" s="97" t="n">
        <v>0</v>
      </c>
      <c r="O1190" s="98" t="str">
        <f aca="false">IF(F1190&lt;=$P$2,"DEC","")</f>
        <v>DEC</v>
      </c>
      <c r="P1190" s="97" t="n">
        <v>0</v>
      </c>
      <c r="Q1190" s="99" t="n">
        <f aca="false">K1190-P1190</f>
        <v>25</v>
      </c>
      <c r="R1190" s="98" t="str">
        <f aca="false">IFERROR(IF(O1190="Dec",(K1190/P1190-1))," ")</f>
        <v> </v>
      </c>
      <c r="S1190" s="105" t="b">
        <f aca="false">IF(N1190&gt;0,IF(O1190="","-",IF(R1190&lt;0%,"DEGROWTH","GROWTH")))</f>
        <v>0</v>
      </c>
      <c r="T1190" s="69" t="n">
        <v>0</v>
      </c>
      <c r="U1190" s="101" t="str">
        <f aca="false">IF(F1190&lt;=$V$2,"jAN","")</f>
        <v>jAN</v>
      </c>
      <c r="V1190" s="97" t="n">
        <v>0</v>
      </c>
      <c r="W1190" s="102" t="n">
        <f aca="false">K1190-V1190</f>
        <v>25</v>
      </c>
      <c r="X1190" s="103" t="n">
        <f aca="false">IFERROR(IF(U1190="Jan",(K1190/V1190-1)),0)</f>
        <v>0</v>
      </c>
      <c r="Y1190" s="106" t="b">
        <f aca="false">IF(T1190&gt;0,IF(U1190="","-",IF(X1190&lt;0%,"DEGROWTH","GROWTH")))</f>
        <v>0</v>
      </c>
      <c r="Z1190" s="75" t="n">
        <v>0</v>
      </c>
      <c r="AA1190" s="70"/>
      <c r="AB1190" s="70" t="s">
        <v>130</v>
      </c>
      <c r="AC1190" s="3"/>
    </row>
    <row r="1191" customFormat="false" ht="14.25" hidden="false" customHeight="true" outlineLevel="0" collapsed="false">
      <c r="A1191" s="70" t="s">
        <v>130</v>
      </c>
      <c r="B1191" s="79" t="s">
        <v>139</v>
      </c>
      <c r="C1191" s="79" t="s">
        <v>2726</v>
      </c>
      <c r="D1191" s="79" t="n">
        <v>1000004088</v>
      </c>
      <c r="E1191" s="79" t="s">
        <v>2727</v>
      </c>
      <c r="F1191" s="74" t="n">
        <v>45520</v>
      </c>
      <c r="G1191" s="67" t="str">
        <f aca="false">IF(I1191&gt;0,"Targeted Dealer","-")</f>
        <v>Targeted Dealer</v>
      </c>
      <c r="H1191" s="67"/>
      <c r="I1191" s="68" t="n">
        <v>50</v>
      </c>
      <c r="J1191" s="68" t="n">
        <f aca="false">I1191/$J$1*($J$1-$E$1)</f>
        <v>50</v>
      </c>
      <c r="K1191" s="69" t="n">
        <v>15</v>
      </c>
      <c r="L1191" s="69" t="n">
        <f aca="false">I1191-K1191</f>
        <v>35</v>
      </c>
      <c r="M1191" s="69" t="n">
        <f aca="false">IFERROR((K1191/J1191%),"-")</f>
        <v>30</v>
      </c>
      <c r="N1191" s="97" t="n">
        <v>55</v>
      </c>
      <c r="O1191" s="98" t="str">
        <f aca="false">IF(F1191&lt;=$P$2,"DEC","")</f>
        <v>DEC</v>
      </c>
      <c r="P1191" s="97" t="n">
        <v>55</v>
      </c>
      <c r="Q1191" s="99" t="n">
        <f aca="false">K1191-P1191</f>
        <v>-40</v>
      </c>
      <c r="R1191" s="98" t="n">
        <f aca="false">IFERROR(IF(O1191="Dec",(K1191/P1191-1))," ")</f>
        <v>-0.727272727272727</v>
      </c>
      <c r="S1191" s="100" t="str">
        <f aca="false">IF(N1191&gt;0,IF(O1191="","-",IF(R1191&lt;0%,"DEGROWTH","GROWTH")))</f>
        <v>DEGROWTH</v>
      </c>
      <c r="T1191" s="69" t="n">
        <v>25</v>
      </c>
      <c r="U1191" s="101" t="str">
        <f aca="false">IF(F1191&lt;=$V$2,"jAN","")</f>
        <v>jAN</v>
      </c>
      <c r="V1191" s="97" t="n">
        <v>25</v>
      </c>
      <c r="W1191" s="102" t="n">
        <f aca="false">K1191-V1191</f>
        <v>-10</v>
      </c>
      <c r="X1191" s="103" t="n">
        <f aca="false">IFERROR(IF(U1191="Jan",(K1191/V1191-1)),0)</f>
        <v>-0.4</v>
      </c>
      <c r="Y1191" s="104" t="str">
        <f aca="false">IF(T1191&gt;0,IF(U1191="","-",IF(X1191&lt;0%,"DEGROWTH","GROWTH")))</f>
        <v>DEGROWTH</v>
      </c>
      <c r="Z1191" s="75" t="n">
        <v>0</v>
      </c>
      <c r="AA1191" s="70"/>
      <c r="AB1191" s="70" t="s">
        <v>130</v>
      </c>
      <c r="AC1191" s="3"/>
    </row>
    <row r="1192" customFormat="false" ht="14.25" hidden="false" customHeight="true" outlineLevel="0" collapsed="false">
      <c r="A1192" s="70" t="s">
        <v>130</v>
      </c>
      <c r="B1192" s="72" t="s">
        <v>118</v>
      </c>
      <c r="C1192" s="72" t="s">
        <v>2728</v>
      </c>
      <c r="D1192" s="72" t="n">
        <v>1000002665</v>
      </c>
      <c r="E1192" s="72" t="s">
        <v>2729</v>
      </c>
      <c r="F1192" s="74" t="n">
        <v>44739</v>
      </c>
      <c r="G1192" s="67" t="str">
        <f aca="false">IF(I1192&gt;0,"Targeted Dealer","-")</f>
        <v>Targeted Dealer</v>
      </c>
      <c r="H1192" s="67"/>
      <c r="I1192" s="68" t="n">
        <v>100</v>
      </c>
      <c r="J1192" s="68" t="n">
        <f aca="false">I1192/$J$1*($J$1-$E$1)</f>
        <v>100</v>
      </c>
      <c r="K1192" s="69" t="n">
        <v>101</v>
      </c>
      <c r="L1192" s="69" t="n">
        <f aca="false">I1192-K1192</f>
        <v>-1</v>
      </c>
      <c r="M1192" s="69" t="n">
        <f aca="false">IFERROR((K1192/J1192%),"-")</f>
        <v>101</v>
      </c>
      <c r="N1192" s="97" t="n">
        <v>110</v>
      </c>
      <c r="O1192" s="98" t="str">
        <f aca="false">IF(F1192&lt;=$P$2,"DEC","")</f>
        <v>DEC</v>
      </c>
      <c r="P1192" s="97" t="n">
        <v>110</v>
      </c>
      <c r="Q1192" s="99" t="n">
        <f aca="false">K1192-P1192</f>
        <v>-9</v>
      </c>
      <c r="R1192" s="98" t="n">
        <f aca="false">IFERROR(IF(O1192="Dec",(K1192/P1192-1))," ")</f>
        <v>-0.0818181818181818</v>
      </c>
      <c r="S1192" s="100" t="str">
        <f aca="false">IF(N1192&gt;0,IF(O1192="","-",IF(R1192&lt;0%,"DEGROWTH","GROWTH")))</f>
        <v>DEGROWTH</v>
      </c>
      <c r="T1192" s="69" t="n">
        <v>50</v>
      </c>
      <c r="U1192" s="101" t="str">
        <f aca="false">IF(F1192&lt;=$V$2,"jAN","")</f>
        <v>jAN</v>
      </c>
      <c r="V1192" s="97" t="n">
        <v>50</v>
      </c>
      <c r="W1192" s="102" t="n">
        <f aca="false">K1192-V1192</f>
        <v>51</v>
      </c>
      <c r="X1192" s="103" t="n">
        <f aca="false">IFERROR(IF(U1192="Jan",(K1192/V1192-1)),0)</f>
        <v>1.02</v>
      </c>
      <c r="Y1192" s="104" t="str">
        <f aca="false">IF(T1192&gt;0,IF(U1192="","-",IF(X1192&lt;0%,"DEGROWTH","GROWTH")))</f>
        <v>GROWTH</v>
      </c>
      <c r="Z1192" s="75" t="n">
        <v>0</v>
      </c>
      <c r="AA1192" s="70"/>
      <c r="AB1192" s="70" t="s">
        <v>130</v>
      </c>
      <c r="AC1192" s="3"/>
    </row>
    <row r="1193" customFormat="false" ht="14.25" hidden="false" customHeight="true" outlineLevel="0" collapsed="false">
      <c r="A1193" s="70" t="s">
        <v>130</v>
      </c>
      <c r="B1193" s="72" t="s">
        <v>118</v>
      </c>
      <c r="C1193" s="72" t="s">
        <v>2730</v>
      </c>
      <c r="D1193" s="72" t="n">
        <v>1000002695</v>
      </c>
      <c r="E1193" s="72" t="s">
        <v>2731</v>
      </c>
      <c r="F1193" s="74" t="n">
        <v>44739</v>
      </c>
      <c r="G1193" s="67" t="str">
        <f aca="false">IF(I1193&gt;0,"Targeted Dealer","-")</f>
        <v>Targeted Dealer</v>
      </c>
      <c r="H1193" s="67"/>
      <c r="I1193" s="68" t="n">
        <v>275</v>
      </c>
      <c r="J1193" s="68" t="n">
        <f aca="false">I1193/$J$1*($J$1-$E$1)</f>
        <v>275</v>
      </c>
      <c r="K1193" s="69" t="n">
        <v>275</v>
      </c>
      <c r="L1193" s="69" t="n">
        <f aca="false">I1193-K1193</f>
        <v>0</v>
      </c>
      <c r="M1193" s="69" t="n">
        <f aca="false">IFERROR((K1193/J1193%),"-")</f>
        <v>100</v>
      </c>
      <c r="N1193" s="97" t="n">
        <v>360</v>
      </c>
      <c r="O1193" s="98" t="str">
        <f aca="false">IF(F1193&lt;=$P$2,"DEC","")</f>
        <v>DEC</v>
      </c>
      <c r="P1193" s="97" t="n">
        <v>360</v>
      </c>
      <c r="Q1193" s="99" t="n">
        <f aca="false">K1193-P1193</f>
        <v>-85</v>
      </c>
      <c r="R1193" s="98" t="n">
        <f aca="false">IFERROR(IF(O1193="Dec",(K1193/P1193-1))," ")</f>
        <v>-0.236111111111111</v>
      </c>
      <c r="S1193" s="100" t="str">
        <f aca="false">IF(N1193&gt;0,IF(O1193="","-",IF(R1193&lt;0%,"DEGROWTH","GROWTH")))</f>
        <v>DEGROWTH</v>
      </c>
      <c r="T1193" s="69" t="n">
        <v>210</v>
      </c>
      <c r="U1193" s="101" t="str">
        <f aca="false">IF(F1193&lt;=$V$2,"jAN","")</f>
        <v>jAN</v>
      </c>
      <c r="V1193" s="97" t="n">
        <v>210</v>
      </c>
      <c r="W1193" s="102" t="n">
        <f aca="false">K1193-V1193</f>
        <v>65</v>
      </c>
      <c r="X1193" s="103" t="n">
        <f aca="false">IFERROR(IF(U1193="Jan",(K1193/V1193-1)),0)</f>
        <v>0.30952380952381</v>
      </c>
      <c r="Y1193" s="104" t="str">
        <f aca="false">IF(T1193&gt;0,IF(U1193="","-",IF(X1193&lt;0%,"DEGROWTH","GROWTH")))</f>
        <v>GROWTH</v>
      </c>
      <c r="Z1193" s="75" t="n">
        <v>0</v>
      </c>
      <c r="AA1193" s="70"/>
      <c r="AB1193" s="70" t="s">
        <v>130</v>
      </c>
      <c r="AC1193" s="3"/>
    </row>
    <row r="1194" customFormat="false" ht="14.25" hidden="false" customHeight="true" outlineLevel="0" collapsed="false">
      <c r="A1194" s="70" t="s">
        <v>130</v>
      </c>
      <c r="B1194" s="72" t="s">
        <v>118</v>
      </c>
      <c r="C1194" s="72" t="s">
        <v>2732</v>
      </c>
      <c r="D1194" s="72" t="n">
        <v>1000001197</v>
      </c>
      <c r="E1194" s="73" t="s">
        <v>2733</v>
      </c>
      <c r="F1194" s="74" t="n">
        <v>41834</v>
      </c>
      <c r="G1194" s="67" t="str">
        <f aca="false">IF(I1194&gt;0,"Targeted Dealer","-")</f>
        <v>Targeted Dealer</v>
      </c>
      <c r="H1194" s="67"/>
      <c r="I1194" s="68" t="n">
        <v>160</v>
      </c>
      <c r="J1194" s="68" t="n">
        <f aca="false">I1194/$J$1*($J$1-$E$1)</f>
        <v>160</v>
      </c>
      <c r="K1194" s="69" t="n">
        <v>125</v>
      </c>
      <c r="L1194" s="69" t="n">
        <f aca="false">I1194-K1194</f>
        <v>35</v>
      </c>
      <c r="M1194" s="69" t="n">
        <f aca="false">IFERROR((K1194/J1194%),"-")</f>
        <v>78.125</v>
      </c>
      <c r="N1194" s="97" t="n">
        <v>210</v>
      </c>
      <c r="O1194" s="98" t="str">
        <f aca="false">IF(F1194&lt;=$P$2,"DEC","")</f>
        <v>DEC</v>
      </c>
      <c r="P1194" s="97" t="n">
        <v>210</v>
      </c>
      <c r="Q1194" s="99" t="n">
        <f aca="false">K1194-P1194</f>
        <v>-85</v>
      </c>
      <c r="R1194" s="98" t="n">
        <f aca="false">IFERROR(IF(O1194="Dec",(K1194/P1194-1))," ")</f>
        <v>-0.404761904761905</v>
      </c>
      <c r="S1194" s="100" t="str">
        <f aca="false">IF(N1194&gt;0,IF(O1194="","-",IF(R1194&lt;0%,"DEGROWTH","GROWTH")))</f>
        <v>DEGROWTH</v>
      </c>
      <c r="T1194" s="69" t="n">
        <v>285</v>
      </c>
      <c r="U1194" s="101" t="str">
        <f aca="false">IF(F1194&lt;=$V$2,"jAN","")</f>
        <v>jAN</v>
      </c>
      <c r="V1194" s="97" t="n">
        <v>285</v>
      </c>
      <c r="W1194" s="102" t="n">
        <f aca="false">K1194-V1194</f>
        <v>-160</v>
      </c>
      <c r="X1194" s="103" t="n">
        <f aca="false">IFERROR(IF(U1194="Jan",(K1194/V1194-1)),0)</f>
        <v>-0.56140350877193</v>
      </c>
      <c r="Y1194" s="104" t="str">
        <f aca="false">IF(T1194&gt;0,IF(U1194="","-",IF(X1194&lt;0%,"DEGROWTH","GROWTH")))</f>
        <v>DEGROWTH</v>
      </c>
      <c r="Z1194" s="75" t="n">
        <v>0</v>
      </c>
      <c r="AA1194" s="70"/>
      <c r="AB1194" s="70" t="s">
        <v>130</v>
      </c>
      <c r="AC1194" s="3"/>
    </row>
    <row r="1195" customFormat="false" ht="14.25" hidden="false" customHeight="true" outlineLevel="0" collapsed="false">
      <c r="A1195" s="70" t="s">
        <v>130</v>
      </c>
      <c r="B1195" s="72" t="s">
        <v>118</v>
      </c>
      <c r="C1195" s="72" t="s">
        <v>2734</v>
      </c>
      <c r="D1195" s="72" t="n">
        <v>1000001189</v>
      </c>
      <c r="E1195" s="73" t="s">
        <v>2735</v>
      </c>
      <c r="F1195" s="74" t="n">
        <v>41925</v>
      </c>
      <c r="G1195" s="67" t="str">
        <f aca="false">IF(I1195&gt;0,"Targeted Dealer","-")</f>
        <v>Targeted Dealer</v>
      </c>
      <c r="H1195" s="67"/>
      <c r="I1195" s="68" t="n">
        <v>175</v>
      </c>
      <c r="J1195" s="68" t="n">
        <f aca="false">I1195/$J$1*($J$1-$E$1)</f>
        <v>175</v>
      </c>
      <c r="K1195" s="69" t="n">
        <v>125</v>
      </c>
      <c r="L1195" s="69" t="n">
        <f aca="false">I1195-K1195</f>
        <v>50</v>
      </c>
      <c r="M1195" s="69" t="n">
        <f aca="false">IFERROR((K1195/J1195%),"-")</f>
        <v>71.4285714285714</v>
      </c>
      <c r="N1195" s="97" t="n">
        <v>205</v>
      </c>
      <c r="O1195" s="98" t="str">
        <f aca="false">IF(F1195&lt;=$P$2,"DEC","")</f>
        <v>DEC</v>
      </c>
      <c r="P1195" s="97" t="n">
        <v>205</v>
      </c>
      <c r="Q1195" s="99" t="n">
        <f aca="false">K1195-P1195</f>
        <v>-80</v>
      </c>
      <c r="R1195" s="98" t="n">
        <f aca="false">IFERROR(IF(O1195="Dec",(K1195/P1195-1))," ")</f>
        <v>-0.390243902439024</v>
      </c>
      <c r="S1195" s="100" t="str">
        <f aca="false">IF(N1195&gt;0,IF(O1195="","-",IF(R1195&lt;0%,"DEGROWTH","GROWTH")))</f>
        <v>DEGROWTH</v>
      </c>
      <c r="T1195" s="69" t="n">
        <v>30</v>
      </c>
      <c r="U1195" s="101" t="str">
        <f aca="false">IF(F1195&lt;=$V$2,"jAN","")</f>
        <v>jAN</v>
      </c>
      <c r="V1195" s="97" t="n">
        <v>30</v>
      </c>
      <c r="W1195" s="102" t="n">
        <f aca="false">K1195-V1195</f>
        <v>95</v>
      </c>
      <c r="X1195" s="103" t="n">
        <f aca="false">IFERROR(IF(U1195="Jan",(K1195/V1195-1)),0)</f>
        <v>3.16666666666667</v>
      </c>
      <c r="Y1195" s="104" t="str">
        <f aca="false">IF(T1195&gt;0,IF(U1195="","-",IF(X1195&lt;0%,"DEGROWTH","GROWTH")))</f>
        <v>GROWTH</v>
      </c>
      <c r="Z1195" s="75" t="n">
        <v>0</v>
      </c>
      <c r="AA1195" s="70"/>
      <c r="AB1195" s="70" t="s">
        <v>130</v>
      </c>
      <c r="AC1195" s="3"/>
    </row>
    <row r="1196" customFormat="false" ht="14.25" hidden="false" customHeight="true" outlineLevel="0" collapsed="false">
      <c r="A1196" s="70" t="s">
        <v>130</v>
      </c>
      <c r="B1196" s="72" t="s">
        <v>118</v>
      </c>
      <c r="C1196" s="72" t="s">
        <v>390</v>
      </c>
      <c r="D1196" s="72" t="n">
        <v>1000001190</v>
      </c>
      <c r="E1196" s="73" t="s">
        <v>391</v>
      </c>
      <c r="F1196" s="74" t="n">
        <v>41995</v>
      </c>
      <c r="G1196" s="67" t="str">
        <f aca="false">IF(I1196&gt;0,"Targeted Dealer","-")</f>
        <v>Targeted Dealer</v>
      </c>
      <c r="H1196" s="67"/>
      <c r="I1196" s="68" t="n">
        <v>50</v>
      </c>
      <c r="J1196" s="68" t="n">
        <f aca="false">I1196/$J$1*($J$1-$E$1)</f>
        <v>50</v>
      </c>
      <c r="K1196" s="69" t="n">
        <v>55</v>
      </c>
      <c r="L1196" s="69" t="n">
        <f aca="false">I1196-K1196</f>
        <v>-5</v>
      </c>
      <c r="M1196" s="69" t="n">
        <f aca="false">IFERROR((K1196/J1196%),"-")</f>
        <v>110</v>
      </c>
      <c r="N1196" s="97" t="n">
        <v>30</v>
      </c>
      <c r="O1196" s="98" t="str">
        <f aca="false">IF(F1196&lt;=$P$2,"DEC","")</f>
        <v>DEC</v>
      </c>
      <c r="P1196" s="97" t="n">
        <v>30</v>
      </c>
      <c r="Q1196" s="99" t="n">
        <f aca="false">K1196-P1196</f>
        <v>25</v>
      </c>
      <c r="R1196" s="98" t="n">
        <f aca="false">IFERROR(IF(O1196="Dec",(K1196/P1196-1))," ")</f>
        <v>0.833333333333333</v>
      </c>
      <c r="S1196" s="100" t="str">
        <f aca="false">IF(N1196&gt;0,IF(O1196="","-",IF(R1196&lt;0%,"DEGROWTH","GROWTH")))</f>
        <v>GROWTH</v>
      </c>
      <c r="T1196" s="69" t="n">
        <v>25</v>
      </c>
      <c r="U1196" s="101" t="str">
        <f aca="false">IF(F1196&lt;=$V$2,"jAN","")</f>
        <v>jAN</v>
      </c>
      <c r="V1196" s="97" t="n">
        <v>25</v>
      </c>
      <c r="W1196" s="102" t="n">
        <f aca="false">K1196-V1196</f>
        <v>30</v>
      </c>
      <c r="X1196" s="103" t="n">
        <f aca="false">IFERROR(IF(U1196="Jan",(K1196/V1196-1)),0)</f>
        <v>1.2</v>
      </c>
      <c r="Y1196" s="104" t="str">
        <f aca="false">IF(T1196&gt;0,IF(U1196="","-",IF(X1196&lt;0%,"DEGROWTH","GROWTH")))</f>
        <v>GROWTH</v>
      </c>
      <c r="Z1196" s="75" t="n">
        <v>0</v>
      </c>
      <c r="AA1196" s="70"/>
      <c r="AB1196" s="70" t="s">
        <v>130</v>
      </c>
      <c r="AC1196" s="3"/>
    </row>
    <row r="1197" customFormat="false" ht="14.25" hidden="false" customHeight="true" outlineLevel="0" collapsed="false">
      <c r="A1197" s="70" t="s">
        <v>130</v>
      </c>
      <c r="B1197" s="72" t="s">
        <v>118</v>
      </c>
      <c r="C1197" s="72" t="s">
        <v>2736</v>
      </c>
      <c r="D1197" s="72" t="n">
        <v>1000001211</v>
      </c>
      <c r="E1197" s="73" t="s">
        <v>2737</v>
      </c>
      <c r="F1197" s="74" t="n">
        <v>42020</v>
      </c>
      <c r="G1197" s="67" t="str">
        <f aca="false">IF(I1197&gt;0,"Targeted Dealer","-")</f>
        <v>Targeted Dealer</v>
      </c>
      <c r="H1197" s="67"/>
      <c r="I1197" s="68" t="n">
        <v>55</v>
      </c>
      <c r="J1197" s="68" t="n">
        <f aca="false">I1197/$J$1*($J$1-$E$1)</f>
        <v>55</v>
      </c>
      <c r="K1197" s="69" t="n">
        <v>25</v>
      </c>
      <c r="L1197" s="69" t="n">
        <f aca="false">I1197-K1197</f>
        <v>30</v>
      </c>
      <c r="M1197" s="69" t="n">
        <f aca="false">IFERROR((K1197/J1197%),"-")</f>
        <v>45.4545454545455</v>
      </c>
      <c r="N1197" s="97" t="n">
        <v>50</v>
      </c>
      <c r="O1197" s="98" t="str">
        <f aca="false">IF(F1197&lt;=$P$2,"DEC","")</f>
        <v>DEC</v>
      </c>
      <c r="P1197" s="97" t="n">
        <v>50</v>
      </c>
      <c r="Q1197" s="99" t="n">
        <f aca="false">K1197-P1197</f>
        <v>-25</v>
      </c>
      <c r="R1197" s="98" t="n">
        <f aca="false">IFERROR(IF(O1197="Dec",(K1197/P1197-1))," ")</f>
        <v>-0.5</v>
      </c>
      <c r="S1197" s="100" t="str">
        <f aca="false">IF(N1197&gt;0,IF(O1197="","-",IF(R1197&lt;0%,"DEGROWTH","GROWTH")))</f>
        <v>DEGROWTH</v>
      </c>
      <c r="T1197" s="69" t="n">
        <v>35</v>
      </c>
      <c r="U1197" s="101" t="str">
        <f aca="false">IF(F1197&lt;=$V$2,"jAN","")</f>
        <v>jAN</v>
      </c>
      <c r="V1197" s="97" t="n">
        <v>35</v>
      </c>
      <c r="W1197" s="102" t="n">
        <f aca="false">K1197-V1197</f>
        <v>-10</v>
      </c>
      <c r="X1197" s="103" t="n">
        <f aca="false">IFERROR(IF(U1197="Jan",(K1197/V1197-1)),0)</f>
        <v>-0.285714285714286</v>
      </c>
      <c r="Y1197" s="104" t="str">
        <f aca="false">IF(T1197&gt;0,IF(U1197="","-",IF(X1197&lt;0%,"DEGROWTH","GROWTH")))</f>
        <v>DEGROWTH</v>
      </c>
      <c r="Z1197" s="75" t="n">
        <v>1</v>
      </c>
      <c r="AA1197" s="70"/>
      <c r="AB1197" s="70" t="s">
        <v>130</v>
      </c>
      <c r="AC1197" s="3"/>
    </row>
    <row r="1198" customFormat="false" ht="14.25" hidden="false" customHeight="true" outlineLevel="0" collapsed="false">
      <c r="A1198" s="70" t="s">
        <v>130</v>
      </c>
      <c r="B1198" s="72" t="s">
        <v>118</v>
      </c>
      <c r="C1198" s="72" t="s">
        <v>2738</v>
      </c>
      <c r="D1198" s="72" t="n">
        <v>1000001198</v>
      </c>
      <c r="E1198" s="73" t="s">
        <v>2739</v>
      </c>
      <c r="F1198" s="74" t="n">
        <v>42074</v>
      </c>
      <c r="G1198" s="67" t="str">
        <f aca="false">IF(I1198&gt;0,"Targeted Dealer","-")</f>
        <v>Targeted Dealer</v>
      </c>
      <c r="H1198" s="67"/>
      <c r="I1198" s="68" t="n">
        <v>150</v>
      </c>
      <c r="J1198" s="68" t="n">
        <f aca="false">I1198/$J$1*($J$1-$E$1)</f>
        <v>150</v>
      </c>
      <c r="K1198" s="69" t="n">
        <v>50</v>
      </c>
      <c r="L1198" s="69" t="n">
        <f aca="false">I1198-K1198</f>
        <v>100</v>
      </c>
      <c r="M1198" s="69" t="n">
        <f aca="false">IFERROR((K1198/J1198%),"-")</f>
        <v>33.3333333333333</v>
      </c>
      <c r="N1198" s="97" t="n">
        <v>129.5</v>
      </c>
      <c r="O1198" s="98" t="str">
        <f aca="false">IF(F1198&lt;=$P$2,"DEC","")</f>
        <v>DEC</v>
      </c>
      <c r="P1198" s="97" t="n">
        <v>129.5</v>
      </c>
      <c r="Q1198" s="99" t="n">
        <f aca="false">K1198-P1198</f>
        <v>-79.5</v>
      </c>
      <c r="R1198" s="98" t="n">
        <f aca="false">IFERROR(IF(O1198="Dec",(K1198/P1198-1))," ")</f>
        <v>-0.613899613899614</v>
      </c>
      <c r="S1198" s="100" t="str">
        <f aca="false">IF(N1198&gt;0,IF(O1198="","-",IF(R1198&lt;0%,"DEGROWTH","GROWTH")))</f>
        <v>DEGROWTH</v>
      </c>
      <c r="T1198" s="69" t="n">
        <v>150</v>
      </c>
      <c r="U1198" s="101" t="str">
        <f aca="false">IF(F1198&lt;=$V$2,"jAN","")</f>
        <v>jAN</v>
      </c>
      <c r="V1198" s="97" t="n">
        <v>150</v>
      </c>
      <c r="W1198" s="102" t="n">
        <f aca="false">K1198-V1198</f>
        <v>-100</v>
      </c>
      <c r="X1198" s="103" t="n">
        <f aca="false">IFERROR(IF(U1198="Jan",(K1198/V1198-1)),0)</f>
        <v>-0.666666666666667</v>
      </c>
      <c r="Y1198" s="104" t="str">
        <f aca="false">IF(T1198&gt;0,IF(U1198="","-",IF(X1198&lt;0%,"DEGROWTH","GROWTH")))</f>
        <v>DEGROWTH</v>
      </c>
      <c r="Z1198" s="75" t="n">
        <v>0</v>
      </c>
      <c r="AA1198" s="70"/>
      <c r="AB1198" s="70" t="s">
        <v>130</v>
      </c>
      <c r="AC1198" s="3"/>
    </row>
    <row r="1199" customFormat="false" ht="14.25" hidden="false" customHeight="true" outlineLevel="0" collapsed="false">
      <c r="A1199" s="70" t="s">
        <v>130</v>
      </c>
      <c r="B1199" s="72" t="s">
        <v>118</v>
      </c>
      <c r="C1199" s="72" t="s">
        <v>2740</v>
      </c>
      <c r="D1199" s="72" t="n">
        <v>1000001199</v>
      </c>
      <c r="E1199" s="73" t="s">
        <v>2741</v>
      </c>
      <c r="F1199" s="74" t="n">
        <v>42140</v>
      </c>
      <c r="G1199" s="67" t="str">
        <f aca="false">IF(I1199&gt;0,"Targeted Dealer","-")</f>
        <v>Targeted Dealer</v>
      </c>
      <c r="H1199" s="67"/>
      <c r="I1199" s="68" t="n">
        <v>125</v>
      </c>
      <c r="J1199" s="68" t="n">
        <f aca="false">I1199/$J$1*($J$1-$E$1)</f>
        <v>125</v>
      </c>
      <c r="K1199" s="69" t="n">
        <v>90</v>
      </c>
      <c r="L1199" s="69" t="n">
        <f aca="false">I1199-K1199</f>
        <v>35</v>
      </c>
      <c r="M1199" s="69" t="n">
        <f aca="false">IFERROR((K1199/J1199%),"-")</f>
        <v>72</v>
      </c>
      <c r="N1199" s="97" t="n">
        <v>175</v>
      </c>
      <c r="O1199" s="98" t="str">
        <f aca="false">IF(F1199&lt;=$P$2,"DEC","")</f>
        <v>DEC</v>
      </c>
      <c r="P1199" s="97" t="n">
        <v>175</v>
      </c>
      <c r="Q1199" s="99" t="n">
        <f aca="false">K1199-P1199</f>
        <v>-85</v>
      </c>
      <c r="R1199" s="98" t="n">
        <f aca="false">IFERROR(IF(O1199="Dec",(K1199/P1199-1))," ")</f>
        <v>-0.485714285714286</v>
      </c>
      <c r="S1199" s="100" t="str">
        <f aca="false">IF(N1199&gt;0,IF(O1199="","-",IF(R1199&lt;0%,"DEGROWTH","GROWTH")))</f>
        <v>DEGROWTH</v>
      </c>
      <c r="T1199" s="69" t="n">
        <v>110</v>
      </c>
      <c r="U1199" s="101" t="str">
        <f aca="false">IF(F1199&lt;=$V$2,"jAN","")</f>
        <v>jAN</v>
      </c>
      <c r="V1199" s="97" t="n">
        <v>110</v>
      </c>
      <c r="W1199" s="102" t="n">
        <f aca="false">K1199-V1199</f>
        <v>-20</v>
      </c>
      <c r="X1199" s="103" t="n">
        <f aca="false">IFERROR(IF(U1199="Jan",(K1199/V1199-1)),0)</f>
        <v>-0.181818181818182</v>
      </c>
      <c r="Y1199" s="104" t="str">
        <f aca="false">IF(T1199&gt;0,IF(U1199="","-",IF(X1199&lt;0%,"DEGROWTH","GROWTH")))</f>
        <v>DEGROWTH</v>
      </c>
      <c r="Z1199" s="75" t="n">
        <v>0</v>
      </c>
      <c r="AA1199" s="70"/>
      <c r="AB1199" s="70" t="s">
        <v>130</v>
      </c>
      <c r="AC1199" s="3"/>
    </row>
    <row r="1200" customFormat="false" ht="14.25" hidden="false" customHeight="true" outlineLevel="0" collapsed="false">
      <c r="A1200" s="70" t="s">
        <v>130</v>
      </c>
      <c r="B1200" s="72" t="s">
        <v>118</v>
      </c>
      <c r="C1200" s="72" t="s">
        <v>2742</v>
      </c>
      <c r="D1200" s="72" t="n">
        <v>1000001212</v>
      </c>
      <c r="E1200" s="73" t="s">
        <v>2743</v>
      </c>
      <c r="F1200" s="74" t="n">
        <v>42364</v>
      </c>
      <c r="G1200" s="67" t="str">
        <f aca="false">IF(I1200&gt;0,"Targeted Dealer","-")</f>
        <v>Targeted Dealer</v>
      </c>
      <c r="H1200" s="67"/>
      <c r="I1200" s="68" t="n">
        <v>200</v>
      </c>
      <c r="J1200" s="68" t="n">
        <f aca="false">I1200/$J$1*($J$1-$E$1)</f>
        <v>200</v>
      </c>
      <c r="K1200" s="69" t="n">
        <v>210</v>
      </c>
      <c r="L1200" s="69" t="n">
        <f aca="false">I1200-K1200</f>
        <v>-10</v>
      </c>
      <c r="M1200" s="69" t="n">
        <f aca="false">IFERROR((K1200/J1200%),"-")</f>
        <v>105</v>
      </c>
      <c r="N1200" s="97" t="n">
        <v>225</v>
      </c>
      <c r="O1200" s="98" t="str">
        <f aca="false">IF(F1200&lt;=$P$2,"DEC","")</f>
        <v>DEC</v>
      </c>
      <c r="P1200" s="97" t="n">
        <v>225</v>
      </c>
      <c r="Q1200" s="99" t="n">
        <f aca="false">K1200-P1200</f>
        <v>-15</v>
      </c>
      <c r="R1200" s="98" t="n">
        <f aca="false">IFERROR(IF(O1200="Dec",(K1200/P1200-1))," ")</f>
        <v>-0.0666666666666667</v>
      </c>
      <c r="S1200" s="100" t="str">
        <f aca="false">IF(N1200&gt;0,IF(O1200="","-",IF(R1200&lt;0%,"DEGROWTH","GROWTH")))</f>
        <v>DEGROWTH</v>
      </c>
      <c r="T1200" s="69" t="n">
        <v>175</v>
      </c>
      <c r="U1200" s="101" t="str">
        <f aca="false">IF(F1200&lt;=$V$2,"jAN","")</f>
        <v>jAN</v>
      </c>
      <c r="V1200" s="97" t="n">
        <v>175</v>
      </c>
      <c r="W1200" s="102" t="n">
        <f aca="false">K1200-V1200</f>
        <v>35</v>
      </c>
      <c r="X1200" s="103" t="n">
        <f aca="false">IFERROR(IF(U1200="Jan",(K1200/V1200-1)),0)</f>
        <v>0.2</v>
      </c>
      <c r="Y1200" s="104" t="str">
        <f aca="false">IF(T1200&gt;0,IF(U1200="","-",IF(X1200&lt;0%,"DEGROWTH","GROWTH")))</f>
        <v>GROWTH</v>
      </c>
      <c r="Z1200" s="75" t="n">
        <v>0</v>
      </c>
      <c r="AA1200" s="70"/>
      <c r="AB1200" s="70" t="s">
        <v>130</v>
      </c>
      <c r="AC1200" s="3"/>
    </row>
    <row r="1201" customFormat="false" ht="14.25" hidden="false" customHeight="true" outlineLevel="0" collapsed="false">
      <c r="A1201" s="70" t="s">
        <v>130</v>
      </c>
      <c r="B1201" s="72" t="s">
        <v>118</v>
      </c>
      <c r="C1201" s="72" t="s">
        <v>392</v>
      </c>
      <c r="D1201" s="72" t="n">
        <v>1000001200</v>
      </c>
      <c r="E1201" s="73" t="s">
        <v>393</v>
      </c>
      <c r="F1201" s="74" t="n">
        <v>42539</v>
      </c>
      <c r="G1201" s="67" t="str">
        <f aca="false">IF(I1201&gt;0,"Targeted Dealer","-")</f>
        <v>Targeted Dealer</v>
      </c>
      <c r="H1201" s="67"/>
      <c r="I1201" s="68" t="n">
        <v>60</v>
      </c>
      <c r="J1201" s="68" t="n">
        <f aca="false">I1201/$J$1*($J$1-$E$1)</f>
        <v>60</v>
      </c>
      <c r="K1201" s="69" t="n">
        <v>25</v>
      </c>
      <c r="L1201" s="69" t="n">
        <f aca="false">I1201-K1201</f>
        <v>35</v>
      </c>
      <c r="M1201" s="69" t="n">
        <f aca="false">IFERROR((K1201/J1201%),"-")</f>
        <v>41.6666666666667</v>
      </c>
      <c r="N1201" s="97" t="n">
        <v>35</v>
      </c>
      <c r="O1201" s="98" t="str">
        <f aca="false">IF(F1201&lt;=$P$2,"DEC","")</f>
        <v>DEC</v>
      </c>
      <c r="P1201" s="97" t="n">
        <v>35</v>
      </c>
      <c r="Q1201" s="99" t="n">
        <f aca="false">K1201-P1201</f>
        <v>-10</v>
      </c>
      <c r="R1201" s="98" t="n">
        <f aca="false">IFERROR(IF(O1201="Dec",(K1201/P1201-1))," ")</f>
        <v>-0.285714285714286</v>
      </c>
      <c r="S1201" s="100" t="str">
        <f aca="false">IF(N1201&gt;0,IF(O1201="","-",IF(R1201&lt;0%,"DEGROWTH","GROWTH")))</f>
        <v>DEGROWTH</v>
      </c>
      <c r="T1201" s="69" t="n">
        <v>60</v>
      </c>
      <c r="U1201" s="101" t="str">
        <f aca="false">IF(F1201&lt;=$V$2,"jAN","")</f>
        <v>jAN</v>
      </c>
      <c r="V1201" s="97" t="n">
        <v>60</v>
      </c>
      <c r="W1201" s="102" t="n">
        <f aca="false">K1201-V1201</f>
        <v>-35</v>
      </c>
      <c r="X1201" s="103" t="n">
        <f aca="false">IFERROR(IF(U1201="Jan",(K1201/V1201-1)),0)</f>
        <v>-0.583333333333333</v>
      </c>
      <c r="Y1201" s="104" t="str">
        <f aca="false">IF(T1201&gt;0,IF(U1201="","-",IF(X1201&lt;0%,"DEGROWTH","GROWTH")))</f>
        <v>DEGROWTH</v>
      </c>
      <c r="Z1201" s="75" t="n">
        <v>0</v>
      </c>
      <c r="AA1201" s="70"/>
      <c r="AB1201" s="70" t="s">
        <v>130</v>
      </c>
      <c r="AC1201" s="3"/>
    </row>
    <row r="1202" customFormat="false" ht="14.25" hidden="false" customHeight="true" outlineLevel="0" collapsed="false">
      <c r="A1202" s="70" t="s">
        <v>130</v>
      </c>
      <c r="B1202" s="72" t="s">
        <v>118</v>
      </c>
      <c r="C1202" s="72" t="s">
        <v>2744</v>
      </c>
      <c r="D1202" s="72" t="n">
        <v>1000002633</v>
      </c>
      <c r="E1202" s="73" t="s">
        <v>2745</v>
      </c>
      <c r="F1202" s="74" t="n">
        <v>44621</v>
      </c>
      <c r="G1202" s="67" t="str">
        <f aca="false">IF(I1202&gt;0,"Targeted Dealer","-")</f>
        <v>Targeted Dealer</v>
      </c>
      <c r="H1202" s="67"/>
      <c r="I1202" s="68" t="n">
        <v>125</v>
      </c>
      <c r="J1202" s="68" t="n">
        <f aca="false">I1202/$J$1*($J$1-$E$1)</f>
        <v>125</v>
      </c>
      <c r="K1202" s="69" t="n">
        <v>105</v>
      </c>
      <c r="L1202" s="69" t="n">
        <f aca="false">I1202-K1202</f>
        <v>20</v>
      </c>
      <c r="M1202" s="69" t="n">
        <f aca="false">IFERROR((K1202/J1202%),"-")</f>
        <v>84</v>
      </c>
      <c r="N1202" s="97" t="n">
        <v>105</v>
      </c>
      <c r="O1202" s="98" t="str">
        <f aca="false">IF(F1202&lt;=$P$2,"DEC","")</f>
        <v>DEC</v>
      </c>
      <c r="P1202" s="97" t="n">
        <v>105</v>
      </c>
      <c r="Q1202" s="99" t="n">
        <f aca="false">K1202-P1202</f>
        <v>0</v>
      </c>
      <c r="R1202" s="98" t="n">
        <f aca="false">IFERROR(IF(O1202="Dec",(K1202/P1202-1))," ")</f>
        <v>0</v>
      </c>
      <c r="S1202" s="100" t="str">
        <f aca="false">IF(N1202&gt;0,IF(O1202="","-",IF(R1202&lt;0%,"DEGROWTH","GROWTH")))</f>
        <v>GROWTH</v>
      </c>
      <c r="T1202" s="69" t="n">
        <v>125</v>
      </c>
      <c r="U1202" s="101" t="str">
        <f aca="false">IF(F1202&lt;=$V$2,"jAN","")</f>
        <v>jAN</v>
      </c>
      <c r="V1202" s="97" t="n">
        <v>125</v>
      </c>
      <c r="W1202" s="102" t="n">
        <f aca="false">K1202-V1202</f>
        <v>-20</v>
      </c>
      <c r="X1202" s="103" t="n">
        <f aca="false">IFERROR(IF(U1202="Jan",(K1202/V1202-1)),0)</f>
        <v>-0.16</v>
      </c>
      <c r="Y1202" s="104" t="str">
        <f aca="false">IF(T1202&gt;0,IF(U1202="","-",IF(X1202&lt;0%,"DEGROWTH","GROWTH")))</f>
        <v>DEGROWTH</v>
      </c>
      <c r="Z1202" s="75" t="n">
        <v>0</v>
      </c>
      <c r="AA1202" s="70"/>
      <c r="AB1202" s="70" t="s">
        <v>130</v>
      </c>
      <c r="AC1202" s="3"/>
    </row>
    <row r="1203" customFormat="false" ht="14.25" hidden="false" customHeight="true" outlineLevel="0" collapsed="false">
      <c r="A1203" s="70" t="s">
        <v>130</v>
      </c>
      <c r="B1203" s="79" t="s">
        <v>118</v>
      </c>
      <c r="C1203" s="79" t="s">
        <v>2746</v>
      </c>
      <c r="D1203" s="79" t="n">
        <v>1000003919</v>
      </c>
      <c r="E1203" s="79" t="s">
        <v>2747</v>
      </c>
      <c r="F1203" s="74" t="n">
        <v>45409</v>
      </c>
      <c r="G1203" s="67" t="str">
        <f aca="false">IF(I1203&gt;0,"Targeted Dealer","-")</f>
        <v>Targeted Dealer</v>
      </c>
      <c r="H1203" s="67"/>
      <c r="I1203" s="68" t="n">
        <v>25</v>
      </c>
      <c r="J1203" s="68" t="n">
        <f aca="false">I1203/$J$1*($J$1-$E$1)</f>
        <v>25</v>
      </c>
      <c r="K1203" s="69" t="n">
        <v>25</v>
      </c>
      <c r="L1203" s="69" t="n">
        <f aca="false">I1203-K1203</f>
        <v>0</v>
      </c>
      <c r="M1203" s="69" t="n">
        <f aca="false">IFERROR((K1203/J1203%),"-")</f>
        <v>100</v>
      </c>
      <c r="N1203" s="97" t="n">
        <v>25</v>
      </c>
      <c r="O1203" s="98" t="str">
        <f aca="false">IF(F1203&lt;=$P$2,"DEC","")</f>
        <v>DEC</v>
      </c>
      <c r="P1203" s="97" t="n">
        <v>25</v>
      </c>
      <c r="Q1203" s="99" t="n">
        <f aca="false">K1203-P1203</f>
        <v>0</v>
      </c>
      <c r="R1203" s="98" t="n">
        <f aca="false">IFERROR(IF(O1203="Dec",(K1203/P1203-1))," ")</f>
        <v>0</v>
      </c>
      <c r="S1203" s="100" t="str">
        <f aca="false">IF(N1203&gt;0,IF(O1203="","-",IF(R1203&lt;0%,"DEGROWTH","GROWTH")))</f>
        <v>GROWTH</v>
      </c>
      <c r="T1203" s="69" t="n">
        <v>25</v>
      </c>
      <c r="U1203" s="101" t="str">
        <f aca="false">IF(F1203&lt;=$V$2,"jAN","")</f>
        <v>jAN</v>
      </c>
      <c r="V1203" s="97" t="n">
        <v>25</v>
      </c>
      <c r="W1203" s="102" t="n">
        <f aca="false">K1203-V1203</f>
        <v>0</v>
      </c>
      <c r="X1203" s="103" t="n">
        <f aca="false">IFERROR(IF(U1203="Jan",(K1203/V1203-1)),0)</f>
        <v>0</v>
      </c>
      <c r="Y1203" s="104" t="str">
        <f aca="false">IF(T1203&gt;0,IF(U1203="","-",IF(X1203&lt;0%,"DEGROWTH","GROWTH")))</f>
        <v>GROWTH</v>
      </c>
      <c r="Z1203" s="75" t="n">
        <v>1</v>
      </c>
      <c r="AA1203" s="70"/>
      <c r="AB1203" s="70" t="s">
        <v>130</v>
      </c>
      <c r="AC1203" s="3"/>
    </row>
    <row r="1204" customFormat="false" ht="14.25" hidden="false" customHeight="true" outlineLevel="0" collapsed="false">
      <c r="A1204" s="70" t="s">
        <v>130</v>
      </c>
      <c r="B1204" s="79" t="s">
        <v>118</v>
      </c>
      <c r="C1204" s="79" t="s">
        <v>2748</v>
      </c>
      <c r="D1204" s="79" t="n">
        <v>1000003945</v>
      </c>
      <c r="E1204" s="79" t="s">
        <v>2749</v>
      </c>
      <c r="F1204" s="74" t="n">
        <v>45422</v>
      </c>
      <c r="G1204" s="67" t="str">
        <f aca="false">IF(I1204&gt;0,"Targeted Dealer","-")</f>
        <v>Targeted Dealer</v>
      </c>
      <c r="H1204" s="67"/>
      <c r="I1204" s="68" t="n">
        <v>50</v>
      </c>
      <c r="J1204" s="68" t="n">
        <f aca="false">I1204/$J$1*($J$1-$E$1)</f>
        <v>50</v>
      </c>
      <c r="K1204" s="69" t="n">
        <v>50</v>
      </c>
      <c r="L1204" s="69" t="n">
        <f aca="false">I1204-K1204</f>
        <v>0</v>
      </c>
      <c r="M1204" s="69" t="n">
        <f aca="false">IFERROR((K1204/J1204%),"-")</f>
        <v>100</v>
      </c>
      <c r="N1204" s="97" t="n">
        <v>50</v>
      </c>
      <c r="O1204" s="98" t="str">
        <f aca="false">IF(F1204&lt;=$P$2,"DEC","")</f>
        <v>DEC</v>
      </c>
      <c r="P1204" s="97" t="n">
        <v>50</v>
      </c>
      <c r="Q1204" s="99" t="n">
        <f aca="false">K1204-P1204</f>
        <v>0</v>
      </c>
      <c r="R1204" s="98" t="n">
        <f aca="false">IFERROR(IF(O1204="Dec",(K1204/P1204-1))," ")</f>
        <v>0</v>
      </c>
      <c r="S1204" s="100" t="str">
        <f aca="false">IF(N1204&gt;0,IF(O1204="","-",IF(R1204&lt;0%,"DEGROWTH","GROWTH")))</f>
        <v>GROWTH</v>
      </c>
      <c r="T1204" s="69" t="n">
        <v>25</v>
      </c>
      <c r="U1204" s="101" t="str">
        <f aca="false">IF(F1204&lt;=$V$2,"jAN","")</f>
        <v>jAN</v>
      </c>
      <c r="V1204" s="97" t="n">
        <v>25</v>
      </c>
      <c r="W1204" s="102" t="n">
        <f aca="false">K1204-V1204</f>
        <v>25</v>
      </c>
      <c r="X1204" s="103" t="n">
        <f aca="false">IFERROR(IF(U1204="Jan",(K1204/V1204-1)),0)</f>
        <v>1</v>
      </c>
      <c r="Y1204" s="104" t="str">
        <f aca="false">IF(T1204&gt;0,IF(U1204="","-",IF(X1204&lt;0%,"DEGROWTH","GROWTH")))</f>
        <v>GROWTH</v>
      </c>
      <c r="Z1204" s="75" t="n">
        <v>0</v>
      </c>
      <c r="AA1204" s="70"/>
      <c r="AB1204" s="70" t="s">
        <v>130</v>
      </c>
      <c r="AC1204" s="3"/>
    </row>
    <row r="1205" customFormat="false" ht="14.25" hidden="false" customHeight="true" outlineLevel="0" collapsed="false">
      <c r="A1205" s="75" t="s">
        <v>130</v>
      </c>
      <c r="B1205" s="79" t="s">
        <v>118</v>
      </c>
      <c r="C1205" s="79" t="s">
        <v>2750</v>
      </c>
      <c r="D1205" s="79" t="n">
        <v>1000003991</v>
      </c>
      <c r="E1205" s="79" t="s">
        <v>2751</v>
      </c>
      <c r="F1205" s="74" t="n">
        <v>45443</v>
      </c>
      <c r="G1205" s="67" t="str">
        <f aca="false">IF(I1205&gt;0,"Targeted Dealer","-")</f>
        <v>Targeted Dealer</v>
      </c>
      <c r="H1205" s="67"/>
      <c r="I1205" s="68" t="n">
        <v>25</v>
      </c>
      <c r="J1205" s="68" t="n">
        <f aca="false">I1205/$J$1*($J$1-$E$1)</f>
        <v>25</v>
      </c>
      <c r="K1205" s="69" t="n">
        <v>25</v>
      </c>
      <c r="L1205" s="69" t="n">
        <f aca="false">I1205-K1205</f>
        <v>0</v>
      </c>
      <c r="M1205" s="69" t="n">
        <f aca="false">IFERROR((K1205/J1205%),"-")</f>
        <v>100</v>
      </c>
      <c r="N1205" s="97" t="n">
        <v>25</v>
      </c>
      <c r="O1205" s="98" t="str">
        <f aca="false">IF(F1205&lt;=$P$2,"DEC","")</f>
        <v>DEC</v>
      </c>
      <c r="P1205" s="97" t="n">
        <v>25</v>
      </c>
      <c r="Q1205" s="99" t="n">
        <f aca="false">K1205-P1205</f>
        <v>0</v>
      </c>
      <c r="R1205" s="98" t="n">
        <f aca="false">IFERROR(IF(O1205="Dec",(K1205/P1205-1))," ")</f>
        <v>0</v>
      </c>
      <c r="S1205" s="100" t="str">
        <f aca="false">IF(N1205&gt;0,IF(O1205="","-",IF(R1205&lt;0%,"DEGROWTH","GROWTH")))</f>
        <v>GROWTH</v>
      </c>
      <c r="T1205" s="69" t="n">
        <v>0</v>
      </c>
      <c r="U1205" s="101" t="str">
        <f aca="false">IF(F1205&lt;=$V$2,"jAN","")</f>
        <v>jAN</v>
      </c>
      <c r="V1205" s="97" t="n">
        <v>0</v>
      </c>
      <c r="W1205" s="102" t="n">
        <f aca="false">K1205-V1205</f>
        <v>25</v>
      </c>
      <c r="X1205" s="103" t="n">
        <f aca="false">IFERROR(IF(U1205="Jan",(K1205/V1205-1)),0)</f>
        <v>0</v>
      </c>
      <c r="Y1205" s="106" t="b">
        <f aca="false">IF(T1205&gt;0,IF(U1205="","-",IF(X1205&lt;0%,"DEGROWTH","GROWTH")))</f>
        <v>0</v>
      </c>
      <c r="Z1205" s="75" t="n">
        <v>1</v>
      </c>
      <c r="AA1205" s="75"/>
      <c r="AB1205" s="75" t="s">
        <v>130</v>
      </c>
      <c r="AC1205" s="3"/>
    </row>
    <row r="1206" customFormat="false" ht="14.25" hidden="false" customHeight="true" outlineLevel="0" collapsed="false">
      <c r="A1206" s="75" t="s">
        <v>130</v>
      </c>
      <c r="B1206" s="79" t="s">
        <v>118</v>
      </c>
      <c r="C1206" s="79" t="s">
        <v>3933</v>
      </c>
      <c r="D1206" s="79" t="n">
        <v>1000004019</v>
      </c>
      <c r="E1206" s="79" t="s">
        <v>3934</v>
      </c>
      <c r="F1206" s="74" t="n">
        <v>45468</v>
      </c>
      <c r="G1206" s="67" t="str">
        <f aca="false">IF(I1206&gt;0,"Targeted Dealer","-")</f>
        <v>-</v>
      </c>
      <c r="H1206" s="67"/>
      <c r="I1206" s="68" t="n">
        <v>0</v>
      </c>
      <c r="J1206" s="68" t="n">
        <f aca="false">I1206/$J$1*($J$1-$E$1)</f>
        <v>0</v>
      </c>
      <c r="K1206" s="69" t="n">
        <v>0</v>
      </c>
      <c r="L1206" s="69" t="n">
        <f aca="false">I1206-K1206</f>
        <v>0</v>
      </c>
      <c r="M1206" s="69" t="str">
        <f aca="false">IFERROR((K1206/J1206%),"-")</f>
        <v>-</v>
      </c>
      <c r="N1206" s="97" t="n">
        <v>0</v>
      </c>
      <c r="O1206" s="98" t="str">
        <f aca="false">IF(F1206&lt;=$P$2,"DEC","")</f>
        <v>DEC</v>
      </c>
      <c r="P1206" s="97" t="n">
        <v>0</v>
      </c>
      <c r="Q1206" s="99" t="n">
        <f aca="false">K1206-P1206</f>
        <v>0</v>
      </c>
      <c r="R1206" s="98" t="str">
        <f aca="false">IFERROR(IF(O1206="Dec",(K1206/P1206-1))," ")</f>
        <v> </v>
      </c>
      <c r="S1206" s="105" t="b">
        <f aca="false">IF(N1206&gt;0,IF(O1206="","-",IF(R1206&lt;0%,"DEGROWTH","GROWTH")))</f>
        <v>0</v>
      </c>
      <c r="T1206" s="69" t="n">
        <v>0</v>
      </c>
      <c r="U1206" s="101" t="str">
        <f aca="false">IF(F1206&lt;=$V$2,"jAN","")</f>
        <v>jAN</v>
      </c>
      <c r="V1206" s="97" t="n">
        <v>0</v>
      </c>
      <c r="W1206" s="102" t="n">
        <f aca="false">K1206-V1206</f>
        <v>0</v>
      </c>
      <c r="X1206" s="103" t="n">
        <f aca="false">IFERROR(IF(U1206="Jan",(K1206/V1206-1)),0)</f>
        <v>0</v>
      </c>
      <c r="Y1206" s="106" t="b">
        <f aca="false">IF(T1206&gt;0,IF(U1206="","-",IF(X1206&lt;0%,"DEGROWTH","GROWTH")))</f>
        <v>0</v>
      </c>
      <c r="Z1206" s="75" t="n">
        <v>0</v>
      </c>
      <c r="AA1206" s="75"/>
      <c r="AB1206" s="75" t="s">
        <v>130</v>
      </c>
      <c r="AC1206" s="3"/>
    </row>
    <row r="1207" customFormat="false" ht="14.25" hidden="false" customHeight="true" outlineLevel="0" collapsed="false">
      <c r="A1207" s="70" t="s">
        <v>130</v>
      </c>
      <c r="B1207" s="72" t="s">
        <v>120</v>
      </c>
      <c r="C1207" s="72" t="s">
        <v>394</v>
      </c>
      <c r="D1207" s="72" t="n">
        <v>1000002559</v>
      </c>
      <c r="E1207" s="73" t="s">
        <v>395</v>
      </c>
      <c r="F1207" s="74" t="n">
        <v>44739</v>
      </c>
      <c r="G1207" s="67" t="str">
        <f aca="false">IF(I1207&gt;0,"Targeted Dealer","-")</f>
        <v>Targeted Dealer</v>
      </c>
      <c r="H1207" s="67"/>
      <c r="I1207" s="68" t="n">
        <v>50</v>
      </c>
      <c r="J1207" s="68" t="n">
        <f aca="false">I1207/$J$1*($J$1-$E$1)</f>
        <v>50</v>
      </c>
      <c r="K1207" s="69" t="n">
        <v>55</v>
      </c>
      <c r="L1207" s="69" t="n">
        <f aca="false">I1207-K1207</f>
        <v>-5</v>
      </c>
      <c r="M1207" s="69" t="n">
        <f aca="false">IFERROR((K1207/J1207%),"-")</f>
        <v>110</v>
      </c>
      <c r="N1207" s="97" t="n">
        <v>30</v>
      </c>
      <c r="O1207" s="98" t="str">
        <f aca="false">IF(F1207&lt;=$P$2,"DEC","")</f>
        <v>DEC</v>
      </c>
      <c r="P1207" s="97" t="n">
        <v>30</v>
      </c>
      <c r="Q1207" s="99" t="n">
        <f aca="false">K1207-P1207</f>
        <v>25</v>
      </c>
      <c r="R1207" s="98" t="n">
        <f aca="false">IFERROR(IF(O1207="Dec",(K1207/P1207-1))," ")</f>
        <v>0.833333333333333</v>
      </c>
      <c r="S1207" s="100" t="str">
        <f aca="false">IF(N1207&gt;0,IF(O1207="","-",IF(R1207&lt;0%,"DEGROWTH","GROWTH")))</f>
        <v>GROWTH</v>
      </c>
      <c r="T1207" s="69" t="n">
        <v>25</v>
      </c>
      <c r="U1207" s="101" t="str">
        <f aca="false">IF(F1207&lt;=$V$2,"jAN","")</f>
        <v>jAN</v>
      </c>
      <c r="V1207" s="97" t="n">
        <v>25</v>
      </c>
      <c r="W1207" s="102" t="n">
        <f aca="false">K1207-V1207</f>
        <v>30</v>
      </c>
      <c r="X1207" s="103" t="n">
        <f aca="false">IFERROR(IF(U1207="Jan",(K1207/V1207-1)),0)</f>
        <v>1.2</v>
      </c>
      <c r="Y1207" s="104" t="str">
        <f aca="false">IF(T1207&gt;0,IF(U1207="","-",IF(X1207&lt;0%,"DEGROWTH","GROWTH")))</f>
        <v>GROWTH</v>
      </c>
      <c r="Z1207" s="75" t="n">
        <v>0</v>
      </c>
      <c r="AA1207" s="70"/>
      <c r="AB1207" s="70" t="s">
        <v>130</v>
      </c>
      <c r="AC1207" s="3"/>
    </row>
    <row r="1208" customFormat="false" ht="14.25" hidden="false" customHeight="true" outlineLevel="0" collapsed="false">
      <c r="A1208" s="70" t="s">
        <v>130</v>
      </c>
      <c r="B1208" s="72" t="s">
        <v>120</v>
      </c>
      <c r="C1208" s="72" t="s">
        <v>396</v>
      </c>
      <c r="D1208" s="72" t="n">
        <v>1000001177</v>
      </c>
      <c r="E1208" s="73" t="s">
        <v>397</v>
      </c>
      <c r="F1208" s="74" t="n">
        <v>41573</v>
      </c>
      <c r="G1208" s="67" t="str">
        <f aca="false">IF(I1208&gt;0,"Targeted Dealer","-")</f>
        <v>Targeted Dealer</v>
      </c>
      <c r="H1208" s="67"/>
      <c r="I1208" s="68" t="n">
        <v>120</v>
      </c>
      <c r="J1208" s="68" t="n">
        <f aca="false">I1208/$J$1*($J$1-$E$1)</f>
        <v>120</v>
      </c>
      <c r="K1208" s="69" t="n">
        <v>0</v>
      </c>
      <c r="L1208" s="69" t="n">
        <f aca="false">I1208-K1208</f>
        <v>120</v>
      </c>
      <c r="M1208" s="69" t="n">
        <f aca="false">IFERROR((K1208/J1208%),"-")</f>
        <v>0</v>
      </c>
      <c r="N1208" s="97" t="n">
        <v>59.5</v>
      </c>
      <c r="O1208" s="98" t="str">
        <f aca="false">IF(F1208&lt;=$P$2,"DEC","")</f>
        <v>DEC</v>
      </c>
      <c r="P1208" s="97" t="n">
        <v>59.5</v>
      </c>
      <c r="Q1208" s="99" t="n">
        <f aca="false">K1208-P1208</f>
        <v>-59.5</v>
      </c>
      <c r="R1208" s="98" t="n">
        <f aca="false">IFERROR(IF(O1208="Dec",(K1208/P1208-1))," ")</f>
        <v>-1</v>
      </c>
      <c r="S1208" s="100" t="str">
        <f aca="false">IF(N1208&gt;0,IF(O1208="","-",IF(R1208&lt;0%,"DEGROWTH","GROWTH")))</f>
        <v>DEGROWTH</v>
      </c>
      <c r="T1208" s="69" t="n">
        <v>0</v>
      </c>
      <c r="U1208" s="101" t="str">
        <f aca="false">IF(F1208&lt;=$V$2,"jAN","")</f>
        <v>jAN</v>
      </c>
      <c r="V1208" s="97" t="n">
        <v>0</v>
      </c>
      <c r="W1208" s="102" t="n">
        <f aca="false">K1208-V1208</f>
        <v>0</v>
      </c>
      <c r="X1208" s="103" t="n">
        <f aca="false">IFERROR(IF(U1208="Jan",(K1208/V1208-1)),0)</f>
        <v>0</v>
      </c>
      <c r="Y1208" s="106" t="b">
        <f aca="false">IF(T1208&gt;0,IF(U1208="","-",IF(X1208&lt;0%,"DEGROWTH","GROWTH")))</f>
        <v>0</v>
      </c>
      <c r="Z1208" s="75" t="n">
        <v>0</v>
      </c>
      <c r="AA1208" s="70"/>
      <c r="AB1208" s="70" t="s">
        <v>130</v>
      </c>
      <c r="AC1208" s="3"/>
    </row>
    <row r="1209" customFormat="false" ht="14.25" hidden="false" customHeight="true" outlineLevel="0" collapsed="false">
      <c r="A1209" s="70" t="s">
        <v>130</v>
      </c>
      <c r="B1209" s="72" t="s">
        <v>120</v>
      </c>
      <c r="C1209" s="72" t="s">
        <v>2752</v>
      </c>
      <c r="D1209" s="72" t="n">
        <v>1000001170</v>
      </c>
      <c r="E1209" s="73" t="s">
        <v>2753</v>
      </c>
      <c r="F1209" s="74" t="n">
        <v>41660</v>
      </c>
      <c r="G1209" s="67" t="str">
        <f aca="false">IF(I1209&gt;0,"Targeted Dealer","-")</f>
        <v>Targeted Dealer</v>
      </c>
      <c r="H1209" s="67"/>
      <c r="I1209" s="68" t="n">
        <v>125</v>
      </c>
      <c r="J1209" s="68" t="n">
        <f aca="false">I1209/$J$1*($J$1-$E$1)</f>
        <v>125</v>
      </c>
      <c r="K1209" s="69" t="n">
        <v>50</v>
      </c>
      <c r="L1209" s="69" t="n">
        <f aca="false">I1209-K1209</f>
        <v>75</v>
      </c>
      <c r="M1209" s="69" t="n">
        <f aca="false">IFERROR((K1209/J1209%),"-")</f>
        <v>40</v>
      </c>
      <c r="N1209" s="97" t="n">
        <v>150</v>
      </c>
      <c r="O1209" s="98" t="str">
        <f aca="false">IF(F1209&lt;=$P$2,"DEC","")</f>
        <v>DEC</v>
      </c>
      <c r="P1209" s="97" t="n">
        <v>150</v>
      </c>
      <c r="Q1209" s="99" t="n">
        <f aca="false">K1209-P1209</f>
        <v>-100</v>
      </c>
      <c r="R1209" s="98" t="n">
        <f aca="false">IFERROR(IF(O1209="Dec",(K1209/P1209-1))," ")</f>
        <v>-0.666666666666667</v>
      </c>
      <c r="S1209" s="100" t="str">
        <f aca="false">IF(N1209&gt;0,IF(O1209="","-",IF(R1209&lt;0%,"DEGROWTH","GROWTH")))</f>
        <v>DEGROWTH</v>
      </c>
      <c r="T1209" s="69" t="n">
        <v>100</v>
      </c>
      <c r="U1209" s="101" t="str">
        <f aca="false">IF(F1209&lt;=$V$2,"jAN","")</f>
        <v>jAN</v>
      </c>
      <c r="V1209" s="97" t="n">
        <v>100</v>
      </c>
      <c r="W1209" s="102" t="n">
        <f aca="false">K1209-V1209</f>
        <v>-50</v>
      </c>
      <c r="X1209" s="103" t="n">
        <f aca="false">IFERROR(IF(U1209="Jan",(K1209/V1209-1)),0)</f>
        <v>-0.5</v>
      </c>
      <c r="Y1209" s="104" t="str">
        <f aca="false">IF(T1209&gt;0,IF(U1209="","-",IF(X1209&lt;0%,"DEGROWTH","GROWTH")))</f>
        <v>DEGROWTH</v>
      </c>
      <c r="Z1209" s="75" t="n">
        <v>0</v>
      </c>
      <c r="AA1209" s="70"/>
      <c r="AB1209" s="70" t="s">
        <v>130</v>
      </c>
      <c r="AC1209" s="3"/>
    </row>
    <row r="1210" customFormat="false" ht="14.25" hidden="false" customHeight="true" outlineLevel="0" collapsed="false">
      <c r="A1210" s="70" t="s">
        <v>130</v>
      </c>
      <c r="B1210" s="72" t="s">
        <v>120</v>
      </c>
      <c r="C1210" s="72" t="s">
        <v>2754</v>
      </c>
      <c r="D1210" s="72" t="n">
        <v>1000001178</v>
      </c>
      <c r="E1210" s="73" t="s">
        <v>2755</v>
      </c>
      <c r="F1210" s="74" t="n">
        <v>41732</v>
      </c>
      <c r="G1210" s="67" t="str">
        <f aca="false">IF(I1210&gt;0,"Targeted Dealer","-")</f>
        <v>Targeted Dealer</v>
      </c>
      <c r="H1210" s="67"/>
      <c r="I1210" s="68" t="n">
        <v>60</v>
      </c>
      <c r="J1210" s="68" t="n">
        <f aca="false">I1210/$J$1*($J$1-$E$1)</f>
        <v>60</v>
      </c>
      <c r="K1210" s="69" t="n">
        <v>30</v>
      </c>
      <c r="L1210" s="69" t="n">
        <f aca="false">I1210-K1210</f>
        <v>30</v>
      </c>
      <c r="M1210" s="69" t="n">
        <f aca="false">IFERROR((K1210/J1210%),"-")</f>
        <v>50</v>
      </c>
      <c r="N1210" s="97" t="n">
        <v>90</v>
      </c>
      <c r="O1210" s="98" t="str">
        <f aca="false">IF(F1210&lt;=$P$2,"DEC","")</f>
        <v>DEC</v>
      </c>
      <c r="P1210" s="97" t="n">
        <v>90</v>
      </c>
      <c r="Q1210" s="99" t="n">
        <f aca="false">K1210-P1210</f>
        <v>-60</v>
      </c>
      <c r="R1210" s="98" t="n">
        <f aca="false">IFERROR(IF(O1210="Dec",(K1210/P1210-1))," ")</f>
        <v>-0.666666666666667</v>
      </c>
      <c r="S1210" s="100" t="str">
        <f aca="false">IF(N1210&gt;0,IF(O1210="","-",IF(R1210&lt;0%,"DEGROWTH","GROWTH")))</f>
        <v>DEGROWTH</v>
      </c>
      <c r="T1210" s="69" t="n">
        <v>60</v>
      </c>
      <c r="U1210" s="101" t="str">
        <f aca="false">IF(F1210&lt;=$V$2,"jAN","")</f>
        <v>jAN</v>
      </c>
      <c r="V1210" s="97" t="n">
        <v>60</v>
      </c>
      <c r="W1210" s="102" t="n">
        <f aca="false">K1210-V1210</f>
        <v>-30</v>
      </c>
      <c r="X1210" s="103" t="n">
        <f aca="false">IFERROR(IF(U1210="Jan",(K1210/V1210-1)),0)</f>
        <v>-0.5</v>
      </c>
      <c r="Y1210" s="104" t="str">
        <f aca="false">IF(T1210&gt;0,IF(U1210="","-",IF(X1210&lt;0%,"DEGROWTH","GROWTH")))</f>
        <v>DEGROWTH</v>
      </c>
      <c r="Z1210" s="75" t="n">
        <v>0</v>
      </c>
      <c r="AA1210" s="70"/>
      <c r="AB1210" s="70" t="s">
        <v>130</v>
      </c>
      <c r="AC1210" s="3"/>
    </row>
    <row r="1211" customFormat="false" ht="14.25" hidden="false" customHeight="true" outlineLevel="0" collapsed="false">
      <c r="A1211" s="70" t="s">
        <v>130</v>
      </c>
      <c r="B1211" s="72" t="s">
        <v>120</v>
      </c>
      <c r="C1211" s="72" t="s">
        <v>2756</v>
      </c>
      <c r="D1211" s="72" t="n">
        <v>1000001174</v>
      </c>
      <c r="E1211" s="73" t="s">
        <v>2757</v>
      </c>
      <c r="F1211" s="74" t="n">
        <v>41746</v>
      </c>
      <c r="G1211" s="67" t="str">
        <f aca="false">IF(I1211&gt;0,"Targeted Dealer","-")</f>
        <v>Targeted Dealer</v>
      </c>
      <c r="H1211" s="67"/>
      <c r="I1211" s="68" t="n">
        <v>90</v>
      </c>
      <c r="J1211" s="68" t="n">
        <f aca="false">I1211/$J$1*($J$1-$E$1)</f>
        <v>90</v>
      </c>
      <c r="K1211" s="69" t="n">
        <v>100</v>
      </c>
      <c r="L1211" s="69" t="n">
        <f aca="false">I1211-K1211</f>
        <v>-10</v>
      </c>
      <c r="M1211" s="69" t="n">
        <f aca="false">IFERROR((K1211/J1211%),"-")</f>
        <v>111.111111111111</v>
      </c>
      <c r="N1211" s="97" t="n">
        <v>90</v>
      </c>
      <c r="O1211" s="98" t="str">
        <f aca="false">IF(F1211&lt;=$P$2,"DEC","")</f>
        <v>DEC</v>
      </c>
      <c r="P1211" s="97" t="n">
        <v>90</v>
      </c>
      <c r="Q1211" s="99" t="n">
        <f aca="false">K1211-P1211</f>
        <v>10</v>
      </c>
      <c r="R1211" s="98" t="n">
        <f aca="false">IFERROR(IF(O1211="Dec",(K1211/P1211-1))," ")</f>
        <v>0.111111111111111</v>
      </c>
      <c r="S1211" s="100" t="str">
        <f aca="false">IF(N1211&gt;0,IF(O1211="","-",IF(R1211&lt;0%,"DEGROWTH","GROWTH")))</f>
        <v>GROWTH</v>
      </c>
      <c r="T1211" s="69" t="n">
        <v>85</v>
      </c>
      <c r="U1211" s="101" t="str">
        <f aca="false">IF(F1211&lt;=$V$2,"jAN","")</f>
        <v>jAN</v>
      </c>
      <c r="V1211" s="97" t="n">
        <v>85</v>
      </c>
      <c r="W1211" s="102" t="n">
        <f aca="false">K1211-V1211</f>
        <v>15</v>
      </c>
      <c r="X1211" s="103" t="n">
        <f aca="false">IFERROR(IF(U1211="Jan",(K1211/V1211-1)),0)</f>
        <v>0.176470588235294</v>
      </c>
      <c r="Y1211" s="104" t="str">
        <f aca="false">IF(T1211&gt;0,IF(U1211="","-",IF(X1211&lt;0%,"DEGROWTH","GROWTH")))</f>
        <v>GROWTH</v>
      </c>
      <c r="Z1211" s="75" t="n">
        <v>0</v>
      </c>
      <c r="AA1211" s="70"/>
      <c r="AB1211" s="70" t="s">
        <v>130</v>
      </c>
      <c r="AC1211" s="3"/>
    </row>
    <row r="1212" customFormat="false" ht="14.25" hidden="false" customHeight="true" outlineLevel="0" collapsed="false">
      <c r="A1212" s="70" t="s">
        <v>130</v>
      </c>
      <c r="B1212" s="72" t="s">
        <v>120</v>
      </c>
      <c r="C1212" s="72" t="s">
        <v>2758</v>
      </c>
      <c r="D1212" s="72" t="n">
        <v>1000001165</v>
      </c>
      <c r="E1212" s="73" t="s">
        <v>2759</v>
      </c>
      <c r="F1212" s="74" t="n">
        <v>42146</v>
      </c>
      <c r="G1212" s="67" t="str">
        <f aca="false">IF(I1212&gt;0,"Targeted Dealer","-")</f>
        <v>Targeted Dealer</v>
      </c>
      <c r="H1212" s="67"/>
      <c r="I1212" s="68" t="n">
        <v>75</v>
      </c>
      <c r="J1212" s="68" t="n">
        <f aca="false">I1212/$J$1*($J$1-$E$1)</f>
        <v>75</v>
      </c>
      <c r="K1212" s="69" t="n">
        <v>80</v>
      </c>
      <c r="L1212" s="69" t="n">
        <f aca="false">I1212-K1212</f>
        <v>-5</v>
      </c>
      <c r="M1212" s="69" t="n">
        <f aca="false">IFERROR((K1212/J1212%),"-")</f>
        <v>106.666666666667</v>
      </c>
      <c r="N1212" s="97" t="n">
        <v>189.5</v>
      </c>
      <c r="O1212" s="98" t="str">
        <f aca="false">IF(F1212&lt;=$P$2,"DEC","")</f>
        <v>DEC</v>
      </c>
      <c r="P1212" s="97" t="n">
        <v>189.5</v>
      </c>
      <c r="Q1212" s="99" t="n">
        <f aca="false">K1212-P1212</f>
        <v>-109.5</v>
      </c>
      <c r="R1212" s="98" t="n">
        <f aca="false">IFERROR(IF(O1212="Dec",(K1212/P1212-1))," ")</f>
        <v>-0.577836411609499</v>
      </c>
      <c r="S1212" s="100" t="str">
        <f aca="false">IF(N1212&gt;0,IF(O1212="","-",IF(R1212&lt;0%,"DEGROWTH","GROWTH")))</f>
        <v>DEGROWTH</v>
      </c>
      <c r="T1212" s="69" t="n">
        <v>155</v>
      </c>
      <c r="U1212" s="101" t="str">
        <f aca="false">IF(F1212&lt;=$V$2,"jAN","")</f>
        <v>jAN</v>
      </c>
      <c r="V1212" s="97" t="n">
        <v>155</v>
      </c>
      <c r="W1212" s="102" t="n">
        <f aca="false">K1212-V1212</f>
        <v>-75</v>
      </c>
      <c r="X1212" s="103" t="n">
        <f aca="false">IFERROR(IF(U1212="Jan",(K1212/V1212-1)),0)</f>
        <v>-0.483870967741936</v>
      </c>
      <c r="Y1212" s="104" t="str">
        <f aca="false">IF(T1212&gt;0,IF(U1212="","-",IF(X1212&lt;0%,"DEGROWTH","GROWTH")))</f>
        <v>DEGROWTH</v>
      </c>
      <c r="Z1212" s="75" t="n">
        <v>0</v>
      </c>
      <c r="AA1212" s="70"/>
      <c r="AB1212" s="70" t="s">
        <v>130</v>
      </c>
      <c r="AC1212" s="3"/>
    </row>
    <row r="1213" customFormat="false" ht="14.25" hidden="false" customHeight="true" outlineLevel="0" collapsed="false">
      <c r="A1213" s="70" t="s">
        <v>130</v>
      </c>
      <c r="B1213" s="72" t="s">
        <v>120</v>
      </c>
      <c r="C1213" s="72" t="s">
        <v>2760</v>
      </c>
      <c r="D1213" s="72" t="n">
        <v>1000001186</v>
      </c>
      <c r="E1213" s="73" t="s">
        <v>2761</v>
      </c>
      <c r="F1213" s="74" t="n">
        <v>43643</v>
      </c>
      <c r="G1213" s="67" t="str">
        <f aca="false">IF(I1213&gt;0,"Targeted Dealer","-")</f>
        <v>Targeted Dealer</v>
      </c>
      <c r="H1213" s="67"/>
      <c r="I1213" s="68" t="n">
        <v>125</v>
      </c>
      <c r="J1213" s="68" t="n">
        <f aca="false">I1213/$J$1*($J$1-$E$1)</f>
        <v>125</v>
      </c>
      <c r="K1213" s="69" t="n">
        <v>105</v>
      </c>
      <c r="L1213" s="69" t="n">
        <f aca="false">I1213-K1213</f>
        <v>20</v>
      </c>
      <c r="M1213" s="69" t="n">
        <f aca="false">IFERROR((K1213/J1213%),"-")</f>
        <v>84</v>
      </c>
      <c r="N1213" s="97" t="n">
        <v>199.75</v>
      </c>
      <c r="O1213" s="98" t="str">
        <f aca="false">IF(F1213&lt;=$P$2,"DEC","")</f>
        <v>DEC</v>
      </c>
      <c r="P1213" s="97" t="n">
        <v>199.75</v>
      </c>
      <c r="Q1213" s="99" t="n">
        <f aca="false">K1213-P1213</f>
        <v>-94.75</v>
      </c>
      <c r="R1213" s="98" t="n">
        <f aca="false">IFERROR(IF(O1213="Dec",(K1213/P1213-1))," ")</f>
        <v>-0.474342928660826</v>
      </c>
      <c r="S1213" s="100" t="str">
        <f aca="false">IF(N1213&gt;0,IF(O1213="","-",IF(R1213&lt;0%,"DEGROWTH","GROWTH")))</f>
        <v>DEGROWTH</v>
      </c>
      <c r="T1213" s="69" t="n">
        <v>85</v>
      </c>
      <c r="U1213" s="101" t="str">
        <f aca="false">IF(F1213&lt;=$V$2,"jAN","")</f>
        <v>jAN</v>
      </c>
      <c r="V1213" s="97" t="n">
        <v>85</v>
      </c>
      <c r="W1213" s="102" t="n">
        <f aca="false">K1213-V1213</f>
        <v>20</v>
      </c>
      <c r="X1213" s="103" t="n">
        <f aca="false">IFERROR(IF(U1213="Jan",(K1213/V1213-1)),0)</f>
        <v>0.235294117647059</v>
      </c>
      <c r="Y1213" s="104" t="str">
        <f aca="false">IF(T1213&gt;0,IF(U1213="","-",IF(X1213&lt;0%,"DEGROWTH","GROWTH")))</f>
        <v>GROWTH</v>
      </c>
      <c r="Z1213" s="75" t="n">
        <v>0</v>
      </c>
      <c r="AA1213" s="70"/>
      <c r="AB1213" s="70" t="s">
        <v>130</v>
      </c>
      <c r="AC1213" s="3"/>
    </row>
    <row r="1214" customFormat="false" ht="14.25" hidden="false" customHeight="true" outlineLevel="0" collapsed="false">
      <c r="A1214" s="70" t="s">
        <v>130</v>
      </c>
      <c r="B1214" s="72" t="s">
        <v>120</v>
      </c>
      <c r="C1214" s="72" t="s">
        <v>2762</v>
      </c>
      <c r="D1214" s="72" t="n">
        <v>1000001183</v>
      </c>
      <c r="E1214" s="73" t="s">
        <v>2763</v>
      </c>
      <c r="F1214" s="74" t="n">
        <v>43809</v>
      </c>
      <c r="G1214" s="67" t="str">
        <f aca="false">IF(I1214&gt;0,"Targeted Dealer","-")</f>
        <v>Targeted Dealer</v>
      </c>
      <c r="H1214" s="67"/>
      <c r="I1214" s="68" t="n">
        <v>125</v>
      </c>
      <c r="J1214" s="68" t="n">
        <f aca="false">I1214/$J$1*($J$1-$E$1)</f>
        <v>125</v>
      </c>
      <c r="K1214" s="69" t="n">
        <v>130</v>
      </c>
      <c r="L1214" s="69" t="n">
        <f aca="false">I1214-K1214</f>
        <v>-5</v>
      </c>
      <c r="M1214" s="69" t="n">
        <f aca="false">IFERROR((K1214/J1214%),"-")</f>
        <v>104</v>
      </c>
      <c r="N1214" s="97" t="n">
        <v>169.75</v>
      </c>
      <c r="O1214" s="98" t="str">
        <f aca="false">IF(F1214&lt;=$P$2,"DEC","")</f>
        <v>DEC</v>
      </c>
      <c r="P1214" s="97" t="n">
        <v>169.75</v>
      </c>
      <c r="Q1214" s="99" t="n">
        <f aca="false">K1214-P1214</f>
        <v>-39.75</v>
      </c>
      <c r="R1214" s="98" t="n">
        <f aca="false">IFERROR(IF(O1214="Dec",(K1214/P1214-1))," ")</f>
        <v>-0.234167893961708</v>
      </c>
      <c r="S1214" s="100" t="str">
        <f aca="false">IF(N1214&gt;0,IF(O1214="","-",IF(R1214&lt;0%,"DEGROWTH","GROWTH")))</f>
        <v>DEGROWTH</v>
      </c>
      <c r="T1214" s="69" t="n">
        <v>80</v>
      </c>
      <c r="U1214" s="101" t="str">
        <f aca="false">IF(F1214&lt;=$V$2,"jAN","")</f>
        <v>jAN</v>
      </c>
      <c r="V1214" s="97" t="n">
        <v>80</v>
      </c>
      <c r="W1214" s="102" t="n">
        <f aca="false">K1214-V1214</f>
        <v>50</v>
      </c>
      <c r="X1214" s="103" t="n">
        <f aca="false">IFERROR(IF(U1214="Jan",(K1214/V1214-1)),0)</f>
        <v>0.625</v>
      </c>
      <c r="Y1214" s="104" t="str">
        <f aca="false">IF(T1214&gt;0,IF(U1214="","-",IF(X1214&lt;0%,"DEGROWTH","GROWTH")))</f>
        <v>GROWTH</v>
      </c>
      <c r="Z1214" s="75" t="n">
        <v>0</v>
      </c>
      <c r="AA1214" s="70"/>
      <c r="AB1214" s="70" t="s">
        <v>130</v>
      </c>
      <c r="AC1214" s="3"/>
    </row>
    <row r="1215" customFormat="false" ht="14.25" hidden="false" customHeight="true" outlineLevel="0" collapsed="false">
      <c r="A1215" s="70" t="s">
        <v>130</v>
      </c>
      <c r="B1215" s="72" t="s">
        <v>120</v>
      </c>
      <c r="C1215" s="72" t="s">
        <v>398</v>
      </c>
      <c r="D1215" s="72" t="n">
        <v>1000001827</v>
      </c>
      <c r="E1215" s="73" t="s">
        <v>399</v>
      </c>
      <c r="F1215" s="74" t="n">
        <v>44232</v>
      </c>
      <c r="G1215" s="67" t="str">
        <f aca="false">IF(I1215&gt;0,"Targeted Dealer","-")</f>
        <v>Targeted Dealer</v>
      </c>
      <c r="H1215" s="67"/>
      <c r="I1215" s="68" t="n">
        <v>30</v>
      </c>
      <c r="J1215" s="68" t="n">
        <f aca="false">I1215/$J$1*($J$1-$E$1)</f>
        <v>30</v>
      </c>
      <c r="K1215" s="69" t="n">
        <v>0</v>
      </c>
      <c r="L1215" s="69" t="n">
        <f aca="false">I1215-K1215</f>
        <v>30</v>
      </c>
      <c r="M1215" s="69" t="n">
        <f aca="false">IFERROR((K1215/J1215%),"-")</f>
        <v>0</v>
      </c>
      <c r="N1215" s="97" t="n">
        <v>0</v>
      </c>
      <c r="O1215" s="98" t="str">
        <f aca="false">IF(F1215&lt;=$P$2,"DEC","")</f>
        <v>DEC</v>
      </c>
      <c r="P1215" s="97" t="n">
        <v>0</v>
      </c>
      <c r="Q1215" s="99" t="n">
        <f aca="false">K1215-P1215</f>
        <v>0</v>
      </c>
      <c r="R1215" s="98" t="str">
        <f aca="false">IFERROR(IF(O1215="Dec",(K1215/P1215-1))," ")</f>
        <v> </v>
      </c>
      <c r="S1215" s="105" t="b">
        <f aca="false">IF(N1215&gt;0,IF(O1215="","-",IF(R1215&lt;0%,"DEGROWTH","GROWTH")))</f>
        <v>0</v>
      </c>
      <c r="T1215" s="69" t="n">
        <v>30</v>
      </c>
      <c r="U1215" s="101" t="str">
        <f aca="false">IF(F1215&lt;=$V$2,"jAN","")</f>
        <v>jAN</v>
      </c>
      <c r="V1215" s="97" t="n">
        <v>30</v>
      </c>
      <c r="W1215" s="102" t="n">
        <f aca="false">K1215-V1215</f>
        <v>-30</v>
      </c>
      <c r="X1215" s="103" t="n">
        <f aca="false">IFERROR(IF(U1215="Jan",(K1215/V1215-1)),0)</f>
        <v>-1</v>
      </c>
      <c r="Y1215" s="104" t="str">
        <f aca="false">IF(T1215&gt;0,IF(U1215="","-",IF(X1215&lt;0%,"DEGROWTH","GROWTH")))</f>
        <v>DEGROWTH</v>
      </c>
      <c r="Z1215" s="75" t="n">
        <v>1</v>
      </c>
      <c r="AA1215" s="70"/>
      <c r="AB1215" s="70" t="s">
        <v>130</v>
      </c>
      <c r="AC1215" s="3"/>
    </row>
    <row r="1216" customFormat="false" ht="14.25" hidden="false" customHeight="true" outlineLevel="0" collapsed="false">
      <c r="A1216" s="70" t="s">
        <v>130</v>
      </c>
      <c r="B1216" s="72" t="s">
        <v>120</v>
      </c>
      <c r="C1216" s="72" t="s">
        <v>2764</v>
      </c>
      <c r="D1216" s="72" t="n">
        <v>1000001988</v>
      </c>
      <c r="E1216" s="73" t="s">
        <v>2765</v>
      </c>
      <c r="F1216" s="74" t="n">
        <v>44446</v>
      </c>
      <c r="G1216" s="67" t="str">
        <f aca="false">IF(I1216&gt;0,"Targeted Dealer","-")</f>
        <v>Targeted Dealer</v>
      </c>
      <c r="H1216" s="67"/>
      <c r="I1216" s="68" t="n">
        <v>30</v>
      </c>
      <c r="J1216" s="68" t="n">
        <f aca="false">I1216/$J$1*($J$1-$E$1)</f>
        <v>30</v>
      </c>
      <c r="K1216" s="69" t="n">
        <v>0</v>
      </c>
      <c r="L1216" s="69" t="n">
        <f aca="false">I1216-K1216</f>
        <v>30</v>
      </c>
      <c r="M1216" s="69" t="n">
        <f aca="false">IFERROR((K1216/J1216%),"-")</f>
        <v>0</v>
      </c>
      <c r="N1216" s="97" t="n">
        <v>55</v>
      </c>
      <c r="O1216" s="98" t="str">
        <f aca="false">IF(F1216&lt;=$P$2,"DEC","")</f>
        <v>DEC</v>
      </c>
      <c r="P1216" s="97" t="n">
        <v>55</v>
      </c>
      <c r="Q1216" s="99" t="n">
        <f aca="false">K1216-P1216</f>
        <v>-55</v>
      </c>
      <c r="R1216" s="98" t="n">
        <f aca="false">IFERROR(IF(O1216="Dec",(K1216/P1216-1))," ")</f>
        <v>-1</v>
      </c>
      <c r="S1216" s="100" t="str">
        <f aca="false">IF(N1216&gt;0,IF(O1216="","-",IF(R1216&lt;0%,"DEGROWTH","GROWTH")))</f>
        <v>DEGROWTH</v>
      </c>
      <c r="T1216" s="69" t="n">
        <v>0</v>
      </c>
      <c r="U1216" s="101" t="str">
        <f aca="false">IF(F1216&lt;=$V$2,"jAN","")</f>
        <v>jAN</v>
      </c>
      <c r="V1216" s="97" t="n">
        <v>0</v>
      </c>
      <c r="W1216" s="102" t="n">
        <f aca="false">K1216-V1216</f>
        <v>0</v>
      </c>
      <c r="X1216" s="103" t="n">
        <f aca="false">IFERROR(IF(U1216="Jan",(K1216/V1216-1)),0)</f>
        <v>0</v>
      </c>
      <c r="Y1216" s="106" t="b">
        <f aca="false">IF(T1216&gt;0,IF(U1216="","-",IF(X1216&lt;0%,"DEGROWTH","GROWTH")))</f>
        <v>0</v>
      </c>
      <c r="Z1216" s="75" t="n">
        <v>0</v>
      </c>
      <c r="AA1216" s="70"/>
      <c r="AB1216" s="70" t="s">
        <v>130</v>
      </c>
      <c r="AC1216" s="3"/>
    </row>
    <row r="1217" customFormat="false" ht="14.25" hidden="false" customHeight="true" outlineLevel="0" collapsed="false">
      <c r="A1217" s="70" t="s">
        <v>130</v>
      </c>
      <c r="B1217" s="72" t="s">
        <v>120</v>
      </c>
      <c r="C1217" s="72" t="s">
        <v>400</v>
      </c>
      <c r="D1217" s="72" t="n">
        <v>1000002013</v>
      </c>
      <c r="E1217" s="73" t="s">
        <v>401</v>
      </c>
      <c r="F1217" s="74" t="n">
        <v>44494</v>
      </c>
      <c r="G1217" s="67" t="str">
        <f aca="false">IF(I1217&gt;0,"Targeted Dealer","-")</f>
        <v>-</v>
      </c>
      <c r="H1217" s="67"/>
      <c r="I1217" s="68" t="n">
        <v>0</v>
      </c>
      <c r="J1217" s="68" t="n">
        <f aca="false">I1217/$J$1*($J$1-$E$1)</f>
        <v>0</v>
      </c>
      <c r="K1217" s="69" t="n">
        <v>0</v>
      </c>
      <c r="L1217" s="69" t="n">
        <f aca="false">I1217-K1217</f>
        <v>0</v>
      </c>
      <c r="M1217" s="69" t="str">
        <f aca="false">IFERROR((K1217/J1217%),"-")</f>
        <v>-</v>
      </c>
      <c r="N1217" s="97" t="n">
        <v>0</v>
      </c>
      <c r="O1217" s="98" t="str">
        <f aca="false">IF(F1217&lt;=$P$2,"DEC","")</f>
        <v>DEC</v>
      </c>
      <c r="P1217" s="97" t="n">
        <v>0</v>
      </c>
      <c r="Q1217" s="99" t="n">
        <f aca="false">K1217-P1217</f>
        <v>0</v>
      </c>
      <c r="R1217" s="98" t="str">
        <f aca="false">IFERROR(IF(O1217="Dec",(K1217/P1217-1))," ")</f>
        <v> </v>
      </c>
      <c r="S1217" s="105" t="b">
        <f aca="false">IF(N1217&gt;0,IF(O1217="","-",IF(R1217&lt;0%,"DEGROWTH","GROWTH")))</f>
        <v>0</v>
      </c>
      <c r="T1217" s="69" t="n">
        <v>25</v>
      </c>
      <c r="U1217" s="101" t="str">
        <f aca="false">IF(F1217&lt;=$V$2,"jAN","")</f>
        <v>jAN</v>
      </c>
      <c r="V1217" s="97" t="n">
        <v>25</v>
      </c>
      <c r="W1217" s="102" t="n">
        <f aca="false">K1217-V1217</f>
        <v>-25</v>
      </c>
      <c r="X1217" s="103" t="n">
        <f aca="false">IFERROR(IF(U1217="Jan",(K1217/V1217-1)),0)</f>
        <v>-1</v>
      </c>
      <c r="Y1217" s="104" t="str">
        <f aca="false">IF(T1217&gt;0,IF(U1217="","-",IF(X1217&lt;0%,"DEGROWTH","GROWTH")))</f>
        <v>DEGROWTH</v>
      </c>
      <c r="Z1217" s="75" t="n">
        <v>0</v>
      </c>
      <c r="AA1217" s="70"/>
      <c r="AB1217" s="70" t="s">
        <v>130</v>
      </c>
      <c r="AC1217" s="3"/>
    </row>
    <row r="1218" customFormat="false" ht="14.25" hidden="false" customHeight="true" outlineLevel="0" collapsed="false">
      <c r="A1218" s="70" t="s">
        <v>130</v>
      </c>
      <c r="B1218" s="72" t="s">
        <v>120</v>
      </c>
      <c r="C1218" s="72" t="s">
        <v>2766</v>
      </c>
      <c r="D1218" s="72" t="n">
        <v>1000002030</v>
      </c>
      <c r="E1218" s="73" t="s">
        <v>2767</v>
      </c>
      <c r="F1218" s="74" t="n">
        <v>44509</v>
      </c>
      <c r="G1218" s="67" t="str">
        <f aca="false">IF(I1218&gt;0,"Targeted Dealer","-")</f>
        <v>Targeted Dealer</v>
      </c>
      <c r="H1218" s="67"/>
      <c r="I1218" s="68" t="n">
        <v>300</v>
      </c>
      <c r="J1218" s="68" t="n">
        <f aca="false">I1218/$J$1*($J$1-$E$1)</f>
        <v>300</v>
      </c>
      <c r="K1218" s="69" t="n">
        <v>260</v>
      </c>
      <c r="L1218" s="69" t="n">
        <f aca="false">I1218-K1218</f>
        <v>40</v>
      </c>
      <c r="M1218" s="69" t="n">
        <f aca="false">IFERROR((K1218/J1218%),"-")</f>
        <v>86.6666666666667</v>
      </c>
      <c r="N1218" s="97" t="n">
        <v>450</v>
      </c>
      <c r="O1218" s="98" t="str">
        <f aca="false">IF(F1218&lt;=$P$2,"DEC","")</f>
        <v>DEC</v>
      </c>
      <c r="P1218" s="97" t="n">
        <v>450</v>
      </c>
      <c r="Q1218" s="99" t="n">
        <f aca="false">K1218-P1218</f>
        <v>-190</v>
      </c>
      <c r="R1218" s="98" t="n">
        <f aca="false">IFERROR(IF(O1218="Dec",(K1218/P1218-1))," ")</f>
        <v>-0.422222222222222</v>
      </c>
      <c r="S1218" s="100" t="str">
        <f aca="false">IF(N1218&gt;0,IF(O1218="","-",IF(R1218&lt;0%,"DEGROWTH","GROWTH")))</f>
        <v>DEGROWTH</v>
      </c>
      <c r="T1218" s="69" t="n">
        <v>170</v>
      </c>
      <c r="U1218" s="101" t="str">
        <f aca="false">IF(F1218&lt;=$V$2,"jAN","")</f>
        <v>jAN</v>
      </c>
      <c r="V1218" s="97" t="n">
        <v>170</v>
      </c>
      <c r="W1218" s="102" t="n">
        <f aca="false">K1218-V1218</f>
        <v>90</v>
      </c>
      <c r="X1218" s="103" t="n">
        <f aca="false">IFERROR(IF(U1218="Jan",(K1218/V1218-1)),0)</f>
        <v>0.529411764705882</v>
      </c>
      <c r="Y1218" s="104" t="str">
        <f aca="false">IF(T1218&gt;0,IF(U1218="","-",IF(X1218&lt;0%,"DEGROWTH","GROWTH")))</f>
        <v>GROWTH</v>
      </c>
      <c r="Z1218" s="75" t="n">
        <v>0</v>
      </c>
      <c r="AA1218" s="70"/>
      <c r="AB1218" s="70" t="s">
        <v>130</v>
      </c>
      <c r="AC1218" s="3"/>
    </row>
    <row r="1219" customFormat="false" ht="14.25" hidden="false" customHeight="true" outlineLevel="0" collapsed="false">
      <c r="A1219" s="70" t="s">
        <v>130</v>
      </c>
      <c r="B1219" s="72" t="s">
        <v>120</v>
      </c>
      <c r="C1219" s="72" t="s">
        <v>2768</v>
      </c>
      <c r="D1219" s="72" t="n">
        <v>1000002075</v>
      </c>
      <c r="E1219" s="73" t="s">
        <v>2769</v>
      </c>
      <c r="F1219" s="74" t="n">
        <v>44531</v>
      </c>
      <c r="G1219" s="67" t="str">
        <f aca="false">IF(I1219&gt;0,"Targeted Dealer","-")</f>
        <v>Targeted Dealer</v>
      </c>
      <c r="H1219" s="67"/>
      <c r="I1219" s="68" t="n">
        <v>25</v>
      </c>
      <c r="J1219" s="68" t="n">
        <f aca="false">I1219/$J$1*($J$1-$E$1)</f>
        <v>25</v>
      </c>
      <c r="K1219" s="69" t="n">
        <v>25</v>
      </c>
      <c r="L1219" s="69" t="n">
        <f aca="false">I1219-K1219</f>
        <v>0</v>
      </c>
      <c r="M1219" s="69" t="n">
        <f aca="false">IFERROR((K1219/J1219%),"-")</f>
        <v>100</v>
      </c>
      <c r="N1219" s="97" t="n">
        <v>50</v>
      </c>
      <c r="O1219" s="98" t="str">
        <f aca="false">IF(F1219&lt;=$P$2,"DEC","")</f>
        <v>DEC</v>
      </c>
      <c r="P1219" s="97" t="n">
        <v>50</v>
      </c>
      <c r="Q1219" s="99" t="n">
        <f aca="false">K1219-P1219</f>
        <v>-25</v>
      </c>
      <c r="R1219" s="98" t="n">
        <f aca="false">IFERROR(IF(O1219="Dec",(K1219/P1219-1))," ")</f>
        <v>-0.5</v>
      </c>
      <c r="S1219" s="100" t="str">
        <f aca="false">IF(N1219&gt;0,IF(O1219="","-",IF(R1219&lt;0%,"DEGROWTH","GROWTH")))</f>
        <v>DEGROWTH</v>
      </c>
      <c r="T1219" s="69" t="n">
        <v>30</v>
      </c>
      <c r="U1219" s="101" t="str">
        <f aca="false">IF(F1219&lt;=$V$2,"jAN","")</f>
        <v>jAN</v>
      </c>
      <c r="V1219" s="97" t="n">
        <v>30</v>
      </c>
      <c r="W1219" s="102" t="n">
        <f aca="false">K1219-V1219</f>
        <v>-5</v>
      </c>
      <c r="X1219" s="103" t="n">
        <f aca="false">IFERROR(IF(U1219="Jan",(K1219/V1219-1)),0)</f>
        <v>-0.166666666666667</v>
      </c>
      <c r="Y1219" s="104" t="str">
        <f aca="false">IF(T1219&gt;0,IF(U1219="","-",IF(X1219&lt;0%,"DEGROWTH","GROWTH")))</f>
        <v>DEGROWTH</v>
      </c>
      <c r="Z1219" s="75" t="n">
        <v>0</v>
      </c>
      <c r="AA1219" s="70"/>
      <c r="AB1219" s="70" t="s">
        <v>130</v>
      </c>
      <c r="AC1219" s="3"/>
    </row>
    <row r="1220" customFormat="false" ht="14.25" hidden="false" customHeight="true" outlineLevel="0" collapsed="false">
      <c r="A1220" s="70" t="s">
        <v>130</v>
      </c>
      <c r="B1220" s="72" t="s">
        <v>120</v>
      </c>
      <c r="C1220" s="72" t="s">
        <v>2770</v>
      </c>
      <c r="D1220" s="72" t="n">
        <v>1000002064</v>
      </c>
      <c r="E1220" s="73" t="s">
        <v>2771</v>
      </c>
      <c r="F1220" s="74" t="n">
        <v>44543</v>
      </c>
      <c r="G1220" s="67" t="str">
        <f aca="false">IF(I1220&gt;0,"Targeted Dealer","-")</f>
        <v>Targeted Dealer</v>
      </c>
      <c r="H1220" s="67"/>
      <c r="I1220" s="68" t="n">
        <v>200</v>
      </c>
      <c r="J1220" s="68" t="n">
        <f aca="false">I1220/$J$1*($J$1-$E$1)</f>
        <v>200</v>
      </c>
      <c r="K1220" s="69" t="n">
        <v>210</v>
      </c>
      <c r="L1220" s="69" t="n">
        <f aca="false">I1220-K1220</f>
        <v>-10</v>
      </c>
      <c r="M1220" s="69" t="n">
        <f aca="false">IFERROR((K1220/J1220%),"-")</f>
        <v>105</v>
      </c>
      <c r="N1220" s="97" t="n">
        <v>240</v>
      </c>
      <c r="O1220" s="98" t="str">
        <f aca="false">IF(F1220&lt;=$P$2,"DEC","")</f>
        <v>DEC</v>
      </c>
      <c r="P1220" s="97" t="n">
        <v>240</v>
      </c>
      <c r="Q1220" s="99" t="n">
        <f aca="false">K1220-P1220</f>
        <v>-30</v>
      </c>
      <c r="R1220" s="98" t="n">
        <f aca="false">IFERROR(IF(O1220="Dec",(K1220/P1220-1))," ")</f>
        <v>-0.125</v>
      </c>
      <c r="S1220" s="100" t="str">
        <f aca="false">IF(N1220&gt;0,IF(O1220="","-",IF(R1220&lt;0%,"DEGROWTH","GROWTH")))</f>
        <v>DEGROWTH</v>
      </c>
      <c r="T1220" s="69" t="n">
        <v>225</v>
      </c>
      <c r="U1220" s="101" t="str">
        <f aca="false">IF(F1220&lt;=$V$2,"jAN","")</f>
        <v>jAN</v>
      </c>
      <c r="V1220" s="97" t="n">
        <v>225</v>
      </c>
      <c r="W1220" s="102" t="n">
        <f aca="false">K1220-V1220</f>
        <v>-15</v>
      </c>
      <c r="X1220" s="103" t="n">
        <f aca="false">IFERROR(IF(U1220="Jan",(K1220/V1220-1)),0)</f>
        <v>-0.0666666666666667</v>
      </c>
      <c r="Y1220" s="104" t="str">
        <f aca="false">IF(T1220&gt;0,IF(U1220="","-",IF(X1220&lt;0%,"DEGROWTH","GROWTH")))</f>
        <v>DEGROWTH</v>
      </c>
      <c r="Z1220" s="75" t="n">
        <v>0</v>
      </c>
      <c r="AA1220" s="70"/>
      <c r="AB1220" s="70" t="s">
        <v>130</v>
      </c>
      <c r="AC1220" s="3"/>
    </row>
    <row r="1221" customFormat="false" ht="14.25" hidden="false" customHeight="true" outlineLevel="0" collapsed="false">
      <c r="A1221" s="70" t="s">
        <v>130</v>
      </c>
      <c r="B1221" s="72" t="s">
        <v>120</v>
      </c>
      <c r="C1221" s="72" t="s">
        <v>2772</v>
      </c>
      <c r="D1221" s="72" t="n">
        <v>1000002070</v>
      </c>
      <c r="E1221" s="73" t="s">
        <v>2773</v>
      </c>
      <c r="F1221" s="74" t="n">
        <v>44554</v>
      </c>
      <c r="G1221" s="67" t="str">
        <f aca="false">IF(I1221&gt;0,"Targeted Dealer","-")</f>
        <v>Targeted Dealer</v>
      </c>
      <c r="H1221" s="67"/>
      <c r="I1221" s="68" t="n">
        <v>250</v>
      </c>
      <c r="J1221" s="68" t="n">
        <f aca="false">I1221/$J$1*($J$1-$E$1)</f>
        <v>250</v>
      </c>
      <c r="K1221" s="69" t="n">
        <v>80</v>
      </c>
      <c r="L1221" s="69" t="n">
        <f aca="false">I1221-K1221</f>
        <v>170</v>
      </c>
      <c r="M1221" s="69" t="n">
        <f aca="false">IFERROR((K1221/J1221%),"-")</f>
        <v>32</v>
      </c>
      <c r="N1221" s="97" t="n">
        <v>410</v>
      </c>
      <c r="O1221" s="98" t="str">
        <f aca="false">IF(F1221&lt;=$P$2,"DEC","")</f>
        <v>DEC</v>
      </c>
      <c r="P1221" s="97" t="n">
        <v>410</v>
      </c>
      <c r="Q1221" s="99" t="n">
        <f aca="false">K1221-P1221</f>
        <v>-330</v>
      </c>
      <c r="R1221" s="98" t="n">
        <f aca="false">IFERROR(IF(O1221="Dec",(K1221/P1221-1))," ")</f>
        <v>-0.804878048780488</v>
      </c>
      <c r="S1221" s="100" t="str">
        <f aca="false">IF(N1221&gt;0,IF(O1221="","-",IF(R1221&lt;0%,"DEGROWTH","GROWTH")))</f>
        <v>DEGROWTH</v>
      </c>
      <c r="T1221" s="69" t="n">
        <v>200</v>
      </c>
      <c r="U1221" s="101" t="str">
        <f aca="false">IF(F1221&lt;=$V$2,"jAN","")</f>
        <v>jAN</v>
      </c>
      <c r="V1221" s="97" t="n">
        <v>200</v>
      </c>
      <c r="W1221" s="102" t="n">
        <f aca="false">K1221-V1221</f>
        <v>-120</v>
      </c>
      <c r="X1221" s="103" t="n">
        <f aca="false">IFERROR(IF(U1221="Jan",(K1221/V1221-1)),0)</f>
        <v>-0.6</v>
      </c>
      <c r="Y1221" s="104" t="str">
        <f aca="false">IF(T1221&gt;0,IF(U1221="","-",IF(X1221&lt;0%,"DEGROWTH","GROWTH")))</f>
        <v>DEGROWTH</v>
      </c>
      <c r="Z1221" s="75" t="n">
        <v>0</v>
      </c>
      <c r="AA1221" s="70"/>
      <c r="AB1221" s="70" t="s">
        <v>130</v>
      </c>
      <c r="AC1221" s="3"/>
    </row>
    <row r="1222" customFormat="false" ht="14.25" hidden="false" customHeight="true" outlineLevel="0" collapsed="false">
      <c r="A1222" s="70" t="s">
        <v>130</v>
      </c>
      <c r="B1222" s="72" t="s">
        <v>120</v>
      </c>
      <c r="C1222" s="72" t="s">
        <v>2774</v>
      </c>
      <c r="D1222" s="72" t="n">
        <v>1000002546</v>
      </c>
      <c r="E1222" s="73" t="s">
        <v>2775</v>
      </c>
      <c r="F1222" s="74" t="n">
        <v>44608</v>
      </c>
      <c r="G1222" s="67" t="str">
        <f aca="false">IF(I1222&gt;0,"Targeted Dealer","-")</f>
        <v>Targeted Dealer</v>
      </c>
      <c r="H1222" s="67"/>
      <c r="I1222" s="68" t="n">
        <v>25</v>
      </c>
      <c r="J1222" s="68" t="n">
        <f aca="false">I1222/$J$1*($J$1-$E$1)</f>
        <v>25</v>
      </c>
      <c r="K1222" s="69" t="n">
        <v>25</v>
      </c>
      <c r="L1222" s="69" t="n">
        <f aca="false">I1222-K1222</f>
        <v>0</v>
      </c>
      <c r="M1222" s="69" t="n">
        <f aca="false">IFERROR((K1222/J1222%),"-")</f>
        <v>100</v>
      </c>
      <c r="N1222" s="97" t="n">
        <v>0</v>
      </c>
      <c r="O1222" s="98" t="str">
        <f aca="false">IF(F1222&lt;=$P$2,"DEC","")</f>
        <v>DEC</v>
      </c>
      <c r="P1222" s="97" t="n">
        <v>0</v>
      </c>
      <c r="Q1222" s="99" t="n">
        <f aca="false">K1222-P1222</f>
        <v>25</v>
      </c>
      <c r="R1222" s="98" t="str">
        <f aca="false">IFERROR(IF(O1222="Dec",(K1222/P1222-1))," ")</f>
        <v> </v>
      </c>
      <c r="S1222" s="105" t="b">
        <f aca="false">IF(N1222&gt;0,IF(O1222="","-",IF(R1222&lt;0%,"DEGROWTH","GROWTH")))</f>
        <v>0</v>
      </c>
      <c r="T1222" s="69" t="n">
        <v>25</v>
      </c>
      <c r="U1222" s="101" t="str">
        <f aca="false">IF(F1222&lt;=$V$2,"jAN","")</f>
        <v>jAN</v>
      </c>
      <c r="V1222" s="97" t="n">
        <v>25</v>
      </c>
      <c r="W1222" s="102" t="n">
        <f aca="false">K1222-V1222</f>
        <v>0</v>
      </c>
      <c r="X1222" s="103" t="n">
        <f aca="false">IFERROR(IF(U1222="Jan",(K1222/V1222-1)),0)</f>
        <v>0</v>
      </c>
      <c r="Y1222" s="104" t="str">
        <f aca="false">IF(T1222&gt;0,IF(U1222="","-",IF(X1222&lt;0%,"DEGROWTH","GROWTH")))</f>
        <v>GROWTH</v>
      </c>
      <c r="Z1222" s="75" t="n">
        <v>0</v>
      </c>
      <c r="AA1222" s="70"/>
      <c r="AB1222" s="70" t="s">
        <v>130</v>
      </c>
      <c r="AC1222" s="3"/>
    </row>
    <row r="1223" customFormat="false" ht="14.25" hidden="false" customHeight="true" outlineLevel="0" collapsed="false">
      <c r="A1223" s="70" t="s">
        <v>130</v>
      </c>
      <c r="B1223" s="72" t="s">
        <v>120</v>
      </c>
      <c r="C1223" s="72" t="s">
        <v>402</v>
      </c>
      <c r="D1223" s="72" t="n">
        <v>1000002774</v>
      </c>
      <c r="E1223" s="81" t="s">
        <v>403</v>
      </c>
      <c r="F1223" s="74" t="n">
        <v>44692</v>
      </c>
      <c r="G1223" s="67" t="str">
        <f aca="false">IF(I1223&gt;0,"Targeted Dealer","-")</f>
        <v>Targeted Dealer</v>
      </c>
      <c r="H1223" s="67"/>
      <c r="I1223" s="68" t="n">
        <v>25</v>
      </c>
      <c r="J1223" s="68" t="n">
        <f aca="false">I1223/$J$1*($J$1-$E$1)</f>
        <v>25</v>
      </c>
      <c r="K1223" s="69" t="n">
        <v>30</v>
      </c>
      <c r="L1223" s="69" t="n">
        <f aca="false">I1223-K1223</f>
        <v>-5</v>
      </c>
      <c r="M1223" s="69" t="n">
        <f aca="false">IFERROR((K1223/J1223%),"-")</f>
        <v>120</v>
      </c>
      <c r="N1223" s="97" t="n">
        <v>0</v>
      </c>
      <c r="O1223" s="98" t="str">
        <f aca="false">IF(F1223&lt;=$P$2,"DEC","")</f>
        <v>DEC</v>
      </c>
      <c r="P1223" s="97" t="n">
        <v>0</v>
      </c>
      <c r="Q1223" s="99" t="n">
        <f aca="false">K1223-P1223</f>
        <v>30</v>
      </c>
      <c r="R1223" s="98" t="str">
        <f aca="false">IFERROR(IF(O1223="Dec",(K1223/P1223-1))," ")</f>
        <v> </v>
      </c>
      <c r="S1223" s="105" t="b">
        <f aca="false">IF(N1223&gt;0,IF(O1223="","-",IF(R1223&lt;0%,"DEGROWTH","GROWTH")))</f>
        <v>0</v>
      </c>
      <c r="T1223" s="69" t="n">
        <v>50</v>
      </c>
      <c r="U1223" s="101" t="str">
        <f aca="false">IF(F1223&lt;=$V$2,"jAN","")</f>
        <v>jAN</v>
      </c>
      <c r="V1223" s="97" t="n">
        <v>50</v>
      </c>
      <c r="W1223" s="102" t="n">
        <f aca="false">K1223-V1223</f>
        <v>-20</v>
      </c>
      <c r="X1223" s="103" t="n">
        <f aca="false">IFERROR(IF(U1223="Jan",(K1223/V1223-1)),0)</f>
        <v>-0.4</v>
      </c>
      <c r="Y1223" s="104" t="str">
        <f aca="false">IF(T1223&gt;0,IF(U1223="","-",IF(X1223&lt;0%,"DEGROWTH","GROWTH")))</f>
        <v>DEGROWTH</v>
      </c>
      <c r="Z1223" s="75" t="n">
        <v>0</v>
      </c>
      <c r="AA1223" s="70"/>
      <c r="AB1223" s="70" t="s">
        <v>130</v>
      </c>
      <c r="AC1223" s="3"/>
    </row>
    <row r="1224" customFormat="false" ht="14.25" hidden="false" customHeight="true" outlineLevel="0" collapsed="false">
      <c r="A1224" s="70" t="s">
        <v>130</v>
      </c>
      <c r="B1224" s="72" t="s">
        <v>120</v>
      </c>
      <c r="C1224" s="72" t="s">
        <v>2776</v>
      </c>
      <c r="D1224" s="72" t="n">
        <v>1000003311</v>
      </c>
      <c r="E1224" s="72" t="s">
        <v>2777</v>
      </c>
      <c r="F1224" s="74" t="n">
        <v>44957</v>
      </c>
      <c r="G1224" s="67" t="str">
        <f aca="false">IF(I1224&gt;0,"Targeted Dealer","-")</f>
        <v>Targeted Dealer</v>
      </c>
      <c r="H1224" s="67"/>
      <c r="I1224" s="68" t="n">
        <v>50</v>
      </c>
      <c r="J1224" s="68" t="n">
        <f aca="false">I1224/$J$1*($J$1-$E$1)</f>
        <v>50</v>
      </c>
      <c r="K1224" s="69" t="n">
        <v>125</v>
      </c>
      <c r="L1224" s="69" t="n">
        <f aca="false">I1224-K1224</f>
        <v>-75</v>
      </c>
      <c r="M1224" s="69" t="n">
        <f aca="false">IFERROR((K1224/J1224%),"-")</f>
        <v>250</v>
      </c>
      <c r="N1224" s="97" t="n">
        <v>159</v>
      </c>
      <c r="O1224" s="98" t="str">
        <f aca="false">IF(F1224&lt;=$P$2,"DEC","")</f>
        <v>DEC</v>
      </c>
      <c r="P1224" s="97" t="n">
        <v>159</v>
      </c>
      <c r="Q1224" s="99" t="n">
        <f aca="false">K1224-P1224</f>
        <v>-34</v>
      </c>
      <c r="R1224" s="98" t="n">
        <f aca="false">IFERROR(IF(O1224="Dec",(K1224/P1224-1))," ")</f>
        <v>-0.213836477987421</v>
      </c>
      <c r="S1224" s="100" t="str">
        <f aca="false">IF(N1224&gt;0,IF(O1224="","-",IF(R1224&lt;0%,"DEGROWTH","GROWTH")))</f>
        <v>DEGROWTH</v>
      </c>
      <c r="T1224" s="69" t="n">
        <v>30</v>
      </c>
      <c r="U1224" s="101" t="str">
        <f aca="false">IF(F1224&lt;=$V$2,"jAN","")</f>
        <v>jAN</v>
      </c>
      <c r="V1224" s="97" t="n">
        <v>30</v>
      </c>
      <c r="W1224" s="102" t="n">
        <f aca="false">K1224-V1224</f>
        <v>95</v>
      </c>
      <c r="X1224" s="103" t="n">
        <f aca="false">IFERROR(IF(U1224="Jan",(K1224/V1224-1)),0)</f>
        <v>3.16666666666667</v>
      </c>
      <c r="Y1224" s="104" t="str">
        <f aca="false">IF(T1224&gt;0,IF(U1224="","-",IF(X1224&lt;0%,"DEGROWTH","GROWTH")))</f>
        <v>GROWTH</v>
      </c>
      <c r="Z1224" s="75" t="n">
        <v>0</v>
      </c>
      <c r="AA1224" s="70"/>
      <c r="AB1224" s="70" t="s">
        <v>130</v>
      </c>
      <c r="AC1224" s="3"/>
    </row>
    <row r="1225" customFormat="false" ht="14.25" hidden="false" customHeight="true" outlineLevel="0" collapsed="false">
      <c r="A1225" s="70" t="s">
        <v>130</v>
      </c>
      <c r="B1225" s="72" t="s">
        <v>120</v>
      </c>
      <c r="C1225" s="72" t="s">
        <v>404</v>
      </c>
      <c r="D1225" s="72" t="n">
        <v>1000003323</v>
      </c>
      <c r="E1225" s="72" t="s">
        <v>405</v>
      </c>
      <c r="F1225" s="74" t="n">
        <v>44959</v>
      </c>
      <c r="G1225" s="67" t="str">
        <f aca="false">IF(I1225&gt;0,"Targeted Dealer","-")</f>
        <v>Targeted Dealer</v>
      </c>
      <c r="H1225" s="67"/>
      <c r="I1225" s="68" t="n">
        <v>25</v>
      </c>
      <c r="J1225" s="68" t="n">
        <f aca="false">I1225/$J$1*($J$1-$E$1)</f>
        <v>25</v>
      </c>
      <c r="K1225" s="69" t="n">
        <v>25</v>
      </c>
      <c r="L1225" s="69" t="n">
        <f aca="false">I1225-K1225</f>
        <v>0</v>
      </c>
      <c r="M1225" s="69" t="n">
        <f aca="false">IFERROR((K1225/J1225%),"-")</f>
        <v>100</v>
      </c>
      <c r="N1225" s="97" t="n">
        <v>0</v>
      </c>
      <c r="O1225" s="98" t="str">
        <f aca="false">IF(F1225&lt;=$P$2,"DEC","")</f>
        <v>DEC</v>
      </c>
      <c r="P1225" s="97" t="n">
        <v>0</v>
      </c>
      <c r="Q1225" s="99" t="n">
        <f aca="false">K1225-P1225</f>
        <v>25</v>
      </c>
      <c r="R1225" s="98" t="str">
        <f aca="false">IFERROR(IF(O1225="Dec",(K1225/P1225-1))," ")</f>
        <v> </v>
      </c>
      <c r="S1225" s="105" t="b">
        <f aca="false">IF(N1225&gt;0,IF(O1225="","-",IF(R1225&lt;0%,"DEGROWTH","GROWTH")))</f>
        <v>0</v>
      </c>
      <c r="T1225" s="69" t="n">
        <v>0</v>
      </c>
      <c r="U1225" s="101" t="str">
        <f aca="false">IF(F1225&lt;=$V$2,"jAN","")</f>
        <v>jAN</v>
      </c>
      <c r="V1225" s="97" t="n">
        <v>0</v>
      </c>
      <c r="W1225" s="102" t="n">
        <f aca="false">K1225-V1225</f>
        <v>25</v>
      </c>
      <c r="X1225" s="103" t="n">
        <f aca="false">IFERROR(IF(U1225="Jan",(K1225/V1225-1)),0)</f>
        <v>0</v>
      </c>
      <c r="Y1225" s="106" t="b">
        <f aca="false">IF(T1225&gt;0,IF(U1225="","-",IF(X1225&lt;0%,"DEGROWTH","GROWTH")))</f>
        <v>0</v>
      </c>
      <c r="Z1225" s="75" t="n">
        <v>0</v>
      </c>
      <c r="AA1225" s="70"/>
      <c r="AB1225" s="70" t="s">
        <v>130</v>
      </c>
      <c r="AC1225" s="3"/>
    </row>
    <row r="1226" customFormat="false" ht="14.25" hidden="false" customHeight="true" outlineLevel="0" collapsed="false">
      <c r="A1226" s="70" t="s">
        <v>130</v>
      </c>
      <c r="B1226" s="72" t="s">
        <v>120</v>
      </c>
      <c r="C1226" s="72" t="s">
        <v>406</v>
      </c>
      <c r="D1226" s="72" t="n">
        <v>1000003772</v>
      </c>
      <c r="E1226" s="72" t="s">
        <v>407</v>
      </c>
      <c r="F1226" s="74" t="n">
        <v>45266</v>
      </c>
      <c r="G1226" s="67" t="str">
        <f aca="false">IF(I1226&gt;0,"Targeted Dealer","-")</f>
        <v>-</v>
      </c>
      <c r="H1226" s="67"/>
      <c r="I1226" s="68" t="n">
        <v>0</v>
      </c>
      <c r="J1226" s="68" t="n">
        <f aca="false">I1226/$J$1*($J$1-$E$1)</f>
        <v>0</v>
      </c>
      <c r="K1226" s="69" t="n">
        <v>0</v>
      </c>
      <c r="L1226" s="69" t="n">
        <f aca="false">I1226-K1226</f>
        <v>0</v>
      </c>
      <c r="M1226" s="69" t="str">
        <f aca="false">IFERROR((K1226/J1226%),"-")</f>
        <v>-</v>
      </c>
      <c r="N1226" s="97" t="n">
        <v>0</v>
      </c>
      <c r="O1226" s="98" t="str">
        <f aca="false">IF(F1226&lt;=$P$2,"DEC","")</f>
        <v>DEC</v>
      </c>
      <c r="P1226" s="97" t="n">
        <v>0</v>
      </c>
      <c r="Q1226" s="99" t="n">
        <f aca="false">K1226-P1226</f>
        <v>0</v>
      </c>
      <c r="R1226" s="98" t="str">
        <f aca="false">IFERROR(IF(O1226="Dec",(K1226/P1226-1))," ")</f>
        <v> </v>
      </c>
      <c r="S1226" s="105" t="b">
        <f aca="false">IF(N1226&gt;0,IF(O1226="","-",IF(R1226&lt;0%,"DEGROWTH","GROWTH")))</f>
        <v>0</v>
      </c>
      <c r="T1226" s="69" t="n">
        <v>15</v>
      </c>
      <c r="U1226" s="101" t="str">
        <f aca="false">IF(F1226&lt;=$V$2,"jAN","")</f>
        <v>jAN</v>
      </c>
      <c r="V1226" s="97" t="n">
        <v>15</v>
      </c>
      <c r="W1226" s="102" t="n">
        <f aca="false">K1226-V1226</f>
        <v>-15</v>
      </c>
      <c r="X1226" s="103" t="n">
        <f aca="false">IFERROR(IF(U1226="Jan",(K1226/V1226-1)),0)</f>
        <v>-1</v>
      </c>
      <c r="Y1226" s="104" t="str">
        <f aca="false">IF(T1226&gt;0,IF(U1226="","-",IF(X1226&lt;0%,"DEGROWTH","GROWTH")))</f>
        <v>DEGROWTH</v>
      </c>
      <c r="Z1226" s="75" t="n">
        <v>1</v>
      </c>
      <c r="AA1226" s="70"/>
      <c r="AB1226" s="70" t="s">
        <v>130</v>
      </c>
      <c r="AC1226" s="3"/>
    </row>
    <row r="1227" customFormat="false" ht="14.25" hidden="false" customHeight="true" outlineLevel="0" collapsed="false">
      <c r="A1227" s="75" t="s">
        <v>130</v>
      </c>
      <c r="B1227" s="79" t="s">
        <v>120</v>
      </c>
      <c r="C1227" s="79" t="s">
        <v>408</v>
      </c>
      <c r="D1227" s="79" t="n">
        <v>1000003833</v>
      </c>
      <c r="E1227" s="79" t="s">
        <v>409</v>
      </c>
      <c r="F1227" s="78" t="n">
        <v>45311</v>
      </c>
      <c r="G1227" s="67" t="str">
        <f aca="false">IF(I1227&gt;0,"Targeted Dealer","-")</f>
        <v>Targeted Dealer</v>
      </c>
      <c r="H1227" s="67"/>
      <c r="I1227" s="68" t="n">
        <v>25</v>
      </c>
      <c r="J1227" s="68" t="n">
        <f aca="false">I1227/$J$1*($J$1-$E$1)</f>
        <v>25</v>
      </c>
      <c r="K1227" s="69" t="n">
        <v>0</v>
      </c>
      <c r="L1227" s="69" t="n">
        <f aca="false">I1227-K1227</f>
        <v>25</v>
      </c>
      <c r="M1227" s="69" t="n">
        <f aca="false">IFERROR((K1227/J1227%),"-")</f>
        <v>0</v>
      </c>
      <c r="N1227" s="97" t="n">
        <v>0</v>
      </c>
      <c r="O1227" s="98" t="str">
        <f aca="false">IF(F1227&lt;=$P$2,"DEC","")</f>
        <v>DEC</v>
      </c>
      <c r="P1227" s="97" t="n">
        <v>0</v>
      </c>
      <c r="Q1227" s="99" t="n">
        <f aca="false">K1227-P1227</f>
        <v>0</v>
      </c>
      <c r="R1227" s="98" t="str">
        <f aca="false">IFERROR(IF(O1227="Dec",(K1227/P1227-1))," ")</f>
        <v> </v>
      </c>
      <c r="S1227" s="105" t="b">
        <f aca="false">IF(N1227&gt;0,IF(O1227="","-",IF(R1227&lt;0%,"DEGROWTH","GROWTH")))</f>
        <v>0</v>
      </c>
      <c r="T1227" s="69" t="n">
        <v>15</v>
      </c>
      <c r="U1227" s="101" t="str">
        <f aca="false">IF(F1227&lt;=$V$2,"jAN","")</f>
        <v>jAN</v>
      </c>
      <c r="V1227" s="97" t="n">
        <v>15</v>
      </c>
      <c r="W1227" s="102" t="n">
        <f aca="false">K1227-V1227</f>
        <v>-15</v>
      </c>
      <c r="X1227" s="103" t="n">
        <f aca="false">IFERROR(IF(U1227="Jan",(K1227/V1227-1)),0)</f>
        <v>-1</v>
      </c>
      <c r="Y1227" s="104" t="str">
        <f aca="false">IF(T1227&gt;0,IF(U1227="","-",IF(X1227&lt;0%,"DEGROWTH","GROWTH")))</f>
        <v>DEGROWTH</v>
      </c>
      <c r="Z1227" s="75" t="n">
        <v>0</v>
      </c>
      <c r="AA1227" s="75"/>
      <c r="AB1227" s="75" t="s">
        <v>130</v>
      </c>
      <c r="AC1227" s="3"/>
    </row>
    <row r="1228" customFormat="false" ht="14.25" hidden="false" customHeight="true" outlineLevel="0" collapsed="false">
      <c r="A1228" s="75" t="s">
        <v>130</v>
      </c>
      <c r="B1228" s="79" t="s">
        <v>120</v>
      </c>
      <c r="C1228" s="79" t="s">
        <v>2778</v>
      </c>
      <c r="D1228" s="79" t="n">
        <v>1000003965</v>
      </c>
      <c r="E1228" s="79" t="s">
        <v>2779</v>
      </c>
      <c r="F1228" s="74" t="n">
        <v>45433</v>
      </c>
      <c r="G1228" s="67" t="str">
        <f aca="false">IF(I1228&gt;0,"Targeted Dealer","-")</f>
        <v>Targeted Dealer</v>
      </c>
      <c r="H1228" s="67"/>
      <c r="I1228" s="68" t="n">
        <v>30</v>
      </c>
      <c r="J1228" s="68" t="n">
        <f aca="false">I1228/$J$1*($J$1-$E$1)</f>
        <v>30</v>
      </c>
      <c r="K1228" s="69" t="n">
        <v>55</v>
      </c>
      <c r="L1228" s="69" t="n">
        <f aca="false">I1228-K1228</f>
        <v>-25</v>
      </c>
      <c r="M1228" s="69" t="n">
        <f aca="false">IFERROR((K1228/J1228%),"-")</f>
        <v>183.333333333333</v>
      </c>
      <c r="N1228" s="97" t="n">
        <v>30</v>
      </c>
      <c r="O1228" s="98" t="str">
        <f aca="false">IF(F1228&lt;=$P$2,"DEC","")</f>
        <v>DEC</v>
      </c>
      <c r="P1228" s="97" t="n">
        <v>30</v>
      </c>
      <c r="Q1228" s="99" t="n">
        <f aca="false">K1228-P1228</f>
        <v>25</v>
      </c>
      <c r="R1228" s="98" t="n">
        <f aca="false">IFERROR(IF(O1228="Dec",(K1228/P1228-1))," ")</f>
        <v>0.833333333333333</v>
      </c>
      <c r="S1228" s="100" t="str">
        <f aca="false">IF(N1228&gt;0,IF(O1228="","-",IF(R1228&lt;0%,"DEGROWTH","GROWTH")))</f>
        <v>GROWTH</v>
      </c>
      <c r="T1228" s="69" t="n">
        <v>30</v>
      </c>
      <c r="U1228" s="101" t="str">
        <f aca="false">IF(F1228&lt;=$V$2,"jAN","")</f>
        <v>jAN</v>
      </c>
      <c r="V1228" s="97" t="n">
        <v>30</v>
      </c>
      <c r="W1228" s="102" t="n">
        <f aca="false">K1228-V1228</f>
        <v>25</v>
      </c>
      <c r="X1228" s="103" t="n">
        <f aca="false">IFERROR(IF(U1228="Jan",(K1228/V1228-1)),0)</f>
        <v>0.833333333333333</v>
      </c>
      <c r="Y1228" s="104" t="str">
        <f aca="false">IF(T1228&gt;0,IF(U1228="","-",IF(X1228&lt;0%,"DEGROWTH","GROWTH")))</f>
        <v>GROWTH</v>
      </c>
      <c r="Z1228" s="75" t="n">
        <v>0</v>
      </c>
      <c r="AA1228" s="75"/>
      <c r="AB1228" s="75" t="s">
        <v>130</v>
      </c>
      <c r="AC1228" s="3"/>
    </row>
    <row r="1229" customFormat="false" ht="14.25" hidden="false" customHeight="true" outlineLevel="0" collapsed="false">
      <c r="A1229" s="70" t="s">
        <v>130</v>
      </c>
      <c r="B1229" s="72" t="s">
        <v>122</v>
      </c>
      <c r="C1229" s="72" t="s">
        <v>2780</v>
      </c>
      <c r="D1229" s="72" t="n">
        <v>1000001654</v>
      </c>
      <c r="E1229" s="73" t="s">
        <v>2781</v>
      </c>
      <c r="F1229" s="74" t="n">
        <v>41869</v>
      </c>
      <c r="G1229" s="67" t="str">
        <f aca="false">IF(I1229&gt;0,"Targeted Dealer","-")</f>
        <v>Targeted Dealer</v>
      </c>
      <c r="H1229" s="67"/>
      <c r="I1229" s="68" t="n">
        <v>50</v>
      </c>
      <c r="J1229" s="68" t="n">
        <f aca="false">I1229/$J$1*($J$1-$E$1)</f>
        <v>50</v>
      </c>
      <c r="K1229" s="69" t="n">
        <v>0</v>
      </c>
      <c r="L1229" s="69" t="n">
        <f aca="false">I1229-K1229</f>
        <v>50</v>
      </c>
      <c r="M1229" s="69" t="n">
        <f aca="false">IFERROR((K1229/J1229%),"-")</f>
        <v>0</v>
      </c>
      <c r="N1229" s="97" t="n">
        <v>24</v>
      </c>
      <c r="O1229" s="98" t="str">
        <f aca="false">IF(F1229&lt;=$P$2,"DEC","")</f>
        <v>DEC</v>
      </c>
      <c r="P1229" s="97" t="n">
        <v>24</v>
      </c>
      <c r="Q1229" s="99" t="n">
        <f aca="false">K1229-P1229</f>
        <v>-24</v>
      </c>
      <c r="R1229" s="98" t="n">
        <f aca="false">IFERROR(IF(O1229="Dec",(K1229/P1229-1))," ")</f>
        <v>-1</v>
      </c>
      <c r="S1229" s="100" t="str">
        <f aca="false">IF(N1229&gt;0,IF(O1229="","-",IF(R1229&lt;0%,"DEGROWTH","GROWTH")))</f>
        <v>DEGROWTH</v>
      </c>
      <c r="T1229" s="69" t="n">
        <v>15</v>
      </c>
      <c r="U1229" s="101" t="str">
        <f aca="false">IF(F1229&lt;=$V$2,"jAN","")</f>
        <v>jAN</v>
      </c>
      <c r="V1229" s="97" t="n">
        <v>15</v>
      </c>
      <c r="W1229" s="102" t="n">
        <f aca="false">K1229-V1229</f>
        <v>-15</v>
      </c>
      <c r="X1229" s="103" t="n">
        <f aca="false">IFERROR(IF(U1229="Jan",(K1229/V1229-1)),0)</f>
        <v>-1</v>
      </c>
      <c r="Y1229" s="104" t="str">
        <f aca="false">IF(T1229&gt;0,IF(U1229="","-",IF(X1229&lt;0%,"DEGROWTH","GROWTH")))</f>
        <v>DEGROWTH</v>
      </c>
      <c r="Z1229" s="75" t="n">
        <v>0</v>
      </c>
      <c r="AA1229" s="70"/>
      <c r="AB1229" s="70" t="s">
        <v>130</v>
      </c>
      <c r="AC1229" s="3"/>
    </row>
    <row r="1230" customFormat="false" ht="14.25" hidden="false" customHeight="true" outlineLevel="0" collapsed="false">
      <c r="A1230" s="70" t="s">
        <v>130</v>
      </c>
      <c r="B1230" s="72" t="s">
        <v>122</v>
      </c>
      <c r="C1230" s="72" t="s">
        <v>410</v>
      </c>
      <c r="D1230" s="72" t="n">
        <v>1000001642</v>
      </c>
      <c r="E1230" s="73" t="s">
        <v>411</v>
      </c>
      <c r="F1230" s="74" t="n">
        <v>42185</v>
      </c>
      <c r="G1230" s="67" t="str">
        <f aca="false">IF(I1230&gt;0,"Targeted Dealer","-")</f>
        <v>Targeted Dealer</v>
      </c>
      <c r="H1230" s="67"/>
      <c r="I1230" s="68" t="n">
        <v>25</v>
      </c>
      <c r="J1230" s="68" t="n">
        <f aca="false">I1230/$J$1*($J$1-$E$1)</f>
        <v>25</v>
      </c>
      <c r="K1230" s="69" t="n">
        <v>25</v>
      </c>
      <c r="L1230" s="69" t="n">
        <f aca="false">I1230-K1230</f>
        <v>0</v>
      </c>
      <c r="M1230" s="69" t="n">
        <f aca="false">IFERROR((K1230/J1230%),"-")</f>
        <v>100</v>
      </c>
      <c r="N1230" s="97" t="n">
        <v>50</v>
      </c>
      <c r="O1230" s="98" t="str">
        <f aca="false">IF(F1230&lt;=$P$2,"DEC","")</f>
        <v>DEC</v>
      </c>
      <c r="P1230" s="97" t="n">
        <v>50</v>
      </c>
      <c r="Q1230" s="99" t="n">
        <f aca="false">K1230-P1230</f>
        <v>-25</v>
      </c>
      <c r="R1230" s="98" t="n">
        <f aca="false">IFERROR(IF(O1230="Dec",(K1230/P1230-1))," ")</f>
        <v>-0.5</v>
      </c>
      <c r="S1230" s="100" t="str">
        <f aca="false">IF(N1230&gt;0,IF(O1230="","-",IF(R1230&lt;0%,"DEGROWTH","GROWTH")))</f>
        <v>DEGROWTH</v>
      </c>
      <c r="T1230" s="69" t="n">
        <v>45</v>
      </c>
      <c r="U1230" s="101" t="str">
        <f aca="false">IF(F1230&lt;=$V$2,"jAN","")</f>
        <v>jAN</v>
      </c>
      <c r="V1230" s="97" t="n">
        <v>45</v>
      </c>
      <c r="W1230" s="102" t="n">
        <f aca="false">K1230-V1230</f>
        <v>-20</v>
      </c>
      <c r="X1230" s="103" t="n">
        <f aca="false">IFERROR(IF(U1230="Jan",(K1230/V1230-1)),0)</f>
        <v>-0.444444444444444</v>
      </c>
      <c r="Y1230" s="104" t="str">
        <f aca="false">IF(T1230&gt;0,IF(U1230="","-",IF(X1230&lt;0%,"DEGROWTH","GROWTH")))</f>
        <v>DEGROWTH</v>
      </c>
      <c r="Z1230" s="75" t="n">
        <v>1</v>
      </c>
      <c r="AA1230" s="70"/>
      <c r="AB1230" s="70" t="s">
        <v>130</v>
      </c>
      <c r="AC1230" s="3"/>
    </row>
    <row r="1231" customFormat="false" ht="14.25" hidden="false" customHeight="true" outlineLevel="0" collapsed="false">
      <c r="A1231" s="70" t="s">
        <v>130</v>
      </c>
      <c r="B1231" s="72" t="s">
        <v>122</v>
      </c>
      <c r="C1231" s="72" t="s">
        <v>2782</v>
      </c>
      <c r="D1231" s="72" t="n">
        <v>1000001669</v>
      </c>
      <c r="E1231" s="73" t="s">
        <v>2783</v>
      </c>
      <c r="F1231" s="74" t="n">
        <v>42346</v>
      </c>
      <c r="G1231" s="67" t="str">
        <f aca="false">IF(I1231&gt;0,"Targeted Dealer","-")</f>
        <v>Targeted Dealer</v>
      </c>
      <c r="H1231" s="67"/>
      <c r="I1231" s="68" t="n">
        <v>35</v>
      </c>
      <c r="J1231" s="68" t="n">
        <f aca="false">I1231/$J$1*($J$1-$E$1)</f>
        <v>35</v>
      </c>
      <c r="K1231" s="69" t="n">
        <v>35</v>
      </c>
      <c r="L1231" s="69" t="n">
        <f aca="false">I1231-K1231</f>
        <v>0</v>
      </c>
      <c r="M1231" s="69" t="n">
        <f aca="false">IFERROR((K1231/J1231%),"-")</f>
        <v>100</v>
      </c>
      <c r="N1231" s="97" t="n">
        <v>45</v>
      </c>
      <c r="O1231" s="98" t="str">
        <f aca="false">IF(F1231&lt;=$P$2,"DEC","")</f>
        <v>DEC</v>
      </c>
      <c r="P1231" s="97" t="n">
        <v>45</v>
      </c>
      <c r="Q1231" s="99" t="n">
        <f aca="false">K1231-P1231</f>
        <v>-10</v>
      </c>
      <c r="R1231" s="98" t="n">
        <f aca="false">IFERROR(IF(O1231="Dec",(K1231/P1231-1))," ")</f>
        <v>-0.222222222222222</v>
      </c>
      <c r="S1231" s="100" t="str">
        <f aca="false">IF(N1231&gt;0,IF(O1231="","-",IF(R1231&lt;0%,"DEGROWTH","GROWTH")))</f>
        <v>DEGROWTH</v>
      </c>
      <c r="T1231" s="69" t="n">
        <v>15</v>
      </c>
      <c r="U1231" s="101" t="str">
        <f aca="false">IF(F1231&lt;=$V$2,"jAN","")</f>
        <v>jAN</v>
      </c>
      <c r="V1231" s="97" t="n">
        <v>15</v>
      </c>
      <c r="W1231" s="102" t="n">
        <f aca="false">K1231-V1231</f>
        <v>20</v>
      </c>
      <c r="X1231" s="103" t="n">
        <f aca="false">IFERROR(IF(U1231="Jan",(K1231/V1231-1)),0)</f>
        <v>1.33333333333333</v>
      </c>
      <c r="Y1231" s="104" t="str">
        <f aca="false">IF(T1231&gt;0,IF(U1231="","-",IF(X1231&lt;0%,"DEGROWTH","GROWTH")))</f>
        <v>GROWTH</v>
      </c>
      <c r="Z1231" s="75" t="n">
        <v>1</v>
      </c>
      <c r="AA1231" s="70"/>
      <c r="AB1231" s="70" t="s">
        <v>130</v>
      </c>
      <c r="AC1231" s="3"/>
    </row>
    <row r="1232" customFormat="false" ht="14.25" hidden="false" customHeight="true" outlineLevel="0" collapsed="false">
      <c r="A1232" s="70" t="s">
        <v>130</v>
      </c>
      <c r="B1232" s="72" t="s">
        <v>122</v>
      </c>
      <c r="C1232" s="72" t="s">
        <v>2784</v>
      </c>
      <c r="D1232" s="72" t="n">
        <v>1000001671</v>
      </c>
      <c r="E1232" s="73" t="s">
        <v>2785</v>
      </c>
      <c r="F1232" s="74" t="n">
        <v>42563</v>
      </c>
      <c r="G1232" s="67" t="str">
        <f aca="false">IF(I1232&gt;0,"Targeted Dealer","-")</f>
        <v>Targeted Dealer</v>
      </c>
      <c r="H1232" s="67"/>
      <c r="I1232" s="68" t="n">
        <v>30</v>
      </c>
      <c r="J1232" s="68" t="n">
        <f aca="false">I1232/$J$1*($J$1-$E$1)</f>
        <v>30</v>
      </c>
      <c r="K1232" s="69" t="n">
        <v>25</v>
      </c>
      <c r="L1232" s="69" t="n">
        <f aca="false">I1232-K1232</f>
        <v>5</v>
      </c>
      <c r="M1232" s="69" t="n">
        <f aca="false">IFERROR((K1232/J1232%),"-")</f>
        <v>83.3333333333333</v>
      </c>
      <c r="N1232" s="97" t="n">
        <v>25</v>
      </c>
      <c r="O1232" s="98" t="str">
        <f aca="false">IF(F1232&lt;=$P$2,"DEC","")</f>
        <v>DEC</v>
      </c>
      <c r="P1232" s="97" t="n">
        <v>25</v>
      </c>
      <c r="Q1232" s="99" t="n">
        <f aca="false">K1232-P1232</f>
        <v>0</v>
      </c>
      <c r="R1232" s="98" t="n">
        <f aca="false">IFERROR(IF(O1232="Dec",(K1232/P1232-1))," ")</f>
        <v>0</v>
      </c>
      <c r="S1232" s="100" t="str">
        <f aca="false">IF(N1232&gt;0,IF(O1232="","-",IF(R1232&lt;0%,"DEGROWTH","GROWTH")))</f>
        <v>GROWTH</v>
      </c>
      <c r="T1232" s="69" t="n">
        <v>25</v>
      </c>
      <c r="U1232" s="101" t="str">
        <f aca="false">IF(F1232&lt;=$V$2,"jAN","")</f>
        <v>jAN</v>
      </c>
      <c r="V1232" s="97" t="n">
        <v>25</v>
      </c>
      <c r="W1232" s="102" t="n">
        <f aca="false">K1232-V1232</f>
        <v>0</v>
      </c>
      <c r="X1232" s="103" t="n">
        <f aca="false">IFERROR(IF(U1232="Jan",(K1232/V1232-1)),0)</f>
        <v>0</v>
      </c>
      <c r="Y1232" s="104" t="str">
        <f aca="false">IF(T1232&gt;0,IF(U1232="","-",IF(X1232&lt;0%,"DEGROWTH","GROWTH")))</f>
        <v>GROWTH</v>
      </c>
      <c r="Z1232" s="75" t="n">
        <v>0</v>
      </c>
      <c r="AA1232" s="70"/>
      <c r="AB1232" s="70" t="s">
        <v>130</v>
      </c>
      <c r="AC1232" s="3"/>
    </row>
    <row r="1233" customFormat="false" ht="14.25" hidden="false" customHeight="true" outlineLevel="0" collapsed="false">
      <c r="A1233" s="70" t="s">
        <v>130</v>
      </c>
      <c r="B1233" s="72" t="s">
        <v>122</v>
      </c>
      <c r="C1233" s="72" t="s">
        <v>2786</v>
      </c>
      <c r="D1233" s="72" t="n">
        <v>1000001638</v>
      </c>
      <c r="E1233" s="73" t="s">
        <v>2787</v>
      </c>
      <c r="F1233" s="74" t="n">
        <v>42580</v>
      </c>
      <c r="G1233" s="67" t="str">
        <f aca="false">IF(I1233&gt;0,"Targeted Dealer","-")</f>
        <v>Targeted Dealer</v>
      </c>
      <c r="H1233" s="67"/>
      <c r="I1233" s="68" t="n">
        <v>50</v>
      </c>
      <c r="J1233" s="68" t="n">
        <f aca="false">I1233/$J$1*($J$1-$E$1)</f>
        <v>50</v>
      </c>
      <c r="K1233" s="69" t="n">
        <v>55</v>
      </c>
      <c r="L1233" s="69" t="n">
        <f aca="false">I1233-K1233</f>
        <v>-5</v>
      </c>
      <c r="M1233" s="69" t="n">
        <f aca="false">IFERROR((K1233/J1233%),"-")</f>
        <v>110</v>
      </c>
      <c r="N1233" s="97" t="n">
        <v>60</v>
      </c>
      <c r="O1233" s="98" t="str">
        <f aca="false">IF(F1233&lt;=$P$2,"DEC","")</f>
        <v>DEC</v>
      </c>
      <c r="P1233" s="97" t="n">
        <v>60</v>
      </c>
      <c r="Q1233" s="99" t="n">
        <f aca="false">K1233-P1233</f>
        <v>-5</v>
      </c>
      <c r="R1233" s="98" t="n">
        <f aca="false">IFERROR(IF(O1233="Dec",(K1233/P1233-1))," ")</f>
        <v>-0.0833333333333334</v>
      </c>
      <c r="S1233" s="100" t="str">
        <f aca="false">IF(N1233&gt;0,IF(O1233="","-",IF(R1233&lt;0%,"DEGROWTH","GROWTH")))</f>
        <v>DEGROWTH</v>
      </c>
      <c r="T1233" s="69" t="n">
        <v>30</v>
      </c>
      <c r="U1233" s="101" t="str">
        <f aca="false">IF(F1233&lt;=$V$2,"jAN","")</f>
        <v>jAN</v>
      </c>
      <c r="V1233" s="97" t="n">
        <v>30</v>
      </c>
      <c r="W1233" s="102" t="n">
        <f aca="false">K1233-V1233</f>
        <v>25</v>
      </c>
      <c r="X1233" s="103" t="n">
        <f aca="false">IFERROR(IF(U1233="Jan",(K1233/V1233-1)),0)</f>
        <v>0.833333333333333</v>
      </c>
      <c r="Y1233" s="104" t="str">
        <f aca="false">IF(T1233&gt;0,IF(U1233="","-",IF(X1233&lt;0%,"DEGROWTH","GROWTH")))</f>
        <v>GROWTH</v>
      </c>
      <c r="Z1233" s="75" t="n">
        <v>0</v>
      </c>
      <c r="AA1233" s="70"/>
      <c r="AB1233" s="70" t="s">
        <v>130</v>
      </c>
      <c r="AC1233" s="3"/>
    </row>
    <row r="1234" customFormat="false" ht="14.25" hidden="false" customHeight="true" outlineLevel="0" collapsed="false">
      <c r="A1234" s="70" t="s">
        <v>130</v>
      </c>
      <c r="B1234" s="72" t="s">
        <v>122</v>
      </c>
      <c r="C1234" s="72" t="s">
        <v>2788</v>
      </c>
      <c r="D1234" s="72" t="n">
        <v>1000001652</v>
      </c>
      <c r="E1234" s="73" t="s">
        <v>2789</v>
      </c>
      <c r="F1234" s="74" t="n">
        <v>43288</v>
      </c>
      <c r="G1234" s="67" t="str">
        <f aca="false">IF(I1234&gt;0,"Targeted Dealer","-")</f>
        <v>Targeted Dealer</v>
      </c>
      <c r="H1234" s="67"/>
      <c r="I1234" s="68" t="n">
        <v>30</v>
      </c>
      <c r="J1234" s="68" t="n">
        <f aca="false">I1234/$J$1*($J$1-$E$1)</f>
        <v>30</v>
      </c>
      <c r="K1234" s="69" t="n">
        <v>0</v>
      </c>
      <c r="L1234" s="69" t="n">
        <f aca="false">I1234-K1234</f>
        <v>30</v>
      </c>
      <c r="M1234" s="69" t="n">
        <f aca="false">IFERROR((K1234/J1234%),"-")</f>
        <v>0</v>
      </c>
      <c r="N1234" s="97" t="n">
        <v>25</v>
      </c>
      <c r="O1234" s="98" t="str">
        <f aca="false">IF(F1234&lt;=$P$2,"DEC","")</f>
        <v>DEC</v>
      </c>
      <c r="P1234" s="97" t="n">
        <v>25</v>
      </c>
      <c r="Q1234" s="99" t="n">
        <f aca="false">K1234-P1234</f>
        <v>-25</v>
      </c>
      <c r="R1234" s="98" t="n">
        <f aca="false">IFERROR(IF(O1234="Dec",(K1234/P1234-1))," ")</f>
        <v>-1</v>
      </c>
      <c r="S1234" s="100" t="str">
        <f aca="false">IF(N1234&gt;0,IF(O1234="","-",IF(R1234&lt;0%,"DEGROWTH","GROWTH")))</f>
        <v>DEGROWTH</v>
      </c>
      <c r="T1234" s="69" t="n">
        <v>25</v>
      </c>
      <c r="U1234" s="101" t="str">
        <f aca="false">IF(F1234&lt;=$V$2,"jAN","")</f>
        <v>jAN</v>
      </c>
      <c r="V1234" s="97" t="n">
        <v>25</v>
      </c>
      <c r="W1234" s="102" t="n">
        <f aca="false">K1234-V1234</f>
        <v>-25</v>
      </c>
      <c r="X1234" s="103" t="n">
        <f aca="false">IFERROR(IF(U1234="Jan",(K1234/V1234-1)),0)</f>
        <v>-1</v>
      </c>
      <c r="Y1234" s="104" t="str">
        <f aca="false">IF(T1234&gt;0,IF(U1234="","-",IF(X1234&lt;0%,"DEGROWTH","GROWTH")))</f>
        <v>DEGROWTH</v>
      </c>
      <c r="Z1234" s="75" t="n">
        <v>0</v>
      </c>
      <c r="AA1234" s="70"/>
      <c r="AB1234" s="70" t="s">
        <v>130</v>
      </c>
      <c r="AC1234" s="3"/>
    </row>
    <row r="1235" customFormat="false" ht="14.25" hidden="false" customHeight="true" outlineLevel="0" collapsed="false">
      <c r="A1235" s="70" t="s">
        <v>130</v>
      </c>
      <c r="B1235" s="72" t="s">
        <v>122</v>
      </c>
      <c r="C1235" s="72" t="s">
        <v>2790</v>
      </c>
      <c r="D1235" s="72" t="n">
        <v>1000001657</v>
      </c>
      <c r="E1235" s="73" t="s">
        <v>2791</v>
      </c>
      <c r="F1235" s="74" t="n">
        <v>43319</v>
      </c>
      <c r="G1235" s="67" t="str">
        <f aca="false">IF(I1235&gt;0,"Targeted Dealer","-")</f>
        <v>Targeted Dealer</v>
      </c>
      <c r="H1235" s="67"/>
      <c r="I1235" s="68" t="n">
        <v>50</v>
      </c>
      <c r="J1235" s="68" t="n">
        <f aca="false">I1235/$J$1*($J$1-$E$1)</f>
        <v>50</v>
      </c>
      <c r="K1235" s="69" t="n">
        <v>60</v>
      </c>
      <c r="L1235" s="69" t="n">
        <f aca="false">I1235-K1235</f>
        <v>-10</v>
      </c>
      <c r="M1235" s="69" t="n">
        <f aca="false">IFERROR((K1235/J1235%),"-")</f>
        <v>120</v>
      </c>
      <c r="N1235" s="97" t="n">
        <v>25</v>
      </c>
      <c r="O1235" s="98" t="str">
        <f aca="false">IF(F1235&lt;=$P$2,"DEC","")</f>
        <v>DEC</v>
      </c>
      <c r="P1235" s="97" t="n">
        <v>25</v>
      </c>
      <c r="Q1235" s="99" t="n">
        <f aca="false">K1235-P1235</f>
        <v>35</v>
      </c>
      <c r="R1235" s="98" t="n">
        <f aca="false">IFERROR(IF(O1235="Dec",(K1235/P1235-1))," ")</f>
        <v>1.4</v>
      </c>
      <c r="S1235" s="100" t="str">
        <f aca="false">IF(N1235&gt;0,IF(O1235="","-",IF(R1235&lt;0%,"DEGROWTH","GROWTH")))</f>
        <v>GROWTH</v>
      </c>
      <c r="T1235" s="69" t="n">
        <v>30</v>
      </c>
      <c r="U1235" s="101" t="str">
        <f aca="false">IF(F1235&lt;=$V$2,"jAN","")</f>
        <v>jAN</v>
      </c>
      <c r="V1235" s="97" t="n">
        <v>30</v>
      </c>
      <c r="W1235" s="102" t="n">
        <f aca="false">K1235-V1235</f>
        <v>30</v>
      </c>
      <c r="X1235" s="103" t="n">
        <f aca="false">IFERROR(IF(U1235="Jan",(K1235/V1235-1)),0)</f>
        <v>1</v>
      </c>
      <c r="Y1235" s="104" t="str">
        <f aca="false">IF(T1235&gt;0,IF(U1235="","-",IF(X1235&lt;0%,"DEGROWTH","GROWTH")))</f>
        <v>GROWTH</v>
      </c>
      <c r="Z1235" s="75" t="n">
        <v>0</v>
      </c>
      <c r="AA1235" s="70"/>
      <c r="AB1235" s="70" t="s">
        <v>130</v>
      </c>
      <c r="AC1235" s="3"/>
    </row>
    <row r="1236" customFormat="false" ht="14.25" hidden="false" customHeight="true" outlineLevel="0" collapsed="false">
      <c r="A1236" s="70" t="s">
        <v>130</v>
      </c>
      <c r="B1236" s="72" t="s">
        <v>122</v>
      </c>
      <c r="C1236" s="72" t="s">
        <v>2792</v>
      </c>
      <c r="D1236" s="72" t="n">
        <v>1000001672</v>
      </c>
      <c r="E1236" s="73" t="s">
        <v>2793</v>
      </c>
      <c r="F1236" s="74" t="n">
        <v>43333</v>
      </c>
      <c r="G1236" s="67" t="str">
        <f aca="false">IF(I1236&gt;0,"Targeted Dealer","-")</f>
        <v>Targeted Dealer</v>
      </c>
      <c r="H1236" s="67"/>
      <c r="I1236" s="68" t="n">
        <v>60</v>
      </c>
      <c r="J1236" s="68" t="n">
        <f aca="false">I1236/$J$1*($J$1-$E$1)</f>
        <v>60</v>
      </c>
      <c r="K1236" s="69" t="n">
        <v>60</v>
      </c>
      <c r="L1236" s="69" t="n">
        <f aca="false">I1236-K1236</f>
        <v>0</v>
      </c>
      <c r="M1236" s="69" t="n">
        <f aca="false">IFERROR((K1236/J1236%),"-")</f>
        <v>100</v>
      </c>
      <c r="N1236" s="97" t="n">
        <v>105</v>
      </c>
      <c r="O1236" s="98" t="str">
        <f aca="false">IF(F1236&lt;=$P$2,"DEC","")</f>
        <v>DEC</v>
      </c>
      <c r="P1236" s="97" t="n">
        <v>105</v>
      </c>
      <c r="Q1236" s="99" t="n">
        <f aca="false">K1236-P1236</f>
        <v>-45</v>
      </c>
      <c r="R1236" s="98" t="n">
        <f aca="false">IFERROR(IF(O1236="Dec",(K1236/P1236-1))," ")</f>
        <v>-0.428571428571429</v>
      </c>
      <c r="S1236" s="100" t="str">
        <f aca="false">IF(N1236&gt;0,IF(O1236="","-",IF(R1236&lt;0%,"DEGROWTH","GROWTH")))</f>
        <v>DEGROWTH</v>
      </c>
      <c r="T1236" s="69" t="n">
        <v>90</v>
      </c>
      <c r="U1236" s="101" t="str">
        <f aca="false">IF(F1236&lt;=$V$2,"jAN","")</f>
        <v>jAN</v>
      </c>
      <c r="V1236" s="97" t="n">
        <v>90</v>
      </c>
      <c r="W1236" s="102" t="n">
        <f aca="false">K1236-V1236</f>
        <v>-30</v>
      </c>
      <c r="X1236" s="103" t="n">
        <f aca="false">IFERROR(IF(U1236="Jan",(K1236/V1236-1)),0)</f>
        <v>-0.333333333333333</v>
      </c>
      <c r="Y1236" s="104" t="str">
        <f aca="false">IF(T1236&gt;0,IF(U1236="","-",IF(X1236&lt;0%,"DEGROWTH","GROWTH")))</f>
        <v>DEGROWTH</v>
      </c>
      <c r="Z1236" s="75" t="n">
        <v>0</v>
      </c>
      <c r="AA1236" s="70"/>
      <c r="AB1236" s="70" t="s">
        <v>130</v>
      </c>
      <c r="AC1236" s="3"/>
    </row>
    <row r="1237" customFormat="false" ht="14.25" hidden="false" customHeight="true" outlineLevel="0" collapsed="false">
      <c r="A1237" s="70" t="s">
        <v>130</v>
      </c>
      <c r="B1237" s="72" t="s">
        <v>122</v>
      </c>
      <c r="C1237" s="72" t="s">
        <v>2794</v>
      </c>
      <c r="D1237" s="72" t="n">
        <v>1000001665</v>
      </c>
      <c r="E1237" s="73" t="s">
        <v>2795</v>
      </c>
      <c r="F1237" s="74" t="n">
        <v>43481</v>
      </c>
      <c r="G1237" s="67" t="str">
        <f aca="false">IF(I1237&gt;0,"Targeted Dealer","-")</f>
        <v>Targeted Dealer</v>
      </c>
      <c r="H1237" s="67"/>
      <c r="I1237" s="68" t="n">
        <v>100</v>
      </c>
      <c r="J1237" s="68" t="n">
        <f aca="false">I1237/$J$1*($J$1-$E$1)</f>
        <v>100</v>
      </c>
      <c r="K1237" s="69" t="n">
        <v>175</v>
      </c>
      <c r="L1237" s="69" t="n">
        <f aca="false">I1237-K1237</f>
        <v>-75</v>
      </c>
      <c r="M1237" s="69" t="n">
        <f aca="false">IFERROR((K1237/J1237%),"-")</f>
        <v>175</v>
      </c>
      <c r="N1237" s="97" t="n">
        <v>150</v>
      </c>
      <c r="O1237" s="98" t="str">
        <f aca="false">IF(F1237&lt;=$P$2,"DEC","")</f>
        <v>DEC</v>
      </c>
      <c r="P1237" s="97" t="n">
        <v>150</v>
      </c>
      <c r="Q1237" s="99" t="n">
        <f aca="false">K1237-P1237</f>
        <v>25</v>
      </c>
      <c r="R1237" s="98" t="n">
        <f aca="false">IFERROR(IF(O1237="Dec",(K1237/P1237-1))," ")</f>
        <v>0.166666666666667</v>
      </c>
      <c r="S1237" s="100" t="str">
        <f aca="false">IF(N1237&gt;0,IF(O1237="","-",IF(R1237&lt;0%,"DEGROWTH","GROWTH")))</f>
        <v>GROWTH</v>
      </c>
      <c r="T1237" s="69" t="n">
        <v>75</v>
      </c>
      <c r="U1237" s="101" t="str">
        <f aca="false">IF(F1237&lt;=$V$2,"jAN","")</f>
        <v>jAN</v>
      </c>
      <c r="V1237" s="97" t="n">
        <v>75</v>
      </c>
      <c r="W1237" s="102" t="n">
        <f aca="false">K1237-V1237</f>
        <v>100</v>
      </c>
      <c r="X1237" s="103" t="n">
        <f aca="false">IFERROR(IF(U1237="Jan",(K1237/V1237-1)),0)</f>
        <v>1.33333333333333</v>
      </c>
      <c r="Y1237" s="104" t="str">
        <f aca="false">IF(T1237&gt;0,IF(U1237="","-",IF(X1237&lt;0%,"DEGROWTH","GROWTH")))</f>
        <v>GROWTH</v>
      </c>
      <c r="Z1237" s="75" t="n">
        <v>0</v>
      </c>
      <c r="AA1237" s="70"/>
      <c r="AB1237" s="70" t="s">
        <v>130</v>
      </c>
      <c r="AC1237" s="3"/>
    </row>
    <row r="1238" customFormat="false" ht="14.25" hidden="false" customHeight="true" outlineLevel="0" collapsed="false">
      <c r="A1238" s="70" t="s">
        <v>130</v>
      </c>
      <c r="B1238" s="72" t="s">
        <v>122</v>
      </c>
      <c r="C1238" s="72" t="s">
        <v>412</v>
      </c>
      <c r="D1238" s="72" t="n">
        <v>1000001647</v>
      </c>
      <c r="E1238" s="73" t="s">
        <v>413</v>
      </c>
      <c r="F1238" s="74" t="n">
        <v>44204</v>
      </c>
      <c r="G1238" s="67" t="str">
        <f aca="false">IF(I1238&gt;0,"Targeted Dealer","-")</f>
        <v>Targeted Dealer</v>
      </c>
      <c r="H1238" s="67"/>
      <c r="I1238" s="68" t="n">
        <v>30</v>
      </c>
      <c r="J1238" s="68" t="n">
        <f aca="false">I1238/$J$1*($J$1-$E$1)</f>
        <v>30</v>
      </c>
      <c r="K1238" s="69" t="n">
        <v>0</v>
      </c>
      <c r="L1238" s="69" t="n">
        <f aca="false">I1238-K1238</f>
        <v>30</v>
      </c>
      <c r="M1238" s="69" t="n">
        <f aca="false">IFERROR((K1238/J1238%),"-")</f>
        <v>0</v>
      </c>
      <c r="N1238" s="97" t="n">
        <v>0</v>
      </c>
      <c r="O1238" s="98" t="str">
        <f aca="false">IF(F1238&lt;=$P$2,"DEC","")</f>
        <v>DEC</v>
      </c>
      <c r="P1238" s="97" t="n">
        <v>0</v>
      </c>
      <c r="Q1238" s="99" t="n">
        <f aca="false">K1238-P1238</f>
        <v>0</v>
      </c>
      <c r="R1238" s="98" t="str">
        <f aca="false">IFERROR(IF(O1238="Dec",(K1238/P1238-1))," ")</f>
        <v> </v>
      </c>
      <c r="S1238" s="105" t="b">
        <f aca="false">IF(N1238&gt;0,IF(O1238="","-",IF(R1238&lt;0%,"DEGROWTH","GROWTH")))</f>
        <v>0</v>
      </c>
      <c r="T1238" s="69" t="n">
        <v>35</v>
      </c>
      <c r="U1238" s="101" t="str">
        <f aca="false">IF(F1238&lt;=$V$2,"jAN","")</f>
        <v>jAN</v>
      </c>
      <c r="V1238" s="97" t="n">
        <v>35</v>
      </c>
      <c r="W1238" s="102" t="n">
        <f aca="false">K1238-V1238</f>
        <v>-35</v>
      </c>
      <c r="X1238" s="103" t="n">
        <f aca="false">IFERROR(IF(U1238="Jan",(K1238/V1238-1)),0)</f>
        <v>-1</v>
      </c>
      <c r="Y1238" s="104" t="str">
        <f aca="false">IF(T1238&gt;0,IF(U1238="","-",IF(X1238&lt;0%,"DEGROWTH","GROWTH")))</f>
        <v>DEGROWTH</v>
      </c>
      <c r="Z1238" s="75" t="n">
        <v>1</v>
      </c>
      <c r="AA1238" s="70"/>
      <c r="AB1238" s="70" t="s">
        <v>130</v>
      </c>
      <c r="AC1238" s="3"/>
    </row>
    <row r="1239" customFormat="false" ht="14.25" hidden="false" customHeight="true" outlineLevel="0" collapsed="false">
      <c r="A1239" s="70" t="s">
        <v>130</v>
      </c>
      <c r="B1239" s="72" t="s">
        <v>122</v>
      </c>
      <c r="C1239" s="72" t="s">
        <v>414</v>
      </c>
      <c r="D1239" s="72" t="n">
        <v>1000001675</v>
      </c>
      <c r="E1239" s="73" t="s">
        <v>415</v>
      </c>
      <c r="F1239" s="74" t="n">
        <v>44247</v>
      </c>
      <c r="G1239" s="67" t="str">
        <f aca="false">IF(I1239&gt;0,"Targeted Dealer","-")</f>
        <v>Targeted Dealer</v>
      </c>
      <c r="H1239" s="67"/>
      <c r="I1239" s="68" t="n">
        <v>60</v>
      </c>
      <c r="J1239" s="68" t="n">
        <f aca="false">I1239/$J$1*($J$1-$E$1)</f>
        <v>60</v>
      </c>
      <c r="K1239" s="69" t="n">
        <v>120</v>
      </c>
      <c r="L1239" s="69" t="n">
        <f aca="false">I1239-K1239</f>
        <v>-60</v>
      </c>
      <c r="M1239" s="69" t="n">
        <f aca="false">IFERROR((K1239/J1239%),"-")</f>
        <v>200</v>
      </c>
      <c r="N1239" s="97" t="n">
        <v>60</v>
      </c>
      <c r="O1239" s="98" t="str">
        <f aca="false">IF(F1239&lt;=$P$2,"DEC","")</f>
        <v>DEC</v>
      </c>
      <c r="P1239" s="97" t="n">
        <v>60</v>
      </c>
      <c r="Q1239" s="99" t="n">
        <f aca="false">K1239-P1239</f>
        <v>60</v>
      </c>
      <c r="R1239" s="98" t="n">
        <f aca="false">IFERROR(IF(O1239="Dec",(K1239/P1239-1))," ")</f>
        <v>1</v>
      </c>
      <c r="S1239" s="100" t="str">
        <f aca="false">IF(N1239&gt;0,IF(O1239="","-",IF(R1239&lt;0%,"DEGROWTH","GROWTH")))</f>
        <v>GROWTH</v>
      </c>
      <c r="T1239" s="69" t="n">
        <v>135</v>
      </c>
      <c r="U1239" s="101" t="str">
        <f aca="false">IF(F1239&lt;=$V$2,"jAN","")</f>
        <v>jAN</v>
      </c>
      <c r="V1239" s="97" t="n">
        <v>135</v>
      </c>
      <c r="W1239" s="102" t="n">
        <f aca="false">K1239-V1239</f>
        <v>-15</v>
      </c>
      <c r="X1239" s="103" t="n">
        <f aca="false">IFERROR(IF(U1239="Jan",(K1239/V1239-1)),0)</f>
        <v>-0.111111111111111</v>
      </c>
      <c r="Y1239" s="104" t="str">
        <f aca="false">IF(T1239&gt;0,IF(U1239="","-",IF(X1239&lt;0%,"DEGROWTH","GROWTH")))</f>
        <v>DEGROWTH</v>
      </c>
      <c r="Z1239" s="75" t="n">
        <v>0</v>
      </c>
      <c r="AA1239" s="70"/>
      <c r="AB1239" s="70" t="s">
        <v>130</v>
      </c>
      <c r="AC1239" s="3"/>
    </row>
    <row r="1240" customFormat="false" ht="14.25" hidden="false" customHeight="true" outlineLevel="0" collapsed="false">
      <c r="A1240" s="70" t="s">
        <v>130</v>
      </c>
      <c r="B1240" s="72" t="s">
        <v>122</v>
      </c>
      <c r="C1240" s="72" t="s">
        <v>3935</v>
      </c>
      <c r="D1240" s="72" t="n">
        <v>1000001641</v>
      </c>
      <c r="E1240" s="73" t="s">
        <v>3936</v>
      </c>
      <c r="F1240" s="74" t="n">
        <v>44369</v>
      </c>
      <c r="G1240" s="67" t="str">
        <f aca="false">IF(I1240&gt;0,"Targeted Dealer","-")</f>
        <v>Targeted Dealer</v>
      </c>
      <c r="H1240" s="67"/>
      <c r="I1240" s="68" t="n">
        <v>90</v>
      </c>
      <c r="J1240" s="68" t="n">
        <f aca="false">I1240/$J$1*($J$1-$E$1)</f>
        <v>90</v>
      </c>
      <c r="K1240" s="69" t="n">
        <v>0</v>
      </c>
      <c r="L1240" s="69" t="n">
        <f aca="false">I1240-K1240</f>
        <v>90</v>
      </c>
      <c r="M1240" s="69" t="n">
        <f aca="false">IFERROR((K1240/J1240%),"-")</f>
        <v>0</v>
      </c>
      <c r="N1240" s="97" t="n">
        <v>0</v>
      </c>
      <c r="O1240" s="98" t="str">
        <f aca="false">IF(F1240&lt;=$P$2,"DEC","")</f>
        <v>DEC</v>
      </c>
      <c r="P1240" s="97" t="n">
        <v>0</v>
      </c>
      <c r="Q1240" s="99" t="n">
        <f aca="false">K1240-P1240</f>
        <v>0</v>
      </c>
      <c r="R1240" s="98" t="str">
        <f aca="false">IFERROR(IF(O1240="Dec",(K1240/P1240-1))," ")</f>
        <v> </v>
      </c>
      <c r="S1240" s="105" t="b">
        <f aca="false">IF(N1240&gt;0,IF(O1240="","-",IF(R1240&lt;0%,"DEGROWTH","GROWTH")))</f>
        <v>0</v>
      </c>
      <c r="T1240" s="69" t="n">
        <v>370</v>
      </c>
      <c r="U1240" s="101" t="str">
        <f aca="false">IF(F1240&lt;=$V$2,"jAN","")</f>
        <v>jAN</v>
      </c>
      <c r="V1240" s="97" t="n">
        <v>370</v>
      </c>
      <c r="W1240" s="102" t="n">
        <f aca="false">K1240-V1240</f>
        <v>-370</v>
      </c>
      <c r="X1240" s="103" t="n">
        <f aca="false">IFERROR(IF(U1240="Jan",(K1240/V1240-1)),0)</f>
        <v>-1</v>
      </c>
      <c r="Y1240" s="104" t="str">
        <f aca="false">IF(T1240&gt;0,IF(U1240="","-",IF(X1240&lt;0%,"DEGROWTH","GROWTH")))</f>
        <v>DEGROWTH</v>
      </c>
      <c r="Z1240" s="75" t="n">
        <v>0</v>
      </c>
      <c r="AA1240" s="70"/>
      <c r="AB1240" s="70" t="s">
        <v>130</v>
      </c>
      <c r="AC1240" s="3"/>
    </row>
    <row r="1241" customFormat="false" ht="14.25" hidden="false" customHeight="true" outlineLevel="0" collapsed="false">
      <c r="A1241" s="70" t="s">
        <v>130</v>
      </c>
      <c r="B1241" s="72" t="s">
        <v>122</v>
      </c>
      <c r="C1241" s="72" t="s">
        <v>2796</v>
      </c>
      <c r="D1241" s="72" t="n">
        <v>1000001644</v>
      </c>
      <c r="E1241" s="73" t="s">
        <v>2797</v>
      </c>
      <c r="F1241" s="74" t="n">
        <v>44396</v>
      </c>
      <c r="G1241" s="67" t="str">
        <f aca="false">IF(I1241&gt;0,"Targeted Dealer","-")</f>
        <v>Targeted Dealer</v>
      </c>
      <c r="H1241" s="67"/>
      <c r="I1241" s="68" t="n">
        <v>120</v>
      </c>
      <c r="J1241" s="68" t="n">
        <f aca="false">I1241/$J$1*($J$1-$E$1)</f>
        <v>120</v>
      </c>
      <c r="K1241" s="69" t="n">
        <v>135</v>
      </c>
      <c r="L1241" s="69" t="n">
        <f aca="false">I1241-K1241</f>
        <v>-15</v>
      </c>
      <c r="M1241" s="69" t="n">
        <f aca="false">IFERROR((K1241/J1241%),"-")</f>
        <v>112.5</v>
      </c>
      <c r="N1241" s="97" t="n">
        <v>160</v>
      </c>
      <c r="O1241" s="98" t="str">
        <f aca="false">IF(F1241&lt;=$P$2,"DEC","")</f>
        <v>DEC</v>
      </c>
      <c r="P1241" s="97" t="n">
        <v>160</v>
      </c>
      <c r="Q1241" s="99" t="n">
        <f aca="false">K1241-P1241</f>
        <v>-25</v>
      </c>
      <c r="R1241" s="98" t="n">
        <f aca="false">IFERROR(IF(O1241="Dec",(K1241/P1241-1))," ")</f>
        <v>-0.15625</v>
      </c>
      <c r="S1241" s="100" t="str">
        <f aca="false">IF(N1241&gt;0,IF(O1241="","-",IF(R1241&lt;0%,"DEGROWTH","GROWTH")))</f>
        <v>DEGROWTH</v>
      </c>
      <c r="T1241" s="69" t="n">
        <v>100</v>
      </c>
      <c r="U1241" s="101" t="str">
        <f aca="false">IF(F1241&lt;=$V$2,"jAN","")</f>
        <v>jAN</v>
      </c>
      <c r="V1241" s="97" t="n">
        <v>100</v>
      </c>
      <c r="W1241" s="102" t="n">
        <f aca="false">K1241-V1241</f>
        <v>35</v>
      </c>
      <c r="X1241" s="103" t="n">
        <f aca="false">IFERROR(IF(U1241="Jan",(K1241/V1241-1)),0)</f>
        <v>0.35</v>
      </c>
      <c r="Y1241" s="104" t="str">
        <f aca="false">IF(T1241&gt;0,IF(U1241="","-",IF(X1241&lt;0%,"DEGROWTH","GROWTH")))</f>
        <v>GROWTH</v>
      </c>
      <c r="Z1241" s="75" t="n">
        <v>0</v>
      </c>
      <c r="AA1241" s="70"/>
      <c r="AB1241" s="70" t="s">
        <v>130</v>
      </c>
      <c r="AC1241" s="3"/>
    </row>
    <row r="1242" customFormat="false" ht="14.25" hidden="false" customHeight="true" outlineLevel="0" collapsed="false">
      <c r="A1242" s="70" t="s">
        <v>130</v>
      </c>
      <c r="B1242" s="72" t="s">
        <v>122</v>
      </c>
      <c r="C1242" s="72" t="s">
        <v>416</v>
      </c>
      <c r="D1242" s="72" t="n">
        <v>1000002000</v>
      </c>
      <c r="E1242" s="73" t="s">
        <v>417</v>
      </c>
      <c r="F1242" s="74" t="n">
        <v>44473</v>
      </c>
      <c r="G1242" s="67" t="str">
        <f aca="false">IF(I1242&gt;0,"Targeted Dealer","-")</f>
        <v>Targeted Dealer</v>
      </c>
      <c r="H1242" s="67"/>
      <c r="I1242" s="68" t="n">
        <v>50</v>
      </c>
      <c r="J1242" s="68" t="n">
        <f aca="false">I1242/$J$1*($J$1-$E$1)</f>
        <v>50</v>
      </c>
      <c r="K1242" s="69" t="n">
        <v>0</v>
      </c>
      <c r="L1242" s="69" t="n">
        <f aca="false">I1242-K1242</f>
        <v>50</v>
      </c>
      <c r="M1242" s="69" t="n">
        <f aca="false">IFERROR((K1242/J1242%),"-")</f>
        <v>0</v>
      </c>
      <c r="N1242" s="97" t="n">
        <v>0</v>
      </c>
      <c r="O1242" s="98" t="str">
        <f aca="false">IF(F1242&lt;=$P$2,"DEC","")</f>
        <v>DEC</v>
      </c>
      <c r="P1242" s="97" t="n">
        <v>0</v>
      </c>
      <c r="Q1242" s="99" t="n">
        <f aca="false">K1242-P1242</f>
        <v>0</v>
      </c>
      <c r="R1242" s="98" t="str">
        <f aca="false">IFERROR(IF(O1242="Dec",(K1242/P1242-1))," ")</f>
        <v> </v>
      </c>
      <c r="S1242" s="105" t="b">
        <f aca="false">IF(N1242&gt;0,IF(O1242="","-",IF(R1242&lt;0%,"DEGROWTH","GROWTH")))</f>
        <v>0</v>
      </c>
      <c r="T1242" s="69" t="n">
        <v>55</v>
      </c>
      <c r="U1242" s="101" t="str">
        <f aca="false">IF(F1242&lt;=$V$2,"jAN","")</f>
        <v>jAN</v>
      </c>
      <c r="V1242" s="97" t="n">
        <v>55</v>
      </c>
      <c r="W1242" s="102" t="n">
        <f aca="false">K1242-V1242</f>
        <v>-55</v>
      </c>
      <c r="X1242" s="103" t="n">
        <f aca="false">IFERROR(IF(U1242="Jan",(K1242/V1242-1)),0)</f>
        <v>-1</v>
      </c>
      <c r="Y1242" s="104" t="str">
        <f aca="false">IF(T1242&gt;0,IF(U1242="","-",IF(X1242&lt;0%,"DEGROWTH","GROWTH")))</f>
        <v>DEGROWTH</v>
      </c>
      <c r="Z1242" s="75" t="n">
        <v>0</v>
      </c>
      <c r="AA1242" s="70"/>
      <c r="AB1242" s="70" t="s">
        <v>130</v>
      </c>
      <c r="AC1242" s="3"/>
    </row>
    <row r="1243" customFormat="false" ht="14.25" hidden="false" customHeight="true" outlineLevel="0" collapsed="false">
      <c r="A1243" s="70" t="s">
        <v>130</v>
      </c>
      <c r="B1243" s="72" t="s">
        <v>122</v>
      </c>
      <c r="C1243" s="72" t="s">
        <v>418</v>
      </c>
      <c r="D1243" s="72" t="n">
        <v>1000002005</v>
      </c>
      <c r="E1243" s="73" t="s">
        <v>419</v>
      </c>
      <c r="F1243" s="74" t="n">
        <v>44478</v>
      </c>
      <c r="G1243" s="67" t="str">
        <f aca="false">IF(I1243&gt;0,"Targeted Dealer","-")</f>
        <v>Targeted Dealer</v>
      </c>
      <c r="H1243" s="67"/>
      <c r="I1243" s="68" t="n">
        <v>15</v>
      </c>
      <c r="J1243" s="68" t="n">
        <f aca="false">I1243/$J$1*($J$1-$E$1)</f>
        <v>15</v>
      </c>
      <c r="K1243" s="69" t="n">
        <v>15</v>
      </c>
      <c r="L1243" s="69" t="n">
        <f aca="false">I1243-K1243</f>
        <v>0</v>
      </c>
      <c r="M1243" s="69" t="n">
        <f aca="false">IFERROR((K1243/J1243%),"-")</f>
        <v>100</v>
      </c>
      <c r="N1243" s="97" t="n">
        <v>0</v>
      </c>
      <c r="O1243" s="98" t="str">
        <f aca="false">IF(F1243&lt;=$P$2,"DEC","")</f>
        <v>DEC</v>
      </c>
      <c r="P1243" s="97" t="n">
        <v>0</v>
      </c>
      <c r="Q1243" s="99" t="n">
        <f aca="false">K1243-P1243</f>
        <v>15</v>
      </c>
      <c r="R1243" s="98" t="str">
        <f aca="false">IFERROR(IF(O1243="Dec",(K1243/P1243-1))," ")</f>
        <v> </v>
      </c>
      <c r="S1243" s="105" t="b">
        <f aca="false">IF(N1243&gt;0,IF(O1243="","-",IF(R1243&lt;0%,"DEGROWTH","GROWTH")))</f>
        <v>0</v>
      </c>
      <c r="T1243" s="69" t="n">
        <v>10</v>
      </c>
      <c r="U1243" s="101" t="str">
        <f aca="false">IF(F1243&lt;=$V$2,"jAN","")</f>
        <v>jAN</v>
      </c>
      <c r="V1243" s="97" t="n">
        <v>10</v>
      </c>
      <c r="W1243" s="102" t="n">
        <f aca="false">K1243-V1243</f>
        <v>5</v>
      </c>
      <c r="X1243" s="103" t="n">
        <f aca="false">IFERROR(IF(U1243="Jan",(K1243/V1243-1)),0)</f>
        <v>0.5</v>
      </c>
      <c r="Y1243" s="104" t="str">
        <f aca="false">IF(T1243&gt;0,IF(U1243="","-",IF(X1243&lt;0%,"DEGROWTH","GROWTH")))</f>
        <v>GROWTH</v>
      </c>
      <c r="Z1243" s="75" t="n">
        <v>1</v>
      </c>
      <c r="AA1243" s="70"/>
      <c r="AB1243" s="70" t="s">
        <v>130</v>
      </c>
      <c r="AC1243" s="3"/>
    </row>
    <row r="1244" customFormat="false" ht="14.25" hidden="false" customHeight="true" outlineLevel="0" collapsed="false">
      <c r="A1244" s="70" t="s">
        <v>130</v>
      </c>
      <c r="B1244" s="72" t="s">
        <v>122</v>
      </c>
      <c r="C1244" s="72" t="s">
        <v>2798</v>
      </c>
      <c r="D1244" s="72" t="n">
        <v>1000002049</v>
      </c>
      <c r="E1244" s="73" t="s">
        <v>2799</v>
      </c>
      <c r="F1244" s="74" t="n">
        <v>44501</v>
      </c>
      <c r="G1244" s="67" t="str">
        <f aca="false">IF(I1244&gt;0,"Targeted Dealer","-")</f>
        <v>Targeted Dealer</v>
      </c>
      <c r="H1244" s="67"/>
      <c r="I1244" s="68" t="n">
        <v>20</v>
      </c>
      <c r="J1244" s="68" t="n">
        <f aca="false">I1244/$J$1*($J$1-$E$1)</f>
        <v>20</v>
      </c>
      <c r="K1244" s="69" t="n">
        <v>25</v>
      </c>
      <c r="L1244" s="69" t="n">
        <f aca="false">I1244-K1244</f>
        <v>-5</v>
      </c>
      <c r="M1244" s="69" t="n">
        <f aca="false">IFERROR((K1244/J1244%),"-")</f>
        <v>125</v>
      </c>
      <c r="N1244" s="97" t="n">
        <v>0</v>
      </c>
      <c r="O1244" s="98" t="str">
        <f aca="false">IF(F1244&lt;=$P$2,"DEC","")</f>
        <v>DEC</v>
      </c>
      <c r="P1244" s="97" t="n">
        <v>0</v>
      </c>
      <c r="Q1244" s="99" t="n">
        <f aca="false">K1244-P1244</f>
        <v>25</v>
      </c>
      <c r="R1244" s="98" t="str">
        <f aca="false">IFERROR(IF(O1244="Dec",(K1244/P1244-1))," ")</f>
        <v> </v>
      </c>
      <c r="S1244" s="105" t="b">
        <f aca="false">IF(N1244&gt;0,IF(O1244="","-",IF(R1244&lt;0%,"DEGROWTH","GROWTH")))</f>
        <v>0</v>
      </c>
      <c r="T1244" s="69" t="n">
        <v>0</v>
      </c>
      <c r="U1244" s="101" t="str">
        <f aca="false">IF(F1244&lt;=$V$2,"jAN","")</f>
        <v>jAN</v>
      </c>
      <c r="V1244" s="97" t="n">
        <v>0</v>
      </c>
      <c r="W1244" s="102" t="n">
        <f aca="false">K1244-V1244</f>
        <v>25</v>
      </c>
      <c r="X1244" s="103" t="n">
        <f aca="false">IFERROR(IF(U1244="Jan",(K1244/V1244-1)),0)</f>
        <v>0</v>
      </c>
      <c r="Y1244" s="106" t="b">
        <f aca="false">IF(T1244&gt;0,IF(U1244="","-",IF(X1244&lt;0%,"DEGROWTH","GROWTH")))</f>
        <v>0</v>
      </c>
      <c r="Z1244" s="75" t="n">
        <v>1</v>
      </c>
      <c r="AA1244" s="70"/>
      <c r="AB1244" s="70" t="s">
        <v>130</v>
      </c>
      <c r="AC1244" s="3"/>
    </row>
    <row r="1245" customFormat="false" ht="14.25" hidden="false" customHeight="true" outlineLevel="0" collapsed="false">
      <c r="A1245" s="70" t="s">
        <v>130</v>
      </c>
      <c r="B1245" s="72" t="s">
        <v>122</v>
      </c>
      <c r="C1245" s="72" t="s">
        <v>2800</v>
      </c>
      <c r="D1245" s="72" t="n">
        <v>1000002059</v>
      </c>
      <c r="E1245" s="73" t="s">
        <v>2801</v>
      </c>
      <c r="F1245" s="74" t="n">
        <v>44532</v>
      </c>
      <c r="G1245" s="67" t="str">
        <f aca="false">IF(I1245&gt;0,"Targeted Dealer","-")</f>
        <v>Targeted Dealer</v>
      </c>
      <c r="H1245" s="67"/>
      <c r="I1245" s="68" t="n">
        <v>40</v>
      </c>
      <c r="J1245" s="68" t="n">
        <f aca="false">I1245/$J$1*($J$1-$E$1)</f>
        <v>40</v>
      </c>
      <c r="K1245" s="69" t="n">
        <v>25</v>
      </c>
      <c r="L1245" s="69" t="n">
        <f aca="false">I1245-K1245</f>
        <v>15</v>
      </c>
      <c r="M1245" s="69" t="n">
        <f aca="false">IFERROR((K1245/J1245%),"-")</f>
        <v>62.5</v>
      </c>
      <c r="N1245" s="97" t="n">
        <v>0</v>
      </c>
      <c r="O1245" s="98" t="str">
        <f aca="false">IF(F1245&lt;=$P$2,"DEC","")</f>
        <v>DEC</v>
      </c>
      <c r="P1245" s="97" t="n">
        <v>0</v>
      </c>
      <c r="Q1245" s="99" t="n">
        <f aca="false">K1245-P1245</f>
        <v>25</v>
      </c>
      <c r="R1245" s="98" t="str">
        <f aca="false">IFERROR(IF(O1245="Dec",(K1245/P1245-1))," ")</f>
        <v> </v>
      </c>
      <c r="S1245" s="105" t="b">
        <f aca="false">IF(N1245&gt;0,IF(O1245="","-",IF(R1245&lt;0%,"DEGROWTH","GROWTH")))</f>
        <v>0</v>
      </c>
      <c r="T1245" s="69" t="n">
        <v>50</v>
      </c>
      <c r="U1245" s="101" t="str">
        <f aca="false">IF(F1245&lt;=$V$2,"jAN","")</f>
        <v>jAN</v>
      </c>
      <c r="V1245" s="97" t="n">
        <v>50</v>
      </c>
      <c r="W1245" s="102" t="n">
        <f aca="false">K1245-V1245</f>
        <v>-25</v>
      </c>
      <c r="X1245" s="103" t="n">
        <f aca="false">IFERROR(IF(U1245="Jan",(K1245/V1245-1)),0)</f>
        <v>-0.5</v>
      </c>
      <c r="Y1245" s="104" t="str">
        <f aca="false">IF(T1245&gt;0,IF(U1245="","-",IF(X1245&lt;0%,"DEGROWTH","GROWTH")))</f>
        <v>DEGROWTH</v>
      </c>
      <c r="Z1245" s="75" t="n">
        <v>1</v>
      </c>
      <c r="AA1245" s="70"/>
      <c r="AB1245" s="70" t="s">
        <v>130</v>
      </c>
      <c r="AC1245" s="3"/>
    </row>
    <row r="1246" customFormat="false" ht="14.25" hidden="false" customHeight="true" outlineLevel="0" collapsed="false">
      <c r="A1246" s="70" t="s">
        <v>130</v>
      </c>
      <c r="B1246" s="72" t="s">
        <v>122</v>
      </c>
      <c r="C1246" s="72" t="s">
        <v>2802</v>
      </c>
      <c r="D1246" s="72" t="n">
        <v>1000002553</v>
      </c>
      <c r="E1246" s="73" t="s">
        <v>2803</v>
      </c>
      <c r="F1246" s="74" t="n">
        <v>44615</v>
      </c>
      <c r="G1246" s="67" t="str">
        <f aca="false">IF(I1246&gt;0,"Targeted Dealer","-")</f>
        <v>Targeted Dealer</v>
      </c>
      <c r="H1246" s="67"/>
      <c r="I1246" s="68" t="n">
        <v>60</v>
      </c>
      <c r="J1246" s="68" t="n">
        <f aca="false">I1246/$J$1*($J$1-$E$1)</f>
        <v>60</v>
      </c>
      <c r="K1246" s="69" t="n">
        <v>60</v>
      </c>
      <c r="L1246" s="69" t="n">
        <f aca="false">I1246-K1246</f>
        <v>0</v>
      </c>
      <c r="M1246" s="69" t="n">
        <f aca="false">IFERROR((K1246/J1246%),"-")</f>
        <v>100</v>
      </c>
      <c r="N1246" s="97" t="n">
        <v>30</v>
      </c>
      <c r="O1246" s="98" t="str">
        <f aca="false">IF(F1246&lt;=$P$2,"DEC","")</f>
        <v>DEC</v>
      </c>
      <c r="P1246" s="97" t="n">
        <v>30</v>
      </c>
      <c r="Q1246" s="99" t="n">
        <f aca="false">K1246-P1246</f>
        <v>30</v>
      </c>
      <c r="R1246" s="98" t="n">
        <f aca="false">IFERROR(IF(O1246="Dec",(K1246/P1246-1))," ")</f>
        <v>1</v>
      </c>
      <c r="S1246" s="100" t="str">
        <f aca="false">IF(N1246&gt;0,IF(O1246="","-",IF(R1246&lt;0%,"DEGROWTH","GROWTH")))</f>
        <v>GROWTH</v>
      </c>
      <c r="T1246" s="69" t="n">
        <v>30</v>
      </c>
      <c r="U1246" s="101" t="str">
        <f aca="false">IF(F1246&lt;=$V$2,"jAN","")</f>
        <v>jAN</v>
      </c>
      <c r="V1246" s="97" t="n">
        <v>30</v>
      </c>
      <c r="W1246" s="102" t="n">
        <f aca="false">K1246-V1246</f>
        <v>30</v>
      </c>
      <c r="X1246" s="103" t="n">
        <f aca="false">IFERROR(IF(U1246="Jan",(K1246/V1246-1)),0)</f>
        <v>1</v>
      </c>
      <c r="Y1246" s="104" t="str">
        <f aca="false">IF(T1246&gt;0,IF(U1246="","-",IF(X1246&lt;0%,"DEGROWTH","GROWTH")))</f>
        <v>GROWTH</v>
      </c>
      <c r="Z1246" s="75" t="n">
        <v>0</v>
      </c>
      <c r="AA1246" s="70"/>
      <c r="AB1246" s="70" t="s">
        <v>130</v>
      </c>
      <c r="AC1246" s="3"/>
    </row>
    <row r="1247" customFormat="false" ht="14.25" hidden="false" customHeight="true" outlineLevel="0" collapsed="false">
      <c r="A1247" s="70" t="s">
        <v>130</v>
      </c>
      <c r="B1247" s="72" t="s">
        <v>122</v>
      </c>
      <c r="C1247" s="72" t="s">
        <v>2804</v>
      </c>
      <c r="D1247" s="72" t="n">
        <v>1000002789</v>
      </c>
      <c r="E1247" s="73" t="s">
        <v>2805</v>
      </c>
      <c r="F1247" s="74" t="n">
        <v>44711</v>
      </c>
      <c r="G1247" s="67" t="str">
        <f aca="false">IF(I1247&gt;0,"Targeted Dealer","-")</f>
        <v>Targeted Dealer</v>
      </c>
      <c r="H1247" s="67"/>
      <c r="I1247" s="68" t="n">
        <v>40</v>
      </c>
      <c r="J1247" s="68" t="n">
        <f aca="false">I1247/$J$1*($J$1-$E$1)</f>
        <v>40</v>
      </c>
      <c r="K1247" s="69" t="n">
        <v>40</v>
      </c>
      <c r="L1247" s="69" t="n">
        <f aca="false">I1247-K1247</f>
        <v>0</v>
      </c>
      <c r="M1247" s="69" t="n">
        <f aca="false">IFERROR((K1247/J1247%),"-")</f>
        <v>100</v>
      </c>
      <c r="N1247" s="97" t="n">
        <v>25</v>
      </c>
      <c r="O1247" s="98" t="str">
        <f aca="false">IF(F1247&lt;=$P$2,"DEC","")</f>
        <v>DEC</v>
      </c>
      <c r="P1247" s="97" t="n">
        <v>25</v>
      </c>
      <c r="Q1247" s="99" t="n">
        <f aca="false">K1247-P1247</f>
        <v>15</v>
      </c>
      <c r="R1247" s="98" t="n">
        <f aca="false">IFERROR(IF(O1247="Dec",(K1247/P1247-1))," ")</f>
        <v>0.6</v>
      </c>
      <c r="S1247" s="100" t="str">
        <f aca="false">IF(N1247&gt;0,IF(O1247="","-",IF(R1247&lt;0%,"DEGROWTH","GROWTH")))</f>
        <v>GROWTH</v>
      </c>
      <c r="T1247" s="69" t="n">
        <v>100</v>
      </c>
      <c r="U1247" s="101" t="str">
        <f aca="false">IF(F1247&lt;=$V$2,"jAN","")</f>
        <v>jAN</v>
      </c>
      <c r="V1247" s="97" t="n">
        <v>100</v>
      </c>
      <c r="W1247" s="102" t="n">
        <f aca="false">K1247-V1247</f>
        <v>-60</v>
      </c>
      <c r="X1247" s="103" t="n">
        <f aca="false">IFERROR(IF(U1247="Jan",(K1247/V1247-1)),0)</f>
        <v>-0.6</v>
      </c>
      <c r="Y1247" s="104" t="str">
        <f aca="false">IF(T1247&gt;0,IF(U1247="","-",IF(X1247&lt;0%,"DEGROWTH","GROWTH")))</f>
        <v>DEGROWTH</v>
      </c>
      <c r="Z1247" s="75" t="n">
        <v>0</v>
      </c>
      <c r="AA1247" s="70"/>
      <c r="AB1247" s="70" t="s">
        <v>130</v>
      </c>
      <c r="AC1247" s="3"/>
    </row>
    <row r="1248" customFormat="false" ht="14.25" hidden="false" customHeight="true" outlineLevel="0" collapsed="false">
      <c r="A1248" s="70" t="s">
        <v>130</v>
      </c>
      <c r="B1248" s="72" t="s">
        <v>122</v>
      </c>
      <c r="C1248" s="72" t="s">
        <v>2806</v>
      </c>
      <c r="D1248" s="72" t="n">
        <v>1000003280</v>
      </c>
      <c r="E1248" s="73" t="s">
        <v>2807</v>
      </c>
      <c r="F1248" s="74" t="n">
        <v>44951</v>
      </c>
      <c r="G1248" s="67" t="str">
        <f aca="false">IF(I1248&gt;0,"Targeted Dealer","-")</f>
        <v>Targeted Dealer</v>
      </c>
      <c r="H1248" s="67"/>
      <c r="I1248" s="68" t="n">
        <v>115</v>
      </c>
      <c r="J1248" s="68" t="n">
        <f aca="false">I1248/$J$1*($J$1-$E$1)</f>
        <v>115</v>
      </c>
      <c r="K1248" s="69" t="n">
        <v>125</v>
      </c>
      <c r="L1248" s="69" t="n">
        <f aca="false">I1248-K1248</f>
        <v>-10</v>
      </c>
      <c r="M1248" s="69" t="n">
        <f aca="false">IFERROR((K1248/J1248%),"-")</f>
        <v>108.695652173913</v>
      </c>
      <c r="N1248" s="97" t="n">
        <v>125</v>
      </c>
      <c r="O1248" s="98" t="str">
        <f aca="false">IF(F1248&lt;=$P$2,"DEC","")</f>
        <v>DEC</v>
      </c>
      <c r="P1248" s="97" t="n">
        <v>125</v>
      </c>
      <c r="Q1248" s="99" t="n">
        <f aca="false">K1248-P1248</f>
        <v>0</v>
      </c>
      <c r="R1248" s="98" t="n">
        <f aca="false">IFERROR(IF(O1248="Dec",(K1248/P1248-1))," ")</f>
        <v>0</v>
      </c>
      <c r="S1248" s="100" t="str">
        <f aca="false">IF(N1248&gt;0,IF(O1248="","-",IF(R1248&lt;0%,"DEGROWTH","GROWTH")))</f>
        <v>GROWTH</v>
      </c>
      <c r="T1248" s="69" t="n">
        <v>50</v>
      </c>
      <c r="U1248" s="101" t="str">
        <f aca="false">IF(F1248&lt;=$V$2,"jAN","")</f>
        <v>jAN</v>
      </c>
      <c r="V1248" s="97" t="n">
        <v>50</v>
      </c>
      <c r="W1248" s="102" t="n">
        <f aca="false">K1248-V1248</f>
        <v>75</v>
      </c>
      <c r="X1248" s="103" t="n">
        <f aca="false">IFERROR(IF(U1248="Jan",(K1248/V1248-1)),0)</f>
        <v>1.5</v>
      </c>
      <c r="Y1248" s="104" t="str">
        <f aca="false">IF(T1248&gt;0,IF(U1248="","-",IF(X1248&lt;0%,"DEGROWTH","GROWTH")))</f>
        <v>GROWTH</v>
      </c>
      <c r="Z1248" s="75" t="n">
        <v>0</v>
      </c>
      <c r="AA1248" s="70"/>
      <c r="AB1248" s="70" t="s">
        <v>130</v>
      </c>
      <c r="AC1248" s="3"/>
    </row>
    <row r="1249" customFormat="false" ht="14.25" hidden="false" customHeight="true" outlineLevel="0" collapsed="false">
      <c r="A1249" s="70" t="s">
        <v>130</v>
      </c>
      <c r="B1249" s="72" t="s">
        <v>111</v>
      </c>
      <c r="C1249" s="72" t="s">
        <v>2808</v>
      </c>
      <c r="D1249" s="72" t="n">
        <v>1000001472</v>
      </c>
      <c r="E1249" s="73" t="s">
        <v>2809</v>
      </c>
      <c r="F1249" s="74" t="n">
        <v>41340</v>
      </c>
      <c r="G1249" s="67" t="str">
        <f aca="false">IF(I1249&gt;0,"Targeted Dealer","-")</f>
        <v>Targeted Dealer</v>
      </c>
      <c r="H1249" s="67"/>
      <c r="I1249" s="68" t="n">
        <v>30</v>
      </c>
      <c r="J1249" s="68" t="n">
        <f aca="false">I1249/$J$1*($J$1-$E$1)</f>
        <v>30</v>
      </c>
      <c r="K1249" s="69" t="n">
        <v>30</v>
      </c>
      <c r="L1249" s="69" t="n">
        <f aca="false">I1249-K1249</f>
        <v>0</v>
      </c>
      <c r="M1249" s="69" t="n">
        <f aca="false">IFERROR((K1249/J1249%),"-")</f>
        <v>100</v>
      </c>
      <c r="N1249" s="97" t="n">
        <v>30</v>
      </c>
      <c r="O1249" s="98" t="str">
        <f aca="false">IF(F1249&lt;=$P$2,"DEC","")</f>
        <v>DEC</v>
      </c>
      <c r="P1249" s="97" t="n">
        <v>30</v>
      </c>
      <c r="Q1249" s="99" t="n">
        <f aca="false">K1249-P1249</f>
        <v>0</v>
      </c>
      <c r="R1249" s="98" t="n">
        <f aca="false">IFERROR(IF(O1249="Dec",(K1249/P1249-1))," ")</f>
        <v>0</v>
      </c>
      <c r="S1249" s="100" t="str">
        <f aca="false">IF(N1249&gt;0,IF(O1249="","-",IF(R1249&lt;0%,"DEGROWTH","GROWTH")))</f>
        <v>GROWTH</v>
      </c>
      <c r="T1249" s="69" t="n">
        <v>30</v>
      </c>
      <c r="U1249" s="101" t="str">
        <f aca="false">IF(F1249&lt;=$V$2,"jAN","")</f>
        <v>jAN</v>
      </c>
      <c r="V1249" s="97" t="n">
        <v>30</v>
      </c>
      <c r="W1249" s="102" t="n">
        <f aca="false">K1249-V1249</f>
        <v>0</v>
      </c>
      <c r="X1249" s="103" t="n">
        <f aca="false">IFERROR(IF(U1249="Jan",(K1249/V1249-1)),0)</f>
        <v>0</v>
      </c>
      <c r="Y1249" s="104" t="str">
        <f aca="false">IF(T1249&gt;0,IF(U1249="","-",IF(X1249&lt;0%,"DEGROWTH","GROWTH")))</f>
        <v>GROWTH</v>
      </c>
      <c r="Z1249" s="75" t="n">
        <v>1</v>
      </c>
      <c r="AA1249" s="70"/>
      <c r="AB1249" s="70" t="s">
        <v>130</v>
      </c>
      <c r="AC1249" s="3"/>
    </row>
    <row r="1250" customFormat="false" ht="14.25" hidden="false" customHeight="true" outlineLevel="0" collapsed="false">
      <c r="A1250" s="70" t="s">
        <v>130</v>
      </c>
      <c r="B1250" s="72" t="s">
        <v>111</v>
      </c>
      <c r="C1250" s="72" t="s">
        <v>2810</v>
      </c>
      <c r="D1250" s="72" t="n">
        <v>1000001477</v>
      </c>
      <c r="E1250" s="73" t="s">
        <v>2811</v>
      </c>
      <c r="F1250" s="74" t="n">
        <v>41449</v>
      </c>
      <c r="G1250" s="67" t="str">
        <f aca="false">IF(I1250&gt;0,"Targeted Dealer","-")</f>
        <v>Targeted Dealer</v>
      </c>
      <c r="H1250" s="67"/>
      <c r="I1250" s="68" t="n">
        <v>50</v>
      </c>
      <c r="J1250" s="68" t="n">
        <f aca="false">I1250/$J$1*($J$1-$E$1)</f>
        <v>50</v>
      </c>
      <c r="K1250" s="69" t="n">
        <v>66</v>
      </c>
      <c r="L1250" s="69" t="n">
        <f aca="false">I1250-K1250</f>
        <v>-16</v>
      </c>
      <c r="M1250" s="69" t="n">
        <f aca="false">IFERROR((K1250/J1250%),"-")</f>
        <v>132</v>
      </c>
      <c r="N1250" s="97" t="n">
        <v>71</v>
      </c>
      <c r="O1250" s="98" t="str">
        <f aca="false">IF(F1250&lt;=$P$2,"DEC","")</f>
        <v>DEC</v>
      </c>
      <c r="P1250" s="97" t="n">
        <v>71</v>
      </c>
      <c r="Q1250" s="99" t="n">
        <f aca="false">K1250-P1250</f>
        <v>-5</v>
      </c>
      <c r="R1250" s="98" t="n">
        <f aca="false">IFERROR(IF(O1250="Dec",(K1250/P1250-1))," ")</f>
        <v>-0.0704225352112676</v>
      </c>
      <c r="S1250" s="100" t="str">
        <f aca="false">IF(N1250&gt;0,IF(O1250="","-",IF(R1250&lt;0%,"DEGROWTH","GROWTH")))</f>
        <v>DEGROWTH</v>
      </c>
      <c r="T1250" s="69" t="n">
        <v>66</v>
      </c>
      <c r="U1250" s="101" t="str">
        <f aca="false">IF(F1250&lt;=$V$2,"jAN","")</f>
        <v>jAN</v>
      </c>
      <c r="V1250" s="97" t="n">
        <v>66</v>
      </c>
      <c r="W1250" s="102" t="n">
        <f aca="false">K1250-V1250</f>
        <v>0</v>
      </c>
      <c r="X1250" s="103" t="n">
        <f aca="false">IFERROR(IF(U1250="Jan",(K1250/V1250-1)),0)</f>
        <v>0</v>
      </c>
      <c r="Y1250" s="104" t="str">
        <f aca="false">IF(T1250&gt;0,IF(U1250="","-",IF(X1250&lt;0%,"DEGROWTH","GROWTH")))</f>
        <v>GROWTH</v>
      </c>
      <c r="Z1250" s="75" t="n">
        <v>0</v>
      </c>
      <c r="AA1250" s="70"/>
      <c r="AB1250" s="70" t="s">
        <v>130</v>
      </c>
      <c r="AC1250" s="3"/>
    </row>
    <row r="1251" customFormat="false" ht="14.25" hidden="false" customHeight="true" outlineLevel="0" collapsed="false">
      <c r="A1251" s="70" t="s">
        <v>130</v>
      </c>
      <c r="B1251" s="72" t="s">
        <v>111</v>
      </c>
      <c r="C1251" s="72" t="s">
        <v>2812</v>
      </c>
      <c r="D1251" s="72" t="n">
        <v>1000001461</v>
      </c>
      <c r="E1251" s="73" t="s">
        <v>2813</v>
      </c>
      <c r="F1251" s="74" t="n">
        <v>41814</v>
      </c>
      <c r="G1251" s="67" t="str">
        <f aca="false">IF(I1251&gt;0,"Targeted Dealer","-")</f>
        <v>Targeted Dealer</v>
      </c>
      <c r="H1251" s="67"/>
      <c r="I1251" s="68" t="n">
        <v>100</v>
      </c>
      <c r="J1251" s="68" t="n">
        <f aca="false">I1251/$J$1*($J$1-$E$1)</f>
        <v>100</v>
      </c>
      <c r="K1251" s="69" t="n">
        <v>101</v>
      </c>
      <c r="L1251" s="69" t="n">
        <f aca="false">I1251-K1251</f>
        <v>-1</v>
      </c>
      <c r="M1251" s="69" t="n">
        <f aca="false">IFERROR((K1251/J1251%),"-")</f>
        <v>101</v>
      </c>
      <c r="N1251" s="97" t="n">
        <v>136</v>
      </c>
      <c r="O1251" s="98" t="str">
        <f aca="false">IF(F1251&lt;=$P$2,"DEC","")</f>
        <v>DEC</v>
      </c>
      <c r="P1251" s="97" t="n">
        <v>136</v>
      </c>
      <c r="Q1251" s="99" t="n">
        <f aca="false">K1251-P1251</f>
        <v>-35</v>
      </c>
      <c r="R1251" s="98" t="n">
        <f aca="false">IFERROR(IF(O1251="Dec",(K1251/P1251-1))," ")</f>
        <v>-0.257352941176471</v>
      </c>
      <c r="S1251" s="100" t="str">
        <f aca="false">IF(N1251&gt;0,IF(O1251="","-",IF(R1251&lt;0%,"DEGROWTH","GROWTH")))</f>
        <v>DEGROWTH</v>
      </c>
      <c r="T1251" s="69" t="n">
        <v>60</v>
      </c>
      <c r="U1251" s="101" t="str">
        <f aca="false">IF(F1251&lt;=$V$2,"jAN","")</f>
        <v>jAN</v>
      </c>
      <c r="V1251" s="97" t="n">
        <v>60</v>
      </c>
      <c r="W1251" s="102" t="n">
        <f aca="false">K1251-V1251</f>
        <v>41</v>
      </c>
      <c r="X1251" s="103" t="n">
        <f aca="false">IFERROR(IF(U1251="Jan",(K1251/V1251-1)),0)</f>
        <v>0.683333333333333</v>
      </c>
      <c r="Y1251" s="104" t="str">
        <f aca="false">IF(T1251&gt;0,IF(U1251="","-",IF(X1251&lt;0%,"DEGROWTH","GROWTH")))</f>
        <v>GROWTH</v>
      </c>
      <c r="Z1251" s="75" t="n">
        <v>0</v>
      </c>
      <c r="AA1251" s="70"/>
      <c r="AB1251" s="70" t="s">
        <v>130</v>
      </c>
      <c r="AC1251" s="3"/>
    </row>
    <row r="1252" customFormat="false" ht="14.25" hidden="false" customHeight="true" outlineLevel="0" collapsed="false">
      <c r="A1252" s="70" t="s">
        <v>130</v>
      </c>
      <c r="B1252" s="72" t="s">
        <v>111</v>
      </c>
      <c r="C1252" s="72" t="s">
        <v>2814</v>
      </c>
      <c r="D1252" s="72" t="n">
        <v>1000001463</v>
      </c>
      <c r="E1252" s="73" t="s">
        <v>2815</v>
      </c>
      <c r="F1252" s="74" t="n">
        <v>41856</v>
      </c>
      <c r="G1252" s="67" t="str">
        <f aca="false">IF(I1252&gt;0,"Targeted Dealer","-")</f>
        <v>Targeted Dealer</v>
      </c>
      <c r="H1252" s="67"/>
      <c r="I1252" s="68" t="n">
        <v>120</v>
      </c>
      <c r="J1252" s="68" t="n">
        <f aca="false">I1252/$J$1*($J$1-$E$1)</f>
        <v>120</v>
      </c>
      <c r="K1252" s="69" t="n">
        <v>131</v>
      </c>
      <c r="L1252" s="69" t="n">
        <f aca="false">I1252-K1252</f>
        <v>-11</v>
      </c>
      <c r="M1252" s="69" t="n">
        <f aca="false">IFERROR((K1252/J1252%),"-")</f>
        <v>109.166666666667</v>
      </c>
      <c r="N1252" s="97" t="n">
        <v>125</v>
      </c>
      <c r="O1252" s="98" t="str">
        <f aca="false">IF(F1252&lt;=$P$2,"DEC","")</f>
        <v>DEC</v>
      </c>
      <c r="P1252" s="97" t="n">
        <v>125</v>
      </c>
      <c r="Q1252" s="99" t="n">
        <f aca="false">K1252-P1252</f>
        <v>6</v>
      </c>
      <c r="R1252" s="98" t="n">
        <f aca="false">IFERROR(IF(O1252="Dec",(K1252/P1252-1))," ")</f>
        <v>0.048</v>
      </c>
      <c r="S1252" s="100" t="str">
        <f aca="false">IF(N1252&gt;0,IF(O1252="","-",IF(R1252&lt;0%,"DEGROWTH","GROWTH")))</f>
        <v>GROWTH</v>
      </c>
      <c r="T1252" s="69" t="n">
        <v>170</v>
      </c>
      <c r="U1252" s="101" t="str">
        <f aca="false">IF(F1252&lt;=$V$2,"jAN","")</f>
        <v>jAN</v>
      </c>
      <c r="V1252" s="97" t="n">
        <v>170</v>
      </c>
      <c r="W1252" s="102" t="n">
        <f aca="false">K1252-V1252</f>
        <v>-39</v>
      </c>
      <c r="X1252" s="103" t="n">
        <f aca="false">IFERROR(IF(U1252="Jan",(K1252/V1252-1)),0)</f>
        <v>-0.229411764705882</v>
      </c>
      <c r="Y1252" s="104" t="str">
        <f aca="false">IF(T1252&gt;0,IF(U1252="","-",IF(X1252&lt;0%,"DEGROWTH","GROWTH")))</f>
        <v>DEGROWTH</v>
      </c>
      <c r="Z1252" s="75" t="n">
        <v>0</v>
      </c>
      <c r="AA1252" s="70"/>
      <c r="AB1252" s="70" t="s">
        <v>130</v>
      </c>
      <c r="AC1252" s="3"/>
    </row>
    <row r="1253" customFormat="false" ht="14.25" hidden="false" customHeight="true" outlineLevel="0" collapsed="false">
      <c r="A1253" s="70" t="s">
        <v>130</v>
      </c>
      <c r="B1253" s="72" t="s">
        <v>111</v>
      </c>
      <c r="C1253" s="72" t="s">
        <v>2816</v>
      </c>
      <c r="D1253" s="72" t="n">
        <v>1000001468</v>
      </c>
      <c r="E1253" s="73" t="s">
        <v>2817</v>
      </c>
      <c r="F1253" s="74" t="n">
        <v>41940</v>
      </c>
      <c r="G1253" s="67" t="str">
        <f aca="false">IF(I1253&gt;0,"Targeted Dealer","-")</f>
        <v>Targeted Dealer</v>
      </c>
      <c r="H1253" s="67"/>
      <c r="I1253" s="68" t="n">
        <v>250</v>
      </c>
      <c r="J1253" s="68" t="n">
        <f aca="false">I1253/$J$1*($J$1-$E$1)</f>
        <v>250</v>
      </c>
      <c r="K1253" s="69" t="n">
        <v>275</v>
      </c>
      <c r="L1253" s="69" t="n">
        <f aca="false">I1253-K1253</f>
        <v>-25</v>
      </c>
      <c r="M1253" s="69" t="n">
        <f aca="false">IFERROR((K1253/J1253%),"-")</f>
        <v>110</v>
      </c>
      <c r="N1253" s="97" t="n">
        <v>325</v>
      </c>
      <c r="O1253" s="98" t="str">
        <f aca="false">IF(F1253&lt;=$P$2,"DEC","")</f>
        <v>DEC</v>
      </c>
      <c r="P1253" s="97" t="n">
        <v>325</v>
      </c>
      <c r="Q1253" s="99" t="n">
        <f aca="false">K1253-P1253</f>
        <v>-50</v>
      </c>
      <c r="R1253" s="98" t="n">
        <f aca="false">IFERROR(IF(O1253="Dec",(K1253/P1253-1))," ")</f>
        <v>-0.153846153846154</v>
      </c>
      <c r="S1253" s="100" t="str">
        <f aca="false">IF(N1253&gt;0,IF(O1253="","-",IF(R1253&lt;0%,"DEGROWTH","GROWTH")))</f>
        <v>DEGROWTH</v>
      </c>
      <c r="T1253" s="69" t="n">
        <v>230</v>
      </c>
      <c r="U1253" s="101" t="str">
        <f aca="false">IF(F1253&lt;=$V$2,"jAN","")</f>
        <v>jAN</v>
      </c>
      <c r="V1253" s="97" t="n">
        <v>230</v>
      </c>
      <c r="W1253" s="102" t="n">
        <f aca="false">K1253-V1253</f>
        <v>45</v>
      </c>
      <c r="X1253" s="103" t="n">
        <f aca="false">IFERROR(IF(U1253="Jan",(K1253/V1253-1)),0)</f>
        <v>0.195652173913043</v>
      </c>
      <c r="Y1253" s="104" t="str">
        <f aca="false">IF(T1253&gt;0,IF(U1253="","-",IF(X1253&lt;0%,"DEGROWTH","GROWTH")))</f>
        <v>GROWTH</v>
      </c>
      <c r="Z1253" s="75" t="n">
        <v>0</v>
      </c>
      <c r="AA1253" s="70"/>
      <c r="AB1253" s="70" t="s">
        <v>130</v>
      </c>
      <c r="AC1253" s="3"/>
    </row>
    <row r="1254" customFormat="false" ht="14.25" hidden="false" customHeight="true" outlineLevel="0" collapsed="false">
      <c r="A1254" s="70" t="s">
        <v>130</v>
      </c>
      <c r="B1254" s="72" t="s">
        <v>111</v>
      </c>
      <c r="C1254" s="72" t="s">
        <v>2818</v>
      </c>
      <c r="D1254" s="72" t="n">
        <v>1000001462</v>
      </c>
      <c r="E1254" s="73" t="s">
        <v>2819</v>
      </c>
      <c r="F1254" s="74" t="n">
        <v>41967</v>
      </c>
      <c r="G1254" s="67" t="str">
        <f aca="false">IF(I1254&gt;0,"Targeted Dealer","-")</f>
        <v>Targeted Dealer</v>
      </c>
      <c r="H1254" s="67"/>
      <c r="I1254" s="68" t="n">
        <v>50</v>
      </c>
      <c r="J1254" s="68" t="n">
        <f aca="false">I1254/$J$1*($J$1-$E$1)</f>
        <v>50</v>
      </c>
      <c r="K1254" s="69" t="n">
        <v>80</v>
      </c>
      <c r="L1254" s="69" t="n">
        <f aca="false">I1254-K1254</f>
        <v>-30</v>
      </c>
      <c r="M1254" s="69" t="n">
        <f aca="false">IFERROR((K1254/J1254%),"-")</f>
        <v>160</v>
      </c>
      <c r="N1254" s="97" t="n">
        <v>75</v>
      </c>
      <c r="O1254" s="98" t="str">
        <f aca="false">IF(F1254&lt;=$P$2,"DEC","")</f>
        <v>DEC</v>
      </c>
      <c r="P1254" s="97" t="n">
        <v>75</v>
      </c>
      <c r="Q1254" s="99" t="n">
        <f aca="false">K1254-P1254</f>
        <v>5</v>
      </c>
      <c r="R1254" s="98" t="n">
        <f aca="false">IFERROR(IF(O1254="Dec",(K1254/P1254-1))," ")</f>
        <v>0.0666666666666667</v>
      </c>
      <c r="S1254" s="100" t="str">
        <f aca="false">IF(N1254&gt;0,IF(O1254="","-",IF(R1254&lt;0%,"DEGROWTH","GROWTH")))</f>
        <v>GROWTH</v>
      </c>
      <c r="T1254" s="69" t="n">
        <v>25</v>
      </c>
      <c r="U1254" s="101" t="str">
        <f aca="false">IF(F1254&lt;=$V$2,"jAN","")</f>
        <v>jAN</v>
      </c>
      <c r="V1254" s="97" t="n">
        <v>25</v>
      </c>
      <c r="W1254" s="102" t="n">
        <f aca="false">K1254-V1254</f>
        <v>55</v>
      </c>
      <c r="X1254" s="103" t="n">
        <f aca="false">IFERROR(IF(U1254="Jan",(K1254/V1254-1)),0)</f>
        <v>2.2</v>
      </c>
      <c r="Y1254" s="104" t="str">
        <f aca="false">IF(T1254&gt;0,IF(U1254="","-",IF(X1254&lt;0%,"DEGROWTH","GROWTH")))</f>
        <v>GROWTH</v>
      </c>
      <c r="Z1254" s="75" t="n">
        <v>0</v>
      </c>
      <c r="AA1254" s="70"/>
      <c r="AB1254" s="70" t="s">
        <v>130</v>
      </c>
      <c r="AC1254" s="3"/>
    </row>
    <row r="1255" customFormat="false" ht="14.25" hidden="false" customHeight="true" outlineLevel="0" collapsed="false">
      <c r="A1255" s="70" t="s">
        <v>130</v>
      </c>
      <c r="B1255" s="72" t="s">
        <v>111</v>
      </c>
      <c r="C1255" s="72" t="s">
        <v>2820</v>
      </c>
      <c r="D1255" s="72" t="n">
        <v>1000001469</v>
      </c>
      <c r="E1255" s="73" t="s">
        <v>2821</v>
      </c>
      <c r="F1255" s="74" t="n">
        <v>43600</v>
      </c>
      <c r="G1255" s="67" t="str">
        <f aca="false">IF(I1255&gt;0,"Targeted Dealer","-")</f>
        <v>Targeted Dealer</v>
      </c>
      <c r="H1255" s="67"/>
      <c r="I1255" s="68" t="n">
        <v>130</v>
      </c>
      <c r="J1255" s="68" t="n">
        <f aca="false">I1255/$J$1*($J$1-$E$1)</f>
        <v>130</v>
      </c>
      <c r="K1255" s="69" t="n">
        <v>151.5</v>
      </c>
      <c r="L1255" s="69" t="n">
        <f aca="false">I1255-K1255</f>
        <v>-21.5</v>
      </c>
      <c r="M1255" s="69" t="n">
        <f aca="false">IFERROR((K1255/J1255%),"-")</f>
        <v>116.538461538462</v>
      </c>
      <c r="N1255" s="97" t="n">
        <v>223</v>
      </c>
      <c r="O1255" s="98" t="str">
        <f aca="false">IF(F1255&lt;=$P$2,"DEC","")</f>
        <v>DEC</v>
      </c>
      <c r="P1255" s="97" t="n">
        <v>223</v>
      </c>
      <c r="Q1255" s="99" t="n">
        <f aca="false">K1255-P1255</f>
        <v>-71.5</v>
      </c>
      <c r="R1255" s="98" t="n">
        <f aca="false">IFERROR(IF(O1255="Dec",(K1255/P1255-1))," ")</f>
        <v>-0.320627802690583</v>
      </c>
      <c r="S1255" s="100" t="str">
        <f aca="false">IF(N1255&gt;0,IF(O1255="","-",IF(R1255&lt;0%,"DEGROWTH","GROWTH")))</f>
        <v>DEGROWTH</v>
      </c>
      <c r="T1255" s="69" t="n">
        <v>150</v>
      </c>
      <c r="U1255" s="101" t="str">
        <f aca="false">IF(F1255&lt;=$V$2,"jAN","")</f>
        <v>jAN</v>
      </c>
      <c r="V1255" s="97" t="n">
        <v>150</v>
      </c>
      <c r="W1255" s="102" t="n">
        <f aca="false">K1255-V1255</f>
        <v>1.5</v>
      </c>
      <c r="X1255" s="103" t="n">
        <f aca="false">IFERROR(IF(U1255="Jan",(K1255/V1255-1)),0)</f>
        <v>0.01</v>
      </c>
      <c r="Y1255" s="104" t="str">
        <f aca="false">IF(T1255&gt;0,IF(U1255="","-",IF(X1255&lt;0%,"DEGROWTH","GROWTH")))</f>
        <v>GROWTH</v>
      </c>
      <c r="Z1255" s="75" t="n">
        <v>0</v>
      </c>
      <c r="AA1255" s="70"/>
      <c r="AB1255" s="70" t="s">
        <v>130</v>
      </c>
      <c r="AC1255" s="3"/>
    </row>
    <row r="1256" customFormat="false" ht="14.25" hidden="false" customHeight="true" outlineLevel="0" collapsed="false">
      <c r="A1256" s="70" t="s">
        <v>130</v>
      </c>
      <c r="B1256" s="72" t="s">
        <v>111</v>
      </c>
      <c r="C1256" s="72" t="s">
        <v>2822</v>
      </c>
      <c r="D1256" s="72" t="n">
        <v>1000001459</v>
      </c>
      <c r="E1256" s="73" t="s">
        <v>2823</v>
      </c>
      <c r="F1256" s="74" t="n">
        <v>43686</v>
      </c>
      <c r="G1256" s="67" t="str">
        <f aca="false">IF(I1256&gt;0,"Targeted Dealer","-")</f>
        <v>Targeted Dealer</v>
      </c>
      <c r="H1256" s="67"/>
      <c r="I1256" s="68" t="n">
        <v>215</v>
      </c>
      <c r="J1256" s="68" t="n">
        <f aca="false">I1256/$J$1*($J$1-$E$1)</f>
        <v>215</v>
      </c>
      <c r="K1256" s="69" t="n">
        <v>0</v>
      </c>
      <c r="L1256" s="69" t="n">
        <f aca="false">I1256-K1256</f>
        <v>215</v>
      </c>
      <c r="M1256" s="69" t="n">
        <f aca="false">IFERROR((K1256/J1256%),"-")</f>
        <v>0</v>
      </c>
      <c r="N1256" s="97" t="n">
        <v>0</v>
      </c>
      <c r="O1256" s="98" t="str">
        <f aca="false">IF(F1256&lt;=$P$2,"DEC","")</f>
        <v>DEC</v>
      </c>
      <c r="P1256" s="97" t="n">
        <v>0</v>
      </c>
      <c r="Q1256" s="99" t="n">
        <f aca="false">K1256-P1256</f>
        <v>0</v>
      </c>
      <c r="R1256" s="98" t="str">
        <f aca="false">IFERROR(IF(O1256="Dec",(K1256/P1256-1))," ")</f>
        <v> </v>
      </c>
      <c r="S1256" s="105" t="b">
        <f aca="false">IF(N1256&gt;0,IF(O1256="","-",IF(R1256&lt;0%,"DEGROWTH","GROWTH")))</f>
        <v>0</v>
      </c>
      <c r="T1256" s="69" t="n">
        <v>0</v>
      </c>
      <c r="U1256" s="101" t="str">
        <f aca="false">IF(F1256&lt;=$V$2,"jAN","")</f>
        <v>jAN</v>
      </c>
      <c r="V1256" s="97" t="n">
        <v>0</v>
      </c>
      <c r="W1256" s="102" t="n">
        <f aca="false">K1256-V1256</f>
        <v>0</v>
      </c>
      <c r="X1256" s="103" t="n">
        <f aca="false">IFERROR(IF(U1256="Jan",(K1256/V1256-1)),0)</f>
        <v>0</v>
      </c>
      <c r="Y1256" s="106" t="b">
        <f aca="false">IF(T1256&gt;0,IF(U1256="","-",IF(X1256&lt;0%,"DEGROWTH","GROWTH")))</f>
        <v>0</v>
      </c>
      <c r="Z1256" s="75" t="n">
        <v>1</v>
      </c>
      <c r="AA1256" s="70"/>
      <c r="AB1256" s="70" t="s">
        <v>130</v>
      </c>
      <c r="AC1256" s="3"/>
    </row>
    <row r="1257" customFormat="false" ht="14.25" hidden="false" customHeight="true" outlineLevel="0" collapsed="false">
      <c r="A1257" s="70" t="s">
        <v>130</v>
      </c>
      <c r="B1257" s="72" t="s">
        <v>111</v>
      </c>
      <c r="C1257" s="72" t="s">
        <v>2824</v>
      </c>
      <c r="D1257" s="72" t="n">
        <v>1000001195</v>
      </c>
      <c r="E1257" s="72" t="s">
        <v>2825</v>
      </c>
      <c r="F1257" s="74" t="n">
        <v>43804</v>
      </c>
      <c r="G1257" s="67" t="str">
        <f aca="false">IF(I1257&gt;0,"Targeted Dealer","-")</f>
        <v>Targeted Dealer</v>
      </c>
      <c r="H1257" s="67"/>
      <c r="I1257" s="68" t="n">
        <v>200</v>
      </c>
      <c r="J1257" s="68" t="n">
        <f aca="false">I1257/$J$1*($J$1-$E$1)</f>
        <v>200</v>
      </c>
      <c r="K1257" s="69" t="n">
        <v>130</v>
      </c>
      <c r="L1257" s="69" t="n">
        <f aca="false">I1257-K1257</f>
        <v>70</v>
      </c>
      <c r="M1257" s="69" t="n">
        <f aca="false">IFERROR((K1257/J1257%),"-")</f>
        <v>65</v>
      </c>
      <c r="N1257" s="97" t="n">
        <v>201</v>
      </c>
      <c r="O1257" s="98" t="str">
        <f aca="false">IF(F1257&lt;=$P$2,"DEC","")</f>
        <v>DEC</v>
      </c>
      <c r="P1257" s="97" t="n">
        <v>201</v>
      </c>
      <c r="Q1257" s="99" t="n">
        <f aca="false">K1257-P1257</f>
        <v>-71</v>
      </c>
      <c r="R1257" s="98" t="n">
        <f aca="false">IFERROR(IF(O1257="Dec",(K1257/P1257-1))," ")</f>
        <v>-0.353233830845771</v>
      </c>
      <c r="S1257" s="100" t="str">
        <f aca="false">IF(N1257&gt;0,IF(O1257="","-",IF(R1257&lt;0%,"DEGROWTH","GROWTH")))</f>
        <v>DEGROWTH</v>
      </c>
      <c r="T1257" s="69" t="n">
        <v>75</v>
      </c>
      <c r="U1257" s="101" t="str">
        <f aca="false">IF(F1257&lt;=$V$2,"jAN","")</f>
        <v>jAN</v>
      </c>
      <c r="V1257" s="97" t="n">
        <v>75</v>
      </c>
      <c r="W1257" s="102" t="n">
        <f aca="false">K1257-V1257</f>
        <v>55</v>
      </c>
      <c r="X1257" s="103" t="n">
        <f aca="false">IFERROR(IF(U1257="Jan",(K1257/V1257-1)),0)</f>
        <v>0.733333333333333</v>
      </c>
      <c r="Y1257" s="104" t="str">
        <f aca="false">IF(T1257&gt;0,IF(U1257="","-",IF(X1257&lt;0%,"DEGROWTH","GROWTH")))</f>
        <v>GROWTH</v>
      </c>
      <c r="Z1257" s="75" t="n">
        <v>0</v>
      </c>
      <c r="AA1257" s="70"/>
      <c r="AB1257" s="70" t="s">
        <v>130</v>
      </c>
      <c r="AC1257" s="3"/>
    </row>
    <row r="1258" customFormat="false" ht="14.25" hidden="false" customHeight="true" outlineLevel="0" collapsed="false">
      <c r="A1258" s="70" t="s">
        <v>130</v>
      </c>
      <c r="B1258" s="72" t="s">
        <v>111</v>
      </c>
      <c r="C1258" s="72" t="s">
        <v>2826</v>
      </c>
      <c r="D1258" s="72" t="n">
        <v>1000001465</v>
      </c>
      <c r="E1258" s="73" t="s">
        <v>2827</v>
      </c>
      <c r="F1258" s="74" t="n">
        <v>43867</v>
      </c>
      <c r="G1258" s="67" t="str">
        <f aca="false">IF(I1258&gt;0,"Targeted Dealer","-")</f>
        <v>Targeted Dealer</v>
      </c>
      <c r="H1258" s="67"/>
      <c r="I1258" s="68" t="n">
        <v>255</v>
      </c>
      <c r="J1258" s="68" t="n">
        <f aca="false">I1258/$J$1*($J$1-$E$1)</f>
        <v>255</v>
      </c>
      <c r="K1258" s="69" t="n">
        <v>258.5</v>
      </c>
      <c r="L1258" s="69" t="n">
        <f aca="false">I1258-K1258</f>
        <v>-3.5</v>
      </c>
      <c r="M1258" s="69" t="n">
        <f aca="false">IFERROR((K1258/J1258%),"-")</f>
        <v>101.372549019608</v>
      </c>
      <c r="N1258" s="97" t="n">
        <v>256.5</v>
      </c>
      <c r="O1258" s="98" t="str">
        <f aca="false">IF(F1258&lt;=$P$2,"DEC","")</f>
        <v>DEC</v>
      </c>
      <c r="P1258" s="97" t="n">
        <v>256.5</v>
      </c>
      <c r="Q1258" s="99" t="n">
        <f aca="false">K1258-P1258</f>
        <v>2</v>
      </c>
      <c r="R1258" s="98" t="n">
        <f aca="false">IFERROR(IF(O1258="Dec",(K1258/P1258-1))," ")</f>
        <v>0.00779727095516569</v>
      </c>
      <c r="S1258" s="100" t="str">
        <f aca="false">IF(N1258&gt;0,IF(O1258="","-",IF(R1258&lt;0%,"DEGROWTH","GROWTH")))</f>
        <v>GROWTH</v>
      </c>
      <c r="T1258" s="69" t="n">
        <v>401.5</v>
      </c>
      <c r="U1258" s="101" t="str">
        <f aca="false">IF(F1258&lt;=$V$2,"jAN","")</f>
        <v>jAN</v>
      </c>
      <c r="V1258" s="97" t="n">
        <v>401.5</v>
      </c>
      <c r="W1258" s="102" t="n">
        <f aca="false">K1258-V1258</f>
        <v>-143</v>
      </c>
      <c r="X1258" s="103" t="n">
        <f aca="false">IFERROR(IF(U1258="Jan",(K1258/V1258-1)),0)</f>
        <v>-0.356164383561644</v>
      </c>
      <c r="Y1258" s="104" t="str">
        <f aca="false">IF(T1258&gt;0,IF(U1258="","-",IF(X1258&lt;0%,"DEGROWTH","GROWTH")))</f>
        <v>DEGROWTH</v>
      </c>
      <c r="Z1258" s="75" t="n">
        <v>0</v>
      </c>
      <c r="AA1258" s="70"/>
      <c r="AB1258" s="70" t="s">
        <v>130</v>
      </c>
      <c r="AC1258" s="3"/>
    </row>
    <row r="1259" customFormat="false" ht="14.25" hidden="false" customHeight="true" outlineLevel="0" collapsed="false">
      <c r="A1259" s="70" t="s">
        <v>130</v>
      </c>
      <c r="B1259" s="72" t="s">
        <v>111</v>
      </c>
      <c r="C1259" s="72" t="s">
        <v>2828</v>
      </c>
      <c r="D1259" s="72" t="n">
        <v>1000002010</v>
      </c>
      <c r="E1259" s="73" t="s">
        <v>2829</v>
      </c>
      <c r="F1259" s="74" t="n">
        <v>44488</v>
      </c>
      <c r="G1259" s="67" t="str">
        <f aca="false">IF(I1259&gt;0,"Targeted Dealer","-")</f>
        <v>Targeted Dealer</v>
      </c>
      <c r="H1259" s="67"/>
      <c r="I1259" s="68" t="n">
        <v>50</v>
      </c>
      <c r="J1259" s="68" t="n">
        <f aca="false">I1259/$J$1*($J$1-$E$1)</f>
        <v>50</v>
      </c>
      <c r="K1259" s="69" t="n">
        <v>99.75</v>
      </c>
      <c r="L1259" s="69" t="n">
        <f aca="false">I1259-K1259</f>
        <v>-49.75</v>
      </c>
      <c r="M1259" s="69" t="n">
        <f aca="false">IFERROR((K1259/J1259%),"-")</f>
        <v>199.5</v>
      </c>
      <c r="N1259" s="97" t="n">
        <v>18</v>
      </c>
      <c r="O1259" s="98" t="str">
        <f aca="false">IF(F1259&lt;=$P$2,"DEC","")</f>
        <v>DEC</v>
      </c>
      <c r="P1259" s="97" t="n">
        <v>18</v>
      </c>
      <c r="Q1259" s="99" t="n">
        <f aca="false">K1259-P1259</f>
        <v>81.75</v>
      </c>
      <c r="R1259" s="98" t="n">
        <f aca="false">IFERROR(IF(O1259="Dec",(K1259/P1259-1))," ")</f>
        <v>4.54166666666667</v>
      </c>
      <c r="S1259" s="100" t="str">
        <f aca="false">IF(N1259&gt;0,IF(O1259="","-",IF(R1259&lt;0%,"DEGROWTH","GROWTH")))</f>
        <v>GROWTH</v>
      </c>
      <c r="T1259" s="69" t="n">
        <v>79.5</v>
      </c>
      <c r="U1259" s="101" t="str">
        <f aca="false">IF(F1259&lt;=$V$2,"jAN","")</f>
        <v>jAN</v>
      </c>
      <c r="V1259" s="97" t="n">
        <v>79.5</v>
      </c>
      <c r="W1259" s="102" t="n">
        <f aca="false">K1259-V1259</f>
        <v>20.25</v>
      </c>
      <c r="X1259" s="103" t="n">
        <f aca="false">IFERROR(IF(U1259="Jan",(K1259/V1259-1)),0)</f>
        <v>0.254716981132076</v>
      </c>
      <c r="Y1259" s="104" t="str">
        <f aca="false">IF(T1259&gt;0,IF(U1259="","-",IF(X1259&lt;0%,"DEGROWTH","GROWTH")))</f>
        <v>GROWTH</v>
      </c>
      <c r="Z1259" s="75" t="n">
        <v>0</v>
      </c>
      <c r="AA1259" s="70"/>
      <c r="AB1259" s="70" t="s">
        <v>130</v>
      </c>
      <c r="AC1259" s="3"/>
    </row>
    <row r="1260" customFormat="false" ht="14.25" hidden="false" customHeight="true" outlineLevel="0" collapsed="false">
      <c r="A1260" s="70" t="s">
        <v>130</v>
      </c>
      <c r="B1260" s="72" t="s">
        <v>111</v>
      </c>
      <c r="C1260" s="72" t="s">
        <v>2830</v>
      </c>
      <c r="D1260" s="72" t="n">
        <v>1000002510</v>
      </c>
      <c r="E1260" s="73" t="s">
        <v>2831</v>
      </c>
      <c r="F1260" s="74" t="n">
        <v>44585</v>
      </c>
      <c r="G1260" s="67" t="str">
        <f aca="false">IF(I1260&gt;0,"Targeted Dealer","-")</f>
        <v>Targeted Dealer</v>
      </c>
      <c r="H1260" s="67"/>
      <c r="I1260" s="68" t="n">
        <v>100</v>
      </c>
      <c r="J1260" s="68" t="n">
        <f aca="false">I1260/$J$1*($J$1-$E$1)</f>
        <v>100</v>
      </c>
      <c r="K1260" s="69" t="n">
        <v>110</v>
      </c>
      <c r="L1260" s="69" t="n">
        <f aca="false">I1260-K1260</f>
        <v>-10</v>
      </c>
      <c r="M1260" s="69" t="n">
        <f aca="false">IFERROR((K1260/J1260%),"-")</f>
        <v>110</v>
      </c>
      <c r="N1260" s="97" t="n">
        <v>120</v>
      </c>
      <c r="O1260" s="98" t="str">
        <f aca="false">IF(F1260&lt;=$P$2,"DEC","")</f>
        <v>DEC</v>
      </c>
      <c r="P1260" s="97" t="n">
        <v>120</v>
      </c>
      <c r="Q1260" s="99" t="n">
        <f aca="false">K1260-P1260</f>
        <v>-10</v>
      </c>
      <c r="R1260" s="98" t="n">
        <f aca="false">IFERROR(IF(O1260="Dec",(K1260/P1260-1))," ")</f>
        <v>-0.0833333333333334</v>
      </c>
      <c r="S1260" s="100" t="str">
        <f aca="false">IF(N1260&gt;0,IF(O1260="","-",IF(R1260&lt;0%,"DEGROWTH","GROWTH")))</f>
        <v>DEGROWTH</v>
      </c>
      <c r="T1260" s="69" t="n">
        <v>60</v>
      </c>
      <c r="U1260" s="101" t="str">
        <f aca="false">IF(F1260&lt;=$V$2,"jAN","")</f>
        <v>jAN</v>
      </c>
      <c r="V1260" s="97" t="n">
        <v>60</v>
      </c>
      <c r="W1260" s="102" t="n">
        <f aca="false">K1260-V1260</f>
        <v>50</v>
      </c>
      <c r="X1260" s="103" t="n">
        <f aca="false">IFERROR(IF(U1260="Jan",(K1260/V1260-1)),0)</f>
        <v>0.833333333333333</v>
      </c>
      <c r="Y1260" s="104" t="str">
        <f aca="false">IF(T1260&gt;0,IF(U1260="","-",IF(X1260&lt;0%,"DEGROWTH","GROWTH")))</f>
        <v>GROWTH</v>
      </c>
      <c r="Z1260" s="75" t="n">
        <v>0</v>
      </c>
      <c r="AA1260" s="70"/>
      <c r="AB1260" s="70" t="s">
        <v>130</v>
      </c>
      <c r="AC1260" s="3"/>
    </row>
    <row r="1261" customFormat="false" ht="14.25" hidden="false" customHeight="true" outlineLevel="0" collapsed="false">
      <c r="A1261" s="70" t="s">
        <v>130</v>
      </c>
      <c r="B1261" s="72" t="s">
        <v>111</v>
      </c>
      <c r="C1261" s="72" t="s">
        <v>2832</v>
      </c>
      <c r="D1261" s="72" t="n">
        <v>1000002773</v>
      </c>
      <c r="E1261" s="73" t="s">
        <v>2833</v>
      </c>
      <c r="F1261" s="74" t="n">
        <v>44692</v>
      </c>
      <c r="G1261" s="67" t="str">
        <f aca="false">IF(I1261&gt;0,"Targeted Dealer","-")</f>
        <v>Targeted Dealer</v>
      </c>
      <c r="H1261" s="67"/>
      <c r="I1261" s="68" t="n">
        <v>200</v>
      </c>
      <c r="J1261" s="68" t="n">
        <f aca="false">I1261/$J$1*($J$1-$E$1)</f>
        <v>200</v>
      </c>
      <c r="K1261" s="69" t="n">
        <v>203</v>
      </c>
      <c r="L1261" s="69" t="n">
        <f aca="false">I1261-K1261</f>
        <v>-3</v>
      </c>
      <c r="M1261" s="69" t="n">
        <f aca="false">IFERROR((K1261/J1261%),"-")</f>
        <v>101.5</v>
      </c>
      <c r="N1261" s="97" t="n">
        <v>202</v>
      </c>
      <c r="O1261" s="98" t="str">
        <f aca="false">IF(F1261&lt;=$P$2,"DEC","")</f>
        <v>DEC</v>
      </c>
      <c r="P1261" s="97" t="n">
        <v>202</v>
      </c>
      <c r="Q1261" s="99" t="n">
        <f aca="false">K1261-P1261</f>
        <v>1</v>
      </c>
      <c r="R1261" s="98" t="n">
        <f aca="false">IFERROR(IF(O1261="Dec",(K1261/P1261-1))," ")</f>
        <v>0.00495049504950496</v>
      </c>
      <c r="S1261" s="100" t="str">
        <f aca="false">IF(N1261&gt;0,IF(O1261="","-",IF(R1261&lt;0%,"DEGROWTH","GROWTH")))</f>
        <v>GROWTH</v>
      </c>
      <c r="T1261" s="69" t="n">
        <v>150</v>
      </c>
      <c r="U1261" s="101" t="str">
        <f aca="false">IF(F1261&lt;=$V$2,"jAN","")</f>
        <v>jAN</v>
      </c>
      <c r="V1261" s="97" t="n">
        <v>150</v>
      </c>
      <c r="W1261" s="102" t="n">
        <f aca="false">K1261-V1261</f>
        <v>53</v>
      </c>
      <c r="X1261" s="103" t="n">
        <f aca="false">IFERROR(IF(U1261="Jan",(K1261/V1261-1)),0)</f>
        <v>0.353333333333333</v>
      </c>
      <c r="Y1261" s="104" t="str">
        <f aca="false">IF(T1261&gt;0,IF(U1261="","-",IF(X1261&lt;0%,"DEGROWTH","GROWTH")))</f>
        <v>GROWTH</v>
      </c>
      <c r="Z1261" s="75" t="n">
        <v>0</v>
      </c>
      <c r="AA1261" s="70"/>
      <c r="AB1261" s="70" t="s">
        <v>130</v>
      </c>
      <c r="AC1261" s="3"/>
    </row>
    <row r="1262" customFormat="false" ht="14.25" hidden="false" customHeight="true" outlineLevel="0" collapsed="false">
      <c r="A1262" s="70" t="s">
        <v>130</v>
      </c>
      <c r="B1262" s="72" t="s">
        <v>111</v>
      </c>
      <c r="C1262" s="72" t="s">
        <v>2834</v>
      </c>
      <c r="D1262" s="72" t="n">
        <v>1000002866</v>
      </c>
      <c r="E1262" s="73" t="s">
        <v>2835</v>
      </c>
      <c r="F1262" s="74" t="n">
        <v>44767</v>
      </c>
      <c r="G1262" s="67" t="str">
        <f aca="false">IF(I1262&gt;0,"Targeted Dealer","-")</f>
        <v>Targeted Dealer</v>
      </c>
      <c r="H1262" s="67"/>
      <c r="I1262" s="68" t="n">
        <v>110</v>
      </c>
      <c r="J1262" s="68" t="n">
        <f aca="false">I1262/$J$1*($J$1-$E$1)</f>
        <v>110</v>
      </c>
      <c r="K1262" s="69" t="n">
        <v>140</v>
      </c>
      <c r="L1262" s="69" t="n">
        <f aca="false">I1262-K1262</f>
        <v>-30</v>
      </c>
      <c r="M1262" s="69" t="n">
        <f aca="false">IFERROR((K1262/J1262%),"-")</f>
        <v>127.272727272727</v>
      </c>
      <c r="N1262" s="97" t="n">
        <v>125</v>
      </c>
      <c r="O1262" s="98" t="str">
        <f aca="false">IF(F1262&lt;=$P$2,"DEC","")</f>
        <v>DEC</v>
      </c>
      <c r="P1262" s="97" t="n">
        <v>125</v>
      </c>
      <c r="Q1262" s="99" t="n">
        <f aca="false">K1262-P1262</f>
        <v>15</v>
      </c>
      <c r="R1262" s="98" t="n">
        <f aca="false">IFERROR(IF(O1262="Dec",(K1262/P1262-1))," ")</f>
        <v>0.12</v>
      </c>
      <c r="S1262" s="100" t="str">
        <f aca="false">IF(N1262&gt;0,IF(O1262="","-",IF(R1262&lt;0%,"DEGROWTH","GROWTH")))</f>
        <v>GROWTH</v>
      </c>
      <c r="T1262" s="69" t="n">
        <v>35</v>
      </c>
      <c r="U1262" s="101" t="str">
        <f aca="false">IF(F1262&lt;=$V$2,"jAN","")</f>
        <v>jAN</v>
      </c>
      <c r="V1262" s="97" t="n">
        <v>35</v>
      </c>
      <c r="W1262" s="102" t="n">
        <f aca="false">K1262-V1262</f>
        <v>105</v>
      </c>
      <c r="X1262" s="103" t="n">
        <f aca="false">IFERROR(IF(U1262="Jan",(K1262/V1262-1)),0)</f>
        <v>3</v>
      </c>
      <c r="Y1262" s="104" t="str">
        <f aca="false">IF(T1262&gt;0,IF(U1262="","-",IF(X1262&lt;0%,"DEGROWTH","GROWTH")))</f>
        <v>GROWTH</v>
      </c>
      <c r="Z1262" s="75" t="n">
        <v>0</v>
      </c>
      <c r="AA1262" s="70"/>
      <c r="AB1262" s="70" t="s">
        <v>130</v>
      </c>
      <c r="AC1262" s="3"/>
    </row>
    <row r="1263" customFormat="false" ht="14.25" hidden="false" customHeight="true" outlineLevel="0" collapsed="false">
      <c r="A1263" s="70" t="s">
        <v>130</v>
      </c>
      <c r="B1263" s="72" t="s">
        <v>111</v>
      </c>
      <c r="C1263" s="72" t="s">
        <v>2836</v>
      </c>
      <c r="D1263" s="72" t="n">
        <v>1000003392</v>
      </c>
      <c r="E1263" s="72" t="s">
        <v>2837</v>
      </c>
      <c r="F1263" s="74" t="n">
        <v>44981</v>
      </c>
      <c r="G1263" s="67" t="str">
        <f aca="false">IF(I1263&gt;0,"Targeted Dealer","-")</f>
        <v>Targeted Dealer</v>
      </c>
      <c r="H1263" s="67"/>
      <c r="I1263" s="68" t="n">
        <v>50</v>
      </c>
      <c r="J1263" s="68" t="n">
        <f aca="false">I1263/$J$1*($J$1-$E$1)</f>
        <v>50</v>
      </c>
      <c r="K1263" s="69" t="n">
        <v>85</v>
      </c>
      <c r="L1263" s="69" t="n">
        <f aca="false">I1263-K1263</f>
        <v>-35</v>
      </c>
      <c r="M1263" s="69" t="n">
        <f aca="false">IFERROR((K1263/J1263%),"-")</f>
        <v>170</v>
      </c>
      <c r="N1263" s="97" t="n">
        <v>80</v>
      </c>
      <c r="O1263" s="98" t="str">
        <f aca="false">IF(F1263&lt;=$P$2,"DEC","")</f>
        <v>DEC</v>
      </c>
      <c r="P1263" s="97" t="n">
        <v>80</v>
      </c>
      <c r="Q1263" s="99" t="n">
        <f aca="false">K1263-P1263</f>
        <v>5</v>
      </c>
      <c r="R1263" s="98" t="n">
        <f aca="false">IFERROR(IF(O1263="Dec",(K1263/P1263-1))," ")</f>
        <v>0.0625</v>
      </c>
      <c r="S1263" s="100" t="str">
        <f aca="false">IF(N1263&gt;0,IF(O1263="","-",IF(R1263&lt;0%,"DEGROWTH","GROWTH")))</f>
        <v>GROWTH</v>
      </c>
      <c r="T1263" s="69" t="n">
        <v>55</v>
      </c>
      <c r="U1263" s="101" t="str">
        <f aca="false">IF(F1263&lt;=$V$2,"jAN","")</f>
        <v>jAN</v>
      </c>
      <c r="V1263" s="97" t="n">
        <v>55</v>
      </c>
      <c r="W1263" s="102" t="n">
        <f aca="false">K1263-V1263</f>
        <v>30</v>
      </c>
      <c r="X1263" s="103" t="n">
        <f aca="false">IFERROR(IF(U1263="Jan",(K1263/V1263-1)),0)</f>
        <v>0.545454545454545</v>
      </c>
      <c r="Y1263" s="104" t="str">
        <f aca="false">IF(T1263&gt;0,IF(U1263="","-",IF(X1263&lt;0%,"DEGROWTH","GROWTH")))</f>
        <v>GROWTH</v>
      </c>
      <c r="Z1263" s="75" t="n">
        <v>0</v>
      </c>
      <c r="AA1263" s="70"/>
      <c r="AB1263" s="70" t="s">
        <v>130</v>
      </c>
      <c r="AC1263" s="3"/>
    </row>
    <row r="1264" customFormat="false" ht="14.25" hidden="false" customHeight="true" outlineLevel="0" collapsed="false">
      <c r="A1264" s="70" t="s">
        <v>130</v>
      </c>
      <c r="B1264" s="72" t="s">
        <v>111</v>
      </c>
      <c r="C1264" s="72" t="s">
        <v>420</v>
      </c>
      <c r="D1264" s="72" t="n">
        <v>1000003462</v>
      </c>
      <c r="E1264" s="72" t="s">
        <v>421</v>
      </c>
      <c r="F1264" s="74" t="n">
        <v>45013</v>
      </c>
      <c r="G1264" s="67" t="str">
        <f aca="false">IF(I1264&gt;0,"Targeted Dealer","-")</f>
        <v>Targeted Dealer</v>
      </c>
      <c r="H1264" s="67"/>
      <c r="I1264" s="68" t="n">
        <v>270</v>
      </c>
      <c r="J1264" s="68" t="n">
        <f aca="false">I1264/$J$1*($J$1-$E$1)</f>
        <v>270</v>
      </c>
      <c r="K1264" s="69" t="n">
        <v>0</v>
      </c>
      <c r="L1264" s="69" t="n">
        <f aca="false">I1264-K1264</f>
        <v>270</v>
      </c>
      <c r="M1264" s="69" t="n">
        <f aca="false">IFERROR((K1264/J1264%),"-")</f>
        <v>0</v>
      </c>
      <c r="N1264" s="97" t="n">
        <v>0</v>
      </c>
      <c r="O1264" s="98" t="str">
        <f aca="false">IF(F1264&lt;=$P$2,"DEC","")</f>
        <v>DEC</v>
      </c>
      <c r="P1264" s="97" t="n">
        <v>0</v>
      </c>
      <c r="Q1264" s="99" t="n">
        <f aca="false">K1264-P1264</f>
        <v>0</v>
      </c>
      <c r="R1264" s="98" t="str">
        <f aca="false">IFERROR(IF(O1264="Dec",(K1264/P1264-1))," ")</f>
        <v> </v>
      </c>
      <c r="S1264" s="105" t="b">
        <f aca="false">IF(N1264&gt;0,IF(O1264="","-",IF(R1264&lt;0%,"DEGROWTH","GROWTH")))</f>
        <v>0</v>
      </c>
      <c r="T1264" s="69" t="n">
        <v>50</v>
      </c>
      <c r="U1264" s="101" t="str">
        <f aca="false">IF(F1264&lt;=$V$2,"jAN","")</f>
        <v>jAN</v>
      </c>
      <c r="V1264" s="97" t="n">
        <v>50</v>
      </c>
      <c r="W1264" s="102" t="n">
        <f aca="false">K1264-V1264</f>
        <v>-50</v>
      </c>
      <c r="X1264" s="103" t="n">
        <f aca="false">IFERROR(IF(U1264="Jan",(K1264/V1264-1)),0)</f>
        <v>-1</v>
      </c>
      <c r="Y1264" s="104" t="str">
        <f aca="false">IF(T1264&gt;0,IF(U1264="","-",IF(X1264&lt;0%,"DEGROWTH","GROWTH")))</f>
        <v>DEGROWTH</v>
      </c>
      <c r="Z1264" s="75" t="n">
        <v>1</v>
      </c>
      <c r="AA1264" s="70"/>
      <c r="AB1264" s="70" t="s">
        <v>130</v>
      </c>
      <c r="AC1264" s="3"/>
    </row>
    <row r="1265" customFormat="false" ht="14.25" hidden="false" customHeight="true" outlineLevel="0" collapsed="false">
      <c r="A1265" s="70" t="s">
        <v>130</v>
      </c>
      <c r="B1265" s="72" t="s">
        <v>111</v>
      </c>
      <c r="C1265" s="72" t="s">
        <v>2838</v>
      </c>
      <c r="D1265" s="72" t="n">
        <v>1000003606</v>
      </c>
      <c r="E1265" s="72" t="s">
        <v>2839</v>
      </c>
      <c r="F1265" s="74" t="n">
        <v>45090</v>
      </c>
      <c r="G1265" s="67" t="str">
        <f aca="false">IF(I1265&gt;0,"Targeted Dealer","-")</f>
        <v>Targeted Dealer</v>
      </c>
      <c r="H1265" s="67"/>
      <c r="I1265" s="68" t="n">
        <v>100</v>
      </c>
      <c r="J1265" s="68" t="n">
        <f aca="false">I1265/$J$1*($J$1-$E$1)</f>
        <v>100</v>
      </c>
      <c r="K1265" s="69" t="n">
        <v>25</v>
      </c>
      <c r="L1265" s="69" t="n">
        <f aca="false">I1265-K1265</f>
        <v>75</v>
      </c>
      <c r="M1265" s="69" t="n">
        <f aca="false">IFERROR((K1265/J1265%),"-")</f>
        <v>25</v>
      </c>
      <c r="N1265" s="97" t="n">
        <v>75</v>
      </c>
      <c r="O1265" s="98" t="str">
        <f aca="false">IF(F1265&lt;=$P$2,"DEC","")</f>
        <v>DEC</v>
      </c>
      <c r="P1265" s="97" t="n">
        <v>75</v>
      </c>
      <c r="Q1265" s="99" t="n">
        <f aca="false">K1265-P1265</f>
        <v>-50</v>
      </c>
      <c r="R1265" s="98" t="n">
        <f aca="false">IFERROR(IF(O1265="Dec",(K1265/P1265-1))," ")</f>
        <v>-0.666666666666667</v>
      </c>
      <c r="S1265" s="100" t="str">
        <f aca="false">IF(N1265&gt;0,IF(O1265="","-",IF(R1265&lt;0%,"DEGROWTH","GROWTH")))</f>
        <v>DEGROWTH</v>
      </c>
      <c r="T1265" s="69" t="n">
        <v>0</v>
      </c>
      <c r="U1265" s="101" t="str">
        <f aca="false">IF(F1265&lt;=$V$2,"jAN","")</f>
        <v>jAN</v>
      </c>
      <c r="V1265" s="97" t="n">
        <v>0</v>
      </c>
      <c r="W1265" s="102" t="n">
        <f aca="false">K1265-V1265</f>
        <v>25</v>
      </c>
      <c r="X1265" s="103" t="n">
        <f aca="false">IFERROR(IF(U1265="Jan",(K1265/V1265-1)),0)</f>
        <v>0</v>
      </c>
      <c r="Y1265" s="106" t="b">
        <f aca="false">IF(T1265&gt;0,IF(U1265="","-",IF(X1265&lt;0%,"DEGROWTH","GROWTH")))</f>
        <v>0</v>
      </c>
      <c r="Z1265" s="75" t="n">
        <v>0</v>
      </c>
      <c r="AA1265" s="70"/>
      <c r="AB1265" s="70" t="s">
        <v>130</v>
      </c>
      <c r="AC1265" s="3"/>
    </row>
    <row r="1266" customFormat="false" ht="14.25" hidden="false" customHeight="true" outlineLevel="0" collapsed="false">
      <c r="A1266" s="70" t="s">
        <v>130</v>
      </c>
      <c r="B1266" s="79" t="s">
        <v>111</v>
      </c>
      <c r="C1266" s="79" t="s">
        <v>2840</v>
      </c>
      <c r="D1266" s="79" t="n">
        <v>1000003921</v>
      </c>
      <c r="E1266" s="79" t="s">
        <v>2841</v>
      </c>
      <c r="F1266" s="74" t="n">
        <v>45409</v>
      </c>
      <c r="G1266" s="67" t="str">
        <f aca="false">IF(I1266&gt;0,"Targeted Dealer","-")</f>
        <v>Targeted Dealer</v>
      </c>
      <c r="H1266" s="67"/>
      <c r="I1266" s="68" t="n">
        <v>500</v>
      </c>
      <c r="J1266" s="68" t="n">
        <f aca="false">I1266/$J$1*($J$1-$E$1)</f>
        <v>500</v>
      </c>
      <c r="K1266" s="69" t="n">
        <v>512</v>
      </c>
      <c r="L1266" s="69" t="n">
        <f aca="false">I1266-K1266</f>
        <v>-12</v>
      </c>
      <c r="M1266" s="69" t="n">
        <f aca="false">IFERROR((K1266/J1266%),"-")</f>
        <v>102.4</v>
      </c>
      <c r="N1266" s="97" t="n">
        <v>505</v>
      </c>
      <c r="O1266" s="98" t="str">
        <f aca="false">IF(F1266&lt;=$P$2,"DEC","")</f>
        <v>DEC</v>
      </c>
      <c r="P1266" s="97" t="n">
        <v>505</v>
      </c>
      <c r="Q1266" s="99" t="n">
        <f aca="false">K1266-P1266</f>
        <v>7</v>
      </c>
      <c r="R1266" s="98" t="n">
        <f aca="false">IFERROR(IF(O1266="Dec",(K1266/P1266-1))," ")</f>
        <v>0.0138613861386139</v>
      </c>
      <c r="S1266" s="100" t="str">
        <f aca="false">IF(N1266&gt;0,IF(O1266="","-",IF(R1266&lt;0%,"DEGROWTH","GROWTH")))</f>
        <v>GROWTH</v>
      </c>
      <c r="T1266" s="69" t="n">
        <v>505</v>
      </c>
      <c r="U1266" s="101" t="str">
        <f aca="false">IF(F1266&lt;=$V$2,"jAN","")</f>
        <v>jAN</v>
      </c>
      <c r="V1266" s="97" t="n">
        <v>505</v>
      </c>
      <c r="W1266" s="102" t="n">
        <f aca="false">K1266-V1266</f>
        <v>7</v>
      </c>
      <c r="X1266" s="103" t="n">
        <f aca="false">IFERROR(IF(U1266="Jan",(K1266/V1266-1)),0)</f>
        <v>0.0138613861386139</v>
      </c>
      <c r="Y1266" s="104" t="str">
        <f aca="false">IF(T1266&gt;0,IF(U1266="","-",IF(X1266&lt;0%,"DEGROWTH","GROWTH")))</f>
        <v>GROWTH</v>
      </c>
      <c r="Z1266" s="75" t="n">
        <v>0</v>
      </c>
      <c r="AA1266" s="70"/>
      <c r="AB1266" s="70" t="s">
        <v>130</v>
      </c>
      <c r="AC1266" s="3"/>
    </row>
    <row r="1267" customFormat="false" ht="14.25" hidden="false" customHeight="true" outlineLevel="0" collapsed="false">
      <c r="A1267" s="75" t="s">
        <v>130</v>
      </c>
      <c r="B1267" s="79" t="s">
        <v>111</v>
      </c>
      <c r="C1267" s="79" t="s">
        <v>3937</v>
      </c>
      <c r="D1267" s="79" t="n">
        <v>1000004064</v>
      </c>
      <c r="E1267" s="79" t="s">
        <v>3938</v>
      </c>
      <c r="F1267" s="74" t="n">
        <v>45502</v>
      </c>
      <c r="G1267" s="67" t="str">
        <f aca="false">IF(I1267&gt;0,"Targeted Dealer","-")</f>
        <v>-</v>
      </c>
      <c r="H1267" s="67"/>
      <c r="I1267" s="68" t="n">
        <v>0</v>
      </c>
      <c r="J1267" s="68" t="n">
        <f aca="false">I1267/$J$1*($J$1-$E$1)</f>
        <v>0</v>
      </c>
      <c r="K1267" s="69" t="n">
        <v>0</v>
      </c>
      <c r="L1267" s="69" t="n">
        <f aca="false">I1267-K1267</f>
        <v>0</v>
      </c>
      <c r="M1267" s="69" t="str">
        <f aca="false">IFERROR((K1267/J1267%),"-")</f>
        <v>-</v>
      </c>
      <c r="N1267" s="97" t="n">
        <v>0</v>
      </c>
      <c r="O1267" s="98" t="str">
        <f aca="false">IF(F1267&lt;=$P$2,"DEC","")</f>
        <v>DEC</v>
      </c>
      <c r="P1267" s="97" t="n">
        <v>0</v>
      </c>
      <c r="Q1267" s="99" t="n">
        <f aca="false">K1267-P1267</f>
        <v>0</v>
      </c>
      <c r="R1267" s="98" t="str">
        <f aca="false">IFERROR(IF(O1267="Dec",(K1267/P1267-1))," ")</f>
        <v> </v>
      </c>
      <c r="S1267" s="105" t="b">
        <f aca="false">IF(N1267&gt;0,IF(O1267="","-",IF(R1267&lt;0%,"DEGROWTH","GROWTH")))</f>
        <v>0</v>
      </c>
      <c r="T1267" s="69" t="n">
        <v>30</v>
      </c>
      <c r="U1267" s="101" t="str">
        <f aca="false">IF(F1267&lt;=$V$2,"jAN","")</f>
        <v>jAN</v>
      </c>
      <c r="V1267" s="97" t="n">
        <v>30</v>
      </c>
      <c r="W1267" s="102" t="n">
        <f aca="false">K1267-V1267</f>
        <v>-30</v>
      </c>
      <c r="X1267" s="103" t="n">
        <f aca="false">IFERROR(IF(U1267="Jan",(K1267/V1267-1)),0)</f>
        <v>-1</v>
      </c>
      <c r="Y1267" s="104" t="str">
        <f aca="false">IF(T1267&gt;0,IF(U1267="","-",IF(X1267&lt;0%,"DEGROWTH","GROWTH")))</f>
        <v>DEGROWTH</v>
      </c>
      <c r="Z1267" s="75" t="n">
        <v>0</v>
      </c>
      <c r="AA1267" s="75"/>
      <c r="AB1267" s="75" t="s">
        <v>130</v>
      </c>
      <c r="AC1267" s="3"/>
    </row>
    <row r="1268" customFormat="false" ht="14.25" hidden="false" customHeight="true" outlineLevel="0" collapsed="false">
      <c r="A1268" s="70" t="s">
        <v>130</v>
      </c>
      <c r="B1268" s="72" t="s">
        <v>113</v>
      </c>
      <c r="C1268" s="72" t="s">
        <v>2842</v>
      </c>
      <c r="D1268" s="72" t="n">
        <v>1000001712</v>
      </c>
      <c r="E1268" s="73" t="s">
        <v>2843</v>
      </c>
      <c r="F1268" s="74" t="n">
        <v>41302</v>
      </c>
      <c r="G1268" s="67" t="str">
        <f aca="false">IF(I1268&gt;0,"Targeted Dealer","-")</f>
        <v>Targeted Dealer</v>
      </c>
      <c r="H1268" s="67"/>
      <c r="I1268" s="68" t="n">
        <v>510</v>
      </c>
      <c r="J1268" s="68" t="n">
        <f aca="false">I1268/$J$1*($J$1-$E$1)</f>
        <v>510</v>
      </c>
      <c r="K1268" s="69" t="n">
        <v>166.5</v>
      </c>
      <c r="L1268" s="69" t="n">
        <f aca="false">I1268-K1268</f>
        <v>343.5</v>
      </c>
      <c r="M1268" s="69" t="n">
        <f aca="false">IFERROR((K1268/J1268%),"-")</f>
        <v>32.6470588235294</v>
      </c>
      <c r="N1268" s="97" t="n">
        <v>677.8</v>
      </c>
      <c r="O1268" s="98" t="str">
        <f aca="false">IF(F1268&lt;=$P$2,"DEC","")</f>
        <v>DEC</v>
      </c>
      <c r="P1268" s="97" t="n">
        <v>677.8</v>
      </c>
      <c r="Q1268" s="99" t="n">
        <f aca="false">K1268-P1268</f>
        <v>-511.3</v>
      </c>
      <c r="R1268" s="98" t="n">
        <f aca="false">IFERROR(IF(O1268="Dec",(K1268/P1268-1))," ")</f>
        <v>-0.754352316317498</v>
      </c>
      <c r="S1268" s="100" t="str">
        <f aca="false">IF(N1268&gt;0,IF(O1268="","-",IF(R1268&lt;0%,"DEGROWTH","GROWTH")))</f>
        <v>DEGROWTH</v>
      </c>
      <c r="T1268" s="69" t="n">
        <v>474.25</v>
      </c>
      <c r="U1268" s="101" t="str">
        <f aca="false">IF(F1268&lt;=$V$2,"jAN","")</f>
        <v>jAN</v>
      </c>
      <c r="V1268" s="97" t="n">
        <v>474.25</v>
      </c>
      <c r="W1268" s="102" t="n">
        <f aca="false">K1268-V1268</f>
        <v>-307.75</v>
      </c>
      <c r="X1268" s="103" t="n">
        <f aca="false">IFERROR(IF(U1268="Jan",(K1268/V1268-1)),0)</f>
        <v>-0.648919346336321</v>
      </c>
      <c r="Y1268" s="104" t="str">
        <f aca="false">IF(T1268&gt;0,IF(U1268="","-",IF(X1268&lt;0%,"DEGROWTH","GROWTH")))</f>
        <v>DEGROWTH</v>
      </c>
      <c r="Z1268" s="75" t="n">
        <v>0</v>
      </c>
      <c r="AA1268" s="70"/>
      <c r="AB1268" s="70" t="s">
        <v>130</v>
      </c>
      <c r="AC1268" s="3"/>
    </row>
    <row r="1269" customFormat="false" ht="14.25" hidden="false" customHeight="true" outlineLevel="0" collapsed="false">
      <c r="A1269" s="70" t="s">
        <v>130</v>
      </c>
      <c r="B1269" s="72" t="s">
        <v>113</v>
      </c>
      <c r="C1269" s="72" t="s">
        <v>2844</v>
      </c>
      <c r="D1269" s="72" t="n">
        <v>1000001734</v>
      </c>
      <c r="E1269" s="73" t="s">
        <v>2845</v>
      </c>
      <c r="F1269" s="74" t="n">
        <v>41493</v>
      </c>
      <c r="G1269" s="67" t="str">
        <f aca="false">IF(I1269&gt;0,"Targeted Dealer","-")</f>
        <v>Targeted Dealer</v>
      </c>
      <c r="H1269" s="67"/>
      <c r="I1269" s="68" t="n">
        <v>600</v>
      </c>
      <c r="J1269" s="68" t="n">
        <f aca="false">I1269/$J$1*($J$1-$E$1)</f>
        <v>600</v>
      </c>
      <c r="K1269" s="69" t="n">
        <v>575.8</v>
      </c>
      <c r="L1269" s="69" t="n">
        <f aca="false">I1269-K1269</f>
        <v>24.2</v>
      </c>
      <c r="M1269" s="69" t="n">
        <f aca="false">IFERROR((K1269/J1269%),"-")</f>
        <v>95.9666666666667</v>
      </c>
      <c r="N1269" s="97" t="n">
        <v>726</v>
      </c>
      <c r="O1269" s="98" t="str">
        <f aca="false">IF(F1269&lt;=$P$2,"DEC","")</f>
        <v>DEC</v>
      </c>
      <c r="P1269" s="97" t="n">
        <v>726</v>
      </c>
      <c r="Q1269" s="99" t="n">
        <f aca="false">K1269-P1269</f>
        <v>-150.2</v>
      </c>
      <c r="R1269" s="98" t="n">
        <f aca="false">IFERROR(IF(O1269="Dec",(K1269/P1269-1))," ")</f>
        <v>-0.206887052341598</v>
      </c>
      <c r="S1269" s="100" t="str">
        <f aca="false">IF(N1269&gt;0,IF(O1269="","-",IF(R1269&lt;0%,"DEGROWTH","GROWTH")))</f>
        <v>DEGROWTH</v>
      </c>
      <c r="T1269" s="69" t="n">
        <v>637</v>
      </c>
      <c r="U1269" s="101" t="str">
        <f aca="false">IF(F1269&lt;=$V$2,"jAN","")</f>
        <v>jAN</v>
      </c>
      <c r="V1269" s="97" t="n">
        <v>637</v>
      </c>
      <c r="W1269" s="102" t="n">
        <f aca="false">K1269-V1269</f>
        <v>-61.2</v>
      </c>
      <c r="X1269" s="103" t="n">
        <f aca="false">IFERROR(IF(U1269="Jan",(K1269/V1269-1)),0)</f>
        <v>-0.0960753532182105</v>
      </c>
      <c r="Y1269" s="104" t="str">
        <f aca="false">IF(T1269&gt;0,IF(U1269="","-",IF(X1269&lt;0%,"DEGROWTH","GROWTH")))</f>
        <v>DEGROWTH</v>
      </c>
      <c r="Z1269" s="75" t="n">
        <v>0</v>
      </c>
      <c r="AA1269" s="70"/>
      <c r="AB1269" s="70" t="s">
        <v>130</v>
      </c>
      <c r="AC1269" s="3"/>
    </row>
    <row r="1270" customFormat="false" ht="14.25" hidden="false" customHeight="true" outlineLevel="0" collapsed="false">
      <c r="A1270" s="70" t="s">
        <v>130</v>
      </c>
      <c r="B1270" s="72" t="s">
        <v>113</v>
      </c>
      <c r="C1270" s="72" t="s">
        <v>2846</v>
      </c>
      <c r="D1270" s="72" t="n">
        <v>1000001735</v>
      </c>
      <c r="E1270" s="73" t="s">
        <v>2847</v>
      </c>
      <c r="F1270" s="74" t="n">
        <v>41523</v>
      </c>
      <c r="G1270" s="67" t="str">
        <f aca="false">IF(I1270&gt;0,"Targeted Dealer","-")</f>
        <v>Targeted Dealer</v>
      </c>
      <c r="H1270" s="67"/>
      <c r="I1270" s="68" t="n">
        <v>620</v>
      </c>
      <c r="J1270" s="68" t="n">
        <f aca="false">I1270/$J$1*($J$1-$E$1)</f>
        <v>620</v>
      </c>
      <c r="K1270" s="69" t="n">
        <v>315</v>
      </c>
      <c r="L1270" s="69" t="n">
        <f aca="false">I1270-K1270</f>
        <v>305</v>
      </c>
      <c r="M1270" s="69" t="n">
        <f aca="false">IFERROR((K1270/J1270%),"-")</f>
        <v>50.8064516129032</v>
      </c>
      <c r="N1270" s="97" t="n">
        <v>352</v>
      </c>
      <c r="O1270" s="98" t="str">
        <f aca="false">IF(F1270&lt;=$P$2,"DEC","")</f>
        <v>DEC</v>
      </c>
      <c r="P1270" s="97" t="n">
        <v>352</v>
      </c>
      <c r="Q1270" s="99" t="n">
        <f aca="false">K1270-P1270</f>
        <v>-37</v>
      </c>
      <c r="R1270" s="98" t="n">
        <f aca="false">IFERROR(IF(O1270="Dec",(K1270/P1270-1))," ")</f>
        <v>-0.105113636363636</v>
      </c>
      <c r="S1270" s="100" t="str">
        <f aca="false">IF(N1270&gt;0,IF(O1270="","-",IF(R1270&lt;0%,"DEGROWTH","GROWTH")))</f>
        <v>DEGROWTH</v>
      </c>
      <c r="T1270" s="69" t="n">
        <v>1045</v>
      </c>
      <c r="U1270" s="101" t="str">
        <f aca="false">IF(F1270&lt;=$V$2,"jAN","")</f>
        <v>jAN</v>
      </c>
      <c r="V1270" s="97" t="n">
        <v>1045</v>
      </c>
      <c r="W1270" s="102" t="n">
        <f aca="false">K1270-V1270</f>
        <v>-730</v>
      </c>
      <c r="X1270" s="103" t="n">
        <f aca="false">IFERROR(IF(U1270="Jan",(K1270/V1270-1)),0)</f>
        <v>-0.698564593301435</v>
      </c>
      <c r="Y1270" s="104" t="str">
        <f aca="false">IF(T1270&gt;0,IF(U1270="","-",IF(X1270&lt;0%,"DEGROWTH","GROWTH")))</f>
        <v>DEGROWTH</v>
      </c>
      <c r="Z1270" s="75" t="n">
        <v>0</v>
      </c>
      <c r="AA1270" s="70"/>
      <c r="AB1270" s="70" t="s">
        <v>130</v>
      </c>
      <c r="AC1270" s="3"/>
    </row>
    <row r="1271" customFormat="false" ht="14.25" hidden="false" customHeight="true" outlineLevel="0" collapsed="false">
      <c r="A1271" s="70" t="s">
        <v>130</v>
      </c>
      <c r="B1271" s="72" t="s">
        <v>113</v>
      </c>
      <c r="C1271" s="72" t="s">
        <v>2848</v>
      </c>
      <c r="D1271" s="72" t="n">
        <v>1000001736</v>
      </c>
      <c r="E1271" s="73" t="s">
        <v>2849</v>
      </c>
      <c r="F1271" s="74" t="n">
        <v>41676</v>
      </c>
      <c r="G1271" s="67" t="str">
        <f aca="false">IF(I1271&gt;0,"Targeted Dealer","-")</f>
        <v>Targeted Dealer</v>
      </c>
      <c r="H1271" s="67"/>
      <c r="I1271" s="68" t="n">
        <v>60</v>
      </c>
      <c r="J1271" s="68" t="n">
        <f aca="false">I1271/$J$1*($J$1-$E$1)</f>
        <v>60</v>
      </c>
      <c r="K1271" s="69" t="n">
        <v>60</v>
      </c>
      <c r="L1271" s="69" t="n">
        <f aca="false">I1271-K1271</f>
        <v>0</v>
      </c>
      <c r="M1271" s="69" t="n">
        <f aca="false">IFERROR((K1271/J1271%),"-")</f>
        <v>100</v>
      </c>
      <c r="N1271" s="97" t="n">
        <v>60</v>
      </c>
      <c r="O1271" s="98" t="str">
        <f aca="false">IF(F1271&lt;=$P$2,"DEC","")</f>
        <v>DEC</v>
      </c>
      <c r="P1271" s="97" t="n">
        <v>60</v>
      </c>
      <c r="Q1271" s="99" t="n">
        <f aca="false">K1271-P1271</f>
        <v>0</v>
      </c>
      <c r="R1271" s="98" t="n">
        <f aca="false">IFERROR(IF(O1271="Dec",(K1271/P1271-1))," ")</f>
        <v>0</v>
      </c>
      <c r="S1271" s="100" t="str">
        <f aca="false">IF(N1271&gt;0,IF(O1271="","-",IF(R1271&lt;0%,"DEGROWTH","GROWTH")))</f>
        <v>GROWTH</v>
      </c>
      <c r="T1271" s="69" t="n">
        <v>10</v>
      </c>
      <c r="U1271" s="101" t="str">
        <f aca="false">IF(F1271&lt;=$V$2,"jAN","")</f>
        <v>jAN</v>
      </c>
      <c r="V1271" s="97" t="n">
        <v>10</v>
      </c>
      <c r="W1271" s="102" t="n">
        <f aca="false">K1271-V1271</f>
        <v>50</v>
      </c>
      <c r="X1271" s="103" t="n">
        <f aca="false">IFERROR(IF(U1271="Jan",(K1271/V1271-1)),0)</f>
        <v>5</v>
      </c>
      <c r="Y1271" s="104" t="str">
        <f aca="false">IF(T1271&gt;0,IF(U1271="","-",IF(X1271&lt;0%,"DEGROWTH","GROWTH")))</f>
        <v>GROWTH</v>
      </c>
      <c r="Z1271" s="75" t="n">
        <v>0</v>
      </c>
      <c r="AA1271" s="70"/>
      <c r="AB1271" s="70" t="s">
        <v>130</v>
      </c>
      <c r="AC1271" s="3"/>
    </row>
    <row r="1272" customFormat="false" ht="14.25" hidden="false" customHeight="true" outlineLevel="0" collapsed="false">
      <c r="A1272" s="70" t="s">
        <v>130</v>
      </c>
      <c r="B1272" s="72" t="s">
        <v>113</v>
      </c>
      <c r="C1272" s="72" t="s">
        <v>422</v>
      </c>
      <c r="D1272" s="72" t="n">
        <v>1000001718</v>
      </c>
      <c r="E1272" s="73" t="s">
        <v>423</v>
      </c>
      <c r="F1272" s="74" t="n">
        <v>42124</v>
      </c>
      <c r="G1272" s="67" t="str">
        <f aca="false">IF(I1272&gt;0,"Targeted Dealer","-")</f>
        <v>Targeted Dealer</v>
      </c>
      <c r="H1272" s="67"/>
      <c r="I1272" s="68" t="n">
        <v>100</v>
      </c>
      <c r="J1272" s="68" t="n">
        <f aca="false">I1272/$J$1*($J$1-$E$1)</f>
        <v>100</v>
      </c>
      <c r="K1272" s="69" t="n">
        <v>18</v>
      </c>
      <c r="L1272" s="69" t="n">
        <f aca="false">I1272-K1272</f>
        <v>82</v>
      </c>
      <c r="M1272" s="69" t="n">
        <f aca="false">IFERROR((K1272/J1272%),"-")</f>
        <v>18</v>
      </c>
      <c r="N1272" s="97" t="n">
        <v>18</v>
      </c>
      <c r="O1272" s="98" t="str">
        <f aca="false">IF(F1272&lt;=$P$2,"DEC","")</f>
        <v>DEC</v>
      </c>
      <c r="P1272" s="97" t="n">
        <v>18</v>
      </c>
      <c r="Q1272" s="99" t="n">
        <f aca="false">K1272-P1272</f>
        <v>0</v>
      </c>
      <c r="R1272" s="98" t="n">
        <f aca="false">IFERROR(IF(O1272="Dec",(K1272/P1272-1))," ")</f>
        <v>0</v>
      </c>
      <c r="S1272" s="100" t="str">
        <f aca="false">IF(N1272&gt;0,IF(O1272="","-",IF(R1272&lt;0%,"DEGROWTH","GROWTH")))</f>
        <v>GROWTH</v>
      </c>
      <c r="T1272" s="69" t="n">
        <v>110</v>
      </c>
      <c r="U1272" s="101" t="str">
        <f aca="false">IF(F1272&lt;=$V$2,"jAN","")</f>
        <v>jAN</v>
      </c>
      <c r="V1272" s="97" t="n">
        <v>110</v>
      </c>
      <c r="W1272" s="102" t="n">
        <f aca="false">K1272-V1272</f>
        <v>-92</v>
      </c>
      <c r="X1272" s="103" t="n">
        <f aca="false">IFERROR(IF(U1272="Jan",(K1272/V1272-1)),0)</f>
        <v>-0.836363636363636</v>
      </c>
      <c r="Y1272" s="104" t="str">
        <f aca="false">IF(T1272&gt;0,IF(U1272="","-",IF(X1272&lt;0%,"DEGROWTH","GROWTH")))</f>
        <v>DEGROWTH</v>
      </c>
      <c r="Z1272" s="75" t="n">
        <v>0</v>
      </c>
      <c r="AA1272" s="70"/>
      <c r="AB1272" s="70" t="s">
        <v>130</v>
      </c>
      <c r="AC1272" s="3"/>
    </row>
    <row r="1273" customFormat="false" ht="14.25" hidden="false" customHeight="true" outlineLevel="0" collapsed="false">
      <c r="A1273" s="70" t="s">
        <v>130</v>
      </c>
      <c r="B1273" s="72" t="s">
        <v>113</v>
      </c>
      <c r="C1273" s="72" t="s">
        <v>2850</v>
      </c>
      <c r="D1273" s="72" t="n">
        <v>1000001724</v>
      </c>
      <c r="E1273" s="73" t="s">
        <v>2851</v>
      </c>
      <c r="F1273" s="74" t="n">
        <v>42124</v>
      </c>
      <c r="G1273" s="67" t="str">
        <f aca="false">IF(I1273&gt;0,"Targeted Dealer","-")</f>
        <v>Targeted Dealer</v>
      </c>
      <c r="H1273" s="67"/>
      <c r="I1273" s="68" t="n">
        <v>80</v>
      </c>
      <c r="J1273" s="68" t="n">
        <f aca="false">I1273/$J$1*($J$1-$E$1)</f>
        <v>80</v>
      </c>
      <c r="K1273" s="69" t="n">
        <v>5.5</v>
      </c>
      <c r="L1273" s="69" t="n">
        <f aca="false">I1273-K1273</f>
        <v>74.5</v>
      </c>
      <c r="M1273" s="69" t="n">
        <f aca="false">IFERROR((K1273/J1273%),"-")</f>
        <v>6.875</v>
      </c>
      <c r="N1273" s="97" t="n">
        <v>0</v>
      </c>
      <c r="O1273" s="98" t="str">
        <f aca="false">IF(F1273&lt;=$P$2,"DEC","")</f>
        <v>DEC</v>
      </c>
      <c r="P1273" s="97" t="n">
        <v>0</v>
      </c>
      <c r="Q1273" s="99" t="n">
        <f aca="false">K1273-P1273</f>
        <v>5.5</v>
      </c>
      <c r="R1273" s="98" t="str">
        <f aca="false">IFERROR(IF(O1273="Dec",(K1273/P1273-1))," ")</f>
        <v> </v>
      </c>
      <c r="S1273" s="105" t="b">
        <f aca="false">IF(N1273&gt;0,IF(O1273="","-",IF(R1273&lt;0%,"DEGROWTH","GROWTH")))</f>
        <v>0</v>
      </c>
      <c r="T1273" s="69" t="n">
        <v>0</v>
      </c>
      <c r="U1273" s="101" t="str">
        <f aca="false">IF(F1273&lt;=$V$2,"jAN","")</f>
        <v>jAN</v>
      </c>
      <c r="V1273" s="97" t="n">
        <v>0</v>
      </c>
      <c r="W1273" s="102" t="n">
        <f aca="false">K1273-V1273</f>
        <v>5.5</v>
      </c>
      <c r="X1273" s="103" t="n">
        <f aca="false">IFERROR(IF(U1273="Jan",(K1273/V1273-1)),0)</f>
        <v>0</v>
      </c>
      <c r="Y1273" s="106" t="b">
        <f aca="false">IF(T1273&gt;0,IF(U1273="","-",IF(X1273&lt;0%,"DEGROWTH","GROWTH")))</f>
        <v>0</v>
      </c>
      <c r="Z1273" s="75" t="n">
        <v>0</v>
      </c>
      <c r="AA1273" s="70"/>
      <c r="AB1273" s="70" t="s">
        <v>130</v>
      </c>
      <c r="AC1273" s="3"/>
    </row>
    <row r="1274" customFormat="false" ht="14.25" hidden="false" customHeight="true" outlineLevel="0" collapsed="false">
      <c r="A1274" s="70" t="s">
        <v>130</v>
      </c>
      <c r="B1274" s="72" t="s">
        <v>113</v>
      </c>
      <c r="C1274" s="72" t="s">
        <v>2852</v>
      </c>
      <c r="D1274" s="72" t="n">
        <v>1000001721</v>
      </c>
      <c r="E1274" s="73" t="s">
        <v>2853</v>
      </c>
      <c r="F1274" s="74" t="n">
        <v>42222</v>
      </c>
      <c r="G1274" s="67" t="str">
        <f aca="false">IF(I1274&gt;0,"Targeted Dealer","-")</f>
        <v>Targeted Dealer</v>
      </c>
      <c r="H1274" s="67"/>
      <c r="I1274" s="68" t="n">
        <v>140</v>
      </c>
      <c r="J1274" s="68" t="n">
        <f aca="false">I1274/$J$1*($J$1-$E$1)</f>
        <v>140</v>
      </c>
      <c r="K1274" s="69" t="n">
        <v>34.5</v>
      </c>
      <c r="L1274" s="69" t="n">
        <f aca="false">I1274-K1274</f>
        <v>105.5</v>
      </c>
      <c r="M1274" s="69" t="n">
        <f aca="false">IFERROR((K1274/J1274%),"-")</f>
        <v>24.6428571428571</v>
      </c>
      <c r="N1274" s="97" t="n">
        <v>80</v>
      </c>
      <c r="O1274" s="98" t="str">
        <f aca="false">IF(F1274&lt;=$P$2,"DEC","")</f>
        <v>DEC</v>
      </c>
      <c r="P1274" s="97" t="n">
        <v>80</v>
      </c>
      <c r="Q1274" s="99" t="n">
        <f aca="false">K1274-P1274</f>
        <v>-45.5</v>
      </c>
      <c r="R1274" s="98" t="n">
        <f aca="false">IFERROR(IF(O1274="Dec",(K1274/P1274-1))," ")</f>
        <v>-0.56875</v>
      </c>
      <c r="S1274" s="100" t="str">
        <f aca="false">IF(N1274&gt;0,IF(O1274="","-",IF(R1274&lt;0%,"DEGROWTH","GROWTH")))</f>
        <v>DEGROWTH</v>
      </c>
      <c r="T1274" s="69" t="n">
        <v>30</v>
      </c>
      <c r="U1274" s="101" t="str">
        <f aca="false">IF(F1274&lt;=$V$2,"jAN","")</f>
        <v>jAN</v>
      </c>
      <c r="V1274" s="97" t="n">
        <v>30</v>
      </c>
      <c r="W1274" s="102" t="n">
        <f aca="false">K1274-V1274</f>
        <v>4.5</v>
      </c>
      <c r="X1274" s="103" t="n">
        <f aca="false">IFERROR(IF(U1274="Jan",(K1274/V1274-1)),0)</f>
        <v>0.15</v>
      </c>
      <c r="Y1274" s="104" t="str">
        <f aca="false">IF(T1274&gt;0,IF(U1274="","-",IF(X1274&lt;0%,"DEGROWTH","GROWTH")))</f>
        <v>GROWTH</v>
      </c>
      <c r="Z1274" s="75" t="n">
        <v>0</v>
      </c>
      <c r="AA1274" s="70"/>
      <c r="AB1274" s="70" t="s">
        <v>130</v>
      </c>
      <c r="AC1274" s="3"/>
    </row>
    <row r="1275" customFormat="false" ht="14.25" hidden="false" customHeight="true" outlineLevel="0" collapsed="false">
      <c r="A1275" s="70" t="s">
        <v>130</v>
      </c>
      <c r="B1275" s="72" t="s">
        <v>113</v>
      </c>
      <c r="C1275" s="72" t="s">
        <v>424</v>
      </c>
      <c r="D1275" s="72" t="n">
        <v>1000001727</v>
      </c>
      <c r="E1275" s="73" t="s">
        <v>425</v>
      </c>
      <c r="F1275" s="74" t="n">
        <v>42756</v>
      </c>
      <c r="G1275" s="67" t="str">
        <f aca="false">IF(I1275&gt;0,"Targeted Dealer","-")</f>
        <v>Targeted Dealer</v>
      </c>
      <c r="H1275" s="67"/>
      <c r="I1275" s="68" t="n">
        <v>30</v>
      </c>
      <c r="J1275" s="68" t="n">
        <f aca="false">I1275/$J$1*($J$1-$E$1)</f>
        <v>30</v>
      </c>
      <c r="K1275" s="69" t="n">
        <v>50</v>
      </c>
      <c r="L1275" s="69" t="n">
        <f aca="false">I1275-K1275</f>
        <v>-20</v>
      </c>
      <c r="M1275" s="69" t="n">
        <f aca="false">IFERROR((K1275/J1275%),"-")</f>
        <v>166.666666666667</v>
      </c>
      <c r="N1275" s="97" t="n">
        <v>0</v>
      </c>
      <c r="O1275" s="98" t="str">
        <f aca="false">IF(F1275&lt;=$P$2,"DEC","")</f>
        <v>DEC</v>
      </c>
      <c r="P1275" s="97" t="n">
        <v>0</v>
      </c>
      <c r="Q1275" s="99" t="n">
        <f aca="false">K1275-P1275</f>
        <v>50</v>
      </c>
      <c r="R1275" s="98" t="str">
        <f aca="false">IFERROR(IF(O1275="Dec",(K1275/P1275-1))," ")</f>
        <v> </v>
      </c>
      <c r="S1275" s="105" t="b">
        <f aca="false">IF(N1275&gt;0,IF(O1275="","-",IF(R1275&lt;0%,"DEGROWTH","GROWTH")))</f>
        <v>0</v>
      </c>
      <c r="T1275" s="69" t="n">
        <v>25</v>
      </c>
      <c r="U1275" s="101" t="str">
        <f aca="false">IF(F1275&lt;=$V$2,"jAN","")</f>
        <v>jAN</v>
      </c>
      <c r="V1275" s="97" t="n">
        <v>25</v>
      </c>
      <c r="W1275" s="102" t="n">
        <f aca="false">K1275-V1275</f>
        <v>25</v>
      </c>
      <c r="X1275" s="103" t="n">
        <f aca="false">IFERROR(IF(U1275="Jan",(K1275/V1275-1)),0)</f>
        <v>1</v>
      </c>
      <c r="Y1275" s="104" t="str">
        <f aca="false">IF(T1275&gt;0,IF(U1275="","-",IF(X1275&lt;0%,"DEGROWTH","GROWTH")))</f>
        <v>GROWTH</v>
      </c>
      <c r="Z1275" s="75" t="n">
        <v>0</v>
      </c>
      <c r="AA1275" s="70"/>
      <c r="AB1275" s="70" t="s">
        <v>130</v>
      </c>
      <c r="AC1275" s="3"/>
    </row>
    <row r="1276" customFormat="false" ht="14.25" hidden="false" customHeight="true" outlineLevel="0" collapsed="false">
      <c r="A1276" s="70" t="s">
        <v>130</v>
      </c>
      <c r="B1276" s="72" t="s">
        <v>113</v>
      </c>
      <c r="C1276" s="72" t="s">
        <v>2854</v>
      </c>
      <c r="D1276" s="72" t="n">
        <v>1000001716</v>
      </c>
      <c r="E1276" s="73" t="s">
        <v>2855</v>
      </c>
      <c r="F1276" s="74" t="n">
        <v>43099</v>
      </c>
      <c r="G1276" s="67" t="str">
        <f aca="false">IF(I1276&gt;0,"Targeted Dealer","-")</f>
        <v>Targeted Dealer</v>
      </c>
      <c r="H1276" s="67"/>
      <c r="I1276" s="68" t="n">
        <v>270</v>
      </c>
      <c r="J1276" s="68" t="n">
        <f aca="false">I1276/$J$1*($J$1-$E$1)</f>
        <v>270</v>
      </c>
      <c r="K1276" s="69" t="n">
        <v>482.5</v>
      </c>
      <c r="L1276" s="69" t="n">
        <f aca="false">I1276-K1276</f>
        <v>-212.5</v>
      </c>
      <c r="M1276" s="69" t="n">
        <f aca="false">IFERROR((K1276/J1276%),"-")</f>
        <v>178.703703703704</v>
      </c>
      <c r="N1276" s="97" t="n">
        <v>406.5</v>
      </c>
      <c r="O1276" s="98" t="str">
        <f aca="false">IF(F1276&lt;=$P$2,"DEC","")</f>
        <v>DEC</v>
      </c>
      <c r="P1276" s="97" t="n">
        <v>406.5</v>
      </c>
      <c r="Q1276" s="99" t="n">
        <f aca="false">K1276-P1276</f>
        <v>76</v>
      </c>
      <c r="R1276" s="98" t="n">
        <f aca="false">IFERROR(IF(O1276="Dec",(K1276/P1276-1))," ")</f>
        <v>0.186961869618696</v>
      </c>
      <c r="S1276" s="100" t="str">
        <f aca="false">IF(N1276&gt;0,IF(O1276="","-",IF(R1276&lt;0%,"DEGROWTH","GROWTH")))</f>
        <v>GROWTH</v>
      </c>
      <c r="T1276" s="69" t="n">
        <v>60</v>
      </c>
      <c r="U1276" s="101" t="str">
        <f aca="false">IF(F1276&lt;=$V$2,"jAN","")</f>
        <v>jAN</v>
      </c>
      <c r="V1276" s="97" t="n">
        <v>60</v>
      </c>
      <c r="W1276" s="102" t="n">
        <f aca="false">K1276-V1276</f>
        <v>422.5</v>
      </c>
      <c r="X1276" s="103" t="n">
        <f aca="false">IFERROR(IF(U1276="Jan",(K1276/V1276-1)),0)</f>
        <v>7.04166666666667</v>
      </c>
      <c r="Y1276" s="104" t="str">
        <f aca="false">IF(T1276&gt;0,IF(U1276="","-",IF(X1276&lt;0%,"DEGROWTH","GROWTH")))</f>
        <v>GROWTH</v>
      </c>
      <c r="Z1276" s="75" t="n">
        <v>0</v>
      </c>
      <c r="AA1276" s="70"/>
      <c r="AB1276" s="70" t="s">
        <v>130</v>
      </c>
      <c r="AC1276" s="3"/>
    </row>
    <row r="1277" customFormat="false" ht="14.25" hidden="false" customHeight="true" outlineLevel="0" collapsed="false">
      <c r="A1277" s="70" t="s">
        <v>130</v>
      </c>
      <c r="B1277" s="72" t="s">
        <v>113</v>
      </c>
      <c r="C1277" s="72" t="s">
        <v>2856</v>
      </c>
      <c r="D1277" s="72" t="n">
        <v>1000001722</v>
      </c>
      <c r="E1277" s="73" t="s">
        <v>2857</v>
      </c>
      <c r="F1277" s="74" t="n">
        <v>43614</v>
      </c>
      <c r="G1277" s="67" t="str">
        <f aca="false">IF(I1277&gt;0,"Targeted Dealer","-")</f>
        <v>Targeted Dealer</v>
      </c>
      <c r="H1277" s="67"/>
      <c r="I1277" s="68" t="n">
        <v>250</v>
      </c>
      <c r="J1277" s="68" t="n">
        <f aca="false">I1277/$J$1*($J$1-$E$1)</f>
        <v>250</v>
      </c>
      <c r="K1277" s="69" t="n">
        <v>336</v>
      </c>
      <c r="L1277" s="69" t="n">
        <f aca="false">I1277-K1277</f>
        <v>-86</v>
      </c>
      <c r="M1277" s="69" t="n">
        <f aca="false">IFERROR((K1277/J1277%),"-")</f>
        <v>134.4</v>
      </c>
      <c r="N1277" s="97" t="n">
        <v>340</v>
      </c>
      <c r="O1277" s="98" t="str">
        <f aca="false">IF(F1277&lt;=$P$2,"DEC","")</f>
        <v>DEC</v>
      </c>
      <c r="P1277" s="97" t="n">
        <v>340</v>
      </c>
      <c r="Q1277" s="99" t="n">
        <f aca="false">K1277-P1277</f>
        <v>-4</v>
      </c>
      <c r="R1277" s="98" t="n">
        <f aca="false">IFERROR(IF(O1277="Dec",(K1277/P1277-1))," ")</f>
        <v>-0.0117647058823529</v>
      </c>
      <c r="S1277" s="100" t="str">
        <f aca="false">IF(N1277&gt;0,IF(O1277="","-",IF(R1277&lt;0%,"DEGROWTH","GROWTH")))</f>
        <v>DEGROWTH</v>
      </c>
      <c r="T1277" s="69" t="n">
        <v>330</v>
      </c>
      <c r="U1277" s="101" t="str">
        <f aca="false">IF(F1277&lt;=$V$2,"jAN","")</f>
        <v>jAN</v>
      </c>
      <c r="V1277" s="97" t="n">
        <v>330</v>
      </c>
      <c r="W1277" s="102" t="n">
        <f aca="false">K1277-V1277</f>
        <v>6</v>
      </c>
      <c r="X1277" s="103" t="n">
        <f aca="false">IFERROR(IF(U1277="Jan",(K1277/V1277-1)),0)</f>
        <v>0.0181818181818181</v>
      </c>
      <c r="Y1277" s="104" t="str">
        <f aca="false">IF(T1277&gt;0,IF(U1277="","-",IF(X1277&lt;0%,"DEGROWTH","GROWTH")))</f>
        <v>GROWTH</v>
      </c>
      <c r="Z1277" s="75" t="n">
        <v>0</v>
      </c>
      <c r="AA1277" s="70"/>
      <c r="AB1277" s="70" t="s">
        <v>130</v>
      </c>
      <c r="AC1277" s="3"/>
    </row>
    <row r="1278" customFormat="false" ht="14.25" hidden="false" customHeight="true" outlineLevel="0" collapsed="false">
      <c r="A1278" s="70" t="s">
        <v>130</v>
      </c>
      <c r="B1278" s="72" t="s">
        <v>113</v>
      </c>
      <c r="C1278" s="72" t="s">
        <v>2858</v>
      </c>
      <c r="D1278" s="72" t="n">
        <v>1000001719</v>
      </c>
      <c r="E1278" s="73" t="s">
        <v>2859</v>
      </c>
      <c r="F1278" s="74" t="n">
        <v>43956</v>
      </c>
      <c r="G1278" s="67" t="str">
        <f aca="false">IF(I1278&gt;0,"Targeted Dealer","-")</f>
        <v>Targeted Dealer</v>
      </c>
      <c r="H1278" s="67"/>
      <c r="I1278" s="68" t="n">
        <v>100</v>
      </c>
      <c r="J1278" s="68" t="n">
        <f aca="false">I1278/$J$1*($J$1-$E$1)</f>
        <v>100</v>
      </c>
      <c r="K1278" s="69" t="n">
        <v>210</v>
      </c>
      <c r="L1278" s="69" t="n">
        <f aca="false">I1278-K1278</f>
        <v>-110</v>
      </c>
      <c r="M1278" s="69" t="n">
        <f aca="false">IFERROR((K1278/J1278%),"-")</f>
        <v>210</v>
      </c>
      <c r="N1278" s="97" t="n">
        <v>131</v>
      </c>
      <c r="O1278" s="98" t="str">
        <f aca="false">IF(F1278&lt;=$P$2,"DEC","")</f>
        <v>DEC</v>
      </c>
      <c r="P1278" s="97" t="n">
        <v>131</v>
      </c>
      <c r="Q1278" s="99" t="n">
        <f aca="false">K1278-P1278</f>
        <v>79</v>
      </c>
      <c r="R1278" s="98" t="n">
        <f aca="false">IFERROR(IF(O1278="Dec",(K1278/P1278-1))," ")</f>
        <v>0.603053435114504</v>
      </c>
      <c r="S1278" s="100" t="str">
        <f aca="false">IF(N1278&gt;0,IF(O1278="","-",IF(R1278&lt;0%,"DEGROWTH","GROWTH")))</f>
        <v>GROWTH</v>
      </c>
      <c r="T1278" s="69" t="n">
        <v>90</v>
      </c>
      <c r="U1278" s="101" t="str">
        <f aca="false">IF(F1278&lt;=$V$2,"jAN","")</f>
        <v>jAN</v>
      </c>
      <c r="V1278" s="97" t="n">
        <v>90</v>
      </c>
      <c r="W1278" s="102" t="n">
        <f aca="false">K1278-V1278</f>
        <v>120</v>
      </c>
      <c r="X1278" s="103" t="n">
        <f aca="false">IFERROR(IF(U1278="Jan",(K1278/V1278-1)),0)</f>
        <v>1.33333333333333</v>
      </c>
      <c r="Y1278" s="104" t="str">
        <f aca="false">IF(T1278&gt;0,IF(U1278="","-",IF(X1278&lt;0%,"DEGROWTH","GROWTH")))</f>
        <v>GROWTH</v>
      </c>
      <c r="Z1278" s="75" t="n">
        <v>0</v>
      </c>
      <c r="AA1278" s="70"/>
      <c r="AB1278" s="70" t="s">
        <v>130</v>
      </c>
      <c r="AC1278" s="3"/>
    </row>
    <row r="1279" customFormat="false" ht="14.25" hidden="false" customHeight="true" outlineLevel="0" collapsed="false">
      <c r="A1279" s="70" t="s">
        <v>130</v>
      </c>
      <c r="B1279" s="72" t="s">
        <v>113</v>
      </c>
      <c r="C1279" s="72" t="s">
        <v>426</v>
      </c>
      <c r="D1279" s="72" t="n">
        <v>1000001731</v>
      </c>
      <c r="E1279" s="73" t="s">
        <v>427</v>
      </c>
      <c r="F1279" s="74" t="n">
        <v>44305</v>
      </c>
      <c r="G1279" s="67" t="str">
        <f aca="false">IF(I1279&gt;0,"Targeted Dealer","-")</f>
        <v>-</v>
      </c>
      <c r="H1279" s="67"/>
      <c r="I1279" s="68" t="n">
        <v>0</v>
      </c>
      <c r="J1279" s="68" t="n">
        <f aca="false">I1279/$J$1*($J$1-$E$1)</f>
        <v>0</v>
      </c>
      <c r="K1279" s="69" t="n">
        <v>0</v>
      </c>
      <c r="L1279" s="69" t="n">
        <f aca="false">I1279-K1279</f>
        <v>0</v>
      </c>
      <c r="M1279" s="69" t="str">
        <f aca="false">IFERROR((K1279/J1279%),"-")</f>
        <v>-</v>
      </c>
      <c r="N1279" s="97" t="n">
        <v>0</v>
      </c>
      <c r="O1279" s="98" t="str">
        <f aca="false">IF(F1279&lt;=$P$2,"DEC","")</f>
        <v>DEC</v>
      </c>
      <c r="P1279" s="97" t="n">
        <v>0</v>
      </c>
      <c r="Q1279" s="99" t="n">
        <f aca="false">K1279-P1279</f>
        <v>0</v>
      </c>
      <c r="R1279" s="98" t="str">
        <f aca="false">IFERROR(IF(O1279="Dec",(K1279/P1279-1))," ")</f>
        <v> </v>
      </c>
      <c r="S1279" s="105" t="b">
        <f aca="false">IF(N1279&gt;0,IF(O1279="","-",IF(R1279&lt;0%,"DEGROWTH","GROWTH")))</f>
        <v>0</v>
      </c>
      <c r="T1279" s="69" t="n">
        <v>30</v>
      </c>
      <c r="U1279" s="101" t="str">
        <f aca="false">IF(F1279&lt;=$V$2,"jAN","")</f>
        <v>jAN</v>
      </c>
      <c r="V1279" s="97" t="n">
        <v>30</v>
      </c>
      <c r="W1279" s="102" t="n">
        <f aca="false">K1279-V1279</f>
        <v>-30</v>
      </c>
      <c r="X1279" s="103" t="n">
        <f aca="false">IFERROR(IF(U1279="Jan",(K1279/V1279-1)),0)</f>
        <v>-1</v>
      </c>
      <c r="Y1279" s="104" t="str">
        <f aca="false">IF(T1279&gt;0,IF(U1279="","-",IF(X1279&lt;0%,"DEGROWTH","GROWTH")))</f>
        <v>DEGROWTH</v>
      </c>
      <c r="Z1279" s="75" t="n">
        <v>0</v>
      </c>
      <c r="AA1279" s="70"/>
      <c r="AB1279" s="70" t="s">
        <v>130</v>
      </c>
      <c r="AC1279" s="3"/>
    </row>
    <row r="1280" customFormat="false" ht="14.25" hidden="false" customHeight="true" outlineLevel="0" collapsed="false">
      <c r="A1280" s="70" t="s">
        <v>130</v>
      </c>
      <c r="B1280" s="72" t="s">
        <v>113</v>
      </c>
      <c r="C1280" s="72" t="s">
        <v>428</v>
      </c>
      <c r="D1280" s="72" t="n">
        <v>1000001732</v>
      </c>
      <c r="E1280" s="73" t="s">
        <v>429</v>
      </c>
      <c r="F1280" s="74" t="n">
        <v>44343</v>
      </c>
      <c r="G1280" s="67" t="str">
        <f aca="false">IF(I1280&gt;0,"Targeted Dealer","-")</f>
        <v>Targeted Dealer</v>
      </c>
      <c r="H1280" s="67"/>
      <c r="I1280" s="68" t="n">
        <v>100</v>
      </c>
      <c r="J1280" s="68" t="n">
        <f aca="false">I1280/$J$1*($J$1-$E$1)</f>
        <v>100</v>
      </c>
      <c r="K1280" s="69" t="n">
        <v>36.5</v>
      </c>
      <c r="L1280" s="69" t="n">
        <f aca="false">I1280-K1280</f>
        <v>63.5</v>
      </c>
      <c r="M1280" s="69" t="n">
        <f aca="false">IFERROR((K1280/J1280%),"-")</f>
        <v>36.5</v>
      </c>
      <c r="N1280" s="97" t="n">
        <v>20.5</v>
      </c>
      <c r="O1280" s="98" t="str">
        <f aca="false">IF(F1280&lt;=$P$2,"DEC","")</f>
        <v>DEC</v>
      </c>
      <c r="P1280" s="97" t="n">
        <v>20.5</v>
      </c>
      <c r="Q1280" s="99" t="n">
        <f aca="false">K1280-P1280</f>
        <v>16</v>
      </c>
      <c r="R1280" s="98" t="n">
        <f aca="false">IFERROR(IF(O1280="Dec",(K1280/P1280-1))," ")</f>
        <v>0.780487804878049</v>
      </c>
      <c r="S1280" s="100" t="str">
        <f aca="false">IF(N1280&gt;0,IF(O1280="","-",IF(R1280&lt;0%,"DEGROWTH","GROWTH")))</f>
        <v>GROWTH</v>
      </c>
      <c r="T1280" s="69" t="n">
        <v>0</v>
      </c>
      <c r="U1280" s="101" t="str">
        <f aca="false">IF(F1280&lt;=$V$2,"jAN","")</f>
        <v>jAN</v>
      </c>
      <c r="V1280" s="97" t="n">
        <v>0</v>
      </c>
      <c r="W1280" s="102" t="n">
        <f aca="false">K1280-V1280</f>
        <v>36.5</v>
      </c>
      <c r="X1280" s="103" t="n">
        <f aca="false">IFERROR(IF(U1280="Jan",(K1280/V1280-1)),0)</f>
        <v>0</v>
      </c>
      <c r="Y1280" s="106" t="b">
        <f aca="false">IF(T1280&gt;0,IF(U1280="","-",IF(X1280&lt;0%,"DEGROWTH","GROWTH")))</f>
        <v>0</v>
      </c>
      <c r="Z1280" s="75" t="n">
        <v>1</v>
      </c>
      <c r="AA1280" s="70"/>
      <c r="AB1280" s="70" t="s">
        <v>130</v>
      </c>
      <c r="AC1280" s="3"/>
    </row>
    <row r="1281" customFormat="false" ht="14.25" hidden="false" customHeight="true" outlineLevel="0" collapsed="false">
      <c r="A1281" s="70" t="s">
        <v>130</v>
      </c>
      <c r="B1281" s="72" t="s">
        <v>113</v>
      </c>
      <c r="C1281" s="72" t="s">
        <v>2860</v>
      </c>
      <c r="D1281" s="72" t="n">
        <v>1000002536</v>
      </c>
      <c r="E1281" s="73" t="s">
        <v>2861</v>
      </c>
      <c r="F1281" s="74" t="n">
        <v>44603</v>
      </c>
      <c r="G1281" s="67" t="str">
        <f aca="false">IF(I1281&gt;0,"Targeted Dealer","-")</f>
        <v>Targeted Dealer</v>
      </c>
      <c r="H1281" s="67"/>
      <c r="I1281" s="68" t="n">
        <v>80</v>
      </c>
      <c r="J1281" s="68" t="n">
        <f aca="false">I1281/$J$1*($J$1-$E$1)</f>
        <v>80</v>
      </c>
      <c r="K1281" s="69" t="n">
        <v>25</v>
      </c>
      <c r="L1281" s="69" t="n">
        <f aca="false">I1281-K1281</f>
        <v>55</v>
      </c>
      <c r="M1281" s="69" t="n">
        <f aca="false">IFERROR((K1281/J1281%),"-")</f>
        <v>31.25</v>
      </c>
      <c r="N1281" s="97" t="n">
        <v>65</v>
      </c>
      <c r="O1281" s="98" t="str">
        <f aca="false">IF(F1281&lt;=$P$2,"DEC","")</f>
        <v>DEC</v>
      </c>
      <c r="P1281" s="97" t="n">
        <v>65</v>
      </c>
      <c r="Q1281" s="99" t="n">
        <f aca="false">K1281-P1281</f>
        <v>-40</v>
      </c>
      <c r="R1281" s="98" t="n">
        <f aca="false">IFERROR(IF(O1281="Dec",(K1281/P1281-1))," ")</f>
        <v>-0.615384615384615</v>
      </c>
      <c r="S1281" s="100" t="str">
        <f aca="false">IF(N1281&gt;0,IF(O1281="","-",IF(R1281&lt;0%,"DEGROWTH","GROWTH")))</f>
        <v>DEGROWTH</v>
      </c>
      <c r="T1281" s="69" t="n">
        <v>0</v>
      </c>
      <c r="U1281" s="101" t="str">
        <f aca="false">IF(F1281&lt;=$V$2,"jAN","")</f>
        <v>jAN</v>
      </c>
      <c r="V1281" s="97" t="n">
        <v>0</v>
      </c>
      <c r="W1281" s="102" t="n">
        <f aca="false">K1281-V1281</f>
        <v>25</v>
      </c>
      <c r="X1281" s="103" t="n">
        <f aca="false">IFERROR(IF(U1281="Jan",(K1281/V1281-1)),0)</f>
        <v>0</v>
      </c>
      <c r="Y1281" s="106" t="b">
        <f aca="false">IF(T1281&gt;0,IF(U1281="","-",IF(X1281&lt;0%,"DEGROWTH","GROWTH")))</f>
        <v>0</v>
      </c>
      <c r="Z1281" s="75" t="n">
        <v>0</v>
      </c>
      <c r="AA1281" s="70"/>
      <c r="AB1281" s="70" t="s">
        <v>130</v>
      </c>
      <c r="AC1281" s="3"/>
    </row>
    <row r="1282" customFormat="false" ht="14.25" hidden="false" customHeight="true" outlineLevel="0" collapsed="false">
      <c r="A1282" s="70" t="s">
        <v>130</v>
      </c>
      <c r="B1282" s="72" t="s">
        <v>113</v>
      </c>
      <c r="C1282" s="72" t="s">
        <v>2862</v>
      </c>
      <c r="D1282" s="72" t="n">
        <v>1000003040</v>
      </c>
      <c r="E1282" s="72" t="s">
        <v>2863</v>
      </c>
      <c r="F1282" s="74" t="n">
        <v>44847</v>
      </c>
      <c r="G1282" s="67" t="str">
        <f aca="false">IF(I1282&gt;0,"Targeted Dealer","-")</f>
        <v>Targeted Dealer</v>
      </c>
      <c r="H1282" s="67"/>
      <c r="I1282" s="68" t="n">
        <v>170</v>
      </c>
      <c r="J1282" s="68" t="n">
        <f aca="false">I1282/$J$1*($J$1-$E$1)</f>
        <v>170</v>
      </c>
      <c r="K1282" s="69" t="n">
        <v>186</v>
      </c>
      <c r="L1282" s="69" t="n">
        <f aca="false">I1282-K1282</f>
        <v>-16</v>
      </c>
      <c r="M1282" s="69" t="n">
        <f aca="false">IFERROR((K1282/J1282%),"-")</f>
        <v>109.411764705882</v>
      </c>
      <c r="N1282" s="97" t="n">
        <v>180</v>
      </c>
      <c r="O1282" s="98" t="str">
        <f aca="false">IF(F1282&lt;=$P$2,"DEC","")</f>
        <v>DEC</v>
      </c>
      <c r="P1282" s="97" t="n">
        <v>180</v>
      </c>
      <c r="Q1282" s="99" t="n">
        <f aca="false">K1282-P1282</f>
        <v>6</v>
      </c>
      <c r="R1282" s="98" t="n">
        <f aca="false">IFERROR(IF(O1282="Dec",(K1282/P1282-1))," ")</f>
        <v>0.0333333333333334</v>
      </c>
      <c r="S1282" s="100" t="str">
        <f aca="false">IF(N1282&gt;0,IF(O1282="","-",IF(R1282&lt;0%,"DEGROWTH","GROWTH")))</f>
        <v>GROWTH</v>
      </c>
      <c r="T1282" s="69" t="n">
        <v>205</v>
      </c>
      <c r="U1282" s="101" t="str">
        <f aca="false">IF(F1282&lt;=$V$2,"jAN","")</f>
        <v>jAN</v>
      </c>
      <c r="V1282" s="97" t="n">
        <v>205</v>
      </c>
      <c r="W1282" s="102" t="n">
        <f aca="false">K1282-V1282</f>
        <v>-19</v>
      </c>
      <c r="X1282" s="103" t="n">
        <f aca="false">IFERROR(IF(U1282="Jan",(K1282/V1282-1)),0)</f>
        <v>-0.0926829268292683</v>
      </c>
      <c r="Y1282" s="104" t="str">
        <f aca="false">IF(T1282&gt;0,IF(U1282="","-",IF(X1282&lt;0%,"DEGROWTH","GROWTH")))</f>
        <v>DEGROWTH</v>
      </c>
      <c r="Z1282" s="75" t="n">
        <v>0</v>
      </c>
      <c r="AA1282" s="70"/>
      <c r="AB1282" s="70" t="s">
        <v>130</v>
      </c>
      <c r="AC1282" s="3"/>
    </row>
    <row r="1283" customFormat="false" ht="14.25" hidden="false" customHeight="true" outlineLevel="0" collapsed="false">
      <c r="A1283" s="70" t="s">
        <v>130</v>
      </c>
      <c r="B1283" s="72" t="s">
        <v>113</v>
      </c>
      <c r="C1283" s="72" t="s">
        <v>430</v>
      </c>
      <c r="D1283" s="72" t="n">
        <v>1000003080</v>
      </c>
      <c r="E1283" s="72" t="s">
        <v>431</v>
      </c>
      <c r="F1283" s="74" t="n">
        <v>44868</v>
      </c>
      <c r="G1283" s="67" t="str">
        <f aca="false">IF(I1283&gt;0,"Targeted Dealer","-")</f>
        <v>-</v>
      </c>
      <c r="H1283" s="67"/>
      <c r="I1283" s="68" t="n">
        <v>0</v>
      </c>
      <c r="J1283" s="68" t="n">
        <f aca="false">I1283/$J$1*($J$1-$E$1)</f>
        <v>0</v>
      </c>
      <c r="K1283" s="69" t="n">
        <v>0</v>
      </c>
      <c r="L1283" s="69" t="n">
        <f aca="false">I1283-K1283</f>
        <v>0</v>
      </c>
      <c r="M1283" s="69" t="str">
        <f aca="false">IFERROR((K1283/J1283%),"-")</f>
        <v>-</v>
      </c>
      <c r="N1283" s="97" t="n">
        <v>0</v>
      </c>
      <c r="O1283" s="98" t="str">
        <f aca="false">IF(F1283&lt;=$P$2,"DEC","")</f>
        <v>DEC</v>
      </c>
      <c r="P1283" s="97" t="n">
        <v>0</v>
      </c>
      <c r="Q1283" s="99" t="n">
        <f aca="false">K1283-P1283</f>
        <v>0</v>
      </c>
      <c r="R1283" s="98" t="str">
        <f aca="false">IFERROR(IF(O1283="Dec",(K1283/P1283-1))," ")</f>
        <v> </v>
      </c>
      <c r="S1283" s="105" t="b">
        <f aca="false">IF(N1283&gt;0,IF(O1283="","-",IF(R1283&lt;0%,"DEGROWTH","GROWTH")))</f>
        <v>0</v>
      </c>
      <c r="T1283" s="69" t="n">
        <v>0</v>
      </c>
      <c r="U1283" s="101" t="str">
        <f aca="false">IF(F1283&lt;=$V$2,"jAN","")</f>
        <v>jAN</v>
      </c>
      <c r="V1283" s="97" t="n">
        <v>0</v>
      </c>
      <c r="W1283" s="102" t="n">
        <f aca="false">K1283-V1283</f>
        <v>0</v>
      </c>
      <c r="X1283" s="103" t="n">
        <f aca="false">IFERROR(IF(U1283="Jan",(K1283/V1283-1)),0)</f>
        <v>0</v>
      </c>
      <c r="Y1283" s="106" t="b">
        <f aca="false">IF(T1283&gt;0,IF(U1283="","-",IF(X1283&lt;0%,"DEGROWTH","GROWTH")))</f>
        <v>0</v>
      </c>
      <c r="Z1283" s="75" t="n">
        <v>0</v>
      </c>
      <c r="AA1283" s="70"/>
      <c r="AB1283" s="70" t="s">
        <v>130</v>
      </c>
      <c r="AC1283" s="3"/>
    </row>
    <row r="1284" customFormat="false" ht="14.25" hidden="false" customHeight="true" outlineLevel="0" collapsed="false">
      <c r="A1284" s="70" t="s">
        <v>130</v>
      </c>
      <c r="B1284" s="72" t="s">
        <v>113</v>
      </c>
      <c r="C1284" s="72" t="s">
        <v>432</v>
      </c>
      <c r="D1284" s="72" t="n">
        <v>1000003551</v>
      </c>
      <c r="E1284" s="72" t="s">
        <v>433</v>
      </c>
      <c r="F1284" s="74" t="n">
        <v>45071</v>
      </c>
      <c r="G1284" s="67" t="str">
        <f aca="false">IF(I1284&gt;0,"Targeted Dealer","-")</f>
        <v>Targeted Dealer</v>
      </c>
      <c r="H1284" s="67"/>
      <c r="I1284" s="68" t="n">
        <v>60</v>
      </c>
      <c r="J1284" s="68" t="n">
        <f aca="false">I1284/$J$1*($J$1-$E$1)</f>
        <v>60</v>
      </c>
      <c r="K1284" s="69" t="n">
        <v>0</v>
      </c>
      <c r="L1284" s="69" t="n">
        <f aca="false">I1284-K1284</f>
        <v>60</v>
      </c>
      <c r="M1284" s="69" t="n">
        <f aca="false">IFERROR((K1284/J1284%),"-")</f>
        <v>0</v>
      </c>
      <c r="N1284" s="97" t="n">
        <v>0</v>
      </c>
      <c r="O1284" s="98" t="str">
        <f aca="false">IF(F1284&lt;=$P$2,"DEC","")</f>
        <v>DEC</v>
      </c>
      <c r="P1284" s="97" t="n">
        <v>0</v>
      </c>
      <c r="Q1284" s="99" t="n">
        <f aca="false">K1284-P1284</f>
        <v>0</v>
      </c>
      <c r="R1284" s="98" t="str">
        <f aca="false">IFERROR(IF(O1284="Dec",(K1284/P1284-1))," ")</f>
        <v> </v>
      </c>
      <c r="S1284" s="105" t="b">
        <f aca="false">IF(N1284&gt;0,IF(O1284="","-",IF(R1284&lt;0%,"DEGROWTH","GROWTH")))</f>
        <v>0</v>
      </c>
      <c r="T1284" s="69" t="n">
        <v>10</v>
      </c>
      <c r="U1284" s="101" t="str">
        <f aca="false">IF(F1284&lt;=$V$2,"jAN","")</f>
        <v>jAN</v>
      </c>
      <c r="V1284" s="97" t="n">
        <v>10</v>
      </c>
      <c r="W1284" s="102" t="n">
        <f aca="false">K1284-V1284</f>
        <v>-10</v>
      </c>
      <c r="X1284" s="103" t="n">
        <f aca="false">IFERROR(IF(U1284="Jan",(K1284/V1284-1)),0)</f>
        <v>-1</v>
      </c>
      <c r="Y1284" s="104" t="str">
        <f aca="false">IF(T1284&gt;0,IF(U1284="","-",IF(X1284&lt;0%,"DEGROWTH","GROWTH")))</f>
        <v>DEGROWTH</v>
      </c>
      <c r="Z1284" s="75" t="n">
        <v>0</v>
      </c>
      <c r="AA1284" s="70"/>
      <c r="AB1284" s="70" t="s">
        <v>130</v>
      </c>
      <c r="AC1284" s="3"/>
    </row>
    <row r="1285" customFormat="false" ht="14.25" hidden="false" customHeight="true" outlineLevel="0" collapsed="false">
      <c r="A1285" s="70" t="s">
        <v>130</v>
      </c>
      <c r="B1285" s="72" t="s">
        <v>113</v>
      </c>
      <c r="C1285" s="72" t="s">
        <v>2864</v>
      </c>
      <c r="D1285" s="72" t="n">
        <v>1000003556</v>
      </c>
      <c r="E1285" s="72" t="s">
        <v>2865</v>
      </c>
      <c r="F1285" s="74" t="n">
        <v>45072</v>
      </c>
      <c r="G1285" s="67" t="str">
        <f aca="false">IF(I1285&gt;0,"Targeted Dealer","-")</f>
        <v>Targeted Dealer</v>
      </c>
      <c r="H1285" s="67"/>
      <c r="I1285" s="68" t="n">
        <v>220</v>
      </c>
      <c r="J1285" s="68" t="n">
        <f aca="false">I1285/$J$1*($J$1-$E$1)</f>
        <v>220</v>
      </c>
      <c r="K1285" s="69" t="n">
        <v>401.25</v>
      </c>
      <c r="L1285" s="69" t="n">
        <f aca="false">I1285-K1285</f>
        <v>-181.25</v>
      </c>
      <c r="M1285" s="69" t="n">
        <f aca="false">IFERROR((K1285/J1285%),"-")</f>
        <v>182.386363636364</v>
      </c>
      <c r="N1285" s="97" t="n">
        <v>297.5</v>
      </c>
      <c r="O1285" s="98" t="str">
        <f aca="false">IF(F1285&lt;=$P$2,"DEC","")</f>
        <v>DEC</v>
      </c>
      <c r="P1285" s="97" t="n">
        <v>297.5</v>
      </c>
      <c r="Q1285" s="99" t="n">
        <f aca="false">K1285-P1285</f>
        <v>103.75</v>
      </c>
      <c r="R1285" s="98" t="n">
        <f aca="false">IFERROR(IF(O1285="Dec",(K1285/P1285-1))," ")</f>
        <v>0.348739495798319</v>
      </c>
      <c r="S1285" s="100" t="str">
        <f aca="false">IF(N1285&gt;0,IF(O1285="","-",IF(R1285&lt;0%,"DEGROWTH","GROWTH")))</f>
        <v>GROWTH</v>
      </c>
      <c r="T1285" s="69" t="n">
        <v>211</v>
      </c>
      <c r="U1285" s="101" t="str">
        <f aca="false">IF(F1285&lt;=$V$2,"jAN","")</f>
        <v>jAN</v>
      </c>
      <c r="V1285" s="97" t="n">
        <v>211</v>
      </c>
      <c r="W1285" s="102" t="n">
        <f aca="false">K1285-V1285</f>
        <v>190.25</v>
      </c>
      <c r="X1285" s="103" t="n">
        <f aca="false">IFERROR(IF(U1285="Jan",(K1285/V1285-1)),0)</f>
        <v>0.901658767772512</v>
      </c>
      <c r="Y1285" s="104" t="str">
        <f aca="false">IF(T1285&gt;0,IF(U1285="","-",IF(X1285&lt;0%,"DEGROWTH","GROWTH")))</f>
        <v>GROWTH</v>
      </c>
      <c r="Z1285" s="75" t="n">
        <v>0</v>
      </c>
      <c r="AA1285" s="70"/>
      <c r="AB1285" s="70" t="s">
        <v>130</v>
      </c>
      <c r="AC1285" s="3"/>
    </row>
    <row r="1286" customFormat="false" ht="14.25" hidden="false" customHeight="true" outlineLevel="0" collapsed="false">
      <c r="A1286" s="75" t="s">
        <v>134</v>
      </c>
      <c r="B1286" s="71" t="s">
        <v>69</v>
      </c>
      <c r="C1286" s="79" t="s">
        <v>2866</v>
      </c>
      <c r="D1286" s="79" t="n">
        <v>1000004108</v>
      </c>
      <c r="E1286" s="79" t="s">
        <v>2867</v>
      </c>
      <c r="F1286" s="74" t="n">
        <v>45539</v>
      </c>
      <c r="G1286" s="67" t="str">
        <f aca="false">IF(I1286&gt;0,"Targeted Dealer","-")</f>
        <v>Targeted Dealer</v>
      </c>
      <c r="H1286" s="67"/>
      <c r="I1286" s="68" t="n">
        <v>170</v>
      </c>
      <c r="J1286" s="68" t="n">
        <f aca="false">I1286/$J$1*($J$1-$E$1)</f>
        <v>170</v>
      </c>
      <c r="K1286" s="69" t="n">
        <v>90.5</v>
      </c>
      <c r="L1286" s="69" t="n">
        <f aca="false">I1286-K1286</f>
        <v>79.5</v>
      </c>
      <c r="M1286" s="69" t="n">
        <f aca="false">IFERROR((K1286/J1286%),"-")</f>
        <v>53.2352941176471</v>
      </c>
      <c r="N1286" s="97" t="n">
        <v>153.5</v>
      </c>
      <c r="O1286" s="98" t="str">
        <f aca="false">IF(F1286&lt;=$P$2,"DEC","")</f>
        <v>DEC</v>
      </c>
      <c r="P1286" s="97" t="n">
        <v>153.5</v>
      </c>
      <c r="Q1286" s="99" t="n">
        <f aca="false">K1286-P1286</f>
        <v>-63</v>
      </c>
      <c r="R1286" s="98" t="n">
        <f aca="false">IFERROR(IF(O1286="Dec",(K1286/P1286-1))," ")</f>
        <v>-0.41042345276873</v>
      </c>
      <c r="S1286" s="100" t="str">
        <f aca="false">IF(N1286&gt;0,IF(O1286="","-",IF(R1286&lt;0%,"DEGROWTH","GROWTH")))</f>
        <v>DEGROWTH</v>
      </c>
      <c r="T1286" s="69" t="n">
        <v>0</v>
      </c>
      <c r="U1286" s="101" t="str">
        <f aca="false">IF(F1286&lt;=$V$2,"jAN","")</f>
        <v>jAN</v>
      </c>
      <c r="V1286" s="97" t="n">
        <v>0</v>
      </c>
      <c r="W1286" s="102" t="n">
        <f aca="false">K1286-V1286</f>
        <v>90.5</v>
      </c>
      <c r="X1286" s="103" t="n">
        <f aca="false">IFERROR(IF(U1286="Jan",(K1286/V1286-1)),0)</f>
        <v>0</v>
      </c>
      <c r="Y1286" s="106" t="b">
        <f aca="false">IF(T1286&gt;0,IF(U1286="","-",IF(X1286&lt;0%,"DEGROWTH","GROWTH")))</f>
        <v>0</v>
      </c>
      <c r="Z1286" s="75" t="n">
        <v>0</v>
      </c>
      <c r="AA1286" s="70"/>
      <c r="AB1286" s="75" t="s">
        <v>134</v>
      </c>
      <c r="AC1286" s="3"/>
    </row>
    <row r="1287" customFormat="false" ht="14.25" hidden="false" customHeight="true" outlineLevel="0" collapsed="false">
      <c r="A1287" s="75" t="s">
        <v>133</v>
      </c>
      <c r="B1287" s="79" t="s">
        <v>52</v>
      </c>
      <c r="C1287" s="79" t="s">
        <v>2868</v>
      </c>
      <c r="D1287" s="79" t="n">
        <v>1000004110</v>
      </c>
      <c r="E1287" s="79" t="s">
        <v>2869</v>
      </c>
      <c r="F1287" s="74" t="n">
        <v>45540</v>
      </c>
      <c r="G1287" s="67" t="str">
        <f aca="false">IF(I1287&gt;0,"Targeted Dealer","-")</f>
        <v>Targeted Dealer</v>
      </c>
      <c r="H1287" s="67"/>
      <c r="I1287" s="68" t="n">
        <v>105</v>
      </c>
      <c r="J1287" s="68" t="n">
        <f aca="false">I1287/$J$1*($J$1-$E$1)</f>
        <v>105</v>
      </c>
      <c r="K1287" s="69" t="n">
        <v>0</v>
      </c>
      <c r="L1287" s="69" t="n">
        <f aca="false">I1287-K1287</f>
        <v>105</v>
      </c>
      <c r="M1287" s="69" t="n">
        <f aca="false">IFERROR((K1287/J1287%),"-")</f>
        <v>0</v>
      </c>
      <c r="N1287" s="97" t="n">
        <v>114</v>
      </c>
      <c r="O1287" s="98" t="str">
        <f aca="false">IF(F1287&lt;=$P$2,"DEC","")</f>
        <v>DEC</v>
      </c>
      <c r="P1287" s="97" t="n">
        <v>114</v>
      </c>
      <c r="Q1287" s="99" t="n">
        <f aca="false">K1287-P1287</f>
        <v>-114</v>
      </c>
      <c r="R1287" s="98" t="n">
        <f aca="false">IFERROR(IF(O1287="Dec",(K1287/P1287-1))," ")</f>
        <v>-1</v>
      </c>
      <c r="S1287" s="100" t="str">
        <f aca="false">IF(N1287&gt;0,IF(O1287="","-",IF(R1287&lt;0%,"DEGROWTH","GROWTH")))</f>
        <v>DEGROWTH</v>
      </c>
      <c r="T1287" s="69" t="n">
        <v>50</v>
      </c>
      <c r="U1287" s="101" t="str">
        <f aca="false">IF(F1287&lt;=$V$2,"jAN","")</f>
        <v>jAN</v>
      </c>
      <c r="V1287" s="97" t="n">
        <v>50</v>
      </c>
      <c r="W1287" s="102" t="n">
        <f aca="false">K1287-V1287</f>
        <v>-50</v>
      </c>
      <c r="X1287" s="103" t="n">
        <f aca="false">IFERROR(IF(U1287="Jan",(K1287/V1287-1)),0)</f>
        <v>-1</v>
      </c>
      <c r="Y1287" s="104" t="str">
        <f aca="false">IF(T1287&gt;0,IF(U1287="","-",IF(X1287&lt;0%,"DEGROWTH","GROWTH")))</f>
        <v>DEGROWTH</v>
      </c>
      <c r="Z1287" s="75" t="n">
        <v>1</v>
      </c>
      <c r="AA1287" s="70"/>
      <c r="AB1287" s="75" t="s">
        <v>133</v>
      </c>
      <c r="AC1287" s="3"/>
    </row>
    <row r="1288" customFormat="false" ht="14.25" hidden="false" customHeight="true" outlineLevel="0" collapsed="false">
      <c r="A1288" s="75" t="s">
        <v>133</v>
      </c>
      <c r="B1288" s="79" t="s">
        <v>142</v>
      </c>
      <c r="C1288" s="79" t="s">
        <v>434</v>
      </c>
      <c r="D1288" s="79" t="n">
        <v>1000004111</v>
      </c>
      <c r="E1288" s="79" t="s">
        <v>435</v>
      </c>
      <c r="F1288" s="74" t="n">
        <v>45540</v>
      </c>
      <c r="G1288" s="67" t="str">
        <f aca="false">IF(I1288&gt;0,"Targeted Dealer","-")</f>
        <v>Targeted Dealer</v>
      </c>
      <c r="H1288" s="67"/>
      <c r="I1288" s="68" t="n">
        <v>40</v>
      </c>
      <c r="J1288" s="68" t="n">
        <f aca="false">I1288/$J$1*($J$1-$E$1)</f>
        <v>40</v>
      </c>
      <c r="K1288" s="69" t="n">
        <v>0</v>
      </c>
      <c r="L1288" s="69" t="n">
        <f aca="false">I1288-K1288</f>
        <v>40</v>
      </c>
      <c r="M1288" s="69" t="n">
        <f aca="false">IFERROR((K1288/J1288%),"-")</f>
        <v>0</v>
      </c>
      <c r="N1288" s="97" t="n">
        <v>0</v>
      </c>
      <c r="O1288" s="98" t="str">
        <f aca="false">IF(F1288&lt;=$P$2,"DEC","")</f>
        <v>DEC</v>
      </c>
      <c r="P1288" s="97" t="n">
        <v>0</v>
      </c>
      <c r="Q1288" s="99" t="n">
        <f aca="false">K1288-P1288</f>
        <v>0</v>
      </c>
      <c r="R1288" s="98" t="str">
        <f aca="false">IFERROR(IF(O1288="Dec",(K1288/P1288-1))," ")</f>
        <v> </v>
      </c>
      <c r="S1288" s="105" t="b">
        <f aca="false">IF(N1288&gt;0,IF(O1288="","-",IF(R1288&lt;0%,"DEGROWTH","GROWTH")))</f>
        <v>0</v>
      </c>
      <c r="T1288" s="69" t="n">
        <v>202</v>
      </c>
      <c r="U1288" s="101" t="str">
        <f aca="false">IF(F1288&lt;=$V$2,"jAN","")</f>
        <v>jAN</v>
      </c>
      <c r="V1288" s="97" t="n">
        <v>202</v>
      </c>
      <c r="W1288" s="102" t="n">
        <f aca="false">K1288-V1288</f>
        <v>-202</v>
      </c>
      <c r="X1288" s="103" t="n">
        <f aca="false">IFERROR(IF(U1288="Jan",(K1288/V1288-1)),0)</f>
        <v>-1</v>
      </c>
      <c r="Y1288" s="104" t="str">
        <f aca="false">IF(T1288&gt;0,IF(U1288="","-",IF(X1288&lt;0%,"DEGROWTH","GROWTH")))</f>
        <v>DEGROWTH</v>
      </c>
      <c r="Z1288" s="75" t="n">
        <v>0</v>
      </c>
      <c r="AA1288" s="70"/>
      <c r="AB1288" s="75" t="s">
        <v>133</v>
      </c>
      <c r="AC1288" s="3"/>
    </row>
    <row r="1289" customFormat="false" ht="14.25" hidden="false" customHeight="true" outlineLevel="0" collapsed="false">
      <c r="A1289" s="75" t="s">
        <v>133</v>
      </c>
      <c r="B1289" s="71" t="s">
        <v>25</v>
      </c>
      <c r="C1289" s="79" t="s">
        <v>2870</v>
      </c>
      <c r="D1289" s="79" t="n">
        <v>1000004109</v>
      </c>
      <c r="E1289" s="79" t="s">
        <v>2871</v>
      </c>
      <c r="F1289" s="74" t="n">
        <v>45540</v>
      </c>
      <c r="G1289" s="67" t="str">
        <f aca="false">IF(I1289&gt;0,"Targeted Dealer","-")</f>
        <v>Targeted Dealer</v>
      </c>
      <c r="H1289" s="67"/>
      <c r="I1289" s="68" t="n">
        <v>40</v>
      </c>
      <c r="J1289" s="68" t="n">
        <f aca="false">I1289/$J$1*($J$1-$E$1)</f>
        <v>40</v>
      </c>
      <c r="K1289" s="69" t="n">
        <v>7</v>
      </c>
      <c r="L1289" s="69" t="n">
        <f aca="false">I1289-K1289</f>
        <v>33</v>
      </c>
      <c r="M1289" s="69" t="n">
        <f aca="false">IFERROR((K1289/J1289%),"-")</f>
        <v>17.5</v>
      </c>
      <c r="N1289" s="97" t="n">
        <v>35</v>
      </c>
      <c r="O1289" s="98" t="str">
        <f aca="false">IF(F1289&lt;=$P$2,"DEC","")</f>
        <v>DEC</v>
      </c>
      <c r="P1289" s="97" t="n">
        <v>35</v>
      </c>
      <c r="Q1289" s="99" t="n">
        <f aca="false">K1289-P1289</f>
        <v>-28</v>
      </c>
      <c r="R1289" s="98" t="n">
        <f aca="false">IFERROR(IF(O1289="Dec",(K1289/P1289-1))," ")</f>
        <v>-0.8</v>
      </c>
      <c r="S1289" s="100" t="str">
        <f aca="false">IF(N1289&gt;0,IF(O1289="","-",IF(R1289&lt;0%,"DEGROWTH","GROWTH")))</f>
        <v>DEGROWTH</v>
      </c>
      <c r="T1289" s="69" t="n">
        <v>20</v>
      </c>
      <c r="U1289" s="101" t="str">
        <f aca="false">IF(F1289&lt;=$V$2,"jAN","")</f>
        <v>jAN</v>
      </c>
      <c r="V1289" s="97" t="n">
        <v>20</v>
      </c>
      <c r="W1289" s="102" t="n">
        <f aca="false">K1289-V1289</f>
        <v>-13</v>
      </c>
      <c r="X1289" s="103" t="n">
        <f aca="false">IFERROR(IF(U1289="Jan",(K1289/V1289-1)),0)</f>
        <v>-0.65</v>
      </c>
      <c r="Y1289" s="104" t="str">
        <f aca="false">IF(T1289&gt;0,IF(U1289="","-",IF(X1289&lt;0%,"DEGROWTH","GROWTH")))</f>
        <v>DEGROWTH</v>
      </c>
      <c r="Z1289" s="75" t="n">
        <v>0</v>
      </c>
      <c r="AA1289" s="70"/>
      <c r="AB1289" s="75" t="s">
        <v>133</v>
      </c>
      <c r="AC1289" s="3"/>
    </row>
    <row r="1290" customFormat="false" ht="14.25" hidden="false" customHeight="true" outlineLevel="0" collapsed="false">
      <c r="A1290" s="75" t="s">
        <v>134</v>
      </c>
      <c r="B1290" s="79" t="s">
        <v>61</v>
      </c>
      <c r="C1290" s="79" t="s">
        <v>2872</v>
      </c>
      <c r="D1290" s="79" t="n">
        <v>1000004112</v>
      </c>
      <c r="E1290" s="79" t="s">
        <v>2873</v>
      </c>
      <c r="F1290" s="74" t="n">
        <v>45541</v>
      </c>
      <c r="G1290" s="67" t="str">
        <f aca="false">IF(I1290&gt;0,"Targeted Dealer","-")</f>
        <v>Targeted Dealer</v>
      </c>
      <c r="H1290" s="67"/>
      <c r="I1290" s="68" t="n">
        <v>75</v>
      </c>
      <c r="J1290" s="68" t="n">
        <f aca="false">I1290/$J$1*($J$1-$E$1)</f>
        <v>75</v>
      </c>
      <c r="K1290" s="69" t="n">
        <v>76</v>
      </c>
      <c r="L1290" s="69" t="n">
        <f aca="false">I1290-K1290</f>
        <v>-1</v>
      </c>
      <c r="M1290" s="69" t="n">
        <f aca="false">IFERROR((K1290/J1290%),"-")</f>
        <v>101.333333333333</v>
      </c>
      <c r="N1290" s="97" t="n">
        <v>62.5</v>
      </c>
      <c r="O1290" s="98" t="str">
        <f aca="false">IF(F1290&lt;=$P$2,"DEC","")</f>
        <v>DEC</v>
      </c>
      <c r="P1290" s="97" t="n">
        <v>62.5</v>
      </c>
      <c r="Q1290" s="99" t="n">
        <f aca="false">K1290-P1290</f>
        <v>13.5</v>
      </c>
      <c r="R1290" s="98" t="n">
        <f aca="false">IFERROR(IF(O1290="Dec",(K1290/P1290-1))," ")</f>
        <v>0.216</v>
      </c>
      <c r="S1290" s="100" t="str">
        <f aca="false">IF(N1290&gt;0,IF(O1290="","-",IF(R1290&lt;0%,"DEGROWTH","GROWTH")))</f>
        <v>GROWTH</v>
      </c>
      <c r="T1290" s="69" t="n">
        <v>80</v>
      </c>
      <c r="U1290" s="101" t="str">
        <f aca="false">IF(F1290&lt;=$V$2,"jAN","")</f>
        <v>jAN</v>
      </c>
      <c r="V1290" s="97" t="n">
        <v>80</v>
      </c>
      <c r="W1290" s="102" t="n">
        <f aca="false">K1290-V1290</f>
        <v>-4</v>
      </c>
      <c r="X1290" s="103" t="n">
        <f aca="false">IFERROR(IF(U1290="Jan",(K1290/V1290-1)),0)</f>
        <v>-0.05</v>
      </c>
      <c r="Y1290" s="104" t="str">
        <f aca="false">IF(T1290&gt;0,IF(U1290="","-",IF(X1290&lt;0%,"DEGROWTH","GROWTH")))</f>
        <v>DEGROWTH</v>
      </c>
      <c r="Z1290" s="75" t="n">
        <v>1</v>
      </c>
      <c r="AA1290" s="70"/>
      <c r="AB1290" s="75" t="s">
        <v>134</v>
      </c>
      <c r="AC1290" s="3"/>
    </row>
    <row r="1291" customFormat="false" ht="14.25" hidden="false" customHeight="true" outlineLevel="0" collapsed="false">
      <c r="A1291" s="75" t="s">
        <v>133</v>
      </c>
      <c r="B1291" s="71" t="s">
        <v>32</v>
      </c>
      <c r="C1291" s="79" t="s">
        <v>2874</v>
      </c>
      <c r="D1291" s="79" t="n">
        <v>1000002901</v>
      </c>
      <c r="E1291" s="79" t="s">
        <v>2875</v>
      </c>
      <c r="F1291" s="74" t="n">
        <v>44799</v>
      </c>
      <c r="G1291" s="67" t="str">
        <f aca="false">IF(I1291&gt;0,"Targeted Dealer","-")</f>
        <v>Targeted Dealer</v>
      </c>
      <c r="H1291" s="67"/>
      <c r="I1291" s="68" t="n">
        <v>80</v>
      </c>
      <c r="J1291" s="68" t="n">
        <f aca="false">I1291/$J$1*($J$1-$E$1)</f>
        <v>80</v>
      </c>
      <c r="K1291" s="69" t="n">
        <v>140</v>
      </c>
      <c r="L1291" s="69" t="n">
        <f aca="false">I1291-K1291</f>
        <v>-60</v>
      </c>
      <c r="M1291" s="69" t="n">
        <f aca="false">IFERROR((K1291/J1291%),"-")</f>
        <v>175</v>
      </c>
      <c r="N1291" s="97" t="n">
        <v>50</v>
      </c>
      <c r="O1291" s="98" t="str">
        <f aca="false">IF(F1291&lt;=$P$2,"DEC","")</f>
        <v>DEC</v>
      </c>
      <c r="P1291" s="97" t="n">
        <v>50</v>
      </c>
      <c r="Q1291" s="99" t="n">
        <f aca="false">K1291-P1291</f>
        <v>90</v>
      </c>
      <c r="R1291" s="98" t="n">
        <f aca="false">IFERROR(IF(O1291="Dec",(K1291/P1291-1))," ")</f>
        <v>1.8</v>
      </c>
      <c r="S1291" s="100" t="str">
        <f aca="false">IF(N1291&gt;0,IF(O1291="","-",IF(R1291&lt;0%,"DEGROWTH","GROWTH")))</f>
        <v>GROWTH</v>
      </c>
      <c r="T1291" s="69" t="n">
        <v>179</v>
      </c>
      <c r="U1291" s="101" t="str">
        <f aca="false">IF(F1291&lt;=$V$2,"jAN","")</f>
        <v>jAN</v>
      </c>
      <c r="V1291" s="97" t="n">
        <v>179</v>
      </c>
      <c r="W1291" s="102" t="n">
        <f aca="false">K1291-V1291</f>
        <v>-39</v>
      </c>
      <c r="X1291" s="103" t="n">
        <f aca="false">IFERROR(IF(U1291="Jan",(K1291/V1291-1)),0)</f>
        <v>-0.217877094972067</v>
      </c>
      <c r="Y1291" s="104" t="str">
        <f aca="false">IF(T1291&gt;0,IF(U1291="","-",IF(X1291&lt;0%,"DEGROWTH","GROWTH")))</f>
        <v>DEGROWTH</v>
      </c>
      <c r="Z1291" s="75" t="n">
        <v>0</v>
      </c>
      <c r="AA1291" s="70"/>
      <c r="AB1291" s="75" t="s">
        <v>133</v>
      </c>
      <c r="AC1291" s="3"/>
    </row>
    <row r="1292" customFormat="false" ht="14.25" hidden="false" customHeight="true" outlineLevel="0" collapsed="false">
      <c r="A1292" s="75" t="s">
        <v>133</v>
      </c>
      <c r="B1292" s="71" t="s">
        <v>32</v>
      </c>
      <c r="C1292" s="79" t="s">
        <v>2876</v>
      </c>
      <c r="D1292" s="79" t="n">
        <v>1000004113</v>
      </c>
      <c r="E1292" s="79" t="s">
        <v>2877</v>
      </c>
      <c r="F1292" s="74" t="n">
        <v>45542</v>
      </c>
      <c r="G1292" s="67" t="str">
        <f aca="false">IF(I1292&gt;0,"Targeted Dealer","-")</f>
        <v>Targeted Dealer</v>
      </c>
      <c r="H1292" s="67"/>
      <c r="I1292" s="68" t="n">
        <v>100</v>
      </c>
      <c r="J1292" s="68" t="n">
        <f aca="false">I1292/$J$1*($J$1-$E$1)</f>
        <v>100</v>
      </c>
      <c r="K1292" s="69" t="n">
        <v>130</v>
      </c>
      <c r="L1292" s="69" t="n">
        <f aca="false">I1292-K1292</f>
        <v>-30</v>
      </c>
      <c r="M1292" s="69" t="n">
        <f aca="false">IFERROR((K1292/J1292%),"-")</f>
        <v>130</v>
      </c>
      <c r="N1292" s="97" t="n">
        <v>68.25</v>
      </c>
      <c r="O1292" s="98" t="str">
        <f aca="false">IF(F1292&lt;=$P$2,"DEC","")</f>
        <v>DEC</v>
      </c>
      <c r="P1292" s="97" t="n">
        <v>68.25</v>
      </c>
      <c r="Q1292" s="99" t="n">
        <f aca="false">K1292-P1292</f>
        <v>61.75</v>
      </c>
      <c r="R1292" s="98" t="n">
        <f aca="false">IFERROR(IF(O1292="Dec",(K1292/P1292-1))," ")</f>
        <v>0.904761904761905</v>
      </c>
      <c r="S1292" s="100" t="str">
        <f aca="false">IF(N1292&gt;0,IF(O1292="","-",IF(R1292&lt;0%,"DEGROWTH","GROWTH")))</f>
        <v>GROWTH</v>
      </c>
      <c r="T1292" s="69" t="n">
        <v>50</v>
      </c>
      <c r="U1292" s="101" t="str">
        <f aca="false">IF(F1292&lt;=$V$2,"jAN","")</f>
        <v>jAN</v>
      </c>
      <c r="V1292" s="97" t="n">
        <v>50</v>
      </c>
      <c r="W1292" s="102" t="n">
        <f aca="false">K1292-V1292</f>
        <v>80</v>
      </c>
      <c r="X1292" s="103" t="n">
        <f aca="false">IFERROR(IF(U1292="Jan",(K1292/V1292-1)),0)</f>
        <v>1.6</v>
      </c>
      <c r="Y1292" s="104" t="str">
        <f aca="false">IF(T1292&gt;0,IF(U1292="","-",IF(X1292&lt;0%,"DEGROWTH","GROWTH")))</f>
        <v>GROWTH</v>
      </c>
      <c r="Z1292" s="75" t="n">
        <v>0</v>
      </c>
      <c r="AA1292" s="70"/>
      <c r="AB1292" s="75" t="s">
        <v>133</v>
      </c>
      <c r="AC1292" s="3"/>
    </row>
    <row r="1293" customFormat="false" ht="14.25" hidden="false" customHeight="true" outlineLevel="0" collapsed="false">
      <c r="A1293" s="75" t="s">
        <v>134</v>
      </c>
      <c r="B1293" s="79" t="s">
        <v>78</v>
      </c>
      <c r="C1293" s="79" t="s">
        <v>2878</v>
      </c>
      <c r="D1293" s="79" t="n">
        <v>1000004114</v>
      </c>
      <c r="E1293" s="79" t="s">
        <v>2879</v>
      </c>
      <c r="F1293" s="74" t="n">
        <v>45544</v>
      </c>
      <c r="G1293" s="67" t="str">
        <f aca="false">IF(I1293&gt;0,"Targeted Dealer","-")</f>
        <v>Targeted Dealer</v>
      </c>
      <c r="H1293" s="67"/>
      <c r="I1293" s="68" t="n">
        <v>80</v>
      </c>
      <c r="J1293" s="68" t="n">
        <f aca="false">I1293/$J$1*($J$1-$E$1)</f>
        <v>80</v>
      </c>
      <c r="K1293" s="69" t="n">
        <v>25</v>
      </c>
      <c r="L1293" s="69" t="n">
        <f aca="false">I1293-K1293</f>
        <v>55</v>
      </c>
      <c r="M1293" s="69" t="n">
        <f aca="false">IFERROR((K1293/J1293%),"-")</f>
        <v>31.25</v>
      </c>
      <c r="N1293" s="97" t="n">
        <v>25</v>
      </c>
      <c r="O1293" s="98" t="str">
        <f aca="false">IF(F1293&lt;=$P$2,"DEC","")</f>
        <v>DEC</v>
      </c>
      <c r="P1293" s="97" t="n">
        <v>25</v>
      </c>
      <c r="Q1293" s="99" t="n">
        <f aca="false">K1293-P1293</f>
        <v>0</v>
      </c>
      <c r="R1293" s="98" t="n">
        <f aca="false">IFERROR(IF(O1293="Dec",(K1293/P1293-1))," ")</f>
        <v>0</v>
      </c>
      <c r="S1293" s="100" t="str">
        <f aca="false">IF(N1293&gt;0,IF(O1293="","-",IF(R1293&lt;0%,"DEGROWTH","GROWTH")))</f>
        <v>GROWTH</v>
      </c>
      <c r="T1293" s="69" t="n">
        <v>52.5</v>
      </c>
      <c r="U1293" s="101" t="str">
        <f aca="false">IF(F1293&lt;=$V$2,"jAN","")</f>
        <v>jAN</v>
      </c>
      <c r="V1293" s="97" t="n">
        <v>52.5</v>
      </c>
      <c r="W1293" s="102" t="n">
        <f aca="false">K1293-V1293</f>
        <v>-27.5</v>
      </c>
      <c r="X1293" s="103" t="n">
        <f aca="false">IFERROR(IF(U1293="Jan",(K1293/V1293-1)),0)</f>
        <v>-0.523809523809524</v>
      </c>
      <c r="Y1293" s="104" t="str">
        <f aca="false">IF(T1293&gt;0,IF(U1293="","-",IF(X1293&lt;0%,"DEGROWTH","GROWTH")))</f>
        <v>DEGROWTH</v>
      </c>
      <c r="Z1293" s="75" t="n">
        <v>1</v>
      </c>
      <c r="AA1293" s="70"/>
      <c r="AB1293" s="75" t="s">
        <v>134</v>
      </c>
      <c r="AC1293" s="3"/>
    </row>
    <row r="1294" customFormat="false" ht="14.25" hidden="false" customHeight="true" outlineLevel="0" collapsed="false">
      <c r="A1294" s="75" t="s">
        <v>134</v>
      </c>
      <c r="B1294" s="71" t="s">
        <v>65</v>
      </c>
      <c r="C1294" s="79" t="s">
        <v>2880</v>
      </c>
      <c r="D1294" s="79" t="n">
        <v>1000004115</v>
      </c>
      <c r="E1294" s="79" t="s">
        <v>2881</v>
      </c>
      <c r="F1294" s="74" t="n">
        <v>45544</v>
      </c>
      <c r="G1294" s="67" t="str">
        <f aca="false">IF(I1294&gt;0,"Targeted Dealer","-")</f>
        <v>Targeted Dealer</v>
      </c>
      <c r="H1294" s="67"/>
      <c r="I1294" s="68" t="n">
        <v>150</v>
      </c>
      <c r="J1294" s="68" t="n">
        <f aca="false">I1294/$J$1*($J$1-$E$1)</f>
        <v>150</v>
      </c>
      <c r="K1294" s="69" t="n">
        <v>125</v>
      </c>
      <c r="L1294" s="69" t="n">
        <f aca="false">I1294-K1294</f>
        <v>25</v>
      </c>
      <c r="M1294" s="69" t="n">
        <f aca="false">IFERROR((K1294/J1294%),"-")</f>
        <v>83.3333333333333</v>
      </c>
      <c r="N1294" s="97" t="n">
        <v>125</v>
      </c>
      <c r="O1294" s="98" t="str">
        <f aca="false">IF(F1294&lt;=$P$2,"DEC","")</f>
        <v>DEC</v>
      </c>
      <c r="P1294" s="97" t="n">
        <v>125</v>
      </c>
      <c r="Q1294" s="99" t="n">
        <f aca="false">K1294-P1294</f>
        <v>0</v>
      </c>
      <c r="R1294" s="98" t="n">
        <f aca="false">IFERROR(IF(O1294="Dec",(K1294/P1294-1))," ")</f>
        <v>0</v>
      </c>
      <c r="S1294" s="100" t="str">
        <f aca="false">IF(N1294&gt;0,IF(O1294="","-",IF(R1294&lt;0%,"DEGROWTH","GROWTH")))</f>
        <v>GROWTH</v>
      </c>
      <c r="T1294" s="69" t="n">
        <v>100</v>
      </c>
      <c r="U1294" s="101" t="str">
        <f aca="false">IF(F1294&lt;=$V$2,"jAN","")</f>
        <v>jAN</v>
      </c>
      <c r="V1294" s="97" t="n">
        <v>100</v>
      </c>
      <c r="W1294" s="102" t="n">
        <f aca="false">K1294-V1294</f>
        <v>25</v>
      </c>
      <c r="X1294" s="103" t="n">
        <f aca="false">IFERROR(IF(U1294="Jan",(K1294/V1294-1)),0)</f>
        <v>0.25</v>
      </c>
      <c r="Y1294" s="104" t="str">
        <f aca="false">IF(T1294&gt;0,IF(U1294="","-",IF(X1294&lt;0%,"DEGROWTH","GROWTH")))</f>
        <v>GROWTH</v>
      </c>
      <c r="Z1294" s="75" t="n">
        <v>0</v>
      </c>
      <c r="AA1294" s="70"/>
      <c r="AB1294" s="75" t="s">
        <v>134</v>
      </c>
      <c r="AC1294" s="3"/>
    </row>
    <row r="1295" customFormat="false" ht="14.25" hidden="false" customHeight="true" outlineLevel="0" collapsed="false">
      <c r="A1295" s="70" t="s">
        <v>133</v>
      </c>
      <c r="B1295" s="72" t="s">
        <v>55</v>
      </c>
      <c r="C1295" s="72" t="s">
        <v>436</v>
      </c>
      <c r="D1295" s="72" t="n">
        <v>1000001029</v>
      </c>
      <c r="E1295" s="73" t="s">
        <v>437</v>
      </c>
      <c r="F1295" s="74" t="n">
        <v>44305</v>
      </c>
      <c r="G1295" s="67" t="str">
        <f aca="false">IF(I1295&gt;0,"Targeted Dealer","-")</f>
        <v>-</v>
      </c>
      <c r="H1295" s="67"/>
      <c r="I1295" s="68" t="n">
        <v>0</v>
      </c>
      <c r="J1295" s="68" t="n">
        <f aca="false">I1295/$J$1*($J$1-$E$1)</f>
        <v>0</v>
      </c>
      <c r="K1295" s="69" t="n">
        <v>0</v>
      </c>
      <c r="L1295" s="69" t="n">
        <f aca="false">I1295-K1295</f>
        <v>0</v>
      </c>
      <c r="M1295" s="69" t="str">
        <f aca="false">IFERROR((K1295/J1295%),"-")</f>
        <v>-</v>
      </c>
      <c r="N1295" s="97" t="n">
        <v>0</v>
      </c>
      <c r="O1295" s="98" t="str">
        <f aca="false">IF(F1295&lt;=$P$2,"DEC","")</f>
        <v>DEC</v>
      </c>
      <c r="P1295" s="97" t="n">
        <v>0</v>
      </c>
      <c r="Q1295" s="99" t="n">
        <f aca="false">K1295-P1295</f>
        <v>0</v>
      </c>
      <c r="R1295" s="98" t="str">
        <f aca="false">IFERROR(IF(O1295="Dec",(K1295/P1295-1))," ")</f>
        <v> </v>
      </c>
      <c r="S1295" s="105" t="b">
        <f aca="false">IF(N1295&gt;0,IF(O1295="","-",IF(R1295&lt;0%,"DEGROWTH","GROWTH")))</f>
        <v>0</v>
      </c>
      <c r="T1295" s="69" t="n">
        <v>0</v>
      </c>
      <c r="U1295" s="101" t="str">
        <f aca="false">IF(F1295&lt;=$V$2,"jAN","")</f>
        <v>jAN</v>
      </c>
      <c r="V1295" s="97" t="n">
        <v>0</v>
      </c>
      <c r="W1295" s="102" t="n">
        <f aca="false">K1295-V1295</f>
        <v>0</v>
      </c>
      <c r="X1295" s="103" t="n">
        <f aca="false">IFERROR(IF(U1295="Jan",(K1295/V1295-1)),0)</f>
        <v>0</v>
      </c>
      <c r="Y1295" s="106" t="b">
        <f aca="false">IF(T1295&gt;0,IF(U1295="","-",IF(X1295&lt;0%,"DEGROWTH","GROWTH")))</f>
        <v>0</v>
      </c>
      <c r="Z1295" s="75" t="n">
        <v>1</v>
      </c>
      <c r="AA1295" s="70"/>
      <c r="AB1295" s="70" t="s">
        <v>133</v>
      </c>
      <c r="AC1295" s="3"/>
    </row>
    <row r="1296" customFormat="false" ht="14.25" hidden="false" customHeight="true" outlineLevel="0" collapsed="false">
      <c r="A1296" s="70" t="s">
        <v>134</v>
      </c>
      <c r="B1296" s="72" t="s">
        <v>67</v>
      </c>
      <c r="C1296" s="79" t="s">
        <v>2882</v>
      </c>
      <c r="D1296" s="79" t="n">
        <v>1000004116</v>
      </c>
      <c r="E1296" s="79" t="s">
        <v>2883</v>
      </c>
      <c r="F1296" s="74" t="n">
        <v>45547</v>
      </c>
      <c r="G1296" s="67" t="str">
        <f aca="false">IF(I1296&gt;0,"Targeted Dealer","-")</f>
        <v>Targeted Dealer</v>
      </c>
      <c r="H1296" s="67"/>
      <c r="I1296" s="68" t="n">
        <v>74</v>
      </c>
      <c r="J1296" s="68" t="n">
        <f aca="false">I1296/$J$1*($J$1-$E$1)</f>
        <v>74</v>
      </c>
      <c r="K1296" s="69" t="n">
        <v>26</v>
      </c>
      <c r="L1296" s="69" t="n">
        <f aca="false">I1296-K1296</f>
        <v>48</v>
      </c>
      <c r="M1296" s="69" t="n">
        <f aca="false">IFERROR((K1296/J1296%),"-")</f>
        <v>35.1351351351351</v>
      </c>
      <c r="N1296" s="97" t="n">
        <v>39</v>
      </c>
      <c r="O1296" s="98" t="str">
        <f aca="false">IF(F1296&lt;=$P$2,"DEC","")</f>
        <v>DEC</v>
      </c>
      <c r="P1296" s="97" t="n">
        <v>39</v>
      </c>
      <c r="Q1296" s="99" t="n">
        <f aca="false">K1296-P1296</f>
        <v>-13</v>
      </c>
      <c r="R1296" s="98" t="n">
        <f aca="false">IFERROR(IF(O1296="Dec",(K1296/P1296-1))," ")</f>
        <v>-0.333333333333333</v>
      </c>
      <c r="S1296" s="100" t="str">
        <f aca="false">IF(N1296&gt;0,IF(O1296="","-",IF(R1296&lt;0%,"DEGROWTH","GROWTH")))</f>
        <v>DEGROWTH</v>
      </c>
      <c r="T1296" s="69" t="n">
        <v>110.5</v>
      </c>
      <c r="U1296" s="101" t="str">
        <f aca="false">IF(F1296&lt;=$V$2,"jAN","")</f>
        <v>jAN</v>
      </c>
      <c r="V1296" s="97" t="n">
        <v>110.5</v>
      </c>
      <c r="W1296" s="102" t="n">
        <f aca="false">K1296-V1296</f>
        <v>-84.5</v>
      </c>
      <c r="X1296" s="103" t="n">
        <f aca="false">IFERROR(IF(U1296="Jan",(K1296/V1296-1)),0)</f>
        <v>-0.764705882352941</v>
      </c>
      <c r="Y1296" s="104" t="str">
        <f aca="false">IF(T1296&gt;0,IF(U1296="","-",IF(X1296&lt;0%,"DEGROWTH","GROWTH")))</f>
        <v>DEGROWTH</v>
      </c>
      <c r="Z1296" s="75" t="n">
        <v>0</v>
      </c>
      <c r="AA1296" s="70"/>
      <c r="AB1296" s="70" t="s">
        <v>134</v>
      </c>
      <c r="AC1296" s="3"/>
    </row>
    <row r="1297" customFormat="false" ht="14.25" hidden="false" customHeight="true" outlineLevel="0" collapsed="false">
      <c r="A1297" s="70" t="s">
        <v>134</v>
      </c>
      <c r="B1297" s="72" t="s">
        <v>74</v>
      </c>
      <c r="C1297" s="79" t="s">
        <v>2884</v>
      </c>
      <c r="D1297" s="79" t="n">
        <v>1000004117</v>
      </c>
      <c r="E1297" s="79" t="s">
        <v>2885</v>
      </c>
      <c r="F1297" s="74" t="n">
        <v>45547</v>
      </c>
      <c r="G1297" s="67" t="str">
        <f aca="false">IF(I1297&gt;0,"Targeted Dealer","-")</f>
        <v>Targeted Dealer</v>
      </c>
      <c r="H1297" s="67"/>
      <c r="I1297" s="68" t="n">
        <v>20</v>
      </c>
      <c r="J1297" s="68" t="n">
        <f aca="false">I1297/$J$1*($J$1-$E$1)</f>
        <v>20</v>
      </c>
      <c r="K1297" s="69" t="n">
        <v>0</v>
      </c>
      <c r="L1297" s="69" t="n">
        <f aca="false">I1297-K1297</f>
        <v>20</v>
      </c>
      <c r="M1297" s="69" t="n">
        <f aca="false">IFERROR((K1297/J1297%),"-")</f>
        <v>0</v>
      </c>
      <c r="N1297" s="97" t="n">
        <v>20</v>
      </c>
      <c r="O1297" s="98" t="str">
        <f aca="false">IF(F1297&lt;=$P$2,"DEC","")</f>
        <v>DEC</v>
      </c>
      <c r="P1297" s="97" t="n">
        <v>20</v>
      </c>
      <c r="Q1297" s="99" t="n">
        <f aca="false">K1297-P1297</f>
        <v>-20</v>
      </c>
      <c r="R1297" s="98" t="n">
        <f aca="false">IFERROR(IF(O1297="Dec",(K1297/P1297-1))," ")</f>
        <v>-1</v>
      </c>
      <c r="S1297" s="100" t="str">
        <f aca="false">IF(N1297&gt;0,IF(O1297="","-",IF(R1297&lt;0%,"DEGROWTH","GROWTH")))</f>
        <v>DEGROWTH</v>
      </c>
      <c r="T1297" s="69" t="n">
        <v>0</v>
      </c>
      <c r="U1297" s="101" t="str">
        <f aca="false">IF(F1297&lt;=$V$2,"jAN","")</f>
        <v>jAN</v>
      </c>
      <c r="V1297" s="97" t="n">
        <v>0</v>
      </c>
      <c r="W1297" s="102" t="n">
        <f aca="false">K1297-V1297</f>
        <v>0</v>
      </c>
      <c r="X1297" s="103" t="n">
        <f aca="false">IFERROR(IF(U1297="Jan",(K1297/V1297-1)),0)</f>
        <v>0</v>
      </c>
      <c r="Y1297" s="106" t="b">
        <f aca="false">IF(T1297&gt;0,IF(U1297="","-",IF(X1297&lt;0%,"DEGROWTH","GROWTH")))</f>
        <v>0</v>
      </c>
      <c r="Z1297" s="75" t="n">
        <v>1</v>
      </c>
      <c r="AA1297" s="70"/>
      <c r="AB1297" s="70" t="s">
        <v>134</v>
      </c>
      <c r="AC1297" s="3"/>
    </row>
    <row r="1298" customFormat="false" ht="14.25" hidden="false" customHeight="true" outlineLevel="0" collapsed="false">
      <c r="A1298" s="70" t="s">
        <v>134</v>
      </c>
      <c r="B1298" s="72" t="s">
        <v>73</v>
      </c>
      <c r="C1298" s="79" t="s">
        <v>2886</v>
      </c>
      <c r="D1298" s="79" t="n">
        <v>1000004118</v>
      </c>
      <c r="E1298" s="79" t="s">
        <v>2887</v>
      </c>
      <c r="F1298" s="74" t="n">
        <v>45547</v>
      </c>
      <c r="G1298" s="67" t="str">
        <f aca="false">IF(I1298&gt;0,"Targeted Dealer","-")</f>
        <v>Targeted Dealer</v>
      </c>
      <c r="H1298" s="67"/>
      <c r="I1298" s="68" t="n">
        <v>245</v>
      </c>
      <c r="J1298" s="68" t="n">
        <f aca="false">I1298/$J$1*($J$1-$E$1)</f>
        <v>245</v>
      </c>
      <c r="K1298" s="69" t="n">
        <v>180</v>
      </c>
      <c r="L1298" s="69" t="n">
        <f aca="false">I1298-K1298</f>
        <v>65</v>
      </c>
      <c r="M1298" s="69" t="n">
        <f aca="false">IFERROR((K1298/J1298%),"-")</f>
        <v>73.469387755102</v>
      </c>
      <c r="N1298" s="97" t="n">
        <v>244.5</v>
      </c>
      <c r="O1298" s="98" t="str">
        <f aca="false">IF(F1298&lt;=$P$2,"DEC","")</f>
        <v>DEC</v>
      </c>
      <c r="P1298" s="97" t="n">
        <v>244.5</v>
      </c>
      <c r="Q1298" s="99" t="n">
        <f aca="false">K1298-P1298</f>
        <v>-64.5</v>
      </c>
      <c r="R1298" s="98" t="n">
        <f aca="false">IFERROR(IF(O1298="Dec",(K1298/P1298-1))," ")</f>
        <v>-0.263803680981595</v>
      </c>
      <c r="S1298" s="100" t="str">
        <f aca="false">IF(N1298&gt;0,IF(O1298="","-",IF(R1298&lt;0%,"DEGROWTH","GROWTH")))</f>
        <v>DEGROWTH</v>
      </c>
      <c r="T1298" s="69" t="n">
        <v>170</v>
      </c>
      <c r="U1298" s="101" t="str">
        <f aca="false">IF(F1298&lt;=$V$2,"jAN","")</f>
        <v>jAN</v>
      </c>
      <c r="V1298" s="97" t="n">
        <v>170</v>
      </c>
      <c r="W1298" s="102" t="n">
        <f aca="false">K1298-V1298</f>
        <v>10</v>
      </c>
      <c r="X1298" s="103" t="n">
        <f aca="false">IFERROR(IF(U1298="Jan",(K1298/V1298-1)),0)</f>
        <v>0.0588235294117647</v>
      </c>
      <c r="Y1298" s="104" t="str">
        <f aca="false">IF(T1298&gt;0,IF(U1298="","-",IF(X1298&lt;0%,"DEGROWTH","GROWTH")))</f>
        <v>GROWTH</v>
      </c>
      <c r="Z1298" s="75" t="n">
        <v>0</v>
      </c>
      <c r="AA1298" s="70"/>
      <c r="AB1298" s="70" t="s">
        <v>134</v>
      </c>
      <c r="AC1298" s="3"/>
    </row>
    <row r="1299" customFormat="false" ht="14.25" hidden="false" customHeight="true" outlineLevel="0" collapsed="false">
      <c r="A1299" s="75" t="s">
        <v>134</v>
      </c>
      <c r="B1299" s="79" t="s">
        <v>61</v>
      </c>
      <c r="C1299" s="79" t="s">
        <v>2888</v>
      </c>
      <c r="D1299" s="79" t="n">
        <v>1000004119</v>
      </c>
      <c r="E1299" s="79" t="s">
        <v>2889</v>
      </c>
      <c r="F1299" s="74" t="n">
        <v>45548</v>
      </c>
      <c r="G1299" s="67" t="str">
        <f aca="false">IF(I1299&gt;0,"Targeted Dealer","-")</f>
        <v>Targeted Dealer</v>
      </c>
      <c r="H1299" s="67"/>
      <c r="I1299" s="68" t="n">
        <v>120</v>
      </c>
      <c r="J1299" s="68" t="n">
        <f aca="false">I1299/$J$1*($J$1-$E$1)</f>
        <v>120</v>
      </c>
      <c r="K1299" s="69" t="n">
        <v>62.5</v>
      </c>
      <c r="L1299" s="69" t="n">
        <f aca="false">I1299-K1299</f>
        <v>57.5</v>
      </c>
      <c r="M1299" s="69" t="n">
        <f aca="false">IFERROR((K1299/J1299%),"-")</f>
        <v>52.0833333333333</v>
      </c>
      <c r="N1299" s="97" t="n">
        <v>100.5</v>
      </c>
      <c r="O1299" s="98" t="str">
        <f aca="false">IF(F1299&lt;=$P$2,"DEC","")</f>
        <v>DEC</v>
      </c>
      <c r="P1299" s="97" t="n">
        <v>100.5</v>
      </c>
      <c r="Q1299" s="99" t="n">
        <f aca="false">K1299-P1299</f>
        <v>-38</v>
      </c>
      <c r="R1299" s="98" t="n">
        <f aca="false">IFERROR(IF(O1299="Dec",(K1299/P1299-1))," ")</f>
        <v>-0.378109452736318</v>
      </c>
      <c r="S1299" s="100" t="str">
        <f aca="false">IF(N1299&gt;0,IF(O1299="","-",IF(R1299&lt;0%,"DEGROWTH","GROWTH")))</f>
        <v>DEGROWTH</v>
      </c>
      <c r="T1299" s="69" t="n">
        <v>143</v>
      </c>
      <c r="U1299" s="101" t="str">
        <f aca="false">IF(F1299&lt;=$V$2,"jAN","")</f>
        <v>jAN</v>
      </c>
      <c r="V1299" s="97" t="n">
        <v>143</v>
      </c>
      <c r="W1299" s="102" t="n">
        <f aca="false">K1299-V1299</f>
        <v>-80.5</v>
      </c>
      <c r="X1299" s="103" t="n">
        <f aca="false">IFERROR(IF(U1299="Jan",(K1299/V1299-1)),0)</f>
        <v>-0.562937062937063</v>
      </c>
      <c r="Y1299" s="104" t="str">
        <f aca="false">IF(T1299&gt;0,IF(U1299="","-",IF(X1299&lt;0%,"DEGROWTH","GROWTH")))</f>
        <v>DEGROWTH</v>
      </c>
      <c r="Z1299" s="75" t="n">
        <v>0</v>
      </c>
      <c r="AA1299" s="70"/>
      <c r="AB1299" s="75" t="s">
        <v>134</v>
      </c>
      <c r="AC1299" s="3"/>
    </row>
    <row r="1300" customFormat="false" ht="14.25" hidden="false" customHeight="true" outlineLevel="0" collapsed="false">
      <c r="A1300" s="75" t="s">
        <v>133</v>
      </c>
      <c r="B1300" s="79" t="s">
        <v>40</v>
      </c>
      <c r="C1300" s="79" t="s">
        <v>2890</v>
      </c>
      <c r="D1300" s="79" t="n">
        <v>1000004120</v>
      </c>
      <c r="E1300" s="79" t="s">
        <v>2891</v>
      </c>
      <c r="F1300" s="74" t="n">
        <v>45548</v>
      </c>
      <c r="G1300" s="67" t="str">
        <f aca="false">IF(I1300&gt;0,"Targeted Dealer","-")</f>
        <v>Targeted Dealer</v>
      </c>
      <c r="H1300" s="67"/>
      <c r="I1300" s="68" t="n">
        <v>90</v>
      </c>
      <c r="J1300" s="68" t="n">
        <f aca="false">I1300/$J$1*($J$1-$E$1)</f>
        <v>90</v>
      </c>
      <c r="K1300" s="69" t="n">
        <v>75</v>
      </c>
      <c r="L1300" s="69" t="n">
        <f aca="false">I1300-K1300</f>
        <v>15</v>
      </c>
      <c r="M1300" s="69" t="n">
        <f aca="false">IFERROR((K1300/J1300%),"-")</f>
        <v>83.3333333333333</v>
      </c>
      <c r="N1300" s="97" t="n">
        <v>85</v>
      </c>
      <c r="O1300" s="98" t="str">
        <f aca="false">IF(F1300&lt;=$P$2,"DEC","")</f>
        <v>DEC</v>
      </c>
      <c r="P1300" s="97" t="n">
        <v>85</v>
      </c>
      <c r="Q1300" s="99" t="n">
        <f aca="false">K1300-P1300</f>
        <v>-10</v>
      </c>
      <c r="R1300" s="98" t="n">
        <f aca="false">IFERROR(IF(O1300="Dec",(K1300/P1300-1))," ")</f>
        <v>-0.117647058823529</v>
      </c>
      <c r="S1300" s="100" t="str">
        <f aca="false">IF(N1300&gt;0,IF(O1300="","-",IF(R1300&lt;0%,"DEGROWTH","GROWTH")))</f>
        <v>DEGROWTH</v>
      </c>
      <c r="T1300" s="69" t="n">
        <v>30</v>
      </c>
      <c r="U1300" s="101" t="str">
        <f aca="false">IF(F1300&lt;=$V$2,"jAN","")</f>
        <v>jAN</v>
      </c>
      <c r="V1300" s="97" t="n">
        <v>30</v>
      </c>
      <c r="W1300" s="102" t="n">
        <f aca="false">K1300-V1300</f>
        <v>45</v>
      </c>
      <c r="X1300" s="103" t="n">
        <f aca="false">IFERROR(IF(U1300="Jan",(K1300/V1300-1)),0)</f>
        <v>1.5</v>
      </c>
      <c r="Y1300" s="104" t="str">
        <f aca="false">IF(T1300&gt;0,IF(U1300="","-",IF(X1300&lt;0%,"DEGROWTH","GROWTH")))</f>
        <v>GROWTH</v>
      </c>
      <c r="Z1300" s="75" t="n">
        <v>0</v>
      </c>
      <c r="AA1300" s="70"/>
      <c r="AB1300" s="75" t="s">
        <v>133</v>
      </c>
      <c r="AC1300" s="3"/>
    </row>
    <row r="1301" customFormat="false" ht="14.25" hidden="false" customHeight="true" outlineLevel="0" collapsed="false">
      <c r="A1301" s="75" t="s">
        <v>134</v>
      </c>
      <c r="B1301" s="79" t="s">
        <v>81</v>
      </c>
      <c r="C1301" s="79" t="s">
        <v>2892</v>
      </c>
      <c r="D1301" s="79" t="n">
        <v>1000004121</v>
      </c>
      <c r="E1301" s="79" t="s">
        <v>2893</v>
      </c>
      <c r="F1301" s="74" t="n">
        <v>45553</v>
      </c>
      <c r="G1301" s="67" t="str">
        <f aca="false">IF(I1301&gt;0,"Targeted Dealer","-")</f>
        <v>Targeted Dealer</v>
      </c>
      <c r="H1301" s="67"/>
      <c r="I1301" s="68" t="n">
        <v>275</v>
      </c>
      <c r="J1301" s="68" t="n">
        <f aca="false">I1301/$J$1*($J$1-$E$1)</f>
        <v>275</v>
      </c>
      <c r="K1301" s="69" t="n">
        <v>285</v>
      </c>
      <c r="L1301" s="69" t="n">
        <f aca="false">I1301-K1301</f>
        <v>-10</v>
      </c>
      <c r="M1301" s="69" t="n">
        <f aca="false">IFERROR((K1301/J1301%),"-")</f>
        <v>103.636363636364</v>
      </c>
      <c r="N1301" s="97" t="n">
        <v>314.35</v>
      </c>
      <c r="O1301" s="98" t="str">
        <f aca="false">IF(F1301&lt;=$P$2,"DEC","")</f>
        <v>DEC</v>
      </c>
      <c r="P1301" s="97" t="n">
        <v>314.35</v>
      </c>
      <c r="Q1301" s="99" t="n">
        <f aca="false">K1301-P1301</f>
        <v>-29.35</v>
      </c>
      <c r="R1301" s="98" t="n">
        <f aca="false">IFERROR(IF(O1301="Dec",(K1301/P1301-1))," ")</f>
        <v>-0.0933672657865438</v>
      </c>
      <c r="S1301" s="100" t="str">
        <f aca="false">IF(N1301&gt;0,IF(O1301="","-",IF(R1301&lt;0%,"DEGROWTH","GROWTH")))</f>
        <v>DEGROWTH</v>
      </c>
      <c r="T1301" s="69" t="n">
        <v>200.7</v>
      </c>
      <c r="U1301" s="101" t="str">
        <f aca="false">IF(F1301&lt;=$V$2,"jAN","")</f>
        <v>jAN</v>
      </c>
      <c r="V1301" s="97" t="n">
        <v>200.7</v>
      </c>
      <c r="W1301" s="102" t="n">
        <f aca="false">K1301-V1301</f>
        <v>84.3</v>
      </c>
      <c r="X1301" s="103" t="n">
        <f aca="false">IFERROR(IF(U1301="Jan",(K1301/V1301-1)),0)</f>
        <v>0.420029895366218</v>
      </c>
      <c r="Y1301" s="104" t="str">
        <f aca="false">IF(T1301&gt;0,IF(U1301="","-",IF(X1301&lt;0%,"DEGROWTH","GROWTH")))</f>
        <v>GROWTH</v>
      </c>
      <c r="Z1301" s="75" t="n">
        <v>0</v>
      </c>
      <c r="AA1301" s="70"/>
      <c r="AB1301" s="75" t="s">
        <v>134</v>
      </c>
      <c r="AC1301" s="3"/>
    </row>
    <row r="1302" customFormat="false" ht="14.25" hidden="false" customHeight="true" outlineLevel="0" collapsed="false">
      <c r="A1302" s="75" t="s">
        <v>134</v>
      </c>
      <c r="B1302" s="79" t="s">
        <v>64</v>
      </c>
      <c r="C1302" s="79" t="s">
        <v>2894</v>
      </c>
      <c r="D1302" s="79" t="n">
        <v>1000004122</v>
      </c>
      <c r="E1302" s="79" t="s">
        <v>2895</v>
      </c>
      <c r="F1302" s="74" t="n">
        <v>45554</v>
      </c>
      <c r="G1302" s="67" t="str">
        <f aca="false">IF(I1302&gt;0,"Targeted Dealer","-")</f>
        <v>Targeted Dealer</v>
      </c>
      <c r="H1302" s="67"/>
      <c r="I1302" s="68" t="n">
        <v>20</v>
      </c>
      <c r="J1302" s="68" t="n">
        <f aca="false">I1302/$J$1*($J$1-$E$1)</f>
        <v>20</v>
      </c>
      <c r="K1302" s="69" t="n">
        <v>20</v>
      </c>
      <c r="L1302" s="69" t="n">
        <f aca="false">I1302-K1302</f>
        <v>0</v>
      </c>
      <c r="M1302" s="69" t="n">
        <f aca="false">IFERROR((K1302/J1302%),"-")</f>
        <v>100</v>
      </c>
      <c r="N1302" s="97" t="n">
        <v>17</v>
      </c>
      <c r="O1302" s="98" t="str">
        <f aca="false">IF(F1302&lt;=$P$2,"DEC","")</f>
        <v>DEC</v>
      </c>
      <c r="P1302" s="97" t="n">
        <v>17</v>
      </c>
      <c r="Q1302" s="99" t="n">
        <f aca="false">K1302-P1302</f>
        <v>3</v>
      </c>
      <c r="R1302" s="98" t="n">
        <f aca="false">IFERROR(IF(O1302="Dec",(K1302/P1302-1))," ")</f>
        <v>0.176470588235294</v>
      </c>
      <c r="S1302" s="100" t="str">
        <f aca="false">IF(N1302&gt;0,IF(O1302="","-",IF(R1302&lt;0%,"DEGROWTH","GROWTH")))</f>
        <v>GROWTH</v>
      </c>
      <c r="T1302" s="69" t="n">
        <v>10</v>
      </c>
      <c r="U1302" s="101" t="str">
        <f aca="false">IF(F1302&lt;=$V$2,"jAN","")</f>
        <v>jAN</v>
      </c>
      <c r="V1302" s="97" t="n">
        <v>10</v>
      </c>
      <c r="W1302" s="102" t="n">
        <f aca="false">K1302-V1302</f>
        <v>10</v>
      </c>
      <c r="X1302" s="103" t="n">
        <f aca="false">IFERROR(IF(U1302="Jan",(K1302/V1302-1)),0)</f>
        <v>1</v>
      </c>
      <c r="Y1302" s="104" t="str">
        <f aca="false">IF(T1302&gt;0,IF(U1302="","-",IF(X1302&lt;0%,"DEGROWTH","GROWTH")))</f>
        <v>GROWTH</v>
      </c>
      <c r="Z1302" s="75" t="n">
        <v>0</v>
      </c>
      <c r="AA1302" s="70"/>
      <c r="AB1302" s="75" t="s">
        <v>134</v>
      </c>
      <c r="AC1302" s="3"/>
    </row>
    <row r="1303" customFormat="false" ht="14.25" hidden="false" customHeight="true" outlineLevel="0" collapsed="false">
      <c r="A1303" s="75" t="s">
        <v>133</v>
      </c>
      <c r="B1303" s="79" t="s">
        <v>48</v>
      </c>
      <c r="C1303" s="79" t="s">
        <v>2896</v>
      </c>
      <c r="D1303" s="79" t="n">
        <v>1000004123</v>
      </c>
      <c r="E1303" s="79" t="s">
        <v>2897</v>
      </c>
      <c r="F1303" s="74" t="n">
        <v>45554</v>
      </c>
      <c r="G1303" s="67" t="str">
        <f aca="false">IF(I1303&gt;0,"Targeted Dealer","-")</f>
        <v>Targeted Dealer</v>
      </c>
      <c r="H1303" s="67"/>
      <c r="I1303" s="68" t="n">
        <v>250</v>
      </c>
      <c r="J1303" s="68" t="n">
        <f aca="false">I1303/$J$1*($J$1-$E$1)</f>
        <v>250</v>
      </c>
      <c r="K1303" s="69" t="n">
        <v>281</v>
      </c>
      <c r="L1303" s="69" t="n">
        <f aca="false">I1303-K1303</f>
        <v>-31</v>
      </c>
      <c r="M1303" s="69" t="n">
        <f aca="false">IFERROR((K1303/J1303%),"-")</f>
        <v>112.4</v>
      </c>
      <c r="N1303" s="97" t="n">
        <v>98</v>
      </c>
      <c r="O1303" s="98" t="str">
        <f aca="false">IF(F1303&lt;=$P$2,"DEC","")</f>
        <v>DEC</v>
      </c>
      <c r="P1303" s="97" t="n">
        <v>98</v>
      </c>
      <c r="Q1303" s="99" t="n">
        <f aca="false">K1303-P1303</f>
        <v>183</v>
      </c>
      <c r="R1303" s="98" t="n">
        <f aca="false">IFERROR(IF(O1303="Dec",(K1303/P1303-1))," ")</f>
        <v>1.86734693877551</v>
      </c>
      <c r="S1303" s="100" t="str">
        <f aca="false">IF(N1303&gt;0,IF(O1303="","-",IF(R1303&lt;0%,"DEGROWTH","GROWTH")))</f>
        <v>GROWTH</v>
      </c>
      <c r="T1303" s="69" t="n">
        <v>366</v>
      </c>
      <c r="U1303" s="101" t="str">
        <f aca="false">IF(F1303&lt;=$V$2,"jAN","")</f>
        <v>jAN</v>
      </c>
      <c r="V1303" s="97" t="n">
        <v>366</v>
      </c>
      <c r="W1303" s="102" t="n">
        <f aca="false">K1303-V1303</f>
        <v>-85</v>
      </c>
      <c r="X1303" s="103" t="n">
        <f aca="false">IFERROR(IF(U1303="Jan",(K1303/V1303-1)),0)</f>
        <v>-0.23224043715847</v>
      </c>
      <c r="Y1303" s="104" t="str">
        <f aca="false">IF(T1303&gt;0,IF(U1303="","-",IF(X1303&lt;0%,"DEGROWTH","GROWTH")))</f>
        <v>DEGROWTH</v>
      </c>
      <c r="Z1303" s="75" t="n">
        <v>0</v>
      </c>
      <c r="AA1303" s="70"/>
      <c r="AB1303" s="75" t="s">
        <v>133</v>
      </c>
      <c r="AC1303" s="3"/>
    </row>
    <row r="1304" customFormat="false" ht="14.25" hidden="false" customHeight="true" outlineLevel="0" collapsed="false">
      <c r="A1304" s="75" t="s">
        <v>134</v>
      </c>
      <c r="B1304" s="79" t="s">
        <v>81</v>
      </c>
      <c r="C1304" s="79" t="s">
        <v>2898</v>
      </c>
      <c r="D1304" s="79" t="n">
        <v>1000004126</v>
      </c>
      <c r="E1304" s="79" t="s">
        <v>2899</v>
      </c>
      <c r="F1304" s="74" t="n">
        <v>45556</v>
      </c>
      <c r="G1304" s="67" t="str">
        <f aca="false">IF(I1304&gt;0,"Targeted Dealer","-")</f>
        <v>-</v>
      </c>
      <c r="H1304" s="67"/>
      <c r="I1304" s="68" t="n">
        <v>0</v>
      </c>
      <c r="J1304" s="68" t="n">
        <f aca="false">I1304/$J$1*($J$1-$E$1)</f>
        <v>0</v>
      </c>
      <c r="K1304" s="69" t="n">
        <v>80</v>
      </c>
      <c r="L1304" s="69" t="n">
        <f aca="false">I1304-K1304</f>
        <v>-80</v>
      </c>
      <c r="M1304" s="69" t="str">
        <f aca="false">IFERROR((K1304/J1304%),"-")</f>
        <v>-</v>
      </c>
      <c r="N1304" s="97" t="n">
        <v>0</v>
      </c>
      <c r="O1304" s="98" t="str">
        <f aca="false">IF(F1304&lt;=$P$2,"DEC","")</f>
        <v>DEC</v>
      </c>
      <c r="P1304" s="97" t="n">
        <v>0</v>
      </c>
      <c r="Q1304" s="99" t="n">
        <f aca="false">K1304-P1304</f>
        <v>80</v>
      </c>
      <c r="R1304" s="98" t="str">
        <f aca="false">IFERROR(IF(O1304="Dec",(K1304/P1304-1))," ")</f>
        <v> </v>
      </c>
      <c r="S1304" s="105" t="b">
        <f aca="false">IF(N1304&gt;0,IF(O1304="","-",IF(R1304&lt;0%,"DEGROWTH","GROWTH")))</f>
        <v>0</v>
      </c>
      <c r="T1304" s="69" t="n">
        <v>0</v>
      </c>
      <c r="U1304" s="101" t="str">
        <f aca="false">IF(F1304&lt;=$V$2,"jAN","")</f>
        <v>jAN</v>
      </c>
      <c r="V1304" s="97" t="n">
        <v>0</v>
      </c>
      <c r="W1304" s="102" t="n">
        <f aca="false">K1304-V1304</f>
        <v>80</v>
      </c>
      <c r="X1304" s="103" t="n">
        <f aca="false">IFERROR(IF(U1304="Jan",(K1304/V1304-1)),0)</f>
        <v>0</v>
      </c>
      <c r="Y1304" s="106" t="b">
        <f aca="false">IF(T1304&gt;0,IF(U1304="","-",IF(X1304&lt;0%,"DEGROWTH","GROWTH")))</f>
        <v>0</v>
      </c>
      <c r="Z1304" s="75" t="n">
        <v>1</v>
      </c>
      <c r="AA1304" s="70"/>
      <c r="AB1304" s="75" t="s">
        <v>134</v>
      </c>
      <c r="AC1304" s="3"/>
    </row>
    <row r="1305" customFormat="false" ht="14.25" hidden="false" customHeight="true" outlineLevel="0" collapsed="false">
      <c r="A1305" s="75" t="s">
        <v>134</v>
      </c>
      <c r="B1305" s="79" t="s">
        <v>83</v>
      </c>
      <c r="C1305" s="79" t="s">
        <v>438</v>
      </c>
      <c r="D1305" s="79" t="n">
        <v>1000004124</v>
      </c>
      <c r="E1305" s="79" t="s">
        <v>439</v>
      </c>
      <c r="F1305" s="74" t="n">
        <v>45556</v>
      </c>
      <c r="G1305" s="67" t="str">
        <f aca="false">IF(I1305&gt;0,"Targeted Dealer","-")</f>
        <v>Targeted Dealer</v>
      </c>
      <c r="H1305" s="67"/>
      <c r="I1305" s="68" t="n">
        <v>110</v>
      </c>
      <c r="J1305" s="68" t="n">
        <f aca="false">I1305/$J$1*($J$1-$E$1)</f>
        <v>110</v>
      </c>
      <c r="K1305" s="69" t="n">
        <v>0</v>
      </c>
      <c r="L1305" s="69" t="n">
        <f aca="false">I1305-K1305</f>
        <v>110</v>
      </c>
      <c r="M1305" s="69" t="n">
        <f aca="false">IFERROR((K1305/J1305%),"-")</f>
        <v>0</v>
      </c>
      <c r="N1305" s="97" t="n">
        <v>0</v>
      </c>
      <c r="O1305" s="98" t="str">
        <f aca="false">IF(F1305&lt;=$P$2,"DEC","")</f>
        <v>DEC</v>
      </c>
      <c r="P1305" s="97" t="n">
        <v>0</v>
      </c>
      <c r="Q1305" s="99" t="n">
        <f aca="false">K1305-P1305</f>
        <v>0</v>
      </c>
      <c r="R1305" s="98" t="str">
        <f aca="false">IFERROR(IF(O1305="Dec",(K1305/P1305-1))," ")</f>
        <v> </v>
      </c>
      <c r="S1305" s="105" t="b">
        <f aca="false">IF(N1305&gt;0,IF(O1305="","-",IF(R1305&lt;0%,"DEGROWTH","GROWTH")))</f>
        <v>0</v>
      </c>
      <c r="T1305" s="69" t="n">
        <v>105</v>
      </c>
      <c r="U1305" s="101" t="str">
        <f aca="false">IF(F1305&lt;=$V$2,"jAN","")</f>
        <v>jAN</v>
      </c>
      <c r="V1305" s="97" t="n">
        <v>105</v>
      </c>
      <c r="W1305" s="102" t="n">
        <f aca="false">K1305-V1305</f>
        <v>-105</v>
      </c>
      <c r="X1305" s="103" t="n">
        <f aca="false">IFERROR(IF(U1305="Jan",(K1305/V1305-1)),0)</f>
        <v>-1</v>
      </c>
      <c r="Y1305" s="104" t="str">
        <f aca="false">IF(T1305&gt;0,IF(U1305="","-",IF(X1305&lt;0%,"DEGROWTH","GROWTH")))</f>
        <v>DEGROWTH</v>
      </c>
      <c r="Z1305" s="75" t="n">
        <v>0</v>
      </c>
      <c r="AA1305" s="70"/>
      <c r="AB1305" s="75" t="s">
        <v>134</v>
      </c>
      <c r="AC1305" s="3"/>
    </row>
    <row r="1306" customFormat="false" ht="14.25" hidden="false" customHeight="true" outlineLevel="0" collapsed="false">
      <c r="A1306" s="75" t="s">
        <v>134</v>
      </c>
      <c r="B1306" s="79" t="s">
        <v>79</v>
      </c>
      <c r="C1306" s="79" t="s">
        <v>440</v>
      </c>
      <c r="D1306" s="79" t="n">
        <v>1000004134</v>
      </c>
      <c r="E1306" s="79" t="s">
        <v>441</v>
      </c>
      <c r="F1306" s="74" t="n">
        <v>45558</v>
      </c>
      <c r="G1306" s="67" t="str">
        <f aca="false">IF(I1306&gt;0,"Targeted Dealer","-")</f>
        <v>Targeted Dealer</v>
      </c>
      <c r="H1306" s="67"/>
      <c r="I1306" s="68" t="n">
        <v>10</v>
      </c>
      <c r="J1306" s="68" t="n">
        <f aca="false">I1306/$J$1*($J$1-$E$1)</f>
        <v>10</v>
      </c>
      <c r="K1306" s="69" t="n">
        <v>2</v>
      </c>
      <c r="L1306" s="69" t="n">
        <f aca="false">I1306-K1306</f>
        <v>8</v>
      </c>
      <c r="M1306" s="69" t="n">
        <f aca="false">IFERROR((K1306/J1306%),"-")</f>
        <v>20</v>
      </c>
      <c r="N1306" s="97" t="n">
        <v>0</v>
      </c>
      <c r="O1306" s="98" t="str">
        <f aca="false">IF(F1306&lt;=$P$2,"DEC","")</f>
        <v>DEC</v>
      </c>
      <c r="P1306" s="97" t="n">
        <v>0</v>
      </c>
      <c r="Q1306" s="99" t="n">
        <f aca="false">K1306-P1306</f>
        <v>2</v>
      </c>
      <c r="R1306" s="98" t="str">
        <f aca="false">IFERROR(IF(O1306="Dec",(K1306/P1306-1))," ")</f>
        <v> </v>
      </c>
      <c r="S1306" s="105" t="b">
        <f aca="false">IF(N1306&gt;0,IF(O1306="","-",IF(R1306&lt;0%,"DEGROWTH","GROWTH")))</f>
        <v>0</v>
      </c>
      <c r="T1306" s="69" t="n">
        <v>0</v>
      </c>
      <c r="U1306" s="101" t="str">
        <f aca="false">IF(F1306&lt;=$V$2,"jAN","")</f>
        <v>jAN</v>
      </c>
      <c r="V1306" s="97" t="n">
        <v>0</v>
      </c>
      <c r="W1306" s="102" t="n">
        <f aca="false">K1306-V1306</f>
        <v>2</v>
      </c>
      <c r="X1306" s="103" t="n">
        <f aca="false">IFERROR(IF(U1306="Jan",(K1306/V1306-1)),0)</f>
        <v>0</v>
      </c>
      <c r="Y1306" s="106" t="b">
        <f aca="false">IF(T1306&gt;0,IF(U1306="","-",IF(X1306&lt;0%,"DEGROWTH","GROWTH")))</f>
        <v>0</v>
      </c>
      <c r="Z1306" s="75" t="n">
        <v>0</v>
      </c>
      <c r="AA1306" s="70"/>
      <c r="AB1306" s="75" t="s">
        <v>134</v>
      </c>
      <c r="AC1306" s="3"/>
    </row>
    <row r="1307" customFormat="false" ht="14.25" hidden="false" customHeight="true" outlineLevel="0" collapsed="false">
      <c r="A1307" s="75" t="s">
        <v>134</v>
      </c>
      <c r="B1307" s="79" t="s">
        <v>71</v>
      </c>
      <c r="C1307" s="79" t="s">
        <v>2900</v>
      </c>
      <c r="D1307" s="79" t="n">
        <v>1000004133</v>
      </c>
      <c r="E1307" s="79" t="s">
        <v>2901</v>
      </c>
      <c r="F1307" s="74" t="n">
        <v>45558</v>
      </c>
      <c r="G1307" s="67" t="str">
        <f aca="false">IF(I1307&gt;0,"Targeted Dealer","-")</f>
        <v>Targeted Dealer</v>
      </c>
      <c r="H1307" s="67"/>
      <c r="I1307" s="68" t="n">
        <v>60</v>
      </c>
      <c r="J1307" s="68" t="n">
        <f aca="false">I1307/$J$1*($J$1-$E$1)</f>
        <v>60</v>
      </c>
      <c r="K1307" s="69" t="n">
        <v>25</v>
      </c>
      <c r="L1307" s="69" t="n">
        <f aca="false">I1307-K1307</f>
        <v>35</v>
      </c>
      <c r="M1307" s="69" t="n">
        <f aca="false">IFERROR((K1307/J1307%),"-")</f>
        <v>41.6666666666667</v>
      </c>
      <c r="N1307" s="97" t="n">
        <v>0</v>
      </c>
      <c r="O1307" s="98" t="str">
        <f aca="false">IF(F1307&lt;=$P$2,"DEC","")</f>
        <v>DEC</v>
      </c>
      <c r="P1307" s="97" t="n">
        <v>0</v>
      </c>
      <c r="Q1307" s="99" t="n">
        <f aca="false">K1307-P1307</f>
        <v>25</v>
      </c>
      <c r="R1307" s="98" t="str">
        <f aca="false">IFERROR(IF(O1307="Dec",(K1307/P1307-1))," ")</f>
        <v> </v>
      </c>
      <c r="S1307" s="105" t="b">
        <f aca="false">IF(N1307&gt;0,IF(O1307="","-",IF(R1307&lt;0%,"DEGROWTH","GROWTH")))</f>
        <v>0</v>
      </c>
      <c r="T1307" s="69" t="n">
        <v>50</v>
      </c>
      <c r="U1307" s="101" t="str">
        <f aca="false">IF(F1307&lt;=$V$2,"jAN","")</f>
        <v>jAN</v>
      </c>
      <c r="V1307" s="97" t="n">
        <v>50</v>
      </c>
      <c r="W1307" s="102" t="n">
        <f aca="false">K1307-V1307</f>
        <v>-25</v>
      </c>
      <c r="X1307" s="103" t="n">
        <f aca="false">IFERROR(IF(U1307="Jan",(K1307/V1307-1)),0)</f>
        <v>-0.5</v>
      </c>
      <c r="Y1307" s="104" t="str">
        <f aca="false">IF(T1307&gt;0,IF(U1307="","-",IF(X1307&lt;0%,"DEGROWTH","GROWTH")))</f>
        <v>DEGROWTH</v>
      </c>
      <c r="Z1307" s="75" t="n">
        <v>0</v>
      </c>
      <c r="AA1307" s="70"/>
      <c r="AB1307" s="75" t="s">
        <v>134</v>
      </c>
      <c r="AC1307" s="3"/>
    </row>
    <row r="1308" customFormat="false" ht="14.25" hidden="false" customHeight="true" outlineLevel="0" collapsed="false">
      <c r="A1308" s="75" t="s">
        <v>134</v>
      </c>
      <c r="B1308" s="71" t="s">
        <v>65</v>
      </c>
      <c r="C1308" s="79" t="s">
        <v>2902</v>
      </c>
      <c r="D1308" s="79" t="n">
        <v>1000004132</v>
      </c>
      <c r="E1308" s="79" t="s">
        <v>2903</v>
      </c>
      <c r="F1308" s="74" t="n">
        <v>45558</v>
      </c>
      <c r="G1308" s="67" t="str">
        <f aca="false">IF(I1308&gt;0,"Targeted Dealer","-")</f>
        <v>Targeted Dealer</v>
      </c>
      <c r="H1308" s="67"/>
      <c r="I1308" s="68" t="n">
        <v>100</v>
      </c>
      <c r="J1308" s="68" t="n">
        <f aca="false">I1308/$J$1*($J$1-$E$1)</f>
        <v>100</v>
      </c>
      <c r="K1308" s="69" t="n">
        <v>125</v>
      </c>
      <c r="L1308" s="69" t="n">
        <f aca="false">I1308-K1308</f>
        <v>-25</v>
      </c>
      <c r="M1308" s="69" t="n">
        <f aca="false">IFERROR((K1308/J1308%),"-")</f>
        <v>125</v>
      </c>
      <c r="N1308" s="97" t="n">
        <v>100</v>
      </c>
      <c r="O1308" s="98" t="str">
        <f aca="false">IF(F1308&lt;=$P$2,"DEC","")</f>
        <v>DEC</v>
      </c>
      <c r="P1308" s="97" t="n">
        <v>100</v>
      </c>
      <c r="Q1308" s="99" t="n">
        <f aca="false">K1308-P1308</f>
        <v>25</v>
      </c>
      <c r="R1308" s="98" t="n">
        <f aca="false">IFERROR(IF(O1308="Dec",(K1308/P1308-1))," ")</f>
        <v>0.25</v>
      </c>
      <c r="S1308" s="100" t="str">
        <f aca="false">IF(N1308&gt;0,IF(O1308="","-",IF(R1308&lt;0%,"DEGROWTH","GROWTH")))</f>
        <v>GROWTH</v>
      </c>
      <c r="T1308" s="69" t="n">
        <v>50</v>
      </c>
      <c r="U1308" s="101" t="str">
        <f aca="false">IF(F1308&lt;=$V$2,"jAN","")</f>
        <v>jAN</v>
      </c>
      <c r="V1308" s="97" t="n">
        <v>50</v>
      </c>
      <c r="W1308" s="102" t="n">
        <f aca="false">K1308-V1308</f>
        <v>75</v>
      </c>
      <c r="X1308" s="103" t="n">
        <f aca="false">IFERROR(IF(U1308="Jan",(K1308/V1308-1)),0)</f>
        <v>1.5</v>
      </c>
      <c r="Y1308" s="104" t="str">
        <f aca="false">IF(T1308&gt;0,IF(U1308="","-",IF(X1308&lt;0%,"DEGROWTH","GROWTH")))</f>
        <v>GROWTH</v>
      </c>
      <c r="Z1308" s="75" t="n">
        <v>0</v>
      </c>
      <c r="AA1308" s="70"/>
      <c r="AB1308" s="75" t="s">
        <v>134</v>
      </c>
      <c r="AC1308" s="3"/>
    </row>
    <row r="1309" customFormat="false" ht="14.25" hidden="false" customHeight="true" outlineLevel="0" collapsed="false">
      <c r="A1309" s="75" t="s">
        <v>134</v>
      </c>
      <c r="B1309" s="79" t="s">
        <v>77</v>
      </c>
      <c r="C1309" s="79" t="s">
        <v>2904</v>
      </c>
      <c r="D1309" s="79" t="n">
        <v>1000004136</v>
      </c>
      <c r="E1309" s="79" t="s">
        <v>2905</v>
      </c>
      <c r="F1309" s="74" t="n">
        <v>45559</v>
      </c>
      <c r="G1309" s="67" t="str">
        <f aca="false">IF(I1309&gt;0,"Targeted Dealer","-")</f>
        <v>Targeted Dealer</v>
      </c>
      <c r="H1309" s="67"/>
      <c r="I1309" s="68" t="n">
        <v>50</v>
      </c>
      <c r="J1309" s="68" t="n">
        <f aca="false">I1309/$J$1*($J$1-$E$1)</f>
        <v>50</v>
      </c>
      <c r="K1309" s="69" t="n">
        <v>25</v>
      </c>
      <c r="L1309" s="69" t="n">
        <f aca="false">I1309-K1309</f>
        <v>25</v>
      </c>
      <c r="M1309" s="69" t="n">
        <f aca="false">IFERROR((K1309/J1309%),"-")</f>
        <v>50</v>
      </c>
      <c r="N1309" s="97" t="n">
        <v>36.5</v>
      </c>
      <c r="O1309" s="98" t="str">
        <f aca="false">IF(F1309&lt;=$P$2,"DEC","")</f>
        <v>DEC</v>
      </c>
      <c r="P1309" s="97" t="n">
        <v>36.5</v>
      </c>
      <c r="Q1309" s="99" t="n">
        <f aca="false">K1309-P1309</f>
        <v>-11.5</v>
      </c>
      <c r="R1309" s="98" t="n">
        <f aca="false">IFERROR(IF(O1309="Dec",(K1309/P1309-1))," ")</f>
        <v>-0.315068493150685</v>
      </c>
      <c r="S1309" s="100" t="str">
        <f aca="false">IF(N1309&gt;0,IF(O1309="","-",IF(R1309&lt;0%,"DEGROWTH","GROWTH")))</f>
        <v>DEGROWTH</v>
      </c>
      <c r="T1309" s="69" t="n">
        <v>110</v>
      </c>
      <c r="U1309" s="101" t="str">
        <f aca="false">IF(F1309&lt;=$V$2,"jAN","")</f>
        <v>jAN</v>
      </c>
      <c r="V1309" s="97" t="n">
        <v>110</v>
      </c>
      <c r="W1309" s="102" t="n">
        <f aca="false">K1309-V1309</f>
        <v>-85</v>
      </c>
      <c r="X1309" s="103" t="n">
        <f aca="false">IFERROR(IF(U1309="Jan",(K1309/V1309-1)),0)</f>
        <v>-0.772727272727273</v>
      </c>
      <c r="Y1309" s="104" t="str">
        <f aca="false">IF(T1309&gt;0,IF(U1309="","-",IF(X1309&lt;0%,"DEGROWTH","GROWTH")))</f>
        <v>DEGROWTH</v>
      </c>
      <c r="Z1309" s="75" t="n">
        <v>0</v>
      </c>
      <c r="AA1309" s="70"/>
      <c r="AB1309" s="75" t="s">
        <v>134</v>
      </c>
      <c r="AC1309" s="3"/>
    </row>
    <row r="1310" customFormat="false" ht="14.25" hidden="false" customHeight="true" outlineLevel="0" collapsed="false">
      <c r="A1310" s="75" t="s">
        <v>133</v>
      </c>
      <c r="B1310" s="71" t="s">
        <v>30</v>
      </c>
      <c r="C1310" s="79" t="s">
        <v>2906</v>
      </c>
      <c r="D1310" s="79" t="n">
        <v>1000004137</v>
      </c>
      <c r="E1310" s="79" t="s">
        <v>2907</v>
      </c>
      <c r="F1310" s="74" t="n">
        <v>45560</v>
      </c>
      <c r="G1310" s="67" t="str">
        <f aca="false">IF(I1310&gt;0,"Targeted Dealer","-")</f>
        <v>Targeted Dealer</v>
      </c>
      <c r="H1310" s="67"/>
      <c r="I1310" s="68" t="n">
        <v>500</v>
      </c>
      <c r="J1310" s="68" t="n">
        <f aca="false">I1310/$J$1*($J$1-$E$1)</f>
        <v>500</v>
      </c>
      <c r="K1310" s="69" t="n">
        <v>500</v>
      </c>
      <c r="L1310" s="69" t="n">
        <f aca="false">I1310-K1310</f>
        <v>0</v>
      </c>
      <c r="M1310" s="69" t="n">
        <f aca="false">IFERROR((K1310/J1310%),"-")</f>
        <v>100</v>
      </c>
      <c r="N1310" s="97" t="n">
        <v>430</v>
      </c>
      <c r="O1310" s="98" t="str">
        <f aca="false">IF(F1310&lt;=$P$2,"DEC","")</f>
        <v>DEC</v>
      </c>
      <c r="P1310" s="97" t="n">
        <v>430</v>
      </c>
      <c r="Q1310" s="99" t="n">
        <f aca="false">K1310-P1310</f>
        <v>70</v>
      </c>
      <c r="R1310" s="98" t="n">
        <f aca="false">IFERROR(IF(O1310="Dec",(K1310/P1310-1))," ")</f>
        <v>0.162790697674419</v>
      </c>
      <c r="S1310" s="100" t="str">
        <f aca="false">IF(N1310&gt;0,IF(O1310="","-",IF(R1310&lt;0%,"DEGROWTH","GROWTH")))</f>
        <v>GROWTH</v>
      </c>
      <c r="T1310" s="69" t="n">
        <v>380</v>
      </c>
      <c r="U1310" s="101" t="str">
        <f aca="false">IF(F1310&lt;=$V$2,"jAN","")</f>
        <v>jAN</v>
      </c>
      <c r="V1310" s="97" t="n">
        <v>380</v>
      </c>
      <c r="W1310" s="102" t="n">
        <f aca="false">K1310-V1310</f>
        <v>120</v>
      </c>
      <c r="X1310" s="103" t="n">
        <f aca="false">IFERROR(IF(U1310="Jan",(K1310/V1310-1)),0)</f>
        <v>0.315789473684211</v>
      </c>
      <c r="Y1310" s="104" t="str">
        <f aca="false">IF(T1310&gt;0,IF(U1310="","-",IF(X1310&lt;0%,"DEGROWTH","GROWTH")))</f>
        <v>GROWTH</v>
      </c>
      <c r="Z1310" s="75" t="n">
        <v>0</v>
      </c>
      <c r="AA1310" s="70"/>
      <c r="AB1310" s="75" t="s">
        <v>133</v>
      </c>
      <c r="AC1310" s="3"/>
    </row>
    <row r="1311" customFormat="false" ht="14.25" hidden="false" customHeight="true" outlineLevel="0" collapsed="false">
      <c r="A1311" s="75" t="s">
        <v>133</v>
      </c>
      <c r="B1311" s="79" t="s">
        <v>55</v>
      </c>
      <c r="C1311" s="79" t="s">
        <v>3939</v>
      </c>
      <c r="D1311" s="79" t="n">
        <v>1000004138</v>
      </c>
      <c r="E1311" s="79" t="s">
        <v>3940</v>
      </c>
      <c r="F1311" s="74" t="n">
        <v>45560</v>
      </c>
      <c r="G1311" s="67" t="str">
        <f aca="false">IF(I1311&gt;0,"Targeted Dealer","-")</f>
        <v>-</v>
      </c>
      <c r="H1311" s="67"/>
      <c r="I1311" s="68" t="n">
        <v>0</v>
      </c>
      <c r="J1311" s="68" t="n">
        <f aca="false">I1311/$J$1*($J$1-$E$1)</f>
        <v>0</v>
      </c>
      <c r="K1311" s="69" t="n">
        <v>0</v>
      </c>
      <c r="L1311" s="69" t="n">
        <f aca="false">I1311-K1311</f>
        <v>0</v>
      </c>
      <c r="M1311" s="69" t="str">
        <f aca="false">IFERROR((K1311/J1311%),"-")</f>
        <v>-</v>
      </c>
      <c r="N1311" s="97" t="n">
        <v>0</v>
      </c>
      <c r="O1311" s="98" t="str">
        <f aca="false">IF(F1311&lt;=$P$2,"DEC","")</f>
        <v>DEC</v>
      </c>
      <c r="P1311" s="97" t="n">
        <v>0</v>
      </c>
      <c r="Q1311" s="99" t="n">
        <f aca="false">K1311-P1311</f>
        <v>0</v>
      </c>
      <c r="R1311" s="98" t="str">
        <f aca="false">IFERROR(IF(O1311="Dec",(K1311/P1311-1))," ")</f>
        <v> </v>
      </c>
      <c r="S1311" s="105" t="b">
        <f aca="false">IF(N1311&gt;0,IF(O1311="","-",IF(R1311&lt;0%,"DEGROWTH","GROWTH")))</f>
        <v>0</v>
      </c>
      <c r="T1311" s="69" t="n">
        <v>35</v>
      </c>
      <c r="U1311" s="101" t="str">
        <f aca="false">IF(F1311&lt;=$V$2,"jAN","")</f>
        <v>jAN</v>
      </c>
      <c r="V1311" s="97" t="n">
        <v>35</v>
      </c>
      <c r="W1311" s="102" t="n">
        <f aca="false">K1311-V1311</f>
        <v>-35</v>
      </c>
      <c r="X1311" s="103" t="n">
        <f aca="false">IFERROR(IF(U1311="Jan",(K1311/V1311-1)),0)</f>
        <v>-1</v>
      </c>
      <c r="Y1311" s="104" t="str">
        <f aca="false">IF(T1311&gt;0,IF(U1311="","-",IF(X1311&lt;0%,"DEGROWTH","GROWTH")))</f>
        <v>DEGROWTH</v>
      </c>
      <c r="Z1311" s="75" t="n">
        <v>0</v>
      </c>
      <c r="AA1311" s="70"/>
      <c r="AB1311" s="75" t="s">
        <v>133</v>
      </c>
      <c r="AC1311" s="3"/>
    </row>
    <row r="1312" customFormat="false" ht="14.25" hidden="false" customHeight="true" outlineLevel="0" collapsed="false">
      <c r="A1312" s="75" t="s">
        <v>134</v>
      </c>
      <c r="B1312" s="79" t="s">
        <v>61</v>
      </c>
      <c r="C1312" s="79" t="s">
        <v>442</v>
      </c>
      <c r="D1312" s="79" t="n">
        <v>1000004139</v>
      </c>
      <c r="E1312" s="79" t="s">
        <v>443</v>
      </c>
      <c r="F1312" s="74" t="n">
        <v>45562</v>
      </c>
      <c r="G1312" s="67" t="str">
        <f aca="false">IF(I1312&gt;0,"Targeted Dealer","-")</f>
        <v>Targeted Dealer</v>
      </c>
      <c r="H1312" s="67"/>
      <c r="I1312" s="68" t="n">
        <v>20</v>
      </c>
      <c r="J1312" s="68" t="n">
        <f aca="false">I1312/$J$1*($J$1-$E$1)</f>
        <v>20</v>
      </c>
      <c r="K1312" s="69" t="n">
        <v>0</v>
      </c>
      <c r="L1312" s="69" t="n">
        <f aca="false">I1312-K1312</f>
        <v>20</v>
      </c>
      <c r="M1312" s="69" t="n">
        <f aca="false">IFERROR((K1312/J1312%),"-")</f>
        <v>0</v>
      </c>
      <c r="N1312" s="97" t="n">
        <v>20</v>
      </c>
      <c r="O1312" s="98" t="str">
        <f aca="false">IF(F1312&lt;=$P$2,"DEC","")</f>
        <v>DEC</v>
      </c>
      <c r="P1312" s="97" t="n">
        <v>20</v>
      </c>
      <c r="Q1312" s="99" t="n">
        <f aca="false">K1312-P1312</f>
        <v>-20</v>
      </c>
      <c r="R1312" s="98" t="n">
        <f aca="false">IFERROR(IF(O1312="Dec",(K1312/P1312-1))," ")</f>
        <v>-1</v>
      </c>
      <c r="S1312" s="100" t="str">
        <f aca="false">IF(N1312&gt;0,IF(O1312="","-",IF(R1312&lt;0%,"DEGROWTH","GROWTH")))</f>
        <v>DEGROWTH</v>
      </c>
      <c r="T1312" s="69" t="n">
        <v>35</v>
      </c>
      <c r="U1312" s="101" t="str">
        <f aca="false">IF(F1312&lt;=$V$2,"jAN","")</f>
        <v>jAN</v>
      </c>
      <c r="V1312" s="97" t="n">
        <v>35</v>
      </c>
      <c r="W1312" s="102" t="n">
        <f aca="false">K1312-V1312</f>
        <v>-35</v>
      </c>
      <c r="X1312" s="103" t="n">
        <f aca="false">IFERROR(IF(U1312="Jan",(K1312/V1312-1)),0)</f>
        <v>-1</v>
      </c>
      <c r="Y1312" s="104" t="str">
        <f aca="false">IF(T1312&gt;0,IF(U1312="","-",IF(X1312&lt;0%,"DEGROWTH","GROWTH")))</f>
        <v>DEGROWTH</v>
      </c>
      <c r="Z1312" s="75" t="n">
        <v>0</v>
      </c>
      <c r="AA1312" s="70"/>
      <c r="AB1312" s="75" t="s">
        <v>134</v>
      </c>
      <c r="AC1312" s="3"/>
    </row>
    <row r="1313" customFormat="false" ht="14.25" hidden="false" customHeight="true" outlineLevel="0" collapsed="false">
      <c r="A1313" s="75" t="s">
        <v>133</v>
      </c>
      <c r="B1313" s="79" t="s">
        <v>43</v>
      </c>
      <c r="C1313" s="79" t="s">
        <v>2908</v>
      </c>
      <c r="D1313" s="79" t="n">
        <v>1000004141</v>
      </c>
      <c r="E1313" s="79" t="s">
        <v>2909</v>
      </c>
      <c r="F1313" s="74" t="n">
        <v>45565</v>
      </c>
      <c r="G1313" s="67" t="str">
        <f aca="false">IF(I1313&gt;0,"Targeted Dealer","-")</f>
        <v>Targeted Dealer</v>
      </c>
      <c r="H1313" s="67"/>
      <c r="I1313" s="68" t="n">
        <v>400</v>
      </c>
      <c r="J1313" s="68" t="n">
        <f aca="false">I1313/$J$1*($J$1-$E$1)</f>
        <v>400</v>
      </c>
      <c r="K1313" s="69" t="n">
        <v>331.5</v>
      </c>
      <c r="L1313" s="69" t="n">
        <f aca="false">I1313-K1313</f>
        <v>68.5</v>
      </c>
      <c r="M1313" s="69" t="n">
        <f aca="false">IFERROR((K1313/J1313%),"-")</f>
        <v>82.875</v>
      </c>
      <c r="N1313" s="97" t="n">
        <v>271</v>
      </c>
      <c r="O1313" s="98" t="str">
        <f aca="false">IF(F1313&lt;=$P$2,"DEC","")</f>
        <v>DEC</v>
      </c>
      <c r="P1313" s="97" t="n">
        <v>271</v>
      </c>
      <c r="Q1313" s="99" t="n">
        <f aca="false">K1313-P1313</f>
        <v>60.5</v>
      </c>
      <c r="R1313" s="98" t="n">
        <f aca="false">IFERROR(IF(O1313="Dec",(K1313/P1313-1))," ")</f>
        <v>0.223247232472325</v>
      </c>
      <c r="S1313" s="100" t="str">
        <f aca="false">IF(N1313&gt;0,IF(O1313="","-",IF(R1313&lt;0%,"DEGROWTH","GROWTH")))</f>
        <v>GROWTH</v>
      </c>
      <c r="T1313" s="69" t="n">
        <v>393</v>
      </c>
      <c r="U1313" s="101" t="str">
        <f aca="false">IF(F1313&lt;=$V$2,"jAN","")</f>
        <v>jAN</v>
      </c>
      <c r="V1313" s="97" t="n">
        <v>393</v>
      </c>
      <c r="W1313" s="102" t="n">
        <f aca="false">K1313-V1313</f>
        <v>-61.5</v>
      </c>
      <c r="X1313" s="103" t="n">
        <f aca="false">IFERROR(IF(U1313="Jan",(K1313/V1313-1)),0)</f>
        <v>-0.156488549618321</v>
      </c>
      <c r="Y1313" s="104" t="str">
        <f aca="false">IF(T1313&gt;0,IF(U1313="","-",IF(X1313&lt;0%,"DEGROWTH","GROWTH")))</f>
        <v>DEGROWTH</v>
      </c>
      <c r="Z1313" s="75" t="n">
        <v>0</v>
      </c>
      <c r="AA1313" s="70"/>
      <c r="AB1313" s="75" t="s">
        <v>133</v>
      </c>
      <c r="AC1313" s="3"/>
    </row>
    <row r="1314" customFormat="false" ht="14.25" hidden="false" customHeight="true" outlineLevel="0" collapsed="false">
      <c r="A1314" s="75" t="s">
        <v>134</v>
      </c>
      <c r="B1314" s="79" t="s">
        <v>81</v>
      </c>
      <c r="C1314" s="79" t="s">
        <v>3941</v>
      </c>
      <c r="D1314" s="79" t="n">
        <v>1000004142</v>
      </c>
      <c r="E1314" s="79" t="s">
        <v>3942</v>
      </c>
      <c r="F1314" s="74" t="n">
        <v>45565</v>
      </c>
      <c r="G1314" s="67" t="str">
        <f aca="false">IF(I1314&gt;0,"Targeted Dealer","-")</f>
        <v>-</v>
      </c>
      <c r="H1314" s="67"/>
      <c r="I1314" s="68" t="n">
        <v>0</v>
      </c>
      <c r="J1314" s="68" t="n">
        <f aca="false">I1314/$J$1*($J$1-$E$1)</f>
        <v>0</v>
      </c>
      <c r="K1314" s="69" t="n">
        <v>0</v>
      </c>
      <c r="L1314" s="69" t="n">
        <f aca="false">I1314-K1314</f>
        <v>0</v>
      </c>
      <c r="M1314" s="69" t="str">
        <f aca="false">IFERROR((K1314/J1314%),"-")</f>
        <v>-</v>
      </c>
      <c r="N1314" s="97" t="n">
        <v>0</v>
      </c>
      <c r="O1314" s="98" t="str">
        <f aca="false">IF(F1314&lt;=$P$2,"DEC","")</f>
        <v>DEC</v>
      </c>
      <c r="P1314" s="97" t="n">
        <v>0</v>
      </c>
      <c r="Q1314" s="99" t="n">
        <f aca="false">K1314-P1314</f>
        <v>0</v>
      </c>
      <c r="R1314" s="98" t="str">
        <f aca="false">IFERROR(IF(O1314="Dec",(K1314/P1314-1))," ")</f>
        <v> </v>
      </c>
      <c r="S1314" s="105" t="b">
        <f aca="false">IF(N1314&gt;0,IF(O1314="","-",IF(R1314&lt;0%,"DEGROWTH","GROWTH")))</f>
        <v>0</v>
      </c>
      <c r="T1314" s="69" t="n">
        <v>20</v>
      </c>
      <c r="U1314" s="101" t="str">
        <f aca="false">IF(F1314&lt;=$V$2,"jAN","")</f>
        <v>jAN</v>
      </c>
      <c r="V1314" s="97" t="n">
        <v>20</v>
      </c>
      <c r="W1314" s="102" t="n">
        <f aca="false">K1314-V1314</f>
        <v>-20</v>
      </c>
      <c r="X1314" s="103" t="n">
        <f aca="false">IFERROR(IF(U1314="Jan",(K1314/V1314-1)),0)</f>
        <v>-1</v>
      </c>
      <c r="Y1314" s="104" t="str">
        <f aca="false">IF(T1314&gt;0,IF(U1314="","-",IF(X1314&lt;0%,"DEGROWTH","GROWTH")))</f>
        <v>DEGROWTH</v>
      </c>
      <c r="Z1314" s="75" t="n">
        <v>0</v>
      </c>
      <c r="AA1314" s="70"/>
      <c r="AB1314" s="75" t="s">
        <v>134</v>
      </c>
      <c r="AC1314" s="3"/>
    </row>
    <row r="1315" customFormat="false" ht="14.25" hidden="false" customHeight="true" outlineLevel="0" collapsed="false">
      <c r="A1315" s="75" t="s">
        <v>130</v>
      </c>
      <c r="B1315" s="79" t="s">
        <v>115</v>
      </c>
      <c r="C1315" s="79" t="s">
        <v>444</v>
      </c>
      <c r="D1315" s="79" t="n">
        <v>1000004145</v>
      </c>
      <c r="E1315" s="79" t="s">
        <v>445</v>
      </c>
      <c r="F1315" s="74" t="n">
        <v>45569</v>
      </c>
      <c r="G1315" s="67" t="str">
        <f aca="false">IF(I1315&gt;0,"Targeted Dealer","-")</f>
        <v>Targeted Dealer</v>
      </c>
      <c r="H1315" s="67"/>
      <c r="I1315" s="68" t="n">
        <v>100</v>
      </c>
      <c r="J1315" s="68" t="n">
        <f aca="false">I1315/$J$1*($J$1-$E$1)</f>
        <v>100</v>
      </c>
      <c r="K1315" s="69" t="n">
        <v>0</v>
      </c>
      <c r="L1315" s="69" t="n">
        <f aca="false">I1315-K1315</f>
        <v>100</v>
      </c>
      <c r="M1315" s="69" t="n">
        <f aca="false">IFERROR((K1315/J1315%),"-")</f>
        <v>0</v>
      </c>
      <c r="N1315" s="97" t="n">
        <v>0</v>
      </c>
      <c r="O1315" s="98" t="str">
        <f aca="false">IF(F1315&lt;=$P$2,"DEC","")</f>
        <v>DEC</v>
      </c>
      <c r="P1315" s="97" t="n">
        <v>0</v>
      </c>
      <c r="Q1315" s="99" t="n">
        <f aca="false">K1315-P1315</f>
        <v>0</v>
      </c>
      <c r="R1315" s="98" t="str">
        <f aca="false">IFERROR(IF(O1315="Dec",(K1315/P1315-1))," ")</f>
        <v> </v>
      </c>
      <c r="S1315" s="105" t="b">
        <f aca="false">IF(N1315&gt;0,IF(O1315="","-",IF(R1315&lt;0%,"DEGROWTH","GROWTH")))</f>
        <v>0</v>
      </c>
      <c r="T1315" s="69" t="n">
        <v>50</v>
      </c>
      <c r="U1315" s="101" t="str">
        <f aca="false">IF(F1315&lt;=$V$2,"jAN","")</f>
        <v>jAN</v>
      </c>
      <c r="V1315" s="97" t="n">
        <v>50</v>
      </c>
      <c r="W1315" s="102" t="n">
        <f aca="false">K1315-V1315</f>
        <v>-50</v>
      </c>
      <c r="X1315" s="103" t="n">
        <f aca="false">IFERROR(IF(U1315="Jan",(K1315/V1315-1)),0)</f>
        <v>-1</v>
      </c>
      <c r="Y1315" s="104" t="str">
        <f aca="false">IF(T1315&gt;0,IF(U1315="","-",IF(X1315&lt;0%,"DEGROWTH","GROWTH")))</f>
        <v>DEGROWTH</v>
      </c>
      <c r="Z1315" s="75" t="n">
        <v>0</v>
      </c>
      <c r="AA1315" s="75"/>
      <c r="AB1315" s="75" t="s">
        <v>130</v>
      </c>
      <c r="AC1315" s="3"/>
    </row>
    <row r="1316" customFormat="false" ht="14.25" hidden="false" customHeight="true" outlineLevel="0" collapsed="false">
      <c r="A1316" s="75" t="s">
        <v>130</v>
      </c>
      <c r="B1316" s="79" t="s">
        <v>118</v>
      </c>
      <c r="C1316" s="79" t="s">
        <v>2910</v>
      </c>
      <c r="D1316" s="79" t="n">
        <v>1000004146</v>
      </c>
      <c r="E1316" s="79" t="s">
        <v>2911</v>
      </c>
      <c r="F1316" s="74" t="n">
        <v>45573</v>
      </c>
      <c r="G1316" s="67" t="str">
        <f aca="false">IF(I1316&gt;0,"Targeted Dealer","-")</f>
        <v>Targeted Dealer</v>
      </c>
      <c r="H1316" s="67"/>
      <c r="I1316" s="68" t="n">
        <v>25</v>
      </c>
      <c r="J1316" s="68" t="n">
        <f aca="false">I1316/$J$1*($J$1-$E$1)</f>
        <v>25</v>
      </c>
      <c r="K1316" s="69" t="n">
        <v>0</v>
      </c>
      <c r="L1316" s="69" t="n">
        <f aca="false">I1316-K1316</f>
        <v>25</v>
      </c>
      <c r="M1316" s="69" t="n">
        <f aca="false">IFERROR((K1316/J1316%),"-")</f>
        <v>0</v>
      </c>
      <c r="N1316" s="97" t="n">
        <v>5</v>
      </c>
      <c r="O1316" s="98" t="str">
        <f aca="false">IF(F1316&lt;=$P$2,"DEC","")</f>
        <v>DEC</v>
      </c>
      <c r="P1316" s="97" t="n">
        <v>5</v>
      </c>
      <c r="Q1316" s="99" t="n">
        <f aca="false">K1316-P1316</f>
        <v>-5</v>
      </c>
      <c r="R1316" s="98" t="n">
        <f aca="false">IFERROR(IF(O1316="Dec",(K1316/P1316-1))," ")</f>
        <v>-1</v>
      </c>
      <c r="S1316" s="100" t="str">
        <f aca="false">IF(N1316&gt;0,IF(O1316="","-",IF(R1316&lt;0%,"DEGROWTH","GROWTH")))</f>
        <v>DEGROWTH</v>
      </c>
      <c r="T1316" s="69" t="n">
        <v>10</v>
      </c>
      <c r="U1316" s="101" t="str">
        <f aca="false">IF(F1316&lt;=$V$2,"jAN","")</f>
        <v>jAN</v>
      </c>
      <c r="V1316" s="97" t="n">
        <v>10</v>
      </c>
      <c r="W1316" s="102" t="n">
        <f aca="false">K1316-V1316</f>
        <v>-10</v>
      </c>
      <c r="X1316" s="103" t="n">
        <f aca="false">IFERROR(IF(U1316="Jan",(K1316/V1316-1)),0)</f>
        <v>-1</v>
      </c>
      <c r="Y1316" s="104" t="str">
        <f aca="false">IF(T1316&gt;0,IF(U1316="","-",IF(X1316&lt;0%,"DEGROWTH","GROWTH")))</f>
        <v>DEGROWTH</v>
      </c>
      <c r="Z1316" s="75" t="n">
        <v>1</v>
      </c>
      <c r="AA1316" s="75"/>
      <c r="AB1316" s="75" t="s">
        <v>130</v>
      </c>
      <c r="AC1316" s="3"/>
    </row>
    <row r="1317" customFormat="false" ht="14.25" hidden="false" customHeight="true" outlineLevel="0" collapsed="false">
      <c r="A1317" s="75" t="s">
        <v>134</v>
      </c>
      <c r="B1317" s="79" t="s">
        <v>73</v>
      </c>
      <c r="C1317" s="79" t="s">
        <v>2912</v>
      </c>
      <c r="D1317" s="79" t="n">
        <v>1000004147</v>
      </c>
      <c r="E1317" s="79" t="s">
        <v>2913</v>
      </c>
      <c r="F1317" s="74" t="n">
        <v>45574</v>
      </c>
      <c r="G1317" s="67" t="str">
        <f aca="false">IF(I1317&gt;0,"Targeted Dealer","-")</f>
        <v>Targeted Dealer</v>
      </c>
      <c r="H1317" s="67"/>
      <c r="I1317" s="68" t="n">
        <v>220</v>
      </c>
      <c r="J1317" s="68" t="n">
        <f aca="false">I1317/$J$1*($J$1-$E$1)</f>
        <v>220</v>
      </c>
      <c r="K1317" s="69" t="n">
        <v>455</v>
      </c>
      <c r="L1317" s="69" t="n">
        <f aca="false">I1317-K1317</f>
        <v>-235</v>
      </c>
      <c r="M1317" s="69" t="n">
        <f aca="false">IFERROR((K1317/J1317%),"-")</f>
        <v>206.818181818182</v>
      </c>
      <c r="N1317" s="97" t="n">
        <v>460</v>
      </c>
      <c r="O1317" s="98" t="str">
        <f aca="false">IF(F1317&lt;=$P$2,"DEC","")</f>
        <v>DEC</v>
      </c>
      <c r="P1317" s="97" t="n">
        <v>460</v>
      </c>
      <c r="Q1317" s="99" t="n">
        <f aca="false">K1317-P1317</f>
        <v>-5</v>
      </c>
      <c r="R1317" s="98" t="n">
        <f aca="false">IFERROR(IF(O1317="Dec",(K1317/P1317-1))," ")</f>
        <v>-0.0108695652173914</v>
      </c>
      <c r="S1317" s="100" t="str">
        <f aca="false">IF(N1317&gt;0,IF(O1317="","-",IF(R1317&lt;0%,"DEGROWTH","GROWTH")))</f>
        <v>DEGROWTH</v>
      </c>
      <c r="T1317" s="69" t="n">
        <v>150</v>
      </c>
      <c r="U1317" s="101" t="str">
        <f aca="false">IF(F1317&lt;=$V$2,"jAN","")</f>
        <v>jAN</v>
      </c>
      <c r="V1317" s="97" t="n">
        <v>150</v>
      </c>
      <c r="W1317" s="102" t="n">
        <f aca="false">K1317-V1317</f>
        <v>305</v>
      </c>
      <c r="X1317" s="103" t="n">
        <f aca="false">IFERROR(IF(U1317="Jan",(K1317/V1317-1)),0)</f>
        <v>2.03333333333333</v>
      </c>
      <c r="Y1317" s="104" t="str">
        <f aca="false">IF(T1317&gt;0,IF(U1317="","-",IF(X1317&lt;0%,"DEGROWTH","GROWTH")))</f>
        <v>GROWTH</v>
      </c>
      <c r="Z1317" s="75" t="n">
        <v>0</v>
      </c>
      <c r="AA1317" s="70"/>
      <c r="AB1317" s="75" t="s">
        <v>134</v>
      </c>
      <c r="AC1317" s="3"/>
    </row>
    <row r="1318" customFormat="false" ht="14.25" hidden="false" customHeight="true" outlineLevel="0" collapsed="false">
      <c r="A1318" s="70" t="s">
        <v>134</v>
      </c>
      <c r="B1318" s="72" t="s">
        <v>58</v>
      </c>
      <c r="C1318" s="72" t="s">
        <v>2914</v>
      </c>
      <c r="D1318" s="72" t="n">
        <v>1000000306</v>
      </c>
      <c r="E1318" s="73" t="s">
        <v>2915</v>
      </c>
      <c r="F1318" s="74" t="n">
        <v>43862</v>
      </c>
      <c r="G1318" s="67" t="str">
        <f aca="false">IF(I1318&gt;0,"Targeted Dealer","-")</f>
        <v>Targeted Dealer</v>
      </c>
      <c r="H1318" s="67"/>
      <c r="I1318" s="68" t="n">
        <v>1000</v>
      </c>
      <c r="J1318" s="68" t="n">
        <f aca="false">I1318/$J$1*($J$1-$E$1)</f>
        <v>1000</v>
      </c>
      <c r="K1318" s="69" t="n">
        <v>835.5</v>
      </c>
      <c r="L1318" s="69" t="n">
        <f aca="false">I1318-K1318</f>
        <v>164.5</v>
      </c>
      <c r="M1318" s="69" t="n">
        <f aca="false">IFERROR((K1318/J1318%),"-")</f>
        <v>83.55</v>
      </c>
      <c r="N1318" s="97" t="n">
        <v>964</v>
      </c>
      <c r="O1318" s="98" t="str">
        <f aca="false">IF(F1318&lt;=$P$2,"DEC","")</f>
        <v>DEC</v>
      </c>
      <c r="P1318" s="97" t="n">
        <v>964</v>
      </c>
      <c r="Q1318" s="99" t="n">
        <f aca="false">K1318-P1318</f>
        <v>-128.5</v>
      </c>
      <c r="R1318" s="98" t="n">
        <f aca="false">IFERROR(IF(O1318="Dec",(K1318/P1318-1))," ")</f>
        <v>-0.133298755186722</v>
      </c>
      <c r="S1318" s="100" t="str">
        <f aca="false">IF(N1318&gt;0,IF(O1318="","-",IF(R1318&lt;0%,"DEGROWTH","GROWTH")))</f>
        <v>DEGROWTH</v>
      </c>
      <c r="T1318" s="69" t="n">
        <v>943.5</v>
      </c>
      <c r="U1318" s="101" t="str">
        <f aca="false">IF(F1318&lt;=$V$2,"jAN","")</f>
        <v>jAN</v>
      </c>
      <c r="V1318" s="97" t="n">
        <v>943.5</v>
      </c>
      <c r="W1318" s="102" t="n">
        <f aca="false">K1318-V1318</f>
        <v>-108</v>
      </c>
      <c r="X1318" s="103" t="n">
        <f aca="false">IFERROR(IF(U1318="Jan",(K1318/V1318-1)),0)</f>
        <v>-0.114467408585056</v>
      </c>
      <c r="Y1318" s="104" t="str">
        <f aca="false">IF(T1318&gt;0,IF(U1318="","-",IF(X1318&lt;0%,"DEGROWTH","GROWTH")))</f>
        <v>DEGROWTH</v>
      </c>
      <c r="Z1318" s="75" t="n">
        <v>0</v>
      </c>
      <c r="AA1318" s="70"/>
      <c r="AB1318" s="70" t="s">
        <v>134</v>
      </c>
      <c r="AC1318" s="3"/>
    </row>
    <row r="1319" customFormat="false" ht="14.25" hidden="false" customHeight="true" outlineLevel="0" collapsed="false">
      <c r="A1319" s="75" t="s">
        <v>133</v>
      </c>
      <c r="B1319" s="79" t="s">
        <v>43</v>
      </c>
      <c r="C1319" s="79" t="s">
        <v>2916</v>
      </c>
      <c r="D1319" s="79" t="n">
        <v>1000004149</v>
      </c>
      <c r="E1319" s="79" t="s">
        <v>2917</v>
      </c>
      <c r="F1319" s="74" t="n">
        <v>45574</v>
      </c>
      <c r="G1319" s="67" t="str">
        <f aca="false">IF(I1319&gt;0,"Targeted Dealer","-")</f>
        <v>Targeted Dealer</v>
      </c>
      <c r="H1319" s="67"/>
      <c r="I1319" s="68" t="n">
        <v>30</v>
      </c>
      <c r="J1319" s="68" t="n">
        <f aca="false">I1319/$J$1*($J$1-$E$1)</f>
        <v>30</v>
      </c>
      <c r="K1319" s="69" t="n">
        <v>3</v>
      </c>
      <c r="L1319" s="69" t="n">
        <f aca="false">I1319-K1319</f>
        <v>27</v>
      </c>
      <c r="M1319" s="69" t="n">
        <f aca="false">IFERROR((K1319/J1319%),"-")</f>
        <v>10</v>
      </c>
      <c r="N1319" s="97" t="n">
        <v>10</v>
      </c>
      <c r="O1319" s="98" t="str">
        <f aca="false">IF(F1319&lt;=$P$2,"DEC","")</f>
        <v>DEC</v>
      </c>
      <c r="P1319" s="97" t="n">
        <v>10</v>
      </c>
      <c r="Q1319" s="99" t="n">
        <f aca="false">K1319-P1319</f>
        <v>-7</v>
      </c>
      <c r="R1319" s="98" t="n">
        <f aca="false">IFERROR(IF(O1319="Dec",(K1319/P1319-1))," ")</f>
        <v>-0.7</v>
      </c>
      <c r="S1319" s="100" t="str">
        <f aca="false">IF(N1319&gt;0,IF(O1319="","-",IF(R1319&lt;0%,"DEGROWTH","GROWTH")))</f>
        <v>DEGROWTH</v>
      </c>
      <c r="T1319" s="69" t="n">
        <v>45.85</v>
      </c>
      <c r="U1319" s="101" t="str">
        <f aca="false">IF(F1319&lt;=$V$2,"jAN","")</f>
        <v>jAN</v>
      </c>
      <c r="V1319" s="97" t="n">
        <v>45.85</v>
      </c>
      <c r="W1319" s="102" t="n">
        <f aca="false">K1319-V1319</f>
        <v>-42.85</v>
      </c>
      <c r="X1319" s="103" t="n">
        <f aca="false">IFERROR(IF(U1319="Jan",(K1319/V1319-1)),0)</f>
        <v>-0.934569247546347</v>
      </c>
      <c r="Y1319" s="104" t="str">
        <f aca="false">IF(T1319&gt;0,IF(U1319="","-",IF(X1319&lt;0%,"DEGROWTH","GROWTH")))</f>
        <v>DEGROWTH</v>
      </c>
      <c r="Z1319" s="75" t="n">
        <v>1</v>
      </c>
      <c r="AA1319" s="70"/>
      <c r="AB1319" s="75" t="s">
        <v>133</v>
      </c>
      <c r="AC1319" s="3"/>
    </row>
    <row r="1320" customFormat="false" ht="14.25" hidden="false" customHeight="true" outlineLevel="0" collapsed="false">
      <c r="A1320" s="75" t="s">
        <v>130</v>
      </c>
      <c r="B1320" s="79" t="s">
        <v>113</v>
      </c>
      <c r="C1320" s="79" t="s">
        <v>2918</v>
      </c>
      <c r="D1320" s="79" t="n">
        <v>1000003303</v>
      </c>
      <c r="E1320" s="79" t="s">
        <v>2919</v>
      </c>
      <c r="F1320" s="74" t="n">
        <v>44957</v>
      </c>
      <c r="G1320" s="67" t="str">
        <f aca="false">IF(I1320&gt;0,"Targeted Dealer","-")</f>
        <v>Targeted Dealer</v>
      </c>
      <c r="H1320" s="67"/>
      <c r="I1320" s="68" t="n">
        <v>50</v>
      </c>
      <c r="J1320" s="68" t="n">
        <f aca="false">I1320/$J$1*($J$1-$E$1)</f>
        <v>50</v>
      </c>
      <c r="K1320" s="69" t="n">
        <v>25</v>
      </c>
      <c r="L1320" s="69" t="n">
        <f aca="false">I1320-K1320</f>
        <v>25</v>
      </c>
      <c r="M1320" s="69" t="n">
        <f aca="false">IFERROR((K1320/J1320%),"-")</f>
        <v>50</v>
      </c>
      <c r="N1320" s="97" t="n">
        <v>55</v>
      </c>
      <c r="O1320" s="98" t="str">
        <f aca="false">IF(F1320&lt;=$P$2,"DEC","")</f>
        <v>DEC</v>
      </c>
      <c r="P1320" s="97" t="n">
        <v>55</v>
      </c>
      <c r="Q1320" s="99" t="n">
        <f aca="false">K1320-P1320</f>
        <v>-30</v>
      </c>
      <c r="R1320" s="98" t="n">
        <f aca="false">IFERROR(IF(O1320="Dec",(K1320/P1320-1))," ")</f>
        <v>-0.545454545454545</v>
      </c>
      <c r="S1320" s="100" t="str">
        <f aca="false">IF(N1320&gt;0,IF(O1320="","-",IF(R1320&lt;0%,"DEGROWTH","GROWTH")))</f>
        <v>DEGROWTH</v>
      </c>
      <c r="T1320" s="69" t="n">
        <v>25</v>
      </c>
      <c r="U1320" s="101" t="str">
        <f aca="false">IF(F1320&lt;=$V$2,"jAN","")</f>
        <v>jAN</v>
      </c>
      <c r="V1320" s="97" t="n">
        <v>25</v>
      </c>
      <c r="W1320" s="102" t="n">
        <f aca="false">K1320-V1320</f>
        <v>0</v>
      </c>
      <c r="X1320" s="103" t="n">
        <f aca="false">IFERROR(IF(U1320="Jan",(K1320/V1320-1)),0)</f>
        <v>0</v>
      </c>
      <c r="Y1320" s="104" t="str">
        <f aca="false">IF(T1320&gt;0,IF(U1320="","-",IF(X1320&lt;0%,"DEGROWTH","GROWTH")))</f>
        <v>GROWTH</v>
      </c>
      <c r="Z1320" s="75" t="n">
        <v>0</v>
      </c>
      <c r="AA1320" s="75"/>
      <c r="AB1320" s="75" t="s">
        <v>130</v>
      </c>
      <c r="AC1320" s="3"/>
    </row>
    <row r="1321" customFormat="false" ht="14.25" hidden="false" customHeight="true" outlineLevel="0" collapsed="false">
      <c r="A1321" s="70" t="s">
        <v>134</v>
      </c>
      <c r="B1321" s="72" t="s">
        <v>84</v>
      </c>
      <c r="C1321" s="72" t="s">
        <v>2920</v>
      </c>
      <c r="D1321" s="72" t="n">
        <v>1000000435</v>
      </c>
      <c r="E1321" s="73" t="s">
        <v>2921</v>
      </c>
      <c r="F1321" s="74" t="n">
        <v>42955</v>
      </c>
      <c r="G1321" s="67" t="str">
        <f aca="false">IF(I1321&gt;0,"Targeted Dealer","-")</f>
        <v>Targeted Dealer</v>
      </c>
      <c r="H1321" s="67"/>
      <c r="I1321" s="68" t="n">
        <v>15</v>
      </c>
      <c r="J1321" s="68" t="n">
        <f aca="false">I1321/$J$1*($J$1-$E$1)</f>
        <v>15</v>
      </c>
      <c r="K1321" s="69" t="n">
        <v>17</v>
      </c>
      <c r="L1321" s="69" t="n">
        <f aca="false">I1321-K1321</f>
        <v>-2</v>
      </c>
      <c r="M1321" s="69" t="n">
        <f aca="false">IFERROR((K1321/J1321%),"-")</f>
        <v>113.333333333333</v>
      </c>
      <c r="N1321" s="97" t="n">
        <v>0</v>
      </c>
      <c r="O1321" s="98" t="str">
        <f aca="false">IF(F1321&lt;=$P$2,"DEC","")</f>
        <v>DEC</v>
      </c>
      <c r="P1321" s="97" t="n">
        <v>0</v>
      </c>
      <c r="Q1321" s="99" t="n">
        <f aca="false">K1321-P1321</f>
        <v>17</v>
      </c>
      <c r="R1321" s="98" t="str">
        <f aca="false">IFERROR(IF(O1321="Dec",(K1321/P1321-1))," ")</f>
        <v> </v>
      </c>
      <c r="S1321" s="105" t="b">
        <f aca="false">IF(N1321&gt;0,IF(O1321="","-",IF(R1321&lt;0%,"DEGROWTH","GROWTH")))</f>
        <v>0</v>
      </c>
      <c r="T1321" s="69" t="n">
        <v>0</v>
      </c>
      <c r="U1321" s="101" t="str">
        <f aca="false">IF(F1321&lt;=$V$2,"jAN","")</f>
        <v>jAN</v>
      </c>
      <c r="V1321" s="97" t="n">
        <v>0</v>
      </c>
      <c r="W1321" s="102" t="n">
        <f aca="false">K1321-V1321</f>
        <v>17</v>
      </c>
      <c r="X1321" s="103" t="n">
        <f aca="false">IFERROR(IF(U1321="Jan",(K1321/V1321-1)),0)</f>
        <v>0</v>
      </c>
      <c r="Y1321" s="106" t="b">
        <f aca="false">IF(T1321&gt;0,IF(U1321="","-",IF(X1321&lt;0%,"DEGROWTH","GROWTH")))</f>
        <v>0</v>
      </c>
      <c r="Z1321" s="75" t="n">
        <v>0</v>
      </c>
      <c r="AA1321" s="70"/>
      <c r="AB1321" s="70" t="s">
        <v>134</v>
      </c>
      <c r="AC1321" s="3"/>
    </row>
    <row r="1322" customFormat="false" ht="14.25" hidden="false" customHeight="true" outlineLevel="0" collapsed="false">
      <c r="A1322" s="75" t="s">
        <v>132</v>
      </c>
      <c r="B1322" s="72" t="s">
        <v>103</v>
      </c>
      <c r="C1322" s="72" t="s">
        <v>446</v>
      </c>
      <c r="D1322" s="72" t="n">
        <v>1000004150</v>
      </c>
      <c r="E1322" s="73" t="s">
        <v>447</v>
      </c>
      <c r="F1322" s="74" t="n">
        <v>45581</v>
      </c>
      <c r="G1322" s="67" t="str">
        <f aca="false">IF(I1322&gt;0,"Targeted Dealer","-")</f>
        <v>Targeted Dealer</v>
      </c>
      <c r="H1322" s="67"/>
      <c r="I1322" s="68" t="n">
        <v>25</v>
      </c>
      <c r="J1322" s="68" t="n">
        <f aca="false">I1322/$J$1*($J$1-$E$1)</f>
        <v>25</v>
      </c>
      <c r="K1322" s="69" t="n">
        <v>0</v>
      </c>
      <c r="L1322" s="69" t="n">
        <f aca="false">I1322-K1322</f>
        <v>25</v>
      </c>
      <c r="M1322" s="69" t="n">
        <f aca="false">IFERROR((K1322/J1322%),"-")</f>
        <v>0</v>
      </c>
      <c r="N1322" s="97" t="n">
        <v>0</v>
      </c>
      <c r="O1322" s="98" t="str">
        <f aca="false">IF(F1322&lt;=$P$2,"DEC","")</f>
        <v>DEC</v>
      </c>
      <c r="P1322" s="97" t="n">
        <v>0</v>
      </c>
      <c r="Q1322" s="99" t="n">
        <f aca="false">K1322-P1322</f>
        <v>0</v>
      </c>
      <c r="R1322" s="98" t="str">
        <f aca="false">IFERROR(IF(O1322="Dec",(K1322/P1322-1))," ")</f>
        <v> </v>
      </c>
      <c r="S1322" s="105" t="b">
        <f aca="false">IF(N1322&gt;0,IF(O1322="","-",IF(R1322&lt;0%,"DEGROWTH","GROWTH")))</f>
        <v>0</v>
      </c>
      <c r="T1322" s="69" t="n">
        <v>10</v>
      </c>
      <c r="U1322" s="101" t="str">
        <f aca="false">IF(F1322&lt;=$V$2,"jAN","")</f>
        <v>jAN</v>
      </c>
      <c r="V1322" s="97" t="n">
        <v>10</v>
      </c>
      <c r="W1322" s="102" t="n">
        <f aca="false">K1322-V1322</f>
        <v>-10</v>
      </c>
      <c r="X1322" s="103" t="n">
        <f aca="false">IFERROR(IF(U1322="Jan",(K1322/V1322-1)),0)</f>
        <v>-1</v>
      </c>
      <c r="Y1322" s="104" t="str">
        <f aca="false">IF(T1322&gt;0,IF(U1322="","-",IF(X1322&lt;0%,"DEGROWTH","GROWTH")))</f>
        <v>DEGROWTH</v>
      </c>
      <c r="Z1322" s="75" t="n">
        <v>0</v>
      </c>
      <c r="AA1322" s="75"/>
      <c r="AB1322" s="75" t="s">
        <v>132</v>
      </c>
      <c r="AC1322" s="3"/>
    </row>
    <row r="1323" customFormat="false" ht="14.25" hidden="false" customHeight="true" outlineLevel="0" collapsed="false">
      <c r="A1323" s="70" t="s">
        <v>134</v>
      </c>
      <c r="B1323" s="72" t="s">
        <v>74</v>
      </c>
      <c r="C1323" s="72" t="s">
        <v>2922</v>
      </c>
      <c r="D1323" s="72" t="n">
        <v>1000004151</v>
      </c>
      <c r="E1323" s="73" t="s">
        <v>2923</v>
      </c>
      <c r="F1323" s="74" t="n">
        <v>45583</v>
      </c>
      <c r="G1323" s="67" t="str">
        <f aca="false">IF(I1323&gt;0,"Targeted Dealer","-")</f>
        <v>Targeted Dealer</v>
      </c>
      <c r="H1323" s="67"/>
      <c r="I1323" s="68" t="n">
        <v>150</v>
      </c>
      <c r="J1323" s="68" t="n">
        <f aca="false">I1323/$J$1*($J$1-$E$1)</f>
        <v>150</v>
      </c>
      <c r="K1323" s="69" t="n">
        <v>133</v>
      </c>
      <c r="L1323" s="69" t="n">
        <f aca="false">I1323-K1323</f>
        <v>17</v>
      </c>
      <c r="M1323" s="69" t="n">
        <f aca="false">IFERROR((K1323/J1323%),"-")</f>
        <v>88.6666666666667</v>
      </c>
      <c r="N1323" s="97" t="n">
        <v>142.5</v>
      </c>
      <c r="O1323" s="98" t="str">
        <f aca="false">IF(F1323&lt;=$P$2,"DEC","")</f>
        <v>DEC</v>
      </c>
      <c r="P1323" s="97" t="n">
        <v>142.5</v>
      </c>
      <c r="Q1323" s="99" t="n">
        <f aca="false">K1323-P1323</f>
        <v>-9.5</v>
      </c>
      <c r="R1323" s="98" t="n">
        <f aca="false">IFERROR(IF(O1323="Dec",(K1323/P1323-1))," ")</f>
        <v>-0.0666666666666667</v>
      </c>
      <c r="S1323" s="100" t="str">
        <f aca="false">IF(N1323&gt;0,IF(O1323="","-",IF(R1323&lt;0%,"DEGROWTH","GROWTH")))</f>
        <v>DEGROWTH</v>
      </c>
      <c r="T1323" s="69" t="n">
        <v>163.5</v>
      </c>
      <c r="U1323" s="101" t="str">
        <f aca="false">IF(F1323&lt;=$V$2,"jAN","")</f>
        <v>jAN</v>
      </c>
      <c r="V1323" s="97" t="n">
        <v>163.5</v>
      </c>
      <c r="W1323" s="102" t="n">
        <f aca="false">K1323-V1323</f>
        <v>-30.5</v>
      </c>
      <c r="X1323" s="103" t="n">
        <f aca="false">IFERROR(IF(U1323="Jan",(K1323/V1323-1)),0)</f>
        <v>-0.186544342507645</v>
      </c>
      <c r="Y1323" s="104" t="str">
        <f aca="false">IF(T1323&gt;0,IF(U1323="","-",IF(X1323&lt;0%,"DEGROWTH","GROWTH")))</f>
        <v>DEGROWTH</v>
      </c>
      <c r="Z1323" s="75" t="n">
        <v>0</v>
      </c>
      <c r="AA1323" s="70"/>
      <c r="AB1323" s="70" t="s">
        <v>134</v>
      </c>
      <c r="AC1323" s="3"/>
    </row>
    <row r="1324" customFormat="false" ht="14.25" hidden="false" customHeight="true" outlineLevel="0" collapsed="false">
      <c r="A1324" s="70" t="s">
        <v>134</v>
      </c>
      <c r="B1324" s="71" t="s">
        <v>65</v>
      </c>
      <c r="C1324" s="72" t="s">
        <v>2924</v>
      </c>
      <c r="D1324" s="72" t="n">
        <v>1000004152</v>
      </c>
      <c r="E1324" s="73" t="s">
        <v>2925</v>
      </c>
      <c r="F1324" s="74" t="n">
        <v>45585</v>
      </c>
      <c r="G1324" s="67" t="str">
        <f aca="false">IF(I1324&gt;0,"Targeted Dealer","-")</f>
        <v>Targeted Dealer</v>
      </c>
      <c r="H1324" s="67"/>
      <c r="I1324" s="68" t="n">
        <v>50</v>
      </c>
      <c r="J1324" s="68" t="n">
        <f aca="false">I1324/$J$1*($J$1-$E$1)</f>
        <v>50</v>
      </c>
      <c r="K1324" s="69" t="n">
        <v>50</v>
      </c>
      <c r="L1324" s="69" t="n">
        <f aca="false">I1324-K1324</f>
        <v>0</v>
      </c>
      <c r="M1324" s="69" t="n">
        <f aca="false">IFERROR((K1324/J1324%),"-")</f>
        <v>100</v>
      </c>
      <c r="N1324" s="97" t="n">
        <v>50</v>
      </c>
      <c r="O1324" s="98" t="str">
        <f aca="false">IF(F1324&lt;=$P$2,"DEC","")</f>
        <v>DEC</v>
      </c>
      <c r="P1324" s="97" t="n">
        <v>50</v>
      </c>
      <c r="Q1324" s="99" t="n">
        <f aca="false">K1324-P1324</f>
        <v>0</v>
      </c>
      <c r="R1324" s="98" t="n">
        <f aca="false">IFERROR(IF(O1324="Dec",(K1324/P1324-1))," ")</f>
        <v>0</v>
      </c>
      <c r="S1324" s="100" t="str">
        <f aca="false">IF(N1324&gt;0,IF(O1324="","-",IF(R1324&lt;0%,"DEGROWTH","GROWTH")))</f>
        <v>GROWTH</v>
      </c>
      <c r="T1324" s="69" t="n">
        <v>50</v>
      </c>
      <c r="U1324" s="101" t="str">
        <f aca="false">IF(F1324&lt;=$V$2,"jAN","")</f>
        <v>jAN</v>
      </c>
      <c r="V1324" s="97" t="n">
        <v>50</v>
      </c>
      <c r="W1324" s="102" t="n">
        <f aca="false">K1324-V1324</f>
        <v>0</v>
      </c>
      <c r="X1324" s="103" t="n">
        <f aca="false">IFERROR(IF(U1324="Jan",(K1324/V1324-1)),0)</f>
        <v>0</v>
      </c>
      <c r="Y1324" s="104" t="str">
        <f aca="false">IF(T1324&gt;0,IF(U1324="","-",IF(X1324&lt;0%,"DEGROWTH","GROWTH")))</f>
        <v>GROWTH</v>
      </c>
      <c r="Z1324" s="75" t="n">
        <v>0</v>
      </c>
      <c r="AA1324" s="70"/>
      <c r="AB1324" s="70" t="s">
        <v>134</v>
      </c>
      <c r="AC1324" s="3"/>
    </row>
    <row r="1325" customFormat="false" ht="14.25" hidden="false" customHeight="true" outlineLevel="0" collapsed="false">
      <c r="A1325" s="70" t="s">
        <v>133</v>
      </c>
      <c r="B1325" s="72" t="s">
        <v>142</v>
      </c>
      <c r="C1325" s="72" t="s">
        <v>2926</v>
      </c>
      <c r="D1325" s="72" t="n">
        <v>1000004157</v>
      </c>
      <c r="E1325" s="73" t="s">
        <v>2927</v>
      </c>
      <c r="F1325" s="80" t="n">
        <v>45589</v>
      </c>
      <c r="G1325" s="67" t="str">
        <f aca="false">IF(I1325&gt;0,"Targeted Dealer","-")</f>
        <v>Targeted Dealer</v>
      </c>
      <c r="H1325" s="67"/>
      <c r="I1325" s="68" t="n">
        <v>170</v>
      </c>
      <c r="J1325" s="68" t="n">
        <f aca="false">I1325/$J$1*($J$1-$E$1)</f>
        <v>170</v>
      </c>
      <c r="K1325" s="69" t="n">
        <v>84</v>
      </c>
      <c r="L1325" s="69" t="n">
        <f aca="false">I1325-K1325</f>
        <v>86</v>
      </c>
      <c r="M1325" s="69" t="n">
        <f aca="false">IFERROR((K1325/J1325%),"-")</f>
        <v>49.4117647058824</v>
      </c>
      <c r="N1325" s="97" t="n">
        <v>149</v>
      </c>
      <c r="O1325" s="98" t="str">
        <f aca="false">IF(F1325&lt;=$P$2,"DEC","")</f>
        <v>DEC</v>
      </c>
      <c r="P1325" s="97" t="n">
        <v>149</v>
      </c>
      <c r="Q1325" s="99" t="n">
        <f aca="false">K1325-P1325</f>
        <v>-65</v>
      </c>
      <c r="R1325" s="98" t="n">
        <f aca="false">IFERROR(IF(O1325="Dec",(K1325/P1325-1))," ")</f>
        <v>-0.436241610738255</v>
      </c>
      <c r="S1325" s="100" t="str">
        <f aca="false">IF(N1325&gt;0,IF(O1325="","-",IF(R1325&lt;0%,"DEGROWTH","GROWTH")))</f>
        <v>DEGROWTH</v>
      </c>
      <c r="T1325" s="69" t="n">
        <v>113</v>
      </c>
      <c r="U1325" s="101" t="str">
        <f aca="false">IF(F1325&lt;=$V$2,"jAN","")</f>
        <v>jAN</v>
      </c>
      <c r="V1325" s="97" t="n">
        <v>113</v>
      </c>
      <c r="W1325" s="102" t="n">
        <f aca="false">K1325-V1325</f>
        <v>-29</v>
      </c>
      <c r="X1325" s="103" t="n">
        <f aca="false">IFERROR(IF(U1325="Jan",(K1325/V1325-1)),0)</f>
        <v>-0.256637168141593</v>
      </c>
      <c r="Y1325" s="104" t="str">
        <f aca="false">IF(T1325&gt;0,IF(U1325="","-",IF(X1325&lt;0%,"DEGROWTH","GROWTH")))</f>
        <v>DEGROWTH</v>
      </c>
      <c r="Z1325" s="75" t="n">
        <v>0</v>
      </c>
      <c r="AA1325" s="70"/>
      <c r="AB1325" s="70" t="s">
        <v>133</v>
      </c>
      <c r="AC1325" s="3"/>
    </row>
    <row r="1326" customFormat="false" ht="14.25" hidden="false" customHeight="true" outlineLevel="0" collapsed="false">
      <c r="A1326" s="70" t="s">
        <v>133</v>
      </c>
      <c r="B1326" s="72" t="s">
        <v>144</v>
      </c>
      <c r="C1326" s="72" t="s">
        <v>2928</v>
      </c>
      <c r="D1326" s="72" t="n">
        <v>1000004155</v>
      </c>
      <c r="E1326" s="73" t="s">
        <v>2929</v>
      </c>
      <c r="F1326" s="80" t="n">
        <v>45588</v>
      </c>
      <c r="G1326" s="67" t="str">
        <f aca="false">IF(I1326&gt;0,"Targeted Dealer","-")</f>
        <v>Targeted Dealer</v>
      </c>
      <c r="H1326" s="67"/>
      <c r="I1326" s="68" t="n">
        <v>120</v>
      </c>
      <c r="J1326" s="68" t="n">
        <f aca="false">I1326/$J$1*($J$1-$E$1)</f>
        <v>120</v>
      </c>
      <c r="K1326" s="69" t="n">
        <v>100</v>
      </c>
      <c r="L1326" s="69" t="n">
        <f aca="false">I1326-K1326</f>
        <v>20</v>
      </c>
      <c r="M1326" s="69" t="n">
        <f aca="false">IFERROR((K1326/J1326%),"-")</f>
        <v>83.3333333333333</v>
      </c>
      <c r="N1326" s="97" t="n">
        <v>80</v>
      </c>
      <c r="O1326" s="98" t="str">
        <f aca="false">IF(F1326&lt;=$P$2,"DEC","")</f>
        <v>DEC</v>
      </c>
      <c r="P1326" s="97" t="n">
        <v>80</v>
      </c>
      <c r="Q1326" s="99" t="n">
        <f aca="false">K1326-P1326</f>
        <v>20</v>
      </c>
      <c r="R1326" s="98" t="n">
        <f aca="false">IFERROR(IF(O1326="Dec",(K1326/P1326-1))," ")</f>
        <v>0.25</v>
      </c>
      <c r="S1326" s="100" t="str">
        <f aca="false">IF(N1326&gt;0,IF(O1326="","-",IF(R1326&lt;0%,"DEGROWTH","GROWTH")))</f>
        <v>GROWTH</v>
      </c>
      <c r="T1326" s="69" t="n">
        <v>88</v>
      </c>
      <c r="U1326" s="101" t="str">
        <f aca="false">IF(F1326&lt;=$V$2,"jAN","")</f>
        <v>jAN</v>
      </c>
      <c r="V1326" s="97" t="n">
        <v>88</v>
      </c>
      <c r="W1326" s="102" t="n">
        <f aca="false">K1326-V1326</f>
        <v>12</v>
      </c>
      <c r="X1326" s="103" t="n">
        <f aca="false">IFERROR(IF(U1326="Jan",(K1326/V1326-1)),0)</f>
        <v>0.136363636363636</v>
      </c>
      <c r="Y1326" s="104" t="str">
        <f aca="false">IF(T1326&gt;0,IF(U1326="","-",IF(X1326&lt;0%,"DEGROWTH","GROWTH")))</f>
        <v>GROWTH</v>
      </c>
      <c r="Z1326" s="75" t="n">
        <v>0</v>
      </c>
      <c r="AA1326" s="70"/>
      <c r="AB1326" s="70" t="s">
        <v>133</v>
      </c>
      <c r="AC1326" s="3"/>
    </row>
    <row r="1327" customFormat="false" ht="14.25" hidden="false" customHeight="true" outlineLevel="0" collapsed="false">
      <c r="A1327" s="70" t="s">
        <v>134</v>
      </c>
      <c r="B1327" s="72" t="s">
        <v>84</v>
      </c>
      <c r="C1327" s="72" t="s">
        <v>2930</v>
      </c>
      <c r="D1327" s="72" t="n">
        <v>1000004156</v>
      </c>
      <c r="E1327" s="73" t="s">
        <v>2931</v>
      </c>
      <c r="F1327" s="80" t="n">
        <v>45588</v>
      </c>
      <c r="G1327" s="67" t="str">
        <f aca="false">IF(I1327&gt;0,"Targeted Dealer","-")</f>
        <v>Targeted Dealer</v>
      </c>
      <c r="H1327" s="67"/>
      <c r="I1327" s="68" t="n">
        <v>15</v>
      </c>
      <c r="J1327" s="68" t="n">
        <f aca="false">I1327/$J$1*($J$1-$E$1)</f>
        <v>15</v>
      </c>
      <c r="K1327" s="69" t="n">
        <v>5</v>
      </c>
      <c r="L1327" s="69" t="n">
        <f aca="false">I1327-K1327</f>
        <v>10</v>
      </c>
      <c r="M1327" s="69" t="n">
        <f aca="false">IFERROR((K1327/J1327%),"-")</f>
        <v>33.3333333333333</v>
      </c>
      <c r="N1327" s="97" t="n">
        <v>5</v>
      </c>
      <c r="O1327" s="98" t="str">
        <f aca="false">IF(F1327&lt;=$P$2,"DEC","")</f>
        <v>DEC</v>
      </c>
      <c r="P1327" s="97" t="n">
        <v>5</v>
      </c>
      <c r="Q1327" s="99" t="n">
        <f aca="false">K1327-P1327</f>
        <v>0</v>
      </c>
      <c r="R1327" s="98" t="n">
        <f aca="false">IFERROR(IF(O1327="Dec",(K1327/P1327-1))," ")</f>
        <v>0</v>
      </c>
      <c r="S1327" s="100" t="str">
        <f aca="false">IF(N1327&gt;0,IF(O1327="","-",IF(R1327&lt;0%,"DEGROWTH","GROWTH")))</f>
        <v>GROWTH</v>
      </c>
      <c r="T1327" s="69" t="n">
        <v>5</v>
      </c>
      <c r="U1327" s="101" t="str">
        <f aca="false">IF(F1327&lt;=$V$2,"jAN","")</f>
        <v>jAN</v>
      </c>
      <c r="V1327" s="97" t="n">
        <v>5</v>
      </c>
      <c r="W1327" s="102" t="n">
        <f aca="false">K1327-V1327</f>
        <v>0</v>
      </c>
      <c r="X1327" s="103" t="n">
        <f aca="false">IFERROR(IF(U1327="Jan",(K1327/V1327-1)),0)</f>
        <v>0</v>
      </c>
      <c r="Y1327" s="104" t="str">
        <f aca="false">IF(T1327&gt;0,IF(U1327="","-",IF(X1327&lt;0%,"DEGROWTH","GROWTH")))</f>
        <v>GROWTH</v>
      </c>
      <c r="Z1327" s="75" t="n">
        <v>0</v>
      </c>
      <c r="AA1327" s="70"/>
      <c r="AB1327" s="70" t="s">
        <v>134</v>
      </c>
      <c r="AC1327" s="3"/>
    </row>
    <row r="1328" customFormat="false" ht="14.25" hidden="false" customHeight="true" outlineLevel="0" collapsed="false">
      <c r="A1328" s="70" t="s">
        <v>133</v>
      </c>
      <c r="B1328" s="72" t="s">
        <v>43</v>
      </c>
      <c r="C1328" s="72" t="s">
        <v>2932</v>
      </c>
      <c r="D1328" s="72" t="n">
        <v>1000004161</v>
      </c>
      <c r="E1328" s="73" t="s">
        <v>2933</v>
      </c>
      <c r="F1328" s="80" t="n">
        <v>45597</v>
      </c>
      <c r="G1328" s="67" t="str">
        <f aca="false">IF(I1328&gt;0,"Targeted Dealer","-")</f>
        <v>Targeted Dealer</v>
      </c>
      <c r="H1328" s="67"/>
      <c r="I1328" s="68" t="n">
        <v>120</v>
      </c>
      <c r="J1328" s="68" t="n">
        <f aca="false">I1328/$J$1*($J$1-$E$1)</f>
        <v>120</v>
      </c>
      <c r="K1328" s="69" t="n">
        <v>130</v>
      </c>
      <c r="L1328" s="69" t="n">
        <f aca="false">I1328-K1328</f>
        <v>-10</v>
      </c>
      <c r="M1328" s="69" t="n">
        <f aca="false">IFERROR((K1328/J1328%),"-")</f>
        <v>108.333333333333</v>
      </c>
      <c r="N1328" s="97" t="n">
        <v>135</v>
      </c>
      <c r="O1328" s="98" t="str">
        <f aca="false">IF(F1328&lt;=$P$2,"DEC","")</f>
        <v>DEC</v>
      </c>
      <c r="P1328" s="97" t="n">
        <v>135</v>
      </c>
      <c r="Q1328" s="99" t="n">
        <f aca="false">K1328-P1328</f>
        <v>-5</v>
      </c>
      <c r="R1328" s="98" t="n">
        <f aca="false">IFERROR(IF(O1328="Dec",(K1328/P1328-1))," ")</f>
        <v>-0.0370370370370371</v>
      </c>
      <c r="S1328" s="100" t="str">
        <f aca="false">IF(N1328&gt;0,IF(O1328="","-",IF(R1328&lt;0%,"DEGROWTH","GROWTH")))</f>
        <v>DEGROWTH</v>
      </c>
      <c r="T1328" s="69" t="n">
        <v>106</v>
      </c>
      <c r="U1328" s="101" t="str">
        <f aca="false">IF(F1328&lt;=$V$2,"jAN","")</f>
        <v>jAN</v>
      </c>
      <c r="V1328" s="97" t="n">
        <v>106</v>
      </c>
      <c r="W1328" s="102" t="n">
        <f aca="false">K1328-V1328</f>
        <v>24</v>
      </c>
      <c r="X1328" s="103" t="n">
        <f aca="false">IFERROR(IF(U1328="Jan",(K1328/V1328-1)),0)</f>
        <v>0.226415094339623</v>
      </c>
      <c r="Y1328" s="104" t="str">
        <f aca="false">IF(T1328&gt;0,IF(U1328="","-",IF(X1328&lt;0%,"DEGROWTH","GROWTH")))</f>
        <v>GROWTH</v>
      </c>
      <c r="Z1328" s="75" t="n">
        <v>0</v>
      </c>
      <c r="AA1328" s="70"/>
      <c r="AB1328" s="70" t="s">
        <v>133</v>
      </c>
      <c r="AC1328" s="3"/>
    </row>
    <row r="1329" customFormat="false" ht="14.25" hidden="false" customHeight="true" outlineLevel="0" collapsed="false">
      <c r="A1329" s="70" t="s">
        <v>133</v>
      </c>
      <c r="B1329" s="72" t="s">
        <v>144</v>
      </c>
      <c r="C1329" s="72" t="s">
        <v>2934</v>
      </c>
      <c r="D1329" s="72" t="n">
        <v>1000004153</v>
      </c>
      <c r="E1329" s="73" t="s">
        <v>2410</v>
      </c>
      <c r="F1329" s="80" t="n">
        <v>45588</v>
      </c>
      <c r="G1329" s="67" t="str">
        <f aca="false">IF(I1329&gt;0,"Targeted Dealer","-")</f>
        <v>Targeted Dealer</v>
      </c>
      <c r="H1329" s="67"/>
      <c r="I1329" s="68" t="n">
        <v>140</v>
      </c>
      <c r="J1329" s="68" t="n">
        <f aca="false">I1329/$J$1*($J$1-$E$1)</f>
        <v>140</v>
      </c>
      <c r="K1329" s="69" t="n">
        <v>100</v>
      </c>
      <c r="L1329" s="69" t="n">
        <f aca="false">I1329-K1329</f>
        <v>40</v>
      </c>
      <c r="M1329" s="69" t="n">
        <f aca="false">IFERROR((K1329/J1329%),"-")</f>
        <v>71.4285714285714</v>
      </c>
      <c r="N1329" s="97" t="n">
        <v>190</v>
      </c>
      <c r="O1329" s="98" t="str">
        <f aca="false">IF(F1329&lt;=$P$2,"DEC","")</f>
        <v>DEC</v>
      </c>
      <c r="P1329" s="97" t="n">
        <v>190</v>
      </c>
      <c r="Q1329" s="99" t="n">
        <f aca="false">K1329-P1329</f>
        <v>-90</v>
      </c>
      <c r="R1329" s="98" t="n">
        <f aca="false">IFERROR(IF(O1329="Dec",(K1329/P1329-1))," ")</f>
        <v>-0.473684210526316</v>
      </c>
      <c r="S1329" s="100" t="str">
        <f aca="false">IF(N1329&gt;0,IF(O1329="","-",IF(R1329&lt;0%,"DEGROWTH","GROWTH")))</f>
        <v>DEGROWTH</v>
      </c>
      <c r="T1329" s="69" t="n">
        <v>130</v>
      </c>
      <c r="U1329" s="101" t="str">
        <f aca="false">IF(F1329&lt;=$V$2,"jAN","")</f>
        <v>jAN</v>
      </c>
      <c r="V1329" s="97" t="n">
        <v>130</v>
      </c>
      <c r="W1329" s="102" t="n">
        <f aca="false">K1329-V1329</f>
        <v>-30</v>
      </c>
      <c r="X1329" s="103" t="n">
        <f aca="false">IFERROR(IF(U1329="Jan",(K1329/V1329-1)),0)</f>
        <v>-0.230769230769231</v>
      </c>
      <c r="Y1329" s="104" t="str">
        <f aca="false">IF(T1329&gt;0,IF(U1329="","-",IF(X1329&lt;0%,"DEGROWTH","GROWTH")))</f>
        <v>DEGROWTH</v>
      </c>
      <c r="Z1329" s="75" t="n">
        <v>0</v>
      </c>
      <c r="AA1329" s="70"/>
      <c r="AB1329" s="70" t="s">
        <v>133</v>
      </c>
      <c r="AC1329" s="3"/>
    </row>
    <row r="1330" customFormat="false" ht="14.25" hidden="false" customHeight="true" outlineLevel="0" collapsed="false">
      <c r="A1330" s="70" t="s">
        <v>134</v>
      </c>
      <c r="B1330" s="72" t="s">
        <v>74</v>
      </c>
      <c r="C1330" s="72" t="s">
        <v>2935</v>
      </c>
      <c r="D1330" s="72" t="n">
        <v>1000004165</v>
      </c>
      <c r="E1330" s="73" t="s">
        <v>2936</v>
      </c>
      <c r="F1330" s="80" t="n">
        <v>45602</v>
      </c>
      <c r="G1330" s="67" t="str">
        <f aca="false">IF(I1330&gt;0,"Targeted Dealer","-")</f>
        <v>Targeted Dealer</v>
      </c>
      <c r="H1330" s="67"/>
      <c r="I1330" s="68" t="n">
        <v>750</v>
      </c>
      <c r="J1330" s="68" t="n">
        <f aca="false">I1330/$J$1*($J$1-$E$1)</f>
        <v>750</v>
      </c>
      <c r="K1330" s="69" t="n">
        <v>728.2</v>
      </c>
      <c r="L1330" s="69" t="n">
        <f aca="false">I1330-K1330</f>
        <v>21.8</v>
      </c>
      <c r="M1330" s="69" t="n">
        <f aca="false">IFERROR((K1330/J1330%),"-")</f>
        <v>97.0933333333333</v>
      </c>
      <c r="N1330" s="97" t="n">
        <v>732</v>
      </c>
      <c r="O1330" s="98" t="str">
        <f aca="false">IF(F1330&lt;=$P$2,"DEC","")</f>
        <v>DEC</v>
      </c>
      <c r="P1330" s="97" t="n">
        <v>732</v>
      </c>
      <c r="Q1330" s="99" t="n">
        <f aca="false">K1330-P1330</f>
        <v>-3.79999999999995</v>
      </c>
      <c r="R1330" s="98" t="n">
        <f aca="false">IFERROR(IF(O1330="Dec",(K1330/P1330-1))," ")</f>
        <v>-0.00519125683060107</v>
      </c>
      <c r="S1330" s="100" t="str">
        <f aca="false">IF(N1330&gt;0,IF(O1330="","-",IF(R1330&lt;0%,"DEGROWTH","GROWTH")))</f>
        <v>DEGROWTH</v>
      </c>
      <c r="T1330" s="69" t="n">
        <v>620.5</v>
      </c>
      <c r="U1330" s="101" t="str">
        <f aca="false">IF(F1330&lt;=$V$2,"jAN","")</f>
        <v>jAN</v>
      </c>
      <c r="V1330" s="97" t="n">
        <v>620.5</v>
      </c>
      <c r="W1330" s="102" t="n">
        <f aca="false">K1330-V1330</f>
        <v>107.7</v>
      </c>
      <c r="X1330" s="103" t="n">
        <f aca="false">IFERROR(IF(U1330="Jan",(K1330/V1330-1)),0)</f>
        <v>0.173569701853344</v>
      </c>
      <c r="Y1330" s="104" t="str">
        <f aca="false">IF(T1330&gt;0,IF(U1330="","-",IF(X1330&lt;0%,"DEGROWTH","GROWTH")))</f>
        <v>GROWTH</v>
      </c>
      <c r="Z1330" s="75" t="n">
        <v>0</v>
      </c>
      <c r="AA1330" s="70"/>
      <c r="AB1330" s="70" t="s">
        <v>134</v>
      </c>
      <c r="AC1330" s="3"/>
    </row>
    <row r="1331" customFormat="false" ht="14.25" hidden="false" customHeight="true" outlineLevel="0" collapsed="false">
      <c r="A1331" s="70" t="s">
        <v>134</v>
      </c>
      <c r="B1331" s="72" t="s">
        <v>77</v>
      </c>
      <c r="C1331" s="72" t="s">
        <v>2937</v>
      </c>
      <c r="D1331" s="72" t="n">
        <v>1000004164</v>
      </c>
      <c r="E1331" s="73" t="s">
        <v>2938</v>
      </c>
      <c r="F1331" s="80" t="n">
        <v>45602</v>
      </c>
      <c r="G1331" s="67" t="str">
        <f aca="false">IF(I1331&gt;0,"Targeted Dealer","-")</f>
        <v>Targeted Dealer</v>
      </c>
      <c r="H1331" s="67"/>
      <c r="I1331" s="68" t="n">
        <v>30</v>
      </c>
      <c r="J1331" s="68" t="n">
        <f aca="false">I1331/$J$1*($J$1-$E$1)</f>
        <v>30</v>
      </c>
      <c r="K1331" s="69" t="n">
        <v>34.5</v>
      </c>
      <c r="L1331" s="69" t="n">
        <f aca="false">I1331-K1331</f>
        <v>-4.5</v>
      </c>
      <c r="M1331" s="69" t="n">
        <f aca="false">IFERROR((K1331/J1331%),"-")</f>
        <v>115</v>
      </c>
      <c r="N1331" s="97" t="n">
        <v>5</v>
      </c>
      <c r="O1331" s="98" t="str">
        <f aca="false">IF(F1331&lt;=$P$2,"DEC","")</f>
        <v>DEC</v>
      </c>
      <c r="P1331" s="97" t="n">
        <v>5</v>
      </c>
      <c r="Q1331" s="99" t="n">
        <f aca="false">K1331-P1331</f>
        <v>29.5</v>
      </c>
      <c r="R1331" s="98" t="n">
        <f aca="false">IFERROR(IF(O1331="Dec",(K1331/P1331-1))," ")</f>
        <v>5.9</v>
      </c>
      <c r="S1331" s="100" t="str">
        <f aca="false">IF(N1331&gt;0,IF(O1331="","-",IF(R1331&lt;0%,"DEGROWTH","GROWTH")))</f>
        <v>GROWTH</v>
      </c>
      <c r="T1331" s="69" t="n">
        <v>33.5</v>
      </c>
      <c r="U1331" s="101" t="str">
        <f aca="false">IF(F1331&lt;=$V$2,"jAN","")</f>
        <v>jAN</v>
      </c>
      <c r="V1331" s="97" t="n">
        <v>33.5</v>
      </c>
      <c r="W1331" s="102" t="n">
        <f aca="false">K1331-V1331</f>
        <v>1</v>
      </c>
      <c r="X1331" s="103" t="n">
        <f aca="false">IFERROR(IF(U1331="Jan",(K1331/V1331-1)),0)</f>
        <v>0.0298507462686568</v>
      </c>
      <c r="Y1331" s="104" t="str">
        <f aca="false">IF(T1331&gt;0,IF(U1331="","-",IF(X1331&lt;0%,"DEGROWTH","GROWTH")))</f>
        <v>GROWTH</v>
      </c>
      <c r="Z1331" s="75" t="n">
        <v>0</v>
      </c>
      <c r="AA1331" s="70"/>
      <c r="AB1331" s="70" t="s">
        <v>134</v>
      </c>
      <c r="AC1331" s="3"/>
    </row>
    <row r="1332" customFormat="false" ht="14.25" hidden="false" customHeight="true" outlineLevel="0" collapsed="false">
      <c r="A1332" s="75" t="s">
        <v>132</v>
      </c>
      <c r="B1332" s="72" t="s">
        <v>103</v>
      </c>
      <c r="C1332" s="72" t="s">
        <v>2939</v>
      </c>
      <c r="D1332" s="72" t="n">
        <v>1000004158</v>
      </c>
      <c r="E1332" s="73" t="s">
        <v>2940</v>
      </c>
      <c r="F1332" s="80" t="n">
        <v>45594</v>
      </c>
      <c r="G1332" s="67" t="str">
        <f aca="false">IF(I1332&gt;0,"Targeted Dealer","-")</f>
        <v>Targeted Dealer</v>
      </c>
      <c r="H1332" s="67"/>
      <c r="I1332" s="68" t="n">
        <v>20</v>
      </c>
      <c r="J1332" s="68" t="n">
        <f aca="false">I1332/$J$1*($J$1-$E$1)</f>
        <v>20</v>
      </c>
      <c r="K1332" s="69" t="n">
        <v>15</v>
      </c>
      <c r="L1332" s="69" t="n">
        <f aca="false">I1332-K1332</f>
        <v>5</v>
      </c>
      <c r="M1332" s="69" t="n">
        <f aca="false">IFERROR((K1332/J1332%),"-")</f>
        <v>75</v>
      </c>
      <c r="N1332" s="97" t="n">
        <v>20</v>
      </c>
      <c r="O1332" s="98" t="str">
        <f aca="false">IF(F1332&lt;=$P$2,"DEC","")</f>
        <v>DEC</v>
      </c>
      <c r="P1332" s="97" t="n">
        <v>20</v>
      </c>
      <c r="Q1332" s="99" t="n">
        <f aca="false">K1332-P1332</f>
        <v>-5</v>
      </c>
      <c r="R1332" s="98" t="n">
        <f aca="false">IFERROR(IF(O1332="Dec",(K1332/P1332-1))," ")</f>
        <v>-0.25</v>
      </c>
      <c r="S1332" s="100" t="str">
        <f aca="false">IF(N1332&gt;0,IF(O1332="","-",IF(R1332&lt;0%,"DEGROWTH","GROWTH")))</f>
        <v>DEGROWTH</v>
      </c>
      <c r="T1332" s="69" t="n">
        <v>42</v>
      </c>
      <c r="U1332" s="101" t="str">
        <f aca="false">IF(F1332&lt;=$V$2,"jAN","")</f>
        <v>jAN</v>
      </c>
      <c r="V1332" s="97" t="n">
        <v>42</v>
      </c>
      <c r="W1332" s="102" t="n">
        <f aca="false">K1332-V1332</f>
        <v>-27</v>
      </c>
      <c r="X1332" s="103" t="n">
        <f aca="false">IFERROR(IF(U1332="Jan",(K1332/V1332-1)),0)</f>
        <v>-0.642857142857143</v>
      </c>
      <c r="Y1332" s="104" t="str">
        <f aca="false">IF(T1332&gt;0,IF(U1332="","-",IF(X1332&lt;0%,"DEGROWTH","GROWTH")))</f>
        <v>DEGROWTH</v>
      </c>
      <c r="Z1332" s="75" t="n">
        <v>0</v>
      </c>
      <c r="AA1332" s="75"/>
      <c r="AB1332" s="75" t="s">
        <v>132</v>
      </c>
      <c r="AC1332" s="3"/>
    </row>
    <row r="1333" customFormat="false" ht="14.25" hidden="false" customHeight="true" outlineLevel="0" collapsed="false">
      <c r="A1333" s="70" t="s">
        <v>134</v>
      </c>
      <c r="B1333" s="72" t="s">
        <v>77</v>
      </c>
      <c r="C1333" s="72" t="s">
        <v>2941</v>
      </c>
      <c r="D1333" s="72" t="n">
        <v>1000004163</v>
      </c>
      <c r="E1333" s="73" t="s">
        <v>2942</v>
      </c>
      <c r="F1333" s="80" t="n">
        <v>45602</v>
      </c>
      <c r="G1333" s="67" t="str">
        <f aca="false">IF(I1333&gt;0,"Targeted Dealer","-")</f>
        <v>Targeted Dealer</v>
      </c>
      <c r="H1333" s="67"/>
      <c r="I1333" s="68" t="n">
        <v>100</v>
      </c>
      <c r="J1333" s="68" t="n">
        <f aca="false">I1333/$J$1*($J$1-$E$1)</f>
        <v>100</v>
      </c>
      <c r="K1333" s="69" t="n">
        <v>176.5</v>
      </c>
      <c r="L1333" s="69" t="n">
        <f aca="false">I1333-K1333</f>
        <v>-76.5</v>
      </c>
      <c r="M1333" s="69" t="n">
        <f aca="false">IFERROR((K1333/J1333%),"-")</f>
        <v>176.5</v>
      </c>
      <c r="N1333" s="97" t="n">
        <v>130</v>
      </c>
      <c r="O1333" s="98" t="str">
        <f aca="false">IF(F1333&lt;=$P$2,"DEC","")</f>
        <v>DEC</v>
      </c>
      <c r="P1333" s="97" t="n">
        <v>130</v>
      </c>
      <c r="Q1333" s="99" t="n">
        <f aca="false">K1333-P1333</f>
        <v>46.5</v>
      </c>
      <c r="R1333" s="98" t="n">
        <f aca="false">IFERROR(IF(O1333="Dec",(K1333/P1333-1))," ")</f>
        <v>0.357692307692308</v>
      </c>
      <c r="S1333" s="100" t="str">
        <f aca="false">IF(N1333&gt;0,IF(O1333="","-",IF(R1333&lt;0%,"DEGROWTH","GROWTH")))</f>
        <v>GROWTH</v>
      </c>
      <c r="T1333" s="69" t="n">
        <v>100</v>
      </c>
      <c r="U1333" s="101" t="str">
        <f aca="false">IF(F1333&lt;=$V$2,"jAN","")</f>
        <v>jAN</v>
      </c>
      <c r="V1333" s="97" t="n">
        <v>100</v>
      </c>
      <c r="W1333" s="102" t="n">
        <f aca="false">K1333-V1333</f>
        <v>76.5</v>
      </c>
      <c r="X1333" s="103" t="n">
        <f aca="false">IFERROR(IF(U1333="Jan",(K1333/V1333-1)),0)</f>
        <v>0.765</v>
      </c>
      <c r="Y1333" s="104" t="str">
        <f aca="false">IF(T1333&gt;0,IF(U1333="","-",IF(X1333&lt;0%,"DEGROWTH","GROWTH")))</f>
        <v>GROWTH</v>
      </c>
      <c r="Z1333" s="75" t="n">
        <v>0</v>
      </c>
      <c r="AA1333" s="70"/>
      <c r="AB1333" s="70" t="s">
        <v>134</v>
      </c>
      <c r="AC1333" s="3"/>
    </row>
    <row r="1334" customFormat="false" ht="14.25" hidden="false" customHeight="true" outlineLevel="0" collapsed="false">
      <c r="A1334" s="70" t="s">
        <v>133</v>
      </c>
      <c r="B1334" s="72" t="s">
        <v>48</v>
      </c>
      <c r="C1334" s="72" t="s">
        <v>2943</v>
      </c>
      <c r="D1334" s="72" t="n">
        <v>1000004168</v>
      </c>
      <c r="E1334" s="73" t="s">
        <v>2944</v>
      </c>
      <c r="F1334" s="80" t="n">
        <v>45606</v>
      </c>
      <c r="G1334" s="67" t="str">
        <f aca="false">IF(I1334&gt;0,"Targeted Dealer","-")</f>
        <v>Targeted Dealer</v>
      </c>
      <c r="H1334" s="67"/>
      <c r="I1334" s="68" t="n">
        <v>30</v>
      </c>
      <c r="J1334" s="68" t="n">
        <f aca="false">I1334/$J$1*($J$1-$E$1)</f>
        <v>30</v>
      </c>
      <c r="K1334" s="69" t="n">
        <v>22</v>
      </c>
      <c r="L1334" s="69" t="n">
        <f aca="false">I1334-K1334</f>
        <v>8</v>
      </c>
      <c r="M1334" s="69" t="n">
        <f aca="false">IFERROR((K1334/J1334%),"-")</f>
        <v>73.3333333333333</v>
      </c>
      <c r="N1334" s="97" t="n">
        <v>44</v>
      </c>
      <c r="O1334" s="98" t="str">
        <f aca="false">IF(F1334&lt;=$P$2,"DEC","")</f>
        <v>DEC</v>
      </c>
      <c r="P1334" s="97" t="n">
        <v>44</v>
      </c>
      <c r="Q1334" s="99" t="n">
        <f aca="false">K1334-P1334</f>
        <v>-22</v>
      </c>
      <c r="R1334" s="98" t="n">
        <f aca="false">IFERROR(IF(O1334="Dec",(K1334/P1334-1))," ")</f>
        <v>-0.5</v>
      </c>
      <c r="S1334" s="100" t="str">
        <f aca="false">IF(N1334&gt;0,IF(O1334="","-",IF(R1334&lt;0%,"DEGROWTH","GROWTH")))</f>
        <v>DEGROWTH</v>
      </c>
      <c r="T1334" s="69" t="n">
        <v>22</v>
      </c>
      <c r="U1334" s="101" t="str">
        <f aca="false">IF(F1334&lt;=$V$2,"jAN","")</f>
        <v>jAN</v>
      </c>
      <c r="V1334" s="97" t="n">
        <v>22</v>
      </c>
      <c r="W1334" s="102" t="n">
        <f aca="false">K1334-V1334</f>
        <v>0</v>
      </c>
      <c r="X1334" s="103" t="n">
        <f aca="false">IFERROR(IF(U1334="Jan",(K1334/V1334-1)),0)</f>
        <v>0</v>
      </c>
      <c r="Y1334" s="104" t="str">
        <f aca="false">IF(T1334&gt;0,IF(U1334="","-",IF(X1334&lt;0%,"DEGROWTH","GROWTH")))</f>
        <v>GROWTH</v>
      </c>
      <c r="Z1334" s="75" t="n">
        <v>0</v>
      </c>
      <c r="AA1334" s="70"/>
      <c r="AB1334" s="70" t="s">
        <v>133</v>
      </c>
      <c r="AC1334" s="3"/>
    </row>
    <row r="1335" customFormat="false" ht="14.25" hidden="false" customHeight="true" outlineLevel="0" collapsed="false">
      <c r="A1335" s="70" t="s">
        <v>130</v>
      </c>
      <c r="B1335" s="72" t="s">
        <v>122</v>
      </c>
      <c r="C1335" s="72" t="s">
        <v>448</v>
      </c>
      <c r="D1335" s="72" t="n">
        <v>1000001683</v>
      </c>
      <c r="E1335" s="73" t="s">
        <v>449</v>
      </c>
      <c r="F1335" s="80" t="n">
        <v>41303</v>
      </c>
      <c r="G1335" s="67" t="str">
        <f aca="false">IF(I1335&gt;0,"Targeted Dealer","-")</f>
        <v>Targeted Dealer</v>
      </c>
      <c r="H1335" s="67"/>
      <c r="I1335" s="68" t="n">
        <v>15</v>
      </c>
      <c r="J1335" s="68" t="n">
        <f aca="false">I1335/$J$1*($J$1-$E$1)</f>
        <v>15</v>
      </c>
      <c r="K1335" s="69" t="n">
        <v>5</v>
      </c>
      <c r="L1335" s="69" t="n">
        <f aca="false">I1335-K1335</f>
        <v>10</v>
      </c>
      <c r="M1335" s="69" t="n">
        <f aca="false">IFERROR((K1335/J1335%),"-")</f>
        <v>33.3333333333333</v>
      </c>
      <c r="N1335" s="97" t="n">
        <v>20</v>
      </c>
      <c r="O1335" s="98" t="str">
        <f aca="false">IF(F1335&lt;=$P$2,"DEC","")</f>
        <v>DEC</v>
      </c>
      <c r="P1335" s="97" t="n">
        <v>20</v>
      </c>
      <c r="Q1335" s="99" t="n">
        <f aca="false">K1335-P1335</f>
        <v>-15</v>
      </c>
      <c r="R1335" s="98" t="n">
        <f aca="false">IFERROR(IF(O1335="Dec",(K1335/P1335-1))," ")</f>
        <v>-0.75</v>
      </c>
      <c r="S1335" s="100" t="str">
        <f aca="false">IF(N1335&gt;0,IF(O1335="","-",IF(R1335&lt;0%,"DEGROWTH","GROWTH")))</f>
        <v>DEGROWTH</v>
      </c>
      <c r="T1335" s="69" t="n">
        <v>0</v>
      </c>
      <c r="U1335" s="101" t="str">
        <f aca="false">IF(F1335&lt;=$V$2,"jAN","")</f>
        <v>jAN</v>
      </c>
      <c r="V1335" s="97" t="n">
        <v>0</v>
      </c>
      <c r="W1335" s="102" t="n">
        <f aca="false">K1335-V1335</f>
        <v>5</v>
      </c>
      <c r="X1335" s="103" t="n">
        <f aca="false">IFERROR(IF(U1335="Jan",(K1335/V1335-1)),0)</f>
        <v>0</v>
      </c>
      <c r="Y1335" s="106" t="b">
        <f aca="false">IF(T1335&gt;0,IF(U1335="","-",IF(X1335&lt;0%,"DEGROWTH","GROWTH")))</f>
        <v>0</v>
      </c>
      <c r="Z1335" s="75" t="n">
        <v>1</v>
      </c>
      <c r="AA1335" s="70"/>
      <c r="AB1335" s="70" t="s">
        <v>130</v>
      </c>
      <c r="AC1335" s="3"/>
    </row>
    <row r="1336" customFormat="false" ht="14.25" hidden="false" customHeight="true" outlineLevel="0" collapsed="false">
      <c r="A1336" s="70" t="s">
        <v>133</v>
      </c>
      <c r="B1336" s="71" t="s">
        <v>21</v>
      </c>
      <c r="C1336" s="72" t="s">
        <v>2945</v>
      </c>
      <c r="D1336" s="72" t="n">
        <v>1000004167</v>
      </c>
      <c r="E1336" s="73" t="s">
        <v>2946</v>
      </c>
      <c r="F1336" s="80" t="n">
        <v>45606</v>
      </c>
      <c r="G1336" s="67" t="str">
        <f aca="false">IF(I1336&gt;0,"Targeted Dealer","-")</f>
        <v>Targeted Dealer</v>
      </c>
      <c r="H1336" s="67"/>
      <c r="I1336" s="68" t="n">
        <v>120</v>
      </c>
      <c r="J1336" s="68" t="n">
        <f aca="false">I1336/$J$1*($J$1-$E$1)</f>
        <v>120</v>
      </c>
      <c r="K1336" s="69" t="n">
        <v>163</v>
      </c>
      <c r="L1336" s="69" t="n">
        <f aca="false">I1336-K1336</f>
        <v>-43</v>
      </c>
      <c r="M1336" s="69" t="n">
        <f aca="false">IFERROR((K1336/J1336%),"-")</f>
        <v>135.833333333333</v>
      </c>
      <c r="N1336" s="97" t="n">
        <v>150</v>
      </c>
      <c r="O1336" s="98" t="str">
        <f aca="false">IF(F1336&lt;=$P$2,"DEC","")</f>
        <v>DEC</v>
      </c>
      <c r="P1336" s="97" t="n">
        <v>150</v>
      </c>
      <c r="Q1336" s="99" t="n">
        <f aca="false">K1336-P1336</f>
        <v>13</v>
      </c>
      <c r="R1336" s="98" t="n">
        <f aca="false">IFERROR(IF(O1336="Dec",(K1336/P1336-1))," ")</f>
        <v>0.0866666666666667</v>
      </c>
      <c r="S1336" s="100" t="str">
        <f aca="false">IF(N1336&gt;0,IF(O1336="","-",IF(R1336&lt;0%,"DEGROWTH","GROWTH")))</f>
        <v>GROWTH</v>
      </c>
      <c r="T1336" s="69" t="n">
        <v>39</v>
      </c>
      <c r="U1336" s="101" t="str">
        <f aca="false">IF(F1336&lt;=$V$2,"jAN","")</f>
        <v>jAN</v>
      </c>
      <c r="V1336" s="97" t="n">
        <v>39</v>
      </c>
      <c r="W1336" s="102" t="n">
        <f aca="false">K1336-V1336</f>
        <v>124</v>
      </c>
      <c r="X1336" s="103" t="n">
        <f aca="false">IFERROR(IF(U1336="Jan",(K1336/V1336-1)),0)</f>
        <v>3.17948717948718</v>
      </c>
      <c r="Y1336" s="104" t="str">
        <f aca="false">IF(T1336&gt;0,IF(U1336="","-",IF(X1336&lt;0%,"DEGROWTH","GROWTH")))</f>
        <v>GROWTH</v>
      </c>
      <c r="Z1336" s="75" t="n">
        <v>0</v>
      </c>
      <c r="AA1336" s="70"/>
      <c r="AB1336" s="70" t="s">
        <v>133</v>
      </c>
      <c r="AC1336" s="3"/>
    </row>
    <row r="1337" customFormat="false" ht="14.25" hidden="false" customHeight="true" outlineLevel="0" collapsed="false">
      <c r="A1337" s="70" t="s">
        <v>134</v>
      </c>
      <c r="B1337" s="72" t="s">
        <v>83</v>
      </c>
      <c r="C1337" s="72" t="s">
        <v>2947</v>
      </c>
      <c r="D1337" s="72" t="n">
        <v>1000004169</v>
      </c>
      <c r="E1337" s="73" t="s">
        <v>2948</v>
      </c>
      <c r="F1337" s="80" t="n">
        <v>45606</v>
      </c>
      <c r="G1337" s="67" t="str">
        <f aca="false">IF(I1337&gt;0,"Targeted Dealer","-")</f>
        <v>Targeted Dealer</v>
      </c>
      <c r="H1337" s="67"/>
      <c r="I1337" s="68" t="n">
        <v>40</v>
      </c>
      <c r="J1337" s="68" t="n">
        <f aca="false">I1337/$J$1*($J$1-$E$1)</f>
        <v>40</v>
      </c>
      <c r="K1337" s="69" t="n">
        <v>25</v>
      </c>
      <c r="L1337" s="69" t="n">
        <f aca="false">I1337-K1337</f>
        <v>15</v>
      </c>
      <c r="M1337" s="69" t="n">
        <f aca="false">IFERROR((K1337/J1337%),"-")</f>
        <v>62.5</v>
      </c>
      <c r="N1337" s="97" t="n">
        <v>32</v>
      </c>
      <c r="O1337" s="98" t="str">
        <f aca="false">IF(F1337&lt;=$P$2,"DEC","")</f>
        <v>DEC</v>
      </c>
      <c r="P1337" s="97" t="n">
        <v>32</v>
      </c>
      <c r="Q1337" s="99" t="n">
        <f aca="false">K1337-P1337</f>
        <v>-7</v>
      </c>
      <c r="R1337" s="98" t="n">
        <f aca="false">IFERROR(IF(O1337="Dec",(K1337/P1337-1))," ")</f>
        <v>-0.21875</v>
      </c>
      <c r="S1337" s="100" t="str">
        <f aca="false">IF(N1337&gt;0,IF(O1337="","-",IF(R1337&lt;0%,"DEGROWTH","GROWTH")))</f>
        <v>DEGROWTH</v>
      </c>
      <c r="T1337" s="69" t="n">
        <v>40.5</v>
      </c>
      <c r="U1337" s="101" t="str">
        <f aca="false">IF(F1337&lt;=$V$2,"jAN","")</f>
        <v>jAN</v>
      </c>
      <c r="V1337" s="97" t="n">
        <v>40.5</v>
      </c>
      <c r="W1337" s="102" t="n">
        <f aca="false">K1337-V1337</f>
        <v>-15.5</v>
      </c>
      <c r="X1337" s="103" t="n">
        <f aca="false">IFERROR(IF(U1337="Jan",(K1337/V1337-1)),0)</f>
        <v>-0.382716049382716</v>
      </c>
      <c r="Y1337" s="104" t="str">
        <f aca="false">IF(T1337&gt;0,IF(U1337="","-",IF(X1337&lt;0%,"DEGROWTH","GROWTH")))</f>
        <v>DEGROWTH</v>
      </c>
      <c r="Z1337" s="75" t="n">
        <v>0</v>
      </c>
      <c r="AA1337" s="70"/>
      <c r="AB1337" s="70" t="s">
        <v>134</v>
      </c>
      <c r="AC1337" s="3"/>
    </row>
    <row r="1338" customFormat="false" ht="14.25" hidden="false" customHeight="true" outlineLevel="0" collapsed="false">
      <c r="A1338" s="70" t="s">
        <v>134</v>
      </c>
      <c r="B1338" s="72" t="s">
        <v>84</v>
      </c>
      <c r="C1338" s="72" t="s">
        <v>2949</v>
      </c>
      <c r="D1338" s="72" t="n">
        <v>1000000378</v>
      </c>
      <c r="E1338" s="73" t="s">
        <v>2950</v>
      </c>
      <c r="F1338" s="80" t="n">
        <v>43911</v>
      </c>
      <c r="G1338" s="67" t="str">
        <f aca="false">IF(I1338&gt;0,"Targeted Dealer","-")</f>
        <v>Targeted Dealer</v>
      </c>
      <c r="H1338" s="67"/>
      <c r="I1338" s="68" t="n">
        <v>40</v>
      </c>
      <c r="J1338" s="68" t="n">
        <f aca="false">I1338/$J$1*($J$1-$E$1)</f>
        <v>40</v>
      </c>
      <c r="K1338" s="69" t="n">
        <v>22.25</v>
      </c>
      <c r="L1338" s="69" t="n">
        <f aca="false">I1338-K1338</f>
        <v>17.75</v>
      </c>
      <c r="M1338" s="69" t="n">
        <f aca="false">IFERROR((K1338/J1338%),"-")</f>
        <v>55.625</v>
      </c>
      <c r="N1338" s="97" t="n">
        <v>43</v>
      </c>
      <c r="O1338" s="98" t="str">
        <f aca="false">IF(F1338&lt;=$P$2,"DEC","")</f>
        <v>DEC</v>
      </c>
      <c r="P1338" s="97" t="n">
        <v>43</v>
      </c>
      <c r="Q1338" s="99" t="n">
        <f aca="false">K1338-P1338</f>
        <v>-20.75</v>
      </c>
      <c r="R1338" s="98" t="n">
        <f aca="false">IFERROR(IF(O1338="Dec",(K1338/P1338-1))," ")</f>
        <v>-0.482558139534884</v>
      </c>
      <c r="S1338" s="100" t="str">
        <f aca="false">IF(N1338&gt;0,IF(O1338="","-",IF(R1338&lt;0%,"DEGROWTH","GROWTH")))</f>
        <v>DEGROWTH</v>
      </c>
      <c r="T1338" s="69" t="n">
        <v>23.5</v>
      </c>
      <c r="U1338" s="101" t="str">
        <f aca="false">IF(F1338&lt;=$V$2,"jAN","")</f>
        <v>jAN</v>
      </c>
      <c r="V1338" s="97" t="n">
        <v>23.5</v>
      </c>
      <c r="W1338" s="102" t="n">
        <f aca="false">K1338-V1338</f>
        <v>-1.25</v>
      </c>
      <c r="X1338" s="103" t="n">
        <f aca="false">IFERROR(IF(U1338="Jan",(K1338/V1338-1)),0)</f>
        <v>-0.0531914893617022</v>
      </c>
      <c r="Y1338" s="104" t="str">
        <f aca="false">IF(T1338&gt;0,IF(U1338="","-",IF(X1338&lt;0%,"DEGROWTH","GROWTH")))</f>
        <v>DEGROWTH</v>
      </c>
      <c r="Z1338" s="75" t="n">
        <v>0</v>
      </c>
      <c r="AA1338" s="70"/>
      <c r="AB1338" s="70" t="s">
        <v>134</v>
      </c>
      <c r="AC1338" s="3"/>
    </row>
    <row r="1339" customFormat="false" ht="14.25" hidden="false" customHeight="true" outlineLevel="0" collapsed="false">
      <c r="A1339" s="70" t="s">
        <v>131</v>
      </c>
      <c r="B1339" s="72" t="s">
        <v>95</v>
      </c>
      <c r="C1339" s="72" t="s">
        <v>2951</v>
      </c>
      <c r="D1339" s="72" t="n">
        <v>1000001366</v>
      </c>
      <c r="E1339" s="73" t="s">
        <v>2952</v>
      </c>
      <c r="F1339" s="80" t="n">
        <v>44054</v>
      </c>
      <c r="G1339" s="67" t="str">
        <f aca="false">IF(I1339&gt;0,"Targeted Dealer","-")</f>
        <v>Targeted Dealer</v>
      </c>
      <c r="H1339" s="67"/>
      <c r="I1339" s="68" t="n">
        <v>600</v>
      </c>
      <c r="J1339" s="68" t="n">
        <f aca="false">I1339/$J$1*($J$1-$E$1)</f>
        <v>600</v>
      </c>
      <c r="K1339" s="69" t="n">
        <v>648.45</v>
      </c>
      <c r="L1339" s="69" t="n">
        <f aca="false">I1339-K1339</f>
        <v>-48.45</v>
      </c>
      <c r="M1339" s="69" t="n">
        <f aca="false">IFERROR((K1339/J1339%),"-")</f>
        <v>108.075</v>
      </c>
      <c r="N1339" s="97" t="n">
        <v>633.9</v>
      </c>
      <c r="O1339" s="98" t="str">
        <f aca="false">IF(F1339&lt;=$P$2,"DEC","")</f>
        <v>DEC</v>
      </c>
      <c r="P1339" s="97" t="n">
        <v>633.9</v>
      </c>
      <c r="Q1339" s="99" t="n">
        <f aca="false">K1339-P1339</f>
        <v>14.55</v>
      </c>
      <c r="R1339" s="98" t="n">
        <f aca="false">IFERROR(IF(O1339="Dec",(K1339/P1339-1))," ")</f>
        <v>0.0229531471840985</v>
      </c>
      <c r="S1339" s="100" t="str">
        <f aca="false">IF(N1339&gt;0,IF(O1339="","-",IF(R1339&lt;0%,"DEGROWTH","GROWTH")))</f>
        <v>GROWTH</v>
      </c>
      <c r="T1339" s="69" t="n">
        <v>48.75</v>
      </c>
      <c r="U1339" s="101" t="str">
        <f aca="false">IF(F1339&lt;=$V$2,"jAN","")</f>
        <v>jAN</v>
      </c>
      <c r="V1339" s="97" t="n">
        <v>48.75</v>
      </c>
      <c r="W1339" s="102" t="n">
        <f aca="false">K1339-V1339</f>
        <v>599.7</v>
      </c>
      <c r="X1339" s="103" t="n">
        <f aca="false">IFERROR(IF(U1339="Jan",(K1339/V1339-1)),0)</f>
        <v>12.3015384615385</v>
      </c>
      <c r="Y1339" s="104" t="str">
        <f aca="false">IF(T1339&gt;0,IF(U1339="","-",IF(X1339&lt;0%,"DEGROWTH","GROWTH")))</f>
        <v>GROWTH</v>
      </c>
      <c r="Z1339" s="75" t="n">
        <v>0</v>
      </c>
      <c r="AA1339" s="70"/>
      <c r="AB1339" s="70" t="s">
        <v>131</v>
      </c>
      <c r="AC1339" s="3"/>
    </row>
    <row r="1340" customFormat="false" ht="14.25" hidden="false" customHeight="true" outlineLevel="0" collapsed="false">
      <c r="A1340" s="70" t="s">
        <v>133</v>
      </c>
      <c r="B1340" s="72" t="s">
        <v>52</v>
      </c>
      <c r="C1340" s="72" t="s">
        <v>2953</v>
      </c>
      <c r="D1340" s="72" t="n">
        <v>1000004159</v>
      </c>
      <c r="E1340" s="73" t="s">
        <v>2954</v>
      </c>
      <c r="F1340" s="80" t="n">
        <v>45594</v>
      </c>
      <c r="G1340" s="67" t="str">
        <f aca="false">IF(I1340&gt;0,"Targeted Dealer","-")</f>
        <v>Targeted Dealer</v>
      </c>
      <c r="H1340" s="67"/>
      <c r="I1340" s="68" t="n">
        <v>115</v>
      </c>
      <c r="J1340" s="68" t="n">
        <f aca="false">I1340/$J$1*($J$1-$E$1)</f>
        <v>115</v>
      </c>
      <c r="K1340" s="69" t="n">
        <v>38</v>
      </c>
      <c r="L1340" s="69" t="n">
        <f aca="false">I1340-K1340</f>
        <v>77</v>
      </c>
      <c r="M1340" s="69" t="n">
        <f aca="false">IFERROR((K1340/J1340%),"-")</f>
        <v>33.0434782608696</v>
      </c>
      <c r="N1340" s="97" t="n">
        <v>76</v>
      </c>
      <c r="O1340" s="98" t="str">
        <f aca="false">IF(F1340&lt;=$P$2,"DEC","")</f>
        <v>DEC</v>
      </c>
      <c r="P1340" s="97" t="n">
        <v>76</v>
      </c>
      <c r="Q1340" s="99" t="n">
        <f aca="false">K1340-P1340</f>
        <v>-38</v>
      </c>
      <c r="R1340" s="98" t="n">
        <f aca="false">IFERROR(IF(O1340="Dec",(K1340/P1340-1))," ")</f>
        <v>-0.5</v>
      </c>
      <c r="S1340" s="100" t="str">
        <f aca="false">IF(N1340&gt;0,IF(O1340="","-",IF(R1340&lt;0%,"DEGROWTH","GROWTH")))</f>
        <v>DEGROWTH</v>
      </c>
      <c r="T1340" s="69" t="n">
        <v>103</v>
      </c>
      <c r="U1340" s="101" t="str">
        <f aca="false">IF(F1340&lt;=$V$2,"jAN","")</f>
        <v>jAN</v>
      </c>
      <c r="V1340" s="97" t="n">
        <v>103</v>
      </c>
      <c r="W1340" s="102" t="n">
        <f aca="false">K1340-V1340</f>
        <v>-65</v>
      </c>
      <c r="X1340" s="103" t="n">
        <f aca="false">IFERROR(IF(U1340="Jan",(K1340/V1340-1)),0)</f>
        <v>-0.631067961165049</v>
      </c>
      <c r="Y1340" s="104" t="str">
        <f aca="false">IF(T1340&gt;0,IF(U1340="","-",IF(X1340&lt;0%,"DEGROWTH","GROWTH")))</f>
        <v>DEGROWTH</v>
      </c>
      <c r="Z1340" s="75" t="n">
        <v>0</v>
      </c>
      <c r="AA1340" s="70"/>
      <c r="AB1340" s="70" t="s">
        <v>133</v>
      </c>
      <c r="AC1340" s="3"/>
    </row>
    <row r="1341" customFormat="false" ht="14.25" hidden="false" customHeight="true" outlineLevel="0" collapsed="false">
      <c r="A1341" s="70" t="s">
        <v>133</v>
      </c>
      <c r="B1341" s="71" t="s">
        <v>25</v>
      </c>
      <c r="C1341" s="72" t="s">
        <v>2955</v>
      </c>
      <c r="D1341" s="72" t="n">
        <v>1000004170</v>
      </c>
      <c r="E1341" s="73" t="s">
        <v>2956</v>
      </c>
      <c r="F1341" s="80" t="n">
        <v>45611</v>
      </c>
      <c r="G1341" s="67" t="str">
        <f aca="false">IF(I1341&gt;0,"Targeted Dealer","-")</f>
        <v>Targeted Dealer</v>
      </c>
      <c r="H1341" s="67"/>
      <c r="I1341" s="68" t="n">
        <v>50</v>
      </c>
      <c r="J1341" s="68" t="n">
        <f aca="false">I1341/$J$1*($J$1-$E$1)</f>
        <v>50</v>
      </c>
      <c r="K1341" s="69" t="n">
        <v>50</v>
      </c>
      <c r="L1341" s="69" t="n">
        <f aca="false">I1341-K1341</f>
        <v>0</v>
      </c>
      <c r="M1341" s="69" t="n">
        <f aca="false">IFERROR((K1341/J1341%),"-")</f>
        <v>100</v>
      </c>
      <c r="N1341" s="97" t="n">
        <v>65</v>
      </c>
      <c r="O1341" s="98" t="str">
        <f aca="false">IF(F1341&lt;=$P$2,"DEC","")</f>
        <v>DEC</v>
      </c>
      <c r="P1341" s="97" t="n">
        <v>65</v>
      </c>
      <c r="Q1341" s="99" t="n">
        <f aca="false">K1341-P1341</f>
        <v>-15</v>
      </c>
      <c r="R1341" s="98" t="n">
        <f aca="false">IFERROR(IF(O1341="Dec",(K1341/P1341-1))," ")</f>
        <v>-0.230769230769231</v>
      </c>
      <c r="S1341" s="100" t="str">
        <f aca="false">IF(N1341&gt;0,IF(O1341="","-",IF(R1341&lt;0%,"DEGROWTH","GROWTH")))</f>
        <v>DEGROWTH</v>
      </c>
      <c r="T1341" s="69" t="n">
        <v>44</v>
      </c>
      <c r="U1341" s="101" t="str">
        <f aca="false">IF(F1341&lt;=$V$2,"jAN","")</f>
        <v>jAN</v>
      </c>
      <c r="V1341" s="97" t="n">
        <v>44</v>
      </c>
      <c r="W1341" s="102" t="n">
        <f aca="false">K1341-V1341</f>
        <v>6</v>
      </c>
      <c r="X1341" s="103" t="n">
        <f aca="false">IFERROR(IF(U1341="Jan",(K1341/V1341-1)),0)</f>
        <v>0.136363636363636</v>
      </c>
      <c r="Y1341" s="104" t="str">
        <f aca="false">IF(T1341&gt;0,IF(U1341="","-",IF(X1341&lt;0%,"DEGROWTH","GROWTH")))</f>
        <v>GROWTH</v>
      </c>
      <c r="Z1341" s="75" t="n">
        <v>0</v>
      </c>
      <c r="AA1341" s="70"/>
      <c r="AB1341" s="70" t="s">
        <v>133</v>
      </c>
      <c r="AC1341" s="3"/>
    </row>
    <row r="1342" customFormat="false" ht="14.25" hidden="false" customHeight="true" outlineLevel="0" collapsed="false">
      <c r="A1342" s="70" t="s">
        <v>133</v>
      </c>
      <c r="B1342" s="72" t="s">
        <v>41</v>
      </c>
      <c r="C1342" s="72" t="s">
        <v>2957</v>
      </c>
      <c r="D1342" s="72" t="n">
        <v>1000003041</v>
      </c>
      <c r="E1342" s="73" t="s">
        <v>2958</v>
      </c>
      <c r="F1342" s="80" t="n">
        <v>44847</v>
      </c>
      <c r="G1342" s="67" t="str">
        <f aca="false">IF(I1342&gt;0,"Targeted Dealer","-")</f>
        <v>Targeted Dealer</v>
      </c>
      <c r="H1342" s="67"/>
      <c r="I1342" s="68" t="n">
        <v>120</v>
      </c>
      <c r="J1342" s="68" t="n">
        <f aca="false">I1342/$J$1*($J$1-$E$1)</f>
        <v>120</v>
      </c>
      <c r="K1342" s="69" t="n">
        <v>80</v>
      </c>
      <c r="L1342" s="69" t="n">
        <f aca="false">I1342-K1342</f>
        <v>40</v>
      </c>
      <c r="M1342" s="69" t="n">
        <f aca="false">IFERROR((K1342/J1342%),"-")</f>
        <v>66.6666666666667</v>
      </c>
      <c r="N1342" s="97" t="n">
        <v>80</v>
      </c>
      <c r="O1342" s="98" t="str">
        <f aca="false">IF(F1342&lt;=$P$2,"DEC","")</f>
        <v>DEC</v>
      </c>
      <c r="P1342" s="97" t="n">
        <v>80</v>
      </c>
      <c r="Q1342" s="99" t="n">
        <f aca="false">K1342-P1342</f>
        <v>0</v>
      </c>
      <c r="R1342" s="98" t="n">
        <f aca="false">IFERROR(IF(O1342="Dec",(K1342/P1342-1))," ")</f>
        <v>0</v>
      </c>
      <c r="S1342" s="100" t="str">
        <f aca="false">IF(N1342&gt;0,IF(O1342="","-",IF(R1342&lt;0%,"DEGROWTH","GROWTH")))</f>
        <v>GROWTH</v>
      </c>
      <c r="T1342" s="69" t="n">
        <v>40</v>
      </c>
      <c r="U1342" s="101" t="str">
        <f aca="false">IF(F1342&lt;=$V$2,"jAN","")</f>
        <v>jAN</v>
      </c>
      <c r="V1342" s="97" t="n">
        <v>40</v>
      </c>
      <c r="W1342" s="102" t="n">
        <f aca="false">K1342-V1342</f>
        <v>40</v>
      </c>
      <c r="X1342" s="103" t="n">
        <f aca="false">IFERROR(IF(U1342="Jan",(K1342/V1342-1)),0)</f>
        <v>1</v>
      </c>
      <c r="Y1342" s="104" t="str">
        <f aca="false">IF(T1342&gt;0,IF(U1342="","-",IF(X1342&lt;0%,"DEGROWTH","GROWTH")))</f>
        <v>GROWTH</v>
      </c>
      <c r="Z1342" s="75" t="n">
        <v>0</v>
      </c>
      <c r="AA1342" s="70"/>
      <c r="AB1342" s="70" t="s">
        <v>133</v>
      </c>
      <c r="AC1342" s="3"/>
    </row>
    <row r="1343" customFormat="false" ht="14.25" hidden="false" customHeight="true" outlineLevel="0" collapsed="false">
      <c r="A1343" s="70" t="s">
        <v>134</v>
      </c>
      <c r="B1343" s="71" t="s">
        <v>65</v>
      </c>
      <c r="C1343" s="72" t="s">
        <v>2959</v>
      </c>
      <c r="D1343" s="72" t="n">
        <v>1000004172</v>
      </c>
      <c r="E1343" s="73" t="s">
        <v>2960</v>
      </c>
      <c r="F1343" s="80" t="n">
        <v>45618</v>
      </c>
      <c r="G1343" s="67" t="str">
        <f aca="false">IF(I1343&gt;0,"Targeted Dealer","-")</f>
        <v>Targeted Dealer</v>
      </c>
      <c r="H1343" s="67"/>
      <c r="I1343" s="68" t="n">
        <v>50</v>
      </c>
      <c r="J1343" s="68" t="n">
        <f aca="false">I1343/$J$1*($J$1-$E$1)</f>
        <v>50</v>
      </c>
      <c r="K1343" s="69" t="n">
        <v>55</v>
      </c>
      <c r="L1343" s="69" t="n">
        <f aca="false">I1343-K1343</f>
        <v>-5</v>
      </c>
      <c r="M1343" s="69" t="n">
        <f aca="false">IFERROR((K1343/J1343%),"-")</f>
        <v>110</v>
      </c>
      <c r="N1343" s="97" t="n">
        <v>50</v>
      </c>
      <c r="O1343" s="98" t="str">
        <f aca="false">IF(F1343&lt;=$P$2,"DEC","")</f>
        <v>DEC</v>
      </c>
      <c r="P1343" s="97" t="n">
        <v>50</v>
      </c>
      <c r="Q1343" s="99" t="n">
        <f aca="false">K1343-P1343</f>
        <v>5</v>
      </c>
      <c r="R1343" s="98" t="n">
        <f aca="false">IFERROR(IF(O1343="Dec",(K1343/P1343-1))," ")</f>
        <v>0.1</v>
      </c>
      <c r="S1343" s="100" t="str">
        <f aca="false">IF(N1343&gt;0,IF(O1343="","-",IF(R1343&lt;0%,"DEGROWTH","GROWTH")))</f>
        <v>GROWTH</v>
      </c>
      <c r="T1343" s="69" t="n">
        <v>25</v>
      </c>
      <c r="U1343" s="101" t="str">
        <f aca="false">IF(F1343&lt;=$V$2,"jAN","")</f>
        <v>jAN</v>
      </c>
      <c r="V1343" s="97" t="n">
        <v>25</v>
      </c>
      <c r="W1343" s="102" t="n">
        <f aca="false">K1343-V1343</f>
        <v>30</v>
      </c>
      <c r="X1343" s="103" t="n">
        <f aca="false">IFERROR(IF(U1343="Jan",(K1343/V1343-1)),0)</f>
        <v>1.2</v>
      </c>
      <c r="Y1343" s="104" t="str">
        <f aca="false">IF(T1343&gt;0,IF(U1343="","-",IF(X1343&lt;0%,"DEGROWTH","GROWTH")))</f>
        <v>GROWTH</v>
      </c>
      <c r="Z1343" s="75" t="n">
        <v>0</v>
      </c>
      <c r="AA1343" s="70"/>
      <c r="AB1343" s="70" t="s">
        <v>134</v>
      </c>
      <c r="AC1343" s="3"/>
    </row>
    <row r="1344" customFormat="false" ht="14.25" hidden="false" customHeight="true" outlineLevel="0" collapsed="false">
      <c r="A1344" s="70" t="s">
        <v>133</v>
      </c>
      <c r="B1344" s="72" t="s">
        <v>143</v>
      </c>
      <c r="C1344" s="72" t="s">
        <v>450</v>
      </c>
      <c r="D1344" s="72" t="n">
        <v>1000004183</v>
      </c>
      <c r="E1344" s="73" t="s">
        <v>451</v>
      </c>
      <c r="F1344" s="80" t="n">
        <v>45621</v>
      </c>
      <c r="G1344" s="67" t="str">
        <f aca="false">IF(I1344&gt;0,"Targeted Dealer","-")</f>
        <v>Targeted Dealer</v>
      </c>
      <c r="H1344" s="67"/>
      <c r="I1344" s="68" t="n">
        <v>315</v>
      </c>
      <c r="J1344" s="68" t="n">
        <f aca="false">I1344/$J$1*($J$1-$E$1)</f>
        <v>315</v>
      </c>
      <c r="K1344" s="69" t="n">
        <v>0</v>
      </c>
      <c r="L1344" s="69" t="n">
        <f aca="false">I1344-K1344</f>
        <v>315</v>
      </c>
      <c r="M1344" s="69" t="n">
        <f aca="false">IFERROR((K1344/J1344%),"-")</f>
        <v>0</v>
      </c>
      <c r="N1344" s="97" t="n">
        <v>0</v>
      </c>
      <c r="O1344" s="98" t="str">
        <f aca="false">IF(F1344&lt;=$P$2,"DEC","")</f>
        <v>DEC</v>
      </c>
      <c r="P1344" s="97" t="n">
        <v>0</v>
      </c>
      <c r="Q1344" s="99" t="n">
        <f aca="false">K1344-P1344</f>
        <v>0</v>
      </c>
      <c r="R1344" s="98" t="str">
        <f aca="false">IFERROR(IF(O1344="Dec",(K1344/P1344-1))," ")</f>
        <v> </v>
      </c>
      <c r="S1344" s="105" t="b">
        <f aca="false">IF(N1344&gt;0,IF(O1344="","-",IF(R1344&lt;0%,"DEGROWTH","GROWTH")))</f>
        <v>0</v>
      </c>
      <c r="T1344" s="69" t="n">
        <v>362</v>
      </c>
      <c r="U1344" s="101" t="str">
        <f aca="false">IF(F1344&lt;=$V$2,"jAN","")</f>
        <v>jAN</v>
      </c>
      <c r="V1344" s="97" t="n">
        <v>362</v>
      </c>
      <c r="W1344" s="102" t="n">
        <f aca="false">K1344-V1344</f>
        <v>-362</v>
      </c>
      <c r="X1344" s="103" t="n">
        <f aca="false">IFERROR(IF(U1344="Jan",(K1344/V1344-1)),0)</f>
        <v>-1</v>
      </c>
      <c r="Y1344" s="104" t="str">
        <f aca="false">IF(T1344&gt;0,IF(U1344="","-",IF(X1344&lt;0%,"DEGROWTH","GROWTH")))</f>
        <v>DEGROWTH</v>
      </c>
      <c r="Z1344" s="75" t="n">
        <v>0</v>
      </c>
      <c r="AA1344" s="70"/>
      <c r="AB1344" s="70" t="s">
        <v>133</v>
      </c>
      <c r="AC1344" s="3"/>
    </row>
    <row r="1345" customFormat="false" ht="14.25" hidden="false" customHeight="true" outlineLevel="0" collapsed="false">
      <c r="A1345" s="70" t="s">
        <v>133</v>
      </c>
      <c r="B1345" s="72" t="s">
        <v>52</v>
      </c>
      <c r="C1345" s="72" t="s">
        <v>452</v>
      </c>
      <c r="D1345" s="72" t="n">
        <v>1000004171</v>
      </c>
      <c r="E1345" s="73" t="s">
        <v>453</v>
      </c>
      <c r="F1345" s="80" t="n">
        <v>45611</v>
      </c>
      <c r="G1345" s="67" t="str">
        <f aca="false">IF(I1345&gt;0,"Targeted Dealer","-")</f>
        <v>Targeted Dealer</v>
      </c>
      <c r="H1345" s="67"/>
      <c r="I1345" s="68" t="n">
        <v>155</v>
      </c>
      <c r="J1345" s="68" t="n">
        <f aca="false">I1345/$J$1*($J$1-$E$1)</f>
        <v>155</v>
      </c>
      <c r="K1345" s="69" t="n">
        <v>35</v>
      </c>
      <c r="L1345" s="69" t="n">
        <f aca="false">I1345-K1345</f>
        <v>120</v>
      </c>
      <c r="M1345" s="69" t="n">
        <f aca="false">IFERROR((K1345/J1345%),"-")</f>
        <v>22.5806451612903</v>
      </c>
      <c r="N1345" s="97" t="n">
        <v>50</v>
      </c>
      <c r="O1345" s="98" t="str">
        <f aca="false">IF(F1345&lt;=$P$2,"DEC","")</f>
        <v>DEC</v>
      </c>
      <c r="P1345" s="97" t="n">
        <v>50</v>
      </c>
      <c r="Q1345" s="99" t="n">
        <f aca="false">K1345-P1345</f>
        <v>-15</v>
      </c>
      <c r="R1345" s="98" t="n">
        <f aca="false">IFERROR(IF(O1345="Dec",(K1345/P1345-1))," ")</f>
        <v>-0.3</v>
      </c>
      <c r="S1345" s="100" t="str">
        <f aca="false">IF(N1345&gt;0,IF(O1345="","-",IF(R1345&lt;0%,"DEGROWTH","GROWTH")))</f>
        <v>DEGROWTH</v>
      </c>
      <c r="T1345" s="69" t="n">
        <v>150</v>
      </c>
      <c r="U1345" s="101" t="str">
        <f aca="false">IF(F1345&lt;=$V$2,"jAN","")</f>
        <v>jAN</v>
      </c>
      <c r="V1345" s="97" t="n">
        <v>150</v>
      </c>
      <c r="W1345" s="102" t="n">
        <f aca="false">K1345-V1345</f>
        <v>-115</v>
      </c>
      <c r="X1345" s="103" t="n">
        <f aca="false">IFERROR(IF(U1345="Jan",(K1345/V1345-1)),0)</f>
        <v>-0.766666666666667</v>
      </c>
      <c r="Y1345" s="104" t="str">
        <f aca="false">IF(T1345&gt;0,IF(U1345="","-",IF(X1345&lt;0%,"DEGROWTH","GROWTH")))</f>
        <v>DEGROWTH</v>
      </c>
      <c r="Z1345" s="75" t="n">
        <v>0</v>
      </c>
      <c r="AA1345" s="70"/>
      <c r="AB1345" s="70" t="s">
        <v>133</v>
      </c>
      <c r="AC1345" s="3"/>
    </row>
    <row r="1346" customFormat="false" ht="14.25" hidden="false" customHeight="true" outlineLevel="0" collapsed="false">
      <c r="A1346" s="70" t="s">
        <v>133</v>
      </c>
      <c r="B1346" s="72" t="s">
        <v>47</v>
      </c>
      <c r="C1346" s="72" t="s">
        <v>2961</v>
      </c>
      <c r="D1346" s="72" t="n">
        <v>1000004182</v>
      </c>
      <c r="E1346" s="73" t="s">
        <v>2962</v>
      </c>
      <c r="F1346" s="80" t="n">
        <v>45621</v>
      </c>
      <c r="G1346" s="67" t="str">
        <f aca="false">IF(I1346&gt;0,"Targeted Dealer","-")</f>
        <v>Targeted Dealer</v>
      </c>
      <c r="H1346" s="67"/>
      <c r="I1346" s="68" t="n">
        <v>50</v>
      </c>
      <c r="J1346" s="68" t="n">
        <f aca="false">I1346/$J$1*($J$1-$E$1)</f>
        <v>50</v>
      </c>
      <c r="K1346" s="69" t="n">
        <v>70</v>
      </c>
      <c r="L1346" s="69" t="n">
        <f aca="false">I1346-K1346</f>
        <v>-20</v>
      </c>
      <c r="M1346" s="69" t="n">
        <f aca="false">IFERROR((K1346/J1346%),"-")</f>
        <v>140</v>
      </c>
      <c r="N1346" s="97" t="n">
        <v>70</v>
      </c>
      <c r="O1346" s="98" t="str">
        <f aca="false">IF(F1346&lt;=$P$2,"DEC","")</f>
        <v>DEC</v>
      </c>
      <c r="P1346" s="97" t="n">
        <v>70</v>
      </c>
      <c r="Q1346" s="99" t="n">
        <f aca="false">K1346-P1346</f>
        <v>0</v>
      </c>
      <c r="R1346" s="98" t="n">
        <f aca="false">IFERROR(IF(O1346="Dec",(K1346/P1346-1))," ")</f>
        <v>0</v>
      </c>
      <c r="S1346" s="100" t="str">
        <f aca="false">IF(N1346&gt;0,IF(O1346="","-",IF(R1346&lt;0%,"DEGROWTH","GROWTH")))</f>
        <v>GROWTH</v>
      </c>
      <c r="T1346" s="69" t="n">
        <v>15</v>
      </c>
      <c r="U1346" s="101" t="str">
        <f aca="false">IF(F1346&lt;=$V$2,"jAN","")</f>
        <v>jAN</v>
      </c>
      <c r="V1346" s="97" t="n">
        <v>15</v>
      </c>
      <c r="W1346" s="102" t="n">
        <f aca="false">K1346-V1346</f>
        <v>55</v>
      </c>
      <c r="X1346" s="103" t="n">
        <f aca="false">IFERROR(IF(U1346="Jan",(K1346/V1346-1)),0)</f>
        <v>3.66666666666667</v>
      </c>
      <c r="Y1346" s="104" t="str">
        <f aca="false">IF(T1346&gt;0,IF(U1346="","-",IF(X1346&lt;0%,"DEGROWTH","GROWTH")))</f>
        <v>GROWTH</v>
      </c>
      <c r="Z1346" s="75" t="n">
        <v>0</v>
      </c>
      <c r="AA1346" s="70"/>
      <c r="AB1346" s="70" t="s">
        <v>133</v>
      </c>
      <c r="AC1346" s="3"/>
    </row>
    <row r="1347" customFormat="false" ht="14.25" hidden="false" customHeight="true" outlineLevel="0" collapsed="false">
      <c r="A1347" s="70" t="s">
        <v>133</v>
      </c>
      <c r="B1347" s="72" t="s">
        <v>52</v>
      </c>
      <c r="C1347" s="72" t="s">
        <v>2963</v>
      </c>
      <c r="D1347" s="72" t="n">
        <v>1000000568</v>
      </c>
      <c r="E1347" s="73" t="s">
        <v>2964</v>
      </c>
      <c r="F1347" s="80" t="n">
        <v>44738</v>
      </c>
      <c r="G1347" s="67" t="str">
        <f aca="false">IF(I1347&gt;0,"Targeted Dealer","-")</f>
        <v>Targeted Dealer</v>
      </c>
      <c r="H1347" s="67"/>
      <c r="I1347" s="68" t="n">
        <v>155</v>
      </c>
      <c r="J1347" s="68" t="n">
        <f aca="false">I1347/$J$1*($J$1-$E$1)</f>
        <v>155</v>
      </c>
      <c r="K1347" s="69" t="n">
        <v>190</v>
      </c>
      <c r="L1347" s="69" t="n">
        <f aca="false">I1347-K1347</f>
        <v>-35</v>
      </c>
      <c r="M1347" s="69" t="n">
        <f aca="false">IFERROR((K1347/J1347%),"-")</f>
        <v>122.58064516129</v>
      </c>
      <c r="N1347" s="97" t="n">
        <v>205</v>
      </c>
      <c r="O1347" s="98" t="str">
        <f aca="false">IF(F1347&lt;=$P$2,"DEC","")</f>
        <v>DEC</v>
      </c>
      <c r="P1347" s="97" t="n">
        <v>205</v>
      </c>
      <c r="Q1347" s="99" t="n">
        <f aca="false">K1347-P1347</f>
        <v>-15</v>
      </c>
      <c r="R1347" s="98" t="n">
        <f aca="false">IFERROR(IF(O1347="Dec",(K1347/P1347-1))," ")</f>
        <v>-0.073170731707317</v>
      </c>
      <c r="S1347" s="100" t="str">
        <f aca="false">IF(N1347&gt;0,IF(O1347="","-",IF(R1347&lt;0%,"DEGROWTH","GROWTH")))</f>
        <v>DEGROWTH</v>
      </c>
      <c r="T1347" s="69" t="n">
        <v>105</v>
      </c>
      <c r="U1347" s="101" t="str">
        <f aca="false">IF(F1347&lt;=$V$2,"jAN","")</f>
        <v>jAN</v>
      </c>
      <c r="V1347" s="97" t="n">
        <v>105</v>
      </c>
      <c r="W1347" s="102" t="n">
        <f aca="false">K1347-V1347</f>
        <v>85</v>
      </c>
      <c r="X1347" s="103" t="n">
        <f aca="false">IFERROR(IF(U1347="Jan",(K1347/V1347-1)),0)</f>
        <v>0.80952380952381</v>
      </c>
      <c r="Y1347" s="104" t="str">
        <f aca="false">IF(T1347&gt;0,IF(U1347="","-",IF(X1347&lt;0%,"DEGROWTH","GROWTH")))</f>
        <v>GROWTH</v>
      </c>
      <c r="Z1347" s="75" t="n">
        <v>0</v>
      </c>
      <c r="AA1347" s="70"/>
      <c r="AB1347" s="70" t="s">
        <v>133</v>
      </c>
      <c r="AC1347" s="3"/>
    </row>
    <row r="1348" customFormat="false" ht="14.25" hidden="false" customHeight="true" outlineLevel="0" collapsed="false">
      <c r="A1348" s="70" t="s">
        <v>130</v>
      </c>
      <c r="B1348" s="72" t="s">
        <v>108</v>
      </c>
      <c r="C1348" s="72" t="s">
        <v>2965</v>
      </c>
      <c r="D1348" s="72" t="n">
        <v>1000004184</v>
      </c>
      <c r="E1348" s="73" t="s">
        <v>2966</v>
      </c>
      <c r="F1348" s="80" t="n">
        <v>45626</v>
      </c>
      <c r="G1348" s="67" t="str">
        <f aca="false">IF(I1348&gt;0,"Targeted Dealer","-")</f>
        <v>Targeted Dealer</v>
      </c>
      <c r="H1348" s="67"/>
      <c r="I1348" s="68" t="n">
        <v>350</v>
      </c>
      <c r="J1348" s="68" t="n">
        <f aca="false">I1348/$J$1*($J$1-$E$1)</f>
        <v>350</v>
      </c>
      <c r="K1348" s="69" t="n">
        <v>60.5</v>
      </c>
      <c r="L1348" s="69" t="n">
        <f aca="false">I1348-K1348</f>
        <v>289.5</v>
      </c>
      <c r="M1348" s="69" t="n">
        <f aca="false">IFERROR((K1348/J1348%),"-")</f>
        <v>17.2857142857143</v>
      </c>
      <c r="N1348" s="97" t="n">
        <v>118.5</v>
      </c>
      <c r="O1348" s="98" t="str">
        <f aca="false">IF(F1348&lt;=$P$2,"DEC","")</f>
        <v>DEC</v>
      </c>
      <c r="P1348" s="97" t="n">
        <v>118.5</v>
      </c>
      <c r="Q1348" s="99" t="n">
        <f aca="false">K1348-P1348</f>
        <v>-58</v>
      </c>
      <c r="R1348" s="98" t="n">
        <f aca="false">IFERROR(IF(O1348="Dec",(K1348/P1348-1))," ")</f>
        <v>-0.489451476793249</v>
      </c>
      <c r="S1348" s="100" t="str">
        <f aca="false">IF(N1348&gt;0,IF(O1348="","-",IF(R1348&lt;0%,"DEGROWTH","GROWTH")))</f>
        <v>DEGROWTH</v>
      </c>
      <c r="T1348" s="69" t="n">
        <v>275</v>
      </c>
      <c r="U1348" s="101" t="str">
        <f aca="false">IF(F1348&lt;=$V$2,"jAN","")</f>
        <v>jAN</v>
      </c>
      <c r="V1348" s="97" t="n">
        <v>275</v>
      </c>
      <c r="W1348" s="102" t="n">
        <f aca="false">K1348-V1348</f>
        <v>-214.5</v>
      </c>
      <c r="X1348" s="103" t="n">
        <f aca="false">IFERROR(IF(U1348="Jan",(K1348/V1348-1)),0)</f>
        <v>-0.78</v>
      </c>
      <c r="Y1348" s="104" t="str">
        <f aca="false">IF(T1348&gt;0,IF(U1348="","-",IF(X1348&lt;0%,"DEGROWTH","GROWTH")))</f>
        <v>DEGROWTH</v>
      </c>
      <c r="Z1348" s="75" t="n">
        <v>0</v>
      </c>
      <c r="AA1348" s="70"/>
      <c r="AB1348" s="70" t="s">
        <v>130</v>
      </c>
      <c r="AC1348" s="3"/>
    </row>
    <row r="1349" customFormat="false" ht="14.25" hidden="false" customHeight="true" outlineLevel="0" collapsed="false">
      <c r="A1349" s="70" t="s">
        <v>133</v>
      </c>
      <c r="B1349" s="72" t="s">
        <v>43</v>
      </c>
      <c r="C1349" s="72" t="s">
        <v>2967</v>
      </c>
      <c r="D1349" s="72" t="n">
        <v>1000004177</v>
      </c>
      <c r="E1349" s="73" t="s">
        <v>2968</v>
      </c>
      <c r="F1349" s="80" t="n">
        <v>45630</v>
      </c>
      <c r="G1349" s="67" t="str">
        <f aca="false">IF(I1349&gt;0,"Targeted Dealer","-")</f>
        <v>Targeted Dealer</v>
      </c>
      <c r="H1349" s="67"/>
      <c r="I1349" s="68" t="n">
        <v>90</v>
      </c>
      <c r="J1349" s="68" t="n">
        <f aca="false">I1349/$J$1*($J$1-$E$1)</f>
        <v>90</v>
      </c>
      <c r="K1349" s="69" t="n">
        <v>47</v>
      </c>
      <c r="L1349" s="69" t="n">
        <f aca="false">I1349-K1349</f>
        <v>43</v>
      </c>
      <c r="M1349" s="69" t="n">
        <f aca="false">IFERROR((K1349/J1349%),"-")</f>
        <v>52.2222222222222</v>
      </c>
      <c r="N1349" s="97" t="n">
        <v>80</v>
      </c>
      <c r="O1349" s="98" t="str">
        <f aca="false">IF(F1349&lt;=$P$2,"DEC","")</f>
        <v>DEC</v>
      </c>
      <c r="P1349" s="97" t="n">
        <v>80</v>
      </c>
      <c r="Q1349" s="99" t="n">
        <f aca="false">K1349-P1349</f>
        <v>-33</v>
      </c>
      <c r="R1349" s="98" t="n">
        <f aca="false">IFERROR(IF(O1349="Dec",(K1349/P1349-1))," ")</f>
        <v>-0.4125</v>
      </c>
      <c r="S1349" s="100" t="str">
        <f aca="false">IF(N1349&gt;0,IF(O1349="","-",IF(R1349&lt;0%,"DEGROWTH","GROWTH")))</f>
        <v>DEGROWTH</v>
      </c>
      <c r="T1349" s="69" t="n">
        <v>50</v>
      </c>
      <c r="U1349" s="101" t="str">
        <f aca="false">IF(F1349&lt;=$V$2,"jAN","")</f>
        <v>jAN</v>
      </c>
      <c r="V1349" s="97" t="n">
        <v>50</v>
      </c>
      <c r="W1349" s="102" t="n">
        <f aca="false">K1349-V1349</f>
        <v>-3</v>
      </c>
      <c r="X1349" s="103" t="n">
        <f aca="false">IFERROR(IF(U1349="Jan",(K1349/V1349-1)),0)</f>
        <v>-0.0600000000000001</v>
      </c>
      <c r="Y1349" s="104" t="str">
        <f aca="false">IF(T1349&gt;0,IF(U1349="","-",IF(X1349&lt;0%,"DEGROWTH","GROWTH")))</f>
        <v>DEGROWTH</v>
      </c>
      <c r="Z1349" s="75" t="n">
        <v>0</v>
      </c>
      <c r="AA1349" s="70"/>
      <c r="AB1349" s="70" t="s">
        <v>133</v>
      </c>
      <c r="AC1349" s="3"/>
    </row>
    <row r="1350" customFormat="false" ht="14.25" hidden="false" customHeight="true" outlineLevel="0" collapsed="false">
      <c r="A1350" s="70" t="s">
        <v>134</v>
      </c>
      <c r="B1350" s="72" t="s">
        <v>78</v>
      </c>
      <c r="C1350" s="72" t="s">
        <v>2969</v>
      </c>
      <c r="D1350" s="72" t="n">
        <v>1000004174</v>
      </c>
      <c r="E1350" s="73" t="s">
        <v>2970</v>
      </c>
      <c r="F1350" s="80" t="n">
        <v>45625</v>
      </c>
      <c r="G1350" s="67" t="str">
        <f aca="false">IF(I1350&gt;0,"Targeted Dealer","-")</f>
        <v>Targeted Dealer</v>
      </c>
      <c r="H1350" s="67"/>
      <c r="I1350" s="68" t="n">
        <v>130</v>
      </c>
      <c r="J1350" s="68" t="n">
        <f aca="false">I1350/$J$1*($J$1-$E$1)</f>
        <v>130</v>
      </c>
      <c r="K1350" s="69" t="n">
        <v>110</v>
      </c>
      <c r="L1350" s="69" t="n">
        <f aca="false">I1350-K1350</f>
        <v>20</v>
      </c>
      <c r="M1350" s="69" t="n">
        <f aca="false">IFERROR((K1350/J1350%),"-")</f>
        <v>84.6153846153846</v>
      </c>
      <c r="N1350" s="97" t="n">
        <v>168.5</v>
      </c>
      <c r="O1350" s="98" t="str">
        <f aca="false">IF(F1350&lt;=$P$2,"DEC","")</f>
        <v>DEC</v>
      </c>
      <c r="P1350" s="97" t="n">
        <v>168.5</v>
      </c>
      <c r="Q1350" s="99" t="n">
        <f aca="false">K1350-P1350</f>
        <v>-58.5</v>
      </c>
      <c r="R1350" s="98" t="n">
        <f aca="false">IFERROR(IF(O1350="Dec",(K1350/P1350-1))," ")</f>
        <v>-0.347181008902077</v>
      </c>
      <c r="S1350" s="100" t="str">
        <f aca="false">IF(N1350&gt;0,IF(O1350="","-",IF(R1350&lt;0%,"DEGROWTH","GROWTH")))</f>
        <v>DEGROWTH</v>
      </c>
      <c r="T1350" s="69" t="n">
        <v>101.5</v>
      </c>
      <c r="U1350" s="101" t="str">
        <f aca="false">IF(F1350&lt;=$V$2,"jAN","")</f>
        <v>jAN</v>
      </c>
      <c r="V1350" s="97" t="n">
        <v>101.5</v>
      </c>
      <c r="W1350" s="102" t="n">
        <f aca="false">K1350-V1350</f>
        <v>8.5</v>
      </c>
      <c r="X1350" s="103" t="n">
        <f aca="false">IFERROR(IF(U1350="Jan",(K1350/V1350-1)),0)</f>
        <v>0.083743842364532</v>
      </c>
      <c r="Y1350" s="104" t="str">
        <f aca="false">IF(T1350&gt;0,IF(U1350="","-",IF(X1350&lt;0%,"DEGROWTH","GROWTH")))</f>
        <v>GROWTH</v>
      </c>
      <c r="Z1350" s="75" t="n">
        <v>0</v>
      </c>
      <c r="AA1350" s="70"/>
      <c r="AB1350" s="70" t="s">
        <v>134</v>
      </c>
      <c r="AC1350" s="3"/>
    </row>
    <row r="1351" customFormat="false" ht="14.25" hidden="false" customHeight="true" outlineLevel="0" collapsed="false">
      <c r="A1351" s="70" t="s">
        <v>134</v>
      </c>
      <c r="B1351" s="72" t="s">
        <v>58</v>
      </c>
      <c r="C1351" s="72" t="s">
        <v>3943</v>
      </c>
      <c r="D1351" s="72" t="n">
        <v>1000003552</v>
      </c>
      <c r="E1351" s="72" t="s">
        <v>3944</v>
      </c>
      <c r="F1351" s="74" t="n">
        <v>45072</v>
      </c>
      <c r="G1351" s="67" t="str">
        <f aca="false">IF(I1351&gt;0,"Targeted Dealer","-")</f>
        <v>-</v>
      </c>
      <c r="H1351" s="67"/>
      <c r="I1351" s="68" t="n">
        <v>0</v>
      </c>
      <c r="J1351" s="68" t="n">
        <f aca="false">I1351/$J$1*($J$1-$E$1)</f>
        <v>0</v>
      </c>
      <c r="K1351" s="69" t="n">
        <v>0</v>
      </c>
      <c r="L1351" s="69" t="n">
        <f aca="false">I1351-K1351</f>
        <v>0</v>
      </c>
      <c r="M1351" s="69" t="str">
        <f aca="false">IFERROR((K1351/J1351%),"-")</f>
        <v>-</v>
      </c>
      <c r="N1351" s="97" t="n">
        <v>0</v>
      </c>
      <c r="O1351" s="98" t="str">
        <f aca="false">IF(F1351&lt;=$P$2,"DEC","")</f>
        <v>DEC</v>
      </c>
      <c r="P1351" s="97" t="n">
        <v>0</v>
      </c>
      <c r="Q1351" s="99" t="n">
        <f aca="false">K1351-P1351</f>
        <v>0</v>
      </c>
      <c r="R1351" s="98" t="str">
        <f aca="false">IFERROR(IF(O1351="Dec",(K1351/P1351-1))," ")</f>
        <v> </v>
      </c>
      <c r="S1351" s="105" t="b">
        <f aca="false">IF(N1351&gt;0,IF(O1351="","-",IF(R1351&lt;0%,"DEGROWTH","GROWTH")))</f>
        <v>0</v>
      </c>
      <c r="T1351" s="69" t="n">
        <v>15</v>
      </c>
      <c r="U1351" s="101" t="str">
        <f aca="false">IF(F1351&lt;=$V$2,"jAN","")</f>
        <v>jAN</v>
      </c>
      <c r="V1351" s="97" t="n">
        <v>15</v>
      </c>
      <c r="W1351" s="102" t="n">
        <f aca="false">K1351-V1351</f>
        <v>-15</v>
      </c>
      <c r="X1351" s="103" t="n">
        <f aca="false">IFERROR(IF(U1351="Jan",(K1351/V1351-1)),0)</f>
        <v>-1</v>
      </c>
      <c r="Y1351" s="104" t="str">
        <f aca="false">IF(T1351&gt;0,IF(U1351="","-",IF(X1351&lt;0%,"DEGROWTH","GROWTH")))</f>
        <v>DEGROWTH</v>
      </c>
      <c r="Z1351" s="75" t="n">
        <v>0</v>
      </c>
      <c r="AA1351" s="70"/>
      <c r="AB1351" s="70" t="s">
        <v>134</v>
      </c>
      <c r="AC1351" s="3"/>
    </row>
    <row r="1352" customFormat="false" ht="14.25" hidden="false" customHeight="true" outlineLevel="0" collapsed="false">
      <c r="A1352" s="70" t="s">
        <v>134</v>
      </c>
      <c r="B1352" s="72" t="s">
        <v>61</v>
      </c>
      <c r="C1352" s="72" t="s">
        <v>2971</v>
      </c>
      <c r="D1352" s="72" t="n">
        <v>1000004175</v>
      </c>
      <c r="E1352" s="73" t="s">
        <v>2972</v>
      </c>
      <c r="F1352" s="80" t="n">
        <v>45625</v>
      </c>
      <c r="G1352" s="67" t="str">
        <f aca="false">IF(I1352&gt;0,"Targeted Dealer","-")</f>
        <v>Targeted Dealer</v>
      </c>
      <c r="H1352" s="67"/>
      <c r="I1352" s="68" t="n">
        <v>30</v>
      </c>
      <c r="J1352" s="68" t="n">
        <f aca="false">I1352/$J$1*($J$1-$E$1)</f>
        <v>30</v>
      </c>
      <c r="K1352" s="69" t="n">
        <v>43</v>
      </c>
      <c r="L1352" s="69" t="n">
        <f aca="false">I1352-K1352</f>
        <v>-13</v>
      </c>
      <c r="M1352" s="69" t="n">
        <f aca="false">IFERROR((K1352/J1352%),"-")</f>
        <v>143.333333333333</v>
      </c>
      <c r="N1352" s="97" t="n">
        <v>30</v>
      </c>
      <c r="O1352" s="98" t="str">
        <f aca="false">IF(F1352&lt;=$P$2,"DEC","")</f>
        <v>DEC</v>
      </c>
      <c r="P1352" s="97" t="n">
        <v>30</v>
      </c>
      <c r="Q1352" s="99" t="n">
        <f aca="false">K1352-P1352</f>
        <v>13</v>
      </c>
      <c r="R1352" s="98" t="n">
        <f aca="false">IFERROR(IF(O1352="Dec",(K1352/P1352-1))," ")</f>
        <v>0.433333333333333</v>
      </c>
      <c r="S1352" s="100" t="str">
        <f aca="false">IF(N1352&gt;0,IF(O1352="","-",IF(R1352&lt;0%,"DEGROWTH","GROWTH")))</f>
        <v>GROWTH</v>
      </c>
      <c r="T1352" s="69" t="n">
        <v>32.5</v>
      </c>
      <c r="U1352" s="101" t="str">
        <f aca="false">IF(F1352&lt;=$V$2,"jAN","")</f>
        <v>jAN</v>
      </c>
      <c r="V1352" s="97" t="n">
        <v>32.5</v>
      </c>
      <c r="W1352" s="102" t="n">
        <f aca="false">K1352-V1352</f>
        <v>10.5</v>
      </c>
      <c r="X1352" s="103" t="n">
        <f aca="false">IFERROR(IF(U1352="Jan",(K1352/V1352-1)),0)</f>
        <v>0.323076923076923</v>
      </c>
      <c r="Y1352" s="104" t="str">
        <f aca="false">IF(T1352&gt;0,IF(U1352="","-",IF(X1352&lt;0%,"DEGROWTH","GROWTH")))</f>
        <v>GROWTH</v>
      </c>
      <c r="Z1352" s="75" t="n">
        <v>0</v>
      </c>
      <c r="AA1352" s="70"/>
      <c r="AB1352" s="70" t="s">
        <v>134</v>
      </c>
      <c r="AC1352" s="3"/>
    </row>
    <row r="1353" customFormat="false" ht="14.25" hidden="false" customHeight="true" outlineLevel="0" collapsed="false">
      <c r="A1353" s="70" t="s">
        <v>133</v>
      </c>
      <c r="B1353" s="72" t="s">
        <v>55</v>
      </c>
      <c r="C1353" s="72" t="s">
        <v>2973</v>
      </c>
      <c r="D1353" s="72" t="n">
        <v>1000004166</v>
      </c>
      <c r="E1353" s="73" t="s">
        <v>2974</v>
      </c>
      <c r="F1353" s="80" t="n">
        <v>45603</v>
      </c>
      <c r="G1353" s="67" t="str">
        <f aca="false">IF(I1353&gt;0,"Targeted Dealer","-")</f>
        <v>Targeted Dealer</v>
      </c>
      <c r="H1353" s="67"/>
      <c r="I1353" s="68" t="n">
        <v>30</v>
      </c>
      <c r="J1353" s="68" t="n">
        <f aca="false">I1353/$J$1*($J$1-$E$1)</f>
        <v>30</v>
      </c>
      <c r="K1353" s="69" t="n">
        <v>0</v>
      </c>
      <c r="L1353" s="69" t="n">
        <f aca="false">I1353-K1353</f>
        <v>30</v>
      </c>
      <c r="M1353" s="69" t="n">
        <f aca="false">IFERROR((K1353/J1353%),"-")</f>
        <v>0</v>
      </c>
      <c r="N1353" s="97" t="n">
        <v>30</v>
      </c>
      <c r="O1353" s="98" t="str">
        <f aca="false">IF(F1353&lt;=$P$2,"DEC","")</f>
        <v>DEC</v>
      </c>
      <c r="P1353" s="97" t="n">
        <v>30</v>
      </c>
      <c r="Q1353" s="99" t="n">
        <f aca="false">K1353-P1353</f>
        <v>-30</v>
      </c>
      <c r="R1353" s="98" t="n">
        <f aca="false">IFERROR(IF(O1353="Dec",(K1353/P1353-1))," ")</f>
        <v>-1</v>
      </c>
      <c r="S1353" s="100" t="str">
        <f aca="false">IF(N1353&gt;0,IF(O1353="","-",IF(R1353&lt;0%,"DEGROWTH","GROWTH")))</f>
        <v>DEGROWTH</v>
      </c>
      <c r="T1353" s="69" t="n">
        <v>30</v>
      </c>
      <c r="U1353" s="101" t="str">
        <f aca="false">IF(F1353&lt;=$V$2,"jAN","")</f>
        <v>jAN</v>
      </c>
      <c r="V1353" s="97" t="n">
        <v>30</v>
      </c>
      <c r="W1353" s="102" t="n">
        <f aca="false">K1353-V1353</f>
        <v>-30</v>
      </c>
      <c r="X1353" s="103" t="n">
        <f aca="false">IFERROR(IF(U1353="Jan",(K1353/V1353-1)),0)</f>
        <v>-1</v>
      </c>
      <c r="Y1353" s="104" t="str">
        <f aca="false">IF(T1353&gt;0,IF(U1353="","-",IF(X1353&lt;0%,"DEGROWTH","GROWTH")))</f>
        <v>DEGROWTH</v>
      </c>
      <c r="Z1353" s="75" t="n">
        <v>0</v>
      </c>
      <c r="AA1353" s="70"/>
      <c r="AB1353" s="70" t="s">
        <v>133</v>
      </c>
      <c r="AC1353" s="3"/>
    </row>
    <row r="1354" customFormat="false" ht="14.25" hidden="false" customHeight="true" outlineLevel="0" collapsed="false">
      <c r="A1354" s="70" t="s">
        <v>130</v>
      </c>
      <c r="B1354" s="72" t="s">
        <v>120</v>
      </c>
      <c r="C1354" s="72" t="s">
        <v>2975</v>
      </c>
      <c r="D1354" s="72" t="n">
        <v>1000001168</v>
      </c>
      <c r="E1354" s="73" t="s">
        <v>2976</v>
      </c>
      <c r="F1354" s="80" t="n">
        <v>44739</v>
      </c>
      <c r="G1354" s="67" t="str">
        <f aca="false">IF(I1354&gt;0,"Targeted Dealer","-")</f>
        <v>Targeted Dealer</v>
      </c>
      <c r="H1354" s="67"/>
      <c r="I1354" s="68" t="n">
        <v>10</v>
      </c>
      <c r="J1354" s="68" t="n">
        <f aca="false">I1354/$J$1*($J$1-$E$1)</f>
        <v>10</v>
      </c>
      <c r="K1354" s="69" t="n">
        <v>15</v>
      </c>
      <c r="L1354" s="69" t="n">
        <f aca="false">I1354-K1354</f>
        <v>-5</v>
      </c>
      <c r="M1354" s="69" t="n">
        <f aca="false">IFERROR((K1354/J1354%),"-")</f>
        <v>150</v>
      </c>
      <c r="N1354" s="97" t="n">
        <v>0</v>
      </c>
      <c r="O1354" s="98" t="str">
        <f aca="false">IF(F1354&lt;=$P$2,"DEC","")</f>
        <v>DEC</v>
      </c>
      <c r="P1354" s="97" t="n">
        <v>0</v>
      </c>
      <c r="Q1354" s="99" t="n">
        <f aca="false">K1354-P1354</f>
        <v>15</v>
      </c>
      <c r="R1354" s="98" t="str">
        <f aca="false">IFERROR(IF(O1354="Dec",(K1354/P1354-1))," ")</f>
        <v> </v>
      </c>
      <c r="S1354" s="105" t="b">
        <f aca="false">IF(N1354&gt;0,IF(O1354="","-",IF(R1354&lt;0%,"DEGROWTH","GROWTH")))</f>
        <v>0</v>
      </c>
      <c r="T1354" s="69" t="n">
        <v>0</v>
      </c>
      <c r="U1354" s="101" t="str">
        <f aca="false">IF(F1354&lt;=$V$2,"jAN","")</f>
        <v>jAN</v>
      </c>
      <c r="V1354" s="97" t="n">
        <v>0</v>
      </c>
      <c r="W1354" s="102" t="n">
        <f aca="false">K1354-V1354</f>
        <v>15</v>
      </c>
      <c r="X1354" s="103" t="n">
        <f aca="false">IFERROR(IF(U1354="Jan",(K1354/V1354-1)),0)</f>
        <v>0</v>
      </c>
      <c r="Y1354" s="106" t="b">
        <f aca="false">IF(T1354&gt;0,IF(U1354="","-",IF(X1354&lt;0%,"DEGROWTH","GROWTH")))</f>
        <v>0</v>
      </c>
      <c r="Z1354" s="75" t="n">
        <v>0</v>
      </c>
      <c r="AA1354" s="70"/>
      <c r="AB1354" s="70" t="s">
        <v>130</v>
      </c>
      <c r="AC1354" s="3"/>
    </row>
    <row r="1355" customFormat="false" ht="14.25" hidden="false" customHeight="true" outlineLevel="0" collapsed="false">
      <c r="A1355" s="70" t="s">
        <v>133</v>
      </c>
      <c r="B1355" s="72" t="s">
        <v>40</v>
      </c>
      <c r="C1355" s="72" t="s">
        <v>2977</v>
      </c>
      <c r="D1355" s="72" t="n">
        <v>1000004179</v>
      </c>
      <c r="E1355" s="73" t="s">
        <v>2978</v>
      </c>
      <c r="F1355" s="80" t="n">
        <v>45635</v>
      </c>
      <c r="G1355" s="67" t="str">
        <f aca="false">IF(I1355&gt;0,"Targeted Dealer","-")</f>
        <v>Targeted Dealer</v>
      </c>
      <c r="H1355" s="67"/>
      <c r="I1355" s="68" t="n">
        <v>120</v>
      </c>
      <c r="J1355" s="68" t="n">
        <f aca="false">I1355/$J$1*($J$1-$E$1)</f>
        <v>120</v>
      </c>
      <c r="K1355" s="69" t="n">
        <v>120</v>
      </c>
      <c r="L1355" s="69" t="n">
        <f aca="false">I1355-K1355</f>
        <v>0</v>
      </c>
      <c r="M1355" s="69" t="n">
        <f aca="false">IFERROR((K1355/J1355%),"-")</f>
        <v>100</v>
      </c>
      <c r="N1355" s="97" t="n">
        <v>80</v>
      </c>
      <c r="O1355" s="98" t="str">
        <f aca="false">IF(F1355&lt;=$P$2,"DEC","")</f>
        <v>DEC</v>
      </c>
      <c r="P1355" s="97" t="n">
        <v>80</v>
      </c>
      <c r="Q1355" s="99" t="n">
        <f aca="false">K1355-P1355</f>
        <v>40</v>
      </c>
      <c r="R1355" s="98" t="n">
        <f aca="false">IFERROR(IF(O1355="Dec",(K1355/P1355-1))," ")</f>
        <v>0.5</v>
      </c>
      <c r="S1355" s="100" t="str">
        <f aca="false">IF(N1355&gt;0,IF(O1355="","-",IF(R1355&lt;0%,"DEGROWTH","GROWTH")))</f>
        <v>GROWTH</v>
      </c>
      <c r="T1355" s="69" t="n">
        <v>220</v>
      </c>
      <c r="U1355" s="101" t="str">
        <f aca="false">IF(F1355&lt;=$V$2,"jAN","")</f>
        <v>jAN</v>
      </c>
      <c r="V1355" s="97" t="n">
        <v>220</v>
      </c>
      <c r="W1355" s="102" t="n">
        <f aca="false">K1355-V1355</f>
        <v>-100</v>
      </c>
      <c r="X1355" s="103" t="n">
        <f aca="false">IFERROR(IF(U1355="Jan",(K1355/V1355-1)),0)</f>
        <v>-0.454545454545455</v>
      </c>
      <c r="Y1355" s="104" t="str">
        <f aca="false">IF(T1355&gt;0,IF(U1355="","-",IF(X1355&lt;0%,"DEGROWTH","GROWTH")))</f>
        <v>DEGROWTH</v>
      </c>
      <c r="Z1355" s="75" t="n">
        <v>0</v>
      </c>
      <c r="AA1355" s="70"/>
      <c r="AB1355" s="70" t="s">
        <v>133</v>
      </c>
      <c r="AC1355" s="3"/>
    </row>
    <row r="1356" customFormat="false" ht="14.25" hidden="false" customHeight="true" outlineLevel="0" collapsed="false">
      <c r="A1356" s="70" t="s">
        <v>133</v>
      </c>
      <c r="B1356" s="71" t="s">
        <v>32</v>
      </c>
      <c r="C1356" s="72" t="s">
        <v>2979</v>
      </c>
      <c r="D1356" s="72" t="n">
        <v>1000004181</v>
      </c>
      <c r="E1356" s="73" t="s">
        <v>2980</v>
      </c>
      <c r="F1356" s="80" t="n">
        <v>45635</v>
      </c>
      <c r="G1356" s="67" t="str">
        <f aca="false">IF(I1356&gt;0,"Targeted Dealer","-")</f>
        <v>Targeted Dealer</v>
      </c>
      <c r="H1356" s="67"/>
      <c r="I1356" s="68" t="n">
        <v>120</v>
      </c>
      <c r="J1356" s="68" t="n">
        <f aca="false">I1356/$J$1*($J$1-$E$1)</f>
        <v>120</v>
      </c>
      <c r="K1356" s="69" t="n">
        <v>140</v>
      </c>
      <c r="L1356" s="69" t="n">
        <f aca="false">I1356-K1356</f>
        <v>-20</v>
      </c>
      <c r="M1356" s="69" t="n">
        <f aca="false">IFERROR((K1356/J1356%),"-")</f>
        <v>116.666666666667</v>
      </c>
      <c r="N1356" s="97" t="n">
        <v>70</v>
      </c>
      <c r="O1356" s="98" t="str">
        <f aca="false">IF(F1356&lt;=$P$2,"DEC","")</f>
        <v>DEC</v>
      </c>
      <c r="P1356" s="97" t="n">
        <v>70</v>
      </c>
      <c r="Q1356" s="99" t="n">
        <f aca="false">K1356-P1356</f>
        <v>70</v>
      </c>
      <c r="R1356" s="98" t="n">
        <f aca="false">IFERROR(IF(O1356="Dec",(K1356/P1356-1))," ")</f>
        <v>1</v>
      </c>
      <c r="S1356" s="100" t="str">
        <f aca="false">IF(N1356&gt;0,IF(O1356="","-",IF(R1356&lt;0%,"DEGROWTH","GROWTH")))</f>
        <v>GROWTH</v>
      </c>
      <c r="T1356" s="69" t="n">
        <v>160</v>
      </c>
      <c r="U1356" s="101" t="str">
        <f aca="false">IF(F1356&lt;=$V$2,"jAN","")</f>
        <v>jAN</v>
      </c>
      <c r="V1356" s="97" t="n">
        <v>160</v>
      </c>
      <c r="W1356" s="102" t="n">
        <f aca="false">K1356-V1356</f>
        <v>-20</v>
      </c>
      <c r="X1356" s="103" t="n">
        <f aca="false">IFERROR(IF(U1356="Jan",(K1356/V1356-1)),0)</f>
        <v>-0.125</v>
      </c>
      <c r="Y1356" s="104" t="str">
        <f aca="false">IF(T1356&gt;0,IF(U1356="","-",IF(X1356&lt;0%,"DEGROWTH","GROWTH")))</f>
        <v>DEGROWTH</v>
      </c>
      <c r="Z1356" s="75" t="n">
        <v>0</v>
      </c>
      <c r="AA1356" s="70"/>
      <c r="AB1356" s="70" t="s">
        <v>133</v>
      </c>
      <c r="AC1356" s="3"/>
    </row>
    <row r="1357" customFormat="false" ht="14.25" hidden="false" customHeight="true" outlineLevel="0" collapsed="false">
      <c r="A1357" s="70" t="s">
        <v>130</v>
      </c>
      <c r="B1357" s="72" t="s">
        <v>108</v>
      </c>
      <c r="C1357" s="72" t="s">
        <v>454</v>
      </c>
      <c r="D1357" s="72" t="n">
        <v>1000001491</v>
      </c>
      <c r="E1357" s="73" t="s">
        <v>455</v>
      </c>
      <c r="F1357" s="80" t="n">
        <v>44739</v>
      </c>
      <c r="G1357" s="67" t="str">
        <f aca="false">IF(I1357&gt;0,"Targeted Dealer","-")</f>
        <v>Targeted Dealer</v>
      </c>
      <c r="H1357" s="67"/>
      <c r="I1357" s="68" t="n">
        <v>35</v>
      </c>
      <c r="J1357" s="68" t="n">
        <f aca="false">I1357/$J$1*($J$1-$E$1)</f>
        <v>35</v>
      </c>
      <c r="K1357" s="69" t="n">
        <v>0</v>
      </c>
      <c r="L1357" s="69" t="n">
        <f aca="false">I1357-K1357</f>
        <v>35</v>
      </c>
      <c r="M1357" s="69" t="n">
        <f aca="false">IFERROR((K1357/J1357%),"-")</f>
        <v>0</v>
      </c>
      <c r="N1357" s="97" t="n">
        <v>0</v>
      </c>
      <c r="O1357" s="98" t="str">
        <f aca="false">IF(F1357&lt;=$P$2,"DEC","")</f>
        <v>DEC</v>
      </c>
      <c r="P1357" s="97" t="n">
        <v>0</v>
      </c>
      <c r="Q1357" s="99" t="n">
        <f aca="false">K1357-P1357</f>
        <v>0</v>
      </c>
      <c r="R1357" s="98" t="str">
        <f aca="false">IFERROR(IF(O1357="Dec",(K1357/P1357-1))," ")</f>
        <v> </v>
      </c>
      <c r="S1357" s="105" t="b">
        <f aca="false">IF(N1357&gt;0,IF(O1357="","-",IF(R1357&lt;0%,"DEGROWTH","GROWTH")))</f>
        <v>0</v>
      </c>
      <c r="T1357" s="69" t="n">
        <v>30</v>
      </c>
      <c r="U1357" s="101" t="str">
        <f aca="false">IF(F1357&lt;=$V$2,"jAN","")</f>
        <v>jAN</v>
      </c>
      <c r="V1357" s="97" t="n">
        <v>30</v>
      </c>
      <c r="W1357" s="102" t="n">
        <f aca="false">K1357-V1357</f>
        <v>-30</v>
      </c>
      <c r="X1357" s="103" t="n">
        <f aca="false">IFERROR(IF(U1357="Jan",(K1357/V1357-1)),0)</f>
        <v>-1</v>
      </c>
      <c r="Y1357" s="104" t="str">
        <f aca="false">IF(T1357&gt;0,IF(U1357="","-",IF(X1357&lt;0%,"DEGROWTH","GROWTH")))</f>
        <v>DEGROWTH</v>
      </c>
      <c r="Z1357" s="75" t="n">
        <v>1</v>
      </c>
      <c r="AA1357" s="70"/>
      <c r="AB1357" s="70" t="s">
        <v>130</v>
      </c>
      <c r="AC1357" s="3"/>
    </row>
    <row r="1358" customFormat="false" ht="14.25" hidden="false" customHeight="true" outlineLevel="0" collapsed="false">
      <c r="A1358" s="70" t="s">
        <v>133</v>
      </c>
      <c r="B1358" s="71" t="s">
        <v>21</v>
      </c>
      <c r="C1358" s="72" t="s">
        <v>2981</v>
      </c>
      <c r="D1358" s="72" t="n">
        <v>1000004187</v>
      </c>
      <c r="E1358" s="73" t="s">
        <v>2982</v>
      </c>
      <c r="F1358" s="80" t="n">
        <v>45636</v>
      </c>
      <c r="G1358" s="67" t="str">
        <f aca="false">IF(I1358&gt;0,"Targeted Dealer","-")</f>
        <v>Targeted Dealer</v>
      </c>
      <c r="H1358" s="67"/>
      <c r="I1358" s="68" t="n">
        <v>200</v>
      </c>
      <c r="J1358" s="68" t="n">
        <f aca="false">I1358/$J$1*($J$1-$E$1)</f>
        <v>200</v>
      </c>
      <c r="K1358" s="69" t="n">
        <v>224</v>
      </c>
      <c r="L1358" s="69" t="n">
        <f aca="false">I1358-K1358</f>
        <v>-24</v>
      </c>
      <c r="M1358" s="69" t="n">
        <f aca="false">IFERROR((K1358/J1358%),"-")</f>
        <v>112</v>
      </c>
      <c r="N1358" s="97" t="n">
        <v>250</v>
      </c>
      <c r="O1358" s="98" t="str">
        <f aca="false">IF(F1358&lt;=$P$2,"DEC","")</f>
        <v>DEC</v>
      </c>
      <c r="P1358" s="97" t="n">
        <v>250</v>
      </c>
      <c r="Q1358" s="99" t="n">
        <f aca="false">K1358-P1358</f>
        <v>-26</v>
      </c>
      <c r="R1358" s="98" t="n">
        <f aca="false">IFERROR(IF(O1358="Dec",(K1358/P1358-1))," ")</f>
        <v>-0.104</v>
      </c>
      <c r="S1358" s="100" t="str">
        <f aca="false">IF(N1358&gt;0,IF(O1358="","-",IF(R1358&lt;0%,"DEGROWTH","GROWTH")))</f>
        <v>DEGROWTH</v>
      </c>
      <c r="T1358" s="69" t="n">
        <v>158</v>
      </c>
      <c r="U1358" s="101" t="str">
        <f aca="false">IF(F1358&lt;=$V$2,"jAN","")</f>
        <v>jAN</v>
      </c>
      <c r="V1358" s="97" t="n">
        <v>158</v>
      </c>
      <c r="W1358" s="102" t="n">
        <f aca="false">K1358-V1358</f>
        <v>66</v>
      </c>
      <c r="X1358" s="103" t="n">
        <f aca="false">IFERROR(IF(U1358="Jan",(K1358/V1358-1)),0)</f>
        <v>0.417721518987342</v>
      </c>
      <c r="Y1358" s="104" t="str">
        <f aca="false">IF(T1358&gt;0,IF(U1358="","-",IF(X1358&lt;0%,"DEGROWTH","GROWTH")))</f>
        <v>GROWTH</v>
      </c>
      <c r="Z1358" s="75" t="n">
        <v>0</v>
      </c>
      <c r="AA1358" s="70"/>
      <c r="AB1358" s="70" t="s">
        <v>133</v>
      </c>
      <c r="AC1358" s="3"/>
    </row>
    <row r="1359" customFormat="false" ht="14.25" hidden="false" customHeight="true" outlineLevel="0" collapsed="false">
      <c r="A1359" s="70" t="s">
        <v>134</v>
      </c>
      <c r="B1359" s="72" t="s">
        <v>78</v>
      </c>
      <c r="C1359" s="72" t="s">
        <v>456</v>
      </c>
      <c r="D1359" s="72" t="n">
        <v>1000002400</v>
      </c>
      <c r="E1359" s="73" t="s">
        <v>457</v>
      </c>
      <c r="F1359" s="80" t="n">
        <v>44738</v>
      </c>
      <c r="G1359" s="67" t="str">
        <f aca="false">IF(I1359&gt;0,"Targeted Dealer","-")</f>
        <v>-</v>
      </c>
      <c r="H1359" s="67"/>
      <c r="I1359" s="68" t="n">
        <v>0</v>
      </c>
      <c r="J1359" s="68" t="n">
        <f aca="false">I1359/$J$1*($J$1-$E$1)</f>
        <v>0</v>
      </c>
      <c r="K1359" s="69" t="n">
        <v>0</v>
      </c>
      <c r="L1359" s="69" t="n">
        <f aca="false">I1359-K1359</f>
        <v>0</v>
      </c>
      <c r="M1359" s="69" t="str">
        <f aca="false">IFERROR((K1359/J1359%),"-")</f>
        <v>-</v>
      </c>
      <c r="N1359" s="97" t="n">
        <v>0</v>
      </c>
      <c r="O1359" s="98" t="str">
        <f aca="false">IF(F1359&lt;=$P$2,"DEC","")</f>
        <v>DEC</v>
      </c>
      <c r="P1359" s="97" t="n">
        <v>0</v>
      </c>
      <c r="Q1359" s="99" t="n">
        <f aca="false">K1359-P1359</f>
        <v>0</v>
      </c>
      <c r="R1359" s="98" t="str">
        <f aca="false">IFERROR(IF(O1359="Dec",(K1359/P1359-1))," ")</f>
        <v> </v>
      </c>
      <c r="S1359" s="105" t="b">
        <f aca="false">IF(N1359&gt;0,IF(O1359="","-",IF(R1359&lt;0%,"DEGROWTH","GROWTH")))</f>
        <v>0</v>
      </c>
      <c r="T1359" s="69" t="n">
        <v>5</v>
      </c>
      <c r="U1359" s="101" t="str">
        <f aca="false">IF(F1359&lt;=$V$2,"jAN","")</f>
        <v>jAN</v>
      </c>
      <c r="V1359" s="97" t="n">
        <v>5</v>
      </c>
      <c r="W1359" s="102" t="n">
        <f aca="false">K1359-V1359</f>
        <v>-5</v>
      </c>
      <c r="X1359" s="103" t="n">
        <f aca="false">IFERROR(IF(U1359="Jan",(K1359/V1359-1)),0)</f>
        <v>-1</v>
      </c>
      <c r="Y1359" s="104" t="str">
        <f aca="false">IF(T1359&gt;0,IF(U1359="","-",IF(X1359&lt;0%,"DEGROWTH","GROWTH")))</f>
        <v>DEGROWTH</v>
      </c>
      <c r="Z1359" s="75" t="n">
        <v>0</v>
      </c>
      <c r="AA1359" s="70"/>
      <c r="AB1359" s="70" t="s">
        <v>134</v>
      </c>
      <c r="AC1359" s="3"/>
    </row>
    <row r="1360" customFormat="false" ht="14.25" hidden="false" customHeight="true" outlineLevel="0" collapsed="false">
      <c r="A1360" s="70" t="s">
        <v>134</v>
      </c>
      <c r="B1360" s="72" t="s">
        <v>78</v>
      </c>
      <c r="C1360" s="72" t="s">
        <v>2983</v>
      </c>
      <c r="D1360" s="72" t="n">
        <v>1000004185</v>
      </c>
      <c r="E1360" s="73" t="s">
        <v>2984</v>
      </c>
      <c r="F1360" s="80" t="n">
        <v>45631</v>
      </c>
      <c r="G1360" s="67" t="str">
        <f aca="false">IF(I1360&gt;0,"Targeted Dealer","-")</f>
        <v>Targeted Dealer</v>
      </c>
      <c r="H1360" s="67"/>
      <c r="I1360" s="68" t="n">
        <v>75</v>
      </c>
      <c r="J1360" s="68" t="n">
        <f aca="false">I1360/$J$1*($J$1-$E$1)</f>
        <v>75</v>
      </c>
      <c r="K1360" s="69" t="n">
        <v>75</v>
      </c>
      <c r="L1360" s="69" t="n">
        <f aca="false">I1360-K1360</f>
        <v>0</v>
      </c>
      <c r="M1360" s="69" t="n">
        <f aca="false">IFERROR((K1360/J1360%),"-")</f>
        <v>100</v>
      </c>
      <c r="N1360" s="97" t="n">
        <v>100</v>
      </c>
      <c r="O1360" s="98" t="str">
        <f aca="false">IF(F1360&lt;=$P$2,"DEC","")</f>
        <v>DEC</v>
      </c>
      <c r="P1360" s="97" t="n">
        <v>100</v>
      </c>
      <c r="Q1360" s="99" t="n">
        <f aca="false">K1360-P1360</f>
        <v>-25</v>
      </c>
      <c r="R1360" s="98" t="n">
        <f aca="false">IFERROR(IF(O1360="Dec",(K1360/P1360-1))," ")</f>
        <v>-0.25</v>
      </c>
      <c r="S1360" s="100" t="str">
        <f aca="false">IF(N1360&gt;0,IF(O1360="","-",IF(R1360&lt;0%,"DEGROWTH","GROWTH")))</f>
        <v>DEGROWTH</v>
      </c>
      <c r="T1360" s="69" t="n">
        <v>100</v>
      </c>
      <c r="U1360" s="101" t="str">
        <f aca="false">IF(F1360&lt;=$V$2,"jAN","")</f>
        <v>jAN</v>
      </c>
      <c r="V1360" s="97" t="n">
        <v>100</v>
      </c>
      <c r="W1360" s="102" t="n">
        <f aca="false">K1360-V1360</f>
        <v>-25</v>
      </c>
      <c r="X1360" s="103" t="n">
        <f aca="false">IFERROR(IF(U1360="Jan",(K1360/V1360-1)),0)</f>
        <v>-0.25</v>
      </c>
      <c r="Y1360" s="104" t="str">
        <f aca="false">IF(T1360&gt;0,IF(U1360="","-",IF(X1360&lt;0%,"DEGROWTH","GROWTH")))</f>
        <v>DEGROWTH</v>
      </c>
      <c r="Z1360" s="75" t="n">
        <v>0</v>
      </c>
      <c r="AA1360" s="70"/>
      <c r="AB1360" s="70" t="s">
        <v>134</v>
      </c>
      <c r="AC1360" s="3"/>
    </row>
    <row r="1361" customFormat="false" ht="14.25" hidden="false" customHeight="true" outlineLevel="0" collapsed="false">
      <c r="A1361" s="70" t="s">
        <v>130</v>
      </c>
      <c r="B1361" s="72" t="s">
        <v>120</v>
      </c>
      <c r="C1361" s="72" t="s">
        <v>458</v>
      </c>
      <c r="D1361" s="72" t="n">
        <v>1000001184</v>
      </c>
      <c r="E1361" s="73" t="s">
        <v>459</v>
      </c>
      <c r="F1361" s="80" t="n">
        <v>44739</v>
      </c>
      <c r="G1361" s="67" t="str">
        <f aca="false">IF(I1361&gt;0,"Targeted Dealer","-")</f>
        <v>Targeted Dealer</v>
      </c>
      <c r="H1361" s="67"/>
      <c r="I1361" s="68" t="n">
        <v>25</v>
      </c>
      <c r="J1361" s="68" t="n">
        <f aca="false">I1361/$J$1*($J$1-$E$1)</f>
        <v>25</v>
      </c>
      <c r="K1361" s="69" t="n">
        <v>25</v>
      </c>
      <c r="L1361" s="69" t="n">
        <f aca="false">I1361-K1361</f>
        <v>0</v>
      </c>
      <c r="M1361" s="69" t="n">
        <f aca="false">IFERROR((K1361/J1361%),"-")</f>
        <v>100</v>
      </c>
      <c r="N1361" s="97" t="n">
        <v>24.75</v>
      </c>
      <c r="O1361" s="98" t="str">
        <f aca="false">IF(F1361&lt;=$P$2,"DEC","")</f>
        <v>DEC</v>
      </c>
      <c r="P1361" s="97" t="n">
        <v>24.75</v>
      </c>
      <c r="Q1361" s="99" t="n">
        <f aca="false">K1361-P1361</f>
        <v>0.25</v>
      </c>
      <c r="R1361" s="98" t="n">
        <f aca="false">IFERROR(IF(O1361="Dec",(K1361/P1361-1))," ")</f>
        <v>0.0101010101010102</v>
      </c>
      <c r="S1361" s="100" t="str">
        <f aca="false">IF(N1361&gt;0,IF(O1361="","-",IF(R1361&lt;0%,"DEGROWTH","GROWTH")))</f>
        <v>GROWTH</v>
      </c>
      <c r="T1361" s="69" t="n">
        <v>0</v>
      </c>
      <c r="U1361" s="101" t="str">
        <f aca="false">IF(F1361&lt;=$V$2,"jAN","")</f>
        <v>jAN</v>
      </c>
      <c r="V1361" s="97" t="n">
        <v>0</v>
      </c>
      <c r="W1361" s="102" t="n">
        <f aca="false">K1361-V1361</f>
        <v>25</v>
      </c>
      <c r="X1361" s="103" t="n">
        <f aca="false">IFERROR(IF(U1361="Jan",(K1361/V1361-1)),0)</f>
        <v>0</v>
      </c>
      <c r="Y1361" s="106" t="b">
        <f aca="false">IF(T1361&gt;0,IF(U1361="","-",IF(X1361&lt;0%,"DEGROWTH","GROWTH")))</f>
        <v>0</v>
      </c>
      <c r="Z1361" s="75" t="n">
        <v>0</v>
      </c>
      <c r="AA1361" s="70"/>
      <c r="AB1361" s="70" t="s">
        <v>130</v>
      </c>
      <c r="AC1361" s="3"/>
    </row>
    <row r="1362" customFormat="false" ht="14.25" hidden="false" customHeight="true" outlineLevel="0" collapsed="false">
      <c r="A1362" s="70" t="s">
        <v>130</v>
      </c>
      <c r="B1362" s="72" t="s">
        <v>122</v>
      </c>
      <c r="C1362" s="72" t="s">
        <v>460</v>
      </c>
      <c r="D1362" s="72" t="n">
        <v>1000001660</v>
      </c>
      <c r="E1362" s="73" t="s">
        <v>461</v>
      </c>
      <c r="F1362" s="80" t="n">
        <v>44739</v>
      </c>
      <c r="G1362" s="67" t="str">
        <f aca="false">IF(I1362&gt;0,"Targeted Dealer","-")</f>
        <v>Targeted Dealer</v>
      </c>
      <c r="H1362" s="67"/>
      <c r="I1362" s="68" t="n">
        <v>30</v>
      </c>
      <c r="J1362" s="68" t="n">
        <f aca="false">I1362/$J$1*($J$1-$E$1)</f>
        <v>30</v>
      </c>
      <c r="K1362" s="69" t="n">
        <v>30</v>
      </c>
      <c r="L1362" s="69" t="n">
        <f aca="false">I1362-K1362</f>
        <v>0</v>
      </c>
      <c r="M1362" s="69" t="n">
        <f aca="false">IFERROR((K1362/J1362%),"-")</f>
        <v>100</v>
      </c>
      <c r="N1362" s="97" t="n">
        <v>0</v>
      </c>
      <c r="O1362" s="98" t="str">
        <f aca="false">IF(F1362&lt;=$P$2,"DEC","")</f>
        <v>DEC</v>
      </c>
      <c r="P1362" s="97" t="n">
        <v>0</v>
      </c>
      <c r="Q1362" s="99" t="n">
        <f aca="false">K1362-P1362</f>
        <v>30</v>
      </c>
      <c r="R1362" s="98" t="str">
        <f aca="false">IFERROR(IF(O1362="Dec",(K1362/P1362-1))," ")</f>
        <v> </v>
      </c>
      <c r="S1362" s="105" t="b">
        <f aca="false">IF(N1362&gt;0,IF(O1362="","-",IF(R1362&lt;0%,"DEGROWTH","GROWTH")))</f>
        <v>0</v>
      </c>
      <c r="T1362" s="69" t="n">
        <v>0</v>
      </c>
      <c r="U1362" s="101" t="str">
        <f aca="false">IF(F1362&lt;=$V$2,"jAN","")</f>
        <v>jAN</v>
      </c>
      <c r="V1362" s="97" t="n">
        <v>0</v>
      </c>
      <c r="W1362" s="102" t="n">
        <f aca="false">K1362-V1362</f>
        <v>30</v>
      </c>
      <c r="X1362" s="103" t="n">
        <f aca="false">IFERROR(IF(U1362="Jan",(K1362/V1362-1)),0)</f>
        <v>0</v>
      </c>
      <c r="Y1362" s="106" t="b">
        <f aca="false">IF(T1362&gt;0,IF(U1362="","-",IF(X1362&lt;0%,"DEGROWTH","GROWTH")))</f>
        <v>0</v>
      </c>
      <c r="Z1362" s="75" t="n">
        <v>1</v>
      </c>
      <c r="AA1362" s="70"/>
      <c r="AB1362" s="70" t="s">
        <v>130</v>
      </c>
      <c r="AC1362" s="3"/>
    </row>
    <row r="1363" customFormat="false" ht="14.25" hidden="false" customHeight="true" outlineLevel="0" collapsed="false">
      <c r="A1363" s="70" t="s">
        <v>131</v>
      </c>
      <c r="B1363" s="72" t="s">
        <v>98</v>
      </c>
      <c r="C1363" s="72" t="s">
        <v>2985</v>
      </c>
      <c r="D1363" s="72" t="n">
        <v>1000002780</v>
      </c>
      <c r="E1363" s="73" t="s">
        <v>2986</v>
      </c>
      <c r="F1363" s="80" t="n">
        <v>44741</v>
      </c>
      <c r="G1363" s="67" t="str">
        <f aca="false">IF(I1363&gt;0,"Targeted Dealer","-")</f>
        <v>Targeted Dealer</v>
      </c>
      <c r="H1363" s="67"/>
      <c r="I1363" s="68" t="n">
        <v>30</v>
      </c>
      <c r="J1363" s="68" t="n">
        <f aca="false">I1363/$J$1*($J$1-$E$1)</f>
        <v>30</v>
      </c>
      <c r="K1363" s="69" t="n">
        <v>0</v>
      </c>
      <c r="L1363" s="69" t="n">
        <f aca="false">I1363-K1363</f>
        <v>30</v>
      </c>
      <c r="M1363" s="69" t="n">
        <f aca="false">IFERROR((K1363/J1363%),"-")</f>
        <v>0</v>
      </c>
      <c r="N1363" s="97" t="n">
        <v>15</v>
      </c>
      <c r="O1363" s="98" t="str">
        <f aca="false">IF(F1363&lt;=$P$2,"DEC","")</f>
        <v>DEC</v>
      </c>
      <c r="P1363" s="97" t="n">
        <v>15</v>
      </c>
      <c r="Q1363" s="99" t="n">
        <f aca="false">K1363-P1363</f>
        <v>-15</v>
      </c>
      <c r="R1363" s="98" t="n">
        <f aca="false">IFERROR(IF(O1363="Dec",(K1363/P1363-1))," ")</f>
        <v>-1</v>
      </c>
      <c r="S1363" s="100" t="str">
        <f aca="false">IF(N1363&gt;0,IF(O1363="","-",IF(R1363&lt;0%,"DEGROWTH","GROWTH")))</f>
        <v>DEGROWTH</v>
      </c>
      <c r="T1363" s="69" t="n">
        <v>25.5</v>
      </c>
      <c r="U1363" s="101" t="str">
        <f aca="false">IF(F1363&lt;=$V$2,"jAN","")</f>
        <v>jAN</v>
      </c>
      <c r="V1363" s="97" t="n">
        <v>25.5</v>
      </c>
      <c r="W1363" s="102" t="n">
        <f aca="false">K1363-V1363</f>
        <v>-25.5</v>
      </c>
      <c r="X1363" s="103" t="n">
        <f aca="false">IFERROR(IF(U1363="Jan",(K1363/V1363-1)),0)</f>
        <v>-1</v>
      </c>
      <c r="Y1363" s="104" t="str">
        <f aca="false">IF(T1363&gt;0,IF(U1363="","-",IF(X1363&lt;0%,"DEGROWTH","GROWTH")))</f>
        <v>DEGROWTH</v>
      </c>
      <c r="Z1363" s="75" t="n">
        <v>0</v>
      </c>
      <c r="AA1363" s="70"/>
      <c r="AB1363" s="70" t="s">
        <v>131</v>
      </c>
      <c r="AC1363" s="3"/>
    </row>
    <row r="1364" customFormat="false" ht="14.25" hidden="false" customHeight="true" outlineLevel="0" collapsed="false">
      <c r="A1364" s="70" t="s">
        <v>130</v>
      </c>
      <c r="B1364" s="72" t="s">
        <v>120</v>
      </c>
      <c r="C1364" s="72" t="s">
        <v>2987</v>
      </c>
      <c r="D1364" s="72" t="n">
        <v>1000002525</v>
      </c>
      <c r="E1364" s="73" t="s">
        <v>2988</v>
      </c>
      <c r="F1364" s="80" t="n">
        <v>44739</v>
      </c>
      <c r="G1364" s="67" t="str">
        <f aca="false">IF(I1364&gt;0,"Targeted Dealer","-")</f>
        <v>Targeted Dealer</v>
      </c>
      <c r="H1364" s="67"/>
      <c r="I1364" s="68" t="n">
        <v>15</v>
      </c>
      <c r="J1364" s="68" t="n">
        <f aca="false">I1364/$J$1*($J$1-$E$1)</f>
        <v>15</v>
      </c>
      <c r="K1364" s="69" t="n">
        <v>0</v>
      </c>
      <c r="L1364" s="69" t="n">
        <f aca="false">I1364-K1364</f>
        <v>15</v>
      </c>
      <c r="M1364" s="69" t="n">
        <f aca="false">IFERROR((K1364/J1364%),"-")</f>
        <v>0</v>
      </c>
      <c r="N1364" s="97" t="n">
        <v>0</v>
      </c>
      <c r="O1364" s="98" t="str">
        <f aca="false">IF(F1364&lt;=$P$2,"DEC","")</f>
        <v>DEC</v>
      </c>
      <c r="P1364" s="97" t="n">
        <v>0</v>
      </c>
      <c r="Q1364" s="99" t="n">
        <f aca="false">K1364-P1364</f>
        <v>0</v>
      </c>
      <c r="R1364" s="98" t="str">
        <f aca="false">IFERROR(IF(O1364="Dec",(K1364/P1364-1))," ")</f>
        <v> </v>
      </c>
      <c r="S1364" s="105" t="b">
        <f aca="false">IF(N1364&gt;0,IF(O1364="","-",IF(R1364&lt;0%,"DEGROWTH","GROWTH")))</f>
        <v>0</v>
      </c>
      <c r="T1364" s="69" t="n">
        <v>25</v>
      </c>
      <c r="U1364" s="101" t="str">
        <f aca="false">IF(F1364&lt;=$V$2,"jAN","")</f>
        <v>jAN</v>
      </c>
      <c r="V1364" s="97" t="n">
        <v>25</v>
      </c>
      <c r="W1364" s="102" t="n">
        <f aca="false">K1364-V1364</f>
        <v>-25</v>
      </c>
      <c r="X1364" s="103" t="n">
        <f aca="false">IFERROR(IF(U1364="Jan",(K1364/V1364-1)),0)</f>
        <v>-1</v>
      </c>
      <c r="Y1364" s="104" t="str">
        <f aca="false">IF(T1364&gt;0,IF(U1364="","-",IF(X1364&lt;0%,"DEGROWTH","GROWTH")))</f>
        <v>DEGROWTH</v>
      </c>
      <c r="Z1364" s="75" t="n">
        <v>1</v>
      </c>
      <c r="AA1364" s="70"/>
      <c r="AB1364" s="70" t="s">
        <v>130</v>
      </c>
      <c r="AC1364" s="3"/>
    </row>
    <row r="1365" customFormat="false" ht="14.25" hidden="false" customHeight="true" outlineLevel="0" collapsed="false">
      <c r="A1365" s="70" t="s">
        <v>133</v>
      </c>
      <c r="B1365" s="72" t="s">
        <v>52</v>
      </c>
      <c r="C1365" s="72" t="s">
        <v>2989</v>
      </c>
      <c r="D1365" s="72" t="n">
        <v>1000004192</v>
      </c>
      <c r="E1365" s="73" t="s">
        <v>2990</v>
      </c>
      <c r="F1365" s="80" t="n">
        <v>45642</v>
      </c>
      <c r="G1365" s="67" t="str">
        <f aca="false">IF(I1365&gt;0,"Targeted Dealer","-")</f>
        <v>Targeted Dealer</v>
      </c>
      <c r="H1365" s="67"/>
      <c r="I1365" s="68" t="n">
        <v>205</v>
      </c>
      <c r="J1365" s="68" t="n">
        <f aca="false">I1365/$J$1*($J$1-$E$1)</f>
        <v>205</v>
      </c>
      <c r="K1365" s="69" t="n">
        <v>167</v>
      </c>
      <c r="L1365" s="69" t="n">
        <f aca="false">I1365-K1365</f>
        <v>38</v>
      </c>
      <c r="M1365" s="69" t="n">
        <f aca="false">IFERROR((K1365/J1365%),"-")</f>
        <v>81.4634146341464</v>
      </c>
      <c r="N1365" s="97" t="n">
        <v>174</v>
      </c>
      <c r="O1365" s="98" t="str">
        <f aca="false">IF(F1365&lt;=$P$2,"DEC","")</f>
        <v>DEC</v>
      </c>
      <c r="P1365" s="97" t="n">
        <v>174</v>
      </c>
      <c r="Q1365" s="99" t="n">
        <f aca="false">K1365-P1365</f>
        <v>-7</v>
      </c>
      <c r="R1365" s="98" t="n">
        <f aca="false">IFERROR(IF(O1365="Dec",(K1365/P1365-1))," ")</f>
        <v>-0.0402298850574713</v>
      </c>
      <c r="S1365" s="100" t="str">
        <f aca="false">IF(N1365&gt;0,IF(O1365="","-",IF(R1365&lt;0%,"DEGROWTH","GROWTH")))</f>
        <v>DEGROWTH</v>
      </c>
      <c r="T1365" s="69" t="n">
        <v>208</v>
      </c>
      <c r="U1365" s="101" t="str">
        <f aca="false">IF(F1365&lt;=$V$2,"jAN","")</f>
        <v>jAN</v>
      </c>
      <c r="V1365" s="97" t="n">
        <v>208</v>
      </c>
      <c r="W1365" s="102" t="n">
        <f aca="false">K1365-V1365</f>
        <v>-41</v>
      </c>
      <c r="X1365" s="103" t="n">
        <f aca="false">IFERROR(IF(U1365="Jan",(K1365/V1365-1)),0)</f>
        <v>-0.197115384615385</v>
      </c>
      <c r="Y1365" s="104" t="str">
        <f aca="false">IF(T1365&gt;0,IF(U1365="","-",IF(X1365&lt;0%,"DEGROWTH","GROWTH")))</f>
        <v>DEGROWTH</v>
      </c>
      <c r="Z1365" s="75" t="n">
        <v>0</v>
      </c>
      <c r="AA1365" s="70"/>
      <c r="AB1365" s="70" t="s">
        <v>133</v>
      </c>
      <c r="AC1365" s="3"/>
    </row>
    <row r="1366" customFormat="false" ht="14.25" hidden="false" customHeight="true" outlineLevel="0" collapsed="false">
      <c r="A1366" s="70" t="s">
        <v>133</v>
      </c>
      <c r="B1366" s="72" t="s">
        <v>141</v>
      </c>
      <c r="C1366" s="72" t="s">
        <v>2991</v>
      </c>
      <c r="D1366" s="72" t="n">
        <v>1000004196</v>
      </c>
      <c r="E1366" s="73" t="s">
        <v>2992</v>
      </c>
      <c r="F1366" s="80" t="n">
        <v>45650</v>
      </c>
      <c r="G1366" s="67" t="str">
        <f aca="false">IF(I1366&gt;0,"Targeted Dealer","-")</f>
        <v>Targeted Dealer</v>
      </c>
      <c r="H1366" s="67"/>
      <c r="I1366" s="68" t="n">
        <v>2640</v>
      </c>
      <c r="J1366" s="68" t="n">
        <f aca="false">I1366/$J$1*($J$1-$E$1)</f>
        <v>2640</v>
      </c>
      <c r="K1366" s="69" t="n">
        <v>2016.5</v>
      </c>
      <c r="L1366" s="69" t="n">
        <f aca="false">I1366-K1366</f>
        <v>623.5</v>
      </c>
      <c r="M1366" s="69" t="n">
        <f aca="false">IFERROR((K1366/J1366%),"-")</f>
        <v>76.3825757575758</v>
      </c>
      <c r="N1366" s="97" t="n">
        <v>3000</v>
      </c>
      <c r="O1366" s="98" t="str">
        <f aca="false">IF(F1366&lt;=$P$2,"DEC","")</f>
        <v>DEC</v>
      </c>
      <c r="P1366" s="97" t="n">
        <v>3000</v>
      </c>
      <c r="Q1366" s="99" t="n">
        <f aca="false">K1366-P1366</f>
        <v>-983.5</v>
      </c>
      <c r="R1366" s="98" t="n">
        <f aca="false">IFERROR(IF(O1366="Dec",(K1366/P1366-1))," ")</f>
        <v>-0.327833333333333</v>
      </c>
      <c r="S1366" s="100" t="str">
        <f aca="false">IF(N1366&gt;0,IF(O1366="","-",IF(R1366&lt;0%,"DEGROWTH","GROWTH")))</f>
        <v>DEGROWTH</v>
      </c>
      <c r="T1366" s="69" t="n">
        <v>1320</v>
      </c>
      <c r="U1366" s="101" t="str">
        <f aca="false">IF(F1366&lt;=$V$2,"jAN","")</f>
        <v>jAN</v>
      </c>
      <c r="V1366" s="97" t="n">
        <v>1320</v>
      </c>
      <c r="W1366" s="102" t="n">
        <f aca="false">K1366-V1366</f>
        <v>696.5</v>
      </c>
      <c r="X1366" s="103" t="n">
        <f aca="false">IFERROR(IF(U1366="Jan",(K1366/V1366-1)),0)</f>
        <v>0.527651515151515</v>
      </c>
      <c r="Y1366" s="104" t="str">
        <f aca="false">IF(T1366&gt;0,IF(U1366="","-",IF(X1366&lt;0%,"DEGROWTH","GROWTH")))</f>
        <v>GROWTH</v>
      </c>
      <c r="Z1366" s="75" t="n">
        <v>0</v>
      </c>
      <c r="AA1366" s="70"/>
      <c r="AB1366" s="70" t="s">
        <v>133</v>
      </c>
      <c r="AC1366" s="3"/>
    </row>
    <row r="1367" customFormat="false" ht="14.25" hidden="false" customHeight="true" outlineLevel="0" collapsed="false">
      <c r="A1367" s="70" t="s">
        <v>133</v>
      </c>
      <c r="B1367" s="72" t="s">
        <v>142</v>
      </c>
      <c r="C1367" s="72" t="s">
        <v>2993</v>
      </c>
      <c r="D1367" s="72" t="n">
        <v>1000004203</v>
      </c>
      <c r="E1367" s="73" t="s">
        <v>2994</v>
      </c>
      <c r="F1367" s="80" t="n">
        <v>45652</v>
      </c>
      <c r="G1367" s="67" t="str">
        <f aca="false">IF(I1367&gt;0,"Targeted Dealer","-")</f>
        <v>Targeted Dealer</v>
      </c>
      <c r="H1367" s="67"/>
      <c r="I1367" s="68" t="n">
        <v>20</v>
      </c>
      <c r="J1367" s="68" t="n">
        <f aca="false">I1367/$J$1*($J$1-$E$1)</f>
        <v>20</v>
      </c>
      <c r="K1367" s="69" t="n">
        <v>0</v>
      </c>
      <c r="L1367" s="69" t="n">
        <f aca="false">I1367-K1367</f>
        <v>20</v>
      </c>
      <c r="M1367" s="69" t="n">
        <f aca="false">IFERROR((K1367/J1367%),"-")</f>
        <v>0</v>
      </c>
      <c r="N1367" s="97" t="n">
        <v>0</v>
      </c>
      <c r="O1367" s="98" t="str">
        <f aca="false">IF(F1367&lt;=$P$2,"DEC","")</f>
        <v>DEC</v>
      </c>
      <c r="P1367" s="97" t="n">
        <v>0</v>
      </c>
      <c r="Q1367" s="99" t="n">
        <f aca="false">K1367-P1367</f>
        <v>0</v>
      </c>
      <c r="R1367" s="98" t="str">
        <f aca="false">IFERROR(IF(O1367="Dec",(K1367/P1367-1))," ")</f>
        <v> </v>
      </c>
      <c r="S1367" s="105" t="b">
        <f aca="false">IF(N1367&gt;0,IF(O1367="","-",IF(R1367&lt;0%,"DEGROWTH","GROWTH")))</f>
        <v>0</v>
      </c>
      <c r="T1367" s="69" t="n">
        <v>0</v>
      </c>
      <c r="U1367" s="101" t="str">
        <f aca="false">IF(F1367&lt;=$V$2,"jAN","")</f>
        <v>jAN</v>
      </c>
      <c r="V1367" s="97" t="n">
        <v>0</v>
      </c>
      <c r="W1367" s="102" t="n">
        <f aca="false">K1367-V1367</f>
        <v>0</v>
      </c>
      <c r="X1367" s="103" t="n">
        <f aca="false">IFERROR(IF(U1367="Jan",(K1367/V1367-1)),0)</f>
        <v>0</v>
      </c>
      <c r="Y1367" s="106" t="b">
        <f aca="false">IF(T1367&gt;0,IF(U1367="","-",IF(X1367&lt;0%,"DEGROWTH","GROWTH")))</f>
        <v>0</v>
      </c>
      <c r="Z1367" s="75" t="n">
        <v>0</v>
      </c>
      <c r="AA1367" s="70"/>
      <c r="AB1367" s="70" t="s">
        <v>133</v>
      </c>
      <c r="AC1367" s="3"/>
    </row>
    <row r="1368" customFormat="false" ht="14.25" hidden="false" customHeight="true" outlineLevel="0" collapsed="false">
      <c r="A1368" s="70" t="s">
        <v>133</v>
      </c>
      <c r="B1368" s="72" t="s">
        <v>47</v>
      </c>
      <c r="C1368" s="72" t="s">
        <v>2995</v>
      </c>
      <c r="D1368" s="72" t="n">
        <v>1000004197</v>
      </c>
      <c r="E1368" s="73" t="s">
        <v>2996</v>
      </c>
      <c r="F1368" s="80" t="n">
        <v>45652</v>
      </c>
      <c r="G1368" s="67" t="str">
        <f aca="false">IF(I1368&gt;0,"Targeted Dealer","-")</f>
        <v>Targeted Dealer</v>
      </c>
      <c r="H1368" s="67"/>
      <c r="I1368" s="68" t="n">
        <v>300</v>
      </c>
      <c r="J1368" s="68" t="n">
        <f aca="false">I1368/$J$1*($J$1-$E$1)</f>
        <v>300</v>
      </c>
      <c r="K1368" s="69" t="n">
        <v>221.1</v>
      </c>
      <c r="L1368" s="69" t="n">
        <f aca="false">I1368-K1368</f>
        <v>78.9</v>
      </c>
      <c r="M1368" s="69" t="n">
        <f aca="false">IFERROR((K1368/J1368%),"-")</f>
        <v>73.7</v>
      </c>
      <c r="N1368" s="97" t="n">
        <v>336.1</v>
      </c>
      <c r="O1368" s="98" t="str">
        <f aca="false">IF(F1368&lt;=$P$2,"DEC","")</f>
        <v>DEC</v>
      </c>
      <c r="P1368" s="97" t="n">
        <v>336.1</v>
      </c>
      <c r="Q1368" s="99" t="n">
        <f aca="false">K1368-P1368</f>
        <v>-115</v>
      </c>
      <c r="R1368" s="98" t="n">
        <f aca="false">IFERROR(IF(O1368="Dec",(K1368/P1368-1))," ")</f>
        <v>-0.342160071407319</v>
      </c>
      <c r="S1368" s="100" t="str">
        <f aca="false">IF(N1368&gt;0,IF(O1368="","-",IF(R1368&lt;0%,"DEGROWTH","GROWTH")))</f>
        <v>DEGROWTH</v>
      </c>
      <c r="T1368" s="69" t="n">
        <v>65</v>
      </c>
      <c r="U1368" s="101" t="str">
        <f aca="false">IF(F1368&lt;=$V$2,"jAN","")</f>
        <v>jAN</v>
      </c>
      <c r="V1368" s="97" t="n">
        <v>65</v>
      </c>
      <c r="W1368" s="102" t="n">
        <f aca="false">K1368-V1368</f>
        <v>156.1</v>
      </c>
      <c r="X1368" s="103" t="n">
        <f aca="false">IFERROR(IF(U1368="Jan",(K1368/V1368-1)),0)</f>
        <v>2.40153846153846</v>
      </c>
      <c r="Y1368" s="104" t="str">
        <f aca="false">IF(T1368&gt;0,IF(U1368="","-",IF(X1368&lt;0%,"DEGROWTH","GROWTH")))</f>
        <v>GROWTH</v>
      </c>
      <c r="Z1368" s="75" t="n">
        <v>0</v>
      </c>
      <c r="AA1368" s="70"/>
      <c r="AB1368" s="70" t="s">
        <v>133</v>
      </c>
      <c r="AC1368" s="3"/>
    </row>
    <row r="1369" customFormat="false" ht="14.25" hidden="false" customHeight="true" outlineLevel="0" collapsed="false">
      <c r="A1369" s="70" t="s">
        <v>133</v>
      </c>
      <c r="B1369" s="72" t="s">
        <v>52</v>
      </c>
      <c r="C1369" s="80" t="s">
        <v>462</v>
      </c>
      <c r="D1369" s="72" t="n">
        <v>1000004202</v>
      </c>
      <c r="E1369" s="73" t="s">
        <v>463</v>
      </c>
      <c r="F1369" s="80" t="n">
        <v>45645</v>
      </c>
      <c r="G1369" s="67" t="str">
        <f aca="false">IF(I1369&gt;0,"Targeted Dealer","-")</f>
        <v>Targeted Dealer</v>
      </c>
      <c r="H1369" s="67"/>
      <c r="I1369" s="68" t="n">
        <v>55</v>
      </c>
      <c r="J1369" s="68" t="n">
        <f aca="false">I1369/$J$1*($J$1-$E$1)</f>
        <v>55</v>
      </c>
      <c r="K1369" s="69" t="n">
        <v>0</v>
      </c>
      <c r="L1369" s="69" t="n">
        <f aca="false">I1369-K1369</f>
        <v>55</v>
      </c>
      <c r="M1369" s="69" t="n">
        <f aca="false">IFERROR((K1369/J1369%),"-")</f>
        <v>0</v>
      </c>
      <c r="N1369" s="97" t="n">
        <v>20</v>
      </c>
      <c r="O1369" s="98" t="str">
        <f aca="false">IF(F1369&lt;=$P$2,"DEC","")</f>
        <v>DEC</v>
      </c>
      <c r="P1369" s="97" t="n">
        <v>20</v>
      </c>
      <c r="Q1369" s="99" t="n">
        <f aca="false">K1369-P1369</f>
        <v>-20</v>
      </c>
      <c r="R1369" s="98" t="n">
        <f aca="false">IFERROR(IF(O1369="Dec",(K1369/P1369-1))," ")</f>
        <v>-1</v>
      </c>
      <c r="S1369" s="100" t="str">
        <f aca="false">IF(N1369&gt;0,IF(O1369="","-",IF(R1369&lt;0%,"DEGROWTH","GROWTH")))</f>
        <v>DEGROWTH</v>
      </c>
      <c r="T1369" s="69" t="n">
        <v>75</v>
      </c>
      <c r="U1369" s="101" t="str">
        <f aca="false">IF(F1369&lt;=$V$2,"jAN","")</f>
        <v>jAN</v>
      </c>
      <c r="V1369" s="97" t="n">
        <v>75</v>
      </c>
      <c r="W1369" s="102" t="n">
        <f aca="false">K1369-V1369</f>
        <v>-75</v>
      </c>
      <c r="X1369" s="103" t="n">
        <f aca="false">IFERROR(IF(U1369="Jan",(K1369/V1369-1)),0)</f>
        <v>-1</v>
      </c>
      <c r="Y1369" s="104" t="str">
        <f aca="false">IF(T1369&gt;0,IF(U1369="","-",IF(X1369&lt;0%,"DEGROWTH","GROWTH")))</f>
        <v>DEGROWTH</v>
      </c>
      <c r="Z1369" s="75" t="n">
        <v>1</v>
      </c>
      <c r="AA1369" s="70"/>
      <c r="AB1369" s="70" t="s">
        <v>133</v>
      </c>
      <c r="AC1369" s="3"/>
    </row>
    <row r="1370" customFormat="false" ht="14.25" hidden="false" customHeight="true" outlineLevel="0" collapsed="false">
      <c r="A1370" s="70" t="s">
        <v>130</v>
      </c>
      <c r="B1370" s="83" t="s">
        <v>113</v>
      </c>
      <c r="C1370" s="83" t="s">
        <v>464</v>
      </c>
      <c r="D1370" s="83" t="n">
        <v>1000001726</v>
      </c>
      <c r="E1370" s="83" t="s">
        <v>465</v>
      </c>
      <c r="F1370" s="84" t="n">
        <v>44739</v>
      </c>
      <c r="G1370" s="67" t="str">
        <f aca="false">IF(I1370&gt;0,"Targeted Dealer","-")</f>
        <v>Targeted Dealer</v>
      </c>
      <c r="H1370" s="67"/>
      <c r="I1370" s="68" t="n">
        <v>20</v>
      </c>
      <c r="J1370" s="68" t="n">
        <f aca="false">I1370/$J$1*($J$1-$E$1)</f>
        <v>20</v>
      </c>
      <c r="K1370" s="69" t="n">
        <v>12</v>
      </c>
      <c r="L1370" s="69" t="n">
        <f aca="false">I1370-K1370</f>
        <v>8</v>
      </c>
      <c r="M1370" s="69" t="n">
        <f aca="false">IFERROR((K1370/J1370%),"-")</f>
        <v>60</v>
      </c>
      <c r="N1370" s="97" t="n">
        <v>0</v>
      </c>
      <c r="O1370" s="98" t="str">
        <f aca="false">IF(F1370&lt;=$P$2,"DEC","")</f>
        <v>DEC</v>
      </c>
      <c r="P1370" s="97" t="n">
        <v>0</v>
      </c>
      <c r="Q1370" s="99" t="n">
        <f aca="false">K1370-P1370</f>
        <v>12</v>
      </c>
      <c r="R1370" s="98" t="str">
        <f aca="false">IFERROR(IF(O1370="Dec",(K1370/P1370-1))," ")</f>
        <v> </v>
      </c>
      <c r="S1370" s="105" t="b">
        <f aca="false">IF(N1370&gt;0,IF(O1370="","-",IF(R1370&lt;0%,"DEGROWTH","GROWTH")))</f>
        <v>0</v>
      </c>
      <c r="T1370" s="69" t="n">
        <v>25</v>
      </c>
      <c r="U1370" s="101" t="str">
        <f aca="false">IF(F1370&lt;=$V$2,"jAN","")</f>
        <v>jAN</v>
      </c>
      <c r="V1370" s="97" t="n">
        <v>25</v>
      </c>
      <c r="W1370" s="102" t="n">
        <f aca="false">K1370-V1370</f>
        <v>-13</v>
      </c>
      <c r="X1370" s="103" t="n">
        <f aca="false">IFERROR(IF(U1370="Jan",(K1370/V1370-1)),0)</f>
        <v>-0.52</v>
      </c>
      <c r="Y1370" s="104" t="str">
        <f aca="false">IF(T1370&gt;0,IF(U1370="","-",IF(X1370&lt;0%,"DEGROWTH","GROWTH")))</f>
        <v>DEGROWTH</v>
      </c>
      <c r="Z1370" s="75" t="n">
        <v>0</v>
      </c>
      <c r="AA1370" s="70"/>
      <c r="AB1370" s="70" t="s">
        <v>130</v>
      </c>
      <c r="AC1370" s="3"/>
    </row>
    <row r="1371" customFormat="false" ht="14.25" hidden="false" customHeight="true" outlineLevel="0" collapsed="false">
      <c r="A1371" s="70" t="s">
        <v>134</v>
      </c>
      <c r="B1371" s="72" t="s">
        <v>58</v>
      </c>
      <c r="C1371" s="72" t="s">
        <v>2997</v>
      </c>
      <c r="D1371" s="72" t="n">
        <v>1000000307</v>
      </c>
      <c r="E1371" s="73" t="s">
        <v>2998</v>
      </c>
      <c r="F1371" s="74" t="n">
        <v>43381</v>
      </c>
      <c r="G1371" s="67" t="str">
        <f aca="false">IF(I1371&gt;0,"Targeted Dealer","-")</f>
        <v>Targeted Dealer</v>
      </c>
      <c r="H1371" s="67"/>
      <c r="I1371" s="68" t="n">
        <v>100</v>
      </c>
      <c r="J1371" s="68" t="n">
        <f aca="false">I1371/$J$1*($J$1-$E$1)</f>
        <v>100</v>
      </c>
      <c r="K1371" s="69" t="n">
        <v>111</v>
      </c>
      <c r="L1371" s="69" t="n">
        <f aca="false">I1371-K1371</f>
        <v>-11</v>
      </c>
      <c r="M1371" s="69" t="n">
        <f aca="false">IFERROR((K1371/J1371%),"-")</f>
        <v>111</v>
      </c>
      <c r="N1371" s="97" t="n">
        <v>79</v>
      </c>
      <c r="O1371" s="98" t="str">
        <f aca="false">IF(F1371&lt;=$P$2,"DEC","")</f>
        <v>DEC</v>
      </c>
      <c r="P1371" s="97" t="n">
        <v>79</v>
      </c>
      <c r="Q1371" s="99" t="n">
        <f aca="false">K1371-P1371</f>
        <v>32</v>
      </c>
      <c r="R1371" s="98" t="n">
        <f aca="false">IFERROR(IF(O1371="Dec",(K1371/P1371-1))," ")</f>
        <v>0.40506329113924</v>
      </c>
      <c r="S1371" s="100" t="str">
        <f aca="false">IF(N1371&gt;0,IF(O1371="","-",IF(R1371&lt;0%,"DEGROWTH","GROWTH")))</f>
        <v>GROWTH</v>
      </c>
      <c r="T1371" s="69" t="n">
        <v>73</v>
      </c>
      <c r="U1371" s="101" t="str">
        <f aca="false">IF(F1371&lt;=$V$2,"jAN","")</f>
        <v>jAN</v>
      </c>
      <c r="V1371" s="97" t="n">
        <v>73</v>
      </c>
      <c r="W1371" s="102" t="n">
        <f aca="false">K1371-V1371</f>
        <v>38</v>
      </c>
      <c r="X1371" s="103" t="n">
        <f aca="false">IFERROR(IF(U1371="Jan",(K1371/V1371-1)),0)</f>
        <v>0.52054794520548</v>
      </c>
      <c r="Y1371" s="104" t="str">
        <f aca="false">IF(T1371&gt;0,IF(U1371="","-",IF(X1371&lt;0%,"DEGROWTH","GROWTH")))</f>
        <v>GROWTH</v>
      </c>
      <c r="Z1371" s="75" t="n">
        <v>0</v>
      </c>
      <c r="AA1371" s="70"/>
      <c r="AB1371" s="70" t="s">
        <v>134</v>
      </c>
      <c r="AC1371" s="3"/>
    </row>
    <row r="1372" customFormat="false" ht="14.25" hidden="false" customHeight="true" outlineLevel="0" collapsed="false">
      <c r="A1372" s="70" t="s">
        <v>130</v>
      </c>
      <c r="B1372" s="83" t="s">
        <v>120</v>
      </c>
      <c r="C1372" s="83" t="s">
        <v>466</v>
      </c>
      <c r="D1372" s="83" t="n">
        <v>1000004206</v>
      </c>
      <c r="E1372" s="83" t="s">
        <v>467</v>
      </c>
      <c r="F1372" s="84" t="n">
        <v>45657</v>
      </c>
      <c r="G1372" s="67" t="str">
        <f aca="false">IF(I1372&gt;0,"Targeted Dealer","-")</f>
        <v>Targeted Dealer</v>
      </c>
      <c r="H1372" s="67"/>
      <c r="I1372" s="68" t="n">
        <v>50</v>
      </c>
      <c r="J1372" s="68" t="n">
        <f aca="false">I1372/$J$1*($J$1-$E$1)</f>
        <v>50</v>
      </c>
      <c r="K1372" s="69" t="n">
        <v>0</v>
      </c>
      <c r="L1372" s="69" t="n">
        <f aca="false">I1372-K1372</f>
        <v>50</v>
      </c>
      <c r="M1372" s="69" t="n">
        <f aca="false">IFERROR((K1372/J1372%),"-")</f>
        <v>0</v>
      </c>
      <c r="N1372" s="97" t="n">
        <v>0</v>
      </c>
      <c r="O1372" s="98" t="str">
        <f aca="false">IF(F1372&lt;=$P$2,"DEC","")</f>
        <v>DEC</v>
      </c>
      <c r="P1372" s="97" t="n">
        <v>0</v>
      </c>
      <c r="Q1372" s="99" t="n">
        <f aca="false">K1372-P1372</f>
        <v>0</v>
      </c>
      <c r="R1372" s="98" t="str">
        <f aca="false">IFERROR(IF(O1372="Dec",(K1372/P1372-1))," ")</f>
        <v> </v>
      </c>
      <c r="S1372" s="105" t="b">
        <f aca="false">IF(N1372&gt;0,IF(O1372="","-",IF(R1372&lt;0%,"DEGROWTH","GROWTH")))</f>
        <v>0</v>
      </c>
      <c r="T1372" s="69" t="n">
        <v>50</v>
      </c>
      <c r="U1372" s="101" t="str">
        <f aca="false">IF(F1372&lt;=$V$2,"jAN","")</f>
        <v>jAN</v>
      </c>
      <c r="V1372" s="97" t="n">
        <v>50</v>
      </c>
      <c r="W1372" s="102" t="n">
        <f aca="false">K1372-V1372</f>
        <v>-50</v>
      </c>
      <c r="X1372" s="103" t="n">
        <f aca="false">IFERROR(IF(U1372="Jan",(K1372/V1372-1)),0)</f>
        <v>-1</v>
      </c>
      <c r="Y1372" s="104" t="str">
        <f aca="false">IF(T1372&gt;0,IF(U1372="","-",IF(X1372&lt;0%,"DEGROWTH","GROWTH")))</f>
        <v>DEGROWTH</v>
      </c>
      <c r="Z1372" s="75" t="n">
        <v>0</v>
      </c>
      <c r="AA1372" s="70"/>
      <c r="AB1372" s="70" t="s">
        <v>130</v>
      </c>
      <c r="AC1372" s="3"/>
    </row>
    <row r="1373" customFormat="false" ht="14.25" hidden="false" customHeight="true" outlineLevel="0" collapsed="false">
      <c r="A1373" s="70" t="s">
        <v>133</v>
      </c>
      <c r="B1373" s="83" t="s">
        <v>47</v>
      </c>
      <c r="C1373" s="83" t="s">
        <v>468</v>
      </c>
      <c r="D1373" s="83" t="n">
        <v>1000004198</v>
      </c>
      <c r="E1373" s="83" t="s">
        <v>469</v>
      </c>
      <c r="F1373" s="84" t="n">
        <v>45653</v>
      </c>
      <c r="G1373" s="67" t="str">
        <f aca="false">IF(I1373&gt;0,"Targeted Dealer","-")</f>
        <v>-</v>
      </c>
      <c r="H1373" s="67"/>
      <c r="I1373" s="68" t="n">
        <v>0</v>
      </c>
      <c r="J1373" s="68" t="n">
        <f aca="false">I1373/$J$1*($J$1-$E$1)</f>
        <v>0</v>
      </c>
      <c r="K1373" s="69" t="n">
        <v>0</v>
      </c>
      <c r="L1373" s="69" t="n">
        <f aca="false">I1373-K1373</f>
        <v>0</v>
      </c>
      <c r="M1373" s="69" t="str">
        <f aca="false">IFERROR((K1373/J1373%),"-")</f>
        <v>-</v>
      </c>
      <c r="N1373" s="97" t="n">
        <v>0</v>
      </c>
      <c r="O1373" s="98" t="str">
        <f aca="false">IF(F1373&lt;=$P$2,"DEC","")</f>
        <v>DEC</v>
      </c>
      <c r="P1373" s="97" t="n">
        <v>0</v>
      </c>
      <c r="Q1373" s="99" t="n">
        <f aca="false">K1373-P1373</f>
        <v>0</v>
      </c>
      <c r="R1373" s="98" t="str">
        <f aca="false">IFERROR(IF(O1373="Dec",(K1373/P1373-1))," ")</f>
        <v> </v>
      </c>
      <c r="S1373" s="105" t="b">
        <f aca="false">IF(N1373&gt;0,IF(O1373="","-",IF(R1373&lt;0%,"DEGROWTH","GROWTH")))</f>
        <v>0</v>
      </c>
      <c r="T1373" s="69" t="n">
        <v>30</v>
      </c>
      <c r="U1373" s="101" t="str">
        <f aca="false">IF(F1373&lt;=$V$2,"jAN","")</f>
        <v>jAN</v>
      </c>
      <c r="V1373" s="97" t="n">
        <v>30</v>
      </c>
      <c r="W1373" s="102" t="n">
        <f aca="false">K1373-V1373</f>
        <v>-30</v>
      </c>
      <c r="X1373" s="103" t="n">
        <f aca="false">IFERROR(IF(U1373="Jan",(K1373/V1373-1)),0)</f>
        <v>-1</v>
      </c>
      <c r="Y1373" s="104" t="str">
        <f aca="false">IF(T1373&gt;0,IF(U1373="","-",IF(X1373&lt;0%,"DEGROWTH","GROWTH")))</f>
        <v>DEGROWTH</v>
      </c>
      <c r="Z1373" s="75" t="n">
        <v>1</v>
      </c>
      <c r="AA1373" s="70"/>
      <c r="AB1373" s="70" t="s">
        <v>133</v>
      </c>
      <c r="AC1373" s="3"/>
    </row>
    <row r="1374" customFormat="false" ht="14.25" hidden="false" customHeight="true" outlineLevel="0" collapsed="false">
      <c r="A1374" s="70" t="s">
        <v>133</v>
      </c>
      <c r="B1374" s="83" t="s">
        <v>52</v>
      </c>
      <c r="C1374" s="83" t="s">
        <v>2999</v>
      </c>
      <c r="D1374" s="83" t="n">
        <v>1000004193</v>
      </c>
      <c r="E1374" s="83" t="s">
        <v>3000</v>
      </c>
      <c r="F1374" s="84" t="n">
        <v>45642</v>
      </c>
      <c r="G1374" s="67" t="str">
        <f aca="false">IF(I1374&gt;0,"Targeted Dealer","-")</f>
        <v>Targeted Dealer</v>
      </c>
      <c r="H1374" s="67"/>
      <c r="I1374" s="68" t="n">
        <v>55</v>
      </c>
      <c r="J1374" s="68" t="n">
        <f aca="false">I1374/$J$1*($J$1-$E$1)</f>
        <v>55</v>
      </c>
      <c r="K1374" s="69" t="n">
        <v>0</v>
      </c>
      <c r="L1374" s="69" t="n">
        <f aca="false">I1374-K1374</f>
        <v>55</v>
      </c>
      <c r="M1374" s="69" t="n">
        <f aca="false">IFERROR((K1374/J1374%),"-")</f>
        <v>0</v>
      </c>
      <c r="N1374" s="97" t="n">
        <v>57</v>
      </c>
      <c r="O1374" s="98" t="str">
        <f aca="false">IF(F1374&lt;=$P$2,"DEC","")</f>
        <v>DEC</v>
      </c>
      <c r="P1374" s="97" t="n">
        <v>57</v>
      </c>
      <c r="Q1374" s="99" t="n">
        <f aca="false">K1374-P1374</f>
        <v>-57</v>
      </c>
      <c r="R1374" s="98" t="n">
        <f aca="false">IFERROR(IF(O1374="Dec",(K1374/P1374-1))," ")</f>
        <v>-1</v>
      </c>
      <c r="S1374" s="100" t="str">
        <f aca="false">IF(N1374&gt;0,IF(O1374="","-",IF(R1374&lt;0%,"DEGROWTH","GROWTH")))</f>
        <v>DEGROWTH</v>
      </c>
      <c r="T1374" s="69" t="n">
        <v>50</v>
      </c>
      <c r="U1374" s="101" t="str">
        <f aca="false">IF(F1374&lt;=$V$2,"jAN","")</f>
        <v>jAN</v>
      </c>
      <c r="V1374" s="97" t="n">
        <v>50</v>
      </c>
      <c r="W1374" s="102" t="n">
        <f aca="false">K1374-V1374</f>
        <v>-50</v>
      </c>
      <c r="X1374" s="103" t="n">
        <f aca="false">IFERROR(IF(U1374="Jan",(K1374/V1374-1)),0)</f>
        <v>-1</v>
      </c>
      <c r="Y1374" s="104" t="str">
        <f aca="false">IF(T1374&gt;0,IF(U1374="","-",IF(X1374&lt;0%,"DEGROWTH","GROWTH")))</f>
        <v>DEGROWTH</v>
      </c>
      <c r="Z1374" s="75" t="n">
        <v>0</v>
      </c>
      <c r="AA1374" s="70"/>
      <c r="AB1374" s="70" t="s">
        <v>133</v>
      </c>
      <c r="AC1374" s="3"/>
    </row>
    <row r="1375" customFormat="false" ht="14.25" hidden="false" customHeight="true" outlineLevel="0" collapsed="false">
      <c r="A1375" s="70" t="s">
        <v>131</v>
      </c>
      <c r="B1375" s="83" t="s">
        <v>95</v>
      </c>
      <c r="C1375" s="83" t="s">
        <v>3001</v>
      </c>
      <c r="D1375" s="83" t="n">
        <v>1000001359</v>
      </c>
      <c r="E1375" s="83" t="s">
        <v>3002</v>
      </c>
      <c r="F1375" s="84" t="n">
        <v>44739</v>
      </c>
      <c r="G1375" s="67" t="str">
        <f aca="false">IF(I1375&gt;0,"Targeted Dealer","-")</f>
        <v>Targeted Dealer</v>
      </c>
      <c r="H1375" s="67"/>
      <c r="I1375" s="68" t="n">
        <v>100</v>
      </c>
      <c r="J1375" s="68" t="n">
        <f aca="false">I1375/$J$1*($J$1-$E$1)</f>
        <v>100</v>
      </c>
      <c r="K1375" s="69" t="n">
        <v>42.5</v>
      </c>
      <c r="L1375" s="69" t="n">
        <f aca="false">I1375-K1375</f>
        <v>57.5</v>
      </c>
      <c r="M1375" s="69" t="n">
        <f aca="false">IFERROR((K1375/J1375%),"-")</f>
        <v>42.5</v>
      </c>
      <c r="N1375" s="97" t="n">
        <v>69.5</v>
      </c>
      <c r="O1375" s="98" t="str">
        <f aca="false">IF(F1375&lt;=$P$2,"DEC","")</f>
        <v>DEC</v>
      </c>
      <c r="P1375" s="97" t="n">
        <v>69.5</v>
      </c>
      <c r="Q1375" s="99" t="n">
        <f aca="false">K1375-P1375</f>
        <v>-27</v>
      </c>
      <c r="R1375" s="98" t="n">
        <f aca="false">IFERROR(IF(O1375="Dec",(K1375/P1375-1))," ")</f>
        <v>-0.388489208633094</v>
      </c>
      <c r="S1375" s="100" t="str">
        <f aca="false">IF(N1375&gt;0,IF(O1375="","-",IF(R1375&lt;0%,"DEGROWTH","GROWTH")))</f>
        <v>DEGROWTH</v>
      </c>
      <c r="T1375" s="69" t="n">
        <v>17</v>
      </c>
      <c r="U1375" s="101" t="str">
        <f aca="false">IF(F1375&lt;=$V$2,"jAN","")</f>
        <v>jAN</v>
      </c>
      <c r="V1375" s="97" t="n">
        <v>17</v>
      </c>
      <c r="W1375" s="102" t="n">
        <f aca="false">K1375-V1375</f>
        <v>25.5</v>
      </c>
      <c r="X1375" s="103" t="n">
        <f aca="false">IFERROR(IF(U1375="Jan",(K1375/V1375-1)),0)</f>
        <v>1.5</v>
      </c>
      <c r="Y1375" s="104" t="str">
        <f aca="false">IF(T1375&gt;0,IF(U1375="","-",IF(X1375&lt;0%,"DEGROWTH","GROWTH")))</f>
        <v>GROWTH</v>
      </c>
      <c r="Z1375" s="75" t="n">
        <v>0</v>
      </c>
      <c r="AA1375" s="70"/>
      <c r="AB1375" s="70" t="s">
        <v>131</v>
      </c>
      <c r="AC1375" s="3"/>
    </row>
    <row r="1376" customFormat="false" ht="14.25" hidden="false" customHeight="true" outlineLevel="0" collapsed="false">
      <c r="A1376" s="70" t="s">
        <v>134</v>
      </c>
      <c r="B1376" s="83" t="s">
        <v>78</v>
      </c>
      <c r="C1376" s="83" t="s">
        <v>3003</v>
      </c>
      <c r="D1376" s="83" t="n">
        <v>1000004212</v>
      </c>
      <c r="E1376" s="83" t="s">
        <v>3004</v>
      </c>
      <c r="F1376" s="84" t="n">
        <v>45667</v>
      </c>
      <c r="G1376" s="67" t="str">
        <f aca="false">IF(I1376&gt;0,"Targeted Dealer","-")</f>
        <v>Targeted Dealer</v>
      </c>
      <c r="H1376" s="67"/>
      <c r="I1376" s="68" t="n">
        <v>150</v>
      </c>
      <c r="J1376" s="68" t="n">
        <f aca="false">I1376/$J$1*($J$1-$E$1)</f>
        <v>150</v>
      </c>
      <c r="K1376" s="69" t="n">
        <v>150</v>
      </c>
      <c r="L1376" s="69" t="n">
        <f aca="false">I1376-K1376</f>
        <v>0</v>
      </c>
      <c r="M1376" s="69" t="n">
        <f aca="false">IFERROR((K1376/J1376%),"-")</f>
        <v>100</v>
      </c>
      <c r="N1376" s="97" t="n">
        <v>200</v>
      </c>
      <c r="O1376" s="98" t="str">
        <f aca="false">IF(F1376&lt;=$P$2,"DEC","")</f>
        <v>DEC</v>
      </c>
      <c r="P1376" s="97" t="n">
        <v>200</v>
      </c>
      <c r="Q1376" s="99" t="n">
        <f aca="false">K1376-P1376</f>
        <v>-50</v>
      </c>
      <c r="R1376" s="98" t="n">
        <f aca="false">IFERROR(IF(O1376="Dec",(K1376/P1376-1))," ")</f>
        <v>-0.25</v>
      </c>
      <c r="S1376" s="100" t="str">
        <f aca="false">IF(N1376&gt;0,IF(O1376="","-",IF(R1376&lt;0%,"DEGROWTH","GROWTH")))</f>
        <v>DEGROWTH</v>
      </c>
      <c r="T1376" s="69" t="n">
        <v>50</v>
      </c>
      <c r="U1376" s="101" t="str">
        <f aca="false">IF(F1376&lt;=$V$2,"jAN","")</f>
        <v>jAN</v>
      </c>
      <c r="V1376" s="97" t="n">
        <v>50</v>
      </c>
      <c r="W1376" s="102" t="n">
        <f aca="false">K1376-V1376</f>
        <v>100</v>
      </c>
      <c r="X1376" s="103" t="n">
        <f aca="false">IFERROR(IF(U1376="Jan",(K1376/V1376-1)),0)</f>
        <v>2</v>
      </c>
      <c r="Y1376" s="104" t="str">
        <f aca="false">IF(T1376&gt;0,IF(U1376="","-",IF(X1376&lt;0%,"DEGROWTH","GROWTH")))</f>
        <v>GROWTH</v>
      </c>
      <c r="Z1376" s="75" t="n">
        <v>0</v>
      </c>
      <c r="AA1376" s="70"/>
      <c r="AB1376" s="70" t="s">
        <v>134</v>
      </c>
      <c r="AC1376" s="3"/>
    </row>
    <row r="1377" customFormat="false" ht="14.25" hidden="false" customHeight="true" outlineLevel="0" collapsed="false">
      <c r="A1377" s="70" t="s">
        <v>130</v>
      </c>
      <c r="B1377" s="83" t="s">
        <v>111</v>
      </c>
      <c r="C1377" s="83" t="s">
        <v>3005</v>
      </c>
      <c r="D1377" s="83" t="n">
        <v>1000004204</v>
      </c>
      <c r="E1377" s="83" t="s">
        <v>3006</v>
      </c>
      <c r="F1377" s="84" t="n">
        <v>45653</v>
      </c>
      <c r="G1377" s="67" t="str">
        <f aca="false">IF(I1377&gt;0,"Targeted Dealer","-")</f>
        <v>Targeted Dealer</v>
      </c>
      <c r="H1377" s="67"/>
      <c r="I1377" s="68" t="n">
        <v>60</v>
      </c>
      <c r="J1377" s="68" t="n">
        <f aca="false">I1377/$J$1*($J$1-$E$1)</f>
        <v>60</v>
      </c>
      <c r="K1377" s="69" t="n">
        <v>44.25</v>
      </c>
      <c r="L1377" s="69" t="n">
        <f aca="false">I1377-K1377</f>
        <v>15.75</v>
      </c>
      <c r="M1377" s="69" t="n">
        <f aca="false">IFERROR((K1377/J1377%),"-")</f>
        <v>73.75</v>
      </c>
      <c r="N1377" s="97" t="n">
        <v>24.25</v>
      </c>
      <c r="O1377" s="98" t="str">
        <f aca="false">IF(F1377&lt;=$P$2,"DEC","")</f>
        <v>DEC</v>
      </c>
      <c r="P1377" s="97" t="n">
        <v>24.25</v>
      </c>
      <c r="Q1377" s="99" t="n">
        <f aca="false">K1377-P1377</f>
        <v>20</v>
      </c>
      <c r="R1377" s="98" t="n">
        <f aca="false">IFERROR(IF(O1377="Dec",(K1377/P1377-1))," ")</f>
        <v>0.824742268041237</v>
      </c>
      <c r="S1377" s="100" t="str">
        <f aca="false">IF(N1377&gt;0,IF(O1377="","-",IF(R1377&lt;0%,"DEGROWTH","GROWTH")))</f>
        <v>GROWTH</v>
      </c>
      <c r="T1377" s="69" t="n">
        <v>33</v>
      </c>
      <c r="U1377" s="101" t="str">
        <f aca="false">IF(F1377&lt;=$V$2,"jAN","")</f>
        <v>jAN</v>
      </c>
      <c r="V1377" s="97" t="n">
        <v>33</v>
      </c>
      <c r="W1377" s="102" t="n">
        <f aca="false">K1377-V1377</f>
        <v>11.25</v>
      </c>
      <c r="X1377" s="103" t="n">
        <f aca="false">IFERROR(IF(U1377="Jan",(K1377/V1377-1)),0)</f>
        <v>0.340909090909091</v>
      </c>
      <c r="Y1377" s="104" t="str">
        <f aca="false">IF(T1377&gt;0,IF(U1377="","-",IF(X1377&lt;0%,"DEGROWTH","GROWTH")))</f>
        <v>GROWTH</v>
      </c>
      <c r="Z1377" s="75" t="n">
        <v>0</v>
      </c>
      <c r="AA1377" s="70"/>
      <c r="AB1377" s="70" t="s">
        <v>130</v>
      </c>
      <c r="AC1377" s="3"/>
    </row>
    <row r="1378" customFormat="false" ht="14.25" hidden="false" customHeight="true" outlineLevel="0" collapsed="false">
      <c r="A1378" s="85" t="s">
        <v>133</v>
      </c>
      <c r="B1378" s="71" t="s">
        <v>24</v>
      </c>
      <c r="C1378" s="83" t="s">
        <v>3007</v>
      </c>
      <c r="D1378" s="83" t="n">
        <v>1000004215</v>
      </c>
      <c r="E1378" s="83" t="s">
        <v>3008</v>
      </c>
      <c r="F1378" s="84" t="n">
        <v>45673</v>
      </c>
      <c r="G1378" s="67" t="str">
        <f aca="false">IF(I1378&gt;0,"Targeted Dealer","-")</f>
        <v>Targeted Dealer</v>
      </c>
      <c r="H1378" s="67"/>
      <c r="I1378" s="68" t="n">
        <v>120</v>
      </c>
      <c r="J1378" s="68" t="n">
        <f aca="false">I1378/$J$1*($J$1-$E$1)</f>
        <v>120</v>
      </c>
      <c r="K1378" s="69" t="n">
        <v>200</v>
      </c>
      <c r="L1378" s="69" t="n">
        <f aca="false">I1378-K1378</f>
        <v>-80</v>
      </c>
      <c r="M1378" s="69" t="n">
        <f aca="false">IFERROR((K1378/J1378%),"-")</f>
        <v>166.666666666667</v>
      </c>
      <c r="N1378" s="97" t="n">
        <v>160</v>
      </c>
      <c r="O1378" s="98" t="str">
        <f aca="false">IF(F1378&lt;=$P$2,"DEC","")</f>
        <v>DEC</v>
      </c>
      <c r="P1378" s="97" t="n">
        <v>160</v>
      </c>
      <c r="Q1378" s="99" t="n">
        <f aca="false">K1378-P1378</f>
        <v>40</v>
      </c>
      <c r="R1378" s="98" t="n">
        <f aca="false">IFERROR(IF(O1378="Dec",(K1378/P1378-1))," ")</f>
        <v>0.25</v>
      </c>
      <c r="S1378" s="100" t="str">
        <f aca="false">IF(N1378&gt;0,IF(O1378="","-",IF(R1378&lt;0%,"DEGROWTH","GROWTH")))</f>
        <v>GROWTH</v>
      </c>
      <c r="T1378" s="69" t="n">
        <v>40</v>
      </c>
      <c r="U1378" s="101" t="str">
        <f aca="false">IF(F1378&lt;=$V$2,"jAN","")</f>
        <v>jAN</v>
      </c>
      <c r="V1378" s="97" t="n">
        <v>40</v>
      </c>
      <c r="W1378" s="102" t="n">
        <f aca="false">K1378-V1378</f>
        <v>160</v>
      </c>
      <c r="X1378" s="103" t="n">
        <f aca="false">IFERROR(IF(U1378="Jan",(K1378/V1378-1)),0)</f>
        <v>4</v>
      </c>
      <c r="Y1378" s="104" t="str">
        <f aca="false">IF(T1378&gt;0,IF(U1378="","-",IF(X1378&lt;0%,"DEGROWTH","GROWTH")))</f>
        <v>GROWTH</v>
      </c>
      <c r="Z1378" s="75" t="n">
        <v>0</v>
      </c>
      <c r="AA1378" s="70"/>
      <c r="AB1378" s="85" t="s">
        <v>133</v>
      </c>
      <c r="AC1378" s="3"/>
    </row>
    <row r="1379" customFormat="false" ht="14.25" hidden="false" customHeight="true" outlineLevel="0" collapsed="false">
      <c r="A1379" s="85" t="s">
        <v>133</v>
      </c>
      <c r="B1379" s="83" t="s">
        <v>52</v>
      </c>
      <c r="C1379" s="83" t="s">
        <v>3009</v>
      </c>
      <c r="D1379" s="83" t="n">
        <v>1000000566</v>
      </c>
      <c r="E1379" s="83" t="s">
        <v>3010</v>
      </c>
      <c r="F1379" s="84" t="n">
        <v>41737</v>
      </c>
      <c r="G1379" s="67" t="str">
        <f aca="false">IF(I1379&gt;0,"Targeted Dealer","-")</f>
        <v>-</v>
      </c>
      <c r="H1379" s="67"/>
      <c r="I1379" s="68" t="n">
        <v>0</v>
      </c>
      <c r="J1379" s="68" t="n">
        <f aca="false">I1379/$J$1*($J$1-$E$1)</f>
        <v>0</v>
      </c>
      <c r="K1379" s="69" t="n">
        <v>50</v>
      </c>
      <c r="L1379" s="69" t="n">
        <f aca="false">I1379-K1379</f>
        <v>-50</v>
      </c>
      <c r="M1379" s="69" t="str">
        <f aca="false">IFERROR((K1379/J1379%),"-")</f>
        <v>-</v>
      </c>
      <c r="N1379" s="97" t="n">
        <v>0</v>
      </c>
      <c r="O1379" s="98" t="str">
        <f aca="false">IF(F1379&lt;=$P$2,"DEC","")</f>
        <v>DEC</v>
      </c>
      <c r="P1379" s="97" t="n">
        <v>0</v>
      </c>
      <c r="Q1379" s="99" t="n">
        <f aca="false">K1379-P1379</f>
        <v>50</v>
      </c>
      <c r="R1379" s="98" t="str">
        <f aca="false">IFERROR(IF(O1379="Dec",(K1379/P1379-1))," ")</f>
        <v> </v>
      </c>
      <c r="S1379" s="105" t="b">
        <f aca="false">IF(N1379&gt;0,IF(O1379="","-",IF(R1379&lt;0%,"DEGROWTH","GROWTH")))</f>
        <v>0</v>
      </c>
      <c r="T1379" s="69" t="n">
        <v>152</v>
      </c>
      <c r="U1379" s="101" t="str">
        <f aca="false">IF(F1379&lt;=$V$2,"jAN","")</f>
        <v>jAN</v>
      </c>
      <c r="V1379" s="97" t="n">
        <v>152</v>
      </c>
      <c r="W1379" s="102" t="n">
        <f aca="false">K1379-V1379</f>
        <v>-102</v>
      </c>
      <c r="X1379" s="103" t="n">
        <f aca="false">IFERROR(IF(U1379="Jan",(K1379/V1379-1)),0)</f>
        <v>-0.671052631578947</v>
      </c>
      <c r="Y1379" s="104" t="str">
        <f aca="false">IF(T1379&gt;0,IF(U1379="","-",IF(X1379&lt;0%,"DEGROWTH","GROWTH")))</f>
        <v>DEGROWTH</v>
      </c>
      <c r="Z1379" s="75" t="n">
        <v>0</v>
      </c>
      <c r="AA1379" s="70"/>
      <c r="AB1379" s="85" t="s">
        <v>133</v>
      </c>
      <c r="AC1379" s="3"/>
    </row>
    <row r="1380" customFormat="false" ht="14.25" hidden="false" customHeight="true" outlineLevel="0" collapsed="false">
      <c r="A1380" s="85" t="s">
        <v>134</v>
      </c>
      <c r="B1380" s="83" t="s">
        <v>61</v>
      </c>
      <c r="C1380" s="83" t="s">
        <v>3011</v>
      </c>
      <c r="D1380" s="83" t="n">
        <v>1000004201</v>
      </c>
      <c r="E1380" s="83" t="s">
        <v>3012</v>
      </c>
      <c r="F1380" s="84" t="n">
        <v>45657</v>
      </c>
      <c r="G1380" s="67" t="str">
        <f aca="false">IF(I1380&gt;0,"Targeted Dealer","-")</f>
        <v>Targeted Dealer</v>
      </c>
      <c r="H1380" s="67"/>
      <c r="I1380" s="68" t="n">
        <v>25</v>
      </c>
      <c r="J1380" s="68" t="n">
        <f aca="false">I1380/$J$1*($J$1-$E$1)</f>
        <v>25</v>
      </c>
      <c r="K1380" s="69" t="n">
        <v>13</v>
      </c>
      <c r="L1380" s="69" t="n">
        <f aca="false">I1380-K1380</f>
        <v>12</v>
      </c>
      <c r="M1380" s="69" t="n">
        <f aca="false">IFERROR((K1380/J1380%),"-")</f>
        <v>52</v>
      </c>
      <c r="N1380" s="97" t="n">
        <v>0</v>
      </c>
      <c r="O1380" s="98" t="str">
        <f aca="false">IF(F1380&lt;=$P$2,"DEC","")</f>
        <v>DEC</v>
      </c>
      <c r="P1380" s="97" t="n">
        <v>0</v>
      </c>
      <c r="Q1380" s="99" t="n">
        <f aca="false">K1380-P1380</f>
        <v>13</v>
      </c>
      <c r="R1380" s="98" t="str">
        <f aca="false">IFERROR(IF(O1380="Dec",(K1380/P1380-1))," ")</f>
        <v> </v>
      </c>
      <c r="S1380" s="105" t="b">
        <f aca="false">IF(N1380&gt;0,IF(O1380="","-",IF(R1380&lt;0%,"DEGROWTH","GROWTH")))</f>
        <v>0</v>
      </c>
      <c r="T1380" s="69" t="n">
        <v>12.5</v>
      </c>
      <c r="U1380" s="101" t="str">
        <f aca="false">IF(F1380&lt;=$V$2,"jAN","")</f>
        <v>jAN</v>
      </c>
      <c r="V1380" s="97" t="n">
        <v>12.5</v>
      </c>
      <c r="W1380" s="102" t="n">
        <f aca="false">K1380-V1380</f>
        <v>0.5</v>
      </c>
      <c r="X1380" s="103" t="n">
        <f aca="false">IFERROR(IF(U1380="Jan",(K1380/V1380-1)),0)</f>
        <v>0.04</v>
      </c>
      <c r="Y1380" s="104" t="str">
        <f aca="false">IF(T1380&gt;0,IF(U1380="","-",IF(X1380&lt;0%,"DEGROWTH","GROWTH")))</f>
        <v>GROWTH</v>
      </c>
      <c r="Z1380" s="75" t="n">
        <v>0</v>
      </c>
      <c r="AA1380" s="70"/>
      <c r="AB1380" s="85" t="s">
        <v>134</v>
      </c>
      <c r="AC1380" s="3"/>
    </row>
    <row r="1381" customFormat="false" ht="14.25" hidden="false" customHeight="true" outlineLevel="0" collapsed="false">
      <c r="A1381" s="70" t="s">
        <v>131</v>
      </c>
      <c r="B1381" s="83" t="s">
        <v>98</v>
      </c>
      <c r="C1381" s="83" t="s">
        <v>3013</v>
      </c>
      <c r="D1381" s="83" t="n">
        <v>1000004214</v>
      </c>
      <c r="E1381" s="83" t="s">
        <v>3014</v>
      </c>
      <c r="F1381" s="84" t="n">
        <v>45671</v>
      </c>
      <c r="G1381" s="67" t="str">
        <f aca="false">IF(I1381&gt;0,"Targeted Dealer","-")</f>
        <v>Targeted Dealer</v>
      </c>
      <c r="H1381" s="67"/>
      <c r="I1381" s="68" t="n">
        <v>90</v>
      </c>
      <c r="J1381" s="68" t="n">
        <f aca="false">I1381/$J$1*($J$1-$E$1)</f>
        <v>90</v>
      </c>
      <c r="K1381" s="69" t="n">
        <v>0</v>
      </c>
      <c r="L1381" s="69" t="n">
        <f aca="false">I1381-K1381</f>
        <v>90</v>
      </c>
      <c r="M1381" s="69" t="n">
        <f aca="false">IFERROR((K1381/J1381%),"-")</f>
        <v>0</v>
      </c>
      <c r="N1381" s="97" t="n">
        <v>26</v>
      </c>
      <c r="O1381" s="98" t="str">
        <f aca="false">IF(F1381&lt;=$P$2,"DEC","")</f>
        <v>DEC</v>
      </c>
      <c r="P1381" s="97" t="n">
        <v>26</v>
      </c>
      <c r="Q1381" s="99" t="n">
        <f aca="false">K1381-P1381</f>
        <v>-26</v>
      </c>
      <c r="R1381" s="98" t="n">
        <f aca="false">IFERROR(IF(O1381="Dec",(K1381/P1381-1))," ")</f>
        <v>-1</v>
      </c>
      <c r="S1381" s="100" t="str">
        <f aca="false">IF(N1381&gt;0,IF(O1381="","-",IF(R1381&lt;0%,"DEGROWTH","GROWTH")))</f>
        <v>DEGROWTH</v>
      </c>
      <c r="T1381" s="69" t="n">
        <v>12</v>
      </c>
      <c r="U1381" s="101" t="str">
        <f aca="false">IF(F1381&lt;=$V$2,"jAN","")</f>
        <v>jAN</v>
      </c>
      <c r="V1381" s="97" t="n">
        <v>12</v>
      </c>
      <c r="W1381" s="102" t="n">
        <f aca="false">K1381-V1381</f>
        <v>-12</v>
      </c>
      <c r="X1381" s="103" t="n">
        <f aca="false">IFERROR(IF(U1381="Jan",(K1381/V1381-1)),0)</f>
        <v>-1</v>
      </c>
      <c r="Y1381" s="104" t="str">
        <f aca="false">IF(T1381&gt;0,IF(U1381="","-",IF(X1381&lt;0%,"DEGROWTH","GROWTH")))</f>
        <v>DEGROWTH</v>
      </c>
      <c r="Z1381" s="75" t="n">
        <v>0</v>
      </c>
      <c r="AA1381" s="70"/>
      <c r="AB1381" s="70" t="s">
        <v>131</v>
      </c>
      <c r="AC1381" s="3"/>
    </row>
    <row r="1382" customFormat="false" ht="14.25" hidden="false" customHeight="true" outlineLevel="0" collapsed="false">
      <c r="A1382" s="85" t="s">
        <v>133</v>
      </c>
      <c r="B1382" s="83" t="s">
        <v>52</v>
      </c>
      <c r="C1382" s="83" t="s">
        <v>3015</v>
      </c>
      <c r="D1382" s="83" t="n">
        <v>1000004216</v>
      </c>
      <c r="E1382" s="83" t="s">
        <v>3016</v>
      </c>
      <c r="F1382" s="84" t="n">
        <v>45675</v>
      </c>
      <c r="G1382" s="67" t="str">
        <f aca="false">IF(I1382&gt;0,"Targeted Dealer","-")</f>
        <v>Targeted Dealer</v>
      </c>
      <c r="H1382" s="67"/>
      <c r="I1382" s="68" t="n">
        <v>155</v>
      </c>
      <c r="J1382" s="68" t="n">
        <f aca="false">I1382/$J$1*($J$1-$E$1)</f>
        <v>155</v>
      </c>
      <c r="K1382" s="69" t="n">
        <v>157</v>
      </c>
      <c r="L1382" s="69" t="n">
        <f aca="false">I1382-K1382</f>
        <v>-2</v>
      </c>
      <c r="M1382" s="69" t="n">
        <f aca="false">IFERROR((K1382/J1382%),"-")</f>
        <v>101.290322580645</v>
      </c>
      <c r="N1382" s="97" t="n">
        <v>102</v>
      </c>
      <c r="O1382" s="98" t="str">
        <f aca="false">IF(F1382&lt;=$P$2,"DEC","")</f>
        <v>DEC</v>
      </c>
      <c r="P1382" s="97" t="n">
        <v>102</v>
      </c>
      <c r="Q1382" s="99" t="n">
        <f aca="false">K1382-P1382</f>
        <v>55</v>
      </c>
      <c r="R1382" s="98" t="n">
        <f aca="false">IFERROR(IF(O1382="Dec",(K1382/P1382-1))," ")</f>
        <v>0.53921568627451</v>
      </c>
      <c r="S1382" s="100" t="str">
        <f aca="false">IF(N1382&gt;0,IF(O1382="","-",IF(R1382&lt;0%,"DEGROWTH","GROWTH")))</f>
        <v>GROWTH</v>
      </c>
      <c r="T1382" s="69" t="n">
        <v>150</v>
      </c>
      <c r="U1382" s="101" t="str">
        <f aca="false">IF(F1382&lt;=$V$2,"jAN","")</f>
        <v>jAN</v>
      </c>
      <c r="V1382" s="97" t="n">
        <v>150</v>
      </c>
      <c r="W1382" s="102" t="n">
        <f aca="false">K1382-V1382</f>
        <v>7</v>
      </c>
      <c r="X1382" s="103" t="n">
        <f aca="false">IFERROR(IF(U1382="Jan",(K1382/V1382-1)),0)</f>
        <v>0.0466666666666666</v>
      </c>
      <c r="Y1382" s="104" t="str">
        <f aca="false">IF(T1382&gt;0,IF(U1382="","-",IF(X1382&lt;0%,"DEGROWTH","GROWTH")))</f>
        <v>GROWTH</v>
      </c>
      <c r="Z1382" s="75" t="n">
        <v>0</v>
      </c>
      <c r="AA1382" s="70"/>
      <c r="AB1382" s="85" t="s">
        <v>133</v>
      </c>
      <c r="AC1382" s="3"/>
    </row>
    <row r="1383" customFormat="false" ht="14.25" hidden="false" customHeight="true" outlineLevel="0" collapsed="false">
      <c r="A1383" s="85" t="s">
        <v>133</v>
      </c>
      <c r="B1383" s="71" t="s">
        <v>32</v>
      </c>
      <c r="C1383" s="83" t="s">
        <v>3017</v>
      </c>
      <c r="D1383" s="83" t="n">
        <v>1000004222</v>
      </c>
      <c r="E1383" s="83" t="s">
        <v>3018</v>
      </c>
      <c r="F1383" s="84" t="n">
        <v>45677</v>
      </c>
      <c r="G1383" s="67" t="str">
        <f aca="false">IF(I1383&gt;0,"Targeted Dealer","-")</f>
        <v>Targeted Dealer</v>
      </c>
      <c r="H1383" s="67"/>
      <c r="I1383" s="68" t="n">
        <v>100</v>
      </c>
      <c r="J1383" s="68" t="n">
        <f aca="false">I1383/$J$1*($J$1-$E$1)</f>
        <v>100</v>
      </c>
      <c r="K1383" s="69" t="n">
        <v>120</v>
      </c>
      <c r="L1383" s="69" t="n">
        <f aca="false">I1383-K1383</f>
        <v>-20</v>
      </c>
      <c r="M1383" s="69" t="n">
        <f aca="false">IFERROR((K1383/J1383%),"-")</f>
        <v>120</v>
      </c>
      <c r="N1383" s="97" t="n">
        <v>120</v>
      </c>
      <c r="O1383" s="98" t="str">
        <f aca="false">IF(F1383&lt;=$P$2,"DEC","")</f>
        <v>DEC</v>
      </c>
      <c r="P1383" s="97" t="n">
        <v>120</v>
      </c>
      <c r="Q1383" s="99" t="n">
        <f aca="false">K1383-P1383</f>
        <v>0</v>
      </c>
      <c r="R1383" s="98" t="n">
        <f aca="false">IFERROR(IF(O1383="Dec",(K1383/P1383-1))," ")</f>
        <v>0</v>
      </c>
      <c r="S1383" s="100" t="str">
        <f aca="false">IF(N1383&gt;0,IF(O1383="","-",IF(R1383&lt;0%,"DEGROWTH","GROWTH")))</f>
        <v>GROWTH</v>
      </c>
      <c r="T1383" s="69" t="n">
        <v>50</v>
      </c>
      <c r="U1383" s="101" t="str">
        <f aca="false">IF(F1383&lt;=$V$2,"jAN","")</f>
        <v>jAN</v>
      </c>
      <c r="V1383" s="97" t="n">
        <v>50</v>
      </c>
      <c r="W1383" s="102" t="n">
        <f aca="false">K1383-V1383</f>
        <v>70</v>
      </c>
      <c r="X1383" s="103" t="n">
        <f aca="false">IFERROR(IF(U1383="Jan",(K1383/V1383-1)),0)</f>
        <v>1.4</v>
      </c>
      <c r="Y1383" s="104" t="str">
        <f aca="false">IF(T1383&gt;0,IF(U1383="","-",IF(X1383&lt;0%,"DEGROWTH","GROWTH")))</f>
        <v>GROWTH</v>
      </c>
      <c r="Z1383" s="75" t="n">
        <v>0</v>
      </c>
      <c r="AA1383" s="70"/>
      <c r="AB1383" s="85" t="s">
        <v>133</v>
      </c>
      <c r="AC1383" s="3"/>
    </row>
    <row r="1384" customFormat="false" ht="14.25" hidden="false" customHeight="true" outlineLevel="0" collapsed="false">
      <c r="A1384" s="85" t="s">
        <v>134</v>
      </c>
      <c r="B1384" s="71" t="s">
        <v>65</v>
      </c>
      <c r="C1384" s="83" t="s">
        <v>3019</v>
      </c>
      <c r="D1384" s="83" t="n">
        <v>1000004223</v>
      </c>
      <c r="E1384" s="83" t="s">
        <v>3020</v>
      </c>
      <c r="F1384" s="84" t="n">
        <v>45678</v>
      </c>
      <c r="G1384" s="67" t="str">
        <f aca="false">IF(I1384&gt;0,"Targeted Dealer","-")</f>
        <v>Targeted Dealer</v>
      </c>
      <c r="H1384" s="67"/>
      <c r="I1384" s="68" t="n">
        <v>150</v>
      </c>
      <c r="J1384" s="68" t="n">
        <f aca="false">I1384/$J$1*($J$1-$E$1)</f>
        <v>150</v>
      </c>
      <c r="K1384" s="69" t="n">
        <v>110</v>
      </c>
      <c r="L1384" s="69" t="n">
        <f aca="false">I1384-K1384</f>
        <v>40</v>
      </c>
      <c r="M1384" s="69" t="n">
        <f aca="false">IFERROR((K1384/J1384%),"-")</f>
        <v>73.3333333333333</v>
      </c>
      <c r="N1384" s="97" t="n">
        <v>135</v>
      </c>
      <c r="O1384" s="98" t="str">
        <f aca="false">IF(F1384&lt;=$P$2,"DEC","")</f>
        <v>DEC</v>
      </c>
      <c r="P1384" s="97" t="n">
        <v>135</v>
      </c>
      <c r="Q1384" s="99" t="n">
        <f aca="false">K1384-P1384</f>
        <v>-25</v>
      </c>
      <c r="R1384" s="98" t="n">
        <f aca="false">IFERROR(IF(O1384="Dec",(K1384/P1384-1))," ")</f>
        <v>-0.185185185185185</v>
      </c>
      <c r="S1384" s="100" t="str">
        <f aca="false">IF(N1384&gt;0,IF(O1384="","-",IF(R1384&lt;0%,"DEGROWTH","GROWTH")))</f>
        <v>DEGROWTH</v>
      </c>
      <c r="T1384" s="69" t="n">
        <v>60.5</v>
      </c>
      <c r="U1384" s="101" t="str">
        <f aca="false">IF(F1384&lt;=$V$2,"jAN","")</f>
        <v>jAN</v>
      </c>
      <c r="V1384" s="97" t="n">
        <v>60.5</v>
      </c>
      <c r="W1384" s="102" t="n">
        <f aca="false">K1384-V1384</f>
        <v>49.5</v>
      </c>
      <c r="X1384" s="103" t="n">
        <f aca="false">IFERROR(IF(U1384="Jan",(K1384/V1384-1)),0)</f>
        <v>0.818181818181818</v>
      </c>
      <c r="Y1384" s="104" t="str">
        <f aca="false">IF(T1384&gt;0,IF(U1384="","-",IF(X1384&lt;0%,"DEGROWTH","GROWTH")))</f>
        <v>GROWTH</v>
      </c>
      <c r="Z1384" s="75" t="n">
        <v>0</v>
      </c>
      <c r="AA1384" s="70"/>
      <c r="AB1384" s="85" t="s">
        <v>134</v>
      </c>
      <c r="AC1384" s="3"/>
    </row>
    <row r="1385" customFormat="false" ht="14.25" hidden="false" customHeight="true" outlineLevel="0" collapsed="false">
      <c r="A1385" s="85" t="s">
        <v>133</v>
      </c>
      <c r="B1385" s="83" t="s">
        <v>52</v>
      </c>
      <c r="C1385" s="83" t="s">
        <v>3021</v>
      </c>
      <c r="D1385" s="83" t="n">
        <v>1000000580</v>
      </c>
      <c r="E1385" s="83" t="s">
        <v>3022</v>
      </c>
      <c r="F1385" s="84" t="n">
        <v>44738</v>
      </c>
      <c r="G1385" s="67" t="str">
        <f aca="false">IF(I1385&gt;0,"Targeted Dealer","-")</f>
        <v>Targeted Dealer</v>
      </c>
      <c r="H1385" s="67"/>
      <c r="I1385" s="68" t="n">
        <v>55</v>
      </c>
      <c r="J1385" s="68" t="n">
        <f aca="false">I1385/$J$1*($J$1-$E$1)</f>
        <v>55</v>
      </c>
      <c r="K1385" s="69" t="n">
        <v>313</v>
      </c>
      <c r="L1385" s="69" t="n">
        <f aca="false">I1385-K1385</f>
        <v>-258</v>
      </c>
      <c r="M1385" s="69" t="n">
        <f aca="false">IFERROR((K1385/J1385%),"-")</f>
        <v>569.090909090909</v>
      </c>
      <c r="N1385" s="97" t="n">
        <v>80</v>
      </c>
      <c r="O1385" s="98" t="str">
        <f aca="false">IF(F1385&lt;=$P$2,"DEC","")</f>
        <v>DEC</v>
      </c>
      <c r="P1385" s="97" t="n">
        <v>80</v>
      </c>
      <c r="Q1385" s="99" t="n">
        <f aca="false">K1385-P1385</f>
        <v>233</v>
      </c>
      <c r="R1385" s="98" t="n">
        <f aca="false">IFERROR(IF(O1385="Dec",(K1385/P1385-1))," ")</f>
        <v>2.9125</v>
      </c>
      <c r="S1385" s="100" t="str">
        <f aca="false">IF(N1385&gt;0,IF(O1385="","-",IF(R1385&lt;0%,"DEGROWTH","GROWTH")))</f>
        <v>GROWTH</v>
      </c>
      <c r="T1385" s="69" t="n">
        <v>55</v>
      </c>
      <c r="U1385" s="101" t="str">
        <f aca="false">IF(F1385&lt;=$V$2,"jAN","")</f>
        <v>jAN</v>
      </c>
      <c r="V1385" s="97" t="n">
        <v>55</v>
      </c>
      <c r="W1385" s="102" t="n">
        <f aca="false">K1385-V1385</f>
        <v>258</v>
      </c>
      <c r="X1385" s="103" t="n">
        <f aca="false">IFERROR(IF(U1385="Jan",(K1385/V1385-1)),0)</f>
        <v>4.69090909090909</v>
      </c>
      <c r="Y1385" s="104" t="str">
        <f aca="false">IF(T1385&gt;0,IF(U1385="","-",IF(X1385&lt;0%,"DEGROWTH","GROWTH")))</f>
        <v>GROWTH</v>
      </c>
      <c r="Z1385" s="75" t="n">
        <v>1</v>
      </c>
      <c r="AA1385" s="70"/>
      <c r="AB1385" s="85" t="s">
        <v>133</v>
      </c>
      <c r="AC1385" s="3"/>
    </row>
    <row r="1386" customFormat="false" ht="14.25" hidden="false" customHeight="true" outlineLevel="0" collapsed="false">
      <c r="A1386" s="85" t="s">
        <v>133</v>
      </c>
      <c r="B1386" s="71" t="s">
        <v>27</v>
      </c>
      <c r="C1386" s="83" t="s">
        <v>3023</v>
      </c>
      <c r="D1386" s="83" t="n">
        <v>1000004227</v>
      </c>
      <c r="E1386" s="83" t="s">
        <v>3024</v>
      </c>
      <c r="F1386" s="84" t="s">
        <v>3025</v>
      </c>
      <c r="G1386" s="67" t="str">
        <f aca="false">IF(I1386&gt;0,"Targeted Dealer","-")</f>
        <v>Targeted Dealer</v>
      </c>
      <c r="H1386" s="67"/>
      <c r="I1386" s="68" t="n">
        <v>80</v>
      </c>
      <c r="J1386" s="68" t="n">
        <f aca="false">I1386/$J$1*($J$1-$E$1)</f>
        <v>80</v>
      </c>
      <c r="K1386" s="69" t="n">
        <v>116</v>
      </c>
      <c r="L1386" s="69" t="n">
        <f aca="false">I1386-K1386</f>
        <v>-36</v>
      </c>
      <c r="M1386" s="69" t="n">
        <f aca="false">IFERROR((K1386/J1386%),"-")</f>
        <v>145</v>
      </c>
      <c r="N1386" s="97" t="n">
        <v>102</v>
      </c>
      <c r="O1386" s="98" t="str">
        <f aca="false">IF(F1386&lt;=$P$2,"DEC","")</f>
        <v/>
      </c>
      <c r="P1386" s="97" t="n">
        <v>102</v>
      </c>
      <c r="Q1386" s="99" t="n">
        <f aca="false">K1386-P1386</f>
        <v>14</v>
      </c>
      <c r="R1386" s="98" t="n">
        <f aca="false">IFERROR(IF(O1386="Dec",(K1386/P1386-1))," ")</f>
        <v>0</v>
      </c>
      <c r="S1386" s="100" t="str">
        <f aca="false">IF(N1386&gt;0,IF(O1386="","-",IF(R1386&lt;0%,"DEGROWTH","GROWTH")))</f>
        <v>-</v>
      </c>
      <c r="T1386" s="69" t="n">
        <v>8</v>
      </c>
      <c r="U1386" s="101" t="str">
        <f aca="false">IF(F1386&lt;=$V$2,"jAN","")</f>
        <v/>
      </c>
      <c r="V1386" s="97" t="n">
        <v>8</v>
      </c>
      <c r="W1386" s="102" t="n">
        <f aca="false">K1386-V1386</f>
        <v>108</v>
      </c>
      <c r="X1386" s="103" t="n">
        <f aca="false">IFERROR(IF(U1386="Jan",(K1386/V1386-1)),0)</f>
        <v>0</v>
      </c>
      <c r="Y1386" s="104" t="str">
        <f aca="false">IF(T1386&gt;0,IF(U1386="","-",IF(X1386&lt;0%,"DEGROWTH","GROWTH")))</f>
        <v>-</v>
      </c>
      <c r="Z1386" s="75" t="n">
        <v>0</v>
      </c>
      <c r="AA1386" s="70"/>
      <c r="AB1386" s="85" t="s">
        <v>133</v>
      </c>
      <c r="AC1386" s="3"/>
    </row>
    <row r="1387" customFormat="false" ht="14.25" hidden="false" customHeight="true" outlineLevel="0" collapsed="false">
      <c r="A1387" s="85" t="s">
        <v>130</v>
      </c>
      <c r="B1387" s="83" t="s">
        <v>111</v>
      </c>
      <c r="C1387" s="83" t="s">
        <v>3026</v>
      </c>
      <c r="D1387" s="83" t="n">
        <v>1000004242</v>
      </c>
      <c r="E1387" s="83" t="s">
        <v>3027</v>
      </c>
      <c r="F1387" s="84" t="n">
        <v>45686</v>
      </c>
      <c r="G1387" s="67" t="str">
        <f aca="false">IF(I1387&gt;0,"Targeted Dealer","-")</f>
        <v>Targeted Dealer</v>
      </c>
      <c r="H1387" s="67"/>
      <c r="I1387" s="68" t="n">
        <v>25</v>
      </c>
      <c r="J1387" s="68" t="n">
        <f aca="false">I1387/$J$1*($J$1-$E$1)</f>
        <v>25</v>
      </c>
      <c r="K1387" s="69" t="n">
        <v>30</v>
      </c>
      <c r="L1387" s="69" t="n">
        <f aca="false">I1387-K1387</f>
        <v>-5</v>
      </c>
      <c r="M1387" s="69" t="n">
        <f aca="false">IFERROR((K1387/J1387%),"-")</f>
        <v>120</v>
      </c>
      <c r="N1387" s="97" t="n">
        <v>25</v>
      </c>
      <c r="O1387" s="98" t="str">
        <f aca="false">IF(F1387&lt;=$P$2,"DEC","")</f>
        <v>DEC</v>
      </c>
      <c r="P1387" s="97" t="n">
        <v>25</v>
      </c>
      <c r="Q1387" s="99" t="n">
        <f aca="false">K1387-P1387</f>
        <v>5</v>
      </c>
      <c r="R1387" s="98" t="n">
        <f aca="false">IFERROR(IF(O1387="Dec",(K1387/P1387-1))," ")</f>
        <v>0.2</v>
      </c>
      <c r="S1387" s="100" t="str">
        <f aca="false">IF(N1387&gt;0,IF(O1387="","-",IF(R1387&lt;0%,"DEGROWTH","GROWTH")))</f>
        <v>GROWTH</v>
      </c>
      <c r="T1387" s="69" t="n">
        <v>30</v>
      </c>
      <c r="U1387" s="101" t="str">
        <f aca="false">IF(F1387&lt;=$V$2,"jAN","")</f>
        <v>jAN</v>
      </c>
      <c r="V1387" s="97" t="n">
        <v>30</v>
      </c>
      <c r="W1387" s="102" t="n">
        <f aca="false">K1387-V1387</f>
        <v>0</v>
      </c>
      <c r="X1387" s="103" t="n">
        <f aca="false">IFERROR(IF(U1387="Jan",(K1387/V1387-1)),0)</f>
        <v>0</v>
      </c>
      <c r="Y1387" s="104" t="str">
        <f aca="false">IF(T1387&gt;0,IF(U1387="","-",IF(X1387&lt;0%,"DEGROWTH","GROWTH")))</f>
        <v>GROWTH</v>
      </c>
      <c r="Z1387" s="75" t="n">
        <v>0</v>
      </c>
      <c r="AA1387" s="85"/>
      <c r="AB1387" s="85" t="s">
        <v>130</v>
      </c>
      <c r="AC1387" s="3"/>
    </row>
    <row r="1388" customFormat="false" ht="14.25" hidden="false" customHeight="true" outlineLevel="0" collapsed="false">
      <c r="A1388" s="85" t="s">
        <v>134</v>
      </c>
      <c r="B1388" s="83" t="s">
        <v>81</v>
      </c>
      <c r="C1388" s="83" t="s">
        <v>3028</v>
      </c>
      <c r="D1388" s="83" t="n">
        <v>1000004230</v>
      </c>
      <c r="E1388" s="83" t="s">
        <v>3029</v>
      </c>
      <c r="F1388" s="84" t="n">
        <v>45685</v>
      </c>
      <c r="G1388" s="67" t="str">
        <f aca="false">IF(I1388&gt;0,"Targeted Dealer","-")</f>
        <v>Targeted Dealer</v>
      </c>
      <c r="H1388" s="67"/>
      <c r="I1388" s="68" t="n">
        <v>75</v>
      </c>
      <c r="J1388" s="68" t="n">
        <f aca="false">I1388/$J$1*($J$1-$E$1)</f>
        <v>75</v>
      </c>
      <c r="K1388" s="69" t="n">
        <v>18.5</v>
      </c>
      <c r="L1388" s="69" t="n">
        <f aca="false">I1388-K1388</f>
        <v>56.5</v>
      </c>
      <c r="M1388" s="69" t="n">
        <f aca="false">IFERROR((K1388/J1388%),"-")</f>
        <v>24.6666666666667</v>
      </c>
      <c r="N1388" s="97" t="n">
        <v>0</v>
      </c>
      <c r="O1388" s="98" t="str">
        <f aca="false">IF(F1388&lt;=$P$2,"DEC","")</f>
        <v>DEC</v>
      </c>
      <c r="P1388" s="97" t="n">
        <v>0</v>
      </c>
      <c r="Q1388" s="99" t="n">
        <f aca="false">K1388-P1388</f>
        <v>18.5</v>
      </c>
      <c r="R1388" s="98" t="str">
        <f aca="false">IFERROR(IF(O1388="Dec",(K1388/P1388-1))," ")</f>
        <v> </v>
      </c>
      <c r="S1388" s="105" t="b">
        <f aca="false">IF(N1388&gt;0,IF(O1388="","-",IF(R1388&lt;0%,"DEGROWTH","GROWTH")))</f>
        <v>0</v>
      </c>
      <c r="T1388" s="69" t="n">
        <v>0</v>
      </c>
      <c r="U1388" s="101" t="str">
        <f aca="false">IF(F1388&lt;=$V$2,"jAN","")</f>
        <v>jAN</v>
      </c>
      <c r="V1388" s="97" t="n">
        <v>0</v>
      </c>
      <c r="W1388" s="102" t="n">
        <f aca="false">K1388-V1388</f>
        <v>18.5</v>
      </c>
      <c r="X1388" s="103" t="n">
        <f aca="false">IFERROR(IF(U1388="Jan",(K1388/V1388-1)),0)</f>
        <v>0</v>
      </c>
      <c r="Y1388" s="106" t="b">
        <f aca="false">IF(T1388&gt;0,IF(U1388="","-",IF(X1388&lt;0%,"DEGROWTH","GROWTH")))</f>
        <v>0</v>
      </c>
      <c r="Z1388" s="75" t="n">
        <v>1</v>
      </c>
      <c r="AA1388" s="70"/>
      <c r="AB1388" s="85" t="s">
        <v>134</v>
      </c>
      <c r="AC1388" s="3"/>
    </row>
    <row r="1389" customFormat="false" ht="14.25" hidden="false" customHeight="true" outlineLevel="0" collapsed="false">
      <c r="A1389" s="85" t="s">
        <v>134</v>
      </c>
      <c r="B1389" s="83" t="s">
        <v>84</v>
      </c>
      <c r="C1389" s="83" t="s">
        <v>470</v>
      </c>
      <c r="D1389" s="83" t="n">
        <v>1000004262</v>
      </c>
      <c r="E1389" s="83" t="s">
        <v>471</v>
      </c>
      <c r="F1389" s="84" t="n">
        <v>45689</v>
      </c>
      <c r="G1389" s="67" t="str">
        <f aca="false">IF(I1389&gt;0,"Targeted Dealer","-")</f>
        <v>Targeted Dealer</v>
      </c>
      <c r="H1389" s="67"/>
      <c r="I1389" s="68" t="n">
        <v>30</v>
      </c>
      <c r="J1389" s="68" t="n">
        <f aca="false">I1389/$J$1*($J$1-$E$1)</f>
        <v>30</v>
      </c>
      <c r="K1389" s="69" t="n">
        <v>15</v>
      </c>
      <c r="L1389" s="69" t="n">
        <f aca="false">I1389-K1389</f>
        <v>15</v>
      </c>
      <c r="M1389" s="69" t="n">
        <f aca="false">IFERROR((K1389/J1389%),"-")</f>
        <v>50</v>
      </c>
      <c r="N1389" s="97" t="n">
        <v>9</v>
      </c>
      <c r="O1389" s="98" t="str">
        <f aca="false">IF(F1389&lt;=$P$2,"DEC","")</f>
        <v>DEC</v>
      </c>
      <c r="P1389" s="97" t="n">
        <v>9</v>
      </c>
      <c r="Q1389" s="99" t="n">
        <f aca="false">K1389-P1389</f>
        <v>6</v>
      </c>
      <c r="R1389" s="98" t="n">
        <f aca="false">IFERROR(IF(O1389="Dec",(K1389/P1389-1))," ")</f>
        <v>0.666666666666667</v>
      </c>
      <c r="S1389" s="100" t="str">
        <f aca="false">IF(N1389&gt;0,IF(O1389="","-",IF(R1389&lt;0%,"DEGROWTH","GROWTH")))</f>
        <v>GROWTH</v>
      </c>
      <c r="T1389" s="69" t="n">
        <v>0</v>
      </c>
      <c r="U1389" s="101" t="str">
        <f aca="false">IF(F1389&lt;=$V$2,"jAN","")</f>
        <v/>
      </c>
      <c r="V1389" s="97" t="n">
        <v>0</v>
      </c>
      <c r="W1389" s="102" t="n">
        <f aca="false">K1389-V1389</f>
        <v>15</v>
      </c>
      <c r="X1389" s="103" t="n">
        <f aca="false">IFERROR(IF(U1389="Jan",(K1389/V1389-1)),0)</f>
        <v>0</v>
      </c>
      <c r="Y1389" s="106" t="b">
        <f aca="false">IF(T1389&gt;0,IF(U1389="","-",IF(X1389&lt;0%,"DEGROWTH","GROWTH")))</f>
        <v>0</v>
      </c>
      <c r="Z1389" s="75" t="n">
        <v>0</v>
      </c>
      <c r="AA1389" s="70"/>
      <c r="AB1389" s="85" t="s">
        <v>134</v>
      </c>
      <c r="AC1389" s="3"/>
    </row>
    <row r="1390" customFormat="false" ht="14.25" hidden="false" customHeight="true" outlineLevel="0" collapsed="false">
      <c r="A1390" s="85" t="s">
        <v>133</v>
      </c>
      <c r="B1390" s="83" t="s">
        <v>52</v>
      </c>
      <c r="C1390" s="83" t="s">
        <v>3030</v>
      </c>
      <c r="D1390" s="83" t="n">
        <v>1000004224</v>
      </c>
      <c r="E1390" s="83" t="s">
        <v>3031</v>
      </c>
      <c r="F1390" s="84" t="n">
        <v>45684</v>
      </c>
      <c r="G1390" s="67" t="str">
        <f aca="false">IF(I1390&gt;0,"Targeted Dealer","-")</f>
        <v>Targeted Dealer</v>
      </c>
      <c r="H1390" s="67"/>
      <c r="I1390" s="68" t="n">
        <v>155</v>
      </c>
      <c r="J1390" s="68" t="n">
        <f aca="false">I1390/$J$1*($J$1-$E$1)</f>
        <v>155</v>
      </c>
      <c r="K1390" s="69" t="n">
        <v>28</v>
      </c>
      <c r="L1390" s="69" t="n">
        <f aca="false">I1390-K1390</f>
        <v>127</v>
      </c>
      <c r="M1390" s="69" t="n">
        <f aca="false">IFERROR((K1390/J1390%),"-")</f>
        <v>18.0645161290323</v>
      </c>
      <c r="N1390" s="97" t="n">
        <v>217</v>
      </c>
      <c r="O1390" s="98" t="str">
        <f aca="false">IF(F1390&lt;=$P$2,"DEC","")</f>
        <v>DEC</v>
      </c>
      <c r="P1390" s="97" t="n">
        <v>217</v>
      </c>
      <c r="Q1390" s="99" t="n">
        <f aca="false">K1390-P1390</f>
        <v>-189</v>
      </c>
      <c r="R1390" s="98" t="n">
        <f aca="false">IFERROR(IF(O1390="Dec",(K1390/P1390-1))," ")</f>
        <v>-0.870967741935484</v>
      </c>
      <c r="S1390" s="100" t="str">
        <f aca="false">IF(N1390&gt;0,IF(O1390="","-",IF(R1390&lt;0%,"DEGROWTH","GROWTH")))</f>
        <v>DEGROWTH</v>
      </c>
      <c r="T1390" s="69" t="n">
        <v>0</v>
      </c>
      <c r="U1390" s="101" t="str">
        <f aca="false">IF(F1390&lt;=$V$2,"jAN","")</f>
        <v>jAN</v>
      </c>
      <c r="V1390" s="97" t="n">
        <v>0</v>
      </c>
      <c r="W1390" s="102" t="n">
        <f aca="false">K1390-V1390</f>
        <v>28</v>
      </c>
      <c r="X1390" s="103" t="n">
        <f aca="false">IFERROR(IF(U1390="Jan",(K1390/V1390-1)),0)</f>
        <v>0</v>
      </c>
      <c r="Y1390" s="106" t="b">
        <f aca="false">IF(T1390&gt;0,IF(U1390="","-",IF(X1390&lt;0%,"DEGROWTH","GROWTH")))</f>
        <v>0</v>
      </c>
      <c r="Z1390" s="75" t="n">
        <v>0</v>
      </c>
      <c r="AA1390" s="70"/>
      <c r="AB1390" s="85" t="s">
        <v>133</v>
      </c>
      <c r="AC1390" s="3"/>
    </row>
    <row r="1391" customFormat="false" ht="14.25" hidden="false" customHeight="true" outlineLevel="0" collapsed="false">
      <c r="A1391" s="85" t="s">
        <v>134</v>
      </c>
      <c r="B1391" s="83" t="s">
        <v>62</v>
      </c>
      <c r="C1391" s="83" t="s">
        <v>472</v>
      </c>
      <c r="D1391" s="83" t="n">
        <v>1000004213</v>
      </c>
      <c r="E1391" s="83" t="s">
        <v>473</v>
      </c>
      <c r="F1391" s="84" t="n">
        <v>45667</v>
      </c>
      <c r="G1391" s="67" t="str">
        <f aca="false">IF(I1391&gt;0,"Targeted Dealer","-")</f>
        <v>Targeted Dealer</v>
      </c>
      <c r="H1391" s="67"/>
      <c r="I1391" s="68" t="n">
        <v>30</v>
      </c>
      <c r="J1391" s="68" t="n">
        <f aca="false">I1391/$J$1*($J$1-$E$1)</f>
        <v>30</v>
      </c>
      <c r="K1391" s="69" t="n">
        <v>0</v>
      </c>
      <c r="L1391" s="69" t="n">
        <f aca="false">I1391-K1391</f>
        <v>30</v>
      </c>
      <c r="M1391" s="69" t="n">
        <f aca="false">IFERROR((K1391/J1391%),"-")</f>
        <v>0</v>
      </c>
      <c r="N1391" s="97" t="n">
        <v>3.5</v>
      </c>
      <c r="O1391" s="98" t="str">
        <f aca="false">IF(F1391&lt;=$P$2,"DEC","")</f>
        <v>DEC</v>
      </c>
      <c r="P1391" s="97" t="n">
        <v>3.5</v>
      </c>
      <c r="Q1391" s="99" t="n">
        <f aca="false">K1391-P1391</f>
        <v>-3.5</v>
      </c>
      <c r="R1391" s="98" t="n">
        <f aca="false">IFERROR(IF(O1391="Dec",(K1391/P1391-1))," ")</f>
        <v>-1</v>
      </c>
      <c r="S1391" s="100" t="str">
        <f aca="false">IF(N1391&gt;0,IF(O1391="","-",IF(R1391&lt;0%,"DEGROWTH","GROWTH")))</f>
        <v>DEGROWTH</v>
      </c>
      <c r="T1391" s="69" t="n">
        <v>0</v>
      </c>
      <c r="U1391" s="101" t="str">
        <f aca="false">IF(F1391&lt;=$V$2,"jAN","")</f>
        <v>jAN</v>
      </c>
      <c r="V1391" s="97" t="n">
        <v>0</v>
      </c>
      <c r="W1391" s="102" t="n">
        <f aca="false">K1391-V1391</f>
        <v>0</v>
      </c>
      <c r="X1391" s="103" t="n">
        <f aca="false">IFERROR(IF(U1391="Jan",(K1391/V1391-1)),0)</f>
        <v>0</v>
      </c>
      <c r="Y1391" s="106" t="b">
        <f aca="false">IF(T1391&gt;0,IF(U1391="","-",IF(X1391&lt;0%,"DEGROWTH","GROWTH")))</f>
        <v>0</v>
      </c>
      <c r="Z1391" s="75" t="n">
        <v>1</v>
      </c>
      <c r="AA1391" s="70"/>
      <c r="AB1391" s="85" t="s">
        <v>134</v>
      </c>
      <c r="AC1391" s="3"/>
    </row>
    <row r="1392" customFormat="false" ht="14.25" hidden="false" customHeight="true" outlineLevel="0" collapsed="false">
      <c r="A1392" s="85" t="s">
        <v>133</v>
      </c>
      <c r="B1392" s="71" t="s">
        <v>21</v>
      </c>
      <c r="C1392" s="83" t="s">
        <v>3032</v>
      </c>
      <c r="D1392" s="83" t="n">
        <v>1000004186</v>
      </c>
      <c r="E1392" s="83" t="s">
        <v>3033</v>
      </c>
      <c r="F1392" s="84" t="n">
        <v>45636</v>
      </c>
      <c r="G1392" s="67" t="str">
        <f aca="false">IF(I1392&gt;0,"Targeted Dealer","-")</f>
        <v>Targeted Dealer</v>
      </c>
      <c r="H1392" s="67"/>
      <c r="I1392" s="68" t="n">
        <v>40</v>
      </c>
      <c r="J1392" s="68" t="n">
        <f aca="false">I1392/$J$1*($J$1-$E$1)</f>
        <v>40</v>
      </c>
      <c r="K1392" s="69" t="n">
        <v>26</v>
      </c>
      <c r="L1392" s="69" t="n">
        <f aca="false">I1392-K1392</f>
        <v>14</v>
      </c>
      <c r="M1392" s="69" t="n">
        <f aca="false">IFERROR((K1392/J1392%),"-")</f>
        <v>65</v>
      </c>
      <c r="N1392" s="97" t="n">
        <v>26</v>
      </c>
      <c r="O1392" s="98" t="str">
        <f aca="false">IF(F1392&lt;=$P$2,"DEC","")</f>
        <v>DEC</v>
      </c>
      <c r="P1392" s="97" t="n">
        <v>26</v>
      </c>
      <c r="Q1392" s="99" t="n">
        <f aca="false">K1392-P1392</f>
        <v>0</v>
      </c>
      <c r="R1392" s="98" t="n">
        <f aca="false">IFERROR(IF(O1392="Dec",(K1392/P1392-1))," ")</f>
        <v>0</v>
      </c>
      <c r="S1392" s="100" t="str">
        <f aca="false">IF(N1392&gt;0,IF(O1392="","-",IF(R1392&lt;0%,"DEGROWTH","GROWTH")))</f>
        <v>GROWTH</v>
      </c>
      <c r="T1392" s="69" t="n">
        <v>0</v>
      </c>
      <c r="U1392" s="101" t="str">
        <f aca="false">IF(F1392&lt;=$V$2,"jAN","")</f>
        <v>jAN</v>
      </c>
      <c r="V1392" s="97" t="n">
        <v>0</v>
      </c>
      <c r="W1392" s="102" t="n">
        <f aca="false">K1392-V1392</f>
        <v>26</v>
      </c>
      <c r="X1392" s="103" t="n">
        <f aca="false">IFERROR(IF(U1392="Jan",(K1392/V1392-1)),0)</f>
        <v>0</v>
      </c>
      <c r="Y1392" s="106" t="b">
        <f aca="false">IF(T1392&gt;0,IF(U1392="","-",IF(X1392&lt;0%,"DEGROWTH","GROWTH")))</f>
        <v>0</v>
      </c>
      <c r="Z1392" s="75" t="n">
        <v>0</v>
      </c>
      <c r="AA1392" s="70"/>
      <c r="AB1392" s="85" t="s">
        <v>133</v>
      </c>
      <c r="AC1392" s="3"/>
    </row>
    <row r="1393" customFormat="false" ht="14.25" hidden="false" customHeight="true" outlineLevel="0" collapsed="false">
      <c r="A1393" s="85" t="s">
        <v>133</v>
      </c>
      <c r="B1393" s="83" t="s">
        <v>143</v>
      </c>
      <c r="C1393" s="83" t="s">
        <v>3034</v>
      </c>
      <c r="D1393" s="83" t="n">
        <v>1000000116</v>
      </c>
      <c r="E1393" s="83" t="s">
        <v>3035</v>
      </c>
      <c r="F1393" s="84" t="n">
        <v>44738</v>
      </c>
      <c r="G1393" s="67" t="str">
        <f aca="false">IF(I1393&gt;0,"Targeted Dealer","-")</f>
        <v>Targeted Dealer</v>
      </c>
      <c r="H1393" s="67"/>
      <c r="I1393" s="68" t="n">
        <v>45</v>
      </c>
      <c r="J1393" s="68" t="n">
        <f aca="false">I1393/$J$1*($J$1-$E$1)</f>
        <v>45</v>
      </c>
      <c r="K1393" s="69" t="n">
        <v>0</v>
      </c>
      <c r="L1393" s="69" t="n">
        <f aca="false">I1393-K1393</f>
        <v>45</v>
      </c>
      <c r="M1393" s="69" t="n">
        <f aca="false">IFERROR((K1393/J1393%),"-")</f>
        <v>0</v>
      </c>
      <c r="N1393" s="97" t="n">
        <v>0</v>
      </c>
      <c r="O1393" s="98" t="str">
        <f aca="false">IF(F1393&lt;=$P$2,"DEC","")</f>
        <v>DEC</v>
      </c>
      <c r="P1393" s="97" t="n">
        <v>0</v>
      </c>
      <c r="Q1393" s="99" t="n">
        <f aca="false">K1393-P1393</f>
        <v>0</v>
      </c>
      <c r="R1393" s="98" t="str">
        <f aca="false">IFERROR(IF(O1393="Dec",(K1393/P1393-1))," ")</f>
        <v> </v>
      </c>
      <c r="S1393" s="105" t="b">
        <f aca="false">IF(N1393&gt;0,IF(O1393="","-",IF(R1393&lt;0%,"DEGROWTH","GROWTH")))</f>
        <v>0</v>
      </c>
      <c r="T1393" s="69" t="n">
        <v>0</v>
      </c>
      <c r="U1393" s="101" t="str">
        <f aca="false">IF(F1393&lt;=$V$2,"jAN","")</f>
        <v>jAN</v>
      </c>
      <c r="V1393" s="97" t="n">
        <v>0</v>
      </c>
      <c r="W1393" s="102" t="n">
        <f aca="false">K1393-V1393</f>
        <v>0</v>
      </c>
      <c r="X1393" s="103" t="n">
        <f aca="false">IFERROR(IF(U1393="Jan",(K1393/V1393-1)),0)</f>
        <v>0</v>
      </c>
      <c r="Y1393" s="106" t="b">
        <f aca="false">IF(T1393&gt;0,IF(U1393="","-",IF(X1393&lt;0%,"DEGROWTH","GROWTH")))</f>
        <v>0</v>
      </c>
      <c r="Z1393" s="75" t="n">
        <v>1</v>
      </c>
      <c r="AA1393" s="70"/>
      <c r="AB1393" s="85" t="s">
        <v>133</v>
      </c>
      <c r="AC1393" s="3"/>
    </row>
    <row r="1394" customFormat="false" ht="14.25" hidden="false" customHeight="true" outlineLevel="0" collapsed="false">
      <c r="A1394" s="85" t="s">
        <v>133</v>
      </c>
      <c r="B1394" s="83" t="s">
        <v>40</v>
      </c>
      <c r="C1394" s="83" t="s">
        <v>3036</v>
      </c>
      <c r="D1394" s="83" t="n">
        <v>1000003453</v>
      </c>
      <c r="E1394" s="83" t="s">
        <v>3037</v>
      </c>
      <c r="F1394" s="84" t="n">
        <v>45012</v>
      </c>
      <c r="G1394" s="67" t="str">
        <f aca="false">IF(I1394&gt;0,"Targeted Dealer","-")</f>
        <v>Targeted Dealer</v>
      </c>
      <c r="H1394" s="67"/>
      <c r="I1394" s="68" t="n">
        <v>20</v>
      </c>
      <c r="J1394" s="68" t="n">
        <f aca="false">I1394/$J$1*($J$1-$E$1)</f>
        <v>20</v>
      </c>
      <c r="K1394" s="69" t="n">
        <v>20</v>
      </c>
      <c r="L1394" s="69" t="n">
        <f aca="false">I1394-K1394</f>
        <v>0</v>
      </c>
      <c r="M1394" s="69" t="n">
        <f aca="false">IFERROR((K1394/J1394%),"-")</f>
        <v>100</v>
      </c>
      <c r="N1394" s="97" t="n">
        <v>10</v>
      </c>
      <c r="O1394" s="98" t="str">
        <f aca="false">IF(F1394&lt;=$P$2,"DEC","")</f>
        <v>DEC</v>
      </c>
      <c r="P1394" s="97" t="n">
        <v>10</v>
      </c>
      <c r="Q1394" s="99" t="n">
        <f aca="false">K1394-P1394</f>
        <v>10</v>
      </c>
      <c r="R1394" s="98" t="n">
        <f aca="false">IFERROR(IF(O1394="Dec",(K1394/P1394-1))," ")</f>
        <v>1</v>
      </c>
      <c r="S1394" s="100" t="str">
        <f aca="false">IF(N1394&gt;0,IF(O1394="","-",IF(R1394&lt;0%,"DEGROWTH","GROWTH")))</f>
        <v>GROWTH</v>
      </c>
      <c r="T1394" s="69" t="n">
        <v>0</v>
      </c>
      <c r="U1394" s="101" t="str">
        <f aca="false">IF(F1394&lt;=$V$2,"jAN","")</f>
        <v>jAN</v>
      </c>
      <c r="V1394" s="97" t="n">
        <v>0</v>
      </c>
      <c r="W1394" s="102" t="n">
        <f aca="false">K1394-V1394</f>
        <v>20</v>
      </c>
      <c r="X1394" s="103" t="n">
        <f aca="false">IFERROR(IF(U1394="Jan",(K1394/V1394-1)),0)</f>
        <v>0</v>
      </c>
      <c r="Y1394" s="106" t="b">
        <f aca="false">IF(T1394&gt;0,IF(U1394="","-",IF(X1394&lt;0%,"DEGROWTH","GROWTH")))</f>
        <v>0</v>
      </c>
      <c r="Z1394" s="75" t="n">
        <v>1</v>
      </c>
      <c r="AA1394" s="70"/>
      <c r="AB1394" s="85" t="s">
        <v>133</v>
      </c>
      <c r="AC1394" s="3"/>
    </row>
    <row r="1395" customFormat="false" ht="14.25" hidden="false" customHeight="true" outlineLevel="0" collapsed="false">
      <c r="A1395" s="85" t="s">
        <v>133</v>
      </c>
      <c r="B1395" s="83" t="s">
        <v>41</v>
      </c>
      <c r="C1395" s="83" t="s">
        <v>3038</v>
      </c>
      <c r="D1395" s="83" t="n">
        <v>1000003588</v>
      </c>
      <c r="E1395" s="83" t="s">
        <v>3039</v>
      </c>
      <c r="F1395" s="84" t="n">
        <v>45084</v>
      </c>
      <c r="G1395" s="67" t="str">
        <f aca="false">IF(I1395&gt;0,"Targeted Dealer","-")</f>
        <v>Targeted Dealer</v>
      </c>
      <c r="H1395" s="67"/>
      <c r="I1395" s="68" t="n">
        <v>40</v>
      </c>
      <c r="J1395" s="68" t="n">
        <f aca="false">I1395/$J$1*($J$1-$E$1)</f>
        <v>40</v>
      </c>
      <c r="K1395" s="69" t="n">
        <v>0</v>
      </c>
      <c r="L1395" s="69" t="n">
        <f aca="false">I1395-K1395</f>
        <v>40</v>
      </c>
      <c r="M1395" s="69" t="n">
        <f aca="false">IFERROR((K1395/J1395%),"-")</f>
        <v>0</v>
      </c>
      <c r="N1395" s="97" t="n">
        <v>45</v>
      </c>
      <c r="O1395" s="98" t="str">
        <f aca="false">IF(F1395&lt;=$P$2,"DEC","")</f>
        <v>DEC</v>
      </c>
      <c r="P1395" s="97" t="n">
        <v>45</v>
      </c>
      <c r="Q1395" s="99" t="n">
        <f aca="false">K1395-P1395</f>
        <v>-45</v>
      </c>
      <c r="R1395" s="98" t="n">
        <f aca="false">IFERROR(IF(O1395="Dec",(K1395/P1395-1))," ")</f>
        <v>-1</v>
      </c>
      <c r="S1395" s="100" t="str">
        <f aca="false">IF(N1395&gt;0,IF(O1395="","-",IF(R1395&lt;0%,"DEGROWTH","GROWTH")))</f>
        <v>DEGROWTH</v>
      </c>
      <c r="T1395" s="69" t="n">
        <v>0</v>
      </c>
      <c r="U1395" s="101" t="str">
        <f aca="false">IF(F1395&lt;=$V$2,"jAN","")</f>
        <v>jAN</v>
      </c>
      <c r="V1395" s="97" t="n">
        <v>0</v>
      </c>
      <c r="W1395" s="102" t="n">
        <f aca="false">K1395-V1395</f>
        <v>0</v>
      </c>
      <c r="X1395" s="103" t="n">
        <f aca="false">IFERROR(IF(U1395="Jan",(K1395/V1395-1)),0)</f>
        <v>0</v>
      </c>
      <c r="Y1395" s="106" t="b">
        <f aca="false">IF(T1395&gt;0,IF(U1395="","-",IF(X1395&lt;0%,"DEGROWTH","GROWTH")))</f>
        <v>0</v>
      </c>
      <c r="Z1395" s="75" t="n">
        <v>0</v>
      </c>
      <c r="AA1395" s="70"/>
      <c r="AB1395" s="85" t="s">
        <v>133</v>
      </c>
      <c r="AC1395" s="3"/>
    </row>
    <row r="1396" customFormat="false" ht="14.25" hidden="false" customHeight="true" outlineLevel="0" collapsed="false">
      <c r="A1396" s="85" t="s">
        <v>134</v>
      </c>
      <c r="B1396" s="83" t="s">
        <v>84</v>
      </c>
      <c r="C1396" s="83" t="s">
        <v>3040</v>
      </c>
      <c r="D1396" s="83" t="n">
        <v>1000004265</v>
      </c>
      <c r="E1396" s="83" t="s">
        <v>3041</v>
      </c>
      <c r="F1396" s="84" t="n">
        <v>45698</v>
      </c>
      <c r="G1396" s="67" t="str">
        <f aca="false">IF(I1396&gt;0,"Targeted Dealer","-")</f>
        <v>Targeted Dealer</v>
      </c>
      <c r="H1396" s="67"/>
      <c r="I1396" s="68" t="n">
        <v>50</v>
      </c>
      <c r="J1396" s="68" t="n">
        <f aca="false">I1396/$J$1*($J$1-$E$1)</f>
        <v>50</v>
      </c>
      <c r="K1396" s="69" t="n">
        <v>89.95</v>
      </c>
      <c r="L1396" s="69" t="n">
        <f aca="false">I1396-K1396</f>
        <v>-39.95</v>
      </c>
      <c r="M1396" s="69" t="n">
        <f aca="false">IFERROR((K1396/J1396%),"-")</f>
        <v>179.9</v>
      </c>
      <c r="N1396" s="97" t="n">
        <v>60</v>
      </c>
      <c r="O1396" s="98" t="str">
        <f aca="false">IF(F1396&lt;=$P$2,"DEC","")</f>
        <v>DEC</v>
      </c>
      <c r="P1396" s="97" t="n">
        <v>60</v>
      </c>
      <c r="Q1396" s="99" t="n">
        <f aca="false">K1396-P1396</f>
        <v>29.95</v>
      </c>
      <c r="R1396" s="98" t="n">
        <f aca="false">IFERROR(IF(O1396="Dec",(K1396/P1396-1))," ")</f>
        <v>0.499166666666667</v>
      </c>
      <c r="S1396" s="100" t="str">
        <f aca="false">IF(N1396&gt;0,IF(O1396="","-",IF(R1396&lt;0%,"DEGROWTH","GROWTH")))</f>
        <v>GROWTH</v>
      </c>
      <c r="T1396" s="69" t="n">
        <v>0</v>
      </c>
      <c r="U1396" s="101" t="str">
        <f aca="false">IF(F1396&lt;=$V$2,"jAN","")</f>
        <v/>
      </c>
      <c r="V1396" s="97" t="n">
        <v>0</v>
      </c>
      <c r="W1396" s="102" t="n">
        <f aca="false">K1396-V1396</f>
        <v>89.95</v>
      </c>
      <c r="X1396" s="103" t="n">
        <f aca="false">IFERROR(IF(U1396="Jan",(K1396/V1396-1)),0)</f>
        <v>0</v>
      </c>
      <c r="Y1396" s="106" t="b">
        <f aca="false">IF(T1396&gt;0,IF(U1396="","-",IF(X1396&lt;0%,"DEGROWTH","GROWTH")))</f>
        <v>0</v>
      </c>
      <c r="Z1396" s="75" t="n">
        <v>0</v>
      </c>
      <c r="AA1396" s="70"/>
      <c r="AB1396" s="85" t="s">
        <v>134</v>
      </c>
      <c r="AC1396" s="3"/>
    </row>
    <row r="1397" customFormat="false" ht="14.25" hidden="false" customHeight="true" outlineLevel="0" collapsed="false">
      <c r="A1397" s="85" t="s">
        <v>133</v>
      </c>
      <c r="B1397" s="83" t="s">
        <v>41</v>
      </c>
      <c r="C1397" s="83" t="s">
        <v>3042</v>
      </c>
      <c r="D1397" s="83" t="n">
        <v>1000004252</v>
      </c>
      <c r="E1397" s="83" t="s">
        <v>1772</v>
      </c>
      <c r="F1397" s="84" t="n">
        <v>45686</v>
      </c>
      <c r="G1397" s="67" t="str">
        <f aca="false">IF(I1397&gt;0,"Targeted Dealer","-")</f>
        <v>Targeted Dealer</v>
      </c>
      <c r="H1397" s="67"/>
      <c r="I1397" s="68" t="n">
        <v>80</v>
      </c>
      <c r="J1397" s="68" t="n">
        <f aca="false">I1397/$J$1*($J$1-$E$1)</f>
        <v>80</v>
      </c>
      <c r="K1397" s="69" t="n">
        <v>120</v>
      </c>
      <c r="L1397" s="69" t="n">
        <f aca="false">I1397-K1397</f>
        <v>-40</v>
      </c>
      <c r="M1397" s="69" t="n">
        <f aca="false">IFERROR((K1397/J1397%),"-")</f>
        <v>150</v>
      </c>
      <c r="N1397" s="97" t="n">
        <v>80</v>
      </c>
      <c r="O1397" s="98" t="str">
        <f aca="false">IF(F1397&lt;=$P$2,"DEC","")</f>
        <v>DEC</v>
      </c>
      <c r="P1397" s="97" t="n">
        <v>80</v>
      </c>
      <c r="Q1397" s="99" t="n">
        <f aca="false">K1397-P1397</f>
        <v>40</v>
      </c>
      <c r="R1397" s="98" t="n">
        <f aca="false">IFERROR(IF(O1397="Dec",(K1397/P1397-1))," ")</f>
        <v>0.5</v>
      </c>
      <c r="S1397" s="100" t="str">
        <f aca="false">IF(N1397&gt;0,IF(O1397="","-",IF(R1397&lt;0%,"DEGROWTH","GROWTH")))</f>
        <v>GROWTH</v>
      </c>
      <c r="T1397" s="69" t="n">
        <v>0</v>
      </c>
      <c r="U1397" s="101" t="str">
        <f aca="false">IF(F1397&lt;=$V$2,"jAN","")</f>
        <v>jAN</v>
      </c>
      <c r="V1397" s="97" t="n">
        <v>0</v>
      </c>
      <c r="W1397" s="102" t="n">
        <f aca="false">K1397-V1397</f>
        <v>120</v>
      </c>
      <c r="X1397" s="103" t="n">
        <f aca="false">IFERROR(IF(U1397="Jan",(K1397/V1397-1)),0)</f>
        <v>0</v>
      </c>
      <c r="Y1397" s="106" t="b">
        <f aca="false">IF(T1397&gt;0,IF(U1397="","-",IF(X1397&lt;0%,"DEGROWTH","GROWTH")))</f>
        <v>0</v>
      </c>
      <c r="Z1397" s="75" t="n">
        <v>0</v>
      </c>
      <c r="AA1397" s="70"/>
      <c r="AB1397" s="85" t="s">
        <v>133</v>
      </c>
      <c r="AC1397" s="3"/>
    </row>
    <row r="1398" customFormat="false" ht="14.25" hidden="false" customHeight="true" outlineLevel="0" collapsed="false">
      <c r="A1398" s="75" t="s">
        <v>132</v>
      </c>
      <c r="B1398" s="83" t="s">
        <v>105</v>
      </c>
      <c r="C1398" s="83" t="s">
        <v>3043</v>
      </c>
      <c r="D1398" s="83" t="n">
        <v>1000004232</v>
      </c>
      <c r="E1398" s="83" t="s">
        <v>3044</v>
      </c>
      <c r="F1398" s="84" t="n">
        <v>45679</v>
      </c>
      <c r="G1398" s="67" t="str">
        <f aca="false">IF(I1398&gt;0,"Targeted Dealer","-")</f>
        <v>Targeted Dealer</v>
      </c>
      <c r="H1398" s="67"/>
      <c r="I1398" s="68" t="n">
        <v>60</v>
      </c>
      <c r="J1398" s="68" t="n">
        <f aca="false">I1398/$J$1*($J$1-$E$1)</f>
        <v>60</v>
      </c>
      <c r="K1398" s="69" t="n">
        <v>85</v>
      </c>
      <c r="L1398" s="69" t="n">
        <f aca="false">I1398-K1398</f>
        <v>-25</v>
      </c>
      <c r="M1398" s="69" t="n">
        <f aca="false">IFERROR((K1398/J1398%),"-")</f>
        <v>141.666666666667</v>
      </c>
      <c r="N1398" s="97" t="n">
        <v>50</v>
      </c>
      <c r="O1398" s="98" t="str">
        <f aca="false">IF(F1398&lt;=$P$2,"DEC","")</f>
        <v>DEC</v>
      </c>
      <c r="P1398" s="97" t="n">
        <v>50</v>
      </c>
      <c r="Q1398" s="99" t="n">
        <f aca="false">K1398-P1398</f>
        <v>35</v>
      </c>
      <c r="R1398" s="98" t="n">
        <f aca="false">IFERROR(IF(O1398="Dec",(K1398/P1398-1))," ")</f>
        <v>0.7</v>
      </c>
      <c r="S1398" s="100" t="str">
        <f aca="false">IF(N1398&gt;0,IF(O1398="","-",IF(R1398&lt;0%,"DEGROWTH","GROWTH")))</f>
        <v>GROWTH</v>
      </c>
      <c r="T1398" s="69" t="n">
        <v>0</v>
      </c>
      <c r="U1398" s="101" t="str">
        <f aca="false">IF(F1398&lt;=$V$2,"jAN","")</f>
        <v>jAN</v>
      </c>
      <c r="V1398" s="97" t="n">
        <v>0</v>
      </c>
      <c r="W1398" s="102" t="n">
        <f aca="false">K1398-V1398</f>
        <v>85</v>
      </c>
      <c r="X1398" s="103" t="n">
        <f aca="false">IFERROR(IF(U1398="Jan",(K1398/V1398-1)),0)</f>
        <v>0</v>
      </c>
      <c r="Y1398" s="106" t="b">
        <f aca="false">IF(T1398&gt;0,IF(U1398="","-",IF(X1398&lt;0%,"DEGROWTH","GROWTH")))</f>
        <v>0</v>
      </c>
      <c r="Z1398" s="75" t="n">
        <v>0</v>
      </c>
      <c r="AA1398" s="75"/>
      <c r="AB1398" s="75" t="s">
        <v>132</v>
      </c>
      <c r="AC1398" s="3"/>
    </row>
    <row r="1399" customFormat="false" ht="14.25" hidden="false" customHeight="true" outlineLevel="0" collapsed="false">
      <c r="A1399" s="85" t="s">
        <v>133</v>
      </c>
      <c r="B1399" s="71" t="s">
        <v>25</v>
      </c>
      <c r="C1399" s="83" t="s">
        <v>3045</v>
      </c>
      <c r="D1399" s="83" t="n">
        <v>1000004267</v>
      </c>
      <c r="E1399" s="83" t="s">
        <v>3046</v>
      </c>
      <c r="F1399" s="84" t="n">
        <v>45707</v>
      </c>
      <c r="G1399" s="67" t="str">
        <f aca="false">IF(I1399&gt;0,"Targeted Dealer","-")</f>
        <v>Targeted Dealer</v>
      </c>
      <c r="H1399" s="67"/>
      <c r="I1399" s="68" t="n">
        <v>60</v>
      </c>
      <c r="J1399" s="68" t="n">
        <f aca="false">I1399/$J$1*($J$1-$E$1)</f>
        <v>60</v>
      </c>
      <c r="K1399" s="69" t="n">
        <v>20</v>
      </c>
      <c r="L1399" s="69" t="n">
        <f aca="false">I1399-K1399</f>
        <v>40</v>
      </c>
      <c r="M1399" s="69" t="n">
        <f aca="false">IFERROR((K1399/J1399%),"-")</f>
        <v>33.3333333333333</v>
      </c>
      <c r="N1399" s="97" t="n">
        <v>40</v>
      </c>
      <c r="O1399" s="98" t="str">
        <f aca="false">IF(F1399&lt;=$P$2,"DEC","")</f>
        <v>DEC</v>
      </c>
      <c r="P1399" s="97" t="n">
        <v>40</v>
      </c>
      <c r="Q1399" s="99" t="n">
        <f aca="false">K1399-P1399</f>
        <v>-20</v>
      </c>
      <c r="R1399" s="98" t="n">
        <f aca="false">IFERROR(IF(O1399="Dec",(K1399/P1399-1))," ")</f>
        <v>-0.5</v>
      </c>
      <c r="S1399" s="100" t="str">
        <f aca="false">IF(N1399&gt;0,IF(O1399="","-",IF(R1399&lt;0%,"DEGROWTH","GROWTH")))</f>
        <v>DEGROWTH</v>
      </c>
      <c r="T1399" s="69" t="n">
        <v>0</v>
      </c>
      <c r="U1399" s="101" t="str">
        <f aca="false">IF(F1399&lt;=$V$2,"jAN","")</f>
        <v/>
      </c>
      <c r="V1399" s="97" t="n">
        <v>0</v>
      </c>
      <c r="W1399" s="102" t="n">
        <f aca="false">K1399-V1399</f>
        <v>20</v>
      </c>
      <c r="X1399" s="103" t="n">
        <f aca="false">IFERROR(IF(U1399="Jan",(K1399/V1399-1)),0)</f>
        <v>0</v>
      </c>
      <c r="Y1399" s="106" t="b">
        <f aca="false">IF(T1399&gt;0,IF(U1399="","-",IF(X1399&lt;0%,"DEGROWTH","GROWTH")))</f>
        <v>0</v>
      </c>
      <c r="Z1399" s="75" t="n">
        <v>0</v>
      </c>
      <c r="AA1399" s="70"/>
      <c r="AB1399" s="85" t="s">
        <v>133</v>
      </c>
      <c r="AC1399" s="3"/>
    </row>
    <row r="1400" customFormat="false" ht="14.25" hidden="false" customHeight="true" outlineLevel="0" collapsed="false">
      <c r="A1400" s="85" t="s">
        <v>130</v>
      </c>
      <c r="B1400" s="83" t="s">
        <v>115</v>
      </c>
      <c r="C1400" s="83" t="s">
        <v>3047</v>
      </c>
      <c r="D1400" s="83" t="n">
        <v>1000002661</v>
      </c>
      <c r="E1400" s="83" t="s">
        <v>3048</v>
      </c>
      <c r="F1400" s="84" t="n">
        <v>44739</v>
      </c>
      <c r="G1400" s="67" t="str">
        <f aca="false">IF(I1400&gt;0,"Targeted Dealer","-")</f>
        <v>Targeted Dealer</v>
      </c>
      <c r="H1400" s="67"/>
      <c r="I1400" s="68" t="n">
        <v>50</v>
      </c>
      <c r="J1400" s="68" t="n">
        <f aca="false">I1400/$J$1*($J$1-$E$1)</f>
        <v>50</v>
      </c>
      <c r="K1400" s="69" t="n">
        <v>50</v>
      </c>
      <c r="L1400" s="69" t="n">
        <f aca="false">I1400-K1400</f>
        <v>0</v>
      </c>
      <c r="M1400" s="69" t="n">
        <f aca="false">IFERROR((K1400/J1400%),"-")</f>
        <v>100</v>
      </c>
      <c r="N1400" s="97" t="n">
        <v>75</v>
      </c>
      <c r="O1400" s="98" t="str">
        <f aca="false">IF(F1400&lt;=$P$2,"DEC","")</f>
        <v>DEC</v>
      </c>
      <c r="P1400" s="97" t="n">
        <v>75</v>
      </c>
      <c r="Q1400" s="99" t="n">
        <f aca="false">K1400-P1400</f>
        <v>-25</v>
      </c>
      <c r="R1400" s="98" t="n">
        <f aca="false">IFERROR(IF(O1400="Dec",(K1400/P1400-1))," ")</f>
        <v>-0.333333333333333</v>
      </c>
      <c r="S1400" s="100" t="str">
        <f aca="false">IF(N1400&gt;0,IF(O1400="","-",IF(R1400&lt;0%,"DEGROWTH","GROWTH")))</f>
        <v>DEGROWTH</v>
      </c>
      <c r="T1400" s="69" t="n">
        <v>0</v>
      </c>
      <c r="U1400" s="101" t="str">
        <f aca="false">IF(F1400&lt;=$V$2,"jAN","")</f>
        <v>jAN</v>
      </c>
      <c r="V1400" s="97" t="n">
        <v>0</v>
      </c>
      <c r="W1400" s="102" t="n">
        <f aca="false">K1400-V1400</f>
        <v>50</v>
      </c>
      <c r="X1400" s="103" t="n">
        <f aca="false">IFERROR(IF(U1400="Jan",(K1400/V1400-1)),0)</f>
        <v>0</v>
      </c>
      <c r="Y1400" s="106" t="b">
        <f aca="false">IF(T1400&gt;0,IF(U1400="","-",IF(X1400&lt;0%,"DEGROWTH","GROWTH")))</f>
        <v>0</v>
      </c>
      <c r="Z1400" s="75" t="n">
        <v>0</v>
      </c>
      <c r="AA1400" s="85"/>
      <c r="AB1400" s="85" t="s">
        <v>130</v>
      </c>
      <c r="AC1400" s="3"/>
    </row>
    <row r="1401" customFormat="false" ht="14.25" hidden="false" customHeight="true" outlineLevel="0" collapsed="false">
      <c r="A1401" s="85" t="s">
        <v>133</v>
      </c>
      <c r="B1401" s="83" t="s">
        <v>41</v>
      </c>
      <c r="C1401" s="83" t="s">
        <v>3049</v>
      </c>
      <c r="D1401" s="83" t="n">
        <v>1000004268</v>
      </c>
      <c r="E1401" s="83" t="s">
        <v>3050</v>
      </c>
      <c r="F1401" s="84" t="n">
        <v>45705</v>
      </c>
      <c r="G1401" s="67" t="str">
        <f aca="false">IF(I1401&gt;0,"Targeted Dealer","-")</f>
        <v>Targeted Dealer</v>
      </c>
      <c r="H1401" s="67"/>
      <c r="I1401" s="68" t="n">
        <v>20</v>
      </c>
      <c r="J1401" s="68" t="n">
        <f aca="false">I1401/$J$1*($J$1-$E$1)</f>
        <v>20</v>
      </c>
      <c r="K1401" s="69" t="n">
        <v>12</v>
      </c>
      <c r="L1401" s="69" t="n">
        <f aca="false">I1401-K1401</f>
        <v>8</v>
      </c>
      <c r="M1401" s="69" t="n">
        <f aca="false">IFERROR((K1401/J1401%),"-")</f>
        <v>60</v>
      </c>
      <c r="N1401" s="97" t="n">
        <v>20</v>
      </c>
      <c r="O1401" s="98" t="str">
        <f aca="false">IF(F1401&lt;=$P$2,"DEC","")</f>
        <v>DEC</v>
      </c>
      <c r="P1401" s="97" t="n">
        <v>20</v>
      </c>
      <c r="Q1401" s="99" t="n">
        <f aca="false">K1401-P1401</f>
        <v>-8</v>
      </c>
      <c r="R1401" s="98" t="n">
        <f aca="false">IFERROR(IF(O1401="Dec",(K1401/P1401-1))," ")</f>
        <v>-0.4</v>
      </c>
      <c r="S1401" s="100" t="str">
        <f aca="false">IF(N1401&gt;0,IF(O1401="","-",IF(R1401&lt;0%,"DEGROWTH","GROWTH")))</f>
        <v>DEGROWTH</v>
      </c>
      <c r="T1401" s="69" t="n">
        <v>0</v>
      </c>
      <c r="U1401" s="101" t="str">
        <f aca="false">IF(F1401&lt;=$V$2,"jAN","")</f>
        <v/>
      </c>
      <c r="V1401" s="97" t="n">
        <v>0</v>
      </c>
      <c r="W1401" s="102" t="n">
        <f aca="false">K1401-V1401</f>
        <v>12</v>
      </c>
      <c r="X1401" s="103" t="n">
        <f aca="false">IFERROR(IF(U1401="Jan",(K1401/V1401-1)),0)</f>
        <v>0</v>
      </c>
      <c r="Y1401" s="106" t="b">
        <f aca="false">IF(T1401&gt;0,IF(U1401="","-",IF(X1401&lt;0%,"DEGROWTH","GROWTH")))</f>
        <v>0</v>
      </c>
      <c r="Z1401" s="75" t="n">
        <v>0</v>
      </c>
      <c r="AA1401" s="70"/>
      <c r="AB1401" s="85" t="s">
        <v>133</v>
      </c>
      <c r="AC1401" s="3"/>
    </row>
    <row r="1402" customFormat="false" ht="14.25" hidden="false" customHeight="true" outlineLevel="0" collapsed="false">
      <c r="A1402" s="85" t="s">
        <v>133</v>
      </c>
      <c r="B1402" s="71" t="s">
        <v>30</v>
      </c>
      <c r="C1402" s="83" t="s">
        <v>3051</v>
      </c>
      <c r="D1402" s="83" t="n">
        <v>1000004270</v>
      </c>
      <c r="E1402" s="83" t="s">
        <v>3052</v>
      </c>
      <c r="F1402" s="84" t="n">
        <v>45713</v>
      </c>
      <c r="G1402" s="67" t="str">
        <f aca="false">IF(I1402&gt;0,"Targeted Dealer","-")</f>
        <v>Targeted Dealer</v>
      </c>
      <c r="H1402" s="67"/>
      <c r="I1402" s="68" t="n">
        <v>40</v>
      </c>
      <c r="J1402" s="68" t="n">
        <f aca="false">I1402/$J$1*($J$1-$E$1)</f>
        <v>40</v>
      </c>
      <c r="K1402" s="69" t="n">
        <v>0</v>
      </c>
      <c r="L1402" s="69" t="n">
        <f aca="false">I1402-K1402</f>
        <v>40</v>
      </c>
      <c r="M1402" s="69" t="n">
        <f aca="false">IFERROR((K1402/J1402%),"-")</f>
        <v>0</v>
      </c>
      <c r="N1402" s="97" t="n">
        <v>30</v>
      </c>
      <c r="O1402" s="98" t="str">
        <f aca="false">IF(F1402&lt;=$P$2,"DEC","")</f>
        <v>DEC</v>
      </c>
      <c r="P1402" s="97" t="n">
        <v>30</v>
      </c>
      <c r="Q1402" s="99" t="n">
        <f aca="false">K1402-P1402</f>
        <v>-30</v>
      </c>
      <c r="R1402" s="98" t="n">
        <f aca="false">IFERROR(IF(O1402="Dec",(K1402/P1402-1))," ")</f>
        <v>-1</v>
      </c>
      <c r="S1402" s="100" t="str">
        <f aca="false">IF(N1402&gt;0,IF(O1402="","-",IF(R1402&lt;0%,"DEGROWTH","GROWTH")))</f>
        <v>DEGROWTH</v>
      </c>
      <c r="T1402" s="69" t="n">
        <v>0</v>
      </c>
      <c r="U1402" s="101" t="str">
        <f aca="false">IF(F1402&lt;=$V$2,"jAN","")</f>
        <v/>
      </c>
      <c r="V1402" s="97" t="n">
        <v>0</v>
      </c>
      <c r="W1402" s="102" t="n">
        <f aca="false">K1402-V1402</f>
        <v>0</v>
      </c>
      <c r="X1402" s="103" t="n">
        <f aca="false">IFERROR(IF(U1402="Jan",(K1402/V1402-1)),0)</f>
        <v>0</v>
      </c>
      <c r="Y1402" s="106" t="b">
        <f aca="false">IF(T1402&gt;0,IF(U1402="","-",IF(X1402&lt;0%,"DEGROWTH","GROWTH")))</f>
        <v>0</v>
      </c>
      <c r="Z1402" s="75" t="n">
        <v>0</v>
      </c>
      <c r="AA1402" s="70"/>
      <c r="AB1402" s="85" t="s">
        <v>133</v>
      </c>
      <c r="AC1402" s="3"/>
    </row>
    <row r="1403" customFormat="false" ht="14.25" hidden="false" customHeight="true" outlineLevel="0" collapsed="false">
      <c r="A1403" s="85" t="s">
        <v>133</v>
      </c>
      <c r="B1403" s="83" t="s">
        <v>142</v>
      </c>
      <c r="C1403" s="83" t="s">
        <v>3053</v>
      </c>
      <c r="D1403" s="83" t="n">
        <v>1000000112</v>
      </c>
      <c r="E1403" s="83" t="s">
        <v>3054</v>
      </c>
      <c r="F1403" s="84" t="n">
        <v>44738</v>
      </c>
      <c r="G1403" s="67" t="str">
        <f aca="false">IF(I1403&gt;0,"Targeted Dealer","-")</f>
        <v>Targeted Dealer</v>
      </c>
      <c r="H1403" s="67"/>
      <c r="I1403" s="68" t="n">
        <v>200</v>
      </c>
      <c r="J1403" s="68" t="n">
        <f aca="false">I1403/$J$1*($J$1-$E$1)</f>
        <v>200</v>
      </c>
      <c r="K1403" s="69" t="n">
        <v>226</v>
      </c>
      <c r="L1403" s="69" t="n">
        <f aca="false">I1403-K1403</f>
        <v>-26</v>
      </c>
      <c r="M1403" s="69" t="n">
        <f aca="false">IFERROR((K1403/J1403%),"-")</f>
        <v>113</v>
      </c>
      <c r="N1403" s="97" t="n">
        <v>200</v>
      </c>
      <c r="O1403" s="98" t="str">
        <f aca="false">IF(F1403&lt;=$P$2,"DEC","")</f>
        <v>DEC</v>
      </c>
      <c r="P1403" s="97" t="n">
        <v>200</v>
      </c>
      <c r="Q1403" s="99" t="n">
        <f aca="false">K1403-P1403</f>
        <v>26</v>
      </c>
      <c r="R1403" s="98" t="n">
        <f aca="false">IFERROR(IF(O1403="Dec",(K1403/P1403-1))," ")</f>
        <v>0.13</v>
      </c>
      <c r="S1403" s="100" t="str">
        <f aca="false">IF(N1403&gt;0,IF(O1403="","-",IF(R1403&lt;0%,"DEGROWTH","GROWTH")))</f>
        <v>GROWTH</v>
      </c>
      <c r="T1403" s="69" t="n">
        <v>0</v>
      </c>
      <c r="U1403" s="101" t="str">
        <f aca="false">IF(F1403&lt;=$V$2,"jAN","")</f>
        <v>jAN</v>
      </c>
      <c r="V1403" s="97" t="n">
        <v>0</v>
      </c>
      <c r="W1403" s="102" t="n">
        <f aca="false">K1403-V1403</f>
        <v>226</v>
      </c>
      <c r="X1403" s="103" t="n">
        <f aca="false">IFERROR(IF(U1403="Jan",(K1403/V1403-1)),0)</f>
        <v>0</v>
      </c>
      <c r="Y1403" s="106" t="b">
        <f aca="false">IF(T1403&gt;0,IF(U1403="","-",IF(X1403&lt;0%,"DEGROWTH","GROWTH")))</f>
        <v>0</v>
      </c>
      <c r="Z1403" s="75" t="n">
        <v>0</v>
      </c>
      <c r="AA1403" s="70"/>
      <c r="AB1403" s="85" t="s">
        <v>133</v>
      </c>
      <c r="AC1403" s="3"/>
    </row>
    <row r="1404" customFormat="false" ht="14.25" hidden="false" customHeight="true" outlineLevel="0" collapsed="false">
      <c r="A1404" s="85" t="s">
        <v>130</v>
      </c>
      <c r="B1404" s="83" t="s">
        <v>118</v>
      </c>
      <c r="C1404" s="83" t="s">
        <v>3055</v>
      </c>
      <c r="D1404" s="83" t="n">
        <v>1000004226</v>
      </c>
      <c r="E1404" s="83" t="s">
        <v>3056</v>
      </c>
      <c r="F1404" s="84" t="n">
        <v>45684</v>
      </c>
      <c r="G1404" s="67" t="str">
        <f aca="false">IF(I1404&gt;0,"Targeted Dealer","-")</f>
        <v>Targeted Dealer</v>
      </c>
      <c r="H1404" s="67"/>
      <c r="I1404" s="68" t="n">
        <v>50</v>
      </c>
      <c r="J1404" s="68" t="n">
        <f aca="false">I1404/$J$1*($J$1-$E$1)</f>
        <v>50</v>
      </c>
      <c r="K1404" s="69" t="n">
        <v>25</v>
      </c>
      <c r="L1404" s="69" t="n">
        <f aca="false">I1404-K1404</f>
        <v>25</v>
      </c>
      <c r="M1404" s="69" t="n">
        <f aca="false">IFERROR((K1404/J1404%),"-")</f>
        <v>50</v>
      </c>
      <c r="N1404" s="97" t="n">
        <v>50</v>
      </c>
      <c r="O1404" s="98" t="str">
        <f aca="false">IF(F1404&lt;=$P$2,"DEC","")</f>
        <v>DEC</v>
      </c>
      <c r="P1404" s="97" t="n">
        <v>50</v>
      </c>
      <c r="Q1404" s="99" t="n">
        <f aca="false">K1404-P1404</f>
        <v>-25</v>
      </c>
      <c r="R1404" s="98" t="n">
        <f aca="false">IFERROR(IF(O1404="Dec",(K1404/P1404-1))," ")</f>
        <v>-0.5</v>
      </c>
      <c r="S1404" s="100" t="str">
        <f aca="false">IF(N1404&gt;0,IF(O1404="","-",IF(R1404&lt;0%,"DEGROWTH","GROWTH")))</f>
        <v>DEGROWTH</v>
      </c>
      <c r="T1404" s="69" t="n">
        <v>0</v>
      </c>
      <c r="U1404" s="101" t="str">
        <f aca="false">IF(F1404&lt;=$V$2,"jAN","")</f>
        <v>jAN</v>
      </c>
      <c r="V1404" s="97" t="n">
        <v>0</v>
      </c>
      <c r="W1404" s="102" t="n">
        <f aca="false">K1404-V1404</f>
        <v>25</v>
      </c>
      <c r="X1404" s="103" t="n">
        <f aca="false">IFERROR(IF(U1404="Jan",(K1404/V1404-1)),0)</f>
        <v>0</v>
      </c>
      <c r="Y1404" s="106" t="b">
        <f aca="false">IF(T1404&gt;0,IF(U1404="","-",IF(X1404&lt;0%,"DEGROWTH","GROWTH")))</f>
        <v>0</v>
      </c>
      <c r="Z1404" s="75" t="n">
        <v>0</v>
      </c>
      <c r="AA1404" s="85"/>
      <c r="AB1404" s="85" t="s">
        <v>130</v>
      </c>
      <c r="AC1404" s="3"/>
    </row>
    <row r="1405" customFormat="false" ht="14.25" hidden="false" customHeight="true" outlineLevel="0" collapsed="false">
      <c r="A1405" s="85" t="s">
        <v>133</v>
      </c>
      <c r="B1405" s="83" t="s">
        <v>37</v>
      </c>
      <c r="C1405" s="83" t="s">
        <v>474</v>
      </c>
      <c r="D1405" s="83" t="n">
        <v>1000000412</v>
      </c>
      <c r="E1405" s="83" t="s">
        <v>475</v>
      </c>
      <c r="F1405" s="84" t="n">
        <v>44738</v>
      </c>
      <c r="G1405" s="67" t="str">
        <f aca="false">IF(I1405&gt;0,"Targeted Dealer","-")</f>
        <v>-</v>
      </c>
      <c r="H1405" s="67"/>
      <c r="I1405" s="68" t="n">
        <v>0</v>
      </c>
      <c r="J1405" s="68" t="n">
        <f aca="false">I1405/$J$1*($J$1-$E$1)</f>
        <v>0</v>
      </c>
      <c r="K1405" s="69" t="n">
        <v>0</v>
      </c>
      <c r="L1405" s="69" t="n">
        <f aca="false">I1405-K1405</f>
        <v>0</v>
      </c>
      <c r="M1405" s="69" t="str">
        <f aca="false">IFERROR((K1405/J1405%),"-")</f>
        <v>-</v>
      </c>
      <c r="N1405" s="97" t="n">
        <v>17.5</v>
      </c>
      <c r="O1405" s="98" t="str">
        <f aca="false">IF(F1405&lt;=$P$2,"DEC","")</f>
        <v>DEC</v>
      </c>
      <c r="P1405" s="97" t="n">
        <v>17.5</v>
      </c>
      <c r="Q1405" s="99" t="n">
        <f aca="false">K1405-P1405</f>
        <v>-17.5</v>
      </c>
      <c r="R1405" s="98" t="n">
        <f aca="false">IFERROR(IF(O1405="Dec",(K1405/P1405-1))," ")</f>
        <v>-1</v>
      </c>
      <c r="S1405" s="100" t="str">
        <f aca="false">IF(N1405&gt;0,IF(O1405="","-",IF(R1405&lt;0%,"DEGROWTH","GROWTH")))</f>
        <v>DEGROWTH</v>
      </c>
      <c r="T1405" s="69" t="n">
        <v>0</v>
      </c>
      <c r="U1405" s="101" t="str">
        <f aca="false">IF(F1405&lt;=$V$2,"jAN","")</f>
        <v>jAN</v>
      </c>
      <c r="V1405" s="97" t="n">
        <v>0</v>
      </c>
      <c r="W1405" s="102" t="n">
        <f aca="false">K1405-V1405</f>
        <v>0</v>
      </c>
      <c r="X1405" s="103" t="n">
        <f aca="false">IFERROR(IF(U1405="Jan",(K1405/V1405-1)),0)</f>
        <v>0</v>
      </c>
      <c r="Y1405" s="106" t="b">
        <f aca="false">IF(T1405&gt;0,IF(U1405="","-",IF(X1405&lt;0%,"DEGROWTH","GROWTH")))</f>
        <v>0</v>
      </c>
      <c r="Z1405" s="75" t="n">
        <v>1</v>
      </c>
      <c r="AA1405" s="70"/>
      <c r="AB1405" s="85" t="s">
        <v>133</v>
      </c>
      <c r="AC1405" s="3"/>
    </row>
    <row r="1406" customFormat="false" ht="14.25" hidden="false" customHeight="true" outlineLevel="0" collapsed="false">
      <c r="A1406" s="85" t="s">
        <v>133</v>
      </c>
      <c r="B1406" s="71" t="s">
        <v>32</v>
      </c>
      <c r="C1406" s="83" t="s">
        <v>476</v>
      </c>
      <c r="D1406" s="83" t="n">
        <v>1000004021</v>
      </c>
      <c r="E1406" s="83" t="s">
        <v>477</v>
      </c>
      <c r="F1406" s="84" t="n">
        <v>45469</v>
      </c>
      <c r="G1406" s="67" t="str">
        <f aca="false">IF(I1406&gt;0,"Targeted Dealer","-")</f>
        <v>Targeted Dealer</v>
      </c>
      <c r="H1406" s="67"/>
      <c r="I1406" s="68" t="n">
        <v>30</v>
      </c>
      <c r="J1406" s="68" t="n">
        <f aca="false">I1406/$J$1*($J$1-$E$1)</f>
        <v>30</v>
      </c>
      <c r="K1406" s="69" t="n">
        <v>40</v>
      </c>
      <c r="L1406" s="69" t="n">
        <f aca="false">I1406-K1406</f>
        <v>-10</v>
      </c>
      <c r="M1406" s="69" t="n">
        <f aca="false">IFERROR((K1406/J1406%),"-")</f>
        <v>133.333333333333</v>
      </c>
      <c r="N1406" s="97" t="n">
        <v>30</v>
      </c>
      <c r="O1406" s="98" t="str">
        <f aca="false">IF(F1406&lt;=$P$2,"DEC","")</f>
        <v>DEC</v>
      </c>
      <c r="P1406" s="97" t="n">
        <v>30</v>
      </c>
      <c r="Q1406" s="99" t="n">
        <f aca="false">K1406-P1406</f>
        <v>10</v>
      </c>
      <c r="R1406" s="98" t="n">
        <f aca="false">IFERROR(IF(O1406="Dec",(K1406/P1406-1))," ")</f>
        <v>0.333333333333333</v>
      </c>
      <c r="S1406" s="100" t="str">
        <f aca="false">IF(N1406&gt;0,IF(O1406="","-",IF(R1406&lt;0%,"DEGROWTH","GROWTH")))</f>
        <v>GROWTH</v>
      </c>
      <c r="T1406" s="69" t="n">
        <v>0</v>
      </c>
      <c r="U1406" s="101" t="str">
        <f aca="false">IF(F1406&lt;=$V$2,"jAN","")</f>
        <v>jAN</v>
      </c>
      <c r="V1406" s="97" t="n">
        <v>0</v>
      </c>
      <c r="W1406" s="102" t="n">
        <f aca="false">K1406-V1406</f>
        <v>40</v>
      </c>
      <c r="X1406" s="103" t="n">
        <f aca="false">IFERROR(IF(U1406="Jan",(K1406/V1406-1)),0)</f>
        <v>0</v>
      </c>
      <c r="Y1406" s="106" t="b">
        <f aca="false">IF(T1406&gt;0,IF(U1406="","-",IF(X1406&lt;0%,"DEGROWTH","GROWTH")))</f>
        <v>0</v>
      </c>
      <c r="Z1406" s="75" t="n">
        <v>1</v>
      </c>
      <c r="AA1406" s="70"/>
      <c r="AB1406" s="85" t="s">
        <v>133</v>
      </c>
      <c r="AC1406" s="3"/>
    </row>
    <row r="1407" customFormat="false" ht="14.25" hidden="false" customHeight="true" outlineLevel="0" collapsed="false">
      <c r="A1407" s="85" t="s">
        <v>134</v>
      </c>
      <c r="B1407" s="83" t="s">
        <v>79</v>
      </c>
      <c r="C1407" s="83" t="s">
        <v>478</v>
      </c>
      <c r="D1407" s="83" t="n">
        <v>1000003442</v>
      </c>
      <c r="E1407" s="83" t="s">
        <v>479</v>
      </c>
      <c r="F1407" s="84" t="n">
        <v>45008</v>
      </c>
      <c r="G1407" s="67" t="str">
        <f aca="false">IF(I1407&gt;0,"Targeted Dealer","-")</f>
        <v>-</v>
      </c>
      <c r="H1407" s="67"/>
      <c r="I1407" s="68" t="n">
        <v>0</v>
      </c>
      <c r="J1407" s="68" t="n">
        <f aca="false">I1407/$J$1*($J$1-$E$1)</f>
        <v>0</v>
      </c>
      <c r="K1407" s="69" t="n">
        <v>0</v>
      </c>
      <c r="L1407" s="69" t="n">
        <f aca="false">I1407-K1407</f>
        <v>0</v>
      </c>
      <c r="M1407" s="69" t="str">
        <f aca="false">IFERROR((K1407/J1407%),"-")</f>
        <v>-</v>
      </c>
      <c r="N1407" s="97" t="n">
        <v>0</v>
      </c>
      <c r="O1407" s="98" t="str">
        <f aca="false">IF(F1407&lt;=$P$2,"DEC","")</f>
        <v>DEC</v>
      </c>
      <c r="P1407" s="97" t="n">
        <v>0</v>
      </c>
      <c r="Q1407" s="99" t="n">
        <f aca="false">K1407-P1407</f>
        <v>0</v>
      </c>
      <c r="R1407" s="98" t="str">
        <f aca="false">IFERROR(IF(O1407="Dec",(K1407/P1407-1))," ")</f>
        <v> </v>
      </c>
      <c r="S1407" s="105" t="b">
        <f aca="false">IF(N1407&gt;0,IF(O1407="","-",IF(R1407&lt;0%,"DEGROWTH","GROWTH")))</f>
        <v>0</v>
      </c>
      <c r="T1407" s="69" t="n">
        <v>0</v>
      </c>
      <c r="U1407" s="101" t="str">
        <f aca="false">IF(F1407&lt;=$V$2,"jAN","")</f>
        <v>jAN</v>
      </c>
      <c r="V1407" s="97" t="n">
        <v>0</v>
      </c>
      <c r="W1407" s="102" t="n">
        <f aca="false">K1407-V1407</f>
        <v>0</v>
      </c>
      <c r="X1407" s="103" t="n">
        <f aca="false">IFERROR(IF(U1407="Jan",(K1407/V1407-1)),0)</f>
        <v>0</v>
      </c>
      <c r="Y1407" s="106" t="b">
        <f aca="false">IF(T1407&gt;0,IF(U1407="","-",IF(X1407&lt;0%,"DEGROWTH","GROWTH")))</f>
        <v>0</v>
      </c>
      <c r="Z1407" s="75" t="n">
        <v>1</v>
      </c>
      <c r="AA1407" s="70"/>
      <c r="AB1407" s="85" t="s">
        <v>134</v>
      </c>
      <c r="AC1407" s="3"/>
    </row>
    <row r="1408" customFormat="false" ht="14.25" hidden="false" customHeight="true" outlineLevel="0" collapsed="false">
      <c r="A1408" s="85" t="s">
        <v>130</v>
      </c>
      <c r="B1408" s="83" t="s">
        <v>122</v>
      </c>
      <c r="C1408" s="83" t="s">
        <v>3057</v>
      </c>
      <c r="D1408" s="83" t="n">
        <v>1000002528</v>
      </c>
      <c r="E1408" s="83" t="s">
        <v>3058</v>
      </c>
      <c r="F1408" s="84" t="n">
        <v>44739</v>
      </c>
      <c r="G1408" s="67" t="str">
        <f aca="false">IF(I1408&gt;0,"Targeted Dealer","-")</f>
        <v>Targeted Dealer</v>
      </c>
      <c r="H1408" s="67"/>
      <c r="I1408" s="68" t="n">
        <v>30</v>
      </c>
      <c r="J1408" s="68" t="n">
        <f aca="false">I1408/$J$1*($J$1-$E$1)</f>
        <v>30</v>
      </c>
      <c r="K1408" s="69" t="n">
        <v>10</v>
      </c>
      <c r="L1408" s="69" t="n">
        <f aca="false">I1408-K1408</f>
        <v>20</v>
      </c>
      <c r="M1408" s="69" t="n">
        <f aca="false">IFERROR((K1408/J1408%),"-")</f>
        <v>33.3333333333333</v>
      </c>
      <c r="N1408" s="97" t="n">
        <v>0</v>
      </c>
      <c r="O1408" s="98" t="str">
        <f aca="false">IF(F1408&lt;=$P$2,"DEC","")</f>
        <v>DEC</v>
      </c>
      <c r="P1408" s="97" t="n">
        <v>0</v>
      </c>
      <c r="Q1408" s="99" t="n">
        <f aca="false">K1408-P1408</f>
        <v>10</v>
      </c>
      <c r="R1408" s="98" t="str">
        <f aca="false">IFERROR(IF(O1408="Dec",(K1408/P1408-1))," ")</f>
        <v> </v>
      </c>
      <c r="S1408" s="105" t="b">
        <f aca="false">IF(N1408&gt;0,IF(O1408="","-",IF(R1408&lt;0%,"DEGROWTH","GROWTH")))</f>
        <v>0</v>
      </c>
      <c r="T1408" s="69" t="n">
        <v>0</v>
      </c>
      <c r="U1408" s="101" t="str">
        <f aca="false">IF(F1408&lt;=$V$2,"jAN","")</f>
        <v>jAN</v>
      </c>
      <c r="V1408" s="97" t="n">
        <v>0</v>
      </c>
      <c r="W1408" s="102" t="n">
        <f aca="false">K1408-V1408</f>
        <v>10</v>
      </c>
      <c r="X1408" s="103" t="n">
        <f aca="false">IFERROR(IF(U1408="Jan",(K1408/V1408-1)),0)</f>
        <v>0</v>
      </c>
      <c r="Y1408" s="106" t="b">
        <f aca="false">IF(T1408&gt;0,IF(U1408="","-",IF(X1408&lt;0%,"DEGROWTH","GROWTH")))</f>
        <v>0</v>
      </c>
      <c r="Z1408" s="75" t="n">
        <v>1</v>
      </c>
      <c r="AA1408" s="85"/>
      <c r="AB1408" s="85" t="s">
        <v>130</v>
      </c>
      <c r="AC1408" s="3"/>
    </row>
    <row r="1409" customFormat="false" ht="14.25" hidden="false" customHeight="true" outlineLevel="0" collapsed="false">
      <c r="A1409" s="85" t="s">
        <v>133</v>
      </c>
      <c r="B1409" s="71" t="s">
        <v>24</v>
      </c>
      <c r="C1409" s="83" t="s">
        <v>3059</v>
      </c>
      <c r="D1409" s="83" t="n">
        <v>1000004273</v>
      </c>
      <c r="E1409" s="83" t="s">
        <v>3060</v>
      </c>
      <c r="F1409" s="84" t="n">
        <v>45721</v>
      </c>
      <c r="G1409" s="67" t="str">
        <f aca="false">IF(I1409&gt;0,"Targeted Dealer","-")</f>
        <v>Targeted Dealer</v>
      </c>
      <c r="H1409" s="67"/>
      <c r="I1409" s="68" t="n">
        <v>60</v>
      </c>
      <c r="J1409" s="68" t="n">
        <f aca="false">I1409/$J$1*($J$1-$E$1)</f>
        <v>60</v>
      </c>
      <c r="K1409" s="69" t="n">
        <v>61</v>
      </c>
      <c r="L1409" s="69" t="n">
        <f aca="false">I1409-K1409</f>
        <v>-1</v>
      </c>
      <c r="M1409" s="69" t="n">
        <f aca="false">IFERROR((K1409/J1409%),"-")</f>
        <v>101.666666666667</v>
      </c>
      <c r="N1409" s="97" t="n">
        <v>75</v>
      </c>
      <c r="O1409" s="98" t="str">
        <f aca="false">IF(F1409&lt;=$P$2,"DEC","")</f>
        <v>DEC</v>
      </c>
      <c r="P1409" s="97" t="n">
        <v>75</v>
      </c>
      <c r="Q1409" s="99" t="n">
        <f aca="false">K1409-P1409</f>
        <v>-14</v>
      </c>
      <c r="R1409" s="98" t="n">
        <f aca="false">IFERROR(IF(O1409="Dec",(K1409/P1409-1))," ")</f>
        <v>-0.186666666666667</v>
      </c>
      <c r="S1409" s="100" t="str">
        <f aca="false">IF(N1409&gt;0,IF(O1409="","-",IF(R1409&lt;0%,"DEGROWTH","GROWTH")))</f>
        <v>DEGROWTH</v>
      </c>
      <c r="T1409" s="69" t="n">
        <v>0</v>
      </c>
      <c r="U1409" s="101" t="str">
        <f aca="false">IF(F1409&lt;=$V$2,"jAN","")</f>
        <v/>
      </c>
      <c r="V1409" s="97" t="n">
        <v>0</v>
      </c>
      <c r="W1409" s="102" t="n">
        <f aca="false">K1409-V1409</f>
        <v>61</v>
      </c>
      <c r="X1409" s="103" t="n">
        <f aca="false">IFERROR(IF(U1409="Jan",(K1409/V1409-1)),0)</f>
        <v>0</v>
      </c>
      <c r="Y1409" s="106" t="b">
        <f aca="false">IF(T1409&gt;0,IF(U1409="","-",IF(X1409&lt;0%,"DEGROWTH","GROWTH")))</f>
        <v>0</v>
      </c>
      <c r="Z1409" s="75" t="n">
        <v>0</v>
      </c>
      <c r="AA1409" s="70"/>
      <c r="AB1409" s="85" t="s">
        <v>133</v>
      </c>
      <c r="AC1409" s="3"/>
    </row>
    <row r="1410" customFormat="false" ht="14.25" hidden="false" customHeight="true" outlineLevel="0" collapsed="false">
      <c r="A1410" s="85" t="s">
        <v>133</v>
      </c>
      <c r="B1410" s="83" t="s">
        <v>142</v>
      </c>
      <c r="C1410" s="83" t="s">
        <v>3061</v>
      </c>
      <c r="D1410" s="83" t="n">
        <v>1000004276</v>
      </c>
      <c r="E1410" s="83" t="s">
        <v>3062</v>
      </c>
      <c r="F1410" s="84" t="n">
        <v>45727</v>
      </c>
      <c r="G1410" s="67" t="str">
        <f aca="false">IF(I1410&gt;0,"Targeted Dealer","-")</f>
        <v>Targeted Dealer</v>
      </c>
      <c r="H1410" s="67"/>
      <c r="I1410" s="68" t="n">
        <v>40</v>
      </c>
      <c r="J1410" s="68" t="n">
        <f aca="false">I1410/$J$1*($J$1-$E$1)</f>
        <v>40</v>
      </c>
      <c r="K1410" s="69" t="n">
        <v>20</v>
      </c>
      <c r="L1410" s="69" t="n">
        <f aca="false">I1410-K1410</f>
        <v>20</v>
      </c>
      <c r="M1410" s="69" t="n">
        <f aca="false">IFERROR((K1410/J1410%),"-")</f>
        <v>50</v>
      </c>
      <c r="N1410" s="97" t="n">
        <v>20</v>
      </c>
      <c r="O1410" s="98" t="str">
        <f aca="false">IF(F1410&lt;=$P$2,"DEC","")</f>
        <v>DEC</v>
      </c>
      <c r="P1410" s="97" t="n">
        <v>20</v>
      </c>
      <c r="Q1410" s="99" t="n">
        <f aca="false">K1410-P1410</f>
        <v>0</v>
      </c>
      <c r="R1410" s="98" t="n">
        <f aca="false">IFERROR(IF(O1410="Dec",(K1410/P1410-1))," ")</f>
        <v>0</v>
      </c>
      <c r="S1410" s="100" t="str">
        <f aca="false">IF(N1410&gt;0,IF(O1410="","-",IF(R1410&lt;0%,"DEGROWTH","GROWTH")))</f>
        <v>GROWTH</v>
      </c>
      <c r="T1410" s="69" t="n">
        <v>0</v>
      </c>
      <c r="U1410" s="101" t="str">
        <f aca="false">IF(F1410&lt;=$V$2,"jAN","")</f>
        <v/>
      </c>
      <c r="V1410" s="97" t="n">
        <v>0</v>
      </c>
      <c r="W1410" s="102" t="n">
        <f aca="false">K1410-V1410</f>
        <v>20</v>
      </c>
      <c r="X1410" s="103" t="n">
        <f aca="false">IFERROR(IF(U1410="Jan",(K1410/V1410-1)),0)</f>
        <v>0</v>
      </c>
      <c r="Y1410" s="106" t="b">
        <f aca="false">IF(T1410&gt;0,IF(U1410="","-",IF(X1410&lt;0%,"DEGROWTH","GROWTH")))</f>
        <v>0</v>
      </c>
      <c r="Z1410" s="75" t="n">
        <v>0</v>
      </c>
      <c r="AA1410" s="70"/>
      <c r="AB1410" s="85" t="s">
        <v>133</v>
      </c>
      <c r="AC1410" s="3"/>
    </row>
    <row r="1411" customFormat="false" ht="14.25" hidden="false" customHeight="true" outlineLevel="0" collapsed="false">
      <c r="A1411" s="85" t="s">
        <v>134</v>
      </c>
      <c r="B1411" s="83" t="s">
        <v>67</v>
      </c>
      <c r="C1411" s="83" t="s">
        <v>3063</v>
      </c>
      <c r="D1411" s="83" t="n">
        <v>1000004225</v>
      </c>
      <c r="E1411" s="83" t="s">
        <v>3064</v>
      </c>
      <c r="F1411" s="84" t="n">
        <v>45684</v>
      </c>
      <c r="G1411" s="67" t="str">
        <f aca="false">IF(I1411&gt;0,"Targeted Dealer","-")</f>
        <v>Targeted Dealer</v>
      </c>
      <c r="H1411" s="67"/>
      <c r="I1411" s="68" t="n">
        <v>30</v>
      </c>
      <c r="J1411" s="68" t="n">
        <f aca="false">I1411/$J$1*($J$1-$E$1)</f>
        <v>30</v>
      </c>
      <c r="K1411" s="69" t="n">
        <v>26</v>
      </c>
      <c r="L1411" s="69" t="n">
        <f aca="false">I1411-K1411</f>
        <v>4</v>
      </c>
      <c r="M1411" s="69" t="n">
        <f aca="false">IFERROR((K1411/J1411%),"-")</f>
        <v>86.6666666666667</v>
      </c>
      <c r="N1411" s="97" t="n">
        <v>12</v>
      </c>
      <c r="O1411" s="98" t="str">
        <f aca="false">IF(F1411&lt;=$P$2,"DEC","")</f>
        <v>DEC</v>
      </c>
      <c r="P1411" s="97" t="n">
        <v>12</v>
      </c>
      <c r="Q1411" s="99" t="n">
        <f aca="false">K1411-P1411</f>
        <v>14</v>
      </c>
      <c r="R1411" s="98" t="n">
        <f aca="false">IFERROR(IF(O1411="Dec",(K1411/P1411-1))," ")</f>
        <v>1.16666666666667</v>
      </c>
      <c r="S1411" s="100" t="str">
        <f aca="false">IF(N1411&gt;0,IF(O1411="","-",IF(R1411&lt;0%,"DEGROWTH","GROWTH")))</f>
        <v>GROWTH</v>
      </c>
      <c r="T1411" s="69" t="n">
        <v>0</v>
      </c>
      <c r="U1411" s="101" t="str">
        <f aca="false">IF(F1411&lt;=$V$2,"jAN","")</f>
        <v>jAN</v>
      </c>
      <c r="V1411" s="97" t="n">
        <v>0</v>
      </c>
      <c r="W1411" s="102" t="n">
        <f aca="false">K1411-V1411</f>
        <v>26</v>
      </c>
      <c r="X1411" s="103" t="n">
        <f aca="false">IFERROR(IF(U1411="Jan",(K1411/V1411-1)),0)</f>
        <v>0</v>
      </c>
      <c r="Y1411" s="106" t="b">
        <f aca="false">IF(T1411&gt;0,IF(U1411="","-",IF(X1411&lt;0%,"DEGROWTH","GROWTH")))</f>
        <v>0</v>
      </c>
      <c r="Z1411" s="75" t="n">
        <v>1</v>
      </c>
      <c r="AA1411" s="70"/>
      <c r="AB1411" s="85" t="s">
        <v>134</v>
      </c>
      <c r="AC1411" s="3"/>
    </row>
    <row r="1412" customFormat="false" ht="14.25" hidden="false" customHeight="true" outlineLevel="0" collapsed="false">
      <c r="A1412" s="85" t="s">
        <v>133</v>
      </c>
      <c r="B1412" s="71" t="s">
        <v>30</v>
      </c>
      <c r="C1412" s="83" t="s">
        <v>3065</v>
      </c>
      <c r="D1412" s="83" t="n">
        <v>1000004277</v>
      </c>
      <c r="E1412" s="83" t="s">
        <v>3066</v>
      </c>
      <c r="F1412" s="84" t="n">
        <v>45731</v>
      </c>
      <c r="G1412" s="67" t="str">
        <f aca="false">IF(I1412&gt;0,"Targeted Dealer","-")</f>
        <v>Targeted Dealer</v>
      </c>
      <c r="H1412" s="67"/>
      <c r="I1412" s="68" t="n">
        <v>20</v>
      </c>
      <c r="J1412" s="68" t="n">
        <f aca="false">I1412/$J$1*($J$1-$E$1)</f>
        <v>20</v>
      </c>
      <c r="K1412" s="69" t="n">
        <v>20</v>
      </c>
      <c r="L1412" s="69" t="n">
        <f aca="false">I1412-K1412</f>
        <v>0</v>
      </c>
      <c r="M1412" s="69" t="n">
        <f aca="false">IFERROR((K1412/J1412%),"-")</f>
        <v>100</v>
      </c>
      <c r="N1412" s="97" t="n">
        <v>0</v>
      </c>
      <c r="O1412" s="98" t="str">
        <f aca="false">IF(F1412&lt;=$P$2,"DEC","")</f>
        <v>DEC</v>
      </c>
      <c r="P1412" s="97" t="n">
        <v>0</v>
      </c>
      <c r="Q1412" s="99" t="n">
        <f aca="false">K1412-P1412</f>
        <v>20</v>
      </c>
      <c r="R1412" s="98" t="str">
        <f aca="false">IFERROR(IF(O1412="Dec",(K1412/P1412-1))," ")</f>
        <v> </v>
      </c>
      <c r="S1412" s="105" t="b">
        <f aca="false">IF(N1412&gt;0,IF(O1412="","-",IF(R1412&lt;0%,"DEGROWTH","GROWTH")))</f>
        <v>0</v>
      </c>
      <c r="T1412" s="69" t="n">
        <v>0</v>
      </c>
      <c r="U1412" s="101" t="str">
        <f aca="false">IF(F1412&lt;=$V$2,"jAN","")</f>
        <v/>
      </c>
      <c r="V1412" s="97" t="n">
        <v>0</v>
      </c>
      <c r="W1412" s="102" t="n">
        <f aca="false">K1412-V1412</f>
        <v>20</v>
      </c>
      <c r="X1412" s="103" t="n">
        <f aca="false">IFERROR(IF(U1412="Jan",(K1412/V1412-1)),0)</f>
        <v>0</v>
      </c>
      <c r="Y1412" s="106" t="b">
        <f aca="false">IF(T1412&gt;0,IF(U1412="","-",IF(X1412&lt;0%,"DEGROWTH","GROWTH")))</f>
        <v>0</v>
      </c>
      <c r="Z1412" s="75" t="n">
        <v>1</v>
      </c>
      <c r="AA1412" s="70"/>
      <c r="AB1412" s="85" t="s">
        <v>133</v>
      </c>
      <c r="AC1412" s="3"/>
    </row>
    <row r="1413" customFormat="false" ht="14.25" hidden="false" customHeight="true" outlineLevel="0" collapsed="false">
      <c r="A1413" s="75" t="s">
        <v>132</v>
      </c>
      <c r="B1413" s="83" t="s">
        <v>101</v>
      </c>
      <c r="C1413" s="83" t="s">
        <v>480</v>
      </c>
      <c r="D1413" s="83" t="n">
        <v>1000003824</v>
      </c>
      <c r="E1413" s="83" t="s">
        <v>481</v>
      </c>
      <c r="F1413" s="84" t="s">
        <v>482</v>
      </c>
      <c r="G1413" s="67" t="str">
        <f aca="false">IF(I1413&gt;0,"Targeted Dealer","-")</f>
        <v>Targeted Dealer</v>
      </c>
      <c r="H1413" s="67"/>
      <c r="I1413" s="68" t="n">
        <v>300</v>
      </c>
      <c r="J1413" s="68" t="n">
        <f aca="false">I1413/$J$1*($J$1-$E$1)</f>
        <v>300</v>
      </c>
      <c r="K1413" s="69" t="n">
        <v>0</v>
      </c>
      <c r="L1413" s="69" t="n">
        <f aca="false">I1413-K1413</f>
        <v>300</v>
      </c>
      <c r="M1413" s="69" t="n">
        <f aca="false">IFERROR((K1413/J1413%),"-")</f>
        <v>0</v>
      </c>
      <c r="N1413" s="97" t="n">
        <v>0</v>
      </c>
      <c r="O1413" s="98" t="str">
        <f aca="false">IF(F1413&lt;=$P$2,"DEC","")</f>
        <v/>
      </c>
      <c r="P1413" s="97" t="n">
        <v>0</v>
      </c>
      <c r="Q1413" s="99" t="n">
        <f aca="false">K1413-P1413</f>
        <v>0</v>
      </c>
      <c r="R1413" s="98" t="n">
        <f aca="false">IFERROR(IF(O1413="Dec",(K1413/P1413-1))," ")</f>
        <v>0</v>
      </c>
      <c r="S1413" s="105" t="b">
        <f aca="false">IF(N1413&gt;0,IF(O1413="","-",IF(R1413&lt;0%,"DEGROWTH","GROWTH")))</f>
        <v>0</v>
      </c>
      <c r="T1413" s="69" t="n">
        <v>0</v>
      </c>
      <c r="U1413" s="101" t="str">
        <f aca="false">IF(F1413&lt;=$V$2,"jAN","")</f>
        <v/>
      </c>
      <c r="V1413" s="97" t="n">
        <v>0</v>
      </c>
      <c r="W1413" s="102" t="n">
        <f aca="false">K1413-V1413</f>
        <v>0</v>
      </c>
      <c r="X1413" s="103" t="n">
        <f aca="false">IFERROR(IF(U1413="Jan",(K1413/V1413-1)),0)</f>
        <v>0</v>
      </c>
      <c r="Y1413" s="106" t="b">
        <f aca="false">IF(T1413&gt;0,IF(U1413="","-",IF(X1413&lt;0%,"DEGROWTH","GROWTH")))</f>
        <v>0</v>
      </c>
      <c r="Z1413" s="75" t="n">
        <v>1</v>
      </c>
      <c r="AA1413" s="75"/>
      <c r="AB1413" s="75" t="s">
        <v>132</v>
      </c>
      <c r="AC1413" s="3"/>
    </row>
    <row r="1414" customFormat="false" ht="14.25" hidden="false" customHeight="true" outlineLevel="0" collapsed="false">
      <c r="A1414" s="85" t="s">
        <v>130</v>
      </c>
      <c r="B1414" s="83" t="s">
        <v>111</v>
      </c>
      <c r="C1414" s="83" t="s">
        <v>3067</v>
      </c>
      <c r="D1414" s="83" t="n">
        <v>1000001466</v>
      </c>
      <c r="E1414" s="83" t="s">
        <v>3068</v>
      </c>
      <c r="F1414" s="84" t="n">
        <v>44113</v>
      </c>
      <c r="G1414" s="67" t="str">
        <f aca="false">IF(I1414&gt;0,"Targeted Dealer","-")</f>
        <v>Targeted Dealer</v>
      </c>
      <c r="H1414" s="67"/>
      <c r="I1414" s="68" t="n">
        <v>50</v>
      </c>
      <c r="J1414" s="68" t="n">
        <f aca="false">I1414/$J$1*($J$1-$E$1)</f>
        <v>50</v>
      </c>
      <c r="K1414" s="69" t="n">
        <v>54</v>
      </c>
      <c r="L1414" s="69" t="n">
        <f aca="false">I1414-K1414</f>
        <v>-4</v>
      </c>
      <c r="M1414" s="69" t="n">
        <f aca="false">IFERROR((K1414/J1414%),"-")</f>
        <v>108</v>
      </c>
      <c r="N1414" s="97" t="n">
        <v>50</v>
      </c>
      <c r="O1414" s="98" t="str">
        <f aca="false">IF(F1414&lt;=$P$2,"DEC","")</f>
        <v>DEC</v>
      </c>
      <c r="P1414" s="97" t="n">
        <v>50</v>
      </c>
      <c r="Q1414" s="99" t="n">
        <f aca="false">K1414-P1414</f>
        <v>4</v>
      </c>
      <c r="R1414" s="98" t="n">
        <f aca="false">IFERROR(IF(O1414="Dec",(K1414/P1414-1))," ")</f>
        <v>0.0800000000000001</v>
      </c>
      <c r="S1414" s="100" t="str">
        <f aca="false">IF(N1414&gt;0,IF(O1414="","-",IF(R1414&lt;0%,"DEGROWTH","GROWTH")))</f>
        <v>GROWTH</v>
      </c>
      <c r="T1414" s="69" t="n">
        <v>0</v>
      </c>
      <c r="U1414" s="101" t="str">
        <f aca="false">IF(F1414&lt;=$V$2,"jAN","")</f>
        <v>jAN</v>
      </c>
      <c r="V1414" s="97" t="n">
        <v>0</v>
      </c>
      <c r="W1414" s="102" t="n">
        <f aca="false">K1414-V1414</f>
        <v>54</v>
      </c>
      <c r="X1414" s="103" t="n">
        <f aca="false">IFERROR(IF(U1414="Jan",(K1414/V1414-1)),0)</f>
        <v>0</v>
      </c>
      <c r="Y1414" s="106" t="b">
        <f aca="false">IF(T1414&gt;0,IF(U1414="","-",IF(X1414&lt;0%,"DEGROWTH","GROWTH")))</f>
        <v>0</v>
      </c>
      <c r="Z1414" s="75" t="n">
        <v>0</v>
      </c>
      <c r="AA1414" s="85"/>
      <c r="AB1414" s="85" t="s">
        <v>130</v>
      </c>
      <c r="AC1414" s="3"/>
    </row>
    <row r="1415" customFormat="false" ht="14.25" hidden="false" customHeight="true" outlineLevel="0" collapsed="false">
      <c r="A1415" s="70" t="s">
        <v>131</v>
      </c>
      <c r="B1415" s="83" t="s">
        <v>93</v>
      </c>
      <c r="C1415" s="83" t="s">
        <v>3069</v>
      </c>
      <c r="D1415" s="83" t="n">
        <v>1000001436</v>
      </c>
      <c r="E1415" s="83" t="s">
        <v>3070</v>
      </c>
      <c r="F1415" s="84" t="n">
        <v>44739</v>
      </c>
      <c r="G1415" s="67" t="str">
        <f aca="false">IF(I1415&gt;0,"Targeted Dealer","-")</f>
        <v>Targeted Dealer</v>
      </c>
      <c r="H1415" s="67"/>
      <c r="I1415" s="68" t="n">
        <v>100</v>
      </c>
      <c r="J1415" s="68" t="n">
        <f aca="false">I1415/$J$1*($J$1-$E$1)</f>
        <v>100</v>
      </c>
      <c r="K1415" s="69" t="n">
        <v>111</v>
      </c>
      <c r="L1415" s="69" t="n">
        <f aca="false">I1415-K1415</f>
        <v>-11</v>
      </c>
      <c r="M1415" s="69" t="n">
        <f aca="false">IFERROR((K1415/J1415%),"-")</f>
        <v>111</v>
      </c>
      <c r="N1415" s="97" t="n">
        <v>99</v>
      </c>
      <c r="O1415" s="98" t="str">
        <f aca="false">IF(F1415&lt;=$P$2,"DEC","")</f>
        <v>DEC</v>
      </c>
      <c r="P1415" s="97" t="n">
        <v>99</v>
      </c>
      <c r="Q1415" s="99" t="n">
        <f aca="false">K1415-P1415</f>
        <v>12</v>
      </c>
      <c r="R1415" s="98" t="n">
        <f aca="false">IFERROR(IF(O1415="Dec",(K1415/P1415-1))," ")</f>
        <v>0.121212121212121</v>
      </c>
      <c r="S1415" s="100" t="str">
        <f aca="false">IF(N1415&gt;0,IF(O1415="","-",IF(R1415&lt;0%,"DEGROWTH","GROWTH")))</f>
        <v>GROWTH</v>
      </c>
      <c r="T1415" s="69" t="n">
        <v>0</v>
      </c>
      <c r="U1415" s="101" t="str">
        <f aca="false">IF(F1415&lt;=$V$2,"jAN","")</f>
        <v>jAN</v>
      </c>
      <c r="V1415" s="97" t="n">
        <v>0</v>
      </c>
      <c r="W1415" s="102" t="n">
        <f aca="false">K1415-V1415</f>
        <v>111</v>
      </c>
      <c r="X1415" s="103" t="n">
        <f aca="false">IFERROR(IF(U1415="Jan",(K1415/V1415-1)),0)</f>
        <v>0</v>
      </c>
      <c r="Y1415" s="106" t="b">
        <f aca="false">IF(T1415&gt;0,IF(U1415="","-",IF(X1415&lt;0%,"DEGROWTH","GROWTH")))</f>
        <v>0</v>
      </c>
      <c r="Z1415" s="75" t="n">
        <v>1</v>
      </c>
      <c r="AA1415" s="70"/>
      <c r="AB1415" s="70" t="s">
        <v>131</v>
      </c>
      <c r="AC1415" s="3"/>
    </row>
    <row r="1416" customFormat="false" ht="14.25" hidden="false" customHeight="true" outlineLevel="0" collapsed="false">
      <c r="A1416" s="85" t="s">
        <v>133</v>
      </c>
      <c r="B1416" s="71" t="s">
        <v>30</v>
      </c>
      <c r="C1416" s="83" t="s">
        <v>483</v>
      </c>
      <c r="D1416" s="83" t="n">
        <v>1000004285</v>
      </c>
      <c r="E1416" s="83" t="s">
        <v>484</v>
      </c>
      <c r="F1416" s="84" t="n">
        <v>45736</v>
      </c>
      <c r="G1416" s="67" t="str">
        <f aca="false">IF(I1416&gt;0,"Targeted Dealer","-")</f>
        <v>Targeted Dealer</v>
      </c>
      <c r="H1416" s="67"/>
      <c r="I1416" s="68" t="n">
        <v>40</v>
      </c>
      <c r="J1416" s="68" t="n">
        <f aca="false">I1416/$J$1*($J$1-$E$1)</f>
        <v>40</v>
      </c>
      <c r="K1416" s="69" t="n">
        <v>0</v>
      </c>
      <c r="L1416" s="69" t="n">
        <f aca="false">I1416-K1416</f>
        <v>40</v>
      </c>
      <c r="M1416" s="69" t="n">
        <f aca="false">IFERROR((K1416/J1416%),"-")</f>
        <v>0</v>
      </c>
      <c r="N1416" s="97" t="n">
        <v>20</v>
      </c>
      <c r="O1416" s="98" t="str">
        <f aca="false">IF(F1416&lt;=$P$2,"DEC","")</f>
        <v>DEC</v>
      </c>
      <c r="P1416" s="97" t="n">
        <v>20</v>
      </c>
      <c r="Q1416" s="99" t="n">
        <f aca="false">K1416-P1416</f>
        <v>-20</v>
      </c>
      <c r="R1416" s="98" t="n">
        <f aca="false">IFERROR(IF(O1416="Dec",(K1416/P1416-1))," ")</f>
        <v>-1</v>
      </c>
      <c r="S1416" s="100" t="str">
        <f aca="false">IF(N1416&gt;0,IF(O1416="","-",IF(R1416&lt;0%,"DEGROWTH","GROWTH")))</f>
        <v>DEGROWTH</v>
      </c>
      <c r="T1416" s="69" t="n">
        <v>0</v>
      </c>
      <c r="U1416" s="101" t="str">
        <f aca="false">IF(F1416&lt;=$V$2,"jAN","")</f>
        <v/>
      </c>
      <c r="V1416" s="97" t="n">
        <v>0</v>
      </c>
      <c r="W1416" s="102" t="n">
        <f aca="false">K1416-V1416</f>
        <v>0</v>
      </c>
      <c r="X1416" s="103" t="n">
        <f aca="false">IFERROR(IF(U1416="Jan",(K1416/V1416-1)),0)</f>
        <v>0</v>
      </c>
      <c r="Y1416" s="106" t="b">
        <f aca="false">IF(T1416&gt;0,IF(U1416="","-",IF(X1416&lt;0%,"DEGROWTH","GROWTH")))</f>
        <v>0</v>
      </c>
      <c r="Z1416" s="75" t="n">
        <v>0</v>
      </c>
      <c r="AA1416" s="70"/>
      <c r="AB1416" s="85" t="s">
        <v>133</v>
      </c>
      <c r="AC1416" s="3"/>
    </row>
    <row r="1417" customFormat="false" ht="14.25" hidden="false" customHeight="true" outlineLevel="0" collapsed="false">
      <c r="A1417" s="85" t="s">
        <v>133</v>
      </c>
      <c r="B1417" s="83" t="s">
        <v>52</v>
      </c>
      <c r="C1417" s="83" t="s">
        <v>3071</v>
      </c>
      <c r="D1417" s="83" t="n">
        <v>1000004282</v>
      </c>
      <c r="E1417" s="83" t="s">
        <v>3072</v>
      </c>
      <c r="F1417" s="84" t="n">
        <v>45733</v>
      </c>
      <c r="G1417" s="67" t="str">
        <f aca="false">IF(I1417&gt;0,"Targeted Dealer","-")</f>
        <v>Targeted Dealer</v>
      </c>
      <c r="H1417" s="67"/>
      <c r="I1417" s="68" t="n">
        <v>55</v>
      </c>
      <c r="J1417" s="68" t="n">
        <f aca="false">I1417/$J$1*($J$1-$E$1)</f>
        <v>55</v>
      </c>
      <c r="K1417" s="69" t="n">
        <v>44</v>
      </c>
      <c r="L1417" s="69" t="n">
        <f aca="false">I1417-K1417</f>
        <v>11</v>
      </c>
      <c r="M1417" s="69" t="n">
        <f aca="false">IFERROR((K1417/J1417%),"-")</f>
        <v>80</v>
      </c>
      <c r="N1417" s="97" t="n">
        <v>52</v>
      </c>
      <c r="O1417" s="98" t="str">
        <f aca="false">IF(F1417&lt;=$P$2,"DEC","")</f>
        <v>DEC</v>
      </c>
      <c r="P1417" s="97" t="n">
        <v>52</v>
      </c>
      <c r="Q1417" s="99" t="n">
        <f aca="false">K1417-P1417</f>
        <v>-8</v>
      </c>
      <c r="R1417" s="98" t="n">
        <f aca="false">IFERROR(IF(O1417="Dec",(K1417/P1417-1))," ")</f>
        <v>-0.153846153846154</v>
      </c>
      <c r="S1417" s="100" t="str">
        <f aca="false">IF(N1417&gt;0,IF(O1417="","-",IF(R1417&lt;0%,"DEGROWTH","GROWTH")))</f>
        <v>DEGROWTH</v>
      </c>
      <c r="T1417" s="69" t="n">
        <v>0</v>
      </c>
      <c r="U1417" s="101" t="str">
        <f aca="false">IF(F1417&lt;=$V$2,"jAN","")</f>
        <v/>
      </c>
      <c r="V1417" s="97" t="n">
        <v>0</v>
      </c>
      <c r="W1417" s="102" t="n">
        <f aca="false">K1417-V1417</f>
        <v>44</v>
      </c>
      <c r="X1417" s="103" t="n">
        <f aca="false">IFERROR(IF(U1417="Jan",(K1417/V1417-1)),0)</f>
        <v>0</v>
      </c>
      <c r="Y1417" s="106" t="b">
        <f aca="false">IF(T1417&gt;0,IF(U1417="","-",IF(X1417&lt;0%,"DEGROWTH","GROWTH")))</f>
        <v>0</v>
      </c>
      <c r="Z1417" s="75" t="n">
        <v>0</v>
      </c>
      <c r="AA1417" s="70"/>
      <c r="AB1417" s="85" t="s">
        <v>133</v>
      </c>
      <c r="AC1417" s="3"/>
    </row>
    <row r="1418" customFormat="false" ht="14.25" hidden="false" customHeight="true" outlineLevel="0" collapsed="false">
      <c r="A1418" s="85" t="s">
        <v>133</v>
      </c>
      <c r="B1418" s="83" t="s">
        <v>47</v>
      </c>
      <c r="C1418" s="83" t="s">
        <v>485</v>
      </c>
      <c r="D1418" s="83" t="n">
        <v>1000004293</v>
      </c>
      <c r="E1418" s="83" t="s">
        <v>486</v>
      </c>
      <c r="F1418" s="84" t="n">
        <v>45737</v>
      </c>
      <c r="G1418" s="67" t="str">
        <f aca="false">IF(I1418&gt;0,"Targeted Dealer","-")</f>
        <v>Targeted Dealer</v>
      </c>
      <c r="H1418" s="67"/>
      <c r="I1418" s="68" t="n">
        <v>60</v>
      </c>
      <c r="J1418" s="68" t="n">
        <f aca="false">I1418/$J$1*($J$1-$E$1)</f>
        <v>60</v>
      </c>
      <c r="K1418" s="69" t="n">
        <v>20</v>
      </c>
      <c r="L1418" s="69" t="n">
        <f aca="false">I1418-K1418</f>
        <v>40</v>
      </c>
      <c r="M1418" s="69" t="n">
        <f aca="false">IFERROR((K1418/J1418%),"-")</f>
        <v>33.3333333333333</v>
      </c>
      <c r="N1418" s="97" t="n">
        <v>0</v>
      </c>
      <c r="O1418" s="98" t="str">
        <f aca="false">IF(F1418&lt;=$P$2,"DEC","")</f>
        <v>DEC</v>
      </c>
      <c r="P1418" s="97" t="n">
        <v>0</v>
      </c>
      <c r="Q1418" s="99" t="n">
        <f aca="false">K1418-P1418</f>
        <v>20</v>
      </c>
      <c r="R1418" s="98" t="str">
        <f aca="false">IFERROR(IF(O1418="Dec",(K1418/P1418-1))," ")</f>
        <v> </v>
      </c>
      <c r="S1418" s="105" t="b">
        <f aca="false">IF(N1418&gt;0,IF(O1418="","-",IF(R1418&lt;0%,"DEGROWTH","GROWTH")))</f>
        <v>0</v>
      </c>
      <c r="T1418" s="69" t="n">
        <v>0</v>
      </c>
      <c r="U1418" s="101" t="str">
        <f aca="false">IF(F1418&lt;=$V$2,"jAN","")</f>
        <v/>
      </c>
      <c r="V1418" s="97" t="n">
        <v>0</v>
      </c>
      <c r="W1418" s="102" t="n">
        <f aca="false">K1418-V1418</f>
        <v>20</v>
      </c>
      <c r="X1418" s="103" t="n">
        <f aca="false">IFERROR(IF(U1418="Jan",(K1418/V1418-1)),0)</f>
        <v>0</v>
      </c>
      <c r="Y1418" s="106" t="b">
        <f aca="false">IF(T1418&gt;0,IF(U1418="","-",IF(X1418&lt;0%,"DEGROWTH","GROWTH")))</f>
        <v>0</v>
      </c>
      <c r="Z1418" s="75" t="n">
        <v>0</v>
      </c>
      <c r="AA1418" s="70"/>
      <c r="AB1418" s="85" t="s">
        <v>133</v>
      </c>
      <c r="AC1418" s="3"/>
    </row>
    <row r="1419" customFormat="false" ht="14.25" hidden="false" customHeight="true" outlineLevel="0" collapsed="false">
      <c r="A1419" s="85" t="s">
        <v>133</v>
      </c>
      <c r="B1419" s="83" t="s">
        <v>143</v>
      </c>
      <c r="C1419" s="83" t="s">
        <v>3073</v>
      </c>
      <c r="D1419" s="83" t="n">
        <v>1000004272</v>
      </c>
      <c r="E1419" s="83" t="s">
        <v>3074</v>
      </c>
      <c r="F1419" s="84" t="n">
        <v>45717</v>
      </c>
      <c r="G1419" s="67" t="str">
        <f aca="false">IF(I1419&gt;0,"Targeted Dealer","-")</f>
        <v>Targeted Dealer</v>
      </c>
      <c r="H1419" s="67"/>
      <c r="I1419" s="68" t="n">
        <v>40</v>
      </c>
      <c r="J1419" s="68" t="n">
        <f aca="false">I1419/$J$1*($J$1-$E$1)</f>
        <v>40</v>
      </c>
      <c r="K1419" s="69" t="n">
        <v>40</v>
      </c>
      <c r="L1419" s="69" t="n">
        <f aca="false">I1419-K1419</f>
        <v>0</v>
      </c>
      <c r="M1419" s="69" t="n">
        <f aca="false">IFERROR((K1419/J1419%),"-")</f>
        <v>100</v>
      </c>
      <c r="N1419" s="97" t="n">
        <v>0</v>
      </c>
      <c r="O1419" s="98" t="str">
        <f aca="false">IF(F1419&lt;=$P$2,"DEC","")</f>
        <v>DEC</v>
      </c>
      <c r="P1419" s="97" t="n">
        <v>0</v>
      </c>
      <c r="Q1419" s="99" t="n">
        <f aca="false">K1419-P1419</f>
        <v>40</v>
      </c>
      <c r="R1419" s="98" t="str">
        <f aca="false">IFERROR(IF(O1419="Dec",(K1419/P1419-1))," ")</f>
        <v> </v>
      </c>
      <c r="S1419" s="105" t="b">
        <f aca="false">IF(N1419&gt;0,IF(O1419="","-",IF(R1419&lt;0%,"DEGROWTH","GROWTH")))</f>
        <v>0</v>
      </c>
      <c r="T1419" s="69" t="n">
        <v>0</v>
      </c>
      <c r="U1419" s="101" t="str">
        <f aca="false">IF(F1419&lt;=$V$2,"jAN","")</f>
        <v/>
      </c>
      <c r="V1419" s="97" t="n">
        <v>0</v>
      </c>
      <c r="W1419" s="102" t="n">
        <f aca="false">K1419-V1419</f>
        <v>40</v>
      </c>
      <c r="X1419" s="103" t="n">
        <f aca="false">IFERROR(IF(U1419="Jan",(K1419/V1419-1)),0)</f>
        <v>0</v>
      </c>
      <c r="Y1419" s="106" t="b">
        <f aca="false">IF(T1419&gt;0,IF(U1419="","-",IF(X1419&lt;0%,"DEGROWTH","GROWTH")))</f>
        <v>0</v>
      </c>
      <c r="Z1419" s="75" t="n">
        <v>0</v>
      </c>
      <c r="AA1419" s="70"/>
      <c r="AB1419" s="85" t="s">
        <v>133</v>
      </c>
      <c r="AC1419" s="3"/>
    </row>
    <row r="1420" customFormat="false" ht="14.25" hidden="false" customHeight="true" outlineLevel="0" collapsed="false">
      <c r="A1420" s="85" t="s">
        <v>133</v>
      </c>
      <c r="B1420" s="83" t="s">
        <v>52</v>
      </c>
      <c r="C1420" s="83" t="s">
        <v>3075</v>
      </c>
      <c r="D1420" s="83" t="n">
        <v>1000000977</v>
      </c>
      <c r="E1420" s="83" t="s">
        <v>3076</v>
      </c>
      <c r="F1420" s="84" t="n">
        <v>44738</v>
      </c>
      <c r="G1420" s="67" t="str">
        <f aca="false">IF(I1420&gt;0,"Targeted Dealer","-")</f>
        <v>Targeted Dealer</v>
      </c>
      <c r="H1420" s="67"/>
      <c r="I1420" s="68" t="n">
        <v>75</v>
      </c>
      <c r="J1420" s="68" t="n">
        <f aca="false">I1420/$J$1*($J$1-$E$1)</f>
        <v>75</v>
      </c>
      <c r="K1420" s="69" t="n">
        <v>25</v>
      </c>
      <c r="L1420" s="69" t="n">
        <f aca="false">I1420-K1420</f>
        <v>50</v>
      </c>
      <c r="M1420" s="69" t="n">
        <f aca="false">IFERROR((K1420/J1420%),"-")</f>
        <v>33.3333333333333</v>
      </c>
      <c r="N1420" s="97" t="n">
        <v>78</v>
      </c>
      <c r="O1420" s="98" t="str">
        <f aca="false">IF(F1420&lt;=$P$2,"DEC","")</f>
        <v>DEC</v>
      </c>
      <c r="P1420" s="97" t="n">
        <v>78</v>
      </c>
      <c r="Q1420" s="99" t="n">
        <f aca="false">K1420-P1420</f>
        <v>-53</v>
      </c>
      <c r="R1420" s="98" t="n">
        <f aca="false">IFERROR(IF(O1420="Dec",(K1420/P1420-1))," ")</f>
        <v>-0.67948717948718</v>
      </c>
      <c r="S1420" s="100" t="str">
        <f aca="false">IF(N1420&gt;0,IF(O1420="","-",IF(R1420&lt;0%,"DEGROWTH","GROWTH")))</f>
        <v>DEGROWTH</v>
      </c>
      <c r="T1420" s="69" t="n">
        <v>0</v>
      </c>
      <c r="U1420" s="101" t="str">
        <f aca="false">IF(F1420&lt;=$V$2,"jAN","")</f>
        <v>jAN</v>
      </c>
      <c r="V1420" s="97" t="n">
        <v>0</v>
      </c>
      <c r="W1420" s="102" t="n">
        <f aca="false">K1420-V1420</f>
        <v>25</v>
      </c>
      <c r="X1420" s="103" t="n">
        <f aca="false">IFERROR(IF(U1420="Jan",(K1420/V1420-1)),0)</f>
        <v>0</v>
      </c>
      <c r="Y1420" s="106" t="b">
        <f aca="false">IF(T1420&gt;0,IF(U1420="","-",IF(X1420&lt;0%,"DEGROWTH","GROWTH")))</f>
        <v>0</v>
      </c>
      <c r="Z1420" s="75" t="n">
        <v>0</v>
      </c>
      <c r="AA1420" s="70"/>
      <c r="AB1420" s="85" t="s">
        <v>133</v>
      </c>
      <c r="AC1420" s="3"/>
    </row>
    <row r="1421" customFormat="false" ht="14.25" hidden="false" customHeight="true" outlineLevel="0" collapsed="false">
      <c r="A1421" s="85" t="s">
        <v>133</v>
      </c>
      <c r="B1421" s="83" t="s">
        <v>143</v>
      </c>
      <c r="C1421" s="83" t="s">
        <v>3077</v>
      </c>
      <c r="D1421" s="83" t="n">
        <v>1000004314</v>
      </c>
      <c r="E1421" s="83" t="s">
        <v>3078</v>
      </c>
      <c r="F1421" s="84" t="n">
        <v>45757</v>
      </c>
      <c r="G1421" s="67" t="str">
        <f aca="false">IF(I1421&gt;0,"Targeted Dealer","-")</f>
        <v>Targeted Dealer</v>
      </c>
      <c r="H1421" s="67"/>
      <c r="I1421" s="68" t="n">
        <v>525</v>
      </c>
      <c r="J1421" s="68" t="n">
        <f aca="false">I1421/$J$1*($J$1-$E$1)</f>
        <v>525</v>
      </c>
      <c r="K1421" s="69" t="n">
        <v>480</v>
      </c>
      <c r="L1421" s="69" t="n">
        <f aca="false">I1421-K1421</f>
        <v>45</v>
      </c>
      <c r="M1421" s="69" t="n">
        <f aca="false">IFERROR((K1421/J1421%),"-")</f>
        <v>91.4285714285714</v>
      </c>
      <c r="N1421" s="97" t="n">
        <v>494</v>
      </c>
      <c r="O1421" s="98" t="str">
        <f aca="false">IF(F1421&lt;=$P$2,"DEC","")</f>
        <v>DEC</v>
      </c>
      <c r="P1421" s="97" t="n">
        <v>494</v>
      </c>
      <c r="Q1421" s="99" t="n">
        <f aca="false">K1421-P1421</f>
        <v>-14</v>
      </c>
      <c r="R1421" s="98" t="n">
        <f aca="false">IFERROR(IF(O1421="Dec",(K1421/P1421-1))," ")</f>
        <v>-0.02834008097166</v>
      </c>
      <c r="S1421" s="100" t="str">
        <f aca="false">IF(N1421&gt;0,IF(O1421="","-",IF(R1421&lt;0%,"DEGROWTH","GROWTH")))</f>
        <v>DEGROWTH</v>
      </c>
      <c r="T1421" s="69" t="n">
        <v>0</v>
      </c>
      <c r="U1421" s="101" t="str">
        <f aca="false">IF(F1421&lt;=$V$2,"jAN","")</f>
        <v/>
      </c>
      <c r="V1421" s="97" t="n">
        <v>0</v>
      </c>
      <c r="W1421" s="102" t="n">
        <f aca="false">K1421-V1421</f>
        <v>480</v>
      </c>
      <c r="X1421" s="103" t="n">
        <f aca="false">IFERROR(IF(U1421="Jan",(K1421/V1421-1)),0)</f>
        <v>0</v>
      </c>
      <c r="Y1421" s="106" t="b">
        <f aca="false">IF(T1421&gt;0,IF(U1421="","-",IF(X1421&lt;0%,"DEGROWTH","GROWTH")))</f>
        <v>0</v>
      </c>
      <c r="Z1421" s="75" t="n">
        <v>0</v>
      </c>
      <c r="AA1421" s="70"/>
      <c r="AB1421" s="85" t="s">
        <v>133</v>
      </c>
      <c r="AC1421" s="3"/>
    </row>
    <row r="1422" customFormat="false" ht="14.25" hidden="false" customHeight="true" outlineLevel="0" collapsed="false">
      <c r="A1422" s="85" t="s">
        <v>130</v>
      </c>
      <c r="B1422" s="83" t="s">
        <v>120</v>
      </c>
      <c r="C1422" s="83" t="s">
        <v>487</v>
      </c>
      <c r="D1422" s="83" t="n">
        <v>1000004271</v>
      </c>
      <c r="E1422" s="83" t="s">
        <v>488</v>
      </c>
      <c r="F1422" s="84" t="n">
        <v>45716</v>
      </c>
      <c r="G1422" s="67" t="str">
        <f aca="false">IF(I1422&gt;0,"Targeted Dealer","-")</f>
        <v>Targeted Dealer</v>
      </c>
      <c r="H1422" s="67"/>
      <c r="I1422" s="68" t="n">
        <v>25</v>
      </c>
      <c r="J1422" s="68" t="n">
        <f aca="false">I1422/$J$1*($J$1-$E$1)</f>
        <v>25</v>
      </c>
      <c r="K1422" s="69" t="n">
        <v>0</v>
      </c>
      <c r="L1422" s="69" t="n">
        <f aca="false">I1422-K1422</f>
        <v>25</v>
      </c>
      <c r="M1422" s="69" t="n">
        <f aca="false">IFERROR((K1422/J1422%),"-")</f>
        <v>0</v>
      </c>
      <c r="N1422" s="97" t="n">
        <v>0</v>
      </c>
      <c r="O1422" s="98" t="str">
        <f aca="false">IF(F1422&lt;=$P$2,"DEC","")</f>
        <v>DEC</v>
      </c>
      <c r="P1422" s="97" t="n">
        <v>0</v>
      </c>
      <c r="Q1422" s="99" t="n">
        <f aca="false">K1422-P1422</f>
        <v>0</v>
      </c>
      <c r="R1422" s="98" t="str">
        <f aca="false">IFERROR(IF(O1422="Dec",(K1422/P1422-1))," ")</f>
        <v> </v>
      </c>
      <c r="S1422" s="105" t="b">
        <f aca="false">IF(N1422&gt;0,IF(O1422="","-",IF(R1422&lt;0%,"DEGROWTH","GROWTH")))</f>
        <v>0</v>
      </c>
      <c r="T1422" s="69" t="n">
        <v>0</v>
      </c>
      <c r="U1422" s="101" t="str">
        <f aca="false">IF(F1422&lt;=$V$2,"jAN","")</f>
        <v/>
      </c>
      <c r="V1422" s="97" t="n">
        <v>0</v>
      </c>
      <c r="W1422" s="102" t="n">
        <f aca="false">K1422-V1422</f>
        <v>0</v>
      </c>
      <c r="X1422" s="103" t="n">
        <f aca="false">IFERROR(IF(U1422="Jan",(K1422/V1422-1)),0)</f>
        <v>0</v>
      </c>
      <c r="Y1422" s="106" t="b">
        <f aca="false">IF(T1422&gt;0,IF(U1422="","-",IF(X1422&lt;0%,"DEGROWTH","GROWTH")))</f>
        <v>0</v>
      </c>
      <c r="Z1422" s="75" t="n">
        <v>0</v>
      </c>
      <c r="AA1422" s="85"/>
      <c r="AB1422" s="85" t="s">
        <v>130</v>
      </c>
      <c r="AC1422" s="3"/>
    </row>
    <row r="1423" customFormat="false" ht="14.25" hidden="false" customHeight="true" outlineLevel="0" collapsed="false">
      <c r="A1423" s="85" t="s">
        <v>131</v>
      </c>
      <c r="B1423" s="83" t="s">
        <v>95</v>
      </c>
      <c r="C1423" s="83" t="s">
        <v>3079</v>
      </c>
      <c r="D1423" s="83" t="n">
        <v>1000004275</v>
      </c>
      <c r="E1423" s="83" t="s">
        <v>3080</v>
      </c>
      <c r="F1423" s="84" t="n">
        <v>45726</v>
      </c>
      <c r="G1423" s="67" t="str">
        <f aca="false">IF(I1423&gt;0,"Targeted Dealer","-")</f>
        <v>Targeted Dealer</v>
      </c>
      <c r="H1423" s="67"/>
      <c r="I1423" s="68" t="n">
        <v>1050</v>
      </c>
      <c r="J1423" s="68" t="n">
        <f aca="false">I1423/$J$1*($J$1-$E$1)</f>
        <v>1050</v>
      </c>
      <c r="K1423" s="69" t="n">
        <v>1076.5</v>
      </c>
      <c r="L1423" s="69" t="n">
        <f aca="false">I1423-K1423</f>
        <v>-26.5</v>
      </c>
      <c r="M1423" s="69" t="n">
        <f aca="false">IFERROR((K1423/J1423%),"-")</f>
        <v>102.52380952381</v>
      </c>
      <c r="N1423" s="97" t="n">
        <v>1026.75</v>
      </c>
      <c r="O1423" s="98" t="str">
        <f aca="false">IF(F1423&lt;=$P$2,"DEC","")</f>
        <v>DEC</v>
      </c>
      <c r="P1423" s="97" t="n">
        <v>1026.75</v>
      </c>
      <c r="Q1423" s="99" t="n">
        <f aca="false">K1423-P1423</f>
        <v>49.75</v>
      </c>
      <c r="R1423" s="98" t="n">
        <f aca="false">IFERROR(IF(O1423="Dec",(K1423/P1423-1))," ")</f>
        <v>0.0484538592646702</v>
      </c>
      <c r="S1423" s="100" t="str">
        <f aca="false">IF(N1423&gt;0,IF(O1423="","-",IF(R1423&lt;0%,"DEGROWTH","GROWTH")))</f>
        <v>GROWTH</v>
      </c>
      <c r="T1423" s="69" t="n">
        <v>0</v>
      </c>
      <c r="U1423" s="101" t="str">
        <f aca="false">IF(F1423&lt;=$V$2,"jAN","")</f>
        <v/>
      </c>
      <c r="V1423" s="97" t="n">
        <v>0</v>
      </c>
      <c r="W1423" s="102" t="n">
        <f aca="false">K1423-V1423</f>
        <v>1076.5</v>
      </c>
      <c r="X1423" s="103" t="n">
        <f aca="false">IFERROR(IF(U1423="Jan",(K1423/V1423-1)),0)</f>
        <v>0</v>
      </c>
      <c r="Y1423" s="106" t="b">
        <f aca="false">IF(T1423&gt;0,IF(U1423="","-",IF(X1423&lt;0%,"DEGROWTH","GROWTH")))</f>
        <v>0</v>
      </c>
      <c r="Z1423" s="75" t="n">
        <v>0</v>
      </c>
      <c r="AA1423" s="85"/>
      <c r="AB1423" s="85" t="s">
        <v>131</v>
      </c>
      <c r="AC1423" s="3"/>
    </row>
    <row r="1424" customFormat="false" ht="14.25" hidden="false" customHeight="true" outlineLevel="0" collapsed="false">
      <c r="A1424" s="85" t="s">
        <v>134</v>
      </c>
      <c r="B1424" s="83" t="s">
        <v>58</v>
      </c>
      <c r="C1424" s="83" t="s">
        <v>3081</v>
      </c>
      <c r="D1424" s="83" t="n">
        <v>1000004302</v>
      </c>
      <c r="E1424" s="83" t="s">
        <v>3082</v>
      </c>
      <c r="F1424" s="84" t="n">
        <v>45740</v>
      </c>
      <c r="G1424" s="67" t="str">
        <f aca="false">IF(I1424&gt;0,"Targeted Dealer","-")</f>
        <v>Targeted Dealer</v>
      </c>
      <c r="H1424" s="67"/>
      <c r="I1424" s="68" t="n">
        <v>30</v>
      </c>
      <c r="J1424" s="68" t="n">
        <f aca="false">I1424/$J$1*($J$1-$E$1)</f>
        <v>30</v>
      </c>
      <c r="K1424" s="69" t="n">
        <v>108</v>
      </c>
      <c r="L1424" s="69" t="n">
        <f aca="false">I1424-K1424</f>
        <v>-78</v>
      </c>
      <c r="M1424" s="69" t="n">
        <f aca="false">IFERROR((K1424/J1424%),"-")</f>
        <v>360</v>
      </c>
      <c r="N1424" s="97" t="n">
        <v>26</v>
      </c>
      <c r="O1424" s="98" t="str">
        <f aca="false">IF(F1424&lt;=$P$2,"DEC","")</f>
        <v>DEC</v>
      </c>
      <c r="P1424" s="97" t="n">
        <v>26</v>
      </c>
      <c r="Q1424" s="99" t="n">
        <f aca="false">K1424-P1424</f>
        <v>82</v>
      </c>
      <c r="R1424" s="98" t="n">
        <f aca="false">IFERROR(IF(O1424="Dec",(K1424/P1424-1))," ")</f>
        <v>3.15384615384615</v>
      </c>
      <c r="S1424" s="100" t="str">
        <f aca="false">IF(N1424&gt;0,IF(O1424="","-",IF(R1424&lt;0%,"DEGROWTH","GROWTH")))</f>
        <v>GROWTH</v>
      </c>
      <c r="T1424" s="69" t="n">
        <v>0</v>
      </c>
      <c r="U1424" s="101" t="str">
        <f aca="false">IF(F1424&lt;=$V$2,"jAN","")</f>
        <v/>
      </c>
      <c r="V1424" s="97" t="n">
        <v>0</v>
      </c>
      <c r="W1424" s="102" t="n">
        <f aca="false">K1424-V1424</f>
        <v>108</v>
      </c>
      <c r="X1424" s="103" t="n">
        <f aca="false">IFERROR(IF(U1424="Jan",(K1424/V1424-1)),0)</f>
        <v>0</v>
      </c>
      <c r="Y1424" s="106" t="b">
        <f aca="false">IF(T1424&gt;0,IF(U1424="","-",IF(X1424&lt;0%,"DEGROWTH","GROWTH")))</f>
        <v>0</v>
      </c>
      <c r="Z1424" s="75" t="n">
        <v>0</v>
      </c>
      <c r="AA1424" s="70"/>
      <c r="AB1424" s="85" t="s">
        <v>134</v>
      </c>
      <c r="AC1424" s="3"/>
    </row>
    <row r="1425" customFormat="false" ht="14.25" hidden="false" customHeight="true" outlineLevel="0" collapsed="false">
      <c r="A1425" s="85" t="s">
        <v>133</v>
      </c>
      <c r="B1425" s="83" t="s">
        <v>51</v>
      </c>
      <c r="C1425" s="83" t="s">
        <v>3083</v>
      </c>
      <c r="D1425" s="83" t="n">
        <v>1000000386</v>
      </c>
      <c r="E1425" s="83" t="s">
        <v>3084</v>
      </c>
      <c r="F1425" s="84" t="n">
        <v>44738</v>
      </c>
      <c r="G1425" s="67" t="str">
        <f aca="false">IF(I1425&gt;0,"Targeted Dealer","-")</f>
        <v>Targeted Dealer</v>
      </c>
      <c r="H1425" s="67"/>
      <c r="I1425" s="68" t="n">
        <v>100</v>
      </c>
      <c r="J1425" s="68" t="n">
        <f aca="false">I1425/$J$1*($J$1-$E$1)</f>
        <v>100</v>
      </c>
      <c r="K1425" s="69" t="n">
        <v>69</v>
      </c>
      <c r="L1425" s="69" t="n">
        <f aca="false">I1425-K1425</f>
        <v>31</v>
      </c>
      <c r="M1425" s="69" t="n">
        <f aca="false">IFERROR((K1425/J1425%),"-")</f>
        <v>69</v>
      </c>
      <c r="N1425" s="97" t="n">
        <v>24</v>
      </c>
      <c r="O1425" s="98" t="str">
        <f aca="false">IF(F1425&lt;=$P$2,"DEC","")</f>
        <v>DEC</v>
      </c>
      <c r="P1425" s="97" t="n">
        <v>24</v>
      </c>
      <c r="Q1425" s="99" t="n">
        <f aca="false">K1425-P1425</f>
        <v>45</v>
      </c>
      <c r="R1425" s="98" t="n">
        <f aca="false">IFERROR(IF(O1425="Dec",(K1425/P1425-1))," ")</f>
        <v>1.875</v>
      </c>
      <c r="S1425" s="100" t="str">
        <f aca="false">IF(N1425&gt;0,IF(O1425="","-",IF(R1425&lt;0%,"DEGROWTH","GROWTH")))</f>
        <v>GROWTH</v>
      </c>
      <c r="T1425" s="69" t="n">
        <v>0</v>
      </c>
      <c r="U1425" s="101" t="str">
        <f aca="false">IF(F1425&lt;=$V$2,"jAN","")</f>
        <v>jAN</v>
      </c>
      <c r="V1425" s="97" t="n">
        <v>0</v>
      </c>
      <c r="W1425" s="102" t="n">
        <f aca="false">K1425-V1425</f>
        <v>69</v>
      </c>
      <c r="X1425" s="103" t="n">
        <f aca="false">IFERROR(IF(U1425="Jan",(K1425/V1425-1)),0)</f>
        <v>0</v>
      </c>
      <c r="Y1425" s="106" t="b">
        <f aca="false">IF(T1425&gt;0,IF(U1425="","-",IF(X1425&lt;0%,"DEGROWTH","GROWTH")))</f>
        <v>0</v>
      </c>
      <c r="Z1425" s="75" t="n">
        <v>0</v>
      </c>
      <c r="AA1425" s="70"/>
      <c r="AB1425" s="85" t="s">
        <v>133</v>
      </c>
      <c r="AC1425" s="3"/>
    </row>
    <row r="1426" customFormat="false" ht="14.25" hidden="false" customHeight="true" outlineLevel="0" collapsed="false">
      <c r="A1426" s="85" t="s">
        <v>134</v>
      </c>
      <c r="B1426" s="71" t="s">
        <v>65</v>
      </c>
      <c r="C1426" s="83" t="s">
        <v>3085</v>
      </c>
      <c r="D1426" s="83" t="n">
        <v>1000004316</v>
      </c>
      <c r="E1426" s="83" t="s">
        <v>3086</v>
      </c>
      <c r="F1426" s="84" t="n">
        <v>45757</v>
      </c>
      <c r="G1426" s="67" t="str">
        <f aca="false">IF(I1426&gt;0,"Targeted Dealer","-")</f>
        <v>Targeted Dealer</v>
      </c>
      <c r="H1426" s="67"/>
      <c r="I1426" s="68" t="n">
        <v>150</v>
      </c>
      <c r="J1426" s="68" t="n">
        <f aca="false">I1426/$J$1*($J$1-$E$1)</f>
        <v>150</v>
      </c>
      <c r="K1426" s="69" t="n">
        <v>175</v>
      </c>
      <c r="L1426" s="69" t="n">
        <f aca="false">I1426-K1426</f>
        <v>-25</v>
      </c>
      <c r="M1426" s="69" t="n">
        <f aca="false">IFERROR((K1426/J1426%),"-")</f>
        <v>116.666666666667</v>
      </c>
      <c r="N1426" s="97" t="n">
        <v>100</v>
      </c>
      <c r="O1426" s="98" t="str">
        <f aca="false">IF(F1426&lt;=$P$2,"DEC","")</f>
        <v>DEC</v>
      </c>
      <c r="P1426" s="97" t="n">
        <v>100</v>
      </c>
      <c r="Q1426" s="99" t="n">
        <f aca="false">K1426-P1426</f>
        <v>75</v>
      </c>
      <c r="R1426" s="98" t="n">
        <f aca="false">IFERROR(IF(O1426="Dec",(K1426/P1426-1))," ")</f>
        <v>0.75</v>
      </c>
      <c r="S1426" s="100" t="str">
        <f aca="false">IF(N1426&gt;0,IF(O1426="","-",IF(R1426&lt;0%,"DEGROWTH","GROWTH")))</f>
        <v>GROWTH</v>
      </c>
      <c r="T1426" s="69" t="n">
        <v>0</v>
      </c>
      <c r="U1426" s="101" t="str">
        <f aca="false">IF(F1426&lt;=$V$2,"jAN","")</f>
        <v/>
      </c>
      <c r="V1426" s="97" t="n">
        <v>0</v>
      </c>
      <c r="W1426" s="102" t="n">
        <f aca="false">K1426-V1426</f>
        <v>175</v>
      </c>
      <c r="X1426" s="103" t="n">
        <f aca="false">IFERROR(IF(U1426="Jan",(K1426/V1426-1)),0)</f>
        <v>0</v>
      </c>
      <c r="Y1426" s="106" t="b">
        <f aca="false">IF(T1426&gt;0,IF(U1426="","-",IF(X1426&lt;0%,"DEGROWTH","GROWTH")))</f>
        <v>0</v>
      </c>
      <c r="Z1426" s="75" t="n">
        <v>0</v>
      </c>
      <c r="AA1426" s="70"/>
      <c r="AB1426" s="85" t="s">
        <v>134</v>
      </c>
      <c r="AC1426" s="3"/>
    </row>
    <row r="1427" customFormat="false" ht="14.25" hidden="false" customHeight="true" outlineLevel="0" collapsed="false">
      <c r="A1427" s="85" t="s">
        <v>133</v>
      </c>
      <c r="B1427" s="83" t="s">
        <v>144</v>
      </c>
      <c r="C1427" s="83" t="s">
        <v>3087</v>
      </c>
      <c r="D1427" s="83" t="n">
        <v>1000003293</v>
      </c>
      <c r="E1427" s="83" t="s">
        <v>3088</v>
      </c>
      <c r="F1427" s="84" t="n">
        <v>44953</v>
      </c>
      <c r="G1427" s="67" t="str">
        <f aca="false">IF(I1427&gt;0,"Targeted Dealer","-")</f>
        <v>Targeted Dealer</v>
      </c>
      <c r="H1427" s="67"/>
      <c r="I1427" s="68" t="n">
        <v>70</v>
      </c>
      <c r="J1427" s="68" t="n">
        <f aca="false">I1427/$J$1*($J$1-$E$1)</f>
        <v>70</v>
      </c>
      <c r="K1427" s="69" t="n">
        <v>70</v>
      </c>
      <c r="L1427" s="69" t="n">
        <f aca="false">I1427-K1427</f>
        <v>0</v>
      </c>
      <c r="M1427" s="69" t="n">
        <f aca="false">IFERROR((K1427/J1427%),"-")</f>
        <v>100</v>
      </c>
      <c r="N1427" s="97" t="n">
        <v>33</v>
      </c>
      <c r="O1427" s="98" t="str">
        <f aca="false">IF(F1427&lt;=$P$2,"DEC","")</f>
        <v>DEC</v>
      </c>
      <c r="P1427" s="97" t="n">
        <v>33</v>
      </c>
      <c r="Q1427" s="99" t="n">
        <f aca="false">K1427-P1427</f>
        <v>37</v>
      </c>
      <c r="R1427" s="98" t="n">
        <f aca="false">IFERROR(IF(O1427="Dec",(K1427/P1427-1))," ")</f>
        <v>1.12121212121212</v>
      </c>
      <c r="S1427" s="100" t="str">
        <f aca="false">IF(N1427&gt;0,IF(O1427="","-",IF(R1427&lt;0%,"DEGROWTH","GROWTH")))</f>
        <v>GROWTH</v>
      </c>
      <c r="T1427" s="69" t="n">
        <v>0</v>
      </c>
      <c r="U1427" s="101" t="str">
        <f aca="false">IF(F1427&lt;=$V$2,"jAN","")</f>
        <v>jAN</v>
      </c>
      <c r="V1427" s="97" t="n">
        <v>0</v>
      </c>
      <c r="W1427" s="102" t="n">
        <f aca="false">K1427-V1427</f>
        <v>70</v>
      </c>
      <c r="X1427" s="103" t="n">
        <f aca="false">IFERROR(IF(U1427="Jan",(K1427/V1427-1)),0)</f>
        <v>0</v>
      </c>
      <c r="Y1427" s="106" t="b">
        <f aca="false">IF(T1427&gt;0,IF(U1427="","-",IF(X1427&lt;0%,"DEGROWTH","GROWTH")))</f>
        <v>0</v>
      </c>
      <c r="Z1427" s="75" t="n">
        <v>0</v>
      </c>
      <c r="AA1427" s="70"/>
      <c r="AB1427" s="85" t="s">
        <v>133</v>
      </c>
      <c r="AC1427" s="3"/>
    </row>
    <row r="1428" customFormat="false" ht="14.25" hidden="false" customHeight="true" outlineLevel="0" collapsed="false">
      <c r="A1428" s="85" t="s">
        <v>130</v>
      </c>
      <c r="B1428" s="83" t="s">
        <v>115</v>
      </c>
      <c r="C1428" s="83" t="s">
        <v>489</v>
      </c>
      <c r="D1428" s="83" t="n">
        <v>1000004303</v>
      </c>
      <c r="E1428" s="83" t="s">
        <v>490</v>
      </c>
      <c r="F1428" s="84" t="n">
        <v>45741</v>
      </c>
      <c r="G1428" s="67" t="str">
        <f aca="false">IF(I1428&gt;0,"Targeted Dealer","-")</f>
        <v>Targeted Dealer</v>
      </c>
      <c r="H1428" s="67"/>
      <c r="I1428" s="68" t="n">
        <v>50</v>
      </c>
      <c r="J1428" s="68" t="n">
        <f aca="false">I1428/$J$1*($J$1-$E$1)</f>
        <v>50</v>
      </c>
      <c r="K1428" s="69" t="n">
        <v>0</v>
      </c>
      <c r="L1428" s="69" t="n">
        <f aca="false">I1428-K1428</f>
        <v>50</v>
      </c>
      <c r="M1428" s="69" t="n">
        <f aca="false">IFERROR((K1428/J1428%),"-")</f>
        <v>0</v>
      </c>
      <c r="N1428" s="97" t="n">
        <v>0</v>
      </c>
      <c r="O1428" s="98" t="str">
        <f aca="false">IF(F1428&lt;=$P$2,"DEC","")</f>
        <v>DEC</v>
      </c>
      <c r="P1428" s="97" t="n">
        <v>0</v>
      </c>
      <c r="Q1428" s="99" t="n">
        <f aca="false">K1428-P1428</f>
        <v>0</v>
      </c>
      <c r="R1428" s="98" t="str">
        <f aca="false">IFERROR(IF(O1428="Dec",(K1428/P1428-1))," ")</f>
        <v> </v>
      </c>
      <c r="S1428" s="105" t="b">
        <f aca="false">IF(N1428&gt;0,IF(O1428="","-",IF(R1428&lt;0%,"DEGROWTH","GROWTH")))</f>
        <v>0</v>
      </c>
      <c r="T1428" s="69" t="n">
        <v>0</v>
      </c>
      <c r="U1428" s="101" t="str">
        <f aca="false">IF(F1428&lt;=$V$2,"jAN","")</f>
        <v/>
      </c>
      <c r="V1428" s="97" t="n">
        <v>0</v>
      </c>
      <c r="W1428" s="102" t="n">
        <f aca="false">K1428-V1428</f>
        <v>0</v>
      </c>
      <c r="X1428" s="103" t="n">
        <f aca="false">IFERROR(IF(U1428="Jan",(K1428/V1428-1)),0)</f>
        <v>0</v>
      </c>
      <c r="Y1428" s="106" t="b">
        <f aca="false">IF(T1428&gt;0,IF(U1428="","-",IF(X1428&lt;0%,"DEGROWTH","GROWTH")))</f>
        <v>0</v>
      </c>
      <c r="Z1428" s="75" t="n">
        <v>1</v>
      </c>
      <c r="AA1428" s="85"/>
      <c r="AB1428" s="85" t="s">
        <v>130</v>
      </c>
      <c r="AC1428" s="3"/>
    </row>
    <row r="1429" customFormat="false" ht="14.25" hidden="false" customHeight="true" outlineLevel="0" collapsed="false">
      <c r="A1429" s="85" t="s">
        <v>130</v>
      </c>
      <c r="B1429" s="83" t="s">
        <v>115</v>
      </c>
      <c r="C1429" s="83" t="s">
        <v>3945</v>
      </c>
      <c r="D1429" s="83" t="n">
        <v>1000001808</v>
      </c>
      <c r="E1429" s="83" t="s">
        <v>3946</v>
      </c>
      <c r="F1429" s="84" t="n">
        <v>44739</v>
      </c>
      <c r="G1429" s="67" t="str">
        <f aca="false">IF(I1429&gt;0,"Targeted Dealer","-")</f>
        <v>Targeted Dealer</v>
      </c>
      <c r="H1429" s="67"/>
      <c r="I1429" s="68" t="n">
        <v>100</v>
      </c>
      <c r="J1429" s="68" t="n">
        <f aca="false">I1429/$J$1*($J$1-$E$1)</f>
        <v>100</v>
      </c>
      <c r="K1429" s="69" t="n">
        <v>0</v>
      </c>
      <c r="L1429" s="69" t="n">
        <f aca="false">I1429-K1429</f>
        <v>100</v>
      </c>
      <c r="M1429" s="69" t="n">
        <f aca="false">IFERROR((K1429/J1429%),"-")</f>
        <v>0</v>
      </c>
      <c r="N1429" s="97" t="n">
        <v>0</v>
      </c>
      <c r="O1429" s="98" t="str">
        <f aca="false">IF(F1429&lt;=$P$2,"DEC","")</f>
        <v>DEC</v>
      </c>
      <c r="P1429" s="97" t="n">
        <v>0</v>
      </c>
      <c r="Q1429" s="99" t="n">
        <f aca="false">K1429-P1429</f>
        <v>0</v>
      </c>
      <c r="R1429" s="98" t="str">
        <f aca="false">IFERROR(IF(O1429="Dec",(K1429/P1429-1))," ")</f>
        <v> </v>
      </c>
      <c r="S1429" s="105" t="b">
        <f aca="false">IF(N1429&gt;0,IF(O1429="","-",IF(R1429&lt;0%,"DEGROWTH","GROWTH")))</f>
        <v>0</v>
      </c>
      <c r="T1429" s="69" t="n">
        <v>0</v>
      </c>
      <c r="U1429" s="101" t="str">
        <f aca="false">IF(F1429&lt;=$V$2,"jAN","")</f>
        <v>jAN</v>
      </c>
      <c r="V1429" s="97" t="n">
        <v>0</v>
      </c>
      <c r="W1429" s="102" t="n">
        <f aca="false">K1429-V1429</f>
        <v>0</v>
      </c>
      <c r="X1429" s="103" t="n">
        <f aca="false">IFERROR(IF(U1429="Jan",(K1429/V1429-1)),0)</f>
        <v>0</v>
      </c>
      <c r="Y1429" s="106" t="b">
        <f aca="false">IF(T1429&gt;0,IF(U1429="","-",IF(X1429&lt;0%,"DEGROWTH","GROWTH")))</f>
        <v>0</v>
      </c>
      <c r="Z1429" s="75" t="n">
        <v>0</v>
      </c>
      <c r="AA1429" s="85"/>
      <c r="AB1429" s="85" t="s">
        <v>130</v>
      </c>
      <c r="AC1429" s="3"/>
    </row>
    <row r="1430" customFormat="false" ht="14.25" hidden="false" customHeight="true" outlineLevel="0" collapsed="false">
      <c r="A1430" s="85" t="s">
        <v>133</v>
      </c>
      <c r="B1430" s="71" t="s">
        <v>27</v>
      </c>
      <c r="C1430" s="83" t="s">
        <v>3089</v>
      </c>
      <c r="D1430" s="83" t="n">
        <v>1000004292</v>
      </c>
      <c r="E1430" s="83" t="s">
        <v>3090</v>
      </c>
      <c r="F1430" s="84" t="n">
        <v>45737</v>
      </c>
      <c r="G1430" s="67" t="str">
        <f aca="false">IF(I1430&gt;0,"Targeted Dealer","-")</f>
        <v>Targeted Dealer</v>
      </c>
      <c r="H1430" s="67"/>
      <c r="I1430" s="68" t="n">
        <v>20</v>
      </c>
      <c r="J1430" s="68" t="n">
        <f aca="false">I1430/$J$1*($J$1-$E$1)</f>
        <v>20</v>
      </c>
      <c r="K1430" s="69" t="n">
        <v>10.5</v>
      </c>
      <c r="L1430" s="69" t="n">
        <f aca="false">I1430-K1430</f>
        <v>9.5</v>
      </c>
      <c r="M1430" s="69" t="n">
        <f aca="false">IFERROR((K1430/J1430%),"-")</f>
        <v>52.5</v>
      </c>
      <c r="N1430" s="97" t="n">
        <v>8</v>
      </c>
      <c r="O1430" s="98" t="str">
        <f aca="false">IF(F1430&lt;=$P$2,"DEC","")</f>
        <v>DEC</v>
      </c>
      <c r="P1430" s="97" t="n">
        <v>8</v>
      </c>
      <c r="Q1430" s="99" t="n">
        <f aca="false">K1430-P1430</f>
        <v>2.5</v>
      </c>
      <c r="R1430" s="98" t="n">
        <f aca="false">IFERROR(IF(O1430="Dec",(K1430/P1430-1))," ")</f>
        <v>0.3125</v>
      </c>
      <c r="S1430" s="100" t="str">
        <f aca="false">IF(N1430&gt;0,IF(O1430="","-",IF(R1430&lt;0%,"DEGROWTH","GROWTH")))</f>
        <v>GROWTH</v>
      </c>
      <c r="T1430" s="69" t="n">
        <v>0</v>
      </c>
      <c r="U1430" s="101" t="str">
        <f aca="false">IF(F1430&lt;=$V$2,"jAN","")</f>
        <v/>
      </c>
      <c r="V1430" s="97" t="n">
        <v>0</v>
      </c>
      <c r="W1430" s="102" t="n">
        <f aca="false">K1430-V1430</f>
        <v>10.5</v>
      </c>
      <c r="X1430" s="103" t="n">
        <f aca="false">IFERROR(IF(U1430="Jan",(K1430/V1430-1)),0)</f>
        <v>0</v>
      </c>
      <c r="Y1430" s="106" t="b">
        <f aca="false">IF(T1430&gt;0,IF(U1430="","-",IF(X1430&lt;0%,"DEGROWTH","GROWTH")))</f>
        <v>0</v>
      </c>
      <c r="Z1430" s="75" t="n">
        <v>0</v>
      </c>
      <c r="AA1430" s="70"/>
      <c r="AB1430" s="85" t="s">
        <v>133</v>
      </c>
      <c r="AC1430" s="3"/>
    </row>
    <row r="1431" customFormat="false" ht="14.25" hidden="false" customHeight="true" outlineLevel="0" collapsed="false">
      <c r="A1431" s="85" t="s">
        <v>132</v>
      </c>
      <c r="B1431" s="83" t="s">
        <v>101</v>
      </c>
      <c r="C1431" s="83" t="s">
        <v>3091</v>
      </c>
      <c r="D1431" s="83" t="n">
        <v>1000004315</v>
      </c>
      <c r="E1431" s="83" t="s">
        <v>3092</v>
      </c>
      <c r="F1431" s="84" t="n">
        <v>45757</v>
      </c>
      <c r="G1431" s="67" t="str">
        <f aca="false">IF(I1431&gt;0,"Targeted Dealer","-")</f>
        <v>Targeted Dealer</v>
      </c>
      <c r="H1431" s="67"/>
      <c r="I1431" s="68" t="n">
        <v>100</v>
      </c>
      <c r="J1431" s="68" t="n">
        <f aca="false">I1431/$J$1*($J$1-$E$1)</f>
        <v>100</v>
      </c>
      <c r="K1431" s="69" t="n">
        <v>100</v>
      </c>
      <c r="L1431" s="69" t="n">
        <f aca="false">I1431-K1431</f>
        <v>0</v>
      </c>
      <c r="M1431" s="69" t="n">
        <f aca="false">IFERROR((K1431/J1431%),"-")</f>
        <v>100</v>
      </c>
      <c r="N1431" s="97" t="n">
        <v>151</v>
      </c>
      <c r="O1431" s="98" t="str">
        <f aca="false">IF(F1431&lt;=$P$2,"DEC","")</f>
        <v>DEC</v>
      </c>
      <c r="P1431" s="97" t="n">
        <v>151</v>
      </c>
      <c r="Q1431" s="99" t="n">
        <f aca="false">K1431-P1431</f>
        <v>-51</v>
      </c>
      <c r="R1431" s="98" t="n">
        <f aca="false">IFERROR(IF(O1431="Dec",(K1431/P1431-1))," ")</f>
        <v>-0.337748344370861</v>
      </c>
      <c r="S1431" s="100" t="str">
        <f aca="false">IF(N1431&gt;0,IF(O1431="","-",IF(R1431&lt;0%,"DEGROWTH","GROWTH")))</f>
        <v>DEGROWTH</v>
      </c>
      <c r="T1431" s="69" t="n">
        <v>0</v>
      </c>
      <c r="U1431" s="101" t="str">
        <f aca="false">IF(F1431&lt;=$V$2,"jAN","")</f>
        <v/>
      </c>
      <c r="V1431" s="97" t="n">
        <v>0</v>
      </c>
      <c r="W1431" s="102" t="n">
        <f aca="false">K1431-V1431</f>
        <v>100</v>
      </c>
      <c r="X1431" s="103" t="n">
        <f aca="false">IFERROR(IF(U1431="Jan",(K1431/V1431-1)),0)</f>
        <v>0</v>
      </c>
      <c r="Y1431" s="106" t="b">
        <f aca="false">IF(T1431&gt;0,IF(U1431="","-",IF(X1431&lt;0%,"DEGROWTH","GROWTH")))</f>
        <v>0</v>
      </c>
      <c r="Z1431" s="75" t="n">
        <v>0</v>
      </c>
      <c r="AA1431" s="85"/>
      <c r="AB1431" s="85" t="s">
        <v>132</v>
      </c>
      <c r="AC1431" s="3"/>
    </row>
    <row r="1432" customFormat="false" ht="14.25" hidden="false" customHeight="true" outlineLevel="0" collapsed="false">
      <c r="A1432" s="85" t="s">
        <v>133</v>
      </c>
      <c r="B1432" s="83" t="s">
        <v>141</v>
      </c>
      <c r="C1432" s="83" t="s">
        <v>3093</v>
      </c>
      <c r="D1432" s="83" t="n">
        <v>1000004317</v>
      </c>
      <c r="E1432" s="83" t="s">
        <v>3094</v>
      </c>
      <c r="F1432" s="84" t="n">
        <v>45763</v>
      </c>
      <c r="G1432" s="67" t="str">
        <f aca="false">IF(I1432&gt;0,"Targeted Dealer","-")</f>
        <v>Targeted Dealer</v>
      </c>
      <c r="H1432" s="67"/>
      <c r="I1432" s="68" t="n">
        <v>1400</v>
      </c>
      <c r="J1432" s="68" t="n">
        <f aca="false">I1432/$J$1*($J$1-$E$1)</f>
        <v>1400</v>
      </c>
      <c r="K1432" s="69" t="n">
        <v>1541.8</v>
      </c>
      <c r="L1432" s="69" t="n">
        <f aca="false">I1432-K1432</f>
        <v>-141.8</v>
      </c>
      <c r="M1432" s="69" t="n">
        <f aca="false">IFERROR((K1432/J1432%),"-")</f>
        <v>110.128571428571</v>
      </c>
      <c r="N1432" s="97" t="n">
        <v>1201.2</v>
      </c>
      <c r="O1432" s="98" t="str">
        <f aca="false">IF(F1432&lt;=$P$2,"DEC","")</f>
        <v>DEC</v>
      </c>
      <c r="P1432" s="97" t="n">
        <v>1201.2</v>
      </c>
      <c r="Q1432" s="99" t="n">
        <f aca="false">K1432-P1432</f>
        <v>340.6</v>
      </c>
      <c r="R1432" s="98" t="n">
        <f aca="false">IFERROR(IF(O1432="Dec",(K1432/P1432-1))," ")</f>
        <v>0.283549783549784</v>
      </c>
      <c r="S1432" s="100" t="str">
        <f aca="false">IF(N1432&gt;0,IF(O1432="","-",IF(R1432&lt;0%,"DEGROWTH","GROWTH")))</f>
        <v>GROWTH</v>
      </c>
      <c r="T1432" s="69" t="n">
        <v>0</v>
      </c>
      <c r="U1432" s="101" t="str">
        <f aca="false">IF(F1432&lt;=$V$2,"jAN","")</f>
        <v/>
      </c>
      <c r="V1432" s="97" t="n">
        <v>0</v>
      </c>
      <c r="W1432" s="102" t="n">
        <f aca="false">K1432-V1432</f>
        <v>1541.8</v>
      </c>
      <c r="X1432" s="103" t="n">
        <f aca="false">IFERROR(IF(U1432="Jan",(K1432/V1432-1)),0)</f>
        <v>0</v>
      </c>
      <c r="Y1432" s="106" t="b">
        <f aca="false">IF(T1432&gt;0,IF(U1432="","-",IF(X1432&lt;0%,"DEGROWTH","GROWTH")))</f>
        <v>0</v>
      </c>
      <c r="Z1432" s="75" t="n">
        <v>0</v>
      </c>
      <c r="AA1432" s="70"/>
      <c r="AB1432" s="85" t="s">
        <v>133</v>
      </c>
      <c r="AC1432" s="3"/>
    </row>
    <row r="1433" customFormat="false" ht="14.25" hidden="false" customHeight="true" outlineLevel="0" collapsed="false">
      <c r="A1433" s="85" t="s">
        <v>133</v>
      </c>
      <c r="B1433" s="83" t="s">
        <v>37</v>
      </c>
      <c r="C1433" s="83" t="s">
        <v>3095</v>
      </c>
      <c r="D1433" s="83" t="n">
        <v>1000004313</v>
      </c>
      <c r="E1433" s="83" t="s">
        <v>3096</v>
      </c>
      <c r="F1433" s="84" t="n">
        <v>45755</v>
      </c>
      <c r="G1433" s="67" t="str">
        <f aca="false">IF(I1433&gt;0,"Targeted Dealer","-")</f>
        <v>Targeted Dealer</v>
      </c>
      <c r="H1433" s="67"/>
      <c r="I1433" s="68" t="n">
        <v>80</v>
      </c>
      <c r="J1433" s="68" t="n">
        <f aca="false">I1433/$J$1*($J$1-$E$1)</f>
        <v>80</v>
      </c>
      <c r="K1433" s="69" t="n">
        <v>40</v>
      </c>
      <c r="L1433" s="69" t="n">
        <f aca="false">I1433-K1433</f>
        <v>40</v>
      </c>
      <c r="M1433" s="69" t="n">
        <f aca="false">IFERROR((K1433/J1433%),"-")</f>
        <v>50</v>
      </c>
      <c r="N1433" s="97" t="n">
        <v>49</v>
      </c>
      <c r="O1433" s="98" t="str">
        <f aca="false">IF(F1433&lt;=$P$2,"DEC","")</f>
        <v>DEC</v>
      </c>
      <c r="P1433" s="97" t="n">
        <v>49</v>
      </c>
      <c r="Q1433" s="99" t="n">
        <f aca="false">K1433-P1433</f>
        <v>-9</v>
      </c>
      <c r="R1433" s="98" t="n">
        <f aca="false">IFERROR(IF(O1433="Dec",(K1433/P1433-1))," ")</f>
        <v>-0.183673469387755</v>
      </c>
      <c r="S1433" s="100" t="str">
        <f aca="false">IF(N1433&gt;0,IF(O1433="","-",IF(R1433&lt;0%,"DEGROWTH","GROWTH")))</f>
        <v>DEGROWTH</v>
      </c>
      <c r="T1433" s="69" t="n">
        <v>0</v>
      </c>
      <c r="U1433" s="101" t="str">
        <f aca="false">IF(F1433&lt;=$V$2,"jAN","")</f>
        <v/>
      </c>
      <c r="V1433" s="97" t="n">
        <v>0</v>
      </c>
      <c r="W1433" s="102" t="n">
        <f aca="false">K1433-V1433</f>
        <v>40</v>
      </c>
      <c r="X1433" s="103" t="n">
        <f aca="false">IFERROR(IF(U1433="Jan",(K1433/V1433-1)),0)</f>
        <v>0</v>
      </c>
      <c r="Y1433" s="106" t="b">
        <f aca="false">IF(T1433&gt;0,IF(U1433="","-",IF(X1433&lt;0%,"DEGROWTH","GROWTH")))</f>
        <v>0</v>
      </c>
      <c r="Z1433" s="75" t="n">
        <v>0</v>
      </c>
      <c r="AA1433" s="70"/>
      <c r="AB1433" s="85" t="s">
        <v>133</v>
      </c>
      <c r="AC1433" s="3"/>
    </row>
    <row r="1434" customFormat="false" ht="14.25" hidden="false" customHeight="true" outlineLevel="0" collapsed="false">
      <c r="A1434" s="85" t="s">
        <v>132</v>
      </c>
      <c r="B1434" s="83" t="s">
        <v>103</v>
      </c>
      <c r="C1434" s="83" t="s">
        <v>491</v>
      </c>
      <c r="D1434" s="83" t="n">
        <v>1000004319</v>
      </c>
      <c r="E1434" s="83" t="s">
        <v>492</v>
      </c>
      <c r="F1434" s="84" t="n">
        <v>44670</v>
      </c>
      <c r="G1434" s="67" t="str">
        <f aca="false">IF(I1434&gt;0,"Targeted Dealer","-")</f>
        <v>Targeted Dealer</v>
      </c>
      <c r="H1434" s="67"/>
      <c r="I1434" s="68" t="n">
        <v>25</v>
      </c>
      <c r="J1434" s="68" t="n">
        <f aca="false">I1434/$J$1*($J$1-$E$1)</f>
        <v>25</v>
      </c>
      <c r="K1434" s="69" t="n">
        <v>0</v>
      </c>
      <c r="L1434" s="69" t="n">
        <f aca="false">I1434-K1434</f>
        <v>25</v>
      </c>
      <c r="M1434" s="69" t="n">
        <f aca="false">IFERROR((K1434/J1434%),"-")</f>
        <v>0</v>
      </c>
      <c r="N1434" s="97" t="n">
        <v>0</v>
      </c>
      <c r="O1434" s="98" t="str">
        <f aca="false">IF(F1434&lt;=$P$2,"DEC","")</f>
        <v>DEC</v>
      </c>
      <c r="P1434" s="97" t="n">
        <v>0</v>
      </c>
      <c r="Q1434" s="99" t="n">
        <f aca="false">K1434-P1434</f>
        <v>0</v>
      </c>
      <c r="R1434" s="98" t="str">
        <f aca="false">IFERROR(IF(O1434="Dec",(K1434/P1434-1))," ")</f>
        <v> </v>
      </c>
      <c r="S1434" s="105" t="b">
        <f aca="false">IF(N1434&gt;0,IF(O1434="","-",IF(R1434&lt;0%,"DEGROWTH","GROWTH")))</f>
        <v>0</v>
      </c>
      <c r="T1434" s="69" t="n">
        <v>0</v>
      </c>
      <c r="U1434" s="101" t="str">
        <f aca="false">IF(F1434&lt;=$V$2,"jAN","")</f>
        <v>jAN</v>
      </c>
      <c r="V1434" s="97" t="n">
        <v>0</v>
      </c>
      <c r="W1434" s="102" t="n">
        <f aca="false">K1434-V1434</f>
        <v>0</v>
      </c>
      <c r="X1434" s="103" t="n">
        <f aca="false">IFERROR(IF(U1434="Jan",(K1434/V1434-1)),0)</f>
        <v>0</v>
      </c>
      <c r="Y1434" s="106" t="b">
        <f aca="false">IF(T1434&gt;0,IF(U1434="","-",IF(X1434&lt;0%,"DEGROWTH","GROWTH")))</f>
        <v>0</v>
      </c>
      <c r="Z1434" s="75" t="n">
        <v>1</v>
      </c>
      <c r="AA1434" s="85"/>
      <c r="AB1434" s="85" t="s">
        <v>132</v>
      </c>
      <c r="AC1434" s="3"/>
    </row>
    <row r="1435" customFormat="false" ht="14.25" hidden="false" customHeight="true" outlineLevel="0" collapsed="false">
      <c r="A1435" s="85" t="s">
        <v>131</v>
      </c>
      <c r="B1435" s="83" t="s">
        <v>97</v>
      </c>
      <c r="C1435" s="83" t="s">
        <v>3097</v>
      </c>
      <c r="D1435" s="83" t="n">
        <v>1000004324</v>
      </c>
      <c r="E1435" s="83" t="s">
        <v>3098</v>
      </c>
      <c r="F1435" s="84" t="n">
        <v>45769</v>
      </c>
      <c r="G1435" s="67" t="str">
        <f aca="false">IF(I1435&gt;0,"Targeted Dealer","-")</f>
        <v>Targeted Dealer</v>
      </c>
      <c r="H1435" s="67"/>
      <c r="I1435" s="68" t="n">
        <v>300</v>
      </c>
      <c r="J1435" s="68" t="n">
        <f aca="false">I1435/$J$1*($J$1-$E$1)</f>
        <v>300</v>
      </c>
      <c r="K1435" s="69" t="n">
        <v>241.25</v>
      </c>
      <c r="L1435" s="69" t="n">
        <f aca="false">I1435-K1435</f>
        <v>58.75</v>
      </c>
      <c r="M1435" s="69" t="n">
        <f aca="false">IFERROR((K1435/J1435%),"-")</f>
        <v>80.4166666666667</v>
      </c>
      <c r="N1435" s="97" t="n">
        <v>226.5</v>
      </c>
      <c r="O1435" s="98" t="str">
        <f aca="false">IF(F1435&lt;=$P$2,"DEC","")</f>
        <v>DEC</v>
      </c>
      <c r="P1435" s="97" t="n">
        <v>226.5</v>
      </c>
      <c r="Q1435" s="99" t="n">
        <f aca="false">K1435-P1435</f>
        <v>14.75</v>
      </c>
      <c r="R1435" s="98" t="n">
        <f aca="false">IFERROR(IF(O1435="Dec",(K1435/P1435-1))," ")</f>
        <v>0.065121412803532</v>
      </c>
      <c r="S1435" s="100" t="str">
        <f aca="false">IF(N1435&gt;0,IF(O1435="","-",IF(R1435&lt;0%,"DEGROWTH","GROWTH")))</f>
        <v>GROWTH</v>
      </c>
      <c r="T1435" s="69" t="n">
        <v>0</v>
      </c>
      <c r="U1435" s="101" t="str">
        <f aca="false">IF(F1435&lt;=$V$2,"jAN","")</f>
        <v/>
      </c>
      <c r="V1435" s="97" t="n">
        <v>0</v>
      </c>
      <c r="W1435" s="102" t="n">
        <f aca="false">K1435-V1435</f>
        <v>241.25</v>
      </c>
      <c r="X1435" s="103" t="n">
        <f aca="false">IFERROR(IF(U1435="Jan",(K1435/V1435-1)),0)</f>
        <v>0</v>
      </c>
      <c r="Y1435" s="106" t="b">
        <f aca="false">IF(T1435&gt;0,IF(U1435="","-",IF(X1435&lt;0%,"DEGROWTH","GROWTH")))</f>
        <v>0</v>
      </c>
      <c r="Z1435" s="75" t="n">
        <v>0</v>
      </c>
      <c r="AA1435" s="85"/>
      <c r="AB1435" s="85" t="s">
        <v>131</v>
      </c>
      <c r="AC1435" s="3"/>
    </row>
    <row r="1436" customFormat="false" ht="14.25" hidden="false" customHeight="true" outlineLevel="0" collapsed="false">
      <c r="A1436" s="85" t="s">
        <v>134</v>
      </c>
      <c r="B1436" s="83" t="s">
        <v>65</v>
      </c>
      <c r="C1436" s="83" t="s">
        <v>3099</v>
      </c>
      <c r="D1436" s="83" t="n">
        <v>1000004321</v>
      </c>
      <c r="E1436" s="83" t="s">
        <v>3100</v>
      </c>
      <c r="F1436" s="84" t="n">
        <v>45768</v>
      </c>
      <c r="G1436" s="67" t="str">
        <f aca="false">IF(I1436&gt;0,"Targeted Dealer","-")</f>
        <v>Targeted Dealer</v>
      </c>
      <c r="H1436" s="67"/>
      <c r="I1436" s="68" t="n">
        <v>200</v>
      </c>
      <c r="J1436" s="68" t="n">
        <f aca="false">I1436/$J$1*($J$1-$E$1)</f>
        <v>200</v>
      </c>
      <c r="K1436" s="69" t="n">
        <v>200</v>
      </c>
      <c r="L1436" s="69" t="n">
        <f aca="false">I1436-K1436</f>
        <v>0</v>
      </c>
      <c r="M1436" s="69" t="n">
        <f aca="false">IFERROR((K1436/J1436%),"-")</f>
        <v>100</v>
      </c>
      <c r="N1436" s="97" t="n">
        <v>205</v>
      </c>
      <c r="O1436" s="98" t="str">
        <f aca="false">IF(F1436&lt;=$P$2,"DEC","")</f>
        <v>DEC</v>
      </c>
      <c r="P1436" s="97" t="n">
        <v>205</v>
      </c>
      <c r="Q1436" s="99" t="n">
        <f aca="false">K1436-P1436</f>
        <v>-5</v>
      </c>
      <c r="R1436" s="98" t="n">
        <f aca="false">IFERROR(IF(O1436="Dec",(K1436/P1436-1))," ")</f>
        <v>-0.024390243902439</v>
      </c>
      <c r="S1436" s="100" t="str">
        <f aca="false">IF(N1436&gt;0,IF(O1436="","-",IF(R1436&lt;0%,"DEGROWTH","GROWTH")))</f>
        <v>DEGROWTH</v>
      </c>
      <c r="T1436" s="69" t="n">
        <v>0</v>
      </c>
      <c r="U1436" s="101" t="str">
        <f aca="false">IF(F1436&lt;=$V$2,"jAN","")</f>
        <v/>
      </c>
      <c r="V1436" s="97" t="n">
        <v>0</v>
      </c>
      <c r="W1436" s="102" t="n">
        <f aca="false">K1436-V1436</f>
        <v>200</v>
      </c>
      <c r="X1436" s="103" t="n">
        <f aca="false">IFERROR(IF(U1436="Jan",(K1436/V1436-1)),0)</f>
        <v>0</v>
      </c>
      <c r="Y1436" s="106" t="b">
        <f aca="false">IF(T1436&gt;0,IF(U1436="","-",IF(X1436&lt;0%,"DEGROWTH","GROWTH")))</f>
        <v>0</v>
      </c>
      <c r="Z1436" s="75" t="n">
        <v>0</v>
      </c>
      <c r="AA1436" s="70"/>
      <c r="AB1436" s="85" t="s">
        <v>134</v>
      </c>
      <c r="AC1436" s="3"/>
    </row>
    <row r="1437" customFormat="false" ht="14.25" hidden="false" customHeight="true" outlineLevel="0" collapsed="false">
      <c r="A1437" s="85" t="s">
        <v>134</v>
      </c>
      <c r="B1437" s="83" t="s">
        <v>65</v>
      </c>
      <c r="C1437" s="83" t="s">
        <v>3101</v>
      </c>
      <c r="D1437" s="83" t="n">
        <v>1000004331</v>
      </c>
      <c r="E1437" s="83" t="s">
        <v>3102</v>
      </c>
      <c r="F1437" s="84" t="n">
        <v>45771</v>
      </c>
      <c r="G1437" s="67" t="str">
        <f aca="false">IF(I1437&gt;0,"Targeted Dealer","-")</f>
        <v>Targeted Dealer</v>
      </c>
      <c r="H1437" s="67"/>
      <c r="I1437" s="68" t="n">
        <v>13</v>
      </c>
      <c r="J1437" s="68" t="n">
        <f aca="false">I1437/$J$1*($J$1-$E$1)</f>
        <v>13</v>
      </c>
      <c r="K1437" s="69" t="n">
        <v>26.5</v>
      </c>
      <c r="L1437" s="69" t="n">
        <f aca="false">I1437-K1437</f>
        <v>-13.5</v>
      </c>
      <c r="M1437" s="69" t="n">
        <f aca="false">IFERROR((K1437/J1437%),"-")</f>
        <v>203.846153846154</v>
      </c>
      <c r="N1437" s="97" t="n">
        <v>12</v>
      </c>
      <c r="O1437" s="98" t="str">
        <f aca="false">IF(F1437&lt;=$P$2,"DEC","")</f>
        <v>DEC</v>
      </c>
      <c r="P1437" s="97" t="n">
        <v>12</v>
      </c>
      <c r="Q1437" s="99" t="n">
        <f aca="false">K1437-P1437</f>
        <v>14.5</v>
      </c>
      <c r="R1437" s="98" t="n">
        <f aca="false">IFERROR(IF(O1437="Dec",(K1437/P1437-1))," ")</f>
        <v>1.20833333333333</v>
      </c>
      <c r="S1437" s="100" t="str">
        <f aca="false">IF(N1437&gt;0,IF(O1437="","-",IF(R1437&lt;0%,"DEGROWTH","GROWTH")))</f>
        <v>GROWTH</v>
      </c>
      <c r="T1437" s="69" t="n">
        <v>0</v>
      </c>
      <c r="U1437" s="101" t="str">
        <f aca="false">IF(F1437&lt;=$V$2,"jAN","")</f>
        <v/>
      </c>
      <c r="V1437" s="97" t="n">
        <v>0</v>
      </c>
      <c r="W1437" s="102" t="n">
        <f aca="false">K1437-V1437</f>
        <v>26.5</v>
      </c>
      <c r="X1437" s="103" t="n">
        <f aca="false">IFERROR(IF(U1437="Jan",(K1437/V1437-1)),0)</f>
        <v>0</v>
      </c>
      <c r="Y1437" s="106" t="b">
        <f aca="false">IF(T1437&gt;0,IF(U1437="","-",IF(X1437&lt;0%,"DEGROWTH","GROWTH")))</f>
        <v>0</v>
      </c>
      <c r="Z1437" s="75" t="n">
        <v>0</v>
      </c>
      <c r="AA1437" s="70"/>
      <c r="AB1437" s="85" t="s">
        <v>134</v>
      </c>
      <c r="AC1437" s="3"/>
    </row>
    <row r="1438" customFormat="false" ht="14.25" hidden="false" customHeight="true" outlineLevel="0" collapsed="false">
      <c r="A1438" s="85" t="s">
        <v>132</v>
      </c>
      <c r="B1438" s="83" t="s">
        <v>105</v>
      </c>
      <c r="C1438" s="83" t="s">
        <v>3103</v>
      </c>
      <c r="D1438" s="83" t="n">
        <v>1000004323</v>
      </c>
      <c r="E1438" s="83" t="s">
        <v>3104</v>
      </c>
      <c r="F1438" s="84" t="n">
        <v>45769</v>
      </c>
      <c r="G1438" s="67" t="str">
        <f aca="false">IF(I1438&gt;0,"Targeted Dealer","-")</f>
        <v>Targeted Dealer</v>
      </c>
      <c r="H1438" s="67"/>
      <c r="I1438" s="68" t="n">
        <v>20</v>
      </c>
      <c r="J1438" s="68" t="n">
        <f aca="false">I1438/$J$1*($J$1-$E$1)</f>
        <v>20</v>
      </c>
      <c r="K1438" s="69" t="n">
        <v>20</v>
      </c>
      <c r="L1438" s="69" t="n">
        <f aca="false">I1438-K1438</f>
        <v>0</v>
      </c>
      <c r="M1438" s="69" t="n">
        <f aca="false">IFERROR((K1438/J1438%),"-")</f>
        <v>100</v>
      </c>
      <c r="N1438" s="97" t="n">
        <v>20</v>
      </c>
      <c r="O1438" s="98" t="str">
        <f aca="false">IF(F1438&lt;=$P$2,"DEC","")</f>
        <v>DEC</v>
      </c>
      <c r="P1438" s="97" t="n">
        <v>20</v>
      </c>
      <c r="Q1438" s="99" t="n">
        <f aca="false">K1438-P1438</f>
        <v>0</v>
      </c>
      <c r="R1438" s="98" t="n">
        <f aca="false">IFERROR(IF(O1438="Dec",(K1438/P1438-1))," ")</f>
        <v>0</v>
      </c>
      <c r="S1438" s="100" t="str">
        <f aca="false">IF(N1438&gt;0,IF(O1438="","-",IF(R1438&lt;0%,"DEGROWTH","GROWTH")))</f>
        <v>GROWTH</v>
      </c>
      <c r="T1438" s="69" t="n">
        <v>0</v>
      </c>
      <c r="U1438" s="101" t="str">
        <f aca="false">IF(F1438&lt;=$V$2,"jAN","")</f>
        <v/>
      </c>
      <c r="V1438" s="97" t="n">
        <v>0</v>
      </c>
      <c r="W1438" s="102" t="n">
        <f aca="false">K1438-V1438</f>
        <v>20</v>
      </c>
      <c r="X1438" s="103" t="n">
        <f aca="false">IFERROR(IF(U1438="Jan",(K1438/V1438-1)),0)</f>
        <v>0</v>
      </c>
      <c r="Y1438" s="106" t="b">
        <f aca="false">IF(T1438&gt;0,IF(U1438="","-",IF(X1438&lt;0%,"DEGROWTH","GROWTH")))</f>
        <v>0</v>
      </c>
      <c r="Z1438" s="75" t="n">
        <v>0</v>
      </c>
      <c r="AA1438" s="85"/>
      <c r="AB1438" s="85" t="s">
        <v>132</v>
      </c>
      <c r="AC1438" s="3"/>
    </row>
    <row r="1439" customFormat="false" ht="14.25" hidden="false" customHeight="true" outlineLevel="0" collapsed="false">
      <c r="A1439" s="85" t="s">
        <v>133</v>
      </c>
      <c r="B1439" s="83" t="s">
        <v>52</v>
      </c>
      <c r="C1439" s="83" t="s">
        <v>3105</v>
      </c>
      <c r="D1439" s="83" t="n">
        <v>1000004328</v>
      </c>
      <c r="E1439" s="83" t="s">
        <v>3106</v>
      </c>
      <c r="F1439" s="84" t="n">
        <v>45770</v>
      </c>
      <c r="G1439" s="67" t="str">
        <f aca="false">IF(I1439&gt;0,"Targeted Dealer","-")</f>
        <v>Targeted Dealer</v>
      </c>
      <c r="H1439" s="67"/>
      <c r="I1439" s="68" t="n">
        <v>230</v>
      </c>
      <c r="J1439" s="68" t="n">
        <f aca="false">I1439/$J$1*($J$1-$E$1)</f>
        <v>230</v>
      </c>
      <c r="K1439" s="69" t="n">
        <v>359.15</v>
      </c>
      <c r="L1439" s="69" t="n">
        <f aca="false">I1439-K1439</f>
        <v>-129.15</v>
      </c>
      <c r="M1439" s="69" t="n">
        <f aca="false">IFERROR((K1439/J1439%),"-")</f>
        <v>156.152173913043</v>
      </c>
      <c r="N1439" s="97" t="n">
        <v>288</v>
      </c>
      <c r="O1439" s="98" t="str">
        <f aca="false">IF(F1439&lt;=$P$2,"DEC","")</f>
        <v>DEC</v>
      </c>
      <c r="P1439" s="97" t="n">
        <v>288</v>
      </c>
      <c r="Q1439" s="99" t="n">
        <f aca="false">K1439-P1439</f>
        <v>71.15</v>
      </c>
      <c r="R1439" s="98" t="n">
        <f aca="false">IFERROR(IF(O1439="Dec",(K1439/P1439-1))," ")</f>
        <v>0.247048611111111</v>
      </c>
      <c r="S1439" s="100" t="str">
        <f aca="false">IF(N1439&gt;0,IF(O1439="","-",IF(R1439&lt;0%,"DEGROWTH","GROWTH")))</f>
        <v>GROWTH</v>
      </c>
      <c r="T1439" s="69" t="n">
        <v>0</v>
      </c>
      <c r="U1439" s="101" t="str">
        <f aca="false">IF(F1439&lt;=$V$2,"jAN","")</f>
        <v/>
      </c>
      <c r="V1439" s="97" t="n">
        <v>0</v>
      </c>
      <c r="W1439" s="102" t="n">
        <f aca="false">K1439-V1439</f>
        <v>359.15</v>
      </c>
      <c r="X1439" s="103" t="n">
        <f aca="false">IFERROR(IF(U1439="Jan",(K1439/V1439-1)),0)</f>
        <v>0</v>
      </c>
      <c r="Y1439" s="106" t="b">
        <f aca="false">IF(T1439&gt;0,IF(U1439="","-",IF(X1439&lt;0%,"DEGROWTH","GROWTH")))</f>
        <v>0</v>
      </c>
      <c r="Z1439" s="75" t="n">
        <v>0</v>
      </c>
      <c r="AA1439" s="70"/>
      <c r="AB1439" s="85" t="s">
        <v>133</v>
      </c>
      <c r="AC1439" s="3"/>
    </row>
    <row r="1440" customFormat="false" ht="14.25" hidden="false" customHeight="true" outlineLevel="0" collapsed="false">
      <c r="A1440" s="85" t="s">
        <v>133</v>
      </c>
      <c r="B1440" s="83" t="s">
        <v>27</v>
      </c>
      <c r="C1440" s="83" t="s">
        <v>3107</v>
      </c>
      <c r="D1440" s="83" t="n">
        <v>1000004144</v>
      </c>
      <c r="E1440" s="83" t="s">
        <v>3108</v>
      </c>
      <c r="F1440" s="84" t="n">
        <v>45565</v>
      </c>
      <c r="G1440" s="67" t="str">
        <f aca="false">IF(I1440&gt;0,"Targeted Dealer","-")</f>
        <v>Targeted Dealer</v>
      </c>
      <c r="H1440" s="67"/>
      <c r="I1440" s="68" t="n">
        <v>65</v>
      </c>
      <c r="J1440" s="68" t="n">
        <f aca="false">I1440/$J$1*($J$1-$E$1)</f>
        <v>65</v>
      </c>
      <c r="K1440" s="69" t="n">
        <v>20</v>
      </c>
      <c r="L1440" s="69" t="n">
        <f aca="false">I1440-K1440</f>
        <v>45</v>
      </c>
      <c r="M1440" s="69" t="n">
        <f aca="false">IFERROR((K1440/J1440%),"-")</f>
        <v>30.7692307692308</v>
      </c>
      <c r="N1440" s="97" t="n">
        <v>0</v>
      </c>
      <c r="O1440" s="98" t="str">
        <f aca="false">IF(F1440&lt;=$P$2,"DEC","")</f>
        <v>DEC</v>
      </c>
      <c r="P1440" s="97" t="n">
        <v>0</v>
      </c>
      <c r="Q1440" s="99" t="n">
        <f aca="false">K1440-P1440</f>
        <v>20</v>
      </c>
      <c r="R1440" s="98" t="str">
        <f aca="false">IFERROR(IF(O1440="Dec",(K1440/P1440-1))," ")</f>
        <v> </v>
      </c>
      <c r="S1440" s="105" t="b">
        <f aca="false">IF(N1440&gt;0,IF(O1440="","-",IF(R1440&lt;0%,"DEGROWTH","GROWTH")))</f>
        <v>0</v>
      </c>
      <c r="T1440" s="69" t="n">
        <v>0</v>
      </c>
      <c r="U1440" s="101" t="str">
        <f aca="false">IF(F1440&lt;=$V$2,"jAN","")</f>
        <v>jAN</v>
      </c>
      <c r="V1440" s="97" t="n">
        <v>0</v>
      </c>
      <c r="W1440" s="102" t="n">
        <f aca="false">K1440-V1440</f>
        <v>20</v>
      </c>
      <c r="X1440" s="103" t="n">
        <f aca="false">IFERROR(IF(U1440="Jan",(K1440/V1440-1)),0)</f>
        <v>0</v>
      </c>
      <c r="Y1440" s="106" t="b">
        <f aca="false">IF(T1440&gt;0,IF(U1440="","-",IF(X1440&lt;0%,"DEGROWTH","GROWTH")))</f>
        <v>0</v>
      </c>
      <c r="Z1440" s="75" t="n">
        <v>1</v>
      </c>
      <c r="AA1440" s="70"/>
      <c r="AB1440" s="85" t="s">
        <v>133</v>
      </c>
      <c r="AC1440" s="3"/>
    </row>
    <row r="1441" customFormat="false" ht="14.25" hidden="false" customHeight="true" outlineLevel="0" collapsed="false">
      <c r="A1441" s="85" t="s">
        <v>131</v>
      </c>
      <c r="B1441" s="83" t="s">
        <v>101</v>
      </c>
      <c r="C1441" s="83" t="s">
        <v>3109</v>
      </c>
      <c r="D1441" s="83" t="n">
        <v>1000004318</v>
      </c>
      <c r="E1441" s="83" t="s">
        <v>3110</v>
      </c>
      <c r="F1441" s="84" t="n">
        <v>45765</v>
      </c>
      <c r="G1441" s="67" t="str">
        <f aca="false">IF(I1441&gt;0,"Targeted Dealer","-")</f>
        <v>Targeted Dealer</v>
      </c>
      <c r="H1441" s="67"/>
      <c r="I1441" s="68" t="n">
        <v>50</v>
      </c>
      <c r="J1441" s="68" t="n">
        <f aca="false">I1441/$J$1*($J$1-$E$1)</f>
        <v>50</v>
      </c>
      <c r="K1441" s="69" t="n">
        <v>35</v>
      </c>
      <c r="L1441" s="69" t="n">
        <f aca="false">I1441-K1441</f>
        <v>15</v>
      </c>
      <c r="M1441" s="69" t="n">
        <f aca="false">IFERROR((K1441/J1441%),"-")</f>
        <v>70</v>
      </c>
      <c r="N1441" s="97" t="n">
        <v>24</v>
      </c>
      <c r="O1441" s="98" t="str">
        <f aca="false">IF(F1441&lt;=$P$2,"DEC","")</f>
        <v>DEC</v>
      </c>
      <c r="P1441" s="97" t="n">
        <v>24</v>
      </c>
      <c r="Q1441" s="99" t="n">
        <f aca="false">K1441-P1441</f>
        <v>11</v>
      </c>
      <c r="R1441" s="98" t="n">
        <f aca="false">IFERROR(IF(O1441="Dec",(K1441/P1441-1))," ")</f>
        <v>0.458333333333333</v>
      </c>
      <c r="S1441" s="100" t="str">
        <f aca="false">IF(N1441&gt;0,IF(O1441="","-",IF(R1441&lt;0%,"DEGROWTH","GROWTH")))</f>
        <v>GROWTH</v>
      </c>
      <c r="T1441" s="69" t="n">
        <v>0</v>
      </c>
      <c r="U1441" s="101" t="str">
        <f aca="false">IF(F1441&lt;=$V$2,"jAN","")</f>
        <v/>
      </c>
      <c r="V1441" s="97" t="n">
        <v>0</v>
      </c>
      <c r="W1441" s="102" t="n">
        <f aca="false">K1441-V1441</f>
        <v>35</v>
      </c>
      <c r="X1441" s="103" t="n">
        <f aca="false">IFERROR(IF(U1441="Jan",(K1441/V1441-1)),0)</f>
        <v>0</v>
      </c>
      <c r="Y1441" s="106" t="b">
        <f aca="false">IF(T1441&gt;0,IF(U1441="","-",IF(X1441&lt;0%,"DEGROWTH","GROWTH")))</f>
        <v>0</v>
      </c>
      <c r="Z1441" s="75" t="n">
        <v>0</v>
      </c>
      <c r="AA1441" s="85"/>
      <c r="AB1441" s="85" t="s">
        <v>131</v>
      </c>
      <c r="AC1441" s="3"/>
    </row>
    <row r="1442" customFormat="false" ht="14.25" hidden="false" customHeight="true" outlineLevel="0" collapsed="false">
      <c r="A1442" s="85" t="s">
        <v>134</v>
      </c>
      <c r="B1442" s="83" t="s">
        <v>62</v>
      </c>
      <c r="C1442" s="83" t="s">
        <v>3111</v>
      </c>
      <c r="D1442" s="83" t="n">
        <v>1000004334</v>
      </c>
      <c r="E1442" s="83" t="s">
        <v>3112</v>
      </c>
      <c r="F1442" s="84" t="n">
        <v>45775</v>
      </c>
      <c r="G1442" s="67" t="str">
        <f aca="false">IF(I1442&gt;0,"Targeted Dealer","-")</f>
        <v>Targeted Dealer</v>
      </c>
      <c r="H1442" s="67"/>
      <c r="I1442" s="68" t="n">
        <v>1200</v>
      </c>
      <c r="J1442" s="68" t="n">
        <f aca="false">I1442/$J$1*($J$1-$E$1)</f>
        <v>1200</v>
      </c>
      <c r="K1442" s="69" t="n">
        <v>817.75</v>
      </c>
      <c r="L1442" s="69" t="n">
        <f aca="false">I1442-K1442</f>
        <v>382.25</v>
      </c>
      <c r="M1442" s="69" t="n">
        <f aca="false">IFERROR((K1442/J1442%),"-")</f>
        <v>68.1458333333333</v>
      </c>
      <c r="N1442" s="97" t="n">
        <v>1051</v>
      </c>
      <c r="O1442" s="98" t="str">
        <f aca="false">IF(F1442&lt;=$P$2,"DEC","")</f>
        <v>DEC</v>
      </c>
      <c r="P1442" s="97" t="n">
        <v>1051</v>
      </c>
      <c r="Q1442" s="99" t="n">
        <f aca="false">K1442-P1442</f>
        <v>-233.25</v>
      </c>
      <c r="R1442" s="98" t="n">
        <f aca="false">IFERROR(IF(O1442="Dec",(K1442/P1442-1))," ")</f>
        <v>-0.221931493815414</v>
      </c>
      <c r="S1442" s="100" t="str">
        <f aca="false">IF(N1442&gt;0,IF(O1442="","-",IF(R1442&lt;0%,"DEGROWTH","GROWTH")))</f>
        <v>DEGROWTH</v>
      </c>
      <c r="T1442" s="69" t="n">
        <v>0</v>
      </c>
      <c r="U1442" s="101" t="str">
        <f aca="false">IF(F1442&lt;=$V$2,"jAN","")</f>
        <v/>
      </c>
      <c r="V1442" s="97" t="n">
        <v>0</v>
      </c>
      <c r="W1442" s="102" t="n">
        <f aca="false">K1442-V1442</f>
        <v>817.75</v>
      </c>
      <c r="X1442" s="103" t="n">
        <f aca="false">IFERROR(IF(U1442="Jan",(K1442/V1442-1)),0)</f>
        <v>0</v>
      </c>
      <c r="Y1442" s="106" t="b">
        <f aca="false">IF(T1442&gt;0,IF(U1442="","-",IF(X1442&lt;0%,"DEGROWTH","GROWTH")))</f>
        <v>0</v>
      </c>
      <c r="Z1442" s="75" t="n">
        <v>0</v>
      </c>
      <c r="AA1442" s="70"/>
      <c r="AB1442" s="85" t="s">
        <v>134</v>
      </c>
      <c r="AC1442" s="3"/>
    </row>
    <row r="1443" customFormat="false" ht="14.25" hidden="false" customHeight="true" outlineLevel="0" collapsed="false">
      <c r="A1443" s="85" t="s">
        <v>130</v>
      </c>
      <c r="B1443" s="83" t="s">
        <v>111</v>
      </c>
      <c r="C1443" s="83" t="s">
        <v>493</v>
      </c>
      <c r="D1443" s="83" t="n">
        <v>1000001982</v>
      </c>
      <c r="E1443" s="83" t="s">
        <v>494</v>
      </c>
      <c r="F1443" s="84" t="n">
        <v>44739</v>
      </c>
      <c r="G1443" s="67" t="str">
        <f aca="false">IF(I1443&gt;0,"Targeted Dealer","-")</f>
        <v>Targeted Dealer</v>
      </c>
      <c r="H1443" s="67"/>
      <c r="I1443" s="68" t="n">
        <v>25</v>
      </c>
      <c r="J1443" s="68" t="n">
        <f aca="false">I1443/$J$1*($J$1-$E$1)</f>
        <v>25</v>
      </c>
      <c r="K1443" s="69" t="n">
        <v>0</v>
      </c>
      <c r="L1443" s="69" t="n">
        <f aca="false">I1443-K1443</f>
        <v>25</v>
      </c>
      <c r="M1443" s="69" t="n">
        <f aca="false">IFERROR((K1443/J1443%),"-")</f>
        <v>0</v>
      </c>
      <c r="N1443" s="97" t="n">
        <v>80</v>
      </c>
      <c r="O1443" s="98" t="str">
        <f aca="false">IF(F1443&lt;=$P$2,"DEC","")</f>
        <v>DEC</v>
      </c>
      <c r="P1443" s="97" t="n">
        <v>80</v>
      </c>
      <c r="Q1443" s="99" t="n">
        <f aca="false">K1443-P1443</f>
        <v>-80</v>
      </c>
      <c r="R1443" s="98" t="n">
        <f aca="false">IFERROR(IF(O1443="Dec",(K1443/P1443-1))," ")</f>
        <v>-1</v>
      </c>
      <c r="S1443" s="100" t="str">
        <f aca="false">IF(N1443&gt;0,IF(O1443="","-",IF(R1443&lt;0%,"DEGROWTH","GROWTH")))</f>
        <v>DEGROWTH</v>
      </c>
      <c r="T1443" s="69" t="n">
        <v>0</v>
      </c>
      <c r="U1443" s="101" t="str">
        <f aca="false">IF(F1443&lt;=$V$2,"jAN","")</f>
        <v>jAN</v>
      </c>
      <c r="V1443" s="97" t="n">
        <v>0</v>
      </c>
      <c r="W1443" s="102" t="n">
        <f aca="false">K1443-V1443</f>
        <v>0</v>
      </c>
      <c r="X1443" s="103" t="n">
        <f aca="false">IFERROR(IF(U1443="Jan",(K1443/V1443-1)),0)</f>
        <v>0</v>
      </c>
      <c r="Y1443" s="106" t="b">
        <f aca="false">IF(T1443&gt;0,IF(U1443="","-",IF(X1443&lt;0%,"DEGROWTH","GROWTH")))</f>
        <v>0</v>
      </c>
      <c r="Z1443" s="75" t="n">
        <v>0</v>
      </c>
      <c r="AA1443" s="85"/>
      <c r="AB1443" s="85" t="s">
        <v>130</v>
      </c>
      <c r="AC1443" s="3"/>
    </row>
    <row r="1444" customFormat="false" ht="14.25" hidden="false" customHeight="true" outlineLevel="0" collapsed="false">
      <c r="A1444" s="85" t="s">
        <v>133</v>
      </c>
      <c r="B1444" s="83" t="s">
        <v>52</v>
      </c>
      <c r="C1444" s="83" t="s">
        <v>3113</v>
      </c>
      <c r="D1444" s="83" t="n">
        <v>1000004327</v>
      </c>
      <c r="E1444" s="83" t="s">
        <v>3114</v>
      </c>
      <c r="F1444" s="84" t="n">
        <v>45770</v>
      </c>
      <c r="G1444" s="67" t="str">
        <f aca="false">IF(I1444&gt;0,"Targeted Dealer","-")</f>
        <v>Targeted Dealer</v>
      </c>
      <c r="H1444" s="67"/>
      <c r="I1444" s="68" t="n">
        <v>160</v>
      </c>
      <c r="J1444" s="68" t="n">
        <f aca="false">I1444/$J$1*($J$1-$E$1)</f>
        <v>160</v>
      </c>
      <c r="K1444" s="69" t="n">
        <v>209</v>
      </c>
      <c r="L1444" s="69" t="n">
        <f aca="false">I1444-K1444</f>
        <v>-49</v>
      </c>
      <c r="M1444" s="69" t="n">
        <f aca="false">IFERROR((K1444/J1444%),"-")</f>
        <v>130.625</v>
      </c>
      <c r="N1444" s="97" t="n">
        <v>162.5</v>
      </c>
      <c r="O1444" s="98" t="str">
        <f aca="false">IF(F1444&lt;=$P$2,"DEC","")</f>
        <v>DEC</v>
      </c>
      <c r="P1444" s="97" t="n">
        <v>162.5</v>
      </c>
      <c r="Q1444" s="99" t="n">
        <f aca="false">K1444-P1444</f>
        <v>46.5</v>
      </c>
      <c r="R1444" s="98" t="n">
        <f aca="false">IFERROR(IF(O1444="Dec",(K1444/P1444-1))," ")</f>
        <v>0.286153846153846</v>
      </c>
      <c r="S1444" s="100" t="str">
        <f aca="false">IF(N1444&gt;0,IF(O1444="","-",IF(R1444&lt;0%,"DEGROWTH","GROWTH")))</f>
        <v>GROWTH</v>
      </c>
      <c r="T1444" s="69" t="n">
        <v>0</v>
      </c>
      <c r="U1444" s="101" t="str">
        <f aca="false">IF(F1444&lt;=$V$2,"jAN","")</f>
        <v/>
      </c>
      <c r="V1444" s="97" t="n">
        <v>0</v>
      </c>
      <c r="W1444" s="102" t="n">
        <f aca="false">K1444-V1444</f>
        <v>209</v>
      </c>
      <c r="X1444" s="103" t="n">
        <f aca="false">IFERROR(IF(U1444="Jan",(K1444/V1444-1)),0)</f>
        <v>0</v>
      </c>
      <c r="Y1444" s="106" t="b">
        <f aca="false">IF(T1444&gt;0,IF(U1444="","-",IF(X1444&lt;0%,"DEGROWTH","GROWTH")))</f>
        <v>0</v>
      </c>
      <c r="Z1444" s="75" t="n">
        <v>0</v>
      </c>
      <c r="AA1444" s="70"/>
      <c r="AB1444" s="85" t="s">
        <v>133</v>
      </c>
      <c r="AC1444" s="3"/>
    </row>
    <row r="1445" customFormat="false" ht="14.25" hidden="false" customHeight="true" outlineLevel="0" collapsed="false">
      <c r="A1445" s="85" t="s">
        <v>133</v>
      </c>
      <c r="B1445" s="83" t="s">
        <v>21</v>
      </c>
      <c r="C1445" s="83" t="s">
        <v>3115</v>
      </c>
      <c r="D1445" s="83" t="n">
        <v>1000004333</v>
      </c>
      <c r="E1445" s="83" t="s">
        <v>261</v>
      </c>
      <c r="F1445" s="84" t="n">
        <v>45773</v>
      </c>
      <c r="G1445" s="67" t="str">
        <f aca="false">IF(I1445&gt;0,"Targeted Dealer","-")</f>
        <v>Targeted Dealer</v>
      </c>
      <c r="H1445" s="67"/>
      <c r="I1445" s="68" t="n">
        <v>52</v>
      </c>
      <c r="J1445" s="68" t="n">
        <f aca="false">I1445/$J$1*($J$1-$E$1)</f>
        <v>52</v>
      </c>
      <c r="K1445" s="69" t="n">
        <v>26</v>
      </c>
      <c r="L1445" s="69" t="n">
        <f aca="false">I1445-K1445</f>
        <v>26</v>
      </c>
      <c r="M1445" s="69" t="n">
        <f aca="false">IFERROR((K1445/J1445%),"-")</f>
        <v>50</v>
      </c>
      <c r="N1445" s="97" t="n">
        <v>13</v>
      </c>
      <c r="O1445" s="98" t="str">
        <f aca="false">IF(F1445&lt;=$P$2,"DEC","")</f>
        <v>DEC</v>
      </c>
      <c r="P1445" s="97" t="n">
        <v>13</v>
      </c>
      <c r="Q1445" s="99" t="n">
        <f aca="false">K1445-P1445</f>
        <v>13</v>
      </c>
      <c r="R1445" s="98" t="n">
        <f aca="false">IFERROR(IF(O1445="Dec",(K1445/P1445-1))," ")</f>
        <v>1</v>
      </c>
      <c r="S1445" s="100" t="str">
        <f aca="false">IF(N1445&gt;0,IF(O1445="","-",IF(R1445&lt;0%,"DEGROWTH","GROWTH")))</f>
        <v>GROWTH</v>
      </c>
      <c r="T1445" s="69" t="n">
        <v>0</v>
      </c>
      <c r="U1445" s="101" t="str">
        <f aca="false">IF(F1445&lt;=$V$2,"jAN","")</f>
        <v/>
      </c>
      <c r="V1445" s="97" t="n">
        <v>0</v>
      </c>
      <c r="W1445" s="102" t="n">
        <f aca="false">K1445-V1445</f>
        <v>26</v>
      </c>
      <c r="X1445" s="103" t="n">
        <f aca="false">IFERROR(IF(U1445="Jan",(K1445/V1445-1)),0)</f>
        <v>0</v>
      </c>
      <c r="Y1445" s="106" t="b">
        <f aca="false">IF(T1445&gt;0,IF(U1445="","-",IF(X1445&lt;0%,"DEGROWTH","GROWTH")))</f>
        <v>0</v>
      </c>
      <c r="Z1445" s="75" t="n">
        <v>0</v>
      </c>
      <c r="AA1445" s="70"/>
      <c r="AB1445" s="85" t="s">
        <v>133</v>
      </c>
      <c r="AC1445" s="3"/>
    </row>
    <row r="1446" customFormat="false" ht="14.25" hidden="false" customHeight="true" outlineLevel="0" collapsed="false">
      <c r="A1446" s="85" t="s">
        <v>132</v>
      </c>
      <c r="B1446" s="83" t="s">
        <v>101</v>
      </c>
      <c r="C1446" s="83" t="s">
        <v>495</v>
      </c>
      <c r="D1446" s="83" t="n">
        <v>1000004320</v>
      </c>
      <c r="E1446" s="83" t="s">
        <v>496</v>
      </c>
      <c r="F1446" s="84" t="n">
        <v>45768</v>
      </c>
      <c r="G1446" s="67" t="str">
        <f aca="false">IF(I1446&gt;0,"Targeted Dealer","-")</f>
        <v>Targeted Dealer</v>
      </c>
      <c r="H1446" s="67"/>
      <c r="I1446" s="68" t="n">
        <v>200</v>
      </c>
      <c r="J1446" s="68" t="n">
        <f aca="false">I1446/$J$1*($J$1-$E$1)</f>
        <v>200</v>
      </c>
      <c r="K1446" s="69" t="n">
        <v>0</v>
      </c>
      <c r="L1446" s="69" t="n">
        <f aca="false">I1446-K1446</f>
        <v>200</v>
      </c>
      <c r="M1446" s="69" t="n">
        <f aca="false">IFERROR((K1446/J1446%),"-")</f>
        <v>0</v>
      </c>
      <c r="N1446" s="97" t="n">
        <v>0</v>
      </c>
      <c r="O1446" s="98" t="str">
        <f aca="false">IF(F1446&lt;=$P$2,"DEC","")</f>
        <v>DEC</v>
      </c>
      <c r="P1446" s="97" t="n">
        <v>0</v>
      </c>
      <c r="Q1446" s="99" t="n">
        <f aca="false">K1446-P1446</f>
        <v>0</v>
      </c>
      <c r="R1446" s="98" t="str">
        <f aca="false">IFERROR(IF(O1446="Dec",(K1446/P1446-1))," ")</f>
        <v> </v>
      </c>
      <c r="S1446" s="105" t="b">
        <f aca="false">IF(N1446&gt;0,IF(O1446="","-",IF(R1446&lt;0%,"DEGROWTH","GROWTH")))</f>
        <v>0</v>
      </c>
      <c r="T1446" s="69" t="n">
        <v>0</v>
      </c>
      <c r="U1446" s="101" t="str">
        <f aca="false">IF(F1446&lt;=$V$2,"jAN","")</f>
        <v/>
      </c>
      <c r="V1446" s="97" t="n">
        <v>0</v>
      </c>
      <c r="W1446" s="102" t="n">
        <f aca="false">K1446-V1446</f>
        <v>0</v>
      </c>
      <c r="X1446" s="103" t="n">
        <f aca="false">IFERROR(IF(U1446="Jan",(K1446/V1446-1)),0)</f>
        <v>0</v>
      </c>
      <c r="Y1446" s="106" t="b">
        <f aca="false">IF(T1446&gt;0,IF(U1446="","-",IF(X1446&lt;0%,"DEGROWTH","GROWTH")))</f>
        <v>0</v>
      </c>
      <c r="Z1446" s="75" t="n">
        <v>1</v>
      </c>
      <c r="AA1446" s="85"/>
      <c r="AB1446" s="85" t="s">
        <v>132</v>
      </c>
      <c r="AC1446" s="3"/>
    </row>
    <row r="1447" customFormat="false" ht="14.25" hidden="false" customHeight="true" outlineLevel="0" collapsed="false">
      <c r="A1447" s="85" t="s">
        <v>132</v>
      </c>
      <c r="B1447" s="83" t="s">
        <v>101</v>
      </c>
      <c r="C1447" s="83" t="s">
        <v>3116</v>
      </c>
      <c r="D1447" s="83" t="n">
        <v>1000004326</v>
      </c>
      <c r="E1447" s="83" t="s">
        <v>3117</v>
      </c>
      <c r="F1447" s="84" t="n">
        <v>45770</v>
      </c>
      <c r="G1447" s="67" t="str">
        <f aca="false">IF(I1447&gt;0,"Targeted Dealer","-")</f>
        <v>Targeted Dealer</v>
      </c>
      <c r="H1447" s="67"/>
      <c r="I1447" s="68" t="n">
        <v>150</v>
      </c>
      <c r="J1447" s="68" t="n">
        <f aca="false">I1447/$J$1*($J$1-$E$1)</f>
        <v>150</v>
      </c>
      <c r="K1447" s="69" t="n">
        <v>156</v>
      </c>
      <c r="L1447" s="69" t="n">
        <f aca="false">I1447-K1447</f>
        <v>-6</v>
      </c>
      <c r="M1447" s="69" t="n">
        <f aca="false">IFERROR((K1447/J1447%),"-")</f>
        <v>104</v>
      </c>
      <c r="N1447" s="97" t="n">
        <v>184</v>
      </c>
      <c r="O1447" s="98" t="str">
        <f aca="false">IF(F1447&lt;=$P$2,"DEC","")</f>
        <v>DEC</v>
      </c>
      <c r="P1447" s="97" t="n">
        <v>184</v>
      </c>
      <c r="Q1447" s="99" t="n">
        <f aca="false">K1447-P1447</f>
        <v>-28</v>
      </c>
      <c r="R1447" s="98" t="n">
        <f aca="false">IFERROR(IF(O1447="Dec",(K1447/P1447-1))," ")</f>
        <v>-0.152173913043478</v>
      </c>
      <c r="S1447" s="100" t="str">
        <f aca="false">IF(N1447&gt;0,IF(O1447="","-",IF(R1447&lt;0%,"DEGROWTH","GROWTH")))</f>
        <v>DEGROWTH</v>
      </c>
      <c r="T1447" s="69" t="n">
        <v>0</v>
      </c>
      <c r="U1447" s="101" t="str">
        <f aca="false">IF(F1447&lt;=$V$2,"jAN","")</f>
        <v/>
      </c>
      <c r="V1447" s="97" t="n">
        <v>0</v>
      </c>
      <c r="W1447" s="102" t="n">
        <f aca="false">K1447-V1447</f>
        <v>156</v>
      </c>
      <c r="X1447" s="103" t="n">
        <f aca="false">IFERROR(IF(U1447="Jan",(K1447/V1447-1)),0)</f>
        <v>0</v>
      </c>
      <c r="Y1447" s="106" t="b">
        <f aca="false">IF(T1447&gt;0,IF(U1447="","-",IF(X1447&lt;0%,"DEGROWTH","GROWTH")))</f>
        <v>0</v>
      </c>
      <c r="Z1447" s="75" t="n">
        <v>0</v>
      </c>
      <c r="AA1447" s="85"/>
      <c r="AB1447" s="85" t="s">
        <v>132</v>
      </c>
      <c r="AC1447" s="3"/>
    </row>
    <row r="1448" customFormat="false" ht="14.25" hidden="false" customHeight="true" outlineLevel="0" collapsed="false">
      <c r="A1448" s="85" t="s">
        <v>132</v>
      </c>
      <c r="B1448" s="83" t="s">
        <v>101</v>
      </c>
      <c r="C1448" s="83" t="s">
        <v>3118</v>
      </c>
      <c r="D1448" s="83" t="n">
        <v>1000004330</v>
      </c>
      <c r="E1448" s="83" t="s">
        <v>3119</v>
      </c>
      <c r="F1448" s="84" t="n">
        <v>45771</v>
      </c>
      <c r="G1448" s="67" t="str">
        <f aca="false">IF(I1448&gt;0,"Targeted Dealer","-")</f>
        <v>Targeted Dealer</v>
      </c>
      <c r="H1448" s="67"/>
      <c r="I1448" s="68" t="n">
        <v>125</v>
      </c>
      <c r="J1448" s="68" t="n">
        <f aca="false">I1448/$J$1*($J$1-$E$1)</f>
        <v>125</v>
      </c>
      <c r="K1448" s="69" t="n">
        <v>130</v>
      </c>
      <c r="L1448" s="69" t="n">
        <f aca="false">I1448-K1448</f>
        <v>-5</v>
      </c>
      <c r="M1448" s="69" t="n">
        <f aca="false">IFERROR((K1448/J1448%),"-")</f>
        <v>104</v>
      </c>
      <c r="N1448" s="97" t="n">
        <v>190</v>
      </c>
      <c r="O1448" s="98" t="str">
        <f aca="false">IF(F1448&lt;=$P$2,"DEC","")</f>
        <v>DEC</v>
      </c>
      <c r="P1448" s="97" t="n">
        <v>190</v>
      </c>
      <c r="Q1448" s="99" t="n">
        <f aca="false">K1448-P1448</f>
        <v>-60</v>
      </c>
      <c r="R1448" s="98" t="n">
        <f aca="false">IFERROR(IF(O1448="Dec",(K1448/P1448-1))," ")</f>
        <v>-0.315789473684211</v>
      </c>
      <c r="S1448" s="100" t="str">
        <f aca="false">IF(N1448&gt;0,IF(O1448="","-",IF(R1448&lt;0%,"DEGROWTH","GROWTH")))</f>
        <v>DEGROWTH</v>
      </c>
      <c r="T1448" s="69" t="n">
        <v>0</v>
      </c>
      <c r="U1448" s="101" t="str">
        <f aca="false">IF(F1448&lt;=$V$2,"jAN","")</f>
        <v/>
      </c>
      <c r="V1448" s="97" t="n">
        <v>0</v>
      </c>
      <c r="W1448" s="102" t="n">
        <f aca="false">K1448-V1448</f>
        <v>130</v>
      </c>
      <c r="X1448" s="103" t="n">
        <f aca="false">IFERROR(IF(U1448="Jan",(K1448/V1448-1)),0)</f>
        <v>0</v>
      </c>
      <c r="Y1448" s="106" t="b">
        <f aca="false">IF(T1448&gt;0,IF(U1448="","-",IF(X1448&lt;0%,"DEGROWTH","GROWTH")))</f>
        <v>0</v>
      </c>
      <c r="Z1448" s="75" t="n">
        <v>0</v>
      </c>
      <c r="AA1448" s="85"/>
      <c r="AB1448" s="85" t="s">
        <v>132</v>
      </c>
      <c r="AC1448" s="3"/>
    </row>
    <row r="1449" customFormat="false" ht="14.25" hidden="false" customHeight="true" outlineLevel="0" collapsed="false">
      <c r="A1449" s="85" t="s">
        <v>134</v>
      </c>
      <c r="B1449" s="83" t="s">
        <v>65</v>
      </c>
      <c r="C1449" s="83" t="s">
        <v>3120</v>
      </c>
      <c r="D1449" s="83" t="n">
        <v>1000004353</v>
      </c>
      <c r="E1449" s="83" t="s">
        <v>3121</v>
      </c>
      <c r="F1449" s="84" t="n">
        <v>45779</v>
      </c>
      <c r="G1449" s="67" t="str">
        <f aca="false">IF(I1449&gt;0,"Targeted Dealer","-")</f>
        <v>Targeted Dealer</v>
      </c>
      <c r="H1449" s="67"/>
      <c r="I1449" s="68" t="n">
        <v>700</v>
      </c>
      <c r="J1449" s="68" t="n">
        <f aca="false">I1449/$J$1*($J$1-$E$1)</f>
        <v>700</v>
      </c>
      <c r="K1449" s="69" t="n">
        <v>586</v>
      </c>
      <c r="L1449" s="69" t="n">
        <f aca="false">I1449-K1449</f>
        <v>114</v>
      </c>
      <c r="M1449" s="69" t="n">
        <f aca="false">IFERROR((K1449/J1449%),"-")</f>
        <v>83.7142857142857</v>
      </c>
      <c r="N1449" s="97" t="n">
        <v>600.5</v>
      </c>
      <c r="O1449" s="98" t="str">
        <f aca="false">IF(F1449&lt;=$P$2,"DEC","")</f>
        <v>DEC</v>
      </c>
      <c r="P1449" s="97" t="n">
        <v>600.5</v>
      </c>
      <c r="Q1449" s="99" t="n">
        <f aca="false">K1449-P1449</f>
        <v>-14.5</v>
      </c>
      <c r="R1449" s="98" t="n">
        <f aca="false">IFERROR(IF(O1449="Dec",(K1449/P1449-1))," ")</f>
        <v>-0.0241465445462115</v>
      </c>
      <c r="S1449" s="100" t="str">
        <f aca="false">IF(N1449&gt;0,IF(O1449="","-",IF(R1449&lt;0%,"DEGROWTH","GROWTH")))</f>
        <v>DEGROWTH</v>
      </c>
      <c r="T1449" s="69" t="n">
        <v>0</v>
      </c>
      <c r="U1449" s="101" t="str">
        <f aca="false">IF(F1449&lt;=$V$2,"jAN","")</f>
        <v/>
      </c>
      <c r="V1449" s="97" t="n">
        <v>0</v>
      </c>
      <c r="W1449" s="102" t="n">
        <f aca="false">K1449-V1449</f>
        <v>586</v>
      </c>
      <c r="X1449" s="103" t="n">
        <f aca="false">IFERROR(IF(U1449="Jan",(K1449/V1449-1)),0)</f>
        <v>0</v>
      </c>
      <c r="Y1449" s="106" t="b">
        <f aca="false">IF(T1449&gt;0,IF(U1449="","-",IF(X1449&lt;0%,"DEGROWTH","GROWTH")))</f>
        <v>0</v>
      </c>
      <c r="Z1449" s="75" t="n">
        <v>0</v>
      </c>
      <c r="AA1449" s="70"/>
      <c r="AB1449" s="85" t="s">
        <v>134</v>
      </c>
      <c r="AC1449" s="3"/>
    </row>
    <row r="1450" customFormat="false" ht="14.25" hidden="false" customHeight="true" outlineLevel="0" collapsed="false">
      <c r="A1450" s="85" t="s">
        <v>132</v>
      </c>
      <c r="B1450" s="83" t="s">
        <v>103</v>
      </c>
      <c r="C1450" s="83" t="s">
        <v>497</v>
      </c>
      <c r="D1450" s="83" t="n">
        <v>1000004332</v>
      </c>
      <c r="E1450" s="83" t="s">
        <v>498</v>
      </c>
      <c r="F1450" s="84" t="n">
        <v>45772</v>
      </c>
      <c r="G1450" s="67" t="str">
        <f aca="false">IF(I1450&gt;0,"Targeted Dealer","-")</f>
        <v>Targeted Dealer</v>
      </c>
      <c r="H1450" s="67"/>
      <c r="I1450" s="68" t="n">
        <v>25</v>
      </c>
      <c r="J1450" s="68" t="n">
        <f aca="false">I1450/$J$1*($J$1-$E$1)</f>
        <v>25</v>
      </c>
      <c r="K1450" s="69" t="n">
        <v>0</v>
      </c>
      <c r="L1450" s="69" t="n">
        <f aca="false">I1450-K1450</f>
        <v>25</v>
      </c>
      <c r="M1450" s="69" t="n">
        <f aca="false">IFERROR((K1450/J1450%),"-")</f>
        <v>0</v>
      </c>
      <c r="N1450" s="97" t="n">
        <v>0</v>
      </c>
      <c r="O1450" s="98" t="str">
        <f aca="false">IF(F1450&lt;=$P$2,"DEC","")</f>
        <v>DEC</v>
      </c>
      <c r="P1450" s="97" t="n">
        <v>0</v>
      </c>
      <c r="Q1450" s="99" t="n">
        <f aca="false">K1450-P1450</f>
        <v>0</v>
      </c>
      <c r="R1450" s="98" t="str">
        <f aca="false">IFERROR(IF(O1450="Dec",(K1450/P1450-1))," ")</f>
        <v> </v>
      </c>
      <c r="S1450" s="105" t="b">
        <f aca="false">IF(N1450&gt;0,IF(O1450="","-",IF(R1450&lt;0%,"DEGROWTH","GROWTH")))</f>
        <v>0</v>
      </c>
      <c r="T1450" s="69" t="n">
        <v>0</v>
      </c>
      <c r="U1450" s="101" t="str">
        <f aca="false">IF(F1450&lt;=$V$2,"jAN","")</f>
        <v/>
      </c>
      <c r="V1450" s="97" t="n">
        <v>0</v>
      </c>
      <c r="W1450" s="102" t="n">
        <f aca="false">K1450-V1450</f>
        <v>0</v>
      </c>
      <c r="X1450" s="103" t="n">
        <f aca="false">IFERROR(IF(U1450="Jan",(K1450/V1450-1)),0)</f>
        <v>0</v>
      </c>
      <c r="Y1450" s="106" t="b">
        <f aca="false">IF(T1450&gt;0,IF(U1450="","-",IF(X1450&lt;0%,"DEGROWTH","GROWTH")))</f>
        <v>0</v>
      </c>
      <c r="Z1450" s="75" t="n">
        <v>0</v>
      </c>
      <c r="AA1450" s="85"/>
      <c r="AB1450" s="85" t="s">
        <v>132</v>
      </c>
      <c r="AC1450" s="3"/>
    </row>
    <row r="1451" customFormat="false" ht="14.25" hidden="false" customHeight="true" outlineLevel="0" collapsed="false">
      <c r="A1451" s="85" t="s">
        <v>134</v>
      </c>
      <c r="B1451" s="83" t="s">
        <v>61</v>
      </c>
      <c r="C1451" s="83" t="s">
        <v>3122</v>
      </c>
      <c r="D1451" s="83" t="n">
        <v>1000004348</v>
      </c>
      <c r="E1451" s="83" t="s">
        <v>3123</v>
      </c>
      <c r="F1451" s="84" t="n">
        <v>45783</v>
      </c>
      <c r="G1451" s="67" t="str">
        <f aca="false">IF(I1451&gt;0,"Targeted Dealer","-")</f>
        <v>Targeted Dealer</v>
      </c>
      <c r="H1451" s="67"/>
      <c r="I1451" s="68" t="n">
        <v>50</v>
      </c>
      <c r="J1451" s="68" t="n">
        <f aca="false">I1451/$J$1*($J$1-$E$1)</f>
        <v>50</v>
      </c>
      <c r="K1451" s="69" t="n">
        <v>75.5</v>
      </c>
      <c r="L1451" s="69" t="n">
        <f aca="false">I1451-K1451</f>
        <v>-25.5</v>
      </c>
      <c r="M1451" s="69" t="n">
        <f aca="false">IFERROR((K1451/J1451%),"-")</f>
        <v>151</v>
      </c>
      <c r="N1451" s="97" t="n">
        <v>75</v>
      </c>
      <c r="O1451" s="98" t="str">
        <f aca="false">IF(F1451&lt;=$P$2,"DEC","")</f>
        <v>DEC</v>
      </c>
      <c r="P1451" s="97" t="n">
        <v>75</v>
      </c>
      <c r="Q1451" s="99" t="n">
        <f aca="false">K1451-P1451</f>
        <v>0.5</v>
      </c>
      <c r="R1451" s="98" t="n">
        <f aca="false">IFERROR(IF(O1451="Dec",(K1451/P1451-1))," ")</f>
        <v>0.0066666666666666</v>
      </c>
      <c r="S1451" s="100" t="str">
        <f aca="false">IF(N1451&gt;0,IF(O1451="","-",IF(R1451&lt;0%,"DEGROWTH","GROWTH")))</f>
        <v>GROWTH</v>
      </c>
      <c r="T1451" s="69" t="n">
        <v>0</v>
      </c>
      <c r="U1451" s="101" t="str">
        <f aca="false">IF(F1451&lt;=$V$2,"jAN","")</f>
        <v/>
      </c>
      <c r="V1451" s="97" t="n">
        <v>0</v>
      </c>
      <c r="W1451" s="102" t="n">
        <f aca="false">K1451-V1451</f>
        <v>75.5</v>
      </c>
      <c r="X1451" s="103" t="n">
        <f aca="false">IFERROR(IF(U1451="Jan",(K1451/V1451-1)),0)</f>
        <v>0</v>
      </c>
      <c r="Y1451" s="106" t="b">
        <f aca="false">IF(T1451&gt;0,IF(U1451="","-",IF(X1451&lt;0%,"DEGROWTH","GROWTH")))</f>
        <v>0</v>
      </c>
      <c r="Z1451" s="75" t="n">
        <v>0</v>
      </c>
      <c r="AA1451" s="70"/>
      <c r="AB1451" s="85" t="s">
        <v>134</v>
      </c>
      <c r="AC1451" s="3"/>
    </row>
    <row r="1452" customFormat="false" ht="14.25" hidden="false" customHeight="true" outlineLevel="0" collapsed="false">
      <c r="A1452" s="85" t="s">
        <v>134</v>
      </c>
      <c r="B1452" s="83" t="s">
        <v>78</v>
      </c>
      <c r="C1452" s="83" t="s">
        <v>3124</v>
      </c>
      <c r="D1452" s="83" t="n">
        <v>1000004337</v>
      </c>
      <c r="E1452" s="83" t="s">
        <v>3125</v>
      </c>
      <c r="F1452" s="84" t="n">
        <v>45776</v>
      </c>
      <c r="G1452" s="67" t="str">
        <f aca="false">IF(I1452&gt;0,"Targeted Dealer","-")</f>
        <v>Targeted Dealer</v>
      </c>
      <c r="H1452" s="67"/>
      <c r="I1452" s="68" t="n">
        <v>120</v>
      </c>
      <c r="J1452" s="68" t="n">
        <f aca="false">I1452/$J$1*($J$1-$E$1)</f>
        <v>120</v>
      </c>
      <c r="K1452" s="69" t="n">
        <v>24.5</v>
      </c>
      <c r="L1452" s="69" t="n">
        <f aca="false">I1452-K1452</f>
        <v>95.5</v>
      </c>
      <c r="M1452" s="69" t="n">
        <f aca="false">IFERROR((K1452/J1452%),"-")</f>
        <v>20.4166666666667</v>
      </c>
      <c r="N1452" s="97" t="n">
        <v>73.5</v>
      </c>
      <c r="O1452" s="98" t="str">
        <f aca="false">IF(F1452&lt;=$P$2,"DEC","")</f>
        <v>DEC</v>
      </c>
      <c r="P1452" s="97" t="n">
        <v>73.5</v>
      </c>
      <c r="Q1452" s="99" t="n">
        <f aca="false">K1452-P1452</f>
        <v>-49</v>
      </c>
      <c r="R1452" s="98" t="n">
        <f aca="false">IFERROR(IF(O1452="Dec",(K1452/P1452-1))," ")</f>
        <v>-0.666666666666667</v>
      </c>
      <c r="S1452" s="100" t="str">
        <f aca="false">IF(N1452&gt;0,IF(O1452="","-",IF(R1452&lt;0%,"DEGROWTH","GROWTH")))</f>
        <v>DEGROWTH</v>
      </c>
      <c r="T1452" s="69" t="n">
        <v>0</v>
      </c>
      <c r="U1452" s="101" t="str">
        <f aca="false">IF(F1452&lt;=$V$2,"jAN","")</f>
        <v/>
      </c>
      <c r="V1452" s="97" t="n">
        <v>0</v>
      </c>
      <c r="W1452" s="102" t="n">
        <f aca="false">K1452-V1452</f>
        <v>24.5</v>
      </c>
      <c r="X1452" s="103" t="n">
        <f aca="false">IFERROR(IF(U1452="Jan",(K1452/V1452-1)),0)</f>
        <v>0</v>
      </c>
      <c r="Y1452" s="106" t="b">
        <f aca="false">IF(T1452&gt;0,IF(U1452="","-",IF(X1452&lt;0%,"DEGROWTH","GROWTH")))</f>
        <v>0</v>
      </c>
      <c r="Z1452" s="75" t="n">
        <v>0</v>
      </c>
      <c r="AA1452" s="70"/>
      <c r="AB1452" s="85" t="s">
        <v>134</v>
      </c>
      <c r="AC1452" s="3"/>
    </row>
    <row r="1453" customFormat="false" ht="14.25" hidden="false" customHeight="true" outlineLevel="0" collapsed="false">
      <c r="A1453" s="85" t="s">
        <v>133</v>
      </c>
      <c r="B1453" s="83" t="s">
        <v>40</v>
      </c>
      <c r="C1453" s="83" t="s">
        <v>499</v>
      </c>
      <c r="D1453" s="83" t="n">
        <v>1000004336</v>
      </c>
      <c r="E1453" s="83" t="s">
        <v>500</v>
      </c>
      <c r="F1453" s="84" t="n">
        <v>45776</v>
      </c>
      <c r="G1453" s="67" t="str">
        <f aca="false">IF(I1453&gt;0,"Targeted Dealer","-")</f>
        <v>Targeted Dealer</v>
      </c>
      <c r="H1453" s="67"/>
      <c r="I1453" s="68" t="n">
        <v>20</v>
      </c>
      <c r="J1453" s="68" t="n">
        <f aca="false">I1453/$J$1*($J$1-$E$1)</f>
        <v>20</v>
      </c>
      <c r="K1453" s="69" t="n">
        <v>25</v>
      </c>
      <c r="L1453" s="69" t="n">
        <f aca="false">I1453-K1453</f>
        <v>-5</v>
      </c>
      <c r="M1453" s="69" t="n">
        <f aca="false">IFERROR((K1453/J1453%),"-")</f>
        <v>125</v>
      </c>
      <c r="N1453" s="97" t="n">
        <v>15</v>
      </c>
      <c r="O1453" s="98" t="str">
        <f aca="false">IF(F1453&lt;=$P$2,"DEC","")</f>
        <v>DEC</v>
      </c>
      <c r="P1453" s="97" t="n">
        <v>15</v>
      </c>
      <c r="Q1453" s="99" t="n">
        <f aca="false">K1453-P1453</f>
        <v>10</v>
      </c>
      <c r="R1453" s="98" t="n">
        <f aca="false">IFERROR(IF(O1453="Dec",(K1453/P1453-1))," ")</f>
        <v>0.666666666666667</v>
      </c>
      <c r="S1453" s="100" t="str">
        <f aca="false">IF(N1453&gt;0,IF(O1453="","-",IF(R1453&lt;0%,"DEGROWTH","GROWTH")))</f>
        <v>GROWTH</v>
      </c>
      <c r="T1453" s="69" t="n">
        <v>0</v>
      </c>
      <c r="U1453" s="101" t="str">
        <f aca="false">IF(F1453&lt;=$V$2,"jAN","")</f>
        <v/>
      </c>
      <c r="V1453" s="97" t="n">
        <v>0</v>
      </c>
      <c r="W1453" s="102" t="n">
        <f aca="false">K1453-V1453</f>
        <v>25</v>
      </c>
      <c r="X1453" s="103" t="n">
        <f aca="false">IFERROR(IF(U1453="Jan",(K1453/V1453-1)),0)</f>
        <v>0</v>
      </c>
      <c r="Y1453" s="106" t="b">
        <f aca="false">IF(T1453&gt;0,IF(U1453="","-",IF(X1453&lt;0%,"DEGROWTH","GROWTH")))</f>
        <v>0</v>
      </c>
      <c r="Z1453" s="75" t="n">
        <v>0</v>
      </c>
      <c r="AA1453" s="70"/>
      <c r="AB1453" s="85" t="s">
        <v>133</v>
      </c>
      <c r="AC1453" s="3"/>
    </row>
    <row r="1454" customFormat="false" ht="14.25" hidden="false" customHeight="true" outlineLevel="0" collapsed="false">
      <c r="A1454" s="85" t="s">
        <v>130</v>
      </c>
      <c r="B1454" s="83" t="s">
        <v>108</v>
      </c>
      <c r="C1454" s="83" t="s">
        <v>3126</v>
      </c>
      <c r="D1454" s="83" t="n">
        <v>1000004346</v>
      </c>
      <c r="E1454" s="83" t="s">
        <v>3127</v>
      </c>
      <c r="F1454" s="84" t="n">
        <v>45777</v>
      </c>
      <c r="G1454" s="67" t="str">
        <f aca="false">IF(I1454&gt;0,"Targeted Dealer","-")</f>
        <v>Targeted Dealer</v>
      </c>
      <c r="H1454" s="67"/>
      <c r="I1454" s="68" t="n">
        <v>200</v>
      </c>
      <c r="J1454" s="68" t="n">
        <f aca="false">I1454/$J$1*($J$1-$E$1)</f>
        <v>200</v>
      </c>
      <c r="K1454" s="69" t="n">
        <v>239.5</v>
      </c>
      <c r="L1454" s="69" t="n">
        <f aca="false">I1454-K1454</f>
        <v>-39.5</v>
      </c>
      <c r="M1454" s="69" t="n">
        <f aca="false">IFERROR((K1454/J1454%),"-")</f>
        <v>119.75</v>
      </c>
      <c r="N1454" s="97" t="n">
        <v>235</v>
      </c>
      <c r="O1454" s="98" t="str">
        <f aca="false">IF(F1454&lt;=$P$2,"DEC","")</f>
        <v>DEC</v>
      </c>
      <c r="P1454" s="97" t="n">
        <v>235</v>
      </c>
      <c r="Q1454" s="99" t="n">
        <f aca="false">K1454-P1454</f>
        <v>4.5</v>
      </c>
      <c r="R1454" s="98" t="n">
        <f aca="false">IFERROR(IF(O1454="Dec",(K1454/P1454-1))," ")</f>
        <v>0.0191489361702129</v>
      </c>
      <c r="S1454" s="100" t="str">
        <f aca="false">IF(N1454&gt;0,IF(O1454="","-",IF(R1454&lt;0%,"DEGROWTH","GROWTH")))</f>
        <v>GROWTH</v>
      </c>
      <c r="T1454" s="69" t="n">
        <v>0</v>
      </c>
      <c r="U1454" s="101" t="str">
        <f aca="false">IF(F1454&lt;=$V$2,"jAN","")</f>
        <v/>
      </c>
      <c r="V1454" s="97" t="n">
        <v>0</v>
      </c>
      <c r="W1454" s="102" t="n">
        <f aca="false">K1454-V1454</f>
        <v>239.5</v>
      </c>
      <c r="X1454" s="103" t="n">
        <f aca="false">IFERROR(IF(U1454="Jan",(K1454/V1454-1)),0)</f>
        <v>0</v>
      </c>
      <c r="Y1454" s="106" t="b">
        <f aca="false">IF(T1454&gt;0,IF(U1454="","-",IF(X1454&lt;0%,"DEGROWTH","GROWTH")))</f>
        <v>0</v>
      </c>
      <c r="Z1454" s="75" t="n">
        <v>0</v>
      </c>
      <c r="AA1454" s="85"/>
      <c r="AB1454" s="85" t="s">
        <v>130</v>
      </c>
      <c r="AC1454" s="3"/>
    </row>
    <row r="1455" customFormat="false" ht="14.25" hidden="false" customHeight="true" outlineLevel="0" collapsed="false">
      <c r="A1455" s="85" t="s">
        <v>133</v>
      </c>
      <c r="B1455" s="83" t="s">
        <v>21</v>
      </c>
      <c r="C1455" s="83" t="s">
        <v>3128</v>
      </c>
      <c r="D1455" s="83" t="n">
        <v>1000004354</v>
      </c>
      <c r="E1455" s="83" t="s">
        <v>3129</v>
      </c>
      <c r="F1455" s="84" t="n">
        <v>45785</v>
      </c>
      <c r="G1455" s="67" t="str">
        <f aca="false">IF(I1455&gt;0,"Targeted Dealer","-")</f>
        <v>Targeted Dealer</v>
      </c>
      <c r="H1455" s="67"/>
      <c r="I1455" s="68" t="n">
        <v>60</v>
      </c>
      <c r="J1455" s="68" t="n">
        <f aca="false">I1455/$J$1*($J$1-$E$1)</f>
        <v>60</v>
      </c>
      <c r="K1455" s="69" t="n">
        <v>78</v>
      </c>
      <c r="L1455" s="69" t="n">
        <f aca="false">I1455-K1455</f>
        <v>-18</v>
      </c>
      <c r="M1455" s="69" t="n">
        <f aca="false">IFERROR((K1455/J1455%),"-")</f>
        <v>130</v>
      </c>
      <c r="N1455" s="97" t="n">
        <v>62</v>
      </c>
      <c r="O1455" s="98" t="str">
        <f aca="false">IF(F1455&lt;=$P$2,"DEC","")</f>
        <v>DEC</v>
      </c>
      <c r="P1455" s="97" t="n">
        <v>62</v>
      </c>
      <c r="Q1455" s="99" t="n">
        <f aca="false">K1455-P1455</f>
        <v>16</v>
      </c>
      <c r="R1455" s="98" t="n">
        <f aca="false">IFERROR(IF(O1455="Dec",(K1455/P1455-1))," ")</f>
        <v>0.258064516129032</v>
      </c>
      <c r="S1455" s="100" t="str">
        <f aca="false">IF(N1455&gt;0,IF(O1455="","-",IF(R1455&lt;0%,"DEGROWTH","GROWTH")))</f>
        <v>GROWTH</v>
      </c>
      <c r="T1455" s="69" t="n">
        <v>0</v>
      </c>
      <c r="U1455" s="101" t="str">
        <f aca="false">IF(F1455&lt;=$V$2,"jAN","")</f>
        <v/>
      </c>
      <c r="V1455" s="97" t="n">
        <v>0</v>
      </c>
      <c r="W1455" s="102" t="n">
        <f aca="false">K1455-V1455</f>
        <v>78</v>
      </c>
      <c r="X1455" s="103" t="n">
        <f aca="false">IFERROR(IF(U1455="Jan",(K1455/V1455-1)),0)</f>
        <v>0</v>
      </c>
      <c r="Y1455" s="106" t="b">
        <f aca="false">IF(T1455&gt;0,IF(U1455="","-",IF(X1455&lt;0%,"DEGROWTH","GROWTH")))</f>
        <v>0</v>
      </c>
      <c r="Z1455" s="75" t="n">
        <v>0</v>
      </c>
      <c r="AA1455" s="70"/>
      <c r="AB1455" s="85" t="s">
        <v>133</v>
      </c>
      <c r="AC1455" s="3"/>
    </row>
    <row r="1456" customFormat="false" ht="14.25" hidden="false" customHeight="true" outlineLevel="0" collapsed="false">
      <c r="A1456" s="85" t="s">
        <v>133</v>
      </c>
      <c r="B1456" s="83" t="s">
        <v>145</v>
      </c>
      <c r="C1456" s="83" t="s">
        <v>3130</v>
      </c>
      <c r="D1456" s="83" t="n">
        <v>1000000704</v>
      </c>
      <c r="E1456" s="83" t="s">
        <v>3131</v>
      </c>
      <c r="F1456" s="84" t="n">
        <v>44738</v>
      </c>
      <c r="G1456" s="67" t="str">
        <f aca="false">IF(I1456&gt;0,"Targeted Dealer","-")</f>
        <v>Targeted Dealer</v>
      </c>
      <c r="H1456" s="67"/>
      <c r="I1456" s="68" t="n">
        <v>20</v>
      </c>
      <c r="J1456" s="68" t="n">
        <f aca="false">I1456/$J$1*($J$1-$E$1)</f>
        <v>20</v>
      </c>
      <c r="K1456" s="69" t="n">
        <v>10</v>
      </c>
      <c r="L1456" s="69" t="n">
        <f aca="false">I1456-K1456</f>
        <v>10</v>
      </c>
      <c r="M1456" s="69" t="n">
        <f aca="false">IFERROR((K1456/J1456%),"-")</f>
        <v>50</v>
      </c>
      <c r="N1456" s="97" t="n">
        <v>20</v>
      </c>
      <c r="O1456" s="98" t="str">
        <f aca="false">IF(F1456&lt;=$P$2,"DEC","")</f>
        <v>DEC</v>
      </c>
      <c r="P1456" s="97" t="n">
        <v>20</v>
      </c>
      <c r="Q1456" s="99" t="n">
        <f aca="false">K1456-P1456</f>
        <v>-10</v>
      </c>
      <c r="R1456" s="98" t="n">
        <f aca="false">IFERROR(IF(O1456="Dec",(K1456/P1456-1))," ")</f>
        <v>-0.5</v>
      </c>
      <c r="S1456" s="100" t="str">
        <f aca="false">IF(N1456&gt;0,IF(O1456="","-",IF(R1456&lt;0%,"DEGROWTH","GROWTH")))</f>
        <v>DEGROWTH</v>
      </c>
      <c r="T1456" s="69" t="n">
        <v>0</v>
      </c>
      <c r="U1456" s="101" t="str">
        <f aca="false">IF(F1456&lt;=$V$2,"jAN","")</f>
        <v>jAN</v>
      </c>
      <c r="V1456" s="97" t="n">
        <v>0</v>
      </c>
      <c r="W1456" s="102" t="n">
        <f aca="false">K1456-V1456</f>
        <v>10</v>
      </c>
      <c r="X1456" s="103" t="n">
        <f aca="false">IFERROR(IF(U1456="Jan",(K1456/V1456-1)),0)</f>
        <v>0</v>
      </c>
      <c r="Y1456" s="106" t="b">
        <f aca="false">IF(T1456&gt;0,IF(U1456="","-",IF(X1456&lt;0%,"DEGROWTH","GROWTH")))</f>
        <v>0</v>
      </c>
      <c r="Z1456" s="75" t="n">
        <v>0</v>
      </c>
      <c r="AA1456" s="70"/>
      <c r="AB1456" s="85" t="s">
        <v>133</v>
      </c>
      <c r="AC1456" s="3"/>
    </row>
    <row r="1457" customFormat="false" ht="14.25" hidden="false" customHeight="true" outlineLevel="0" collapsed="false">
      <c r="A1457" s="85" t="s">
        <v>133</v>
      </c>
      <c r="B1457" s="83" t="s">
        <v>145</v>
      </c>
      <c r="C1457" s="83" t="s">
        <v>3132</v>
      </c>
      <c r="D1457" s="83" t="n">
        <v>1000004322</v>
      </c>
      <c r="E1457" s="83" t="s">
        <v>3133</v>
      </c>
      <c r="F1457" s="84" t="n">
        <v>45768</v>
      </c>
      <c r="G1457" s="67" t="str">
        <f aca="false">IF(I1457&gt;0,"Targeted Dealer","-")</f>
        <v>Targeted Dealer</v>
      </c>
      <c r="H1457" s="67"/>
      <c r="I1457" s="68" t="n">
        <v>10</v>
      </c>
      <c r="J1457" s="68" t="n">
        <f aca="false">I1457/$J$1*($J$1-$E$1)</f>
        <v>10</v>
      </c>
      <c r="K1457" s="69" t="n">
        <v>20</v>
      </c>
      <c r="L1457" s="69" t="n">
        <f aca="false">I1457-K1457</f>
        <v>-10</v>
      </c>
      <c r="M1457" s="69" t="n">
        <f aca="false">IFERROR((K1457/J1457%),"-")</f>
        <v>200</v>
      </c>
      <c r="N1457" s="97" t="n">
        <v>20</v>
      </c>
      <c r="O1457" s="98" t="str">
        <f aca="false">IF(F1457&lt;=$P$2,"DEC","")</f>
        <v>DEC</v>
      </c>
      <c r="P1457" s="97" t="n">
        <v>20</v>
      </c>
      <c r="Q1457" s="99" t="n">
        <f aca="false">K1457-P1457</f>
        <v>0</v>
      </c>
      <c r="R1457" s="98" t="n">
        <f aca="false">IFERROR(IF(O1457="Dec",(K1457/P1457-1))," ")</f>
        <v>0</v>
      </c>
      <c r="S1457" s="100" t="str">
        <f aca="false">IF(N1457&gt;0,IF(O1457="","-",IF(R1457&lt;0%,"DEGROWTH","GROWTH")))</f>
        <v>GROWTH</v>
      </c>
      <c r="T1457" s="69" t="n">
        <v>0</v>
      </c>
      <c r="U1457" s="101" t="str">
        <f aca="false">IF(F1457&lt;=$V$2,"jAN","")</f>
        <v/>
      </c>
      <c r="V1457" s="97" t="n">
        <v>0</v>
      </c>
      <c r="W1457" s="102" t="n">
        <f aca="false">K1457-V1457</f>
        <v>20</v>
      </c>
      <c r="X1457" s="103" t="n">
        <f aca="false">IFERROR(IF(U1457="Jan",(K1457/V1457-1)),0)</f>
        <v>0</v>
      </c>
      <c r="Y1457" s="106" t="b">
        <f aca="false">IF(T1457&gt;0,IF(U1457="","-",IF(X1457&lt;0%,"DEGROWTH","GROWTH")))</f>
        <v>0</v>
      </c>
      <c r="Z1457" s="75" t="n">
        <v>0</v>
      </c>
      <c r="AA1457" s="70"/>
      <c r="AB1457" s="85" t="s">
        <v>133</v>
      </c>
      <c r="AC1457" s="3"/>
    </row>
    <row r="1458" customFormat="false" ht="14.25" hidden="false" customHeight="true" outlineLevel="0" collapsed="false">
      <c r="A1458" s="85" t="s">
        <v>134</v>
      </c>
      <c r="B1458" s="83" t="s">
        <v>74</v>
      </c>
      <c r="C1458" s="83" t="s">
        <v>3134</v>
      </c>
      <c r="D1458" s="83" t="n">
        <v>1000004351</v>
      </c>
      <c r="E1458" s="83" t="s">
        <v>3135</v>
      </c>
      <c r="F1458" s="84" t="n">
        <v>45786</v>
      </c>
      <c r="G1458" s="67" t="str">
        <f aca="false">IF(I1458&gt;0,"Targeted Dealer","-")</f>
        <v>Targeted Dealer</v>
      </c>
      <c r="H1458" s="67"/>
      <c r="I1458" s="68" t="n">
        <v>25</v>
      </c>
      <c r="J1458" s="68" t="n">
        <f aca="false">I1458/$J$1*($J$1-$E$1)</f>
        <v>25</v>
      </c>
      <c r="K1458" s="69" t="n">
        <v>25</v>
      </c>
      <c r="L1458" s="69" t="n">
        <f aca="false">I1458-K1458</f>
        <v>0</v>
      </c>
      <c r="M1458" s="69" t="n">
        <f aca="false">IFERROR((K1458/J1458%),"-")</f>
        <v>100</v>
      </c>
      <c r="N1458" s="97" t="n">
        <v>25</v>
      </c>
      <c r="O1458" s="98" t="str">
        <f aca="false">IF(F1458&lt;=$P$2,"DEC","")</f>
        <v>DEC</v>
      </c>
      <c r="P1458" s="97" t="n">
        <v>25</v>
      </c>
      <c r="Q1458" s="99" t="n">
        <f aca="false">K1458-P1458</f>
        <v>0</v>
      </c>
      <c r="R1458" s="98" t="n">
        <f aca="false">IFERROR(IF(O1458="Dec",(K1458/P1458-1))," ")</f>
        <v>0</v>
      </c>
      <c r="S1458" s="100" t="str">
        <f aca="false">IF(N1458&gt;0,IF(O1458="","-",IF(R1458&lt;0%,"DEGROWTH","GROWTH")))</f>
        <v>GROWTH</v>
      </c>
      <c r="T1458" s="69" t="n">
        <v>0</v>
      </c>
      <c r="U1458" s="101" t="str">
        <f aca="false">IF(F1458&lt;=$V$2,"jAN","")</f>
        <v/>
      </c>
      <c r="V1458" s="97" t="n">
        <v>0</v>
      </c>
      <c r="W1458" s="102" t="n">
        <f aca="false">K1458-V1458</f>
        <v>25</v>
      </c>
      <c r="X1458" s="103" t="n">
        <f aca="false">IFERROR(IF(U1458="Jan",(K1458/V1458-1)),0)</f>
        <v>0</v>
      </c>
      <c r="Y1458" s="106" t="b">
        <f aca="false">IF(T1458&gt;0,IF(U1458="","-",IF(X1458&lt;0%,"DEGROWTH","GROWTH")))</f>
        <v>0</v>
      </c>
      <c r="Z1458" s="75" t="n">
        <v>1</v>
      </c>
      <c r="AA1458" s="70"/>
      <c r="AB1458" s="85" t="s">
        <v>134</v>
      </c>
      <c r="AC1458" s="3"/>
    </row>
    <row r="1459" customFormat="false" ht="14.25" hidden="false" customHeight="true" outlineLevel="0" collapsed="false">
      <c r="A1459" s="85" t="s">
        <v>131</v>
      </c>
      <c r="B1459" s="83" t="s">
        <v>97</v>
      </c>
      <c r="C1459" s="83" t="s">
        <v>3136</v>
      </c>
      <c r="D1459" s="83" t="n">
        <v>1000004357</v>
      </c>
      <c r="E1459" s="83" t="s">
        <v>3137</v>
      </c>
      <c r="F1459" s="84" t="n">
        <v>45792</v>
      </c>
      <c r="G1459" s="67" t="str">
        <f aca="false">IF(I1459&gt;0,"Targeted Dealer","-")</f>
        <v>Targeted Dealer</v>
      </c>
      <c r="H1459" s="67"/>
      <c r="I1459" s="68" t="n">
        <v>500</v>
      </c>
      <c r="J1459" s="68" t="n">
        <f aca="false">I1459/$J$1*($J$1-$E$1)</f>
        <v>500</v>
      </c>
      <c r="K1459" s="69" t="n">
        <v>710.6</v>
      </c>
      <c r="L1459" s="69" t="n">
        <f aca="false">I1459-K1459</f>
        <v>-210.6</v>
      </c>
      <c r="M1459" s="69" t="n">
        <f aca="false">IFERROR((K1459/J1459%),"-")</f>
        <v>142.12</v>
      </c>
      <c r="N1459" s="97" t="n">
        <v>464.25</v>
      </c>
      <c r="O1459" s="98" t="str">
        <f aca="false">IF(F1459&lt;=$P$2,"DEC","")</f>
        <v>DEC</v>
      </c>
      <c r="P1459" s="97" t="n">
        <v>464.25</v>
      </c>
      <c r="Q1459" s="99" t="n">
        <f aca="false">K1459-P1459</f>
        <v>246.35</v>
      </c>
      <c r="R1459" s="98" t="n">
        <f aca="false">IFERROR(IF(O1459="Dec",(K1459/P1459-1))," ")</f>
        <v>0.530640818524502</v>
      </c>
      <c r="S1459" s="100" t="str">
        <f aca="false">IF(N1459&gt;0,IF(O1459="","-",IF(R1459&lt;0%,"DEGROWTH","GROWTH")))</f>
        <v>GROWTH</v>
      </c>
      <c r="T1459" s="69" t="n">
        <v>0</v>
      </c>
      <c r="U1459" s="101" t="str">
        <f aca="false">IF(F1459&lt;=$V$2,"jAN","")</f>
        <v/>
      </c>
      <c r="V1459" s="97" t="n">
        <v>0</v>
      </c>
      <c r="W1459" s="102" t="n">
        <f aca="false">K1459-V1459</f>
        <v>710.6</v>
      </c>
      <c r="X1459" s="103" t="n">
        <f aca="false">IFERROR(IF(U1459="Jan",(K1459/V1459-1)),0)</f>
        <v>0</v>
      </c>
      <c r="Y1459" s="106" t="b">
        <f aca="false">IF(T1459&gt;0,IF(U1459="","-",IF(X1459&lt;0%,"DEGROWTH","GROWTH")))</f>
        <v>0</v>
      </c>
      <c r="Z1459" s="75" t="n">
        <v>0</v>
      </c>
      <c r="AA1459" s="85"/>
      <c r="AB1459" s="85" t="s">
        <v>131</v>
      </c>
      <c r="AC1459" s="3"/>
    </row>
    <row r="1460" customFormat="false" ht="14.25" hidden="false" customHeight="true" outlineLevel="0" collapsed="false">
      <c r="A1460" s="85" t="s">
        <v>133</v>
      </c>
      <c r="B1460" s="83" t="s">
        <v>51</v>
      </c>
      <c r="C1460" s="83" t="s">
        <v>3138</v>
      </c>
      <c r="D1460" s="83" t="n">
        <v>1000004359</v>
      </c>
      <c r="E1460" s="83" t="s">
        <v>3139</v>
      </c>
      <c r="F1460" s="84" t="n">
        <v>45794</v>
      </c>
      <c r="G1460" s="67" t="str">
        <f aca="false">IF(I1460&gt;0,"Targeted Dealer","-")</f>
        <v>Targeted Dealer</v>
      </c>
      <c r="H1460" s="67"/>
      <c r="I1460" s="68" t="n">
        <v>500</v>
      </c>
      <c r="J1460" s="68" t="n">
        <f aca="false">I1460/$J$1*($J$1-$E$1)</f>
        <v>500</v>
      </c>
      <c r="K1460" s="69" t="n">
        <v>593</v>
      </c>
      <c r="L1460" s="69" t="n">
        <f aca="false">I1460-K1460</f>
        <v>-93</v>
      </c>
      <c r="M1460" s="69" t="n">
        <f aca="false">IFERROR((K1460/J1460%),"-")</f>
        <v>118.6</v>
      </c>
      <c r="N1460" s="97" t="n">
        <v>526</v>
      </c>
      <c r="O1460" s="98" t="str">
        <f aca="false">IF(F1460&lt;=$P$2,"DEC","")</f>
        <v>DEC</v>
      </c>
      <c r="P1460" s="97" t="n">
        <v>526</v>
      </c>
      <c r="Q1460" s="99" t="n">
        <f aca="false">K1460-P1460</f>
        <v>67</v>
      </c>
      <c r="R1460" s="98" t="n">
        <f aca="false">IFERROR(IF(O1460="Dec",(K1460/P1460-1))," ")</f>
        <v>0.127376425855513</v>
      </c>
      <c r="S1460" s="100" t="str">
        <f aca="false">IF(N1460&gt;0,IF(O1460="","-",IF(R1460&lt;0%,"DEGROWTH","GROWTH")))</f>
        <v>GROWTH</v>
      </c>
      <c r="T1460" s="69" t="n">
        <v>0</v>
      </c>
      <c r="U1460" s="101" t="str">
        <f aca="false">IF(F1460&lt;=$V$2,"jAN","")</f>
        <v/>
      </c>
      <c r="V1460" s="97" t="n">
        <v>0</v>
      </c>
      <c r="W1460" s="102" t="n">
        <f aca="false">K1460-V1460</f>
        <v>593</v>
      </c>
      <c r="X1460" s="103" t="n">
        <f aca="false">IFERROR(IF(U1460="Jan",(K1460/V1460-1)),0)</f>
        <v>0</v>
      </c>
      <c r="Y1460" s="106" t="b">
        <f aca="false">IF(T1460&gt;0,IF(U1460="","-",IF(X1460&lt;0%,"DEGROWTH","GROWTH")))</f>
        <v>0</v>
      </c>
      <c r="Z1460" s="75" t="n">
        <v>0</v>
      </c>
      <c r="AA1460" s="70"/>
      <c r="AB1460" s="85" t="s">
        <v>133</v>
      </c>
      <c r="AC1460" s="3"/>
    </row>
    <row r="1461" customFormat="false" ht="14.25" hidden="false" customHeight="true" outlineLevel="0" collapsed="false">
      <c r="A1461" s="85" t="s">
        <v>131</v>
      </c>
      <c r="B1461" s="83" t="s">
        <v>93</v>
      </c>
      <c r="C1461" s="83" t="s">
        <v>3140</v>
      </c>
      <c r="D1461" s="83" t="n">
        <v>1000004356</v>
      </c>
      <c r="E1461" s="83" t="s">
        <v>3141</v>
      </c>
      <c r="F1461" s="84" t="n">
        <v>45792</v>
      </c>
      <c r="G1461" s="67" t="str">
        <f aca="false">IF(I1461&gt;0,"Targeted Dealer","-")</f>
        <v>Targeted Dealer</v>
      </c>
      <c r="H1461" s="67"/>
      <c r="I1461" s="68" t="n">
        <v>70</v>
      </c>
      <c r="J1461" s="68" t="n">
        <f aca="false">I1461/$J$1*($J$1-$E$1)</f>
        <v>70</v>
      </c>
      <c r="K1461" s="69" t="n">
        <v>70</v>
      </c>
      <c r="L1461" s="69" t="n">
        <f aca="false">I1461-K1461</f>
        <v>0</v>
      </c>
      <c r="M1461" s="69" t="n">
        <f aca="false">IFERROR((K1461/J1461%),"-")</f>
        <v>100</v>
      </c>
      <c r="N1461" s="97" t="n">
        <v>66</v>
      </c>
      <c r="O1461" s="98" t="str">
        <f aca="false">IF(F1461&lt;=$P$2,"DEC","")</f>
        <v>DEC</v>
      </c>
      <c r="P1461" s="97" t="n">
        <v>66</v>
      </c>
      <c r="Q1461" s="99" t="n">
        <f aca="false">K1461-P1461</f>
        <v>4</v>
      </c>
      <c r="R1461" s="98" t="n">
        <f aca="false">IFERROR(IF(O1461="Dec",(K1461/P1461-1))," ")</f>
        <v>0.0606060606060606</v>
      </c>
      <c r="S1461" s="100" t="str">
        <f aca="false">IF(N1461&gt;0,IF(O1461="","-",IF(R1461&lt;0%,"DEGROWTH","GROWTH")))</f>
        <v>GROWTH</v>
      </c>
      <c r="T1461" s="69" t="n">
        <v>0</v>
      </c>
      <c r="U1461" s="101" t="str">
        <f aca="false">IF(F1461&lt;=$V$2,"jAN","")</f>
        <v/>
      </c>
      <c r="V1461" s="97" t="n">
        <v>0</v>
      </c>
      <c r="W1461" s="102" t="n">
        <f aca="false">K1461-V1461</f>
        <v>70</v>
      </c>
      <c r="X1461" s="103" t="n">
        <f aca="false">IFERROR(IF(U1461="Jan",(K1461/V1461-1)),0)</f>
        <v>0</v>
      </c>
      <c r="Y1461" s="106" t="b">
        <f aca="false">IF(T1461&gt;0,IF(U1461="","-",IF(X1461&lt;0%,"DEGROWTH","GROWTH")))</f>
        <v>0</v>
      </c>
      <c r="Z1461" s="75" t="n">
        <v>0</v>
      </c>
      <c r="AA1461" s="85"/>
      <c r="AB1461" s="85" t="s">
        <v>131</v>
      </c>
      <c r="AC1461" s="3"/>
    </row>
    <row r="1462" customFormat="false" ht="14.25" hidden="false" customHeight="true" outlineLevel="0" collapsed="false">
      <c r="A1462" s="85" t="s">
        <v>130</v>
      </c>
      <c r="B1462" s="83" t="s">
        <v>108</v>
      </c>
      <c r="C1462" s="83" t="s">
        <v>3142</v>
      </c>
      <c r="D1462" s="83" t="n">
        <v>1000004363</v>
      </c>
      <c r="E1462" s="83" t="s">
        <v>3143</v>
      </c>
      <c r="F1462" s="84" t="n">
        <v>45793</v>
      </c>
      <c r="G1462" s="67" t="str">
        <f aca="false">IF(I1462&gt;0,"Targeted Dealer","-")</f>
        <v>Targeted Dealer</v>
      </c>
      <c r="H1462" s="67"/>
      <c r="I1462" s="68" t="n">
        <v>250</v>
      </c>
      <c r="J1462" s="68" t="n">
        <f aca="false">I1462/$J$1*($J$1-$E$1)</f>
        <v>250</v>
      </c>
      <c r="K1462" s="69" t="n">
        <v>360</v>
      </c>
      <c r="L1462" s="69" t="n">
        <f aca="false">I1462-K1462</f>
        <v>-110</v>
      </c>
      <c r="M1462" s="69" t="n">
        <f aca="false">IFERROR((K1462/J1462%),"-")</f>
        <v>144</v>
      </c>
      <c r="N1462" s="97" t="n">
        <v>365</v>
      </c>
      <c r="O1462" s="98" t="str">
        <f aca="false">IF(F1462&lt;=$P$2,"DEC","")</f>
        <v>DEC</v>
      </c>
      <c r="P1462" s="97" t="n">
        <v>365</v>
      </c>
      <c r="Q1462" s="99" t="n">
        <f aca="false">K1462-P1462</f>
        <v>-5</v>
      </c>
      <c r="R1462" s="98" t="n">
        <f aca="false">IFERROR(IF(O1462="Dec",(K1462/P1462-1))," ")</f>
        <v>-0.0136986301369864</v>
      </c>
      <c r="S1462" s="100" t="str">
        <f aca="false">IF(N1462&gt;0,IF(O1462="","-",IF(R1462&lt;0%,"DEGROWTH","GROWTH")))</f>
        <v>DEGROWTH</v>
      </c>
      <c r="T1462" s="69" t="n">
        <v>0</v>
      </c>
      <c r="U1462" s="101" t="str">
        <f aca="false">IF(F1462&lt;=$V$2,"jAN","")</f>
        <v/>
      </c>
      <c r="V1462" s="97" t="n">
        <v>0</v>
      </c>
      <c r="W1462" s="102" t="n">
        <f aca="false">K1462-V1462</f>
        <v>360</v>
      </c>
      <c r="X1462" s="103" t="n">
        <f aca="false">IFERROR(IF(U1462="Jan",(K1462/V1462-1)),0)</f>
        <v>0</v>
      </c>
      <c r="Y1462" s="106" t="b">
        <f aca="false">IF(T1462&gt;0,IF(U1462="","-",IF(X1462&lt;0%,"DEGROWTH","GROWTH")))</f>
        <v>0</v>
      </c>
      <c r="Z1462" s="75" t="n">
        <v>0</v>
      </c>
      <c r="AA1462" s="85"/>
      <c r="AB1462" s="85" t="s">
        <v>130</v>
      </c>
      <c r="AC1462" s="3"/>
    </row>
    <row r="1463" customFormat="false" ht="14.25" hidden="false" customHeight="true" outlineLevel="0" collapsed="false">
      <c r="A1463" s="85" t="s">
        <v>130</v>
      </c>
      <c r="B1463" s="83" t="s">
        <v>122</v>
      </c>
      <c r="C1463" s="83" t="s">
        <v>3144</v>
      </c>
      <c r="D1463" s="83" t="n">
        <v>1000004355</v>
      </c>
      <c r="E1463" s="83" t="s">
        <v>3145</v>
      </c>
      <c r="F1463" s="84" t="n">
        <v>45792</v>
      </c>
      <c r="G1463" s="67" t="str">
        <f aca="false">IF(I1463&gt;0,"Targeted Dealer","-")</f>
        <v>Targeted Dealer</v>
      </c>
      <c r="H1463" s="67"/>
      <c r="I1463" s="68" t="n">
        <v>50</v>
      </c>
      <c r="J1463" s="68" t="n">
        <f aca="false">I1463/$J$1*($J$1-$E$1)</f>
        <v>50</v>
      </c>
      <c r="K1463" s="69" t="n">
        <v>25</v>
      </c>
      <c r="L1463" s="69" t="n">
        <f aca="false">I1463-K1463</f>
        <v>25</v>
      </c>
      <c r="M1463" s="69" t="n">
        <f aca="false">IFERROR((K1463/J1463%),"-")</f>
        <v>50</v>
      </c>
      <c r="N1463" s="97" t="n">
        <v>65</v>
      </c>
      <c r="O1463" s="98" t="str">
        <f aca="false">IF(F1463&lt;=$P$2,"DEC","")</f>
        <v>DEC</v>
      </c>
      <c r="P1463" s="97" t="n">
        <v>65</v>
      </c>
      <c r="Q1463" s="99" t="n">
        <f aca="false">K1463-P1463</f>
        <v>-40</v>
      </c>
      <c r="R1463" s="98" t="n">
        <f aca="false">IFERROR(IF(O1463="Dec",(K1463/P1463-1))," ")</f>
        <v>-0.615384615384615</v>
      </c>
      <c r="S1463" s="100" t="str">
        <f aca="false">IF(N1463&gt;0,IF(O1463="","-",IF(R1463&lt;0%,"DEGROWTH","GROWTH")))</f>
        <v>DEGROWTH</v>
      </c>
      <c r="T1463" s="69" t="n">
        <v>0</v>
      </c>
      <c r="U1463" s="101" t="str">
        <f aca="false">IF(F1463&lt;=$V$2,"jAN","")</f>
        <v/>
      </c>
      <c r="V1463" s="97" t="n">
        <v>0</v>
      </c>
      <c r="W1463" s="102" t="n">
        <f aca="false">K1463-V1463</f>
        <v>25</v>
      </c>
      <c r="X1463" s="103" t="n">
        <f aca="false">IFERROR(IF(U1463="Jan",(K1463/V1463-1)),0)</f>
        <v>0</v>
      </c>
      <c r="Y1463" s="106" t="b">
        <f aca="false">IF(T1463&gt;0,IF(U1463="","-",IF(X1463&lt;0%,"DEGROWTH","GROWTH")))</f>
        <v>0</v>
      </c>
      <c r="Z1463" s="75" t="n">
        <v>0</v>
      </c>
      <c r="AA1463" s="85"/>
      <c r="AB1463" s="85" t="s">
        <v>130</v>
      </c>
      <c r="AC1463" s="3"/>
    </row>
    <row r="1464" customFormat="false" ht="14.25" hidden="false" customHeight="true" outlineLevel="0" collapsed="false">
      <c r="A1464" s="85" t="s">
        <v>130</v>
      </c>
      <c r="B1464" s="83" t="s">
        <v>122</v>
      </c>
      <c r="C1464" s="83" t="s">
        <v>3146</v>
      </c>
      <c r="D1464" s="83" t="n">
        <v>1000004335</v>
      </c>
      <c r="E1464" s="83" t="s">
        <v>3147</v>
      </c>
      <c r="F1464" s="84" t="n">
        <v>45775</v>
      </c>
      <c r="G1464" s="67" t="str">
        <f aca="false">IF(I1464&gt;0,"Targeted Dealer","-")</f>
        <v>Targeted Dealer</v>
      </c>
      <c r="H1464" s="67"/>
      <c r="I1464" s="68" t="n">
        <v>65</v>
      </c>
      <c r="J1464" s="68" t="n">
        <f aca="false">I1464/$J$1*($J$1-$E$1)</f>
        <v>65</v>
      </c>
      <c r="K1464" s="69" t="n">
        <v>15</v>
      </c>
      <c r="L1464" s="69" t="n">
        <f aca="false">I1464-K1464</f>
        <v>50</v>
      </c>
      <c r="M1464" s="69" t="n">
        <f aca="false">IFERROR((K1464/J1464%),"-")</f>
        <v>23.0769230769231</v>
      </c>
      <c r="N1464" s="97" t="n">
        <v>60</v>
      </c>
      <c r="O1464" s="98" t="str">
        <f aca="false">IF(F1464&lt;=$P$2,"DEC","")</f>
        <v>DEC</v>
      </c>
      <c r="P1464" s="97" t="n">
        <v>60</v>
      </c>
      <c r="Q1464" s="99" t="n">
        <f aca="false">K1464-P1464</f>
        <v>-45</v>
      </c>
      <c r="R1464" s="98" t="n">
        <f aca="false">IFERROR(IF(O1464="Dec",(K1464/P1464-1))," ")</f>
        <v>-0.75</v>
      </c>
      <c r="S1464" s="100" t="str">
        <f aca="false">IF(N1464&gt;0,IF(O1464="","-",IF(R1464&lt;0%,"DEGROWTH","GROWTH")))</f>
        <v>DEGROWTH</v>
      </c>
      <c r="T1464" s="69" t="n">
        <v>0</v>
      </c>
      <c r="U1464" s="101" t="str">
        <f aca="false">IF(F1464&lt;=$V$2,"jAN","")</f>
        <v/>
      </c>
      <c r="V1464" s="97" t="n">
        <v>0</v>
      </c>
      <c r="W1464" s="102" t="n">
        <f aca="false">K1464-V1464</f>
        <v>15</v>
      </c>
      <c r="X1464" s="103" t="n">
        <f aca="false">IFERROR(IF(U1464="Jan",(K1464/V1464-1)),0)</f>
        <v>0</v>
      </c>
      <c r="Y1464" s="106" t="b">
        <f aca="false">IF(T1464&gt;0,IF(U1464="","-",IF(X1464&lt;0%,"DEGROWTH","GROWTH")))</f>
        <v>0</v>
      </c>
      <c r="Z1464" s="75" t="n">
        <v>0</v>
      </c>
      <c r="AA1464" s="85"/>
      <c r="AB1464" s="85" t="s">
        <v>130</v>
      </c>
      <c r="AC1464" s="3"/>
    </row>
    <row r="1465" customFormat="false" ht="14.25" hidden="false" customHeight="true" outlineLevel="0" collapsed="false">
      <c r="A1465" s="85" t="s">
        <v>132</v>
      </c>
      <c r="B1465" s="83" t="s">
        <v>101</v>
      </c>
      <c r="C1465" s="83" t="s">
        <v>3148</v>
      </c>
      <c r="D1465" s="83" t="n">
        <v>1000004358</v>
      </c>
      <c r="E1465" s="83" t="s">
        <v>3149</v>
      </c>
      <c r="F1465" s="84" t="n">
        <v>45794</v>
      </c>
      <c r="G1465" s="67" t="str">
        <f aca="false">IF(I1465&gt;0,"Targeted Dealer","-")</f>
        <v>Targeted Dealer</v>
      </c>
      <c r="H1465" s="67"/>
      <c r="I1465" s="68" t="n">
        <v>40</v>
      </c>
      <c r="J1465" s="68" t="n">
        <f aca="false">I1465/$J$1*($J$1-$E$1)</f>
        <v>40</v>
      </c>
      <c r="K1465" s="69" t="n">
        <v>20</v>
      </c>
      <c r="L1465" s="69" t="n">
        <f aca="false">I1465-K1465</f>
        <v>20</v>
      </c>
      <c r="M1465" s="69" t="n">
        <f aca="false">IFERROR((K1465/J1465%),"-")</f>
        <v>50</v>
      </c>
      <c r="N1465" s="97" t="n">
        <v>40</v>
      </c>
      <c r="O1465" s="98" t="str">
        <f aca="false">IF(F1465&lt;=$P$2,"DEC","")</f>
        <v>DEC</v>
      </c>
      <c r="P1465" s="97" t="n">
        <v>40</v>
      </c>
      <c r="Q1465" s="99" t="n">
        <f aca="false">K1465-P1465</f>
        <v>-20</v>
      </c>
      <c r="R1465" s="98" t="n">
        <f aca="false">IFERROR(IF(O1465="Dec",(K1465/P1465-1))," ")</f>
        <v>-0.5</v>
      </c>
      <c r="S1465" s="100" t="str">
        <f aca="false">IF(N1465&gt;0,IF(O1465="","-",IF(R1465&lt;0%,"DEGROWTH","GROWTH")))</f>
        <v>DEGROWTH</v>
      </c>
      <c r="T1465" s="69" t="n">
        <v>0</v>
      </c>
      <c r="U1465" s="101" t="str">
        <f aca="false">IF(F1465&lt;=$V$2,"jAN","")</f>
        <v/>
      </c>
      <c r="V1465" s="97" t="n">
        <v>0</v>
      </c>
      <c r="W1465" s="102" t="n">
        <f aca="false">K1465-V1465</f>
        <v>20</v>
      </c>
      <c r="X1465" s="103" t="n">
        <f aca="false">IFERROR(IF(U1465="Jan",(K1465/V1465-1)),0)</f>
        <v>0</v>
      </c>
      <c r="Y1465" s="106" t="b">
        <f aca="false">IF(T1465&gt;0,IF(U1465="","-",IF(X1465&lt;0%,"DEGROWTH","GROWTH")))</f>
        <v>0</v>
      </c>
      <c r="Z1465" s="75" t="n">
        <v>0</v>
      </c>
      <c r="AA1465" s="85"/>
      <c r="AB1465" s="85" t="s">
        <v>132</v>
      </c>
      <c r="AC1465" s="3"/>
    </row>
    <row r="1466" customFormat="false" ht="14.25" hidden="false" customHeight="true" outlineLevel="0" collapsed="false">
      <c r="A1466" s="85" t="s">
        <v>134</v>
      </c>
      <c r="B1466" s="83" t="s">
        <v>74</v>
      </c>
      <c r="C1466" s="83" t="s">
        <v>3150</v>
      </c>
      <c r="D1466" s="83" t="n">
        <v>1000004369</v>
      </c>
      <c r="E1466" s="83" t="s">
        <v>3151</v>
      </c>
      <c r="F1466" s="84" t="n">
        <v>45799</v>
      </c>
      <c r="G1466" s="67" t="str">
        <f aca="false">IF(I1466&gt;0,"Targeted Dealer","-")</f>
        <v>Targeted Dealer</v>
      </c>
      <c r="H1466" s="67"/>
      <c r="I1466" s="68" t="n">
        <v>90</v>
      </c>
      <c r="J1466" s="68" t="n">
        <f aca="false">I1466/$J$1*($J$1-$E$1)</f>
        <v>90</v>
      </c>
      <c r="K1466" s="69" t="n">
        <v>80</v>
      </c>
      <c r="L1466" s="69" t="n">
        <f aca="false">I1466-K1466</f>
        <v>10</v>
      </c>
      <c r="M1466" s="69" t="n">
        <f aca="false">IFERROR((K1466/J1466%),"-")</f>
        <v>88.8888888888889</v>
      </c>
      <c r="N1466" s="97" t="n">
        <v>70</v>
      </c>
      <c r="O1466" s="98" t="str">
        <f aca="false">IF(F1466&lt;=$P$2,"DEC","")</f>
        <v>DEC</v>
      </c>
      <c r="P1466" s="97" t="n">
        <v>70</v>
      </c>
      <c r="Q1466" s="99" t="n">
        <f aca="false">K1466-P1466</f>
        <v>10</v>
      </c>
      <c r="R1466" s="98" t="n">
        <f aca="false">IFERROR(IF(O1466="Dec",(K1466/P1466-1))," ")</f>
        <v>0.142857142857143</v>
      </c>
      <c r="S1466" s="100" t="str">
        <f aca="false">IF(N1466&gt;0,IF(O1466="","-",IF(R1466&lt;0%,"DEGROWTH","GROWTH")))</f>
        <v>GROWTH</v>
      </c>
      <c r="T1466" s="69" t="n">
        <v>0</v>
      </c>
      <c r="U1466" s="101" t="str">
        <f aca="false">IF(F1466&lt;=$V$2,"jAN","")</f>
        <v/>
      </c>
      <c r="V1466" s="97" t="n">
        <v>0</v>
      </c>
      <c r="W1466" s="102" t="n">
        <f aca="false">K1466-V1466</f>
        <v>80</v>
      </c>
      <c r="X1466" s="103" t="n">
        <f aca="false">IFERROR(IF(U1466="Jan",(K1466/V1466-1)),0)</f>
        <v>0</v>
      </c>
      <c r="Y1466" s="106" t="b">
        <f aca="false">IF(T1466&gt;0,IF(U1466="","-",IF(X1466&lt;0%,"DEGROWTH","GROWTH")))</f>
        <v>0</v>
      </c>
      <c r="Z1466" s="75" t="n">
        <v>0</v>
      </c>
      <c r="AA1466" s="70"/>
      <c r="AB1466" s="85" t="s">
        <v>134</v>
      </c>
      <c r="AC1466" s="3"/>
    </row>
    <row r="1467" customFormat="false" ht="14.25" hidden="false" customHeight="true" outlineLevel="0" collapsed="false">
      <c r="A1467" s="85" t="s">
        <v>133</v>
      </c>
      <c r="B1467" s="83" t="s">
        <v>32</v>
      </c>
      <c r="C1467" s="83" t="s">
        <v>501</v>
      </c>
      <c r="D1467" s="83" t="n">
        <v>1000000923</v>
      </c>
      <c r="E1467" s="83" t="s">
        <v>502</v>
      </c>
      <c r="F1467" s="84" t="n">
        <v>44180</v>
      </c>
      <c r="G1467" s="67" t="str">
        <f aca="false">IF(I1467&gt;0,"Targeted Dealer","-")</f>
        <v>-</v>
      </c>
      <c r="H1467" s="67"/>
      <c r="I1467" s="68" t="n">
        <v>0</v>
      </c>
      <c r="J1467" s="68" t="n">
        <f aca="false">I1467/$J$1*($J$1-$E$1)</f>
        <v>0</v>
      </c>
      <c r="K1467" s="69" t="n">
        <v>0</v>
      </c>
      <c r="L1467" s="69" t="n">
        <f aca="false">I1467-K1467</f>
        <v>0</v>
      </c>
      <c r="M1467" s="69" t="str">
        <f aca="false">IFERROR((K1467/J1467%),"-")</f>
        <v>-</v>
      </c>
      <c r="N1467" s="97" t="n">
        <v>0</v>
      </c>
      <c r="O1467" s="98" t="str">
        <f aca="false">IF(F1467&lt;=$P$2,"DEC","")</f>
        <v>DEC</v>
      </c>
      <c r="P1467" s="97" t="n">
        <v>0</v>
      </c>
      <c r="Q1467" s="99" t="n">
        <f aca="false">K1467-P1467</f>
        <v>0</v>
      </c>
      <c r="R1467" s="98" t="str">
        <f aca="false">IFERROR(IF(O1467="Dec",(K1467/P1467-1))," ")</f>
        <v> </v>
      </c>
      <c r="S1467" s="105" t="b">
        <f aca="false">IF(N1467&gt;0,IF(O1467="","-",IF(R1467&lt;0%,"DEGROWTH","GROWTH")))</f>
        <v>0</v>
      </c>
      <c r="T1467" s="69" t="n">
        <v>0</v>
      </c>
      <c r="U1467" s="101" t="str">
        <f aca="false">IF(F1467&lt;=$V$2,"jAN","")</f>
        <v>jAN</v>
      </c>
      <c r="V1467" s="97" t="n">
        <v>0</v>
      </c>
      <c r="W1467" s="102" t="n">
        <f aca="false">K1467-V1467</f>
        <v>0</v>
      </c>
      <c r="X1467" s="103" t="n">
        <f aca="false">IFERROR(IF(U1467="Jan",(K1467/V1467-1)),0)</f>
        <v>0</v>
      </c>
      <c r="Y1467" s="106" t="b">
        <f aca="false">IF(T1467&gt;0,IF(U1467="","-",IF(X1467&lt;0%,"DEGROWTH","GROWTH")))</f>
        <v>0</v>
      </c>
      <c r="Z1467" s="75" t="n">
        <v>0</v>
      </c>
      <c r="AA1467" s="70"/>
      <c r="AB1467" s="85" t="s">
        <v>133</v>
      </c>
      <c r="AC1467" s="3"/>
    </row>
    <row r="1468" customFormat="false" ht="14.25" hidden="false" customHeight="true" outlineLevel="0" collapsed="false">
      <c r="A1468" s="85" t="s">
        <v>134</v>
      </c>
      <c r="B1468" s="83" t="s">
        <v>79</v>
      </c>
      <c r="C1468" s="83" t="s">
        <v>3152</v>
      </c>
      <c r="D1468" s="83" t="n">
        <v>1000004367</v>
      </c>
      <c r="E1468" s="83" t="s">
        <v>3153</v>
      </c>
      <c r="F1468" s="84" t="n">
        <v>45799</v>
      </c>
      <c r="G1468" s="67" t="str">
        <f aca="false">IF(I1468&gt;0,"Targeted Dealer","-")</f>
        <v>Targeted Dealer</v>
      </c>
      <c r="H1468" s="67"/>
      <c r="I1468" s="68" t="n">
        <v>350</v>
      </c>
      <c r="J1468" s="68" t="n">
        <f aca="false">I1468/$J$1*($J$1-$E$1)</f>
        <v>350</v>
      </c>
      <c r="K1468" s="69" t="n">
        <v>803.65</v>
      </c>
      <c r="L1468" s="69" t="n">
        <f aca="false">I1468-K1468</f>
        <v>-453.65</v>
      </c>
      <c r="M1468" s="69" t="n">
        <f aca="false">IFERROR((K1468/J1468%),"-")</f>
        <v>229.614285714286</v>
      </c>
      <c r="N1468" s="97" t="n">
        <v>392.25</v>
      </c>
      <c r="O1468" s="98" t="str">
        <f aca="false">IF(F1468&lt;=$P$2,"DEC","")</f>
        <v>DEC</v>
      </c>
      <c r="P1468" s="97" t="n">
        <v>392.25</v>
      </c>
      <c r="Q1468" s="99" t="n">
        <f aca="false">K1468-P1468</f>
        <v>411.4</v>
      </c>
      <c r="R1468" s="98" t="n">
        <f aca="false">IFERROR(IF(O1468="Dec",(K1468/P1468-1))," ")</f>
        <v>1.04882090503505</v>
      </c>
      <c r="S1468" s="100" t="str">
        <f aca="false">IF(N1468&gt;0,IF(O1468="","-",IF(R1468&lt;0%,"DEGROWTH","GROWTH")))</f>
        <v>GROWTH</v>
      </c>
      <c r="T1468" s="69" t="n">
        <v>0</v>
      </c>
      <c r="U1468" s="101" t="str">
        <f aca="false">IF(F1468&lt;=$V$2,"jAN","")</f>
        <v/>
      </c>
      <c r="V1468" s="97" t="n">
        <v>0</v>
      </c>
      <c r="W1468" s="102" t="n">
        <f aca="false">K1468-V1468</f>
        <v>803.65</v>
      </c>
      <c r="X1468" s="103" t="n">
        <f aca="false">IFERROR(IF(U1468="Jan",(K1468/V1468-1)),0)</f>
        <v>0</v>
      </c>
      <c r="Y1468" s="106" t="b">
        <f aca="false">IF(T1468&gt;0,IF(U1468="","-",IF(X1468&lt;0%,"DEGROWTH","GROWTH")))</f>
        <v>0</v>
      </c>
      <c r="Z1468" s="75" t="n">
        <v>0</v>
      </c>
      <c r="AA1468" s="70"/>
      <c r="AB1468" s="85" t="s">
        <v>134</v>
      </c>
      <c r="AC1468" s="3"/>
    </row>
    <row r="1469" customFormat="false" ht="14.25" hidden="false" customHeight="true" outlineLevel="0" collapsed="false">
      <c r="A1469" s="85" t="s">
        <v>134</v>
      </c>
      <c r="B1469" s="83" t="s">
        <v>65</v>
      </c>
      <c r="C1469" s="83" t="s">
        <v>3154</v>
      </c>
      <c r="D1469" s="83" t="n">
        <v>1000004370</v>
      </c>
      <c r="E1469" s="83" t="s">
        <v>3155</v>
      </c>
      <c r="F1469" s="84" t="n">
        <v>45803</v>
      </c>
      <c r="G1469" s="67" t="str">
        <f aca="false">IF(I1469&gt;0,"Targeted Dealer","-")</f>
        <v>Targeted Dealer</v>
      </c>
      <c r="H1469" s="67"/>
      <c r="I1469" s="68" t="n">
        <v>100</v>
      </c>
      <c r="J1469" s="68" t="n">
        <f aca="false">I1469/$J$1*($J$1-$E$1)</f>
        <v>100</v>
      </c>
      <c r="K1469" s="69" t="n">
        <v>75</v>
      </c>
      <c r="L1469" s="69" t="n">
        <f aca="false">I1469-K1469</f>
        <v>25</v>
      </c>
      <c r="M1469" s="69" t="n">
        <f aca="false">IFERROR((K1469/J1469%),"-")</f>
        <v>75</v>
      </c>
      <c r="N1469" s="97" t="n">
        <v>75</v>
      </c>
      <c r="O1469" s="98" t="str">
        <f aca="false">IF(F1469&lt;=$P$2,"DEC","")</f>
        <v>DEC</v>
      </c>
      <c r="P1469" s="97" t="n">
        <v>75</v>
      </c>
      <c r="Q1469" s="99" t="n">
        <f aca="false">K1469-P1469</f>
        <v>0</v>
      </c>
      <c r="R1469" s="98" t="n">
        <f aca="false">IFERROR(IF(O1469="Dec",(K1469/P1469-1))," ")</f>
        <v>0</v>
      </c>
      <c r="S1469" s="100" t="str">
        <f aca="false">IF(N1469&gt;0,IF(O1469="","-",IF(R1469&lt;0%,"DEGROWTH","GROWTH")))</f>
        <v>GROWTH</v>
      </c>
      <c r="T1469" s="69" t="n">
        <v>0</v>
      </c>
      <c r="U1469" s="101" t="str">
        <f aca="false">IF(F1469&lt;=$V$2,"jAN","")</f>
        <v/>
      </c>
      <c r="V1469" s="97" t="n">
        <v>0</v>
      </c>
      <c r="W1469" s="102" t="n">
        <f aca="false">K1469-V1469</f>
        <v>75</v>
      </c>
      <c r="X1469" s="103" t="n">
        <f aca="false">IFERROR(IF(U1469="Jan",(K1469/V1469-1)),0)</f>
        <v>0</v>
      </c>
      <c r="Y1469" s="106" t="b">
        <f aca="false">IF(T1469&gt;0,IF(U1469="","-",IF(X1469&lt;0%,"DEGROWTH","GROWTH")))</f>
        <v>0</v>
      </c>
      <c r="Z1469" s="75" t="n">
        <v>0</v>
      </c>
      <c r="AA1469" s="70"/>
      <c r="AB1469" s="85" t="s">
        <v>134</v>
      </c>
      <c r="AC1469" s="3"/>
    </row>
    <row r="1470" customFormat="false" ht="14.25" hidden="false" customHeight="true" outlineLevel="0" collapsed="false">
      <c r="A1470" s="85" t="s">
        <v>133</v>
      </c>
      <c r="B1470" s="83" t="s">
        <v>55</v>
      </c>
      <c r="C1470" s="83" t="s">
        <v>503</v>
      </c>
      <c r="D1470" s="83" t="n">
        <v>1000004283</v>
      </c>
      <c r="E1470" s="83" t="s">
        <v>504</v>
      </c>
      <c r="F1470" s="84" t="n">
        <v>45735</v>
      </c>
      <c r="G1470" s="67" t="str">
        <f aca="false">IF(I1470&gt;0,"Targeted Dealer","-")</f>
        <v>Targeted Dealer</v>
      </c>
      <c r="H1470" s="67"/>
      <c r="I1470" s="68" t="n">
        <v>70</v>
      </c>
      <c r="J1470" s="68" t="n">
        <f aca="false">I1470/$J$1*($J$1-$E$1)</f>
        <v>70</v>
      </c>
      <c r="K1470" s="69" t="n">
        <v>0</v>
      </c>
      <c r="L1470" s="69" t="n">
        <f aca="false">I1470-K1470</f>
        <v>70</v>
      </c>
      <c r="M1470" s="69" t="n">
        <f aca="false">IFERROR((K1470/J1470%),"-")</f>
        <v>0</v>
      </c>
      <c r="N1470" s="97" t="n">
        <v>35</v>
      </c>
      <c r="O1470" s="98" t="str">
        <f aca="false">IF(F1470&lt;=$P$2,"DEC","")</f>
        <v>DEC</v>
      </c>
      <c r="P1470" s="97" t="n">
        <v>35</v>
      </c>
      <c r="Q1470" s="99" t="n">
        <f aca="false">K1470-P1470</f>
        <v>-35</v>
      </c>
      <c r="R1470" s="98" t="n">
        <f aca="false">IFERROR(IF(O1470="Dec",(K1470/P1470-1))," ")</f>
        <v>-1</v>
      </c>
      <c r="S1470" s="100" t="str">
        <f aca="false">IF(N1470&gt;0,IF(O1470="","-",IF(R1470&lt;0%,"DEGROWTH","GROWTH")))</f>
        <v>DEGROWTH</v>
      </c>
      <c r="T1470" s="69" t="n">
        <v>0</v>
      </c>
      <c r="U1470" s="101" t="str">
        <f aca="false">IF(F1470&lt;=$V$2,"jAN","")</f>
        <v/>
      </c>
      <c r="V1470" s="97" t="n">
        <v>0</v>
      </c>
      <c r="W1470" s="102" t="n">
        <f aca="false">K1470-V1470</f>
        <v>0</v>
      </c>
      <c r="X1470" s="103" t="n">
        <f aca="false">IFERROR(IF(U1470="Jan",(K1470/V1470-1)),0)</f>
        <v>0</v>
      </c>
      <c r="Y1470" s="106" t="b">
        <f aca="false">IF(T1470&gt;0,IF(U1470="","-",IF(X1470&lt;0%,"DEGROWTH","GROWTH")))</f>
        <v>0</v>
      </c>
      <c r="Z1470" s="75" t="n">
        <v>0</v>
      </c>
      <c r="AA1470" s="70"/>
      <c r="AB1470" s="85" t="s">
        <v>133</v>
      </c>
      <c r="AC1470" s="3"/>
    </row>
    <row r="1471" customFormat="false" ht="14.25" hidden="false" customHeight="true" outlineLevel="0" collapsed="false">
      <c r="A1471" s="85" t="s">
        <v>133</v>
      </c>
      <c r="B1471" s="83" t="s">
        <v>30</v>
      </c>
      <c r="C1471" s="83" t="s">
        <v>3156</v>
      </c>
      <c r="D1471" s="83" t="n">
        <v>1000002739</v>
      </c>
      <c r="E1471" s="83" t="s">
        <v>3157</v>
      </c>
      <c r="F1471" s="84" t="n">
        <v>44739</v>
      </c>
      <c r="G1471" s="67" t="str">
        <f aca="false">IF(I1471&gt;0,"Targeted Dealer","-")</f>
        <v>Targeted Dealer</v>
      </c>
      <c r="H1471" s="67"/>
      <c r="I1471" s="68" t="n">
        <v>60</v>
      </c>
      <c r="J1471" s="68" t="n">
        <f aca="false">I1471/$J$1*($J$1-$E$1)</f>
        <v>60</v>
      </c>
      <c r="K1471" s="69" t="n">
        <v>60</v>
      </c>
      <c r="L1471" s="69" t="n">
        <f aca="false">I1471-K1471</f>
        <v>0</v>
      </c>
      <c r="M1471" s="69" t="n">
        <f aca="false">IFERROR((K1471/J1471%),"-")</f>
        <v>100</v>
      </c>
      <c r="N1471" s="97" t="n">
        <v>40</v>
      </c>
      <c r="O1471" s="98" t="str">
        <f aca="false">IF(F1471&lt;=$P$2,"DEC","")</f>
        <v>DEC</v>
      </c>
      <c r="P1471" s="97" t="n">
        <v>40</v>
      </c>
      <c r="Q1471" s="99" t="n">
        <f aca="false">K1471-P1471</f>
        <v>20</v>
      </c>
      <c r="R1471" s="98" t="n">
        <f aca="false">IFERROR(IF(O1471="Dec",(K1471/P1471-1))," ")</f>
        <v>0.5</v>
      </c>
      <c r="S1471" s="100" t="str">
        <f aca="false">IF(N1471&gt;0,IF(O1471="","-",IF(R1471&lt;0%,"DEGROWTH","GROWTH")))</f>
        <v>GROWTH</v>
      </c>
      <c r="T1471" s="69" t="n">
        <v>0</v>
      </c>
      <c r="U1471" s="101" t="str">
        <f aca="false">IF(F1471&lt;=$V$2,"jAN","")</f>
        <v>jAN</v>
      </c>
      <c r="V1471" s="97" t="n">
        <v>0</v>
      </c>
      <c r="W1471" s="102" t="n">
        <f aca="false">K1471-V1471</f>
        <v>60</v>
      </c>
      <c r="X1471" s="103" t="n">
        <f aca="false">IFERROR(IF(U1471="Jan",(K1471/V1471-1)),0)</f>
        <v>0</v>
      </c>
      <c r="Y1471" s="106" t="b">
        <f aca="false">IF(T1471&gt;0,IF(U1471="","-",IF(X1471&lt;0%,"DEGROWTH","GROWTH")))</f>
        <v>0</v>
      </c>
      <c r="Z1471" s="75" t="n">
        <v>0</v>
      </c>
      <c r="AA1471" s="70"/>
      <c r="AB1471" s="85" t="s">
        <v>133</v>
      </c>
      <c r="AC1471" s="3"/>
    </row>
    <row r="1472" customFormat="false" ht="14.25" hidden="false" customHeight="true" outlineLevel="0" collapsed="false">
      <c r="A1472" s="85" t="s">
        <v>131</v>
      </c>
      <c r="B1472" s="83" t="s">
        <v>140</v>
      </c>
      <c r="C1472" s="83" t="s">
        <v>3158</v>
      </c>
      <c r="D1472" s="83" t="n">
        <v>1000004347</v>
      </c>
      <c r="E1472" s="83" t="s">
        <v>3159</v>
      </c>
      <c r="F1472" s="84" t="n">
        <v>45782</v>
      </c>
      <c r="G1472" s="67" t="str">
        <f aca="false">IF(I1472&gt;0,"Targeted Dealer","-")</f>
        <v>Targeted Dealer</v>
      </c>
      <c r="H1472" s="67"/>
      <c r="I1472" s="68" t="n">
        <v>91</v>
      </c>
      <c r="J1472" s="68" t="n">
        <f aca="false">I1472/$J$1*($J$1-$E$1)</f>
        <v>91</v>
      </c>
      <c r="K1472" s="69" t="n">
        <v>140</v>
      </c>
      <c r="L1472" s="69" t="n">
        <f aca="false">I1472-K1472</f>
        <v>-49</v>
      </c>
      <c r="M1472" s="69" t="n">
        <f aca="false">IFERROR((K1472/J1472%),"-")</f>
        <v>153.846153846154</v>
      </c>
      <c r="N1472" s="97" t="n">
        <v>66</v>
      </c>
      <c r="O1472" s="98" t="str">
        <f aca="false">IF(F1472&lt;=$P$2,"DEC","")</f>
        <v>DEC</v>
      </c>
      <c r="P1472" s="97" t="n">
        <v>66</v>
      </c>
      <c r="Q1472" s="99" t="n">
        <f aca="false">K1472-P1472</f>
        <v>74</v>
      </c>
      <c r="R1472" s="98" t="n">
        <f aca="false">IFERROR(IF(O1472="Dec",(K1472/P1472-1))," ")</f>
        <v>1.12121212121212</v>
      </c>
      <c r="S1472" s="100" t="str">
        <f aca="false">IF(N1472&gt;0,IF(O1472="","-",IF(R1472&lt;0%,"DEGROWTH","GROWTH")))</f>
        <v>GROWTH</v>
      </c>
      <c r="T1472" s="69" t="n">
        <v>0</v>
      </c>
      <c r="U1472" s="101" t="str">
        <f aca="false">IF(F1472&lt;=$V$2,"jAN","")</f>
        <v/>
      </c>
      <c r="V1472" s="97" t="n">
        <v>0</v>
      </c>
      <c r="W1472" s="102" t="n">
        <f aca="false">K1472-V1472</f>
        <v>140</v>
      </c>
      <c r="X1472" s="103" t="n">
        <f aca="false">IFERROR(IF(U1472="Jan",(K1472/V1472-1)),0)</f>
        <v>0</v>
      </c>
      <c r="Y1472" s="106" t="b">
        <f aca="false">IF(T1472&gt;0,IF(U1472="","-",IF(X1472&lt;0%,"DEGROWTH","GROWTH")))</f>
        <v>0</v>
      </c>
      <c r="Z1472" s="75" t="n">
        <v>0</v>
      </c>
      <c r="AA1472" s="85"/>
      <c r="AB1472" s="85" t="s">
        <v>131</v>
      </c>
      <c r="AC1472" s="3"/>
    </row>
    <row r="1473" customFormat="false" ht="14.25" hidden="false" customHeight="true" outlineLevel="0" collapsed="false">
      <c r="A1473" s="85" t="s">
        <v>132</v>
      </c>
      <c r="B1473" s="83" t="s">
        <v>105</v>
      </c>
      <c r="C1473" s="83" t="s">
        <v>505</v>
      </c>
      <c r="D1473" s="83" t="n">
        <v>1000004360</v>
      </c>
      <c r="E1473" s="83" t="s">
        <v>506</v>
      </c>
      <c r="F1473" s="84" t="n">
        <v>45798</v>
      </c>
      <c r="G1473" s="67" t="str">
        <f aca="false">IF(I1473&gt;0,"Targeted Dealer","-")</f>
        <v>-</v>
      </c>
      <c r="H1473" s="67"/>
      <c r="I1473" s="68" t="n">
        <v>0</v>
      </c>
      <c r="J1473" s="68" t="n">
        <f aca="false">I1473/$J$1*($J$1-$E$1)</f>
        <v>0</v>
      </c>
      <c r="K1473" s="69" t="n">
        <v>0</v>
      </c>
      <c r="L1473" s="69" t="n">
        <f aca="false">I1473-K1473</f>
        <v>0</v>
      </c>
      <c r="M1473" s="69" t="str">
        <f aca="false">IFERROR((K1473/J1473%),"-")</f>
        <v>-</v>
      </c>
      <c r="N1473" s="97" t="n">
        <v>0</v>
      </c>
      <c r="O1473" s="98" t="str">
        <f aca="false">IF(F1473&lt;=$P$2,"DEC","")</f>
        <v>DEC</v>
      </c>
      <c r="P1473" s="97" t="n">
        <v>0</v>
      </c>
      <c r="Q1473" s="99" t="n">
        <f aca="false">K1473-P1473</f>
        <v>0</v>
      </c>
      <c r="R1473" s="98" t="str">
        <f aca="false">IFERROR(IF(O1473="Dec",(K1473/P1473-1))," ")</f>
        <v> </v>
      </c>
      <c r="S1473" s="105" t="b">
        <f aca="false">IF(N1473&gt;0,IF(O1473="","-",IF(R1473&lt;0%,"DEGROWTH","GROWTH")))</f>
        <v>0</v>
      </c>
      <c r="T1473" s="69" t="n">
        <v>0</v>
      </c>
      <c r="U1473" s="101" t="str">
        <f aca="false">IF(F1473&lt;=$V$2,"jAN","")</f>
        <v/>
      </c>
      <c r="V1473" s="97" t="n">
        <v>0</v>
      </c>
      <c r="W1473" s="102" t="n">
        <f aca="false">K1473-V1473</f>
        <v>0</v>
      </c>
      <c r="X1473" s="103" t="n">
        <f aca="false">IFERROR(IF(U1473="Jan",(K1473/V1473-1)),0)</f>
        <v>0</v>
      </c>
      <c r="Y1473" s="106" t="b">
        <f aca="false">IF(T1473&gt;0,IF(U1473="","-",IF(X1473&lt;0%,"DEGROWTH","GROWTH")))</f>
        <v>0</v>
      </c>
      <c r="Z1473" s="75" t="n">
        <v>0</v>
      </c>
      <c r="AA1473" s="85"/>
      <c r="AB1473" s="85" t="s">
        <v>132</v>
      </c>
      <c r="AC1473" s="3"/>
    </row>
    <row r="1474" customFormat="false" ht="14.25" hidden="false" customHeight="true" outlineLevel="0" collapsed="false">
      <c r="A1474" s="85" t="s">
        <v>133</v>
      </c>
      <c r="B1474" s="83" t="s">
        <v>48</v>
      </c>
      <c r="C1474" s="83" t="s">
        <v>3160</v>
      </c>
      <c r="D1474" s="83" t="n">
        <v>1000004361</v>
      </c>
      <c r="E1474" s="83" t="s">
        <v>3161</v>
      </c>
      <c r="F1474" s="84" t="n">
        <v>45804</v>
      </c>
      <c r="G1474" s="67" t="str">
        <f aca="false">IF(I1474&gt;0,"Targeted Dealer","-")</f>
        <v>Targeted Dealer</v>
      </c>
      <c r="H1474" s="67"/>
      <c r="I1474" s="68" t="n">
        <v>200</v>
      </c>
      <c r="J1474" s="68" t="n">
        <f aca="false">I1474/$J$1*($J$1-$E$1)</f>
        <v>200</v>
      </c>
      <c r="K1474" s="69" t="n">
        <v>135</v>
      </c>
      <c r="L1474" s="69" t="n">
        <f aca="false">I1474-K1474</f>
        <v>65</v>
      </c>
      <c r="M1474" s="69" t="n">
        <f aca="false">IFERROR((K1474/J1474%),"-")</f>
        <v>67.5</v>
      </c>
      <c r="N1474" s="97" t="n">
        <v>90</v>
      </c>
      <c r="O1474" s="98" t="str">
        <f aca="false">IF(F1474&lt;=$P$2,"DEC","")</f>
        <v>DEC</v>
      </c>
      <c r="P1474" s="97" t="n">
        <v>90</v>
      </c>
      <c r="Q1474" s="99" t="n">
        <f aca="false">K1474-P1474</f>
        <v>45</v>
      </c>
      <c r="R1474" s="98" t="n">
        <f aca="false">IFERROR(IF(O1474="Dec",(K1474/P1474-1))," ")</f>
        <v>0.5</v>
      </c>
      <c r="S1474" s="100" t="str">
        <f aca="false">IF(N1474&gt;0,IF(O1474="","-",IF(R1474&lt;0%,"DEGROWTH","GROWTH")))</f>
        <v>GROWTH</v>
      </c>
      <c r="T1474" s="69" t="n">
        <v>0</v>
      </c>
      <c r="U1474" s="101" t="str">
        <f aca="false">IF(F1474&lt;=$V$2,"jAN","")</f>
        <v/>
      </c>
      <c r="V1474" s="97" t="n">
        <v>0</v>
      </c>
      <c r="W1474" s="102" t="n">
        <f aca="false">K1474-V1474</f>
        <v>135</v>
      </c>
      <c r="X1474" s="103" t="n">
        <f aca="false">IFERROR(IF(U1474="Jan",(K1474/V1474-1)),0)</f>
        <v>0</v>
      </c>
      <c r="Y1474" s="106" t="b">
        <f aca="false">IF(T1474&gt;0,IF(U1474="","-",IF(X1474&lt;0%,"DEGROWTH","GROWTH")))</f>
        <v>0</v>
      </c>
      <c r="Z1474" s="75" t="n">
        <v>0</v>
      </c>
      <c r="AA1474" s="70"/>
      <c r="AB1474" s="85" t="s">
        <v>133</v>
      </c>
      <c r="AC1474" s="3"/>
    </row>
    <row r="1475" customFormat="false" ht="14.25" hidden="false" customHeight="true" outlineLevel="0" collapsed="false">
      <c r="A1475" s="85" t="s">
        <v>133</v>
      </c>
      <c r="B1475" s="83" t="s">
        <v>48</v>
      </c>
      <c r="C1475" s="83" t="s">
        <v>3162</v>
      </c>
      <c r="D1475" s="83" t="n">
        <v>1000004365</v>
      </c>
      <c r="E1475" s="83" t="s">
        <v>3163</v>
      </c>
      <c r="F1475" s="84" t="n">
        <v>45796</v>
      </c>
      <c r="G1475" s="67" t="str">
        <f aca="false">IF(I1475&gt;0,"Targeted Dealer","-")</f>
        <v>Targeted Dealer</v>
      </c>
      <c r="H1475" s="67"/>
      <c r="I1475" s="68" t="n">
        <v>100</v>
      </c>
      <c r="J1475" s="68" t="n">
        <f aca="false">I1475/$J$1*($J$1-$E$1)</f>
        <v>100</v>
      </c>
      <c r="K1475" s="69" t="n">
        <v>125</v>
      </c>
      <c r="L1475" s="69" t="n">
        <f aca="false">I1475-K1475</f>
        <v>-25</v>
      </c>
      <c r="M1475" s="69" t="n">
        <f aca="false">IFERROR((K1475/J1475%),"-")</f>
        <v>125</v>
      </c>
      <c r="N1475" s="97" t="n">
        <v>100</v>
      </c>
      <c r="O1475" s="98" t="str">
        <f aca="false">IF(F1475&lt;=$P$2,"DEC","")</f>
        <v>DEC</v>
      </c>
      <c r="P1475" s="97" t="n">
        <v>100</v>
      </c>
      <c r="Q1475" s="99" t="n">
        <f aca="false">K1475-P1475</f>
        <v>25</v>
      </c>
      <c r="R1475" s="98" t="n">
        <f aca="false">IFERROR(IF(O1475="Dec",(K1475/P1475-1))," ")</f>
        <v>0.25</v>
      </c>
      <c r="S1475" s="100" t="str">
        <f aca="false">IF(N1475&gt;0,IF(O1475="","-",IF(R1475&lt;0%,"DEGROWTH","GROWTH")))</f>
        <v>GROWTH</v>
      </c>
      <c r="T1475" s="69" t="n">
        <v>0</v>
      </c>
      <c r="U1475" s="101" t="str">
        <f aca="false">IF(F1475&lt;=$V$2,"jAN","")</f>
        <v/>
      </c>
      <c r="V1475" s="97" t="n">
        <v>0</v>
      </c>
      <c r="W1475" s="102" t="n">
        <f aca="false">K1475-V1475</f>
        <v>125</v>
      </c>
      <c r="X1475" s="103" t="n">
        <f aca="false">IFERROR(IF(U1475="Jan",(K1475/V1475-1)),0)</f>
        <v>0</v>
      </c>
      <c r="Y1475" s="106" t="b">
        <f aca="false">IF(T1475&gt;0,IF(U1475="","-",IF(X1475&lt;0%,"DEGROWTH","GROWTH")))</f>
        <v>0</v>
      </c>
      <c r="Z1475" s="75" t="n">
        <v>0</v>
      </c>
      <c r="AA1475" s="70"/>
      <c r="AB1475" s="85" t="s">
        <v>133</v>
      </c>
      <c r="AC1475" s="3"/>
    </row>
    <row r="1476" customFormat="false" ht="14.25" hidden="false" customHeight="true" outlineLevel="0" collapsed="false">
      <c r="A1476" s="85" t="s">
        <v>134</v>
      </c>
      <c r="B1476" s="83" t="s">
        <v>81</v>
      </c>
      <c r="C1476" s="83" t="s">
        <v>3164</v>
      </c>
      <c r="D1476" s="83" t="n">
        <v>1000004368</v>
      </c>
      <c r="E1476" s="83" t="s">
        <v>3165</v>
      </c>
      <c r="F1476" s="84" t="n">
        <v>45800</v>
      </c>
      <c r="G1476" s="67" t="str">
        <f aca="false">IF(I1476&gt;0,"Targeted Dealer","-")</f>
        <v>Targeted Dealer</v>
      </c>
      <c r="H1476" s="67"/>
      <c r="I1476" s="68" t="n">
        <v>145</v>
      </c>
      <c r="J1476" s="68" t="n">
        <f aca="false">I1476/$J$1*($J$1-$E$1)</f>
        <v>145</v>
      </c>
      <c r="K1476" s="69" t="n">
        <v>55</v>
      </c>
      <c r="L1476" s="69" t="n">
        <f aca="false">I1476-K1476</f>
        <v>90</v>
      </c>
      <c r="M1476" s="69" t="n">
        <f aca="false">IFERROR((K1476/J1476%),"-")</f>
        <v>37.9310344827586</v>
      </c>
      <c r="N1476" s="97" t="n">
        <v>47.5</v>
      </c>
      <c r="O1476" s="98" t="str">
        <f aca="false">IF(F1476&lt;=$P$2,"DEC","")</f>
        <v>DEC</v>
      </c>
      <c r="P1476" s="97" t="n">
        <v>47.5</v>
      </c>
      <c r="Q1476" s="99" t="n">
        <f aca="false">K1476-P1476</f>
        <v>7.5</v>
      </c>
      <c r="R1476" s="98" t="n">
        <f aca="false">IFERROR(IF(O1476="Dec",(K1476/P1476-1))," ")</f>
        <v>0.157894736842105</v>
      </c>
      <c r="S1476" s="100" t="str">
        <f aca="false">IF(N1476&gt;0,IF(O1476="","-",IF(R1476&lt;0%,"DEGROWTH","GROWTH")))</f>
        <v>GROWTH</v>
      </c>
      <c r="T1476" s="69" t="n">
        <v>0</v>
      </c>
      <c r="U1476" s="101" t="str">
        <f aca="false">IF(F1476&lt;=$V$2,"jAN","")</f>
        <v/>
      </c>
      <c r="V1476" s="97" t="n">
        <v>0</v>
      </c>
      <c r="W1476" s="102" t="n">
        <f aca="false">K1476-V1476</f>
        <v>55</v>
      </c>
      <c r="X1476" s="103" t="n">
        <f aca="false">IFERROR(IF(U1476="Jan",(K1476/V1476-1)),0)</f>
        <v>0</v>
      </c>
      <c r="Y1476" s="106" t="b">
        <f aca="false">IF(T1476&gt;0,IF(U1476="","-",IF(X1476&lt;0%,"DEGROWTH","GROWTH")))</f>
        <v>0</v>
      </c>
      <c r="Z1476" s="75" t="n">
        <v>0</v>
      </c>
      <c r="AA1476" s="70"/>
      <c r="AB1476" s="85" t="s">
        <v>134</v>
      </c>
      <c r="AC1476" s="3"/>
    </row>
    <row r="1477" customFormat="false" ht="14.25" hidden="false" customHeight="true" outlineLevel="0" collapsed="false">
      <c r="A1477" s="85" t="s">
        <v>133</v>
      </c>
      <c r="B1477" s="83" t="s">
        <v>47</v>
      </c>
      <c r="C1477" s="83" t="s">
        <v>3166</v>
      </c>
      <c r="D1477" s="83" t="n">
        <v>1000004372</v>
      </c>
      <c r="E1477" s="83" t="s">
        <v>3167</v>
      </c>
      <c r="F1477" s="84" t="n">
        <v>45806</v>
      </c>
      <c r="G1477" s="67" t="str">
        <f aca="false">IF(I1477&gt;0,"Targeted Dealer","-")</f>
        <v>Targeted Dealer</v>
      </c>
      <c r="H1477" s="67"/>
      <c r="I1477" s="68" t="n">
        <v>200</v>
      </c>
      <c r="J1477" s="68" t="n">
        <f aca="false">I1477/$J$1*($J$1-$E$1)</f>
        <v>200</v>
      </c>
      <c r="K1477" s="69" t="n">
        <v>240.3</v>
      </c>
      <c r="L1477" s="69" t="n">
        <f aca="false">I1477-K1477</f>
        <v>-40.3</v>
      </c>
      <c r="M1477" s="69" t="n">
        <f aca="false">IFERROR((K1477/J1477%),"-")</f>
        <v>120.15</v>
      </c>
      <c r="N1477" s="97" t="n">
        <v>229.65</v>
      </c>
      <c r="O1477" s="98" t="str">
        <f aca="false">IF(F1477&lt;=$P$2,"DEC","")</f>
        <v>DEC</v>
      </c>
      <c r="P1477" s="97" t="n">
        <v>229.65</v>
      </c>
      <c r="Q1477" s="99" t="n">
        <f aca="false">K1477-P1477</f>
        <v>10.65</v>
      </c>
      <c r="R1477" s="98" t="n">
        <f aca="false">IFERROR(IF(O1477="Dec",(K1477/P1477-1))," ")</f>
        <v>0.046374918354017</v>
      </c>
      <c r="S1477" s="100" t="str">
        <f aca="false">IF(N1477&gt;0,IF(O1477="","-",IF(R1477&lt;0%,"DEGROWTH","GROWTH")))</f>
        <v>GROWTH</v>
      </c>
      <c r="T1477" s="69" t="n">
        <v>0</v>
      </c>
      <c r="U1477" s="101" t="str">
        <f aca="false">IF(F1477&lt;=$V$2,"jAN","")</f>
        <v/>
      </c>
      <c r="V1477" s="97" t="n">
        <v>0</v>
      </c>
      <c r="W1477" s="102" t="n">
        <f aca="false">K1477-V1477</f>
        <v>240.3</v>
      </c>
      <c r="X1477" s="103" t="n">
        <f aca="false">IFERROR(IF(U1477="Jan",(K1477/V1477-1)),0)</f>
        <v>0</v>
      </c>
      <c r="Y1477" s="106" t="b">
        <f aca="false">IF(T1477&gt;0,IF(U1477="","-",IF(X1477&lt;0%,"DEGROWTH","GROWTH")))</f>
        <v>0</v>
      </c>
      <c r="Z1477" s="75" t="n">
        <v>0</v>
      </c>
      <c r="AA1477" s="70"/>
      <c r="AB1477" s="85" t="s">
        <v>133</v>
      </c>
      <c r="AC1477" s="3"/>
    </row>
    <row r="1478" customFormat="false" ht="14.25" hidden="false" customHeight="true" outlineLevel="0" collapsed="false">
      <c r="A1478" s="85" t="s">
        <v>134</v>
      </c>
      <c r="B1478" s="83" t="s">
        <v>81</v>
      </c>
      <c r="C1478" s="83" t="s">
        <v>3168</v>
      </c>
      <c r="D1478" s="83" t="n">
        <v>1000004373</v>
      </c>
      <c r="E1478" s="83" t="s">
        <v>3169</v>
      </c>
      <c r="F1478" s="84" t="n">
        <v>45808</v>
      </c>
      <c r="G1478" s="67" t="str">
        <f aca="false">IF(I1478&gt;0,"Targeted Dealer","-")</f>
        <v>Targeted Dealer</v>
      </c>
      <c r="H1478" s="67"/>
      <c r="I1478" s="68" t="n">
        <v>75</v>
      </c>
      <c r="J1478" s="68" t="n">
        <f aca="false">I1478/$J$1*($J$1-$E$1)</f>
        <v>75</v>
      </c>
      <c r="K1478" s="69" t="n">
        <v>52.5</v>
      </c>
      <c r="L1478" s="69" t="n">
        <f aca="false">I1478-K1478</f>
        <v>22.5</v>
      </c>
      <c r="M1478" s="69" t="n">
        <f aca="false">IFERROR((K1478/J1478%),"-")</f>
        <v>70</v>
      </c>
      <c r="N1478" s="97" t="n">
        <v>47.5</v>
      </c>
      <c r="O1478" s="98" t="str">
        <f aca="false">IF(F1478&lt;=$P$2,"DEC","")</f>
        <v>DEC</v>
      </c>
      <c r="P1478" s="97" t="n">
        <v>47.5</v>
      </c>
      <c r="Q1478" s="99" t="n">
        <f aca="false">K1478-P1478</f>
        <v>5</v>
      </c>
      <c r="R1478" s="98" t="n">
        <f aca="false">IFERROR(IF(O1478="Dec",(K1478/P1478-1))," ")</f>
        <v>0.105263157894737</v>
      </c>
      <c r="S1478" s="100" t="str">
        <f aca="false">IF(N1478&gt;0,IF(O1478="","-",IF(R1478&lt;0%,"DEGROWTH","GROWTH")))</f>
        <v>GROWTH</v>
      </c>
      <c r="T1478" s="69" t="n">
        <v>0</v>
      </c>
      <c r="U1478" s="101" t="str">
        <f aca="false">IF(F1478&lt;=$V$2,"jAN","")</f>
        <v/>
      </c>
      <c r="V1478" s="97" t="n">
        <v>0</v>
      </c>
      <c r="W1478" s="102" t="n">
        <f aca="false">K1478-V1478</f>
        <v>52.5</v>
      </c>
      <c r="X1478" s="103" t="n">
        <f aca="false">IFERROR(IF(U1478="Jan",(K1478/V1478-1)),0)</f>
        <v>0</v>
      </c>
      <c r="Y1478" s="106" t="b">
        <f aca="false">IF(T1478&gt;0,IF(U1478="","-",IF(X1478&lt;0%,"DEGROWTH","GROWTH")))</f>
        <v>0</v>
      </c>
      <c r="Z1478" s="75" t="n">
        <v>0</v>
      </c>
      <c r="AA1478" s="70"/>
      <c r="AB1478" s="85" t="s">
        <v>134</v>
      </c>
      <c r="AC1478" s="3"/>
    </row>
    <row r="1479" customFormat="false" ht="14.25" hidden="false" customHeight="true" outlineLevel="0" collapsed="false">
      <c r="A1479" s="85" t="s">
        <v>134</v>
      </c>
      <c r="B1479" s="83" t="s">
        <v>67</v>
      </c>
      <c r="C1479" s="83" t="s">
        <v>3170</v>
      </c>
      <c r="D1479" s="83" t="n">
        <v>1000004374</v>
      </c>
      <c r="E1479" s="83" t="s">
        <v>3171</v>
      </c>
      <c r="F1479" s="84" t="n">
        <v>45811</v>
      </c>
      <c r="G1479" s="67" t="str">
        <f aca="false">IF(I1479&gt;0,"Targeted Dealer","-")</f>
        <v>Targeted Dealer</v>
      </c>
      <c r="H1479" s="67"/>
      <c r="I1479" s="68" t="n">
        <v>52</v>
      </c>
      <c r="J1479" s="68" t="n">
        <f aca="false">I1479/$J$1*($J$1-$E$1)</f>
        <v>52</v>
      </c>
      <c r="K1479" s="69" t="n">
        <v>38</v>
      </c>
      <c r="L1479" s="69" t="n">
        <f aca="false">I1479-K1479</f>
        <v>14</v>
      </c>
      <c r="M1479" s="69" t="n">
        <f aca="false">IFERROR((K1479/J1479%),"-")</f>
        <v>73.0769230769231</v>
      </c>
      <c r="N1479" s="97" t="n">
        <v>38</v>
      </c>
      <c r="O1479" s="98" t="str">
        <f aca="false">IF(F1479&lt;=$P$2,"DEC","")</f>
        <v>DEC</v>
      </c>
      <c r="P1479" s="97" t="n">
        <v>38</v>
      </c>
      <c r="Q1479" s="99" t="n">
        <f aca="false">K1479-P1479</f>
        <v>0</v>
      </c>
      <c r="R1479" s="98" t="n">
        <f aca="false">IFERROR(IF(O1479="Dec",(K1479/P1479-1))," ")</f>
        <v>0</v>
      </c>
      <c r="S1479" s="100" t="str">
        <f aca="false">IF(N1479&gt;0,IF(O1479="","-",IF(R1479&lt;0%,"DEGROWTH","GROWTH")))</f>
        <v>GROWTH</v>
      </c>
      <c r="T1479" s="69" t="n">
        <v>0</v>
      </c>
      <c r="U1479" s="101" t="str">
        <f aca="false">IF(F1479&lt;=$V$2,"jAN","")</f>
        <v/>
      </c>
      <c r="V1479" s="97" t="n">
        <v>0</v>
      </c>
      <c r="W1479" s="102" t="n">
        <f aca="false">K1479-V1479</f>
        <v>38</v>
      </c>
      <c r="X1479" s="103" t="n">
        <f aca="false">IFERROR(IF(U1479="Jan",(K1479/V1479-1)),0)</f>
        <v>0</v>
      </c>
      <c r="Y1479" s="106" t="b">
        <f aca="false">IF(T1479&gt;0,IF(U1479="","-",IF(X1479&lt;0%,"DEGROWTH","GROWTH")))</f>
        <v>0</v>
      </c>
      <c r="Z1479" s="75" t="n">
        <v>0</v>
      </c>
      <c r="AA1479" s="70"/>
      <c r="AB1479" s="85" t="s">
        <v>134</v>
      </c>
      <c r="AC1479" s="3"/>
    </row>
    <row r="1480" customFormat="false" ht="14.25" hidden="false" customHeight="true" outlineLevel="0" collapsed="false">
      <c r="A1480" s="85" t="s">
        <v>134</v>
      </c>
      <c r="B1480" s="83" t="s">
        <v>67</v>
      </c>
      <c r="C1480" s="83" t="s">
        <v>3172</v>
      </c>
      <c r="D1480" s="83" t="n">
        <v>1000004375</v>
      </c>
      <c r="E1480" s="83" t="s">
        <v>3173</v>
      </c>
      <c r="F1480" s="84" t="n">
        <v>45813</v>
      </c>
      <c r="G1480" s="67" t="str">
        <f aca="false">IF(I1480&gt;0,"Targeted Dealer","-")</f>
        <v>Targeted Dealer</v>
      </c>
      <c r="H1480" s="67"/>
      <c r="I1480" s="68" t="n">
        <v>52</v>
      </c>
      <c r="J1480" s="68" t="n">
        <f aca="false">I1480/$J$1*($J$1-$E$1)</f>
        <v>52</v>
      </c>
      <c r="K1480" s="69" t="n">
        <v>12.5</v>
      </c>
      <c r="L1480" s="69" t="n">
        <f aca="false">I1480-K1480</f>
        <v>39.5</v>
      </c>
      <c r="M1480" s="69" t="n">
        <f aca="false">IFERROR((K1480/J1480%),"-")</f>
        <v>24.0384615384615</v>
      </c>
      <c r="N1480" s="97" t="n">
        <v>24.5</v>
      </c>
      <c r="O1480" s="98" t="str">
        <f aca="false">IF(F1480&lt;=$P$2,"DEC","")</f>
        <v>DEC</v>
      </c>
      <c r="P1480" s="97" t="n">
        <v>24.5</v>
      </c>
      <c r="Q1480" s="99" t="n">
        <f aca="false">K1480-P1480</f>
        <v>-12</v>
      </c>
      <c r="R1480" s="98" t="n">
        <f aca="false">IFERROR(IF(O1480="Dec",(K1480/P1480-1))," ")</f>
        <v>-0.489795918367347</v>
      </c>
      <c r="S1480" s="100" t="str">
        <f aca="false">IF(N1480&gt;0,IF(O1480="","-",IF(R1480&lt;0%,"DEGROWTH","GROWTH")))</f>
        <v>DEGROWTH</v>
      </c>
      <c r="T1480" s="69" t="n">
        <v>0</v>
      </c>
      <c r="U1480" s="101" t="str">
        <f aca="false">IF(F1480&lt;=$V$2,"jAN","")</f>
        <v/>
      </c>
      <c r="V1480" s="97" t="n">
        <v>0</v>
      </c>
      <c r="W1480" s="102" t="n">
        <f aca="false">K1480-V1480</f>
        <v>12.5</v>
      </c>
      <c r="X1480" s="103" t="n">
        <f aca="false">IFERROR(IF(U1480="Jan",(K1480/V1480-1)),0)</f>
        <v>0</v>
      </c>
      <c r="Y1480" s="106" t="b">
        <f aca="false">IF(T1480&gt;0,IF(U1480="","-",IF(X1480&lt;0%,"DEGROWTH","GROWTH")))</f>
        <v>0</v>
      </c>
      <c r="Z1480" s="75" t="n">
        <v>0</v>
      </c>
      <c r="AA1480" s="70"/>
      <c r="AB1480" s="85" t="s">
        <v>134</v>
      </c>
      <c r="AC1480" s="3"/>
    </row>
    <row r="1481" customFormat="false" ht="14.25" hidden="false" customHeight="true" outlineLevel="0" collapsed="false">
      <c r="A1481" s="85" t="s">
        <v>133</v>
      </c>
      <c r="B1481" s="83" t="s">
        <v>25</v>
      </c>
      <c r="C1481" s="83" t="s">
        <v>3174</v>
      </c>
      <c r="D1481" s="83" t="n">
        <v>1000004377</v>
      </c>
      <c r="E1481" s="83" t="s">
        <v>3175</v>
      </c>
      <c r="F1481" s="84" t="n">
        <v>45817</v>
      </c>
      <c r="G1481" s="67" t="str">
        <f aca="false">IF(I1481&gt;0,"Targeted Dealer","-")</f>
        <v>Targeted Dealer</v>
      </c>
      <c r="H1481" s="67"/>
      <c r="I1481" s="68" t="n">
        <v>540</v>
      </c>
      <c r="J1481" s="68" t="n">
        <f aca="false">I1481/$J$1*($J$1-$E$1)</f>
        <v>540</v>
      </c>
      <c r="K1481" s="69" t="n">
        <v>360</v>
      </c>
      <c r="L1481" s="69" t="n">
        <f aca="false">I1481-K1481</f>
        <v>180</v>
      </c>
      <c r="M1481" s="69" t="n">
        <f aca="false">IFERROR((K1481/J1481%),"-")</f>
        <v>66.6666666666667</v>
      </c>
      <c r="N1481" s="97" t="n">
        <v>560</v>
      </c>
      <c r="O1481" s="98" t="str">
        <f aca="false">IF(F1481&lt;=$P$2,"DEC","")</f>
        <v>DEC</v>
      </c>
      <c r="P1481" s="97" t="n">
        <v>560</v>
      </c>
      <c r="Q1481" s="99" t="n">
        <f aca="false">K1481-P1481</f>
        <v>-200</v>
      </c>
      <c r="R1481" s="98" t="n">
        <f aca="false">IFERROR(IF(O1481="Dec",(K1481/P1481-1))," ")</f>
        <v>-0.357142857142857</v>
      </c>
      <c r="S1481" s="100" t="str">
        <f aca="false">IF(N1481&gt;0,IF(O1481="","-",IF(R1481&lt;0%,"DEGROWTH","GROWTH")))</f>
        <v>DEGROWTH</v>
      </c>
      <c r="T1481" s="69" t="n">
        <v>0</v>
      </c>
      <c r="U1481" s="101" t="str">
        <f aca="false">IF(F1481&lt;=$V$2,"jAN","")</f>
        <v/>
      </c>
      <c r="V1481" s="97" t="n">
        <v>0</v>
      </c>
      <c r="W1481" s="102" t="n">
        <f aca="false">K1481-V1481</f>
        <v>360</v>
      </c>
      <c r="X1481" s="103" t="n">
        <f aca="false">IFERROR(IF(U1481="Jan",(K1481/V1481-1)),0)</f>
        <v>0</v>
      </c>
      <c r="Y1481" s="106" t="b">
        <f aca="false">IF(T1481&gt;0,IF(U1481="","-",IF(X1481&lt;0%,"DEGROWTH","GROWTH")))</f>
        <v>0</v>
      </c>
      <c r="Z1481" s="75" t="n">
        <v>0</v>
      </c>
      <c r="AA1481" s="70"/>
      <c r="AB1481" s="85" t="s">
        <v>133</v>
      </c>
      <c r="AC1481" s="3"/>
    </row>
    <row r="1482" customFormat="false" ht="14.25" hidden="false" customHeight="true" outlineLevel="0" collapsed="false">
      <c r="A1482" s="85" t="s">
        <v>134</v>
      </c>
      <c r="B1482" s="83" t="s">
        <v>67</v>
      </c>
      <c r="C1482" s="83" t="s">
        <v>3176</v>
      </c>
      <c r="D1482" s="83" t="n">
        <v>1000004378</v>
      </c>
      <c r="E1482" s="83" t="s">
        <v>3177</v>
      </c>
      <c r="F1482" s="84" t="n">
        <v>45820</v>
      </c>
      <c r="G1482" s="67" t="str">
        <f aca="false">IF(I1482&gt;0,"Targeted Dealer","-")</f>
        <v>Targeted Dealer</v>
      </c>
      <c r="H1482" s="67"/>
      <c r="I1482" s="68" t="n">
        <v>39</v>
      </c>
      <c r="J1482" s="68" t="n">
        <f aca="false">I1482/$J$1*($J$1-$E$1)</f>
        <v>39</v>
      </c>
      <c r="K1482" s="69" t="n">
        <v>48</v>
      </c>
      <c r="L1482" s="69" t="n">
        <f aca="false">I1482-K1482</f>
        <v>-9</v>
      </c>
      <c r="M1482" s="69" t="n">
        <f aca="false">IFERROR((K1482/J1482%),"-")</f>
        <v>123.076923076923</v>
      </c>
      <c r="N1482" s="97" t="n">
        <v>12</v>
      </c>
      <c r="O1482" s="98" t="str">
        <f aca="false">IF(F1482&lt;=$P$2,"DEC","")</f>
        <v>DEC</v>
      </c>
      <c r="P1482" s="97" t="n">
        <v>12</v>
      </c>
      <c r="Q1482" s="99" t="n">
        <f aca="false">K1482-P1482</f>
        <v>36</v>
      </c>
      <c r="R1482" s="98" t="n">
        <f aca="false">IFERROR(IF(O1482="Dec",(K1482/P1482-1))," ")</f>
        <v>3</v>
      </c>
      <c r="S1482" s="100" t="str">
        <f aca="false">IF(N1482&gt;0,IF(O1482="","-",IF(R1482&lt;0%,"DEGROWTH","GROWTH")))</f>
        <v>GROWTH</v>
      </c>
      <c r="T1482" s="69" t="n">
        <v>0</v>
      </c>
      <c r="U1482" s="101" t="str">
        <f aca="false">IF(F1482&lt;=$V$2,"jAN","")</f>
        <v/>
      </c>
      <c r="V1482" s="97" t="n">
        <v>0</v>
      </c>
      <c r="W1482" s="102" t="n">
        <f aca="false">K1482-V1482</f>
        <v>48</v>
      </c>
      <c r="X1482" s="103" t="n">
        <f aca="false">IFERROR(IF(U1482="Jan",(K1482/V1482-1)),0)</f>
        <v>0</v>
      </c>
      <c r="Y1482" s="106" t="b">
        <f aca="false">IF(T1482&gt;0,IF(U1482="","-",IF(X1482&lt;0%,"DEGROWTH","GROWTH")))</f>
        <v>0</v>
      </c>
      <c r="Z1482" s="75" t="n">
        <v>0</v>
      </c>
      <c r="AA1482" s="70"/>
      <c r="AB1482" s="85" t="s">
        <v>134</v>
      </c>
      <c r="AC1482" s="3"/>
    </row>
    <row r="1483" customFormat="false" ht="14.25" hidden="false" customHeight="true" outlineLevel="0" collapsed="false">
      <c r="A1483" s="85" t="s">
        <v>131</v>
      </c>
      <c r="B1483" s="83" t="s">
        <v>93</v>
      </c>
      <c r="C1483" s="83" t="s">
        <v>3178</v>
      </c>
      <c r="D1483" s="83" t="n">
        <v>1000004380</v>
      </c>
      <c r="E1483" s="83" t="s">
        <v>3179</v>
      </c>
      <c r="F1483" s="84" t="n">
        <v>45821</v>
      </c>
      <c r="G1483" s="67" t="str">
        <f aca="false">IF(I1483&gt;0,"Targeted Dealer","-")</f>
        <v>Targeted Dealer</v>
      </c>
      <c r="H1483" s="67"/>
      <c r="I1483" s="68" t="n">
        <v>450</v>
      </c>
      <c r="J1483" s="68" t="n">
        <f aca="false">I1483/$J$1*($J$1-$E$1)</f>
        <v>450</v>
      </c>
      <c r="K1483" s="69" t="n">
        <v>777</v>
      </c>
      <c r="L1483" s="69" t="n">
        <f aca="false">I1483-K1483</f>
        <v>-327</v>
      </c>
      <c r="M1483" s="69" t="n">
        <f aca="false">IFERROR((K1483/J1483%),"-")</f>
        <v>172.666666666667</v>
      </c>
      <c r="N1483" s="97" t="n">
        <v>675</v>
      </c>
      <c r="O1483" s="98" t="str">
        <f aca="false">IF(F1483&lt;=$P$2,"DEC","")</f>
        <v>DEC</v>
      </c>
      <c r="P1483" s="97" t="n">
        <v>675</v>
      </c>
      <c r="Q1483" s="99" t="n">
        <f aca="false">K1483-P1483</f>
        <v>102</v>
      </c>
      <c r="R1483" s="98" t="n">
        <f aca="false">IFERROR(IF(O1483="Dec",(K1483/P1483-1))," ")</f>
        <v>0.151111111111111</v>
      </c>
      <c r="S1483" s="100" t="str">
        <f aca="false">IF(N1483&gt;0,IF(O1483="","-",IF(R1483&lt;0%,"DEGROWTH","GROWTH")))</f>
        <v>GROWTH</v>
      </c>
      <c r="T1483" s="69" t="n">
        <v>0</v>
      </c>
      <c r="U1483" s="101" t="str">
        <f aca="false">IF(F1483&lt;=$V$2,"jAN","")</f>
        <v/>
      </c>
      <c r="V1483" s="97" t="n">
        <v>0</v>
      </c>
      <c r="W1483" s="102" t="n">
        <f aca="false">K1483-V1483</f>
        <v>777</v>
      </c>
      <c r="X1483" s="103" t="n">
        <f aca="false">IFERROR(IF(U1483="Jan",(K1483/V1483-1)),0)</f>
        <v>0</v>
      </c>
      <c r="Y1483" s="106" t="b">
        <f aca="false">IF(T1483&gt;0,IF(U1483="","-",IF(X1483&lt;0%,"DEGROWTH","GROWTH")))</f>
        <v>0</v>
      </c>
      <c r="Z1483" s="75" t="n">
        <v>0</v>
      </c>
      <c r="AA1483" s="85"/>
      <c r="AB1483" s="85" t="s">
        <v>131</v>
      </c>
      <c r="AC1483" s="3"/>
    </row>
    <row r="1484" customFormat="false" ht="14.25" hidden="false" customHeight="true" outlineLevel="0" collapsed="false">
      <c r="A1484" s="85" t="s">
        <v>133</v>
      </c>
      <c r="B1484" s="83" t="s">
        <v>144</v>
      </c>
      <c r="C1484" s="83" t="s">
        <v>3180</v>
      </c>
      <c r="D1484" s="83" t="n">
        <v>1000004384</v>
      </c>
      <c r="E1484" s="83" t="s">
        <v>3181</v>
      </c>
      <c r="F1484" s="84" t="n">
        <v>45817</v>
      </c>
      <c r="G1484" s="67" t="str">
        <f aca="false">IF(I1484&gt;0,"Targeted Dealer","-")</f>
        <v>Targeted Dealer</v>
      </c>
      <c r="H1484" s="67"/>
      <c r="I1484" s="68" t="n">
        <v>380</v>
      </c>
      <c r="J1484" s="68" t="n">
        <f aca="false">I1484/$J$1*($J$1-$E$1)</f>
        <v>380</v>
      </c>
      <c r="K1484" s="69" t="n">
        <v>360</v>
      </c>
      <c r="L1484" s="69" t="n">
        <f aca="false">I1484-K1484</f>
        <v>20</v>
      </c>
      <c r="M1484" s="69" t="n">
        <f aca="false">IFERROR((K1484/J1484%),"-")</f>
        <v>94.7368421052632</v>
      </c>
      <c r="N1484" s="97" t="n">
        <v>480</v>
      </c>
      <c r="O1484" s="98" t="str">
        <f aca="false">IF(F1484&lt;=$P$2,"DEC","")</f>
        <v>DEC</v>
      </c>
      <c r="P1484" s="97" t="n">
        <v>480</v>
      </c>
      <c r="Q1484" s="99" t="n">
        <f aca="false">K1484-P1484</f>
        <v>-120</v>
      </c>
      <c r="R1484" s="98" t="n">
        <f aca="false">IFERROR(IF(O1484="Dec",(K1484/P1484-1))," ")</f>
        <v>-0.25</v>
      </c>
      <c r="S1484" s="100" t="str">
        <f aca="false">IF(N1484&gt;0,IF(O1484="","-",IF(R1484&lt;0%,"DEGROWTH","GROWTH")))</f>
        <v>DEGROWTH</v>
      </c>
      <c r="T1484" s="69" t="n">
        <v>0</v>
      </c>
      <c r="U1484" s="101" t="str">
        <f aca="false">IF(F1484&lt;=$V$2,"jAN","")</f>
        <v/>
      </c>
      <c r="V1484" s="97" t="n">
        <v>0</v>
      </c>
      <c r="W1484" s="102" t="n">
        <f aca="false">K1484-V1484</f>
        <v>360</v>
      </c>
      <c r="X1484" s="103" t="n">
        <f aca="false">IFERROR(IF(U1484="Jan",(K1484/V1484-1)),0)</f>
        <v>0</v>
      </c>
      <c r="Y1484" s="106" t="b">
        <f aca="false">IF(T1484&gt;0,IF(U1484="","-",IF(X1484&lt;0%,"DEGROWTH","GROWTH")))</f>
        <v>0</v>
      </c>
      <c r="Z1484" s="75" t="n">
        <v>0</v>
      </c>
      <c r="AA1484" s="70"/>
      <c r="AB1484" s="85" t="s">
        <v>133</v>
      </c>
      <c r="AC1484" s="3"/>
    </row>
    <row r="1485" customFormat="false" ht="14.25" hidden="false" customHeight="true" outlineLevel="0" collapsed="false">
      <c r="A1485" s="85" t="s">
        <v>131</v>
      </c>
      <c r="B1485" s="83" t="s">
        <v>91</v>
      </c>
      <c r="C1485" s="83" t="s">
        <v>507</v>
      </c>
      <c r="D1485" s="83" t="n">
        <v>1000004383</v>
      </c>
      <c r="E1485" s="83" t="s">
        <v>508</v>
      </c>
      <c r="F1485" s="84" t="n">
        <v>45814</v>
      </c>
      <c r="G1485" s="67" t="str">
        <f aca="false">IF(I1485&gt;0,"Targeted Dealer","-")</f>
        <v>-</v>
      </c>
      <c r="H1485" s="67"/>
      <c r="I1485" s="68" t="n">
        <v>0</v>
      </c>
      <c r="J1485" s="68" t="n">
        <f aca="false">I1485/$J$1*($J$1-$E$1)</f>
        <v>0</v>
      </c>
      <c r="K1485" s="69" t="n">
        <v>0</v>
      </c>
      <c r="L1485" s="69" t="n">
        <f aca="false">I1485-K1485</f>
        <v>0</v>
      </c>
      <c r="M1485" s="69" t="str">
        <f aca="false">IFERROR((K1485/J1485%),"-")</f>
        <v>-</v>
      </c>
      <c r="N1485" s="97" t="n">
        <v>0</v>
      </c>
      <c r="O1485" s="98" t="str">
        <f aca="false">IF(F1485&lt;=$P$2,"DEC","")</f>
        <v>DEC</v>
      </c>
      <c r="P1485" s="97" t="n">
        <v>0</v>
      </c>
      <c r="Q1485" s="99" t="n">
        <f aca="false">K1485-P1485</f>
        <v>0</v>
      </c>
      <c r="R1485" s="98" t="str">
        <f aca="false">IFERROR(IF(O1485="Dec",(K1485/P1485-1))," ")</f>
        <v> </v>
      </c>
      <c r="S1485" s="105" t="b">
        <f aca="false">IF(N1485&gt;0,IF(O1485="","-",IF(R1485&lt;0%,"DEGROWTH","GROWTH")))</f>
        <v>0</v>
      </c>
      <c r="T1485" s="69" t="n">
        <v>0</v>
      </c>
      <c r="U1485" s="101" t="str">
        <f aca="false">IF(F1485&lt;=$V$2,"jAN","")</f>
        <v/>
      </c>
      <c r="V1485" s="97" t="n">
        <v>0</v>
      </c>
      <c r="W1485" s="102" t="n">
        <f aca="false">K1485-V1485</f>
        <v>0</v>
      </c>
      <c r="X1485" s="103" t="n">
        <f aca="false">IFERROR(IF(U1485="Jan",(K1485/V1485-1)),0)</f>
        <v>0</v>
      </c>
      <c r="Y1485" s="106" t="b">
        <f aca="false">IF(T1485&gt;0,IF(U1485="","-",IF(X1485&lt;0%,"DEGROWTH","GROWTH")))</f>
        <v>0</v>
      </c>
      <c r="Z1485" s="75" t="n">
        <v>0</v>
      </c>
      <c r="AA1485" s="85"/>
      <c r="AB1485" s="85" t="s">
        <v>131</v>
      </c>
      <c r="AC1485" s="3"/>
    </row>
    <row r="1486" customFormat="false" ht="14.25" hidden="false" customHeight="true" outlineLevel="0" collapsed="false">
      <c r="A1486" s="85" t="s">
        <v>134</v>
      </c>
      <c r="B1486" s="83" t="s">
        <v>81</v>
      </c>
      <c r="C1486" s="83" t="s">
        <v>3182</v>
      </c>
      <c r="D1486" s="83" t="n">
        <v>1000004379</v>
      </c>
      <c r="E1486" s="83" t="s">
        <v>714</v>
      </c>
      <c r="F1486" s="84" t="n">
        <v>45821</v>
      </c>
      <c r="G1486" s="67" t="str">
        <f aca="false">IF(I1486&gt;0,"Targeted Dealer","-")</f>
        <v>Targeted Dealer</v>
      </c>
      <c r="H1486" s="67"/>
      <c r="I1486" s="68" t="n">
        <v>40</v>
      </c>
      <c r="J1486" s="68" t="n">
        <f aca="false">I1486/$J$1*($J$1-$E$1)</f>
        <v>40</v>
      </c>
      <c r="K1486" s="69" t="n">
        <v>48</v>
      </c>
      <c r="L1486" s="69" t="n">
        <f aca="false">I1486-K1486</f>
        <v>-8</v>
      </c>
      <c r="M1486" s="69" t="n">
        <f aca="false">IFERROR((K1486/J1486%),"-")</f>
        <v>120</v>
      </c>
      <c r="N1486" s="97" t="n">
        <v>30</v>
      </c>
      <c r="O1486" s="98" t="str">
        <f aca="false">IF(F1486&lt;=$P$2,"DEC","")</f>
        <v>DEC</v>
      </c>
      <c r="P1486" s="97" t="n">
        <v>30</v>
      </c>
      <c r="Q1486" s="99" t="n">
        <f aca="false">K1486-P1486</f>
        <v>18</v>
      </c>
      <c r="R1486" s="98" t="n">
        <f aca="false">IFERROR(IF(O1486="Dec",(K1486/P1486-1))," ")</f>
        <v>0.6</v>
      </c>
      <c r="S1486" s="100" t="str">
        <f aca="false">IF(N1486&gt;0,IF(O1486="","-",IF(R1486&lt;0%,"DEGROWTH","GROWTH")))</f>
        <v>GROWTH</v>
      </c>
      <c r="T1486" s="69" t="n">
        <v>0</v>
      </c>
      <c r="U1486" s="101" t="str">
        <f aca="false">IF(F1486&lt;=$V$2,"jAN","")</f>
        <v/>
      </c>
      <c r="V1486" s="97" t="n">
        <v>0</v>
      </c>
      <c r="W1486" s="102" t="n">
        <f aca="false">K1486-V1486</f>
        <v>48</v>
      </c>
      <c r="X1486" s="103" t="n">
        <f aca="false">IFERROR(IF(U1486="Jan",(K1486/V1486-1)),0)</f>
        <v>0</v>
      </c>
      <c r="Y1486" s="106" t="b">
        <f aca="false">IF(T1486&gt;0,IF(U1486="","-",IF(X1486&lt;0%,"DEGROWTH","GROWTH")))</f>
        <v>0</v>
      </c>
      <c r="Z1486" s="75" t="n">
        <v>0</v>
      </c>
      <c r="AA1486" s="70"/>
      <c r="AB1486" s="85" t="s">
        <v>134</v>
      </c>
      <c r="AC1486" s="3"/>
    </row>
    <row r="1487" customFormat="false" ht="14.25" hidden="false" customHeight="true" outlineLevel="0" collapsed="false">
      <c r="A1487" s="85" t="s">
        <v>133</v>
      </c>
      <c r="B1487" s="83" t="s">
        <v>40</v>
      </c>
      <c r="C1487" s="83" t="s">
        <v>509</v>
      </c>
      <c r="D1487" s="83" t="n">
        <v>1000000271</v>
      </c>
      <c r="E1487" s="83" t="s">
        <v>510</v>
      </c>
      <c r="F1487" s="84" t="n">
        <v>44738</v>
      </c>
      <c r="G1487" s="67" t="str">
        <f aca="false">IF(I1487&gt;0,"Targeted Dealer","-")</f>
        <v>Targeted Dealer</v>
      </c>
      <c r="H1487" s="67"/>
      <c r="I1487" s="68" t="n">
        <v>20</v>
      </c>
      <c r="J1487" s="68" t="n">
        <f aca="false">I1487/$J$1*($J$1-$E$1)</f>
        <v>20</v>
      </c>
      <c r="K1487" s="69" t="n">
        <v>0</v>
      </c>
      <c r="L1487" s="69" t="n">
        <f aca="false">I1487-K1487</f>
        <v>20</v>
      </c>
      <c r="M1487" s="69" t="n">
        <f aca="false">IFERROR((K1487/J1487%),"-")</f>
        <v>0</v>
      </c>
      <c r="N1487" s="97" t="n">
        <v>0</v>
      </c>
      <c r="O1487" s="98" t="str">
        <f aca="false">IF(F1487&lt;=$P$2,"DEC","")</f>
        <v>DEC</v>
      </c>
      <c r="P1487" s="97" t="n">
        <v>0</v>
      </c>
      <c r="Q1487" s="99" t="n">
        <f aca="false">K1487-P1487</f>
        <v>0</v>
      </c>
      <c r="R1487" s="98" t="str">
        <f aca="false">IFERROR(IF(O1487="Dec",(K1487/P1487-1))," ")</f>
        <v> </v>
      </c>
      <c r="S1487" s="105" t="b">
        <f aca="false">IF(N1487&gt;0,IF(O1487="","-",IF(R1487&lt;0%,"DEGROWTH","GROWTH")))</f>
        <v>0</v>
      </c>
      <c r="T1487" s="69" t="n">
        <v>0</v>
      </c>
      <c r="U1487" s="101" t="str">
        <f aca="false">IF(F1487&lt;=$V$2,"jAN","")</f>
        <v>jAN</v>
      </c>
      <c r="V1487" s="97" t="n">
        <v>0</v>
      </c>
      <c r="W1487" s="102" t="n">
        <f aca="false">K1487-V1487</f>
        <v>0</v>
      </c>
      <c r="X1487" s="103" t="n">
        <f aca="false">IFERROR(IF(U1487="Jan",(K1487/V1487-1)),0)</f>
        <v>0</v>
      </c>
      <c r="Y1487" s="106" t="b">
        <f aca="false">IF(T1487&gt;0,IF(U1487="","-",IF(X1487&lt;0%,"DEGROWTH","GROWTH")))</f>
        <v>0</v>
      </c>
      <c r="Z1487" s="75" t="n">
        <v>0</v>
      </c>
      <c r="AA1487" s="70"/>
      <c r="AB1487" s="85" t="s">
        <v>133</v>
      </c>
      <c r="AC1487" s="3"/>
    </row>
    <row r="1488" customFormat="false" ht="14.25" hidden="false" customHeight="true" outlineLevel="0" collapsed="false">
      <c r="A1488" s="85" t="s">
        <v>134</v>
      </c>
      <c r="B1488" s="83" t="s">
        <v>69</v>
      </c>
      <c r="C1488" s="83" t="s">
        <v>3183</v>
      </c>
      <c r="D1488" s="83" t="n">
        <v>1000004391</v>
      </c>
      <c r="E1488" s="83" t="s">
        <v>3184</v>
      </c>
      <c r="F1488" s="84" t="n">
        <v>45820</v>
      </c>
      <c r="G1488" s="67" t="str">
        <f aca="false">IF(I1488&gt;0,"Targeted Dealer","-")</f>
        <v>Targeted Dealer</v>
      </c>
      <c r="H1488" s="67"/>
      <c r="I1488" s="68" t="n">
        <v>100</v>
      </c>
      <c r="J1488" s="68" t="n">
        <f aca="false">I1488/$J$1*($J$1-$E$1)</f>
        <v>100</v>
      </c>
      <c r="K1488" s="69" t="n">
        <v>52</v>
      </c>
      <c r="L1488" s="69" t="n">
        <f aca="false">I1488-K1488</f>
        <v>48</v>
      </c>
      <c r="M1488" s="69" t="n">
        <f aca="false">IFERROR((K1488/J1488%),"-")</f>
        <v>52</v>
      </c>
      <c r="N1488" s="97" t="n">
        <v>65.5</v>
      </c>
      <c r="O1488" s="98" t="str">
        <f aca="false">IF(F1488&lt;=$P$2,"DEC","")</f>
        <v>DEC</v>
      </c>
      <c r="P1488" s="97" t="n">
        <v>65.5</v>
      </c>
      <c r="Q1488" s="99" t="n">
        <f aca="false">K1488-P1488</f>
        <v>-13.5</v>
      </c>
      <c r="R1488" s="98" t="n">
        <f aca="false">IFERROR(IF(O1488="Dec",(K1488/P1488-1))," ")</f>
        <v>-0.206106870229008</v>
      </c>
      <c r="S1488" s="100" t="str">
        <f aca="false">IF(N1488&gt;0,IF(O1488="","-",IF(R1488&lt;0%,"DEGROWTH","GROWTH")))</f>
        <v>DEGROWTH</v>
      </c>
      <c r="T1488" s="69" t="n">
        <v>0</v>
      </c>
      <c r="U1488" s="101" t="str">
        <f aca="false">IF(F1488&lt;=$V$2,"jAN","")</f>
        <v/>
      </c>
      <c r="V1488" s="97" t="n">
        <v>0</v>
      </c>
      <c r="W1488" s="102" t="n">
        <f aca="false">K1488-V1488</f>
        <v>52</v>
      </c>
      <c r="X1488" s="103" t="n">
        <f aca="false">IFERROR(IF(U1488="Jan",(K1488/V1488-1)),0)</f>
        <v>0</v>
      </c>
      <c r="Y1488" s="106" t="b">
        <f aca="false">IF(T1488&gt;0,IF(U1488="","-",IF(X1488&lt;0%,"DEGROWTH","GROWTH")))</f>
        <v>0</v>
      </c>
      <c r="Z1488" s="75" t="n">
        <v>0</v>
      </c>
      <c r="AA1488" s="70"/>
      <c r="AB1488" s="85" t="s">
        <v>134</v>
      </c>
      <c r="AC1488" s="3"/>
    </row>
    <row r="1489" customFormat="false" ht="14.25" hidden="false" customHeight="true" outlineLevel="0" collapsed="false">
      <c r="A1489" s="85" t="s">
        <v>131</v>
      </c>
      <c r="B1489" s="83" t="s">
        <v>98</v>
      </c>
      <c r="C1489" s="83" t="s">
        <v>511</v>
      </c>
      <c r="D1489" s="83" t="n">
        <v>1000001900</v>
      </c>
      <c r="E1489" s="83" t="s">
        <v>512</v>
      </c>
      <c r="F1489" s="84" t="n">
        <v>44739</v>
      </c>
      <c r="G1489" s="67" t="str">
        <f aca="false">IF(I1489&gt;0,"Targeted Dealer","-")</f>
        <v>Targeted Dealer</v>
      </c>
      <c r="H1489" s="67"/>
      <c r="I1489" s="68" t="n">
        <v>110</v>
      </c>
      <c r="J1489" s="68" t="n">
        <f aca="false">I1489/$J$1*($J$1-$E$1)</f>
        <v>110</v>
      </c>
      <c r="K1489" s="69" t="n">
        <v>0</v>
      </c>
      <c r="L1489" s="69" t="n">
        <f aca="false">I1489-K1489</f>
        <v>110</v>
      </c>
      <c r="M1489" s="69" t="n">
        <f aca="false">IFERROR((K1489/J1489%),"-")</f>
        <v>0</v>
      </c>
      <c r="N1489" s="97" t="n">
        <v>6.5</v>
      </c>
      <c r="O1489" s="98" t="str">
        <f aca="false">IF(F1489&lt;=$P$2,"DEC","")</f>
        <v>DEC</v>
      </c>
      <c r="P1489" s="97" t="n">
        <v>6.5</v>
      </c>
      <c r="Q1489" s="99" t="n">
        <f aca="false">K1489-P1489</f>
        <v>-6.5</v>
      </c>
      <c r="R1489" s="98" t="n">
        <f aca="false">IFERROR(IF(O1489="Dec",(K1489/P1489-1))," ")</f>
        <v>-1</v>
      </c>
      <c r="S1489" s="100" t="str">
        <f aca="false">IF(N1489&gt;0,IF(O1489="","-",IF(R1489&lt;0%,"DEGROWTH","GROWTH")))</f>
        <v>DEGROWTH</v>
      </c>
      <c r="T1489" s="69" t="n">
        <v>0</v>
      </c>
      <c r="U1489" s="101" t="str">
        <f aca="false">IF(F1489&lt;=$V$2,"jAN","")</f>
        <v>jAN</v>
      </c>
      <c r="V1489" s="97" t="n">
        <v>0</v>
      </c>
      <c r="W1489" s="102" t="n">
        <f aca="false">K1489-V1489</f>
        <v>0</v>
      </c>
      <c r="X1489" s="103" t="n">
        <f aca="false">IFERROR(IF(U1489="Jan",(K1489/V1489-1)),0)</f>
        <v>0</v>
      </c>
      <c r="Y1489" s="106" t="b">
        <f aca="false">IF(T1489&gt;0,IF(U1489="","-",IF(X1489&lt;0%,"DEGROWTH","GROWTH")))</f>
        <v>0</v>
      </c>
      <c r="Z1489" s="75" t="n">
        <v>0</v>
      </c>
      <c r="AA1489" s="85"/>
      <c r="AB1489" s="85" t="s">
        <v>131</v>
      </c>
      <c r="AC1489" s="3"/>
    </row>
    <row r="1490" customFormat="false" ht="14.25" hidden="false" customHeight="true" outlineLevel="0" collapsed="false">
      <c r="A1490" s="85" t="s">
        <v>133</v>
      </c>
      <c r="B1490" s="83" t="s">
        <v>40</v>
      </c>
      <c r="C1490" s="83" t="s">
        <v>3185</v>
      </c>
      <c r="D1490" s="83" t="n">
        <v>1000004392</v>
      </c>
      <c r="E1490" s="83" t="s">
        <v>3186</v>
      </c>
      <c r="F1490" s="84" t="n">
        <v>45819</v>
      </c>
      <c r="G1490" s="67" t="str">
        <f aca="false">IF(I1490&gt;0,"Targeted Dealer","-")</f>
        <v>Targeted Dealer</v>
      </c>
      <c r="H1490" s="67"/>
      <c r="I1490" s="68" t="n">
        <v>20</v>
      </c>
      <c r="J1490" s="68" t="n">
        <f aca="false">I1490/$J$1*($J$1-$E$1)</f>
        <v>20</v>
      </c>
      <c r="K1490" s="69" t="n">
        <v>25</v>
      </c>
      <c r="L1490" s="69" t="n">
        <f aca="false">I1490-K1490</f>
        <v>-5</v>
      </c>
      <c r="M1490" s="69" t="n">
        <f aca="false">IFERROR((K1490/J1490%),"-")</f>
        <v>125</v>
      </c>
      <c r="N1490" s="97" t="n">
        <v>20</v>
      </c>
      <c r="O1490" s="98" t="str">
        <f aca="false">IF(F1490&lt;=$P$2,"DEC","")</f>
        <v>DEC</v>
      </c>
      <c r="P1490" s="97" t="n">
        <v>20</v>
      </c>
      <c r="Q1490" s="99" t="n">
        <f aca="false">K1490-P1490</f>
        <v>5</v>
      </c>
      <c r="R1490" s="98" t="n">
        <f aca="false">IFERROR(IF(O1490="Dec",(K1490/P1490-1))," ")</f>
        <v>0.25</v>
      </c>
      <c r="S1490" s="100" t="str">
        <f aca="false">IF(N1490&gt;0,IF(O1490="","-",IF(R1490&lt;0%,"DEGROWTH","GROWTH")))</f>
        <v>GROWTH</v>
      </c>
      <c r="T1490" s="69" t="n">
        <v>0</v>
      </c>
      <c r="U1490" s="101" t="str">
        <f aca="false">IF(F1490&lt;=$V$2,"jAN","")</f>
        <v/>
      </c>
      <c r="V1490" s="97" t="n">
        <v>0</v>
      </c>
      <c r="W1490" s="102" t="n">
        <f aca="false">K1490-V1490</f>
        <v>25</v>
      </c>
      <c r="X1490" s="103" t="n">
        <f aca="false">IFERROR(IF(U1490="Jan",(K1490/V1490-1)),0)</f>
        <v>0</v>
      </c>
      <c r="Y1490" s="106" t="b">
        <f aca="false">IF(T1490&gt;0,IF(U1490="","-",IF(X1490&lt;0%,"DEGROWTH","GROWTH")))</f>
        <v>0</v>
      </c>
      <c r="Z1490" s="75" t="n">
        <v>0</v>
      </c>
      <c r="AA1490" s="70"/>
      <c r="AB1490" s="85" t="s">
        <v>133</v>
      </c>
      <c r="AC1490" s="3"/>
    </row>
    <row r="1491" customFormat="false" ht="14.25" hidden="false" customHeight="true" outlineLevel="0" collapsed="false">
      <c r="A1491" s="85" t="s">
        <v>133</v>
      </c>
      <c r="B1491" s="83" t="s">
        <v>145</v>
      </c>
      <c r="C1491" s="83" t="s">
        <v>3187</v>
      </c>
      <c r="D1491" s="83" t="n">
        <v>1000004388</v>
      </c>
      <c r="E1491" s="83" t="s">
        <v>3188</v>
      </c>
      <c r="F1491" s="84" t="n">
        <v>45820</v>
      </c>
      <c r="G1491" s="67" t="str">
        <f aca="false">IF(I1491&gt;0,"Targeted Dealer","-")</f>
        <v>Targeted Dealer</v>
      </c>
      <c r="H1491" s="67"/>
      <c r="I1491" s="68" t="n">
        <v>40</v>
      </c>
      <c r="J1491" s="68" t="n">
        <f aca="false">I1491/$J$1*($J$1-$E$1)</f>
        <v>40</v>
      </c>
      <c r="K1491" s="69" t="n">
        <v>40</v>
      </c>
      <c r="L1491" s="69" t="n">
        <f aca="false">I1491-K1491</f>
        <v>0</v>
      </c>
      <c r="M1491" s="69" t="n">
        <f aca="false">IFERROR((K1491/J1491%),"-")</f>
        <v>100</v>
      </c>
      <c r="N1491" s="97" t="n">
        <v>37.5</v>
      </c>
      <c r="O1491" s="98" t="str">
        <f aca="false">IF(F1491&lt;=$P$2,"DEC","")</f>
        <v>DEC</v>
      </c>
      <c r="P1491" s="97" t="n">
        <v>37.5</v>
      </c>
      <c r="Q1491" s="99" t="n">
        <f aca="false">K1491-P1491</f>
        <v>2.5</v>
      </c>
      <c r="R1491" s="98" t="n">
        <f aca="false">IFERROR(IF(O1491="Dec",(K1491/P1491-1))," ")</f>
        <v>0.0666666666666667</v>
      </c>
      <c r="S1491" s="100" t="str">
        <f aca="false">IF(N1491&gt;0,IF(O1491="","-",IF(R1491&lt;0%,"DEGROWTH","GROWTH")))</f>
        <v>GROWTH</v>
      </c>
      <c r="T1491" s="69" t="n">
        <v>0</v>
      </c>
      <c r="U1491" s="101" t="str">
        <f aca="false">IF(F1491&lt;=$V$2,"jAN","")</f>
        <v/>
      </c>
      <c r="V1491" s="97" t="n">
        <v>0</v>
      </c>
      <c r="W1491" s="102" t="n">
        <f aca="false">K1491-V1491</f>
        <v>40</v>
      </c>
      <c r="X1491" s="103" t="n">
        <f aca="false">IFERROR(IF(U1491="Jan",(K1491/V1491-1)),0)</f>
        <v>0</v>
      </c>
      <c r="Y1491" s="106" t="b">
        <f aca="false">IF(T1491&gt;0,IF(U1491="","-",IF(X1491&lt;0%,"DEGROWTH","GROWTH")))</f>
        <v>0</v>
      </c>
      <c r="Z1491" s="75" t="n">
        <v>0</v>
      </c>
      <c r="AA1491" s="70"/>
      <c r="AB1491" s="85" t="s">
        <v>133</v>
      </c>
      <c r="AC1491" s="3"/>
    </row>
    <row r="1492" customFormat="false" ht="14.25" hidden="false" customHeight="true" outlineLevel="0" collapsed="false">
      <c r="A1492" s="85" t="s">
        <v>134</v>
      </c>
      <c r="B1492" s="83" t="s">
        <v>79</v>
      </c>
      <c r="C1492" s="83" t="s">
        <v>3189</v>
      </c>
      <c r="D1492" s="83" t="n">
        <v>1000004371</v>
      </c>
      <c r="E1492" s="83" t="s">
        <v>3190</v>
      </c>
      <c r="F1492" s="84" t="n">
        <v>45804</v>
      </c>
      <c r="G1492" s="67" t="str">
        <f aca="false">IF(I1492&gt;0,"Targeted Dealer","-")</f>
        <v>Targeted Dealer</v>
      </c>
      <c r="H1492" s="67"/>
      <c r="I1492" s="68" t="n">
        <v>100</v>
      </c>
      <c r="J1492" s="68" t="n">
        <f aca="false">I1492/$J$1*($J$1-$E$1)</f>
        <v>100</v>
      </c>
      <c r="K1492" s="69" t="n">
        <v>103</v>
      </c>
      <c r="L1492" s="69" t="n">
        <f aca="false">I1492-K1492</f>
        <v>-3</v>
      </c>
      <c r="M1492" s="69" t="n">
        <f aca="false">IFERROR((K1492/J1492%),"-")</f>
        <v>103</v>
      </c>
      <c r="N1492" s="97" t="n">
        <v>107.35</v>
      </c>
      <c r="O1492" s="98" t="str">
        <f aca="false">IF(F1492&lt;=$P$2,"DEC","")</f>
        <v>DEC</v>
      </c>
      <c r="P1492" s="97" t="n">
        <v>107.35</v>
      </c>
      <c r="Q1492" s="99" t="n">
        <f aca="false">K1492-P1492</f>
        <v>-4.34999999999999</v>
      </c>
      <c r="R1492" s="98" t="n">
        <f aca="false">IFERROR(IF(O1492="Dec",(K1492/P1492-1))," ")</f>
        <v>-0.0405216581276199</v>
      </c>
      <c r="S1492" s="100" t="str">
        <f aca="false">IF(N1492&gt;0,IF(O1492="","-",IF(R1492&lt;0%,"DEGROWTH","GROWTH")))</f>
        <v>DEGROWTH</v>
      </c>
      <c r="T1492" s="69" t="n">
        <v>0</v>
      </c>
      <c r="U1492" s="101" t="str">
        <f aca="false">IF(F1492&lt;=$V$2,"jAN","")</f>
        <v/>
      </c>
      <c r="V1492" s="97" t="n">
        <v>0</v>
      </c>
      <c r="W1492" s="102" t="n">
        <f aca="false">K1492-V1492</f>
        <v>103</v>
      </c>
      <c r="X1492" s="103" t="n">
        <f aca="false">IFERROR(IF(U1492="Jan",(K1492/V1492-1)),0)</f>
        <v>0</v>
      </c>
      <c r="Y1492" s="106" t="b">
        <f aca="false">IF(T1492&gt;0,IF(U1492="","-",IF(X1492&lt;0%,"DEGROWTH","GROWTH")))</f>
        <v>0</v>
      </c>
      <c r="Z1492" s="75" t="n">
        <v>0</v>
      </c>
      <c r="AA1492" s="70"/>
      <c r="AB1492" s="85" t="s">
        <v>134</v>
      </c>
      <c r="AC1492" s="3"/>
    </row>
    <row r="1493" customFormat="false" ht="14.25" hidden="false" customHeight="true" outlineLevel="0" collapsed="false">
      <c r="A1493" s="85" t="s">
        <v>133</v>
      </c>
      <c r="B1493" s="83" t="s">
        <v>48</v>
      </c>
      <c r="C1493" s="83" t="s">
        <v>3947</v>
      </c>
      <c r="D1493" s="83" t="n">
        <v>1000004381</v>
      </c>
      <c r="E1493" s="83" t="s">
        <v>3948</v>
      </c>
      <c r="F1493" s="84" t="n">
        <v>45804</v>
      </c>
      <c r="G1493" s="67" t="str">
        <f aca="false">IF(I1493&gt;0,"Targeted Dealer","-")</f>
        <v>-</v>
      </c>
      <c r="H1493" s="67"/>
      <c r="I1493" s="68" t="n">
        <v>0</v>
      </c>
      <c r="J1493" s="68" t="n">
        <f aca="false">I1493/$J$1*($J$1-$E$1)</f>
        <v>0</v>
      </c>
      <c r="K1493" s="69" t="n">
        <v>0</v>
      </c>
      <c r="L1493" s="69" t="n">
        <f aca="false">I1493-K1493</f>
        <v>0</v>
      </c>
      <c r="M1493" s="69" t="str">
        <f aca="false">IFERROR((K1493/J1493%),"-")</f>
        <v>-</v>
      </c>
      <c r="N1493" s="97" t="n">
        <v>0</v>
      </c>
      <c r="O1493" s="98" t="str">
        <f aca="false">IF(F1493&lt;=$P$2,"DEC","")</f>
        <v>DEC</v>
      </c>
      <c r="P1493" s="97" t="n">
        <v>0</v>
      </c>
      <c r="Q1493" s="99" t="n">
        <f aca="false">K1493-P1493</f>
        <v>0</v>
      </c>
      <c r="R1493" s="98" t="str">
        <f aca="false">IFERROR(IF(O1493="Dec",(K1493/P1493-1))," ")</f>
        <v> </v>
      </c>
      <c r="S1493" s="105" t="b">
        <f aca="false">IF(N1493&gt;0,IF(O1493="","-",IF(R1493&lt;0%,"DEGROWTH","GROWTH")))</f>
        <v>0</v>
      </c>
      <c r="T1493" s="69" t="n">
        <v>0</v>
      </c>
      <c r="U1493" s="101" t="str">
        <f aca="false">IF(F1493&lt;=$V$2,"jAN","")</f>
        <v/>
      </c>
      <c r="V1493" s="97" t="n">
        <v>0</v>
      </c>
      <c r="W1493" s="102" t="n">
        <f aca="false">K1493-V1493</f>
        <v>0</v>
      </c>
      <c r="X1493" s="103" t="n">
        <f aca="false">IFERROR(IF(U1493="Jan",(K1493/V1493-1)),0)</f>
        <v>0</v>
      </c>
      <c r="Y1493" s="106" t="b">
        <f aca="false">IF(T1493&gt;0,IF(U1493="","-",IF(X1493&lt;0%,"DEGROWTH","GROWTH")))</f>
        <v>0</v>
      </c>
      <c r="Z1493" s="75" t="n">
        <v>0</v>
      </c>
      <c r="AA1493" s="70"/>
      <c r="AB1493" s="85" t="s">
        <v>133</v>
      </c>
      <c r="AC1493" s="3"/>
    </row>
    <row r="1494" customFormat="false" ht="14.25" hidden="false" customHeight="true" outlineLevel="0" collapsed="false">
      <c r="A1494" s="85" t="s">
        <v>133</v>
      </c>
      <c r="B1494" s="83" t="s">
        <v>145</v>
      </c>
      <c r="C1494" s="83" t="s">
        <v>3949</v>
      </c>
      <c r="D1494" s="83" t="n">
        <v>1000004389</v>
      </c>
      <c r="E1494" s="83" t="s">
        <v>3950</v>
      </c>
      <c r="F1494" s="84" t="n">
        <v>45821</v>
      </c>
      <c r="G1494" s="67" t="str">
        <f aca="false">IF(I1494&gt;0,"Targeted Dealer","-")</f>
        <v>Targeted Dealer</v>
      </c>
      <c r="H1494" s="67"/>
      <c r="I1494" s="68" t="n">
        <v>40</v>
      </c>
      <c r="J1494" s="68" t="n">
        <f aca="false">I1494/$J$1*($J$1-$E$1)</f>
        <v>40</v>
      </c>
      <c r="K1494" s="69" t="n">
        <v>0</v>
      </c>
      <c r="L1494" s="69" t="n">
        <f aca="false">I1494-K1494</f>
        <v>40</v>
      </c>
      <c r="M1494" s="69" t="n">
        <f aca="false">IFERROR((K1494/J1494%),"-")</f>
        <v>0</v>
      </c>
      <c r="N1494" s="97" t="n">
        <v>0</v>
      </c>
      <c r="O1494" s="98" t="str">
        <f aca="false">IF(F1494&lt;=$P$2,"DEC","")</f>
        <v>DEC</v>
      </c>
      <c r="P1494" s="97" t="n">
        <v>0</v>
      </c>
      <c r="Q1494" s="99" t="n">
        <f aca="false">K1494-P1494</f>
        <v>0</v>
      </c>
      <c r="R1494" s="98" t="str">
        <f aca="false">IFERROR(IF(O1494="Dec",(K1494/P1494-1))," ")</f>
        <v> </v>
      </c>
      <c r="S1494" s="105" t="b">
        <f aca="false">IF(N1494&gt;0,IF(O1494="","-",IF(R1494&lt;0%,"DEGROWTH","GROWTH")))</f>
        <v>0</v>
      </c>
      <c r="T1494" s="69" t="n">
        <v>0</v>
      </c>
      <c r="U1494" s="101" t="str">
        <f aca="false">IF(F1494&lt;=$V$2,"jAN","")</f>
        <v/>
      </c>
      <c r="V1494" s="97" t="n">
        <v>0</v>
      </c>
      <c r="W1494" s="102" t="n">
        <f aca="false">K1494-V1494</f>
        <v>0</v>
      </c>
      <c r="X1494" s="103" t="n">
        <f aca="false">IFERROR(IF(U1494="Jan",(K1494/V1494-1)),0)</f>
        <v>0</v>
      </c>
      <c r="Y1494" s="106" t="b">
        <f aca="false">IF(T1494&gt;0,IF(U1494="","-",IF(X1494&lt;0%,"DEGROWTH","GROWTH")))</f>
        <v>0</v>
      </c>
      <c r="Z1494" s="75" t="n">
        <v>0</v>
      </c>
      <c r="AA1494" s="70"/>
      <c r="AB1494" s="85" t="s">
        <v>133</v>
      </c>
      <c r="AC1494" s="3"/>
    </row>
    <row r="1495" customFormat="false" ht="14.25" hidden="false" customHeight="true" outlineLevel="0" collapsed="false">
      <c r="A1495" s="85" t="s">
        <v>134</v>
      </c>
      <c r="B1495" s="83" t="s">
        <v>79</v>
      </c>
      <c r="C1495" s="83" t="s">
        <v>3191</v>
      </c>
      <c r="D1495" s="83" t="n">
        <v>1000004390</v>
      </c>
      <c r="E1495" s="83" t="s">
        <v>3192</v>
      </c>
      <c r="F1495" s="84" t="n">
        <v>45821</v>
      </c>
      <c r="G1495" s="67" t="str">
        <f aca="false">IF(I1495&gt;0,"Targeted Dealer","-")</f>
        <v>Targeted Dealer</v>
      </c>
      <c r="H1495" s="67"/>
      <c r="I1495" s="68" t="n">
        <v>50</v>
      </c>
      <c r="J1495" s="68" t="n">
        <f aca="false">I1495/$J$1*($J$1-$E$1)</f>
        <v>50</v>
      </c>
      <c r="K1495" s="69" t="n">
        <v>53</v>
      </c>
      <c r="L1495" s="69" t="n">
        <f aca="false">I1495-K1495</f>
        <v>-3</v>
      </c>
      <c r="M1495" s="69" t="n">
        <f aca="false">IFERROR((K1495/J1495%),"-")</f>
        <v>106</v>
      </c>
      <c r="N1495" s="97" t="n">
        <v>106</v>
      </c>
      <c r="O1495" s="98" t="str">
        <f aca="false">IF(F1495&lt;=$P$2,"DEC","")</f>
        <v>DEC</v>
      </c>
      <c r="P1495" s="97" t="n">
        <v>106</v>
      </c>
      <c r="Q1495" s="99" t="n">
        <f aca="false">K1495-P1495</f>
        <v>-53</v>
      </c>
      <c r="R1495" s="98" t="n">
        <f aca="false">IFERROR(IF(O1495="Dec",(K1495/P1495-1))," ")</f>
        <v>-0.5</v>
      </c>
      <c r="S1495" s="100" t="str">
        <f aca="false">IF(N1495&gt;0,IF(O1495="","-",IF(R1495&lt;0%,"DEGROWTH","GROWTH")))</f>
        <v>DEGROWTH</v>
      </c>
      <c r="T1495" s="69" t="n">
        <v>0</v>
      </c>
      <c r="U1495" s="101" t="str">
        <f aca="false">IF(F1495&lt;=$V$2,"jAN","")</f>
        <v/>
      </c>
      <c r="V1495" s="97" t="n">
        <v>0</v>
      </c>
      <c r="W1495" s="102" t="n">
        <f aca="false">K1495-V1495</f>
        <v>53</v>
      </c>
      <c r="X1495" s="103" t="n">
        <f aca="false">IFERROR(IF(U1495="Jan",(K1495/V1495-1)),0)</f>
        <v>0</v>
      </c>
      <c r="Y1495" s="106" t="b">
        <f aca="false">IF(T1495&gt;0,IF(U1495="","-",IF(X1495&lt;0%,"DEGROWTH","GROWTH")))</f>
        <v>0</v>
      </c>
      <c r="Z1495" s="75" t="n">
        <v>0</v>
      </c>
      <c r="AA1495" s="70"/>
      <c r="AB1495" s="85" t="s">
        <v>134</v>
      </c>
      <c r="AC1495" s="3"/>
    </row>
    <row r="1496" customFormat="false" ht="14.25" hidden="false" customHeight="true" outlineLevel="0" collapsed="false">
      <c r="A1496" s="85" t="s">
        <v>133</v>
      </c>
      <c r="B1496" s="83" t="s">
        <v>43</v>
      </c>
      <c r="C1496" s="83" t="s">
        <v>3193</v>
      </c>
      <c r="D1496" s="83" t="n">
        <v>1000004395</v>
      </c>
      <c r="E1496" s="83" t="s">
        <v>3194</v>
      </c>
      <c r="F1496" s="84" t="n">
        <v>45827</v>
      </c>
      <c r="G1496" s="67" t="str">
        <f aca="false">IF(I1496&gt;0,"Targeted Dealer","-")</f>
        <v>Targeted Dealer</v>
      </c>
      <c r="H1496" s="67"/>
      <c r="I1496" s="68" t="n">
        <v>30</v>
      </c>
      <c r="J1496" s="68" t="n">
        <f aca="false">I1496/$J$1*($J$1-$E$1)</f>
        <v>30</v>
      </c>
      <c r="K1496" s="69" t="n">
        <v>12</v>
      </c>
      <c r="L1496" s="69" t="n">
        <f aca="false">I1496-K1496</f>
        <v>18</v>
      </c>
      <c r="M1496" s="69" t="n">
        <f aca="false">IFERROR((K1496/J1496%),"-")</f>
        <v>40</v>
      </c>
      <c r="N1496" s="97" t="n">
        <v>28</v>
      </c>
      <c r="O1496" s="98" t="str">
        <f aca="false">IF(F1496&lt;=$P$2,"DEC","")</f>
        <v>DEC</v>
      </c>
      <c r="P1496" s="97" t="n">
        <v>28</v>
      </c>
      <c r="Q1496" s="99" t="n">
        <f aca="false">K1496-P1496</f>
        <v>-16</v>
      </c>
      <c r="R1496" s="98" t="n">
        <f aca="false">IFERROR(IF(O1496="Dec",(K1496/P1496-1))," ")</f>
        <v>-0.571428571428571</v>
      </c>
      <c r="S1496" s="100" t="str">
        <f aca="false">IF(N1496&gt;0,IF(O1496="","-",IF(R1496&lt;0%,"DEGROWTH","GROWTH")))</f>
        <v>DEGROWTH</v>
      </c>
      <c r="T1496" s="69" t="n">
        <v>0</v>
      </c>
      <c r="U1496" s="101" t="str">
        <f aca="false">IF(F1496&lt;=$V$2,"jAN","")</f>
        <v/>
      </c>
      <c r="V1496" s="97" t="n">
        <v>0</v>
      </c>
      <c r="W1496" s="102" t="n">
        <f aca="false">K1496-V1496</f>
        <v>12</v>
      </c>
      <c r="X1496" s="103" t="n">
        <f aca="false">IFERROR(IF(U1496="Jan",(K1496/V1496-1)),0)</f>
        <v>0</v>
      </c>
      <c r="Y1496" s="106" t="b">
        <f aca="false">IF(T1496&gt;0,IF(U1496="","-",IF(X1496&lt;0%,"DEGROWTH","GROWTH")))</f>
        <v>0</v>
      </c>
      <c r="Z1496" s="75" t="n">
        <v>0</v>
      </c>
      <c r="AA1496" s="70"/>
      <c r="AB1496" s="85" t="s">
        <v>133</v>
      </c>
      <c r="AC1496" s="3"/>
    </row>
    <row r="1497" customFormat="false" ht="14.25" hidden="false" customHeight="true" outlineLevel="0" collapsed="false">
      <c r="A1497" s="70" t="s">
        <v>131</v>
      </c>
      <c r="B1497" s="83" t="s">
        <v>93</v>
      </c>
      <c r="C1497" s="83" t="s">
        <v>3195</v>
      </c>
      <c r="D1497" s="83" t="n">
        <v>1000004398</v>
      </c>
      <c r="E1497" s="83" t="s">
        <v>3196</v>
      </c>
      <c r="F1497" s="84" t="n">
        <v>45834</v>
      </c>
      <c r="G1497" s="67" t="str">
        <f aca="false">IF(I1497&gt;0,"Targeted Dealer","-")</f>
        <v>Targeted Dealer</v>
      </c>
      <c r="H1497" s="67"/>
      <c r="I1497" s="68" t="n">
        <v>161</v>
      </c>
      <c r="J1497" s="68" t="n">
        <f aca="false">I1497/$J$1*($J$1-$E$1)</f>
        <v>161</v>
      </c>
      <c r="K1497" s="69" t="n">
        <v>410</v>
      </c>
      <c r="L1497" s="69" t="n">
        <f aca="false">I1497-K1497</f>
        <v>-249</v>
      </c>
      <c r="M1497" s="69" t="n">
        <f aca="false">IFERROR((K1497/J1497%),"-")</f>
        <v>254.658385093168</v>
      </c>
      <c r="N1497" s="97" t="n">
        <v>152</v>
      </c>
      <c r="O1497" s="98" t="str">
        <f aca="false">IF(F1497&lt;=$P$2,"DEC","")</f>
        <v>DEC</v>
      </c>
      <c r="P1497" s="97" t="n">
        <v>152</v>
      </c>
      <c r="Q1497" s="99" t="n">
        <f aca="false">K1497-P1497</f>
        <v>258</v>
      </c>
      <c r="R1497" s="98" t="n">
        <f aca="false">IFERROR(IF(O1497="Dec",(K1497/P1497-1))," ")</f>
        <v>1.69736842105263</v>
      </c>
      <c r="S1497" s="100" t="str">
        <f aca="false">IF(N1497&gt;0,IF(O1497="","-",IF(R1497&lt;0%,"DEGROWTH","GROWTH")))</f>
        <v>GROWTH</v>
      </c>
      <c r="T1497" s="69" t="n">
        <v>0</v>
      </c>
      <c r="U1497" s="101" t="str">
        <f aca="false">IF(F1497&lt;=$V$2,"jAN","")</f>
        <v/>
      </c>
      <c r="V1497" s="97" t="n">
        <v>0</v>
      </c>
      <c r="W1497" s="102" t="n">
        <f aca="false">K1497-V1497</f>
        <v>410</v>
      </c>
      <c r="X1497" s="103" t="n">
        <f aca="false">IFERROR(IF(U1497="Jan",(K1497/V1497-1)),0)</f>
        <v>0</v>
      </c>
      <c r="Y1497" s="106" t="b">
        <f aca="false">IF(T1497&gt;0,IF(U1497="","-",IF(X1497&lt;0%,"DEGROWTH","GROWTH")))</f>
        <v>0</v>
      </c>
      <c r="Z1497" s="75" t="n">
        <v>0</v>
      </c>
      <c r="AA1497" s="70"/>
      <c r="AB1497" s="70" t="s">
        <v>131</v>
      </c>
      <c r="AC1497" s="3"/>
    </row>
    <row r="1498" customFormat="false" ht="14.25" hidden="false" customHeight="true" outlineLevel="0" collapsed="false">
      <c r="A1498" s="85" t="s">
        <v>133</v>
      </c>
      <c r="B1498" s="83" t="s">
        <v>143</v>
      </c>
      <c r="C1498" s="83" t="s">
        <v>3197</v>
      </c>
      <c r="D1498" s="83" t="n">
        <v>1000004404</v>
      </c>
      <c r="E1498" s="83" t="s">
        <v>3198</v>
      </c>
      <c r="F1498" s="84" t="n">
        <v>45831</v>
      </c>
      <c r="G1498" s="67" t="str">
        <f aca="false">IF(I1498&gt;0,"Targeted Dealer","-")</f>
        <v>Targeted Dealer</v>
      </c>
      <c r="H1498" s="67"/>
      <c r="I1498" s="68" t="n">
        <v>40</v>
      </c>
      <c r="J1498" s="68" t="n">
        <f aca="false">I1498/$J$1*($J$1-$E$1)</f>
        <v>40</v>
      </c>
      <c r="K1498" s="69" t="n">
        <v>15</v>
      </c>
      <c r="L1498" s="69" t="n">
        <f aca="false">I1498-K1498</f>
        <v>25</v>
      </c>
      <c r="M1498" s="69" t="n">
        <f aca="false">IFERROR((K1498/J1498%),"-")</f>
        <v>37.5</v>
      </c>
      <c r="N1498" s="97" t="n">
        <v>0</v>
      </c>
      <c r="O1498" s="98" t="str">
        <f aca="false">IF(F1498&lt;=$P$2,"DEC","")</f>
        <v>DEC</v>
      </c>
      <c r="P1498" s="97" t="n">
        <v>0</v>
      </c>
      <c r="Q1498" s="99" t="n">
        <f aca="false">K1498-P1498</f>
        <v>15</v>
      </c>
      <c r="R1498" s="98" t="str">
        <f aca="false">IFERROR(IF(O1498="Dec",(K1498/P1498-1))," ")</f>
        <v> </v>
      </c>
      <c r="S1498" s="105" t="b">
        <f aca="false">IF(N1498&gt;0,IF(O1498="","-",IF(R1498&lt;0%,"DEGROWTH","GROWTH")))</f>
        <v>0</v>
      </c>
      <c r="T1498" s="69" t="n">
        <v>0</v>
      </c>
      <c r="U1498" s="101" t="str">
        <f aca="false">IF(F1498&lt;=$V$2,"jAN","")</f>
        <v/>
      </c>
      <c r="V1498" s="97" t="n">
        <v>0</v>
      </c>
      <c r="W1498" s="102" t="n">
        <f aca="false">K1498-V1498</f>
        <v>15</v>
      </c>
      <c r="X1498" s="103" t="n">
        <f aca="false">IFERROR(IF(U1498="Jan",(K1498/V1498-1)),0)</f>
        <v>0</v>
      </c>
      <c r="Y1498" s="106" t="b">
        <f aca="false">IF(T1498&gt;0,IF(U1498="","-",IF(X1498&lt;0%,"DEGROWTH","GROWTH")))</f>
        <v>0</v>
      </c>
      <c r="Z1498" s="75" t="n">
        <v>0</v>
      </c>
      <c r="AA1498" s="70"/>
      <c r="AB1498" s="85" t="s">
        <v>133</v>
      </c>
      <c r="AC1498" s="3"/>
    </row>
    <row r="1499" customFormat="false" ht="14.25" hidden="false" customHeight="true" outlineLevel="0" collapsed="false">
      <c r="A1499" s="85" t="s">
        <v>133</v>
      </c>
      <c r="B1499" s="83" t="s">
        <v>142</v>
      </c>
      <c r="C1499" s="83" t="s">
        <v>3199</v>
      </c>
      <c r="D1499" s="83" t="n">
        <v>1000004405</v>
      </c>
      <c r="E1499" s="83" t="s">
        <v>3200</v>
      </c>
      <c r="F1499" s="84" t="n">
        <v>45833</v>
      </c>
      <c r="G1499" s="67" t="str">
        <f aca="false">IF(I1499&gt;0,"Targeted Dealer","-")</f>
        <v>Targeted Dealer</v>
      </c>
      <c r="H1499" s="67"/>
      <c r="I1499" s="68" t="n">
        <v>350</v>
      </c>
      <c r="J1499" s="68" t="n">
        <f aca="false">I1499/$J$1*($J$1-$E$1)</f>
        <v>350</v>
      </c>
      <c r="K1499" s="69" t="n">
        <v>284.85</v>
      </c>
      <c r="L1499" s="69" t="n">
        <f aca="false">I1499-K1499</f>
        <v>65.15</v>
      </c>
      <c r="M1499" s="69" t="n">
        <f aca="false">IFERROR((K1499/J1499%),"-")</f>
        <v>81.3857142857143</v>
      </c>
      <c r="N1499" s="97" t="n">
        <v>368.95</v>
      </c>
      <c r="O1499" s="98" t="str">
        <f aca="false">IF(F1499&lt;=$P$2,"DEC","")</f>
        <v>DEC</v>
      </c>
      <c r="P1499" s="97" t="n">
        <v>368.95</v>
      </c>
      <c r="Q1499" s="99" t="n">
        <f aca="false">K1499-P1499</f>
        <v>-84.1</v>
      </c>
      <c r="R1499" s="98" t="n">
        <f aca="false">IFERROR(IF(O1499="Dec",(K1499/P1499-1))," ")</f>
        <v>-0.227944165876135</v>
      </c>
      <c r="S1499" s="100" t="str">
        <f aca="false">IF(N1499&gt;0,IF(O1499="","-",IF(R1499&lt;0%,"DEGROWTH","GROWTH")))</f>
        <v>DEGROWTH</v>
      </c>
      <c r="T1499" s="69" t="n">
        <v>0</v>
      </c>
      <c r="U1499" s="101" t="str">
        <f aca="false">IF(F1499&lt;=$V$2,"jAN","")</f>
        <v/>
      </c>
      <c r="V1499" s="97" t="n">
        <v>0</v>
      </c>
      <c r="W1499" s="102" t="n">
        <f aca="false">K1499-V1499</f>
        <v>284.85</v>
      </c>
      <c r="X1499" s="103" t="n">
        <f aca="false">IFERROR(IF(U1499="Jan",(K1499/V1499-1)),0)</f>
        <v>0</v>
      </c>
      <c r="Y1499" s="106" t="b">
        <f aca="false">IF(T1499&gt;0,IF(U1499="","-",IF(X1499&lt;0%,"DEGROWTH","GROWTH")))</f>
        <v>0</v>
      </c>
      <c r="Z1499" s="75" t="n">
        <v>0</v>
      </c>
      <c r="AA1499" s="70"/>
      <c r="AB1499" s="85" t="s">
        <v>133</v>
      </c>
      <c r="AC1499" s="3"/>
    </row>
    <row r="1500" customFormat="false" ht="14.25" hidden="false" customHeight="true" outlineLevel="0" collapsed="false">
      <c r="A1500" s="85" t="s">
        <v>134</v>
      </c>
      <c r="B1500" s="83" t="s">
        <v>69</v>
      </c>
      <c r="C1500" s="83" t="s">
        <v>513</v>
      </c>
      <c r="D1500" s="83" t="n">
        <v>1000004400</v>
      </c>
      <c r="E1500" s="83" t="s">
        <v>514</v>
      </c>
      <c r="F1500" s="84" t="n">
        <v>45838</v>
      </c>
      <c r="G1500" s="67" t="str">
        <f aca="false">IF(I1500&gt;0,"Targeted Dealer","-")</f>
        <v>Targeted Dealer</v>
      </c>
      <c r="H1500" s="67"/>
      <c r="I1500" s="68" t="n">
        <v>50</v>
      </c>
      <c r="J1500" s="68" t="n">
        <f aca="false">I1500/$J$1*($J$1-$E$1)</f>
        <v>50</v>
      </c>
      <c r="K1500" s="69" t="n">
        <v>25</v>
      </c>
      <c r="L1500" s="69" t="n">
        <f aca="false">I1500-K1500</f>
        <v>25</v>
      </c>
      <c r="M1500" s="69" t="n">
        <f aca="false">IFERROR((K1500/J1500%),"-")</f>
        <v>50</v>
      </c>
      <c r="N1500" s="97" t="n">
        <v>50</v>
      </c>
      <c r="O1500" s="98" t="str">
        <f aca="false">IF(F1500&lt;=$P$2,"DEC","")</f>
        <v>DEC</v>
      </c>
      <c r="P1500" s="97" t="n">
        <v>50</v>
      </c>
      <c r="Q1500" s="99" t="n">
        <f aca="false">K1500-P1500</f>
        <v>-25</v>
      </c>
      <c r="R1500" s="98" t="n">
        <f aca="false">IFERROR(IF(O1500="Dec",(K1500/P1500-1))," ")</f>
        <v>-0.5</v>
      </c>
      <c r="S1500" s="100" t="str">
        <f aca="false">IF(N1500&gt;0,IF(O1500="","-",IF(R1500&lt;0%,"DEGROWTH","GROWTH")))</f>
        <v>DEGROWTH</v>
      </c>
      <c r="T1500" s="69" t="n">
        <v>0</v>
      </c>
      <c r="U1500" s="101" t="str">
        <f aca="false">IF(F1500&lt;=$V$2,"jAN","")</f>
        <v/>
      </c>
      <c r="V1500" s="97" t="n">
        <v>0</v>
      </c>
      <c r="W1500" s="102" t="n">
        <f aca="false">K1500-V1500</f>
        <v>25</v>
      </c>
      <c r="X1500" s="103" t="n">
        <f aca="false">IFERROR(IF(U1500="Jan",(K1500/V1500-1)),0)</f>
        <v>0</v>
      </c>
      <c r="Y1500" s="106" t="b">
        <f aca="false">IF(T1500&gt;0,IF(U1500="","-",IF(X1500&lt;0%,"DEGROWTH","GROWTH")))</f>
        <v>0</v>
      </c>
      <c r="Z1500" s="75" t="n">
        <v>0</v>
      </c>
      <c r="AA1500" s="70"/>
      <c r="AB1500" s="85" t="s">
        <v>134</v>
      </c>
      <c r="AC1500" s="3"/>
    </row>
    <row r="1501" customFormat="false" ht="14.25" hidden="false" customHeight="true" outlineLevel="0" collapsed="false">
      <c r="A1501" s="70" t="s">
        <v>131</v>
      </c>
      <c r="B1501" s="83" t="s">
        <v>95</v>
      </c>
      <c r="C1501" s="83" t="s">
        <v>3201</v>
      </c>
      <c r="D1501" s="83" t="n">
        <v>1000004407</v>
      </c>
      <c r="E1501" s="83" t="s">
        <v>3202</v>
      </c>
      <c r="F1501" s="84" t="n">
        <v>45838</v>
      </c>
      <c r="G1501" s="67" t="str">
        <f aca="false">IF(I1501&gt;0,"Targeted Dealer","-")</f>
        <v>Targeted Dealer</v>
      </c>
      <c r="H1501" s="67"/>
      <c r="I1501" s="68" t="n">
        <v>50</v>
      </c>
      <c r="J1501" s="68" t="n">
        <f aca="false">I1501/$J$1*($J$1-$E$1)</f>
        <v>50</v>
      </c>
      <c r="K1501" s="69" t="n">
        <v>112</v>
      </c>
      <c r="L1501" s="69" t="n">
        <f aca="false">I1501-K1501</f>
        <v>-62</v>
      </c>
      <c r="M1501" s="69" t="n">
        <f aca="false">IFERROR((K1501/J1501%),"-")</f>
        <v>224</v>
      </c>
      <c r="N1501" s="97" t="n">
        <v>49.25</v>
      </c>
      <c r="O1501" s="98" t="str">
        <f aca="false">IF(F1501&lt;=$P$2,"DEC","")</f>
        <v>DEC</v>
      </c>
      <c r="P1501" s="97" t="n">
        <v>49.25</v>
      </c>
      <c r="Q1501" s="99" t="n">
        <f aca="false">K1501-P1501</f>
        <v>62.75</v>
      </c>
      <c r="R1501" s="98" t="n">
        <f aca="false">IFERROR(IF(O1501="Dec",(K1501/P1501-1))," ")</f>
        <v>1.2741116751269</v>
      </c>
      <c r="S1501" s="100" t="str">
        <f aca="false">IF(N1501&gt;0,IF(O1501="","-",IF(R1501&lt;0%,"DEGROWTH","GROWTH")))</f>
        <v>GROWTH</v>
      </c>
      <c r="T1501" s="69" t="n">
        <v>0</v>
      </c>
      <c r="U1501" s="101" t="str">
        <f aca="false">IF(F1501&lt;=$V$2,"jAN","")</f>
        <v/>
      </c>
      <c r="V1501" s="97" t="n">
        <v>0</v>
      </c>
      <c r="W1501" s="102" t="n">
        <f aca="false">K1501-V1501</f>
        <v>112</v>
      </c>
      <c r="X1501" s="103" t="n">
        <f aca="false">IFERROR(IF(U1501="Jan",(K1501/V1501-1)),0)</f>
        <v>0</v>
      </c>
      <c r="Y1501" s="106" t="b">
        <f aca="false">IF(T1501&gt;0,IF(U1501="","-",IF(X1501&lt;0%,"DEGROWTH","GROWTH")))</f>
        <v>0</v>
      </c>
      <c r="Z1501" s="75" t="n">
        <v>0</v>
      </c>
      <c r="AA1501" s="70"/>
      <c r="AB1501" s="70" t="s">
        <v>131</v>
      </c>
      <c r="AC1501" s="3"/>
    </row>
    <row r="1502" customFormat="false" ht="14.25" hidden="false" customHeight="true" outlineLevel="0" collapsed="false">
      <c r="A1502" s="70" t="s">
        <v>131</v>
      </c>
      <c r="B1502" s="83" t="s">
        <v>98</v>
      </c>
      <c r="C1502" s="83" t="s">
        <v>515</v>
      </c>
      <c r="D1502" s="83" t="n">
        <v>1000004394</v>
      </c>
      <c r="E1502" s="83" t="s">
        <v>516</v>
      </c>
      <c r="F1502" s="84" t="n">
        <v>45827</v>
      </c>
      <c r="G1502" s="67" t="str">
        <f aca="false">IF(I1502&gt;0,"Targeted Dealer","-")</f>
        <v>Targeted Dealer</v>
      </c>
      <c r="H1502" s="67"/>
      <c r="I1502" s="68" t="n">
        <v>75</v>
      </c>
      <c r="J1502" s="68" t="n">
        <f aca="false">I1502/$J$1*($J$1-$E$1)</f>
        <v>75</v>
      </c>
      <c r="K1502" s="69" t="n">
        <v>0</v>
      </c>
      <c r="L1502" s="69" t="n">
        <f aca="false">I1502-K1502</f>
        <v>75</v>
      </c>
      <c r="M1502" s="69" t="n">
        <f aca="false">IFERROR((K1502/J1502%),"-")</f>
        <v>0</v>
      </c>
      <c r="N1502" s="97" t="n">
        <v>13.5</v>
      </c>
      <c r="O1502" s="98" t="str">
        <f aca="false">IF(F1502&lt;=$P$2,"DEC","")</f>
        <v>DEC</v>
      </c>
      <c r="P1502" s="97" t="n">
        <v>13.5</v>
      </c>
      <c r="Q1502" s="99" t="n">
        <f aca="false">K1502-P1502</f>
        <v>-13.5</v>
      </c>
      <c r="R1502" s="98" t="n">
        <f aca="false">IFERROR(IF(O1502="Dec",(K1502/P1502-1))," ")</f>
        <v>-1</v>
      </c>
      <c r="S1502" s="100" t="str">
        <f aca="false">IF(N1502&gt;0,IF(O1502="","-",IF(R1502&lt;0%,"DEGROWTH","GROWTH")))</f>
        <v>DEGROWTH</v>
      </c>
      <c r="T1502" s="69" t="n">
        <v>0</v>
      </c>
      <c r="U1502" s="101" t="str">
        <f aca="false">IF(F1502&lt;=$V$2,"jAN","")</f>
        <v/>
      </c>
      <c r="V1502" s="97" t="n">
        <v>0</v>
      </c>
      <c r="W1502" s="102" t="n">
        <f aca="false">K1502-V1502</f>
        <v>0</v>
      </c>
      <c r="X1502" s="103" t="n">
        <f aca="false">IFERROR(IF(U1502="Jan",(K1502/V1502-1)),0)</f>
        <v>0</v>
      </c>
      <c r="Y1502" s="106" t="b">
        <f aca="false">IF(T1502&gt;0,IF(U1502="","-",IF(X1502&lt;0%,"DEGROWTH","GROWTH")))</f>
        <v>0</v>
      </c>
      <c r="Z1502" s="75" t="n">
        <v>0</v>
      </c>
      <c r="AA1502" s="70"/>
      <c r="AB1502" s="70" t="s">
        <v>131</v>
      </c>
      <c r="AC1502" s="3"/>
    </row>
    <row r="1503" customFormat="false" ht="14.25" hidden="false" customHeight="true" outlineLevel="0" collapsed="false">
      <c r="A1503" s="85" t="s">
        <v>133</v>
      </c>
      <c r="B1503" s="83" t="s">
        <v>143</v>
      </c>
      <c r="C1503" s="83" t="s">
        <v>3203</v>
      </c>
      <c r="D1503" s="83" t="n">
        <v>1000004399</v>
      </c>
      <c r="E1503" s="83" t="s">
        <v>3204</v>
      </c>
      <c r="F1503" s="84" t="n">
        <v>45836</v>
      </c>
      <c r="G1503" s="67" t="str">
        <f aca="false">IF(I1503&gt;0,"Targeted Dealer","-")</f>
        <v>Targeted Dealer</v>
      </c>
      <c r="H1503" s="67"/>
      <c r="I1503" s="68" t="n">
        <v>90</v>
      </c>
      <c r="J1503" s="68" t="n">
        <f aca="false">I1503/$J$1*($J$1-$E$1)</f>
        <v>90</v>
      </c>
      <c r="K1503" s="69" t="n">
        <v>140</v>
      </c>
      <c r="L1503" s="69" t="n">
        <f aca="false">I1503-K1503</f>
        <v>-50</v>
      </c>
      <c r="M1503" s="69" t="n">
        <f aca="false">IFERROR((K1503/J1503%),"-")</f>
        <v>155.555555555556</v>
      </c>
      <c r="N1503" s="97" t="n">
        <v>90</v>
      </c>
      <c r="O1503" s="98" t="str">
        <f aca="false">IF(F1503&lt;=$P$2,"DEC","")</f>
        <v>DEC</v>
      </c>
      <c r="P1503" s="97" t="n">
        <v>90</v>
      </c>
      <c r="Q1503" s="99" t="n">
        <f aca="false">K1503-P1503</f>
        <v>50</v>
      </c>
      <c r="R1503" s="98" t="n">
        <f aca="false">IFERROR(IF(O1503="Dec",(K1503/P1503-1))," ")</f>
        <v>0.555555555555556</v>
      </c>
      <c r="S1503" s="100" t="str">
        <f aca="false">IF(N1503&gt;0,IF(O1503="","-",IF(R1503&lt;0%,"DEGROWTH","GROWTH")))</f>
        <v>GROWTH</v>
      </c>
      <c r="T1503" s="69" t="n">
        <v>0</v>
      </c>
      <c r="U1503" s="101" t="str">
        <f aca="false">IF(F1503&lt;=$V$2,"jAN","")</f>
        <v/>
      </c>
      <c r="V1503" s="97" t="n">
        <v>0</v>
      </c>
      <c r="W1503" s="102" t="n">
        <f aca="false">K1503-V1503</f>
        <v>140</v>
      </c>
      <c r="X1503" s="103" t="n">
        <f aca="false">IFERROR(IF(U1503="Jan",(K1503/V1503-1)),0)</f>
        <v>0</v>
      </c>
      <c r="Y1503" s="106" t="b">
        <f aca="false">IF(T1503&gt;0,IF(U1503="","-",IF(X1503&lt;0%,"DEGROWTH","GROWTH")))</f>
        <v>0</v>
      </c>
      <c r="Z1503" s="75" t="n">
        <v>0</v>
      </c>
      <c r="AA1503" s="70"/>
      <c r="AB1503" s="85" t="s">
        <v>133</v>
      </c>
      <c r="AC1503" s="3"/>
    </row>
    <row r="1504" customFormat="false" ht="14.25" hidden="false" customHeight="true" outlineLevel="0" collapsed="false">
      <c r="A1504" s="85" t="s">
        <v>134</v>
      </c>
      <c r="B1504" s="83" t="s">
        <v>65</v>
      </c>
      <c r="C1504" s="83" t="s">
        <v>3205</v>
      </c>
      <c r="D1504" s="83" t="n">
        <v>1000004385</v>
      </c>
      <c r="E1504" s="83" t="s">
        <v>3206</v>
      </c>
      <c r="F1504" s="84" t="n">
        <v>45818</v>
      </c>
      <c r="G1504" s="67" t="str">
        <f aca="false">IF(I1504&gt;0,"Targeted Dealer","-")</f>
        <v>Targeted Dealer</v>
      </c>
      <c r="H1504" s="67"/>
      <c r="I1504" s="68" t="n">
        <v>150</v>
      </c>
      <c r="J1504" s="68" t="n">
        <f aca="false">I1504/$J$1*($J$1-$E$1)</f>
        <v>150</v>
      </c>
      <c r="K1504" s="69" t="n">
        <v>225</v>
      </c>
      <c r="L1504" s="69" t="n">
        <f aca="false">I1504-K1504</f>
        <v>-75</v>
      </c>
      <c r="M1504" s="69" t="n">
        <f aca="false">IFERROR((K1504/J1504%),"-")</f>
        <v>150</v>
      </c>
      <c r="N1504" s="97" t="n">
        <v>155</v>
      </c>
      <c r="O1504" s="98" t="str">
        <f aca="false">IF(F1504&lt;=$P$2,"DEC","")</f>
        <v>DEC</v>
      </c>
      <c r="P1504" s="97" t="n">
        <v>155</v>
      </c>
      <c r="Q1504" s="99" t="n">
        <f aca="false">K1504-P1504</f>
        <v>70</v>
      </c>
      <c r="R1504" s="98" t="n">
        <f aca="false">IFERROR(IF(O1504="Dec",(K1504/P1504-1))," ")</f>
        <v>0.451612903225807</v>
      </c>
      <c r="S1504" s="100" t="str">
        <f aca="false">IF(N1504&gt;0,IF(O1504="","-",IF(R1504&lt;0%,"DEGROWTH","GROWTH")))</f>
        <v>GROWTH</v>
      </c>
      <c r="T1504" s="69" t="n">
        <v>0</v>
      </c>
      <c r="U1504" s="101" t="str">
        <f aca="false">IF(F1504&lt;=$V$2,"jAN","")</f>
        <v/>
      </c>
      <c r="V1504" s="97" t="n">
        <v>0</v>
      </c>
      <c r="W1504" s="102" t="n">
        <f aca="false">K1504-V1504</f>
        <v>225</v>
      </c>
      <c r="X1504" s="103" t="n">
        <f aca="false">IFERROR(IF(U1504="Jan",(K1504/V1504-1)),0)</f>
        <v>0</v>
      </c>
      <c r="Y1504" s="106" t="b">
        <f aca="false">IF(T1504&gt;0,IF(U1504="","-",IF(X1504&lt;0%,"DEGROWTH","GROWTH")))</f>
        <v>0</v>
      </c>
      <c r="Z1504" s="75" t="n">
        <v>0</v>
      </c>
      <c r="AA1504" s="70"/>
      <c r="AB1504" s="85" t="s">
        <v>134</v>
      </c>
      <c r="AC1504" s="3"/>
    </row>
    <row r="1505" customFormat="false" ht="14.25" hidden="false" customHeight="true" outlineLevel="0" collapsed="false">
      <c r="A1505" s="85" t="s">
        <v>133</v>
      </c>
      <c r="B1505" s="83" t="s">
        <v>24</v>
      </c>
      <c r="C1505" s="83" t="s">
        <v>3207</v>
      </c>
      <c r="D1505" s="83" t="n">
        <v>1000004415</v>
      </c>
      <c r="E1505" s="83" t="s">
        <v>1937</v>
      </c>
      <c r="F1505" s="84" t="n">
        <v>45842</v>
      </c>
      <c r="G1505" s="67" t="str">
        <f aca="false">IF(I1505&gt;0,"Targeted Dealer","-")</f>
        <v>Targeted Dealer</v>
      </c>
      <c r="H1505" s="67"/>
      <c r="I1505" s="68" t="n">
        <v>40</v>
      </c>
      <c r="J1505" s="68" t="n">
        <f aca="false">I1505/$J$1*($J$1-$E$1)</f>
        <v>40</v>
      </c>
      <c r="K1505" s="69" t="n">
        <v>57</v>
      </c>
      <c r="L1505" s="69" t="n">
        <f aca="false">I1505-K1505</f>
        <v>-17</v>
      </c>
      <c r="M1505" s="69" t="n">
        <f aca="false">IFERROR((K1505/J1505%),"-")</f>
        <v>142.5</v>
      </c>
      <c r="N1505" s="97" t="n">
        <v>47</v>
      </c>
      <c r="O1505" s="98" t="str">
        <f aca="false">IF(F1505&lt;=$P$2,"DEC","")</f>
        <v>DEC</v>
      </c>
      <c r="P1505" s="97" t="n">
        <v>47</v>
      </c>
      <c r="Q1505" s="99" t="n">
        <f aca="false">K1505-P1505</f>
        <v>10</v>
      </c>
      <c r="R1505" s="98" t="n">
        <f aca="false">IFERROR(IF(O1505="Dec",(K1505/P1505-1))," ")</f>
        <v>0.212765957446809</v>
      </c>
      <c r="S1505" s="100" t="str">
        <f aca="false">IF(N1505&gt;0,IF(O1505="","-",IF(R1505&lt;0%,"DEGROWTH","GROWTH")))</f>
        <v>GROWTH</v>
      </c>
      <c r="T1505" s="69" t="n">
        <v>0</v>
      </c>
      <c r="U1505" s="101" t="str">
        <f aca="false">IF(F1505&lt;=$V$2,"jAN","")</f>
        <v/>
      </c>
      <c r="V1505" s="97" t="n">
        <v>0</v>
      </c>
      <c r="W1505" s="102" t="n">
        <f aca="false">K1505-V1505</f>
        <v>57</v>
      </c>
      <c r="X1505" s="103" t="n">
        <f aca="false">IFERROR(IF(U1505="Jan",(K1505/V1505-1)),0)</f>
        <v>0</v>
      </c>
      <c r="Y1505" s="106" t="b">
        <f aca="false">IF(T1505&gt;0,IF(U1505="","-",IF(X1505&lt;0%,"DEGROWTH","GROWTH")))</f>
        <v>0</v>
      </c>
      <c r="Z1505" s="75" t="n">
        <v>0</v>
      </c>
      <c r="AA1505" s="70"/>
      <c r="AB1505" s="85" t="s">
        <v>133</v>
      </c>
      <c r="AC1505" s="3"/>
    </row>
    <row r="1506" customFormat="false" ht="14.25" hidden="false" customHeight="true" outlineLevel="0" collapsed="false">
      <c r="A1506" s="85" t="s">
        <v>133</v>
      </c>
      <c r="B1506" s="83" t="s">
        <v>43</v>
      </c>
      <c r="C1506" s="83" t="s">
        <v>3208</v>
      </c>
      <c r="D1506" s="83" t="n">
        <v>1000004414</v>
      </c>
      <c r="E1506" s="83" t="s">
        <v>3209</v>
      </c>
      <c r="F1506" s="84" t="n">
        <v>45841</v>
      </c>
      <c r="G1506" s="67" t="str">
        <f aca="false">IF(I1506&gt;0,"Targeted Dealer","-")</f>
        <v>Targeted Dealer</v>
      </c>
      <c r="H1506" s="67"/>
      <c r="I1506" s="68" t="n">
        <v>90</v>
      </c>
      <c r="J1506" s="68" t="n">
        <f aca="false">I1506/$J$1*($J$1-$E$1)</f>
        <v>90</v>
      </c>
      <c r="K1506" s="69" t="n">
        <v>77</v>
      </c>
      <c r="L1506" s="69" t="n">
        <f aca="false">I1506-K1506</f>
        <v>13</v>
      </c>
      <c r="M1506" s="69" t="n">
        <f aca="false">IFERROR((K1506/J1506%),"-")</f>
        <v>85.5555555555556</v>
      </c>
      <c r="N1506" s="97" t="n">
        <v>113.9</v>
      </c>
      <c r="O1506" s="98" t="str">
        <f aca="false">IF(F1506&lt;=$P$2,"DEC","")</f>
        <v>DEC</v>
      </c>
      <c r="P1506" s="97" t="n">
        <v>113.9</v>
      </c>
      <c r="Q1506" s="99" t="n">
        <f aca="false">K1506-P1506</f>
        <v>-36.9</v>
      </c>
      <c r="R1506" s="98" t="n">
        <f aca="false">IFERROR(IF(O1506="Dec",(K1506/P1506-1))," ")</f>
        <v>-0.32396839332748</v>
      </c>
      <c r="S1506" s="100" t="str">
        <f aca="false">IF(N1506&gt;0,IF(O1506="","-",IF(R1506&lt;0%,"DEGROWTH","GROWTH")))</f>
        <v>DEGROWTH</v>
      </c>
      <c r="T1506" s="69" t="n">
        <v>0</v>
      </c>
      <c r="U1506" s="101" t="str">
        <f aca="false">IF(F1506&lt;=$V$2,"jAN","")</f>
        <v/>
      </c>
      <c r="V1506" s="97" t="n">
        <v>0</v>
      </c>
      <c r="W1506" s="102" t="n">
        <f aca="false">K1506-V1506</f>
        <v>77</v>
      </c>
      <c r="X1506" s="103" t="n">
        <f aca="false">IFERROR(IF(U1506="Jan",(K1506/V1506-1)),0)</f>
        <v>0</v>
      </c>
      <c r="Y1506" s="106" t="b">
        <f aca="false">IF(T1506&gt;0,IF(U1506="","-",IF(X1506&lt;0%,"DEGROWTH","GROWTH")))</f>
        <v>0</v>
      </c>
      <c r="Z1506" s="75" t="n">
        <v>0</v>
      </c>
      <c r="AA1506" s="70"/>
      <c r="AB1506" s="85" t="s">
        <v>133</v>
      </c>
      <c r="AC1506" s="3"/>
    </row>
    <row r="1507" customFormat="false" ht="14.25" hidden="false" customHeight="true" outlineLevel="0" collapsed="false">
      <c r="A1507" s="85" t="s">
        <v>133</v>
      </c>
      <c r="B1507" s="83" t="s">
        <v>27</v>
      </c>
      <c r="C1507" s="83" t="s">
        <v>3210</v>
      </c>
      <c r="D1507" s="83" t="n">
        <v>1000004401</v>
      </c>
      <c r="E1507" s="83" t="s">
        <v>3211</v>
      </c>
      <c r="F1507" s="84" t="n">
        <v>45839</v>
      </c>
      <c r="G1507" s="67" t="str">
        <f aca="false">IF(I1507&gt;0,"Targeted Dealer","-")</f>
        <v>Targeted Dealer</v>
      </c>
      <c r="H1507" s="67"/>
      <c r="I1507" s="68" t="n">
        <v>20</v>
      </c>
      <c r="J1507" s="68" t="n">
        <f aca="false">I1507/$J$1*($J$1-$E$1)</f>
        <v>20</v>
      </c>
      <c r="K1507" s="69" t="n">
        <v>13.5</v>
      </c>
      <c r="L1507" s="69" t="n">
        <f aca="false">I1507-K1507</f>
        <v>6.5</v>
      </c>
      <c r="M1507" s="69" t="n">
        <f aca="false">IFERROR((K1507/J1507%),"-")</f>
        <v>67.5</v>
      </c>
      <c r="N1507" s="97" t="n">
        <v>7.5</v>
      </c>
      <c r="O1507" s="98" t="str">
        <f aca="false">IF(F1507&lt;=$P$2,"DEC","")</f>
        <v>DEC</v>
      </c>
      <c r="P1507" s="97" t="n">
        <v>7.5</v>
      </c>
      <c r="Q1507" s="99" t="n">
        <f aca="false">K1507-P1507</f>
        <v>6</v>
      </c>
      <c r="R1507" s="98" t="n">
        <f aca="false">IFERROR(IF(O1507="Dec",(K1507/P1507-1))," ")</f>
        <v>0.8</v>
      </c>
      <c r="S1507" s="100" t="str">
        <f aca="false">IF(N1507&gt;0,IF(O1507="","-",IF(R1507&lt;0%,"DEGROWTH","GROWTH")))</f>
        <v>GROWTH</v>
      </c>
      <c r="T1507" s="69" t="n">
        <v>0</v>
      </c>
      <c r="U1507" s="101" t="str">
        <f aca="false">IF(F1507&lt;=$V$2,"jAN","")</f>
        <v/>
      </c>
      <c r="V1507" s="97" t="n">
        <v>0</v>
      </c>
      <c r="W1507" s="102" t="n">
        <f aca="false">K1507-V1507</f>
        <v>13.5</v>
      </c>
      <c r="X1507" s="103" t="n">
        <f aca="false">IFERROR(IF(U1507="Jan",(K1507/V1507-1)),0)</f>
        <v>0</v>
      </c>
      <c r="Y1507" s="106" t="b">
        <f aca="false">IF(T1507&gt;0,IF(U1507="","-",IF(X1507&lt;0%,"DEGROWTH","GROWTH")))</f>
        <v>0</v>
      </c>
      <c r="Z1507" s="75" t="n">
        <v>0</v>
      </c>
      <c r="AA1507" s="70"/>
      <c r="AB1507" s="85" t="s">
        <v>133</v>
      </c>
      <c r="AC1507" s="3"/>
    </row>
    <row r="1508" customFormat="false" ht="14.25" hidden="false" customHeight="true" outlineLevel="0" collapsed="false">
      <c r="A1508" s="85" t="s">
        <v>134</v>
      </c>
      <c r="B1508" s="83" t="s">
        <v>74</v>
      </c>
      <c r="C1508" s="83" t="s">
        <v>3212</v>
      </c>
      <c r="D1508" s="83" t="n">
        <v>1000004412</v>
      </c>
      <c r="E1508" s="83" t="s">
        <v>3213</v>
      </c>
      <c r="F1508" s="84" t="n">
        <v>45840</v>
      </c>
      <c r="G1508" s="67" t="str">
        <f aca="false">IF(I1508&gt;0,"Targeted Dealer","-")</f>
        <v>Targeted Dealer</v>
      </c>
      <c r="H1508" s="67"/>
      <c r="I1508" s="68" t="n">
        <v>100</v>
      </c>
      <c r="J1508" s="68" t="n">
        <f aca="false">I1508/$J$1*($J$1-$E$1)</f>
        <v>100</v>
      </c>
      <c r="K1508" s="69" t="n">
        <v>51.5</v>
      </c>
      <c r="L1508" s="69" t="n">
        <f aca="false">I1508-K1508</f>
        <v>48.5</v>
      </c>
      <c r="M1508" s="69" t="n">
        <f aca="false">IFERROR((K1508/J1508%),"-")</f>
        <v>51.5</v>
      </c>
      <c r="N1508" s="97" t="n">
        <v>116.6</v>
      </c>
      <c r="O1508" s="98" t="str">
        <f aca="false">IF(F1508&lt;=$P$2,"DEC","")</f>
        <v>DEC</v>
      </c>
      <c r="P1508" s="97" t="n">
        <v>116.6</v>
      </c>
      <c r="Q1508" s="99" t="n">
        <f aca="false">K1508-P1508</f>
        <v>-65.1</v>
      </c>
      <c r="R1508" s="98" t="n">
        <f aca="false">IFERROR(IF(O1508="Dec",(K1508/P1508-1))," ")</f>
        <v>-0.558319039451115</v>
      </c>
      <c r="S1508" s="100" t="str">
        <f aca="false">IF(N1508&gt;0,IF(O1508="","-",IF(R1508&lt;0%,"DEGROWTH","GROWTH")))</f>
        <v>DEGROWTH</v>
      </c>
      <c r="T1508" s="69" t="n">
        <v>0</v>
      </c>
      <c r="U1508" s="101" t="str">
        <f aca="false">IF(F1508&lt;=$V$2,"jAN","")</f>
        <v/>
      </c>
      <c r="V1508" s="97" t="n">
        <v>0</v>
      </c>
      <c r="W1508" s="102" t="n">
        <f aca="false">K1508-V1508</f>
        <v>51.5</v>
      </c>
      <c r="X1508" s="103" t="n">
        <f aca="false">IFERROR(IF(U1508="Jan",(K1508/V1508-1)),0)</f>
        <v>0</v>
      </c>
      <c r="Y1508" s="106" t="b">
        <f aca="false">IF(T1508&gt;0,IF(U1508="","-",IF(X1508&lt;0%,"DEGROWTH","GROWTH")))</f>
        <v>0</v>
      </c>
      <c r="Z1508" s="75" t="n">
        <v>0</v>
      </c>
      <c r="AA1508" s="70"/>
      <c r="AB1508" s="85" t="s">
        <v>134</v>
      </c>
      <c r="AC1508" s="3"/>
    </row>
    <row r="1509" customFormat="false" ht="14.25" hidden="false" customHeight="true" outlineLevel="0" collapsed="false">
      <c r="A1509" s="85" t="s">
        <v>134</v>
      </c>
      <c r="B1509" s="83" t="s">
        <v>84</v>
      </c>
      <c r="C1509" s="83" t="s">
        <v>517</v>
      </c>
      <c r="D1509" s="83" t="n">
        <v>1000004417</v>
      </c>
      <c r="E1509" s="83" t="s">
        <v>518</v>
      </c>
      <c r="F1509" s="84" t="n">
        <v>45843</v>
      </c>
      <c r="G1509" s="67" t="str">
        <f aca="false">IF(I1509&gt;0,"Targeted Dealer","-")</f>
        <v>Targeted Dealer</v>
      </c>
      <c r="H1509" s="67"/>
      <c r="I1509" s="68" t="n">
        <v>30</v>
      </c>
      <c r="J1509" s="68" t="n">
        <f aca="false">I1509/$J$1*($J$1-$E$1)</f>
        <v>30</v>
      </c>
      <c r="K1509" s="69" t="n">
        <v>0</v>
      </c>
      <c r="L1509" s="69" t="n">
        <f aca="false">I1509-K1509</f>
        <v>30</v>
      </c>
      <c r="M1509" s="69" t="n">
        <f aca="false">IFERROR((K1509/J1509%),"-")</f>
        <v>0</v>
      </c>
      <c r="N1509" s="97" t="n">
        <v>30</v>
      </c>
      <c r="O1509" s="98" t="str">
        <f aca="false">IF(F1509&lt;=$P$2,"DEC","")</f>
        <v>DEC</v>
      </c>
      <c r="P1509" s="97" t="n">
        <v>30</v>
      </c>
      <c r="Q1509" s="99" t="n">
        <f aca="false">K1509-P1509</f>
        <v>-30</v>
      </c>
      <c r="R1509" s="98" t="n">
        <f aca="false">IFERROR(IF(O1509="Dec",(K1509/P1509-1))," ")</f>
        <v>-1</v>
      </c>
      <c r="S1509" s="100" t="str">
        <f aca="false">IF(N1509&gt;0,IF(O1509="","-",IF(R1509&lt;0%,"DEGROWTH","GROWTH")))</f>
        <v>DEGROWTH</v>
      </c>
      <c r="T1509" s="69" t="n">
        <v>0</v>
      </c>
      <c r="U1509" s="101" t="str">
        <f aca="false">IF(F1509&lt;=$V$2,"jAN","")</f>
        <v/>
      </c>
      <c r="V1509" s="97" t="n">
        <v>0</v>
      </c>
      <c r="W1509" s="102" t="n">
        <f aca="false">K1509-V1509</f>
        <v>0</v>
      </c>
      <c r="X1509" s="103" t="n">
        <f aca="false">IFERROR(IF(U1509="Jan",(K1509/V1509-1)),0)</f>
        <v>0</v>
      </c>
      <c r="Y1509" s="106" t="b">
        <f aca="false">IF(T1509&gt;0,IF(U1509="","-",IF(X1509&lt;0%,"DEGROWTH","GROWTH")))</f>
        <v>0</v>
      </c>
      <c r="Z1509" s="75" t="n">
        <v>0</v>
      </c>
      <c r="AA1509" s="70"/>
      <c r="AB1509" s="85" t="s">
        <v>134</v>
      </c>
      <c r="AC1509" s="3"/>
    </row>
    <row r="1510" customFormat="false" ht="14.25" hidden="false" customHeight="true" outlineLevel="0" collapsed="false">
      <c r="A1510" s="75" t="s">
        <v>132</v>
      </c>
      <c r="B1510" s="83" t="s">
        <v>101</v>
      </c>
      <c r="C1510" s="83" t="s">
        <v>519</v>
      </c>
      <c r="D1510" s="83" t="n">
        <v>1000004396</v>
      </c>
      <c r="E1510" s="83" t="s">
        <v>520</v>
      </c>
      <c r="F1510" s="84" t="n">
        <v>45832</v>
      </c>
      <c r="G1510" s="67" t="str">
        <f aca="false">IF(I1510&gt;0,"Targeted Dealer","-")</f>
        <v>-</v>
      </c>
      <c r="H1510" s="67"/>
      <c r="I1510" s="68" t="n">
        <v>0</v>
      </c>
      <c r="J1510" s="68" t="n">
        <f aca="false">I1510/$J$1*($J$1-$E$1)</f>
        <v>0</v>
      </c>
      <c r="K1510" s="69" t="n">
        <v>0</v>
      </c>
      <c r="L1510" s="69" t="n">
        <f aca="false">I1510-K1510</f>
        <v>0</v>
      </c>
      <c r="M1510" s="69" t="str">
        <f aca="false">IFERROR((K1510/J1510%),"-")</f>
        <v>-</v>
      </c>
      <c r="N1510" s="97" t="n">
        <v>0</v>
      </c>
      <c r="O1510" s="98" t="str">
        <f aca="false">IF(F1510&lt;=$P$2,"DEC","")</f>
        <v>DEC</v>
      </c>
      <c r="P1510" s="97" t="n">
        <v>0</v>
      </c>
      <c r="Q1510" s="99" t="n">
        <f aca="false">K1510-P1510</f>
        <v>0</v>
      </c>
      <c r="R1510" s="98" t="str">
        <f aca="false">IFERROR(IF(O1510="Dec",(K1510/P1510-1))," ")</f>
        <v> </v>
      </c>
      <c r="S1510" s="105" t="b">
        <f aca="false">IF(N1510&gt;0,IF(O1510="","-",IF(R1510&lt;0%,"DEGROWTH","GROWTH")))</f>
        <v>0</v>
      </c>
      <c r="T1510" s="69" t="n">
        <v>0</v>
      </c>
      <c r="U1510" s="101" t="str">
        <f aca="false">IF(F1510&lt;=$V$2,"jAN","")</f>
        <v/>
      </c>
      <c r="V1510" s="97" t="n">
        <v>0</v>
      </c>
      <c r="W1510" s="102" t="n">
        <f aca="false">K1510-V1510</f>
        <v>0</v>
      </c>
      <c r="X1510" s="103" t="n">
        <f aca="false">IFERROR(IF(U1510="Jan",(K1510/V1510-1)),0)</f>
        <v>0</v>
      </c>
      <c r="Y1510" s="106" t="b">
        <f aca="false">IF(T1510&gt;0,IF(U1510="","-",IF(X1510&lt;0%,"DEGROWTH","GROWTH")))</f>
        <v>0</v>
      </c>
      <c r="Z1510" s="75" t="n">
        <v>0</v>
      </c>
      <c r="AA1510" s="75"/>
      <c r="AB1510" s="75" t="s">
        <v>132</v>
      </c>
      <c r="AC1510" s="3"/>
    </row>
    <row r="1511" customFormat="false" ht="14.25" hidden="false" customHeight="true" outlineLevel="0" collapsed="false">
      <c r="A1511" s="85" t="s">
        <v>130</v>
      </c>
      <c r="B1511" s="83" t="s">
        <v>113</v>
      </c>
      <c r="C1511" s="83" t="s">
        <v>3214</v>
      </c>
      <c r="D1511" s="83" t="n">
        <v>1000004411</v>
      </c>
      <c r="E1511" s="83" t="s">
        <v>3215</v>
      </c>
      <c r="F1511" s="84" t="n">
        <v>45848</v>
      </c>
      <c r="G1511" s="67" t="str">
        <f aca="false">IF(I1511&gt;0,"Targeted Dealer","-")</f>
        <v>Targeted Dealer</v>
      </c>
      <c r="H1511" s="67"/>
      <c r="I1511" s="68" t="n">
        <v>50</v>
      </c>
      <c r="J1511" s="68" t="n">
        <f aca="false">I1511/$J$1*($J$1-$E$1)</f>
        <v>50</v>
      </c>
      <c r="K1511" s="69" t="n">
        <v>46</v>
      </c>
      <c r="L1511" s="69" t="n">
        <f aca="false">I1511-K1511</f>
        <v>4</v>
      </c>
      <c r="M1511" s="69" t="n">
        <f aca="false">IFERROR((K1511/J1511%),"-")</f>
        <v>92</v>
      </c>
      <c r="N1511" s="97" t="n">
        <v>6.5</v>
      </c>
      <c r="O1511" s="98" t="str">
        <f aca="false">IF(F1511&lt;=$P$2,"DEC","")</f>
        <v>DEC</v>
      </c>
      <c r="P1511" s="97" t="n">
        <v>6.5</v>
      </c>
      <c r="Q1511" s="99" t="n">
        <f aca="false">K1511-P1511</f>
        <v>39.5</v>
      </c>
      <c r="R1511" s="98" t="n">
        <f aca="false">IFERROR(IF(O1511="Dec",(K1511/P1511-1))," ")</f>
        <v>6.07692307692308</v>
      </c>
      <c r="S1511" s="100" t="str">
        <f aca="false">IF(N1511&gt;0,IF(O1511="","-",IF(R1511&lt;0%,"DEGROWTH","GROWTH")))</f>
        <v>GROWTH</v>
      </c>
      <c r="T1511" s="69" t="n">
        <v>0</v>
      </c>
      <c r="U1511" s="101" t="str">
        <f aca="false">IF(F1511&lt;=$V$2,"jAN","")</f>
        <v/>
      </c>
      <c r="V1511" s="97" t="n">
        <v>0</v>
      </c>
      <c r="W1511" s="102" t="n">
        <f aca="false">K1511-V1511</f>
        <v>46</v>
      </c>
      <c r="X1511" s="103" t="n">
        <f aca="false">IFERROR(IF(U1511="Jan",(K1511/V1511-1)),0)</f>
        <v>0</v>
      </c>
      <c r="Y1511" s="106" t="b">
        <f aca="false">IF(T1511&gt;0,IF(U1511="","-",IF(X1511&lt;0%,"DEGROWTH","GROWTH")))</f>
        <v>0</v>
      </c>
      <c r="Z1511" s="75" t="n">
        <v>0</v>
      </c>
      <c r="AA1511" s="85"/>
      <c r="AB1511" s="85" t="s">
        <v>130</v>
      </c>
      <c r="AC1511" s="3"/>
    </row>
    <row r="1512" customFormat="false" ht="14.25" hidden="false" customHeight="true" outlineLevel="0" collapsed="false">
      <c r="A1512" s="85" t="s">
        <v>133</v>
      </c>
      <c r="B1512" s="83" t="s">
        <v>27</v>
      </c>
      <c r="C1512" s="83" t="s">
        <v>3216</v>
      </c>
      <c r="D1512" s="83" t="n">
        <v>1000004410</v>
      </c>
      <c r="E1512" s="83" t="s">
        <v>3217</v>
      </c>
      <c r="F1512" s="84" t="n">
        <v>45848</v>
      </c>
      <c r="G1512" s="67" t="str">
        <f aca="false">IF(I1512&gt;0,"Targeted Dealer","-")</f>
        <v>Targeted Dealer</v>
      </c>
      <c r="H1512" s="67"/>
      <c r="I1512" s="68" t="n">
        <v>80</v>
      </c>
      <c r="J1512" s="68" t="n">
        <f aca="false">I1512/$J$1*($J$1-$E$1)</f>
        <v>80</v>
      </c>
      <c r="K1512" s="69" t="n">
        <v>50.75</v>
      </c>
      <c r="L1512" s="69" t="n">
        <f aca="false">I1512-K1512</f>
        <v>29.25</v>
      </c>
      <c r="M1512" s="69" t="n">
        <f aca="false">IFERROR((K1512/J1512%),"-")</f>
        <v>63.4375</v>
      </c>
      <c r="N1512" s="97" t="n">
        <v>65.25</v>
      </c>
      <c r="O1512" s="98" t="str">
        <f aca="false">IF(F1512&lt;=$P$2,"DEC","")</f>
        <v>DEC</v>
      </c>
      <c r="P1512" s="97" t="n">
        <v>65.25</v>
      </c>
      <c r="Q1512" s="99" t="n">
        <f aca="false">K1512-P1512</f>
        <v>-14.5</v>
      </c>
      <c r="R1512" s="98" t="n">
        <f aca="false">IFERROR(IF(O1512="Dec",(K1512/P1512-1))," ")</f>
        <v>-0.222222222222222</v>
      </c>
      <c r="S1512" s="100" t="str">
        <f aca="false">IF(N1512&gt;0,IF(O1512="","-",IF(R1512&lt;0%,"DEGROWTH","GROWTH")))</f>
        <v>DEGROWTH</v>
      </c>
      <c r="T1512" s="69" t="n">
        <v>0</v>
      </c>
      <c r="U1512" s="101" t="str">
        <f aca="false">IF(F1512&lt;=$V$2,"jAN","")</f>
        <v/>
      </c>
      <c r="V1512" s="97" t="n">
        <v>0</v>
      </c>
      <c r="W1512" s="102" t="n">
        <f aca="false">K1512-V1512</f>
        <v>50.75</v>
      </c>
      <c r="X1512" s="103" t="n">
        <f aca="false">IFERROR(IF(U1512="Jan",(K1512/V1512-1)),0)</f>
        <v>0</v>
      </c>
      <c r="Y1512" s="106" t="b">
        <f aca="false">IF(T1512&gt;0,IF(U1512="","-",IF(X1512&lt;0%,"DEGROWTH","GROWTH")))</f>
        <v>0</v>
      </c>
      <c r="Z1512" s="75" t="n">
        <v>0</v>
      </c>
      <c r="AA1512" s="70"/>
      <c r="AB1512" s="85" t="s">
        <v>133</v>
      </c>
      <c r="AC1512" s="3"/>
    </row>
    <row r="1513" customFormat="false" ht="14.25" hidden="false" customHeight="true" outlineLevel="0" collapsed="false">
      <c r="A1513" s="85" t="s">
        <v>130</v>
      </c>
      <c r="B1513" s="83" t="s">
        <v>521</v>
      </c>
      <c r="C1513" s="83" t="s">
        <v>522</v>
      </c>
      <c r="D1513" s="83" t="n">
        <v>1000004409</v>
      </c>
      <c r="E1513" s="83" t="s">
        <v>523</v>
      </c>
      <c r="F1513" s="84" t="n">
        <v>45848</v>
      </c>
      <c r="G1513" s="67" t="str">
        <f aca="false">IF(I1513&gt;0,"Targeted Dealer","-")</f>
        <v>Targeted Dealer</v>
      </c>
      <c r="H1513" s="67"/>
      <c r="I1513" s="68" t="n">
        <v>75</v>
      </c>
      <c r="J1513" s="68" t="n">
        <f aca="false">I1513/$J$1*($J$1-$E$1)</f>
        <v>75</v>
      </c>
      <c r="K1513" s="69" t="n">
        <v>0</v>
      </c>
      <c r="L1513" s="69" t="n">
        <f aca="false">I1513-K1513</f>
        <v>75</v>
      </c>
      <c r="M1513" s="69" t="n">
        <f aca="false">IFERROR((K1513/J1513%),"-")</f>
        <v>0</v>
      </c>
      <c r="N1513" s="97" t="n">
        <v>0</v>
      </c>
      <c r="O1513" s="98" t="str">
        <f aca="false">IF(F1513&lt;=$P$2,"DEC","")</f>
        <v>DEC</v>
      </c>
      <c r="P1513" s="97" t="n">
        <v>0</v>
      </c>
      <c r="Q1513" s="99" t="n">
        <f aca="false">K1513-P1513</f>
        <v>0</v>
      </c>
      <c r="R1513" s="98" t="str">
        <f aca="false">IFERROR(IF(O1513="Dec",(K1513/P1513-1))," ")</f>
        <v> </v>
      </c>
      <c r="S1513" s="105" t="b">
        <f aca="false">IF(N1513&gt;0,IF(O1513="","-",IF(R1513&lt;0%,"DEGROWTH","GROWTH")))</f>
        <v>0</v>
      </c>
      <c r="T1513" s="69" t="n">
        <v>0</v>
      </c>
      <c r="U1513" s="101" t="str">
        <f aca="false">IF(F1513&lt;=$V$2,"jAN","")</f>
        <v/>
      </c>
      <c r="V1513" s="97" t="n">
        <v>0</v>
      </c>
      <c r="W1513" s="102" t="n">
        <f aca="false">K1513-V1513</f>
        <v>0</v>
      </c>
      <c r="X1513" s="103" t="n">
        <f aca="false">IFERROR(IF(U1513="Jan",(K1513/V1513-1)),0)</f>
        <v>0</v>
      </c>
      <c r="Y1513" s="106" t="b">
        <f aca="false">IF(T1513&gt;0,IF(U1513="","-",IF(X1513&lt;0%,"DEGROWTH","GROWTH")))</f>
        <v>0</v>
      </c>
      <c r="Z1513" s="75" t="n">
        <v>1</v>
      </c>
      <c r="AA1513" s="85"/>
      <c r="AB1513" s="85" t="s">
        <v>130</v>
      </c>
      <c r="AC1513" s="3"/>
    </row>
    <row r="1514" customFormat="false" ht="14.25" hidden="false" customHeight="true" outlineLevel="0" collapsed="false">
      <c r="A1514" s="85" t="s">
        <v>133</v>
      </c>
      <c r="B1514" s="83" t="s">
        <v>21</v>
      </c>
      <c r="C1514" s="83" t="s">
        <v>3218</v>
      </c>
      <c r="D1514" s="83" t="n">
        <v>1000004424</v>
      </c>
      <c r="E1514" s="83" t="s">
        <v>3219</v>
      </c>
      <c r="F1514" s="84" t="n">
        <v>45850</v>
      </c>
      <c r="G1514" s="67" t="str">
        <f aca="false">IF(I1514&gt;0,"Targeted Dealer","-")</f>
        <v>Targeted Dealer</v>
      </c>
      <c r="H1514" s="67"/>
      <c r="I1514" s="68" t="n">
        <v>65</v>
      </c>
      <c r="J1514" s="68" t="n">
        <f aca="false">I1514/$J$1*($J$1-$E$1)</f>
        <v>65</v>
      </c>
      <c r="K1514" s="69" t="n">
        <v>61.5</v>
      </c>
      <c r="L1514" s="69" t="n">
        <f aca="false">I1514-K1514</f>
        <v>3.5</v>
      </c>
      <c r="M1514" s="69" t="n">
        <f aca="false">IFERROR((K1514/J1514%),"-")</f>
        <v>94.6153846153846</v>
      </c>
      <c r="N1514" s="97" t="n">
        <v>65</v>
      </c>
      <c r="O1514" s="98" t="str">
        <f aca="false">IF(F1514&lt;=$P$2,"DEC","")</f>
        <v>DEC</v>
      </c>
      <c r="P1514" s="97" t="n">
        <v>65</v>
      </c>
      <c r="Q1514" s="99" t="n">
        <f aca="false">K1514-P1514</f>
        <v>-3.5</v>
      </c>
      <c r="R1514" s="98" t="n">
        <f aca="false">IFERROR(IF(O1514="Dec",(K1514/P1514-1))," ")</f>
        <v>-0.0538461538461539</v>
      </c>
      <c r="S1514" s="100" t="str">
        <f aca="false">IF(N1514&gt;0,IF(O1514="","-",IF(R1514&lt;0%,"DEGROWTH","GROWTH")))</f>
        <v>DEGROWTH</v>
      </c>
      <c r="T1514" s="69" t="n">
        <v>0</v>
      </c>
      <c r="U1514" s="101" t="str">
        <f aca="false">IF(F1514&lt;=$V$2,"jAN","")</f>
        <v/>
      </c>
      <c r="V1514" s="97" t="n">
        <v>0</v>
      </c>
      <c r="W1514" s="102" t="n">
        <f aca="false">K1514-V1514</f>
        <v>61.5</v>
      </c>
      <c r="X1514" s="103" t="n">
        <f aca="false">IFERROR(IF(U1514="Jan",(K1514/V1514-1)),0)</f>
        <v>0</v>
      </c>
      <c r="Y1514" s="106" t="b">
        <f aca="false">IF(T1514&gt;0,IF(U1514="","-",IF(X1514&lt;0%,"DEGROWTH","GROWTH")))</f>
        <v>0</v>
      </c>
      <c r="Z1514" s="75" t="n">
        <v>0</v>
      </c>
      <c r="AA1514" s="70"/>
      <c r="AB1514" s="85" t="s">
        <v>133</v>
      </c>
      <c r="AC1514" s="3"/>
    </row>
    <row r="1515" customFormat="false" ht="14.25" hidden="false" customHeight="true" outlineLevel="0" collapsed="false">
      <c r="A1515" s="70" t="s">
        <v>131</v>
      </c>
      <c r="B1515" s="83" t="s">
        <v>98</v>
      </c>
      <c r="C1515" s="83" t="s">
        <v>3220</v>
      </c>
      <c r="D1515" s="83" t="n">
        <v>1000004422</v>
      </c>
      <c r="E1515" s="83" t="s">
        <v>3221</v>
      </c>
      <c r="F1515" s="84" t="n">
        <v>45849</v>
      </c>
      <c r="G1515" s="67" t="str">
        <f aca="false">IF(I1515&gt;0,"Targeted Dealer","-")</f>
        <v>Targeted Dealer</v>
      </c>
      <c r="H1515" s="67"/>
      <c r="I1515" s="68" t="n">
        <v>25</v>
      </c>
      <c r="J1515" s="68" t="n">
        <f aca="false">I1515/$J$1*($J$1-$E$1)</f>
        <v>25</v>
      </c>
      <c r="K1515" s="69" t="n">
        <v>8.25</v>
      </c>
      <c r="L1515" s="69" t="n">
        <f aca="false">I1515-K1515</f>
        <v>16.75</v>
      </c>
      <c r="M1515" s="69" t="n">
        <f aca="false">IFERROR((K1515/J1515%),"-")</f>
        <v>33</v>
      </c>
      <c r="N1515" s="97" t="n">
        <v>11</v>
      </c>
      <c r="O1515" s="98" t="str">
        <f aca="false">IF(F1515&lt;=$P$2,"DEC","")</f>
        <v>DEC</v>
      </c>
      <c r="P1515" s="97" t="n">
        <v>11</v>
      </c>
      <c r="Q1515" s="99" t="n">
        <f aca="false">K1515-P1515</f>
        <v>-2.75</v>
      </c>
      <c r="R1515" s="98" t="n">
        <f aca="false">IFERROR(IF(O1515="Dec",(K1515/P1515-1))," ")</f>
        <v>-0.25</v>
      </c>
      <c r="S1515" s="100" t="str">
        <f aca="false">IF(N1515&gt;0,IF(O1515="","-",IF(R1515&lt;0%,"DEGROWTH","GROWTH")))</f>
        <v>DEGROWTH</v>
      </c>
      <c r="T1515" s="69" t="n">
        <v>0</v>
      </c>
      <c r="U1515" s="101" t="str">
        <f aca="false">IF(F1515&lt;=$V$2,"jAN","")</f>
        <v/>
      </c>
      <c r="V1515" s="97" t="n">
        <v>0</v>
      </c>
      <c r="W1515" s="102" t="n">
        <f aca="false">K1515-V1515</f>
        <v>8.25</v>
      </c>
      <c r="X1515" s="103" t="n">
        <f aca="false">IFERROR(IF(U1515="Jan",(K1515/V1515-1)),0)</f>
        <v>0</v>
      </c>
      <c r="Y1515" s="106" t="b">
        <f aca="false">IF(T1515&gt;0,IF(U1515="","-",IF(X1515&lt;0%,"DEGROWTH","GROWTH")))</f>
        <v>0</v>
      </c>
      <c r="Z1515" s="75" t="n">
        <v>0</v>
      </c>
      <c r="AA1515" s="70"/>
      <c r="AB1515" s="70" t="s">
        <v>131</v>
      </c>
      <c r="AC1515" s="3"/>
    </row>
    <row r="1516" customFormat="false" ht="14.25" hidden="false" customHeight="true" outlineLevel="0" collapsed="false">
      <c r="A1516" s="85" t="s">
        <v>130</v>
      </c>
      <c r="B1516" s="83" t="s">
        <v>120</v>
      </c>
      <c r="C1516" s="83" t="s">
        <v>3222</v>
      </c>
      <c r="D1516" s="83" t="n">
        <v>1000001182</v>
      </c>
      <c r="E1516" s="83" t="s">
        <v>3223</v>
      </c>
      <c r="F1516" s="84" t="n">
        <v>44739</v>
      </c>
      <c r="G1516" s="67" t="str">
        <f aca="false">IF(I1516&gt;0,"Targeted Dealer","-")</f>
        <v>Targeted Dealer</v>
      </c>
      <c r="H1516" s="67"/>
      <c r="I1516" s="68" t="n">
        <v>25</v>
      </c>
      <c r="J1516" s="68" t="n">
        <f aca="false">I1516/$J$1*($J$1-$E$1)</f>
        <v>25</v>
      </c>
      <c r="K1516" s="69" t="n">
        <v>25</v>
      </c>
      <c r="L1516" s="69" t="n">
        <f aca="false">I1516-K1516</f>
        <v>0</v>
      </c>
      <c r="M1516" s="69" t="n">
        <f aca="false">IFERROR((K1516/J1516%),"-")</f>
        <v>100</v>
      </c>
      <c r="N1516" s="97" t="n">
        <v>25</v>
      </c>
      <c r="O1516" s="98" t="str">
        <f aca="false">IF(F1516&lt;=$P$2,"DEC","")</f>
        <v>DEC</v>
      </c>
      <c r="P1516" s="97" t="n">
        <v>25</v>
      </c>
      <c r="Q1516" s="99" t="n">
        <f aca="false">K1516-P1516</f>
        <v>0</v>
      </c>
      <c r="R1516" s="98" t="n">
        <f aca="false">IFERROR(IF(O1516="Dec",(K1516/P1516-1))," ")</f>
        <v>0</v>
      </c>
      <c r="S1516" s="100" t="str">
        <f aca="false">IF(N1516&gt;0,IF(O1516="","-",IF(R1516&lt;0%,"DEGROWTH","GROWTH")))</f>
        <v>GROWTH</v>
      </c>
      <c r="T1516" s="69" t="n">
        <v>0</v>
      </c>
      <c r="U1516" s="101" t="str">
        <f aca="false">IF(F1516&lt;=$V$2,"jAN","")</f>
        <v>jAN</v>
      </c>
      <c r="V1516" s="97" t="n">
        <v>0</v>
      </c>
      <c r="W1516" s="102" t="n">
        <f aca="false">K1516-V1516</f>
        <v>25</v>
      </c>
      <c r="X1516" s="103" t="n">
        <f aca="false">IFERROR(IF(U1516="Jan",(K1516/V1516-1)),0)</f>
        <v>0</v>
      </c>
      <c r="Y1516" s="106" t="b">
        <f aca="false">IF(T1516&gt;0,IF(U1516="","-",IF(X1516&lt;0%,"DEGROWTH","GROWTH")))</f>
        <v>0</v>
      </c>
      <c r="Z1516" s="75" t="n">
        <v>0</v>
      </c>
      <c r="AA1516" s="85"/>
      <c r="AB1516" s="85" t="s">
        <v>130</v>
      </c>
      <c r="AC1516" s="3"/>
    </row>
    <row r="1517" customFormat="false" ht="14.25" hidden="false" customHeight="true" outlineLevel="0" collapsed="false">
      <c r="A1517" s="85" t="s">
        <v>130</v>
      </c>
      <c r="B1517" s="83" t="s">
        <v>122</v>
      </c>
      <c r="C1517" s="83" t="s">
        <v>524</v>
      </c>
      <c r="D1517" s="83" t="n">
        <v>1000004416</v>
      </c>
      <c r="E1517" s="83" t="s">
        <v>525</v>
      </c>
      <c r="F1517" s="84" t="n">
        <v>45843</v>
      </c>
      <c r="G1517" s="67" t="str">
        <f aca="false">IF(I1517&gt;0,"Targeted Dealer","-")</f>
        <v>Targeted Dealer</v>
      </c>
      <c r="H1517" s="67"/>
      <c r="I1517" s="68" t="n">
        <v>20</v>
      </c>
      <c r="J1517" s="68" t="n">
        <f aca="false">I1517/$J$1*($J$1-$E$1)</f>
        <v>20</v>
      </c>
      <c r="K1517" s="69" t="n">
        <v>0</v>
      </c>
      <c r="L1517" s="69" t="n">
        <f aca="false">I1517-K1517</f>
        <v>20</v>
      </c>
      <c r="M1517" s="69" t="n">
        <f aca="false">IFERROR((K1517/J1517%),"-")</f>
        <v>0</v>
      </c>
      <c r="N1517" s="97" t="n">
        <v>0</v>
      </c>
      <c r="O1517" s="98" t="str">
        <f aca="false">IF(F1517&lt;=$P$2,"DEC","")</f>
        <v>DEC</v>
      </c>
      <c r="P1517" s="97" t="n">
        <v>0</v>
      </c>
      <c r="Q1517" s="99" t="n">
        <f aca="false">K1517-P1517</f>
        <v>0</v>
      </c>
      <c r="R1517" s="98" t="str">
        <f aca="false">IFERROR(IF(O1517="Dec",(K1517/P1517-1))," ")</f>
        <v> </v>
      </c>
      <c r="S1517" s="105" t="b">
        <f aca="false">IF(N1517&gt;0,IF(O1517="","-",IF(R1517&lt;0%,"DEGROWTH","GROWTH")))</f>
        <v>0</v>
      </c>
      <c r="T1517" s="69" t="n">
        <v>0</v>
      </c>
      <c r="U1517" s="101" t="str">
        <f aca="false">IF(F1517&lt;=$V$2,"jAN","")</f>
        <v/>
      </c>
      <c r="V1517" s="97" t="n">
        <v>0</v>
      </c>
      <c r="W1517" s="102" t="n">
        <f aca="false">K1517-V1517</f>
        <v>0</v>
      </c>
      <c r="X1517" s="103" t="n">
        <f aca="false">IFERROR(IF(U1517="Jan",(K1517/V1517-1)),0)</f>
        <v>0</v>
      </c>
      <c r="Y1517" s="106" t="b">
        <f aca="false">IF(T1517&gt;0,IF(U1517="","-",IF(X1517&lt;0%,"DEGROWTH","GROWTH")))</f>
        <v>0</v>
      </c>
      <c r="Z1517" s="75" t="n">
        <v>1</v>
      </c>
      <c r="AA1517" s="85"/>
      <c r="AB1517" s="85" t="s">
        <v>130</v>
      </c>
      <c r="AC1517" s="3"/>
    </row>
    <row r="1518" customFormat="false" ht="14.25" hidden="false" customHeight="true" outlineLevel="0" collapsed="false">
      <c r="A1518" s="75" t="s">
        <v>132</v>
      </c>
      <c r="B1518" s="83" t="s">
        <v>101</v>
      </c>
      <c r="C1518" s="83" t="s">
        <v>526</v>
      </c>
      <c r="D1518" s="83" t="n">
        <v>1000004421</v>
      </c>
      <c r="E1518" s="83" t="s">
        <v>527</v>
      </c>
      <c r="F1518" s="84" t="n">
        <v>45856</v>
      </c>
      <c r="G1518" s="67" t="str">
        <f aca="false">IF(I1518&gt;0,"Targeted Dealer","-")</f>
        <v>-</v>
      </c>
      <c r="H1518" s="67"/>
      <c r="I1518" s="68" t="n">
        <v>0</v>
      </c>
      <c r="J1518" s="68" t="n">
        <f aca="false">I1518/$J$1*($J$1-$E$1)</f>
        <v>0</v>
      </c>
      <c r="K1518" s="69" t="n">
        <v>0</v>
      </c>
      <c r="L1518" s="69" t="n">
        <f aca="false">I1518-K1518</f>
        <v>0</v>
      </c>
      <c r="M1518" s="69" t="str">
        <f aca="false">IFERROR((K1518/J1518%),"-")</f>
        <v>-</v>
      </c>
      <c r="N1518" s="97" t="n">
        <v>0</v>
      </c>
      <c r="O1518" s="98" t="str">
        <f aca="false">IF(F1518&lt;=$P$2,"DEC","")</f>
        <v>DEC</v>
      </c>
      <c r="P1518" s="97" t="n">
        <v>0</v>
      </c>
      <c r="Q1518" s="99" t="n">
        <f aca="false">K1518-P1518</f>
        <v>0</v>
      </c>
      <c r="R1518" s="98" t="str">
        <f aca="false">IFERROR(IF(O1518="Dec",(K1518/P1518-1))," ")</f>
        <v> </v>
      </c>
      <c r="S1518" s="105" t="b">
        <f aca="false">IF(N1518&gt;0,IF(O1518="","-",IF(R1518&lt;0%,"DEGROWTH","GROWTH")))</f>
        <v>0</v>
      </c>
      <c r="T1518" s="69" t="n">
        <v>0</v>
      </c>
      <c r="U1518" s="101" t="str">
        <f aca="false">IF(F1518&lt;=$V$2,"jAN","")</f>
        <v/>
      </c>
      <c r="V1518" s="97" t="n">
        <v>0</v>
      </c>
      <c r="W1518" s="102" t="n">
        <f aca="false">K1518-V1518</f>
        <v>0</v>
      </c>
      <c r="X1518" s="103" t="n">
        <f aca="false">IFERROR(IF(U1518="Jan",(K1518/V1518-1)),0)</f>
        <v>0</v>
      </c>
      <c r="Y1518" s="106" t="b">
        <f aca="false">IF(T1518&gt;0,IF(U1518="","-",IF(X1518&lt;0%,"DEGROWTH","GROWTH")))</f>
        <v>0</v>
      </c>
      <c r="Z1518" s="75" t="n">
        <v>0</v>
      </c>
      <c r="AA1518" s="75"/>
      <c r="AB1518" s="75" t="s">
        <v>132</v>
      </c>
      <c r="AC1518" s="3"/>
    </row>
    <row r="1519" customFormat="false" ht="14.25" hidden="false" customHeight="true" outlineLevel="0" collapsed="false">
      <c r="A1519" s="85" t="s">
        <v>130</v>
      </c>
      <c r="B1519" s="83" t="s">
        <v>118</v>
      </c>
      <c r="C1519" s="83" t="s">
        <v>3224</v>
      </c>
      <c r="D1519" s="83" t="n">
        <v>1000004402</v>
      </c>
      <c r="E1519" s="83" t="s">
        <v>3225</v>
      </c>
      <c r="F1519" s="84" t="n">
        <v>45827</v>
      </c>
      <c r="G1519" s="67" t="str">
        <f aca="false">IF(I1519&gt;0,"Targeted Dealer","-")</f>
        <v>Targeted Dealer</v>
      </c>
      <c r="H1519" s="67"/>
      <c r="I1519" s="68" t="n">
        <v>50</v>
      </c>
      <c r="J1519" s="68" t="n">
        <f aca="false">I1519/$J$1*($J$1-$E$1)</f>
        <v>50</v>
      </c>
      <c r="K1519" s="69" t="n">
        <v>110</v>
      </c>
      <c r="L1519" s="69" t="n">
        <f aca="false">I1519-K1519</f>
        <v>-60</v>
      </c>
      <c r="M1519" s="69" t="n">
        <f aca="false">IFERROR((K1519/J1519%),"-")</f>
        <v>220</v>
      </c>
      <c r="N1519" s="97" t="n">
        <v>75</v>
      </c>
      <c r="O1519" s="98" t="str">
        <f aca="false">IF(F1519&lt;=$P$2,"DEC","")</f>
        <v>DEC</v>
      </c>
      <c r="P1519" s="97" t="n">
        <v>75</v>
      </c>
      <c r="Q1519" s="99" t="n">
        <f aca="false">K1519-P1519</f>
        <v>35</v>
      </c>
      <c r="R1519" s="98" t="n">
        <f aca="false">IFERROR(IF(O1519="Dec",(K1519/P1519-1))," ")</f>
        <v>0.466666666666667</v>
      </c>
      <c r="S1519" s="100" t="str">
        <f aca="false">IF(N1519&gt;0,IF(O1519="","-",IF(R1519&lt;0%,"DEGROWTH","GROWTH")))</f>
        <v>GROWTH</v>
      </c>
      <c r="T1519" s="69" t="n">
        <v>0</v>
      </c>
      <c r="U1519" s="101" t="str">
        <f aca="false">IF(F1519&lt;=$V$2,"jAN","")</f>
        <v/>
      </c>
      <c r="V1519" s="97" t="n">
        <v>0</v>
      </c>
      <c r="W1519" s="102" t="n">
        <f aca="false">K1519-V1519</f>
        <v>110</v>
      </c>
      <c r="X1519" s="103" t="n">
        <f aca="false">IFERROR(IF(U1519="Jan",(K1519/V1519-1)),0)</f>
        <v>0</v>
      </c>
      <c r="Y1519" s="106" t="b">
        <f aca="false">IF(T1519&gt;0,IF(U1519="","-",IF(X1519&lt;0%,"DEGROWTH","GROWTH")))</f>
        <v>0</v>
      </c>
      <c r="Z1519" s="75" t="n">
        <v>0</v>
      </c>
      <c r="AA1519" s="85"/>
      <c r="AB1519" s="85" t="s">
        <v>130</v>
      </c>
      <c r="AC1519" s="3"/>
    </row>
    <row r="1520" customFormat="false" ht="14.25" hidden="false" customHeight="true" outlineLevel="0" collapsed="false">
      <c r="A1520" s="85" t="s">
        <v>133</v>
      </c>
      <c r="B1520" s="83" t="s">
        <v>40</v>
      </c>
      <c r="C1520" s="83" t="s">
        <v>3226</v>
      </c>
      <c r="D1520" s="83" t="n">
        <v>1000004433</v>
      </c>
      <c r="E1520" s="83" t="s">
        <v>3227</v>
      </c>
      <c r="F1520" s="84" t="n">
        <v>45856</v>
      </c>
      <c r="G1520" s="67" t="str">
        <f aca="false">IF(I1520&gt;0,"Targeted Dealer","-")</f>
        <v>Targeted Dealer</v>
      </c>
      <c r="H1520" s="67"/>
      <c r="I1520" s="68" t="n">
        <v>40</v>
      </c>
      <c r="J1520" s="68" t="n">
        <f aca="false">I1520/$J$1*($J$1-$E$1)</f>
        <v>40</v>
      </c>
      <c r="K1520" s="69" t="n">
        <v>50</v>
      </c>
      <c r="L1520" s="69" t="n">
        <f aca="false">I1520-K1520</f>
        <v>-10</v>
      </c>
      <c r="M1520" s="69" t="n">
        <f aca="false">IFERROR((K1520/J1520%),"-")</f>
        <v>125</v>
      </c>
      <c r="N1520" s="97" t="n">
        <v>40</v>
      </c>
      <c r="O1520" s="98" t="str">
        <f aca="false">IF(F1520&lt;=$P$2,"DEC","")</f>
        <v>DEC</v>
      </c>
      <c r="P1520" s="97" t="n">
        <v>40</v>
      </c>
      <c r="Q1520" s="99" t="n">
        <f aca="false">K1520-P1520</f>
        <v>10</v>
      </c>
      <c r="R1520" s="98" t="n">
        <f aca="false">IFERROR(IF(O1520="Dec",(K1520/P1520-1))," ")</f>
        <v>0.25</v>
      </c>
      <c r="S1520" s="100" t="str">
        <f aca="false">IF(N1520&gt;0,IF(O1520="","-",IF(R1520&lt;0%,"DEGROWTH","GROWTH")))</f>
        <v>GROWTH</v>
      </c>
      <c r="T1520" s="69" t="n">
        <v>0</v>
      </c>
      <c r="U1520" s="101" t="str">
        <f aca="false">IF(F1520&lt;=$V$2,"jAN","")</f>
        <v/>
      </c>
      <c r="V1520" s="97" t="n">
        <v>0</v>
      </c>
      <c r="W1520" s="102" t="n">
        <f aca="false">K1520-V1520</f>
        <v>50</v>
      </c>
      <c r="X1520" s="103" t="n">
        <f aca="false">IFERROR(IF(U1520="Jan",(K1520/V1520-1)),0)</f>
        <v>0</v>
      </c>
      <c r="Y1520" s="106" t="b">
        <f aca="false">IF(T1520&gt;0,IF(U1520="","-",IF(X1520&lt;0%,"DEGROWTH","GROWTH")))</f>
        <v>0</v>
      </c>
      <c r="Z1520" s="75" t="n">
        <v>0</v>
      </c>
      <c r="AA1520" s="70"/>
      <c r="AB1520" s="85" t="s">
        <v>133</v>
      </c>
      <c r="AC1520" s="3"/>
    </row>
    <row r="1521" customFormat="false" ht="14.25" hidden="false" customHeight="true" outlineLevel="0" collapsed="false">
      <c r="A1521" s="85" t="s">
        <v>130</v>
      </c>
      <c r="B1521" s="83" t="s">
        <v>108</v>
      </c>
      <c r="C1521" s="83" t="s">
        <v>3228</v>
      </c>
      <c r="D1521" s="83" t="n">
        <v>1000004419</v>
      </c>
      <c r="E1521" s="83" t="s">
        <v>3229</v>
      </c>
      <c r="F1521" s="84" t="n">
        <v>45856</v>
      </c>
      <c r="G1521" s="67" t="str">
        <f aca="false">IF(I1521&gt;0,"Targeted Dealer","-")</f>
        <v>Targeted Dealer</v>
      </c>
      <c r="H1521" s="67"/>
      <c r="I1521" s="68" t="n">
        <v>225</v>
      </c>
      <c r="J1521" s="68" t="n">
        <f aca="false">I1521/$J$1*($J$1-$E$1)</f>
        <v>225</v>
      </c>
      <c r="K1521" s="69" t="n">
        <v>248</v>
      </c>
      <c r="L1521" s="69" t="n">
        <f aca="false">I1521-K1521</f>
        <v>-23</v>
      </c>
      <c r="M1521" s="69" t="n">
        <f aca="false">IFERROR((K1521/J1521%),"-")</f>
        <v>110.222222222222</v>
      </c>
      <c r="N1521" s="97" t="n">
        <v>185</v>
      </c>
      <c r="O1521" s="98" t="str">
        <f aca="false">IF(F1521&lt;=$P$2,"DEC","")</f>
        <v>DEC</v>
      </c>
      <c r="P1521" s="97" t="n">
        <v>185</v>
      </c>
      <c r="Q1521" s="99" t="n">
        <f aca="false">K1521-P1521</f>
        <v>63</v>
      </c>
      <c r="R1521" s="98" t="n">
        <f aca="false">IFERROR(IF(O1521="Dec",(K1521/P1521-1))," ")</f>
        <v>0.340540540540541</v>
      </c>
      <c r="S1521" s="100" t="str">
        <f aca="false">IF(N1521&gt;0,IF(O1521="","-",IF(R1521&lt;0%,"DEGROWTH","GROWTH")))</f>
        <v>GROWTH</v>
      </c>
      <c r="T1521" s="69" t="n">
        <v>0</v>
      </c>
      <c r="U1521" s="101" t="str">
        <f aca="false">IF(F1521&lt;=$V$2,"jAN","")</f>
        <v/>
      </c>
      <c r="V1521" s="97" t="n">
        <v>0</v>
      </c>
      <c r="W1521" s="102" t="n">
        <f aca="false">K1521-V1521</f>
        <v>248</v>
      </c>
      <c r="X1521" s="103" t="n">
        <f aca="false">IFERROR(IF(U1521="Jan",(K1521/V1521-1)),0)</f>
        <v>0</v>
      </c>
      <c r="Y1521" s="106" t="b">
        <f aca="false">IF(T1521&gt;0,IF(U1521="","-",IF(X1521&lt;0%,"DEGROWTH","GROWTH")))</f>
        <v>0</v>
      </c>
      <c r="Z1521" s="75" t="n">
        <v>0</v>
      </c>
      <c r="AA1521" s="85"/>
      <c r="AB1521" s="85" t="s">
        <v>130</v>
      </c>
      <c r="AC1521" s="3"/>
    </row>
    <row r="1522" customFormat="false" ht="14.25" hidden="false" customHeight="true" outlineLevel="0" collapsed="false">
      <c r="A1522" s="85" t="s">
        <v>130</v>
      </c>
      <c r="B1522" s="83" t="s">
        <v>521</v>
      </c>
      <c r="C1522" s="83" t="s">
        <v>528</v>
      </c>
      <c r="D1522" s="83" t="n">
        <v>1000004413</v>
      </c>
      <c r="E1522" s="83" t="s">
        <v>529</v>
      </c>
      <c r="F1522" s="84" t="n">
        <v>45841</v>
      </c>
      <c r="G1522" s="67" t="str">
        <f aca="false">IF(I1522&gt;0,"Targeted Dealer","-")</f>
        <v>Targeted Dealer</v>
      </c>
      <c r="H1522" s="67"/>
      <c r="I1522" s="68" t="n">
        <v>25</v>
      </c>
      <c r="J1522" s="68" t="n">
        <f aca="false">I1522/$J$1*($J$1-$E$1)</f>
        <v>25</v>
      </c>
      <c r="K1522" s="69" t="n">
        <v>25</v>
      </c>
      <c r="L1522" s="69" t="n">
        <f aca="false">I1522-K1522</f>
        <v>0</v>
      </c>
      <c r="M1522" s="69" t="n">
        <f aca="false">IFERROR((K1522/J1522%),"-")</f>
        <v>100</v>
      </c>
      <c r="N1522" s="97" t="n">
        <v>25</v>
      </c>
      <c r="O1522" s="98" t="str">
        <f aca="false">IF(F1522&lt;=$P$2,"DEC","")</f>
        <v>DEC</v>
      </c>
      <c r="P1522" s="97" t="n">
        <v>25</v>
      </c>
      <c r="Q1522" s="99" t="n">
        <f aca="false">K1522-P1522</f>
        <v>0</v>
      </c>
      <c r="R1522" s="98" t="n">
        <f aca="false">IFERROR(IF(O1522="Dec",(K1522/P1522-1))," ")</f>
        <v>0</v>
      </c>
      <c r="S1522" s="100" t="str">
        <f aca="false">IF(N1522&gt;0,IF(O1522="","-",IF(R1522&lt;0%,"DEGROWTH","GROWTH")))</f>
        <v>GROWTH</v>
      </c>
      <c r="T1522" s="69" t="n">
        <v>0</v>
      </c>
      <c r="U1522" s="101" t="str">
        <f aca="false">IF(F1522&lt;=$V$2,"jAN","")</f>
        <v/>
      </c>
      <c r="V1522" s="97" t="n">
        <v>0</v>
      </c>
      <c r="W1522" s="102" t="n">
        <f aca="false">K1522-V1522</f>
        <v>25</v>
      </c>
      <c r="X1522" s="103" t="n">
        <f aca="false">IFERROR(IF(U1522="Jan",(K1522/V1522-1)),0)</f>
        <v>0</v>
      </c>
      <c r="Y1522" s="106" t="b">
        <f aca="false">IF(T1522&gt;0,IF(U1522="","-",IF(X1522&lt;0%,"DEGROWTH","GROWTH")))</f>
        <v>0</v>
      </c>
      <c r="Z1522" s="75" t="n">
        <v>1</v>
      </c>
      <c r="AA1522" s="85"/>
      <c r="AB1522" s="85" t="s">
        <v>130</v>
      </c>
      <c r="AC1522" s="3"/>
    </row>
    <row r="1523" customFormat="false" ht="14.25" hidden="false" customHeight="true" outlineLevel="0" collapsed="false">
      <c r="A1523" s="70" t="s">
        <v>131</v>
      </c>
      <c r="B1523" s="83" t="s">
        <v>98</v>
      </c>
      <c r="C1523" s="83" t="s">
        <v>3230</v>
      </c>
      <c r="D1523" s="83" t="n">
        <v>1000004418</v>
      </c>
      <c r="E1523" s="83" t="s">
        <v>3231</v>
      </c>
      <c r="F1523" s="84" t="n">
        <v>45849</v>
      </c>
      <c r="G1523" s="67" t="str">
        <f aca="false">IF(I1523&gt;0,"Targeted Dealer","-")</f>
        <v>Targeted Dealer</v>
      </c>
      <c r="H1523" s="67"/>
      <c r="I1523" s="68" t="n">
        <v>30</v>
      </c>
      <c r="J1523" s="68" t="n">
        <f aca="false">I1523/$J$1*($J$1-$E$1)</f>
        <v>30</v>
      </c>
      <c r="K1523" s="69" t="n">
        <v>31.5</v>
      </c>
      <c r="L1523" s="69" t="n">
        <f aca="false">I1523-K1523</f>
        <v>-1.5</v>
      </c>
      <c r="M1523" s="69" t="n">
        <f aca="false">IFERROR((K1523/J1523%),"-")</f>
        <v>105</v>
      </c>
      <c r="N1523" s="97" t="n">
        <v>10</v>
      </c>
      <c r="O1523" s="98" t="str">
        <f aca="false">IF(F1523&lt;=$P$2,"DEC","")</f>
        <v>DEC</v>
      </c>
      <c r="P1523" s="97" t="n">
        <v>10</v>
      </c>
      <c r="Q1523" s="99" t="n">
        <f aca="false">K1523-P1523</f>
        <v>21.5</v>
      </c>
      <c r="R1523" s="98" t="n">
        <f aca="false">IFERROR(IF(O1523="Dec",(K1523/P1523-1))," ")</f>
        <v>2.15</v>
      </c>
      <c r="S1523" s="100" t="str">
        <f aca="false">IF(N1523&gt;0,IF(O1523="","-",IF(R1523&lt;0%,"DEGROWTH","GROWTH")))</f>
        <v>GROWTH</v>
      </c>
      <c r="T1523" s="69" t="n">
        <v>0</v>
      </c>
      <c r="U1523" s="101" t="str">
        <f aca="false">IF(F1523&lt;=$V$2,"jAN","")</f>
        <v/>
      </c>
      <c r="V1523" s="97" t="n">
        <v>0</v>
      </c>
      <c r="W1523" s="102" t="n">
        <f aca="false">K1523-V1523</f>
        <v>31.5</v>
      </c>
      <c r="X1523" s="103" t="n">
        <f aca="false">IFERROR(IF(U1523="Jan",(K1523/V1523-1)),0)</f>
        <v>0</v>
      </c>
      <c r="Y1523" s="106" t="b">
        <f aca="false">IF(T1523&gt;0,IF(U1523="","-",IF(X1523&lt;0%,"DEGROWTH","GROWTH")))</f>
        <v>0</v>
      </c>
      <c r="Z1523" s="75" t="n">
        <v>0</v>
      </c>
      <c r="AA1523" s="70"/>
      <c r="AB1523" s="70" t="s">
        <v>131</v>
      </c>
      <c r="AC1523" s="3"/>
    </row>
    <row r="1524" customFormat="false" ht="14.25" hidden="false" customHeight="true" outlineLevel="0" collapsed="false">
      <c r="A1524" s="85" t="s">
        <v>130</v>
      </c>
      <c r="B1524" s="83" t="s">
        <v>118</v>
      </c>
      <c r="C1524" s="83" t="s">
        <v>530</v>
      </c>
      <c r="D1524" s="83" t="n">
        <v>1000003194</v>
      </c>
      <c r="E1524" s="83" t="s">
        <v>531</v>
      </c>
      <c r="F1524" s="84" t="n">
        <v>44924</v>
      </c>
      <c r="G1524" s="67" t="str">
        <f aca="false">IF(I1524&gt;0,"Targeted Dealer","-")</f>
        <v>Targeted Dealer</v>
      </c>
      <c r="H1524" s="67"/>
      <c r="I1524" s="68" t="n">
        <v>25</v>
      </c>
      <c r="J1524" s="68" t="n">
        <f aca="false">I1524/$J$1*($J$1-$E$1)</f>
        <v>25</v>
      </c>
      <c r="K1524" s="69" t="n">
        <v>0</v>
      </c>
      <c r="L1524" s="69" t="n">
        <f aca="false">I1524-K1524</f>
        <v>25</v>
      </c>
      <c r="M1524" s="69" t="n">
        <f aca="false">IFERROR((K1524/J1524%),"-")</f>
        <v>0</v>
      </c>
      <c r="N1524" s="97" t="n">
        <v>0</v>
      </c>
      <c r="O1524" s="98" t="str">
        <f aca="false">IF(F1524&lt;=$P$2,"DEC","")</f>
        <v>DEC</v>
      </c>
      <c r="P1524" s="97" t="n">
        <v>0</v>
      </c>
      <c r="Q1524" s="99" t="n">
        <f aca="false">K1524-P1524</f>
        <v>0</v>
      </c>
      <c r="R1524" s="98" t="str">
        <f aca="false">IFERROR(IF(O1524="Dec",(K1524/P1524-1))," ")</f>
        <v> </v>
      </c>
      <c r="S1524" s="105" t="b">
        <f aca="false">IF(N1524&gt;0,IF(O1524="","-",IF(R1524&lt;0%,"DEGROWTH","GROWTH")))</f>
        <v>0</v>
      </c>
      <c r="T1524" s="69" t="n">
        <v>0</v>
      </c>
      <c r="U1524" s="101" t="str">
        <f aca="false">IF(F1524&lt;=$V$2,"jAN","")</f>
        <v>jAN</v>
      </c>
      <c r="V1524" s="97" t="n">
        <v>0</v>
      </c>
      <c r="W1524" s="102" t="n">
        <f aca="false">K1524-V1524</f>
        <v>0</v>
      </c>
      <c r="X1524" s="103" t="n">
        <f aca="false">IFERROR(IF(U1524="Jan",(K1524/V1524-1)),0)</f>
        <v>0</v>
      </c>
      <c r="Y1524" s="106" t="b">
        <f aca="false">IF(T1524&gt;0,IF(U1524="","-",IF(X1524&lt;0%,"DEGROWTH","GROWTH")))</f>
        <v>0</v>
      </c>
      <c r="Z1524" s="75" t="n">
        <v>1</v>
      </c>
      <c r="AA1524" s="85"/>
      <c r="AB1524" s="85" t="s">
        <v>130</v>
      </c>
      <c r="AC1524" s="3"/>
    </row>
    <row r="1525" customFormat="false" ht="14.25" hidden="false" customHeight="true" outlineLevel="0" collapsed="false">
      <c r="A1525" s="85" t="s">
        <v>133</v>
      </c>
      <c r="B1525" s="83" t="s">
        <v>141</v>
      </c>
      <c r="C1525" s="83" t="s">
        <v>3232</v>
      </c>
      <c r="D1525" s="83" t="n">
        <v>1000004434</v>
      </c>
      <c r="E1525" s="83" t="s">
        <v>3233</v>
      </c>
      <c r="F1525" s="84" t="n">
        <v>45857</v>
      </c>
      <c r="G1525" s="67" t="str">
        <f aca="false">IF(I1525&gt;0,"Targeted Dealer","-")</f>
        <v>Targeted Dealer</v>
      </c>
      <c r="H1525" s="67"/>
      <c r="I1525" s="68" t="n">
        <v>200</v>
      </c>
      <c r="J1525" s="68" t="n">
        <f aca="false">I1525/$J$1*($J$1-$E$1)</f>
        <v>200</v>
      </c>
      <c r="K1525" s="69" t="n">
        <v>40</v>
      </c>
      <c r="L1525" s="69" t="n">
        <f aca="false">I1525-K1525</f>
        <v>160</v>
      </c>
      <c r="M1525" s="69" t="n">
        <f aca="false">IFERROR((K1525/J1525%),"-")</f>
        <v>20</v>
      </c>
      <c r="N1525" s="97" t="n">
        <v>160</v>
      </c>
      <c r="O1525" s="98" t="str">
        <f aca="false">IF(F1525&lt;=$P$2,"DEC","")</f>
        <v>DEC</v>
      </c>
      <c r="P1525" s="97" t="n">
        <v>160</v>
      </c>
      <c r="Q1525" s="99" t="n">
        <f aca="false">K1525-P1525</f>
        <v>-120</v>
      </c>
      <c r="R1525" s="98" t="n">
        <f aca="false">IFERROR(IF(O1525="Dec",(K1525/P1525-1))," ")</f>
        <v>-0.75</v>
      </c>
      <c r="S1525" s="100" t="str">
        <f aca="false">IF(N1525&gt;0,IF(O1525="","-",IF(R1525&lt;0%,"DEGROWTH","GROWTH")))</f>
        <v>DEGROWTH</v>
      </c>
      <c r="T1525" s="69" t="n">
        <v>0</v>
      </c>
      <c r="U1525" s="101" t="str">
        <f aca="false">IF(F1525&lt;=$V$2,"jAN","")</f>
        <v/>
      </c>
      <c r="V1525" s="97" t="n">
        <v>0</v>
      </c>
      <c r="W1525" s="102" t="n">
        <f aca="false">K1525-V1525</f>
        <v>40</v>
      </c>
      <c r="X1525" s="103" t="n">
        <f aca="false">IFERROR(IF(U1525="Jan",(K1525/V1525-1)),0)</f>
        <v>0</v>
      </c>
      <c r="Y1525" s="106" t="b">
        <f aca="false">IF(T1525&gt;0,IF(U1525="","-",IF(X1525&lt;0%,"DEGROWTH","GROWTH")))</f>
        <v>0</v>
      </c>
      <c r="Z1525" s="75" t="n">
        <v>0</v>
      </c>
      <c r="AA1525" s="70"/>
      <c r="AB1525" s="85" t="s">
        <v>133</v>
      </c>
      <c r="AC1525" s="3"/>
    </row>
    <row r="1526" customFormat="false" ht="14.25" hidden="false" customHeight="true" outlineLevel="0" collapsed="false">
      <c r="A1526" s="70" t="s">
        <v>131</v>
      </c>
      <c r="B1526" s="83" t="s">
        <v>98</v>
      </c>
      <c r="C1526" s="83" t="s">
        <v>3951</v>
      </c>
      <c r="D1526" s="83" t="n">
        <v>1000004366</v>
      </c>
      <c r="E1526" s="83" t="s">
        <v>3952</v>
      </c>
      <c r="F1526" s="84" t="n">
        <v>45797</v>
      </c>
      <c r="G1526" s="67" t="str">
        <f aca="false">IF(I1526&gt;0,"Targeted Dealer","-")</f>
        <v>Targeted Dealer</v>
      </c>
      <c r="H1526" s="67"/>
      <c r="I1526" s="68" t="n">
        <v>10</v>
      </c>
      <c r="J1526" s="68" t="n">
        <f aca="false">I1526/$J$1*($J$1-$E$1)</f>
        <v>10</v>
      </c>
      <c r="K1526" s="69" t="n">
        <v>0</v>
      </c>
      <c r="L1526" s="69" t="n">
        <f aca="false">I1526-K1526</f>
        <v>10</v>
      </c>
      <c r="M1526" s="69" t="n">
        <f aca="false">IFERROR((K1526/J1526%),"-")</f>
        <v>0</v>
      </c>
      <c r="N1526" s="97" t="n">
        <v>0</v>
      </c>
      <c r="O1526" s="98" t="str">
        <f aca="false">IF(F1526&lt;=$P$2,"DEC","")</f>
        <v>DEC</v>
      </c>
      <c r="P1526" s="97" t="n">
        <v>0</v>
      </c>
      <c r="Q1526" s="99" t="n">
        <f aca="false">K1526-P1526</f>
        <v>0</v>
      </c>
      <c r="R1526" s="98" t="str">
        <f aca="false">IFERROR(IF(O1526="Dec",(K1526/P1526-1))," ")</f>
        <v> </v>
      </c>
      <c r="S1526" s="105" t="b">
        <f aca="false">IF(N1526&gt;0,IF(O1526="","-",IF(R1526&lt;0%,"DEGROWTH","GROWTH")))</f>
        <v>0</v>
      </c>
      <c r="T1526" s="69" t="n">
        <v>0</v>
      </c>
      <c r="U1526" s="101" t="str">
        <f aca="false">IF(F1526&lt;=$V$2,"jAN","")</f>
        <v/>
      </c>
      <c r="V1526" s="97" t="n">
        <v>0</v>
      </c>
      <c r="W1526" s="102" t="n">
        <f aca="false">K1526-V1526</f>
        <v>0</v>
      </c>
      <c r="X1526" s="103" t="n">
        <f aca="false">IFERROR(IF(U1526="Jan",(K1526/V1526-1)),0)</f>
        <v>0</v>
      </c>
      <c r="Y1526" s="106" t="b">
        <f aca="false">IF(T1526&gt;0,IF(U1526="","-",IF(X1526&lt;0%,"DEGROWTH","GROWTH")))</f>
        <v>0</v>
      </c>
      <c r="Z1526" s="75" t="n">
        <v>0</v>
      </c>
      <c r="AA1526" s="70"/>
      <c r="AB1526" s="70" t="s">
        <v>131</v>
      </c>
      <c r="AC1526" s="3"/>
    </row>
    <row r="1527" customFormat="false" ht="14.25" hidden="false" customHeight="true" outlineLevel="0" collapsed="false">
      <c r="A1527" s="85" t="s">
        <v>134</v>
      </c>
      <c r="B1527" s="83" t="s">
        <v>67</v>
      </c>
      <c r="C1527" s="83" t="s">
        <v>3234</v>
      </c>
      <c r="D1527" s="83" t="n">
        <v>1000004420</v>
      </c>
      <c r="E1527" s="83" t="s">
        <v>3235</v>
      </c>
      <c r="F1527" s="84" t="n">
        <v>45856</v>
      </c>
      <c r="G1527" s="67" t="str">
        <f aca="false">IF(I1527&gt;0,"Targeted Dealer","-")</f>
        <v>Targeted Dealer</v>
      </c>
      <c r="H1527" s="67"/>
      <c r="I1527" s="68" t="n">
        <v>31</v>
      </c>
      <c r="J1527" s="68" t="n">
        <f aca="false">I1527/$J$1*($J$1-$E$1)</f>
        <v>31</v>
      </c>
      <c r="K1527" s="69" t="n">
        <v>23.5</v>
      </c>
      <c r="L1527" s="69" t="n">
        <f aca="false">I1527-K1527</f>
        <v>7.5</v>
      </c>
      <c r="M1527" s="69" t="n">
        <f aca="false">IFERROR((K1527/J1527%),"-")</f>
        <v>75.8064516129032</v>
      </c>
      <c r="N1527" s="97" t="n">
        <v>24</v>
      </c>
      <c r="O1527" s="98" t="str">
        <f aca="false">IF(F1527&lt;=$P$2,"DEC","")</f>
        <v>DEC</v>
      </c>
      <c r="P1527" s="97" t="n">
        <v>24</v>
      </c>
      <c r="Q1527" s="99" t="n">
        <f aca="false">K1527-P1527</f>
        <v>-0.5</v>
      </c>
      <c r="R1527" s="98" t="n">
        <f aca="false">IFERROR(IF(O1527="Dec",(K1527/P1527-1))," ")</f>
        <v>-0.0208333333333334</v>
      </c>
      <c r="S1527" s="100" t="str">
        <f aca="false">IF(N1527&gt;0,IF(O1527="","-",IF(R1527&lt;0%,"DEGROWTH","GROWTH")))</f>
        <v>DEGROWTH</v>
      </c>
      <c r="T1527" s="69" t="n">
        <v>0</v>
      </c>
      <c r="U1527" s="101" t="str">
        <f aca="false">IF(F1527&lt;=$V$2,"jAN","")</f>
        <v/>
      </c>
      <c r="V1527" s="97" t="n">
        <v>0</v>
      </c>
      <c r="W1527" s="102" t="n">
        <f aca="false">K1527-V1527</f>
        <v>23.5</v>
      </c>
      <c r="X1527" s="103" t="n">
        <f aca="false">IFERROR(IF(U1527="Jan",(K1527/V1527-1)),0)</f>
        <v>0</v>
      </c>
      <c r="Y1527" s="106" t="b">
        <f aca="false">IF(T1527&gt;0,IF(U1527="","-",IF(X1527&lt;0%,"DEGROWTH","GROWTH")))</f>
        <v>0</v>
      </c>
      <c r="Z1527" s="75" t="n">
        <v>0</v>
      </c>
      <c r="AA1527" s="70"/>
      <c r="AB1527" s="85" t="s">
        <v>134</v>
      </c>
      <c r="AC1527" s="3"/>
    </row>
    <row r="1528" customFormat="false" ht="14.25" hidden="false" customHeight="true" outlineLevel="0" collapsed="false">
      <c r="A1528" s="75" t="s">
        <v>132</v>
      </c>
      <c r="B1528" s="83" t="s">
        <v>105</v>
      </c>
      <c r="C1528" s="83" t="s">
        <v>3236</v>
      </c>
      <c r="D1528" s="83" t="n">
        <v>1000002018</v>
      </c>
      <c r="E1528" s="83" t="s">
        <v>3237</v>
      </c>
      <c r="F1528" s="84" t="n">
        <v>44739</v>
      </c>
      <c r="G1528" s="67" t="str">
        <f aca="false">IF(I1528&gt;0,"Targeted Dealer","-")</f>
        <v>Targeted Dealer</v>
      </c>
      <c r="H1528" s="67"/>
      <c r="I1528" s="68" t="n">
        <v>150</v>
      </c>
      <c r="J1528" s="68" t="n">
        <f aca="false">I1528/$J$1*($J$1-$E$1)</f>
        <v>150</v>
      </c>
      <c r="K1528" s="69" t="n">
        <v>179.5</v>
      </c>
      <c r="L1528" s="69" t="n">
        <f aca="false">I1528-K1528</f>
        <v>-29.5</v>
      </c>
      <c r="M1528" s="69" t="n">
        <f aca="false">IFERROR((K1528/J1528%),"-")</f>
        <v>119.666666666667</v>
      </c>
      <c r="N1528" s="97" t="n">
        <v>166.5</v>
      </c>
      <c r="O1528" s="98" t="str">
        <f aca="false">IF(F1528&lt;=$P$2,"DEC","")</f>
        <v>DEC</v>
      </c>
      <c r="P1528" s="97" t="n">
        <v>166.5</v>
      </c>
      <c r="Q1528" s="99" t="n">
        <f aca="false">K1528-P1528</f>
        <v>13</v>
      </c>
      <c r="R1528" s="98" t="n">
        <f aca="false">IFERROR(IF(O1528="Dec",(K1528/P1528-1))," ")</f>
        <v>0.0780780780780781</v>
      </c>
      <c r="S1528" s="100" t="str">
        <f aca="false">IF(N1528&gt;0,IF(O1528="","-",IF(R1528&lt;0%,"DEGROWTH","GROWTH")))</f>
        <v>GROWTH</v>
      </c>
      <c r="T1528" s="69" t="n">
        <v>0</v>
      </c>
      <c r="U1528" s="101" t="str">
        <f aca="false">IF(F1528&lt;=$V$2,"jAN","")</f>
        <v>jAN</v>
      </c>
      <c r="V1528" s="97" t="n">
        <v>0</v>
      </c>
      <c r="W1528" s="102" t="n">
        <f aca="false">K1528-V1528</f>
        <v>179.5</v>
      </c>
      <c r="X1528" s="103" t="n">
        <f aca="false">IFERROR(IF(U1528="Jan",(K1528/V1528-1)),0)</f>
        <v>0</v>
      </c>
      <c r="Y1528" s="106" t="b">
        <f aca="false">IF(T1528&gt;0,IF(U1528="","-",IF(X1528&lt;0%,"DEGROWTH","GROWTH")))</f>
        <v>0</v>
      </c>
      <c r="Z1528" s="75" t="n">
        <v>0</v>
      </c>
      <c r="AA1528" s="75"/>
      <c r="AB1528" s="75" t="s">
        <v>132</v>
      </c>
      <c r="AC1528" s="3"/>
    </row>
    <row r="1529" customFormat="false" ht="14.25" hidden="false" customHeight="true" outlineLevel="0" collapsed="false">
      <c r="A1529" s="85" t="s">
        <v>130</v>
      </c>
      <c r="B1529" s="83" t="s">
        <v>120</v>
      </c>
      <c r="C1529" s="83" t="s">
        <v>3238</v>
      </c>
      <c r="D1529" s="83" t="n">
        <v>1000004436</v>
      </c>
      <c r="E1529" s="83" t="s">
        <v>3239</v>
      </c>
      <c r="F1529" s="84" t="n">
        <v>45866</v>
      </c>
      <c r="G1529" s="67" t="str">
        <f aca="false">IF(I1529&gt;0,"Targeted Dealer","-")</f>
        <v>Targeted Dealer</v>
      </c>
      <c r="H1529" s="67"/>
      <c r="I1529" s="68" t="n">
        <v>25</v>
      </c>
      <c r="J1529" s="68" t="n">
        <f aca="false">I1529/$J$1*($J$1-$E$1)</f>
        <v>25</v>
      </c>
      <c r="K1529" s="69" t="n">
        <v>0</v>
      </c>
      <c r="L1529" s="69" t="n">
        <f aca="false">I1529-K1529</f>
        <v>25</v>
      </c>
      <c r="M1529" s="69" t="n">
        <f aca="false">IFERROR((K1529/J1529%),"-")</f>
        <v>0</v>
      </c>
      <c r="N1529" s="97" t="n">
        <v>25</v>
      </c>
      <c r="O1529" s="98" t="str">
        <f aca="false">IF(F1529&lt;=$P$2,"DEC","")</f>
        <v>DEC</v>
      </c>
      <c r="P1529" s="97" t="n">
        <v>25</v>
      </c>
      <c r="Q1529" s="99" t="n">
        <f aca="false">K1529-P1529</f>
        <v>-25</v>
      </c>
      <c r="R1529" s="98" t="n">
        <f aca="false">IFERROR(IF(O1529="Dec",(K1529/P1529-1))," ")</f>
        <v>-1</v>
      </c>
      <c r="S1529" s="100" t="str">
        <f aca="false">IF(N1529&gt;0,IF(O1529="","-",IF(R1529&lt;0%,"DEGROWTH","GROWTH")))</f>
        <v>DEGROWTH</v>
      </c>
      <c r="T1529" s="69" t="n">
        <v>0</v>
      </c>
      <c r="U1529" s="101" t="str">
        <f aca="false">IF(F1529&lt;=$V$2,"jAN","")</f>
        <v/>
      </c>
      <c r="V1529" s="97" t="n">
        <v>0</v>
      </c>
      <c r="W1529" s="102" t="n">
        <f aca="false">K1529-V1529</f>
        <v>0</v>
      </c>
      <c r="X1529" s="103" t="n">
        <f aca="false">IFERROR(IF(U1529="Jan",(K1529/V1529-1)),0)</f>
        <v>0</v>
      </c>
      <c r="Y1529" s="106" t="b">
        <f aca="false">IF(T1529&gt;0,IF(U1529="","-",IF(X1529&lt;0%,"DEGROWTH","GROWTH")))</f>
        <v>0</v>
      </c>
      <c r="Z1529" s="75" t="n">
        <v>0</v>
      </c>
      <c r="AA1529" s="85"/>
      <c r="AB1529" s="85" t="s">
        <v>130</v>
      </c>
      <c r="AC1529" s="3"/>
    </row>
    <row r="1530" customFormat="false" ht="14.25" hidden="false" customHeight="true" outlineLevel="0" collapsed="false">
      <c r="A1530" s="85" t="s">
        <v>134</v>
      </c>
      <c r="B1530" s="83" t="s">
        <v>58</v>
      </c>
      <c r="C1530" s="83" t="s">
        <v>3240</v>
      </c>
      <c r="D1530" s="83" t="n">
        <v>1000004439</v>
      </c>
      <c r="E1530" s="83" t="s">
        <v>2353</v>
      </c>
      <c r="F1530" s="84" t="n">
        <v>45869</v>
      </c>
      <c r="G1530" s="67" t="str">
        <f aca="false">IF(I1530&gt;0,"Targeted Dealer","-")</f>
        <v>Targeted Dealer</v>
      </c>
      <c r="H1530" s="67"/>
      <c r="I1530" s="68" t="n">
        <v>50</v>
      </c>
      <c r="J1530" s="68" t="n">
        <f aca="false">I1530/$J$1*($J$1-$E$1)</f>
        <v>50</v>
      </c>
      <c r="K1530" s="69" t="n">
        <v>132.5</v>
      </c>
      <c r="L1530" s="69" t="n">
        <f aca="false">I1530-K1530</f>
        <v>-82.5</v>
      </c>
      <c r="M1530" s="69" t="n">
        <f aca="false">IFERROR((K1530/J1530%),"-")</f>
        <v>265</v>
      </c>
      <c r="N1530" s="97" t="n">
        <v>112.5</v>
      </c>
      <c r="O1530" s="98" t="str">
        <f aca="false">IF(F1530&lt;=$P$2,"DEC","")</f>
        <v>DEC</v>
      </c>
      <c r="P1530" s="97" t="n">
        <v>112.5</v>
      </c>
      <c r="Q1530" s="99" t="n">
        <f aca="false">K1530-P1530</f>
        <v>20</v>
      </c>
      <c r="R1530" s="98" t="n">
        <f aca="false">IFERROR(IF(O1530="Dec",(K1530/P1530-1))," ")</f>
        <v>0.177777777777778</v>
      </c>
      <c r="S1530" s="100" t="str">
        <f aca="false">IF(N1530&gt;0,IF(O1530="","-",IF(R1530&lt;0%,"DEGROWTH","GROWTH")))</f>
        <v>GROWTH</v>
      </c>
      <c r="T1530" s="69" t="n">
        <v>0</v>
      </c>
      <c r="U1530" s="101" t="str">
        <f aca="false">IF(F1530&lt;=$V$2,"jAN","")</f>
        <v/>
      </c>
      <c r="V1530" s="97" t="n">
        <v>0</v>
      </c>
      <c r="W1530" s="102" t="n">
        <f aca="false">K1530-V1530</f>
        <v>132.5</v>
      </c>
      <c r="X1530" s="103" t="n">
        <f aca="false">IFERROR(IF(U1530="Jan",(K1530/V1530-1)),0)</f>
        <v>0</v>
      </c>
      <c r="Y1530" s="106" t="b">
        <f aca="false">IF(T1530&gt;0,IF(U1530="","-",IF(X1530&lt;0%,"DEGROWTH","GROWTH")))</f>
        <v>0</v>
      </c>
      <c r="Z1530" s="75" t="n">
        <v>0</v>
      </c>
      <c r="AA1530" s="70"/>
      <c r="AB1530" s="85" t="s">
        <v>134</v>
      </c>
      <c r="AC1530" s="3"/>
    </row>
    <row r="1531" customFormat="false" ht="14.25" hidden="false" customHeight="true" outlineLevel="0" collapsed="false">
      <c r="A1531" s="85" t="s">
        <v>134</v>
      </c>
      <c r="B1531" s="83" t="s">
        <v>62</v>
      </c>
      <c r="C1531" s="83" t="s">
        <v>3742</v>
      </c>
      <c r="D1531" s="83" t="n">
        <v>1000000354</v>
      </c>
      <c r="E1531" s="83" t="s">
        <v>3743</v>
      </c>
      <c r="F1531" s="84" t="n">
        <v>44738</v>
      </c>
      <c r="G1531" s="67" t="str">
        <f aca="false">IF(I1531&gt;0,"Targeted Dealer","-")</f>
        <v>-</v>
      </c>
      <c r="H1531" s="67"/>
      <c r="I1531" s="68" t="n">
        <v>0</v>
      </c>
      <c r="J1531" s="68" t="n">
        <f aca="false">I1531/$J$1*($J$1-$E$1)</f>
        <v>0</v>
      </c>
      <c r="K1531" s="69" t="n">
        <v>0</v>
      </c>
      <c r="L1531" s="69" t="n">
        <f aca="false">I1531-K1531</f>
        <v>0</v>
      </c>
      <c r="M1531" s="69" t="str">
        <f aca="false">IFERROR((K1531/J1531%),"-")</f>
        <v>-</v>
      </c>
      <c r="N1531" s="97" t="n">
        <v>0</v>
      </c>
      <c r="O1531" s="98" t="str">
        <f aca="false">IF(F1531&lt;=$P$2,"DEC","")</f>
        <v>DEC</v>
      </c>
      <c r="P1531" s="97" t="n">
        <v>0</v>
      </c>
      <c r="Q1531" s="99" t="n">
        <f aca="false">K1531-P1531</f>
        <v>0</v>
      </c>
      <c r="R1531" s="98" t="str">
        <f aca="false">IFERROR(IF(O1531="Dec",(K1531/P1531-1))," ")</f>
        <v> </v>
      </c>
      <c r="S1531" s="105" t="b">
        <f aca="false">IF(N1531&gt;0,IF(O1531="","-",IF(R1531&lt;0%,"DEGROWTH","GROWTH")))</f>
        <v>0</v>
      </c>
      <c r="T1531" s="69" t="n">
        <v>0</v>
      </c>
      <c r="U1531" s="101" t="str">
        <f aca="false">IF(F1531&lt;=$V$2,"jAN","")</f>
        <v>jAN</v>
      </c>
      <c r="V1531" s="97" t="n">
        <v>0</v>
      </c>
      <c r="W1531" s="102" t="n">
        <f aca="false">K1531-V1531</f>
        <v>0</v>
      </c>
      <c r="X1531" s="103" t="n">
        <f aca="false">IFERROR(IF(U1531="Jan",(K1531/V1531-1)),0)</f>
        <v>0</v>
      </c>
      <c r="Y1531" s="106" t="b">
        <f aca="false">IF(T1531&gt;0,IF(U1531="","-",IF(X1531&lt;0%,"DEGROWTH","GROWTH")))</f>
        <v>0</v>
      </c>
      <c r="Z1531" s="75" t="n">
        <v>0</v>
      </c>
      <c r="AA1531" s="70"/>
      <c r="AB1531" s="85" t="s">
        <v>134</v>
      </c>
      <c r="AC1531" s="3"/>
    </row>
    <row r="1532" customFormat="false" ht="14.25" hidden="false" customHeight="true" outlineLevel="0" collapsed="false">
      <c r="A1532" s="85" t="s">
        <v>130</v>
      </c>
      <c r="B1532" s="83" t="s">
        <v>84</v>
      </c>
      <c r="C1532" s="83" t="s">
        <v>532</v>
      </c>
      <c r="D1532" s="83" t="n">
        <v>1000004423</v>
      </c>
      <c r="E1532" s="83" t="s">
        <v>533</v>
      </c>
      <c r="F1532" s="84" t="n">
        <v>45850</v>
      </c>
      <c r="G1532" s="67" t="str">
        <f aca="false">IF(I1532&gt;0,"Targeted Dealer","-")</f>
        <v>Targeted Dealer</v>
      </c>
      <c r="H1532" s="67"/>
      <c r="I1532" s="68" t="n">
        <v>20</v>
      </c>
      <c r="J1532" s="68" t="n">
        <f aca="false">I1532/$J$1*($J$1-$E$1)</f>
        <v>20</v>
      </c>
      <c r="K1532" s="69" t="n">
        <v>0</v>
      </c>
      <c r="L1532" s="69" t="n">
        <f aca="false">I1532-K1532</f>
        <v>20</v>
      </c>
      <c r="M1532" s="69" t="n">
        <f aca="false">IFERROR((K1532/J1532%),"-")</f>
        <v>0</v>
      </c>
      <c r="N1532" s="97" t="n">
        <v>4</v>
      </c>
      <c r="O1532" s="98" t="str">
        <f aca="false">IF(F1532&lt;=$P$2,"DEC","")</f>
        <v>DEC</v>
      </c>
      <c r="P1532" s="97" t="n">
        <v>4</v>
      </c>
      <c r="Q1532" s="99" t="n">
        <f aca="false">K1532-P1532</f>
        <v>-4</v>
      </c>
      <c r="R1532" s="98" t="n">
        <f aca="false">IFERROR(IF(O1532="Dec",(K1532/P1532-1))," ")</f>
        <v>-1</v>
      </c>
      <c r="S1532" s="100" t="str">
        <f aca="false">IF(N1532&gt;0,IF(O1532="","-",IF(R1532&lt;0%,"DEGROWTH","GROWTH")))</f>
        <v>DEGROWTH</v>
      </c>
      <c r="T1532" s="69" t="n">
        <v>0</v>
      </c>
      <c r="U1532" s="101" t="str">
        <f aca="false">IF(F1532&lt;=$V$2,"jAN","")</f>
        <v/>
      </c>
      <c r="V1532" s="97" t="n">
        <v>0</v>
      </c>
      <c r="W1532" s="102" t="n">
        <f aca="false">K1532-V1532</f>
        <v>0</v>
      </c>
      <c r="X1532" s="103" t="n">
        <f aca="false">IFERROR(IF(U1532="Jan",(K1532/V1532-1)),0)</f>
        <v>0</v>
      </c>
      <c r="Y1532" s="106" t="b">
        <f aca="false">IF(T1532&gt;0,IF(U1532="","-",IF(X1532&lt;0%,"DEGROWTH","GROWTH")))</f>
        <v>0</v>
      </c>
      <c r="Z1532" s="75" t="n">
        <v>0</v>
      </c>
      <c r="AA1532" s="85"/>
      <c r="AB1532" s="85" t="s">
        <v>130</v>
      </c>
      <c r="AC1532" s="3"/>
    </row>
    <row r="1533" customFormat="false" ht="14.25" hidden="false" customHeight="true" outlineLevel="0" collapsed="false">
      <c r="A1533" s="85" t="s">
        <v>133</v>
      </c>
      <c r="B1533" s="83" t="s">
        <v>52</v>
      </c>
      <c r="C1533" s="83" t="s">
        <v>3953</v>
      </c>
      <c r="D1533" s="83" t="n">
        <v>1000000984</v>
      </c>
      <c r="E1533" s="83" t="s">
        <v>3954</v>
      </c>
      <c r="F1533" s="84" t="n">
        <v>44738</v>
      </c>
      <c r="G1533" s="67" t="str">
        <f aca="false">IF(I1533&gt;0,"Targeted Dealer","-")</f>
        <v>-</v>
      </c>
      <c r="H1533" s="67"/>
      <c r="I1533" s="68" t="n">
        <v>0</v>
      </c>
      <c r="J1533" s="68" t="n">
        <f aca="false">I1533/$J$1*($J$1-$E$1)</f>
        <v>0</v>
      </c>
      <c r="K1533" s="69" t="n">
        <v>0</v>
      </c>
      <c r="L1533" s="69" t="n">
        <f aca="false">I1533-K1533</f>
        <v>0</v>
      </c>
      <c r="M1533" s="69" t="str">
        <f aca="false">IFERROR((K1533/J1533%),"-")</f>
        <v>-</v>
      </c>
      <c r="N1533" s="97" t="n">
        <v>0</v>
      </c>
      <c r="O1533" s="98" t="str">
        <f aca="false">IF(F1533&lt;=$P$2,"DEC","")</f>
        <v>DEC</v>
      </c>
      <c r="P1533" s="97" t="n">
        <v>0</v>
      </c>
      <c r="Q1533" s="99" t="n">
        <f aca="false">K1533-P1533</f>
        <v>0</v>
      </c>
      <c r="R1533" s="98" t="str">
        <f aca="false">IFERROR(IF(O1533="Dec",(K1533/P1533-1))," ")</f>
        <v> </v>
      </c>
      <c r="S1533" s="105" t="b">
        <f aca="false">IF(N1533&gt;0,IF(O1533="","-",IF(R1533&lt;0%,"DEGROWTH","GROWTH")))</f>
        <v>0</v>
      </c>
      <c r="T1533" s="69" t="n">
        <v>0</v>
      </c>
      <c r="U1533" s="101" t="str">
        <f aca="false">IF(F1533&lt;=$V$2,"jAN","")</f>
        <v>jAN</v>
      </c>
      <c r="V1533" s="97" t="n">
        <v>0</v>
      </c>
      <c r="W1533" s="102" t="n">
        <f aca="false">K1533-V1533</f>
        <v>0</v>
      </c>
      <c r="X1533" s="103" t="n">
        <f aca="false">IFERROR(IF(U1533="Jan",(K1533/V1533-1)),0)</f>
        <v>0</v>
      </c>
      <c r="Y1533" s="106" t="b">
        <f aca="false">IF(T1533&gt;0,IF(U1533="","-",IF(X1533&lt;0%,"DEGROWTH","GROWTH")))</f>
        <v>0</v>
      </c>
      <c r="Z1533" s="75" t="n">
        <v>0</v>
      </c>
      <c r="AA1533" s="70"/>
      <c r="AB1533" s="85" t="s">
        <v>133</v>
      </c>
      <c r="AC1533" s="3"/>
    </row>
    <row r="1534" customFormat="false" ht="14.25" hidden="false" customHeight="true" outlineLevel="0" collapsed="false">
      <c r="A1534" s="85" t="s">
        <v>133</v>
      </c>
      <c r="B1534" s="83" t="s">
        <v>52</v>
      </c>
      <c r="C1534" s="83" t="s">
        <v>3241</v>
      </c>
      <c r="D1534" s="83" t="n">
        <v>1000004444</v>
      </c>
      <c r="E1534" s="83" t="s">
        <v>3242</v>
      </c>
      <c r="F1534" s="84" t="n">
        <v>45869</v>
      </c>
      <c r="G1534" s="67" t="str">
        <f aca="false">IF(I1534&gt;0,"Targeted Dealer","-")</f>
        <v>Targeted Dealer</v>
      </c>
      <c r="H1534" s="67"/>
      <c r="I1534" s="68" t="n">
        <v>75</v>
      </c>
      <c r="J1534" s="68" t="n">
        <f aca="false">I1534/$J$1*($J$1-$E$1)</f>
        <v>75</v>
      </c>
      <c r="K1534" s="69" t="n">
        <v>37.5</v>
      </c>
      <c r="L1534" s="69" t="n">
        <f aca="false">I1534-K1534</f>
        <v>37.5</v>
      </c>
      <c r="M1534" s="69" t="n">
        <f aca="false">IFERROR((K1534/J1534%),"-")</f>
        <v>50</v>
      </c>
      <c r="N1534" s="97" t="n">
        <v>63.25</v>
      </c>
      <c r="O1534" s="98" t="str">
        <f aca="false">IF(F1534&lt;=$P$2,"DEC","")</f>
        <v>DEC</v>
      </c>
      <c r="P1534" s="97" t="n">
        <v>63.25</v>
      </c>
      <c r="Q1534" s="99" t="n">
        <f aca="false">K1534-P1534</f>
        <v>-25.75</v>
      </c>
      <c r="R1534" s="98" t="n">
        <f aca="false">IFERROR(IF(O1534="Dec",(K1534/P1534-1))," ")</f>
        <v>-0.407114624505929</v>
      </c>
      <c r="S1534" s="100" t="str">
        <f aca="false">IF(N1534&gt;0,IF(O1534="","-",IF(R1534&lt;0%,"DEGROWTH","GROWTH")))</f>
        <v>DEGROWTH</v>
      </c>
      <c r="T1534" s="69" t="n">
        <v>0</v>
      </c>
      <c r="U1534" s="101" t="str">
        <f aca="false">IF(F1534&lt;=$V$2,"jAN","")</f>
        <v/>
      </c>
      <c r="V1534" s="97" t="n">
        <v>0</v>
      </c>
      <c r="W1534" s="102" t="n">
        <f aca="false">K1534-V1534</f>
        <v>37.5</v>
      </c>
      <c r="X1534" s="103" t="n">
        <f aca="false">IFERROR(IF(U1534="Jan",(K1534/V1534-1)),0)</f>
        <v>0</v>
      </c>
      <c r="Y1534" s="106" t="b">
        <f aca="false">IF(T1534&gt;0,IF(U1534="","-",IF(X1534&lt;0%,"DEGROWTH","GROWTH")))</f>
        <v>0</v>
      </c>
      <c r="Z1534" s="75" t="n">
        <v>0</v>
      </c>
      <c r="AA1534" s="70"/>
      <c r="AB1534" s="85" t="s">
        <v>133</v>
      </c>
      <c r="AC1534" s="3"/>
    </row>
    <row r="1535" customFormat="false" ht="14.25" hidden="false" customHeight="true" outlineLevel="0" collapsed="false">
      <c r="A1535" s="85" t="s">
        <v>134</v>
      </c>
      <c r="B1535" s="83" t="s">
        <v>79</v>
      </c>
      <c r="C1535" s="83" t="s">
        <v>3243</v>
      </c>
      <c r="D1535" s="83" t="n">
        <v>1000004438</v>
      </c>
      <c r="E1535" s="83" t="s">
        <v>3244</v>
      </c>
      <c r="F1535" s="84" t="n">
        <v>45868</v>
      </c>
      <c r="G1535" s="67" t="str">
        <f aca="false">IF(I1535&gt;0,"Targeted Dealer","-")</f>
        <v>Targeted Dealer</v>
      </c>
      <c r="H1535" s="67"/>
      <c r="I1535" s="68" t="n">
        <v>50</v>
      </c>
      <c r="J1535" s="68" t="n">
        <f aca="false">I1535/$J$1*($J$1-$E$1)</f>
        <v>50</v>
      </c>
      <c r="K1535" s="69" t="n">
        <v>19</v>
      </c>
      <c r="L1535" s="69" t="n">
        <f aca="false">I1535-K1535</f>
        <v>31</v>
      </c>
      <c r="M1535" s="69" t="n">
        <f aca="false">IFERROR((K1535/J1535%),"-")</f>
        <v>38</v>
      </c>
      <c r="N1535" s="97" t="n">
        <v>57</v>
      </c>
      <c r="O1535" s="98" t="str">
        <f aca="false">IF(F1535&lt;=$P$2,"DEC","")</f>
        <v>DEC</v>
      </c>
      <c r="P1535" s="97" t="n">
        <v>57</v>
      </c>
      <c r="Q1535" s="99" t="n">
        <f aca="false">K1535-P1535</f>
        <v>-38</v>
      </c>
      <c r="R1535" s="98" t="n">
        <f aca="false">IFERROR(IF(O1535="Dec",(K1535/P1535-1))," ")</f>
        <v>-0.666666666666667</v>
      </c>
      <c r="S1535" s="100" t="str">
        <f aca="false">IF(N1535&gt;0,IF(O1535="","-",IF(R1535&lt;0%,"DEGROWTH","GROWTH")))</f>
        <v>DEGROWTH</v>
      </c>
      <c r="T1535" s="69" t="n">
        <v>0</v>
      </c>
      <c r="U1535" s="101" t="str">
        <f aca="false">IF(F1535&lt;=$V$2,"jAN","")</f>
        <v/>
      </c>
      <c r="V1535" s="97" t="n">
        <v>0</v>
      </c>
      <c r="W1535" s="102" t="n">
        <f aca="false">K1535-V1535</f>
        <v>19</v>
      </c>
      <c r="X1535" s="103" t="n">
        <f aca="false">IFERROR(IF(U1535="Jan",(K1535/V1535-1)),0)</f>
        <v>0</v>
      </c>
      <c r="Y1535" s="106" t="b">
        <f aca="false">IF(T1535&gt;0,IF(U1535="","-",IF(X1535&lt;0%,"DEGROWTH","GROWTH")))</f>
        <v>0</v>
      </c>
      <c r="Z1535" s="75" t="n">
        <v>0</v>
      </c>
      <c r="AA1535" s="70"/>
      <c r="AB1535" s="85" t="s">
        <v>134</v>
      </c>
      <c r="AC1535" s="3"/>
    </row>
    <row r="1536" customFormat="false" ht="14.25" hidden="false" customHeight="true" outlineLevel="0" collapsed="false">
      <c r="A1536" s="85" t="s">
        <v>134</v>
      </c>
      <c r="B1536" s="83" t="s">
        <v>79</v>
      </c>
      <c r="C1536" s="83" t="s">
        <v>3245</v>
      </c>
      <c r="D1536" s="83" t="n">
        <v>1000000992</v>
      </c>
      <c r="E1536" s="83" t="s">
        <v>3246</v>
      </c>
      <c r="F1536" s="84" t="n">
        <v>44738</v>
      </c>
      <c r="G1536" s="67" t="str">
        <f aca="false">IF(I1536&gt;0,"Targeted Dealer","-")</f>
        <v>Targeted Dealer</v>
      </c>
      <c r="H1536" s="67"/>
      <c r="I1536" s="68" t="n">
        <v>20</v>
      </c>
      <c r="J1536" s="68" t="n">
        <f aca="false">I1536/$J$1*($J$1-$E$1)</f>
        <v>20</v>
      </c>
      <c r="K1536" s="69" t="n">
        <v>35</v>
      </c>
      <c r="L1536" s="69" t="n">
        <f aca="false">I1536-K1536</f>
        <v>-15</v>
      </c>
      <c r="M1536" s="69" t="n">
        <f aca="false">IFERROR((K1536/J1536%),"-")</f>
        <v>175</v>
      </c>
      <c r="N1536" s="97" t="n">
        <v>31</v>
      </c>
      <c r="O1536" s="98" t="str">
        <f aca="false">IF(F1536&lt;=$P$2,"DEC","")</f>
        <v>DEC</v>
      </c>
      <c r="P1536" s="97" t="n">
        <v>31</v>
      </c>
      <c r="Q1536" s="99" t="n">
        <f aca="false">K1536-P1536</f>
        <v>4</v>
      </c>
      <c r="R1536" s="98" t="n">
        <f aca="false">IFERROR(IF(O1536="Dec",(K1536/P1536-1))," ")</f>
        <v>0.129032258064516</v>
      </c>
      <c r="S1536" s="100" t="str">
        <f aca="false">IF(N1536&gt;0,IF(O1536="","-",IF(R1536&lt;0%,"DEGROWTH","GROWTH")))</f>
        <v>GROWTH</v>
      </c>
      <c r="T1536" s="69" t="n">
        <v>0</v>
      </c>
      <c r="U1536" s="101" t="str">
        <f aca="false">IF(F1536&lt;=$V$2,"jAN","")</f>
        <v>jAN</v>
      </c>
      <c r="V1536" s="97" t="n">
        <v>0</v>
      </c>
      <c r="W1536" s="102" t="n">
        <f aca="false">K1536-V1536</f>
        <v>35</v>
      </c>
      <c r="X1536" s="103" t="n">
        <f aca="false">IFERROR(IF(U1536="Jan",(K1536/V1536-1)),0)</f>
        <v>0</v>
      </c>
      <c r="Y1536" s="106" t="b">
        <f aca="false">IF(T1536&gt;0,IF(U1536="","-",IF(X1536&lt;0%,"DEGROWTH","GROWTH")))</f>
        <v>0</v>
      </c>
      <c r="Z1536" s="75" t="n">
        <v>0</v>
      </c>
      <c r="AA1536" s="70"/>
      <c r="AB1536" s="85" t="s">
        <v>134</v>
      </c>
      <c r="AC1536" s="3"/>
    </row>
    <row r="1537" customFormat="false" ht="14.25" hidden="false" customHeight="true" outlineLevel="0" collapsed="false">
      <c r="A1537" s="85" t="s">
        <v>134</v>
      </c>
      <c r="B1537" s="83" t="s">
        <v>79</v>
      </c>
      <c r="C1537" s="83" t="s">
        <v>3247</v>
      </c>
      <c r="D1537" s="83" t="n">
        <v>1000000590</v>
      </c>
      <c r="E1537" s="83" t="s">
        <v>3248</v>
      </c>
      <c r="F1537" s="84" t="n">
        <v>44738</v>
      </c>
      <c r="G1537" s="67" t="str">
        <f aca="false">IF(I1537&gt;0,"Targeted Dealer","-")</f>
        <v>Targeted Dealer</v>
      </c>
      <c r="H1537" s="67"/>
      <c r="I1537" s="68" t="n">
        <v>20</v>
      </c>
      <c r="J1537" s="68" t="n">
        <f aca="false">I1537/$J$1*($J$1-$E$1)</f>
        <v>20</v>
      </c>
      <c r="K1537" s="69" t="n">
        <v>19</v>
      </c>
      <c r="L1537" s="69" t="n">
        <f aca="false">I1537-K1537</f>
        <v>1</v>
      </c>
      <c r="M1537" s="69" t="n">
        <f aca="false">IFERROR((K1537/J1537%),"-")</f>
        <v>95</v>
      </c>
      <c r="N1537" s="97" t="n">
        <v>19</v>
      </c>
      <c r="O1537" s="98" t="str">
        <f aca="false">IF(F1537&lt;=$P$2,"DEC","")</f>
        <v>DEC</v>
      </c>
      <c r="P1537" s="97" t="n">
        <v>19</v>
      </c>
      <c r="Q1537" s="99" t="n">
        <f aca="false">K1537-P1537</f>
        <v>0</v>
      </c>
      <c r="R1537" s="98" t="n">
        <f aca="false">IFERROR(IF(O1537="Dec",(K1537/P1537-1))," ")</f>
        <v>0</v>
      </c>
      <c r="S1537" s="100" t="str">
        <f aca="false">IF(N1537&gt;0,IF(O1537="","-",IF(R1537&lt;0%,"DEGROWTH","GROWTH")))</f>
        <v>GROWTH</v>
      </c>
      <c r="T1537" s="69" t="n">
        <v>0</v>
      </c>
      <c r="U1537" s="101" t="str">
        <f aca="false">IF(F1537&lt;=$V$2,"jAN","")</f>
        <v>jAN</v>
      </c>
      <c r="V1537" s="97" t="n">
        <v>0</v>
      </c>
      <c r="W1537" s="102" t="n">
        <f aca="false">K1537-V1537</f>
        <v>19</v>
      </c>
      <c r="X1537" s="103" t="n">
        <f aca="false">IFERROR(IF(U1537="Jan",(K1537/V1537-1)),0)</f>
        <v>0</v>
      </c>
      <c r="Y1537" s="106" t="b">
        <f aca="false">IF(T1537&gt;0,IF(U1537="","-",IF(X1537&lt;0%,"DEGROWTH","GROWTH")))</f>
        <v>0</v>
      </c>
      <c r="Z1537" s="75" t="n">
        <v>0</v>
      </c>
      <c r="AA1537" s="70"/>
      <c r="AB1537" s="85" t="s">
        <v>134</v>
      </c>
      <c r="AC1537" s="3"/>
    </row>
    <row r="1538" customFormat="false" ht="14.25" hidden="false" customHeight="true" outlineLevel="0" collapsed="false">
      <c r="A1538" s="85" t="s">
        <v>133</v>
      </c>
      <c r="B1538" s="83" t="s">
        <v>21</v>
      </c>
      <c r="C1538" s="83" t="s">
        <v>534</v>
      </c>
      <c r="D1538" s="83" t="n">
        <v>1000004443</v>
      </c>
      <c r="E1538" s="83" t="s">
        <v>535</v>
      </c>
      <c r="F1538" s="84" t="n">
        <v>45876</v>
      </c>
      <c r="G1538" s="67" t="str">
        <f aca="false">IF(I1538&gt;0,"Targeted Dealer","-")</f>
        <v>Targeted Dealer</v>
      </c>
      <c r="H1538" s="67"/>
      <c r="I1538" s="68" t="n">
        <v>26</v>
      </c>
      <c r="J1538" s="68" t="n">
        <f aca="false">I1538/$J$1*($J$1-$E$1)</f>
        <v>26</v>
      </c>
      <c r="K1538" s="69" t="n">
        <v>0</v>
      </c>
      <c r="L1538" s="69" t="n">
        <f aca="false">I1538-K1538</f>
        <v>26</v>
      </c>
      <c r="M1538" s="69" t="n">
        <f aca="false">IFERROR((K1538/J1538%),"-")</f>
        <v>0</v>
      </c>
      <c r="N1538" s="97" t="n">
        <v>0</v>
      </c>
      <c r="O1538" s="98" t="str">
        <f aca="false">IF(F1538&lt;=$P$2,"DEC","")</f>
        <v>DEC</v>
      </c>
      <c r="P1538" s="97" t="n">
        <v>0</v>
      </c>
      <c r="Q1538" s="99" t="n">
        <f aca="false">K1538-P1538</f>
        <v>0</v>
      </c>
      <c r="R1538" s="98" t="str">
        <f aca="false">IFERROR(IF(O1538="Dec",(K1538/P1538-1))," ")</f>
        <v> </v>
      </c>
      <c r="S1538" s="105" t="b">
        <f aca="false">IF(N1538&gt;0,IF(O1538="","-",IF(R1538&lt;0%,"DEGROWTH","GROWTH")))</f>
        <v>0</v>
      </c>
      <c r="T1538" s="69" t="n">
        <v>0</v>
      </c>
      <c r="U1538" s="101" t="str">
        <f aca="false">IF(F1538&lt;=$V$2,"jAN","")</f>
        <v/>
      </c>
      <c r="V1538" s="97" t="n">
        <v>0</v>
      </c>
      <c r="W1538" s="102" t="n">
        <f aca="false">K1538-V1538</f>
        <v>0</v>
      </c>
      <c r="X1538" s="103" t="n">
        <f aca="false">IFERROR(IF(U1538="Jan",(K1538/V1538-1)),0)</f>
        <v>0</v>
      </c>
      <c r="Y1538" s="106" t="b">
        <f aca="false">IF(T1538&gt;0,IF(U1538="","-",IF(X1538&lt;0%,"DEGROWTH","GROWTH")))</f>
        <v>0</v>
      </c>
      <c r="Z1538" s="75" t="n">
        <v>0</v>
      </c>
      <c r="AA1538" s="70"/>
      <c r="AB1538" s="85" t="s">
        <v>133</v>
      </c>
      <c r="AC1538" s="3"/>
    </row>
    <row r="1539" customFormat="false" ht="14.25" hidden="false" customHeight="true" outlineLevel="0" collapsed="false">
      <c r="A1539" s="85" t="s">
        <v>133</v>
      </c>
      <c r="B1539" s="83" t="s">
        <v>48</v>
      </c>
      <c r="C1539" s="83" t="s">
        <v>3249</v>
      </c>
      <c r="D1539" s="83" t="n">
        <v>1000000677</v>
      </c>
      <c r="E1539" s="83" t="s">
        <v>3250</v>
      </c>
      <c r="F1539" s="84" t="n">
        <v>44738</v>
      </c>
      <c r="G1539" s="67" t="str">
        <f aca="false">IF(I1539&gt;0,"Targeted Dealer","-")</f>
        <v>Targeted Dealer</v>
      </c>
      <c r="H1539" s="67"/>
      <c r="I1539" s="68" t="n">
        <v>200</v>
      </c>
      <c r="J1539" s="68" t="n">
        <f aca="false">I1539/$J$1*($J$1-$E$1)</f>
        <v>200</v>
      </c>
      <c r="K1539" s="69" t="n">
        <v>78</v>
      </c>
      <c r="L1539" s="69" t="n">
        <f aca="false">I1539-K1539</f>
        <v>122</v>
      </c>
      <c r="M1539" s="69" t="n">
        <f aca="false">IFERROR((K1539/J1539%),"-")</f>
        <v>39</v>
      </c>
      <c r="N1539" s="97" t="n">
        <v>57</v>
      </c>
      <c r="O1539" s="98" t="str">
        <f aca="false">IF(F1539&lt;=$P$2,"DEC","")</f>
        <v>DEC</v>
      </c>
      <c r="P1539" s="97" t="n">
        <v>57</v>
      </c>
      <c r="Q1539" s="99" t="n">
        <f aca="false">K1539-P1539</f>
        <v>21</v>
      </c>
      <c r="R1539" s="98" t="n">
        <f aca="false">IFERROR(IF(O1539="Dec",(K1539/P1539-1))," ")</f>
        <v>0.368421052631579</v>
      </c>
      <c r="S1539" s="100" t="str">
        <f aca="false">IF(N1539&gt;0,IF(O1539="","-",IF(R1539&lt;0%,"DEGROWTH","GROWTH")))</f>
        <v>GROWTH</v>
      </c>
      <c r="T1539" s="69" t="n">
        <v>0</v>
      </c>
      <c r="U1539" s="101" t="str">
        <f aca="false">IF(F1539&lt;=$V$2,"jAN","")</f>
        <v>jAN</v>
      </c>
      <c r="V1539" s="97" t="n">
        <v>0</v>
      </c>
      <c r="W1539" s="102" t="n">
        <f aca="false">K1539-V1539</f>
        <v>78</v>
      </c>
      <c r="X1539" s="103" t="n">
        <f aca="false">IFERROR(IF(U1539="Jan",(K1539/V1539-1)),0)</f>
        <v>0</v>
      </c>
      <c r="Y1539" s="106" t="b">
        <f aca="false">IF(T1539&gt;0,IF(U1539="","-",IF(X1539&lt;0%,"DEGROWTH","GROWTH")))</f>
        <v>0</v>
      </c>
      <c r="Z1539" s="75" t="n">
        <v>0</v>
      </c>
      <c r="AA1539" s="70"/>
      <c r="AB1539" s="85" t="s">
        <v>133</v>
      </c>
      <c r="AC1539" s="3"/>
    </row>
    <row r="1540" customFormat="false" ht="14.25" hidden="false" customHeight="true" outlineLevel="0" collapsed="false">
      <c r="A1540" s="85" t="s">
        <v>133</v>
      </c>
      <c r="B1540" s="83" t="s">
        <v>48</v>
      </c>
      <c r="C1540" s="83" t="s">
        <v>3251</v>
      </c>
      <c r="D1540" s="83" t="n">
        <v>1000000684</v>
      </c>
      <c r="E1540" s="83" t="s">
        <v>3252</v>
      </c>
      <c r="F1540" s="84" t="n">
        <v>44738</v>
      </c>
      <c r="G1540" s="67" t="str">
        <f aca="false">IF(I1540&gt;0,"Targeted Dealer","-")</f>
        <v>Targeted Dealer</v>
      </c>
      <c r="H1540" s="67"/>
      <c r="I1540" s="68" t="n">
        <v>46</v>
      </c>
      <c r="J1540" s="68" t="n">
        <f aca="false">I1540/$J$1*($J$1-$E$1)</f>
        <v>46</v>
      </c>
      <c r="K1540" s="69" t="n">
        <v>37</v>
      </c>
      <c r="L1540" s="69" t="n">
        <f aca="false">I1540-K1540</f>
        <v>9</v>
      </c>
      <c r="M1540" s="69" t="n">
        <f aca="false">IFERROR((K1540/J1540%),"-")</f>
        <v>80.4347826086956</v>
      </c>
      <c r="N1540" s="97" t="n">
        <v>41</v>
      </c>
      <c r="O1540" s="98" t="str">
        <f aca="false">IF(F1540&lt;=$P$2,"DEC","")</f>
        <v>DEC</v>
      </c>
      <c r="P1540" s="97" t="n">
        <v>41</v>
      </c>
      <c r="Q1540" s="99" t="n">
        <f aca="false">K1540-P1540</f>
        <v>-4</v>
      </c>
      <c r="R1540" s="98" t="n">
        <f aca="false">IFERROR(IF(O1540="Dec",(K1540/P1540-1))," ")</f>
        <v>-0.0975609756097561</v>
      </c>
      <c r="S1540" s="100" t="str">
        <f aca="false">IF(N1540&gt;0,IF(O1540="","-",IF(R1540&lt;0%,"DEGROWTH","GROWTH")))</f>
        <v>DEGROWTH</v>
      </c>
      <c r="T1540" s="69" t="n">
        <v>0</v>
      </c>
      <c r="U1540" s="101" t="str">
        <f aca="false">IF(F1540&lt;=$V$2,"jAN","")</f>
        <v>jAN</v>
      </c>
      <c r="V1540" s="97" t="n">
        <v>0</v>
      </c>
      <c r="W1540" s="102" t="n">
        <f aca="false">K1540-V1540</f>
        <v>37</v>
      </c>
      <c r="X1540" s="103" t="n">
        <f aca="false">IFERROR(IF(U1540="Jan",(K1540/V1540-1)),0)</f>
        <v>0</v>
      </c>
      <c r="Y1540" s="106" t="b">
        <f aca="false">IF(T1540&gt;0,IF(U1540="","-",IF(X1540&lt;0%,"DEGROWTH","GROWTH")))</f>
        <v>0</v>
      </c>
      <c r="Z1540" s="75" t="n">
        <v>0</v>
      </c>
      <c r="AA1540" s="70"/>
      <c r="AB1540" s="85" t="s">
        <v>133</v>
      </c>
      <c r="AC1540" s="3"/>
    </row>
    <row r="1541" customFormat="false" ht="14.25" hidden="false" customHeight="true" outlineLevel="0" collapsed="false">
      <c r="A1541" s="85" t="s">
        <v>133</v>
      </c>
      <c r="B1541" s="83" t="s">
        <v>48</v>
      </c>
      <c r="C1541" s="83" t="s">
        <v>3253</v>
      </c>
      <c r="D1541" s="83" t="n">
        <v>1000004430</v>
      </c>
      <c r="E1541" s="83" t="s">
        <v>3254</v>
      </c>
      <c r="F1541" s="84" t="n">
        <v>45881</v>
      </c>
      <c r="G1541" s="67" t="str">
        <f aca="false">IF(I1541&gt;0,"Targeted Dealer","-")</f>
        <v>Targeted Dealer</v>
      </c>
      <c r="H1541" s="67"/>
      <c r="I1541" s="68" t="n">
        <v>100</v>
      </c>
      <c r="J1541" s="68" t="n">
        <f aca="false">I1541/$J$1*($J$1-$E$1)</f>
        <v>100</v>
      </c>
      <c r="K1541" s="69" t="n">
        <v>0</v>
      </c>
      <c r="L1541" s="69" t="n">
        <f aca="false">I1541-K1541</f>
        <v>100</v>
      </c>
      <c r="M1541" s="69" t="n">
        <f aca="false">IFERROR((K1541/J1541%),"-")</f>
        <v>0</v>
      </c>
      <c r="N1541" s="97" t="n">
        <v>0</v>
      </c>
      <c r="O1541" s="98" t="str">
        <f aca="false">IF(F1541&lt;=$P$2,"DEC","")</f>
        <v>DEC</v>
      </c>
      <c r="P1541" s="97" t="n">
        <v>0</v>
      </c>
      <c r="Q1541" s="99" t="n">
        <f aca="false">K1541-P1541</f>
        <v>0</v>
      </c>
      <c r="R1541" s="98" t="str">
        <f aca="false">IFERROR(IF(O1541="Dec",(K1541/P1541-1))," ")</f>
        <v> </v>
      </c>
      <c r="S1541" s="105" t="b">
        <f aca="false">IF(N1541&gt;0,IF(O1541="","-",IF(R1541&lt;0%,"DEGROWTH","GROWTH")))</f>
        <v>0</v>
      </c>
      <c r="T1541" s="69" t="n">
        <v>0</v>
      </c>
      <c r="U1541" s="101" t="str">
        <f aca="false">IF(F1541&lt;=$V$2,"jAN","")</f>
        <v/>
      </c>
      <c r="V1541" s="97" t="n">
        <v>0</v>
      </c>
      <c r="W1541" s="102" t="n">
        <f aca="false">K1541-V1541</f>
        <v>0</v>
      </c>
      <c r="X1541" s="103" t="n">
        <f aca="false">IFERROR(IF(U1541="Jan",(K1541/V1541-1)),0)</f>
        <v>0</v>
      </c>
      <c r="Y1541" s="106" t="b">
        <f aca="false">IF(T1541&gt;0,IF(U1541="","-",IF(X1541&lt;0%,"DEGROWTH","GROWTH")))</f>
        <v>0</v>
      </c>
      <c r="Z1541" s="75" t="n">
        <v>0</v>
      </c>
      <c r="AA1541" s="70"/>
      <c r="AB1541" s="85" t="s">
        <v>133</v>
      </c>
      <c r="AC1541" s="3"/>
    </row>
    <row r="1542" customFormat="false" ht="14.25" hidden="false" customHeight="true" outlineLevel="0" collapsed="false">
      <c r="A1542" s="70" t="s">
        <v>131</v>
      </c>
      <c r="B1542" s="83" t="s">
        <v>98</v>
      </c>
      <c r="C1542" s="83" t="s">
        <v>3255</v>
      </c>
      <c r="D1542" s="83" t="n">
        <v>1000004440</v>
      </c>
      <c r="E1542" s="83" t="s">
        <v>3256</v>
      </c>
      <c r="F1542" s="84" t="n">
        <v>45873</v>
      </c>
      <c r="G1542" s="67" t="str">
        <f aca="false">IF(I1542&gt;0,"Targeted Dealer","-")</f>
        <v>Targeted Dealer</v>
      </c>
      <c r="H1542" s="67"/>
      <c r="I1542" s="68" t="n">
        <v>18</v>
      </c>
      <c r="J1542" s="68" t="n">
        <f aca="false">I1542/$J$1*($J$1-$E$1)</f>
        <v>18</v>
      </c>
      <c r="K1542" s="69" t="n">
        <v>9</v>
      </c>
      <c r="L1542" s="69" t="n">
        <f aca="false">I1542-K1542</f>
        <v>9</v>
      </c>
      <c r="M1542" s="69" t="n">
        <f aca="false">IFERROR((K1542/J1542%),"-")</f>
        <v>50</v>
      </c>
      <c r="N1542" s="97" t="n">
        <v>9.5</v>
      </c>
      <c r="O1542" s="98" t="str">
        <f aca="false">IF(F1542&lt;=$P$2,"DEC","")</f>
        <v>DEC</v>
      </c>
      <c r="P1542" s="97" t="n">
        <v>9.5</v>
      </c>
      <c r="Q1542" s="99" t="n">
        <f aca="false">K1542-P1542</f>
        <v>-0.5</v>
      </c>
      <c r="R1542" s="98" t="n">
        <f aca="false">IFERROR(IF(O1542="Dec",(K1542/P1542-1))," ")</f>
        <v>-0.0526315789473685</v>
      </c>
      <c r="S1542" s="100" t="str">
        <f aca="false">IF(N1542&gt;0,IF(O1542="","-",IF(R1542&lt;0%,"DEGROWTH","GROWTH")))</f>
        <v>DEGROWTH</v>
      </c>
      <c r="T1542" s="69" t="n">
        <v>0</v>
      </c>
      <c r="U1542" s="101" t="str">
        <f aca="false">IF(F1542&lt;=$V$2,"jAN","")</f>
        <v/>
      </c>
      <c r="V1542" s="97" t="n">
        <v>0</v>
      </c>
      <c r="W1542" s="102" t="n">
        <f aca="false">K1542-V1542</f>
        <v>9</v>
      </c>
      <c r="X1542" s="103" t="n">
        <f aca="false">IFERROR(IF(U1542="Jan",(K1542/V1542-1)),0)</f>
        <v>0</v>
      </c>
      <c r="Y1542" s="106" t="b">
        <f aca="false">IF(T1542&gt;0,IF(U1542="","-",IF(X1542&lt;0%,"DEGROWTH","GROWTH")))</f>
        <v>0</v>
      </c>
      <c r="Z1542" s="75" t="n">
        <v>0</v>
      </c>
      <c r="AA1542" s="70"/>
      <c r="AB1542" s="70" t="s">
        <v>131</v>
      </c>
      <c r="AC1542" s="3"/>
    </row>
    <row r="1543" customFormat="false" ht="14.25" hidden="false" customHeight="true" outlineLevel="0" collapsed="false">
      <c r="A1543" s="70" t="s">
        <v>131</v>
      </c>
      <c r="B1543" s="83" t="s">
        <v>98</v>
      </c>
      <c r="C1543" s="83" t="s">
        <v>536</v>
      </c>
      <c r="D1543" s="83" t="n">
        <v>1000004441</v>
      </c>
      <c r="E1543" s="83" t="s">
        <v>537</v>
      </c>
      <c r="F1543" s="84" t="n">
        <v>45875</v>
      </c>
      <c r="G1543" s="67" t="str">
        <f aca="false">IF(I1543&gt;0,"Targeted Dealer","-")</f>
        <v>Targeted Dealer</v>
      </c>
      <c r="H1543" s="67"/>
      <c r="I1543" s="68" t="n">
        <v>30</v>
      </c>
      <c r="J1543" s="68" t="n">
        <f aca="false">I1543/$J$1*($J$1-$E$1)</f>
        <v>30</v>
      </c>
      <c r="K1543" s="69" t="n">
        <v>0</v>
      </c>
      <c r="L1543" s="69" t="n">
        <f aca="false">I1543-K1543</f>
        <v>30</v>
      </c>
      <c r="M1543" s="69" t="n">
        <f aca="false">IFERROR((K1543/J1543%),"-")</f>
        <v>0</v>
      </c>
      <c r="N1543" s="97" t="n">
        <v>17</v>
      </c>
      <c r="O1543" s="98" t="str">
        <f aca="false">IF(F1543&lt;=$P$2,"DEC","")</f>
        <v>DEC</v>
      </c>
      <c r="P1543" s="97" t="n">
        <v>17</v>
      </c>
      <c r="Q1543" s="99" t="n">
        <f aca="false">K1543-P1543</f>
        <v>-17</v>
      </c>
      <c r="R1543" s="98" t="n">
        <f aca="false">IFERROR(IF(O1543="Dec",(K1543/P1543-1))," ")</f>
        <v>-1</v>
      </c>
      <c r="S1543" s="100" t="str">
        <f aca="false">IF(N1543&gt;0,IF(O1543="","-",IF(R1543&lt;0%,"DEGROWTH","GROWTH")))</f>
        <v>DEGROWTH</v>
      </c>
      <c r="T1543" s="69" t="n">
        <v>0</v>
      </c>
      <c r="U1543" s="101" t="str">
        <f aca="false">IF(F1543&lt;=$V$2,"jAN","")</f>
        <v/>
      </c>
      <c r="V1543" s="97" t="n">
        <v>0</v>
      </c>
      <c r="W1543" s="102" t="n">
        <f aca="false">K1543-V1543</f>
        <v>0</v>
      </c>
      <c r="X1543" s="103" t="n">
        <f aca="false">IFERROR(IF(U1543="Jan",(K1543/V1543-1)),0)</f>
        <v>0</v>
      </c>
      <c r="Y1543" s="106" t="b">
        <f aca="false">IF(T1543&gt;0,IF(U1543="","-",IF(X1543&lt;0%,"DEGROWTH","GROWTH")))</f>
        <v>0</v>
      </c>
      <c r="Z1543" s="75" t="n">
        <v>0</v>
      </c>
      <c r="AA1543" s="70"/>
      <c r="AB1543" s="70" t="s">
        <v>131</v>
      </c>
      <c r="AC1543" s="3"/>
    </row>
    <row r="1544" customFormat="false" ht="14.25" hidden="false" customHeight="true" outlineLevel="0" collapsed="false">
      <c r="A1544" s="85" t="s">
        <v>133</v>
      </c>
      <c r="B1544" s="83" t="s">
        <v>47</v>
      </c>
      <c r="C1544" s="83" t="s">
        <v>538</v>
      </c>
      <c r="D1544" s="83" t="n">
        <v>1000004397</v>
      </c>
      <c r="E1544" s="83" t="s">
        <v>539</v>
      </c>
      <c r="F1544" s="84" t="n">
        <v>45832</v>
      </c>
      <c r="G1544" s="67" t="str">
        <f aca="false">IF(I1544&gt;0,"Targeted Dealer","-")</f>
        <v>Targeted Dealer</v>
      </c>
      <c r="H1544" s="67"/>
      <c r="I1544" s="68" t="n">
        <v>30</v>
      </c>
      <c r="J1544" s="68" t="n">
        <f aca="false">I1544/$J$1*($J$1-$E$1)</f>
        <v>30</v>
      </c>
      <c r="K1544" s="69" t="n">
        <v>4.5</v>
      </c>
      <c r="L1544" s="69" t="n">
        <f aca="false">I1544-K1544</f>
        <v>25.5</v>
      </c>
      <c r="M1544" s="69" t="n">
        <f aca="false">IFERROR((K1544/J1544%),"-")</f>
        <v>15</v>
      </c>
      <c r="N1544" s="97" t="n">
        <v>3</v>
      </c>
      <c r="O1544" s="98" t="str">
        <f aca="false">IF(F1544&lt;=$P$2,"DEC","")</f>
        <v>DEC</v>
      </c>
      <c r="P1544" s="97" t="n">
        <v>3</v>
      </c>
      <c r="Q1544" s="99" t="n">
        <f aca="false">K1544-P1544</f>
        <v>1.5</v>
      </c>
      <c r="R1544" s="98" t="n">
        <f aca="false">IFERROR(IF(O1544="Dec",(K1544/P1544-1))," ")</f>
        <v>0.5</v>
      </c>
      <c r="S1544" s="100" t="str">
        <f aca="false">IF(N1544&gt;0,IF(O1544="","-",IF(R1544&lt;0%,"DEGROWTH","GROWTH")))</f>
        <v>GROWTH</v>
      </c>
      <c r="T1544" s="69" t="n">
        <v>0</v>
      </c>
      <c r="U1544" s="101" t="str">
        <f aca="false">IF(F1544&lt;=$V$2,"jAN","")</f>
        <v/>
      </c>
      <c r="V1544" s="97" t="n">
        <v>0</v>
      </c>
      <c r="W1544" s="102" t="n">
        <f aca="false">K1544-V1544</f>
        <v>4.5</v>
      </c>
      <c r="X1544" s="103" t="n">
        <f aca="false">IFERROR(IF(U1544="Jan",(K1544/V1544-1)),0)</f>
        <v>0</v>
      </c>
      <c r="Y1544" s="106" t="b">
        <f aca="false">IF(T1544&gt;0,IF(U1544="","-",IF(X1544&lt;0%,"DEGROWTH","GROWTH")))</f>
        <v>0</v>
      </c>
      <c r="Z1544" s="75" t="n">
        <v>0</v>
      </c>
      <c r="AA1544" s="70"/>
      <c r="AB1544" s="85" t="s">
        <v>133</v>
      </c>
      <c r="AC1544" s="3"/>
    </row>
    <row r="1545" customFormat="false" ht="14.25" hidden="false" customHeight="true" outlineLevel="0" collapsed="false">
      <c r="A1545" s="85" t="s">
        <v>134</v>
      </c>
      <c r="B1545" s="83" t="s">
        <v>62</v>
      </c>
      <c r="C1545" s="83" t="s">
        <v>540</v>
      </c>
      <c r="D1545" s="83" t="n">
        <v>1000004452</v>
      </c>
      <c r="E1545" s="83" t="s">
        <v>541</v>
      </c>
      <c r="F1545" s="84" t="n">
        <v>45887</v>
      </c>
      <c r="G1545" s="67" t="str">
        <f aca="false">IF(I1545&gt;0,"Targeted Dealer","-")</f>
        <v>Targeted Dealer</v>
      </c>
      <c r="H1545" s="67"/>
      <c r="I1545" s="68" t="n">
        <v>40</v>
      </c>
      <c r="J1545" s="68" t="n">
        <f aca="false">I1545/$J$1*($J$1-$E$1)</f>
        <v>40</v>
      </c>
      <c r="K1545" s="69" t="n">
        <v>0</v>
      </c>
      <c r="L1545" s="69" t="n">
        <f aca="false">I1545-K1545</f>
        <v>40</v>
      </c>
      <c r="M1545" s="69" t="n">
        <f aca="false">IFERROR((K1545/J1545%),"-")</f>
        <v>0</v>
      </c>
      <c r="N1545" s="97" t="n">
        <v>15</v>
      </c>
      <c r="O1545" s="98" t="str">
        <f aca="false">IF(F1545&lt;=$P$2,"DEC","")</f>
        <v>DEC</v>
      </c>
      <c r="P1545" s="97" t="n">
        <v>15</v>
      </c>
      <c r="Q1545" s="99" t="n">
        <f aca="false">K1545-P1545</f>
        <v>-15</v>
      </c>
      <c r="R1545" s="98" t="n">
        <f aca="false">IFERROR(IF(O1545="Dec",(K1545/P1545-1))," ")</f>
        <v>-1</v>
      </c>
      <c r="S1545" s="100" t="str">
        <f aca="false">IF(N1545&gt;0,IF(O1545="","-",IF(R1545&lt;0%,"DEGROWTH","GROWTH")))</f>
        <v>DEGROWTH</v>
      </c>
      <c r="T1545" s="69" t="n">
        <v>0</v>
      </c>
      <c r="U1545" s="101" t="str">
        <f aca="false">IF(F1545&lt;=$V$2,"jAN","")</f>
        <v/>
      </c>
      <c r="V1545" s="97" t="n">
        <v>0</v>
      </c>
      <c r="W1545" s="102" t="n">
        <f aca="false">K1545-V1545</f>
        <v>0</v>
      </c>
      <c r="X1545" s="103" t="n">
        <f aca="false">IFERROR(IF(U1545="Jan",(K1545/V1545-1)),0)</f>
        <v>0</v>
      </c>
      <c r="Y1545" s="106" t="b">
        <f aca="false">IF(T1545&gt;0,IF(U1545="","-",IF(X1545&lt;0%,"DEGROWTH","GROWTH")))</f>
        <v>0</v>
      </c>
      <c r="Z1545" s="75" t="n">
        <v>0</v>
      </c>
      <c r="AA1545" s="70"/>
      <c r="AB1545" s="85" t="s">
        <v>134</v>
      </c>
      <c r="AC1545" s="3"/>
    </row>
    <row r="1546" customFormat="false" ht="14.25" hidden="false" customHeight="true" outlineLevel="0" collapsed="false">
      <c r="A1546" s="85" t="s">
        <v>134</v>
      </c>
      <c r="B1546" s="83" t="s">
        <v>61</v>
      </c>
      <c r="C1546" s="83" t="s">
        <v>3257</v>
      </c>
      <c r="D1546" s="83" t="n">
        <v>1000004431</v>
      </c>
      <c r="E1546" s="83" t="s">
        <v>3258</v>
      </c>
      <c r="F1546" s="84" t="n">
        <v>45884</v>
      </c>
      <c r="G1546" s="67" t="str">
        <f aca="false">IF(I1546&gt;0,"Targeted Dealer","-")</f>
        <v>Targeted Dealer</v>
      </c>
      <c r="H1546" s="67"/>
      <c r="I1546" s="68" t="n">
        <v>25</v>
      </c>
      <c r="J1546" s="68" t="n">
        <f aca="false">I1546/$J$1*($J$1-$E$1)</f>
        <v>25</v>
      </c>
      <c r="K1546" s="69" t="n">
        <v>25</v>
      </c>
      <c r="L1546" s="69" t="n">
        <f aca="false">I1546-K1546</f>
        <v>0</v>
      </c>
      <c r="M1546" s="69" t="n">
        <f aca="false">IFERROR((K1546/J1546%),"-")</f>
        <v>100</v>
      </c>
      <c r="N1546" s="97" t="n">
        <v>12.5</v>
      </c>
      <c r="O1546" s="98" t="str">
        <f aca="false">IF(F1546&lt;=$P$2,"DEC","")</f>
        <v>DEC</v>
      </c>
      <c r="P1546" s="97" t="n">
        <v>12.5</v>
      </c>
      <c r="Q1546" s="99" t="n">
        <f aca="false">K1546-P1546</f>
        <v>12.5</v>
      </c>
      <c r="R1546" s="98" t="n">
        <f aca="false">IFERROR(IF(O1546="Dec",(K1546/P1546-1))," ")</f>
        <v>1</v>
      </c>
      <c r="S1546" s="100" t="str">
        <f aca="false">IF(N1546&gt;0,IF(O1546="","-",IF(R1546&lt;0%,"DEGROWTH","GROWTH")))</f>
        <v>GROWTH</v>
      </c>
      <c r="T1546" s="69" t="n">
        <v>0</v>
      </c>
      <c r="U1546" s="101" t="str">
        <f aca="false">IF(F1546&lt;=$V$2,"jAN","")</f>
        <v/>
      </c>
      <c r="V1546" s="97" t="n">
        <v>0</v>
      </c>
      <c r="W1546" s="102" t="n">
        <f aca="false">K1546-V1546</f>
        <v>25</v>
      </c>
      <c r="X1546" s="103" t="n">
        <f aca="false">IFERROR(IF(U1546="Jan",(K1546/V1546-1)),0)</f>
        <v>0</v>
      </c>
      <c r="Y1546" s="106" t="b">
        <f aca="false">IF(T1546&gt;0,IF(U1546="","-",IF(X1546&lt;0%,"DEGROWTH","GROWTH")))</f>
        <v>0</v>
      </c>
      <c r="Z1546" s="75" t="n">
        <v>0</v>
      </c>
      <c r="AA1546" s="70"/>
      <c r="AB1546" s="85" t="s">
        <v>134</v>
      </c>
      <c r="AC1546" s="3"/>
    </row>
    <row r="1547" customFormat="false" ht="14.25" hidden="false" customHeight="true" outlineLevel="0" collapsed="false">
      <c r="A1547" s="85" t="s">
        <v>133</v>
      </c>
      <c r="B1547" s="83" t="s">
        <v>32</v>
      </c>
      <c r="C1547" s="83" t="s">
        <v>3259</v>
      </c>
      <c r="D1547" s="83" t="n">
        <v>1000004453</v>
      </c>
      <c r="E1547" s="83" t="s">
        <v>3260</v>
      </c>
      <c r="F1547" s="84" t="n">
        <v>45891</v>
      </c>
      <c r="G1547" s="67" t="str">
        <f aca="false">IF(I1547&gt;0,"Targeted Dealer","-")</f>
        <v>Targeted Dealer</v>
      </c>
      <c r="H1547" s="67"/>
      <c r="I1547" s="68" t="n">
        <v>60</v>
      </c>
      <c r="J1547" s="68" t="n">
        <f aca="false">I1547/$J$1*($J$1-$E$1)</f>
        <v>60</v>
      </c>
      <c r="K1547" s="69" t="n">
        <v>60</v>
      </c>
      <c r="L1547" s="69" t="n">
        <f aca="false">I1547-K1547</f>
        <v>0</v>
      </c>
      <c r="M1547" s="69" t="n">
        <f aca="false">IFERROR((K1547/J1547%),"-")</f>
        <v>100</v>
      </c>
      <c r="N1547" s="97" t="n">
        <v>139.1</v>
      </c>
      <c r="O1547" s="98" t="str">
        <f aca="false">IF(F1547&lt;=$P$2,"DEC","")</f>
        <v>DEC</v>
      </c>
      <c r="P1547" s="97" t="n">
        <v>139.1</v>
      </c>
      <c r="Q1547" s="99" t="n">
        <f aca="false">K1547-P1547</f>
        <v>-79.1</v>
      </c>
      <c r="R1547" s="98" t="n">
        <f aca="false">IFERROR(IF(O1547="Dec",(K1547/P1547-1))," ")</f>
        <v>-0.568655643421999</v>
      </c>
      <c r="S1547" s="100" t="str">
        <f aca="false">IF(N1547&gt;0,IF(O1547="","-",IF(R1547&lt;0%,"DEGROWTH","GROWTH")))</f>
        <v>DEGROWTH</v>
      </c>
      <c r="T1547" s="69" t="n">
        <v>0</v>
      </c>
      <c r="U1547" s="101" t="str">
        <f aca="false">IF(F1547&lt;=$V$2,"jAN","")</f>
        <v/>
      </c>
      <c r="V1547" s="97" t="n">
        <v>0</v>
      </c>
      <c r="W1547" s="102" t="n">
        <f aca="false">K1547-V1547</f>
        <v>60</v>
      </c>
      <c r="X1547" s="103" t="n">
        <f aca="false">IFERROR(IF(U1547="Jan",(K1547/V1547-1)),0)</f>
        <v>0</v>
      </c>
      <c r="Y1547" s="106" t="b">
        <f aca="false">IF(T1547&gt;0,IF(U1547="","-",IF(X1547&lt;0%,"DEGROWTH","GROWTH")))</f>
        <v>0</v>
      </c>
      <c r="Z1547" s="75" t="n">
        <v>0</v>
      </c>
      <c r="AA1547" s="70"/>
      <c r="AB1547" s="85" t="s">
        <v>133</v>
      </c>
      <c r="AC1547" s="3"/>
    </row>
    <row r="1548" customFormat="false" ht="14.25" hidden="false" customHeight="true" outlineLevel="0" collapsed="false">
      <c r="A1548" s="85" t="s">
        <v>133</v>
      </c>
      <c r="B1548" s="83" t="s">
        <v>43</v>
      </c>
      <c r="C1548" s="83" t="s">
        <v>3261</v>
      </c>
      <c r="D1548" s="83" t="n">
        <v>1000004454</v>
      </c>
      <c r="E1548" s="83" t="s">
        <v>1394</v>
      </c>
      <c r="F1548" s="84" t="n">
        <v>45896</v>
      </c>
      <c r="G1548" s="67" t="str">
        <f aca="false">IF(I1548&gt;0,"Targeted Dealer","-")</f>
        <v>Targeted Dealer</v>
      </c>
      <c r="H1548" s="67"/>
      <c r="I1548" s="68" t="n">
        <v>120</v>
      </c>
      <c r="J1548" s="68" t="n">
        <f aca="false">I1548/$J$1*($J$1-$E$1)</f>
        <v>120</v>
      </c>
      <c r="K1548" s="69" t="n">
        <v>150</v>
      </c>
      <c r="L1548" s="69" t="n">
        <f aca="false">I1548-K1548</f>
        <v>-30</v>
      </c>
      <c r="M1548" s="69" t="n">
        <f aca="false">IFERROR((K1548/J1548%),"-")</f>
        <v>125</v>
      </c>
      <c r="N1548" s="97" t="n">
        <v>90</v>
      </c>
      <c r="O1548" s="98" t="str">
        <f aca="false">IF(F1548&lt;=$P$2,"DEC","")</f>
        <v>DEC</v>
      </c>
      <c r="P1548" s="97" t="n">
        <v>90</v>
      </c>
      <c r="Q1548" s="99" t="n">
        <f aca="false">K1548-P1548</f>
        <v>60</v>
      </c>
      <c r="R1548" s="98" t="n">
        <f aca="false">IFERROR(IF(O1548="Dec",(K1548/P1548-1))," ")</f>
        <v>0.666666666666667</v>
      </c>
      <c r="S1548" s="100" t="str">
        <f aca="false">IF(N1548&gt;0,IF(O1548="","-",IF(R1548&lt;0%,"DEGROWTH","GROWTH")))</f>
        <v>GROWTH</v>
      </c>
      <c r="T1548" s="69" t="n">
        <v>0</v>
      </c>
      <c r="U1548" s="101" t="str">
        <f aca="false">IF(F1548&lt;=$V$2,"jAN","")</f>
        <v/>
      </c>
      <c r="V1548" s="97" t="n">
        <v>0</v>
      </c>
      <c r="W1548" s="102" t="n">
        <f aca="false">K1548-V1548</f>
        <v>150</v>
      </c>
      <c r="X1548" s="103" t="n">
        <f aca="false">IFERROR(IF(U1548="Jan",(K1548/V1548-1)),0)</f>
        <v>0</v>
      </c>
      <c r="Y1548" s="106" t="b">
        <f aca="false">IF(T1548&gt;0,IF(U1548="","-",IF(X1548&lt;0%,"DEGROWTH","GROWTH")))</f>
        <v>0</v>
      </c>
      <c r="Z1548" s="75" t="n">
        <v>0</v>
      </c>
      <c r="AA1548" s="70"/>
      <c r="AB1548" s="85" t="s">
        <v>133</v>
      </c>
      <c r="AC1548" s="3"/>
    </row>
    <row r="1549" customFormat="false" ht="14.25" hidden="false" customHeight="true" outlineLevel="0" collapsed="false">
      <c r="A1549" s="85" t="s">
        <v>134</v>
      </c>
      <c r="B1549" s="83" t="s">
        <v>58</v>
      </c>
      <c r="C1549" s="83" t="s">
        <v>542</v>
      </c>
      <c r="D1549" s="83" t="n">
        <v>1000004463</v>
      </c>
      <c r="E1549" s="83" t="s">
        <v>543</v>
      </c>
      <c r="F1549" s="84" t="n">
        <v>45895</v>
      </c>
      <c r="G1549" s="67" t="str">
        <f aca="false">IF(I1549&gt;0,"Targeted Dealer","-")</f>
        <v>Targeted Dealer</v>
      </c>
      <c r="H1549" s="67"/>
      <c r="I1549" s="68" t="n">
        <v>30</v>
      </c>
      <c r="J1549" s="68" t="n">
        <f aca="false">I1549/$J$1*($J$1-$E$1)</f>
        <v>30</v>
      </c>
      <c r="K1549" s="69" t="n">
        <v>0</v>
      </c>
      <c r="L1549" s="69" t="n">
        <f aca="false">I1549-K1549</f>
        <v>30</v>
      </c>
      <c r="M1549" s="69" t="n">
        <f aca="false">IFERROR((K1549/J1549%),"-")</f>
        <v>0</v>
      </c>
      <c r="N1549" s="97" t="n">
        <v>12.5</v>
      </c>
      <c r="O1549" s="98" t="str">
        <f aca="false">IF(F1549&lt;=$P$2,"DEC","")</f>
        <v>DEC</v>
      </c>
      <c r="P1549" s="97" t="n">
        <v>12.5</v>
      </c>
      <c r="Q1549" s="99" t="n">
        <f aca="false">K1549-P1549</f>
        <v>-12.5</v>
      </c>
      <c r="R1549" s="98" t="n">
        <f aca="false">IFERROR(IF(O1549="Dec",(K1549/P1549-1))," ")</f>
        <v>-1</v>
      </c>
      <c r="S1549" s="100" t="str">
        <f aca="false">IF(N1549&gt;0,IF(O1549="","-",IF(R1549&lt;0%,"DEGROWTH","GROWTH")))</f>
        <v>DEGROWTH</v>
      </c>
      <c r="T1549" s="69" t="n">
        <v>0</v>
      </c>
      <c r="U1549" s="101" t="str">
        <f aca="false">IF(F1549&lt;=$V$2,"jAN","")</f>
        <v/>
      </c>
      <c r="V1549" s="97" t="n">
        <v>0</v>
      </c>
      <c r="W1549" s="102" t="n">
        <f aca="false">K1549-V1549</f>
        <v>0</v>
      </c>
      <c r="X1549" s="103" t="n">
        <f aca="false">IFERROR(IF(U1549="Jan",(K1549/V1549-1)),0)</f>
        <v>0</v>
      </c>
      <c r="Y1549" s="106" t="b">
        <f aca="false">IF(T1549&gt;0,IF(U1549="","-",IF(X1549&lt;0%,"DEGROWTH","GROWTH")))</f>
        <v>0</v>
      </c>
      <c r="Z1549" s="75" t="n">
        <v>0</v>
      </c>
      <c r="AA1549" s="70"/>
      <c r="AB1549" s="85" t="s">
        <v>134</v>
      </c>
      <c r="AC1549" s="3"/>
    </row>
    <row r="1550" customFormat="false" ht="14.25" hidden="false" customHeight="true" outlineLevel="0" collapsed="false">
      <c r="A1550" s="85" t="s">
        <v>133</v>
      </c>
      <c r="B1550" s="83" t="s">
        <v>37</v>
      </c>
      <c r="C1550" s="83" t="s">
        <v>3262</v>
      </c>
      <c r="D1550" s="83" t="n">
        <v>1000004464</v>
      </c>
      <c r="E1550" s="83" t="s">
        <v>3263</v>
      </c>
      <c r="F1550" s="84" t="n">
        <v>45896</v>
      </c>
      <c r="G1550" s="67" t="str">
        <f aca="false">IF(I1550&gt;0,"Targeted Dealer","-")</f>
        <v>Targeted Dealer</v>
      </c>
      <c r="H1550" s="67"/>
      <c r="I1550" s="68" t="n">
        <v>50</v>
      </c>
      <c r="J1550" s="68" t="n">
        <f aca="false">I1550/$J$1*($J$1-$E$1)</f>
        <v>50</v>
      </c>
      <c r="K1550" s="69" t="n">
        <v>90</v>
      </c>
      <c r="L1550" s="69" t="n">
        <f aca="false">I1550-K1550</f>
        <v>-40</v>
      </c>
      <c r="M1550" s="69" t="n">
        <f aca="false">IFERROR((K1550/J1550%),"-")</f>
        <v>180</v>
      </c>
      <c r="N1550" s="97" t="n">
        <v>50</v>
      </c>
      <c r="O1550" s="98" t="str">
        <f aca="false">IF(F1550&lt;=$P$2,"DEC","")</f>
        <v>DEC</v>
      </c>
      <c r="P1550" s="97" t="n">
        <v>50</v>
      </c>
      <c r="Q1550" s="99" t="n">
        <f aca="false">K1550-P1550</f>
        <v>40</v>
      </c>
      <c r="R1550" s="98" t="n">
        <f aca="false">IFERROR(IF(O1550="Dec",(K1550/P1550-1))," ")</f>
        <v>0.8</v>
      </c>
      <c r="S1550" s="100" t="str">
        <f aca="false">IF(N1550&gt;0,IF(O1550="","-",IF(R1550&lt;0%,"DEGROWTH","GROWTH")))</f>
        <v>GROWTH</v>
      </c>
      <c r="T1550" s="69" t="n">
        <v>0</v>
      </c>
      <c r="U1550" s="101" t="str">
        <f aca="false">IF(F1550&lt;=$V$2,"jAN","")</f>
        <v/>
      </c>
      <c r="V1550" s="97" t="n">
        <v>0</v>
      </c>
      <c r="W1550" s="102" t="n">
        <f aca="false">K1550-V1550</f>
        <v>90</v>
      </c>
      <c r="X1550" s="103" t="n">
        <f aca="false">IFERROR(IF(U1550="Jan",(K1550/V1550-1)),0)</f>
        <v>0</v>
      </c>
      <c r="Y1550" s="106" t="b">
        <f aca="false">IF(T1550&gt;0,IF(U1550="","-",IF(X1550&lt;0%,"DEGROWTH","GROWTH")))</f>
        <v>0</v>
      </c>
      <c r="Z1550" s="75" t="n">
        <v>0</v>
      </c>
      <c r="AA1550" s="70"/>
      <c r="AB1550" s="85" t="s">
        <v>133</v>
      </c>
      <c r="AC1550" s="3"/>
    </row>
    <row r="1551" customFormat="false" ht="14.25" hidden="false" customHeight="true" outlineLevel="0" collapsed="false">
      <c r="A1551" s="85" t="s">
        <v>131</v>
      </c>
      <c r="B1551" s="83" t="s">
        <v>98</v>
      </c>
      <c r="C1551" s="83" t="s">
        <v>544</v>
      </c>
      <c r="D1551" s="83" t="n">
        <v>1000004435</v>
      </c>
      <c r="E1551" s="83" t="s">
        <v>545</v>
      </c>
      <c r="F1551" s="84" t="n">
        <v>45863</v>
      </c>
      <c r="G1551" s="67" t="str">
        <f aca="false">IF(I1551&gt;0,"Targeted Dealer","-")</f>
        <v>Targeted Dealer</v>
      </c>
      <c r="H1551" s="67"/>
      <c r="I1551" s="68" t="n">
        <v>12</v>
      </c>
      <c r="J1551" s="68" t="n">
        <f aca="false">I1551/$J$1*($J$1-$E$1)</f>
        <v>12</v>
      </c>
      <c r="K1551" s="69" t="n">
        <v>5</v>
      </c>
      <c r="L1551" s="69" t="n">
        <f aca="false">I1551-K1551</f>
        <v>7</v>
      </c>
      <c r="M1551" s="69" t="n">
        <f aca="false">IFERROR((K1551/J1551%),"-")</f>
        <v>41.6666666666667</v>
      </c>
      <c r="N1551" s="97" t="n">
        <v>4</v>
      </c>
      <c r="O1551" s="98" t="str">
        <f aca="false">IF(F1551&lt;=$P$2,"DEC","")</f>
        <v>DEC</v>
      </c>
      <c r="P1551" s="97" t="n">
        <v>4</v>
      </c>
      <c r="Q1551" s="99" t="n">
        <f aca="false">K1551-P1551</f>
        <v>1</v>
      </c>
      <c r="R1551" s="98" t="n">
        <f aca="false">IFERROR(IF(O1551="Dec",(K1551/P1551-1))," ")</f>
        <v>0.25</v>
      </c>
      <c r="S1551" s="100" t="str">
        <f aca="false">IF(N1551&gt;0,IF(O1551="","-",IF(R1551&lt;0%,"DEGROWTH","GROWTH")))</f>
        <v>GROWTH</v>
      </c>
      <c r="T1551" s="69" t="n">
        <v>0</v>
      </c>
      <c r="U1551" s="101" t="str">
        <f aca="false">IF(F1551&lt;=$V$2,"jAN","")</f>
        <v/>
      </c>
      <c r="V1551" s="97" t="n">
        <v>0</v>
      </c>
      <c r="W1551" s="102" t="n">
        <f aca="false">K1551-V1551</f>
        <v>5</v>
      </c>
      <c r="X1551" s="103" t="n">
        <f aca="false">IFERROR(IF(U1551="Jan",(K1551/V1551-1)),0)</f>
        <v>0</v>
      </c>
      <c r="Y1551" s="106" t="b">
        <f aca="false">IF(T1551&gt;0,IF(U1551="","-",IF(X1551&lt;0%,"DEGROWTH","GROWTH")))</f>
        <v>0</v>
      </c>
      <c r="Z1551" s="75" t="n">
        <v>0</v>
      </c>
      <c r="AA1551" s="85"/>
      <c r="AB1551" s="85" t="s">
        <v>131</v>
      </c>
      <c r="AC1551" s="3"/>
    </row>
    <row r="1552" customFormat="false" ht="14.25" hidden="false" customHeight="true" outlineLevel="0" collapsed="false">
      <c r="A1552" s="85" t="s">
        <v>134</v>
      </c>
      <c r="B1552" s="83" t="s">
        <v>71</v>
      </c>
      <c r="C1552" s="83" t="s">
        <v>546</v>
      </c>
      <c r="D1552" s="83" t="n">
        <v>1000004462</v>
      </c>
      <c r="E1552" s="83" t="s">
        <v>547</v>
      </c>
      <c r="F1552" s="84" t="n">
        <v>45891</v>
      </c>
      <c r="G1552" s="67" t="str">
        <f aca="false">IF(I1552&gt;0,"Targeted Dealer","-")</f>
        <v>-</v>
      </c>
      <c r="H1552" s="67"/>
      <c r="I1552" s="68" t="n">
        <v>0</v>
      </c>
      <c r="J1552" s="68" t="n">
        <f aca="false">I1552/$J$1*($J$1-$E$1)</f>
        <v>0</v>
      </c>
      <c r="K1552" s="69" t="n">
        <v>5</v>
      </c>
      <c r="L1552" s="69" t="n">
        <f aca="false">I1552-K1552</f>
        <v>-5</v>
      </c>
      <c r="M1552" s="69" t="str">
        <f aca="false">IFERROR((K1552/J1552%),"-")</f>
        <v>-</v>
      </c>
      <c r="N1552" s="97" t="n">
        <v>0</v>
      </c>
      <c r="O1552" s="98" t="str">
        <f aca="false">IF(F1552&lt;=$P$2,"DEC","")</f>
        <v>DEC</v>
      </c>
      <c r="P1552" s="97" t="n">
        <v>0</v>
      </c>
      <c r="Q1552" s="99" t="n">
        <f aca="false">K1552-P1552</f>
        <v>5</v>
      </c>
      <c r="R1552" s="98" t="str">
        <f aca="false">IFERROR(IF(O1552="Dec",(K1552/P1552-1))," ")</f>
        <v> </v>
      </c>
      <c r="S1552" s="105" t="b">
        <f aca="false">IF(N1552&gt;0,IF(O1552="","-",IF(R1552&lt;0%,"DEGROWTH","GROWTH")))</f>
        <v>0</v>
      </c>
      <c r="T1552" s="69" t="n">
        <v>0</v>
      </c>
      <c r="U1552" s="101" t="str">
        <f aca="false">IF(F1552&lt;=$V$2,"jAN","")</f>
        <v/>
      </c>
      <c r="V1552" s="97" t="n">
        <v>0</v>
      </c>
      <c r="W1552" s="102" t="n">
        <f aca="false">K1552-V1552</f>
        <v>5</v>
      </c>
      <c r="X1552" s="103" t="n">
        <f aca="false">IFERROR(IF(U1552="Jan",(K1552/V1552-1)),0)</f>
        <v>0</v>
      </c>
      <c r="Y1552" s="106" t="b">
        <f aca="false">IF(T1552&gt;0,IF(U1552="","-",IF(X1552&lt;0%,"DEGROWTH","GROWTH")))</f>
        <v>0</v>
      </c>
      <c r="Z1552" s="75" t="n">
        <v>0</v>
      </c>
      <c r="AA1552" s="70"/>
      <c r="AB1552" s="85" t="s">
        <v>134</v>
      </c>
      <c r="AC1552" s="3"/>
    </row>
    <row r="1553" customFormat="false" ht="14.25" hidden="false" customHeight="true" outlineLevel="0" collapsed="false">
      <c r="A1553" s="85" t="s">
        <v>133</v>
      </c>
      <c r="B1553" s="83" t="s">
        <v>142</v>
      </c>
      <c r="C1553" s="83" t="s">
        <v>548</v>
      </c>
      <c r="D1553" s="83" t="n">
        <v>1000000105</v>
      </c>
      <c r="E1553" s="83" t="s">
        <v>549</v>
      </c>
      <c r="F1553" s="84" t="n">
        <v>44738</v>
      </c>
      <c r="G1553" s="67" t="str">
        <f aca="false">IF(I1553&gt;0,"Targeted Dealer","-")</f>
        <v>-</v>
      </c>
      <c r="H1553" s="67"/>
      <c r="I1553" s="68" t="n">
        <v>0</v>
      </c>
      <c r="J1553" s="68" t="n">
        <f aca="false">I1553/$J$1*($J$1-$E$1)</f>
        <v>0</v>
      </c>
      <c r="K1553" s="69" t="n">
        <v>20</v>
      </c>
      <c r="L1553" s="69" t="n">
        <f aca="false">I1553-K1553</f>
        <v>-20</v>
      </c>
      <c r="M1553" s="69" t="str">
        <f aca="false">IFERROR((K1553/J1553%),"-")</f>
        <v>-</v>
      </c>
      <c r="N1553" s="97" t="n">
        <v>0</v>
      </c>
      <c r="O1553" s="98" t="str">
        <f aca="false">IF(F1553&lt;=$P$2,"DEC","")</f>
        <v>DEC</v>
      </c>
      <c r="P1553" s="97" t="n">
        <v>0</v>
      </c>
      <c r="Q1553" s="99" t="n">
        <f aca="false">K1553-P1553</f>
        <v>20</v>
      </c>
      <c r="R1553" s="98" t="str">
        <f aca="false">IFERROR(IF(O1553="Dec",(K1553/P1553-1))," ")</f>
        <v> </v>
      </c>
      <c r="S1553" s="105" t="b">
        <f aca="false">IF(N1553&gt;0,IF(O1553="","-",IF(R1553&lt;0%,"DEGROWTH","GROWTH")))</f>
        <v>0</v>
      </c>
      <c r="T1553" s="69" t="n">
        <v>0</v>
      </c>
      <c r="U1553" s="101" t="str">
        <f aca="false">IF(F1553&lt;=$V$2,"jAN","")</f>
        <v>jAN</v>
      </c>
      <c r="V1553" s="97" t="n">
        <v>0</v>
      </c>
      <c r="W1553" s="102" t="n">
        <f aca="false">K1553-V1553</f>
        <v>20</v>
      </c>
      <c r="X1553" s="103" t="n">
        <f aca="false">IFERROR(IF(U1553="Jan",(K1553/V1553-1)),0)</f>
        <v>0</v>
      </c>
      <c r="Y1553" s="106" t="b">
        <f aca="false">IF(T1553&gt;0,IF(U1553="","-",IF(X1553&lt;0%,"DEGROWTH","GROWTH")))</f>
        <v>0</v>
      </c>
      <c r="Z1553" s="75" t="n">
        <v>0</v>
      </c>
      <c r="AA1553" s="70"/>
      <c r="AB1553" s="85" t="s">
        <v>133</v>
      </c>
      <c r="AC1553" s="3"/>
    </row>
    <row r="1554" customFormat="false" ht="14.25" hidden="false" customHeight="true" outlineLevel="0" collapsed="false">
      <c r="A1554" s="85" t="s">
        <v>134</v>
      </c>
      <c r="B1554" s="83" t="s">
        <v>74</v>
      </c>
      <c r="C1554" s="83" t="s">
        <v>3264</v>
      </c>
      <c r="D1554" s="83" t="n">
        <v>1000004455</v>
      </c>
      <c r="E1554" s="83" t="s">
        <v>3265</v>
      </c>
      <c r="F1554" s="84" t="n">
        <v>45898</v>
      </c>
      <c r="G1554" s="67" t="str">
        <f aca="false">IF(I1554&gt;0,"Targeted Dealer","-")</f>
        <v>Targeted Dealer</v>
      </c>
      <c r="H1554" s="67"/>
      <c r="I1554" s="68" t="n">
        <v>75</v>
      </c>
      <c r="J1554" s="68" t="n">
        <f aca="false">I1554/$J$1*($J$1-$E$1)</f>
        <v>75</v>
      </c>
      <c r="K1554" s="69" t="n">
        <v>133</v>
      </c>
      <c r="L1554" s="69" t="n">
        <f aca="false">I1554-K1554</f>
        <v>-58</v>
      </c>
      <c r="M1554" s="69" t="n">
        <f aca="false">IFERROR((K1554/J1554%),"-")</f>
        <v>177.333333333333</v>
      </c>
      <c r="N1554" s="97" t="n">
        <v>77</v>
      </c>
      <c r="O1554" s="98" t="str">
        <f aca="false">IF(F1554&lt;=$P$2,"DEC","")</f>
        <v>DEC</v>
      </c>
      <c r="P1554" s="97" t="n">
        <v>77</v>
      </c>
      <c r="Q1554" s="99" t="n">
        <f aca="false">K1554-P1554</f>
        <v>56</v>
      </c>
      <c r="R1554" s="98" t="n">
        <f aca="false">IFERROR(IF(O1554="Dec",(K1554/P1554-1))," ")</f>
        <v>0.727272727272727</v>
      </c>
      <c r="S1554" s="100" t="str">
        <f aca="false">IF(N1554&gt;0,IF(O1554="","-",IF(R1554&lt;0%,"DEGROWTH","GROWTH")))</f>
        <v>GROWTH</v>
      </c>
      <c r="T1554" s="69" t="n">
        <v>0</v>
      </c>
      <c r="U1554" s="101" t="str">
        <f aca="false">IF(F1554&lt;=$V$2,"jAN","")</f>
        <v/>
      </c>
      <c r="V1554" s="97" t="n">
        <v>0</v>
      </c>
      <c r="W1554" s="102" t="n">
        <f aca="false">K1554-V1554</f>
        <v>133</v>
      </c>
      <c r="X1554" s="103" t="n">
        <f aca="false">IFERROR(IF(U1554="Jan",(K1554/V1554-1)),0)</f>
        <v>0</v>
      </c>
      <c r="Y1554" s="106" t="b">
        <f aca="false">IF(T1554&gt;0,IF(U1554="","-",IF(X1554&lt;0%,"DEGROWTH","GROWTH")))</f>
        <v>0</v>
      </c>
      <c r="Z1554" s="85"/>
      <c r="AA1554" s="70"/>
      <c r="AB1554" s="85" t="s">
        <v>134</v>
      </c>
      <c r="AC1554" s="3"/>
    </row>
    <row r="1555" customFormat="false" ht="14.25" hidden="false" customHeight="true" outlineLevel="0" collapsed="false">
      <c r="A1555" s="85" t="s">
        <v>133</v>
      </c>
      <c r="B1555" s="83" t="s">
        <v>142</v>
      </c>
      <c r="C1555" s="83" t="s">
        <v>550</v>
      </c>
      <c r="D1555" s="83" t="n">
        <v>1000004470</v>
      </c>
      <c r="E1555" s="83" t="s">
        <v>551</v>
      </c>
      <c r="F1555" s="84" t="n">
        <v>45916</v>
      </c>
      <c r="G1555" s="67" t="str">
        <f aca="false">IF(I1555&gt;0,"Targeted Dealer","-")</f>
        <v>Targeted Dealer</v>
      </c>
      <c r="H1555" s="67"/>
      <c r="I1555" s="68" t="n">
        <v>90</v>
      </c>
      <c r="J1555" s="68" t="n">
        <f aca="false">I1555/$J$1*($J$1-$E$1)</f>
        <v>90</v>
      </c>
      <c r="K1555" s="69" t="n">
        <v>45</v>
      </c>
      <c r="L1555" s="69" t="n">
        <f aca="false">I1555-K1555</f>
        <v>45</v>
      </c>
      <c r="M1555" s="69" t="n">
        <f aca="false">IFERROR((K1555/J1555%),"-")</f>
        <v>50</v>
      </c>
      <c r="N1555" s="97" t="n">
        <v>67.5</v>
      </c>
      <c r="O1555" s="98" t="str">
        <f aca="false">IF(F1555&lt;=$P$2,"DEC","")</f>
        <v>DEC</v>
      </c>
      <c r="P1555" s="97" t="n">
        <v>67.5</v>
      </c>
      <c r="Q1555" s="99" t="n">
        <f aca="false">K1555-P1555</f>
        <v>-22.5</v>
      </c>
      <c r="R1555" s="98" t="n">
        <f aca="false">IFERROR(IF(O1555="Dec",(K1555/P1555-1))," ")</f>
        <v>-0.333333333333333</v>
      </c>
      <c r="S1555" s="100" t="str">
        <f aca="false">IF(N1555&gt;0,IF(O1555="","-",IF(R1555&lt;0%,"DEGROWTH","GROWTH")))</f>
        <v>DEGROWTH</v>
      </c>
      <c r="T1555" s="69" t="n">
        <v>0</v>
      </c>
      <c r="U1555" s="101" t="str">
        <f aca="false">IF(F1555&lt;=$V$2,"jAN","")</f>
        <v/>
      </c>
      <c r="V1555" s="97" t="n">
        <v>0</v>
      </c>
      <c r="W1555" s="102" t="n">
        <f aca="false">K1555-V1555</f>
        <v>45</v>
      </c>
      <c r="X1555" s="103" t="n">
        <f aca="false">IFERROR(IF(U1555="Jan",(K1555/V1555-1)),0)</f>
        <v>0</v>
      </c>
      <c r="Y1555" s="106" t="b">
        <f aca="false">IF(T1555&gt;0,IF(U1555="","-",IF(X1555&lt;0%,"DEGROWTH","GROWTH")))</f>
        <v>0</v>
      </c>
      <c r="Z1555" s="85"/>
      <c r="AA1555" s="70"/>
      <c r="AB1555" s="85" t="s">
        <v>133</v>
      </c>
      <c r="AC1555" s="3"/>
    </row>
    <row r="1556" customFormat="false" ht="14.25" hidden="false" customHeight="true" outlineLevel="0" collapsed="false">
      <c r="A1556" s="85" t="s">
        <v>130</v>
      </c>
      <c r="B1556" s="83" t="s">
        <v>120</v>
      </c>
      <c r="C1556" s="83" t="s">
        <v>552</v>
      </c>
      <c r="D1556" s="83" t="n">
        <v>1000002521</v>
      </c>
      <c r="E1556" s="83" t="s">
        <v>553</v>
      </c>
      <c r="F1556" s="84" t="n">
        <v>44739</v>
      </c>
      <c r="G1556" s="67" t="str">
        <f aca="false">IF(I1556&gt;0,"Targeted Dealer","-")</f>
        <v>-</v>
      </c>
      <c r="H1556" s="67"/>
      <c r="I1556" s="68" t="n">
        <v>0</v>
      </c>
      <c r="J1556" s="68" t="n">
        <f aca="false">I1556/$J$1*($J$1-$E$1)</f>
        <v>0</v>
      </c>
      <c r="K1556" s="69" t="n">
        <v>0</v>
      </c>
      <c r="L1556" s="69" t="n">
        <f aca="false">I1556-K1556</f>
        <v>0</v>
      </c>
      <c r="M1556" s="69" t="str">
        <f aca="false">IFERROR((K1556/J1556%),"-")</f>
        <v>-</v>
      </c>
      <c r="N1556" s="97" t="n">
        <v>0</v>
      </c>
      <c r="O1556" s="98" t="str">
        <f aca="false">IF(F1556&lt;=$P$2,"DEC","")</f>
        <v>DEC</v>
      </c>
      <c r="P1556" s="97" t="n">
        <v>0</v>
      </c>
      <c r="Q1556" s="99" t="n">
        <f aca="false">K1556-P1556</f>
        <v>0</v>
      </c>
      <c r="R1556" s="98" t="str">
        <f aca="false">IFERROR(IF(O1556="Dec",(K1556/P1556-1))," ")</f>
        <v> </v>
      </c>
      <c r="S1556" s="105" t="b">
        <f aca="false">IF(N1556&gt;0,IF(O1556="","-",IF(R1556&lt;0%,"DEGROWTH","GROWTH")))</f>
        <v>0</v>
      </c>
      <c r="T1556" s="69" t="n">
        <v>0</v>
      </c>
      <c r="U1556" s="101" t="str">
        <f aca="false">IF(F1556&lt;=$V$2,"jAN","")</f>
        <v>jAN</v>
      </c>
      <c r="V1556" s="97" t="n">
        <v>0</v>
      </c>
      <c r="W1556" s="102" t="n">
        <f aca="false">K1556-V1556</f>
        <v>0</v>
      </c>
      <c r="X1556" s="103" t="n">
        <f aca="false">IFERROR(IF(U1556="Jan",(K1556/V1556-1)),0)</f>
        <v>0</v>
      </c>
      <c r="Y1556" s="106" t="b">
        <f aca="false">IF(T1556&gt;0,IF(U1556="","-",IF(X1556&lt;0%,"DEGROWTH","GROWTH")))</f>
        <v>0</v>
      </c>
      <c r="Z1556" s="85"/>
      <c r="AA1556" s="85"/>
      <c r="AB1556" s="85" t="s">
        <v>130</v>
      </c>
      <c r="AC1556" s="3"/>
    </row>
    <row r="1557" customFormat="false" ht="14.25" hidden="false" customHeight="true" outlineLevel="0" collapsed="false">
      <c r="A1557" s="85" t="s">
        <v>133</v>
      </c>
      <c r="B1557" s="83" t="s">
        <v>29</v>
      </c>
      <c r="C1557" s="83" t="s">
        <v>3266</v>
      </c>
      <c r="D1557" s="83" t="n">
        <v>1000004437</v>
      </c>
      <c r="E1557" s="83" t="s">
        <v>3267</v>
      </c>
      <c r="F1557" s="84" t="n">
        <v>45867</v>
      </c>
      <c r="G1557" s="67" t="str">
        <f aca="false">IF(I1557&gt;0,"Targeted Dealer","-")</f>
        <v>Targeted Dealer</v>
      </c>
      <c r="H1557" s="67"/>
      <c r="I1557" s="68" t="n">
        <v>80</v>
      </c>
      <c r="J1557" s="68" t="n">
        <f aca="false">I1557/$J$1*($J$1-$E$1)</f>
        <v>80</v>
      </c>
      <c r="K1557" s="69" t="n">
        <v>20</v>
      </c>
      <c r="L1557" s="69" t="n">
        <f aca="false">I1557-K1557</f>
        <v>60</v>
      </c>
      <c r="M1557" s="69" t="n">
        <f aca="false">IFERROR((K1557/J1557%),"-")</f>
        <v>25</v>
      </c>
      <c r="N1557" s="97" t="n">
        <v>20</v>
      </c>
      <c r="O1557" s="98" t="str">
        <f aca="false">IF(F1557&lt;=$P$2,"DEC","")</f>
        <v>DEC</v>
      </c>
      <c r="P1557" s="97" t="n">
        <v>20</v>
      </c>
      <c r="Q1557" s="99" t="n">
        <f aca="false">K1557-P1557</f>
        <v>0</v>
      </c>
      <c r="R1557" s="98" t="n">
        <f aca="false">IFERROR(IF(O1557="Dec",(K1557/P1557-1))," ")</f>
        <v>0</v>
      </c>
      <c r="S1557" s="100" t="str">
        <f aca="false">IF(N1557&gt;0,IF(O1557="","-",IF(R1557&lt;0%,"DEGROWTH","GROWTH")))</f>
        <v>GROWTH</v>
      </c>
      <c r="T1557" s="69" t="n">
        <v>0</v>
      </c>
      <c r="U1557" s="101" t="str">
        <f aca="false">IF(F1557&lt;=$V$2,"jAN","")</f>
        <v/>
      </c>
      <c r="V1557" s="97" t="n">
        <v>0</v>
      </c>
      <c r="W1557" s="102" t="n">
        <f aca="false">K1557-V1557</f>
        <v>20</v>
      </c>
      <c r="X1557" s="103" t="n">
        <f aca="false">IFERROR(IF(U1557="Jan",(K1557/V1557-1)),0)</f>
        <v>0</v>
      </c>
      <c r="Y1557" s="106" t="b">
        <f aca="false">IF(T1557&gt;0,IF(U1557="","-",IF(X1557&lt;0%,"DEGROWTH","GROWTH")))</f>
        <v>0</v>
      </c>
      <c r="Z1557" s="85"/>
      <c r="AA1557" s="70"/>
      <c r="AB1557" s="85" t="s">
        <v>133</v>
      </c>
      <c r="AC1557" s="3"/>
    </row>
    <row r="1558" customFormat="false" ht="14.25" hidden="false" customHeight="true" outlineLevel="0" collapsed="false">
      <c r="A1558" s="85" t="s">
        <v>133</v>
      </c>
      <c r="B1558" s="83" t="s">
        <v>43</v>
      </c>
      <c r="C1558" s="83" t="s">
        <v>3268</v>
      </c>
      <c r="D1558" s="83" t="n">
        <v>1000003412</v>
      </c>
      <c r="E1558" s="83" t="s">
        <v>3269</v>
      </c>
      <c r="F1558" s="84" t="n">
        <v>44988</v>
      </c>
      <c r="G1558" s="67" t="str">
        <f aca="false">IF(I1558&gt;0,"Targeted Dealer","-")</f>
        <v>Targeted Dealer</v>
      </c>
      <c r="H1558" s="67"/>
      <c r="I1558" s="68" t="n">
        <v>20</v>
      </c>
      <c r="J1558" s="68" t="n">
        <f aca="false">I1558/$J$1*($J$1-$E$1)</f>
        <v>20</v>
      </c>
      <c r="K1558" s="69" t="n">
        <v>0</v>
      </c>
      <c r="L1558" s="69" t="n">
        <f aca="false">I1558-K1558</f>
        <v>20</v>
      </c>
      <c r="M1558" s="69" t="n">
        <f aca="false">IFERROR((K1558/J1558%),"-")</f>
        <v>0</v>
      </c>
      <c r="N1558" s="97" t="n">
        <v>0</v>
      </c>
      <c r="O1558" s="98" t="str">
        <f aca="false">IF(F1558&lt;=$P$2,"DEC","")</f>
        <v>DEC</v>
      </c>
      <c r="P1558" s="97" t="n">
        <v>0</v>
      </c>
      <c r="Q1558" s="99" t="n">
        <f aca="false">K1558-P1558</f>
        <v>0</v>
      </c>
      <c r="R1558" s="98" t="str">
        <f aca="false">IFERROR(IF(O1558="Dec",(K1558/P1558-1))," ")</f>
        <v> </v>
      </c>
      <c r="S1558" s="105" t="b">
        <f aca="false">IF(N1558&gt;0,IF(O1558="","-",IF(R1558&lt;0%,"DEGROWTH","GROWTH")))</f>
        <v>0</v>
      </c>
      <c r="T1558" s="69" t="n">
        <v>15</v>
      </c>
      <c r="U1558" s="101" t="str">
        <f aca="false">IF(F1558&lt;=$V$2,"jAN","")</f>
        <v>jAN</v>
      </c>
      <c r="V1558" s="97" t="n">
        <v>15</v>
      </c>
      <c r="W1558" s="102" t="n">
        <f aca="false">K1558-V1558</f>
        <v>-15</v>
      </c>
      <c r="X1558" s="103" t="n">
        <f aca="false">IFERROR(IF(U1558="Jan",(K1558/V1558-1)),0)</f>
        <v>-1</v>
      </c>
      <c r="Y1558" s="104" t="str">
        <f aca="false">IF(T1558&gt;0,IF(U1558="","-",IF(X1558&lt;0%,"DEGROWTH","GROWTH")))</f>
        <v>DEGROWTH</v>
      </c>
      <c r="Z1558" s="85"/>
      <c r="AA1558" s="70"/>
      <c r="AB1558" s="85" t="s">
        <v>133</v>
      </c>
      <c r="AC1558" s="3"/>
    </row>
    <row r="1559" customFormat="false" ht="14.25" hidden="false" customHeight="true" outlineLevel="0" collapsed="false">
      <c r="A1559" s="85" t="s">
        <v>134</v>
      </c>
      <c r="B1559" s="83" t="s">
        <v>58</v>
      </c>
      <c r="C1559" s="83" t="s">
        <v>3270</v>
      </c>
      <c r="D1559" s="83" t="n">
        <v>1000004458</v>
      </c>
      <c r="E1559" s="83" t="s">
        <v>3271</v>
      </c>
      <c r="F1559" s="84" t="n">
        <v>45906</v>
      </c>
      <c r="G1559" s="67" t="str">
        <f aca="false">IF(I1559&gt;0,"Targeted Dealer","-")</f>
        <v>Targeted Dealer</v>
      </c>
      <c r="H1559" s="67"/>
      <c r="I1559" s="68" t="n">
        <v>80</v>
      </c>
      <c r="J1559" s="68" t="n">
        <f aca="false">I1559/$J$1*($J$1-$E$1)</f>
        <v>80</v>
      </c>
      <c r="K1559" s="69" t="n">
        <v>169</v>
      </c>
      <c r="L1559" s="69" t="n">
        <f aca="false">I1559-K1559</f>
        <v>-89</v>
      </c>
      <c r="M1559" s="69" t="n">
        <f aca="false">IFERROR((K1559/J1559%),"-")</f>
        <v>211.25</v>
      </c>
      <c r="N1559" s="97" t="n">
        <v>156</v>
      </c>
      <c r="O1559" s="98" t="str">
        <f aca="false">IF(F1559&lt;=$P$2,"DEC","")</f>
        <v>DEC</v>
      </c>
      <c r="P1559" s="97" t="n">
        <v>156</v>
      </c>
      <c r="Q1559" s="99" t="n">
        <f aca="false">K1559-P1559</f>
        <v>13</v>
      </c>
      <c r="R1559" s="98" t="n">
        <f aca="false">IFERROR(IF(O1559="Dec",(K1559/P1559-1))," ")</f>
        <v>0.0833333333333333</v>
      </c>
      <c r="S1559" s="100" t="str">
        <f aca="false">IF(N1559&gt;0,IF(O1559="","-",IF(R1559&lt;0%,"DEGROWTH","GROWTH")))</f>
        <v>GROWTH</v>
      </c>
      <c r="T1559" s="69" t="n">
        <v>0</v>
      </c>
      <c r="U1559" s="101" t="str">
        <f aca="false">IF(F1559&lt;=$V$2,"jAN","")</f>
        <v/>
      </c>
      <c r="V1559" s="97" t="n">
        <v>0</v>
      </c>
      <c r="W1559" s="102" t="n">
        <f aca="false">K1559-V1559</f>
        <v>169</v>
      </c>
      <c r="X1559" s="103" t="n">
        <f aca="false">IFERROR(IF(U1559="Jan",(K1559/V1559-1)),0)</f>
        <v>0</v>
      </c>
      <c r="Y1559" s="106" t="b">
        <f aca="false">IF(T1559&gt;0,IF(U1559="","-",IF(X1559&lt;0%,"DEGROWTH","GROWTH")))</f>
        <v>0</v>
      </c>
      <c r="Z1559" s="85"/>
      <c r="AA1559" s="70"/>
      <c r="AB1559" s="85" t="s">
        <v>134</v>
      </c>
      <c r="AC1559" s="3"/>
    </row>
    <row r="1560" customFormat="false" ht="14.25" hidden="false" customHeight="true" outlineLevel="0" collapsed="false">
      <c r="A1560" s="85" t="s">
        <v>134</v>
      </c>
      <c r="B1560" s="83" t="s">
        <v>84</v>
      </c>
      <c r="C1560" s="83" t="s">
        <v>3272</v>
      </c>
      <c r="D1560" s="83" t="n">
        <v>1000004474</v>
      </c>
      <c r="E1560" s="83" t="s">
        <v>3273</v>
      </c>
      <c r="F1560" s="84" t="n">
        <v>45922</v>
      </c>
      <c r="G1560" s="67" t="str">
        <f aca="false">IF(I1560&gt;0,"Targeted Dealer","-")</f>
        <v>Targeted Dealer</v>
      </c>
      <c r="H1560" s="67"/>
      <c r="I1560" s="68" t="n">
        <v>25</v>
      </c>
      <c r="J1560" s="68" t="n">
        <f aca="false">I1560/$J$1*($J$1-$E$1)</f>
        <v>25</v>
      </c>
      <c r="K1560" s="69" t="n">
        <v>28.5</v>
      </c>
      <c r="L1560" s="69" t="n">
        <f aca="false">I1560-K1560</f>
        <v>-3.5</v>
      </c>
      <c r="M1560" s="69" t="n">
        <f aca="false">IFERROR((K1560/J1560%),"-")</f>
        <v>114</v>
      </c>
      <c r="N1560" s="97" t="n">
        <v>24.5</v>
      </c>
      <c r="O1560" s="98" t="str">
        <f aca="false">IF(F1560&lt;=$P$2,"DEC","")</f>
        <v>DEC</v>
      </c>
      <c r="P1560" s="97" t="n">
        <v>24.5</v>
      </c>
      <c r="Q1560" s="99" t="n">
        <f aca="false">K1560-P1560</f>
        <v>4</v>
      </c>
      <c r="R1560" s="98" t="n">
        <f aca="false">IFERROR(IF(O1560="Dec",(K1560/P1560-1))," ")</f>
        <v>0.163265306122449</v>
      </c>
      <c r="S1560" s="100" t="str">
        <f aca="false">IF(N1560&gt;0,IF(O1560="","-",IF(R1560&lt;0%,"DEGROWTH","GROWTH")))</f>
        <v>GROWTH</v>
      </c>
      <c r="T1560" s="69" t="n">
        <v>0</v>
      </c>
      <c r="U1560" s="101" t="str">
        <f aca="false">IF(F1560&lt;=$V$2,"jAN","")</f>
        <v/>
      </c>
      <c r="V1560" s="97" t="n">
        <v>0</v>
      </c>
      <c r="W1560" s="102" t="n">
        <f aca="false">K1560-V1560</f>
        <v>28.5</v>
      </c>
      <c r="X1560" s="103" t="n">
        <f aca="false">IFERROR(IF(U1560="Jan",(K1560/V1560-1)),0)</f>
        <v>0</v>
      </c>
      <c r="Y1560" s="106" t="b">
        <f aca="false">IF(T1560&gt;0,IF(U1560="","-",IF(X1560&lt;0%,"DEGROWTH","GROWTH")))</f>
        <v>0</v>
      </c>
      <c r="Z1560" s="85"/>
      <c r="AA1560" s="70"/>
      <c r="AB1560" s="85" t="s">
        <v>134</v>
      </c>
      <c r="AC1560" s="3"/>
    </row>
    <row r="1561" customFormat="false" ht="14.25" hidden="false" customHeight="true" outlineLevel="0" collapsed="false">
      <c r="A1561" s="85" t="s">
        <v>134</v>
      </c>
      <c r="B1561" s="83" t="s">
        <v>65</v>
      </c>
      <c r="C1561" s="83" t="s">
        <v>3274</v>
      </c>
      <c r="D1561" s="83" t="n">
        <v>1000004465</v>
      </c>
      <c r="E1561" s="83" t="s">
        <v>3275</v>
      </c>
      <c r="F1561" s="84" t="n">
        <v>45896</v>
      </c>
      <c r="G1561" s="67" t="str">
        <f aca="false">IF(I1561&gt;0,"Targeted Dealer","-")</f>
        <v>Targeted Dealer</v>
      </c>
      <c r="H1561" s="67"/>
      <c r="I1561" s="68" t="n">
        <v>150</v>
      </c>
      <c r="J1561" s="68" t="n">
        <f aca="false">I1561/$J$1*($J$1-$E$1)</f>
        <v>150</v>
      </c>
      <c r="K1561" s="69" t="n">
        <v>155</v>
      </c>
      <c r="L1561" s="69" t="n">
        <f aca="false">I1561-K1561</f>
        <v>-5</v>
      </c>
      <c r="M1561" s="69" t="n">
        <f aca="false">IFERROR((K1561/J1561%),"-")</f>
        <v>103.333333333333</v>
      </c>
      <c r="N1561" s="97" t="n">
        <v>155</v>
      </c>
      <c r="O1561" s="98" t="str">
        <f aca="false">IF(F1561&lt;=$P$2,"DEC","")</f>
        <v>DEC</v>
      </c>
      <c r="P1561" s="97" t="n">
        <v>155</v>
      </c>
      <c r="Q1561" s="99" t="n">
        <f aca="false">K1561-P1561</f>
        <v>0</v>
      </c>
      <c r="R1561" s="98" t="n">
        <f aca="false">IFERROR(IF(O1561="Dec",(K1561/P1561-1))," ")</f>
        <v>0</v>
      </c>
      <c r="S1561" s="100" t="str">
        <f aca="false">IF(N1561&gt;0,IF(O1561="","-",IF(R1561&lt;0%,"DEGROWTH","GROWTH")))</f>
        <v>GROWTH</v>
      </c>
      <c r="T1561" s="69" t="n">
        <v>0</v>
      </c>
      <c r="U1561" s="101" t="str">
        <f aca="false">IF(F1561&lt;=$V$2,"jAN","")</f>
        <v/>
      </c>
      <c r="V1561" s="97" t="n">
        <v>0</v>
      </c>
      <c r="W1561" s="102" t="n">
        <f aca="false">K1561-V1561</f>
        <v>155</v>
      </c>
      <c r="X1561" s="103" t="n">
        <f aca="false">IFERROR(IF(U1561="Jan",(K1561/V1561-1)),0)</f>
        <v>0</v>
      </c>
      <c r="Y1561" s="106" t="b">
        <f aca="false">IF(T1561&gt;0,IF(U1561="","-",IF(X1561&lt;0%,"DEGROWTH","GROWTH")))</f>
        <v>0</v>
      </c>
      <c r="Z1561" s="85"/>
      <c r="AA1561" s="70"/>
      <c r="AB1561" s="85" t="s">
        <v>134</v>
      </c>
      <c r="AC1561" s="3"/>
    </row>
    <row r="1562" customFormat="false" ht="14.25" hidden="false" customHeight="true" outlineLevel="0" collapsed="false">
      <c r="A1562" s="85" t="s">
        <v>131</v>
      </c>
      <c r="B1562" s="83" t="s">
        <v>105</v>
      </c>
      <c r="C1562" s="83" t="s">
        <v>3276</v>
      </c>
      <c r="D1562" s="83" t="n">
        <v>1000004459</v>
      </c>
      <c r="E1562" s="83" t="s">
        <v>3277</v>
      </c>
      <c r="F1562" s="84" t="n">
        <v>45908</v>
      </c>
      <c r="G1562" s="67" t="str">
        <f aca="false">IF(I1562&gt;0,"Targeted Dealer","-")</f>
        <v>Targeted Dealer</v>
      </c>
      <c r="H1562" s="67"/>
      <c r="I1562" s="68" t="n">
        <v>60</v>
      </c>
      <c r="J1562" s="68" t="n">
        <f aca="false">I1562/$J$1*($J$1-$E$1)</f>
        <v>60</v>
      </c>
      <c r="K1562" s="69" t="n">
        <v>108.5</v>
      </c>
      <c r="L1562" s="69" t="n">
        <f aca="false">I1562-K1562</f>
        <v>-48.5</v>
      </c>
      <c r="M1562" s="69" t="n">
        <f aca="false">IFERROR((K1562/J1562%),"-")</f>
        <v>180.833333333333</v>
      </c>
      <c r="N1562" s="97" t="n">
        <v>57</v>
      </c>
      <c r="O1562" s="98" t="str">
        <f aca="false">IF(F1562&lt;=$P$2,"DEC","")</f>
        <v>DEC</v>
      </c>
      <c r="P1562" s="97" t="n">
        <v>57</v>
      </c>
      <c r="Q1562" s="99" t="n">
        <f aca="false">K1562-P1562</f>
        <v>51.5</v>
      </c>
      <c r="R1562" s="98" t="n">
        <f aca="false">IFERROR(IF(O1562="Dec",(K1562/P1562-1))," ")</f>
        <v>0.903508771929825</v>
      </c>
      <c r="S1562" s="100" t="str">
        <f aca="false">IF(N1562&gt;0,IF(O1562="","-",IF(R1562&lt;0%,"DEGROWTH","GROWTH")))</f>
        <v>GROWTH</v>
      </c>
      <c r="T1562" s="69" t="n">
        <v>0</v>
      </c>
      <c r="U1562" s="101" t="str">
        <f aca="false">IF(F1562&lt;=$V$2,"jAN","")</f>
        <v/>
      </c>
      <c r="V1562" s="97" t="n">
        <v>0</v>
      </c>
      <c r="W1562" s="102" t="n">
        <f aca="false">K1562-V1562</f>
        <v>108.5</v>
      </c>
      <c r="X1562" s="103" t="n">
        <f aca="false">IFERROR(IF(U1562="Jan",(K1562/V1562-1)),0)</f>
        <v>0</v>
      </c>
      <c r="Y1562" s="106" t="b">
        <f aca="false">IF(T1562&gt;0,IF(U1562="","-",IF(X1562&lt;0%,"DEGROWTH","GROWTH")))</f>
        <v>0</v>
      </c>
      <c r="Z1562" s="85"/>
      <c r="AA1562" s="85"/>
      <c r="AB1562" s="85" t="s">
        <v>131</v>
      </c>
      <c r="AC1562" s="3"/>
    </row>
    <row r="1563" customFormat="false" ht="14.25" hidden="false" customHeight="true" outlineLevel="0" collapsed="false">
      <c r="A1563" s="85" t="s">
        <v>133</v>
      </c>
      <c r="B1563" s="83" t="s">
        <v>52</v>
      </c>
      <c r="C1563" s="83" t="s">
        <v>3278</v>
      </c>
      <c r="D1563" s="83" t="n">
        <v>1000002970</v>
      </c>
      <c r="E1563" s="83" t="s">
        <v>3279</v>
      </c>
      <c r="F1563" s="84" t="n">
        <v>44820</v>
      </c>
      <c r="G1563" s="67" t="str">
        <f aca="false">IF(I1563&gt;0,"Targeted Dealer","-")</f>
        <v>Targeted Dealer</v>
      </c>
      <c r="H1563" s="67"/>
      <c r="I1563" s="68" t="n">
        <v>25</v>
      </c>
      <c r="J1563" s="68" t="n">
        <f aca="false">I1563/$J$1*($J$1-$E$1)</f>
        <v>25</v>
      </c>
      <c r="K1563" s="69" t="n">
        <v>0</v>
      </c>
      <c r="L1563" s="69" t="n">
        <f aca="false">I1563-K1563</f>
        <v>25</v>
      </c>
      <c r="M1563" s="69" t="n">
        <f aca="false">IFERROR((K1563/J1563%),"-")</f>
        <v>0</v>
      </c>
      <c r="N1563" s="97" t="n">
        <v>20</v>
      </c>
      <c r="O1563" s="98" t="str">
        <f aca="false">IF(F1563&lt;=$P$2,"DEC","")</f>
        <v>DEC</v>
      </c>
      <c r="P1563" s="97" t="n">
        <v>20</v>
      </c>
      <c r="Q1563" s="99" t="n">
        <f aca="false">K1563-P1563</f>
        <v>-20</v>
      </c>
      <c r="R1563" s="98" t="n">
        <f aca="false">IFERROR(IF(O1563="Dec",(K1563/P1563-1))," ")</f>
        <v>-1</v>
      </c>
      <c r="S1563" s="100" t="str">
        <f aca="false">IF(N1563&gt;0,IF(O1563="","-",IF(R1563&lt;0%,"DEGROWTH","GROWTH")))</f>
        <v>DEGROWTH</v>
      </c>
      <c r="T1563" s="69" t="n">
        <v>19.5</v>
      </c>
      <c r="U1563" s="101" t="str">
        <f aca="false">IF(F1563&lt;=$V$2,"jAN","")</f>
        <v>jAN</v>
      </c>
      <c r="V1563" s="97" t="n">
        <v>19.5</v>
      </c>
      <c r="W1563" s="102" t="n">
        <f aca="false">K1563-V1563</f>
        <v>-19.5</v>
      </c>
      <c r="X1563" s="103" t="n">
        <f aca="false">IFERROR(IF(U1563="Jan",(K1563/V1563-1)),0)</f>
        <v>-1</v>
      </c>
      <c r="Y1563" s="104" t="str">
        <f aca="false">IF(T1563&gt;0,IF(U1563="","-",IF(X1563&lt;0%,"DEGROWTH","GROWTH")))</f>
        <v>DEGROWTH</v>
      </c>
      <c r="Z1563" s="85"/>
      <c r="AA1563" s="70"/>
      <c r="AB1563" s="85" t="s">
        <v>133</v>
      </c>
      <c r="AC1563" s="3"/>
    </row>
    <row r="1564" customFormat="false" ht="14.25" hidden="false" customHeight="true" outlineLevel="0" collapsed="false">
      <c r="A1564" s="85" t="s">
        <v>134</v>
      </c>
      <c r="B1564" s="83" t="s">
        <v>64</v>
      </c>
      <c r="C1564" s="83" t="s">
        <v>3280</v>
      </c>
      <c r="D1564" s="83" t="n">
        <v>1000004425</v>
      </c>
      <c r="E1564" s="83" t="s">
        <v>3281</v>
      </c>
      <c r="F1564" s="84" t="n">
        <v>45861</v>
      </c>
      <c r="G1564" s="67" t="str">
        <f aca="false">IF(I1564&gt;0,"Targeted Dealer","-")</f>
        <v>Targeted Dealer</v>
      </c>
      <c r="H1564" s="67"/>
      <c r="I1564" s="68" t="n">
        <v>30</v>
      </c>
      <c r="J1564" s="68" t="n">
        <f aca="false">I1564/$J$1*($J$1-$E$1)</f>
        <v>30</v>
      </c>
      <c r="K1564" s="69" t="n">
        <v>18</v>
      </c>
      <c r="L1564" s="69" t="n">
        <f aca="false">I1564-K1564</f>
        <v>12</v>
      </c>
      <c r="M1564" s="69" t="n">
        <f aca="false">IFERROR((K1564/J1564%),"-")</f>
        <v>60</v>
      </c>
      <c r="N1564" s="97" t="n">
        <v>17</v>
      </c>
      <c r="O1564" s="98" t="str">
        <f aca="false">IF(F1564&lt;=$P$2,"DEC","")</f>
        <v>DEC</v>
      </c>
      <c r="P1564" s="97" t="n">
        <v>17</v>
      </c>
      <c r="Q1564" s="99" t="n">
        <f aca="false">K1564-P1564</f>
        <v>1</v>
      </c>
      <c r="R1564" s="98" t="n">
        <f aca="false">IFERROR(IF(O1564="Dec",(K1564/P1564-1))," ")</f>
        <v>0.0588235294117647</v>
      </c>
      <c r="S1564" s="100" t="str">
        <f aca="false">IF(N1564&gt;0,IF(O1564="","-",IF(R1564&lt;0%,"DEGROWTH","GROWTH")))</f>
        <v>GROWTH</v>
      </c>
      <c r="T1564" s="69" t="n">
        <v>0</v>
      </c>
      <c r="U1564" s="101" t="str">
        <f aca="false">IF(F1564&lt;=$V$2,"jAN","")</f>
        <v/>
      </c>
      <c r="V1564" s="97" t="n">
        <v>0</v>
      </c>
      <c r="W1564" s="102" t="n">
        <f aca="false">K1564-V1564</f>
        <v>18</v>
      </c>
      <c r="X1564" s="103" t="n">
        <f aca="false">IFERROR(IF(U1564="Jan",(K1564/V1564-1)),0)</f>
        <v>0</v>
      </c>
      <c r="Y1564" s="106" t="b">
        <f aca="false">IF(T1564&gt;0,IF(U1564="","-",IF(X1564&lt;0%,"DEGROWTH","GROWTH")))</f>
        <v>0</v>
      </c>
      <c r="Z1564" s="85"/>
      <c r="AA1564" s="70"/>
      <c r="AB1564" s="85" t="s">
        <v>134</v>
      </c>
      <c r="AC1564" s="3"/>
    </row>
    <row r="1565" customFormat="false" ht="14.25" hidden="false" customHeight="true" outlineLevel="0" collapsed="false">
      <c r="A1565" s="85" t="s">
        <v>130</v>
      </c>
      <c r="B1565" s="83" t="s">
        <v>113</v>
      </c>
      <c r="C1565" s="83" t="s">
        <v>3282</v>
      </c>
      <c r="D1565" s="83" t="n">
        <v>1000004467</v>
      </c>
      <c r="E1565" s="83" t="s">
        <v>3283</v>
      </c>
      <c r="F1565" s="84" t="n">
        <v>45899</v>
      </c>
      <c r="G1565" s="67" t="str">
        <f aca="false">IF(I1565&gt;0,"Targeted Dealer","-")</f>
        <v>Targeted Dealer</v>
      </c>
      <c r="H1565" s="67"/>
      <c r="I1565" s="68" t="n">
        <v>60</v>
      </c>
      <c r="J1565" s="68" t="n">
        <f aca="false">I1565/$J$1*($J$1-$E$1)</f>
        <v>60</v>
      </c>
      <c r="K1565" s="69" t="n">
        <v>33.25</v>
      </c>
      <c r="L1565" s="69" t="n">
        <f aca="false">I1565-K1565</f>
        <v>26.75</v>
      </c>
      <c r="M1565" s="69" t="n">
        <f aca="false">IFERROR((K1565/J1565%),"-")</f>
        <v>55.4166666666667</v>
      </c>
      <c r="N1565" s="97" t="n">
        <v>16.5</v>
      </c>
      <c r="O1565" s="98" t="str">
        <f aca="false">IF(F1565&lt;=$P$2,"DEC","")</f>
        <v>DEC</v>
      </c>
      <c r="P1565" s="97" t="n">
        <v>16.5</v>
      </c>
      <c r="Q1565" s="99" t="n">
        <f aca="false">K1565-P1565</f>
        <v>16.75</v>
      </c>
      <c r="R1565" s="98" t="n">
        <f aca="false">IFERROR(IF(O1565="Dec",(K1565/P1565-1))," ")</f>
        <v>1.01515151515152</v>
      </c>
      <c r="S1565" s="100" t="str">
        <f aca="false">IF(N1565&gt;0,IF(O1565="","-",IF(R1565&lt;0%,"DEGROWTH","GROWTH")))</f>
        <v>GROWTH</v>
      </c>
      <c r="T1565" s="69" t="n">
        <v>0</v>
      </c>
      <c r="U1565" s="101" t="str">
        <f aca="false">IF(F1565&lt;=$V$2,"jAN","")</f>
        <v/>
      </c>
      <c r="V1565" s="97" t="n">
        <v>0</v>
      </c>
      <c r="W1565" s="102" t="n">
        <f aca="false">K1565-V1565</f>
        <v>33.25</v>
      </c>
      <c r="X1565" s="103" t="n">
        <f aca="false">IFERROR(IF(U1565="Jan",(K1565/V1565-1)),0)</f>
        <v>0</v>
      </c>
      <c r="Y1565" s="106" t="b">
        <f aca="false">IF(T1565&gt;0,IF(U1565="","-",IF(X1565&lt;0%,"DEGROWTH","GROWTH")))</f>
        <v>0</v>
      </c>
      <c r="Z1565" s="85"/>
      <c r="AA1565" s="85"/>
      <c r="AB1565" s="85" t="s">
        <v>130</v>
      </c>
      <c r="AC1565" s="3"/>
    </row>
    <row r="1566" customFormat="false" ht="14.25" hidden="false" customHeight="true" outlineLevel="0" collapsed="false">
      <c r="A1566" s="85" t="s">
        <v>130</v>
      </c>
      <c r="B1566" s="83" t="s">
        <v>113</v>
      </c>
      <c r="C1566" s="83" t="s">
        <v>554</v>
      </c>
      <c r="D1566" s="83" t="n">
        <v>1000004461</v>
      </c>
      <c r="E1566" s="83" t="s">
        <v>555</v>
      </c>
      <c r="F1566" s="84" t="n">
        <v>45920</v>
      </c>
      <c r="G1566" s="67" t="str">
        <f aca="false">IF(I1566&gt;0,"Targeted Dealer","-")</f>
        <v>Targeted Dealer</v>
      </c>
      <c r="H1566" s="67"/>
      <c r="I1566" s="68" t="n">
        <v>120</v>
      </c>
      <c r="J1566" s="68" t="n">
        <f aca="false">I1566/$J$1*($J$1-$E$1)</f>
        <v>120</v>
      </c>
      <c r="K1566" s="69" t="n">
        <v>0</v>
      </c>
      <c r="L1566" s="69" t="n">
        <f aca="false">I1566-K1566</f>
        <v>120</v>
      </c>
      <c r="M1566" s="69" t="n">
        <f aca="false">IFERROR((K1566/J1566%),"-")</f>
        <v>0</v>
      </c>
      <c r="N1566" s="97" t="n">
        <v>0</v>
      </c>
      <c r="O1566" s="98" t="str">
        <f aca="false">IF(F1566&lt;=$P$2,"DEC","")</f>
        <v>DEC</v>
      </c>
      <c r="P1566" s="97" t="n">
        <v>0</v>
      </c>
      <c r="Q1566" s="99" t="n">
        <f aca="false">K1566-P1566</f>
        <v>0</v>
      </c>
      <c r="R1566" s="98" t="str">
        <f aca="false">IFERROR(IF(O1566="Dec",(K1566/P1566-1))," ")</f>
        <v> </v>
      </c>
      <c r="S1566" s="105" t="b">
        <f aca="false">IF(N1566&gt;0,IF(O1566="","-",IF(R1566&lt;0%,"DEGROWTH","GROWTH")))</f>
        <v>0</v>
      </c>
      <c r="T1566" s="69" t="n">
        <v>0</v>
      </c>
      <c r="U1566" s="101" t="str">
        <f aca="false">IF(F1566&lt;=$V$2,"jAN","")</f>
        <v/>
      </c>
      <c r="V1566" s="97" t="n">
        <v>0</v>
      </c>
      <c r="W1566" s="102" t="n">
        <f aca="false">K1566-V1566</f>
        <v>0</v>
      </c>
      <c r="X1566" s="103" t="n">
        <f aca="false">IFERROR(IF(U1566="Jan",(K1566/V1566-1)),0)</f>
        <v>0</v>
      </c>
      <c r="Y1566" s="106" t="b">
        <f aca="false">IF(T1566&gt;0,IF(U1566="","-",IF(X1566&lt;0%,"DEGROWTH","GROWTH")))</f>
        <v>0</v>
      </c>
      <c r="Z1566" s="85"/>
      <c r="AA1566" s="85"/>
      <c r="AB1566" s="85" t="s">
        <v>130</v>
      </c>
      <c r="AC1566" s="3"/>
    </row>
    <row r="1567" customFormat="false" ht="14.25" hidden="false" customHeight="true" outlineLevel="0" collapsed="false">
      <c r="A1567" s="85" t="s">
        <v>130</v>
      </c>
      <c r="B1567" s="83" t="s">
        <v>521</v>
      </c>
      <c r="C1567" s="83" t="s">
        <v>3284</v>
      </c>
      <c r="D1567" s="83" t="n">
        <v>1000004468</v>
      </c>
      <c r="E1567" s="83" t="s">
        <v>3285</v>
      </c>
      <c r="F1567" s="84" t="n">
        <v>45908</v>
      </c>
      <c r="G1567" s="67" t="str">
        <f aca="false">IF(I1567&gt;0,"Targeted Dealer","-")</f>
        <v>Targeted Dealer</v>
      </c>
      <c r="H1567" s="67"/>
      <c r="I1567" s="68" t="n">
        <v>25</v>
      </c>
      <c r="J1567" s="68" t="n">
        <f aca="false">I1567/$J$1*($J$1-$E$1)</f>
        <v>25</v>
      </c>
      <c r="K1567" s="69" t="n">
        <v>50</v>
      </c>
      <c r="L1567" s="69" t="n">
        <f aca="false">I1567-K1567</f>
        <v>-25</v>
      </c>
      <c r="M1567" s="69" t="n">
        <f aca="false">IFERROR((K1567/J1567%),"-")</f>
        <v>200</v>
      </c>
      <c r="N1567" s="97" t="n">
        <v>40</v>
      </c>
      <c r="O1567" s="98" t="str">
        <f aca="false">IF(F1567&lt;=$P$2,"DEC","")</f>
        <v>DEC</v>
      </c>
      <c r="P1567" s="97" t="n">
        <v>40</v>
      </c>
      <c r="Q1567" s="99" t="n">
        <f aca="false">K1567-P1567</f>
        <v>10</v>
      </c>
      <c r="R1567" s="98" t="n">
        <f aca="false">IFERROR(IF(O1567="Dec",(K1567/P1567-1))," ")</f>
        <v>0.25</v>
      </c>
      <c r="S1567" s="100" t="str">
        <f aca="false">IF(N1567&gt;0,IF(O1567="","-",IF(R1567&lt;0%,"DEGROWTH","GROWTH")))</f>
        <v>GROWTH</v>
      </c>
      <c r="T1567" s="69" t="n">
        <v>0</v>
      </c>
      <c r="U1567" s="101" t="str">
        <f aca="false">IF(F1567&lt;=$V$2,"jAN","")</f>
        <v/>
      </c>
      <c r="V1567" s="97" t="n">
        <v>0</v>
      </c>
      <c r="W1567" s="102" t="n">
        <f aca="false">K1567-V1567</f>
        <v>50</v>
      </c>
      <c r="X1567" s="103" t="n">
        <f aca="false">IFERROR(IF(U1567="Jan",(K1567/V1567-1)),0)</f>
        <v>0</v>
      </c>
      <c r="Y1567" s="106" t="b">
        <f aca="false">IF(T1567&gt;0,IF(U1567="","-",IF(X1567&lt;0%,"DEGROWTH","GROWTH")))</f>
        <v>0</v>
      </c>
      <c r="Z1567" s="85"/>
      <c r="AA1567" s="85"/>
      <c r="AB1567" s="85" t="s">
        <v>130</v>
      </c>
      <c r="AC1567" s="3"/>
    </row>
    <row r="1568" customFormat="false" ht="14.25" hidden="false" customHeight="true" outlineLevel="0" collapsed="false">
      <c r="A1568" s="85" t="s">
        <v>133</v>
      </c>
      <c r="B1568" s="83" t="s">
        <v>48</v>
      </c>
      <c r="C1568" s="83" t="s">
        <v>3286</v>
      </c>
      <c r="D1568" s="83" t="n">
        <v>1000004456</v>
      </c>
      <c r="E1568" s="83" t="s">
        <v>3287</v>
      </c>
      <c r="F1568" s="84" t="n">
        <v>45906</v>
      </c>
      <c r="G1568" s="67" t="str">
        <f aca="false">IF(I1568&gt;0,"Targeted Dealer","-")</f>
        <v>Targeted Dealer</v>
      </c>
      <c r="H1568" s="67"/>
      <c r="I1568" s="68" t="n">
        <v>45</v>
      </c>
      <c r="J1568" s="68" t="n">
        <f aca="false">I1568/$J$1*($J$1-$E$1)</f>
        <v>45</v>
      </c>
      <c r="K1568" s="69" t="n">
        <v>44</v>
      </c>
      <c r="L1568" s="69" t="n">
        <f aca="false">I1568-K1568</f>
        <v>1</v>
      </c>
      <c r="M1568" s="69" t="n">
        <f aca="false">IFERROR((K1568/J1568%),"-")</f>
        <v>97.7777777777778</v>
      </c>
      <c r="N1568" s="97" t="n">
        <v>22</v>
      </c>
      <c r="O1568" s="98" t="str">
        <f aca="false">IF(F1568&lt;=$P$2,"DEC","")</f>
        <v>DEC</v>
      </c>
      <c r="P1568" s="97" t="n">
        <v>22</v>
      </c>
      <c r="Q1568" s="99" t="n">
        <f aca="false">K1568-P1568</f>
        <v>22</v>
      </c>
      <c r="R1568" s="98" t="n">
        <f aca="false">IFERROR(IF(O1568="Dec",(K1568/P1568-1))," ")</f>
        <v>1</v>
      </c>
      <c r="S1568" s="100" t="str">
        <f aca="false">IF(N1568&gt;0,IF(O1568="","-",IF(R1568&lt;0%,"DEGROWTH","GROWTH")))</f>
        <v>GROWTH</v>
      </c>
      <c r="T1568" s="69" t="n">
        <v>0</v>
      </c>
      <c r="U1568" s="101" t="str">
        <f aca="false">IF(F1568&lt;=$V$2,"jAN","")</f>
        <v/>
      </c>
      <c r="V1568" s="97" t="n">
        <v>0</v>
      </c>
      <c r="W1568" s="102" t="n">
        <f aca="false">K1568-V1568</f>
        <v>44</v>
      </c>
      <c r="X1568" s="103" t="n">
        <f aca="false">IFERROR(IF(U1568="Jan",(K1568/V1568-1)),0)</f>
        <v>0</v>
      </c>
      <c r="Y1568" s="106" t="b">
        <f aca="false">IF(T1568&gt;0,IF(U1568="","-",IF(X1568&lt;0%,"DEGROWTH","GROWTH")))</f>
        <v>0</v>
      </c>
      <c r="Z1568" s="85"/>
      <c r="AA1568" s="70"/>
      <c r="AB1568" s="85" t="s">
        <v>133</v>
      </c>
      <c r="AC1568" s="3"/>
    </row>
    <row r="1569" customFormat="false" ht="14.25" hidden="false" customHeight="true" outlineLevel="0" collapsed="false">
      <c r="A1569" s="85" t="s">
        <v>133</v>
      </c>
      <c r="B1569" s="83" t="s">
        <v>48</v>
      </c>
      <c r="C1569" s="83" t="s">
        <v>3288</v>
      </c>
      <c r="D1569" s="83" t="n">
        <v>1000004460</v>
      </c>
      <c r="E1569" s="83" t="s">
        <v>3289</v>
      </c>
      <c r="F1569" s="84" t="n">
        <v>45910</v>
      </c>
      <c r="G1569" s="67" t="str">
        <f aca="false">IF(I1569&gt;0,"Targeted Dealer","-")</f>
        <v>Targeted Dealer</v>
      </c>
      <c r="H1569" s="67"/>
      <c r="I1569" s="68" t="n">
        <v>130</v>
      </c>
      <c r="J1569" s="68" t="n">
        <f aca="false">I1569/$J$1*($J$1-$E$1)</f>
        <v>130</v>
      </c>
      <c r="K1569" s="69" t="n">
        <v>70</v>
      </c>
      <c r="L1569" s="69" t="n">
        <f aca="false">I1569-K1569</f>
        <v>60</v>
      </c>
      <c r="M1569" s="69" t="n">
        <f aca="false">IFERROR((K1569/J1569%),"-")</f>
        <v>53.8461538461539</v>
      </c>
      <c r="N1569" s="97" t="n">
        <v>100</v>
      </c>
      <c r="O1569" s="98" t="str">
        <f aca="false">IF(F1569&lt;=$P$2,"DEC","")</f>
        <v>DEC</v>
      </c>
      <c r="P1569" s="97" t="n">
        <v>100</v>
      </c>
      <c r="Q1569" s="99" t="n">
        <f aca="false">K1569-P1569</f>
        <v>-30</v>
      </c>
      <c r="R1569" s="98" t="n">
        <f aca="false">IFERROR(IF(O1569="Dec",(K1569/P1569-1))," ")</f>
        <v>-0.3</v>
      </c>
      <c r="S1569" s="100" t="str">
        <f aca="false">IF(N1569&gt;0,IF(O1569="","-",IF(R1569&lt;0%,"DEGROWTH","GROWTH")))</f>
        <v>DEGROWTH</v>
      </c>
      <c r="T1569" s="69" t="n">
        <v>0</v>
      </c>
      <c r="U1569" s="101" t="str">
        <f aca="false">IF(F1569&lt;=$V$2,"jAN","")</f>
        <v/>
      </c>
      <c r="V1569" s="97" t="n">
        <v>0</v>
      </c>
      <c r="W1569" s="102" t="n">
        <f aca="false">K1569-V1569</f>
        <v>70</v>
      </c>
      <c r="X1569" s="103" t="n">
        <f aca="false">IFERROR(IF(U1569="Jan",(K1569/V1569-1)),0)</f>
        <v>0</v>
      </c>
      <c r="Y1569" s="106" t="b">
        <f aca="false">IF(T1569&gt;0,IF(U1569="","-",IF(X1569&lt;0%,"DEGROWTH","GROWTH")))</f>
        <v>0</v>
      </c>
      <c r="Z1569" s="85"/>
      <c r="AA1569" s="70"/>
      <c r="AB1569" s="85" t="s">
        <v>133</v>
      </c>
      <c r="AC1569" s="3"/>
    </row>
    <row r="1570" customFormat="false" ht="14.25" hidden="false" customHeight="true" outlineLevel="0" collapsed="false">
      <c r="A1570" s="85" t="s">
        <v>131</v>
      </c>
      <c r="B1570" s="83" t="s">
        <v>98</v>
      </c>
      <c r="C1570" s="83" t="s">
        <v>3290</v>
      </c>
      <c r="D1570" s="83" t="n">
        <v>1000001886</v>
      </c>
      <c r="E1570" s="83" t="s">
        <v>3291</v>
      </c>
      <c r="F1570" s="84" t="n">
        <v>44739</v>
      </c>
      <c r="G1570" s="67" t="str">
        <f aca="false">IF(I1570&gt;0,"Targeted Dealer","-")</f>
        <v>Targeted Dealer</v>
      </c>
      <c r="H1570" s="67"/>
      <c r="I1570" s="68" t="n">
        <v>25</v>
      </c>
      <c r="J1570" s="68" t="n">
        <f aca="false">I1570/$J$1*($J$1-$E$1)</f>
        <v>25</v>
      </c>
      <c r="K1570" s="69" t="n">
        <v>33</v>
      </c>
      <c r="L1570" s="69" t="n">
        <f aca="false">I1570-K1570</f>
        <v>-8</v>
      </c>
      <c r="M1570" s="69" t="n">
        <f aca="false">IFERROR((K1570/J1570%),"-")</f>
        <v>132</v>
      </c>
      <c r="N1570" s="97" t="n">
        <v>20</v>
      </c>
      <c r="O1570" s="98" t="str">
        <f aca="false">IF(F1570&lt;=$P$2,"DEC","")</f>
        <v>DEC</v>
      </c>
      <c r="P1570" s="97" t="n">
        <v>20</v>
      </c>
      <c r="Q1570" s="99" t="n">
        <f aca="false">K1570-P1570</f>
        <v>13</v>
      </c>
      <c r="R1570" s="98" t="n">
        <f aca="false">IFERROR(IF(O1570="Dec",(K1570/P1570-1))," ")</f>
        <v>0.65</v>
      </c>
      <c r="S1570" s="100" t="str">
        <f aca="false">IF(N1570&gt;0,IF(O1570="","-",IF(R1570&lt;0%,"DEGROWTH","GROWTH")))</f>
        <v>GROWTH</v>
      </c>
      <c r="T1570" s="69" t="n">
        <v>27</v>
      </c>
      <c r="U1570" s="101" t="str">
        <f aca="false">IF(F1570&lt;=$V$2,"jAN","")</f>
        <v>jAN</v>
      </c>
      <c r="V1570" s="97" t="n">
        <v>27</v>
      </c>
      <c r="W1570" s="102" t="n">
        <f aca="false">K1570-V1570</f>
        <v>6</v>
      </c>
      <c r="X1570" s="103" t="n">
        <f aca="false">IFERROR(IF(U1570="Jan",(K1570/V1570-1)),0)</f>
        <v>0.222222222222222</v>
      </c>
      <c r="Y1570" s="104" t="str">
        <f aca="false">IF(T1570&gt;0,IF(U1570="","-",IF(X1570&lt;0%,"DEGROWTH","GROWTH")))</f>
        <v>GROWTH</v>
      </c>
      <c r="Z1570" s="85"/>
      <c r="AA1570" s="85"/>
      <c r="AB1570" s="85" t="s">
        <v>131</v>
      </c>
      <c r="AC1570" s="3"/>
    </row>
    <row r="1571" customFormat="false" ht="14.25" hidden="false" customHeight="true" outlineLevel="0" collapsed="false">
      <c r="A1571" s="85" t="s">
        <v>134</v>
      </c>
      <c r="B1571" s="83" t="s">
        <v>71</v>
      </c>
      <c r="C1571" s="83" t="s">
        <v>556</v>
      </c>
      <c r="D1571" s="83" t="n">
        <v>1000004469</v>
      </c>
      <c r="E1571" s="83" t="s">
        <v>557</v>
      </c>
      <c r="F1571" s="84" t="n">
        <v>45915</v>
      </c>
      <c r="G1571" s="67" t="str">
        <f aca="false">IF(I1571&gt;0,"Targeted Dealer","-")</f>
        <v>Targeted Dealer</v>
      </c>
      <c r="H1571" s="67"/>
      <c r="I1571" s="68" t="n">
        <v>25</v>
      </c>
      <c r="J1571" s="68" t="n">
        <f aca="false">I1571/$J$1*($J$1-$E$1)</f>
        <v>25</v>
      </c>
      <c r="K1571" s="69" t="n">
        <v>0</v>
      </c>
      <c r="L1571" s="69" t="n">
        <f aca="false">I1571-K1571</f>
        <v>25</v>
      </c>
      <c r="M1571" s="69" t="n">
        <f aca="false">IFERROR((K1571/J1571%),"-")</f>
        <v>0</v>
      </c>
      <c r="N1571" s="97" t="n">
        <v>0</v>
      </c>
      <c r="O1571" s="98" t="str">
        <f aca="false">IF(F1571&lt;=$P$2,"DEC","")</f>
        <v>DEC</v>
      </c>
      <c r="P1571" s="97" t="n">
        <v>0</v>
      </c>
      <c r="Q1571" s="99" t="n">
        <f aca="false">K1571-P1571</f>
        <v>0</v>
      </c>
      <c r="R1571" s="98" t="str">
        <f aca="false">IFERROR(IF(O1571="Dec",(K1571/P1571-1))," ")</f>
        <v> </v>
      </c>
      <c r="S1571" s="105" t="b">
        <f aca="false">IF(N1571&gt;0,IF(O1571="","-",IF(R1571&lt;0%,"DEGROWTH","GROWTH")))</f>
        <v>0</v>
      </c>
      <c r="T1571" s="69" t="n">
        <v>0</v>
      </c>
      <c r="U1571" s="101" t="str">
        <f aca="false">IF(F1571&lt;=$V$2,"jAN","")</f>
        <v/>
      </c>
      <c r="V1571" s="97" t="n">
        <v>0</v>
      </c>
      <c r="W1571" s="102" t="n">
        <f aca="false">K1571-V1571</f>
        <v>0</v>
      </c>
      <c r="X1571" s="103" t="n">
        <f aca="false">IFERROR(IF(U1571="Jan",(K1571/V1571-1)),0)</f>
        <v>0</v>
      </c>
      <c r="Y1571" s="106" t="b">
        <f aca="false">IF(T1571&gt;0,IF(U1571="","-",IF(X1571&lt;0%,"DEGROWTH","GROWTH")))</f>
        <v>0</v>
      </c>
      <c r="Z1571" s="85"/>
      <c r="AA1571" s="70"/>
      <c r="AB1571" s="85" t="s">
        <v>134</v>
      </c>
      <c r="AC1571" s="3"/>
    </row>
    <row r="1572" customFormat="false" ht="14.25" hidden="false" customHeight="true" outlineLevel="0" collapsed="false">
      <c r="A1572" s="85" t="s">
        <v>133</v>
      </c>
      <c r="B1572" s="83" t="s">
        <v>141</v>
      </c>
      <c r="C1572" s="83" t="s">
        <v>3292</v>
      </c>
      <c r="D1572" s="83" t="n">
        <v>1000004493</v>
      </c>
      <c r="E1572" s="83" t="s">
        <v>3293</v>
      </c>
      <c r="F1572" s="84" t="n">
        <v>45926</v>
      </c>
      <c r="G1572" s="67" t="str">
        <f aca="false">IF(I1572&gt;0,"Targeted Dealer","-")</f>
        <v>Targeted Dealer</v>
      </c>
      <c r="H1572" s="67"/>
      <c r="I1572" s="68" t="n">
        <v>160</v>
      </c>
      <c r="J1572" s="68" t="n">
        <f aca="false">I1572/$J$1*($J$1-$E$1)</f>
        <v>160</v>
      </c>
      <c r="K1572" s="69" t="n">
        <v>160</v>
      </c>
      <c r="L1572" s="69" t="n">
        <f aca="false">I1572-K1572</f>
        <v>0</v>
      </c>
      <c r="M1572" s="69" t="n">
        <f aca="false">IFERROR((K1572/J1572%),"-")</f>
        <v>100</v>
      </c>
      <c r="N1572" s="97" t="n">
        <v>120</v>
      </c>
      <c r="O1572" s="98" t="str">
        <f aca="false">IF(F1572&lt;=$P$2,"DEC","")</f>
        <v>DEC</v>
      </c>
      <c r="P1572" s="97" t="n">
        <v>120</v>
      </c>
      <c r="Q1572" s="99" t="n">
        <f aca="false">K1572-P1572</f>
        <v>40</v>
      </c>
      <c r="R1572" s="98" t="n">
        <f aca="false">IFERROR(IF(O1572="Dec",(K1572/P1572-1))," ")</f>
        <v>0.333333333333333</v>
      </c>
      <c r="S1572" s="100" t="str">
        <f aca="false">IF(N1572&gt;0,IF(O1572="","-",IF(R1572&lt;0%,"DEGROWTH","GROWTH")))</f>
        <v>GROWTH</v>
      </c>
      <c r="T1572" s="69" t="n">
        <v>0</v>
      </c>
      <c r="U1572" s="101" t="str">
        <f aca="false">IF(F1572&lt;=$V$2,"jAN","")</f>
        <v/>
      </c>
      <c r="V1572" s="97" t="n">
        <v>0</v>
      </c>
      <c r="W1572" s="102" t="n">
        <f aca="false">K1572-V1572</f>
        <v>160</v>
      </c>
      <c r="X1572" s="103" t="n">
        <f aca="false">IFERROR(IF(U1572="Jan",(K1572/V1572-1)),0)</f>
        <v>0</v>
      </c>
      <c r="Y1572" s="106" t="b">
        <f aca="false">IF(T1572&gt;0,IF(U1572="","-",IF(X1572&lt;0%,"DEGROWTH","GROWTH")))</f>
        <v>0</v>
      </c>
      <c r="Z1572" s="85"/>
      <c r="AA1572" s="70"/>
      <c r="AB1572" s="85" t="s">
        <v>133</v>
      </c>
      <c r="AC1572" s="3"/>
    </row>
    <row r="1573" customFormat="false" ht="14.25" hidden="false" customHeight="true" outlineLevel="0" collapsed="false">
      <c r="A1573" s="85" t="s">
        <v>134</v>
      </c>
      <c r="B1573" s="83" t="s">
        <v>61</v>
      </c>
      <c r="C1573" s="83" t="s">
        <v>3294</v>
      </c>
      <c r="D1573" s="83" t="n">
        <v>1000004494</v>
      </c>
      <c r="E1573" s="83" t="s">
        <v>3295</v>
      </c>
      <c r="F1573" s="84" t="n">
        <v>45925</v>
      </c>
      <c r="G1573" s="67" t="str">
        <f aca="false">IF(I1573&gt;0,"Targeted Dealer","-")</f>
        <v>Targeted Dealer</v>
      </c>
      <c r="H1573" s="67"/>
      <c r="I1573" s="68" t="n">
        <v>25</v>
      </c>
      <c r="J1573" s="68" t="n">
        <f aca="false">I1573/$J$1*($J$1-$E$1)</f>
        <v>25</v>
      </c>
      <c r="K1573" s="69" t="n">
        <v>49</v>
      </c>
      <c r="L1573" s="69" t="n">
        <f aca="false">I1573-K1573</f>
        <v>-24</v>
      </c>
      <c r="M1573" s="69" t="n">
        <f aca="false">IFERROR((K1573/J1573%),"-")</f>
        <v>196</v>
      </c>
      <c r="N1573" s="97" t="n">
        <v>37.5</v>
      </c>
      <c r="O1573" s="98" t="str">
        <f aca="false">IF(F1573&lt;=$P$2,"DEC","")</f>
        <v>DEC</v>
      </c>
      <c r="P1573" s="97" t="n">
        <v>37.5</v>
      </c>
      <c r="Q1573" s="99" t="n">
        <f aca="false">K1573-P1573</f>
        <v>11.5</v>
      </c>
      <c r="R1573" s="98" t="n">
        <f aca="false">IFERROR(IF(O1573="Dec",(K1573/P1573-1))," ")</f>
        <v>0.306666666666667</v>
      </c>
      <c r="S1573" s="100" t="str">
        <f aca="false">IF(N1573&gt;0,IF(O1573="","-",IF(R1573&lt;0%,"DEGROWTH","GROWTH")))</f>
        <v>GROWTH</v>
      </c>
      <c r="T1573" s="69" t="n">
        <v>0</v>
      </c>
      <c r="U1573" s="101" t="str">
        <f aca="false">IF(F1573&lt;=$V$2,"jAN","")</f>
        <v/>
      </c>
      <c r="V1573" s="97" t="n">
        <v>0</v>
      </c>
      <c r="W1573" s="102" t="n">
        <f aca="false">K1573-V1573</f>
        <v>49</v>
      </c>
      <c r="X1573" s="103" t="n">
        <f aca="false">IFERROR(IF(U1573="Jan",(K1573/V1573-1)),0)</f>
        <v>0</v>
      </c>
      <c r="Y1573" s="106" t="b">
        <f aca="false">IF(T1573&gt;0,IF(U1573="","-",IF(X1573&lt;0%,"DEGROWTH","GROWTH")))</f>
        <v>0</v>
      </c>
      <c r="Z1573" s="85"/>
      <c r="AA1573" s="70"/>
      <c r="AB1573" s="85" t="s">
        <v>134</v>
      </c>
      <c r="AC1573" s="3"/>
    </row>
    <row r="1574" customFormat="false" ht="14.25" hidden="false" customHeight="true" outlineLevel="0" collapsed="false">
      <c r="A1574" s="85" t="s">
        <v>134</v>
      </c>
      <c r="B1574" s="83" t="s">
        <v>79</v>
      </c>
      <c r="C1574" s="83" t="s">
        <v>3296</v>
      </c>
      <c r="D1574" s="83" t="n">
        <v>1000004472</v>
      </c>
      <c r="E1574" s="83" t="s">
        <v>3297</v>
      </c>
      <c r="F1574" s="84" t="n">
        <v>45868</v>
      </c>
      <c r="G1574" s="67" t="str">
        <f aca="false">IF(I1574&gt;0,"Targeted Dealer","-")</f>
        <v>Targeted Dealer</v>
      </c>
      <c r="H1574" s="67"/>
      <c r="I1574" s="68" t="n">
        <v>50</v>
      </c>
      <c r="J1574" s="68" t="n">
        <f aca="false">I1574/$J$1*($J$1-$E$1)</f>
        <v>50</v>
      </c>
      <c r="K1574" s="69" t="n">
        <v>131</v>
      </c>
      <c r="L1574" s="69" t="n">
        <f aca="false">I1574-K1574</f>
        <v>-81</v>
      </c>
      <c r="M1574" s="69" t="n">
        <f aca="false">IFERROR((K1574/J1574%),"-")</f>
        <v>262</v>
      </c>
      <c r="N1574" s="97" t="n">
        <v>45</v>
      </c>
      <c r="O1574" s="98" t="str">
        <f aca="false">IF(F1574&lt;=$P$2,"DEC","")</f>
        <v>DEC</v>
      </c>
      <c r="P1574" s="97" t="n">
        <v>45</v>
      </c>
      <c r="Q1574" s="99" t="n">
        <f aca="false">K1574-P1574</f>
        <v>86</v>
      </c>
      <c r="R1574" s="98" t="n">
        <f aca="false">IFERROR(IF(O1574="Dec",(K1574/P1574-1))," ")</f>
        <v>1.91111111111111</v>
      </c>
      <c r="S1574" s="100" t="str">
        <f aca="false">IF(N1574&gt;0,IF(O1574="","-",IF(R1574&lt;0%,"DEGROWTH","GROWTH")))</f>
        <v>GROWTH</v>
      </c>
      <c r="T1574" s="69" t="n">
        <v>0</v>
      </c>
      <c r="U1574" s="101" t="str">
        <f aca="false">IF(F1574&lt;=$V$2,"jAN","")</f>
        <v/>
      </c>
      <c r="V1574" s="97" t="n">
        <v>0</v>
      </c>
      <c r="W1574" s="102" t="n">
        <f aca="false">K1574-V1574</f>
        <v>131</v>
      </c>
      <c r="X1574" s="103" t="n">
        <f aca="false">IFERROR(IF(U1574="Jan",(K1574/V1574-1)),0)</f>
        <v>0</v>
      </c>
      <c r="Y1574" s="106" t="b">
        <f aca="false">IF(T1574&gt;0,IF(U1574="","-",IF(X1574&lt;0%,"DEGROWTH","GROWTH")))</f>
        <v>0</v>
      </c>
      <c r="Z1574" s="85"/>
      <c r="AA1574" s="70"/>
      <c r="AB1574" s="85" t="s">
        <v>134</v>
      </c>
      <c r="AC1574" s="3"/>
    </row>
    <row r="1575" customFormat="false" ht="14.25" hidden="false" customHeight="true" outlineLevel="0" collapsed="false">
      <c r="A1575" s="85" t="s">
        <v>133</v>
      </c>
      <c r="B1575" s="83" t="s">
        <v>21</v>
      </c>
      <c r="C1575" s="83" t="s">
        <v>3298</v>
      </c>
      <c r="D1575" s="83" t="n">
        <v>1000004473</v>
      </c>
      <c r="E1575" s="83" t="s">
        <v>3299</v>
      </c>
      <c r="F1575" s="84" t="n">
        <v>45916</v>
      </c>
      <c r="G1575" s="67" t="str">
        <f aca="false">IF(I1575&gt;0,"Targeted Dealer","-")</f>
        <v>Targeted Dealer</v>
      </c>
      <c r="H1575" s="67"/>
      <c r="I1575" s="68" t="n">
        <v>20</v>
      </c>
      <c r="J1575" s="68" t="n">
        <f aca="false">I1575/$J$1*($J$1-$E$1)</f>
        <v>20</v>
      </c>
      <c r="K1575" s="69" t="n">
        <v>30</v>
      </c>
      <c r="L1575" s="69" t="n">
        <f aca="false">I1575-K1575</f>
        <v>-10</v>
      </c>
      <c r="M1575" s="69" t="n">
        <f aca="false">IFERROR((K1575/J1575%),"-")</f>
        <v>150</v>
      </c>
      <c r="N1575" s="97" t="n">
        <v>20</v>
      </c>
      <c r="O1575" s="98" t="str">
        <f aca="false">IF(F1575&lt;=$P$2,"DEC","")</f>
        <v>DEC</v>
      </c>
      <c r="P1575" s="97" t="n">
        <v>20</v>
      </c>
      <c r="Q1575" s="99" t="n">
        <f aca="false">K1575-P1575</f>
        <v>10</v>
      </c>
      <c r="R1575" s="98" t="n">
        <f aca="false">IFERROR(IF(O1575="Dec",(K1575/P1575-1))," ")</f>
        <v>0.5</v>
      </c>
      <c r="S1575" s="100" t="str">
        <f aca="false">IF(N1575&gt;0,IF(O1575="","-",IF(R1575&lt;0%,"DEGROWTH","GROWTH")))</f>
        <v>GROWTH</v>
      </c>
      <c r="T1575" s="69" t="n">
        <v>0</v>
      </c>
      <c r="U1575" s="101" t="str">
        <f aca="false">IF(F1575&lt;=$V$2,"jAN","")</f>
        <v/>
      </c>
      <c r="V1575" s="97" t="n">
        <v>0</v>
      </c>
      <c r="W1575" s="102" t="n">
        <f aca="false">K1575-V1575</f>
        <v>30</v>
      </c>
      <c r="X1575" s="103" t="n">
        <f aca="false">IFERROR(IF(U1575="Jan",(K1575/V1575-1)),0)</f>
        <v>0</v>
      </c>
      <c r="Y1575" s="106" t="b">
        <f aca="false">IF(T1575&gt;0,IF(U1575="","-",IF(X1575&lt;0%,"DEGROWTH","GROWTH")))</f>
        <v>0</v>
      </c>
      <c r="Z1575" s="85"/>
      <c r="AA1575" s="70"/>
      <c r="AB1575" s="85" t="s">
        <v>133</v>
      </c>
      <c r="AC1575" s="3"/>
    </row>
    <row r="1576" customFormat="false" ht="14.25" hidden="false" customHeight="true" outlineLevel="0" collapsed="false">
      <c r="A1576" s="85" t="s">
        <v>130</v>
      </c>
      <c r="B1576" s="83" t="s">
        <v>120</v>
      </c>
      <c r="C1576" s="83" t="s">
        <v>558</v>
      </c>
      <c r="D1576" s="83" t="n">
        <v>1000001984</v>
      </c>
      <c r="E1576" s="83" t="s">
        <v>559</v>
      </c>
      <c r="F1576" s="84" t="n">
        <v>44739</v>
      </c>
      <c r="G1576" s="67" t="str">
        <f aca="false">IF(I1576&gt;0,"Targeted Dealer","-")</f>
        <v>Targeted Dealer</v>
      </c>
      <c r="H1576" s="67"/>
      <c r="I1576" s="68" t="n">
        <v>25</v>
      </c>
      <c r="J1576" s="68" t="n">
        <f aca="false">I1576/$J$1*($J$1-$E$1)</f>
        <v>25</v>
      </c>
      <c r="K1576" s="69" t="n">
        <v>25</v>
      </c>
      <c r="L1576" s="69" t="n">
        <f aca="false">I1576-K1576</f>
        <v>0</v>
      </c>
      <c r="M1576" s="69" t="n">
        <f aca="false">IFERROR((K1576/J1576%),"-")</f>
        <v>100</v>
      </c>
      <c r="N1576" s="97" t="n">
        <v>0</v>
      </c>
      <c r="O1576" s="98" t="str">
        <f aca="false">IF(F1576&lt;=$P$2,"DEC","")</f>
        <v>DEC</v>
      </c>
      <c r="P1576" s="97" t="n">
        <v>0</v>
      </c>
      <c r="Q1576" s="99" t="n">
        <f aca="false">K1576-P1576</f>
        <v>25</v>
      </c>
      <c r="R1576" s="98" t="str">
        <f aca="false">IFERROR(IF(O1576="Dec",(K1576/P1576-1))," ")</f>
        <v> </v>
      </c>
      <c r="S1576" s="105" t="b">
        <f aca="false">IF(N1576&gt;0,IF(O1576="","-",IF(R1576&lt;0%,"DEGROWTH","GROWTH")))</f>
        <v>0</v>
      </c>
      <c r="T1576" s="69" t="n">
        <v>0</v>
      </c>
      <c r="U1576" s="101" t="str">
        <f aca="false">IF(F1576&lt;=$V$2,"jAN","")</f>
        <v>jAN</v>
      </c>
      <c r="V1576" s="97" t="n">
        <v>0</v>
      </c>
      <c r="W1576" s="102" t="n">
        <f aca="false">K1576-V1576</f>
        <v>25</v>
      </c>
      <c r="X1576" s="103" t="n">
        <f aca="false">IFERROR(IF(U1576="Jan",(K1576/V1576-1)),0)</f>
        <v>0</v>
      </c>
      <c r="Y1576" s="106" t="b">
        <f aca="false">IF(T1576&gt;0,IF(U1576="","-",IF(X1576&lt;0%,"DEGROWTH","GROWTH")))</f>
        <v>0</v>
      </c>
      <c r="Z1576" s="85"/>
      <c r="AA1576" s="85"/>
      <c r="AB1576" s="85" t="s">
        <v>130</v>
      </c>
      <c r="AC1576" s="3"/>
    </row>
    <row r="1577" customFormat="false" ht="14.25" hidden="false" customHeight="true" outlineLevel="0" collapsed="false">
      <c r="A1577" s="85" t="s">
        <v>130</v>
      </c>
      <c r="B1577" s="83" t="s">
        <v>108</v>
      </c>
      <c r="C1577" s="83" t="s">
        <v>560</v>
      </c>
      <c r="D1577" s="83" t="n">
        <v>1000004499</v>
      </c>
      <c r="E1577" s="83" t="s">
        <v>561</v>
      </c>
      <c r="F1577" s="84" t="n">
        <v>45947</v>
      </c>
      <c r="G1577" s="67" t="str">
        <f aca="false">IF(I1577&gt;0,"Targeted Dealer","-")</f>
        <v>Targeted Dealer</v>
      </c>
      <c r="H1577" s="67"/>
      <c r="I1577" s="68" t="n">
        <v>150</v>
      </c>
      <c r="J1577" s="68" t="n">
        <f aca="false">I1577/$J$1*($J$1-$E$1)</f>
        <v>150</v>
      </c>
      <c r="K1577" s="69" t="n">
        <v>50</v>
      </c>
      <c r="L1577" s="69" t="n">
        <f aca="false">I1577-K1577</f>
        <v>100</v>
      </c>
      <c r="M1577" s="69" t="n">
        <f aca="false">IFERROR((K1577/J1577%),"-")</f>
        <v>33.3333333333333</v>
      </c>
      <c r="N1577" s="97" t="n">
        <v>0</v>
      </c>
      <c r="O1577" s="98" t="str">
        <f aca="false">IF(F1577&lt;=$P$2,"DEC","")</f>
        <v>DEC</v>
      </c>
      <c r="P1577" s="97" t="n">
        <v>0</v>
      </c>
      <c r="Q1577" s="99" t="n">
        <f aca="false">K1577-P1577</f>
        <v>50</v>
      </c>
      <c r="R1577" s="98" t="str">
        <f aca="false">IFERROR(IF(O1577="Dec",(K1577/P1577-1))," ")</f>
        <v> </v>
      </c>
      <c r="S1577" s="105" t="b">
        <f aca="false">IF(N1577&gt;0,IF(O1577="","-",IF(R1577&lt;0%,"DEGROWTH","GROWTH")))</f>
        <v>0</v>
      </c>
      <c r="T1577" s="69" t="n">
        <v>0</v>
      </c>
      <c r="U1577" s="101" t="str">
        <f aca="false">IF(F1577&lt;=$V$2,"jAN","")</f>
        <v/>
      </c>
      <c r="V1577" s="97" t="n">
        <v>0</v>
      </c>
      <c r="W1577" s="102" t="n">
        <f aca="false">K1577-V1577</f>
        <v>50</v>
      </c>
      <c r="X1577" s="103" t="n">
        <f aca="false">IFERROR(IF(U1577="Jan",(K1577/V1577-1)),0)</f>
        <v>0</v>
      </c>
      <c r="Y1577" s="106" t="b">
        <f aca="false">IF(T1577&gt;0,IF(U1577="","-",IF(X1577&lt;0%,"DEGROWTH","GROWTH")))</f>
        <v>0</v>
      </c>
      <c r="Z1577" s="85"/>
      <c r="AA1577" s="85"/>
      <c r="AB1577" s="85" t="s">
        <v>130</v>
      </c>
      <c r="AC1577" s="3"/>
    </row>
    <row r="1578" customFormat="false" ht="14.25" hidden="false" customHeight="true" outlineLevel="0" collapsed="false">
      <c r="A1578" s="85" t="s">
        <v>130</v>
      </c>
      <c r="B1578" s="83" t="s">
        <v>122</v>
      </c>
      <c r="C1578" s="83" t="s">
        <v>562</v>
      </c>
      <c r="D1578" s="83" t="n">
        <v>1000004286</v>
      </c>
      <c r="E1578" s="83" t="s">
        <v>563</v>
      </c>
      <c r="F1578" s="84" t="n">
        <v>45737</v>
      </c>
      <c r="G1578" s="67" t="str">
        <f aca="false">IF(I1578&gt;0,"Targeted Dealer","-")</f>
        <v>Targeted Dealer</v>
      </c>
      <c r="H1578" s="67"/>
      <c r="I1578" s="68" t="n">
        <v>65</v>
      </c>
      <c r="J1578" s="68" t="n">
        <f aca="false">I1578/$J$1*($J$1-$E$1)</f>
        <v>65</v>
      </c>
      <c r="K1578" s="69" t="n">
        <v>25</v>
      </c>
      <c r="L1578" s="69" t="n">
        <f aca="false">I1578-K1578</f>
        <v>40</v>
      </c>
      <c r="M1578" s="69" t="n">
        <f aca="false">IFERROR((K1578/J1578%),"-")</f>
        <v>38.4615384615385</v>
      </c>
      <c r="N1578" s="97" t="n">
        <v>50</v>
      </c>
      <c r="O1578" s="98" t="str">
        <f aca="false">IF(F1578&lt;=$P$2,"DEC","")</f>
        <v>DEC</v>
      </c>
      <c r="P1578" s="97" t="n">
        <v>50</v>
      </c>
      <c r="Q1578" s="99" t="n">
        <f aca="false">K1578-P1578</f>
        <v>-25</v>
      </c>
      <c r="R1578" s="98" t="n">
        <f aca="false">IFERROR(IF(O1578="Dec",(K1578/P1578-1))," ")</f>
        <v>-0.5</v>
      </c>
      <c r="S1578" s="100" t="str">
        <f aca="false">IF(N1578&gt;0,IF(O1578="","-",IF(R1578&lt;0%,"DEGROWTH","GROWTH")))</f>
        <v>DEGROWTH</v>
      </c>
      <c r="T1578" s="69" t="n">
        <v>0</v>
      </c>
      <c r="U1578" s="101" t="str">
        <f aca="false">IF(F1578&lt;=$V$2,"jAN","")</f>
        <v/>
      </c>
      <c r="V1578" s="97" t="n">
        <v>0</v>
      </c>
      <c r="W1578" s="102" t="n">
        <f aca="false">K1578-V1578</f>
        <v>25</v>
      </c>
      <c r="X1578" s="103" t="n">
        <f aca="false">IFERROR(IF(U1578="Jan",(K1578/V1578-1)),0)</f>
        <v>0</v>
      </c>
      <c r="Y1578" s="106" t="b">
        <f aca="false">IF(T1578&gt;0,IF(U1578="","-",IF(X1578&lt;0%,"DEGROWTH","GROWTH")))</f>
        <v>0</v>
      </c>
      <c r="Z1578" s="85"/>
      <c r="AA1578" s="85"/>
      <c r="AB1578" s="85" t="s">
        <v>130</v>
      </c>
      <c r="AC1578" s="3"/>
    </row>
    <row r="1579" customFormat="false" ht="14.25" hidden="false" customHeight="true" outlineLevel="0" collapsed="false">
      <c r="A1579" s="85" t="s">
        <v>131</v>
      </c>
      <c r="B1579" s="83" t="s">
        <v>140</v>
      </c>
      <c r="C1579" s="83" t="s">
        <v>564</v>
      </c>
      <c r="D1579" s="83" t="n">
        <v>1000001235</v>
      </c>
      <c r="E1579" s="83" t="s">
        <v>565</v>
      </c>
      <c r="F1579" s="84" t="n">
        <v>44739</v>
      </c>
      <c r="G1579" s="67" t="str">
        <f aca="false">IF(I1579&gt;0,"Targeted Dealer","-")</f>
        <v>-</v>
      </c>
      <c r="H1579" s="67"/>
      <c r="I1579" s="68" t="n">
        <v>0</v>
      </c>
      <c r="J1579" s="68" t="n">
        <f aca="false">I1579/$J$1*($J$1-$E$1)</f>
        <v>0</v>
      </c>
      <c r="K1579" s="69" t="n">
        <v>0</v>
      </c>
      <c r="L1579" s="69" t="n">
        <f aca="false">I1579-K1579</f>
        <v>0</v>
      </c>
      <c r="M1579" s="69" t="str">
        <f aca="false">IFERROR((K1579/J1579%),"-")</f>
        <v>-</v>
      </c>
      <c r="N1579" s="97" t="n">
        <v>0</v>
      </c>
      <c r="O1579" s="98" t="str">
        <f aca="false">IF(F1579&lt;=$P$2,"DEC","")</f>
        <v>DEC</v>
      </c>
      <c r="P1579" s="97" t="n">
        <v>0</v>
      </c>
      <c r="Q1579" s="99" t="n">
        <f aca="false">K1579-P1579</f>
        <v>0</v>
      </c>
      <c r="R1579" s="98" t="str">
        <f aca="false">IFERROR(IF(O1579="Dec",(K1579/P1579-1))," ")</f>
        <v> </v>
      </c>
      <c r="S1579" s="105" t="b">
        <f aca="false">IF(N1579&gt;0,IF(O1579="","-",IF(R1579&lt;0%,"DEGROWTH","GROWTH")))</f>
        <v>0</v>
      </c>
      <c r="T1579" s="69" t="n">
        <v>0</v>
      </c>
      <c r="U1579" s="101" t="str">
        <f aca="false">IF(F1579&lt;=$V$2,"jAN","")</f>
        <v>jAN</v>
      </c>
      <c r="V1579" s="97" t="n">
        <v>0</v>
      </c>
      <c r="W1579" s="102" t="n">
        <f aca="false">K1579-V1579</f>
        <v>0</v>
      </c>
      <c r="X1579" s="103" t="n">
        <f aca="false">IFERROR(IF(U1579="Jan",(K1579/V1579-1)),0)</f>
        <v>0</v>
      </c>
      <c r="Y1579" s="106" t="b">
        <f aca="false">IF(T1579&gt;0,IF(U1579="","-",IF(X1579&lt;0%,"DEGROWTH","GROWTH")))</f>
        <v>0</v>
      </c>
      <c r="Z1579" s="85"/>
      <c r="AA1579" s="85"/>
      <c r="AB1579" s="85" t="s">
        <v>131</v>
      </c>
      <c r="AC1579" s="3"/>
    </row>
    <row r="1580" customFormat="false" ht="14.25" hidden="false" customHeight="true" outlineLevel="0" collapsed="false">
      <c r="A1580" s="85" t="s">
        <v>131</v>
      </c>
      <c r="B1580" s="83" t="s">
        <v>140</v>
      </c>
      <c r="C1580" s="83" t="s">
        <v>3300</v>
      </c>
      <c r="D1580" s="83" t="n">
        <v>1000001243</v>
      </c>
      <c r="E1580" s="83" t="s">
        <v>3301</v>
      </c>
      <c r="F1580" s="84" t="n">
        <v>44739</v>
      </c>
      <c r="G1580" s="67" t="str">
        <f aca="false">IF(I1580&gt;0,"Targeted Dealer","-")</f>
        <v>Targeted Dealer</v>
      </c>
      <c r="H1580" s="67"/>
      <c r="I1580" s="68" t="n">
        <v>12</v>
      </c>
      <c r="J1580" s="68" t="n">
        <f aca="false">I1580/$J$1*($J$1-$E$1)</f>
        <v>12</v>
      </c>
      <c r="K1580" s="69" t="n">
        <v>24</v>
      </c>
      <c r="L1580" s="69" t="n">
        <f aca="false">I1580-K1580</f>
        <v>-12</v>
      </c>
      <c r="M1580" s="69" t="n">
        <f aca="false">IFERROR((K1580/J1580%),"-")</f>
        <v>200</v>
      </c>
      <c r="N1580" s="97" t="n">
        <v>12</v>
      </c>
      <c r="O1580" s="98" t="str">
        <f aca="false">IF(F1580&lt;=$P$2,"DEC","")</f>
        <v>DEC</v>
      </c>
      <c r="P1580" s="97" t="n">
        <v>12</v>
      </c>
      <c r="Q1580" s="99" t="n">
        <f aca="false">K1580-P1580</f>
        <v>12</v>
      </c>
      <c r="R1580" s="98" t="n">
        <f aca="false">IFERROR(IF(O1580="Dec",(K1580/P1580-1))," ")</f>
        <v>1</v>
      </c>
      <c r="S1580" s="100" t="str">
        <f aca="false">IF(N1580&gt;0,IF(O1580="","-",IF(R1580&lt;0%,"DEGROWTH","GROWTH")))</f>
        <v>GROWTH</v>
      </c>
      <c r="T1580" s="69" t="n">
        <v>0</v>
      </c>
      <c r="U1580" s="101" t="str">
        <f aca="false">IF(F1580&lt;=$V$2,"jAN","")</f>
        <v>jAN</v>
      </c>
      <c r="V1580" s="97" t="n">
        <v>0</v>
      </c>
      <c r="W1580" s="102" t="n">
        <f aca="false">K1580-V1580</f>
        <v>24</v>
      </c>
      <c r="X1580" s="103" t="n">
        <f aca="false">IFERROR(IF(U1580="Jan",(K1580/V1580-1)),0)</f>
        <v>0</v>
      </c>
      <c r="Y1580" s="106" t="b">
        <f aca="false">IF(T1580&gt;0,IF(U1580="","-",IF(X1580&lt;0%,"DEGROWTH","GROWTH")))</f>
        <v>0</v>
      </c>
      <c r="Z1580" s="85"/>
      <c r="AA1580" s="85"/>
      <c r="AB1580" s="85" t="s">
        <v>131</v>
      </c>
      <c r="AC1580" s="3"/>
    </row>
    <row r="1581" customFormat="false" ht="14.25" hidden="false" customHeight="true" outlineLevel="0" collapsed="false">
      <c r="A1581" s="85" t="s">
        <v>132</v>
      </c>
      <c r="B1581" s="83" t="s">
        <v>105</v>
      </c>
      <c r="C1581" s="83" t="s">
        <v>3302</v>
      </c>
      <c r="D1581" s="83" t="n">
        <v>1000004505</v>
      </c>
      <c r="E1581" s="83" t="s">
        <v>3303</v>
      </c>
      <c r="F1581" s="84" t="n">
        <v>45953</v>
      </c>
      <c r="G1581" s="67" t="str">
        <f aca="false">IF(I1581&gt;0,"Targeted Dealer","-")</f>
        <v>Targeted Dealer</v>
      </c>
      <c r="H1581" s="67"/>
      <c r="I1581" s="68" t="n">
        <v>100</v>
      </c>
      <c r="J1581" s="68" t="n">
        <f aca="false">I1581/$J$1*($J$1-$E$1)</f>
        <v>100</v>
      </c>
      <c r="K1581" s="69" t="n">
        <v>225</v>
      </c>
      <c r="L1581" s="69" t="n">
        <f aca="false">I1581-K1581</f>
        <v>-125</v>
      </c>
      <c r="M1581" s="69" t="n">
        <f aca="false">IFERROR((K1581/J1581%),"-")</f>
        <v>225</v>
      </c>
      <c r="N1581" s="97" t="n">
        <v>124.5</v>
      </c>
      <c r="O1581" s="98" t="str">
        <f aca="false">IF(F1581&lt;=$P$2,"DEC","")</f>
        <v>DEC</v>
      </c>
      <c r="P1581" s="97" t="n">
        <v>124.5</v>
      </c>
      <c r="Q1581" s="99" t="n">
        <f aca="false">K1581-P1581</f>
        <v>100.5</v>
      </c>
      <c r="R1581" s="98" t="n">
        <f aca="false">IFERROR(IF(O1581="Dec",(K1581/P1581-1))," ")</f>
        <v>0.807228915662651</v>
      </c>
      <c r="S1581" s="100" t="str">
        <f aca="false">IF(N1581&gt;0,IF(O1581="","-",IF(R1581&lt;0%,"DEGROWTH","GROWTH")))</f>
        <v>GROWTH</v>
      </c>
      <c r="T1581" s="69" t="n">
        <v>0</v>
      </c>
      <c r="U1581" s="101" t="str">
        <f aca="false">IF(F1581&lt;=$V$2,"jAN","")</f>
        <v/>
      </c>
      <c r="V1581" s="97" t="n">
        <v>0</v>
      </c>
      <c r="W1581" s="102" t="n">
        <f aca="false">K1581-V1581</f>
        <v>225</v>
      </c>
      <c r="X1581" s="103" t="n">
        <f aca="false">IFERROR(IF(U1581="Jan",(K1581/V1581-1)),0)</f>
        <v>0</v>
      </c>
      <c r="Y1581" s="106" t="b">
        <f aca="false">IF(T1581&gt;0,IF(U1581="","-",IF(X1581&lt;0%,"DEGROWTH","GROWTH")))</f>
        <v>0</v>
      </c>
      <c r="Z1581" s="85"/>
      <c r="AA1581" s="85"/>
      <c r="AB1581" s="85" t="s">
        <v>132</v>
      </c>
      <c r="AC1581" s="3"/>
    </row>
    <row r="1582" customFormat="false" ht="14.25" hidden="false" customHeight="true" outlineLevel="0" collapsed="false">
      <c r="A1582" s="85" t="s">
        <v>132</v>
      </c>
      <c r="B1582" s="83" t="s">
        <v>101</v>
      </c>
      <c r="C1582" s="83" t="s">
        <v>3304</v>
      </c>
      <c r="D1582" s="83" t="n">
        <v>1000004498</v>
      </c>
      <c r="E1582" s="83" t="s">
        <v>3305</v>
      </c>
      <c r="F1582" s="84" t="n">
        <v>45945</v>
      </c>
      <c r="G1582" s="67" t="str">
        <f aca="false">IF(I1582&gt;0,"Targeted Dealer","-")</f>
        <v>Targeted Dealer</v>
      </c>
      <c r="H1582" s="67"/>
      <c r="I1582" s="68" t="n">
        <v>50</v>
      </c>
      <c r="J1582" s="68" t="n">
        <f aca="false">I1582/$J$1*($J$1-$E$1)</f>
        <v>50</v>
      </c>
      <c r="K1582" s="69" t="n">
        <v>55</v>
      </c>
      <c r="L1582" s="69" t="n">
        <f aca="false">I1582-K1582</f>
        <v>-5</v>
      </c>
      <c r="M1582" s="69" t="n">
        <f aca="false">IFERROR((K1582/J1582%),"-")</f>
        <v>110</v>
      </c>
      <c r="N1582" s="97" t="n">
        <v>50</v>
      </c>
      <c r="O1582" s="98" t="str">
        <f aca="false">IF(F1582&lt;=$P$2,"DEC","")</f>
        <v>DEC</v>
      </c>
      <c r="P1582" s="97" t="n">
        <v>50</v>
      </c>
      <c r="Q1582" s="99" t="n">
        <f aca="false">K1582-P1582</f>
        <v>5</v>
      </c>
      <c r="R1582" s="98" t="n">
        <f aca="false">IFERROR(IF(O1582="Dec",(K1582/P1582-1))," ")</f>
        <v>0.1</v>
      </c>
      <c r="S1582" s="100" t="str">
        <f aca="false">IF(N1582&gt;0,IF(O1582="","-",IF(R1582&lt;0%,"DEGROWTH","GROWTH")))</f>
        <v>GROWTH</v>
      </c>
      <c r="T1582" s="69" t="n">
        <v>0</v>
      </c>
      <c r="U1582" s="101" t="str">
        <f aca="false">IF(F1582&lt;=$V$2,"jAN","")</f>
        <v/>
      </c>
      <c r="V1582" s="97" t="n">
        <v>0</v>
      </c>
      <c r="W1582" s="102" t="n">
        <f aca="false">K1582-V1582</f>
        <v>55</v>
      </c>
      <c r="X1582" s="103" t="n">
        <f aca="false">IFERROR(IF(U1582="Jan",(K1582/V1582-1)),0)</f>
        <v>0</v>
      </c>
      <c r="Y1582" s="106" t="b">
        <f aca="false">IF(T1582&gt;0,IF(U1582="","-",IF(X1582&lt;0%,"DEGROWTH","GROWTH")))</f>
        <v>0</v>
      </c>
      <c r="Z1582" s="85"/>
      <c r="AA1582" s="85"/>
      <c r="AB1582" s="85" t="s">
        <v>132</v>
      </c>
      <c r="AC1582" s="3"/>
    </row>
    <row r="1583" customFormat="false" ht="14.25" hidden="false" customHeight="true" outlineLevel="0" collapsed="false">
      <c r="A1583" s="85" t="s">
        <v>133</v>
      </c>
      <c r="B1583" s="83" t="s">
        <v>142</v>
      </c>
      <c r="C1583" s="83" t="s">
        <v>3306</v>
      </c>
      <c r="D1583" s="83" t="n">
        <v>1000003992</v>
      </c>
      <c r="E1583" s="83" t="s">
        <v>3307</v>
      </c>
      <c r="F1583" s="84" t="n">
        <v>45443</v>
      </c>
      <c r="G1583" s="67" t="str">
        <f aca="false">IF(I1583&gt;0,"Targeted Dealer","-")</f>
        <v>Targeted Dealer</v>
      </c>
      <c r="H1583" s="67"/>
      <c r="I1583" s="68" t="n">
        <v>80</v>
      </c>
      <c r="J1583" s="68" t="n">
        <f aca="false">I1583/$J$1*($J$1-$E$1)</f>
        <v>80</v>
      </c>
      <c r="K1583" s="69" t="n">
        <v>10</v>
      </c>
      <c r="L1583" s="69" t="n">
        <f aca="false">I1583-K1583</f>
        <v>70</v>
      </c>
      <c r="M1583" s="69" t="n">
        <f aca="false">IFERROR((K1583/J1583%),"-")</f>
        <v>12.5</v>
      </c>
      <c r="N1583" s="97" t="n">
        <v>20</v>
      </c>
      <c r="O1583" s="98" t="str">
        <f aca="false">IF(F1583&lt;=$P$2,"DEC","")</f>
        <v>DEC</v>
      </c>
      <c r="P1583" s="97" t="n">
        <v>20</v>
      </c>
      <c r="Q1583" s="99" t="n">
        <f aca="false">K1583-P1583</f>
        <v>-10</v>
      </c>
      <c r="R1583" s="98" t="n">
        <f aca="false">IFERROR(IF(O1583="Dec",(K1583/P1583-1))," ")</f>
        <v>-0.5</v>
      </c>
      <c r="S1583" s="100" t="str">
        <f aca="false">IF(N1583&gt;0,IF(O1583="","-",IF(R1583&lt;0%,"DEGROWTH","GROWTH")))</f>
        <v>DEGROWTH</v>
      </c>
      <c r="T1583" s="69" t="n">
        <v>0</v>
      </c>
      <c r="U1583" s="101" t="str">
        <f aca="false">IF(F1583&lt;=$V$2,"jAN","")</f>
        <v>jAN</v>
      </c>
      <c r="V1583" s="97" t="n">
        <v>0</v>
      </c>
      <c r="W1583" s="102" t="n">
        <f aca="false">K1583-V1583</f>
        <v>10</v>
      </c>
      <c r="X1583" s="103" t="n">
        <f aca="false">IFERROR(IF(U1583="Jan",(K1583/V1583-1)),0)</f>
        <v>0</v>
      </c>
      <c r="Y1583" s="106" t="b">
        <f aca="false">IF(T1583&gt;0,IF(U1583="","-",IF(X1583&lt;0%,"DEGROWTH","GROWTH")))</f>
        <v>0</v>
      </c>
      <c r="Z1583" s="85"/>
      <c r="AA1583" s="70"/>
      <c r="AB1583" s="85" t="s">
        <v>133</v>
      </c>
      <c r="AC1583" s="3"/>
    </row>
    <row r="1584" customFormat="false" ht="14.25" hidden="false" customHeight="true" outlineLevel="0" collapsed="false">
      <c r="A1584" s="85" t="s">
        <v>133</v>
      </c>
      <c r="B1584" s="83" t="s">
        <v>143</v>
      </c>
      <c r="C1584" s="83" t="s">
        <v>3308</v>
      </c>
      <c r="D1584" s="83" t="n">
        <v>1000004483</v>
      </c>
      <c r="E1584" s="83" t="s">
        <v>3309</v>
      </c>
      <c r="F1584" s="84" t="n">
        <v>45928</v>
      </c>
      <c r="G1584" s="67" t="str">
        <f aca="false">IF(I1584&gt;0,"Targeted Dealer","-")</f>
        <v>Targeted Dealer</v>
      </c>
      <c r="H1584" s="67"/>
      <c r="I1584" s="68" t="n">
        <v>40</v>
      </c>
      <c r="J1584" s="68" t="n">
        <f aca="false">I1584/$J$1*($J$1-$E$1)</f>
        <v>40</v>
      </c>
      <c r="K1584" s="69" t="n">
        <v>45</v>
      </c>
      <c r="L1584" s="69" t="n">
        <f aca="false">I1584-K1584</f>
        <v>-5</v>
      </c>
      <c r="M1584" s="69" t="n">
        <f aca="false">IFERROR((K1584/J1584%),"-")</f>
        <v>112.5</v>
      </c>
      <c r="N1584" s="97" t="n">
        <v>30</v>
      </c>
      <c r="O1584" s="98" t="str">
        <f aca="false">IF(F1584&lt;=$P$2,"DEC","")</f>
        <v>DEC</v>
      </c>
      <c r="P1584" s="97" t="n">
        <v>30</v>
      </c>
      <c r="Q1584" s="99" t="n">
        <f aca="false">K1584-P1584</f>
        <v>15</v>
      </c>
      <c r="R1584" s="98" t="n">
        <f aca="false">IFERROR(IF(O1584="Dec",(K1584/P1584-1))," ")</f>
        <v>0.5</v>
      </c>
      <c r="S1584" s="100" t="str">
        <f aca="false">IF(N1584&gt;0,IF(O1584="","-",IF(R1584&lt;0%,"DEGROWTH","GROWTH")))</f>
        <v>GROWTH</v>
      </c>
      <c r="T1584" s="69" t="n">
        <v>0</v>
      </c>
      <c r="U1584" s="101" t="str">
        <f aca="false">IF(F1584&lt;=$V$2,"jAN","")</f>
        <v/>
      </c>
      <c r="V1584" s="97" t="n">
        <v>0</v>
      </c>
      <c r="W1584" s="102" t="n">
        <f aca="false">K1584-V1584</f>
        <v>45</v>
      </c>
      <c r="X1584" s="103" t="n">
        <f aca="false">IFERROR(IF(U1584="Jan",(K1584/V1584-1)),0)</f>
        <v>0</v>
      </c>
      <c r="Y1584" s="106" t="b">
        <f aca="false">IF(T1584&gt;0,IF(U1584="","-",IF(X1584&lt;0%,"DEGROWTH","GROWTH")))</f>
        <v>0</v>
      </c>
      <c r="Z1584" s="85"/>
      <c r="AA1584" s="70"/>
      <c r="AB1584" s="85" t="s">
        <v>133</v>
      </c>
      <c r="AC1584" s="3"/>
    </row>
    <row r="1585" customFormat="false" ht="14.25" hidden="false" customHeight="true" outlineLevel="0" collapsed="false">
      <c r="A1585" s="85" t="s">
        <v>133</v>
      </c>
      <c r="B1585" s="83" t="s">
        <v>40</v>
      </c>
      <c r="C1585" s="83" t="s">
        <v>566</v>
      </c>
      <c r="D1585" s="83" t="n">
        <v>1000000840</v>
      </c>
      <c r="E1585" s="83" t="s">
        <v>567</v>
      </c>
      <c r="F1585" s="84" t="n">
        <v>44738</v>
      </c>
      <c r="G1585" s="67" t="str">
        <f aca="false">IF(I1585&gt;0,"Targeted Dealer","-")</f>
        <v>-</v>
      </c>
      <c r="H1585" s="67"/>
      <c r="I1585" s="68" t="n">
        <v>0</v>
      </c>
      <c r="J1585" s="68" t="n">
        <f aca="false">I1585/$J$1*($J$1-$E$1)</f>
        <v>0</v>
      </c>
      <c r="K1585" s="69" t="n">
        <v>0</v>
      </c>
      <c r="L1585" s="69" t="n">
        <f aca="false">I1585-K1585</f>
        <v>0</v>
      </c>
      <c r="M1585" s="69" t="str">
        <f aca="false">IFERROR((K1585/J1585%),"-")</f>
        <v>-</v>
      </c>
      <c r="N1585" s="97" t="n">
        <v>0</v>
      </c>
      <c r="O1585" s="98" t="str">
        <f aca="false">IF(F1585&lt;=$P$2,"DEC","")</f>
        <v>DEC</v>
      </c>
      <c r="P1585" s="97" t="n">
        <v>0</v>
      </c>
      <c r="Q1585" s="99" t="n">
        <f aca="false">K1585-P1585</f>
        <v>0</v>
      </c>
      <c r="R1585" s="98" t="str">
        <f aca="false">IFERROR(IF(O1585="Dec",(K1585/P1585-1))," ")</f>
        <v> </v>
      </c>
      <c r="S1585" s="105" t="b">
        <f aca="false">IF(N1585&gt;0,IF(O1585="","-",IF(R1585&lt;0%,"DEGROWTH","GROWTH")))</f>
        <v>0</v>
      </c>
      <c r="T1585" s="69" t="n">
        <v>0</v>
      </c>
      <c r="U1585" s="101" t="str">
        <f aca="false">IF(F1585&lt;=$V$2,"jAN","")</f>
        <v>jAN</v>
      </c>
      <c r="V1585" s="97" t="n">
        <v>0</v>
      </c>
      <c r="W1585" s="102" t="n">
        <f aca="false">K1585-V1585</f>
        <v>0</v>
      </c>
      <c r="X1585" s="103" t="n">
        <f aca="false">IFERROR(IF(U1585="Jan",(K1585/V1585-1)),0)</f>
        <v>0</v>
      </c>
      <c r="Y1585" s="106" t="b">
        <f aca="false">IF(T1585&gt;0,IF(U1585="","-",IF(X1585&lt;0%,"DEGROWTH","GROWTH")))</f>
        <v>0</v>
      </c>
      <c r="Z1585" s="85"/>
      <c r="AA1585" s="70"/>
      <c r="AB1585" s="85" t="s">
        <v>133</v>
      </c>
      <c r="AC1585" s="3"/>
    </row>
    <row r="1586" customFormat="false" ht="14.25" hidden="false" customHeight="true" outlineLevel="0" collapsed="false">
      <c r="A1586" s="85" t="s">
        <v>133</v>
      </c>
      <c r="B1586" s="83" t="s">
        <v>24</v>
      </c>
      <c r="C1586" s="83" t="s">
        <v>568</v>
      </c>
      <c r="D1586" s="83" t="n">
        <v>1000004495</v>
      </c>
      <c r="E1586" s="83" t="s">
        <v>569</v>
      </c>
      <c r="F1586" s="84" t="n">
        <v>45936</v>
      </c>
      <c r="G1586" s="67" t="str">
        <f aca="false">IF(I1586&gt;0,"Targeted Dealer","-")</f>
        <v>Targeted Dealer</v>
      </c>
      <c r="H1586" s="67"/>
      <c r="I1586" s="68" t="n">
        <v>20</v>
      </c>
      <c r="J1586" s="68" t="n">
        <f aca="false">I1586/$J$1*($J$1-$E$1)</f>
        <v>20</v>
      </c>
      <c r="K1586" s="69" t="n">
        <v>0</v>
      </c>
      <c r="L1586" s="69" t="n">
        <f aca="false">I1586-K1586</f>
        <v>20</v>
      </c>
      <c r="M1586" s="69" t="n">
        <f aca="false">IFERROR((K1586/J1586%),"-")</f>
        <v>0</v>
      </c>
      <c r="N1586" s="97" t="n">
        <v>0</v>
      </c>
      <c r="O1586" s="98" t="str">
        <f aca="false">IF(F1586&lt;=$P$2,"DEC","")</f>
        <v>DEC</v>
      </c>
      <c r="P1586" s="97" t="n">
        <v>0</v>
      </c>
      <c r="Q1586" s="99" t="n">
        <f aca="false">K1586-P1586</f>
        <v>0</v>
      </c>
      <c r="R1586" s="98" t="str">
        <f aca="false">IFERROR(IF(O1586="Dec",(K1586/P1586-1))," ")</f>
        <v> </v>
      </c>
      <c r="S1586" s="105" t="b">
        <f aca="false">IF(N1586&gt;0,IF(O1586="","-",IF(R1586&lt;0%,"DEGROWTH","GROWTH")))</f>
        <v>0</v>
      </c>
      <c r="T1586" s="69" t="n">
        <v>0</v>
      </c>
      <c r="U1586" s="101" t="str">
        <f aca="false">IF(F1586&lt;=$V$2,"jAN","")</f>
        <v/>
      </c>
      <c r="V1586" s="97" t="n">
        <v>0</v>
      </c>
      <c r="W1586" s="102" t="n">
        <f aca="false">K1586-V1586</f>
        <v>0</v>
      </c>
      <c r="X1586" s="103" t="n">
        <f aca="false">IFERROR(IF(U1586="Jan",(K1586/V1586-1)),0)</f>
        <v>0</v>
      </c>
      <c r="Y1586" s="106" t="b">
        <f aca="false">IF(T1586&gt;0,IF(U1586="","-",IF(X1586&lt;0%,"DEGROWTH","GROWTH")))</f>
        <v>0</v>
      </c>
      <c r="Z1586" s="85"/>
      <c r="AA1586" s="70"/>
      <c r="AB1586" s="85" t="s">
        <v>133</v>
      </c>
      <c r="AC1586" s="3"/>
    </row>
    <row r="1587" customFormat="false" ht="14.25" hidden="false" customHeight="true" outlineLevel="0" collapsed="false">
      <c r="A1587" s="85" t="s">
        <v>133</v>
      </c>
      <c r="B1587" s="83" t="s">
        <v>37</v>
      </c>
      <c r="C1587" s="83" t="s">
        <v>3310</v>
      </c>
      <c r="D1587" s="83" t="n">
        <v>1000000406</v>
      </c>
      <c r="E1587" s="83" t="s">
        <v>2310</v>
      </c>
      <c r="F1587" s="84" t="n">
        <v>44738</v>
      </c>
      <c r="G1587" s="67" t="str">
        <f aca="false">IF(I1587&gt;0,"Targeted Dealer","-")</f>
        <v>Targeted Dealer</v>
      </c>
      <c r="H1587" s="67"/>
      <c r="I1587" s="68" t="n">
        <v>40</v>
      </c>
      <c r="J1587" s="68" t="n">
        <f aca="false">I1587/$J$1*($J$1-$E$1)</f>
        <v>40</v>
      </c>
      <c r="K1587" s="69" t="n">
        <v>37.5</v>
      </c>
      <c r="L1587" s="69" t="n">
        <f aca="false">I1587-K1587</f>
        <v>2.5</v>
      </c>
      <c r="M1587" s="69" t="n">
        <f aca="false">IFERROR((K1587/J1587%),"-")</f>
        <v>93.75</v>
      </c>
      <c r="N1587" s="97" t="n">
        <v>40</v>
      </c>
      <c r="O1587" s="98" t="str">
        <f aca="false">IF(F1587&lt;=$P$2,"DEC","")</f>
        <v>DEC</v>
      </c>
      <c r="P1587" s="97" t="n">
        <v>40</v>
      </c>
      <c r="Q1587" s="99" t="n">
        <f aca="false">K1587-P1587</f>
        <v>-2.5</v>
      </c>
      <c r="R1587" s="98" t="n">
        <f aca="false">IFERROR(IF(O1587="Dec",(K1587/P1587-1))," ")</f>
        <v>-0.0625</v>
      </c>
      <c r="S1587" s="100" t="str">
        <f aca="false">IF(N1587&gt;0,IF(O1587="","-",IF(R1587&lt;0%,"DEGROWTH","GROWTH")))</f>
        <v>DEGROWTH</v>
      </c>
      <c r="T1587" s="69" t="n">
        <v>0</v>
      </c>
      <c r="U1587" s="101" t="str">
        <f aca="false">IF(F1587&lt;=$V$2,"jAN","")</f>
        <v>jAN</v>
      </c>
      <c r="V1587" s="97" t="n">
        <v>0</v>
      </c>
      <c r="W1587" s="102" t="n">
        <f aca="false">K1587-V1587</f>
        <v>37.5</v>
      </c>
      <c r="X1587" s="103" t="n">
        <f aca="false">IFERROR(IF(U1587="Jan",(K1587/V1587-1)),0)</f>
        <v>0</v>
      </c>
      <c r="Y1587" s="106" t="b">
        <f aca="false">IF(T1587&gt;0,IF(U1587="","-",IF(X1587&lt;0%,"DEGROWTH","GROWTH")))</f>
        <v>0</v>
      </c>
      <c r="Z1587" s="85"/>
      <c r="AA1587" s="70"/>
      <c r="AB1587" s="85" t="s">
        <v>133</v>
      </c>
      <c r="AC1587" s="3"/>
    </row>
    <row r="1588" customFormat="false" ht="14.25" hidden="false" customHeight="true" outlineLevel="0" collapsed="false">
      <c r="A1588" s="85" t="s">
        <v>133</v>
      </c>
      <c r="B1588" s="83" t="s">
        <v>37</v>
      </c>
      <c r="C1588" s="83" t="s">
        <v>570</v>
      </c>
      <c r="D1588" s="83" t="n">
        <v>1000004500</v>
      </c>
      <c r="E1588" s="83" t="s">
        <v>571</v>
      </c>
      <c r="F1588" s="84" t="n">
        <v>45948</v>
      </c>
      <c r="G1588" s="67" t="str">
        <f aca="false">IF(I1588&gt;0,"Targeted Dealer","-")</f>
        <v>Targeted Dealer</v>
      </c>
      <c r="H1588" s="67"/>
      <c r="I1588" s="68" t="n">
        <v>20</v>
      </c>
      <c r="J1588" s="68" t="n">
        <f aca="false">I1588/$J$1*($J$1-$E$1)</f>
        <v>20</v>
      </c>
      <c r="K1588" s="69" t="n">
        <v>12.5</v>
      </c>
      <c r="L1588" s="69" t="n">
        <f aca="false">I1588-K1588</f>
        <v>7.5</v>
      </c>
      <c r="M1588" s="69" t="n">
        <f aca="false">IFERROR((K1588/J1588%),"-")</f>
        <v>62.5</v>
      </c>
      <c r="N1588" s="97" t="n">
        <v>3</v>
      </c>
      <c r="O1588" s="98" t="str">
        <f aca="false">IF(F1588&lt;=$P$2,"DEC","")</f>
        <v>DEC</v>
      </c>
      <c r="P1588" s="97" t="n">
        <v>3</v>
      </c>
      <c r="Q1588" s="99" t="n">
        <f aca="false">K1588-P1588</f>
        <v>9.5</v>
      </c>
      <c r="R1588" s="98" t="n">
        <f aca="false">IFERROR(IF(O1588="Dec",(K1588/P1588-1))," ")</f>
        <v>3.16666666666667</v>
      </c>
      <c r="S1588" s="100" t="str">
        <f aca="false">IF(N1588&gt;0,IF(O1588="","-",IF(R1588&lt;0%,"DEGROWTH","GROWTH")))</f>
        <v>GROWTH</v>
      </c>
      <c r="T1588" s="69" t="n">
        <v>0</v>
      </c>
      <c r="U1588" s="101" t="str">
        <f aca="false">IF(F1588&lt;=$V$2,"jAN","")</f>
        <v/>
      </c>
      <c r="V1588" s="97" t="n">
        <v>0</v>
      </c>
      <c r="W1588" s="102" t="n">
        <f aca="false">K1588-V1588</f>
        <v>12.5</v>
      </c>
      <c r="X1588" s="103" t="n">
        <f aca="false">IFERROR(IF(U1588="Jan",(K1588/V1588-1)),0)</f>
        <v>0</v>
      </c>
      <c r="Y1588" s="106" t="b">
        <f aca="false">IF(T1588&gt;0,IF(U1588="","-",IF(X1588&lt;0%,"DEGROWTH","GROWTH")))</f>
        <v>0</v>
      </c>
      <c r="Z1588" s="85"/>
      <c r="AA1588" s="70"/>
      <c r="AB1588" s="85" t="s">
        <v>133</v>
      </c>
      <c r="AC1588" s="3"/>
    </row>
    <row r="1589" customFormat="false" ht="14.25" hidden="false" customHeight="true" outlineLevel="0" collapsed="false">
      <c r="A1589" s="85" t="s">
        <v>133</v>
      </c>
      <c r="B1589" s="83" t="s">
        <v>25</v>
      </c>
      <c r="C1589" s="83" t="s">
        <v>3311</v>
      </c>
      <c r="D1589" s="83" t="n">
        <v>1000004507</v>
      </c>
      <c r="E1589" s="83" t="s">
        <v>3312</v>
      </c>
      <c r="F1589" s="84" t="n">
        <v>45957</v>
      </c>
      <c r="G1589" s="67" t="str">
        <f aca="false">IF(I1589&gt;0,"Targeted Dealer","-")</f>
        <v>Targeted Dealer</v>
      </c>
      <c r="H1589" s="67"/>
      <c r="I1589" s="68" t="n">
        <v>20</v>
      </c>
      <c r="J1589" s="68" t="n">
        <f aca="false">I1589/$J$1*($J$1-$E$1)</f>
        <v>20</v>
      </c>
      <c r="K1589" s="69" t="n">
        <v>20</v>
      </c>
      <c r="L1589" s="69" t="n">
        <f aca="false">I1589-K1589</f>
        <v>0</v>
      </c>
      <c r="M1589" s="69" t="n">
        <f aca="false">IFERROR((K1589/J1589%),"-")</f>
        <v>100</v>
      </c>
      <c r="N1589" s="97" t="n">
        <v>20</v>
      </c>
      <c r="O1589" s="98" t="str">
        <f aca="false">IF(F1589&lt;=$P$2,"DEC","")</f>
        <v>DEC</v>
      </c>
      <c r="P1589" s="97" t="n">
        <v>20</v>
      </c>
      <c r="Q1589" s="99" t="n">
        <f aca="false">K1589-P1589</f>
        <v>0</v>
      </c>
      <c r="R1589" s="98" t="n">
        <f aca="false">IFERROR(IF(O1589="Dec",(K1589/P1589-1))," ")</f>
        <v>0</v>
      </c>
      <c r="S1589" s="100" t="str">
        <f aca="false">IF(N1589&gt;0,IF(O1589="","-",IF(R1589&lt;0%,"DEGROWTH","GROWTH")))</f>
        <v>GROWTH</v>
      </c>
      <c r="T1589" s="69" t="n">
        <v>0</v>
      </c>
      <c r="U1589" s="101" t="str">
        <f aca="false">IF(F1589&lt;=$V$2,"jAN","")</f>
        <v/>
      </c>
      <c r="V1589" s="97" t="n">
        <v>0</v>
      </c>
      <c r="W1589" s="102" t="n">
        <f aca="false">K1589-V1589</f>
        <v>20</v>
      </c>
      <c r="X1589" s="103" t="n">
        <f aca="false">IFERROR(IF(U1589="Jan",(K1589/V1589-1)),0)</f>
        <v>0</v>
      </c>
      <c r="Y1589" s="106" t="b">
        <f aca="false">IF(T1589&gt;0,IF(U1589="","-",IF(X1589&lt;0%,"DEGROWTH","GROWTH")))</f>
        <v>0</v>
      </c>
      <c r="Z1589" s="85"/>
      <c r="AA1589" s="70"/>
      <c r="AB1589" s="85" t="s">
        <v>133</v>
      </c>
      <c r="AC1589" s="3"/>
    </row>
    <row r="1590" customFormat="false" ht="14.25" hidden="false" customHeight="true" outlineLevel="0" collapsed="false">
      <c r="A1590" s="85" t="s">
        <v>133</v>
      </c>
      <c r="B1590" s="83" t="s">
        <v>52</v>
      </c>
      <c r="C1590" s="83" t="s">
        <v>3955</v>
      </c>
      <c r="D1590" s="83" t="n">
        <v>1000000571</v>
      </c>
      <c r="E1590" s="83" t="s">
        <v>3956</v>
      </c>
      <c r="F1590" s="84" t="n">
        <v>44738</v>
      </c>
      <c r="G1590" s="67" t="str">
        <f aca="false">IF(I1590&gt;0,"Targeted Dealer","-")</f>
        <v>-</v>
      </c>
      <c r="H1590" s="67"/>
      <c r="I1590" s="68" t="n">
        <v>0</v>
      </c>
      <c r="J1590" s="68" t="n">
        <f aca="false">I1590/$J$1*($J$1-$E$1)</f>
        <v>0</v>
      </c>
      <c r="K1590" s="69" t="n">
        <v>0</v>
      </c>
      <c r="L1590" s="69" t="n">
        <f aca="false">I1590-K1590</f>
        <v>0</v>
      </c>
      <c r="M1590" s="69" t="str">
        <f aca="false">IFERROR((K1590/J1590%),"-")</f>
        <v>-</v>
      </c>
      <c r="N1590" s="97" t="n">
        <v>0</v>
      </c>
      <c r="O1590" s="98" t="str">
        <f aca="false">IF(F1590&lt;=$P$2,"DEC","")</f>
        <v>DEC</v>
      </c>
      <c r="P1590" s="97" t="n">
        <v>0</v>
      </c>
      <c r="Q1590" s="99" t="n">
        <f aca="false">K1590-P1590</f>
        <v>0</v>
      </c>
      <c r="R1590" s="98" t="str">
        <f aca="false">IFERROR(IF(O1590="Dec",(K1590/P1590-1))," ")</f>
        <v> </v>
      </c>
      <c r="S1590" s="105" t="b">
        <f aca="false">IF(N1590&gt;0,IF(O1590="","-",IF(R1590&lt;0%,"DEGROWTH","GROWTH")))</f>
        <v>0</v>
      </c>
      <c r="T1590" s="69" t="n">
        <v>0</v>
      </c>
      <c r="U1590" s="101" t="str">
        <f aca="false">IF(F1590&lt;=$V$2,"jAN","")</f>
        <v>jAN</v>
      </c>
      <c r="V1590" s="97" t="n">
        <v>0</v>
      </c>
      <c r="W1590" s="102" t="n">
        <f aca="false">K1590-V1590</f>
        <v>0</v>
      </c>
      <c r="X1590" s="103" t="n">
        <f aca="false">IFERROR(IF(U1590="Jan",(K1590/V1590-1)),0)</f>
        <v>0</v>
      </c>
      <c r="Y1590" s="106" t="b">
        <f aca="false">IF(T1590&gt;0,IF(U1590="","-",IF(X1590&lt;0%,"DEGROWTH","GROWTH")))</f>
        <v>0</v>
      </c>
      <c r="Z1590" s="85"/>
      <c r="AA1590" s="70"/>
      <c r="AB1590" s="85" t="s">
        <v>133</v>
      </c>
      <c r="AC1590" s="3"/>
    </row>
    <row r="1591" customFormat="false" ht="14.25" hidden="false" customHeight="true" outlineLevel="0" collapsed="false">
      <c r="A1591" s="85" t="s">
        <v>133</v>
      </c>
      <c r="B1591" s="83" t="s">
        <v>52</v>
      </c>
      <c r="C1591" s="83" t="s">
        <v>3313</v>
      </c>
      <c r="D1591" s="83" t="n">
        <v>1000004512</v>
      </c>
      <c r="E1591" s="83" t="s">
        <v>3314</v>
      </c>
      <c r="F1591" s="84" t="n">
        <v>45959</v>
      </c>
      <c r="G1591" s="67" t="str">
        <f aca="false">IF(I1591&gt;0,"Targeted Dealer","-")</f>
        <v>Targeted Dealer</v>
      </c>
      <c r="H1591" s="67"/>
      <c r="I1591" s="68" t="n">
        <v>160</v>
      </c>
      <c r="J1591" s="68" t="n">
        <f aca="false">I1591/$J$1*($J$1-$E$1)</f>
        <v>160</v>
      </c>
      <c r="K1591" s="69" t="n">
        <v>233</v>
      </c>
      <c r="L1591" s="69" t="n">
        <f aca="false">I1591-K1591</f>
        <v>-73</v>
      </c>
      <c r="M1591" s="69" t="n">
        <f aca="false">IFERROR((K1591/J1591%),"-")</f>
        <v>145.625</v>
      </c>
      <c r="N1591" s="97" t="n">
        <v>302</v>
      </c>
      <c r="O1591" s="98" t="str">
        <f aca="false">IF(F1591&lt;=$P$2,"DEC","")</f>
        <v>DEC</v>
      </c>
      <c r="P1591" s="97" t="n">
        <v>302</v>
      </c>
      <c r="Q1591" s="99" t="n">
        <f aca="false">K1591-P1591</f>
        <v>-69</v>
      </c>
      <c r="R1591" s="98" t="n">
        <f aca="false">IFERROR(IF(O1591="Dec",(K1591/P1591-1))," ")</f>
        <v>-0.228476821192053</v>
      </c>
      <c r="S1591" s="100" t="str">
        <f aca="false">IF(N1591&gt;0,IF(O1591="","-",IF(R1591&lt;0%,"DEGROWTH","GROWTH")))</f>
        <v>DEGROWTH</v>
      </c>
      <c r="T1591" s="69" t="n">
        <v>0</v>
      </c>
      <c r="U1591" s="101" t="str">
        <f aca="false">IF(F1591&lt;=$V$2,"jAN","")</f>
        <v/>
      </c>
      <c r="V1591" s="97" t="n">
        <v>0</v>
      </c>
      <c r="W1591" s="102" t="n">
        <f aca="false">K1591-V1591</f>
        <v>233</v>
      </c>
      <c r="X1591" s="103" t="n">
        <f aca="false">IFERROR(IF(U1591="Jan",(K1591/V1591-1)),0)</f>
        <v>0</v>
      </c>
      <c r="Y1591" s="106" t="b">
        <f aca="false">IF(T1591&gt;0,IF(U1591="","-",IF(X1591&lt;0%,"DEGROWTH","GROWTH")))</f>
        <v>0</v>
      </c>
      <c r="Z1591" s="85"/>
      <c r="AA1591" s="70"/>
      <c r="AB1591" s="85" t="s">
        <v>133</v>
      </c>
      <c r="AC1591" s="3"/>
    </row>
    <row r="1592" customFormat="false" ht="14.25" hidden="false" customHeight="true" outlineLevel="0" collapsed="false">
      <c r="A1592" s="85" t="s">
        <v>133</v>
      </c>
      <c r="B1592" s="83" t="s">
        <v>55</v>
      </c>
      <c r="C1592" s="83" t="s">
        <v>572</v>
      </c>
      <c r="D1592" s="83" t="n">
        <v>1000003494</v>
      </c>
      <c r="E1592" s="83" t="s">
        <v>573</v>
      </c>
      <c r="F1592" s="84" t="n">
        <v>45039</v>
      </c>
      <c r="G1592" s="67" t="str">
        <f aca="false">IF(I1592&gt;0,"Targeted Dealer","-")</f>
        <v>-</v>
      </c>
      <c r="H1592" s="67"/>
      <c r="I1592" s="68" t="n">
        <v>0</v>
      </c>
      <c r="J1592" s="68" t="n">
        <f aca="false">I1592/$J$1*($J$1-$E$1)</f>
        <v>0</v>
      </c>
      <c r="K1592" s="69" t="n">
        <v>0</v>
      </c>
      <c r="L1592" s="69" t="n">
        <f aca="false">I1592-K1592</f>
        <v>0</v>
      </c>
      <c r="M1592" s="69" t="str">
        <f aca="false">IFERROR((K1592/J1592%),"-")</f>
        <v>-</v>
      </c>
      <c r="N1592" s="97" t="n">
        <v>0</v>
      </c>
      <c r="O1592" s="98" t="str">
        <f aca="false">IF(F1592&lt;=$P$2,"DEC","")</f>
        <v>DEC</v>
      </c>
      <c r="P1592" s="97" t="n">
        <v>0</v>
      </c>
      <c r="Q1592" s="99" t="n">
        <f aca="false">K1592-P1592</f>
        <v>0</v>
      </c>
      <c r="R1592" s="98" t="str">
        <f aca="false">IFERROR(IF(O1592="Dec",(K1592/P1592-1))," ")</f>
        <v> </v>
      </c>
      <c r="S1592" s="105" t="b">
        <f aca="false">IF(N1592&gt;0,IF(O1592="","-",IF(R1592&lt;0%,"DEGROWTH","GROWTH")))</f>
        <v>0</v>
      </c>
      <c r="T1592" s="69" t="n">
        <v>0</v>
      </c>
      <c r="U1592" s="101" t="str">
        <f aca="false">IF(F1592&lt;=$V$2,"jAN","")</f>
        <v>jAN</v>
      </c>
      <c r="V1592" s="97" t="n">
        <v>0</v>
      </c>
      <c r="W1592" s="102" t="n">
        <f aca="false">K1592-V1592</f>
        <v>0</v>
      </c>
      <c r="X1592" s="103" t="n">
        <f aca="false">IFERROR(IF(U1592="Jan",(K1592/V1592-1)),0)</f>
        <v>0</v>
      </c>
      <c r="Y1592" s="106" t="b">
        <f aca="false">IF(T1592&gt;0,IF(U1592="","-",IF(X1592&lt;0%,"DEGROWTH","GROWTH")))</f>
        <v>0</v>
      </c>
      <c r="Z1592" s="85"/>
      <c r="AA1592" s="70"/>
      <c r="AB1592" s="85" t="s">
        <v>133</v>
      </c>
      <c r="AC1592" s="3"/>
    </row>
    <row r="1593" customFormat="false" ht="14.25" hidden="false" customHeight="true" outlineLevel="0" collapsed="false">
      <c r="A1593" s="85" t="s">
        <v>133</v>
      </c>
      <c r="B1593" s="83" t="s">
        <v>21</v>
      </c>
      <c r="C1593" s="83" t="s">
        <v>3315</v>
      </c>
      <c r="D1593" s="83" t="n">
        <v>1000004485</v>
      </c>
      <c r="E1593" s="83" t="s">
        <v>3316</v>
      </c>
      <c r="F1593" s="84" t="n">
        <v>45937</v>
      </c>
      <c r="G1593" s="67" t="str">
        <f aca="false">IF(I1593&gt;0,"Targeted Dealer","-")</f>
        <v>Targeted Dealer</v>
      </c>
      <c r="H1593" s="67"/>
      <c r="I1593" s="68" t="n">
        <v>39</v>
      </c>
      <c r="J1593" s="68" t="n">
        <f aca="false">I1593/$J$1*($J$1-$E$1)</f>
        <v>39</v>
      </c>
      <c r="K1593" s="69" t="n">
        <v>15</v>
      </c>
      <c r="L1593" s="69" t="n">
        <f aca="false">I1593-K1593</f>
        <v>24</v>
      </c>
      <c r="M1593" s="69" t="n">
        <f aca="false">IFERROR((K1593/J1593%),"-")</f>
        <v>38.4615384615385</v>
      </c>
      <c r="N1593" s="97" t="n">
        <v>33</v>
      </c>
      <c r="O1593" s="98" t="str">
        <f aca="false">IF(F1593&lt;=$P$2,"DEC","")</f>
        <v>DEC</v>
      </c>
      <c r="P1593" s="97" t="n">
        <v>33</v>
      </c>
      <c r="Q1593" s="99" t="n">
        <f aca="false">K1593-P1593</f>
        <v>-18</v>
      </c>
      <c r="R1593" s="98" t="n">
        <f aca="false">IFERROR(IF(O1593="Dec",(K1593/P1593-1))," ")</f>
        <v>-0.545454545454545</v>
      </c>
      <c r="S1593" s="100" t="str">
        <f aca="false">IF(N1593&gt;0,IF(O1593="","-",IF(R1593&lt;0%,"DEGROWTH","GROWTH")))</f>
        <v>DEGROWTH</v>
      </c>
      <c r="T1593" s="69" t="n">
        <v>0</v>
      </c>
      <c r="U1593" s="101" t="str">
        <f aca="false">IF(F1593&lt;=$V$2,"jAN","")</f>
        <v/>
      </c>
      <c r="V1593" s="97" t="n">
        <v>0</v>
      </c>
      <c r="W1593" s="102" t="n">
        <f aca="false">K1593-V1593</f>
        <v>15</v>
      </c>
      <c r="X1593" s="103" t="n">
        <f aca="false">IFERROR(IF(U1593="Jan",(K1593/V1593-1)),0)</f>
        <v>0</v>
      </c>
      <c r="Y1593" s="106" t="b">
        <f aca="false">IF(T1593&gt;0,IF(U1593="","-",IF(X1593&lt;0%,"DEGROWTH","GROWTH")))</f>
        <v>0</v>
      </c>
      <c r="Z1593" s="85"/>
      <c r="AA1593" s="70"/>
      <c r="AB1593" s="85" t="s">
        <v>133</v>
      </c>
      <c r="AC1593" s="3"/>
    </row>
    <row r="1594" customFormat="false" ht="14.25" hidden="false" customHeight="true" outlineLevel="0" collapsed="false">
      <c r="A1594" s="85" t="s">
        <v>133</v>
      </c>
      <c r="B1594" s="83" t="s">
        <v>21</v>
      </c>
      <c r="C1594" s="83" t="s">
        <v>3317</v>
      </c>
      <c r="D1594" s="83" t="n">
        <v>1000004497</v>
      </c>
      <c r="E1594" s="83" t="s">
        <v>3318</v>
      </c>
      <c r="F1594" s="84" t="n">
        <v>45943</v>
      </c>
      <c r="G1594" s="67" t="str">
        <f aca="false">IF(I1594&gt;0,"Targeted Dealer","-")</f>
        <v>Targeted Dealer</v>
      </c>
      <c r="H1594" s="67"/>
      <c r="I1594" s="68" t="n">
        <v>40</v>
      </c>
      <c r="J1594" s="68" t="n">
        <f aca="false">I1594/$J$1*($J$1-$E$1)</f>
        <v>40</v>
      </c>
      <c r="K1594" s="69" t="n">
        <v>31.5</v>
      </c>
      <c r="L1594" s="69" t="n">
        <f aca="false">I1594-K1594</f>
        <v>8.5</v>
      </c>
      <c r="M1594" s="69" t="n">
        <f aca="false">IFERROR((K1594/J1594%),"-")</f>
        <v>78.75</v>
      </c>
      <c r="N1594" s="97" t="n">
        <v>30</v>
      </c>
      <c r="O1594" s="98" t="str">
        <f aca="false">IF(F1594&lt;=$P$2,"DEC","")</f>
        <v>DEC</v>
      </c>
      <c r="P1594" s="97" t="n">
        <v>30</v>
      </c>
      <c r="Q1594" s="99" t="n">
        <f aca="false">K1594-P1594</f>
        <v>1.5</v>
      </c>
      <c r="R1594" s="98" t="n">
        <f aca="false">IFERROR(IF(O1594="Dec",(K1594/P1594-1))," ")</f>
        <v>0.05</v>
      </c>
      <c r="S1594" s="100" t="str">
        <f aca="false">IF(N1594&gt;0,IF(O1594="","-",IF(R1594&lt;0%,"DEGROWTH","GROWTH")))</f>
        <v>GROWTH</v>
      </c>
      <c r="T1594" s="69" t="n">
        <v>0</v>
      </c>
      <c r="U1594" s="101" t="str">
        <f aca="false">IF(F1594&lt;=$V$2,"jAN","")</f>
        <v/>
      </c>
      <c r="V1594" s="97" t="n">
        <v>0</v>
      </c>
      <c r="W1594" s="102" t="n">
        <f aca="false">K1594-V1594</f>
        <v>31.5</v>
      </c>
      <c r="X1594" s="103" t="n">
        <f aca="false">IFERROR(IF(U1594="Jan",(K1594/V1594-1)),0)</f>
        <v>0</v>
      </c>
      <c r="Y1594" s="106" t="b">
        <f aca="false">IF(T1594&gt;0,IF(U1594="","-",IF(X1594&lt;0%,"DEGROWTH","GROWTH")))</f>
        <v>0</v>
      </c>
      <c r="Z1594" s="85"/>
      <c r="AA1594" s="70"/>
      <c r="AB1594" s="85" t="s">
        <v>133</v>
      </c>
      <c r="AC1594" s="3"/>
    </row>
    <row r="1595" customFormat="false" ht="14.25" hidden="false" customHeight="true" outlineLevel="0" collapsed="false">
      <c r="A1595" s="85" t="s">
        <v>133</v>
      </c>
      <c r="B1595" s="83" t="s">
        <v>21</v>
      </c>
      <c r="C1595" s="83" t="s">
        <v>3319</v>
      </c>
      <c r="D1595" s="83" t="n">
        <v>1000000663</v>
      </c>
      <c r="E1595" s="83" t="s">
        <v>3320</v>
      </c>
      <c r="F1595" s="84" t="n">
        <v>44738</v>
      </c>
      <c r="G1595" s="67" t="str">
        <f aca="false">IF(I1595&gt;0,"Targeted Dealer","-")</f>
        <v>-</v>
      </c>
      <c r="H1595" s="67"/>
      <c r="I1595" s="68" t="n">
        <v>0</v>
      </c>
      <c r="J1595" s="68" t="n">
        <f aca="false">I1595/$J$1*($J$1-$E$1)</f>
        <v>0</v>
      </c>
      <c r="K1595" s="69" t="n">
        <v>0</v>
      </c>
      <c r="L1595" s="69" t="n">
        <f aca="false">I1595-K1595</f>
        <v>0</v>
      </c>
      <c r="M1595" s="69" t="str">
        <f aca="false">IFERROR((K1595/J1595%),"-")</f>
        <v>-</v>
      </c>
      <c r="N1595" s="97" t="n">
        <v>26</v>
      </c>
      <c r="O1595" s="98" t="str">
        <f aca="false">IF(F1595&lt;=$P$2,"DEC","")</f>
        <v>DEC</v>
      </c>
      <c r="P1595" s="97" t="n">
        <v>26</v>
      </c>
      <c r="Q1595" s="99" t="n">
        <f aca="false">K1595-P1595</f>
        <v>-26</v>
      </c>
      <c r="R1595" s="98" t="n">
        <f aca="false">IFERROR(IF(O1595="Dec",(K1595/P1595-1))," ")</f>
        <v>-1</v>
      </c>
      <c r="S1595" s="100" t="str">
        <f aca="false">IF(N1595&gt;0,IF(O1595="","-",IF(R1595&lt;0%,"DEGROWTH","GROWTH")))</f>
        <v>DEGROWTH</v>
      </c>
      <c r="T1595" s="69" t="n">
        <v>0</v>
      </c>
      <c r="U1595" s="101" t="str">
        <f aca="false">IF(F1595&lt;=$V$2,"jAN","")</f>
        <v>jAN</v>
      </c>
      <c r="V1595" s="97" t="n">
        <v>0</v>
      </c>
      <c r="W1595" s="102" t="n">
        <f aca="false">K1595-V1595</f>
        <v>0</v>
      </c>
      <c r="X1595" s="103" t="n">
        <f aca="false">IFERROR(IF(U1595="Jan",(K1595/V1595-1)),0)</f>
        <v>0</v>
      </c>
      <c r="Y1595" s="106" t="b">
        <f aca="false">IF(T1595&gt;0,IF(U1595="","-",IF(X1595&lt;0%,"DEGROWTH","GROWTH")))</f>
        <v>0</v>
      </c>
      <c r="Z1595" s="85"/>
      <c r="AA1595" s="70"/>
      <c r="AB1595" s="85" t="s">
        <v>133</v>
      </c>
      <c r="AC1595" s="3"/>
    </row>
    <row r="1596" customFormat="false" ht="14.25" hidden="false" customHeight="true" outlineLevel="0" collapsed="false">
      <c r="A1596" s="85" t="s">
        <v>133</v>
      </c>
      <c r="B1596" s="83" t="s">
        <v>48</v>
      </c>
      <c r="C1596" s="83" t="s">
        <v>3321</v>
      </c>
      <c r="D1596" s="83" t="n">
        <v>1000004457</v>
      </c>
      <c r="E1596" s="83" t="s">
        <v>3322</v>
      </c>
      <c r="F1596" s="84" t="n">
        <v>45906</v>
      </c>
      <c r="G1596" s="67" t="str">
        <f aca="false">IF(I1596&gt;0,"Targeted Dealer","-")</f>
        <v>Targeted Dealer</v>
      </c>
      <c r="H1596" s="67"/>
      <c r="I1596" s="68" t="n">
        <v>45</v>
      </c>
      <c r="J1596" s="68" t="n">
        <f aca="false">I1596/$J$1*($J$1-$E$1)</f>
        <v>45</v>
      </c>
      <c r="K1596" s="69" t="n">
        <v>122.5</v>
      </c>
      <c r="L1596" s="69" t="n">
        <f aca="false">I1596-K1596</f>
        <v>-77.5</v>
      </c>
      <c r="M1596" s="69" t="n">
        <f aca="false">IFERROR((K1596/J1596%),"-")</f>
        <v>272.222222222222</v>
      </c>
      <c r="N1596" s="97" t="n">
        <v>40</v>
      </c>
      <c r="O1596" s="98" t="str">
        <f aca="false">IF(F1596&lt;=$P$2,"DEC","")</f>
        <v>DEC</v>
      </c>
      <c r="P1596" s="97" t="n">
        <v>40</v>
      </c>
      <c r="Q1596" s="99" t="n">
        <f aca="false">K1596-P1596</f>
        <v>82.5</v>
      </c>
      <c r="R1596" s="98" t="n">
        <f aca="false">IFERROR(IF(O1596="Dec",(K1596/P1596-1))," ")</f>
        <v>2.0625</v>
      </c>
      <c r="S1596" s="100" t="str">
        <f aca="false">IF(N1596&gt;0,IF(O1596="","-",IF(R1596&lt;0%,"DEGROWTH","GROWTH")))</f>
        <v>GROWTH</v>
      </c>
      <c r="T1596" s="69" t="n">
        <v>0</v>
      </c>
      <c r="U1596" s="101" t="str">
        <f aca="false">IF(F1596&lt;=$V$2,"jAN","")</f>
        <v/>
      </c>
      <c r="V1596" s="97" t="n">
        <v>0</v>
      </c>
      <c r="W1596" s="102" t="n">
        <f aca="false">K1596-V1596</f>
        <v>122.5</v>
      </c>
      <c r="X1596" s="103" t="n">
        <f aca="false">IFERROR(IF(U1596="Jan",(K1596/V1596-1)),0)</f>
        <v>0</v>
      </c>
      <c r="Y1596" s="106" t="b">
        <f aca="false">IF(T1596&gt;0,IF(U1596="","-",IF(X1596&lt;0%,"DEGROWTH","GROWTH")))</f>
        <v>0</v>
      </c>
      <c r="Z1596" s="85"/>
      <c r="AA1596" s="70"/>
      <c r="AB1596" s="85" t="s">
        <v>133</v>
      </c>
      <c r="AC1596" s="3"/>
    </row>
    <row r="1597" customFormat="false" ht="14.25" hidden="false" customHeight="true" outlineLevel="0" collapsed="false">
      <c r="A1597" s="85" t="s">
        <v>133</v>
      </c>
      <c r="B1597" s="83" t="s">
        <v>48</v>
      </c>
      <c r="C1597" s="83" t="s">
        <v>574</v>
      </c>
      <c r="D1597" s="83" t="n">
        <v>1000004482</v>
      </c>
      <c r="E1597" s="83" t="s">
        <v>575</v>
      </c>
      <c r="F1597" s="84" t="n">
        <v>45924</v>
      </c>
      <c r="G1597" s="67" t="str">
        <f aca="false">IF(I1597&gt;0,"Targeted Dealer","-")</f>
        <v>Targeted Dealer</v>
      </c>
      <c r="H1597" s="67"/>
      <c r="I1597" s="68" t="n">
        <v>50</v>
      </c>
      <c r="J1597" s="68" t="n">
        <f aca="false">I1597/$J$1*($J$1-$E$1)</f>
        <v>50</v>
      </c>
      <c r="K1597" s="69" t="n">
        <v>26</v>
      </c>
      <c r="L1597" s="69" t="n">
        <f aca="false">I1597-K1597</f>
        <v>24</v>
      </c>
      <c r="M1597" s="69" t="n">
        <f aca="false">IFERROR((K1597/J1597%),"-")</f>
        <v>52</v>
      </c>
      <c r="N1597" s="97" t="n">
        <v>0</v>
      </c>
      <c r="O1597" s="98" t="str">
        <f aca="false">IF(F1597&lt;=$P$2,"DEC","")</f>
        <v>DEC</v>
      </c>
      <c r="P1597" s="97" t="n">
        <v>0</v>
      </c>
      <c r="Q1597" s="99" t="n">
        <f aca="false">K1597-P1597</f>
        <v>26</v>
      </c>
      <c r="R1597" s="98" t="str">
        <f aca="false">IFERROR(IF(O1597="Dec",(K1597/P1597-1))," ")</f>
        <v> </v>
      </c>
      <c r="S1597" s="105" t="b">
        <f aca="false">IF(N1597&gt;0,IF(O1597="","-",IF(R1597&lt;0%,"DEGROWTH","GROWTH")))</f>
        <v>0</v>
      </c>
      <c r="T1597" s="69" t="n">
        <v>0</v>
      </c>
      <c r="U1597" s="101" t="str">
        <f aca="false">IF(F1597&lt;=$V$2,"jAN","")</f>
        <v/>
      </c>
      <c r="V1597" s="97" t="n">
        <v>0</v>
      </c>
      <c r="W1597" s="102" t="n">
        <f aca="false">K1597-V1597</f>
        <v>26</v>
      </c>
      <c r="X1597" s="103" t="n">
        <f aca="false">IFERROR(IF(U1597="Jan",(K1597/V1597-1)),0)</f>
        <v>0</v>
      </c>
      <c r="Y1597" s="106" t="b">
        <f aca="false">IF(T1597&gt;0,IF(U1597="","-",IF(X1597&lt;0%,"DEGROWTH","GROWTH")))</f>
        <v>0</v>
      </c>
      <c r="Z1597" s="85"/>
      <c r="AA1597" s="70"/>
      <c r="AB1597" s="85" t="s">
        <v>133</v>
      </c>
      <c r="AC1597" s="3"/>
    </row>
    <row r="1598" customFormat="false" ht="14.25" hidden="false" customHeight="true" outlineLevel="0" collapsed="false">
      <c r="A1598" s="85" t="s">
        <v>134</v>
      </c>
      <c r="B1598" s="83" t="s">
        <v>61</v>
      </c>
      <c r="C1598" s="83" t="s">
        <v>3323</v>
      </c>
      <c r="D1598" s="83" t="n">
        <v>1000004496</v>
      </c>
      <c r="E1598" s="83" t="s">
        <v>3324</v>
      </c>
      <c r="F1598" s="84" t="n">
        <v>45938</v>
      </c>
      <c r="G1598" s="67" t="str">
        <f aca="false">IF(I1598&gt;0,"Targeted Dealer","-")</f>
        <v>Targeted Dealer</v>
      </c>
      <c r="H1598" s="67"/>
      <c r="I1598" s="68" t="n">
        <v>25</v>
      </c>
      <c r="J1598" s="68" t="n">
        <f aca="false">I1598/$J$1*($J$1-$E$1)</f>
        <v>25</v>
      </c>
      <c r="K1598" s="69" t="n">
        <v>24.5</v>
      </c>
      <c r="L1598" s="69" t="n">
        <f aca="false">I1598-K1598</f>
        <v>0.5</v>
      </c>
      <c r="M1598" s="69" t="n">
        <f aca="false">IFERROR((K1598/J1598%),"-")</f>
        <v>98</v>
      </c>
      <c r="N1598" s="97" t="n">
        <v>25</v>
      </c>
      <c r="O1598" s="98" t="str">
        <f aca="false">IF(F1598&lt;=$P$2,"DEC","")</f>
        <v>DEC</v>
      </c>
      <c r="P1598" s="97" t="n">
        <v>25</v>
      </c>
      <c r="Q1598" s="99" t="n">
        <f aca="false">K1598-P1598</f>
        <v>-0.5</v>
      </c>
      <c r="R1598" s="98" t="n">
        <f aca="false">IFERROR(IF(O1598="Dec",(K1598/P1598-1))," ")</f>
        <v>-0.02</v>
      </c>
      <c r="S1598" s="100" t="str">
        <f aca="false">IF(N1598&gt;0,IF(O1598="","-",IF(R1598&lt;0%,"DEGROWTH","GROWTH")))</f>
        <v>DEGROWTH</v>
      </c>
      <c r="T1598" s="69" t="n">
        <v>0</v>
      </c>
      <c r="U1598" s="101" t="str">
        <f aca="false">IF(F1598&lt;=$V$2,"jAN","")</f>
        <v/>
      </c>
      <c r="V1598" s="97" t="n">
        <v>0</v>
      </c>
      <c r="W1598" s="102" t="n">
        <f aca="false">K1598-V1598</f>
        <v>24.5</v>
      </c>
      <c r="X1598" s="103" t="n">
        <f aca="false">IFERROR(IF(U1598="Jan",(K1598/V1598-1)),0)</f>
        <v>0</v>
      </c>
      <c r="Y1598" s="106" t="b">
        <f aca="false">IF(T1598&gt;0,IF(U1598="","-",IF(X1598&lt;0%,"DEGROWTH","GROWTH")))</f>
        <v>0</v>
      </c>
      <c r="Z1598" s="85"/>
      <c r="AA1598" s="70"/>
      <c r="AB1598" s="85" t="s">
        <v>134</v>
      </c>
      <c r="AC1598" s="3"/>
    </row>
    <row r="1599" customFormat="false" ht="14.25" hidden="false" customHeight="true" outlineLevel="0" collapsed="false">
      <c r="A1599" s="85" t="s">
        <v>134</v>
      </c>
      <c r="B1599" s="83" t="s">
        <v>58</v>
      </c>
      <c r="C1599" s="83" t="s">
        <v>576</v>
      </c>
      <c r="D1599" s="83" t="n">
        <v>1000004428</v>
      </c>
      <c r="E1599" s="83" t="s">
        <v>577</v>
      </c>
      <c r="F1599" s="84" t="n">
        <v>45869</v>
      </c>
      <c r="G1599" s="67" t="str">
        <f aca="false">IF(I1599&gt;0,"Targeted Dealer","-")</f>
        <v>Targeted Dealer</v>
      </c>
      <c r="H1599" s="67"/>
      <c r="I1599" s="68" t="n">
        <v>13</v>
      </c>
      <c r="J1599" s="68" t="n">
        <f aca="false">I1599/$J$1*($J$1-$E$1)</f>
        <v>13</v>
      </c>
      <c r="K1599" s="69" t="n">
        <v>0</v>
      </c>
      <c r="L1599" s="69" t="n">
        <f aca="false">I1599-K1599</f>
        <v>13</v>
      </c>
      <c r="M1599" s="69" t="n">
        <f aca="false">IFERROR((K1599/J1599%),"-")</f>
        <v>0</v>
      </c>
      <c r="N1599" s="97" t="n">
        <v>0</v>
      </c>
      <c r="O1599" s="98" t="str">
        <f aca="false">IF(F1599&lt;=$P$2,"DEC","")</f>
        <v>DEC</v>
      </c>
      <c r="P1599" s="97" t="n">
        <v>0</v>
      </c>
      <c r="Q1599" s="99" t="n">
        <f aca="false">K1599-P1599</f>
        <v>0</v>
      </c>
      <c r="R1599" s="98" t="str">
        <f aca="false">IFERROR(IF(O1599="Dec",(K1599/P1599-1))," ")</f>
        <v> </v>
      </c>
      <c r="S1599" s="105" t="b">
        <f aca="false">IF(N1599&gt;0,IF(O1599="","-",IF(R1599&lt;0%,"DEGROWTH","GROWTH")))</f>
        <v>0</v>
      </c>
      <c r="T1599" s="69" t="n">
        <v>0</v>
      </c>
      <c r="U1599" s="101" t="str">
        <f aca="false">IF(F1599&lt;=$V$2,"jAN","")</f>
        <v/>
      </c>
      <c r="V1599" s="97" t="n">
        <v>0</v>
      </c>
      <c r="W1599" s="102" t="n">
        <f aca="false">K1599-V1599</f>
        <v>0</v>
      </c>
      <c r="X1599" s="103" t="n">
        <f aca="false">IFERROR(IF(U1599="Jan",(K1599/V1599-1)),0)</f>
        <v>0</v>
      </c>
      <c r="Y1599" s="106" t="b">
        <f aca="false">IF(T1599&gt;0,IF(U1599="","-",IF(X1599&lt;0%,"DEGROWTH","GROWTH")))</f>
        <v>0</v>
      </c>
      <c r="Z1599" s="85"/>
      <c r="AA1599" s="70"/>
      <c r="AB1599" s="85" t="s">
        <v>134</v>
      </c>
      <c r="AC1599" s="3"/>
    </row>
    <row r="1600" customFormat="false" ht="14.25" hidden="false" customHeight="true" outlineLevel="0" collapsed="false">
      <c r="A1600" s="85" t="s">
        <v>134</v>
      </c>
      <c r="B1600" s="83" t="s">
        <v>62</v>
      </c>
      <c r="C1600" s="83" t="s">
        <v>3325</v>
      </c>
      <c r="D1600" s="83" t="n">
        <v>1000004432</v>
      </c>
      <c r="E1600" s="83" t="s">
        <v>3326</v>
      </c>
      <c r="F1600" s="84" t="n">
        <v>45856</v>
      </c>
      <c r="G1600" s="67" t="str">
        <f aca="false">IF(I1600&gt;0,"Targeted Dealer","-")</f>
        <v>Targeted Dealer</v>
      </c>
      <c r="H1600" s="67"/>
      <c r="I1600" s="68" t="n">
        <v>50</v>
      </c>
      <c r="J1600" s="68" t="n">
        <f aca="false">I1600/$J$1*($J$1-$E$1)</f>
        <v>50</v>
      </c>
      <c r="K1600" s="69" t="n">
        <v>39.5</v>
      </c>
      <c r="L1600" s="69" t="n">
        <f aca="false">I1600-K1600</f>
        <v>10.5</v>
      </c>
      <c r="M1600" s="69" t="n">
        <f aca="false">IFERROR((K1600/J1600%),"-")</f>
        <v>79</v>
      </c>
      <c r="N1600" s="97" t="n">
        <v>46</v>
      </c>
      <c r="O1600" s="98" t="str">
        <f aca="false">IF(F1600&lt;=$P$2,"DEC","")</f>
        <v>DEC</v>
      </c>
      <c r="P1600" s="97" t="n">
        <v>46</v>
      </c>
      <c r="Q1600" s="99" t="n">
        <f aca="false">K1600-P1600</f>
        <v>-6.5</v>
      </c>
      <c r="R1600" s="98" t="n">
        <f aca="false">IFERROR(IF(O1600="Dec",(K1600/P1600-1))," ")</f>
        <v>-0.141304347826087</v>
      </c>
      <c r="S1600" s="100" t="str">
        <f aca="false">IF(N1600&gt;0,IF(O1600="","-",IF(R1600&lt;0%,"DEGROWTH","GROWTH")))</f>
        <v>DEGROWTH</v>
      </c>
      <c r="T1600" s="69" t="n">
        <v>0</v>
      </c>
      <c r="U1600" s="101" t="str">
        <f aca="false">IF(F1600&lt;=$V$2,"jAN","")</f>
        <v/>
      </c>
      <c r="V1600" s="97" t="n">
        <v>0</v>
      </c>
      <c r="W1600" s="102" t="n">
        <f aca="false">K1600-V1600</f>
        <v>39.5</v>
      </c>
      <c r="X1600" s="103" t="n">
        <f aca="false">IFERROR(IF(U1600="Jan",(K1600/V1600-1)),0)</f>
        <v>0</v>
      </c>
      <c r="Y1600" s="106" t="b">
        <f aca="false">IF(T1600&gt;0,IF(U1600="","-",IF(X1600&lt;0%,"DEGROWTH","GROWTH")))</f>
        <v>0</v>
      </c>
      <c r="Z1600" s="85"/>
      <c r="AA1600" s="70"/>
      <c r="AB1600" s="85" t="s">
        <v>134</v>
      </c>
      <c r="AC1600" s="3"/>
    </row>
    <row r="1601" customFormat="false" ht="14.25" hidden="false" customHeight="true" outlineLevel="0" collapsed="false">
      <c r="A1601" s="85" t="s">
        <v>134</v>
      </c>
      <c r="B1601" s="83" t="s">
        <v>62</v>
      </c>
      <c r="C1601" s="83" t="s">
        <v>578</v>
      </c>
      <c r="D1601" s="83" t="n">
        <v>1000000362</v>
      </c>
      <c r="E1601" s="83" t="s">
        <v>579</v>
      </c>
      <c r="F1601" s="84" t="n">
        <v>44738</v>
      </c>
      <c r="G1601" s="67" t="str">
        <f aca="false">IF(I1601&gt;0,"Targeted Dealer","-")</f>
        <v>Targeted Dealer</v>
      </c>
      <c r="H1601" s="67"/>
      <c r="I1601" s="68" t="n">
        <v>20</v>
      </c>
      <c r="J1601" s="68" t="n">
        <f aca="false">I1601/$J$1*($J$1-$E$1)</f>
        <v>20</v>
      </c>
      <c r="K1601" s="69" t="n">
        <v>0</v>
      </c>
      <c r="L1601" s="69" t="n">
        <f aca="false">I1601-K1601</f>
        <v>20</v>
      </c>
      <c r="M1601" s="69" t="n">
        <f aca="false">IFERROR((K1601/J1601%),"-")</f>
        <v>0</v>
      </c>
      <c r="N1601" s="97" t="n">
        <v>0</v>
      </c>
      <c r="O1601" s="98" t="str">
        <f aca="false">IF(F1601&lt;=$P$2,"DEC","")</f>
        <v>DEC</v>
      </c>
      <c r="P1601" s="97" t="n">
        <v>0</v>
      </c>
      <c r="Q1601" s="99" t="n">
        <f aca="false">K1601-P1601</f>
        <v>0</v>
      </c>
      <c r="R1601" s="98" t="str">
        <f aca="false">IFERROR(IF(O1601="Dec",(K1601/P1601-1))," ")</f>
        <v> </v>
      </c>
      <c r="S1601" s="105" t="b">
        <f aca="false">IF(N1601&gt;0,IF(O1601="","-",IF(R1601&lt;0%,"DEGROWTH","GROWTH")))</f>
        <v>0</v>
      </c>
      <c r="T1601" s="69" t="n">
        <v>0</v>
      </c>
      <c r="U1601" s="101" t="str">
        <f aca="false">IF(F1601&lt;=$V$2,"jAN","")</f>
        <v>jAN</v>
      </c>
      <c r="V1601" s="97" t="n">
        <v>0</v>
      </c>
      <c r="W1601" s="102" t="n">
        <f aca="false">K1601-V1601</f>
        <v>0</v>
      </c>
      <c r="X1601" s="103" t="n">
        <f aca="false">IFERROR(IF(U1601="Jan",(K1601/V1601-1)),0)</f>
        <v>0</v>
      </c>
      <c r="Y1601" s="106" t="b">
        <f aca="false">IF(T1601&gt;0,IF(U1601="","-",IF(X1601&lt;0%,"DEGROWTH","GROWTH")))</f>
        <v>0</v>
      </c>
      <c r="Z1601" s="85"/>
      <c r="AA1601" s="70"/>
      <c r="AB1601" s="85" t="s">
        <v>134</v>
      </c>
      <c r="AC1601" s="3"/>
    </row>
    <row r="1602" customFormat="false" ht="14.25" hidden="false" customHeight="true" outlineLevel="0" collapsed="false">
      <c r="A1602" s="85" t="s">
        <v>134</v>
      </c>
      <c r="B1602" s="83" t="s">
        <v>67</v>
      </c>
      <c r="C1602" s="83" t="s">
        <v>580</v>
      </c>
      <c r="D1602" s="83" t="n">
        <v>1000004503</v>
      </c>
      <c r="E1602" s="83" t="s">
        <v>581</v>
      </c>
      <c r="F1602" s="84" t="n">
        <v>45952</v>
      </c>
      <c r="G1602" s="67" t="str">
        <f aca="false">IF(I1602&gt;0,"Targeted Dealer","-")</f>
        <v>Targeted Dealer</v>
      </c>
      <c r="H1602" s="67"/>
      <c r="I1602" s="68" t="n">
        <v>20</v>
      </c>
      <c r="J1602" s="68" t="n">
        <f aca="false">I1602/$J$1*($J$1-$E$1)</f>
        <v>20</v>
      </c>
      <c r="K1602" s="69" t="n">
        <v>0</v>
      </c>
      <c r="L1602" s="69" t="n">
        <f aca="false">I1602-K1602</f>
        <v>20</v>
      </c>
      <c r="M1602" s="69" t="n">
        <f aca="false">IFERROR((K1602/J1602%),"-")</f>
        <v>0</v>
      </c>
      <c r="N1602" s="97" t="n">
        <v>0</v>
      </c>
      <c r="O1602" s="98" t="str">
        <f aca="false">IF(F1602&lt;=$P$2,"DEC","")</f>
        <v>DEC</v>
      </c>
      <c r="P1602" s="97" t="n">
        <v>0</v>
      </c>
      <c r="Q1602" s="99" t="n">
        <f aca="false">K1602-P1602</f>
        <v>0</v>
      </c>
      <c r="R1602" s="98" t="str">
        <f aca="false">IFERROR(IF(O1602="Dec",(K1602/P1602-1))," ")</f>
        <v> </v>
      </c>
      <c r="S1602" s="105" t="b">
        <f aca="false">IF(N1602&gt;0,IF(O1602="","-",IF(R1602&lt;0%,"DEGROWTH","GROWTH")))</f>
        <v>0</v>
      </c>
      <c r="T1602" s="69" t="n">
        <v>0</v>
      </c>
      <c r="U1602" s="101" t="str">
        <f aca="false">IF(F1602&lt;=$V$2,"jAN","")</f>
        <v/>
      </c>
      <c r="V1602" s="97" t="n">
        <v>0</v>
      </c>
      <c r="W1602" s="102" t="n">
        <f aca="false">K1602-V1602</f>
        <v>0</v>
      </c>
      <c r="X1602" s="103" t="n">
        <f aca="false">IFERROR(IF(U1602="Jan",(K1602/V1602-1)),0)</f>
        <v>0</v>
      </c>
      <c r="Y1602" s="106" t="b">
        <f aca="false">IF(T1602&gt;0,IF(U1602="","-",IF(X1602&lt;0%,"DEGROWTH","GROWTH")))</f>
        <v>0</v>
      </c>
      <c r="Z1602" s="85"/>
      <c r="AA1602" s="70"/>
      <c r="AB1602" s="85" t="s">
        <v>134</v>
      </c>
      <c r="AC1602" s="3"/>
    </row>
    <row r="1603" customFormat="false" ht="14.25" hidden="false" customHeight="true" outlineLevel="0" collapsed="false">
      <c r="A1603" s="85" t="s">
        <v>134</v>
      </c>
      <c r="B1603" s="83" t="s">
        <v>79</v>
      </c>
      <c r="C1603" s="83" t="s">
        <v>582</v>
      </c>
      <c r="D1603" s="83" t="n">
        <v>1000004492</v>
      </c>
      <c r="E1603" s="83" t="s">
        <v>583</v>
      </c>
      <c r="F1603" s="84" t="n">
        <v>45926</v>
      </c>
      <c r="G1603" s="67" t="str">
        <f aca="false">IF(I1603&gt;0,"Targeted Dealer","-")</f>
        <v>Targeted Dealer</v>
      </c>
      <c r="H1603" s="67"/>
      <c r="I1603" s="68" t="n">
        <v>20</v>
      </c>
      <c r="J1603" s="68" t="n">
        <f aca="false">I1603/$J$1*($J$1-$E$1)</f>
        <v>20</v>
      </c>
      <c r="K1603" s="69" t="n">
        <v>0</v>
      </c>
      <c r="L1603" s="69" t="n">
        <f aca="false">I1603-K1603</f>
        <v>20</v>
      </c>
      <c r="M1603" s="69" t="n">
        <f aca="false">IFERROR((K1603/J1603%),"-")</f>
        <v>0</v>
      </c>
      <c r="N1603" s="97" t="n">
        <v>4.5</v>
      </c>
      <c r="O1603" s="98" t="str">
        <f aca="false">IF(F1603&lt;=$P$2,"DEC","")</f>
        <v>DEC</v>
      </c>
      <c r="P1603" s="97" t="n">
        <v>4.5</v>
      </c>
      <c r="Q1603" s="99" t="n">
        <f aca="false">K1603-P1603</f>
        <v>-4.5</v>
      </c>
      <c r="R1603" s="98" t="n">
        <f aca="false">IFERROR(IF(O1603="Dec",(K1603/P1603-1))," ")</f>
        <v>-1</v>
      </c>
      <c r="S1603" s="100" t="str">
        <f aca="false">IF(N1603&gt;0,IF(O1603="","-",IF(R1603&lt;0%,"DEGROWTH","GROWTH")))</f>
        <v>DEGROWTH</v>
      </c>
      <c r="T1603" s="69" t="n">
        <v>0</v>
      </c>
      <c r="U1603" s="101" t="str">
        <f aca="false">IF(F1603&lt;=$V$2,"jAN","")</f>
        <v/>
      </c>
      <c r="V1603" s="97" t="n">
        <v>0</v>
      </c>
      <c r="W1603" s="102" t="n">
        <f aca="false">K1603-V1603</f>
        <v>0</v>
      </c>
      <c r="X1603" s="103" t="n">
        <f aca="false">IFERROR(IF(U1603="Jan",(K1603/V1603-1)),0)</f>
        <v>0</v>
      </c>
      <c r="Y1603" s="106" t="b">
        <f aca="false">IF(T1603&gt;0,IF(U1603="","-",IF(X1603&lt;0%,"DEGROWTH","GROWTH")))</f>
        <v>0</v>
      </c>
      <c r="Z1603" s="85"/>
      <c r="AA1603" s="70"/>
      <c r="AB1603" s="85" t="s">
        <v>134</v>
      </c>
      <c r="AC1603" s="3"/>
    </row>
    <row r="1604" customFormat="false" ht="14.25" hidden="false" customHeight="true" outlineLevel="0" collapsed="false">
      <c r="A1604" s="85" t="s">
        <v>134</v>
      </c>
      <c r="B1604" s="83" t="s">
        <v>79</v>
      </c>
      <c r="C1604" s="83" t="s">
        <v>3327</v>
      </c>
      <c r="D1604" s="83" t="n">
        <v>1000004506</v>
      </c>
      <c r="E1604" s="83" t="s">
        <v>3328</v>
      </c>
      <c r="F1604" s="84" t="n">
        <v>45957</v>
      </c>
      <c r="G1604" s="67" t="str">
        <f aca="false">IF(I1604&gt;0,"Targeted Dealer","-")</f>
        <v>Targeted Dealer</v>
      </c>
      <c r="H1604" s="67"/>
      <c r="I1604" s="68" t="n">
        <v>40</v>
      </c>
      <c r="J1604" s="68" t="n">
        <f aca="false">I1604/$J$1*($J$1-$E$1)</f>
        <v>40</v>
      </c>
      <c r="K1604" s="69" t="n">
        <v>140</v>
      </c>
      <c r="L1604" s="69" t="n">
        <f aca="false">I1604-K1604</f>
        <v>-100</v>
      </c>
      <c r="M1604" s="69" t="n">
        <f aca="false">IFERROR((K1604/J1604%),"-")</f>
        <v>350</v>
      </c>
      <c r="N1604" s="97" t="n">
        <v>30</v>
      </c>
      <c r="O1604" s="98" t="str">
        <f aca="false">IF(F1604&lt;=$P$2,"DEC","")</f>
        <v>DEC</v>
      </c>
      <c r="P1604" s="97" t="n">
        <v>30</v>
      </c>
      <c r="Q1604" s="99" t="n">
        <f aca="false">K1604-P1604</f>
        <v>110</v>
      </c>
      <c r="R1604" s="98" t="n">
        <f aca="false">IFERROR(IF(O1604="Dec",(K1604/P1604-1))," ")</f>
        <v>3.66666666666667</v>
      </c>
      <c r="S1604" s="100" t="str">
        <f aca="false">IF(N1604&gt;0,IF(O1604="","-",IF(R1604&lt;0%,"DEGROWTH","GROWTH")))</f>
        <v>GROWTH</v>
      </c>
      <c r="T1604" s="69" t="n">
        <v>0</v>
      </c>
      <c r="U1604" s="101" t="str">
        <f aca="false">IF(F1604&lt;=$V$2,"jAN","")</f>
        <v/>
      </c>
      <c r="V1604" s="97" t="n">
        <v>0</v>
      </c>
      <c r="W1604" s="102" t="n">
        <f aca="false">K1604-V1604</f>
        <v>140</v>
      </c>
      <c r="X1604" s="103" t="n">
        <f aca="false">IFERROR(IF(U1604="Jan",(K1604/V1604-1)),0)</f>
        <v>0</v>
      </c>
      <c r="Y1604" s="106" t="b">
        <f aca="false">IF(T1604&gt;0,IF(U1604="","-",IF(X1604&lt;0%,"DEGROWTH","GROWTH")))</f>
        <v>0</v>
      </c>
      <c r="Z1604" s="85"/>
      <c r="AA1604" s="70"/>
      <c r="AB1604" s="85" t="s">
        <v>134</v>
      </c>
      <c r="AC1604" s="3"/>
    </row>
    <row r="1605" customFormat="false" ht="14.25" hidden="false" customHeight="true" outlineLevel="0" collapsed="false">
      <c r="A1605" s="85" t="s">
        <v>134</v>
      </c>
      <c r="B1605" s="83" t="s">
        <v>71</v>
      </c>
      <c r="C1605" s="83" t="s">
        <v>3329</v>
      </c>
      <c r="D1605" s="83" t="n">
        <v>1000004466</v>
      </c>
      <c r="E1605" s="83" t="s">
        <v>3330</v>
      </c>
      <c r="F1605" s="84" t="n">
        <v>45898</v>
      </c>
      <c r="G1605" s="67" t="str">
        <f aca="false">IF(I1605&gt;0,"Targeted Dealer","-")</f>
        <v>Targeted Dealer</v>
      </c>
      <c r="H1605" s="67"/>
      <c r="I1605" s="68" t="n">
        <v>35</v>
      </c>
      <c r="J1605" s="68" t="n">
        <f aca="false">I1605/$J$1*($J$1-$E$1)</f>
        <v>35</v>
      </c>
      <c r="K1605" s="69" t="n">
        <v>0</v>
      </c>
      <c r="L1605" s="69" t="n">
        <f aca="false">I1605-K1605</f>
        <v>35</v>
      </c>
      <c r="M1605" s="69" t="n">
        <f aca="false">IFERROR((K1605/J1605%),"-")</f>
        <v>0</v>
      </c>
      <c r="N1605" s="97" t="n">
        <v>30</v>
      </c>
      <c r="O1605" s="98" t="str">
        <f aca="false">IF(F1605&lt;=$P$2,"DEC","")</f>
        <v>DEC</v>
      </c>
      <c r="P1605" s="97" t="n">
        <v>30</v>
      </c>
      <c r="Q1605" s="99" t="n">
        <f aca="false">K1605-P1605</f>
        <v>-30</v>
      </c>
      <c r="R1605" s="98" t="n">
        <f aca="false">IFERROR(IF(O1605="Dec",(K1605/P1605-1))," ")</f>
        <v>-1</v>
      </c>
      <c r="S1605" s="100" t="str">
        <f aca="false">IF(N1605&gt;0,IF(O1605="","-",IF(R1605&lt;0%,"DEGROWTH","GROWTH")))</f>
        <v>DEGROWTH</v>
      </c>
      <c r="T1605" s="69" t="n">
        <v>0</v>
      </c>
      <c r="U1605" s="101" t="str">
        <f aca="false">IF(F1605&lt;=$V$2,"jAN","")</f>
        <v/>
      </c>
      <c r="V1605" s="97" t="n">
        <v>0</v>
      </c>
      <c r="W1605" s="102" t="n">
        <f aca="false">K1605-V1605</f>
        <v>0</v>
      </c>
      <c r="X1605" s="103" t="n">
        <f aca="false">IFERROR(IF(U1605="Jan",(K1605/V1605-1)),0)</f>
        <v>0</v>
      </c>
      <c r="Y1605" s="106" t="b">
        <f aca="false">IF(T1605&gt;0,IF(U1605="","-",IF(X1605&lt;0%,"DEGROWTH","GROWTH")))</f>
        <v>0</v>
      </c>
      <c r="Z1605" s="85"/>
      <c r="AA1605" s="70"/>
      <c r="AB1605" s="85" t="s">
        <v>134</v>
      </c>
      <c r="AC1605" s="3"/>
    </row>
    <row r="1606" customFormat="false" ht="14.25" hidden="false" customHeight="true" outlineLevel="0" collapsed="false">
      <c r="A1606" s="85" t="s">
        <v>134</v>
      </c>
      <c r="B1606" s="83" t="s">
        <v>71</v>
      </c>
      <c r="C1606" s="83" t="s">
        <v>584</v>
      </c>
      <c r="D1606" s="83" t="n">
        <v>1000004484</v>
      </c>
      <c r="E1606" s="83" t="s">
        <v>585</v>
      </c>
      <c r="F1606" s="84" t="n">
        <v>45936</v>
      </c>
      <c r="G1606" s="67" t="str">
        <f aca="false">IF(I1606&gt;0,"Targeted Dealer","-")</f>
        <v>Targeted Dealer</v>
      </c>
      <c r="H1606" s="67"/>
      <c r="I1606" s="68" t="n">
        <v>30</v>
      </c>
      <c r="J1606" s="68" t="n">
        <f aca="false">I1606/$J$1*($J$1-$E$1)</f>
        <v>30</v>
      </c>
      <c r="K1606" s="69" t="n">
        <v>0</v>
      </c>
      <c r="L1606" s="69" t="n">
        <f aca="false">I1606-K1606</f>
        <v>30</v>
      </c>
      <c r="M1606" s="69" t="n">
        <f aca="false">IFERROR((K1606/J1606%),"-")</f>
        <v>0</v>
      </c>
      <c r="N1606" s="97" t="n">
        <v>0</v>
      </c>
      <c r="O1606" s="98" t="str">
        <f aca="false">IF(F1606&lt;=$P$2,"DEC","")</f>
        <v>DEC</v>
      </c>
      <c r="P1606" s="97" t="n">
        <v>0</v>
      </c>
      <c r="Q1606" s="99" t="n">
        <f aca="false">K1606-P1606</f>
        <v>0</v>
      </c>
      <c r="R1606" s="98" t="str">
        <f aca="false">IFERROR(IF(O1606="Dec",(K1606/P1606-1))," ")</f>
        <v> </v>
      </c>
      <c r="S1606" s="105" t="b">
        <f aca="false">IF(N1606&gt;0,IF(O1606="","-",IF(R1606&lt;0%,"DEGROWTH","GROWTH")))</f>
        <v>0</v>
      </c>
      <c r="T1606" s="69" t="n">
        <v>0</v>
      </c>
      <c r="U1606" s="101" t="str">
        <f aca="false">IF(F1606&lt;=$V$2,"jAN","")</f>
        <v/>
      </c>
      <c r="V1606" s="97" t="n">
        <v>0</v>
      </c>
      <c r="W1606" s="102" t="n">
        <f aca="false">K1606-V1606</f>
        <v>0</v>
      </c>
      <c r="X1606" s="103" t="n">
        <f aca="false">IFERROR(IF(U1606="Jan",(K1606/V1606-1)),0)</f>
        <v>0</v>
      </c>
      <c r="Y1606" s="106" t="b">
        <f aca="false">IF(T1606&gt;0,IF(U1606="","-",IF(X1606&lt;0%,"DEGROWTH","GROWTH")))</f>
        <v>0</v>
      </c>
      <c r="Z1606" s="85"/>
      <c r="AA1606" s="70"/>
      <c r="AB1606" s="85" t="s">
        <v>134</v>
      </c>
      <c r="AC1606" s="3"/>
    </row>
    <row r="1607" customFormat="false" ht="14.25" hidden="false" customHeight="true" outlineLevel="0" collapsed="false">
      <c r="A1607" s="85" t="s">
        <v>134</v>
      </c>
      <c r="B1607" s="83" t="s">
        <v>71</v>
      </c>
      <c r="C1607" s="83" t="s">
        <v>3331</v>
      </c>
      <c r="D1607" s="83" t="n">
        <v>1000004502</v>
      </c>
      <c r="E1607" s="83" t="s">
        <v>3332</v>
      </c>
      <c r="F1607" s="84" t="n">
        <v>45952</v>
      </c>
      <c r="G1607" s="67" t="str">
        <f aca="false">IF(I1607&gt;0,"Targeted Dealer","-")</f>
        <v>Targeted Dealer</v>
      </c>
      <c r="H1607" s="67"/>
      <c r="I1607" s="68" t="n">
        <v>75</v>
      </c>
      <c r="J1607" s="68" t="n">
        <f aca="false">I1607/$J$1*($J$1-$E$1)</f>
        <v>75</v>
      </c>
      <c r="K1607" s="69" t="n">
        <v>120</v>
      </c>
      <c r="L1607" s="69" t="n">
        <f aca="false">I1607-K1607</f>
        <v>-45</v>
      </c>
      <c r="M1607" s="69" t="n">
        <f aca="false">IFERROR((K1607/J1607%),"-")</f>
        <v>160</v>
      </c>
      <c r="N1607" s="97" t="n">
        <v>90</v>
      </c>
      <c r="O1607" s="98" t="str">
        <f aca="false">IF(F1607&lt;=$P$2,"DEC","")</f>
        <v>DEC</v>
      </c>
      <c r="P1607" s="97" t="n">
        <v>90</v>
      </c>
      <c r="Q1607" s="99" t="n">
        <f aca="false">K1607-P1607</f>
        <v>30</v>
      </c>
      <c r="R1607" s="98" t="n">
        <f aca="false">IFERROR(IF(O1607="Dec",(K1607/P1607-1))," ")</f>
        <v>0.333333333333333</v>
      </c>
      <c r="S1607" s="100" t="str">
        <f aca="false">IF(N1607&gt;0,IF(O1607="","-",IF(R1607&lt;0%,"DEGROWTH","GROWTH")))</f>
        <v>GROWTH</v>
      </c>
      <c r="T1607" s="69" t="n">
        <v>0</v>
      </c>
      <c r="U1607" s="101" t="str">
        <f aca="false">IF(F1607&lt;=$V$2,"jAN","")</f>
        <v/>
      </c>
      <c r="V1607" s="97" t="n">
        <v>0</v>
      </c>
      <c r="W1607" s="102" t="n">
        <f aca="false">K1607-V1607</f>
        <v>120</v>
      </c>
      <c r="X1607" s="103" t="n">
        <f aca="false">IFERROR(IF(U1607="Jan",(K1607/V1607-1)),0)</f>
        <v>0</v>
      </c>
      <c r="Y1607" s="106" t="b">
        <f aca="false">IF(T1607&gt;0,IF(U1607="","-",IF(X1607&lt;0%,"DEGROWTH","GROWTH")))</f>
        <v>0</v>
      </c>
      <c r="Z1607" s="85"/>
      <c r="AA1607" s="70"/>
      <c r="AB1607" s="85" t="s">
        <v>134</v>
      </c>
      <c r="AC1607" s="3"/>
    </row>
    <row r="1608" customFormat="false" ht="14.25" hidden="false" customHeight="true" outlineLevel="0" collapsed="false">
      <c r="A1608" s="85" t="s">
        <v>130</v>
      </c>
      <c r="B1608" s="83" t="s">
        <v>111</v>
      </c>
      <c r="C1608" s="83" t="s">
        <v>3333</v>
      </c>
      <c r="D1608" s="83" t="n">
        <v>1000004508</v>
      </c>
      <c r="E1608" s="83" t="s">
        <v>3334</v>
      </c>
      <c r="F1608" s="84" t="n">
        <v>45958</v>
      </c>
      <c r="G1608" s="67" t="str">
        <f aca="false">IF(I1608&gt;0,"Targeted Dealer","-")</f>
        <v>Targeted Dealer</v>
      </c>
      <c r="H1608" s="67"/>
      <c r="I1608" s="68" t="n">
        <v>80</v>
      </c>
      <c r="J1608" s="68" t="n">
        <f aca="false">I1608/$J$1*($J$1-$E$1)</f>
        <v>80</v>
      </c>
      <c r="K1608" s="69" t="n">
        <v>35</v>
      </c>
      <c r="L1608" s="69" t="n">
        <f aca="false">I1608-K1608</f>
        <v>45</v>
      </c>
      <c r="M1608" s="69" t="n">
        <f aca="false">IFERROR((K1608/J1608%),"-")</f>
        <v>43.75</v>
      </c>
      <c r="N1608" s="97" t="n">
        <v>16</v>
      </c>
      <c r="O1608" s="98" t="str">
        <f aca="false">IF(F1608&lt;=$P$2,"DEC","")</f>
        <v>DEC</v>
      </c>
      <c r="P1608" s="97" t="n">
        <v>16</v>
      </c>
      <c r="Q1608" s="99" t="n">
        <f aca="false">K1608-P1608</f>
        <v>19</v>
      </c>
      <c r="R1608" s="98" t="n">
        <f aca="false">IFERROR(IF(O1608="Dec",(K1608/P1608-1))," ")</f>
        <v>1.1875</v>
      </c>
      <c r="S1608" s="100" t="str">
        <f aca="false">IF(N1608&gt;0,IF(O1608="","-",IF(R1608&lt;0%,"DEGROWTH","GROWTH")))</f>
        <v>GROWTH</v>
      </c>
      <c r="T1608" s="69" t="n">
        <v>0</v>
      </c>
      <c r="U1608" s="101" t="str">
        <f aca="false">IF(F1608&lt;=$V$2,"jAN","")</f>
        <v/>
      </c>
      <c r="V1608" s="97" t="n">
        <v>0</v>
      </c>
      <c r="W1608" s="102" t="n">
        <f aca="false">K1608-V1608</f>
        <v>35</v>
      </c>
      <c r="X1608" s="103" t="n">
        <f aca="false">IFERROR(IF(U1608="Jan",(K1608/V1608-1)),0)</f>
        <v>0</v>
      </c>
      <c r="Y1608" s="106" t="b">
        <f aca="false">IF(T1608&gt;0,IF(U1608="","-",IF(X1608&lt;0%,"DEGROWTH","GROWTH")))</f>
        <v>0</v>
      </c>
      <c r="Z1608" s="85"/>
      <c r="AA1608" s="85"/>
      <c r="AB1608" s="85" t="s">
        <v>130</v>
      </c>
      <c r="AC1608" s="3"/>
    </row>
    <row r="1609" customFormat="false" ht="14.25" hidden="false" customHeight="true" outlineLevel="0" collapsed="false">
      <c r="A1609" s="85" t="s">
        <v>130</v>
      </c>
      <c r="B1609" s="83" t="s">
        <v>521</v>
      </c>
      <c r="C1609" s="83" t="s">
        <v>3335</v>
      </c>
      <c r="D1609" s="83" t="n">
        <v>1000004488</v>
      </c>
      <c r="E1609" s="83" t="s">
        <v>3336</v>
      </c>
      <c r="F1609" s="84" t="n">
        <v>45948</v>
      </c>
      <c r="G1609" s="67" t="str">
        <f aca="false">IF(I1609&gt;0,"Targeted Dealer","-")</f>
        <v>Targeted Dealer</v>
      </c>
      <c r="H1609" s="67"/>
      <c r="I1609" s="68" t="n">
        <v>25</v>
      </c>
      <c r="J1609" s="68" t="n">
        <f aca="false">I1609/$J$1*($J$1-$E$1)</f>
        <v>25</v>
      </c>
      <c r="K1609" s="69" t="n">
        <v>30</v>
      </c>
      <c r="L1609" s="69" t="n">
        <f aca="false">I1609-K1609</f>
        <v>-5</v>
      </c>
      <c r="M1609" s="69" t="n">
        <f aca="false">IFERROR((K1609/J1609%),"-")</f>
        <v>120</v>
      </c>
      <c r="N1609" s="97" t="n">
        <v>25</v>
      </c>
      <c r="O1609" s="98" t="str">
        <f aca="false">IF(F1609&lt;=$P$2,"DEC","")</f>
        <v>DEC</v>
      </c>
      <c r="P1609" s="97" t="n">
        <v>25</v>
      </c>
      <c r="Q1609" s="99" t="n">
        <f aca="false">K1609-P1609</f>
        <v>5</v>
      </c>
      <c r="R1609" s="98" t="n">
        <f aca="false">IFERROR(IF(O1609="Dec",(K1609/P1609-1))," ")</f>
        <v>0.2</v>
      </c>
      <c r="S1609" s="100" t="str">
        <f aca="false">IF(N1609&gt;0,IF(O1609="","-",IF(R1609&lt;0%,"DEGROWTH","GROWTH")))</f>
        <v>GROWTH</v>
      </c>
      <c r="T1609" s="69" t="n">
        <v>0</v>
      </c>
      <c r="U1609" s="101" t="str">
        <f aca="false">IF(F1609&lt;=$V$2,"jAN","")</f>
        <v/>
      </c>
      <c r="V1609" s="97" t="n">
        <v>0</v>
      </c>
      <c r="W1609" s="102" t="n">
        <f aca="false">K1609-V1609</f>
        <v>30</v>
      </c>
      <c r="X1609" s="103" t="n">
        <f aca="false">IFERROR(IF(U1609="Jan",(K1609/V1609-1)),0)</f>
        <v>0</v>
      </c>
      <c r="Y1609" s="106" t="b">
        <f aca="false">IF(T1609&gt;0,IF(U1609="","-",IF(X1609&lt;0%,"DEGROWTH","GROWTH")))</f>
        <v>0</v>
      </c>
      <c r="Z1609" s="85"/>
      <c r="AA1609" s="85"/>
      <c r="AB1609" s="85" t="s">
        <v>130</v>
      </c>
      <c r="AC1609" s="3"/>
    </row>
    <row r="1610" customFormat="false" ht="14.25" hidden="false" customHeight="true" outlineLevel="0" collapsed="false">
      <c r="A1610" s="85" t="s">
        <v>132</v>
      </c>
      <c r="B1610" s="83" t="s">
        <v>101</v>
      </c>
      <c r="C1610" s="83" t="e">
        <f aca="false">#N/A</f>
        <v>#N/A</v>
      </c>
      <c r="D1610" s="83" t="n">
        <v>1000004514</v>
      </c>
      <c r="E1610" s="83" t="s">
        <v>3337</v>
      </c>
      <c r="F1610" s="84" t="n">
        <v>45967</v>
      </c>
      <c r="G1610" s="67" t="str">
        <f aca="false">IF(I1610&gt;0,"Targeted Dealer","-")</f>
        <v>Targeted Dealer</v>
      </c>
      <c r="H1610" s="67"/>
      <c r="I1610" s="68" t="n">
        <v>100</v>
      </c>
      <c r="J1610" s="68" t="n">
        <f aca="false">I1610/$J$1*($J$1-$E$1)</f>
        <v>100</v>
      </c>
      <c r="K1610" s="69" t="n">
        <v>325</v>
      </c>
      <c r="L1610" s="69" t="n">
        <f aca="false">I1610-K1610</f>
        <v>-225</v>
      </c>
      <c r="M1610" s="69" t="n">
        <f aca="false">IFERROR((K1610/J1610%),"-")</f>
        <v>325</v>
      </c>
      <c r="N1610" s="97" t="n">
        <v>200</v>
      </c>
      <c r="O1610" s="98" t="str">
        <f aca="false">IF(F1610&lt;=$P$2,"DEC","")</f>
        <v>DEC</v>
      </c>
      <c r="P1610" s="97" t="n">
        <v>200</v>
      </c>
      <c r="Q1610" s="99" t="n">
        <f aca="false">K1610-P1610</f>
        <v>125</v>
      </c>
      <c r="R1610" s="98" t="n">
        <f aca="false">IFERROR(IF(O1610="Dec",(K1610/P1610-1))," ")</f>
        <v>0.625</v>
      </c>
      <c r="S1610" s="100" t="str">
        <f aca="false">IF(N1610&gt;0,IF(O1610="","-",IF(R1610&lt;0%,"DEGROWTH","GROWTH")))</f>
        <v>GROWTH</v>
      </c>
      <c r="T1610" s="69" t="n">
        <v>0</v>
      </c>
      <c r="U1610" s="101" t="str">
        <f aca="false">IF(F1610&lt;=$V$2,"jAN","")</f>
        <v/>
      </c>
      <c r="V1610" s="97" t="n">
        <v>0</v>
      </c>
      <c r="W1610" s="102" t="n">
        <f aca="false">K1610-V1610</f>
        <v>325</v>
      </c>
      <c r="X1610" s="103" t="n">
        <f aca="false">IFERROR(IF(U1610="Jan",(K1610/V1610-1)),0)</f>
        <v>0</v>
      </c>
      <c r="Y1610" s="106" t="b">
        <f aca="false">IF(T1610&gt;0,IF(U1610="","-",IF(X1610&lt;0%,"DEGROWTH","GROWTH")))</f>
        <v>0</v>
      </c>
      <c r="Z1610" s="85"/>
      <c r="AA1610" s="85"/>
      <c r="AB1610" s="85" t="s">
        <v>132</v>
      </c>
      <c r="AC1610" s="3"/>
    </row>
    <row r="1611" customFormat="false" ht="14.25" hidden="false" customHeight="true" outlineLevel="0" collapsed="false">
      <c r="A1611" s="85" t="s">
        <v>133</v>
      </c>
      <c r="B1611" s="83" t="s">
        <v>141</v>
      </c>
      <c r="C1611" s="83" t="s">
        <v>3338</v>
      </c>
      <c r="D1611" s="83" t="n">
        <v>1000004542</v>
      </c>
      <c r="E1611" s="83" t="s">
        <v>3339</v>
      </c>
      <c r="F1611" s="84" t="n">
        <v>45978</v>
      </c>
      <c r="G1611" s="67" t="str">
        <f aca="false">IF(I1611&gt;0,"Targeted Dealer","-")</f>
        <v>Targeted Dealer</v>
      </c>
      <c r="H1611" s="67"/>
      <c r="I1611" s="68" t="n">
        <v>60</v>
      </c>
      <c r="J1611" s="68" t="n">
        <f aca="false">I1611/$J$1*($J$1-$E$1)</f>
        <v>60</v>
      </c>
      <c r="K1611" s="69" t="n">
        <v>66</v>
      </c>
      <c r="L1611" s="69" t="n">
        <f aca="false">I1611-K1611</f>
        <v>-6</v>
      </c>
      <c r="M1611" s="69" t="n">
        <f aca="false">IFERROR((K1611/J1611%),"-")</f>
        <v>110</v>
      </c>
      <c r="N1611" s="97" t="n">
        <v>49.5</v>
      </c>
      <c r="O1611" s="98" t="str">
        <f aca="false">IF(F1611&lt;=$P$2,"DEC","")</f>
        <v>DEC</v>
      </c>
      <c r="P1611" s="97" t="n">
        <v>49.5</v>
      </c>
      <c r="Q1611" s="99" t="n">
        <f aca="false">K1611-P1611</f>
        <v>16.5</v>
      </c>
      <c r="R1611" s="98" t="n">
        <f aca="false">IFERROR(IF(O1611="Dec",(K1611/P1611-1))," ")</f>
        <v>0.333333333333333</v>
      </c>
      <c r="S1611" s="100" t="str">
        <f aca="false">IF(N1611&gt;0,IF(O1611="","-",IF(R1611&lt;0%,"DEGROWTH","GROWTH")))</f>
        <v>GROWTH</v>
      </c>
      <c r="T1611" s="69" t="n">
        <v>0</v>
      </c>
      <c r="U1611" s="101" t="str">
        <f aca="false">IF(F1611&lt;=$V$2,"jAN","")</f>
        <v/>
      </c>
      <c r="V1611" s="97" t="n">
        <v>0</v>
      </c>
      <c r="W1611" s="102" t="n">
        <f aca="false">K1611-V1611</f>
        <v>66</v>
      </c>
      <c r="X1611" s="103" t="n">
        <f aca="false">IFERROR(IF(U1611="Jan",(K1611/V1611-1)),0)</f>
        <v>0</v>
      </c>
      <c r="Y1611" s="106" t="b">
        <f aca="false">IF(T1611&gt;0,IF(U1611="","-",IF(X1611&lt;0%,"DEGROWTH","GROWTH")))</f>
        <v>0</v>
      </c>
      <c r="Z1611" s="85"/>
      <c r="AA1611" s="70"/>
      <c r="AB1611" s="85" t="s">
        <v>133</v>
      </c>
      <c r="AC1611" s="3"/>
    </row>
    <row r="1612" customFormat="false" ht="14.25" hidden="false" customHeight="true" outlineLevel="0" collapsed="false">
      <c r="A1612" s="85" t="s">
        <v>133</v>
      </c>
      <c r="B1612" s="83" t="s">
        <v>142</v>
      </c>
      <c r="C1612" s="83" t="s">
        <v>3340</v>
      </c>
      <c r="D1612" s="83" t="n">
        <v>1000004543</v>
      </c>
      <c r="E1612" s="83" t="s">
        <v>3341</v>
      </c>
      <c r="F1612" s="84" t="n">
        <v>45978</v>
      </c>
      <c r="G1612" s="67" t="str">
        <f aca="false">IF(I1612&gt;0,"Targeted Dealer","-")</f>
        <v>Targeted Dealer</v>
      </c>
      <c r="H1612" s="67"/>
      <c r="I1612" s="68" t="n">
        <v>100</v>
      </c>
      <c r="J1612" s="68" t="n">
        <f aca="false">I1612/$J$1*($J$1-$E$1)</f>
        <v>100</v>
      </c>
      <c r="K1612" s="69" t="n">
        <v>117.5</v>
      </c>
      <c r="L1612" s="69" t="n">
        <f aca="false">I1612-K1612</f>
        <v>-17.5</v>
      </c>
      <c r="M1612" s="69" t="n">
        <f aca="false">IFERROR((K1612/J1612%),"-")</f>
        <v>117.5</v>
      </c>
      <c r="N1612" s="97" t="n">
        <v>100</v>
      </c>
      <c r="O1612" s="98" t="str">
        <f aca="false">IF(F1612&lt;=$P$2,"DEC","")</f>
        <v>DEC</v>
      </c>
      <c r="P1612" s="97" t="n">
        <v>100</v>
      </c>
      <c r="Q1612" s="99" t="n">
        <f aca="false">K1612-P1612</f>
        <v>17.5</v>
      </c>
      <c r="R1612" s="98" t="n">
        <f aca="false">IFERROR(IF(O1612="Dec",(K1612/P1612-1))," ")</f>
        <v>0.175</v>
      </c>
      <c r="S1612" s="100" t="str">
        <f aca="false">IF(N1612&gt;0,IF(O1612="","-",IF(R1612&lt;0%,"DEGROWTH","GROWTH")))</f>
        <v>GROWTH</v>
      </c>
      <c r="T1612" s="69" t="n">
        <v>0</v>
      </c>
      <c r="U1612" s="101" t="str">
        <f aca="false">IF(F1612&lt;=$V$2,"jAN","")</f>
        <v/>
      </c>
      <c r="V1612" s="97" t="n">
        <v>0</v>
      </c>
      <c r="W1612" s="102" t="n">
        <f aca="false">K1612-V1612</f>
        <v>117.5</v>
      </c>
      <c r="X1612" s="103" t="n">
        <f aca="false">IFERROR(IF(U1612="Jan",(K1612/V1612-1)),0)</f>
        <v>0</v>
      </c>
      <c r="Y1612" s="106" t="b">
        <f aca="false">IF(T1612&gt;0,IF(U1612="","-",IF(X1612&lt;0%,"DEGROWTH","GROWTH")))</f>
        <v>0</v>
      </c>
      <c r="Z1612" s="85"/>
      <c r="AA1612" s="70"/>
      <c r="AB1612" s="85" t="s">
        <v>133</v>
      </c>
      <c r="AC1612" s="3"/>
    </row>
    <row r="1613" customFormat="false" ht="14.25" hidden="false" customHeight="true" outlineLevel="0" collapsed="false">
      <c r="A1613" s="85" t="s">
        <v>133</v>
      </c>
      <c r="B1613" s="83" t="s">
        <v>43</v>
      </c>
      <c r="C1613" s="83" t="s">
        <v>3342</v>
      </c>
      <c r="D1613" s="83" t="n">
        <v>1000004532</v>
      </c>
      <c r="E1613" s="83" t="s">
        <v>3343</v>
      </c>
      <c r="F1613" s="84" t="n">
        <v>45972</v>
      </c>
      <c r="G1613" s="67" t="str">
        <f aca="false">IF(I1613&gt;0,"Targeted Dealer","-")</f>
        <v>Targeted Dealer</v>
      </c>
      <c r="H1613" s="67"/>
      <c r="I1613" s="68" t="n">
        <v>250</v>
      </c>
      <c r="J1613" s="68" t="n">
        <f aca="false">I1613/$J$1*($J$1-$E$1)</f>
        <v>250</v>
      </c>
      <c r="K1613" s="69" t="n">
        <v>325</v>
      </c>
      <c r="L1613" s="69" t="n">
        <f aca="false">I1613-K1613</f>
        <v>-75</v>
      </c>
      <c r="M1613" s="69" t="n">
        <f aca="false">IFERROR((K1613/J1613%),"-")</f>
        <v>130</v>
      </c>
      <c r="N1613" s="97" t="n">
        <v>260.5</v>
      </c>
      <c r="O1613" s="98" t="str">
        <f aca="false">IF(F1613&lt;=$P$2,"DEC","")</f>
        <v>DEC</v>
      </c>
      <c r="P1613" s="97" t="n">
        <v>260.5</v>
      </c>
      <c r="Q1613" s="99" t="n">
        <f aca="false">K1613-P1613</f>
        <v>64.5</v>
      </c>
      <c r="R1613" s="98" t="n">
        <f aca="false">IFERROR(IF(O1613="Dec",(K1613/P1613-1))," ")</f>
        <v>0.247600767754319</v>
      </c>
      <c r="S1613" s="100" t="str">
        <f aca="false">IF(N1613&gt;0,IF(O1613="","-",IF(R1613&lt;0%,"DEGROWTH","GROWTH")))</f>
        <v>GROWTH</v>
      </c>
      <c r="T1613" s="69" t="n">
        <v>0</v>
      </c>
      <c r="U1613" s="101" t="str">
        <f aca="false">IF(F1613&lt;=$V$2,"jAN","")</f>
        <v/>
      </c>
      <c r="V1613" s="97" t="n">
        <v>0</v>
      </c>
      <c r="W1613" s="102" t="n">
        <f aca="false">K1613-V1613</f>
        <v>325</v>
      </c>
      <c r="X1613" s="103" t="n">
        <f aca="false">IFERROR(IF(U1613="Jan",(K1613/V1613-1)),0)</f>
        <v>0</v>
      </c>
      <c r="Y1613" s="106" t="b">
        <f aca="false">IF(T1613&gt;0,IF(U1613="","-",IF(X1613&lt;0%,"DEGROWTH","GROWTH")))</f>
        <v>0</v>
      </c>
      <c r="Z1613" s="85"/>
      <c r="AA1613" s="70"/>
      <c r="AB1613" s="85" t="s">
        <v>133</v>
      </c>
      <c r="AC1613" s="3"/>
    </row>
    <row r="1614" customFormat="false" ht="14.25" hidden="false" customHeight="true" outlineLevel="0" collapsed="false">
      <c r="A1614" s="85" t="s">
        <v>133</v>
      </c>
      <c r="B1614" s="83" t="s">
        <v>51</v>
      </c>
      <c r="C1614" s="83" t="s">
        <v>3344</v>
      </c>
      <c r="D1614" s="83" t="n">
        <v>1000004504</v>
      </c>
      <c r="E1614" s="83" t="s">
        <v>3345</v>
      </c>
      <c r="F1614" s="84" t="n">
        <v>45952</v>
      </c>
      <c r="G1614" s="67" t="str">
        <f aca="false">IF(I1614&gt;0,"Targeted Dealer","-")</f>
        <v>Targeted Dealer</v>
      </c>
      <c r="H1614" s="67"/>
      <c r="I1614" s="68" t="n">
        <v>56</v>
      </c>
      <c r="J1614" s="68" t="n">
        <f aca="false">I1614/$J$1*($J$1-$E$1)</f>
        <v>56</v>
      </c>
      <c r="K1614" s="69" t="n">
        <v>55</v>
      </c>
      <c r="L1614" s="69" t="n">
        <f aca="false">I1614-K1614</f>
        <v>1</v>
      </c>
      <c r="M1614" s="69" t="n">
        <f aca="false">IFERROR((K1614/J1614%),"-")</f>
        <v>98.2142857142857</v>
      </c>
      <c r="N1614" s="97" t="n">
        <v>43</v>
      </c>
      <c r="O1614" s="98" t="str">
        <f aca="false">IF(F1614&lt;=$P$2,"DEC","")</f>
        <v>DEC</v>
      </c>
      <c r="P1614" s="97" t="n">
        <v>43</v>
      </c>
      <c r="Q1614" s="99" t="n">
        <f aca="false">K1614-P1614</f>
        <v>12</v>
      </c>
      <c r="R1614" s="98" t="n">
        <f aca="false">IFERROR(IF(O1614="Dec",(K1614/P1614-1))," ")</f>
        <v>0.279069767441861</v>
      </c>
      <c r="S1614" s="100" t="str">
        <f aca="false">IF(N1614&gt;0,IF(O1614="","-",IF(R1614&lt;0%,"DEGROWTH","GROWTH")))</f>
        <v>GROWTH</v>
      </c>
      <c r="T1614" s="69" t="n">
        <v>0</v>
      </c>
      <c r="U1614" s="101" t="str">
        <f aca="false">IF(F1614&lt;=$V$2,"jAN","")</f>
        <v/>
      </c>
      <c r="V1614" s="97" t="n">
        <v>0</v>
      </c>
      <c r="W1614" s="102" t="n">
        <f aca="false">K1614-V1614</f>
        <v>55</v>
      </c>
      <c r="X1614" s="103" t="n">
        <f aca="false">IFERROR(IF(U1614="Jan",(K1614/V1614-1)),0)</f>
        <v>0</v>
      </c>
      <c r="Y1614" s="106" t="b">
        <f aca="false">IF(T1614&gt;0,IF(U1614="","-",IF(X1614&lt;0%,"DEGROWTH","GROWTH")))</f>
        <v>0</v>
      </c>
      <c r="Z1614" s="85"/>
      <c r="AA1614" s="70"/>
      <c r="AB1614" s="85" t="s">
        <v>133</v>
      </c>
      <c r="AC1614" s="3"/>
    </row>
    <row r="1615" customFormat="false" ht="14.25" hidden="false" customHeight="true" outlineLevel="0" collapsed="false">
      <c r="A1615" s="85" t="s">
        <v>133</v>
      </c>
      <c r="B1615" s="83" t="s">
        <v>52</v>
      </c>
      <c r="C1615" s="83" t="s">
        <v>3346</v>
      </c>
      <c r="D1615" s="83" t="n">
        <v>1000004393</v>
      </c>
      <c r="E1615" s="83" t="s">
        <v>3347</v>
      </c>
      <c r="F1615" s="84" t="n">
        <v>45825</v>
      </c>
      <c r="G1615" s="67" t="str">
        <f aca="false">IF(I1615&gt;0,"Targeted Dealer","-")</f>
        <v>Targeted Dealer</v>
      </c>
      <c r="H1615" s="67"/>
      <c r="I1615" s="68" t="n">
        <v>40</v>
      </c>
      <c r="J1615" s="68" t="n">
        <f aca="false">I1615/$J$1*($J$1-$E$1)</f>
        <v>40</v>
      </c>
      <c r="K1615" s="69" t="n">
        <v>70</v>
      </c>
      <c r="L1615" s="69" t="n">
        <f aca="false">I1615-K1615</f>
        <v>-30</v>
      </c>
      <c r="M1615" s="69" t="n">
        <f aca="false">IFERROR((K1615/J1615%),"-")</f>
        <v>175</v>
      </c>
      <c r="N1615" s="97" t="n">
        <v>35</v>
      </c>
      <c r="O1615" s="98" t="str">
        <f aca="false">IF(F1615&lt;=$P$2,"DEC","")</f>
        <v>DEC</v>
      </c>
      <c r="P1615" s="97" t="n">
        <v>35</v>
      </c>
      <c r="Q1615" s="99" t="n">
        <f aca="false">K1615-P1615</f>
        <v>35</v>
      </c>
      <c r="R1615" s="98" t="n">
        <f aca="false">IFERROR(IF(O1615="Dec",(K1615/P1615-1))," ")</f>
        <v>1</v>
      </c>
      <c r="S1615" s="100" t="str">
        <f aca="false">IF(N1615&gt;0,IF(O1615="","-",IF(R1615&lt;0%,"DEGROWTH","GROWTH")))</f>
        <v>GROWTH</v>
      </c>
      <c r="T1615" s="69" t="n">
        <v>0</v>
      </c>
      <c r="U1615" s="101" t="str">
        <f aca="false">IF(F1615&lt;=$V$2,"jAN","")</f>
        <v/>
      </c>
      <c r="V1615" s="97" t="n">
        <v>0</v>
      </c>
      <c r="W1615" s="102" t="n">
        <f aca="false">K1615-V1615</f>
        <v>70</v>
      </c>
      <c r="X1615" s="103" t="n">
        <f aca="false">IFERROR(IF(U1615="Jan",(K1615/V1615-1)),0)</f>
        <v>0</v>
      </c>
      <c r="Y1615" s="106" t="b">
        <f aca="false">IF(T1615&gt;0,IF(U1615="","-",IF(X1615&lt;0%,"DEGROWTH","GROWTH")))</f>
        <v>0</v>
      </c>
      <c r="Z1615" s="85"/>
      <c r="AA1615" s="70"/>
      <c r="AB1615" s="85" t="s">
        <v>133</v>
      </c>
      <c r="AC1615" s="3"/>
    </row>
    <row r="1616" customFormat="false" ht="14.25" hidden="false" customHeight="true" outlineLevel="0" collapsed="false">
      <c r="A1616" s="85" t="s">
        <v>133</v>
      </c>
      <c r="B1616" s="83" t="s">
        <v>55</v>
      </c>
      <c r="C1616" s="83" t="s">
        <v>3348</v>
      </c>
      <c r="D1616" s="83" t="n">
        <v>1000004509</v>
      </c>
      <c r="E1616" s="83" t="s">
        <v>3349</v>
      </c>
      <c r="F1616" s="84" t="n">
        <v>45961</v>
      </c>
      <c r="G1616" s="67" t="str">
        <f aca="false">IF(I1616&gt;0,"Targeted Dealer","-")</f>
        <v>Targeted Dealer</v>
      </c>
      <c r="H1616" s="67"/>
      <c r="I1616" s="68" t="n">
        <v>105</v>
      </c>
      <c r="J1616" s="68" t="n">
        <f aca="false">I1616/$J$1*($J$1-$E$1)</f>
        <v>105</v>
      </c>
      <c r="K1616" s="69" t="n">
        <v>105</v>
      </c>
      <c r="L1616" s="69" t="n">
        <f aca="false">I1616-K1616</f>
        <v>0</v>
      </c>
      <c r="M1616" s="69" t="n">
        <f aca="false">IFERROR((K1616/J1616%),"-")</f>
        <v>100</v>
      </c>
      <c r="N1616" s="97" t="n">
        <v>105</v>
      </c>
      <c r="O1616" s="98" t="str">
        <f aca="false">IF(F1616&lt;=$P$2,"DEC","")</f>
        <v>DEC</v>
      </c>
      <c r="P1616" s="97" t="n">
        <v>105</v>
      </c>
      <c r="Q1616" s="99" t="n">
        <f aca="false">K1616-P1616</f>
        <v>0</v>
      </c>
      <c r="R1616" s="98" t="n">
        <f aca="false">IFERROR(IF(O1616="Dec",(K1616/P1616-1))," ")</f>
        <v>0</v>
      </c>
      <c r="S1616" s="100" t="str">
        <f aca="false">IF(N1616&gt;0,IF(O1616="","-",IF(R1616&lt;0%,"DEGROWTH","GROWTH")))</f>
        <v>GROWTH</v>
      </c>
      <c r="T1616" s="69" t="n">
        <v>0</v>
      </c>
      <c r="U1616" s="101" t="str">
        <f aca="false">IF(F1616&lt;=$V$2,"jAN","")</f>
        <v/>
      </c>
      <c r="V1616" s="97" t="n">
        <v>0</v>
      </c>
      <c r="W1616" s="102" t="n">
        <f aca="false">K1616-V1616</f>
        <v>105</v>
      </c>
      <c r="X1616" s="103" t="n">
        <f aca="false">IFERROR(IF(U1616="Jan",(K1616/V1616-1)),0)</f>
        <v>0</v>
      </c>
      <c r="Y1616" s="106" t="b">
        <f aca="false">IF(T1616&gt;0,IF(U1616="","-",IF(X1616&lt;0%,"DEGROWTH","GROWTH")))</f>
        <v>0</v>
      </c>
      <c r="Z1616" s="85"/>
      <c r="AA1616" s="70"/>
      <c r="AB1616" s="85" t="s">
        <v>133</v>
      </c>
      <c r="AC1616" s="3"/>
    </row>
    <row r="1617" customFormat="false" ht="14.25" hidden="false" customHeight="true" outlineLevel="0" collapsed="false">
      <c r="A1617" s="85" t="s">
        <v>133</v>
      </c>
      <c r="B1617" s="83" t="s">
        <v>21</v>
      </c>
      <c r="C1617" s="83" t="s">
        <v>3350</v>
      </c>
      <c r="D1617" s="83" t="n">
        <v>1000004515</v>
      </c>
      <c r="E1617" s="83" t="s">
        <v>2095</v>
      </c>
      <c r="F1617" s="84" t="n">
        <v>45968</v>
      </c>
      <c r="G1617" s="67" t="str">
        <f aca="false">IF(I1617&gt;0,"Targeted Dealer","-")</f>
        <v>-</v>
      </c>
      <c r="H1617" s="67"/>
      <c r="I1617" s="68" t="n">
        <v>0</v>
      </c>
      <c r="J1617" s="68" t="n">
        <f aca="false">I1617/$J$1*($J$1-$E$1)</f>
        <v>0</v>
      </c>
      <c r="K1617" s="69" t="n">
        <v>0</v>
      </c>
      <c r="L1617" s="69" t="n">
        <f aca="false">I1617-K1617</f>
        <v>0</v>
      </c>
      <c r="M1617" s="69" t="str">
        <f aca="false">IFERROR((K1617/J1617%),"-")</f>
        <v>-</v>
      </c>
      <c r="N1617" s="97" t="n">
        <v>0</v>
      </c>
      <c r="O1617" s="98" t="str">
        <f aca="false">IF(F1617&lt;=$P$2,"DEC","")</f>
        <v>DEC</v>
      </c>
      <c r="P1617" s="97" t="n">
        <v>0</v>
      </c>
      <c r="Q1617" s="99" t="n">
        <f aca="false">K1617-P1617</f>
        <v>0</v>
      </c>
      <c r="R1617" s="98" t="str">
        <f aca="false">IFERROR(IF(O1617="Dec",(K1617/P1617-1))," ")</f>
        <v> </v>
      </c>
      <c r="S1617" s="105" t="b">
        <f aca="false">IF(N1617&gt;0,IF(O1617="","-",IF(R1617&lt;0%,"DEGROWTH","GROWTH")))</f>
        <v>0</v>
      </c>
      <c r="T1617" s="69" t="n">
        <v>0</v>
      </c>
      <c r="U1617" s="101" t="str">
        <f aca="false">IF(F1617&lt;=$V$2,"jAN","")</f>
        <v/>
      </c>
      <c r="V1617" s="97" t="n">
        <v>0</v>
      </c>
      <c r="W1617" s="102" t="n">
        <f aca="false">K1617-V1617</f>
        <v>0</v>
      </c>
      <c r="X1617" s="103" t="n">
        <f aca="false">IFERROR(IF(U1617="Jan",(K1617/V1617-1)),0)</f>
        <v>0</v>
      </c>
      <c r="Y1617" s="106" t="b">
        <f aca="false">IF(T1617&gt;0,IF(U1617="","-",IF(X1617&lt;0%,"DEGROWTH","GROWTH")))</f>
        <v>0</v>
      </c>
      <c r="Z1617" s="85"/>
      <c r="AA1617" s="70"/>
      <c r="AB1617" s="85" t="s">
        <v>133</v>
      </c>
      <c r="AC1617" s="3"/>
    </row>
    <row r="1618" customFormat="false" ht="14.25" hidden="false" customHeight="true" outlineLevel="0" collapsed="false">
      <c r="A1618" s="85" t="s">
        <v>133</v>
      </c>
      <c r="B1618" s="83" t="s">
        <v>48</v>
      </c>
      <c r="C1618" s="83" t="s">
        <v>586</v>
      </c>
      <c r="D1618" s="83" t="n">
        <v>1000003662</v>
      </c>
      <c r="E1618" s="83" t="s">
        <v>587</v>
      </c>
      <c r="F1618" s="84" t="n">
        <v>45135</v>
      </c>
      <c r="G1618" s="67" t="str">
        <f aca="false">IF(I1618&gt;0,"Targeted Dealer","-")</f>
        <v>Targeted Dealer</v>
      </c>
      <c r="H1618" s="67"/>
      <c r="I1618" s="68" t="n">
        <v>25</v>
      </c>
      <c r="J1618" s="68" t="n">
        <f aca="false">I1618/$J$1*($J$1-$E$1)</f>
        <v>25</v>
      </c>
      <c r="K1618" s="69" t="n">
        <v>0</v>
      </c>
      <c r="L1618" s="69" t="n">
        <f aca="false">I1618-K1618</f>
        <v>25</v>
      </c>
      <c r="M1618" s="69" t="n">
        <f aca="false">IFERROR((K1618/J1618%),"-")</f>
        <v>0</v>
      </c>
      <c r="N1618" s="97" t="n">
        <v>0</v>
      </c>
      <c r="O1618" s="98" t="str">
        <f aca="false">IF(F1618&lt;=$P$2,"DEC","")</f>
        <v>DEC</v>
      </c>
      <c r="P1618" s="97" t="n">
        <v>0</v>
      </c>
      <c r="Q1618" s="99" t="n">
        <f aca="false">K1618-P1618</f>
        <v>0</v>
      </c>
      <c r="R1618" s="98" t="str">
        <f aca="false">IFERROR(IF(O1618="Dec",(K1618/P1618-1))," ")</f>
        <v> </v>
      </c>
      <c r="S1618" s="105" t="b">
        <f aca="false">IF(N1618&gt;0,IF(O1618="","-",IF(R1618&lt;0%,"DEGROWTH","GROWTH")))</f>
        <v>0</v>
      </c>
      <c r="T1618" s="69" t="n">
        <v>35</v>
      </c>
      <c r="U1618" s="101" t="str">
        <f aca="false">IF(F1618&lt;=$V$2,"jAN","")</f>
        <v>jAN</v>
      </c>
      <c r="V1618" s="97" t="n">
        <v>35</v>
      </c>
      <c r="W1618" s="102" t="n">
        <f aca="false">K1618-V1618</f>
        <v>-35</v>
      </c>
      <c r="X1618" s="103" t="n">
        <f aca="false">IFERROR(IF(U1618="Jan",(K1618/V1618-1)),0)</f>
        <v>-1</v>
      </c>
      <c r="Y1618" s="104" t="str">
        <f aca="false">IF(T1618&gt;0,IF(U1618="","-",IF(X1618&lt;0%,"DEGROWTH","GROWTH")))</f>
        <v>DEGROWTH</v>
      </c>
      <c r="Z1618" s="85"/>
      <c r="AA1618" s="70"/>
      <c r="AB1618" s="85" t="s">
        <v>133</v>
      </c>
      <c r="AC1618" s="3"/>
    </row>
    <row r="1619" customFormat="false" ht="14.25" hidden="false" customHeight="true" outlineLevel="0" collapsed="false">
      <c r="A1619" s="85" t="s">
        <v>133</v>
      </c>
      <c r="B1619" s="83" t="s">
        <v>48</v>
      </c>
      <c r="C1619" s="83" t="s">
        <v>3351</v>
      </c>
      <c r="D1619" s="83" t="n">
        <v>1000004486</v>
      </c>
      <c r="E1619" s="83" t="s">
        <v>3352</v>
      </c>
      <c r="F1619" s="84" t="n">
        <v>45940</v>
      </c>
      <c r="G1619" s="67" t="str">
        <f aca="false">IF(I1619&gt;0,"Targeted Dealer","-")</f>
        <v>Targeted Dealer</v>
      </c>
      <c r="H1619" s="67"/>
      <c r="I1619" s="68" t="n">
        <v>50</v>
      </c>
      <c r="J1619" s="68" t="n">
        <f aca="false">I1619/$J$1*($J$1-$E$1)</f>
        <v>50</v>
      </c>
      <c r="K1619" s="69" t="n">
        <v>50</v>
      </c>
      <c r="L1619" s="69" t="n">
        <f aca="false">I1619-K1619</f>
        <v>0</v>
      </c>
      <c r="M1619" s="69" t="n">
        <f aca="false">IFERROR((K1619/J1619%),"-")</f>
        <v>100</v>
      </c>
      <c r="N1619" s="97" t="n">
        <v>25</v>
      </c>
      <c r="O1619" s="98" t="str">
        <f aca="false">IF(F1619&lt;=$P$2,"DEC","")</f>
        <v>DEC</v>
      </c>
      <c r="P1619" s="97" t="n">
        <v>25</v>
      </c>
      <c r="Q1619" s="99" t="n">
        <f aca="false">K1619-P1619</f>
        <v>25</v>
      </c>
      <c r="R1619" s="98" t="n">
        <f aca="false">IFERROR(IF(O1619="Dec",(K1619/P1619-1))," ")</f>
        <v>1</v>
      </c>
      <c r="S1619" s="100" t="str">
        <f aca="false">IF(N1619&gt;0,IF(O1619="","-",IF(R1619&lt;0%,"DEGROWTH","GROWTH")))</f>
        <v>GROWTH</v>
      </c>
      <c r="T1619" s="69" t="n">
        <v>0</v>
      </c>
      <c r="U1619" s="101" t="str">
        <f aca="false">IF(F1619&lt;=$V$2,"jAN","")</f>
        <v/>
      </c>
      <c r="V1619" s="97" t="n">
        <v>0</v>
      </c>
      <c r="W1619" s="102" t="n">
        <f aca="false">K1619-V1619</f>
        <v>50</v>
      </c>
      <c r="X1619" s="103" t="n">
        <f aca="false">IFERROR(IF(U1619="Jan",(K1619/V1619-1)),0)</f>
        <v>0</v>
      </c>
      <c r="Y1619" s="106" t="b">
        <f aca="false">IF(T1619&gt;0,IF(U1619="","-",IF(X1619&lt;0%,"DEGROWTH","GROWTH")))</f>
        <v>0</v>
      </c>
      <c r="Z1619" s="85"/>
      <c r="AA1619" s="70"/>
      <c r="AB1619" s="85" t="s">
        <v>133</v>
      </c>
      <c r="AC1619" s="3"/>
    </row>
    <row r="1620" customFormat="false" ht="14.25" hidden="false" customHeight="true" outlineLevel="0" collapsed="false">
      <c r="A1620" s="85" t="s">
        <v>133</v>
      </c>
      <c r="B1620" s="83" t="s">
        <v>48</v>
      </c>
      <c r="C1620" s="83" t="s">
        <v>3353</v>
      </c>
      <c r="D1620" s="83" t="n">
        <v>1000004135</v>
      </c>
      <c r="E1620" s="83" t="s">
        <v>3354</v>
      </c>
      <c r="F1620" s="84" t="n">
        <v>45559</v>
      </c>
      <c r="G1620" s="67" t="str">
        <f aca="false">IF(I1620&gt;0,"Targeted Dealer","-")</f>
        <v>Targeted Dealer</v>
      </c>
      <c r="H1620" s="67"/>
      <c r="I1620" s="68" t="n">
        <v>100</v>
      </c>
      <c r="J1620" s="68" t="n">
        <f aca="false">I1620/$J$1*($J$1-$E$1)</f>
        <v>100</v>
      </c>
      <c r="K1620" s="69" t="n">
        <v>105</v>
      </c>
      <c r="L1620" s="69" t="n">
        <f aca="false">I1620-K1620</f>
        <v>-5</v>
      </c>
      <c r="M1620" s="69" t="n">
        <f aca="false">IFERROR((K1620/J1620%),"-")</f>
        <v>105</v>
      </c>
      <c r="N1620" s="97" t="n">
        <v>105</v>
      </c>
      <c r="O1620" s="98" t="str">
        <f aca="false">IF(F1620&lt;=$P$2,"DEC","")</f>
        <v>DEC</v>
      </c>
      <c r="P1620" s="97" t="n">
        <v>105</v>
      </c>
      <c r="Q1620" s="99" t="n">
        <f aca="false">K1620-P1620</f>
        <v>0</v>
      </c>
      <c r="R1620" s="98" t="n">
        <f aca="false">IFERROR(IF(O1620="Dec",(K1620/P1620-1))," ")</f>
        <v>0</v>
      </c>
      <c r="S1620" s="100" t="str">
        <f aca="false">IF(N1620&gt;0,IF(O1620="","-",IF(R1620&lt;0%,"DEGROWTH","GROWTH")))</f>
        <v>GROWTH</v>
      </c>
      <c r="T1620" s="69" t="n">
        <v>0</v>
      </c>
      <c r="U1620" s="101" t="str">
        <f aca="false">IF(F1620&lt;=$V$2,"jAN","")</f>
        <v>jAN</v>
      </c>
      <c r="V1620" s="97" t="n">
        <v>0</v>
      </c>
      <c r="W1620" s="102" t="n">
        <f aca="false">K1620-V1620</f>
        <v>105</v>
      </c>
      <c r="X1620" s="103" t="n">
        <f aca="false">IFERROR(IF(U1620="Jan",(K1620/V1620-1)),0)</f>
        <v>0</v>
      </c>
      <c r="Y1620" s="106" t="b">
        <f aca="false">IF(T1620&gt;0,IF(U1620="","-",IF(X1620&lt;0%,"DEGROWTH","GROWTH")))</f>
        <v>0</v>
      </c>
      <c r="Z1620" s="85"/>
      <c r="AA1620" s="70"/>
      <c r="AB1620" s="85" t="s">
        <v>133</v>
      </c>
      <c r="AC1620" s="3"/>
    </row>
    <row r="1621" customFormat="false" ht="14.25" hidden="false" customHeight="true" outlineLevel="0" collapsed="false">
      <c r="A1621" s="85" t="s">
        <v>133</v>
      </c>
      <c r="B1621" s="83" t="s">
        <v>48</v>
      </c>
      <c r="C1621" s="83" t="s">
        <v>3355</v>
      </c>
      <c r="D1621" s="83" t="n">
        <v>1000003712</v>
      </c>
      <c r="E1621" s="83" t="s">
        <v>3356</v>
      </c>
      <c r="F1621" s="84" t="n">
        <v>45173</v>
      </c>
      <c r="G1621" s="67" t="str">
        <f aca="false">IF(I1621&gt;0,"Targeted Dealer","-")</f>
        <v>Targeted Dealer</v>
      </c>
      <c r="H1621" s="67"/>
      <c r="I1621" s="68" t="n">
        <v>25</v>
      </c>
      <c r="J1621" s="68" t="n">
        <f aca="false">I1621/$J$1*($J$1-$E$1)</f>
        <v>25</v>
      </c>
      <c r="K1621" s="69" t="n">
        <v>34</v>
      </c>
      <c r="L1621" s="69" t="n">
        <f aca="false">I1621-K1621</f>
        <v>-9</v>
      </c>
      <c r="M1621" s="69" t="n">
        <f aca="false">IFERROR((K1621/J1621%),"-")</f>
        <v>136</v>
      </c>
      <c r="N1621" s="97" t="n">
        <v>14</v>
      </c>
      <c r="O1621" s="98" t="str">
        <f aca="false">IF(F1621&lt;=$P$2,"DEC","")</f>
        <v>DEC</v>
      </c>
      <c r="P1621" s="97" t="n">
        <v>14</v>
      </c>
      <c r="Q1621" s="99" t="n">
        <f aca="false">K1621-P1621</f>
        <v>20</v>
      </c>
      <c r="R1621" s="98" t="n">
        <f aca="false">IFERROR(IF(O1621="Dec",(K1621/P1621-1))," ")</f>
        <v>1.42857142857143</v>
      </c>
      <c r="S1621" s="100" t="str">
        <f aca="false">IF(N1621&gt;0,IF(O1621="","-",IF(R1621&lt;0%,"DEGROWTH","GROWTH")))</f>
        <v>GROWTH</v>
      </c>
      <c r="T1621" s="69" t="n">
        <v>0</v>
      </c>
      <c r="U1621" s="101" t="str">
        <f aca="false">IF(F1621&lt;=$V$2,"jAN","")</f>
        <v>jAN</v>
      </c>
      <c r="V1621" s="97" t="n">
        <v>0</v>
      </c>
      <c r="W1621" s="102" t="n">
        <f aca="false">K1621-V1621</f>
        <v>34</v>
      </c>
      <c r="X1621" s="103" t="n">
        <f aca="false">IFERROR(IF(U1621="Jan",(K1621/V1621-1)),0)</f>
        <v>0</v>
      </c>
      <c r="Y1621" s="106" t="b">
        <f aca="false">IF(T1621&gt;0,IF(U1621="","-",IF(X1621&lt;0%,"DEGROWTH","GROWTH")))</f>
        <v>0</v>
      </c>
      <c r="Z1621" s="85"/>
      <c r="AA1621" s="70"/>
      <c r="AB1621" s="85" t="s">
        <v>133</v>
      </c>
      <c r="AC1621" s="3"/>
    </row>
    <row r="1622" customFormat="false" ht="14.25" hidden="false" customHeight="true" outlineLevel="0" collapsed="false">
      <c r="A1622" s="85" t="s">
        <v>133</v>
      </c>
      <c r="B1622" s="83" t="s">
        <v>145</v>
      </c>
      <c r="C1622" s="83" t="s">
        <v>3357</v>
      </c>
      <c r="D1622" s="83" t="n">
        <v>1000004511</v>
      </c>
      <c r="E1622" s="83" t="s">
        <v>3358</v>
      </c>
      <c r="F1622" s="84" t="n">
        <v>45966</v>
      </c>
      <c r="G1622" s="67" t="str">
        <f aca="false">IF(I1622&gt;0,"Targeted Dealer","-")</f>
        <v>Targeted Dealer</v>
      </c>
      <c r="H1622" s="67"/>
      <c r="I1622" s="68" t="n">
        <v>40</v>
      </c>
      <c r="J1622" s="68" t="n">
        <f aca="false">I1622/$J$1*($J$1-$E$1)</f>
        <v>40</v>
      </c>
      <c r="K1622" s="69" t="n">
        <v>20</v>
      </c>
      <c r="L1622" s="69" t="n">
        <f aca="false">I1622-K1622</f>
        <v>20</v>
      </c>
      <c r="M1622" s="69" t="n">
        <f aca="false">IFERROR((K1622/J1622%),"-")</f>
        <v>50</v>
      </c>
      <c r="N1622" s="97" t="n">
        <v>40</v>
      </c>
      <c r="O1622" s="98" t="str">
        <f aca="false">IF(F1622&lt;=$P$2,"DEC","")</f>
        <v>DEC</v>
      </c>
      <c r="P1622" s="97" t="n">
        <v>40</v>
      </c>
      <c r="Q1622" s="99" t="n">
        <f aca="false">K1622-P1622</f>
        <v>-20</v>
      </c>
      <c r="R1622" s="98" t="n">
        <f aca="false">IFERROR(IF(O1622="Dec",(K1622/P1622-1))," ")</f>
        <v>-0.5</v>
      </c>
      <c r="S1622" s="100" t="str">
        <f aca="false">IF(N1622&gt;0,IF(O1622="","-",IF(R1622&lt;0%,"DEGROWTH","GROWTH")))</f>
        <v>DEGROWTH</v>
      </c>
      <c r="T1622" s="69" t="n">
        <v>0</v>
      </c>
      <c r="U1622" s="101" t="str">
        <f aca="false">IF(F1622&lt;=$V$2,"jAN","")</f>
        <v/>
      </c>
      <c r="V1622" s="97" t="n">
        <v>0</v>
      </c>
      <c r="W1622" s="102" t="n">
        <f aca="false">K1622-V1622</f>
        <v>20</v>
      </c>
      <c r="X1622" s="103" t="n">
        <f aca="false">IFERROR(IF(U1622="Jan",(K1622/V1622-1)),0)</f>
        <v>0</v>
      </c>
      <c r="Y1622" s="106" t="b">
        <f aca="false">IF(T1622&gt;0,IF(U1622="","-",IF(X1622&lt;0%,"DEGROWTH","GROWTH")))</f>
        <v>0</v>
      </c>
      <c r="Z1622" s="85"/>
      <c r="AA1622" s="70"/>
      <c r="AB1622" s="85" t="s">
        <v>133</v>
      </c>
      <c r="AC1622" s="3"/>
    </row>
    <row r="1623" customFormat="false" ht="14.25" hidden="false" customHeight="true" outlineLevel="0" collapsed="false">
      <c r="A1623" s="85" t="s">
        <v>133</v>
      </c>
      <c r="B1623" s="83" t="s">
        <v>27</v>
      </c>
      <c r="C1623" s="83" t="s">
        <v>3359</v>
      </c>
      <c r="D1623" s="83" t="n">
        <v>1000004544</v>
      </c>
      <c r="E1623" s="83" t="s">
        <v>3360</v>
      </c>
      <c r="F1623" s="84" t="n">
        <v>45978</v>
      </c>
      <c r="G1623" s="67" t="str">
        <f aca="false">IF(I1623&gt;0,"Targeted Dealer","-")</f>
        <v>Targeted Dealer</v>
      </c>
      <c r="H1623" s="67"/>
      <c r="I1623" s="68" t="n">
        <v>20</v>
      </c>
      <c r="J1623" s="68" t="n">
        <f aca="false">I1623/$J$1*($J$1-$E$1)</f>
        <v>20</v>
      </c>
      <c r="K1623" s="69" t="n">
        <v>20.5</v>
      </c>
      <c r="L1623" s="69" t="n">
        <f aca="false">I1623-K1623</f>
        <v>-0.5</v>
      </c>
      <c r="M1623" s="69" t="n">
        <f aca="false">IFERROR((K1623/J1623%),"-")</f>
        <v>102.5</v>
      </c>
      <c r="N1623" s="97" t="n">
        <v>31.5</v>
      </c>
      <c r="O1623" s="98" t="str">
        <f aca="false">IF(F1623&lt;=$P$2,"DEC","")</f>
        <v>DEC</v>
      </c>
      <c r="P1623" s="97" t="n">
        <v>31.5</v>
      </c>
      <c r="Q1623" s="99" t="n">
        <f aca="false">K1623-P1623</f>
        <v>-11</v>
      </c>
      <c r="R1623" s="98" t="n">
        <f aca="false">IFERROR(IF(O1623="Dec",(K1623/P1623-1))," ")</f>
        <v>-0.349206349206349</v>
      </c>
      <c r="S1623" s="100" t="str">
        <f aca="false">IF(N1623&gt;0,IF(O1623="","-",IF(R1623&lt;0%,"DEGROWTH","GROWTH")))</f>
        <v>DEGROWTH</v>
      </c>
      <c r="T1623" s="69" t="n">
        <v>0</v>
      </c>
      <c r="U1623" s="101" t="str">
        <f aca="false">IF(F1623&lt;=$V$2,"jAN","")</f>
        <v/>
      </c>
      <c r="V1623" s="97" t="n">
        <v>0</v>
      </c>
      <c r="W1623" s="102" t="n">
        <f aca="false">K1623-V1623</f>
        <v>20.5</v>
      </c>
      <c r="X1623" s="103" t="n">
        <f aca="false">IFERROR(IF(U1623="Jan",(K1623/V1623-1)),0)</f>
        <v>0</v>
      </c>
      <c r="Y1623" s="106" t="b">
        <f aca="false">IF(T1623&gt;0,IF(U1623="","-",IF(X1623&lt;0%,"DEGROWTH","GROWTH")))</f>
        <v>0</v>
      </c>
      <c r="Z1623" s="85"/>
      <c r="AA1623" s="70"/>
      <c r="AB1623" s="85" t="s">
        <v>133</v>
      </c>
      <c r="AC1623" s="3"/>
    </row>
    <row r="1624" customFormat="false" ht="14.25" hidden="false" customHeight="true" outlineLevel="0" collapsed="false">
      <c r="A1624" s="85" t="s">
        <v>133</v>
      </c>
      <c r="B1624" s="83" t="s">
        <v>27</v>
      </c>
      <c r="C1624" s="83" t="s">
        <v>3361</v>
      </c>
      <c r="D1624" s="83" t="n">
        <v>1000004539</v>
      </c>
      <c r="E1624" s="83" t="s">
        <v>3362</v>
      </c>
      <c r="F1624" s="84" t="n">
        <v>45981</v>
      </c>
      <c r="G1624" s="67" t="str">
        <f aca="false">IF(I1624&gt;0,"Targeted Dealer","-")</f>
        <v>Targeted Dealer</v>
      </c>
      <c r="H1624" s="67"/>
      <c r="I1624" s="68" t="n">
        <v>80</v>
      </c>
      <c r="J1624" s="68" t="n">
        <f aca="false">I1624/$J$1*($J$1-$E$1)</f>
        <v>80</v>
      </c>
      <c r="K1624" s="69" t="n">
        <v>40</v>
      </c>
      <c r="L1624" s="69" t="n">
        <f aca="false">I1624-K1624</f>
        <v>40</v>
      </c>
      <c r="M1624" s="69" t="n">
        <f aca="false">IFERROR((K1624/J1624%),"-")</f>
        <v>50</v>
      </c>
      <c r="N1624" s="97" t="n">
        <v>0</v>
      </c>
      <c r="O1624" s="98" t="str">
        <f aca="false">IF(F1624&lt;=$P$2,"DEC","")</f>
        <v>DEC</v>
      </c>
      <c r="P1624" s="97" t="n">
        <v>0</v>
      </c>
      <c r="Q1624" s="99" t="n">
        <f aca="false">K1624-P1624</f>
        <v>40</v>
      </c>
      <c r="R1624" s="98" t="str">
        <f aca="false">IFERROR(IF(O1624="Dec",(K1624/P1624-1))," ")</f>
        <v> </v>
      </c>
      <c r="S1624" s="105" t="b">
        <f aca="false">IF(N1624&gt;0,IF(O1624="","-",IF(R1624&lt;0%,"DEGROWTH","GROWTH")))</f>
        <v>0</v>
      </c>
      <c r="T1624" s="69" t="n">
        <v>0</v>
      </c>
      <c r="U1624" s="101" t="str">
        <f aca="false">IF(F1624&lt;=$V$2,"jAN","")</f>
        <v/>
      </c>
      <c r="V1624" s="97" t="n">
        <v>0</v>
      </c>
      <c r="W1624" s="102" t="n">
        <f aca="false">K1624-V1624</f>
        <v>40</v>
      </c>
      <c r="X1624" s="103" t="n">
        <f aca="false">IFERROR(IF(U1624="Jan",(K1624/V1624-1)),0)</f>
        <v>0</v>
      </c>
      <c r="Y1624" s="106" t="b">
        <f aca="false">IF(T1624&gt;0,IF(U1624="","-",IF(X1624&lt;0%,"DEGROWTH","GROWTH")))</f>
        <v>0</v>
      </c>
      <c r="Z1624" s="85"/>
      <c r="AA1624" s="70"/>
      <c r="AB1624" s="85" t="s">
        <v>133</v>
      </c>
      <c r="AC1624" s="3"/>
    </row>
    <row r="1625" customFormat="false" ht="14.25" hidden="false" customHeight="true" outlineLevel="0" collapsed="false">
      <c r="A1625" s="85" t="s">
        <v>133</v>
      </c>
      <c r="B1625" s="83" t="s">
        <v>47</v>
      </c>
      <c r="C1625" s="83" t="s">
        <v>588</v>
      </c>
      <c r="D1625" s="83" t="n">
        <v>1000004427</v>
      </c>
      <c r="E1625" s="83" t="s">
        <v>589</v>
      </c>
      <c r="F1625" s="84" t="n">
        <v>45867</v>
      </c>
      <c r="G1625" s="67" t="str">
        <f aca="false">IF(I1625&gt;0,"Targeted Dealer","-")</f>
        <v>Targeted Dealer</v>
      </c>
      <c r="H1625" s="67"/>
      <c r="I1625" s="68" t="n">
        <v>30</v>
      </c>
      <c r="J1625" s="68" t="n">
        <f aca="false">I1625/$J$1*($J$1-$E$1)</f>
        <v>30</v>
      </c>
      <c r="K1625" s="69" t="n">
        <v>39.2</v>
      </c>
      <c r="L1625" s="69" t="n">
        <f aca="false">I1625-K1625</f>
        <v>-9.2</v>
      </c>
      <c r="M1625" s="69" t="n">
        <f aca="false">IFERROR((K1625/J1625%),"-")</f>
        <v>130.666666666667</v>
      </c>
      <c r="N1625" s="97" t="n">
        <v>20</v>
      </c>
      <c r="O1625" s="98" t="str">
        <f aca="false">IF(F1625&lt;=$P$2,"DEC","")</f>
        <v>DEC</v>
      </c>
      <c r="P1625" s="97" t="n">
        <v>20</v>
      </c>
      <c r="Q1625" s="99" t="n">
        <f aca="false">K1625-P1625</f>
        <v>19.2</v>
      </c>
      <c r="R1625" s="98" t="n">
        <f aca="false">IFERROR(IF(O1625="Dec",(K1625/P1625-1))," ")</f>
        <v>0.96</v>
      </c>
      <c r="S1625" s="100" t="str">
        <f aca="false">IF(N1625&gt;0,IF(O1625="","-",IF(R1625&lt;0%,"DEGROWTH","GROWTH")))</f>
        <v>GROWTH</v>
      </c>
      <c r="T1625" s="69" t="n">
        <v>0</v>
      </c>
      <c r="U1625" s="101" t="str">
        <f aca="false">IF(F1625&lt;=$V$2,"jAN","")</f>
        <v/>
      </c>
      <c r="V1625" s="97" t="n">
        <v>0</v>
      </c>
      <c r="W1625" s="102" t="n">
        <f aca="false">K1625-V1625</f>
        <v>39.2</v>
      </c>
      <c r="X1625" s="103" t="n">
        <f aca="false">IFERROR(IF(U1625="Jan",(K1625/V1625-1)),0)</f>
        <v>0</v>
      </c>
      <c r="Y1625" s="106" t="b">
        <f aca="false">IF(T1625&gt;0,IF(U1625="","-",IF(X1625&lt;0%,"DEGROWTH","GROWTH")))</f>
        <v>0</v>
      </c>
      <c r="Z1625" s="85"/>
      <c r="AA1625" s="70"/>
      <c r="AB1625" s="85" t="s">
        <v>133</v>
      </c>
      <c r="AC1625" s="3"/>
    </row>
    <row r="1626" customFormat="false" ht="14.25" hidden="false" customHeight="true" outlineLevel="0" collapsed="false">
      <c r="A1626" s="85" t="s">
        <v>134</v>
      </c>
      <c r="B1626" s="83" t="s">
        <v>81</v>
      </c>
      <c r="C1626" s="83" t="s">
        <v>590</v>
      </c>
      <c r="D1626" s="83" t="n">
        <v>1000000156</v>
      </c>
      <c r="E1626" s="83" t="s">
        <v>591</v>
      </c>
      <c r="F1626" s="84" t="n">
        <v>44738</v>
      </c>
      <c r="G1626" s="67" t="str">
        <f aca="false">IF(I1626&gt;0,"Targeted Dealer","-")</f>
        <v>Targeted Dealer</v>
      </c>
      <c r="H1626" s="67"/>
      <c r="I1626" s="68" t="n">
        <v>5</v>
      </c>
      <c r="J1626" s="68" t="n">
        <f aca="false">I1626/$J$1*($J$1-$E$1)</f>
        <v>5</v>
      </c>
      <c r="K1626" s="69" t="n">
        <v>0</v>
      </c>
      <c r="L1626" s="69" t="n">
        <f aca="false">I1626-K1626</f>
        <v>5</v>
      </c>
      <c r="M1626" s="69" t="n">
        <f aca="false">IFERROR((K1626/J1626%),"-")</f>
        <v>0</v>
      </c>
      <c r="N1626" s="97" t="n">
        <v>0</v>
      </c>
      <c r="O1626" s="98" t="str">
        <f aca="false">IF(F1626&lt;=$P$2,"DEC","")</f>
        <v>DEC</v>
      </c>
      <c r="P1626" s="97" t="n">
        <v>0</v>
      </c>
      <c r="Q1626" s="99" t="n">
        <f aca="false">K1626-P1626</f>
        <v>0</v>
      </c>
      <c r="R1626" s="98" t="str">
        <f aca="false">IFERROR(IF(O1626="Dec",(K1626/P1626-1))," ")</f>
        <v> </v>
      </c>
      <c r="S1626" s="105" t="b">
        <f aca="false">IF(N1626&gt;0,IF(O1626="","-",IF(R1626&lt;0%,"DEGROWTH","GROWTH")))</f>
        <v>0</v>
      </c>
      <c r="T1626" s="69" t="n">
        <v>0</v>
      </c>
      <c r="U1626" s="101" t="str">
        <f aca="false">IF(F1626&lt;=$V$2,"jAN","")</f>
        <v>jAN</v>
      </c>
      <c r="V1626" s="97" t="n">
        <v>0</v>
      </c>
      <c r="W1626" s="102" t="n">
        <f aca="false">K1626-V1626</f>
        <v>0</v>
      </c>
      <c r="X1626" s="103" t="n">
        <f aca="false">IFERROR(IF(U1626="Jan",(K1626/V1626-1)),0)</f>
        <v>0</v>
      </c>
      <c r="Y1626" s="106" t="b">
        <f aca="false">IF(T1626&gt;0,IF(U1626="","-",IF(X1626&lt;0%,"DEGROWTH","GROWTH")))</f>
        <v>0</v>
      </c>
      <c r="Z1626" s="85"/>
      <c r="AA1626" s="70"/>
      <c r="AB1626" s="85" t="s">
        <v>134</v>
      </c>
      <c r="AC1626" s="3"/>
    </row>
    <row r="1627" customFormat="false" ht="14.25" hidden="false" customHeight="true" outlineLevel="0" collapsed="false">
      <c r="A1627" s="85" t="s">
        <v>134</v>
      </c>
      <c r="B1627" s="83" t="s">
        <v>58</v>
      </c>
      <c r="C1627" s="83" t="s">
        <v>3363</v>
      </c>
      <c r="D1627" s="83" t="n">
        <v>1000004513</v>
      </c>
      <c r="E1627" s="83" t="s">
        <v>3364</v>
      </c>
      <c r="F1627" s="84" t="n">
        <v>45961</v>
      </c>
      <c r="G1627" s="67" t="str">
        <f aca="false">IF(I1627&gt;0,"Targeted Dealer","-")</f>
        <v>Targeted Dealer</v>
      </c>
      <c r="H1627" s="67"/>
      <c r="I1627" s="68" t="n">
        <v>30</v>
      </c>
      <c r="J1627" s="68" t="n">
        <f aca="false">I1627/$J$1*($J$1-$E$1)</f>
        <v>30</v>
      </c>
      <c r="K1627" s="69" t="n">
        <v>36</v>
      </c>
      <c r="L1627" s="69" t="n">
        <f aca="false">I1627-K1627</f>
        <v>-6</v>
      </c>
      <c r="M1627" s="69" t="n">
        <f aca="false">IFERROR((K1627/J1627%),"-")</f>
        <v>120</v>
      </c>
      <c r="N1627" s="97" t="n">
        <v>12</v>
      </c>
      <c r="O1627" s="98" t="str">
        <f aca="false">IF(F1627&lt;=$P$2,"DEC","")</f>
        <v>DEC</v>
      </c>
      <c r="P1627" s="97" t="n">
        <v>12</v>
      </c>
      <c r="Q1627" s="99" t="n">
        <f aca="false">K1627-P1627</f>
        <v>24</v>
      </c>
      <c r="R1627" s="98" t="n">
        <f aca="false">IFERROR(IF(O1627="Dec",(K1627/P1627-1))," ")</f>
        <v>2</v>
      </c>
      <c r="S1627" s="100" t="str">
        <f aca="false">IF(N1627&gt;0,IF(O1627="","-",IF(R1627&lt;0%,"DEGROWTH","GROWTH")))</f>
        <v>GROWTH</v>
      </c>
      <c r="T1627" s="69" t="n">
        <v>0</v>
      </c>
      <c r="U1627" s="101" t="str">
        <f aca="false">IF(F1627&lt;=$V$2,"jAN","")</f>
        <v/>
      </c>
      <c r="V1627" s="97" t="n">
        <v>0</v>
      </c>
      <c r="W1627" s="102" t="n">
        <f aca="false">K1627-V1627</f>
        <v>36</v>
      </c>
      <c r="X1627" s="103" t="n">
        <f aca="false">IFERROR(IF(U1627="Jan",(K1627/V1627-1)),0)</f>
        <v>0</v>
      </c>
      <c r="Y1627" s="106" t="b">
        <f aca="false">IF(T1627&gt;0,IF(U1627="","-",IF(X1627&lt;0%,"DEGROWTH","GROWTH")))</f>
        <v>0</v>
      </c>
      <c r="Z1627" s="85"/>
      <c r="AA1627" s="70"/>
      <c r="AB1627" s="85" t="s">
        <v>134</v>
      </c>
      <c r="AC1627" s="3"/>
    </row>
    <row r="1628" customFormat="false" ht="14.25" hidden="false" customHeight="true" outlineLevel="0" collapsed="false">
      <c r="A1628" s="85" t="s">
        <v>134</v>
      </c>
      <c r="B1628" s="83" t="s">
        <v>62</v>
      </c>
      <c r="C1628" s="83" t="s">
        <v>3365</v>
      </c>
      <c r="D1628" s="83" t="n">
        <v>1000000363</v>
      </c>
      <c r="E1628" s="83" t="s">
        <v>3366</v>
      </c>
      <c r="F1628" s="84" t="n">
        <v>44738</v>
      </c>
      <c r="G1628" s="67" t="str">
        <f aca="false">IF(I1628&gt;0,"Targeted Dealer","-")</f>
        <v>Targeted Dealer</v>
      </c>
      <c r="H1628" s="67"/>
      <c r="I1628" s="68" t="n">
        <v>20</v>
      </c>
      <c r="J1628" s="68" t="n">
        <f aca="false">I1628/$J$1*($J$1-$E$1)</f>
        <v>20</v>
      </c>
      <c r="K1628" s="69" t="n">
        <v>20</v>
      </c>
      <c r="L1628" s="69" t="n">
        <f aca="false">I1628-K1628</f>
        <v>0</v>
      </c>
      <c r="M1628" s="69" t="n">
        <f aca="false">IFERROR((K1628/J1628%),"-")</f>
        <v>100</v>
      </c>
      <c r="N1628" s="97" t="n">
        <v>29</v>
      </c>
      <c r="O1628" s="98" t="str">
        <f aca="false">IF(F1628&lt;=$P$2,"DEC","")</f>
        <v>DEC</v>
      </c>
      <c r="P1628" s="97" t="n">
        <v>29</v>
      </c>
      <c r="Q1628" s="99" t="n">
        <f aca="false">K1628-P1628</f>
        <v>-9</v>
      </c>
      <c r="R1628" s="98" t="n">
        <f aca="false">IFERROR(IF(O1628="Dec",(K1628/P1628-1))," ")</f>
        <v>-0.310344827586207</v>
      </c>
      <c r="S1628" s="100" t="str">
        <f aca="false">IF(N1628&gt;0,IF(O1628="","-",IF(R1628&lt;0%,"DEGROWTH","GROWTH")))</f>
        <v>DEGROWTH</v>
      </c>
      <c r="T1628" s="69" t="n">
        <v>7</v>
      </c>
      <c r="U1628" s="101" t="str">
        <f aca="false">IF(F1628&lt;=$V$2,"jAN","")</f>
        <v>jAN</v>
      </c>
      <c r="V1628" s="97" t="n">
        <v>7</v>
      </c>
      <c r="W1628" s="102" t="n">
        <f aca="false">K1628-V1628</f>
        <v>13</v>
      </c>
      <c r="X1628" s="103" t="n">
        <f aca="false">IFERROR(IF(U1628="Jan",(K1628/V1628-1)),0)</f>
        <v>1.85714285714286</v>
      </c>
      <c r="Y1628" s="104" t="str">
        <f aca="false">IF(T1628&gt;0,IF(U1628="","-",IF(X1628&lt;0%,"DEGROWTH","GROWTH")))</f>
        <v>GROWTH</v>
      </c>
      <c r="Z1628" s="85"/>
      <c r="AA1628" s="70"/>
      <c r="AB1628" s="85" t="s">
        <v>134</v>
      </c>
      <c r="AC1628" s="3"/>
    </row>
    <row r="1629" customFormat="false" ht="14.25" hidden="false" customHeight="true" outlineLevel="0" collapsed="false">
      <c r="A1629" s="85" t="s">
        <v>134</v>
      </c>
      <c r="B1629" s="83" t="s">
        <v>62</v>
      </c>
      <c r="C1629" s="83" t="s">
        <v>3367</v>
      </c>
      <c r="D1629" s="83" t="n">
        <v>1000000334</v>
      </c>
      <c r="E1629" s="83" t="s">
        <v>3368</v>
      </c>
      <c r="F1629" s="84" t="n">
        <v>44738</v>
      </c>
      <c r="G1629" s="67" t="str">
        <f aca="false">IF(I1629&gt;0,"Targeted Dealer","-")</f>
        <v>Targeted Dealer</v>
      </c>
      <c r="H1629" s="67"/>
      <c r="I1629" s="68" t="n">
        <v>20</v>
      </c>
      <c r="J1629" s="68" t="n">
        <f aca="false">I1629/$J$1*($J$1-$E$1)</f>
        <v>20</v>
      </c>
      <c r="K1629" s="69" t="n">
        <v>7</v>
      </c>
      <c r="L1629" s="69" t="n">
        <f aca="false">I1629-K1629</f>
        <v>13</v>
      </c>
      <c r="M1629" s="69" t="n">
        <f aca="false">IFERROR((K1629/J1629%),"-")</f>
        <v>35</v>
      </c>
      <c r="N1629" s="97" t="n">
        <v>3.5</v>
      </c>
      <c r="O1629" s="98" t="str">
        <f aca="false">IF(F1629&lt;=$P$2,"DEC","")</f>
        <v>DEC</v>
      </c>
      <c r="P1629" s="97" t="n">
        <v>3.5</v>
      </c>
      <c r="Q1629" s="99" t="n">
        <f aca="false">K1629-P1629</f>
        <v>3.5</v>
      </c>
      <c r="R1629" s="98" t="n">
        <f aca="false">IFERROR(IF(O1629="Dec",(K1629/P1629-1))," ")</f>
        <v>1</v>
      </c>
      <c r="S1629" s="100" t="str">
        <f aca="false">IF(N1629&gt;0,IF(O1629="","-",IF(R1629&lt;0%,"DEGROWTH","GROWTH")))</f>
        <v>GROWTH</v>
      </c>
      <c r="T1629" s="69" t="n">
        <v>13</v>
      </c>
      <c r="U1629" s="101" t="str">
        <f aca="false">IF(F1629&lt;=$V$2,"jAN","")</f>
        <v>jAN</v>
      </c>
      <c r="V1629" s="97" t="n">
        <v>13</v>
      </c>
      <c r="W1629" s="102" t="n">
        <f aca="false">K1629-V1629</f>
        <v>-6</v>
      </c>
      <c r="X1629" s="103" t="n">
        <f aca="false">IFERROR(IF(U1629="Jan",(K1629/V1629-1)),0)</f>
        <v>-0.461538461538462</v>
      </c>
      <c r="Y1629" s="104" t="str">
        <f aca="false">IF(T1629&gt;0,IF(U1629="","-",IF(X1629&lt;0%,"DEGROWTH","GROWTH")))</f>
        <v>DEGROWTH</v>
      </c>
      <c r="Z1629" s="85"/>
      <c r="AA1629" s="70"/>
      <c r="AB1629" s="85" t="s">
        <v>134</v>
      </c>
      <c r="AC1629" s="3"/>
    </row>
    <row r="1630" customFormat="false" ht="14.25" hidden="false" customHeight="true" outlineLevel="0" collapsed="false">
      <c r="A1630" s="85" t="s">
        <v>134</v>
      </c>
      <c r="B1630" s="83" t="s">
        <v>62</v>
      </c>
      <c r="C1630" s="83" t="s">
        <v>3369</v>
      </c>
      <c r="D1630" s="83" t="n">
        <v>1000000335</v>
      </c>
      <c r="E1630" s="83" t="s">
        <v>3370</v>
      </c>
      <c r="F1630" s="84" t="n">
        <v>44738</v>
      </c>
      <c r="G1630" s="67" t="str">
        <f aca="false">IF(I1630&gt;0,"Targeted Dealer","-")</f>
        <v>Targeted Dealer</v>
      </c>
      <c r="H1630" s="67"/>
      <c r="I1630" s="68" t="n">
        <v>20</v>
      </c>
      <c r="J1630" s="68" t="n">
        <f aca="false">I1630/$J$1*($J$1-$E$1)</f>
        <v>20</v>
      </c>
      <c r="K1630" s="69" t="n">
        <v>0</v>
      </c>
      <c r="L1630" s="69" t="n">
        <f aca="false">I1630-K1630</f>
        <v>20</v>
      </c>
      <c r="M1630" s="69" t="n">
        <f aca="false">IFERROR((K1630/J1630%),"-")</f>
        <v>0</v>
      </c>
      <c r="N1630" s="97" t="n">
        <v>0</v>
      </c>
      <c r="O1630" s="98" t="str">
        <f aca="false">IF(F1630&lt;=$P$2,"DEC","")</f>
        <v>DEC</v>
      </c>
      <c r="P1630" s="97" t="n">
        <v>0</v>
      </c>
      <c r="Q1630" s="99" t="n">
        <f aca="false">K1630-P1630</f>
        <v>0</v>
      </c>
      <c r="R1630" s="98" t="str">
        <f aca="false">IFERROR(IF(O1630="Dec",(K1630/P1630-1))," ")</f>
        <v> </v>
      </c>
      <c r="S1630" s="105" t="b">
        <f aca="false">IF(N1630&gt;0,IF(O1630="","-",IF(R1630&lt;0%,"DEGROWTH","GROWTH")))</f>
        <v>0</v>
      </c>
      <c r="T1630" s="69" t="n">
        <v>0</v>
      </c>
      <c r="U1630" s="101" t="str">
        <f aca="false">IF(F1630&lt;=$V$2,"jAN","")</f>
        <v>jAN</v>
      </c>
      <c r="V1630" s="97" t="n">
        <v>0</v>
      </c>
      <c r="W1630" s="102" t="n">
        <f aca="false">K1630-V1630</f>
        <v>0</v>
      </c>
      <c r="X1630" s="103" t="n">
        <f aca="false">IFERROR(IF(U1630="Jan",(K1630/V1630-1)),0)</f>
        <v>0</v>
      </c>
      <c r="Y1630" s="106" t="b">
        <f aca="false">IF(T1630&gt;0,IF(U1630="","-",IF(X1630&lt;0%,"DEGROWTH","GROWTH")))</f>
        <v>0</v>
      </c>
      <c r="Z1630" s="85"/>
      <c r="AA1630" s="70"/>
      <c r="AB1630" s="85" t="s">
        <v>134</v>
      </c>
      <c r="AC1630" s="3"/>
    </row>
    <row r="1631" customFormat="false" ht="14.25" hidden="false" customHeight="true" outlineLevel="0" collapsed="false">
      <c r="A1631" s="85" t="s">
        <v>134</v>
      </c>
      <c r="B1631" s="83" t="s">
        <v>62</v>
      </c>
      <c r="C1631" s="83" t="s">
        <v>3371</v>
      </c>
      <c r="D1631" s="83" t="n">
        <v>1000003204</v>
      </c>
      <c r="E1631" s="83" t="s">
        <v>3372</v>
      </c>
      <c r="F1631" s="84" t="n">
        <v>44926</v>
      </c>
      <c r="G1631" s="67" t="str">
        <f aca="false">IF(I1631&gt;0,"Targeted Dealer","-")</f>
        <v>Targeted Dealer</v>
      </c>
      <c r="H1631" s="67"/>
      <c r="I1631" s="68" t="n">
        <v>20</v>
      </c>
      <c r="J1631" s="68" t="n">
        <f aca="false">I1631/$J$1*($J$1-$E$1)</f>
        <v>20</v>
      </c>
      <c r="K1631" s="69" t="n">
        <v>0</v>
      </c>
      <c r="L1631" s="69" t="n">
        <f aca="false">I1631-K1631</f>
        <v>20</v>
      </c>
      <c r="M1631" s="69" t="n">
        <f aca="false">IFERROR((K1631/J1631%),"-")</f>
        <v>0</v>
      </c>
      <c r="N1631" s="97" t="n">
        <v>10.5</v>
      </c>
      <c r="O1631" s="98" t="str">
        <f aca="false">IF(F1631&lt;=$P$2,"DEC","")</f>
        <v>DEC</v>
      </c>
      <c r="P1631" s="97" t="n">
        <v>10.5</v>
      </c>
      <c r="Q1631" s="99" t="n">
        <f aca="false">K1631-P1631</f>
        <v>-10.5</v>
      </c>
      <c r="R1631" s="98" t="n">
        <f aca="false">IFERROR(IF(O1631="Dec",(K1631/P1631-1))," ")</f>
        <v>-1</v>
      </c>
      <c r="S1631" s="100" t="str">
        <f aca="false">IF(N1631&gt;0,IF(O1631="","-",IF(R1631&lt;0%,"DEGROWTH","GROWTH")))</f>
        <v>DEGROWTH</v>
      </c>
      <c r="T1631" s="69" t="n">
        <v>0</v>
      </c>
      <c r="U1631" s="101" t="str">
        <f aca="false">IF(F1631&lt;=$V$2,"jAN","")</f>
        <v>jAN</v>
      </c>
      <c r="V1631" s="97" t="n">
        <v>0</v>
      </c>
      <c r="W1631" s="102" t="n">
        <f aca="false">K1631-V1631</f>
        <v>0</v>
      </c>
      <c r="X1631" s="103" t="n">
        <f aca="false">IFERROR(IF(U1631="Jan",(K1631/V1631-1)),0)</f>
        <v>0</v>
      </c>
      <c r="Y1631" s="106" t="b">
        <f aca="false">IF(T1631&gt;0,IF(U1631="","-",IF(X1631&lt;0%,"DEGROWTH","GROWTH")))</f>
        <v>0</v>
      </c>
      <c r="Z1631" s="85"/>
      <c r="AA1631" s="70"/>
      <c r="AB1631" s="85" t="s">
        <v>134</v>
      </c>
      <c r="AC1631" s="3"/>
    </row>
    <row r="1632" customFormat="false" ht="14.25" hidden="false" customHeight="true" outlineLevel="0" collapsed="false">
      <c r="A1632" s="85" t="s">
        <v>134</v>
      </c>
      <c r="B1632" s="83" t="s">
        <v>62</v>
      </c>
      <c r="C1632" s="83" t="s">
        <v>3373</v>
      </c>
      <c r="D1632" s="83" t="n">
        <v>1000004403</v>
      </c>
      <c r="E1632" s="83" t="s">
        <v>3374</v>
      </c>
      <c r="F1632" s="84" t="n">
        <v>45827</v>
      </c>
      <c r="G1632" s="67" t="str">
        <f aca="false">IF(I1632&gt;0,"Targeted Dealer","-")</f>
        <v>Targeted Dealer</v>
      </c>
      <c r="H1632" s="67"/>
      <c r="I1632" s="68" t="n">
        <v>20</v>
      </c>
      <c r="J1632" s="68" t="n">
        <f aca="false">I1632/$J$1*($J$1-$E$1)</f>
        <v>20</v>
      </c>
      <c r="K1632" s="69" t="n">
        <v>46.5</v>
      </c>
      <c r="L1632" s="69" t="n">
        <f aca="false">I1632-K1632</f>
        <v>-26.5</v>
      </c>
      <c r="M1632" s="69" t="n">
        <f aca="false">IFERROR((K1632/J1632%),"-")</f>
        <v>232.5</v>
      </c>
      <c r="N1632" s="97" t="n">
        <v>51</v>
      </c>
      <c r="O1632" s="98" t="str">
        <f aca="false">IF(F1632&lt;=$P$2,"DEC","")</f>
        <v>DEC</v>
      </c>
      <c r="P1632" s="97" t="n">
        <v>51</v>
      </c>
      <c r="Q1632" s="99" t="n">
        <f aca="false">K1632-P1632</f>
        <v>-4.5</v>
      </c>
      <c r="R1632" s="98" t="n">
        <f aca="false">IFERROR(IF(O1632="Dec",(K1632/P1632-1))," ")</f>
        <v>-0.0882352941176471</v>
      </c>
      <c r="S1632" s="100" t="str">
        <f aca="false">IF(N1632&gt;0,IF(O1632="","-",IF(R1632&lt;0%,"DEGROWTH","GROWTH")))</f>
        <v>DEGROWTH</v>
      </c>
      <c r="T1632" s="69" t="n">
        <v>0</v>
      </c>
      <c r="U1632" s="101" t="str">
        <f aca="false">IF(F1632&lt;=$V$2,"jAN","")</f>
        <v/>
      </c>
      <c r="V1632" s="97" t="n">
        <v>0</v>
      </c>
      <c r="W1632" s="102" t="n">
        <f aca="false">K1632-V1632</f>
        <v>46.5</v>
      </c>
      <c r="X1632" s="103" t="n">
        <f aca="false">IFERROR(IF(U1632="Jan",(K1632/V1632-1)),0)</f>
        <v>0</v>
      </c>
      <c r="Y1632" s="106" t="b">
        <f aca="false">IF(T1632&gt;0,IF(U1632="","-",IF(X1632&lt;0%,"DEGROWTH","GROWTH")))</f>
        <v>0</v>
      </c>
      <c r="Z1632" s="85"/>
      <c r="AA1632" s="70"/>
      <c r="AB1632" s="85" t="s">
        <v>134</v>
      </c>
      <c r="AC1632" s="3"/>
    </row>
    <row r="1633" customFormat="false" ht="14.25" hidden="false" customHeight="true" outlineLevel="0" collapsed="false">
      <c r="A1633" s="85" t="s">
        <v>134</v>
      </c>
      <c r="B1633" s="83" t="s">
        <v>62</v>
      </c>
      <c r="C1633" s="83" t="s">
        <v>3375</v>
      </c>
      <c r="D1633" s="83" t="n">
        <v>1000004537</v>
      </c>
      <c r="E1633" s="83" t="s">
        <v>3376</v>
      </c>
      <c r="F1633" s="84" t="n">
        <v>45978</v>
      </c>
      <c r="G1633" s="67" t="str">
        <f aca="false">IF(I1633&gt;0,"Targeted Dealer","-")</f>
        <v>Targeted Dealer</v>
      </c>
      <c r="H1633" s="67"/>
      <c r="I1633" s="68" t="n">
        <v>70</v>
      </c>
      <c r="J1633" s="68" t="n">
        <f aca="false">I1633/$J$1*($J$1-$E$1)</f>
        <v>70</v>
      </c>
      <c r="K1633" s="69" t="n">
        <v>17.5</v>
      </c>
      <c r="L1633" s="69" t="n">
        <f aca="false">I1633-K1633</f>
        <v>52.5</v>
      </c>
      <c r="M1633" s="69" t="n">
        <f aca="false">IFERROR((K1633/J1633%),"-")</f>
        <v>25</v>
      </c>
      <c r="N1633" s="97" t="n">
        <v>52.5</v>
      </c>
      <c r="O1633" s="98" t="str">
        <f aca="false">IF(F1633&lt;=$P$2,"DEC","")</f>
        <v>DEC</v>
      </c>
      <c r="P1633" s="97" t="n">
        <v>52.5</v>
      </c>
      <c r="Q1633" s="99" t="n">
        <f aca="false">K1633-P1633</f>
        <v>-35</v>
      </c>
      <c r="R1633" s="98" t="n">
        <f aca="false">IFERROR(IF(O1633="Dec",(K1633/P1633-1))," ")</f>
        <v>-0.666666666666667</v>
      </c>
      <c r="S1633" s="100" t="str">
        <f aca="false">IF(N1633&gt;0,IF(O1633="","-",IF(R1633&lt;0%,"DEGROWTH","GROWTH")))</f>
        <v>DEGROWTH</v>
      </c>
      <c r="T1633" s="69" t="n">
        <v>0</v>
      </c>
      <c r="U1633" s="101" t="str">
        <f aca="false">IF(F1633&lt;=$V$2,"jAN","")</f>
        <v/>
      </c>
      <c r="V1633" s="97" t="n">
        <v>0</v>
      </c>
      <c r="W1633" s="102" t="n">
        <f aca="false">K1633-V1633</f>
        <v>17.5</v>
      </c>
      <c r="X1633" s="103" t="n">
        <f aca="false">IFERROR(IF(U1633="Jan",(K1633/V1633-1)),0)</f>
        <v>0</v>
      </c>
      <c r="Y1633" s="106" t="b">
        <f aca="false">IF(T1633&gt;0,IF(U1633="","-",IF(X1633&lt;0%,"DEGROWTH","GROWTH")))</f>
        <v>0</v>
      </c>
      <c r="Z1633" s="85"/>
      <c r="AA1633" s="70"/>
      <c r="AB1633" s="85" t="s">
        <v>134</v>
      </c>
      <c r="AC1633" s="3"/>
    </row>
    <row r="1634" customFormat="false" ht="14.25" hidden="false" customHeight="true" outlineLevel="0" collapsed="false">
      <c r="A1634" s="85" t="s">
        <v>134</v>
      </c>
      <c r="B1634" s="83" t="s">
        <v>67</v>
      </c>
      <c r="C1634" s="83" t="s">
        <v>592</v>
      </c>
      <c r="D1634" s="83" t="n">
        <v>1000000531</v>
      </c>
      <c r="E1634" s="83" t="s">
        <v>593</v>
      </c>
      <c r="F1634" s="84" t="n">
        <v>44738</v>
      </c>
      <c r="G1634" s="67" t="str">
        <f aca="false">IF(I1634&gt;0,"Targeted Dealer","-")</f>
        <v>-</v>
      </c>
      <c r="H1634" s="67"/>
      <c r="I1634" s="68" t="n">
        <v>0</v>
      </c>
      <c r="J1634" s="68" t="n">
        <f aca="false">I1634/$J$1*($J$1-$E$1)</f>
        <v>0</v>
      </c>
      <c r="K1634" s="69" t="n">
        <v>0</v>
      </c>
      <c r="L1634" s="69" t="n">
        <f aca="false">I1634-K1634</f>
        <v>0</v>
      </c>
      <c r="M1634" s="69" t="str">
        <f aca="false">IFERROR((K1634/J1634%),"-")</f>
        <v>-</v>
      </c>
      <c r="N1634" s="97" t="n">
        <v>0</v>
      </c>
      <c r="O1634" s="98" t="str">
        <f aca="false">IF(F1634&lt;=$P$2,"DEC","")</f>
        <v>DEC</v>
      </c>
      <c r="P1634" s="97" t="n">
        <v>0</v>
      </c>
      <c r="Q1634" s="99" t="n">
        <f aca="false">K1634-P1634</f>
        <v>0</v>
      </c>
      <c r="R1634" s="98" t="str">
        <f aca="false">IFERROR(IF(O1634="Dec",(K1634/P1634-1))," ")</f>
        <v> </v>
      </c>
      <c r="S1634" s="105" t="b">
        <f aca="false">IF(N1634&gt;0,IF(O1634="","-",IF(R1634&lt;0%,"DEGROWTH","GROWTH")))</f>
        <v>0</v>
      </c>
      <c r="T1634" s="69" t="n">
        <v>25</v>
      </c>
      <c r="U1634" s="101" t="str">
        <f aca="false">IF(F1634&lt;=$V$2,"jAN","")</f>
        <v>jAN</v>
      </c>
      <c r="V1634" s="97" t="n">
        <v>25</v>
      </c>
      <c r="W1634" s="102" t="n">
        <f aca="false">K1634-V1634</f>
        <v>-25</v>
      </c>
      <c r="X1634" s="103" t="n">
        <f aca="false">IFERROR(IF(U1634="Jan",(K1634/V1634-1)),0)</f>
        <v>-1</v>
      </c>
      <c r="Y1634" s="104" t="str">
        <f aca="false">IF(T1634&gt;0,IF(U1634="","-",IF(X1634&lt;0%,"DEGROWTH","GROWTH")))</f>
        <v>DEGROWTH</v>
      </c>
      <c r="Z1634" s="85"/>
      <c r="AA1634" s="70"/>
      <c r="AB1634" s="85" t="s">
        <v>134</v>
      </c>
      <c r="AC1634" s="3"/>
    </row>
    <row r="1635" customFormat="false" ht="14.25" hidden="false" customHeight="true" outlineLevel="0" collapsed="false">
      <c r="A1635" s="85" t="s">
        <v>134</v>
      </c>
      <c r="B1635" s="83" t="s">
        <v>67</v>
      </c>
      <c r="C1635" s="83" t="s">
        <v>3377</v>
      </c>
      <c r="D1635" s="83" t="n">
        <v>1000004538</v>
      </c>
      <c r="E1635" s="83" t="s">
        <v>3378</v>
      </c>
      <c r="F1635" s="84" t="n">
        <v>45982</v>
      </c>
      <c r="G1635" s="67" t="str">
        <f aca="false">IF(I1635&gt;0,"Targeted Dealer","-")</f>
        <v>Targeted Dealer</v>
      </c>
      <c r="H1635" s="67"/>
      <c r="I1635" s="68" t="n">
        <v>30</v>
      </c>
      <c r="J1635" s="68" t="n">
        <f aca="false">I1635/$J$1*($J$1-$E$1)</f>
        <v>30</v>
      </c>
      <c r="K1635" s="69" t="n">
        <v>20</v>
      </c>
      <c r="L1635" s="69" t="n">
        <f aca="false">I1635-K1635</f>
        <v>10</v>
      </c>
      <c r="M1635" s="69" t="n">
        <f aca="false">IFERROR((K1635/J1635%),"-")</f>
        <v>66.6666666666667</v>
      </c>
      <c r="N1635" s="97" t="n">
        <v>33.5</v>
      </c>
      <c r="O1635" s="98" t="str">
        <f aca="false">IF(F1635&lt;=$P$2,"DEC","")</f>
        <v>DEC</v>
      </c>
      <c r="P1635" s="97" t="n">
        <v>33.5</v>
      </c>
      <c r="Q1635" s="99" t="n">
        <f aca="false">K1635-P1635</f>
        <v>-13.5</v>
      </c>
      <c r="R1635" s="98" t="n">
        <f aca="false">IFERROR(IF(O1635="Dec",(K1635/P1635-1))," ")</f>
        <v>-0.402985074626866</v>
      </c>
      <c r="S1635" s="100" t="str">
        <f aca="false">IF(N1635&gt;0,IF(O1635="","-",IF(R1635&lt;0%,"DEGROWTH","GROWTH")))</f>
        <v>DEGROWTH</v>
      </c>
      <c r="T1635" s="69" t="n">
        <v>0</v>
      </c>
      <c r="U1635" s="101" t="str">
        <f aca="false">IF(F1635&lt;=$V$2,"jAN","")</f>
        <v/>
      </c>
      <c r="V1635" s="97" t="n">
        <v>0</v>
      </c>
      <c r="W1635" s="102" t="n">
        <f aca="false">K1635-V1635</f>
        <v>20</v>
      </c>
      <c r="X1635" s="103" t="n">
        <f aca="false">IFERROR(IF(U1635="Jan",(K1635/V1635-1)),0)</f>
        <v>0</v>
      </c>
      <c r="Y1635" s="106" t="b">
        <f aca="false">IF(T1635&gt;0,IF(U1635="","-",IF(X1635&lt;0%,"DEGROWTH","GROWTH")))</f>
        <v>0</v>
      </c>
      <c r="Z1635" s="85"/>
      <c r="AA1635" s="70"/>
      <c r="AB1635" s="85" t="s">
        <v>134</v>
      </c>
      <c r="AC1635" s="3"/>
    </row>
    <row r="1636" customFormat="false" ht="14.25" hidden="false" customHeight="true" outlineLevel="0" collapsed="false">
      <c r="A1636" s="85" t="s">
        <v>134</v>
      </c>
      <c r="B1636" s="83" t="s">
        <v>64</v>
      </c>
      <c r="C1636" s="83" t="s">
        <v>3379</v>
      </c>
      <c r="D1636" s="83" t="n">
        <v>1000004522</v>
      </c>
      <c r="E1636" s="83" t="s">
        <v>3380</v>
      </c>
      <c r="F1636" s="84" t="n">
        <v>45968</v>
      </c>
      <c r="G1636" s="67" t="str">
        <f aca="false">IF(I1636&gt;0,"Targeted Dealer","-")</f>
        <v>Targeted Dealer</v>
      </c>
      <c r="H1636" s="67"/>
      <c r="I1636" s="68" t="n">
        <v>100</v>
      </c>
      <c r="J1636" s="68" t="n">
        <f aca="false">I1636/$J$1*($J$1-$E$1)</f>
        <v>100</v>
      </c>
      <c r="K1636" s="69" t="n">
        <v>140</v>
      </c>
      <c r="L1636" s="69" t="n">
        <f aca="false">I1636-K1636</f>
        <v>-40</v>
      </c>
      <c r="M1636" s="69" t="n">
        <f aca="false">IFERROR((K1636/J1636%),"-")</f>
        <v>140</v>
      </c>
      <c r="N1636" s="97" t="n">
        <v>200</v>
      </c>
      <c r="O1636" s="98" t="str">
        <f aca="false">IF(F1636&lt;=$P$2,"DEC","")</f>
        <v>DEC</v>
      </c>
      <c r="P1636" s="97" t="n">
        <v>200</v>
      </c>
      <c r="Q1636" s="99" t="n">
        <f aca="false">K1636-P1636</f>
        <v>-60</v>
      </c>
      <c r="R1636" s="98" t="n">
        <f aca="false">IFERROR(IF(O1636="Dec",(K1636/P1636-1))," ")</f>
        <v>-0.3</v>
      </c>
      <c r="S1636" s="100" t="str">
        <f aca="false">IF(N1636&gt;0,IF(O1636="","-",IF(R1636&lt;0%,"DEGROWTH","GROWTH")))</f>
        <v>DEGROWTH</v>
      </c>
      <c r="T1636" s="69" t="n">
        <v>0</v>
      </c>
      <c r="U1636" s="101" t="str">
        <f aca="false">IF(F1636&lt;=$V$2,"jAN","")</f>
        <v/>
      </c>
      <c r="V1636" s="97" t="n">
        <v>0</v>
      </c>
      <c r="W1636" s="102" t="n">
        <f aca="false">K1636-V1636</f>
        <v>140</v>
      </c>
      <c r="X1636" s="103" t="n">
        <f aca="false">IFERROR(IF(U1636="Jan",(K1636/V1636-1)),0)</f>
        <v>0</v>
      </c>
      <c r="Y1636" s="106" t="b">
        <f aca="false">IF(T1636&gt;0,IF(U1636="","-",IF(X1636&lt;0%,"DEGROWTH","GROWTH")))</f>
        <v>0</v>
      </c>
      <c r="Z1636" s="85"/>
      <c r="AA1636" s="70"/>
      <c r="AB1636" s="85" t="s">
        <v>134</v>
      </c>
      <c r="AC1636" s="3"/>
    </row>
    <row r="1637" customFormat="false" ht="14.25" hidden="false" customHeight="true" outlineLevel="0" collapsed="false">
      <c r="A1637" s="85" t="s">
        <v>134</v>
      </c>
      <c r="B1637" s="86" t="s">
        <v>74</v>
      </c>
      <c r="C1637" s="83" t="s">
        <v>3381</v>
      </c>
      <c r="D1637" s="75" t="n">
        <v>1000004567</v>
      </c>
      <c r="E1637" s="86" t="s">
        <v>289</v>
      </c>
      <c r="F1637" s="84" t="n">
        <v>46011</v>
      </c>
      <c r="G1637" s="67" t="str">
        <f aca="false">IF(I1637&gt;0,"Targeted Dealer","-")</f>
        <v>Targeted Dealer</v>
      </c>
      <c r="H1637" s="67"/>
      <c r="I1637" s="68" t="n">
        <v>110</v>
      </c>
      <c r="J1637" s="68" t="n">
        <f aca="false">I1637/$J$1*($J$1-$E$1)</f>
        <v>110</v>
      </c>
      <c r="K1637" s="69" t="n">
        <v>140</v>
      </c>
      <c r="L1637" s="69" t="n">
        <f aca="false">I1637-K1637</f>
        <v>-30</v>
      </c>
      <c r="M1637" s="69" t="n">
        <f aca="false">IFERROR((K1637/J1637%),"-")</f>
        <v>127.272727272727</v>
      </c>
      <c r="N1637" s="97" t="n">
        <v>55</v>
      </c>
      <c r="O1637" s="98" t="str">
        <f aca="false">IF(F1637&lt;=$P$2,"DEC","")</f>
        <v>DEC</v>
      </c>
      <c r="P1637" s="97" t="n">
        <v>55</v>
      </c>
      <c r="Q1637" s="99" t="n">
        <f aca="false">K1637-P1637</f>
        <v>85</v>
      </c>
      <c r="R1637" s="98" t="n">
        <f aca="false">IFERROR(IF(O1637="Dec",(K1637/P1637-1))," ")</f>
        <v>1.54545454545455</v>
      </c>
      <c r="S1637" s="100" t="str">
        <f aca="false">IF(N1637&gt;0,IF(O1637="","-",IF(R1637&lt;0%,"DEGROWTH","GROWTH")))</f>
        <v>GROWTH</v>
      </c>
      <c r="T1637" s="69" t="n">
        <v>0</v>
      </c>
      <c r="U1637" s="101" t="str">
        <f aca="false">IF(F1637&lt;=$V$2,"jAN","")</f>
        <v/>
      </c>
      <c r="V1637" s="97" t="n">
        <v>0</v>
      </c>
      <c r="W1637" s="102" t="n">
        <f aca="false">K1637-V1637</f>
        <v>140</v>
      </c>
      <c r="X1637" s="103" t="n">
        <f aca="false">IFERROR(IF(U1637="Jan",(K1637/V1637-1)),0)</f>
        <v>0</v>
      </c>
      <c r="Y1637" s="106" t="b">
        <f aca="false">IF(T1637&gt;0,IF(U1637="","-",IF(X1637&lt;0%,"DEGROWTH","GROWTH")))</f>
        <v>0</v>
      </c>
      <c r="Z1637" s="85"/>
      <c r="AA1637" s="70"/>
      <c r="AB1637" s="75" t="n">
        <v>1000004567</v>
      </c>
      <c r="AC1637" s="3"/>
    </row>
    <row r="1638" customFormat="false" ht="14.25" hidden="false" customHeight="true" outlineLevel="0" collapsed="false">
      <c r="A1638" s="85" t="s">
        <v>134</v>
      </c>
      <c r="B1638" s="86" t="s">
        <v>74</v>
      </c>
      <c r="C1638" s="83" t="s">
        <v>3382</v>
      </c>
      <c r="D1638" s="75" t="n">
        <v>1000004573</v>
      </c>
      <c r="E1638" s="86" t="s">
        <v>3383</v>
      </c>
      <c r="F1638" s="84" t="n">
        <v>46004</v>
      </c>
      <c r="G1638" s="67" t="str">
        <f aca="false">IF(I1638&gt;0,"Targeted Dealer","-")</f>
        <v>Targeted Dealer</v>
      </c>
      <c r="H1638" s="67"/>
      <c r="I1638" s="68" t="n">
        <v>20</v>
      </c>
      <c r="J1638" s="68" t="n">
        <f aca="false">I1638/$J$1*($J$1-$E$1)</f>
        <v>20</v>
      </c>
      <c r="K1638" s="69" t="n">
        <v>25</v>
      </c>
      <c r="L1638" s="69" t="n">
        <f aca="false">I1638-K1638</f>
        <v>-5</v>
      </c>
      <c r="M1638" s="69" t="n">
        <f aca="false">IFERROR((K1638/J1638%),"-")</f>
        <v>125</v>
      </c>
      <c r="N1638" s="97" t="n">
        <v>10</v>
      </c>
      <c r="O1638" s="98" t="str">
        <f aca="false">IF(F1638&lt;=$P$2,"DEC","")</f>
        <v>DEC</v>
      </c>
      <c r="P1638" s="97" t="n">
        <v>10</v>
      </c>
      <c r="Q1638" s="99" t="n">
        <f aca="false">K1638-P1638</f>
        <v>15</v>
      </c>
      <c r="R1638" s="98" t="n">
        <f aca="false">IFERROR(IF(O1638="Dec",(K1638/P1638-1))," ")</f>
        <v>1.5</v>
      </c>
      <c r="S1638" s="100" t="str">
        <f aca="false">IF(N1638&gt;0,IF(O1638="","-",IF(R1638&lt;0%,"DEGROWTH","GROWTH")))</f>
        <v>GROWTH</v>
      </c>
      <c r="T1638" s="69" t="n">
        <v>0</v>
      </c>
      <c r="U1638" s="101" t="str">
        <f aca="false">IF(F1638&lt;=$V$2,"jAN","")</f>
        <v/>
      </c>
      <c r="V1638" s="97" t="n">
        <v>0</v>
      </c>
      <c r="W1638" s="102" t="n">
        <f aca="false">K1638-V1638</f>
        <v>25</v>
      </c>
      <c r="X1638" s="103" t="n">
        <f aca="false">IFERROR(IF(U1638="Jan",(K1638/V1638-1)),0)</f>
        <v>0</v>
      </c>
      <c r="Y1638" s="106" t="b">
        <f aca="false">IF(T1638&gt;0,IF(U1638="","-",IF(X1638&lt;0%,"DEGROWTH","GROWTH")))</f>
        <v>0</v>
      </c>
      <c r="Z1638" s="85"/>
      <c r="AA1638" s="70"/>
      <c r="AB1638" s="75" t="n">
        <v>1000004573</v>
      </c>
      <c r="AC1638" s="3"/>
    </row>
    <row r="1639" customFormat="false" ht="14.25" hidden="false" customHeight="true" outlineLevel="0" collapsed="false">
      <c r="A1639" s="85" t="s">
        <v>133</v>
      </c>
      <c r="B1639" s="86" t="s">
        <v>142</v>
      </c>
      <c r="C1639" s="83" t="s">
        <v>3384</v>
      </c>
      <c r="D1639" s="75" t="n">
        <v>1000004547</v>
      </c>
      <c r="E1639" s="86" t="s">
        <v>3385</v>
      </c>
      <c r="F1639" s="84" t="n">
        <v>45987</v>
      </c>
      <c r="G1639" s="67" t="str">
        <f aca="false">IF(I1639&gt;0,"Targeted Dealer","-")</f>
        <v>Targeted Dealer</v>
      </c>
      <c r="H1639" s="67"/>
      <c r="I1639" s="68" t="n">
        <v>111</v>
      </c>
      <c r="J1639" s="68" t="n">
        <f aca="false">I1639/$J$1*($J$1-$E$1)</f>
        <v>111</v>
      </c>
      <c r="K1639" s="69" t="n">
        <v>87.75</v>
      </c>
      <c r="L1639" s="69" t="n">
        <f aca="false">I1639-K1639</f>
        <v>23.25</v>
      </c>
      <c r="M1639" s="69" t="n">
        <f aca="false">IFERROR((K1639/J1639%),"-")</f>
        <v>79.0540540540541</v>
      </c>
      <c r="N1639" s="97" t="n">
        <v>52.7</v>
      </c>
      <c r="O1639" s="98" t="str">
        <f aca="false">IF(F1639&lt;=$P$2,"DEC","")</f>
        <v>DEC</v>
      </c>
      <c r="P1639" s="97" t="n">
        <v>52.7</v>
      </c>
      <c r="Q1639" s="99" t="n">
        <f aca="false">K1639-P1639</f>
        <v>35.05</v>
      </c>
      <c r="R1639" s="98" t="n">
        <f aca="false">IFERROR(IF(O1639="Dec",(K1639/P1639-1))," ")</f>
        <v>0.665085388994307</v>
      </c>
      <c r="S1639" s="100" t="str">
        <f aca="false">IF(N1639&gt;0,IF(O1639="","-",IF(R1639&lt;0%,"DEGROWTH","GROWTH")))</f>
        <v>GROWTH</v>
      </c>
      <c r="T1639" s="69" t="n">
        <v>0</v>
      </c>
      <c r="U1639" s="101" t="str">
        <f aca="false">IF(F1639&lt;=$V$2,"jAN","")</f>
        <v/>
      </c>
      <c r="V1639" s="97" t="n">
        <v>0</v>
      </c>
      <c r="W1639" s="102" t="n">
        <f aca="false">K1639-V1639</f>
        <v>87.75</v>
      </c>
      <c r="X1639" s="103" t="n">
        <f aca="false">IFERROR(IF(U1639="Jan",(K1639/V1639-1)),0)</f>
        <v>0</v>
      </c>
      <c r="Y1639" s="106" t="b">
        <f aca="false">IF(T1639&gt;0,IF(U1639="","-",IF(X1639&lt;0%,"DEGROWTH","GROWTH")))</f>
        <v>0</v>
      </c>
      <c r="Z1639" s="85"/>
      <c r="AA1639" s="70"/>
      <c r="AB1639" s="75" t="n">
        <v>1000004547</v>
      </c>
      <c r="AC1639" s="3"/>
    </row>
    <row r="1640" customFormat="false" ht="14.25" hidden="false" customHeight="true" outlineLevel="0" collapsed="false">
      <c r="A1640" s="85" t="s">
        <v>133</v>
      </c>
      <c r="B1640" s="86" t="s">
        <v>142</v>
      </c>
      <c r="C1640" s="83" t="s">
        <v>3386</v>
      </c>
      <c r="D1640" s="75" t="n">
        <v>1000004549</v>
      </c>
      <c r="E1640" s="86" t="s">
        <v>191</v>
      </c>
      <c r="F1640" s="84" t="n">
        <v>45992</v>
      </c>
      <c r="G1640" s="67" t="str">
        <f aca="false">IF(I1640&gt;0,"Targeted Dealer","-")</f>
        <v>Targeted Dealer</v>
      </c>
      <c r="H1640" s="67"/>
      <c r="I1640" s="68" t="n">
        <v>120</v>
      </c>
      <c r="J1640" s="68" t="n">
        <f aca="false">I1640/$J$1*($J$1-$E$1)</f>
        <v>120</v>
      </c>
      <c r="K1640" s="69" t="n">
        <v>145</v>
      </c>
      <c r="L1640" s="69" t="n">
        <f aca="false">I1640-K1640</f>
        <v>-25</v>
      </c>
      <c r="M1640" s="69" t="n">
        <f aca="false">IFERROR((K1640/J1640%),"-")</f>
        <v>120.833333333333</v>
      </c>
      <c r="N1640" s="97" t="n">
        <v>135.5</v>
      </c>
      <c r="O1640" s="98" t="str">
        <f aca="false">IF(F1640&lt;=$P$2,"DEC","")</f>
        <v>DEC</v>
      </c>
      <c r="P1640" s="97" t="n">
        <v>135.5</v>
      </c>
      <c r="Q1640" s="99" t="n">
        <f aca="false">K1640-P1640</f>
        <v>9.5</v>
      </c>
      <c r="R1640" s="98" t="n">
        <f aca="false">IFERROR(IF(O1640="Dec",(K1640/P1640-1))," ")</f>
        <v>0.070110701107011</v>
      </c>
      <c r="S1640" s="100" t="str">
        <f aca="false">IF(N1640&gt;0,IF(O1640="","-",IF(R1640&lt;0%,"DEGROWTH","GROWTH")))</f>
        <v>GROWTH</v>
      </c>
      <c r="T1640" s="69" t="n">
        <v>0</v>
      </c>
      <c r="U1640" s="101" t="str">
        <f aca="false">IF(F1640&lt;=$V$2,"jAN","")</f>
        <v/>
      </c>
      <c r="V1640" s="97" t="n">
        <v>0</v>
      </c>
      <c r="W1640" s="102" t="n">
        <f aca="false">K1640-V1640</f>
        <v>145</v>
      </c>
      <c r="X1640" s="103" t="n">
        <f aca="false">IFERROR(IF(U1640="Jan",(K1640/V1640-1)),0)</f>
        <v>0</v>
      </c>
      <c r="Y1640" s="106" t="b">
        <f aca="false">IF(T1640&gt;0,IF(U1640="","-",IF(X1640&lt;0%,"DEGROWTH","GROWTH")))</f>
        <v>0</v>
      </c>
      <c r="Z1640" s="85"/>
      <c r="AA1640" s="70"/>
      <c r="AB1640" s="75" t="n">
        <v>1000004549</v>
      </c>
      <c r="AC1640" s="3"/>
    </row>
    <row r="1641" customFormat="false" ht="14.25" hidden="false" customHeight="true" outlineLevel="0" collapsed="false">
      <c r="A1641" s="85" t="s">
        <v>130</v>
      </c>
      <c r="B1641" s="86" t="s">
        <v>120</v>
      </c>
      <c r="C1641" s="83" t="s">
        <v>594</v>
      </c>
      <c r="D1641" s="75" t="n">
        <v>1000002085</v>
      </c>
      <c r="E1641" s="86" t="s">
        <v>595</v>
      </c>
      <c r="F1641" s="84" t="n">
        <v>44739</v>
      </c>
      <c r="G1641" s="67" t="str">
        <f aca="false">IF(I1641&gt;0,"Targeted Dealer","-")</f>
        <v>-</v>
      </c>
      <c r="H1641" s="67"/>
      <c r="I1641" s="68" t="n">
        <v>0</v>
      </c>
      <c r="J1641" s="68" t="n">
        <f aca="false">I1641/$J$1*($J$1-$E$1)</f>
        <v>0</v>
      </c>
      <c r="K1641" s="69" t="n">
        <v>0</v>
      </c>
      <c r="L1641" s="69" t="n">
        <f aca="false">I1641-K1641</f>
        <v>0</v>
      </c>
      <c r="M1641" s="69" t="str">
        <f aca="false">IFERROR((K1641/J1641%),"-")</f>
        <v>-</v>
      </c>
      <c r="N1641" s="97" t="n">
        <v>15</v>
      </c>
      <c r="O1641" s="98" t="str">
        <f aca="false">IF(F1641&lt;=$P$2,"DEC","")</f>
        <v>DEC</v>
      </c>
      <c r="P1641" s="97" t="n">
        <v>15</v>
      </c>
      <c r="Q1641" s="99" t="n">
        <f aca="false">K1641-P1641</f>
        <v>-15</v>
      </c>
      <c r="R1641" s="98" t="n">
        <f aca="false">IFERROR(IF(O1641="Dec",(K1641/P1641-1))," ")</f>
        <v>-1</v>
      </c>
      <c r="S1641" s="100" t="str">
        <f aca="false">IF(N1641&gt;0,IF(O1641="","-",IF(R1641&lt;0%,"DEGROWTH","GROWTH")))</f>
        <v>DEGROWTH</v>
      </c>
      <c r="T1641" s="69" t="n">
        <v>0</v>
      </c>
      <c r="U1641" s="101" t="str">
        <f aca="false">IF(F1641&lt;=$V$2,"jAN","")</f>
        <v>jAN</v>
      </c>
      <c r="V1641" s="97" t="n">
        <v>0</v>
      </c>
      <c r="W1641" s="102" t="n">
        <f aca="false">K1641-V1641</f>
        <v>0</v>
      </c>
      <c r="X1641" s="103" t="n">
        <f aca="false">IFERROR(IF(U1641="Jan",(K1641/V1641-1)),0)</f>
        <v>0</v>
      </c>
      <c r="Y1641" s="106" t="b">
        <f aca="false">IF(T1641&gt;0,IF(U1641="","-",IF(X1641&lt;0%,"DEGROWTH","GROWTH")))</f>
        <v>0</v>
      </c>
      <c r="Z1641" s="85"/>
      <c r="AA1641" s="70"/>
      <c r="AB1641" s="75" t="n">
        <v>1000002085</v>
      </c>
      <c r="AC1641" s="3"/>
    </row>
    <row r="1642" customFormat="false" ht="14.25" hidden="false" customHeight="true" outlineLevel="0" collapsed="false">
      <c r="A1642" s="85" t="s">
        <v>130</v>
      </c>
      <c r="B1642" s="86" t="s">
        <v>120</v>
      </c>
      <c r="C1642" s="83" t="s">
        <v>3387</v>
      </c>
      <c r="D1642" s="75" t="n">
        <v>1000003771</v>
      </c>
      <c r="E1642" s="86" t="s">
        <v>3388</v>
      </c>
      <c r="F1642" s="84" t="n">
        <v>45266</v>
      </c>
      <c r="G1642" s="67" t="str">
        <f aca="false">IF(I1642&gt;0,"Targeted Dealer","-")</f>
        <v>-</v>
      </c>
      <c r="H1642" s="67"/>
      <c r="I1642" s="68" t="n">
        <v>0</v>
      </c>
      <c r="J1642" s="68" t="n">
        <f aca="false">I1642/$J$1*($J$1-$E$1)</f>
        <v>0</v>
      </c>
      <c r="K1642" s="69" t="n">
        <v>0</v>
      </c>
      <c r="L1642" s="69" t="n">
        <f aca="false">I1642-K1642</f>
        <v>0</v>
      </c>
      <c r="M1642" s="69" t="str">
        <f aca="false">IFERROR((K1642/J1642%),"-")</f>
        <v>-</v>
      </c>
      <c r="N1642" s="97" t="n">
        <v>15</v>
      </c>
      <c r="O1642" s="98" t="str">
        <f aca="false">IF(F1642&lt;=$P$2,"DEC","")</f>
        <v>DEC</v>
      </c>
      <c r="P1642" s="97" t="n">
        <v>15</v>
      </c>
      <c r="Q1642" s="99" t="n">
        <f aca="false">K1642-P1642</f>
        <v>-15</v>
      </c>
      <c r="R1642" s="98" t="n">
        <f aca="false">IFERROR(IF(O1642="Dec",(K1642/P1642-1))," ")</f>
        <v>-1</v>
      </c>
      <c r="S1642" s="100" t="str">
        <f aca="false">IF(N1642&gt;0,IF(O1642="","-",IF(R1642&lt;0%,"DEGROWTH","GROWTH")))</f>
        <v>DEGROWTH</v>
      </c>
      <c r="T1642" s="69" t="n">
        <v>0</v>
      </c>
      <c r="U1642" s="101" t="str">
        <f aca="false">IF(F1642&lt;=$V$2,"jAN","")</f>
        <v>jAN</v>
      </c>
      <c r="V1642" s="97" t="n">
        <v>0</v>
      </c>
      <c r="W1642" s="102" t="n">
        <f aca="false">K1642-V1642</f>
        <v>0</v>
      </c>
      <c r="X1642" s="103" t="n">
        <f aca="false">IFERROR(IF(U1642="Jan",(K1642/V1642-1)),0)</f>
        <v>0</v>
      </c>
      <c r="Y1642" s="106" t="b">
        <f aca="false">IF(T1642&gt;0,IF(U1642="","-",IF(X1642&lt;0%,"DEGROWTH","GROWTH")))</f>
        <v>0</v>
      </c>
      <c r="Z1642" s="85"/>
      <c r="AA1642" s="70"/>
      <c r="AB1642" s="75" t="n">
        <v>1000003771</v>
      </c>
      <c r="AC1642" s="3"/>
    </row>
    <row r="1643" customFormat="false" ht="14.25" hidden="false" customHeight="true" outlineLevel="0" collapsed="false">
      <c r="A1643" s="85" t="s">
        <v>130</v>
      </c>
      <c r="B1643" s="86" t="s">
        <v>118</v>
      </c>
      <c r="C1643" s="83" t="s">
        <v>596</v>
      </c>
      <c r="D1643" s="75" t="n">
        <v>1000001993</v>
      </c>
      <c r="E1643" s="86" t="s">
        <v>597</v>
      </c>
      <c r="F1643" s="84" t="n">
        <v>44739</v>
      </c>
      <c r="G1643" s="67" t="str">
        <f aca="false">IF(I1643&gt;0,"Targeted Dealer","-")</f>
        <v>Targeted Dealer</v>
      </c>
      <c r="H1643" s="67"/>
      <c r="I1643" s="68" t="n">
        <v>25</v>
      </c>
      <c r="J1643" s="68" t="n">
        <f aca="false">I1643/$J$1*($J$1-$E$1)</f>
        <v>25</v>
      </c>
      <c r="K1643" s="69" t="n">
        <v>0</v>
      </c>
      <c r="L1643" s="69" t="n">
        <f aca="false">I1643-K1643</f>
        <v>25</v>
      </c>
      <c r="M1643" s="69" t="n">
        <f aca="false">IFERROR((K1643/J1643%),"-")</f>
        <v>0</v>
      </c>
      <c r="N1643" s="97" t="n">
        <v>25</v>
      </c>
      <c r="O1643" s="98" t="str">
        <f aca="false">IF(F1643&lt;=$P$2,"DEC","")</f>
        <v>DEC</v>
      </c>
      <c r="P1643" s="97" t="n">
        <v>25</v>
      </c>
      <c r="Q1643" s="99" t="n">
        <f aca="false">K1643-P1643</f>
        <v>-25</v>
      </c>
      <c r="R1643" s="98" t="n">
        <f aca="false">IFERROR(IF(O1643="Dec",(K1643/P1643-1))," ")</f>
        <v>-1</v>
      </c>
      <c r="S1643" s="100" t="str">
        <f aca="false">IF(N1643&gt;0,IF(O1643="","-",IF(R1643&lt;0%,"DEGROWTH","GROWTH")))</f>
        <v>DEGROWTH</v>
      </c>
      <c r="T1643" s="69" t="n">
        <v>0</v>
      </c>
      <c r="U1643" s="101" t="str">
        <f aca="false">IF(F1643&lt;=$V$2,"jAN","")</f>
        <v>jAN</v>
      </c>
      <c r="V1643" s="97" t="n">
        <v>0</v>
      </c>
      <c r="W1643" s="102" t="n">
        <f aca="false">K1643-V1643</f>
        <v>0</v>
      </c>
      <c r="X1643" s="103" t="n">
        <f aca="false">IFERROR(IF(U1643="Jan",(K1643/V1643-1)),0)</f>
        <v>0</v>
      </c>
      <c r="Y1643" s="106" t="b">
        <f aca="false">IF(T1643&gt;0,IF(U1643="","-",IF(X1643&lt;0%,"DEGROWTH","GROWTH")))</f>
        <v>0</v>
      </c>
      <c r="Z1643" s="85"/>
      <c r="AA1643" s="70"/>
      <c r="AB1643" s="75" t="n">
        <v>1000001993</v>
      </c>
      <c r="AC1643" s="3"/>
    </row>
    <row r="1644" customFormat="false" ht="14.25" hidden="false" customHeight="true" outlineLevel="0" collapsed="false">
      <c r="A1644" s="85" t="s">
        <v>134</v>
      </c>
      <c r="B1644" s="86" t="s">
        <v>61</v>
      </c>
      <c r="C1644" s="83" t="s">
        <v>3389</v>
      </c>
      <c r="D1644" s="75" t="n">
        <v>1000004548</v>
      </c>
      <c r="E1644" s="86" t="s">
        <v>3390</v>
      </c>
      <c r="F1644" s="84" t="n">
        <v>45990</v>
      </c>
      <c r="G1644" s="67" t="str">
        <f aca="false">IF(I1644&gt;0,"Targeted Dealer","-")</f>
        <v>Targeted Dealer</v>
      </c>
      <c r="H1644" s="67"/>
      <c r="I1644" s="68" t="n">
        <v>50</v>
      </c>
      <c r="J1644" s="68" t="n">
        <f aca="false">I1644/$J$1*($J$1-$E$1)</f>
        <v>50</v>
      </c>
      <c r="K1644" s="69" t="n">
        <v>128</v>
      </c>
      <c r="L1644" s="69" t="n">
        <f aca="false">I1644-K1644</f>
        <v>-78</v>
      </c>
      <c r="M1644" s="69" t="n">
        <f aca="false">IFERROR((K1644/J1644%),"-")</f>
        <v>256</v>
      </c>
      <c r="N1644" s="97" t="n">
        <v>123</v>
      </c>
      <c r="O1644" s="98" t="str">
        <f aca="false">IF(F1644&lt;=$P$2,"DEC","")</f>
        <v>DEC</v>
      </c>
      <c r="P1644" s="97" t="n">
        <v>123</v>
      </c>
      <c r="Q1644" s="99" t="n">
        <f aca="false">K1644-P1644</f>
        <v>5</v>
      </c>
      <c r="R1644" s="98" t="n">
        <f aca="false">IFERROR(IF(O1644="Dec",(K1644/P1644-1))," ")</f>
        <v>0.0406504065040652</v>
      </c>
      <c r="S1644" s="100" t="str">
        <f aca="false">IF(N1644&gt;0,IF(O1644="","-",IF(R1644&lt;0%,"DEGROWTH","GROWTH")))</f>
        <v>GROWTH</v>
      </c>
      <c r="T1644" s="69" t="n">
        <v>0</v>
      </c>
      <c r="U1644" s="101" t="str">
        <f aca="false">IF(F1644&lt;=$V$2,"jAN","")</f>
        <v/>
      </c>
      <c r="V1644" s="97" t="n">
        <v>0</v>
      </c>
      <c r="W1644" s="102" t="n">
        <f aca="false">K1644-V1644</f>
        <v>128</v>
      </c>
      <c r="X1644" s="103" t="n">
        <f aca="false">IFERROR(IF(U1644="Jan",(K1644/V1644-1)),0)</f>
        <v>0</v>
      </c>
      <c r="Y1644" s="106" t="b">
        <f aca="false">IF(T1644&gt;0,IF(U1644="","-",IF(X1644&lt;0%,"DEGROWTH","GROWTH")))</f>
        <v>0</v>
      </c>
      <c r="Z1644" s="85"/>
      <c r="AA1644" s="70"/>
      <c r="AB1644" s="75" t="n">
        <v>1000004548</v>
      </c>
      <c r="AC1644" s="3"/>
    </row>
    <row r="1645" customFormat="false" ht="14.25" hidden="false" customHeight="true" outlineLevel="0" collapsed="false">
      <c r="A1645" s="85" t="s">
        <v>134</v>
      </c>
      <c r="B1645" s="86" t="s">
        <v>61</v>
      </c>
      <c r="C1645" s="83" t="s">
        <v>3391</v>
      </c>
      <c r="D1645" s="75" t="n">
        <v>1000004575</v>
      </c>
      <c r="E1645" s="86" t="s">
        <v>3392</v>
      </c>
      <c r="F1645" s="84" t="n">
        <v>46009</v>
      </c>
      <c r="G1645" s="67" t="str">
        <f aca="false">IF(I1645&gt;0,"Targeted Dealer","-")</f>
        <v>Targeted Dealer</v>
      </c>
      <c r="H1645" s="67"/>
      <c r="I1645" s="68" t="n">
        <v>75</v>
      </c>
      <c r="J1645" s="68" t="n">
        <f aca="false">I1645/$J$1*($J$1-$E$1)</f>
        <v>75</v>
      </c>
      <c r="K1645" s="69" t="n">
        <v>81.5</v>
      </c>
      <c r="L1645" s="69" t="n">
        <f aca="false">I1645-K1645</f>
        <v>-6.5</v>
      </c>
      <c r="M1645" s="69" t="n">
        <f aca="false">IFERROR((K1645/J1645%),"-")</f>
        <v>108.666666666667</v>
      </c>
      <c r="N1645" s="97" t="n">
        <v>25</v>
      </c>
      <c r="O1645" s="98" t="str">
        <f aca="false">IF(F1645&lt;=$P$2,"DEC","")</f>
        <v>DEC</v>
      </c>
      <c r="P1645" s="97" t="n">
        <v>25</v>
      </c>
      <c r="Q1645" s="99" t="n">
        <f aca="false">K1645-P1645</f>
        <v>56.5</v>
      </c>
      <c r="R1645" s="98" t="n">
        <f aca="false">IFERROR(IF(O1645="Dec",(K1645/P1645-1))," ")</f>
        <v>2.26</v>
      </c>
      <c r="S1645" s="100" t="str">
        <f aca="false">IF(N1645&gt;0,IF(O1645="","-",IF(R1645&lt;0%,"DEGROWTH","GROWTH")))</f>
        <v>GROWTH</v>
      </c>
      <c r="T1645" s="69" t="n">
        <v>0</v>
      </c>
      <c r="U1645" s="101" t="str">
        <f aca="false">IF(F1645&lt;=$V$2,"jAN","")</f>
        <v/>
      </c>
      <c r="V1645" s="97" t="n">
        <v>0</v>
      </c>
      <c r="W1645" s="102" t="n">
        <f aca="false">K1645-V1645</f>
        <v>81.5</v>
      </c>
      <c r="X1645" s="103" t="n">
        <f aca="false">IFERROR(IF(U1645="Jan",(K1645/V1645-1)),0)</f>
        <v>0</v>
      </c>
      <c r="Y1645" s="106" t="b">
        <f aca="false">IF(T1645&gt;0,IF(U1645="","-",IF(X1645&lt;0%,"DEGROWTH","GROWTH")))</f>
        <v>0</v>
      </c>
      <c r="Z1645" s="85"/>
      <c r="AA1645" s="70"/>
      <c r="AB1645" s="75" t="n">
        <v>1000004575</v>
      </c>
      <c r="AC1645" s="3"/>
    </row>
    <row r="1646" customFormat="false" ht="14.25" hidden="false" customHeight="true" outlineLevel="0" collapsed="false">
      <c r="A1646" s="85" t="s">
        <v>133</v>
      </c>
      <c r="B1646" s="86" t="s">
        <v>40</v>
      </c>
      <c r="C1646" s="83" t="s">
        <v>3393</v>
      </c>
      <c r="D1646" s="75" t="n">
        <v>1000003652</v>
      </c>
      <c r="E1646" s="86" t="s">
        <v>3394</v>
      </c>
      <c r="F1646" s="84" t="n">
        <v>45134</v>
      </c>
      <c r="G1646" s="67" t="str">
        <f aca="false">IF(I1646&gt;0,"Targeted Dealer","-")</f>
        <v>Targeted Dealer</v>
      </c>
      <c r="H1646" s="67"/>
      <c r="I1646" s="68" t="n">
        <v>80</v>
      </c>
      <c r="J1646" s="68" t="n">
        <f aca="false">I1646/$J$1*($J$1-$E$1)</f>
        <v>80</v>
      </c>
      <c r="K1646" s="69" t="n">
        <v>0</v>
      </c>
      <c r="L1646" s="69" t="n">
        <f aca="false">I1646-K1646</f>
        <v>80</v>
      </c>
      <c r="M1646" s="69" t="n">
        <f aca="false">IFERROR((K1646/J1646%),"-")</f>
        <v>0</v>
      </c>
      <c r="N1646" s="97" t="n">
        <v>40</v>
      </c>
      <c r="O1646" s="98" t="str">
        <f aca="false">IF(F1646&lt;=$P$2,"DEC","")</f>
        <v>DEC</v>
      </c>
      <c r="P1646" s="97" t="n">
        <v>40</v>
      </c>
      <c r="Q1646" s="99" t="n">
        <f aca="false">K1646-P1646</f>
        <v>-40</v>
      </c>
      <c r="R1646" s="98" t="n">
        <f aca="false">IFERROR(IF(O1646="Dec",(K1646/P1646-1))," ")</f>
        <v>-1</v>
      </c>
      <c r="S1646" s="100" t="str">
        <f aca="false">IF(N1646&gt;0,IF(O1646="","-",IF(R1646&lt;0%,"DEGROWTH","GROWTH")))</f>
        <v>DEGROWTH</v>
      </c>
      <c r="T1646" s="69" t="n">
        <v>0</v>
      </c>
      <c r="U1646" s="101" t="str">
        <f aca="false">IF(F1646&lt;=$V$2,"jAN","")</f>
        <v>jAN</v>
      </c>
      <c r="V1646" s="97" t="n">
        <v>0</v>
      </c>
      <c r="W1646" s="102" t="n">
        <f aca="false">K1646-V1646</f>
        <v>0</v>
      </c>
      <c r="X1646" s="103" t="n">
        <f aca="false">IFERROR(IF(U1646="Jan",(K1646/V1646-1)),0)</f>
        <v>0</v>
      </c>
      <c r="Y1646" s="106" t="b">
        <f aca="false">IF(T1646&gt;0,IF(U1646="","-",IF(X1646&lt;0%,"DEGROWTH","GROWTH")))</f>
        <v>0</v>
      </c>
      <c r="Z1646" s="85"/>
      <c r="AA1646" s="70"/>
      <c r="AB1646" s="75" t="n">
        <v>1000003652</v>
      </c>
      <c r="AC1646" s="3"/>
    </row>
    <row r="1647" customFormat="false" ht="14.25" hidden="false" customHeight="true" outlineLevel="0" collapsed="false">
      <c r="A1647" s="85" t="s">
        <v>134</v>
      </c>
      <c r="B1647" s="86" t="s">
        <v>58</v>
      </c>
      <c r="C1647" s="83" t="s">
        <v>3395</v>
      </c>
      <c r="D1647" s="75" t="n">
        <v>1000004540</v>
      </c>
      <c r="E1647" s="86" t="s">
        <v>3396</v>
      </c>
      <c r="F1647" s="84" t="n">
        <v>45992</v>
      </c>
      <c r="G1647" s="67" t="str">
        <f aca="false">IF(I1647&gt;0,"Targeted Dealer","-")</f>
        <v>Targeted Dealer</v>
      </c>
      <c r="H1647" s="67"/>
      <c r="I1647" s="68" t="n">
        <v>30</v>
      </c>
      <c r="J1647" s="68" t="n">
        <f aca="false">I1647/$J$1*($J$1-$E$1)</f>
        <v>30</v>
      </c>
      <c r="K1647" s="69" t="n">
        <v>51.5</v>
      </c>
      <c r="L1647" s="69" t="n">
        <f aca="false">I1647-K1647</f>
        <v>-21.5</v>
      </c>
      <c r="M1647" s="69" t="n">
        <f aca="false">IFERROR((K1647/J1647%),"-")</f>
        <v>171.666666666667</v>
      </c>
      <c r="N1647" s="97" t="n">
        <v>52</v>
      </c>
      <c r="O1647" s="98" t="str">
        <f aca="false">IF(F1647&lt;=$P$2,"DEC","")</f>
        <v>DEC</v>
      </c>
      <c r="P1647" s="97" t="n">
        <v>52</v>
      </c>
      <c r="Q1647" s="99" t="n">
        <f aca="false">K1647-P1647</f>
        <v>-0.5</v>
      </c>
      <c r="R1647" s="98" t="n">
        <f aca="false">IFERROR(IF(O1647="Dec",(K1647/P1647-1))," ")</f>
        <v>-0.00961538461538458</v>
      </c>
      <c r="S1647" s="100" t="str">
        <f aca="false">IF(N1647&gt;0,IF(O1647="","-",IF(R1647&lt;0%,"DEGROWTH","GROWTH")))</f>
        <v>DEGROWTH</v>
      </c>
      <c r="T1647" s="69" t="n">
        <v>0</v>
      </c>
      <c r="U1647" s="101" t="str">
        <f aca="false">IF(F1647&lt;=$V$2,"jAN","")</f>
        <v/>
      </c>
      <c r="V1647" s="97" t="n">
        <v>0</v>
      </c>
      <c r="W1647" s="102" t="n">
        <f aca="false">K1647-V1647</f>
        <v>51.5</v>
      </c>
      <c r="X1647" s="103" t="n">
        <f aca="false">IFERROR(IF(U1647="Jan",(K1647/V1647-1)),0)</f>
        <v>0</v>
      </c>
      <c r="Y1647" s="106" t="b">
        <f aca="false">IF(T1647&gt;0,IF(U1647="","-",IF(X1647&lt;0%,"DEGROWTH","GROWTH")))</f>
        <v>0</v>
      </c>
      <c r="Z1647" s="85"/>
      <c r="AA1647" s="70"/>
      <c r="AB1647" s="75" t="n">
        <v>1000004540</v>
      </c>
      <c r="AC1647" s="3"/>
    </row>
    <row r="1648" customFormat="false" ht="14.25" hidden="false" customHeight="true" outlineLevel="0" collapsed="false">
      <c r="A1648" s="85" t="s">
        <v>134</v>
      </c>
      <c r="B1648" s="86" t="s">
        <v>58</v>
      </c>
      <c r="C1648" s="83" t="s">
        <v>3397</v>
      </c>
      <c r="D1648" s="75" t="n">
        <v>1000004572</v>
      </c>
      <c r="E1648" s="86" t="s">
        <v>3398</v>
      </c>
      <c r="F1648" s="84" t="n">
        <v>46004</v>
      </c>
      <c r="G1648" s="67" t="str">
        <f aca="false">IF(I1648&gt;0,"Targeted Dealer","-")</f>
        <v>Targeted Dealer</v>
      </c>
      <c r="H1648" s="67"/>
      <c r="I1648" s="68" t="n">
        <v>50</v>
      </c>
      <c r="J1648" s="68" t="n">
        <f aca="false">I1648/$J$1*($J$1-$E$1)</f>
        <v>50</v>
      </c>
      <c r="K1648" s="69" t="n">
        <v>38</v>
      </c>
      <c r="L1648" s="69" t="n">
        <f aca="false">I1648-K1648</f>
        <v>12</v>
      </c>
      <c r="M1648" s="69" t="n">
        <f aca="false">IFERROR((K1648/J1648%),"-")</f>
        <v>76</v>
      </c>
      <c r="N1648" s="97" t="n">
        <v>25.5</v>
      </c>
      <c r="O1648" s="98" t="str">
        <f aca="false">IF(F1648&lt;=$P$2,"DEC","")</f>
        <v>DEC</v>
      </c>
      <c r="P1648" s="97" t="n">
        <v>25.5</v>
      </c>
      <c r="Q1648" s="99" t="n">
        <f aca="false">K1648-P1648</f>
        <v>12.5</v>
      </c>
      <c r="R1648" s="98" t="n">
        <f aca="false">IFERROR(IF(O1648="Dec",(K1648/P1648-1))," ")</f>
        <v>0.490196078431373</v>
      </c>
      <c r="S1648" s="100" t="str">
        <f aca="false">IF(N1648&gt;0,IF(O1648="","-",IF(R1648&lt;0%,"DEGROWTH","GROWTH")))</f>
        <v>GROWTH</v>
      </c>
      <c r="T1648" s="69" t="n">
        <v>0</v>
      </c>
      <c r="U1648" s="101" t="str">
        <f aca="false">IF(F1648&lt;=$V$2,"jAN","")</f>
        <v/>
      </c>
      <c r="V1648" s="97" t="n">
        <v>0</v>
      </c>
      <c r="W1648" s="102" t="n">
        <f aca="false">K1648-V1648</f>
        <v>38</v>
      </c>
      <c r="X1648" s="103" t="n">
        <f aca="false">IFERROR(IF(U1648="Jan",(K1648/V1648-1)),0)</f>
        <v>0</v>
      </c>
      <c r="Y1648" s="106" t="b">
        <f aca="false">IF(T1648&gt;0,IF(U1648="","-",IF(X1648&lt;0%,"DEGROWTH","GROWTH")))</f>
        <v>0</v>
      </c>
      <c r="Z1648" s="85"/>
      <c r="AA1648" s="70"/>
      <c r="AB1648" s="75" t="n">
        <v>1000004572</v>
      </c>
      <c r="AC1648" s="3"/>
    </row>
    <row r="1649" customFormat="false" ht="14.25" hidden="false" customHeight="true" outlineLevel="0" collapsed="false">
      <c r="A1649" s="85" t="s">
        <v>134</v>
      </c>
      <c r="B1649" s="86" t="s">
        <v>62</v>
      </c>
      <c r="C1649" s="83" t="s">
        <v>3399</v>
      </c>
      <c r="D1649" s="75" t="n">
        <v>1000000356</v>
      </c>
      <c r="E1649" s="86" t="s">
        <v>3400</v>
      </c>
      <c r="F1649" s="84" t="n">
        <v>44738</v>
      </c>
      <c r="G1649" s="67" t="str">
        <f aca="false">IF(I1649&gt;0,"Targeted Dealer","-")</f>
        <v>Targeted Dealer</v>
      </c>
      <c r="H1649" s="67"/>
      <c r="I1649" s="68" t="n">
        <v>20</v>
      </c>
      <c r="J1649" s="68" t="n">
        <f aca="false">I1649/$J$1*($J$1-$E$1)</f>
        <v>20</v>
      </c>
      <c r="K1649" s="69" t="n">
        <v>3.5</v>
      </c>
      <c r="L1649" s="69" t="n">
        <f aca="false">I1649-K1649</f>
        <v>16.5</v>
      </c>
      <c r="M1649" s="69" t="n">
        <f aca="false">IFERROR((K1649/J1649%),"-")</f>
        <v>17.5</v>
      </c>
      <c r="N1649" s="97" t="n">
        <v>3.5</v>
      </c>
      <c r="O1649" s="98" t="str">
        <f aca="false">IF(F1649&lt;=$P$2,"DEC","")</f>
        <v>DEC</v>
      </c>
      <c r="P1649" s="97" t="n">
        <v>3.5</v>
      </c>
      <c r="Q1649" s="99" t="n">
        <f aca="false">K1649-P1649</f>
        <v>0</v>
      </c>
      <c r="R1649" s="98" t="n">
        <f aca="false">IFERROR(IF(O1649="Dec",(K1649/P1649-1))," ")</f>
        <v>0</v>
      </c>
      <c r="S1649" s="100" t="str">
        <f aca="false">IF(N1649&gt;0,IF(O1649="","-",IF(R1649&lt;0%,"DEGROWTH","GROWTH")))</f>
        <v>GROWTH</v>
      </c>
      <c r="T1649" s="69" t="n">
        <v>10.5</v>
      </c>
      <c r="U1649" s="101" t="str">
        <f aca="false">IF(F1649&lt;=$V$2,"jAN","")</f>
        <v>jAN</v>
      </c>
      <c r="V1649" s="97" t="n">
        <v>10.5</v>
      </c>
      <c r="W1649" s="102" t="n">
        <f aca="false">K1649-V1649</f>
        <v>-7</v>
      </c>
      <c r="X1649" s="103" t="n">
        <f aca="false">IFERROR(IF(U1649="Jan",(K1649/V1649-1)),0)</f>
        <v>-0.666666666666667</v>
      </c>
      <c r="Y1649" s="104" t="str">
        <f aca="false">IF(T1649&gt;0,IF(U1649="","-",IF(X1649&lt;0%,"DEGROWTH","GROWTH")))</f>
        <v>DEGROWTH</v>
      </c>
      <c r="Z1649" s="85"/>
      <c r="AA1649" s="70"/>
      <c r="AB1649" s="75" t="n">
        <v>1000000356</v>
      </c>
      <c r="AC1649" s="3"/>
    </row>
    <row r="1650" customFormat="false" ht="14.25" hidden="false" customHeight="true" outlineLevel="0" collapsed="false">
      <c r="A1650" s="85" t="s">
        <v>134</v>
      </c>
      <c r="B1650" s="86" t="s">
        <v>62</v>
      </c>
      <c r="C1650" s="83" t="s">
        <v>3401</v>
      </c>
      <c r="D1650" s="75" t="n">
        <v>1000003603</v>
      </c>
      <c r="E1650" s="86" t="s">
        <v>3402</v>
      </c>
      <c r="F1650" s="84" t="n">
        <v>45086</v>
      </c>
      <c r="G1650" s="67" t="str">
        <f aca="false">IF(I1650&gt;0,"Targeted Dealer","-")</f>
        <v>Targeted Dealer</v>
      </c>
      <c r="H1650" s="67"/>
      <c r="I1650" s="68" t="n">
        <v>20</v>
      </c>
      <c r="J1650" s="68" t="n">
        <f aca="false">I1650/$J$1*($J$1-$E$1)</f>
        <v>20</v>
      </c>
      <c r="K1650" s="69" t="n">
        <v>35</v>
      </c>
      <c r="L1650" s="69" t="n">
        <f aca="false">I1650-K1650</f>
        <v>-15</v>
      </c>
      <c r="M1650" s="69" t="n">
        <f aca="false">IFERROR((K1650/J1650%),"-")</f>
        <v>175</v>
      </c>
      <c r="N1650" s="97" t="n">
        <v>17.5</v>
      </c>
      <c r="O1650" s="98" t="str">
        <f aca="false">IF(F1650&lt;=$P$2,"DEC","")</f>
        <v>DEC</v>
      </c>
      <c r="P1650" s="97" t="n">
        <v>17.5</v>
      </c>
      <c r="Q1650" s="99" t="n">
        <f aca="false">K1650-P1650</f>
        <v>17.5</v>
      </c>
      <c r="R1650" s="98" t="n">
        <f aca="false">IFERROR(IF(O1650="Dec",(K1650/P1650-1))," ")</f>
        <v>1</v>
      </c>
      <c r="S1650" s="100" t="str">
        <f aca="false">IF(N1650&gt;0,IF(O1650="","-",IF(R1650&lt;0%,"DEGROWTH","GROWTH")))</f>
        <v>GROWTH</v>
      </c>
      <c r="T1650" s="69" t="n">
        <v>0</v>
      </c>
      <c r="U1650" s="101" t="str">
        <f aca="false">IF(F1650&lt;=$V$2,"jAN","")</f>
        <v>jAN</v>
      </c>
      <c r="V1650" s="97" t="n">
        <v>0</v>
      </c>
      <c r="W1650" s="102" t="n">
        <f aca="false">K1650-V1650</f>
        <v>35</v>
      </c>
      <c r="X1650" s="103" t="n">
        <f aca="false">IFERROR(IF(U1650="Jan",(K1650/V1650-1)),0)</f>
        <v>0</v>
      </c>
      <c r="Y1650" s="106" t="b">
        <f aca="false">IF(T1650&gt;0,IF(U1650="","-",IF(X1650&lt;0%,"DEGROWTH","GROWTH")))</f>
        <v>0</v>
      </c>
      <c r="Z1650" s="85"/>
      <c r="AA1650" s="70"/>
      <c r="AB1650" s="75" t="n">
        <v>1000003603</v>
      </c>
      <c r="AC1650" s="3"/>
    </row>
    <row r="1651" customFormat="false" ht="14.25" hidden="false" customHeight="true" outlineLevel="0" collapsed="false">
      <c r="A1651" s="85" t="s">
        <v>134</v>
      </c>
      <c r="B1651" s="86" t="s">
        <v>62</v>
      </c>
      <c r="C1651" s="83" t="s">
        <v>3403</v>
      </c>
      <c r="D1651" s="75" t="n">
        <v>1000004552</v>
      </c>
      <c r="E1651" s="86" t="s">
        <v>3404</v>
      </c>
      <c r="F1651" s="84" t="n">
        <v>45992</v>
      </c>
      <c r="G1651" s="67" t="str">
        <f aca="false">IF(I1651&gt;0,"Targeted Dealer","-")</f>
        <v>Targeted Dealer</v>
      </c>
      <c r="H1651" s="67"/>
      <c r="I1651" s="68" t="n">
        <v>50</v>
      </c>
      <c r="J1651" s="68" t="n">
        <f aca="false">I1651/$J$1*($J$1-$E$1)</f>
        <v>50</v>
      </c>
      <c r="K1651" s="69" t="n">
        <v>27</v>
      </c>
      <c r="L1651" s="69" t="n">
        <f aca="false">I1651-K1651</f>
        <v>23</v>
      </c>
      <c r="M1651" s="69" t="n">
        <f aca="false">IFERROR((K1651/J1651%),"-")</f>
        <v>54</v>
      </c>
      <c r="N1651" s="97" t="n">
        <v>21</v>
      </c>
      <c r="O1651" s="98" t="str">
        <f aca="false">IF(F1651&lt;=$P$2,"DEC","")</f>
        <v>DEC</v>
      </c>
      <c r="P1651" s="97" t="n">
        <v>21</v>
      </c>
      <c r="Q1651" s="99" t="n">
        <f aca="false">K1651-P1651</f>
        <v>6</v>
      </c>
      <c r="R1651" s="98" t="n">
        <f aca="false">IFERROR(IF(O1651="Dec",(K1651/P1651-1))," ")</f>
        <v>0.285714285714286</v>
      </c>
      <c r="S1651" s="100" t="str">
        <f aca="false">IF(N1651&gt;0,IF(O1651="","-",IF(R1651&lt;0%,"DEGROWTH","GROWTH")))</f>
        <v>GROWTH</v>
      </c>
      <c r="T1651" s="69" t="n">
        <v>0</v>
      </c>
      <c r="U1651" s="101" t="str">
        <f aca="false">IF(F1651&lt;=$V$2,"jAN","")</f>
        <v/>
      </c>
      <c r="V1651" s="97" t="n">
        <v>0</v>
      </c>
      <c r="W1651" s="102" t="n">
        <f aca="false">K1651-V1651</f>
        <v>27</v>
      </c>
      <c r="X1651" s="103" t="n">
        <f aca="false">IFERROR(IF(U1651="Jan",(K1651/V1651-1)),0)</f>
        <v>0</v>
      </c>
      <c r="Y1651" s="106" t="b">
        <f aca="false">IF(T1651&gt;0,IF(U1651="","-",IF(X1651&lt;0%,"DEGROWTH","GROWTH")))</f>
        <v>0</v>
      </c>
      <c r="Z1651" s="85"/>
      <c r="AA1651" s="70"/>
      <c r="AB1651" s="75" t="n">
        <v>1000004552</v>
      </c>
      <c r="AC1651" s="3"/>
    </row>
    <row r="1652" customFormat="false" ht="14.25" hidden="false" customHeight="true" outlineLevel="0" collapsed="false">
      <c r="A1652" s="85" t="s">
        <v>133</v>
      </c>
      <c r="B1652" s="86" t="s">
        <v>37</v>
      </c>
      <c r="C1652" s="83" t="s">
        <v>598</v>
      </c>
      <c r="D1652" s="75" t="n">
        <v>1000000399</v>
      </c>
      <c r="E1652" s="86" t="s">
        <v>599</v>
      </c>
      <c r="F1652" s="84" t="n">
        <v>44772</v>
      </c>
      <c r="G1652" s="67" t="str">
        <f aca="false">IF(I1652&gt;0,"Targeted Dealer","-")</f>
        <v>Targeted Dealer</v>
      </c>
      <c r="H1652" s="67"/>
      <c r="I1652" s="68" t="n">
        <v>50</v>
      </c>
      <c r="J1652" s="68" t="n">
        <f aca="false">I1652/$J$1*($J$1-$E$1)</f>
        <v>50</v>
      </c>
      <c r="K1652" s="69" t="n">
        <v>0</v>
      </c>
      <c r="L1652" s="69" t="n">
        <f aca="false">I1652-K1652</f>
        <v>50</v>
      </c>
      <c r="M1652" s="69" t="n">
        <f aca="false">IFERROR((K1652/J1652%),"-")</f>
        <v>0</v>
      </c>
      <c r="N1652" s="97" t="n">
        <v>40</v>
      </c>
      <c r="O1652" s="98" t="str">
        <f aca="false">IF(F1652&lt;=$P$2,"DEC","")</f>
        <v>DEC</v>
      </c>
      <c r="P1652" s="97" t="n">
        <v>40</v>
      </c>
      <c r="Q1652" s="99" t="n">
        <f aca="false">K1652-P1652</f>
        <v>-40</v>
      </c>
      <c r="R1652" s="98" t="n">
        <f aca="false">IFERROR(IF(O1652="Dec",(K1652/P1652-1))," ")</f>
        <v>-1</v>
      </c>
      <c r="S1652" s="100" t="str">
        <f aca="false">IF(N1652&gt;0,IF(O1652="","-",IF(R1652&lt;0%,"DEGROWTH","GROWTH")))</f>
        <v>DEGROWTH</v>
      </c>
      <c r="T1652" s="69" t="n">
        <v>0</v>
      </c>
      <c r="U1652" s="101" t="str">
        <f aca="false">IF(F1652&lt;=$V$2,"jAN","")</f>
        <v>jAN</v>
      </c>
      <c r="V1652" s="97" t="n">
        <v>0</v>
      </c>
      <c r="W1652" s="102" t="n">
        <f aca="false">K1652-V1652</f>
        <v>0</v>
      </c>
      <c r="X1652" s="103" t="n">
        <f aca="false">IFERROR(IF(U1652="Jan",(K1652/V1652-1)),0)</f>
        <v>0</v>
      </c>
      <c r="Y1652" s="106" t="b">
        <f aca="false">IF(T1652&gt;0,IF(U1652="","-",IF(X1652&lt;0%,"DEGROWTH","GROWTH")))</f>
        <v>0</v>
      </c>
      <c r="Z1652" s="85"/>
      <c r="AA1652" s="70"/>
      <c r="AB1652" s="75" t="n">
        <v>1000000399</v>
      </c>
      <c r="AC1652" s="3"/>
    </row>
    <row r="1653" customFormat="false" ht="14.25" hidden="false" customHeight="true" outlineLevel="0" collapsed="false">
      <c r="A1653" s="85" t="s">
        <v>133</v>
      </c>
      <c r="B1653" s="86" t="s">
        <v>37</v>
      </c>
      <c r="C1653" s="83" t="s">
        <v>3405</v>
      </c>
      <c r="D1653" s="75" t="n">
        <v>1000004562</v>
      </c>
      <c r="E1653" s="86" t="s">
        <v>3406</v>
      </c>
      <c r="F1653" s="84" t="n">
        <v>46001</v>
      </c>
      <c r="G1653" s="67" t="str">
        <f aca="false">IF(I1653&gt;0,"Targeted Dealer","-")</f>
        <v>Targeted Dealer</v>
      </c>
      <c r="H1653" s="67"/>
      <c r="I1653" s="68" t="n">
        <v>20</v>
      </c>
      <c r="J1653" s="68" t="n">
        <f aca="false">I1653/$J$1*($J$1-$E$1)</f>
        <v>20</v>
      </c>
      <c r="K1653" s="69" t="n">
        <v>15</v>
      </c>
      <c r="L1653" s="69" t="n">
        <f aca="false">I1653-K1653</f>
        <v>5</v>
      </c>
      <c r="M1653" s="69" t="n">
        <f aca="false">IFERROR((K1653/J1653%),"-")</f>
        <v>75</v>
      </c>
      <c r="N1653" s="97" t="n">
        <v>25</v>
      </c>
      <c r="O1653" s="98" t="str">
        <f aca="false">IF(F1653&lt;=$P$2,"DEC","")</f>
        <v>DEC</v>
      </c>
      <c r="P1653" s="97" t="n">
        <v>25</v>
      </c>
      <c r="Q1653" s="99" t="n">
        <f aca="false">K1653-P1653</f>
        <v>-10</v>
      </c>
      <c r="R1653" s="98" t="n">
        <f aca="false">IFERROR(IF(O1653="Dec",(K1653/P1653-1))," ")</f>
        <v>-0.4</v>
      </c>
      <c r="S1653" s="100" t="str">
        <f aca="false">IF(N1653&gt;0,IF(O1653="","-",IF(R1653&lt;0%,"DEGROWTH","GROWTH")))</f>
        <v>DEGROWTH</v>
      </c>
      <c r="T1653" s="69" t="n">
        <v>0</v>
      </c>
      <c r="U1653" s="101" t="str">
        <f aca="false">IF(F1653&lt;=$V$2,"jAN","")</f>
        <v/>
      </c>
      <c r="V1653" s="97" t="n">
        <v>0</v>
      </c>
      <c r="W1653" s="102" t="n">
        <f aca="false">K1653-V1653</f>
        <v>15</v>
      </c>
      <c r="X1653" s="103" t="n">
        <f aca="false">IFERROR(IF(U1653="Jan",(K1653/V1653-1)),0)</f>
        <v>0</v>
      </c>
      <c r="Y1653" s="106" t="b">
        <f aca="false">IF(T1653&gt;0,IF(U1653="","-",IF(X1653&lt;0%,"DEGROWTH","GROWTH")))</f>
        <v>0</v>
      </c>
      <c r="Z1653" s="85"/>
      <c r="AA1653" s="70"/>
      <c r="AB1653" s="75" t="n">
        <v>1000004562</v>
      </c>
      <c r="AC1653" s="3"/>
    </row>
    <row r="1654" customFormat="false" ht="14.25" hidden="false" customHeight="true" outlineLevel="0" collapsed="false">
      <c r="A1654" s="85" t="s">
        <v>134</v>
      </c>
      <c r="B1654" s="86" t="s">
        <v>84</v>
      </c>
      <c r="C1654" s="83" t="s">
        <v>3407</v>
      </c>
      <c r="D1654" s="75" t="n">
        <v>1000004553</v>
      </c>
      <c r="E1654" s="86" t="s">
        <v>3408</v>
      </c>
      <c r="F1654" s="84" t="n">
        <v>45993</v>
      </c>
      <c r="G1654" s="67" t="str">
        <f aca="false">IF(I1654&gt;0,"Targeted Dealer","-")</f>
        <v>Targeted Dealer</v>
      </c>
      <c r="H1654" s="67"/>
      <c r="I1654" s="68" t="n">
        <v>20</v>
      </c>
      <c r="J1654" s="68" t="n">
        <f aca="false">I1654/$J$1*($J$1-$E$1)</f>
        <v>20</v>
      </c>
      <c r="K1654" s="69" t="n">
        <v>30</v>
      </c>
      <c r="L1654" s="69" t="n">
        <f aca="false">I1654-K1654</f>
        <v>-10</v>
      </c>
      <c r="M1654" s="69" t="n">
        <f aca="false">IFERROR((K1654/J1654%),"-")</f>
        <v>150</v>
      </c>
      <c r="N1654" s="97" t="n">
        <v>15</v>
      </c>
      <c r="O1654" s="98" t="str">
        <f aca="false">IF(F1654&lt;=$P$2,"DEC","")</f>
        <v>DEC</v>
      </c>
      <c r="P1654" s="97" t="n">
        <v>15</v>
      </c>
      <c r="Q1654" s="99" t="n">
        <f aca="false">K1654-P1654</f>
        <v>15</v>
      </c>
      <c r="R1654" s="98" t="n">
        <f aca="false">IFERROR(IF(O1654="Dec",(K1654/P1654-1))," ")</f>
        <v>1</v>
      </c>
      <c r="S1654" s="100" t="str">
        <f aca="false">IF(N1654&gt;0,IF(O1654="","-",IF(R1654&lt;0%,"DEGROWTH","GROWTH")))</f>
        <v>GROWTH</v>
      </c>
      <c r="T1654" s="69" t="n">
        <v>0</v>
      </c>
      <c r="U1654" s="101" t="str">
        <f aca="false">IF(F1654&lt;=$V$2,"jAN","")</f>
        <v/>
      </c>
      <c r="V1654" s="97" t="n">
        <v>0</v>
      </c>
      <c r="W1654" s="102" t="n">
        <f aca="false">K1654-V1654</f>
        <v>30</v>
      </c>
      <c r="X1654" s="103" t="n">
        <f aca="false">IFERROR(IF(U1654="Jan",(K1654/V1654-1)),0)</f>
        <v>0</v>
      </c>
      <c r="Y1654" s="106" t="b">
        <f aca="false">IF(T1654&gt;0,IF(U1654="","-",IF(X1654&lt;0%,"DEGROWTH","GROWTH")))</f>
        <v>0</v>
      </c>
      <c r="Z1654" s="85"/>
      <c r="AA1654" s="70"/>
      <c r="AB1654" s="75" t="n">
        <v>1000004553</v>
      </c>
      <c r="AC1654" s="3"/>
    </row>
    <row r="1655" customFormat="false" ht="14.25" hidden="false" customHeight="true" outlineLevel="0" collapsed="false">
      <c r="A1655" s="85" t="s">
        <v>130</v>
      </c>
      <c r="B1655" s="86" t="s">
        <v>111</v>
      </c>
      <c r="C1655" s="83" t="s">
        <v>3409</v>
      </c>
      <c r="D1655" s="75" t="n">
        <v>1000003905</v>
      </c>
      <c r="E1655" s="86" t="s">
        <v>3410</v>
      </c>
      <c r="F1655" s="84" t="n">
        <v>45391</v>
      </c>
      <c r="G1655" s="67" t="str">
        <f aca="false">IF(I1655&gt;0,"Targeted Dealer","-")</f>
        <v>Targeted Dealer</v>
      </c>
      <c r="H1655" s="67"/>
      <c r="I1655" s="68" t="n">
        <v>40</v>
      </c>
      <c r="J1655" s="68" t="n">
        <f aca="false">I1655/$J$1*($J$1-$E$1)</f>
        <v>40</v>
      </c>
      <c r="K1655" s="69" t="n">
        <v>0</v>
      </c>
      <c r="L1655" s="69" t="n">
        <f aca="false">I1655-K1655</f>
        <v>40</v>
      </c>
      <c r="M1655" s="69" t="n">
        <f aca="false">IFERROR((K1655/J1655%),"-")</f>
        <v>0</v>
      </c>
      <c r="N1655" s="97" t="n">
        <v>7.5</v>
      </c>
      <c r="O1655" s="98" t="str">
        <f aca="false">IF(F1655&lt;=$P$2,"DEC","")</f>
        <v>DEC</v>
      </c>
      <c r="P1655" s="97" t="n">
        <v>7.5</v>
      </c>
      <c r="Q1655" s="99" t="n">
        <f aca="false">K1655-P1655</f>
        <v>-7.5</v>
      </c>
      <c r="R1655" s="98" t="n">
        <f aca="false">IFERROR(IF(O1655="Dec",(K1655/P1655-1))," ")</f>
        <v>-1</v>
      </c>
      <c r="S1655" s="100" t="str">
        <f aca="false">IF(N1655&gt;0,IF(O1655="","-",IF(R1655&lt;0%,"DEGROWTH","GROWTH")))</f>
        <v>DEGROWTH</v>
      </c>
      <c r="T1655" s="69" t="n">
        <v>0</v>
      </c>
      <c r="U1655" s="101" t="str">
        <f aca="false">IF(F1655&lt;=$V$2,"jAN","")</f>
        <v>jAN</v>
      </c>
      <c r="V1655" s="97" t="n">
        <v>0</v>
      </c>
      <c r="W1655" s="102" t="n">
        <f aca="false">K1655-V1655</f>
        <v>0</v>
      </c>
      <c r="X1655" s="103" t="n">
        <f aca="false">IFERROR(IF(U1655="Jan",(K1655/V1655-1)),0)</f>
        <v>0</v>
      </c>
      <c r="Y1655" s="106" t="b">
        <f aca="false">IF(T1655&gt;0,IF(U1655="","-",IF(X1655&lt;0%,"DEGROWTH","GROWTH")))</f>
        <v>0</v>
      </c>
      <c r="Z1655" s="85"/>
      <c r="AA1655" s="70"/>
      <c r="AB1655" s="75" t="n">
        <v>1000003905</v>
      </c>
      <c r="AC1655" s="3"/>
    </row>
    <row r="1656" customFormat="false" ht="14.25" hidden="false" customHeight="true" outlineLevel="0" collapsed="false">
      <c r="A1656" s="85" t="s">
        <v>130</v>
      </c>
      <c r="B1656" s="86" t="s">
        <v>108</v>
      </c>
      <c r="C1656" s="83" t="s">
        <v>600</v>
      </c>
      <c r="D1656" s="75" t="n">
        <v>1000004160</v>
      </c>
      <c r="E1656" s="86" t="s">
        <v>601</v>
      </c>
      <c r="F1656" s="84" t="n">
        <v>45597</v>
      </c>
      <c r="G1656" s="67" t="str">
        <f aca="false">IF(I1656&gt;0,"Targeted Dealer","-")</f>
        <v>Targeted Dealer</v>
      </c>
      <c r="H1656" s="67"/>
      <c r="I1656" s="68" t="n">
        <v>75</v>
      </c>
      <c r="J1656" s="68" t="n">
        <f aca="false">I1656/$J$1*($J$1-$E$1)</f>
        <v>75</v>
      </c>
      <c r="K1656" s="69" t="n">
        <v>0</v>
      </c>
      <c r="L1656" s="69" t="n">
        <f aca="false">I1656-K1656</f>
        <v>75</v>
      </c>
      <c r="M1656" s="69" t="n">
        <f aca="false">IFERROR((K1656/J1656%),"-")</f>
        <v>0</v>
      </c>
      <c r="N1656" s="97" t="n">
        <v>35</v>
      </c>
      <c r="O1656" s="98" t="str">
        <f aca="false">IF(F1656&lt;=$P$2,"DEC","")</f>
        <v>DEC</v>
      </c>
      <c r="P1656" s="97" t="n">
        <v>35</v>
      </c>
      <c r="Q1656" s="99" t="n">
        <f aca="false">K1656-P1656</f>
        <v>-35</v>
      </c>
      <c r="R1656" s="98" t="n">
        <f aca="false">IFERROR(IF(O1656="Dec",(K1656/P1656-1))," ")</f>
        <v>-1</v>
      </c>
      <c r="S1656" s="100" t="str">
        <f aca="false">IF(N1656&gt;0,IF(O1656="","-",IF(R1656&lt;0%,"DEGROWTH","GROWTH")))</f>
        <v>DEGROWTH</v>
      </c>
      <c r="T1656" s="69" t="n">
        <v>56.5</v>
      </c>
      <c r="U1656" s="101" t="str">
        <f aca="false">IF(F1656&lt;=$V$2,"jAN","")</f>
        <v>jAN</v>
      </c>
      <c r="V1656" s="97" t="n">
        <v>56.5</v>
      </c>
      <c r="W1656" s="102" t="n">
        <f aca="false">K1656-V1656</f>
        <v>-56.5</v>
      </c>
      <c r="X1656" s="103" t="n">
        <f aca="false">IFERROR(IF(U1656="Jan",(K1656/V1656-1)),0)</f>
        <v>-1</v>
      </c>
      <c r="Y1656" s="104" t="str">
        <f aca="false">IF(T1656&gt;0,IF(U1656="","-",IF(X1656&lt;0%,"DEGROWTH","GROWTH")))</f>
        <v>DEGROWTH</v>
      </c>
      <c r="Z1656" s="85"/>
      <c r="AA1656" s="70"/>
      <c r="AB1656" s="75" t="n">
        <v>1000004160</v>
      </c>
      <c r="AC1656" s="3"/>
    </row>
    <row r="1657" customFormat="false" ht="14.25" hidden="false" customHeight="true" outlineLevel="0" collapsed="false">
      <c r="A1657" s="85" t="s">
        <v>130</v>
      </c>
      <c r="B1657" s="86" t="s">
        <v>108</v>
      </c>
      <c r="C1657" s="83" t="s">
        <v>3411</v>
      </c>
      <c r="D1657" s="75" t="n">
        <v>1000004565</v>
      </c>
      <c r="E1657" s="86" t="s">
        <v>3412</v>
      </c>
      <c r="F1657" s="84" t="n">
        <v>46008</v>
      </c>
      <c r="G1657" s="67" t="str">
        <f aca="false">IF(I1657&gt;0,"Targeted Dealer","-")</f>
        <v>Targeted Dealer</v>
      </c>
      <c r="H1657" s="67"/>
      <c r="I1657" s="68" t="n">
        <v>100</v>
      </c>
      <c r="J1657" s="68" t="n">
        <f aca="false">I1657/$J$1*($J$1-$E$1)</f>
        <v>100</v>
      </c>
      <c r="K1657" s="69" t="n">
        <v>177.5</v>
      </c>
      <c r="L1657" s="69" t="n">
        <f aca="false">I1657-K1657</f>
        <v>-77.5</v>
      </c>
      <c r="M1657" s="69" t="n">
        <f aca="false">IFERROR((K1657/J1657%),"-")</f>
        <v>177.5</v>
      </c>
      <c r="N1657" s="97" t="n">
        <v>93</v>
      </c>
      <c r="O1657" s="98" t="str">
        <f aca="false">IF(F1657&lt;=$P$2,"DEC","")</f>
        <v>DEC</v>
      </c>
      <c r="P1657" s="97" t="n">
        <v>93</v>
      </c>
      <c r="Q1657" s="99" t="n">
        <f aca="false">K1657-P1657</f>
        <v>84.5</v>
      </c>
      <c r="R1657" s="98" t="n">
        <f aca="false">IFERROR(IF(O1657="Dec",(K1657/P1657-1))," ")</f>
        <v>0.908602150537635</v>
      </c>
      <c r="S1657" s="100" t="str">
        <f aca="false">IF(N1657&gt;0,IF(O1657="","-",IF(R1657&lt;0%,"DEGROWTH","GROWTH")))</f>
        <v>GROWTH</v>
      </c>
      <c r="T1657" s="69" t="n">
        <v>0</v>
      </c>
      <c r="U1657" s="101" t="str">
        <f aca="false">IF(F1657&lt;=$V$2,"jAN","")</f>
        <v/>
      </c>
      <c r="V1657" s="97" t="n">
        <v>0</v>
      </c>
      <c r="W1657" s="102" t="n">
        <f aca="false">K1657-V1657</f>
        <v>177.5</v>
      </c>
      <c r="X1657" s="103" t="n">
        <f aca="false">IFERROR(IF(U1657="Jan",(K1657/V1657-1)),0)</f>
        <v>0</v>
      </c>
      <c r="Y1657" s="106" t="b">
        <f aca="false">IF(T1657&gt;0,IF(U1657="","-",IF(X1657&lt;0%,"DEGROWTH","GROWTH")))</f>
        <v>0</v>
      </c>
      <c r="Z1657" s="85"/>
      <c r="AA1657" s="70"/>
      <c r="AB1657" s="75" t="n">
        <v>1000004565</v>
      </c>
      <c r="AC1657" s="3"/>
    </row>
    <row r="1658" customFormat="false" ht="14.25" hidden="false" customHeight="true" outlineLevel="0" collapsed="false">
      <c r="A1658" s="85" t="s">
        <v>130</v>
      </c>
      <c r="B1658" s="86" t="s">
        <v>108</v>
      </c>
      <c r="C1658" s="83" t="s">
        <v>3413</v>
      </c>
      <c r="D1658" s="75" t="n">
        <v>1000004574</v>
      </c>
      <c r="E1658" s="86" t="s">
        <v>3414</v>
      </c>
      <c r="F1658" s="84" t="n">
        <v>46007</v>
      </c>
      <c r="G1658" s="67" t="str">
        <f aca="false">IF(I1658&gt;0,"Targeted Dealer","-")</f>
        <v>Targeted Dealer</v>
      </c>
      <c r="H1658" s="67"/>
      <c r="I1658" s="68" t="n">
        <v>50</v>
      </c>
      <c r="J1658" s="68" t="n">
        <f aca="false">I1658/$J$1*($J$1-$E$1)</f>
        <v>50</v>
      </c>
      <c r="K1658" s="69" t="n">
        <v>60</v>
      </c>
      <c r="L1658" s="69" t="n">
        <f aca="false">I1658-K1658</f>
        <v>-10</v>
      </c>
      <c r="M1658" s="69" t="n">
        <f aca="false">IFERROR((K1658/J1658%),"-")</f>
        <v>120</v>
      </c>
      <c r="N1658" s="97" t="n">
        <v>50</v>
      </c>
      <c r="O1658" s="98" t="str">
        <f aca="false">IF(F1658&lt;=$P$2,"DEC","")</f>
        <v>DEC</v>
      </c>
      <c r="P1658" s="97" t="n">
        <v>50</v>
      </c>
      <c r="Q1658" s="99" t="n">
        <f aca="false">K1658-P1658</f>
        <v>10</v>
      </c>
      <c r="R1658" s="98" t="n">
        <f aca="false">IFERROR(IF(O1658="Dec",(K1658/P1658-1))," ")</f>
        <v>0.2</v>
      </c>
      <c r="S1658" s="100" t="str">
        <f aca="false">IF(N1658&gt;0,IF(O1658="","-",IF(R1658&lt;0%,"DEGROWTH","GROWTH")))</f>
        <v>GROWTH</v>
      </c>
      <c r="T1658" s="69" t="n">
        <v>0</v>
      </c>
      <c r="U1658" s="101" t="str">
        <f aca="false">IF(F1658&lt;=$V$2,"jAN","")</f>
        <v/>
      </c>
      <c r="V1658" s="97" t="n">
        <v>0</v>
      </c>
      <c r="W1658" s="102" t="n">
        <f aca="false">K1658-V1658</f>
        <v>60</v>
      </c>
      <c r="X1658" s="103" t="n">
        <f aca="false">IFERROR(IF(U1658="Jan",(K1658/V1658-1)),0)</f>
        <v>0</v>
      </c>
      <c r="Y1658" s="106" t="b">
        <f aca="false">IF(T1658&gt;0,IF(U1658="","-",IF(X1658&lt;0%,"DEGROWTH","GROWTH")))</f>
        <v>0</v>
      </c>
      <c r="Z1658" s="85"/>
      <c r="AA1658" s="70"/>
      <c r="AB1658" s="75" t="n">
        <v>1000004574</v>
      </c>
      <c r="AC1658" s="3"/>
    </row>
    <row r="1659" customFormat="false" ht="14.25" hidden="false" customHeight="true" outlineLevel="0" collapsed="false">
      <c r="A1659" s="85" t="s">
        <v>133</v>
      </c>
      <c r="B1659" s="86" t="s">
        <v>30</v>
      </c>
      <c r="C1659" s="83" t="s">
        <v>3415</v>
      </c>
      <c r="D1659" s="75" t="n">
        <v>1000004576</v>
      </c>
      <c r="E1659" s="86" t="s">
        <v>3416</v>
      </c>
      <c r="F1659" s="84" t="n">
        <v>46011</v>
      </c>
      <c r="G1659" s="67" t="str">
        <f aca="false">IF(I1659&gt;0,"Targeted Dealer","-")</f>
        <v>Targeted Dealer</v>
      </c>
      <c r="H1659" s="67"/>
      <c r="I1659" s="68" t="n">
        <v>120</v>
      </c>
      <c r="J1659" s="68" t="n">
        <f aca="false">I1659/$J$1*($J$1-$E$1)</f>
        <v>120</v>
      </c>
      <c r="K1659" s="69" t="n">
        <v>80</v>
      </c>
      <c r="L1659" s="69" t="n">
        <f aca="false">I1659-K1659</f>
        <v>40</v>
      </c>
      <c r="M1659" s="69" t="n">
        <f aca="false">IFERROR((K1659/J1659%),"-")</f>
        <v>66.6666666666667</v>
      </c>
      <c r="N1659" s="97" t="n">
        <v>78.85</v>
      </c>
      <c r="O1659" s="98" t="str">
        <f aca="false">IF(F1659&lt;=$P$2,"DEC","")</f>
        <v>DEC</v>
      </c>
      <c r="P1659" s="97" t="n">
        <v>78.85</v>
      </c>
      <c r="Q1659" s="99" t="n">
        <f aca="false">K1659-P1659</f>
        <v>1.15000000000001</v>
      </c>
      <c r="R1659" s="98" t="n">
        <f aca="false">IFERROR(IF(O1659="Dec",(K1659/P1659-1))," ")</f>
        <v>0.0145846544071022</v>
      </c>
      <c r="S1659" s="100" t="str">
        <f aca="false">IF(N1659&gt;0,IF(O1659="","-",IF(R1659&lt;0%,"DEGROWTH","GROWTH")))</f>
        <v>GROWTH</v>
      </c>
      <c r="T1659" s="69" t="n">
        <v>0</v>
      </c>
      <c r="U1659" s="101" t="str">
        <f aca="false">IF(F1659&lt;=$V$2,"jAN","")</f>
        <v/>
      </c>
      <c r="V1659" s="97" t="n">
        <v>0</v>
      </c>
      <c r="W1659" s="102" t="n">
        <f aca="false">K1659-V1659</f>
        <v>80</v>
      </c>
      <c r="X1659" s="103" t="n">
        <f aca="false">IFERROR(IF(U1659="Jan",(K1659/V1659-1)),0)</f>
        <v>0</v>
      </c>
      <c r="Y1659" s="106" t="b">
        <f aca="false">IF(T1659&gt;0,IF(U1659="","-",IF(X1659&lt;0%,"DEGROWTH","GROWTH")))</f>
        <v>0</v>
      </c>
      <c r="Z1659" s="85"/>
      <c r="AA1659" s="70"/>
      <c r="AB1659" s="75" t="n">
        <v>1000004576</v>
      </c>
      <c r="AC1659" s="3"/>
    </row>
    <row r="1660" customFormat="false" ht="14.25" hidden="false" customHeight="true" outlineLevel="0" collapsed="false">
      <c r="A1660" s="85" t="s">
        <v>134</v>
      </c>
      <c r="B1660" s="86" t="s">
        <v>65</v>
      </c>
      <c r="C1660" s="83" t="s">
        <v>3417</v>
      </c>
      <c r="D1660" s="75" t="n">
        <v>1000004541</v>
      </c>
      <c r="E1660" s="86" t="s">
        <v>3418</v>
      </c>
      <c r="F1660" s="84" t="n">
        <v>45992</v>
      </c>
      <c r="G1660" s="67" t="str">
        <f aca="false">IF(I1660&gt;0,"Targeted Dealer","-")</f>
        <v>Targeted Dealer</v>
      </c>
      <c r="H1660" s="67"/>
      <c r="I1660" s="68" t="n">
        <v>75</v>
      </c>
      <c r="J1660" s="68" t="n">
        <f aca="false">I1660/$J$1*($J$1-$E$1)</f>
        <v>75</v>
      </c>
      <c r="K1660" s="69" t="n">
        <v>100</v>
      </c>
      <c r="L1660" s="69" t="n">
        <f aca="false">I1660-K1660</f>
        <v>-25</v>
      </c>
      <c r="M1660" s="69" t="n">
        <f aca="false">IFERROR((K1660/J1660%),"-")</f>
        <v>133.333333333333</v>
      </c>
      <c r="N1660" s="97" t="n">
        <v>75</v>
      </c>
      <c r="O1660" s="98" t="str">
        <f aca="false">IF(F1660&lt;=$P$2,"DEC","")</f>
        <v>DEC</v>
      </c>
      <c r="P1660" s="97" t="n">
        <v>75</v>
      </c>
      <c r="Q1660" s="99" t="n">
        <f aca="false">K1660-P1660</f>
        <v>25</v>
      </c>
      <c r="R1660" s="98" t="n">
        <f aca="false">IFERROR(IF(O1660="Dec",(K1660/P1660-1))," ")</f>
        <v>0.333333333333333</v>
      </c>
      <c r="S1660" s="100" t="str">
        <f aca="false">IF(N1660&gt;0,IF(O1660="","-",IF(R1660&lt;0%,"DEGROWTH","GROWTH")))</f>
        <v>GROWTH</v>
      </c>
      <c r="T1660" s="69" t="n">
        <v>0</v>
      </c>
      <c r="U1660" s="101" t="str">
        <f aca="false">IF(F1660&lt;=$V$2,"jAN","")</f>
        <v/>
      </c>
      <c r="V1660" s="97" t="n">
        <v>0</v>
      </c>
      <c r="W1660" s="102" t="n">
        <f aca="false">K1660-V1660</f>
        <v>100</v>
      </c>
      <c r="X1660" s="103" t="n">
        <f aca="false">IFERROR(IF(U1660="Jan",(K1660/V1660-1)),0)</f>
        <v>0</v>
      </c>
      <c r="Y1660" s="106" t="b">
        <f aca="false">IF(T1660&gt;0,IF(U1660="","-",IF(X1660&lt;0%,"DEGROWTH","GROWTH")))</f>
        <v>0</v>
      </c>
      <c r="Z1660" s="85"/>
      <c r="AA1660" s="70"/>
      <c r="AB1660" s="75" t="n">
        <v>1000004541</v>
      </c>
      <c r="AC1660" s="3"/>
    </row>
    <row r="1661" customFormat="false" ht="14.25" hidden="false" customHeight="true" outlineLevel="0" collapsed="false">
      <c r="A1661" s="85" t="s">
        <v>134</v>
      </c>
      <c r="B1661" s="86" t="s">
        <v>67</v>
      </c>
      <c r="C1661" s="83" t="s">
        <v>3419</v>
      </c>
      <c r="D1661" s="75" t="n">
        <v>1000004594</v>
      </c>
      <c r="E1661" s="86" t="s">
        <v>3420</v>
      </c>
      <c r="F1661" s="84" t="n">
        <v>45990</v>
      </c>
      <c r="G1661" s="67" t="str">
        <f aca="false">IF(I1661&gt;0,"Targeted Dealer","-")</f>
        <v>Targeted Dealer</v>
      </c>
      <c r="H1661" s="67"/>
      <c r="I1661" s="68" t="n">
        <v>25</v>
      </c>
      <c r="J1661" s="68" t="n">
        <f aca="false">I1661/$J$1*($J$1-$E$1)</f>
        <v>25</v>
      </c>
      <c r="K1661" s="69" t="n">
        <v>50</v>
      </c>
      <c r="L1661" s="69" t="n">
        <f aca="false">I1661-K1661</f>
        <v>-25</v>
      </c>
      <c r="M1661" s="69" t="n">
        <f aca="false">IFERROR((K1661/J1661%),"-")</f>
        <v>200</v>
      </c>
      <c r="N1661" s="97" t="n">
        <v>25</v>
      </c>
      <c r="O1661" s="98" t="str">
        <f aca="false">IF(F1661&lt;=$P$2,"DEC","")</f>
        <v>DEC</v>
      </c>
      <c r="P1661" s="97" t="n">
        <v>25</v>
      </c>
      <c r="Q1661" s="99" t="n">
        <f aca="false">K1661-P1661</f>
        <v>25</v>
      </c>
      <c r="R1661" s="98" t="n">
        <f aca="false">IFERROR(IF(O1661="Dec",(K1661/P1661-1))," ")</f>
        <v>1</v>
      </c>
      <c r="S1661" s="100" t="str">
        <f aca="false">IF(N1661&gt;0,IF(O1661="","-",IF(R1661&lt;0%,"DEGROWTH","GROWTH")))</f>
        <v>GROWTH</v>
      </c>
      <c r="T1661" s="69" t="n">
        <v>0</v>
      </c>
      <c r="U1661" s="101" t="str">
        <f aca="false">IF(F1661&lt;=$V$2,"jAN","")</f>
        <v/>
      </c>
      <c r="V1661" s="97" t="n">
        <v>0</v>
      </c>
      <c r="W1661" s="102" t="n">
        <f aca="false">K1661-V1661</f>
        <v>50</v>
      </c>
      <c r="X1661" s="103" t="n">
        <f aca="false">IFERROR(IF(U1661="Jan",(K1661/V1661-1)),0)</f>
        <v>0</v>
      </c>
      <c r="Y1661" s="106" t="b">
        <f aca="false">IF(T1661&gt;0,IF(U1661="","-",IF(X1661&lt;0%,"DEGROWTH","GROWTH")))</f>
        <v>0</v>
      </c>
      <c r="Z1661" s="85"/>
      <c r="AA1661" s="70"/>
      <c r="AB1661" s="75" t="n">
        <v>1000004594</v>
      </c>
      <c r="AC1661" s="3"/>
    </row>
    <row r="1662" customFormat="false" ht="14.25" hidden="false" customHeight="true" outlineLevel="0" collapsed="false">
      <c r="A1662" s="85" t="s">
        <v>134</v>
      </c>
      <c r="B1662" s="86" t="s">
        <v>69</v>
      </c>
      <c r="C1662" s="83" t="s">
        <v>602</v>
      </c>
      <c r="D1662" s="75" t="n">
        <v>1000003476</v>
      </c>
      <c r="E1662" s="86" t="s">
        <v>603</v>
      </c>
      <c r="F1662" s="84" t="n">
        <v>45036</v>
      </c>
      <c r="G1662" s="67" t="str">
        <f aca="false">IF(I1662&gt;0,"Targeted Dealer","-")</f>
        <v>Targeted Dealer</v>
      </c>
      <c r="H1662" s="67"/>
      <c r="I1662" s="68" t="n">
        <v>25</v>
      </c>
      <c r="J1662" s="68" t="n">
        <f aca="false">I1662/$J$1*($J$1-$E$1)</f>
        <v>25</v>
      </c>
      <c r="K1662" s="69" t="n">
        <v>25</v>
      </c>
      <c r="L1662" s="69" t="n">
        <f aca="false">I1662-K1662</f>
        <v>0</v>
      </c>
      <c r="M1662" s="69" t="n">
        <f aca="false">IFERROR((K1662/J1662%),"-")</f>
        <v>100</v>
      </c>
      <c r="N1662" s="97" t="n">
        <v>25</v>
      </c>
      <c r="O1662" s="98" t="str">
        <f aca="false">IF(F1662&lt;=$P$2,"DEC","")</f>
        <v>DEC</v>
      </c>
      <c r="P1662" s="97" t="n">
        <v>25</v>
      </c>
      <c r="Q1662" s="99" t="n">
        <f aca="false">K1662-P1662</f>
        <v>0</v>
      </c>
      <c r="R1662" s="98" t="n">
        <f aca="false">IFERROR(IF(O1662="Dec",(K1662/P1662-1))," ")</f>
        <v>0</v>
      </c>
      <c r="S1662" s="100" t="str">
        <f aca="false">IF(N1662&gt;0,IF(O1662="","-",IF(R1662&lt;0%,"DEGROWTH","GROWTH")))</f>
        <v>GROWTH</v>
      </c>
      <c r="T1662" s="69" t="n">
        <v>25</v>
      </c>
      <c r="U1662" s="101" t="str">
        <f aca="false">IF(F1662&lt;=$V$2,"jAN","")</f>
        <v>jAN</v>
      </c>
      <c r="V1662" s="97" t="n">
        <v>25</v>
      </c>
      <c r="W1662" s="102" t="n">
        <f aca="false">K1662-V1662</f>
        <v>0</v>
      </c>
      <c r="X1662" s="103" t="n">
        <f aca="false">IFERROR(IF(U1662="Jan",(K1662/V1662-1)),0)</f>
        <v>0</v>
      </c>
      <c r="Y1662" s="104" t="str">
        <f aca="false">IF(T1662&gt;0,IF(U1662="","-",IF(X1662&lt;0%,"DEGROWTH","GROWTH")))</f>
        <v>GROWTH</v>
      </c>
      <c r="Z1662" s="85"/>
      <c r="AA1662" s="70"/>
      <c r="AB1662" s="75" t="n">
        <v>1000003476</v>
      </c>
      <c r="AC1662" s="3"/>
    </row>
    <row r="1663" customFormat="false" ht="14.25" hidden="false" customHeight="true" outlineLevel="0" collapsed="false">
      <c r="A1663" s="85" t="s">
        <v>133</v>
      </c>
      <c r="B1663" s="86" t="s">
        <v>52</v>
      </c>
      <c r="C1663" s="83" t="s">
        <v>3421</v>
      </c>
      <c r="D1663" s="75" t="n">
        <v>1000004546</v>
      </c>
      <c r="E1663" s="86" t="s">
        <v>3422</v>
      </c>
      <c r="F1663" s="84" t="n">
        <v>45982</v>
      </c>
      <c r="G1663" s="67" t="str">
        <f aca="false">IF(I1663&gt;0,"Targeted Dealer","-")</f>
        <v>Targeted Dealer</v>
      </c>
      <c r="H1663" s="67"/>
      <c r="I1663" s="68" t="n">
        <v>160</v>
      </c>
      <c r="J1663" s="68" t="n">
        <f aca="false">I1663/$J$1*($J$1-$E$1)</f>
        <v>160</v>
      </c>
      <c r="K1663" s="69" t="n">
        <v>100</v>
      </c>
      <c r="L1663" s="69" t="n">
        <f aca="false">I1663-K1663</f>
        <v>60</v>
      </c>
      <c r="M1663" s="69" t="n">
        <f aca="false">IFERROR((K1663/J1663%),"-")</f>
        <v>62.5</v>
      </c>
      <c r="N1663" s="97" t="n">
        <v>215</v>
      </c>
      <c r="O1663" s="98" t="str">
        <f aca="false">IF(F1663&lt;=$P$2,"DEC","")</f>
        <v>DEC</v>
      </c>
      <c r="P1663" s="97" t="n">
        <v>215</v>
      </c>
      <c r="Q1663" s="99" t="n">
        <f aca="false">K1663-P1663</f>
        <v>-115</v>
      </c>
      <c r="R1663" s="98" t="n">
        <f aca="false">IFERROR(IF(O1663="Dec",(K1663/P1663-1))," ")</f>
        <v>-0.534883720930233</v>
      </c>
      <c r="S1663" s="100" t="str">
        <f aca="false">IF(N1663&gt;0,IF(O1663="","-",IF(R1663&lt;0%,"DEGROWTH","GROWTH")))</f>
        <v>DEGROWTH</v>
      </c>
      <c r="T1663" s="69" t="n">
        <v>0</v>
      </c>
      <c r="U1663" s="101" t="str">
        <f aca="false">IF(F1663&lt;=$V$2,"jAN","")</f>
        <v/>
      </c>
      <c r="V1663" s="97" t="n">
        <v>0</v>
      </c>
      <c r="W1663" s="102" t="n">
        <f aca="false">K1663-V1663</f>
        <v>100</v>
      </c>
      <c r="X1663" s="103" t="n">
        <f aca="false">IFERROR(IF(U1663="Jan",(K1663/V1663-1)),0)</f>
        <v>0</v>
      </c>
      <c r="Y1663" s="106" t="b">
        <f aca="false">IF(T1663&gt;0,IF(U1663="","-",IF(X1663&lt;0%,"DEGROWTH","GROWTH")))</f>
        <v>0</v>
      </c>
      <c r="Z1663" s="85"/>
      <c r="AA1663" s="70"/>
      <c r="AB1663" s="75" t="n">
        <v>1000004546</v>
      </c>
      <c r="AC1663" s="3"/>
    </row>
    <row r="1664" customFormat="false" ht="14.25" hidden="false" customHeight="true" outlineLevel="0" collapsed="false">
      <c r="A1664" s="85" t="s">
        <v>134</v>
      </c>
      <c r="B1664" s="86" t="s">
        <v>79</v>
      </c>
      <c r="C1664" s="83" t="s">
        <v>604</v>
      </c>
      <c r="D1664" s="75" t="n">
        <v>1000000989</v>
      </c>
      <c r="E1664" s="86" t="s">
        <v>605</v>
      </c>
      <c r="F1664" s="84" t="n">
        <v>44738</v>
      </c>
      <c r="G1664" s="67" t="str">
        <f aca="false">IF(I1664&gt;0,"Targeted Dealer","-")</f>
        <v>-</v>
      </c>
      <c r="H1664" s="67"/>
      <c r="I1664" s="68" t="n">
        <v>0</v>
      </c>
      <c r="J1664" s="68" t="n">
        <f aca="false">I1664/$J$1*($J$1-$E$1)</f>
        <v>0</v>
      </c>
      <c r="K1664" s="69" t="n">
        <v>0</v>
      </c>
      <c r="L1664" s="69" t="n">
        <f aca="false">I1664-K1664</f>
        <v>0</v>
      </c>
      <c r="M1664" s="69" t="str">
        <f aca="false">IFERROR((K1664/J1664%),"-")</f>
        <v>-</v>
      </c>
      <c r="N1664" s="97" t="n">
        <v>2</v>
      </c>
      <c r="O1664" s="98" t="str">
        <f aca="false">IF(F1664&lt;=$P$2,"DEC","")</f>
        <v>DEC</v>
      </c>
      <c r="P1664" s="97" t="n">
        <v>2</v>
      </c>
      <c r="Q1664" s="99" t="n">
        <f aca="false">K1664-P1664</f>
        <v>-2</v>
      </c>
      <c r="R1664" s="98" t="n">
        <f aca="false">IFERROR(IF(O1664="Dec",(K1664/P1664-1))," ")</f>
        <v>-1</v>
      </c>
      <c r="S1664" s="100" t="str">
        <f aca="false">IF(N1664&gt;0,IF(O1664="","-",IF(R1664&lt;0%,"DEGROWTH","GROWTH")))</f>
        <v>DEGROWTH</v>
      </c>
      <c r="T1664" s="69" t="n">
        <v>0</v>
      </c>
      <c r="U1664" s="101" t="str">
        <f aca="false">IF(F1664&lt;=$V$2,"jAN","")</f>
        <v>jAN</v>
      </c>
      <c r="V1664" s="97" t="n">
        <v>0</v>
      </c>
      <c r="W1664" s="102" t="n">
        <f aca="false">K1664-V1664</f>
        <v>0</v>
      </c>
      <c r="X1664" s="103" t="n">
        <f aca="false">IFERROR(IF(U1664="Jan",(K1664/V1664-1)),0)</f>
        <v>0</v>
      </c>
      <c r="Y1664" s="106" t="b">
        <f aca="false">IF(T1664&gt;0,IF(U1664="","-",IF(X1664&lt;0%,"DEGROWTH","GROWTH")))</f>
        <v>0</v>
      </c>
      <c r="Z1664" s="85"/>
      <c r="AA1664" s="70"/>
      <c r="AB1664" s="75" t="n">
        <v>1000000989</v>
      </c>
      <c r="AC1664" s="3"/>
    </row>
    <row r="1665" customFormat="false" ht="14.25" hidden="false" customHeight="true" outlineLevel="0" collapsed="false">
      <c r="A1665" s="85" t="s">
        <v>133</v>
      </c>
      <c r="B1665" s="86" t="s">
        <v>21</v>
      </c>
      <c r="C1665" s="83" t="s">
        <v>3423</v>
      </c>
      <c r="D1665" s="75" t="n">
        <v>1000004579</v>
      </c>
      <c r="E1665" s="86" t="s">
        <v>3424</v>
      </c>
      <c r="F1665" s="84" t="n">
        <v>46014</v>
      </c>
      <c r="G1665" s="67" t="str">
        <f aca="false">IF(I1665&gt;0,"Targeted Dealer","-")</f>
        <v>Targeted Dealer</v>
      </c>
      <c r="H1665" s="67"/>
      <c r="I1665" s="68" t="n">
        <v>40</v>
      </c>
      <c r="J1665" s="68" t="n">
        <f aca="false">I1665/$J$1*($J$1-$E$1)</f>
        <v>40</v>
      </c>
      <c r="K1665" s="69" t="n">
        <v>80</v>
      </c>
      <c r="L1665" s="69" t="n">
        <f aca="false">I1665-K1665</f>
        <v>-40</v>
      </c>
      <c r="M1665" s="69" t="n">
        <f aca="false">IFERROR((K1665/J1665%),"-")</f>
        <v>200</v>
      </c>
      <c r="N1665" s="97" t="n">
        <v>40</v>
      </c>
      <c r="O1665" s="98" t="str">
        <f aca="false">IF(F1665&lt;=$P$2,"DEC","")</f>
        <v>DEC</v>
      </c>
      <c r="P1665" s="97" t="n">
        <v>40</v>
      </c>
      <c r="Q1665" s="99" t="n">
        <f aca="false">K1665-P1665</f>
        <v>40</v>
      </c>
      <c r="R1665" s="98" t="n">
        <f aca="false">IFERROR(IF(O1665="Dec",(K1665/P1665-1))," ")</f>
        <v>1</v>
      </c>
      <c r="S1665" s="100" t="str">
        <f aca="false">IF(N1665&gt;0,IF(O1665="","-",IF(R1665&lt;0%,"DEGROWTH","GROWTH")))</f>
        <v>GROWTH</v>
      </c>
      <c r="T1665" s="69" t="n">
        <v>0</v>
      </c>
      <c r="U1665" s="101" t="str">
        <f aca="false">IF(F1665&lt;=$V$2,"jAN","")</f>
        <v/>
      </c>
      <c r="V1665" s="97" t="n">
        <v>0</v>
      </c>
      <c r="W1665" s="102" t="n">
        <f aca="false">K1665-V1665</f>
        <v>80</v>
      </c>
      <c r="X1665" s="103" t="n">
        <f aca="false">IFERROR(IF(U1665="Jan",(K1665/V1665-1)),0)</f>
        <v>0</v>
      </c>
      <c r="Y1665" s="106" t="b">
        <f aca="false">IF(T1665&gt;0,IF(U1665="","-",IF(X1665&lt;0%,"DEGROWTH","GROWTH")))</f>
        <v>0</v>
      </c>
      <c r="Z1665" s="85"/>
      <c r="AA1665" s="70"/>
      <c r="AB1665" s="75" t="n">
        <v>1000004579</v>
      </c>
      <c r="AC1665" s="3"/>
    </row>
    <row r="1666" customFormat="false" ht="14.25" hidden="false" customHeight="true" outlineLevel="0" collapsed="false">
      <c r="A1666" s="85" t="s">
        <v>133</v>
      </c>
      <c r="B1666" s="86" t="s">
        <v>48</v>
      </c>
      <c r="C1666" s="83" t="s">
        <v>606</v>
      </c>
      <c r="D1666" s="75" t="n">
        <v>1000003195</v>
      </c>
      <c r="E1666" s="86" t="s">
        <v>607</v>
      </c>
      <c r="F1666" s="84" t="n">
        <v>44925</v>
      </c>
      <c r="G1666" s="67" t="str">
        <f aca="false">IF(I1666&gt;0,"Targeted Dealer","-")</f>
        <v>-</v>
      </c>
      <c r="H1666" s="67"/>
      <c r="I1666" s="68" t="n">
        <v>0</v>
      </c>
      <c r="J1666" s="68" t="n">
        <f aca="false">I1666/$J$1*($J$1-$E$1)</f>
        <v>0</v>
      </c>
      <c r="K1666" s="69" t="n">
        <v>0</v>
      </c>
      <c r="L1666" s="69" t="n">
        <f aca="false">I1666-K1666</f>
        <v>0</v>
      </c>
      <c r="M1666" s="69" t="str">
        <f aca="false">IFERROR((K1666/J1666%),"-")</f>
        <v>-</v>
      </c>
      <c r="N1666" s="97" t="n">
        <v>24</v>
      </c>
      <c r="O1666" s="98" t="str">
        <f aca="false">IF(F1666&lt;=$P$2,"DEC","")</f>
        <v>DEC</v>
      </c>
      <c r="P1666" s="97" t="n">
        <v>24</v>
      </c>
      <c r="Q1666" s="99" t="n">
        <f aca="false">K1666-P1666</f>
        <v>-24</v>
      </c>
      <c r="R1666" s="98" t="n">
        <f aca="false">IFERROR(IF(O1666="Dec",(K1666/P1666-1))," ")</f>
        <v>-1</v>
      </c>
      <c r="S1666" s="100" t="str">
        <f aca="false">IF(N1666&gt;0,IF(O1666="","-",IF(R1666&lt;0%,"DEGROWTH","GROWTH")))</f>
        <v>DEGROWTH</v>
      </c>
      <c r="T1666" s="69" t="n">
        <v>26</v>
      </c>
      <c r="U1666" s="101" t="str">
        <f aca="false">IF(F1666&lt;=$V$2,"jAN","")</f>
        <v>jAN</v>
      </c>
      <c r="V1666" s="97" t="n">
        <v>26</v>
      </c>
      <c r="W1666" s="102" t="n">
        <f aca="false">K1666-V1666</f>
        <v>-26</v>
      </c>
      <c r="X1666" s="103" t="n">
        <f aca="false">IFERROR(IF(U1666="Jan",(K1666/V1666-1)),0)</f>
        <v>-1</v>
      </c>
      <c r="Y1666" s="104" t="str">
        <f aca="false">IF(T1666&gt;0,IF(U1666="","-",IF(X1666&lt;0%,"DEGROWTH","GROWTH")))</f>
        <v>DEGROWTH</v>
      </c>
      <c r="Z1666" s="85"/>
      <c r="AA1666" s="70"/>
      <c r="AB1666" s="75" t="n">
        <v>1000003195</v>
      </c>
      <c r="AC1666" s="3"/>
    </row>
    <row r="1667" customFormat="false" ht="14.25" hidden="false" customHeight="true" outlineLevel="0" collapsed="false">
      <c r="A1667" s="85" t="s">
        <v>133</v>
      </c>
      <c r="B1667" s="86" t="s">
        <v>145</v>
      </c>
      <c r="C1667" s="83" t="s">
        <v>3425</v>
      </c>
      <c r="D1667" s="75" t="n">
        <v>1000000705</v>
      </c>
      <c r="E1667" s="86" t="s">
        <v>3426</v>
      </c>
      <c r="F1667" s="84" t="n">
        <v>44738</v>
      </c>
      <c r="G1667" s="67" t="str">
        <f aca="false">IF(I1667&gt;0,"Targeted Dealer","-")</f>
        <v>Targeted Dealer</v>
      </c>
      <c r="H1667" s="67"/>
      <c r="I1667" s="68" t="n">
        <v>40</v>
      </c>
      <c r="J1667" s="68" t="n">
        <f aca="false">I1667/$J$1*($J$1-$E$1)</f>
        <v>40</v>
      </c>
      <c r="K1667" s="69" t="n">
        <v>0</v>
      </c>
      <c r="L1667" s="69" t="n">
        <f aca="false">I1667-K1667</f>
        <v>40</v>
      </c>
      <c r="M1667" s="69" t="n">
        <f aca="false">IFERROR((K1667/J1667%),"-")</f>
        <v>0</v>
      </c>
      <c r="N1667" s="97" t="n">
        <v>40</v>
      </c>
      <c r="O1667" s="98" t="str">
        <f aca="false">IF(F1667&lt;=$P$2,"DEC","")</f>
        <v>DEC</v>
      </c>
      <c r="P1667" s="97" t="n">
        <v>40</v>
      </c>
      <c r="Q1667" s="99" t="n">
        <f aca="false">K1667-P1667</f>
        <v>-40</v>
      </c>
      <c r="R1667" s="98" t="n">
        <f aca="false">IFERROR(IF(O1667="Dec",(K1667/P1667-1))," ")</f>
        <v>-1</v>
      </c>
      <c r="S1667" s="100" t="str">
        <f aca="false">IF(N1667&gt;0,IF(O1667="","-",IF(R1667&lt;0%,"DEGROWTH","GROWTH")))</f>
        <v>DEGROWTH</v>
      </c>
      <c r="T1667" s="69" t="n">
        <v>10</v>
      </c>
      <c r="U1667" s="101" t="str">
        <f aca="false">IF(F1667&lt;=$V$2,"jAN","")</f>
        <v>jAN</v>
      </c>
      <c r="V1667" s="97" t="n">
        <v>10</v>
      </c>
      <c r="W1667" s="102" t="n">
        <f aca="false">K1667-V1667</f>
        <v>-10</v>
      </c>
      <c r="X1667" s="103" t="n">
        <f aca="false">IFERROR(IF(U1667="Jan",(K1667/V1667-1)),0)</f>
        <v>-1</v>
      </c>
      <c r="Y1667" s="104" t="str">
        <f aca="false">IF(T1667&gt;0,IF(U1667="","-",IF(X1667&lt;0%,"DEGROWTH","GROWTH")))</f>
        <v>DEGROWTH</v>
      </c>
      <c r="Z1667" s="85"/>
      <c r="AA1667" s="70"/>
      <c r="AB1667" s="75" t="n">
        <v>1000000705</v>
      </c>
      <c r="AC1667" s="3"/>
    </row>
    <row r="1668" customFormat="false" ht="14.25" hidden="false" customHeight="true" outlineLevel="0" collapsed="false">
      <c r="A1668" s="85" t="s">
        <v>133</v>
      </c>
      <c r="B1668" s="86" t="s">
        <v>145</v>
      </c>
      <c r="C1668" s="83" t="s">
        <v>3427</v>
      </c>
      <c r="D1668" s="75" t="n">
        <v>1000003518</v>
      </c>
      <c r="E1668" s="86" t="s">
        <v>3428</v>
      </c>
      <c r="F1668" s="84" t="n">
        <v>45058</v>
      </c>
      <c r="G1668" s="67" t="str">
        <f aca="false">IF(I1668&gt;0,"Targeted Dealer","-")</f>
        <v>-</v>
      </c>
      <c r="H1668" s="67"/>
      <c r="I1668" s="68" t="n">
        <v>0</v>
      </c>
      <c r="J1668" s="68" t="n">
        <f aca="false">I1668/$J$1*($J$1-$E$1)</f>
        <v>0</v>
      </c>
      <c r="K1668" s="69" t="n">
        <v>0</v>
      </c>
      <c r="L1668" s="69" t="n">
        <f aca="false">I1668-K1668</f>
        <v>0</v>
      </c>
      <c r="M1668" s="69" t="str">
        <f aca="false">IFERROR((K1668/J1668%),"-")</f>
        <v>-</v>
      </c>
      <c r="N1668" s="97" t="n">
        <v>6</v>
      </c>
      <c r="O1668" s="98" t="str">
        <f aca="false">IF(F1668&lt;=$P$2,"DEC","")</f>
        <v>DEC</v>
      </c>
      <c r="P1668" s="97" t="n">
        <v>6</v>
      </c>
      <c r="Q1668" s="99" t="n">
        <f aca="false">K1668-P1668</f>
        <v>-6</v>
      </c>
      <c r="R1668" s="98" t="n">
        <f aca="false">IFERROR(IF(O1668="Dec",(K1668/P1668-1))," ")</f>
        <v>-1</v>
      </c>
      <c r="S1668" s="100" t="str">
        <f aca="false">IF(N1668&gt;0,IF(O1668="","-",IF(R1668&lt;0%,"DEGROWTH","GROWTH")))</f>
        <v>DEGROWTH</v>
      </c>
      <c r="T1668" s="69" t="n">
        <v>0</v>
      </c>
      <c r="U1668" s="101" t="str">
        <f aca="false">IF(F1668&lt;=$V$2,"jAN","")</f>
        <v>jAN</v>
      </c>
      <c r="V1668" s="97" t="n">
        <v>0</v>
      </c>
      <c r="W1668" s="102" t="n">
        <f aca="false">K1668-V1668</f>
        <v>0</v>
      </c>
      <c r="X1668" s="103" t="n">
        <f aca="false">IFERROR(IF(U1668="Jan",(K1668/V1668-1)),0)</f>
        <v>0</v>
      </c>
      <c r="Y1668" s="106" t="b">
        <f aca="false">IF(T1668&gt;0,IF(U1668="","-",IF(X1668&lt;0%,"DEGROWTH","GROWTH")))</f>
        <v>0</v>
      </c>
      <c r="Z1668" s="85"/>
      <c r="AA1668" s="70"/>
      <c r="AB1668" s="75" t="n">
        <v>1000003518</v>
      </c>
      <c r="AC1668" s="3"/>
    </row>
    <row r="1669" customFormat="false" ht="14.25" hidden="false" customHeight="true" outlineLevel="0" collapsed="false">
      <c r="A1669" s="85" t="s">
        <v>133</v>
      </c>
      <c r="B1669" s="86" t="s">
        <v>47</v>
      </c>
      <c r="C1669" s="83" t="s">
        <v>608</v>
      </c>
      <c r="D1669" s="75" t="n">
        <v>1000003993</v>
      </c>
      <c r="E1669" s="86" t="s">
        <v>609</v>
      </c>
      <c r="F1669" s="84" t="n">
        <v>45443</v>
      </c>
      <c r="G1669" s="67" t="str">
        <f aca="false">IF(I1669&gt;0,"Targeted Dealer","-")</f>
        <v>Targeted Dealer</v>
      </c>
      <c r="H1669" s="67"/>
      <c r="I1669" s="68" t="n">
        <v>20</v>
      </c>
      <c r="J1669" s="68" t="n">
        <f aca="false">I1669/$J$1*($J$1-$E$1)</f>
        <v>20</v>
      </c>
      <c r="K1669" s="69" t="n">
        <v>0</v>
      </c>
      <c r="L1669" s="69" t="n">
        <f aca="false">I1669-K1669</f>
        <v>20</v>
      </c>
      <c r="M1669" s="69" t="n">
        <f aca="false">IFERROR((K1669/J1669%),"-")</f>
        <v>0</v>
      </c>
      <c r="N1669" s="97" t="n">
        <v>14.95</v>
      </c>
      <c r="O1669" s="98" t="str">
        <f aca="false">IF(F1669&lt;=$P$2,"DEC","")</f>
        <v>DEC</v>
      </c>
      <c r="P1669" s="97" t="n">
        <v>14.95</v>
      </c>
      <c r="Q1669" s="99" t="n">
        <f aca="false">K1669-P1669</f>
        <v>-14.95</v>
      </c>
      <c r="R1669" s="98" t="n">
        <f aca="false">IFERROR(IF(O1669="Dec",(K1669/P1669-1))," ")</f>
        <v>-1</v>
      </c>
      <c r="S1669" s="100" t="str">
        <f aca="false">IF(N1669&gt;0,IF(O1669="","-",IF(R1669&lt;0%,"DEGROWTH","GROWTH")))</f>
        <v>DEGROWTH</v>
      </c>
      <c r="T1669" s="69" t="n">
        <v>15</v>
      </c>
      <c r="U1669" s="101" t="str">
        <f aca="false">IF(F1669&lt;=$V$2,"jAN","")</f>
        <v>jAN</v>
      </c>
      <c r="V1669" s="97" t="n">
        <v>15</v>
      </c>
      <c r="W1669" s="102" t="n">
        <f aca="false">K1669-V1669</f>
        <v>-15</v>
      </c>
      <c r="X1669" s="103" t="n">
        <f aca="false">IFERROR(IF(U1669="Jan",(K1669/V1669-1)),0)</f>
        <v>-1</v>
      </c>
      <c r="Y1669" s="104" t="str">
        <f aca="false">IF(T1669&gt;0,IF(U1669="","-",IF(X1669&lt;0%,"DEGROWTH","GROWTH")))</f>
        <v>DEGROWTH</v>
      </c>
      <c r="Z1669" s="85"/>
      <c r="AA1669" s="70"/>
      <c r="AB1669" s="75" t="n">
        <v>1000003993</v>
      </c>
      <c r="AC1669" s="3"/>
    </row>
    <row r="1670" customFormat="false" ht="14.25" hidden="false" customHeight="true" outlineLevel="0" collapsed="false">
      <c r="A1670" s="85" t="s">
        <v>134</v>
      </c>
      <c r="B1670" s="86" t="s">
        <v>77</v>
      </c>
      <c r="C1670" s="83" t="s">
        <v>3429</v>
      </c>
      <c r="D1670" s="75" t="n">
        <v>1000001100</v>
      </c>
      <c r="E1670" s="86" t="s">
        <v>3430</v>
      </c>
      <c r="F1670" s="84" t="n">
        <v>44738</v>
      </c>
      <c r="G1670" s="67" t="str">
        <f aca="false">IF(I1670&gt;0,"Targeted Dealer","-")</f>
        <v>Targeted Dealer</v>
      </c>
      <c r="H1670" s="67"/>
      <c r="I1670" s="68" t="n">
        <v>25</v>
      </c>
      <c r="J1670" s="68" t="n">
        <f aca="false">I1670/$J$1*($J$1-$E$1)</f>
        <v>25</v>
      </c>
      <c r="K1670" s="69" t="n">
        <v>41</v>
      </c>
      <c r="L1670" s="69" t="n">
        <f aca="false">I1670-K1670</f>
        <v>-16</v>
      </c>
      <c r="M1670" s="69" t="n">
        <f aca="false">IFERROR((K1670/J1670%),"-")</f>
        <v>164</v>
      </c>
      <c r="N1670" s="97" t="n">
        <v>23.5</v>
      </c>
      <c r="O1670" s="98" t="str">
        <f aca="false">IF(F1670&lt;=$P$2,"DEC","")</f>
        <v>DEC</v>
      </c>
      <c r="P1670" s="97" t="n">
        <v>23.5</v>
      </c>
      <c r="Q1670" s="99" t="n">
        <f aca="false">K1670-P1670</f>
        <v>17.5</v>
      </c>
      <c r="R1670" s="98" t="n">
        <f aca="false">IFERROR(IF(O1670="Dec",(K1670/P1670-1))," ")</f>
        <v>0.74468085106383</v>
      </c>
      <c r="S1670" s="100" t="str">
        <f aca="false">IF(N1670&gt;0,IF(O1670="","-",IF(R1670&lt;0%,"DEGROWTH","GROWTH")))</f>
        <v>GROWTH</v>
      </c>
      <c r="T1670" s="69" t="n">
        <v>10</v>
      </c>
      <c r="U1670" s="101" t="str">
        <f aca="false">IF(F1670&lt;=$V$2,"jAN","")</f>
        <v>jAN</v>
      </c>
      <c r="V1670" s="97" t="n">
        <v>10</v>
      </c>
      <c r="W1670" s="102" t="n">
        <f aca="false">K1670-V1670</f>
        <v>31</v>
      </c>
      <c r="X1670" s="103" t="n">
        <f aca="false">IFERROR(IF(U1670="Jan",(K1670/V1670-1)),0)</f>
        <v>3.1</v>
      </c>
      <c r="Y1670" s="104" t="str">
        <f aca="false">IF(T1670&gt;0,IF(U1670="","-",IF(X1670&lt;0%,"DEGROWTH","GROWTH")))</f>
        <v>GROWTH</v>
      </c>
      <c r="Z1670" s="85"/>
      <c r="AA1670" s="70"/>
      <c r="AB1670" s="75" t="n">
        <v>1000001100</v>
      </c>
      <c r="AC1670" s="3"/>
    </row>
    <row r="1671" customFormat="false" ht="14.25" hidden="false" customHeight="true" outlineLevel="0" collapsed="false">
      <c r="A1671" s="85" t="s">
        <v>134</v>
      </c>
      <c r="B1671" s="86" t="s">
        <v>77</v>
      </c>
      <c r="C1671" s="83" t="s">
        <v>3431</v>
      </c>
      <c r="D1671" s="75" t="n">
        <v>1000004550</v>
      </c>
      <c r="E1671" s="86" t="s">
        <v>3432</v>
      </c>
      <c r="F1671" s="84" t="n">
        <v>45993</v>
      </c>
      <c r="G1671" s="67" t="str">
        <f aca="false">IF(I1671&gt;0,"Targeted Dealer","-")</f>
        <v>Targeted Dealer</v>
      </c>
      <c r="H1671" s="67"/>
      <c r="I1671" s="68" t="n">
        <v>30</v>
      </c>
      <c r="J1671" s="68" t="n">
        <f aca="false">I1671/$J$1*($J$1-$E$1)</f>
        <v>30</v>
      </c>
      <c r="K1671" s="69" t="n">
        <v>15</v>
      </c>
      <c r="L1671" s="69" t="n">
        <f aca="false">I1671-K1671</f>
        <v>15</v>
      </c>
      <c r="M1671" s="69" t="n">
        <f aca="false">IFERROR((K1671/J1671%),"-")</f>
        <v>50</v>
      </c>
      <c r="N1671" s="97" t="n">
        <v>26.5</v>
      </c>
      <c r="O1671" s="98" t="str">
        <f aca="false">IF(F1671&lt;=$P$2,"DEC","")</f>
        <v>DEC</v>
      </c>
      <c r="P1671" s="97" t="n">
        <v>26.5</v>
      </c>
      <c r="Q1671" s="99" t="n">
        <f aca="false">K1671-P1671</f>
        <v>-11.5</v>
      </c>
      <c r="R1671" s="98" t="n">
        <f aca="false">IFERROR(IF(O1671="Dec",(K1671/P1671-1))," ")</f>
        <v>-0.433962264150943</v>
      </c>
      <c r="S1671" s="100" t="str">
        <f aca="false">IF(N1671&gt;0,IF(O1671="","-",IF(R1671&lt;0%,"DEGROWTH","GROWTH")))</f>
        <v>DEGROWTH</v>
      </c>
      <c r="T1671" s="69" t="n">
        <v>0</v>
      </c>
      <c r="U1671" s="101" t="str">
        <f aca="false">IF(F1671&lt;=$V$2,"jAN","")</f>
        <v/>
      </c>
      <c r="V1671" s="97" t="n">
        <v>0</v>
      </c>
      <c r="W1671" s="102" t="n">
        <f aca="false">K1671-V1671</f>
        <v>15</v>
      </c>
      <c r="X1671" s="103" t="n">
        <f aca="false">IFERROR(IF(U1671="Jan",(K1671/V1671-1)),0)</f>
        <v>0</v>
      </c>
      <c r="Y1671" s="106" t="b">
        <f aca="false">IF(T1671&gt;0,IF(U1671="","-",IF(X1671&lt;0%,"DEGROWTH","GROWTH")))</f>
        <v>0</v>
      </c>
      <c r="Z1671" s="85"/>
      <c r="AA1671" s="70"/>
      <c r="AB1671" s="75" t="n">
        <v>1000004550</v>
      </c>
      <c r="AC1671" s="3"/>
    </row>
    <row r="1672" customFormat="false" ht="14.25" hidden="false" customHeight="true" outlineLevel="0" collapsed="false">
      <c r="A1672" s="85" t="s">
        <v>134</v>
      </c>
      <c r="B1672" s="86" t="s">
        <v>77</v>
      </c>
      <c r="C1672" s="83" t="s">
        <v>3433</v>
      </c>
      <c r="D1672" s="75" t="n">
        <v>1000004563</v>
      </c>
      <c r="E1672" s="86" t="s">
        <v>3434</v>
      </c>
      <c r="F1672" s="84" t="n">
        <v>46001</v>
      </c>
      <c r="G1672" s="67" t="str">
        <f aca="false">IF(I1672&gt;0,"Targeted Dealer","-")</f>
        <v>Targeted Dealer</v>
      </c>
      <c r="H1672" s="67"/>
      <c r="I1672" s="68" t="n">
        <v>30</v>
      </c>
      <c r="J1672" s="68" t="n">
        <f aca="false">I1672/$J$1*($J$1-$E$1)</f>
        <v>30</v>
      </c>
      <c r="K1672" s="69" t="n">
        <v>42.5</v>
      </c>
      <c r="L1672" s="69" t="n">
        <f aca="false">I1672-K1672</f>
        <v>-12.5</v>
      </c>
      <c r="M1672" s="69" t="n">
        <f aca="false">IFERROR((K1672/J1672%),"-")</f>
        <v>141.666666666667</v>
      </c>
      <c r="N1672" s="97" t="n">
        <v>30</v>
      </c>
      <c r="O1672" s="98" t="str">
        <f aca="false">IF(F1672&lt;=$P$2,"DEC","")</f>
        <v>DEC</v>
      </c>
      <c r="P1672" s="97" t="n">
        <v>30</v>
      </c>
      <c r="Q1672" s="99" t="n">
        <f aca="false">K1672-P1672</f>
        <v>12.5</v>
      </c>
      <c r="R1672" s="98" t="n">
        <f aca="false">IFERROR(IF(O1672="Dec",(K1672/P1672-1))," ")</f>
        <v>0.416666666666667</v>
      </c>
      <c r="S1672" s="100" t="str">
        <f aca="false">IF(N1672&gt;0,IF(O1672="","-",IF(R1672&lt;0%,"DEGROWTH","GROWTH")))</f>
        <v>GROWTH</v>
      </c>
      <c r="T1672" s="69" t="n">
        <v>0</v>
      </c>
      <c r="U1672" s="101" t="str">
        <f aca="false">IF(F1672&lt;=$V$2,"jAN","")</f>
        <v/>
      </c>
      <c r="V1672" s="97" t="n">
        <v>0</v>
      </c>
      <c r="W1672" s="102" t="n">
        <f aca="false">K1672-V1672</f>
        <v>42.5</v>
      </c>
      <c r="X1672" s="103" t="n">
        <f aca="false">IFERROR(IF(U1672="Jan",(K1672/V1672-1)),0)</f>
        <v>0</v>
      </c>
      <c r="Y1672" s="106" t="b">
        <f aca="false">IF(T1672&gt;0,IF(U1672="","-",IF(X1672&lt;0%,"DEGROWTH","GROWTH")))</f>
        <v>0</v>
      </c>
      <c r="Z1672" s="85"/>
      <c r="AA1672" s="70"/>
      <c r="AB1672" s="75" t="n">
        <v>1000004563</v>
      </c>
      <c r="AC1672" s="3"/>
    </row>
    <row r="1673" customFormat="false" ht="14.25" hidden="false" customHeight="true" outlineLevel="0" collapsed="false">
      <c r="A1673" s="85" t="s">
        <v>132</v>
      </c>
      <c r="B1673" s="86" t="s">
        <v>101</v>
      </c>
      <c r="C1673" s="83" t="s">
        <v>3435</v>
      </c>
      <c r="D1673" s="75" t="n">
        <v>1000004534</v>
      </c>
      <c r="E1673" s="86" t="s">
        <v>3436</v>
      </c>
      <c r="F1673" s="84" t="n">
        <v>45976</v>
      </c>
      <c r="G1673" s="67" t="str">
        <f aca="false">IF(I1673&gt;0,"Targeted Dealer","-")</f>
        <v>Targeted Dealer</v>
      </c>
      <c r="H1673" s="67"/>
      <c r="I1673" s="68" t="n">
        <v>50</v>
      </c>
      <c r="J1673" s="68" t="n">
        <f aca="false">I1673/$J$1*($J$1-$E$1)</f>
        <v>50</v>
      </c>
      <c r="K1673" s="69" t="n">
        <v>79.9</v>
      </c>
      <c r="L1673" s="69" t="n">
        <f aca="false">I1673-K1673</f>
        <v>-29.9</v>
      </c>
      <c r="M1673" s="69" t="n">
        <f aca="false">IFERROR((K1673/J1673%),"-")</f>
        <v>159.8</v>
      </c>
      <c r="N1673" s="97" t="n">
        <v>61</v>
      </c>
      <c r="O1673" s="98" t="str">
        <f aca="false">IF(F1673&lt;=$P$2,"DEC","")</f>
        <v>DEC</v>
      </c>
      <c r="P1673" s="97" t="n">
        <v>61</v>
      </c>
      <c r="Q1673" s="99" t="n">
        <f aca="false">K1673-P1673</f>
        <v>18.9</v>
      </c>
      <c r="R1673" s="98" t="n">
        <f aca="false">IFERROR(IF(O1673="Dec",(K1673/P1673-1))," ")</f>
        <v>0.309836065573771</v>
      </c>
      <c r="S1673" s="100" t="str">
        <f aca="false">IF(N1673&gt;0,IF(O1673="","-",IF(R1673&lt;0%,"DEGROWTH","GROWTH")))</f>
        <v>GROWTH</v>
      </c>
      <c r="T1673" s="69" t="n">
        <v>0</v>
      </c>
      <c r="U1673" s="101" t="str">
        <f aca="false">IF(F1673&lt;=$V$2,"jAN","")</f>
        <v/>
      </c>
      <c r="V1673" s="97" t="n">
        <v>0</v>
      </c>
      <c r="W1673" s="102" t="n">
        <f aca="false">K1673-V1673</f>
        <v>79.9</v>
      </c>
      <c r="X1673" s="103" t="n">
        <f aca="false">IFERROR(IF(U1673="Jan",(K1673/V1673-1)),0)</f>
        <v>0</v>
      </c>
      <c r="Y1673" s="106" t="b">
        <f aca="false">IF(T1673&gt;0,IF(U1673="","-",IF(X1673&lt;0%,"DEGROWTH","GROWTH")))</f>
        <v>0</v>
      </c>
      <c r="Z1673" s="85"/>
      <c r="AA1673" s="70"/>
      <c r="AB1673" s="75" t="n">
        <v>1000004534</v>
      </c>
      <c r="AC1673" s="3"/>
    </row>
    <row r="1674" customFormat="false" ht="14.25" hidden="false" customHeight="true" outlineLevel="0" collapsed="false">
      <c r="A1674" s="85" t="s">
        <v>132</v>
      </c>
      <c r="B1674" s="86" t="s">
        <v>101</v>
      </c>
      <c r="C1674" s="83" t="s">
        <v>3437</v>
      </c>
      <c r="D1674" s="75" t="n">
        <v>1000004545</v>
      </c>
      <c r="E1674" s="86" t="s">
        <v>3438</v>
      </c>
      <c r="F1674" s="84" t="n">
        <v>45981</v>
      </c>
      <c r="G1674" s="67" t="str">
        <f aca="false">IF(I1674&gt;0,"Targeted Dealer","-")</f>
        <v>Targeted Dealer</v>
      </c>
      <c r="H1674" s="67"/>
      <c r="I1674" s="68" t="n">
        <v>20</v>
      </c>
      <c r="J1674" s="68" t="n">
        <f aca="false">I1674/$J$1*($J$1-$E$1)</f>
        <v>20</v>
      </c>
      <c r="K1674" s="69" t="n">
        <v>20</v>
      </c>
      <c r="L1674" s="69" t="n">
        <f aca="false">I1674-K1674</f>
        <v>0</v>
      </c>
      <c r="M1674" s="69" t="n">
        <f aca="false">IFERROR((K1674/J1674%),"-")</f>
        <v>100</v>
      </c>
      <c r="N1674" s="97" t="n">
        <v>21</v>
      </c>
      <c r="O1674" s="98" t="str">
        <f aca="false">IF(F1674&lt;=$P$2,"DEC","")</f>
        <v>DEC</v>
      </c>
      <c r="P1674" s="97" t="n">
        <v>21</v>
      </c>
      <c r="Q1674" s="99" t="n">
        <f aca="false">K1674-P1674</f>
        <v>-1</v>
      </c>
      <c r="R1674" s="98" t="n">
        <f aca="false">IFERROR(IF(O1674="Dec",(K1674/P1674-1))," ")</f>
        <v>-0.0476190476190477</v>
      </c>
      <c r="S1674" s="100" t="str">
        <f aca="false">IF(N1674&gt;0,IF(O1674="","-",IF(R1674&lt;0%,"DEGROWTH","GROWTH")))</f>
        <v>DEGROWTH</v>
      </c>
      <c r="T1674" s="69" t="n">
        <v>0</v>
      </c>
      <c r="U1674" s="101" t="str">
        <f aca="false">IF(F1674&lt;=$V$2,"jAN","")</f>
        <v/>
      </c>
      <c r="V1674" s="97" t="n">
        <v>0</v>
      </c>
      <c r="W1674" s="102" t="n">
        <f aca="false">K1674-V1674</f>
        <v>20</v>
      </c>
      <c r="X1674" s="103" t="n">
        <f aca="false">IFERROR(IF(U1674="Jan",(K1674/V1674-1)),0)</f>
        <v>0</v>
      </c>
      <c r="Y1674" s="106" t="b">
        <f aca="false">IF(T1674&gt;0,IF(U1674="","-",IF(X1674&lt;0%,"DEGROWTH","GROWTH")))</f>
        <v>0</v>
      </c>
      <c r="Z1674" s="85"/>
      <c r="AA1674" s="70"/>
      <c r="AB1674" s="75" t="n">
        <v>1000004545</v>
      </c>
      <c r="AC1674" s="3"/>
    </row>
    <row r="1675" customFormat="false" ht="14.25" hidden="false" customHeight="true" outlineLevel="0" collapsed="false">
      <c r="A1675" s="85" t="s">
        <v>133</v>
      </c>
      <c r="B1675" s="86" t="s">
        <v>142</v>
      </c>
      <c r="C1675" s="83" t="s">
        <v>3439</v>
      </c>
      <c r="D1675" s="75" t="n">
        <v>1000000098</v>
      </c>
      <c r="E1675" s="86" t="s">
        <v>3440</v>
      </c>
      <c r="F1675" s="84" t="n">
        <v>44738</v>
      </c>
      <c r="G1675" s="67" t="str">
        <f aca="false">IF(I1675&gt;0,"Targeted Dealer","-")</f>
        <v>-</v>
      </c>
      <c r="H1675" s="67"/>
      <c r="I1675" s="68" t="n">
        <v>0</v>
      </c>
      <c r="J1675" s="68" t="n">
        <f aca="false">I1675/$J$1*($J$1-$E$1)</f>
        <v>0</v>
      </c>
      <c r="K1675" s="69" t="n">
        <v>15</v>
      </c>
      <c r="L1675" s="69" t="n">
        <f aca="false">I1675-K1675</f>
        <v>-15</v>
      </c>
      <c r="M1675" s="69" t="str">
        <f aca="false">IFERROR((K1675/J1675%),"-")</f>
        <v>-</v>
      </c>
      <c r="N1675" s="97" t="n">
        <v>0</v>
      </c>
      <c r="O1675" s="98" t="str">
        <f aca="false">IF(F1675&lt;=$P$2,"DEC","")</f>
        <v>DEC</v>
      </c>
      <c r="P1675" s="97" t="n">
        <v>0</v>
      </c>
      <c r="Q1675" s="99" t="n">
        <f aca="false">K1675-P1675</f>
        <v>15</v>
      </c>
      <c r="R1675" s="98" t="str">
        <f aca="false">IFERROR(IF(O1675="Dec",(K1675/P1675-1))," ")</f>
        <v> </v>
      </c>
      <c r="S1675" s="105" t="b">
        <f aca="false">IF(N1675&gt;0,IF(O1675="","-",IF(R1675&lt;0%,"DEGROWTH","GROWTH")))</f>
        <v>0</v>
      </c>
      <c r="T1675" s="69" t="n">
        <v>32</v>
      </c>
      <c r="U1675" s="101" t="str">
        <f aca="false">IF(F1675&lt;=$V$2,"jAN","")</f>
        <v>jAN</v>
      </c>
      <c r="V1675" s="97" t="n">
        <v>32</v>
      </c>
      <c r="W1675" s="102" t="n">
        <f aca="false">K1675-V1675</f>
        <v>-17</v>
      </c>
      <c r="X1675" s="103" t="n">
        <f aca="false">IFERROR(IF(U1675="Jan",(K1675/V1675-1)),0)</f>
        <v>-0.53125</v>
      </c>
      <c r="Y1675" s="104" t="str">
        <f aca="false">IF(T1675&gt;0,IF(U1675="","-",IF(X1675&lt;0%,"DEGROWTH","GROWTH")))</f>
        <v>DEGROWTH</v>
      </c>
      <c r="Z1675" s="85"/>
      <c r="AA1675" s="70"/>
      <c r="AB1675" s="75" t="n">
        <v>1000004545</v>
      </c>
      <c r="AC1675" s="3"/>
    </row>
    <row r="1676" customFormat="false" ht="14.25" hidden="false" customHeight="true" outlineLevel="0" collapsed="false">
      <c r="A1676" s="85" t="s">
        <v>133</v>
      </c>
      <c r="B1676" s="86" t="s">
        <v>142</v>
      </c>
      <c r="C1676" s="83" t="s">
        <v>3441</v>
      </c>
      <c r="D1676" s="75" t="n">
        <v>1000000101</v>
      </c>
      <c r="E1676" s="86" t="s">
        <v>3442</v>
      </c>
      <c r="F1676" s="84" t="n">
        <v>44738</v>
      </c>
      <c r="G1676" s="67" t="str">
        <f aca="false">IF(I1676&gt;0,"Targeted Dealer","-")</f>
        <v>-</v>
      </c>
      <c r="H1676" s="67"/>
      <c r="I1676" s="68" t="n">
        <v>0</v>
      </c>
      <c r="J1676" s="68" t="n">
        <f aca="false">I1676/$J$1*($J$1-$E$1)</f>
        <v>0</v>
      </c>
      <c r="K1676" s="69" t="n">
        <v>47</v>
      </c>
      <c r="L1676" s="69" t="n">
        <f aca="false">I1676-K1676</f>
        <v>-47</v>
      </c>
      <c r="M1676" s="69" t="str">
        <f aca="false">IFERROR((K1676/J1676%),"-")</f>
        <v>-</v>
      </c>
      <c r="N1676" s="97" t="n">
        <v>0</v>
      </c>
      <c r="O1676" s="98" t="str">
        <f aca="false">IF(F1676&lt;=$P$2,"DEC","")</f>
        <v>DEC</v>
      </c>
      <c r="P1676" s="97" t="n">
        <v>0</v>
      </c>
      <c r="Q1676" s="99" t="n">
        <f aca="false">K1676-P1676</f>
        <v>47</v>
      </c>
      <c r="R1676" s="98" t="str">
        <f aca="false">IFERROR(IF(O1676="Dec",(K1676/P1676-1))," ")</f>
        <v> </v>
      </c>
      <c r="S1676" s="105" t="b">
        <f aca="false">IF(N1676&gt;0,IF(O1676="","-",IF(R1676&lt;0%,"DEGROWTH","GROWTH")))</f>
        <v>0</v>
      </c>
      <c r="T1676" s="69" t="n">
        <v>0</v>
      </c>
      <c r="U1676" s="101" t="str">
        <f aca="false">IF(F1676&lt;=$V$2,"jAN","")</f>
        <v>jAN</v>
      </c>
      <c r="V1676" s="97" t="n">
        <v>0</v>
      </c>
      <c r="W1676" s="102" t="n">
        <f aca="false">K1676-V1676</f>
        <v>47</v>
      </c>
      <c r="X1676" s="103" t="n">
        <f aca="false">IFERROR(IF(U1676="Jan",(K1676/V1676-1)),0)</f>
        <v>0</v>
      </c>
      <c r="Y1676" s="106" t="b">
        <f aca="false">IF(T1676&gt;0,IF(U1676="","-",IF(X1676&lt;0%,"DEGROWTH","GROWTH")))</f>
        <v>0</v>
      </c>
      <c r="Z1676" s="85"/>
      <c r="AA1676" s="70"/>
      <c r="AB1676" s="75" t="n">
        <v>1000004545</v>
      </c>
      <c r="AC1676" s="3"/>
    </row>
    <row r="1677" customFormat="false" ht="14.25" hidden="false" customHeight="true" outlineLevel="0" collapsed="false">
      <c r="A1677" s="85" t="s">
        <v>134</v>
      </c>
      <c r="B1677" s="86" t="s">
        <v>81</v>
      </c>
      <c r="C1677" s="83" t="s">
        <v>3443</v>
      </c>
      <c r="D1677" s="75" t="n">
        <v>1000003811</v>
      </c>
      <c r="E1677" s="86" t="s">
        <v>1203</v>
      </c>
      <c r="F1677" s="84" t="n">
        <v>45291</v>
      </c>
      <c r="G1677" s="67" t="str">
        <f aca="false">IF(I1677&gt;0,"Targeted Dealer","-")</f>
        <v>Targeted Dealer</v>
      </c>
      <c r="H1677" s="67"/>
      <c r="I1677" s="68" t="n">
        <v>5</v>
      </c>
      <c r="J1677" s="68" t="n">
        <f aca="false">I1677/$J$1*($J$1-$E$1)</f>
        <v>5</v>
      </c>
      <c r="K1677" s="69" t="n">
        <v>7.5</v>
      </c>
      <c r="L1677" s="69" t="n">
        <f aca="false">I1677-K1677</f>
        <v>-2.5</v>
      </c>
      <c r="M1677" s="69" t="n">
        <f aca="false">IFERROR((K1677/J1677%),"-")</f>
        <v>150</v>
      </c>
      <c r="N1677" s="97" t="n">
        <v>0</v>
      </c>
      <c r="O1677" s="98" t="str">
        <f aca="false">IF(F1677&lt;=$P$2,"DEC","")</f>
        <v>DEC</v>
      </c>
      <c r="P1677" s="97" t="n">
        <v>0</v>
      </c>
      <c r="Q1677" s="99" t="n">
        <f aca="false">K1677-P1677</f>
        <v>7.5</v>
      </c>
      <c r="R1677" s="98" t="str">
        <f aca="false">IFERROR(IF(O1677="Dec",(K1677/P1677-1))," ")</f>
        <v> </v>
      </c>
      <c r="S1677" s="105" t="b">
        <f aca="false">IF(N1677&gt;0,IF(O1677="","-",IF(R1677&lt;0%,"DEGROWTH","GROWTH")))</f>
        <v>0</v>
      </c>
      <c r="T1677" s="69" t="n">
        <v>0</v>
      </c>
      <c r="U1677" s="101" t="str">
        <f aca="false">IF(F1677&lt;=$V$2,"jAN","")</f>
        <v>jAN</v>
      </c>
      <c r="V1677" s="97" t="n">
        <v>0</v>
      </c>
      <c r="W1677" s="102" t="n">
        <f aca="false">K1677-V1677</f>
        <v>7.5</v>
      </c>
      <c r="X1677" s="103" t="n">
        <f aca="false">IFERROR(IF(U1677="Jan",(K1677/V1677-1)),0)</f>
        <v>0</v>
      </c>
      <c r="Y1677" s="106" t="b">
        <f aca="false">IF(T1677&gt;0,IF(U1677="","-",IF(X1677&lt;0%,"DEGROWTH","GROWTH")))</f>
        <v>0</v>
      </c>
      <c r="Z1677" s="85"/>
      <c r="AA1677" s="70"/>
      <c r="AB1677" s="75" t="n">
        <v>1000004545</v>
      </c>
      <c r="AC1677" s="3"/>
    </row>
    <row r="1678" customFormat="false" ht="14.25" hidden="false" customHeight="true" outlineLevel="0" collapsed="false">
      <c r="A1678" s="85" t="s">
        <v>134</v>
      </c>
      <c r="B1678" s="86" t="s">
        <v>81</v>
      </c>
      <c r="C1678" s="83" t="s">
        <v>3444</v>
      </c>
      <c r="D1678" s="75" t="n">
        <v>1000004591</v>
      </c>
      <c r="E1678" s="86" t="s">
        <v>3445</v>
      </c>
      <c r="F1678" s="84" t="n">
        <v>46030</v>
      </c>
      <c r="G1678" s="67" t="str">
        <f aca="false">IF(I1678&gt;0,"Targeted Dealer","-")</f>
        <v>-</v>
      </c>
      <c r="H1678" s="67"/>
      <c r="I1678" s="68" t="n">
        <v>0</v>
      </c>
      <c r="J1678" s="68" t="n">
        <f aca="false">I1678/$J$1*($J$1-$E$1)</f>
        <v>0</v>
      </c>
      <c r="K1678" s="69" t="n">
        <v>62.5</v>
      </c>
      <c r="L1678" s="69" t="n">
        <f aca="false">I1678-K1678</f>
        <v>-62.5</v>
      </c>
      <c r="M1678" s="69" t="str">
        <f aca="false">IFERROR((K1678/J1678%),"-")</f>
        <v>-</v>
      </c>
      <c r="N1678" s="97" t="n">
        <v>0</v>
      </c>
      <c r="O1678" s="98" t="str">
        <f aca="false">IF(F1678&lt;=$P$2,"DEC","")</f>
        <v/>
      </c>
      <c r="P1678" s="97" t="n">
        <v>0</v>
      </c>
      <c r="Q1678" s="99" t="n">
        <f aca="false">K1678-P1678</f>
        <v>62.5</v>
      </c>
      <c r="R1678" s="98" t="n">
        <f aca="false">IFERROR(IF(O1678="Dec",(K1678/P1678-1))," ")</f>
        <v>0</v>
      </c>
      <c r="S1678" s="105" t="b">
        <f aca="false">IF(N1678&gt;0,IF(O1678="","-",IF(R1678&lt;0%,"DEGROWTH","GROWTH")))</f>
        <v>0</v>
      </c>
      <c r="T1678" s="69" t="n">
        <v>0</v>
      </c>
      <c r="U1678" s="101" t="str">
        <f aca="false">IF(F1678&lt;=$V$2,"jAN","")</f>
        <v/>
      </c>
      <c r="V1678" s="97" t="n">
        <v>0</v>
      </c>
      <c r="W1678" s="102" t="n">
        <f aca="false">K1678-V1678</f>
        <v>62.5</v>
      </c>
      <c r="X1678" s="103" t="n">
        <f aca="false">IFERROR(IF(U1678="Jan",(K1678/V1678-1)),0)</f>
        <v>0</v>
      </c>
      <c r="Y1678" s="106" t="b">
        <f aca="false">IF(T1678&gt;0,IF(U1678="","-",IF(X1678&lt;0%,"DEGROWTH","GROWTH")))</f>
        <v>0</v>
      </c>
      <c r="Z1678" s="85"/>
      <c r="AA1678" s="70"/>
      <c r="AB1678" s="75" t="n">
        <v>1000004545</v>
      </c>
      <c r="AC1678" s="3"/>
    </row>
    <row r="1679" customFormat="false" ht="14.25" hidden="false" customHeight="true" outlineLevel="0" collapsed="false">
      <c r="A1679" s="85" t="s">
        <v>134</v>
      </c>
      <c r="B1679" s="86" t="s">
        <v>61</v>
      </c>
      <c r="C1679" s="83" t="s">
        <v>610</v>
      </c>
      <c r="D1679" s="75" t="n">
        <v>1000000180</v>
      </c>
      <c r="E1679" s="86" t="s">
        <v>611</v>
      </c>
      <c r="F1679" s="84" t="n">
        <v>44738</v>
      </c>
      <c r="G1679" s="67" t="str">
        <f aca="false">IF(I1679&gt;0,"Targeted Dealer","-")</f>
        <v>-</v>
      </c>
      <c r="H1679" s="67"/>
      <c r="I1679" s="68" t="n">
        <v>0</v>
      </c>
      <c r="J1679" s="68" t="n">
        <f aca="false">I1679/$J$1*($J$1-$E$1)</f>
        <v>0</v>
      </c>
      <c r="K1679" s="69" t="n">
        <v>20</v>
      </c>
      <c r="L1679" s="69" t="n">
        <f aca="false">I1679-K1679</f>
        <v>-20</v>
      </c>
      <c r="M1679" s="69" t="str">
        <f aca="false">IFERROR((K1679/J1679%),"-")</f>
        <v>-</v>
      </c>
      <c r="N1679" s="97" t="n">
        <v>0</v>
      </c>
      <c r="O1679" s="98" t="str">
        <f aca="false">IF(F1679&lt;=$P$2,"DEC","")</f>
        <v>DEC</v>
      </c>
      <c r="P1679" s="97" t="n">
        <v>0</v>
      </c>
      <c r="Q1679" s="99" t="n">
        <f aca="false">K1679-P1679</f>
        <v>20</v>
      </c>
      <c r="R1679" s="98" t="str">
        <f aca="false">IFERROR(IF(O1679="Dec",(K1679/P1679-1))," ")</f>
        <v> </v>
      </c>
      <c r="S1679" s="105" t="b">
        <f aca="false">IF(N1679&gt;0,IF(O1679="","-",IF(R1679&lt;0%,"DEGROWTH","GROWTH")))</f>
        <v>0</v>
      </c>
      <c r="T1679" s="69" t="n">
        <v>20</v>
      </c>
      <c r="U1679" s="101" t="str">
        <f aca="false">IF(F1679&lt;=$V$2,"jAN","")</f>
        <v>jAN</v>
      </c>
      <c r="V1679" s="97" t="n">
        <v>20</v>
      </c>
      <c r="W1679" s="102" t="n">
        <f aca="false">K1679-V1679</f>
        <v>0</v>
      </c>
      <c r="X1679" s="103" t="n">
        <f aca="false">IFERROR(IF(U1679="Jan",(K1679/V1679-1)),0)</f>
        <v>0</v>
      </c>
      <c r="Y1679" s="104" t="str">
        <f aca="false">IF(T1679&gt;0,IF(U1679="","-",IF(X1679&lt;0%,"DEGROWTH","GROWTH")))</f>
        <v>GROWTH</v>
      </c>
      <c r="Z1679" s="85"/>
      <c r="AA1679" s="70"/>
      <c r="AB1679" s="75" t="n">
        <v>1000004545</v>
      </c>
      <c r="AC1679" s="3"/>
    </row>
    <row r="1680" customFormat="false" ht="14.25" hidden="false" customHeight="true" outlineLevel="0" collapsed="false">
      <c r="A1680" s="85" t="s">
        <v>131</v>
      </c>
      <c r="B1680" s="86" t="s">
        <v>95</v>
      </c>
      <c r="C1680" s="83" t="s">
        <v>3446</v>
      </c>
      <c r="D1680" s="75" t="n">
        <v>1000003882</v>
      </c>
      <c r="E1680" s="86" t="s">
        <v>3447</v>
      </c>
      <c r="F1680" s="84" t="n">
        <v>45356</v>
      </c>
      <c r="G1680" s="67" t="str">
        <f aca="false">IF(I1680&gt;0,"Targeted Dealer","-")</f>
        <v>Targeted Dealer</v>
      </c>
      <c r="H1680" s="67"/>
      <c r="I1680" s="68" t="n">
        <v>50</v>
      </c>
      <c r="J1680" s="68" t="n">
        <f aca="false">I1680/$J$1*($J$1-$E$1)</f>
        <v>50</v>
      </c>
      <c r="K1680" s="69" t="n">
        <v>12</v>
      </c>
      <c r="L1680" s="69" t="n">
        <f aca="false">I1680-K1680</f>
        <v>38</v>
      </c>
      <c r="M1680" s="69" t="n">
        <f aca="false">IFERROR((K1680/J1680%),"-")</f>
        <v>24</v>
      </c>
      <c r="N1680" s="97" t="n">
        <v>0</v>
      </c>
      <c r="O1680" s="98" t="str">
        <f aca="false">IF(F1680&lt;=$P$2,"DEC","")</f>
        <v>DEC</v>
      </c>
      <c r="P1680" s="97" t="n">
        <v>0</v>
      </c>
      <c r="Q1680" s="99" t="n">
        <f aca="false">K1680-P1680</f>
        <v>12</v>
      </c>
      <c r="R1680" s="98" t="str">
        <f aca="false">IFERROR(IF(O1680="Dec",(K1680/P1680-1))," ")</f>
        <v> </v>
      </c>
      <c r="S1680" s="105" t="b">
        <f aca="false">IF(N1680&gt;0,IF(O1680="","-",IF(R1680&lt;0%,"DEGROWTH","GROWTH")))</f>
        <v>0</v>
      </c>
      <c r="T1680" s="69" t="n">
        <v>49</v>
      </c>
      <c r="U1680" s="101" t="str">
        <f aca="false">IF(F1680&lt;=$V$2,"jAN","")</f>
        <v>jAN</v>
      </c>
      <c r="V1680" s="97" t="n">
        <v>49</v>
      </c>
      <c r="W1680" s="102" t="n">
        <f aca="false">K1680-V1680</f>
        <v>-37</v>
      </c>
      <c r="X1680" s="103" t="n">
        <f aca="false">IFERROR(IF(U1680="Jan",(K1680/V1680-1)),0)</f>
        <v>-0.755102040816327</v>
      </c>
      <c r="Y1680" s="104" t="str">
        <f aca="false">IF(T1680&gt;0,IF(U1680="","-",IF(X1680&lt;0%,"DEGROWTH","GROWTH")))</f>
        <v>DEGROWTH</v>
      </c>
      <c r="Z1680" s="85"/>
      <c r="AA1680" s="70"/>
      <c r="AB1680" s="75" t="n">
        <v>1000004545</v>
      </c>
      <c r="AC1680" s="3"/>
    </row>
    <row r="1681" customFormat="false" ht="14.25" hidden="false" customHeight="true" outlineLevel="0" collapsed="false">
      <c r="A1681" s="85" t="s">
        <v>134</v>
      </c>
      <c r="B1681" s="86" t="s">
        <v>78</v>
      </c>
      <c r="C1681" s="83" t="s">
        <v>3448</v>
      </c>
      <c r="D1681" s="75" t="n">
        <v>1000004623</v>
      </c>
      <c r="E1681" s="86" t="s">
        <v>3449</v>
      </c>
      <c r="F1681" s="84" t="n">
        <v>46048</v>
      </c>
      <c r="G1681" s="67" t="str">
        <f aca="false">IF(I1681&gt;0,"Targeted Dealer","-")</f>
        <v>-</v>
      </c>
      <c r="H1681" s="67"/>
      <c r="I1681" s="68" t="n">
        <v>0</v>
      </c>
      <c r="J1681" s="68" t="n">
        <f aca="false">I1681/$J$1*($J$1-$E$1)</f>
        <v>0</v>
      </c>
      <c r="K1681" s="69" t="n">
        <v>26</v>
      </c>
      <c r="L1681" s="69" t="n">
        <f aca="false">I1681-K1681</f>
        <v>-26</v>
      </c>
      <c r="M1681" s="69" t="str">
        <f aca="false">IFERROR((K1681/J1681%),"-")</f>
        <v>-</v>
      </c>
      <c r="N1681" s="97" t="n">
        <v>0</v>
      </c>
      <c r="O1681" s="98" t="str">
        <f aca="false">IF(F1681&lt;=$P$2,"DEC","")</f>
        <v/>
      </c>
      <c r="P1681" s="97" t="n">
        <v>0</v>
      </c>
      <c r="Q1681" s="99" t="n">
        <f aca="false">K1681-P1681</f>
        <v>26</v>
      </c>
      <c r="R1681" s="98" t="n">
        <f aca="false">IFERROR(IF(O1681="Dec",(K1681/P1681-1))," ")</f>
        <v>0</v>
      </c>
      <c r="S1681" s="105" t="b">
        <f aca="false">IF(N1681&gt;0,IF(O1681="","-",IF(R1681&lt;0%,"DEGROWTH","GROWTH")))</f>
        <v>0</v>
      </c>
      <c r="T1681" s="69" t="n">
        <v>0</v>
      </c>
      <c r="U1681" s="101" t="str">
        <f aca="false">IF(F1681&lt;=$V$2,"jAN","")</f>
        <v/>
      </c>
      <c r="V1681" s="97" t="n">
        <v>0</v>
      </c>
      <c r="W1681" s="102" t="n">
        <f aca="false">K1681-V1681</f>
        <v>26</v>
      </c>
      <c r="X1681" s="103" t="n">
        <f aca="false">IFERROR(IF(U1681="Jan",(K1681/V1681-1)),0)</f>
        <v>0</v>
      </c>
      <c r="Y1681" s="106" t="b">
        <f aca="false">IF(T1681&gt;0,IF(U1681="","-",IF(X1681&lt;0%,"DEGROWTH","GROWTH")))</f>
        <v>0</v>
      </c>
      <c r="Z1681" s="85"/>
      <c r="AA1681" s="70"/>
      <c r="AB1681" s="75" t="n">
        <v>1000004545</v>
      </c>
      <c r="AC1681" s="3"/>
    </row>
    <row r="1682" customFormat="false" ht="14.25" hidden="false" customHeight="true" outlineLevel="0" collapsed="false">
      <c r="A1682" s="85" t="s">
        <v>134</v>
      </c>
      <c r="B1682" s="86" t="s">
        <v>58</v>
      </c>
      <c r="C1682" s="83" t="s">
        <v>3450</v>
      </c>
      <c r="D1682" s="75" t="n">
        <v>1000004595</v>
      </c>
      <c r="E1682" s="86" t="s">
        <v>3451</v>
      </c>
      <c r="F1682" s="84" t="n">
        <v>46021</v>
      </c>
      <c r="G1682" s="67" t="str">
        <f aca="false">IF(I1682&gt;0,"Targeted Dealer","-")</f>
        <v>Targeted Dealer</v>
      </c>
      <c r="H1682" s="67"/>
      <c r="I1682" s="68" t="n">
        <v>120</v>
      </c>
      <c r="J1682" s="68" t="n">
        <f aca="false">I1682/$J$1*($J$1-$E$1)</f>
        <v>120</v>
      </c>
      <c r="K1682" s="69" t="n">
        <v>375.5</v>
      </c>
      <c r="L1682" s="69" t="n">
        <f aca="false">I1682-K1682</f>
        <v>-255.5</v>
      </c>
      <c r="M1682" s="69" t="n">
        <f aca="false">IFERROR((K1682/J1682%),"-")</f>
        <v>312.916666666667</v>
      </c>
      <c r="N1682" s="97" t="n">
        <v>0</v>
      </c>
      <c r="O1682" s="98" t="str">
        <f aca="false">IF(F1682&lt;=$P$2,"DEC","")</f>
        <v>DEC</v>
      </c>
      <c r="P1682" s="97" t="n">
        <v>0</v>
      </c>
      <c r="Q1682" s="99" t="n">
        <f aca="false">K1682-P1682</f>
        <v>375.5</v>
      </c>
      <c r="R1682" s="98" t="str">
        <f aca="false">IFERROR(IF(O1682="Dec",(K1682/P1682-1))," ")</f>
        <v> </v>
      </c>
      <c r="S1682" s="105" t="b">
        <f aca="false">IF(N1682&gt;0,IF(O1682="","-",IF(R1682&lt;0%,"DEGROWTH","GROWTH")))</f>
        <v>0</v>
      </c>
      <c r="T1682" s="69" t="n">
        <v>0</v>
      </c>
      <c r="U1682" s="101" t="str">
        <f aca="false">IF(F1682&lt;=$V$2,"jAN","")</f>
        <v/>
      </c>
      <c r="V1682" s="97" t="n">
        <v>0</v>
      </c>
      <c r="W1682" s="102" t="n">
        <f aca="false">K1682-V1682</f>
        <v>375.5</v>
      </c>
      <c r="X1682" s="103" t="n">
        <f aca="false">IFERROR(IF(U1682="Jan",(K1682/V1682-1)),0)</f>
        <v>0</v>
      </c>
      <c r="Y1682" s="106" t="b">
        <f aca="false">IF(T1682&gt;0,IF(U1682="","-",IF(X1682&lt;0%,"DEGROWTH","GROWTH")))</f>
        <v>0</v>
      </c>
      <c r="Z1682" s="85"/>
      <c r="AA1682" s="70"/>
      <c r="AB1682" s="75" t="n">
        <v>1000004545</v>
      </c>
      <c r="AC1682" s="3"/>
    </row>
    <row r="1683" customFormat="false" ht="14.25" hidden="false" customHeight="true" outlineLevel="0" collapsed="false">
      <c r="A1683" s="85" t="s">
        <v>134</v>
      </c>
      <c r="B1683" s="86" t="s">
        <v>58</v>
      </c>
      <c r="C1683" s="83" t="s">
        <v>3452</v>
      </c>
      <c r="D1683" s="75" t="n">
        <v>1000004597</v>
      </c>
      <c r="E1683" s="86" t="s">
        <v>3453</v>
      </c>
      <c r="F1683" s="84" t="n">
        <v>46029</v>
      </c>
      <c r="G1683" s="67" t="str">
        <f aca="false">IF(I1683&gt;0,"Targeted Dealer","-")</f>
        <v>-</v>
      </c>
      <c r="H1683" s="67"/>
      <c r="I1683" s="68" t="n">
        <v>0</v>
      </c>
      <c r="J1683" s="68" t="n">
        <f aca="false">I1683/$J$1*($J$1-$E$1)</f>
        <v>0</v>
      </c>
      <c r="K1683" s="69" t="n">
        <v>45.5</v>
      </c>
      <c r="L1683" s="69" t="n">
        <f aca="false">I1683-K1683</f>
        <v>-45.5</v>
      </c>
      <c r="M1683" s="69" t="str">
        <f aca="false">IFERROR((K1683/J1683%),"-")</f>
        <v>-</v>
      </c>
      <c r="N1683" s="97" t="n">
        <v>0</v>
      </c>
      <c r="O1683" s="98" t="str">
        <f aca="false">IF(F1683&lt;=$P$2,"DEC","")</f>
        <v/>
      </c>
      <c r="P1683" s="97" t="n">
        <v>0</v>
      </c>
      <c r="Q1683" s="99" t="n">
        <f aca="false">K1683-P1683</f>
        <v>45.5</v>
      </c>
      <c r="R1683" s="98" t="n">
        <f aca="false">IFERROR(IF(O1683="Dec",(K1683/P1683-1))," ")</f>
        <v>0</v>
      </c>
      <c r="S1683" s="105" t="b">
        <f aca="false">IF(N1683&gt;0,IF(O1683="","-",IF(R1683&lt;0%,"DEGROWTH","GROWTH")))</f>
        <v>0</v>
      </c>
      <c r="T1683" s="69" t="n">
        <v>0</v>
      </c>
      <c r="U1683" s="101" t="str">
        <f aca="false">IF(F1683&lt;=$V$2,"jAN","")</f>
        <v/>
      </c>
      <c r="V1683" s="97" t="n">
        <v>0</v>
      </c>
      <c r="W1683" s="102" t="n">
        <f aca="false">K1683-V1683</f>
        <v>45.5</v>
      </c>
      <c r="X1683" s="103" t="n">
        <f aca="false">IFERROR(IF(U1683="Jan",(K1683/V1683-1)),0)</f>
        <v>0</v>
      </c>
      <c r="Y1683" s="106" t="b">
        <f aca="false">IF(T1683&gt;0,IF(U1683="","-",IF(X1683&lt;0%,"DEGROWTH","GROWTH")))</f>
        <v>0</v>
      </c>
      <c r="Z1683" s="85"/>
      <c r="AA1683" s="70"/>
      <c r="AB1683" s="75" t="n">
        <v>1000004545</v>
      </c>
      <c r="AC1683" s="3"/>
    </row>
    <row r="1684" customFormat="false" ht="14.25" hidden="false" customHeight="true" outlineLevel="0" collapsed="false">
      <c r="A1684" s="85" t="s">
        <v>134</v>
      </c>
      <c r="B1684" s="86" t="s">
        <v>58</v>
      </c>
      <c r="C1684" s="83" t="s">
        <v>3454</v>
      </c>
      <c r="D1684" s="75" t="n">
        <v>1000004602</v>
      </c>
      <c r="E1684" s="86" t="s">
        <v>3455</v>
      </c>
      <c r="F1684" s="84" t="n">
        <v>46038</v>
      </c>
      <c r="G1684" s="67" t="str">
        <f aca="false">IF(I1684&gt;0,"Targeted Dealer","-")</f>
        <v>-</v>
      </c>
      <c r="H1684" s="67"/>
      <c r="I1684" s="68" t="n">
        <v>0</v>
      </c>
      <c r="J1684" s="68" t="n">
        <f aca="false">I1684/$J$1*($J$1-$E$1)</f>
        <v>0</v>
      </c>
      <c r="K1684" s="69" t="n">
        <v>208</v>
      </c>
      <c r="L1684" s="69" t="n">
        <f aca="false">I1684-K1684</f>
        <v>-208</v>
      </c>
      <c r="M1684" s="69" t="str">
        <f aca="false">IFERROR((K1684/J1684%),"-")</f>
        <v>-</v>
      </c>
      <c r="N1684" s="97" t="n">
        <v>0</v>
      </c>
      <c r="O1684" s="98" t="str">
        <f aca="false">IF(F1684&lt;=$P$2,"DEC","")</f>
        <v/>
      </c>
      <c r="P1684" s="97" t="n">
        <v>0</v>
      </c>
      <c r="Q1684" s="99" t="n">
        <f aca="false">K1684-P1684</f>
        <v>208</v>
      </c>
      <c r="R1684" s="98" t="n">
        <f aca="false">IFERROR(IF(O1684="Dec",(K1684/P1684-1))," ")</f>
        <v>0</v>
      </c>
      <c r="S1684" s="105" t="b">
        <f aca="false">IF(N1684&gt;0,IF(O1684="","-",IF(R1684&lt;0%,"DEGROWTH","GROWTH")))</f>
        <v>0</v>
      </c>
      <c r="T1684" s="69" t="n">
        <v>0</v>
      </c>
      <c r="U1684" s="101" t="str">
        <f aca="false">IF(F1684&lt;=$V$2,"jAN","")</f>
        <v/>
      </c>
      <c r="V1684" s="97" t="n">
        <v>0</v>
      </c>
      <c r="W1684" s="102" t="n">
        <f aca="false">K1684-V1684</f>
        <v>208</v>
      </c>
      <c r="X1684" s="103" t="n">
        <f aca="false">IFERROR(IF(U1684="Jan",(K1684/V1684-1)),0)</f>
        <v>0</v>
      </c>
      <c r="Y1684" s="106" t="b">
        <f aca="false">IF(T1684&gt;0,IF(U1684="","-",IF(X1684&lt;0%,"DEGROWTH","GROWTH")))</f>
        <v>0</v>
      </c>
      <c r="Z1684" s="85"/>
      <c r="AA1684" s="70"/>
      <c r="AB1684" s="75" t="n">
        <v>1000004545</v>
      </c>
      <c r="AC1684" s="3"/>
    </row>
    <row r="1685" customFormat="false" ht="14.25" hidden="false" customHeight="true" outlineLevel="0" collapsed="false">
      <c r="A1685" s="85" t="s">
        <v>134</v>
      </c>
      <c r="B1685" s="86" t="s">
        <v>62</v>
      </c>
      <c r="C1685" s="83" t="s">
        <v>3456</v>
      </c>
      <c r="D1685" s="75" t="n">
        <v>1000004569</v>
      </c>
      <c r="E1685" s="86" t="s">
        <v>3457</v>
      </c>
      <c r="F1685" s="84" t="n">
        <v>46017</v>
      </c>
      <c r="G1685" s="67" t="str">
        <f aca="false">IF(I1685&gt;0,"Targeted Dealer","-")</f>
        <v>-</v>
      </c>
      <c r="H1685" s="67"/>
      <c r="I1685" s="68" t="n">
        <v>0</v>
      </c>
      <c r="J1685" s="68" t="n">
        <f aca="false">I1685/$J$1*($J$1-$E$1)</f>
        <v>0</v>
      </c>
      <c r="K1685" s="69" t="n">
        <v>25.5</v>
      </c>
      <c r="L1685" s="69" t="n">
        <f aca="false">I1685-K1685</f>
        <v>-25.5</v>
      </c>
      <c r="M1685" s="69" t="str">
        <f aca="false">IFERROR((K1685/J1685%),"-")</f>
        <v>-</v>
      </c>
      <c r="N1685" s="97" t="n">
        <v>0</v>
      </c>
      <c r="O1685" s="98" t="str">
        <f aca="false">IF(F1685&lt;=$P$2,"DEC","")</f>
        <v>DEC</v>
      </c>
      <c r="P1685" s="97" t="n">
        <v>0</v>
      </c>
      <c r="Q1685" s="99" t="n">
        <f aca="false">K1685-P1685</f>
        <v>25.5</v>
      </c>
      <c r="R1685" s="98" t="str">
        <f aca="false">IFERROR(IF(O1685="Dec",(K1685/P1685-1))," ")</f>
        <v> </v>
      </c>
      <c r="S1685" s="105" t="b">
        <f aca="false">IF(N1685&gt;0,IF(O1685="","-",IF(R1685&lt;0%,"DEGROWTH","GROWTH")))</f>
        <v>0</v>
      </c>
      <c r="T1685" s="69" t="n">
        <v>0</v>
      </c>
      <c r="U1685" s="101" t="str">
        <f aca="false">IF(F1685&lt;=$V$2,"jAN","")</f>
        <v/>
      </c>
      <c r="V1685" s="97" t="n">
        <v>0</v>
      </c>
      <c r="W1685" s="102" t="n">
        <f aca="false">K1685-V1685</f>
        <v>25.5</v>
      </c>
      <c r="X1685" s="103" t="n">
        <f aca="false">IFERROR(IF(U1685="Jan",(K1685/V1685-1)),0)</f>
        <v>0</v>
      </c>
      <c r="Y1685" s="106" t="b">
        <f aca="false">IF(T1685&gt;0,IF(U1685="","-",IF(X1685&lt;0%,"DEGROWTH","GROWTH")))</f>
        <v>0</v>
      </c>
      <c r="Z1685" s="85"/>
      <c r="AA1685" s="70"/>
      <c r="AB1685" s="75" t="n">
        <v>1000004545</v>
      </c>
      <c r="AC1685" s="3"/>
    </row>
    <row r="1686" customFormat="false" ht="14.25" hidden="false" customHeight="true" outlineLevel="0" collapsed="false">
      <c r="A1686" s="85" t="s">
        <v>134</v>
      </c>
      <c r="B1686" s="86" t="s">
        <v>62</v>
      </c>
      <c r="C1686" s="83" t="s">
        <v>3458</v>
      </c>
      <c r="D1686" s="75" t="n">
        <v>1000004599</v>
      </c>
      <c r="E1686" s="86" t="s">
        <v>3459</v>
      </c>
      <c r="F1686" s="84" t="n">
        <v>46029</v>
      </c>
      <c r="G1686" s="67" t="str">
        <f aca="false">IF(I1686&gt;0,"Targeted Dealer","-")</f>
        <v>-</v>
      </c>
      <c r="H1686" s="67"/>
      <c r="I1686" s="68" t="n">
        <v>0</v>
      </c>
      <c r="J1686" s="68" t="n">
        <f aca="false">I1686/$J$1*($J$1-$E$1)</f>
        <v>0</v>
      </c>
      <c r="K1686" s="69" t="n">
        <v>51.5</v>
      </c>
      <c r="L1686" s="69" t="n">
        <f aca="false">I1686-K1686</f>
        <v>-51.5</v>
      </c>
      <c r="M1686" s="69" t="str">
        <f aca="false">IFERROR((K1686/J1686%),"-")</f>
        <v>-</v>
      </c>
      <c r="N1686" s="97" t="n">
        <v>0</v>
      </c>
      <c r="O1686" s="98" t="str">
        <f aca="false">IF(F1686&lt;=$P$2,"DEC","")</f>
        <v/>
      </c>
      <c r="P1686" s="97" t="n">
        <v>0</v>
      </c>
      <c r="Q1686" s="99" t="n">
        <f aca="false">K1686-P1686</f>
        <v>51.5</v>
      </c>
      <c r="R1686" s="98" t="n">
        <f aca="false">IFERROR(IF(O1686="Dec",(K1686/P1686-1))," ")</f>
        <v>0</v>
      </c>
      <c r="S1686" s="105" t="b">
        <f aca="false">IF(N1686&gt;0,IF(O1686="","-",IF(R1686&lt;0%,"DEGROWTH","GROWTH")))</f>
        <v>0</v>
      </c>
      <c r="T1686" s="69" t="n">
        <v>0</v>
      </c>
      <c r="U1686" s="101" t="str">
        <f aca="false">IF(F1686&lt;=$V$2,"jAN","")</f>
        <v/>
      </c>
      <c r="V1686" s="97" t="n">
        <v>0</v>
      </c>
      <c r="W1686" s="102" t="n">
        <f aca="false">K1686-V1686</f>
        <v>51.5</v>
      </c>
      <c r="X1686" s="103" t="n">
        <f aca="false">IFERROR(IF(U1686="Jan",(K1686/V1686-1)),0)</f>
        <v>0</v>
      </c>
      <c r="Y1686" s="106" t="b">
        <f aca="false">IF(T1686&gt;0,IF(U1686="","-",IF(X1686&lt;0%,"DEGROWTH","GROWTH")))</f>
        <v>0</v>
      </c>
      <c r="Z1686" s="85"/>
      <c r="AA1686" s="70"/>
      <c r="AB1686" s="75" t="n">
        <v>1000004545</v>
      </c>
      <c r="AC1686" s="3"/>
    </row>
    <row r="1687" customFormat="false" ht="14.25" hidden="false" customHeight="true" outlineLevel="0" collapsed="false">
      <c r="A1687" s="85" t="s">
        <v>133</v>
      </c>
      <c r="B1687" s="86" t="s">
        <v>37</v>
      </c>
      <c r="C1687" s="83" t="s">
        <v>612</v>
      </c>
      <c r="D1687" s="75" t="n">
        <v>1000004536</v>
      </c>
      <c r="E1687" s="86" t="s">
        <v>613</v>
      </c>
      <c r="F1687" s="84" t="n">
        <v>45978</v>
      </c>
      <c r="G1687" s="67" t="str">
        <f aca="false">IF(I1687&gt;0,"Targeted Dealer","-")</f>
        <v>Targeted Dealer</v>
      </c>
      <c r="H1687" s="67"/>
      <c r="I1687" s="68" t="n">
        <v>20</v>
      </c>
      <c r="J1687" s="68" t="n">
        <f aca="false">I1687/$J$1*($J$1-$E$1)</f>
        <v>20</v>
      </c>
      <c r="K1687" s="69" t="n">
        <v>10</v>
      </c>
      <c r="L1687" s="69" t="n">
        <f aca="false">I1687-K1687</f>
        <v>10</v>
      </c>
      <c r="M1687" s="69" t="n">
        <f aca="false">IFERROR((K1687/J1687%),"-")</f>
        <v>50</v>
      </c>
      <c r="N1687" s="97" t="n">
        <v>0</v>
      </c>
      <c r="O1687" s="98" t="str">
        <f aca="false">IF(F1687&lt;=$P$2,"DEC","")</f>
        <v>DEC</v>
      </c>
      <c r="P1687" s="97" t="n">
        <v>0</v>
      </c>
      <c r="Q1687" s="99" t="n">
        <f aca="false">K1687-P1687</f>
        <v>10</v>
      </c>
      <c r="R1687" s="98" t="str">
        <f aca="false">IFERROR(IF(O1687="Dec",(K1687/P1687-1))," ")</f>
        <v> </v>
      </c>
      <c r="S1687" s="105" t="b">
        <f aca="false">IF(N1687&gt;0,IF(O1687="","-",IF(R1687&lt;0%,"DEGROWTH","GROWTH")))</f>
        <v>0</v>
      </c>
      <c r="T1687" s="69" t="n">
        <v>0</v>
      </c>
      <c r="U1687" s="101" t="str">
        <f aca="false">IF(F1687&lt;=$V$2,"jAN","")</f>
        <v/>
      </c>
      <c r="V1687" s="97" t="n">
        <v>0</v>
      </c>
      <c r="W1687" s="102" t="n">
        <f aca="false">K1687-V1687</f>
        <v>10</v>
      </c>
      <c r="X1687" s="103" t="n">
        <f aca="false">IFERROR(IF(U1687="Jan",(K1687/V1687-1)),0)</f>
        <v>0</v>
      </c>
      <c r="Y1687" s="106" t="b">
        <f aca="false">IF(T1687&gt;0,IF(U1687="","-",IF(X1687&lt;0%,"DEGROWTH","GROWTH")))</f>
        <v>0</v>
      </c>
      <c r="Z1687" s="85"/>
      <c r="AA1687" s="70"/>
      <c r="AB1687" s="75" t="n">
        <v>1000004545</v>
      </c>
      <c r="AC1687" s="3"/>
    </row>
    <row r="1688" customFormat="false" ht="14.25" hidden="false" customHeight="true" outlineLevel="0" collapsed="false">
      <c r="A1688" s="85" t="s">
        <v>133</v>
      </c>
      <c r="B1688" s="86" t="s">
        <v>25</v>
      </c>
      <c r="C1688" s="83" t="s">
        <v>3460</v>
      </c>
      <c r="D1688" s="75" t="n">
        <v>1000004596</v>
      </c>
      <c r="E1688" s="86" t="s">
        <v>3461</v>
      </c>
      <c r="F1688" s="84" t="n">
        <v>46028</v>
      </c>
      <c r="G1688" s="67" t="str">
        <f aca="false">IF(I1688&gt;0,"Targeted Dealer","-")</f>
        <v>Targeted Dealer</v>
      </c>
      <c r="H1688" s="67"/>
      <c r="I1688" s="68" t="n">
        <v>40</v>
      </c>
      <c r="J1688" s="68" t="n">
        <f aca="false">I1688/$J$1*($J$1-$E$1)</f>
        <v>40</v>
      </c>
      <c r="K1688" s="69" t="n">
        <v>40</v>
      </c>
      <c r="L1688" s="69" t="n">
        <f aca="false">I1688-K1688</f>
        <v>0</v>
      </c>
      <c r="M1688" s="69" t="n">
        <f aca="false">IFERROR((K1688/J1688%),"-")</f>
        <v>100</v>
      </c>
      <c r="N1688" s="97" t="n">
        <v>0</v>
      </c>
      <c r="O1688" s="98" t="str">
        <f aca="false">IF(F1688&lt;=$P$2,"DEC","")</f>
        <v/>
      </c>
      <c r="P1688" s="97" t="n">
        <v>0</v>
      </c>
      <c r="Q1688" s="99" t="n">
        <f aca="false">K1688-P1688</f>
        <v>40</v>
      </c>
      <c r="R1688" s="98" t="n">
        <f aca="false">IFERROR(IF(O1688="Dec",(K1688/P1688-1))," ")</f>
        <v>0</v>
      </c>
      <c r="S1688" s="105" t="b">
        <f aca="false">IF(N1688&gt;0,IF(O1688="","-",IF(R1688&lt;0%,"DEGROWTH","GROWTH")))</f>
        <v>0</v>
      </c>
      <c r="T1688" s="69" t="n">
        <v>0</v>
      </c>
      <c r="U1688" s="101" t="str">
        <f aca="false">IF(F1688&lt;=$V$2,"jAN","")</f>
        <v/>
      </c>
      <c r="V1688" s="97" t="n">
        <v>0</v>
      </c>
      <c r="W1688" s="102" t="n">
        <f aca="false">K1688-V1688</f>
        <v>40</v>
      </c>
      <c r="X1688" s="103" t="n">
        <f aca="false">IFERROR(IF(U1688="Jan",(K1688/V1688-1)),0)</f>
        <v>0</v>
      </c>
      <c r="Y1688" s="106" t="b">
        <f aca="false">IF(T1688&gt;0,IF(U1688="","-",IF(X1688&lt;0%,"DEGROWTH","GROWTH")))</f>
        <v>0</v>
      </c>
      <c r="Z1688" s="85"/>
      <c r="AA1688" s="70"/>
      <c r="AB1688" s="75" t="n">
        <v>1000004545</v>
      </c>
      <c r="AC1688" s="3"/>
    </row>
    <row r="1689" customFormat="false" ht="14.25" hidden="false" customHeight="true" outlineLevel="0" collapsed="false">
      <c r="A1689" s="85" t="s">
        <v>134</v>
      </c>
      <c r="B1689" s="86" t="s">
        <v>84</v>
      </c>
      <c r="C1689" s="83" t="s">
        <v>3462</v>
      </c>
      <c r="D1689" s="75" t="n">
        <v>1000004615</v>
      </c>
      <c r="E1689" s="86" t="s">
        <v>3463</v>
      </c>
      <c r="F1689" s="84" t="n">
        <v>46052</v>
      </c>
      <c r="G1689" s="67" t="str">
        <f aca="false">IF(I1689&gt;0,"Targeted Dealer","-")</f>
        <v>-</v>
      </c>
      <c r="H1689" s="67"/>
      <c r="I1689" s="68" t="n">
        <v>0</v>
      </c>
      <c r="J1689" s="68" t="n">
        <f aca="false">I1689/$J$1*($J$1-$E$1)</f>
        <v>0</v>
      </c>
      <c r="K1689" s="69" t="n">
        <v>20</v>
      </c>
      <c r="L1689" s="69" t="n">
        <f aca="false">I1689-K1689</f>
        <v>-20</v>
      </c>
      <c r="M1689" s="69" t="str">
        <f aca="false">IFERROR((K1689/J1689%),"-")</f>
        <v>-</v>
      </c>
      <c r="N1689" s="97" t="n">
        <v>0</v>
      </c>
      <c r="O1689" s="98" t="str">
        <f aca="false">IF(F1689&lt;=$P$2,"DEC","")</f>
        <v/>
      </c>
      <c r="P1689" s="97" t="n">
        <v>0</v>
      </c>
      <c r="Q1689" s="99" t="n">
        <f aca="false">K1689-P1689</f>
        <v>20</v>
      </c>
      <c r="R1689" s="98" t="n">
        <f aca="false">IFERROR(IF(O1689="Dec",(K1689/P1689-1))," ")</f>
        <v>0</v>
      </c>
      <c r="S1689" s="105" t="b">
        <f aca="false">IF(N1689&gt;0,IF(O1689="","-",IF(R1689&lt;0%,"DEGROWTH","GROWTH")))</f>
        <v>0</v>
      </c>
      <c r="T1689" s="69" t="n">
        <v>0</v>
      </c>
      <c r="U1689" s="101" t="str">
        <f aca="false">IF(F1689&lt;=$V$2,"jAN","")</f>
        <v/>
      </c>
      <c r="V1689" s="97" t="n">
        <v>0</v>
      </c>
      <c r="W1689" s="102" t="n">
        <f aca="false">K1689-V1689</f>
        <v>20</v>
      </c>
      <c r="X1689" s="103" t="n">
        <f aca="false">IFERROR(IF(U1689="Jan",(K1689/V1689-1)),0)</f>
        <v>0</v>
      </c>
      <c r="Y1689" s="106" t="b">
        <f aca="false">IF(T1689&gt;0,IF(U1689="","-",IF(X1689&lt;0%,"DEGROWTH","GROWTH")))</f>
        <v>0</v>
      </c>
      <c r="Z1689" s="85"/>
      <c r="AA1689" s="70"/>
      <c r="AB1689" s="75" t="n">
        <v>1000004545</v>
      </c>
      <c r="AC1689" s="3"/>
    </row>
    <row r="1690" customFormat="false" ht="14.25" hidden="false" customHeight="true" outlineLevel="0" collapsed="false">
      <c r="A1690" s="85" t="s">
        <v>130</v>
      </c>
      <c r="B1690" s="86" t="s">
        <v>111</v>
      </c>
      <c r="C1690" s="83" t="s">
        <v>614</v>
      </c>
      <c r="D1690" s="75" t="n">
        <v>1000001474</v>
      </c>
      <c r="E1690" s="86" t="s">
        <v>615</v>
      </c>
      <c r="F1690" s="84" t="n">
        <v>44739</v>
      </c>
      <c r="G1690" s="67" t="str">
        <f aca="false">IF(I1690&gt;0,"Targeted Dealer","-")</f>
        <v>Targeted Dealer</v>
      </c>
      <c r="H1690" s="67"/>
      <c r="I1690" s="68" t="n">
        <v>20</v>
      </c>
      <c r="J1690" s="68" t="n">
        <f aca="false">I1690/$J$1*($J$1-$E$1)</f>
        <v>20</v>
      </c>
      <c r="K1690" s="69" t="n">
        <v>7</v>
      </c>
      <c r="L1690" s="69" t="n">
        <f aca="false">I1690-K1690</f>
        <v>13</v>
      </c>
      <c r="M1690" s="69" t="n">
        <f aca="false">IFERROR((K1690/J1690%),"-")</f>
        <v>35</v>
      </c>
      <c r="N1690" s="97" t="n">
        <v>0</v>
      </c>
      <c r="O1690" s="98" t="str">
        <f aca="false">IF(F1690&lt;=$P$2,"DEC","")</f>
        <v>DEC</v>
      </c>
      <c r="P1690" s="97" t="n">
        <v>0</v>
      </c>
      <c r="Q1690" s="99" t="n">
        <f aca="false">K1690-P1690</f>
        <v>7</v>
      </c>
      <c r="R1690" s="98" t="str">
        <f aca="false">IFERROR(IF(O1690="Dec",(K1690/P1690-1))," ")</f>
        <v> </v>
      </c>
      <c r="S1690" s="105" t="b">
        <f aca="false">IF(N1690&gt;0,IF(O1690="","-",IF(R1690&lt;0%,"DEGROWTH","GROWTH")))</f>
        <v>0</v>
      </c>
      <c r="T1690" s="69" t="n">
        <v>0</v>
      </c>
      <c r="U1690" s="101" t="str">
        <f aca="false">IF(F1690&lt;=$V$2,"jAN","")</f>
        <v>jAN</v>
      </c>
      <c r="V1690" s="97" t="n">
        <v>0</v>
      </c>
      <c r="W1690" s="102" t="n">
        <f aca="false">K1690-V1690</f>
        <v>7</v>
      </c>
      <c r="X1690" s="103" t="n">
        <f aca="false">IFERROR(IF(U1690="Jan",(K1690/V1690-1)),0)</f>
        <v>0</v>
      </c>
      <c r="Y1690" s="106" t="b">
        <f aca="false">IF(T1690&gt;0,IF(U1690="","-",IF(X1690&lt;0%,"DEGROWTH","GROWTH")))</f>
        <v>0</v>
      </c>
      <c r="Z1690" s="85"/>
      <c r="AA1690" s="70"/>
      <c r="AB1690" s="75" t="n">
        <v>1000004545</v>
      </c>
      <c r="AC1690" s="3"/>
    </row>
    <row r="1691" customFormat="false" ht="14.25" hidden="false" customHeight="true" outlineLevel="0" collapsed="false">
      <c r="A1691" s="85" t="s">
        <v>133</v>
      </c>
      <c r="B1691" s="86" t="s">
        <v>30</v>
      </c>
      <c r="C1691" s="83" t="s">
        <v>3464</v>
      </c>
      <c r="D1691" s="75" t="n">
        <v>1000004614</v>
      </c>
      <c r="E1691" s="86" t="s">
        <v>3465</v>
      </c>
      <c r="F1691" s="84" t="n">
        <v>46044</v>
      </c>
      <c r="G1691" s="67" t="str">
        <f aca="false">IF(I1691&gt;0,"Targeted Dealer","-")</f>
        <v>-</v>
      </c>
      <c r="H1691" s="67"/>
      <c r="I1691" s="68" t="n">
        <v>0</v>
      </c>
      <c r="J1691" s="68" t="n">
        <f aca="false">I1691/$J$1*($J$1-$E$1)</f>
        <v>0</v>
      </c>
      <c r="K1691" s="69" t="n">
        <v>50</v>
      </c>
      <c r="L1691" s="69" t="n">
        <f aca="false">I1691-K1691</f>
        <v>-50</v>
      </c>
      <c r="M1691" s="69" t="str">
        <f aca="false">IFERROR((K1691/J1691%),"-")</f>
        <v>-</v>
      </c>
      <c r="N1691" s="97" t="n">
        <v>0</v>
      </c>
      <c r="O1691" s="98" t="str">
        <f aca="false">IF(F1691&lt;=$P$2,"DEC","")</f>
        <v/>
      </c>
      <c r="P1691" s="97" t="n">
        <v>0</v>
      </c>
      <c r="Q1691" s="99" t="n">
        <f aca="false">K1691-P1691</f>
        <v>50</v>
      </c>
      <c r="R1691" s="98" t="n">
        <f aca="false">IFERROR(IF(O1691="Dec",(K1691/P1691-1))," ")</f>
        <v>0</v>
      </c>
      <c r="S1691" s="105" t="b">
        <f aca="false">IF(N1691&gt;0,IF(O1691="","-",IF(R1691&lt;0%,"DEGROWTH","GROWTH")))</f>
        <v>0</v>
      </c>
      <c r="T1691" s="69" t="n">
        <v>0</v>
      </c>
      <c r="U1691" s="101" t="str">
        <f aca="false">IF(F1691&lt;=$V$2,"jAN","")</f>
        <v/>
      </c>
      <c r="V1691" s="97" t="n">
        <v>0</v>
      </c>
      <c r="W1691" s="102" t="n">
        <f aca="false">K1691-V1691</f>
        <v>50</v>
      </c>
      <c r="X1691" s="103" t="n">
        <f aca="false">IFERROR(IF(U1691="Jan",(K1691/V1691-1)),0)</f>
        <v>0</v>
      </c>
      <c r="Y1691" s="106" t="b">
        <f aca="false">IF(T1691&gt;0,IF(U1691="","-",IF(X1691&lt;0%,"DEGROWTH","GROWTH")))</f>
        <v>0</v>
      </c>
      <c r="Z1691" s="85"/>
      <c r="AA1691" s="70"/>
      <c r="AB1691" s="75" t="n">
        <v>1000004545</v>
      </c>
      <c r="AC1691" s="3"/>
    </row>
    <row r="1692" customFormat="false" ht="14.25" hidden="false" customHeight="true" outlineLevel="0" collapsed="false">
      <c r="A1692" s="85" t="s">
        <v>132</v>
      </c>
      <c r="B1692" s="86" t="s">
        <v>105</v>
      </c>
      <c r="C1692" s="83" t="s">
        <v>3466</v>
      </c>
      <c r="D1692" s="75" t="n">
        <v>1000002033</v>
      </c>
      <c r="E1692" s="86" t="s">
        <v>3467</v>
      </c>
      <c r="F1692" s="84" t="n">
        <v>44739</v>
      </c>
      <c r="G1692" s="67" t="str">
        <f aca="false">IF(I1692&gt;0,"Targeted Dealer","-")</f>
        <v>-</v>
      </c>
      <c r="H1692" s="67"/>
      <c r="I1692" s="68" t="n">
        <v>0</v>
      </c>
      <c r="J1692" s="68" t="n">
        <f aca="false">I1692/$J$1*($J$1-$E$1)</f>
        <v>0</v>
      </c>
      <c r="K1692" s="69" t="n">
        <v>15</v>
      </c>
      <c r="L1692" s="69" t="n">
        <f aca="false">I1692-K1692</f>
        <v>-15</v>
      </c>
      <c r="M1692" s="69" t="str">
        <f aca="false">IFERROR((K1692/J1692%),"-")</f>
        <v>-</v>
      </c>
      <c r="N1692" s="97" t="n">
        <v>0</v>
      </c>
      <c r="O1692" s="98" t="str">
        <f aca="false">IF(F1692&lt;=$P$2,"DEC","")</f>
        <v>DEC</v>
      </c>
      <c r="P1692" s="97" t="n">
        <v>0</v>
      </c>
      <c r="Q1692" s="99" t="n">
        <f aca="false">K1692-P1692</f>
        <v>15</v>
      </c>
      <c r="R1692" s="98" t="str">
        <f aca="false">IFERROR(IF(O1692="Dec",(K1692/P1692-1))," ")</f>
        <v> </v>
      </c>
      <c r="S1692" s="105" t="b">
        <f aca="false">IF(N1692&gt;0,IF(O1692="","-",IF(R1692&lt;0%,"DEGROWTH","GROWTH")))</f>
        <v>0</v>
      </c>
      <c r="T1692" s="69" t="n">
        <v>0</v>
      </c>
      <c r="U1692" s="101" t="str">
        <f aca="false">IF(F1692&lt;=$V$2,"jAN","")</f>
        <v>jAN</v>
      </c>
      <c r="V1692" s="97" t="n">
        <v>0</v>
      </c>
      <c r="W1692" s="102" t="n">
        <f aca="false">K1692-V1692</f>
        <v>15</v>
      </c>
      <c r="X1692" s="103" t="n">
        <f aca="false">IFERROR(IF(U1692="Jan",(K1692/V1692-1)),0)</f>
        <v>0</v>
      </c>
      <c r="Y1692" s="106" t="b">
        <f aca="false">IF(T1692&gt;0,IF(U1692="","-",IF(X1692&lt;0%,"DEGROWTH","GROWTH")))</f>
        <v>0</v>
      </c>
      <c r="Z1692" s="85"/>
      <c r="AA1692" s="70"/>
      <c r="AB1692" s="75" t="n">
        <v>1000004545</v>
      </c>
      <c r="AC1692" s="3"/>
    </row>
    <row r="1693" customFormat="false" ht="14.25" hidden="false" customHeight="true" outlineLevel="0" collapsed="false">
      <c r="A1693" s="85" t="s">
        <v>133</v>
      </c>
      <c r="B1693" s="86" t="s">
        <v>52</v>
      </c>
      <c r="C1693" s="83" t="s">
        <v>3468</v>
      </c>
      <c r="D1693" s="75" t="n">
        <v>1000004613</v>
      </c>
      <c r="E1693" s="86" t="s">
        <v>3469</v>
      </c>
      <c r="F1693" s="84" t="n">
        <v>46041</v>
      </c>
      <c r="G1693" s="67" t="str">
        <f aca="false">IF(I1693&gt;0,"Targeted Dealer","-")</f>
        <v>-</v>
      </c>
      <c r="H1693" s="67"/>
      <c r="I1693" s="68" t="n">
        <v>0</v>
      </c>
      <c r="J1693" s="68" t="n">
        <f aca="false">I1693/$J$1*($J$1-$E$1)</f>
        <v>0</v>
      </c>
      <c r="K1693" s="69" t="n">
        <v>78</v>
      </c>
      <c r="L1693" s="69" t="n">
        <f aca="false">I1693-K1693</f>
        <v>-78</v>
      </c>
      <c r="M1693" s="69" t="str">
        <f aca="false">IFERROR((K1693/J1693%),"-")</f>
        <v>-</v>
      </c>
      <c r="N1693" s="97" t="n">
        <v>0</v>
      </c>
      <c r="O1693" s="98" t="str">
        <f aca="false">IF(F1693&lt;=$P$2,"DEC","")</f>
        <v/>
      </c>
      <c r="P1693" s="97" t="n">
        <v>0</v>
      </c>
      <c r="Q1693" s="99" t="n">
        <f aca="false">K1693-P1693</f>
        <v>78</v>
      </c>
      <c r="R1693" s="98" t="n">
        <f aca="false">IFERROR(IF(O1693="Dec",(K1693/P1693-1))," ")</f>
        <v>0</v>
      </c>
      <c r="S1693" s="105" t="b">
        <f aca="false">IF(N1693&gt;0,IF(O1693="","-",IF(R1693&lt;0%,"DEGROWTH","GROWTH")))</f>
        <v>0</v>
      </c>
      <c r="T1693" s="69" t="n">
        <v>0</v>
      </c>
      <c r="U1693" s="101" t="str">
        <f aca="false">IF(F1693&lt;=$V$2,"jAN","")</f>
        <v/>
      </c>
      <c r="V1693" s="97" t="n">
        <v>0</v>
      </c>
      <c r="W1693" s="102" t="n">
        <f aca="false">K1693-V1693</f>
        <v>78</v>
      </c>
      <c r="X1693" s="103" t="n">
        <f aca="false">IFERROR(IF(U1693="Jan",(K1693/V1693-1)),0)</f>
        <v>0</v>
      </c>
      <c r="Y1693" s="106" t="b">
        <f aca="false">IF(T1693&gt;0,IF(U1693="","-",IF(X1693&lt;0%,"DEGROWTH","GROWTH")))</f>
        <v>0</v>
      </c>
      <c r="Z1693" s="85"/>
      <c r="AA1693" s="70"/>
      <c r="AB1693" s="75" t="n">
        <v>1000004545</v>
      </c>
      <c r="AC1693" s="3"/>
    </row>
    <row r="1694" customFormat="false" ht="14.25" hidden="false" customHeight="true" outlineLevel="0" collapsed="false">
      <c r="A1694" s="85" t="s">
        <v>134</v>
      </c>
      <c r="B1694" s="86" t="s">
        <v>79</v>
      </c>
      <c r="C1694" s="83" t="s">
        <v>3470</v>
      </c>
      <c r="D1694" s="75" t="n">
        <v>1000001110</v>
      </c>
      <c r="E1694" s="86" t="s">
        <v>3471</v>
      </c>
      <c r="F1694" s="84" t="n">
        <v>44738</v>
      </c>
      <c r="G1694" s="67" t="str">
        <f aca="false">IF(I1694&gt;0,"Targeted Dealer","-")</f>
        <v>-</v>
      </c>
      <c r="H1694" s="67"/>
      <c r="I1694" s="68" t="n">
        <v>0</v>
      </c>
      <c r="J1694" s="68" t="n">
        <f aca="false">I1694/$J$1*($J$1-$E$1)</f>
        <v>0</v>
      </c>
      <c r="K1694" s="69" t="n">
        <v>25</v>
      </c>
      <c r="L1694" s="69" t="n">
        <f aca="false">I1694-K1694</f>
        <v>-25</v>
      </c>
      <c r="M1694" s="69" t="str">
        <f aca="false">IFERROR((K1694/J1694%),"-")</f>
        <v>-</v>
      </c>
      <c r="N1694" s="97" t="n">
        <v>0</v>
      </c>
      <c r="O1694" s="98" t="str">
        <f aca="false">IF(F1694&lt;=$P$2,"DEC","")</f>
        <v>DEC</v>
      </c>
      <c r="P1694" s="97" t="n">
        <v>0</v>
      </c>
      <c r="Q1694" s="99" t="n">
        <f aca="false">K1694-P1694</f>
        <v>25</v>
      </c>
      <c r="R1694" s="98" t="str">
        <f aca="false">IFERROR(IF(O1694="Dec",(K1694/P1694-1))," ")</f>
        <v> </v>
      </c>
      <c r="S1694" s="105" t="b">
        <f aca="false">IF(N1694&gt;0,IF(O1694="","-",IF(R1694&lt;0%,"DEGROWTH","GROWTH")))</f>
        <v>0</v>
      </c>
      <c r="T1694" s="69" t="n">
        <v>0</v>
      </c>
      <c r="U1694" s="101" t="str">
        <f aca="false">IF(F1694&lt;=$V$2,"jAN","")</f>
        <v>jAN</v>
      </c>
      <c r="V1694" s="97" t="n">
        <v>0</v>
      </c>
      <c r="W1694" s="102" t="n">
        <f aca="false">K1694-V1694</f>
        <v>25</v>
      </c>
      <c r="X1694" s="103" t="n">
        <f aca="false">IFERROR(IF(U1694="Jan",(K1694/V1694-1)),0)</f>
        <v>0</v>
      </c>
      <c r="Y1694" s="106" t="b">
        <f aca="false">IF(T1694&gt;0,IF(U1694="","-",IF(X1694&lt;0%,"DEGROWTH","GROWTH")))</f>
        <v>0</v>
      </c>
      <c r="Z1694" s="85"/>
      <c r="AA1694" s="70"/>
      <c r="AB1694" s="75" t="n">
        <v>1000004545</v>
      </c>
      <c r="AC1694" s="3"/>
    </row>
    <row r="1695" customFormat="false" ht="14.25" hidden="false" customHeight="true" outlineLevel="0" collapsed="false">
      <c r="A1695" s="85" t="s">
        <v>134</v>
      </c>
      <c r="B1695" s="86" t="s">
        <v>79</v>
      </c>
      <c r="C1695" s="83" t="s">
        <v>3472</v>
      </c>
      <c r="D1695" s="75" t="n">
        <v>1000004588</v>
      </c>
      <c r="E1695" s="86" t="s">
        <v>3473</v>
      </c>
      <c r="F1695" s="84" t="n">
        <v>46020</v>
      </c>
      <c r="G1695" s="67" t="str">
        <f aca="false">IF(I1695&gt;0,"Targeted Dealer","-")</f>
        <v>Targeted Dealer</v>
      </c>
      <c r="H1695" s="67"/>
      <c r="I1695" s="68" t="n">
        <v>100</v>
      </c>
      <c r="J1695" s="68" t="n">
        <f aca="false">I1695/$J$1*($J$1-$E$1)</f>
        <v>100</v>
      </c>
      <c r="K1695" s="69" t="n">
        <v>220</v>
      </c>
      <c r="L1695" s="69" t="n">
        <f aca="false">I1695-K1695</f>
        <v>-120</v>
      </c>
      <c r="M1695" s="69" t="n">
        <f aca="false">IFERROR((K1695/J1695%),"-")</f>
        <v>220</v>
      </c>
      <c r="N1695" s="97" t="n">
        <v>0</v>
      </c>
      <c r="O1695" s="98" t="str">
        <f aca="false">IF(F1695&lt;=$P$2,"DEC","")</f>
        <v>DEC</v>
      </c>
      <c r="P1695" s="97" t="n">
        <v>0</v>
      </c>
      <c r="Q1695" s="99" t="n">
        <f aca="false">K1695-P1695</f>
        <v>220</v>
      </c>
      <c r="R1695" s="98" t="str">
        <f aca="false">IFERROR(IF(O1695="Dec",(K1695/P1695-1))," ")</f>
        <v> </v>
      </c>
      <c r="S1695" s="105" t="b">
        <f aca="false">IF(N1695&gt;0,IF(O1695="","-",IF(R1695&lt;0%,"DEGROWTH","GROWTH")))</f>
        <v>0</v>
      </c>
      <c r="T1695" s="69" t="n">
        <v>0</v>
      </c>
      <c r="U1695" s="101" t="str">
        <f aca="false">IF(F1695&lt;=$V$2,"jAN","")</f>
        <v/>
      </c>
      <c r="V1695" s="97" t="n">
        <v>0</v>
      </c>
      <c r="W1695" s="102" t="n">
        <f aca="false">K1695-V1695</f>
        <v>220</v>
      </c>
      <c r="X1695" s="103" t="n">
        <f aca="false">IFERROR(IF(U1695="Jan",(K1695/V1695-1)),0)</f>
        <v>0</v>
      </c>
      <c r="Y1695" s="106" t="b">
        <f aca="false">IF(T1695&gt;0,IF(U1695="","-",IF(X1695&lt;0%,"DEGROWTH","GROWTH")))</f>
        <v>0</v>
      </c>
      <c r="Z1695" s="85"/>
      <c r="AA1695" s="70"/>
      <c r="AB1695" s="75" t="n">
        <v>1000004545</v>
      </c>
      <c r="AC1695" s="3"/>
    </row>
    <row r="1696" customFormat="false" ht="14.25" hidden="false" customHeight="true" outlineLevel="0" collapsed="false">
      <c r="A1696" s="85" t="s">
        <v>130</v>
      </c>
      <c r="B1696" s="86" t="s">
        <v>122</v>
      </c>
      <c r="C1696" s="83" t="s">
        <v>3474</v>
      </c>
      <c r="D1696" s="75" t="n">
        <v>1000004590</v>
      </c>
      <c r="E1696" s="86" t="s">
        <v>3475</v>
      </c>
      <c r="F1696" s="84" t="n">
        <v>46022</v>
      </c>
      <c r="G1696" s="67" t="str">
        <f aca="false">IF(I1696&gt;0,"Targeted Dealer","-")</f>
        <v>-</v>
      </c>
      <c r="H1696" s="67"/>
      <c r="I1696" s="68" t="n">
        <v>0</v>
      </c>
      <c r="J1696" s="68" t="n">
        <f aca="false">I1696/$J$1*($J$1-$E$1)</f>
        <v>0</v>
      </c>
      <c r="K1696" s="69" t="n">
        <v>10</v>
      </c>
      <c r="L1696" s="69" t="n">
        <f aca="false">I1696-K1696</f>
        <v>-10</v>
      </c>
      <c r="M1696" s="69" t="str">
        <f aca="false">IFERROR((K1696/J1696%),"-")</f>
        <v>-</v>
      </c>
      <c r="N1696" s="97" t="n">
        <v>0</v>
      </c>
      <c r="O1696" s="98" t="str">
        <f aca="false">IF(F1696&lt;=$P$2,"DEC","")</f>
        <v>DEC</v>
      </c>
      <c r="P1696" s="97" t="n">
        <v>0</v>
      </c>
      <c r="Q1696" s="99" t="n">
        <f aca="false">K1696-P1696</f>
        <v>10</v>
      </c>
      <c r="R1696" s="98" t="str">
        <f aca="false">IFERROR(IF(O1696="Dec",(K1696/P1696-1))," ")</f>
        <v> </v>
      </c>
      <c r="S1696" s="105" t="b">
        <f aca="false">IF(N1696&gt;0,IF(O1696="","-",IF(R1696&lt;0%,"DEGROWTH","GROWTH")))</f>
        <v>0</v>
      </c>
      <c r="T1696" s="69" t="n">
        <v>0</v>
      </c>
      <c r="U1696" s="101" t="str">
        <f aca="false">IF(F1696&lt;=$V$2,"jAN","")</f>
        <v/>
      </c>
      <c r="V1696" s="97" t="n">
        <v>0</v>
      </c>
      <c r="W1696" s="102" t="n">
        <f aca="false">K1696-V1696</f>
        <v>10</v>
      </c>
      <c r="X1696" s="103" t="n">
        <f aca="false">IFERROR(IF(U1696="Jan",(K1696/V1696-1)),0)</f>
        <v>0</v>
      </c>
      <c r="Y1696" s="106" t="b">
        <f aca="false">IF(T1696&gt;0,IF(U1696="","-",IF(X1696&lt;0%,"DEGROWTH","GROWTH")))</f>
        <v>0</v>
      </c>
      <c r="Z1696" s="85"/>
      <c r="AA1696" s="70"/>
      <c r="AB1696" s="75" t="n">
        <v>1000004545</v>
      </c>
      <c r="AC1696" s="3"/>
    </row>
    <row r="1697" customFormat="false" ht="14.25" hidden="false" customHeight="true" outlineLevel="0" collapsed="false">
      <c r="A1697" s="85" t="s">
        <v>133</v>
      </c>
      <c r="B1697" s="86" t="s">
        <v>21</v>
      </c>
      <c r="C1697" s="83" t="s">
        <v>616</v>
      </c>
      <c r="D1697" s="75" t="n">
        <v>1000004566</v>
      </c>
      <c r="E1697" s="86" t="s">
        <v>617</v>
      </c>
      <c r="F1697" s="84" t="n">
        <v>46009</v>
      </c>
      <c r="G1697" s="67" t="str">
        <f aca="false">IF(I1697&gt;0,"Targeted Dealer","-")</f>
        <v>-</v>
      </c>
      <c r="H1697" s="67"/>
      <c r="I1697" s="68" t="n">
        <v>0</v>
      </c>
      <c r="J1697" s="68" t="n">
        <f aca="false">I1697/$J$1*($J$1-$E$1)</f>
        <v>0</v>
      </c>
      <c r="K1697" s="69" t="n">
        <v>10.5</v>
      </c>
      <c r="L1697" s="69" t="n">
        <f aca="false">I1697-K1697</f>
        <v>-10.5</v>
      </c>
      <c r="M1697" s="69" t="str">
        <f aca="false">IFERROR((K1697/J1697%),"-")</f>
        <v>-</v>
      </c>
      <c r="N1697" s="97" t="n">
        <v>0</v>
      </c>
      <c r="O1697" s="98" t="str">
        <f aca="false">IF(F1697&lt;=$P$2,"DEC","")</f>
        <v>DEC</v>
      </c>
      <c r="P1697" s="97" t="n">
        <v>0</v>
      </c>
      <c r="Q1697" s="99" t="n">
        <f aca="false">K1697-P1697</f>
        <v>10.5</v>
      </c>
      <c r="R1697" s="98" t="str">
        <f aca="false">IFERROR(IF(O1697="Dec",(K1697/P1697-1))," ")</f>
        <v> </v>
      </c>
      <c r="S1697" s="105" t="b">
        <f aca="false">IF(N1697&gt;0,IF(O1697="","-",IF(R1697&lt;0%,"DEGROWTH","GROWTH")))</f>
        <v>0</v>
      </c>
      <c r="T1697" s="69" t="n">
        <v>0</v>
      </c>
      <c r="U1697" s="101" t="str">
        <f aca="false">IF(F1697&lt;=$V$2,"jAN","")</f>
        <v/>
      </c>
      <c r="V1697" s="97" t="n">
        <v>0</v>
      </c>
      <c r="W1697" s="102" t="n">
        <f aca="false">K1697-V1697</f>
        <v>10.5</v>
      </c>
      <c r="X1697" s="103" t="n">
        <f aca="false">IFERROR(IF(U1697="Jan",(K1697/V1697-1)),0)</f>
        <v>0</v>
      </c>
      <c r="Y1697" s="106" t="b">
        <f aca="false">IF(T1697&gt;0,IF(U1697="","-",IF(X1697&lt;0%,"DEGROWTH","GROWTH")))</f>
        <v>0</v>
      </c>
      <c r="Z1697" s="85"/>
      <c r="AA1697" s="70"/>
      <c r="AB1697" s="75" t="n">
        <v>1000004545</v>
      </c>
      <c r="AC1697" s="3"/>
    </row>
    <row r="1698" customFormat="false" ht="14.25" hidden="false" customHeight="true" outlineLevel="0" collapsed="false">
      <c r="A1698" s="85" t="s">
        <v>130</v>
      </c>
      <c r="B1698" s="86" t="s">
        <v>521</v>
      </c>
      <c r="C1698" s="83" t="s">
        <v>618</v>
      </c>
      <c r="D1698" s="75" t="n">
        <v>1000003883</v>
      </c>
      <c r="E1698" s="86" t="s">
        <v>619</v>
      </c>
      <c r="F1698" s="84" t="n">
        <v>45357</v>
      </c>
      <c r="G1698" s="67" t="str">
        <f aca="false">IF(I1698&gt;0,"Targeted Dealer","-")</f>
        <v>Targeted Dealer</v>
      </c>
      <c r="H1698" s="67"/>
      <c r="I1698" s="68" t="n">
        <v>75</v>
      </c>
      <c r="J1698" s="68" t="n">
        <f aca="false">I1698/$J$1*($J$1-$E$1)</f>
        <v>75</v>
      </c>
      <c r="K1698" s="69" t="n">
        <v>25</v>
      </c>
      <c r="L1698" s="69" t="n">
        <f aca="false">I1698-K1698</f>
        <v>50</v>
      </c>
      <c r="M1698" s="69" t="n">
        <f aca="false">IFERROR((K1698/J1698%),"-")</f>
        <v>33.3333333333333</v>
      </c>
      <c r="N1698" s="97" t="n">
        <v>0</v>
      </c>
      <c r="O1698" s="98" t="str">
        <f aca="false">IF(F1698&lt;=$P$2,"DEC","")</f>
        <v>DEC</v>
      </c>
      <c r="P1698" s="97" t="n">
        <v>0</v>
      </c>
      <c r="Q1698" s="99" t="n">
        <f aca="false">K1698-P1698</f>
        <v>25</v>
      </c>
      <c r="R1698" s="98" t="str">
        <f aca="false">IFERROR(IF(O1698="Dec",(K1698/P1698-1))," ")</f>
        <v> </v>
      </c>
      <c r="S1698" s="105" t="b">
        <f aca="false">IF(N1698&gt;0,IF(O1698="","-",IF(R1698&lt;0%,"DEGROWTH","GROWTH")))</f>
        <v>0</v>
      </c>
      <c r="T1698" s="69" t="n">
        <v>0</v>
      </c>
      <c r="U1698" s="101" t="str">
        <f aca="false">IF(F1698&lt;=$V$2,"jAN","")</f>
        <v>jAN</v>
      </c>
      <c r="V1698" s="97" t="n">
        <v>0</v>
      </c>
      <c r="W1698" s="102" t="n">
        <f aca="false">K1698-V1698</f>
        <v>25</v>
      </c>
      <c r="X1698" s="103" t="n">
        <f aca="false">IFERROR(IF(U1698="Jan",(K1698/V1698-1)),0)</f>
        <v>0</v>
      </c>
      <c r="Y1698" s="106" t="b">
        <f aca="false">IF(T1698&gt;0,IF(U1698="","-",IF(X1698&lt;0%,"DEGROWTH","GROWTH")))</f>
        <v>0</v>
      </c>
      <c r="Z1698" s="85"/>
      <c r="AA1698" s="70"/>
      <c r="AB1698" s="75" t="n">
        <v>1000004545</v>
      </c>
      <c r="AC1698" s="3"/>
    </row>
    <row r="1699" customFormat="false" ht="14.25" hidden="false" customHeight="true" outlineLevel="0" collapsed="false">
      <c r="A1699" s="85" t="s">
        <v>130</v>
      </c>
      <c r="B1699" s="86" t="s">
        <v>521</v>
      </c>
      <c r="C1699" s="83" t="s">
        <v>3476</v>
      </c>
      <c r="D1699" s="75" t="n">
        <v>1000004568</v>
      </c>
      <c r="E1699" s="86" t="s">
        <v>3477</v>
      </c>
      <c r="F1699" s="84" t="n">
        <v>46014</v>
      </c>
      <c r="G1699" s="67" t="str">
        <f aca="false">IF(I1699&gt;0,"Targeted Dealer","-")</f>
        <v>Targeted Dealer</v>
      </c>
      <c r="H1699" s="67"/>
      <c r="I1699" s="68" t="n">
        <v>25</v>
      </c>
      <c r="J1699" s="68" t="n">
        <f aca="false">I1699/$J$1*($J$1-$E$1)</f>
        <v>25</v>
      </c>
      <c r="K1699" s="69" t="n">
        <v>20</v>
      </c>
      <c r="L1699" s="69" t="n">
        <f aca="false">I1699-K1699</f>
        <v>5</v>
      </c>
      <c r="M1699" s="69" t="n">
        <f aca="false">IFERROR((K1699/J1699%),"-")</f>
        <v>80</v>
      </c>
      <c r="N1699" s="97" t="n">
        <v>0</v>
      </c>
      <c r="O1699" s="98" t="str">
        <f aca="false">IF(F1699&lt;=$P$2,"DEC","")</f>
        <v>DEC</v>
      </c>
      <c r="P1699" s="97" t="n">
        <v>0</v>
      </c>
      <c r="Q1699" s="99" t="n">
        <f aca="false">K1699-P1699</f>
        <v>20</v>
      </c>
      <c r="R1699" s="98" t="str">
        <f aca="false">IFERROR(IF(O1699="Dec",(K1699/P1699-1))," ")</f>
        <v> </v>
      </c>
      <c r="S1699" s="105" t="b">
        <f aca="false">IF(N1699&gt;0,IF(O1699="","-",IF(R1699&lt;0%,"DEGROWTH","GROWTH")))</f>
        <v>0</v>
      </c>
      <c r="T1699" s="69" t="n">
        <v>0</v>
      </c>
      <c r="U1699" s="101" t="str">
        <f aca="false">IF(F1699&lt;=$V$2,"jAN","")</f>
        <v/>
      </c>
      <c r="V1699" s="97" t="n">
        <v>0</v>
      </c>
      <c r="W1699" s="102" t="n">
        <f aca="false">K1699-V1699</f>
        <v>20</v>
      </c>
      <c r="X1699" s="103" t="n">
        <f aca="false">IFERROR(IF(U1699="Jan",(K1699/V1699-1)),0)</f>
        <v>0</v>
      </c>
      <c r="Y1699" s="106" t="b">
        <f aca="false">IF(T1699&gt;0,IF(U1699="","-",IF(X1699&lt;0%,"DEGROWTH","GROWTH")))</f>
        <v>0</v>
      </c>
      <c r="Z1699" s="85"/>
      <c r="AA1699" s="70"/>
      <c r="AB1699" s="75" t="n">
        <v>1000004545</v>
      </c>
      <c r="AC1699" s="3"/>
    </row>
    <row r="1700" customFormat="false" ht="14.25" hidden="false" customHeight="true" outlineLevel="0" collapsed="false">
      <c r="A1700" s="85" t="s">
        <v>133</v>
      </c>
      <c r="B1700" s="86" t="s">
        <v>48</v>
      </c>
      <c r="C1700" s="83" t="s">
        <v>620</v>
      </c>
      <c r="D1700" s="75" t="n">
        <v>1000004587</v>
      </c>
      <c r="E1700" s="86" t="s">
        <v>621</v>
      </c>
      <c r="F1700" s="84" t="n">
        <v>46020</v>
      </c>
      <c r="G1700" s="67" t="str">
        <f aca="false">IF(I1700&gt;0,"Targeted Dealer","-")</f>
        <v>-</v>
      </c>
      <c r="H1700" s="67"/>
      <c r="I1700" s="68" t="n">
        <v>0</v>
      </c>
      <c r="J1700" s="68" t="n">
        <f aca="false">I1700/$J$1*($J$1-$E$1)</f>
        <v>0</v>
      </c>
      <c r="K1700" s="69" t="n">
        <v>24</v>
      </c>
      <c r="L1700" s="69" t="n">
        <f aca="false">I1700-K1700</f>
        <v>-24</v>
      </c>
      <c r="M1700" s="69" t="str">
        <f aca="false">IFERROR((K1700/J1700%),"-")</f>
        <v>-</v>
      </c>
      <c r="N1700" s="97" t="n">
        <v>0</v>
      </c>
      <c r="O1700" s="98" t="str">
        <f aca="false">IF(F1700&lt;=$P$2,"DEC","")</f>
        <v>DEC</v>
      </c>
      <c r="P1700" s="97" t="n">
        <v>0</v>
      </c>
      <c r="Q1700" s="99" t="n">
        <f aca="false">K1700-P1700</f>
        <v>24</v>
      </c>
      <c r="R1700" s="98" t="str">
        <f aca="false">IFERROR(IF(O1700="Dec",(K1700/P1700-1))," ")</f>
        <v> </v>
      </c>
      <c r="S1700" s="105" t="b">
        <f aca="false">IF(N1700&gt;0,IF(O1700="","-",IF(R1700&lt;0%,"DEGROWTH","GROWTH")))</f>
        <v>0</v>
      </c>
      <c r="T1700" s="69" t="n">
        <v>0</v>
      </c>
      <c r="U1700" s="101" t="str">
        <f aca="false">IF(F1700&lt;=$V$2,"jAN","")</f>
        <v/>
      </c>
      <c r="V1700" s="97" t="n">
        <v>0</v>
      </c>
      <c r="W1700" s="102" t="n">
        <f aca="false">K1700-V1700</f>
        <v>24</v>
      </c>
      <c r="X1700" s="103" t="n">
        <f aca="false">IFERROR(IF(U1700="Jan",(K1700/V1700-1)),0)</f>
        <v>0</v>
      </c>
      <c r="Y1700" s="106" t="b">
        <f aca="false">IF(T1700&gt;0,IF(U1700="","-",IF(X1700&lt;0%,"DEGROWTH","GROWTH")))</f>
        <v>0</v>
      </c>
      <c r="Z1700" s="85"/>
      <c r="AA1700" s="70"/>
      <c r="AB1700" s="75" t="n">
        <v>1000004545</v>
      </c>
      <c r="AC1700" s="3"/>
    </row>
    <row r="1701" customFormat="false" ht="14.25" hidden="false" customHeight="true" outlineLevel="0" collapsed="false">
      <c r="A1701" s="85" t="s">
        <v>133</v>
      </c>
      <c r="B1701" s="86" t="s">
        <v>27</v>
      </c>
      <c r="C1701" s="83" t="s">
        <v>3478</v>
      </c>
      <c r="D1701" s="75" t="n">
        <v>1000004489</v>
      </c>
      <c r="E1701" s="86" t="s">
        <v>3479</v>
      </c>
      <c r="F1701" s="84" t="n">
        <v>45949</v>
      </c>
      <c r="G1701" s="67" t="str">
        <f aca="false">IF(I1701&gt;0,"Targeted Dealer","-")</f>
        <v>Targeted Dealer</v>
      </c>
      <c r="H1701" s="67"/>
      <c r="I1701" s="68" t="n">
        <v>20</v>
      </c>
      <c r="J1701" s="68" t="n">
        <f aca="false">I1701/$J$1*($J$1-$E$1)</f>
        <v>20</v>
      </c>
      <c r="K1701" s="69" t="n">
        <v>25</v>
      </c>
      <c r="L1701" s="69" t="n">
        <f aca="false">I1701-K1701</f>
        <v>-5</v>
      </c>
      <c r="M1701" s="69" t="n">
        <f aca="false">IFERROR((K1701/J1701%),"-")</f>
        <v>125</v>
      </c>
      <c r="N1701" s="97" t="n">
        <v>0</v>
      </c>
      <c r="O1701" s="98" t="str">
        <f aca="false">IF(F1701&lt;=$P$2,"DEC","")</f>
        <v>DEC</v>
      </c>
      <c r="P1701" s="97" t="n">
        <v>0</v>
      </c>
      <c r="Q1701" s="99" t="n">
        <f aca="false">K1701-P1701</f>
        <v>25</v>
      </c>
      <c r="R1701" s="98" t="str">
        <f aca="false">IFERROR(IF(O1701="Dec",(K1701/P1701-1))," ")</f>
        <v> </v>
      </c>
      <c r="S1701" s="105" t="b">
        <f aca="false">IF(N1701&gt;0,IF(O1701="","-",IF(R1701&lt;0%,"DEGROWTH","GROWTH")))</f>
        <v>0</v>
      </c>
      <c r="T1701" s="69" t="n">
        <v>0</v>
      </c>
      <c r="U1701" s="101" t="str">
        <f aca="false">IF(F1701&lt;=$V$2,"jAN","")</f>
        <v/>
      </c>
      <c r="V1701" s="97" t="n">
        <v>0</v>
      </c>
      <c r="W1701" s="102" t="n">
        <f aca="false">K1701-V1701</f>
        <v>25</v>
      </c>
      <c r="X1701" s="103" t="n">
        <f aca="false">IFERROR(IF(U1701="Jan",(K1701/V1701-1)),0)</f>
        <v>0</v>
      </c>
      <c r="Y1701" s="106" t="b">
        <f aca="false">IF(T1701&gt;0,IF(U1701="","-",IF(X1701&lt;0%,"DEGROWTH","GROWTH")))</f>
        <v>0</v>
      </c>
      <c r="Z1701" s="85"/>
      <c r="AA1701" s="70"/>
      <c r="AB1701" s="75" t="n">
        <v>1000004545</v>
      </c>
      <c r="AC1701" s="3"/>
    </row>
    <row r="1702" customFormat="false" ht="14.25" hidden="false" customHeight="true" outlineLevel="0" collapsed="false">
      <c r="A1702" s="85" t="s">
        <v>133</v>
      </c>
      <c r="B1702" s="86" t="s">
        <v>47</v>
      </c>
      <c r="C1702" s="83" t="s">
        <v>622</v>
      </c>
      <c r="D1702" s="75" t="n">
        <v>1000003967</v>
      </c>
      <c r="E1702" s="86" t="s">
        <v>623</v>
      </c>
      <c r="F1702" s="84" t="n">
        <v>45433</v>
      </c>
      <c r="G1702" s="67" t="str">
        <f aca="false">IF(I1702&gt;0,"Targeted Dealer","-")</f>
        <v>Targeted Dealer</v>
      </c>
      <c r="H1702" s="67"/>
      <c r="I1702" s="68" t="n">
        <v>60</v>
      </c>
      <c r="J1702" s="68" t="n">
        <f aca="false">I1702/$J$1*($J$1-$E$1)</f>
        <v>60</v>
      </c>
      <c r="K1702" s="69" t="n">
        <v>15</v>
      </c>
      <c r="L1702" s="69" t="n">
        <f aca="false">I1702-K1702</f>
        <v>45</v>
      </c>
      <c r="M1702" s="69" t="n">
        <f aca="false">IFERROR((K1702/J1702%),"-")</f>
        <v>25</v>
      </c>
      <c r="N1702" s="97" t="n">
        <v>0</v>
      </c>
      <c r="O1702" s="98" t="str">
        <f aca="false">IF(F1702&lt;=$P$2,"DEC","")</f>
        <v>DEC</v>
      </c>
      <c r="P1702" s="97" t="n">
        <v>0</v>
      </c>
      <c r="Q1702" s="99" t="n">
        <f aca="false">K1702-P1702</f>
        <v>15</v>
      </c>
      <c r="R1702" s="98" t="str">
        <f aca="false">IFERROR(IF(O1702="Dec",(K1702/P1702-1))," ")</f>
        <v> </v>
      </c>
      <c r="S1702" s="105" t="b">
        <f aca="false">IF(N1702&gt;0,IF(O1702="","-",IF(R1702&lt;0%,"DEGROWTH","GROWTH")))</f>
        <v>0</v>
      </c>
      <c r="T1702" s="69" t="n">
        <v>0</v>
      </c>
      <c r="U1702" s="101" t="str">
        <f aca="false">IF(F1702&lt;=$V$2,"jAN","")</f>
        <v>jAN</v>
      </c>
      <c r="V1702" s="97" t="n">
        <v>0</v>
      </c>
      <c r="W1702" s="102" t="n">
        <f aca="false">K1702-V1702</f>
        <v>15</v>
      </c>
      <c r="X1702" s="103" t="n">
        <f aca="false">IFERROR(IF(U1702="Jan",(K1702/V1702-1)),0)</f>
        <v>0</v>
      </c>
      <c r="Y1702" s="106" t="b">
        <f aca="false">IF(T1702&gt;0,IF(U1702="","-",IF(X1702&lt;0%,"DEGROWTH","GROWTH")))</f>
        <v>0</v>
      </c>
      <c r="Z1702" s="85"/>
      <c r="AA1702" s="70"/>
      <c r="AB1702" s="75" t="n">
        <v>1000004545</v>
      </c>
      <c r="AC1702" s="3"/>
    </row>
    <row r="1703" customFormat="false" ht="14.25" hidden="false" customHeight="true" outlineLevel="0" collapsed="false">
      <c r="A1703" s="85" t="s">
        <v>133</v>
      </c>
      <c r="B1703" s="86" t="s">
        <v>47</v>
      </c>
      <c r="C1703" s="83" t="s">
        <v>3480</v>
      </c>
      <c r="D1703" s="75" t="n">
        <v>1000004589</v>
      </c>
      <c r="E1703" s="86" t="s">
        <v>3481</v>
      </c>
      <c r="F1703" s="84" t="n">
        <v>46021</v>
      </c>
      <c r="G1703" s="67" t="str">
        <f aca="false">IF(I1703&gt;0,"Targeted Dealer","-")</f>
        <v>Targeted Dealer</v>
      </c>
      <c r="H1703" s="67"/>
      <c r="I1703" s="68" t="n">
        <v>40</v>
      </c>
      <c r="J1703" s="68" t="n">
        <f aca="false">I1703/$J$1*($J$1-$E$1)</f>
        <v>40</v>
      </c>
      <c r="K1703" s="69" t="n">
        <v>20</v>
      </c>
      <c r="L1703" s="69" t="n">
        <f aca="false">I1703-K1703</f>
        <v>20</v>
      </c>
      <c r="M1703" s="69" t="n">
        <f aca="false">IFERROR((K1703/J1703%),"-")</f>
        <v>50</v>
      </c>
      <c r="N1703" s="97" t="n">
        <v>0</v>
      </c>
      <c r="O1703" s="98" t="str">
        <f aca="false">IF(F1703&lt;=$P$2,"DEC","")</f>
        <v>DEC</v>
      </c>
      <c r="P1703" s="97" t="n">
        <v>0</v>
      </c>
      <c r="Q1703" s="99" t="n">
        <f aca="false">K1703-P1703</f>
        <v>20</v>
      </c>
      <c r="R1703" s="98" t="str">
        <f aca="false">IFERROR(IF(O1703="Dec",(K1703/P1703-1))," ")</f>
        <v> </v>
      </c>
      <c r="S1703" s="105" t="b">
        <f aca="false">IF(N1703&gt;0,IF(O1703="","-",IF(R1703&lt;0%,"DEGROWTH","GROWTH")))</f>
        <v>0</v>
      </c>
      <c r="T1703" s="69" t="n">
        <v>0</v>
      </c>
      <c r="U1703" s="101" t="str">
        <f aca="false">IF(F1703&lt;=$V$2,"jAN","")</f>
        <v/>
      </c>
      <c r="V1703" s="97" t="n">
        <v>0</v>
      </c>
      <c r="W1703" s="102" t="n">
        <f aca="false">K1703-V1703</f>
        <v>20</v>
      </c>
      <c r="X1703" s="103" t="n">
        <f aca="false">IFERROR(IF(U1703="Jan",(K1703/V1703-1)),0)</f>
        <v>0</v>
      </c>
      <c r="Y1703" s="106" t="b">
        <f aca="false">IF(T1703&gt;0,IF(U1703="","-",IF(X1703&lt;0%,"DEGROWTH","GROWTH")))</f>
        <v>0</v>
      </c>
      <c r="Z1703" s="85"/>
      <c r="AA1703" s="70"/>
      <c r="AB1703" s="75" t="n">
        <v>1000004545</v>
      </c>
      <c r="AC1703" s="3"/>
    </row>
    <row r="1704" customFormat="false" ht="14.25" hidden="false" customHeight="true" outlineLevel="0" collapsed="false">
      <c r="A1704" s="85" t="s">
        <v>133</v>
      </c>
      <c r="B1704" s="86" t="s">
        <v>47</v>
      </c>
      <c r="C1704" s="83" t="s">
        <v>3482</v>
      </c>
      <c r="D1704" s="75" t="n">
        <v>1000004598</v>
      </c>
      <c r="E1704" s="86" t="s">
        <v>3483</v>
      </c>
      <c r="F1704" s="84" t="n">
        <v>46029</v>
      </c>
      <c r="G1704" s="67" t="str">
        <f aca="false">IF(I1704&gt;0,"Targeted Dealer","-")</f>
        <v>Targeted Dealer</v>
      </c>
      <c r="H1704" s="67"/>
      <c r="I1704" s="68" t="n">
        <v>30</v>
      </c>
      <c r="J1704" s="68" t="n">
        <f aca="false">I1704/$J$1*($J$1-$E$1)</f>
        <v>30</v>
      </c>
      <c r="K1704" s="69" t="n">
        <v>75</v>
      </c>
      <c r="L1704" s="69" t="n">
        <f aca="false">I1704-K1704</f>
        <v>-45</v>
      </c>
      <c r="M1704" s="69" t="n">
        <f aca="false">IFERROR((K1704/J1704%),"-")</f>
        <v>250</v>
      </c>
      <c r="N1704" s="97" t="n">
        <v>0</v>
      </c>
      <c r="O1704" s="98" t="str">
        <f aca="false">IF(F1704&lt;=$P$2,"DEC","")</f>
        <v/>
      </c>
      <c r="P1704" s="97" t="n">
        <v>0</v>
      </c>
      <c r="Q1704" s="99" t="n">
        <f aca="false">K1704-P1704</f>
        <v>75</v>
      </c>
      <c r="R1704" s="98" t="n">
        <f aca="false">IFERROR(IF(O1704="Dec",(K1704/P1704-1))," ")</f>
        <v>0</v>
      </c>
      <c r="S1704" s="105" t="b">
        <f aca="false">IF(N1704&gt;0,IF(O1704="","-",IF(R1704&lt;0%,"DEGROWTH","GROWTH")))</f>
        <v>0</v>
      </c>
      <c r="T1704" s="69" t="n">
        <v>0</v>
      </c>
      <c r="U1704" s="101" t="str">
        <f aca="false">IF(F1704&lt;=$V$2,"jAN","")</f>
        <v/>
      </c>
      <c r="V1704" s="97" t="n">
        <v>0</v>
      </c>
      <c r="W1704" s="102" t="n">
        <f aca="false">K1704-V1704</f>
        <v>75</v>
      </c>
      <c r="X1704" s="103" t="n">
        <f aca="false">IFERROR(IF(U1704="Jan",(K1704/V1704-1)),0)</f>
        <v>0</v>
      </c>
      <c r="Y1704" s="106" t="b">
        <f aca="false">IF(T1704&gt;0,IF(U1704="","-",IF(X1704&lt;0%,"DEGROWTH","GROWTH")))</f>
        <v>0</v>
      </c>
      <c r="Z1704" s="85"/>
      <c r="AA1704" s="70"/>
      <c r="AB1704" s="75" t="n">
        <v>1000004545</v>
      </c>
      <c r="AC1704" s="3"/>
    </row>
    <row r="1705" customFormat="false" ht="14.25" hidden="false" customHeight="true" outlineLevel="0" collapsed="false">
      <c r="A1705" s="85" t="s">
        <v>134</v>
      </c>
      <c r="B1705" s="86" t="s">
        <v>71</v>
      </c>
      <c r="C1705" s="83" t="s">
        <v>624</v>
      </c>
      <c r="D1705" s="75" t="n">
        <v>1000002732</v>
      </c>
      <c r="E1705" s="86" t="s">
        <v>625</v>
      </c>
      <c r="F1705" s="84" t="n">
        <v>44739</v>
      </c>
      <c r="G1705" s="67" t="str">
        <f aca="false">IF(I1705&gt;0,"Targeted Dealer","-")</f>
        <v>-</v>
      </c>
      <c r="H1705" s="67"/>
      <c r="I1705" s="68" t="n">
        <v>0</v>
      </c>
      <c r="J1705" s="68" t="n">
        <f aca="false">I1705/$J$1*($J$1-$E$1)</f>
        <v>0</v>
      </c>
      <c r="K1705" s="69" t="n">
        <v>25</v>
      </c>
      <c r="L1705" s="69" t="n">
        <f aca="false">I1705-K1705</f>
        <v>-25</v>
      </c>
      <c r="M1705" s="69" t="str">
        <f aca="false">IFERROR((K1705/J1705%),"-")</f>
        <v>-</v>
      </c>
      <c r="N1705" s="97" t="n">
        <v>0</v>
      </c>
      <c r="O1705" s="98" t="str">
        <f aca="false">IF(F1705&lt;=$P$2,"DEC","")</f>
        <v>DEC</v>
      </c>
      <c r="P1705" s="97" t="n">
        <v>0</v>
      </c>
      <c r="Q1705" s="99" t="n">
        <f aca="false">K1705-P1705</f>
        <v>25</v>
      </c>
      <c r="R1705" s="98" t="str">
        <f aca="false">IFERROR(IF(O1705="Dec",(K1705/P1705-1))," ")</f>
        <v> </v>
      </c>
      <c r="S1705" s="105" t="b">
        <f aca="false">IF(N1705&gt;0,IF(O1705="","-",IF(R1705&lt;0%,"DEGROWTH","GROWTH")))</f>
        <v>0</v>
      </c>
      <c r="T1705" s="69" t="n">
        <v>25</v>
      </c>
      <c r="U1705" s="101" t="str">
        <f aca="false">IF(F1705&lt;=$V$2,"jAN","")</f>
        <v>jAN</v>
      </c>
      <c r="V1705" s="97" t="n">
        <v>25</v>
      </c>
      <c r="W1705" s="102" t="n">
        <f aca="false">K1705-V1705</f>
        <v>0</v>
      </c>
      <c r="X1705" s="103" t="n">
        <f aca="false">IFERROR(IF(U1705="Jan",(K1705/V1705-1)),0)</f>
        <v>0</v>
      </c>
      <c r="Y1705" s="104" t="str">
        <f aca="false">IF(T1705&gt;0,IF(U1705="","-",IF(X1705&lt;0%,"DEGROWTH","GROWTH")))</f>
        <v>GROWTH</v>
      </c>
      <c r="Z1705" s="85"/>
      <c r="AA1705" s="70"/>
      <c r="AB1705" s="75" t="n">
        <v>1000004545</v>
      </c>
      <c r="AC1705" s="3"/>
    </row>
    <row r="1706" customFormat="false" ht="14.25" hidden="false" customHeight="true" outlineLevel="0" collapsed="false">
      <c r="A1706" s="85" t="s">
        <v>132</v>
      </c>
      <c r="B1706" s="86" t="s">
        <v>101</v>
      </c>
      <c r="C1706" s="83" t="s">
        <v>3484</v>
      </c>
      <c r="D1706" s="75" t="n">
        <v>1000004426</v>
      </c>
      <c r="E1706" s="86" t="s">
        <v>3485</v>
      </c>
      <c r="F1706" s="84" t="n">
        <v>45864</v>
      </c>
      <c r="G1706" s="67" t="str">
        <f aca="false">IF(I1706&gt;0,"Targeted Dealer","-")</f>
        <v>-</v>
      </c>
      <c r="H1706" s="67"/>
      <c r="I1706" s="68" t="n">
        <v>0</v>
      </c>
      <c r="J1706" s="68" t="n">
        <f aca="false">I1706/$J$1*($J$1-$E$1)</f>
        <v>0</v>
      </c>
      <c r="K1706" s="69" t="n">
        <v>27.5</v>
      </c>
      <c r="L1706" s="69" t="n">
        <f aca="false">I1706-K1706</f>
        <v>-27.5</v>
      </c>
      <c r="M1706" s="69" t="str">
        <f aca="false">IFERROR((K1706/J1706%),"-")</f>
        <v>-</v>
      </c>
      <c r="N1706" s="97" t="n">
        <v>0</v>
      </c>
      <c r="O1706" s="98" t="str">
        <f aca="false">IF(F1706&lt;=$P$2,"DEC","")</f>
        <v>DEC</v>
      </c>
      <c r="P1706" s="97" t="n">
        <v>0</v>
      </c>
      <c r="Q1706" s="99" t="n">
        <f aca="false">K1706-P1706</f>
        <v>27.5</v>
      </c>
      <c r="R1706" s="98" t="str">
        <f aca="false">IFERROR(IF(O1706="Dec",(K1706/P1706-1))," ")</f>
        <v> </v>
      </c>
      <c r="S1706" s="105" t="b">
        <f aca="false">IF(N1706&gt;0,IF(O1706="","-",IF(R1706&lt;0%,"DEGROWTH","GROWTH")))</f>
        <v>0</v>
      </c>
      <c r="T1706" s="69" t="n">
        <v>0</v>
      </c>
      <c r="U1706" s="101" t="str">
        <f aca="false">IF(F1706&lt;=$V$2,"jAN","")</f>
        <v/>
      </c>
      <c r="V1706" s="97" t="n">
        <v>0</v>
      </c>
      <c r="W1706" s="102" t="n">
        <f aca="false">K1706-V1706</f>
        <v>27.5</v>
      </c>
      <c r="X1706" s="103" t="n">
        <f aca="false">IFERROR(IF(U1706="Jan",(K1706/V1706-1)),0)</f>
        <v>0</v>
      </c>
      <c r="Y1706" s="106" t="b">
        <f aca="false">IF(T1706&gt;0,IF(U1706="","-",IF(X1706&lt;0%,"DEGROWTH","GROWTH")))</f>
        <v>0</v>
      </c>
      <c r="Z1706" s="85"/>
      <c r="AA1706" s="70"/>
      <c r="AB1706" s="75" t="n">
        <v>1000004545</v>
      </c>
      <c r="AC1706" s="3"/>
    </row>
    <row r="1707" customFormat="false" ht="14.25" hidden="false" customHeight="true" outlineLevel="0" collapsed="false">
      <c r="A1707" s="85" t="s">
        <v>132</v>
      </c>
      <c r="B1707" s="86" t="s">
        <v>101</v>
      </c>
      <c r="C1707" s="83" t="s">
        <v>3486</v>
      </c>
      <c r="D1707" s="75" t="n">
        <v>1000004577</v>
      </c>
      <c r="E1707" s="86" t="s">
        <v>3487</v>
      </c>
      <c r="F1707" s="84" t="n">
        <v>46015</v>
      </c>
      <c r="G1707" s="67" t="str">
        <f aca="false">IF(I1707&gt;0,"Targeted Dealer","-")</f>
        <v>Targeted Dealer</v>
      </c>
      <c r="H1707" s="67"/>
      <c r="I1707" s="68" t="n">
        <v>25</v>
      </c>
      <c r="J1707" s="68" t="n">
        <f aca="false">I1707/$J$1*($J$1-$E$1)</f>
        <v>25</v>
      </c>
      <c r="K1707" s="69" t="n">
        <v>44.95</v>
      </c>
      <c r="L1707" s="69" t="n">
        <f aca="false">I1707-K1707</f>
        <v>-19.95</v>
      </c>
      <c r="M1707" s="69" t="n">
        <f aca="false">IFERROR((K1707/J1707%),"-")</f>
        <v>179.8</v>
      </c>
      <c r="N1707" s="97" t="n">
        <v>0</v>
      </c>
      <c r="O1707" s="98" t="str">
        <f aca="false">IF(F1707&lt;=$P$2,"DEC","")</f>
        <v>DEC</v>
      </c>
      <c r="P1707" s="97" t="n">
        <v>0</v>
      </c>
      <c r="Q1707" s="99" t="n">
        <f aca="false">K1707-P1707</f>
        <v>44.95</v>
      </c>
      <c r="R1707" s="98" t="str">
        <f aca="false">IFERROR(IF(O1707="Dec",(K1707/P1707-1))," ")</f>
        <v> </v>
      </c>
      <c r="S1707" s="105" t="b">
        <f aca="false">IF(N1707&gt;0,IF(O1707="","-",IF(R1707&lt;0%,"DEGROWTH","GROWTH")))</f>
        <v>0</v>
      </c>
      <c r="T1707" s="69" t="n">
        <v>0</v>
      </c>
      <c r="U1707" s="101" t="str">
        <f aca="false">IF(F1707&lt;=$V$2,"jAN","")</f>
        <v/>
      </c>
      <c r="V1707" s="97" t="n">
        <v>0</v>
      </c>
      <c r="W1707" s="102" t="n">
        <f aca="false">K1707-V1707</f>
        <v>44.95</v>
      </c>
      <c r="X1707" s="103" t="n">
        <f aca="false">IFERROR(IF(U1707="Jan",(K1707/V1707-1)),0)</f>
        <v>0</v>
      </c>
      <c r="Y1707" s="106" t="b">
        <f aca="false">IF(T1707&gt;0,IF(U1707="","-",IF(X1707&lt;0%,"DEGROWTH","GROWTH")))</f>
        <v>0</v>
      </c>
      <c r="Z1707" s="85"/>
      <c r="AA1707" s="70"/>
      <c r="AB1707" s="75" t="n">
        <v>1000004545</v>
      </c>
      <c r="AC1707" s="3"/>
    </row>
  </sheetData>
  <conditionalFormatting sqref="L1:L1707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27.67"/>
    <col collapsed="false" customWidth="true" hidden="false" outlineLevel="0" max="2" min="2" style="0" width="17.33"/>
    <col collapsed="false" customWidth="true" hidden="false" outlineLevel="0" max="5" min="3" style="0" width="8.67"/>
    <col collapsed="false" customWidth="true" hidden="false" outlineLevel="0" max="6" min="6" style="0" width="27.67"/>
    <col collapsed="false" customWidth="true" hidden="false" outlineLevel="0" max="26" min="7" style="0" width="8.67"/>
  </cols>
  <sheetData>
    <row r="1" customFormat="false" ht="14.25" hidden="false" customHeight="true" outlineLevel="0" collapsed="false">
      <c r="A1" s="122" t="s">
        <v>128</v>
      </c>
      <c r="B1" s="123" t="s">
        <v>3957</v>
      </c>
    </row>
    <row r="2" customFormat="false" ht="14.25" hidden="false" customHeight="true" outlineLevel="0" collapsed="false"/>
    <row r="3" customFormat="false" ht="14.25" hidden="false" customHeight="true" outlineLevel="0" collapsed="false">
      <c r="A3" s="33" t="s">
        <v>3</v>
      </c>
      <c r="B3" s="34" t="s">
        <v>3958</v>
      </c>
    </row>
    <row r="4" customFormat="false" ht="14.25" hidden="false" customHeight="true" outlineLevel="0" collapsed="false">
      <c r="A4" s="35" t="s">
        <v>74</v>
      </c>
      <c r="B4" s="36" t="n">
        <v>14</v>
      </c>
      <c r="F4" s="124" t="s">
        <v>3959</v>
      </c>
      <c r="G4" s="124" t="s">
        <v>3958</v>
      </c>
    </row>
    <row r="5" customFormat="false" ht="14.25" hidden="false" customHeight="true" outlineLevel="0" collapsed="false">
      <c r="A5" s="37" t="s">
        <v>141</v>
      </c>
      <c r="B5" s="38" t="n">
        <v>9</v>
      </c>
      <c r="F5" s="125" t="s">
        <v>74</v>
      </c>
      <c r="G5" s="42" t="n">
        <v>14</v>
      </c>
    </row>
    <row r="6" customFormat="false" ht="14.25" hidden="false" customHeight="true" outlineLevel="0" collapsed="false">
      <c r="A6" s="37" t="s">
        <v>142</v>
      </c>
      <c r="B6" s="38" t="n">
        <v>13</v>
      </c>
      <c r="F6" s="125" t="s">
        <v>141</v>
      </c>
      <c r="G6" s="42" t="n">
        <v>9</v>
      </c>
    </row>
    <row r="7" customFormat="false" ht="14.25" hidden="false" customHeight="true" outlineLevel="0" collapsed="false">
      <c r="A7" s="37" t="s">
        <v>143</v>
      </c>
      <c r="B7" s="38" t="n">
        <v>4</v>
      </c>
      <c r="F7" s="125" t="s">
        <v>142</v>
      </c>
      <c r="G7" s="42" t="n">
        <v>13</v>
      </c>
    </row>
    <row r="8" customFormat="false" ht="14.25" hidden="false" customHeight="true" outlineLevel="0" collapsed="false">
      <c r="A8" s="37" t="s">
        <v>29</v>
      </c>
      <c r="B8" s="38" t="n">
        <v>1</v>
      </c>
      <c r="F8" s="125" t="s">
        <v>143</v>
      </c>
      <c r="G8" s="42" t="n">
        <v>4</v>
      </c>
    </row>
    <row r="9" customFormat="false" ht="14.25" hidden="false" customHeight="true" outlineLevel="0" collapsed="false">
      <c r="A9" s="37" t="s">
        <v>81</v>
      </c>
      <c r="B9" s="38" t="n">
        <v>22</v>
      </c>
      <c r="F9" s="125" t="s">
        <v>29</v>
      </c>
      <c r="G9" s="42" t="n">
        <v>1</v>
      </c>
    </row>
    <row r="10" customFormat="false" ht="14.25" hidden="false" customHeight="true" outlineLevel="0" collapsed="false">
      <c r="A10" s="37" t="s">
        <v>61</v>
      </c>
      <c r="B10" s="38" t="n">
        <v>15</v>
      </c>
      <c r="F10" s="125" t="s">
        <v>81</v>
      </c>
      <c r="G10" s="42" t="n">
        <v>22</v>
      </c>
    </row>
    <row r="11" customFormat="false" ht="14.25" hidden="false" customHeight="true" outlineLevel="0" collapsed="false">
      <c r="A11" s="37" t="s">
        <v>78</v>
      </c>
      <c r="B11" s="38" t="n">
        <v>10</v>
      </c>
      <c r="F11" s="125" t="s">
        <v>61</v>
      </c>
      <c r="G11" s="42" t="n">
        <v>15</v>
      </c>
    </row>
    <row r="12" customFormat="false" ht="14.25" hidden="false" customHeight="true" outlineLevel="0" collapsed="false">
      <c r="A12" s="37" t="s">
        <v>32</v>
      </c>
      <c r="B12" s="38" t="n">
        <v>6</v>
      </c>
      <c r="F12" s="125" t="s">
        <v>78</v>
      </c>
      <c r="G12" s="42" t="n">
        <v>10</v>
      </c>
    </row>
    <row r="13" customFormat="false" ht="14.25" hidden="false" customHeight="true" outlineLevel="0" collapsed="false">
      <c r="A13" s="37" t="s">
        <v>43</v>
      </c>
      <c r="B13" s="38" t="n">
        <v>14</v>
      </c>
      <c r="F13" s="125" t="s">
        <v>32</v>
      </c>
      <c r="G13" s="42" t="n">
        <v>6</v>
      </c>
    </row>
    <row r="14" customFormat="false" ht="14.25" hidden="false" customHeight="true" outlineLevel="0" collapsed="false">
      <c r="A14" s="37" t="s">
        <v>40</v>
      </c>
      <c r="B14" s="38" t="n">
        <v>13</v>
      </c>
      <c r="F14" s="125" t="s">
        <v>43</v>
      </c>
      <c r="G14" s="42" t="n">
        <v>14</v>
      </c>
    </row>
    <row r="15" customFormat="false" ht="14.25" hidden="false" customHeight="true" outlineLevel="0" collapsed="false">
      <c r="A15" s="37" t="s">
        <v>58</v>
      </c>
      <c r="B15" s="38" t="n">
        <v>18</v>
      </c>
      <c r="F15" s="125" t="s">
        <v>40</v>
      </c>
      <c r="G15" s="42" t="n">
        <v>13</v>
      </c>
    </row>
    <row r="16" customFormat="false" ht="14.25" hidden="false" customHeight="true" outlineLevel="0" collapsed="false">
      <c r="A16" s="37" t="s">
        <v>62</v>
      </c>
      <c r="B16" s="38" t="n">
        <v>28</v>
      </c>
      <c r="F16" s="125" t="s">
        <v>58</v>
      </c>
      <c r="G16" s="42" t="n">
        <v>18</v>
      </c>
    </row>
    <row r="17" customFormat="false" ht="14.25" hidden="false" customHeight="true" outlineLevel="0" collapsed="false">
      <c r="A17" s="37" t="s">
        <v>83</v>
      </c>
      <c r="B17" s="38" t="n">
        <v>6</v>
      </c>
      <c r="F17" s="125" t="s">
        <v>62</v>
      </c>
      <c r="G17" s="42" t="n">
        <v>28</v>
      </c>
    </row>
    <row r="18" customFormat="false" ht="14.25" hidden="false" customHeight="true" outlineLevel="0" collapsed="false">
      <c r="A18" s="37" t="s">
        <v>24</v>
      </c>
      <c r="B18" s="38" t="n">
        <v>11</v>
      </c>
      <c r="F18" s="125" t="s">
        <v>83</v>
      </c>
      <c r="G18" s="42" t="n">
        <v>6</v>
      </c>
    </row>
    <row r="19" customFormat="false" ht="14.25" hidden="false" customHeight="true" outlineLevel="0" collapsed="false">
      <c r="A19" s="37" t="s">
        <v>51</v>
      </c>
      <c r="B19" s="38" t="n">
        <v>5</v>
      </c>
      <c r="F19" s="125" t="s">
        <v>24</v>
      </c>
      <c r="G19" s="42" t="n">
        <v>11</v>
      </c>
    </row>
    <row r="20" customFormat="false" ht="14.25" hidden="false" customHeight="true" outlineLevel="0" collapsed="false">
      <c r="A20" s="37" t="s">
        <v>37</v>
      </c>
      <c r="B20" s="38" t="n">
        <v>14</v>
      </c>
      <c r="F20" s="125" t="s">
        <v>51</v>
      </c>
      <c r="G20" s="42" t="n">
        <v>5</v>
      </c>
    </row>
    <row r="21" customFormat="false" ht="14.25" hidden="false" customHeight="true" outlineLevel="0" collapsed="false">
      <c r="A21" s="37" t="s">
        <v>25</v>
      </c>
      <c r="B21" s="38" t="n">
        <v>4</v>
      </c>
      <c r="F21" s="125" t="s">
        <v>37</v>
      </c>
      <c r="G21" s="42" t="n">
        <v>14</v>
      </c>
    </row>
    <row r="22" customFormat="false" ht="14.25" hidden="false" customHeight="true" outlineLevel="0" collapsed="false">
      <c r="A22" s="37" t="s">
        <v>84</v>
      </c>
      <c r="B22" s="38" t="n">
        <v>14</v>
      </c>
      <c r="F22" s="125" t="s">
        <v>25</v>
      </c>
      <c r="G22" s="42" t="n">
        <v>4</v>
      </c>
    </row>
    <row r="23" customFormat="false" ht="14.25" hidden="false" customHeight="true" outlineLevel="0" collapsed="false">
      <c r="A23" s="37" t="s">
        <v>30</v>
      </c>
      <c r="B23" s="38" t="n">
        <v>8</v>
      </c>
      <c r="F23" s="125" t="s">
        <v>84</v>
      </c>
      <c r="G23" s="42" t="n">
        <v>14</v>
      </c>
    </row>
    <row r="24" customFormat="false" ht="14.25" hidden="false" customHeight="true" outlineLevel="0" collapsed="false">
      <c r="A24" s="37" t="s">
        <v>65</v>
      </c>
      <c r="B24" s="38" t="n">
        <v>6</v>
      </c>
      <c r="F24" s="125" t="s">
        <v>30</v>
      </c>
      <c r="G24" s="42" t="n">
        <v>8</v>
      </c>
    </row>
    <row r="25" customFormat="false" ht="14.25" hidden="false" customHeight="true" outlineLevel="0" collapsed="false">
      <c r="A25" s="37" t="s">
        <v>67</v>
      </c>
      <c r="B25" s="38" t="n">
        <v>18</v>
      </c>
      <c r="F25" s="125" t="s">
        <v>65</v>
      </c>
      <c r="G25" s="42" t="n">
        <v>6</v>
      </c>
    </row>
    <row r="26" customFormat="false" ht="14.25" hidden="false" customHeight="true" outlineLevel="0" collapsed="false">
      <c r="A26" s="37" t="s">
        <v>69</v>
      </c>
      <c r="B26" s="38" t="n">
        <v>13</v>
      </c>
      <c r="F26" s="125" t="s">
        <v>67</v>
      </c>
      <c r="G26" s="42" t="n">
        <v>18</v>
      </c>
    </row>
    <row r="27" customFormat="false" ht="14.25" hidden="false" customHeight="true" outlineLevel="0" collapsed="false">
      <c r="A27" s="37" t="s">
        <v>52</v>
      </c>
      <c r="B27" s="38" t="n">
        <v>9</v>
      </c>
      <c r="F27" s="125" t="s">
        <v>69</v>
      </c>
      <c r="G27" s="42" t="n">
        <v>13</v>
      </c>
    </row>
    <row r="28" customFormat="false" ht="14.25" hidden="false" customHeight="true" outlineLevel="0" collapsed="false">
      <c r="A28" s="37" t="s">
        <v>79</v>
      </c>
      <c r="B28" s="38" t="n">
        <v>22</v>
      </c>
      <c r="F28" s="125" t="s">
        <v>52</v>
      </c>
      <c r="G28" s="42" t="n">
        <v>9</v>
      </c>
    </row>
    <row r="29" customFormat="false" ht="14.25" hidden="false" customHeight="true" outlineLevel="0" collapsed="false">
      <c r="A29" s="37" t="s">
        <v>64</v>
      </c>
      <c r="B29" s="38" t="n">
        <v>3</v>
      </c>
      <c r="F29" s="125" t="s">
        <v>79</v>
      </c>
      <c r="G29" s="42" t="n">
        <v>22</v>
      </c>
    </row>
    <row r="30" customFormat="false" ht="14.25" hidden="false" customHeight="true" outlineLevel="0" collapsed="false">
      <c r="A30" s="37" t="s">
        <v>55</v>
      </c>
      <c r="B30" s="38" t="n">
        <v>10</v>
      </c>
      <c r="F30" s="125" t="s">
        <v>64</v>
      </c>
      <c r="G30" s="42" t="n">
        <v>3</v>
      </c>
    </row>
    <row r="31" customFormat="false" ht="14.25" hidden="false" customHeight="true" outlineLevel="0" collapsed="false">
      <c r="A31" s="37" t="s">
        <v>21</v>
      </c>
      <c r="B31" s="38" t="n">
        <v>9</v>
      </c>
      <c r="F31" s="125" t="s">
        <v>55</v>
      </c>
      <c r="G31" s="42" t="n">
        <v>10</v>
      </c>
    </row>
    <row r="32" customFormat="false" ht="14.25" hidden="false" customHeight="true" outlineLevel="0" collapsed="false">
      <c r="A32" s="37" t="s">
        <v>48</v>
      </c>
      <c r="B32" s="38" t="n">
        <v>7</v>
      </c>
      <c r="F32" s="125" t="s">
        <v>21</v>
      </c>
      <c r="G32" s="42" t="n">
        <v>9</v>
      </c>
    </row>
    <row r="33" customFormat="false" ht="14.25" hidden="false" customHeight="true" outlineLevel="0" collapsed="false">
      <c r="A33" s="37" t="s">
        <v>145</v>
      </c>
      <c r="B33" s="38" t="n">
        <v>12</v>
      </c>
      <c r="F33" s="125" t="s">
        <v>48</v>
      </c>
      <c r="G33" s="42" t="n">
        <v>7</v>
      </c>
    </row>
    <row r="34" customFormat="false" ht="14.25" hidden="false" customHeight="true" outlineLevel="0" collapsed="false">
      <c r="A34" s="37" t="s">
        <v>27</v>
      </c>
      <c r="B34" s="38" t="n">
        <v>10</v>
      </c>
      <c r="F34" s="125" t="s">
        <v>145</v>
      </c>
      <c r="G34" s="42" t="n">
        <v>12</v>
      </c>
    </row>
    <row r="35" customFormat="false" ht="14.25" hidden="false" customHeight="true" outlineLevel="0" collapsed="false">
      <c r="A35" s="37" t="s">
        <v>47</v>
      </c>
      <c r="B35" s="38" t="n">
        <v>12</v>
      </c>
      <c r="F35" s="125" t="s">
        <v>27</v>
      </c>
      <c r="G35" s="42" t="n">
        <v>10</v>
      </c>
    </row>
    <row r="36" customFormat="false" ht="14.25" hidden="false" customHeight="true" outlineLevel="0" collapsed="false">
      <c r="A36" s="37" t="s">
        <v>71</v>
      </c>
      <c r="B36" s="38" t="n">
        <v>5</v>
      </c>
      <c r="F36" s="125" t="s">
        <v>47</v>
      </c>
      <c r="G36" s="42" t="n">
        <v>12</v>
      </c>
    </row>
    <row r="37" customFormat="false" ht="14.25" hidden="false" customHeight="true" outlineLevel="0" collapsed="false">
      <c r="A37" s="37" t="s">
        <v>73</v>
      </c>
      <c r="B37" s="38" t="n">
        <v>6</v>
      </c>
      <c r="F37" s="125" t="s">
        <v>71</v>
      </c>
      <c r="G37" s="42" t="n">
        <v>5</v>
      </c>
    </row>
    <row r="38" customFormat="false" ht="14.25" hidden="false" customHeight="true" outlineLevel="0" collapsed="false">
      <c r="A38" s="37" t="s">
        <v>77</v>
      </c>
      <c r="B38" s="39" t="n">
        <v>6</v>
      </c>
      <c r="F38" s="125" t="s">
        <v>73</v>
      </c>
      <c r="G38" s="42" t="n">
        <v>6</v>
      </c>
    </row>
    <row r="39" customFormat="false" ht="14.25" hidden="false" customHeight="true" outlineLevel="0" collapsed="false">
      <c r="A39" s="40" t="s">
        <v>135</v>
      </c>
      <c r="B39" s="41" t="n">
        <v>377</v>
      </c>
      <c r="F39" s="125" t="s">
        <v>77</v>
      </c>
      <c r="G39" s="42" t="n">
        <v>6</v>
      </c>
    </row>
    <row r="40" customFormat="false" ht="14.25" hidden="false" customHeight="true" outlineLevel="0" collapsed="false">
      <c r="F40" s="126" t="s">
        <v>146</v>
      </c>
      <c r="G40" s="127" t="n">
        <v>377</v>
      </c>
    </row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7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7.11"/>
    <col collapsed="false" customWidth="true" hidden="false" outlineLevel="0" max="3" min="3" style="0" width="18.44"/>
    <col collapsed="false" customWidth="true" hidden="false" outlineLevel="0" max="4" min="4" style="0" width="8.67"/>
    <col collapsed="false" customWidth="true" hidden="false" outlineLevel="0" max="5" min="5" style="0" width="11"/>
    <col collapsed="false" customWidth="true" hidden="false" outlineLevel="0" max="6" min="6" style="0" width="28.44"/>
    <col collapsed="false" customWidth="true" hidden="false" outlineLevel="0" max="26" min="7" style="0" width="8.67"/>
  </cols>
  <sheetData>
    <row r="1" customFormat="false" ht="14.25" hidden="false" customHeight="true" outlineLevel="0" collapsed="false">
      <c r="B1" s="57"/>
      <c r="C1" s="58"/>
      <c r="D1" s="58"/>
      <c r="E1" s="58"/>
      <c r="F1" s="58" t="n">
        <v>0</v>
      </c>
    </row>
    <row r="2" customFormat="false" ht="14.25" hidden="false" customHeight="true" outlineLevel="0" collapsed="false">
      <c r="B2" s="61" t="s">
        <v>128</v>
      </c>
      <c r="C2" s="62" t="s">
        <v>3</v>
      </c>
      <c r="D2" s="62" t="s">
        <v>149</v>
      </c>
      <c r="E2" s="62" t="s">
        <v>150</v>
      </c>
      <c r="F2" s="62" t="s">
        <v>151</v>
      </c>
      <c r="G2" s="42" t="s">
        <v>3960</v>
      </c>
    </row>
    <row r="3" customFormat="false" ht="14.25" hidden="false" customHeight="true" outlineLevel="0" collapsed="false">
      <c r="B3" s="23" t="s">
        <v>133</v>
      </c>
      <c r="C3" s="64" t="s">
        <v>24</v>
      </c>
      <c r="D3" s="65" t="s">
        <v>3961</v>
      </c>
      <c r="E3" s="65" t="n">
        <v>1000002881</v>
      </c>
      <c r="F3" s="65" t="s">
        <v>3962</v>
      </c>
      <c r="G3" s="42" t="n">
        <v>0</v>
      </c>
    </row>
    <row r="4" customFormat="false" ht="14.25" hidden="false" customHeight="true" outlineLevel="0" collapsed="false">
      <c r="B4" s="24" t="s">
        <v>133</v>
      </c>
      <c r="C4" s="64" t="s">
        <v>24</v>
      </c>
      <c r="D4" s="128" t="s">
        <v>3963</v>
      </c>
      <c r="E4" s="128" t="n">
        <v>1000003853</v>
      </c>
      <c r="F4" s="128" t="s">
        <v>3964</v>
      </c>
      <c r="G4" s="42" t="n">
        <v>0</v>
      </c>
    </row>
    <row r="5" customFormat="false" ht="14.25" hidden="false" customHeight="true" outlineLevel="0" collapsed="false">
      <c r="B5" s="24" t="s">
        <v>133</v>
      </c>
      <c r="C5" s="64" t="s">
        <v>25</v>
      </c>
      <c r="D5" s="128" t="s">
        <v>3965</v>
      </c>
      <c r="E5" s="128" t="n">
        <v>1000004051</v>
      </c>
      <c r="F5" s="128" t="s">
        <v>3966</v>
      </c>
      <c r="G5" s="42" t="n">
        <v>0</v>
      </c>
    </row>
    <row r="6" customFormat="false" ht="14.25" hidden="false" customHeight="true" outlineLevel="0" collapsed="false">
      <c r="B6" s="24" t="s">
        <v>133</v>
      </c>
      <c r="C6" s="64" t="s">
        <v>24</v>
      </c>
      <c r="D6" s="128" t="s">
        <v>3967</v>
      </c>
      <c r="E6" s="128" t="n">
        <v>1000004096</v>
      </c>
      <c r="F6" s="128" t="s">
        <v>3968</v>
      </c>
      <c r="G6" s="42" t="n">
        <v>0</v>
      </c>
    </row>
    <row r="7" customFormat="false" ht="14.25" hidden="false" customHeight="true" outlineLevel="0" collapsed="false">
      <c r="B7" s="23" t="s">
        <v>133</v>
      </c>
      <c r="C7" s="64" t="s">
        <v>27</v>
      </c>
      <c r="D7" s="65" t="s">
        <v>3969</v>
      </c>
      <c r="E7" s="65" t="n">
        <v>1000003455</v>
      </c>
      <c r="F7" s="66" t="s">
        <v>3970</v>
      </c>
      <c r="G7" s="42" t="n">
        <v>0</v>
      </c>
    </row>
    <row r="8" customFormat="false" ht="14.25" hidden="false" customHeight="true" outlineLevel="0" collapsed="false">
      <c r="B8" s="23" t="s">
        <v>133</v>
      </c>
      <c r="C8" s="64" t="s">
        <v>32</v>
      </c>
      <c r="D8" s="65" t="s">
        <v>3971</v>
      </c>
      <c r="E8" s="65" t="n">
        <v>1000002749</v>
      </c>
      <c r="F8" s="65" t="s">
        <v>3972</v>
      </c>
      <c r="G8" s="42" t="n">
        <v>0</v>
      </c>
    </row>
    <row r="9" customFormat="false" ht="14.25" hidden="false" customHeight="true" outlineLevel="0" collapsed="false">
      <c r="B9" s="23" t="s">
        <v>133</v>
      </c>
      <c r="C9" s="65" t="s">
        <v>141</v>
      </c>
      <c r="D9" s="65" t="s">
        <v>3973</v>
      </c>
      <c r="E9" s="65" t="n">
        <v>1000000073</v>
      </c>
      <c r="F9" s="66" t="s">
        <v>3974</v>
      </c>
      <c r="G9" s="42" t="n">
        <v>0</v>
      </c>
    </row>
    <row r="10" customFormat="false" ht="14.25" hidden="false" customHeight="true" outlineLevel="0" collapsed="false">
      <c r="B10" s="23" t="s">
        <v>133</v>
      </c>
      <c r="C10" s="65" t="s">
        <v>141</v>
      </c>
      <c r="D10" s="65" t="s">
        <v>3975</v>
      </c>
      <c r="E10" s="65" t="n">
        <v>1000000068</v>
      </c>
      <c r="F10" s="66" t="s">
        <v>3976</v>
      </c>
      <c r="G10" s="42" t="n">
        <v>0</v>
      </c>
    </row>
    <row r="11" customFormat="false" ht="14.25" hidden="false" customHeight="true" outlineLevel="0" collapsed="false">
      <c r="B11" s="24" t="s">
        <v>133</v>
      </c>
      <c r="C11" s="128" t="s">
        <v>141</v>
      </c>
      <c r="D11" s="128" t="s">
        <v>3977</v>
      </c>
      <c r="E11" s="128" t="n">
        <v>1000003933</v>
      </c>
      <c r="F11" s="128" t="s">
        <v>3978</v>
      </c>
      <c r="G11" s="42" t="n">
        <v>0</v>
      </c>
    </row>
    <row r="12" customFormat="false" ht="14.25" hidden="false" customHeight="true" outlineLevel="0" collapsed="false">
      <c r="B12" s="24" t="s">
        <v>133</v>
      </c>
      <c r="C12" s="128" t="s">
        <v>142</v>
      </c>
      <c r="D12" s="128" t="s">
        <v>3979</v>
      </c>
      <c r="E12" s="128" t="n">
        <v>1000004053</v>
      </c>
      <c r="F12" s="128" t="s">
        <v>3980</v>
      </c>
      <c r="G12" s="42" t="n">
        <v>0</v>
      </c>
    </row>
    <row r="13" customFormat="false" ht="14.25" hidden="false" customHeight="true" outlineLevel="0" collapsed="false">
      <c r="B13" s="23" t="s">
        <v>133</v>
      </c>
      <c r="C13" s="65" t="s">
        <v>37</v>
      </c>
      <c r="D13" s="65" t="s">
        <v>3981</v>
      </c>
      <c r="E13" s="65" t="n">
        <v>1000000405</v>
      </c>
      <c r="F13" s="66" t="s">
        <v>3982</v>
      </c>
      <c r="G13" s="42" t="n">
        <v>0</v>
      </c>
    </row>
    <row r="14" customFormat="false" ht="14.25" hidden="false" customHeight="true" outlineLevel="0" collapsed="false">
      <c r="B14" s="23" t="s">
        <v>133</v>
      </c>
      <c r="C14" s="65" t="s">
        <v>37</v>
      </c>
      <c r="D14" s="65" t="s">
        <v>3983</v>
      </c>
      <c r="E14" s="65" t="n">
        <v>1000002815</v>
      </c>
      <c r="F14" s="65" t="s">
        <v>3984</v>
      </c>
      <c r="G14" s="42" t="n">
        <v>0</v>
      </c>
    </row>
    <row r="15" customFormat="false" ht="14.25" hidden="false" customHeight="true" outlineLevel="0" collapsed="false">
      <c r="B15" s="23" t="s">
        <v>133</v>
      </c>
      <c r="C15" s="65" t="s">
        <v>40</v>
      </c>
      <c r="D15" s="65" t="s">
        <v>3985</v>
      </c>
      <c r="E15" s="65" t="n">
        <v>1000000267</v>
      </c>
      <c r="F15" s="66" t="s">
        <v>3986</v>
      </c>
      <c r="G15" s="42" t="n">
        <v>0</v>
      </c>
    </row>
    <row r="16" customFormat="false" ht="14.25" hidden="false" customHeight="true" outlineLevel="0" collapsed="false">
      <c r="B16" s="23" t="s">
        <v>133</v>
      </c>
      <c r="C16" s="65" t="s">
        <v>145</v>
      </c>
      <c r="D16" s="65" t="s">
        <v>3987</v>
      </c>
      <c r="E16" s="65" t="n">
        <v>1000000709</v>
      </c>
      <c r="F16" s="66" t="s">
        <v>3988</v>
      </c>
      <c r="G16" s="42" t="n">
        <v>0</v>
      </c>
    </row>
    <row r="17" customFormat="false" ht="14.25" hidden="false" customHeight="true" outlineLevel="0" collapsed="false">
      <c r="B17" s="23" t="s">
        <v>133</v>
      </c>
      <c r="C17" s="65" t="s">
        <v>145</v>
      </c>
      <c r="D17" s="65" t="s">
        <v>3427</v>
      </c>
      <c r="E17" s="65" t="n">
        <v>1000003518</v>
      </c>
      <c r="F17" s="65" t="s">
        <v>3428</v>
      </c>
      <c r="G17" s="42" t="n">
        <v>0</v>
      </c>
    </row>
    <row r="18" customFormat="false" ht="14.25" hidden="false" customHeight="true" outlineLevel="0" collapsed="false">
      <c r="B18" s="23" t="s">
        <v>133</v>
      </c>
      <c r="C18" s="65" t="s">
        <v>43</v>
      </c>
      <c r="D18" s="65" t="s">
        <v>222</v>
      </c>
      <c r="E18" s="65" t="n">
        <v>1000000252</v>
      </c>
      <c r="F18" s="66" t="s">
        <v>223</v>
      </c>
      <c r="G18" s="42" t="n">
        <v>0</v>
      </c>
    </row>
    <row r="19" customFormat="false" ht="14.25" hidden="false" customHeight="true" outlineLevel="0" collapsed="false">
      <c r="B19" s="23" t="s">
        <v>133</v>
      </c>
      <c r="C19" s="65" t="s">
        <v>43</v>
      </c>
      <c r="D19" s="65" t="s">
        <v>3989</v>
      </c>
      <c r="E19" s="65" t="n">
        <v>1000003030</v>
      </c>
      <c r="F19" s="65" t="s">
        <v>1501</v>
      </c>
      <c r="G19" s="42" t="n">
        <v>0</v>
      </c>
    </row>
    <row r="20" customFormat="false" ht="14.25" hidden="false" customHeight="true" outlineLevel="0" collapsed="false">
      <c r="B20" s="24" t="s">
        <v>133</v>
      </c>
      <c r="C20" s="128" t="s">
        <v>143</v>
      </c>
      <c r="D20" s="128" t="s">
        <v>3990</v>
      </c>
      <c r="E20" s="128" t="n">
        <v>1000003888</v>
      </c>
      <c r="F20" s="128" t="s">
        <v>3991</v>
      </c>
      <c r="G20" s="42" t="n">
        <v>0</v>
      </c>
    </row>
    <row r="21" customFormat="false" ht="14.25" hidden="false" customHeight="true" outlineLevel="0" collapsed="false">
      <c r="B21" s="23" t="s">
        <v>133</v>
      </c>
      <c r="C21" s="65" t="s">
        <v>47</v>
      </c>
      <c r="D21" s="65" t="s">
        <v>3992</v>
      </c>
      <c r="E21" s="65" t="n">
        <v>1000000758</v>
      </c>
      <c r="F21" s="66" t="s">
        <v>3993</v>
      </c>
      <c r="G21" s="42" t="n">
        <v>0</v>
      </c>
    </row>
    <row r="22" customFormat="false" ht="14.25" hidden="false" customHeight="true" outlineLevel="0" collapsed="false">
      <c r="B22" s="24" t="s">
        <v>133</v>
      </c>
      <c r="C22" s="128" t="s">
        <v>47</v>
      </c>
      <c r="D22" s="128" t="s">
        <v>622</v>
      </c>
      <c r="E22" s="128" t="n">
        <v>1000003967</v>
      </c>
      <c r="F22" s="128" t="s">
        <v>623</v>
      </c>
      <c r="G22" s="42" t="n">
        <v>0</v>
      </c>
    </row>
    <row r="23" customFormat="false" ht="14.25" hidden="false" customHeight="true" outlineLevel="0" collapsed="false">
      <c r="B23" s="23" t="s">
        <v>133</v>
      </c>
      <c r="C23" s="65" t="s">
        <v>48</v>
      </c>
      <c r="D23" s="65" t="s">
        <v>606</v>
      </c>
      <c r="E23" s="65" t="n">
        <v>1000003195</v>
      </c>
      <c r="F23" s="66" t="s">
        <v>607</v>
      </c>
      <c r="G23" s="42" t="n">
        <v>0</v>
      </c>
    </row>
    <row r="24" customFormat="false" ht="14.25" hidden="false" customHeight="true" outlineLevel="0" collapsed="false">
      <c r="B24" s="24" t="s">
        <v>133</v>
      </c>
      <c r="C24" s="128" t="s">
        <v>48</v>
      </c>
      <c r="D24" s="128" t="s">
        <v>3994</v>
      </c>
      <c r="E24" s="128" t="n">
        <v>1000003982</v>
      </c>
      <c r="F24" s="128" t="s">
        <v>3995</v>
      </c>
      <c r="G24" s="42" t="n">
        <v>0</v>
      </c>
    </row>
    <row r="25" customFormat="false" ht="14.25" hidden="false" customHeight="true" outlineLevel="0" collapsed="false">
      <c r="B25" s="23" t="s">
        <v>133</v>
      </c>
      <c r="C25" s="65" t="s">
        <v>51</v>
      </c>
      <c r="D25" s="65" t="s">
        <v>3996</v>
      </c>
      <c r="E25" s="65" t="n">
        <v>1000002615</v>
      </c>
      <c r="F25" s="66" t="s">
        <v>3997</v>
      </c>
      <c r="G25" s="42" t="n">
        <v>0</v>
      </c>
    </row>
    <row r="26" customFormat="false" ht="14.25" hidden="false" customHeight="true" outlineLevel="0" collapsed="false">
      <c r="B26" s="24" t="s">
        <v>134</v>
      </c>
      <c r="C26" s="128" t="s">
        <v>58</v>
      </c>
      <c r="D26" s="128" t="s">
        <v>3998</v>
      </c>
      <c r="E26" s="128" t="n">
        <v>1000004098</v>
      </c>
      <c r="F26" s="128" t="s">
        <v>3999</v>
      </c>
      <c r="G26" s="42" t="n">
        <v>0</v>
      </c>
    </row>
    <row r="27" customFormat="false" ht="14.25" hidden="false" customHeight="true" outlineLevel="0" collapsed="false">
      <c r="B27" s="23" t="s">
        <v>134</v>
      </c>
      <c r="C27" s="65" t="s">
        <v>61</v>
      </c>
      <c r="D27" s="65" t="s">
        <v>4000</v>
      </c>
      <c r="E27" s="65" t="n">
        <v>1000000191</v>
      </c>
      <c r="F27" s="66" t="s">
        <v>4001</v>
      </c>
      <c r="G27" s="42" t="n">
        <v>0</v>
      </c>
    </row>
    <row r="28" customFormat="false" ht="14.25" hidden="false" customHeight="true" outlineLevel="0" collapsed="false">
      <c r="B28" s="23" t="s">
        <v>134</v>
      </c>
      <c r="C28" s="65" t="s">
        <v>62</v>
      </c>
      <c r="D28" s="65" t="s">
        <v>270</v>
      </c>
      <c r="E28" s="65" t="n">
        <v>1000000350</v>
      </c>
      <c r="F28" s="66" t="s">
        <v>271</v>
      </c>
      <c r="G28" s="42" t="n">
        <v>0</v>
      </c>
    </row>
    <row r="29" customFormat="false" ht="14.25" hidden="false" customHeight="true" outlineLevel="0" collapsed="false">
      <c r="B29" s="23" t="s">
        <v>134</v>
      </c>
      <c r="C29" s="65" t="s">
        <v>62</v>
      </c>
      <c r="D29" s="65" t="s">
        <v>4002</v>
      </c>
      <c r="E29" s="65" t="n">
        <v>1000000366</v>
      </c>
      <c r="F29" s="66" t="s">
        <v>4003</v>
      </c>
      <c r="G29" s="42" t="n">
        <v>0</v>
      </c>
    </row>
    <row r="30" customFormat="false" ht="14.25" hidden="false" customHeight="true" outlineLevel="0" collapsed="false">
      <c r="B30" s="23" t="s">
        <v>134</v>
      </c>
      <c r="C30" s="65" t="s">
        <v>62</v>
      </c>
      <c r="D30" s="65" t="s">
        <v>4004</v>
      </c>
      <c r="E30" s="65" t="n">
        <v>1000000308</v>
      </c>
      <c r="F30" s="66" t="s">
        <v>4005</v>
      </c>
      <c r="G30" s="42" t="n">
        <v>0</v>
      </c>
    </row>
    <row r="31" customFormat="false" ht="14.25" hidden="false" customHeight="true" outlineLevel="0" collapsed="false">
      <c r="B31" s="23" t="s">
        <v>134</v>
      </c>
      <c r="C31" s="65" t="s">
        <v>62</v>
      </c>
      <c r="D31" s="65" t="s">
        <v>4006</v>
      </c>
      <c r="E31" s="65" t="n">
        <v>1000003397</v>
      </c>
      <c r="F31" s="65" t="s">
        <v>4007</v>
      </c>
      <c r="G31" s="42" t="n">
        <v>0</v>
      </c>
    </row>
    <row r="32" customFormat="false" ht="14.25" hidden="false" customHeight="true" outlineLevel="0" collapsed="false">
      <c r="B32" s="23" t="s">
        <v>134</v>
      </c>
      <c r="C32" s="65" t="s">
        <v>62</v>
      </c>
      <c r="D32" s="65" t="s">
        <v>4008</v>
      </c>
      <c r="E32" s="65" t="n">
        <v>1000003446</v>
      </c>
      <c r="F32" s="65" t="s">
        <v>4009</v>
      </c>
      <c r="G32" s="42" t="n">
        <v>0</v>
      </c>
    </row>
    <row r="33" customFormat="false" ht="14.25" hidden="false" customHeight="true" outlineLevel="0" collapsed="false">
      <c r="B33" s="23" t="s">
        <v>134</v>
      </c>
      <c r="C33" s="65" t="s">
        <v>62</v>
      </c>
      <c r="D33" s="65" t="s">
        <v>3401</v>
      </c>
      <c r="E33" s="65" t="n">
        <v>1000003603</v>
      </c>
      <c r="F33" s="65" t="s">
        <v>3402</v>
      </c>
      <c r="G33" s="42" t="n">
        <v>0</v>
      </c>
    </row>
    <row r="34" customFormat="false" ht="14.25" hidden="false" customHeight="true" outlineLevel="0" collapsed="false">
      <c r="B34" s="24" t="s">
        <v>134</v>
      </c>
      <c r="C34" s="128" t="s">
        <v>64</v>
      </c>
      <c r="D34" s="128" t="s">
        <v>4010</v>
      </c>
      <c r="E34" s="128" t="n">
        <v>1000003879</v>
      </c>
      <c r="F34" s="128" t="s">
        <v>4011</v>
      </c>
      <c r="G34" s="42" t="n">
        <v>0</v>
      </c>
    </row>
    <row r="35" customFormat="false" ht="14.25" hidden="false" customHeight="true" outlineLevel="0" collapsed="false">
      <c r="B35" s="23" t="s">
        <v>134</v>
      </c>
      <c r="C35" s="64" t="s">
        <v>69</v>
      </c>
      <c r="D35" s="65" t="s">
        <v>4012</v>
      </c>
      <c r="E35" s="65" t="n">
        <v>1000000526</v>
      </c>
      <c r="F35" s="66" t="s">
        <v>4013</v>
      </c>
      <c r="G35" s="42" t="n">
        <v>0</v>
      </c>
    </row>
    <row r="36" customFormat="false" ht="14.25" hidden="false" customHeight="true" outlineLevel="0" collapsed="false">
      <c r="B36" s="23" t="s">
        <v>134</v>
      </c>
      <c r="C36" s="64" t="s">
        <v>69</v>
      </c>
      <c r="D36" s="65" t="s">
        <v>4014</v>
      </c>
      <c r="E36" s="65" t="n">
        <v>1000000951</v>
      </c>
      <c r="F36" s="66" t="s">
        <v>4015</v>
      </c>
      <c r="G36" s="42" t="n">
        <v>0</v>
      </c>
    </row>
    <row r="37" customFormat="false" ht="14.25" hidden="false" customHeight="true" outlineLevel="0" collapsed="false">
      <c r="B37" s="23" t="s">
        <v>134</v>
      </c>
      <c r="C37" s="64" t="s">
        <v>69</v>
      </c>
      <c r="D37" s="65" t="s">
        <v>4016</v>
      </c>
      <c r="E37" s="65" t="n">
        <v>1000000937</v>
      </c>
      <c r="F37" s="66" t="s">
        <v>4017</v>
      </c>
      <c r="G37" s="42" t="n">
        <v>0</v>
      </c>
    </row>
    <row r="38" customFormat="false" ht="14.25" hidden="false" customHeight="true" outlineLevel="0" collapsed="false">
      <c r="B38" s="23" t="s">
        <v>134</v>
      </c>
      <c r="C38" s="64" t="s">
        <v>69</v>
      </c>
      <c r="D38" s="65" t="s">
        <v>4018</v>
      </c>
      <c r="E38" s="65" t="n">
        <v>1000003165</v>
      </c>
      <c r="F38" s="65" t="s">
        <v>4019</v>
      </c>
      <c r="G38" s="42" t="n">
        <v>0</v>
      </c>
    </row>
    <row r="39" customFormat="false" ht="14.25" hidden="false" customHeight="true" outlineLevel="0" collapsed="false">
      <c r="B39" s="23" t="s">
        <v>134</v>
      </c>
      <c r="C39" s="65" t="s">
        <v>67</v>
      </c>
      <c r="D39" s="65" t="s">
        <v>4020</v>
      </c>
      <c r="E39" s="65" t="n">
        <v>1000000547</v>
      </c>
      <c r="F39" s="66" t="s">
        <v>4021</v>
      </c>
      <c r="G39" s="42" t="n">
        <v>0</v>
      </c>
    </row>
    <row r="40" customFormat="false" ht="14.25" hidden="false" customHeight="true" outlineLevel="0" collapsed="false">
      <c r="B40" s="24" t="s">
        <v>134</v>
      </c>
      <c r="C40" s="128" t="s">
        <v>67</v>
      </c>
      <c r="D40" s="128" t="s">
        <v>1842</v>
      </c>
      <c r="E40" s="128" t="n">
        <v>1000003896</v>
      </c>
      <c r="F40" s="128" t="s">
        <v>1843</v>
      </c>
      <c r="G40" s="42" t="n">
        <v>0</v>
      </c>
    </row>
    <row r="41" customFormat="false" ht="14.25" hidden="false" customHeight="true" outlineLevel="0" collapsed="false">
      <c r="B41" s="24" t="s">
        <v>134</v>
      </c>
      <c r="C41" s="128" t="s">
        <v>67</v>
      </c>
      <c r="D41" s="128" t="s">
        <v>4022</v>
      </c>
      <c r="E41" s="128" t="n">
        <v>1000003930</v>
      </c>
      <c r="F41" s="128" t="s">
        <v>4023</v>
      </c>
      <c r="G41" s="42" t="n">
        <v>0</v>
      </c>
    </row>
    <row r="42" customFormat="false" ht="14.25" hidden="false" customHeight="true" outlineLevel="0" collapsed="false">
      <c r="B42" s="24" t="s">
        <v>134</v>
      </c>
      <c r="C42" s="128" t="s">
        <v>67</v>
      </c>
      <c r="D42" s="128" t="s">
        <v>4024</v>
      </c>
      <c r="E42" s="128" t="n">
        <v>1000003998</v>
      </c>
      <c r="F42" s="128" t="s">
        <v>4025</v>
      </c>
      <c r="G42" s="42" t="n">
        <v>0</v>
      </c>
    </row>
    <row r="43" customFormat="false" ht="14.25" hidden="false" customHeight="true" outlineLevel="0" collapsed="false">
      <c r="B43" s="23" t="s">
        <v>134</v>
      </c>
      <c r="C43" s="65" t="s">
        <v>78</v>
      </c>
      <c r="D43" s="65" t="s">
        <v>4026</v>
      </c>
      <c r="E43" s="65" t="n">
        <v>1000000217</v>
      </c>
      <c r="F43" s="66" t="s">
        <v>4027</v>
      </c>
      <c r="G43" s="42" t="n">
        <v>0</v>
      </c>
    </row>
    <row r="44" customFormat="false" ht="14.25" hidden="false" customHeight="true" outlineLevel="0" collapsed="false">
      <c r="B44" s="23" t="s">
        <v>134</v>
      </c>
      <c r="C44" s="65" t="s">
        <v>78</v>
      </c>
      <c r="D44" s="65" t="s">
        <v>4028</v>
      </c>
      <c r="E44" s="65" t="n">
        <v>1000003522</v>
      </c>
      <c r="F44" s="66" t="s">
        <v>4029</v>
      </c>
      <c r="G44" s="42" t="n">
        <v>0</v>
      </c>
    </row>
    <row r="45" customFormat="false" ht="14.25" hidden="false" customHeight="true" outlineLevel="0" collapsed="false">
      <c r="B45" s="23" t="s">
        <v>134</v>
      </c>
      <c r="C45" s="65" t="s">
        <v>81</v>
      </c>
      <c r="D45" s="65" t="s">
        <v>590</v>
      </c>
      <c r="E45" s="65" t="n">
        <v>1000000156</v>
      </c>
      <c r="F45" s="66" t="s">
        <v>591</v>
      </c>
      <c r="G45" s="42" t="n">
        <v>0</v>
      </c>
    </row>
    <row r="46" customFormat="false" ht="14.25" hidden="false" customHeight="true" outlineLevel="0" collapsed="false">
      <c r="B46" s="24" t="s">
        <v>134</v>
      </c>
      <c r="C46" s="128" t="s">
        <v>81</v>
      </c>
      <c r="D46" s="128" t="s">
        <v>4030</v>
      </c>
      <c r="E46" s="128" t="n">
        <v>1000003917</v>
      </c>
      <c r="F46" s="128" t="s">
        <v>4031</v>
      </c>
      <c r="G46" s="42" t="n">
        <v>0</v>
      </c>
    </row>
    <row r="47" customFormat="false" ht="14.25" hidden="false" customHeight="true" outlineLevel="0" collapsed="false">
      <c r="B47" s="23" t="s">
        <v>134</v>
      </c>
      <c r="C47" s="65" t="s">
        <v>83</v>
      </c>
      <c r="D47" s="65" t="s">
        <v>4032</v>
      </c>
      <c r="E47" s="65" t="n">
        <v>1000002604</v>
      </c>
      <c r="F47" s="66" t="s">
        <v>4033</v>
      </c>
      <c r="G47" s="42" t="n">
        <v>0</v>
      </c>
    </row>
    <row r="48" customFormat="false" ht="14.25" hidden="false" customHeight="true" outlineLevel="0" collapsed="false">
      <c r="B48" s="23" t="s">
        <v>134</v>
      </c>
      <c r="C48" s="65" t="s">
        <v>84</v>
      </c>
      <c r="D48" s="65" t="s">
        <v>4034</v>
      </c>
      <c r="E48" s="65" t="n">
        <v>1000003172</v>
      </c>
      <c r="F48" s="65" t="s">
        <v>4035</v>
      </c>
      <c r="G48" s="42" t="n">
        <v>0</v>
      </c>
    </row>
    <row r="49" customFormat="false" ht="14.25" hidden="false" customHeight="true" outlineLevel="0" collapsed="false">
      <c r="B49" s="23" t="s">
        <v>134</v>
      </c>
      <c r="C49" s="65" t="s">
        <v>79</v>
      </c>
      <c r="D49" s="65" t="s">
        <v>4036</v>
      </c>
      <c r="E49" s="65" t="n">
        <v>1000000585</v>
      </c>
      <c r="F49" s="66" t="s">
        <v>4037</v>
      </c>
      <c r="G49" s="42" t="n">
        <v>0</v>
      </c>
    </row>
    <row r="50" customFormat="false" ht="14.25" hidden="false" customHeight="true" outlineLevel="0" collapsed="false">
      <c r="B50" s="23" t="s">
        <v>134</v>
      </c>
      <c r="C50" s="65" t="s">
        <v>79</v>
      </c>
      <c r="D50" s="65" t="s">
        <v>4038</v>
      </c>
      <c r="E50" s="65" t="n">
        <v>1000003404</v>
      </c>
      <c r="F50" s="65" t="s">
        <v>4039</v>
      </c>
      <c r="G50" s="42" t="n">
        <v>0</v>
      </c>
    </row>
    <row r="51" customFormat="false" ht="14.25" hidden="false" customHeight="true" outlineLevel="0" collapsed="false">
      <c r="B51" s="24" t="s">
        <v>134</v>
      </c>
      <c r="C51" s="65" t="s">
        <v>79</v>
      </c>
      <c r="D51" s="128" t="s">
        <v>4040</v>
      </c>
      <c r="E51" s="128" t="n">
        <v>1000003950</v>
      </c>
      <c r="F51" s="128" t="s">
        <v>4041</v>
      </c>
      <c r="G51" s="42" t="n">
        <v>0</v>
      </c>
    </row>
    <row r="52" customFormat="false" ht="14.25" hidden="false" customHeight="true" outlineLevel="0" collapsed="false">
      <c r="B52" s="23" t="s">
        <v>134</v>
      </c>
      <c r="C52" s="65" t="s">
        <v>71</v>
      </c>
      <c r="D52" s="65" t="s">
        <v>624</v>
      </c>
      <c r="E52" s="65" t="n">
        <v>1000002732</v>
      </c>
      <c r="F52" s="65" t="s">
        <v>625</v>
      </c>
      <c r="G52" s="42" t="n">
        <v>0</v>
      </c>
    </row>
    <row r="53" customFormat="false" ht="14.25" hidden="false" customHeight="true" outlineLevel="0" collapsed="false">
      <c r="B53" s="24" t="s">
        <v>134</v>
      </c>
      <c r="C53" s="128" t="s">
        <v>73</v>
      </c>
      <c r="D53" s="128" t="s">
        <v>4042</v>
      </c>
      <c r="E53" s="128" t="n">
        <v>1000004015</v>
      </c>
      <c r="F53" s="128" t="s">
        <v>4043</v>
      </c>
      <c r="G53" s="42" t="n">
        <v>0</v>
      </c>
    </row>
    <row r="54" customFormat="false" ht="14.25" hidden="false" customHeight="true" outlineLevel="0" collapsed="false">
      <c r="B54" s="24" t="s">
        <v>134</v>
      </c>
      <c r="C54" s="128" t="s">
        <v>73</v>
      </c>
      <c r="D54" s="128" t="s">
        <v>4044</v>
      </c>
      <c r="E54" s="129" t="n">
        <v>1000004092</v>
      </c>
      <c r="F54" s="129" t="s">
        <v>4045</v>
      </c>
      <c r="G54" s="42" t="n">
        <v>0</v>
      </c>
    </row>
    <row r="55" customFormat="false" ht="14.25" hidden="false" customHeight="true" outlineLevel="0" collapsed="false">
      <c r="B55" s="23" t="s">
        <v>4046</v>
      </c>
      <c r="C55" s="65" t="s">
        <v>140</v>
      </c>
      <c r="D55" s="65" t="s">
        <v>4047</v>
      </c>
      <c r="E55" s="65" t="n">
        <v>1000001240</v>
      </c>
      <c r="F55" s="66" t="s">
        <v>4048</v>
      </c>
      <c r="G55" s="42" t="n">
        <v>0</v>
      </c>
    </row>
    <row r="56" customFormat="false" ht="14.25" hidden="false" customHeight="true" outlineLevel="0" collapsed="false">
      <c r="B56" s="23" t="s">
        <v>4046</v>
      </c>
      <c r="C56" s="65" t="s">
        <v>140</v>
      </c>
      <c r="D56" s="65" t="s">
        <v>4049</v>
      </c>
      <c r="E56" s="65" t="n">
        <v>1000003118</v>
      </c>
      <c r="F56" s="66" t="s">
        <v>4050</v>
      </c>
      <c r="G56" s="42" t="n">
        <v>0</v>
      </c>
    </row>
    <row r="57" customFormat="false" ht="14.25" hidden="false" customHeight="true" outlineLevel="0" collapsed="false">
      <c r="B57" s="23" t="s">
        <v>4046</v>
      </c>
      <c r="C57" s="65" t="s">
        <v>91</v>
      </c>
      <c r="D57" s="65" t="s">
        <v>4051</v>
      </c>
      <c r="E57" s="65" t="n">
        <v>1000003190</v>
      </c>
      <c r="F57" s="65" t="s">
        <v>4052</v>
      </c>
      <c r="G57" s="42" t="n">
        <v>0</v>
      </c>
    </row>
    <row r="58" customFormat="false" ht="14.25" hidden="false" customHeight="true" outlineLevel="0" collapsed="false">
      <c r="B58" s="23" t="s">
        <v>4046</v>
      </c>
      <c r="C58" s="65" t="s">
        <v>93</v>
      </c>
      <c r="D58" s="65" t="s">
        <v>4053</v>
      </c>
      <c r="E58" s="65" t="n">
        <v>1000001431</v>
      </c>
      <c r="F58" s="66" t="s">
        <v>4054</v>
      </c>
      <c r="G58" s="42" t="n">
        <v>0</v>
      </c>
    </row>
    <row r="59" customFormat="false" ht="14.25" hidden="false" customHeight="true" outlineLevel="0" collapsed="false">
      <c r="B59" s="23" t="s">
        <v>4046</v>
      </c>
      <c r="C59" s="65" t="s">
        <v>101</v>
      </c>
      <c r="D59" s="65" t="s">
        <v>4055</v>
      </c>
      <c r="E59" s="65" t="n">
        <v>1000001919</v>
      </c>
      <c r="F59" s="66" t="s">
        <v>4056</v>
      </c>
      <c r="G59" s="42" t="n">
        <v>0</v>
      </c>
    </row>
    <row r="60" customFormat="false" ht="14.25" hidden="false" customHeight="true" outlineLevel="0" collapsed="false">
      <c r="B60" s="24" t="s">
        <v>4046</v>
      </c>
      <c r="C60" s="128" t="s">
        <v>105</v>
      </c>
      <c r="D60" s="128" t="s">
        <v>366</v>
      </c>
      <c r="E60" s="128" t="n">
        <v>1000001581</v>
      </c>
      <c r="F60" s="128" t="s">
        <v>367</v>
      </c>
      <c r="G60" s="42" t="n">
        <v>0</v>
      </c>
    </row>
    <row r="61" customFormat="false" ht="14.25" hidden="false" customHeight="true" outlineLevel="0" collapsed="false">
      <c r="B61" s="23" t="s">
        <v>4046</v>
      </c>
      <c r="C61" s="65" t="s">
        <v>105</v>
      </c>
      <c r="D61" s="65" t="s">
        <v>4057</v>
      </c>
      <c r="E61" s="65" t="n">
        <v>1000001634</v>
      </c>
      <c r="F61" s="66" t="s">
        <v>4058</v>
      </c>
      <c r="G61" s="42" t="n">
        <v>0</v>
      </c>
    </row>
    <row r="62" customFormat="false" ht="14.25" hidden="false" customHeight="true" outlineLevel="0" collapsed="false">
      <c r="B62" s="23" t="s">
        <v>4046</v>
      </c>
      <c r="C62" s="65" t="s">
        <v>95</v>
      </c>
      <c r="D62" s="65" t="s">
        <v>4059</v>
      </c>
      <c r="E62" s="65" t="n">
        <v>1000002802</v>
      </c>
      <c r="F62" s="66" t="s">
        <v>4060</v>
      </c>
      <c r="G62" s="42" t="n">
        <v>0</v>
      </c>
    </row>
    <row r="63" customFormat="false" ht="14.25" hidden="false" customHeight="true" outlineLevel="0" collapsed="false">
      <c r="B63" s="24" t="s">
        <v>4046</v>
      </c>
      <c r="C63" s="128" t="s">
        <v>95</v>
      </c>
      <c r="D63" s="128" t="s">
        <v>4061</v>
      </c>
      <c r="E63" s="128" t="n">
        <v>1000003872</v>
      </c>
      <c r="F63" s="128" t="s">
        <v>4062</v>
      </c>
      <c r="G63" s="42" t="n">
        <v>0</v>
      </c>
    </row>
    <row r="64" customFormat="false" ht="14.25" hidden="false" customHeight="true" outlineLevel="0" collapsed="false">
      <c r="B64" s="23" t="s">
        <v>4046</v>
      </c>
      <c r="C64" s="65" t="s">
        <v>97</v>
      </c>
      <c r="D64" s="65" t="s">
        <v>4063</v>
      </c>
      <c r="E64" s="65" t="n">
        <v>1000002703</v>
      </c>
      <c r="F64" s="66" t="s">
        <v>4064</v>
      </c>
      <c r="G64" s="42" t="n">
        <v>0</v>
      </c>
    </row>
    <row r="65" customFormat="false" ht="14.25" hidden="false" customHeight="true" outlineLevel="0" collapsed="false">
      <c r="B65" s="24" t="s">
        <v>130</v>
      </c>
      <c r="C65" s="128" t="s">
        <v>108</v>
      </c>
      <c r="D65" s="128" t="s">
        <v>4065</v>
      </c>
      <c r="E65" s="128" t="n">
        <v>1000003929</v>
      </c>
      <c r="F65" s="128" t="s">
        <v>4066</v>
      </c>
      <c r="G65" s="42" t="n">
        <v>0</v>
      </c>
    </row>
    <row r="66" customFormat="false" ht="14.25" hidden="false" customHeight="true" outlineLevel="0" collapsed="false">
      <c r="B66" s="23" t="s">
        <v>130</v>
      </c>
      <c r="C66" s="65" t="s">
        <v>115</v>
      </c>
      <c r="D66" s="65" t="s">
        <v>4067</v>
      </c>
      <c r="E66" s="65" t="n">
        <v>1000002635</v>
      </c>
      <c r="F66" s="66" t="s">
        <v>4068</v>
      </c>
      <c r="G66" s="42" t="n">
        <v>0</v>
      </c>
    </row>
    <row r="67" customFormat="false" ht="14.25" hidden="false" customHeight="true" outlineLevel="0" collapsed="false">
      <c r="B67" s="23" t="s">
        <v>130</v>
      </c>
      <c r="C67" s="65" t="s">
        <v>115</v>
      </c>
      <c r="D67" s="65" t="s">
        <v>4069</v>
      </c>
      <c r="E67" s="65" t="n">
        <v>1000002859</v>
      </c>
      <c r="F67" s="66" t="s">
        <v>4070</v>
      </c>
      <c r="G67" s="42" t="n">
        <v>0</v>
      </c>
    </row>
    <row r="68" customFormat="false" ht="14.25" hidden="false" customHeight="true" outlineLevel="0" collapsed="false">
      <c r="B68" s="24" t="s">
        <v>130</v>
      </c>
      <c r="C68" s="128" t="s">
        <v>115</v>
      </c>
      <c r="D68" s="128" t="s">
        <v>618</v>
      </c>
      <c r="E68" s="128" t="n">
        <v>1000003883</v>
      </c>
      <c r="F68" s="128" t="s">
        <v>619</v>
      </c>
      <c r="G68" s="42" t="n">
        <v>0</v>
      </c>
    </row>
    <row r="69" customFormat="false" ht="14.25" hidden="false" customHeight="true" outlineLevel="0" collapsed="false">
      <c r="B69" s="23" t="s">
        <v>130</v>
      </c>
      <c r="C69" s="65" t="s">
        <v>139</v>
      </c>
      <c r="D69" s="65" t="s">
        <v>384</v>
      </c>
      <c r="E69" s="65" t="n">
        <v>1000001813</v>
      </c>
      <c r="F69" s="66" t="s">
        <v>385</v>
      </c>
      <c r="G69" s="42" t="n">
        <v>0</v>
      </c>
    </row>
    <row r="70" customFormat="false" ht="14.25" hidden="false" customHeight="true" outlineLevel="0" collapsed="false">
      <c r="B70" s="23" t="s">
        <v>130</v>
      </c>
      <c r="C70" s="65" t="s">
        <v>120</v>
      </c>
      <c r="D70" s="65" t="s">
        <v>4071</v>
      </c>
      <c r="E70" s="65" t="n">
        <v>1000001181</v>
      </c>
      <c r="F70" s="66" t="s">
        <v>4072</v>
      </c>
      <c r="G70" s="42" t="n">
        <v>0</v>
      </c>
    </row>
    <row r="71" customFormat="false" ht="14.25" hidden="false" customHeight="true" outlineLevel="0" collapsed="false">
      <c r="B71" s="23" t="s">
        <v>130</v>
      </c>
      <c r="C71" s="65" t="s">
        <v>120</v>
      </c>
      <c r="D71" s="65" t="s">
        <v>406</v>
      </c>
      <c r="E71" s="65" t="n">
        <v>1000003772</v>
      </c>
      <c r="F71" s="65" t="s">
        <v>407</v>
      </c>
      <c r="G71" s="42" t="n">
        <v>0</v>
      </c>
    </row>
    <row r="72" customFormat="false" ht="14.25" hidden="false" customHeight="true" outlineLevel="0" collapsed="false">
      <c r="B72" s="23" t="s">
        <v>130</v>
      </c>
      <c r="C72" s="65" t="s">
        <v>122</v>
      </c>
      <c r="D72" s="65" t="s">
        <v>412</v>
      </c>
      <c r="E72" s="65" t="n">
        <v>1000001647</v>
      </c>
      <c r="F72" s="66" t="s">
        <v>413</v>
      </c>
      <c r="G72" s="42" t="n">
        <v>0</v>
      </c>
    </row>
    <row r="73" customFormat="false" ht="14.25" hidden="false" customHeight="true" outlineLevel="0" collapsed="false">
      <c r="B73" s="23" t="s">
        <v>130</v>
      </c>
      <c r="C73" s="65" t="s">
        <v>111</v>
      </c>
      <c r="D73" s="65" t="s">
        <v>4073</v>
      </c>
      <c r="E73" s="65" t="n">
        <v>1000001464</v>
      </c>
      <c r="F73" s="66" t="s">
        <v>4074</v>
      </c>
      <c r="G73" s="42" t="n">
        <v>0</v>
      </c>
    </row>
    <row r="74" customFormat="false" ht="14.25" hidden="false" customHeight="true" outlineLevel="0" collapsed="false">
      <c r="B74" s="23" t="s">
        <v>130</v>
      </c>
      <c r="C74" s="65" t="s">
        <v>111</v>
      </c>
      <c r="D74" s="65" t="s">
        <v>4075</v>
      </c>
      <c r="E74" s="65" t="n">
        <v>1000002637</v>
      </c>
      <c r="F74" s="66" t="s">
        <v>4076</v>
      </c>
      <c r="G74" s="42" t="n">
        <v>0</v>
      </c>
    </row>
    <row r="75" customFormat="false" ht="14.25" hidden="false" customHeight="true" outlineLevel="0" collapsed="false">
      <c r="B75" s="24" t="s">
        <v>130</v>
      </c>
      <c r="C75" s="128" t="s">
        <v>115</v>
      </c>
      <c r="D75" s="128" t="s">
        <v>4077</v>
      </c>
      <c r="E75" s="128" t="n">
        <v>1000002769</v>
      </c>
      <c r="F75" s="128" t="s">
        <v>4078</v>
      </c>
      <c r="G75" s="42" t="n">
        <v>0</v>
      </c>
    </row>
    <row r="76" customFormat="false" ht="14.25" hidden="false" customHeight="true" outlineLevel="0" collapsed="false">
      <c r="B76" s="23" t="s">
        <v>130</v>
      </c>
      <c r="C76" s="65" t="s">
        <v>111</v>
      </c>
      <c r="D76" s="65" t="s">
        <v>3530</v>
      </c>
      <c r="E76" s="65" t="n">
        <v>1000001476</v>
      </c>
      <c r="F76" s="66" t="s">
        <v>3531</v>
      </c>
      <c r="G76" s="42" t="n">
        <v>0</v>
      </c>
    </row>
    <row r="77" customFormat="false" ht="14.25" hidden="false" customHeight="true" outlineLevel="0" collapsed="false">
      <c r="B77" s="24" t="s">
        <v>134</v>
      </c>
      <c r="C77" s="128" t="s">
        <v>81</v>
      </c>
      <c r="D77" s="128" t="s">
        <v>2898</v>
      </c>
      <c r="E77" s="128" t="n">
        <v>1000004126</v>
      </c>
      <c r="F77" s="128" t="s">
        <v>2899</v>
      </c>
      <c r="G77" s="42" t="n">
        <v>0</v>
      </c>
    </row>
    <row r="78" customFormat="false" ht="14.25" hidden="false" customHeight="true" outlineLevel="0" collapsed="false">
      <c r="B78" s="24" t="s">
        <v>134</v>
      </c>
      <c r="C78" s="128" t="s">
        <v>81</v>
      </c>
      <c r="D78" s="128" t="s">
        <v>4079</v>
      </c>
      <c r="E78" s="128" t="n">
        <v>1000004140</v>
      </c>
      <c r="F78" s="128" t="s">
        <v>4080</v>
      </c>
      <c r="G78" s="42" t="n">
        <v>0</v>
      </c>
    </row>
    <row r="79" customFormat="false" ht="14.25" hidden="false" customHeight="true" outlineLevel="0" collapsed="false">
      <c r="B79" s="24" t="s">
        <v>134</v>
      </c>
      <c r="C79" s="128" t="s">
        <v>81</v>
      </c>
      <c r="D79" s="128" t="s">
        <v>4081</v>
      </c>
      <c r="E79" s="128" t="n">
        <v>1000004143</v>
      </c>
      <c r="F79" s="128" t="s">
        <v>3852</v>
      </c>
      <c r="G79" s="42" t="n">
        <v>0</v>
      </c>
    </row>
    <row r="80" customFormat="false" ht="14.25" hidden="false" customHeight="true" outlineLevel="0" collapsed="false">
      <c r="B80" s="23" t="s">
        <v>130</v>
      </c>
      <c r="C80" s="65" t="s">
        <v>120</v>
      </c>
      <c r="D80" s="65" t="s">
        <v>594</v>
      </c>
      <c r="E80" s="65" t="n">
        <v>1000002085</v>
      </c>
      <c r="F80" s="66" t="s">
        <v>4082</v>
      </c>
      <c r="G80" s="42" t="n">
        <v>0</v>
      </c>
    </row>
    <row r="81" customFormat="false" ht="14.25" hidden="false" customHeight="true" outlineLevel="0" collapsed="false">
      <c r="B81" s="23" t="s">
        <v>4046</v>
      </c>
      <c r="C81" s="65" t="s">
        <v>105</v>
      </c>
      <c r="D81" s="65" t="s">
        <v>4083</v>
      </c>
      <c r="E81" s="65" t="n">
        <v>1000004154</v>
      </c>
      <c r="F81" s="66" t="s">
        <v>4084</v>
      </c>
      <c r="G81" s="42" t="n">
        <v>0</v>
      </c>
    </row>
    <row r="82" customFormat="false" ht="14.25" hidden="false" customHeight="true" outlineLevel="0" collapsed="false">
      <c r="B82" s="23" t="s">
        <v>130</v>
      </c>
      <c r="C82" s="65" t="s">
        <v>118</v>
      </c>
      <c r="D82" s="65" t="s">
        <v>4085</v>
      </c>
      <c r="E82" s="65" t="n">
        <v>1000001193</v>
      </c>
      <c r="F82" s="66" t="s">
        <v>4086</v>
      </c>
      <c r="G82" s="42" t="n">
        <v>0</v>
      </c>
    </row>
    <row r="83" customFormat="false" ht="14.25" hidden="false" customHeight="true" outlineLevel="0" collapsed="false">
      <c r="B83" s="23" t="s">
        <v>130</v>
      </c>
      <c r="C83" s="65" t="s">
        <v>122</v>
      </c>
      <c r="D83" s="65" t="s">
        <v>4087</v>
      </c>
      <c r="E83" s="65" t="n">
        <v>1000001639</v>
      </c>
      <c r="F83" s="66" t="s">
        <v>4088</v>
      </c>
      <c r="G83" s="42" t="n">
        <v>0</v>
      </c>
    </row>
    <row r="84" customFormat="false" ht="14.25" hidden="false" customHeight="true" outlineLevel="0" collapsed="false">
      <c r="B84" s="23" t="s">
        <v>130</v>
      </c>
      <c r="C84" s="65" t="s">
        <v>108</v>
      </c>
      <c r="D84" s="65" t="s">
        <v>4089</v>
      </c>
      <c r="E84" s="65" t="n">
        <v>1000003884</v>
      </c>
      <c r="F84" s="66" t="s">
        <v>4090</v>
      </c>
      <c r="G84" s="42" t="n">
        <v>0</v>
      </c>
    </row>
    <row r="85" customFormat="false" ht="14.25" hidden="false" customHeight="true" outlineLevel="0" collapsed="false">
      <c r="B85" s="23" t="s">
        <v>133</v>
      </c>
      <c r="C85" s="64" t="s">
        <v>21</v>
      </c>
      <c r="D85" s="65" t="s">
        <v>4091</v>
      </c>
      <c r="E85" s="65" t="n">
        <v>1000004178</v>
      </c>
      <c r="F85" s="66" t="s">
        <v>4092</v>
      </c>
      <c r="G85" s="42" t="n">
        <v>0</v>
      </c>
    </row>
    <row r="86" customFormat="false" ht="14.25" hidden="false" customHeight="true" outlineLevel="0" collapsed="false">
      <c r="B86" s="23" t="s">
        <v>4046</v>
      </c>
      <c r="C86" s="130" t="s">
        <v>93</v>
      </c>
      <c r="D86" s="130" t="s">
        <v>4093</v>
      </c>
      <c r="E86" s="130" t="n">
        <v>1000001412</v>
      </c>
      <c r="F86" s="130" t="s">
        <v>4094</v>
      </c>
      <c r="G86" s="42" t="n">
        <v>0</v>
      </c>
    </row>
    <row r="87" customFormat="false" ht="14.25" hidden="false" customHeight="true" outlineLevel="0" collapsed="false">
      <c r="B87" s="131" t="s">
        <v>130</v>
      </c>
      <c r="C87" s="130" t="s">
        <v>113</v>
      </c>
      <c r="D87" s="130" t="s">
        <v>4095</v>
      </c>
      <c r="E87" s="130" t="n">
        <v>1000001714</v>
      </c>
      <c r="F87" s="130" t="s">
        <v>4096</v>
      </c>
      <c r="G87" s="42" t="n">
        <v>0</v>
      </c>
    </row>
    <row r="88" customFormat="false" ht="14.25" hidden="false" customHeight="true" outlineLevel="0" collapsed="false">
      <c r="B88" s="131" t="s">
        <v>130</v>
      </c>
      <c r="C88" s="130" t="s">
        <v>108</v>
      </c>
      <c r="D88" s="130" t="s">
        <v>600</v>
      </c>
      <c r="E88" s="130" t="n">
        <v>1000004160</v>
      </c>
      <c r="F88" s="130" t="s">
        <v>601</v>
      </c>
      <c r="G88" s="42" t="n">
        <v>0</v>
      </c>
    </row>
    <row r="89" customFormat="false" ht="14.25" hidden="false" customHeight="true" outlineLevel="0" collapsed="false">
      <c r="B89" s="131" t="s">
        <v>133</v>
      </c>
      <c r="C89" s="130" t="s">
        <v>52</v>
      </c>
      <c r="D89" s="130" t="s">
        <v>3021</v>
      </c>
      <c r="E89" s="130" t="n">
        <v>1000000580</v>
      </c>
      <c r="F89" s="130" t="s">
        <v>3022</v>
      </c>
      <c r="G89" s="42" t="n">
        <v>0</v>
      </c>
    </row>
    <row r="90" customFormat="false" ht="14.25" hidden="false" customHeight="true" outlineLevel="0" collapsed="false">
      <c r="B90" s="131" t="s">
        <v>133</v>
      </c>
      <c r="C90" s="130" t="s">
        <v>52</v>
      </c>
      <c r="D90" s="130" t="s">
        <v>4097</v>
      </c>
      <c r="E90" s="130" t="n">
        <v>1000004229</v>
      </c>
      <c r="F90" s="130" t="s">
        <v>4098</v>
      </c>
      <c r="G90" s="42" t="n">
        <v>0</v>
      </c>
    </row>
    <row r="91" customFormat="false" ht="14.25" hidden="false" customHeight="true" outlineLevel="0" collapsed="false">
      <c r="B91" s="131" t="s">
        <v>130</v>
      </c>
      <c r="C91" s="130" t="s">
        <v>113</v>
      </c>
      <c r="D91" s="130" t="s">
        <v>4099</v>
      </c>
      <c r="E91" s="130" t="n">
        <v>1000001980</v>
      </c>
      <c r="F91" s="130" t="s">
        <v>4100</v>
      </c>
      <c r="G91" s="42" t="n">
        <v>0</v>
      </c>
    </row>
    <row r="92" customFormat="false" ht="14.25" hidden="false" customHeight="true" outlineLevel="0" collapsed="false">
      <c r="B92" s="131" t="s">
        <v>134</v>
      </c>
      <c r="C92" s="130" t="s">
        <v>84</v>
      </c>
      <c r="D92" s="130" t="s">
        <v>4101</v>
      </c>
      <c r="E92" s="130" t="n">
        <v>1000004228</v>
      </c>
      <c r="F92" s="130" t="s">
        <v>4102</v>
      </c>
      <c r="G92" s="42" t="n">
        <v>0</v>
      </c>
    </row>
    <row r="93" customFormat="false" ht="14.25" hidden="false" customHeight="true" outlineLevel="0" collapsed="false">
      <c r="B93" s="131" t="s">
        <v>133</v>
      </c>
      <c r="C93" s="130" t="s">
        <v>55</v>
      </c>
      <c r="D93" s="130" t="s">
        <v>4103</v>
      </c>
      <c r="E93" s="130" t="n">
        <v>1000001028</v>
      </c>
      <c r="F93" s="130" t="s">
        <v>4104</v>
      </c>
      <c r="G93" s="42" t="n">
        <v>0</v>
      </c>
    </row>
    <row r="94" customFormat="false" ht="14.25" hidden="false" customHeight="true" outlineLevel="0" collapsed="false">
      <c r="B94" s="131" t="s">
        <v>130</v>
      </c>
      <c r="C94" s="130" t="s">
        <v>111</v>
      </c>
      <c r="D94" s="130" t="s">
        <v>4105</v>
      </c>
      <c r="E94" s="130" t="n">
        <v>1000003119</v>
      </c>
      <c r="F94" s="130" t="s">
        <v>4106</v>
      </c>
      <c r="G94" s="42" t="n">
        <v>0</v>
      </c>
    </row>
    <row r="95" customFormat="false" ht="14.25" hidden="false" customHeight="true" outlineLevel="0" collapsed="false">
      <c r="B95" s="131" t="s">
        <v>134</v>
      </c>
      <c r="C95" s="130" t="s">
        <v>79</v>
      </c>
      <c r="D95" s="130" t="s">
        <v>478</v>
      </c>
      <c r="E95" s="130" t="n">
        <v>1000003442</v>
      </c>
      <c r="F95" s="130" t="s">
        <v>479</v>
      </c>
      <c r="G95" s="42" t="n">
        <v>0</v>
      </c>
    </row>
    <row r="96" customFormat="false" ht="14.25" hidden="false" customHeight="true" outlineLevel="0" collapsed="false">
      <c r="B96" s="131" t="s">
        <v>133</v>
      </c>
      <c r="C96" s="130" t="s">
        <v>55</v>
      </c>
      <c r="D96" s="130" t="s">
        <v>4107</v>
      </c>
      <c r="E96" s="130" t="n">
        <v>1000000625</v>
      </c>
      <c r="F96" s="130" t="s">
        <v>4108</v>
      </c>
      <c r="G96" s="42" t="n">
        <v>0</v>
      </c>
    </row>
    <row r="97" customFormat="false" ht="14.25" hidden="false" customHeight="true" outlineLevel="0" collapsed="false">
      <c r="B97" s="131" t="s">
        <v>130</v>
      </c>
      <c r="C97" s="130" t="s">
        <v>118</v>
      </c>
      <c r="D97" s="130" t="s">
        <v>4109</v>
      </c>
      <c r="E97" s="130" t="n">
        <v>1000002560</v>
      </c>
      <c r="F97" s="130" t="s">
        <v>4110</v>
      </c>
      <c r="G97" s="42" t="n">
        <v>0</v>
      </c>
    </row>
    <row r="98" customFormat="false" ht="14.25" hidden="false" customHeight="true" outlineLevel="0" collapsed="false">
      <c r="B98" s="131" t="s">
        <v>134</v>
      </c>
      <c r="C98" s="130" t="s">
        <v>58</v>
      </c>
      <c r="D98" s="130" t="s">
        <v>4111</v>
      </c>
      <c r="E98" s="130" t="n">
        <v>1000003812</v>
      </c>
      <c r="F98" s="130" t="s">
        <v>4112</v>
      </c>
      <c r="G98" s="42" t="n">
        <v>0</v>
      </c>
    </row>
    <row r="99" customFormat="false" ht="14.25" hidden="false" customHeight="true" outlineLevel="0" collapsed="false">
      <c r="B99" s="131" t="s">
        <v>133</v>
      </c>
      <c r="C99" s="130" t="s">
        <v>40</v>
      </c>
      <c r="D99" s="130" t="s">
        <v>3185</v>
      </c>
      <c r="E99" s="130" t="n">
        <v>1000004392</v>
      </c>
      <c r="F99" s="130" t="s">
        <v>3186</v>
      </c>
      <c r="G99" s="42" t="n">
        <v>0</v>
      </c>
    </row>
    <row r="100" customFormat="false" ht="14.25" hidden="false" customHeight="true" outlineLevel="0" collapsed="false">
      <c r="B100" s="131" t="s">
        <v>133</v>
      </c>
      <c r="C100" s="130" t="s">
        <v>48</v>
      </c>
      <c r="D100" s="130" t="s">
        <v>3947</v>
      </c>
      <c r="E100" s="130" t="n">
        <v>1000004381</v>
      </c>
      <c r="F100" s="130" t="s">
        <v>3948</v>
      </c>
      <c r="G100" s="42" t="n">
        <v>0</v>
      </c>
    </row>
    <row r="101" customFormat="false" ht="14.25" hidden="false" customHeight="true" outlineLevel="0" collapsed="false">
      <c r="B101" s="131" t="s">
        <v>133</v>
      </c>
      <c r="C101" s="130" t="s">
        <v>40</v>
      </c>
      <c r="D101" s="130" t="s">
        <v>3226</v>
      </c>
      <c r="E101" s="130" t="n">
        <v>1000004433</v>
      </c>
      <c r="F101" s="130" t="s">
        <v>3227</v>
      </c>
      <c r="G101" s="42" t="n">
        <v>0</v>
      </c>
    </row>
    <row r="102" customFormat="false" ht="14.25" hidden="false" customHeight="true" outlineLevel="0" collapsed="false">
      <c r="B102" s="116" t="s">
        <v>134</v>
      </c>
      <c r="C102" s="117" t="s">
        <v>61</v>
      </c>
      <c r="D102" s="117" t="s">
        <v>3257</v>
      </c>
      <c r="E102" s="117" t="n">
        <v>1000004431</v>
      </c>
      <c r="F102" s="117" t="s">
        <v>3258</v>
      </c>
      <c r="G102" s="42" t="n">
        <v>0</v>
      </c>
    </row>
    <row r="103" customFormat="false" ht="14.25" hidden="false" customHeight="true" outlineLevel="0" collapsed="false">
      <c r="B103" s="23" t="s">
        <v>133</v>
      </c>
      <c r="C103" s="65" t="s">
        <v>37</v>
      </c>
      <c r="D103" s="65" t="s">
        <v>3746</v>
      </c>
      <c r="E103" s="65" t="n">
        <v>1000003548</v>
      </c>
      <c r="F103" s="65" t="s">
        <v>3747</v>
      </c>
      <c r="G103" s="42" t="n">
        <v>0.3</v>
      </c>
    </row>
    <row r="104" customFormat="false" ht="14.25" hidden="false" customHeight="true" outlineLevel="0" collapsed="false">
      <c r="B104" s="24" t="s">
        <v>134</v>
      </c>
      <c r="C104" s="65" t="s">
        <v>79</v>
      </c>
      <c r="D104" s="128" t="s">
        <v>3927</v>
      </c>
      <c r="E104" s="128" t="n">
        <v>1000003928</v>
      </c>
      <c r="F104" s="128" t="s">
        <v>3928</v>
      </c>
      <c r="G104" s="42" t="n">
        <v>0.45</v>
      </c>
    </row>
    <row r="105" customFormat="false" ht="14.25" hidden="false" customHeight="true" outlineLevel="0" collapsed="false">
      <c r="B105" s="23" t="s">
        <v>134</v>
      </c>
      <c r="C105" s="65" t="s">
        <v>84</v>
      </c>
      <c r="D105" s="65" t="s">
        <v>4113</v>
      </c>
      <c r="E105" s="65" t="n">
        <v>1000003774</v>
      </c>
      <c r="F105" s="66" t="s">
        <v>4114</v>
      </c>
      <c r="G105" s="42" t="n">
        <v>0.5</v>
      </c>
    </row>
    <row r="106" customFormat="false" ht="14.25" hidden="false" customHeight="true" outlineLevel="0" collapsed="false">
      <c r="B106" s="116" t="s">
        <v>133</v>
      </c>
      <c r="C106" s="117" t="s">
        <v>47</v>
      </c>
      <c r="D106" s="117" t="s">
        <v>538</v>
      </c>
      <c r="E106" s="117" t="n">
        <v>1000004397</v>
      </c>
      <c r="F106" s="117" t="s">
        <v>539</v>
      </c>
      <c r="G106" s="42" t="n">
        <v>0.5</v>
      </c>
    </row>
    <row r="107" customFormat="false" ht="14.25" hidden="false" customHeight="true" outlineLevel="0" collapsed="false">
      <c r="B107" s="23" t="s">
        <v>134</v>
      </c>
      <c r="C107" s="65" t="s">
        <v>62</v>
      </c>
      <c r="D107" s="65" t="s">
        <v>3365</v>
      </c>
      <c r="E107" s="65" t="n">
        <v>1000000363</v>
      </c>
      <c r="F107" s="66" t="s">
        <v>3366</v>
      </c>
      <c r="G107" s="42" t="n">
        <v>0.7</v>
      </c>
    </row>
    <row r="108" customFormat="false" ht="14.25" hidden="false" customHeight="true" outlineLevel="0" collapsed="false">
      <c r="B108" s="23" t="s">
        <v>134</v>
      </c>
      <c r="C108" s="65" t="s">
        <v>62</v>
      </c>
      <c r="D108" s="65" t="s">
        <v>1530</v>
      </c>
      <c r="E108" s="65" t="n">
        <v>1000000364</v>
      </c>
      <c r="F108" s="66" t="s">
        <v>1531</v>
      </c>
      <c r="G108" s="42" t="n">
        <v>0.7</v>
      </c>
    </row>
    <row r="109" customFormat="false" ht="14.25" hidden="false" customHeight="true" outlineLevel="0" collapsed="false">
      <c r="B109" s="23" t="s">
        <v>134</v>
      </c>
      <c r="C109" s="65" t="s">
        <v>62</v>
      </c>
      <c r="D109" s="65" t="s">
        <v>4115</v>
      </c>
      <c r="E109" s="65" t="n">
        <v>1000000329</v>
      </c>
      <c r="F109" s="66" t="s">
        <v>4116</v>
      </c>
      <c r="G109" s="42" t="n">
        <v>0.7</v>
      </c>
    </row>
    <row r="110" customFormat="false" ht="14.25" hidden="false" customHeight="true" outlineLevel="0" collapsed="false">
      <c r="B110" s="23" t="s">
        <v>134</v>
      </c>
      <c r="C110" s="65" t="s">
        <v>62</v>
      </c>
      <c r="D110" s="65" t="s">
        <v>3399</v>
      </c>
      <c r="E110" s="65" t="n">
        <v>1000000356</v>
      </c>
      <c r="F110" s="66" t="s">
        <v>3400</v>
      </c>
      <c r="G110" s="42" t="n">
        <v>0.7</v>
      </c>
    </row>
    <row r="111" customFormat="false" ht="14.25" hidden="false" customHeight="true" outlineLevel="0" collapsed="false">
      <c r="B111" s="116" t="s">
        <v>134</v>
      </c>
      <c r="C111" s="117" t="s">
        <v>62</v>
      </c>
      <c r="D111" s="117" t="s">
        <v>3742</v>
      </c>
      <c r="E111" s="117" t="n">
        <v>1000000354</v>
      </c>
      <c r="F111" s="117" t="s">
        <v>3743</v>
      </c>
      <c r="G111" s="42" t="n">
        <v>0.7</v>
      </c>
    </row>
    <row r="112" customFormat="false" ht="14.25" hidden="false" customHeight="true" outlineLevel="0" collapsed="false">
      <c r="B112" s="23" t="s">
        <v>134</v>
      </c>
      <c r="C112" s="65" t="s">
        <v>62</v>
      </c>
      <c r="D112" s="65" t="s">
        <v>4117</v>
      </c>
      <c r="E112" s="65" t="n">
        <v>1000000348</v>
      </c>
      <c r="F112" s="66" t="s">
        <v>4118</v>
      </c>
      <c r="G112" s="42" t="n">
        <v>0.8</v>
      </c>
    </row>
    <row r="113" customFormat="false" ht="14.25" hidden="false" customHeight="true" outlineLevel="0" collapsed="false">
      <c r="B113" s="23" t="s">
        <v>133</v>
      </c>
      <c r="C113" s="64" t="s">
        <v>27</v>
      </c>
      <c r="D113" s="65" t="s">
        <v>3662</v>
      </c>
      <c r="E113" s="65" t="n">
        <v>1000000743</v>
      </c>
      <c r="F113" s="66" t="s">
        <v>3663</v>
      </c>
      <c r="G113" s="42" t="n">
        <v>1</v>
      </c>
    </row>
    <row r="114" customFormat="false" ht="14.25" hidden="false" customHeight="true" outlineLevel="0" collapsed="false">
      <c r="B114" s="23" t="s">
        <v>134</v>
      </c>
      <c r="C114" s="65" t="s">
        <v>77</v>
      </c>
      <c r="D114" s="65" t="s">
        <v>4119</v>
      </c>
      <c r="E114" s="65" t="n">
        <v>1000000795</v>
      </c>
      <c r="F114" s="66" t="s">
        <v>4120</v>
      </c>
      <c r="G114" s="42" t="n">
        <v>1</v>
      </c>
    </row>
    <row r="115" customFormat="false" ht="14.25" hidden="false" customHeight="true" outlineLevel="0" collapsed="false">
      <c r="B115" s="23" t="s">
        <v>134</v>
      </c>
      <c r="C115" s="65" t="s">
        <v>78</v>
      </c>
      <c r="D115" s="65" t="s">
        <v>3921</v>
      </c>
      <c r="E115" s="65" t="n">
        <v>1000000201</v>
      </c>
      <c r="F115" s="66" t="s">
        <v>3922</v>
      </c>
      <c r="G115" s="42" t="n">
        <v>1</v>
      </c>
    </row>
    <row r="116" customFormat="false" ht="14.25" hidden="false" customHeight="true" outlineLevel="0" collapsed="false">
      <c r="B116" s="23" t="s">
        <v>130</v>
      </c>
      <c r="C116" s="65" t="s">
        <v>122</v>
      </c>
      <c r="D116" s="65" t="s">
        <v>448</v>
      </c>
      <c r="E116" s="65" t="n">
        <v>1000001683</v>
      </c>
      <c r="F116" s="66" t="s">
        <v>449</v>
      </c>
      <c r="G116" s="42" t="n">
        <v>1</v>
      </c>
    </row>
    <row r="117" customFormat="false" ht="14.25" hidden="false" customHeight="true" outlineLevel="0" collapsed="false">
      <c r="B117" s="131" t="s">
        <v>132</v>
      </c>
      <c r="C117" s="130" t="s">
        <v>103</v>
      </c>
      <c r="D117" s="130" t="s">
        <v>4121</v>
      </c>
      <c r="E117" s="130" t="n">
        <v>1000004325</v>
      </c>
      <c r="F117" s="130" t="s">
        <v>4122</v>
      </c>
      <c r="G117" s="42" t="n">
        <v>1</v>
      </c>
    </row>
    <row r="118" customFormat="false" ht="14.25" hidden="false" customHeight="true" outlineLevel="0" collapsed="false">
      <c r="B118" s="131" t="s">
        <v>134</v>
      </c>
      <c r="C118" s="130" t="s">
        <v>62</v>
      </c>
      <c r="D118" s="130" t="s">
        <v>472</v>
      </c>
      <c r="E118" s="130" t="n">
        <v>1000004213</v>
      </c>
      <c r="F118" s="130" t="s">
        <v>473</v>
      </c>
      <c r="G118" s="42" t="n">
        <v>1.2</v>
      </c>
    </row>
    <row r="119" customFormat="false" ht="14.25" hidden="false" customHeight="true" outlineLevel="0" collapsed="false">
      <c r="B119" s="23" t="s">
        <v>134</v>
      </c>
      <c r="C119" s="65" t="s">
        <v>58</v>
      </c>
      <c r="D119" s="65" t="s">
        <v>4123</v>
      </c>
      <c r="E119" s="65" t="n">
        <v>1000002597</v>
      </c>
      <c r="F119" s="66" t="s">
        <v>4124</v>
      </c>
      <c r="G119" s="42" t="n">
        <v>1.4</v>
      </c>
    </row>
    <row r="120" customFormat="false" ht="14.25" hidden="false" customHeight="true" outlineLevel="0" collapsed="false">
      <c r="B120" s="23" t="s">
        <v>134</v>
      </c>
      <c r="C120" s="65" t="s">
        <v>62</v>
      </c>
      <c r="D120" s="65" t="s">
        <v>3680</v>
      </c>
      <c r="E120" s="65" t="n">
        <v>1000002626</v>
      </c>
      <c r="F120" s="66" t="s">
        <v>3537</v>
      </c>
      <c r="G120" s="42" t="n">
        <v>1.4</v>
      </c>
    </row>
    <row r="121" customFormat="false" ht="14.25" hidden="false" customHeight="true" outlineLevel="0" collapsed="false">
      <c r="B121" s="131" t="s">
        <v>130</v>
      </c>
      <c r="C121" s="130" t="s">
        <v>111</v>
      </c>
      <c r="D121" s="130" t="s">
        <v>4125</v>
      </c>
      <c r="E121" s="130" t="n">
        <v>1000003509</v>
      </c>
      <c r="F121" s="130" t="s">
        <v>4126</v>
      </c>
      <c r="G121" s="42" t="n">
        <v>1.4</v>
      </c>
    </row>
    <row r="122" customFormat="false" ht="14.25" hidden="false" customHeight="true" outlineLevel="0" collapsed="false">
      <c r="B122" s="131" t="s">
        <v>130</v>
      </c>
      <c r="C122" s="130" t="s">
        <v>113</v>
      </c>
      <c r="D122" s="130" t="s">
        <v>4127</v>
      </c>
      <c r="E122" s="130" t="n">
        <v>1000003183</v>
      </c>
      <c r="F122" s="130" t="s">
        <v>4128</v>
      </c>
      <c r="G122" s="42" t="n">
        <v>1.4</v>
      </c>
    </row>
    <row r="123" customFormat="false" ht="14.25" hidden="false" customHeight="true" outlineLevel="0" collapsed="false">
      <c r="B123" s="23" t="s">
        <v>133</v>
      </c>
      <c r="C123" s="65" t="s">
        <v>141</v>
      </c>
      <c r="D123" s="65" t="s">
        <v>4129</v>
      </c>
      <c r="E123" s="65" t="n">
        <v>1000000078</v>
      </c>
      <c r="F123" s="66" t="s">
        <v>4130</v>
      </c>
      <c r="G123" s="42" t="n">
        <v>1.5</v>
      </c>
    </row>
    <row r="124" customFormat="false" ht="14.25" hidden="false" customHeight="true" outlineLevel="0" collapsed="false">
      <c r="B124" s="23" t="s">
        <v>134</v>
      </c>
      <c r="C124" s="64" t="s">
        <v>65</v>
      </c>
      <c r="D124" s="65" t="s">
        <v>278</v>
      </c>
      <c r="E124" s="65" t="n">
        <v>1000000489</v>
      </c>
      <c r="F124" s="66" t="s">
        <v>279</v>
      </c>
      <c r="G124" s="42" t="n">
        <v>1.5</v>
      </c>
    </row>
    <row r="125" customFormat="false" ht="14.25" hidden="false" customHeight="true" outlineLevel="0" collapsed="false">
      <c r="B125" s="23" t="s">
        <v>134</v>
      </c>
      <c r="C125" s="65" t="s">
        <v>74</v>
      </c>
      <c r="D125" s="65" t="s">
        <v>4131</v>
      </c>
      <c r="E125" s="65" t="n">
        <v>1000000037</v>
      </c>
      <c r="F125" s="66" t="s">
        <v>4132</v>
      </c>
      <c r="G125" s="42" t="n">
        <v>1.5</v>
      </c>
    </row>
    <row r="126" customFormat="false" ht="14.25" hidden="false" customHeight="true" outlineLevel="0" collapsed="false">
      <c r="B126" s="23" t="s">
        <v>133</v>
      </c>
      <c r="C126" s="65" t="s">
        <v>37</v>
      </c>
      <c r="D126" s="65" t="s">
        <v>202</v>
      </c>
      <c r="E126" s="65" t="n">
        <v>1000003493</v>
      </c>
      <c r="F126" s="65" t="s">
        <v>203</v>
      </c>
      <c r="G126" s="42" t="n">
        <v>1.8</v>
      </c>
    </row>
    <row r="127" customFormat="false" ht="14.25" hidden="false" customHeight="true" outlineLevel="0" collapsed="false">
      <c r="B127" s="23" t="s">
        <v>4046</v>
      </c>
      <c r="C127" s="65" t="s">
        <v>93</v>
      </c>
      <c r="D127" s="65" t="s">
        <v>2457</v>
      </c>
      <c r="E127" s="65" t="n">
        <v>1000002083</v>
      </c>
      <c r="F127" s="66" t="s">
        <v>2458</v>
      </c>
      <c r="G127" s="42" t="n">
        <v>1.95</v>
      </c>
    </row>
    <row r="128" customFormat="false" ht="14.25" hidden="false" customHeight="true" outlineLevel="0" collapsed="false">
      <c r="B128" s="23" t="s">
        <v>133</v>
      </c>
      <c r="C128" s="65" t="s">
        <v>37</v>
      </c>
      <c r="D128" s="65" t="s">
        <v>4133</v>
      </c>
      <c r="E128" s="65" t="n">
        <v>1000003788</v>
      </c>
      <c r="F128" s="65" t="s">
        <v>4134</v>
      </c>
      <c r="G128" s="42" t="n">
        <v>1.98</v>
      </c>
    </row>
    <row r="129" customFormat="false" ht="14.25" hidden="false" customHeight="true" outlineLevel="0" collapsed="false">
      <c r="B129" s="23" t="s">
        <v>133</v>
      </c>
      <c r="C129" s="65" t="s">
        <v>145</v>
      </c>
      <c r="D129" s="65" t="s">
        <v>3425</v>
      </c>
      <c r="E129" s="65" t="n">
        <v>1000000705</v>
      </c>
      <c r="F129" s="66" t="s">
        <v>4135</v>
      </c>
      <c r="G129" s="42" t="n">
        <v>2</v>
      </c>
    </row>
    <row r="130" customFormat="false" ht="14.25" hidden="false" customHeight="true" outlineLevel="0" collapsed="false">
      <c r="B130" s="23" t="s">
        <v>133</v>
      </c>
      <c r="C130" s="65" t="s">
        <v>43</v>
      </c>
      <c r="D130" s="65" t="s">
        <v>3600</v>
      </c>
      <c r="E130" s="65" t="n">
        <v>1000003197</v>
      </c>
      <c r="F130" s="65" t="s">
        <v>3601</v>
      </c>
      <c r="G130" s="42" t="n">
        <v>2</v>
      </c>
    </row>
    <row r="131" customFormat="false" ht="14.25" hidden="false" customHeight="true" outlineLevel="0" collapsed="false">
      <c r="B131" s="23" t="s">
        <v>133</v>
      </c>
      <c r="C131" s="65" t="s">
        <v>51</v>
      </c>
      <c r="D131" s="65" t="s">
        <v>1293</v>
      </c>
      <c r="E131" s="65" t="n">
        <v>1000003773</v>
      </c>
      <c r="F131" s="65" t="s">
        <v>1294</v>
      </c>
      <c r="G131" s="42" t="n">
        <v>2</v>
      </c>
    </row>
    <row r="132" customFormat="false" ht="14.25" hidden="false" customHeight="true" outlineLevel="0" collapsed="false">
      <c r="B132" s="23" t="s">
        <v>134</v>
      </c>
      <c r="C132" s="65" t="s">
        <v>78</v>
      </c>
      <c r="D132" s="65" t="s">
        <v>294</v>
      </c>
      <c r="E132" s="65" t="n">
        <v>1000003125</v>
      </c>
      <c r="F132" s="66" t="s">
        <v>295</v>
      </c>
      <c r="G132" s="42" t="n">
        <v>2</v>
      </c>
    </row>
    <row r="133" customFormat="false" ht="14.25" hidden="false" customHeight="true" outlineLevel="0" collapsed="false">
      <c r="B133" s="23" t="s">
        <v>134</v>
      </c>
      <c r="C133" s="65" t="s">
        <v>81</v>
      </c>
      <c r="D133" s="65" t="s">
        <v>4136</v>
      </c>
      <c r="E133" s="65" t="n">
        <v>1000003569</v>
      </c>
      <c r="F133" s="65" t="s">
        <v>4137</v>
      </c>
      <c r="G133" s="42" t="n">
        <v>2</v>
      </c>
    </row>
    <row r="134" customFormat="false" ht="14.25" hidden="false" customHeight="true" outlineLevel="0" collapsed="false">
      <c r="B134" s="23" t="s">
        <v>134</v>
      </c>
      <c r="C134" s="65" t="s">
        <v>83</v>
      </c>
      <c r="D134" s="65" t="s">
        <v>4138</v>
      </c>
      <c r="E134" s="65" t="n">
        <v>1000001064</v>
      </c>
      <c r="F134" s="66" t="s">
        <v>4139</v>
      </c>
      <c r="G134" s="42" t="n">
        <v>2</v>
      </c>
    </row>
    <row r="135" customFormat="false" ht="14.25" hidden="false" customHeight="true" outlineLevel="0" collapsed="false">
      <c r="B135" s="23" t="s">
        <v>4046</v>
      </c>
      <c r="C135" s="65" t="s">
        <v>140</v>
      </c>
      <c r="D135" s="66" t="s">
        <v>4140</v>
      </c>
      <c r="E135" s="65" t="n">
        <v>1000002080</v>
      </c>
      <c r="F135" s="66" t="s">
        <v>4141</v>
      </c>
      <c r="G135" s="42" t="n">
        <v>2</v>
      </c>
    </row>
    <row r="136" customFormat="false" ht="14.25" hidden="false" customHeight="true" outlineLevel="0" collapsed="false">
      <c r="B136" s="23" t="s">
        <v>134</v>
      </c>
      <c r="C136" s="65" t="s">
        <v>58</v>
      </c>
      <c r="D136" s="65" t="s">
        <v>3943</v>
      </c>
      <c r="E136" s="65" t="n">
        <v>1000003552</v>
      </c>
      <c r="F136" s="65" t="s">
        <v>3944</v>
      </c>
      <c r="G136" s="42" t="n">
        <v>2</v>
      </c>
    </row>
    <row r="137" customFormat="false" ht="14.25" hidden="false" customHeight="true" outlineLevel="0" collapsed="false">
      <c r="B137" s="131" t="s">
        <v>133</v>
      </c>
      <c r="C137" s="130" t="s">
        <v>143</v>
      </c>
      <c r="D137" s="130" t="s">
        <v>3034</v>
      </c>
      <c r="E137" s="130" t="n">
        <v>1000000116</v>
      </c>
      <c r="F137" s="130" t="s">
        <v>3035</v>
      </c>
      <c r="G137" s="42" t="n">
        <v>2</v>
      </c>
    </row>
    <row r="138" customFormat="false" ht="14.25" hidden="false" customHeight="true" outlineLevel="0" collapsed="false">
      <c r="B138" s="131" t="s">
        <v>134</v>
      </c>
      <c r="C138" s="130" t="s">
        <v>84</v>
      </c>
      <c r="D138" s="130" t="s">
        <v>4142</v>
      </c>
      <c r="E138" s="130" t="n">
        <v>1000000908</v>
      </c>
      <c r="F138" s="130" t="s">
        <v>4143</v>
      </c>
      <c r="G138" s="42" t="n">
        <v>2</v>
      </c>
    </row>
    <row r="139" customFormat="false" ht="14.25" hidden="false" customHeight="true" outlineLevel="0" collapsed="false">
      <c r="B139" s="23" t="s">
        <v>134</v>
      </c>
      <c r="C139" s="65" t="s">
        <v>62</v>
      </c>
      <c r="D139" s="65" t="s">
        <v>1546</v>
      </c>
      <c r="E139" s="65" t="n">
        <v>1000000336</v>
      </c>
      <c r="F139" s="66" t="s">
        <v>1547</v>
      </c>
      <c r="G139" s="42" t="n">
        <v>2.1</v>
      </c>
    </row>
    <row r="140" customFormat="false" ht="14.25" hidden="false" customHeight="true" outlineLevel="0" collapsed="false">
      <c r="B140" s="23" t="s">
        <v>134</v>
      </c>
      <c r="C140" s="65" t="s">
        <v>62</v>
      </c>
      <c r="D140" s="65" t="s">
        <v>1554</v>
      </c>
      <c r="E140" s="65" t="n">
        <v>1000000346</v>
      </c>
      <c r="F140" s="66" t="s">
        <v>1555</v>
      </c>
      <c r="G140" s="42" t="n">
        <v>2.1</v>
      </c>
    </row>
    <row r="141" customFormat="false" ht="14.25" hidden="false" customHeight="true" outlineLevel="0" collapsed="false">
      <c r="B141" s="23" t="s">
        <v>133</v>
      </c>
      <c r="C141" s="64" t="s">
        <v>27</v>
      </c>
      <c r="D141" s="65" t="s">
        <v>809</v>
      </c>
      <c r="E141" s="65" t="n">
        <v>1000001067</v>
      </c>
      <c r="F141" s="66" t="s">
        <v>810</v>
      </c>
      <c r="G141" s="42" t="n">
        <v>2.25</v>
      </c>
    </row>
    <row r="142" customFormat="false" ht="14.25" hidden="false" customHeight="true" outlineLevel="0" collapsed="false">
      <c r="B142" s="23" t="s">
        <v>134</v>
      </c>
      <c r="C142" s="65" t="s">
        <v>78</v>
      </c>
      <c r="D142" s="65" t="s">
        <v>292</v>
      </c>
      <c r="E142" s="65" t="n">
        <v>1000000227</v>
      </c>
      <c r="F142" s="66" t="s">
        <v>293</v>
      </c>
      <c r="G142" s="42" t="n">
        <v>2.3</v>
      </c>
    </row>
    <row r="143" customFormat="false" ht="14.25" hidden="false" customHeight="true" outlineLevel="0" collapsed="false">
      <c r="B143" s="116" t="s">
        <v>130</v>
      </c>
      <c r="C143" s="117" t="s">
        <v>84</v>
      </c>
      <c r="D143" s="117" t="s">
        <v>532</v>
      </c>
      <c r="E143" s="117" t="n">
        <v>1000004423</v>
      </c>
      <c r="F143" s="117" t="s">
        <v>533</v>
      </c>
      <c r="G143" s="42" t="n">
        <v>2.33333333333333</v>
      </c>
    </row>
    <row r="144" customFormat="false" ht="14.25" hidden="false" customHeight="true" outlineLevel="0" collapsed="false">
      <c r="B144" s="24" t="s">
        <v>134</v>
      </c>
      <c r="C144" s="128" t="s">
        <v>62</v>
      </c>
      <c r="D144" s="128" t="s">
        <v>1584</v>
      </c>
      <c r="E144" s="128" t="n">
        <v>1000004023</v>
      </c>
      <c r="F144" s="128" t="s">
        <v>1585</v>
      </c>
      <c r="G144" s="42" t="n">
        <v>2.4</v>
      </c>
    </row>
    <row r="145" customFormat="false" ht="14.25" hidden="false" customHeight="true" outlineLevel="0" collapsed="false">
      <c r="B145" s="23" t="s">
        <v>4046</v>
      </c>
      <c r="C145" s="65" t="s">
        <v>93</v>
      </c>
      <c r="D145" s="65" t="s">
        <v>4144</v>
      </c>
      <c r="E145" s="65" t="n">
        <v>1000001456</v>
      </c>
      <c r="F145" s="66" t="s">
        <v>4145</v>
      </c>
      <c r="G145" s="42" t="n">
        <v>2.4</v>
      </c>
    </row>
    <row r="146" customFormat="false" ht="14.25" hidden="false" customHeight="true" outlineLevel="0" collapsed="false">
      <c r="B146" s="116" t="s">
        <v>133</v>
      </c>
      <c r="C146" s="117" t="s">
        <v>48</v>
      </c>
      <c r="D146" s="117" t="s">
        <v>3251</v>
      </c>
      <c r="E146" s="117" t="n">
        <v>1000000684</v>
      </c>
      <c r="F146" s="117" t="s">
        <v>3252</v>
      </c>
      <c r="G146" s="42" t="n">
        <v>2.4</v>
      </c>
    </row>
    <row r="147" customFormat="false" ht="14.25" hidden="false" customHeight="true" outlineLevel="0" collapsed="false">
      <c r="B147" s="23" t="s">
        <v>134</v>
      </c>
      <c r="C147" s="65" t="s">
        <v>58</v>
      </c>
      <c r="D147" s="65" t="s">
        <v>4146</v>
      </c>
      <c r="E147" s="65" t="n">
        <v>1000000289</v>
      </c>
      <c r="F147" s="66" t="s">
        <v>4147</v>
      </c>
      <c r="G147" s="42" t="n">
        <v>2.5</v>
      </c>
    </row>
    <row r="148" customFormat="false" ht="14.25" hidden="false" customHeight="true" outlineLevel="0" collapsed="false">
      <c r="B148" s="23" t="s">
        <v>134</v>
      </c>
      <c r="C148" s="65" t="s">
        <v>83</v>
      </c>
      <c r="D148" s="65" t="s">
        <v>4148</v>
      </c>
      <c r="E148" s="65" t="n">
        <v>1000003624</v>
      </c>
      <c r="F148" s="66" t="s">
        <v>4149</v>
      </c>
      <c r="G148" s="42" t="n">
        <v>2.5</v>
      </c>
    </row>
    <row r="149" customFormat="false" ht="14.25" hidden="false" customHeight="true" outlineLevel="0" collapsed="false">
      <c r="B149" s="23" t="s">
        <v>134</v>
      </c>
      <c r="C149" s="65" t="s">
        <v>79</v>
      </c>
      <c r="D149" s="65" t="s">
        <v>2241</v>
      </c>
      <c r="E149" s="65" t="n">
        <v>1000003714</v>
      </c>
      <c r="F149" s="65" t="s">
        <v>2242</v>
      </c>
      <c r="G149" s="42" t="n">
        <v>2.55</v>
      </c>
    </row>
    <row r="150" customFormat="false" ht="14.25" hidden="false" customHeight="true" outlineLevel="0" collapsed="false">
      <c r="B150" s="23" t="s">
        <v>134</v>
      </c>
      <c r="C150" s="65" t="s">
        <v>58</v>
      </c>
      <c r="D150" s="65" t="s">
        <v>1393</v>
      </c>
      <c r="E150" s="65" t="n">
        <v>1000003402</v>
      </c>
      <c r="F150" s="65" t="s">
        <v>1394</v>
      </c>
      <c r="G150" s="42" t="n">
        <v>2.6</v>
      </c>
    </row>
    <row r="151" customFormat="false" ht="14.25" hidden="false" customHeight="true" outlineLevel="0" collapsed="false">
      <c r="B151" s="23" t="s">
        <v>134</v>
      </c>
      <c r="C151" s="65" t="s">
        <v>67</v>
      </c>
      <c r="D151" s="65" t="s">
        <v>1823</v>
      </c>
      <c r="E151" s="65" t="n">
        <v>1000002607</v>
      </c>
      <c r="F151" s="66" t="s">
        <v>1824</v>
      </c>
      <c r="G151" s="42" t="n">
        <v>2.6</v>
      </c>
    </row>
    <row r="152" customFormat="false" ht="14.25" hidden="false" customHeight="true" outlineLevel="0" collapsed="false">
      <c r="B152" s="23" t="s">
        <v>134</v>
      </c>
      <c r="C152" s="65" t="s">
        <v>67</v>
      </c>
      <c r="D152" s="65" t="s">
        <v>4150</v>
      </c>
      <c r="E152" s="65" t="n">
        <v>1000003251</v>
      </c>
      <c r="F152" s="65" t="s">
        <v>1501</v>
      </c>
      <c r="G152" s="42" t="n">
        <v>2.6</v>
      </c>
    </row>
    <row r="153" customFormat="false" ht="14.25" hidden="false" customHeight="true" outlineLevel="0" collapsed="false">
      <c r="B153" s="23" t="s">
        <v>4046</v>
      </c>
      <c r="C153" s="65" t="s">
        <v>98</v>
      </c>
      <c r="D153" s="65" t="s">
        <v>4151</v>
      </c>
      <c r="E153" s="65" t="n">
        <v>1000001871</v>
      </c>
      <c r="F153" s="66" t="s">
        <v>4152</v>
      </c>
      <c r="G153" s="42" t="n">
        <v>2.6</v>
      </c>
    </row>
    <row r="154" customFormat="false" ht="14.25" hidden="false" customHeight="true" outlineLevel="0" collapsed="false">
      <c r="B154" s="23" t="s">
        <v>4046</v>
      </c>
      <c r="C154" s="128" t="s">
        <v>105</v>
      </c>
      <c r="D154" s="128" t="s">
        <v>4153</v>
      </c>
      <c r="E154" s="128" t="n">
        <v>1000004107</v>
      </c>
      <c r="F154" s="128" t="s">
        <v>543</v>
      </c>
      <c r="G154" s="42" t="n">
        <v>2.6</v>
      </c>
    </row>
    <row r="155" customFormat="false" ht="14.25" hidden="false" customHeight="true" outlineLevel="0" collapsed="false">
      <c r="B155" s="131" t="s">
        <v>134</v>
      </c>
      <c r="C155" s="130" t="s">
        <v>61</v>
      </c>
      <c r="D155" s="130" t="s">
        <v>3594</v>
      </c>
      <c r="E155" s="130" t="n">
        <v>1000004263</v>
      </c>
      <c r="F155" s="130" t="s">
        <v>3595</v>
      </c>
      <c r="G155" s="42" t="n">
        <v>2.6</v>
      </c>
    </row>
    <row r="156" customFormat="false" ht="14.25" hidden="false" customHeight="true" outlineLevel="0" collapsed="false">
      <c r="B156" s="24" t="s">
        <v>133</v>
      </c>
      <c r="C156" s="128" t="s">
        <v>142</v>
      </c>
      <c r="D156" s="128" t="s">
        <v>3439</v>
      </c>
      <c r="E156" s="128" t="n">
        <v>1000000098</v>
      </c>
      <c r="F156" s="128" t="s">
        <v>4154</v>
      </c>
      <c r="G156" s="42" t="n">
        <v>2.8</v>
      </c>
    </row>
    <row r="157" customFormat="false" ht="14.25" hidden="false" customHeight="true" outlineLevel="0" collapsed="false">
      <c r="B157" s="24" t="s">
        <v>134</v>
      </c>
      <c r="C157" s="128" t="s">
        <v>58</v>
      </c>
      <c r="D157" s="128" t="s">
        <v>4155</v>
      </c>
      <c r="E157" s="128" t="n">
        <v>1000004071</v>
      </c>
      <c r="F157" s="128" t="s">
        <v>4156</v>
      </c>
      <c r="G157" s="42" t="n">
        <v>2.8</v>
      </c>
    </row>
    <row r="158" customFormat="false" ht="14.25" hidden="false" customHeight="true" outlineLevel="0" collapsed="false">
      <c r="B158" s="24" t="s">
        <v>134</v>
      </c>
      <c r="C158" s="65" t="s">
        <v>79</v>
      </c>
      <c r="D158" s="128" t="s">
        <v>2245</v>
      </c>
      <c r="E158" s="128" t="n">
        <v>1000003870</v>
      </c>
      <c r="F158" s="128" t="s">
        <v>2246</v>
      </c>
      <c r="G158" s="42" t="n">
        <v>2.8</v>
      </c>
    </row>
    <row r="159" customFormat="false" ht="14.25" hidden="false" customHeight="true" outlineLevel="0" collapsed="false">
      <c r="B159" s="23" t="s">
        <v>134</v>
      </c>
      <c r="C159" s="65" t="s">
        <v>81</v>
      </c>
      <c r="D159" s="130" t="s">
        <v>4157</v>
      </c>
      <c r="E159" s="130" t="n">
        <v>1000004205</v>
      </c>
      <c r="F159" s="130" t="s">
        <v>4158</v>
      </c>
      <c r="G159" s="42" t="n">
        <v>2.8</v>
      </c>
    </row>
    <row r="160" customFormat="false" ht="14.25" hidden="false" customHeight="true" outlineLevel="0" collapsed="false">
      <c r="B160" s="131" t="s">
        <v>133</v>
      </c>
      <c r="C160" s="130" t="s">
        <v>37</v>
      </c>
      <c r="D160" s="130" t="s">
        <v>474</v>
      </c>
      <c r="E160" s="130" t="n">
        <v>1000000412</v>
      </c>
      <c r="F160" s="130" t="s">
        <v>475</v>
      </c>
      <c r="G160" s="42" t="n">
        <v>2.9</v>
      </c>
    </row>
    <row r="161" customFormat="false" ht="14.25" hidden="false" customHeight="true" outlineLevel="0" collapsed="false">
      <c r="B161" s="23" t="s">
        <v>133</v>
      </c>
      <c r="C161" s="64" t="s">
        <v>27</v>
      </c>
      <c r="D161" s="65" t="s">
        <v>4159</v>
      </c>
      <c r="E161" s="65" t="n">
        <v>1000000730</v>
      </c>
      <c r="F161" s="66" t="s">
        <v>4160</v>
      </c>
      <c r="G161" s="42" t="n">
        <v>3</v>
      </c>
    </row>
    <row r="162" customFormat="false" ht="14.25" hidden="false" customHeight="true" outlineLevel="0" collapsed="false">
      <c r="B162" s="23" t="s">
        <v>133</v>
      </c>
      <c r="C162" s="65" t="s">
        <v>43</v>
      </c>
      <c r="D162" s="65" t="s">
        <v>218</v>
      </c>
      <c r="E162" s="65" t="n">
        <v>1000000245</v>
      </c>
      <c r="F162" s="66" t="s">
        <v>219</v>
      </c>
      <c r="G162" s="42" t="n">
        <v>3</v>
      </c>
    </row>
    <row r="163" customFormat="false" ht="14.25" hidden="false" customHeight="true" outlineLevel="0" collapsed="false">
      <c r="B163" s="23" t="s">
        <v>133</v>
      </c>
      <c r="C163" s="65" t="s">
        <v>43</v>
      </c>
      <c r="D163" s="65" t="s">
        <v>226</v>
      </c>
      <c r="E163" s="65" t="n">
        <v>1000003308</v>
      </c>
      <c r="F163" s="65" t="s">
        <v>227</v>
      </c>
      <c r="G163" s="42" t="n">
        <v>3</v>
      </c>
    </row>
    <row r="164" customFormat="false" ht="14.25" hidden="false" customHeight="true" outlineLevel="0" collapsed="false">
      <c r="B164" s="23" t="s">
        <v>130</v>
      </c>
      <c r="C164" s="65" t="s">
        <v>122</v>
      </c>
      <c r="D164" s="65" t="s">
        <v>418</v>
      </c>
      <c r="E164" s="65" t="n">
        <v>1000002005</v>
      </c>
      <c r="F164" s="66" t="s">
        <v>419</v>
      </c>
      <c r="G164" s="42" t="n">
        <v>3</v>
      </c>
    </row>
    <row r="165" customFormat="false" ht="14.25" hidden="false" customHeight="true" outlineLevel="0" collapsed="false">
      <c r="B165" s="23" t="s">
        <v>133</v>
      </c>
      <c r="C165" s="130" t="s">
        <v>47</v>
      </c>
      <c r="D165" s="130" t="s">
        <v>468</v>
      </c>
      <c r="E165" s="130" t="n">
        <v>1000004198</v>
      </c>
      <c r="F165" s="130" t="s">
        <v>469</v>
      </c>
      <c r="G165" s="42" t="n">
        <v>3</v>
      </c>
    </row>
    <row r="166" customFormat="false" ht="14.25" hidden="false" customHeight="true" outlineLevel="0" collapsed="false">
      <c r="B166" s="23" t="s">
        <v>4046</v>
      </c>
      <c r="C166" s="128" t="s">
        <v>93</v>
      </c>
      <c r="D166" s="128" t="s">
        <v>4161</v>
      </c>
      <c r="E166" s="128" t="n">
        <v>1000004013</v>
      </c>
      <c r="F166" s="128" t="s">
        <v>4162</v>
      </c>
      <c r="G166" s="42" t="n">
        <v>3.2</v>
      </c>
    </row>
    <row r="167" customFormat="false" ht="14.25" hidden="false" customHeight="true" outlineLevel="0" collapsed="false">
      <c r="B167" s="116" t="s">
        <v>4046</v>
      </c>
      <c r="C167" s="117" t="s">
        <v>98</v>
      </c>
      <c r="D167" s="117" t="s">
        <v>3255</v>
      </c>
      <c r="E167" s="117" t="n">
        <v>1000004440</v>
      </c>
      <c r="F167" s="117" t="s">
        <v>3256</v>
      </c>
      <c r="G167" s="42" t="n">
        <v>3.33333333333333</v>
      </c>
    </row>
    <row r="168" customFormat="false" ht="14.25" hidden="false" customHeight="true" outlineLevel="0" collapsed="false">
      <c r="B168" s="116" t="s">
        <v>131</v>
      </c>
      <c r="C168" s="117" t="s">
        <v>98</v>
      </c>
      <c r="D168" s="117" t="s">
        <v>544</v>
      </c>
      <c r="E168" s="117" t="n">
        <v>1000004435</v>
      </c>
      <c r="F168" s="117" t="s">
        <v>545</v>
      </c>
      <c r="G168" s="42" t="n">
        <v>3.33333333333333</v>
      </c>
    </row>
    <row r="169" customFormat="false" ht="14.25" hidden="false" customHeight="true" outlineLevel="0" collapsed="false">
      <c r="B169" s="23" t="s">
        <v>134</v>
      </c>
      <c r="C169" s="65" t="s">
        <v>74</v>
      </c>
      <c r="D169" s="65" t="s">
        <v>1926</v>
      </c>
      <c r="E169" s="65" t="n">
        <v>1000003783</v>
      </c>
      <c r="F169" s="65" t="s">
        <v>1927</v>
      </c>
      <c r="G169" s="42" t="n">
        <v>3.5</v>
      </c>
    </row>
    <row r="170" customFormat="false" ht="14.25" hidden="false" customHeight="true" outlineLevel="0" collapsed="false">
      <c r="B170" s="23" t="s">
        <v>130</v>
      </c>
      <c r="C170" s="65" t="s">
        <v>108</v>
      </c>
      <c r="D170" s="65" t="s">
        <v>376</v>
      </c>
      <c r="E170" s="65" t="n">
        <v>1000002772</v>
      </c>
      <c r="F170" s="66" t="s">
        <v>377</v>
      </c>
      <c r="G170" s="42" t="n">
        <v>3.7</v>
      </c>
    </row>
    <row r="171" customFormat="false" ht="14.25" hidden="false" customHeight="true" outlineLevel="0" collapsed="false">
      <c r="B171" s="23" t="s">
        <v>133</v>
      </c>
      <c r="C171" s="64" t="s">
        <v>25</v>
      </c>
      <c r="D171" s="65" t="s">
        <v>4163</v>
      </c>
      <c r="E171" s="65" t="n">
        <v>1000003718</v>
      </c>
      <c r="F171" s="65" t="s">
        <v>4164</v>
      </c>
      <c r="G171" s="42" t="n">
        <v>4</v>
      </c>
    </row>
    <row r="172" customFormat="false" ht="14.25" hidden="false" customHeight="true" outlineLevel="0" collapsed="false">
      <c r="B172" s="23" t="s">
        <v>133</v>
      </c>
      <c r="C172" s="64" t="s">
        <v>30</v>
      </c>
      <c r="D172" s="65" t="s">
        <v>907</v>
      </c>
      <c r="E172" s="65" t="n">
        <v>1000000931</v>
      </c>
      <c r="F172" s="66" t="s">
        <v>908</v>
      </c>
      <c r="G172" s="42" t="n">
        <v>4</v>
      </c>
    </row>
    <row r="173" customFormat="false" ht="14.25" hidden="false" customHeight="true" outlineLevel="0" collapsed="false">
      <c r="B173" s="23" t="s">
        <v>133</v>
      </c>
      <c r="C173" s="64" t="s">
        <v>30</v>
      </c>
      <c r="D173" s="65" t="s">
        <v>909</v>
      </c>
      <c r="E173" s="65" t="n">
        <v>1000000934</v>
      </c>
      <c r="F173" s="66" t="s">
        <v>910</v>
      </c>
      <c r="G173" s="42" t="n">
        <v>4</v>
      </c>
    </row>
    <row r="174" customFormat="false" ht="14.25" hidden="false" customHeight="true" outlineLevel="0" collapsed="false">
      <c r="B174" s="23" t="s">
        <v>133</v>
      </c>
      <c r="C174" s="64" t="s">
        <v>30</v>
      </c>
      <c r="D174" s="65" t="s">
        <v>929</v>
      </c>
      <c r="E174" s="65" t="n">
        <v>1000002404</v>
      </c>
      <c r="F174" s="66" t="s">
        <v>930</v>
      </c>
      <c r="G174" s="42" t="n">
        <v>4</v>
      </c>
    </row>
    <row r="175" customFormat="false" ht="14.25" hidden="false" customHeight="true" outlineLevel="0" collapsed="false">
      <c r="B175" s="23" t="s">
        <v>133</v>
      </c>
      <c r="C175" s="64" t="s">
        <v>30</v>
      </c>
      <c r="D175" s="65" t="s">
        <v>4165</v>
      </c>
      <c r="E175" s="65" t="n">
        <v>1000003352</v>
      </c>
      <c r="F175" s="65" t="s">
        <v>4166</v>
      </c>
      <c r="G175" s="42" t="n">
        <v>4</v>
      </c>
    </row>
    <row r="176" customFormat="false" ht="14.25" hidden="false" customHeight="true" outlineLevel="0" collapsed="false">
      <c r="B176" s="23" t="s">
        <v>133</v>
      </c>
      <c r="C176" s="65" t="s">
        <v>37</v>
      </c>
      <c r="D176" s="65" t="s">
        <v>598</v>
      </c>
      <c r="E176" s="65" t="n">
        <v>1000000399</v>
      </c>
      <c r="F176" s="66" t="s">
        <v>599</v>
      </c>
      <c r="G176" s="42" t="n">
        <v>4</v>
      </c>
    </row>
    <row r="177" customFormat="false" ht="14.25" hidden="false" customHeight="true" outlineLevel="0" collapsed="false">
      <c r="B177" s="23" t="s">
        <v>133</v>
      </c>
      <c r="C177" s="65" t="s">
        <v>37</v>
      </c>
      <c r="D177" s="65" t="s">
        <v>198</v>
      </c>
      <c r="E177" s="65" t="n">
        <v>1000000389</v>
      </c>
      <c r="F177" s="66" t="s">
        <v>199</v>
      </c>
      <c r="G177" s="42" t="n">
        <v>4</v>
      </c>
    </row>
    <row r="178" customFormat="false" ht="14.25" hidden="false" customHeight="true" outlineLevel="0" collapsed="false">
      <c r="B178" s="23" t="s">
        <v>133</v>
      </c>
      <c r="C178" s="65" t="s">
        <v>40</v>
      </c>
      <c r="D178" s="65" t="s">
        <v>1088</v>
      </c>
      <c r="E178" s="65" t="n">
        <v>1000000261</v>
      </c>
      <c r="F178" s="66" t="s">
        <v>1089</v>
      </c>
      <c r="G178" s="42" t="n">
        <v>4</v>
      </c>
    </row>
    <row r="179" customFormat="false" ht="14.25" hidden="false" customHeight="true" outlineLevel="0" collapsed="false">
      <c r="B179" s="24" t="s">
        <v>133</v>
      </c>
      <c r="C179" s="128" t="s">
        <v>47</v>
      </c>
      <c r="D179" s="128" t="s">
        <v>608</v>
      </c>
      <c r="E179" s="128" t="n">
        <v>1000003993</v>
      </c>
      <c r="F179" s="128" t="s">
        <v>609</v>
      </c>
      <c r="G179" s="42" t="n">
        <v>4</v>
      </c>
    </row>
    <row r="180" customFormat="false" ht="14.25" hidden="false" customHeight="true" outlineLevel="0" collapsed="false">
      <c r="B180" s="23" t="s">
        <v>134</v>
      </c>
      <c r="C180" s="65" t="s">
        <v>61</v>
      </c>
      <c r="D180" s="65" t="s">
        <v>610</v>
      </c>
      <c r="E180" s="65" t="n">
        <v>1000000180</v>
      </c>
      <c r="F180" s="66" t="s">
        <v>611</v>
      </c>
      <c r="G180" s="42" t="n">
        <v>4</v>
      </c>
    </row>
    <row r="181" customFormat="false" ht="14.25" hidden="false" customHeight="true" outlineLevel="0" collapsed="false">
      <c r="B181" s="23" t="s">
        <v>134</v>
      </c>
      <c r="C181" s="65" t="s">
        <v>81</v>
      </c>
      <c r="D181" s="65" t="s">
        <v>4167</v>
      </c>
      <c r="E181" s="65" t="n">
        <v>1000000123</v>
      </c>
      <c r="F181" s="66" t="s">
        <v>4168</v>
      </c>
      <c r="G181" s="42" t="n">
        <v>4</v>
      </c>
    </row>
    <row r="182" customFormat="false" ht="14.25" hidden="false" customHeight="true" outlineLevel="0" collapsed="false">
      <c r="B182" s="23" t="s">
        <v>4046</v>
      </c>
      <c r="C182" s="65" t="s">
        <v>101</v>
      </c>
      <c r="D182" s="65" t="s">
        <v>350</v>
      </c>
      <c r="E182" s="65" t="n">
        <v>1000001917</v>
      </c>
      <c r="F182" s="66" t="s">
        <v>351</v>
      </c>
      <c r="G182" s="42" t="n">
        <v>4</v>
      </c>
    </row>
    <row r="183" customFormat="false" ht="14.25" hidden="false" customHeight="true" outlineLevel="0" collapsed="false">
      <c r="B183" s="23" t="s">
        <v>130</v>
      </c>
      <c r="C183" s="65" t="s">
        <v>122</v>
      </c>
      <c r="D183" s="65" t="s">
        <v>2798</v>
      </c>
      <c r="E183" s="65" t="n">
        <v>1000002049</v>
      </c>
      <c r="F183" s="66" t="s">
        <v>2799</v>
      </c>
      <c r="G183" s="42" t="n">
        <v>4</v>
      </c>
    </row>
    <row r="184" customFormat="false" ht="14.25" hidden="false" customHeight="true" outlineLevel="0" collapsed="false">
      <c r="B184" s="23" t="s">
        <v>130</v>
      </c>
      <c r="C184" s="65" t="s">
        <v>113</v>
      </c>
      <c r="D184" s="65" t="s">
        <v>4169</v>
      </c>
      <c r="E184" s="65" t="n">
        <v>1000002855</v>
      </c>
      <c r="F184" s="66" t="s">
        <v>4170</v>
      </c>
      <c r="G184" s="42" t="n">
        <v>4</v>
      </c>
    </row>
    <row r="185" customFormat="false" ht="14.25" hidden="false" customHeight="true" outlineLevel="0" collapsed="false">
      <c r="B185" s="131" t="s">
        <v>130</v>
      </c>
      <c r="C185" s="130" t="s">
        <v>120</v>
      </c>
      <c r="D185" s="130" t="s">
        <v>4171</v>
      </c>
      <c r="E185" s="130" t="n">
        <v>1000002518</v>
      </c>
      <c r="F185" s="130" t="s">
        <v>4172</v>
      </c>
      <c r="G185" s="42" t="n">
        <v>4</v>
      </c>
    </row>
    <row r="186" customFormat="false" ht="14.25" hidden="false" customHeight="true" outlineLevel="0" collapsed="false">
      <c r="B186" s="131" t="s">
        <v>133</v>
      </c>
      <c r="C186" s="130" t="s">
        <v>32</v>
      </c>
      <c r="D186" s="130" t="s">
        <v>4173</v>
      </c>
      <c r="E186" s="130" t="n">
        <v>1000003754</v>
      </c>
      <c r="F186" s="130" t="s">
        <v>4174</v>
      </c>
      <c r="G186" s="42" t="n">
        <v>4</v>
      </c>
    </row>
    <row r="187" customFormat="false" ht="14.25" hidden="false" customHeight="true" outlineLevel="0" collapsed="false">
      <c r="B187" s="131" t="s">
        <v>134</v>
      </c>
      <c r="C187" s="130" t="s">
        <v>79</v>
      </c>
      <c r="D187" s="130" t="s">
        <v>4175</v>
      </c>
      <c r="E187" s="130" t="n">
        <v>1000002622</v>
      </c>
      <c r="F187" s="130" t="s">
        <v>4176</v>
      </c>
      <c r="G187" s="42" t="n">
        <v>4.15</v>
      </c>
    </row>
    <row r="188" customFormat="false" ht="14.25" hidden="false" customHeight="true" outlineLevel="0" collapsed="false">
      <c r="B188" s="23" t="s">
        <v>134</v>
      </c>
      <c r="C188" s="65" t="s">
        <v>62</v>
      </c>
      <c r="D188" s="65" t="s">
        <v>3612</v>
      </c>
      <c r="E188" s="65" t="n">
        <v>1000000309</v>
      </c>
      <c r="F188" s="66" t="s">
        <v>3613</v>
      </c>
      <c r="G188" s="42" t="n">
        <v>4.2</v>
      </c>
    </row>
    <row r="189" customFormat="false" ht="14.25" hidden="false" customHeight="true" outlineLevel="0" collapsed="false">
      <c r="B189" s="131" t="s">
        <v>133</v>
      </c>
      <c r="C189" s="130" t="s">
        <v>27</v>
      </c>
      <c r="D189" s="130" t="s">
        <v>3210</v>
      </c>
      <c r="E189" s="130" t="n">
        <v>1000004401</v>
      </c>
      <c r="F189" s="130" t="s">
        <v>3211</v>
      </c>
      <c r="G189" s="42" t="n">
        <v>4.33333333333333</v>
      </c>
    </row>
    <row r="190" customFormat="false" ht="14.25" hidden="false" customHeight="true" outlineLevel="0" collapsed="false">
      <c r="B190" s="116" t="s">
        <v>133</v>
      </c>
      <c r="C190" s="117" t="s">
        <v>21</v>
      </c>
      <c r="D190" s="117" t="s">
        <v>534</v>
      </c>
      <c r="E190" s="117" t="n">
        <v>1000004443</v>
      </c>
      <c r="F190" s="117" t="s">
        <v>535</v>
      </c>
      <c r="G190" s="42" t="n">
        <v>4.33333333333333</v>
      </c>
    </row>
    <row r="191" customFormat="false" ht="14.25" hidden="false" customHeight="true" outlineLevel="0" collapsed="false">
      <c r="B191" s="116" t="s">
        <v>134</v>
      </c>
      <c r="C191" s="117" t="s">
        <v>58</v>
      </c>
      <c r="D191" s="117" t="s">
        <v>542</v>
      </c>
      <c r="E191" s="117" t="n">
        <v>1000004463</v>
      </c>
      <c r="F191" s="117" t="s">
        <v>543</v>
      </c>
      <c r="G191" s="42" t="n">
        <v>4.33333333333333</v>
      </c>
    </row>
    <row r="192" customFormat="false" ht="14.25" hidden="false" customHeight="true" outlineLevel="0" collapsed="false">
      <c r="B192" s="23" t="s">
        <v>133</v>
      </c>
      <c r="C192" s="64" t="s">
        <v>30</v>
      </c>
      <c r="D192" s="65" t="s">
        <v>172</v>
      </c>
      <c r="E192" s="65" t="n">
        <v>1000003643</v>
      </c>
      <c r="F192" s="65" t="s">
        <v>173</v>
      </c>
      <c r="G192" s="42" t="n">
        <v>4.5</v>
      </c>
    </row>
    <row r="193" customFormat="false" ht="14.25" hidden="false" customHeight="true" outlineLevel="0" collapsed="false">
      <c r="B193" s="24" t="s">
        <v>134</v>
      </c>
      <c r="C193" s="128" t="s">
        <v>79</v>
      </c>
      <c r="D193" s="128" t="s">
        <v>440</v>
      </c>
      <c r="E193" s="128" t="n">
        <v>1000004134</v>
      </c>
      <c r="F193" s="128" t="s">
        <v>441</v>
      </c>
      <c r="G193" s="42" t="n">
        <v>4.6</v>
      </c>
    </row>
    <row r="194" customFormat="false" ht="14.25" hidden="false" customHeight="true" outlineLevel="0" collapsed="false">
      <c r="B194" s="23" t="s">
        <v>134</v>
      </c>
      <c r="C194" s="65" t="s">
        <v>62</v>
      </c>
      <c r="D194" s="65" t="s">
        <v>266</v>
      </c>
      <c r="E194" s="65" t="n">
        <v>1000000326</v>
      </c>
      <c r="F194" s="66" t="s">
        <v>267</v>
      </c>
      <c r="G194" s="42" t="n">
        <v>4.8</v>
      </c>
    </row>
    <row r="195" customFormat="false" ht="14.25" hidden="false" customHeight="true" outlineLevel="0" collapsed="false">
      <c r="B195" s="23" t="s">
        <v>4046</v>
      </c>
      <c r="C195" s="65" t="s">
        <v>93</v>
      </c>
      <c r="D195" s="65" t="s">
        <v>4177</v>
      </c>
      <c r="E195" s="65" t="n">
        <v>1000003173</v>
      </c>
      <c r="F195" s="65" t="s">
        <v>4178</v>
      </c>
      <c r="G195" s="42" t="n">
        <v>4.8</v>
      </c>
    </row>
    <row r="196" customFormat="false" ht="14.25" hidden="false" customHeight="true" outlineLevel="0" collapsed="false">
      <c r="B196" s="23" t="s">
        <v>4046</v>
      </c>
      <c r="C196" s="65" t="s">
        <v>93</v>
      </c>
      <c r="D196" s="65" t="s">
        <v>2468</v>
      </c>
      <c r="E196" s="65" t="n">
        <v>1000003529</v>
      </c>
      <c r="F196" s="65" t="s">
        <v>2469</v>
      </c>
      <c r="G196" s="42" t="n">
        <v>4.8</v>
      </c>
    </row>
    <row r="197" customFormat="false" ht="14.25" hidden="false" customHeight="true" outlineLevel="0" collapsed="false">
      <c r="B197" s="23" t="s">
        <v>130</v>
      </c>
      <c r="C197" s="65" t="s">
        <v>113</v>
      </c>
      <c r="D197" s="65" t="s">
        <v>430</v>
      </c>
      <c r="E197" s="65" t="n">
        <v>1000003080</v>
      </c>
      <c r="F197" s="65" t="s">
        <v>431</v>
      </c>
      <c r="G197" s="42" t="n">
        <v>4.8</v>
      </c>
    </row>
    <row r="198" customFormat="false" ht="14.25" hidden="false" customHeight="true" outlineLevel="0" collapsed="false">
      <c r="B198" s="23" t="s">
        <v>134</v>
      </c>
      <c r="C198" s="65" t="s">
        <v>58</v>
      </c>
      <c r="D198" s="65" t="s">
        <v>1444</v>
      </c>
      <c r="E198" s="65" t="n">
        <v>1000000303</v>
      </c>
      <c r="F198" s="66" t="s">
        <v>1445</v>
      </c>
      <c r="G198" s="42" t="n">
        <v>4.9</v>
      </c>
    </row>
    <row r="199" customFormat="false" ht="14.25" hidden="false" customHeight="true" outlineLevel="0" collapsed="false">
      <c r="B199" s="23" t="s">
        <v>4046</v>
      </c>
      <c r="C199" s="128" t="s">
        <v>97</v>
      </c>
      <c r="D199" s="128" t="s">
        <v>2636</v>
      </c>
      <c r="E199" s="128" t="n">
        <v>1000004001</v>
      </c>
      <c r="F199" s="128" t="s">
        <v>2637</v>
      </c>
      <c r="G199" s="42" t="n">
        <v>4.9</v>
      </c>
    </row>
    <row r="200" customFormat="false" ht="14.25" hidden="false" customHeight="true" outlineLevel="0" collapsed="false">
      <c r="B200" s="23" t="s">
        <v>133</v>
      </c>
      <c r="C200" s="65" t="s">
        <v>47</v>
      </c>
      <c r="D200" s="65" t="s">
        <v>4179</v>
      </c>
      <c r="E200" s="65" t="n">
        <v>1000000750</v>
      </c>
      <c r="F200" s="66" t="s">
        <v>4180</v>
      </c>
      <c r="G200" s="42" t="n">
        <v>5</v>
      </c>
    </row>
    <row r="201" customFormat="false" ht="14.25" hidden="false" customHeight="true" outlineLevel="0" collapsed="false">
      <c r="B201" s="23" t="s">
        <v>134</v>
      </c>
      <c r="C201" s="64" t="s">
        <v>69</v>
      </c>
      <c r="D201" s="65" t="s">
        <v>602</v>
      </c>
      <c r="E201" s="65" t="n">
        <v>1000003476</v>
      </c>
      <c r="F201" s="65" t="s">
        <v>603</v>
      </c>
      <c r="G201" s="42" t="n">
        <v>5</v>
      </c>
    </row>
    <row r="202" customFormat="false" ht="14.25" hidden="false" customHeight="true" outlineLevel="0" collapsed="false">
      <c r="B202" s="24" t="s">
        <v>134</v>
      </c>
      <c r="C202" s="64" t="s">
        <v>65</v>
      </c>
      <c r="D202" s="128" t="s">
        <v>3536</v>
      </c>
      <c r="E202" s="128" t="n">
        <v>1000004078</v>
      </c>
      <c r="F202" s="128" t="s">
        <v>3537</v>
      </c>
      <c r="G202" s="42" t="n">
        <v>5</v>
      </c>
    </row>
    <row r="203" customFormat="false" ht="14.25" hidden="false" customHeight="true" outlineLevel="0" collapsed="false">
      <c r="B203" s="23" t="s">
        <v>134</v>
      </c>
      <c r="C203" s="65" t="s">
        <v>67</v>
      </c>
      <c r="D203" s="65" t="s">
        <v>592</v>
      </c>
      <c r="E203" s="65" t="n">
        <v>1000000531</v>
      </c>
      <c r="F203" s="66" t="s">
        <v>593</v>
      </c>
      <c r="G203" s="42" t="n">
        <v>5</v>
      </c>
    </row>
    <row r="204" customFormat="false" ht="14.25" hidden="false" customHeight="true" outlineLevel="0" collapsed="false">
      <c r="B204" s="23" t="s">
        <v>134</v>
      </c>
      <c r="C204" s="65" t="s">
        <v>67</v>
      </c>
      <c r="D204" s="65" t="s">
        <v>4181</v>
      </c>
      <c r="E204" s="65" t="n">
        <v>1000000955</v>
      </c>
      <c r="F204" s="66" t="s">
        <v>4182</v>
      </c>
      <c r="G204" s="42" t="n">
        <v>5</v>
      </c>
    </row>
    <row r="205" customFormat="false" ht="14.25" hidden="false" customHeight="true" outlineLevel="0" collapsed="false">
      <c r="B205" s="23" t="s">
        <v>130</v>
      </c>
      <c r="C205" s="65" t="s">
        <v>139</v>
      </c>
      <c r="D205" s="65" t="s">
        <v>382</v>
      </c>
      <c r="E205" s="65" t="n">
        <v>1000001820</v>
      </c>
      <c r="F205" s="66" t="s">
        <v>383</v>
      </c>
      <c r="G205" s="42" t="n">
        <v>5</v>
      </c>
    </row>
    <row r="206" customFormat="false" ht="14.25" hidden="false" customHeight="true" outlineLevel="0" collapsed="false">
      <c r="B206" s="23" t="s">
        <v>130</v>
      </c>
      <c r="C206" s="65" t="s">
        <v>122</v>
      </c>
      <c r="D206" s="65" t="s">
        <v>410</v>
      </c>
      <c r="E206" s="65" t="n">
        <v>1000001642</v>
      </c>
      <c r="F206" s="66" t="s">
        <v>411</v>
      </c>
      <c r="G206" s="42" t="n">
        <v>5</v>
      </c>
    </row>
    <row r="207" customFormat="false" ht="14.25" hidden="false" customHeight="true" outlineLevel="0" collapsed="false">
      <c r="B207" s="24" t="s">
        <v>130</v>
      </c>
      <c r="C207" s="128" t="s">
        <v>118</v>
      </c>
      <c r="D207" s="128" t="s">
        <v>4183</v>
      </c>
      <c r="E207" s="128" t="n">
        <v>1000004125</v>
      </c>
      <c r="F207" s="128" t="s">
        <v>4184</v>
      </c>
      <c r="G207" s="42" t="n">
        <v>5</v>
      </c>
    </row>
    <row r="208" customFormat="false" ht="14.25" hidden="false" customHeight="true" outlineLevel="0" collapsed="false">
      <c r="B208" s="131" t="s">
        <v>130</v>
      </c>
      <c r="C208" s="130" t="s">
        <v>120</v>
      </c>
      <c r="D208" s="130" t="s">
        <v>4185</v>
      </c>
      <c r="E208" s="130" t="n">
        <v>1000004352</v>
      </c>
      <c r="F208" s="130" t="s">
        <v>4186</v>
      </c>
      <c r="G208" s="42" t="n">
        <v>5</v>
      </c>
    </row>
    <row r="209" customFormat="false" ht="14.25" hidden="false" customHeight="true" outlineLevel="0" collapsed="false">
      <c r="B209" s="131" t="s">
        <v>130</v>
      </c>
      <c r="C209" s="130" t="s">
        <v>118</v>
      </c>
      <c r="D209" s="130" t="s">
        <v>530</v>
      </c>
      <c r="E209" s="130" t="n">
        <v>1000003194</v>
      </c>
      <c r="F209" s="130" t="s">
        <v>531</v>
      </c>
      <c r="G209" s="42" t="n">
        <v>5</v>
      </c>
    </row>
    <row r="210" customFormat="false" ht="14.25" hidden="false" customHeight="true" outlineLevel="0" collapsed="false">
      <c r="B210" s="23" t="s">
        <v>133</v>
      </c>
      <c r="C210" s="65" t="s">
        <v>43</v>
      </c>
      <c r="D210" s="65" t="s">
        <v>216</v>
      </c>
      <c r="E210" s="65" t="n">
        <v>1000000237</v>
      </c>
      <c r="F210" s="66" t="s">
        <v>217</v>
      </c>
      <c r="G210" s="42" t="n">
        <v>5.05</v>
      </c>
    </row>
    <row r="211" customFormat="false" ht="14.25" hidden="false" customHeight="true" outlineLevel="0" collapsed="false">
      <c r="B211" s="23" t="s">
        <v>134</v>
      </c>
      <c r="C211" s="65" t="s">
        <v>58</v>
      </c>
      <c r="D211" s="65" t="s">
        <v>4187</v>
      </c>
      <c r="E211" s="65" t="n">
        <v>1000000282</v>
      </c>
      <c r="F211" s="66" t="s">
        <v>4188</v>
      </c>
      <c r="G211" s="42" t="n">
        <v>5.1</v>
      </c>
    </row>
    <row r="212" customFormat="false" ht="14.25" hidden="false" customHeight="true" outlineLevel="0" collapsed="false">
      <c r="B212" s="23" t="s">
        <v>134</v>
      </c>
      <c r="C212" s="65" t="s">
        <v>81</v>
      </c>
      <c r="D212" s="65" t="s">
        <v>2086</v>
      </c>
      <c r="E212" s="65" t="n">
        <v>1000000125</v>
      </c>
      <c r="F212" s="66" t="s">
        <v>2087</v>
      </c>
      <c r="G212" s="42" t="n">
        <v>5.1</v>
      </c>
    </row>
    <row r="213" customFormat="false" ht="14.25" hidden="false" customHeight="true" outlineLevel="0" collapsed="false">
      <c r="B213" s="24" t="s">
        <v>134</v>
      </c>
      <c r="C213" s="128" t="s">
        <v>67</v>
      </c>
      <c r="D213" s="128" t="s">
        <v>4189</v>
      </c>
      <c r="E213" s="128" t="n">
        <v>1000004066</v>
      </c>
      <c r="F213" s="128" t="s">
        <v>4190</v>
      </c>
      <c r="G213" s="42" t="n">
        <v>5.2</v>
      </c>
    </row>
    <row r="214" customFormat="false" ht="14.25" hidden="false" customHeight="true" outlineLevel="0" collapsed="false">
      <c r="B214" s="24" t="s">
        <v>134</v>
      </c>
      <c r="C214" s="128" t="s">
        <v>84</v>
      </c>
      <c r="D214" s="128" t="s">
        <v>304</v>
      </c>
      <c r="E214" s="128" t="n">
        <v>1000003915</v>
      </c>
      <c r="F214" s="128" t="s">
        <v>305</v>
      </c>
      <c r="G214" s="42" t="n">
        <v>5.3</v>
      </c>
    </row>
    <row r="215" customFormat="false" ht="14.25" hidden="false" customHeight="true" outlineLevel="0" collapsed="false">
      <c r="B215" s="24" t="s">
        <v>134</v>
      </c>
      <c r="C215" s="128" t="s">
        <v>84</v>
      </c>
      <c r="D215" s="128" t="s">
        <v>302</v>
      </c>
      <c r="E215" s="128" t="n">
        <v>1000003871</v>
      </c>
      <c r="F215" s="128" t="s">
        <v>303</v>
      </c>
      <c r="G215" s="42" t="n">
        <v>5.35</v>
      </c>
    </row>
    <row r="216" customFormat="false" ht="14.25" hidden="false" customHeight="true" outlineLevel="0" collapsed="false">
      <c r="B216" s="23" t="s">
        <v>134</v>
      </c>
      <c r="C216" s="65" t="s">
        <v>79</v>
      </c>
      <c r="D216" s="65" t="s">
        <v>4191</v>
      </c>
      <c r="E216" s="65" t="n">
        <v>1000003587</v>
      </c>
      <c r="F216" s="65" t="s">
        <v>4192</v>
      </c>
      <c r="G216" s="42" t="n">
        <v>5.4</v>
      </c>
    </row>
    <row r="217" customFormat="false" ht="14.25" hidden="false" customHeight="true" outlineLevel="0" collapsed="false">
      <c r="B217" s="23" t="s">
        <v>134</v>
      </c>
      <c r="C217" s="65" t="s">
        <v>81</v>
      </c>
      <c r="D217" s="65" t="s">
        <v>4193</v>
      </c>
      <c r="E217" s="65" t="n">
        <v>1000003456</v>
      </c>
      <c r="F217" s="65" t="s">
        <v>4194</v>
      </c>
      <c r="G217" s="42" t="n">
        <v>5.5</v>
      </c>
    </row>
    <row r="218" customFormat="false" ht="14.25" hidden="false" customHeight="true" outlineLevel="0" collapsed="false">
      <c r="B218" s="23" t="s">
        <v>134</v>
      </c>
      <c r="C218" s="65" t="s">
        <v>84</v>
      </c>
      <c r="D218" s="65" t="s">
        <v>2168</v>
      </c>
      <c r="E218" s="65" t="n">
        <v>1000000437</v>
      </c>
      <c r="F218" s="66" t="s">
        <v>2169</v>
      </c>
      <c r="G218" s="42" t="n">
        <v>5.54</v>
      </c>
    </row>
    <row r="219" customFormat="false" ht="14.25" hidden="false" customHeight="true" outlineLevel="0" collapsed="false">
      <c r="B219" s="116" t="s">
        <v>133</v>
      </c>
      <c r="C219" s="117" t="s">
        <v>52</v>
      </c>
      <c r="D219" s="117" t="s">
        <v>3953</v>
      </c>
      <c r="E219" s="117" t="n">
        <v>1000000984</v>
      </c>
      <c r="F219" s="117" t="s">
        <v>3954</v>
      </c>
      <c r="G219" s="42" t="n">
        <v>5.6</v>
      </c>
    </row>
    <row r="220" customFormat="false" ht="14.25" hidden="false" customHeight="true" outlineLevel="0" collapsed="false">
      <c r="B220" s="23" t="s">
        <v>134</v>
      </c>
      <c r="C220" s="65" t="s">
        <v>74</v>
      </c>
      <c r="D220" s="65" t="s">
        <v>4195</v>
      </c>
      <c r="E220" s="65" t="n">
        <v>1000000061</v>
      </c>
      <c r="F220" s="66" t="s">
        <v>4196</v>
      </c>
      <c r="G220" s="42" t="n">
        <v>5.8</v>
      </c>
    </row>
    <row r="221" customFormat="false" ht="14.25" hidden="false" customHeight="true" outlineLevel="0" collapsed="false">
      <c r="B221" s="23" t="s">
        <v>130</v>
      </c>
      <c r="C221" s="65" t="s">
        <v>113</v>
      </c>
      <c r="D221" s="65" t="s">
        <v>4197</v>
      </c>
      <c r="E221" s="65" t="n">
        <v>1000002657</v>
      </c>
      <c r="F221" s="65" t="s">
        <v>4198</v>
      </c>
      <c r="G221" s="42" t="n">
        <v>5.8</v>
      </c>
    </row>
    <row r="222" customFormat="false" ht="14.25" hidden="false" customHeight="true" outlineLevel="0" collapsed="false">
      <c r="B222" s="23" t="s">
        <v>134</v>
      </c>
      <c r="C222" s="130" t="s">
        <v>84</v>
      </c>
      <c r="D222" s="130" t="s">
        <v>4199</v>
      </c>
      <c r="E222" s="130" t="n">
        <v>1000004200</v>
      </c>
      <c r="F222" s="130" t="s">
        <v>4200</v>
      </c>
      <c r="G222" s="42" t="n">
        <v>5.81</v>
      </c>
    </row>
    <row r="223" customFormat="false" ht="14.25" hidden="false" customHeight="true" outlineLevel="0" collapsed="false">
      <c r="B223" s="23" t="s">
        <v>133</v>
      </c>
      <c r="C223" s="64" t="s">
        <v>24</v>
      </c>
      <c r="D223" s="65" t="s">
        <v>156</v>
      </c>
      <c r="E223" s="65" t="n">
        <v>1000000671</v>
      </c>
      <c r="F223" s="66" t="s">
        <v>157</v>
      </c>
      <c r="G223" s="42" t="n">
        <v>6</v>
      </c>
    </row>
    <row r="224" customFormat="false" ht="14.25" hidden="false" customHeight="true" outlineLevel="0" collapsed="false">
      <c r="B224" s="23" t="s">
        <v>133</v>
      </c>
      <c r="C224" s="64" t="s">
        <v>25</v>
      </c>
      <c r="D224" s="65" t="s">
        <v>162</v>
      </c>
      <c r="E224" s="65" t="n">
        <v>1000002728</v>
      </c>
      <c r="F224" s="65" t="s">
        <v>163</v>
      </c>
      <c r="G224" s="42" t="n">
        <v>6</v>
      </c>
    </row>
    <row r="225" customFormat="false" ht="14.25" hidden="false" customHeight="true" outlineLevel="0" collapsed="false">
      <c r="B225" s="23" t="s">
        <v>133</v>
      </c>
      <c r="C225" s="64" t="s">
        <v>24</v>
      </c>
      <c r="D225" s="65" t="s">
        <v>4201</v>
      </c>
      <c r="E225" s="65" t="n">
        <v>1000003764</v>
      </c>
      <c r="F225" s="65" t="s">
        <v>710</v>
      </c>
      <c r="G225" s="42" t="n">
        <v>6</v>
      </c>
    </row>
    <row r="226" customFormat="false" ht="14.25" hidden="false" customHeight="true" outlineLevel="0" collapsed="false">
      <c r="B226" s="24" t="s">
        <v>133</v>
      </c>
      <c r="C226" s="64" t="s">
        <v>32</v>
      </c>
      <c r="D226" s="128" t="s">
        <v>174</v>
      </c>
      <c r="E226" s="128" t="n">
        <v>1000003971</v>
      </c>
      <c r="F226" s="128" t="s">
        <v>175</v>
      </c>
      <c r="G226" s="42" t="n">
        <v>6</v>
      </c>
    </row>
    <row r="227" customFormat="false" ht="14.25" hidden="false" customHeight="true" outlineLevel="0" collapsed="false">
      <c r="B227" s="23" t="s">
        <v>133</v>
      </c>
      <c r="C227" s="65" t="s">
        <v>142</v>
      </c>
      <c r="D227" s="65" t="s">
        <v>4202</v>
      </c>
      <c r="E227" s="65" t="n">
        <v>1000000108</v>
      </c>
      <c r="F227" s="66" t="s">
        <v>4203</v>
      </c>
      <c r="G227" s="42" t="n">
        <v>6</v>
      </c>
    </row>
    <row r="228" customFormat="false" ht="14.25" hidden="false" customHeight="true" outlineLevel="0" collapsed="false">
      <c r="B228" s="23" t="s">
        <v>133</v>
      </c>
      <c r="C228" s="65" t="s">
        <v>37</v>
      </c>
      <c r="D228" s="65" t="s">
        <v>4204</v>
      </c>
      <c r="E228" s="65" t="n">
        <v>1000000409</v>
      </c>
      <c r="F228" s="66" t="s">
        <v>4205</v>
      </c>
      <c r="G228" s="42" t="n">
        <v>6</v>
      </c>
    </row>
    <row r="229" customFormat="false" ht="14.25" hidden="false" customHeight="true" outlineLevel="0" collapsed="false">
      <c r="B229" s="23" t="s">
        <v>133</v>
      </c>
      <c r="C229" s="65" t="s">
        <v>48</v>
      </c>
      <c r="D229" s="65" t="s">
        <v>586</v>
      </c>
      <c r="E229" s="65" t="n">
        <v>1000003662</v>
      </c>
      <c r="F229" s="66" t="s">
        <v>587</v>
      </c>
      <c r="G229" s="42" t="n">
        <v>6</v>
      </c>
    </row>
    <row r="230" customFormat="false" ht="14.25" hidden="false" customHeight="true" outlineLevel="0" collapsed="false">
      <c r="B230" s="23" t="s">
        <v>133</v>
      </c>
      <c r="C230" s="65" t="s">
        <v>51</v>
      </c>
      <c r="D230" s="65" t="s">
        <v>242</v>
      </c>
      <c r="E230" s="65" t="n">
        <v>1000000388</v>
      </c>
      <c r="F230" s="66" t="s">
        <v>243</v>
      </c>
      <c r="G230" s="42" t="n">
        <v>6</v>
      </c>
    </row>
    <row r="231" customFormat="false" ht="14.25" hidden="false" customHeight="true" outlineLevel="0" collapsed="false">
      <c r="B231" s="23" t="s">
        <v>134</v>
      </c>
      <c r="C231" s="65" t="s">
        <v>62</v>
      </c>
      <c r="D231" s="65" t="s">
        <v>1540</v>
      </c>
      <c r="E231" s="65" t="n">
        <v>1000000328</v>
      </c>
      <c r="F231" s="66" t="s">
        <v>1541</v>
      </c>
      <c r="G231" s="42" t="n">
        <v>6</v>
      </c>
    </row>
    <row r="232" customFormat="false" ht="14.25" hidden="false" customHeight="true" outlineLevel="0" collapsed="false">
      <c r="B232" s="23" t="s">
        <v>134</v>
      </c>
      <c r="C232" s="65" t="s">
        <v>74</v>
      </c>
      <c r="D232" s="65" t="s">
        <v>4206</v>
      </c>
      <c r="E232" s="65" t="n">
        <v>1000000034</v>
      </c>
      <c r="F232" s="66" t="s">
        <v>4207</v>
      </c>
      <c r="G232" s="42" t="n">
        <v>6</v>
      </c>
    </row>
    <row r="233" customFormat="false" ht="14.25" hidden="false" customHeight="true" outlineLevel="0" collapsed="false">
      <c r="B233" s="23" t="s">
        <v>130</v>
      </c>
      <c r="C233" s="65" t="s">
        <v>139</v>
      </c>
      <c r="D233" s="65" t="s">
        <v>4208</v>
      </c>
      <c r="E233" s="65" t="n">
        <v>1000001803</v>
      </c>
      <c r="F233" s="66" t="s">
        <v>4209</v>
      </c>
      <c r="G233" s="42" t="n">
        <v>6</v>
      </c>
    </row>
    <row r="234" customFormat="false" ht="14.25" hidden="false" customHeight="true" outlineLevel="0" collapsed="false">
      <c r="B234" s="23" t="s">
        <v>130</v>
      </c>
      <c r="C234" s="65" t="s">
        <v>111</v>
      </c>
      <c r="D234" s="65" t="s">
        <v>4210</v>
      </c>
      <c r="E234" s="65" t="n">
        <v>1000003333</v>
      </c>
      <c r="F234" s="65" t="s">
        <v>4211</v>
      </c>
      <c r="G234" s="42" t="n">
        <v>6</v>
      </c>
    </row>
    <row r="235" customFormat="false" ht="14.25" hidden="false" customHeight="true" outlineLevel="0" collapsed="false">
      <c r="B235" s="131" t="s">
        <v>130</v>
      </c>
      <c r="C235" s="130" t="s">
        <v>118</v>
      </c>
      <c r="D235" s="130" t="s">
        <v>596</v>
      </c>
      <c r="E235" s="130" t="n">
        <v>1000001993</v>
      </c>
      <c r="F235" s="130" t="s">
        <v>597</v>
      </c>
      <c r="G235" s="42" t="n">
        <v>6</v>
      </c>
    </row>
    <row r="236" customFormat="false" ht="14.25" hidden="false" customHeight="true" outlineLevel="0" collapsed="false">
      <c r="B236" s="131" t="s">
        <v>130</v>
      </c>
      <c r="C236" s="130" t="s">
        <v>111</v>
      </c>
      <c r="D236" s="130" t="s">
        <v>4212</v>
      </c>
      <c r="E236" s="130" t="n">
        <v>1000003543</v>
      </c>
      <c r="F236" s="130" t="s">
        <v>4213</v>
      </c>
      <c r="G236" s="42" t="n">
        <v>6</v>
      </c>
    </row>
    <row r="237" customFormat="false" ht="14.25" hidden="false" customHeight="true" outlineLevel="0" collapsed="false">
      <c r="B237" s="116" t="s">
        <v>133</v>
      </c>
      <c r="C237" s="117" t="s">
        <v>142</v>
      </c>
      <c r="D237" s="117" t="s">
        <v>548</v>
      </c>
      <c r="E237" s="117" t="n">
        <v>1000000105</v>
      </c>
      <c r="F237" s="117" t="s">
        <v>549</v>
      </c>
      <c r="G237" s="42" t="n">
        <v>6</v>
      </c>
    </row>
    <row r="238" customFormat="false" ht="14.25" hidden="false" customHeight="true" outlineLevel="0" collapsed="false">
      <c r="B238" s="23" t="s">
        <v>134</v>
      </c>
      <c r="C238" s="65" t="s">
        <v>81</v>
      </c>
      <c r="D238" s="65" t="s">
        <v>4214</v>
      </c>
      <c r="E238" s="65" t="n">
        <v>1000003163</v>
      </c>
      <c r="F238" s="65" t="s">
        <v>4215</v>
      </c>
      <c r="G238" s="42" t="n">
        <v>6.1</v>
      </c>
    </row>
    <row r="239" customFormat="false" ht="14.25" hidden="false" customHeight="true" outlineLevel="0" collapsed="false">
      <c r="B239" s="23" t="s">
        <v>134</v>
      </c>
      <c r="C239" s="65" t="s">
        <v>62</v>
      </c>
      <c r="D239" s="65" t="s">
        <v>274</v>
      </c>
      <c r="E239" s="65" t="n">
        <v>1000003062</v>
      </c>
      <c r="F239" s="65" t="s">
        <v>275</v>
      </c>
      <c r="G239" s="42" t="n">
        <v>6.4</v>
      </c>
    </row>
    <row r="240" customFormat="false" ht="14.25" hidden="false" customHeight="true" outlineLevel="0" collapsed="false">
      <c r="B240" s="23" t="s">
        <v>130</v>
      </c>
      <c r="C240" s="65" t="s">
        <v>108</v>
      </c>
      <c r="D240" s="65" t="s">
        <v>2640</v>
      </c>
      <c r="E240" s="65" t="n">
        <v>1000001480</v>
      </c>
      <c r="F240" s="66" t="s">
        <v>2641</v>
      </c>
      <c r="G240" s="42" t="n">
        <v>6.4</v>
      </c>
    </row>
    <row r="241" customFormat="false" ht="14.25" hidden="false" customHeight="true" outlineLevel="0" collapsed="false">
      <c r="B241" s="23" t="s">
        <v>134</v>
      </c>
      <c r="C241" s="65" t="s">
        <v>79</v>
      </c>
      <c r="D241" s="65" t="s">
        <v>2243</v>
      </c>
      <c r="E241" s="65" t="n">
        <v>1000003746</v>
      </c>
      <c r="F241" s="65" t="s">
        <v>2244</v>
      </c>
      <c r="G241" s="42" t="n">
        <v>6.45</v>
      </c>
    </row>
    <row r="242" customFormat="false" ht="14.25" hidden="false" customHeight="true" outlineLevel="0" collapsed="false">
      <c r="B242" s="23" t="s">
        <v>134</v>
      </c>
      <c r="C242" s="65" t="s">
        <v>61</v>
      </c>
      <c r="D242" s="65" t="s">
        <v>1454</v>
      </c>
      <c r="E242" s="65" t="n">
        <v>1000000176</v>
      </c>
      <c r="F242" s="66" t="s">
        <v>1455</v>
      </c>
      <c r="G242" s="42" t="n">
        <v>6.5</v>
      </c>
    </row>
    <row r="243" customFormat="false" ht="14.25" hidden="false" customHeight="true" outlineLevel="0" collapsed="false">
      <c r="B243" s="23" t="s">
        <v>134</v>
      </c>
      <c r="C243" s="65" t="s">
        <v>81</v>
      </c>
      <c r="D243" s="65" t="s">
        <v>2082</v>
      </c>
      <c r="E243" s="65" t="n">
        <v>1000000154</v>
      </c>
      <c r="F243" s="66" t="s">
        <v>2083</v>
      </c>
      <c r="G243" s="42" t="n">
        <v>6.56</v>
      </c>
    </row>
    <row r="244" customFormat="false" ht="14.25" hidden="false" customHeight="true" outlineLevel="0" collapsed="false">
      <c r="B244" s="23" t="s">
        <v>133</v>
      </c>
      <c r="C244" s="65" t="s">
        <v>37</v>
      </c>
      <c r="D244" s="65" t="s">
        <v>3905</v>
      </c>
      <c r="E244" s="65" t="n">
        <v>1000000391</v>
      </c>
      <c r="F244" s="66" t="s">
        <v>3906</v>
      </c>
      <c r="G244" s="42" t="n">
        <v>6.6</v>
      </c>
    </row>
    <row r="245" customFormat="false" ht="14.25" hidden="false" customHeight="true" outlineLevel="0" collapsed="false">
      <c r="B245" s="23" t="s">
        <v>134</v>
      </c>
      <c r="C245" s="65" t="s">
        <v>67</v>
      </c>
      <c r="D245" s="65" t="s">
        <v>1779</v>
      </c>
      <c r="E245" s="65" t="n">
        <v>1000000557</v>
      </c>
      <c r="F245" s="66" t="s">
        <v>1780</v>
      </c>
      <c r="G245" s="42" t="n">
        <v>6.6</v>
      </c>
    </row>
    <row r="246" customFormat="false" ht="14.25" hidden="false" customHeight="true" outlineLevel="0" collapsed="false">
      <c r="B246" s="116" t="s">
        <v>134</v>
      </c>
      <c r="C246" s="117" t="s">
        <v>62</v>
      </c>
      <c r="D246" s="117" t="s">
        <v>540</v>
      </c>
      <c r="E246" s="117" t="n">
        <v>1000004452</v>
      </c>
      <c r="F246" s="117" t="s">
        <v>541</v>
      </c>
      <c r="G246" s="42" t="n">
        <v>6.66666666666667</v>
      </c>
    </row>
    <row r="247" customFormat="false" ht="14.25" hidden="false" customHeight="true" outlineLevel="0" collapsed="false">
      <c r="B247" s="116" t="s">
        <v>133</v>
      </c>
      <c r="C247" s="117" t="s">
        <v>37</v>
      </c>
      <c r="D247" s="117" t="s">
        <v>3262</v>
      </c>
      <c r="E247" s="117" t="n">
        <v>1000004464</v>
      </c>
      <c r="F247" s="117" t="s">
        <v>3263</v>
      </c>
      <c r="G247" s="42" t="n">
        <v>6.66666666666667</v>
      </c>
    </row>
    <row r="248" customFormat="false" ht="14.25" hidden="false" customHeight="true" outlineLevel="0" collapsed="false">
      <c r="B248" s="23" t="s">
        <v>133</v>
      </c>
      <c r="C248" s="64" t="s">
        <v>27</v>
      </c>
      <c r="D248" s="65" t="s">
        <v>777</v>
      </c>
      <c r="E248" s="65" t="n">
        <v>1000000729</v>
      </c>
      <c r="F248" s="66" t="s">
        <v>778</v>
      </c>
      <c r="G248" s="42" t="n">
        <v>6.8</v>
      </c>
    </row>
    <row r="249" customFormat="false" ht="14.25" hidden="false" customHeight="true" outlineLevel="0" collapsed="false">
      <c r="B249" s="23" t="s">
        <v>134</v>
      </c>
      <c r="C249" s="65" t="s">
        <v>61</v>
      </c>
      <c r="D249" s="65" t="s">
        <v>1482</v>
      </c>
      <c r="E249" s="65" t="n">
        <v>1000000183</v>
      </c>
      <c r="F249" s="66" t="s">
        <v>1483</v>
      </c>
      <c r="G249" s="42" t="n">
        <v>6.8</v>
      </c>
    </row>
    <row r="250" customFormat="false" ht="14.25" hidden="false" customHeight="true" outlineLevel="0" collapsed="false">
      <c r="B250" s="24" t="s">
        <v>133</v>
      </c>
      <c r="C250" s="128" t="s">
        <v>43</v>
      </c>
      <c r="D250" s="128" t="s">
        <v>2916</v>
      </c>
      <c r="E250" s="128" t="n">
        <v>1000004149</v>
      </c>
      <c r="F250" s="128" t="s">
        <v>2917</v>
      </c>
      <c r="G250" s="42" t="n">
        <v>6.9</v>
      </c>
    </row>
    <row r="251" customFormat="false" ht="14.25" hidden="false" customHeight="true" outlineLevel="0" collapsed="false">
      <c r="B251" s="23" t="s">
        <v>133</v>
      </c>
      <c r="C251" s="65" t="s">
        <v>55</v>
      </c>
      <c r="D251" s="65" t="s">
        <v>4216</v>
      </c>
      <c r="E251" s="65" t="n">
        <v>1000000626</v>
      </c>
      <c r="F251" s="66" t="s">
        <v>4217</v>
      </c>
      <c r="G251" s="42" t="n">
        <v>7</v>
      </c>
    </row>
    <row r="252" customFormat="false" ht="14.25" hidden="false" customHeight="true" outlineLevel="0" collapsed="false">
      <c r="B252" s="23" t="s">
        <v>133</v>
      </c>
      <c r="C252" s="65" t="s">
        <v>55</v>
      </c>
      <c r="D252" s="65" t="s">
        <v>3570</v>
      </c>
      <c r="E252" s="65" t="n">
        <v>1000003000</v>
      </c>
      <c r="F252" s="65" t="s">
        <v>3571</v>
      </c>
      <c r="G252" s="42" t="n">
        <v>7</v>
      </c>
    </row>
    <row r="253" customFormat="false" ht="14.25" hidden="false" customHeight="true" outlineLevel="0" collapsed="false">
      <c r="B253" s="23" t="s">
        <v>133</v>
      </c>
      <c r="C253" s="65" t="s">
        <v>55</v>
      </c>
      <c r="D253" s="65" t="s">
        <v>3648</v>
      </c>
      <c r="E253" s="65" t="n">
        <v>1000003570</v>
      </c>
      <c r="F253" s="65" t="s">
        <v>3649</v>
      </c>
      <c r="G253" s="42" t="n">
        <v>7</v>
      </c>
    </row>
    <row r="254" customFormat="false" ht="14.25" hidden="false" customHeight="true" outlineLevel="0" collapsed="false">
      <c r="B254" s="23" t="s">
        <v>134</v>
      </c>
      <c r="C254" s="65" t="s">
        <v>62</v>
      </c>
      <c r="D254" s="65" t="s">
        <v>1538</v>
      </c>
      <c r="E254" s="65" t="n">
        <v>1000000351</v>
      </c>
      <c r="F254" s="66" t="s">
        <v>1539</v>
      </c>
      <c r="G254" s="42" t="n">
        <v>7</v>
      </c>
    </row>
    <row r="255" customFormat="false" ht="14.25" hidden="false" customHeight="true" outlineLevel="0" collapsed="false">
      <c r="B255" s="24" t="s">
        <v>134</v>
      </c>
      <c r="C255" s="64" t="s">
        <v>69</v>
      </c>
      <c r="D255" s="128" t="s">
        <v>1767</v>
      </c>
      <c r="E255" s="128" t="n">
        <v>1000003984</v>
      </c>
      <c r="F255" s="128" t="s">
        <v>1768</v>
      </c>
      <c r="G255" s="42" t="n">
        <v>7</v>
      </c>
    </row>
    <row r="256" customFormat="false" ht="14.25" hidden="false" customHeight="true" outlineLevel="0" collapsed="false">
      <c r="B256" s="23" t="s">
        <v>134</v>
      </c>
      <c r="C256" s="65" t="s">
        <v>84</v>
      </c>
      <c r="D256" s="65" t="s">
        <v>3622</v>
      </c>
      <c r="E256" s="65" t="n">
        <v>1000002603</v>
      </c>
      <c r="F256" s="66" t="s">
        <v>4218</v>
      </c>
      <c r="G256" s="42" t="n">
        <v>7</v>
      </c>
    </row>
    <row r="257" customFormat="false" ht="14.25" hidden="false" customHeight="true" outlineLevel="0" collapsed="false">
      <c r="B257" s="23" t="s">
        <v>4046</v>
      </c>
      <c r="C257" s="65" t="s">
        <v>140</v>
      </c>
      <c r="D257" s="65" t="s">
        <v>2375</v>
      </c>
      <c r="E257" s="65" t="n">
        <v>1000003247</v>
      </c>
      <c r="F257" s="66" t="s">
        <v>2376</v>
      </c>
      <c r="G257" s="42" t="n">
        <v>7</v>
      </c>
    </row>
    <row r="258" customFormat="false" ht="14.25" hidden="false" customHeight="true" outlineLevel="0" collapsed="false">
      <c r="B258" s="23" t="s">
        <v>4046</v>
      </c>
      <c r="C258" s="65" t="s">
        <v>93</v>
      </c>
      <c r="D258" s="65" t="s">
        <v>4219</v>
      </c>
      <c r="E258" s="65" t="n">
        <v>1000002663</v>
      </c>
      <c r="F258" s="65" t="s">
        <v>4220</v>
      </c>
      <c r="G258" s="42" t="n">
        <v>7</v>
      </c>
    </row>
    <row r="259" customFormat="false" ht="14.25" hidden="false" customHeight="true" outlineLevel="0" collapsed="false">
      <c r="B259" s="23" t="s">
        <v>134</v>
      </c>
      <c r="C259" s="65" t="s">
        <v>84</v>
      </c>
      <c r="D259" s="65" t="s">
        <v>2920</v>
      </c>
      <c r="E259" s="65" t="n">
        <v>1000000435</v>
      </c>
      <c r="F259" s="66" t="s">
        <v>2921</v>
      </c>
      <c r="G259" s="42" t="n">
        <v>7</v>
      </c>
    </row>
    <row r="260" customFormat="false" ht="14.25" hidden="false" customHeight="true" outlineLevel="0" collapsed="false">
      <c r="B260" s="23" t="s">
        <v>130</v>
      </c>
      <c r="C260" s="65" t="s">
        <v>122</v>
      </c>
      <c r="D260" s="65" t="s">
        <v>460</v>
      </c>
      <c r="E260" s="65" t="n">
        <v>1000001660</v>
      </c>
      <c r="F260" s="66" t="s">
        <v>461</v>
      </c>
      <c r="G260" s="42" t="n">
        <v>7</v>
      </c>
    </row>
    <row r="261" customFormat="false" ht="14.25" hidden="false" customHeight="true" outlineLevel="0" collapsed="false">
      <c r="B261" s="131" t="s">
        <v>133</v>
      </c>
      <c r="C261" s="130" t="s">
        <v>52</v>
      </c>
      <c r="D261" s="130" t="s">
        <v>3552</v>
      </c>
      <c r="E261" s="130" t="n">
        <v>1000004329</v>
      </c>
      <c r="F261" s="130" t="s">
        <v>3553</v>
      </c>
      <c r="G261" s="42" t="n">
        <v>7</v>
      </c>
    </row>
    <row r="262" customFormat="false" ht="14.25" hidden="false" customHeight="true" outlineLevel="0" collapsed="false">
      <c r="B262" s="23" t="s">
        <v>134</v>
      </c>
      <c r="C262" s="65" t="s">
        <v>81</v>
      </c>
      <c r="D262" s="65" t="s">
        <v>2128</v>
      </c>
      <c r="E262" s="65" t="n">
        <v>1000003184</v>
      </c>
      <c r="F262" s="65" t="s">
        <v>2129</v>
      </c>
      <c r="G262" s="42" t="n">
        <v>7.1</v>
      </c>
    </row>
    <row r="263" customFormat="false" ht="14.25" hidden="false" customHeight="true" outlineLevel="0" collapsed="false">
      <c r="B263" s="23" t="s">
        <v>134</v>
      </c>
      <c r="C263" s="65" t="s">
        <v>83</v>
      </c>
      <c r="D263" s="65" t="s">
        <v>296</v>
      </c>
      <c r="E263" s="65" t="n">
        <v>1000003211</v>
      </c>
      <c r="F263" s="65" t="s">
        <v>297</v>
      </c>
      <c r="G263" s="42" t="n">
        <v>7.2</v>
      </c>
    </row>
    <row r="264" customFormat="false" ht="14.25" hidden="false" customHeight="true" outlineLevel="0" collapsed="false">
      <c r="B264" s="23" t="s">
        <v>130</v>
      </c>
      <c r="C264" s="65" t="s">
        <v>113</v>
      </c>
      <c r="D264" s="65" t="s">
        <v>428</v>
      </c>
      <c r="E264" s="65" t="n">
        <v>1000001732</v>
      </c>
      <c r="F264" s="66" t="s">
        <v>429</v>
      </c>
      <c r="G264" s="42" t="n">
        <v>7.3</v>
      </c>
    </row>
    <row r="265" customFormat="false" ht="14.25" hidden="false" customHeight="true" outlineLevel="0" collapsed="false">
      <c r="B265" s="23" t="s">
        <v>134</v>
      </c>
      <c r="C265" s="65" t="s">
        <v>58</v>
      </c>
      <c r="D265" s="65" t="s">
        <v>4221</v>
      </c>
      <c r="E265" s="65" t="n">
        <v>1000000300</v>
      </c>
      <c r="F265" s="66" t="s">
        <v>4222</v>
      </c>
      <c r="G265" s="42" t="n">
        <v>7.6</v>
      </c>
    </row>
    <row r="266" customFormat="false" ht="14.25" hidden="false" customHeight="true" outlineLevel="0" collapsed="false">
      <c r="B266" s="24" t="s">
        <v>134</v>
      </c>
      <c r="C266" s="65" t="s">
        <v>79</v>
      </c>
      <c r="D266" s="128" t="s">
        <v>316</v>
      </c>
      <c r="E266" s="128" t="n">
        <v>1000003867</v>
      </c>
      <c r="F266" s="128" t="s">
        <v>317</v>
      </c>
      <c r="G266" s="42" t="n">
        <v>7.6</v>
      </c>
    </row>
    <row r="267" customFormat="false" ht="14.25" hidden="false" customHeight="true" outlineLevel="0" collapsed="false">
      <c r="B267" s="116" t="s">
        <v>134</v>
      </c>
      <c r="C267" s="117" t="s">
        <v>79</v>
      </c>
      <c r="D267" s="117" t="s">
        <v>3247</v>
      </c>
      <c r="E267" s="117" t="n">
        <v>1000000590</v>
      </c>
      <c r="F267" s="117" t="s">
        <v>3248</v>
      </c>
      <c r="G267" s="42" t="n">
        <v>7.6</v>
      </c>
    </row>
    <row r="268" customFormat="false" ht="14.25" hidden="false" customHeight="true" outlineLevel="0" collapsed="false">
      <c r="B268" s="23" t="s">
        <v>134</v>
      </c>
      <c r="C268" s="64" t="s">
        <v>69</v>
      </c>
      <c r="D268" s="65" t="s">
        <v>1658</v>
      </c>
      <c r="E268" s="65" t="n">
        <v>1000000513</v>
      </c>
      <c r="F268" s="66" t="s">
        <v>1659</v>
      </c>
      <c r="G268" s="42" t="n">
        <v>7.8</v>
      </c>
    </row>
    <row r="269" customFormat="false" ht="14.25" hidden="false" customHeight="true" outlineLevel="0" collapsed="false">
      <c r="B269" s="23" t="s">
        <v>134</v>
      </c>
      <c r="C269" s="65" t="s">
        <v>67</v>
      </c>
      <c r="D269" s="65" t="s">
        <v>4223</v>
      </c>
      <c r="E269" s="65" t="n">
        <v>1000002832</v>
      </c>
      <c r="F269" s="65" t="s">
        <v>4224</v>
      </c>
      <c r="G269" s="42" t="n">
        <v>7.8</v>
      </c>
    </row>
    <row r="270" customFormat="false" ht="14.25" hidden="false" customHeight="true" outlineLevel="0" collapsed="false">
      <c r="B270" s="23" t="s">
        <v>134</v>
      </c>
      <c r="C270" s="65" t="s">
        <v>79</v>
      </c>
      <c r="D270" s="65" t="s">
        <v>308</v>
      </c>
      <c r="E270" s="65" t="n">
        <v>1000000583</v>
      </c>
      <c r="F270" s="66" t="s">
        <v>309</v>
      </c>
      <c r="G270" s="42" t="n">
        <v>7.8</v>
      </c>
    </row>
    <row r="271" customFormat="false" ht="14.25" hidden="false" customHeight="true" outlineLevel="0" collapsed="false">
      <c r="B271" s="24" t="s">
        <v>4046</v>
      </c>
      <c r="C271" s="128" t="s">
        <v>95</v>
      </c>
      <c r="D271" s="128" t="s">
        <v>3446</v>
      </c>
      <c r="E271" s="128" t="n">
        <v>1000003882</v>
      </c>
      <c r="F271" s="128" t="s">
        <v>3447</v>
      </c>
      <c r="G271" s="42" t="n">
        <v>7.8</v>
      </c>
    </row>
    <row r="272" customFormat="false" ht="14.25" hidden="false" customHeight="true" outlineLevel="0" collapsed="false">
      <c r="B272" s="23" t="s">
        <v>134</v>
      </c>
      <c r="C272" s="65" t="s">
        <v>74</v>
      </c>
      <c r="D272" s="65" t="s">
        <v>1899</v>
      </c>
      <c r="E272" s="65" t="n">
        <v>1000000030</v>
      </c>
      <c r="F272" s="66" t="s">
        <v>1900</v>
      </c>
      <c r="G272" s="42" t="n">
        <v>7.85</v>
      </c>
    </row>
    <row r="273" customFormat="false" ht="14.25" hidden="false" customHeight="true" outlineLevel="0" collapsed="false">
      <c r="B273" s="23" t="s">
        <v>133</v>
      </c>
      <c r="C273" s="64" t="s">
        <v>24</v>
      </c>
      <c r="D273" s="65" t="s">
        <v>3744</v>
      </c>
      <c r="E273" s="65" t="n">
        <v>1000002848</v>
      </c>
      <c r="F273" s="65" t="s">
        <v>3745</v>
      </c>
      <c r="G273" s="42" t="n">
        <v>8</v>
      </c>
    </row>
    <row r="274" customFormat="false" ht="14.25" hidden="false" customHeight="true" outlineLevel="0" collapsed="false">
      <c r="B274" s="23" t="s">
        <v>133</v>
      </c>
      <c r="C274" s="65" t="s">
        <v>141</v>
      </c>
      <c r="D274" s="65" t="s">
        <v>182</v>
      </c>
      <c r="E274" s="65" t="n">
        <v>1000002816</v>
      </c>
      <c r="F274" s="66" t="s">
        <v>183</v>
      </c>
      <c r="G274" s="42" t="n">
        <v>8</v>
      </c>
    </row>
    <row r="275" customFormat="false" ht="14.25" hidden="false" customHeight="true" outlineLevel="0" collapsed="false">
      <c r="B275" s="23" t="s">
        <v>133</v>
      </c>
      <c r="C275" s="65" t="s">
        <v>40</v>
      </c>
      <c r="D275" s="65" t="s">
        <v>3790</v>
      </c>
      <c r="E275" s="65" t="n">
        <v>1000000276</v>
      </c>
      <c r="F275" s="66" t="s">
        <v>3791</v>
      </c>
      <c r="G275" s="42" t="n">
        <v>8</v>
      </c>
    </row>
    <row r="276" customFormat="false" ht="14.25" hidden="false" customHeight="true" outlineLevel="0" collapsed="false">
      <c r="B276" s="23" t="s">
        <v>133</v>
      </c>
      <c r="C276" s="65" t="s">
        <v>40</v>
      </c>
      <c r="D276" s="65" t="s">
        <v>3393</v>
      </c>
      <c r="E276" s="65" t="n">
        <v>1000003652</v>
      </c>
      <c r="F276" s="65" t="s">
        <v>3394</v>
      </c>
      <c r="G276" s="42" t="n">
        <v>8</v>
      </c>
    </row>
    <row r="277" customFormat="false" ht="14.25" hidden="false" customHeight="true" outlineLevel="0" collapsed="false">
      <c r="B277" s="23" t="s">
        <v>133</v>
      </c>
      <c r="C277" s="65" t="s">
        <v>145</v>
      </c>
      <c r="D277" s="65" t="s">
        <v>4225</v>
      </c>
      <c r="E277" s="65" t="n">
        <v>1000001058</v>
      </c>
      <c r="F277" s="66" t="s">
        <v>4226</v>
      </c>
      <c r="G277" s="42" t="n">
        <v>8</v>
      </c>
    </row>
    <row r="278" customFormat="false" ht="14.25" hidden="false" customHeight="true" outlineLevel="0" collapsed="false">
      <c r="B278" s="24" t="s">
        <v>133</v>
      </c>
      <c r="C278" s="128" t="s">
        <v>55</v>
      </c>
      <c r="D278" s="128" t="s">
        <v>4227</v>
      </c>
      <c r="E278" s="128" t="n">
        <v>1000003899</v>
      </c>
      <c r="F278" s="128" t="s">
        <v>4228</v>
      </c>
      <c r="G278" s="42" t="n">
        <v>8</v>
      </c>
    </row>
    <row r="279" customFormat="false" ht="14.25" hidden="false" customHeight="true" outlineLevel="0" collapsed="false">
      <c r="B279" s="23" t="s">
        <v>134</v>
      </c>
      <c r="C279" s="65" t="s">
        <v>74</v>
      </c>
      <c r="D279" s="65" t="s">
        <v>1852</v>
      </c>
      <c r="E279" s="65" t="n">
        <v>1000000059</v>
      </c>
      <c r="F279" s="66" t="s">
        <v>1853</v>
      </c>
      <c r="G279" s="42" t="n">
        <v>8</v>
      </c>
    </row>
    <row r="280" customFormat="false" ht="14.25" hidden="false" customHeight="true" outlineLevel="0" collapsed="false">
      <c r="B280" s="23" t="s">
        <v>134</v>
      </c>
      <c r="C280" s="65" t="s">
        <v>81</v>
      </c>
      <c r="D280" s="65" t="s">
        <v>2126</v>
      </c>
      <c r="E280" s="65" t="n">
        <v>1000003182</v>
      </c>
      <c r="F280" s="65" t="s">
        <v>2127</v>
      </c>
      <c r="G280" s="42" t="n">
        <v>8</v>
      </c>
    </row>
    <row r="281" customFormat="false" ht="14.25" hidden="false" customHeight="true" outlineLevel="0" collapsed="false">
      <c r="B281" s="23" t="s">
        <v>134</v>
      </c>
      <c r="C281" s="65" t="s">
        <v>79</v>
      </c>
      <c r="D281" s="65" t="s">
        <v>2217</v>
      </c>
      <c r="E281" s="65" t="n">
        <v>1000000584</v>
      </c>
      <c r="F281" s="66" t="s">
        <v>2218</v>
      </c>
      <c r="G281" s="42" t="n">
        <v>8</v>
      </c>
    </row>
    <row r="282" customFormat="false" ht="14.25" hidden="false" customHeight="true" outlineLevel="0" collapsed="false">
      <c r="B282" s="23" t="s">
        <v>130</v>
      </c>
      <c r="C282" s="65" t="s">
        <v>120</v>
      </c>
      <c r="D282" s="65" t="s">
        <v>2987</v>
      </c>
      <c r="E282" s="65" t="n">
        <v>1000002525</v>
      </c>
      <c r="F282" s="66" t="s">
        <v>2988</v>
      </c>
      <c r="G282" s="42" t="n">
        <v>8</v>
      </c>
    </row>
    <row r="283" customFormat="false" ht="14.25" hidden="false" customHeight="true" outlineLevel="0" collapsed="false">
      <c r="B283" s="131" t="s">
        <v>133</v>
      </c>
      <c r="C283" s="130" t="s">
        <v>41</v>
      </c>
      <c r="D283" s="130" t="s">
        <v>4229</v>
      </c>
      <c r="E283" s="130" t="n">
        <v>1000003954</v>
      </c>
      <c r="F283" s="130" t="s">
        <v>4230</v>
      </c>
      <c r="G283" s="42" t="n">
        <v>8</v>
      </c>
    </row>
    <row r="284" customFormat="false" ht="14.25" hidden="false" customHeight="true" outlineLevel="0" collapsed="false">
      <c r="B284" s="131" t="s">
        <v>134</v>
      </c>
      <c r="C284" s="130" t="s">
        <v>71</v>
      </c>
      <c r="D284" s="130" t="s">
        <v>4231</v>
      </c>
      <c r="E284" s="130" t="n">
        <v>1000003786</v>
      </c>
      <c r="F284" s="130" t="s">
        <v>4232</v>
      </c>
      <c r="G284" s="42" t="n">
        <v>8</v>
      </c>
    </row>
    <row r="285" customFormat="false" ht="14.25" hidden="false" customHeight="true" outlineLevel="0" collapsed="false">
      <c r="B285" s="23" t="s">
        <v>133</v>
      </c>
      <c r="C285" s="65" t="s">
        <v>142</v>
      </c>
      <c r="D285" s="65" t="s">
        <v>4233</v>
      </c>
      <c r="E285" s="65" t="n">
        <v>1000000092</v>
      </c>
      <c r="F285" s="66" t="s">
        <v>4234</v>
      </c>
      <c r="G285" s="42" t="n">
        <v>8.18</v>
      </c>
    </row>
    <row r="286" customFormat="false" ht="14.25" hidden="false" customHeight="true" outlineLevel="0" collapsed="false">
      <c r="B286" s="23" t="s">
        <v>134</v>
      </c>
      <c r="C286" s="65" t="s">
        <v>62</v>
      </c>
      <c r="D286" s="65" t="s">
        <v>272</v>
      </c>
      <c r="E286" s="65" t="n">
        <v>1000000365</v>
      </c>
      <c r="F286" s="66" t="s">
        <v>273</v>
      </c>
      <c r="G286" s="42" t="n">
        <v>8.2</v>
      </c>
    </row>
    <row r="287" customFormat="false" ht="14.25" hidden="false" customHeight="true" outlineLevel="0" collapsed="false">
      <c r="B287" s="23" t="s">
        <v>134</v>
      </c>
      <c r="C287" s="65" t="s">
        <v>73</v>
      </c>
      <c r="D287" s="65" t="s">
        <v>326</v>
      </c>
      <c r="E287" s="65" t="n">
        <v>1000000786</v>
      </c>
      <c r="F287" s="66" t="s">
        <v>327</v>
      </c>
      <c r="G287" s="42" t="n">
        <v>8.2</v>
      </c>
    </row>
    <row r="288" customFormat="false" ht="14.25" hidden="false" customHeight="true" outlineLevel="0" collapsed="false">
      <c r="B288" s="131" t="s">
        <v>130</v>
      </c>
      <c r="C288" s="130" t="s">
        <v>521</v>
      </c>
      <c r="D288" s="130" t="s">
        <v>522</v>
      </c>
      <c r="E288" s="130" t="n">
        <v>1000004409</v>
      </c>
      <c r="F288" s="130" t="s">
        <v>523</v>
      </c>
      <c r="G288" s="42" t="n">
        <v>8.33333333333333</v>
      </c>
    </row>
    <row r="289" customFormat="false" ht="14.25" hidden="false" customHeight="true" outlineLevel="0" collapsed="false">
      <c r="B289" s="131" t="s">
        <v>130</v>
      </c>
      <c r="C289" s="130" t="s">
        <v>521</v>
      </c>
      <c r="D289" s="130" t="s">
        <v>528</v>
      </c>
      <c r="E289" s="130" t="n">
        <v>1000004413</v>
      </c>
      <c r="F289" s="130" t="s">
        <v>529</v>
      </c>
      <c r="G289" s="42" t="n">
        <v>8.33333333333333</v>
      </c>
    </row>
    <row r="290" customFormat="false" ht="14.25" hidden="false" customHeight="true" outlineLevel="0" collapsed="false">
      <c r="B290" s="116" t="s">
        <v>130</v>
      </c>
      <c r="C290" s="117" t="s">
        <v>120</v>
      </c>
      <c r="D290" s="117" t="s">
        <v>3238</v>
      </c>
      <c r="E290" s="117" t="n">
        <v>1000004436</v>
      </c>
      <c r="F290" s="117" t="s">
        <v>3239</v>
      </c>
      <c r="G290" s="42" t="n">
        <v>8.33333333333333</v>
      </c>
    </row>
    <row r="291" customFormat="false" ht="14.25" hidden="false" customHeight="true" outlineLevel="0" collapsed="false">
      <c r="B291" s="116" t="s">
        <v>133</v>
      </c>
      <c r="C291" s="117" t="s">
        <v>52</v>
      </c>
      <c r="D291" s="117" t="s">
        <v>3241</v>
      </c>
      <c r="E291" s="117" t="n">
        <v>1000004444</v>
      </c>
      <c r="F291" s="117" t="s">
        <v>3242</v>
      </c>
      <c r="G291" s="42" t="n">
        <v>8.33333333333333</v>
      </c>
    </row>
    <row r="292" customFormat="false" ht="14.25" hidden="false" customHeight="true" outlineLevel="0" collapsed="false">
      <c r="B292" s="23" t="s">
        <v>4046</v>
      </c>
      <c r="C292" s="65" t="s">
        <v>98</v>
      </c>
      <c r="D292" s="65" t="s">
        <v>2492</v>
      </c>
      <c r="E292" s="65" t="n">
        <v>1000002781</v>
      </c>
      <c r="F292" s="65" t="s">
        <v>2493</v>
      </c>
      <c r="G292" s="42" t="n">
        <v>8.6</v>
      </c>
    </row>
    <row r="293" customFormat="false" ht="14.25" hidden="false" customHeight="true" outlineLevel="0" collapsed="false">
      <c r="B293" s="23" t="s">
        <v>134</v>
      </c>
      <c r="C293" s="65" t="s">
        <v>81</v>
      </c>
      <c r="D293" s="65" t="s">
        <v>4235</v>
      </c>
      <c r="E293" s="65" t="n">
        <v>1000003801</v>
      </c>
      <c r="F293" s="65" t="s">
        <v>4236</v>
      </c>
      <c r="G293" s="42" t="n">
        <v>8.64</v>
      </c>
    </row>
    <row r="294" customFormat="false" ht="14.25" hidden="false" customHeight="true" outlineLevel="0" collapsed="false">
      <c r="B294" s="131" t="s">
        <v>133</v>
      </c>
      <c r="C294" s="130" t="s">
        <v>21</v>
      </c>
      <c r="D294" s="130" t="s">
        <v>3674</v>
      </c>
      <c r="E294" s="130" t="n">
        <v>1000004376</v>
      </c>
      <c r="F294" s="130" t="s">
        <v>4237</v>
      </c>
      <c r="G294" s="42" t="n">
        <v>8.66666666666667</v>
      </c>
    </row>
    <row r="295" customFormat="false" ht="14.25" hidden="false" customHeight="true" outlineLevel="0" collapsed="false">
      <c r="B295" s="24" t="s">
        <v>134</v>
      </c>
      <c r="C295" s="128" t="s">
        <v>83</v>
      </c>
      <c r="D295" s="128" t="s">
        <v>298</v>
      </c>
      <c r="E295" s="128" t="n">
        <v>1000003895</v>
      </c>
      <c r="F295" s="128" t="s">
        <v>299</v>
      </c>
      <c r="G295" s="42" t="n">
        <v>8.7</v>
      </c>
    </row>
    <row r="296" customFormat="false" ht="14.25" hidden="false" customHeight="true" outlineLevel="0" collapsed="false">
      <c r="B296" s="23" t="s">
        <v>133</v>
      </c>
      <c r="C296" s="65" t="s">
        <v>43</v>
      </c>
      <c r="D296" s="65" t="s">
        <v>1154</v>
      </c>
      <c r="E296" s="65" t="n">
        <v>1000000246</v>
      </c>
      <c r="F296" s="66" t="s">
        <v>1155</v>
      </c>
      <c r="G296" s="42" t="n">
        <v>8.8</v>
      </c>
    </row>
    <row r="297" customFormat="false" ht="14.25" hidden="false" customHeight="true" outlineLevel="0" collapsed="false">
      <c r="B297" s="23" t="s">
        <v>133</v>
      </c>
      <c r="C297" s="64" t="s">
        <v>30</v>
      </c>
      <c r="D297" s="65" t="s">
        <v>873</v>
      </c>
      <c r="E297" s="65" t="n">
        <v>1000000477</v>
      </c>
      <c r="F297" s="66" t="s">
        <v>874</v>
      </c>
      <c r="G297" s="42" t="n">
        <v>9</v>
      </c>
    </row>
    <row r="298" customFormat="false" ht="14.25" hidden="false" customHeight="true" outlineLevel="0" collapsed="false">
      <c r="B298" s="23" t="s">
        <v>134</v>
      </c>
      <c r="C298" s="65" t="s">
        <v>74</v>
      </c>
      <c r="D298" s="65" t="s">
        <v>3917</v>
      </c>
      <c r="E298" s="65" t="n">
        <v>1000000055</v>
      </c>
      <c r="F298" s="66" t="s">
        <v>3918</v>
      </c>
      <c r="G298" s="42" t="n">
        <v>9</v>
      </c>
    </row>
    <row r="299" customFormat="false" ht="14.25" hidden="false" customHeight="true" outlineLevel="0" collapsed="false">
      <c r="B299" s="23" t="s">
        <v>134</v>
      </c>
      <c r="C299" s="65" t="s">
        <v>77</v>
      </c>
      <c r="D299" s="65" t="s">
        <v>1962</v>
      </c>
      <c r="E299" s="65" t="n">
        <v>1000000792</v>
      </c>
      <c r="F299" s="66" t="s">
        <v>1963</v>
      </c>
      <c r="G299" s="42" t="n">
        <v>9</v>
      </c>
    </row>
    <row r="300" customFormat="false" ht="14.25" hidden="false" customHeight="true" outlineLevel="0" collapsed="false">
      <c r="B300" s="23" t="s">
        <v>4046</v>
      </c>
      <c r="C300" s="65" t="s">
        <v>101</v>
      </c>
      <c r="D300" s="65" t="s">
        <v>356</v>
      </c>
      <c r="E300" s="65" t="n">
        <v>1000002024</v>
      </c>
      <c r="F300" s="66" t="s">
        <v>357</v>
      </c>
      <c r="G300" s="42" t="n">
        <v>9</v>
      </c>
    </row>
    <row r="301" customFormat="false" ht="14.25" hidden="false" customHeight="true" outlineLevel="0" collapsed="false">
      <c r="B301" s="23" t="s">
        <v>130</v>
      </c>
      <c r="C301" s="65" t="s">
        <v>120</v>
      </c>
      <c r="D301" s="65" t="s">
        <v>404</v>
      </c>
      <c r="E301" s="65" t="n">
        <v>1000003323</v>
      </c>
      <c r="F301" s="65" t="s">
        <v>405</v>
      </c>
      <c r="G301" s="42" t="n">
        <v>9</v>
      </c>
    </row>
    <row r="302" customFormat="false" ht="14.25" hidden="false" customHeight="true" outlineLevel="0" collapsed="false">
      <c r="B302" s="23" t="s">
        <v>130</v>
      </c>
      <c r="C302" s="65" t="s">
        <v>122</v>
      </c>
      <c r="D302" s="65" t="s">
        <v>4238</v>
      </c>
      <c r="E302" s="65" t="n">
        <v>1000001668</v>
      </c>
      <c r="F302" s="66" t="s">
        <v>4239</v>
      </c>
      <c r="G302" s="42" t="n">
        <v>9</v>
      </c>
    </row>
    <row r="303" customFormat="false" ht="14.25" hidden="false" customHeight="true" outlineLevel="0" collapsed="false">
      <c r="B303" s="23" t="s">
        <v>134</v>
      </c>
      <c r="C303" s="65" t="s">
        <v>84</v>
      </c>
      <c r="D303" s="65" t="s">
        <v>2930</v>
      </c>
      <c r="E303" s="65" t="n">
        <v>1000004156</v>
      </c>
      <c r="F303" s="66" t="s">
        <v>2931</v>
      </c>
      <c r="G303" s="42" t="n">
        <v>9</v>
      </c>
    </row>
    <row r="304" customFormat="false" ht="14.25" hidden="false" customHeight="true" outlineLevel="0" collapsed="false">
      <c r="B304" s="23" t="s">
        <v>133</v>
      </c>
      <c r="C304" s="65" t="s">
        <v>142</v>
      </c>
      <c r="D304" s="65" t="s">
        <v>2993</v>
      </c>
      <c r="E304" s="65" t="n">
        <v>1000004203</v>
      </c>
      <c r="F304" s="66" t="s">
        <v>2994</v>
      </c>
      <c r="G304" s="42" t="n">
        <v>9</v>
      </c>
    </row>
    <row r="305" customFormat="false" ht="14.25" hidden="false" customHeight="true" outlineLevel="0" collapsed="false">
      <c r="B305" s="23" t="s">
        <v>134</v>
      </c>
      <c r="C305" s="65" t="s">
        <v>74</v>
      </c>
      <c r="D305" s="65" t="s">
        <v>284</v>
      </c>
      <c r="E305" s="65" t="n">
        <v>1000000053</v>
      </c>
      <c r="F305" s="66" t="s">
        <v>285</v>
      </c>
      <c r="G305" s="42" t="n">
        <v>9.1</v>
      </c>
    </row>
    <row r="306" customFormat="false" ht="14.25" hidden="false" customHeight="true" outlineLevel="0" collapsed="false">
      <c r="B306" s="23" t="s">
        <v>4046</v>
      </c>
      <c r="C306" s="65" t="s">
        <v>98</v>
      </c>
      <c r="D306" s="65" t="s">
        <v>4240</v>
      </c>
      <c r="E306" s="65" t="n">
        <v>1000003633</v>
      </c>
      <c r="F306" s="65" t="s">
        <v>4241</v>
      </c>
      <c r="G306" s="42" t="n">
        <v>9.1</v>
      </c>
    </row>
    <row r="307" customFormat="false" ht="14.25" hidden="false" customHeight="true" outlineLevel="0" collapsed="false">
      <c r="B307" s="23" t="s">
        <v>133</v>
      </c>
      <c r="C307" s="65" t="s">
        <v>51</v>
      </c>
      <c r="D307" s="65" t="s">
        <v>1287</v>
      </c>
      <c r="E307" s="65" t="n">
        <v>1000000385</v>
      </c>
      <c r="F307" s="66" t="s">
        <v>1288</v>
      </c>
      <c r="G307" s="42" t="n">
        <v>9.2</v>
      </c>
    </row>
    <row r="308" customFormat="false" ht="14.25" hidden="false" customHeight="true" outlineLevel="0" collapsed="false">
      <c r="B308" s="116" t="s">
        <v>134</v>
      </c>
      <c r="C308" s="117" t="s">
        <v>79</v>
      </c>
      <c r="D308" s="117" t="s">
        <v>3245</v>
      </c>
      <c r="E308" s="117" t="n">
        <v>1000000992</v>
      </c>
      <c r="F308" s="117" t="s">
        <v>3246</v>
      </c>
      <c r="G308" s="42" t="n">
        <v>9.2</v>
      </c>
    </row>
    <row r="309" customFormat="false" ht="14.25" hidden="false" customHeight="true" outlineLevel="0" collapsed="false">
      <c r="B309" s="116" t="s">
        <v>4046</v>
      </c>
      <c r="C309" s="117" t="s">
        <v>98</v>
      </c>
      <c r="D309" s="117" t="s">
        <v>536</v>
      </c>
      <c r="E309" s="117" t="n">
        <v>1000004441</v>
      </c>
      <c r="F309" s="117" t="s">
        <v>537</v>
      </c>
      <c r="G309" s="42" t="n">
        <v>9.33333333333333</v>
      </c>
    </row>
    <row r="310" customFormat="false" ht="14.25" hidden="false" customHeight="true" outlineLevel="0" collapsed="false">
      <c r="B310" s="23" t="s">
        <v>133</v>
      </c>
      <c r="C310" s="64" t="s">
        <v>24</v>
      </c>
      <c r="D310" s="65" t="s">
        <v>166</v>
      </c>
      <c r="E310" s="132" t="n">
        <v>1000003823</v>
      </c>
      <c r="F310" s="132" t="s">
        <v>167</v>
      </c>
      <c r="G310" s="42" t="n">
        <v>9.5</v>
      </c>
    </row>
    <row r="311" customFormat="false" ht="14.25" hidden="false" customHeight="true" outlineLevel="0" collapsed="false">
      <c r="B311" s="23" t="s">
        <v>4046</v>
      </c>
      <c r="C311" s="65" t="s">
        <v>93</v>
      </c>
      <c r="D311" s="65" t="s">
        <v>4242</v>
      </c>
      <c r="E311" s="65" t="n">
        <v>1000002792</v>
      </c>
      <c r="F311" s="65" t="s">
        <v>4243</v>
      </c>
      <c r="G311" s="42" t="n">
        <v>9.6</v>
      </c>
    </row>
    <row r="312" customFormat="false" ht="14.25" hidden="false" customHeight="true" outlineLevel="0" collapsed="false">
      <c r="B312" s="23" t="s">
        <v>4046</v>
      </c>
      <c r="C312" s="65" t="s">
        <v>93</v>
      </c>
      <c r="D312" s="65" t="s">
        <v>348</v>
      </c>
      <c r="E312" s="65" t="n">
        <v>1000003387</v>
      </c>
      <c r="F312" s="65" t="s">
        <v>349</v>
      </c>
      <c r="G312" s="42" t="n">
        <v>9.6</v>
      </c>
    </row>
    <row r="313" customFormat="false" ht="14.25" hidden="false" customHeight="true" outlineLevel="0" collapsed="false">
      <c r="B313" s="131" t="s">
        <v>133</v>
      </c>
      <c r="C313" s="130" t="s">
        <v>52</v>
      </c>
      <c r="D313" s="130" t="s">
        <v>3009</v>
      </c>
      <c r="E313" s="130" t="n">
        <v>1000000566</v>
      </c>
      <c r="F313" s="130" t="s">
        <v>3010</v>
      </c>
      <c r="G313" s="42" t="n">
        <v>9.6</v>
      </c>
    </row>
    <row r="314" customFormat="false" ht="14.25" hidden="false" customHeight="true" outlineLevel="0" collapsed="false">
      <c r="B314" s="24" t="s">
        <v>134</v>
      </c>
      <c r="C314" s="64" t="s">
        <v>65</v>
      </c>
      <c r="D314" s="128" t="s">
        <v>4244</v>
      </c>
      <c r="E314" s="128" t="n">
        <v>1000004018</v>
      </c>
      <c r="F314" s="128" t="s">
        <v>4245</v>
      </c>
      <c r="G314" s="42" t="n">
        <v>9.8</v>
      </c>
    </row>
    <row r="315" customFormat="false" ht="14.25" hidden="false" customHeight="true" outlineLevel="0" collapsed="false">
      <c r="B315" s="23" t="s">
        <v>134</v>
      </c>
      <c r="C315" s="65" t="s">
        <v>79</v>
      </c>
      <c r="D315" s="65" t="s">
        <v>2231</v>
      </c>
      <c r="E315" s="65" t="n">
        <v>1000001001</v>
      </c>
      <c r="F315" s="66" t="s">
        <v>2232</v>
      </c>
      <c r="G315" s="42" t="n">
        <v>9.9</v>
      </c>
    </row>
    <row r="316" customFormat="false" ht="14.25" hidden="false" customHeight="true" outlineLevel="0" collapsed="false">
      <c r="B316" s="131" t="s">
        <v>130</v>
      </c>
      <c r="C316" s="130" t="s">
        <v>111</v>
      </c>
      <c r="D316" s="130" t="s">
        <v>3067</v>
      </c>
      <c r="E316" s="130" t="n">
        <v>1000001466</v>
      </c>
      <c r="F316" s="130" t="s">
        <v>3068</v>
      </c>
      <c r="G316" s="42" t="n">
        <v>9.9</v>
      </c>
    </row>
    <row r="317" customFormat="false" ht="14.25" hidden="false" customHeight="true" outlineLevel="0" collapsed="false">
      <c r="B317" s="23" t="s">
        <v>134</v>
      </c>
      <c r="C317" s="64" t="s">
        <v>65</v>
      </c>
      <c r="D317" s="65" t="s">
        <v>4246</v>
      </c>
      <c r="E317" s="65" t="n">
        <v>1000000516</v>
      </c>
      <c r="F317" s="66" t="s">
        <v>4247</v>
      </c>
      <c r="G317" s="42" t="n">
        <v>10</v>
      </c>
    </row>
    <row r="318" customFormat="false" ht="14.25" hidden="false" customHeight="true" outlineLevel="0" collapsed="false">
      <c r="B318" s="23" t="s">
        <v>134</v>
      </c>
      <c r="C318" s="64" t="s">
        <v>69</v>
      </c>
      <c r="D318" s="65" t="s">
        <v>282</v>
      </c>
      <c r="E318" s="65" t="n">
        <v>1000003637</v>
      </c>
      <c r="F318" s="65" t="s">
        <v>283</v>
      </c>
      <c r="G318" s="42" t="n">
        <v>10</v>
      </c>
    </row>
    <row r="319" customFormat="false" ht="14.25" hidden="false" customHeight="true" outlineLevel="0" collapsed="false">
      <c r="B319" s="24" t="s">
        <v>134</v>
      </c>
      <c r="C319" s="64" t="s">
        <v>65</v>
      </c>
      <c r="D319" s="128" t="s">
        <v>1771</v>
      </c>
      <c r="E319" s="128" t="n">
        <v>1000004076</v>
      </c>
      <c r="F319" s="128" t="s">
        <v>1772</v>
      </c>
      <c r="G319" s="42" t="n">
        <v>10</v>
      </c>
    </row>
    <row r="320" customFormat="false" ht="14.25" hidden="false" customHeight="true" outlineLevel="0" collapsed="false">
      <c r="B320" s="23" t="s">
        <v>134</v>
      </c>
      <c r="C320" s="65" t="s">
        <v>83</v>
      </c>
      <c r="D320" s="65" t="s">
        <v>2164</v>
      </c>
      <c r="E320" s="65" t="n">
        <v>1000001111</v>
      </c>
      <c r="F320" s="66" t="s">
        <v>2165</v>
      </c>
      <c r="G320" s="42" t="n">
        <v>10</v>
      </c>
    </row>
    <row r="321" customFormat="false" ht="14.25" hidden="false" customHeight="true" outlineLevel="0" collapsed="false">
      <c r="B321" s="23" t="s">
        <v>134</v>
      </c>
      <c r="C321" s="65" t="s">
        <v>71</v>
      </c>
      <c r="D321" s="65" t="s">
        <v>2281</v>
      </c>
      <c r="E321" s="65" t="n">
        <v>1000001088</v>
      </c>
      <c r="F321" s="66" t="s">
        <v>2282</v>
      </c>
      <c r="G321" s="42" t="n">
        <v>10</v>
      </c>
    </row>
    <row r="322" customFormat="false" ht="14.25" hidden="false" customHeight="true" outlineLevel="0" collapsed="false">
      <c r="B322" s="23" t="s">
        <v>4046</v>
      </c>
      <c r="C322" s="65" t="s">
        <v>105</v>
      </c>
      <c r="D322" s="65" t="s">
        <v>4248</v>
      </c>
      <c r="E322" s="65" t="n">
        <v>1000001629</v>
      </c>
      <c r="F322" s="66" t="s">
        <v>4249</v>
      </c>
      <c r="G322" s="42" t="n">
        <v>10</v>
      </c>
    </row>
    <row r="323" customFormat="false" ht="14.25" hidden="false" customHeight="true" outlineLevel="0" collapsed="false">
      <c r="B323" s="23" t="s">
        <v>130</v>
      </c>
      <c r="C323" s="65" t="s">
        <v>139</v>
      </c>
      <c r="D323" s="65" t="s">
        <v>388</v>
      </c>
      <c r="E323" s="65" t="n">
        <v>1000002638</v>
      </c>
      <c r="F323" s="66" t="s">
        <v>389</v>
      </c>
      <c r="G323" s="42" t="n">
        <v>10</v>
      </c>
    </row>
    <row r="324" customFormat="false" ht="14.25" hidden="false" customHeight="true" outlineLevel="0" collapsed="false">
      <c r="B324" s="23" t="s">
        <v>130</v>
      </c>
      <c r="C324" s="65" t="s">
        <v>118</v>
      </c>
      <c r="D324" s="65" t="s">
        <v>4250</v>
      </c>
      <c r="E324" s="65" t="n">
        <v>1000002662</v>
      </c>
      <c r="F324" s="65" t="s">
        <v>4251</v>
      </c>
      <c r="G324" s="42" t="n">
        <v>10</v>
      </c>
    </row>
    <row r="325" customFormat="false" ht="14.25" hidden="false" customHeight="true" outlineLevel="0" collapsed="false">
      <c r="B325" s="24" t="s">
        <v>130</v>
      </c>
      <c r="C325" s="128" t="s">
        <v>118</v>
      </c>
      <c r="D325" s="128" t="s">
        <v>2910</v>
      </c>
      <c r="E325" s="128" t="n">
        <v>1000004146</v>
      </c>
      <c r="F325" s="128" t="s">
        <v>2911</v>
      </c>
      <c r="G325" s="42" t="n">
        <v>10</v>
      </c>
    </row>
    <row r="326" customFormat="false" ht="14.25" hidden="false" customHeight="true" outlineLevel="0" collapsed="false">
      <c r="B326" s="131" t="s">
        <v>133</v>
      </c>
      <c r="C326" s="130" t="s">
        <v>41</v>
      </c>
      <c r="D326" s="130" t="s">
        <v>3578</v>
      </c>
      <c r="E326" s="130" t="n">
        <v>1000004264</v>
      </c>
      <c r="F326" s="130" t="s">
        <v>3579</v>
      </c>
      <c r="G326" s="42" t="n">
        <v>10</v>
      </c>
    </row>
    <row r="327" customFormat="false" ht="14.25" hidden="false" customHeight="true" outlineLevel="0" collapsed="false">
      <c r="B327" s="131" t="s">
        <v>134</v>
      </c>
      <c r="C327" s="130" t="s">
        <v>74</v>
      </c>
      <c r="D327" s="130" t="s">
        <v>3134</v>
      </c>
      <c r="E327" s="130" t="n">
        <v>1000004351</v>
      </c>
      <c r="F327" s="130" t="s">
        <v>3135</v>
      </c>
      <c r="G327" s="42" t="n">
        <v>10</v>
      </c>
    </row>
    <row r="328" customFormat="false" ht="14.25" hidden="false" customHeight="true" outlineLevel="0" collapsed="false">
      <c r="B328" s="131" t="s">
        <v>134</v>
      </c>
      <c r="C328" s="130" t="s">
        <v>74</v>
      </c>
      <c r="D328" s="130" t="s">
        <v>4252</v>
      </c>
      <c r="E328" s="130" t="n">
        <v>1000004350</v>
      </c>
      <c r="F328" s="130" t="s">
        <v>4253</v>
      </c>
      <c r="G328" s="42" t="n">
        <v>10</v>
      </c>
    </row>
    <row r="329" customFormat="false" ht="14.25" hidden="false" customHeight="true" outlineLevel="0" collapsed="false">
      <c r="B329" s="131" t="s">
        <v>130</v>
      </c>
      <c r="C329" s="130" t="s">
        <v>120</v>
      </c>
      <c r="D329" s="130" t="s">
        <v>3222</v>
      </c>
      <c r="E329" s="130" t="n">
        <v>1000001182</v>
      </c>
      <c r="F329" s="130" t="s">
        <v>3223</v>
      </c>
      <c r="G329" s="42" t="n">
        <v>10</v>
      </c>
    </row>
    <row r="330" customFormat="false" ht="14.25" hidden="false" customHeight="true" outlineLevel="0" collapsed="false">
      <c r="B330" s="116" t="s">
        <v>134</v>
      </c>
      <c r="C330" s="117" t="s">
        <v>71</v>
      </c>
      <c r="D330" s="117" t="s">
        <v>546</v>
      </c>
      <c r="E330" s="117" t="n">
        <v>1000004462</v>
      </c>
      <c r="F330" s="117" t="s">
        <v>547</v>
      </c>
      <c r="G330" s="42" t="n">
        <v>10</v>
      </c>
    </row>
    <row r="331" customFormat="false" ht="14.25" hidden="false" customHeight="true" outlineLevel="0" collapsed="false">
      <c r="B331" s="23" t="s">
        <v>130</v>
      </c>
      <c r="C331" s="65" t="s">
        <v>122</v>
      </c>
      <c r="D331" s="65" t="s">
        <v>2780</v>
      </c>
      <c r="E331" s="65" t="n">
        <v>1000001654</v>
      </c>
      <c r="F331" s="66" t="s">
        <v>2781</v>
      </c>
      <c r="G331" s="42" t="n">
        <v>10.1</v>
      </c>
    </row>
    <row r="332" customFormat="false" ht="14.25" hidden="false" customHeight="true" outlineLevel="0" collapsed="false">
      <c r="B332" s="23" t="s">
        <v>4046</v>
      </c>
      <c r="C332" s="65" t="s">
        <v>140</v>
      </c>
      <c r="D332" s="65" t="s">
        <v>328</v>
      </c>
      <c r="E332" s="65" t="n">
        <v>1000001998</v>
      </c>
      <c r="F332" s="66" t="s">
        <v>329</v>
      </c>
      <c r="G332" s="42" t="n">
        <v>10.2</v>
      </c>
    </row>
    <row r="333" customFormat="false" ht="14.25" hidden="false" customHeight="true" outlineLevel="0" collapsed="false">
      <c r="B333" s="23" t="s">
        <v>133</v>
      </c>
      <c r="C333" s="64" t="s">
        <v>21</v>
      </c>
      <c r="D333" s="65" t="s">
        <v>693</v>
      </c>
      <c r="E333" s="65" t="n">
        <v>1000001036</v>
      </c>
      <c r="F333" s="66" t="s">
        <v>694</v>
      </c>
      <c r="G333" s="42" t="n">
        <v>10.3</v>
      </c>
    </row>
    <row r="334" customFormat="false" ht="14.25" hidden="false" customHeight="true" outlineLevel="0" collapsed="false">
      <c r="B334" s="24" t="s">
        <v>133</v>
      </c>
      <c r="C334" s="128" t="s">
        <v>142</v>
      </c>
      <c r="D334" s="128" t="s">
        <v>1026</v>
      </c>
      <c r="E334" s="128" t="n">
        <v>1000003873</v>
      </c>
      <c r="F334" s="128" t="s">
        <v>1027</v>
      </c>
      <c r="G334" s="42" t="n">
        <v>10.3</v>
      </c>
    </row>
    <row r="335" customFormat="false" ht="14.25" hidden="false" customHeight="true" outlineLevel="0" collapsed="false">
      <c r="B335" s="23" t="s">
        <v>133</v>
      </c>
      <c r="C335" s="64" t="s">
        <v>21</v>
      </c>
      <c r="D335" s="65" t="s">
        <v>3899</v>
      </c>
      <c r="E335" s="65" t="n">
        <v>1000000642</v>
      </c>
      <c r="F335" s="66" t="s">
        <v>3900</v>
      </c>
      <c r="G335" s="42" t="n">
        <v>10.4</v>
      </c>
    </row>
    <row r="336" customFormat="false" ht="14.25" hidden="false" customHeight="true" outlineLevel="0" collapsed="false">
      <c r="B336" s="24" t="s">
        <v>133</v>
      </c>
      <c r="C336" s="64" t="s">
        <v>21</v>
      </c>
      <c r="D336" s="128" t="s">
        <v>747</v>
      </c>
      <c r="E336" s="128" t="n">
        <v>1000004043</v>
      </c>
      <c r="F336" s="128" t="s">
        <v>748</v>
      </c>
      <c r="G336" s="42" t="n">
        <v>10.4</v>
      </c>
    </row>
    <row r="337" customFormat="false" ht="14.25" hidden="false" customHeight="true" outlineLevel="0" collapsed="false">
      <c r="B337" s="23" t="s">
        <v>134</v>
      </c>
      <c r="C337" s="65" t="s">
        <v>67</v>
      </c>
      <c r="D337" s="65" t="s">
        <v>1789</v>
      </c>
      <c r="E337" s="65" t="n">
        <v>1000000549</v>
      </c>
      <c r="F337" s="66" t="s">
        <v>1790</v>
      </c>
      <c r="G337" s="42" t="n">
        <v>10.4</v>
      </c>
    </row>
    <row r="338" customFormat="false" ht="14.25" hidden="false" customHeight="true" outlineLevel="0" collapsed="false">
      <c r="B338" s="23" t="s">
        <v>4046</v>
      </c>
      <c r="C338" s="65" t="s">
        <v>97</v>
      </c>
      <c r="D338" s="65" t="s">
        <v>2630</v>
      </c>
      <c r="E338" s="65" t="n">
        <v>1000001371</v>
      </c>
      <c r="F338" s="66" t="s">
        <v>2631</v>
      </c>
      <c r="G338" s="42" t="n">
        <v>10.4</v>
      </c>
    </row>
    <row r="339" customFormat="false" ht="14.25" hidden="false" customHeight="true" outlineLevel="0" collapsed="false">
      <c r="B339" s="131" t="s">
        <v>130</v>
      </c>
      <c r="C339" s="130" t="s">
        <v>120</v>
      </c>
      <c r="D339" s="130" t="s">
        <v>4254</v>
      </c>
      <c r="E339" s="130" t="n">
        <v>1000002533</v>
      </c>
      <c r="F339" s="130" t="s">
        <v>4255</v>
      </c>
      <c r="G339" s="42" t="n">
        <v>10.5</v>
      </c>
    </row>
    <row r="340" customFormat="false" ht="14.25" hidden="false" customHeight="true" outlineLevel="0" collapsed="false">
      <c r="B340" s="23" t="s">
        <v>133</v>
      </c>
      <c r="C340" s="65" t="s">
        <v>48</v>
      </c>
      <c r="D340" s="65" t="s">
        <v>240</v>
      </c>
      <c r="E340" s="65" t="n">
        <v>1000003136</v>
      </c>
      <c r="F340" s="66" t="s">
        <v>241</v>
      </c>
      <c r="G340" s="42" t="n">
        <v>10.6</v>
      </c>
    </row>
    <row r="341" customFormat="false" ht="14.25" hidden="false" customHeight="true" outlineLevel="0" collapsed="false">
      <c r="B341" s="24" t="s">
        <v>133</v>
      </c>
      <c r="C341" s="128" t="s">
        <v>52</v>
      </c>
      <c r="D341" s="128" t="s">
        <v>1339</v>
      </c>
      <c r="E341" s="128" t="n">
        <v>1000004104</v>
      </c>
      <c r="F341" s="128" t="s">
        <v>1340</v>
      </c>
      <c r="G341" s="42" t="n">
        <v>10.6</v>
      </c>
    </row>
    <row r="342" customFormat="false" ht="14.25" hidden="false" customHeight="true" outlineLevel="0" collapsed="false">
      <c r="B342" s="23" t="s">
        <v>133</v>
      </c>
      <c r="C342" s="65" t="s">
        <v>142</v>
      </c>
      <c r="D342" s="65" t="s">
        <v>1002</v>
      </c>
      <c r="E342" s="65" t="n">
        <v>1000002610</v>
      </c>
      <c r="F342" s="66" t="s">
        <v>1003</v>
      </c>
      <c r="G342" s="42" t="n">
        <v>10.7</v>
      </c>
    </row>
    <row r="343" customFormat="false" ht="14.25" hidden="false" customHeight="true" outlineLevel="0" collapsed="false">
      <c r="B343" s="131" t="s">
        <v>134</v>
      </c>
      <c r="C343" s="130" t="s">
        <v>84</v>
      </c>
      <c r="D343" s="130" t="s">
        <v>470</v>
      </c>
      <c r="E343" s="130" t="n">
        <v>1000004262</v>
      </c>
      <c r="F343" s="130" t="s">
        <v>471</v>
      </c>
      <c r="G343" s="42" t="n">
        <v>10.7</v>
      </c>
    </row>
    <row r="344" customFormat="false" ht="14.25" hidden="false" customHeight="true" outlineLevel="0" collapsed="false">
      <c r="B344" s="23" t="s">
        <v>134</v>
      </c>
      <c r="C344" s="65" t="s">
        <v>67</v>
      </c>
      <c r="D344" s="65" t="s">
        <v>1785</v>
      </c>
      <c r="E344" s="65" t="n">
        <v>1000000541</v>
      </c>
      <c r="F344" s="66" t="s">
        <v>1786</v>
      </c>
      <c r="G344" s="42" t="n">
        <v>10.8</v>
      </c>
    </row>
    <row r="345" customFormat="false" ht="14.25" hidden="false" customHeight="true" outlineLevel="0" collapsed="false">
      <c r="B345" s="23" t="s">
        <v>133</v>
      </c>
      <c r="C345" s="65" t="s">
        <v>141</v>
      </c>
      <c r="D345" s="65" t="s">
        <v>982</v>
      </c>
      <c r="E345" s="65" t="n">
        <v>1000003816</v>
      </c>
      <c r="F345" s="65" t="s">
        <v>983</v>
      </c>
      <c r="G345" s="42" t="n">
        <v>11</v>
      </c>
    </row>
    <row r="346" customFormat="false" ht="14.25" hidden="false" customHeight="true" outlineLevel="0" collapsed="false">
      <c r="B346" s="23" t="s">
        <v>133</v>
      </c>
      <c r="C346" s="65" t="s">
        <v>40</v>
      </c>
      <c r="D346" s="65" t="s">
        <v>208</v>
      </c>
      <c r="E346" s="65" t="n">
        <v>1000000278</v>
      </c>
      <c r="F346" s="66" t="s">
        <v>209</v>
      </c>
      <c r="G346" s="42" t="n">
        <v>11</v>
      </c>
    </row>
    <row r="347" customFormat="false" ht="14.25" hidden="false" customHeight="true" outlineLevel="0" collapsed="false">
      <c r="B347" s="23" t="s">
        <v>133</v>
      </c>
      <c r="C347" s="65" t="s">
        <v>43</v>
      </c>
      <c r="D347" s="65" t="s">
        <v>1156</v>
      </c>
      <c r="E347" s="65" t="n">
        <v>1000000811</v>
      </c>
      <c r="F347" s="66" t="s">
        <v>1157</v>
      </c>
      <c r="G347" s="42" t="n">
        <v>11</v>
      </c>
    </row>
    <row r="348" customFormat="false" ht="14.25" hidden="false" customHeight="true" outlineLevel="0" collapsed="false">
      <c r="B348" s="23" t="s">
        <v>134</v>
      </c>
      <c r="C348" s="65" t="s">
        <v>74</v>
      </c>
      <c r="D348" s="65" t="s">
        <v>1893</v>
      </c>
      <c r="E348" s="65" t="n">
        <v>1000000023</v>
      </c>
      <c r="F348" s="66" t="s">
        <v>1894</v>
      </c>
      <c r="G348" s="42" t="n">
        <v>11</v>
      </c>
    </row>
    <row r="349" customFormat="false" ht="14.25" hidden="false" customHeight="true" outlineLevel="0" collapsed="false">
      <c r="B349" s="23" t="s">
        <v>134</v>
      </c>
      <c r="C349" s="65" t="s">
        <v>73</v>
      </c>
      <c r="D349" s="65" t="s">
        <v>4256</v>
      </c>
      <c r="E349" s="65" t="n">
        <v>1000001092</v>
      </c>
      <c r="F349" s="66" t="s">
        <v>4257</v>
      </c>
      <c r="G349" s="42" t="n">
        <v>11</v>
      </c>
    </row>
    <row r="350" customFormat="false" ht="14.25" hidden="false" customHeight="true" outlineLevel="0" collapsed="false">
      <c r="B350" s="23" t="s">
        <v>130</v>
      </c>
      <c r="C350" s="65" t="s">
        <v>139</v>
      </c>
      <c r="D350" s="65" t="s">
        <v>386</v>
      </c>
      <c r="E350" s="65" t="n">
        <v>1000002074</v>
      </c>
      <c r="F350" s="66" t="s">
        <v>387</v>
      </c>
      <c r="G350" s="42" t="n">
        <v>11</v>
      </c>
    </row>
    <row r="351" customFormat="false" ht="14.25" hidden="false" customHeight="true" outlineLevel="0" collapsed="false">
      <c r="B351" s="23" t="s">
        <v>133</v>
      </c>
      <c r="C351" s="65" t="s">
        <v>52</v>
      </c>
      <c r="D351" s="133" t="s">
        <v>462</v>
      </c>
      <c r="E351" s="65" t="n">
        <v>1000004202</v>
      </c>
      <c r="F351" s="66" t="s">
        <v>463</v>
      </c>
      <c r="G351" s="42" t="n">
        <v>11</v>
      </c>
    </row>
    <row r="352" customFormat="false" ht="14.25" hidden="false" customHeight="true" outlineLevel="0" collapsed="false">
      <c r="B352" s="131" t="s">
        <v>130</v>
      </c>
      <c r="C352" s="130" t="s">
        <v>113</v>
      </c>
      <c r="D352" s="130" t="s">
        <v>4258</v>
      </c>
      <c r="E352" s="130" t="n">
        <v>1000004269</v>
      </c>
      <c r="F352" s="130" t="s">
        <v>4259</v>
      </c>
      <c r="G352" s="42" t="n">
        <v>11</v>
      </c>
    </row>
    <row r="353" customFormat="false" ht="14.25" hidden="false" customHeight="true" outlineLevel="0" collapsed="false">
      <c r="B353" s="23" t="s">
        <v>134</v>
      </c>
      <c r="C353" s="65" t="s">
        <v>58</v>
      </c>
      <c r="D353" s="65" t="s">
        <v>1400</v>
      </c>
      <c r="E353" s="65" t="n">
        <v>1000003483</v>
      </c>
      <c r="F353" s="65" t="s">
        <v>1401</v>
      </c>
      <c r="G353" s="42" t="n">
        <v>11.2</v>
      </c>
    </row>
    <row r="354" customFormat="false" ht="14.25" hidden="false" customHeight="true" outlineLevel="0" collapsed="false">
      <c r="B354" s="24" t="s">
        <v>134</v>
      </c>
      <c r="C354" s="128" t="s">
        <v>78</v>
      </c>
      <c r="D354" s="128" t="s">
        <v>2064</v>
      </c>
      <c r="E354" s="128" t="n">
        <v>1000004026</v>
      </c>
      <c r="F354" s="128" t="s">
        <v>2065</v>
      </c>
      <c r="G354" s="42" t="n">
        <v>11.2</v>
      </c>
    </row>
    <row r="355" customFormat="false" ht="14.25" hidden="false" customHeight="true" outlineLevel="0" collapsed="false">
      <c r="B355" s="23" t="s">
        <v>4046</v>
      </c>
      <c r="C355" s="65" t="s">
        <v>140</v>
      </c>
      <c r="D355" s="65" t="s">
        <v>2377</v>
      </c>
      <c r="E355" s="65" t="n">
        <v>1000003610</v>
      </c>
      <c r="F355" s="66" t="s">
        <v>2378</v>
      </c>
      <c r="G355" s="42" t="n">
        <v>11.2</v>
      </c>
    </row>
    <row r="356" customFormat="false" ht="14.25" hidden="false" customHeight="true" outlineLevel="0" collapsed="false">
      <c r="B356" s="23" t="s">
        <v>4046</v>
      </c>
      <c r="C356" s="65" t="s">
        <v>93</v>
      </c>
      <c r="D356" s="65" t="s">
        <v>344</v>
      </c>
      <c r="E356" s="65" t="n">
        <v>1000001455</v>
      </c>
      <c r="F356" s="66" t="s">
        <v>345</v>
      </c>
      <c r="G356" s="42" t="n">
        <v>11.2</v>
      </c>
    </row>
    <row r="357" customFormat="false" ht="14.25" hidden="false" customHeight="true" outlineLevel="0" collapsed="false">
      <c r="B357" s="23" t="s">
        <v>130</v>
      </c>
      <c r="C357" s="65" t="s">
        <v>113</v>
      </c>
      <c r="D357" s="65" t="s">
        <v>2850</v>
      </c>
      <c r="E357" s="65" t="n">
        <v>1000001724</v>
      </c>
      <c r="F357" s="66" t="s">
        <v>2851</v>
      </c>
      <c r="G357" s="42" t="n">
        <v>11.45</v>
      </c>
    </row>
    <row r="358" customFormat="false" ht="14.25" hidden="false" customHeight="true" outlineLevel="0" collapsed="false">
      <c r="B358" s="131" t="s">
        <v>4046</v>
      </c>
      <c r="C358" s="130" t="s">
        <v>101</v>
      </c>
      <c r="D358" s="130" t="s">
        <v>519</v>
      </c>
      <c r="E358" s="130" t="n">
        <v>1000004396</v>
      </c>
      <c r="F358" s="130" t="s">
        <v>520</v>
      </c>
      <c r="G358" s="42" t="n">
        <v>11.5</v>
      </c>
    </row>
    <row r="359" customFormat="false" ht="14.25" hidden="false" customHeight="true" outlineLevel="0" collapsed="false">
      <c r="B359" s="24" t="s">
        <v>133</v>
      </c>
      <c r="C359" s="128" t="s">
        <v>37</v>
      </c>
      <c r="D359" s="128" t="s">
        <v>204</v>
      </c>
      <c r="E359" s="128" t="n">
        <v>1000004034</v>
      </c>
      <c r="F359" s="128" t="s">
        <v>205</v>
      </c>
      <c r="G359" s="42" t="n">
        <v>11.63</v>
      </c>
    </row>
    <row r="360" customFormat="false" ht="14.25" hidden="false" customHeight="true" outlineLevel="0" collapsed="false">
      <c r="B360" s="23" t="s">
        <v>134</v>
      </c>
      <c r="C360" s="65" t="s">
        <v>58</v>
      </c>
      <c r="D360" s="65" t="s">
        <v>262</v>
      </c>
      <c r="E360" s="65" t="n">
        <v>1000004100</v>
      </c>
      <c r="F360" s="66" t="s">
        <v>263</v>
      </c>
      <c r="G360" s="42" t="n">
        <v>11.7</v>
      </c>
    </row>
    <row r="361" customFormat="false" ht="14.25" hidden="false" customHeight="true" outlineLevel="0" collapsed="false">
      <c r="B361" s="23" t="s">
        <v>134</v>
      </c>
      <c r="C361" s="65" t="s">
        <v>62</v>
      </c>
      <c r="D361" s="65" t="s">
        <v>1576</v>
      </c>
      <c r="E361" s="65" t="n">
        <v>1000003592</v>
      </c>
      <c r="F361" s="65" t="s">
        <v>1577</v>
      </c>
      <c r="G361" s="42" t="n">
        <v>11.7</v>
      </c>
    </row>
    <row r="362" customFormat="false" ht="14.25" hidden="false" customHeight="true" outlineLevel="0" collapsed="false">
      <c r="B362" s="23" t="s">
        <v>4046</v>
      </c>
      <c r="C362" s="65" t="s">
        <v>101</v>
      </c>
      <c r="D362" s="65" t="s">
        <v>3929</v>
      </c>
      <c r="E362" s="65" t="n">
        <v>1000001922</v>
      </c>
      <c r="F362" s="66" t="s">
        <v>3930</v>
      </c>
      <c r="G362" s="42" t="n">
        <v>11.7</v>
      </c>
    </row>
    <row r="363" customFormat="false" ht="14.25" hidden="false" customHeight="true" outlineLevel="0" collapsed="false">
      <c r="B363" s="23" t="s">
        <v>134</v>
      </c>
      <c r="C363" s="65" t="s">
        <v>81</v>
      </c>
      <c r="D363" s="65" t="s">
        <v>2140</v>
      </c>
      <c r="E363" s="65" t="n">
        <v>1000003796</v>
      </c>
      <c r="F363" s="65" t="s">
        <v>2141</v>
      </c>
      <c r="G363" s="42" t="n">
        <v>11.8</v>
      </c>
    </row>
    <row r="364" customFormat="false" ht="14.25" hidden="false" customHeight="true" outlineLevel="0" collapsed="false">
      <c r="B364" s="23" t="s">
        <v>134</v>
      </c>
      <c r="C364" s="65" t="s">
        <v>79</v>
      </c>
      <c r="D364" s="65" t="s">
        <v>2221</v>
      </c>
      <c r="E364" s="65" t="n">
        <v>1000000999</v>
      </c>
      <c r="F364" s="66" t="s">
        <v>2222</v>
      </c>
      <c r="G364" s="42" t="n">
        <v>11.8</v>
      </c>
    </row>
    <row r="365" customFormat="false" ht="14.25" hidden="false" customHeight="true" outlineLevel="0" collapsed="false">
      <c r="B365" s="23" t="s">
        <v>133</v>
      </c>
      <c r="C365" s="64" t="s">
        <v>24</v>
      </c>
      <c r="D365" s="65" t="s">
        <v>729</v>
      </c>
      <c r="E365" s="65" t="n">
        <v>1000003607</v>
      </c>
      <c r="F365" s="65" t="s">
        <v>730</v>
      </c>
      <c r="G365" s="42" t="n">
        <v>12</v>
      </c>
    </row>
    <row r="366" customFormat="false" ht="14.25" hidden="false" customHeight="true" outlineLevel="0" collapsed="false">
      <c r="B366" s="23" t="s">
        <v>133</v>
      </c>
      <c r="C366" s="65" t="s">
        <v>37</v>
      </c>
      <c r="D366" s="65" t="s">
        <v>196</v>
      </c>
      <c r="E366" s="65" t="n">
        <v>1000000413</v>
      </c>
      <c r="F366" s="66" t="s">
        <v>197</v>
      </c>
      <c r="G366" s="42" t="n">
        <v>12</v>
      </c>
    </row>
    <row r="367" customFormat="false" ht="14.25" hidden="false" customHeight="true" outlineLevel="0" collapsed="false">
      <c r="B367" s="23" t="s">
        <v>133</v>
      </c>
      <c r="C367" s="65" t="s">
        <v>47</v>
      </c>
      <c r="D367" s="65" t="s">
        <v>4260</v>
      </c>
      <c r="E367" s="65" t="n">
        <v>1000001076</v>
      </c>
      <c r="F367" s="66" t="s">
        <v>4261</v>
      </c>
      <c r="G367" s="42" t="n">
        <v>12</v>
      </c>
    </row>
    <row r="368" customFormat="false" ht="14.25" hidden="false" customHeight="true" outlineLevel="0" collapsed="false">
      <c r="B368" s="23" t="s">
        <v>134</v>
      </c>
      <c r="C368" s="65" t="s">
        <v>64</v>
      </c>
      <c r="D368" s="65" t="s">
        <v>1588</v>
      </c>
      <c r="E368" s="65" t="n">
        <v>1000000609</v>
      </c>
      <c r="F368" s="66" t="s">
        <v>1589</v>
      </c>
      <c r="G368" s="42" t="n">
        <v>12</v>
      </c>
    </row>
    <row r="369" customFormat="false" ht="14.25" hidden="false" customHeight="true" outlineLevel="0" collapsed="false">
      <c r="B369" s="23" t="s">
        <v>134</v>
      </c>
      <c r="C369" s="65" t="s">
        <v>73</v>
      </c>
      <c r="D369" s="65" t="s">
        <v>4262</v>
      </c>
      <c r="E369" s="65" t="n">
        <v>1000003753</v>
      </c>
      <c r="F369" s="65" t="s">
        <v>4263</v>
      </c>
      <c r="G369" s="42" t="n">
        <v>12</v>
      </c>
    </row>
    <row r="370" customFormat="false" ht="14.25" hidden="false" customHeight="true" outlineLevel="0" collapsed="false">
      <c r="B370" s="23" t="s">
        <v>133</v>
      </c>
      <c r="C370" s="64" t="s">
        <v>27</v>
      </c>
      <c r="D370" s="65" t="s">
        <v>4264</v>
      </c>
      <c r="E370" s="65" t="n">
        <v>1000004194</v>
      </c>
      <c r="F370" s="66" t="s">
        <v>4265</v>
      </c>
      <c r="G370" s="42" t="n">
        <v>12</v>
      </c>
    </row>
    <row r="371" customFormat="false" ht="14.25" hidden="false" customHeight="true" outlineLevel="0" collapsed="false">
      <c r="B371" s="23" t="s">
        <v>134</v>
      </c>
      <c r="C371" s="65" t="s">
        <v>58</v>
      </c>
      <c r="D371" s="65" t="s">
        <v>1412</v>
      </c>
      <c r="E371" s="65" t="n">
        <v>1000000290</v>
      </c>
      <c r="F371" s="66" t="s">
        <v>1413</v>
      </c>
      <c r="G371" s="42" t="n">
        <v>12.2</v>
      </c>
    </row>
    <row r="372" customFormat="false" ht="14.25" hidden="false" customHeight="true" outlineLevel="0" collapsed="false">
      <c r="B372" s="131" t="s">
        <v>133</v>
      </c>
      <c r="C372" s="130" t="s">
        <v>145</v>
      </c>
      <c r="D372" s="130" t="s">
        <v>3132</v>
      </c>
      <c r="E372" s="130" t="n">
        <v>1000004322</v>
      </c>
      <c r="F372" s="130" t="s">
        <v>3133</v>
      </c>
      <c r="G372" s="42" t="n">
        <v>12.2</v>
      </c>
    </row>
    <row r="373" customFormat="false" ht="14.25" hidden="false" customHeight="true" outlineLevel="0" collapsed="false">
      <c r="B373" s="23" t="s">
        <v>134</v>
      </c>
      <c r="C373" s="65" t="s">
        <v>67</v>
      </c>
      <c r="D373" s="65" t="s">
        <v>1819</v>
      </c>
      <c r="E373" s="65" t="n">
        <v>1000000959</v>
      </c>
      <c r="F373" s="66" t="s">
        <v>1820</v>
      </c>
      <c r="G373" s="42" t="n">
        <v>12.3</v>
      </c>
    </row>
    <row r="374" customFormat="false" ht="14.25" hidden="false" customHeight="true" outlineLevel="0" collapsed="false">
      <c r="B374" s="131" t="s">
        <v>133</v>
      </c>
      <c r="C374" s="130" t="s">
        <v>141</v>
      </c>
      <c r="D374" s="130" t="s">
        <v>4266</v>
      </c>
      <c r="E374" s="130" t="n">
        <v>1000000083</v>
      </c>
      <c r="F374" s="130" t="s">
        <v>4267</v>
      </c>
      <c r="G374" s="42" t="n">
        <v>12.3</v>
      </c>
    </row>
    <row r="375" customFormat="false" ht="14.25" hidden="false" customHeight="true" outlineLevel="0" collapsed="false">
      <c r="B375" s="23" t="s">
        <v>133</v>
      </c>
      <c r="C375" s="65" t="s">
        <v>141</v>
      </c>
      <c r="D375" s="65" t="s">
        <v>3730</v>
      </c>
      <c r="E375" s="65" t="n">
        <v>1000000832</v>
      </c>
      <c r="F375" s="66" t="s">
        <v>3731</v>
      </c>
      <c r="G375" s="42" t="n">
        <v>12.4</v>
      </c>
    </row>
    <row r="376" customFormat="false" ht="14.25" hidden="false" customHeight="true" outlineLevel="0" collapsed="false">
      <c r="B376" s="131" t="s">
        <v>133</v>
      </c>
      <c r="C376" s="130" t="s">
        <v>40</v>
      </c>
      <c r="D376" s="130" t="s">
        <v>499</v>
      </c>
      <c r="E376" s="130" t="n">
        <v>1000004336</v>
      </c>
      <c r="F376" s="130" t="s">
        <v>500</v>
      </c>
      <c r="G376" s="42" t="n">
        <v>12.5</v>
      </c>
    </row>
    <row r="377" customFormat="false" ht="14.25" hidden="false" customHeight="true" outlineLevel="0" collapsed="false">
      <c r="B377" s="131" t="s">
        <v>4046</v>
      </c>
      <c r="C377" s="130" t="s">
        <v>98</v>
      </c>
      <c r="D377" s="130" t="s">
        <v>3230</v>
      </c>
      <c r="E377" s="130" t="n">
        <v>1000004418</v>
      </c>
      <c r="F377" s="130" t="s">
        <v>3231</v>
      </c>
      <c r="G377" s="42" t="n">
        <v>12.5</v>
      </c>
    </row>
    <row r="378" customFormat="false" ht="14.25" hidden="false" customHeight="true" outlineLevel="0" collapsed="false">
      <c r="B378" s="24" t="s">
        <v>133</v>
      </c>
      <c r="C378" s="64" t="s">
        <v>24</v>
      </c>
      <c r="D378" s="128" t="s">
        <v>3616</v>
      </c>
      <c r="E378" s="128" t="n">
        <v>1000003906</v>
      </c>
      <c r="F378" s="128" t="s">
        <v>3617</v>
      </c>
      <c r="G378" s="42" t="n">
        <v>12.6</v>
      </c>
    </row>
    <row r="379" customFormat="false" ht="14.25" hidden="false" customHeight="true" outlineLevel="0" collapsed="false">
      <c r="B379" s="24" t="s">
        <v>134</v>
      </c>
      <c r="C379" s="128" t="s">
        <v>61</v>
      </c>
      <c r="D379" s="128" t="s">
        <v>2872</v>
      </c>
      <c r="E379" s="128" t="n">
        <v>1000004112</v>
      </c>
      <c r="F379" s="128" t="s">
        <v>2873</v>
      </c>
      <c r="G379" s="42" t="n">
        <v>12.6</v>
      </c>
    </row>
    <row r="380" customFormat="false" ht="14.25" hidden="false" customHeight="true" outlineLevel="0" collapsed="false">
      <c r="B380" s="23" t="s">
        <v>134</v>
      </c>
      <c r="C380" s="65" t="s">
        <v>77</v>
      </c>
      <c r="D380" s="65" t="s">
        <v>1990</v>
      </c>
      <c r="E380" s="65" t="n">
        <v>1000003692</v>
      </c>
      <c r="F380" s="66" t="s">
        <v>1991</v>
      </c>
      <c r="G380" s="42" t="n">
        <v>12.8</v>
      </c>
    </row>
    <row r="381" customFormat="false" ht="14.25" hidden="false" customHeight="true" outlineLevel="0" collapsed="false">
      <c r="B381" s="131" t="s">
        <v>4046</v>
      </c>
      <c r="C381" s="130" t="s">
        <v>105</v>
      </c>
      <c r="D381" s="130" t="s">
        <v>3236</v>
      </c>
      <c r="E381" s="130" t="n">
        <v>1000002018</v>
      </c>
      <c r="F381" s="130" t="s">
        <v>3237</v>
      </c>
      <c r="G381" s="42" t="n">
        <v>12.8</v>
      </c>
    </row>
    <row r="382" customFormat="false" ht="14.25" hidden="false" customHeight="true" outlineLevel="0" collapsed="false">
      <c r="B382" s="23" t="s">
        <v>4046</v>
      </c>
      <c r="C382" s="65" t="s">
        <v>101</v>
      </c>
      <c r="D382" s="65" t="s">
        <v>352</v>
      </c>
      <c r="E382" s="65" t="n">
        <v>1000001924</v>
      </c>
      <c r="F382" s="66" t="s">
        <v>353</v>
      </c>
      <c r="G382" s="42" t="n">
        <v>12.9</v>
      </c>
    </row>
    <row r="383" customFormat="false" ht="14.25" hidden="false" customHeight="true" outlineLevel="0" collapsed="false">
      <c r="B383" s="23" t="s">
        <v>130</v>
      </c>
      <c r="C383" s="65" t="s">
        <v>108</v>
      </c>
      <c r="D383" s="65" t="s">
        <v>2686</v>
      </c>
      <c r="E383" s="65" t="n">
        <v>1000002867</v>
      </c>
      <c r="F383" s="66" t="s">
        <v>2687</v>
      </c>
      <c r="G383" s="42" t="n">
        <v>12.9</v>
      </c>
    </row>
    <row r="384" customFormat="false" ht="14.25" hidden="false" customHeight="true" outlineLevel="0" collapsed="false">
      <c r="B384" s="23" t="s">
        <v>133</v>
      </c>
      <c r="C384" s="65" t="s">
        <v>145</v>
      </c>
      <c r="D384" s="65" t="s">
        <v>212</v>
      </c>
      <c r="E384" s="65" t="n">
        <v>1000000719</v>
      </c>
      <c r="F384" s="66" t="s">
        <v>213</v>
      </c>
      <c r="G384" s="42" t="n">
        <v>13</v>
      </c>
    </row>
    <row r="385" customFormat="false" ht="14.25" hidden="false" customHeight="true" outlineLevel="0" collapsed="false">
      <c r="B385" s="23" t="s">
        <v>134</v>
      </c>
      <c r="C385" s="64" t="s">
        <v>69</v>
      </c>
      <c r="D385" s="65" t="s">
        <v>1634</v>
      </c>
      <c r="E385" s="65" t="n">
        <v>1000000487</v>
      </c>
      <c r="F385" s="66" t="s">
        <v>1635</v>
      </c>
      <c r="G385" s="42" t="n">
        <v>13</v>
      </c>
    </row>
    <row r="386" customFormat="false" ht="14.25" hidden="false" customHeight="true" outlineLevel="0" collapsed="false">
      <c r="B386" s="23" t="s">
        <v>134</v>
      </c>
      <c r="C386" s="64" t="s">
        <v>69</v>
      </c>
      <c r="D386" s="65" t="s">
        <v>1710</v>
      </c>
      <c r="E386" s="65" t="n">
        <v>1000000936</v>
      </c>
      <c r="F386" s="66" t="s">
        <v>1711</v>
      </c>
      <c r="G386" s="42" t="n">
        <v>13</v>
      </c>
    </row>
    <row r="387" customFormat="false" ht="14.25" hidden="false" customHeight="true" outlineLevel="0" collapsed="false">
      <c r="B387" s="23" t="s">
        <v>4046</v>
      </c>
      <c r="C387" s="65" t="s">
        <v>105</v>
      </c>
      <c r="D387" s="65" t="s">
        <v>2598</v>
      </c>
      <c r="E387" s="65" t="n">
        <v>1000002072</v>
      </c>
      <c r="F387" s="66" t="s">
        <v>2599</v>
      </c>
      <c r="G387" s="42" t="n">
        <v>13</v>
      </c>
    </row>
    <row r="388" customFormat="false" ht="14.25" hidden="false" customHeight="true" outlineLevel="0" collapsed="false">
      <c r="B388" s="23" t="s">
        <v>130</v>
      </c>
      <c r="C388" s="65" t="s">
        <v>139</v>
      </c>
      <c r="D388" s="128" t="s">
        <v>2724</v>
      </c>
      <c r="E388" s="128" t="n">
        <v>1000004012</v>
      </c>
      <c r="F388" s="128" t="s">
        <v>2725</v>
      </c>
      <c r="G388" s="42" t="n">
        <v>13</v>
      </c>
    </row>
    <row r="389" customFormat="false" ht="14.25" hidden="false" customHeight="true" outlineLevel="0" collapsed="false">
      <c r="B389" s="23" t="s">
        <v>130</v>
      </c>
      <c r="C389" s="65" t="s">
        <v>113</v>
      </c>
      <c r="D389" s="65" t="s">
        <v>4268</v>
      </c>
      <c r="E389" s="65" t="n">
        <v>1000002683</v>
      </c>
      <c r="F389" s="65" t="s">
        <v>4269</v>
      </c>
      <c r="G389" s="42" t="n">
        <v>13</v>
      </c>
    </row>
    <row r="390" customFormat="false" ht="14.25" hidden="false" customHeight="true" outlineLevel="0" collapsed="false">
      <c r="B390" s="23" t="s">
        <v>130</v>
      </c>
      <c r="C390" s="65" t="s">
        <v>120</v>
      </c>
      <c r="D390" s="65" t="s">
        <v>458</v>
      </c>
      <c r="E390" s="65" t="n">
        <v>1000001184</v>
      </c>
      <c r="F390" s="66" t="s">
        <v>459</v>
      </c>
      <c r="G390" s="42" t="n">
        <v>13</v>
      </c>
    </row>
    <row r="391" customFormat="false" ht="14.25" hidden="false" customHeight="true" outlineLevel="0" collapsed="false">
      <c r="B391" s="131" t="s">
        <v>130</v>
      </c>
      <c r="C391" s="130" t="s">
        <v>122</v>
      </c>
      <c r="D391" s="130" t="s">
        <v>3057</v>
      </c>
      <c r="E391" s="130" t="n">
        <v>1000002528</v>
      </c>
      <c r="F391" s="130" t="s">
        <v>3058</v>
      </c>
      <c r="G391" s="42" t="n">
        <v>13</v>
      </c>
    </row>
    <row r="392" customFormat="false" ht="14.25" hidden="false" customHeight="true" outlineLevel="0" collapsed="false">
      <c r="B392" s="23" t="s">
        <v>134</v>
      </c>
      <c r="C392" s="65" t="s">
        <v>79</v>
      </c>
      <c r="D392" s="65" t="s">
        <v>2239</v>
      </c>
      <c r="E392" s="65" t="n">
        <v>1000003677</v>
      </c>
      <c r="F392" s="65" t="s">
        <v>2240</v>
      </c>
      <c r="G392" s="42" t="n">
        <v>13.03</v>
      </c>
    </row>
    <row r="393" customFormat="false" ht="14.25" hidden="false" customHeight="true" outlineLevel="0" collapsed="false">
      <c r="B393" s="23" t="s">
        <v>133</v>
      </c>
      <c r="C393" s="64" t="s">
        <v>27</v>
      </c>
      <c r="D393" s="65" t="s">
        <v>829</v>
      </c>
      <c r="E393" s="65" t="n">
        <v>1000003193</v>
      </c>
      <c r="F393" s="66" t="s">
        <v>830</v>
      </c>
      <c r="G393" s="42" t="n">
        <v>13.1</v>
      </c>
    </row>
    <row r="394" customFormat="false" ht="14.25" hidden="false" customHeight="true" outlineLevel="0" collapsed="false">
      <c r="B394" s="23" t="s">
        <v>4046</v>
      </c>
      <c r="C394" s="65" t="s">
        <v>98</v>
      </c>
      <c r="D394" s="65" t="s">
        <v>2476</v>
      </c>
      <c r="E394" s="65" t="n">
        <v>1000002667</v>
      </c>
      <c r="F394" s="65" t="s">
        <v>2477</v>
      </c>
      <c r="G394" s="42" t="n">
        <v>13.3</v>
      </c>
    </row>
    <row r="395" customFormat="false" ht="14.25" hidden="false" customHeight="true" outlineLevel="0" collapsed="false">
      <c r="B395" s="131" t="s">
        <v>133</v>
      </c>
      <c r="C395" s="64" t="s">
        <v>27</v>
      </c>
      <c r="D395" s="130" t="s">
        <v>3089</v>
      </c>
      <c r="E395" s="130" t="n">
        <v>1000004292</v>
      </c>
      <c r="F395" s="130" t="s">
        <v>3090</v>
      </c>
      <c r="G395" s="42" t="n">
        <v>13.3</v>
      </c>
    </row>
    <row r="396" customFormat="false" ht="14.25" hidden="false" customHeight="true" outlineLevel="0" collapsed="false">
      <c r="B396" s="116" t="s">
        <v>133</v>
      </c>
      <c r="C396" s="117" t="s">
        <v>43</v>
      </c>
      <c r="D396" s="117" t="s">
        <v>3261</v>
      </c>
      <c r="E396" s="117" t="n">
        <v>1000004454</v>
      </c>
      <c r="F396" s="117" t="s">
        <v>1394</v>
      </c>
      <c r="G396" s="42" t="n">
        <v>13.3333333333333</v>
      </c>
    </row>
    <row r="397" customFormat="false" ht="14.25" hidden="false" customHeight="true" outlineLevel="0" collapsed="false">
      <c r="B397" s="131" t="s">
        <v>134</v>
      </c>
      <c r="C397" s="130" t="s">
        <v>67</v>
      </c>
      <c r="D397" s="130" t="s">
        <v>3234</v>
      </c>
      <c r="E397" s="130" t="n">
        <v>1000004420</v>
      </c>
      <c r="F397" s="130" t="s">
        <v>3235</v>
      </c>
      <c r="G397" s="42" t="n">
        <v>13.6666666666667</v>
      </c>
    </row>
    <row r="398" customFormat="false" ht="14.25" hidden="false" customHeight="true" outlineLevel="0" collapsed="false">
      <c r="B398" s="23" t="s">
        <v>133</v>
      </c>
      <c r="C398" s="65" t="s">
        <v>51</v>
      </c>
      <c r="D398" s="65" t="s">
        <v>244</v>
      </c>
      <c r="E398" s="65" t="n">
        <v>1000000380</v>
      </c>
      <c r="F398" s="66" t="s">
        <v>245</v>
      </c>
      <c r="G398" s="42" t="n">
        <v>13.8</v>
      </c>
    </row>
    <row r="399" customFormat="false" ht="14.25" hidden="false" customHeight="true" outlineLevel="0" collapsed="false">
      <c r="B399" s="23" t="s">
        <v>4046</v>
      </c>
      <c r="C399" s="65" t="s">
        <v>98</v>
      </c>
      <c r="D399" s="65" t="s">
        <v>2478</v>
      </c>
      <c r="E399" s="65" t="n">
        <v>1000002659</v>
      </c>
      <c r="F399" s="65" t="s">
        <v>2479</v>
      </c>
      <c r="G399" s="42" t="n">
        <v>13.8</v>
      </c>
    </row>
    <row r="400" customFormat="false" ht="14.25" hidden="false" customHeight="true" outlineLevel="0" collapsed="false">
      <c r="B400" s="23" t="s">
        <v>133</v>
      </c>
      <c r="C400" s="65" t="s">
        <v>47</v>
      </c>
      <c r="D400" s="65" t="s">
        <v>1216</v>
      </c>
      <c r="E400" s="65" t="n">
        <v>1000000751</v>
      </c>
      <c r="F400" s="66" t="s">
        <v>1217</v>
      </c>
      <c r="G400" s="42" t="n">
        <v>13.9</v>
      </c>
    </row>
    <row r="401" customFormat="false" ht="14.25" hidden="false" customHeight="true" outlineLevel="0" collapsed="false">
      <c r="B401" s="23" t="s">
        <v>133</v>
      </c>
      <c r="C401" s="65" t="s">
        <v>55</v>
      </c>
      <c r="D401" s="65" t="s">
        <v>1341</v>
      </c>
      <c r="E401" s="65" t="n">
        <v>1000000630</v>
      </c>
      <c r="F401" s="66" t="s">
        <v>1342</v>
      </c>
      <c r="G401" s="42" t="n">
        <v>14</v>
      </c>
    </row>
    <row r="402" customFormat="false" ht="14.25" hidden="false" customHeight="true" outlineLevel="0" collapsed="false">
      <c r="B402" s="23" t="s">
        <v>4046</v>
      </c>
      <c r="C402" s="65" t="s">
        <v>140</v>
      </c>
      <c r="D402" s="65" t="s">
        <v>4270</v>
      </c>
      <c r="E402" s="65" t="n">
        <v>1000001246</v>
      </c>
      <c r="F402" s="66" t="s">
        <v>4271</v>
      </c>
      <c r="G402" s="42" t="n">
        <v>14</v>
      </c>
    </row>
    <row r="403" customFormat="false" ht="14.25" hidden="false" customHeight="true" outlineLevel="0" collapsed="false">
      <c r="B403" s="24" t="s">
        <v>134</v>
      </c>
      <c r="C403" s="128" t="s">
        <v>78</v>
      </c>
      <c r="D403" s="128" t="s">
        <v>2878</v>
      </c>
      <c r="E403" s="128" t="n">
        <v>1000004114</v>
      </c>
      <c r="F403" s="128" t="s">
        <v>2879</v>
      </c>
      <c r="G403" s="42" t="n">
        <v>14</v>
      </c>
    </row>
    <row r="404" customFormat="false" ht="14.25" hidden="false" customHeight="true" outlineLevel="0" collapsed="false">
      <c r="B404" s="23" t="s">
        <v>133</v>
      </c>
      <c r="C404" s="65" t="s">
        <v>55</v>
      </c>
      <c r="D404" s="65" t="s">
        <v>436</v>
      </c>
      <c r="E404" s="65" t="n">
        <v>1000001029</v>
      </c>
      <c r="F404" s="66" t="s">
        <v>437</v>
      </c>
      <c r="G404" s="42" t="n">
        <v>14</v>
      </c>
    </row>
    <row r="405" customFormat="false" ht="14.25" hidden="false" customHeight="true" outlineLevel="0" collapsed="false">
      <c r="B405" s="24" t="s">
        <v>133</v>
      </c>
      <c r="C405" s="128" t="s">
        <v>55</v>
      </c>
      <c r="D405" s="128" t="s">
        <v>3939</v>
      </c>
      <c r="E405" s="128" t="n">
        <v>1000004138</v>
      </c>
      <c r="F405" s="128" t="s">
        <v>3940</v>
      </c>
      <c r="G405" s="42" t="n">
        <v>14</v>
      </c>
    </row>
    <row r="406" customFormat="false" ht="14.25" hidden="false" customHeight="true" outlineLevel="0" collapsed="false">
      <c r="B406" s="131" t="s">
        <v>133</v>
      </c>
      <c r="C406" s="130" t="s">
        <v>55</v>
      </c>
      <c r="D406" s="130" t="s">
        <v>4272</v>
      </c>
      <c r="E406" s="130" t="n">
        <v>1000001019</v>
      </c>
      <c r="F406" s="130" t="s">
        <v>4273</v>
      </c>
      <c r="G406" s="42" t="n">
        <v>14</v>
      </c>
    </row>
    <row r="407" customFormat="false" ht="14.25" hidden="false" customHeight="true" outlineLevel="0" collapsed="false">
      <c r="B407" s="131" t="s">
        <v>132</v>
      </c>
      <c r="C407" s="130" t="s">
        <v>103</v>
      </c>
      <c r="D407" s="130" t="s">
        <v>491</v>
      </c>
      <c r="E407" s="130" t="n">
        <v>1000004319</v>
      </c>
      <c r="F407" s="130" t="s">
        <v>492</v>
      </c>
      <c r="G407" s="42" t="n">
        <v>14</v>
      </c>
    </row>
    <row r="408" customFormat="false" ht="14.25" hidden="false" customHeight="true" outlineLevel="0" collapsed="false">
      <c r="B408" s="131" t="s">
        <v>133</v>
      </c>
      <c r="C408" s="130" t="s">
        <v>27</v>
      </c>
      <c r="D408" s="130" t="s">
        <v>3107</v>
      </c>
      <c r="E408" s="130" t="n">
        <v>1000004144</v>
      </c>
      <c r="F408" s="130" t="s">
        <v>3108</v>
      </c>
      <c r="G408" s="42" t="n">
        <v>14</v>
      </c>
    </row>
    <row r="409" customFormat="false" ht="14.25" hidden="false" customHeight="true" outlineLevel="0" collapsed="false">
      <c r="B409" s="131" t="s">
        <v>132</v>
      </c>
      <c r="C409" s="130" t="s">
        <v>103</v>
      </c>
      <c r="D409" s="130" t="s">
        <v>497</v>
      </c>
      <c r="E409" s="130" t="n">
        <v>1000004332</v>
      </c>
      <c r="F409" s="130" t="s">
        <v>498</v>
      </c>
      <c r="G409" s="42" t="n">
        <v>14</v>
      </c>
    </row>
    <row r="410" customFormat="false" ht="14.25" hidden="false" customHeight="true" outlineLevel="0" collapsed="false">
      <c r="B410" s="23" t="s">
        <v>134</v>
      </c>
      <c r="C410" s="65" t="s">
        <v>62</v>
      </c>
      <c r="D410" s="65" t="s">
        <v>4274</v>
      </c>
      <c r="E410" s="65" t="n">
        <v>1000003156</v>
      </c>
      <c r="F410" s="65" t="s">
        <v>4275</v>
      </c>
      <c r="G410" s="42" t="n">
        <v>14.1</v>
      </c>
    </row>
    <row r="411" customFormat="false" ht="14.25" hidden="false" customHeight="true" outlineLevel="0" collapsed="false">
      <c r="B411" s="23" t="s">
        <v>133</v>
      </c>
      <c r="C411" s="65" t="s">
        <v>43</v>
      </c>
      <c r="D411" s="65" t="s">
        <v>3602</v>
      </c>
      <c r="E411" s="65" t="n">
        <v>1000003683</v>
      </c>
      <c r="F411" s="65" t="s">
        <v>3603</v>
      </c>
      <c r="G411" s="42" t="n">
        <v>14.2</v>
      </c>
    </row>
    <row r="412" customFormat="false" ht="14.25" hidden="false" customHeight="true" outlineLevel="0" collapsed="false">
      <c r="B412" s="23" t="s">
        <v>134</v>
      </c>
      <c r="C412" s="65" t="s">
        <v>84</v>
      </c>
      <c r="D412" s="65" t="s">
        <v>2186</v>
      </c>
      <c r="E412" s="65" t="n">
        <v>1000000911</v>
      </c>
      <c r="F412" s="66" t="s">
        <v>2187</v>
      </c>
      <c r="G412" s="42" t="n">
        <v>14.2</v>
      </c>
    </row>
    <row r="413" customFormat="false" ht="14.25" hidden="false" customHeight="true" outlineLevel="0" collapsed="false">
      <c r="B413" s="23" t="s">
        <v>4046</v>
      </c>
      <c r="C413" s="65" t="s">
        <v>98</v>
      </c>
      <c r="D413" s="65" t="s">
        <v>4276</v>
      </c>
      <c r="E413" s="65" t="n">
        <v>1000001872</v>
      </c>
      <c r="F413" s="66" t="s">
        <v>4277</v>
      </c>
      <c r="G413" s="42" t="n">
        <v>14.3</v>
      </c>
    </row>
    <row r="414" customFormat="false" ht="14.25" hidden="false" customHeight="true" outlineLevel="0" collapsed="false">
      <c r="B414" s="23" t="s">
        <v>133</v>
      </c>
      <c r="C414" s="65" t="s">
        <v>52</v>
      </c>
      <c r="D414" s="65" t="s">
        <v>1301</v>
      </c>
      <c r="E414" s="65" t="n">
        <v>1000000569</v>
      </c>
      <c r="F414" s="66" t="s">
        <v>1302</v>
      </c>
      <c r="G414" s="42" t="n">
        <v>14.4</v>
      </c>
    </row>
    <row r="415" customFormat="false" ht="14.25" hidden="false" customHeight="true" outlineLevel="0" collapsed="false">
      <c r="B415" s="23" t="s">
        <v>4046</v>
      </c>
      <c r="C415" s="65" t="s">
        <v>93</v>
      </c>
      <c r="D415" s="65" t="s">
        <v>334</v>
      </c>
      <c r="E415" s="65" t="n">
        <v>1000001415</v>
      </c>
      <c r="F415" s="66" t="s">
        <v>335</v>
      </c>
      <c r="G415" s="42" t="n">
        <v>14.4</v>
      </c>
    </row>
    <row r="416" customFormat="false" ht="14.25" hidden="false" customHeight="true" outlineLevel="0" collapsed="false">
      <c r="B416" s="23" t="s">
        <v>4046</v>
      </c>
      <c r="C416" s="65" t="s">
        <v>103</v>
      </c>
      <c r="D416" s="65" t="s">
        <v>446</v>
      </c>
      <c r="E416" s="65" t="n">
        <v>1000004150</v>
      </c>
      <c r="F416" s="66" t="s">
        <v>447</v>
      </c>
      <c r="G416" s="42" t="n">
        <v>14.4</v>
      </c>
    </row>
    <row r="417" customFormat="false" ht="14.25" hidden="false" customHeight="true" outlineLevel="0" collapsed="false">
      <c r="B417" s="23" t="s">
        <v>134</v>
      </c>
      <c r="C417" s="65" t="s">
        <v>81</v>
      </c>
      <c r="D417" s="65" t="s">
        <v>2102</v>
      </c>
      <c r="E417" s="65" t="n">
        <v>1000000122</v>
      </c>
      <c r="F417" s="66" t="s">
        <v>2103</v>
      </c>
      <c r="G417" s="42" t="n">
        <v>14.45</v>
      </c>
    </row>
    <row r="418" customFormat="false" ht="14.25" hidden="false" customHeight="true" outlineLevel="0" collapsed="false">
      <c r="B418" s="24" t="s">
        <v>134</v>
      </c>
      <c r="C418" s="65" t="s">
        <v>79</v>
      </c>
      <c r="D418" s="128" t="s">
        <v>2249</v>
      </c>
      <c r="E418" s="128" t="n">
        <v>1000003894</v>
      </c>
      <c r="F418" s="128" t="s">
        <v>2250</v>
      </c>
      <c r="G418" s="42" t="n">
        <v>14.45</v>
      </c>
    </row>
    <row r="419" customFormat="false" ht="14.25" hidden="false" customHeight="true" outlineLevel="0" collapsed="false">
      <c r="B419" s="23" t="s">
        <v>4046</v>
      </c>
      <c r="C419" s="65" t="s">
        <v>97</v>
      </c>
      <c r="D419" s="65" t="s">
        <v>2620</v>
      </c>
      <c r="E419" s="65" t="n">
        <v>1000001355</v>
      </c>
      <c r="F419" s="66" t="s">
        <v>2621</v>
      </c>
      <c r="G419" s="42" t="n">
        <v>14.45</v>
      </c>
    </row>
    <row r="420" customFormat="false" ht="14.25" hidden="false" customHeight="true" outlineLevel="0" collapsed="false">
      <c r="B420" s="23" t="s">
        <v>133</v>
      </c>
      <c r="C420" s="65" t="s">
        <v>142</v>
      </c>
      <c r="D420" s="65" t="s">
        <v>3588</v>
      </c>
      <c r="E420" s="65" t="n">
        <v>1000000093</v>
      </c>
      <c r="F420" s="66" t="s">
        <v>4278</v>
      </c>
      <c r="G420" s="42" t="n">
        <v>14.5</v>
      </c>
    </row>
    <row r="421" customFormat="false" ht="14.25" hidden="false" customHeight="true" outlineLevel="0" collapsed="false">
      <c r="B421" s="23" t="s">
        <v>133</v>
      </c>
      <c r="C421" s="65" t="s">
        <v>47</v>
      </c>
      <c r="D421" s="65" t="s">
        <v>234</v>
      </c>
      <c r="E421" s="65" t="n">
        <v>1000003477</v>
      </c>
      <c r="F421" s="65" t="s">
        <v>235</v>
      </c>
      <c r="G421" s="42" t="n">
        <v>14.5</v>
      </c>
    </row>
    <row r="422" customFormat="false" ht="14.25" hidden="false" customHeight="true" outlineLevel="0" collapsed="false">
      <c r="B422" s="23" t="s">
        <v>134</v>
      </c>
      <c r="C422" s="65" t="s">
        <v>74</v>
      </c>
      <c r="D422" s="65" t="s">
        <v>1903</v>
      </c>
      <c r="E422" s="65" t="n">
        <v>1000000049</v>
      </c>
      <c r="F422" s="66" t="s">
        <v>1904</v>
      </c>
      <c r="G422" s="42" t="n">
        <v>14.5</v>
      </c>
    </row>
    <row r="423" customFormat="false" ht="14.25" hidden="false" customHeight="true" outlineLevel="0" collapsed="false">
      <c r="B423" s="23" t="s">
        <v>4046</v>
      </c>
      <c r="C423" s="65" t="s">
        <v>103</v>
      </c>
      <c r="D423" s="65" t="s">
        <v>2564</v>
      </c>
      <c r="E423" s="65" t="n">
        <v>1000001330</v>
      </c>
      <c r="F423" s="66" t="s">
        <v>2565</v>
      </c>
      <c r="G423" s="42" t="n">
        <v>14.6</v>
      </c>
    </row>
    <row r="424" customFormat="false" ht="14.25" hidden="false" customHeight="true" outlineLevel="0" collapsed="false">
      <c r="B424" s="23" t="s">
        <v>134</v>
      </c>
      <c r="C424" s="65" t="s">
        <v>84</v>
      </c>
      <c r="D424" s="65" t="s">
        <v>300</v>
      </c>
      <c r="E424" s="65" t="n">
        <v>1000000431</v>
      </c>
      <c r="F424" s="66" t="s">
        <v>301</v>
      </c>
      <c r="G424" s="42" t="n">
        <v>14.75</v>
      </c>
    </row>
    <row r="425" customFormat="false" ht="14.25" hidden="false" customHeight="true" outlineLevel="0" collapsed="false">
      <c r="B425" s="23" t="s">
        <v>134</v>
      </c>
      <c r="C425" s="65" t="s">
        <v>62</v>
      </c>
      <c r="D425" s="65" t="s">
        <v>1572</v>
      </c>
      <c r="E425" s="65" t="n">
        <v>1000003250</v>
      </c>
      <c r="F425" s="65" t="s">
        <v>1573</v>
      </c>
      <c r="G425" s="42" t="n">
        <v>14.9</v>
      </c>
    </row>
    <row r="426" customFormat="false" ht="14.25" hidden="false" customHeight="true" outlineLevel="0" collapsed="false">
      <c r="B426" s="23" t="s">
        <v>133</v>
      </c>
      <c r="C426" s="65" t="s">
        <v>37</v>
      </c>
      <c r="D426" s="65" t="s">
        <v>1056</v>
      </c>
      <c r="E426" s="65" t="n">
        <v>1000000414</v>
      </c>
      <c r="F426" s="66" t="s">
        <v>1057</v>
      </c>
      <c r="G426" s="42" t="n">
        <v>15</v>
      </c>
    </row>
    <row r="427" customFormat="false" ht="14.25" hidden="false" customHeight="true" outlineLevel="0" collapsed="false">
      <c r="B427" s="23" t="s">
        <v>133</v>
      </c>
      <c r="C427" s="65" t="s">
        <v>145</v>
      </c>
      <c r="D427" s="65" t="s">
        <v>1122</v>
      </c>
      <c r="E427" s="65" t="n">
        <v>1000002758</v>
      </c>
      <c r="F427" s="66" t="s">
        <v>1123</v>
      </c>
      <c r="G427" s="42" t="n">
        <v>15</v>
      </c>
    </row>
    <row r="428" customFormat="false" ht="14.25" hidden="false" customHeight="true" outlineLevel="0" collapsed="false">
      <c r="B428" s="23" t="s">
        <v>133</v>
      </c>
      <c r="C428" s="65" t="s">
        <v>143</v>
      </c>
      <c r="D428" s="65" t="s">
        <v>1210</v>
      </c>
      <c r="E428" s="65" t="n">
        <v>1000003611</v>
      </c>
      <c r="F428" s="65" t="s">
        <v>1211</v>
      </c>
      <c r="G428" s="42" t="n">
        <v>15</v>
      </c>
    </row>
    <row r="429" customFormat="false" ht="14.25" hidden="false" customHeight="true" outlineLevel="0" collapsed="false">
      <c r="B429" s="23" t="s">
        <v>134</v>
      </c>
      <c r="C429" s="65" t="s">
        <v>77</v>
      </c>
      <c r="D429" s="65" t="s">
        <v>4279</v>
      </c>
      <c r="E429" s="65" t="n">
        <v>1000001106</v>
      </c>
      <c r="F429" s="66" t="s">
        <v>4280</v>
      </c>
      <c r="G429" s="42" t="n">
        <v>15</v>
      </c>
    </row>
    <row r="430" customFormat="false" ht="14.25" hidden="false" customHeight="true" outlineLevel="0" collapsed="false">
      <c r="B430" s="23" t="s">
        <v>134</v>
      </c>
      <c r="C430" s="65" t="s">
        <v>81</v>
      </c>
      <c r="D430" s="65" t="s">
        <v>2084</v>
      </c>
      <c r="E430" s="65" t="n">
        <v>1000000147</v>
      </c>
      <c r="F430" s="66" t="s">
        <v>2085</v>
      </c>
      <c r="G430" s="42" t="n">
        <v>15</v>
      </c>
    </row>
    <row r="431" customFormat="false" ht="14.25" hidden="false" customHeight="true" outlineLevel="0" collapsed="false">
      <c r="B431" s="24" t="s">
        <v>134</v>
      </c>
      <c r="C431" s="128" t="s">
        <v>81</v>
      </c>
      <c r="D431" s="128" t="s">
        <v>2150</v>
      </c>
      <c r="E431" s="128" t="n">
        <v>1000003936</v>
      </c>
      <c r="F431" s="128" t="s">
        <v>2151</v>
      </c>
      <c r="G431" s="42" t="n">
        <v>15</v>
      </c>
    </row>
    <row r="432" customFormat="false" ht="14.25" hidden="false" customHeight="true" outlineLevel="0" collapsed="false">
      <c r="B432" s="24" t="s">
        <v>134</v>
      </c>
      <c r="C432" s="128" t="s">
        <v>73</v>
      </c>
      <c r="D432" s="128" t="s">
        <v>2315</v>
      </c>
      <c r="E432" s="128" t="n">
        <v>1000003868</v>
      </c>
      <c r="F432" s="128" t="s">
        <v>2316</v>
      </c>
      <c r="G432" s="42" t="n">
        <v>15</v>
      </c>
    </row>
    <row r="433" customFormat="false" ht="14.25" hidden="false" customHeight="true" outlineLevel="0" collapsed="false">
      <c r="B433" s="24" t="s">
        <v>130</v>
      </c>
      <c r="C433" s="128" t="s">
        <v>118</v>
      </c>
      <c r="D433" s="128" t="s">
        <v>2750</v>
      </c>
      <c r="E433" s="128" t="n">
        <v>1000003991</v>
      </c>
      <c r="F433" s="128" t="s">
        <v>2751</v>
      </c>
      <c r="G433" s="42" t="n">
        <v>15</v>
      </c>
    </row>
    <row r="434" customFormat="false" ht="14.25" hidden="false" customHeight="true" outlineLevel="0" collapsed="false">
      <c r="B434" s="24" t="s">
        <v>130</v>
      </c>
      <c r="C434" s="128" t="s">
        <v>118</v>
      </c>
      <c r="D434" s="128" t="s">
        <v>3933</v>
      </c>
      <c r="E434" s="128" t="n">
        <v>1000004019</v>
      </c>
      <c r="F434" s="128" t="s">
        <v>3934</v>
      </c>
      <c r="G434" s="42" t="n">
        <v>15</v>
      </c>
    </row>
    <row r="435" customFormat="false" ht="14.25" hidden="false" customHeight="true" outlineLevel="0" collapsed="false">
      <c r="B435" s="23" t="s">
        <v>130</v>
      </c>
      <c r="C435" s="65" t="s">
        <v>122</v>
      </c>
      <c r="D435" s="65" t="s">
        <v>2788</v>
      </c>
      <c r="E435" s="65" t="n">
        <v>1000001652</v>
      </c>
      <c r="F435" s="66" t="s">
        <v>2789</v>
      </c>
      <c r="G435" s="42" t="n">
        <v>15</v>
      </c>
    </row>
    <row r="436" customFormat="false" ht="14.25" hidden="false" customHeight="true" outlineLevel="0" collapsed="false">
      <c r="B436" s="23" t="s">
        <v>130</v>
      </c>
      <c r="C436" s="65" t="s">
        <v>111</v>
      </c>
      <c r="D436" s="65" t="s">
        <v>2822</v>
      </c>
      <c r="E436" s="65" t="n">
        <v>1000001459</v>
      </c>
      <c r="F436" s="66" t="s">
        <v>2823</v>
      </c>
      <c r="G436" s="42" t="n">
        <v>15</v>
      </c>
    </row>
    <row r="437" customFormat="false" ht="14.25" hidden="false" customHeight="true" outlineLevel="0" collapsed="false">
      <c r="B437" s="23" t="s">
        <v>134</v>
      </c>
      <c r="C437" s="65" t="s">
        <v>58</v>
      </c>
      <c r="D437" s="65" t="s">
        <v>1416</v>
      </c>
      <c r="E437" s="65" t="n">
        <v>1000000291</v>
      </c>
      <c r="F437" s="66" t="s">
        <v>1417</v>
      </c>
      <c r="G437" s="42" t="n">
        <v>15.1</v>
      </c>
    </row>
    <row r="438" customFormat="false" ht="14.25" hidden="false" customHeight="true" outlineLevel="0" collapsed="false">
      <c r="B438" s="131" t="s">
        <v>134</v>
      </c>
      <c r="C438" s="130" t="s">
        <v>65</v>
      </c>
      <c r="D438" s="130" t="s">
        <v>3101</v>
      </c>
      <c r="E438" s="130" t="n">
        <v>1000004331</v>
      </c>
      <c r="F438" s="130" t="s">
        <v>3102</v>
      </c>
      <c r="G438" s="42" t="n">
        <v>15.1</v>
      </c>
    </row>
    <row r="439" customFormat="false" ht="14.25" hidden="false" customHeight="true" outlineLevel="0" collapsed="false">
      <c r="B439" s="131" t="s">
        <v>4046</v>
      </c>
      <c r="C439" s="130" t="s">
        <v>98</v>
      </c>
      <c r="D439" s="130" t="s">
        <v>3220</v>
      </c>
      <c r="E439" s="130" t="n">
        <v>1000004422</v>
      </c>
      <c r="F439" s="130" t="s">
        <v>3221</v>
      </c>
      <c r="G439" s="42" t="n">
        <v>15.1666666666667</v>
      </c>
    </row>
    <row r="440" customFormat="false" ht="14.25" hidden="false" customHeight="true" outlineLevel="0" collapsed="false">
      <c r="B440" s="23" t="s">
        <v>134</v>
      </c>
      <c r="C440" s="65" t="s">
        <v>61</v>
      </c>
      <c r="D440" s="65" t="s">
        <v>1492</v>
      </c>
      <c r="E440" s="65" t="n">
        <v>1000003497</v>
      </c>
      <c r="F440" s="65" t="s">
        <v>1493</v>
      </c>
      <c r="G440" s="42" t="n">
        <v>15.5</v>
      </c>
    </row>
    <row r="441" customFormat="false" ht="14.25" hidden="false" customHeight="true" outlineLevel="0" collapsed="false">
      <c r="B441" s="23" t="s">
        <v>134</v>
      </c>
      <c r="C441" s="64" t="s">
        <v>69</v>
      </c>
      <c r="D441" s="65" t="s">
        <v>1646</v>
      </c>
      <c r="E441" s="65" t="n">
        <v>1000000523</v>
      </c>
      <c r="F441" s="66" t="s">
        <v>1647</v>
      </c>
      <c r="G441" s="42" t="n">
        <v>15.5</v>
      </c>
    </row>
    <row r="442" customFormat="false" ht="14.25" hidden="false" customHeight="true" outlineLevel="0" collapsed="false">
      <c r="B442" s="23" t="s">
        <v>134</v>
      </c>
      <c r="C442" s="65" t="s">
        <v>67</v>
      </c>
      <c r="D442" s="65" t="s">
        <v>1813</v>
      </c>
      <c r="E442" s="65" t="n">
        <v>1000000958</v>
      </c>
      <c r="F442" s="66" t="s">
        <v>1814</v>
      </c>
      <c r="G442" s="42" t="n">
        <v>15.5</v>
      </c>
    </row>
    <row r="443" customFormat="false" ht="14.25" hidden="false" customHeight="true" outlineLevel="0" collapsed="false">
      <c r="B443" s="23" t="s">
        <v>133</v>
      </c>
      <c r="C443" s="64" t="s">
        <v>21</v>
      </c>
      <c r="D443" s="65" t="s">
        <v>683</v>
      </c>
      <c r="E443" s="65" t="n">
        <v>1000001042</v>
      </c>
      <c r="F443" s="66" t="s">
        <v>684</v>
      </c>
      <c r="G443" s="42" t="n">
        <v>15.6</v>
      </c>
    </row>
    <row r="444" customFormat="false" ht="14.25" hidden="false" customHeight="true" outlineLevel="0" collapsed="false">
      <c r="B444" s="23" t="s">
        <v>134</v>
      </c>
      <c r="C444" s="65" t="s">
        <v>79</v>
      </c>
      <c r="D444" s="65" t="s">
        <v>2229</v>
      </c>
      <c r="E444" s="65" t="n">
        <v>1000000991</v>
      </c>
      <c r="F444" s="66" t="s">
        <v>2230</v>
      </c>
      <c r="G444" s="42" t="n">
        <v>15.6</v>
      </c>
    </row>
    <row r="445" customFormat="false" ht="14.25" hidden="false" customHeight="true" outlineLevel="0" collapsed="false">
      <c r="B445" s="23" t="s">
        <v>134</v>
      </c>
      <c r="C445" s="65" t="s">
        <v>81</v>
      </c>
      <c r="D445" s="65" t="s">
        <v>3923</v>
      </c>
      <c r="E445" s="65" t="n">
        <v>1000003367</v>
      </c>
      <c r="F445" s="65" t="s">
        <v>3924</v>
      </c>
      <c r="G445" s="42" t="n">
        <v>15.85</v>
      </c>
    </row>
    <row r="446" customFormat="false" ht="14.25" hidden="false" customHeight="true" outlineLevel="0" collapsed="false">
      <c r="B446" s="23" t="s">
        <v>133</v>
      </c>
      <c r="C446" s="64" t="s">
        <v>29</v>
      </c>
      <c r="D446" s="65" t="s">
        <v>791</v>
      </c>
      <c r="E446" s="65" t="n">
        <v>1000000728</v>
      </c>
      <c r="F446" s="66" t="s">
        <v>792</v>
      </c>
      <c r="G446" s="42" t="n">
        <v>16</v>
      </c>
    </row>
    <row r="447" customFormat="false" ht="14.25" hidden="false" customHeight="true" outlineLevel="0" collapsed="false">
      <c r="B447" s="23" t="s">
        <v>133</v>
      </c>
      <c r="C447" s="64" t="s">
        <v>30</v>
      </c>
      <c r="D447" s="65" t="s">
        <v>863</v>
      </c>
      <c r="E447" s="65" t="n">
        <v>1000000468</v>
      </c>
      <c r="F447" s="66" t="s">
        <v>864</v>
      </c>
      <c r="G447" s="42" t="n">
        <v>16</v>
      </c>
    </row>
    <row r="448" customFormat="false" ht="14.25" hidden="false" customHeight="true" outlineLevel="0" collapsed="false">
      <c r="B448" s="23" t="s">
        <v>133</v>
      </c>
      <c r="C448" s="64" t="s">
        <v>32</v>
      </c>
      <c r="D448" s="65" t="s">
        <v>927</v>
      </c>
      <c r="E448" s="65" t="n">
        <v>1000000927</v>
      </c>
      <c r="F448" s="66" t="s">
        <v>928</v>
      </c>
      <c r="G448" s="42" t="n">
        <v>16</v>
      </c>
    </row>
    <row r="449" customFormat="false" ht="14.25" hidden="false" customHeight="true" outlineLevel="0" collapsed="false">
      <c r="B449" s="23" t="s">
        <v>133</v>
      </c>
      <c r="C449" s="65" t="s">
        <v>141</v>
      </c>
      <c r="D449" s="65" t="s">
        <v>3732</v>
      </c>
      <c r="E449" s="65" t="n">
        <v>1000003127</v>
      </c>
      <c r="F449" s="66" t="s">
        <v>3733</v>
      </c>
      <c r="G449" s="42" t="n">
        <v>16</v>
      </c>
    </row>
    <row r="450" customFormat="false" ht="14.25" hidden="false" customHeight="true" outlineLevel="0" collapsed="false">
      <c r="B450" s="24" t="s">
        <v>133</v>
      </c>
      <c r="C450" s="65" t="s">
        <v>145</v>
      </c>
      <c r="D450" s="128" t="s">
        <v>4281</v>
      </c>
      <c r="E450" s="128" t="n">
        <v>1000003848</v>
      </c>
      <c r="F450" s="128" t="s">
        <v>4282</v>
      </c>
      <c r="G450" s="42" t="n">
        <v>16</v>
      </c>
    </row>
    <row r="451" customFormat="false" ht="14.25" hidden="false" customHeight="true" outlineLevel="0" collapsed="false">
      <c r="B451" s="23" t="s">
        <v>133</v>
      </c>
      <c r="C451" s="65" t="s">
        <v>47</v>
      </c>
      <c r="D451" s="65" t="s">
        <v>3664</v>
      </c>
      <c r="E451" s="65" t="n">
        <v>1000000762</v>
      </c>
      <c r="F451" s="66" t="s">
        <v>3665</v>
      </c>
      <c r="G451" s="42" t="n">
        <v>16</v>
      </c>
    </row>
    <row r="452" customFormat="false" ht="14.25" hidden="false" customHeight="true" outlineLevel="0" collapsed="false">
      <c r="B452" s="23" t="s">
        <v>133</v>
      </c>
      <c r="C452" s="65" t="s">
        <v>47</v>
      </c>
      <c r="D452" s="65" t="s">
        <v>1237</v>
      </c>
      <c r="E452" s="65" t="n">
        <v>1000002726</v>
      </c>
      <c r="F452" s="65" t="s">
        <v>1238</v>
      </c>
      <c r="G452" s="42" t="n">
        <v>16</v>
      </c>
    </row>
    <row r="453" customFormat="false" ht="14.25" hidden="false" customHeight="true" outlineLevel="0" collapsed="false">
      <c r="B453" s="23" t="s">
        <v>134</v>
      </c>
      <c r="C453" s="64" t="s">
        <v>69</v>
      </c>
      <c r="D453" s="65" t="s">
        <v>1722</v>
      </c>
      <c r="E453" s="65" t="n">
        <v>1000002762</v>
      </c>
      <c r="F453" s="65" t="s">
        <v>1723</v>
      </c>
      <c r="G453" s="42" t="n">
        <v>16</v>
      </c>
    </row>
    <row r="454" customFormat="false" ht="14.25" hidden="false" customHeight="true" outlineLevel="0" collapsed="false">
      <c r="B454" s="23" t="s">
        <v>134</v>
      </c>
      <c r="C454" s="65" t="s">
        <v>78</v>
      </c>
      <c r="D454" s="65" t="s">
        <v>2020</v>
      </c>
      <c r="E454" s="65" t="n">
        <v>1000000209</v>
      </c>
      <c r="F454" s="66" t="s">
        <v>2021</v>
      </c>
      <c r="G454" s="42" t="n">
        <v>16</v>
      </c>
    </row>
    <row r="455" customFormat="false" ht="14.25" hidden="false" customHeight="true" outlineLevel="0" collapsed="false">
      <c r="B455" s="23" t="s">
        <v>134</v>
      </c>
      <c r="C455" s="65" t="s">
        <v>71</v>
      </c>
      <c r="D455" s="65" t="s">
        <v>2267</v>
      </c>
      <c r="E455" s="65" t="n">
        <v>1000000770</v>
      </c>
      <c r="F455" s="66" t="s">
        <v>2268</v>
      </c>
      <c r="G455" s="42" t="n">
        <v>16</v>
      </c>
    </row>
    <row r="456" customFormat="false" ht="14.25" hidden="false" customHeight="true" outlineLevel="0" collapsed="false">
      <c r="B456" s="23" t="s">
        <v>130</v>
      </c>
      <c r="C456" s="65" t="s">
        <v>113</v>
      </c>
      <c r="D456" s="65" t="s">
        <v>2848</v>
      </c>
      <c r="E456" s="65" t="n">
        <v>1000001736</v>
      </c>
      <c r="F456" s="66" t="s">
        <v>2849</v>
      </c>
      <c r="G456" s="42" t="n">
        <v>16</v>
      </c>
    </row>
    <row r="457" customFormat="false" ht="14.25" hidden="false" customHeight="true" outlineLevel="0" collapsed="false">
      <c r="B457" s="23" t="s">
        <v>134</v>
      </c>
      <c r="C457" s="65" t="s">
        <v>74</v>
      </c>
      <c r="D457" s="128" t="s">
        <v>2884</v>
      </c>
      <c r="E457" s="128" t="n">
        <v>1000004117</v>
      </c>
      <c r="F457" s="128" t="s">
        <v>2885</v>
      </c>
      <c r="G457" s="42" t="n">
        <v>16</v>
      </c>
    </row>
    <row r="458" customFormat="false" ht="14.25" hidden="false" customHeight="true" outlineLevel="0" collapsed="false">
      <c r="B458" s="24" t="s">
        <v>134</v>
      </c>
      <c r="C458" s="128" t="s">
        <v>64</v>
      </c>
      <c r="D458" s="128" t="s">
        <v>2894</v>
      </c>
      <c r="E458" s="128" t="n">
        <v>1000004122</v>
      </c>
      <c r="F458" s="128" t="s">
        <v>2895</v>
      </c>
      <c r="G458" s="42" t="n">
        <v>16</v>
      </c>
    </row>
    <row r="459" customFormat="false" ht="14.25" hidden="false" customHeight="true" outlineLevel="0" collapsed="false">
      <c r="B459" s="131" t="s">
        <v>133</v>
      </c>
      <c r="C459" s="130" t="s">
        <v>40</v>
      </c>
      <c r="D459" s="130" t="s">
        <v>3036</v>
      </c>
      <c r="E459" s="130" t="n">
        <v>1000003453</v>
      </c>
      <c r="F459" s="130" t="s">
        <v>3037</v>
      </c>
      <c r="G459" s="42" t="n">
        <v>16</v>
      </c>
    </row>
    <row r="460" customFormat="false" ht="14.25" hidden="false" customHeight="true" outlineLevel="0" collapsed="false">
      <c r="B460" s="131" t="s">
        <v>133</v>
      </c>
      <c r="C460" s="64" t="s">
        <v>32</v>
      </c>
      <c r="D460" s="130" t="s">
        <v>476</v>
      </c>
      <c r="E460" s="130" t="n">
        <v>1000004021</v>
      </c>
      <c r="F460" s="130" t="s">
        <v>477</v>
      </c>
      <c r="G460" s="42" t="n">
        <v>16</v>
      </c>
    </row>
    <row r="461" customFormat="false" ht="14.25" hidden="false" customHeight="true" outlineLevel="0" collapsed="false">
      <c r="B461" s="23" t="s">
        <v>134</v>
      </c>
      <c r="C461" s="65" t="s">
        <v>62</v>
      </c>
      <c r="D461" s="65" t="s">
        <v>1528</v>
      </c>
      <c r="E461" s="65" t="n">
        <v>1000000370</v>
      </c>
      <c r="F461" s="66" t="s">
        <v>1529</v>
      </c>
      <c r="G461" s="42" t="n">
        <v>16.2</v>
      </c>
    </row>
    <row r="462" customFormat="false" ht="14.25" hidden="false" customHeight="true" outlineLevel="0" collapsed="false">
      <c r="B462" s="23" t="s">
        <v>133</v>
      </c>
      <c r="C462" s="65" t="s">
        <v>40</v>
      </c>
      <c r="D462" s="65" t="s">
        <v>1084</v>
      </c>
      <c r="E462" s="65" t="n">
        <v>1000000263</v>
      </c>
      <c r="F462" s="66" t="s">
        <v>1085</v>
      </c>
      <c r="G462" s="42" t="n">
        <v>16.5</v>
      </c>
    </row>
    <row r="463" customFormat="false" ht="14.25" hidden="false" customHeight="true" outlineLevel="0" collapsed="false">
      <c r="B463" s="131" t="s">
        <v>4046</v>
      </c>
      <c r="C463" s="130" t="s">
        <v>98</v>
      </c>
      <c r="D463" s="130" t="s">
        <v>3951</v>
      </c>
      <c r="E463" s="130" t="n">
        <v>1000004366</v>
      </c>
      <c r="F463" s="130" t="s">
        <v>3952</v>
      </c>
      <c r="G463" s="42" t="n">
        <v>16.5</v>
      </c>
    </row>
    <row r="464" customFormat="false" ht="14.25" hidden="false" customHeight="true" outlineLevel="0" collapsed="false">
      <c r="B464" s="131" t="s">
        <v>130</v>
      </c>
      <c r="C464" s="130" t="s">
        <v>122</v>
      </c>
      <c r="D464" s="130" t="s">
        <v>524</v>
      </c>
      <c r="E464" s="130" t="n">
        <v>1000004416</v>
      </c>
      <c r="F464" s="130" t="s">
        <v>525</v>
      </c>
      <c r="G464" s="42" t="n">
        <v>16.6666666666667</v>
      </c>
    </row>
    <row r="465" customFormat="false" ht="14.25" hidden="false" customHeight="true" outlineLevel="0" collapsed="false">
      <c r="B465" s="116" t="s">
        <v>134</v>
      </c>
      <c r="C465" s="117" t="s">
        <v>58</v>
      </c>
      <c r="D465" s="117" t="s">
        <v>3240</v>
      </c>
      <c r="E465" s="117" t="n">
        <v>1000004439</v>
      </c>
      <c r="F465" s="117" t="s">
        <v>2353</v>
      </c>
      <c r="G465" s="42" t="n">
        <v>16.6666666666667</v>
      </c>
    </row>
    <row r="466" customFormat="false" ht="14.25" hidden="false" customHeight="true" outlineLevel="0" collapsed="false">
      <c r="B466" s="23" t="s">
        <v>4046</v>
      </c>
      <c r="C466" s="65" t="s">
        <v>140</v>
      </c>
      <c r="D466" s="65" t="s">
        <v>2359</v>
      </c>
      <c r="E466" s="65" t="n">
        <v>1000001257</v>
      </c>
      <c r="F466" s="66" t="s">
        <v>2360</v>
      </c>
      <c r="G466" s="42" t="n">
        <v>16.8</v>
      </c>
    </row>
    <row r="467" customFormat="false" ht="14.25" hidden="false" customHeight="true" outlineLevel="0" collapsed="false">
      <c r="B467" s="131" t="s">
        <v>131</v>
      </c>
      <c r="C467" s="130" t="s">
        <v>97</v>
      </c>
      <c r="D467" s="130" t="s">
        <v>4283</v>
      </c>
      <c r="E467" s="130" t="n">
        <v>1000004037</v>
      </c>
      <c r="F467" s="130" t="s">
        <v>4284</v>
      </c>
      <c r="G467" s="42" t="n">
        <v>16.85</v>
      </c>
    </row>
    <row r="468" customFormat="false" ht="14.25" hidden="false" customHeight="true" outlineLevel="0" collapsed="false">
      <c r="B468" s="23" t="s">
        <v>133</v>
      </c>
      <c r="C468" s="64" t="s">
        <v>21</v>
      </c>
      <c r="D468" s="65" t="s">
        <v>709</v>
      </c>
      <c r="E468" s="65" t="n">
        <v>1000003133</v>
      </c>
      <c r="F468" s="65" t="s">
        <v>710</v>
      </c>
      <c r="G468" s="42" t="n">
        <v>17</v>
      </c>
    </row>
    <row r="469" customFormat="false" ht="14.25" hidden="false" customHeight="true" outlineLevel="0" collapsed="false">
      <c r="B469" s="23" t="s">
        <v>134</v>
      </c>
      <c r="C469" s="65" t="s">
        <v>74</v>
      </c>
      <c r="D469" s="65" t="s">
        <v>286</v>
      </c>
      <c r="E469" s="65" t="n">
        <v>1000000823</v>
      </c>
      <c r="F469" s="66" t="s">
        <v>287</v>
      </c>
      <c r="G469" s="42" t="n">
        <v>17</v>
      </c>
    </row>
    <row r="470" customFormat="false" ht="14.25" hidden="false" customHeight="true" outlineLevel="0" collapsed="false">
      <c r="B470" s="24" t="s">
        <v>130</v>
      </c>
      <c r="C470" s="128" t="s">
        <v>139</v>
      </c>
      <c r="D470" s="128" t="s">
        <v>4285</v>
      </c>
      <c r="E470" s="128" t="n">
        <v>1000001810</v>
      </c>
      <c r="F470" s="128" t="s">
        <v>4286</v>
      </c>
      <c r="G470" s="42" t="n">
        <v>17</v>
      </c>
    </row>
    <row r="471" customFormat="false" ht="14.25" hidden="false" customHeight="true" outlineLevel="0" collapsed="false">
      <c r="B471" s="23" t="s">
        <v>130</v>
      </c>
      <c r="C471" s="65" t="s">
        <v>122</v>
      </c>
      <c r="D471" s="65" t="s">
        <v>3935</v>
      </c>
      <c r="E471" s="65" t="n">
        <v>1000001641</v>
      </c>
      <c r="F471" s="66" t="s">
        <v>3936</v>
      </c>
      <c r="G471" s="42" t="n">
        <v>17</v>
      </c>
    </row>
    <row r="472" customFormat="false" ht="14.25" hidden="false" customHeight="true" outlineLevel="0" collapsed="false">
      <c r="B472" s="24" t="s">
        <v>134</v>
      </c>
      <c r="C472" s="128" t="s">
        <v>61</v>
      </c>
      <c r="D472" s="128" t="s">
        <v>442</v>
      </c>
      <c r="E472" s="128" t="n">
        <v>1000004139</v>
      </c>
      <c r="F472" s="128" t="s">
        <v>443</v>
      </c>
      <c r="G472" s="42" t="n">
        <v>17</v>
      </c>
    </row>
    <row r="473" customFormat="false" ht="14.25" hidden="false" customHeight="true" outlineLevel="0" collapsed="false">
      <c r="B473" s="23" t="s">
        <v>134</v>
      </c>
      <c r="C473" s="65" t="s">
        <v>77</v>
      </c>
      <c r="D473" s="65" t="s">
        <v>2937</v>
      </c>
      <c r="E473" s="65" t="n">
        <v>1000004164</v>
      </c>
      <c r="F473" s="66" t="s">
        <v>2938</v>
      </c>
      <c r="G473" s="42" t="n">
        <v>17.15</v>
      </c>
    </row>
    <row r="474" customFormat="false" ht="14.25" hidden="false" customHeight="true" outlineLevel="0" collapsed="false">
      <c r="B474" s="23" t="s">
        <v>134</v>
      </c>
      <c r="C474" s="65" t="s">
        <v>81</v>
      </c>
      <c r="D474" s="65" t="s">
        <v>2134</v>
      </c>
      <c r="E474" s="65" t="n">
        <v>1000003501</v>
      </c>
      <c r="F474" s="65" t="s">
        <v>2135</v>
      </c>
      <c r="G474" s="42" t="n">
        <v>17.2</v>
      </c>
    </row>
    <row r="475" customFormat="false" ht="14.25" hidden="false" customHeight="true" outlineLevel="0" collapsed="false">
      <c r="B475" s="23" t="s">
        <v>134</v>
      </c>
      <c r="C475" s="65" t="s">
        <v>61</v>
      </c>
      <c r="D475" s="65" t="s">
        <v>264</v>
      </c>
      <c r="E475" s="65" t="n">
        <v>1000003791</v>
      </c>
      <c r="F475" s="65" t="s">
        <v>265</v>
      </c>
      <c r="G475" s="42" t="n">
        <v>17.4</v>
      </c>
    </row>
    <row r="476" customFormat="false" ht="14.25" hidden="false" customHeight="true" outlineLevel="0" collapsed="false">
      <c r="B476" s="23" t="s">
        <v>4046</v>
      </c>
      <c r="C476" s="65" t="s">
        <v>97</v>
      </c>
      <c r="D476" s="65" t="s">
        <v>3515</v>
      </c>
      <c r="E476" s="65" t="n">
        <v>1000002007</v>
      </c>
      <c r="F476" s="66" t="s">
        <v>3516</v>
      </c>
      <c r="G476" s="42" t="n">
        <v>17.4</v>
      </c>
    </row>
    <row r="477" customFormat="false" ht="14.25" hidden="false" customHeight="true" outlineLevel="0" collapsed="false">
      <c r="B477" s="23" t="s">
        <v>134</v>
      </c>
      <c r="C477" s="65" t="s">
        <v>78</v>
      </c>
      <c r="D477" s="65" t="s">
        <v>456</v>
      </c>
      <c r="E477" s="65" t="n">
        <v>1000002400</v>
      </c>
      <c r="F477" s="66" t="s">
        <v>457</v>
      </c>
      <c r="G477" s="42" t="n">
        <v>17.5</v>
      </c>
    </row>
    <row r="478" customFormat="false" ht="14.25" hidden="false" customHeight="true" outlineLevel="0" collapsed="false">
      <c r="B478" s="23" t="s">
        <v>133</v>
      </c>
      <c r="C478" s="65" t="s">
        <v>142</v>
      </c>
      <c r="D478" s="65" t="s">
        <v>192</v>
      </c>
      <c r="E478" s="65" t="n">
        <v>1000003500</v>
      </c>
      <c r="F478" s="65" t="s">
        <v>193</v>
      </c>
      <c r="G478" s="42" t="n">
        <v>17.6</v>
      </c>
    </row>
    <row r="479" customFormat="false" ht="14.25" hidden="false" customHeight="true" outlineLevel="0" collapsed="false">
      <c r="B479" s="23" t="s">
        <v>133</v>
      </c>
      <c r="C479" s="64" t="s">
        <v>25</v>
      </c>
      <c r="D479" s="65" t="s">
        <v>158</v>
      </c>
      <c r="E479" s="65" t="n">
        <v>1000000675</v>
      </c>
      <c r="F479" s="66" t="s">
        <v>159</v>
      </c>
      <c r="G479" s="42" t="n">
        <v>17.7</v>
      </c>
    </row>
    <row r="480" customFormat="false" ht="14.25" hidden="false" customHeight="true" outlineLevel="0" collapsed="false">
      <c r="B480" s="23" t="s">
        <v>134</v>
      </c>
      <c r="C480" s="130" t="s">
        <v>58</v>
      </c>
      <c r="D480" s="130" t="s">
        <v>3678</v>
      </c>
      <c r="E480" s="130" t="n">
        <v>1000004199</v>
      </c>
      <c r="F480" s="130" t="s">
        <v>3679</v>
      </c>
      <c r="G480" s="42" t="n">
        <v>17.7</v>
      </c>
    </row>
    <row r="481" customFormat="false" ht="14.25" hidden="false" customHeight="true" outlineLevel="0" collapsed="false">
      <c r="B481" s="131" t="s">
        <v>134</v>
      </c>
      <c r="C481" s="130" t="s">
        <v>67</v>
      </c>
      <c r="D481" s="130" t="s">
        <v>3063</v>
      </c>
      <c r="E481" s="130" t="n">
        <v>1000004225</v>
      </c>
      <c r="F481" s="130" t="s">
        <v>3064</v>
      </c>
      <c r="G481" s="42" t="n">
        <v>17.9</v>
      </c>
    </row>
    <row r="482" customFormat="false" ht="14.25" hidden="false" customHeight="true" outlineLevel="0" collapsed="false">
      <c r="B482" s="23" t="s">
        <v>133</v>
      </c>
      <c r="C482" s="64" t="s">
        <v>24</v>
      </c>
      <c r="D482" s="65" t="s">
        <v>164</v>
      </c>
      <c r="E482" s="65" t="n">
        <v>1000003243</v>
      </c>
      <c r="F482" s="65" t="s">
        <v>165</v>
      </c>
      <c r="G482" s="42" t="n">
        <v>18</v>
      </c>
    </row>
    <row r="483" customFormat="false" ht="14.25" hidden="false" customHeight="true" outlineLevel="0" collapsed="false">
      <c r="B483" s="23" t="s">
        <v>133</v>
      </c>
      <c r="C483" s="65" t="s">
        <v>145</v>
      </c>
      <c r="D483" s="65" t="s">
        <v>1128</v>
      </c>
      <c r="E483" s="65" t="n">
        <v>1000002764</v>
      </c>
      <c r="F483" s="66" t="s">
        <v>1129</v>
      </c>
      <c r="G483" s="42" t="n">
        <v>18</v>
      </c>
    </row>
    <row r="484" customFormat="false" ht="14.25" hidden="false" customHeight="true" outlineLevel="0" collapsed="false">
      <c r="B484" s="24" t="s">
        <v>130</v>
      </c>
      <c r="C484" s="128" t="s">
        <v>122</v>
      </c>
      <c r="D484" s="128" t="s">
        <v>3566</v>
      </c>
      <c r="E484" s="128" t="n">
        <v>1000001859</v>
      </c>
      <c r="F484" s="128" t="s">
        <v>3567</v>
      </c>
      <c r="G484" s="42" t="n">
        <v>18</v>
      </c>
    </row>
    <row r="485" customFormat="false" ht="14.25" hidden="false" customHeight="true" outlineLevel="0" collapsed="false">
      <c r="B485" s="23" t="s">
        <v>130</v>
      </c>
      <c r="C485" s="65" t="s">
        <v>111</v>
      </c>
      <c r="D485" s="65" t="s">
        <v>2808</v>
      </c>
      <c r="E485" s="65" t="n">
        <v>1000001472</v>
      </c>
      <c r="F485" s="66" t="s">
        <v>2809</v>
      </c>
      <c r="G485" s="42" t="n">
        <v>18</v>
      </c>
    </row>
    <row r="486" customFormat="false" ht="14.25" hidden="false" customHeight="true" outlineLevel="0" collapsed="false">
      <c r="B486" s="23" t="s">
        <v>133</v>
      </c>
      <c r="C486" s="65" t="s">
        <v>48</v>
      </c>
      <c r="D486" s="65" t="s">
        <v>2943</v>
      </c>
      <c r="E486" s="65" t="n">
        <v>1000004168</v>
      </c>
      <c r="F486" s="66" t="s">
        <v>2944</v>
      </c>
      <c r="G486" s="42" t="n">
        <v>18</v>
      </c>
    </row>
    <row r="487" customFormat="false" ht="14.25" hidden="false" customHeight="true" outlineLevel="0" collapsed="false">
      <c r="B487" s="23" t="s">
        <v>130</v>
      </c>
      <c r="C487" s="65" t="s">
        <v>120</v>
      </c>
      <c r="D487" s="65" t="s">
        <v>2975</v>
      </c>
      <c r="E487" s="65" t="n">
        <v>1000001168</v>
      </c>
      <c r="F487" s="66" t="s">
        <v>2976</v>
      </c>
      <c r="G487" s="42" t="n">
        <v>18</v>
      </c>
    </row>
    <row r="488" customFormat="false" ht="14.25" hidden="false" customHeight="true" outlineLevel="0" collapsed="false">
      <c r="B488" s="131" t="s">
        <v>132</v>
      </c>
      <c r="C488" s="130" t="s">
        <v>101</v>
      </c>
      <c r="D488" s="130" t="s">
        <v>495</v>
      </c>
      <c r="E488" s="130" t="n">
        <v>1000004320</v>
      </c>
      <c r="F488" s="130" t="s">
        <v>496</v>
      </c>
      <c r="G488" s="42" t="n">
        <v>18</v>
      </c>
    </row>
    <row r="489" customFormat="false" ht="14.25" hidden="false" customHeight="true" outlineLevel="0" collapsed="false">
      <c r="B489" s="131" t="s">
        <v>133</v>
      </c>
      <c r="C489" s="130" t="s">
        <v>145</v>
      </c>
      <c r="D489" s="130" t="s">
        <v>3130</v>
      </c>
      <c r="E489" s="130" t="n">
        <v>1000000704</v>
      </c>
      <c r="F489" s="130" t="s">
        <v>3131</v>
      </c>
      <c r="G489" s="42" t="n">
        <v>18</v>
      </c>
    </row>
    <row r="490" customFormat="false" ht="14.25" hidden="false" customHeight="true" outlineLevel="0" collapsed="false">
      <c r="B490" s="116" t="s">
        <v>133</v>
      </c>
      <c r="C490" s="117" t="s">
        <v>32</v>
      </c>
      <c r="D490" s="117" t="s">
        <v>3259</v>
      </c>
      <c r="E490" s="117" t="n">
        <v>1000004453</v>
      </c>
      <c r="F490" s="117" t="s">
        <v>3260</v>
      </c>
      <c r="G490" s="42" t="n">
        <v>18</v>
      </c>
    </row>
    <row r="491" customFormat="false" ht="14.25" hidden="false" customHeight="true" outlineLevel="0" collapsed="false">
      <c r="B491" s="23" t="s">
        <v>133</v>
      </c>
      <c r="C491" s="64" t="s">
        <v>21</v>
      </c>
      <c r="D491" s="65" t="s">
        <v>647</v>
      </c>
      <c r="E491" s="65" t="n">
        <v>1000000668</v>
      </c>
      <c r="F491" s="66" t="s">
        <v>648</v>
      </c>
      <c r="G491" s="42" t="n">
        <v>18.2</v>
      </c>
    </row>
    <row r="492" customFormat="false" ht="14.25" hidden="false" customHeight="true" outlineLevel="0" collapsed="false">
      <c r="B492" s="23" t="s">
        <v>4046</v>
      </c>
      <c r="C492" s="65" t="s">
        <v>93</v>
      </c>
      <c r="D492" s="65" t="s">
        <v>342</v>
      </c>
      <c r="E492" s="65" t="n">
        <v>1000001441</v>
      </c>
      <c r="F492" s="66" t="s">
        <v>343</v>
      </c>
      <c r="G492" s="42" t="n">
        <v>18.4</v>
      </c>
    </row>
    <row r="493" customFormat="false" ht="14.25" hidden="false" customHeight="true" outlineLevel="0" collapsed="false">
      <c r="B493" s="131" t="s">
        <v>134</v>
      </c>
      <c r="C493" s="130" t="s">
        <v>61</v>
      </c>
      <c r="D493" s="130" t="s">
        <v>3011</v>
      </c>
      <c r="E493" s="130" t="n">
        <v>1000004201</v>
      </c>
      <c r="F493" s="130" t="s">
        <v>3012</v>
      </c>
      <c r="G493" s="42" t="n">
        <v>18.4</v>
      </c>
    </row>
    <row r="494" customFormat="false" ht="14.25" hidden="false" customHeight="true" outlineLevel="0" collapsed="false">
      <c r="B494" s="23" t="s">
        <v>133</v>
      </c>
      <c r="C494" s="64" t="s">
        <v>24</v>
      </c>
      <c r="D494" s="65" t="s">
        <v>731</v>
      </c>
      <c r="E494" s="65" t="n">
        <v>1000003789</v>
      </c>
      <c r="F494" s="65" t="s">
        <v>732</v>
      </c>
      <c r="G494" s="42" t="n">
        <v>18.5</v>
      </c>
    </row>
    <row r="495" customFormat="false" ht="14.25" hidden="false" customHeight="true" outlineLevel="0" collapsed="false">
      <c r="B495" s="23" t="s">
        <v>133</v>
      </c>
      <c r="C495" s="65" t="s">
        <v>40</v>
      </c>
      <c r="D495" s="65" t="s">
        <v>1082</v>
      </c>
      <c r="E495" s="65" t="n">
        <v>1000000268</v>
      </c>
      <c r="F495" s="66" t="s">
        <v>1083</v>
      </c>
      <c r="G495" s="42" t="n">
        <v>18.5</v>
      </c>
    </row>
    <row r="496" customFormat="false" ht="14.25" hidden="false" customHeight="true" outlineLevel="0" collapsed="false">
      <c r="B496" s="24" t="s">
        <v>133</v>
      </c>
      <c r="C496" s="128" t="s">
        <v>40</v>
      </c>
      <c r="D496" s="128" t="s">
        <v>210</v>
      </c>
      <c r="E496" s="128" t="n">
        <v>1000004054</v>
      </c>
      <c r="F496" s="128" t="s">
        <v>211</v>
      </c>
      <c r="G496" s="42" t="n">
        <v>18.5</v>
      </c>
    </row>
    <row r="497" customFormat="false" ht="14.25" hidden="false" customHeight="true" outlineLevel="0" collapsed="false">
      <c r="B497" s="23" t="s">
        <v>134</v>
      </c>
      <c r="C497" s="65" t="s">
        <v>81</v>
      </c>
      <c r="D497" s="65" t="s">
        <v>2136</v>
      </c>
      <c r="E497" s="65" t="n">
        <v>1000003751</v>
      </c>
      <c r="F497" s="65" t="s">
        <v>2137</v>
      </c>
      <c r="G497" s="42" t="n">
        <v>18.5</v>
      </c>
    </row>
    <row r="498" customFormat="false" ht="14.25" hidden="false" customHeight="true" outlineLevel="0" collapsed="false">
      <c r="B498" s="23" t="s">
        <v>4046</v>
      </c>
      <c r="C498" s="65" t="s">
        <v>101</v>
      </c>
      <c r="D498" s="65" t="s">
        <v>2506</v>
      </c>
      <c r="E498" s="65" t="n">
        <v>1000001914</v>
      </c>
      <c r="F498" s="66" t="s">
        <v>2507</v>
      </c>
      <c r="G498" s="42" t="n">
        <v>18.5</v>
      </c>
    </row>
    <row r="499" customFormat="false" ht="14.25" hidden="false" customHeight="true" outlineLevel="0" collapsed="false">
      <c r="B499" s="131" t="s">
        <v>133</v>
      </c>
      <c r="C499" s="130" t="s">
        <v>142</v>
      </c>
      <c r="D499" s="130" t="s">
        <v>3061</v>
      </c>
      <c r="E499" s="130" t="n">
        <v>1000004276</v>
      </c>
      <c r="F499" s="130" t="s">
        <v>3062</v>
      </c>
      <c r="G499" s="42" t="n">
        <v>18.5</v>
      </c>
    </row>
    <row r="500" customFormat="false" ht="14.25" hidden="false" customHeight="true" outlineLevel="0" collapsed="false">
      <c r="B500" s="23" t="s">
        <v>133</v>
      </c>
      <c r="C500" s="65" t="s">
        <v>43</v>
      </c>
      <c r="D500" s="65" t="s">
        <v>220</v>
      </c>
      <c r="E500" s="65" t="n">
        <v>1000000234</v>
      </c>
      <c r="F500" s="66" t="s">
        <v>221</v>
      </c>
      <c r="G500" s="42" t="n">
        <v>18.6</v>
      </c>
    </row>
    <row r="501" customFormat="false" ht="14.25" hidden="false" customHeight="true" outlineLevel="0" collapsed="false">
      <c r="B501" s="23" t="s">
        <v>134</v>
      </c>
      <c r="C501" s="65" t="s">
        <v>58</v>
      </c>
      <c r="D501" s="65" t="s">
        <v>1432</v>
      </c>
      <c r="E501" s="65" t="n">
        <v>1000000297</v>
      </c>
      <c r="F501" s="66" t="s">
        <v>1433</v>
      </c>
      <c r="G501" s="42" t="n">
        <v>18.7</v>
      </c>
    </row>
    <row r="502" customFormat="false" ht="14.25" hidden="false" customHeight="true" outlineLevel="0" collapsed="false">
      <c r="B502" s="23" t="s">
        <v>134</v>
      </c>
      <c r="C502" s="65" t="s">
        <v>78</v>
      </c>
      <c r="D502" s="65" t="s">
        <v>2002</v>
      </c>
      <c r="E502" s="65" t="n">
        <v>1000000222</v>
      </c>
      <c r="F502" s="66" t="s">
        <v>2003</v>
      </c>
      <c r="G502" s="42" t="n">
        <v>18.7</v>
      </c>
    </row>
    <row r="503" customFormat="false" ht="14.25" hidden="false" customHeight="true" outlineLevel="0" collapsed="false">
      <c r="B503" s="24" t="s">
        <v>134</v>
      </c>
      <c r="C503" s="128" t="s">
        <v>61</v>
      </c>
      <c r="D503" s="128" t="s">
        <v>1520</v>
      </c>
      <c r="E503" s="128" t="n">
        <v>1000004022</v>
      </c>
      <c r="F503" s="128" t="s">
        <v>1521</v>
      </c>
      <c r="G503" s="42" t="n">
        <v>18.8</v>
      </c>
    </row>
    <row r="504" customFormat="false" ht="14.25" hidden="false" customHeight="true" outlineLevel="0" collapsed="false">
      <c r="B504" s="131" t="s">
        <v>133</v>
      </c>
      <c r="C504" s="130" t="s">
        <v>143</v>
      </c>
      <c r="D504" s="130" t="s">
        <v>3197</v>
      </c>
      <c r="E504" s="130" t="n">
        <v>1000004404</v>
      </c>
      <c r="F504" s="130" t="s">
        <v>3198</v>
      </c>
      <c r="G504" s="42" t="n">
        <v>18.95</v>
      </c>
    </row>
    <row r="505" customFormat="false" ht="14.25" hidden="false" customHeight="true" outlineLevel="0" collapsed="false">
      <c r="B505" s="23" t="s">
        <v>4046</v>
      </c>
      <c r="C505" s="65" t="s">
        <v>101</v>
      </c>
      <c r="D505" s="65" t="s">
        <v>4287</v>
      </c>
      <c r="E505" s="65" t="n">
        <v>1000001923</v>
      </c>
      <c r="F505" s="66" t="s">
        <v>4288</v>
      </c>
      <c r="G505" s="42" t="n">
        <v>19</v>
      </c>
    </row>
    <row r="506" customFormat="false" ht="14.25" hidden="false" customHeight="true" outlineLevel="0" collapsed="false">
      <c r="B506" s="23" t="s">
        <v>130</v>
      </c>
      <c r="C506" s="65" t="s">
        <v>118</v>
      </c>
      <c r="D506" s="65" t="s">
        <v>2736</v>
      </c>
      <c r="E506" s="65" t="n">
        <v>1000001211</v>
      </c>
      <c r="F506" s="66" t="s">
        <v>2737</v>
      </c>
      <c r="G506" s="42" t="n">
        <v>19</v>
      </c>
    </row>
    <row r="507" customFormat="false" ht="14.25" hidden="false" customHeight="true" outlineLevel="0" collapsed="false">
      <c r="B507" s="23" t="s">
        <v>130</v>
      </c>
      <c r="C507" s="65" t="s">
        <v>120</v>
      </c>
      <c r="D507" s="65" t="s">
        <v>394</v>
      </c>
      <c r="E507" s="65" t="n">
        <v>1000002559</v>
      </c>
      <c r="F507" s="66" t="s">
        <v>395</v>
      </c>
      <c r="G507" s="42" t="n">
        <v>19</v>
      </c>
    </row>
    <row r="508" customFormat="false" ht="14.25" hidden="false" customHeight="true" outlineLevel="0" collapsed="false">
      <c r="B508" s="131" t="s">
        <v>133</v>
      </c>
      <c r="C508" s="64" t="s">
        <v>30</v>
      </c>
      <c r="D508" s="130" t="s">
        <v>483</v>
      </c>
      <c r="E508" s="130" t="n">
        <v>1000004285</v>
      </c>
      <c r="F508" s="130" t="s">
        <v>484</v>
      </c>
      <c r="G508" s="42" t="n">
        <v>19</v>
      </c>
    </row>
    <row r="509" customFormat="false" ht="14.25" hidden="false" customHeight="true" outlineLevel="0" collapsed="false">
      <c r="B509" s="23" t="s">
        <v>133</v>
      </c>
      <c r="C509" s="65" t="s">
        <v>43</v>
      </c>
      <c r="D509" s="65" t="s">
        <v>1162</v>
      </c>
      <c r="E509" s="65" t="n">
        <v>1000000821</v>
      </c>
      <c r="F509" s="66" t="s">
        <v>1163</v>
      </c>
      <c r="G509" s="42" t="n">
        <v>19.05</v>
      </c>
    </row>
    <row r="510" customFormat="false" ht="14.25" hidden="false" customHeight="true" outlineLevel="0" collapsed="false">
      <c r="B510" s="23" t="s">
        <v>133</v>
      </c>
      <c r="C510" s="65" t="s">
        <v>142</v>
      </c>
      <c r="D510" s="65" t="s">
        <v>4289</v>
      </c>
      <c r="E510" s="65" t="n">
        <v>1000000111</v>
      </c>
      <c r="F510" s="66" t="s">
        <v>4290</v>
      </c>
      <c r="G510" s="42" t="n">
        <v>19.2</v>
      </c>
    </row>
    <row r="511" customFormat="false" ht="14.25" hidden="false" customHeight="true" outlineLevel="0" collapsed="false">
      <c r="B511" s="131" t="s">
        <v>133</v>
      </c>
      <c r="C511" s="130" t="s">
        <v>40</v>
      </c>
      <c r="D511" s="130" t="s">
        <v>509</v>
      </c>
      <c r="E511" s="130" t="n">
        <v>1000000271</v>
      </c>
      <c r="F511" s="130" t="s">
        <v>510</v>
      </c>
      <c r="G511" s="42" t="n">
        <v>19.2</v>
      </c>
    </row>
    <row r="512" customFormat="false" ht="14.25" hidden="false" customHeight="true" outlineLevel="0" collapsed="false">
      <c r="B512" s="23" t="s">
        <v>134</v>
      </c>
      <c r="C512" s="65" t="s">
        <v>77</v>
      </c>
      <c r="D512" s="65" t="s">
        <v>1984</v>
      </c>
      <c r="E512" s="65" t="n">
        <v>1000003490</v>
      </c>
      <c r="F512" s="66" t="s">
        <v>1985</v>
      </c>
      <c r="G512" s="42" t="n">
        <v>19.3</v>
      </c>
    </row>
    <row r="513" customFormat="false" ht="14.25" hidden="false" customHeight="true" outlineLevel="0" collapsed="false">
      <c r="B513" s="23" t="s">
        <v>130</v>
      </c>
      <c r="C513" s="65" t="s">
        <v>108</v>
      </c>
      <c r="D513" s="65" t="s">
        <v>4291</v>
      </c>
      <c r="E513" s="65" t="n">
        <v>1000001504</v>
      </c>
      <c r="F513" s="66" t="s">
        <v>4292</v>
      </c>
      <c r="G513" s="42" t="n">
        <v>19.3</v>
      </c>
    </row>
    <row r="514" customFormat="false" ht="14.25" hidden="false" customHeight="true" outlineLevel="0" collapsed="false">
      <c r="B514" s="23" t="s">
        <v>134</v>
      </c>
      <c r="C514" s="65" t="s">
        <v>67</v>
      </c>
      <c r="D514" s="65" t="s">
        <v>3915</v>
      </c>
      <c r="E514" s="65" t="n">
        <v>1000000966</v>
      </c>
      <c r="F514" s="66" t="s">
        <v>3916</v>
      </c>
      <c r="G514" s="42" t="n">
        <v>19.4</v>
      </c>
    </row>
    <row r="515" customFormat="false" ht="14.25" hidden="false" customHeight="true" outlineLevel="0" collapsed="false">
      <c r="B515" s="131" t="s">
        <v>134</v>
      </c>
      <c r="C515" s="130" t="s">
        <v>61</v>
      </c>
      <c r="D515" s="130" t="s">
        <v>3122</v>
      </c>
      <c r="E515" s="130" t="n">
        <v>1000004348</v>
      </c>
      <c r="F515" s="130" t="s">
        <v>3123</v>
      </c>
      <c r="G515" s="42" t="n">
        <v>19.4</v>
      </c>
    </row>
    <row r="516" customFormat="false" ht="14.25" hidden="false" customHeight="true" outlineLevel="0" collapsed="false">
      <c r="B516" s="23" t="s">
        <v>133</v>
      </c>
      <c r="C516" s="65" t="s">
        <v>47</v>
      </c>
      <c r="D516" s="65" t="s">
        <v>1231</v>
      </c>
      <c r="E516" s="65" t="n">
        <v>1000001070</v>
      </c>
      <c r="F516" s="66" t="s">
        <v>1232</v>
      </c>
      <c r="G516" s="42" t="n">
        <v>19.5</v>
      </c>
    </row>
    <row r="517" customFormat="false" ht="14.25" hidden="false" customHeight="true" outlineLevel="0" collapsed="false">
      <c r="B517" s="23" t="s">
        <v>133</v>
      </c>
      <c r="C517" s="65" t="s">
        <v>142</v>
      </c>
      <c r="D517" s="65" t="s">
        <v>994</v>
      </c>
      <c r="E517" s="65" t="n">
        <v>1000000104</v>
      </c>
      <c r="F517" s="66" t="s">
        <v>995</v>
      </c>
      <c r="G517" s="42" t="n">
        <v>19.6</v>
      </c>
    </row>
    <row r="518" customFormat="false" ht="14.25" hidden="false" customHeight="true" outlineLevel="0" collapsed="false">
      <c r="B518" s="24" t="s">
        <v>134</v>
      </c>
      <c r="C518" s="65" t="s">
        <v>79</v>
      </c>
      <c r="D518" s="128" t="s">
        <v>2253</v>
      </c>
      <c r="E518" s="128" t="n">
        <v>1000003990</v>
      </c>
      <c r="F518" s="128" t="s">
        <v>2254</v>
      </c>
      <c r="G518" s="42" t="n">
        <v>19.6</v>
      </c>
    </row>
    <row r="519" customFormat="false" ht="14.25" hidden="false" customHeight="true" outlineLevel="0" collapsed="false">
      <c r="B519" s="131" t="s">
        <v>130</v>
      </c>
      <c r="C519" s="130" t="s">
        <v>113</v>
      </c>
      <c r="D519" s="130" t="s">
        <v>3214</v>
      </c>
      <c r="E519" s="130" t="n">
        <v>1000004411</v>
      </c>
      <c r="F519" s="130" t="s">
        <v>3215</v>
      </c>
      <c r="G519" s="42" t="n">
        <v>19.6666666666667</v>
      </c>
    </row>
    <row r="520" customFormat="false" ht="14.25" hidden="false" customHeight="true" outlineLevel="0" collapsed="false">
      <c r="B520" s="131" t="s">
        <v>133</v>
      </c>
      <c r="C520" s="130" t="s">
        <v>43</v>
      </c>
      <c r="D520" s="130" t="s">
        <v>3193</v>
      </c>
      <c r="E520" s="130" t="n">
        <v>1000004395</v>
      </c>
      <c r="F520" s="130" t="s">
        <v>3194</v>
      </c>
      <c r="G520" s="42" t="n">
        <v>19.8333333333333</v>
      </c>
    </row>
    <row r="521" customFormat="false" ht="14.25" hidden="false" customHeight="true" outlineLevel="0" collapsed="false">
      <c r="B521" s="23" t="s">
        <v>130</v>
      </c>
      <c r="C521" s="65" t="s">
        <v>113</v>
      </c>
      <c r="D521" s="65" t="s">
        <v>432</v>
      </c>
      <c r="E521" s="65" t="n">
        <v>1000003551</v>
      </c>
      <c r="F521" s="65" t="s">
        <v>433</v>
      </c>
      <c r="G521" s="42" t="n">
        <v>19.84</v>
      </c>
    </row>
    <row r="522" customFormat="false" ht="14.25" hidden="false" customHeight="true" outlineLevel="0" collapsed="false">
      <c r="B522" s="23" t="s">
        <v>134</v>
      </c>
      <c r="C522" s="65" t="s">
        <v>61</v>
      </c>
      <c r="D522" s="65" t="s">
        <v>1496</v>
      </c>
      <c r="E522" s="65" t="n">
        <v>1000003191</v>
      </c>
      <c r="F522" s="65" t="s">
        <v>1497</v>
      </c>
      <c r="G522" s="42" t="n">
        <v>19.9</v>
      </c>
    </row>
    <row r="523" customFormat="false" ht="14.25" hidden="false" customHeight="true" outlineLevel="0" collapsed="false">
      <c r="B523" s="24" t="s">
        <v>134</v>
      </c>
      <c r="C523" s="128" t="s">
        <v>61</v>
      </c>
      <c r="D523" s="128" t="s">
        <v>1524</v>
      </c>
      <c r="E523" s="128" t="n">
        <v>1000004105</v>
      </c>
      <c r="F523" s="128" t="s">
        <v>1525</v>
      </c>
      <c r="G523" s="42" t="n">
        <v>19.9</v>
      </c>
    </row>
    <row r="524" customFormat="false" ht="14.25" hidden="false" customHeight="true" outlineLevel="0" collapsed="false">
      <c r="B524" s="23" t="s">
        <v>134</v>
      </c>
      <c r="C524" s="64" t="s">
        <v>69</v>
      </c>
      <c r="D524" s="65" t="s">
        <v>1704</v>
      </c>
      <c r="E524" s="65" t="n">
        <v>1000000943</v>
      </c>
      <c r="F524" s="66" t="s">
        <v>1705</v>
      </c>
      <c r="G524" s="42" t="n">
        <v>19.9</v>
      </c>
    </row>
    <row r="525" customFormat="false" ht="14.25" hidden="false" customHeight="true" outlineLevel="0" collapsed="false">
      <c r="B525" s="23" t="s">
        <v>133</v>
      </c>
      <c r="C525" s="64" t="s">
        <v>21</v>
      </c>
      <c r="D525" s="65" t="s">
        <v>4293</v>
      </c>
      <c r="E525" s="65" t="n">
        <v>1000001039</v>
      </c>
      <c r="F525" s="66" t="s">
        <v>4294</v>
      </c>
      <c r="G525" s="42" t="n">
        <v>20</v>
      </c>
    </row>
    <row r="526" customFormat="false" ht="14.25" hidden="false" customHeight="true" outlineLevel="0" collapsed="false">
      <c r="B526" s="23" t="s">
        <v>133</v>
      </c>
      <c r="C526" s="64" t="s">
        <v>21</v>
      </c>
      <c r="D526" s="65" t="s">
        <v>3901</v>
      </c>
      <c r="E526" s="65" t="n">
        <v>1000002734</v>
      </c>
      <c r="F526" s="65" t="s">
        <v>3902</v>
      </c>
      <c r="G526" s="42" t="n">
        <v>20</v>
      </c>
    </row>
    <row r="527" customFormat="false" ht="14.25" hidden="false" customHeight="true" outlineLevel="0" collapsed="false">
      <c r="B527" s="23" t="s">
        <v>133</v>
      </c>
      <c r="C527" s="64" t="s">
        <v>25</v>
      </c>
      <c r="D527" s="65" t="s">
        <v>723</v>
      </c>
      <c r="E527" s="65" t="n">
        <v>1000003545</v>
      </c>
      <c r="F527" s="65" t="s">
        <v>724</v>
      </c>
      <c r="G527" s="42" t="n">
        <v>20</v>
      </c>
    </row>
    <row r="528" customFormat="false" ht="14.25" hidden="false" customHeight="true" outlineLevel="0" collapsed="false">
      <c r="B528" s="23" t="s">
        <v>133</v>
      </c>
      <c r="C528" s="65" t="s">
        <v>141</v>
      </c>
      <c r="D528" s="65" t="s">
        <v>180</v>
      </c>
      <c r="E528" s="65" t="n">
        <v>1000000081</v>
      </c>
      <c r="F528" s="66" t="s">
        <v>181</v>
      </c>
      <c r="G528" s="42" t="n">
        <v>20</v>
      </c>
    </row>
    <row r="529" customFormat="false" ht="14.25" hidden="false" customHeight="true" outlineLevel="0" collapsed="false">
      <c r="B529" s="23" t="s">
        <v>134</v>
      </c>
      <c r="C529" s="65" t="s">
        <v>62</v>
      </c>
      <c r="D529" s="65" t="s">
        <v>1578</v>
      </c>
      <c r="E529" s="65" t="n">
        <v>1000003744</v>
      </c>
      <c r="F529" s="65" t="s">
        <v>1579</v>
      </c>
      <c r="G529" s="42" t="n">
        <v>20</v>
      </c>
    </row>
    <row r="530" customFormat="false" ht="14.25" hidden="false" customHeight="true" outlineLevel="0" collapsed="false">
      <c r="B530" s="23" t="s">
        <v>134</v>
      </c>
      <c r="C530" s="64" t="s">
        <v>65</v>
      </c>
      <c r="D530" s="65" t="s">
        <v>1684</v>
      </c>
      <c r="E530" s="65" t="n">
        <v>1000000525</v>
      </c>
      <c r="F530" s="66" t="s">
        <v>1685</v>
      </c>
      <c r="G530" s="42" t="n">
        <v>20</v>
      </c>
    </row>
    <row r="531" customFormat="false" ht="14.25" hidden="false" customHeight="true" outlineLevel="0" collapsed="false">
      <c r="B531" s="23" t="s">
        <v>134</v>
      </c>
      <c r="C531" s="64" t="s">
        <v>65</v>
      </c>
      <c r="D531" s="65" t="s">
        <v>1712</v>
      </c>
      <c r="E531" s="65" t="n">
        <v>1000000945</v>
      </c>
      <c r="F531" s="66" t="s">
        <v>1713</v>
      </c>
      <c r="G531" s="42" t="n">
        <v>20</v>
      </c>
    </row>
    <row r="532" customFormat="false" ht="14.25" hidden="false" customHeight="true" outlineLevel="0" collapsed="false">
      <c r="B532" s="23" t="s">
        <v>134</v>
      </c>
      <c r="C532" s="64" t="s">
        <v>65</v>
      </c>
      <c r="D532" s="65" t="s">
        <v>1751</v>
      </c>
      <c r="E532" s="65" t="n">
        <v>1000003747</v>
      </c>
      <c r="F532" s="65" t="s">
        <v>1752</v>
      </c>
      <c r="G532" s="42" t="n">
        <v>20</v>
      </c>
    </row>
    <row r="533" customFormat="false" ht="14.25" hidden="false" customHeight="true" outlineLevel="0" collapsed="false">
      <c r="B533" s="131" t="s">
        <v>133</v>
      </c>
      <c r="C533" s="64" t="s">
        <v>30</v>
      </c>
      <c r="D533" s="130" t="s">
        <v>3065</v>
      </c>
      <c r="E533" s="130" t="n">
        <v>1000004277</v>
      </c>
      <c r="F533" s="130" t="s">
        <v>3066</v>
      </c>
      <c r="G533" s="42" t="n">
        <v>20</v>
      </c>
    </row>
    <row r="534" customFormat="false" ht="14.25" hidden="false" customHeight="true" outlineLevel="0" collapsed="false">
      <c r="B534" s="23" t="s">
        <v>133</v>
      </c>
      <c r="C534" s="64" t="s">
        <v>25</v>
      </c>
      <c r="D534" s="65" t="s">
        <v>727</v>
      </c>
      <c r="E534" s="65" t="n">
        <v>1000003596</v>
      </c>
      <c r="F534" s="65" t="s">
        <v>728</v>
      </c>
      <c r="G534" s="42" t="n">
        <v>20.2</v>
      </c>
    </row>
    <row r="535" customFormat="false" ht="14.25" hidden="false" customHeight="true" outlineLevel="0" collapsed="false">
      <c r="B535" s="24" t="s">
        <v>133</v>
      </c>
      <c r="C535" s="64" t="s">
        <v>25</v>
      </c>
      <c r="D535" s="128" t="s">
        <v>2870</v>
      </c>
      <c r="E535" s="128" t="n">
        <v>1000004109</v>
      </c>
      <c r="F535" s="128" t="s">
        <v>2871</v>
      </c>
      <c r="G535" s="42" t="n">
        <v>20.5</v>
      </c>
    </row>
    <row r="536" customFormat="false" ht="14.25" hidden="false" customHeight="true" outlineLevel="0" collapsed="false">
      <c r="B536" s="24" t="s">
        <v>133</v>
      </c>
      <c r="C536" s="128" t="s">
        <v>52</v>
      </c>
      <c r="D536" s="128" t="s">
        <v>250</v>
      </c>
      <c r="E536" s="128" t="n">
        <v>1000004017</v>
      </c>
      <c r="F536" s="128" t="s">
        <v>251</v>
      </c>
      <c r="G536" s="42" t="n">
        <v>20.6</v>
      </c>
    </row>
    <row r="537" customFormat="false" ht="14.25" hidden="false" customHeight="true" outlineLevel="0" collapsed="false">
      <c r="B537" s="23" t="s">
        <v>134</v>
      </c>
      <c r="C537" s="65" t="s">
        <v>81</v>
      </c>
      <c r="D537" s="65" t="s">
        <v>2116</v>
      </c>
      <c r="E537" s="65" t="n">
        <v>1000000159</v>
      </c>
      <c r="F537" s="66" t="s">
        <v>2117</v>
      </c>
      <c r="G537" s="42" t="n">
        <v>20.6</v>
      </c>
    </row>
    <row r="538" customFormat="false" ht="14.25" hidden="false" customHeight="true" outlineLevel="0" collapsed="false">
      <c r="B538" s="131" t="s">
        <v>134</v>
      </c>
      <c r="C538" s="130" t="s">
        <v>81</v>
      </c>
      <c r="D538" s="130" t="s">
        <v>4295</v>
      </c>
      <c r="E538" s="130" t="n">
        <v>1000004364</v>
      </c>
      <c r="F538" s="130" t="s">
        <v>4296</v>
      </c>
      <c r="G538" s="42" t="n">
        <v>20.6</v>
      </c>
    </row>
    <row r="539" customFormat="false" ht="14.25" hidden="false" customHeight="true" outlineLevel="0" collapsed="false">
      <c r="B539" s="24" t="s">
        <v>134</v>
      </c>
      <c r="C539" s="128" t="s">
        <v>81</v>
      </c>
      <c r="D539" s="128" t="s">
        <v>2152</v>
      </c>
      <c r="E539" s="128" t="n">
        <v>1000004067</v>
      </c>
      <c r="F539" s="128" t="s">
        <v>2153</v>
      </c>
      <c r="G539" s="42" t="n">
        <v>20.7</v>
      </c>
    </row>
    <row r="540" customFormat="false" ht="14.25" hidden="false" customHeight="true" outlineLevel="0" collapsed="false">
      <c r="B540" s="23" t="s">
        <v>134</v>
      </c>
      <c r="C540" s="65" t="s">
        <v>67</v>
      </c>
      <c r="D540" s="65" t="s">
        <v>1799</v>
      </c>
      <c r="E540" s="65" t="n">
        <v>1000000538</v>
      </c>
      <c r="F540" s="66" t="s">
        <v>1800</v>
      </c>
      <c r="G540" s="42" t="n">
        <v>20.8</v>
      </c>
    </row>
    <row r="541" customFormat="false" ht="14.25" hidden="false" customHeight="true" outlineLevel="0" collapsed="false">
      <c r="B541" s="23" t="s">
        <v>4046</v>
      </c>
      <c r="C541" s="65" t="s">
        <v>93</v>
      </c>
      <c r="D541" s="65" t="s">
        <v>346</v>
      </c>
      <c r="E541" s="65" t="n">
        <v>1000002031</v>
      </c>
      <c r="F541" s="66" t="s">
        <v>347</v>
      </c>
      <c r="G541" s="42" t="n">
        <v>20.8</v>
      </c>
    </row>
    <row r="542" customFormat="false" ht="14.25" hidden="false" customHeight="true" outlineLevel="0" collapsed="false">
      <c r="B542" s="23" t="s">
        <v>133</v>
      </c>
      <c r="C542" s="65" t="s">
        <v>37</v>
      </c>
      <c r="D542" s="65" t="s">
        <v>1072</v>
      </c>
      <c r="E542" s="65" t="n">
        <v>1000000895</v>
      </c>
      <c r="F542" s="66" t="s">
        <v>1073</v>
      </c>
      <c r="G542" s="42" t="n">
        <v>21</v>
      </c>
    </row>
    <row r="543" customFormat="false" ht="14.25" hidden="false" customHeight="true" outlineLevel="0" collapsed="false">
      <c r="B543" s="24" t="s">
        <v>133</v>
      </c>
      <c r="C543" s="128" t="s">
        <v>55</v>
      </c>
      <c r="D543" s="128" t="s">
        <v>260</v>
      </c>
      <c r="E543" s="128" t="n">
        <v>1000004050</v>
      </c>
      <c r="F543" s="128" t="s">
        <v>261</v>
      </c>
      <c r="G543" s="42" t="n">
        <v>21</v>
      </c>
    </row>
    <row r="544" customFormat="false" ht="14.25" hidden="false" customHeight="true" outlineLevel="0" collapsed="false">
      <c r="B544" s="23" t="s">
        <v>134</v>
      </c>
      <c r="C544" s="65" t="s">
        <v>74</v>
      </c>
      <c r="D544" s="65" t="s">
        <v>1858</v>
      </c>
      <c r="E544" s="65" t="n">
        <v>1000000021</v>
      </c>
      <c r="F544" s="66" t="s">
        <v>1859</v>
      </c>
      <c r="G544" s="42" t="n">
        <v>21</v>
      </c>
    </row>
    <row r="545" customFormat="false" ht="14.25" hidden="false" customHeight="true" outlineLevel="0" collapsed="false">
      <c r="B545" s="23" t="s">
        <v>134</v>
      </c>
      <c r="C545" s="65" t="s">
        <v>84</v>
      </c>
      <c r="D545" s="65" t="s">
        <v>2192</v>
      </c>
      <c r="E545" s="65" t="n">
        <v>1000003590</v>
      </c>
      <c r="F545" s="65" t="s">
        <v>2193</v>
      </c>
      <c r="G545" s="42" t="n">
        <v>21</v>
      </c>
    </row>
    <row r="546" customFormat="false" ht="14.25" hidden="false" customHeight="true" outlineLevel="0" collapsed="false">
      <c r="B546" s="23" t="s">
        <v>134</v>
      </c>
      <c r="C546" s="65" t="s">
        <v>73</v>
      </c>
      <c r="D546" s="65" t="s">
        <v>2295</v>
      </c>
      <c r="E546" s="65" t="n">
        <v>1000000788</v>
      </c>
      <c r="F546" s="66" t="s">
        <v>2296</v>
      </c>
      <c r="G546" s="42" t="n">
        <v>21</v>
      </c>
    </row>
    <row r="547" customFormat="false" ht="14.25" hidden="false" customHeight="true" outlineLevel="0" collapsed="false">
      <c r="B547" s="23" t="s">
        <v>130</v>
      </c>
      <c r="C547" s="65" t="s">
        <v>111</v>
      </c>
      <c r="D547" s="65" t="s">
        <v>420</v>
      </c>
      <c r="E547" s="65" t="n">
        <v>1000003462</v>
      </c>
      <c r="F547" s="65" t="s">
        <v>421</v>
      </c>
      <c r="G547" s="42" t="n">
        <v>21</v>
      </c>
    </row>
    <row r="548" customFormat="false" ht="14.25" hidden="false" customHeight="true" outlineLevel="0" collapsed="false">
      <c r="B548" s="23" t="s">
        <v>133</v>
      </c>
      <c r="C548" s="65" t="s">
        <v>37</v>
      </c>
      <c r="D548" s="65" t="s">
        <v>1076</v>
      </c>
      <c r="E548" s="65" t="n">
        <v>1000002980</v>
      </c>
      <c r="F548" s="65" t="s">
        <v>1077</v>
      </c>
      <c r="G548" s="42" t="n">
        <v>21.3</v>
      </c>
    </row>
    <row r="549" customFormat="false" ht="14.25" hidden="false" customHeight="true" outlineLevel="0" collapsed="false">
      <c r="B549" s="131" t="s">
        <v>134</v>
      </c>
      <c r="C549" s="130" t="s">
        <v>81</v>
      </c>
      <c r="D549" s="130" t="s">
        <v>3028</v>
      </c>
      <c r="E549" s="130" t="n">
        <v>1000004230</v>
      </c>
      <c r="F549" s="130" t="s">
        <v>3029</v>
      </c>
      <c r="G549" s="42" t="n">
        <v>21.5</v>
      </c>
    </row>
    <row r="550" customFormat="false" ht="14.25" hidden="false" customHeight="true" outlineLevel="0" collapsed="false">
      <c r="B550" s="23" t="s">
        <v>4046</v>
      </c>
      <c r="C550" s="65" t="s">
        <v>93</v>
      </c>
      <c r="D550" s="65" t="s">
        <v>2445</v>
      </c>
      <c r="E550" s="65" t="n">
        <v>1000001425</v>
      </c>
      <c r="F550" s="66" t="s">
        <v>2446</v>
      </c>
      <c r="G550" s="42" t="n">
        <v>21.6</v>
      </c>
    </row>
    <row r="551" customFormat="false" ht="14.25" hidden="false" customHeight="true" outlineLevel="0" collapsed="false">
      <c r="B551" s="131" t="s">
        <v>134</v>
      </c>
      <c r="C551" s="130" t="s">
        <v>81</v>
      </c>
      <c r="D551" s="130" t="s">
        <v>3182</v>
      </c>
      <c r="E551" s="130" t="n">
        <v>1000004379</v>
      </c>
      <c r="F551" s="130" t="s">
        <v>714</v>
      </c>
      <c r="G551" s="42" t="n">
        <v>21.75</v>
      </c>
    </row>
    <row r="552" customFormat="false" ht="14.25" hidden="false" customHeight="true" outlineLevel="0" collapsed="false">
      <c r="B552" s="23" t="s">
        <v>134</v>
      </c>
      <c r="C552" s="65" t="s">
        <v>79</v>
      </c>
      <c r="D552" s="65" t="s">
        <v>2215</v>
      </c>
      <c r="E552" s="65" t="n">
        <v>1000000582</v>
      </c>
      <c r="F552" s="66" t="s">
        <v>2216</v>
      </c>
      <c r="G552" s="42" t="n">
        <v>21.8</v>
      </c>
    </row>
    <row r="553" customFormat="false" ht="14.25" hidden="false" customHeight="true" outlineLevel="0" collapsed="false">
      <c r="B553" s="23" t="s">
        <v>133</v>
      </c>
      <c r="C553" s="64" t="s">
        <v>25</v>
      </c>
      <c r="D553" s="65" t="s">
        <v>719</v>
      </c>
      <c r="E553" s="65" t="n">
        <v>1000003532</v>
      </c>
      <c r="F553" s="65" t="s">
        <v>720</v>
      </c>
      <c r="G553" s="42" t="n">
        <v>22</v>
      </c>
    </row>
    <row r="554" customFormat="false" ht="14.25" hidden="false" customHeight="true" outlineLevel="0" collapsed="false">
      <c r="B554" s="23" t="s">
        <v>133</v>
      </c>
      <c r="C554" s="65" t="s">
        <v>40</v>
      </c>
      <c r="D554" s="65" t="s">
        <v>206</v>
      </c>
      <c r="E554" s="65" t="n">
        <v>1000000262</v>
      </c>
      <c r="F554" s="66" t="s">
        <v>207</v>
      </c>
      <c r="G554" s="42" t="n">
        <v>22</v>
      </c>
    </row>
    <row r="555" customFormat="false" ht="14.25" hidden="false" customHeight="true" outlineLevel="0" collapsed="false">
      <c r="B555" s="23" t="s">
        <v>133</v>
      </c>
      <c r="C555" s="65" t="s">
        <v>145</v>
      </c>
      <c r="D555" s="65" t="s">
        <v>1136</v>
      </c>
      <c r="E555" s="65" t="n">
        <v>1000003809</v>
      </c>
      <c r="F555" s="65" t="s">
        <v>1137</v>
      </c>
      <c r="G555" s="42" t="n">
        <v>22</v>
      </c>
    </row>
    <row r="556" customFormat="false" ht="14.25" hidden="false" customHeight="true" outlineLevel="0" collapsed="false">
      <c r="B556" s="23" t="s">
        <v>130</v>
      </c>
      <c r="C556" s="128" t="s">
        <v>118</v>
      </c>
      <c r="D556" s="128" t="s">
        <v>2746</v>
      </c>
      <c r="E556" s="128" t="n">
        <v>1000003919</v>
      </c>
      <c r="F556" s="128" t="s">
        <v>2747</v>
      </c>
      <c r="G556" s="42" t="n">
        <v>22</v>
      </c>
    </row>
    <row r="557" customFormat="false" ht="14.25" hidden="false" customHeight="true" outlineLevel="0" collapsed="false">
      <c r="B557" s="24" t="s">
        <v>130</v>
      </c>
      <c r="C557" s="128" t="s">
        <v>115</v>
      </c>
      <c r="D557" s="128" t="s">
        <v>444</v>
      </c>
      <c r="E557" s="128" t="n">
        <v>1000004145</v>
      </c>
      <c r="F557" s="128" t="s">
        <v>445</v>
      </c>
      <c r="G557" s="42" t="n">
        <v>22</v>
      </c>
    </row>
    <row r="558" customFormat="false" ht="14.25" hidden="false" customHeight="true" outlineLevel="0" collapsed="false">
      <c r="B558" s="23" t="s">
        <v>134</v>
      </c>
      <c r="C558" s="65" t="s">
        <v>61</v>
      </c>
      <c r="D558" s="65" t="s">
        <v>1458</v>
      </c>
      <c r="E558" s="65" t="n">
        <v>1000000196</v>
      </c>
      <c r="F558" s="66" t="s">
        <v>1459</v>
      </c>
      <c r="G558" s="42" t="n">
        <v>22.4</v>
      </c>
    </row>
    <row r="559" customFormat="false" ht="14.25" hidden="false" customHeight="true" outlineLevel="0" collapsed="false">
      <c r="B559" s="23" t="s">
        <v>134</v>
      </c>
      <c r="C559" s="65" t="s">
        <v>61</v>
      </c>
      <c r="D559" s="65" t="s">
        <v>1464</v>
      </c>
      <c r="E559" s="65" t="n">
        <v>1000000189</v>
      </c>
      <c r="F559" s="66" t="s">
        <v>1465</v>
      </c>
      <c r="G559" s="42" t="n">
        <v>22.4</v>
      </c>
    </row>
    <row r="560" customFormat="false" ht="14.25" hidden="false" customHeight="true" outlineLevel="0" collapsed="false">
      <c r="B560" s="23" t="s">
        <v>134</v>
      </c>
      <c r="C560" s="65" t="s">
        <v>61</v>
      </c>
      <c r="D560" s="65" t="s">
        <v>1468</v>
      </c>
      <c r="E560" s="65" t="n">
        <v>1000000178</v>
      </c>
      <c r="F560" s="66" t="s">
        <v>1469</v>
      </c>
      <c r="G560" s="42" t="n">
        <v>22.4</v>
      </c>
    </row>
    <row r="561" customFormat="false" ht="14.25" hidden="false" customHeight="true" outlineLevel="0" collapsed="false">
      <c r="B561" s="23" t="s">
        <v>133</v>
      </c>
      <c r="C561" s="64" t="s">
        <v>21</v>
      </c>
      <c r="D561" s="65" t="s">
        <v>657</v>
      </c>
      <c r="E561" s="65" t="n">
        <v>1000000655</v>
      </c>
      <c r="F561" s="66" t="s">
        <v>658</v>
      </c>
      <c r="G561" s="42" t="n">
        <v>22.5</v>
      </c>
    </row>
    <row r="562" customFormat="false" ht="14.25" hidden="false" customHeight="true" outlineLevel="0" collapsed="false">
      <c r="B562" s="23" t="s">
        <v>134</v>
      </c>
      <c r="C562" s="65" t="s">
        <v>78</v>
      </c>
      <c r="D562" s="65" t="s">
        <v>2006</v>
      </c>
      <c r="E562" s="65" t="n">
        <v>1000000224</v>
      </c>
      <c r="F562" s="66" t="s">
        <v>2007</v>
      </c>
      <c r="G562" s="42" t="n">
        <v>22.5</v>
      </c>
    </row>
    <row r="563" customFormat="false" ht="14.25" hidden="false" customHeight="true" outlineLevel="0" collapsed="false">
      <c r="B563" s="23" t="s">
        <v>134</v>
      </c>
      <c r="C563" s="65" t="s">
        <v>78</v>
      </c>
      <c r="D563" s="65" t="s">
        <v>2040</v>
      </c>
      <c r="E563" s="65" t="n">
        <v>1000000214</v>
      </c>
      <c r="F563" s="66" t="s">
        <v>2041</v>
      </c>
      <c r="G563" s="42" t="n">
        <v>22.5</v>
      </c>
    </row>
    <row r="564" customFormat="false" ht="14.25" hidden="false" customHeight="true" outlineLevel="0" collapsed="false">
      <c r="B564" s="23" t="s">
        <v>4046</v>
      </c>
      <c r="C564" s="65" t="s">
        <v>93</v>
      </c>
      <c r="D564" s="65" t="s">
        <v>2439</v>
      </c>
      <c r="E564" s="65" t="n">
        <v>1000001443</v>
      </c>
      <c r="F564" s="66" t="s">
        <v>2440</v>
      </c>
      <c r="G564" s="42" t="n">
        <v>22.6</v>
      </c>
    </row>
    <row r="565" customFormat="false" ht="14.25" hidden="false" customHeight="true" outlineLevel="0" collapsed="false">
      <c r="B565" s="23" t="s">
        <v>133</v>
      </c>
      <c r="C565" s="64" t="s">
        <v>25</v>
      </c>
      <c r="D565" s="65" t="s">
        <v>2955</v>
      </c>
      <c r="E565" s="65" t="n">
        <v>1000004170</v>
      </c>
      <c r="F565" s="66" t="s">
        <v>2956</v>
      </c>
      <c r="G565" s="42" t="n">
        <v>22.6</v>
      </c>
    </row>
    <row r="566" customFormat="false" ht="14.25" hidden="false" customHeight="true" outlineLevel="0" collapsed="false">
      <c r="B566" s="23" t="s">
        <v>134</v>
      </c>
      <c r="C566" s="65" t="s">
        <v>79</v>
      </c>
      <c r="D566" s="65" t="s">
        <v>2211</v>
      </c>
      <c r="E566" s="65" t="n">
        <v>1000000593</v>
      </c>
      <c r="F566" s="66" t="s">
        <v>2212</v>
      </c>
      <c r="G566" s="42" t="n">
        <v>22.8</v>
      </c>
    </row>
    <row r="567" customFormat="false" ht="14.25" hidden="false" customHeight="true" outlineLevel="0" collapsed="false">
      <c r="B567" s="23" t="s">
        <v>4046</v>
      </c>
      <c r="C567" s="65" t="s">
        <v>101</v>
      </c>
      <c r="D567" s="128" t="s">
        <v>360</v>
      </c>
      <c r="E567" s="128" t="n">
        <v>1000004033</v>
      </c>
      <c r="F567" s="128" t="s">
        <v>361</v>
      </c>
      <c r="G567" s="42" t="n">
        <v>22.9</v>
      </c>
    </row>
    <row r="568" customFormat="false" ht="14.25" hidden="false" customHeight="true" outlineLevel="0" collapsed="false">
      <c r="B568" s="23" t="s">
        <v>133</v>
      </c>
      <c r="C568" s="65" t="s">
        <v>141</v>
      </c>
      <c r="D568" s="65" t="s">
        <v>3903</v>
      </c>
      <c r="E568" s="65" t="n">
        <v>1000000079</v>
      </c>
      <c r="F568" s="66" t="s">
        <v>3904</v>
      </c>
      <c r="G568" s="42" t="n">
        <v>22.91</v>
      </c>
    </row>
    <row r="569" customFormat="false" ht="14.25" hidden="false" customHeight="true" outlineLevel="0" collapsed="false">
      <c r="B569" s="23" t="s">
        <v>133</v>
      </c>
      <c r="C569" s="65" t="s">
        <v>145</v>
      </c>
      <c r="D569" s="65" t="s">
        <v>1130</v>
      </c>
      <c r="E569" s="65" t="n">
        <v>1000003503</v>
      </c>
      <c r="F569" s="65" t="s">
        <v>1131</v>
      </c>
      <c r="G569" s="42" t="n">
        <v>23</v>
      </c>
    </row>
    <row r="570" customFormat="false" ht="14.25" hidden="false" customHeight="true" outlineLevel="0" collapsed="false">
      <c r="B570" s="23" t="s">
        <v>134</v>
      </c>
      <c r="C570" s="64" t="s">
        <v>65</v>
      </c>
      <c r="D570" s="65" t="s">
        <v>1666</v>
      </c>
      <c r="E570" s="65" t="n">
        <v>1000000498</v>
      </c>
      <c r="F570" s="66" t="s">
        <v>1667</v>
      </c>
      <c r="G570" s="42" t="n">
        <v>23</v>
      </c>
    </row>
    <row r="571" customFormat="false" ht="14.25" hidden="false" customHeight="true" outlineLevel="0" collapsed="false">
      <c r="B571" s="24" t="s">
        <v>134</v>
      </c>
      <c r="C571" s="128" t="s">
        <v>74</v>
      </c>
      <c r="D571" s="128" t="s">
        <v>3919</v>
      </c>
      <c r="E571" s="128" t="n">
        <v>1000004103</v>
      </c>
      <c r="F571" s="128" t="s">
        <v>3920</v>
      </c>
      <c r="G571" s="42" t="n">
        <v>23</v>
      </c>
    </row>
    <row r="572" customFormat="false" ht="14.25" hidden="false" customHeight="true" outlineLevel="0" collapsed="false">
      <c r="B572" s="24" t="s">
        <v>134</v>
      </c>
      <c r="C572" s="128" t="s">
        <v>84</v>
      </c>
      <c r="D572" s="128" t="s">
        <v>2196</v>
      </c>
      <c r="E572" s="128" t="n">
        <v>1000003994</v>
      </c>
      <c r="F572" s="128" t="s">
        <v>2197</v>
      </c>
      <c r="G572" s="42" t="n">
        <v>23</v>
      </c>
    </row>
    <row r="573" customFormat="false" ht="14.25" hidden="false" customHeight="true" outlineLevel="0" collapsed="false">
      <c r="B573" s="24" t="s">
        <v>4046</v>
      </c>
      <c r="C573" s="128" t="s">
        <v>101</v>
      </c>
      <c r="D573" s="128" t="s">
        <v>358</v>
      </c>
      <c r="E573" s="128" t="n">
        <v>1000004009</v>
      </c>
      <c r="F573" s="128" t="s">
        <v>359</v>
      </c>
      <c r="G573" s="42" t="n">
        <v>23</v>
      </c>
    </row>
    <row r="574" customFormat="false" ht="14.25" hidden="false" customHeight="true" outlineLevel="0" collapsed="false">
      <c r="B574" s="23" t="s">
        <v>4046</v>
      </c>
      <c r="C574" s="65" t="s">
        <v>105</v>
      </c>
      <c r="D574" s="65" t="s">
        <v>2600</v>
      </c>
      <c r="E574" s="65" t="n">
        <v>1000002803</v>
      </c>
      <c r="F574" s="65" t="s">
        <v>2601</v>
      </c>
      <c r="G574" s="42" t="n">
        <v>23</v>
      </c>
    </row>
    <row r="575" customFormat="false" ht="14.25" hidden="false" customHeight="true" outlineLevel="0" collapsed="false">
      <c r="B575" s="24" t="s">
        <v>4046</v>
      </c>
      <c r="C575" s="128" t="s">
        <v>105</v>
      </c>
      <c r="D575" s="128" t="s">
        <v>368</v>
      </c>
      <c r="E575" s="128" t="n">
        <v>1000004095</v>
      </c>
      <c r="F575" s="128" t="s">
        <v>369</v>
      </c>
      <c r="G575" s="42" t="n">
        <v>23.2</v>
      </c>
    </row>
    <row r="576" customFormat="false" ht="14.25" hidden="false" customHeight="true" outlineLevel="0" collapsed="false">
      <c r="B576" s="131" t="s">
        <v>134</v>
      </c>
      <c r="C576" s="130" t="s">
        <v>84</v>
      </c>
      <c r="D576" s="130" t="s">
        <v>517</v>
      </c>
      <c r="E576" s="130" t="n">
        <v>1000004417</v>
      </c>
      <c r="F576" s="130" t="s">
        <v>518</v>
      </c>
      <c r="G576" s="42" t="n">
        <v>23.3333333333333</v>
      </c>
    </row>
    <row r="577" customFormat="false" ht="14.25" hidden="false" customHeight="true" outlineLevel="0" collapsed="false">
      <c r="B577" s="24" t="s">
        <v>134</v>
      </c>
      <c r="C577" s="128" t="s">
        <v>77</v>
      </c>
      <c r="D577" s="128" t="s">
        <v>1992</v>
      </c>
      <c r="E577" s="128" t="n">
        <v>1000003934</v>
      </c>
      <c r="F577" s="128" t="s">
        <v>1993</v>
      </c>
      <c r="G577" s="42" t="n">
        <v>23.5</v>
      </c>
    </row>
    <row r="578" customFormat="false" ht="14.25" hidden="false" customHeight="true" outlineLevel="0" collapsed="false">
      <c r="B578" s="23" t="s">
        <v>133</v>
      </c>
      <c r="C578" s="65" t="s">
        <v>142</v>
      </c>
      <c r="D578" s="65" t="s">
        <v>1018</v>
      </c>
      <c r="E578" s="65" t="n">
        <v>1000003655</v>
      </c>
      <c r="F578" s="65" t="s">
        <v>1019</v>
      </c>
      <c r="G578" s="42" t="n">
        <v>23.6</v>
      </c>
    </row>
    <row r="579" customFormat="false" ht="14.25" hidden="false" customHeight="true" outlineLevel="0" collapsed="false">
      <c r="B579" s="24" t="s">
        <v>133</v>
      </c>
      <c r="C579" s="128" t="s">
        <v>47</v>
      </c>
      <c r="D579" s="128" t="s">
        <v>1247</v>
      </c>
      <c r="E579" s="128" t="n">
        <v>1000004065</v>
      </c>
      <c r="F579" s="128" t="s">
        <v>1248</v>
      </c>
      <c r="G579" s="42" t="n">
        <v>23.7</v>
      </c>
    </row>
    <row r="580" customFormat="false" ht="14.25" hidden="false" customHeight="true" outlineLevel="0" collapsed="false">
      <c r="B580" s="23" t="s">
        <v>134</v>
      </c>
      <c r="C580" s="65" t="s">
        <v>74</v>
      </c>
      <c r="D580" s="65" t="s">
        <v>1897</v>
      </c>
      <c r="E580" s="65" t="n">
        <v>1000000828</v>
      </c>
      <c r="F580" s="66" t="s">
        <v>1898</v>
      </c>
      <c r="G580" s="42" t="n">
        <v>23.7</v>
      </c>
    </row>
    <row r="581" customFormat="false" ht="14.25" hidden="false" customHeight="true" outlineLevel="0" collapsed="false">
      <c r="B581" s="23" t="s">
        <v>130</v>
      </c>
      <c r="C581" s="65" t="s">
        <v>108</v>
      </c>
      <c r="D581" s="65" t="s">
        <v>2648</v>
      </c>
      <c r="E581" s="65" t="n">
        <v>1000001496</v>
      </c>
      <c r="F581" s="66" t="s">
        <v>2649</v>
      </c>
      <c r="G581" s="42" t="n">
        <v>23.7</v>
      </c>
    </row>
    <row r="582" customFormat="false" ht="14.25" hidden="false" customHeight="true" outlineLevel="0" collapsed="false">
      <c r="B582" s="131" t="s">
        <v>130</v>
      </c>
      <c r="C582" s="130" t="s">
        <v>122</v>
      </c>
      <c r="D582" s="130" t="s">
        <v>3146</v>
      </c>
      <c r="E582" s="130" t="n">
        <v>1000004335</v>
      </c>
      <c r="F582" s="130" t="s">
        <v>3147</v>
      </c>
      <c r="G582" s="42" t="n">
        <v>23.7</v>
      </c>
    </row>
    <row r="583" customFormat="false" ht="14.25" hidden="false" customHeight="true" outlineLevel="0" collapsed="false">
      <c r="B583" s="24" t="s">
        <v>134</v>
      </c>
      <c r="C583" s="128" t="s">
        <v>62</v>
      </c>
      <c r="D583" s="128" t="s">
        <v>276</v>
      </c>
      <c r="E583" s="128" t="n">
        <v>1000004073</v>
      </c>
      <c r="F583" s="128" t="s">
        <v>277</v>
      </c>
      <c r="G583" s="42" t="n">
        <v>23.8</v>
      </c>
    </row>
    <row r="584" customFormat="false" ht="14.25" hidden="false" customHeight="true" outlineLevel="0" collapsed="false">
      <c r="B584" s="23" t="s">
        <v>133</v>
      </c>
      <c r="C584" s="65" t="s">
        <v>144</v>
      </c>
      <c r="D584" s="65" t="s">
        <v>761</v>
      </c>
      <c r="E584" s="65" t="n">
        <v>1000000652</v>
      </c>
      <c r="F584" s="66" t="s">
        <v>762</v>
      </c>
      <c r="G584" s="42" t="n">
        <v>24</v>
      </c>
    </row>
    <row r="585" customFormat="false" ht="14.25" hidden="false" customHeight="true" outlineLevel="0" collapsed="false">
      <c r="B585" s="23" t="s">
        <v>133</v>
      </c>
      <c r="C585" s="65" t="s">
        <v>37</v>
      </c>
      <c r="D585" s="65" t="s">
        <v>1036</v>
      </c>
      <c r="E585" s="65" t="n">
        <v>1000000404</v>
      </c>
      <c r="F585" s="66" t="s">
        <v>1037</v>
      </c>
      <c r="G585" s="42" t="n">
        <v>24</v>
      </c>
    </row>
    <row r="586" customFormat="false" ht="14.25" hidden="false" customHeight="true" outlineLevel="0" collapsed="false">
      <c r="B586" s="23" t="s">
        <v>133</v>
      </c>
      <c r="C586" s="65" t="s">
        <v>47</v>
      </c>
      <c r="D586" s="65" t="s">
        <v>1222</v>
      </c>
      <c r="E586" s="65" t="n">
        <v>1000000753</v>
      </c>
      <c r="F586" s="66" t="s">
        <v>1075</v>
      </c>
      <c r="G586" s="42" t="n">
        <v>24</v>
      </c>
    </row>
    <row r="587" customFormat="false" ht="14.25" hidden="false" customHeight="true" outlineLevel="0" collapsed="false">
      <c r="B587" s="23" t="s">
        <v>134</v>
      </c>
      <c r="C587" s="65" t="s">
        <v>71</v>
      </c>
      <c r="D587" s="65" t="s">
        <v>320</v>
      </c>
      <c r="E587" s="65" t="n">
        <v>1000000768</v>
      </c>
      <c r="F587" s="66" t="s">
        <v>321</v>
      </c>
      <c r="G587" s="42" t="n">
        <v>24</v>
      </c>
    </row>
    <row r="588" customFormat="false" ht="14.25" hidden="false" customHeight="true" outlineLevel="0" collapsed="false">
      <c r="B588" s="23" t="s">
        <v>130</v>
      </c>
      <c r="C588" s="65" t="s">
        <v>122</v>
      </c>
      <c r="D588" s="65" t="s">
        <v>2784</v>
      </c>
      <c r="E588" s="65" t="n">
        <v>1000001671</v>
      </c>
      <c r="F588" s="66" t="s">
        <v>2785</v>
      </c>
      <c r="G588" s="42" t="n">
        <v>24</v>
      </c>
    </row>
    <row r="589" customFormat="false" ht="14.25" hidden="false" customHeight="true" outlineLevel="0" collapsed="false">
      <c r="B589" s="131" t="s">
        <v>133</v>
      </c>
      <c r="C589" s="130" t="s">
        <v>47</v>
      </c>
      <c r="D589" s="130" t="s">
        <v>485</v>
      </c>
      <c r="E589" s="130" t="n">
        <v>1000004293</v>
      </c>
      <c r="F589" s="130" t="s">
        <v>486</v>
      </c>
      <c r="G589" s="42" t="n">
        <v>24</v>
      </c>
    </row>
    <row r="590" customFormat="false" ht="14.25" hidden="false" customHeight="true" outlineLevel="0" collapsed="false">
      <c r="B590" s="131" t="s">
        <v>132</v>
      </c>
      <c r="C590" s="130" t="s">
        <v>105</v>
      </c>
      <c r="D590" s="130" t="s">
        <v>3103</v>
      </c>
      <c r="E590" s="130" t="n">
        <v>1000004323</v>
      </c>
      <c r="F590" s="130" t="s">
        <v>3104</v>
      </c>
      <c r="G590" s="42" t="n">
        <v>24</v>
      </c>
    </row>
    <row r="591" customFormat="false" ht="14.25" hidden="false" customHeight="true" outlineLevel="0" collapsed="false">
      <c r="B591" s="24" t="s">
        <v>133</v>
      </c>
      <c r="C591" s="128" t="s">
        <v>47</v>
      </c>
      <c r="D591" s="128" t="s">
        <v>1245</v>
      </c>
      <c r="E591" s="128" t="n">
        <v>1000003931</v>
      </c>
      <c r="F591" s="128" t="s">
        <v>1246</v>
      </c>
      <c r="G591" s="42" t="n">
        <v>24.1</v>
      </c>
    </row>
    <row r="592" customFormat="false" ht="14.25" hidden="false" customHeight="true" outlineLevel="0" collapsed="false">
      <c r="B592" s="23" t="s">
        <v>134</v>
      </c>
      <c r="C592" s="65" t="s">
        <v>77</v>
      </c>
      <c r="D592" s="65" t="s">
        <v>1988</v>
      </c>
      <c r="E592" s="65" t="n">
        <v>1000003595</v>
      </c>
      <c r="F592" s="66" t="s">
        <v>1989</v>
      </c>
      <c r="G592" s="42" t="n">
        <v>24.4</v>
      </c>
    </row>
    <row r="593" customFormat="false" ht="14.25" hidden="false" customHeight="true" outlineLevel="0" collapsed="false">
      <c r="B593" s="23" t="s">
        <v>4046</v>
      </c>
      <c r="C593" s="65" t="s">
        <v>101</v>
      </c>
      <c r="D593" s="65" t="s">
        <v>3931</v>
      </c>
      <c r="E593" s="65" t="n">
        <v>1000002777</v>
      </c>
      <c r="F593" s="65" t="s">
        <v>3932</v>
      </c>
      <c r="G593" s="42" t="n">
        <v>24.4</v>
      </c>
    </row>
    <row r="594" customFormat="false" ht="14.25" hidden="false" customHeight="true" outlineLevel="0" collapsed="false">
      <c r="B594" s="23" t="s">
        <v>134</v>
      </c>
      <c r="C594" s="65" t="s">
        <v>67</v>
      </c>
      <c r="D594" s="65" t="s">
        <v>1829</v>
      </c>
      <c r="E594" s="65" t="n">
        <v>1000003304</v>
      </c>
      <c r="F594" s="65" t="s">
        <v>1501</v>
      </c>
      <c r="G594" s="42" t="n">
        <v>24.7</v>
      </c>
    </row>
    <row r="595" customFormat="false" ht="14.25" hidden="false" customHeight="true" outlineLevel="0" collapsed="false">
      <c r="B595" s="23" t="s">
        <v>134</v>
      </c>
      <c r="C595" s="64" t="s">
        <v>65</v>
      </c>
      <c r="D595" s="65" t="s">
        <v>280</v>
      </c>
      <c r="E595" s="65" t="n">
        <v>1000000949</v>
      </c>
      <c r="F595" s="66" t="s">
        <v>281</v>
      </c>
      <c r="G595" s="42" t="n">
        <v>24.9</v>
      </c>
    </row>
    <row r="596" customFormat="false" ht="14.25" hidden="false" customHeight="true" outlineLevel="0" collapsed="false">
      <c r="B596" s="23" t="s">
        <v>133</v>
      </c>
      <c r="C596" s="65" t="s">
        <v>37</v>
      </c>
      <c r="D596" s="65" t="s">
        <v>1060</v>
      </c>
      <c r="E596" s="65" t="n">
        <v>1000000400</v>
      </c>
      <c r="F596" s="66" t="s">
        <v>1061</v>
      </c>
      <c r="G596" s="42" t="n">
        <v>25</v>
      </c>
    </row>
    <row r="597" customFormat="false" ht="14.25" hidden="false" customHeight="true" outlineLevel="0" collapsed="false">
      <c r="B597" s="23" t="s">
        <v>133</v>
      </c>
      <c r="C597" s="65" t="s">
        <v>43</v>
      </c>
      <c r="D597" s="65" t="s">
        <v>1168</v>
      </c>
      <c r="E597" s="65" t="n">
        <v>1000000250</v>
      </c>
      <c r="F597" s="66" t="s">
        <v>1169</v>
      </c>
      <c r="G597" s="42" t="n">
        <v>25</v>
      </c>
    </row>
    <row r="598" customFormat="false" ht="14.25" hidden="false" customHeight="true" outlineLevel="0" collapsed="false">
      <c r="B598" s="23" t="s">
        <v>134</v>
      </c>
      <c r="C598" s="64" t="s">
        <v>65</v>
      </c>
      <c r="D598" s="65" t="s">
        <v>1700</v>
      </c>
      <c r="E598" s="65" t="n">
        <v>1000000935</v>
      </c>
      <c r="F598" s="66" t="s">
        <v>1701</v>
      </c>
      <c r="G598" s="42" t="n">
        <v>25</v>
      </c>
    </row>
    <row r="599" customFormat="false" ht="14.25" hidden="false" customHeight="true" outlineLevel="0" collapsed="false">
      <c r="B599" s="23" t="s">
        <v>134</v>
      </c>
      <c r="C599" s="64" t="s">
        <v>65</v>
      </c>
      <c r="D599" s="65" t="s">
        <v>1706</v>
      </c>
      <c r="E599" s="65" t="n">
        <v>1000000946</v>
      </c>
      <c r="F599" s="66" t="s">
        <v>1707</v>
      </c>
      <c r="G599" s="42" t="n">
        <v>25</v>
      </c>
    </row>
    <row r="600" customFormat="false" ht="14.25" hidden="false" customHeight="true" outlineLevel="0" collapsed="false">
      <c r="B600" s="23" t="s">
        <v>134</v>
      </c>
      <c r="C600" s="65" t="s">
        <v>77</v>
      </c>
      <c r="D600" s="65" t="s">
        <v>1978</v>
      </c>
      <c r="E600" s="65" t="n">
        <v>1000001108</v>
      </c>
      <c r="F600" s="66" t="s">
        <v>1979</v>
      </c>
      <c r="G600" s="42" t="n">
        <v>25</v>
      </c>
    </row>
    <row r="601" customFormat="false" ht="14.25" hidden="false" customHeight="true" outlineLevel="0" collapsed="false">
      <c r="B601" s="23" t="s">
        <v>130</v>
      </c>
      <c r="C601" s="65" t="s">
        <v>120</v>
      </c>
      <c r="D601" s="65" t="s">
        <v>400</v>
      </c>
      <c r="E601" s="65" t="n">
        <v>1000002013</v>
      </c>
      <c r="F601" s="66" t="s">
        <v>401</v>
      </c>
      <c r="G601" s="42" t="n">
        <v>25</v>
      </c>
    </row>
    <row r="602" customFormat="false" ht="14.25" hidden="false" customHeight="true" outlineLevel="0" collapsed="false">
      <c r="B602" s="23" t="s">
        <v>130</v>
      </c>
      <c r="C602" s="65" t="s">
        <v>122</v>
      </c>
      <c r="D602" s="65" t="s">
        <v>2804</v>
      </c>
      <c r="E602" s="65" t="n">
        <v>1000002789</v>
      </c>
      <c r="F602" s="66" t="s">
        <v>2805</v>
      </c>
      <c r="G602" s="42" t="n">
        <v>25</v>
      </c>
    </row>
    <row r="603" customFormat="false" ht="14.25" hidden="false" customHeight="true" outlineLevel="0" collapsed="false">
      <c r="B603" s="24" t="s">
        <v>133</v>
      </c>
      <c r="C603" s="128" t="s">
        <v>43</v>
      </c>
      <c r="D603" s="128" t="s">
        <v>3909</v>
      </c>
      <c r="E603" s="128" t="n">
        <v>1000003914</v>
      </c>
      <c r="F603" s="128" t="s">
        <v>3910</v>
      </c>
      <c r="G603" s="42" t="n">
        <v>25.1</v>
      </c>
    </row>
    <row r="604" customFormat="false" ht="14.25" hidden="false" customHeight="true" outlineLevel="0" collapsed="false">
      <c r="B604" s="23" t="s">
        <v>4046</v>
      </c>
      <c r="C604" s="65" t="s">
        <v>140</v>
      </c>
      <c r="D604" s="65" t="s">
        <v>2332</v>
      </c>
      <c r="E604" s="65" t="n">
        <v>1000001230</v>
      </c>
      <c r="F604" s="66" t="s">
        <v>2333</v>
      </c>
      <c r="G604" s="42" t="n">
        <v>25.2</v>
      </c>
    </row>
    <row r="605" customFormat="false" ht="14.25" hidden="false" customHeight="true" outlineLevel="0" collapsed="false">
      <c r="B605" s="131" t="s">
        <v>130</v>
      </c>
      <c r="C605" s="130" t="s">
        <v>111</v>
      </c>
      <c r="D605" s="130" t="s">
        <v>3026</v>
      </c>
      <c r="E605" s="130" t="n">
        <v>1000004242</v>
      </c>
      <c r="F605" s="130" t="s">
        <v>3027</v>
      </c>
      <c r="G605" s="42" t="n">
        <v>25.4</v>
      </c>
    </row>
    <row r="606" customFormat="false" ht="14.25" hidden="false" customHeight="true" outlineLevel="0" collapsed="false">
      <c r="B606" s="23" t="s">
        <v>134</v>
      </c>
      <c r="C606" s="65" t="s">
        <v>74</v>
      </c>
      <c r="D606" s="65" t="s">
        <v>1919</v>
      </c>
      <c r="E606" s="65" t="n">
        <v>1000002744</v>
      </c>
      <c r="F606" s="66" t="s">
        <v>1920</v>
      </c>
      <c r="G606" s="42" t="n">
        <v>25.5</v>
      </c>
    </row>
    <row r="607" customFormat="false" ht="14.25" hidden="false" customHeight="true" outlineLevel="0" collapsed="false">
      <c r="B607" s="23" t="s">
        <v>134</v>
      </c>
      <c r="C607" s="65" t="s">
        <v>77</v>
      </c>
      <c r="D607" s="65" t="s">
        <v>1952</v>
      </c>
      <c r="E607" s="65" t="n">
        <v>1000000802</v>
      </c>
      <c r="F607" s="66" t="s">
        <v>1953</v>
      </c>
      <c r="G607" s="42" t="n">
        <v>25.5</v>
      </c>
    </row>
    <row r="608" customFormat="false" ht="14.25" hidden="false" customHeight="true" outlineLevel="0" collapsed="false">
      <c r="B608" s="23" t="s">
        <v>134</v>
      </c>
      <c r="C608" s="65" t="s">
        <v>81</v>
      </c>
      <c r="D608" s="65" t="s">
        <v>2100</v>
      </c>
      <c r="E608" s="65" t="n">
        <v>1000000162</v>
      </c>
      <c r="F608" s="66" t="s">
        <v>2101</v>
      </c>
      <c r="G608" s="42" t="n">
        <v>25.5</v>
      </c>
    </row>
    <row r="609" customFormat="false" ht="14.25" hidden="false" customHeight="true" outlineLevel="0" collapsed="false">
      <c r="B609" s="23" t="s">
        <v>134</v>
      </c>
      <c r="C609" s="65" t="s">
        <v>58</v>
      </c>
      <c r="D609" s="65" t="s">
        <v>1395</v>
      </c>
      <c r="E609" s="65" t="n">
        <v>1000003805</v>
      </c>
      <c r="F609" s="65" t="s">
        <v>1394</v>
      </c>
      <c r="G609" s="42" t="n">
        <v>25.7</v>
      </c>
    </row>
    <row r="610" customFormat="false" ht="14.25" hidden="false" customHeight="true" outlineLevel="0" collapsed="false">
      <c r="B610" s="24" t="s">
        <v>134</v>
      </c>
      <c r="C610" s="128" t="s">
        <v>77</v>
      </c>
      <c r="D610" s="128" t="s">
        <v>1994</v>
      </c>
      <c r="E610" s="128" t="n">
        <v>1000004039</v>
      </c>
      <c r="F610" s="128" t="s">
        <v>1995</v>
      </c>
      <c r="G610" s="42" t="n">
        <v>25.7</v>
      </c>
    </row>
    <row r="611" customFormat="false" ht="14.25" hidden="false" customHeight="true" outlineLevel="0" collapsed="false">
      <c r="B611" s="24" t="s">
        <v>133</v>
      </c>
      <c r="C611" s="128" t="s">
        <v>26</v>
      </c>
      <c r="D611" s="128" t="s">
        <v>769</v>
      </c>
      <c r="E611" s="128" t="n">
        <v>1000004006</v>
      </c>
      <c r="F611" s="128" t="s">
        <v>770</v>
      </c>
      <c r="G611" s="42" t="n">
        <v>26</v>
      </c>
    </row>
    <row r="612" customFormat="false" ht="14.25" hidden="false" customHeight="true" outlineLevel="0" collapsed="false">
      <c r="B612" s="23" t="s">
        <v>133</v>
      </c>
      <c r="C612" s="64" t="s">
        <v>29</v>
      </c>
      <c r="D612" s="65" t="s">
        <v>825</v>
      </c>
      <c r="E612" s="65" t="n">
        <v>1000002619</v>
      </c>
      <c r="F612" s="66" t="s">
        <v>826</v>
      </c>
      <c r="G612" s="42" t="n">
        <v>26</v>
      </c>
    </row>
    <row r="613" customFormat="false" ht="14.25" hidden="false" customHeight="true" outlineLevel="0" collapsed="false">
      <c r="B613" s="23" t="s">
        <v>133</v>
      </c>
      <c r="C613" s="65" t="s">
        <v>145</v>
      </c>
      <c r="D613" s="65" t="s">
        <v>1126</v>
      </c>
      <c r="E613" s="65" t="n">
        <v>1000002760</v>
      </c>
      <c r="F613" s="66" t="s">
        <v>1127</v>
      </c>
      <c r="G613" s="42" t="n">
        <v>26</v>
      </c>
    </row>
    <row r="614" customFormat="false" ht="14.25" hidden="false" customHeight="true" outlineLevel="0" collapsed="false">
      <c r="B614" s="23" t="s">
        <v>133</v>
      </c>
      <c r="C614" s="65" t="s">
        <v>47</v>
      </c>
      <c r="D614" s="65" t="s">
        <v>230</v>
      </c>
      <c r="E614" s="65" t="n">
        <v>1000001082</v>
      </c>
      <c r="F614" s="66" t="s">
        <v>231</v>
      </c>
      <c r="G614" s="42" t="n">
        <v>26</v>
      </c>
    </row>
    <row r="615" customFormat="false" ht="14.25" hidden="false" customHeight="true" outlineLevel="0" collapsed="false">
      <c r="B615" s="23" t="s">
        <v>133</v>
      </c>
      <c r="C615" s="65" t="s">
        <v>48</v>
      </c>
      <c r="D615" s="65" t="s">
        <v>1283</v>
      </c>
      <c r="E615" s="65" t="n">
        <v>1000003675</v>
      </c>
      <c r="F615" s="66" t="s">
        <v>1284</v>
      </c>
      <c r="G615" s="42" t="n">
        <v>26</v>
      </c>
    </row>
    <row r="616" customFormat="false" ht="14.25" hidden="false" customHeight="true" outlineLevel="0" collapsed="false">
      <c r="B616" s="23" t="s">
        <v>134</v>
      </c>
      <c r="C616" s="65" t="s">
        <v>67</v>
      </c>
      <c r="D616" s="65" t="s">
        <v>1815</v>
      </c>
      <c r="E616" s="65" t="n">
        <v>1000000963</v>
      </c>
      <c r="F616" s="66" t="s">
        <v>1816</v>
      </c>
      <c r="G616" s="42" t="n">
        <v>26</v>
      </c>
    </row>
    <row r="617" customFormat="false" ht="14.25" hidden="false" customHeight="true" outlineLevel="0" collapsed="false">
      <c r="B617" s="24" t="s">
        <v>130</v>
      </c>
      <c r="C617" s="128" t="s">
        <v>108</v>
      </c>
      <c r="D617" s="128" t="s">
        <v>380</v>
      </c>
      <c r="E617" s="128" t="n">
        <v>1000003972</v>
      </c>
      <c r="F617" s="128" t="s">
        <v>381</v>
      </c>
      <c r="G617" s="42" t="n">
        <v>26</v>
      </c>
    </row>
    <row r="618" customFormat="false" ht="14.25" hidden="false" customHeight="true" outlineLevel="0" collapsed="false">
      <c r="B618" s="24" t="s">
        <v>130</v>
      </c>
      <c r="C618" s="128" t="s">
        <v>120</v>
      </c>
      <c r="D618" s="128" t="s">
        <v>408</v>
      </c>
      <c r="E618" s="128" t="n">
        <v>1000003833</v>
      </c>
      <c r="F618" s="128" t="s">
        <v>409</v>
      </c>
      <c r="G618" s="42" t="n">
        <v>26</v>
      </c>
    </row>
    <row r="619" customFormat="false" ht="14.25" hidden="false" customHeight="true" outlineLevel="0" collapsed="false">
      <c r="B619" s="23" t="s">
        <v>130</v>
      </c>
      <c r="C619" s="65" t="s">
        <v>122</v>
      </c>
      <c r="D619" s="65" t="s">
        <v>416</v>
      </c>
      <c r="E619" s="65" t="n">
        <v>1000002000</v>
      </c>
      <c r="F619" s="66" t="s">
        <v>417</v>
      </c>
      <c r="G619" s="42" t="n">
        <v>26</v>
      </c>
    </row>
    <row r="620" customFormat="false" ht="14.25" hidden="false" customHeight="true" outlineLevel="0" collapsed="false">
      <c r="B620" s="23" t="s">
        <v>130</v>
      </c>
      <c r="C620" s="65" t="s">
        <v>122</v>
      </c>
      <c r="D620" s="65" t="s">
        <v>2800</v>
      </c>
      <c r="E620" s="65" t="n">
        <v>1000002059</v>
      </c>
      <c r="F620" s="66" t="s">
        <v>2801</v>
      </c>
      <c r="G620" s="42" t="n">
        <v>26</v>
      </c>
    </row>
    <row r="621" customFormat="false" ht="14.25" hidden="false" customHeight="true" outlineLevel="0" collapsed="false">
      <c r="B621" s="131" t="s">
        <v>132</v>
      </c>
      <c r="C621" s="130" t="s">
        <v>101</v>
      </c>
      <c r="D621" s="130" t="s">
        <v>3148</v>
      </c>
      <c r="E621" s="130" t="n">
        <v>1000004358</v>
      </c>
      <c r="F621" s="130" t="s">
        <v>3149</v>
      </c>
      <c r="G621" s="42" t="n">
        <v>26</v>
      </c>
    </row>
    <row r="622" customFormat="false" ht="14.25" hidden="false" customHeight="true" outlineLevel="0" collapsed="false">
      <c r="B622" s="131" t="s">
        <v>133</v>
      </c>
      <c r="C622" s="130" t="s">
        <v>32</v>
      </c>
      <c r="D622" s="130" t="s">
        <v>501</v>
      </c>
      <c r="E622" s="130" t="n">
        <v>1000000923</v>
      </c>
      <c r="F622" s="130" t="s">
        <v>502</v>
      </c>
      <c r="G622" s="42" t="n">
        <v>26</v>
      </c>
    </row>
    <row r="623" customFormat="false" ht="14.25" hidden="false" customHeight="true" outlineLevel="0" collapsed="false">
      <c r="B623" s="23" t="s">
        <v>134</v>
      </c>
      <c r="C623" s="65" t="s">
        <v>78</v>
      </c>
      <c r="D623" s="65" t="s">
        <v>2038</v>
      </c>
      <c r="E623" s="65" t="n">
        <v>1000000229</v>
      </c>
      <c r="F623" s="66" t="s">
        <v>2039</v>
      </c>
      <c r="G623" s="42" t="n">
        <v>26.2</v>
      </c>
    </row>
    <row r="624" customFormat="false" ht="14.25" hidden="false" customHeight="true" outlineLevel="0" collapsed="false">
      <c r="B624" s="23" t="s">
        <v>134</v>
      </c>
      <c r="C624" s="65" t="s">
        <v>79</v>
      </c>
      <c r="D624" s="65" t="s">
        <v>312</v>
      </c>
      <c r="E624" s="65" t="n">
        <v>1000003326</v>
      </c>
      <c r="F624" s="65" t="s">
        <v>313</v>
      </c>
      <c r="G624" s="42" t="n">
        <v>26.2</v>
      </c>
    </row>
    <row r="625" customFormat="false" ht="14.25" hidden="false" customHeight="true" outlineLevel="0" collapsed="false">
      <c r="B625" s="24" t="s">
        <v>4046</v>
      </c>
      <c r="C625" s="128" t="s">
        <v>101</v>
      </c>
      <c r="D625" s="128" t="s">
        <v>2548</v>
      </c>
      <c r="E625" s="128" t="n">
        <v>1000003886</v>
      </c>
      <c r="F625" s="128" t="s">
        <v>2549</v>
      </c>
      <c r="G625" s="42" t="n">
        <v>26.2</v>
      </c>
    </row>
    <row r="626" customFormat="false" ht="14.25" hidden="false" customHeight="true" outlineLevel="0" collapsed="false">
      <c r="B626" s="131" t="s">
        <v>133</v>
      </c>
      <c r="C626" s="130" t="s">
        <v>143</v>
      </c>
      <c r="D626" s="130" t="s">
        <v>3073</v>
      </c>
      <c r="E626" s="130" t="n">
        <v>1000004272</v>
      </c>
      <c r="F626" s="130" t="s">
        <v>3074</v>
      </c>
      <c r="G626" s="42" t="n">
        <v>26.3</v>
      </c>
    </row>
    <row r="627" customFormat="false" ht="14.25" hidden="false" customHeight="true" outlineLevel="0" collapsed="false">
      <c r="B627" s="23" t="s">
        <v>134</v>
      </c>
      <c r="C627" s="65" t="s">
        <v>81</v>
      </c>
      <c r="D627" s="65" t="s">
        <v>2106</v>
      </c>
      <c r="E627" s="65" t="n">
        <v>1000000160</v>
      </c>
      <c r="F627" s="66" t="s">
        <v>2107</v>
      </c>
      <c r="G627" s="42" t="n">
        <v>26.5</v>
      </c>
    </row>
    <row r="628" customFormat="false" ht="14.25" hidden="false" customHeight="true" outlineLevel="0" collapsed="false">
      <c r="B628" s="24" t="s">
        <v>4046</v>
      </c>
      <c r="C628" s="65" t="s">
        <v>93</v>
      </c>
      <c r="D628" s="128" t="s">
        <v>2472</v>
      </c>
      <c r="E628" s="128" t="n">
        <v>1000003869</v>
      </c>
      <c r="F628" s="128" t="s">
        <v>2473</v>
      </c>
      <c r="G628" s="42" t="n">
        <v>26.6</v>
      </c>
    </row>
    <row r="629" customFormat="false" ht="14.25" hidden="false" customHeight="true" outlineLevel="0" collapsed="false">
      <c r="B629" s="131" t="s">
        <v>133</v>
      </c>
      <c r="C629" s="130" t="s">
        <v>145</v>
      </c>
      <c r="D629" s="130" t="s">
        <v>3949</v>
      </c>
      <c r="E629" s="130" t="n">
        <v>1000004389</v>
      </c>
      <c r="F629" s="130" t="s">
        <v>3950</v>
      </c>
      <c r="G629" s="42" t="n">
        <v>26.6666666666667</v>
      </c>
    </row>
    <row r="630" customFormat="false" ht="14.25" hidden="false" customHeight="true" outlineLevel="0" collapsed="false">
      <c r="B630" s="131" t="s">
        <v>134</v>
      </c>
      <c r="C630" s="130" t="s">
        <v>69</v>
      </c>
      <c r="D630" s="130" t="s">
        <v>513</v>
      </c>
      <c r="E630" s="130" t="n">
        <v>1000004400</v>
      </c>
      <c r="F630" s="130" t="s">
        <v>514</v>
      </c>
      <c r="G630" s="42" t="n">
        <v>26.6666666666667</v>
      </c>
    </row>
    <row r="631" customFormat="false" ht="14.25" hidden="false" customHeight="true" outlineLevel="0" collapsed="false">
      <c r="B631" s="116" t="s">
        <v>133</v>
      </c>
      <c r="C631" s="117" t="s">
        <v>48</v>
      </c>
      <c r="D631" s="117" t="s">
        <v>3253</v>
      </c>
      <c r="E631" s="117" t="n">
        <v>1000004430</v>
      </c>
      <c r="F631" s="117" t="s">
        <v>3254</v>
      </c>
      <c r="G631" s="42" t="n">
        <v>26.6666666666667</v>
      </c>
    </row>
    <row r="632" customFormat="false" ht="14.25" hidden="false" customHeight="true" outlineLevel="0" collapsed="false">
      <c r="B632" s="23" t="s">
        <v>133</v>
      </c>
      <c r="C632" s="65" t="s">
        <v>43</v>
      </c>
      <c r="D632" s="65" t="s">
        <v>1166</v>
      </c>
      <c r="E632" s="65" t="n">
        <v>1000000238</v>
      </c>
      <c r="F632" s="66" t="s">
        <v>1167</v>
      </c>
      <c r="G632" s="42" t="n">
        <v>26.8</v>
      </c>
    </row>
    <row r="633" customFormat="false" ht="14.25" hidden="false" customHeight="true" outlineLevel="0" collapsed="false">
      <c r="B633" s="23" t="s">
        <v>133</v>
      </c>
      <c r="C633" s="64" t="s">
        <v>27</v>
      </c>
      <c r="D633" s="65" t="s">
        <v>821</v>
      </c>
      <c r="E633" s="65" t="n">
        <v>1000002403</v>
      </c>
      <c r="F633" s="66" t="s">
        <v>822</v>
      </c>
      <c r="G633" s="42" t="n">
        <v>26.85</v>
      </c>
    </row>
    <row r="634" customFormat="false" ht="14.25" hidden="false" customHeight="true" outlineLevel="0" collapsed="false">
      <c r="B634" s="23" t="s">
        <v>133</v>
      </c>
      <c r="C634" s="64" t="s">
        <v>24</v>
      </c>
      <c r="D634" s="65" t="s">
        <v>715</v>
      </c>
      <c r="E634" s="65" t="n">
        <v>1000003314</v>
      </c>
      <c r="F634" s="65" t="s">
        <v>716</v>
      </c>
      <c r="G634" s="42" t="n">
        <v>27</v>
      </c>
    </row>
    <row r="635" customFormat="false" ht="14.25" hidden="false" customHeight="true" outlineLevel="0" collapsed="false">
      <c r="B635" s="23" t="s">
        <v>133</v>
      </c>
      <c r="C635" s="65" t="s">
        <v>40</v>
      </c>
      <c r="D635" s="65" t="s">
        <v>1098</v>
      </c>
      <c r="E635" s="65" t="n">
        <v>1000000265</v>
      </c>
      <c r="F635" s="66" t="s">
        <v>1099</v>
      </c>
      <c r="G635" s="42" t="n">
        <v>27</v>
      </c>
    </row>
    <row r="636" customFormat="false" ht="14.25" hidden="false" customHeight="true" outlineLevel="0" collapsed="false">
      <c r="B636" s="23" t="s">
        <v>133</v>
      </c>
      <c r="C636" s="65" t="s">
        <v>47</v>
      </c>
      <c r="D636" s="65" t="s">
        <v>1223</v>
      </c>
      <c r="E636" s="65" t="n">
        <v>1000000760</v>
      </c>
      <c r="F636" s="66" t="s">
        <v>1224</v>
      </c>
      <c r="G636" s="42" t="n">
        <v>27</v>
      </c>
    </row>
    <row r="637" customFormat="false" ht="14.25" hidden="false" customHeight="true" outlineLevel="0" collapsed="false">
      <c r="B637" s="23" t="s">
        <v>134</v>
      </c>
      <c r="C637" s="65" t="s">
        <v>74</v>
      </c>
      <c r="D637" s="65" t="s">
        <v>1889</v>
      </c>
      <c r="E637" s="65" t="n">
        <v>1000000058</v>
      </c>
      <c r="F637" s="66" t="s">
        <v>1890</v>
      </c>
      <c r="G637" s="42" t="n">
        <v>27</v>
      </c>
    </row>
    <row r="638" customFormat="false" ht="14.25" hidden="false" customHeight="true" outlineLevel="0" collapsed="false">
      <c r="B638" s="24" t="s">
        <v>134</v>
      </c>
      <c r="C638" s="128" t="s">
        <v>83</v>
      </c>
      <c r="D638" s="128" t="s">
        <v>2166</v>
      </c>
      <c r="E638" s="128" t="n">
        <v>1000003863</v>
      </c>
      <c r="F638" s="128" t="s">
        <v>2167</v>
      </c>
      <c r="G638" s="42" t="n">
        <v>27</v>
      </c>
    </row>
    <row r="639" customFormat="false" ht="14.25" hidden="false" customHeight="true" outlineLevel="0" collapsed="false">
      <c r="B639" s="23" t="s">
        <v>134</v>
      </c>
      <c r="C639" s="65" t="s">
        <v>73</v>
      </c>
      <c r="D639" s="65" t="s">
        <v>2313</v>
      </c>
      <c r="E639" s="65" t="n">
        <v>1000003613</v>
      </c>
      <c r="F639" s="65" t="s">
        <v>2314</v>
      </c>
      <c r="G639" s="42" t="n">
        <v>27</v>
      </c>
    </row>
    <row r="640" customFormat="false" ht="14.25" hidden="false" customHeight="true" outlineLevel="0" collapsed="false">
      <c r="B640" s="23" t="s">
        <v>133</v>
      </c>
      <c r="C640" s="65" t="s">
        <v>142</v>
      </c>
      <c r="D640" s="65" t="s">
        <v>1016</v>
      </c>
      <c r="E640" s="65" t="n">
        <v>1000003616</v>
      </c>
      <c r="F640" s="65" t="s">
        <v>1017</v>
      </c>
      <c r="G640" s="42" t="n">
        <v>27.2</v>
      </c>
    </row>
    <row r="641" customFormat="false" ht="14.25" hidden="false" customHeight="true" outlineLevel="0" collapsed="false">
      <c r="B641" s="24" t="s">
        <v>134</v>
      </c>
      <c r="C641" s="128" t="s">
        <v>79</v>
      </c>
      <c r="D641" s="128" t="s">
        <v>2257</v>
      </c>
      <c r="E641" s="128" t="n">
        <v>1000004049</v>
      </c>
      <c r="F641" s="128" t="s">
        <v>2258</v>
      </c>
      <c r="G641" s="42" t="n">
        <v>27.2</v>
      </c>
    </row>
    <row r="642" customFormat="false" ht="14.25" hidden="false" customHeight="true" outlineLevel="0" collapsed="false">
      <c r="B642" s="23" t="s">
        <v>134</v>
      </c>
      <c r="C642" s="65" t="s">
        <v>78</v>
      </c>
      <c r="D642" s="65" t="s">
        <v>2000</v>
      </c>
      <c r="E642" s="65" t="n">
        <v>1000000213</v>
      </c>
      <c r="F642" s="66" t="s">
        <v>2001</v>
      </c>
      <c r="G642" s="42" t="n">
        <v>27.5</v>
      </c>
    </row>
    <row r="643" customFormat="false" ht="14.25" hidden="false" customHeight="true" outlineLevel="0" collapsed="false">
      <c r="B643" s="24" t="s">
        <v>134</v>
      </c>
      <c r="C643" s="128" t="s">
        <v>62</v>
      </c>
      <c r="D643" s="128" t="s">
        <v>1580</v>
      </c>
      <c r="E643" s="128" t="n">
        <v>1000003901</v>
      </c>
      <c r="F643" s="128" t="s">
        <v>1581</v>
      </c>
      <c r="G643" s="42" t="n">
        <v>27.6</v>
      </c>
    </row>
    <row r="644" customFormat="false" ht="14.25" hidden="false" customHeight="true" outlineLevel="0" collapsed="false">
      <c r="B644" s="23" t="s">
        <v>134</v>
      </c>
      <c r="C644" s="64" t="s">
        <v>69</v>
      </c>
      <c r="D644" s="65" t="s">
        <v>1718</v>
      </c>
      <c r="E644" s="65" t="n">
        <v>1000000950</v>
      </c>
      <c r="F644" s="66" t="s">
        <v>1719</v>
      </c>
      <c r="G644" s="42" t="n">
        <v>27.6</v>
      </c>
    </row>
    <row r="645" customFormat="false" ht="14.25" hidden="false" customHeight="true" outlineLevel="0" collapsed="false">
      <c r="B645" s="23" t="s">
        <v>134</v>
      </c>
      <c r="C645" s="65" t="s">
        <v>62</v>
      </c>
      <c r="D645" s="65" t="s">
        <v>1556</v>
      </c>
      <c r="E645" s="65" t="n">
        <v>1000000331</v>
      </c>
      <c r="F645" s="66" t="s">
        <v>1557</v>
      </c>
      <c r="G645" s="42" t="n">
        <v>27.7</v>
      </c>
    </row>
    <row r="646" customFormat="false" ht="14.25" hidden="false" customHeight="true" outlineLevel="0" collapsed="false">
      <c r="B646" s="23" t="s">
        <v>133</v>
      </c>
      <c r="C646" s="64" t="s">
        <v>24</v>
      </c>
      <c r="D646" s="65" t="s">
        <v>701</v>
      </c>
      <c r="E646" s="65" t="n">
        <v>1000002624</v>
      </c>
      <c r="F646" s="66" t="s">
        <v>702</v>
      </c>
      <c r="G646" s="42" t="n">
        <v>28</v>
      </c>
    </row>
    <row r="647" customFormat="false" ht="14.25" hidden="false" customHeight="true" outlineLevel="0" collapsed="false">
      <c r="B647" s="24" t="s">
        <v>133</v>
      </c>
      <c r="C647" s="64" t="s">
        <v>24</v>
      </c>
      <c r="D647" s="128" t="s">
        <v>749</v>
      </c>
      <c r="E647" s="128" t="n">
        <v>1000004099</v>
      </c>
      <c r="F647" s="128" t="s">
        <v>750</v>
      </c>
      <c r="G647" s="42" t="n">
        <v>28</v>
      </c>
    </row>
    <row r="648" customFormat="false" ht="14.25" hidden="false" customHeight="true" outlineLevel="0" collapsed="false">
      <c r="B648" s="23" t="s">
        <v>133</v>
      </c>
      <c r="C648" s="65" t="s">
        <v>144</v>
      </c>
      <c r="D648" s="65" t="s">
        <v>753</v>
      </c>
      <c r="E648" s="65" t="n">
        <v>1000000615</v>
      </c>
      <c r="F648" s="66" t="s">
        <v>754</v>
      </c>
      <c r="G648" s="42" t="n">
        <v>28</v>
      </c>
    </row>
    <row r="649" customFormat="false" ht="14.25" hidden="false" customHeight="true" outlineLevel="0" collapsed="false">
      <c r="B649" s="23" t="s">
        <v>133</v>
      </c>
      <c r="C649" s="65" t="s">
        <v>144</v>
      </c>
      <c r="D649" s="65" t="s">
        <v>755</v>
      </c>
      <c r="E649" s="65" t="n">
        <v>1000000616</v>
      </c>
      <c r="F649" s="66" t="s">
        <v>756</v>
      </c>
      <c r="G649" s="42" t="n">
        <v>28</v>
      </c>
    </row>
    <row r="650" customFormat="false" ht="14.25" hidden="false" customHeight="true" outlineLevel="0" collapsed="false">
      <c r="B650" s="23" t="s">
        <v>133</v>
      </c>
      <c r="C650" s="64" t="s">
        <v>30</v>
      </c>
      <c r="D650" s="65" t="s">
        <v>915</v>
      </c>
      <c r="E650" s="65" t="n">
        <v>1000000922</v>
      </c>
      <c r="F650" s="66" t="s">
        <v>916</v>
      </c>
      <c r="G650" s="42" t="n">
        <v>28</v>
      </c>
    </row>
    <row r="651" customFormat="false" ht="14.25" hidden="false" customHeight="true" outlineLevel="0" collapsed="false">
      <c r="B651" s="23" t="s">
        <v>133</v>
      </c>
      <c r="C651" s="65" t="s">
        <v>37</v>
      </c>
      <c r="D651" s="65" t="s">
        <v>1074</v>
      </c>
      <c r="E651" s="65" t="n">
        <v>1000002846</v>
      </c>
      <c r="F651" s="65" t="s">
        <v>1075</v>
      </c>
      <c r="G651" s="42" t="n">
        <v>28</v>
      </c>
    </row>
    <row r="652" customFormat="false" ht="14.25" hidden="false" customHeight="true" outlineLevel="0" collapsed="false">
      <c r="B652" s="23" t="s">
        <v>133</v>
      </c>
      <c r="C652" s="65" t="s">
        <v>55</v>
      </c>
      <c r="D652" s="65" t="s">
        <v>1375</v>
      </c>
      <c r="E652" s="65" t="n">
        <v>1000003762</v>
      </c>
      <c r="F652" s="65" t="s">
        <v>1376</v>
      </c>
      <c r="G652" s="42" t="n">
        <v>28</v>
      </c>
    </row>
    <row r="653" customFormat="false" ht="14.25" hidden="false" customHeight="true" outlineLevel="0" collapsed="false">
      <c r="B653" s="23" t="s">
        <v>134</v>
      </c>
      <c r="C653" s="65" t="s">
        <v>81</v>
      </c>
      <c r="D653" s="65" t="s">
        <v>2066</v>
      </c>
      <c r="E653" s="65" t="n">
        <v>1000000137</v>
      </c>
      <c r="F653" s="66" t="s">
        <v>2067</v>
      </c>
      <c r="G653" s="42" t="n">
        <v>28</v>
      </c>
    </row>
    <row r="654" customFormat="false" ht="14.25" hidden="false" customHeight="true" outlineLevel="0" collapsed="false">
      <c r="B654" s="23" t="s">
        <v>4046</v>
      </c>
      <c r="C654" s="65" t="s">
        <v>105</v>
      </c>
      <c r="D654" s="65" t="s">
        <v>364</v>
      </c>
      <c r="E654" s="65" t="n">
        <v>1000002679</v>
      </c>
      <c r="F654" s="65" t="s">
        <v>365</v>
      </c>
      <c r="G654" s="42" t="n">
        <v>28</v>
      </c>
    </row>
    <row r="655" customFormat="false" ht="14.25" hidden="false" customHeight="true" outlineLevel="0" collapsed="false">
      <c r="B655" s="23" t="s">
        <v>4046</v>
      </c>
      <c r="C655" s="65" t="s">
        <v>105</v>
      </c>
      <c r="D655" s="65" t="s">
        <v>2578</v>
      </c>
      <c r="E655" s="65" t="n">
        <v>1000001583</v>
      </c>
      <c r="F655" s="66" t="s">
        <v>2579</v>
      </c>
      <c r="G655" s="42" t="n">
        <v>28</v>
      </c>
    </row>
    <row r="656" customFormat="false" ht="14.25" hidden="false" customHeight="true" outlineLevel="0" collapsed="false">
      <c r="B656" s="24" t="s">
        <v>130</v>
      </c>
      <c r="C656" s="128" t="s">
        <v>120</v>
      </c>
      <c r="D656" s="128" t="s">
        <v>2778</v>
      </c>
      <c r="E656" s="128" t="n">
        <v>1000003965</v>
      </c>
      <c r="F656" s="128" t="s">
        <v>2779</v>
      </c>
      <c r="G656" s="42" t="n">
        <v>28</v>
      </c>
    </row>
    <row r="657" customFormat="false" ht="14.25" hidden="false" customHeight="true" outlineLevel="0" collapsed="false">
      <c r="B657" s="23" t="s">
        <v>133</v>
      </c>
      <c r="C657" s="65" t="s">
        <v>47</v>
      </c>
      <c r="D657" s="65" t="s">
        <v>2961</v>
      </c>
      <c r="E657" s="65" t="n">
        <v>1000004182</v>
      </c>
      <c r="F657" s="66" t="s">
        <v>2962</v>
      </c>
      <c r="G657" s="42" t="n">
        <v>28</v>
      </c>
    </row>
    <row r="658" customFormat="false" ht="14.25" hidden="false" customHeight="true" outlineLevel="0" collapsed="false">
      <c r="B658" s="131" t="s">
        <v>133</v>
      </c>
      <c r="C658" s="64" t="s">
        <v>25</v>
      </c>
      <c r="D658" s="130" t="s">
        <v>3045</v>
      </c>
      <c r="E658" s="130" t="n">
        <v>1000004267</v>
      </c>
      <c r="F658" s="130" t="s">
        <v>3046</v>
      </c>
      <c r="G658" s="42" t="n">
        <v>28</v>
      </c>
    </row>
    <row r="659" customFormat="false" ht="14.25" hidden="false" customHeight="true" outlineLevel="0" collapsed="false">
      <c r="B659" s="131" t="s">
        <v>130</v>
      </c>
      <c r="C659" s="130" t="s">
        <v>111</v>
      </c>
      <c r="D659" s="130" t="s">
        <v>493</v>
      </c>
      <c r="E659" s="130" t="n">
        <v>1000001982</v>
      </c>
      <c r="F659" s="130" t="s">
        <v>494</v>
      </c>
      <c r="G659" s="42" t="n">
        <v>28</v>
      </c>
    </row>
    <row r="660" customFormat="false" ht="14.25" hidden="false" customHeight="true" outlineLevel="0" collapsed="false">
      <c r="B660" s="23" t="s">
        <v>134</v>
      </c>
      <c r="C660" s="65" t="s">
        <v>84</v>
      </c>
      <c r="D660" s="65" t="s">
        <v>2949</v>
      </c>
      <c r="E660" s="65" t="n">
        <v>1000000378</v>
      </c>
      <c r="F660" s="66" t="s">
        <v>2950</v>
      </c>
      <c r="G660" s="42" t="n">
        <v>28.17</v>
      </c>
    </row>
    <row r="661" customFormat="false" ht="14.25" hidden="false" customHeight="true" outlineLevel="0" collapsed="false">
      <c r="B661" s="23" t="s">
        <v>134</v>
      </c>
      <c r="C661" s="65" t="s">
        <v>67</v>
      </c>
      <c r="D661" s="65" t="s">
        <v>1832</v>
      </c>
      <c r="E661" s="65" t="n">
        <v>1000003429</v>
      </c>
      <c r="F661" s="65" t="s">
        <v>1833</v>
      </c>
      <c r="G661" s="42" t="n">
        <v>28.2</v>
      </c>
    </row>
    <row r="662" customFormat="false" ht="14.25" hidden="false" customHeight="true" outlineLevel="0" collapsed="false">
      <c r="B662" s="23" t="s">
        <v>134</v>
      </c>
      <c r="C662" s="65" t="s">
        <v>79</v>
      </c>
      <c r="D662" s="65" t="s">
        <v>2225</v>
      </c>
      <c r="E662" s="65" t="n">
        <v>1000000990</v>
      </c>
      <c r="F662" s="66" t="s">
        <v>2226</v>
      </c>
      <c r="G662" s="42" t="n">
        <v>28.23</v>
      </c>
    </row>
    <row r="663" customFormat="false" ht="14.25" hidden="false" customHeight="true" outlineLevel="0" collapsed="false">
      <c r="B663" s="23" t="s">
        <v>134</v>
      </c>
      <c r="C663" s="65" t="s">
        <v>77</v>
      </c>
      <c r="D663" s="65" t="s">
        <v>1960</v>
      </c>
      <c r="E663" s="65" t="n">
        <v>1000000799</v>
      </c>
      <c r="F663" s="66" t="s">
        <v>1961</v>
      </c>
      <c r="G663" s="42" t="n">
        <v>28.3</v>
      </c>
    </row>
    <row r="664" customFormat="false" ht="14.25" hidden="false" customHeight="true" outlineLevel="0" collapsed="false">
      <c r="B664" s="131" t="s">
        <v>4046</v>
      </c>
      <c r="C664" s="130" t="s">
        <v>101</v>
      </c>
      <c r="D664" s="130" t="s">
        <v>526</v>
      </c>
      <c r="E664" s="130" t="n">
        <v>1000004421</v>
      </c>
      <c r="F664" s="130" t="s">
        <v>527</v>
      </c>
      <c r="G664" s="42" t="n">
        <v>28.3333333333333</v>
      </c>
    </row>
    <row r="665" customFormat="false" ht="14.25" hidden="false" customHeight="true" outlineLevel="0" collapsed="false">
      <c r="B665" s="23" t="s">
        <v>133</v>
      </c>
      <c r="C665" s="65" t="s">
        <v>141</v>
      </c>
      <c r="D665" s="65" t="s">
        <v>953</v>
      </c>
      <c r="E665" s="65" t="n">
        <v>1000000086</v>
      </c>
      <c r="F665" s="66" t="s">
        <v>954</v>
      </c>
      <c r="G665" s="42" t="n">
        <v>28.6</v>
      </c>
    </row>
    <row r="666" customFormat="false" ht="14.25" hidden="false" customHeight="true" outlineLevel="0" collapsed="false">
      <c r="B666" s="23" t="s">
        <v>4046</v>
      </c>
      <c r="C666" s="65" t="s">
        <v>140</v>
      </c>
      <c r="D666" s="65" t="s">
        <v>2367</v>
      </c>
      <c r="E666" s="65" t="n">
        <v>1000001261</v>
      </c>
      <c r="F666" s="66" t="s">
        <v>2368</v>
      </c>
      <c r="G666" s="42" t="n">
        <v>28.8</v>
      </c>
    </row>
    <row r="667" customFormat="false" ht="14.25" hidden="false" customHeight="true" outlineLevel="0" collapsed="false">
      <c r="B667" s="23" t="s">
        <v>4046</v>
      </c>
      <c r="C667" s="65" t="s">
        <v>91</v>
      </c>
      <c r="D667" s="65" t="s">
        <v>2407</v>
      </c>
      <c r="E667" s="65" t="n">
        <v>1000003743</v>
      </c>
      <c r="F667" s="65" t="s">
        <v>2408</v>
      </c>
      <c r="G667" s="42" t="n">
        <v>28.8</v>
      </c>
    </row>
    <row r="668" customFormat="false" ht="14.25" hidden="false" customHeight="true" outlineLevel="0" collapsed="false">
      <c r="B668" s="23" t="s">
        <v>133</v>
      </c>
      <c r="C668" s="65" t="s">
        <v>52</v>
      </c>
      <c r="D668" s="65" t="s">
        <v>2963</v>
      </c>
      <c r="E668" s="65" t="n">
        <v>1000000568</v>
      </c>
      <c r="F668" s="66" t="s">
        <v>2964</v>
      </c>
      <c r="G668" s="42" t="n">
        <v>28.8</v>
      </c>
    </row>
    <row r="669" customFormat="false" ht="14.25" hidden="false" customHeight="true" outlineLevel="0" collapsed="false">
      <c r="B669" s="23" t="s">
        <v>134</v>
      </c>
      <c r="C669" s="65" t="s">
        <v>62</v>
      </c>
      <c r="D669" s="65" t="s">
        <v>268</v>
      </c>
      <c r="E669" s="65" t="n">
        <v>1000000315</v>
      </c>
      <c r="F669" s="66" t="s">
        <v>269</v>
      </c>
      <c r="G669" s="42" t="n">
        <v>28.9</v>
      </c>
    </row>
    <row r="670" customFormat="false" ht="14.25" hidden="false" customHeight="true" outlineLevel="0" collapsed="false">
      <c r="B670" s="23" t="s">
        <v>134</v>
      </c>
      <c r="C670" s="65" t="s">
        <v>67</v>
      </c>
      <c r="D670" s="65" t="s">
        <v>1817</v>
      </c>
      <c r="E670" s="65" t="n">
        <v>1000000965</v>
      </c>
      <c r="F670" s="66" t="s">
        <v>1818</v>
      </c>
      <c r="G670" s="42" t="n">
        <v>28.9</v>
      </c>
    </row>
    <row r="671" customFormat="false" ht="14.25" hidden="false" customHeight="true" outlineLevel="0" collapsed="false">
      <c r="B671" s="23" t="s">
        <v>130</v>
      </c>
      <c r="C671" s="130" t="s">
        <v>120</v>
      </c>
      <c r="D671" s="130" t="s">
        <v>466</v>
      </c>
      <c r="E671" s="130" t="n">
        <v>1000004206</v>
      </c>
      <c r="F671" s="130" t="s">
        <v>467</v>
      </c>
      <c r="G671" s="42" t="n">
        <v>29</v>
      </c>
    </row>
    <row r="672" customFormat="false" ht="14.25" hidden="false" customHeight="true" outlineLevel="0" collapsed="false">
      <c r="B672" s="23" t="s">
        <v>134</v>
      </c>
      <c r="C672" s="65" t="s">
        <v>78</v>
      </c>
      <c r="D672" s="65" t="s">
        <v>2042</v>
      </c>
      <c r="E672" s="65" t="n">
        <v>1000000205</v>
      </c>
      <c r="F672" s="66" t="s">
        <v>2043</v>
      </c>
      <c r="G672" s="42" t="n">
        <v>29.2</v>
      </c>
    </row>
    <row r="673" customFormat="false" ht="14.25" hidden="false" customHeight="true" outlineLevel="0" collapsed="false">
      <c r="B673" s="23" t="s">
        <v>134</v>
      </c>
      <c r="C673" s="65" t="s">
        <v>81</v>
      </c>
      <c r="D673" s="65" t="s">
        <v>2122</v>
      </c>
      <c r="E673" s="65" t="n">
        <v>1000002609</v>
      </c>
      <c r="F673" s="66" t="s">
        <v>2123</v>
      </c>
      <c r="G673" s="42" t="n">
        <v>29.2</v>
      </c>
    </row>
    <row r="674" customFormat="false" ht="14.25" hidden="false" customHeight="true" outlineLevel="0" collapsed="false">
      <c r="B674" s="23" t="s">
        <v>4046</v>
      </c>
      <c r="C674" s="65" t="s">
        <v>93</v>
      </c>
      <c r="D674" s="65" t="s">
        <v>2466</v>
      </c>
      <c r="E674" s="65" t="n">
        <v>1000003232</v>
      </c>
      <c r="F674" s="65" t="s">
        <v>2467</v>
      </c>
      <c r="G674" s="42" t="n">
        <v>29.2</v>
      </c>
    </row>
    <row r="675" customFormat="false" ht="14.25" hidden="false" customHeight="true" outlineLevel="0" collapsed="false">
      <c r="B675" s="131" t="s">
        <v>133</v>
      </c>
      <c r="C675" s="130" t="s">
        <v>52</v>
      </c>
      <c r="D675" s="130" t="s">
        <v>3071</v>
      </c>
      <c r="E675" s="130" t="n">
        <v>1000004282</v>
      </c>
      <c r="F675" s="130" t="s">
        <v>3072</v>
      </c>
      <c r="G675" s="42" t="n">
        <v>29.4</v>
      </c>
    </row>
    <row r="676" customFormat="false" ht="14.25" hidden="false" customHeight="true" outlineLevel="0" collapsed="false">
      <c r="B676" s="23" t="s">
        <v>134</v>
      </c>
      <c r="C676" s="65" t="s">
        <v>77</v>
      </c>
      <c r="D676" s="65" t="s">
        <v>1934</v>
      </c>
      <c r="E676" s="65" t="n">
        <v>1000000804</v>
      </c>
      <c r="F676" s="66" t="s">
        <v>1935</v>
      </c>
      <c r="G676" s="42" t="n">
        <v>29.42</v>
      </c>
    </row>
    <row r="677" customFormat="false" ht="14.25" hidden="false" customHeight="true" outlineLevel="0" collapsed="false">
      <c r="B677" s="23" t="s">
        <v>134</v>
      </c>
      <c r="C677" s="65" t="s">
        <v>78</v>
      </c>
      <c r="D677" s="65" t="s">
        <v>2028</v>
      </c>
      <c r="E677" s="65" t="n">
        <v>1000000200</v>
      </c>
      <c r="F677" s="66" t="s">
        <v>2029</v>
      </c>
      <c r="G677" s="42" t="n">
        <v>29.7</v>
      </c>
    </row>
    <row r="678" customFormat="false" ht="14.25" hidden="false" customHeight="true" outlineLevel="0" collapsed="false">
      <c r="B678" s="23" t="s">
        <v>134</v>
      </c>
      <c r="C678" s="65" t="s">
        <v>78</v>
      </c>
      <c r="D678" s="65" t="s">
        <v>2048</v>
      </c>
      <c r="E678" s="65" t="n">
        <v>1000000225</v>
      </c>
      <c r="F678" s="66" t="s">
        <v>2049</v>
      </c>
      <c r="G678" s="42" t="n">
        <v>29.7</v>
      </c>
    </row>
    <row r="679" customFormat="false" ht="14.25" hidden="false" customHeight="true" outlineLevel="0" collapsed="false">
      <c r="B679" s="23" t="s">
        <v>134</v>
      </c>
      <c r="C679" s="65" t="s">
        <v>61</v>
      </c>
      <c r="D679" s="65" t="s">
        <v>3913</v>
      </c>
      <c r="E679" s="65" t="n">
        <v>1000002746</v>
      </c>
      <c r="F679" s="66" t="s">
        <v>3914</v>
      </c>
      <c r="G679" s="42" t="n">
        <v>29.9</v>
      </c>
    </row>
    <row r="680" customFormat="false" ht="14.25" hidden="false" customHeight="true" outlineLevel="0" collapsed="false">
      <c r="B680" s="23" t="s">
        <v>133</v>
      </c>
      <c r="C680" s="64" t="s">
        <v>21</v>
      </c>
      <c r="D680" s="65" t="s">
        <v>645</v>
      </c>
      <c r="E680" s="65" t="n">
        <v>1000000669</v>
      </c>
      <c r="F680" s="66" t="s">
        <v>646</v>
      </c>
      <c r="G680" s="42" t="n">
        <v>30</v>
      </c>
    </row>
    <row r="681" customFormat="false" ht="14.25" hidden="false" customHeight="true" outlineLevel="0" collapsed="false">
      <c r="B681" s="23" t="s">
        <v>133</v>
      </c>
      <c r="C681" s="65" t="s">
        <v>141</v>
      </c>
      <c r="D681" s="65" t="s">
        <v>977</v>
      </c>
      <c r="E681" s="65" t="n">
        <v>1000003653</v>
      </c>
      <c r="F681" s="65" t="s">
        <v>187</v>
      </c>
      <c r="G681" s="42" t="n">
        <v>30</v>
      </c>
    </row>
    <row r="682" customFormat="false" ht="14.25" hidden="false" customHeight="true" outlineLevel="0" collapsed="false">
      <c r="B682" s="23" t="s">
        <v>133</v>
      </c>
      <c r="C682" s="65" t="s">
        <v>43</v>
      </c>
      <c r="D682" s="65" t="s">
        <v>1148</v>
      </c>
      <c r="E682" s="65" t="n">
        <v>1000000236</v>
      </c>
      <c r="F682" s="66" t="s">
        <v>1149</v>
      </c>
      <c r="G682" s="42" t="n">
        <v>30</v>
      </c>
    </row>
    <row r="683" customFormat="false" ht="14.25" hidden="false" customHeight="true" outlineLevel="0" collapsed="false">
      <c r="B683" s="23" t="s">
        <v>134</v>
      </c>
      <c r="C683" s="64" t="s">
        <v>65</v>
      </c>
      <c r="D683" s="65" t="s">
        <v>1628</v>
      </c>
      <c r="E683" s="65" t="n">
        <v>1000000519</v>
      </c>
      <c r="F683" s="66" t="s">
        <v>1629</v>
      </c>
      <c r="G683" s="42" t="n">
        <v>30</v>
      </c>
    </row>
    <row r="684" customFormat="false" ht="14.25" hidden="false" customHeight="true" outlineLevel="0" collapsed="false">
      <c r="B684" s="24" t="s">
        <v>134</v>
      </c>
      <c r="C684" s="64" t="s">
        <v>65</v>
      </c>
      <c r="D684" s="128" t="s">
        <v>1757</v>
      </c>
      <c r="E684" s="128" t="n">
        <v>1000003874</v>
      </c>
      <c r="F684" s="128" t="s">
        <v>1758</v>
      </c>
      <c r="G684" s="42" t="n">
        <v>30</v>
      </c>
    </row>
    <row r="685" customFormat="false" ht="14.25" hidden="false" customHeight="true" outlineLevel="0" collapsed="false">
      <c r="B685" s="23" t="s">
        <v>134</v>
      </c>
      <c r="C685" s="65" t="s">
        <v>78</v>
      </c>
      <c r="D685" s="65" t="s">
        <v>2060</v>
      </c>
      <c r="E685" s="65" t="n">
        <v>1000003768</v>
      </c>
      <c r="F685" s="66" t="s">
        <v>2061</v>
      </c>
      <c r="G685" s="42" t="n">
        <v>30</v>
      </c>
    </row>
    <row r="686" customFormat="false" ht="14.25" hidden="false" customHeight="true" outlineLevel="0" collapsed="false">
      <c r="B686" s="24" t="s">
        <v>130</v>
      </c>
      <c r="C686" s="128" t="s">
        <v>113</v>
      </c>
      <c r="D686" s="128" t="s">
        <v>2918</v>
      </c>
      <c r="E686" s="128" t="n">
        <v>1000003303</v>
      </c>
      <c r="F686" s="128" t="s">
        <v>2919</v>
      </c>
      <c r="G686" s="42" t="n">
        <v>30</v>
      </c>
    </row>
    <row r="687" customFormat="false" ht="14.25" hidden="false" customHeight="true" outlineLevel="0" collapsed="false">
      <c r="B687" s="24" t="s">
        <v>134</v>
      </c>
      <c r="C687" s="64" t="s">
        <v>65</v>
      </c>
      <c r="D687" s="128" t="s">
        <v>1773</v>
      </c>
      <c r="E687" s="128" t="n">
        <v>1000004094</v>
      </c>
      <c r="F687" s="128" t="s">
        <v>1774</v>
      </c>
      <c r="G687" s="42" t="n">
        <v>30.2</v>
      </c>
    </row>
    <row r="688" customFormat="false" ht="14.25" hidden="false" customHeight="true" outlineLevel="0" collapsed="false">
      <c r="B688" s="23" t="s">
        <v>4046</v>
      </c>
      <c r="C688" s="65" t="s">
        <v>103</v>
      </c>
      <c r="D688" s="65" t="s">
        <v>2939</v>
      </c>
      <c r="E688" s="65" t="n">
        <v>1000004158</v>
      </c>
      <c r="F688" s="66" t="s">
        <v>2940</v>
      </c>
      <c r="G688" s="42" t="n">
        <v>30.2</v>
      </c>
    </row>
    <row r="689" customFormat="false" ht="14.25" hidden="false" customHeight="true" outlineLevel="0" collapsed="false">
      <c r="B689" s="23" t="s">
        <v>134</v>
      </c>
      <c r="C689" s="65" t="s">
        <v>61</v>
      </c>
      <c r="D689" s="65" t="s">
        <v>2971</v>
      </c>
      <c r="E689" s="65" t="n">
        <v>1000004175</v>
      </c>
      <c r="F689" s="66" t="s">
        <v>2972</v>
      </c>
      <c r="G689" s="42" t="n">
        <v>30.2</v>
      </c>
    </row>
    <row r="690" customFormat="false" ht="14.25" hidden="false" customHeight="true" outlineLevel="0" collapsed="false">
      <c r="B690" s="131" t="s">
        <v>133</v>
      </c>
      <c r="C690" s="130" t="s">
        <v>21</v>
      </c>
      <c r="D690" s="130" t="s">
        <v>3128</v>
      </c>
      <c r="E690" s="130" t="n">
        <v>1000004354</v>
      </c>
      <c r="F690" s="130" t="s">
        <v>3129</v>
      </c>
      <c r="G690" s="42" t="n">
        <v>30.2</v>
      </c>
    </row>
    <row r="691" customFormat="false" ht="14.25" hidden="false" customHeight="true" outlineLevel="0" collapsed="false">
      <c r="B691" s="23" t="s">
        <v>134</v>
      </c>
      <c r="C691" s="65" t="s">
        <v>79</v>
      </c>
      <c r="D691" s="65" t="s">
        <v>4297</v>
      </c>
      <c r="E691" s="65" t="n">
        <v>1000000995</v>
      </c>
      <c r="F691" s="66" t="s">
        <v>4298</v>
      </c>
      <c r="G691" s="42" t="n">
        <v>30.25</v>
      </c>
    </row>
    <row r="692" customFormat="false" ht="14.25" hidden="false" customHeight="true" outlineLevel="0" collapsed="false">
      <c r="B692" s="131" t="s">
        <v>134</v>
      </c>
      <c r="C692" s="130" t="s">
        <v>67</v>
      </c>
      <c r="D692" s="130" t="s">
        <v>3176</v>
      </c>
      <c r="E692" s="130" t="n">
        <v>1000004378</v>
      </c>
      <c r="F692" s="130" t="s">
        <v>3177</v>
      </c>
      <c r="G692" s="42" t="n">
        <v>30.3333333333333</v>
      </c>
    </row>
    <row r="693" customFormat="false" ht="14.25" hidden="false" customHeight="true" outlineLevel="0" collapsed="false">
      <c r="B693" s="23" t="s">
        <v>4046</v>
      </c>
      <c r="C693" s="65" t="s">
        <v>93</v>
      </c>
      <c r="D693" s="65" t="s">
        <v>3526</v>
      </c>
      <c r="E693" s="65" t="n">
        <v>1000001449</v>
      </c>
      <c r="F693" s="66" t="s">
        <v>3527</v>
      </c>
      <c r="G693" s="42" t="n">
        <v>30.4</v>
      </c>
    </row>
    <row r="694" customFormat="false" ht="14.25" hidden="false" customHeight="true" outlineLevel="0" collapsed="false">
      <c r="B694" s="23" t="s">
        <v>134</v>
      </c>
      <c r="C694" s="65" t="s">
        <v>81</v>
      </c>
      <c r="D694" s="65" t="s">
        <v>2120</v>
      </c>
      <c r="E694" s="65" t="n">
        <v>1000000135</v>
      </c>
      <c r="F694" s="66" t="s">
        <v>2121</v>
      </c>
      <c r="G694" s="42" t="n">
        <v>30.46</v>
      </c>
    </row>
    <row r="695" customFormat="false" ht="14.25" hidden="false" customHeight="true" outlineLevel="0" collapsed="false">
      <c r="B695" s="23" t="s">
        <v>134</v>
      </c>
      <c r="C695" s="65" t="s">
        <v>74</v>
      </c>
      <c r="D695" s="65" t="s">
        <v>1915</v>
      </c>
      <c r="E695" s="65" t="n">
        <v>1000000826</v>
      </c>
      <c r="F695" s="66" t="s">
        <v>1916</v>
      </c>
      <c r="G695" s="42" t="n">
        <v>30.5</v>
      </c>
    </row>
    <row r="696" customFormat="false" ht="14.25" hidden="false" customHeight="true" outlineLevel="0" collapsed="false">
      <c r="B696" s="23" t="s">
        <v>133</v>
      </c>
      <c r="C696" s="65" t="s">
        <v>48</v>
      </c>
      <c r="D696" s="65" t="s">
        <v>1253</v>
      </c>
      <c r="E696" s="65" t="n">
        <v>1000000694</v>
      </c>
      <c r="F696" s="66" t="s">
        <v>1254</v>
      </c>
      <c r="G696" s="42" t="n">
        <v>30.6</v>
      </c>
    </row>
    <row r="697" customFormat="false" ht="14.25" hidden="false" customHeight="true" outlineLevel="0" collapsed="false">
      <c r="B697" s="131" t="s">
        <v>132</v>
      </c>
      <c r="C697" s="130" t="s">
        <v>105</v>
      </c>
      <c r="D697" s="130" t="s">
        <v>505</v>
      </c>
      <c r="E697" s="130" t="n">
        <v>1000004360</v>
      </c>
      <c r="F697" s="130" t="s">
        <v>506</v>
      </c>
      <c r="G697" s="42" t="n">
        <v>30.6666666666667</v>
      </c>
    </row>
    <row r="698" customFormat="false" ht="14.25" hidden="false" customHeight="true" outlineLevel="0" collapsed="false">
      <c r="B698" s="24" t="s">
        <v>134</v>
      </c>
      <c r="C698" s="128" t="s">
        <v>58</v>
      </c>
      <c r="D698" s="128" t="s">
        <v>1385</v>
      </c>
      <c r="E698" s="128" t="n">
        <v>1000003989</v>
      </c>
      <c r="F698" s="128" t="s">
        <v>1386</v>
      </c>
      <c r="G698" s="42" t="n">
        <v>30.8</v>
      </c>
    </row>
    <row r="699" customFormat="false" ht="14.25" hidden="false" customHeight="true" outlineLevel="0" collapsed="false">
      <c r="B699" s="24" t="s">
        <v>134</v>
      </c>
      <c r="C699" s="128" t="s">
        <v>58</v>
      </c>
      <c r="D699" s="128" t="s">
        <v>1420</v>
      </c>
      <c r="E699" s="128" t="n">
        <v>1000003975</v>
      </c>
      <c r="F699" s="128" t="s">
        <v>1421</v>
      </c>
      <c r="G699" s="42" t="n">
        <v>30.8</v>
      </c>
    </row>
    <row r="700" customFormat="false" ht="14.25" hidden="false" customHeight="true" outlineLevel="0" collapsed="false">
      <c r="B700" s="131" t="s">
        <v>133</v>
      </c>
      <c r="C700" s="130" t="s">
        <v>144</v>
      </c>
      <c r="D700" s="130" t="s">
        <v>3087</v>
      </c>
      <c r="E700" s="130" t="n">
        <v>1000003293</v>
      </c>
      <c r="F700" s="130" t="s">
        <v>3088</v>
      </c>
      <c r="G700" s="42" t="n">
        <v>30.8</v>
      </c>
    </row>
    <row r="701" customFormat="false" ht="14.25" hidden="false" customHeight="true" outlineLevel="0" collapsed="false">
      <c r="B701" s="24" t="s">
        <v>133</v>
      </c>
      <c r="C701" s="128" t="s">
        <v>26</v>
      </c>
      <c r="D701" s="128" t="s">
        <v>771</v>
      </c>
      <c r="E701" s="129" t="n">
        <v>1000004090</v>
      </c>
      <c r="F701" s="129" t="s">
        <v>772</v>
      </c>
      <c r="G701" s="42" t="n">
        <v>31</v>
      </c>
    </row>
    <row r="702" customFormat="false" ht="14.25" hidden="false" customHeight="true" outlineLevel="0" collapsed="false">
      <c r="B702" s="23" t="s">
        <v>133</v>
      </c>
      <c r="C702" s="64" t="s">
        <v>30</v>
      </c>
      <c r="D702" s="65" t="s">
        <v>899</v>
      </c>
      <c r="E702" s="65" t="n">
        <v>1000000464</v>
      </c>
      <c r="F702" s="66" t="s">
        <v>900</v>
      </c>
      <c r="G702" s="42" t="n">
        <v>31</v>
      </c>
    </row>
    <row r="703" customFormat="false" ht="14.25" hidden="false" customHeight="true" outlineLevel="0" collapsed="false">
      <c r="B703" s="23" t="s">
        <v>133</v>
      </c>
      <c r="C703" s="65" t="s">
        <v>40</v>
      </c>
      <c r="D703" s="65" t="s">
        <v>1094</v>
      </c>
      <c r="E703" s="65" t="n">
        <v>1000000839</v>
      </c>
      <c r="F703" s="66" t="s">
        <v>1095</v>
      </c>
      <c r="G703" s="42" t="n">
        <v>31</v>
      </c>
    </row>
    <row r="704" customFormat="false" ht="14.25" hidden="false" customHeight="true" outlineLevel="0" collapsed="false">
      <c r="B704" s="23" t="s">
        <v>130</v>
      </c>
      <c r="C704" s="65" t="s">
        <v>139</v>
      </c>
      <c r="D704" s="65" t="s">
        <v>2722</v>
      </c>
      <c r="E704" s="65" t="n">
        <v>1000003645</v>
      </c>
      <c r="F704" s="66" t="s">
        <v>2723</v>
      </c>
      <c r="G704" s="42" t="n">
        <v>31</v>
      </c>
    </row>
    <row r="705" customFormat="false" ht="14.25" hidden="false" customHeight="true" outlineLevel="0" collapsed="false">
      <c r="B705" s="23" t="s">
        <v>133</v>
      </c>
      <c r="C705" s="130" t="s">
        <v>52</v>
      </c>
      <c r="D705" s="130" t="s">
        <v>2999</v>
      </c>
      <c r="E705" s="130" t="n">
        <v>1000004193</v>
      </c>
      <c r="F705" s="130" t="s">
        <v>3000</v>
      </c>
      <c r="G705" s="42" t="n">
        <v>31.2</v>
      </c>
    </row>
    <row r="706" customFormat="false" ht="14.25" hidden="false" customHeight="true" outlineLevel="0" collapsed="false">
      <c r="B706" s="23" t="s">
        <v>133</v>
      </c>
      <c r="C706" s="65" t="s">
        <v>142</v>
      </c>
      <c r="D706" s="65" t="s">
        <v>1000</v>
      </c>
      <c r="E706" s="65" t="n">
        <v>1000000100</v>
      </c>
      <c r="F706" s="66" t="s">
        <v>1001</v>
      </c>
      <c r="G706" s="42" t="n">
        <v>31.3</v>
      </c>
    </row>
    <row r="707" customFormat="false" ht="14.25" hidden="false" customHeight="true" outlineLevel="0" collapsed="false">
      <c r="B707" s="23" t="s">
        <v>133</v>
      </c>
      <c r="C707" s="64" t="s">
        <v>21</v>
      </c>
      <c r="D707" s="65" t="s">
        <v>699</v>
      </c>
      <c r="E707" s="65" t="n">
        <v>1000001038</v>
      </c>
      <c r="F707" s="66" t="s">
        <v>700</v>
      </c>
      <c r="G707" s="42" t="n">
        <v>31.4</v>
      </c>
    </row>
    <row r="708" customFormat="false" ht="14.25" hidden="false" customHeight="true" outlineLevel="0" collapsed="false">
      <c r="B708" s="23" t="s">
        <v>134</v>
      </c>
      <c r="C708" s="65" t="s">
        <v>83</v>
      </c>
      <c r="D708" s="65" t="s">
        <v>2947</v>
      </c>
      <c r="E708" s="65" t="n">
        <v>1000004169</v>
      </c>
      <c r="F708" s="66" t="s">
        <v>2948</v>
      </c>
      <c r="G708" s="42" t="n">
        <v>31.4</v>
      </c>
    </row>
    <row r="709" customFormat="false" ht="14.25" hidden="false" customHeight="true" outlineLevel="0" collapsed="false">
      <c r="B709" s="24" t="s">
        <v>134</v>
      </c>
      <c r="C709" s="128" t="s">
        <v>79</v>
      </c>
      <c r="D709" s="128" t="s">
        <v>2259</v>
      </c>
      <c r="E709" s="128" t="n">
        <v>1000004106</v>
      </c>
      <c r="F709" s="128" t="s">
        <v>2260</v>
      </c>
      <c r="G709" s="42" t="n">
        <v>31.55</v>
      </c>
    </row>
    <row r="710" customFormat="false" ht="14.25" hidden="false" customHeight="true" outlineLevel="0" collapsed="false">
      <c r="B710" s="131" t="s">
        <v>133</v>
      </c>
      <c r="C710" s="130" t="s">
        <v>52</v>
      </c>
      <c r="D710" s="130" t="s">
        <v>3105</v>
      </c>
      <c r="E710" s="130" t="n">
        <v>1000004328</v>
      </c>
      <c r="F710" s="130" t="s">
        <v>3106</v>
      </c>
      <c r="G710" s="42" t="n">
        <v>31.8</v>
      </c>
    </row>
    <row r="711" customFormat="false" ht="14.25" hidden="false" customHeight="true" outlineLevel="0" collapsed="false">
      <c r="B711" s="23" t="s">
        <v>133</v>
      </c>
      <c r="C711" s="64" t="s">
        <v>24</v>
      </c>
      <c r="D711" s="65" t="s">
        <v>661</v>
      </c>
      <c r="E711" s="65" t="n">
        <v>1000000672</v>
      </c>
      <c r="F711" s="66" t="s">
        <v>662</v>
      </c>
      <c r="G711" s="42" t="n">
        <v>31.86</v>
      </c>
    </row>
    <row r="712" customFormat="false" ht="14.25" hidden="false" customHeight="true" outlineLevel="0" collapsed="false">
      <c r="B712" s="23" t="s">
        <v>133</v>
      </c>
      <c r="C712" s="64" t="s">
        <v>24</v>
      </c>
      <c r="D712" s="65" t="s">
        <v>711</v>
      </c>
      <c r="E712" s="65" t="n">
        <v>1000003202</v>
      </c>
      <c r="F712" s="65" t="s">
        <v>712</v>
      </c>
      <c r="G712" s="42" t="n">
        <v>32</v>
      </c>
    </row>
    <row r="713" customFormat="false" ht="14.25" hidden="false" customHeight="true" outlineLevel="0" collapsed="false">
      <c r="B713" s="23" t="s">
        <v>133</v>
      </c>
      <c r="C713" s="64" t="s">
        <v>25</v>
      </c>
      <c r="D713" s="65" t="s">
        <v>725</v>
      </c>
      <c r="E713" s="65" t="n">
        <v>1000003549</v>
      </c>
      <c r="F713" s="65" t="s">
        <v>726</v>
      </c>
      <c r="G713" s="42" t="n">
        <v>32</v>
      </c>
    </row>
    <row r="714" customFormat="false" ht="14.25" hidden="false" customHeight="true" outlineLevel="0" collapsed="false">
      <c r="B714" s="23" t="s">
        <v>134</v>
      </c>
      <c r="C714" s="65" t="s">
        <v>61</v>
      </c>
      <c r="D714" s="65" t="s">
        <v>1504</v>
      </c>
      <c r="E714" s="65" t="n">
        <v>1000003806</v>
      </c>
      <c r="F714" s="65" t="s">
        <v>1429</v>
      </c>
      <c r="G714" s="42" t="n">
        <v>32</v>
      </c>
    </row>
    <row r="715" customFormat="false" ht="14.25" hidden="false" customHeight="true" outlineLevel="0" collapsed="false">
      <c r="B715" s="23" t="s">
        <v>134</v>
      </c>
      <c r="C715" s="65" t="s">
        <v>64</v>
      </c>
      <c r="D715" s="65" t="s">
        <v>1600</v>
      </c>
      <c r="E715" s="65" t="n">
        <v>1000000613</v>
      </c>
      <c r="F715" s="66" t="s">
        <v>1601</v>
      </c>
      <c r="G715" s="42" t="n">
        <v>32</v>
      </c>
    </row>
    <row r="716" customFormat="false" ht="14.25" hidden="false" customHeight="true" outlineLevel="0" collapsed="false">
      <c r="B716" s="24" t="s">
        <v>134</v>
      </c>
      <c r="C716" s="128" t="s">
        <v>64</v>
      </c>
      <c r="D716" s="128" t="s">
        <v>1614</v>
      </c>
      <c r="E716" s="128" t="n">
        <v>1000004062</v>
      </c>
      <c r="F716" s="128" t="s">
        <v>1615</v>
      </c>
      <c r="G716" s="42" t="n">
        <v>32</v>
      </c>
    </row>
    <row r="717" customFormat="false" ht="14.25" hidden="false" customHeight="true" outlineLevel="0" collapsed="false">
      <c r="B717" s="23" t="s">
        <v>4046</v>
      </c>
      <c r="C717" s="65" t="s">
        <v>103</v>
      </c>
      <c r="D717" s="65" t="s">
        <v>2572</v>
      </c>
      <c r="E717" s="65" t="n">
        <v>1000001930</v>
      </c>
      <c r="F717" s="66" t="s">
        <v>2573</v>
      </c>
      <c r="G717" s="42" t="n">
        <v>32</v>
      </c>
    </row>
    <row r="718" customFormat="false" ht="14.25" hidden="false" customHeight="true" outlineLevel="0" collapsed="false">
      <c r="B718" s="23" t="s">
        <v>133</v>
      </c>
      <c r="C718" s="65" t="s">
        <v>41</v>
      </c>
      <c r="D718" s="65" t="s">
        <v>2957</v>
      </c>
      <c r="E718" s="65" t="n">
        <v>1000003041</v>
      </c>
      <c r="F718" s="66" t="s">
        <v>2958</v>
      </c>
      <c r="G718" s="42" t="n">
        <v>32</v>
      </c>
    </row>
    <row r="719" customFormat="false" ht="14.25" hidden="false" customHeight="true" outlineLevel="0" collapsed="false">
      <c r="B719" s="23" t="s">
        <v>133</v>
      </c>
      <c r="C719" s="65" t="s">
        <v>52</v>
      </c>
      <c r="D719" s="65" t="s">
        <v>1295</v>
      </c>
      <c r="E719" s="65" t="n">
        <v>1000000562</v>
      </c>
      <c r="F719" s="66" t="s">
        <v>1296</v>
      </c>
      <c r="G719" s="42" t="n">
        <v>32.1</v>
      </c>
    </row>
    <row r="720" customFormat="false" ht="14.25" hidden="false" customHeight="true" outlineLevel="0" collapsed="false">
      <c r="B720" s="24" t="s">
        <v>134</v>
      </c>
      <c r="C720" s="128" t="s">
        <v>61</v>
      </c>
      <c r="D720" s="128" t="s">
        <v>1518</v>
      </c>
      <c r="E720" s="128" t="n">
        <v>1000003999</v>
      </c>
      <c r="F720" s="128" t="s">
        <v>1519</v>
      </c>
      <c r="G720" s="42" t="n">
        <v>32.1</v>
      </c>
    </row>
    <row r="721" customFormat="false" ht="14.25" hidden="false" customHeight="true" outlineLevel="0" collapsed="false">
      <c r="B721" s="131" t="s">
        <v>133</v>
      </c>
      <c r="C721" s="130" t="s">
        <v>51</v>
      </c>
      <c r="D721" s="130" t="s">
        <v>3083</v>
      </c>
      <c r="E721" s="130" t="n">
        <v>1000000386</v>
      </c>
      <c r="F721" s="130" t="s">
        <v>3084</v>
      </c>
      <c r="G721" s="42" t="n">
        <v>32.2</v>
      </c>
    </row>
    <row r="722" customFormat="false" ht="14.25" hidden="false" customHeight="true" outlineLevel="0" collapsed="false">
      <c r="B722" s="24" t="s">
        <v>134</v>
      </c>
      <c r="C722" s="128" t="s">
        <v>61</v>
      </c>
      <c r="D722" s="128" t="s">
        <v>1517</v>
      </c>
      <c r="E722" s="128" t="n">
        <v>1000003969</v>
      </c>
      <c r="F722" s="128" t="s">
        <v>1501</v>
      </c>
      <c r="G722" s="42" t="n">
        <v>32.3</v>
      </c>
    </row>
    <row r="723" customFormat="false" ht="14.25" hidden="false" customHeight="true" outlineLevel="0" collapsed="false">
      <c r="B723" s="24" t="s">
        <v>134</v>
      </c>
      <c r="C723" s="128" t="s">
        <v>81</v>
      </c>
      <c r="D723" s="128" t="s">
        <v>2148</v>
      </c>
      <c r="E723" s="128" t="n">
        <v>1000003920</v>
      </c>
      <c r="F723" s="128" t="s">
        <v>2149</v>
      </c>
      <c r="G723" s="42" t="n">
        <v>32.3</v>
      </c>
    </row>
    <row r="724" customFormat="false" ht="14.25" hidden="false" customHeight="true" outlineLevel="0" collapsed="false">
      <c r="B724" s="23" t="s">
        <v>134</v>
      </c>
      <c r="C724" s="65" t="s">
        <v>74</v>
      </c>
      <c r="D724" s="65" t="s">
        <v>1917</v>
      </c>
      <c r="E724" s="65" t="n">
        <v>1000000029</v>
      </c>
      <c r="F724" s="66" t="s">
        <v>1918</v>
      </c>
      <c r="G724" s="42" t="n">
        <v>32.4</v>
      </c>
    </row>
    <row r="725" customFormat="false" ht="14.25" hidden="false" customHeight="true" outlineLevel="0" collapsed="false">
      <c r="B725" s="23" t="s">
        <v>130</v>
      </c>
      <c r="C725" s="65" t="s">
        <v>113</v>
      </c>
      <c r="D725" s="65" t="s">
        <v>426</v>
      </c>
      <c r="E725" s="65" t="n">
        <v>1000001731</v>
      </c>
      <c r="F725" s="66" t="s">
        <v>427</v>
      </c>
      <c r="G725" s="42" t="n">
        <v>32.4</v>
      </c>
    </row>
    <row r="726" customFormat="false" ht="14.25" hidden="false" customHeight="true" outlineLevel="0" collapsed="false">
      <c r="B726" s="23" t="s">
        <v>133</v>
      </c>
      <c r="C726" s="64" t="s">
        <v>27</v>
      </c>
      <c r="D726" s="65" t="s">
        <v>815</v>
      </c>
      <c r="E726" s="65" t="n">
        <v>1000001068</v>
      </c>
      <c r="F726" s="66" t="s">
        <v>816</v>
      </c>
      <c r="G726" s="42" t="n">
        <v>32.5</v>
      </c>
    </row>
    <row r="727" customFormat="false" ht="14.25" hidden="false" customHeight="true" outlineLevel="0" collapsed="false">
      <c r="B727" s="23" t="s">
        <v>134</v>
      </c>
      <c r="C727" s="65" t="s">
        <v>61</v>
      </c>
      <c r="D727" s="65" t="s">
        <v>1456</v>
      </c>
      <c r="E727" s="65" t="n">
        <v>1000000185</v>
      </c>
      <c r="F727" s="66" t="s">
        <v>1457</v>
      </c>
      <c r="G727" s="42" t="n">
        <v>32.7</v>
      </c>
    </row>
    <row r="728" customFormat="false" ht="14.25" hidden="false" customHeight="true" outlineLevel="0" collapsed="false">
      <c r="B728" s="23" t="s">
        <v>134</v>
      </c>
      <c r="C728" s="65" t="s">
        <v>74</v>
      </c>
      <c r="D728" s="65" t="s">
        <v>1921</v>
      </c>
      <c r="E728" s="65" t="n">
        <v>1000002845</v>
      </c>
      <c r="F728" s="66" t="s">
        <v>1922</v>
      </c>
      <c r="G728" s="42" t="n">
        <v>32.7</v>
      </c>
    </row>
    <row r="729" customFormat="false" ht="14.25" hidden="false" customHeight="true" outlineLevel="0" collapsed="false">
      <c r="B729" s="23" t="s">
        <v>134</v>
      </c>
      <c r="C729" s="65" t="s">
        <v>77</v>
      </c>
      <c r="D729" s="65" t="s">
        <v>1982</v>
      </c>
      <c r="E729" s="65" t="n">
        <v>1000002595</v>
      </c>
      <c r="F729" s="66" t="s">
        <v>1983</v>
      </c>
      <c r="G729" s="42" t="n">
        <v>32.8</v>
      </c>
    </row>
    <row r="730" customFormat="false" ht="14.25" hidden="false" customHeight="true" outlineLevel="0" collapsed="false">
      <c r="B730" s="23" t="s">
        <v>134</v>
      </c>
      <c r="C730" s="65" t="s">
        <v>73</v>
      </c>
      <c r="D730" s="65" t="s">
        <v>2297</v>
      </c>
      <c r="E730" s="65" t="n">
        <v>1000000780</v>
      </c>
      <c r="F730" s="66" t="s">
        <v>2298</v>
      </c>
      <c r="G730" s="42" t="n">
        <v>32.8</v>
      </c>
    </row>
    <row r="731" customFormat="false" ht="14.25" hidden="false" customHeight="true" outlineLevel="0" collapsed="false">
      <c r="B731" s="23" t="s">
        <v>133</v>
      </c>
      <c r="C731" s="65" t="s">
        <v>43</v>
      </c>
      <c r="D731" s="65" t="s">
        <v>1164</v>
      </c>
      <c r="E731" s="65" t="n">
        <v>1000000249</v>
      </c>
      <c r="F731" s="66" t="s">
        <v>1165</v>
      </c>
      <c r="G731" s="42" t="n">
        <v>32.9</v>
      </c>
    </row>
    <row r="732" customFormat="false" ht="14.25" hidden="false" customHeight="true" outlineLevel="0" collapsed="false">
      <c r="B732" s="23" t="s">
        <v>4046</v>
      </c>
      <c r="C732" s="65" t="s">
        <v>98</v>
      </c>
      <c r="D732" s="65" t="s">
        <v>2985</v>
      </c>
      <c r="E732" s="65" t="n">
        <v>1000002780</v>
      </c>
      <c r="F732" s="66" t="s">
        <v>2986</v>
      </c>
      <c r="G732" s="42" t="n">
        <v>32.9</v>
      </c>
    </row>
    <row r="733" customFormat="false" ht="14.25" hidden="false" customHeight="true" outlineLevel="0" collapsed="false">
      <c r="B733" s="23" t="s">
        <v>133</v>
      </c>
      <c r="C733" s="65" t="s">
        <v>40</v>
      </c>
      <c r="D733" s="65" t="s">
        <v>1096</v>
      </c>
      <c r="E733" s="65" t="n">
        <v>1000000256</v>
      </c>
      <c r="F733" s="66" t="s">
        <v>1097</v>
      </c>
      <c r="G733" s="42" t="n">
        <v>33</v>
      </c>
    </row>
    <row r="734" customFormat="false" ht="14.25" hidden="false" customHeight="true" outlineLevel="0" collapsed="false">
      <c r="B734" s="23" t="s">
        <v>130</v>
      </c>
      <c r="C734" s="128" t="s">
        <v>139</v>
      </c>
      <c r="D734" s="128" t="s">
        <v>2726</v>
      </c>
      <c r="E734" s="128" t="n">
        <v>1000004088</v>
      </c>
      <c r="F734" s="128" t="s">
        <v>2727</v>
      </c>
      <c r="G734" s="42" t="n">
        <v>33</v>
      </c>
    </row>
    <row r="735" customFormat="false" ht="14.25" hidden="false" customHeight="true" outlineLevel="0" collapsed="false">
      <c r="B735" s="23" t="s">
        <v>130</v>
      </c>
      <c r="C735" s="65" t="s">
        <v>118</v>
      </c>
      <c r="D735" s="65" t="s">
        <v>390</v>
      </c>
      <c r="E735" s="65" t="n">
        <v>1000001190</v>
      </c>
      <c r="F735" s="66" t="s">
        <v>391</v>
      </c>
      <c r="G735" s="42" t="n">
        <v>33</v>
      </c>
    </row>
    <row r="736" customFormat="false" ht="14.25" hidden="false" customHeight="true" outlineLevel="0" collapsed="false">
      <c r="B736" s="24" t="s">
        <v>133</v>
      </c>
      <c r="C736" s="128" t="s">
        <v>47</v>
      </c>
      <c r="D736" s="128" t="s">
        <v>1249</v>
      </c>
      <c r="E736" s="128" t="n">
        <v>1000004097</v>
      </c>
      <c r="F736" s="128" t="s">
        <v>1250</v>
      </c>
      <c r="G736" s="42" t="n">
        <v>33.1</v>
      </c>
    </row>
    <row r="737" customFormat="false" ht="14.25" hidden="false" customHeight="true" outlineLevel="0" collapsed="false">
      <c r="B737" s="23" t="s">
        <v>130</v>
      </c>
      <c r="C737" s="65" t="s">
        <v>113</v>
      </c>
      <c r="D737" s="65" t="s">
        <v>424</v>
      </c>
      <c r="E737" s="65" t="n">
        <v>1000001727</v>
      </c>
      <c r="F737" s="66" t="s">
        <v>425</v>
      </c>
      <c r="G737" s="42" t="n">
        <v>33.2</v>
      </c>
    </row>
    <row r="738" customFormat="false" ht="14.25" hidden="false" customHeight="true" outlineLevel="0" collapsed="false">
      <c r="B738" s="131" t="s">
        <v>133</v>
      </c>
      <c r="C738" s="130" t="s">
        <v>48</v>
      </c>
      <c r="D738" s="130" t="s">
        <v>3160</v>
      </c>
      <c r="E738" s="130" t="n">
        <v>1000004361</v>
      </c>
      <c r="F738" s="130" t="s">
        <v>3161</v>
      </c>
      <c r="G738" s="42" t="n">
        <v>33.3333333333333</v>
      </c>
    </row>
    <row r="739" customFormat="false" ht="14.25" hidden="false" customHeight="true" outlineLevel="0" collapsed="false">
      <c r="B739" s="23" t="s">
        <v>133</v>
      </c>
      <c r="C739" s="65" t="s">
        <v>52</v>
      </c>
      <c r="D739" s="65" t="s">
        <v>1323</v>
      </c>
      <c r="E739" s="65" t="n">
        <v>1000003188</v>
      </c>
      <c r="F739" s="65" t="s">
        <v>1324</v>
      </c>
      <c r="G739" s="42" t="n">
        <v>33.6</v>
      </c>
    </row>
    <row r="740" customFormat="false" ht="14.25" hidden="false" customHeight="true" outlineLevel="0" collapsed="false">
      <c r="B740" s="24" t="s">
        <v>133</v>
      </c>
      <c r="C740" s="128" t="s">
        <v>142</v>
      </c>
      <c r="D740" s="128" t="s">
        <v>1032</v>
      </c>
      <c r="E740" s="128" t="n">
        <v>1000004075</v>
      </c>
      <c r="F740" s="128" t="s">
        <v>1033</v>
      </c>
      <c r="G740" s="42" t="n">
        <v>34</v>
      </c>
    </row>
    <row r="741" customFormat="false" ht="14.25" hidden="false" customHeight="true" outlineLevel="0" collapsed="false">
      <c r="B741" s="23" t="s">
        <v>133</v>
      </c>
      <c r="C741" s="65" t="s">
        <v>48</v>
      </c>
      <c r="D741" s="65" t="s">
        <v>238</v>
      </c>
      <c r="E741" s="65" t="n">
        <v>1000002613</v>
      </c>
      <c r="F741" s="66" t="s">
        <v>239</v>
      </c>
      <c r="G741" s="42" t="n">
        <v>34</v>
      </c>
    </row>
    <row r="742" customFormat="false" ht="14.25" hidden="false" customHeight="true" outlineLevel="0" collapsed="false">
      <c r="B742" s="24" t="s">
        <v>134</v>
      </c>
      <c r="C742" s="65" t="s">
        <v>79</v>
      </c>
      <c r="D742" s="128" t="s">
        <v>3925</v>
      </c>
      <c r="E742" s="128" t="n">
        <v>1000003911</v>
      </c>
      <c r="F742" s="128" t="s">
        <v>3926</v>
      </c>
      <c r="G742" s="42" t="n">
        <v>34</v>
      </c>
    </row>
    <row r="743" customFormat="false" ht="14.25" hidden="false" customHeight="true" outlineLevel="0" collapsed="false">
      <c r="B743" s="131" t="s">
        <v>131</v>
      </c>
      <c r="C743" s="130" t="s">
        <v>140</v>
      </c>
      <c r="D743" s="130" t="s">
        <v>3158</v>
      </c>
      <c r="E743" s="130" t="n">
        <v>1000004347</v>
      </c>
      <c r="F743" s="130" t="s">
        <v>3159</v>
      </c>
      <c r="G743" s="42" t="n">
        <v>34</v>
      </c>
    </row>
    <row r="744" customFormat="false" ht="14.25" hidden="false" customHeight="true" outlineLevel="0" collapsed="false">
      <c r="B744" s="24" t="s">
        <v>134</v>
      </c>
      <c r="C744" s="128" t="s">
        <v>81</v>
      </c>
      <c r="D744" s="128" t="s">
        <v>3941</v>
      </c>
      <c r="E744" s="128" t="n">
        <v>1000004142</v>
      </c>
      <c r="F744" s="128" t="s">
        <v>3942</v>
      </c>
      <c r="G744" s="42" t="n">
        <v>34.1</v>
      </c>
    </row>
    <row r="745" customFormat="false" ht="14.25" hidden="false" customHeight="true" outlineLevel="0" collapsed="false">
      <c r="B745" s="24" t="s">
        <v>133</v>
      </c>
      <c r="C745" s="64" t="s">
        <v>27</v>
      </c>
      <c r="D745" s="128" t="s">
        <v>853</v>
      </c>
      <c r="E745" s="128" t="n">
        <v>1000003910</v>
      </c>
      <c r="F745" s="128" t="s">
        <v>854</v>
      </c>
      <c r="G745" s="42" t="n">
        <v>34.16</v>
      </c>
    </row>
    <row r="746" customFormat="false" ht="14.25" hidden="false" customHeight="true" outlineLevel="0" collapsed="false">
      <c r="B746" s="24" t="s">
        <v>134</v>
      </c>
      <c r="C746" s="128" t="s">
        <v>74</v>
      </c>
      <c r="D746" s="128" t="s">
        <v>1930</v>
      </c>
      <c r="E746" s="128" t="n">
        <v>1000003964</v>
      </c>
      <c r="F746" s="128" t="s">
        <v>1931</v>
      </c>
      <c r="G746" s="42" t="n">
        <v>34.2</v>
      </c>
    </row>
    <row r="747" customFormat="false" ht="14.25" hidden="false" customHeight="true" outlineLevel="0" collapsed="false">
      <c r="B747" s="23" t="s">
        <v>134</v>
      </c>
      <c r="C747" s="64" t="s">
        <v>65</v>
      </c>
      <c r="D747" s="65" t="s">
        <v>1753</v>
      </c>
      <c r="E747" s="65" t="n">
        <v>1000003767</v>
      </c>
      <c r="F747" s="65" t="s">
        <v>1754</v>
      </c>
      <c r="G747" s="42" t="n">
        <v>34.8</v>
      </c>
    </row>
    <row r="748" customFormat="false" ht="14.25" hidden="false" customHeight="true" outlineLevel="0" collapsed="false">
      <c r="B748" s="23" t="s">
        <v>134</v>
      </c>
      <c r="C748" s="64" t="s">
        <v>65</v>
      </c>
      <c r="D748" s="65" t="s">
        <v>1656</v>
      </c>
      <c r="E748" s="65" t="n">
        <v>1000000501</v>
      </c>
      <c r="F748" s="66" t="s">
        <v>1657</v>
      </c>
      <c r="G748" s="42" t="n">
        <v>35</v>
      </c>
    </row>
    <row r="749" customFormat="false" ht="14.25" hidden="false" customHeight="true" outlineLevel="0" collapsed="false">
      <c r="B749" s="23" t="s">
        <v>134</v>
      </c>
      <c r="C749" s="64" t="s">
        <v>65</v>
      </c>
      <c r="D749" s="65" t="s">
        <v>1680</v>
      </c>
      <c r="E749" s="65" t="n">
        <v>1000000494</v>
      </c>
      <c r="F749" s="66" t="s">
        <v>1681</v>
      </c>
      <c r="G749" s="42" t="n">
        <v>35</v>
      </c>
    </row>
    <row r="750" customFormat="false" ht="14.25" hidden="false" customHeight="true" outlineLevel="0" collapsed="false">
      <c r="B750" s="23" t="s">
        <v>134</v>
      </c>
      <c r="C750" s="65" t="s">
        <v>81</v>
      </c>
      <c r="D750" s="65" t="s">
        <v>2088</v>
      </c>
      <c r="E750" s="65" t="n">
        <v>1000000142</v>
      </c>
      <c r="F750" s="66" t="s">
        <v>2089</v>
      </c>
      <c r="G750" s="42" t="n">
        <v>35</v>
      </c>
    </row>
    <row r="751" customFormat="false" ht="14.25" hidden="false" customHeight="true" outlineLevel="0" collapsed="false">
      <c r="B751" s="23" t="s">
        <v>130</v>
      </c>
      <c r="C751" s="65" t="s">
        <v>120</v>
      </c>
      <c r="D751" s="65" t="s">
        <v>2774</v>
      </c>
      <c r="E751" s="65" t="n">
        <v>1000002546</v>
      </c>
      <c r="F751" s="66" t="s">
        <v>2775</v>
      </c>
      <c r="G751" s="42" t="n">
        <v>35</v>
      </c>
    </row>
    <row r="752" customFormat="false" ht="14.25" hidden="false" customHeight="true" outlineLevel="0" collapsed="false">
      <c r="B752" s="23" t="s">
        <v>130</v>
      </c>
      <c r="C752" s="65" t="s">
        <v>120</v>
      </c>
      <c r="D752" s="65" t="s">
        <v>402</v>
      </c>
      <c r="E752" s="65" t="n">
        <v>1000002774</v>
      </c>
      <c r="F752" s="134" t="s">
        <v>403</v>
      </c>
      <c r="G752" s="42" t="n">
        <v>35</v>
      </c>
    </row>
    <row r="753" customFormat="false" ht="14.25" hidden="false" customHeight="true" outlineLevel="0" collapsed="false">
      <c r="B753" s="23" t="s">
        <v>130</v>
      </c>
      <c r="C753" s="65" t="s">
        <v>122</v>
      </c>
      <c r="D753" s="65" t="s">
        <v>2802</v>
      </c>
      <c r="E753" s="65" t="n">
        <v>1000002553</v>
      </c>
      <c r="F753" s="66" t="s">
        <v>2803</v>
      </c>
      <c r="G753" s="42" t="n">
        <v>35</v>
      </c>
    </row>
    <row r="754" customFormat="false" ht="14.25" hidden="false" customHeight="true" outlineLevel="0" collapsed="false">
      <c r="B754" s="23" t="s">
        <v>130</v>
      </c>
      <c r="C754" s="65" t="s">
        <v>108</v>
      </c>
      <c r="D754" s="65" t="s">
        <v>454</v>
      </c>
      <c r="E754" s="65" t="n">
        <v>1000001491</v>
      </c>
      <c r="F754" s="66" t="s">
        <v>455</v>
      </c>
      <c r="G754" s="42" t="n">
        <v>35</v>
      </c>
    </row>
    <row r="755" customFormat="false" ht="14.25" hidden="false" customHeight="true" outlineLevel="0" collapsed="false">
      <c r="B755" s="131" t="s">
        <v>130</v>
      </c>
      <c r="C755" s="130" t="s">
        <v>122</v>
      </c>
      <c r="D755" s="130" t="s">
        <v>3144</v>
      </c>
      <c r="E755" s="130" t="n">
        <v>1000004355</v>
      </c>
      <c r="F755" s="130" t="s">
        <v>3145</v>
      </c>
      <c r="G755" s="42" t="n">
        <v>35</v>
      </c>
    </row>
    <row r="756" customFormat="false" ht="14.25" hidden="false" customHeight="true" outlineLevel="0" collapsed="false">
      <c r="B756" s="131" t="s">
        <v>130</v>
      </c>
      <c r="C756" s="130" t="s">
        <v>118</v>
      </c>
      <c r="D756" s="130" t="s">
        <v>3224</v>
      </c>
      <c r="E756" s="130" t="n">
        <v>1000004402</v>
      </c>
      <c r="F756" s="130" t="s">
        <v>3225</v>
      </c>
      <c r="G756" s="42" t="n">
        <v>35</v>
      </c>
    </row>
    <row r="757" customFormat="false" ht="14.25" hidden="false" customHeight="true" outlineLevel="0" collapsed="false">
      <c r="B757" s="23" t="s">
        <v>4046</v>
      </c>
      <c r="C757" s="65" t="s">
        <v>103</v>
      </c>
      <c r="D757" s="65" t="s">
        <v>2574</v>
      </c>
      <c r="E757" s="65" t="n">
        <v>1000002868</v>
      </c>
      <c r="F757" s="66" t="s">
        <v>2575</v>
      </c>
      <c r="G757" s="42" t="n">
        <v>35.2</v>
      </c>
    </row>
    <row r="758" customFormat="false" ht="14.25" hidden="false" customHeight="true" outlineLevel="0" collapsed="false">
      <c r="B758" s="23" t="s">
        <v>134</v>
      </c>
      <c r="C758" s="65" t="s">
        <v>81</v>
      </c>
      <c r="D758" s="65" t="s">
        <v>2132</v>
      </c>
      <c r="E758" s="65" t="n">
        <v>1000003382</v>
      </c>
      <c r="F758" s="65" t="s">
        <v>2133</v>
      </c>
      <c r="G758" s="42" t="n">
        <v>35.4</v>
      </c>
    </row>
    <row r="759" customFormat="false" ht="14.25" hidden="false" customHeight="true" outlineLevel="0" collapsed="false">
      <c r="B759" s="131" t="s">
        <v>133</v>
      </c>
      <c r="C759" s="130" t="s">
        <v>145</v>
      </c>
      <c r="D759" s="130" t="s">
        <v>3187</v>
      </c>
      <c r="E759" s="130" t="n">
        <v>1000004388</v>
      </c>
      <c r="F759" s="130" t="s">
        <v>3188</v>
      </c>
      <c r="G759" s="42" t="n">
        <v>35.6666666666667</v>
      </c>
    </row>
    <row r="760" customFormat="false" ht="14.25" hidden="false" customHeight="true" outlineLevel="0" collapsed="false">
      <c r="B760" s="131" t="s">
        <v>134</v>
      </c>
      <c r="C760" s="130" t="s">
        <v>84</v>
      </c>
      <c r="D760" s="130" t="s">
        <v>3040</v>
      </c>
      <c r="E760" s="130" t="n">
        <v>1000004265</v>
      </c>
      <c r="F760" s="130" t="s">
        <v>3041</v>
      </c>
      <c r="G760" s="42" t="n">
        <v>35.89</v>
      </c>
    </row>
    <row r="761" customFormat="false" ht="14.25" hidden="false" customHeight="true" outlineLevel="0" collapsed="false">
      <c r="B761" s="23" t="s">
        <v>133</v>
      </c>
      <c r="C761" s="64" t="s">
        <v>21</v>
      </c>
      <c r="D761" s="65" t="s">
        <v>663</v>
      </c>
      <c r="E761" s="65" t="n">
        <v>1000000657</v>
      </c>
      <c r="F761" s="66" t="s">
        <v>664</v>
      </c>
      <c r="G761" s="42" t="n">
        <v>36</v>
      </c>
    </row>
    <row r="762" customFormat="false" ht="14.25" hidden="false" customHeight="true" outlineLevel="0" collapsed="false">
      <c r="B762" s="23" t="s">
        <v>133</v>
      </c>
      <c r="C762" s="65" t="s">
        <v>37</v>
      </c>
      <c r="D762" s="65" t="s">
        <v>1080</v>
      </c>
      <c r="E762" s="65" t="n">
        <v>1000003447</v>
      </c>
      <c r="F762" s="65" t="s">
        <v>1081</v>
      </c>
      <c r="G762" s="42" t="n">
        <v>36</v>
      </c>
    </row>
    <row r="763" customFormat="false" ht="14.25" hidden="false" customHeight="true" outlineLevel="0" collapsed="false">
      <c r="B763" s="23" t="s">
        <v>134</v>
      </c>
      <c r="C763" s="65" t="s">
        <v>58</v>
      </c>
      <c r="D763" s="65" t="s">
        <v>1404</v>
      </c>
      <c r="E763" s="65" t="n">
        <v>1000003615</v>
      </c>
      <c r="F763" s="65" t="s">
        <v>1405</v>
      </c>
      <c r="G763" s="42" t="n">
        <v>36</v>
      </c>
    </row>
    <row r="764" customFormat="false" ht="14.25" hidden="false" customHeight="true" outlineLevel="0" collapsed="false">
      <c r="B764" s="23" t="s">
        <v>134</v>
      </c>
      <c r="C764" s="65" t="s">
        <v>64</v>
      </c>
      <c r="D764" s="65" t="s">
        <v>1602</v>
      </c>
      <c r="E764" s="65" t="n">
        <v>1000002753</v>
      </c>
      <c r="F764" s="66" t="s">
        <v>1603</v>
      </c>
      <c r="G764" s="42" t="n">
        <v>36</v>
      </c>
    </row>
    <row r="765" customFormat="false" ht="14.25" hidden="false" customHeight="true" outlineLevel="0" collapsed="false">
      <c r="B765" s="23" t="s">
        <v>130</v>
      </c>
      <c r="C765" s="65" t="s">
        <v>120</v>
      </c>
      <c r="D765" s="65" t="s">
        <v>398</v>
      </c>
      <c r="E765" s="65" t="n">
        <v>1000001827</v>
      </c>
      <c r="F765" s="66" t="s">
        <v>399</v>
      </c>
      <c r="G765" s="42" t="n">
        <v>36</v>
      </c>
    </row>
    <row r="766" customFormat="false" ht="14.25" hidden="false" customHeight="true" outlineLevel="0" collapsed="false">
      <c r="B766" s="131" t="s">
        <v>133</v>
      </c>
      <c r="C766" s="130" t="s">
        <v>24</v>
      </c>
      <c r="D766" s="130" t="s">
        <v>3207</v>
      </c>
      <c r="E766" s="130" t="n">
        <v>1000004415</v>
      </c>
      <c r="F766" s="130" t="s">
        <v>1937</v>
      </c>
      <c r="G766" s="42" t="n">
        <v>36</v>
      </c>
    </row>
    <row r="767" customFormat="false" ht="14.25" hidden="false" customHeight="true" outlineLevel="0" collapsed="false">
      <c r="B767" s="23" t="s">
        <v>134</v>
      </c>
      <c r="C767" s="65" t="s">
        <v>61</v>
      </c>
      <c r="D767" s="65" t="s">
        <v>1494</v>
      </c>
      <c r="E767" s="65" t="n">
        <v>1000003116</v>
      </c>
      <c r="F767" s="65" t="s">
        <v>1495</v>
      </c>
      <c r="G767" s="42" t="n">
        <v>36.1</v>
      </c>
    </row>
    <row r="768" customFormat="false" ht="14.25" hidden="false" customHeight="true" outlineLevel="0" collapsed="false">
      <c r="B768" s="23" t="s">
        <v>134</v>
      </c>
      <c r="C768" s="64" t="s">
        <v>69</v>
      </c>
      <c r="D768" s="65" t="s">
        <v>1755</v>
      </c>
      <c r="E768" s="65" t="n">
        <v>1000003810</v>
      </c>
      <c r="F768" s="65" t="s">
        <v>1756</v>
      </c>
      <c r="G768" s="42" t="n">
        <v>36.3</v>
      </c>
    </row>
    <row r="769" customFormat="false" ht="14.25" hidden="false" customHeight="true" outlineLevel="0" collapsed="false">
      <c r="B769" s="23" t="s">
        <v>130</v>
      </c>
      <c r="C769" s="130" t="s">
        <v>113</v>
      </c>
      <c r="D769" s="130" t="s">
        <v>464</v>
      </c>
      <c r="E769" s="130" t="n">
        <v>1000001726</v>
      </c>
      <c r="F769" s="130" t="s">
        <v>465</v>
      </c>
      <c r="G769" s="42" t="n">
        <v>36.6</v>
      </c>
    </row>
    <row r="770" customFormat="false" ht="14.25" hidden="false" customHeight="true" outlineLevel="0" collapsed="false">
      <c r="B770" s="23" t="s">
        <v>134</v>
      </c>
      <c r="C770" s="65" t="s">
        <v>79</v>
      </c>
      <c r="D770" s="65" t="s">
        <v>314</v>
      </c>
      <c r="E770" s="65" t="n">
        <v>1000003554</v>
      </c>
      <c r="F770" s="65" t="s">
        <v>315</v>
      </c>
      <c r="G770" s="42" t="n">
        <v>36.65</v>
      </c>
    </row>
    <row r="771" customFormat="false" ht="14.25" hidden="false" customHeight="true" outlineLevel="0" collapsed="false">
      <c r="B771" s="131" t="s">
        <v>133</v>
      </c>
      <c r="C771" s="130" t="s">
        <v>30</v>
      </c>
      <c r="D771" s="130" t="s">
        <v>3156</v>
      </c>
      <c r="E771" s="130" t="n">
        <v>1000002739</v>
      </c>
      <c r="F771" s="130" t="s">
        <v>3157</v>
      </c>
      <c r="G771" s="42" t="n">
        <v>36.8</v>
      </c>
    </row>
    <row r="772" customFormat="false" ht="14.25" hidden="false" customHeight="true" outlineLevel="0" collapsed="false">
      <c r="B772" s="131" t="s">
        <v>131</v>
      </c>
      <c r="C772" s="130" t="s">
        <v>91</v>
      </c>
      <c r="D772" s="130" t="s">
        <v>507</v>
      </c>
      <c r="E772" s="130" t="n">
        <v>1000004383</v>
      </c>
      <c r="F772" s="130" t="s">
        <v>508</v>
      </c>
      <c r="G772" s="42" t="n">
        <v>37</v>
      </c>
    </row>
    <row r="773" customFormat="false" ht="14.25" hidden="false" customHeight="true" outlineLevel="0" collapsed="false">
      <c r="B773" s="116" t="s">
        <v>134</v>
      </c>
      <c r="C773" s="117" t="s">
        <v>79</v>
      </c>
      <c r="D773" s="117" t="s">
        <v>3243</v>
      </c>
      <c r="E773" s="117" t="n">
        <v>1000004438</v>
      </c>
      <c r="F773" s="117" t="s">
        <v>3244</v>
      </c>
      <c r="G773" s="42" t="n">
        <v>37.0833333333333</v>
      </c>
    </row>
    <row r="774" customFormat="false" ht="14.25" hidden="false" customHeight="true" outlineLevel="0" collapsed="false">
      <c r="B774" s="24" t="s">
        <v>133</v>
      </c>
      <c r="C774" s="64" t="s">
        <v>21</v>
      </c>
      <c r="D774" s="128" t="s">
        <v>745</v>
      </c>
      <c r="E774" s="128" t="n">
        <v>1000004044</v>
      </c>
      <c r="F774" s="128" t="s">
        <v>746</v>
      </c>
      <c r="G774" s="42" t="n">
        <v>37.2</v>
      </c>
    </row>
    <row r="775" customFormat="false" ht="14.25" hidden="false" customHeight="true" outlineLevel="0" collapsed="false">
      <c r="B775" s="24" t="s">
        <v>133</v>
      </c>
      <c r="C775" s="64" t="s">
        <v>24</v>
      </c>
      <c r="D775" s="128" t="s">
        <v>741</v>
      </c>
      <c r="E775" s="128" t="n">
        <v>1000003966</v>
      </c>
      <c r="F775" s="128" t="s">
        <v>742</v>
      </c>
      <c r="G775" s="42" t="n">
        <v>37.4</v>
      </c>
    </row>
    <row r="776" customFormat="false" ht="14.25" hidden="false" customHeight="true" outlineLevel="0" collapsed="false">
      <c r="B776" s="23" t="s">
        <v>133</v>
      </c>
      <c r="C776" s="65" t="s">
        <v>43</v>
      </c>
      <c r="D776" s="65" t="s">
        <v>3907</v>
      </c>
      <c r="E776" s="65" t="n">
        <v>1000003715</v>
      </c>
      <c r="F776" s="65" t="s">
        <v>3908</v>
      </c>
      <c r="G776" s="42" t="n">
        <v>37.4</v>
      </c>
    </row>
    <row r="777" customFormat="false" ht="14.25" hidden="false" customHeight="true" outlineLevel="0" collapsed="false">
      <c r="B777" s="23" t="s">
        <v>133</v>
      </c>
      <c r="C777" s="65" t="s">
        <v>144</v>
      </c>
      <c r="D777" s="65" t="s">
        <v>763</v>
      </c>
      <c r="E777" s="65" t="n">
        <v>1000001006</v>
      </c>
      <c r="F777" s="66" t="s">
        <v>764</v>
      </c>
      <c r="G777" s="42" t="n">
        <v>37.7</v>
      </c>
    </row>
    <row r="778" customFormat="false" ht="14.25" hidden="false" customHeight="true" outlineLevel="0" collapsed="false">
      <c r="B778" s="24" t="s">
        <v>133</v>
      </c>
      <c r="C778" s="64" t="s">
        <v>32</v>
      </c>
      <c r="D778" s="128" t="s">
        <v>949</v>
      </c>
      <c r="E778" s="128" t="n">
        <v>1000004014</v>
      </c>
      <c r="F778" s="128" t="s">
        <v>950</v>
      </c>
      <c r="G778" s="42" t="n">
        <v>38</v>
      </c>
    </row>
    <row r="779" customFormat="false" ht="14.25" hidden="false" customHeight="true" outlineLevel="0" collapsed="false">
      <c r="B779" s="23" t="s">
        <v>133</v>
      </c>
      <c r="C779" s="65" t="s">
        <v>37</v>
      </c>
      <c r="D779" s="65" t="s">
        <v>1070</v>
      </c>
      <c r="E779" s="65" t="n">
        <v>1000000890</v>
      </c>
      <c r="F779" s="66" t="s">
        <v>1071</v>
      </c>
      <c r="G779" s="42" t="n">
        <v>38</v>
      </c>
    </row>
    <row r="780" customFormat="false" ht="14.25" hidden="false" customHeight="true" outlineLevel="0" collapsed="false">
      <c r="B780" s="23" t="s">
        <v>133</v>
      </c>
      <c r="C780" s="65" t="s">
        <v>40</v>
      </c>
      <c r="D780" s="65" t="s">
        <v>1102</v>
      </c>
      <c r="E780" s="65" t="n">
        <v>1000000279</v>
      </c>
      <c r="F780" s="66" t="s">
        <v>1103</v>
      </c>
      <c r="G780" s="42" t="n">
        <v>38</v>
      </c>
    </row>
    <row r="781" customFormat="false" ht="14.25" hidden="false" customHeight="true" outlineLevel="0" collapsed="false">
      <c r="B781" s="23" t="s">
        <v>130</v>
      </c>
      <c r="C781" s="65" t="s">
        <v>139</v>
      </c>
      <c r="D781" s="65" t="s">
        <v>2712</v>
      </c>
      <c r="E781" s="65" t="n">
        <v>1000001821</v>
      </c>
      <c r="F781" s="66" t="s">
        <v>2713</v>
      </c>
      <c r="G781" s="42" t="n">
        <v>38</v>
      </c>
    </row>
    <row r="782" customFormat="false" ht="14.25" hidden="false" customHeight="true" outlineLevel="0" collapsed="false">
      <c r="B782" s="23" t="s">
        <v>130</v>
      </c>
      <c r="C782" s="65" t="s">
        <v>120</v>
      </c>
      <c r="D782" s="65" t="s">
        <v>2764</v>
      </c>
      <c r="E782" s="65" t="n">
        <v>1000001988</v>
      </c>
      <c r="F782" s="66" t="s">
        <v>2765</v>
      </c>
      <c r="G782" s="42" t="n">
        <v>38</v>
      </c>
    </row>
    <row r="783" customFormat="false" ht="14.25" hidden="false" customHeight="true" outlineLevel="0" collapsed="false">
      <c r="B783" s="131" t="s">
        <v>133</v>
      </c>
      <c r="C783" s="130" t="s">
        <v>41</v>
      </c>
      <c r="D783" s="130" t="s">
        <v>3049</v>
      </c>
      <c r="E783" s="130" t="n">
        <v>1000004268</v>
      </c>
      <c r="F783" s="130" t="s">
        <v>3050</v>
      </c>
      <c r="G783" s="42" t="n">
        <v>38</v>
      </c>
    </row>
    <row r="784" customFormat="false" ht="14.25" hidden="false" customHeight="true" outlineLevel="0" collapsed="false">
      <c r="B784" s="23" t="s">
        <v>134</v>
      </c>
      <c r="C784" s="65" t="s">
        <v>73</v>
      </c>
      <c r="D784" s="65" t="s">
        <v>2309</v>
      </c>
      <c r="E784" s="65" t="n">
        <v>1000003306</v>
      </c>
      <c r="F784" s="65" t="s">
        <v>2310</v>
      </c>
      <c r="G784" s="42" t="n">
        <v>38.2</v>
      </c>
    </row>
    <row r="785" customFormat="false" ht="14.25" hidden="false" customHeight="true" outlineLevel="0" collapsed="false">
      <c r="B785" s="131" t="s">
        <v>4046</v>
      </c>
      <c r="C785" s="130" t="s">
        <v>93</v>
      </c>
      <c r="D785" s="130" t="s">
        <v>3069</v>
      </c>
      <c r="E785" s="130" t="n">
        <v>1000001436</v>
      </c>
      <c r="F785" s="130" t="s">
        <v>3070</v>
      </c>
      <c r="G785" s="42" t="n">
        <v>38.6</v>
      </c>
    </row>
    <row r="786" customFormat="false" ht="14.25" hidden="false" customHeight="true" outlineLevel="0" collapsed="false">
      <c r="B786" s="24" t="s">
        <v>134</v>
      </c>
      <c r="C786" s="65" t="s">
        <v>79</v>
      </c>
      <c r="D786" s="128" t="s">
        <v>2251</v>
      </c>
      <c r="E786" s="128" t="n">
        <v>1000003897</v>
      </c>
      <c r="F786" s="128" t="s">
        <v>2252</v>
      </c>
      <c r="G786" s="42" t="n">
        <v>38.7</v>
      </c>
    </row>
    <row r="787" customFormat="false" ht="14.25" hidden="false" customHeight="true" outlineLevel="0" collapsed="false">
      <c r="B787" s="23" t="s">
        <v>4046</v>
      </c>
      <c r="C787" s="65" t="s">
        <v>140</v>
      </c>
      <c r="D787" s="65" t="s">
        <v>2346</v>
      </c>
      <c r="E787" s="65" t="n">
        <v>1000001244</v>
      </c>
      <c r="F787" s="66" t="s">
        <v>2347</v>
      </c>
      <c r="G787" s="42" t="n">
        <v>38.8</v>
      </c>
    </row>
    <row r="788" customFormat="false" ht="14.25" hidden="false" customHeight="true" outlineLevel="0" collapsed="false">
      <c r="B788" s="23" t="s">
        <v>133</v>
      </c>
      <c r="C788" s="64" t="s">
        <v>21</v>
      </c>
      <c r="D788" s="65" t="s">
        <v>695</v>
      </c>
      <c r="E788" s="65" t="n">
        <v>1000001041</v>
      </c>
      <c r="F788" s="66" t="s">
        <v>696</v>
      </c>
      <c r="G788" s="42" t="n">
        <v>39</v>
      </c>
    </row>
    <row r="789" customFormat="false" ht="14.25" hidden="false" customHeight="true" outlineLevel="0" collapsed="false">
      <c r="B789" s="23" t="s">
        <v>133</v>
      </c>
      <c r="C789" s="65" t="s">
        <v>43</v>
      </c>
      <c r="D789" s="65" t="s">
        <v>1188</v>
      </c>
      <c r="E789" s="65" t="n">
        <v>1000003566</v>
      </c>
      <c r="F789" s="65" t="s">
        <v>1189</v>
      </c>
      <c r="G789" s="42" t="n">
        <v>39</v>
      </c>
    </row>
    <row r="790" customFormat="false" ht="14.25" hidden="false" customHeight="true" outlineLevel="0" collapsed="false">
      <c r="B790" s="23" t="s">
        <v>134</v>
      </c>
      <c r="C790" s="64" t="s">
        <v>69</v>
      </c>
      <c r="D790" s="65" t="s">
        <v>1676</v>
      </c>
      <c r="E790" s="65" t="n">
        <v>1000000528</v>
      </c>
      <c r="F790" s="66" t="s">
        <v>1677</v>
      </c>
      <c r="G790" s="42" t="n">
        <v>39</v>
      </c>
    </row>
    <row r="791" customFormat="false" ht="14.25" hidden="false" customHeight="true" outlineLevel="0" collapsed="false">
      <c r="B791" s="23" t="s">
        <v>134</v>
      </c>
      <c r="C791" s="65" t="s">
        <v>74</v>
      </c>
      <c r="D791" s="65" t="s">
        <v>1881</v>
      </c>
      <c r="E791" s="65" t="n">
        <v>1000000064</v>
      </c>
      <c r="F791" s="66" t="s">
        <v>1882</v>
      </c>
      <c r="G791" s="42" t="n">
        <v>39</v>
      </c>
    </row>
    <row r="792" customFormat="false" ht="14.25" hidden="false" customHeight="true" outlineLevel="0" collapsed="false">
      <c r="B792" s="23" t="s">
        <v>134</v>
      </c>
      <c r="C792" s="65" t="s">
        <v>77</v>
      </c>
      <c r="D792" s="65" t="s">
        <v>1936</v>
      </c>
      <c r="E792" s="65" t="n">
        <v>1000000794</v>
      </c>
      <c r="F792" s="66" t="s">
        <v>1937</v>
      </c>
      <c r="G792" s="42" t="n">
        <v>39</v>
      </c>
    </row>
    <row r="793" customFormat="false" ht="14.25" hidden="false" customHeight="true" outlineLevel="0" collapsed="false">
      <c r="B793" s="23" t="s">
        <v>134</v>
      </c>
      <c r="C793" s="65" t="s">
        <v>84</v>
      </c>
      <c r="D793" s="65" t="s">
        <v>2182</v>
      </c>
      <c r="E793" s="65" t="n">
        <v>1000000909</v>
      </c>
      <c r="F793" s="66" t="s">
        <v>2183</v>
      </c>
      <c r="G793" s="42" t="n">
        <v>39</v>
      </c>
    </row>
    <row r="794" customFormat="false" ht="14.25" hidden="false" customHeight="true" outlineLevel="0" collapsed="false">
      <c r="B794" s="23" t="s">
        <v>134</v>
      </c>
      <c r="C794" s="65" t="s">
        <v>71</v>
      </c>
      <c r="D794" s="65" t="s">
        <v>2285</v>
      </c>
      <c r="E794" s="65" t="n">
        <v>1000003158</v>
      </c>
      <c r="F794" s="65" t="s">
        <v>2286</v>
      </c>
      <c r="G794" s="42" t="n">
        <v>39</v>
      </c>
    </row>
    <row r="795" customFormat="false" ht="14.25" hidden="false" customHeight="true" outlineLevel="0" collapsed="false">
      <c r="B795" s="23" t="s">
        <v>134</v>
      </c>
      <c r="C795" s="65" t="s">
        <v>84</v>
      </c>
      <c r="D795" s="65" t="s">
        <v>2176</v>
      </c>
      <c r="E795" s="65" t="n">
        <v>1000000428</v>
      </c>
      <c r="F795" s="66" t="s">
        <v>2177</v>
      </c>
      <c r="G795" s="42" t="n">
        <v>39.1</v>
      </c>
    </row>
    <row r="796" customFormat="false" ht="14.25" hidden="false" customHeight="true" outlineLevel="0" collapsed="false">
      <c r="B796" s="23" t="s">
        <v>134</v>
      </c>
      <c r="C796" s="65" t="s">
        <v>79</v>
      </c>
      <c r="D796" s="65" t="s">
        <v>2201</v>
      </c>
      <c r="E796" s="65" t="n">
        <v>1000000598</v>
      </c>
      <c r="F796" s="66" t="s">
        <v>2202</v>
      </c>
      <c r="G796" s="42" t="n">
        <v>39.1</v>
      </c>
    </row>
    <row r="797" customFormat="false" ht="14.25" hidden="false" customHeight="true" outlineLevel="0" collapsed="false">
      <c r="B797" s="23" t="s">
        <v>130</v>
      </c>
      <c r="C797" s="65" t="s">
        <v>139</v>
      </c>
      <c r="D797" s="65" t="s">
        <v>2716</v>
      </c>
      <c r="E797" s="65" t="n">
        <v>1000001804</v>
      </c>
      <c r="F797" s="66" t="s">
        <v>2717</v>
      </c>
      <c r="G797" s="42" t="n">
        <v>39.2</v>
      </c>
    </row>
    <row r="798" customFormat="false" ht="14.25" hidden="false" customHeight="true" outlineLevel="0" collapsed="false">
      <c r="B798" s="24" t="s">
        <v>133</v>
      </c>
      <c r="C798" s="128" t="s">
        <v>52</v>
      </c>
      <c r="D798" s="128" t="s">
        <v>2868</v>
      </c>
      <c r="E798" s="128" t="n">
        <v>1000004110</v>
      </c>
      <c r="F798" s="128" t="s">
        <v>2869</v>
      </c>
      <c r="G798" s="42" t="n">
        <v>39.4</v>
      </c>
    </row>
    <row r="799" customFormat="false" ht="14.25" hidden="false" customHeight="true" outlineLevel="0" collapsed="false">
      <c r="B799" s="23" t="s">
        <v>133</v>
      </c>
      <c r="C799" s="64" t="s">
        <v>27</v>
      </c>
      <c r="D799" s="65" t="s">
        <v>839</v>
      </c>
      <c r="E799" s="65" t="n">
        <v>1000003635</v>
      </c>
      <c r="F799" s="65" t="s">
        <v>840</v>
      </c>
      <c r="G799" s="42" t="n">
        <v>39.6</v>
      </c>
    </row>
    <row r="800" customFormat="false" ht="14.25" hidden="false" customHeight="true" outlineLevel="0" collapsed="false">
      <c r="B800" s="131" t="s">
        <v>4046</v>
      </c>
      <c r="C800" s="130" t="s">
        <v>101</v>
      </c>
      <c r="D800" s="130" t="s">
        <v>480</v>
      </c>
      <c r="E800" s="130" t="n">
        <v>1000003824</v>
      </c>
      <c r="F800" s="130" t="s">
        <v>481</v>
      </c>
      <c r="G800" s="42" t="n">
        <v>39.65</v>
      </c>
    </row>
    <row r="801" customFormat="false" ht="14.25" hidden="false" customHeight="true" outlineLevel="0" collapsed="false">
      <c r="B801" s="23" t="s">
        <v>133</v>
      </c>
      <c r="C801" s="65" t="s">
        <v>37</v>
      </c>
      <c r="D801" s="65" t="s">
        <v>1066</v>
      </c>
      <c r="E801" s="65" t="n">
        <v>1000000894</v>
      </c>
      <c r="F801" s="66" t="s">
        <v>1067</v>
      </c>
      <c r="G801" s="42" t="n">
        <v>39.7</v>
      </c>
    </row>
    <row r="802" customFormat="false" ht="14.25" hidden="false" customHeight="true" outlineLevel="0" collapsed="false">
      <c r="B802" s="23" t="s">
        <v>133</v>
      </c>
      <c r="C802" s="64" t="s">
        <v>25</v>
      </c>
      <c r="D802" s="65" t="s">
        <v>685</v>
      </c>
      <c r="E802" s="65" t="n">
        <v>1000001032</v>
      </c>
      <c r="F802" s="66" t="s">
        <v>686</v>
      </c>
      <c r="G802" s="42" t="n">
        <v>39.8</v>
      </c>
    </row>
    <row r="803" customFormat="false" ht="14.25" hidden="false" customHeight="true" outlineLevel="0" collapsed="false">
      <c r="B803" s="23" t="s">
        <v>133</v>
      </c>
      <c r="C803" s="64" t="s">
        <v>32</v>
      </c>
      <c r="D803" s="65" t="s">
        <v>897</v>
      </c>
      <c r="E803" s="65" t="n">
        <v>1000000474</v>
      </c>
      <c r="F803" s="66" t="s">
        <v>898</v>
      </c>
      <c r="G803" s="42" t="n">
        <v>40</v>
      </c>
    </row>
    <row r="804" customFormat="false" ht="14.25" hidden="false" customHeight="true" outlineLevel="0" collapsed="false">
      <c r="B804" s="23" t="s">
        <v>133</v>
      </c>
      <c r="C804" s="65" t="s">
        <v>141</v>
      </c>
      <c r="D804" s="65" t="s">
        <v>184</v>
      </c>
      <c r="E804" s="65" t="n">
        <v>1000003533</v>
      </c>
      <c r="F804" s="65" t="s">
        <v>185</v>
      </c>
      <c r="G804" s="42" t="n">
        <v>40</v>
      </c>
    </row>
    <row r="805" customFormat="false" ht="14.25" hidden="false" customHeight="true" outlineLevel="0" collapsed="false">
      <c r="B805" s="23" t="s">
        <v>133</v>
      </c>
      <c r="C805" s="65" t="s">
        <v>142</v>
      </c>
      <c r="D805" s="65" t="s">
        <v>992</v>
      </c>
      <c r="E805" s="65" t="n">
        <v>1000000110</v>
      </c>
      <c r="F805" s="66" t="s">
        <v>993</v>
      </c>
      <c r="G805" s="42" t="n">
        <v>40</v>
      </c>
    </row>
    <row r="806" customFormat="false" ht="14.25" hidden="false" customHeight="true" outlineLevel="0" collapsed="false">
      <c r="B806" s="24" t="s">
        <v>133</v>
      </c>
      <c r="C806" s="128" t="s">
        <v>142</v>
      </c>
      <c r="D806" s="128" t="s">
        <v>194</v>
      </c>
      <c r="E806" s="128" t="n">
        <v>1000003893</v>
      </c>
      <c r="F806" s="128" t="s">
        <v>195</v>
      </c>
      <c r="G806" s="42" t="n">
        <v>40</v>
      </c>
    </row>
    <row r="807" customFormat="false" ht="14.25" hidden="false" customHeight="true" outlineLevel="0" collapsed="false">
      <c r="B807" s="23" t="s">
        <v>133</v>
      </c>
      <c r="C807" s="65" t="s">
        <v>145</v>
      </c>
      <c r="D807" s="65" t="s">
        <v>1132</v>
      </c>
      <c r="E807" s="65" t="n">
        <v>1000003511</v>
      </c>
      <c r="F807" s="65" t="s">
        <v>1133</v>
      </c>
      <c r="G807" s="42" t="n">
        <v>40</v>
      </c>
    </row>
    <row r="808" customFormat="false" ht="14.25" hidden="false" customHeight="true" outlineLevel="0" collapsed="false">
      <c r="B808" s="24" t="s">
        <v>134</v>
      </c>
      <c r="C808" s="64" t="s">
        <v>65</v>
      </c>
      <c r="D808" s="128" t="s">
        <v>1763</v>
      </c>
      <c r="E808" s="128" t="n">
        <v>1000003927</v>
      </c>
      <c r="F808" s="128" t="s">
        <v>1764</v>
      </c>
      <c r="G808" s="42" t="n">
        <v>40</v>
      </c>
    </row>
    <row r="809" customFormat="false" ht="14.25" hidden="false" customHeight="true" outlineLevel="0" collapsed="false">
      <c r="B809" s="23" t="s">
        <v>4046</v>
      </c>
      <c r="C809" s="65" t="s">
        <v>140</v>
      </c>
      <c r="D809" s="65" t="s">
        <v>2369</v>
      </c>
      <c r="E809" s="65" t="n">
        <v>1000001250</v>
      </c>
      <c r="F809" s="66" t="s">
        <v>2370</v>
      </c>
      <c r="G809" s="42" t="n">
        <v>40</v>
      </c>
    </row>
    <row r="810" customFormat="false" ht="14.25" hidden="false" customHeight="true" outlineLevel="0" collapsed="false">
      <c r="B810" s="23" t="s">
        <v>134</v>
      </c>
      <c r="C810" s="65" t="s">
        <v>74</v>
      </c>
      <c r="D810" s="65" t="s">
        <v>1865</v>
      </c>
      <c r="E810" s="65" t="n">
        <v>1000000047</v>
      </c>
      <c r="F810" s="66" t="s">
        <v>1866</v>
      </c>
      <c r="G810" s="42" t="n">
        <v>40.4</v>
      </c>
    </row>
    <row r="811" customFormat="false" ht="14.25" hidden="false" customHeight="true" outlineLevel="0" collapsed="false">
      <c r="B811" s="24" t="s">
        <v>134</v>
      </c>
      <c r="C811" s="128" t="s">
        <v>67</v>
      </c>
      <c r="D811" s="128" t="s">
        <v>1844</v>
      </c>
      <c r="E811" s="128" t="n">
        <v>1000004047</v>
      </c>
      <c r="F811" s="128" t="s">
        <v>1845</v>
      </c>
      <c r="G811" s="42" t="n">
        <v>40.6</v>
      </c>
    </row>
    <row r="812" customFormat="false" ht="14.25" hidden="false" customHeight="true" outlineLevel="0" collapsed="false">
      <c r="B812" s="23" t="s">
        <v>133</v>
      </c>
      <c r="C812" s="65" t="s">
        <v>141</v>
      </c>
      <c r="D812" s="65" t="s">
        <v>980</v>
      </c>
      <c r="E812" s="65" t="n">
        <v>1000003782</v>
      </c>
      <c r="F812" s="65" t="s">
        <v>981</v>
      </c>
      <c r="G812" s="42" t="n">
        <v>40.75</v>
      </c>
    </row>
    <row r="813" customFormat="false" ht="14.25" hidden="false" customHeight="true" outlineLevel="0" collapsed="false">
      <c r="B813" s="23" t="s">
        <v>134</v>
      </c>
      <c r="C813" s="65" t="s">
        <v>84</v>
      </c>
      <c r="D813" s="65" t="s">
        <v>2172</v>
      </c>
      <c r="E813" s="65" t="n">
        <v>1000000434</v>
      </c>
      <c r="F813" s="66" t="s">
        <v>2173</v>
      </c>
      <c r="G813" s="42" t="n">
        <v>40.78</v>
      </c>
    </row>
    <row r="814" customFormat="false" ht="14.25" hidden="false" customHeight="true" outlineLevel="0" collapsed="false">
      <c r="B814" s="23" t="s">
        <v>133</v>
      </c>
      <c r="C814" s="64" t="s">
        <v>30</v>
      </c>
      <c r="D814" s="65" t="s">
        <v>901</v>
      </c>
      <c r="E814" s="65" t="n">
        <v>1000000467</v>
      </c>
      <c r="F814" s="66" t="s">
        <v>902</v>
      </c>
      <c r="G814" s="42" t="n">
        <v>41</v>
      </c>
    </row>
    <row r="815" customFormat="false" ht="14.25" hidden="false" customHeight="true" outlineLevel="0" collapsed="false">
      <c r="B815" s="23" t="s">
        <v>133</v>
      </c>
      <c r="C815" s="65" t="s">
        <v>48</v>
      </c>
      <c r="D815" s="65" t="s">
        <v>236</v>
      </c>
      <c r="E815" s="65" t="n">
        <v>1000000696</v>
      </c>
      <c r="F815" s="66" t="s">
        <v>237</v>
      </c>
      <c r="G815" s="42" t="n">
        <v>41</v>
      </c>
    </row>
    <row r="816" customFormat="false" ht="14.25" hidden="false" customHeight="true" outlineLevel="0" collapsed="false">
      <c r="B816" s="23" t="s">
        <v>134</v>
      </c>
      <c r="C816" s="65" t="s">
        <v>71</v>
      </c>
      <c r="D816" s="65" t="s">
        <v>322</v>
      </c>
      <c r="E816" s="65" t="n">
        <v>1000001085</v>
      </c>
      <c r="F816" s="66" t="s">
        <v>323</v>
      </c>
      <c r="G816" s="42" t="n">
        <v>41</v>
      </c>
    </row>
    <row r="817" customFormat="false" ht="14.25" hidden="false" customHeight="true" outlineLevel="0" collapsed="false">
      <c r="B817" s="24" t="s">
        <v>134</v>
      </c>
      <c r="C817" s="128" t="s">
        <v>74</v>
      </c>
      <c r="D817" s="128" t="s">
        <v>1928</v>
      </c>
      <c r="E817" s="128" t="n">
        <v>1000003963</v>
      </c>
      <c r="F817" s="128" t="s">
        <v>1929</v>
      </c>
      <c r="G817" s="42" t="n">
        <v>41.1</v>
      </c>
    </row>
    <row r="818" customFormat="false" ht="14.25" hidden="false" customHeight="true" outlineLevel="0" collapsed="false">
      <c r="B818" s="24" t="s">
        <v>133</v>
      </c>
      <c r="C818" s="128" t="s">
        <v>48</v>
      </c>
      <c r="D818" s="128" t="s">
        <v>1285</v>
      </c>
      <c r="E818" s="128" t="n">
        <v>1000004038</v>
      </c>
      <c r="F818" s="128" t="s">
        <v>1286</v>
      </c>
      <c r="G818" s="42" t="n">
        <v>41.4</v>
      </c>
    </row>
    <row r="819" customFormat="false" ht="14.25" hidden="false" customHeight="true" outlineLevel="0" collapsed="false">
      <c r="B819" s="23" t="s">
        <v>134</v>
      </c>
      <c r="C819" s="65" t="s">
        <v>71</v>
      </c>
      <c r="D819" s="65" t="s">
        <v>2287</v>
      </c>
      <c r="E819" s="65" t="n">
        <v>1000003565</v>
      </c>
      <c r="F819" s="65" t="s">
        <v>2288</v>
      </c>
      <c r="G819" s="42" t="n">
        <v>41.6</v>
      </c>
    </row>
    <row r="820" customFormat="false" ht="14.25" hidden="false" customHeight="true" outlineLevel="0" collapsed="false">
      <c r="B820" s="23" t="s">
        <v>133</v>
      </c>
      <c r="C820" s="65" t="s">
        <v>141</v>
      </c>
      <c r="D820" s="65" t="s">
        <v>176</v>
      </c>
      <c r="E820" s="65" t="n">
        <v>1000000074</v>
      </c>
      <c r="F820" s="66" t="s">
        <v>177</v>
      </c>
      <c r="G820" s="42" t="n">
        <v>42</v>
      </c>
    </row>
    <row r="821" customFormat="false" ht="14.25" hidden="false" customHeight="true" outlineLevel="0" collapsed="false">
      <c r="B821" s="24" t="s">
        <v>134</v>
      </c>
      <c r="C821" s="128" t="s">
        <v>71</v>
      </c>
      <c r="D821" s="128" t="s">
        <v>324</v>
      </c>
      <c r="E821" s="128" t="n">
        <v>1000004072</v>
      </c>
      <c r="F821" s="128" t="s">
        <v>325</v>
      </c>
      <c r="G821" s="42" t="n">
        <v>42</v>
      </c>
    </row>
    <row r="822" customFormat="false" ht="14.25" hidden="false" customHeight="true" outlineLevel="0" collapsed="false">
      <c r="B822" s="131" t="s">
        <v>133</v>
      </c>
      <c r="C822" s="64" t="s">
        <v>30</v>
      </c>
      <c r="D822" s="130" t="s">
        <v>3051</v>
      </c>
      <c r="E822" s="130" t="n">
        <v>1000004270</v>
      </c>
      <c r="F822" s="130" t="s">
        <v>3052</v>
      </c>
      <c r="G822" s="42" t="n">
        <v>42</v>
      </c>
    </row>
    <row r="823" customFormat="false" ht="14.25" hidden="false" customHeight="true" outlineLevel="0" collapsed="false">
      <c r="B823" s="131" t="s">
        <v>133</v>
      </c>
      <c r="C823" s="130" t="s">
        <v>55</v>
      </c>
      <c r="D823" s="130" t="s">
        <v>503</v>
      </c>
      <c r="E823" s="130" t="n">
        <v>1000004283</v>
      </c>
      <c r="F823" s="130" t="s">
        <v>504</v>
      </c>
      <c r="G823" s="42" t="n">
        <v>42</v>
      </c>
    </row>
    <row r="824" customFormat="false" ht="14.25" hidden="false" customHeight="true" outlineLevel="0" collapsed="false">
      <c r="B824" s="23" t="s">
        <v>134</v>
      </c>
      <c r="C824" s="65" t="s">
        <v>79</v>
      </c>
      <c r="D824" s="65" t="s">
        <v>2207</v>
      </c>
      <c r="E824" s="65" t="n">
        <v>1000000589</v>
      </c>
      <c r="F824" s="66" t="s">
        <v>2208</v>
      </c>
      <c r="G824" s="42" t="n">
        <v>42.05</v>
      </c>
    </row>
    <row r="825" customFormat="false" ht="14.25" hidden="false" customHeight="true" outlineLevel="0" collapsed="false">
      <c r="B825" s="23" t="s">
        <v>133</v>
      </c>
      <c r="C825" s="65" t="s">
        <v>43</v>
      </c>
      <c r="D825" s="65" t="s">
        <v>1176</v>
      </c>
      <c r="E825" s="65" t="n">
        <v>1000000817</v>
      </c>
      <c r="F825" s="66" t="s">
        <v>1177</v>
      </c>
      <c r="G825" s="42" t="n">
        <v>42.2</v>
      </c>
    </row>
    <row r="826" customFormat="false" ht="14.25" hidden="false" customHeight="true" outlineLevel="0" collapsed="false">
      <c r="B826" s="23" t="s">
        <v>134</v>
      </c>
      <c r="C826" s="65" t="s">
        <v>74</v>
      </c>
      <c r="D826" s="65" t="s">
        <v>4299</v>
      </c>
      <c r="E826" s="65" t="n">
        <v>1000000031</v>
      </c>
      <c r="F826" s="66" t="s">
        <v>4300</v>
      </c>
      <c r="G826" s="42" t="n">
        <v>42.3</v>
      </c>
    </row>
    <row r="827" customFormat="false" ht="14.25" hidden="false" customHeight="true" outlineLevel="0" collapsed="false">
      <c r="B827" s="24" t="s">
        <v>134</v>
      </c>
      <c r="C827" s="128" t="s">
        <v>61</v>
      </c>
      <c r="D827" s="128" t="s">
        <v>1522</v>
      </c>
      <c r="E827" s="128" t="n">
        <v>1000004052</v>
      </c>
      <c r="F827" s="128" t="s">
        <v>1523</v>
      </c>
      <c r="G827" s="42" t="n">
        <v>42.6</v>
      </c>
    </row>
    <row r="828" customFormat="false" ht="14.25" hidden="false" customHeight="true" outlineLevel="0" collapsed="false">
      <c r="B828" s="23" t="s">
        <v>134</v>
      </c>
      <c r="C828" s="65" t="s">
        <v>73</v>
      </c>
      <c r="D828" s="65" t="s">
        <v>2311</v>
      </c>
      <c r="E828" s="65" t="n">
        <v>1000003396</v>
      </c>
      <c r="F828" s="65" t="s">
        <v>2312</v>
      </c>
      <c r="G828" s="42" t="n">
        <v>43</v>
      </c>
    </row>
    <row r="829" customFormat="false" ht="14.25" hidden="false" customHeight="true" outlineLevel="0" collapsed="false">
      <c r="B829" s="23" t="s">
        <v>130</v>
      </c>
      <c r="C829" s="65" t="s">
        <v>108</v>
      </c>
      <c r="D829" s="65" t="s">
        <v>2664</v>
      </c>
      <c r="E829" s="65" t="n">
        <v>1000001500</v>
      </c>
      <c r="F829" s="66" t="s">
        <v>2665</v>
      </c>
      <c r="G829" s="42" t="n">
        <v>43</v>
      </c>
    </row>
    <row r="830" customFormat="false" ht="14.25" hidden="false" customHeight="true" outlineLevel="0" collapsed="false">
      <c r="B830" s="23" t="s">
        <v>130</v>
      </c>
      <c r="C830" s="65" t="s">
        <v>120</v>
      </c>
      <c r="D830" s="65" t="s">
        <v>2768</v>
      </c>
      <c r="E830" s="65" t="n">
        <v>1000002075</v>
      </c>
      <c r="F830" s="66" t="s">
        <v>2769</v>
      </c>
      <c r="G830" s="42" t="n">
        <v>43</v>
      </c>
    </row>
    <row r="831" customFormat="false" ht="14.25" hidden="false" customHeight="true" outlineLevel="0" collapsed="false">
      <c r="B831" s="23" t="s">
        <v>133</v>
      </c>
      <c r="C831" s="65" t="s">
        <v>47</v>
      </c>
      <c r="D831" s="65" t="s">
        <v>232</v>
      </c>
      <c r="E831" s="65" t="n">
        <v>1000001078</v>
      </c>
      <c r="F831" s="66" t="s">
        <v>233</v>
      </c>
      <c r="G831" s="42" t="n">
        <v>43.1</v>
      </c>
    </row>
    <row r="832" customFormat="false" ht="14.25" hidden="false" customHeight="true" outlineLevel="0" collapsed="false">
      <c r="B832" s="131" t="s">
        <v>133</v>
      </c>
      <c r="C832" s="130" t="s">
        <v>43</v>
      </c>
      <c r="D832" s="130" t="s">
        <v>3208</v>
      </c>
      <c r="E832" s="130" t="n">
        <v>1000004414</v>
      </c>
      <c r="F832" s="130" t="s">
        <v>3209</v>
      </c>
      <c r="G832" s="42" t="n">
        <v>43.3333333333333</v>
      </c>
    </row>
    <row r="833" customFormat="false" ht="14.25" hidden="false" customHeight="true" outlineLevel="0" collapsed="false">
      <c r="B833" s="23" t="s">
        <v>133</v>
      </c>
      <c r="C833" s="65" t="s">
        <v>47</v>
      </c>
      <c r="D833" s="65" t="s">
        <v>228</v>
      </c>
      <c r="E833" s="65" t="n">
        <v>1000000749</v>
      </c>
      <c r="F833" s="66" t="s">
        <v>229</v>
      </c>
      <c r="G833" s="42" t="n">
        <v>43.4</v>
      </c>
    </row>
    <row r="834" customFormat="false" ht="14.25" hidden="false" customHeight="true" outlineLevel="0" collapsed="false">
      <c r="B834" s="23" t="s">
        <v>133</v>
      </c>
      <c r="C834" s="65" t="s">
        <v>52</v>
      </c>
      <c r="D834" s="65" t="s">
        <v>248</v>
      </c>
      <c r="E834" s="65" t="n">
        <v>1000000559</v>
      </c>
      <c r="F834" s="66" t="s">
        <v>249</v>
      </c>
      <c r="G834" s="42" t="n">
        <v>43.8</v>
      </c>
    </row>
    <row r="835" customFormat="false" ht="14.25" hidden="false" customHeight="true" outlineLevel="0" collapsed="false">
      <c r="B835" s="23" t="s">
        <v>133</v>
      </c>
      <c r="C835" s="64" t="s">
        <v>30</v>
      </c>
      <c r="D835" s="65" t="s">
        <v>923</v>
      </c>
      <c r="E835" s="65" t="n">
        <v>1000000919</v>
      </c>
      <c r="F835" s="66" t="s">
        <v>924</v>
      </c>
      <c r="G835" s="42" t="n">
        <v>44</v>
      </c>
    </row>
    <row r="836" customFormat="false" ht="14.25" hidden="false" customHeight="true" outlineLevel="0" collapsed="false">
      <c r="B836" s="23" t="s">
        <v>130</v>
      </c>
      <c r="C836" s="65" t="s">
        <v>115</v>
      </c>
      <c r="D836" s="65" t="s">
        <v>2700</v>
      </c>
      <c r="E836" s="65" t="n">
        <v>1000001978</v>
      </c>
      <c r="F836" s="66" t="s">
        <v>2701</v>
      </c>
      <c r="G836" s="42" t="n">
        <v>44</v>
      </c>
    </row>
    <row r="837" customFormat="false" ht="14.25" hidden="false" customHeight="true" outlineLevel="0" collapsed="false">
      <c r="B837" s="23" t="s">
        <v>130</v>
      </c>
      <c r="C837" s="65" t="s">
        <v>122</v>
      </c>
      <c r="D837" s="65" t="s">
        <v>2786</v>
      </c>
      <c r="E837" s="65" t="n">
        <v>1000001638</v>
      </c>
      <c r="F837" s="66" t="s">
        <v>2787</v>
      </c>
      <c r="G837" s="42" t="n">
        <v>44</v>
      </c>
    </row>
    <row r="838" customFormat="false" ht="14.25" hidden="false" customHeight="true" outlineLevel="0" collapsed="false">
      <c r="B838" s="131" t="s">
        <v>134</v>
      </c>
      <c r="C838" s="130" t="s">
        <v>79</v>
      </c>
      <c r="D838" s="130" t="s">
        <v>3189</v>
      </c>
      <c r="E838" s="130" t="n">
        <v>1000004371</v>
      </c>
      <c r="F838" s="130" t="s">
        <v>3190</v>
      </c>
      <c r="G838" s="42" t="n">
        <v>44</v>
      </c>
    </row>
    <row r="839" customFormat="false" ht="14.25" hidden="false" customHeight="true" outlineLevel="0" collapsed="false">
      <c r="B839" s="24" t="s">
        <v>134</v>
      </c>
      <c r="C839" s="128" t="s">
        <v>77</v>
      </c>
      <c r="D839" s="128" t="s">
        <v>2904</v>
      </c>
      <c r="E839" s="128" t="n">
        <v>1000004136</v>
      </c>
      <c r="F839" s="128" t="s">
        <v>2905</v>
      </c>
      <c r="G839" s="42" t="n">
        <v>44.1</v>
      </c>
    </row>
    <row r="840" customFormat="false" ht="14.25" hidden="false" customHeight="true" outlineLevel="0" collapsed="false">
      <c r="B840" s="23" t="s">
        <v>133</v>
      </c>
      <c r="C840" s="64" t="s">
        <v>21</v>
      </c>
      <c r="D840" s="65" t="s">
        <v>160</v>
      </c>
      <c r="E840" s="65" t="n">
        <v>1000000659</v>
      </c>
      <c r="F840" s="66" t="s">
        <v>161</v>
      </c>
      <c r="G840" s="42" t="n">
        <v>44.2</v>
      </c>
    </row>
    <row r="841" customFormat="false" ht="14.25" hidden="false" customHeight="true" outlineLevel="0" collapsed="false">
      <c r="B841" s="23" t="s">
        <v>134</v>
      </c>
      <c r="C841" s="64" t="s">
        <v>69</v>
      </c>
      <c r="D841" s="65" t="s">
        <v>1662</v>
      </c>
      <c r="E841" s="65" t="n">
        <v>1000000486</v>
      </c>
      <c r="F841" s="66" t="s">
        <v>1663</v>
      </c>
      <c r="G841" s="42" t="n">
        <v>44.2</v>
      </c>
    </row>
    <row r="842" customFormat="false" ht="14.25" hidden="false" customHeight="true" outlineLevel="0" collapsed="false">
      <c r="B842" s="131" t="s">
        <v>134</v>
      </c>
      <c r="C842" s="130" t="s">
        <v>78</v>
      </c>
      <c r="D842" s="130" t="s">
        <v>3124</v>
      </c>
      <c r="E842" s="130" t="n">
        <v>1000004337</v>
      </c>
      <c r="F842" s="130" t="s">
        <v>3125</v>
      </c>
      <c r="G842" s="42" t="n">
        <v>44.2</v>
      </c>
    </row>
    <row r="843" customFormat="false" ht="14.25" hidden="false" customHeight="true" outlineLevel="0" collapsed="false">
      <c r="B843" s="23" t="s">
        <v>134</v>
      </c>
      <c r="C843" s="65" t="s">
        <v>77</v>
      </c>
      <c r="D843" s="65" t="s">
        <v>1980</v>
      </c>
      <c r="E843" s="65" t="n">
        <v>1000001098</v>
      </c>
      <c r="F843" s="66" t="s">
        <v>1981</v>
      </c>
      <c r="G843" s="42" t="n">
        <v>44.25</v>
      </c>
    </row>
    <row r="844" customFormat="false" ht="14.25" hidden="false" customHeight="true" outlineLevel="0" collapsed="false">
      <c r="B844" s="23" t="s">
        <v>134</v>
      </c>
      <c r="C844" s="65" t="s">
        <v>62</v>
      </c>
      <c r="D844" s="65" t="s">
        <v>1542</v>
      </c>
      <c r="E844" s="65" t="n">
        <v>1000000312</v>
      </c>
      <c r="F844" s="66" t="s">
        <v>1543</v>
      </c>
      <c r="G844" s="42" t="n">
        <v>44.3</v>
      </c>
    </row>
    <row r="845" customFormat="false" ht="14.25" hidden="false" customHeight="true" outlineLevel="0" collapsed="false">
      <c r="B845" s="23" t="s">
        <v>134</v>
      </c>
      <c r="C845" s="65" t="s">
        <v>81</v>
      </c>
      <c r="D845" s="65" t="s">
        <v>2104</v>
      </c>
      <c r="E845" s="65" t="n">
        <v>1000000136</v>
      </c>
      <c r="F845" s="66" t="s">
        <v>2105</v>
      </c>
      <c r="G845" s="42" t="n">
        <v>44.3</v>
      </c>
    </row>
    <row r="846" customFormat="false" ht="14.25" hidden="false" customHeight="true" outlineLevel="0" collapsed="false">
      <c r="B846" s="23" t="s">
        <v>133</v>
      </c>
      <c r="C846" s="65" t="s">
        <v>37</v>
      </c>
      <c r="D846" s="65" t="s">
        <v>1068</v>
      </c>
      <c r="E846" s="65" t="n">
        <v>1000000893</v>
      </c>
      <c r="F846" s="66" t="s">
        <v>1069</v>
      </c>
      <c r="G846" s="42" t="n">
        <v>44.4</v>
      </c>
    </row>
    <row r="847" customFormat="false" ht="14.25" hidden="false" customHeight="true" outlineLevel="0" collapsed="false">
      <c r="B847" s="24" t="s">
        <v>133</v>
      </c>
      <c r="C847" s="64" t="s">
        <v>24</v>
      </c>
      <c r="D847" s="128" t="s">
        <v>735</v>
      </c>
      <c r="E847" s="128" t="n">
        <v>1000003892</v>
      </c>
      <c r="F847" s="128" t="s">
        <v>736</v>
      </c>
      <c r="G847" s="42" t="n">
        <v>44.6</v>
      </c>
    </row>
    <row r="848" customFormat="false" ht="14.25" hidden="false" customHeight="true" outlineLevel="0" collapsed="false">
      <c r="B848" s="23" t="s">
        <v>134</v>
      </c>
      <c r="C848" s="65" t="s">
        <v>67</v>
      </c>
      <c r="D848" s="65" t="s">
        <v>1801</v>
      </c>
      <c r="E848" s="65" t="n">
        <v>1000000535</v>
      </c>
      <c r="F848" s="66" t="s">
        <v>1802</v>
      </c>
      <c r="G848" s="42" t="n">
        <v>44.6</v>
      </c>
    </row>
    <row r="849" customFormat="false" ht="14.25" hidden="false" customHeight="true" outlineLevel="0" collapsed="false">
      <c r="B849" s="23" t="s">
        <v>130</v>
      </c>
      <c r="C849" s="65" t="s">
        <v>113</v>
      </c>
      <c r="D849" s="65" t="s">
        <v>2852</v>
      </c>
      <c r="E849" s="65" t="n">
        <v>1000001721</v>
      </c>
      <c r="F849" s="66" t="s">
        <v>2853</v>
      </c>
      <c r="G849" s="42" t="n">
        <v>44.69</v>
      </c>
    </row>
    <row r="850" customFormat="false" ht="14.25" hidden="false" customHeight="true" outlineLevel="0" collapsed="false">
      <c r="B850" s="23" t="s">
        <v>133</v>
      </c>
      <c r="C850" s="64" t="s">
        <v>32</v>
      </c>
      <c r="D850" s="65" t="s">
        <v>933</v>
      </c>
      <c r="E850" s="65" t="n">
        <v>1000002727</v>
      </c>
      <c r="F850" s="65" t="s">
        <v>934</v>
      </c>
      <c r="G850" s="42" t="n">
        <v>45</v>
      </c>
    </row>
    <row r="851" customFormat="false" ht="14.25" hidden="false" customHeight="true" outlineLevel="0" collapsed="false">
      <c r="B851" s="23" t="s">
        <v>134</v>
      </c>
      <c r="C851" s="64" t="s">
        <v>69</v>
      </c>
      <c r="D851" s="65" t="s">
        <v>1678</v>
      </c>
      <c r="E851" s="65" t="n">
        <v>1000000485</v>
      </c>
      <c r="F851" s="66" t="s">
        <v>1679</v>
      </c>
      <c r="G851" s="42" t="n">
        <v>45</v>
      </c>
    </row>
    <row r="852" customFormat="false" ht="14.25" hidden="false" customHeight="true" outlineLevel="0" collapsed="false">
      <c r="B852" s="23" t="s">
        <v>134</v>
      </c>
      <c r="C852" s="65" t="s">
        <v>73</v>
      </c>
      <c r="D852" s="65" t="s">
        <v>2299</v>
      </c>
      <c r="E852" s="65" t="n">
        <v>1000000782</v>
      </c>
      <c r="F852" s="66" t="s">
        <v>2300</v>
      </c>
      <c r="G852" s="42" t="n">
        <v>45</v>
      </c>
    </row>
    <row r="853" customFormat="false" ht="14.25" hidden="false" customHeight="true" outlineLevel="0" collapsed="false">
      <c r="B853" s="24" t="s">
        <v>130</v>
      </c>
      <c r="C853" s="128" t="s">
        <v>111</v>
      </c>
      <c r="D853" s="128" t="s">
        <v>3937</v>
      </c>
      <c r="E853" s="128" t="n">
        <v>1000004064</v>
      </c>
      <c r="F853" s="128" t="s">
        <v>3938</v>
      </c>
      <c r="G853" s="42" t="n">
        <v>45.15</v>
      </c>
    </row>
    <row r="854" customFormat="false" ht="14.25" hidden="false" customHeight="true" outlineLevel="0" collapsed="false">
      <c r="B854" s="131" t="s">
        <v>130</v>
      </c>
      <c r="C854" s="130" t="s">
        <v>120</v>
      </c>
      <c r="D854" s="130" t="s">
        <v>487</v>
      </c>
      <c r="E854" s="130" t="n">
        <v>1000004271</v>
      </c>
      <c r="F854" s="130" t="s">
        <v>488</v>
      </c>
      <c r="G854" s="42" t="n">
        <v>45.2</v>
      </c>
    </row>
    <row r="855" customFormat="false" ht="14.25" hidden="false" customHeight="true" outlineLevel="0" collapsed="false">
      <c r="B855" s="23" t="s">
        <v>134</v>
      </c>
      <c r="C855" s="65" t="s">
        <v>67</v>
      </c>
      <c r="D855" s="65" t="s">
        <v>1821</v>
      </c>
      <c r="E855" s="65" t="n">
        <v>1000002405</v>
      </c>
      <c r="F855" s="66" t="s">
        <v>1822</v>
      </c>
      <c r="G855" s="42" t="n">
        <v>45.3</v>
      </c>
    </row>
    <row r="856" customFormat="false" ht="14.25" hidden="false" customHeight="true" outlineLevel="0" collapsed="false">
      <c r="B856" s="23" t="s">
        <v>134</v>
      </c>
      <c r="C856" s="65" t="s">
        <v>74</v>
      </c>
      <c r="D856" s="65" t="s">
        <v>1913</v>
      </c>
      <c r="E856" s="65" t="n">
        <v>1000000033</v>
      </c>
      <c r="F856" s="66" t="s">
        <v>1914</v>
      </c>
      <c r="G856" s="42" t="n">
        <v>45.3</v>
      </c>
    </row>
    <row r="857" customFormat="false" ht="14.25" hidden="false" customHeight="true" outlineLevel="0" collapsed="false">
      <c r="B857" s="23" t="s">
        <v>4046</v>
      </c>
      <c r="C857" s="65" t="s">
        <v>98</v>
      </c>
      <c r="D857" s="65" t="s">
        <v>2480</v>
      </c>
      <c r="E857" s="65" t="n">
        <v>1000001879</v>
      </c>
      <c r="F857" s="66" t="s">
        <v>2481</v>
      </c>
      <c r="G857" s="42" t="n">
        <v>45.5</v>
      </c>
    </row>
    <row r="858" customFormat="false" ht="14.25" hidden="false" customHeight="true" outlineLevel="0" collapsed="false">
      <c r="B858" s="23" t="s">
        <v>130</v>
      </c>
      <c r="C858" s="65" t="s">
        <v>111</v>
      </c>
      <c r="D858" s="65" t="s">
        <v>2828</v>
      </c>
      <c r="E858" s="65" t="n">
        <v>1000002010</v>
      </c>
      <c r="F858" s="66" t="s">
        <v>2829</v>
      </c>
      <c r="G858" s="42" t="n">
        <v>45.65</v>
      </c>
    </row>
    <row r="859" customFormat="false" ht="14.25" hidden="false" customHeight="true" outlineLevel="0" collapsed="false">
      <c r="B859" s="131" t="s">
        <v>130</v>
      </c>
      <c r="C859" s="130" t="s">
        <v>115</v>
      </c>
      <c r="D859" s="130" t="s">
        <v>3945</v>
      </c>
      <c r="E859" s="130" t="n">
        <v>1000001808</v>
      </c>
      <c r="F859" s="130" t="s">
        <v>3946</v>
      </c>
      <c r="G859" s="42" t="n">
        <v>46</v>
      </c>
    </row>
    <row r="860" customFormat="false" ht="14.25" hidden="false" customHeight="true" outlineLevel="0" collapsed="false">
      <c r="B860" s="23" t="s">
        <v>130</v>
      </c>
      <c r="C860" s="130" t="s">
        <v>111</v>
      </c>
      <c r="D860" s="130" t="s">
        <v>3005</v>
      </c>
      <c r="E860" s="130" t="n">
        <v>1000004204</v>
      </c>
      <c r="F860" s="130" t="s">
        <v>3006</v>
      </c>
      <c r="G860" s="42" t="n">
        <v>46.55</v>
      </c>
    </row>
    <row r="861" customFormat="false" ht="14.25" hidden="false" customHeight="true" outlineLevel="0" collapsed="false">
      <c r="B861" s="131" t="s">
        <v>133</v>
      </c>
      <c r="C861" s="130" t="s">
        <v>27</v>
      </c>
      <c r="D861" s="130" t="s">
        <v>3216</v>
      </c>
      <c r="E861" s="130" t="n">
        <v>1000004410</v>
      </c>
      <c r="F861" s="130" t="s">
        <v>3217</v>
      </c>
      <c r="G861" s="42" t="n">
        <v>46.6666666666667</v>
      </c>
    </row>
    <row r="862" customFormat="false" ht="14.25" hidden="false" customHeight="true" outlineLevel="0" collapsed="false">
      <c r="B862" s="23" t="s">
        <v>130</v>
      </c>
      <c r="C862" s="65" t="s">
        <v>120</v>
      </c>
      <c r="D862" s="65" t="s">
        <v>2776</v>
      </c>
      <c r="E862" s="65" t="n">
        <v>1000003311</v>
      </c>
      <c r="F862" s="65" t="s">
        <v>2777</v>
      </c>
      <c r="G862" s="42" t="n">
        <v>47</v>
      </c>
    </row>
    <row r="863" customFormat="false" ht="14.25" hidden="false" customHeight="true" outlineLevel="0" collapsed="false">
      <c r="B863" s="23" t="s">
        <v>130</v>
      </c>
      <c r="C863" s="65" t="s">
        <v>122</v>
      </c>
      <c r="D863" s="65" t="s">
        <v>2782</v>
      </c>
      <c r="E863" s="65" t="n">
        <v>1000001669</v>
      </c>
      <c r="F863" s="66" t="s">
        <v>2783</v>
      </c>
      <c r="G863" s="42" t="n">
        <v>47</v>
      </c>
    </row>
    <row r="864" customFormat="false" ht="14.25" hidden="false" customHeight="true" outlineLevel="0" collapsed="false">
      <c r="B864" s="131" t="s">
        <v>133</v>
      </c>
      <c r="C864" s="130" t="s">
        <v>48</v>
      </c>
      <c r="D864" s="130" t="s">
        <v>3162</v>
      </c>
      <c r="E864" s="130" t="n">
        <v>1000004365</v>
      </c>
      <c r="F864" s="130" t="s">
        <v>3163</v>
      </c>
      <c r="G864" s="42" t="n">
        <v>47</v>
      </c>
    </row>
    <row r="865" customFormat="false" ht="14.25" hidden="false" customHeight="true" outlineLevel="0" collapsed="false">
      <c r="B865" s="131" t="s">
        <v>133</v>
      </c>
      <c r="C865" s="130" t="s">
        <v>52</v>
      </c>
      <c r="D865" s="130" t="s">
        <v>3075</v>
      </c>
      <c r="E865" s="130" t="n">
        <v>1000000977</v>
      </c>
      <c r="F865" s="130" t="s">
        <v>3076</v>
      </c>
      <c r="G865" s="42" t="n">
        <v>47.4</v>
      </c>
    </row>
    <row r="866" customFormat="false" ht="14.25" hidden="false" customHeight="true" outlineLevel="0" collapsed="false">
      <c r="B866" s="23" t="s">
        <v>4046</v>
      </c>
      <c r="C866" s="65" t="s">
        <v>103</v>
      </c>
      <c r="D866" s="65" t="s">
        <v>2576</v>
      </c>
      <c r="E866" s="65" t="n">
        <v>1000003632</v>
      </c>
      <c r="F866" s="65" t="s">
        <v>2577</v>
      </c>
      <c r="G866" s="42" t="n">
        <v>47.6</v>
      </c>
    </row>
    <row r="867" customFormat="false" ht="14.25" hidden="false" customHeight="true" outlineLevel="0" collapsed="false">
      <c r="B867" s="23" t="s">
        <v>134</v>
      </c>
      <c r="C867" s="65" t="s">
        <v>79</v>
      </c>
      <c r="D867" s="65" t="s">
        <v>310</v>
      </c>
      <c r="E867" s="65" t="n">
        <v>1000003114</v>
      </c>
      <c r="F867" s="65" t="s">
        <v>311</v>
      </c>
      <c r="G867" s="42" t="n">
        <v>47.8</v>
      </c>
    </row>
    <row r="868" customFormat="false" ht="14.25" hidden="false" customHeight="true" outlineLevel="0" collapsed="false">
      <c r="B868" s="23" t="s">
        <v>133</v>
      </c>
      <c r="C868" s="64" t="s">
        <v>25</v>
      </c>
      <c r="D868" s="65" t="s">
        <v>721</v>
      </c>
      <c r="E868" s="65" t="n">
        <v>1000003527</v>
      </c>
      <c r="F868" s="65" t="s">
        <v>722</v>
      </c>
      <c r="G868" s="42" t="n">
        <v>48</v>
      </c>
    </row>
    <row r="869" customFormat="false" ht="14.25" hidden="false" customHeight="true" outlineLevel="0" collapsed="false">
      <c r="B869" s="23" t="s">
        <v>133</v>
      </c>
      <c r="C869" s="65" t="s">
        <v>43</v>
      </c>
      <c r="D869" s="65" t="s">
        <v>1138</v>
      </c>
      <c r="E869" s="65" t="n">
        <v>1000000810</v>
      </c>
      <c r="F869" s="66" t="s">
        <v>1139</v>
      </c>
      <c r="G869" s="42" t="n">
        <v>48</v>
      </c>
    </row>
    <row r="870" customFormat="false" ht="14.25" hidden="false" customHeight="true" outlineLevel="0" collapsed="false">
      <c r="B870" s="24" t="s">
        <v>134</v>
      </c>
      <c r="C870" s="64" t="s">
        <v>69</v>
      </c>
      <c r="D870" s="128" t="s">
        <v>1765</v>
      </c>
      <c r="E870" s="128" t="n">
        <v>1000003962</v>
      </c>
      <c r="F870" s="128" t="s">
        <v>1766</v>
      </c>
      <c r="G870" s="42" t="n">
        <v>48</v>
      </c>
    </row>
    <row r="871" customFormat="false" ht="14.25" hidden="false" customHeight="true" outlineLevel="0" collapsed="false">
      <c r="B871" s="23" t="s">
        <v>130</v>
      </c>
      <c r="C871" s="65" t="s">
        <v>139</v>
      </c>
      <c r="D871" s="65" t="s">
        <v>2714</v>
      </c>
      <c r="E871" s="65" t="n">
        <v>1000001815</v>
      </c>
      <c r="F871" s="66" t="s">
        <v>2715</v>
      </c>
      <c r="G871" s="42" t="n">
        <v>48</v>
      </c>
    </row>
    <row r="872" customFormat="false" ht="14.25" hidden="false" customHeight="true" outlineLevel="0" collapsed="false">
      <c r="B872" s="23" t="s">
        <v>130</v>
      </c>
      <c r="C872" s="65" t="s">
        <v>122</v>
      </c>
      <c r="D872" s="65" t="s">
        <v>2790</v>
      </c>
      <c r="E872" s="65" t="n">
        <v>1000001657</v>
      </c>
      <c r="F872" s="66" t="s">
        <v>2791</v>
      </c>
      <c r="G872" s="42" t="n">
        <v>48</v>
      </c>
    </row>
    <row r="873" customFormat="false" ht="14.25" hidden="false" customHeight="true" outlineLevel="0" collapsed="false">
      <c r="B873" s="23" t="s">
        <v>130</v>
      </c>
      <c r="C873" s="65" t="s">
        <v>113</v>
      </c>
      <c r="D873" s="65" t="s">
        <v>422</v>
      </c>
      <c r="E873" s="65" t="n">
        <v>1000001718</v>
      </c>
      <c r="F873" s="66" t="s">
        <v>423</v>
      </c>
      <c r="G873" s="42" t="n">
        <v>48</v>
      </c>
    </row>
    <row r="874" customFormat="false" ht="14.25" hidden="false" customHeight="true" outlineLevel="0" collapsed="false">
      <c r="B874" s="131" t="s">
        <v>131</v>
      </c>
      <c r="C874" s="130" t="s">
        <v>93</v>
      </c>
      <c r="D874" s="130" t="s">
        <v>3140</v>
      </c>
      <c r="E874" s="130" t="n">
        <v>1000004356</v>
      </c>
      <c r="F874" s="130" t="s">
        <v>3141</v>
      </c>
      <c r="G874" s="42" t="n">
        <v>48</v>
      </c>
    </row>
    <row r="875" customFormat="false" ht="14.25" hidden="false" customHeight="true" outlineLevel="0" collapsed="false">
      <c r="B875" s="24" t="s">
        <v>134</v>
      </c>
      <c r="C875" s="65" t="s">
        <v>79</v>
      </c>
      <c r="D875" s="128" t="s">
        <v>2255</v>
      </c>
      <c r="E875" s="128" t="n">
        <v>1000004024</v>
      </c>
      <c r="F875" s="128" t="s">
        <v>2256</v>
      </c>
      <c r="G875" s="42" t="n">
        <v>48.1</v>
      </c>
    </row>
    <row r="876" customFormat="false" ht="14.25" hidden="false" customHeight="true" outlineLevel="0" collapsed="false">
      <c r="B876" s="23" t="s">
        <v>133</v>
      </c>
      <c r="C876" s="65" t="s">
        <v>52</v>
      </c>
      <c r="D876" s="65" t="s">
        <v>2953</v>
      </c>
      <c r="E876" s="65" t="n">
        <v>1000004159</v>
      </c>
      <c r="F876" s="66" t="s">
        <v>2954</v>
      </c>
      <c r="G876" s="42" t="n">
        <v>48.2</v>
      </c>
    </row>
    <row r="877" customFormat="false" ht="14.25" hidden="false" customHeight="true" outlineLevel="0" collapsed="false">
      <c r="B877" s="23" t="s">
        <v>133</v>
      </c>
      <c r="C877" s="65" t="s">
        <v>52</v>
      </c>
      <c r="D877" s="65" t="s">
        <v>1303</v>
      </c>
      <c r="E877" s="65" t="n">
        <v>1000000578</v>
      </c>
      <c r="F877" s="66" t="s">
        <v>1304</v>
      </c>
      <c r="G877" s="42" t="n">
        <v>48.4</v>
      </c>
    </row>
    <row r="878" customFormat="false" ht="14.25" hidden="false" customHeight="true" outlineLevel="0" collapsed="false">
      <c r="B878" s="23" t="s">
        <v>134</v>
      </c>
      <c r="C878" s="65" t="s">
        <v>77</v>
      </c>
      <c r="D878" s="65" t="s">
        <v>1974</v>
      </c>
      <c r="E878" s="65" t="n">
        <v>1000001105</v>
      </c>
      <c r="F878" s="66" t="s">
        <v>1975</v>
      </c>
      <c r="G878" s="42" t="n">
        <v>48.43</v>
      </c>
    </row>
    <row r="879" customFormat="false" ht="14.25" hidden="false" customHeight="true" outlineLevel="0" collapsed="false">
      <c r="B879" s="23" t="s">
        <v>133</v>
      </c>
      <c r="C879" s="65" t="s">
        <v>43</v>
      </c>
      <c r="D879" s="65" t="s">
        <v>1174</v>
      </c>
      <c r="E879" s="65" t="n">
        <v>1000000340</v>
      </c>
      <c r="F879" s="66" t="s">
        <v>1175</v>
      </c>
      <c r="G879" s="42" t="n">
        <v>48.69</v>
      </c>
    </row>
    <row r="880" customFormat="false" ht="14.25" hidden="false" customHeight="true" outlineLevel="0" collapsed="false">
      <c r="B880" s="23" t="s">
        <v>133</v>
      </c>
      <c r="C880" s="65" t="s">
        <v>48</v>
      </c>
      <c r="D880" s="65" t="s">
        <v>1269</v>
      </c>
      <c r="E880" s="65" t="n">
        <v>1000001055</v>
      </c>
      <c r="F880" s="66" t="s">
        <v>1270</v>
      </c>
      <c r="G880" s="42" t="n">
        <v>49</v>
      </c>
    </row>
    <row r="881" customFormat="false" ht="14.25" hidden="false" customHeight="true" outlineLevel="0" collapsed="false">
      <c r="B881" s="23" t="s">
        <v>134</v>
      </c>
      <c r="C881" s="65" t="s">
        <v>61</v>
      </c>
      <c r="D881" s="65" t="s">
        <v>1448</v>
      </c>
      <c r="E881" s="65" t="n">
        <v>1000000182</v>
      </c>
      <c r="F881" s="66" t="s">
        <v>1449</v>
      </c>
      <c r="G881" s="42" t="n">
        <v>49</v>
      </c>
    </row>
    <row r="882" customFormat="false" ht="14.25" hidden="false" customHeight="true" outlineLevel="0" collapsed="false">
      <c r="B882" s="131" t="s">
        <v>134</v>
      </c>
      <c r="C882" s="130" t="s">
        <v>81</v>
      </c>
      <c r="D882" s="130" t="s">
        <v>3164</v>
      </c>
      <c r="E882" s="130" t="n">
        <v>1000004368</v>
      </c>
      <c r="F882" s="130" t="s">
        <v>3165</v>
      </c>
      <c r="G882" s="42" t="n">
        <v>49.3333333333333</v>
      </c>
    </row>
    <row r="883" customFormat="false" ht="14.25" hidden="false" customHeight="true" outlineLevel="0" collapsed="false">
      <c r="B883" s="23" t="s">
        <v>134</v>
      </c>
      <c r="C883" s="65" t="s">
        <v>67</v>
      </c>
      <c r="D883" s="65" t="s">
        <v>1811</v>
      </c>
      <c r="E883" s="65" t="n">
        <v>1000000546</v>
      </c>
      <c r="F883" s="66" t="s">
        <v>1812</v>
      </c>
      <c r="G883" s="42" t="n">
        <v>49.4</v>
      </c>
    </row>
    <row r="884" customFormat="false" ht="14.25" hidden="false" customHeight="true" outlineLevel="0" collapsed="false">
      <c r="B884" s="23" t="s">
        <v>134</v>
      </c>
      <c r="C884" s="65" t="s">
        <v>67</v>
      </c>
      <c r="D884" s="65" t="s">
        <v>1803</v>
      </c>
      <c r="E884" s="65" t="n">
        <v>1000000551</v>
      </c>
      <c r="F884" s="66" t="s">
        <v>1804</v>
      </c>
      <c r="G884" s="42" t="n">
        <v>49.6</v>
      </c>
    </row>
    <row r="885" customFormat="false" ht="14.25" hidden="false" customHeight="true" outlineLevel="0" collapsed="false">
      <c r="B885" s="23" t="s">
        <v>134</v>
      </c>
      <c r="C885" s="64" t="s">
        <v>65</v>
      </c>
      <c r="D885" s="65" t="s">
        <v>1698</v>
      </c>
      <c r="E885" s="65" t="n">
        <v>1000000942</v>
      </c>
      <c r="F885" s="66" t="s">
        <v>1699</v>
      </c>
      <c r="G885" s="42" t="n">
        <v>49.9</v>
      </c>
    </row>
    <row r="886" customFormat="false" ht="14.25" hidden="false" customHeight="true" outlineLevel="0" collapsed="false">
      <c r="B886" s="23" t="s">
        <v>133</v>
      </c>
      <c r="C886" s="64" t="s">
        <v>30</v>
      </c>
      <c r="D886" s="65" t="s">
        <v>941</v>
      </c>
      <c r="E886" s="65" t="n">
        <v>1000003479</v>
      </c>
      <c r="F886" s="65" t="s">
        <v>942</v>
      </c>
      <c r="G886" s="42" t="n">
        <v>50</v>
      </c>
    </row>
    <row r="887" customFormat="false" ht="14.25" hidden="false" customHeight="true" outlineLevel="0" collapsed="false">
      <c r="B887" s="23" t="s">
        <v>134</v>
      </c>
      <c r="C887" s="64" t="s">
        <v>65</v>
      </c>
      <c r="D887" s="65" t="s">
        <v>1732</v>
      </c>
      <c r="E887" s="65" t="n">
        <v>1000003344</v>
      </c>
      <c r="F887" s="65" t="s">
        <v>738</v>
      </c>
      <c r="G887" s="42" t="n">
        <v>50</v>
      </c>
    </row>
    <row r="888" customFormat="false" ht="14.25" hidden="false" customHeight="true" outlineLevel="0" collapsed="false">
      <c r="B888" s="23" t="s">
        <v>134</v>
      </c>
      <c r="C888" s="65" t="s">
        <v>78</v>
      </c>
      <c r="D888" s="65" t="s">
        <v>2052</v>
      </c>
      <c r="E888" s="65" t="n">
        <v>1000002751</v>
      </c>
      <c r="F888" s="66" t="s">
        <v>2053</v>
      </c>
      <c r="G888" s="42" t="n">
        <v>50</v>
      </c>
    </row>
    <row r="889" customFormat="false" ht="14.25" hidden="false" customHeight="true" outlineLevel="0" collapsed="false">
      <c r="B889" s="23" t="s">
        <v>4046</v>
      </c>
      <c r="C889" s="65" t="s">
        <v>105</v>
      </c>
      <c r="D889" s="65" t="s">
        <v>2584</v>
      </c>
      <c r="E889" s="65" t="n">
        <v>1000001633</v>
      </c>
      <c r="F889" s="66" t="s">
        <v>2585</v>
      </c>
      <c r="G889" s="42" t="n">
        <v>50</v>
      </c>
    </row>
    <row r="890" customFormat="false" ht="14.25" hidden="false" customHeight="true" outlineLevel="0" collapsed="false">
      <c r="B890" s="23" t="s">
        <v>130</v>
      </c>
      <c r="C890" s="128" t="s">
        <v>118</v>
      </c>
      <c r="D890" s="128" t="s">
        <v>2748</v>
      </c>
      <c r="E890" s="128" t="n">
        <v>1000003945</v>
      </c>
      <c r="F890" s="128" t="s">
        <v>2749</v>
      </c>
      <c r="G890" s="42" t="n">
        <v>50</v>
      </c>
    </row>
    <row r="891" customFormat="false" ht="14.25" hidden="false" customHeight="true" outlineLevel="0" collapsed="false">
      <c r="B891" s="23" t="s">
        <v>130</v>
      </c>
      <c r="C891" s="65" t="s">
        <v>111</v>
      </c>
      <c r="D891" s="65" t="s">
        <v>2818</v>
      </c>
      <c r="E891" s="65" t="n">
        <v>1000001462</v>
      </c>
      <c r="F891" s="66" t="s">
        <v>2819</v>
      </c>
      <c r="G891" s="42" t="n">
        <v>50</v>
      </c>
    </row>
    <row r="892" customFormat="false" ht="14.25" hidden="false" customHeight="true" outlineLevel="0" collapsed="false">
      <c r="B892" s="131" t="s">
        <v>134</v>
      </c>
      <c r="C892" s="130" t="s">
        <v>65</v>
      </c>
      <c r="D892" s="130" t="s">
        <v>3154</v>
      </c>
      <c r="E892" s="130" t="n">
        <v>1000004370</v>
      </c>
      <c r="F892" s="130" t="s">
        <v>3155</v>
      </c>
      <c r="G892" s="42" t="n">
        <v>50</v>
      </c>
    </row>
    <row r="893" customFormat="false" ht="14.25" hidden="false" customHeight="true" outlineLevel="0" collapsed="false">
      <c r="B893" s="23" t="s">
        <v>134</v>
      </c>
      <c r="C893" s="65" t="s">
        <v>81</v>
      </c>
      <c r="D893" s="65" t="s">
        <v>2124</v>
      </c>
      <c r="E893" s="65" t="n">
        <v>1000003168</v>
      </c>
      <c r="F893" s="65" t="s">
        <v>2125</v>
      </c>
      <c r="G893" s="42" t="n">
        <v>50.3</v>
      </c>
    </row>
    <row r="894" customFormat="false" ht="14.25" hidden="false" customHeight="true" outlineLevel="0" collapsed="false">
      <c r="B894" s="23" t="s">
        <v>134</v>
      </c>
      <c r="C894" s="65" t="s">
        <v>79</v>
      </c>
      <c r="D894" s="65" t="s">
        <v>2205</v>
      </c>
      <c r="E894" s="65" t="n">
        <v>1000000591</v>
      </c>
      <c r="F894" s="66" t="s">
        <v>2206</v>
      </c>
      <c r="G894" s="42" t="n">
        <v>50.3</v>
      </c>
    </row>
    <row r="895" customFormat="false" ht="14.25" hidden="false" customHeight="true" outlineLevel="0" collapsed="false">
      <c r="B895" s="24" t="s">
        <v>134</v>
      </c>
      <c r="C895" s="128" t="s">
        <v>74</v>
      </c>
      <c r="D895" s="128" t="s">
        <v>290</v>
      </c>
      <c r="E895" s="128" t="n">
        <v>1000004087</v>
      </c>
      <c r="F895" s="128" t="s">
        <v>291</v>
      </c>
      <c r="G895" s="42" t="n">
        <v>50.4</v>
      </c>
    </row>
    <row r="896" customFormat="false" ht="14.25" hidden="false" customHeight="true" outlineLevel="0" collapsed="false">
      <c r="B896" s="23" t="s">
        <v>134</v>
      </c>
      <c r="C896" s="65" t="s">
        <v>81</v>
      </c>
      <c r="D896" s="65" t="s">
        <v>2142</v>
      </c>
      <c r="E896" s="65" t="n">
        <v>1000003807</v>
      </c>
      <c r="F896" s="65" t="s">
        <v>2143</v>
      </c>
      <c r="G896" s="42" t="n">
        <v>50.4</v>
      </c>
    </row>
    <row r="897" customFormat="false" ht="14.25" hidden="false" customHeight="true" outlineLevel="0" collapsed="false">
      <c r="B897" s="131" t="s">
        <v>134</v>
      </c>
      <c r="C897" s="130" t="s">
        <v>67</v>
      </c>
      <c r="D897" s="130" t="s">
        <v>3172</v>
      </c>
      <c r="E897" s="130" t="n">
        <v>1000004375</v>
      </c>
      <c r="F897" s="130" t="s">
        <v>3173</v>
      </c>
      <c r="G897" s="42" t="n">
        <v>50.5</v>
      </c>
    </row>
    <row r="898" customFormat="false" ht="14.25" hidden="false" customHeight="true" outlineLevel="0" collapsed="false">
      <c r="B898" s="23" t="s">
        <v>134</v>
      </c>
      <c r="C898" s="65" t="s">
        <v>78</v>
      </c>
      <c r="D898" s="65" t="s">
        <v>2014</v>
      </c>
      <c r="E898" s="65" t="n">
        <v>1000000210</v>
      </c>
      <c r="F898" s="66" t="s">
        <v>2015</v>
      </c>
      <c r="G898" s="42" t="n">
        <v>50.9</v>
      </c>
    </row>
    <row r="899" customFormat="false" ht="14.25" hidden="false" customHeight="true" outlineLevel="0" collapsed="false">
      <c r="B899" s="23" t="s">
        <v>134</v>
      </c>
      <c r="C899" s="65" t="s">
        <v>77</v>
      </c>
      <c r="D899" s="65" t="s">
        <v>1964</v>
      </c>
      <c r="E899" s="65" t="n">
        <v>1000000800</v>
      </c>
      <c r="F899" s="66" t="s">
        <v>1965</v>
      </c>
      <c r="G899" s="42" t="n">
        <v>50.91</v>
      </c>
    </row>
    <row r="900" customFormat="false" ht="14.25" hidden="false" customHeight="true" outlineLevel="0" collapsed="false">
      <c r="B900" s="131" t="s">
        <v>4046</v>
      </c>
      <c r="C900" s="130" t="s">
        <v>95</v>
      </c>
      <c r="D900" s="130" t="s">
        <v>3201</v>
      </c>
      <c r="E900" s="130" t="n">
        <v>1000004407</v>
      </c>
      <c r="F900" s="130" t="s">
        <v>3202</v>
      </c>
      <c r="G900" s="42" t="n">
        <v>51</v>
      </c>
    </row>
    <row r="901" customFormat="false" ht="14.25" hidden="false" customHeight="true" outlineLevel="0" collapsed="false">
      <c r="B901" s="23" t="s">
        <v>134</v>
      </c>
      <c r="C901" s="65" t="s">
        <v>84</v>
      </c>
      <c r="D901" s="65" t="s">
        <v>2190</v>
      </c>
      <c r="E901" s="65" t="n">
        <v>1000003531</v>
      </c>
      <c r="F901" s="65" t="s">
        <v>2191</v>
      </c>
      <c r="G901" s="42" t="n">
        <v>51.2</v>
      </c>
    </row>
    <row r="902" customFormat="false" ht="14.25" hidden="false" customHeight="true" outlineLevel="0" collapsed="false">
      <c r="B902" s="23" t="s">
        <v>4046</v>
      </c>
      <c r="C902" s="65" t="s">
        <v>93</v>
      </c>
      <c r="D902" s="65" t="s">
        <v>338</v>
      </c>
      <c r="E902" s="65" t="n">
        <v>1000001446</v>
      </c>
      <c r="F902" s="66" t="s">
        <v>339</v>
      </c>
      <c r="G902" s="42" t="n">
        <v>51.2</v>
      </c>
    </row>
    <row r="903" customFormat="false" ht="14.25" hidden="false" customHeight="true" outlineLevel="0" collapsed="false">
      <c r="B903" s="131" t="s">
        <v>130</v>
      </c>
      <c r="C903" s="130" t="s">
        <v>115</v>
      </c>
      <c r="D903" s="130" t="s">
        <v>489</v>
      </c>
      <c r="E903" s="130" t="n">
        <v>1000004303</v>
      </c>
      <c r="F903" s="130" t="s">
        <v>490</v>
      </c>
      <c r="G903" s="42" t="n">
        <v>51.2</v>
      </c>
    </row>
    <row r="904" customFormat="false" ht="14.25" hidden="false" customHeight="true" outlineLevel="0" collapsed="false">
      <c r="B904" s="23" t="s">
        <v>130</v>
      </c>
      <c r="C904" s="65" t="s">
        <v>111</v>
      </c>
      <c r="D904" s="65" t="s">
        <v>2810</v>
      </c>
      <c r="E904" s="65" t="n">
        <v>1000001477</v>
      </c>
      <c r="F904" s="66" t="s">
        <v>2811</v>
      </c>
      <c r="G904" s="42" t="n">
        <v>51.3</v>
      </c>
    </row>
    <row r="905" customFormat="false" ht="14.25" hidden="false" customHeight="true" outlineLevel="0" collapsed="false">
      <c r="B905" s="131" t="s">
        <v>130</v>
      </c>
      <c r="C905" s="130" t="s">
        <v>115</v>
      </c>
      <c r="D905" s="130" t="s">
        <v>3047</v>
      </c>
      <c r="E905" s="130" t="n">
        <v>1000002661</v>
      </c>
      <c r="F905" s="130" t="s">
        <v>3048</v>
      </c>
      <c r="G905" s="42" t="n">
        <v>51.6</v>
      </c>
    </row>
    <row r="906" customFormat="false" ht="14.25" hidden="false" customHeight="true" outlineLevel="0" collapsed="false">
      <c r="B906" s="23" t="s">
        <v>133</v>
      </c>
      <c r="C906" s="65" t="s">
        <v>37</v>
      </c>
      <c r="D906" s="65" t="s">
        <v>1046</v>
      </c>
      <c r="E906" s="65" t="n">
        <v>1000000397</v>
      </c>
      <c r="F906" s="66" t="s">
        <v>1047</v>
      </c>
      <c r="G906" s="42" t="n">
        <v>51.8</v>
      </c>
    </row>
    <row r="907" customFormat="false" ht="14.25" hidden="false" customHeight="true" outlineLevel="0" collapsed="false">
      <c r="B907" s="23" t="s">
        <v>133</v>
      </c>
      <c r="C907" s="64" t="s">
        <v>24</v>
      </c>
      <c r="D907" s="65" t="s">
        <v>705</v>
      </c>
      <c r="E907" s="65" t="n">
        <v>1000002818</v>
      </c>
      <c r="F907" s="65" t="s">
        <v>706</v>
      </c>
      <c r="G907" s="42" t="n">
        <v>52</v>
      </c>
    </row>
    <row r="908" customFormat="false" ht="14.25" hidden="false" customHeight="true" outlineLevel="0" collapsed="false">
      <c r="B908" s="23" t="s">
        <v>133</v>
      </c>
      <c r="C908" s="64" t="s">
        <v>30</v>
      </c>
      <c r="D908" s="65" t="s">
        <v>3628</v>
      </c>
      <c r="E908" s="65" t="n">
        <v>1000000920</v>
      </c>
      <c r="F908" s="66" t="s">
        <v>3629</v>
      </c>
      <c r="G908" s="42" t="n">
        <v>52</v>
      </c>
    </row>
    <row r="909" customFormat="false" ht="14.25" hidden="false" customHeight="true" outlineLevel="0" collapsed="false">
      <c r="B909" s="24" t="s">
        <v>134</v>
      </c>
      <c r="C909" s="128" t="s">
        <v>61</v>
      </c>
      <c r="D909" s="128" t="s">
        <v>1515</v>
      </c>
      <c r="E909" s="128" t="n">
        <v>1000003968</v>
      </c>
      <c r="F909" s="128" t="s">
        <v>1516</v>
      </c>
      <c r="G909" s="42" t="n">
        <v>52</v>
      </c>
    </row>
    <row r="910" customFormat="false" ht="14.25" hidden="false" customHeight="true" outlineLevel="0" collapsed="false">
      <c r="B910" s="23" t="s">
        <v>134</v>
      </c>
      <c r="C910" s="64" t="s">
        <v>65</v>
      </c>
      <c r="D910" s="65" t="s">
        <v>1640</v>
      </c>
      <c r="E910" s="65" t="n">
        <v>1000000491</v>
      </c>
      <c r="F910" s="66" t="s">
        <v>1641</v>
      </c>
      <c r="G910" s="42" t="n">
        <v>52</v>
      </c>
    </row>
    <row r="911" customFormat="false" ht="14.25" hidden="false" customHeight="true" outlineLevel="0" collapsed="false">
      <c r="B911" s="131" t="s">
        <v>133</v>
      </c>
      <c r="C911" s="130" t="s">
        <v>37</v>
      </c>
      <c r="D911" s="130" t="s">
        <v>3095</v>
      </c>
      <c r="E911" s="130" t="n">
        <v>1000004313</v>
      </c>
      <c r="F911" s="130" t="s">
        <v>3096</v>
      </c>
      <c r="G911" s="42" t="n">
        <v>52</v>
      </c>
    </row>
    <row r="912" customFormat="false" ht="14.25" hidden="false" customHeight="true" outlineLevel="0" collapsed="false">
      <c r="B912" s="23" t="s">
        <v>130</v>
      </c>
      <c r="C912" s="65" t="s">
        <v>115</v>
      </c>
      <c r="D912" s="65" t="s">
        <v>2708</v>
      </c>
      <c r="E912" s="65" t="n">
        <v>1000003787</v>
      </c>
      <c r="F912" s="65" t="s">
        <v>2709</v>
      </c>
      <c r="G912" s="42" t="n">
        <v>52.2</v>
      </c>
    </row>
    <row r="913" customFormat="false" ht="14.25" hidden="false" customHeight="true" outlineLevel="0" collapsed="false">
      <c r="B913" s="23" t="s">
        <v>134</v>
      </c>
      <c r="C913" s="65" t="s">
        <v>62</v>
      </c>
      <c r="D913" s="65" t="s">
        <v>1532</v>
      </c>
      <c r="E913" s="65" t="n">
        <v>1000000337</v>
      </c>
      <c r="F913" s="66" t="s">
        <v>1533</v>
      </c>
      <c r="G913" s="42" t="n">
        <v>52.6</v>
      </c>
    </row>
    <row r="914" customFormat="false" ht="14.25" hidden="false" customHeight="true" outlineLevel="0" collapsed="false">
      <c r="B914" s="23" t="s">
        <v>134</v>
      </c>
      <c r="C914" s="65" t="s">
        <v>78</v>
      </c>
      <c r="D914" s="65" t="s">
        <v>2062</v>
      </c>
      <c r="E914" s="65" t="n">
        <v>1000003803</v>
      </c>
      <c r="F914" s="65" t="s">
        <v>2063</v>
      </c>
      <c r="G914" s="42" t="n">
        <v>52.65</v>
      </c>
    </row>
    <row r="915" customFormat="false" ht="14.25" hidden="false" customHeight="true" outlineLevel="0" collapsed="false">
      <c r="B915" s="23" t="s">
        <v>4046</v>
      </c>
      <c r="C915" s="65" t="s">
        <v>91</v>
      </c>
      <c r="D915" s="65" t="s">
        <v>2399</v>
      </c>
      <c r="E915" s="65" t="n">
        <v>1000001143</v>
      </c>
      <c r="F915" s="66" t="s">
        <v>2400</v>
      </c>
      <c r="G915" s="42" t="n">
        <v>52.8</v>
      </c>
    </row>
    <row r="916" customFormat="false" ht="14.25" hidden="false" customHeight="true" outlineLevel="0" collapsed="false">
      <c r="B916" s="131" t="s">
        <v>133</v>
      </c>
      <c r="C916" s="64" t="s">
        <v>24</v>
      </c>
      <c r="D916" s="130" t="s">
        <v>3059</v>
      </c>
      <c r="E916" s="130" t="n">
        <v>1000004273</v>
      </c>
      <c r="F916" s="130" t="s">
        <v>3060</v>
      </c>
      <c r="G916" s="42" t="n">
        <v>52.8</v>
      </c>
    </row>
    <row r="917" customFormat="false" ht="14.25" hidden="false" customHeight="true" outlineLevel="0" collapsed="false">
      <c r="B917" s="23" t="s">
        <v>133</v>
      </c>
      <c r="C917" s="64" t="s">
        <v>29</v>
      </c>
      <c r="D917" s="65" t="s">
        <v>827</v>
      </c>
      <c r="E917" s="65" t="n">
        <v>1000002761</v>
      </c>
      <c r="F917" s="66" t="s">
        <v>828</v>
      </c>
      <c r="G917" s="42" t="n">
        <v>53</v>
      </c>
    </row>
    <row r="918" customFormat="false" ht="14.25" hidden="false" customHeight="true" outlineLevel="0" collapsed="false">
      <c r="B918" s="23" t="s">
        <v>134</v>
      </c>
      <c r="C918" s="65" t="s">
        <v>71</v>
      </c>
      <c r="D918" s="65" t="s">
        <v>2263</v>
      </c>
      <c r="E918" s="65" t="n">
        <v>1000000776</v>
      </c>
      <c r="F918" s="66" t="s">
        <v>2264</v>
      </c>
      <c r="G918" s="42" t="n">
        <v>53</v>
      </c>
    </row>
    <row r="919" customFormat="false" ht="14.25" hidden="false" customHeight="true" outlineLevel="0" collapsed="false">
      <c r="B919" s="23" t="s">
        <v>130</v>
      </c>
      <c r="C919" s="65" t="s">
        <v>108</v>
      </c>
      <c r="D919" s="65" t="s">
        <v>378</v>
      </c>
      <c r="E919" s="65" t="n">
        <v>1000003373</v>
      </c>
      <c r="F919" s="65" t="s">
        <v>379</v>
      </c>
      <c r="G919" s="42" t="n">
        <v>53</v>
      </c>
    </row>
    <row r="920" customFormat="false" ht="14.25" hidden="false" customHeight="true" outlineLevel="0" collapsed="false">
      <c r="B920" s="131" t="s">
        <v>133</v>
      </c>
      <c r="C920" s="130" t="s">
        <v>141</v>
      </c>
      <c r="D920" s="130" t="s">
        <v>3232</v>
      </c>
      <c r="E920" s="130" t="n">
        <v>1000004434</v>
      </c>
      <c r="F920" s="130" t="s">
        <v>3233</v>
      </c>
      <c r="G920" s="42" t="n">
        <v>53.3333333333333</v>
      </c>
    </row>
    <row r="921" customFormat="false" ht="14.25" hidden="false" customHeight="true" outlineLevel="0" collapsed="false">
      <c r="B921" s="23" t="s">
        <v>133</v>
      </c>
      <c r="C921" s="65" t="s">
        <v>47</v>
      </c>
      <c r="D921" s="65" t="s">
        <v>1233</v>
      </c>
      <c r="E921" s="65" t="n">
        <v>1000002605</v>
      </c>
      <c r="F921" s="66" t="s">
        <v>1234</v>
      </c>
      <c r="G921" s="42" t="n">
        <v>53.5</v>
      </c>
    </row>
    <row r="922" customFormat="false" ht="14.25" hidden="false" customHeight="true" outlineLevel="0" collapsed="false">
      <c r="B922" s="23" t="s">
        <v>134</v>
      </c>
      <c r="C922" s="65" t="s">
        <v>74</v>
      </c>
      <c r="D922" s="65" t="s">
        <v>1875</v>
      </c>
      <c r="E922" s="65" t="n">
        <v>1000000051</v>
      </c>
      <c r="F922" s="66" t="s">
        <v>1876</v>
      </c>
      <c r="G922" s="42" t="n">
        <v>54.1</v>
      </c>
    </row>
    <row r="923" customFormat="false" ht="14.25" hidden="false" customHeight="true" outlineLevel="0" collapsed="false">
      <c r="B923" s="23" t="s">
        <v>134</v>
      </c>
      <c r="C923" s="65" t="s">
        <v>81</v>
      </c>
      <c r="D923" s="65" t="s">
        <v>2108</v>
      </c>
      <c r="E923" s="65" t="n">
        <v>1000000141</v>
      </c>
      <c r="F923" s="66" t="s">
        <v>2109</v>
      </c>
      <c r="G923" s="42" t="n">
        <v>54.15</v>
      </c>
    </row>
    <row r="924" customFormat="false" ht="14.25" hidden="false" customHeight="true" outlineLevel="0" collapsed="false">
      <c r="B924" s="23" t="s">
        <v>133</v>
      </c>
      <c r="C924" s="64" t="s">
        <v>27</v>
      </c>
      <c r="D924" s="65" t="s">
        <v>823</v>
      </c>
      <c r="E924" s="65" t="n">
        <v>1000002406</v>
      </c>
      <c r="F924" s="66" t="s">
        <v>824</v>
      </c>
      <c r="G924" s="42" t="n">
        <v>54.75</v>
      </c>
    </row>
    <row r="925" customFormat="false" ht="14.25" hidden="false" customHeight="true" outlineLevel="0" collapsed="false">
      <c r="B925" s="23" t="s">
        <v>134</v>
      </c>
      <c r="C925" s="65" t="s">
        <v>78</v>
      </c>
      <c r="D925" s="65" t="s">
        <v>2010</v>
      </c>
      <c r="E925" s="65" t="n">
        <v>1000000231</v>
      </c>
      <c r="F925" s="66" t="s">
        <v>2011</v>
      </c>
      <c r="G925" s="42" t="n">
        <v>55</v>
      </c>
    </row>
    <row r="926" customFormat="false" ht="14.25" hidden="false" customHeight="true" outlineLevel="0" collapsed="false">
      <c r="B926" s="23" t="s">
        <v>134</v>
      </c>
      <c r="C926" s="65" t="s">
        <v>78</v>
      </c>
      <c r="D926" s="65" t="s">
        <v>2983</v>
      </c>
      <c r="E926" s="65" t="n">
        <v>1000004185</v>
      </c>
      <c r="F926" s="66" t="s">
        <v>2984</v>
      </c>
      <c r="G926" s="42" t="n">
        <v>55</v>
      </c>
    </row>
    <row r="927" customFormat="false" ht="14.25" hidden="false" customHeight="true" outlineLevel="0" collapsed="false">
      <c r="B927" s="23" t="s">
        <v>133</v>
      </c>
      <c r="C927" s="65" t="s">
        <v>142</v>
      </c>
      <c r="D927" s="65" t="s">
        <v>1010</v>
      </c>
      <c r="E927" s="65" t="n">
        <v>1000003161</v>
      </c>
      <c r="F927" s="66" t="s">
        <v>1011</v>
      </c>
      <c r="G927" s="42" t="n">
        <v>55.2</v>
      </c>
    </row>
    <row r="928" customFormat="false" ht="14.25" hidden="false" customHeight="true" outlineLevel="0" collapsed="false">
      <c r="B928" s="23" t="s">
        <v>4046</v>
      </c>
      <c r="C928" s="65" t="s">
        <v>93</v>
      </c>
      <c r="D928" s="65" t="s">
        <v>340</v>
      </c>
      <c r="E928" s="65" t="n">
        <v>1000001450</v>
      </c>
      <c r="F928" s="66" t="s">
        <v>341</v>
      </c>
      <c r="G928" s="42" t="n">
        <v>55.2</v>
      </c>
    </row>
    <row r="929" customFormat="false" ht="14.25" hidden="false" customHeight="true" outlineLevel="0" collapsed="false">
      <c r="B929" s="24" t="s">
        <v>133</v>
      </c>
      <c r="C929" s="64" t="s">
        <v>24</v>
      </c>
      <c r="D929" s="128" t="s">
        <v>743</v>
      </c>
      <c r="E929" s="128" t="n">
        <v>1000004002</v>
      </c>
      <c r="F929" s="128" t="s">
        <v>744</v>
      </c>
      <c r="G929" s="42" t="n">
        <v>55.3</v>
      </c>
    </row>
    <row r="930" customFormat="false" ht="14.25" hidden="false" customHeight="true" outlineLevel="0" collapsed="false">
      <c r="B930" s="24" t="s">
        <v>4046</v>
      </c>
      <c r="C930" s="128" t="s">
        <v>101</v>
      </c>
      <c r="D930" s="128" t="s">
        <v>362</v>
      </c>
      <c r="E930" s="128" t="n">
        <v>1000004077</v>
      </c>
      <c r="F930" s="128" t="s">
        <v>363</v>
      </c>
      <c r="G930" s="42" t="n">
        <v>55.4</v>
      </c>
    </row>
    <row r="931" customFormat="false" ht="14.25" hidden="false" customHeight="true" outlineLevel="0" collapsed="false">
      <c r="B931" s="131" t="s">
        <v>133</v>
      </c>
      <c r="C931" s="130" t="s">
        <v>21</v>
      </c>
      <c r="D931" s="130" t="s">
        <v>3115</v>
      </c>
      <c r="E931" s="130" t="n">
        <v>1000004333</v>
      </c>
      <c r="F931" s="130" t="s">
        <v>261</v>
      </c>
      <c r="G931" s="42" t="n">
        <v>55.4</v>
      </c>
    </row>
    <row r="932" customFormat="false" ht="14.25" hidden="false" customHeight="true" outlineLevel="0" collapsed="false">
      <c r="B932" s="131" t="s">
        <v>133</v>
      </c>
      <c r="C932" s="130" t="s">
        <v>142</v>
      </c>
      <c r="D932" s="130" t="s">
        <v>3053</v>
      </c>
      <c r="E932" s="130" t="n">
        <v>1000000112</v>
      </c>
      <c r="F932" s="130" t="s">
        <v>3054</v>
      </c>
      <c r="G932" s="42" t="n">
        <v>55.59</v>
      </c>
    </row>
    <row r="933" customFormat="false" ht="14.25" hidden="false" customHeight="true" outlineLevel="0" collapsed="false">
      <c r="B933" s="24" t="s">
        <v>133</v>
      </c>
      <c r="C933" s="128" t="s">
        <v>43</v>
      </c>
      <c r="D933" s="128" t="s">
        <v>1204</v>
      </c>
      <c r="E933" s="128" t="n">
        <v>1000004074</v>
      </c>
      <c r="F933" s="128" t="s">
        <v>1205</v>
      </c>
      <c r="G933" s="42" t="n">
        <v>55.8</v>
      </c>
    </row>
    <row r="934" customFormat="false" ht="14.25" hidden="false" customHeight="true" outlineLevel="0" collapsed="false">
      <c r="B934" s="23" t="s">
        <v>133</v>
      </c>
      <c r="C934" s="64" t="s">
        <v>30</v>
      </c>
      <c r="D934" s="65" t="s">
        <v>879</v>
      </c>
      <c r="E934" s="65" t="n">
        <v>1000000465</v>
      </c>
      <c r="F934" s="66" t="s">
        <v>880</v>
      </c>
      <c r="G934" s="42" t="n">
        <v>56</v>
      </c>
    </row>
    <row r="935" customFormat="false" ht="14.25" hidden="false" customHeight="true" outlineLevel="0" collapsed="false">
      <c r="B935" s="23" t="s">
        <v>133</v>
      </c>
      <c r="C935" s="64" t="s">
        <v>30</v>
      </c>
      <c r="D935" s="65" t="s">
        <v>170</v>
      </c>
      <c r="E935" s="65" t="n">
        <v>1000000447</v>
      </c>
      <c r="F935" s="66" t="s">
        <v>171</v>
      </c>
      <c r="G935" s="42" t="n">
        <v>56</v>
      </c>
    </row>
    <row r="936" customFormat="false" ht="14.25" hidden="false" customHeight="true" outlineLevel="0" collapsed="false">
      <c r="B936" s="24" t="s">
        <v>134</v>
      </c>
      <c r="C936" s="128" t="s">
        <v>64</v>
      </c>
      <c r="D936" s="128" t="s">
        <v>1616</v>
      </c>
      <c r="E936" s="128" t="n">
        <v>1000004082</v>
      </c>
      <c r="F936" s="128" t="s">
        <v>1617</v>
      </c>
      <c r="G936" s="42" t="n">
        <v>56</v>
      </c>
    </row>
    <row r="937" customFormat="false" ht="14.25" hidden="false" customHeight="true" outlineLevel="0" collapsed="false">
      <c r="B937" s="23" t="s">
        <v>130</v>
      </c>
      <c r="C937" s="65" t="s">
        <v>120</v>
      </c>
      <c r="D937" s="65" t="s">
        <v>396</v>
      </c>
      <c r="E937" s="65" t="n">
        <v>1000001177</v>
      </c>
      <c r="F937" s="66" t="s">
        <v>397</v>
      </c>
      <c r="G937" s="42" t="n">
        <v>56</v>
      </c>
    </row>
    <row r="938" customFormat="false" ht="14.25" hidden="false" customHeight="true" outlineLevel="0" collapsed="false">
      <c r="B938" s="23" t="s">
        <v>133</v>
      </c>
      <c r="C938" s="65" t="s">
        <v>43</v>
      </c>
      <c r="D938" s="65" t="s">
        <v>1178</v>
      </c>
      <c r="E938" s="65" t="n">
        <v>1000000818</v>
      </c>
      <c r="F938" s="66" t="s">
        <v>1179</v>
      </c>
      <c r="G938" s="42" t="n">
        <v>56.2</v>
      </c>
    </row>
    <row r="939" customFormat="false" ht="14.25" hidden="false" customHeight="true" outlineLevel="0" collapsed="false">
      <c r="B939" s="131" t="s">
        <v>134</v>
      </c>
      <c r="C939" s="130" t="s">
        <v>74</v>
      </c>
      <c r="D939" s="130" t="s">
        <v>3212</v>
      </c>
      <c r="E939" s="130" t="n">
        <v>1000004412</v>
      </c>
      <c r="F939" s="130" t="s">
        <v>3213</v>
      </c>
      <c r="G939" s="42" t="n">
        <v>56.25</v>
      </c>
    </row>
    <row r="940" customFormat="false" ht="14.25" hidden="false" customHeight="true" outlineLevel="0" collapsed="false">
      <c r="B940" s="24" t="s">
        <v>133</v>
      </c>
      <c r="C940" s="128" t="s">
        <v>43</v>
      </c>
      <c r="D940" s="128" t="s">
        <v>1198</v>
      </c>
      <c r="E940" s="128" t="n">
        <v>1000003996</v>
      </c>
      <c r="F940" s="128" t="s">
        <v>1199</v>
      </c>
      <c r="G940" s="42" t="n">
        <v>56.5</v>
      </c>
    </row>
    <row r="941" customFormat="false" ht="14.25" hidden="false" customHeight="true" outlineLevel="0" collapsed="false">
      <c r="B941" s="23" t="s">
        <v>134</v>
      </c>
      <c r="C941" s="65" t="s">
        <v>58</v>
      </c>
      <c r="D941" s="65" t="s">
        <v>1430</v>
      </c>
      <c r="E941" s="65" t="n">
        <v>1000000295</v>
      </c>
      <c r="F941" s="66" t="s">
        <v>1431</v>
      </c>
      <c r="G941" s="42" t="n">
        <v>56.6</v>
      </c>
    </row>
    <row r="942" customFormat="false" ht="14.25" hidden="false" customHeight="true" outlineLevel="0" collapsed="false">
      <c r="B942" s="23" t="s">
        <v>134</v>
      </c>
      <c r="C942" s="65" t="s">
        <v>83</v>
      </c>
      <c r="D942" s="65" t="s">
        <v>4301</v>
      </c>
      <c r="E942" s="65" t="n">
        <v>1000002738</v>
      </c>
      <c r="F942" s="65" t="s">
        <v>952</v>
      </c>
      <c r="G942" s="42" t="n">
        <v>56.6</v>
      </c>
    </row>
    <row r="943" customFormat="false" ht="14.25" hidden="false" customHeight="true" outlineLevel="0" collapsed="false">
      <c r="B943" s="23" t="s">
        <v>134</v>
      </c>
      <c r="C943" s="65" t="s">
        <v>71</v>
      </c>
      <c r="D943" s="65" t="s">
        <v>318</v>
      </c>
      <c r="E943" s="65" t="n">
        <v>1000000772</v>
      </c>
      <c r="F943" s="66" t="s">
        <v>319</v>
      </c>
      <c r="G943" s="42" t="n">
        <v>56.8</v>
      </c>
    </row>
    <row r="944" customFormat="false" ht="14.25" hidden="false" customHeight="true" outlineLevel="0" collapsed="false">
      <c r="B944" s="23" t="s">
        <v>130</v>
      </c>
      <c r="C944" s="65" t="s">
        <v>115</v>
      </c>
      <c r="D944" s="65" t="s">
        <v>2704</v>
      </c>
      <c r="E944" s="65" t="n">
        <v>1000002856</v>
      </c>
      <c r="F944" s="66" t="s">
        <v>2705</v>
      </c>
      <c r="G944" s="42" t="n">
        <v>57</v>
      </c>
    </row>
    <row r="945" customFormat="false" ht="14.25" hidden="false" customHeight="true" outlineLevel="0" collapsed="false">
      <c r="B945" s="131" t="s">
        <v>133</v>
      </c>
      <c r="C945" s="130" t="s">
        <v>21</v>
      </c>
      <c r="D945" s="130" t="s">
        <v>3218</v>
      </c>
      <c r="E945" s="130" t="n">
        <v>1000004424</v>
      </c>
      <c r="F945" s="130" t="s">
        <v>3219</v>
      </c>
      <c r="G945" s="42" t="n">
        <v>57</v>
      </c>
    </row>
    <row r="946" customFormat="false" ht="14.25" hidden="false" customHeight="true" outlineLevel="0" collapsed="false">
      <c r="B946" s="23" t="s">
        <v>134</v>
      </c>
      <c r="C946" s="65" t="s">
        <v>77</v>
      </c>
      <c r="D946" s="65" t="s">
        <v>1986</v>
      </c>
      <c r="E946" s="65" t="n">
        <v>1000003496</v>
      </c>
      <c r="F946" s="66" t="s">
        <v>1987</v>
      </c>
      <c r="G946" s="42" t="n">
        <v>57.06</v>
      </c>
    </row>
    <row r="947" customFormat="false" ht="14.25" hidden="false" customHeight="true" outlineLevel="0" collapsed="false">
      <c r="B947" s="23" t="s">
        <v>133</v>
      </c>
      <c r="C947" s="64" t="s">
        <v>24</v>
      </c>
      <c r="D947" s="65" t="s">
        <v>713</v>
      </c>
      <c r="E947" s="65" t="n">
        <v>1000003200</v>
      </c>
      <c r="F947" s="65" t="s">
        <v>714</v>
      </c>
      <c r="G947" s="42" t="n">
        <v>57.2</v>
      </c>
    </row>
    <row r="948" customFormat="false" ht="14.25" hidden="false" customHeight="true" outlineLevel="0" collapsed="false">
      <c r="B948" s="23" t="s">
        <v>133</v>
      </c>
      <c r="C948" s="65" t="s">
        <v>52</v>
      </c>
      <c r="D948" s="65" t="s">
        <v>1315</v>
      </c>
      <c r="E948" s="65" t="n">
        <v>1000000972</v>
      </c>
      <c r="F948" s="66" t="s">
        <v>1316</v>
      </c>
      <c r="G948" s="42" t="n">
        <v>57.2</v>
      </c>
    </row>
    <row r="949" customFormat="false" ht="14.25" hidden="false" customHeight="true" outlineLevel="0" collapsed="false">
      <c r="B949" s="23" t="s">
        <v>4046</v>
      </c>
      <c r="C949" s="65" t="s">
        <v>93</v>
      </c>
      <c r="D949" s="65" t="s">
        <v>332</v>
      </c>
      <c r="E949" s="65" t="n">
        <v>1000001406</v>
      </c>
      <c r="F949" s="66" t="s">
        <v>333</v>
      </c>
      <c r="G949" s="42" t="n">
        <v>57.2</v>
      </c>
    </row>
    <row r="950" customFormat="false" ht="14.25" hidden="false" customHeight="true" outlineLevel="0" collapsed="false">
      <c r="B950" s="23" t="s">
        <v>4046</v>
      </c>
      <c r="C950" s="130" t="s">
        <v>95</v>
      </c>
      <c r="D950" s="130" t="s">
        <v>3001</v>
      </c>
      <c r="E950" s="130" t="n">
        <v>1000001359</v>
      </c>
      <c r="F950" s="130" t="s">
        <v>3002</v>
      </c>
      <c r="G950" s="42" t="n">
        <v>57.3</v>
      </c>
    </row>
    <row r="951" customFormat="false" ht="14.25" hidden="false" customHeight="true" outlineLevel="0" collapsed="false">
      <c r="B951" s="23" t="s">
        <v>134</v>
      </c>
      <c r="C951" s="65" t="s">
        <v>79</v>
      </c>
      <c r="D951" s="65" t="s">
        <v>2209</v>
      </c>
      <c r="E951" s="65" t="n">
        <v>1000000597</v>
      </c>
      <c r="F951" s="66" t="s">
        <v>2210</v>
      </c>
      <c r="G951" s="42" t="n">
        <v>57.6</v>
      </c>
    </row>
    <row r="952" customFormat="false" ht="14.25" hidden="false" customHeight="true" outlineLevel="0" collapsed="false">
      <c r="B952" s="23" t="s">
        <v>133</v>
      </c>
      <c r="C952" s="65" t="s">
        <v>48</v>
      </c>
      <c r="D952" s="65" t="s">
        <v>1277</v>
      </c>
      <c r="E952" s="65" t="n">
        <v>1000002812</v>
      </c>
      <c r="F952" s="66" t="s">
        <v>1278</v>
      </c>
      <c r="G952" s="42" t="n">
        <v>58.2</v>
      </c>
    </row>
    <row r="953" customFormat="false" ht="14.25" hidden="false" customHeight="true" outlineLevel="0" collapsed="false">
      <c r="B953" s="131" t="s">
        <v>134</v>
      </c>
      <c r="C953" s="130" t="s">
        <v>74</v>
      </c>
      <c r="D953" s="130" t="s">
        <v>3150</v>
      </c>
      <c r="E953" s="130" t="n">
        <v>1000004369</v>
      </c>
      <c r="F953" s="130" t="s">
        <v>3151</v>
      </c>
      <c r="G953" s="42" t="n">
        <v>58.37</v>
      </c>
    </row>
    <row r="954" customFormat="false" ht="14.25" hidden="false" customHeight="true" outlineLevel="0" collapsed="false">
      <c r="B954" s="23" t="s">
        <v>134</v>
      </c>
      <c r="C954" s="65" t="s">
        <v>61</v>
      </c>
      <c r="D954" s="65" t="s">
        <v>1484</v>
      </c>
      <c r="E954" s="65" t="n">
        <v>1000000174</v>
      </c>
      <c r="F954" s="66" t="s">
        <v>1485</v>
      </c>
      <c r="G954" s="42" t="n">
        <v>58.5</v>
      </c>
    </row>
    <row r="955" customFormat="false" ht="14.25" hidden="false" customHeight="true" outlineLevel="0" collapsed="false">
      <c r="B955" s="131" t="s">
        <v>133</v>
      </c>
      <c r="C955" s="130" t="s">
        <v>41</v>
      </c>
      <c r="D955" s="130" t="s">
        <v>3038</v>
      </c>
      <c r="E955" s="130" t="n">
        <v>1000003588</v>
      </c>
      <c r="F955" s="130" t="s">
        <v>3039</v>
      </c>
      <c r="G955" s="42" t="n">
        <v>58.5</v>
      </c>
    </row>
    <row r="956" customFormat="false" ht="14.25" hidden="false" customHeight="true" outlineLevel="0" collapsed="false">
      <c r="B956" s="23" t="s">
        <v>134</v>
      </c>
      <c r="C956" s="65" t="s">
        <v>73</v>
      </c>
      <c r="D956" s="65" t="s">
        <v>2293</v>
      </c>
      <c r="E956" s="65" t="n">
        <v>1000000784</v>
      </c>
      <c r="F956" s="66" t="s">
        <v>2294</v>
      </c>
      <c r="G956" s="42" t="n">
        <v>58.7</v>
      </c>
    </row>
    <row r="957" customFormat="false" ht="14.25" hidden="false" customHeight="true" outlineLevel="0" collapsed="false">
      <c r="B957" s="23" t="s">
        <v>134</v>
      </c>
      <c r="C957" s="65" t="s">
        <v>81</v>
      </c>
      <c r="D957" s="65" t="s">
        <v>2110</v>
      </c>
      <c r="E957" s="65" t="n">
        <v>1000000143</v>
      </c>
      <c r="F957" s="66" t="s">
        <v>2111</v>
      </c>
      <c r="G957" s="42" t="n">
        <v>59</v>
      </c>
    </row>
    <row r="958" customFormat="false" ht="14.25" hidden="false" customHeight="true" outlineLevel="0" collapsed="false">
      <c r="B958" s="23" t="s">
        <v>134</v>
      </c>
      <c r="C958" s="65" t="s">
        <v>73</v>
      </c>
      <c r="D958" s="65" t="s">
        <v>2303</v>
      </c>
      <c r="E958" s="65" t="n">
        <v>1000001095</v>
      </c>
      <c r="F958" s="66" t="s">
        <v>2304</v>
      </c>
      <c r="G958" s="42" t="n">
        <v>59</v>
      </c>
    </row>
    <row r="959" customFormat="false" ht="14.25" hidden="false" customHeight="true" outlineLevel="0" collapsed="false">
      <c r="B959" s="23" t="s">
        <v>4046</v>
      </c>
      <c r="C959" s="65" t="s">
        <v>105</v>
      </c>
      <c r="D959" s="65" t="s">
        <v>2596</v>
      </c>
      <c r="E959" s="65" t="n">
        <v>1000002073</v>
      </c>
      <c r="F959" s="66" t="s">
        <v>2597</v>
      </c>
      <c r="G959" s="42" t="n">
        <v>59</v>
      </c>
    </row>
    <row r="960" customFormat="false" ht="14.25" hidden="false" customHeight="true" outlineLevel="0" collapsed="false">
      <c r="B960" s="23" t="s">
        <v>134</v>
      </c>
      <c r="C960" s="65" t="s">
        <v>74</v>
      </c>
      <c r="D960" s="65" t="s">
        <v>1862</v>
      </c>
      <c r="E960" s="65" t="n">
        <v>1000000041</v>
      </c>
      <c r="F960" s="66" t="s">
        <v>1774</v>
      </c>
      <c r="G960" s="42" t="n">
        <v>59.05</v>
      </c>
    </row>
    <row r="961" customFormat="false" ht="14.25" hidden="false" customHeight="true" outlineLevel="0" collapsed="false">
      <c r="B961" s="23" t="s">
        <v>130</v>
      </c>
      <c r="C961" s="65" t="s">
        <v>113</v>
      </c>
      <c r="D961" s="65" t="s">
        <v>2858</v>
      </c>
      <c r="E961" s="65" t="n">
        <v>1000001719</v>
      </c>
      <c r="F961" s="66" t="s">
        <v>2859</v>
      </c>
      <c r="G961" s="42" t="n">
        <v>59.2</v>
      </c>
    </row>
    <row r="962" customFormat="false" ht="14.25" hidden="false" customHeight="true" outlineLevel="0" collapsed="false">
      <c r="B962" s="24" t="s">
        <v>134</v>
      </c>
      <c r="C962" s="128" t="s">
        <v>81</v>
      </c>
      <c r="D962" s="128" t="s">
        <v>2146</v>
      </c>
      <c r="E962" s="128" t="n">
        <v>1000003904</v>
      </c>
      <c r="F962" s="128" t="s">
        <v>2147</v>
      </c>
      <c r="G962" s="42" t="n">
        <v>59.31</v>
      </c>
    </row>
    <row r="963" customFormat="false" ht="14.25" hidden="false" customHeight="true" outlineLevel="0" collapsed="false">
      <c r="B963" s="23" t="s">
        <v>134</v>
      </c>
      <c r="C963" s="65" t="s">
        <v>81</v>
      </c>
      <c r="D963" s="65" t="s">
        <v>2098</v>
      </c>
      <c r="E963" s="65" t="n">
        <v>1000000145</v>
      </c>
      <c r="F963" s="66" t="s">
        <v>2099</v>
      </c>
      <c r="G963" s="42" t="n">
        <v>59.59</v>
      </c>
    </row>
    <row r="964" customFormat="false" ht="14.25" hidden="false" customHeight="true" outlineLevel="0" collapsed="false">
      <c r="B964" s="23" t="s">
        <v>134</v>
      </c>
      <c r="C964" s="65" t="s">
        <v>67</v>
      </c>
      <c r="D964" s="65" t="s">
        <v>1793</v>
      </c>
      <c r="E964" s="65" t="n">
        <v>1000000555</v>
      </c>
      <c r="F964" s="66" t="s">
        <v>1794</v>
      </c>
      <c r="G964" s="42" t="n">
        <v>59.6</v>
      </c>
    </row>
    <row r="965" customFormat="false" ht="14.25" hidden="false" customHeight="true" outlineLevel="0" collapsed="false">
      <c r="B965" s="23" t="s">
        <v>134</v>
      </c>
      <c r="C965" s="65" t="s">
        <v>74</v>
      </c>
      <c r="D965" s="65" t="s">
        <v>4302</v>
      </c>
      <c r="E965" s="65" t="n">
        <v>1000000065</v>
      </c>
      <c r="F965" s="66" t="s">
        <v>4303</v>
      </c>
      <c r="G965" s="42" t="n">
        <v>59.88</v>
      </c>
    </row>
    <row r="966" customFormat="false" ht="14.25" hidden="false" customHeight="true" outlineLevel="0" collapsed="false">
      <c r="B966" s="23" t="s">
        <v>133</v>
      </c>
      <c r="C966" s="64" t="s">
        <v>32</v>
      </c>
      <c r="D966" s="65" t="s">
        <v>921</v>
      </c>
      <c r="E966" s="65" t="n">
        <v>1000000929</v>
      </c>
      <c r="F966" s="66" t="s">
        <v>922</v>
      </c>
      <c r="G966" s="42" t="n">
        <v>60</v>
      </c>
    </row>
    <row r="967" customFormat="false" ht="14.25" hidden="false" customHeight="true" outlineLevel="0" collapsed="false">
      <c r="B967" s="23" t="s">
        <v>130</v>
      </c>
      <c r="C967" s="65" t="s">
        <v>118</v>
      </c>
      <c r="D967" s="65" t="s">
        <v>392</v>
      </c>
      <c r="E967" s="65" t="n">
        <v>1000001200</v>
      </c>
      <c r="F967" s="66" t="s">
        <v>393</v>
      </c>
      <c r="G967" s="42" t="n">
        <v>60</v>
      </c>
    </row>
    <row r="968" customFormat="false" ht="14.25" hidden="false" customHeight="true" outlineLevel="0" collapsed="false">
      <c r="B968" s="23" t="s">
        <v>134</v>
      </c>
      <c r="C968" s="64" t="s">
        <v>65</v>
      </c>
      <c r="D968" s="65" t="s">
        <v>2924</v>
      </c>
      <c r="E968" s="65" t="n">
        <v>1000004152</v>
      </c>
      <c r="F968" s="66" t="s">
        <v>2925</v>
      </c>
      <c r="G968" s="42" t="n">
        <v>60</v>
      </c>
    </row>
    <row r="969" customFormat="false" ht="14.25" hidden="false" customHeight="true" outlineLevel="0" collapsed="false">
      <c r="B969" s="23" t="s">
        <v>133</v>
      </c>
      <c r="C969" s="65" t="s">
        <v>55</v>
      </c>
      <c r="D969" s="65" t="s">
        <v>2973</v>
      </c>
      <c r="E969" s="65" t="n">
        <v>1000004166</v>
      </c>
      <c r="F969" s="66" t="s">
        <v>2974</v>
      </c>
      <c r="G969" s="42" t="n">
        <v>60</v>
      </c>
    </row>
    <row r="970" customFormat="false" ht="14.25" hidden="false" customHeight="true" outlineLevel="0" collapsed="false">
      <c r="B970" s="131" t="s">
        <v>130</v>
      </c>
      <c r="C970" s="130" t="s">
        <v>118</v>
      </c>
      <c r="D970" s="130" t="s">
        <v>3055</v>
      </c>
      <c r="E970" s="130" t="n">
        <v>1000004226</v>
      </c>
      <c r="F970" s="130" t="s">
        <v>3056</v>
      </c>
      <c r="G970" s="42" t="n">
        <v>60</v>
      </c>
    </row>
    <row r="971" customFormat="false" ht="14.25" hidden="false" customHeight="true" outlineLevel="0" collapsed="false">
      <c r="B971" s="116" t="s">
        <v>133</v>
      </c>
      <c r="C971" s="117" t="s">
        <v>48</v>
      </c>
      <c r="D971" s="117" t="s">
        <v>3249</v>
      </c>
      <c r="E971" s="117" t="n">
        <v>1000000677</v>
      </c>
      <c r="F971" s="117" t="s">
        <v>3250</v>
      </c>
      <c r="G971" s="42" t="n">
        <v>60</v>
      </c>
    </row>
    <row r="972" customFormat="false" ht="14.25" hidden="false" customHeight="true" outlineLevel="0" collapsed="false">
      <c r="B972" s="131" t="s">
        <v>134</v>
      </c>
      <c r="C972" s="130" t="s">
        <v>67</v>
      </c>
      <c r="D972" s="130" t="s">
        <v>3170</v>
      </c>
      <c r="E972" s="130" t="n">
        <v>1000004374</v>
      </c>
      <c r="F972" s="130" t="s">
        <v>3171</v>
      </c>
      <c r="G972" s="42" t="n">
        <v>60.1666666666667</v>
      </c>
    </row>
    <row r="973" customFormat="false" ht="14.25" hidden="false" customHeight="true" outlineLevel="0" collapsed="false">
      <c r="B973" s="23" t="s">
        <v>133</v>
      </c>
      <c r="C973" s="64" t="s">
        <v>27</v>
      </c>
      <c r="D973" s="65" t="s">
        <v>783</v>
      </c>
      <c r="E973" s="65" t="n">
        <v>1000000745</v>
      </c>
      <c r="F973" s="66" t="s">
        <v>784</v>
      </c>
      <c r="G973" s="42" t="n">
        <v>60.29</v>
      </c>
    </row>
    <row r="974" customFormat="false" ht="14.25" hidden="false" customHeight="true" outlineLevel="0" collapsed="false">
      <c r="B974" s="23" t="s">
        <v>133</v>
      </c>
      <c r="C974" s="65" t="s">
        <v>142</v>
      </c>
      <c r="D974" s="65" t="s">
        <v>186</v>
      </c>
      <c r="E974" s="65" t="n">
        <v>1000000094</v>
      </c>
      <c r="F974" s="66" t="s">
        <v>187</v>
      </c>
      <c r="G974" s="42" t="n">
        <v>60.34</v>
      </c>
    </row>
    <row r="975" customFormat="false" ht="14.25" hidden="false" customHeight="true" outlineLevel="0" collapsed="false">
      <c r="B975" s="23" t="s">
        <v>134</v>
      </c>
      <c r="C975" s="65" t="s">
        <v>84</v>
      </c>
      <c r="D975" s="65" t="s">
        <v>2194</v>
      </c>
      <c r="E975" s="65" t="n">
        <v>1000003818</v>
      </c>
      <c r="F975" s="65" t="s">
        <v>2195</v>
      </c>
      <c r="G975" s="42" t="n">
        <v>60.43</v>
      </c>
    </row>
    <row r="976" customFormat="false" ht="14.25" hidden="false" customHeight="true" outlineLevel="0" collapsed="false">
      <c r="B976" s="131" t="s">
        <v>134</v>
      </c>
      <c r="C976" s="130" t="s">
        <v>79</v>
      </c>
      <c r="D976" s="130" t="s">
        <v>3191</v>
      </c>
      <c r="E976" s="130" t="n">
        <v>1000004390</v>
      </c>
      <c r="F976" s="130" t="s">
        <v>3192</v>
      </c>
      <c r="G976" s="42" t="n">
        <v>60.8333333333333</v>
      </c>
    </row>
    <row r="977" customFormat="false" ht="14.25" hidden="false" customHeight="true" outlineLevel="0" collapsed="false">
      <c r="B977" s="24" t="s">
        <v>133</v>
      </c>
      <c r="C977" s="128" t="s">
        <v>43</v>
      </c>
      <c r="D977" s="128" t="s">
        <v>1202</v>
      </c>
      <c r="E977" s="128" t="n">
        <v>1000004008</v>
      </c>
      <c r="F977" s="128" t="s">
        <v>1203</v>
      </c>
      <c r="G977" s="42" t="n">
        <v>61</v>
      </c>
    </row>
    <row r="978" customFormat="false" ht="14.25" hidden="false" customHeight="true" outlineLevel="0" collapsed="false">
      <c r="B978" s="23" t="s">
        <v>4046</v>
      </c>
      <c r="C978" s="65" t="s">
        <v>93</v>
      </c>
      <c r="D978" s="65" t="s">
        <v>2421</v>
      </c>
      <c r="E978" s="65" t="n">
        <v>1000001411</v>
      </c>
      <c r="F978" s="66" t="s">
        <v>2422</v>
      </c>
      <c r="G978" s="42" t="n">
        <v>61</v>
      </c>
    </row>
    <row r="979" customFormat="false" ht="14.25" hidden="false" customHeight="true" outlineLevel="0" collapsed="false">
      <c r="B979" s="23" t="s">
        <v>130</v>
      </c>
      <c r="C979" s="65" t="s">
        <v>122</v>
      </c>
      <c r="D979" s="65" t="s">
        <v>2792</v>
      </c>
      <c r="E979" s="65" t="n">
        <v>1000001672</v>
      </c>
      <c r="F979" s="66" t="s">
        <v>2793</v>
      </c>
      <c r="G979" s="42" t="n">
        <v>61</v>
      </c>
    </row>
    <row r="980" customFormat="false" ht="14.25" hidden="false" customHeight="true" outlineLevel="0" collapsed="false">
      <c r="B980" s="23" t="s">
        <v>134</v>
      </c>
      <c r="C980" s="65" t="s">
        <v>79</v>
      </c>
      <c r="D980" s="65" t="s">
        <v>2203</v>
      </c>
      <c r="E980" s="65" t="n">
        <v>1000000587</v>
      </c>
      <c r="F980" s="66" t="s">
        <v>2204</v>
      </c>
      <c r="G980" s="42" t="n">
        <v>61.2</v>
      </c>
    </row>
    <row r="981" customFormat="false" ht="14.25" hidden="false" customHeight="true" outlineLevel="0" collapsed="false">
      <c r="B981" s="24" t="s">
        <v>134</v>
      </c>
      <c r="C981" s="64" t="s">
        <v>69</v>
      </c>
      <c r="D981" s="128" t="s">
        <v>1759</v>
      </c>
      <c r="E981" s="128" t="n">
        <v>1000003912</v>
      </c>
      <c r="F981" s="128" t="s">
        <v>1760</v>
      </c>
      <c r="G981" s="42" t="n">
        <v>61.3</v>
      </c>
    </row>
    <row r="982" customFormat="false" ht="14.25" hidden="false" customHeight="true" outlineLevel="0" collapsed="false">
      <c r="B982" s="24" t="s">
        <v>133</v>
      </c>
      <c r="C982" s="128" t="s">
        <v>43</v>
      </c>
      <c r="D982" s="128" t="s">
        <v>1200</v>
      </c>
      <c r="E982" s="128" t="n">
        <v>1000004000</v>
      </c>
      <c r="F982" s="128" t="s">
        <v>1201</v>
      </c>
      <c r="G982" s="42" t="n">
        <v>61.5</v>
      </c>
    </row>
    <row r="983" customFormat="false" ht="14.25" hidden="false" customHeight="true" outlineLevel="0" collapsed="false">
      <c r="B983" s="23" t="s">
        <v>133</v>
      </c>
      <c r="C983" s="64" t="s">
        <v>32</v>
      </c>
      <c r="D983" s="65" t="s">
        <v>865</v>
      </c>
      <c r="E983" s="65" t="n">
        <v>1000000445</v>
      </c>
      <c r="F983" s="66" t="s">
        <v>866</v>
      </c>
      <c r="G983" s="42" t="n">
        <v>61.7</v>
      </c>
    </row>
    <row r="984" customFormat="false" ht="14.25" hidden="false" customHeight="true" outlineLevel="0" collapsed="false">
      <c r="B984" s="23" t="s">
        <v>134</v>
      </c>
      <c r="C984" s="65" t="s">
        <v>61</v>
      </c>
      <c r="D984" s="65" t="s">
        <v>1480</v>
      </c>
      <c r="E984" s="65" t="n">
        <v>1000000179</v>
      </c>
      <c r="F984" s="66" t="s">
        <v>1481</v>
      </c>
      <c r="G984" s="42" t="n">
        <v>61.7</v>
      </c>
    </row>
    <row r="985" customFormat="false" ht="14.25" hidden="false" customHeight="true" outlineLevel="0" collapsed="false">
      <c r="B985" s="23" t="s">
        <v>134</v>
      </c>
      <c r="C985" s="64" t="s">
        <v>69</v>
      </c>
      <c r="D985" s="65" t="s">
        <v>1741</v>
      </c>
      <c r="E985" s="65" t="n">
        <v>1000003454</v>
      </c>
      <c r="F985" s="65" t="s">
        <v>1742</v>
      </c>
      <c r="G985" s="42" t="n">
        <v>61.8</v>
      </c>
    </row>
    <row r="986" customFormat="false" ht="14.25" hidden="false" customHeight="true" outlineLevel="0" collapsed="false">
      <c r="B986" s="23" t="s">
        <v>4046</v>
      </c>
      <c r="C986" s="65" t="s">
        <v>97</v>
      </c>
      <c r="D986" s="65" t="s">
        <v>4304</v>
      </c>
      <c r="E986" s="65" t="n">
        <v>1000003160</v>
      </c>
      <c r="F986" s="65" t="s">
        <v>4305</v>
      </c>
      <c r="G986" s="42" t="n">
        <v>62.1</v>
      </c>
    </row>
    <row r="987" customFormat="false" ht="14.25" hidden="false" customHeight="true" outlineLevel="0" collapsed="false">
      <c r="B987" s="23" t="s">
        <v>134</v>
      </c>
      <c r="C987" s="65" t="s">
        <v>61</v>
      </c>
      <c r="D987" s="65" t="s">
        <v>1486</v>
      </c>
      <c r="E987" s="65" t="n">
        <v>1000002402</v>
      </c>
      <c r="F987" s="66" t="s">
        <v>1487</v>
      </c>
      <c r="G987" s="42" t="n">
        <v>63</v>
      </c>
    </row>
    <row r="988" customFormat="false" ht="14.25" hidden="false" customHeight="true" outlineLevel="0" collapsed="false">
      <c r="B988" s="24" t="s">
        <v>134</v>
      </c>
      <c r="C988" s="128" t="s">
        <v>77</v>
      </c>
      <c r="D988" s="128" t="s">
        <v>1996</v>
      </c>
      <c r="E988" s="128" t="n">
        <v>1000004042</v>
      </c>
      <c r="F988" s="128" t="s">
        <v>1997</v>
      </c>
      <c r="G988" s="42" t="n">
        <v>63.04</v>
      </c>
    </row>
    <row r="989" customFormat="false" ht="14.25" hidden="false" customHeight="true" outlineLevel="0" collapsed="false">
      <c r="B989" s="23" t="s">
        <v>134</v>
      </c>
      <c r="C989" s="65" t="s">
        <v>61</v>
      </c>
      <c r="D989" s="65" t="s">
        <v>1470</v>
      </c>
      <c r="E989" s="65" t="n">
        <v>1000000190</v>
      </c>
      <c r="F989" s="66" t="s">
        <v>1471</v>
      </c>
      <c r="G989" s="42" t="n">
        <v>63.8</v>
      </c>
    </row>
    <row r="990" customFormat="false" ht="14.25" hidden="false" customHeight="true" outlineLevel="0" collapsed="false">
      <c r="B990" s="131" t="s">
        <v>4046</v>
      </c>
      <c r="C990" s="130" t="s">
        <v>105</v>
      </c>
      <c r="D990" s="130" t="s">
        <v>3043</v>
      </c>
      <c r="E990" s="130" t="n">
        <v>1000004232</v>
      </c>
      <c r="F990" s="130" t="s">
        <v>3044</v>
      </c>
      <c r="G990" s="42" t="n">
        <v>63.8</v>
      </c>
    </row>
    <row r="991" customFormat="false" ht="14.25" hidden="false" customHeight="true" outlineLevel="0" collapsed="false">
      <c r="B991" s="23" t="s">
        <v>4046</v>
      </c>
      <c r="C991" s="65" t="s">
        <v>101</v>
      </c>
      <c r="D991" s="65" t="s">
        <v>2532</v>
      </c>
      <c r="E991" s="65" t="n">
        <v>1000002632</v>
      </c>
      <c r="F991" s="66" t="s">
        <v>2533</v>
      </c>
      <c r="G991" s="42" t="n">
        <v>64</v>
      </c>
    </row>
    <row r="992" customFormat="false" ht="14.25" hidden="false" customHeight="true" outlineLevel="0" collapsed="false">
      <c r="B992" s="131" t="s">
        <v>134</v>
      </c>
      <c r="C992" s="130" t="s">
        <v>69</v>
      </c>
      <c r="D992" s="130" t="s">
        <v>3183</v>
      </c>
      <c r="E992" s="130" t="n">
        <v>1000004391</v>
      </c>
      <c r="F992" s="130" t="s">
        <v>3184</v>
      </c>
      <c r="G992" s="42" t="n">
        <v>64.3333333333333</v>
      </c>
    </row>
    <row r="993" customFormat="false" ht="14.25" hidden="false" customHeight="true" outlineLevel="0" collapsed="false">
      <c r="B993" s="23" t="s">
        <v>134</v>
      </c>
      <c r="C993" s="65" t="s">
        <v>77</v>
      </c>
      <c r="D993" s="65" t="s">
        <v>1950</v>
      </c>
      <c r="E993" s="65" t="n">
        <v>1000000803</v>
      </c>
      <c r="F993" s="66" t="s">
        <v>1951</v>
      </c>
      <c r="G993" s="42" t="n">
        <v>64.36</v>
      </c>
    </row>
    <row r="994" customFormat="false" ht="14.25" hidden="false" customHeight="true" outlineLevel="0" collapsed="false">
      <c r="B994" s="23" t="s">
        <v>4046</v>
      </c>
      <c r="C994" s="65" t="s">
        <v>101</v>
      </c>
      <c r="D994" s="65" t="s">
        <v>2546</v>
      </c>
      <c r="E994" s="65" t="n">
        <v>1000003756</v>
      </c>
      <c r="F994" s="65" t="s">
        <v>2547</v>
      </c>
      <c r="G994" s="42" t="n">
        <v>64.4</v>
      </c>
    </row>
    <row r="995" customFormat="false" ht="14.25" hidden="false" customHeight="true" outlineLevel="0" collapsed="false">
      <c r="B995" s="23" t="s">
        <v>134</v>
      </c>
      <c r="C995" s="65" t="s">
        <v>77</v>
      </c>
      <c r="D995" s="65" t="s">
        <v>1940</v>
      </c>
      <c r="E995" s="65" t="n">
        <v>1000000789</v>
      </c>
      <c r="F995" s="66" t="s">
        <v>1941</v>
      </c>
      <c r="G995" s="42" t="n">
        <v>64.55</v>
      </c>
    </row>
    <row r="996" customFormat="false" ht="14.25" hidden="false" customHeight="true" outlineLevel="0" collapsed="false">
      <c r="B996" s="23" t="s">
        <v>134</v>
      </c>
      <c r="C996" s="64" t="s">
        <v>65</v>
      </c>
      <c r="D996" s="65" t="s">
        <v>2959</v>
      </c>
      <c r="E996" s="65" t="n">
        <v>1000004172</v>
      </c>
      <c r="F996" s="66" t="s">
        <v>2960</v>
      </c>
      <c r="G996" s="42" t="n">
        <v>65</v>
      </c>
    </row>
    <row r="997" customFormat="false" ht="14.25" hidden="false" customHeight="true" outlineLevel="0" collapsed="false">
      <c r="B997" s="23" t="s">
        <v>130</v>
      </c>
      <c r="C997" s="65" t="s">
        <v>111</v>
      </c>
      <c r="D997" s="65" t="s">
        <v>2836</v>
      </c>
      <c r="E997" s="65" t="n">
        <v>1000003392</v>
      </c>
      <c r="F997" s="65" t="s">
        <v>2837</v>
      </c>
      <c r="G997" s="42" t="n">
        <v>65.1</v>
      </c>
    </row>
    <row r="998" customFormat="false" ht="14.25" hidden="false" customHeight="true" outlineLevel="0" collapsed="false">
      <c r="B998" s="23" t="s">
        <v>133</v>
      </c>
      <c r="C998" s="65" t="s">
        <v>47</v>
      </c>
      <c r="D998" s="65" t="s">
        <v>1235</v>
      </c>
      <c r="E998" s="65" t="n">
        <v>1000002617</v>
      </c>
      <c r="F998" s="66" t="s">
        <v>1236</v>
      </c>
      <c r="G998" s="42" t="n">
        <v>65.2</v>
      </c>
    </row>
    <row r="999" customFormat="false" ht="14.25" hidden="false" customHeight="true" outlineLevel="0" collapsed="false">
      <c r="B999" s="23" t="s">
        <v>134</v>
      </c>
      <c r="C999" s="65" t="s">
        <v>79</v>
      </c>
      <c r="D999" s="65" t="s">
        <v>306</v>
      </c>
      <c r="E999" s="65" t="n">
        <v>1000000588</v>
      </c>
      <c r="F999" s="66" t="s">
        <v>307</v>
      </c>
      <c r="G999" s="42" t="n">
        <v>65.2</v>
      </c>
    </row>
    <row r="1000" customFormat="false" ht="14.25" hidden="false" customHeight="true" outlineLevel="0" collapsed="false">
      <c r="B1000" s="24" t="s">
        <v>133</v>
      </c>
      <c r="C1000" s="64" t="s">
        <v>21</v>
      </c>
      <c r="D1000" s="128" t="s">
        <v>733</v>
      </c>
      <c r="E1000" s="128" t="n">
        <v>1000003840</v>
      </c>
      <c r="F1000" s="128" t="s">
        <v>734</v>
      </c>
      <c r="G1000" s="42" t="n">
        <v>65.6</v>
      </c>
    </row>
    <row r="1001" customFormat="false" ht="14.25" hidden="false" customHeight="true" outlineLevel="0" collapsed="false">
      <c r="B1001" s="23" t="s">
        <v>134</v>
      </c>
      <c r="C1001" s="65" t="s">
        <v>62</v>
      </c>
      <c r="D1001" s="65" t="s">
        <v>1544</v>
      </c>
      <c r="E1001" s="65" t="n">
        <v>1000000359</v>
      </c>
      <c r="F1001" s="66" t="s">
        <v>1545</v>
      </c>
      <c r="G1001" s="42" t="n">
        <v>66.7</v>
      </c>
    </row>
    <row r="1002" customFormat="false" ht="14.25" hidden="false" customHeight="true" outlineLevel="0" collapsed="false">
      <c r="B1002" s="23" t="s">
        <v>133</v>
      </c>
      <c r="C1002" s="65" t="s">
        <v>37</v>
      </c>
      <c r="D1002" s="65" t="s">
        <v>1050</v>
      </c>
      <c r="E1002" s="65" t="n">
        <v>1000000416</v>
      </c>
      <c r="F1002" s="66" t="s">
        <v>1051</v>
      </c>
      <c r="G1002" s="42" t="n">
        <v>66.75</v>
      </c>
    </row>
    <row r="1003" customFormat="false" ht="14.25" hidden="false" customHeight="true" outlineLevel="0" collapsed="false">
      <c r="B1003" s="23" t="s">
        <v>134</v>
      </c>
      <c r="C1003" s="65" t="s">
        <v>71</v>
      </c>
      <c r="D1003" s="65" t="s">
        <v>2271</v>
      </c>
      <c r="E1003" s="65" t="n">
        <v>1000000769</v>
      </c>
      <c r="F1003" s="66" t="s">
        <v>2272</v>
      </c>
      <c r="G1003" s="42" t="n">
        <v>66.8</v>
      </c>
    </row>
    <row r="1004" customFormat="false" ht="14.25" hidden="false" customHeight="true" outlineLevel="0" collapsed="false">
      <c r="B1004" s="23" t="s">
        <v>134</v>
      </c>
      <c r="C1004" s="65" t="s">
        <v>77</v>
      </c>
      <c r="D1004" s="65" t="s">
        <v>1958</v>
      </c>
      <c r="E1004" s="65" t="n">
        <v>1000000807</v>
      </c>
      <c r="F1004" s="66" t="s">
        <v>1959</v>
      </c>
      <c r="G1004" s="42" t="n">
        <v>66.85</v>
      </c>
    </row>
    <row r="1005" customFormat="false" ht="14.25" hidden="false" customHeight="true" outlineLevel="0" collapsed="false">
      <c r="B1005" s="23" t="s">
        <v>133</v>
      </c>
      <c r="C1005" s="64" t="s">
        <v>30</v>
      </c>
      <c r="D1005" s="65" t="s">
        <v>931</v>
      </c>
      <c r="E1005" s="65" t="n">
        <v>1000002409</v>
      </c>
      <c r="F1005" s="66" t="s">
        <v>932</v>
      </c>
      <c r="G1005" s="42" t="n">
        <v>67</v>
      </c>
    </row>
    <row r="1006" customFormat="false" ht="14.25" hidden="false" customHeight="true" outlineLevel="0" collapsed="false">
      <c r="B1006" s="23" t="s">
        <v>134</v>
      </c>
      <c r="C1006" s="65" t="s">
        <v>79</v>
      </c>
      <c r="D1006" s="65" t="s">
        <v>2223</v>
      </c>
      <c r="E1006" s="65" t="n">
        <v>1000000996</v>
      </c>
      <c r="F1006" s="66" t="s">
        <v>2224</v>
      </c>
      <c r="G1006" s="42" t="n">
        <v>67</v>
      </c>
    </row>
    <row r="1007" customFormat="false" ht="14.25" hidden="false" customHeight="true" outlineLevel="0" collapsed="false">
      <c r="B1007" s="23" t="s">
        <v>130</v>
      </c>
      <c r="C1007" s="65" t="s">
        <v>111</v>
      </c>
      <c r="D1007" s="65" t="s">
        <v>2838</v>
      </c>
      <c r="E1007" s="65" t="n">
        <v>1000003606</v>
      </c>
      <c r="F1007" s="65" t="s">
        <v>2839</v>
      </c>
      <c r="G1007" s="42" t="n">
        <v>67</v>
      </c>
    </row>
    <row r="1008" customFormat="false" ht="14.25" hidden="false" customHeight="true" outlineLevel="0" collapsed="false">
      <c r="B1008" s="23" t="s">
        <v>133</v>
      </c>
      <c r="C1008" s="65" t="s">
        <v>52</v>
      </c>
      <c r="D1008" s="65" t="s">
        <v>1305</v>
      </c>
      <c r="E1008" s="65" t="n">
        <v>1000000561</v>
      </c>
      <c r="F1008" s="66" t="s">
        <v>1306</v>
      </c>
      <c r="G1008" s="42" t="n">
        <v>67.4</v>
      </c>
    </row>
    <row r="1009" customFormat="false" ht="14.25" hidden="false" customHeight="true" outlineLevel="0" collapsed="false">
      <c r="B1009" s="23" t="s">
        <v>4046</v>
      </c>
      <c r="C1009" s="128" t="s">
        <v>101</v>
      </c>
      <c r="D1009" s="128" t="s">
        <v>2550</v>
      </c>
      <c r="E1009" s="128" t="n">
        <v>1000003955</v>
      </c>
      <c r="F1009" s="128" t="s">
        <v>2551</v>
      </c>
      <c r="G1009" s="42" t="n">
        <v>67.8</v>
      </c>
    </row>
    <row r="1010" customFormat="false" ht="14.25" hidden="false" customHeight="true" outlineLevel="0" collapsed="false">
      <c r="B1010" s="23" t="s">
        <v>130</v>
      </c>
      <c r="C1010" s="65" t="s">
        <v>122</v>
      </c>
      <c r="D1010" s="65" t="s">
        <v>414</v>
      </c>
      <c r="E1010" s="65" t="n">
        <v>1000001675</v>
      </c>
      <c r="F1010" s="66" t="s">
        <v>415</v>
      </c>
      <c r="G1010" s="42" t="n">
        <v>67.8</v>
      </c>
    </row>
    <row r="1011" customFormat="false" ht="14.25" hidden="false" customHeight="true" outlineLevel="0" collapsed="false">
      <c r="B1011" s="23" t="s">
        <v>130</v>
      </c>
      <c r="C1011" s="65" t="s">
        <v>113</v>
      </c>
      <c r="D1011" s="65" t="s">
        <v>2860</v>
      </c>
      <c r="E1011" s="65" t="n">
        <v>1000002536</v>
      </c>
      <c r="F1011" s="66" t="s">
        <v>2861</v>
      </c>
      <c r="G1011" s="42" t="n">
        <v>68</v>
      </c>
    </row>
    <row r="1012" customFormat="false" ht="14.25" hidden="false" customHeight="true" outlineLevel="0" collapsed="false">
      <c r="B1012" s="23" t="s">
        <v>133</v>
      </c>
      <c r="C1012" s="65" t="s">
        <v>43</v>
      </c>
      <c r="D1012" s="65" t="s">
        <v>2967</v>
      </c>
      <c r="E1012" s="65" t="n">
        <v>1000004177</v>
      </c>
      <c r="F1012" s="66" t="s">
        <v>2968</v>
      </c>
      <c r="G1012" s="42" t="n">
        <v>68</v>
      </c>
    </row>
    <row r="1013" customFormat="false" ht="14.25" hidden="false" customHeight="true" outlineLevel="0" collapsed="false">
      <c r="B1013" s="24" t="s">
        <v>134</v>
      </c>
      <c r="C1013" s="128" t="s">
        <v>83</v>
      </c>
      <c r="D1013" s="128" t="s">
        <v>438</v>
      </c>
      <c r="E1013" s="128" t="n">
        <v>1000004124</v>
      </c>
      <c r="F1013" s="128" t="s">
        <v>439</v>
      </c>
      <c r="G1013" s="42" t="n">
        <v>68.8</v>
      </c>
    </row>
    <row r="1014" customFormat="false" ht="14.25" hidden="false" customHeight="true" outlineLevel="0" collapsed="false">
      <c r="B1014" s="131" t="s">
        <v>133</v>
      </c>
      <c r="C1014" s="64" t="s">
        <v>27</v>
      </c>
      <c r="D1014" s="130" t="s">
        <v>3023</v>
      </c>
      <c r="E1014" s="130" t="n">
        <v>1000004227</v>
      </c>
      <c r="F1014" s="130" t="s">
        <v>3024</v>
      </c>
      <c r="G1014" s="42" t="n">
        <v>69</v>
      </c>
    </row>
    <row r="1015" customFormat="false" ht="14.25" hidden="false" customHeight="true" outlineLevel="0" collapsed="false">
      <c r="B1015" s="23" t="s">
        <v>133</v>
      </c>
      <c r="C1015" s="65" t="s">
        <v>40</v>
      </c>
      <c r="D1015" s="65" t="s">
        <v>1092</v>
      </c>
      <c r="E1015" s="65" t="n">
        <v>1000000260</v>
      </c>
      <c r="F1015" s="66" t="s">
        <v>1093</v>
      </c>
      <c r="G1015" s="42" t="n">
        <v>69.4</v>
      </c>
    </row>
    <row r="1016" customFormat="false" ht="14.25" hidden="false" customHeight="true" outlineLevel="0" collapsed="false">
      <c r="B1016" s="23" t="s">
        <v>134</v>
      </c>
      <c r="C1016" s="64" t="s">
        <v>65</v>
      </c>
      <c r="D1016" s="65" t="s">
        <v>1747</v>
      </c>
      <c r="E1016" s="65" t="n">
        <v>1000003713</v>
      </c>
      <c r="F1016" s="65" t="s">
        <v>1748</v>
      </c>
      <c r="G1016" s="42" t="n">
        <v>70</v>
      </c>
    </row>
    <row r="1017" customFormat="false" ht="14.25" hidden="false" customHeight="true" outlineLevel="0" collapsed="false">
      <c r="B1017" s="23" t="s">
        <v>133</v>
      </c>
      <c r="C1017" s="65" t="s">
        <v>43</v>
      </c>
      <c r="D1017" s="65" t="s">
        <v>1192</v>
      </c>
      <c r="E1017" s="65" t="n">
        <v>1000003794</v>
      </c>
      <c r="F1017" s="65" t="s">
        <v>1193</v>
      </c>
      <c r="G1017" s="42" t="n">
        <v>70.5</v>
      </c>
    </row>
    <row r="1018" customFormat="false" ht="14.25" hidden="false" customHeight="true" outlineLevel="0" collapsed="false">
      <c r="B1018" s="23" t="s">
        <v>130</v>
      </c>
      <c r="C1018" s="65" t="s">
        <v>108</v>
      </c>
      <c r="D1018" s="65" t="s">
        <v>2660</v>
      </c>
      <c r="E1018" s="65" t="n">
        <v>1000001499</v>
      </c>
      <c r="F1018" s="66" t="s">
        <v>2661</v>
      </c>
      <c r="G1018" s="42" t="n">
        <v>70.6</v>
      </c>
    </row>
    <row r="1019" customFormat="false" ht="14.25" hidden="false" customHeight="true" outlineLevel="0" collapsed="false">
      <c r="B1019" s="23" t="s">
        <v>133</v>
      </c>
      <c r="C1019" s="65" t="s">
        <v>43</v>
      </c>
      <c r="D1019" s="65" t="s">
        <v>1184</v>
      </c>
      <c r="E1019" s="65" t="n">
        <v>1000003473</v>
      </c>
      <c r="F1019" s="65" t="s">
        <v>1185</v>
      </c>
      <c r="G1019" s="42" t="n">
        <v>70.9</v>
      </c>
    </row>
    <row r="1020" customFormat="false" ht="14.25" hidden="false" customHeight="true" outlineLevel="0" collapsed="false">
      <c r="B1020" s="23" t="s">
        <v>134</v>
      </c>
      <c r="C1020" s="65" t="s">
        <v>78</v>
      </c>
      <c r="D1020" s="65" t="s">
        <v>2016</v>
      </c>
      <c r="E1020" s="65" t="n">
        <v>1000000219</v>
      </c>
      <c r="F1020" s="66" t="s">
        <v>2017</v>
      </c>
      <c r="G1020" s="42" t="n">
        <v>71</v>
      </c>
    </row>
    <row r="1021" customFormat="false" ht="14.25" hidden="false" customHeight="true" outlineLevel="0" collapsed="false">
      <c r="B1021" s="23" t="s">
        <v>4046</v>
      </c>
      <c r="C1021" s="65" t="s">
        <v>101</v>
      </c>
      <c r="D1021" s="65" t="s">
        <v>354</v>
      </c>
      <c r="E1021" s="65" t="n">
        <v>1000001950</v>
      </c>
      <c r="F1021" s="66" t="s">
        <v>355</v>
      </c>
      <c r="G1021" s="42" t="n">
        <v>71.05</v>
      </c>
    </row>
    <row r="1022" customFormat="false" ht="14.25" hidden="false" customHeight="true" outlineLevel="0" collapsed="false">
      <c r="B1022" s="23" t="s">
        <v>134</v>
      </c>
      <c r="C1022" s="65" t="s">
        <v>67</v>
      </c>
      <c r="D1022" s="128" t="s">
        <v>2882</v>
      </c>
      <c r="E1022" s="128" t="n">
        <v>1000004116</v>
      </c>
      <c r="F1022" s="128" t="s">
        <v>2883</v>
      </c>
      <c r="G1022" s="42" t="n">
        <v>71.1</v>
      </c>
    </row>
    <row r="1023" customFormat="false" ht="14.25" hidden="false" customHeight="true" outlineLevel="0" collapsed="false">
      <c r="B1023" s="23" t="s">
        <v>130</v>
      </c>
      <c r="C1023" s="65" t="s">
        <v>111</v>
      </c>
      <c r="D1023" s="65" t="s">
        <v>2834</v>
      </c>
      <c r="E1023" s="65" t="n">
        <v>1000002866</v>
      </c>
      <c r="F1023" s="66" t="s">
        <v>2835</v>
      </c>
      <c r="G1023" s="42" t="n">
        <v>71.4</v>
      </c>
    </row>
    <row r="1024" customFormat="false" ht="14.25" hidden="false" customHeight="true" outlineLevel="0" collapsed="false">
      <c r="B1024" s="131" t="s">
        <v>133</v>
      </c>
      <c r="C1024" s="130" t="s">
        <v>47</v>
      </c>
      <c r="D1024" s="130" t="s">
        <v>3166</v>
      </c>
      <c r="E1024" s="130" t="n">
        <v>1000004372</v>
      </c>
      <c r="F1024" s="130" t="s">
        <v>3167</v>
      </c>
      <c r="G1024" s="42" t="n">
        <v>71.6666666666667</v>
      </c>
    </row>
    <row r="1025" customFormat="false" ht="14.25" hidden="false" customHeight="true" outlineLevel="0" collapsed="false">
      <c r="B1025" s="23" t="s">
        <v>133</v>
      </c>
      <c r="C1025" s="64" t="s">
        <v>21</v>
      </c>
      <c r="D1025" s="65" t="s">
        <v>651</v>
      </c>
      <c r="E1025" s="65" t="n">
        <v>1000000653</v>
      </c>
      <c r="F1025" s="66" t="s">
        <v>652</v>
      </c>
      <c r="G1025" s="42" t="n">
        <v>71.8</v>
      </c>
    </row>
    <row r="1026" customFormat="false" ht="14.25" hidden="false" customHeight="true" outlineLevel="0" collapsed="false">
      <c r="B1026" s="23" t="s">
        <v>133</v>
      </c>
      <c r="C1026" s="65" t="s">
        <v>37</v>
      </c>
      <c r="D1026" s="65" t="s">
        <v>200</v>
      </c>
      <c r="E1026" s="65" t="n">
        <v>1000003398</v>
      </c>
      <c r="F1026" s="65" t="s">
        <v>201</v>
      </c>
      <c r="G1026" s="42" t="n">
        <v>72</v>
      </c>
    </row>
    <row r="1027" customFormat="false" ht="14.25" hidden="false" customHeight="true" outlineLevel="0" collapsed="false">
      <c r="B1027" s="23" t="s">
        <v>133</v>
      </c>
      <c r="C1027" s="65" t="s">
        <v>43</v>
      </c>
      <c r="D1027" s="65" t="s">
        <v>1194</v>
      </c>
      <c r="E1027" s="65" t="n">
        <v>1000003817</v>
      </c>
      <c r="F1027" s="65" t="s">
        <v>1195</v>
      </c>
      <c r="G1027" s="42" t="n">
        <v>72</v>
      </c>
    </row>
    <row r="1028" customFormat="false" ht="14.25" hidden="false" customHeight="true" outlineLevel="0" collapsed="false">
      <c r="B1028" s="23" t="s">
        <v>133</v>
      </c>
      <c r="C1028" s="65" t="s">
        <v>55</v>
      </c>
      <c r="D1028" s="65" t="s">
        <v>258</v>
      </c>
      <c r="E1028" s="65" t="n">
        <v>1000001018</v>
      </c>
      <c r="F1028" s="66" t="s">
        <v>259</v>
      </c>
      <c r="G1028" s="42" t="n">
        <v>72.82</v>
      </c>
    </row>
    <row r="1029" customFormat="false" ht="14.25" hidden="false" customHeight="true" outlineLevel="0" collapsed="false">
      <c r="B1029" s="131" t="s">
        <v>133</v>
      </c>
      <c r="C1029" s="130" t="s">
        <v>52</v>
      </c>
      <c r="D1029" s="130" t="s">
        <v>3015</v>
      </c>
      <c r="E1029" s="130" t="n">
        <v>1000004216</v>
      </c>
      <c r="F1029" s="130" t="s">
        <v>3016</v>
      </c>
      <c r="G1029" s="42" t="n">
        <v>73.3</v>
      </c>
    </row>
    <row r="1030" customFormat="false" ht="14.25" hidden="false" customHeight="true" outlineLevel="0" collapsed="false">
      <c r="B1030" s="131" t="s">
        <v>133</v>
      </c>
      <c r="C1030" s="64" t="s">
        <v>21</v>
      </c>
      <c r="D1030" s="130" t="s">
        <v>3032</v>
      </c>
      <c r="E1030" s="130" t="n">
        <v>1000004186</v>
      </c>
      <c r="F1030" s="130" t="s">
        <v>3033</v>
      </c>
      <c r="G1030" s="42" t="n">
        <v>73.4</v>
      </c>
    </row>
    <row r="1031" customFormat="false" ht="14.25" hidden="false" customHeight="true" outlineLevel="0" collapsed="false">
      <c r="B1031" s="23" t="s">
        <v>134</v>
      </c>
      <c r="C1031" s="65" t="s">
        <v>62</v>
      </c>
      <c r="D1031" s="65" t="s">
        <v>4306</v>
      </c>
      <c r="E1031" s="65" t="n">
        <v>1000000361</v>
      </c>
      <c r="F1031" s="66" t="s">
        <v>4307</v>
      </c>
      <c r="G1031" s="42" t="n">
        <v>73.5</v>
      </c>
    </row>
    <row r="1032" customFormat="false" ht="14.25" hidden="false" customHeight="true" outlineLevel="0" collapsed="false">
      <c r="B1032" s="24" t="s">
        <v>134</v>
      </c>
      <c r="C1032" s="128" t="s">
        <v>61</v>
      </c>
      <c r="D1032" s="128" t="s">
        <v>1505</v>
      </c>
      <c r="E1032" s="128" t="n">
        <v>1000003845</v>
      </c>
      <c r="F1032" s="128" t="s">
        <v>1506</v>
      </c>
      <c r="G1032" s="42" t="n">
        <v>73.6</v>
      </c>
    </row>
    <row r="1033" customFormat="false" ht="14.25" hidden="false" customHeight="true" outlineLevel="0" collapsed="false">
      <c r="B1033" s="23" t="s">
        <v>4046</v>
      </c>
      <c r="C1033" s="65" t="s">
        <v>105</v>
      </c>
      <c r="D1033" s="65" t="s">
        <v>2588</v>
      </c>
      <c r="E1033" s="65" t="n">
        <v>1000001611</v>
      </c>
      <c r="F1033" s="66" t="s">
        <v>2589</v>
      </c>
      <c r="G1033" s="42" t="n">
        <v>73.6</v>
      </c>
    </row>
    <row r="1034" customFormat="false" ht="14.25" hidden="false" customHeight="true" outlineLevel="0" collapsed="false">
      <c r="B1034" s="24" t="s">
        <v>133</v>
      </c>
      <c r="C1034" s="128" t="s">
        <v>40</v>
      </c>
      <c r="D1034" s="128" t="s">
        <v>2890</v>
      </c>
      <c r="E1034" s="128" t="n">
        <v>1000004120</v>
      </c>
      <c r="F1034" s="128" t="s">
        <v>2891</v>
      </c>
      <c r="G1034" s="42" t="n">
        <v>74.1</v>
      </c>
    </row>
    <row r="1035" customFormat="false" ht="14.25" hidden="false" customHeight="true" outlineLevel="0" collapsed="false">
      <c r="B1035" s="23" t="s">
        <v>133</v>
      </c>
      <c r="C1035" s="65" t="s">
        <v>48</v>
      </c>
      <c r="D1035" s="65" t="s">
        <v>1255</v>
      </c>
      <c r="E1035" s="65" t="n">
        <v>1000000697</v>
      </c>
      <c r="F1035" s="66" t="s">
        <v>1256</v>
      </c>
      <c r="G1035" s="42" t="n">
        <v>74.4</v>
      </c>
    </row>
    <row r="1036" customFormat="false" ht="14.25" hidden="false" customHeight="true" outlineLevel="0" collapsed="false">
      <c r="B1036" s="23" t="s">
        <v>134</v>
      </c>
      <c r="C1036" s="65" t="s">
        <v>81</v>
      </c>
      <c r="D1036" s="65" t="s">
        <v>2094</v>
      </c>
      <c r="E1036" s="65" t="n">
        <v>1000000148</v>
      </c>
      <c r="F1036" s="66" t="s">
        <v>2095</v>
      </c>
      <c r="G1036" s="42" t="n">
        <v>74.4</v>
      </c>
    </row>
    <row r="1037" customFormat="false" ht="14.25" hidden="false" customHeight="true" outlineLevel="0" collapsed="false">
      <c r="B1037" s="23" t="s">
        <v>130</v>
      </c>
      <c r="C1037" s="65" t="s">
        <v>139</v>
      </c>
      <c r="D1037" s="65" t="s">
        <v>2720</v>
      </c>
      <c r="E1037" s="65" t="n">
        <v>1000002639</v>
      </c>
      <c r="F1037" s="66" t="s">
        <v>2721</v>
      </c>
      <c r="G1037" s="42" t="n">
        <v>74.4</v>
      </c>
    </row>
    <row r="1038" customFormat="false" ht="14.25" hidden="false" customHeight="true" outlineLevel="0" collapsed="false">
      <c r="B1038" s="131" t="s">
        <v>133</v>
      </c>
      <c r="C1038" s="130" t="s">
        <v>52</v>
      </c>
      <c r="D1038" s="130" t="s">
        <v>3030</v>
      </c>
      <c r="E1038" s="130" t="n">
        <v>1000004224</v>
      </c>
      <c r="F1038" s="130" t="s">
        <v>3031</v>
      </c>
      <c r="G1038" s="42" t="n">
        <v>74.47</v>
      </c>
    </row>
    <row r="1039" customFormat="false" ht="14.25" hidden="false" customHeight="true" outlineLevel="0" collapsed="false">
      <c r="B1039" s="23" t="s">
        <v>133</v>
      </c>
      <c r="C1039" s="64" t="s">
        <v>32</v>
      </c>
      <c r="D1039" s="65" t="s">
        <v>889</v>
      </c>
      <c r="E1039" s="65" t="n">
        <v>1000000478</v>
      </c>
      <c r="F1039" s="66" t="s">
        <v>890</v>
      </c>
      <c r="G1039" s="42" t="n">
        <v>74.52</v>
      </c>
    </row>
    <row r="1040" customFormat="false" ht="14.25" hidden="false" customHeight="true" outlineLevel="0" collapsed="false">
      <c r="B1040" s="23" t="s">
        <v>134</v>
      </c>
      <c r="C1040" s="65" t="s">
        <v>83</v>
      </c>
      <c r="D1040" s="65" t="s">
        <v>2154</v>
      </c>
      <c r="E1040" s="65" t="n">
        <v>1000000377</v>
      </c>
      <c r="F1040" s="66" t="s">
        <v>2155</v>
      </c>
      <c r="G1040" s="42" t="n">
        <v>74.6</v>
      </c>
    </row>
    <row r="1041" customFormat="false" ht="14.25" hidden="false" customHeight="true" outlineLevel="0" collapsed="false">
      <c r="B1041" s="23" t="s">
        <v>134</v>
      </c>
      <c r="C1041" s="65" t="s">
        <v>62</v>
      </c>
      <c r="D1041" s="65" t="s">
        <v>1552</v>
      </c>
      <c r="E1041" s="65" t="n">
        <v>1000000355</v>
      </c>
      <c r="F1041" s="66" t="s">
        <v>1553</v>
      </c>
      <c r="G1041" s="42" t="n">
        <v>74.8</v>
      </c>
    </row>
    <row r="1042" customFormat="false" ht="14.25" hidden="false" customHeight="true" outlineLevel="0" collapsed="false">
      <c r="B1042" s="23" t="s">
        <v>134</v>
      </c>
      <c r="C1042" s="64" t="s">
        <v>65</v>
      </c>
      <c r="D1042" s="65" t="s">
        <v>1716</v>
      </c>
      <c r="E1042" s="65" t="n">
        <v>1000000944</v>
      </c>
      <c r="F1042" s="66" t="s">
        <v>1717</v>
      </c>
      <c r="G1042" s="42" t="n">
        <v>75</v>
      </c>
    </row>
    <row r="1043" customFormat="false" ht="14.25" hidden="false" customHeight="true" outlineLevel="0" collapsed="false">
      <c r="B1043" s="131" t="s">
        <v>133</v>
      </c>
      <c r="C1043" s="64" t="s">
        <v>32</v>
      </c>
      <c r="D1043" s="130" t="s">
        <v>3017</v>
      </c>
      <c r="E1043" s="130" t="n">
        <v>1000004222</v>
      </c>
      <c r="F1043" s="130" t="s">
        <v>3018</v>
      </c>
      <c r="G1043" s="42" t="n">
        <v>75</v>
      </c>
    </row>
    <row r="1044" customFormat="false" ht="14.25" hidden="false" customHeight="true" outlineLevel="0" collapsed="false">
      <c r="B1044" s="23" t="s">
        <v>133</v>
      </c>
      <c r="C1044" s="65" t="s">
        <v>43</v>
      </c>
      <c r="D1044" s="65" t="s">
        <v>2932</v>
      </c>
      <c r="E1044" s="65" t="n">
        <v>1000004161</v>
      </c>
      <c r="F1044" s="66" t="s">
        <v>2933</v>
      </c>
      <c r="G1044" s="42" t="n">
        <v>75.1</v>
      </c>
    </row>
    <row r="1045" customFormat="false" ht="14.25" hidden="false" customHeight="true" outlineLevel="0" collapsed="false">
      <c r="B1045" s="23" t="s">
        <v>130</v>
      </c>
      <c r="C1045" s="65" t="s">
        <v>111</v>
      </c>
      <c r="D1045" s="65" t="s">
        <v>2812</v>
      </c>
      <c r="E1045" s="65" t="n">
        <v>1000001461</v>
      </c>
      <c r="F1045" s="66" t="s">
        <v>2813</v>
      </c>
      <c r="G1045" s="42" t="n">
        <v>75.2</v>
      </c>
    </row>
    <row r="1046" customFormat="false" ht="14.25" hidden="false" customHeight="true" outlineLevel="0" collapsed="false">
      <c r="B1046" s="23" t="s">
        <v>134</v>
      </c>
      <c r="C1046" s="65" t="s">
        <v>81</v>
      </c>
      <c r="D1046" s="65" t="s">
        <v>2138</v>
      </c>
      <c r="E1046" s="65" t="n">
        <v>1000003795</v>
      </c>
      <c r="F1046" s="65" t="s">
        <v>2139</v>
      </c>
      <c r="G1046" s="42" t="n">
        <v>75.61</v>
      </c>
    </row>
    <row r="1047" customFormat="false" ht="14.25" hidden="false" customHeight="true" outlineLevel="0" collapsed="false">
      <c r="B1047" s="24" t="s">
        <v>133</v>
      </c>
      <c r="C1047" s="64" t="s">
        <v>32</v>
      </c>
      <c r="D1047" s="128" t="s">
        <v>2876</v>
      </c>
      <c r="E1047" s="128" t="n">
        <v>1000004113</v>
      </c>
      <c r="F1047" s="128" t="s">
        <v>2877</v>
      </c>
      <c r="G1047" s="42" t="n">
        <v>75.68</v>
      </c>
    </row>
    <row r="1048" customFormat="false" ht="14.25" hidden="false" customHeight="true" outlineLevel="0" collapsed="false">
      <c r="B1048" s="23" t="s">
        <v>133</v>
      </c>
      <c r="C1048" s="64" t="s">
        <v>30</v>
      </c>
      <c r="D1048" s="65" t="s">
        <v>919</v>
      </c>
      <c r="E1048" s="65" t="n">
        <v>1000000916</v>
      </c>
      <c r="F1048" s="66" t="s">
        <v>920</v>
      </c>
      <c r="G1048" s="42" t="n">
        <v>76</v>
      </c>
    </row>
    <row r="1049" customFormat="false" ht="14.25" hidden="false" customHeight="true" outlineLevel="0" collapsed="false">
      <c r="B1049" s="24" t="s">
        <v>130</v>
      </c>
      <c r="C1049" s="128" t="s">
        <v>115</v>
      </c>
      <c r="D1049" s="128" t="s">
        <v>2710</v>
      </c>
      <c r="E1049" s="128" t="n">
        <v>1000003902</v>
      </c>
      <c r="F1049" s="128" t="s">
        <v>2711</v>
      </c>
      <c r="G1049" s="42" t="n">
        <v>76</v>
      </c>
    </row>
    <row r="1050" customFormat="false" ht="14.25" hidden="false" customHeight="true" outlineLevel="0" collapsed="false">
      <c r="B1050" s="23" t="s">
        <v>133</v>
      </c>
      <c r="C1050" s="65" t="s">
        <v>142</v>
      </c>
      <c r="D1050" s="65" t="s">
        <v>1020</v>
      </c>
      <c r="E1050" s="65" t="n">
        <v>1000003676</v>
      </c>
      <c r="F1050" s="65" t="s">
        <v>1021</v>
      </c>
      <c r="G1050" s="42" t="n">
        <v>76.79</v>
      </c>
    </row>
    <row r="1051" customFormat="false" ht="14.25" hidden="false" customHeight="true" outlineLevel="0" collapsed="false">
      <c r="B1051" s="23" t="s">
        <v>134</v>
      </c>
      <c r="C1051" s="65" t="s">
        <v>81</v>
      </c>
      <c r="D1051" s="65" t="s">
        <v>2118</v>
      </c>
      <c r="E1051" s="65" t="n">
        <v>1000000133</v>
      </c>
      <c r="F1051" s="66" t="s">
        <v>2119</v>
      </c>
      <c r="G1051" s="42" t="n">
        <v>76.8</v>
      </c>
    </row>
    <row r="1052" customFormat="false" ht="14.25" hidden="false" customHeight="true" outlineLevel="0" collapsed="false">
      <c r="B1052" s="23" t="s">
        <v>133</v>
      </c>
      <c r="C1052" s="65" t="s">
        <v>142</v>
      </c>
      <c r="D1052" s="65" t="s">
        <v>188</v>
      </c>
      <c r="E1052" s="65" t="n">
        <v>1000000109</v>
      </c>
      <c r="F1052" s="66" t="s">
        <v>189</v>
      </c>
      <c r="G1052" s="42" t="n">
        <v>77.25</v>
      </c>
    </row>
    <row r="1053" customFormat="false" ht="14.25" hidden="false" customHeight="true" outlineLevel="0" collapsed="false">
      <c r="B1053" s="131" t="s">
        <v>4046</v>
      </c>
      <c r="C1053" s="130" t="s">
        <v>98</v>
      </c>
      <c r="D1053" s="130" t="s">
        <v>3013</v>
      </c>
      <c r="E1053" s="130" t="n">
        <v>1000004214</v>
      </c>
      <c r="F1053" s="130" t="s">
        <v>3014</v>
      </c>
      <c r="G1053" s="42" t="n">
        <v>77.25</v>
      </c>
    </row>
    <row r="1054" customFormat="false" ht="14.25" hidden="false" customHeight="true" outlineLevel="0" collapsed="false">
      <c r="B1054" s="23" t="s">
        <v>133</v>
      </c>
      <c r="C1054" s="64" t="s">
        <v>21</v>
      </c>
      <c r="D1054" s="65" t="s">
        <v>641</v>
      </c>
      <c r="E1054" s="65" t="n">
        <v>1000000638</v>
      </c>
      <c r="F1054" s="66" t="s">
        <v>642</v>
      </c>
      <c r="G1054" s="42" t="n">
        <v>77.4</v>
      </c>
    </row>
    <row r="1055" customFormat="false" ht="14.25" hidden="false" customHeight="true" outlineLevel="0" collapsed="false">
      <c r="B1055" s="23" t="s">
        <v>133</v>
      </c>
      <c r="C1055" s="65" t="s">
        <v>40</v>
      </c>
      <c r="D1055" s="65" t="s">
        <v>1100</v>
      </c>
      <c r="E1055" s="65" t="n">
        <v>1000000258</v>
      </c>
      <c r="F1055" s="66" t="s">
        <v>1101</v>
      </c>
      <c r="G1055" s="42" t="n">
        <v>77.4</v>
      </c>
    </row>
    <row r="1056" customFormat="false" ht="14.25" hidden="false" customHeight="true" outlineLevel="0" collapsed="false">
      <c r="B1056" s="23" t="s">
        <v>134</v>
      </c>
      <c r="C1056" s="65" t="s">
        <v>74</v>
      </c>
      <c r="D1056" s="65" t="s">
        <v>1867</v>
      </c>
      <c r="E1056" s="65" t="n">
        <v>1000000039</v>
      </c>
      <c r="F1056" s="66" t="s">
        <v>1868</v>
      </c>
      <c r="G1056" s="42" t="n">
        <v>77.4</v>
      </c>
    </row>
    <row r="1057" customFormat="false" ht="14.25" hidden="false" customHeight="true" outlineLevel="0" collapsed="false">
      <c r="B1057" s="131" t="s">
        <v>131</v>
      </c>
      <c r="C1057" s="130" t="s">
        <v>98</v>
      </c>
      <c r="D1057" s="130" t="s">
        <v>511</v>
      </c>
      <c r="E1057" s="130" t="n">
        <v>1000001900</v>
      </c>
      <c r="F1057" s="130" t="s">
        <v>512</v>
      </c>
      <c r="G1057" s="42" t="n">
        <v>77.54</v>
      </c>
    </row>
    <row r="1058" customFormat="false" ht="14.25" hidden="false" customHeight="true" outlineLevel="0" collapsed="false">
      <c r="B1058" s="23" t="s">
        <v>133</v>
      </c>
      <c r="C1058" s="64" t="s">
        <v>21</v>
      </c>
      <c r="D1058" s="65" t="s">
        <v>665</v>
      </c>
      <c r="E1058" s="65" t="n">
        <v>1000000647</v>
      </c>
      <c r="F1058" s="66" t="s">
        <v>666</v>
      </c>
      <c r="G1058" s="42" t="n">
        <v>78.4</v>
      </c>
    </row>
    <row r="1059" customFormat="false" ht="14.25" hidden="false" customHeight="true" outlineLevel="0" collapsed="false">
      <c r="B1059" s="23" t="s">
        <v>133</v>
      </c>
      <c r="C1059" s="65" t="s">
        <v>145</v>
      </c>
      <c r="D1059" s="65" t="s">
        <v>1134</v>
      </c>
      <c r="E1059" s="65" t="n">
        <v>1000003519</v>
      </c>
      <c r="F1059" s="65" t="s">
        <v>1135</v>
      </c>
      <c r="G1059" s="42" t="n">
        <v>78.45</v>
      </c>
    </row>
    <row r="1060" customFormat="false" ht="14.25" hidden="false" customHeight="true" outlineLevel="0" collapsed="false">
      <c r="B1060" s="23" t="s">
        <v>134</v>
      </c>
      <c r="C1060" s="65" t="s">
        <v>58</v>
      </c>
      <c r="D1060" s="65" t="s">
        <v>3911</v>
      </c>
      <c r="E1060" s="65" t="n">
        <v>1000003309</v>
      </c>
      <c r="F1060" s="65" t="s">
        <v>3912</v>
      </c>
      <c r="G1060" s="42" t="n">
        <v>78.6</v>
      </c>
    </row>
    <row r="1061" customFormat="false" ht="14.25" hidden="false" customHeight="true" outlineLevel="0" collapsed="false">
      <c r="B1061" s="23" t="s">
        <v>133</v>
      </c>
      <c r="C1061" s="65" t="s">
        <v>142</v>
      </c>
      <c r="D1061" s="65" t="s">
        <v>1014</v>
      </c>
      <c r="E1061" s="65" t="n">
        <v>1000003544</v>
      </c>
      <c r="F1061" s="65" t="s">
        <v>1015</v>
      </c>
      <c r="G1061" s="42" t="n">
        <v>79</v>
      </c>
    </row>
    <row r="1062" customFormat="false" ht="14.25" hidden="false" customHeight="true" outlineLevel="0" collapsed="false">
      <c r="B1062" s="23" t="s">
        <v>4046</v>
      </c>
      <c r="C1062" s="65" t="s">
        <v>140</v>
      </c>
      <c r="D1062" s="65" t="s">
        <v>2379</v>
      </c>
      <c r="E1062" s="65" t="n">
        <v>1000003723</v>
      </c>
      <c r="F1062" s="66" t="s">
        <v>2380</v>
      </c>
      <c r="G1062" s="42" t="n">
        <v>79</v>
      </c>
    </row>
    <row r="1063" customFormat="false" ht="14.25" hidden="false" customHeight="true" outlineLevel="0" collapsed="false">
      <c r="B1063" s="23" t="s">
        <v>134</v>
      </c>
      <c r="C1063" s="65" t="s">
        <v>67</v>
      </c>
      <c r="D1063" s="65" t="s">
        <v>1827</v>
      </c>
      <c r="E1063" s="65" t="n">
        <v>1000003189</v>
      </c>
      <c r="F1063" s="65" t="s">
        <v>1828</v>
      </c>
      <c r="G1063" s="42" t="n">
        <v>79.6</v>
      </c>
    </row>
    <row r="1064" customFormat="false" ht="14.25" hidden="false" customHeight="true" outlineLevel="0" collapsed="false">
      <c r="B1064" s="23" t="s">
        <v>133</v>
      </c>
      <c r="C1064" s="64" t="s">
        <v>27</v>
      </c>
      <c r="D1064" s="65" t="s">
        <v>835</v>
      </c>
      <c r="E1064" s="65" t="n">
        <v>1000003589</v>
      </c>
      <c r="F1064" s="65" t="s">
        <v>836</v>
      </c>
      <c r="G1064" s="42" t="n">
        <v>79.83</v>
      </c>
    </row>
    <row r="1065" customFormat="false" ht="14.25" hidden="false" customHeight="true" outlineLevel="0" collapsed="false">
      <c r="B1065" s="23" t="s">
        <v>133</v>
      </c>
      <c r="C1065" s="64" t="s">
        <v>30</v>
      </c>
      <c r="D1065" s="65" t="s">
        <v>883</v>
      </c>
      <c r="E1065" s="65" t="n">
        <v>1000000457</v>
      </c>
      <c r="F1065" s="66" t="s">
        <v>884</v>
      </c>
      <c r="G1065" s="42" t="n">
        <v>80</v>
      </c>
    </row>
    <row r="1066" customFormat="false" ht="14.25" hidden="false" customHeight="true" outlineLevel="0" collapsed="false">
      <c r="B1066" s="23" t="s">
        <v>133</v>
      </c>
      <c r="C1066" s="65" t="s">
        <v>141</v>
      </c>
      <c r="D1066" s="65" t="s">
        <v>971</v>
      </c>
      <c r="E1066" s="65" t="n">
        <v>1000003273</v>
      </c>
      <c r="F1066" s="65" t="s">
        <v>972</v>
      </c>
      <c r="G1066" s="42" t="n">
        <v>80</v>
      </c>
    </row>
    <row r="1067" customFormat="false" ht="14.25" hidden="false" customHeight="true" outlineLevel="0" collapsed="false">
      <c r="B1067" s="23" t="s">
        <v>133</v>
      </c>
      <c r="C1067" s="64" t="s">
        <v>32</v>
      </c>
      <c r="D1067" s="65" t="s">
        <v>2979</v>
      </c>
      <c r="E1067" s="65" t="n">
        <v>1000004181</v>
      </c>
      <c r="F1067" s="66" t="s">
        <v>2980</v>
      </c>
      <c r="G1067" s="42" t="n">
        <v>80</v>
      </c>
    </row>
    <row r="1068" customFormat="false" ht="14.25" hidden="false" customHeight="true" outlineLevel="0" collapsed="false">
      <c r="B1068" s="23" t="s">
        <v>134</v>
      </c>
      <c r="C1068" s="130" t="s">
        <v>78</v>
      </c>
      <c r="D1068" s="130" t="s">
        <v>3003</v>
      </c>
      <c r="E1068" s="130" t="n">
        <v>1000004212</v>
      </c>
      <c r="F1068" s="130" t="s">
        <v>3004</v>
      </c>
      <c r="G1068" s="42" t="n">
        <v>80</v>
      </c>
    </row>
    <row r="1069" customFormat="false" ht="14.25" hidden="false" customHeight="true" outlineLevel="0" collapsed="false">
      <c r="B1069" s="23" t="s">
        <v>133</v>
      </c>
      <c r="C1069" s="65" t="s">
        <v>141</v>
      </c>
      <c r="D1069" s="65" t="s">
        <v>961</v>
      </c>
      <c r="E1069" s="65" t="n">
        <v>1000000076</v>
      </c>
      <c r="F1069" s="66" t="s">
        <v>962</v>
      </c>
      <c r="G1069" s="42" t="n">
        <v>80.2</v>
      </c>
    </row>
    <row r="1070" customFormat="false" ht="14.25" hidden="false" customHeight="true" outlineLevel="0" collapsed="false">
      <c r="B1070" s="23" t="s">
        <v>134</v>
      </c>
      <c r="C1070" s="65" t="s">
        <v>74</v>
      </c>
      <c r="D1070" s="65" t="s">
        <v>1877</v>
      </c>
      <c r="E1070" s="65" t="n">
        <v>1000000027</v>
      </c>
      <c r="F1070" s="66" t="s">
        <v>1878</v>
      </c>
      <c r="G1070" s="42" t="n">
        <v>80.2</v>
      </c>
    </row>
    <row r="1071" customFormat="false" ht="14.25" hidden="false" customHeight="true" outlineLevel="0" collapsed="false">
      <c r="B1071" s="23" t="s">
        <v>134</v>
      </c>
      <c r="C1071" s="65" t="s">
        <v>77</v>
      </c>
      <c r="D1071" s="65" t="s">
        <v>1946</v>
      </c>
      <c r="E1071" s="65" t="n">
        <v>1000000798</v>
      </c>
      <c r="F1071" s="66" t="s">
        <v>1947</v>
      </c>
      <c r="G1071" s="42" t="n">
        <v>80.5</v>
      </c>
    </row>
    <row r="1072" customFormat="false" ht="14.25" hidden="false" customHeight="true" outlineLevel="0" collapsed="false">
      <c r="B1072" s="23" t="s">
        <v>134</v>
      </c>
      <c r="C1072" s="65" t="s">
        <v>79</v>
      </c>
      <c r="D1072" s="65" t="s">
        <v>2235</v>
      </c>
      <c r="E1072" s="65" t="n">
        <v>1000003112</v>
      </c>
      <c r="F1072" s="65" t="s">
        <v>2236</v>
      </c>
      <c r="G1072" s="42" t="n">
        <v>80.8</v>
      </c>
    </row>
    <row r="1073" customFormat="false" ht="14.25" hidden="false" customHeight="true" outlineLevel="0" collapsed="false">
      <c r="B1073" s="23" t="s">
        <v>134</v>
      </c>
      <c r="C1073" s="65" t="s">
        <v>58</v>
      </c>
      <c r="D1073" s="65" t="s">
        <v>2997</v>
      </c>
      <c r="E1073" s="65" t="n">
        <v>1000000307</v>
      </c>
      <c r="F1073" s="66" t="s">
        <v>2998</v>
      </c>
      <c r="G1073" s="42" t="n">
        <v>80.8</v>
      </c>
    </row>
    <row r="1074" customFormat="false" ht="14.25" hidden="false" customHeight="true" outlineLevel="0" collapsed="false">
      <c r="B1074" s="131" t="s">
        <v>134</v>
      </c>
      <c r="C1074" s="130" t="s">
        <v>81</v>
      </c>
      <c r="D1074" s="130" t="s">
        <v>3168</v>
      </c>
      <c r="E1074" s="130" t="n">
        <v>1000004373</v>
      </c>
      <c r="F1074" s="130" t="s">
        <v>3169</v>
      </c>
      <c r="G1074" s="42" t="n">
        <v>81.1666666666667</v>
      </c>
    </row>
    <row r="1075" customFormat="false" ht="14.25" hidden="false" customHeight="true" outlineLevel="0" collapsed="false">
      <c r="B1075" s="23" t="s">
        <v>133</v>
      </c>
      <c r="C1075" s="64" t="s">
        <v>24</v>
      </c>
      <c r="D1075" s="65" t="s">
        <v>675</v>
      </c>
      <c r="E1075" s="65" t="n">
        <v>1000000637</v>
      </c>
      <c r="F1075" s="66" t="s">
        <v>676</v>
      </c>
      <c r="G1075" s="42" t="n">
        <v>81.5</v>
      </c>
    </row>
    <row r="1076" customFormat="false" ht="14.25" hidden="false" customHeight="true" outlineLevel="0" collapsed="false">
      <c r="B1076" s="23" t="s">
        <v>134</v>
      </c>
      <c r="C1076" s="65" t="s">
        <v>77</v>
      </c>
      <c r="D1076" s="65" t="s">
        <v>1972</v>
      </c>
      <c r="E1076" s="65" t="n">
        <v>1000001109</v>
      </c>
      <c r="F1076" s="66" t="s">
        <v>1973</v>
      </c>
      <c r="G1076" s="42" t="n">
        <v>81.8</v>
      </c>
    </row>
    <row r="1077" customFormat="false" ht="14.25" hidden="false" customHeight="true" outlineLevel="0" collapsed="false">
      <c r="B1077" s="131" t="s">
        <v>4046</v>
      </c>
      <c r="C1077" s="130" t="s">
        <v>98</v>
      </c>
      <c r="D1077" s="130" t="s">
        <v>515</v>
      </c>
      <c r="E1077" s="130" t="n">
        <v>1000004394</v>
      </c>
      <c r="F1077" s="130" t="s">
        <v>516</v>
      </c>
      <c r="G1077" s="42" t="n">
        <v>81.8333333333333</v>
      </c>
    </row>
    <row r="1078" customFormat="false" ht="14.25" hidden="false" customHeight="true" outlineLevel="0" collapsed="false">
      <c r="B1078" s="23" t="s">
        <v>4046</v>
      </c>
      <c r="C1078" s="65" t="s">
        <v>101</v>
      </c>
      <c r="D1078" s="65" t="s">
        <v>2516</v>
      </c>
      <c r="E1078" s="65" t="n">
        <v>1000001918</v>
      </c>
      <c r="F1078" s="66" t="s">
        <v>2517</v>
      </c>
      <c r="G1078" s="42" t="n">
        <v>81.85</v>
      </c>
    </row>
    <row r="1079" customFormat="false" ht="14.25" hidden="false" customHeight="true" outlineLevel="0" collapsed="false">
      <c r="B1079" s="24" t="s">
        <v>130</v>
      </c>
      <c r="C1079" s="128" t="s">
        <v>108</v>
      </c>
      <c r="D1079" s="128" t="s">
        <v>2696</v>
      </c>
      <c r="E1079" s="128" t="n">
        <v>1000003918</v>
      </c>
      <c r="F1079" s="128" t="s">
        <v>2697</v>
      </c>
      <c r="G1079" s="42" t="n">
        <v>82</v>
      </c>
    </row>
    <row r="1080" customFormat="false" ht="14.25" hidden="false" customHeight="true" outlineLevel="0" collapsed="false">
      <c r="B1080" s="23" t="s">
        <v>130</v>
      </c>
      <c r="C1080" s="65" t="s">
        <v>120</v>
      </c>
      <c r="D1080" s="65" t="s">
        <v>2754</v>
      </c>
      <c r="E1080" s="65" t="n">
        <v>1000001178</v>
      </c>
      <c r="F1080" s="66" t="s">
        <v>2755</v>
      </c>
      <c r="G1080" s="42" t="n">
        <v>82</v>
      </c>
    </row>
    <row r="1081" customFormat="false" ht="14.25" hidden="false" customHeight="true" outlineLevel="0" collapsed="false">
      <c r="B1081" s="23" t="s">
        <v>133</v>
      </c>
      <c r="C1081" s="65" t="s">
        <v>142</v>
      </c>
      <c r="D1081" s="65" t="s">
        <v>2926</v>
      </c>
      <c r="E1081" s="65" t="n">
        <v>1000004157</v>
      </c>
      <c r="F1081" s="66" t="s">
        <v>2927</v>
      </c>
      <c r="G1081" s="42" t="n">
        <v>82.2</v>
      </c>
    </row>
    <row r="1082" customFormat="false" ht="14.25" hidden="false" customHeight="true" outlineLevel="0" collapsed="false">
      <c r="B1082" s="23" t="s">
        <v>134</v>
      </c>
      <c r="C1082" s="65" t="s">
        <v>78</v>
      </c>
      <c r="D1082" s="65" t="s">
        <v>2058</v>
      </c>
      <c r="E1082" s="65" t="n">
        <v>1000003120</v>
      </c>
      <c r="F1082" s="66" t="s">
        <v>2059</v>
      </c>
      <c r="G1082" s="42" t="n">
        <v>82.5</v>
      </c>
    </row>
    <row r="1083" customFormat="false" ht="14.25" hidden="false" customHeight="true" outlineLevel="0" collapsed="false">
      <c r="B1083" s="23" t="s">
        <v>133</v>
      </c>
      <c r="C1083" s="65" t="s">
        <v>43</v>
      </c>
      <c r="D1083" s="65" t="s">
        <v>1158</v>
      </c>
      <c r="E1083" s="65" t="n">
        <v>1000000239</v>
      </c>
      <c r="F1083" s="66" t="s">
        <v>1159</v>
      </c>
      <c r="G1083" s="42" t="n">
        <v>82.65</v>
      </c>
    </row>
    <row r="1084" customFormat="false" ht="14.25" hidden="false" customHeight="true" outlineLevel="0" collapsed="false">
      <c r="B1084" s="23" t="s">
        <v>4046</v>
      </c>
      <c r="C1084" s="65" t="s">
        <v>91</v>
      </c>
      <c r="D1084" s="65" t="s">
        <v>2395</v>
      </c>
      <c r="E1084" s="65" t="n">
        <v>1000001147</v>
      </c>
      <c r="F1084" s="66" t="s">
        <v>2396</v>
      </c>
      <c r="G1084" s="42" t="n">
        <v>82.8</v>
      </c>
    </row>
    <row r="1085" customFormat="false" ht="14.25" hidden="false" customHeight="true" outlineLevel="0" collapsed="false">
      <c r="B1085" s="23" t="s">
        <v>134</v>
      </c>
      <c r="C1085" s="64" t="s">
        <v>65</v>
      </c>
      <c r="D1085" s="65" t="s">
        <v>1686</v>
      </c>
      <c r="E1085" s="65" t="n">
        <v>1000000502</v>
      </c>
      <c r="F1085" s="66" t="s">
        <v>1687</v>
      </c>
      <c r="G1085" s="42" t="n">
        <v>83</v>
      </c>
    </row>
    <row r="1086" customFormat="false" ht="14.25" hidden="false" customHeight="true" outlineLevel="0" collapsed="false">
      <c r="B1086" s="23" t="s">
        <v>130</v>
      </c>
      <c r="C1086" s="65" t="s">
        <v>115</v>
      </c>
      <c r="D1086" s="65" t="s">
        <v>2702</v>
      </c>
      <c r="E1086" s="65" t="n">
        <v>1000002508</v>
      </c>
      <c r="F1086" s="66" t="s">
        <v>2703</v>
      </c>
      <c r="G1086" s="42" t="n">
        <v>83</v>
      </c>
    </row>
    <row r="1087" customFormat="false" ht="14.25" hidden="false" customHeight="true" outlineLevel="0" collapsed="false">
      <c r="B1087" s="23" t="s">
        <v>4046</v>
      </c>
      <c r="C1087" s="65" t="s">
        <v>98</v>
      </c>
      <c r="D1087" s="65" t="s">
        <v>2496</v>
      </c>
      <c r="E1087" s="65" t="n">
        <v>1000003658</v>
      </c>
      <c r="F1087" s="65" t="s">
        <v>2497</v>
      </c>
      <c r="G1087" s="42" t="n">
        <v>83.2</v>
      </c>
    </row>
    <row r="1088" customFormat="false" ht="14.25" hidden="false" customHeight="true" outlineLevel="0" collapsed="false">
      <c r="B1088" s="131" t="s">
        <v>133</v>
      </c>
      <c r="C1088" s="130" t="s">
        <v>143</v>
      </c>
      <c r="D1088" s="130" t="s">
        <v>3203</v>
      </c>
      <c r="E1088" s="130" t="n">
        <v>1000004399</v>
      </c>
      <c r="F1088" s="130" t="s">
        <v>3204</v>
      </c>
      <c r="G1088" s="42" t="n">
        <v>83.3333333333333</v>
      </c>
    </row>
    <row r="1089" customFormat="false" ht="14.25" hidden="false" customHeight="true" outlineLevel="0" collapsed="false">
      <c r="B1089" s="23" t="s">
        <v>133</v>
      </c>
      <c r="C1089" s="65" t="s">
        <v>52</v>
      </c>
      <c r="D1089" s="65" t="s">
        <v>1329</v>
      </c>
      <c r="E1089" s="65" t="n">
        <v>1000003386</v>
      </c>
      <c r="F1089" s="65" t="s">
        <v>1330</v>
      </c>
      <c r="G1089" s="42" t="n">
        <v>83.4</v>
      </c>
    </row>
    <row r="1090" customFormat="false" ht="14.25" hidden="false" customHeight="true" outlineLevel="0" collapsed="false">
      <c r="B1090" s="23" t="s">
        <v>134</v>
      </c>
      <c r="C1090" s="65" t="s">
        <v>77</v>
      </c>
      <c r="D1090" s="65" t="s">
        <v>2941</v>
      </c>
      <c r="E1090" s="65" t="n">
        <v>1000004163</v>
      </c>
      <c r="F1090" s="66" t="s">
        <v>2942</v>
      </c>
      <c r="G1090" s="42" t="n">
        <v>83.69</v>
      </c>
    </row>
    <row r="1091" customFormat="false" ht="14.25" hidden="false" customHeight="true" outlineLevel="0" collapsed="false">
      <c r="B1091" s="24" t="s">
        <v>133</v>
      </c>
      <c r="C1091" s="64" t="s">
        <v>27</v>
      </c>
      <c r="D1091" s="128" t="s">
        <v>847</v>
      </c>
      <c r="E1091" s="128" t="n">
        <v>1000003864</v>
      </c>
      <c r="F1091" s="128" t="s">
        <v>848</v>
      </c>
      <c r="G1091" s="42" t="n">
        <v>83.93</v>
      </c>
    </row>
    <row r="1092" customFormat="false" ht="14.25" hidden="false" customHeight="true" outlineLevel="0" collapsed="false">
      <c r="B1092" s="23" t="s">
        <v>133</v>
      </c>
      <c r="C1092" s="64" t="s">
        <v>32</v>
      </c>
      <c r="D1092" s="65" t="s">
        <v>905</v>
      </c>
      <c r="E1092" s="65" t="n">
        <v>1000000915</v>
      </c>
      <c r="F1092" s="66" t="s">
        <v>906</v>
      </c>
      <c r="G1092" s="42" t="n">
        <v>84</v>
      </c>
    </row>
    <row r="1093" customFormat="false" ht="14.25" hidden="false" customHeight="true" outlineLevel="0" collapsed="false">
      <c r="B1093" s="23" t="s">
        <v>133</v>
      </c>
      <c r="C1093" s="65" t="s">
        <v>142</v>
      </c>
      <c r="D1093" s="65" t="s">
        <v>1004</v>
      </c>
      <c r="E1093" s="65" t="n">
        <v>1000002747</v>
      </c>
      <c r="F1093" s="66" t="s">
        <v>1005</v>
      </c>
      <c r="G1093" s="42" t="n">
        <v>84</v>
      </c>
    </row>
    <row r="1094" customFormat="false" ht="14.25" hidden="false" customHeight="true" outlineLevel="0" collapsed="false">
      <c r="B1094" s="23" t="s">
        <v>133</v>
      </c>
      <c r="C1094" s="65" t="s">
        <v>142</v>
      </c>
      <c r="D1094" s="65" t="s">
        <v>1022</v>
      </c>
      <c r="E1094" s="65" t="n">
        <v>1000003726</v>
      </c>
      <c r="F1094" s="65" t="s">
        <v>1023</v>
      </c>
      <c r="G1094" s="42" t="n">
        <v>84</v>
      </c>
    </row>
    <row r="1095" customFormat="false" ht="14.25" hidden="false" customHeight="true" outlineLevel="0" collapsed="false">
      <c r="B1095" s="23" t="s">
        <v>4046</v>
      </c>
      <c r="C1095" s="65" t="s">
        <v>91</v>
      </c>
      <c r="D1095" s="65" t="s">
        <v>2405</v>
      </c>
      <c r="E1095" s="65" t="n">
        <v>1000003700</v>
      </c>
      <c r="F1095" s="65" t="s">
        <v>2406</v>
      </c>
      <c r="G1095" s="42" t="n">
        <v>85.2</v>
      </c>
    </row>
    <row r="1096" customFormat="false" ht="14.25" hidden="false" customHeight="true" outlineLevel="0" collapsed="false">
      <c r="B1096" s="23" t="s">
        <v>133</v>
      </c>
      <c r="C1096" s="65" t="s">
        <v>145</v>
      </c>
      <c r="D1096" s="65" t="s">
        <v>214</v>
      </c>
      <c r="E1096" s="65" t="n">
        <v>1000000717</v>
      </c>
      <c r="F1096" s="66" t="s">
        <v>215</v>
      </c>
      <c r="G1096" s="42" t="n">
        <v>86</v>
      </c>
    </row>
    <row r="1097" customFormat="false" ht="14.25" hidden="false" customHeight="true" outlineLevel="0" collapsed="false">
      <c r="B1097" s="23" t="s">
        <v>133</v>
      </c>
      <c r="C1097" s="64" t="s">
        <v>27</v>
      </c>
      <c r="D1097" s="65" t="s">
        <v>785</v>
      </c>
      <c r="E1097" s="65" t="n">
        <v>1000000740</v>
      </c>
      <c r="F1097" s="66" t="s">
        <v>786</v>
      </c>
      <c r="G1097" s="42" t="n">
        <v>86.15</v>
      </c>
    </row>
    <row r="1098" customFormat="false" ht="14.25" hidden="false" customHeight="true" outlineLevel="0" collapsed="false">
      <c r="B1098" s="23" t="s">
        <v>130</v>
      </c>
      <c r="C1098" s="65" t="s">
        <v>120</v>
      </c>
      <c r="D1098" s="65" t="s">
        <v>2756</v>
      </c>
      <c r="E1098" s="65" t="n">
        <v>1000001174</v>
      </c>
      <c r="F1098" s="66" t="s">
        <v>2757</v>
      </c>
      <c r="G1098" s="42" t="n">
        <v>86.9</v>
      </c>
    </row>
    <row r="1099" customFormat="false" ht="14.25" hidden="false" customHeight="true" outlineLevel="0" collapsed="false">
      <c r="B1099" s="23" t="s">
        <v>134</v>
      </c>
      <c r="C1099" s="65" t="s">
        <v>81</v>
      </c>
      <c r="D1099" s="65" t="s">
        <v>3734</v>
      </c>
      <c r="E1099" s="65" t="n">
        <v>1000000128</v>
      </c>
      <c r="F1099" s="66" t="s">
        <v>3735</v>
      </c>
      <c r="G1099" s="42" t="n">
        <v>87.1</v>
      </c>
    </row>
    <row r="1100" customFormat="false" ht="14.25" hidden="false" customHeight="true" outlineLevel="0" collapsed="false">
      <c r="B1100" s="24" t="s">
        <v>134</v>
      </c>
      <c r="C1100" s="128" t="s">
        <v>62</v>
      </c>
      <c r="D1100" s="128" t="s">
        <v>1586</v>
      </c>
      <c r="E1100" s="128" t="n">
        <v>1000004085</v>
      </c>
      <c r="F1100" s="128" t="s">
        <v>1587</v>
      </c>
      <c r="G1100" s="42" t="n">
        <v>87.63</v>
      </c>
    </row>
    <row r="1101" customFormat="false" ht="14.25" hidden="false" customHeight="true" outlineLevel="0" collapsed="false">
      <c r="B1101" s="23" t="s">
        <v>133</v>
      </c>
      <c r="C1101" s="65" t="s">
        <v>141</v>
      </c>
      <c r="D1101" s="65" t="s">
        <v>967</v>
      </c>
      <c r="E1101" s="65" t="n">
        <v>1000002392</v>
      </c>
      <c r="F1101" s="66" t="s">
        <v>968</v>
      </c>
      <c r="G1101" s="42" t="n">
        <v>88</v>
      </c>
    </row>
    <row r="1102" customFormat="false" ht="14.25" hidden="false" customHeight="true" outlineLevel="0" collapsed="false">
      <c r="B1102" s="23" t="s">
        <v>133</v>
      </c>
      <c r="C1102" s="65" t="s">
        <v>37</v>
      </c>
      <c r="D1102" s="65" t="s">
        <v>1078</v>
      </c>
      <c r="E1102" s="65" t="n">
        <v>1000003186</v>
      </c>
      <c r="F1102" s="65" t="s">
        <v>1079</v>
      </c>
      <c r="G1102" s="42" t="n">
        <v>88</v>
      </c>
    </row>
    <row r="1103" customFormat="false" ht="14.25" hidden="false" customHeight="true" outlineLevel="0" collapsed="false">
      <c r="B1103" s="23" t="s">
        <v>134</v>
      </c>
      <c r="C1103" s="65" t="s">
        <v>74</v>
      </c>
      <c r="D1103" s="65" t="s">
        <v>1905</v>
      </c>
      <c r="E1103" s="65" t="n">
        <v>1000000042</v>
      </c>
      <c r="F1103" s="66" t="s">
        <v>1906</v>
      </c>
      <c r="G1103" s="42" t="n">
        <v>88</v>
      </c>
    </row>
    <row r="1104" customFormat="false" ht="14.25" hidden="false" customHeight="true" outlineLevel="0" collapsed="false">
      <c r="B1104" s="24" t="s">
        <v>134</v>
      </c>
      <c r="C1104" s="65" t="s">
        <v>79</v>
      </c>
      <c r="D1104" s="128" t="s">
        <v>2247</v>
      </c>
      <c r="E1104" s="128" t="n">
        <v>1000003889</v>
      </c>
      <c r="F1104" s="128" t="s">
        <v>2248</v>
      </c>
      <c r="G1104" s="42" t="n">
        <v>88.05</v>
      </c>
    </row>
    <row r="1105" customFormat="false" ht="14.25" hidden="false" customHeight="true" outlineLevel="0" collapsed="false">
      <c r="B1105" s="131" t="s">
        <v>130</v>
      </c>
      <c r="C1105" s="130" t="s">
        <v>108</v>
      </c>
      <c r="D1105" s="130" t="s">
        <v>3228</v>
      </c>
      <c r="E1105" s="130" t="n">
        <v>1000004419</v>
      </c>
      <c r="F1105" s="130" t="s">
        <v>3229</v>
      </c>
      <c r="G1105" s="42" t="n">
        <v>88.3333333333333</v>
      </c>
    </row>
    <row r="1106" customFormat="false" ht="14.25" hidden="false" customHeight="true" outlineLevel="0" collapsed="false">
      <c r="B1106" s="23" t="s">
        <v>133</v>
      </c>
      <c r="C1106" s="64" t="s">
        <v>29</v>
      </c>
      <c r="D1106" s="65" t="s">
        <v>817</v>
      </c>
      <c r="E1106" s="65" t="n">
        <v>1000001069</v>
      </c>
      <c r="F1106" s="66" t="s">
        <v>818</v>
      </c>
      <c r="G1106" s="42" t="n">
        <v>88.5</v>
      </c>
    </row>
    <row r="1107" customFormat="false" ht="14.25" hidden="false" customHeight="true" outlineLevel="0" collapsed="false">
      <c r="B1107" s="23" t="s">
        <v>133</v>
      </c>
      <c r="C1107" s="64" t="s">
        <v>32</v>
      </c>
      <c r="D1107" s="65" t="s">
        <v>895</v>
      </c>
      <c r="E1107" s="65" t="n">
        <v>1000000471</v>
      </c>
      <c r="F1107" s="66" t="s">
        <v>896</v>
      </c>
      <c r="G1107" s="42" t="n">
        <v>88.88</v>
      </c>
    </row>
    <row r="1108" customFormat="false" ht="14.25" hidden="false" customHeight="true" outlineLevel="0" collapsed="false">
      <c r="B1108" s="23" t="s">
        <v>134</v>
      </c>
      <c r="C1108" s="65" t="s">
        <v>61</v>
      </c>
      <c r="D1108" s="65" t="s">
        <v>1466</v>
      </c>
      <c r="E1108" s="65" t="n">
        <v>1000000181</v>
      </c>
      <c r="F1108" s="66" t="s">
        <v>1467</v>
      </c>
      <c r="G1108" s="42" t="n">
        <v>88.9</v>
      </c>
    </row>
    <row r="1109" customFormat="false" ht="14.25" hidden="false" customHeight="true" outlineLevel="0" collapsed="false">
      <c r="B1109" s="23" t="s">
        <v>133</v>
      </c>
      <c r="C1109" s="65" t="s">
        <v>37</v>
      </c>
      <c r="D1109" s="65" t="s">
        <v>1054</v>
      </c>
      <c r="E1109" s="65" t="n">
        <v>1000000393</v>
      </c>
      <c r="F1109" s="66" t="s">
        <v>1055</v>
      </c>
      <c r="G1109" s="42" t="n">
        <v>89</v>
      </c>
    </row>
    <row r="1110" customFormat="false" ht="14.25" hidden="false" customHeight="true" outlineLevel="0" collapsed="false">
      <c r="B1110" s="23" t="s">
        <v>130</v>
      </c>
      <c r="C1110" s="65" t="s">
        <v>108</v>
      </c>
      <c r="D1110" s="65" t="s">
        <v>2678</v>
      </c>
      <c r="E1110" s="65" t="n">
        <v>1000002006</v>
      </c>
      <c r="F1110" s="66" t="s">
        <v>2679</v>
      </c>
      <c r="G1110" s="42" t="n">
        <v>89</v>
      </c>
    </row>
    <row r="1111" customFormat="false" ht="14.25" hidden="false" customHeight="true" outlineLevel="0" collapsed="false">
      <c r="B1111" s="23" t="s">
        <v>133</v>
      </c>
      <c r="C1111" s="64" t="s">
        <v>27</v>
      </c>
      <c r="D1111" s="65" t="s">
        <v>841</v>
      </c>
      <c r="E1111" s="65" t="n">
        <v>1000003663</v>
      </c>
      <c r="F1111" s="65" t="s">
        <v>842</v>
      </c>
      <c r="G1111" s="42" t="n">
        <v>89.03</v>
      </c>
    </row>
    <row r="1112" customFormat="false" ht="14.25" hidden="false" customHeight="true" outlineLevel="0" collapsed="false">
      <c r="B1112" s="24" t="s">
        <v>133</v>
      </c>
      <c r="C1112" s="64" t="s">
        <v>27</v>
      </c>
      <c r="D1112" s="128" t="s">
        <v>851</v>
      </c>
      <c r="E1112" s="128" t="n">
        <v>1000003900</v>
      </c>
      <c r="F1112" s="128" t="s">
        <v>852</v>
      </c>
      <c r="G1112" s="42" t="n">
        <v>89.5</v>
      </c>
    </row>
    <row r="1113" customFormat="false" ht="14.25" hidden="false" customHeight="true" outlineLevel="0" collapsed="false">
      <c r="B1113" s="23" t="s">
        <v>134</v>
      </c>
      <c r="C1113" s="65" t="s">
        <v>74</v>
      </c>
      <c r="D1113" s="65" t="s">
        <v>1885</v>
      </c>
      <c r="E1113" s="65" t="n">
        <v>1000000060</v>
      </c>
      <c r="F1113" s="66" t="s">
        <v>1886</v>
      </c>
      <c r="G1113" s="42" t="n">
        <v>89.7</v>
      </c>
    </row>
    <row r="1114" customFormat="false" ht="14.25" hidden="false" customHeight="true" outlineLevel="0" collapsed="false">
      <c r="B1114" s="23" t="s">
        <v>130</v>
      </c>
      <c r="C1114" s="65" t="s">
        <v>122</v>
      </c>
      <c r="D1114" s="65" t="s">
        <v>2806</v>
      </c>
      <c r="E1114" s="65" t="n">
        <v>1000003280</v>
      </c>
      <c r="F1114" s="66" t="s">
        <v>2807</v>
      </c>
      <c r="G1114" s="42" t="n">
        <v>89.9</v>
      </c>
    </row>
    <row r="1115" customFormat="false" ht="14.25" hidden="false" customHeight="true" outlineLevel="0" collapsed="false">
      <c r="B1115" s="23" t="s">
        <v>133</v>
      </c>
      <c r="C1115" s="64" t="s">
        <v>24</v>
      </c>
      <c r="D1115" s="65" t="s">
        <v>687</v>
      </c>
      <c r="E1115" s="65" t="n">
        <v>1000001035</v>
      </c>
      <c r="F1115" s="66" t="s">
        <v>688</v>
      </c>
      <c r="G1115" s="42" t="n">
        <v>90</v>
      </c>
    </row>
    <row r="1116" customFormat="false" ht="14.25" hidden="false" customHeight="true" outlineLevel="0" collapsed="false">
      <c r="B1116" s="23" t="s">
        <v>133</v>
      </c>
      <c r="C1116" s="64" t="s">
        <v>30</v>
      </c>
      <c r="D1116" s="65" t="s">
        <v>4308</v>
      </c>
      <c r="E1116" s="65" t="n">
        <v>1000002731</v>
      </c>
      <c r="F1116" s="65" t="s">
        <v>4309</v>
      </c>
      <c r="G1116" s="42" t="n">
        <v>90</v>
      </c>
    </row>
    <row r="1117" customFormat="false" ht="14.25" hidden="false" customHeight="true" outlineLevel="0" collapsed="false">
      <c r="B1117" s="23" t="s">
        <v>133</v>
      </c>
      <c r="C1117" s="65" t="s">
        <v>37</v>
      </c>
      <c r="D1117" s="65" t="s">
        <v>1042</v>
      </c>
      <c r="E1117" s="65" t="n">
        <v>1000000423</v>
      </c>
      <c r="F1117" s="66" t="s">
        <v>1043</v>
      </c>
      <c r="G1117" s="42" t="n">
        <v>90</v>
      </c>
    </row>
    <row r="1118" customFormat="false" ht="14.25" hidden="false" customHeight="true" outlineLevel="0" collapsed="false">
      <c r="B1118" s="23" t="s">
        <v>133</v>
      </c>
      <c r="C1118" s="65" t="s">
        <v>48</v>
      </c>
      <c r="D1118" s="65" t="s">
        <v>1275</v>
      </c>
      <c r="E1118" s="65" t="n">
        <v>1000001047</v>
      </c>
      <c r="F1118" s="66" t="s">
        <v>1276</v>
      </c>
      <c r="G1118" s="42" t="n">
        <v>90</v>
      </c>
    </row>
    <row r="1119" customFormat="false" ht="14.25" hidden="false" customHeight="true" outlineLevel="0" collapsed="false">
      <c r="B1119" s="23" t="s">
        <v>134</v>
      </c>
      <c r="C1119" s="64" t="s">
        <v>69</v>
      </c>
      <c r="D1119" s="65" t="s">
        <v>1720</v>
      </c>
      <c r="E1119" s="65" t="n">
        <v>1000002627</v>
      </c>
      <c r="F1119" s="66" t="s">
        <v>1721</v>
      </c>
      <c r="G1119" s="42" t="n">
        <v>90</v>
      </c>
    </row>
    <row r="1120" customFormat="false" ht="14.25" hidden="false" customHeight="true" outlineLevel="0" collapsed="false">
      <c r="B1120" s="23" t="s">
        <v>4046</v>
      </c>
      <c r="C1120" s="65" t="s">
        <v>91</v>
      </c>
      <c r="D1120" s="65" t="s">
        <v>2403</v>
      </c>
      <c r="E1120" s="65" t="n">
        <v>1000002535</v>
      </c>
      <c r="F1120" s="66" t="s">
        <v>2404</v>
      </c>
      <c r="G1120" s="42" t="n">
        <v>90</v>
      </c>
    </row>
    <row r="1121" customFormat="false" ht="14.25" hidden="false" customHeight="true" outlineLevel="0" collapsed="false">
      <c r="B1121" s="23" t="s">
        <v>4046</v>
      </c>
      <c r="C1121" s="65" t="s">
        <v>101</v>
      </c>
      <c r="D1121" s="65" t="s">
        <v>2508</v>
      </c>
      <c r="E1121" s="65" t="n">
        <v>1000001938</v>
      </c>
      <c r="F1121" s="66" t="s">
        <v>2509</v>
      </c>
      <c r="G1121" s="42" t="n">
        <v>90</v>
      </c>
    </row>
    <row r="1122" customFormat="false" ht="14.25" hidden="false" customHeight="true" outlineLevel="0" collapsed="false">
      <c r="B1122" s="24" t="s">
        <v>134</v>
      </c>
      <c r="C1122" s="128" t="s">
        <v>71</v>
      </c>
      <c r="D1122" s="128" t="s">
        <v>2900</v>
      </c>
      <c r="E1122" s="128" t="n">
        <v>1000004133</v>
      </c>
      <c r="F1122" s="128" t="s">
        <v>2901</v>
      </c>
      <c r="G1122" s="42" t="n">
        <v>90</v>
      </c>
    </row>
    <row r="1123" customFormat="false" ht="14.25" hidden="false" customHeight="true" outlineLevel="0" collapsed="false">
      <c r="B1123" s="24" t="s">
        <v>134</v>
      </c>
      <c r="C1123" s="64" t="s">
        <v>65</v>
      </c>
      <c r="D1123" s="128" t="s">
        <v>2902</v>
      </c>
      <c r="E1123" s="128" t="n">
        <v>1000004132</v>
      </c>
      <c r="F1123" s="128" t="s">
        <v>2903</v>
      </c>
      <c r="G1123" s="42" t="n">
        <v>90</v>
      </c>
    </row>
    <row r="1124" customFormat="false" ht="14.25" hidden="false" customHeight="true" outlineLevel="0" collapsed="false">
      <c r="B1124" s="23" t="s">
        <v>4046</v>
      </c>
      <c r="C1124" s="65" t="s">
        <v>95</v>
      </c>
      <c r="D1124" s="65" t="s">
        <v>3596</v>
      </c>
      <c r="E1124" s="65" t="n">
        <v>1000001383</v>
      </c>
      <c r="F1124" s="66" t="s">
        <v>4310</v>
      </c>
      <c r="G1124" s="42" t="n">
        <v>90.06</v>
      </c>
    </row>
    <row r="1125" customFormat="false" ht="14.25" hidden="false" customHeight="true" outlineLevel="0" collapsed="false">
      <c r="B1125" s="23" t="s">
        <v>134</v>
      </c>
      <c r="C1125" s="65" t="s">
        <v>58</v>
      </c>
      <c r="D1125" s="65" t="s">
        <v>1406</v>
      </c>
      <c r="E1125" s="65" t="n">
        <v>1000003799</v>
      </c>
      <c r="F1125" s="65" t="s">
        <v>1407</v>
      </c>
      <c r="G1125" s="42" t="n">
        <v>90.5</v>
      </c>
    </row>
    <row r="1126" customFormat="false" ht="14.25" hidden="false" customHeight="true" outlineLevel="0" collapsed="false">
      <c r="B1126" s="23" t="s">
        <v>134</v>
      </c>
      <c r="C1126" s="65" t="s">
        <v>67</v>
      </c>
      <c r="D1126" s="65" t="s">
        <v>1787</v>
      </c>
      <c r="E1126" s="65" t="n">
        <v>1000000530</v>
      </c>
      <c r="F1126" s="66" t="s">
        <v>1788</v>
      </c>
      <c r="G1126" s="42" t="n">
        <v>90.5</v>
      </c>
    </row>
    <row r="1127" customFormat="false" ht="14.25" hidden="false" customHeight="true" outlineLevel="0" collapsed="false">
      <c r="B1127" s="23" t="s">
        <v>134</v>
      </c>
      <c r="C1127" s="65" t="s">
        <v>78</v>
      </c>
      <c r="D1127" s="65" t="s">
        <v>2050</v>
      </c>
      <c r="E1127" s="65" t="n">
        <v>1000002612</v>
      </c>
      <c r="F1127" s="66" t="s">
        <v>2051</v>
      </c>
      <c r="G1127" s="42" t="n">
        <v>90.65</v>
      </c>
    </row>
    <row r="1128" customFormat="false" ht="14.25" hidden="false" customHeight="true" outlineLevel="0" collapsed="false">
      <c r="B1128" s="23" t="s">
        <v>134</v>
      </c>
      <c r="C1128" s="65" t="s">
        <v>71</v>
      </c>
      <c r="D1128" s="65" t="s">
        <v>2279</v>
      </c>
      <c r="E1128" s="65" t="n">
        <v>1000001089</v>
      </c>
      <c r="F1128" s="66" t="s">
        <v>2280</v>
      </c>
      <c r="G1128" s="42" t="n">
        <v>91</v>
      </c>
    </row>
    <row r="1129" customFormat="false" ht="14.25" hidden="false" customHeight="true" outlineLevel="0" collapsed="false">
      <c r="B1129" s="131" t="s">
        <v>4046</v>
      </c>
      <c r="C1129" s="130" t="s">
        <v>93</v>
      </c>
      <c r="D1129" s="130" t="s">
        <v>3195</v>
      </c>
      <c r="E1129" s="130" t="n">
        <v>1000004398</v>
      </c>
      <c r="F1129" s="130" t="s">
        <v>3196</v>
      </c>
      <c r="G1129" s="42" t="n">
        <v>91</v>
      </c>
    </row>
    <row r="1130" customFormat="false" ht="14.25" hidden="false" customHeight="true" outlineLevel="0" collapsed="false">
      <c r="B1130" s="24" t="s">
        <v>134</v>
      </c>
      <c r="C1130" s="128" t="s">
        <v>64</v>
      </c>
      <c r="D1130" s="128" t="s">
        <v>1618</v>
      </c>
      <c r="E1130" s="128" t="n">
        <v>1000004086</v>
      </c>
      <c r="F1130" s="128" t="s">
        <v>1619</v>
      </c>
      <c r="G1130" s="42" t="n">
        <v>91.24</v>
      </c>
    </row>
    <row r="1131" customFormat="false" ht="14.25" hidden="false" customHeight="true" outlineLevel="0" collapsed="false">
      <c r="B1131" s="23" t="s">
        <v>134</v>
      </c>
      <c r="C1131" s="65" t="s">
        <v>77</v>
      </c>
      <c r="D1131" s="65" t="s">
        <v>1970</v>
      </c>
      <c r="E1131" s="65" t="n">
        <v>1000001103</v>
      </c>
      <c r="F1131" s="66" t="s">
        <v>1971</v>
      </c>
      <c r="G1131" s="42" t="n">
        <v>91.4</v>
      </c>
    </row>
    <row r="1132" customFormat="false" ht="14.25" hidden="false" customHeight="true" outlineLevel="0" collapsed="false">
      <c r="B1132" s="23" t="s">
        <v>4046</v>
      </c>
      <c r="C1132" s="128" t="s">
        <v>101</v>
      </c>
      <c r="D1132" s="128" t="s">
        <v>2552</v>
      </c>
      <c r="E1132" s="128" t="n">
        <v>1000003957</v>
      </c>
      <c r="F1132" s="128" t="s">
        <v>2553</v>
      </c>
      <c r="G1132" s="42" t="n">
        <v>91.4</v>
      </c>
    </row>
    <row r="1133" customFormat="false" ht="14.25" hidden="false" customHeight="true" outlineLevel="0" collapsed="false">
      <c r="B1133" s="24" t="s">
        <v>133</v>
      </c>
      <c r="C1133" s="64" t="s">
        <v>25</v>
      </c>
      <c r="D1133" s="128" t="s">
        <v>737</v>
      </c>
      <c r="E1133" s="128" t="n">
        <v>1000003942</v>
      </c>
      <c r="F1133" s="128" t="s">
        <v>738</v>
      </c>
      <c r="G1133" s="42" t="n">
        <v>91.8</v>
      </c>
    </row>
    <row r="1134" customFormat="false" ht="14.25" hidden="false" customHeight="true" outlineLevel="0" collapsed="false">
      <c r="B1134" s="23" t="s">
        <v>133</v>
      </c>
      <c r="C1134" s="64" t="s">
        <v>24</v>
      </c>
      <c r="D1134" s="65" t="s">
        <v>703</v>
      </c>
      <c r="E1134" s="65" t="n">
        <v>1000002750</v>
      </c>
      <c r="F1134" s="65" t="s">
        <v>704</v>
      </c>
      <c r="G1134" s="42" t="n">
        <v>92</v>
      </c>
    </row>
    <row r="1135" customFormat="false" ht="14.25" hidden="false" customHeight="true" outlineLevel="0" collapsed="false">
      <c r="B1135" s="23" t="s">
        <v>133</v>
      </c>
      <c r="C1135" s="65" t="s">
        <v>43</v>
      </c>
      <c r="D1135" s="65" t="s">
        <v>224</v>
      </c>
      <c r="E1135" s="65" t="n">
        <v>1000003134</v>
      </c>
      <c r="F1135" s="65" t="s">
        <v>225</v>
      </c>
      <c r="G1135" s="42" t="n">
        <v>92.1</v>
      </c>
    </row>
    <row r="1136" customFormat="false" ht="14.25" hidden="false" customHeight="true" outlineLevel="0" collapsed="false">
      <c r="B1136" s="23" t="s">
        <v>134</v>
      </c>
      <c r="C1136" s="65" t="s">
        <v>67</v>
      </c>
      <c r="D1136" s="65" t="s">
        <v>1834</v>
      </c>
      <c r="E1136" s="65" t="n">
        <v>1000003443</v>
      </c>
      <c r="F1136" s="65" t="s">
        <v>1835</v>
      </c>
      <c r="G1136" s="42" t="n">
        <v>92.4</v>
      </c>
    </row>
    <row r="1137" customFormat="false" ht="14.25" hidden="false" customHeight="true" outlineLevel="0" collapsed="false">
      <c r="B1137" s="23" t="s">
        <v>134</v>
      </c>
      <c r="C1137" s="65" t="s">
        <v>58</v>
      </c>
      <c r="D1137" s="65" t="s">
        <v>1389</v>
      </c>
      <c r="E1137" s="65" t="n">
        <v>1000000284</v>
      </c>
      <c r="F1137" s="66" t="s">
        <v>1390</v>
      </c>
      <c r="G1137" s="42" t="n">
        <v>92.9</v>
      </c>
    </row>
    <row r="1138" customFormat="false" ht="14.25" hidden="false" customHeight="true" outlineLevel="0" collapsed="false">
      <c r="B1138" s="23" t="s">
        <v>133</v>
      </c>
      <c r="C1138" s="64" t="s">
        <v>32</v>
      </c>
      <c r="D1138" s="65" t="s">
        <v>881</v>
      </c>
      <c r="E1138" s="65" t="n">
        <v>1000000455</v>
      </c>
      <c r="F1138" s="66" t="s">
        <v>882</v>
      </c>
      <c r="G1138" s="42" t="n">
        <v>93</v>
      </c>
    </row>
    <row r="1139" customFormat="false" ht="14.25" hidden="false" customHeight="true" outlineLevel="0" collapsed="false">
      <c r="B1139" s="23" t="s">
        <v>133</v>
      </c>
      <c r="C1139" s="64" t="s">
        <v>30</v>
      </c>
      <c r="D1139" s="65" t="s">
        <v>913</v>
      </c>
      <c r="E1139" s="65" t="n">
        <v>1000000930</v>
      </c>
      <c r="F1139" s="66" t="s">
        <v>914</v>
      </c>
      <c r="G1139" s="42" t="n">
        <v>93</v>
      </c>
    </row>
    <row r="1140" customFormat="false" ht="14.25" hidden="false" customHeight="true" outlineLevel="0" collapsed="false">
      <c r="B1140" s="23" t="s">
        <v>134</v>
      </c>
      <c r="C1140" s="65" t="s">
        <v>74</v>
      </c>
      <c r="D1140" s="65" t="s">
        <v>1856</v>
      </c>
      <c r="E1140" s="65" t="n">
        <v>1000000825</v>
      </c>
      <c r="F1140" s="66" t="s">
        <v>1857</v>
      </c>
      <c r="G1140" s="42" t="n">
        <v>93.06</v>
      </c>
    </row>
    <row r="1141" customFormat="false" ht="14.25" hidden="false" customHeight="true" outlineLevel="0" collapsed="false">
      <c r="B1141" s="23" t="s">
        <v>134</v>
      </c>
      <c r="C1141" s="65" t="s">
        <v>62</v>
      </c>
      <c r="D1141" s="65" t="s">
        <v>1566</v>
      </c>
      <c r="E1141" s="65" t="n">
        <v>1000000842</v>
      </c>
      <c r="F1141" s="66" t="s">
        <v>1567</v>
      </c>
      <c r="G1141" s="42" t="n">
        <v>93.85</v>
      </c>
    </row>
    <row r="1142" customFormat="false" ht="14.25" hidden="false" customHeight="true" outlineLevel="0" collapsed="false">
      <c r="B1142" s="23" t="s">
        <v>134</v>
      </c>
      <c r="C1142" s="65" t="s">
        <v>61</v>
      </c>
      <c r="D1142" s="65" t="s">
        <v>1498</v>
      </c>
      <c r="E1142" s="65" t="n">
        <v>1000003325</v>
      </c>
      <c r="F1142" s="65" t="s">
        <v>1499</v>
      </c>
      <c r="G1142" s="42" t="n">
        <v>94</v>
      </c>
    </row>
    <row r="1143" customFormat="false" ht="14.25" hidden="false" customHeight="true" outlineLevel="0" collapsed="false">
      <c r="B1143" s="24" t="s">
        <v>130</v>
      </c>
      <c r="C1143" s="128" t="s">
        <v>108</v>
      </c>
      <c r="D1143" s="128" t="s">
        <v>2698</v>
      </c>
      <c r="E1143" s="128" t="n">
        <v>1000003922</v>
      </c>
      <c r="F1143" s="128" t="s">
        <v>2699</v>
      </c>
      <c r="G1143" s="42" t="n">
        <v>94.1</v>
      </c>
    </row>
    <row r="1144" customFormat="false" ht="14.25" hidden="false" customHeight="true" outlineLevel="0" collapsed="false">
      <c r="B1144" s="131" t="s">
        <v>131</v>
      </c>
      <c r="C1144" s="130" t="s">
        <v>101</v>
      </c>
      <c r="D1144" s="130" t="s">
        <v>3109</v>
      </c>
      <c r="E1144" s="130" t="n">
        <v>1000004318</v>
      </c>
      <c r="F1144" s="130" t="s">
        <v>3110</v>
      </c>
      <c r="G1144" s="42" t="n">
        <v>94.2</v>
      </c>
    </row>
    <row r="1145" customFormat="false" ht="14.25" hidden="false" customHeight="true" outlineLevel="0" collapsed="false">
      <c r="B1145" s="24" t="s">
        <v>133</v>
      </c>
      <c r="C1145" s="64" t="s">
        <v>29</v>
      </c>
      <c r="D1145" s="128" t="s">
        <v>845</v>
      </c>
      <c r="E1145" s="128" t="n">
        <v>1000003841</v>
      </c>
      <c r="F1145" s="128" t="s">
        <v>846</v>
      </c>
      <c r="G1145" s="42" t="n">
        <v>95</v>
      </c>
    </row>
    <row r="1146" customFormat="false" ht="14.25" hidden="false" customHeight="true" outlineLevel="0" collapsed="false">
      <c r="B1146" s="23" t="s">
        <v>133</v>
      </c>
      <c r="C1146" s="65" t="s">
        <v>43</v>
      </c>
      <c r="D1146" s="65" t="s">
        <v>1160</v>
      </c>
      <c r="E1146" s="65" t="n">
        <v>1000000820</v>
      </c>
      <c r="F1146" s="66" t="s">
        <v>1161</v>
      </c>
      <c r="G1146" s="42" t="n">
        <v>95.4</v>
      </c>
    </row>
    <row r="1147" customFormat="false" ht="14.25" hidden="false" customHeight="true" outlineLevel="0" collapsed="false">
      <c r="B1147" s="23" t="s">
        <v>134</v>
      </c>
      <c r="C1147" s="65" t="s">
        <v>74</v>
      </c>
      <c r="D1147" s="65" t="s">
        <v>1909</v>
      </c>
      <c r="E1147" s="65" t="n">
        <v>1000000062</v>
      </c>
      <c r="F1147" s="66" t="s">
        <v>1910</v>
      </c>
      <c r="G1147" s="42" t="n">
        <v>95.48</v>
      </c>
    </row>
    <row r="1148" customFormat="false" ht="14.25" hidden="false" customHeight="true" outlineLevel="0" collapsed="false">
      <c r="B1148" s="23" t="s">
        <v>134</v>
      </c>
      <c r="C1148" s="65" t="s">
        <v>74</v>
      </c>
      <c r="D1148" s="65" t="s">
        <v>1863</v>
      </c>
      <c r="E1148" s="65" t="n">
        <v>1000000048</v>
      </c>
      <c r="F1148" s="66" t="s">
        <v>1864</v>
      </c>
      <c r="G1148" s="42" t="n">
        <v>95.54</v>
      </c>
    </row>
    <row r="1149" customFormat="false" ht="14.25" hidden="false" customHeight="true" outlineLevel="0" collapsed="false">
      <c r="B1149" s="23" t="s">
        <v>4046</v>
      </c>
      <c r="C1149" s="65" t="s">
        <v>140</v>
      </c>
      <c r="D1149" s="65" t="s">
        <v>2373</v>
      </c>
      <c r="E1149" s="65" t="n">
        <v>1000002982</v>
      </c>
      <c r="F1149" s="66" t="s">
        <v>2374</v>
      </c>
      <c r="G1149" s="42" t="n">
        <v>95.8</v>
      </c>
    </row>
    <row r="1150" customFormat="false" ht="14.25" hidden="false" customHeight="true" outlineLevel="0" collapsed="false">
      <c r="B1150" s="23" t="s">
        <v>130</v>
      </c>
      <c r="C1150" s="65" t="s">
        <v>120</v>
      </c>
      <c r="D1150" s="65" t="s">
        <v>2752</v>
      </c>
      <c r="E1150" s="65" t="n">
        <v>1000001170</v>
      </c>
      <c r="F1150" s="66" t="s">
        <v>2753</v>
      </c>
      <c r="G1150" s="42" t="n">
        <v>96</v>
      </c>
    </row>
    <row r="1151" customFormat="false" ht="14.25" hidden="false" customHeight="true" outlineLevel="0" collapsed="false">
      <c r="B1151" s="23" t="s">
        <v>133</v>
      </c>
      <c r="C1151" s="65" t="s">
        <v>144</v>
      </c>
      <c r="D1151" s="65" t="s">
        <v>2928</v>
      </c>
      <c r="E1151" s="65" t="n">
        <v>1000004155</v>
      </c>
      <c r="F1151" s="66" t="s">
        <v>2929</v>
      </c>
      <c r="G1151" s="42" t="n">
        <v>96</v>
      </c>
    </row>
    <row r="1152" customFormat="false" ht="14.25" hidden="false" customHeight="true" outlineLevel="0" collapsed="false">
      <c r="B1152" s="23" t="s">
        <v>133</v>
      </c>
      <c r="C1152" s="64" t="s">
        <v>32</v>
      </c>
      <c r="D1152" s="65" t="s">
        <v>903</v>
      </c>
      <c r="E1152" s="65" t="n">
        <v>1000000472</v>
      </c>
      <c r="F1152" s="66" t="s">
        <v>904</v>
      </c>
      <c r="G1152" s="42" t="n">
        <v>96.14</v>
      </c>
    </row>
    <row r="1153" customFormat="false" ht="14.25" hidden="false" customHeight="true" outlineLevel="0" collapsed="false">
      <c r="B1153" s="23" t="s">
        <v>134</v>
      </c>
      <c r="C1153" s="65" t="s">
        <v>74</v>
      </c>
      <c r="D1153" s="65" t="s">
        <v>1901</v>
      </c>
      <c r="E1153" s="65" t="n">
        <v>1000002391</v>
      </c>
      <c r="F1153" s="66" t="s">
        <v>1902</v>
      </c>
      <c r="G1153" s="42" t="n">
        <v>96.15</v>
      </c>
    </row>
    <row r="1154" customFormat="false" ht="14.25" hidden="false" customHeight="true" outlineLevel="0" collapsed="false">
      <c r="B1154" s="23" t="s">
        <v>133</v>
      </c>
      <c r="C1154" s="65" t="s">
        <v>142</v>
      </c>
      <c r="D1154" s="65" t="s">
        <v>190</v>
      </c>
      <c r="E1154" s="65" t="n">
        <v>1000000097</v>
      </c>
      <c r="F1154" s="66" t="s">
        <v>191</v>
      </c>
      <c r="G1154" s="42" t="n">
        <v>96.95</v>
      </c>
    </row>
    <row r="1155" customFormat="false" ht="14.25" hidden="false" customHeight="true" outlineLevel="0" collapsed="false">
      <c r="B1155" s="24" t="s">
        <v>133</v>
      </c>
      <c r="C1155" s="128" t="s">
        <v>143</v>
      </c>
      <c r="D1155" s="128" t="s">
        <v>1214</v>
      </c>
      <c r="E1155" s="128" t="n">
        <v>1000004016</v>
      </c>
      <c r="F1155" s="128" t="s">
        <v>1215</v>
      </c>
      <c r="G1155" s="42" t="n">
        <v>97</v>
      </c>
    </row>
    <row r="1156" customFormat="false" ht="14.25" hidden="false" customHeight="true" outlineLevel="0" collapsed="false">
      <c r="B1156" s="23" t="s">
        <v>133</v>
      </c>
      <c r="C1156" s="65" t="s">
        <v>47</v>
      </c>
      <c r="D1156" s="65" t="s">
        <v>1243</v>
      </c>
      <c r="E1156" s="65" t="n">
        <v>1000003521</v>
      </c>
      <c r="F1156" s="65" t="s">
        <v>1244</v>
      </c>
      <c r="G1156" s="42" t="n">
        <v>97</v>
      </c>
    </row>
    <row r="1157" customFormat="false" ht="14.25" hidden="false" customHeight="true" outlineLevel="0" collapsed="false">
      <c r="B1157" s="23" t="s">
        <v>133</v>
      </c>
      <c r="C1157" s="65" t="s">
        <v>47</v>
      </c>
      <c r="D1157" s="65" t="s">
        <v>2995</v>
      </c>
      <c r="E1157" s="65" t="n">
        <v>1000004197</v>
      </c>
      <c r="F1157" s="66" t="s">
        <v>2996</v>
      </c>
      <c r="G1157" s="42" t="n">
        <v>97.25</v>
      </c>
    </row>
    <row r="1158" customFormat="false" ht="14.25" hidden="false" customHeight="true" outlineLevel="0" collapsed="false">
      <c r="B1158" s="23" t="s">
        <v>134</v>
      </c>
      <c r="C1158" s="65" t="s">
        <v>73</v>
      </c>
      <c r="D1158" s="65" t="s">
        <v>2301</v>
      </c>
      <c r="E1158" s="65" t="n">
        <v>1000000781</v>
      </c>
      <c r="F1158" s="66" t="s">
        <v>2302</v>
      </c>
      <c r="G1158" s="42" t="n">
        <v>97.31</v>
      </c>
    </row>
    <row r="1159" customFormat="false" ht="14.25" hidden="false" customHeight="true" outlineLevel="0" collapsed="false">
      <c r="B1159" s="23" t="s">
        <v>134</v>
      </c>
      <c r="C1159" s="65" t="s">
        <v>58</v>
      </c>
      <c r="D1159" s="65" t="s">
        <v>1418</v>
      </c>
      <c r="E1159" s="65" t="n">
        <v>1000002763</v>
      </c>
      <c r="F1159" s="66" t="s">
        <v>1419</v>
      </c>
      <c r="G1159" s="42" t="n">
        <v>97.55</v>
      </c>
    </row>
    <row r="1160" customFormat="false" ht="14.25" hidden="false" customHeight="true" outlineLevel="0" collapsed="false">
      <c r="B1160" s="23" t="s">
        <v>133</v>
      </c>
      <c r="C1160" s="65" t="s">
        <v>47</v>
      </c>
      <c r="D1160" s="65" t="s">
        <v>1229</v>
      </c>
      <c r="E1160" s="65" t="n">
        <v>1000001077</v>
      </c>
      <c r="F1160" s="66" t="s">
        <v>1230</v>
      </c>
      <c r="G1160" s="42" t="n">
        <v>98</v>
      </c>
    </row>
    <row r="1161" customFormat="false" ht="14.25" hidden="false" customHeight="true" outlineLevel="0" collapsed="false">
      <c r="B1161" s="23" t="s">
        <v>134</v>
      </c>
      <c r="C1161" s="64" t="s">
        <v>69</v>
      </c>
      <c r="D1161" s="65" t="s">
        <v>1654</v>
      </c>
      <c r="E1161" s="65" t="n">
        <v>1000000492</v>
      </c>
      <c r="F1161" s="66" t="s">
        <v>1655</v>
      </c>
      <c r="G1161" s="42" t="n">
        <v>98</v>
      </c>
    </row>
    <row r="1162" customFormat="false" ht="14.25" hidden="false" customHeight="true" outlineLevel="0" collapsed="false">
      <c r="B1162" s="23" t="s">
        <v>4046</v>
      </c>
      <c r="C1162" s="65" t="s">
        <v>101</v>
      </c>
      <c r="D1162" s="65" t="s">
        <v>2502</v>
      </c>
      <c r="E1162" s="65" t="n">
        <v>1000001952</v>
      </c>
      <c r="F1162" s="66" t="s">
        <v>2503</v>
      </c>
      <c r="G1162" s="42" t="n">
        <v>98.8</v>
      </c>
    </row>
    <row r="1163" customFormat="false" ht="14.25" hidden="false" customHeight="true" outlineLevel="0" collapsed="false">
      <c r="B1163" s="23" t="s">
        <v>4046</v>
      </c>
      <c r="C1163" s="65" t="s">
        <v>97</v>
      </c>
      <c r="D1163" s="65" t="s">
        <v>2626</v>
      </c>
      <c r="E1163" s="65" t="n">
        <v>1000001369</v>
      </c>
      <c r="F1163" s="66" t="s">
        <v>2627</v>
      </c>
      <c r="G1163" s="42" t="n">
        <v>98.95</v>
      </c>
    </row>
    <row r="1164" customFormat="false" ht="14.25" hidden="false" customHeight="true" outlineLevel="0" collapsed="false">
      <c r="B1164" s="23" t="s">
        <v>133</v>
      </c>
      <c r="C1164" s="65" t="s">
        <v>43</v>
      </c>
      <c r="D1164" s="65" t="s">
        <v>1152</v>
      </c>
      <c r="E1164" s="65" t="n">
        <v>1000000247</v>
      </c>
      <c r="F1164" s="66" t="s">
        <v>1153</v>
      </c>
      <c r="G1164" s="42" t="n">
        <v>99</v>
      </c>
    </row>
    <row r="1165" customFormat="false" ht="14.25" hidden="false" customHeight="true" outlineLevel="0" collapsed="false">
      <c r="B1165" s="23" t="s">
        <v>134</v>
      </c>
      <c r="C1165" s="65" t="s">
        <v>77</v>
      </c>
      <c r="D1165" s="65" t="s">
        <v>1954</v>
      </c>
      <c r="E1165" s="65" t="n">
        <v>1000000801</v>
      </c>
      <c r="F1165" s="66" t="s">
        <v>1955</v>
      </c>
      <c r="G1165" s="42" t="n">
        <v>99.31</v>
      </c>
    </row>
    <row r="1166" customFormat="false" ht="14.25" hidden="false" customHeight="true" outlineLevel="0" collapsed="false">
      <c r="B1166" s="23" t="s">
        <v>4046</v>
      </c>
      <c r="C1166" s="65" t="s">
        <v>103</v>
      </c>
      <c r="D1166" s="65" t="s">
        <v>2568</v>
      </c>
      <c r="E1166" s="65" t="n">
        <v>1000001334</v>
      </c>
      <c r="F1166" s="66" t="s">
        <v>2569</v>
      </c>
      <c r="G1166" s="42" t="n">
        <v>99.8</v>
      </c>
    </row>
    <row r="1167" customFormat="false" ht="14.25" hidden="false" customHeight="true" outlineLevel="0" collapsed="false">
      <c r="B1167" s="23" t="s">
        <v>133</v>
      </c>
      <c r="C1167" s="64" t="s">
        <v>27</v>
      </c>
      <c r="D1167" s="65" t="s">
        <v>797</v>
      </c>
      <c r="E1167" s="65" t="n">
        <v>1000000746</v>
      </c>
      <c r="F1167" s="66" t="s">
        <v>798</v>
      </c>
      <c r="G1167" s="42" t="n">
        <v>100</v>
      </c>
    </row>
    <row r="1168" customFormat="false" ht="14.25" hidden="false" customHeight="true" outlineLevel="0" collapsed="false">
      <c r="B1168" s="23" t="s">
        <v>133</v>
      </c>
      <c r="C1168" s="65" t="s">
        <v>145</v>
      </c>
      <c r="D1168" s="65" t="s">
        <v>1120</v>
      </c>
      <c r="E1168" s="65" t="n">
        <v>1000002618</v>
      </c>
      <c r="F1168" s="66" t="s">
        <v>1121</v>
      </c>
      <c r="G1168" s="42" t="n">
        <v>100</v>
      </c>
    </row>
    <row r="1169" customFormat="false" ht="14.25" hidden="false" customHeight="true" outlineLevel="0" collapsed="false">
      <c r="B1169" s="24" t="s">
        <v>133</v>
      </c>
      <c r="C1169" s="64" t="s">
        <v>27</v>
      </c>
      <c r="D1169" s="128" t="s">
        <v>859</v>
      </c>
      <c r="E1169" s="128" t="n">
        <v>1000004005</v>
      </c>
      <c r="F1169" s="128" t="s">
        <v>860</v>
      </c>
      <c r="G1169" s="42" t="n">
        <v>100.25</v>
      </c>
    </row>
    <row r="1170" customFormat="false" ht="14.25" hidden="false" customHeight="true" outlineLevel="0" collapsed="false">
      <c r="B1170" s="23" t="s">
        <v>134</v>
      </c>
      <c r="C1170" s="65" t="s">
        <v>62</v>
      </c>
      <c r="D1170" s="65" t="s">
        <v>1574</v>
      </c>
      <c r="E1170" s="65" t="n">
        <v>1000003515</v>
      </c>
      <c r="F1170" s="65" t="s">
        <v>1575</v>
      </c>
      <c r="G1170" s="42" t="n">
        <v>100.8</v>
      </c>
    </row>
    <row r="1171" customFormat="false" ht="14.25" hidden="false" customHeight="true" outlineLevel="0" collapsed="false">
      <c r="B1171" s="24" t="s">
        <v>4046</v>
      </c>
      <c r="C1171" s="128" t="s">
        <v>91</v>
      </c>
      <c r="D1171" s="128" t="s">
        <v>2409</v>
      </c>
      <c r="E1171" s="128" t="n">
        <v>1000004007</v>
      </c>
      <c r="F1171" s="128" t="s">
        <v>2410</v>
      </c>
      <c r="G1171" s="42" t="n">
        <v>100.8</v>
      </c>
    </row>
    <row r="1172" customFormat="false" ht="14.25" hidden="false" customHeight="true" outlineLevel="0" collapsed="false">
      <c r="B1172" s="23" t="s">
        <v>133</v>
      </c>
      <c r="C1172" s="65" t="s">
        <v>145</v>
      </c>
      <c r="D1172" s="65" t="s">
        <v>1116</v>
      </c>
      <c r="E1172" s="65" t="n">
        <v>1000001057</v>
      </c>
      <c r="F1172" s="66" t="s">
        <v>1117</v>
      </c>
      <c r="G1172" s="42" t="n">
        <v>101</v>
      </c>
    </row>
    <row r="1173" customFormat="false" ht="14.25" hidden="false" customHeight="true" outlineLevel="0" collapsed="false">
      <c r="B1173" s="23" t="s">
        <v>130</v>
      </c>
      <c r="C1173" s="65" t="s">
        <v>111</v>
      </c>
      <c r="D1173" s="65" t="s">
        <v>2830</v>
      </c>
      <c r="E1173" s="65" t="n">
        <v>1000002510</v>
      </c>
      <c r="F1173" s="66" t="s">
        <v>2831</v>
      </c>
      <c r="G1173" s="42" t="n">
        <v>101</v>
      </c>
    </row>
    <row r="1174" customFormat="false" ht="14.25" hidden="false" customHeight="true" outlineLevel="0" collapsed="false">
      <c r="B1174" s="131" t="s">
        <v>133</v>
      </c>
      <c r="C1174" s="130" t="s">
        <v>41</v>
      </c>
      <c r="D1174" s="130" t="s">
        <v>3042</v>
      </c>
      <c r="E1174" s="130" t="n">
        <v>1000004252</v>
      </c>
      <c r="F1174" s="130" t="s">
        <v>1772</v>
      </c>
      <c r="G1174" s="42" t="n">
        <v>101</v>
      </c>
    </row>
    <row r="1175" customFormat="false" ht="14.25" hidden="false" customHeight="true" outlineLevel="0" collapsed="false">
      <c r="B1175" s="23" t="s">
        <v>133</v>
      </c>
      <c r="C1175" s="65" t="s">
        <v>142</v>
      </c>
      <c r="D1175" s="65" t="s">
        <v>990</v>
      </c>
      <c r="E1175" s="65" t="n">
        <v>1000000096</v>
      </c>
      <c r="F1175" s="66" t="s">
        <v>991</v>
      </c>
      <c r="G1175" s="42" t="n">
        <v>101.8</v>
      </c>
    </row>
    <row r="1176" customFormat="false" ht="14.25" hidden="false" customHeight="true" outlineLevel="0" collapsed="false">
      <c r="B1176" s="23" t="s">
        <v>133</v>
      </c>
      <c r="C1176" s="65" t="s">
        <v>145</v>
      </c>
      <c r="D1176" s="65" t="s">
        <v>1124</v>
      </c>
      <c r="E1176" s="65" t="n">
        <v>1000002759</v>
      </c>
      <c r="F1176" s="66" t="s">
        <v>1125</v>
      </c>
      <c r="G1176" s="42" t="n">
        <v>102</v>
      </c>
    </row>
    <row r="1177" customFormat="false" ht="14.25" hidden="false" customHeight="true" outlineLevel="0" collapsed="false">
      <c r="B1177" s="23" t="s">
        <v>134</v>
      </c>
      <c r="C1177" s="65" t="s">
        <v>62</v>
      </c>
      <c r="D1177" s="65" t="s">
        <v>1570</v>
      </c>
      <c r="E1177" s="65" t="n">
        <v>1000002990</v>
      </c>
      <c r="F1177" s="65" t="s">
        <v>1571</v>
      </c>
      <c r="G1177" s="42" t="n">
        <v>102</v>
      </c>
    </row>
    <row r="1178" customFormat="false" ht="14.25" hidden="false" customHeight="true" outlineLevel="0" collapsed="false">
      <c r="B1178" s="23" t="s">
        <v>134</v>
      </c>
      <c r="C1178" s="65" t="s">
        <v>71</v>
      </c>
      <c r="D1178" s="65" t="s">
        <v>2273</v>
      </c>
      <c r="E1178" s="65" t="n">
        <v>1000000774</v>
      </c>
      <c r="F1178" s="66" t="s">
        <v>2274</v>
      </c>
      <c r="G1178" s="42" t="n">
        <v>102</v>
      </c>
    </row>
    <row r="1179" customFormat="false" ht="14.25" hidden="false" customHeight="true" outlineLevel="0" collapsed="false">
      <c r="B1179" s="24" t="s">
        <v>134</v>
      </c>
      <c r="C1179" s="128" t="s">
        <v>61</v>
      </c>
      <c r="D1179" s="128" t="s">
        <v>1509</v>
      </c>
      <c r="E1179" s="128" t="n">
        <v>1000003854</v>
      </c>
      <c r="F1179" s="128" t="s">
        <v>1510</v>
      </c>
      <c r="G1179" s="42" t="n">
        <v>102.1</v>
      </c>
    </row>
    <row r="1180" customFormat="false" ht="14.25" hidden="false" customHeight="true" outlineLevel="0" collapsed="false">
      <c r="B1180" s="23" t="s">
        <v>134</v>
      </c>
      <c r="C1180" s="65" t="s">
        <v>62</v>
      </c>
      <c r="D1180" s="65" t="s">
        <v>1550</v>
      </c>
      <c r="E1180" s="65" t="n">
        <v>1000000313</v>
      </c>
      <c r="F1180" s="66" t="s">
        <v>1551</v>
      </c>
      <c r="G1180" s="42" t="n">
        <v>102.35</v>
      </c>
    </row>
    <row r="1181" customFormat="false" ht="14.25" hidden="false" customHeight="true" outlineLevel="0" collapsed="false">
      <c r="B1181" s="23" t="s">
        <v>134</v>
      </c>
      <c r="C1181" s="65" t="s">
        <v>78</v>
      </c>
      <c r="D1181" s="65" t="s">
        <v>2044</v>
      </c>
      <c r="E1181" s="65" t="n">
        <v>1000000215</v>
      </c>
      <c r="F1181" s="66" t="s">
        <v>2045</v>
      </c>
      <c r="G1181" s="42" t="n">
        <v>102.5</v>
      </c>
    </row>
    <row r="1182" customFormat="false" ht="14.25" hidden="false" customHeight="true" outlineLevel="0" collapsed="false">
      <c r="B1182" s="23" t="s">
        <v>133</v>
      </c>
      <c r="C1182" s="64" t="s">
        <v>29</v>
      </c>
      <c r="D1182" s="65" t="s">
        <v>837</v>
      </c>
      <c r="E1182" s="65" t="n">
        <v>1000003599</v>
      </c>
      <c r="F1182" s="65" t="s">
        <v>838</v>
      </c>
      <c r="G1182" s="42" t="n">
        <v>103</v>
      </c>
    </row>
    <row r="1183" customFormat="false" ht="14.25" hidden="false" customHeight="true" outlineLevel="0" collapsed="false">
      <c r="B1183" s="23" t="s">
        <v>130</v>
      </c>
      <c r="C1183" s="65" t="s">
        <v>118</v>
      </c>
      <c r="D1183" s="65" t="s">
        <v>2728</v>
      </c>
      <c r="E1183" s="65" t="n">
        <v>1000002665</v>
      </c>
      <c r="F1183" s="65" t="s">
        <v>2729</v>
      </c>
      <c r="G1183" s="42" t="n">
        <v>103</v>
      </c>
    </row>
    <row r="1184" customFormat="false" ht="14.25" hidden="false" customHeight="true" outlineLevel="0" collapsed="false">
      <c r="B1184" s="23" t="s">
        <v>134</v>
      </c>
      <c r="C1184" s="64" t="s">
        <v>69</v>
      </c>
      <c r="D1184" s="65" t="s">
        <v>1745</v>
      </c>
      <c r="E1184" s="65" t="n">
        <v>1000003597</v>
      </c>
      <c r="F1184" s="65" t="s">
        <v>1746</v>
      </c>
      <c r="G1184" s="42" t="n">
        <v>103.2</v>
      </c>
    </row>
    <row r="1185" customFormat="false" ht="14.25" hidden="false" customHeight="true" outlineLevel="0" collapsed="false">
      <c r="B1185" s="23" t="s">
        <v>133</v>
      </c>
      <c r="C1185" s="64" t="s">
        <v>24</v>
      </c>
      <c r="D1185" s="65" t="s">
        <v>653</v>
      </c>
      <c r="E1185" s="65" t="n">
        <v>1000000634</v>
      </c>
      <c r="F1185" s="66" t="s">
        <v>654</v>
      </c>
      <c r="G1185" s="42" t="n">
        <v>104</v>
      </c>
    </row>
    <row r="1186" customFormat="false" ht="14.25" hidden="false" customHeight="true" outlineLevel="0" collapsed="false">
      <c r="B1186" s="23" t="s">
        <v>130</v>
      </c>
      <c r="C1186" s="65" t="s">
        <v>108</v>
      </c>
      <c r="D1186" s="65" t="s">
        <v>374</v>
      </c>
      <c r="E1186" s="65" t="n">
        <v>1000001494</v>
      </c>
      <c r="F1186" s="66" t="s">
        <v>375</v>
      </c>
      <c r="G1186" s="42" t="n">
        <v>104</v>
      </c>
    </row>
    <row r="1187" customFormat="false" ht="14.25" hidden="false" customHeight="true" outlineLevel="0" collapsed="false">
      <c r="B1187" s="23" t="s">
        <v>4046</v>
      </c>
      <c r="C1187" s="65" t="s">
        <v>140</v>
      </c>
      <c r="D1187" s="65" t="s">
        <v>2363</v>
      </c>
      <c r="E1187" s="65" t="n">
        <v>1000001241</v>
      </c>
      <c r="F1187" s="66" t="s">
        <v>2364</v>
      </c>
      <c r="G1187" s="42" t="n">
        <v>104.2</v>
      </c>
    </row>
    <row r="1188" customFormat="false" ht="14.25" hidden="false" customHeight="true" outlineLevel="0" collapsed="false">
      <c r="B1188" s="23" t="s">
        <v>4046</v>
      </c>
      <c r="C1188" s="65" t="s">
        <v>97</v>
      </c>
      <c r="D1188" s="65" t="s">
        <v>2624</v>
      </c>
      <c r="E1188" s="65" t="n">
        <v>1000001357</v>
      </c>
      <c r="F1188" s="66" t="s">
        <v>2625</v>
      </c>
      <c r="G1188" s="42" t="n">
        <v>104.4</v>
      </c>
    </row>
    <row r="1189" customFormat="false" ht="14.25" hidden="false" customHeight="true" outlineLevel="0" collapsed="false">
      <c r="B1189" s="24" t="s">
        <v>4046</v>
      </c>
      <c r="C1189" s="128" t="s">
        <v>91</v>
      </c>
      <c r="D1189" s="128" t="s">
        <v>2411</v>
      </c>
      <c r="E1189" s="128" t="n">
        <v>1000004069</v>
      </c>
      <c r="F1189" s="128" t="s">
        <v>2412</v>
      </c>
      <c r="G1189" s="42" t="n">
        <v>104.8</v>
      </c>
    </row>
    <row r="1190" customFormat="false" ht="14.25" hidden="false" customHeight="true" outlineLevel="0" collapsed="false">
      <c r="B1190" s="23" t="s">
        <v>133</v>
      </c>
      <c r="C1190" s="64" t="s">
        <v>32</v>
      </c>
      <c r="D1190" s="65" t="s">
        <v>945</v>
      </c>
      <c r="E1190" s="65" t="n">
        <v>1000003763</v>
      </c>
      <c r="F1190" s="65" t="s">
        <v>946</v>
      </c>
      <c r="G1190" s="42" t="n">
        <v>105</v>
      </c>
    </row>
    <row r="1191" customFormat="false" ht="14.25" hidden="false" customHeight="true" outlineLevel="0" collapsed="false">
      <c r="B1191" s="23" t="s">
        <v>134</v>
      </c>
      <c r="C1191" s="65" t="s">
        <v>78</v>
      </c>
      <c r="D1191" s="65" t="s">
        <v>2046</v>
      </c>
      <c r="E1191" s="65" t="n">
        <v>1000000226</v>
      </c>
      <c r="F1191" s="66" t="s">
        <v>2047</v>
      </c>
      <c r="G1191" s="42" t="n">
        <v>105</v>
      </c>
    </row>
    <row r="1192" customFormat="false" ht="14.25" hidden="false" customHeight="true" outlineLevel="0" collapsed="false">
      <c r="B1192" s="23" t="s">
        <v>4046</v>
      </c>
      <c r="C1192" s="65" t="s">
        <v>105</v>
      </c>
      <c r="D1192" s="65" t="s">
        <v>2586</v>
      </c>
      <c r="E1192" s="65" t="n">
        <v>1000001609</v>
      </c>
      <c r="F1192" s="66" t="s">
        <v>2587</v>
      </c>
      <c r="G1192" s="42" t="n">
        <v>105.6</v>
      </c>
    </row>
    <row r="1193" customFormat="false" ht="14.25" hidden="false" customHeight="true" outlineLevel="0" collapsed="false">
      <c r="B1193" s="23" t="s">
        <v>134</v>
      </c>
      <c r="C1193" s="65" t="s">
        <v>61</v>
      </c>
      <c r="D1193" s="65" t="s">
        <v>1452</v>
      </c>
      <c r="E1193" s="65" t="n">
        <v>1000000171</v>
      </c>
      <c r="F1193" s="66" t="s">
        <v>1453</v>
      </c>
      <c r="G1193" s="42" t="n">
        <v>105.8</v>
      </c>
    </row>
    <row r="1194" customFormat="false" ht="14.25" hidden="false" customHeight="true" outlineLevel="0" collapsed="false">
      <c r="B1194" s="23" t="s">
        <v>133</v>
      </c>
      <c r="C1194" s="65" t="s">
        <v>47</v>
      </c>
      <c r="D1194" s="65" t="s">
        <v>1239</v>
      </c>
      <c r="E1194" s="65" t="n">
        <v>1000002748</v>
      </c>
      <c r="F1194" s="65" t="s">
        <v>1240</v>
      </c>
      <c r="G1194" s="42" t="n">
        <v>106.2</v>
      </c>
    </row>
    <row r="1195" customFormat="false" ht="14.25" hidden="false" customHeight="true" outlineLevel="0" collapsed="false">
      <c r="B1195" s="23" t="s">
        <v>134</v>
      </c>
      <c r="C1195" s="64" t="s">
        <v>69</v>
      </c>
      <c r="D1195" s="65" t="s">
        <v>1670</v>
      </c>
      <c r="E1195" s="65" t="n">
        <v>1000000508</v>
      </c>
      <c r="F1195" s="66" t="s">
        <v>1671</v>
      </c>
      <c r="G1195" s="42" t="n">
        <v>106.3</v>
      </c>
    </row>
    <row r="1196" customFormat="false" ht="14.25" hidden="false" customHeight="true" outlineLevel="0" collapsed="false">
      <c r="B1196" s="23" t="s">
        <v>134</v>
      </c>
      <c r="C1196" s="65" t="s">
        <v>78</v>
      </c>
      <c r="D1196" s="65" t="s">
        <v>2036</v>
      </c>
      <c r="E1196" s="65" t="n">
        <v>1000000206</v>
      </c>
      <c r="F1196" s="66" t="s">
        <v>2037</v>
      </c>
      <c r="G1196" s="42" t="n">
        <v>107.8</v>
      </c>
    </row>
    <row r="1197" customFormat="false" ht="14.25" hidden="false" customHeight="true" outlineLevel="0" collapsed="false">
      <c r="B1197" s="131" t="s">
        <v>133</v>
      </c>
      <c r="C1197" s="130" t="s">
        <v>142</v>
      </c>
      <c r="D1197" s="130" t="s">
        <v>3199</v>
      </c>
      <c r="E1197" s="130" t="n">
        <v>1000004405</v>
      </c>
      <c r="F1197" s="130" t="s">
        <v>3200</v>
      </c>
      <c r="G1197" s="42" t="n">
        <v>107.866666666667</v>
      </c>
    </row>
    <row r="1198" customFormat="false" ht="14.25" hidden="false" customHeight="true" outlineLevel="0" collapsed="false">
      <c r="B1198" s="23" t="s">
        <v>133</v>
      </c>
      <c r="C1198" s="65" t="s">
        <v>48</v>
      </c>
      <c r="D1198" s="65" t="s">
        <v>1265</v>
      </c>
      <c r="E1198" s="65" t="n">
        <v>1000000695</v>
      </c>
      <c r="F1198" s="66" t="s">
        <v>1266</v>
      </c>
      <c r="G1198" s="42" t="n">
        <v>108</v>
      </c>
    </row>
    <row r="1199" customFormat="false" ht="14.25" hidden="false" customHeight="true" outlineLevel="0" collapsed="false">
      <c r="B1199" s="23" t="s">
        <v>134</v>
      </c>
      <c r="C1199" s="65" t="s">
        <v>64</v>
      </c>
      <c r="D1199" s="65" t="s">
        <v>1606</v>
      </c>
      <c r="E1199" s="65" t="n">
        <v>1000003274</v>
      </c>
      <c r="F1199" s="66" t="s">
        <v>1607</v>
      </c>
      <c r="G1199" s="42" t="n">
        <v>108</v>
      </c>
    </row>
    <row r="1200" customFormat="false" ht="14.25" hidden="false" customHeight="true" outlineLevel="0" collapsed="false">
      <c r="B1200" s="23" t="s">
        <v>134</v>
      </c>
      <c r="C1200" s="65" t="s">
        <v>71</v>
      </c>
      <c r="D1200" s="65" t="s">
        <v>2283</v>
      </c>
      <c r="E1200" s="65" t="n">
        <v>1000002756</v>
      </c>
      <c r="F1200" s="65" t="s">
        <v>2284</v>
      </c>
      <c r="G1200" s="42" t="n">
        <v>108</v>
      </c>
    </row>
    <row r="1201" customFormat="false" ht="14.25" hidden="false" customHeight="true" outlineLevel="0" collapsed="false">
      <c r="B1201" s="23" t="s">
        <v>133</v>
      </c>
      <c r="C1201" s="64" t="s">
        <v>21</v>
      </c>
      <c r="D1201" s="65" t="s">
        <v>2945</v>
      </c>
      <c r="E1201" s="65" t="n">
        <v>1000004167</v>
      </c>
      <c r="F1201" s="66" t="s">
        <v>2946</v>
      </c>
      <c r="G1201" s="42" t="n">
        <v>108.2</v>
      </c>
    </row>
    <row r="1202" customFormat="false" ht="14.25" hidden="false" customHeight="true" outlineLevel="0" collapsed="false">
      <c r="B1202" s="23" t="s">
        <v>133</v>
      </c>
      <c r="C1202" s="65" t="s">
        <v>47</v>
      </c>
      <c r="D1202" s="65" t="s">
        <v>1241</v>
      </c>
      <c r="E1202" s="65" t="n">
        <v>1000002811</v>
      </c>
      <c r="F1202" s="65" t="s">
        <v>1242</v>
      </c>
      <c r="G1202" s="42" t="n">
        <v>108.68</v>
      </c>
    </row>
    <row r="1203" customFormat="false" ht="14.25" hidden="false" customHeight="true" outlineLevel="0" collapsed="false">
      <c r="B1203" s="23" t="s">
        <v>134</v>
      </c>
      <c r="C1203" s="65" t="s">
        <v>62</v>
      </c>
      <c r="D1203" s="65" t="s">
        <v>1564</v>
      </c>
      <c r="E1203" s="65" t="n">
        <v>1000000332</v>
      </c>
      <c r="F1203" s="66" t="s">
        <v>1565</v>
      </c>
      <c r="G1203" s="42" t="n">
        <v>108.8</v>
      </c>
    </row>
    <row r="1204" customFormat="false" ht="14.25" hidden="false" customHeight="true" outlineLevel="0" collapsed="false">
      <c r="B1204" s="23" t="s">
        <v>134</v>
      </c>
      <c r="C1204" s="65" t="s">
        <v>78</v>
      </c>
      <c r="D1204" s="65" t="s">
        <v>2004</v>
      </c>
      <c r="E1204" s="65" t="n">
        <v>1000000202</v>
      </c>
      <c r="F1204" s="66" t="s">
        <v>2005</v>
      </c>
      <c r="G1204" s="42" t="n">
        <v>109</v>
      </c>
    </row>
    <row r="1205" customFormat="false" ht="14.25" hidden="false" customHeight="true" outlineLevel="0" collapsed="false">
      <c r="B1205" s="23" t="s">
        <v>134</v>
      </c>
      <c r="C1205" s="65" t="s">
        <v>83</v>
      </c>
      <c r="D1205" s="65" t="s">
        <v>2158</v>
      </c>
      <c r="E1205" s="65" t="n">
        <v>1000000375</v>
      </c>
      <c r="F1205" s="66" t="s">
        <v>2159</v>
      </c>
      <c r="G1205" s="42" t="n">
        <v>109.4</v>
      </c>
    </row>
    <row r="1206" customFormat="false" ht="14.25" hidden="false" customHeight="true" outlineLevel="0" collapsed="false">
      <c r="B1206" s="23" t="s">
        <v>133</v>
      </c>
      <c r="C1206" s="65" t="s">
        <v>144</v>
      </c>
      <c r="D1206" s="65" t="s">
        <v>765</v>
      </c>
      <c r="E1206" s="65" t="n">
        <v>1000002620</v>
      </c>
      <c r="F1206" s="66" t="s">
        <v>766</v>
      </c>
      <c r="G1206" s="42" t="n">
        <v>109.6</v>
      </c>
    </row>
    <row r="1207" customFormat="false" ht="14.25" hidden="false" customHeight="true" outlineLevel="0" collapsed="false">
      <c r="B1207" s="23" t="s">
        <v>134</v>
      </c>
      <c r="C1207" s="65" t="s">
        <v>77</v>
      </c>
      <c r="D1207" s="65" t="s">
        <v>1942</v>
      </c>
      <c r="E1207" s="65" t="n">
        <v>1000000805</v>
      </c>
      <c r="F1207" s="66" t="s">
        <v>1943</v>
      </c>
      <c r="G1207" s="42" t="n">
        <v>109.63</v>
      </c>
    </row>
    <row r="1208" customFormat="false" ht="14.25" hidden="false" customHeight="true" outlineLevel="0" collapsed="false">
      <c r="B1208" s="23" t="s">
        <v>133</v>
      </c>
      <c r="C1208" s="64" t="s">
        <v>32</v>
      </c>
      <c r="D1208" s="65" t="s">
        <v>893</v>
      </c>
      <c r="E1208" s="65" t="n">
        <v>1000000458</v>
      </c>
      <c r="F1208" s="66" t="s">
        <v>894</v>
      </c>
      <c r="G1208" s="42" t="n">
        <v>110</v>
      </c>
    </row>
    <row r="1209" customFormat="false" ht="14.25" hidden="false" customHeight="true" outlineLevel="0" collapsed="false">
      <c r="B1209" s="23" t="s">
        <v>4046</v>
      </c>
      <c r="C1209" s="65" t="s">
        <v>140</v>
      </c>
      <c r="D1209" s="65" t="s">
        <v>2365</v>
      </c>
      <c r="E1209" s="65" t="n">
        <v>1000001239</v>
      </c>
      <c r="F1209" s="66" t="s">
        <v>2366</v>
      </c>
      <c r="G1209" s="42" t="n">
        <v>110</v>
      </c>
    </row>
    <row r="1210" customFormat="false" ht="14.25" hidden="false" customHeight="true" outlineLevel="0" collapsed="false">
      <c r="B1210" s="131" t="s">
        <v>133</v>
      </c>
      <c r="C1210" s="64" t="s">
        <v>24</v>
      </c>
      <c r="D1210" s="130" t="s">
        <v>3007</v>
      </c>
      <c r="E1210" s="130" t="n">
        <v>1000004215</v>
      </c>
      <c r="F1210" s="130" t="s">
        <v>3008</v>
      </c>
      <c r="G1210" s="42" t="n">
        <v>110</v>
      </c>
    </row>
    <row r="1211" customFormat="false" ht="14.25" hidden="false" customHeight="true" outlineLevel="0" collapsed="false">
      <c r="B1211" s="24" t="s">
        <v>133</v>
      </c>
      <c r="C1211" s="64" t="s">
        <v>27</v>
      </c>
      <c r="D1211" s="128" t="s">
        <v>855</v>
      </c>
      <c r="E1211" s="128" t="n">
        <v>1000003932</v>
      </c>
      <c r="F1211" s="128" t="s">
        <v>856</v>
      </c>
      <c r="G1211" s="42" t="n">
        <v>110.05</v>
      </c>
    </row>
    <row r="1212" customFormat="false" ht="14.25" hidden="false" customHeight="true" outlineLevel="0" collapsed="false">
      <c r="B1212" s="23" t="s">
        <v>134</v>
      </c>
      <c r="C1212" s="65" t="s">
        <v>74</v>
      </c>
      <c r="D1212" s="65" t="s">
        <v>1895</v>
      </c>
      <c r="E1212" s="65" t="n">
        <v>1000000829</v>
      </c>
      <c r="F1212" s="66" t="s">
        <v>1896</v>
      </c>
      <c r="G1212" s="42" t="n">
        <v>110.43</v>
      </c>
    </row>
    <row r="1213" customFormat="false" ht="14.25" hidden="false" customHeight="true" outlineLevel="0" collapsed="false">
      <c r="B1213" s="23" t="s">
        <v>133</v>
      </c>
      <c r="C1213" s="64" t="s">
        <v>27</v>
      </c>
      <c r="D1213" s="65" t="s">
        <v>843</v>
      </c>
      <c r="E1213" s="65" t="n">
        <v>1000003702</v>
      </c>
      <c r="F1213" s="65" t="s">
        <v>844</v>
      </c>
      <c r="G1213" s="42" t="n">
        <v>110.65</v>
      </c>
    </row>
    <row r="1214" customFormat="false" ht="14.25" hidden="false" customHeight="true" outlineLevel="0" collapsed="false">
      <c r="B1214" s="24" t="s">
        <v>133</v>
      </c>
      <c r="C1214" s="64" t="s">
        <v>29</v>
      </c>
      <c r="D1214" s="128" t="s">
        <v>857</v>
      </c>
      <c r="E1214" s="128" t="n">
        <v>1000003995</v>
      </c>
      <c r="F1214" s="128" t="s">
        <v>858</v>
      </c>
      <c r="G1214" s="42" t="n">
        <v>111</v>
      </c>
    </row>
    <row r="1215" customFormat="false" ht="14.25" hidden="false" customHeight="true" outlineLevel="0" collapsed="false">
      <c r="B1215" s="24" t="s">
        <v>134</v>
      </c>
      <c r="C1215" s="128" t="s">
        <v>61</v>
      </c>
      <c r="D1215" s="128" t="s">
        <v>1511</v>
      </c>
      <c r="E1215" s="128" t="n">
        <v>1000003855</v>
      </c>
      <c r="F1215" s="128" t="s">
        <v>1512</v>
      </c>
      <c r="G1215" s="42" t="n">
        <v>111.3</v>
      </c>
    </row>
    <row r="1216" customFormat="false" ht="14.25" hidden="false" customHeight="true" outlineLevel="0" collapsed="false">
      <c r="B1216" s="23" t="s">
        <v>133</v>
      </c>
      <c r="C1216" s="64" t="s">
        <v>27</v>
      </c>
      <c r="D1216" s="65" t="s">
        <v>833</v>
      </c>
      <c r="E1216" s="65" t="n">
        <v>1000003525</v>
      </c>
      <c r="F1216" s="65" t="s">
        <v>834</v>
      </c>
      <c r="G1216" s="42" t="n">
        <v>111.65</v>
      </c>
    </row>
    <row r="1217" customFormat="false" ht="14.25" hidden="false" customHeight="true" outlineLevel="0" collapsed="false">
      <c r="B1217" s="23" t="s">
        <v>133</v>
      </c>
      <c r="C1217" s="65" t="s">
        <v>141</v>
      </c>
      <c r="D1217" s="65" t="s">
        <v>959</v>
      </c>
      <c r="E1217" s="65" t="n">
        <v>1000000087</v>
      </c>
      <c r="F1217" s="66" t="s">
        <v>960</v>
      </c>
      <c r="G1217" s="42" t="n">
        <v>111.8</v>
      </c>
    </row>
    <row r="1218" customFormat="false" ht="14.25" hidden="false" customHeight="true" outlineLevel="0" collapsed="false">
      <c r="B1218" s="23" t="s">
        <v>134</v>
      </c>
      <c r="C1218" s="65" t="s">
        <v>83</v>
      </c>
      <c r="D1218" s="65" t="s">
        <v>2162</v>
      </c>
      <c r="E1218" s="65" t="n">
        <v>1000000372</v>
      </c>
      <c r="F1218" s="66" t="s">
        <v>2163</v>
      </c>
      <c r="G1218" s="42" t="n">
        <v>112.49</v>
      </c>
    </row>
    <row r="1219" customFormat="false" ht="14.25" hidden="false" customHeight="true" outlineLevel="0" collapsed="false">
      <c r="B1219" s="131" t="s">
        <v>132</v>
      </c>
      <c r="C1219" s="130" t="s">
        <v>101</v>
      </c>
      <c r="D1219" s="130" t="s">
        <v>3118</v>
      </c>
      <c r="E1219" s="130" t="n">
        <v>1000004330</v>
      </c>
      <c r="F1219" s="130" t="s">
        <v>3119</v>
      </c>
      <c r="G1219" s="42" t="n">
        <v>112.8</v>
      </c>
    </row>
    <row r="1220" customFormat="false" ht="14.25" hidden="false" customHeight="true" outlineLevel="0" collapsed="false">
      <c r="B1220" s="131" t="s">
        <v>132</v>
      </c>
      <c r="C1220" s="130" t="s">
        <v>101</v>
      </c>
      <c r="D1220" s="130" t="s">
        <v>3091</v>
      </c>
      <c r="E1220" s="130" t="n">
        <v>1000004315</v>
      </c>
      <c r="F1220" s="130" t="s">
        <v>3092</v>
      </c>
      <c r="G1220" s="42" t="n">
        <v>112.85</v>
      </c>
    </row>
    <row r="1221" customFormat="false" ht="14.25" hidden="false" customHeight="true" outlineLevel="0" collapsed="false">
      <c r="B1221" s="23" t="s">
        <v>133</v>
      </c>
      <c r="C1221" s="65" t="s">
        <v>144</v>
      </c>
      <c r="D1221" s="65" t="s">
        <v>4311</v>
      </c>
      <c r="E1221" s="65" t="n">
        <v>1000000617</v>
      </c>
      <c r="F1221" s="66" t="s">
        <v>4312</v>
      </c>
      <c r="G1221" s="42" t="n">
        <v>113</v>
      </c>
    </row>
    <row r="1222" customFormat="false" ht="14.25" hidden="false" customHeight="true" outlineLevel="0" collapsed="false">
      <c r="B1222" s="23" t="s">
        <v>4046</v>
      </c>
      <c r="C1222" s="65" t="s">
        <v>105</v>
      </c>
      <c r="D1222" s="65" t="s">
        <v>2590</v>
      </c>
      <c r="E1222" s="65" t="n">
        <v>1000001590</v>
      </c>
      <c r="F1222" s="66" t="s">
        <v>2591</v>
      </c>
      <c r="G1222" s="42" t="n">
        <v>113.29</v>
      </c>
    </row>
    <row r="1223" customFormat="false" ht="14.25" hidden="false" customHeight="true" outlineLevel="0" collapsed="false">
      <c r="B1223" s="23" t="s">
        <v>134</v>
      </c>
      <c r="C1223" s="65" t="s">
        <v>58</v>
      </c>
      <c r="D1223" s="65" t="s">
        <v>1410</v>
      </c>
      <c r="E1223" s="65" t="n">
        <v>1000000288</v>
      </c>
      <c r="F1223" s="66" t="s">
        <v>1411</v>
      </c>
      <c r="G1223" s="42" t="n">
        <v>114</v>
      </c>
    </row>
    <row r="1224" customFormat="false" ht="14.25" hidden="false" customHeight="true" outlineLevel="0" collapsed="false">
      <c r="B1224" s="23" t="s">
        <v>134</v>
      </c>
      <c r="C1224" s="65" t="s">
        <v>71</v>
      </c>
      <c r="D1224" s="65" t="s">
        <v>2265</v>
      </c>
      <c r="E1224" s="65" t="n">
        <v>1000000775</v>
      </c>
      <c r="F1224" s="66" t="s">
        <v>2266</v>
      </c>
      <c r="G1224" s="42" t="n">
        <v>114</v>
      </c>
    </row>
    <row r="1225" customFormat="false" ht="14.25" hidden="false" customHeight="true" outlineLevel="0" collapsed="false">
      <c r="B1225" s="23" t="s">
        <v>134</v>
      </c>
      <c r="C1225" s="65" t="s">
        <v>73</v>
      </c>
      <c r="D1225" s="65" t="s">
        <v>2307</v>
      </c>
      <c r="E1225" s="65" t="n">
        <v>1000003061</v>
      </c>
      <c r="F1225" s="65" t="s">
        <v>2308</v>
      </c>
      <c r="G1225" s="42" t="n">
        <v>114</v>
      </c>
    </row>
    <row r="1226" customFormat="false" ht="14.25" hidden="false" customHeight="true" outlineLevel="0" collapsed="false">
      <c r="B1226" s="23" t="s">
        <v>130</v>
      </c>
      <c r="C1226" s="65" t="s">
        <v>108</v>
      </c>
      <c r="D1226" s="65" t="s">
        <v>2684</v>
      </c>
      <c r="E1226" s="65" t="n">
        <v>1000002851</v>
      </c>
      <c r="F1226" s="66" t="s">
        <v>2685</v>
      </c>
      <c r="G1226" s="42" t="n">
        <v>114</v>
      </c>
    </row>
    <row r="1227" customFormat="false" ht="14.25" hidden="false" customHeight="true" outlineLevel="0" collapsed="false">
      <c r="B1227" s="23" t="s">
        <v>134</v>
      </c>
      <c r="C1227" s="65" t="s">
        <v>61</v>
      </c>
      <c r="D1227" s="65" t="s">
        <v>1502</v>
      </c>
      <c r="E1227" s="65" t="n">
        <v>1000003598</v>
      </c>
      <c r="F1227" s="65" t="s">
        <v>1503</v>
      </c>
      <c r="G1227" s="42" t="n">
        <v>114.3</v>
      </c>
    </row>
    <row r="1228" customFormat="false" ht="14.25" hidden="false" customHeight="true" outlineLevel="0" collapsed="false">
      <c r="B1228" s="24" t="s">
        <v>4046</v>
      </c>
      <c r="C1228" s="128" t="s">
        <v>101</v>
      </c>
      <c r="D1228" s="128" t="s">
        <v>2554</v>
      </c>
      <c r="E1228" s="128" t="n">
        <v>1000004036</v>
      </c>
      <c r="F1228" s="128" t="s">
        <v>2555</v>
      </c>
      <c r="G1228" s="42" t="n">
        <v>114.88</v>
      </c>
    </row>
    <row r="1229" customFormat="false" ht="14.25" hidden="false" customHeight="true" outlineLevel="0" collapsed="false">
      <c r="B1229" s="23" t="s">
        <v>134</v>
      </c>
      <c r="C1229" s="64" t="s">
        <v>65</v>
      </c>
      <c r="D1229" s="65" t="s">
        <v>1743</v>
      </c>
      <c r="E1229" s="65" t="n">
        <v>1000003586</v>
      </c>
      <c r="F1229" s="65" t="s">
        <v>1744</v>
      </c>
      <c r="G1229" s="42" t="n">
        <v>115</v>
      </c>
    </row>
    <row r="1230" customFormat="false" ht="14.25" hidden="false" customHeight="true" outlineLevel="0" collapsed="false">
      <c r="B1230" s="24" t="s">
        <v>134</v>
      </c>
      <c r="C1230" s="128" t="s">
        <v>61</v>
      </c>
      <c r="D1230" s="128" t="s">
        <v>2888</v>
      </c>
      <c r="E1230" s="128" t="n">
        <v>1000004119</v>
      </c>
      <c r="F1230" s="128" t="s">
        <v>2889</v>
      </c>
      <c r="G1230" s="42" t="n">
        <v>115.4</v>
      </c>
    </row>
    <row r="1231" customFormat="false" ht="14.25" hidden="false" customHeight="true" outlineLevel="0" collapsed="false">
      <c r="B1231" s="23" t="s">
        <v>130</v>
      </c>
      <c r="C1231" s="65" t="s">
        <v>108</v>
      </c>
      <c r="D1231" s="65" t="s">
        <v>372</v>
      </c>
      <c r="E1231" s="65" t="n">
        <v>1000001509</v>
      </c>
      <c r="F1231" s="66" t="s">
        <v>373</v>
      </c>
      <c r="G1231" s="42" t="n">
        <v>116.2</v>
      </c>
    </row>
    <row r="1232" customFormat="false" ht="14.25" hidden="false" customHeight="true" outlineLevel="0" collapsed="false">
      <c r="B1232" s="23" t="s">
        <v>133</v>
      </c>
      <c r="C1232" s="65" t="s">
        <v>52</v>
      </c>
      <c r="D1232" s="65" t="s">
        <v>1319</v>
      </c>
      <c r="E1232" s="65" t="n">
        <v>1000000975</v>
      </c>
      <c r="F1232" s="66" t="s">
        <v>1320</v>
      </c>
      <c r="G1232" s="42" t="n">
        <v>116.29</v>
      </c>
    </row>
    <row r="1233" customFormat="false" ht="14.25" hidden="false" customHeight="true" outlineLevel="0" collapsed="false">
      <c r="B1233" s="23" t="s">
        <v>133</v>
      </c>
      <c r="C1233" s="65" t="s">
        <v>144</v>
      </c>
      <c r="D1233" s="65" t="s">
        <v>2934</v>
      </c>
      <c r="E1233" s="65" t="n">
        <v>1000004153</v>
      </c>
      <c r="F1233" s="66" t="s">
        <v>2410</v>
      </c>
      <c r="G1233" s="42" t="n">
        <v>117.5</v>
      </c>
    </row>
    <row r="1234" customFormat="false" ht="14.25" hidden="false" customHeight="true" outlineLevel="0" collapsed="false">
      <c r="B1234" s="24" t="s">
        <v>134</v>
      </c>
      <c r="C1234" s="128" t="s">
        <v>81</v>
      </c>
      <c r="D1234" s="128" t="s">
        <v>2144</v>
      </c>
      <c r="E1234" s="128" t="n">
        <v>1000003881</v>
      </c>
      <c r="F1234" s="128" t="s">
        <v>2145</v>
      </c>
      <c r="G1234" s="42" t="n">
        <v>117.67</v>
      </c>
    </row>
    <row r="1235" customFormat="false" ht="14.25" hidden="false" customHeight="true" outlineLevel="0" collapsed="false">
      <c r="B1235" s="23" t="s">
        <v>133</v>
      </c>
      <c r="C1235" s="64" t="s">
        <v>29</v>
      </c>
      <c r="D1235" s="65" t="s">
        <v>813</v>
      </c>
      <c r="E1235" s="65" t="n">
        <v>1000000734</v>
      </c>
      <c r="F1235" s="66" t="s">
        <v>814</v>
      </c>
      <c r="G1235" s="42" t="n">
        <v>118</v>
      </c>
    </row>
    <row r="1236" customFormat="false" ht="14.25" hidden="false" customHeight="true" outlineLevel="0" collapsed="false">
      <c r="B1236" s="23" t="s">
        <v>134</v>
      </c>
      <c r="C1236" s="65" t="s">
        <v>58</v>
      </c>
      <c r="D1236" s="65" t="s">
        <v>1438</v>
      </c>
      <c r="E1236" s="65" t="n">
        <v>1000003162</v>
      </c>
      <c r="F1236" s="65" t="s">
        <v>1439</v>
      </c>
      <c r="G1236" s="42" t="n">
        <v>118.3</v>
      </c>
    </row>
    <row r="1237" customFormat="false" ht="14.25" hidden="false" customHeight="true" outlineLevel="0" collapsed="false">
      <c r="B1237" s="23" t="s">
        <v>4046</v>
      </c>
      <c r="C1237" s="65" t="s">
        <v>105</v>
      </c>
      <c r="D1237" s="65" t="s">
        <v>2580</v>
      </c>
      <c r="E1237" s="65" t="n">
        <v>1000001615</v>
      </c>
      <c r="F1237" s="66" t="s">
        <v>2581</v>
      </c>
      <c r="G1237" s="42" t="n">
        <v>118.3</v>
      </c>
    </row>
    <row r="1238" customFormat="false" ht="14.25" hidden="false" customHeight="true" outlineLevel="0" collapsed="false">
      <c r="B1238" s="23" t="s">
        <v>134</v>
      </c>
      <c r="C1238" s="65" t="s">
        <v>81</v>
      </c>
      <c r="D1238" s="65" t="s">
        <v>2114</v>
      </c>
      <c r="E1238" s="65" t="n">
        <v>1000000836</v>
      </c>
      <c r="F1238" s="66" t="s">
        <v>2115</v>
      </c>
      <c r="G1238" s="42" t="n">
        <v>118.8</v>
      </c>
    </row>
    <row r="1239" customFormat="false" ht="14.25" hidden="false" customHeight="true" outlineLevel="0" collapsed="false">
      <c r="B1239" s="23" t="s">
        <v>133</v>
      </c>
      <c r="C1239" s="65" t="s">
        <v>55</v>
      </c>
      <c r="D1239" s="65" t="s">
        <v>1371</v>
      </c>
      <c r="E1239" s="65" t="n">
        <v>1000003489</v>
      </c>
      <c r="F1239" s="65" t="s">
        <v>1372</v>
      </c>
      <c r="G1239" s="42" t="n">
        <v>119</v>
      </c>
    </row>
    <row r="1240" customFormat="false" ht="14.25" hidden="false" customHeight="true" outlineLevel="0" collapsed="false">
      <c r="B1240" s="23" t="s">
        <v>134</v>
      </c>
      <c r="C1240" s="65" t="s">
        <v>73</v>
      </c>
      <c r="D1240" s="65" t="s">
        <v>2305</v>
      </c>
      <c r="E1240" s="65" t="n">
        <v>1000001093</v>
      </c>
      <c r="F1240" s="66" t="s">
        <v>2306</v>
      </c>
      <c r="G1240" s="42" t="n">
        <v>119</v>
      </c>
    </row>
    <row r="1241" customFormat="false" ht="14.25" hidden="false" customHeight="true" outlineLevel="0" collapsed="false">
      <c r="B1241" s="24" t="s">
        <v>133</v>
      </c>
      <c r="C1241" s="64" t="s">
        <v>24</v>
      </c>
      <c r="D1241" s="128" t="s">
        <v>168</v>
      </c>
      <c r="E1241" s="128" t="n">
        <v>1000003948</v>
      </c>
      <c r="F1241" s="128" t="s">
        <v>169</v>
      </c>
      <c r="G1241" s="42" t="n">
        <v>119.7</v>
      </c>
    </row>
    <row r="1242" customFormat="false" ht="14.25" hidden="false" customHeight="true" outlineLevel="0" collapsed="false">
      <c r="B1242" s="23" t="s">
        <v>134</v>
      </c>
      <c r="C1242" s="65" t="s">
        <v>78</v>
      </c>
      <c r="D1242" s="65" t="s">
        <v>2032</v>
      </c>
      <c r="E1242" s="65" t="n">
        <v>1000000211</v>
      </c>
      <c r="F1242" s="66" t="s">
        <v>2033</v>
      </c>
      <c r="G1242" s="42" t="n">
        <v>119.8</v>
      </c>
    </row>
    <row r="1243" customFormat="false" ht="14.25" hidden="false" customHeight="true" outlineLevel="0" collapsed="false">
      <c r="B1243" s="23" t="s">
        <v>133</v>
      </c>
      <c r="C1243" s="64" t="s">
        <v>24</v>
      </c>
      <c r="D1243" s="65" t="s">
        <v>697</v>
      </c>
      <c r="E1243" s="65" t="n">
        <v>1000001034</v>
      </c>
      <c r="F1243" s="66" t="s">
        <v>698</v>
      </c>
      <c r="G1243" s="42" t="n">
        <v>120</v>
      </c>
    </row>
    <row r="1244" customFormat="false" ht="14.25" hidden="false" customHeight="true" outlineLevel="0" collapsed="false">
      <c r="B1244" s="23" t="s">
        <v>133</v>
      </c>
      <c r="C1244" s="65" t="s">
        <v>55</v>
      </c>
      <c r="D1244" s="65" t="s">
        <v>256</v>
      </c>
      <c r="E1244" s="65" t="n">
        <v>1000001031</v>
      </c>
      <c r="F1244" s="66" t="s">
        <v>257</v>
      </c>
      <c r="G1244" s="42" t="n">
        <v>120</v>
      </c>
    </row>
    <row r="1245" customFormat="false" ht="14.25" hidden="false" customHeight="true" outlineLevel="0" collapsed="false">
      <c r="B1245" s="23" t="s">
        <v>134</v>
      </c>
      <c r="C1245" s="65" t="s">
        <v>64</v>
      </c>
      <c r="D1245" s="65" t="s">
        <v>1604</v>
      </c>
      <c r="E1245" s="65" t="n">
        <v>1000003246</v>
      </c>
      <c r="F1245" s="66" t="s">
        <v>1605</v>
      </c>
      <c r="G1245" s="42" t="n">
        <v>120</v>
      </c>
    </row>
    <row r="1246" customFormat="false" ht="14.25" hidden="false" customHeight="true" outlineLevel="0" collapsed="false">
      <c r="B1246" s="23" t="s">
        <v>134</v>
      </c>
      <c r="C1246" s="65" t="s">
        <v>71</v>
      </c>
      <c r="D1246" s="65" t="s">
        <v>2289</v>
      </c>
      <c r="E1246" s="65" t="n">
        <v>1000003716</v>
      </c>
      <c r="F1246" s="65" t="s">
        <v>2290</v>
      </c>
      <c r="G1246" s="42" t="n">
        <v>120</v>
      </c>
    </row>
    <row r="1247" customFormat="false" ht="14.25" hidden="false" customHeight="true" outlineLevel="0" collapsed="false">
      <c r="B1247" s="23" t="s">
        <v>133</v>
      </c>
      <c r="C1247" s="65" t="s">
        <v>37</v>
      </c>
      <c r="D1247" s="65" t="s">
        <v>1040</v>
      </c>
      <c r="E1247" s="65" t="n">
        <v>1000000407</v>
      </c>
      <c r="F1247" s="66" t="s">
        <v>1041</v>
      </c>
      <c r="G1247" s="42" t="n">
        <v>120.3</v>
      </c>
    </row>
    <row r="1248" customFormat="false" ht="14.25" hidden="false" customHeight="true" outlineLevel="0" collapsed="false">
      <c r="B1248" s="23" t="s">
        <v>133</v>
      </c>
      <c r="C1248" s="65" t="s">
        <v>141</v>
      </c>
      <c r="D1248" s="65" t="s">
        <v>978</v>
      </c>
      <c r="E1248" s="65" t="n">
        <v>1000003727</v>
      </c>
      <c r="F1248" s="65" t="s">
        <v>979</v>
      </c>
      <c r="G1248" s="42" t="n">
        <v>120.5</v>
      </c>
    </row>
    <row r="1249" customFormat="false" ht="14.25" hidden="false" customHeight="true" outlineLevel="0" collapsed="false">
      <c r="B1249" s="23" t="s">
        <v>134</v>
      </c>
      <c r="C1249" s="64" t="s">
        <v>65</v>
      </c>
      <c r="D1249" s="65" t="s">
        <v>1648</v>
      </c>
      <c r="E1249" s="65" t="n">
        <v>1000000497</v>
      </c>
      <c r="F1249" s="66" t="s">
        <v>1649</v>
      </c>
      <c r="G1249" s="42" t="n">
        <v>120.9</v>
      </c>
    </row>
    <row r="1250" customFormat="false" ht="14.25" hidden="false" customHeight="true" outlineLevel="0" collapsed="false">
      <c r="B1250" s="23" t="s">
        <v>133</v>
      </c>
      <c r="C1250" s="65" t="s">
        <v>51</v>
      </c>
      <c r="D1250" s="65" t="s">
        <v>1289</v>
      </c>
      <c r="E1250" s="65" t="n">
        <v>1000000383</v>
      </c>
      <c r="F1250" s="66" t="s">
        <v>1290</v>
      </c>
      <c r="G1250" s="42" t="n">
        <v>121</v>
      </c>
    </row>
    <row r="1251" customFormat="false" ht="14.25" hidden="false" customHeight="true" outlineLevel="0" collapsed="false">
      <c r="B1251" s="23" t="s">
        <v>133</v>
      </c>
      <c r="C1251" s="65" t="s">
        <v>142</v>
      </c>
      <c r="D1251" s="65" t="s">
        <v>996</v>
      </c>
      <c r="E1251" s="65" t="n">
        <v>1000000113</v>
      </c>
      <c r="F1251" s="66" t="s">
        <v>997</v>
      </c>
      <c r="G1251" s="42" t="n">
        <v>121.5</v>
      </c>
    </row>
    <row r="1252" customFormat="false" ht="14.25" hidden="false" customHeight="true" outlineLevel="0" collapsed="false">
      <c r="B1252" s="23" t="s">
        <v>134</v>
      </c>
      <c r="C1252" s="65" t="s">
        <v>78</v>
      </c>
      <c r="D1252" s="65" t="s">
        <v>2969</v>
      </c>
      <c r="E1252" s="65" t="n">
        <v>1000004174</v>
      </c>
      <c r="F1252" s="66" t="s">
        <v>2970</v>
      </c>
      <c r="G1252" s="42" t="n">
        <v>122.9</v>
      </c>
    </row>
    <row r="1253" customFormat="false" ht="14.25" hidden="false" customHeight="true" outlineLevel="0" collapsed="false">
      <c r="B1253" s="23" t="s">
        <v>134</v>
      </c>
      <c r="C1253" s="65" t="s">
        <v>79</v>
      </c>
      <c r="D1253" s="65" t="s">
        <v>2237</v>
      </c>
      <c r="E1253" s="65" t="n">
        <v>1000003126</v>
      </c>
      <c r="F1253" s="65" t="s">
        <v>2238</v>
      </c>
      <c r="G1253" s="42" t="n">
        <v>123.4</v>
      </c>
    </row>
    <row r="1254" customFormat="false" ht="14.25" hidden="false" customHeight="true" outlineLevel="0" collapsed="false">
      <c r="B1254" s="23" t="s">
        <v>134</v>
      </c>
      <c r="C1254" s="65" t="s">
        <v>78</v>
      </c>
      <c r="D1254" s="65" t="s">
        <v>2056</v>
      </c>
      <c r="E1254" s="65" t="n">
        <v>1000002903</v>
      </c>
      <c r="F1254" s="66" t="s">
        <v>2057</v>
      </c>
      <c r="G1254" s="42" t="n">
        <v>123.8</v>
      </c>
    </row>
    <row r="1255" customFormat="false" ht="14.25" hidden="false" customHeight="true" outlineLevel="0" collapsed="false">
      <c r="B1255" s="23" t="s">
        <v>133</v>
      </c>
      <c r="C1255" s="64" t="s">
        <v>32</v>
      </c>
      <c r="D1255" s="65" t="s">
        <v>871</v>
      </c>
      <c r="E1255" s="65" t="n">
        <v>1000000461</v>
      </c>
      <c r="F1255" s="66" t="s">
        <v>872</v>
      </c>
      <c r="G1255" s="42" t="n">
        <v>124</v>
      </c>
    </row>
    <row r="1256" customFormat="false" ht="14.25" hidden="false" customHeight="true" outlineLevel="0" collapsed="false">
      <c r="B1256" s="23" t="s">
        <v>134</v>
      </c>
      <c r="C1256" s="65" t="s">
        <v>74</v>
      </c>
      <c r="D1256" s="65" t="s">
        <v>2922</v>
      </c>
      <c r="E1256" s="65" t="n">
        <v>1000004151</v>
      </c>
      <c r="F1256" s="66" t="s">
        <v>2923</v>
      </c>
      <c r="G1256" s="42" t="n">
        <v>124.11</v>
      </c>
    </row>
    <row r="1257" customFormat="false" ht="14.25" hidden="false" customHeight="true" outlineLevel="0" collapsed="false">
      <c r="B1257" s="23" t="s">
        <v>134</v>
      </c>
      <c r="C1257" s="65" t="s">
        <v>79</v>
      </c>
      <c r="D1257" s="65" t="s">
        <v>2219</v>
      </c>
      <c r="E1257" s="65" t="n">
        <v>1000001002</v>
      </c>
      <c r="F1257" s="66" t="s">
        <v>2220</v>
      </c>
      <c r="G1257" s="42" t="n">
        <v>124.2</v>
      </c>
    </row>
    <row r="1258" customFormat="false" ht="14.25" hidden="false" customHeight="true" outlineLevel="0" collapsed="false">
      <c r="B1258" s="23" t="s">
        <v>134</v>
      </c>
      <c r="C1258" s="65" t="s">
        <v>71</v>
      </c>
      <c r="D1258" s="65" t="s">
        <v>2269</v>
      </c>
      <c r="E1258" s="65" t="n">
        <v>1000000773</v>
      </c>
      <c r="F1258" s="66" t="s">
        <v>2270</v>
      </c>
      <c r="G1258" s="42" t="n">
        <v>124.6</v>
      </c>
    </row>
    <row r="1259" customFormat="false" ht="14.25" hidden="false" customHeight="true" outlineLevel="0" collapsed="false">
      <c r="B1259" s="23" t="s">
        <v>133</v>
      </c>
      <c r="C1259" s="65" t="s">
        <v>48</v>
      </c>
      <c r="D1259" s="65" t="s">
        <v>1257</v>
      </c>
      <c r="E1259" s="65" t="n">
        <v>1000000692</v>
      </c>
      <c r="F1259" s="66" t="s">
        <v>1258</v>
      </c>
      <c r="G1259" s="42" t="n">
        <v>124.8</v>
      </c>
    </row>
    <row r="1260" customFormat="false" ht="14.25" hidden="false" customHeight="true" outlineLevel="0" collapsed="false">
      <c r="B1260" s="23" t="s">
        <v>134</v>
      </c>
      <c r="C1260" s="64" t="s">
        <v>65</v>
      </c>
      <c r="D1260" s="65" t="s">
        <v>1739</v>
      </c>
      <c r="E1260" s="65" t="n">
        <v>1000003415</v>
      </c>
      <c r="F1260" s="65" t="s">
        <v>1740</v>
      </c>
      <c r="G1260" s="42" t="n">
        <v>125</v>
      </c>
    </row>
    <row r="1261" customFormat="false" ht="14.25" hidden="false" customHeight="true" outlineLevel="0" collapsed="false">
      <c r="B1261" s="23" t="s">
        <v>134</v>
      </c>
      <c r="C1261" s="65" t="s">
        <v>71</v>
      </c>
      <c r="D1261" s="65" t="s">
        <v>2277</v>
      </c>
      <c r="E1261" s="65" t="n">
        <v>1000001083</v>
      </c>
      <c r="F1261" s="66" t="s">
        <v>2278</v>
      </c>
      <c r="G1261" s="42" t="n">
        <v>125</v>
      </c>
    </row>
    <row r="1262" customFormat="false" ht="14.25" hidden="false" customHeight="true" outlineLevel="0" collapsed="false">
      <c r="B1262" s="23" t="s">
        <v>133</v>
      </c>
      <c r="C1262" s="65" t="s">
        <v>52</v>
      </c>
      <c r="D1262" s="65" t="s">
        <v>452</v>
      </c>
      <c r="E1262" s="65" t="n">
        <v>1000004171</v>
      </c>
      <c r="F1262" s="66" t="s">
        <v>453</v>
      </c>
      <c r="G1262" s="42" t="n">
        <v>125</v>
      </c>
    </row>
    <row r="1263" customFormat="false" ht="14.25" hidden="false" customHeight="true" outlineLevel="0" collapsed="false">
      <c r="B1263" s="23" t="s">
        <v>4046</v>
      </c>
      <c r="C1263" s="65" t="s">
        <v>101</v>
      </c>
      <c r="D1263" s="65" t="s">
        <v>2500</v>
      </c>
      <c r="E1263" s="65" t="n">
        <v>1000001910</v>
      </c>
      <c r="F1263" s="66" t="s">
        <v>2501</v>
      </c>
      <c r="G1263" s="42" t="n">
        <v>125.1</v>
      </c>
    </row>
    <row r="1264" customFormat="false" ht="14.25" hidden="false" customHeight="true" outlineLevel="0" collapsed="false">
      <c r="B1264" s="23" t="s">
        <v>134</v>
      </c>
      <c r="C1264" s="64" t="s">
        <v>69</v>
      </c>
      <c r="D1264" s="65" t="s">
        <v>1650</v>
      </c>
      <c r="E1264" s="65" t="n">
        <v>1000000511</v>
      </c>
      <c r="F1264" s="66" t="s">
        <v>1651</v>
      </c>
      <c r="G1264" s="42" t="n">
        <v>125.2</v>
      </c>
    </row>
    <row r="1265" customFormat="false" ht="14.25" hidden="false" customHeight="true" outlineLevel="0" collapsed="false">
      <c r="B1265" s="23" t="s">
        <v>4046</v>
      </c>
      <c r="C1265" s="65" t="s">
        <v>140</v>
      </c>
      <c r="D1265" s="65" t="s">
        <v>2354</v>
      </c>
      <c r="E1265" s="65" t="n">
        <v>1000001259</v>
      </c>
      <c r="F1265" s="66" t="s">
        <v>1525</v>
      </c>
      <c r="G1265" s="42" t="n">
        <v>125.6</v>
      </c>
    </row>
    <row r="1266" customFormat="false" ht="14.25" hidden="false" customHeight="true" outlineLevel="0" collapsed="false">
      <c r="B1266" s="23" t="s">
        <v>4046</v>
      </c>
      <c r="C1266" s="65" t="s">
        <v>93</v>
      </c>
      <c r="D1266" s="65" t="s">
        <v>2423</v>
      </c>
      <c r="E1266" s="65" t="n">
        <v>1000001413</v>
      </c>
      <c r="F1266" s="66" t="s">
        <v>2424</v>
      </c>
      <c r="G1266" s="42" t="n">
        <v>125.9</v>
      </c>
    </row>
    <row r="1267" customFormat="false" ht="14.25" hidden="false" customHeight="true" outlineLevel="0" collapsed="false">
      <c r="B1267" s="23" t="s">
        <v>134</v>
      </c>
      <c r="C1267" s="64" t="s">
        <v>65</v>
      </c>
      <c r="D1267" s="65" t="s">
        <v>1664</v>
      </c>
      <c r="E1267" s="65" t="n">
        <v>1000000503</v>
      </c>
      <c r="F1267" s="66" t="s">
        <v>1665</v>
      </c>
      <c r="G1267" s="42" t="n">
        <v>126</v>
      </c>
    </row>
    <row r="1268" customFormat="false" ht="14.25" hidden="false" customHeight="true" outlineLevel="0" collapsed="false">
      <c r="B1268" s="23" t="s">
        <v>130</v>
      </c>
      <c r="C1268" s="65" t="s">
        <v>122</v>
      </c>
      <c r="D1268" s="65" t="s">
        <v>2796</v>
      </c>
      <c r="E1268" s="65" t="n">
        <v>1000001644</v>
      </c>
      <c r="F1268" s="66" t="s">
        <v>2797</v>
      </c>
      <c r="G1268" s="42" t="n">
        <v>126</v>
      </c>
    </row>
    <row r="1269" customFormat="false" ht="14.25" hidden="false" customHeight="true" outlineLevel="0" collapsed="false">
      <c r="B1269" s="24" t="s">
        <v>133</v>
      </c>
      <c r="C1269" s="64" t="s">
        <v>32</v>
      </c>
      <c r="D1269" s="128" t="s">
        <v>951</v>
      </c>
      <c r="E1269" s="128" t="n">
        <v>1000004083</v>
      </c>
      <c r="F1269" s="128" t="s">
        <v>952</v>
      </c>
      <c r="G1269" s="42" t="n">
        <v>126.54</v>
      </c>
    </row>
    <row r="1270" customFormat="false" ht="14.25" hidden="false" customHeight="true" outlineLevel="0" collapsed="false">
      <c r="B1270" s="23" t="s">
        <v>133</v>
      </c>
      <c r="C1270" s="64" t="s">
        <v>30</v>
      </c>
      <c r="D1270" s="65" t="s">
        <v>943</v>
      </c>
      <c r="E1270" s="65" t="n">
        <v>1000003553</v>
      </c>
      <c r="F1270" s="65" t="s">
        <v>944</v>
      </c>
      <c r="G1270" s="42" t="n">
        <v>127</v>
      </c>
    </row>
    <row r="1271" customFormat="false" ht="14.25" hidden="false" customHeight="true" outlineLevel="0" collapsed="false">
      <c r="B1271" s="23" t="s">
        <v>130</v>
      </c>
      <c r="C1271" s="65" t="s">
        <v>118</v>
      </c>
      <c r="D1271" s="65" t="s">
        <v>2744</v>
      </c>
      <c r="E1271" s="65" t="n">
        <v>1000002633</v>
      </c>
      <c r="F1271" s="66" t="s">
        <v>2745</v>
      </c>
      <c r="G1271" s="42" t="n">
        <v>127</v>
      </c>
    </row>
    <row r="1272" customFormat="false" ht="14.25" hidden="false" customHeight="true" outlineLevel="0" collapsed="false">
      <c r="B1272" s="23" t="s">
        <v>133</v>
      </c>
      <c r="C1272" s="65" t="s">
        <v>47</v>
      </c>
      <c r="D1272" s="65" t="s">
        <v>1220</v>
      </c>
      <c r="E1272" s="65" t="n">
        <v>1000000761</v>
      </c>
      <c r="F1272" s="66" t="s">
        <v>1221</v>
      </c>
      <c r="G1272" s="42" t="n">
        <v>127.3</v>
      </c>
    </row>
    <row r="1273" customFormat="false" ht="14.25" hidden="false" customHeight="true" outlineLevel="0" collapsed="false">
      <c r="B1273" s="23" t="s">
        <v>133</v>
      </c>
      <c r="C1273" s="64" t="s">
        <v>30</v>
      </c>
      <c r="D1273" s="65" t="s">
        <v>875</v>
      </c>
      <c r="E1273" s="65" t="n">
        <v>1000000448</v>
      </c>
      <c r="F1273" s="66" t="s">
        <v>876</v>
      </c>
      <c r="G1273" s="42" t="n">
        <v>127.5</v>
      </c>
    </row>
    <row r="1274" customFormat="false" ht="14.25" hidden="false" customHeight="true" outlineLevel="0" collapsed="false">
      <c r="B1274" s="23" t="s">
        <v>134</v>
      </c>
      <c r="C1274" s="65" t="s">
        <v>74</v>
      </c>
      <c r="D1274" s="65" t="s">
        <v>1923</v>
      </c>
      <c r="E1274" s="65" t="n">
        <v>1000002891</v>
      </c>
      <c r="F1274" s="65" t="s">
        <v>1764</v>
      </c>
      <c r="G1274" s="42" t="n">
        <v>127.7</v>
      </c>
    </row>
    <row r="1275" customFormat="false" ht="14.25" hidden="false" customHeight="true" outlineLevel="0" collapsed="false">
      <c r="B1275" s="23" t="s">
        <v>133</v>
      </c>
      <c r="C1275" s="64" t="s">
        <v>21</v>
      </c>
      <c r="D1275" s="65" t="s">
        <v>707</v>
      </c>
      <c r="E1275" s="65" t="n">
        <v>1000002960</v>
      </c>
      <c r="F1275" s="65" t="s">
        <v>708</v>
      </c>
      <c r="G1275" s="42" t="n">
        <v>128</v>
      </c>
    </row>
    <row r="1276" customFormat="false" ht="14.25" hidden="false" customHeight="true" outlineLevel="0" collapsed="false">
      <c r="B1276" s="23" t="s">
        <v>134</v>
      </c>
      <c r="C1276" s="65" t="s">
        <v>64</v>
      </c>
      <c r="D1276" s="65" t="s">
        <v>1596</v>
      </c>
      <c r="E1276" s="65" t="n">
        <v>1000000605</v>
      </c>
      <c r="F1276" s="66" t="s">
        <v>1597</v>
      </c>
      <c r="G1276" s="42" t="n">
        <v>128</v>
      </c>
    </row>
    <row r="1277" customFormat="false" ht="14.25" hidden="false" customHeight="true" outlineLevel="0" collapsed="false">
      <c r="B1277" s="23" t="s">
        <v>133</v>
      </c>
      <c r="C1277" s="65" t="s">
        <v>143</v>
      </c>
      <c r="D1277" s="65" t="s">
        <v>1208</v>
      </c>
      <c r="E1277" s="65" t="n">
        <v>1000000114</v>
      </c>
      <c r="F1277" s="66" t="s">
        <v>1209</v>
      </c>
      <c r="G1277" s="42" t="n">
        <v>130</v>
      </c>
    </row>
    <row r="1278" customFormat="false" ht="14.25" hidden="false" customHeight="true" outlineLevel="0" collapsed="false">
      <c r="B1278" s="23" t="s">
        <v>130</v>
      </c>
      <c r="C1278" s="65" t="s">
        <v>111</v>
      </c>
      <c r="D1278" s="65" t="s">
        <v>2814</v>
      </c>
      <c r="E1278" s="65" t="n">
        <v>1000001463</v>
      </c>
      <c r="F1278" s="66" t="s">
        <v>2815</v>
      </c>
      <c r="G1278" s="42" t="n">
        <v>130.27</v>
      </c>
    </row>
    <row r="1279" customFormat="false" ht="14.25" hidden="false" customHeight="true" outlineLevel="0" collapsed="false">
      <c r="B1279" s="131" t="s">
        <v>130</v>
      </c>
      <c r="C1279" s="130" t="s">
        <v>108</v>
      </c>
      <c r="D1279" s="130" t="s">
        <v>3126</v>
      </c>
      <c r="E1279" s="130" t="n">
        <v>1000004346</v>
      </c>
      <c r="F1279" s="130" t="s">
        <v>3127</v>
      </c>
      <c r="G1279" s="42" t="n">
        <v>130.4</v>
      </c>
    </row>
    <row r="1280" customFormat="false" ht="14.25" hidden="false" customHeight="true" outlineLevel="0" collapsed="false">
      <c r="B1280" s="23" t="s">
        <v>4046</v>
      </c>
      <c r="C1280" s="65" t="s">
        <v>98</v>
      </c>
      <c r="D1280" s="65" t="s">
        <v>2494</v>
      </c>
      <c r="E1280" s="65" t="n">
        <v>1000003495</v>
      </c>
      <c r="F1280" s="65" t="s">
        <v>2495</v>
      </c>
      <c r="G1280" s="42" t="n">
        <v>130.76</v>
      </c>
    </row>
    <row r="1281" customFormat="false" ht="14.25" hidden="false" customHeight="true" outlineLevel="0" collapsed="false">
      <c r="B1281" s="23" t="s">
        <v>133</v>
      </c>
      <c r="C1281" s="65" t="s">
        <v>43</v>
      </c>
      <c r="D1281" s="65" t="s">
        <v>1170</v>
      </c>
      <c r="E1281" s="65" t="n">
        <v>1000000339</v>
      </c>
      <c r="F1281" s="66" t="s">
        <v>1171</v>
      </c>
      <c r="G1281" s="42" t="n">
        <v>131</v>
      </c>
    </row>
    <row r="1282" customFormat="false" ht="14.25" hidden="false" customHeight="true" outlineLevel="0" collapsed="false">
      <c r="B1282" s="24" t="s">
        <v>134</v>
      </c>
      <c r="C1282" s="128" t="s">
        <v>73</v>
      </c>
      <c r="D1282" s="128" t="s">
        <v>2317</v>
      </c>
      <c r="E1282" s="128" t="n">
        <v>1000003952</v>
      </c>
      <c r="F1282" s="128" t="s">
        <v>2318</v>
      </c>
      <c r="G1282" s="42" t="n">
        <v>131</v>
      </c>
    </row>
    <row r="1283" customFormat="false" ht="14.25" hidden="false" customHeight="true" outlineLevel="0" collapsed="false">
      <c r="B1283" s="131" t="s">
        <v>134</v>
      </c>
      <c r="C1283" s="64" t="s">
        <v>65</v>
      </c>
      <c r="D1283" s="130" t="s">
        <v>3085</v>
      </c>
      <c r="E1283" s="130" t="n">
        <v>1000004316</v>
      </c>
      <c r="F1283" s="130" t="s">
        <v>3086</v>
      </c>
      <c r="G1283" s="42" t="n">
        <v>131.2</v>
      </c>
    </row>
    <row r="1284" customFormat="false" ht="14.25" hidden="false" customHeight="true" outlineLevel="0" collapsed="false">
      <c r="B1284" s="23" t="s">
        <v>130</v>
      </c>
      <c r="C1284" s="65" t="s">
        <v>115</v>
      </c>
      <c r="D1284" s="65" t="s">
        <v>2706</v>
      </c>
      <c r="E1284" s="65" t="n">
        <v>1000003731</v>
      </c>
      <c r="F1284" s="66" t="s">
        <v>2707</v>
      </c>
      <c r="G1284" s="42" t="n">
        <v>131.3</v>
      </c>
    </row>
    <row r="1285" customFormat="false" ht="14.25" hidden="false" customHeight="true" outlineLevel="0" collapsed="false">
      <c r="B1285" s="23" t="s">
        <v>4046</v>
      </c>
      <c r="C1285" s="65" t="s">
        <v>103</v>
      </c>
      <c r="D1285" s="65" t="s">
        <v>2560</v>
      </c>
      <c r="E1285" s="65" t="n">
        <v>1000001337</v>
      </c>
      <c r="F1285" s="66" t="s">
        <v>2561</v>
      </c>
      <c r="G1285" s="42" t="n">
        <v>131.6</v>
      </c>
    </row>
    <row r="1286" customFormat="false" ht="14.25" hidden="false" customHeight="true" outlineLevel="0" collapsed="false">
      <c r="B1286" s="23" t="s">
        <v>133</v>
      </c>
      <c r="C1286" s="64" t="s">
        <v>27</v>
      </c>
      <c r="D1286" s="65" t="s">
        <v>781</v>
      </c>
      <c r="E1286" s="65" t="n">
        <v>1000000733</v>
      </c>
      <c r="F1286" s="66" t="s">
        <v>782</v>
      </c>
      <c r="G1286" s="42" t="n">
        <v>131.7</v>
      </c>
    </row>
    <row r="1287" customFormat="false" ht="14.25" hidden="false" customHeight="true" outlineLevel="0" collapsed="false">
      <c r="B1287" s="23" t="s">
        <v>134</v>
      </c>
      <c r="C1287" s="65" t="s">
        <v>62</v>
      </c>
      <c r="D1287" s="65" t="s">
        <v>1536</v>
      </c>
      <c r="E1287" s="65" t="n">
        <v>1000000358</v>
      </c>
      <c r="F1287" s="66" t="s">
        <v>1537</v>
      </c>
      <c r="G1287" s="42" t="n">
        <v>131.76</v>
      </c>
    </row>
    <row r="1288" customFormat="false" ht="14.25" hidden="false" customHeight="true" outlineLevel="0" collapsed="false">
      <c r="B1288" s="23" t="s">
        <v>134</v>
      </c>
      <c r="C1288" s="65" t="s">
        <v>77</v>
      </c>
      <c r="D1288" s="65" t="s">
        <v>1968</v>
      </c>
      <c r="E1288" s="65" t="n">
        <v>1000001099</v>
      </c>
      <c r="F1288" s="66" t="s">
        <v>1969</v>
      </c>
      <c r="G1288" s="42" t="n">
        <v>131.93</v>
      </c>
    </row>
    <row r="1289" customFormat="false" ht="14.25" hidden="false" customHeight="true" outlineLevel="0" collapsed="false">
      <c r="B1289" s="23" t="s">
        <v>130</v>
      </c>
      <c r="C1289" s="65" t="s">
        <v>118</v>
      </c>
      <c r="D1289" s="65" t="s">
        <v>2738</v>
      </c>
      <c r="E1289" s="65" t="n">
        <v>1000001198</v>
      </c>
      <c r="F1289" s="66" t="s">
        <v>2739</v>
      </c>
      <c r="G1289" s="42" t="n">
        <v>132</v>
      </c>
    </row>
    <row r="1290" customFormat="false" ht="14.25" hidden="false" customHeight="true" outlineLevel="0" collapsed="false">
      <c r="B1290" s="23" t="s">
        <v>134</v>
      </c>
      <c r="C1290" s="65" t="s">
        <v>74</v>
      </c>
      <c r="D1290" s="65" t="s">
        <v>1854</v>
      </c>
      <c r="E1290" s="65" t="n">
        <v>1000000013</v>
      </c>
      <c r="F1290" s="66" t="s">
        <v>1855</v>
      </c>
      <c r="G1290" s="42" t="n">
        <v>132.09</v>
      </c>
    </row>
    <row r="1291" customFormat="false" ht="14.25" hidden="false" customHeight="true" outlineLevel="0" collapsed="false">
      <c r="B1291" s="23" t="s">
        <v>133</v>
      </c>
      <c r="C1291" s="65" t="s">
        <v>52</v>
      </c>
      <c r="D1291" s="65" t="s">
        <v>1313</v>
      </c>
      <c r="E1291" s="65" t="n">
        <v>1000000976</v>
      </c>
      <c r="F1291" s="66" t="s">
        <v>1314</v>
      </c>
      <c r="G1291" s="42" t="n">
        <v>132.1</v>
      </c>
    </row>
    <row r="1292" customFormat="false" ht="14.25" hidden="false" customHeight="true" outlineLevel="0" collapsed="false">
      <c r="B1292" s="23" t="s">
        <v>134</v>
      </c>
      <c r="C1292" s="65" t="s">
        <v>61</v>
      </c>
      <c r="D1292" s="65" t="s">
        <v>1500</v>
      </c>
      <c r="E1292" s="65" t="n">
        <v>1000003407</v>
      </c>
      <c r="F1292" s="65" t="s">
        <v>1501</v>
      </c>
      <c r="G1292" s="42" t="n">
        <v>132.3</v>
      </c>
    </row>
    <row r="1293" customFormat="false" ht="14.25" hidden="false" customHeight="true" outlineLevel="0" collapsed="false">
      <c r="B1293" s="23" t="s">
        <v>133</v>
      </c>
      <c r="C1293" s="64" t="s">
        <v>29</v>
      </c>
      <c r="D1293" s="65" t="s">
        <v>795</v>
      </c>
      <c r="E1293" s="65" t="n">
        <v>1000000726</v>
      </c>
      <c r="F1293" s="66" t="s">
        <v>796</v>
      </c>
      <c r="G1293" s="42" t="n">
        <v>132.5</v>
      </c>
    </row>
    <row r="1294" customFormat="false" ht="14.25" hidden="false" customHeight="true" outlineLevel="0" collapsed="false">
      <c r="B1294" s="23" t="s">
        <v>130</v>
      </c>
      <c r="C1294" s="65" t="s">
        <v>111</v>
      </c>
      <c r="D1294" s="65" t="s">
        <v>2820</v>
      </c>
      <c r="E1294" s="65" t="n">
        <v>1000001469</v>
      </c>
      <c r="F1294" s="66" t="s">
        <v>2821</v>
      </c>
      <c r="G1294" s="42" t="n">
        <v>132.71</v>
      </c>
    </row>
    <row r="1295" customFormat="false" ht="14.25" hidden="false" customHeight="true" outlineLevel="0" collapsed="false">
      <c r="B1295" s="131" t="s">
        <v>134</v>
      </c>
      <c r="C1295" s="130" t="s">
        <v>65</v>
      </c>
      <c r="D1295" s="130" t="s">
        <v>3205</v>
      </c>
      <c r="E1295" s="130" t="n">
        <v>1000004385</v>
      </c>
      <c r="F1295" s="130" t="s">
        <v>3206</v>
      </c>
      <c r="G1295" s="42" t="n">
        <v>133</v>
      </c>
    </row>
    <row r="1296" customFormat="false" ht="14.25" hidden="false" customHeight="true" outlineLevel="0" collapsed="false">
      <c r="B1296" s="23" t="s">
        <v>4046</v>
      </c>
      <c r="C1296" s="65" t="s">
        <v>103</v>
      </c>
      <c r="D1296" s="65" t="s">
        <v>2556</v>
      </c>
      <c r="E1296" s="65" t="n">
        <v>1000002702</v>
      </c>
      <c r="F1296" s="65" t="s">
        <v>2557</v>
      </c>
      <c r="G1296" s="42" t="n">
        <v>133.6</v>
      </c>
    </row>
    <row r="1297" customFormat="false" ht="14.25" hidden="false" customHeight="true" outlineLevel="0" collapsed="false">
      <c r="B1297" s="24" t="s">
        <v>134</v>
      </c>
      <c r="C1297" s="128" t="s">
        <v>62</v>
      </c>
      <c r="D1297" s="128" t="s">
        <v>1582</v>
      </c>
      <c r="E1297" s="128" t="n">
        <v>1000003983</v>
      </c>
      <c r="F1297" s="128" t="s">
        <v>1583</v>
      </c>
      <c r="G1297" s="42" t="n">
        <v>134.35</v>
      </c>
    </row>
    <row r="1298" customFormat="false" ht="14.25" hidden="false" customHeight="true" outlineLevel="0" collapsed="false">
      <c r="B1298" s="23" t="s">
        <v>134</v>
      </c>
      <c r="C1298" s="64" t="s">
        <v>65</v>
      </c>
      <c r="D1298" s="65" t="s">
        <v>4313</v>
      </c>
      <c r="E1298" s="65" t="n">
        <v>1000003546</v>
      </c>
      <c r="F1298" s="65" t="s">
        <v>3206</v>
      </c>
      <c r="G1298" s="42" t="n">
        <v>135</v>
      </c>
    </row>
    <row r="1299" customFormat="false" ht="14.25" hidden="false" customHeight="true" outlineLevel="0" collapsed="false">
      <c r="B1299" s="23" t="s">
        <v>133</v>
      </c>
      <c r="C1299" s="65" t="s">
        <v>52</v>
      </c>
      <c r="D1299" s="65" t="s">
        <v>1311</v>
      </c>
      <c r="E1299" s="65" t="n">
        <v>1000000969</v>
      </c>
      <c r="F1299" s="66" t="s">
        <v>1312</v>
      </c>
      <c r="G1299" s="42" t="n">
        <v>135.6</v>
      </c>
    </row>
    <row r="1300" customFormat="false" ht="14.25" hidden="false" customHeight="true" outlineLevel="0" collapsed="false">
      <c r="B1300" s="23" t="s">
        <v>133</v>
      </c>
      <c r="C1300" s="65" t="s">
        <v>43</v>
      </c>
      <c r="D1300" s="65" t="s">
        <v>1186</v>
      </c>
      <c r="E1300" s="65" t="n">
        <v>1000003502</v>
      </c>
      <c r="F1300" s="65" t="s">
        <v>1187</v>
      </c>
      <c r="G1300" s="42" t="n">
        <v>135.75</v>
      </c>
    </row>
    <row r="1301" customFormat="false" ht="14.25" hidden="false" customHeight="true" outlineLevel="0" collapsed="false">
      <c r="B1301" s="23" t="s">
        <v>133</v>
      </c>
      <c r="C1301" s="64" t="s">
        <v>30</v>
      </c>
      <c r="D1301" s="65" t="s">
        <v>939</v>
      </c>
      <c r="E1301" s="65" t="n">
        <v>1000003332</v>
      </c>
      <c r="F1301" s="65" t="s">
        <v>940</v>
      </c>
      <c r="G1301" s="42" t="n">
        <v>136</v>
      </c>
    </row>
    <row r="1302" customFormat="false" ht="14.25" hidden="false" customHeight="true" outlineLevel="0" collapsed="false">
      <c r="B1302" s="23" t="s">
        <v>133</v>
      </c>
      <c r="C1302" s="65" t="s">
        <v>144</v>
      </c>
      <c r="D1302" s="65" t="s">
        <v>767</v>
      </c>
      <c r="E1302" s="65" t="n">
        <v>1000003164</v>
      </c>
      <c r="F1302" s="65" t="s">
        <v>768</v>
      </c>
      <c r="G1302" s="42" t="n">
        <v>136.8</v>
      </c>
    </row>
    <row r="1303" customFormat="false" ht="14.25" hidden="false" customHeight="true" outlineLevel="0" collapsed="false">
      <c r="B1303" s="23" t="s">
        <v>4046</v>
      </c>
      <c r="C1303" s="65" t="s">
        <v>101</v>
      </c>
      <c r="D1303" s="65" t="s">
        <v>2538</v>
      </c>
      <c r="E1303" s="65" t="n">
        <v>1000003516</v>
      </c>
      <c r="F1303" s="65" t="s">
        <v>2539</v>
      </c>
      <c r="G1303" s="42" t="n">
        <v>137</v>
      </c>
    </row>
    <row r="1304" customFormat="false" ht="14.25" hidden="false" customHeight="true" outlineLevel="0" collapsed="false">
      <c r="B1304" s="23" t="s">
        <v>133</v>
      </c>
      <c r="C1304" s="65" t="s">
        <v>52</v>
      </c>
      <c r="D1304" s="65" t="s">
        <v>2989</v>
      </c>
      <c r="E1304" s="65" t="n">
        <v>1000004192</v>
      </c>
      <c r="F1304" s="66" t="s">
        <v>2990</v>
      </c>
      <c r="G1304" s="42" t="n">
        <v>137.2</v>
      </c>
    </row>
    <row r="1305" customFormat="false" ht="14.25" hidden="false" customHeight="true" outlineLevel="0" collapsed="false">
      <c r="B1305" s="23" t="s">
        <v>133</v>
      </c>
      <c r="C1305" s="65" t="s">
        <v>143</v>
      </c>
      <c r="D1305" s="65" t="s">
        <v>1206</v>
      </c>
      <c r="E1305" s="65" t="n">
        <v>1000000119</v>
      </c>
      <c r="F1305" s="66" t="s">
        <v>1207</v>
      </c>
      <c r="G1305" s="42" t="n">
        <v>137.55</v>
      </c>
    </row>
    <row r="1306" customFormat="false" ht="14.25" hidden="false" customHeight="true" outlineLevel="0" collapsed="false">
      <c r="B1306" s="23" t="s">
        <v>4046</v>
      </c>
      <c r="C1306" s="65" t="s">
        <v>140</v>
      </c>
      <c r="D1306" s="65" t="s">
        <v>2355</v>
      </c>
      <c r="E1306" s="65" t="n">
        <v>1000001245</v>
      </c>
      <c r="F1306" s="66" t="s">
        <v>2356</v>
      </c>
      <c r="G1306" s="42" t="n">
        <v>137.6</v>
      </c>
    </row>
    <row r="1307" customFormat="false" ht="14.25" hidden="false" customHeight="true" outlineLevel="0" collapsed="false">
      <c r="B1307" s="24" t="s">
        <v>134</v>
      </c>
      <c r="C1307" s="64" t="s">
        <v>69</v>
      </c>
      <c r="D1307" s="128" t="s">
        <v>2866</v>
      </c>
      <c r="E1307" s="128" t="n">
        <v>1000004108</v>
      </c>
      <c r="F1307" s="128" t="s">
        <v>2867</v>
      </c>
      <c r="G1307" s="42" t="n">
        <v>137.6</v>
      </c>
    </row>
    <row r="1308" customFormat="false" ht="14.25" hidden="false" customHeight="true" outlineLevel="0" collapsed="false">
      <c r="B1308" s="23" t="s">
        <v>133</v>
      </c>
      <c r="C1308" s="65" t="s">
        <v>143</v>
      </c>
      <c r="D1308" s="65" t="s">
        <v>450</v>
      </c>
      <c r="E1308" s="65" t="n">
        <v>1000004183</v>
      </c>
      <c r="F1308" s="66" t="s">
        <v>451</v>
      </c>
      <c r="G1308" s="42" t="n">
        <v>137.9</v>
      </c>
    </row>
    <row r="1309" customFormat="false" ht="14.25" hidden="false" customHeight="true" outlineLevel="0" collapsed="false">
      <c r="B1309" s="23" t="s">
        <v>134</v>
      </c>
      <c r="C1309" s="65" t="s">
        <v>74</v>
      </c>
      <c r="D1309" s="65" t="s">
        <v>288</v>
      </c>
      <c r="E1309" s="65" t="n">
        <v>1000000025</v>
      </c>
      <c r="F1309" s="66" t="s">
        <v>289</v>
      </c>
      <c r="G1309" s="42" t="n">
        <v>137.91</v>
      </c>
    </row>
    <row r="1310" customFormat="false" ht="14.25" hidden="false" customHeight="true" outlineLevel="0" collapsed="false">
      <c r="B1310" s="23" t="s">
        <v>134</v>
      </c>
      <c r="C1310" s="65" t="s">
        <v>67</v>
      </c>
      <c r="D1310" s="65" t="s">
        <v>1795</v>
      </c>
      <c r="E1310" s="65" t="n">
        <v>1000000532</v>
      </c>
      <c r="F1310" s="66" t="s">
        <v>1796</v>
      </c>
      <c r="G1310" s="42" t="n">
        <v>139.7</v>
      </c>
    </row>
    <row r="1311" customFormat="false" ht="14.25" hidden="false" customHeight="true" outlineLevel="0" collapsed="false">
      <c r="B1311" s="23" t="s">
        <v>130</v>
      </c>
      <c r="C1311" s="65" t="s">
        <v>120</v>
      </c>
      <c r="D1311" s="65" t="s">
        <v>2758</v>
      </c>
      <c r="E1311" s="65" t="n">
        <v>1000001165</v>
      </c>
      <c r="F1311" s="66" t="s">
        <v>2759</v>
      </c>
      <c r="G1311" s="42" t="n">
        <v>139.9</v>
      </c>
    </row>
    <row r="1312" customFormat="false" ht="14.25" hidden="false" customHeight="true" outlineLevel="0" collapsed="false">
      <c r="B1312" s="23" t="s">
        <v>133</v>
      </c>
      <c r="C1312" s="64" t="s">
        <v>24</v>
      </c>
      <c r="D1312" s="65" t="s">
        <v>667</v>
      </c>
      <c r="E1312" s="65" t="n">
        <v>1000000667</v>
      </c>
      <c r="F1312" s="66" t="s">
        <v>668</v>
      </c>
      <c r="G1312" s="42" t="n">
        <v>140</v>
      </c>
    </row>
    <row r="1313" customFormat="false" ht="14.25" hidden="false" customHeight="true" outlineLevel="0" collapsed="false">
      <c r="B1313" s="23" t="s">
        <v>133</v>
      </c>
      <c r="C1313" s="65" t="s">
        <v>55</v>
      </c>
      <c r="D1313" s="65" t="s">
        <v>254</v>
      </c>
      <c r="E1313" s="65" t="n">
        <v>1000001020</v>
      </c>
      <c r="F1313" s="66" t="s">
        <v>255</v>
      </c>
      <c r="G1313" s="42" t="n">
        <v>140</v>
      </c>
    </row>
    <row r="1314" customFormat="false" ht="14.25" hidden="false" customHeight="true" outlineLevel="0" collapsed="false">
      <c r="B1314" s="24" t="s">
        <v>133</v>
      </c>
      <c r="C1314" s="64" t="s">
        <v>32</v>
      </c>
      <c r="D1314" s="128" t="s">
        <v>2874</v>
      </c>
      <c r="E1314" s="128" t="n">
        <v>1000002901</v>
      </c>
      <c r="F1314" s="128" t="s">
        <v>2875</v>
      </c>
      <c r="G1314" s="42" t="n">
        <v>140</v>
      </c>
    </row>
    <row r="1315" customFormat="false" ht="14.25" hidden="false" customHeight="true" outlineLevel="0" collapsed="false">
      <c r="B1315" s="131" t="s">
        <v>134</v>
      </c>
      <c r="C1315" s="64" t="s">
        <v>65</v>
      </c>
      <c r="D1315" s="130" t="s">
        <v>3019</v>
      </c>
      <c r="E1315" s="130" t="n">
        <v>1000004223</v>
      </c>
      <c r="F1315" s="130" t="s">
        <v>3020</v>
      </c>
      <c r="G1315" s="42" t="n">
        <v>140.5</v>
      </c>
    </row>
    <row r="1316" customFormat="false" ht="14.25" hidden="false" customHeight="true" outlineLevel="0" collapsed="false">
      <c r="B1316" s="23" t="s">
        <v>134</v>
      </c>
      <c r="C1316" s="65" t="s">
        <v>79</v>
      </c>
      <c r="D1316" s="65" t="s">
        <v>2213</v>
      </c>
      <c r="E1316" s="65" t="n">
        <v>1000000594</v>
      </c>
      <c r="F1316" s="66" t="s">
        <v>2214</v>
      </c>
      <c r="G1316" s="42" t="n">
        <v>140.7</v>
      </c>
    </row>
    <row r="1317" customFormat="false" ht="14.25" hidden="false" customHeight="true" outlineLevel="0" collapsed="false">
      <c r="B1317" s="23" t="s">
        <v>4046</v>
      </c>
      <c r="C1317" s="65" t="s">
        <v>101</v>
      </c>
      <c r="D1317" s="65" t="s">
        <v>2526</v>
      </c>
      <c r="E1317" s="65" t="n">
        <v>1000002036</v>
      </c>
      <c r="F1317" s="66" t="s">
        <v>2527</v>
      </c>
      <c r="G1317" s="42" t="n">
        <v>141</v>
      </c>
    </row>
    <row r="1318" customFormat="false" ht="14.25" hidden="false" customHeight="true" outlineLevel="0" collapsed="false">
      <c r="B1318" s="23" t="s">
        <v>4046</v>
      </c>
      <c r="C1318" s="65" t="s">
        <v>98</v>
      </c>
      <c r="D1318" s="65" t="s">
        <v>2486</v>
      </c>
      <c r="E1318" s="65" t="n">
        <v>1000001874</v>
      </c>
      <c r="F1318" s="66" t="s">
        <v>2487</v>
      </c>
      <c r="G1318" s="42" t="n">
        <v>141.8</v>
      </c>
    </row>
    <row r="1319" customFormat="false" ht="14.25" hidden="false" customHeight="true" outlineLevel="0" collapsed="false">
      <c r="B1319" s="23" t="s">
        <v>133</v>
      </c>
      <c r="C1319" s="65" t="s">
        <v>40</v>
      </c>
      <c r="D1319" s="65" t="s">
        <v>1104</v>
      </c>
      <c r="E1319" s="65" t="n">
        <v>1000000272</v>
      </c>
      <c r="F1319" s="66" t="s">
        <v>1105</v>
      </c>
      <c r="G1319" s="42" t="n">
        <v>142</v>
      </c>
    </row>
    <row r="1320" customFormat="false" ht="14.25" hidden="false" customHeight="true" outlineLevel="0" collapsed="false">
      <c r="B1320" s="24" t="s">
        <v>133</v>
      </c>
      <c r="C1320" s="128" t="s">
        <v>143</v>
      </c>
      <c r="D1320" s="128" t="s">
        <v>1212</v>
      </c>
      <c r="E1320" s="128" t="n">
        <v>1000003876</v>
      </c>
      <c r="F1320" s="128" t="s">
        <v>1213</v>
      </c>
      <c r="G1320" s="42" t="n">
        <v>142</v>
      </c>
    </row>
    <row r="1321" customFormat="false" ht="14.25" hidden="false" customHeight="true" outlineLevel="0" collapsed="false">
      <c r="B1321" s="23" t="s">
        <v>134</v>
      </c>
      <c r="C1321" s="65" t="s">
        <v>58</v>
      </c>
      <c r="D1321" s="65" t="s">
        <v>1428</v>
      </c>
      <c r="E1321" s="65" t="n">
        <v>1000003802</v>
      </c>
      <c r="F1321" s="65" t="s">
        <v>1429</v>
      </c>
      <c r="G1321" s="42" t="n">
        <v>142</v>
      </c>
    </row>
    <row r="1322" customFormat="false" ht="14.25" hidden="false" customHeight="true" outlineLevel="0" collapsed="false">
      <c r="B1322" s="24" t="s">
        <v>134</v>
      </c>
      <c r="C1322" s="128" t="s">
        <v>73</v>
      </c>
      <c r="D1322" s="128" t="s">
        <v>2319</v>
      </c>
      <c r="E1322" s="128" t="n">
        <v>1000003987</v>
      </c>
      <c r="F1322" s="128" t="s">
        <v>1501</v>
      </c>
      <c r="G1322" s="42" t="n">
        <v>142</v>
      </c>
    </row>
    <row r="1323" customFormat="false" ht="14.25" hidden="false" customHeight="true" outlineLevel="0" collapsed="false">
      <c r="B1323" s="23" t="s">
        <v>130</v>
      </c>
      <c r="C1323" s="65" t="s">
        <v>118</v>
      </c>
      <c r="D1323" s="65" t="s">
        <v>2740</v>
      </c>
      <c r="E1323" s="65" t="n">
        <v>1000001199</v>
      </c>
      <c r="F1323" s="66" t="s">
        <v>2741</v>
      </c>
      <c r="G1323" s="42" t="n">
        <v>142</v>
      </c>
    </row>
    <row r="1324" customFormat="false" ht="14.25" hidden="false" customHeight="true" outlineLevel="0" collapsed="false">
      <c r="B1324" s="23" t="s">
        <v>134</v>
      </c>
      <c r="C1324" s="65" t="s">
        <v>74</v>
      </c>
      <c r="D1324" s="65" t="s">
        <v>1891</v>
      </c>
      <c r="E1324" s="65" t="n">
        <v>1000000052</v>
      </c>
      <c r="F1324" s="66" t="s">
        <v>1892</v>
      </c>
      <c r="G1324" s="42" t="n">
        <v>142.2</v>
      </c>
    </row>
    <row r="1325" customFormat="false" ht="14.25" hidden="false" customHeight="true" outlineLevel="0" collapsed="false">
      <c r="B1325" s="23" t="s">
        <v>4046</v>
      </c>
      <c r="C1325" s="65" t="s">
        <v>98</v>
      </c>
      <c r="D1325" s="65" t="s">
        <v>2482</v>
      </c>
      <c r="E1325" s="65" t="n">
        <v>1000001887</v>
      </c>
      <c r="F1325" s="66" t="s">
        <v>2483</v>
      </c>
      <c r="G1325" s="42" t="n">
        <v>142.5</v>
      </c>
    </row>
    <row r="1326" customFormat="false" ht="14.25" hidden="false" customHeight="true" outlineLevel="0" collapsed="false">
      <c r="B1326" s="24" t="s">
        <v>133</v>
      </c>
      <c r="C1326" s="128" t="s">
        <v>142</v>
      </c>
      <c r="D1326" s="128" t="s">
        <v>1028</v>
      </c>
      <c r="E1326" s="128" t="n">
        <v>1000003926</v>
      </c>
      <c r="F1326" s="128" t="s">
        <v>1029</v>
      </c>
      <c r="G1326" s="42" t="n">
        <v>142.7</v>
      </c>
    </row>
    <row r="1327" customFormat="false" ht="14.25" hidden="false" customHeight="true" outlineLevel="0" collapsed="false">
      <c r="B1327" s="23" t="s">
        <v>4046</v>
      </c>
      <c r="C1327" s="65" t="s">
        <v>91</v>
      </c>
      <c r="D1327" s="65" t="s">
        <v>2393</v>
      </c>
      <c r="E1327" s="65" t="n">
        <v>1000001154</v>
      </c>
      <c r="F1327" s="66" t="s">
        <v>2394</v>
      </c>
      <c r="G1327" s="42" t="n">
        <v>142.8</v>
      </c>
    </row>
    <row r="1328" customFormat="false" ht="14.25" hidden="false" customHeight="true" outlineLevel="0" collapsed="false">
      <c r="B1328" s="23" t="s">
        <v>4046</v>
      </c>
      <c r="C1328" s="65" t="s">
        <v>95</v>
      </c>
      <c r="D1328" s="65" t="s">
        <v>370</v>
      </c>
      <c r="E1328" s="65" t="n">
        <v>1000001354</v>
      </c>
      <c r="F1328" s="66" t="s">
        <v>371</v>
      </c>
      <c r="G1328" s="42" t="n">
        <v>142.85</v>
      </c>
    </row>
    <row r="1329" customFormat="false" ht="14.25" hidden="false" customHeight="true" outlineLevel="0" collapsed="false">
      <c r="B1329" s="23" t="s">
        <v>133</v>
      </c>
      <c r="C1329" s="64" t="s">
        <v>29</v>
      </c>
      <c r="D1329" s="65" t="s">
        <v>799</v>
      </c>
      <c r="E1329" s="65" t="n">
        <v>1000000741</v>
      </c>
      <c r="F1329" s="66" t="s">
        <v>800</v>
      </c>
      <c r="G1329" s="42" t="n">
        <v>143</v>
      </c>
    </row>
    <row r="1330" customFormat="false" ht="14.25" hidden="false" customHeight="true" outlineLevel="0" collapsed="false">
      <c r="B1330" s="23" t="s">
        <v>130</v>
      </c>
      <c r="C1330" s="65" t="s">
        <v>120</v>
      </c>
      <c r="D1330" s="65" t="s">
        <v>2762</v>
      </c>
      <c r="E1330" s="65" t="n">
        <v>1000001183</v>
      </c>
      <c r="F1330" s="66" t="s">
        <v>2763</v>
      </c>
      <c r="G1330" s="42" t="n">
        <v>143</v>
      </c>
    </row>
    <row r="1331" customFormat="false" ht="14.25" hidden="false" customHeight="true" outlineLevel="0" collapsed="false">
      <c r="B1331" s="23" t="s">
        <v>130</v>
      </c>
      <c r="C1331" s="65" t="s">
        <v>108</v>
      </c>
      <c r="D1331" s="65" t="s">
        <v>2656</v>
      </c>
      <c r="E1331" s="65" t="n">
        <v>1000001507</v>
      </c>
      <c r="F1331" s="66" t="s">
        <v>2657</v>
      </c>
      <c r="G1331" s="42" t="n">
        <v>143.1</v>
      </c>
    </row>
    <row r="1332" customFormat="false" ht="14.25" hidden="false" customHeight="true" outlineLevel="0" collapsed="false">
      <c r="B1332" s="23" t="s">
        <v>134</v>
      </c>
      <c r="C1332" s="65" t="s">
        <v>74</v>
      </c>
      <c r="D1332" s="65" t="s">
        <v>1846</v>
      </c>
      <c r="E1332" s="65" t="n">
        <v>1000000043</v>
      </c>
      <c r="F1332" s="66" t="s">
        <v>1847</v>
      </c>
      <c r="G1332" s="42" t="n">
        <v>143.48</v>
      </c>
    </row>
    <row r="1333" customFormat="false" ht="14.25" hidden="false" customHeight="true" outlineLevel="0" collapsed="false">
      <c r="B1333" s="23" t="s">
        <v>4046</v>
      </c>
      <c r="C1333" s="65" t="s">
        <v>93</v>
      </c>
      <c r="D1333" s="65" t="s">
        <v>336</v>
      </c>
      <c r="E1333" s="65" t="n">
        <v>1000001419</v>
      </c>
      <c r="F1333" s="66" t="s">
        <v>337</v>
      </c>
      <c r="G1333" s="42" t="n">
        <v>143.85</v>
      </c>
    </row>
    <row r="1334" customFormat="false" ht="14.25" hidden="false" customHeight="true" outlineLevel="0" collapsed="false">
      <c r="B1334" s="23" t="s">
        <v>133</v>
      </c>
      <c r="C1334" s="64" t="s">
        <v>30</v>
      </c>
      <c r="D1334" s="65" t="s">
        <v>885</v>
      </c>
      <c r="E1334" s="65" t="n">
        <v>1000000473</v>
      </c>
      <c r="F1334" s="66" t="s">
        <v>886</v>
      </c>
      <c r="G1334" s="42" t="n">
        <v>144</v>
      </c>
    </row>
    <row r="1335" customFormat="false" ht="14.25" hidden="false" customHeight="true" outlineLevel="0" collapsed="false">
      <c r="B1335" s="23" t="s">
        <v>4046</v>
      </c>
      <c r="C1335" s="65" t="s">
        <v>93</v>
      </c>
      <c r="D1335" s="65" t="s">
        <v>2461</v>
      </c>
      <c r="E1335" s="65" t="n">
        <v>1000002795</v>
      </c>
      <c r="F1335" s="65" t="s">
        <v>2462</v>
      </c>
      <c r="G1335" s="42" t="n">
        <v>144</v>
      </c>
    </row>
    <row r="1336" customFormat="false" ht="14.25" hidden="false" customHeight="true" outlineLevel="0" collapsed="false">
      <c r="B1336" s="23" t="s">
        <v>133</v>
      </c>
      <c r="C1336" s="65" t="s">
        <v>40</v>
      </c>
      <c r="D1336" s="65" t="s">
        <v>2977</v>
      </c>
      <c r="E1336" s="65" t="n">
        <v>1000004179</v>
      </c>
      <c r="F1336" s="66" t="s">
        <v>2978</v>
      </c>
      <c r="G1336" s="42" t="n">
        <v>144</v>
      </c>
    </row>
    <row r="1337" customFormat="false" ht="14.25" hidden="false" customHeight="true" outlineLevel="0" collapsed="false">
      <c r="B1337" s="131" t="s">
        <v>134</v>
      </c>
      <c r="C1337" s="130" t="s">
        <v>65</v>
      </c>
      <c r="D1337" s="130" t="s">
        <v>3099</v>
      </c>
      <c r="E1337" s="130" t="n">
        <v>1000004321</v>
      </c>
      <c r="F1337" s="130" t="s">
        <v>3100</v>
      </c>
      <c r="G1337" s="42" t="n">
        <v>144</v>
      </c>
    </row>
    <row r="1338" customFormat="false" ht="14.25" hidden="false" customHeight="true" outlineLevel="0" collapsed="false">
      <c r="B1338" s="23" t="s">
        <v>4046</v>
      </c>
      <c r="C1338" s="65" t="s">
        <v>93</v>
      </c>
      <c r="D1338" s="65" t="s">
        <v>2470</v>
      </c>
      <c r="E1338" s="65" t="n">
        <v>1000003730</v>
      </c>
      <c r="F1338" s="65" t="s">
        <v>2471</v>
      </c>
      <c r="G1338" s="42" t="n">
        <v>144.2</v>
      </c>
    </row>
    <row r="1339" customFormat="false" ht="14.25" hidden="false" customHeight="true" outlineLevel="0" collapsed="false">
      <c r="B1339" s="23" t="s">
        <v>133</v>
      </c>
      <c r="C1339" s="64" t="s">
        <v>24</v>
      </c>
      <c r="D1339" s="65" t="s">
        <v>659</v>
      </c>
      <c r="E1339" s="65" t="n">
        <v>1000000633</v>
      </c>
      <c r="F1339" s="66" t="s">
        <v>660</v>
      </c>
      <c r="G1339" s="42" t="n">
        <v>144.8</v>
      </c>
    </row>
    <row r="1340" customFormat="false" ht="14.25" hidden="false" customHeight="true" outlineLevel="0" collapsed="false">
      <c r="B1340" s="23" t="s">
        <v>133</v>
      </c>
      <c r="C1340" s="65" t="s">
        <v>141</v>
      </c>
      <c r="D1340" s="65" t="s">
        <v>955</v>
      </c>
      <c r="E1340" s="65" t="n">
        <v>1000000067</v>
      </c>
      <c r="F1340" s="66" t="s">
        <v>956</v>
      </c>
      <c r="G1340" s="42" t="n">
        <v>144.8</v>
      </c>
    </row>
    <row r="1341" customFormat="false" ht="14.25" hidden="false" customHeight="true" outlineLevel="0" collapsed="false">
      <c r="B1341" s="23" t="s">
        <v>134</v>
      </c>
      <c r="C1341" s="65" t="s">
        <v>58</v>
      </c>
      <c r="D1341" s="65" t="s">
        <v>1402</v>
      </c>
      <c r="E1341" s="65" t="n">
        <v>1000002621</v>
      </c>
      <c r="F1341" s="66" t="s">
        <v>1403</v>
      </c>
      <c r="G1341" s="42" t="n">
        <v>145.7</v>
      </c>
    </row>
    <row r="1342" customFormat="false" ht="14.25" hidden="false" customHeight="true" outlineLevel="0" collapsed="false">
      <c r="B1342" s="131" t="s">
        <v>131</v>
      </c>
      <c r="C1342" s="130" t="s">
        <v>97</v>
      </c>
      <c r="D1342" s="130" t="s">
        <v>3097</v>
      </c>
      <c r="E1342" s="130" t="n">
        <v>1000004324</v>
      </c>
      <c r="F1342" s="130" t="s">
        <v>3098</v>
      </c>
      <c r="G1342" s="42" t="n">
        <v>145.75</v>
      </c>
    </row>
    <row r="1343" customFormat="false" ht="14.25" hidden="false" customHeight="true" outlineLevel="0" collapsed="false">
      <c r="B1343" s="23" t="s">
        <v>134</v>
      </c>
      <c r="C1343" s="65" t="s">
        <v>78</v>
      </c>
      <c r="D1343" s="65" t="s">
        <v>1998</v>
      </c>
      <c r="E1343" s="65" t="n">
        <v>1000000199</v>
      </c>
      <c r="F1343" s="66" t="s">
        <v>1999</v>
      </c>
      <c r="G1343" s="42" t="n">
        <v>146.1</v>
      </c>
    </row>
    <row r="1344" customFormat="false" ht="14.25" hidden="false" customHeight="true" outlineLevel="0" collapsed="false">
      <c r="B1344" s="24" t="s">
        <v>4046</v>
      </c>
      <c r="C1344" s="128" t="s">
        <v>101</v>
      </c>
      <c r="D1344" s="65" t="s">
        <v>2498</v>
      </c>
      <c r="E1344" s="65" t="n">
        <v>1000002670</v>
      </c>
      <c r="F1344" s="65" t="s">
        <v>2499</v>
      </c>
      <c r="G1344" s="42" t="n">
        <v>146.16</v>
      </c>
    </row>
    <row r="1345" customFormat="false" ht="14.25" hidden="false" customHeight="true" outlineLevel="0" collapsed="false">
      <c r="B1345" s="23" t="s">
        <v>134</v>
      </c>
      <c r="C1345" s="65" t="s">
        <v>67</v>
      </c>
      <c r="D1345" s="65" t="s">
        <v>1797</v>
      </c>
      <c r="E1345" s="65" t="n">
        <v>1000000552</v>
      </c>
      <c r="F1345" s="66" t="s">
        <v>1798</v>
      </c>
      <c r="G1345" s="42" t="n">
        <v>147.1</v>
      </c>
    </row>
    <row r="1346" customFormat="false" ht="14.25" hidden="false" customHeight="true" outlineLevel="0" collapsed="false">
      <c r="B1346" s="23" t="s">
        <v>4046</v>
      </c>
      <c r="C1346" s="65" t="s">
        <v>95</v>
      </c>
      <c r="D1346" s="65" t="s">
        <v>2610</v>
      </c>
      <c r="E1346" s="65" t="n">
        <v>1000001374</v>
      </c>
      <c r="F1346" s="66" t="s">
        <v>2611</v>
      </c>
      <c r="G1346" s="42" t="n">
        <v>147.17</v>
      </c>
    </row>
    <row r="1347" customFormat="false" ht="14.25" hidden="false" customHeight="true" outlineLevel="0" collapsed="false">
      <c r="B1347" s="131" t="s">
        <v>133</v>
      </c>
      <c r="C1347" s="130" t="s">
        <v>52</v>
      </c>
      <c r="D1347" s="130" t="s">
        <v>3113</v>
      </c>
      <c r="E1347" s="130" t="n">
        <v>1000004327</v>
      </c>
      <c r="F1347" s="130" t="s">
        <v>3114</v>
      </c>
      <c r="G1347" s="42" t="n">
        <v>147.9</v>
      </c>
    </row>
    <row r="1348" customFormat="false" ht="14.25" hidden="false" customHeight="true" outlineLevel="0" collapsed="false">
      <c r="B1348" s="23" t="s">
        <v>133</v>
      </c>
      <c r="C1348" s="64" t="s">
        <v>32</v>
      </c>
      <c r="D1348" s="65" t="s">
        <v>925</v>
      </c>
      <c r="E1348" s="65" t="n">
        <v>1000000925</v>
      </c>
      <c r="F1348" s="66" t="s">
        <v>926</v>
      </c>
      <c r="G1348" s="42" t="n">
        <v>148</v>
      </c>
    </row>
    <row r="1349" customFormat="false" ht="14.25" hidden="false" customHeight="true" outlineLevel="0" collapsed="false">
      <c r="B1349" s="23" t="s">
        <v>134</v>
      </c>
      <c r="C1349" s="65" t="s">
        <v>58</v>
      </c>
      <c r="D1349" s="65" t="s">
        <v>1396</v>
      </c>
      <c r="E1349" s="65" t="n">
        <v>1000000286</v>
      </c>
      <c r="F1349" s="66" t="s">
        <v>1397</v>
      </c>
      <c r="G1349" s="42" t="n">
        <v>148.27</v>
      </c>
    </row>
    <row r="1350" customFormat="false" ht="14.25" hidden="false" customHeight="true" outlineLevel="0" collapsed="false">
      <c r="B1350" s="23" t="s">
        <v>130</v>
      </c>
      <c r="C1350" s="65" t="s">
        <v>118</v>
      </c>
      <c r="D1350" s="65" t="s">
        <v>2732</v>
      </c>
      <c r="E1350" s="65" t="n">
        <v>1000001197</v>
      </c>
      <c r="F1350" s="66" t="s">
        <v>2733</v>
      </c>
      <c r="G1350" s="42" t="n">
        <v>148.4</v>
      </c>
    </row>
    <row r="1351" customFormat="false" ht="14.25" hidden="false" customHeight="true" outlineLevel="0" collapsed="false">
      <c r="B1351" s="23" t="s">
        <v>4046</v>
      </c>
      <c r="C1351" s="65" t="s">
        <v>93</v>
      </c>
      <c r="D1351" s="65" t="s">
        <v>2459</v>
      </c>
      <c r="E1351" s="65" t="n">
        <v>1000002522</v>
      </c>
      <c r="F1351" s="66" t="s">
        <v>2460</v>
      </c>
      <c r="G1351" s="42" t="n">
        <v>148.6</v>
      </c>
    </row>
    <row r="1352" customFormat="false" ht="14.25" hidden="false" customHeight="true" outlineLevel="0" collapsed="false">
      <c r="B1352" s="23" t="s">
        <v>134</v>
      </c>
      <c r="C1352" s="65" t="s">
        <v>79</v>
      </c>
      <c r="D1352" s="65" t="s">
        <v>2233</v>
      </c>
      <c r="E1352" s="65" t="n">
        <v>1000002754</v>
      </c>
      <c r="F1352" s="65" t="s">
        <v>2234</v>
      </c>
      <c r="G1352" s="42" t="n">
        <v>148.93</v>
      </c>
    </row>
    <row r="1353" customFormat="false" ht="14.25" hidden="false" customHeight="true" outlineLevel="0" collapsed="false">
      <c r="B1353" s="24" t="s">
        <v>133</v>
      </c>
      <c r="C1353" s="64" t="s">
        <v>24</v>
      </c>
      <c r="D1353" s="128" t="s">
        <v>739</v>
      </c>
      <c r="E1353" s="128" t="n">
        <v>1000003973</v>
      </c>
      <c r="F1353" s="128" t="s">
        <v>740</v>
      </c>
      <c r="G1353" s="42" t="n">
        <v>149</v>
      </c>
    </row>
    <row r="1354" customFormat="false" ht="14.25" hidden="false" customHeight="true" outlineLevel="0" collapsed="false">
      <c r="B1354" s="23" t="s">
        <v>133</v>
      </c>
      <c r="C1354" s="65" t="s">
        <v>40</v>
      </c>
      <c r="D1354" s="65" t="s">
        <v>1106</v>
      </c>
      <c r="E1354" s="65" t="n">
        <v>1000000270</v>
      </c>
      <c r="F1354" s="66" t="s">
        <v>1107</v>
      </c>
      <c r="G1354" s="42" t="n">
        <v>149.4</v>
      </c>
    </row>
    <row r="1355" customFormat="false" ht="14.25" hidden="false" customHeight="true" outlineLevel="0" collapsed="false">
      <c r="B1355" s="23" t="s">
        <v>130</v>
      </c>
      <c r="C1355" s="65" t="s">
        <v>122</v>
      </c>
      <c r="D1355" s="65" t="s">
        <v>2794</v>
      </c>
      <c r="E1355" s="65" t="n">
        <v>1000001665</v>
      </c>
      <c r="F1355" s="66" t="s">
        <v>2795</v>
      </c>
      <c r="G1355" s="42" t="n">
        <v>149.5</v>
      </c>
    </row>
    <row r="1356" customFormat="false" ht="14.25" hidden="false" customHeight="true" outlineLevel="0" collapsed="false">
      <c r="B1356" s="23" t="s">
        <v>134</v>
      </c>
      <c r="C1356" s="65" t="s">
        <v>78</v>
      </c>
      <c r="D1356" s="65" t="s">
        <v>2054</v>
      </c>
      <c r="E1356" s="65" t="n">
        <v>1000002837</v>
      </c>
      <c r="F1356" s="66" t="s">
        <v>2055</v>
      </c>
      <c r="G1356" s="42" t="n">
        <v>149.8</v>
      </c>
    </row>
    <row r="1357" customFormat="false" ht="14.25" hidden="false" customHeight="true" outlineLevel="0" collapsed="false">
      <c r="B1357" s="23" t="s">
        <v>133</v>
      </c>
      <c r="C1357" s="64" t="s">
        <v>21</v>
      </c>
      <c r="D1357" s="65" t="s">
        <v>691</v>
      </c>
      <c r="E1357" s="65" t="n">
        <v>1000001043</v>
      </c>
      <c r="F1357" s="66" t="s">
        <v>692</v>
      </c>
      <c r="G1357" s="42" t="n">
        <v>150</v>
      </c>
    </row>
    <row r="1358" customFormat="false" ht="14.25" hidden="false" customHeight="true" outlineLevel="0" collapsed="false">
      <c r="B1358" s="23" t="s">
        <v>133</v>
      </c>
      <c r="C1358" s="65" t="s">
        <v>48</v>
      </c>
      <c r="D1358" s="65" t="s">
        <v>1259</v>
      </c>
      <c r="E1358" s="65" t="n">
        <v>1000000699</v>
      </c>
      <c r="F1358" s="66" t="s">
        <v>1260</v>
      </c>
      <c r="G1358" s="42" t="n">
        <v>150.2</v>
      </c>
    </row>
    <row r="1359" customFormat="false" ht="14.25" hidden="false" customHeight="true" outlineLevel="0" collapsed="false">
      <c r="B1359" s="23" t="s">
        <v>134</v>
      </c>
      <c r="C1359" s="65" t="s">
        <v>64</v>
      </c>
      <c r="D1359" s="65" t="s">
        <v>1608</v>
      </c>
      <c r="E1359" s="65" t="n">
        <v>1000003278</v>
      </c>
      <c r="F1359" s="66" t="s">
        <v>1609</v>
      </c>
      <c r="G1359" s="42" t="n">
        <v>152</v>
      </c>
    </row>
    <row r="1360" customFormat="false" ht="14.25" hidden="false" customHeight="true" outlineLevel="0" collapsed="false">
      <c r="B1360" s="24" t="s">
        <v>134</v>
      </c>
      <c r="C1360" s="128" t="s">
        <v>84</v>
      </c>
      <c r="D1360" s="128" t="s">
        <v>2200</v>
      </c>
      <c r="E1360" s="128" t="n">
        <v>1000004068</v>
      </c>
      <c r="F1360" s="128" t="s">
        <v>1603</v>
      </c>
      <c r="G1360" s="42" t="n">
        <v>152</v>
      </c>
    </row>
    <row r="1361" customFormat="false" ht="14.25" hidden="false" customHeight="true" outlineLevel="0" collapsed="false">
      <c r="B1361" s="23" t="s">
        <v>134</v>
      </c>
      <c r="C1361" s="65" t="s">
        <v>78</v>
      </c>
      <c r="D1361" s="65" t="s">
        <v>2034</v>
      </c>
      <c r="E1361" s="65" t="n">
        <v>1000000223</v>
      </c>
      <c r="F1361" s="66" t="s">
        <v>2035</v>
      </c>
      <c r="G1361" s="42" t="n">
        <v>152.4</v>
      </c>
    </row>
    <row r="1362" customFormat="false" ht="14.25" hidden="false" customHeight="true" outlineLevel="0" collapsed="false">
      <c r="B1362" s="23" t="s">
        <v>133</v>
      </c>
      <c r="C1362" s="65" t="s">
        <v>52</v>
      </c>
      <c r="D1362" s="65" t="s">
        <v>1333</v>
      </c>
      <c r="E1362" s="132" t="n">
        <v>1000003822</v>
      </c>
      <c r="F1362" s="132" t="s">
        <v>1334</v>
      </c>
      <c r="G1362" s="42" t="n">
        <v>152.7</v>
      </c>
    </row>
    <row r="1363" customFormat="false" ht="14.25" hidden="false" customHeight="true" outlineLevel="0" collapsed="false">
      <c r="B1363" s="23" t="s">
        <v>134</v>
      </c>
      <c r="C1363" s="65" t="s">
        <v>77</v>
      </c>
      <c r="D1363" s="65" t="s">
        <v>1966</v>
      </c>
      <c r="E1363" s="65" t="n">
        <v>1000001102</v>
      </c>
      <c r="F1363" s="66" t="s">
        <v>1967</v>
      </c>
      <c r="G1363" s="42" t="n">
        <v>154.08</v>
      </c>
    </row>
    <row r="1364" customFormat="false" ht="14.25" hidden="false" customHeight="true" outlineLevel="0" collapsed="false">
      <c r="B1364" s="23" t="s">
        <v>134</v>
      </c>
      <c r="C1364" s="65" t="s">
        <v>61</v>
      </c>
      <c r="D1364" s="65" t="s">
        <v>1476</v>
      </c>
      <c r="E1364" s="65" t="n">
        <v>1000000195</v>
      </c>
      <c r="F1364" s="66" t="s">
        <v>1477</v>
      </c>
      <c r="G1364" s="42" t="n">
        <v>154.2</v>
      </c>
    </row>
    <row r="1365" customFormat="false" ht="14.25" hidden="false" customHeight="true" outlineLevel="0" collapsed="false">
      <c r="B1365" s="23" t="s">
        <v>133</v>
      </c>
      <c r="C1365" s="65" t="s">
        <v>37</v>
      </c>
      <c r="D1365" s="65" t="s">
        <v>1034</v>
      </c>
      <c r="E1365" s="65" t="n">
        <v>1000000418</v>
      </c>
      <c r="F1365" s="66" t="s">
        <v>1035</v>
      </c>
      <c r="G1365" s="42" t="n">
        <v>154.52</v>
      </c>
    </row>
    <row r="1366" customFormat="false" ht="14.25" hidden="false" customHeight="true" outlineLevel="0" collapsed="false">
      <c r="B1366" s="23" t="s">
        <v>134</v>
      </c>
      <c r="C1366" s="65" t="s">
        <v>61</v>
      </c>
      <c r="D1366" s="65" t="s">
        <v>1490</v>
      </c>
      <c r="E1366" s="65" t="n">
        <v>1000002820</v>
      </c>
      <c r="F1366" s="66" t="s">
        <v>1491</v>
      </c>
      <c r="G1366" s="42" t="n">
        <v>155.8</v>
      </c>
    </row>
    <row r="1367" customFormat="false" ht="14.25" hidden="false" customHeight="true" outlineLevel="0" collapsed="false">
      <c r="B1367" s="23" t="s">
        <v>133</v>
      </c>
      <c r="C1367" s="65" t="s">
        <v>141</v>
      </c>
      <c r="D1367" s="65" t="s">
        <v>957</v>
      </c>
      <c r="E1367" s="65" t="n">
        <v>1000000070</v>
      </c>
      <c r="F1367" s="66" t="s">
        <v>958</v>
      </c>
      <c r="G1367" s="42" t="n">
        <v>157</v>
      </c>
    </row>
    <row r="1368" customFormat="false" ht="14.25" hidden="false" customHeight="true" outlineLevel="0" collapsed="false">
      <c r="B1368" s="24" t="s">
        <v>134</v>
      </c>
      <c r="C1368" s="64" t="s">
        <v>69</v>
      </c>
      <c r="D1368" s="128" t="s">
        <v>1761</v>
      </c>
      <c r="E1368" s="128" t="n">
        <v>1000003916</v>
      </c>
      <c r="F1368" s="128" t="s">
        <v>1762</v>
      </c>
      <c r="G1368" s="42" t="n">
        <v>157.6</v>
      </c>
    </row>
    <row r="1369" customFormat="false" ht="14.25" hidden="false" customHeight="true" outlineLevel="0" collapsed="false">
      <c r="B1369" s="23" t="s">
        <v>133</v>
      </c>
      <c r="C1369" s="64" t="s">
        <v>24</v>
      </c>
      <c r="D1369" s="65" t="s">
        <v>655</v>
      </c>
      <c r="E1369" s="65" t="n">
        <v>1000000654</v>
      </c>
      <c r="F1369" s="66" t="s">
        <v>656</v>
      </c>
      <c r="G1369" s="42" t="n">
        <v>157.9</v>
      </c>
    </row>
    <row r="1370" customFormat="false" ht="14.25" hidden="false" customHeight="true" outlineLevel="0" collapsed="false">
      <c r="B1370" s="23" t="s">
        <v>130</v>
      </c>
      <c r="C1370" s="65" t="s">
        <v>120</v>
      </c>
      <c r="D1370" s="65" t="s">
        <v>2760</v>
      </c>
      <c r="E1370" s="65" t="n">
        <v>1000001186</v>
      </c>
      <c r="F1370" s="66" t="s">
        <v>2761</v>
      </c>
      <c r="G1370" s="42" t="n">
        <v>159</v>
      </c>
    </row>
    <row r="1371" customFormat="false" ht="14.25" hidden="false" customHeight="true" outlineLevel="0" collapsed="false">
      <c r="B1371" s="23" t="s">
        <v>134</v>
      </c>
      <c r="C1371" s="65" t="s">
        <v>84</v>
      </c>
      <c r="D1371" s="65" t="s">
        <v>2174</v>
      </c>
      <c r="E1371" s="65" t="n">
        <v>1000000432</v>
      </c>
      <c r="F1371" s="66" t="s">
        <v>2175</v>
      </c>
      <c r="G1371" s="42" t="n">
        <v>159.6</v>
      </c>
    </row>
    <row r="1372" customFormat="false" ht="14.25" hidden="false" customHeight="true" outlineLevel="0" collapsed="false">
      <c r="B1372" s="23" t="s">
        <v>133</v>
      </c>
      <c r="C1372" s="64" t="s">
        <v>24</v>
      </c>
      <c r="D1372" s="65" t="s">
        <v>689</v>
      </c>
      <c r="E1372" s="65" t="n">
        <v>1000001033</v>
      </c>
      <c r="F1372" s="66" t="s">
        <v>690</v>
      </c>
      <c r="G1372" s="42" t="n">
        <v>160</v>
      </c>
    </row>
    <row r="1373" customFormat="false" ht="14.25" hidden="false" customHeight="true" outlineLevel="0" collapsed="false">
      <c r="B1373" s="23" t="s">
        <v>134</v>
      </c>
      <c r="C1373" s="65" t="s">
        <v>64</v>
      </c>
      <c r="D1373" s="65" t="s">
        <v>1598</v>
      </c>
      <c r="E1373" s="65" t="n">
        <v>1000000604</v>
      </c>
      <c r="F1373" s="66" t="s">
        <v>1599</v>
      </c>
      <c r="G1373" s="42" t="n">
        <v>160</v>
      </c>
    </row>
    <row r="1374" customFormat="false" ht="14.25" hidden="false" customHeight="true" outlineLevel="0" collapsed="false">
      <c r="B1374" s="23" t="s">
        <v>134</v>
      </c>
      <c r="C1374" s="65" t="s">
        <v>74</v>
      </c>
      <c r="D1374" s="65" t="s">
        <v>1924</v>
      </c>
      <c r="E1374" s="65" t="n">
        <v>1000003249</v>
      </c>
      <c r="F1374" s="65" t="s">
        <v>1925</v>
      </c>
      <c r="G1374" s="42" t="n">
        <v>160.6</v>
      </c>
    </row>
    <row r="1375" customFormat="false" ht="14.25" hidden="false" customHeight="true" outlineLevel="0" collapsed="false">
      <c r="B1375" s="23" t="s">
        <v>134</v>
      </c>
      <c r="C1375" s="65" t="s">
        <v>84</v>
      </c>
      <c r="D1375" s="65" t="s">
        <v>2180</v>
      </c>
      <c r="E1375" s="65" t="n">
        <v>1000000439</v>
      </c>
      <c r="F1375" s="66" t="s">
        <v>2181</v>
      </c>
      <c r="G1375" s="42" t="n">
        <v>160.74</v>
      </c>
    </row>
    <row r="1376" customFormat="false" ht="14.25" hidden="false" customHeight="true" outlineLevel="0" collapsed="false">
      <c r="B1376" s="23" t="s">
        <v>4046</v>
      </c>
      <c r="C1376" s="65" t="s">
        <v>93</v>
      </c>
      <c r="D1376" s="65" t="s">
        <v>2415</v>
      </c>
      <c r="E1376" s="65" t="n">
        <v>1000001405</v>
      </c>
      <c r="F1376" s="66" t="s">
        <v>2416</v>
      </c>
      <c r="G1376" s="42" t="n">
        <v>161.2</v>
      </c>
    </row>
    <row r="1377" customFormat="false" ht="14.25" hidden="false" customHeight="true" outlineLevel="0" collapsed="false">
      <c r="B1377" s="23" t="s">
        <v>133</v>
      </c>
      <c r="C1377" s="65" t="s">
        <v>47</v>
      </c>
      <c r="D1377" s="65" t="s">
        <v>1225</v>
      </c>
      <c r="E1377" s="65" t="n">
        <v>1000000757</v>
      </c>
      <c r="F1377" s="66" t="s">
        <v>1226</v>
      </c>
      <c r="G1377" s="42" t="n">
        <v>162</v>
      </c>
    </row>
    <row r="1378" customFormat="false" ht="14.25" hidden="false" customHeight="true" outlineLevel="0" collapsed="false">
      <c r="B1378" s="23" t="s">
        <v>4046</v>
      </c>
      <c r="C1378" s="65" t="s">
        <v>93</v>
      </c>
      <c r="D1378" s="65" t="s">
        <v>2441</v>
      </c>
      <c r="E1378" s="65" t="n">
        <v>1000001421</v>
      </c>
      <c r="F1378" s="66" t="s">
        <v>2442</v>
      </c>
      <c r="G1378" s="42" t="n">
        <v>162.2</v>
      </c>
    </row>
    <row r="1379" customFormat="false" ht="14.25" hidden="false" customHeight="true" outlineLevel="0" collapsed="false">
      <c r="B1379" s="23" t="s">
        <v>133</v>
      </c>
      <c r="C1379" s="64" t="s">
        <v>29</v>
      </c>
      <c r="D1379" s="65" t="s">
        <v>787</v>
      </c>
      <c r="E1379" s="65" t="n">
        <v>1000000722</v>
      </c>
      <c r="F1379" s="66" t="s">
        <v>788</v>
      </c>
      <c r="G1379" s="42" t="n">
        <v>162.6</v>
      </c>
    </row>
    <row r="1380" customFormat="false" ht="14.25" hidden="false" customHeight="true" outlineLevel="0" collapsed="false">
      <c r="B1380" s="23" t="s">
        <v>4046</v>
      </c>
      <c r="C1380" s="65" t="s">
        <v>101</v>
      </c>
      <c r="D1380" s="65" t="s">
        <v>2518</v>
      </c>
      <c r="E1380" s="65" t="n">
        <v>1000001931</v>
      </c>
      <c r="F1380" s="66" t="s">
        <v>2519</v>
      </c>
      <c r="G1380" s="42" t="n">
        <v>164</v>
      </c>
    </row>
    <row r="1381" customFormat="false" ht="14.25" hidden="false" customHeight="true" outlineLevel="0" collapsed="false">
      <c r="B1381" s="23" t="s">
        <v>134</v>
      </c>
      <c r="C1381" s="65" t="s">
        <v>81</v>
      </c>
      <c r="D1381" s="65" t="s">
        <v>2076</v>
      </c>
      <c r="E1381" s="65" t="n">
        <v>1000000126</v>
      </c>
      <c r="F1381" s="66" t="s">
        <v>2077</v>
      </c>
      <c r="G1381" s="42" t="n">
        <v>164.2</v>
      </c>
    </row>
    <row r="1382" customFormat="false" ht="14.25" hidden="false" customHeight="true" outlineLevel="0" collapsed="false">
      <c r="B1382" s="23" t="s">
        <v>133</v>
      </c>
      <c r="C1382" s="64" t="s">
        <v>25</v>
      </c>
      <c r="D1382" s="65" t="s">
        <v>671</v>
      </c>
      <c r="E1382" s="65" t="n">
        <v>1000000646</v>
      </c>
      <c r="F1382" s="66" t="s">
        <v>672</v>
      </c>
      <c r="G1382" s="42" t="n">
        <v>165</v>
      </c>
    </row>
    <row r="1383" customFormat="false" ht="14.25" hidden="false" customHeight="true" outlineLevel="0" collapsed="false">
      <c r="B1383" s="23" t="s">
        <v>130</v>
      </c>
      <c r="C1383" s="65" t="s">
        <v>108</v>
      </c>
      <c r="D1383" s="65" t="s">
        <v>2674</v>
      </c>
      <c r="E1383" s="65" t="n">
        <v>1000001485</v>
      </c>
      <c r="F1383" s="66" t="s">
        <v>2675</v>
      </c>
      <c r="G1383" s="42" t="n">
        <v>165</v>
      </c>
    </row>
    <row r="1384" customFormat="false" ht="14.25" hidden="false" customHeight="true" outlineLevel="0" collapsed="false">
      <c r="B1384" s="131" t="s">
        <v>130</v>
      </c>
      <c r="C1384" s="130" t="s">
        <v>108</v>
      </c>
      <c r="D1384" s="130" t="s">
        <v>3142</v>
      </c>
      <c r="E1384" s="130" t="n">
        <v>1000004363</v>
      </c>
      <c r="F1384" s="130" t="s">
        <v>3143</v>
      </c>
      <c r="G1384" s="42" t="n">
        <v>165</v>
      </c>
    </row>
    <row r="1385" customFormat="false" ht="14.25" hidden="false" customHeight="true" outlineLevel="0" collapsed="false">
      <c r="B1385" s="23" t="s">
        <v>4046</v>
      </c>
      <c r="C1385" s="65" t="s">
        <v>103</v>
      </c>
      <c r="D1385" s="65" t="s">
        <v>2566</v>
      </c>
      <c r="E1385" s="65" t="n">
        <v>1000001341</v>
      </c>
      <c r="F1385" s="66" t="s">
        <v>2567</v>
      </c>
      <c r="G1385" s="42" t="n">
        <v>165.2</v>
      </c>
    </row>
    <row r="1386" customFormat="false" ht="14.25" hidden="false" customHeight="true" outlineLevel="0" collapsed="false">
      <c r="B1386" s="23" t="s">
        <v>133</v>
      </c>
      <c r="C1386" s="65" t="s">
        <v>145</v>
      </c>
      <c r="D1386" s="65" t="s">
        <v>1118</v>
      </c>
      <c r="E1386" s="65" t="n">
        <v>1000001062</v>
      </c>
      <c r="F1386" s="66" t="s">
        <v>1119</v>
      </c>
      <c r="G1386" s="42" t="n">
        <v>166</v>
      </c>
    </row>
    <row r="1387" customFormat="false" ht="14.25" hidden="false" customHeight="true" outlineLevel="0" collapsed="false">
      <c r="B1387" s="23" t="s">
        <v>130</v>
      </c>
      <c r="C1387" s="65" t="s">
        <v>120</v>
      </c>
      <c r="D1387" s="65" t="s">
        <v>2766</v>
      </c>
      <c r="E1387" s="65" t="n">
        <v>1000002030</v>
      </c>
      <c r="F1387" s="66" t="s">
        <v>2767</v>
      </c>
      <c r="G1387" s="42" t="n">
        <v>166</v>
      </c>
    </row>
    <row r="1388" customFormat="false" ht="14.25" hidden="false" customHeight="true" outlineLevel="0" collapsed="false">
      <c r="B1388" s="24" t="s">
        <v>134</v>
      </c>
      <c r="C1388" s="128" t="s">
        <v>67</v>
      </c>
      <c r="D1388" s="128" t="s">
        <v>1838</v>
      </c>
      <c r="E1388" s="128" t="n">
        <v>1000003842</v>
      </c>
      <c r="F1388" s="128" t="s">
        <v>1839</v>
      </c>
      <c r="G1388" s="42" t="n">
        <v>166.4</v>
      </c>
    </row>
    <row r="1389" customFormat="false" ht="14.25" hidden="false" customHeight="true" outlineLevel="0" collapsed="false">
      <c r="B1389" s="23" t="s">
        <v>134</v>
      </c>
      <c r="C1389" s="65" t="s">
        <v>81</v>
      </c>
      <c r="D1389" s="65" t="s">
        <v>2080</v>
      </c>
      <c r="E1389" s="65" t="n">
        <v>1000000150</v>
      </c>
      <c r="F1389" s="66" t="s">
        <v>2081</v>
      </c>
      <c r="G1389" s="42" t="n">
        <v>167.65</v>
      </c>
    </row>
    <row r="1390" customFormat="false" ht="14.25" hidden="false" customHeight="true" outlineLevel="0" collapsed="false">
      <c r="B1390" s="23" t="s">
        <v>133</v>
      </c>
      <c r="C1390" s="65" t="s">
        <v>141</v>
      </c>
      <c r="D1390" s="65" t="s">
        <v>969</v>
      </c>
      <c r="E1390" s="65" t="n">
        <v>1000003166</v>
      </c>
      <c r="F1390" s="66" t="s">
        <v>970</v>
      </c>
      <c r="G1390" s="42" t="n">
        <v>168</v>
      </c>
    </row>
    <row r="1391" customFormat="false" ht="14.25" hidden="false" customHeight="true" outlineLevel="0" collapsed="false">
      <c r="B1391" s="24" t="s">
        <v>133</v>
      </c>
      <c r="C1391" s="128" t="s">
        <v>141</v>
      </c>
      <c r="D1391" s="128" t="s">
        <v>984</v>
      </c>
      <c r="E1391" s="128" t="n">
        <v>1000004010</v>
      </c>
      <c r="F1391" s="128" t="s">
        <v>985</v>
      </c>
      <c r="G1391" s="42" t="n">
        <v>168</v>
      </c>
    </row>
    <row r="1392" customFormat="false" ht="14.25" hidden="false" customHeight="true" outlineLevel="0" collapsed="false">
      <c r="B1392" s="23" t="s">
        <v>4046</v>
      </c>
      <c r="C1392" s="65" t="s">
        <v>91</v>
      </c>
      <c r="D1392" s="65" t="s">
        <v>2401</v>
      </c>
      <c r="E1392" s="65" t="n">
        <v>1000001148</v>
      </c>
      <c r="F1392" s="66" t="s">
        <v>2402</v>
      </c>
      <c r="G1392" s="42" t="n">
        <v>168</v>
      </c>
    </row>
    <row r="1393" customFormat="false" ht="14.25" hidden="false" customHeight="true" outlineLevel="0" collapsed="false">
      <c r="B1393" s="24" t="s">
        <v>134</v>
      </c>
      <c r="C1393" s="128" t="s">
        <v>73</v>
      </c>
      <c r="D1393" s="128" t="s">
        <v>2912</v>
      </c>
      <c r="E1393" s="128" t="n">
        <v>1000004147</v>
      </c>
      <c r="F1393" s="128" t="s">
        <v>2913</v>
      </c>
      <c r="G1393" s="42" t="n">
        <v>168</v>
      </c>
    </row>
    <row r="1394" customFormat="false" ht="14.25" hidden="false" customHeight="true" outlineLevel="0" collapsed="false">
      <c r="B1394" s="23" t="s">
        <v>133</v>
      </c>
      <c r="C1394" s="65" t="s">
        <v>145</v>
      </c>
      <c r="D1394" s="65" t="s">
        <v>1112</v>
      </c>
      <c r="E1394" s="65" t="n">
        <v>1000000720</v>
      </c>
      <c r="F1394" s="66" t="s">
        <v>1113</v>
      </c>
      <c r="G1394" s="42" t="n">
        <v>168.1</v>
      </c>
    </row>
    <row r="1395" customFormat="false" ht="14.25" hidden="false" customHeight="true" outlineLevel="0" collapsed="false">
      <c r="B1395" s="23" t="s">
        <v>4046</v>
      </c>
      <c r="C1395" s="65" t="s">
        <v>101</v>
      </c>
      <c r="D1395" s="65" t="s">
        <v>2544</v>
      </c>
      <c r="E1395" s="65" t="n">
        <v>1000003721</v>
      </c>
      <c r="F1395" s="65" t="s">
        <v>2545</v>
      </c>
      <c r="G1395" s="42" t="n">
        <v>170</v>
      </c>
    </row>
    <row r="1396" customFormat="false" ht="14.25" hidden="false" customHeight="true" outlineLevel="0" collapsed="false">
      <c r="B1396" s="23" t="s">
        <v>133</v>
      </c>
      <c r="C1396" s="65" t="s">
        <v>52</v>
      </c>
      <c r="D1396" s="65" t="s">
        <v>1325</v>
      </c>
      <c r="E1396" s="65" t="n">
        <v>1000003192</v>
      </c>
      <c r="F1396" s="65" t="s">
        <v>1326</v>
      </c>
      <c r="G1396" s="42" t="n">
        <v>170.4</v>
      </c>
    </row>
    <row r="1397" customFormat="false" ht="14.25" hidden="false" customHeight="true" outlineLevel="0" collapsed="false">
      <c r="B1397" s="23" t="s">
        <v>134</v>
      </c>
      <c r="C1397" s="64" t="s">
        <v>69</v>
      </c>
      <c r="D1397" s="65" t="s">
        <v>1668</v>
      </c>
      <c r="E1397" s="65" t="n">
        <v>1000000496</v>
      </c>
      <c r="F1397" s="66" t="s">
        <v>1669</v>
      </c>
      <c r="G1397" s="42" t="n">
        <v>170.8</v>
      </c>
    </row>
    <row r="1398" customFormat="false" ht="14.25" hidden="false" customHeight="true" outlineLevel="0" collapsed="false">
      <c r="B1398" s="24" t="s">
        <v>134</v>
      </c>
      <c r="C1398" s="128" t="s">
        <v>71</v>
      </c>
      <c r="D1398" s="128" t="s">
        <v>2291</v>
      </c>
      <c r="E1398" s="128" t="n">
        <v>1000004025</v>
      </c>
      <c r="F1398" s="128" t="s">
        <v>2292</v>
      </c>
      <c r="G1398" s="42" t="n">
        <v>171</v>
      </c>
    </row>
    <row r="1399" customFormat="false" ht="14.25" hidden="false" customHeight="true" outlineLevel="0" collapsed="false">
      <c r="B1399" s="24" t="s">
        <v>134</v>
      </c>
      <c r="C1399" s="64" t="s">
        <v>65</v>
      </c>
      <c r="D1399" s="128" t="s">
        <v>2880</v>
      </c>
      <c r="E1399" s="128" t="n">
        <v>1000004115</v>
      </c>
      <c r="F1399" s="128" t="s">
        <v>2881</v>
      </c>
      <c r="G1399" s="42" t="n">
        <v>171</v>
      </c>
    </row>
    <row r="1400" customFormat="false" ht="14.25" hidden="false" customHeight="true" outlineLevel="0" collapsed="false">
      <c r="B1400" s="23" t="s">
        <v>133</v>
      </c>
      <c r="C1400" s="64" t="s">
        <v>21</v>
      </c>
      <c r="D1400" s="65" t="s">
        <v>2981</v>
      </c>
      <c r="E1400" s="65" t="n">
        <v>1000004187</v>
      </c>
      <c r="F1400" s="66" t="s">
        <v>2982</v>
      </c>
      <c r="G1400" s="42" t="n">
        <v>171</v>
      </c>
    </row>
    <row r="1401" customFormat="false" ht="14.25" hidden="false" customHeight="true" outlineLevel="0" collapsed="false">
      <c r="B1401" s="23" t="s">
        <v>134</v>
      </c>
      <c r="C1401" s="65" t="s">
        <v>78</v>
      </c>
      <c r="D1401" s="65" t="s">
        <v>2012</v>
      </c>
      <c r="E1401" s="65" t="n">
        <v>1000000208</v>
      </c>
      <c r="F1401" s="66" t="s">
        <v>2013</v>
      </c>
      <c r="G1401" s="42" t="n">
        <v>171.2</v>
      </c>
    </row>
    <row r="1402" customFormat="false" ht="14.25" hidden="false" customHeight="true" outlineLevel="0" collapsed="false">
      <c r="B1402" s="23" t="s">
        <v>133</v>
      </c>
      <c r="C1402" s="65" t="s">
        <v>141</v>
      </c>
      <c r="D1402" s="65" t="s">
        <v>973</v>
      </c>
      <c r="E1402" s="65" t="n">
        <v>1000003424</v>
      </c>
      <c r="F1402" s="65" t="s">
        <v>974</v>
      </c>
      <c r="G1402" s="42" t="n">
        <v>171.5</v>
      </c>
    </row>
    <row r="1403" customFormat="false" ht="14.25" hidden="false" customHeight="true" outlineLevel="0" collapsed="false">
      <c r="B1403" s="23" t="s">
        <v>130</v>
      </c>
      <c r="C1403" s="65" t="s">
        <v>108</v>
      </c>
      <c r="D1403" s="65" t="s">
        <v>2965</v>
      </c>
      <c r="E1403" s="65" t="n">
        <v>1000004184</v>
      </c>
      <c r="F1403" s="66" t="s">
        <v>2966</v>
      </c>
      <c r="G1403" s="42" t="n">
        <v>172</v>
      </c>
    </row>
    <row r="1404" customFormat="false" ht="14.25" hidden="false" customHeight="true" outlineLevel="0" collapsed="false">
      <c r="B1404" s="23" t="s">
        <v>134</v>
      </c>
      <c r="C1404" s="65" t="s">
        <v>81</v>
      </c>
      <c r="D1404" s="65" t="s">
        <v>2112</v>
      </c>
      <c r="E1404" s="65" t="n">
        <v>1000000153</v>
      </c>
      <c r="F1404" s="66" t="s">
        <v>2113</v>
      </c>
      <c r="G1404" s="42" t="n">
        <v>172.1</v>
      </c>
    </row>
    <row r="1405" customFormat="false" ht="14.25" hidden="false" customHeight="true" outlineLevel="0" collapsed="false">
      <c r="B1405" s="23" t="s">
        <v>134</v>
      </c>
      <c r="C1405" s="65" t="s">
        <v>58</v>
      </c>
      <c r="D1405" s="65" t="s">
        <v>1426</v>
      </c>
      <c r="E1405" s="65" t="n">
        <v>1000003294</v>
      </c>
      <c r="F1405" s="65" t="s">
        <v>1427</v>
      </c>
      <c r="G1405" s="42" t="n">
        <v>172.2</v>
      </c>
    </row>
    <row r="1406" customFormat="false" ht="14.25" hidden="false" customHeight="true" outlineLevel="0" collapsed="false">
      <c r="B1406" s="23" t="s">
        <v>134</v>
      </c>
      <c r="C1406" s="65" t="s">
        <v>74</v>
      </c>
      <c r="D1406" s="65" t="s">
        <v>1883</v>
      </c>
      <c r="E1406" s="65" t="n">
        <v>1000000028</v>
      </c>
      <c r="F1406" s="66" t="s">
        <v>1884</v>
      </c>
      <c r="G1406" s="42" t="n">
        <v>173.5</v>
      </c>
    </row>
    <row r="1407" customFormat="false" ht="14.25" hidden="false" customHeight="true" outlineLevel="0" collapsed="false">
      <c r="B1407" s="23" t="s">
        <v>134</v>
      </c>
      <c r="C1407" s="65" t="s">
        <v>77</v>
      </c>
      <c r="D1407" s="65" t="s">
        <v>1948</v>
      </c>
      <c r="E1407" s="65" t="n">
        <v>1000000797</v>
      </c>
      <c r="F1407" s="66" t="s">
        <v>1949</v>
      </c>
      <c r="G1407" s="42" t="n">
        <v>174.04</v>
      </c>
    </row>
    <row r="1408" customFormat="false" ht="14.25" hidden="false" customHeight="true" outlineLevel="0" collapsed="false">
      <c r="B1408" s="23" t="s">
        <v>4046</v>
      </c>
      <c r="C1408" s="65" t="s">
        <v>93</v>
      </c>
      <c r="D1408" s="65" t="s">
        <v>2443</v>
      </c>
      <c r="E1408" s="65" t="n">
        <v>1000001423</v>
      </c>
      <c r="F1408" s="66" t="s">
        <v>2444</v>
      </c>
      <c r="G1408" s="42" t="n">
        <v>174.4</v>
      </c>
    </row>
    <row r="1409" customFormat="false" ht="14.25" hidden="false" customHeight="true" outlineLevel="0" collapsed="false">
      <c r="B1409" s="23" t="s">
        <v>4046</v>
      </c>
      <c r="C1409" s="65" t="s">
        <v>140</v>
      </c>
      <c r="D1409" s="65" t="s">
        <v>2352</v>
      </c>
      <c r="E1409" s="65" t="n">
        <v>1000001254</v>
      </c>
      <c r="F1409" s="66" t="s">
        <v>2353</v>
      </c>
      <c r="G1409" s="42" t="n">
        <v>175.2</v>
      </c>
    </row>
    <row r="1410" customFormat="false" ht="14.25" hidden="false" customHeight="true" outlineLevel="0" collapsed="false">
      <c r="B1410" s="23" t="s">
        <v>133</v>
      </c>
      <c r="C1410" s="65" t="s">
        <v>142</v>
      </c>
      <c r="D1410" s="65" t="s">
        <v>1006</v>
      </c>
      <c r="E1410" s="65" t="n">
        <v>1000002757</v>
      </c>
      <c r="F1410" s="66" t="s">
        <v>1007</v>
      </c>
      <c r="G1410" s="42" t="n">
        <v>175.3</v>
      </c>
    </row>
    <row r="1411" customFormat="false" ht="14.25" hidden="false" customHeight="true" outlineLevel="0" collapsed="false">
      <c r="B1411" s="23" t="s">
        <v>134</v>
      </c>
      <c r="C1411" s="65" t="s">
        <v>74</v>
      </c>
      <c r="D1411" s="65" t="s">
        <v>1879</v>
      </c>
      <c r="E1411" s="65" t="n">
        <v>1000000827</v>
      </c>
      <c r="F1411" s="66" t="s">
        <v>1880</v>
      </c>
      <c r="G1411" s="42" t="n">
        <v>175.52</v>
      </c>
    </row>
    <row r="1412" customFormat="false" ht="14.25" hidden="false" customHeight="true" outlineLevel="0" collapsed="false">
      <c r="B1412" s="23" t="s">
        <v>134</v>
      </c>
      <c r="C1412" s="65" t="s">
        <v>67</v>
      </c>
      <c r="D1412" s="65" t="s">
        <v>1830</v>
      </c>
      <c r="E1412" s="65" t="n">
        <v>1000003385</v>
      </c>
      <c r="F1412" s="65" t="s">
        <v>1831</v>
      </c>
      <c r="G1412" s="42" t="n">
        <v>175.9</v>
      </c>
    </row>
    <row r="1413" customFormat="false" ht="14.25" hidden="false" customHeight="true" outlineLevel="0" collapsed="false">
      <c r="B1413" s="24" t="s">
        <v>4046</v>
      </c>
      <c r="C1413" s="128" t="s">
        <v>91</v>
      </c>
      <c r="D1413" s="128" t="s">
        <v>330</v>
      </c>
      <c r="E1413" s="128" t="n">
        <v>1000004035</v>
      </c>
      <c r="F1413" s="128" t="s">
        <v>331</v>
      </c>
      <c r="G1413" s="42" t="n">
        <v>176</v>
      </c>
    </row>
    <row r="1414" customFormat="false" ht="14.25" hidden="false" customHeight="true" outlineLevel="0" collapsed="false">
      <c r="B1414" s="23" t="s">
        <v>134</v>
      </c>
      <c r="C1414" s="65" t="s">
        <v>61</v>
      </c>
      <c r="D1414" s="65" t="s">
        <v>1478</v>
      </c>
      <c r="E1414" s="65" t="n">
        <v>1000000170</v>
      </c>
      <c r="F1414" s="66" t="s">
        <v>1479</v>
      </c>
      <c r="G1414" s="42" t="n">
        <v>176.2</v>
      </c>
    </row>
    <row r="1415" customFormat="false" ht="14.25" hidden="false" customHeight="true" outlineLevel="0" collapsed="false">
      <c r="B1415" s="23" t="s">
        <v>134</v>
      </c>
      <c r="C1415" s="64" t="s">
        <v>69</v>
      </c>
      <c r="D1415" s="65" t="s">
        <v>1728</v>
      </c>
      <c r="E1415" s="65" t="n">
        <v>1000003282</v>
      </c>
      <c r="F1415" s="65" t="s">
        <v>1729</v>
      </c>
      <c r="G1415" s="42" t="n">
        <v>178</v>
      </c>
    </row>
    <row r="1416" customFormat="false" ht="14.25" hidden="false" customHeight="true" outlineLevel="0" collapsed="false">
      <c r="B1416" s="23" t="s">
        <v>134</v>
      </c>
      <c r="C1416" s="65" t="s">
        <v>78</v>
      </c>
      <c r="D1416" s="65" t="s">
        <v>2026</v>
      </c>
      <c r="E1416" s="65" t="n">
        <v>1000000218</v>
      </c>
      <c r="F1416" s="66" t="s">
        <v>2027</v>
      </c>
      <c r="G1416" s="42" t="n">
        <v>178.5</v>
      </c>
    </row>
    <row r="1417" customFormat="false" ht="14.25" hidden="false" customHeight="true" outlineLevel="0" collapsed="false">
      <c r="B1417" s="23" t="s">
        <v>4046</v>
      </c>
      <c r="C1417" s="65" t="s">
        <v>95</v>
      </c>
      <c r="D1417" s="65" t="s">
        <v>3513</v>
      </c>
      <c r="E1417" s="65" t="n">
        <v>1000002786</v>
      </c>
      <c r="F1417" s="66" t="s">
        <v>3514</v>
      </c>
      <c r="G1417" s="42" t="n">
        <v>178.67</v>
      </c>
    </row>
    <row r="1418" customFormat="false" ht="14.25" hidden="false" customHeight="true" outlineLevel="0" collapsed="false">
      <c r="B1418" s="131" t="s">
        <v>134</v>
      </c>
      <c r="C1418" s="130" t="s">
        <v>58</v>
      </c>
      <c r="D1418" s="130" t="s">
        <v>3081</v>
      </c>
      <c r="E1418" s="130" t="n">
        <v>1000004302</v>
      </c>
      <c r="F1418" s="130" t="s">
        <v>3082</v>
      </c>
      <c r="G1418" s="42" t="n">
        <v>179.2</v>
      </c>
    </row>
    <row r="1419" customFormat="false" ht="14.25" hidden="false" customHeight="true" outlineLevel="0" collapsed="false">
      <c r="B1419" s="23" t="s">
        <v>133</v>
      </c>
      <c r="C1419" s="64" t="s">
        <v>32</v>
      </c>
      <c r="D1419" s="65" t="s">
        <v>917</v>
      </c>
      <c r="E1419" s="65" t="n">
        <v>1000000918</v>
      </c>
      <c r="F1419" s="66" t="s">
        <v>918</v>
      </c>
      <c r="G1419" s="42" t="n">
        <v>180</v>
      </c>
    </row>
    <row r="1420" customFormat="false" ht="14.25" hidden="false" customHeight="true" outlineLevel="0" collapsed="false">
      <c r="B1420" s="23" t="s">
        <v>130</v>
      </c>
      <c r="C1420" s="65" t="s">
        <v>108</v>
      </c>
      <c r="D1420" s="65" t="s">
        <v>2690</v>
      </c>
      <c r="E1420" s="65" t="n">
        <v>1000003242</v>
      </c>
      <c r="F1420" s="65" t="s">
        <v>2691</v>
      </c>
      <c r="G1420" s="42" t="n">
        <v>180.3</v>
      </c>
    </row>
    <row r="1421" customFormat="false" ht="14.25" hidden="false" customHeight="true" outlineLevel="0" collapsed="false">
      <c r="B1421" s="23" t="s">
        <v>134</v>
      </c>
      <c r="C1421" s="65" t="s">
        <v>62</v>
      </c>
      <c r="D1421" s="65" t="s">
        <v>1562</v>
      </c>
      <c r="E1421" s="65" t="n">
        <v>1000000333</v>
      </c>
      <c r="F1421" s="66" t="s">
        <v>1563</v>
      </c>
      <c r="G1421" s="42" t="n">
        <v>181.7</v>
      </c>
    </row>
    <row r="1422" customFormat="false" ht="14.25" hidden="false" customHeight="true" outlineLevel="0" collapsed="false">
      <c r="B1422" s="23" t="s">
        <v>134</v>
      </c>
      <c r="C1422" s="65" t="s">
        <v>62</v>
      </c>
      <c r="D1422" s="65" t="s">
        <v>1526</v>
      </c>
      <c r="E1422" s="65" t="n">
        <v>1000000368</v>
      </c>
      <c r="F1422" s="66" t="s">
        <v>1527</v>
      </c>
      <c r="G1422" s="42" t="n">
        <v>182.5</v>
      </c>
    </row>
    <row r="1423" customFormat="false" ht="14.25" hidden="false" customHeight="true" outlineLevel="0" collapsed="false">
      <c r="B1423" s="23" t="s">
        <v>134</v>
      </c>
      <c r="C1423" s="65" t="s">
        <v>58</v>
      </c>
      <c r="D1423" s="65" t="s">
        <v>1422</v>
      </c>
      <c r="E1423" s="65" t="n">
        <v>1000003642</v>
      </c>
      <c r="F1423" s="65" t="s">
        <v>1423</v>
      </c>
      <c r="G1423" s="42" t="n">
        <v>183.8</v>
      </c>
    </row>
    <row r="1424" customFormat="false" ht="14.25" hidden="false" customHeight="true" outlineLevel="0" collapsed="false">
      <c r="B1424" s="23" t="s">
        <v>134</v>
      </c>
      <c r="C1424" s="65" t="s">
        <v>78</v>
      </c>
      <c r="D1424" s="65" t="s">
        <v>2018</v>
      </c>
      <c r="E1424" s="65" t="n">
        <v>1000000207</v>
      </c>
      <c r="F1424" s="66" t="s">
        <v>2019</v>
      </c>
      <c r="G1424" s="42" t="n">
        <v>185.3</v>
      </c>
    </row>
    <row r="1425" customFormat="false" ht="14.25" hidden="false" customHeight="true" outlineLevel="0" collapsed="false">
      <c r="B1425" s="23" t="s">
        <v>134</v>
      </c>
      <c r="C1425" s="65" t="s">
        <v>79</v>
      </c>
      <c r="D1425" s="65" t="s">
        <v>2227</v>
      </c>
      <c r="E1425" s="65" t="n">
        <v>1000000985</v>
      </c>
      <c r="F1425" s="66" t="s">
        <v>2228</v>
      </c>
      <c r="G1425" s="42" t="n">
        <v>185.65</v>
      </c>
    </row>
    <row r="1426" customFormat="false" ht="14.25" hidden="false" customHeight="true" outlineLevel="0" collapsed="false">
      <c r="B1426" s="23" t="s">
        <v>4046</v>
      </c>
      <c r="C1426" s="65" t="s">
        <v>101</v>
      </c>
      <c r="D1426" s="65" t="s">
        <v>2514</v>
      </c>
      <c r="E1426" s="65" t="n">
        <v>1000001920</v>
      </c>
      <c r="F1426" s="66" t="s">
        <v>2515</v>
      </c>
      <c r="G1426" s="42" t="n">
        <v>185.78</v>
      </c>
    </row>
    <row r="1427" customFormat="false" ht="14.25" hidden="false" customHeight="true" outlineLevel="0" collapsed="false">
      <c r="B1427" s="23" t="s">
        <v>130</v>
      </c>
      <c r="C1427" s="65" t="s">
        <v>108</v>
      </c>
      <c r="D1427" s="65" t="s">
        <v>2658</v>
      </c>
      <c r="E1427" s="65" t="n">
        <v>1000001492</v>
      </c>
      <c r="F1427" s="66" t="s">
        <v>2659</v>
      </c>
      <c r="G1427" s="42" t="n">
        <v>186</v>
      </c>
    </row>
    <row r="1428" customFormat="false" ht="14.25" hidden="false" customHeight="true" outlineLevel="0" collapsed="false">
      <c r="B1428" s="23" t="s">
        <v>134</v>
      </c>
      <c r="C1428" s="64" t="s">
        <v>65</v>
      </c>
      <c r="D1428" s="65" t="s">
        <v>1724</v>
      </c>
      <c r="E1428" s="65" t="n">
        <v>1000002813</v>
      </c>
      <c r="F1428" s="65" t="s">
        <v>1725</v>
      </c>
      <c r="G1428" s="42" t="n">
        <v>187</v>
      </c>
    </row>
    <row r="1429" customFormat="false" ht="14.25" hidden="false" customHeight="true" outlineLevel="0" collapsed="false">
      <c r="B1429" s="24" t="s">
        <v>134</v>
      </c>
      <c r="C1429" s="128" t="s">
        <v>58</v>
      </c>
      <c r="D1429" s="128" t="s">
        <v>1408</v>
      </c>
      <c r="E1429" s="128" t="n">
        <v>1000003846</v>
      </c>
      <c r="F1429" s="128" t="s">
        <v>1409</v>
      </c>
      <c r="G1429" s="42" t="n">
        <v>188.2</v>
      </c>
    </row>
    <row r="1430" customFormat="false" ht="14.25" hidden="false" customHeight="true" outlineLevel="0" collapsed="false">
      <c r="B1430" s="23" t="s">
        <v>4046</v>
      </c>
      <c r="C1430" s="65" t="s">
        <v>101</v>
      </c>
      <c r="D1430" s="65" t="s">
        <v>2530</v>
      </c>
      <c r="E1430" s="65" t="n">
        <v>1000002558</v>
      </c>
      <c r="F1430" s="66" t="s">
        <v>2531</v>
      </c>
      <c r="G1430" s="42" t="n">
        <v>188.69</v>
      </c>
    </row>
    <row r="1431" customFormat="false" ht="14.25" hidden="false" customHeight="true" outlineLevel="0" collapsed="false">
      <c r="B1431" s="23" t="s">
        <v>4046</v>
      </c>
      <c r="C1431" s="65" t="s">
        <v>93</v>
      </c>
      <c r="D1431" s="65" t="s">
        <v>2453</v>
      </c>
      <c r="E1431" s="65" t="n">
        <v>1000001426</v>
      </c>
      <c r="F1431" s="66" t="s">
        <v>2454</v>
      </c>
      <c r="G1431" s="42" t="n">
        <v>190.6</v>
      </c>
    </row>
    <row r="1432" customFormat="false" ht="14.25" hidden="false" customHeight="true" outlineLevel="0" collapsed="false">
      <c r="B1432" s="23" t="s">
        <v>134</v>
      </c>
      <c r="C1432" s="65" t="s">
        <v>81</v>
      </c>
      <c r="D1432" s="65" t="s">
        <v>2092</v>
      </c>
      <c r="E1432" s="65" t="n">
        <v>1000000138</v>
      </c>
      <c r="F1432" s="66" t="s">
        <v>2093</v>
      </c>
      <c r="G1432" s="42" t="n">
        <v>190.95</v>
      </c>
    </row>
    <row r="1433" customFormat="false" ht="14.25" hidden="false" customHeight="true" outlineLevel="0" collapsed="false">
      <c r="B1433" s="23" t="s">
        <v>134</v>
      </c>
      <c r="C1433" s="65" t="s">
        <v>77</v>
      </c>
      <c r="D1433" s="65" t="s">
        <v>1956</v>
      </c>
      <c r="E1433" s="65" t="n">
        <v>1000000809</v>
      </c>
      <c r="F1433" s="66" t="s">
        <v>1957</v>
      </c>
      <c r="G1433" s="42" t="n">
        <v>191.55</v>
      </c>
    </row>
    <row r="1434" customFormat="false" ht="14.25" hidden="false" customHeight="true" outlineLevel="0" collapsed="false">
      <c r="B1434" s="23" t="s">
        <v>133</v>
      </c>
      <c r="C1434" s="65" t="s">
        <v>141</v>
      </c>
      <c r="D1434" s="65" t="s">
        <v>963</v>
      </c>
      <c r="E1434" s="65" t="n">
        <v>1000000075</v>
      </c>
      <c r="F1434" s="66" t="s">
        <v>964</v>
      </c>
      <c r="G1434" s="42" t="n">
        <v>192</v>
      </c>
    </row>
    <row r="1435" customFormat="false" ht="14.25" hidden="false" customHeight="true" outlineLevel="0" collapsed="false">
      <c r="B1435" s="23" t="s">
        <v>133</v>
      </c>
      <c r="C1435" s="65" t="s">
        <v>52</v>
      </c>
      <c r="D1435" s="65" t="s">
        <v>1321</v>
      </c>
      <c r="E1435" s="65" t="n">
        <v>1000002823</v>
      </c>
      <c r="F1435" s="66" t="s">
        <v>1322</v>
      </c>
      <c r="G1435" s="42" t="n">
        <v>192.1</v>
      </c>
    </row>
    <row r="1436" customFormat="false" ht="14.25" hidden="false" customHeight="true" outlineLevel="0" collapsed="false">
      <c r="B1436" s="23" t="s">
        <v>134</v>
      </c>
      <c r="C1436" s="65" t="s">
        <v>81</v>
      </c>
      <c r="D1436" s="65" t="s">
        <v>2096</v>
      </c>
      <c r="E1436" s="65" t="n">
        <v>1000000152</v>
      </c>
      <c r="F1436" s="66" t="s">
        <v>2097</v>
      </c>
      <c r="G1436" s="42" t="n">
        <v>192.64</v>
      </c>
    </row>
    <row r="1437" customFormat="false" ht="14.25" hidden="false" customHeight="true" outlineLevel="0" collapsed="false">
      <c r="B1437" s="23" t="s">
        <v>4046</v>
      </c>
      <c r="C1437" s="65" t="s">
        <v>103</v>
      </c>
      <c r="D1437" s="65" t="s">
        <v>2558</v>
      </c>
      <c r="E1437" s="65" t="n">
        <v>1000001329</v>
      </c>
      <c r="F1437" s="66" t="s">
        <v>2559</v>
      </c>
      <c r="G1437" s="42" t="n">
        <v>193.4</v>
      </c>
    </row>
    <row r="1438" customFormat="false" ht="14.25" hidden="false" customHeight="true" outlineLevel="0" collapsed="false">
      <c r="B1438" s="23" t="s">
        <v>130</v>
      </c>
      <c r="C1438" s="65" t="s">
        <v>113</v>
      </c>
      <c r="D1438" s="65" t="s">
        <v>2862</v>
      </c>
      <c r="E1438" s="65" t="n">
        <v>1000003040</v>
      </c>
      <c r="F1438" s="65" t="s">
        <v>2863</v>
      </c>
      <c r="G1438" s="42" t="n">
        <v>194.2</v>
      </c>
    </row>
    <row r="1439" customFormat="false" ht="14.25" hidden="false" customHeight="true" outlineLevel="0" collapsed="false">
      <c r="B1439" s="23" t="s">
        <v>4046</v>
      </c>
      <c r="C1439" s="65" t="s">
        <v>101</v>
      </c>
      <c r="D1439" s="65" t="s">
        <v>2528</v>
      </c>
      <c r="E1439" s="65" t="n">
        <v>1000002552</v>
      </c>
      <c r="F1439" s="66" t="s">
        <v>2529</v>
      </c>
      <c r="G1439" s="42" t="n">
        <v>194.39</v>
      </c>
    </row>
    <row r="1440" customFormat="false" ht="14.25" hidden="false" customHeight="true" outlineLevel="0" collapsed="false">
      <c r="B1440" s="23" t="s">
        <v>134</v>
      </c>
      <c r="C1440" s="65" t="s">
        <v>78</v>
      </c>
      <c r="D1440" s="65" t="s">
        <v>2024</v>
      </c>
      <c r="E1440" s="65" t="n">
        <v>1000000221</v>
      </c>
      <c r="F1440" s="66" t="s">
        <v>2025</v>
      </c>
      <c r="G1440" s="42" t="n">
        <v>195.1</v>
      </c>
    </row>
    <row r="1441" customFormat="false" ht="14.25" hidden="false" customHeight="true" outlineLevel="0" collapsed="false">
      <c r="B1441" s="131" t="s">
        <v>131</v>
      </c>
      <c r="C1441" s="130" t="s">
        <v>97</v>
      </c>
      <c r="D1441" s="130" t="s">
        <v>3136</v>
      </c>
      <c r="E1441" s="130" t="n">
        <v>1000004357</v>
      </c>
      <c r="F1441" s="130" t="s">
        <v>3137</v>
      </c>
      <c r="G1441" s="42" t="n">
        <v>195.34</v>
      </c>
    </row>
    <row r="1442" customFormat="false" ht="14.25" hidden="false" customHeight="true" outlineLevel="0" collapsed="false">
      <c r="B1442" s="23" t="s">
        <v>133</v>
      </c>
      <c r="C1442" s="65" t="s">
        <v>52</v>
      </c>
      <c r="D1442" s="65" t="s">
        <v>246</v>
      </c>
      <c r="E1442" s="65" t="n">
        <v>1000000577</v>
      </c>
      <c r="F1442" s="66" t="s">
        <v>247</v>
      </c>
      <c r="G1442" s="42" t="n">
        <v>195.9</v>
      </c>
    </row>
    <row r="1443" customFormat="false" ht="14.25" hidden="false" customHeight="true" outlineLevel="0" collapsed="false">
      <c r="B1443" s="23" t="s">
        <v>130</v>
      </c>
      <c r="C1443" s="65" t="s">
        <v>120</v>
      </c>
      <c r="D1443" s="65" t="s">
        <v>2770</v>
      </c>
      <c r="E1443" s="65" t="n">
        <v>1000002064</v>
      </c>
      <c r="F1443" s="66" t="s">
        <v>2771</v>
      </c>
      <c r="G1443" s="42" t="n">
        <v>196.2</v>
      </c>
    </row>
    <row r="1444" customFormat="false" ht="14.25" hidden="false" customHeight="true" outlineLevel="0" collapsed="false">
      <c r="B1444" s="23" t="s">
        <v>133</v>
      </c>
      <c r="C1444" s="65" t="s">
        <v>142</v>
      </c>
      <c r="D1444" s="65" t="s">
        <v>1008</v>
      </c>
      <c r="E1444" s="65" t="n">
        <v>1000002835</v>
      </c>
      <c r="F1444" s="66" t="s">
        <v>1009</v>
      </c>
      <c r="G1444" s="42" t="n">
        <v>196.72</v>
      </c>
    </row>
    <row r="1445" customFormat="false" ht="14.25" hidden="false" customHeight="true" outlineLevel="0" collapsed="false">
      <c r="B1445" s="24" t="s">
        <v>133</v>
      </c>
      <c r="C1445" s="128" t="s">
        <v>43</v>
      </c>
      <c r="D1445" s="128" t="s">
        <v>2908</v>
      </c>
      <c r="E1445" s="128" t="n">
        <v>1000004141</v>
      </c>
      <c r="F1445" s="128" t="s">
        <v>2909</v>
      </c>
      <c r="G1445" s="42" t="n">
        <v>196.85</v>
      </c>
    </row>
    <row r="1446" customFormat="false" ht="14.25" hidden="false" customHeight="true" outlineLevel="0" collapsed="false">
      <c r="B1446" s="23" t="s">
        <v>130</v>
      </c>
      <c r="C1446" s="65" t="s">
        <v>111</v>
      </c>
      <c r="D1446" s="65" t="s">
        <v>2832</v>
      </c>
      <c r="E1446" s="65" t="n">
        <v>1000002773</v>
      </c>
      <c r="F1446" s="66" t="s">
        <v>2833</v>
      </c>
      <c r="G1446" s="42" t="n">
        <v>197.2</v>
      </c>
    </row>
    <row r="1447" customFormat="false" ht="14.25" hidden="false" customHeight="true" outlineLevel="0" collapsed="false">
      <c r="B1447" s="23" t="s">
        <v>133</v>
      </c>
      <c r="C1447" s="65" t="s">
        <v>48</v>
      </c>
      <c r="D1447" s="65" t="s">
        <v>1273</v>
      </c>
      <c r="E1447" s="65" t="n">
        <v>1000001051</v>
      </c>
      <c r="F1447" s="66" t="s">
        <v>1274</v>
      </c>
      <c r="G1447" s="42" t="n">
        <v>197.6</v>
      </c>
    </row>
    <row r="1448" customFormat="false" ht="14.25" hidden="false" customHeight="true" outlineLevel="0" collapsed="false">
      <c r="B1448" s="23" t="s">
        <v>4046</v>
      </c>
      <c r="C1448" s="65" t="s">
        <v>93</v>
      </c>
      <c r="D1448" s="65" t="s">
        <v>2425</v>
      </c>
      <c r="E1448" s="65" t="n">
        <v>1000001416</v>
      </c>
      <c r="F1448" s="66" t="s">
        <v>2426</v>
      </c>
      <c r="G1448" s="42" t="n">
        <v>198</v>
      </c>
    </row>
    <row r="1449" customFormat="false" ht="14.25" hidden="false" customHeight="true" outlineLevel="0" collapsed="false">
      <c r="B1449" s="23" t="s">
        <v>4046</v>
      </c>
      <c r="C1449" s="65" t="s">
        <v>103</v>
      </c>
      <c r="D1449" s="65" t="s">
        <v>2570</v>
      </c>
      <c r="E1449" s="65" t="n">
        <v>1000001335</v>
      </c>
      <c r="F1449" s="66" t="s">
        <v>2571</v>
      </c>
      <c r="G1449" s="42" t="n">
        <v>199.4</v>
      </c>
    </row>
    <row r="1450" customFormat="false" ht="14.25" hidden="false" customHeight="true" outlineLevel="0" collapsed="false">
      <c r="B1450" s="23" t="s">
        <v>133</v>
      </c>
      <c r="C1450" s="64" t="s">
        <v>30</v>
      </c>
      <c r="D1450" s="65" t="s">
        <v>911</v>
      </c>
      <c r="E1450" s="65" t="n">
        <v>1000000914</v>
      </c>
      <c r="F1450" s="66" t="s">
        <v>912</v>
      </c>
      <c r="G1450" s="42" t="n">
        <v>200</v>
      </c>
    </row>
    <row r="1451" customFormat="false" ht="14.25" hidden="false" customHeight="true" outlineLevel="0" collapsed="false">
      <c r="B1451" s="23" t="s">
        <v>4046</v>
      </c>
      <c r="C1451" s="65" t="s">
        <v>95</v>
      </c>
      <c r="D1451" s="65" t="s">
        <v>2616</v>
      </c>
      <c r="E1451" s="65" t="n">
        <v>1000002057</v>
      </c>
      <c r="F1451" s="66" t="s">
        <v>2617</v>
      </c>
      <c r="G1451" s="42" t="n">
        <v>200.5</v>
      </c>
    </row>
    <row r="1452" customFormat="false" ht="14.25" hidden="false" customHeight="true" outlineLevel="0" collapsed="false">
      <c r="B1452" s="23" t="s">
        <v>133</v>
      </c>
      <c r="C1452" s="65" t="s">
        <v>43</v>
      </c>
      <c r="D1452" s="65" t="s">
        <v>1144</v>
      </c>
      <c r="E1452" s="65" t="n">
        <v>1000000248</v>
      </c>
      <c r="F1452" s="66" t="s">
        <v>1145</v>
      </c>
      <c r="G1452" s="42" t="n">
        <v>201.62</v>
      </c>
    </row>
    <row r="1453" customFormat="false" ht="14.25" hidden="false" customHeight="true" outlineLevel="0" collapsed="false">
      <c r="B1453" s="24" t="s">
        <v>134</v>
      </c>
      <c r="C1453" s="64" t="s">
        <v>65</v>
      </c>
      <c r="D1453" s="128" t="s">
        <v>1769</v>
      </c>
      <c r="E1453" s="128" t="n">
        <v>1000004046</v>
      </c>
      <c r="F1453" s="128" t="s">
        <v>1770</v>
      </c>
      <c r="G1453" s="42" t="n">
        <v>201.75</v>
      </c>
    </row>
    <row r="1454" customFormat="false" ht="14.25" hidden="false" customHeight="true" outlineLevel="0" collapsed="false">
      <c r="B1454" s="23" t="s">
        <v>4046</v>
      </c>
      <c r="C1454" s="65" t="s">
        <v>101</v>
      </c>
      <c r="D1454" s="65" t="s">
        <v>2504</v>
      </c>
      <c r="E1454" s="65" t="n">
        <v>1000001916</v>
      </c>
      <c r="F1454" s="66" t="s">
        <v>2505</v>
      </c>
      <c r="G1454" s="42" t="n">
        <v>202.5</v>
      </c>
    </row>
    <row r="1455" customFormat="false" ht="14.25" hidden="false" customHeight="true" outlineLevel="0" collapsed="false">
      <c r="B1455" s="23" t="s">
        <v>133</v>
      </c>
      <c r="C1455" s="65" t="s">
        <v>55</v>
      </c>
      <c r="D1455" s="65" t="s">
        <v>1363</v>
      </c>
      <c r="E1455" s="65" t="n">
        <v>1000001027</v>
      </c>
      <c r="F1455" s="66" t="s">
        <v>1364</v>
      </c>
      <c r="G1455" s="42" t="n">
        <v>203</v>
      </c>
    </row>
    <row r="1456" customFormat="false" ht="14.25" hidden="false" customHeight="true" outlineLevel="0" collapsed="false">
      <c r="B1456" s="23" t="s">
        <v>4046</v>
      </c>
      <c r="C1456" s="65" t="s">
        <v>103</v>
      </c>
      <c r="D1456" s="65" t="s">
        <v>2562</v>
      </c>
      <c r="E1456" s="65" t="n">
        <v>1000001336</v>
      </c>
      <c r="F1456" s="66" t="s">
        <v>2563</v>
      </c>
      <c r="G1456" s="42" t="n">
        <v>204</v>
      </c>
    </row>
    <row r="1457" customFormat="false" ht="14.25" hidden="false" customHeight="true" outlineLevel="0" collapsed="false">
      <c r="B1457" s="23" t="s">
        <v>134</v>
      </c>
      <c r="C1457" s="65" t="s">
        <v>67</v>
      </c>
      <c r="D1457" s="65" t="s">
        <v>1805</v>
      </c>
      <c r="E1457" s="65" t="n">
        <v>1000000542</v>
      </c>
      <c r="F1457" s="66" t="s">
        <v>1806</v>
      </c>
      <c r="G1457" s="42" t="n">
        <v>207.7</v>
      </c>
    </row>
    <row r="1458" customFormat="false" ht="14.25" hidden="false" customHeight="true" outlineLevel="0" collapsed="false">
      <c r="B1458" s="23" t="s">
        <v>130</v>
      </c>
      <c r="C1458" s="65" t="s">
        <v>111</v>
      </c>
      <c r="D1458" s="65" t="s">
        <v>2824</v>
      </c>
      <c r="E1458" s="65" t="n">
        <v>1000001195</v>
      </c>
      <c r="F1458" s="65" t="s">
        <v>2825</v>
      </c>
      <c r="G1458" s="42" t="n">
        <v>209</v>
      </c>
    </row>
    <row r="1459" customFormat="false" ht="14.25" hidden="false" customHeight="true" outlineLevel="0" collapsed="false">
      <c r="B1459" s="23" t="s">
        <v>130</v>
      </c>
      <c r="C1459" s="65" t="s">
        <v>118</v>
      </c>
      <c r="D1459" s="65" t="s">
        <v>2734</v>
      </c>
      <c r="E1459" s="65" t="n">
        <v>1000001189</v>
      </c>
      <c r="F1459" s="66" t="s">
        <v>2735</v>
      </c>
      <c r="G1459" s="42" t="n">
        <v>210.8</v>
      </c>
    </row>
    <row r="1460" customFormat="false" ht="14.25" hidden="false" customHeight="true" outlineLevel="0" collapsed="false">
      <c r="B1460" s="23" t="s">
        <v>4046</v>
      </c>
      <c r="C1460" s="65" t="s">
        <v>101</v>
      </c>
      <c r="D1460" s="65" t="s">
        <v>2534</v>
      </c>
      <c r="E1460" s="65" t="n">
        <v>1000003020</v>
      </c>
      <c r="F1460" s="65" t="s">
        <v>2535</v>
      </c>
      <c r="G1460" s="42" t="n">
        <v>211.35</v>
      </c>
    </row>
    <row r="1461" customFormat="false" ht="14.25" hidden="false" customHeight="true" outlineLevel="0" collapsed="false">
      <c r="B1461" s="23" t="s">
        <v>134</v>
      </c>
      <c r="C1461" s="65" t="s">
        <v>73</v>
      </c>
      <c r="D1461" s="128" t="s">
        <v>2886</v>
      </c>
      <c r="E1461" s="128" t="n">
        <v>1000004118</v>
      </c>
      <c r="F1461" s="128" t="s">
        <v>2887</v>
      </c>
      <c r="G1461" s="42" t="n">
        <v>211.8</v>
      </c>
    </row>
    <row r="1462" customFormat="false" ht="14.25" hidden="false" customHeight="true" outlineLevel="0" collapsed="false">
      <c r="B1462" s="24" t="s">
        <v>133</v>
      </c>
      <c r="C1462" s="128" t="s">
        <v>48</v>
      </c>
      <c r="D1462" s="128" t="s">
        <v>2896</v>
      </c>
      <c r="E1462" s="128" t="n">
        <v>1000004123</v>
      </c>
      <c r="F1462" s="128" t="s">
        <v>2897</v>
      </c>
      <c r="G1462" s="42" t="n">
        <v>212.4</v>
      </c>
    </row>
    <row r="1463" customFormat="false" ht="14.25" hidden="false" customHeight="true" outlineLevel="0" collapsed="false">
      <c r="B1463" s="23" t="s">
        <v>134</v>
      </c>
      <c r="C1463" s="65" t="s">
        <v>67</v>
      </c>
      <c r="D1463" s="65" t="s">
        <v>1836</v>
      </c>
      <c r="E1463" s="65" t="n">
        <v>1000003745</v>
      </c>
      <c r="F1463" s="65" t="s">
        <v>1837</v>
      </c>
      <c r="G1463" s="42" t="n">
        <v>213.3</v>
      </c>
    </row>
    <row r="1464" customFormat="false" ht="14.25" hidden="false" customHeight="true" outlineLevel="0" collapsed="false">
      <c r="B1464" s="23" t="s">
        <v>4046</v>
      </c>
      <c r="C1464" s="65" t="s">
        <v>105</v>
      </c>
      <c r="D1464" s="65" t="s">
        <v>2582</v>
      </c>
      <c r="E1464" s="65" t="n">
        <v>1000001587</v>
      </c>
      <c r="F1464" s="66" t="s">
        <v>2583</v>
      </c>
      <c r="G1464" s="42" t="n">
        <v>213.9</v>
      </c>
    </row>
    <row r="1465" customFormat="false" ht="14.25" hidden="false" customHeight="true" outlineLevel="0" collapsed="false">
      <c r="B1465" s="23" t="s">
        <v>133</v>
      </c>
      <c r="C1465" s="65" t="s">
        <v>142</v>
      </c>
      <c r="D1465" s="65" t="s">
        <v>988</v>
      </c>
      <c r="E1465" s="65" t="n">
        <v>1000000103</v>
      </c>
      <c r="F1465" s="66" t="s">
        <v>989</v>
      </c>
      <c r="G1465" s="42" t="n">
        <v>214.65</v>
      </c>
    </row>
    <row r="1466" customFormat="false" ht="14.25" hidden="false" customHeight="true" outlineLevel="0" collapsed="false">
      <c r="B1466" s="23" t="s">
        <v>133</v>
      </c>
      <c r="C1466" s="65" t="s">
        <v>141</v>
      </c>
      <c r="D1466" s="65" t="s">
        <v>965</v>
      </c>
      <c r="E1466" s="65" t="n">
        <v>1000000088</v>
      </c>
      <c r="F1466" s="66" t="s">
        <v>966</v>
      </c>
      <c r="G1466" s="42" t="n">
        <v>216</v>
      </c>
    </row>
    <row r="1467" customFormat="false" ht="14.25" hidden="false" customHeight="true" outlineLevel="0" collapsed="false">
      <c r="B1467" s="23" t="s">
        <v>130</v>
      </c>
      <c r="C1467" s="65" t="s">
        <v>113</v>
      </c>
      <c r="D1467" s="65" t="s">
        <v>2854</v>
      </c>
      <c r="E1467" s="65" t="n">
        <v>1000001716</v>
      </c>
      <c r="F1467" s="66" t="s">
        <v>2855</v>
      </c>
      <c r="G1467" s="42" t="n">
        <v>216</v>
      </c>
    </row>
    <row r="1468" customFormat="false" ht="14.25" hidden="false" customHeight="true" outlineLevel="0" collapsed="false">
      <c r="B1468" s="23" t="s">
        <v>134</v>
      </c>
      <c r="C1468" s="65" t="s">
        <v>78</v>
      </c>
      <c r="D1468" s="65" t="s">
        <v>2008</v>
      </c>
      <c r="E1468" s="65" t="n">
        <v>1000000216</v>
      </c>
      <c r="F1468" s="66" t="s">
        <v>2009</v>
      </c>
      <c r="G1468" s="42" t="n">
        <v>216.35</v>
      </c>
    </row>
    <row r="1469" customFormat="false" ht="14.25" hidden="false" customHeight="true" outlineLevel="0" collapsed="false">
      <c r="B1469" s="23" t="s">
        <v>134</v>
      </c>
      <c r="C1469" s="65" t="s">
        <v>58</v>
      </c>
      <c r="D1469" s="65" t="s">
        <v>1398</v>
      </c>
      <c r="E1469" s="65" t="n">
        <v>1000000287</v>
      </c>
      <c r="F1469" s="66" t="s">
        <v>1399</v>
      </c>
      <c r="G1469" s="42" t="n">
        <v>216.4</v>
      </c>
    </row>
    <row r="1470" customFormat="false" ht="14.25" hidden="false" customHeight="true" outlineLevel="0" collapsed="false">
      <c r="B1470" s="23" t="s">
        <v>130</v>
      </c>
      <c r="C1470" s="65" t="s">
        <v>120</v>
      </c>
      <c r="D1470" s="65" t="s">
        <v>2772</v>
      </c>
      <c r="E1470" s="65" t="n">
        <v>1000002070</v>
      </c>
      <c r="F1470" s="66" t="s">
        <v>2773</v>
      </c>
      <c r="G1470" s="42" t="n">
        <v>219</v>
      </c>
    </row>
    <row r="1471" customFormat="false" ht="14.25" hidden="false" customHeight="true" outlineLevel="0" collapsed="false">
      <c r="B1471" s="23" t="s">
        <v>133</v>
      </c>
      <c r="C1471" s="65" t="s">
        <v>52</v>
      </c>
      <c r="D1471" s="65" t="s">
        <v>1327</v>
      </c>
      <c r="E1471" s="65" t="n">
        <v>1000003203</v>
      </c>
      <c r="F1471" s="65" t="s">
        <v>1328</v>
      </c>
      <c r="G1471" s="42" t="n">
        <v>221.5</v>
      </c>
    </row>
    <row r="1472" customFormat="false" ht="14.25" hidden="false" customHeight="true" outlineLevel="0" collapsed="false">
      <c r="B1472" s="23" t="s">
        <v>130</v>
      </c>
      <c r="C1472" s="65" t="s">
        <v>118</v>
      </c>
      <c r="D1472" s="65" t="s">
        <v>2742</v>
      </c>
      <c r="E1472" s="65" t="n">
        <v>1000001212</v>
      </c>
      <c r="F1472" s="66" t="s">
        <v>2743</v>
      </c>
      <c r="G1472" s="42" t="n">
        <v>222</v>
      </c>
    </row>
    <row r="1473" customFormat="false" ht="14.25" hidden="false" customHeight="true" outlineLevel="0" collapsed="false">
      <c r="B1473" s="23" t="s">
        <v>133</v>
      </c>
      <c r="C1473" s="65" t="s">
        <v>141</v>
      </c>
      <c r="D1473" s="65" t="s">
        <v>178</v>
      </c>
      <c r="E1473" s="65" t="n">
        <v>1000000072</v>
      </c>
      <c r="F1473" s="66" t="s">
        <v>179</v>
      </c>
      <c r="G1473" s="42" t="n">
        <v>222.7</v>
      </c>
    </row>
    <row r="1474" customFormat="false" ht="14.25" hidden="false" customHeight="true" outlineLevel="0" collapsed="false">
      <c r="B1474" s="24" t="s">
        <v>133</v>
      </c>
      <c r="C1474" s="64" t="s">
        <v>29</v>
      </c>
      <c r="D1474" s="128" t="s">
        <v>849</v>
      </c>
      <c r="E1474" s="128" t="n">
        <v>1000003885</v>
      </c>
      <c r="F1474" s="128" t="s">
        <v>850</v>
      </c>
      <c r="G1474" s="42" t="n">
        <v>223</v>
      </c>
    </row>
    <row r="1475" customFormat="false" ht="14.25" hidden="false" customHeight="true" outlineLevel="0" collapsed="false">
      <c r="B1475" s="23" t="s">
        <v>133</v>
      </c>
      <c r="C1475" s="64" t="s">
        <v>29</v>
      </c>
      <c r="D1475" s="65" t="s">
        <v>831</v>
      </c>
      <c r="E1475" s="65" t="n">
        <v>1000003508</v>
      </c>
      <c r="F1475" s="65" t="s">
        <v>832</v>
      </c>
      <c r="G1475" s="42" t="n">
        <v>223.5</v>
      </c>
    </row>
    <row r="1476" customFormat="false" ht="14.25" hidden="false" customHeight="true" outlineLevel="0" collapsed="false">
      <c r="B1476" s="23" t="s">
        <v>133</v>
      </c>
      <c r="C1476" s="65" t="s">
        <v>43</v>
      </c>
      <c r="D1476" s="65" t="s">
        <v>1182</v>
      </c>
      <c r="E1476" s="65" t="n">
        <v>1000000819</v>
      </c>
      <c r="F1476" s="66" t="s">
        <v>1183</v>
      </c>
      <c r="G1476" s="42" t="n">
        <v>223.6</v>
      </c>
    </row>
    <row r="1477" customFormat="false" ht="14.25" hidden="false" customHeight="true" outlineLevel="0" collapsed="false">
      <c r="B1477" s="23" t="s">
        <v>4046</v>
      </c>
      <c r="C1477" s="65" t="s">
        <v>101</v>
      </c>
      <c r="D1477" s="65" t="s">
        <v>2542</v>
      </c>
      <c r="E1477" s="65" t="n">
        <v>1000003614</v>
      </c>
      <c r="F1477" s="65" t="s">
        <v>2543</v>
      </c>
      <c r="G1477" s="42" t="n">
        <v>224</v>
      </c>
    </row>
    <row r="1478" customFormat="false" ht="14.25" hidden="false" customHeight="true" outlineLevel="0" collapsed="false">
      <c r="B1478" s="23" t="s">
        <v>133</v>
      </c>
      <c r="C1478" s="65" t="s">
        <v>142</v>
      </c>
      <c r="D1478" s="65" t="s">
        <v>998</v>
      </c>
      <c r="E1478" s="65" t="n">
        <v>1000000834</v>
      </c>
      <c r="F1478" s="66" t="s">
        <v>999</v>
      </c>
      <c r="G1478" s="42" t="n">
        <v>224.2</v>
      </c>
    </row>
    <row r="1479" customFormat="false" ht="14.25" hidden="false" customHeight="true" outlineLevel="0" collapsed="false">
      <c r="B1479" s="23" t="s">
        <v>133</v>
      </c>
      <c r="C1479" s="64" t="s">
        <v>27</v>
      </c>
      <c r="D1479" s="65" t="s">
        <v>811</v>
      </c>
      <c r="E1479" s="65" t="n">
        <v>1000001066</v>
      </c>
      <c r="F1479" s="66" t="s">
        <v>812</v>
      </c>
      <c r="G1479" s="42" t="n">
        <v>226.32</v>
      </c>
    </row>
    <row r="1480" customFormat="false" ht="14.25" hidden="false" customHeight="true" outlineLevel="0" collapsed="false">
      <c r="B1480" s="23" t="s">
        <v>133</v>
      </c>
      <c r="C1480" s="65" t="s">
        <v>48</v>
      </c>
      <c r="D1480" s="65" t="s">
        <v>1281</v>
      </c>
      <c r="E1480" s="65" t="n">
        <v>1000003612</v>
      </c>
      <c r="F1480" s="66" t="s">
        <v>1282</v>
      </c>
      <c r="G1480" s="42" t="n">
        <v>226.8</v>
      </c>
    </row>
    <row r="1481" customFormat="false" ht="14.25" hidden="false" customHeight="true" outlineLevel="0" collapsed="false">
      <c r="B1481" s="23" t="s">
        <v>134</v>
      </c>
      <c r="C1481" s="65" t="s">
        <v>74</v>
      </c>
      <c r="D1481" s="65" t="s">
        <v>1873</v>
      </c>
      <c r="E1481" s="65" t="n">
        <v>1000000044</v>
      </c>
      <c r="F1481" s="66" t="s">
        <v>1874</v>
      </c>
      <c r="G1481" s="42" t="n">
        <v>227.18</v>
      </c>
    </row>
    <row r="1482" customFormat="false" ht="14.25" hidden="false" customHeight="true" outlineLevel="0" collapsed="false">
      <c r="B1482" s="23" t="s">
        <v>130</v>
      </c>
      <c r="C1482" s="65" t="s">
        <v>108</v>
      </c>
      <c r="D1482" s="65" t="s">
        <v>2646</v>
      </c>
      <c r="E1482" s="65" t="n">
        <v>1000001515</v>
      </c>
      <c r="F1482" s="66" t="s">
        <v>2647</v>
      </c>
      <c r="G1482" s="42" t="n">
        <v>227.4</v>
      </c>
    </row>
    <row r="1483" customFormat="false" ht="14.25" hidden="false" customHeight="true" outlineLevel="0" collapsed="false">
      <c r="B1483" s="23" t="s">
        <v>133</v>
      </c>
      <c r="C1483" s="64" t="s">
        <v>25</v>
      </c>
      <c r="D1483" s="65" t="s">
        <v>4314</v>
      </c>
      <c r="E1483" s="65" t="n">
        <v>1000002737</v>
      </c>
      <c r="F1483" s="65" t="s">
        <v>4315</v>
      </c>
      <c r="G1483" s="42" t="n">
        <v>230</v>
      </c>
    </row>
    <row r="1484" customFormat="false" ht="14.25" hidden="false" customHeight="true" outlineLevel="0" collapsed="false">
      <c r="B1484" s="23" t="s">
        <v>4046</v>
      </c>
      <c r="C1484" s="65" t="s">
        <v>93</v>
      </c>
      <c r="D1484" s="65" t="s">
        <v>2463</v>
      </c>
      <c r="E1484" s="65" t="n">
        <v>1000002673</v>
      </c>
      <c r="F1484" s="65" t="s">
        <v>846</v>
      </c>
      <c r="G1484" s="42" t="n">
        <v>231.2</v>
      </c>
    </row>
    <row r="1485" customFormat="false" ht="14.25" hidden="false" customHeight="true" outlineLevel="0" collapsed="false">
      <c r="B1485" s="23" t="s">
        <v>134</v>
      </c>
      <c r="C1485" s="65" t="s">
        <v>78</v>
      </c>
      <c r="D1485" s="65" t="s">
        <v>2030</v>
      </c>
      <c r="E1485" s="65" t="n">
        <v>1000000204</v>
      </c>
      <c r="F1485" s="66" t="s">
        <v>2031</v>
      </c>
      <c r="G1485" s="42" t="n">
        <v>233.67</v>
      </c>
    </row>
    <row r="1486" customFormat="false" ht="14.25" hidden="false" customHeight="true" outlineLevel="0" collapsed="false">
      <c r="B1486" s="23" t="s">
        <v>133</v>
      </c>
      <c r="C1486" s="64" t="s">
        <v>27</v>
      </c>
      <c r="D1486" s="65" t="s">
        <v>773</v>
      </c>
      <c r="E1486" s="65" t="n">
        <v>1000000744</v>
      </c>
      <c r="F1486" s="66" t="s">
        <v>774</v>
      </c>
      <c r="G1486" s="42" t="n">
        <v>234.4</v>
      </c>
    </row>
    <row r="1487" customFormat="false" ht="14.25" hidden="false" customHeight="true" outlineLevel="0" collapsed="false">
      <c r="B1487" s="23" t="s">
        <v>134</v>
      </c>
      <c r="C1487" s="65" t="s">
        <v>58</v>
      </c>
      <c r="D1487" s="65" t="s">
        <v>1391</v>
      </c>
      <c r="E1487" s="65" t="n">
        <v>1000000285</v>
      </c>
      <c r="F1487" s="66" t="s">
        <v>1392</v>
      </c>
      <c r="G1487" s="42" t="n">
        <v>235.3</v>
      </c>
    </row>
    <row r="1488" customFormat="false" ht="14.25" hidden="false" customHeight="true" outlineLevel="0" collapsed="false">
      <c r="B1488" s="23" t="s">
        <v>134</v>
      </c>
      <c r="C1488" s="64" t="s">
        <v>65</v>
      </c>
      <c r="D1488" s="65" t="s">
        <v>1672</v>
      </c>
      <c r="E1488" s="65" t="n">
        <v>1000000504</v>
      </c>
      <c r="F1488" s="66" t="s">
        <v>1673</v>
      </c>
      <c r="G1488" s="42" t="n">
        <v>235.5</v>
      </c>
    </row>
    <row r="1489" customFormat="false" ht="14.25" hidden="false" customHeight="true" outlineLevel="0" collapsed="false">
      <c r="B1489" s="23" t="s">
        <v>130</v>
      </c>
      <c r="C1489" s="65" t="s">
        <v>139</v>
      </c>
      <c r="D1489" s="65" t="s">
        <v>2718</v>
      </c>
      <c r="E1489" s="65" t="n">
        <v>1000001818</v>
      </c>
      <c r="F1489" s="66" t="s">
        <v>2719</v>
      </c>
      <c r="G1489" s="42" t="n">
        <v>235.8</v>
      </c>
    </row>
    <row r="1490" customFormat="false" ht="14.25" hidden="false" customHeight="true" outlineLevel="0" collapsed="false">
      <c r="B1490" s="24" t="s">
        <v>134</v>
      </c>
      <c r="C1490" s="128" t="s">
        <v>61</v>
      </c>
      <c r="D1490" s="128" t="s">
        <v>1507</v>
      </c>
      <c r="E1490" s="128" t="n">
        <v>1000003852</v>
      </c>
      <c r="F1490" s="128" t="s">
        <v>1508</v>
      </c>
      <c r="G1490" s="42" t="n">
        <v>236.2</v>
      </c>
    </row>
    <row r="1491" customFormat="false" ht="14.25" hidden="false" customHeight="true" outlineLevel="0" collapsed="false">
      <c r="B1491" s="23" t="s">
        <v>134</v>
      </c>
      <c r="C1491" s="64" t="s">
        <v>65</v>
      </c>
      <c r="D1491" s="65" t="s">
        <v>1735</v>
      </c>
      <c r="E1491" s="65" t="n">
        <v>1000003393</v>
      </c>
      <c r="F1491" s="65" t="s">
        <v>1736</v>
      </c>
      <c r="G1491" s="42" t="n">
        <v>236.4</v>
      </c>
    </row>
    <row r="1492" customFormat="false" ht="14.25" hidden="false" customHeight="true" outlineLevel="0" collapsed="false">
      <c r="B1492" s="23" t="s">
        <v>130</v>
      </c>
      <c r="C1492" s="65" t="s">
        <v>118</v>
      </c>
      <c r="D1492" s="65" t="s">
        <v>2730</v>
      </c>
      <c r="E1492" s="65" t="n">
        <v>1000002695</v>
      </c>
      <c r="F1492" s="65" t="s">
        <v>2731</v>
      </c>
      <c r="G1492" s="42" t="n">
        <v>238</v>
      </c>
    </row>
    <row r="1493" customFormat="false" ht="14.25" hidden="false" customHeight="true" outlineLevel="0" collapsed="false">
      <c r="B1493" s="23" t="s">
        <v>133</v>
      </c>
      <c r="C1493" s="64" t="s">
        <v>21</v>
      </c>
      <c r="D1493" s="65" t="s">
        <v>669</v>
      </c>
      <c r="E1493" s="65" t="n">
        <v>1000000661</v>
      </c>
      <c r="F1493" s="66" t="s">
        <v>670</v>
      </c>
      <c r="G1493" s="42" t="n">
        <v>239.4</v>
      </c>
    </row>
    <row r="1494" customFormat="false" ht="14.25" hidden="false" customHeight="true" outlineLevel="0" collapsed="false">
      <c r="B1494" s="23" t="s">
        <v>134</v>
      </c>
      <c r="C1494" s="65" t="s">
        <v>61</v>
      </c>
      <c r="D1494" s="65" t="s">
        <v>1472</v>
      </c>
      <c r="E1494" s="65" t="n">
        <v>1000000168</v>
      </c>
      <c r="F1494" s="66" t="s">
        <v>1473</v>
      </c>
      <c r="G1494" s="42" t="n">
        <v>239.9</v>
      </c>
    </row>
    <row r="1495" customFormat="false" ht="14.25" hidden="false" customHeight="true" outlineLevel="0" collapsed="false">
      <c r="B1495" s="23" t="s">
        <v>130</v>
      </c>
      <c r="C1495" s="65" t="s">
        <v>108</v>
      </c>
      <c r="D1495" s="65" t="s">
        <v>2680</v>
      </c>
      <c r="E1495" s="65" t="n">
        <v>1000002041</v>
      </c>
      <c r="F1495" s="66" t="s">
        <v>2681</v>
      </c>
      <c r="G1495" s="42" t="n">
        <v>240</v>
      </c>
    </row>
    <row r="1496" customFormat="false" ht="14.25" hidden="false" customHeight="true" outlineLevel="0" collapsed="false">
      <c r="B1496" s="23" t="s">
        <v>4046</v>
      </c>
      <c r="C1496" s="65" t="s">
        <v>93</v>
      </c>
      <c r="D1496" s="65" t="s">
        <v>2417</v>
      </c>
      <c r="E1496" s="65" t="n">
        <v>1000001418</v>
      </c>
      <c r="F1496" s="66" t="s">
        <v>2418</v>
      </c>
      <c r="G1496" s="42" t="n">
        <v>240.6</v>
      </c>
    </row>
    <row r="1497" customFormat="false" ht="14.25" hidden="false" customHeight="true" outlineLevel="0" collapsed="false">
      <c r="B1497" s="23" t="s">
        <v>4046</v>
      </c>
      <c r="C1497" s="65" t="s">
        <v>98</v>
      </c>
      <c r="D1497" s="65" t="s">
        <v>2484</v>
      </c>
      <c r="E1497" s="65" t="n">
        <v>1000001892</v>
      </c>
      <c r="F1497" s="66" t="s">
        <v>2485</v>
      </c>
      <c r="G1497" s="42" t="n">
        <v>241.75</v>
      </c>
    </row>
    <row r="1498" customFormat="false" ht="14.25" hidden="false" customHeight="true" outlineLevel="0" collapsed="false">
      <c r="B1498" s="23" t="s">
        <v>133</v>
      </c>
      <c r="C1498" s="65" t="s">
        <v>52</v>
      </c>
      <c r="D1498" s="65" t="s">
        <v>1309</v>
      </c>
      <c r="E1498" s="65" t="n">
        <v>1000000983</v>
      </c>
      <c r="F1498" s="66" t="s">
        <v>1310</v>
      </c>
      <c r="G1498" s="42" t="n">
        <v>242.4</v>
      </c>
    </row>
    <row r="1499" customFormat="false" ht="14.25" hidden="false" customHeight="true" outlineLevel="0" collapsed="false">
      <c r="B1499" s="23" t="s">
        <v>133</v>
      </c>
      <c r="C1499" s="64" t="s">
        <v>25</v>
      </c>
      <c r="D1499" s="65" t="s">
        <v>717</v>
      </c>
      <c r="E1499" s="65" t="n">
        <v>1000003488</v>
      </c>
      <c r="F1499" s="65" t="s">
        <v>718</v>
      </c>
      <c r="G1499" s="42" t="n">
        <v>244</v>
      </c>
    </row>
    <row r="1500" customFormat="false" ht="14.25" hidden="false" customHeight="true" outlineLevel="0" collapsed="false">
      <c r="B1500" s="131" t="s">
        <v>134</v>
      </c>
      <c r="C1500" s="130" t="s">
        <v>79</v>
      </c>
      <c r="D1500" s="130" t="s">
        <v>3152</v>
      </c>
      <c r="E1500" s="130" t="n">
        <v>1000004367</v>
      </c>
      <c r="F1500" s="130" t="s">
        <v>3153</v>
      </c>
      <c r="G1500" s="42" t="n">
        <v>244.51</v>
      </c>
    </row>
    <row r="1501" customFormat="false" ht="14.25" hidden="false" customHeight="true" outlineLevel="0" collapsed="false">
      <c r="B1501" s="23" t="s">
        <v>134</v>
      </c>
      <c r="C1501" s="65" t="s">
        <v>84</v>
      </c>
      <c r="D1501" s="65" t="s">
        <v>2178</v>
      </c>
      <c r="E1501" s="65" t="n">
        <v>1000000442</v>
      </c>
      <c r="F1501" s="66" t="s">
        <v>2179</v>
      </c>
      <c r="G1501" s="42" t="n">
        <v>245.55</v>
      </c>
    </row>
    <row r="1502" customFormat="false" ht="14.25" hidden="false" customHeight="true" outlineLevel="0" collapsed="false">
      <c r="B1502" s="23" t="s">
        <v>134</v>
      </c>
      <c r="C1502" s="65" t="s">
        <v>67</v>
      </c>
      <c r="D1502" s="65" t="s">
        <v>1791</v>
      </c>
      <c r="E1502" s="65" t="n">
        <v>1000000554</v>
      </c>
      <c r="F1502" s="66" t="s">
        <v>1792</v>
      </c>
      <c r="G1502" s="42" t="n">
        <v>245.7</v>
      </c>
    </row>
    <row r="1503" customFormat="false" ht="14.25" hidden="false" customHeight="true" outlineLevel="0" collapsed="false">
      <c r="B1503" s="24" t="s">
        <v>133</v>
      </c>
      <c r="C1503" s="128" t="s">
        <v>142</v>
      </c>
      <c r="D1503" s="128" t="s">
        <v>434</v>
      </c>
      <c r="E1503" s="128" t="n">
        <v>1000004111</v>
      </c>
      <c r="F1503" s="128" t="s">
        <v>435</v>
      </c>
      <c r="G1503" s="42" t="n">
        <v>245.76</v>
      </c>
    </row>
    <row r="1504" customFormat="false" ht="14.25" hidden="false" customHeight="true" outlineLevel="0" collapsed="false">
      <c r="B1504" s="23" t="s">
        <v>130</v>
      </c>
      <c r="C1504" s="65" t="s">
        <v>111</v>
      </c>
      <c r="D1504" s="65" t="s">
        <v>2826</v>
      </c>
      <c r="E1504" s="65" t="n">
        <v>1000001465</v>
      </c>
      <c r="F1504" s="66" t="s">
        <v>2827</v>
      </c>
      <c r="G1504" s="42" t="n">
        <v>246.8</v>
      </c>
    </row>
    <row r="1505" customFormat="false" ht="14.25" hidden="false" customHeight="true" outlineLevel="0" collapsed="false">
      <c r="B1505" s="23" t="s">
        <v>134</v>
      </c>
      <c r="C1505" s="65" t="s">
        <v>84</v>
      </c>
      <c r="D1505" s="65" t="s">
        <v>2184</v>
      </c>
      <c r="E1505" s="65" t="n">
        <v>1000000907</v>
      </c>
      <c r="F1505" s="66" t="s">
        <v>2185</v>
      </c>
      <c r="G1505" s="42" t="n">
        <v>247.45</v>
      </c>
    </row>
    <row r="1506" customFormat="false" ht="14.25" hidden="false" customHeight="true" outlineLevel="0" collapsed="false">
      <c r="B1506" s="23" t="s">
        <v>4046</v>
      </c>
      <c r="C1506" s="65" t="s">
        <v>93</v>
      </c>
      <c r="D1506" s="65" t="s">
        <v>2431</v>
      </c>
      <c r="E1506" s="65" t="n">
        <v>1000001433</v>
      </c>
      <c r="F1506" s="66" t="s">
        <v>2432</v>
      </c>
      <c r="G1506" s="42" t="n">
        <v>247.8</v>
      </c>
    </row>
    <row r="1507" customFormat="false" ht="14.25" hidden="false" customHeight="true" outlineLevel="0" collapsed="false">
      <c r="B1507" s="23" t="s">
        <v>130</v>
      </c>
      <c r="C1507" s="65" t="s">
        <v>108</v>
      </c>
      <c r="D1507" s="65" t="s">
        <v>2676</v>
      </c>
      <c r="E1507" s="65" t="n">
        <v>1000001486</v>
      </c>
      <c r="F1507" s="66" t="s">
        <v>2677</v>
      </c>
      <c r="G1507" s="42" t="n">
        <v>248</v>
      </c>
    </row>
    <row r="1508" customFormat="false" ht="14.25" hidden="false" customHeight="true" outlineLevel="0" collapsed="false">
      <c r="B1508" s="23" t="s">
        <v>134</v>
      </c>
      <c r="C1508" s="65" t="s">
        <v>67</v>
      </c>
      <c r="D1508" s="65" t="s">
        <v>1807</v>
      </c>
      <c r="E1508" s="65" t="n">
        <v>1000000553</v>
      </c>
      <c r="F1508" s="66" t="s">
        <v>1808</v>
      </c>
      <c r="G1508" s="42" t="n">
        <v>248.7</v>
      </c>
    </row>
    <row r="1509" customFormat="false" ht="14.25" hidden="false" customHeight="true" outlineLevel="0" collapsed="false">
      <c r="B1509" s="23" t="s">
        <v>4046</v>
      </c>
      <c r="C1509" s="65" t="s">
        <v>95</v>
      </c>
      <c r="D1509" s="65" t="s">
        <v>2951</v>
      </c>
      <c r="E1509" s="65" t="n">
        <v>1000001366</v>
      </c>
      <c r="F1509" s="66" t="s">
        <v>2952</v>
      </c>
      <c r="G1509" s="42" t="n">
        <v>248.82</v>
      </c>
    </row>
    <row r="1510" customFormat="false" ht="14.25" hidden="false" customHeight="true" outlineLevel="0" collapsed="false">
      <c r="B1510" s="23" t="s">
        <v>130</v>
      </c>
      <c r="C1510" s="65" t="s">
        <v>108</v>
      </c>
      <c r="D1510" s="65" t="s">
        <v>2668</v>
      </c>
      <c r="E1510" s="65" t="n">
        <v>1000001490</v>
      </c>
      <c r="F1510" s="66" t="s">
        <v>2669</v>
      </c>
      <c r="G1510" s="42" t="n">
        <v>250.3</v>
      </c>
    </row>
    <row r="1511" customFormat="false" ht="14.25" hidden="false" customHeight="true" outlineLevel="0" collapsed="false">
      <c r="B1511" s="23" t="s">
        <v>4046</v>
      </c>
      <c r="C1511" s="65" t="s">
        <v>93</v>
      </c>
      <c r="D1511" s="65" t="s">
        <v>2427</v>
      </c>
      <c r="E1511" s="65" t="n">
        <v>1000001435</v>
      </c>
      <c r="F1511" s="66" t="s">
        <v>2428</v>
      </c>
      <c r="G1511" s="42" t="n">
        <v>253.4</v>
      </c>
    </row>
    <row r="1512" customFormat="false" ht="14.25" hidden="false" customHeight="true" outlineLevel="0" collapsed="false">
      <c r="B1512" s="23" t="s">
        <v>134</v>
      </c>
      <c r="C1512" s="65" t="s">
        <v>77</v>
      </c>
      <c r="D1512" s="65" t="s">
        <v>1938</v>
      </c>
      <c r="E1512" s="65" t="n">
        <v>1000000806</v>
      </c>
      <c r="F1512" s="66" t="s">
        <v>1939</v>
      </c>
      <c r="G1512" s="42" t="n">
        <v>253.55</v>
      </c>
    </row>
    <row r="1513" customFormat="false" ht="14.25" hidden="false" customHeight="true" outlineLevel="0" collapsed="false">
      <c r="B1513" s="23" t="s">
        <v>134</v>
      </c>
      <c r="C1513" s="64" t="s">
        <v>65</v>
      </c>
      <c r="D1513" s="65" t="s">
        <v>1652</v>
      </c>
      <c r="E1513" s="65" t="n">
        <v>1000000493</v>
      </c>
      <c r="F1513" s="66" t="s">
        <v>1653</v>
      </c>
      <c r="G1513" s="42" t="n">
        <v>253.7</v>
      </c>
    </row>
    <row r="1514" customFormat="false" ht="14.25" hidden="false" customHeight="true" outlineLevel="0" collapsed="false">
      <c r="B1514" s="23" t="s">
        <v>134</v>
      </c>
      <c r="C1514" s="65" t="s">
        <v>81</v>
      </c>
      <c r="D1514" s="65" t="s">
        <v>2068</v>
      </c>
      <c r="E1514" s="65" t="n">
        <v>1000000144</v>
      </c>
      <c r="F1514" s="66" t="s">
        <v>2069</v>
      </c>
      <c r="G1514" s="42" t="n">
        <v>254.32</v>
      </c>
    </row>
    <row r="1515" customFormat="false" ht="14.25" hidden="false" customHeight="true" outlineLevel="0" collapsed="false">
      <c r="B1515" s="24" t="s">
        <v>134</v>
      </c>
      <c r="C1515" s="128" t="s">
        <v>81</v>
      </c>
      <c r="D1515" s="128" t="s">
        <v>2892</v>
      </c>
      <c r="E1515" s="128" t="n">
        <v>1000004121</v>
      </c>
      <c r="F1515" s="128" t="s">
        <v>2893</v>
      </c>
      <c r="G1515" s="42" t="n">
        <v>256.45</v>
      </c>
    </row>
    <row r="1516" customFormat="false" ht="14.25" hidden="false" customHeight="true" outlineLevel="0" collapsed="false">
      <c r="B1516" s="23" t="s">
        <v>4046</v>
      </c>
      <c r="C1516" s="65" t="s">
        <v>140</v>
      </c>
      <c r="D1516" s="65" t="s">
        <v>2342</v>
      </c>
      <c r="E1516" s="65" t="n">
        <v>1000001256</v>
      </c>
      <c r="F1516" s="66" t="s">
        <v>2343</v>
      </c>
      <c r="G1516" s="42" t="n">
        <v>258.8</v>
      </c>
    </row>
    <row r="1517" customFormat="false" ht="14.25" hidden="false" customHeight="true" outlineLevel="0" collapsed="false">
      <c r="B1517" s="23" t="s">
        <v>134</v>
      </c>
      <c r="C1517" s="65" t="s">
        <v>74</v>
      </c>
      <c r="D1517" s="65" t="s">
        <v>1911</v>
      </c>
      <c r="E1517" s="65" t="n">
        <v>1000000056</v>
      </c>
      <c r="F1517" s="66" t="s">
        <v>1912</v>
      </c>
      <c r="G1517" s="42" t="n">
        <v>260.86</v>
      </c>
    </row>
    <row r="1518" customFormat="false" ht="14.25" hidden="false" customHeight="true" outlineLevel="0" collapsed="false">
      <c r="B1518" s="23" t="s">
        <v>4046</v>
      </c>
      <c r="C1518" s="65" t="s">
        <v>105</v>
      </c>
      <c r="D1518" s="65" t="s">
        <v>2592</v>
      </c>
      <c r="E1518" s="65" t="n">
        <v>1000001600</v>
      </c>
      <c r="F1518" s="66" t="s">
        <v>2593</v>
      </c>
      <c r="G1518" s="42" t="n">
        <v>261</v>
      </c>
    </row>
    <row r="1519" customFormat="false" ht="14.25" hidden="false" customHeight="true" outlineLevel="0" collapsed="false">
      <c r="B1519" s="23" t="s">
        <v>134</v>
      </c>
      <c r="C1519" s="64" t="s">
        <v>69</v>
      </c>
      <c r="D1519" s="65" t="s">
        <v>1730</v>
      </c>
      <c r="E1519" s="65" t="n">
        <v>1000003292</v>
      </c>
      <c r="F1519" s="65" t="s">
        <v>1731</v>
      </c>
      <c r="G1519" s="42" t="n">
        <v>261.3</v>
      </c>
    </row>
    <row r="1520" customFormat="false" ht="14.25" hidden="false" customHeight="true" outlineLevel="0" collapsed="false">
      <c r="B1520" s="23" t="s">
        <v>133</v>
      </c>
      <c r="C1520" s="64" t="s">
        <v>27</v>
      </c>
      <c r="D1520" s="65" t="s">
        <v>805</v>
      </c>
      <c r="E1520" s="65" t="n">
        <v>1000000738</v>
      </c>
      <c r="F1520" s="66" t="s">
        <v>806</v>
      </c>
      <c r="G1520" s="42" t="n">
        <v>261.86</v>
      </c>
    </row>
    <row r="1521" customFormat="false" ht="14.25" hidden="false" customHeight="true" outlineLevel="0" collapsed="false">
      <c r="B1521" s="23" t="s">
        <v>134</v>
      </c>
      <c r="C1521" s="65" t="s">
        <v>84</v>
      </c>
      <c r="D1521" s="65" t="s">
        <v>2188</v>
      </c>
      <c r="E1521" s="65" t="n">
        <v>1000003171</v>
      </c>
      <c r="F1521" s="65" t="s">
        <v>2189</v>
      </c>
      <c r="G1521" s="42" t="n">
        <v>262.89</v>
      </c>
    </row>
    <row r="1522" customFormat="false" ht="14.25" hidden="false" customHeight="true" outlineLevel="0" collapsed="false">
      <c r="B1522" s="23" t="s">
        <v>133</v>
      </c>
      <c r="C1522" s="64" t="s">
        <v>29</v>
      </c>
      <c r="D1522" s="65" t="s">
        <v>803</v>
      </c>
      <c r="E1522" s="65" t="n">
        <v>1000000725</v>
      </c>
      <c r="F1522" s="66" t="s">
        <v>804</v>
      </c>
      <c r="G1522" s="42" t="n">
        <v>263.5</v>
      </c>
    </row>
    <row r="1523" customFormat="false" ht="14.25" hidden="false" customHeight="true" outlineLevel="0" collapsed="false">
      <c r="B1523" s="23" t="s">
        <v>4046</v>
      </c>
      <c r="C1523" s="65" t="s">
        <v>95</v>
      </c>
      <c r="D1523" s="65" t="s">
        <v>2614</v>
      </c>
      <c r="E1523" s="65" t="n">
        <v>1000001381</v>
      </c>
      <c r="F1523" s="66" t="s">
        <v>2615</v>
      </c>
      <c r="G1523" s="42" t="n">
        <v>266.6</v>
      </c>
    </row>
    <row r="1524" customFormat="false" ht="14.25" hidden="false" customHeight="true" outlineLevel="0" collapsed="false">
      <c r="B1524" s="23" t="s">
        <v>133</v>
      </c>
      <c r="C1524" s="65" t="s">
        <v>48</v>
      </c>
      <c r="D1524" s="65" t="s">
        <v>1263</v>
      </c>
      <c r="E1524" s="65" t="n">
        <v>1000000679</v>
      </c>
      <c r="F1524" s="66" t="s">
        <v>1264</v>
      </c>
      <c r="G1524" s="42" t="n">
        <v>268</v>
      </c>
    </row>
    <row r="1525" customFormat="false" ht="14.25" hidden="false" customHeight="true" outlineLevel="0" collapsed="false">
      <c r="B1525" s="23" t="s">
        <v>133</v>
      </c>
      <c r="C1525" s="65" t="s">
        <v>144</v>
      </c>
      <c r="D1525" s="65" t="s">
        <v>759</v>
      </c>
      <c r="E1525" s="65" t="n">
        <v>1000001008</v>
      </c>
      <c r="F1525" s="66" t="s">
        <v>760</v>
      </c>
      <c r="G1525" s="42" t="n">
        <v>271</v>
      </c>
    </row>
    <row r="1526" customFormat="false" ht="14.25" hidden="false" customHeight="true" outlineLevel="0" collapsed="false">
      <c r="B1526" s="23" t="s">
        <v>133</v>
      </c>
      <c r="C1526" s="65" t="s">
        <v>37</v>
      </c>
      <c r="D1526" s="65" t="s">
        <v>1038</v>
      </c>
      <c r="E1526" s="65" t="n">
        <v>1000000401</v>
      </c>
      <c r="F1526" s="66" t="s">
        <v>1039</v>
      </c>
      <c r="G1526" s="42" t="n">
        <v>271.23</v>
      </c>
    </row>
    <row r="1527" customFormat="false" ht="14.25" hidden="false" customHeight="true" outlineLevel="0" collapsed="false">
      <c r="B1527" s="23" t="s">
        <v>134</v>
      </c>
      <c r="C1527" s="65" t="s">
        <v>61</v>
      </c>
      <c r="D1527" s="65" t="s">
        <v>1488</v>
      </c>
      <c r="E1527" s="65" t="n">
        <v>1000002740</v>
      </c>
      <c r="F1527" s="66" t="s">
        <v>1489</v>
      </c>
      <c r="G1527" s="42" t="n">
        <v>272.4</v>
      </c>
    </row>
    <row r="1528" customFormat="false" ht="14.25" hidden="false" customHeight="true" outlineLevel="0" collapsed="false">
      <c r="B1528" s="23" t="s">
        <v>133</v>
      </c>
      <c r="C1528" s="64" t="s">
        <v>29</v>
      </c>
      <c r="D1528" s="65" t="s">
        <v>807</v>
      </c>
      <c r="E1528" s="65" t="n">
        <v>1000000731</v>
      </c>
      <c r="F1528" s="66" t="s">
        <v>808</v>
      </c>
      <c r="G1528" s="42" t="n">
        <v>274.1</v>
      </c>
    </row>
    <row r="1529" customFormat="false" ht="14.25" hidden="false" customHeight="true" outlineLevel="0" collapsed="false">
      <c r="B1529" s="24" t="s">
        <v>133</v>
      </c>
      <c r="C1529" s="128" t="s">
        <v>52</v>
      </c>
      <c r="D1529" s="128" t="s">
        <v>1337</v>
      </c>
      <c r="E1529" s="128" t="n">
        <v>1000003935</v>
      </c>
      <c r="F1529" s="128" t="s">
        <v>1338</v>
      </c>
      <c r="G1529" s="42" t="n">
        <v>275.7</v>
      </c>
    </row>
    <row r="1530" customFormat="false" ht="14.25" hidden="false" customHeight="true" outlineLevel="0" collapsed="false">
      <c r="B1530" s="23" t="s">
        <v>133</v>
      </c>
      <c r="C1530" s="65" t="s">
        <v>37</v>
      </c>
      <c r="D1530" s="65" t="s">
        <v>1048</v>
      </c>
      <c r="E1530" s="65" t="n">
        <v>1000000395</v>
      </c>
      <c r="F1530" s="66" t="s">
        <v>1049</v>
      </c>
      <c r="G1530" s="42" t="n">
        <v>280.25</v>
      </c>
    </row>
    <row r="1531" customFormat="false" ht="14.25" hidden="false" customHeight="true" outlineLevel="0" collapsed="false">
      <c r="B1531" s="131" t="s">
        <v>132</v>
      </c>
      <c r="C1531" s="130" t="s">
        <v>101</v>
      </c>
      <c r="D1531" s="130" t="s">
        <v>3116</v>
      </c>
      <c r="E1531" s="130" t="n">
        <v>1000004326</v>
      </c>
      <c r="F1531" s="130" t="s">
        <v>3117</v>
      </c>
      <c r="G1531" s="42" t="n">
        <v>284.6</v>
      </c>
    </row>
    <row r="1532" customFormat="false" ht="14.25" hidden="false" customHeight="true" outlineLevel="0" collapsed="false">
      <c r="B1532" s="23" t="s">
        <v>133</v>
      </c>
      <c r="C1532" s="64" t="s">
        <v>24</v>
      </c>
      <c r="D1532" s="65" t="s">
        <v>649</v>
      </c>
      <c r="E1532" s="65" t="n">
        <v>1000000665</v>
      </c>
      <c r="F1532" s="66" t="s">
        <v>650</v>
      </c>
      <c r="G1532" s="42" t="n">
        <v>284.9</v>
      </c>
    </row>
    <row r="1533" customFormat="false" ht="14.25" hidden="false" customHeight="true" outlineLevel="0" collapsed="false">
      <c r="B1533" s="23" t="s">
        <v>130</v>
      </c>
      <c r="C1533" s="65" t="s">
        <v>108</v>
      </c>
      <c r="D1533" s="65" t="s">
        <v>2666</v>
      </c>
      <c r="E1533" s="65" t="n">
        <v>1000001483</v>
      </c>
      <c r="F1533" s="66" t="s">
        <v>2667</v>
      </c>
      <c r="G1533" s="42" t="n">
        <v>285.6</v>
      </c>
    </row>
    <row r="1534" customFormat="false" ht="14.25" hidden="false" customHeight="true" outlineLevel="0" collapsed="false">
      <c r="B1534" s="23" t="s">
        <v>134</v>
      </c>
      <c r="C1534" s="65" t="s">
        <v>67</v>
      </c>
      <c r="D1534" s="65" t="s">
        <v>1825</v>
      </c>
      <c r="E1534" s="65" t="n">
        <v>1000002723</v>
      </c>
      <c r="F1534" s="65" t="s">
        <v>1826</v>
      </c>
      <c r="G1534" s="42" t="n">
        <v>285.9</v>
      </c>
    </row>
    <row r="1535" customFormat="false" ht="14.25" hidden="false" customHeight="true" outlineLevel="0" collapsed="false">
      <c r="B1535" s="23" t="s">
        <v>134</v>
      </c>
      <c r="C1535" s="65" t="s">
        <v>81</v>
      </c>
      <c r="D1535" s="65" t="s">
        <v>2072</v>
      </c>
      <c r="E1535" s="65" t="n">
        <v>1000000158</v>
      </c>
      <c r="F1535" s="66" t="s">
        <v>2073</v>
      </c>
      <c r="G1535" s="42" t="n">
        <v>286.2</v>
      </c>
    </row>
    <row r="1536" customFormat="false" ht="14.25" hidden="false" customHeight="true" outlineLevel="0" collapsed="false">
      <c r="B1536" s="23" t="s">
        <v>134</v>
      </c>
      <c r="C1536" s="65" t="s">
        <v>67</v>
      </c>
      <c r="D1536" s="65" t="s">
        <v>1775</v>
      </c>
      <c r="E1536" s="65" t="n">
        <v>1000000534</v>
      </c>
      <c r="F1536" s="66" t="s">
        <v>1776</v>
      </c>
      <c r="G1536" s="42" t="n">
        <v>286.6</v>
      </c>
    </row>
    <row r="1537" customFormat="false" ht="14.25" hidden="false" customHeight="true" outlineLevel="0" collapsed="false">
      <c r="B1537" s="23" t="s">
        <v>134</v>
      </c>
      <c r="C1537" s="65" t="s">
        <v>64</v>
      </c>
      <c r="D1537" s="65" t="s">
        <v>1592</v>
      </c>
      <c r="E1537" s="65" t="n">
        <v>1000000611</v>
      </c>
      <c r="F1537" s="66" t="s">
        <v>1593</v>
      </c>
      <c r="G1537" s="42" t="n">
        <v>287</v>
      </c>
    </row>
    <row r="1538" customFormat="false" ht="14.25" hidden="false" customHeight="true" outlineLevel="0" collapsed="false">
      <c r="B1538" s="23" t="s">
        <v>134</v>
      </c>
      <c r="C1538" s="65" t="s">
        <v>83</v>
      </c>
      <c r="D1538" s="65" t="s">
        <v>2156</v>
      </c>
      <c r="E1538" s="65" t="n">
        <v>1000000130</v>
      </c>
      <c r="F1538" s="66" t="s">
        <v>2157</v>
      </c>
      <c r="G1538" s="42" t="n">
        <v>287.98</v>
      </c>
    </row>
    <row r="1539" customFormat="false" ht="14.25" hidden="false" customHeight="true" outlineLevel="0" collapsed="false">
      <c r="B1539" s="24" t="s">
        <v>133</v>
      </c>
      <c r="C1539" s="128" t="s">
        <v>43</v>
      </c>
      <c r="D1539" s="128" t="s">
        <v>1196</v>
      </c>
      <c r="E1539" s="128" t="n">
        <v>1000003953</v>
      </c>
      <c r="F1539" s="128" t="s">
        <v>1197</v>
      </c>
      <c r="G1539" s="42" t="n">
        <v>289.15</v>
      </c>
    </row>
    <row r="1540" customFormat="false" ht="14.25" hidden="false" customHeight="true" outlineLevel="0" collapsed="false">
      <c r="B1540" s="23" t="s">
        <v>130</v>
      </c>
      <c r="C1540" s="65" t="s">
        <v>113</v>
      </c>
      <c r="D1540" s="65" t="s">
        <v>2864</v>
      </c>
      <c r="E1540" s="65" t="n">
        <v>1000003556</v>
      </c>
      <c r="F1540" s="65" t="s">
        <v>2865</v>
      </c>
      <c r="G1540" s="42" t="n">
        <v>291.1</v>
      </c>
    </row>
    <row r="1541" customFormat="false" ht="14.25" hidden="false" customHeight="true" outlineLevel="0" collapsed="false">
      <c r="B1541" s="24" t="s">
        <v>133</v>
      </c>
      <c r="C1541" s="128" t="s">
        <v>142</v>
      </c>
      <c r="D1541" s="128" t="s">
        <v>1030</v>
      </c>
      <c r="E1541" s="128" t="n">
        <v>1000004063</v>
      </c>
      <c r="F1541" s="128" t="s">
        <v>1031</v>
      </c>
      <c r="G1541" s="42" t="n">
        <v>291.21</v>
      </c>
    </row>
    <row r="1542" customFormat="false" ht="14.25" hidden="false" customHeight="true" outlineLevel="0" collapsed="false">
      <c r="B1542" s="23" t="s">
        <v>133</v>
      </c>
      <c r="C1542" s="65" t="s">
        <v>40</v>
      </c>
      <c r="D1542" s="65" t="s">
        <v>1090</v>
      </c>
      <c r="E1542" s="65" t="n">
        <v>1000000266</v>
      </c>
      <c r="F1542" s="66" t="s">
        <v>1091</v>
      </c>
      <c r="G1542" s="42" t="n">
        <v>292.4</v>
      </c>
    </row>
    <row r="1543" customFormat="false" ht="14.25" hidden="false" customHeight="true" outlineLevel="0" collapsed="false">
      <c r="B1543" s="23" t="s">
        <v>4046</v>
      </c>
      <c r="C1543" s="128" t="s">
        <v>140</v>
      </c>
      <c r="D1543" s="128" t="s">
        <v>2381</v>
      </c>
      <c r="E1543" s="129" t="n">
        <v>1000004091</v>
      </c>
      <c r="F1543" s="129" t="s">
        <v>2382</v>
      </c>
      <c r="G1543" s="42" t="n">
        <v>293.2</v>
      </c>
    </row>
    <row r="1544" customFormat="false" ht="14.25" hidden="false" customHeight="true" outlineLevel="0" collapsed="false">
      <c r="B1544" s="24" t="s">
        <v>133</v>
      </c>
      <c r="C1544" s="128" t="s">
        <v>52</v>
      </c>
      <c r="D1544" s="128" t="s">
        <v>1335</v>
      </c>
      <c r="E1544" s="128" t="n">
        <v>1000003908</v>
      </c>
      <c r="F1544" s="128" t="s">
        <v>1336</v>
      </c>
      <c r="G1544" s="42" t="n">
        <v>296.5</v>
      </c>
    </row>
    <row r="1545" customFormat="false" ht="14.25" hidden="false" customHeight="true" outlineLevel="0" collapsed="false">
      <c r="B1545" s="131" t="s">
        <v>133</v>
      </c>
      <c r="C1545" s="130" t="s">
        <v>51</v>
      </c>
      <c r="D1545" s="130" t="s">
        <v>3138</v>
      </c>
      <c r="E1545" s="130" t="n">
        <v>1000004359</v>
      </c>
      <c r="F1545" s="130" t="s">
        <v>3139</v>
      </c>
      <c r="G1545" s="42" t="n">
        <v>297.6</v>
      </c>
    </row>
    <row r="1546" customFormat="false" ht="14.25" hidden="false" customHeight="true" outlineLevel="0" collapsed="false">
      <c r="B1546" s="23" t="s">
        <v>133</v>
      </c>
      <c r="C1546" s="65" t="s">
        <v>144</v>
      </c>
      <c r="D1546" s="65" t="s">
        <v>757</v>
      </c>
      <c r="E1546" s="65" t="n">
        <v>1000001007</v>
      </c>
      <c r="F1546" s="66" t="s">
        <v>758</v>
      </c>
      <c r="G1546" s="42" t="n">
        <v>298</v>
      </c>
    </row>
    <row r="1547" customFormat="false" ht="14.25" hidden="false" customHeight="true" outlineLevel="0" collapsed="false">
      <c r="B1547" s="23" t="s">
        <v>134</v>
      </c>
      <c r="C1547" s="64" t="s">
        <v>65</v>
      </c>
      <c r="D1547" s="65" t="s">
        <v>1626</v>
      </c>
      <c r="E1547" s="65" t="n">
        <v>1000000515</v>
      </c>
      <c r="F1547" s="66" t="s">
        <v>1627</v>
      </c>
      <c r="G1547" s="42" t="n">
        <v>303.86</v>
      </c>
    </row>
    <row r="1548" customFormat="false" ht="14.25" hidden="false" customHeight="true" outlineLevel="0" collapsed="false">
      <c r="B1548" s="23" t="s">
        <v>134</v>
      </c>
      <c r="C1548" s="65" t="s">
        <v>74</v>
      </c>
      <c r="D1548" s="65" t="s">
        <v>1848</v>
      </c>
      <c r="E1548" s="65" t="n">
        <v>1000000036</v>
      </c>
      <c r="F1548" s="66" t="s">
        <v>1849</v>
      </c>
      <c r="G1548" s="42" t="n">
        <v>307.88</v>
      </c>
    </row>
    <row r="1549" customFormat="false" ht="14.25" hidden="false" customHeight="true" outlineLevel="0" collapsed="false">
      <c r="B1549" s="23" t="s">
        <v>134</v>
      </c>
      <c r="C1549" s="65" t="s">
        <v>64</v>
      </c>
      <c r="D1549" s="65" t="s">
        <v>1610</v>
      </c>
      <c r="E1549" s="65" t="n">
        <v>1000003324</v>
      </c>
      <c r="F1549" s="66" t="s">
        <v>1611</v>
      </c>
      <c r="G1549" s="42" t="n">
        <v>308</v>
      </c>
    </row>
    <row r="1550" customFormat="false" ht="14.25" hidden="false" customHeight="true" outlineLevel="0" collapsed="false">
      <c r="B1550" s="23" t="s">
        <v>134</v>
      </c>
      <c r="C1550" s="65" t="s">
        <v>74</v>
      </c>
      <c r="D1550" s="65" t="s">
        <v>1869</v>
      </c>
      <c r="E1550" s="65" t="n">
        <v>1000000050</v>
      </c>
      <c r="F1550" s="66" t="s">
        <v>1870</v>
      </c>
      <c r="G1550" s="42" t="n">
        <v>309.24</v>
      </c>
    </row>
    <row r="1551" customFormat="false" ht="14.25" hidden="false" customHeight="true" outlineLevel="0" collapsed="false">
      <c r="B1551" s="23" t="s">
        <v>4046</v>
      </c>
      <c r="C1551" s="65" t="s">
        <v>98</v>
      </c>
      <c r="D1551" s="65" t="s">
        <v>2490</v>
      </c>
      <c r="E1551" s="65" t="n">
        <v>1000001901</v>
      </c>
      <c r="F1551" s="66" t="s">
        <v>2491</v>
      </c>
      <c r="G1551" s="42" t="n">
        <v>311.02</v>
      </c>
    </row>
    <row r="1552" customFormat="false" ht="14.25" hidden="false" customHeight="true" outlineLevel="0" collapsed="false">
      <c r="B1552" s="131" t="s">
        <v>133</v>
      </c>
      <c r="C1552" s="130" t="s">
        <v>143</v>
      </c>
      <c r="D1552" s="130" t="s">
        <v>3077</v>
      </c>
      <c r="E1552" s="130" t="n">
        <v>1000004314</v>
      </c>
      <c r="F1552" s="130" t="s">
        <v>3078</v>
      </c>
      <c r="G1552" s="42" t="n">
        <v>311.43</v>
      </c>
    </row>
    <row r="1553" customFormat="false" ht="14.25" hidden="false" customHeight="true" outlineLevel="0" collapsed="false">
      <c r="B1553" s="23" t="s">
        <v>4046</v>
      </c>
      <c r="C1553" s="65" t="s">
        <v>91</v>
      </c>
      <c r="D1553" s="65" t="s">
        <v>2389</v>
      </c>
      <c r="E1553" s="65" t="n">
        <v>1000001150</v>
      </c>
      <c r="F1553" s="66" t="s">
        <v>2390</v>
      </c>
      <c r="G1553" s="42" t="n">
        <v>311.6</v>
      </c>
    </row>
    <row r="1554" customFormat="false" ht="14.25" hidden="false" customHeight="true" outlineLevel="0" collapsed="false">
      <c r="B1554" s="23" t="s">
        <v>133</v>
      </c>
      <c r="C1554" s="64" t="s">
        <v>29</v>
      </c>
      <c r="D1554" s="65" t="s">
        <v>819</v>
      </c>
      <c r="E1554" s="65" t="n">
        <v>1000001065</v>
      </c>
      <c r="F1554" s="66" t="s">
        <v>820</v>
      </c>
      <c r="G1554" s="42" t="n">
        <v>312.8</v>
      </c>
    </row>
    <row r="1555" customFormat="false" ht="14.25" hidden="false" customHeight="true" outlineLevel="0" collapsed="false">
      <c r="B1555" s="23" t="s">
        <v>133</v>
      </c>
      <c r="C1555" s="65" t="s">
        <v>142</v>
      </c>
      <c r="D1555" s="65" t="s">
        <v>1012</v>
      </c>
      <c r="E1555" s="65" t="n">
        <v>1000003513</v>
      </c>
      <c r="F1555" s="65" t="s">
        <v>1013</v>
      </c>
      <c r="G1555" s="42" t="n">
        <v>313.93</v>
      </c>
    </row>
    <row r="1556" customFormat="false" ht="14.25" hidden="false" customHeight="true" outlineLevel="0" collapsed="false">
      <c r="B1556" s="131" t="s">
        <v>133</v>
      </c>
      <c r="C1556" s="130" t="s">
        <v>144</v>
      </c>
      <c r="D1556" s="130" t="s">
        <v>3180</v>
      </c>
      <c r="E1556" s="130" t="n">
        <v>1000004384</v>
      </c>
      <c r="F1556" s="130" t="s">
        <v>3181</v>
      </c>
      <c r="G1556" s="42" t="n">
        <v>315</v>
      </c>
    </row>
    <row r="1557" customFormat="false" ht="14.25" hidden="false" customHeight="true" outlineLevel="0" collapsed="false">
      <c r="B1557" s="23" t="s">
        <v>130</v>
      </c>
      <c r="C1557" s="65" t="s">
        <v>113</v>
      </c>
      <c r="D1557" s="65" t="s">
        <v>2856</v>
      </c>
      <c r="E1557" s="65" t="n">
        <v>1000001722</v>
      </c>
      <c r="F1557" s="66" t="s">
        <v>2857</v>
      </c>
      <c r="G1557" s="42" t="n">
        <v>316.7</v>
      </c>
    </row>
    <row r="1558" customFormat="false" ht="14.25" hidden="false" customHeight="true" outlineLevel="0" collapsed="false">
      <c r="B1558" s="23" t="s">
        <v>130</v>
      </c>
      <c r="C1558" s="65" t="s">
        <v>113</v>
      </c>
      <c r="D1558" s="65" t="s">
        <v>2846</v>
      </c>
      <c r="E1558" s="65" t="n">
        <v>1000001735</v>
      </c>
      <c r="F1558" s="66" t="s">
        <v>2847</v>
      </c>
      <c r="G1558" s="42" t="n">
        <v>318</v>
      </c>
    </row>
    <row r="1559" customFormat="false" ht="14.25" hidden="false" customHeight="true" outlineLevel="0" collapsed="false">
      <c r="B1559" s="23" t="s">
        <v>134</v>
      </c>
      <c r="C1559" s="65" t="s">
        <v>81</v>
      </c>
      <c r="D1559" s="65" t="s">
        <v>2074</v>
      </c>
      <c r="E1559" s="65" t="n">
        <v>1000000120</v>
      </c>
      <c r="F1559" s="66" t="s">
        <v>2075</v>
      </c>
      <c r="G1559" s="42" t="n">
        <v>318.3</v>
      </c>
    </row>
    <row r="1560" customFormat="false" ht="14.25" hidden="false" customHeight="true" outlineLevel="0" collapsed="false">
      <c r="B1560" s="23" t="s">
        <v>4046</v>
      </c>
      <c r="C1560" s="65" t="s">
        <v>93</v>
      </c>
      <c r="D1560" s="65" t="s">
        <v>2455</v>
      </c>
      <c r="E1560" s="65" t="n">
        <v>1000001444</v>
      </c>
      <c r="F1560" s="66" t="s">
        <v>2456</v>
      </c>
      <c r="G1560" s="42" t="n">
        <v>319.3</v>
      </c>
    </row>
    <row r="1561" customFormat="false" ht="14.25" hidden="false" customHeight="true" outlineLevel="0" collapsed="false">
      <c r="B1561" s="23" t="s">
        <v>133</v>
      </c>
      <c r="C1561" s="65" t="s">
        <v>142</v>
      </c>
      <c r="D1561" s="65" t="s">
        <v>1024</v>
      </c>
      <c r="E1561" s="65" t="n">
        <v>1000003728</v>
      </c>
      <c r="F1561" s="65" t="s">
        <v>1025</v>
      </c>
      <c r="G1561" s="42" t="n">
        <v>322.55</v>
      </c>
    </row>
    <row r="1562" customFormat="false" ht="14.25" hidden="false" customHeight="true" outlineLevel="0" collapsed="false">
      <c r="B1562" s="23" t="s">
        <v>130</v>
      </c>
      <c r="C1562" s="65" t="s">
        <v>108</v>
      </c>
      <c r="D1562" s="65" t="s">
        <v>2644</v>
      </c>
      <c r="E1562" s="65" t="n">
        <v>1000001519</v>
      </c>
      <c r="F1562" s="66" t="s">
        <v>2645</v>
      </c>
      <c r="G1562" s="42" t="n">
        <v>330.15</v>
      </c>
    </row>
    <row r="1563" customFormat="false" ht="14.25" hidden="false" customHeight="true" outlineLevel="0" collapsed="false">
      <c r="B1563" s="23" t="s">
        <v>134</v>
      </c>
      <c r="C1563" s="65" t="s">
        <v>61</v>
      </c>
      <c r="D1563" s="65" t="s">
        <v>1462</v>
      </c>
      <c r="E1563" s="65" t="n">
        <v>1000000194</v>
      </c>
      <c r="F1563" s="66" t="s">
        <v>1463</v>
      </c>
      <c r="G1563" s="42" t="n">
        <v>333.6</v>
      </c>
    </row>
    <row r="1564" customFormat="false" ht="14.25" hidden="false" customHeight="true" outlineLevel="0" collapsed="false">
      <c r="B1564" s="23" t="s">
        <v>133</v>
      </c>
      <c r="C1564" s="65" t="s">
        <v>48</v>
      </c>
      <c r="D1564" s="65" t="s">
        <v>1251</v>
      </c>
      <c r="E1564" s="65" t="n">
        <v>1000000702</v>
      </c>
      <c r="F1564" s="66" t="s">
        <v>1252</v>
      </c>
      <c r="G1564" s="42" t="n">
        <v>335.3</v>
      </c>
    </row>
    <row r="1565" customFormat="false" ht="14.25" hidden="false" customHeight="true" outlineLevel="0" collapsed="false">
      <c r="B1565" s="23" t="s">
        <v>130</v>
      </c>
      <c r="C1565" s="65" t="s">
        <v>108</v>
      </c>
      <c r="D1565" s="65" t="s">
        <v>2650</v>
      </c>
      <c r="E1565" s="65" t="n">
        <v>1000001482</v>
      </c>
      <c r="F1565" s="66" t="s">
        <v>2651</v>
      </c>
      <c r="G1565" s="42" t="n">
        <v>339.75</v>
      </c>
    </row>
    <row r="1566" customFormat="false" ht="14.25" hidden="false" customHeight="true" outlineLevel="0" collapsed="false">
      <c r="B1566" s="23" t="s">
        <v>133</v>
      </c>
      <c r="C1566" s="65" t="s">
        <v>43</v>
      </c>
      <c r="D1566" s="65" t="s">
        <v>1172</v>
      </c>
      <c r="E1566" s="65" t="n">
        <v>1000000815</v>
      </c>
      <c r="F1566" s="66" t="s">
        <v>1173</v>
      </c>
      <c r="G1566" s="42" t="n">
        <v>339.77</v>
      </c>
    </row>
    <row r="1567" customFormat="false" ht="14.25" hidden="false" customHeight="true" outlineLevel="0" collapsed="false">
      <c r="B1567" s="23" t="s">
        <v>4046</v>
      </c>
      <c r="C1567" s="65" t="s">
        <v>101</v>
      </c>
      <c r="D1567" s="65" t="s">
        <v>2540</v>
      </c>
      <c r="E1567" s="65" t="n">
        <v>1000003517</v>
      </c>
      <c r="F1567" s="65" t="s">
        <v>2541</v>
      </c>
      <c r="G1567" s="42" t="n">
        <v>341.3</v>
      </c>
    </row>
    <row r="1568" customFormat="false" ht="14.25" hidden="false" customHeight="true" outlineLevel="0" collapsed="false">
      <c r="B1568" s="23" t="s">
        <v>134</v>
      </c>
      <c r="C1568" s="65" t="s">
        <v>77</v>
      </c>
      <c r="D1568" s="65" t="s">
        <v>1944</v>
      </c>
      <c r="E1568" s="65" t="n">
        <v>1000000808</v>
      </c>
      <c r="F1568" s="66" t="s">
        <v>1945</v>
      </c>
      <c r="G1568" s="42" t="n">
        <v>341.6</v>
      </c>
    </row>
    <row r="1569" customFormat="false" ht="14.25" hidden="false" customHeight="true" outlineLevel="0" collapsed="false">
      <c r="B1569" s="23" t="s">
        <v>4046</v>
      </c>
      <c r="C1569" s="65" t="s">
        <v>140</v>
      </c>
      <c r="D1569" s="65" t="s">
        <v>2338</v>
      </c>
      <c r="E1569" s="65" t="n">
        <v>1000001228</v>
      </c>
      <c r="F1569" s="66" t="s">
        <v>2339</v>
      </c>
      <c r="G1569" s="42" t="n">
        <v>342</v>
      </c>
    </row>
    <row r="1570" customFormat="false" ht="14.25" hidden="false" customHeight="true" outlineLevel="0" collapsed="false">
      <c r="B1570" s="23" t="s">
        <v>4046</v>
      </c>
      <c r="C1570" s="65" t="s">
        <v>105</v>
      </c>
      <c r="D1570" s="65" t="s">
        <v>2594</v>
      </c>
      <c r="E1570" s="65" t="n">
        <v>1000002043</v>
      </c>
      <c r="F1570" s="66" t="s">
        <v>2595</v>
      </c>
      <c r="G1570" s="42" t="n">
        <v>342.09</v>
      </c>
    </row>
    <row r="1571" customFormat="false" ht="14.25" hidden="false" customHeight="true" outlineLevel="0" collapsed="false">
      <c r="B1571" s="23" t="s">
        <v>4046</v>
      </c>
      <c r="C1571" s="65" t="s">
        <v>93</v>
      </c>
      <c r="D1571" s="65" t="s">
        <v>2449</v>
      </c>
      <c r="E1571" s="65" t="n">
        <v>1000001428</v>
      </c>
      <c r="F1571" s="66" t="s">
        <v>2450</v>
      </c>
      <c r="G1571" s="42" t="n">
        <v>345.6</v>
      </c>
    </row>
    <row r="1572" customFormat="false" ht="14.25" hidden="false" customHeight="true" outlineLevel="0" collapsed="false">
      <c r="B1572" s="23" t="s">
        <v>133</v>
      </c>
      <c r="C1572" s="65" t="s">
        <v>55</v>
      </c>
      <c r="D1572" s="65" t="s">
        <v>1365</v>
      </c>
      <c r="E1572" s="65" t="n">
        <v>1000001024</v>
      </c>
      <c r="F1572" s="66" t="s">
        <v>1366</v>
      </c>
      <c r="G1572" s="42" t="n">
        <v>350</v>
      </c>
    </row>
    <row r="1573" customFormat="false" ht="14.25" hidden="false" customHeight="true" outlineLevel="0" collapsed="false">
      <c r="B1573" s="24" t="s">
        <v>130</v>
      </c>
      <c r="C1573" s="128" t="s">
        <v>108</v>
      </c>
      <c r="D1573" s="128" t="s">
        <v>2694</v>
      </c>
      <c r="E1573" s="128" t="n">
        <v>1000003877</v>
      </c>
      <c r="F1573" s="128" t="s">
        <v>2695</v>
      </c>
      <c r="G1573" s="42" t="n">
        <v>350.8</v>
      </c>
    </row>
    <row r="1574" customFormat="false" ht="14.25" hidden="false" customHeight="true" outlineLevel="0" collapsed="false">
      <c r="B1574" s="24" t="s">
        <v>133</v>
      </c>
      <c r="C1574" s="128" t="s">
        <v>141</v>
      </c>
      <c r="D1574" s="128" t="s">
        <v>986</v>
      </c>
      <c r="E1574" s="128" t="n">
        <v>1000004084</v>
      </c>
      <c r="F1574" s="128" t="s">
        <v>987</v>
      </c>
      <c r="G1574" s="42" t="n">
        <v>351.8</v>
      </c>
    </row>
    <row r="1575" customFormat="false" ht="14.25" hidden="false" customHeight="true" outlineLevel="0" collapsed="false">
      <c r="B1575" s="23" t="s">
        <v>4046</v>
      </c>
      <c r="C1575" s="65" t="s">
        <v>140</v>
      </c>
      <c r="D1575" s="66" t="s">
        <v>2371</v>
      </c>
      <c r="E1575" s="65" t="n">
        <v>1000002045</v>
      </c>
      <c r="F1575" s="66" t="s">
        <v>2372</v>
      </c>
      <c r="G1575" s="42" t="n">
        <v>358</v>
      </c>
    </row>
    <row r="1576" customFormat="false" ht="14.25" hidden="false" customHeight="true" outlineLevel="0" collapsed="false">
      <c r="B1576" s="23" t="s">
        <v>133</v>
      </c>
      <c r="C1576" s="65" t="s">
        <v>55</v>
      </c>
      <c r="D1576" s="65" t="s">
        <v>1373</v>
      </c>
      <c r="E1576" s="65" t="n">
        <v>1000003698</v>
      </c>
      <c r="F1576" s="65" t="s">
        <v>1374</v>
      </c>
      <c r="G1576" s="42" t="n">
        <v>358.12</v>
      </c>
    </row>
    <row r="1577" customFormat="false" ht="14.25" hidden="false" customHeight="true" outlineLevel="0" collapsed="false">
      <c r="B1577" s="24" t="s">
        <v>133</v>
      </c>
      <c r="C1577" s="64" t="s">
        <v>30</v>
      </c>
      <c r="D1577" s="128" t="s">
        <v>2906</v>
      </c>
      <c r="E1577" s="128" t="n">
        <v>1000004137</v>
      </c>
      <c r="F1577" s="128" t="s">
        <v>2907</v>
      </c>
      <c r="G1577" s="42" t="n">
        <v>363</v>
      </c>
    </row>
    <row r="1578" customFormat="false" ht="14.25" hidden="false" customHeight="true" outlineLevel="0" collapsed="false">
      <c r="B1578" s="23" t="s">
        <v>133</v>
      </c>
      <c r="C1578" s="64" t="s">
        <v>24</v>
      </c>
      <c r="D1578" s="65" t="s">
        <v>677</v>
      </c>
      <c r="E1578" s="65" t="n">
        <v>1000000666</v>
      </c>
      <c r="F1578" s="66" t="s">
        <v>678</v>
      </c>
      <c r="G1578" s="42" t="n">
        <v>366.6</v>
      </c>
    </row>
    <row r="1579" customFormat="false" ht="14.25" hidden="false" customHeight="true" outlineLevel="0" collapsed="false">
      <c r="B1579" s="23" t="s">
        <v>4046</v>
      </c>
      <c r="C1579" s="65" t="s">
        <v>140</v>
      </c>
      <c r="D1579" s="65" t="s">
        <v>2324</v>
      </c>
      <c r="E1579" s="65" t="n">
        <v>1000001232</v>
      </c>
      <c r="F1579" s="66" t="s">
        <v>2325</v>
      </c>
      <c r="G1579" s="42" t="n">
        <v>368.6</v>
      </c>
    </row>
    <row r="1580" customFormat="false" ht="14.25" hidden="false" customHeight="true" outlineLevel="0" collapsed="false">
      <c r="B1580" s="23" t="s">
        <v>134</v>
      </c>
      <c r="C1580" s="65" t="s">
        <v>81</v>
      </c>
      <c r="D1580" s="65" t="s">
        <v>2130</v>
      </c>
      <c r="E1580" s="65" t="n">
        <v>1000003208</v>
      </c>
      <c r="F1580" s="65" t="s">
        <v>2131</v>
      </c>
      <c r="G1580" s="42" t="n">
        <v>368.7</v>
      </c>
    </row>
    <row r="1581" customFormat="false" ht="14.25" hidden="false" customHeight="true" outlineLevel="0" collapsed="false">
      <c r="B1581" s="23" t="s">
        <v>134</v>
      </c>
      <c r="C1581" s="65" t="s">
        <v>71</v>
      </c>
      <c r="D1581" s="65" t="s">
        <v>2275</v>
      </c>
      <c r="E1581" s="65" t="n">
        <v>1000001090</v>
      </c>
      <c r="F1581" s="66" t="s">
        <v>2276</v>
      </c>
      <c r="G1581" s="42" t="n">
        <v>371.4</v>
      </c>
    </row>
    <row r="1582" customFormat="false" ht="14.25" hidden="false" customHeight="true" outlineLevel="0" collapsed="false">
      <c r="B1582" s="23" t="s">
        <v>133</v>
      </c>
      <c r="C1582" s="65" t="s">
        <v>43</v>
      </c>
      <c r="D1582" s="65" t="s">
        <v>1146</v>
      </c>
      <c r="E1582" s="65" t="n">
        <v>1000000341</v>
      </c>
      <c r="F1582" s="66" t="s">
        <v>1147</v>
      </c>
      <c r="G1582" s="42" t="n">
        <v>378.18</v>
      </c>
    </row>
    <row r="1583" customFormat="false" ht="14.25" hidden="false" customHeight="true" outlineLevel="0" collapsed="false">
      <c r="B1583" s="23" t="s">
        <v>4046</v>
      </c>
      <c r="C1583" s="65" t="s">
        <v>98</v>
      </c>
      <c r="D1583" s="65" t="s">
        <v>2488</v>
      </c>
      <c r="E1583" s="65" t="n">
        <v>1000001877</v>
      </c>
      <c r="F1583" s="66" t="s">
        <v>2489</v>
      </c>
      <c r="G1583" s="42" t="n">
        <v>382.65</v>
      </c>
    </row>
    <row r="1584" customFormat="false" ht="14.25" hidden="false" customHeight="true" outlineLevel="0" collapsed="false">
      <c r="B1584" s="23" t="s">
        <v>130</v>
      </c>
      <c r="C1584" s="65" t="s">
        <v>111</v>
      </c>
      <c r="D1584" s="65" t="s">
        <v>2816</v>
      </c>
      <c r="E1584" s="65" t="n">
        <v>1000001468</v>
      </c>
      <c r="F1584" s="66" t="s">
        <v>2817</v>
      </c>
      <c r="G1584" s="42" t="n">
        <v>383</v>
      </c>
    </row>
    <row r="1585" customFormat="false" ht="14.25" hidden="false" customHeight="true" outlineLevel="0" collapsed="false">
      <c r="B1585" s="23" t="s">
        <v>4046</v>
      </c>
      <c r="C1585" s="65" t="s">
        <v>93</v>
      </c>
      <c r="D1585" s="65" t="s">
        <v>2413</v>
      </c>
      <c r="E1585" s="65" t="n">
        <v>1000001408</v>
      </c>
      <c r="F1585" s="66" t="s">
        <v>2414</v>
      </c>
      <c r="G1585" s="42" t="n">
        <v>383.07</v>
      </c>
    </row>
    <row r="1586" customFormat="false" ht="14.25" hidden="false" customHeight="true" outlineLevel="0" collapsed="false">
      <c r="B1586" s="23" t="s">
        <v>133</v>
      </c>
      <c r="C1586" s="65" t="s">
        <v>55</v>
      </c>
      <c r="D1586" s="65" t="s">
        <v>252</v>
      </c>
      <c r="E1586" s="65" t="n">
        <v>1000000623</v>
      </c>
      <c r="F1586" s="66" t="s">
        <v>253</v>
      </c>
      <c r="G1586" s="42" t="n">
        <v>385.5</v>
      </c>
    </row>
    <row r="1587" customFormat="false" ht="14.25" hidden="false" customHeight="true" outlineLevel="0" collapsed="false">
      <c r="B1587" s="23" t="s">
        <v>134</v>
      </c>
      <c r="C1587" s="64" t="s">
        <v>65</v>
      </c>
      <c r="D1587" s="65" t="s">
        <v>1737</v>
      </c>
      <c r="E1587" s="65" t="n">
        <v>1000003399</v>
      </c>
      <c r="F1587" s="65" t="s">
        <v>1738</v>
      </c>
      <c r="G1587" s="42" t="n">
        <v>387.83</v>
      </c>
    </row>
    <row r="1588" customFormat="false" ht="14.25" hidden="false" customHeight="true" outlineLevel="0" collapsed="false">
      <c r="B1588" s="23" t="s">
        <v>130</v>
      </c>
      <c r="C1588" s="65" t="s">
        <v>113</v>
      </c>
      <c r="D1588" s="65" t="s">
        <v>2842</v>
      </c>
      <c r="E1588" s="65" t="n">
        <v>1000001712</v>
      </c>
      <c r="F1588" s="66" t="s">
        <v>2843</v>
      </c>
      <c r="G1588" s="42" t="n">
        <v>389.2</v>
      </c>
    </row>
    <row r="1589" customFormat="false" ht="14.25" hidden="false" customHeight="true" outlineLevel="0" collapsed="false">
      <c r="B1589" s="23" t="s">
        <v>133</v>
      </c>
      <c r="C1589" s="64" t="s">
        <v>27</v>
      </c>
      <c r="D1589" s="65" t="s">
        <v>789</v>
      </c>
      <c r="E1589" s="65" t="n">
        <v>1000000735</v>
      </c>
      <c r="F1589" s="66" t="s">
        <v>790</v>
      </c>
      <c r="G1589" s="42" t="n">
        <v>389.9</v>
      </c>
    </row>
    <row r="1590" customFormat="false" ht="14.25" hidden="false" customHeight="true" outlineLevel="0" collapsed="false">
      <c r="B1590" s="23" t="s">
        <v>134</v>
      </c>
      <c r="C1590" s="65" t="s">
        <v>74</v>
      </c>
      <c r="D1590" s="65" t="s">
        <v>1850</v>
      </c>
      <c r="E1590" s="65" t="n">
        <v>1000000040</v>
      </c>
      <c r="F1590" s="66" t="s">
        <v>1851</v>
      </c>
      <c r="G1590" s="42" t="n">
        <v>392.86</v>
      </c>
    </row>
    <row r="1591" customFormat="false" ht="14.25" hidden="false" customHeight="true" outlineLevel="0" collapsed="false">
      <c r="B1591" s="23" t="s">
        <v>4046</v>
      </c>
      <c r="C1591" s="65" t="s">
        <v>93</v>
      </c>
      <c r="D1591" s="65" t="s">
        <v>2435</v>
      </c>
      <c r="E1591" s="65" t="n">
        <v>1000001429</v>
      </c>
      <c r="F1591" s="66" t="s">
        <v>2436</v>
      </c>
      <c r="G1591" s="42" t="n">
        <v>393.8</v>
      </c>
    </row>
    <row r="1592" customFormat="false" ht="14.25" hidden="false" customHeight="true" outlineLevel="0" collapsed="false">
      <c r="B1592" s="23" t="s">
        <v>4046</v>
      </c>
      <c r="C1592" s="65" t="s">
        <v>101</v>
      </c>
      <c r="D1592" s="65" t="s">
        <v>2510</v>
      </c>
      <c r="E1592" s="65" t="n">
        <v>1000001928</v>
      </c>
      <c r="F1592" s="66" t="s">
        <v>2511</v>
      </c>
      <c r="G1592" s="42" t="n">
        <v>396.15</v>
      </c>
    </row>
    <row r="1593" customFormat="false" ht="14.25" hidden="false" customHeight="true" outlineLevel="0" collapsed="false">
      <c r="B1593" s="23" t="s">
        <v>133</v>
      </c>
      <c r="C1593" s="64" t="s">
        <v>30</v>
      </c>
      <c r="D1593" s="65" t="s">
        <v>877</v>
      </c>
      <c r="E1593" s="65" t="n">
        <v>1000000446</v>
      </c>
      <c r="F1593" s="66" t="s">
        <v>878</v>
      </c>
      <c r="G1593" s="42" t="n">
        <v>400</v>
      </c>
    </row>
    <row r="1594" customFormat="false" ht="14.25" hidden="false" customHeight="true" outlineLevel="0" collapsed="false">
      <c r="B1594" s="23" t="s">
        <v>133</v>
      </c>
      <c r="C1594" s="64" t="s">
        <v>32</v>
      </c>
      <c r="D1594" s="65" t="s">
        <v>891</v>
      </c>
      <c r="E1594" s="65" t="n">
        <v>1000000444</v>
      </c>
      <c r="F1594" s="66" t="s">
        <v>892</v>
      </c>
      <c r="G1594" s="42" t="n">
        <v>405</v>
      </c>
    </row>
    <row r="1595" customFormat="false" ht="14.25" hidden="false" customHeight="true" outlineLevel="0" collapsed="false">
      <c r="B1595" s="23" t="s">
        <v>4046</v>
      </c>
      <c r="C1595" s="65" t="s">
        <v>93</v>
      </c>
      <c r="D1595" s="65" t="s">
        <v>2447</v>
      </c>
      <c r="E1595" s="65" t="n">
        <v>1000001451</v>
      </c>
      <c r="F1595" s="66" t="s">
        <v>2448</v>
      </c>
      <c r="G1595" s="42" t="n">
        <v>411.85</v>
      </c>
    </row>
    <row r="1596" customFormat="false" ht="14.25" hidden="false" customHeight="true" outlineLevel="0" collapsed="false">
      <c r="B1596" s="23" t="s">
        <v>134</v>
      </c>
      <c r="C1596" s="65" t="s">
        <v>58</v>
      </c>
      <c r="D1596" s="65" t="s">
        <v>1414</v>
      </c>
      <c r="E1596" s="65" t="n">
        <v>1000003815</v>
      </c>
      <c r="F1596" s="65" t="s">
        <v>1415</v>
      </c>
      <c r="G1596" s="42" t="n">
        <v>412.35</v>
      </c>
    </row>
    <row r="1597" customFormat="false" ht="14.25" hidden="false" customHeight="true" outlineLevel="0" collapsed="false">
      <c r="B1597" s="23" t="s">
        <v>134</v>
      </c>
      <c r="C1597" s="65" t="s">
        <v>78</v>
      </c>
      <c r="D1597" s="65" t="s">
        <v>2022</v>
      </c>
      <c r="E1597" s="65" t="n">
        <v>1000000198</v>
      </c>
      <c r="F1597" s="66" t="s">
        <v>2023</v>
      </c>
      <c r="G1597" s="42" t="n">
        <v>415.4</v>
      </c>
    </row>
    <row r="1598" customFormat="false" ht="14.25" hidden="false" customHeight="true" outlineLevel="0" collapsed="false">
      <c r="B1598" s="23" t="s">
        <v>133</v>
      </c>
      <c r="C1598" s="65" t="s">
        <v>48</v>
      </c>
      <c r="D1598" s="65" t="s">
        <v>1271</v>
      </c>
      <c r="E1598" s="65" t="n">
        <v>1000001052</v>
      </c>
      <c r="F1598" s="66" t="s">
        <v>1272</v>
      </c>
      <c r="G1598" s="42" t="n">
        <v>417.6</v>
      </c>
    </row>
    <row r="1599" customFormat="false" ht="14.25" hidden="false" customHeight="true" outlineLevel="0" collapsed="false">
      <c r="B1599" s="23" t="s">
        <v>4046</v>
      </c>
      <c r="C1599" s="65" t="s">
        <v>93</v>
      </c>
      <c r="D1599" s="65" t="s">
        <v>2433</v>
      </c>
      <c r="E1599" s="65" t="n">
        <v>1000001445</v>
      </c>
      <c r="F1599" s="66" t="s">
        <v>2434</v>
      </c>
      <c r="G1599" s="42" t="n">
        <v>421.4</v>
      </c>
    </row>
    <row r="1600" customFormat="false" ht="14.25" hidden="false" customHeight="true" outlineLevel="0" collapsed="false">
      <c r="B1600" s="23" t="s">
        <v>133</v>
      </c>
      <c r="C1600" s="65" t="s">
        <v>48</v>
      </c>
      <c r="D1600" s="65" t="s">
        <v>1261</v>
      </c>
      <c r="E1600" s="65" t="n">
        <v>1000000683</v>
      </c>
      <c r="F1600" s="66" t="s">
        <v>1262</v>
      </c>
      <c r="G1600" s="42" t="n">
        <v>423</v>
      </c>
    </row>
    <row r="1601" customFormat="false" ht="14.25" hidden="false" customHeight="true" outlineLevel="0" collapsed="false">
      <c r="B1601" s="23" t="s">
        <v>133</v>
      </c>
      <c r="C1601" s="65" t="s">
        <v>47</v>
      </c>
      <c r="D1601" s="65" t="s">
        <v>1227</v>
      </c>
      <c r="E1601" s="65" t="n">
        <v>1000000763</v>
      </c>
      <c r="F1601" s="66" t="s">
        <v>1228</v>
      </c>
      <c r="G1601" s="42" t="n">
        <v>426.94</v>
      </c>
    </row>
    <row r="1602" customFormat="false" ht="14.25" hidden="false" customHeight="true" outlineLevel="0" collapsed="false">
      <c r="B1602" s="23" t="s">
        <v>130</v>
      </c>
      <c r="C1602" s="65" t="s">
        <v>108</v>
      </c>
      <c r="D1602" s="65" t="s">
        <v>2672</v>
      </c>
      <c r="E1602" s="65" t="n">
        <v>1000001511</v>
      </c>
      <c r="F1602" s="66" t="s">
        <v>2673</v>
      </c>
      <c r="G1602" s="42" t="n">
        <v>435</v>
      </c>
    </row>
    <row r="1603" customFormat="false" ht="14.25" hidden="false" customHeight="true" outlineLevel="0" collapsed="false">
      <c r="B1603" s="23" t="s">
        <v>134</v>
      </c>
      <c r="C1603" s="65" t="s">
        <v>81</v>
      </c>
      <c r="D1603" s="65" t="s">
        <v>2078</v>
      </c>
      <c r="E1603" s="65" t="n">
        <v>1000000155</v>
      </c>
      <c r="F1603" s="66" t="s">
        <v>2079</v>
      </c>
      <c r="G1603" s="42" t="n">
        <v>436.7</v>
      </c>
    </row>
    <row r="1604" customFormat="false" ht="14.25" hidden="false" customHeight="true" outlineLevel="0" collapsed="false">
      <c r="B1604" s="24" t="s">
        <v>133</v>
      </c>
      <c r="C1604" s="64" t="s">
        <v>32</v>
      </c>
      <c r="D1604" s="128" t="s">
        <v>947</v>
      </c>
      <c r="E1604" s="128" t="n">
        <v>1000003844</v>
      </c>
      <c r="F1604" s="128" t="s">
        <v>948</v>
      </c>
      <c r="G1604" s="42" t="n">
        <v>437.21</v>
      </c>
    </row>
    <row r="1605" customFormat="false" ht="14.25" hidden="false" customHeight="true" outlineLevel="0" collapsed="false">
      <c r="B1605" s="23" t="s">
        <v>134</v>
      </c>
      <c r="C1605" s="64" t="s">
        <v>65</v>
      </c>
      <c r="D1605" s="65" t="s">
        <v>1726</v>
      </c>
      <c r="E1605" s="65" t="n">
        <v>1000002833</v>
      </c>
      <c r="F1605" s="65" t="s">
        <v>1727</v>
      </c>
      <c r="G1605" s="42" t="n">
        <v>438.2</v>
      </c>
    </row>
    <row r="1606" customFormat="false" ht="14.25" hidden="false" customHeight="true" outlineLevel="0" collapsed="false">
      <c r="B1606" s="24" t="s">
        <v>134</v>
      </c>
      <c r="C1606" s="128" t="s">
        <v>67</v>
      </c>
      <c r="D1606" s="128" t="s">
        <v>1840</v>
      </c>
      <c r="E1606" s="128" t="n">
        <v>1000003843</v>
      </c>
      <c r="F1606" s="128" t="s">
        <v>1841</v>
      </c>
      <c r="G1606" s="42" t="n">
        <v>439.7</v>
      </c>
    </row>
    <row r="1607" customFormat="false" ht="14.25" hidden="false" customHeight="true" outlineLevel="0" collapsed="false">
      <c r="B1607" s="23" t="s">
        <v>4046</v>
      </c>
      <c r="C1607" s="65" t="s">
        <v>95</v>
      </c>
      <c r="D1607" s="65" t="s">
        <v>2602</v>
      </c>
      <c r="E1607" s="65" t="n">
        <v>1000001351</v>
      </c>
      <c r="F1607" s="66" t="s">
        <v>2603</v>
      </c>
      <c r="G1607" s="42" t="n">
        <v>440.56</v>
      </c>
    </row>
    <row r="1608" customFormat="false" ht="14.25" hidden="false" customHeight="true" outlineLevel="0" collapsed="false">
      <c r="B1608" s="23" t="s">
        <v>134</v>
      </c>
      <c r="C1608" s="64" t="s">
        <v>65</v>
      </c>
      <c r="D1608" s="65" t="s">
        <v>1733</v>
      </c>
      <c r="E1608" s="65" t="n">
        <v>1000003366</v>
      </c>
      <c r="F1608" s="65" t="s">
        <v>1734</v>
      </c>
      <c r="G1608" s="42" t="n">
        <v>450</v>
      </c>
    </row>
    <row r="1609" customFormat="false" ht="14.25" hidden="false" customHeight="true" outlineLevel="0" collapsed="false">
      <c r="B1609" s="23" t="s">
        <v>134</v>
      </c>
      <c r="C1609" s="65" t="s">
        <v>61</v>
      </c>
      <c r="D1609" s="65" t="s">
        <v>1460</v>
      </c>
      <c r="E1609" s="65" t="n">
        <v>1000000177</v>
      </c>
      <c r="F1609" s="66" t="s">
        <v>1461</v>
      </c>
      <c r="G1609" s="42" t="n">
        <v>454.3</v>
      </c>
    </row>
    <row r="1610" customFormat="false" ht="14.25" hidden="false" customHeight="true" outlineLevel="0" collapsed="false">
      <c r="B1610" s="23" t="s">
        <v>133</v>
      </c>
      <c r="C1610" s="65" t="s">
        <v>43</v>
      </c>
      <c r="D1610" s="65" t="s">
        <v>1150</v>
      </c>
      <c r="E1610" s="65" t="n">
        <v>1000000233</v>
      </c>
      <c r="F1610" s="66" t="s">
        <v>1151</v>
      </c>
      <c r="G1610" s="42" t="n">
        <v>457.9</v>
      </c>
    </row>
    <row r="1611" customFormat="false" ht="14.25" hidden="false" customHeight="true" outlineLevel="0" collapsed="false">
      <c r="B1611" s="23" t="s">
        <v>133</v>
      </c>
      <c r="C1611" s="65" t="s">
        <v>37</v>
      </c>
      <c r="D1611" s="65" t="s">
        <v>1052</v>
      </c>
      <c r="E1611" s="65" t="n">
        <v>1000000415</v>
      </c>
      <c r="F1611" s="66" t="s">
        <v>1053</v>
      </c>
      <c r="G1611" s="42" t="n">
        <v>463.5</v>
      </c>
    </row>
    <row r="1612" customFormat="false" ht="14.25" hidden="false" customHeight="true" outlineLevel="0" collapsed="false">
      <c r="B1612" s="23" t="s">
        <v>134</v>
      </c>
      <c r="C1612" s="65" t="s">
        <v>62</v>
      </c>
      <c r="D1612" s="65" t="s">
        <v>1558</v>
      </c>
      <c r="E1612" s="65" t="n">
        <v>1000000338</v>
      </c>
      <c r="F1612" s="66" t="s">
        <v>1559</v>
      </c>
      <c r="G1612" s="42" t="n">
        <v>466.35</v>
      </c>
    </row>
    <row r="1613" customFormat="false" ht="14.25" hidden="false" customHeight="true" outlineLevel="0" collapsed="false">
      <c r="B1613" s="23" t="s">
        <v>133</v>
      </c>
      <c r="C1613" s="65" t="s">
        <v>37</v>
      </c>
      <c r="D1613" s="65" t="s">
        <v>1062</v>
      </c>
      <c r="E1613" s="65" t="n">
        <v>1000000398</v>
      </c>
      <c r="F1613" s="66" t="s">
        <v>1063</v>
      </c>
      <c r="G1613" s="42" t="n">
        <v>467.02</v>
      </c>
    </row>
    <row r="1614" customFormat="false" ht="14.25" hidden="false" customHeight="true" outlineLevel="0" collapsed="false">
      <c r="B1614" s="23" t="s">
        <v>4046</v>
      </c>
      <c r="C1614" s="65" t="s">
        <v>93</v>
      </c>
      <c r="D1614" s="65" t="s">
        <v>2464</v>
      </c>
      <c r="E1614" s="65" t="n">
        <v>1000002889</v>
      </c>
      <c r="F1614" s="65" t="s">
        <v>2465</v>
      </c>
      <c r="G1614" s="42" t="n">
        <v>475.9</v>
      </c>
    </row>
    <row r="1615" customFormat="false" ht="14.25" hidden="false" customHeight="true" outlineLevel="0" collapsed="false">
      <c r="B1615" s="131" t="s">
        <v>131</v>
      </c>
      <c r="C1615" s="130" t="s">
        <v>93</v>
      </c>
      <c r="D1615" s="130" t="s">
        <v>3178</v>
      </c>
      <c r="E1615" s="130" t="n">
        <v>1000004380</v>
      </c>
      <c r="F1615" s="130" t="s">
        <v>3179</v>
      </c>
      <c r="G1615" s="42" t="n">
        <v>482.333333333333</v>
      </c>
    </row>
    <row r="1616" customFormat="false" ht="14.25" hidden="false" customHeight="true" outlineLevel="0" collapsed="false">
      <c r="B1616" s="23" t="s">
        <v>133</v>
      </c>
      <c r="C1616" s="65" t="s">
        <v>55</v>
      </c>
      <c r="D1616" s="65" t="s">
        <v>1343</v>
      </c>
      <c r="E1616" s="65" t="n">
        <v>1000000620</v>
      </c>
      <c r="F1616" s="66" t="s">
        <v>1344</v>
      </c>
      <c r="G1616" s="42" t="n">
        <v>493</v>
      </c>
    </row>
    <row r="1617" customFormat="false" ht="14.25" hidden="false" customHeight="true" outlineLevel="0" collapsed="false">
      <c r="B1617" s="23" t="s">
        <v>4046</v>
      </c>
      <c r="C1617" s="65" t="s">
        <v>101</v>
      </c>
      <c r="D1617" s="65" t="s">
        <v>2524</v>
      </c>
      <c r="E1617" s="65" t="n">
        <v>1000001951</v>
      </c>
      <c r="F1617" s="66" t="s">
        <v>2525</v>
      </c>
      <c r="G1617" s="42" t="n">
        <v>494.1</v>
      </c>
    </row>
    <row r="1618" customFormat="false" ht="14.25" hidden="false" customHeight="true" outlineLevel="0" collapsed="false">
      <c r="B1618" s="23" t="s">
        <v>134</v>
      </c>
      <c r="C1618" s="65" t="s">
        <v>58</v>
      </c>
      <c r="D1618" s="65" t="s">
        <v>1446</v>
      </c>
      <c r="E1618" s="65" t="n">
        <v>1000000305</v>
      </c>
      <c r="F1618" s="66" t="s">
        <v>1447</v>
      </c>
      <c r="G1618" s="42" t="n">
        <v>494.13</v>
      </c>
    </row>
    <row r="1619" customFormat="false" ht="14.25" hidden="false" customHeight="true" outlineLevel="0" collapsed="false">
      <c r="B1619" s="23" t="s">
        <v>134</v>
      </c>
      <c r="C1619" s="65" t="s">
        <v>58</v>
      </c>
      <c r="D1619" s="65" t="s">
        <v>1442</v>
      </c>
      <c r="E1619" s="65" t="n">
        <v>1000000302</v>
      </c>
      <c r="F1619" s="66" t="s">
        <v>1443</v>
      </c>
      <c r="G1619" s="42" t="n">
        <v>494.8</v>
      </c>
    </row>
    <row r="1620" customFormat="false" ht="14.25" hidden="false" customHeight="true" outlineLevel="0" collapsed="false">
      <c r="B1620" s="23" t="s">
        <v>133</v>
      </c>
      <c r="C1620" s="65" t="s">
        <v>55</v>
      </c>
      <c r="D1620" s="65" t="s">
        <v>1367</v>
      </c>
      <c r="E1620" s="65" t="n">
        <v>1000003100</v>
      </c>
      <c r="F1620" s="65" t="s">
        <v>1368</v>
      </c>
      <c r="G1620" s="42" t="n">
        <v>495.2</v>
      </c>
    </row>
    <row r="1621" customFormat="false" ht="14.25" hidden="false" customHeight="true" outlineLevel="0" collapsed="false">
      <c r="B1621" s="23" t="s">
        <v>130</v>
      </c>
      <c r="C1621" s="65" t="s">
        <v>113</v>
      </c>
      <c r="D1621" s="65" t="s">
        <v>2844</v>
      </c>
      <c r="E1621" s="65" t="n">
        <v>1000001734</v>
      </c>
      <c r="F1621" s="66" t="s">
        <v>2845</v>
      </c>
      <c r="G1621" s="42" t="n">
        <v>495.3</v>
      </c>
    </row>
    <row r="1622" customFormat="false" ht="14.25" hidden="false" customHeight="true" outlineLevel="0" collapsed="false">
      <c r="B1622" s="23" t="s">
        <v>134</v>
      </c>
      <c r="C1622" s="65" t="s">
        <v>58</v>
      </c>
      <c r="D1622" s="65" t="s">
        <v>1436</v>
      </c>
      <c r="E1622" s="65" t="n">
        <v>1000000299</v>
      </c>
      <c r="F1622" s="66" t="s">
        <v>1437</v>
      </c>
      <c r="G1622" s="42" t="n">
        <v>496.2</v>
      </c>
    </row>
    <row r="1623" customFormat="false" ht="14.25" hidden="false" customHeight="true" outlineLevel="0" collapsed="false">
      <c r="B1623" s="23" t="s">
        <v>133</v>
      </c>
      <c r="C1623" s="64" t="s">
        <v>30</v>
      </c>
      <c r="D1623" s="65" t="s">
        <v>869</v>
      </c>
      <c r="E1623" s="65" t="n">
        <v>1000000462</v>
      </c>
      <c r="F1623" s="66" t="s">
        <v>870</v>
      </c>
      <c r="G1623" s="42" t="n">
        <v>500</v>
      </c>
    </row>
    <row r="1624" customFormat="false" ht="14.25" hidden="false" customHeight="true" outlineLevel="0" collapsed="false">
      <c r="B1624" s="23" t="s">
        <v>133</v>
      </c>
      <c r="C1624" s="65" t="s">
        <v>55</v>
      </c>
      <c r="D1624" s="65" t="s">
        <v>1357</v>
      </c>
      <c r="E1624" s="65" t="n">
        <v>1000001016</v>
      </c>
      <c r="F1624" s="66" t="s">
        <v>1358</v>
      </c>
      <c r="G1624" s="42" t="n">
        <v>508</v>
      </c>
    </row>
    <row r="1625" customFormat="false" ht="14.25" hidden="false" customHeight="true" outlineLevel="0" collapsed="false">
      <c r="B1625" s="23" t="s">
        <v>134</v>
      </c>
      <c r="C1625" s="65" t="s">
        <v>67</v>
      </c>
      <c r="D1625" s="65" t="s">
        <v>1781</v>
      </c>
      <c r="E1625" s="65" t="n">
        <v>1000000529</v>
      </c>
      <c r="F1625" s="66" t="s">
        <v>1782</v>
      </c>
      <c r="G1625" s="42" t="n">
        <v>508.5</v>
      </c>
    </row>
    <row r="1626" customFormat="false" ht="14.25" hidden="false" customHeight="true" outlineLevel="0" collapsed="false">
      <c r="B1626" s="23" t="s">
        <v>134</v>
      </c>
      <c r="C1626" s="65" t="s">
        <v>71</v>
      </c>
      <c r="D1626" s="65" t="s">
        <v>2261</v>
      </c>
      <c r="E1626" s="65" t="n">
        <v>1000000767</v>
      </c>
      <c r="F1626" s="66" t="s">
        <v>2262</v>
      </c>
      <c r="G1626" s="42" t="n">
        <v>510.3</v>
      </c>
    </row>
    <row r="1627" customFormat="false" ht="14.25" hidden="false" customHeight="true" outlineLevel="0" collapsed="false">
      <c r="B1627" s="23" t="s">
        <v>134</v>
      </c>
      <c r="C1627" s="65" t="s">
        <v>67</v>
      </c>
      <c r="D1627" s="65" t="s">
        <v>1783</v>
      </c>
      <c r="E1627" s="65" t="n">
        <v>1000000544</v>
      </c>
      <c r="F1627" s="66" t="s">
        <v>1784</v>
      </c>
      <c r="G1627" s="42" t="n">
        <v>517.6</v>
      </c>
    </row>
    <row r="1628" customFormat="false" ht="14.25" hidden="false" customHeight="true" outlineLevel="0" collapsed="false">
      <c r="B1628" s="23" t="s">
        <v>133</v>
      </c>
      <c r="C1628" s="64" t="s">
        <v>21</v>
      </c>
      <c r="D1628" s="65" t="s">
        <v>673</v>
      </c>
      <c r="E1628" s="65" t="n">
        <v>1000000670</v>
      </c>
      <c r="F1628" s="66" t="s">
        <v>674</v>
      </c>
      <c r="G1628" s="42" t="n">
        <v>521</v>
      </c>
    </row>
    <row r="1629" customFormat="false" ht="14.25" hidden="false" customHeight="true" outlineLevel="0" collapsed="false">
      <c r="B1629" s="24" t="s">
        <v>134</v>
      </c>
      <c r="C1629" s="128" t="s">
        <v>64</v>
      </c>
      <c r="D1629" s="128" t="s">
        <v>1612</v>
      </c>
      <c r="E1629" s="128" t="n">
        <v>1000003907</v>
      </c>
      <c r="F1629" s="128" t="s">
        <v>1613</v>
      </c>
      <c r="G1629" s="42" t="n">
        <v>522</v>
      </c>
    </row>
    <row r="1630" customFormat="false" ht="14.25" hidden="false" customHeight="true" outlineLevel="0" collapsed="false">
      <c r="B1630" s="23" t="s">
        <v>4046</v>
      </c>
      <c r="C1630" s="65" t="s">
        <v>101</v>
      </c>
      <c r="D1630" s="65" t="s">
        <v>2522</v>
      </c>
      <c r="E1630" s="65" t="n">
        <v>1000001942</v>
      </c>
      <c r="F1630" s="66" t="s">
        <v>2523</v>
      </c>
      <c r="G1630" s="42" t="n">
        <v>525.47</v>
      </c>
    </row>
    <row r="1631" customFormat="false" ht="14.25" hidden="false" customHeight="true" outlineLevel="0" collapsed="false">
      <c r="B1631" s="23" t="s">
        <v>4046</v>
      </c>
      <c r="C1631" s="65" t="s">
        <v>95</v>
      </c>
      <c r="D1631" s="65" t="s">
        <v>2604</v>
      </c>
      <c r="E1631" s="65" t="n">
        <v>1000001417</v>
      </c>
      <c r="F1631" s="66" t="s">
        <v>2605</v>
      </c>
      <c r="G1631" s="42" t="n">
        <v>527.97</v>
      </c>
    </row>
    <row r="1632" customFormat="false" ht="14.25" hidden="false" customHeight="true" outlineLevel="0" collapsed="false">
      <c r="B1632" s="23" t="s">
        <v>4046</v>
      </c>
      <c r="C1632" s="65" t="s">
        <v>101</v>
      </c>
      <c r="D1632" s="65" t="s">
        <v>2536</v>
      </c>
      <c r="E1632" s="65" t="n">
        <v>1000003310</v>
      </c>
      <c r="F1632" s="65" t="s">
        <v>2537</v>
      </c>
      <c r="G1632" s="42" t="n">
        <v>529.9</v>
      </c>
    </row>
    <row r="1633" customFormat="false" ht="14.25" hidden="false" customHeight="true" outlineLevel="0" collapsed="false">
      <c r="B1633" s="23" t="s">
        <v>133</v>
      </c>
      <c r="C1633" s="65" t="s">
        <v>43</v>
      </c>
      <c r="D1633" s="65" t="s">
        <v>1140</v>
      </c>
      <c r="E1633" s="65" t="n">
        <v>1000000816</v>
      </c>
      <c r="F1633" s="66" t="s">
        <v>1141</v>
      </c>
      <c r="G1633" s="42" t="n">
        <v>530.81</v>
      </c>
    </row>
    <row r="1634" customFormat="false" ht="14.25" hidden="false" customHeight="true" outlineLevel="0" collapsed="false">
      <c r="B1634" s="23" t="s">
        <v>130</v>
      </c>
      <c r="C1634" s="65" t="s">
        <v>108</v>
      </c>
      <c r="D1634" s="65" t="s">
        <v>2638</v>
      </c>
      <c r="E1634" s="65" t="n">
        <v>1000001479</v>
      </c>
      <c r="F1634" s="66" t="s">
        <v>2639</v>
      </c>
      <c r="G1634" s="42" t="n">
        <v>541.8</v>
      </c>
    </row>
    <row r="1635" customFormat="false" ht="14.25" hidden="false" customHeight="true" outlineLevel="0" collapsed="false">
      <c r="B1635" s="23" t="s">
        <v>130</v>
      </c>
      <c r="C1635" s="128" t="s">
        <v>111</v>
      </c>
      <c r="D1635" s="128" t="s">
        <v>2840</v>
      </c>
      <c r="E1635" s="128" t="n">
        <v>1000003921</v>
      </c>
      <c r="F1635" s="128" t="s">
        <v>2841</v>
      </c>
      <c r="G1635" s="42" t="n">
        <v>554.54</v>
      </c>
    </row>
    <row r="1636" customFormat="false" ht="14.25" hidden="false" customHeight="true" outlineLevel="0" collapsed="false">
      <c r="B1636" s="23" t="s">
        <v>134</v>
      </c>
      <c r="C1636" s="65" t="s">
        <v>74</v>
      </c>
      <c r="D1636" s="65" t="s">
        <v>2935</v>
      </c>
      <c r="E1636" s="65" t="n">
        <v>1000004165</v>
      </c>
      <c r="F1636" s="66" t="s">
        <v>2936</v>
      </c>
      <c r="G1636" s="42" t="n">
        <v>554.76</v>
      </c>
    </row>
    <row r="1637" customFormat="false" ht="14.25" hidden="false" customHeight="true" outlineLevel="0" collapsed="false">
      <c r="B1637" s="23" t="s">
        <v>134</v>
      </c>
      <c r="C1637" s="64" t="s">
        <v>69</v>
      </c>
      <c r="D1637" s="65" t="s">
        <v>1692</v>
      </c>
      <c r="E1637" s="65" t="n">
        <v>1000000484</v>
      </c>
      <c r="F1637" s="66" t="s">
        <v>1693</v>
      </c>
      <c r="G1637" s="42" t="n">
        <v>556.4</v>
      </c>
    </row>
    <row r="1638" customFormat="false" ht="14.25" hidden="false" customHeight="true" outlineLevel="0" collapsed="false">
      <c r="B1638" s="23" t="s">
        <v>133</v>
      </c>
      <c r="C1638" s="65" t="s">
        <v>141</v>
      </c>
      <c r="D1638" s="65" t="s">
        <v>975</v>
      </c>
      <c r="E1638" s="65" t="n">
        <v>1000003452</v>
      </c>
      <c r="F1638" s="65" t="s">
        <v>976</v>
      </c>
      <c r="G1638" s="42" t="n">
        <v>561.8</v>
      </c>
    </row>
    <row r="1639" customFormat="false" ht="14.25" hidden="false" customHeight="true" outlineLevel="0" collapsed="false">
      <c r="B1639" s="23" t="s">
        <v>133</v>
      </c>
      <c r="C1639" s="64" t="s">
        <v>30</v>
      </c>
      <c r="D1639" s="65" t="s">
        <v>937</v>
      </c>
      <c r="E1639" s="65" t="n">
        <v>1000003122</v>
      </c>
      <c r="F1639" s="65" t="s">
        <v>938</v>
      </c>
      <c r="G1639" s="42" t="n">
        <v>567.5</v>
      </c>
    </row>
    <row r="1640" customFormat="false" ht="14.25" hidden="false" customHeight="true" outlineLevel="0" collapsed="false">
      <c r="B1640" s="24" t="s">
        <v>133</v>
      </c>
      <c r="C1640" s="128" t="s">
        <v>55</v>
      </c>
      <c r="D1640" s="128" t="s">
        <v>1379</v>
      </c>
      <c r="E1640" s="128" t="n">
        <v>1000003997</v>
      </c>
      <c r="F1640" s="128" t="s">
        <v>1380</v>
      </c>
      <c r="G1640" s="42" t="n">
        <v>571.59</v>
      </c>
    </row>
    <row r="1641" customFormat="false" ht="14.25" hidden="false" customHeight="true" outlineLevel="0" collapsed="false">
      <c r="B1641" s="23" t="s">
        <v>133</v>
      </c>
      <c r="C1641" s="65" t="s">
        <v>37</v>
      </c>
      <c r="D1641" s="65" t="s">
        <v>1058</v>
      </c>
      <c r="E1641" s="65" t="n">
        <v>1000000422</v>
      </c>
      <c r="F1641" s="66" t="s">
        <v>1059</v>
      </c>
      <c r="G1641" s="42" t="n">
        <v>576.66</v>
      </c>
    </row>
    <row r="1642" customFormat="false" ht="14.25" hidden="false" customHeight="true" outlineLevel="0" collapsed="false">
      <c r="B1642" s="23" t="s">
        <v>133</v>
      </c>
      <c r="C1642" s="65" t="s">
        <v>37</v>
      </c>
      <c r="D1642" s="65" t="s">
        <v>1064</v>
      </c>
      <c r="E1642" s="65" t="n">
        <v>1000000901</v>
      </c>
      <c r="F1642" s="66" t="s">
        <v>1065</v>
      </c>
      <c r="G1642" s="42" t="n">
        <v>576.91</v>
      </c>
    </row>
    <row r="1643" customFormat="false" ht="14.25" hidden="false" customHeight="true" outlineLevel="0" collapsed="false">
      <c r="B1643" s="131" t="s">
        <v>134</v>
      </c>
      <c r="C1643" s="130" t="s">
        <v>65</v>
      </c>
      <c r="D1643" s="130" t="s">
        <v>3120</v>
      </c>
      <c r="E1643" s="130" t="n">
        <v>1000004353</v>
      </c>
      <c r="F1643" s="130" t="s">
        <v>3121</v>
      </c>
      <c r="G1643" s="42" t="n">
        <v>580.6</v>
      </c>
    </row>
    <row r="1644" customFormat="false" ht="14.25" hidden="false" customHeight="true" outlineLevel="0" collapsed="false">
      <c r="B1644" s="23" t="s">
        <v>134</v>
      </c>
      <c r="C1644" s="65" t="s">
        <v>58</v>
      </c>
      <c r="D1644" s="65" t="s">
        <v>3722</v>
      </c>
      <c r="E1644" s="65" t="n">
        <v>1000000294</v>
      </c>
      <c r="F1644" s="66" t="s">
        <v>3723</v>
      </c>
      <c r="G1644" s="42" t="n">
        <v>581.9</v>
      </c>
    </row>
    <row r="1645" customFormat="false" ht="14.25" hidden="false" customHeight="true" outlineLevel="0" collapsed="false">
      <c r="B1645" s="23" t="s">
        <v>133</v>
      </c>
      <c r="C1645" s="65" t="s">
        <v>55</v>
      </c>
      <c r="D1645" s="65" t="s">
        <v>1369</v>
      </c>
      <c r="E1645" s="65" t="n">
        <v>1000003445</v>
      </c>
      <c r="F1645" s="65" t="s">
        <v>1370</v>
      </c>
      <c r="G1645" s="42" t="n">
        <v>583</v>
      </c>
    </row>
    <row r="1646" customFormat="false" ht="14.25" hidden="false" customHeight="true" outlineLevel="0" collapsed="false">
      <c r="B1646" s="23" t="s">
        <v>134</v>
      </c>
      <c r="C1646" s="65" t="s">
        <v>83</v>
      </c>
      <c r="D1646" s="65" t="s">
        <v>2160</v>
      </c>
      <c r="E1646" s="65" t="n">
        <v>1000000373</v>
      </c>
      <c r="F1646" s="66" t="s">
        <v>2161</v>
      </c>
      <c r="G1646" s="42" t="n">
        <v>585.73</v>
      </c>
    </row>
    <row r="1647" customFormat="false" ht="14.25" hidden="false" customHeight="true" outlineLevel="0" collapsed="false">
      <c r="B1647" s="23" t="s">
        <v>134</v>
      </c>
      <c r="C1647" s="64" t="s">
        <v>69</v>
      </c>
      <c r="D1647" s="65" t="s">
        <v>1714</v>
      </c>
      <c r="E1647" s="65" t="n">
        <v>1000000962</v>
      </c>
      <c r="F1647" s="66" t="s">
        <v>1715</v>
      </c>
      <c r="G1647" s="42" t="n">
        <v>589.5</v>
      </c>
    </row>
    <row r="1648" customFormat="false" ht="14.25" hidden="false" customHeight="true" outlineLevel="0" collapsed="false">
      <c r="B1648" s="23" t="s">
        <v>134</v>
      </c>
      <c r="C1648" s="65" t="s">
        <v>62</v>
      </c>
      <c r="D1648" s="65" t="s">
        <v>1548</v>
      </c>
      <c r="E1648" s="65" t="n">
        <v>1000000311</v>
      </c>
      <c r="F1648" s="66" t="s">
        <v>1549</v>
      </c>
      <c r="G1648" s="42" t="n">
        <v>601.45</v>
      </c>
    </row>
    <row r="1649" customFormat="false" ht="14.25" hidden="false" customHeight="true" outlineLevel="0" collapsed="false">
      <c r="B1649" s="23" t="s">
        <v>4046</v>
      </c>
      <c r="C1649" s="65" t="s">
        <v>97</v>
      </c>
      <c r="D1649" s="65" t="s">
        <v>2628</v>
      </c>
      <c r="E1649" s="65" t="n">
        <v>1000001365</v>
      </c>
      <c r="F1649" s="66" t="s">
        <v>2629</v>
      </c>
      <c r="G1649" s="42" t="n">
        <v>605.25</v>
      </c>
    </row>
    <row r="1650" customFormat="false" ht="14.25" hidden="false" customHeight="true" outlineLevel="0" collapsed="false">
      <c r="B1650" s="23" t="s">
        <v>130</v>
      </c>
      <c r="C1650" s="65" t="s">
        <v>108</v>
      </c>
      <c r="D1650" s="65" t="s">
        <v>2692</v>
      </c>
      <c r="E1650" s="65" t="n">
        <v>1000003505</v>
      </c>
      <c r="F1650" s="65" t="s">
        <v>2693</v>
      </c>
      <c r="G1650" s="42" t="n">
        <v>612.9</v>
      </c>
    </row>
    <row r="1651" customFormat="false" ht="14.25" hidden="false" customHeight="true" outlineLevel="0" collapsed="false">
      <c r="B1651" s="23" t="s">
        <v>133</v>
      </c>
      <c r="C1651" s="64" t="s">
        <v>32</v>
      </c>
      <c r="D1651" s="65" t="s">
        <v>935</v>
      </c>
      <c r="E1651" s="65" t="n">
        <v>1000003010</v>
      </c>
      <c r="F1651" s="65" t="s">
        <v>936</v>
      </c>
      <c r="G1651" s="42" t="n">
        <v>615.25</v>
      </c>
    </row>
    <row r="1652" customFormat="false" ht="14.25" hidden="false" customHeight="true" outlineLevel="0" collapsed="false">
      <c r="B1652" s="23" t="s">
        <v>134</v>
      </c>
      <c r="C1652" s="65" t="s">
        <v>61</v>
      </c>
      <c r="D1652" s="65" t="s">
        <v>1474</v>
      </c>
      <c r="E1652" s="65" t="n">
        <v>1000000172</v>
      </c>
      <c r="F1652" s="66" t="s">
        <v>1475</v>
      </c>
      <c r="G1652" s="42" t="n">
        <v>629.15</v>
      </c>
    </row>
    <row r="1653" customFormat="false" ht="14.25" hidden="false" customHeight="true" outlineLevel="0" collapsed="false">
      <c r="B1653" s="23" t="s">
        <v>4046</v>
      </c>
      <c r="C1653" s="65" t="s">
        <v>101</v>
      </c>
      <c r="D1653" s="65" t="s">
        <v>2512</v>
      </c>
      <c r="E1653" s="65" t="n">
        <v>1000001947</v>
      </c>
      <c r="F1653" s="66" t="s">
        <v>2513</v>
      </c>
      <c r="G1653" s="42" t="n">
        <v>631.1</v>
      </c>
    </row>
    <row r="1654" customFormat="false" ht="14.25" hidden="false" customHeight="true" outlineLevel="0" collapsed="false">
      <c r="B1654" s="23" t="s">
        <v>133</v>
      </c>
      <c r="C1654" s="64" t="s">
        <v>27</v>
      </c>
      <c r="D1654" s="65" t="s">
        <v>801</v>
      </c>
      <c r="E1654" s="65" t="n">
        <v>1000000736</v>
      </c>
      <c r="F1654" s="66" t="s">
        <v>802</v>
      </c>
      <c r="G1654" s="42" t="n">
        <v>632.25</v>
      </c>
    </row>
    <row r="1655" customFormat="false" ht="14.25" hidden="false" customHeight="true" outlineLevel="0" collapsed="false">
      <c r="B1655" s="24" t="s">
        <v>134</v>
      </c>
      <c r="C1655" s="128" t="s">
        <v>84</v>
      </c>
      <c r="D1655" s="128" t="s">
        <v>2198</v>
      </c>
      <c r="E1655" s="128" t="n">
        <v>1000004004</v>
      </c>
      <c r="F1655" s="128" t="s">
        <v>2199</v>
      </c>
      <c r="G1655" s="42" t="n">
        <v>641.7</v>
      </c>
    </row>
    <row r="1656" customFormat="false" ht="14.25" hidden="false" customHeight="true" outlineLevel="0" collapsed="false">
      <c r="B1656" s="23" t="s">
        <v>134</v>
      </c>
      <c r="C1656" s="64" t="s">
        <v>65</v>
      </c>
      <c r="D1656" s="65" t="s">
        <v>1644</v>
      </c>
      <c r="E1656" s="65" t="n">
        <v>1000000490</v>
      </c>
      <c r="F1656" s="66" t="s">
        <v>1645</v>
      </c>
      <c r="G1656" s="42" t="n">
        <v>644.74</v>
      </c>
    </row>
    <row r="1657" customFormat="false" ht="14.25" hidden="false" customHeight="true" outlineLevel="0" collapsed="false">
      <c r="B1657" s="23" t="s">
        <v>134</v>
      </c>
      <c r="C1657" s="64" t="s">
        <v>69</v>
      </c>
      <c r="D1657" s="65" t="s">
        <v>1702</v>
      </c>
      <c r="E1657" s="65" t="n">
        <v>1000000953</v>
      </c>
      <c r="F1657" s="66" t="s">
        <v>1703</v>
      </c>
      <c r="G1657" s="42" t="n">
        <v>647.7</v>
      </c>
    </row>
    <row r="1658" customFormat="false" ht="14.25" hidden="false" customHeight="true" outlineLevel="0" collapsed="false">
      <c r="B1658" s="23" t="s">
        <v>133</v>
      </c>
      <c r="C1658" s="65" t="s">
        <v>37</v>
      </c>
      <c r="D1658" s="65" t="s">
        <v>1044</v>
      </c>
      <c r="E1658" s="65" t="n">
        <v>1000000417</v>
      </c>
      <c r="F1658" s="66" t="s">
        <v>1045</v>
      </c>
      <c r="G1658" s="42" t="n">
        <v>650.45</v>
      </c>
    </row>
    <row r="1659" customFormat="false" ht="14.25" hidden="false" customHeight="true" outlineLevel="0" collapsed="false">
      <c r="B1659" s="23" t="s">
        <v>134</v>
      </c>
      <c r="C1659" s="65" t="s">
        <v>74</v>
      </c>
      <c r="D1659" s="65" t="s">
        <v>1907</v>
      </c>
      <c r="E1659" s="65" t="n">
        <v>1000000038</v>
      </c>
      <c r="F1659" s="66" t="s">
        <v>1908</v>
      </c>
      <c r="G1659" s="42" t="n">
        <v>652.16</v>
      </c>
    </row>
    <row r="1660" customFormat="false" ht="14.25" hidden="false" customHeight="true" outlineLevel="0" collapsed="false">
      <c r="B1660" s="23" t="s">
        <v>133</v>
      </c>
      <c r="C1660" s="65" t="s">
        <v>43</v>
      </c>
      <c r="D1660" s="65" t="s">
        <v>1190</v>
      </c>
      <c r="E1660" s="65" t="n">
        <v>1000003732</v>
      </c>
      <c r="F1660" s="65" t="s">
        <v>1191</v>
      </c>
      <c r="G1660" s="42" t="n">
        <v>666.02</v>
      </c>
    </row>
    <row r="1661" customFormat="false" ht="14.25" hidden="false" customHeight="true" outlineLevel="0" collapsed="false">
      <c r="B1661" s="131" t="s">
        <v>133</v>
      </c>
      <c r="C1661" s="130" t="s">
        <v>25</v>
      </c>
      <c r="D1661" s="130" t="s">
        <v>3174</v>
      </c>
      <c r="E1661" s="130" t="n">
        <v>1000004377</v>
      </c>
      <c r="F1661" s="130" t="s">
        <v>3175</v>
      </c>
      <c r="G1661" s="42" t="n">
        <v>676.666666666667</v>
      </c>
    </row>
    <row r="1662" customFormat="false" ht="14.25" hidden="false" customHeight="true" outlineLevel="0" collapsed="false">
      <c r="B1662" s="23" t="s">
        <v>133</v>
      </c>
      <c r="C1662" s="64" t="s">
        <v>27</v>
      </c>
      <c r="D1662" s="65" t="s">
        <v>793</v>
      </c>
      <c r="E1662" s="65" t="n">
        <v>1000000742</v>
      </c>
      <c r="F1662" s="66" t="s">
        <v>794</v>
      </c>
      <c r="G1662" s="42" t="n">
        <v>679.85</v>
      </c>
    </row>
    <row r="1663" customFormat="false" ht="14.25" hidden="false" customHeight="true" outlineLevel="0" collapsed="false">
      <c r="B1663" s="23" t="s">
        <v>133</v>
      </c>
      <c r="C1663" s="65" t="s">
        <v>144</v>
      </c>
      <c r="D1663" s="65" t="s">
        <v>751</v>
      </c>
      <c r="E1663" s="65" t="n">
        <v>1000000618</v>
      </c>
      <c r="F1663" s="66" t="s">
        <v>752</v>
      </c>
      <c r="G1663" s="42" t="n">
        <v>692</v>
      </c>
    </row>
    <row r="1664" customFormat="false" ht="14.25" hidden="false" customHeight="true" outlineLevel="0" collapsed="false">
      <c r="B1664" s="23" t="s">
        <v>133</v>
      </c>
      <c r="C1664" s="65" t="s">
        <v>52</v>
      </c>
      <c r="D1664" s="65" t="s">
        <v>1299</v>
      </c>
      <c r="E1664" s="65" t="n">
        <v>1000000558</v>
      </c>
      <c r="F1664" s="66" t="s">
        <v>1300</v>
      </c>
      <c r="G1664" s="42" t="n">
        <v>693.2</v>
      </c>
    </row>
    <row r="1665" customFormat="false" ht="14.25" hidden="false" customHeight="true" outlineLevel="0" collapsed="false">
      <c r="B1665" s="23" t="s">
        <v>134</v>
      </c>
      <c r="C1665" s="64" t="s">
        <v>69</v>
      </c>
      <c r="D1665" s="65" t="s">
        <v>1694</v>
      </c>
      <c r="E1665" s="65" t="n">
        <v>1000000483</v>
      </c>
      <c r="F1665" s="66" t="s">
        <v>1695</v>
      </c>
      <c r="G1665" s="42" t="n">
        <v>695.9</v>
      </c>
    </row>
    <row r="1666" customFormat="false" ht="14.25" hidden="false" customHeight="true" outlineLevel="0" collapsed="false">
      <c r="B1666" s="24" t="s">
        <v>133</v>
      </c>
      <c r="C1666" s="128" t="s">
        <v>55</v>
      </c>
      <c r="D1666" s="128" t="s">
        <v>1377</v>
      </c>
      <c r="E1666" s="128" t="n">
        <v>1000003924</v>
      </c>
      <c r="F1666" s="128" t="s">
        <v>1378</v>
      </c>
      <c r="G1666" s="42" t="n">
        <v>700.4</v>
      </c>
    </row>
    <row r="1667" customFormat="false" ht="14.25" hidden="false" customHeight="true" outlineLevel="0" collapsed="false">
      <c r="B1667" s="23" t="s">
        <v>134</v>
      </c>
      <c r="C1667" s="65" t="s">
        <v>62</v>
      </c>
      <c r="D1667" s="65" t="s">
        <v>1560</v>
      </c>
      <c r="E1667" s="65" t="n">
        <v>1000000843</v>
      </c>
      <c r="F1667" s="66" t="s">
        <v>1561</v>
      </c>
      <c r="G1667" s="42" t="n">
        <v>744.07</v>
      </c>
    </row>
    <row r="1668" customFormat="false" ht="14.25" hidden="false" customHeight="true" outlineLevel="0" collapsed="false">
      <c r="B1668" s="23" t="s">
        <v>4046</v>
      </c>
      <c r="C1668" s="65" t="s">
        <v>140</v>
      </c>
      <c r="D1668" s="65" t="s">
        <v>2340</v>
      </c>
      <c r="E1668" s="65" t="n">
        <v>1000001252</v>
      </c>
      <c r="F1668" s="66" t="s">
        <v>2341</v>
      </c>
      <c r="G1668" s="42" t="n">
        <v>750</v>
      </c>
    </row>
    <row r="1669" customFormat="false" ht="14.25" hidden="false" customHeight="true" outlineLevel="0" collapsed="false">
      <c r="B1669" s="131" t="s">
        <v>131</v>
      </c>
      <c r="C1669" s="130" t="s">
        <v>95</v>
      </c>
      <c r="D1669" s="130" t="s">
        <v>3079</v>
      </c>
      <c r="E1669" s="130" t="n">
        <v>1000004275</v>
      </c>
      <c r="F1669" s="130" t="s">
        <v>3080</v>
      </c>
      <c r="G1669" s="42" t="n">
        <v>755.38</v>
      </c>
    </row>
    <row r="1670" customFormat="false" ht="14.25" hidden="false" customHeight="true" outlineLevel="0" collapsed="false">
      <c r="B1670" s="23" t="s">
        <v>134</v>
      </c>
      <c r="C1670" s="65" t="s">
        <v>84</v>
      </c>
      <c r="D1670" s="65" t="s">
        <v>2170</v>
      </c>
      <c r="E1670" s="65" t="n">
        <v>1000000140</v>
      </c>
      <c r="F1670" s="66" t="s">
        <v>2171</v>
      </c>
      <c r="G1670" s="42" t="n">
        <v>758.49</v>
      </c>
    </row>
    <row r="1671" customFormat="false" ht="14.25" hidden="false" customHeight="true" outlineLevel="0" collapsed="false">
      <c r="B1671" s="23" t="s">
        <v>130</v>
      </c>
      <c r="C1671" s="65" t="s">
        <v>108</v>
      </c>
      <c r="D1671" s="65" t="s">
        <v>2642</v>
      </c>
      <c r="E1671" s="65" t="n">
        <v>1000001516</v>
      </c>
      <c r="F1671" s="66" t="s">
        <v>2643</v>
      </c>
      <c r="G1671" s="42" t="n">
        <v>762</v>
      </c>
    </row>
    <row r="1672" customFormat="false" ht="14.25" hidden="false" customHeight="true" outlineLevel="0" collapsed="false">
      <c r="B1672" s="23" t="s">
        <v>133</v>
      </c>
      <c r="C1672" s="65" t="s">
        <v>40</v>
      </c>
      <c r="D1672" s="65" t="s">
        <v>1086</v>
      </c>
      <c r="E1672" s="65" t="n">
        <v>1000000277</v>
      </c>
      <c r="F1672" s="66" t="s">
        <v>1087</v>
      </c>
      <c r="G1672" s="42" t="n">
        <v>768.5</v>
      </c>
    </row>
    <row r="1673" customFormat="false" ht="14.25" hidden="false" customHeight="true" outlineLevel="0" collapsed="false">
      <c r="B1673" s="23" t="s">
        <v>4046</v>
      </c>
      <c r="C1673" s="65" t="s">
        <v>91</v>
      </c>
      <c r="D1673" s="65" t="s">
        <v>2387</v>
      </c>
      <c r="E1673" s="65" t="n">
        <v>1000001146</v>
      </c>
      <c r="F1673" s="66" t="s">
        <v>2388</v>
      </c>
      <c r="G1673" s="42" t="n">
        <v>770.2</v>
      </c>
    </row>
    <row r="1674" customFormat="false" ht="14.25" hidden="false" customHeight="true" outlineLevel="0" collapsed="false">
      <c r="B1674" s="23" t="s">
        <v>134</v>
      </c>
      <c r="C1674" s="64" t="s">
        <v>69</v>
      </c>
      <c r="D1674" s="65" t="s">
        <v>1708</v>
      </c>
      <c r="E1674" s="65" t="n">
        <v>1000000940</v>
      </c>
      <c r="F1674" s="66" t="s">
        <v>1709</v>
      </c>
      <c r="G1674" s="42" t="n">
        <v>786.3</v>
      </c>
    </row>
    <row r="1675" customFormat="false" ht="14.25" hidden="false" customHeight="true" outlineLevel="0" collapsed="false">
      <c r="B1675" s="23" t="s">
        <v>134</v>
      </c>
      <c r="C1675" s="65" t="s">
        <v>77</v>
      </c>
      <c r="D1675" s="65" t="s">
        <v>1932</v>
      </c>
      <c r="E1675" s="65" t="n">
        <v>1000000790</v>
      </c>
      <c r="F1675" s="66" t="s">
        <v>1933</v>
      </c>
      <c r="G1675" s="42" t="n">
        <v>790.17</v>
      </c>
    </row>
    <row r="1676" customFormat="false" ht="14.25" hidden="false" customHeight="true" outlineLevel="0" collapsed="false">
      <c r="B1676" s="23" t="s">
        <v>133</v>
      </c>
      <c r="C1676" s="64" t="s">
        <v>25</v>
      </c>
      <c r="D1676" s="65" t="s">
        <v>679</v>
      </c>
      <c r="E1676" s="65" t="n">
        <v>1000000658</v>
      </c>
      <c r="F1676" s="66" t="s">
        <v>680</v>
      </c>
      <c r="G1676" s="42" t="n">
        <v>795.6</v>
      </c>
    </row>
    <row r="1677" customFormat="false" ht="14.25" hidden="false" customHeight="true" outlineLevel="0" collapsed="false">
      <c r="B1677" s="131" t="s">
        <v>133</v>
      </c>
      <c r="C1677" s="130" t="s">
        <v>141</v>
      </c>
      <c r="D1677" s="130" t="s">
        <v>3093</v>
      </c>
      <c r="E1677" s="130" t="n">
        <v>1000004317</v>
      </c>
      <c r="F1677" s="130" t="s">
        <v>3094</v>
      </c>
      <c r="G1677" s="42" t="n">
        <v>801.86</v>
      </c>
    </row>
    <row r="1678" customFormat="false" ht="14.25" hidden="false" customHeight="true" outlineLevel="0" collapsed="false">
      <c r="B1678" s="131" t="s">
        <v>134</v>
      </c>
      <c r="C1678" s="130" t="s">
        <v>62</v>
      </c>
      <c r="D1678" s="130" t="s">
        <v>3111</v>
      </c>
      <c r="E1678" s="130" t="n">
        <v>1000004334</v>
      </c>
      <c r="F1678" s="130" t="s">
        <v>3112</v>
      </c>
      <c r="G1678" s="42" t="n">
        <v>809.5</v>
      </c>
    </row>
    <row r="1679" customFormat="false" ht="14.25" hidden="false" customHeight="true" outlineLevel="0" collapsed="false">
      <c r="B1679" s="23" t="s">
        <v>130</v>
      </c>
      <c r="C1679" s="65" t="s">
        <v>108</v>
      </c>
      <c r="D1679" s="65" t="s">
        <v>2652</v>
      </c>
      <c r="E1679" s="65" t="n">
        <v>1000001505</v>
      </c>
      <c r="F1679" s="66" t="s">
        <v>2653</v>
      </c>
      <c r="G1679" s="42" t="n">
        <v>817.75</v>
      </c>
    </row>
    <row r="1680" customFormat="false" ht="14.25" hidden="false" customHeight="true" outlineLevel="0" collapsed="false">
      <c r="B1680" s="23" t="s">
        <v>133</v>
      </c>
      <c r="C1680" s="65" t="s">
        <v>55</v>
      </c>
      <c r="D1680" s="65" t="s">
        <v>1345</v>
      </c>
      <c r="E1680" s="65" t="n">
        <v>1000000624</v>
      </c>
      <c r="F1680" s="66" t="s">
        <v>1346</v>
      </c>
      <c r="G1680" s="42" t="n">
        <v>822.61</v>
      </c>
    </row>
    <row r="1681" customFormat="false" ht="14.25" hidden="false" customHeight="true" outlineLevel="0" collapsed="false">
      <c r="B1681" s="23" t="s">
        <v>133</v>
      </c>
      <c r="C1681" s="65" t="s">
        <v>145</v>
      </c>
      <c r="D1681" s="65" t="s">
        <v>1108</v>
      </c>
      <c r="E1681" s="65" t="n">
        <v>1000000718</v>
      </c>
      <c r="F1681" s="66" t="s">
        <v>1109</v>
      </c>
      <c r="G1681" s="42" t="n">
        <v>846</v>
      </c>
    </row>
    <row r="1682" customFormat="false" ht="14.25" hidden="false" customHeight="true" outlineLevel="0" collapsed="false">
      <c r="B1682" s="23" t="s">
        <v>4046</v>
      </c>
      <c r="C1682" s="65" t="s">
        <v>140</v>
      </c>
      <c r="D1682" s="65" t="s">
        <v>2336</v>
      </c>
      <c r="E1682" s="65" t="n">
        <v>1000001236</v>
      </c>
      <c r="F1682" s="66" t="s">
        <v>2337</v>
      </c>
      <c r="G1682" s="42" t="n">
        <v>846.8</v>
      </c>
    </row>
    <row r="1683" customFormat="false" ht="14.25" hidden="false" customHeight="true" outlineLevel="0" collapsed="false">
      <c r="B1683" s="23" t="s">
        <v>134</v>
      </c>
      <c r="C1683" s="64" t="s">
        <v>65</v>
      </c>
      <c r="D1683" s="65" t="s">
        <v>1749</v>
      </c>
      <c r="E1683" s="65" t="n">
        <v>1000003725</v>
      </c>
      <c r="F1683" s="65" t="s">
        <v>1750</v>
      </c>
      <c r="G1683" s="42" t="n">
        <v>848</v>
      </c>
    </row>
    <row r="1684" customFormat="false" ht="14.25" hidden="false" customHeight="true" outlineLevel="0" collapsed="false">
      <c r="B1684" s="23" t="s">
        <v>134</v>
      </c>
      <c r="C1684" s="65" t="s">
        <v>77</v>
      </c>
      <c r="D1684" s="65" t="s">
        <v>1976</v>
      </c>
      <c r="E1684" s="65" t="n">
        <v>1000001107</v>
      </c>
      <c r="F1684" s="66" t="s">
        <v>1977</v>
      </c>
      <c r="G1684" s="42" t="n">
        <v>863.31</v>
      </c>
    </row>
    <row r="1685" customFormat="false" ht="14.25" hidden="false" customHeight="true" outlineLevel="0" collapsed="false">
      <c r="B1685" s="23" t="s">
        <v>134</v>
      </c>
      <c r="C1685" s="65" t="s">
        <v>58</v>
      </c>
      <c r="D1685" s="65" t="s">
        <v>1424</v>
      </c>
      <c r="E1685" s="65" t="n">
        <v>1000000292</v>
      </c>
      <c r="F1685" s="66" t="s">
        <v>1425</v>
      </c>
      <c r="G1685" s="42" t="n">
        <v>870.8</v>
      </c>
    </row>
    <row r="1686" customFormat="false" ht="14.25" hidden="false" customHeight="true" outlineLevel="0" collapsed="false">
      <c r="B1686" s="23" t="s">
        <v>133</v>
      </c>
      <c r="C1686" s="65" t="s">
        <v>145</v>
      </c>
      <c r="D1686" s="65" t="s">
        <v>1114</v>
      </c>
      <c r="E1686" s="65" t="n">
        <v>1000000716</v>
      </c>
      <c r="F1686" s="66" t="s">
        <v>1115</v>
      </c>
      <c r="G1686" s="42" t="n">
        <v>877</v>
      </c>
    </row>
    <row r="1687" customFormat="false" ht="14.25" hidden="false" customHeight="true" outlineLevel="0" collapsed="false">
      <c r="B1687" s="23" t="s">
        <v>134</v>
      </c>
      <c r="C1687" s="65" t="s">
        <v>67</v>
      </c>
      <c r="D1687" s="65" t="s">
        <v>1809</v>
      </c>
      <c r="E1687" s="65" t="n">
        <v>1000000548</v>
      </c>
      <c r="F1687" s="66" t="s">
        <v>1810</v>
      </c>
      <c r="G1687" s="42" t="n">
        <v>894.8</v>
      </c>
    </row>
    <row r="1688" customFormat="false" ht="14.25" hidden="false" customHeight="true" outlineLevel="0" collapsed="false">
      <c r="B1688" s="23" t="s">
        <v>4046</v>
      </c>
      <c r="C1688" s="65" t="s">
        <v>91</v>
      </c>
      <c r="D1688" s="65" t="s">
        <v>2383</v>
      </c>
      <c r="E1688" s="65" t="n">
        <v>1000001141</v>
      </c>
      <c r="F1688" s="66" t="s">
        <v>2384</v>
      </c>
      <c r="G1688" s="42" t="n">
        <v>904.4</v>
      </c>
    </row>
    <row r="1689" customFormat="false" ht="14.25" hidden="false" customHeight="true" outlineLevel="0" collapsed="false">
      <c r="B1689" s="23" t="s">
        <v>133</v>
      </c>
      <c r="C1689" s="65" t="s">
        <v>43</v>
      </c>
      <c r="D1689" s="65" t="s">
        <v>1142</v>
      </c>
      <c r="E1689" s="65" t="n">
        <v>1000000235</v>
      </c>
      <c r="F1689" s="66" t="s">
        <v>1143</v>
      </c>
      <c r="G1689" s="42" t="n">
        <v>916.49</v>
      </c>
    </row>
    <row r="1690" customFormat="false" ht="14.25" hidden="false" customHeight="true" outlineLevel="0" collapsed="false">
      <c r="B1690" s="23" t="s">
        <v>4046</v>
      </c>
      <c r="C1690" s="65" t="s">
        <v>93</v>
      </c>
      <c r="D1690" s="65" t="s">
        <v>2429</v>
      </c>
      <c r="E1690" s="65" t="n">
        <v>1000001439</v>
      </c>
      <c r="F1690" s="66" t="s">
        <v>2430</v>
      </c>
      <c r="G1690" s="42" t="n">
        <v>917.16</v>
      </c>
    </row>
    <row r="1691" customFormat="false" ht="14.25" hidden="false" customHeight="true" outlineLevel="0" collapsed="false">
      <c r="B1691" s="23" t="s">
        <v>134</v>
      </c>
      <c r="C1691" s="65" t="s">
        <v>58</v>
      </c>
      <c r="D1691" s="65" t="s">
        <v>1387</v>
      </c>
      <c r="E1691" s="65" t="n">
        <v>1000000283</v>
      </c>
      <c r="F1691" s="66" t="s">
        <v>1388</v>
      </c>
      <c r="G1691" s="42" t="n">
        <v>917.6</v>
      </c>
    </row>
    <row r="1692" customFormat="false" ht="14.25" hidden="false" customHeight="true" outlineLevel="0" collapsed="false">
      <c r="B1692" s="23" t="s">
        <v>134</v>
      </c>
      <c r="C1692" s="64" t="s">
        <v>65</v>
      </c>
      <c r="D1692" s="65" t="s">
        <v>1688</v>
      </c>
      <c r="E1692" s="65" t="n">
        <v>1000000521</v>
      </c>
      <c r="F1692" s="66" t="s">
        <v>1689</v>
      </c>
      <c r="G1692" s="42" t="n">
        <v>921.8</v>
      </c>
    </row>
    <row r="1693" customFormat="false" ht="14.25" hidden="false" customHeight="true" outlineLevel="0" collapsed="false">
      <c r="B1693" s="23" t="s">
        <v>134</v>
      </c>
      <c r="C1693" s="65" t="s">
        <v>62</v>
      </c>
      <c r="D1693" s="65" t="s">
        <v>1568</v>
      </c>
      <c r="E1693" s="65" t="n">
        <v>1000002847</v>
      </c>
      <c r="F1693" s="66" t="s">
        <v>1569</v>
      </c>
      <c r="G1693" s="42" t="n">
        <v>922.96</v>
      </c>
    </row>
    <row r="1694" customFormat="false" ht="14.25" hidden="false" customHeight="true" outlineLevel="0" collapsed="false">
      <c r="B1694" s="23" t="s">
        <v>134</v>
      </c>
      <c r="C1694" s="64" t="s">
        <v>65</v>
      </c>
      <c r="D1694" s="65" t="s">
        <v>1630</v>
      </c>
      <c r="E1694" s="65" t="n">
        <v>1000000527</v>
      </c>
      <c r="F1694" s="66" t="s">
        <v>1631</v>
      </c>
      <c r="G1694" s="42" t="n">
        <v>941.6</v>
      </c>
    </row>
    <row r="1695" customFormat="false" ht="14.25" hidden="false" customHeight="true" outlineLevel="0" collapsed="false">
      <c r="B1695" s="23" t="s">
        <v>134</v>
      </c>
      <c r="C1695" s="64" t="s">
        <v>65</v>
      </c>
      <c r="D1695" s="65" t="s">
        <v>1690</v>
      </c>
      <c r="E1695" s="65" t="n">
        <v>1000000524</v>
      </c>
      <c r="F1695" s="66" t="s">
        <v>1691</v>
      </c>
      <c r="G1695" s="42" t="n">
        <v>946</v>
      </c>
    </row>
    <row r="1696" customFormat="false" ht="14.25" hidden="false" customHeight="true" outlineLevel="0" collapsed="false">
      <c r="B1696" s="23" t="s">
        <v>4046</v>
      </c>
      <c r="C1696" s="65" t="s">
        <v>95</v>
      </c>
      <c r="D1696" s="65" t="s">
        <v>2608</v>
      </c>
      <c r="E1696" s="65" t="n">
        <v>1000001420</v>
      </c>
      <c r="F1696" s="66" t="s">
        <v>2609</v>
      </c>
      <c r="G1696" s="42" t="n">
        <v>946.02</v>
      </c>
    </row>
    <row r="1697" customFormat="false" ht="14.25" hidden="false" customHeight="true" outlineLevel="0" collapsed="false">
      <c r="B1697" s="24" t="s">
        <v>134</v>
      </c>
      <c r="C1697" s="128" t="s">
        <v>61</v>
      </c>
      <c r="D1697" s="128" t="s">
        <v>1513</v>
      </c>
      <c r="E1697" s="128" t="n">
        <v>1000003890</v>
      </c>
      <c r="F1697" s="128" t="s">
        <v>1514</v>
      </c>
      <c r="G1697" s="42" t="n">
        <v>955.54</v>
      </c>
    </row>
    <row r="1698" customFormat="false" ht="14.25" hidden="false" customHeight="true" outlineLevel="0" collapsed="false">
      <c r="B1698" s="23" t="s">
        <v>133</v>
      </c>
      <c r="C1698" s="65" t="s">
        <v>47</v>
      </c>
      <c r="D1698" s="65" t="s">
        <v>1218</v>
      </c>
      <c r="E1698" s="65" t="n">
        <v>1000000752</v>
      </c>
      <c r="F1698" s="66" t="s">
        <v>1219</v>
      </c>
      <c r="G1698" s="42" t="n">
        <v>959.55</v>
      </c>
    </row>
    <row r="1699" customFormat="false" ht="14.25" hidden="false" customHeight="true" outlineLevel="0" collapsed="false">
      <c r="B1699" s="23" t="s">
        <v>134</v>
      </c>
      <c r="C1699" s="65" t="s">
        <v>81</v>
      </c>
      <c r="D1699" s="65" t="s">
        <v>2070</v>
      </c>
      <c r="E1699" s="65" t="n">
        <v>1000000129</v>
      </c>
      <c r="F1699" s="66" t="s">
        <v>2071</v>
      </c>
      <c r="G1699" s="42" t="n">
        <v>982.51</v>
      </c>
    </row>
    <row r="1700" customFormat="false" ht="14.25" hidden="false" customHeight="true" outlineLevel="0" collapsed="false">
      <c r="B1700" s="23" t="s">
        <v>4046</v>
      </c>
      <c r="C1700" s="65" t="s">
        <v>140</v>
      </c>
      <c r="D1700" s="65" t="s">
        <v>2334</v>
      </c>
      <c r="E1700" s="65" t="n">
        <v>1000001231</v>
      </c>
      <c r="F1700" s="66" t="s">
        <v>2335</v>
      </c>
      <c r="G1700" s="42" t="n">
        <v>985.2</v>
      </c>
    </row>
    <row r="1701" customFormat="false" ht="14.25" hidden="false" customHeight="true" outlineLevel="0" collapsed="false">
      <c r="B1701" s="23" t="s">
        <v>134</v>
      </c>
      <c r="C1701" s="64" t="s">
        <v>65</v>
      </c>
      <c r="D1701" s="65" t="s">
        <v>1636</v>
      </c>
      <c r="E1701" s="65" t="n">
        <v>1000000488</v>
      </c>
      <c r="F1701" s="66" t="s">
        <v>1637</v>
      </c>
      <c r="G1701" s="42" t="n">
        <v>990</v>
      </c>
    </row>
    <row r="1702" customFormat="false" ht="14.25" hidden="false" customHeight="true" outlineLevel="0" collapsed="false">
      <c r="B1702" s="23" t="s">
        <v>134</v>
      </c>
      <c r="C1702" s="65" t="s">
        <v>64</v>
      </c>
      <c r="D1702" s="65" t="s">
        <v>1594</v>
      </c>
      <c r="E1702" s="65" t="n">
        <v>1000000614</v>
      </c>
      <c r="F1702" s="66" t="s">
        <v>1595</v>
      </c>
      <c r="G1702" s="42" t="n">
        <v>1004</v>
      </c>
    </row>
    <row r="1703" customFormat="false" ht="14.25" hidden="false" customHeight="true" outlineLevel="0" collapsed="false">
      <c r="B1703" s="23" t="s">
        <v>4046</v>
      </c>
      <c r="C1703" s="65" t="s">
        <v>95</v>
      </c>
      <c r="D1703" s="65" t="s">
        <v>2612</v>
      </c>
      <c r="E1703" s="65" t="n">
        <v>1000001361</v>
      </c>
      <c r="F1703" s="66" t="s">
        <v>2613</v>
      </c>
      <c r="G1703" s="42" t="n">
        <v>1006.99</v>
      </c>
    </row>
    <row r="1704" customFormat="false" ht="14.25" hidden="false" customHeight="true" outlineLevel="0" collapsed="false">
      <c r="B1704" s="23" t="s">
        <v>134</v>
      </c>
      <c r="C1704" s="65" t="s">
        <v>58</v>
      </c>
      <c r="D1704" s="65" t="s">
        <v>2914</v>
      </c>
      <c r="E1704" s="65" t="n">
        <v>1000000306</v>
      </c>
      <c r="F1704" s="66" t="s">
        <v>2915</v>
      </c>
      <c r="G1704" s="42" t="n">
        <v>1012</v>
      </c>
    </row>
    <row r="1705" customFormat="false" ht="14.25" hidden="false" customHeight="true" outlineLevel="0" collapsed="false">
      <c r="B1705" s="23" t="s">
        <v>133</v>
      </c>
      <c r="C1705" s="65" t="s">
        <v>55</v>
      </c>
      <c r="D1705" s="65" t="s">
        <v>1361</v>
      </c>
      <c r="E1705" s="65" t="n">
        <v>1000001025</v>
      </c>
      <c r="F1705" s="66" t="s">
        <v>1362</v>
      </c>
      <c r="G1705" s="42" t="n">
        <v>1015.44</v>
      </c>
    </row>
    <row r="1706" customFormat="false" ht="14.25" hidden="false" customHeight="true" outlineLevel="0" collapsed="false">
      <c r="B1706" s="23" t="s">
        <v>4046</v>
      </c>
      <c r="C1706" s="65" t="s">
        <v>93</v>
      </c>
      <c r="D1706" s="65" t="s">
        <v>2437</v>
      </c>
      <c r="E1706" s="65" t="n">
        <v>1000001437</v>
      </c>
      <c r="F1706" s="66" t="s">
        <v>2438</v>
      </c>
      <c r="G1706" s="42" t="n">
        <v>1015.6</v>
      </c>
    </row>
    <row r="1707" customFormat="false" ht="14.25" hidden="false" customHeight="true" outlineLevel="0" collapsed="false">
      <c r="B1707" s="23" t="s">
        <v>130</v>
      </c>
      <c r="C1707" s="65" t="s">
        <v>108</v>
      </c>
      <c r="D1707" s="65" t="s">
        <v>2670</v>
      </c>
      <c r="E1707" s="65" t="n">
        <v>1000001484</v>
      </c>
      <c r="F1707" s="66" t="s">
        <v>2671</v>
      </c>
      <c r="G1707" s="42" t="n">
        <v>1030.8</v>
      </c>
    </row>
    <row r="1708" customFormat="false" ht="14.25" hidden="false" customHeight="true" outlineLevel="0" collapsed="false">
      <c r="B1708" s="23" t="s">
        <v>4046</v>
      </c>
      <c r="C1708" s="65" t="s">
        <v>140</v>
      </c>
      <c r="D1708" s="65" t="s">
        <v>2320</v>
      </c>
      <c r="E1708" s="65" t="n">
        <v>1000001225</v>
      </c>
      <c r="F1708" s="66" t="s">
        <v>2321</v>
      </c>
      <c r="G1708" s="42" t="n">
        <v>1046.8</v>
      </c>
    </row>
    <row r="1709" customFormat="false" ht="14.25" hidden="false" customHeight="true" outlineLevel="0" collapsed="false">
      <c r="B1709" s="23" t="s">
        <v>133</v>
      </c>
      <c r="C1709" s="64" t="s">
        <v>29</v>
      </c>
      <c r="D1709" s="65" t="s">
        <v>779</v>
      </c>
      <c r="E1709" s="65" t="n">
        <v>1000000737</v>
      </c>
      <c r="F1709" s="66" t="s">
        <v>780</v>
      </c>
      <c r="G1709" s="42" t="n">
        <v>1050.32</v>
      </c>
    </row>
    <row r="1710" customFormat="false" ht="14.25" hidden="false" customHeight="true" outlineLevel="0" collapsed="false">
      <c r="B1710" s="23" t="s">
        <v>134</v>
      </c>
      <c r="C1710" s="65" t="s">
        <v>61</v>
      </c>
      <c r="D1710" s="65" t="s">
        <v>1450</v>
      </c>
      <c r="E1710" s="65" t="n">
        <v>1000000184</v>
      </c>
      <c r="F1710" s="66" t="s">
        <v>1451</v>
      </c>
      <c r="G1710" s="42" t="n">
        <v>1057.9</v>
      </c>
    </row>
    <row r="1711" customFormat="false" ht="14.25" hidden="false" customHeight="true" outlineLevel="0" collapsed="false">
      <c r="B1711" s="23" t="s">
        <v>133</v>
      </c>
      <c r="C1711" s="65" t="s">
        <v>43</v>
      </c>
      <c r="D1711" s="65" t="s">
        <v>1180</v>
      </c>
      <c r="E1711" s="65" t="n">
        <v>1000000812</v>
      </c>
      <c r="F1711" s="66" t="s">
        <v>1181</v>
      </c>
      <c r="G1711" s="42" t="n">
        <v>1076.55</v>
      </c>
    </row>
    <row r="1712" customFormat="false" ht="14.25" hidden="false" customHeight="true" outlineLevel="0" collapsed="false">
      <c r="B1712" s="23" t="s">
        <v>4046</v>
      </c>
      <c r="C1712" s="65" t="s">
        <v>140</v>
      </c>
      <c r="D1712" s="65" t="s">
        <v>2350</v>
      </c>
      <c r="E1712" s="65" t="n">
        <v>1000001251</v>
      </c>
      <c r="F1712" s="66" t="s">
        <v>2351</v>
      </c>
      <c r="G1712" s="42" t="n">
        <v>1082</v>
      </c>
    </row>
    <row r="1713" customFormat="false" ht="14.25" hidden="false" customHeight="true" outlineLevel="0" collapsed="false">
      <c r="B1713" s="23" t="s">
        <v>133</v>
      </c>
      <c r="C1713" s="65" t="s">
        <v>51</v>
      </c>
      <c r="D1713" s="65" t="s">
        <v>1291</v>
      </c>
      <c r="E1713" s="65" t="n">
        <v>1000000384</v>
      </c>
      <c r="F1713" s="66" t="s">
        <v>1292</v>
      </c>
      <c r="G1713" s="42" t="n">
        <v>1082.7</v>
      </c>
    </row>
    <row r="1714" customFormat="false" ht="14.25" hidden="false" customHeight="true" outlineLevel="0" collapsed="false">
      <c r="B1714" s="23" t="s">
        <v>4046</v>
      </c>
      <c r="C1714" s="65" t="s">
        <v>140</v>
      </c>
      <c r="D1714" s="65" t="s">
        <v>2361</v>
      </c>
      <c r="E1714" s="65" t="n">
        <v>1000001265</v>
      </c>
      <c r="F1714" s="66" t="s">
        <v>2362</v>
      </c>
      <c r="G1714" s="42" t="n">
        <v>1082.8</v>
      </c>
    </row>
    <row r="1715" customFormat="false" ht="14.25" hidden="false" customHeight="true" outlineLevel="0" collapsed="false">
      <c r="B1715" s="23" t="s">
        <v>134</v>
      </c>
      <c r="C1715" s="64" t="s">
        <v>65</v>
      </c>
      <c r="D1715" s="65" t="s">
        <v>1660</v>
      </c>
      <c r="E1715" s="65" t="n">
        <v>1000000509</v>
      </c>
      <c r="F1715" s="66" t="s">
        <v>1661</v>
      </c>
      <c r="G1715" s="42" t="n">
        <v>1089</v>
      </c>
    </row>
    <row r="1716" customFormat="false" ht="14.25" hidden="false" customHeight="true" outlineLevel="0" collapsed="false">
      <c r="B1716" s="23" t="s">
        <v>133</v>
      </c>
      <c r="C1716" s="65" t="s">
        <v>55</v>
      </c>
      <c r="D1716" s="65" t="s">
        <v>1347</v>
      </c>
      <c r="E1716" s="65" t="n">
        <v>1000000631</v>
      </c>
      <c r="F1716" s="66" t="s">
        <v>1348</v>
      </c>
      <c r="G1716" s="42" t="n">
        <v>1092</v>
      </c>
    </row>
    <row r="1717" customFormat="false" ht="14.25" hidden="false" customHeight="true" outlineLevel="0" collapsed="false">
      <c r="B1717" s="23" t="s">
        <v>4046</v>
      </c>
      <c r="C1717" s="65" t="s">
        <v>97</v>
      </c>
      <c r="D1717" s="65" t="s">
        <v>2632</v>
      </c>
      <c r="E1717" s="65" t="n">
        <v>1000002008</v>
      </c>
      <c r="F1717" s="66" t="s">
        <v>2633</v>
      </c>
      <c r="G1717" s="42" t="n">
        <v>1110.6</v>
      </c>
    </row>
    <row r="1718" customFormat="false" ht="14.25" hidden="false" customHeight="true" outlineLevel="0" collapsed="false">
      <c r="B1718" s="23" t="s">
        <v>134</v>
      </c>
      <c r="C1718" s="65" t="s">
        <v>58</v>
      </c>
      <c r="D1718" s="65" t="s">
        <v>1434</v>
      </c>
      <c r="E1718" s="65" t="n">
        <v>1000000298</v>
      </c>
      <c r="F1718" s="66" t="s">
        <v>1435</v>
      </c>
      <c r="G1718" s="42" t="n">
        <v>1110.9</v>
      </c>
    </row>
    <row r="1719" customFormat="false" ht="14.25" hidden="false" customHeight="true" outlineLevel="0" collapsed="false">
      <c r="B1719" s="23" t="s">
        <v>134</v>
      </c>
      <c r="C1719" s="64" t="s">
        <v>69</v>
      </c>
      <c r="D1719" s="65" t="s">
        <v>1674</v>
      </c>
      <c r="E1719" s="65" t="n">
        <v>1000000510</v>
      </c>
      <c r="F1719" s="66" t="s">
        <v>1675</v>
      </c>
      <c r="G1719" s="42" t="n">
        <v>1121.78</v>
      </c>
    </row>
    <row r="1720" customFormat="false" ht="14.25" hidden="false" customHeight="true" outlineLevel="0" collapsed="false">
      <c r="B1720" s="23" t="s">
        <v>130</v>
      </c>
      <c r="C1720" s="65" t="s">
        <v>108</v>
      </c>
      <c r="D1720" s="65" t="s">
        <v>2688</v>
      </c>
      <c r="E1720" s="65" t="n">
        <v>1000002981</v>
      </c>
      <c r="F1720" s="65" t="s">
        <v>2689</v>
      </c>
      <c r="G1720" s="42" t="n">
        <v>1122.7</v>
      </c>
    </row>
    <row r="1721" customFormat="false" ht="14.25" hidden="false" customHeight="true" outlineLevel="0" collapsed="false">
      <c r="B1721" s="23" t="s">
        <v>133</v>
      </c>
      <c r="C1721" s="64" t="s">
        <v>32</v>
      </c>
      <c r="D1721" s="65" t="s">
        <v>887</v>
      </c>
      <c r="E1721" s="65" t="n">
        <v>1000000470</v>
      </c>
      <c r="F1721" s="66" t="s">
        <v>888</v>
      </c>
      <c r="G1721" s="42" t="n">
        <v>1129.68</v>
      </c>
    </row>
    <row r="1722" customFormat="false" ht="14.25" hidden="false" customHeight="true" outlineLevel="0" collapsed="false">
      <c r="B1722" s="23" t="s">
        <v>133</v>
      </c>
      <c r="C1722" s="65" t="s">
        <v>52</v>
      </c>
      <c r="D1722" s="65" t="s">
        <v>1331</v>
      </c>
      <c r="E1722" s="65" t="n">
        <v>1000003785</v>
      </c>
      <c r="F1722" s="65" t="s">
        <v>1332</v>
      </c>
      <c r="G1722" s="42" t="n">
        <v>1143.3</v>
      </c>
    </row>
    <row r="1723" customFormat="false" ht="14.25" hidden="false" customHeight="true" outlineLevel="0" collapsed="false">
      <c r="B1723" s="23" t="s">
        <v>134</v>
      </c>
      <c r="C1723" s="65" t="s">
        <v>64</v>
      </c>
      <c r="D1723" s="65" t="s">
        <v>1590</v>
      </c>
      <c r="E1723" s="65" t="n">
        <v>1000000607</v>
      </c>
      <c r="F1723" s="66" t="s">
        <v>1591</v>
      </c>
      <c r="G1723" s="42" t="n">
        <v>1158</v>
      </c>
    </row>
    <row r="1724" customFormat="false" ht="14.25" hidden="false" customHeight="true" outlineLevel="0" collapsed="false">
      <c r="B1724" s="23" t="s">
        <v>4046</v>
      </c>
      <c r="C1724" s="65" t="s">
        <v>97</v>
      </c>
      <c r="D1724" s="65" t="s">
        <v>2634</v>
      </c>
      <c r="E1724" s="65" t="n">
        <v>1000002054</v>
      </c>
      <c r="F1724" s="66" t="s">
        <v>2635</v>
      </c>
      <c r="G1724" s="42" t="n">
        <v>1160.04</v>
      </c>
    </row>
    <row r="1725" customFormat="false" ht="14.25" hidden="false" customHeight="true" outlineLevel="0" collapsed="false">
      <c r="B1725" s="23" t="s">
        <v>134</v>
      </c>
      <c r="C1725" s="64" t="s">
        <v>65</v>
      </c>
      <c r="D1725" s="65" t="s">
        <v>1632</v>
      </c>
      <c r="E1725" s="65" t="n">
        <v>1000000495</v>
      </c>
      <c r="F1725" s="66" t="s">
        <v>1633</v>
      </c>
      <c r="G1725" s="42" t="n">
        <v>1170.2</v>
      </c>
    </row>
    <row r="1726" customFormat="false" ht="14.25" hidden="false" customHeight="true" outlineLevel="0" collapsed="false">
      <c r="B1726" s="23" t="s">
        <v>130</v>
      </c>
      <c r="C1726" s="65" t="s">
        <v>108</v>
      </c>
      <c r="D1726" s="65" t="s">
        <v>2682</v>
      </c>
      <c r="E1726" s="65" t="n">
        <v>1000002044</v>
      </c>
      <c r="F1726" s="66" t="s">
        <v>2683</v>
      </c>
      <c r="G1726" s="42" t="n">
        <v>1178.25</v>
      </c>
    </row>
    <row r="1727" customFormat="false" ht="14.25" hidden="false" customHeight="true" outlineLevel="0" collapsed="false">
      <c r="B1727" s="23" t="s">
        <v>133</v>
      </c>
      <c r="C1727" s="65" t="s">
        <v>55</v>
      </c>
      <c r="D1727" s="65" t="s">
        <v>1353</v>
      </c>
      <c r="E1727" s="65" t="n">
        <v>1000000627</v>
      </c>
      <c r="F1727" s="66" t="s">
        <v>1354</v>
      </c>
      <c r="G1727" s="42" t="n">
        <v>1185.89</v>
      </c>
    </row>
    <row r="1728" customFormat="false" ht="14.25" hidden="false" customHeight="true" outlineLevel="0" collapsed="false">
      <c r="B1728" s="24" t="s">
        <v>133</v>
      </c>
      <c r="C1728" s="128" t="s">
        <v>55</v>
      </c>
      <c r="D1728" s="128" t="s">
        <v>1381</v>
      </c>
      <c r="E1728" s="128" t="n">
        <v>1000004020</v>
      </c>
      <c r="F1728" s="128" t="s">
        <v>1382</v>
      </c>
      <c r="G1728" s="42" t="n">
        <v>1203.94</v>
      </c>
    </row>
    <row r="1729" customFormat="false" ht="14.25" hidden="false" customHeight="true" outlineLevel="0" collapsed="false">
      <c r="B1729" s="23" t="s">
        <v>133</v>
      </c>
      <c r="C1729" s="65" t="s">
        <v>55</v>
      </c>
      <c r="D1729" s="65" t="s">
        <v>1351</v>
      </c>
      <c r="E1729" s="65" t="n">
        <v>1000000629</v>
      </c>
      <c r="F1729" s="66" t="s">
        <v>1352</v>
      </c>
      <c r="G1729" s="42" t="n">
        <v>1222.89</v>
      </c>
    </row>
    <row r="1730" customFormat="false" ht="14.25" hidden="false" customHeight="true" outlineLevel="0" collapsed="false">
      <c r="B1730" s="24" t="s">
        <v>4046</v>
      </c>
      <c r="C1730" s="128" t="s">
        <v>93</v>
      </c>
      <c r="D1730" s="128" t="s">
        <v>2474</v>
      </c>
      <c r="E1730" s="128" t="n">
        <v>1000003898</v>
      </c>
      <c r="F1730" s="128" t="s">
        <v>2475</v>
      </c>
      <c r="G1730" s="42" t="n">
        <v>1227.7</v>
      </c>
    </row>
    <row r="1731" customFormat="false" ht="14.25" hidden="false" customHeight="true" outlineLevel="0" collapsed="false">
      <c r="B1731" s="23" t="s">
        <v>133</v>
      </c>
      <c r="C1731" s="65" t="s">
        <v>52</v>
      </c>
      <c r="D1731" s="65" t="s">
        <v>1317</v>
      </c>
      <c r="E1731" s="65" t="n">
        <v>1000000970</v>
      </c>
      <c r="F1731" s="66" t="s">
        <v>1318</v>
      </c>
      <c r="G1731" s="42" t="n">
        <v>1232.39</v>
      </c>
    </row>
    <row r="1732" customFormat="false" ht="14.25" hidden="false" customHeight="true" outlineLevel="0" collapsed="false">
      <c r="B1732" s="23" t="s">
        <v>133</v>
      </c>
      <c r="C1732" s="65" t="s">
        <v>145</v>
      </c>
      <c r="D1732" s="65" t="s">
        <v>1110</v>
      </c>
      <c r="E1732" s="65" t="n">
        <v>1000000707</v>
      </c>
      <c r="F1732" s="66" t="s">
        <v>1111</v>
      </c>
      <c r="G1732" s="42" t="n">
        <v>1245.55</v>
      </c>
    </row>
    <row r="1733" customFormat="false" ht="14.25" hidden="false" customHeight="true" outlineLevel="0" collapsed="false">
      <c r="B1733" s="23" t="s">
        <v>134</v>
      </c>
      <c r="C1733" s="65" t="s">
        <v>67</v>
      </c>
      <c r="D1733" s="65" t="s">
        <v>1777</v>
      </c>
      <c r="E1733" s="65" t="n">
        <v>1000000539</v>
      </c>
      <c r="F1733" s="66" t="s">
        <v>1778</v>
      </c>
      <c r="G1733" s="42" t="n">
        <v>1249.3</v>
      </c>
    </row>
    <row r="1734" customFormat="false" ht="14.25" hidden="false" customHeight="true" outlineLevel="0" collapsed="false">
      <c r="B1734" s="23" t="s">
        <v>134</v>
      </c>
      <c r="C1734" s="64" t="s">
        <v>65</v>
      </c>
      <c r="D1734" s="65" t="s">
        <v>1624</v>
      </c>
      <c r="E1734" s="65" t="n">
        <v>1000000514</v>
      </c>
      <c r="F1734" s="66" t="s">
        <v>1625</v>
      </c>
      <c r="G1734" s="42" t="n">
        <v>1263.12</v>
      </c>
    </row>
    <row r="1735" customFormat="false" ht="14.25" hidden="false" customHeight="true" outlineLevel="0" collapsed="false">
      <c r="B1735" s="23" t="s">
        <v>134</v>
      </c>
      <c r="C1735" s="65" t="s">
        <v>81</v>
      </c>
      <c r="D1735" s="65" t="s">
        <v>2090</v>
      </c>
      <c r="E1735" s="65" t="n">
        <v>1000000157</v>
      </c>
      <c r="F1735" s="66" t="s">
        <v>2091</v>
      </c>
      <c r="G1735" s="42" t="n">
        <v>1295.6</v>
      </c>
    </row>
    <row r="1736" customFormat="false" ht="14.25" hidden="false" customHeight="true" outlineLevel="0" collapsed="false">
      <c r="B1736" s="23" t="s">
        <v>4046</v>
      </c>
      <c r="C1736" s="65" t="s">
        <v>140</v>
      </c>
      <c r="D1736" s="65" t="s">
        <v>2348</v>
      </c>
      <c r="E1736" s="65" t="n">
        <v>1000001238</v>
      </c>
      <c r="F1736" s="66" t="s">
        <v>2349</v>
      </c>
      <c r="G1736" s="42" t="n">
        <v>1297.8</v>
      </c>
    </row>
    <row r="1737" customFormat="false" ht="14.25" hidden="false" customHeight="true" outlineLevel="0" collapsed="false">
      <c r="B1737" s="23" t="s">
        <v>134</v>
      </c>
      <c r="C1737" s="64" t="s">
        <v>65</v>
      </c>
      <c r="D1737" s="65" t="s">
        <v>1638</v>
      </c>
      <c r="E1737" s="65" t="n">
        <v>1000000522</v>
      </c>
      <c r="F1737" s="66" t="s">
        <v>1639</v>
      </c>
      <c r="G1737" s="42" t="n">
        <v>1321.6</v>
      </c>
    </row>
    <row r="1738" customFormat="false" ht="14.25" hidden="false" customHeight="true" outlineLevel="0" collapsed="false">
      <c r="B1738" s="23" t="s">
        <v>134</v>
      </c>
      <c r="C1738" s="65" t="s">
        <v>74</v>
      </c>
      <c r="D1738" s="65" t="s">
        <v>1887</v>
      </c>
      <c r="E1738" s="65" t="n">
        <v>1000000024</v>
      </c>
      <c r="F1738" s="66" t="s">
        <v>1888</v>
      </c>
      <c r="G1738" s="42" t="n">
        <v>1342.26</v>
      </c>
    </row>
    <row r="1739" customFormat="false" ht="14.25" hidden="false" customHeight="true" outlineLevel="0" collapsed="false">
      <c r="B1739" s="23" t="s">
        <v>4046</v>
      </c>
      <c r="C1739" s="65" t="s">
        <v>91</v>
      </c>
      <c r="D1739" s="65" t="s">
        <v>2385</v>
      </c>
      <c r="E1739" s="65" t="n">
        <v>1000001140</v>
      </c>
      <c r="F1739" s="66" t="s">
        <v>2386</v>
      </c>
      <c r="G1739" s="42" t="n">
        <v>1390.6</v>
      </c>
    </row>
    <row r="1740" customFormat="false" ht="14.25" hidden="false" customHeight="true" outlineLevel="0" collapsed="false">
      <c r="B1740" s="23" t="s">
        <v>134</v>
      </c>
      <c r="C1740" s="64" t="s">
        <v>69</v>
      </c>
      <c r="D1740" s="65" t="s">
        <v>1642</v>
      </c>
      <c r="E1740" s="65" t="n">
        <v>1000000499</v>
      </c>
      <c r="F1740" s="66" t="s">
        <v>1643</v>
      </c>
      <c r="G1740" s="42" t="n">
        <v>1428.56</v>
      </c>
    </row>
    <row r="1741" customFormat="false" ht="14.25" hidden="false" customHeight="true" outlineLevel="0" collapsed="false">
      <c r="B1741" s="23" t="s">
        <v>4046</v>
      </c>
      <c r="C1741" s="65" t="s">
        <v>95</v>
      </c>
      <c r="D1741" s="65" t="s">
        <v>2606</v>
      </c>
      <c r="E1741" s="65" t="n">
        <v>1000001384</v>
      </c>
      <c r="F1741" s="66" t="s">
        <v>2607</v>
      </c>
      <c r="G1741" s="42" t="n">
        <v>1444.9</v>
      </c>
    </row>
    <row r="1742" customFormat="false" ht="14.25" hidden="false" customHeight="true" outlineLevel="0" collapsed="false">
      <c r="B1742" s="23" t="s">
        <v>4046</v>
      </c>
      <c r="C1742" s="65" t="s">
        <v>140</v>
      </c>
      <c r="D1742" s="65" t="s">
        <v>2357</v>
      </c>
      <c r="E1742" s="65" t="n">
        <v>1000001264</v>
      </c>
      <c r="F1742" s="66" t="s">
        <v>2358</v>
      </c>
      <c r="G1742" s="42" t="n">
        <v>1455.4</v>
      </c>
    </row>
    <row r="1743" customFormat="false" ht="14.25" hidden="false" customHeight="true" outlineLevel="0" collapsed="false">
      <c r="B1743" s="23" t="s">
        <v>134</v>
      </c>
      <c r="C1743" s="64" t="s">
        <v>65</v>
      </c>
      <c r="D1743" s="65" t="s">
        <v>1696</v>
      </c>
      <c r="E1743" s="65" t="n">
        <v>1000000948</v>
      </c>
      <c r="F1743" s="66" t="s">
        <v>1697</v>
      </c>
      <c r="G1743" s="42" t="n">
        <v>1459</v>
      </c>
    </row>
    <row r="1744" customFormat="false" ht="14.25" hidden="false" customHeight="true" outlineLevel="0" collapsed="false">
      <c r="B1744" s="23" t="s">
        <v>130</v>
      </c>
      <c r="C1744" s="65" t="s">
        <v>108</v>
      </c>
      <c r="D1744" s="65" t="s">
        <v>2662</v>
      </c>
      <c r="E1744" s="65" t="n">
        <v>1000001508</v>
      </c>
      <c r="F1744" s="66" t="s">
        <v>2663</v>
      </c>
      <c r="G1744" s="42" t="n">
        <v>1472</v>
      </c>
    </row>
    <row r="1745" customFormat="false" ht="14.25" hidden="false" customHeight="true" outlineLevel="0" collapsed="false">
      <c r="B1745" s="23" t="s">
        <v>4046</v>
      </c>
      <c r="C1745" s="65" t="s">
        <v>140</v>
      </c>
      <c r="D1745" s="65" t="s">
        <v>2326</v>
      </c>
      <c r="E1745" s="65" t="n">
        <v>1000001229</v>
      </c>
      <c r="F1745" s="66" t="s">
        <v>2327</v>
      </c>
      <c r="G1745" s="42" t="n">
        <v>1505.2</v>
      </c>
    </row>
    <row r="1746" customFormat="false" ht="14.25" hidden="false" customHeight="true" outlineLevel="0" collapsed="false">
      <c r="B1746" s="23" t="s">
        <v>4046</v>
      </c>
      <c r="C1746" s="65" t="s">
        <v>97</v>
      </c>
      <c r="D1746" s="65" t="s">
        <v>2622</v>
      </c>
      <c r="E1746" s="65" t="n">
        <v>1000001352</v>
      </c>
      <c r="F1746" s="66" t="s">
        <v>2623</v>
      </c>
      <c r="G1746" s="42" t="n">
        <v>1556.53</v>
      </c>
    </row>
    <row r="1747" customFormat="false" ht="14.25" hidden="false" customHeight="true" outlineLevel="0" collapsed="false">
      <c r="B1747" s="23" t="s">
        <v>4046</v>
      </c>
      <c r="C1747" s="65" t="s">
        <v>140</v>
      </c>
      <c r="D1747" s="65" t="s">
        <v>2328</v>
      </c>
      <c r="E1747" s="65" t="n">
        <v>1000001233</v>
      </c>
      <c r="F1747" s="66" t="s">
        <v>2329</v>
      </c>
      <c r="G1747" s="42" t="n">
        <v>1609.4</v>
      </c>
    </row>
    <row r="1748" customFormat="false" ht="14.25" hidden="false" customHeight="true" outlineLevel="0" collapsed="false">
      <c r="B1748" s="23" t="s">
        <v>134</v>
      </c>
      <c r="C1748" s="65" t="s">
        <v>62</v>
      </c>
      <c r="D1748" s="65" t="s">
        <v>1534</v>
      </c>
      <c r="E1748" s="65" t="n">
        <v>1000000360</v>
      </c>
      <c r="F1748" s="66" t="s">
        <v>1535</v>
      </c>
      <c r="G1748" s="42" t="n">
        <v>1638.85</v>
      </c>
    </row>
    <row r="1749" customFormat="false" ht="14.25" hidden="false" customHeight="true" outlineLevel="0" collapsed="false">
      <c r="B1749" s="23" t="s">
        <v>133</v>
      </c>
      <c r="C1749" s="65" t="s">
        <v>55</v>
      </c>
      <c r="D1749" s="65" t="s">
        <v>1355</v>
      </c>
      <c r="E1749" s="65" t="n">
        <v>1000001017</v>
      </c>
      <c r="F1749" s="66" t="s">
        <v>1356</v>
      </c>
      <c r="G1749" s="42" t="n">
        <v>1686.3</v>
      </c>
    </row>
    <row r="1750" customFormat="false" ht="14.25" hidden="false" customHeight="true" outlineLevel="0" collapsed="false">
      <c r="B1750" s="23" t="s">
        <v>133</v>
      </c>
      <c r="C1750" s="64" t="s">
        <v>24</v>
      </c>
      <c r="D1750" s="65" t="s">
        <v>643</v>
      </c>
      <c r="E1750" s="65" t="n">
        <v>1000000673</v>
      </c>
      <c r="F1750" s="66" t="s">
        <v>644</v>
      </c>
      <c r="G1750" s="42" t="n">
        <v>1717.8</v>
      </c>
    </row>
    <row r="1751" customFormat="false" ht="14.25" hidden="false" customHeight="true" outlineLevel="0" collapsed="false">
      <c r="B1751" s="23" t="s">
        <v>133</v>
      </c>
      <c r="C1751" s="65" t="s">
        <v>141</v>
      </c>
      <c r="D1751" s="65" t="s">
        <v>2991</v>
      </c>
      <c r="E1751" s="65" t="n">
        <v>1000004196</v>
      </c>
      <c r="F1751" s="66" t="s">
        <v>2992</v>
      </c>
      <c r="G1751" s="42" t="n">
        <v>1719</v>
      </c>
    </row>
    <row r="1752" customFormat="false" ht="14.25" hidden="false" customHeight="true" outlineLevel="0" collapsed="false">
      <c r="B1752" s="23" t="s">
        <v>134</v>
      </c>
      <c r="C1752" s="64" t="s">
        <v>65</v>
      </c>
      <c r="D1752" s="65" t="s">
        <v>1682</v>
      </c>
      <c r="E1752" s="65" t="n">
        <v>1000000506</v>
      </c>
      <c r="F1752" s="66" t="s">
        <v>1683</v>
      </c>
      <c r="G1752" s="42" t="n">
        <v>1727</v>
      </c>
    </row>
    <row r="1753" customFormat="false" ht="14.25" hidden="false" customHeight="true" outlineLevel="0" collapsed="false">
      <c r="B1753" s="23" t="s">
        <v>133</v>
      </c>
      <c r="C1753" s="65" t="s">
        <v>48</v>
      </c>
      <c r="D1753" s="65" t="s">
        <v>1279</v>
      </c>
      <c r="E1753" s="65" t="n">
        <v>1000002844</v>
      </c>
      <c r="F1753" s="66" t="s">
        <v>1280</v>
      </c>
      <c r="G1753" s="42" t="n">
        <v>1728.6</v>
      </c>
    </row>
    <row r="1754" customFormat="false" ht="14.25" hidden="false" customHeight="true" outlineLevel="0" collapsed="false">
      <c r="B1754" s="23" t="s">
        <v>133</v>
      </c>
      <c r="C1754" s="65" t="s">
        <v>55</v>
      </c>
      <c r="D1754" s="65" t="s">
        <v>1359</v>
      </c>
      <c r="E1754" s="65" t="n">
        <v>1000001014</v>
      </c>
      <c r="F1754" s="66" t="s">
        <v>1360</v>
      </c>
      <c r="G1754" s="42" t="n">
        <v>1729</v>
      </c>
    </row>
    <row r="1755" customFormat="false" ht="14.25" hidden="false" customHeight="true" outlineLevel="0" collapsed="false">
      <c r="B1755" s="23" t="s">
        <v>134</v>
      </c>
      <c r="C1755" s="65" t="s">
        <v>74</v>
      </c>
      <c r="D1755" s="65" t="s">
        <v>1860</v>
      </c>
      <c r="E1755" s="65" t="n">
        <v>1000000022</v>
      </c>
      <c r="F1755" s="66" t="s">
        <v>1861</v>
      </c>
      <c r="G1755" s="42" t="n">
        <v>1781.97</v>
      </c>
    </row>
    <row r="1756" customFormat="false" ht="14.25" hidden="false" customHeight="true" outlineLevel="0" collapsed="false">
      <c r="B1756" s="23" t="s">
        <v>4046</v>
      </c>
      <c r="C1756" s="65" t="s">
        <v>91</v>
      </c>
      <c r="D1756" s="65" t="s">
        <v>2397</v>
      </c>
      <c r="E1756" s="65" t="n">
        <v>1000001153</v>
      </c>
      <c r="F1756" s="66" t="s">
        <v>2398</v>
      </c>
      <c r="G1756" s="42" t="n">
        <v>1816.5</v>
      </c>
    </row>
    <row r="1757" customFormat="false" ht="14.25" hidden="false" customHeight="true" outlineLevel="0" collapsed="false">
      <c r="B1757" s="23" t="s">
        <v>4046</v>
      </c>
      <c r="C1757" s="65" t="s">
        <v>95</v>
      </c>
      <c r="D1757" s="65" t="s">
        <v>2618</v>
      </c>
      <c r="E1757" s="65" t="n">
        <v>1000003425</v>
      </c>
      <c r="F1757" s="65" t="s">
        <v>2619</v>
      </c>
      <c r="G1757" s="42" t="n">
        <v>1850.4</v>
      </c>
    </row>
    <row r="1758" customFormat="false" ht="14.25" hidden="false" customHeight="true" outlineLevel="0" collapsed="false">
      <c r="B1758" s="23" t="s">
        <v>134</v>
      </c>
      <c r="C1758" s="65" t="s">
        <v>58</v>
      </c>
      <c r="D1758" s="65" t="s">
        <v>1440</v>
      </c>
      <c r="E1758" s="65" t="n">
        <v>1000000301</v>
      </c>
      <c r="F1758" s="66" t="s">
        <v>1441</v>
      </c>
      <c r="G1758" s="42" t="n">
        <v>1868.1</v>
      </c>
    </row>
    <row r="1759" customFormat="false" ht="14.25" hidden="false" customHeight="true" outlineLevel="0" collapsed="false">
      <c r="B1759" s="23" t="s">
        <v>4046</v>
      </c>
      <c r="C1759" s="65" t="s">
        <v>140</v>
      </c>
      <c r="D1759" s="65" t="s">
        <v>2344</v>
      </c>
      <c r="E1759" s="65" t="n">
        <v>1000001242</v>
      </c>
      <c r="F1759" s="66" t="s">
        <v>2345</v>
      </c>
      <c r="G1759" s="42" t="n">
        <v>1986.4</v>
      </c>
    </row>
    <row r="1760" customFormat="false" ht="14.25" hidden="false" customHeight="true" outlineLevel="0" collapsed="false">
      <c r="B1760" s="23" t="s">
        <v>4046</v>
      </c>
      <c r="C1760" s="65" t="s">
        <v>91</v>
      </c>
      <c r="D1760" s="65" t="s">
        <v>2391</v>
      </c>
      <c r="E1760" s="65" t="n">
        <v>1000001144</v>
      </c>
      <c r="F1760" s="66" t="s">
        <v>2392</v>
      </c>
      <c r="G1760" s="42" t="n">
        <v>2008.8</v>
      </c>
    </row>
    <row r="1761" customFormat="false" ht="14.25" hidden="false" customHeight="true" outlineLevel="0" collapsed="false">
      <c r="B1761" s="23" t="s">
        <v>134</v>
      </c>
      <c r="C1761" s="64" t="s">
        <v>69</v>
      </c>
      <c r="D1761" s="65" t="s">
        <v>1622</v>
      </c>
      <c r="E1761" s="65" t="n">
        <v>1000000512</v>
      </c>
      <c r="F1761" s="66" t="s">
        <v>1623</v>
      </c>
      <c r="G1761" s="42" t="n">
        <v>2031.15</v>
      </c>
    </row>
    <row r="1762" customFormat="false" ht="14.25" hidden="false" customHeight="true" outlineLevel="0" collapsed="false">
      <c r="B1762" s="23" t="s">
        <v>4046</v>
      </c>
      <c r="C1762" s="65" t="s">
        <v>93</v>
      </c>
      <c r="D1762" s="65" t="s">
        <v>2451</v>
      </c>
      <c r="E1762" s="65" t="n">
        <v>1000001377</v>
      </c>
      <c r="F1762" s="66" t="s">
        <v>2452</v>
      </c>
      <c r="G1762" s="42" t="n">
        <v>2157.9</v>
      </c>
    </row>
    <row r="1763" customFormat="false" ht="14.25" hidden="false" customHeight="true" outlineLevel="0" collapsed="false">
      <c r="B1763" s="23" t="s">
        <v>4046</v>
      </c>
      <c r="C1763" s="65" t="s">
        <v>93</v>
      </c>
      <c r="D1763" s="65" t="s">
        <v>2419</v>
      </c>
      <c r="E1763" s="65" t="n">
        <v>1000002808</v>
      </c>
      <c r="F1763" s="66" t="s">
        <v>2420</v>
      </c>
      <c r="G1763" s="42" t="n">
        <v>2257.4</v>
      </c>
    </row>
    <row r="1764" customFormat="false" ht="14.25" hidden="false" customHeight="true" outlineLevel="0" collapsed="false">
      <c r="B1764" s="23" t="s">
        <v>133</v>
      </c>
      <c r="C1764" s="64" t="s">
        <v>32</v>
      </c>
      <c r="D1764" s="65" t="s">
        <v>867</v>
      </c>
      <c r="E1764" s="65" t="n">
        <v>1000000443</v>
      </c>
      <c r="F1764" s="66" t="s">
        <v>868</v>
      </c>
      <c r="G1764" s="42" t="n">
        <v>2408.63</v>
      </c>
    </row>
    <row r="1765" customFormat="false" ht="14.25" hidden="false" customHeight="true" outlineLevel="0" collapsed="false">
      <c r="B1765" s="23" t="s">
        <v>133</v>
      </c>
      <c r="C1765" s="65" t="s">
        <v>55</v>
      </c>
      <c r="D1765" s="65" t="s">
        <v>1349</v>
      </c>
      <c r="E1765" s="65" t="n">
        <v>1000000621</v>
      </c>
      <c r="F1765" s="66" t="s">
        <v>1350</v>
      </c>
      <c r="G1765" s="42" t="n">
        <v>2411.06</v>
      </c>
    </row>
    <row r="1766" customFormat="false" ht="14.25" hidden="false" customHeight="true" outlineLevel="0" collapsed="false">
      <c r="B1766" s="23" t="s">
        <v>133</v>
      </c>
      <c r="C1766" s="64" t="s">
        <v>25</v>
      </c>
      <c r="D1766" s="65" t="s">
        <v>681</v>
      </c>
      <c r="E1766" s="65" t="n">
        <v>1000001037</v>
      </c>
      <c r="F1766" s="66" t="s">
        <v>682</v>
      </c>
      <c r="G1766" s="42" t="n">
        <v>2451.55</v>
      </c>
    </row>
    <row r="1767" customFormat="false" ht="14.25" hidden="false" customHeight="true" outlineLevel="0" collapsed="false">
      <c r="B1767" s="23" t="s">
        <v>4046</v>
      </c>
      <c r="C1767" s="65" t="s">
        <v>101</v>
      </c>
      <c r="D1767" s="65" t="s">
        <v>2520</v>
      </c>
      <c r="E1767" s="65" t="n">
        <v>1000001932</v>
      </c>
      <c r="F1767" s="66" t="s">
        <v>2521</v>
      </c>
      <c r="G1767" s="42" t="n">
        <v>2489.85</v>
      </c>
    </row>
    <row r="1768" customFormat="false" ht="14.25" hidden="false" customHeight="true" outlineLevel="0" collapsed="false">
      <c r="B1768" s="23" t="s">
        <v>133</v>
      </c>
      <c r="C1768" s="65" t="s">
        <v>48</v>
      </c>
      <c r="D1768" s="65" t="s">
        <v>1267</v>
      </c>
      <c r="E1768" s="65" t="n">
        <v>1000000701</v>
      </c>
      <c r="F1768" s="66" t="s">
        <v>1268</v>
      </c>
      <c r="G1768" s="42" t="n">
        <v>2508.7</v>
      </c>
    </row>
    <row r="1769" customFormat="false" ht="14.25" hidden="false" customHeight="true" outlineLevel="0" collapsed="false">
      <c r="B1769" s="23" t="s">
        <v>134</v>
      </c>
      <c r="C1769" s="64" t="s">
        <v>65</v>
      </c>
      <c r="D1769" s="65" t="s">
        <v>1620</v>
      </c>
      <c r="E1769" s="65" t="n">
        <v>1000000481</v>
      </c>
      <c r="F1769" s="66" t="s">
        <v>1621</v>
      </c>
      <c r="G1769" s="42" t="n">
        <v>2608.4</v>
      </c>
    </row>
    <row r="1770" customFormat="false" ht="14.25" hidden="false" customHeight="true" outlineLevel="0" collapsed="false">
      <c r="B1770" s="23" t="s">
        <v>134</v>
      </c>
      <c r="C1770" s="65" t="s">
        <v>58</v>
      </c>
      <c r="D1770" s="65" t="s">
        <v>1383</v>
      </c>
      <c r="E1770" s="65" t="n">
        <v>1000000281</v>
      </c>
      <c r="F1770" s="66" t="s">
        <v>1384</v>
      </c>
      <c r="G1770" s="42" t="n">
        <v>2824.9</v>
      </c>
    </row>
    <row r="1771" customFormat="false" ht="14.25" hidden="false" customHeight="true" outlineLevel="0" collapsed="false">
      <c r="B1771" s="23" t="s">
        <v>4046</v>
      </c>
      <c r="C1771" s="65" t="s">
        <v>140</v>
      </c>
      <c r="D1771" s="65" t="s">
        <v>2330</v>
      </c>
      <c r="E1771" s="65" t="n">
        <v>1000001224</v>
      </c>
      <c r="F1771" s="66" t="s">
        <v>2331</v>
      </c>
      <c r="G1771" s="42" t="n">
        <v>2928.4</v>
      </c>
    </row>
    <row r="1772" customFormat="false" ht="14.25" hidden="false" customHeight="true" outlineLevel="0" collapsed="false">
      <c r="B1772" s="23" t="s">
        <v>130</v>
      </c>
      <c r="C1772" s="65" t="s">
        <v>108</v>
      </c>
      <c r="D1772" s="65" t="s">
        <v>2654</v>
      </c>
      <c r="E1772" s="65" t="n">
        <v>1000001497</v>
      </c>
      <c r="F1772" s="66" t="s">
        <v>2655</v>
      </c>
      <c r="G1772" s="42" t="n">
        <v>3046</v>
      </c>
    </row>
    <row r="1773" customFormat="false" ht="14.25" hidden="false" customHeight="true" outlineLevel="0" collapsed="false">
      <c r="B1773" s="23" t="s">
        <v>133</v>
      </c>
      <c r="C1773" s="65" t="s">
        <v>52</v>
      </c>
      <c r="D1773" s="65" t="s">
        <v>1307</v>
      </c>
      <c r="E1773" s="65" t="n">
        <v>1000000573</v>
      </c>
      <c r="F1773" s="66" t="s">
        <v>1308</v>
      </c>
      <c r="G1773" s="42" t="n">
        <v>3731.64</v>
      </c>
    </row>
    <row r="1774" customFormat="false" ht="14.25" hidden="false" customHeight="true" outlineLevel="0" collapsed="false">
      <c r="B1774" s="23" t="s">
        <v>4046</v>
      </c>
      <c r="C1774" s="65" t="s">
        <v>140</v>
      </c>
      <c r="D1774" s="65" t="s">
        <v>2322</v>
      </c>
      <c r="E1774" s="65" t="n">
        <v>1000001234</v>
      </c>
      <c r="F1774" s="66" t="s">
        <v>2323</v>
      </c>
      <c r="G1774" s="42" t="n">
        <v>4191.2</v>
      </c>
    </row>
    <row r="1775" customFormat="false" ht="14.25" hidden="false" customHeight="true" outlineLevel="0" collapsed="false">
      <c r="B1775" s="23" t="s">
        <v>134</v>
      </c>
      <c r="C1775" s="65" t="s">
        <v>74</v>
      </c>
      <c r="D1775" s="65" t="s">
        <v>1871</v>
      </c>
      <c r="E1775" s="65" t="n">
        <v>1000000822</v>
      </c>
      <c r="F1775" s="66" t="s">
        <v>1872</v>
      </c>
      <c r="G1775" s="42" t="n">
        <v>4347.18</v>
      </c>
    </row>
    <row r="1776" customFormat="false" ht="14.25" hidden="false" customHeight="true" outlineLevel="0" collapsed="false">
      <c r="B1776" s="23" t="s">
        <v>133</v>
      </c>
      <c r="C1776" s="65" t="s">
        <v>52</v>
      </c>
      <c r="D1776" s="65" t="s">
        <v>1297</v>
      </c>
      <c r="E1776" s="65" t="n">
        <v>1000000579</v>
      </c>
      <c r="F1776" s="66" t="s">
        <v>1298</v>
      </c>
      <c r="G1776" s="42" t="n">
        <v>4450.74</v>
      </c>
    </row>
    <row r="1777" customFormat="false" ht="14.25" hidden="false" customHeight="true" outlineLevel="0" collapsed="false">
      <c r="B1777" s="135" t="s">
        <v>133</v>
      </c>
      <c r="C1777" s="136" t="s">
        <v>29</v>
      </c>
      <c r="D1777" s="137" t="s">
        <v>775</v>
      </c>
      <c r="E1777" s="137" t="n">
        <v>1000000732</v>
      </c>
      <c r="F1777" s="138" t="s">
        <v>776</v>
      </c>
      <c r="G1777" s="42" t="n">
        <v>4777.31</v>
      </c>
    </row>
    <row r="1778" customFormat="false" ht="14.25" hidden="false" customHeight="true" outlineLevel="0" collapsed="false">
      <c r="B1778" s="23" t="s">
        <v>133</v>
      </c>
      <c r="C1778" s="64" t="s">
        <v>30</v>
      </c>
      <c r="D1778" s="65" t="s">
        <v>861</v>
      </c>
      <c r="E1778" s="65" t="n">
        <v>1000000476</v>
      </c>
      <c r="F1778" s="66" t="s">
        <v>862</v>
      </c>
      <c r="G1778" s="42" t="n">
        <v>5040.3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40625" defaultRowHeight="15" zeroHeight="false" outlineLevelRow="0" outlineLevelCol="0"/>
  <cols>
    <col collapsed="false" customWidth="true" hidden="false" outlineLevel="0" max="5" min="1" style="0" width="8.67"/>
    <col collapsed="false" customWidth="true" hidden="false" outlineLevel="0" max="6" min="6" style="0" width="11"/>
    <col collapsed="false" customWidth="true" hidden="false" outlineLevel="0" max="7" min="7" style="0" width="28.89"/>
    <col collapsed="false" customWidth="true" hidden="false" outlineLevel="0" max="26" min="8" style="0" width="8.67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>
      <c r="C3" s="61" t="s">
        <v>128</v>
      </c>
      <c r="D3" s="62" t="s">
        <v>3</v>
      </c>
      <c r="E3" s="62" t="s">
        <v>149</v>
      </c>
      <c r="F3" s="62" t="s">
        <v>150</v>
      </c>
      <c r="G3" s="62" t="s">
        <v>151</v>
      </c>
      <c r="H3" s="12" t="s">
        <v>4316</v>
      </c>
      <c r="I3" s="12" t="s">
        <v>4317</v>
      </c>
      <c r="J3" s="63" t="n">
        <v>45318</v>
      </c>
    </row>
    <row r="4" customFormat="false" ht="14.25" hidden="false" customHeight="true" outlineLevel="0" collapsed="false">
      <c r="C4" s="23" t="s">
        <v>133</v>
      </c>
      <c r="D4" s="65" t="s">
        <v>144</v>
      </c>
      <c r="E4" s="65" t="s">
        <v>4318</v>
      </c>
      <c r="F4" s="65" t="n">
        <v>1000003475</v>
      </c>
      <c r="G4" s="65" t="s">
        <v>2929</v>
      </c>
      <c r="H4" s="101" t="n">
        <v>174.5</v>
      </c>
      <c r="I4" s="101" t="s">
        <v>4319</v>
      </c>
      <c r="J4" s="97" t="n">
        <v>174.5</v>
      </c>
    </row>
    <row r="5" customFormat="false" ht="14.25" hidden="false" customHeight="true" outlineLevel="0" collapsed="false">
      <c r="C5" s="23" t="s">
        <v>134</v>
      </c>
      <c r="D5" s="65" t="s">
        <v>61</v>
      </c>
      <c r="E5" s="65" t="s">
        <v>4320</v>
      </c>
      <c r="F5" s="65" t="n">
        <v>1000000169</v>
      </c>
      <c r="G5" s="66" t="s">
        <v>4321</v>
      </c>
      <c r="H5" s="101" t="n">
        <v>1265</v>
      </c>
      <c r="I5" s="101" t="s">
        <v>4319</v>
      </c>
      <c r="J5" s="97" t="n">
        <v>877</v>
      </c>
    </row>
    <row r="6" customFormat="false" ht="14.25" hidden="false" customHeight="true" outlineLevel="0" collapsed="false">
      <c r="C6" s="23" t="s">
        <v>134</v>
      </c>
      <c r="D6" s="65" t="s">
        <v>61</v>
      </c>
      <c r="E6" s="65" t="s">
        <v>4322</v>
      </c>
      <c r="F6" s="65" t="n">
        <v>1000000192</v>
      </c>
      <c r="G6" s="66" t="s">
        <v>4323</v>
      </c>
      <c r="H6" s="101" t="n">
        <v>30</v>
      </c>
      <c r="I6" s="101" t="s">
        <v>4319</v>
      </c>
      <c r="J6" s="97" t="n">
        <v>0</v>
      </c>
    </row>
    <row r="7" customFormat="false" ht="14.25" hidden="false" customHeight="true" outlineLevel="0" collapsed="false">
      <c r="C7" s="24" t="s">
        <v>134</v>
      </c>
      <c r="D7" s="128" t="s">
        <v>65</v>
      </c>
      <c r="E7" s="128" t="s">
        <v>4324</v>
      </c>
      <c r="F7" s="128" t="n">
        <v>1000003891</v>
      </c>
      <c r="G7" s="128" t="s">
        <v>2867</v>
      </c>
      <c r="H7" s="101" t="n">
        <v>0</v>
      </c>
      <c r="I7" s="101"/>
      <c r="J7" s="97" t="n">
        <v>0</v>
      </c>
    </row>
    <row r="8" customFormat="false" ht="14.25" hidden="false" customHeight="true" outlineLevel="0" collapsed="false">
      <c r="C8" s="23" t="s">
        <v>134</v>
      </c>
      <c r="D8" s="65" t="s">
        <v>74</v>
      </c>
      <c r="E8" s="65" t="s">
        <v>4325</v>
      </c>
      <c r="F8" s="65" t="n">
        <v>1000000045</v>
      </c>
      <c r="G8" s="66" t="s">
        <v>4326</v>
      </c>
      <c r="H8" s="101" t="n">
        <v>596.5</v>
      </c>
      <c r="I8" s="101" t="s">
        <v>4319</v>
      </c>
      <c r="J8" s="97" t="n">
        <v>512.75</v>
      </c>
    </row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C17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2" topLeftCell="I3" activePane="bottomRight" state="frozen"/>
      <selection pane="topLeft" activeCell="A1" activeCellId="0" sqref="A1"/>
      <selection pane="topRight" activeCell="I1" activeCellId="0" sqref="I1"/>
      <selection pane="bottomLeft" activeCell="A3" activeCellId="0" sqref="A3"/>
      <selection pane="bottomRight" activeCell="I3" activeCellId="0" sqref="I3"/>
    </sheetView>
  </sheetViews>
  <sheetFormatPr defaultColWidth="12.6640625" defaultRowHeight="15" zeroHeight="false" outlineLevelRow="0" outlineLevelCol="0"/>
  <cols>
    <col collapsed="false" customWidth="true" hidden="false" outlineLevel="0" max="1" min="1" style="0" width="7.11"/>
    <col collapsed="false" customWidth="true" hidden="false" outlineLevel="0" max="2" min="2" style="0" width="8.33"/>
    <col collapsed="false" customWidth="true" hidden="false" outlineLevel="0" max="3" min="3" style="0" width="8.67"/>
    <col collapsed="false" customWidth="true" hidden="false" outlineLevel="0" max="4" min="4" style="0" width="11"/>
    <col collapsed="false" customWidth="true" hidden="false" outlineLevel="0" max="5" min="5" style="0" width="28.44"/>
    <col collapsed="false" customWidth="true" hidden="false" outlineLevel="0" max="6" min="6" style="0" width="10.33"/>
    <col collapsed="false" customWidth="true" hidden="false" outlineLevel="0" max="7" min="7" style="0" width="13.11"/>
    <col collapsed="false" customWidth="true" hidden="false" outlineLevel="0" max="8" min="8" style="0" width="16"/>
    <col collapsed="false" customWidth="true" hidden="true" outlineLevel="0" max="9" min="9" style="0" width="10.33"/>
    <col collapsed="false" customWidth="true" hidden="false" outlineLevel="0" max="10" min="10" style="0" width="9"/>
    <col collapsed="false" customWidth="true" hidden="false" outlineLevel="0" max="11" min="11" style="0" width="8.88"/>
    <col collapsed="false" customWidth="true" hidden="false" outlineLevel="0" max="12" min="12" style="0" width="8.67"/>
    <col collapsed="false" customWidth="true" hidden="false" outlineLevel="0" max="13" min="13" style="0" width="11.66"/>
    <col collapsed="false" customWidth="true" hidden="false" outlineLevel="0" max="14" min="14" style="0" width="8"/>
    <col collapsed="false" customWidth="true" hidden="false" outlineLevel="0" max="15" min="15" style="0" width="9.88"/>
    <col collapsed="false" customWidth="true" hidden="false" outlineLevel="0" max="17" min="16" style="0" width="8.88"/>
    <col collapsed="false" customWidth="true" hidden="false" outlineLevel="0" max="18" min="18" style="0" width="10.33"/>
    <col collapsed="false" customWidth="true" hidden="false" outlineLevel="0" max="19" min="19" style="0" width="12.11"/>
    <col collapsed="false" customWidth="true" hidden="false" outlineLevel="0" max="21" min="20" style="0" width="8.33"/>
    <col collapsed="false" customWidth="true" hidden="false" outlineLevel="0" max="22" min="22" style="0" width="8.88"/>
    <col collapsed="false" customWidth="true" hidden="false" outlineLevel="0" max="23" min="23" style="0" width="9.11"/>
    <col collapsed="false" customWidth="true" hidden="false" outlineLevel="0" max="24" min="24" style="0" width="10.33"/>
    <col collapsed="false" customWidth="true" hidden="false" outlineLevel="0" max="25" min="25" style="0" width="10.11"/>
    <col collapsed="false" customWidth="true" hidden="true" outlineLevel="0" max="26" min="26" style="0" width="5.11"/>
    <col collapsed="false" customWidth="true" hidden="true" outlineLevel="0" max="27" min="27" style="0" width="8.67"/>
    <col collapsed="false" customWidth="true" hidden="false" outlineLevel="0" max="28" min="28" style="0" width="11"/>
    <col collapsed="false" customWidth="true" hidden="false" outlineLevel="0" max="29" min="29" style="0" width="8.88"/>
  </cols>
  <sheetData>
    <row r="1" customFormat="false" ht="14.25" hidden="false" customHeight="true" outlineLevel="0" collapsed="false">
      <c r="A1" s="139"/>
      <c r="B1" s="140"/>
      <c r="C1" s="140"/>
      <c r="D1" s="140"/>
      <c r="E1" s="140" t="n">
        <f aca="false">F1-I1+1</f>
        <v>647</v>
      </c>
      <c r="F1" s="141" t="n">
        <f aca="true">TODAY()-1</f>
        <v>46273</v>
      </c>
      <c r="G1" s="93"/>
      <c r="H1" s="93"/>
      <c r="I1" s="141" t="n">
        <v>45627</v>
      </c>
      <c r="J1" s="142" t="n">
        <f aca="false">(EOMONTH(I1,0))-I1+1</f>
        <v>31</v>
      </c>
      <c r="K1" s="60" t="n">
        <f aca="false">SUBTOTAL(9,K3:K1048576)</f>
        <v>0</v>
      </c>
      <c r="L1" s="92" t="n">
        <f aca="false">K1='SUMMARY-M'!E67</f>
        <v>1</v>
      </c>
      <c r="M1" s="60"/>
      <c r="N1" s="60" t="n">
        <f aca="false">SUBTOTAL(9,N3:N1048576)</f>
        <v>0</v>
      </c>
      <c r="O1" s="139"/>
      <c r="P1" s="60" t="n">
        <f aca="false">SUBTOTAL(9,P3:P1048576)</f>
        <v>0</v>
      </c>
      <c r="Q1" s="143"/>
      <c r="R1" s="93" t="n">
        <f aca="false">EDATE(I1,-1)</f>
        <v>45597</v>
      </c>
      <c r="S1" s="139"/>
      <c r="T1" s="60" t="n">
        <f aca="false">SUBTOTAL(9,T3:T1048576)</f>
        <v>2920.6</v>
      </c>
      <c r="U1" s="60"/>
      <c r="V1" s="60" t="n">
        <f aca="false">SUBTOTAL(9,V3:V1048576)</f>
        <v>2920.6</v>
      </c>
      <c r="W1" s="3"/>
      <c r="X1" s="3"/>
      <c r="Y1" s="3"/>
      <c r="Z1" s="1"/>
      <c r="AA1" s="1"/>
      <c r="AB1" s="60"/>
      <c r="AC1" s="60"/>
    </row>
    <row r="2" customFormat="false" ht="28.5" hidden="false" customHeight="true" outlineLevel="0" collapsed="false">
      <c r="A2" s="61" t="s">
        <v>128</v>
      </c>
      <c r="B2" s="62" t="s">
        <v>3</v>
      </c>
      <c r="C2" s="62" t="s">
        <v>149</v>
      </c>
      <c r="D2" s="62" t="s">
        <v>150</v>
      </c>
      <c r="E2" s="62" t="s">
        <v>151</v>
      </c>
      <c r="F2" s="61" t="s">
        <v>152</v>
      </c>
      <c r="G2" s="61" t="s">
        <v>626</v>
      </c>
      <c r="H2" s="61" t="s">
        <v>627</v>
      </c>
      <c r="I2" s="61" t="s">
        <v>4327</v>
      </c>
      <c r="J2" s="61" t="s">
        <v>153</v>
      </c>
      <c r="K2" s="63" t="n">
        <f aca="false">F1</f>
        <v>46273</v>
      </c>
      <c r="L2" s="95" t="s">
        <v>629</v>
      </c>
      <c r="M2" s="95" t="s">
        <v>630</v>
      </c>
      <c r="N2" s="61" t="s">
        <v>4328</v>
      </c>
      <c r="O2" s="63" t="s">
        <v>4329</v>
      </c>
      <c r="P2" s="63" t="n">
        <f aca="false">EDATE(F1,-1)</f>
        <v>46242</v>
      </c>
      <c r="Q2" s="63" t="s">
        <v>633</v>
      </c>
      <c r="R2" s="13" t="s">
        <v>634</v>
      </c>
      <c r="S2" s="61" t="s">
        <v>4330</v>
      </c>
      <c r="T2" s="12" t="s">
        <v>4331</v>
      </c>
      <c r="U2" s="12" t="s">
        <v>4332</v>
      </c>
      <c r="V2" s="63" t="n">
        <f aca="false">EDATE(K2,-12)</f>
        <v>45908</v>
      </c>
      <c r="W2" s="61" t="s">
        <v>638</v>
      </c>
      <c r="X2" s="61" t="s">
        <v>639</v>
      </c>
      <c r="Y2" s="61" t="s">
        <v>4333</v>
      </c>
      <c r="Z2" s="7" t="s">
        <v>154</v>
      </c>
      <c r="AA2" s="61" t="s">
        <v>627</v>
      </c>
      <c r="AB2" s="6" t="s">
        <v>4334</v>
      </c>
      <c r="AC2" s="96"/>
    </row>
    <row r="3" customFormat="false" ht="14.25" hidden="true" customHeight="true" outlineLevel="0" collapsed="false">
      <c r="A3" s="23" t="s">
        <v>133</v>
      </c>
      <c r="B3" s="65" t="s">
        <v>21</v>
      </c>
      <c r="C3" s="65" t="s">
        <v>641</v>
      </c>
      <c r="D3" s="65" t="n">
        <v>1000000638</v>
      </c>
      <c r="E3" s="66" t="s">
        <v>642</v>
      </c>
      <c r="F3" s="67" t="n">
        <v>38384</v>
      </c>
      <c r="G3" s="67" t="str">
        <f aca="false">IF(I3&gt;0,"Targeted Dealer","-")</f>
        <v>Targeted Dealer</v>
      </c>
      <c r="H3" s="67"/>
      <c r="I3" s="68" t="n">
        <v>100</v>
      </c>
      <c r="J3" s="68" t="n">
        <f aca="false">I3/$J$1*$E$1</f>
        <v>2087.09677419355</v>
      </c>
      <c r="K3" s="97" t="n">
        <v>120</v>
      </c>
      <c r="L3" s="69" t="n">
        <f aca="false">K3-J3</f>
        <v>-1967.09677419355</v>
      </c>
      <c r="M3" s="69" t="n">
        <f aca="false">IFERROR((K3/J3%),"-")</f>
        <v>5.74961360123648</v>
      </c>
      <c r="N3" s="100" t="n">
        <v>120</v>
      </c>
      <c r="O3" s="98" t="str">
        <f aca="false">IF(F3&lt;=$P$2,"Nov","")</f>
        <v>Nov</v>
      </c>
      <c r="P3" s="97" t="n">
        <v>120</v>
      </c>
      <c r="Q3" s="100" t="n">
        <f aca="false">K3-P3</f>
        <v>0</v>
      </c>
      <c r="R3" s="98" t="n">
        <f aca="false">IFERROR(IF(O3="Nov",(K3/P3-1)),0)</f>
        <v>0</v>
      </c>
      <c r="S3" s="100" t="str">
        <f aca="false">IF(N3&gt;0,IF(O3="","-",IF(R3&lt;0%,"DEGROWTH","GROWTH")))</f>
        <v>GROWTH</v>
      </c>
      <c r="T3" s="101" t="n">
        <v>200</v>
      </c>
      <c r="U3" s="101" t="str">
        <f aca="false">IF(F3&lt;=$V$2,"Dec","")</f>
        <v>Dec</v>
      </c>
      <c r="V3" s="97" t="n">
        <v>200</v>
      </c>
      <c r="W3" s="104" t="n">
        <f aca="false">K3-V3</f>
        <v>-80</v>
      </c>
      <c r="X3" s="103" t="n">
        <f aca="false">IFERROR(IF(U3="Dec",(K3/V3-1)),0)</f>
        <v>-0.4</v>
      </c>
      <c r="Y3" s="104" t="str">
        <f aca="false">IF(T3&gt;0,IF(U3="","-",IF(X3&lt;0%,"DEGROWTH","GROWTH")))</f>
        <v>DEGROWTH</v>
      </c>
      <c r="Z3" s="24" t="n">
        <v>0</v>
      </c>
      <c r="AA3" s="24" t="n">
        <f aca="false">IF(H3&gt;0,1,0)</f>
        <v>0</v>
      </c>
      <c r="AB3" s="3" t="n">
        <v>1000000638</v>
      </c>
      <c r="AC3" s="3"/>
    </row>
    <row r="4" customFormat="false" ht="14.25" hidden="true" customHeight="true" outlineLevel="0" collapsed="false">
      <c r="A4" s="23" t="s">
        <v>133</v>
      </c>
      <c r="B4" s="65" t="s">
        <v>21</v>
      </c>
      <c r="C4" s="65" t="s">
        <v>156</v>
      </c>
      <c r="D4" s="65" t="n">
        <v>1000000671</v>
      </c>
      <c r="E4" s="66" t="s">
        <v>157</v>
      </c>
      <c r="F4" s="67" t="n">
        <v>38390</v>
      </c>
      <c r="G4" s="67" t="str">
        <f aca="false">IF(I4&gt;0,"Targeted Dealer","-")</f>
        <v>Targeted Dealer</v>
      </c>
      <c r="H4" s="67"/>
      <c r="I4" s="68" t="n">
        <v>20</v>
      </c>
      <c r="J4" s="68" t="n">
        <f aca="false">I4/$J$1*$E$1</f>
        <v>417.41935483871</v>
      </c>
      <c r="K4" s="97" t="n">
        <v>20</v>
      </c>
      <c r="L4" s="69" t="n">
        <f aca="false">K4-J4</f>
        <v>-397.41935483871</v>
      </c>
      <c r="M4" s="69" t="n">
        <f aca="false">IFERROR((K4/J4%),"-")</f>
        <v>4.79134466769706</v>
      </c>
      <c r="N4" s="100" t="n">
        <v>20</v>
      </c>
      <c r="O4" s="98" t="str">
        <f aca="false">IF(F4&lt;=$P$2,"Nov","")</f>
        <v>Nov</v>
      </c>
      <c r="P4" s="97" t="n">
        <v>20</v>
      </c>
      <c r="Q4" s="100" t="n">
        <f aca="false">K4-P4</f>
        <v>0</v>
      </c>
      <c r="R4" s="98" t="n">
        <f aca="false">IFERROR(IF(O4="Nov",(K4/P4-1)),0)</f>
        <v>0</v>
      </c>
      <c r="S4" s="100" t="str">
        <f aca="false">IF(N4&gt;0,IF(O4="","-",IF(R4&lt;0%,"DEGROWTH","GROWTH")))</f>
        <v>GROWTH</v>
      </c>
      <c r="T4" s="101" t="n">
        <v>20</v>
      </c>
      <c r="U4" s="101" t="str">
        <f aca="false">IF(F4&lt;=$V$2,"Dec","")</f>
        <v>Dec</v>
      </c>
      <c r="V4" s="97" t="n">
        <v>20</v>
      </c>
      <c r="W4" s="104" t="n">
        <f aca="false">K4-V4</f>
        <v>0</v>
      </c>
      <c r="X4" s="103" t="n">
        <f aca="false">IFERROR(IF(U4="Dec",(K4/V4-1)),0)</f>
        <v>0</v>
      </c>
      <c r="Y4" s="104" t="str">
        <f aca="false">IF(T4&gt;0,IF(U4="","-",IF(X4&lt;0%,"DEGROWTH","GROWTH")))</f>
        <v>GROWTH</v>
      </c>
      <c r="Z4" s="24" t="n">
        <v>0</v>
      </c>
      <c r="AA4" s="24" t="n">
        <f aca="false">IF(H4&gt;0,1,0)</f>
        <v>0</v>
      </c>
      <c r="AB4" s="3" t="n">
        <v>1000000671</v>
      </c>
      <c r="AC4" s="3"/>
    </row>
    <row r="5" customFormat="false" ht="14.25" hidden="true" customHeight="true" outlineLevel="0" collapsed="false">
      <c r="A5" s="23" t="s">
        <v>133</v>
      </c>
      <c r="B5" s="65" t="s">
        <v>21</v>
      </c>
      <c r="C5" s="65" t="s">
        <v>643</v>
      </c>
      <c r="D5" s="65" t="n">
        <v>1000000673</v>
      </c>
      <c r="E5" s="66" t="s">
        <v>644</v>
      </c>
      <c r="F5" s="67" t="n">
        <v>38490</v>
      </c>
      <c r="G5" s="67" t="str">
        <f aca="false">IF(I5&gt;0,"Targeted Dealer","-")</f>
        <v>Targeted Dealer</v>
      </c>
      <c r="H5" s="67" t="s">
        <v>627</v>
      </c>
      <c r="I5" s="68" t="n">
        <v>2000</v>
      </c>
      <c r="J5" s="68" t="n">
        <f aca="false">I5/$J$1*$E$1</f>
        <v>41741.935483871</v>
      </c>
      <c r="K5" s="97" t="n">
        <v>1727.5</v>
      </c>
      <c r="L5" s="69" t="n">
        <f aca="false">K5-J5</f>
        <v>-40014.435483871</v>
      </c>
      <c r="M5" s="69" t="n">
        <f aca="false">IFERROR((K5/J5%),"-")</f>
        <v>4.13852395672334</v>
      </c>
      <c r="N5" s="100" t="n">
        <v>1557.5</v>
      </c>
      <c r="O5" s="98" t="str">
        <f aca="false">IF(F5&lt;=$P$2,"Nov","")</f>
        <v>Nov</v>
      </c>
      <c r="P5" s="97" t="n">
        <v>1557.5</v>
      </c>
      <c r="Q5" s="100" t="n">
        <f aca="false">K5-P5</f>
        <v>170</v>
      </c>
      <c r="R5" s="98" t="n">
        <f aca="false">IFERROR(IF(O5="Nov",(K5/P5-1)),0)</f>
        <v>0.109149277688604</v>
      </c>
      <c r="S5" s="100" t="str">
        <f aca="false">IF(N5&gt;0,IF(O5="","-",IF(R5&lt;0%,"DEGROWTH","GROWTH")))</f>
        <v>GROWTH</v>
      </c>
      <c r="T5" s="101" t="n">
        <v>1779</v>
      </c>
      <c r="U5" s="101" t="str">
        <f aca="false">IF(F5&lt;=$V$2,"Dec","")</f>
        <v>Dec</v>
      </c>
      <c r="V5" s="97" t="n">
        <v>1779</v>
      </c>
      <c r="W5" s="104" t="n">
        <f aca="false">K5-V5</f>
        <v>-51.5</v>
      </c>
      <c r="X5" s="103" t="n">
        <f aca="false">IFERROR(IF(U5="Dec",(K5/V5-1)),0)</f>
        <v>-0.0289488476672288</v>
      </c>
      <c r="Y5" s="104" t="str">
        <f aca="false">IF(T5&gt;0,IF(U5="","-",IF(X5&lt;0%,"DEGROWTH","GROWTH")))</f>
        <v>DEGROWTH</v>
      </c>
      <c r="Z5" s="24" t="n">
        <v>0</v>
      </c>
      <c r="AA5" s="24" t="n">
        <f aca="false">IF(H5&gt;0,1,0)</f>
        <v>1</v>
      </c>
      <c r="AB5" s="3" t="n">
        <v>1000000673</v>
      </c>
      <c r="AC5" s="3"/>
    </row>
    <row r="6" customFormat="false" ht="14.25" hidden="true" customHeight="true" outlineLevel="0" collapsed="false">
      <c r="A6" s="23" t="s">
        <v>133</v>
      </c>
      <c r="B6" s="65" t="s">
        <v>21</v>
      </c>
      <c r="C6" s="65" t="s">
        <v>645</v>
      </c>
      <c r="D6" s="65" t="n">
        <v>1000000669</v>
      </c>
      <c r="E6" s="66" t="s">
        <v>646</v>
      </c>
      <c r="F6" s="67" t="n">
        <v>39093</v>
      </c>
      <c r="G6" s="67" t="str">
        <f aca="false">IF(I6&gt;0,"Targeted Dealer","-")</f>
        <v>Targeted Dealer</v>
      </c>
      <c r="H6" s="67"/>
      <c r="I6" s="68" t="n">
        <v>10</v>
      </c>
      <c r="J6" s="68" t="n">
        <f aca="false">I6/$J$1*$E$1</f>
        <v>208.709677419355</v>
      </c>
      <c r="K6" s="97" t="n">
        <v>13</v>
      </c>
      <c r="L6" s="69" t="n">
        <f aca="false">K6-J6</f>
        <v>-195.709677419355</v>
      </c>
      <c r="M6" s="69" t="n">
        <f aca="false">IFERROR((K6/J6%),"-")</f>
        <v>6.22874806800618</v>
      </c>
      <c r="N6" s="100" t="n">
        <v>22.5</v>
      </c>
      <c r="O6" s="98" t="str">
        <f aca="false">IF(F6&lt;=$P$2,"Nov","")</f>
        <v>Nov</v>
      </c>
      <c r="P6" s="97" t="n">
        <v>22.5</v>
      </c>
      <c r="Q6" s="100" t="n">
        <f aca="false">K6-P6</f>
        <v>-9.5</v>
      </c>
      <c r="R6" s="98" t="n">
        <f aca="false">IFERROR(IF(O6="Nov",(K6/P6-1)),0)</f>
        <v>-0.422222222222222</v>
      </c>
      <c r="S6" s="100" t="str">
        <f aca="false">IF(N6&gt;0,IF(O6="","-",IF(R6&lt;0%,"DEGROWTH","GROWTH")))</f>
        <v>DEGROWTH</v>
      </c>
      <c r="T6" s="101" t="n">
        <v>50</v>
      </c>
      <c r="U6" s="101" t="str">
        <f aca="false">IF(F6&lt;=$V$2,"Dec","")</f>
        <v>Dec</v>
      </c>
      <c r="V6" s="97" t="n">
        <v>50</v>
      </c>
      <c r="W6" s="104" t="n">
        <f aca="false">K6-V6</f>
        <v>-37</v>
      </c>
      <c r="X6" s="103" t="n">
        <f aca="false">IFERROR(IF(U6="Dec",(K6/V6-1)),0)</f>
        <v>-0.74</v>
      </c>
      <c r="Y6" s="104" t="str">
        <f aca="false">IF(T6&gt;0,IF(U6="","-",IF(X6&lt;0%,"DEGROWTH","GROWTH")))</f>
        <v>DEGROWTH</v>
      </c>
      <c r="Z6" s="24" t="n">
        <v>1</v>
      </c>
      <c r="AA6" s="24" t="n">
        <f aca="false">IF(H6&gt;0,1,0)</f>
        <v>0</v>
      </c>
      <c r="AB6" s="3" t="n">
        <v>1000000669</v>
      </c>
      <c r="AC6" s="3"/>
    </row>
    <row r="7" customFormat="false" ht="14.25" hidden="true" customHeight="true" outlineLevel="0" collapsed="false">
      <c r="A7" s="23" t="s">
        <v>133</v>
      </c>
      <c r="B7" s="65" t="s">
        <v>21</v>
      </c>
      <c r="C7" s="65" t="s">
        <v>647</v>
      </c>
      <c r="D7" s="65" t="n">
        <v>1000000668</v>
      </c>
      <c r="E7" s="66" t="s">
        <v>648</v>
      </c>
      <c r="F7" s="67" t="n">
        <v>39257</v>
      </c>
      <c r="G7" s="67" t="str">
        <f aca="false">IF(I7&gt;0,"Targeted Dealer","-")</f>
        <v>Targeted Dealer</v>
      </c>
      <c r="H7" s="67"/>
      <c r="I7" s="68" t="n">
        <v>20</v>
      </c>
      <c r="J7" s="68" t="n">
        <f aca="false">I7/$J$1*$E$1</f>
        <v>417.41935483871</v>
      </c>
      <c r="K7" s="97" t="n">
        <v>26</v>
      </c>
      <c r="L7" s="69" t="n">
        <f aca="false">K7-J7</f>
        <v>-391.41935483871</v>
      </c>
      <c r="M7" s="69" t="n">
        <f aca="false">IFERROR((K7/J7%),"-")</f>
        <v>6.22874806800618</v>
      </c>
      <c r="N7" s="100" t="n">
        <v>26</v>
      </c>
      <c r="O7" s="98" t="str">
        <f aca="false">IF(F7&lt;=$P$2,"Nov","")</f>
        <v>Nov</v>
      </c>
      <c r="P7" s="97" t="n">
        <v>26</v>
      </c>
      <c r="Q7" s="100" t="n">
        <f aca="false">K7-P7</f>
        <v>0</v>
      </c>
      <c r="R7" s="98" t="n">
        <f aca="false">IFERROR(IF(O7="Nov",(K7/P7-1)),0)</f>
        <v>0</v>
      </c>
      <c r="S7" s="100" t="str">
        <f aca="false">IF(N7&gt;0,IF(O7="","-",IF(R7&lt;0%,"DEGROWTH","GROWTH")))</f>
        <v>GROWTH</v>
      </c>
      <c r="T7" s="101" t="n">
        <v>10</v>
      </c>
      <c r="U7" s="101" t="str">
        <f aca="false">IF(F7&lt;=$V$2,"Dec","")</f>
        <v>Dec</v>
      </c>
      <c r="V7" s="97" t="n">
        <v>10</v>
      </c>
      <c r="W7" s="104" t="n">
        <f aca="false">K7-V7</f>
        <v>16</v>
      </c>
      <c r="X7" s="103" t="n">
        <f aca="false">IFERROR(IF(U7="Dec",(K7/V7-1)),0)</f>
        <v>1.6</v>
      </c>
      <c r="Y7" s="104" t="str">
        <f aca="false">IF(T7&gt;0,IF(U7="","-",IF(X7&lt;0%,"DEGROWTH","GROWTH")))</f>
        <v>GROWTH</v>
      </c>
      <c r="Z7" s="24" t="n">
        <v>0</v>
      </c>
      <c r="AA7" s="24" t="n">
        <f aca="false">IF(H7&gt;0,1,0)</f>
        <v>0</v>
      </c>
      <c r="AB7" s="3" t="n">
        <v>1000000668</v>
      </c>
      <c r="AC7" s="3"/>
    </row>
    <row r="8" customFormat="false" ht="14.25" hidden="true" customHeight="true" outlineLevel="0" collapsed="false">
      <c r="A8" s="23" t="s">
        <v>133</v>
      </c>
      <c r="B8" s="65" t="s">
        <v>21</v>
      </c>
      <c r="C8" s="65" t="s">
        <v>649</v>
      </c>
      <c r="D8" s="65" t="n">
        <v>1000000665</v>
      </c>
      <c r="E8" s="66" t="s">
        <v>650</v>
      </c>
      <c r="F8" s="67" t="n">
        <v>40672</v>
      </c>
      <c r="G8" s="67" t="str">
        <f aca="false">IF(I8&gt;0,"Targeted Dealer","-")</f>
        <v>Targeted Dealer</v>
      </c>
      <c r="H8" s="67" t="s">
        <v>627</v>
      </c>
      <c r="I8" s="68" t="n">
        <v>320</v>
      </c>
      <c r="J8" s="68" t="n">
        <f aca="false">I8/$J$1*$E$1</f>
        <v>6678.70967741936</v>
      </c>
      <c r="K8" s="97" t="n">
        <v>222</v>
      </c>
      <c r="L8" s="69" t="n">
        <f aca="false">K8-J8</f>
        <v>-6456.70967741936</v>
      </c>
      <c r="M8" s="69" t="n">
        <f aca="false">IFERROR((K8/J8%),"-")</f>
        <v>3.32399536321484</v>
      </c>
      <c r="N8" s="100" t="n">
        <v>300</v>
      </c>
      <c r="O8" s="98" t="str">
        <f aca="false">IF(F8&lt;=$P$2,"Nov","")</f>
        <v>Nov</v>
      </c>
      <c r="P8" s="97" t="n">
        <v>300</v>
      </c>
      <c r="Q8" s="100" t="n">
        <f aca="false">K8-P8</f>
        <v>-78</v>
      </c>
      <c r="R8" s="98" t="n">
        <f aca="false">IFERROR(IF(O8="Nov",(K8/P8-1)),0)</f>
        <v>-0.26</v>
      </c>
      <c r="S8" s="100" t="str">
        <f aca="false">IF(N8&gt;0,IF(O8="","-",IF(R8&lt;0%,"DEGROWTH","GROWTH")))</f>
        <v>DEGROWTH</v>
      </c>
      <c r="T8" s="101" t="n">
        <v>280</v>
      </c>
      <c r="U8" s="101" t="str">
        <f aca="false">IF(F8&lt;=$V$2,"Dec","")</f>
        <v>Dec</v>
      </c>
      <c r="V8" s="97" t="n">
        <v>280</v>
      </c>
      <c r="W8" s="104" t="n">
        <f aca="false">K8-V8</f>
        <v>-58</v>
      </c>
      <c r="X8" s="103" t="n">
        <f aca="false">IFERROR(IF(U8="Dec",(K8/V8-1)),0)</f>
        <v>-0.207142857142857</v>
      </c>
      <c r="Y8" s="104" t="str">
        <f aca="false">IF(T8&gt;0,IF(U8="","-",IF(X8&lt;0%,"DEGROWTH","GROWTH")))</f>
        <v>DEGROWTH</v>
      </c>
      <c r="Z8" s="24" t="n">
        <v>0</v>
      </c>
      <c r="AA8" s="24" t="n">
        <f aca="false">IF(H8&gt;0,1,0)</f>
        <v>1</v>
      </c>
      <c r="AB8" s="3" t="n">
        <v>1000000665</v>
      </c>
      <c r="AC8" s="3"/>
    </row>
    <row r="9" customFormat="false" ht="14.25" hidden="true" customHeight="true" outlineLevel="0" collapsed="false">
      <c r="A9" s="23" t="s">
        <v>133</v>
      </c>
      <c r="B9" s="65" t="s">
        <v>21</v>
      </c>
      <c r="C9" s="65" t="s">
        <v>651</v>
      </c>
      <c r="D9" s="65" t="n">
        <v>1000000653</v>
      </c>
      <c r="E9" s="66" t="s">
        <v>652</v>
      </c>
      <c r="F9" s="67" t="n">
        <v>41186</v>
      </c>
      <c r="G9" s="67" t="str">
        <f aca="false">IF(I9&gt;0,"Targeted Dealer","-")</f>
        <v>Targeted Dealer</v>
      </c>
      <c r="H9" s="67"/>
      <c r="I9" s="68" t="n">
        <v>100</v>
      </c>
      <c r="J9" s="68" t="n">
        <f aca="false">I9/$J$1*$E$1</f>
        <v>2087.09677419355</v>
      </c>
      <c r="K9" s="97" t="n">
        <v>60</v>
      </c>
      <c r="L9" s="69" t="n">
        <f aca="false">K9-J9</f>
        <v>-2027.09677419355</v>
      </c>
      <c r="M9" s="69" t="n">
        <f aca="false">IFERROR((K9/J9%),"-")</f>
        <v>2.87480680061824</v>
      </c>
      <c r="N9" s="100" t="n">
        <v>90</v>
      </c>
      <c r="O9" s="98" t="str">
        <f aca="false">IF(F9&lt;=$P$2,"Nov","")</f>
        <v>Nov</v>
      </c>
      <c r="P9" s="97" t="n">
        <v>90</v>
      </c>
      <c r="Q9" s="100" t="n">
        <f aca="false">K9-P9</f>
        <v>-30</v>
      </c>
      <c r="R9" s="98" t="n">
        <f aca="false">IFERROR(IF(O9="Nov",(K9/P9-1)),0)</f>
        <v>-0.333333333333333</v>
      </c>
      <c r="S9" s="100" t="str">
        <f aca="false">IF(N9&gt;0,IF(O9="","-",IF(R9&lt;0%,"DEGROWTH","GROWTH")))</f>
        <v>DEGROWTH</v>
      </c>
      <c r="T9" s="101" t="n">
        <v>60</v>
      </c>
      <c r="U9" s="101" t="str">
        <f aca="false">IF(F9&lt;=$V$2,"Dec","")</f>
        <v>Dec</v>
      </c>
      <c r="V9" s="97" t="n">
        <v>60</v>
      </c>
      <c r="W9" s="104" t="n">
        <f aca="false">K9-V9</f>
        <v>0</v>
      </c>
      <c r="X9" s="103" t="n">
        <f aca="false">IFERROR(IF(U9="Dec",(K9/V9-1)),0)</f>
        <v>0</v>
      </c>
      <c r="Y9" s="104" t="str">
        <f aca="false">IF(T9&gt;0,IF(U9="","-",IF(X9&lt;0%,"DEGROWTH","GROWTH")))</f>
        <v>GROWTH</v>
      </c>
      <c r="Z9" s="24" t="n">
        <v>0</v>
      </c>
      <c r="AA9" s="24" t="n">
        <f aca="false">IF(H9&gt;0,1,0)</f>
        <v>0</v>
      </c>
      <c r="AB9" s="3" t="n">
        <v>1000000653</v>
      </c>
      <c r="AC9" s="3"/>
    </row>
    <row r="10" customFormat="false" ht="14.25" hidden="true" customHeight="true" outlineLevel="0" collapsed="false">
      <c r="A10" s="23" t="s">
        <v>133</v>
      </c>
      <c r="B10" s="65" t="s">
        <v>21</v>
      </c>
      <c r="C10" s="65" t="s">
        <v>653</v>
      </c>
      <c r="D10" s="65" t="n">
        <v>1000000634</v>
      </c>
      <c r="E10" s="66" t="s">
        <v>654</v>
      </c>
      <c r="F10" s="67" t="n">
        <v>41397</v>
      </c>
      <c r="G10" s="67" t="str">
        <f aca="false">IF(I10&gt;0,"Targeted Dealer","-")</f>
        <v>Targeted Dealer</v>
      </c>
      <c r="H10" s="67"/>
      <c r="I10" s="68" t="n">
        <v>140</v>
      </c>
      <c r="J10" s="68" t="n">
        <f aca="false">I10/$J$1*$E$1</f>
        <v>2921.93548387097</v>
      </c>
      <c r="K10" s="97" t="n">
        <v>80</v>
      </c>
      <c r="L10" s="69" t="n">
        <f aca="false">K10-J10</f>
        <v>-2841.93548387097</v>
      </c>
      <c r="M10" s="69" t="n">
        <f aca="false">IFERROR((K10/J10%),"-")</f>
        <v>2.73791123868404</v>
      </c>
      <c r="N10" s="100" t="n">
        <v>120</v>
      </c>
      <c r="O10" s="98" t="str">
        <f aca="false">IF(F10&lt;=$P$2,"Nov","")</f>
        <v>Nov</v>
      </c>
      <c r="P10" s="97" t="n">
        <v>120</v>
      </c>
      <c r="Q10" s="100" t="n">
        <f aca="false">K10-P10</f>
        <v>-40</v>
      </c>
      <c r="R10" s="98" t="n">
        <f aca="false">IFERROR(IF(O10="Nov",(K10/P10-1)),0)</f>
        <v>-0.333333333333333</v>
      </c>
      <c r="S10" s="100" t="str">
        <f aca="false">IF(N10&gt;0,IF(O10="","-",IF(R10&lt;0%,"DEGROWTH","GROWTH")))</f>
        <v>DEGROWTH</v>
      </c>
      <c r="T10" s="101" t="n">
        <v>120</v>
      </c>
      <c r="U10" s="101" t="str">
        <f aca="false">IF(F10&lt;=$V$2,"Dec","")</f>
        <v>Dec</v>
      </c>
      <c r="V10" s="97" t="n">
        <v>120</v>
      </c>
      <c r="W10" s="104" t="n">
        <f aca="false">K10-V10</f>
        <v>-40</v>
      </c>
      <c r="X10" s="103" t="n">
        <f aca="false">IFERROR(IF(U10="Dec",(K10/V10-1)),0)</f>
        <v>-0.333333333333333</v>
      </c>
      <c r="Y10" s="104" t="str">
        <f aca="false">IF(T10&gt;0,IF(U10="","-",IF(X10&lt;0%,"DEGROWTH","GROWTH")))</f>
        <v>DEGROWTH</v>
      </c>
      <c r="Z10" s="24" t="n">
        <v>0</v>
      </c>
      <c r="AA10" s="24" t="n">
        <f aca="false">IF(H10&gt;0,1,0)</f>
        <v>0</v>
      </c>
      <c r="AB10" s="3" t="n">
        <v>1000000634</v>
      </c>
      <c r="AC10" s="3"/>
    </row>
    <row r="11" customFormat="false" ht="14.25" hidden="true" customHeight="true" outlineLevel="0" collapsed="false">
      <c r="A11" s="23" t="s">
        <v>133</v>
      </c>
      <c r="B11" s="65" t="s">
        <v>21</v>
      </c>
      <c r="C11" s="65" t="s">
        <v>655</v>
      </c>
      <c r="D11" s="65" t="n">
        <v>1000000654</v>
      </c>
      <c r="E11" s="66" t="s">
        <v>656</v>
      </c>
      <c r="F11" s="67" t="n">
        <v>41791</v>
      </c>
      <c r="G11" s="67" t="str">
        <f aca="false">IF(I11&gt;0,"Targeted Dealer","-")</f>
        <v>Targeted Dealer</v>
      </c>
      <c r="H11" s="67"/>
      <c r="I11" s="68" t="n">
        <v>170</v>
      </c>
      <c r="J11" s="68" t="n">
        <f aca="false">I11/$J$1*$E$1</f>
        <v>3548.06451612903</v>
      </c>
      <c r="K11" s="97" t="n">
        <v>155.5</v>
      </c>
      <c r="L11" s="69" t="n">
        <f aca="false">K11-J11</f>
        <v>-3392.56451612903</v>
      </c>
      <c r="M11" s="69" t="n">
        <f aca="false">IFERROR((K11/J11%),"-")</f>
        <v>4.3826711519229</v>
      </c>
      <c r="N11" s="100" t="n">
        <v>140</v>
      </c>
      <c r="O11" s="98" t="str">
        <f aca="false">IF(F11&lt;=$P$2,"Nov","")</f>
        <v>Nov</v>
      </c>
      <c r="P11" s="97" t="n">
        <v>140</v>
      </c>
      <c r="Q11" s="100" t="n">
        <f aca="false">K11-P11</f>
        <v>15.5</v>
      </c>
      <c r="R11" s="98" t="n">
        <f aca="false">IFERROR(IF(O11="Nov",(K11/P11-1)),0)</f>
        <v>0.110714285714286</v>
      </c>
      <c r="S11" s="100" t="str">
        <f aca="false">IF(N11&gt;0,IF(O11="","-",IF(R11&lt;0%,"DEGROWTH","GROWTH")))</f>
        <v>GROWTH</v>
      </c>
      <c r="T11" s="101" t="n">
        <v>170</v>
      </c>
      <c r="U11" s="101" t="str">
        <f aca="false">IF(F11&lt;=$V$2,"Dec","")</f>
        <v>Dec</v>
      </c>
      <c r="V11" s="97" t="n">
        <v>170</v>
      </c>
      <c r="W11" s="104" t="n">
        <f aca="false">K11-V11</f>
        <v>-14.5</v>
      </c>
      <c r="X11" s="103" t="n">
        <f aca="false">IFERROR(IF(U11="Dec",(K11/V11-1)),0)</f>
        <v>-0.0852941176470589</v>
      </c>
      <c r="Y11" s="104" t="str">
        <f aca="false">IF(T11&gt;0,IF(U11="","-",IF(X11&lt;0%,"DEGROWTH","GROWTH")))</f>
        <v>DEGROWTH</v>
      </c>
      <c r="Z11" s="24" t="n">
        <v>0</v>
      </c>
      <c r="AA11" s="24" t="n">
        <f aca="false">IF(H11&gt;0,1,0)</f>
        <v>0</v>
      </c>
      <c r="AB11" s="3" t="n">
        <v>1000000654</v>
      </c>
      <c r="AC11" s="3"/>
    </row>
    <row r="12" customFormat="false" ht="14.25" hidden="true" customHeight="true" outlineLevel="0" collapsed="false">
      <c r="A12" s="23" t="s">
        <v>133</v>
      </c>
      <c r="B12" s="65" t="s">
        <v>21</v>
      </c>
      <c r="C12" s="65" t="s">
        <v>657</v>
      </c>
      <c r="D12" s="65" t="n">
        <v>1000000655</v>
      </c>
      <c r="E12" s="66" t="s">
        <v>658</v>
      </c>
      <c r="F12" s="67" t="n">
        <v>41927</v>
      </c>
      <c r="G12" s="67" t="str">
        <f aca="false">IF(I12&gt;0,"Targeted Dealer","-")</f>
        <v>Targeted Dealer</v>
      </c>
      <c r="H12" s="67"/>
      <c r="I12" s="68" t="n">
        <v>40</v>
      </c>
      <c r="J12" s="68" t="n">
        <f aca="false">I12/$J$1*$E$1</f>
        <v>834.838709677419</v>
      </c>
      <c r="K12" s="97" t="n">
        <v>20</v>
      </c>
      <c r="L12" s="69" t="n">
        <f aca="false">K12-J12</f>
        <v>-814.838709677419</v>
      </c>
      <c r="M12" s="69" t="n">
        <f aca="false">IFERROR((K12/J12%),"-")</f>
        <v>2.39567233384853</v>
      </c>
      <c r="N12" s="100" t="n">
        <v>40</v>
      </c>
      <c r="O12" s="98" t="str">
        <f aca="false">IF(F12&lt;=$P$2,"Nov","")</f>
        <v>Nov</v>
      </c>
      <c r="P12" s="97" t="n">
        <v>40</v>
      </c>
      <c r="Q12" s="100" t="n">
        <f aca="false">K12-P12</f>
        <v>-20</v>
      </c>
      <c r="R12" s="98" t="n">
        <f aca="false">IFERROR(IF(O12="Nov",(K12/P12-1)),0)</f>
        <v>-0.5</v>
      </c>
      <c r="S12" s="100" t="str">
        <f aca="false">IF(N12&gt;0,IF(O12="","-",IF(R12&lt;0%,"DEGROWTH","GROWTH")))</f>
        <v>DEGROWTH</v>
      </c>
      <c r="T12" s="101" t="n">
        <v>0</v>
      </c>
      <c r="U12" s="101" t="str">
        <f aca="false">IF(F12&lt;=$V$2,"Dec","")</f>
        <v>Dec</v>
      </c>
      <c r="V12" s="97" t="n">
        <v>0</v>
      </c>
      <c r="W12" s="104" t="n">
        <f aca="false">K12-V12</f>
        <v>20</v>
      </c>
      <c r="X12" s="103" t="n">
        <f aca="false">IFERROR(IF(U12="Dec",(K12/V12-1)),0)</f>
        <v>0</v>
      </c>
      <c r="Y12" s="106" t="b">
        <f aca="false">IF(T12&gt;0,IF(U12="","-",IF(X12&lt;0%,"DEGROWTH","GROWTH")))</f>
        <v>0</v>
      </c>
      <c r="Z12" s="24" t="n">
        <v>0</v>
      </c>
      <c r="AA12" s="24" t="n">
        <f aca="false">IF(H12&gt;0,1,0)</f>
        <v>0</v>
      </c>
      <c r="AB12" s="3" t="n">
        <v>1000000655</v>
      </c>
      <c r="AC12" s="3"/>
    </row>
    <row r="13" customFormat="false" ht="14.25" hidden="true" customHeight="true" outlineLevel="0" collapsed="false">
      <c r="A13" s="23" t="s">
        <v>133</v>
      </c>
      <c r="B13" s="65" t="s">
        <v>21</v>
      </c>
      <c r="C13" s="65" t="s">
        <v>3899</v>
      </c>
      <c r="D13" s="65" t="n">
        <v>1000000642</v>
      </c>
      <c r="E13" s="66" t="s">
        <v>3900</v>
      </c>
      <c r="F13" s="67" t="n">
        <v>41990</v>
      </c>
      <c r="G13" s="67" t="str">
        <f aca="false">IF(I13&gt;0,"Targeted Dealer","-")</f>
        <v>Targeted Dealer</v>
      </c>
      <c r="H13" s="67"/>
      <c r="I13" s="68" t="n">
        <v>20</v>
      </c>
      <c r="J13" s="68" t="n">
        <f aca="false">I13/$J$1*$E$1</f>
        <v>417.41935483871</v>
      </c>
      <c r="K13" s="97" t="n">
        <v>26</v>
      </c>
      <c r="L13" s="69" t="n">
        <f aca="false">K13-J13</f>
        <v>-391.41935483871</v>
      </c>
      <c r="M13" s="69" t="n">
        <f aca="false">IFERROR((K13/J13%),"-")</f>
        <v>6.22874806800618</v>
      </c>
      <c r="N13" s="100" t="n">
        <v>33</v>
      </c>
      <c r="O13" s="98" t="str">
        <f aca="false">IF(F13&lt;=$P$2,"Nov","")</f>
        <v>Nov</v>
      </c>
      <c r="P13" s="97" t="n">
        <v>33</v>
      </c>
      <c r="Q13" s="100" t="n">
        <f aca="false">K13-P13</f>
        <v>-7</v>
      </c>
      <c r="R13" s="98" t="n">
        <f aca="false">IFERROR(IF(O13="Nov",(K13/P13-1)),0)</f>
        <v>-0.212121212121212</v>
      </c>
      <c r="S13" s="100" t="str">
        <f aca="false">IF(N13&gt;0,IF(O13="","-",IF(R13&lt;0%,"DEGROWTH","GROWTH")))</f>
        <v>DEGROWTH</v>
      </c>
      <c r="T13" s="101" t="n">
        <v>20</v>
      </c>
      <c r="U13" s="101" t="str">
        <f aca="false">IF(F13&lt;=$V$2,"Dec","")</f>
        <v>Dec</v>
      </c>
      <c r="V13" s="97" t="n">
        <v>20</v>
      </c>
      <c r="W13" s="104" t="n">
        <f aca="false">K13-V13</f>
        <v>6</v>
      </c>
      <c r="X13" s="103" t="n">
        <f aca="false">IFERROR(IF(U13="Dec",(K13/V13-1)),0)</f>
        <v>0.3</v>
      </c>
      <c r="Y13" s="104" t="str">
        <f aca="false">IF(T13&gt;0,IF(U13="","-",IF(X13&lt;0%,"DEGROWTH","GROWTH")))</f>
        <v>GROWTH</v>
      </c>
      <c r="Z13" s="24" t="n">
        <v>0</v>
      </c>
      <c r="AA13" s="24" t="n">
        <f aca="false">IF(H13&gt;0,1,0)</f>
        <v>0</v>
      </c>
      <c r="AB13" s="3" t="n">
        <v>1000000642</v>
      </c>
      <c r="AC13" s="3"/>
    </row>
    <row r="14" customFormat="false" ht="14.25" hidden="true" customHeight="true" outlineLevel="0" collapsed="false">
      <c r="A14" s="23" t="s">
        <v>133</v>
      </c>
      <c r="B14" s="65" t="s">
        <v>21</v>
      </c>
      <c r="C14" s="65" t="s">
        <v>4335</v>
      </c>
      <c r="D14" s="65" t="n">
        <v>1000000662</v>
      </c>
      <c r="E14" s="66" t="s">
        <v>4336</v>
      </c>
      <c r="F14" s="67" t="n">
        <v>41992</v>
      </c>
      <c r="G14" s="67" t="str">
        <f aca="false">IF(I14&gt;0,"Targeted Dealer","-")</f>
        <v>Targeted Dealer</v>
      </c>
      <c r="H14" s="67"/>
      <c r="I14" s="68" t="n">
        <v>20</v>
      </c>
      <c r="J14" s="68" t="n">
        <f aca="false">I14/$J$1*$E$1</f>
        <v>417.41935483871</v>
      </c>
      <c r="K14" s="97" t="n">
        <v>15</v>
      </c>
      <c r="L14" s="69" t="n">
        <f aca="false">K14-J14</f>
        <v>-402.41935483871</v>
      </c>
      <c r="M14" s="69" t="n">
        <f aca="false">IFERROR((K14/J14%),"-")</f>
        <v>3.5935085007728</v>
      </c>
      <c r="N14" s="100" t="n">
        <v>20</v>
      </c>
      <c r="O14" s="98" t="str">
        <f aca="false">IF(F14&lt;=$P$2,"Nov","")</f>
        <v>Nov</v>
      </c>
      <c r="P14" s="97" t="n">
        <v>20</v>
      </c>
      <c r="Q14" s="100" t="n">
        <f aca="false">K14-P14</f>
        <v>-5</v>
      </c>
      <c r="R14" s="98" t="n">
        <f aca="false">IFERROR(IF(O14="Nov",(K14/P14-1)),0)</f>
        <v>-0.25</v>
      </c>
      <c r="S14" s="100" t="str">
        <f aca="false">IF(N14&gt;0,IF(O14="","-",IF(R14&lt;0%,"DEGROWTH","GROWTH")))</f>
        <v>DEGROWTH</v>
      </c>
      <c r="T14" s="101" t="n">
        <v>20</v>
      </c>
      <c r="U14" s="101" t="str">
        <f aca="false">IF(F14&lt;=$V$2,"Dec","")</f>
        <v>Dec</v>
      </c>
      <c r="V14" s="97" t="n">
        <v>20</v>
      </c>
      <c r="W14" s="104" t="n">
        <f aca="false">K14-V14</f>
        <v>-5</v>
      </c>
      <c r="X14" s="103" t="n">
        <f aca="false">IFERROR(IF(U14="Dec",(K14/V14-1)),0)</f>
        <v>-0.25</v>
      </c>
      <c r="Y14" s="104" t="str">
        <f aca="false">IF(T14&gt;0,IF(U14="","-",IF(X14&lt;0%,"DEGROWTH","GROWTH")))</f>
        <v>DEGROWTH</v>
      </c>
      <c r="Z14" s="24" t="n">
        <v>1</v>
      </c>
      <c r="AA14" s="24" t="n">
        <f aca="false">IF(H14&gt;0,1,0)</f>
        <v>0</v>
      </c>
      <c r="AB14" s="3" t="n">
        <v>1000000662</v>
      </c>
      <c r="AC14" s="3"/>
    </row>
    <row r="15" customFormat="false" ht="14.25" hidden="true" customHeight="true" outlineLevel="0" collapsed="false">
      <c r="A15" s="23" t="s">
        <v>133</v>
      </c>
      <c r="B15" s="65" t="s">
        <v>21</v>
      </c>
      <c r="C15" s="65" t="s">
        <v>659</v>
      </c>
      <c r="D15" s="65" t="n">
        <v>1000000633</v>
      </c>
      <c r="E15" s="66" t="s">
        <v>660</v>
      </c>
      <c r="F15" s="67" t="n">
        <v>42048</v>
      </c>
      <c r="G15" s="67" t="str">
        <f aca="false">IF(I15&gt;0,"Targeted Dealer","-")</f>
        <v>Targeted Dealer</v>
      </c>
      <c r="H15" s="67" t="s">
        <v>627</v>
      </c>
      <c r="I15" s="68" t="n">
        <v>115</v>
      </c>
      <c r="J15" s="68" t="n">
        <f aca="false">I15/$J$1*$E$1</f>
        <v>2400.16129032258</v>
      </c>
      <c r="K15" s="97" t="n">
        <v>115</v>
      </c>
      <c r="L15" s="69" t="n">
        <f aca="false">K15-J15</f>
        <v>-2285.16129032258</v>
      </c>
      <c r="M15" s="69" t="n">
        <f aca="false">IFERROR((K15/J15%),"-")</f>
        <v>4.79134466769706</v>
      </c>
      <c r="N15" s="100" t="n">
        <v>115</v>
      </c>
      <c r="O15" s="98" t="str">
        <f aca="false">IF(F15&lt;=$P$2,"Nov","")</f>
        <v>Nov</v>
      </c>
      <c r="P15" s="97" t="n">
        <v>115</v>
      </c>
      <c r="Q15" s="100" t="n">
        <f aca="false">K15-P15</f>
        <v>0</v>
      </c>
      <c r="R15" s="98" t="n">
        <f aca="false">IFERROR(IF(O15="Nov",(K15/P15-1)),0)</f>
        <v>0</v>
      </c>
      <c r="S15" s="100" t="str">
        <f aca="false">IF(N15&gt;0,IF(O15="","-",IF(R15&lt;0%,"DEGROWTH","GROWTH")))</f>
        <v>GROWTH</v>
      </c>
      <c r="T15" s="101" t="n">
        <v>115</v>
      </c>
      <c r="U15" s="101" t="str">
        <f aca="false">IF(F15&lt;=$V$2,"Dec","")</f>
        <v>Dec</v>
      </c>
      <c r="V15" s="97" t="n">
        <v>115</v>
      </c>
      <c r="W15" s="104" t="n">
        <f aca="false">K15-V15</f>
        <v>0</v>
      </c>
      <c r="X15" s="103" t="n">
        <f aca="false">IFERROR(IF(U15="Dec",(K15/V15-1)),0)</f>
        <v>0</v>
      </c>
      <c r="Y15" s="104" t="str">
        <f aca="false">IF(T15&gt;0,IF(U15="","-",IF(X15&lt;0%,"DEGROWTH","GROWTH")))</f>
        <v>GROWTH</v>
      </c>
      <c r="Z15" s="24" t="n">
        <v>0</v>
      </c>
      <c r="AA15" s="24" t="n">
        <f aca="false">IF(H15&gt;0,1,0)</f>
        <v>1</v>
      </c>
      <c r="AB15" s="3" t="n">
        <v>1000000633</v>
      </c>
      <c r="AC15" s="3"/>
    </row>
    <row r="16" customFormat="false" ht="14.25" hidden="true" customHeight="true" outlineLevel="0" collapsed="false">
      <c r="A16" s="23" t="s">
        <v>133</v>
      </c>
      <c r="B16" s="65" t="s">
        <v>21</v>
      </c>
      <c r="C16" s="65" t="s">
        <v>4337</v>
      </c>
      <c r="D16" s="65" t="n">
        <v>1000000639</v>
      </c>
      <c r="E16" s="66" t="s">
        <v>4338</v>
      </c>
      <c r="F16" s="67" t="n">
        <v>42068</v>
      </c>
      <c r="G16" s="67" t="str">
        <f aca="false">IF(I16&gt;0,"Targeted Dealer","-")</f>
        <v>Targeted Dealer</v>
      </c>
      <c r="H16" s="67"/>
      <c r="I16" s="68" t="n">
        <v>20</v>
      </c>
      <c r="J16" s="68" t="n">
        <f aca="false">I16/$J$1*$E$1</f>
        <v>417.41935483871</v>
      </c>
      <c r="K16" s="97" t="n">
        <v>0</v>
      </c>
      <c r="L16" s="69" t="n">
        <f aca="false">K16-J16</f>
        <v>-417.41935483871</v>
      </c>
      <c r="M16" s="69" t="n">
        <f aca="false">IFERROR((K16/J16%),"-")</f>
        <v>0</v>
      </c>
      <c r="N16" s="100" t="n">
        <v>0</v>
      </c>
      <c r="O16" s="98" t="str">
        <f aca="false">IF(F16&lt;=$P$2,"Nov","")</f>
        <v>Nov</v>
      </c>
      <c r="P16" s="97" t="n">
        <v>0</v>
      </c>
      <c r="Q16" s="100" t="n">
        <f aca="false">K16-P16</f>
        <v>0</v>
      </c>
      <c r="R16" s="98" t="n">
        <f aca="false">IFERROR(IF(O16="Nov",(K16/P16-1)),0)</f>
        <v>0</v>
      </c>
      <c r="S16" s="105" t="b">
        <f aca="false">IF(N16&gt;0,IF(O16="","-",IF(R16&lt;0%,"DEGROWTH","GROWTH")))</f>
        <v>0</v>
      </c>
      <c r="T16" s="101" t="n">
        <v>0</v>
      </c>
      <c r="U16" s="101" t="str">
        <f aca="false">IF(F16&lt;=$V$2,"Dec","")</f>
        <v>Dec</v>
      </c>
      <c r="V16" s="97" t="n">
        <v>0</v>
      </c>
      <c r="W16" s="104" t="n">
        <f aca="false">K16-V16</f>
        <v>0</v>
      </c>
      <c r="X16" s="103" t="n">
        <f aca="false">IFERROR(IF(U16="Dec",(K16/V16-1)),0)</f>
        <v>0</v>
      </c>
      <c r="Y16" s="106" t="b">
        <f aca="false">IF(T16&gt;0,IF(U16="","-",IF(X16&lt;0%,"DEGROWTH","GROWTH")))</f>
        <v>0</v>
      </c>
      <c r="Z16" s="24" t="n">
        <v>1</v>
      </c>
      <c r="AA16" s="24" t="n">
        <f aca="false">IF(H16&gt;0,1,0)</f>
        <v>0</v>
      </c>
      <c r="AB16" s="3" t="n">
        <v>1000000639</v>
      </c>
      <c r="AC16" s="3"/>
    </row>
    <row r="17" customFormat="false" ht="14.25" hidden="true" customHeight="true" outlineLevel="0" collapsed="false">
      <c r="A17" s="23" t="s">
        <v>133</v>
      </c>
      <c r="B17" s="65" t="s">
        <v>21</v>
      </c>
      <c r="C17" s="65" t="s">
        <v>661</v>
      </c>
      <c r="D17" s="65" t="n">
        <v>1000000672</v>
      </c>
      <c r="E17" s="66" t="s">
        <v>662</v>
      </c>
      <c r="F17" s="67" t="n">
        <v>42448</v>
      </c>
      <c r="G17" s="67" t="str">
        <f aca="false">IF(I17&gt;0,"Targeted Dealer","-")</f>
        <v>Targeted Dealer</v>
      </c>
      <c r="H17" s="67" t="s">
        <v>627</v>
      </c>
      <c r="I17" s="68" t="n">
        <v>50</v>
      </c>
      <c r="J17" s="68" t="n">
        <f aca="false">I17/$J$1*$E$1</f>
        <v>1043.54838709677</v>
      </c>
      <c r="K17" s="97" t="n">
        <v>20</v>
      </c>
      <c r="L17" s="69" t="n">
        <f aca="false">K17-J17</f>
        <v>-1023.54838709677</v>
      </c>
      <c r="M17" s="69" t="n">
        <f aca="false">IFERROR((K17/J17%),"-")</f>
        <v>1.91653786707883</v>
      </c>
      <c r="N17" s="100" t="n">
        <v>20</v>
      </c>
      <c r="O17" s="98" t="str">
        <f aca="false">IF(F17&lt;=$P$2,"Nov","")</f>
        <v>Nov</v>
      </c>
      <c r="P17" s="97" t="n">
        <v>20</v>
      </c>
      <c r="Q17" s="100" t="n">
        <f aca="false">K17-P17</f>
        <v>0</v>
      </c>
      <c r="R17" s="98" t="n">
        <f aca="false">IFERROR(IF(O17="Nov",(K17/P17-1)),0)</f>
        <v>0</v>
      </c>
      <c r="S17" s="100" t="str">
        <f aca="false">IF(N17&gt;0,IF(O17="","-",IF(R17&lt;0%,"DEGROWTH","GROWTH")))</f>
        <v>GROWTH</v>
      </c>
      <c r="T17" s="101" t="n">
        <v>50</v>
      </c>
      <c r="U17" s="101" t="str">
        <f aca="false">IF(F17&lt;=$V$2,"Dec","")</f>
        <v>Dec</v>
      </c>
      <c r="V17" s="97" t="n">
        <v>50</v>
      </c>
      <c r="W17" s="104" t="n">
        <f aca="false">K17-V17</f>
        <v>-30</v>
      </c>
      <c r="X17" s="103" t="n">
        <f aca="false">IFERROR(IF(U17="Dec",(K17/V17-1)),0)</f>
        <v>-0.6</v>
      </c>
      <c r="Y17" s="104" t="str">
        <f aca="false">IF(T17&gt;0,IF(U17="","-",IF(X17&lt;0%,"DEGROWTH","GROWTH")))</f>
        <v>DEGROWTH</v>
      </c>
      <c r="Z17" s="24" t="n">
        <v>0</v>
      </c>
      <c r="AA17" s="24" t="n">
        <f aca="false">IF(H17&gt;0,1,0)</f>
        <v>1</v>
      </c>
      <c r="AB17" s="3" t="n">
        <v>1000000672</v>
      </c>
      <c r="AC17" s="3"/>
    </row>
    <row r="18" customFormat="false" ht="14.25" hidden="true" customHeight="true" outlineLevel="0" collapsed="false">
      <c r="A18" s="23" t="s">
        <v>133</v>
      </c>
      <c r="B18" s="65" t="s">
        <v>21</v>
      </c>
      <c r="C18" s="65" t="s">
        <v>663</v>
      </c>
      <c r="D18" s="65" t="n">
        <v>1000000657</v>
      </c>
      <c r="E18" s="66" t="s">
        <v>664</v>
      </c>
      <c r="F18" s="67" t="n">
        <v>42822</v>
      </c>
      <c r="G18" s="67" t="str">
        <f aca="false">IF(I18&gt;0,"Targeted Dealer","-")</f>
        <v>Targeted Dealer</v>
      </c>
      <c r="H18" s="67"/>
      <c r="I18" s="68" t="n">
        <v>60</v>
      </c>
      <c r="J18" s="68" t="n">
        <f aca="false">I18/$J$1*$E$1</f>
        <v>1252.25806451613</v>
      </c>
      <c r="K18" s="97" t="n">
        <v>20</v>
      </c>
      <c r="L18" s="69" t="n">
        <f aca="false">K18-J18</f>
        <v>-1232.25806451613</v>
      </c>
      <c r="M18" s="69" t="n">
        <f aca="false">IFERROR((K18/J18%),"-")</f>
        <v>1.59711488923235</v>
      </c>
      <c r="N18" s="100" t="n">
        <v>40</v>
      </c>
      <c r="O18" s="98" t="str">
        <f aca="false">IF(F18&lt;=$P$2,"Nov","")</f>
        <v>Nov</v>
      </c>
      <c r="P18" s="97" t="n">
        <v>40</v>
      </c>
      <c r="Q18" s="100" t="n">
        <f aca="false">K18-P18</f>
        <v>-20</v>
      </c>
      <c r="R18" s="98" t="n">
        <f aca="false">IFERROR(IF(O18="Nov",(K18/P18-1)),0)</f>
        <v>-0.5</v>
      </c>
      <c r="S18" s="100" t="str">
        <f aca="false">IF(N18&gt;0,IF(O18="","-",IF(R18&lt;0%,"DEGROWTH","GROWTH")))</f>
        <v>DEGROWTH</v>
      </c>
      <c r="T18" s="101" t="n">
        <v>60</v>
      </c>
      <c r="U18" s="101" t="str">
        <f aca="false">IF(F18&lt;=$V$2,"Dec","")</f>
        <v>Dec</v>
      </c>
      <c r="V18" s="97" t="n">
        <v>60</v>
      </c>
      <c r="W18" s="104" t="n">
        <f aca="false">K18-V18</f>
        <v>-40</v>
      </c>
      <c r="X18" s="103" t="n">
        <f aca="false">IFERROR(IF(U18="Dec",(K18/V18-1)),0)</f>
        <v>-0.666666666666667</v>
      </c>
      <c r="Y18" s="104" t="str">
        <f aca="false">IF(T18&gt;0,IF(U18="","-",IF(X18&lt;0%,"DEGROWTH","GROWTH")))</f>
        <v>DEGROWTH</v>
      </c>
      <c r="Z18" s="24" t="n">
        <v>0</v>
      </c>
      <c r="AA18" s="24" t="n">
        <f aca="false">IF(H18&gt;0,1,0)</f>
        <v>0</v>
      </c>
      <c r="AB18" s="3" t="n">
        <v>1000000657</v>
      </c>
      <c r="AC18" s="3"/>
    </row>
    <row r="19" customFormat="false" ht="14.25" hidden="true" customHeight="true" outlineLevel="0" collapsed="false">
      <c r="A19" s="23" t="s">
        <v>133</v>
      </c>
      <c r="B19" s="65" t="s">
        <v>21</v>
      </c>
      <c r="C19" s="65" t="s">
        <v>665</v>
      </c>
      <c r="D19" s="65" t="n">
        <v>1000000647</v>
      </c>
      <c r="E19" s="66" t="s">
        <v>666</v>
      </c>
      <c r="F19" s="67" t="n">
        <v>42842</v>
      </c>
      <c r="G19" s="67" t="str">
        <f aca="false">IF(I19&gt;0,"Targeted Dealer","-")</f>
        <v>Targeted Dealer</v>
      </c>
      <c r="H19" s="67" t="s">
        <v>627</v>
      </c>
      <c r="I19" s="68" t="n">
        <v>80</v>
      </c>
      <c r="J19" s="68" t="n">
        <f aca="false">I19/$J$1*$E$1</f>
        <v>1669.67741935484</v>
      </c>
      <c r="K19" s="97" t="n">
        <v>139</v>
      </c>
      <c r="L19" s="69" t="n">
        <f aca="false">K19-J19</f>
        <v>-1530.67741935484</v>
      </c>
      <c r="M19" s="69" t="n">
        <f aca="false">IFERROR((K19/J19%),"-")</f>
        <v>8.32496136012365</v>
      </c>
      <c r="N19" s="100" t="n">
        <v>121</v>
      </c>
      <c r="O19" s="98" t="str">
        <f aca="false">IF(F19&lt;=$P$2,"Nov","")</f>
        <v>Nov</v>
      </c>
      <c r="P19" s="97" t="n">
        <v>121</v>
      </c>
      <c r="Q19" s="100" t="n">
        <f aca="false">K19-P19</f>
        <v>18</v>
      </c>
      <c r="R19" s="98" t="n">
        <f aca="false">IFERROR(IF(O19="Nov",(K19/P19-1)),0)</f>
        <v>0.148760330578512</v>
      </c>
      <c r="S19" s="100" t="str">
        <f aca="false">IF(N19&gt;0,IF(O19="","-",IF(R19&lt;0%,"DEGROWTH","GROWTH")))</f>
        <v>GROWTH</v>
      </c>
      <c r="T19" s="101" t="n">
        <v>80</v>
      </c>
      <c r="U19" s="101" t="str">
        <f aca="false">IF(F19&lt;=$V$2,"Dec","")</f>
        <v>Dec</v>
      </c>
      <c r="V19" s="97" t="n">
        <v>80</v>
      </c>
      <c r="W19" s="104" t="n">
        <f aca="false">K19-V19</f>
        <v>59</v>
      </c>
      <c r="X19" s="103" t="n">
        <f aca="false">IFERROR(IF(U19="Dec",(K19/V19-1)),0)</f>
        <v>0.7375</v>
      </c>
      <c r="Y19" s="104" t="str">
        <f aca="false">IF(T19&gt;0,IF(U19="","-",IF(X19&lt;0%,"DEGROWTH","GROWTH")))</f>
        <v>GROWTH</v>
      </c>
      <c r="Z19" s="24" t="n">
        <v>0</v>
      </c>
      <c r="AA19" s="24" t="n">
        <f aca="false">IF(H19&gt;0,1,0)</f>
        <v>1</v>
      </c>
      <c r="AB19" s="3" t="n">
        <v>1000000647</v>
      </c>
      <c r="AC19" s="3"/>
    </row>
    <row r="20" customFormat="false" ht="14.25" hidden="true" customHeight="true" outlineLevel="0" collapsed="false">
      <c r="A20" s="23" t="s">
        <v>133</v>
      </c>
      <c r="B20" s="65" t="s">
        <v>21</v>
      </c>
      <c r="C20" s="65" t="s">
        <v>158</v>
      </c>
      <c r="D20" s="65" t="n">
        <v>1000000675</v>
      </c>
      <c r="E20" s="66" t="s">
        <v>159</v>
      </c>
      <c r="F20" s="67" t="n">
        <v>42842</v>
      </c>
      <c r="G20" s="67" t="str">
        <f aca="false">IF(I20&gt;0,"Targeted Dealer","-")</f>
        <v>Targeted Dealer</v>
      </c>
      <c r="H20" s="67"/>
      <c r="I20" s="68" t="n">
        <v>100</v>
      </c>
      <c r="J20" s="68" t="n">
        <f aca="false">I20/$J$1*$E$1</f>
        <v>2087.09677419355</v>
      </c>
      <c r="K20" s="97" t="n">
        <v>70</v>
      </c>
      <c r="L20" s="69" t="n">
        <f aca="false">K20-J20</f>
        <v>-2017.09677419355</v>
      </c>
      <c r="M20" s="69" t="n">
        <f aca="false">IFERROR((K20/J20%),"-")</f>
        <v>3.35394126738794</v>
      </c>
      <c r="N20" s="100" t="n">
        <v>60</v>
      </c>
      <c r="O20" s="98" t="str">
        <f aca="false">IF(F20&lt;=$P$2,"Nov","")</f>
        <v>Nov</v>
      </c>
      <c r="P20" s="97" t="n">
        <v>60</v>
      </c>
      <c r="Q20" s="100" t="n">
        <f aca="false">K20-P20</f>
        <v>10</v>
      </c>
      <c r="R20" s="98" t="n">
        <f aca="false">IFERROR(IF(O20="Nov",(K20/P20-1)),0)</f>
        <v>0.166666666666667</v>
      </c>
      <c r="S20" s="100" t="str">
        <f aca="false">IF(N20&gt;0,IF(O20="","-",IF(R20&lt;0%,"DEGROWTH","GROWTH")))</f>
        <v>GROWTH</v>
      </c>
      <c r="T20" s="101" t="n">
        <v>60</v>
      </c>
      <c r="U20" s="101" t="str">
        <f aca="false">IF(F20&lt;=$V$2,"Dec","")</f>
        <v>Dec</v>
      </c>
      <c r="V20" s="97" t="n">
        <v>60</v>
      </c>
      <c r="W20" s="104" t="n">
        <f aca="false">K20-V20</f>
        <v>10</v>
      </c>
      <c r="X20" s="103" t="n">
        <f aca="false">IFERROR(IF(U20="Dec",(K20/V20-1)),0)</f>
        <v>0.166666666666667</v>
      </c>
      <c r="Y20" s="104" t="str">
        <f aca="false">IF(T20&gt;0,IF(U20="","-",IF(X20&lt;0%,"DEGROWTH","GROWTH")))</f>
        <v>GROWTH</v>
      </c>
      <c r="Z20" s="24" t="n">
        <v>0</v>
      </c>
      <c r="AA20" s="24" t="n">
        <f aca="false">IF(H20&gt;0,1,0)</f>
        <v>0</v>
      </c>
      <c r="AB20" s="3" t="n">
        <v>1000000675</v>
      </c>
      <c r="AC20" s="3"/>
    </row>
    <row r="21" customFormat="false" ht="14.25" hidden="true" customHeight="true" outlineLevel="0" collapsed="false">
      <c r="A21" s="23" t="s">
        <v>133</v>
      </c>
      <c r="B21" s="65" t="s">
        <v>21</v>
      </c>
      <c r="C21" s="65" t="s">
        <v>667</v>
      </c>
      <c r="D21" s="65" t="n">
        <v>1000000667</v>
      </c>
      <c r="E21" s="66" t="s">
        <v>668</v>
      </c>
      <c r="F21" s="67" t="n">
        <v>42849</v>
      </c>
      <c r="G21" s="67" t="str">
        <f aca="false">IF(I21&gt;0,"Targeted Dealer","-")</f>
        <v>Targeted Dealer</v>
      </c>
      <c r="H21" s="67" t="s">
        <v>627</v>
      </c>
      <c r="I21" s="68" t="n">
        <v>230</v>
      </c>
      <c r="J21" s="68" t="n">
        <f aca="false">I21/$J$1*$E$1</f>
        <v>4800.32258064516</v>
      </c>
      <c r="K21" s="97" t="n">
        <v>132</v>
      </c>
      <c r="L21" s="69" t="n">
        <f aca="false">K21-J21</f>
        <v>-4668.32258064516</v>
      </c>
      <c r="M21" s="69" t="n">
        <f aca="false">IFERROR((K21/J21%),"-")</f>
        <v>2.74981520059136</v>
      </c>
      <c r="N21" s="100" t="n">
        <v>189.5</v>
      </c>
      <c r="O21" s="98" t="str">
        <f aca="false">IF(F21&lt;=$P$2,"Nov","")</f>
        <v>Nov</v>
      </c>
      <c r="P21" s="97" t="n">
        <v>189.5</v>
      </c>
      <c r="Q21" s="100" t="n">
        <f aca="false">K21-P21</f>
        <v>-57.5</v>
      </c>
      <c r="R21" s="98" t="n">
        <f aca="false">IFERROR(IF(O21="Nov",(K21/P21-1)),0)</f>
        <v>-0.303430079155673</v>
      </c>
      <c r="S21" s="100" t="str">
        <f aca="false">IF(N21&gt;0,IF(O21="","-",IF(R21&lt;0%,"DEGROWTH","GROWTH")))</f>
        <v>DEGROWTH</v>
      </c>
      <c r="T21" s="101" t="n">
        <v>230</v>
      </c>
      <c r="U21" s="101" t="str">
        <f aca="false">IF(F21&lt;=$V$2,"Dec","")</f>
        <v>Dec</v>
      </c>
      <c r="V21" s="97" t="n">
        <v>230</v>
      </c>
      <c r="W21" s="104" t="n">
        <f aca="false">K21-V21</f>
        <v>-98</v>
      </c>
      <c r="X21" s="103" t="n">
        <f aca="false">IFERROR(IF(U21="Dec",(K21/V21-1)),0)</f>
        <v>-0.426086956521739</v>
      </c>
      <c r="Y21" s="104" t="str">
        <f aca="false">IF(T21&gt;0,IF(U21="","-",IF(X21&lt;0%,"DEGROWTH","GROWTH")))</f>
        <v>DEGROWTH</v>
      </c>
      <c r="Z21" s="24" t="n">
        <v>0</v>
      </c>
      <c r="AA21" s="24" t="n">
        <f aca="false">IF(H21&gt;0,1,0)</f>
        <v>1</v>
      </c>
      <c r="AB21" s="3" t="n">
        <v>1000000667</v>
      </c>
      <c r="AC21" s="3"/>
    </row>
    <row r="22" customFormat="false" ht="14.25" hidden="true" customHeight="true" outlineLevel="0" collapsed="false">
      <c r="A22" s="23" t="s">
        <v>133</v>
      </c>
      <c r="B22" s="65" t="s">
        <v>21</v>
      </c>
      <c r="C22" s="65" t="s">
        <v>669</v>
      </c>
      <c r="D22" s="65" t="n">
        <v>1000000661</v>
      </c>
      <c r="E22" s="66" t="s">
        <v>670</v>
      </c>
      <c r="F22" s="67" t="n">
        <v>42914</v>
      </c>
      <c r="G22" s="67" t="str">
        <f aca="false">IF(I22&gt;0,"Targeted Dealer","-")</f>
        <v>Targeted Dealer</v>
      </c>
      <c r="H22" s="67"/>
      <c r="I22" s="68" t="n">
        <v>190</v>
      </c>
      <c r="J22" s="68" t="n">
        <f aca="false">I22/$J$1*$E$1</f>
        <v>3965.48387096774</v>
      </c>
      <c r="K22" s="97" t="n">
        <v>222.5</v>
      </c>
      <c r="L22" s="69" t="n">
        <f aca="false">K22-J22</f>
        <v>-3742.98387096774</v>
      </c>
      <c r="M22" s="69" t="n">
        <f aca="false">IFERROR((K22/J22%),"-")</f>
        <v>5.6109167819084</v>
      </c>
      <c r="N22" s="100" t="n">
        <v>200</v>
      </c>
      <c r="O22" s="98" t="str">
        <f aca="false">IF(F22&lt;=$P$2,"Nov","")</f>
        <v>Nov</v>
      </c>
      <c r="P22" s="97" t="n">
        <v>200</v>
      </c>
      <c r="Q22" s="100" t="n">
        <f aca="false">K22-P22</f>
        <v>22.5</v>
      </c>
      <c r="R22" s="98" t="n">
        <f aca="false">IFERROR(IF(O22="Nov",(K22/P22-1)),0)</f>
        <v>0.1125</v>
      </c>
      <c r="S22" s="100" t="str">
        <f aca="false">IF(N22&gt;0,IF(O22="","-",IF(R22&lt;0%,"DEGROWTH","GROWTH")))</f>
        <v>GROWTH</v>
      </c>
      <c r="T22" s="101" t="n">
        <v>220</v>
      </c>
      <c r="U22" s="101" t="str">
        <f aca="false">IF(F22&lt;=$V$2,"Dec","")</f>
        <v>Dec</v>
      </c>
      <c r="V22" s="97" t="n">
        <v>220</v>
      </c>
      <c r="W22" s="104" t="n">
        <f aca="false">K22-V22</f>
        <v>2.5</v>
      </c>
      <c r="X22" s="103" t="n">
        <f aca="false">IFERROR(IF(U22="Dec",(K22/V22-1)),0)</f>
        <v>0.0113636363636365</v>
      </c>
      <c r="Y22" s="104" t="str">
        <f aca="false">IF(T22&gt;0,IF(U22="","-",IF(X22&lt;0%,"DEGROWTH","GROWTH")))</f>
        <v>GROWTH</v>
      </c>
      <c r="Z22" s="24" t="n">
        <v>0</v>
      </c>
      <c r="AA22" s="24" t="n">
        <f aca="false">IF(H22&gt;0,1,0)</f>
        <v>0</v>
      </c>
      <c r="AB22" s="3" t="n">
        <v>1000000661</v>
      </c>
      <c r="AC22" s="3"/>
    </row>
    <row r="23" customFormat="false" ht="14.25" hidden="true" customHeight="true" outlineLevel="0" collapsed="false">
      <c r="A23" s="23" t="s">
        <v>133</v>
      </c>
      <c r="B23" s="65" t="s">
        <v>21</v>
      </c>
      <c r="C23" s="65" t="s">
        <v>671</v>
      </c>
      <c r="D23" s="65" t="n">
        <v>1000000646</v>
      </c>
      <c r="E23" s="66" t="s">
        <v>672</v>
      </c>
      <c r="F23" s="67" t="n">
        <v>43132</v>
      </c>
      <c r="G23" s="67" t="str">
        <f aca="false">IF(I23&gt;0,"Targeted Dealer","-")</f>
        <v>Targeted Dealer</v>
      </c>
      <c r="H23" s="67" t="s">
        <v>627</v>
      </c>
      <c r="I23" s="68" t="n">
        <v>630</v>
      </c>
      <c r="J23" s="68" t="n">
        <f aca="false">I23/$J$1*$E$1</f>
        <v>13148.7096774194</v>
      </c>
      <c r="K23" s="97" t="n">
        <v>360</v>
      </c>
      <c r="L23" s="69" t="n">
        <f aca="false">K23-J23</f>
        <v>-12788.7096774194</v>
      </c>
      <c r="M23" s="69" t="n">
        <f aca="false">IFERROR((K23/J23%),"-")</f>
        <v>2.73791123868404</v>
      </c>
      <c r="N23" s="100" t="n">
        <v>200</v>
      </c>
      <c r="O23" s="98" t="str">
        <f aca="false">IF(F23&lt;=$P$2,"Nov","")</f>
        <v>Nov</v>
      </c>
      <c r="P23" s="97" t="n">
        <v>200</v>
      </c>
      <c r="Q23" s="100" t="n">
        <f aca="false">K23-P23</f>
        <v>160</v>
      </c>
      <c r="R23" s="98" t="n">
        <f aca="false">IFERROR(IF(O23="Nov",(K23/P23-1)),0)</f>
        <v>0.8</v>
      </c>
      <c r="S23" s="100" t="str">
        <f aca="false">IF(N23&gt;0,IF(O23="","-",IF(R23&lt;0%,"DEGROWTH","GROWTH")))</f>
        <v>GROWTH</v>
      </c>
      <c r="T23" s="101" t="n">
        <v>610</v>
      </c>
      <c r="U23" s="101" t="str">
        <f aca="false">IF(F23&lt;=$V$2,"Dec","")</f>
        <v>Dec</v>
      </c>
      <c r="V23" s="97" t="n">
        <v>610</v>
      </c>
      <c r="W23" s="104" t="n">
        <f aca="false">K23-V23</f>
        <v>-250</v>
      </c>
      <c r="X23" s="103" t="n">
        <f aca="false">IFERROR(IF(U23="Dec",(K23/V23-1)),0)</f>
        <v>-0.409836065573771</v>
      </c>
      <c r="Y23" s="104" t="str">
        <f aca="false">IF(T23&gt;0,IF(U23="","-",IF(X23&lt;0%,"DEGROWTH","GROWTH")))</f>
        <v>DEGROWTH</v>
      </c>
      <c r="Z23" s="24" t="n">
        <v>0</v>
      </c>
      <c r="AA23" s="24" t="n">
        <f aca="false">IF(H23&gt;0,1,0)</f>
        <v>1</v>
      </c>
      <c r="AB23" s="3" t="n">
        <v>1000000646</v>
      </c>
      <c r="AC23" s="3"/>
    </row>
    <row r="24" customFormat="false" ht="14.25" hidden="true" customHeight="true" outlineLevel="0" collapsed="false">
      <c r="A24" s="23" t="s">
        <v>133</v>
      </c>
      <c r="B24" s="65" t="s">
        <v>21</v>
      </c>
      <c r="C24" s="65" t="s">
        <v>673</v>
      </c>
      <c r="D24" s="65" t="n">
        <v>1000000670</v>
      </c>
      <c r="E24" s="66" t="s">
        <v>674</v>
      </c>
      <c r="F24" s="67" t="n">
        <v>43154</v>
      </c>
      <c r="G24" s="67" t="str">
        <f aca="false">IF(I24&gt;0,"Targeted Dealer","-")</f>
        <v>Targeted Dealer</v>
      </c>
      <c r="H24" s="67" t="s">
        <v>627</v>
      </c>
      <c r="I24" s="68" t="n">
        <v>440</v>
      </c>
      <c r="J24" s="68" t="n">
        <f aca="false">I24/$J$1*$E$1</f>
        <v>9183.22580645161</v>
      </c>
      <c r="K24" s="97" t="n">
        <v>460</v>
      </c>
      <c r="L24" s="69" t="n">
        <f aca="false">K24-J24</f>
        <v>-8723.22580645161</v>
      </c>
      <c r="M24" s="69" t="n">
        <f aca="false">IFERROR((K24/J24%),"-")</f>
        <v>5.00913306168329</v>
      </c>
      <c r="N24" s="100" t="n">
        <v>490</v>
      </c>
      <c r="O24" s="98" t="str">
        <f aca="false">IF(F24&lt;=$P$2,"Nov","")</f>
        <v>Nov</v>
      </c>
      <c r="P24" s="97" t="n">
        <v>490</v>
      </c>
      <c r="Q24" s="100" t="n">
        <f aca="false">K24-P24</f>
        <v>-30</v>
      </c>
      <c r="R24" s="98" t="n">
        <f aca="false">IFERROR(IF(O24="Nov",(K24/P24-1)),0)</f>
        <v>-0.0612244897959183</v>
      </c>
      <c r="S24" s="100" t="str">
        <f aca="false">IF(N24&gt;0,IF(O24="","-",IF(R24&lt;0%,"DEGROWTH","GROWTH")))</f>
        <v>DEGROWTH</v>
      </c>
      <c r="T24" s="101" t="n">
        <v>330</v>
      </c>
      <c r="U24" s="101" t="str">
        <f aca="false">IF(F24&lt;=$V$2,"Dec","")</f>
        <v>Dec</v>
      </c>
      <c r="V24" s="97" t="n">
        <v>330</v>
      </c>
      <c r="W24" s="104" t="n">
        <f aca="false">K24-V24</f>
        <v>130</v>
      </c>
      <c r="X24" s="103" t="n">
        <f aca="false">IFERROR(IF(U24="Dec",(K24/V24-1)),0)</f>
        <v>0.393939393939394</v>
      </c>
      <c r="Y24" s="104" t="str">
        <f aca="false">IF(T24&gt;0,IF(U24="","-",IF(X24&lt;0%,"DEGROWTH","GROWTH")))</f>
        <v>GROWTH</v>
      </c>
      <c r="Z24" s="24" t="n">
        <v>0</v>
      </c>
      <c r="AA24" s="24" t="n">
        <f aca="false">IF(H24&gt;0,1,0)</f>
        <v>1</v>
      </c>
      <c r="AB24" s="3" t="n">
        <v>1000000670</v>
      </c>
      <c r="AC24" s="3"/>
    </row>
    <row r="25" customFormat="false" ht="14.25" hidden="true" customHeight="true" outlineLevel="0" collapsed="false">
      <c r="A25" s="23" t="s">
        <v>133</v>
      </c>
      <c r="B25" s="65" t="s">
        <v>21</v>
      </c>
      <c r="C25" s="65" t="s">
        <v>160</v>
      </c>
      <c r="D25" s="65" t="n">
        <v>1000000659</v>
      </c>
      <c r="E25" s="66" t="s">
        <v>161</v>
      </c>
      <c r="F25" s="67" t="n">
        <v>43258</v>
      </c>
      <c r="G25" s="67" t="str">
        <f aca="false">IF(I25&gt;0,"Targeted Dealer","-")</f>
        <v>Targeted Dealer</v>
      </c>
      <c r="H25" s="67" t="s">
        <v>627</v>
      </c>
      <c r="I25" s="68" t="n">
        <v>100</v>
      </c>
      <c r="J25" s="68" t="n">
        <f aca="false">I25/$J$1*$E$1</f>
        <v>2087.09677419355</v>
      </c>
      <c r="K25" s="97" t="n">
        <v>62.5</v>
      </c>
      <c r="L25" s="69" t="n">
        <f aca="false">K25-J25</f>
        <v>-2024.59677419355</v>
      </c>
      <c r="M25" s="69" t="n">
        <f aca="false">IFERROR((K25/J25%),"-")</f>
        <v>2.99459041731066</v>
      </c>
      <c r="N25" s="100" t="n">
        <v>64.5</v>
      </c>
      <c r="O25" s="98" t="str">
        <f aca="false">IF(F25&lt;=$P$2,"Nov","")</f>
        <v>Nov</v>
      </c>
      <c r="P25" s="97" t="n">
        <v>64.5</v>
      </c>
      <c r="Q25" s="100" t="n">
        <f aca="false">K25-P25</f>
        <v>-2</v>
      </c>
      <c r="R25" s="98" t="n">
        <f aca="false">IFERROR(IF(O25="Nov",(K25/P25-1)),0)</f>
        <v>-0.0310077519379846</v>
      </c>
      <c r="S25" s="100" t="str">
        <f aca="false">IF(N25&gt;0,IF(O25="","-",IF(R25&lt;0%,"DEGROWTH","GROWTH")))</f>
        <v>DEGROWTH</v>
      </c>
      <c r="T25" s="101" t="n">
        <v>180</v>
      </c>
      <c r="U25" s="101" t="str">
        <f aca="false">IF(F25&lt;=$V$2,"Dec","")</f>
        <v>Dec</v>
      </c>
      <c r="V25" s="97" t="n">
        <v>180</v>
      </c>
      <c r="W25" s="104" t="n">
        <f aca="false">K25-V25</f>
        <v>-117.5</v>
      </c>
      <c r="X25" s="103" t="n">
        <f aca="false">IFERROR(IF(U25="Dec",(K25/V25-1)),0)</f>
        <v>-0.652777777777778</v>
      </c>
      <c r="Y25" s="104" t="str">
        <f aca="false">IF(T25&gt;0,IF(U25="","-",IF(X25&lt;0%,"DEGROWTH","GROWTH")))</f>
        <v>DEGROWTH</v>
      </c>
      <c r="Z25" s="24" t="n">
        <v>0</v>
      </c>
      <c r="AA25" s="24" t="n">
        <f aca="false">IF(H25&gt;0,1,0)</f>
        <v>1</v>
      </c>
      <c r="AB25" s="3" t="n">
        <v>1000000659</v>
      </c>
      <c r="AC25" s="3"/>
    </row>
    <row r="26" customFormat="false" ht="14.25" hidden="true" customHeight="true" outlineLevel="0" collapsed="false">
      <c r="A26" s="23" t="s">
        <v>133</v>
      </c>
      <c r="B26" s="65" t="s">
        <v>21</v>
      </c>
      <c r="C26" s="65" t="s">
        <v>675</v>
      </c>
      <c r="D26" s="65" t="n">
        <v>1000000637</v>
      </c>
      <c r="E26" s="66" t="s">
        <v>676</v>
      </c>
      <c r="F26" s="67" t="n">
        <v>43294</v>
      </c>
      <c r="G26" s="67" t="str">
        <f aca="false">IF(I26&gt;0,"Targeted Dealer","-")</f>
        <v>Targeted Dealer</v>
      </c>
      <c r="H26" s="67" t="s">
        <v>627</v>
      </c>
      <c r="I26" s="68" t="n">
        <v>100</v>
      </c>
      <c r="J26" s="68" t="n">
        <f aca="false">I26/$J$1*$E$1</f>
        <v>2087.09677419355</v>
      </c>
      <c r="K26" s="97" t="n">
        <v>100</v>
      </c>
      <c r="L26" s="69" t="n">
        <f aca="false">K26-J26</f>
        <v>-1987.09677419355</v>
      </c>
      <c r="M26" s="69" t="n">
        <f aca="false">IFERROR((K26/J26%),"-")</f>
        <v>4.79134466769706</v>
      </c>
      <c r="N26" s="100" t="n">
        <v>80</v>
      </c>
      <c r="O26" s="98" t="str">
        <f aca="false">IF(F26&lt;=$P$2,"Nov","")</f>
        <v>Nov</v>
      </c>
      <c r="P26" s="97" t="n">
        <v>80</v>
      </c>
      <c r="Q26" s="100" t="n">
        <f aca="false">K26-P26</f>
        <v>20</v>
      </c>
      <c r="R26" s="98" t="n">
        <f aca="false">IFERROR(IF(O26="Nov",(K26/P26-1)),0)</f>
        <v>0.25</v>
      </c>
      <c r="S26" s="100" t="str">
        <f aca="false">IF(N26&gt;0,IF(O26="","-",IF(R26&lt;0%,"DEGROWTH","GROWTH")))</f>
        <v>GROWTH</v>
      </c>
      <c r="T26" s="101" t="n">
        <v>70</v>
      </c>
      <c r="U26" s="101" t="str">
        <f aca="false">IF(F26&lt;=$V$2,"Dec","")</f>
        <v>Dec</v>
      </c>
      <c r="V26" s="97" t="n">
        <v>70</v>
      </c>
      <c r="W26" s="104" t="n">
        <f aca="false">K26-V26</f>
        <v>30</v>
      </c>
      <c r="X26" s="103" t="n">
        <f aca="false">IFERROR(IF(U26="Dec",(K26/V26-1)),0)</f>
        <v>0.428571428571429</v>
      </c>
      <c r="Y26" s="104" t="str">
        <f aca="false">IF(T26&gt;0,IF(U26="","-",IF(X26&lt;0%,"DEGROWTH","GROWTH")))</f>
        <v>GROWTH</v>
      </c>
      <c r="Z26" s="24" t="n">
        <v>0</v>
      </c>
      <c r="AA26" s="24" t="n">
        <f aca="false">IF(H26&gt;0,1,0)</f>
        <v>1</v>
      </c>
      <c r="AB26" s="3" t="n">
        <v>1000000637</v>
      </c>
      <c r="AC26" s="3"/>
    </row>
    <row r="27" customFormat="false" ht="14.25" hidden="true" customHeight="true" outlineLevel="0" collapsed="false">
      <c r="A27" s="23" t="s">
        <v>133</v>
      </c>
      <c r="B27" s="65" t="s">
        <v>21</v>
      </c>
      <c r="C27" s="65" t="s">
        <v>677</v>
      </c>
      <c r="D27" s="65" t="n">
        <v>1000000666</v>
      </c>
      <c r="E27" s="66" t="s">
        <v>678</v>
      </c>
      <c r="F27" s="67" t="n">
        <v>43328</v>
      </c>
      <c r="G27" s="67" t="str">
        <f aca="false">IF(I27&gt;0,"Targeted Dealer","-")</f>
        <v>Targeted Dealer</v>
      </c>
      <c r="H27" s="67"/>
      <c r="I27" s="68" t="n">
        <v>140</v>
      </c>
      <c r="J27" s="68" t="n">
        <f aca="false">I27/$J$1*$E$1</f>
        <v>2921.93548387097</v>
      </c>
      <c r="K27" s="97" t="n">
        <v>170</v>
      </c>
      <c r="L27" s="69" t="n">
        <f aca="false">K27-J27</f>
        <v>-2751.93548387097</v>
      </c>
      <c r="M27" s="69" t="n">
        <f aca="false">IFERROR((K27/J27%),"-")</f>
        <v>5.81806138220358</v>
      </c>
      <c r="N27" s="100" t="n">
        <v>160</v>
      </c>
      <c r="O27" s="98" t="str">
        <f aca="false">IF(F27&lt;=$P$2,"Nov","")</f>
        <v>Nov</v>
      </c>
      <c r="P27" s="97" t="n">
        <v>160</v>
      </c>
      <c r="Q27" s="100" t="n">
        <f aca="false">K27-P27</f>
        <v>10</v>
      </c>
      <c r="R27" s="98" t="n">
        <f aca="false">IFERROR(IF(O27="Nov",(K27/P27-1)),0)</f>
        <v>0.0625</v>
      </c>
      <c r="S27" s="100" t="str">
        <f aca="false">IF(N27&gt;0,IF(O27="","-",IF(R27&lt;0%,"DEGROWTH","GROWTH")))</f>
        <v>GROWTH</v>
      </c>
      <c r="T27" s="101" t="n">
        <v>95</v>
      </c>
      <c r="U27" s="101" t="str">
        <f aca="false">IF(F27&lt;=$V$2,"Dec","")</f>
        <v>Dec</v>
      </c>
      <c r="V27" s="97" t="n">
        <v>95</v>
      </c>
      <c r="W27" s="104" t="n">
        <f aca="false">K27-V27</f>
        <v>75</v>
      </c>
      <c r="X27" s="103" t="n">
        <f aca="false">IFERROR(IF(U27="Dec",(K27/V27-1)),0)</f>
        <v>0.789473684210526</v>
      </c>
      <c r="Y27" s="104" t="str">
        <f aca="false">IF(T27&gt;0,IF(U27="","-",IF(X27&lt;0%,"DEGROWTH","GROWTH")))</f>
        <v>GROWTH</v>
      </c>
      <c r="Z27" s="24" t="n">
        <v>0</v>
      </c>
      <c r="AA27" s="24" t="n">
        <f aca="false">IF(H27&gt;0,1,0)</f>
        <v>0</v>
      </c>
      <c r="AB27" s="3" t="n">
        <v>1000000666</v>
      </c>
      <c r="AC27" s="3"/>
    </row>
    <row r="28" customFormat="false" ht="14.25" hidden="true" customHeight="true" outlineLevel="0" collapsed="false">
      <c r="A28" s="23" t="s">
        <v>133</v>
      </c>
      <c r="B28" s="65" t="s">
        <v>21</v>
      </c>
      <c r="C28" s="65" t="s">
        <v>679</v>
      </c>
      <c r="D28" s="65" t="n">
        <v>1000000658</v>
      </c>
      <c r="E28" s="66" t="s">
        <v>680</v>
      </c>
      <c r="F28" s="67" t="n">
        <v>43495</v>
      </c>
      <c r="G28" s="67" t="str">
        <f aca="false">IF(I28&gt;0,"Targeted Dealer","-")</f>
        <v>Targeted Dealer</v>
      </c>
      <c r="H28" s="67" t="s">
        <v>627</v>
      </c>
      <c r="I28" s="68" t="n">
        <v>850</v>
      </c>
      <c r="J28" s="68" t="n">
        <f aca="false">I28/$J$1*$E$1</f>
        <v>17740.3225806452</v>
      </c>
      <c r="K28" s="97" t="n">
        <v>870</v>
      </c>
      <c r="L28" s="69" t="n">
        <f aca="false">K28-J28</f>
        <v>-16870.3225806452</v>
      </c>
      <c r="M28" s="69" t="n">
        <f aca="false">IFERROR((K28/J28%),"-")</f>
        <v>4.90408218928994</v>
      </c>
      <c r="N28" s="100" t="n">
        <v>840</v>
      </c>
      <c r="O28" s="98" t="str">
        <f aca="false">IF(F28&lt;=$P$2,"Nov","")</f>
        <v>Nov</v>
      </c>
      <c r="P28" s="97" t="n">
        <v>840</v>
      </c>
      <c r="Q28" s="100" t="n">
        <f aca="false">K28-P28</f>
        <v>30</v>
      </c>
      <c r="R28" s="98" t="n">
        <f aca="false">IFERROR(IF(O28="Nov",(K28/P28-1)),0)</f>
        <v>0.0357142857142858</v>
      </c>
      <c r="S28" s="100" t="str">
        <f aca="false">IF(N28&gt;0,IF(O28="","-",IF(R28&lt;0%,"DEGROWTH","GROWTH")))</f>
        <v>GROWTH</v>
      </c>
      <c r="T28" s="101" t="n">
        <v>720</v>
      </c>
      <c r="U28" s="101" t="str">
        <f aca="false">IF(F28&lt;=$V$2,"Dec","")</f>
        <v>Dec</v>
      </c>
      <c r="V28" s="97" t="n">
        <v>720</v>
      </c>
      <c r="W28" s="104" t="n">
        <f aca="false">K28-V28</f>
        <v>150</v>
      </c>
      <c r="X28" s="103" t="n">
        <f aca="false">IFERROR(IF(U28="Dec",(K28/V28-1)),0)</f>
        <v>0.208333333333333</v>
      </c>
      <c r="Y28" s="104" t="str">
        <f aca="false">IF(T28&gt;0,IF(U28="","-",IF(X28&lt;0%,"DEGROWTH","GROWTH")))</f>
        <v>GROWTH</v>
      </c>
      <c r="Z28" s="24" t="n">
        <v>0</v>
      </c>
      <c r="AA28" s="24" t="n">
        <f aca="false">IF(H28&gt;0,1,0)</f>
        <v>1</v>
      </c>
      <c r="AB28" s="3" t="n">
        <v>1000000658</v>
      </c>
      <c r="AC28" s="3"/>
    </row>
    <row r="29" customFormat="false" ht="14.25" hidden="true" customHeight="true" outlineLevel="0" collapsed="false">
      <c r="A29" s="23" t="s">
        <v>133</v>
      </c>
      <c r="B29" s="65" t="s">
        <v>21</v>
      </c>
      <c r="C29" s="65" t="s">
        <v>681</v>
      </c>
      <c r="D29" s="65" t="n">
        <v>1000001037</v>
      </c>
      <c r="E29" s="66" t="s">
        <v>682</v>
      </c>
      <c r="F29" s="67" t="n">
        <v>43623</v>
      </c>
      <c r="G29" s="67" t="str">
        <f aca="false">IF(I29&gt;0,"Targeted Dealer","-")</f>
        <v>Targeted Dealer</v>
      </c>
      <c r="H29" s="67" t="s">
        <v>627</v>
      </c>
      <c r="I29" s="68" t="n">
        <v>2800</v>
      </c>
      <c r="J29" s="68" t="n">
        <f aca="false">I29/$J$1*$E$1</f>
        <v>58438.7096774194</v>
      </c>
      <c r="K29" s="97" t="n">
        <v>2535</v>
      </c>
      <c r="L29" s="69" t="n">
        <f aca="false">K29-J29</f>
        <v>-55903.7096774194</v>
      </c>
      <c r="M29" s="69" t="n">
        <f aca="false">IFERROR((K29/J29%),"-")</f>
        <v>4.33787811879002</v>
      </c>
      <c r="N29" s="100" t="n">
        <v>2960</v>
      </c>
      <c r="O29" s="98" t="str">
        <f aca="false">IF(F29&lt;=$P$2,"Nov","")</f>
        <v>Nov</v>
      </c>
      <c r="P29" s="97" t="n">
        <v>2960</v>
      </c>
      <c r="Q29" s="100" t="n">
        <f aca="false">K29-P29</f>
        <v>-425</v>
      </c>
      <c r="R29" s="98" t="n">
        <f aca="false">IFERROR(IF(O29="Nov",(K29/P29-1)),0)</f>
        <v>-0.143581081081081</v>
      </c>
      <c r="S29" s="100" t="str">
        <f aca="false">IF(N29&gt;0,IF(O29="","-",IF(R29&lt;0%,"DEGROWTH","GROWTH")))</f>
        <v>DEGROWTH</v>
      </c>
      <c r="T29" s="101" t="n">
        <v>1855</v>
      </c>
      <c r="U29" s="101" t="str">
        <f aca="false">IF(F29&lt;=$V$2,"Dec","")</f>
        <v>Dec</v>
      </c>
      <c r="V29" s="97" t="n">
        <v>1855</v>
      </c>
      <c r="W29" s="104" t="n">
        <f aca="false">K29-V29</f>
        <v>680</v>
      </c>
      <c r="X29" s="103" t="n">
        <f aca="false">IFERROR(IF(U29="Dec",(K29/V29-1)),0)</f>
        <v>0.366576819407008</v>
      </c>
      <c r="Y29" s="104" t="str">
        <f aca="false">IF(T29&gt;0,IF(U29="","-",IF(X29&lt;0%,"DEGROWTH","GROWTH")))</f>
        <v>GROWTH</v>
      </c>
      <c r="Z29" s="24" t="n">
        <v>0</v>
      </c>
      <c r="AA29" s="24" t="n">
        <f aca="false">IF(H29&gt;0,1,0)</f>
        <v>1</v>
      </c>
      <c r="AB29" s="3" t="n">
        <v>1000001037</v>
      </c>
      <c r="AC29" s="3"/>
    </row>
    <row r="30" customFormat="false" ht="14.25" hidden="true" customHeight="true" outlineLevel="0" collapsed="false">
      <c r="A30" s="23" t="s">
        <v>133</v>
      </c>
      <c r="B30" s="65" t="s">
        <v>21</v>
      </c>
      <c r="C30" s="65" t="s">
        <v>683</v>
      </c>
      <c r="D30" s="65" t="n">
        <v>1000001042</v>
      </c>
      <c r="E30" s="66" t="s">
        <v>684</v>
      </c>
      <c r="F30" s="67" t="n">
        <v>43642</v>
      </c>
      <c r="G30" s="67" t="str">
        <f aca="false">IF(I30&gt;0,"Targeted Dealer","-")</f>
        <v>Targeted Dealer</v>
      </c>
      <c r="H30" s="67"/>
      <c r="I30" s="68" t="n">
        <v>80</v>
      </c>
      <c r="J30" s="68" t="n">
        <f aca="false">I30/$J$1*$E$1</f>
        <v>1669.67741935484</v>
      </c>
      <c r="K30" s="97" t="n">
        <v>52</v>
      </c>
      <c r="L30" s="69" t="n">
        <f aca="false">K30-J30</f>
        <v>-1617.67741935484</v>
      </c>
      <c r="M30" s="69" t="n">
        <f aca="false">IFERROR((K30/J30%),"-")</f>
        <v>3.11437403400309</v>
      </c>
      <c r="N30" s="100" t="n">
        <v>111.5</v>
      </c>
      <c r="O30" s="98" t="str">
        <f aca="false">IF(F30&lt;=$P$2,"Nov","")</f>
        <v>Nov</v>
      </c>
      <c r="P30" s="97" t="n">
        <v>111.5</v>
      </c>
      <c r="Q30" s="100" t="n">
        <f aca="false">K30-P30</f>
        <v>-59.5</v>
      </c>
      <c r="R30" s="98" t="n">
        <f aca="false">IFERROR(IF(O30="Nov",(K30/P30-1)),0)</f>
        <v>-0.533632286995516</v>
      </c>
      <c r="S30" s="100" t="str">
        <f aca="false">IF(N30&gt;0,IF(O30="","-",IF(R30&lt;0%,"DEGROWTH","GROWTH")))</f>
        <v>DEGROWTH</v>
      </c>
      <c r="T30" s="101" t="n">
        <v>20</v>
      </c>
      <c r="U30" s="101" t="str">
        <f aca="false">IF(F30&lt;=$V$2,"Dec","")</f>
        <v>Dec</v>
      </c>
      <c r="V30" s="97" t="n">
        <v>20</v>
      </c>
      <c r="W30" s="104" t="n">
        <f aca="false">K30-V30</f>
        <v>32</v>
      </c>
      <c r="X30" s="103" t="n">
        <f aca="false">IFERROR(IF(U30="Dec",(K30/V30-1)),0)</f>
        <v>1.6</v>
      </c>
      <c r="Y30" s="104" t="str">
        <f aca="false">IF(T30&gt;0,IF(U30="","-",IF(X30&lt;0%,"DEGROWTH","GROWTH")))</f>
        <v>GROWTH</v>
      </c>
      <c r="Z30" s="24" t="n">
        <v>0</v>
      </c>
      <c r="AA30" s="24" t="n">
        <f aca="false">IF(H30&gt;0,1,0)</f>
        <v>0</v>
      </c>
      <c r="AB30" s="3" t="n">
        <v>1000001042</v>
      </c>
      <c r="AC30" s="3"/>
    </row>
    <row r="31" customFormat="false" ht="14.25" hidden="true" customHeight="true" outlineLevel="0" collapsed="false">
      <c r="A31" s="23" t="s">
        <v>133</v>
      </c>
      <c r="B31" s="65" t="s">
        <v>21</v>
      </c>
      <c r="C31" s="65" t="s">
        <v>685</v>
      </c>
      <c r="D31" s="65" t="n">
        <v>1000001032</v>
      </c>
      <c r="E31" s="66" t="s">
        <v>686</v>
      </c>
      <c r="F31" s="67" t="n">
        <v>43647</v>
      </c>
      <c r="G31" s="67" t="str">
        <f aca="false">IF(I31&gt;0,"Targeted Dealer","-")</f>
        <v>Targeted Dealer</v>
      </c>
      <c r="H31" s="67" t="s">
        <v>627</v>
      </c>
      <c r="I31" s="68" t="n">
        <v>50</v>
      </c>
      <c r="J31" s="68" t="n">
        <f aca="false">I31/$J$1*$E$1</f>
        <v>1043.54838709677</v>
      </c>
      <c r="K31" s="97" t="n">
        <v>75</v>
      </c>
      <c r="L31" s="69" t="n">
        <f aca="false">K31-J31</f>
        <v>-968.548387096774</v>
      </c>
      <c r="M31" s="69" t="n">
        <f aca="false">IFERROR((K31/J31%),"-")</f>
        <v>7.1870170015456</v>
      </c>
      <c r="N31" s="100" t="n">
        <v>50</v>
      </c>
      <c r="O31" s="98" t="str">
        <f aca="false">IF(F31&lt;=$P$2,"Nov","")</f>
        <v>Nov</v>
      </c>
      <c r="P31" s="97" t="n">
        <v>50</v>
      </c>
      <c r="Q31" s="100" t="n">
        <f aca="false">K31-P31</f>
        <v>25</v>
      </c>
      <c r="R31" s="98" t="n">
        <f aca="false">IFERROR(IF(O31="Nov",(K31/P31-1)),0)</f>
        <v>0.5</v>
      </c>
      <c r="S31" s="100" t="str">
        <f aca="false">IF(N31&gt;0,IF(O31="","-",IF(R31&lt;0%,"DEGROWTH","GROWTH")))</f>
        <v>GROWTH</v>
      </c>
      <c r="T31" s="101" t="n">
        <v>40</v>
      </c>
      <c r="U31" s="101" t="str">
        <f aca="false">IF(F31&lt;=$V$2,"Dec","")</f>
        <v>Dec</v>
      </c>
      <c r="V31" s="97" t="n">
        <v>40</v>
      </c>
      <c r="W31" s="104" t="n">
        <f aca="false">K31-V31</f>
        <v>35</v>
      </c>
      <c r="X31" s="103" t="n">
        <f aca="false">IFERROR(IF(U31="Dec",(K31/V31-1)),0)</f>
        <v>0.875</v>
      </c>
      <c r="Y31" s="104" t="str">
        <f aca="false">IF(T31&gt;0,IF(U31="","-",IF(X31&lt;0%,"DEGROWTH","GROWTH")))</f>
        <v>GROWTH</v>
      </c>
      <c r="Z31" s="24" t="n">
        <v>0</v>
      </c>
      <c r="AA31" s="24" t="n">
        <f aca="false">IF(H31&gt;0,1,0)</f>
        <v>1</v>
      </c>
      <c r="AB31" s="3" t="n">
        <v>1000001032</v>
      </c>
      <c r="AC31" s="3"/>
    </row>
    <row r="32" customFormat="false" ht="14.25" hidden="true" customHeight="true" outlineLevel="0" collapsed="false">
      <c r="A32" s="23" t="s">
        <v>133</v>
      </c>
      <c r="B32" s="65" t="s">
        <v>21</v>
      </c>
      <c r="C32" s="65" t="s">
        <v>687</v>
      </c>
      <c r="D32" s="65" t="n">
        <v>1000001035</v>
      </c>
      <c r="E32" s="66" t="s">
        <v>688</v>
      </c>
      <c r="F32" s="67" t="n">
        <v>43795</v>
      </c>
      <c r="G32" s="67" t="str">
        <f aca="false">IF(I32&gt;0,"Targeted Dealer","-")</f>
        <v>Targeted Dealer</v>
      </c>
      <c r="H32" s="67"/>
      <c r="I32" s="68" t="n">
        <v>130</v>
      </c>
      <c r="J32" s="68" t="n">
        <f aca="false">I32/$J$1*$E$1</f>
        <v>2713.22580645161</v>
      </c>
      <c r="K32" s="97" t="n">
        <v>90</v>
      </c>
      <c r="L32" s="69" t="n">
        <f aca="false">K32-J32</f>
        <v>-2623.22580645161</v>
      </c>
      <c r="M32" s="69" t="n">
        <f aca="false">IFERROR((K32/J32%),"-")</f>
        <v>3.31708476994412</v>
      </c>
      <c r="N32" s="100" t="n">
        <v>120</v>
      </c>
      <c r="O32" s="98" t="str">
        <f aca="false">IF(F32&lt;=$P$2,"Nov","")</f>
        <v>Nov</v>
      </c>
      <c r="P32" s="97" t="n">
        <v>120</v>
      </c>
      <c r="Q32" s="100" t="n">
        <f aca="false">K32-P32</f>
        <v>-30</v>
      </c>
      <c r="R32" s="98" t="n">
        <f aca="false">IFERROR(IF(O32="Nov",(K32/P32-1)),0)</f>
        <v>-0.25</v>
      </c>
      <c r="S32" s="100" t="str">
        <f aca="false">IF(N32&gt;0,IF(O32="","-",IF(R32&lt;0%,"DEGROWTH","GROWTH")))</f>
        <v>DEGROWTH</v>
      </c>
      <c r="T32" s="101" t="n">
        <v>120</v>
      </c>
      <c r="U32" s="101" t="str">
        <f aca="false">IF(F32&lt;=$V$2,"Dec","")</f>
        <v>Dec</v>
      </c>
      <c r="V32" s="97" t="n">
        <v>120</v>
      </c>
      <c r="W32" s="104" t="n">
        <f aca="false">K32-V32</f>
        <v>-30</v>
      </c>
      <c r="X32" s="103" t="n">
        <f aca="false">IFERROR(IF(U32="Dec",(K32/V32-1)),0)</f>
        <v>-0.25</v>
      </c>
      <c r="Y32" s="104" t="str">
        <f aca="false">IF(T32&gt;0,IF(U32="","-",IF(X32&lt;0%,"DEGROWTH","GROWTH")))</f>
        <v>DEGROWTH</v>
      </c>
      <c r="Z32" s="24" t="n">
        <v>0</v>
      </c>
      <c r="AA32" s="24" t="n">
        <f aca="false">IF(H32&gt;0,1,0)</f>
        <v>0</v>
      </c>
      <c r="AB32" s="3" t="n">
        <v>1000001035</v>
      </c>
      <c r="AC32" s="3"/>
    </row>
    <row r="33" customFormat="false" ht="14.25" hidden="true" customHeight="true" outlineLevel="0" collapsed="false">
      <c r="A33" s="23" t="s">
        <v>133</v>
      </c>
      <c r="B33" s="65" t="s">
        <v>21</v>
      </c>
      <c r="C33" s="65" t="s">
        <v>689</v>
      </c>
      <c r="D33" s="65" t="n">
        <v>1000001033</v>
      </c>
      <c r="E33" s="66" t="s">
        <v>690</v>
      </c>
      <c r="F33" s="67" t="n">
        <v>44006</v>
      </c>
      <c r="G33" s="67" t="str">
        <f aca="false">IF(I33&gt;0,"Targeted Dealer","-")</f>
        <v>Targeted Dealer</v>
      </c>
      <c r="H33" s="67"/>
      <c r="I33" s="68" t="n">
        <v>130</v>
      </c>
      <c r="J33" s="68" t="n">
        <f aca="false">I33/$J$1*$E$1</f>
        <v>2713.22580645161</v>
      </c>
      <c r="K33" s="97" t="n">
        <v>130</v>
      </c>
      <c r="L33" s="69" t="n">
        <f aca="false">K33-J33</f>
        <v>-2583.22580645161</v>
      </c>
      <c r="M33" s="69" t="n">
        <f aca="false">IFERROR((K33/J33%),"-")</f>
        <v>4.79134466769706</v>
      </c>
      <c r="N33" s="100" t="n">
        <v>120</v>
      </c>
      <c r="O33" s="98" t="str">
        <f aca="false">IF(F33&lt;=$P$2,"Nov","")</f>
        <v>Nov</v>
      </c>
      <c r="P33" s="97" t="n">
        <v>120</v>
      </c>
      <c r="Q33" s="100" t="n">
        <f aca="false">K33-P33</f>
        <v>10</v>
      </c>
      <c r="R33" s="98" t="n">
        <f aca="false">IFERROR(IF(O33="Nov",(K33/P33-1)),0)</f>
        <v>0.0833333333333333</v>
      </c>
      <c r="S33" s="100" t="str">
        <f aca="false">IF(N33&gt;0,IF(O33="","-",IF(R33&lt;0%,"DEGROWTH","GROWTH")))</f>
        <v>GROWTH</v>
      </c>
      <c r="T33" s="101" t="n">
        <v>80</v>
      </c>
      <c r="U33" s="101" t="str">
        <f aca="false">IF(F33&lt;=$V$2,"Dec","")</f>
        <v>Dec</v>
      </c>
      <c r="V33" s="97" t="n">
        <v>80</v>
      </c>
      <c r="W33" s="104" t="n">
        <f aca="false">K33-V33</f>
        <v>50</v>
      </c>
      <c r="X33" s="103" t="n">
        <f aca="false">IFERROR(IF(U33="Dec",(K33/V33-1)),0)</f>
        <v>0.625</v>
      </c>
      <c r="Y33" s="104" t="str">
        <f aca="false">IF(T33&gt;0,IF(U33="","-",IF(X33&lt;0%,"DEGROWTH","GROWTH")))</f>
        <v>GROWTH</v>
      </c>
      <c r="Z33" s="24" t="n">
        <v>0</v>
      </c>
      <c r="AA33" s="24" t="n">
        <f aca="false">IF(H33&gt;0,1,0)</f>
        <v>0</v>
      </c>
      <c r="AB33" s="3" t="n">
        <v>1000001033</v>
      </c>
      <c r="AC33" s="3"/>
    </row>
    <row r="34" customFormat="false" ht="14.25" hidden="true" customHeight="true" outlineLevel="0" collapsed="false">
      <c r="A34" s="23" t="s">
        <v>133</v>
      </c>
      <c r="B34" s="65" t="s">
        <v>21</v>
      </c>
      <c r="C34" s="65" t="s">
        <v>691</v>
      </c>
      <c r="D34" s="65" t="n">
        <v>1000001043</v>
      </c>
      <c r="E34" s="66" t="s">
        <v>692</v>
      </c>
      <c r="F34" s="67" t="n">
        <v>44036</v>
      </c>
      <c r="G34" s="67" t="str">
        <f aca="false">IF(I34&gt;0,"Targeted Dealer","-")</f>
        <v>Targeted Dealer</v>
      </c>
      <c r="H34" s="67"/>
      <c r="I34" s="68" t="n">
        <v>80</v>
      </c>
      <c r="J34" s="68" t="n">
        <f aca="false">I34/$J$1*$E$1</f>
        <v>1669.67741935484</v>
      </c>
      <c r="K34" s="97" t="n">
        <v>100</v>
      </c>
      <c r="L34" s="69" t="n">
        <f aca="false">K34-J34</f>
        <v>-1569.67741935484</v>
      </c>
      <c r="M34" s="69" t="n">
        <f aca="false">IFERROR((K34/J34%),"-")</f>
        <v>5.98918083462133</v>
      </c>
      <c r="N34" s="100" t="n">
        <v>175</v>
      </c>
      <c r="O34" s="98" t="str">
        <f aca="false">IF(F34&lt;=$P$2,"Nov","")</f>
        <v>Nov</v>
      </c>
      <c r="P34" s="97" t="n">
        <v>175</v>
      </c>
      <c r="Q34" s="100" t="n">
        <f aca="false">K34-P34</f>
        <v>-75</v>
      </c>
      <c r="R34" s="98" t="n">
        <f aca="false">IFERROR(IF(O34="Nov",(K34/P34-1)),0)</f>
        <v>-0.428571428571429</v>
      </c>
      <c r="S34" s="100" t="str">
        <f aca="false">IF(N34&gt;0,IF(O34="","-",IF(R34&lt;0%,"DEGROWTH","GROWTH")))</f>
        <v>DEGROWTH</v>
      </c>
      <c r="T34" s="101" t="n">
        <v>45</v>
      </c>
      <c r="U34" s="101" t="str">
        <f aca="false">IF(F34&lt;=$V$2,"Dec","")</f>
        <v>Dec</v>
      </c>
      <c r="V34" s="97" t="n">
        <v>45</v>
      </c>
      <c r="W34" s="104" t="n">
        <f aca="false">K34-V34</f>
        <v>55</v>
      </c>
      <c r="X34" s="103" t="n">
        <f aca="false">IFERROR(IF(U34="Dec",(K34/V34-1)),0)</f>
        <v>1.22222222222222</v>
      </c>
      <c r="Y34" s="104" t="str">
        <f aca="false">IF(T34&gt;0,IF(U34="","-",IF(X34&lt;0%,"DEGROWTH","GROWTH")))</f>
        <v>GROWTH</v>
      </c>
      <c r="Z34" s="24" t="n">
        <v>0</v>
      </c>
      <c r="AA34" s="24" t="n">
        <f aca="false">IF(H34&gt;0,1,0)</f>
        <v>0</v>
      </c>
      <c r="AB34" s="3" t="n">
        <v>1000001043</v>
      </c>
      <c r="AC34" s="3"/>
    </row>
    <row r="35" customFormat="false" ht="14.25" hidden="true" customHeight="true" outlineLevel="0" collapsed="false">
      <c r="A35" s="23" t="s">
        <v>133</v>
      </c>
      <c r="B35" s="65" t="s">
        <v>21</v>
      </c>
      <c r="C35" s="65" t="s">
        <v>693</v>
      </c>
      <c r="D35" s="65" t="n">
        <v>1000001036</v>
      </c>
      <c r="E35" s="66" t="s">
        <v>694</v>
      </c>
      <c r="F35" s="67" t="n">
        <v>44104</v>
      </c>
      <c r="G35" s="67" t="str">
        <f aca="false">IF(I35&gt;0,"Targeted Dealer","-")</f>
        <v>Targeted Dealer</v>
      </c>
      <c r="H35" s="67"/>
      <c r="I35" s="68" t="n">
        <v>120</v>
      </c>
      <c r="J35" s="68" t="n">
        <f aca="false">I35/$J$1*$E$1</f>
        <v>2504.51612903226</v>
      </c>
      <c r="K35" s="97" t="n">
        <v>100</v>
      </c>
      <c r="L35" s="69" t="n">
        <f aca="false">K35-J35</f>
        <v>-2404.51612903226</v>
      </c>
      <c r="M35" s="69" t="n">
        <f aca="false">IFERROR((K35/J35%),"-")</f>
        <v>3.99278722308089</v>
      </c>
      <c r="N35" s="100" t="n">
        <v>100</v>
      </c>
      <c r="O35" s="98" t="str">
        <f aca="false">IF(F35&lt;=$P$2,"Nov","")</f>
        <v>Nov</v>
      </c>
      <c r="P35" s="97" t="n">
        <v>100</v>
      </c>
      <c r="Q35" s="100" t="n">
        <f aca="false">K35-P35</f>
        <v>0</v>
      </c>
      <c r="R35" s="98" t="n">
        <f aca="false">IFERROR(IF(O35="Nov",(K35/P35-1)),0)</f>
        <v>0</v>
      </c>
      <c r="S35" s="100" t="str">
        <f aca="false">IF(N35&gt;0,IF(O35="","-",IF(R35&lt;0%,"DEGROWTH","GROWTH")))</f>
        <v>GROWTH</v>
      </c>
      <c r="T35" s="101" t="n">
        <v>20</v>
      </c>
      <c r="U35" s="101" t="str">
        <f aca="false">IF(F35&lt;=$V$2,"Dec","")</f>
        <v>Dec</v>
      </c>
      <c r="V35" s="97" t="n">
        <v>20</v>
      </c>
      <c r="W35" s="104" t="n">
        <f aca="false">K35-V35</f>
        <v>80</v>
      </c>
      <c r="X35" s="103" t="n">
        <f aca="false">IFERROR(IF(U35="Dec",(K35/V35-1)),0)</f>
        <v>4</v>
      </c>
      <c r="Y35" s="104" t="str">
        <f aca="false">IF(T35&gt;0,IF(U35="","-",IF(X35&lt;0%,"DEGROWTH","GROWTH")))</f>
        <v>GROWTH</v>
      </c>
      <c r="Z35" s="24" t="n">
        <v>0</v>
      </c>
      <c r="AA35" s="24" t="n">
        <f aca="false">IF(H35&gt;0,1,0)</f>
        <v>0</v>
      </c>
      <c r="AB35" s="3" t="n">
        <v>1000001036</v>
      </c>
      <c r="AC35" s="3"/>
    </row>
    <row r="36" customFormat="false" ht="14.25" hidden="true" customHeight="true" outlineLevel="0" collapsed="false">
      <c r="A36" s="23" t="s">
        <v>133</v>
      </c>
      <c r="B36" s="65" t="s">
        <v>21</v>
      </c>
      <c r="C36" s="65" t="s">
        <v>695</v>
      </c>
      <c r="D36" s="65" t="n">
        <v>1000001041</v>
      </c>
      <c r="E36" s="66" t="s">
        <v>696</v>
      </c>
      <c r="F36" s="67" t="n">
        <v>44188</v>
      </c>
      <c r="G36" s="67" t="str">
        <f aca="false">IF(I36&gt;0,"Targeted Dealer","-")</f>
        <v>Targeted Dealer</v>
      </c>
      <c r="H36" s="67"/>
      <c r="I36" s="68" t="n">
        <v>50</v>
      </c>
      <c r="J36" s="68" t="n">
        <f aca="false">I36/$J$1*$E$1</f>
        <v>1043.54838709677</v>
      </c>
      <c r="K36" s="97" t="n">
        <v>33</v>
      </c>
      <c r="L36" s="69" t="n">
        <f aca="false">K36-J36</f>
        <v>-1010.54838709677</v>
      </c>
      <c r="M36" s="69" t="n">
        <f aca="false">IFERROR((K36/J36%),"-")</f>
        <v>3.16228748068006</v>
      </c>
      <c r="N36" s="100" t="n">
        <v>46</v>
      </c>
      <c r="O36" s="98" t="str">
        <f aca="false">IF(F36&lt;=$P$2,"Nov","")</f>
        <v>Nov</v>
      </c>
      <c r="P36" s="97" t="n">
        <v>46</v>
      </c>
      <c r="Q36" s="100" t="n">
        <f aca="false">K36-P36</f>
        <v>-13</v>
      </c>
      <c r="R36" s="98" t="n">
        <f aca="false">IFERROR(IF(O36="Nov",(K36/P36-1)),0)</f>
        <v>-0.282608695652174</v>
      </c>
      <c r="S36" s="100" t="str">
        <f aca="false">IF(N36&gt;0,IF(O36="","-",IF(R36&lt;0%,"DEGROWTH","GROWTH")))</f>
        <v>DEGROWTH</v>
      </c>
      <c r="T36" s="101" t="n">
        <v>40</v>
      </c>
      <c r="U36" s="101" t="str">
        <f aca="false">IF(F36&lt;=$V$2,"Dec","")</f>
        <v>Dec</v>
      </c>
      <c r="V36" s="97" t="n">
        <v>40</v>
      </c>
      <c r="W36" s="104" t="n">
        <f aca="false">K36-V36</f>
        <v>-7</v>
      </c>
      <c r="X36" s="103" t="n">
        <f aca="false">IFERROR(IF(U36="Dec",(K36/V36-1)),0)</f>
        <v>-0.175</v>
      </c>
      <c r="Y36" s="104" t="str">
        <f aca="false">IF(T36&gt;0,IF(U36="","-",IF(X36&lt;0%,"DEGROWTH","GROWTH")))</f>
        <v>DEGROWTH</v>
      </c>
      <c r="Z36" s="24" t="n">
        <v>0</v>
      </c>
      <c r="AA36" s="24" t="n">
        <f aca="false">IF(H36&gt;0,1,0)</f>
        <v>0</v>
      </c>
      <c r="AB36" s="3" t="n">
        <v>1000001041</v>
      </c>
      <c r="AC36" s="3"/>
    </row>
    <row r="37" customFormat="false" ht="14.25" hidden="true" customHeight="true" outlineLevel="0" collapsed="false">
      <c r="A37" s="23" t="s">
        <v>133</v>
      </c>
      <c r="B37" s="65" t="s">
        <v>21</v>
      </c>
      <c r="C37" s="65" t="s">
        <v>697</v>
      </c>
      <c r="D37" s="65" t="n">
        <v>1000001034</v>
      </c>
      <c r="E37" s="66" t="s">
        <v>698</v>
      </c>
      <c r="F37" s="67" t="n">
        <v>44191</v>
      </c>
      <c r="G37" s="67" t="str">
        <f aca="false">IF(I37&gt;0,"Targeted Dealer","-")</f>
        <v>Targeted Dealer</v>
      </c>
      <c r="H37" s="67" t="s">
        <v>627</v>
      </c>
      <c r="I37" s="68" t="n">
        <v>150</v>
      </c>
      <c r="J37" s="68" t="n">
        <f aca="false">I37/$J$1*$E$1</f>
        <v>3130.64516129032</v>
      </c>
      <c r="K37" s="97" t="n">
        <v>200</v>
      </c>
      <c r="L37" s="69" t="n">
        <f aca="false">K37-J37</f>
        <v>-2930.64516129032</v>
      </c>
      <c r="M37" s="69" t="n">
        <f aca="false">IFERROR((K37/J37%),"-")</f>
        <v>6.38845955692942</v>
      </c>
      <c r="N37" s="100" t="n">
        <v>140</v>
      </c>
      <c r="O37" s="98" t="str">
        <f aca="false">IF(F37&lt;=$P$2,"Nov","")</f>
        <v>Nov</v>
      </c>
      <c r="P37" s="97" t="n">
        <v>140</v>
      </c>
      <c r="Q37" s="100" t="n">
        <f aca="false">K37-P37</f>
        <v>60</v>
      </c>
      <c r="R37" s="98" t="n">
        <f aca="false">IFERROR(IF(O37="Nov",(K37/P37-1)),0)</f>
        <v>0.428571428571429</v>
      </c>
      <c r="S37" s="100" t="str">
        <f aca="false">IF(N37&gt;0,IF(O37="","-",IF(R37&lt;0%,"DEGROWTH","GROWTH")))</f>
        <v>GROWTH</v>
      </c>
      <c r="T37" s="101" t="n">
        <v>120</v>
      </c>
      <c r="U37" s="101" t="str">
        <f aca="false">IF(F37&lt;=$V$2,"Dec","")</f>
        <v>Dec</v>
      </c>
      <c r="V37" s="97" t="n">
        <v>120</v>
      </c>
      <c r="W37" s="104" t="n">
        <f aca="false">K37-V37</f>
        <v>80</v>
      </c>
      <c r="X37" s="103" t="n">
        <f aca="false">IFERROR(IF(U37="Dec",(K37/V37-1)),0)</f>
        <v>0.666666666666667</v>
      </c>
      <c r="Y37" s="104" t="str">
        <f aca="false">IF(T37&gt;0,IF(U37="","-",IF(X37&lt;0%,"DEGROWTH","GROWTH")))</f>
        <v>GROWTH</v>
      </c>
      <c r="Z37" s="24" t="n">
        <v>0</v>
      </c>
      <c r="AA37" s="24" t="n">
        <f aca="false">IF(H37&gt;0,1,0)</f>
        <v>1</v>
      </c>
      <c r="AB37" s="3" t="n">
        <v>1000001034</v>
      </c>
      <c r="AC37" s="3"/>
    </row>
    <row r="38" customFormat="false" ht="14.25" hidden="true" customHeight="true" outlineLevel="0" collapsed="false">
      <c r="A38" s="23" t="s">
        <v>133</v>
      </c>
      <c r="B38" s="65" t="s">
        <v>21</v>
      </c>
      <c r="C38" s="65" t="s">
        <v>4293</v>
      </c>
      <c r="D38" s="65" t="n">
        <v>1000001039</v>
      </c>
      <c r="E38" s="66" t="s">
        <v>4294</v>
      </c>
      <c r="F38" s="67" t="n">
        <v>44299</v>
      </c>
      <c r="G38" s="67" t="str">
        <f aca="false">IF(I38&gt;0,"Targeted Dealer","-")</f>
        <v>Targeted Dealer</v>
      </c>
      <c r="H38" s="67" t="s">
        <v>627</v>
      </c>
      <c r="I38" s="68" t="n">
        <v>60</v>
      </c>
      <c r="J38" s="68" t="n">
        <f aca="false">I38/$J$1*$E$1</f>
        <v>1252.25806451613</v>
      </c>
      <c r="K38" s="97" t="n">
        <v>100</v>
      </c>
      <c r="L38" s="69" t="n">
        <f aca="false">K38-J38</f>
        <v>-1152.25806451613</v>
      </c>
      <c r="M38" s="69" t="n">
        <f aca="false">IFERROR((K38/J38%),"-")</f>
        <v>7.98557444616177</v>
      </c>
      <c r="N38" s="100" t="n">
        <v>99</v>
      </c>
      <c r="O38" s="98" t="str">
        <f aca="false">IF(F38&lt;=$P$2,"Nov","")</f>
        <v>Nov</v>
      </c>
      <c r="P38" s="97" t="n">
        <v>99</v>
      </c>
      <c r="Q38" s="100" t="n">
        <f aca="false">K38-P38</f>
        <v>1</v>
      </c>
      <c r="R38" s="98" t="n">
        <f aca="false">IFERROR(IF(O38="Nov",(K38/P38-1)),0)</f>
        <v>0.0101010101010102</v>
      </c>
      <c r="S38" s="100" t="str">
        <f aca="false">IF(N38&gt;0,IF(O38="","-",IF(R38&lt;0%,"DEGROWTH","GROWTH")))</f>
        <v>GROWTH</v>
      </c>
      <c r="T38" s="101" t="n">
        <v>100</v>
      </c>
      <c r="U38" s="101" t="str">
        <f aca="false">IF(F38&lt;=$V$2,"Dec","")</f>
        <v>Dec</v>
      </c>
      <c r="V38" s="97" t="n">
        <v>100</v>
      </c>
      <c r="W38" s="104" t="n">
        <f aca="false">K38-V38</f>
        <v>0</v>
      </c>
      <c r="X38" s="103" t="n">
        <f aca="false">IFERROR(IF(U38="Dec",(K38/V38-1)),0)</f>
        <v>0</v>
      </c>
      <c r="Y38" s="104" t="str">
        <f aca="false">IF(T38&gt;0,IF(U38="","-",IF(X38&lt;0%,"DEGROWTH","GROWTH")))</f>
        <v>GROWTH</v>
      </c>
      <c r="Z38" s="24" t="n">
        <v>0</v>
      </c>
      <c r="AA38" s="24" t="n">
        <f aca="false">IF(H38&gt;0,1,0)</f>
        <v>1</v>
      </c>
      <c r="AB38" s="3" t="n">
        <v>1000001039</v>
      </c>
      <c r="AC38" s="3"/>
    </row>
    <row r="39" customFormat="false" ht="14.25" hidden="true" customHeight="true" outlineLevel="0" collapsed="false">
      <c r="A39" s="23" t="s">
        <v>133</v>
      </c>
      <c r="B39" s="65" t="s">
        <v>21</v>
      </c>
      <c r="C39" s="65" t="s">
        <v>699</v>
      </c>
      <c r="D39" s="65" t="n">
        <v>1000001038</v>
      </c>
      <c r="E39" s="66" t="s">
        <v>700</v>
      </c>
      <c r="F39" s="67" t="n">
        <v>44495</v>
      </c>
      <c r="G39" s="67" t="str">
        <f aca="false">IF(I39&gt;0,"Targeted Dealer","-")</f>
        <v>Targeted Dealer</v>
      </c>
      <c r="H39" s="67" t="s">
        <v>627</v>
      </c>
      <c r="I39" s="68" t="n">
        <v>60</v>
      </c>
      <c r="J39" s="68" t="n">
        <f aca="false">I39/$J$1*$E$1</f>
        <v>1252.25806451613</v>
      </c>
      <c r="K39" s="97" t="n">
        <v>33</v>
      </c>
      <c r="L39" s="69" t="n">
        <f aca="false">K39-J39</f>
        <v>-1219.25806451613</v>
      </c>
      <c r="M39" s="69" t="n">
        <f aca="false">IFERROR((K39/J39%),"-")</f>
        <v>2.63523956723338</v>
      </c>
      <c r="N39" s="100" t="n">
        <v>51.5</v>
      </c>
      <c r="O39" s="98" t="str">
        <f aca="false">IF(F39&lt;=$P$2,"Nov","")</f>
        <v>Nov</v>
      </c>
      <c r="P39" s="97" t="n">
        <v>51.5</v>
      </c>
      <c r="Q39" s="100" t="n">
        <f aca="false">K39-P39</f>
        <v>-18.5</v>
      </c>
      <c r="R39" s="98" t="n">
        <f aca="false">IFERROR(IF(O39="Nov",(K39/P39-1)),0)</f>
        <v>-0.359223300970874</v>
      </c>
      <c r="S39" s="100" t="str">
        <f aca="false">IF(N39&gt;0,IF(O39="","-",IF(R39&lt;0%,"DEGROWTH","GROWTH")))</f>
        <v>DEGROWTH</v>
      </c>
      <c r="T39" s="101" t="n">
        <v>120</v>
      </c>
      <c r="U39" s="101" t="str">
        <f aca="false">IF(F39&lt;=$V$2,"Dec","")</f>
        <v>Dec</v>
      </c>
      <c r="V39" s="97" t="n">
        <v>120</v>
      </c>
      <c r="W39" s="104" t="n">
        <f aca="false">K39-V39</f>
        <v>-87</v>
      </c>
      <c r="X39" s="103" t="n">
        <f aca="false">IFERROR(IF(U39="Dec",(K39/V39-1)),0)</f>
        <v>-0.725</v>
      </c>
      <c r="Y39" s="104" t="str">
        <f aca="false">IF(T39&gt;0,IF(U39="","-",IF(X39&lt;0%,"DEGROWTH","GROWTH")))</f>
        <v>DEGROWTH</v>
      </c>
      <c r="Z39" s="24" t="n">
        <v>0</v>
      </c>
      <c r="AA39" s="24" t="n">
        <f aca="false">IF(H39&gt;0,1,0)</f>
        <v>1</v>
      </c>
      <c r="AB39" s="3" t="n">
        <v>1000001038</v>
      </c>
      <c r="AC39" s="3"/>
    </row>
    <row r="40" customFormat="false" ht="14.25" hidden="true" customHeight="true" outlineLevel="0" collapsed="false">
      <c r="A40" s="23" t="s">
        <v>133</v>
      </c>
      <c r="B40" s="65" t="s">
        <v>21</v>
      </c>
      <c r="C40" s="65" t="s">
        <v>701</v>
      </c>
      <c r="D40" s="65" t="n">
        <v>1000002624</v>
      </c>
      <c r="E40" s="66" t="s">
        <v>702</v>
      </c>
      <c r="F40" s="67" t="n">
        <v>44636</v>
      </c>
      <c r="G40" s="67" t="str">
        <f aca="false">IF(I40&gt;0,"Targeted Dealer","-")</f>
        <v>Targeted Dealer</v>
      </c>
      <c r="H40" s="67"/>
      <c r="I40" s="68" t="n">
        <v>40</v>
      </c>
      <c r="J40" s="68" t="n">
        <f aca="false">I40/$J$1*$E$1</f>
        <v>834.838709677419</v>
      </c>
      <c r="K40" s="97" t="n">
        <v>50</v>
      </c>
      <c r="L40" s="69" t="n">
        <f aca="false">K40-J40</f>
        <v>-784.838709677419</v>
      </c>
      <c r="M40" s="69" t="n">
        <f aca="false">IFERROR((K40/J40%),"-")</f>
        <v>5.98918083462133</v>
      </c>
      <c r="N40" s="100" t="n">
        <v>40</v>
      </c>
      <c r="O40" s="98" t="str">
        <f aca="false">IF(F40&lt;=$P$2,"Nov","")</f>
        <v>Nov</v>
      </c>
      <c r="P40" s="97" t="n">
        <v>40</v>
      </c>
      <c r="Q40" s="100" t="n">
        <f aca="false">K40-P40</f>
        <v>10</v>
      </c>
      <c r="R40" s="98" t="n">
        <f aca="false">IFERROR(IF(O40="Nov",(K40/P40-1)),0)</f>
        <v>0.25</v>
      </c>
      <c r="S40" s="100" t="str">
        <f aca="false">IF(N40&gt;0,IF(O40="","-",IF(R40&lt;0%,"DEGROWTH","GROWTH")))</f>
        <v>GROWTH</v>
      </c>
      <c r="T40" s="101" t="n">
        <v>10</v>
      </c>
      <c r="U40" s="101" t="str">
        <f aca="false">IF(F40&lt;=$V$2,"Dec","")</f>
        <v>Dec</v>
      </c>
      <c r="V40" s="97" t="n">
        <v>10</v>
      </c>
      <c r="W40" s="104" t="n">
        <f aca="false">K40-V40</f>
        <v>40</v>
      </c>
      <c r="X40" s="103" t="n">
        <f aca="false">IFERROR(IF(U40="Dec",(K40/V40-1)),0)</f>
        <v>4</v>
      </c>
      <c r="Y40" s="104" t="str">
        <f aca="false">IF(T40&gt;0,IF(U40="","-",IF(X40&lt;0%,"DEGROWTH","GROWTH")))</f>
        <v>GROWTH</v>
      </c>
      <c r="Z40" s="24" t="n">
        <v>0</v>
      </c>
      <c r="AA40" s="24" t="n">
        <f aca="false">IF(H40&gt;0,1,0)</f>
        <v>0</v>
      </c>
      <c r="AB40" s="3" t="n">
        <v>1000002624</v>
      </c>
      <c r="AC40" s="3"/>
    </row>
    <row r="41" customFormat="false" ht="14.25" hidden="true" customHeight="true" outlineLevel="0" collapsed="false">
      <c r="A41" s="23" t="s">
        <v>133</v>
      </c>
      <c r="B41" s="65" t="s">
        <v>21</v>
      </c>
      <c r="C41" s="65" t="s">
        <v>162</v>
      </c>
      <c r="D41" s="65" t="n">
        <v>1000002728</v>
      </c>
      <c r="E41" s="65" t="s">
        <v>163</v>
      </c>
      <c r="F41" s="67" t="n">
        <v>44671</v>
      </c>
      <c r="G41" s="67" t="str">
        <f aca="false">IF(I41&gt;0,"Targeted Dealer","-")</f>
        <v>Targeted Dealer</v>
      </c>
      <c r="H41" s="67"/>
      <c r="I41" s="68" t="n">
        <v>20</v>
      </c>
      <c r="J41" s="68" t="n">
        <f aca="false">I41/$J$1*$E$1</f>
        <v>417.41935483871</v>
      </c>
      <c r="K41" s="97" t="n">
        <v>20</v>
      </c>
      <c r="L41" s="69" t="n">
        <f aca="false">K41-J41</f>
        <v>-397.41935483871</v>
      </c>
      <c r="M41" s="69" t="n">
        <f aca="false">IFERROR((K41/J41%),"-")</f>
        <v>4.79134466769706</v>
      </c>
      <c r="N41" s="100" t="n">
        <v>20</v>
      </c>
      <c r="O41" s="98" t="str">
        <f aca="false">IF(F41&lt;=$P$2,"Nov","")</f>
        <v>Nov</v>
      </c>
      <c r="P41" s="97" t="n">
        <v>20</v>
      </c>
      <c r="Q41" s="100" t="n">
        <f aca="false">K41-P41</f>
        <v>0</v>
      </c>
      <c r="R41" s="98" t="n">
        <f aca="false">IFERROR(IF(O41="Nov",(K41/P41-1)),0)</f>
        <v>0</v>
      </c>
      <c r="S41" s="100" t="str">
        <f aca="false">IF(N41&gt;0,IF(O41="","-",IF(R41&lt;0%,"DEGROWTH","GROWTH")))</f>
        <v>GROWTH</v>
      </c>
      <c r="T41" s="101" t="n">
        <v>20</v>
      </c>
      <c r="U41" s="101" t="str">
        <f aca="false">IF(F41&lt;=$V$2,"Dec","")</f>
        <v>Dec</v>
      </c>
      <c r="V41" s="97" t="n">
        <v>20</v>
      </c>
      <c r="W41" s="104" t="n">
        <f aca="false">K41-V41</f>
        <v>0</v>
      </c>
      <c r="X41" s="103" t="n">
        <f aca="false">IFERROR(IF(U41="Dec",(K41/V41-1)),0)</f>
        <v>0</v>
      </c>
      <c r="Y41" s="104" t="str">
        <f aca="false">IF(T41&gt;0,IF(U41="","-",IF(X41&lt;0%,"DEGROWTH","GROWTH")))</f>
        <v>GROWTH</v>
      </c>
      <c r="Z41" s="24" t="n">
        <v>0</v>
      </c>
      <c r="AA41" s="24" t="n">
        <f aca="false">IF(H41&gt;0,1,0)</f>
        <v>0</v>
      </c>
      <c r="AB41" s="3" t="n">
        <v>1000002728</v>
      </c>
      <c r="AC41" s="3"/>
    </row>
    <row r="42" customFormat="false" ht="14.25" hidden="true" customHeight="true" outlineLevel="0" collapsed="false">
      <c r="A42" s="23" t="s">
        <v>133</v>
      </c>
      <c r="B42" s="65" t="s">
        <v>21</v>
      </c>
      <c r="C42" s="65" t="s">
        <v>3901</v>
      </c>
      <c r="D42" s="65" t="n">
        <v>1000002734</v>
      </c>
      <c r="E42" s="65" t="s">
        <v>3902</v>
      </c>
      <c r="F42" s="67" t="n">
        <v>44678</v>
      </c>
      <c r="G42" s="67" t="str">
        <f aca="false">IF(I42&gt;0,"Targeted Dealer","-")</f>
        <v>Targeted Dealer</v>
      </c>
      <c r="H42" s="67"/>
      <c r="I42" s="68" t="n">
        <v>40</v>
      </c>
      <c r="J42" s="68" t="n">
        <f aca="false">I42/$J$1*$E$1</f>
        <v>834.838709677419</v>
      </c>
      <c r="K42" s="97" t="n">
        <v>0</v>
      </c>
      <c r="L42" s="69" t="n">
        <f aca="false">K42-J42</f>
        <v>-834.838709677419</v>
      </c>
      <c r="M42" s="69" t="n">
        <f aca="false">IFERROR((K42/J42%),"-")</f>
        <v>0</v>
      </c>
      <c r="N42" s="100" t="n">
        <v>40</v>
      </c>
      <c r="O42" s="98" t="str">
        <f aca="false">IF(F42&lt;=$P$2,"Nov","")</f>
        <v>Nov</v>
      </c>
      <c r="P42" s="97" t="n">
        <v>40</v>
      </c>
      <c r="Q42" s="100" t="n">
        <f aca="false">K42-P42</f>
        <v>-40</v>
      </c>
      <c r="R42" s="98" t="n">
        <f aca="false">IFERROR(IF(O42="Nov",(K42/P42-1)),0)</f>
        <v>-1</v>
      </c>
      <c r="S42" s="100" t="str">
        <f aca="false">IF(N42&gt;0,IF(O42="","-",IF(R42&lt;0%,"DEGROWTH","GROWTH")))</f>
        <v>DEGROWTH</v>
      </c>
      <c r="T42" s="101" t="n">
        <v>39.5</v>
      </c>
      <c r="U42" s="101" t="str">
        <f aca="false">IF(F42&lt;=$V$2,"Dec","")</f>
        <v>Dec</v>
      </c>
      <c r="V42" s="97" t="n">
        <v>39.5</v>
      </c>
      <c r="W42" s="104" t="n">
        <f aca="false">K42-V42</f>
        <v>-39.5</v>
      </c>
      <c r="X42" s="103" t="n">
        <f aca="false">IFERROR(IF(U42="Dec",(K42/V42-1)),0)</f>
        <v>-1</v>
      </c>
      <c r="Y42" s="104" t="str">
        <f aca="false">IF(T42&gt;0,IF(U42="","-",IF(X42&lt;0%,"DEGROWTH","GROWTH")))</f>
        <v>DEGROWTH</v>
      </c>
      <c r="Z42" s="24" t="n">
        <v>1</v>
      </c>
      <c r="AA42" s="24" t="n">
        <f aca="false">IF(H42&gt;0,1,0)</f>
        <v>0</v>
      </c>
      <c r="AB42" s="3" t="n">
        <v>1000002734</v>
      </c>
      <c r="AC42" s="3"/>
    </row>
    <row r="43" customFormat="false" ht="14.25" hidden="true" customHeight="true" outlineLevel="0" collapsed="false">
      <c r="A43" s="23" t="s">
        <v>133</v>
      </c>
      <c r="B43" s="65" t="s">
        <v>21</v>
      </c>
      <c r="C43" s="65" t="s">
        <v>4314</v>
      </c>
      <c r="D43" s="65" t="n">
        <v>1000002737</v>
      </c>
      <c r="E43" s="65" t="s">
        <v>4315</v>
      </c>
      <c r="F43" s="67" t="n">
        <v>44679</v>
      </c>
      <c r="G43" s="67" t="str">
        <f aca="false">IF(I43&gt;0,"Targeted Dealer","-")</f>
        <v>Targeted Dealer</v>
      </c>
      <c r="H43" s="67"/>
      <c r="I43" s="68" t="n">
        <v>250</v>
      </c>
      <c r="J43" s="68" t="n">
        <f aca="false">I43/$J$1*$E$1</f>
        <v>5217.74193548387</v>
      </c>
      <c r="K43" s="97" t="n">
        <v>440</v>
      </c>
      <c r="L43" s="69" t="n">
        <f aca="false">K43-J43</f>
        <v>-4777.74193548387</v>
      </c>
      <c r="M43" s="69" t="n">
        <f aca="false">IFERROR((K43/J43%),"-")</f>
        <v>8.43276661514683</v>
      </c>
      <c r="N43" s="100" t="n">
        <v>480</v>
      </c>
      <c r="O43" s="98" t="str">
        <f aca="false">IF(F43&lt;=$P$2,"Nov","")</f>
        <v>Nov</v>
      </c>
      <c r="P43" s="97" t="n">
        <v>480</v>
      </c>
      <c r="Q43" s="100" t="n">
        <f aca="false">K43-P43</f>
        <v>-40</v>
      </c>
      <c r="R43" s="98" t="n">
        <f aca="false">IFERROR(IF(O43="Nov",(K43/P43-1)),0)</f>
        <v>-0.0833333333333334</v>
      </c>
      <c r="S43" s="100" t="str">
        <f aca="false">IF(N43&gt;0,IF(O43="","-",IF(R43&lt;0%,"DEGROWTH","GROWTH")))</f>
        <v>DEGROWTH</v>
      </c>
      <c r="T43" s="101" t="n">
        <v>160</v>
      </c>
      <c r="U43" s="101" t="str">
        <f aca="false">IF(F43&lt;=$V$2,"Dec","")</f>
        <v>Dec</v>
      </c>
      <c r="V43" s="97" t="n">
        <v>160</v>
      </c>
      <c r="W43" s="104" t="n">
        <f aca="false">K43-V43</f>
        <v>280</v>
      </c>
      <c r="X43" s="103" t="n">
        <f aca="false">IFERROR(IF(U43="Dec",(K43/V43-1)),0)</f>
        <v>1.75</v>
      </c>
      <c r="Y43" s="104" t="str">
        <f aca="false">IF(T43&gt;0,IF(U43="","-",IF(X43&lt;0%,"DEGROWTH","GROWTH")))</f>
        <v>GROWTH</v>
      </c>
      <c r="Z43" s="24" t="n">
        <v>0</v>
      </c>
      <c r="AA43" s="24" t="n">
        <f aca="false">IF(H43&gt;0,1,0)</f>
        <v>0</v>
      </c>
      <c r="AB43" s="3" t="n">
        <v>1000002737</v>
      </c>
      <c r="AC43" s="3"/>
    </row>
    <row r="44" customFormat="false" ht="14.25" hidden="true" customHeight="true" outlineLevel="0" collapsed="false">
      <c r="A44" s="23" t="s">
        <v>133</v>
      </c>
      <c r="B44" s="65" t="s">
        <v>21</v>
      </c>
      <c r="C44" s="65" t="s">
        <v>703</v>
      </c>
      <c r="D44" s="65" t="n">
        <v>1000002750</v>
      </c>
      <c r="E44" s="65" t="s">
        <v>704</v>
      </c>
      <c r="F44" s="67" t="n">
        <v>44700</v>
      </c>
      <c r="G44" s="67" t="str">
        <f aca="false">IF(I44&gt;0,"Targeted Dealer","-")</f>
        <v>Targeted Dealer</v>
      </c>
      <c r="H44" s="67"/>
      <c r="I44" s="68" t="n">
        <v>50</v>
      </c>
      <c r="J44" s="68" t="n">
        <f aca="false">I44/$J$1*$E$1</f>
        <v>1043.54838709677</v>
      </c>
      <c r="K44" s="97" t="n">
        <v>40</v>
      </c>
      <c r="L44" s="69" t="n">
        <f aca="false">K44-J44</f>
        <v>-1003.54838709677</v>
      </c>
      <c r="M44" s="69" t="n">
        <f aca="false">IFERROR((K44/J44%),"-")</f>
        <v>3.83307573415765</v>
      </c>
      <c r="N44" s="100" t="n">
        <v>60</v>
      </c>
      <c r="O44" s="98" t="str">
        <f aca="false">IF(F44&lt;=$P$2,"Nov","")</f>
        <v>Nov</v>
      </c>
      <c r="P44" s="97" t="n">
        <v>60</v>
      </c>
      <c r="Q44" s="100" t="n">
        <f aca="false">K44-P44</f>
        <v>-20</v>
      </c>
      <c r="R44" s="98" t="n">
        <f aca="false">IFERROR(IF(O44="Nov",(K44/P44-1)),0)</f>
        <v>-0.333333333333333</v>
      </c>
      <c r="S44" s="100" t="str">
        <f aca="false">IF(N44&gt;0,IF(O44="","-",IF(R44&lt;0%,"DEGROWTH","GROWTH")))</f>
        <v>DEGROWTH</v>
      </c>
      <c r="T44" s="101" t="n">
        <v>40</v>
      </c>
      <c r="U44" s="101" t="str">
        <f aca="false">IF(F44&lt;=$V$2,"Dec","")</f>
        <v>Dec</v>
      </c>
      <c r="V44" s="97" t="n">
        <v>40</v>
      </c>
      <c r="W44" s="104" t="n">
        <f aca="false">K44-V44</f>
        <v>0</v>
      </c>
      <c r="X44" s="103" t="n">
        <f aca="false">IFERROR(IF(U44="Dec",(K44/V44-1)),0)</f>
        <v>0</v>
      </c>
      <c r="Y44" s="104" t="str">
        <f aca="false">IF(T44&gt;0,IF(U44="","-",IF(X44&lt;0%,"DEGROWTH","GROWTH")))</f>
        <v>GROWTH</v>
      </c>
      <c r="Z44" s="24" t="n">
        <v>0</v>
      </c>
      <c r="AA44" s="24" t="n">
        <f aca="false">IF(H44&gt;0,1,0)</f>
        <v>0</v>
      </c>
      <c r="AB44" s="3" t="n">
        <v>1000002750</v>
      </c>
      <c r="AC44" s="3"/>
    </row>
    <row r="45" customFormat="false" ht="14.25" hidden="true" customHeight="true" outlineLevel="0" collapsed="false">
      <c r="A45" s="23" t="s">
        <v>133</v>
      </c>
      <c r="B45" s="65" t="s">
        <v>21</v>
      </c>
      <c r="C45" s="65" t="s">
        <v>705</v>
      </c>
      <c r="D45" s="65" t="n">
        <v>1000002818</v>
      </c>
      <c r="E45" s="65" t="s">
        <v>706</v>
      </c>
      <c r="F45" s="67" t="n">
        <v>44732</v>
      </c>
      <c r="G45" s="67" t="str">
        <f aca="false">IF(I45&gt;0,"Targeted Dealer","-")</f>
        <v>Targeted Dealer</v>
      </c>
      <c r="H45" s="67" t="s">
        <v>627</v>
      </c>
      <c r="I45" s="68" t="n">
        <v>30</v>
      </c>
      <c r="J45" s="68" t="n">
        <f aca="false">I45/$J$1*$E$1</f>
        <v>626.129032258065</v>
      </c>
      <c r="K45" s="97" t="n">
        <v>40</v>
      </c>
      <c r="L45" s="69" t="n">
        <f aca="false">K45-J45</f>
        <v>-586.129032258065</v>
      </c>
      <c r="M45" s="69" t="n">
        <f aca="false">IFERROR((K45/J45%),"-")</f>
        <v>6.38845955692942</v>
      </c>
      <c r="N45" s="100" t="n">
        <v>30</v>
      </c>
      <c r="O45" s="98" t="str">
        <f aca="false">IF(F45&lt;=$P$2,"Nov","")</f>
        <v>Nov</v>
      </c>
      <c r="P45" s="97" t="n">
        <v>30</v>
      </c>
      <c r="Q45" s="100" t="n">
        <f aca="false">K45-P45</f>
        <v>10</v>
      </c>
      <c r="R45" s="98" t="n">
        <f aca="false">IFERROR(IF(O45="Nov",(K45/P45-1)),0)</f>
        <v>0.333333333333333</v>
      </c>
      <c r="S45" s="100" t="str">
        <f aca="false">IF(N45&gt;0,IF(O45="","-",IF(R45&lt;0%,"DEGROWTH","GROWTH")))</f>
        <v>GROWTH</v>
      </c>
      <c r="T45" s="101" t="n">
        <v>20</v>
      </c>
      <c r="U45" s="101" t="str">
        <f aca="false">IF(F45&lt;=$V$2,"Dec","")</f>
        <v>Dec</v>
      </c>
      <c r="V45" s="97" t="n">
        <v>20</v>
      </c>
      <c r="W45" s="104" t="n">
        <f aca="false">K45-V45</f>
        <v>20</v>
      </c>
      <c r="X45" s="103" t="n">
        <f aca="false">IFERROR(IF(U45="Dec",(K45/V45-1)),0)</f>
        <v>1</v>
      </c>
      <c r="Y45" s="104" t="str">
        <f aca="false">IF(T45&gt;0,IF(U45="","-",IF(X45&lt;0%,"DEGROWTH","GROWTH")))</f>
        <v>GROWTH</v>
      </c>
      <c r="Z45" s="24" t="n">
        <v>0</v>
      </c>
      <c r="AA45" s="24" t="n">
        <f aca="false">IF(H45&gt;0,1,0)</f>
        <v>1</v>
      </c>
      <c r="AB45" s="3" t="n">
        <v>1000002818</v>
      </c>
      <c r="AC45" s="3"/>
    </row>
    <row r="46" customFormat="false" ht="14.25" hidden="true" customHeight="true" outlineLevel="0" collapsed="false">
      <c r="A46" s="23" t="s">
        <v>133</v>
      </c>
      <c r="B46" s="65" t="s">
        <v>21</v>
      </c>
      <c r="C46" s="65" t="s">
        <v>3744</v>
      </c>
      <c r="D46" s="65" t="n">
        <v>1000002848</v>
      </c>
      <c r="E46" s="65" t="s">
        <v>3745</v>
      </c>
      <c r="F46" s="67" t="n">
        <v>44772</v>
      </c>
      <c r="G46" s="67" t="str">
        <f aca="false">IF(I46&gt;0,"Targeted Dealer","-")</f>
        <v>Targeted Dealer</v>
      </c>
      <c r="H46" s="67"/>
      <c r="I46" s="68" t="n">
        <v>20</v>
      </c>
      <c r="J46" s="68" t="n">
        <f aca="false">I46/$J$1*$E$1</f>
        <v>417.41935483871</v>
      </c>
      <c r="K46" s="97" t="n">
        <v>15</v>
      </c>
      <c r="L46" s="69" t="n">
        <f aca="false">K46-J46</f>
        <v>-402.41935483871</v>
      </c>
      <c r="M46" s="69" t="n">
        <f aca="false">IFERROR((K46/J46%),"-")</f>
        <v>3.5935085007728</v>
      </c>
      <c r="N46" s="100" t="n">
        <v>15</v>
      </c>
      <c r="O46" s="98" t="str">
        <f aca="false">IF(F46&lt;=$P$2,"Nov","")</f>
        <v>Nov</v>
      </c>
      <c r="P46" s="97" t="n">
        <v>15</v>
      </c>
      <c r="Q46" s="100" t="n">
        <f aca="false">K46-P46</f>
        <v>0</v>
      </c>
      <c r="R46" s="98" t="n">
        <f aca="false">IFERROR(IF(O46="Nov",(K46/P46-1)),0)</f>
        <v>0</v>
      </c>
      <c r="S46" s="100" t="str">
        <f aca="false">IF(N46&gt;0,IF(O46="","-",IF(R46&lt;0%,"DEGROWTH","GROWTH")))</f>
        <v>GROWTH</v>
      </c>
      <c r="T46" s="101" t="n">
        <v>0</v>
      </c>
      <c r="U46" s="101" t="str">
        <f aca="false">IF(F46&lt;=$V$2,"Dec","")</f>
        <v>Dec</v>
      </c>
      <c r="V46" s="97" t="n">
        <v>0</v>
      </c>
      <c r="W46" s="104" t="n">
        <f aca="false">K46-V46</f>
        <v>15</v>
      </c>
      <c r="X46" s="103" t="n">
        <f aca="false">IFERROR(IF(U46="Dec",(K46/V46-1)),0)</f>
        <v>0</v>
      </c>
      <c r="Y46" s="106" t="b">
        <f aca="false">IF(T46&gt;0,IF(U46="","-",IF(X46&lt;0%,"DEGROWTH","GROWTH")))</f>
        <v>0</v>
      </c>
      <c r="Z46" s="24" t="n">
        <v>0</v>
      </c>
      <c r="AA46" s="24" t="n">
        <f aca="false">IF(H46&gt;0,1,0)</f>
        <v>0</v>
      </c>
      <c r="AB46" s="3" t="n">
        <v>1000002848</v>
      </c>
      <c r="AC46" s="3"/>
    </row>
    <row r="47" customFormat="false" ht="14.25" hidden="true" customHeight="true" outlineLevel="0" collapsed="false">
      <c r="A47" s="23" t="s">
        <v>133</v>
      </c>
      <c r="B47" s="65" t="s">
        <v>21</v>
      </c>
      <c r="C47" s="65" t="s">
        <v>3961</v>
      </c>
      <c r="D47" s="65" t="n">
        <v>1000002881</v>
      </c>
      <c r="E47" s="65" t="s">
        <v>3962</v>
      </c>
      <c r="F47" s="67" t="n">
        <v>44785</v>
      </c>
      <c r="G47" s="67" t="str">
        <f aca="false">IF(I47&gt;0,"Targeted Dealer","-")</f>
        <v>Targeted Dealer</v>
      </c>
      <c r="H47" s="67"/>
      <c r="I47" s="68" t="n">
        <v>20</v>
      </c>
      <c r="J47" s="68" t="n">
        <f aca="false">I47/$J$1*$E$1</f>
        <v>417.41935483871</v>
      </c>
      <c r="K47" s="97" t="n">
        <v>44</v>
      </c>
      <c r="L47" s="69" t="n">
        <f aca="false">K47-J47</f>
        <v>-373.41935483871</v>
      </c>
      <c r="M47" s="69" t="n">
        <f aca="false">IFERROR((K47/J47%),"-")</f>
        <v>10.5409582689335</v>
      </c>
      <c r="N47" s="100" t="n">
        <v>0</v>
      </c>
      <c r="O47" s="98" t="str">
        <f aca="false">IF(F47&lt;=$P$2,"Nov","")</f>
        <v>Nov</v>
      </c>
      <c r="P47" s="97" t="n">
        <v>0</v>
      </c>
      <c r="Q47" s="100" t="n">
        <f aca="false">K47-P47</f>
        <v>44</v>
      </c>
      <c r="R47" s="98" t="n">
        <f aca="false">IFERROR(IF(O47="Nov",(K47/P47-1)),0)</f>
        <v>0</v>
      </c>
      <c r="S47" s="105" t="b">
        <f aca="false">IF(N47&gt;0,IF(O47="","-",IF(R47&lt;0%,"DEGROWTH","GROWTH")))</f>
        <v>0</v>
      </c>
      <c r="T47" s="101" t="n">
        <v>10</v>
      </c>
      <c r="U47" s="101" t="str">
        <f aca="false">IF(F47&lt;=$V$2,"Dec","")</f>
        <v>Dec</v>
      </c>
      <c r="V47" s="97" t="n">
        <v>10</v>
      </c>
      <c r="W47" s="104" t="n">
        <f aca="false">K47-V47</f>
        <v>34</v>
      </c>
      <c r="X47" s="103" t="n">
        <f aca="false">IFERROR(IF(U47="Dec",(K47/V47-1)),0)</f>
        <v>3.4</v>
      </c>
      <c r="Y47" s="104" t="str">
        <f aca="false">IF(T47&gt;0,IF(U47="","-",IF(X47&lt;0%,"DEGROWTH","GROWTH")))</f>
        <v>GROWTH</v>
      </c>
      <c r="Z47" s="24" t="n">
        <v>0</v>
      </c>
      <c r="AA47" s="24" t="n">
        <f aca="false">IF(H47&gt;0,1,0)</f>
        <v>0</v>
      </c>
      <c r="AB47" s="3" t="n">
        <v>1000002881</v>
      </c>
      <c r="AC47" s="3"/>
    </row>
    <row r="48" customFormat="false" ht="14.25" hidden="true" customHeight="true" outlineLevel="0" collapsed="false">
      <c r="A48" s="23" t="s">
        <v>133</v>
      </c>
      <c r="B48" s="65" t="s">
        <v>21</v>
      </c>
      <c r="C48" s="65" t="s">
        <v>707</v>
      </c>
      <c r="D48" s="65" t="n">
        <v>1000002960</v>
      </c>
      <c r="E48" s="65" t="s">
        <v>708</v>
      </c>
      <c r="F48" s="67" t="n">
        <v>44818</v>
      </c>
      <c r="G48" s="67" t="str">
        <f aca="false">IF(I48&gt;0,"Targeted Dealer","-")</f>
        <v>Targeted Dealer</v>
      </c>
      <c r="H48" s="67" t="s">
        <v>627</v>
      </c>
      <c r="I48" s="68" t="n">
        <v>100</v>
      </c>
      <c r="J48" s="68" t="n">
        <f aca="false">I48/$J$1*$E$1</f>
        <v>2087.09677419355</v>
      </c>
      <c r="K48" s="97" t="n">
        <v>80</v>
      </c>
      <c r="L48" s="69" t="n">
        <f aca="false">K48-J48</f>
        <v>-2007.09677419355</v>
      </c>
      <c r="M48" s="69" t="n">
        <f aca="false">IFERROR((K48/J48%),"-")</f>
        <v>3.83307573415765</v>
      </c>
      <c r="N48" s="100" t="n">
        <v>100</v>
      </c>
      <c r="O48" s="98" t="str">
        <f aca="false">IF(F48&lt;=$P$2,"Nov","")</f>
        <v>Nov</v>
      </c>
      <c r="P48" s="97" t="n">
        <v>100</v>
      </c>
      <c r="Q48" s="100" t="n">
        <f aca="false">K48-P48</f>
        <v>-20</v>
      </c>
      <c r="R48" s="98" t="n">
        <f aca="false">IFERROR(IF(O48="Nov",(K48/P48-1)),0)</f>
        <v>-0.2</v>
      </c>
      <c r="S48" s="100" t="str">
        <f aca="false">IF(N48&gt;0,IF(O48="","-",IF(R48&lt;0%,"DEGROWTH","GROWTH")))</f>
        <v>DEGROWTH</v>
      </c>
      <c r="T48" s="101" t="n">
        <v>40</v>
      </c>
      <c r="U48" s="101" t="str">
        <f aca="false">IF(F48&lt;=$V$2,"Dec","")</f>
        <v>Dec</v>
      </c>
      <c r="V48" s="97" t="n">
        <v>40</v>
      </c>
      <c r="W48" s="104" t="n">
        <f aca="false">K48-V48</f>
        <v>40</v>
      </c>
      <c r="X48" s="103" t="n">
        <f aca="false">IFERROR(IF(U48="Dec",(K48/V48-1)),0)</f>
        <v>1</v>
      </c>
      <c r="Y48" s="104" t="str">
        <f aca="false">IF(T48&gt;0,IF(U48="","-",IF(X48&lt;0%,"DEGROWTH","GROWTH")))</f>
        <v>GROWTH</v>
      </c>
      <c r="Z48" s="24" t="n">
        <v>0</v>
      </c>
      <c r="AA48" s="24" t="n">
        <f aca="false">IF(H48&gt;0,1,0)</f>
        <v>1</v>
      </c>
      <c r="AB48" s="3" t="n">
        <v>1000002960</v>
      </c>
      <c r="AC48" s="3"/>
    </row>
    <row r="49" customFormat="false" ht="14.25" hidden="true" customHeight="true" outlineLevel="0" collapsed="false">
      <c r="A49" s="23" t="s">
        <v>133</v>
      </c>
      <c r="B49" s="65" t="s">
        <v>21</v>
      </c>
      <c r="C49" s="65" t="s">
        <v>4339</v>
      </c>
      <c r="D49" s="65" t="n">
        <v>1000003102</v>
      </c>
      <c r="E49" s="65" t="s">
        <v>4340</v>
      </c>
      <c r="F49" s="67" t="n">
        <v>44877</v>
      </c>
      <c r="G49" s="67" t="str">
        <f aca="false">IF(I49&gt;0,"Targeted Dealer","-")</f>
        <v>Targeted Dealer</v>
      </c>
      <c r="H49" s="67"/>
      <c r="I49" s="68" t="n">
        <v>20</v>
      </c>
      <c r="J49" s="68" t="n">
        <f aca="false">I49/$J$1*$E$1</f>
        <v>417.41935483871</v>
      </c>
      <c r="K49" s="97" t="n">
        <v>0</v>
      </c>
      <c r="L49" s="69" t="n">
        <f aca="false">K49-J49</f>
        <v>-417.41935483871</v>
      </c>
      <c r="M49" s="69" t="n">
        <f aca="false">IFERROR((K49/J49%),"-")</f>
        <v>0</v>
      </c>
      <c r="N49" s="100" t="n">
        <v>13</v>
      </c>
      <c r="O49" s="98" t="str">
        <f aca="false">IF(F49&lt;=$P$2,"Nov","")</f>
        <v>Nov</v>
      </c>
      <c r="P49" s="97" t="n">
        <v>13</v>
      </c>
      <c r="Q49" s="100" t="n">
        <f aca="false">K49-P49</f>
        <v>-13</v>
      </c>
      <c r="R49" s="98" t="n">
        <f aca="false">IFERROR(IF(O49="Nov",(K49/P49-1)),0)</f>
        <v>-1</v>
      </c>
      <c r="S49" s="100" t="str">
        <f aca="false">IF(N49&gt;0,IF(O49="","-",IF(R49&lt;0%,"DEGROWTH","GROWTH")))</f>
        <v>DEGROWTH</v>
      </c>
      <c r="T49" s="101" t="n">
        <v>20</v>
      </c>
      <c r="U49" s="101" t="str">
        <f aca="false">IF(F49&lt;=$V$2,"Dec","")</f>
        <v>Dec</v>
      </c>
      <c r="V49" s="97" t="n">
        <v>20</v>
      </c>
      <c r="W49" s="104" t="n">
        <f aca="false">K49-V49</f>
        <v>-20</v>
      </c>
      <c r="X49" s="103" t="n">
        <f aca="false">IFERROR(IF(U49="Dec",(K49/V49-1)),0)</f>
        <v>-1</v>
      </c>
      <c r="Y49" s="104" t="str">
        <f aca="false">IF(T49&gt;0,IF(U49="","-",IF(X49&lt;0%,"DEGROWTH","GROWTH")))</f>
        <v>DEGROWTH</v>
      </c>
      <c r="Z49" s="24" t="n">
        <v>1</v>
      </c>
      <c r="AA49" s="24" t="n">
        <f aca="false">IF(H49&gt;0,1,0)</f>
        <v>0</v>
      </c>
      <c r="AB49" s="3" t="n">
        <v>1000003102</v>
      </c>
      <c r="AC49" s="3"/>
    </row>
    <row r="50" customFormat="false" ht="14.25" hidden="true" customHeight="true" outlineLevel="0" collapsed="false">
      <c r="A50" s="23" t="s">
        <v>133</v>
      </c>
      <c r="B50" s="65" t="s">
        <v>21</v>
      </c>
      <c r="C50" s="65" t="s">
        <v>4341</v>
      </c>
      <c r="D50" s="65" t="n">
        <v>1000003132</v>
      </c>
      <c r="E50" s="65" t="s">
        <v>4342</v>
      </c>
      <c r="F50" s="67" t="n">
        <v>44911</v>
      </c>
      <c r="G50" s="67" t="str">
        <f aca="false">IF(I50&gt;0,"Targeted Dealer","-")</f>
        <v>-</v>
      </c>
      <c r="H50" s="67"/>
      <c r="I50" s="68" t="n">
        <v>0</v>
      </c>
      <c r="J50" s="68" t="n">
        <f aca="false">I50/$J$1*$E$1</f>
        <v>0</v>
      </c>
      <c r="K50" s="97" t="n">
        <v>0</v>
      </c>
      <c r="L50" s="69" t="n">
        <f aca="false">K50-J50</f>
        <v>0</v>
      </c>
      <c r="M50" s="69" t="str">
        <f aca="false">IFERROR((K50/J50%),"-")</f>
        <v>-</v>
      </c>
      <c r="N50" s="100" t="n">
        <v>0</v>
      </c>
      <c r="O50" s="98" t="str">
        <f aca="false">IF(F50&lt;=$P$2,"Nov","")</f>
        <v>Nov</v>
      </c>
      <c r="P50" s="97" t="n">
        <v>0</v>
      </c>
      <c r="Q50" s="100" t="n">
        <f aca="false">K50-P50</f>
        <v>0</v>
      </c>
      <c r="R50" s="98" t="n">
        <f aca="false">IFERROR(IF(O50="Nov",(K50/P50-1)),0)</f>
        <v>0</v>
      </c>
      <c r="S50" s="105" t="b">
        <f aca="false">IF(N50&gt;0,IF(O50="","-",IF(R50&lt;0%,"DEGROWTH","GROWTH")))</f>
        <v>0</v>
      </c>
      <c r="T50" s="101" t="n">
        <v>52</v>
      </c>
      <c r="U50" s="101" t="str">
        <f aca="false">IF(F50&lt;=$V$2,"Dec","")</f>
        <v>Dec</v>
      </c>
      <c r="V50" s="97" t="n">
        <v>52</v>
      </c>
      <c r="W50" s="104" t="n">
        <f aca="false">K50-V50</f>
        <v>-52</v>
      </c>
      <c r="X50" s="103" t="n">
        <f aca="false">IFERROR(IF(U50="Dec",(K50/V50-1)),0)</f>
        <v>-1</v>
      </c>
      <c r="Y50" s="104" t="str">
        <f aca="false">IF(T50&gt;0,IF(U50="","-",IF(X50&lt;0%,"DEGROWTH","GROWTH")))</f>
        <v>DEGROWTH</v>
      </c>
      <c r="Z50" s="24" t="n">
        <v>1</v>
      </c>
      <c r="AA50" s="24" t="n">
        <f aca="false">IF(H50&gt;0,1,0)</f>
        <v>0</v>
      </c>
      <c r="AB50" s="3" t="n">
        <v>1000003132</v>
      </c>
      <c r="AC50" s="3"/>
    </row>
    <row r="51" customFormat="false" ht="14.25" hidden="true" customHeight="true" outlineLevel="0" collapsed="false">
      <c r="A51" s="23" t="s">
        <v>133</v>
      </c>
      <c r="B51" s="65" t="s">
        <v>21</v>
      </c>
      <c r="C51" s="65" t="s">
        <v>709</v>
      </c>
      <c r="D51" s="65" t="n">
        <v>1000003133</v>
      </c>
      <c r="E51" s="65" t="s">
        <v>710</v>
      </c>
      <c r="F51" s="67" t="n">
        <v>44911</v>
      </c>
      <c r="G51" s="67" t="str">
        <f aca="false">IF(I51&gt;0,"Targeted Dealer","-")</f>
        <v>Targeted Dealer</v>
      </c>
      <c r="H51" s="67" t="s">
        <v>627</v>
      </c>
      <c r="I51" s="68" t="n">
        <v>45</v>
      </c>
      <c r="J51" s="68" t="n">
        <f aca="false">I51/$J$1*$E$1</f>
        <v>939.193548387097</v>
      </c>
      <c r="K51" s="97" t="n">
        <v>33</v>
      </c>
      <c r="L51" s="69" t="n">
        <f aca="false">K51-J51</f>
        <v>-906.193548387097</v>
      </c>
      <c r="M51" s="69" t="n">
        <f aca="false">IFERROR((K51/J51%),"-")</f>
        <v>3.51365275631118</v>
      </c>
      <c r="N51" s="100" t="n">
        <v>20</v>
      </c>
      <c r="O51" s="98" t="str">
        <f aca="false">IF(F51&lt;=$P$2,"Nov","")</f>
        <v>Nov</v>
      </c>
      <c r="P51" s="97" t="n">
        <v>20</v>
      </c>
      <c r="Q51" s="100" t="n">
        <f aca="false">K51-P51</f>
        <v>13</v>
      </c>
      <c r="R51" s="98" t="n">
        <f aca="false">IFERROR(IF(O51="Nov",(K51/P51-1)),0)</f>
        <v>0.65</v>
      </c>
      <c r="S51" s="100" t="str">
        <f aca="false">IF(N51&gt;0,IF(O51="","-",IF(R51&lt;0%,"DEGROWTH","GROWTH")))</f>
        <v>GROWTH</v>
      </c>
      <c r="T51" s="101" t="n">
        <v>40</v>
      </c>
      <c r="U51" s="101" t="str">
        <f aca="false">IF(F51&lt;=$V$2,"Dec","")</f>
        <v>Dec</v>
      </c>
      <c r="V51" s="97" t="n">
        <v>40</v>
      </c>
      <c r="W51" s="104" t="n">
        <f aca="false">K51-V51</f>
        <v>-7</v>
      </c>
      <c r="X51" s="103" t="n">
        <f aca="false">IFERROR(IF(U51="Dec",(K51/V51-1)),0)</f>
        <v>-0.175</v>
      </c>
      <c r="Y51" s="104" t="str">
        <f aca="false">IF(T51&gt;0,IF(U51="","-",IF(X51&lt;0%,"DEGROWTH","GROWTH")))</f>
        <v>DEGROWTH</v>
      </c>
      <c r="Z51" s="24" t="n">
        <v>0</v>
      </c>
      <c r="AA51" s="24" t="n">
        <f aca="false">IF(H51&gt;0,1,0)</f>
        <v>1</v>
      </c>
      <c r="AB51" s="3" t="n">
        <v>1000003133</v>
      </c>
      <c r="AC51" s="3"/>
    </row>
    <row r="52" customFormat="false" ht="14.25" hidden="true" customHeight="true" outlineLevel="0" collapsed="false">
      <c r="A52" s="23" t="s">
        <v>133</v>
      </c>
      <c r="B52" s="65" t="s">
        <v>21</v>
      </c>
      <c r="C52" s="65" t="s">
        <v>711</v>
      </c>
      <c r="D52" s="65" t="n">
        <v>1000003202</v>
      </c>
      <c r="E52" s="65" t="s">
        <v>712</v>
      </c>
      <c r="F52" s="67" t="n">
        <v>44926</v>
      </c>
      <c r="G52" s="67" t="str">
        <f aca="false">IF(I52&gt;0,"Targeted Dealer","-")</f>
        <v>Targeted Dealer</v>
      </c>
      <c r="H52" s="67"/>
      <c r="I52" s="68" t="n">
        <v>40</v>
      </c>
      <c r="J52" s="68" t="n">
        <f aca="false">I52/$J$1*$E$1</f>
        <v>834.838709677419</v>
      </c>
      <c r="K52" s="97" t="n">
        <v>40</v>
      </c>
      <c r="L52" s="69" t="n">
        <f aca="false">K52-J52</f>
        <v>-794.838709677419</v>
      </c>
      <c r="M52" s="69" t="n">
        <f aca="false">IFERROR((K52/J52%),"-")</f>
        <v>4.79134466769706</v>
      </c>
      <c r="N52" s="100" t="n">
        <v>30</v>
      </c>
      <c r="O52" s="98" t="str">
        <f aca="false">IF(F52&lt;=$P$2,"Nov","")</f>
        <v>Nov</v>
      </c>
      <c r="P52" s="97" t="n">
        <v>30</v>
      </c>
      <c r="Q52" s="100" t="n">
        <f aca="false">K52-P52</f>
        <v>10</v>
      </c>
      <c r="R52" s="98" t="n">
        <f aca="false">IFERROR(IF(O52="Nov",(K52/P52-1)),0)</f>
        <v>0.333333333333333</v>
      </c>
      <c r="S52" s="100" t="str">
        <f aca="false">IF(N52&gt;0,IF(O52="","-",IF(R52&lt;0%,"DEGROWTH","GROWTH")))</f>
        <v>GROWTH</v>
      </c>
      <c r="T52" s="101" t="n">
        <v>30</v>
      </c>
      <c r="U52" s="101" t="str">
        <f aca="false">IF(F52&lt;=$V$2,"Dec","")</f>
        <v>Dec</v>
      </c>
      <c r="V52" s="97" t="n">
        <v>30</v>
      </c>
      <c r="W52" s="104" t="n">
        <f aca="false">K52-V52</f>
        <v>10</v>
      </c>
      <c r="X52" s="103" t="n">
        <f aca="false">IFERROR(IF(U52="Dec",(K52/V52-1)),0)</f>
        <v>0.333333333333333</v>
      </c>
      <c r="Y52" s="104" t="str">
        <f aca="false">IF(T52&gt;0,IF(U52="","-",IF(X52&lt;0%,"DEGROWTH","GROWTH")))</f>
        <v>GROWTH</v>
      </c>
      <c r="Z52" s="24" t="n">
        <v>0</v>
      </c>
      <c r="AA52" s="24" t="n">
        <f aca="false">IF(H52&gt;0,1,0)</f>
        <v>0</v>
      </c>
      <c r="AB52" s="3" t="n">
        <v>1000003202</v>
      </c>
      <c r="AC52" s="3"/>
    </row>
    <row r="53" customFormat="false" ht="14.25" hidden="true" customHeight="true" outlineLevel="0" collapsed="false">
      <c r="A53" s="23" t="s">
        <v>133</v>
      </c>
      <c r="B53" s="65" t="s">
        <v>21</v>
      </c>
      <c r="C53" s="65" t="s">
        <v>713</v>
      </c>
      <c r="D53" s="65" t="n">
        <v>1000003200</v>
      </c>
      <c r="E53" s="65" t="s">
        <v>714</v>
      </c>
      <c r="F53" s="67" t="n">
        <v>44926</v>
      </c>
      <c r="G53" s="67" t="str">
        <f aca="false">IF(I53&gt;0,"Targeted Dealer","-")</f>
        <v>Targeted Dealer</v>
      </c>
      <c r="H53" s="67"/>
      <c r="I53" s="68" t="n">
        <v>100</v>
      </c>
      <c r="J53" s="68" t="n">
        <f aca="false">I53/$J$1*$E$1</f>
        <v>2087.09677419355</v>
      </c>
      <c r="K53" s="97" t="n">
        <v>127</v>
      </c>
      <c r="L53" s="69" t="n">
        <f aca="false">K53-J53</f>
        <v>-1960.09677419355</v>
      </c>
      <c r="M53" s="69" t="n">
        <f aca="false">IFERROR((K53/J53%),"-")</f>
        <v>6.08500772797527</v>
      </c>
      <c r="N53" s="100" t="n">
        <v>90</v>
      </c>
      <c r="O53" s="98" t="str">
        <f aca="false">IF(F53&lt;=$P$2,"Nov","")</f>
        <v>Nov</v>
      </c>
      <c r="P53" s="97" t="n">
        <v>90</v>
      </c>
      <c r="Q53" s="100" t="n">
        <f aca="false">K53-P53</f>
        <v>37</v>
      </c>
      <c r="R53" s="98" t="n">
        <f aca="false">IFERROR(IF(O53="Nov",(K53/P53-1)),0)</f>
        <v>0.411111111111111</v>
      </c>
      <c r="S53" s="100" t="str">
        <f aca="false">IF(N53&gt;0,IF(O53="","-",IF(R53&lt;0%,"DEGROWTH","GROWTH")))</f>
        <v>GROWTH</v>
      </c>
      <c r="T53" s="101" t="n">
        <v>62</v>
      </c>
      <c r="U53" s="101" t="str">
        <f aca="false">IF(F53&lt;=$V$2,"Dec","")</f>
        <v>Dec</v>
      </c>
      <c r="V53" s="97" t="n">
        <v>62</v>
      </c>
      <c r="W53" s="104" t="n">
        <f aca="false">K53-V53</f>
        <v>65</v>
      </c>
      <c r="X53" s="103" t="n">
        <f aca="false">IFERROR(IF(U53="Dec",(K53/V53-1)),0)</f>
        <v>1.04838709677419</v>
      </c>
      <c r="Y53" s="104" t="str">
        <f aca="false">IF(T53&gt;0,IF(U53="","-",IF(X53&lt;0%,"DEGROWTH","GROWTH")))</f>
        <v>GROWTH</v>
      </c>
      <c r="Z53" s="24" t="n">
        <v>0</v>
      </c>
      <c r="AA53" s="24" t="n">
        <f aca="false">IF(H53&gt;0,1,0)</f>
        <v>0</v>
      </c>
      <c r="AB53" s="3" t="n">
        <v>1000003200</v>
      </c>
      <c r="AC53" s="3"/>
    </row>
    <row r="54" customFormat="false" ht="14.25" hidden="true" customHeight="true" outlineLevel="0" collapsed="false">
      <c r="A54" s="23" t="s">
        <v>133</v>
      </c>
      <c r="B54" s="65" t="s">
        <v>21</v>
      </c>
      <c r="C54" s="65" t="s">
        <v>164</v>
      </c>
      <c r="D54" s="65" t="n">
        <v>1000003243</v>
      </c>
      <c r="E54" s="65" t="s">
        <v>165</v>
      </c>
      <c r="F54" s="67" t="n">
        <v>44937</v>
      </c>
      <c r="G54" s="67" t="str">
        <f aca="false">IF(I54&gt;0,"Targeted Dealer","-")</f>
        <v>Targeted Dealer</v>
      </c>
      <c r="H54" s="67"/>
      <c r="I54" s="68" t="n">
        <v>40</v>
      </c>
      <c r="J54" s="68" t="n">
        <f aca="false">I54/$J$1*$E$1</f>
        <v>834.838709677419</v>
      </c>
      <c r="K54" s="97" t="n">
        <v>43.5</v>
      </c>
      <c r="L54" s="69" t="n">
        <f aca="false">K54-J54</f>
        <v>-791.338709677419</v>
      </c>
      <c r="M54" s="69" t="n">
        <f aca="false">IFERROR((K54/J54%),"-")</f>
        <v>5.21058732612056</v>
      </c>
      <c r="N54" s="100" t="n">
        <v>55</v>
      </c>
      <c r="O54" s="98" t="str">
        <f aca="false">IF(F54&lt;=$P$2,"Nov","")</f>
        <v>Nov</v>
      </c>
      <c r="P54" s="97" t="n">
        <v>55</v>
      </c>
      <c r="Q54" s="100" t="n">
        <f aca="false">K54-P54</f>
        <v>-11.5</v>
      </c>
      <c r="R54" s="98" t="n">
        <f aca="false">IFERROR(IF(O54="Nov",(K54/P54-1)),0)</f>
        <v>-0.209090909090909</v>
      </c>
      <c r="S54" s="100" t="str">
        <f aca="false">IF(N54&gt;0,IF(O54="","-",IF(R54&lt;0%,"DEGROWTH","GROWTH")))</f>
        <v>DEGROWTH</v>
      </c>
      <c r="T54" s="101" t="n">
        <v>0</v>
      </c>
      <c r="U54" s="101" t="str">
        <f aca="false">IF(F54&lt;=$V$2,"Dec","")</f>
        <v>Dec</v>
      </c>
      <c r="V54" s="97" t="n">
        <v>0</v>
      </c>
      <c r="W54" s="104" t="n">
        <f aca="false">K54-V54</f>
        <v>43.5</v>
      </c>
      <c r="X54" s="103" t="n">
        <f aca="false">IFERROR(IF(U54="Dec",(K54/V54-1)),0)</f>
        <v>0</v>
      </c>
      <c r="Y54" s="106" t="b">
        <f aca="false">IF(T54&gt;0,IF(U54="","-",IF(X54&lt;0%,"DEGROWTH","GROWTH")))</f>
        <v>0</v>
      </c>
      <c r="Z54" s="24" t="n">
        <v>0</v>
      </c>
      <c r="AA54" s="24" t="n">
        <f aca="false">IF(H54&gt;0,1,0)</f>
        <v>0</v>
      </c>
      <c r="AB54" s="3" t="n">
        <v>1000003243</v>
      </c>
      <c r="AC54" s="3"/>
    </row>
    <row r="55" customFormat="false" ht="14.25" hidden="true" customHeight="true" outlineLevel="0" collapsed="false">
      <c r="A55" s="23" t="s">
        <v>133</v>
      </c>
      <c r="B55" s="65" t="s">
        <v>21</v>
      </c>
      <c r="C55" s="65" t="s">
        <v>715</v>
      </c>
      <c r="D55" s="65" t="n">
        <v>1000003314</v>
      </c>
      <c r="E55" s="65" t="s">
        <v>716</v>
      </c>
      <c r="F55" s="67" t="n">
        <v>44957</v>
      </c>
      <c r="G55" s="67" t="str">
        <f aca="false">IF(I55&gt;0,"Targeted Dealer","-")</f>
        <v>Targeted Dealer</v>
      </c>
      <c r="H55" s="67"/>
      <c r="I55" s="68" t="n">
        <v>40</v>
      </c>
      <c r="J55" s="68" t="n">
        <f aca="false">I55/$J$1*$E$1</f>
        <v>834.838709677419</v>
      </c>
      <c r="K55" s="97" t="n">
        <v>35</v>
      </c>
      <c r="L55" s="69" t="n">
        <f aca="false">K55-J55</f>
        <v>-799.838709677419</v>
      </c>
      <c r="M55" s="69" t="n">
        <f aca="false">IFERROR((K55/J55%),"-")</f>
        <v>4.19242658423493</v>
      </c>
      <c r="N55" s="100" t="n">
        <v>22.5</v>
      </c>
      <c r="O55" s="98" t="str">
        <f aca="false">IF(F55&lt;=$P$2,"Nov","")</f>
        <v>Nov</v>
      </c>
      <c r="P55" s="97" t="n">
        <v>22.5</v>
      </c>
      <c r="Q55" s="100" t="n">
        <f aca="false">K55-P55</f>
        <v>12.5</v>
      </c>
      <c r="R55" s="98" t="n">
        <f aca="false">IFERROR(IF(O55="Nov",(K55/P55-1)),0)</f>
        <v>0.555555555555556</v>
      </c>
      <c r="S55" s="100" t="str">
        <f aca="false">IF(N55&gt;0,IF(O55="","-",IF(R55&lt;0%,"DEGROWTH","GROWTH")))</f>
        <v>GROWTH</v>
      </c>
      <c r="T55" s="101" t="n">
        <v>40</v>
      </c>
      <c r="U55" s="101" t="str">
        <f aca="false">IF(F55&lt;=$V$2,"Dec","")</f>
        <v>Dec</v>
      </c>
      <c r="V55" s="97" t="n">
        <v>40</v>
      </c>
      <c r="W55" s="104" t="n">
        <f aca="false">K55-V55</f>
        <v>-5</v>
      </c>
      <c r="X55" s="103" t="n">
        <f aca="false">IFERROR(IF(U55="Dec",(K55/V55-1)),0)</f>
        <v>-0.125</v>
      </c>
      <c r="Y55" s="104" t="str">
        <f aca="false">IF(T55&gt;0,IF(U55="","-",IF(X55&lt;0%,"DEGROWTH","GROWTH")))</f>
        <v>DEGROWTH</v>
      </c>
      <c r="Z55" s="24" t="n">
        <v>0</v>
      </c>
      <c r="AA55" s="24" t="n">
        <f aca="false">IF(H55&gt;0,1,0)</f>
        <v>0</v>
      </c>
      <c r="AB55" s="3" t="n">
        <v>1000003314</v>
      </c>
      <c r="AC55" s="3"/>
    </row>
    <row r="56" customFormat="false" ht="14.25" hidden="true" customHeight="true" outlineLevel="0" collapsed="false">
      <c r="A56" s="23" t="s">
        <v>133</v>
      </c>
      <c r="B56" s="65" t="s">
        <v>21</v>
      </c>
      <c r="C56" s="65" t="s">
        <v>717</v>
      </c>
      <c r="D56" s="65" t="n">
        <v>1000003488</v>
      </c>
      <c r="E56" s="65" t="s">
        <v>718</v>
      </c>
      <c r="F56" s="67" t="n">
        <v>45042</v>
      </c>
      <c r="G56" s="67" t="str">
        <f aca="false">IF(I56&gt;0,"Targeted Dealer","-")</f>
        <v>Targeted Dealer</v>
      </c>
      <c r="H56" s="67"/>
      <c r="I56" s="68" t="n">
        <v>390</v>
      </c>
      <c r="J56" s="68" t="n">
        <f aca="false">I56/$J$1*$E$1</f>
        <v>8139.67741935484</v>
      </c>
      <c r="K56" s="97" t="n">
        <v>200</v>
      </c>
      <c r="L56" s="69" t="n">
        <f aca="false">K56-J56</f>
        <v>-7939.67741935484</v>
      </c>
      <c r="M56" s="69" t="n">
        <f aca="false">IFERROR((K56/J56%),"-")</f>
        <v>2.45709982958824</v>
      </c>
      <c r="N56" s="100" t="n">
        <v>220</v>
      </c>
      <c r="O56" s="98" t="str">
        <f aca="false">IF(F56&lt;=$P$2,"Nov","")</f>
        <v>Nov</v>
      </c>
      <c r="P56" s="97" t="n">
        <v>220</v>
      </c>
      <c r="Q56" s="100" t="n">
        <f aca="false">K56-P56</f>
        <v>-20</v>
      </c>
      <c r="R56" s="98" t="n">
        <f aca="false">IFERROR(IF(O56="Nov",(K56/P56-1)),0)</f>
        <v>-0.0909090909090909</v>
      </c>
      <c r="S56" s="100" t="str">
        <f aca="false">IF(N56&gt;0,IF(O56="","-",IF(R56&lt;0%,"DEGROWTH","GROWTH")))</f>
        <v>DEGROWTH</v>
      </c>
      <c r="T56" s="101" t="n">
        <v>240</v>
      </c>
      <c r="U56" s="101" t="str">
        <f aca="false">IF(F56&lt;=$V$2,"Dec","")</f>
        <v>Dec</v>
      </c>
      <c r="V56" s="97" t="n">
        <v>240</v>
      </c>
      <c r="W56" s="104" t="n">
        <f aca="false">K56-V56</f>
        <v>-40</v>
      </c>
      <c r="X56" s="103" t="n">
        <f aca="false">IFERROR(IF(U56="Dec",(K56/V56-1)),0)</f>
        <v>-0.166666666666667</v>
      </c>
      <c r="Y56" s="104" t="str">
        <f aca="false">IF(T56&gt;0,IF(U56="","-",IF(X56&lt;0%,"DEGROWTH","GROWTH")))</f>
        <v>DEGROWTH</v>
      </c>
      <c r="Z56" s="24" t="n">
        <v>0</v>
      </c>
      <c r="AA56" s="24" t="n">
        <f aca="false">IF(H56&gt;0,1,0)</f>
        <v>0</v>
      </c>
      <c r="AB56" s="3" t="n">
        <v>1000003488</v>
      </c>
      <c r="AC56" s="3"/>
    </row>
    <row r="57" customFormat="false" ht="14.25" hidden="true" customHeight="true" outlineLevel="0" collapsed="false">
      <c r="A57" s="23" t="s">
        <v>133</v>
      </c>
      <c r="B57" s="65" t="s">
        <v>21</v>
      </c>
      <c r="C57" s="65" t="s">
        <v>719</v>
      </c>
      <c r="D57" s="65" t="n">
        <v>1000003532</v>
      </c>
      <c r="E57" s="65" t="s">
        <v>720</v>
      </c>
      <c r="F57" s="67" t="n">
        <v>45064</v>
      </c>
      <c r="G57" s="67" t="str">
        <f aca="false">IF(I57&gt;0,"Targeted Dealer","-")</f>
        <v>Targeted Dealer</v>
      </c>
      <c r="H57" s="67"/>
      <c r="I57" s="68" t="n">
        <v>80</v>
      </c>
      <c r="J57" s="68" t="n">
        <f aca="false">I57/$J$1*$E$1</f>
        <v>1669.67741935484</v>
      </c>
      <c r="K57" s="97" t="n">
        <v>100</v>
      </c>
      <c r="L57" s="69" t="n">
        <f aca="false">K57-J57</f>
        <v>-1569.67741935484</v>
      </c>
      <c r="M57" s="69" t="n">
        <f aca="false">IFERROR((K57/J57%),"-")</f>
        <v>5.98918083462133</v>
      </c>
      <c r="N57" s="100" t="n">
        <v>80</v>
      </c>
      <c r="O57" s="98" t="str">
        <f aca="false">IF(F57&lt;=$P$2,"Nov","")</f>
        <v>Nov</v>
      </c>
      <c r="P57" s="97" t="n">
        <v>80</v>
      </c>
      <c r="Q57" s="100" t="n">
        <f aca="false">K57-P57</f>
        <v>20</v>
      </c>
      <c r="R57" s="98" t="n">
        <f aca="false">IFERROR(IF(O57="Nov",(K57/P57-1)),0)</f>
        <v>0.25</v>
      </c>
      <c r="S57" s="100" t="str">
        <f aca="false">IF(N57&gt;0,IF(O57="","-",IF(R57&lt;0%,"DEGROWTH","GROWTH")))</f>
        <v>GROWTH</v>
      </c>
      <c r="T57" s="101" t="n">
        <v>80</v>
      </c>
      <c r="U57" s="101" t="str">
        <f aca="false">IF(F57&lt;=$V$2,"Dec","")</f>
        <v>Dec</v>
      </c>
      <c r="V57" s="97" t="n">
        <v>80</v>
      </c>
      <c r="W57" s="104" t="n">
        <f aca="false">K57-V57</f>
        <v>20</v>
      </c>
      <c r="X57" s="103" t="n">
        <f aca="false">IFERROR(IF(U57="Dec",(K57/V57-1)),0)</f>
        <v>0.25</v>
      </c>
      <c r="Y57" s="104" t="str">
        <f aca="false">IF(T57&gt;0,IF(U57="","-",IF(X57&lt;0%,"DEGROWTH","GROWTH")))</f>
        <v>GROWTH</v>
      </c>
      <c r="Z57" s="24" t="n">
        <v>0</v>
      </c>
      <c r="AA57" s="24" t="n">
        <f aca="false">IF(H57&gt;0,1,0)</f>
        <v>0</v>
      </c>
      <c r="AB57" s="3" t="n">
        <v>1000003532</v>
      </c>
      <c r="AC57" s="3"/>
    </row>
    <row r="58" customFormat="false" ht="14.25" hidden="true" customHeight="true" outlineLevel="0" collapsed="false">
      <c r="A58" s="23" t="s">
        <v>133</v>
      </c>
      <c r="B58" s="65" t="s">
        <v>21</v>
      </c>
      <c r="C58" s="65" t="s">
        <v>721</v>
      </c>
      <c r="D58" s="65" t="n">
        <v>1000003527</v>
      </c>
      <c r="E58" s="65" t="s">
        <v>722</v>
      </c>
      <c r="F58" s="67" t="n">
        <v>45065</v>
      </c>
      <c r="G58" s="67" t="str">
        <f aca="false">IF(I58&gt;0,"Targeted Dealer","-")</f>
        <v>Targeted Dealer</v>
      </c>
      <c r="H58" s="67"/>
      <c r="I58" s="68" t="n">
        <v>80</v>
      </c>
      <c r="J58" s="68" t="n">
        <f aca="false">I58/$J$1*$E$1</f>
        <v>1669.67741935484</v>
      </c>
      <c r="K58" s="97" t="n">
        <v>40</v>
      </c>
      <c r="L58" s="69" t="n">
        <f aca="false">K58-J58</f>
        <v>-1629.67741935484</v>
      </c>
      <c r="M58" s="69" t="n">
        <f aca="false">IFERROR((K58/J58%),"-")</f>
        <v>2.39567233384853</v>
      </c>
      <c r="N58" s="100" t="n">
        <v>60</v>
      </c>
      <c r="O58" s="98" t="str">
        <f aca="false">IF(F58&lt;=$P$2,"Nov","")</f>
        <v>Nov</v>
      </c>
      <c r="P58" s="97" t="n">
        <v>60</v>
      </c>
      <c r="Q58" s="100" t="n">
        <f aca="false">K58-P58</f>
        <v>-20</v>
      </c>
      <c r="R58" s="98" t="n">
        <f aca="false">IFERROR(IF(O58="Nov",(K58/P58-1)),0)</f>
        <v>-0.333333333333333</v>
      </c>
      <c r="S58" s="100" t="str">
        <f aca="false">IF(N58&gt;0,IF(O58="","-",IF(R58&lt;0%,"DEGROWTH","GROWTH")))</f>
        <v>DEGROWTH</v>
      </c>
      <c r="T58" s="101" t="n">
        <v>80</v>
      </c>
      <c r="U58" s="101" t="str">
        <f aca="false">IF(F58&lt;=$V$2,"Dec","")</f>
        <v>Dec</v>
      </c>
      <c r="V58" s="97" t="n">
        <v>80</v>
      </c>
      <c r="W58" s="104" t="n">
        <f aca="false">K58-V58</f>
        <v>-40</v>
      </c>
      <c r="X58" s="103" t="n">
        <f aca="false">IFERROR(IF(U58="Dec",(K58/V58-1)),0)</f>
        <v>-0.5</v>
      </c>
      <c r="Y58" s="104" t="str">
        <f aca="false">IF(T58&gt;0,IF(U58="","-",IF(X58&lt;0%,"DEGROWTH","GROWTH")))</f>
        <v>DEGROWTH</v>
      </c>
      <c r="Z58" s="24" t="n">
        <v>0</v>
      </c>
      <c r="AA58" s="24" t="n">
        <f aca="false">IF(H58&gt;0,1,0)</f>
        <v>0</v>
      </c>
      <c r="AB58" s="3" t="n">
        <v>1000003527</v>
      </c>
      <c r="AC58" s="3"/>
    </row>
    <row r="59" customFormat="false" ht="14.25" hidden="true" customHeight="true" outlineLevel="0" collapsed="false">
      <c r="A59" s="23" t="s">
        <v>133</v>
      </c>
      <c r="B59" s="65" t="s">
        <v>21</v>
      </c>
      <c r="C59" s="65" t="s">
        <v>723</v>
      </c>
      <c r="D59" s="65" t="n">
        <v>1000003545</v>
      </c>
      <c r="E59" s="65" t="s">
        <v>724</v>
      </c>
      <c r="F59" s="67" t="n">
        <v>45070</v>
      </c>
      <c r="G59" s="67" t="str">
        <f aca="false">IF(I59&gt;0,"Targeted Dealer","-")</f>
        <v>Targeted Dealer</v>
      </c>
      <c r="H59" s="67"/>
      <c r="I59" s="68" t="n">
        <v>40</v>
      </c>
      <c r="J59" s="68" t="n">
        <f aca="false">I59/$J$1*$E$1</f>
        <v>834.838709677419</v>
      </c>
      <c r="K59" s="97" t="n">
        <v>40</v>
      </c>
      <c r="L59" s="69" t="n">
        <f aca="false">K59-J59</f>
        <v>-794.838709677419</v>
      </c>
      <c r="M59" s="69" t="n">
        <f aca="false">IFERROR((K59/J59%),"-")</f>
        <v>4.79134466769706</v>
      </c>
      <c r="N59" s="100" t="n">
        <v>20</v>
      </c>
      <c r="O59" s="98" t="str">
        <f aca="false">IF(F59&lt;=$P$2,"Nov","")</f>
        <v>Nov</v>
      </c>
      <c r="P59" s="97" t="n">
        <v>20</v>
      </c>
      <c r="Q59" s="100" t="n">
        <f aca="false">K59-P59</f>
        <v>20</v>
      </c>
      <c r="R59" s="98" t="n">
        <f aca="false">IFERROR(IF(O59="Nov",(K59/P59-1)),0)</f>
        <v>1</v>
      </c>
      <c r="S59" s="100" t="str">
        <f aca="false">IF(N59&gt;0,IF(O59="","-",IF(R59&lt;0%,"DEGROWTH","GROWTH")))</f>
        <v>GROWTH</v>
      </c>
      <c r="T59" s="101" t="n">
        <v>30</v>
      </c>
      <c r="U59" s="101" t="str">
        <f aca="false">IF(F59&lt;=$V$2,"Dec","")</f>
        <v>Dec</v>
      </c>
      <c r="V59" s="97" t="n">
        <v>30</v>
      </c>
      <c r="W59" s="104" t="n">
        <f aca="false">K59-V59</f>
        <v>10</v>
      </c>
      <c r="X59" s="103" t="n">
        <f aca="false">IFERROR(IF(U59="Dec",(K59/V59-1)),0)</f>
        <v>0.333333333333333</v>
      </c>
      <c r="Y59" s="104" t="str">
        <f aca="false">IF(T59&gt;0,IF(U59="","-",IF(X59&lt;0%,"DEGROWTH","GROWTH")))</f>
        <v>GROWTH</v>
      </c>
      <c r="Z59" s="24" t="n">
        <v>0</v>
      </c>
      <c r="AA59" s="24" t="n">
        <f aca="false">IF(H59&gt;0,1,0)</f>
        <v>0</v>
      </c>
      <c r="AB59" s="3" t="n">
        <v>1000003545</v>
      </c>
      <c r="AC59" s="3"/>
    </row>
    <row r="60" customFormat="false" ht="14.25" hidden="true" customHeight="true" outlineLevel="0" collapsed="false">
      <c r="A60" s="23" t="s">
        <v>133</v>
      </c>
      <c r="B60" s="65" t="s">
        <v>21</v>
      </c>
      <c r="C60" s="65" t="s">
        <v>725</v>
      </c>
      <c r="D60" s="65" t="n">
        <v>1000003549</v>
      </c>
      <c r="E60" s="65" t="s">
        <v>726</v>
      </c>
      <c r="F60" s="67" t="n">
        <v>45071</v>
      </c>
      <c r="G60" s="67" t="str">
        <f aca="false">IF(I60&gt;0,"Targeted Dealer","-")</f>
        <v>Targeted Dealer</v>
      </c>
      <c r="H60" s="67"/>
      <c r="I60" s="68" t="n">
        <v>40</v>
      </c>
      <c r="J60" s="68" t="n">
        <f aca="false">I60/$J$1*$E$1</f>
        <v>834.838709677419</v>
      </c>
      <c r="K60" s="97" t="n">
        <v>20</v>
      </c>
      <c r="L60" s="69" t="n">
        <f aca="false">K60-J60</f>
        <v>-814.838709677419</v>
      </c>
      <c r="M60" s="69" t="n">
        <f aca="false">IFERROR((K60/J60%),"-")</f>
        <v>2.39567233384853</v>
      </c>
      <c r="N60" s="100" t="n">
        <v>20</v>
      </c>
      <c r="O60" s="98" t="str">
        <f aca="false">IF(F60&lt;=$P$2,"Nov","")</f>
        <v>Nov</v>
      </c>
      <c r="P60" s="97" t="n">
        <v>20</v>
      </c>
      <c r="Q60" s="100" t="n">
        <f aca="false">K60-P60</f>
        <v>0</v>
      </c>
      <c r="R60" s="98" t="n">
        <f aca="false">IFERROR(IF(O60="Nov",(K60/P60-1)),0)</f>
        <v>0</v>
      </c>
      <c r="S60" s="100" t="str">
        <f aca="false">IF(N60&gt;0,IF(O60="","-",IF(R60&lt;0%,"DEGROWTH","GROWTH")))</f>
        <v>GROWTH</v>
      </c>
      <c r="T60" s="101" t="n">
        <v>20</v>
      </c>
      <c r="U60" s="101" t="str">
        <f aca="false">IF(F60&lt;=$V$2,"Dec","")</f>
        <v>Dec</v>
      </c>
      <c r="V60" s="97" t="n">
        <v>20</v>
      </c>
      <c r="W60" s="104" t="n">
        <f aca="false">K60-V60</f>
        <v>0</v>
      </c>
      <c r="X60" s="103" t="n">
        <f aca="false">IFERROR(IF(U60="Dec",(K60/V60-1)),0)</f>
        <v>0</v>
      </c>
      <c r="Y60" s="104" t="str">
        <f aca="false">IF(T60&gt;0,IF(U60="","-",IF(X60&lt;0%,"DEGROWTH","GROWTH")))</f>
        <v>GROWTH</v>
      </c>
      <c r="Z60" s="24" t="n">
        <v>0</v>
      </c>
      <c r="AA60" s="24" t="n">
        <f aca="false">IF(H60&gt;0,1,0)</f>
        <v>0</v>
      </c>
      <c r="AB60" s="3" t="n">
        <v>1000003549</v>
      </c>
      <c r="AC60" s="3"/>
    </row>
    <row r="61" customFormat="false" ht="14.25" hidden="true" customHeight="true" outlineLevel="0" collapsed="false">
      <c r="A61" s="23" t="s">
        <v>133</v>
      </c>
      <c r="B61" s="65" t="s">
        <v>21</v>
      </c>
      <c r="C61" s="65" t="s">
        <v>727</v>
      </c>
      <c r="D61" s="65" t="n">
        <v>1000003596</v>
      </c>
      <c r="E61" s="65" t="s">
        <v>728</v>
      </c>
      <c r="F61" s="67" t="n">
        <v>45093</v>
      </c>
      <c r="G61" s="67" t="str">
        <f aca="false">IF(I61&gt;0,"Targeted Dealer","-")</f>
        <v>Targeted Dealer</v>
      </c>
      <c r="H61" s="67"/>
      <c r="I61" s="68" t="n">
        <v>40</v>
      </c>
      <c r="J61" s="68" t="n">
        <f aca="false">I61/$J$1*$E$1</f>
        <v>834.838709677419</v>
      </c>
      <c r="K61" s="97" t="n">
        <v>20</v>
      </c>
      <c r="L61" s="69" t="n">
        <f aca="false">K61-J61</f>
        <v>-814.838709677419</v>
      </c>
      <c r="M61" s="69" t="n">
        <f aca="false">IFERROR((K61/J61%),"-")</f>
        <v>2.39567233384853</v>
      </c>
      <c r="N61" s="100" t="n">
        <v>40</v>
      </c>
      <c r="O61" s="98" t="str">
        <f aca="false">IF(F61&lt;=$P$2,"Nov","")</f>
        <v>Nov</v>
      </c>
      <c r="P61" s="97" t="n">
        <v>40</v>
      </c>
      <c r="Q61" s="100" t="n">
        <f aca="false">K61-P61</f>
        <v>-20</v>
      </c>
      <c r="R61" s="98" t="n">
        <f aca="false">IFERROR(IF(O61="Nov",(K61/P61-1)),0)</f>
        <v>-0.5</v>
      </c>
      <c r="S61" s="100" t="str">
        <f aca="false">IF(N61&gt;0,IF(O61="","-",IF(R61&lt;0%,"DEGROWTH","GROWTH")))</f>
        <v>DEGROWTH</v>
      </c>
      <c r="T61" s="101" t="n">
        <v>40</v>
      </c>
      <c r="U61" s="101" t="str">
        <f aca="false">IF(F61&lt;=$V$2,"Dec","")</f>
        <v>Dec</v>
      </c>
      <c r="V61" s="97" t="n">
        <v>40</v>
      </c>
      <c r="W61" s="104" t="n">
        <f aca="false">K61-V61</f>
        <v>-20</v>
      </c>
      <c r="X61" s="103" t="n">
        <f aca="false">IFERROR(IF(U61="Dec",(K61/V61-1)),0)</f>
        <v>-0.5</v>
      </c>
      <c r="Y61" s="104" t="str">
        <f aca="false">IF(T61&gt;0,IF(U61="","-",IF(X61&lt;0%,"DEGROWTH","GROWTH")))</f>
        <v>DEGROWTH</v>
      </c>
      <c r="Z61" s="24" t="n">
        <v>0</v>
      </c>
      <c r="AA61" s="24" t="n">
        <f aca="false">IF(H61&gt;0,1,0)</f>
        <v>0</v>
      </c>
      <c r="AB61" s="3" t="n">
        <v>1000003596</v>
      </c>
      <c r="AC61" s="3"/>
    </row>
    <row r="62" customFormat="false" ht="14.25" hidden="true" customHeight="true" outlineLevel="0" collapsed="false">
      <c r="A62" s="23" t="s">
        <v>133</v>
      </c>
      <c r="B62" s="65" t="s">
        <v>21</v>
      </c>
      <c r="C62" s="65" t="s">
        <v>729</v>
      </c>
      <c r="D62" s="65" t="n">
        <v>1000003607</v>
      </c>
      <c r="E62" s="65" t="s">
        <v>730</v>
      </c>
      <c r="F62" s="67" t="n">
        <v>45097</v>
      </c>
      <c r="G62" s="67" t="str">
        <f aca="false">IF(I62&gt;0,"Targeted Dealer","-")</f>
        <v>Targeted Dealer</v>
      </c>
      <c r="H62" s="67"/>
      <c r="I62" s="68" t="n">
        <v>40</v>
      </c>
      <c r="J62" s="68" t="n">
        <f aca="false">I62/$J$1*$E$1</f>
        <v>834.838709677419</v>
      </c>
      <c r="K62" s="97" t="n">
        <v>20</v>
      </c>
      <c r="L62" s="69" t="n">
        <f aca="false">K62-J62</f>
        <v>-814.838709677419</v>
      </c>
      <c r="M62" s="69" t="n">
        <f aca="false">IFERROR((K62/J62%),"-")</f>
        <v>2.39567233384853</v>
      </c>
      <c r="N62" s="100" t="n">
        <v>20</v>
      </c>
      <c r="O62" s="98" t="str">
        <f aca="false">IF(F62&lt;=$P$2,"Nov","")</f>
        <v>Nov</v>
      </c>
      <c r="P62" s="97" t="n">
        <v>20</v>
      </c>
      <c r="Q62" s="100" t="n">
        <f aca="false">K62-P62</f>
        <v>0</v>
      </c>
      <c r="R62" s="98" t="n">
        <f aca="false">IFERROR(IF(O62="Nov",(K62/P62-1)),0)</f>
        <v>0</v>
      </c>
      <c r="S62" s="100" t="str">
        <f aca="false">IF(N62&gt;0,IF(O62="","-",IF(R62&lt;0%,"DEGROWTH","GROWTH")))</f>
        <v>GROWTH</v>
      </c>
      <c r="T62" s="101" t="n">
        <v>20</v>
      </c>
      <c r="U62" s="101" t="str">
        <f aca="false">IF(F62&lt;=$V$2,"Dec","")</f>
        <v>Dec</v>
      </c>
      <c r="V62" s="97" t="n">
        <v>20</v>
      </c>
      <c r="W62" s="104" t="n">
        <f aca="false">K62-V62</f>
        <v>0</v>
      </c>
      <c r="X62" s="103" t="n">
        <f aca="false">IFERROR(IF(U62="Dec",(K62/V62-1)),0)</f>
        <v>0</v>
      </c>
      <c r="Y62" s="104" t="str">
        <f aca="false">IF(T62&gt;0,IF(U62="","-",IF(X62&lt;0%,"DEGROWTH","GROWTH")))</f>
        <v>GROWTH</v>
      </c>
      <c r="Z62" s="24" t="n">
        <v>0</v>
      </c>
      <c r="AA62" s="24" t="n">
        <f aca="false">IF(H62&gt;0,1,0)</f>
        <v>0</v>
      </c>
      <c r="AB62" s="3" t="n">
        <v>1000003607</v>
      </c>
      <c r="AC62" s="3"/>
    </row>
    <row r="63" customFormat="false" ht="14.25" hidden="true" customHeight="true" outlineLevel="0" collapsed="false">
      <c r="A63" s="23" t="s">
        <v>133</v>
      </c>
      <c r="B63" s="65" t="s">
        <v>21</v>
      </c>
      <c r="C63" s="65" t="s">
        <v>4163</v>
      </c>
      <c r="D63" s="65" t="n">
        <v>1000003718</v>
      </c>
      <c r="E63" s="65" t="s">
        <v>4164</v>
      </c>
      <c r="F63" s="67" t="n">
        <v>45181</v>
      </c>
      <c r="G63" s="67" t="str">
        <f aca="false">IF(I63&gt;0,"Targeted Dealer","-")</f>
        <v>Targeted Dealer</v>
      </c>
      <c r="H63" s="67"/>
      <c r="I63" s="68" t="n">
        <v>20</v>
      </c>
      <c r="J63" s="68" t="n">
        <f aca="false">I63/$J$1*$E$1</f>
        <v>417.41935483871</v>
      </c>
      <c r="K63" s="97" t="n">
        <v>0</v>
      </c>
      <c r="L63" s="69" t="n">
        <f aca="false">K63-J63</f>
        <v>-417.41935483871</v>
      </c>
      <c r="M63" s="69" t="n">
        <f aca="false">IFERROR((K63/J63%),"-")</f>
        <v>0</v>
      </c>
      <c r="N63" s="100" t="n">
        <v>25</v>
      </c>
      <c r="O63" s="98" t="str">
        <f aca="false">IF(F63&lt;=$P$2,"Nov","")</f>
        <v>Nov</v>
      </c>
      <c r="P63" s="97" t="n">
        <v>25</v>
      </c>
      <c r="Q63" s="100" t="n">
        <f aca="false">K63-P63</f>
        <v>-25</v>
      </c>
      <c r="R63" s="98" t="n">
        <f aca="false">IFERROR(IF(O63="Nov",(K63/P63-1)),0)</f>
        <v>-1</v>
      </c>
      <c r="S63" s="100" t="str">
        <f aca="false">IF(N63&gt;0,IF(O63="","-",IF(R63&lt;0%,"DEGROWTH","GROWTH")))</f>
        <v>DEGROWTH</v>
      </c>
      <c r="T63" s="101" t="n">
        <v>0</v>
      </c>
      <c r="U63" s="101" t="str">
        <f aca="false">IF(F63&lt;=$V$2,"Dec","")</f>
        <v>Dec</v>
      </c>
      <c r="V63" s="97" t="n">
        <v>0</v>
      </c>
      <c r="W63" s="104" t="n">
        <f aca="false">K63-V63</f>
        <v>0</v>
      </c>
      <c r="X63" s="103" t="n">
        <f aca="false">IFERROR(IF(U63="Dec",(K63/V63-1)),0)</f>
        <v>0</v>
      </c>
      <c r="Y63" s="106" t="b">
        <f aca="false">IF(T63&gt;0,IF(U63="","-",IF(X63&lt;0%,"DEGROWTH","GROWTH")))</f>
        <v>0</v>
      </c>
      <c r="Z63" s="24" t="n">
        <v>1</v>
      </c>
      <c r="AA63" s="24" t="n">
        <f aca="false">IF(H63&gt;0,1,0)</f>
        <v>0</v>
      </c>
      <c r="AB63" s="3" t="n">
        <v>1000003718</v>
      </c>
      <c r="AC63" s="3"/>
    </row>
    <row r="64" customFormat="false" ht="14.25" hidden="true" customHeight="true" outlineLevel="0" collapsed="false">
      <c r="A64" s="23" t="s">
        <v>133</v>
      </c>
      <c r="B64" s="65" t="s">
        <v>21</v>
      </c>
      <c r="C64" s="65" t="s">
        <v>4201</v>
      </c>
      <c r="D64" s="65" t="n">
        <v>1000003764</v>
      </c>
      <c r="E64" s="65" t="s">
        <v>710</v>
      </c>
      <c r="F64" s="67" t="n">
        <v>45252</v>
      </c>
      <c r="G64" s="67" t="str">
        <f aca="false">IF(I64&gt;0,"Targeted Dealer","-")</f>
        <v>Targeted Dealer</v>
      </c>
      <c r="H64" s="67" t="s">
        <v>627</v>
      </c>
      <c r="I64" s="68" t="n">
        <v>60</v>
      </c>
      <c r="J64" s="68" t="n">
        <f aca="false">I64/$J$1*$E$1</f>
        <v>1252.25806451613</v>
      </c>
      <c r="K64" s="97" t="n">
        <v>35</v>
      </c>
      <c r="L64" s="69" t="n">
        <f aca="false">K64-J64</f>
        <v>-1217.25806451613</v>
      </c>
      <c r="M64" s="69" t="n">
        <f aca="false">IFERROR((K64/J64%),"-")</f>
        <v>2.79495105615662</v>
      </c>
      <c r="N64" s="100" t="n">
        <v>35</v>
      </c>
      <c r="O64" s="98" t="str">
        <f aca="false">IF(F64&lt;=$P$2,"Nov","")</f>
        <v>Nov</v>
      </c>
      <c r="P64" s="97" t="n">
        <v>35</v>
      </c>
      <c r="Q64" s="100" t="n">
        <f aca="false">K64-P64</f>
        <v>0</v>
      </c>
      <c r="R64" s="98" t="n">
        <f aca="false">IFERROR(IF(O64="Nov",(K64/P64-1)),0)</f>
        <v>0</v>
      </c>
      <c r="S64" s="100" t="str">
        <f aca="false">IF(N64&gt;0,IF(O64="","-",IF(R64&lt;0%,"DEGROWTH","GROWTH")))</f>
        <v>GROWTH</v>
      </c>
      <c r="T64" s="101" t="n">
        <v>60</v>
      </c>
      <c r="U64" s="101" t="str">
        <f aca="false">IF(F64&lt;=$V$2,"Dec","")</f>
        <v>Dec</v>
      </c>
      <c r="V64" s="97" t="n">
        <v>60</v>
      </c>
      <c r="W64" s="104" t="n">
        <f aca="false">K64-V64</f>
        <v>-25</v>
      </c>
      <c r="X64" s="103" t="n">
        <f aca="false">IFERROR(IF(U64="Dec",(K64/V64-1)),0)</f>
        <v>-0.416666666666667</v>
      </c>
      <c r="Y64" s="104" t="str">
        <f aca="false">IF(T64&gt;0,IF(U64="","-",IF(X64&lt;0%,"DEGROWTH","GROWTH")))</f>
        <v>DEGROWTH</v>
      </c>
      <c r="Z64" s="24" t="n">
        <v>0</v>
      </c>
      <c r="AA64" s="24" t="n">
        <f aca="false">IF(H64&gt;0,1,0)</f>
        <v>1</v>
      </c>
      <c r="AB64" s="3" t="n">
        <v>1000003764</v>
      </c>
      <c r="AC64" s="3"/>
    </row>
    <row r="65" customFormat="false" ht="14.25" hidden="true" customHeight="true" outlineLevel="0" collapsed="false">
      <c r="A65" s="23" t="s">
        <v>133</v>
      </c>
      <c r="B65" s="65" t="s">
        <v>21</v>
      </c>
      <c r="C65" s="65" t="s">
        <v>731</v>
      </c>
      <c r="D65" s="65" t="n">
        <v>1000003789</v>
      </c>
      <c r="E65" s="65" t="s">
        <v>732</v>
      </c>
      <c r="F65" s="67" t="n">
        <v>45278</v>
      </c>
      <c r="G65" s="67" t="str">
        <f aca="false">IF(I65&gt;0,"Targeted Dealer","-")</f>
        <v>Targeted Dealer</v>
      </c>
      <c r="H65" s="67"/>
      <c r="I65" s="68" t="n">
        <v>50</v>
      </c>
      <c r="J65" s="68" t="n">
        <f aca="false">I65/$J$1*$E$1</f>
        <v>1043.54838709677</v>
      </c>
      <c r="K65" s="97" t="n">
        <v>47.5</v>
      </c>
      <c r="L65" s="69" t="n">
        <f aca="false">K65-J65</f>
        <v>-996.048387096774</v>
      </c>
      <c r="M65" s="69" t="n">
        <f aca="false">IFERROR((K65/J65%),"-")</f>
        <v>4.55177743431221</v>
      </c>
      <c r="N65" s="100" t="n">
        <v>105</v>
      </c>
      <c r="O65" s="98" t="str">
        <f aca="false">IF(F65&lt;=$P$2,"Nov","")</f>
        <v>Nov</v>
      </c>
      <c r="P65" s="97" t="n">
        <v>105</v>
      </c>
      <c r="Q65" s="100" t="n">
        <f aca="false">K65-P65</f>
        <v>-57.5</v>
      </c>
      <c r="R65" s="98" t="n">
        <f aca="false">IFERROR(IF(O65="Nov",(K65/P65-1)),0)</f>
        <v>-0.547619047619048</v>
      </c>
      <c r="S65" s="100" t="str">
        <f aca="false">IF(N65&gt;0,IF(O65="","-",IF(R65&lt;0%,"DEGROWTH","GROWTH")))</f>
        <v>DEGROWTH</v>
      </c>
      <c r="T65" s="101" t="n">
        <v>10</v>
      </c>
      <c r="U65" s="101" t="str">
        <f aca="false">IF(F65&lt;=$V$2,"Dec","")</f>
        <v>Dec</v>
      </c>
      <c r="V65" s="97" t="n">
        <v>10</v>
      </c>
      <c r="W65" s="104" t="n">
        <f aca="false">K65-V65</f>
        <v>37.5</v>
      </c>
      <c r="X65" s="103" t="n">
        <f aca="false">IFERROR(IF(U65="Dec",(K65/V65-1)),0)</f>
        <v>3.75</v>
      </c>
      <c r="Y65" s="104" t="str">
        <f aca="false">IF(T65&gt;0,IF(U65="","-",IF(X65&lt;0%,"DEGROWTH","GROWTH")))</f>
        <v>GROWTH</v>
      </c>
      <c r="Z65" s="24" t="n">
        <v>0</v>
      </c>
      <c r="AA65" s="24" t="n">
        <f aca="false">IF(H65&gt;0,1,0)</f>
        <v>0</v>
      </c>
      <c r="AB65" s="3" t="n">
        <v>1000003789</v>
      </c>
      <c r="AC65" s="3"/>
    </row>
    <row r="66" customFormat="false" ht="14.25" hidden="true" customHeight="true" outlineLevel="0" collapsed="false">
      <c r="A66" s="23" t="s">
        <v>133</v>
      </c>
      <c r="B66" s="65" t="s">
        <v>21</v>
      </c>
      <c r="C66" s="65" t="s">
        <v>166</v>
      </c>
      <c r="D66" s="132" t="n">
        <v>1000003823</v>
      </c>
      <c r="E66" s="132" t="s">
        <v>167</v>
      </c>
      <c r="F66" s="144" t="n">
        <v>45310</v>
      </c>
      <c r="G66" s="67" t="str">
        <f aca="false">IF(I66&gt;0,"Targeted Dealer","-")</f>
        <v>Targeted Dealer</v>
      </c>
      <c r="H66" s="67"/>
      <c r="I66" s="68" t="n">
        <v>40</v>
      </c>
      <c r="J66" s="68" t="n">
        <f aca="false">I66/$J$1*$E$1</f>
        <v>834.838709677419</v>
      </c>
      <c r="K66" s="97" t="n">
        <v>30</v>
      </c>
      <c r="L66" s="69" t="n">
        <f aca="false">K66-J66</f>
        <v>-804.838709677419</v>
      </c>
      <c r="M66" s="69" t="n">
        <f aca="false">IFERROR((K66/J66%),"-")</f>
        <v>3.5935085007728</v>
      </c>
      <c r="N66" s="100" t="n">
        <v>20</v>
      </c>
      <c r="O66" s="98" t="str">
        <f aca="false">IF(F66&lt;=$P$2,"Nov","")</f>
        <v>Nov</v>
      </c>
      <c r="P66" s="97" t="n">
        <v>20</v>
      </c>
      <c r="Q66" s="100" t="n">
        <f aca="false">K66-P66</f>
        <v>10</v>
      </c>
      <c r="R66" s="98" t="n">
        <f aca="false">IFERROR(IF(O66="Nov",(K66/P66-1)),0)</f>
        <v>0.5</v>
      </c>
      <c r="S66" s="100" t="str">
        <f aca="false">IF(N66&gt;0,IF(O66="","-",IF(R66&lt;0%,"DEGROWTH","GROWTH")))</f>
        <v>GROWTH</v>
      </c>
      <c r="T66" s="101" t="n">
        <v>0</v>
      </c>
      <c r="U66" s="101" t="str">
        <f aca="false">IF(F66&lt;=$V$2,"Dec","")</f>
        <v>Dec</v>
      </c>
      <c r="V66" s="97" t="n">
        <v>0</v>
      </c>
      <c r="W66" s="104" t="n">
        <f aca="false">K66-V66</f>
        <v>30</v>
      </c>
      <c r="X66" s="103" t="n">
        <f aca="false">IFERROR(IF(U66="Dec",(K66/V66-1)),0)</f>
        <v>0</v>
      </c>
      <c r="Y66" s="106" t="b">
        <f aca="false">IF(T66&gt;0,IF(U66="","-",IF(X66&lt;0%,"DEGROWTH","GROWTH")))</f>
        <v>0</v>
      </c>
      <c r="Z66" s="24" t="n">
        <v>0</v>
      </c>
      <c r="AA66" s="24" t="n">
        <f aca="false">IF(H66&gt;0,1,0)</f>
        <v>0</v>
      </c>
      <c r="AB66" s="3" t="n">
        <v>1000003823</v>
      </c>
      <c r="AC66" s="3"/>
    </row>
    <row r="67" customFormat="false" ht="14.25" hidden="true" customHeight="true" outlineLevel="0" collapsed="false">
      <c r="A67" s="24" t="s">
        <v>133</v>
      </c>
      <c r="B67" s="128" t="s">
        <v>21</v>
      </c>
      <c r="C67" s="128" t="s">
        <v>733</v>
      </c>
      <c r="D67" s="128" t="n">
        <v>1000003840</v>
      </c>
      <c r="E67" s="128" t="s">
        <v>734</v>
      </c>
      <c r="F67" s="145" t="n">
        <v>45315</v>
      </c>
      <c r="G67" s="67" t="str">
        <f aca="false">IF(I67&gt;0,"Targeted Dealer","-")</f>
        <v>Targeted Dealer</v>
      </c>
      <c r="H67" s="67"/>
      <c r="I67" s="68" t="n">
        <v>105</v>
      </c>
      <c r="J67" s="68" t="n">
        <f aca="false">I67/$J$1*$E$1</f>
        <v>2191.45161290323</v>
      </c>
      <c r="K67" s="97" t="n">
        <v>130</v>
      </c>
      <c r="L67" s="69" t="n">
        <f aca="false">K67-J67</f>
        <v>-2061.45161290323</v>
      </c>
      <c r="M67" s="69" t="n">
        <f aca="false">IFERROR((K67/J67%),"-")</f>
        <v>5.93214101714875</v>
      </c>
      <c r="N67" s="100" t="n">
        <v>194.5</v>
      </c>
      <c r="O67" s="98" t="str">
        <f aca="false">IF(F67&lt;=$P$2,"Nov","")</f>
        <v>Nov</v>
      </c>
      <c r="P67" s="97" t="n">
        <v>194.5</v>
      </c>
      <c r="Q67" s="100" t="n">
        <f aca="false">K67-P67</f>
        <v>-64.5</v>
      </c>
      <c r="R67" s="98" t="n">
        <f aca="false">IFERROR(IF(O67="Nov",(K67/P67-1)),0)</f>
        <v>-0.331619537275064</v>
      </c>
      <c r="S67" s="100" t="str">
        <f aca="false">IF(N67&gt;0,IF(O67="","-",IF(R67&lt;0%,"DEGROWTH","GROWTH")))</f>
        <v>DEGROWTH</v>
      </c>
      <c r="T67" s="101" t="n">
        <v>0</v>
      </c>
      <c r="U67" s="101" t="str">
        <f aca="false">IF(F67&lt;=$V$2,"Dec","")</f>
        <v>Dec</v>
      </c>
      <c r="V67" s="97" t="n">
        <v>0</v>
      </c>
      <c r="W67" s="104" t="n">
        <f aca="false">K67-V67</f>
        <v>130</v>
      </c>
      <c r="X67" s="103" t="n">
        <f aca="false">IFERROR(IF(U67="Dec",(K67/V67-1)),0)</f>
        <v>0</v>
      </c>
      <c r="Y67" s="106" t="b">
        <f aca="false">IF(T67&gt;0,IF(U67="","-",IF(X67&lt;0%,"DEGROWTH","GROWTH")))</f>
        <v>0</v>
      </c>
      <c r="Z67" s="24" t="n">
        <v>0</v>
      </c>
      <c r="AA67" s="24" t="n">
        <f aca="false">IF(H67&gt;0,1,0)</f>
        <v>0</v>
      </c>
      <c r="AB67" s="3" t="n">
        <v>1000003840</v>
      </c>
      <c r="AC67" s="3"/>
    </row>
    <row r="68" customFormat="false" ht="14.25" hidden="true" customHeight="true" outlineLevel="0" collapsed="false">
      <c r="A68" s="24" t="s">
        <v>133</v>
      </c>
      <c r="B68" s="128" t="s">
        <v>21</v>
      </c>
      <c r="C68" s="128" t="s">
        <v>3963</v>
      </c>
      <c r="D68" s="128" t="n">
        <v>1000003853</v>
      </c>
      <c r="E68" s="128" t="s">
        <v>3964</v>
      </c>
      <c r="F68" s="67" t="n">
        <v>45339</v>
      </c>
      <c r="G68" s="67" t="str">
        <f aca="false">IF(I68&gt;0,"Targeted Dealer","-")</f>
        <v>Targeted Dealer</v>
      </c>
      <c r="H68" s="67" t="s">
        <v>627</v>
      </c>
      <c r="I68" s="68" t="n">
        <v>20</v>
      </c>
      <c r="J68" s="68" t="n">
        <f aca="false">I68/$J$1*$E$1</f>
        <v>417.41935483871</v>
      </c>
      <c r="K68" s="97" t="n">
        <v>5</v>
      </c>
      <c r="L68" s="69" t="n">
        <f aca="false">K68-J68</f>
        <v>-412.41935483871</v>
      </c>
      <c r="M68" s="69" t="n">
        <f aca="false">IFERROR((K68/J68%),"-")</f>
        <v>1.19783616692427</v>
      </c>
      <c r="N68" s="100" t="n">
        <v>10</v>
      </c>
      <c r="O68" s="98" t="str">
        <f aca="false">IF(F68&lt;=$P$2,"Nov","")</f>
        <v>Nov</v>
      </c>
      <c r="P68" s="97" t="n">
        <v>10</v>
      </c>
      <c r="Q68" s="100" t="n">
        <f aca="false">K68-P68</f>
        <v>-5</v>
      </c>
      <c r="R68" s="98" t="n">
        <f aca="false">IFERROR(IF(O68="Nov",(K68/P68-1)),0)</f>
        <v>-0.5</v>
      </c>
      <c r="S68" s="100" t="str">
        <f aca="false">IF(N68&gt;0,IF(O68="","-",IF(R68&lt;0%,"DEGROWTH","GROWTH")))</f>
        <v>DEGROWTH</v>
      </c>
      <c r="T68" s="101" t="n">
        <v>0</v>
      </c>
      <c r="U68" s="101" t="str">
        <f aca="false">IF(F68&lt;=$V$2,"Dec","")</f>
        <v>Dec</v>
      </c>
      <c r="V68" s="97" t="n">
        <v>0</v>
      </c>
      <c r="W68" s="104" t="n">
        <f aca="false">K68-V68</f>
        <v>5</v>
      </c>
      <c r="X68" s="103" t="n">
        <f aca="false">IFERROR(IF(U68="Dec",(K68/V68-1)),0)</f>
        <v>0</v>
      </c>
      <c r="Y68" s="106" t="b">
        <f aca="false">IF(T68&gt;0,IF(U68="","-",IF(X68&lt;0%,"DEGROWTH","GROWTH")))</f>
        <v>0</v>
      </c>
      <c r="Z68" s="24" t="n">
        <v>0</v>
      </c>
      <c r="AA68" s="24" t="n">
        <f aca="false">IF(H68&gt;0,1,0)</f>
        <v>1</v>
      </c>
      <c r="AB68" s="3" t="n">
        <v>1000003853</v>
      </c>
      <c r="AC68" s="3"/>
    </row>
    <row r="69" customFormat="false" ht="14.25" hidden="true" customHeight="true" outlineLevel="0" collapsed="false">
      <c r="A69" s="24" t="s">
        <v>133</v>
      </c>
      <c r="B69" s="128" t="s">
        <v>21</v>
      </c>
      <c r="C69" s="128" t="s">
        <v>735</v>
      </c>
      <c r="D69" s="128" t="n">
        <v>1000003892</v>
      </c>
      <c r="E69" s="128" t="s">
        <v>736</v>
      </c>
      <c r="F69" s="67" t="n">
        <v>45373</v>
      </c>
      <c r="G69" s="67" t="str">
        <f aca="false">IF(I69&gt;0,"Targeted Dealer","-")</f>
        <v>Targeted Dealer</v>
      </c>
      <c r="H69" s="67"/>
      <c r="I69" s="68" t="n">
        <v>30</v>
      </c>
      <c r="J69" s="68" t="n">
        <f aca="false">I69/$J$1*$E$1</f>
        <v>626.129032258065</v>
      </c>
      <c r="K69" s="97" t="n">
        <v>50</v>
      </c>
      <c r="L69" s="69" t="n">
        <f aca="false">K69-J69</f>
        <v>-576.129032258065</v>
      </c>
      <c r="M69" s="69" t="n">
        <f aca="false">IFERROR((K69/J69%),"-")</f>
        <v>7.98557444616177</v>
      </c>
      <c r="N69" s="100" t="n">
        <v>39.5</v>
      </c>
      <c r="O69" s="98" t="str">
        <f aca="false">IF(F69&lt;=$P$2,"Nov","")</f>
        <v>Nov</v>
      </c>
      <c r="P69" s="97" t="n">
        <v>39.5</v>
      </c>
      <c r="Q69" s="100" t="n">
        <f aca="false">K69-P69</f>
        <v>10.5</v>
      </c>
      <c r="R69" s="98" t="n">
        <f aca="false">IFERROR(IF(O69="Nov",(K69/P69-1)),0)</f>
        <v>0.265822784810127</v>
      </c>
      <c r="S69" s="100" t="str">
        <f aca="false">IF(N69&gt;0,IF(O69="","-",IF(R69&lt;0%,"DEGROWTH","GROWTH")))</f>
        <v>GROWTH</v>
      </c>
      <c r="T69" s="101" t="n">
        <v>0</v>
      </c>
      <c r="U69" s="101" t="str">
        <f aca="false">IF(F69&lt;=$V$2,"Dec","")</f>
        <v>Dec</v>
      </c>
      <c r="V69" s="97" t="n">
        <v>0</v>
      </c>
      <c r="W69" s="104" t="n">
        <f aca="false">K69-V69</f>
        <v>50</v>
      </c>
      <c r="X69" s="103" t="n">
        <f aca="false">IFERROR(IF(U69="Dec",(K69/V69-1)),0)</f>
        <v>0</v>
      </c>
      <c r="Y69" s="106" t="b">
        <f aca="false">IF(T69&gt;0,IF(U69="","-",IF(X69&lt;0%,"DEGROWTH","GROWTH")))</f>
        <v>0</v>
      </c>
      <c r="Z69" s="24" t="n">
        <v>0</v>
      </c>
      <c r="AA69" s="24" t="n">
        <f aca="false">IF(H69&gt;0,1,0)</f>
        <v>0</v>
      </c>
      <c r="AB69" s="3" t="n">
        <v>1000003892</v>
      </c>
      <c r="AC69" s="3"/>
    </row>
    <row r="70" customFormat="false" ht="14.25" hidden="true" customHeight="true" outlineLevel="0" collapsed="false">
      <c r="A70" s="24" t="s">
        <v>133</v>
      </c>
      <c r="B70" s="128" t="s">
        <v>21</v>
      </c>
      <c r="C70" s="128" t="s">
        <v>4343</v>
      </c>
      <c r="D70" s="128" t="n">
        <v>1000003903</v>
      </c>
      <c r="E70" s="128" t="s">
        <v>4344</v>
      </c>
      <c r="F70" s="67" t="n">
        <v>45388</v>
      </c>
      <c r="G70" s="67" t="str">
        <f aca="false">IF(I70&gt;0,"Targeted Dealer","-")</f>
        <v>-</v>
      </c>
      <c r="H70" s="67"/>
      <c r="I70" s="68" t="n">
        <v>0</v>
      </c>
      <c r="J70" s="68" t="n">
        <f aca="false">I70/$J$1*$E$1</f>
        <v>0</v>
      </c>
      <c r="K70" s="97" t="n">
        <v>0</v>
      </c>
      <c r="L70" s="69" t="n">
        <f aca="false">K70-J70</f>
        <v>0</v>
      </c>
      <c r="M70" s="69" t="str">
        <f aca="false">IFERROR((K70/J70%),"-")</f>
        <v>-</v>
      </c>
      <c r="N70" s="100" t="n">
        <v>0</v>
      </c>
      <c r="O70" s="98" t="str">
        <f aca="false">IF(F70&lt;=$P$2,"Nov","")</f>
        <v>Nov</v>
      </c>
      <c r="P70" s="97" t="n">
        <v>0</v>
      </c>
      <c r="Q70" s="100" t="n">
        <f aca="false">K70-P70</f>
        <v>0</v>
      </c>
      <c r="R70" s="98" t="n">
        <f aca="false">IFERROR(IF(O70="Nov",(K70/P70-1)),0)</f>
        <v>0</v>
      </c>
      <c r="S70" s="105" t="b">
        <f aca="false">IF(N70&gt;0,IF(O70="","-",IF(R70&lt;0%,"DEGROWTH","GROWTH")))</f>
        <v>0</v>
      </c>
      <c r="T70" s="101" t="n">
        <v>0</v>
      </c>
      <c r="U70" s="101" t="str">
        <f aca="false">IF(F70&lt;=$V$2,"Dec","")</f>
        <v>Dec</v>
      </c>
      <c r="V70" s="97" t="n">
        <v>0</v>
      </c>
      <c r="W70" s="104" t="n">
        <f aca="false">K70-V70</f>
        <v>0</v>
      </c>
      <c r="X70" s="103" t="n">
        <f aca="false">IFERROR(IF(U70="Dec",(K70/V70-1)),0)</f>
        <v>0</v>
      </c>
      <c r="Y70" s="106" t="b">
        <f aca="false">IF(T70&gt;0,IF(U70="","-",IF(X70&lt;0%,"DEGROWTH","GROWTH")))</f>
        <v>0</v>
      </c>
      <c r="Z70" s="24" t="n">
        <v>1</v>
      </c>
      <c r="AA70" s="24" t="n">
        <f aca="false">IF(H70&gt;0,1,0)</f>
        <v>0</v>
      </c>
      <c r="AB70" s="3" t="n">
        <v>1000003903</v>
      </c>
      <c r="AC70" s="3"/>
    </row>
    <row r="71" customFormat="false" ht="14.25" hidden="true" customHeight="true" outlineLevel="0" collapsed="false">
      <c r="A71" s="24" t="s">
        <v>133</v>
      </c>
      <c r="B71" s="128" t="s">
        <v>21</v>
      </c>
      <c r="C71" s="128" t="s">
        <v>3616</v>
      </c>
      <c r="D71" s="128" t="n">
        <v>1000003906</v>
      </c>
      <c r="E71" s="128" t="s">
        <v>3617</v>
      </c>
      <c r="F71" s="67" t="n">
        <v>45392</v>
      </c>
      <c r="G71" s="67" t="str">
        <f aca="false">IF(I71&gt;0,"Targeted Dealer","-")</f>
        <v>-</v>
      </c>
      <c r="H71" s="67"/>
      <c r="I71" s="68" t="n">
        <v>0</v>
      </c>
      <c r="J71" s="68" t="n">
        <f aca="false">I71/$J$1*$E$1</f>
        <v>0</v>
      </c>
      <c r="K71" s="97" t="n">
        <v>10</v>
      </c>
      <c r="L71" s="69" t="n">
        <f aca="false">K71-J71</f>
        <v>10</v>
      </c>
      <c r="M71" s="69" t="str">
        <f aca="false">IFERROR((K71/J71%),"-")</f>
        <v>-</v>
      </c>
      <c r="N71" s="100" t="n">
        <v>0</v>
      </c>
      <c r="O71" s="98" t="str">
        <f aca="false">IF(F71&lt;=$P$2,"Nov","")</f>
        <v>Nov</v>
      </c>
      <c r="P71" s="97" t="n">
        <v>0</v>
      </c>
      <c r="Q71" s="100" t="n">
        <f aca="false">K71-P71</f>
        <v>10</v>
      </c>
      <c r="R71" s="98" t="n">
        <f aca="false">IFERROR(IF(O71="Nov",(K71/P71-1)),0)</f>
        <v>0</v>
      </c>
      <c r="S71" s="105" t="b">
        <f aca="false">IF(N71&gt;0,IF(O71="","-",IF(R71&lt;0%,"DEGROWTH","GROWTH")))</f>
        <v>0</v>
      </c>
      <c r="T71" s="101" t="n">
        <v>0</v>
      </c>
      <c r="U71" s="101" t="str">
        <f aca="false">IF(F71&lt;=$V$2,"Dec","")</f>
        <v>Dec</v>
      </c>
      <c r="V71" s="97" t="n">
        <v>0</v>
      </c>
      <c r="W71" s="104" t="n">
        <f aca="false">K71-V71</f>
        <v>10</v>
      </c>
      <c r="X71" s="103" t="n">
        <f aca="false">IFERROR(IF(U71="Dec",(K71/V71-1)),0)</f>
        <v>0</v>
      </c>
      <c r="Y71" s="106" t="b">
        <f aca="false">IF(T71&gt;0,IF(U71="","-",IF(X71&lt;0%,"DEGROWTH","GROWTH")))</f>
        <v>0</v>
      </c>
      <c r="Z71" s="24" t="n">
        <v>0</v>
      </c>
      <c r="AA71" s="24" t="n">
        <f aca="false">IF(H71&gt;0,1,0)</f>
        <v>0</v>
      </c>
      <c r="AB71" s="3" t="n">
        <v>1000003906</v>
      </c>
      <c r="AC71" s="3"/>
    </row>
    <row r="72" customFormat="false" ht="14.25" hidden="true" customHeight="true" outlineLevel="0" collapsed="false">
      <c r="A72" s="24" t="s">
        <v>133</v>
      </c>
      <c r="B72" s="128" t="s">
        <v>21</v>
      </c>
      <c r="C72" s="128" t="s">
        <v>737</v>
      </c>
      <c r="D72" s="128" t="n">
        <v>1000003942</v>
      </c>
      <c r="E72" s="128" t="s">
        <v>738</v>
      </c>
      <c r="F72" s="67" t="n">
        <v>45421</v>
      </c>
      <c r="G72" s="67" t="str">
        <f aca="false">IF(I72&gt;0,"Targeted Dealer","-")</f>
        <v>Targeted Dealer</v>
      </c>
      <c r="H72" s="67"/>
      <c r="I72" s="68" t="n">
        <v>70</v>
      </c>
      <c r="J72" s="68" t="n">
        <f aca="false">I72/$J$1*$E$1</f>
        <v>1460.96774193548</v>
      </c>
      <c r="K72" s="97" t="n">
        <v>60</v>
      </c>
      <c r="L72" s="69" t="n">
        <f aca="false">K72-J72</f>
        <v>-1400.96774193548</v>
      </c>
      <c r="M72" s="69" t="n">
        <f aca="false">IFERROR((K72/J72%),"-")</f>
        <v>4.10686685802606</v>
      </c>
      <c r="N72" s="100" t="n">
        <v>70</v>
      </c>
      <c r="O72" s="98" t="str">
        <f aca="false">IF(F72&lt;=$P$2,"Nov","")</f>
        <v>Nov</v>
      </c>
      <c r="P72" s="97" t="n">
        <v>70</v>
      </c>
      <c r="Q72" s="100" t="n">
        <f aca="false">K72-P72</f>
        <v>-10</v>
      </c>
      <c r="R72" s="98" t="n">
        <f aca="false">IFERROR(IF(O72="Nov",(K72/P72-1)),0)</f>
        <v>-0.142857142857143</v>
      </c>
      <c r="S72" s="100" t="str">
        <f aca="false">IF(N72&gt;0,IF(O72="","-",IF(R72&lt;0%,"DEGROWTH","GROWTH")))</f>
        <v>DEGROWTH</v>
      </c>
      <c r="T72" s="101" t="n">
        <v>0</v>
      </c>
      <c r="U72" s="101" t="str">
        <f aca="false">IF(F72&lt;=$V$2,"Dec","")</f>
        <v>Dec</v>
      </c>
      <c r="V72" s="97" t="n">
        <v>0</v>
      </c>
      <c r="W72" s="104" t="n">
        <f aca="false">K72-V72</f>
        <v>60</v>
      </c>
      <c r="X72" s="103" t="n">
        <f aca="false">IFERROR(IF(U72="Dec",(K72/V72-1)),0)</f>
        <v>0</v>
      </c>
      <c r="Y72" s="106" t="b">
        <f aca="false">IF(T72&gt;0,IF(U72="","-",IF(X72&lt;0%,"DEGROWTH","GROWTH")))</f>
        <v>0</v>
      </c>
      <c r="Z72" s="24" t="n">
        <v>0</v>
      </c>
      <c r="AA72" s="24" t="n">
        <f aca="false">IF(H72&gt;0,1,0)</f>
        <v>0</v>
      </c>
      <c r="AB72" s="3" t="n">
        <v>1000003942</v>
      </c>
      <c r="AC72" s="3"/>
    </row>
    <row r="73" customFormat="false" ht="14.25" hidden="true" customHeight="true" outlineLevel="0" collapsed="false">
      <c r="A73" s="24" t="s">
        <v>133</v>
      </c>
      <c r="B73" s="128" t="s">
        <v>21</v>
      </c>
      <c r="C73" s="128" t="s">
        <v>168</v>
      </c>
      <c r="D73" s="128" t="n">
        <v>1000003948</v>
      </c>
      <c r="E73" s="128" t="s">
        <v>169</v>
      </c>
      <c r="F73" s="67" t="n">
        <v>45422</v>
      </c>
      <c r="G73" s="67" t="str">
        <f aca="false">IF(I73&gt;0,"Targeted Dealer","-")</f>
        <v>Targeted Dealer</v>
      </c>
      <c r="H73" s="67" t="s">
        <v>627</v>
      </c>
      <c r="I73" s="68" t="n">
        <v>140</v>
      </c>
      <c r="J73" s="68" t="n">
        <f aca="false">I73/$J$1*$E$1</f>
        <v>2921.93548387097</v>
      </c>
      <c r="K73" s="97" t="n">
        <v>188</v>
      </c>
      <c r="L73" s="69" t="n">
        <f aca="false">K73-J73</f>
        <v>-2733.93548387097</v>
      </c>
      <c r="M73" s="69" t="n">
        <f aca="false">IFERROR((K73/J73%),"-")</f>
        <v>6.43409141090749</v>
      </c>
      <c r="N73" s="100" t="n">
        <v>195</v>
      </c>
      <c r="O73" s="98" t="str">
        <f aca="false">IF(F73&lt;=$P$2,"Nov","")</f>
        <v>Nov</v>
      </c>
      <c r="P73" s="97" t="n">
        <v>195</v>
      </c>
      <c r="Q73" s="100" t="n">
        <f aca="false">K73-P73</f>
        <v>-7</v>
      </c>
      <c r="R73" s="98" t="n">
        <f aca="false">IFERROR(IF(O73="Nov",(K73/P73-1)),0)</f>
        <v>-0.0358974358974359</v>
      </c>
      <c r="S73" s="100" t="str">
        <f aca="false">IF(N73&gt;0,IF(O73="","-",IF(R73&lt;0%,"DEGROWTH","GROWTH")))</f>
        <v>DEGROWTH</v>
      </c>
      <c r="T73" s="101" t="n">
        <v>0</v>
      </c>
      <c r="U73" s="101" t="str">
        <f aca="false">IF(F73&lt;=$V$2,"Dec","")</f>
        <v>Dec</v>
      </c>
      <c r="V73" s="97" t="n">
        <v>0</v>
      </c>
      <c r="W73" s="104" t="n">
        <f aca="false">K73-V73</f>
        <v>188</v>
      </c>
      <c r="X73" s="103" t="n">
        <f aca="false">IFERROR(IF(U73="Dec",(K73/V73-1)),0)</f>
        <v>0</v>
      </c>
      <c r="Y73" s="106" t="b">
        <f aca="false">IF(T73&gt;0,IF(U73="","-",IF(X73&lt;0%,"DEGROWTH","GROWTH")))</f>
        <v>0</v>
      </c>
      <c r="Z73" s="24" t="n">
        <v>0</v>
      </c>
      <c r="AA73" s="24" t="n">
        <f aca="false">IF(H73&gt;0,1,0)</f>
        <v>1</v>
      </c>
      <c r="AB73" s="3" t="n">
        <v>1000003948</v>
      </c>
      <c r="AC73" s="3"/>
    </row>
    <row r="74" customFormat="false" ht="14.25" hidden="true" customHeight="true" outlineLevel="0" collapsed="false">
      <c r="A74" s="24" t="s">
        <v>133</v>
      </c>
      <c r="B74" s="128" t="s">
        <v>21</v>
      </c>
      <c r="C74" s="128" t="s">
        <v>739</v>
      </c>
      <c r="D74" s="128" t="n">
        <v>1000003973</v>
      </c>
      <c r="E74" s="128" t="s">
        <v>740</v>
      </c>
      <c r="F74" s="67" t="n">
        <v>45430</v>
      </c>
      <c r="G74" s="67" t="str">
        <f aca="false">IF(I74&gt;0,"Targeted Dealer","-")</f>
        <v>Targeted Dealer</v>
      </c>
      <c r="H74" s="67"/>
      <c r="I74" s="68" t="n">
        <v>100</v>
      </c>
      <c r="J74" s="68" t="n">
        <f aca="false">I74/$J$1*$E$1</f>
        <v>2087.09677419355</v>
      </c>
      <c r="K74" s="97" t="n">
        <v>90</v>
      </c>
      <c r="L74" s="69" t="n">
        <f aca="false">K74-J74</f>
        <v>-1997.09677419355</v>
      </c>
      <c r="M74" s="69" t="n">
        <f aca="false">IFERROR((K74/J74%),"-")</f>
        <v>4.31221020092736</v>
      </c>
      <c r="N74" s="100" t="n">
        <v>109.5</v>
      </c>
      <c r="O74" s="98" t="str">
        <f aca="false">IF(F74&lt;=$P$2,"Nov","")</f>
        <v>Nov</v>
      </c>
      <c r="P74" s="97" t="n">
        <v>109.5</v>
      </c>
      <c r="Q74" s="100" t="n">
        <f aca="false">K74-P74</f>
        <v>-19.5</v>
      </c>
      <c r="R74" s="98" t="n">
        <f aca="false">IFERROR(IF(O74="Nov",(K74/P74-1)),0)</f>
        <v>-0.178082191780822</v>
      </c>
      <c r="S74" s="100" t="str">
        <f aca="false">IF(N74&gt;0,IF(O74="","-",IF(R74&lt;0%,"DEGROWTH","GROWTH")))</f>
        <v>DEGROWTH</v>
      </c>
      <c r="T74" s="101" t="n">
        <v>0</v>
      </c>
      <c r="U74" s="101" t="str">
        <f aca="false">IF(F74&lt;=$V$2,"Dec","")</f>
        <v>Dec</v>
      </c>
      <c r="V74" s="97" t="n">
        <v>0</v>
      </c>
      <c r="W74" s="104" t="n">
        <f aca="false">K74-V74</f>
        <v>90</v>
      </c>
      <c r="X74" s="103" t="n">
        <f aca="false">IFERROR(IF(U74="Dec",(K74/V74-1)),0)</f>
        <v>0</v>
      </c>
      <c r="Y74" s="106" t="b">
        <f aca="false">IF(T74&gt;0,IF(U74="","-",IF(X74&lt;0%,"DEGROWTH","GROWTH")))</f>
        <v>0</v>
      </c>
      <c r="Z74" s="24" t="n">
        <v>0</v>
      </c>
      <c r="AA74" s="24" t="n">
        <f aca="false">IF(H74&gt;0,1,0)</f>
        <v>0</v>
      </c>
      <c r="AB74" s="3" t="n">
        <v>1000003973</v>
      </c>
      <c r="AC74" s="3"/>
    </row>
    <row r="75" customFormat="false" ht="14.25" hidden="true" customHeight="true" outlineLevel="0" collapsed="false">
      <c r="A75" s="24" t="s">
        <v>133</v>
      </c>
      <c r="B75" s="128" t="s">
        <v>21</v>
      </c>
      <c r="C75" s="128" t="s">
        <v>741</v>
      </c>
      <c r="D75" s="128" t="n">
        <v>1000003966</v>
      </c>
      <c r="E75" s="128" t="s">
        <v>742</v>
      </c>
      <c r="F75" s="67" t="n">
        <v>45433</v>
      </c>
      <c r="G75" s="67" t="str">
        <f aca="false">IF(I75&gt;0,"Targeted Dealer","-")</f>
        <v>Targeted Dealer</v>
      </c>
      <c r="H75" s="67"/>
      <c r="I75" s="68" t="n">
        <v>40</v>
      </c>
      <c r="J75" s="68" t="n">
        <f aca="false">I75/$J$1*$E$1</f>
        <v>834.838709677419</v>
      </c>
      <c r="K75" s="97" t="n">
        <v>40</v>
      </c>
      <c r="L75" s="69" t="n">
        <f aca="false">K75-J75</f>
        <v>-794.838709677419</v>
      </c>
      <c r="M75" s="69" t="n">
        <f aca="false">IFERROR((K75/J75%),"-")</f>
        <v>4.79134466769706</v>
      </c>
      <c r="N75" s="100" t="n">
        <v>40</v>
      </c>
      <c r="O75" s="98" t="str">
        <f aca="false">IF(F75&lt;=$P$2,"Nov","")</f>
        <v>Nov</v>
      </c>
      <c r="P75" s="97" t="n">
        <v>40</v>
      </c>
      <c r="Q75" s="100" t="n">
        <f aca="false">K75-P75</f>
        <v>0</v>
      </c>
      <c r="R75" s="98" t="n">
        <f aca="false">IFERROR(IF(O75="Nov",(K75/P75-1)),0)</f>
        <v>0</v>
      </c>
      <c r="S75" s="100" t="str">
        <f aca="false">IF(N75&gt;0,IF(O75="","-",IF(R75&lt;0%,"DEGROWTH","GROWTH")))</f>
        <v>GROWTH</v>
      </c>
      <c r="T75" s="101" t="n">
        <v>0</v>
      </c>
      <c r="U75" s="101" t="str">
        <f aca="false">IF(F75&lt;=$V$2,"Dec","")</f>
        <v>Dec</v>
      </c>
      <c r="V75" s="97" t="n">
        <v>0</v>
      </c>
      <c r="W75" s="104" t="n">
        <f aca="false">K75-V75</f>
        <v>40</v>
      </c>
      <c r="X75" s="103" t="n">
        <f aca="false">IFERROR(IF(U75="Dec",(K75/V75-1)),0)</f>
        <v>0</v>
      </c>
      <c r="Y75" s="106" t="b">
        <f aca="false">IF(T75&gt;0,IF(U75="","-",IF(X75&lt;0%,"DEGROWTH","GROWTH")))</f>
        <v>0</v>
      </c>
      <c r="Z75" s="24" t="n">
        <v>0</v>
      </c>
      <c r="AA75" s="24" t="n">
        <f aca="false">IF(H75&gt;0,1,0)</f>
        <v>0</v>
      </c>
      <c r="AB75" s="3" t="n">
        <v>1000003966</v>
      </c>
      <c r="AC75" s="3"/>
    </row>
    <row r="76" customFormat="false" ht="14.25" hidden="true" customHeight="true" outlineLevel="0" collapsed="false">
      <c r="A76" s="24" t="s">
        <v>133</v>
      </c>
      <c r="B76" s="128" t="s">
        <v>21</v>
      </c>
      <c r="C76" s="128" t="s">
        <v>743</v>
      </c>
      <c r="D76" s="128" t="n">
        <v>1000004002</v>
      </c>
      <c r="E76" s="128" t="s">
        <v>744</v>
      </c>
      <c r="F76" s="67" t="n">
        <v>45450</v>
      </c>
      <c r="G76" s="67" t="str">
        <f aca="false">IF(I76&gt;0,"Targeted Dealer","-")</f>
        <v>Targeted Dealer</v>
      </c>
      <c r="H76" s="67"/>
      <c r="I76" s="68" t="n">
        <v>40</v>
      </c>
      <c r="J76" s="68" t="n">
        <f aca="false">I76/$J$1*$E$1</f>
        <v>834.838709677419</v>
      </c>
      <c r="K76" s="97" t="n">
        <v>65</v>
      </c>
      <c r="L76" s="69" t="n">
        <f aca="false">K76-J76</f>
        <v>-769.838709677419</v>
      </c>
      <c r="M76" s="69" t="n">
        <f aca="false">IFERROR((K76/J76%),"-")</f>
        <v>7.78593508500773</v>
      </c>
      <c r="N76" s="100" t="n">
        <v>49</v>
      </c>
      <c r="O76" s="98" t="str">
        <f aca="false">IF(F76&lt;=$P$2,"Nov","")</f>
        <v>Nov</v>
      </c>
      <c r="P76" s="97" t="n">
        <v>49</v>
      </c>
      <c r="Q76" s="100" t="n">
        <f aca="false">K76-P76</f>
        <v>16</v>
      </c>
      <c r="R76" s="98" t="n">
        <f aca="false">IFERROR(IF(O76="Nov",(K76/P76-1)),0)</f>
        <v>0.326530612244898</v>
      </c>
      <c r="S76" s="100" t="str">
        <f aca="false">IF(N76&gt;0,IF(O76="","-",IF(R76&lt;0%,"DEGROWTH","GROWTH")))</f>
        <v>GROWTH</v>
      </c>
      <c r="T76" s="101" t="n">
        <v>0</v>
      </c>
      <c r="U76" s="101" t="str">
        <f aca="false">IF(F76&lt;=$V$2,"Dec","")</f>
        <v>Dec</v>
      </c>
      <c r="V76" s="97" t="n">
        <v>0</v>
      </c>
      <c r="W76" s="104" t="n">
        <f aca="false">K76-V76</f>
        <v>65</v>
      </c>
      <c r="X76" s="103" t="n">
        <f aca="false">IFERROR(IF(U76="Dec",(K76/V76-1)),0)</f>
        <v>0</v>
      </c>
      <c r="Y76" s="106" t="b">
        <f aca="false">IF(T76&gt;0,IF(U76="","-",IF(X76&lt;0%,"DEGROWTH","GROWTH")))</f>
        <v>0</v>
      </c>
      <c r="Z76" s="24" t="n">
        <v>0</v>
      </c>
      <c r="AA76" s="24" t="n">
        <f aca="false">IF(H76&gt;0,1,0)</f>
        <v>0</v>
      </c>
      <c r="AB76" s="3" t="n">
        <v>1000004002</v>
      </c>
      <c r="AC76" s="3"/>
    </row>
    <row r="77" customFormat="false" ht="14.25" hidden="true" customHeight="true" outlineLevel="0" collapsed="false">
      <c r="A77" s="24" t="s">
        <v>133</v>
      </c>
      <c r="B77" s="128" t="s">
        <v>21</v>
      </c>
      <c r="C77" s="128" t="s">
        <v>745</v>
      </c>
      <c r="D77" s="128" t="n">
        <v>1000004044</v>
      </c>
      <c r="E77" s="128" t="s">
        <v>746</v>
      </c>
      <c r="F77" s="67" t="n">
        <v>45490</v>
      </c>
      <c r="G77" s="67" t="str">
        <f aca="false">IF(I77&gt;0,"Targeted Dealer","-")</f>
        <v>Targeted Dealer</v>
      </c>
      <c r="H77" s="24"/>
      <c r="I77" s="68" t="n">
        <v>25</v>
      </c>
      <c r="J77" s="68" t="n">
        <f aca="false">I77/$J$1*$E$1</f>
        <v>521.774193548387</v>
      </c>
      <c r="K77" s="97" t="n">
        <v>50.5</v>
      </c>
      <c r="L77" s="69" t="n">
        <f aca="false">K77-J77</f>
        <v>-471.274193548387</v>
      </c>
      <c r="M77" s="69" t="n">
        <f aca="false">IFERROR((K77/J77%),"-")</f>
        <v>9.67851622874807</v>
      </c>
      <c r="N77" s="100" t="n">
        <v>42.5</v>
      </c>
      <c r="O77" s="98" t="str">
        <f aca="false">IF(F77&lt;=$P$2,"Nov","")</f>
        <v>Nov</v>
      </c>
      <c r="P77" s="97" t="n">
        <v>42.5</v>
      </c>
      <c r="Q77" s="100" t="n">
        <f aca="false">K77-P77</f>
        <v>8</v>
      </c>
      <c r="R77" s="98" t="n">
        <f aca="false">IFERROR(IF(O77="Nov",(K77/P77-1)),0)</f>
        <v>0.188235294117647</v>
      </c>
      <c r="S77" s="100" t="str">
        <f aca="false">IF(N77&gt;0,IF(O77="","-",IF(R77&lt;0%,"DEGROWTH","GROWTH")))</f>
        <v>GROWTH</v>
      </c>
      <c r="T77" s="101" t="n">
        <v>0</v>
      </c>
      <c r="U77" s="101" t="str">
        <f aca="false">IF(F77&lt;=$V$2,"Dec","")</f>
        <v>Dec</v>
      </c>
      <c r="V77" s="97" t="n">
        <v>0</v>
      </c>
      <c r="W77" s="104" t="n">
        <f aca="false">K77-V77</f>
        <v>50.5</v>
      </c>
      <c r="X77" s="103" t="n">
        <f aca="false">IFERROR(IF(U77="Dec",(K77/V77-1)),0)</f>
        <v>0</v>
      </c>
      <c r="Y77" s="106" t="b">
        <f aca="false">IF(T77&gt;0,IF(U77="","-",IF(X77&lt;0%,"DEGROWTH","GROWTH")))</f>
        <v>0</v>
      </c>
      <c r="Z77" s="24" t="n">
        <v>0</v>
      </c>
      <c r="AA77" s="24" t="n">
        <f aca="false">IF(H77&gt;0,1,0)</f>
        <v>0</v>
      </c>
      <c r="AB77" s="3" t="n">
        <v>1000004044</v>
      </c>
      <c r="AC77" s="3"/>
    </row>
    <row r="78" customFormat="false" ht="14.25" hidden="true" customHeight="true" outlineLevel="0" collapsed="false">
      <c r="A78" s="24" t="s">
        <v>133</v>
      </c>
      <c r="B78" s="128" t="s">
        <v>21</v>
      </c>
      <c r="C78" s="128" t="s">
        <v>747</v>
      </c>
      <c r="D78" s="128" t="n">
        <v>1000004043</v>
      </c>
      <c r="E78" s="128" t="s">
        <v>748</v>
      </c>
      <c r="F78" s="67" t="n">
        <v>45490</v>
      </c>
      <c r="G78" s="67" t="str">
        <f aca="false">IF(I78&gt;0,"Targeted Dealer","-")</f>
        <v>Targeted Dealer</v>
      </c>
      <c r="H78" s="24"/>
      <c r="I78" s="68" t="n">
        <v>25</v>
      </c>
      <c r="J78" s="68" t="n">
        <f aca="false">I78/$J$1*$E$1</f>
        <v>521.774193548387</v>
      </c>
      <c r="K78" s="97" t="n">
        <v>26</v>
      </c>
      <c r="L78" s="69" t="n">
        <f aca="false">K78-J78</f>
        <v>-495.774193548387</v>
      </c>
      <c r="M78" s="69" t="n">
        <f aca="false">IFERROR((K78/J78%),"-")</f>
        <v>4.98299845440495</v>
      </c>
      <c r="N78" s="100" t="n">
        <v>22.5</v>
      </c>
      <c r="O78" s="98" t="str">
        <f aca="false">IF(F78&lt;=$P$2,"Nov","")</f>
        <v>Nov</v>
      </c>
      <c r="P78" s="97" t="n">
        <v>22.5</v>
      </c>
      <c r="Q78" s="100" t="n">
        <f aca="false">K78-P78</f>
        <v>3.5</v>
      </c>
      <c r="R78" s="98" t="n">
        <f aca="false">IFERROR(IF(O78="Nov",(K78/P78-1)),0)</f>
        <v>0.155555555555555</v>
      </c>
      <c r="S78" s="100" t="str">
        <f aca="false">IF(N78&gt;0,IF(O78="","-",IF(R78&lt;0%,"DEGROWTH","GROWTH")))</f>
        <v>GROWTH</v>
      </c>
      <c r="T78" s="101" t="n">
        <v>0</v>
      </c>
      <c r="U78" s="101" t="str">
        <f aca="false">IF(F78&lt;=$V$2,"Dec","")</f>
        <v>Dec</v>
      </c>
      <c r="V78" s="97" t="n">
        <v>0</v>
      </c>
      <c r="W78" s="104" t="n">
        <f aca="false">K78-V78</f>
        <v>26</v>
      </c>
      <c r="X78" s="103" t="n">
        <f aca="false">IFERROR(IF(U78="Dec",(K78/V78-1)),0)</f>
        <v>0</v>
      </c>
      <c r="Y78" s="106" t="b">
        <f aca="false">IF(T78&gt;0,IF(U78="","-",IF(X78&lt;0%,"DEGROWTH","GROWTH")))</f>
        <v>0</v>
      </c>
      <c r="Z78" s="24" t="n">
        <v>0</v>
      </c>
      <c r="AA78" s="24" t="n">
        <f aca="false">IF(H78&gt;0,1,0)</f>
        <v>0</v>
      </c>
      <c r="AB78" s="3" t="n">
        <v>1000004043</v>
      </c>
      <c r="AC78" s="3"/>
    </row>
    <row r="79" customFormat="false" ht="14.25" hidden="true" customHeight="true" outlineLevel="0" collapsed="false">
      <c r="A79" s="24" t="s">
        <v>133</v>
      </c>
      <c r="B79" s="128" t="s">
        <v>21</v>
      </c>
      <c r="C79" s="128" t="s">
        <v>4345</v>
      </c>
      <c r="D79" s="128" t="n">
        <v>1000004045</v>
      </c>
      <c r="E79" s="128" t="s">
        <v>4346</v>
      </c>
      <c r="F79" s="67" t="n">
        <v>45490</v>
      </c>
      <c r="G79" s="67" t="str">
        <f aca="false">IF(I79&gt;0,"Targeted Dealer","-")</f>
        <v>-</v>
      </c>
      <c r="H79" s="24"/>
      <c r="I79" s="68" t="n">
        <v>0</v>
      </c>
      <c r="J79" s="68" t="n">
        <f aca="false">I79/$J$1*$E$1</f>
        <v>0</v>
      </c>
      <c r="K79" s="97" t="n">
        <v>0</v>
      </c>
      <c r="L79" s="69" t="n">
        <f aca="false">K79-J79</f>
        <v>0</v>
      </c>
      <c r="M79" s="69" t="str">
        <f aca="false">IFERROR((K79/J79%),"-")</f>
        <v>-</v>
      </c>
      <c r="N79" s="100" t="n">
        <v>0</v>
      </c>
      <c r="O79" s="98" t="str">
        <f aca="false">IF(F79&lt;=$P$2,"Nov","")</f>
        <v>Nov</v>
      </c>
      <c r="P79" s="97" t="n">
        <v>0</v>
      </c>
      <c r="Q79" s="100" t="n">
        <f aca="false">K79-P79</f>
        <v>0</v>
      </c>
      <c r="R79" s="98" t="n">
        <f aca="false">IFERROR(IF(O79="Nov",(K79/P79-1)),0)</f>
        <v>0</v>
      </c>
      <c r="S79" s="105" t="b">
        <f aca="false">IF(N79&gt;0,IF(O79="","-",IF(R79&lt;0%,"DEGROWTH","GROWTH")))</f>
        <v>0</v>
      </c>
      <c r="T79" s="101" t="n">
        <v>0</v>
      </c>
      <c r="U79" s="101" t="str">
        <f aca="false">IF(F79&lt;=$V$2,"Dec","")</f>
        <v>Dec</v>
      </c>
      <c r="V79" s="97" t="n">
        <v>0</v>
      </c>
      <c r="W79" s="104" t="n">
        <f aca="false">K79-V79</f>
        <v>0</v>
      </c>
      <c r="X79" s="103" t="n">
        <f aca="false">IFERROR(IF(U79="Dec",(K79/V79-1)),0)</f>
        <v>0</v>
      </c>
      <c r="Y79" s="106" t="b">
        <f aca="false">IF(T79&gt;0,IF(U79="","-",IF(X79&lt;0%,"DEGROWTH","GROWTH")))</f>
        <v>0</v>
      </c>
      <c r="Z79" s="24" t="n">
        <v>1</v>
      </c>
      <c r="AA79" s="24" t="n">
        <f aca="false">IF(H79&gt;0,1,0)</f>
        <v>0</v>
      </c>
      <c r="AB79" s="3" t="n">
        <v>1000004045</v>
      </c>
      <c r="AC79" s="3"/>
    </row>
    <row r="80" customFormat="false" ht="14.25" hidden="true" customHeight="true" outlineLevel="0" collapsed="false">
      <c r="A80" s="24" t="s">
        <v>133</v>
      </c>
      <c r="B80" s="128" t="s">
        <v>21</v>
      </c>
      <c r="C80" s="128" t="s">
        <v>3965</v>
      </c>
      <c r="D80" s="128" t="n">
        <v>1000004051</v>
      </c>
      <c r="E80" s="128" t="s">
        <v>3966</v>
      </c>
      <c r="F80" s="67" t="n">
        <v>45495</v>
      </c>
      <c r="G80" s="67" t="str">
        <f aca="false">IF(I80&gt;0,"Targeted Dealer","-")</f>
        <v>Targeted Dealer</v>
      </c>
      <c r="H80" s="24"/>
      <c r="I80" s="68" t="n">
        <v>25</v>
      </c>
      <c r="J80" s="68" t="n">
        <f aca="false">I80/$J$1*$E$1</f>
        <v>521.774193548387</v>
      </c>
      <c r="K80" s="97" t="n">
        <v>0</v>
      </c>
      <c r="L80" s="69" t="n">
        <f aca="false">K80-J80</f>
        <v>-521.774193548387</v>
      </c>
      <c r="M80" s="69" t="n">
        <f aca="false">IFERROR((K80/J80%),"-")</f>
        <v>0</v>
      </c>
      <c r="N80" s="100" t="n">
        <v>0</v>
      </c>
      <c r="O80" s="98" t="str">
        <f aca="false">IF(F80&lt;=$P$2,"Nov","")</f>
        <v>Nov</v>
      </c>
      <c r="P80" s="97" t="n">
        <v>0</v>
      </c>
      <c r="Q80" s="100" t="n">
        <f aca="false">K80-P80</f>
        <v>0</v>
      </c>
      <c r="R80" s="98" t="n">
        <f aca="false">IFERROR(IF(O80="Nov",(K80/P80-1)),0)</f>
        <v>0</v>
      </c>
      <c r="S80" s="105" t="b">
        <f aca="false">IF(N80&gt;0,IF(O80="","-",IF(R80&lt;0%,"DEGROWTH","GROWTH")))</f>
        <v>0</v>
      </c>
      <c r="T80" s="101" t="n">
        <v>0</v>
      </c>
      <c r="U80" s="101" t="str">
        <f aca="false">IF(F80&lt;=$V$2,"Dec","")</f>
        <v>Dec</v>
      </c>
      <c r="V80" s="97" t="n">
        <v>0</v>
      </c>
      <c r="W80" s="104" t="n">
        <f aca="false">K80-V80</f>
        <v>0</v>
      </c>
      <c r="X80" s="103" t="n">
        <f aca="false">IFERROR(IF(U80="Dec",(K80/V80-1)),0)</f>
        <v>0</v>
      </c>
      <c r="Y80" s="106" t="b">
        <f aca="false">IF(T80&gt;0,IF(U80="","-",IF(X80&lt;0%,"DEGROWTH","GROWTH")))</f>
        <v>0</v>
      </c>
      <c r="Z80" s="24" t="n">
        <v>1</v>
      </c>
      <c r="AA80" s="24" t="n">
        <f aca="false">IF(H80&gt;0,1,0)</f>
        <v>0</v>
      </c>
      <c r="AB80" s="3" t="n">
        <v>1000004051</v>
      </c>
      <c r="AC80" s="3"/>
    </row>
    <row r="81" customFormat="false" ht="14.25" hidden="true" customHeight="true" outlineLevel="0" collapsed="false">
      <c r="A81" s="24" t="s">
        <v>133</v>
      </c>
      <c r="B81" s="128" t="s">
        <v>21</v>
      </c>
      <c r="C81" s="128" t="s">
        <v>3967</v>
      </c>
      <c r="D81" s="128" t="n">
        <v>1000004096</v>
      </c>
      <c r="E81" s="128" t="s">
        <v>3968</v>
      </c>
      <c r="F81" s="67" t="n">
        <v>45531</v>
      </c>
      <c r="G81" s="67" t="str">
        <f aca="false">IF(I81&gt;0,"Targeted Dealer","-")</f>
        <v>Targeted Dealer</v>
      </c>
      <c r="H81" s="24"/>
      <c r="I81" s="68" t="n">
        <v>40</v>
      </c>
      <c r="J81" s="68" t="n">
        <f aca="false">I81/$J$1*$E$1</f>
        <v>834.838709677419</v>
      </c>
      <c r="K81" s="97" t="n">
        <v>30</v>
      </c>
      <c r="L81" s="69" t="n">
        <f aca="false">K81-J81</f>
        <v>-804.838709677419</v>
      </c>
      <c r="M81" s="69" t="n">
        <f aca="false">IFERROR((K81/J81%),"-")</f>
        <v>3.5935085007728</v>
      </c>
      <c r="N81" s="100" t="n">
        <v>30</v>
      </c>
      <c r="O81" s="98" t="str">
        <f aca="false">IF(F81&lt;=$P$2,"Nov","")</f>
        <v>Nov</v>
      </c>
      <c r="P81" s="97" t="n">
        <v>30</v>
      </c>
      <c r="Q81" s="100" t="n">
        <f aca="false">K81-P81</f>
        <v>0</v>
      </c>
      <c r="R81" s="98" t="n">
        <f aca="false">IFERROR(IF(O81="Nov",(K81/P81-1)),0)</f>
        <v>0</v>
      </c>
      <c r="S81" s="100" t="str">
        <f aca="false">IF(N81&gt;0,IF(O81="","-",IF(R81&lt;0%,"DEGROWTH","GROWTH")))</f>
        <v>GROWTH</v>
      </c>
      <c r="T81" s="101" t="n">
        <v>0</v>
      </c>
      <c r="U81" s="101" t="str">
        <f aca="false">IF(F81&lt;=$V$2,"Dec","")</f>
        <v>Dec</v>
      </c>
      <c r="V81" s="97" t="n">
        <v>0</v>
      </c>
      <c r="W81" s="104" t="n">
        <f aca="false">K81-V81</f>
        <v>30</v>
      </c>
      <c r="X81" s="103" t="n">
        <f aca="false">IFERROR(IF(U81="Dec",(K81/V81-1)),0)</f>
        <v>0</v>
      </c>
      <c r="Y81" s="106" t="b">
        <f aca="false">IF(T81&gt;0,IF(U81="","-",IF(X81&lt;0%,"DEGROWTH","GROWTH")))</f>
        <v>0</v>
      </c>
      <c r="Z81" s="24" t="n">
        <v>0</v>
      </c>
      <c r="AA81" s="24" t="n">
        <f aca="false">IF(H81&gt;0,1,0)</f>
        <v>0</v>
      </c>
      <c r="AB81" s="3" t="n">
        <v>1000004096</v>
      </c>
      <c r="AC81" s="3"/>
    </row>
    <row r="82" customFormat="false" ht="14.25" hidden="true" customHeight="true" outlineLevel="0" collapsed="false">
      <c r="A82" s="24" t="s">
        <v>133</v>
      </c>
      <c r="B82" s="128" t="s">
        <v>21</v>
      </c>
      <c r="C82" s="128" t="s">
        <v>749</v>
      </c>
      <c r="D82" s="128" t="n">
        <v>1000004099</v>
      </c>
      <c r="E82" s="128" t="s">
        <v>750</v>
      </c>
      <c r="F82" s="67" t="n">
        <v>45532</v>
      </c>
      <c r="G82" s="67" t="str">
        <f aca="false">IF(I82&gt;0,"Targeted Dealer","-")</f>
        <v>Targeted Dealer</v>
      </c>
      <c r="H82" s="24"/>
      <c r="I82" s="68" t="n">
        <v>40</v>
      </c>
      <c r="J82" s="68" t="n">
        <f aca="false">I82/$J$1*$E$1</f>
        <v>834.838709677419</v>
      </c>
      <c r="K82" s="97" t="n">
        <v>20</v>
      </c>
      <c r="L82" s="69" t="n">
        <f aca="false">K82-J82</f>
        <v>-814.838709677419</v>
      </c>
      <c r="M82" s="69" t="n">
        <f aca="false">IFERROR((K82/J82%),"-")</f>
        <v>2.39567233384853</v>
      </c>
      <c r="N82" s="100" t="n">
        <v>40</v>
      </c>
      <c r="O82" s="98" t="str">
        <f aca="false">IF(F82&lt;=$P$2,"Nov","")</f>
        <v>Nov</v>
      </c>
      <c r="P82" s="97" t="n">
        <v>40</v>
      </c>
      <c r="Q82" s="100" t="n">
        <f aca="false">K82-P82</f>
        <v>-20</v>
      </c>
      <c r="R82" s="98" t="n">
        <f aca="false">IFERROR(IF(O82="Nov",(K82/P82-1)),0)</f>
        <v>-0.5</v>
      </c>
      <c r="S82" s="100" t="str">
        <f aca="false">IF(N82&gt;0,IF(O82="","-",IF(R82&lt;0%,"DEGROWTH","GROWTH")))</f>
        <v>DEGROWTH</v>
      </c>
      <c r="T82" s="101" t="n">
        <v>0</v>
      </c>
      <c r="U82" s="101" t="str">
        <f aca="false">IF(F82&lt;=$V$2,"Dec","")</f>
        <v>Dec</v>
      </c>
      <c r="V82" s="97" t="n">
        <v>0</v>
      </c>
      <c r="W82" s="104" t="n">
        <f aca="false">K82-V82</f>
        <v>20</v>
      </c>
      <c r="X82" s="103" t="n">
        <f aca="false">IFERROR(IF(U82="Dec",(K82/V82-1)),0)</f>
        <v>0</v>
      </c>
      <c r="Y82" s="106" t="b">
        <f aca="false">IF(T82&gt;0,IF(U82="","-",IF(X82&lt;0%,"DEGROWTH","GROWTH")))</f>
        <v>0</v>
      </c>
      <c r="Z82" s="24" t="n">
        <v>0</v>
      </c>
      <c r="AA82" s="24" t="n">
        <f aca="false">IF(H82&gt;0,1,0)</f>
        <v>0</v>
      </c>
      <c r="AB82" s="3" t="n">
        <v>1000004099</v>
      </c>
      <c r="AC82" s="3"/>
    </row>
    <row r="83" customFormat="false" ht="14.25" hidden="true" customHeight="true" outlineLevel="0" collapsed="false">
      <c r="A83" s="23" t="s">
        <v>133</v>
      </c>
      <c r="B83" s="65" t="s">
        <v>144</v>
      </c>
      <c r="C83" s="65" t="s">
        <v>751</v>
      </c>
      <c r="D83" s="65" t="n">
        <v>1000000618</v>
      </c>
      <c r="E83" s="66" t="s">
        <v>752</v>
      </c>
      <c r="F83" s="67" t="n">
        <v>41135</v>
      </c>
      <c r="G83" s="67" t="str">
        <f aca="false">IF(I83&gt;0,"Targeted Dealer","-")</f>
        <v>Targeted Dealer</v>
      </c>
      <c r="H83" s="67" t="s">
        <v>627</v>
      </c>
      <c r="I83" s="68" t="n">
        <v>860</v>
      </c>
      <c r="J83" s="68" t="n">
        <f aca="false">I83/$J$1*$E$1</f>
        <v>17949.0322580645</v>
      </c>
      <c r="K83" s="97" t="n">
        <v>679.5</v>
      </c>
      <c r="L83" s="69" t="n">
        <f aca="false">K83-J83</f>
        <v>-17269.5322580645</v>
      </c>
      <c r="M83" s="69" t="n">
        <f aca="false">IFERROR((K83/J83%),"-")</f>
        <v>3.78571942058158</v>
      </c>
      <c r="N83" s="100" t="n">
        <v>733</v>
      </c>
      <c r="O83" s="98" t="str">
        <f aca="false">IF(F83&lt;=$P$2,"Nov","")</f>
        <v>Nov</v>
      </c>
      <c r="P83" s="97" t="n">
        <v>733</v>
      </c>
      <c r="Q83" s="100" t="n">
        <f aca="false">K83-P83</f>
        <v>-53.5</v>
      </c>
      <c r="R83" s="98" t="n">
        <f aca="false">IFERROR(IF(O83="Nov",(K83/P83-1)),0)</f>
        <v>-0.072987721691678</v>
      </c>
      <c r="S83" s="100" t="str">
        <f aca="false">IF(N83&gt;0,IF(O83="","-",IF(R83&lt;0%,"DEGROWTH","GROWTH")))</f>
        <v>DEGROWTH</v>
      </c>
      <c r="T83" s="101" t="n">
        <v>700</v>
      </c>
      <c r="U83" s="101" t="str">
        <f aca="false">IF(F83&lt;=$V$2,"Dec","")</f>
        <v>Dec</v>
      </c>
      <c r="V83" s="97" t="n">
        <v>700</v>
      </c>
      <c r="W83" s="104" t="n">
        <f aca="false">K83-V83</f>
        <v>-20.5</v>
      </c>
      <c r="X83" s="103" t="n">
        <f aca="false">IFERROR(IF(U83="Dec",(K83/V83-1)),0)</f>
        <v>-0.0292857142857143</v>
      </c>
      <c r="Y83" s="104" t="str">
        <f aca="false">IF(T83&gt;0,IF(U83="","-",IF(X83&lt;0%,"DEGROWTH","GROWTH")))</f>
        <v>DEGROWTH</v>
      </c>
      <c r="Z83" s="24" t="n">
        <v>0</v>
      </c>
      <c r="AA83" s="24" t="n">
        <f aca="false">IF(H83&gt;0,1,0)</f>
        <v>1</v>
      </c>
      <c r="AB83" s="3" t="n">
        <v>1000000618</v>
      </c>
      <c r="AC83" s="3"/>
    </row>
    <row r="84" customFormat="false" ht="14.25" hidden="true" customHeight="true" outlineLevel="0" collapsed="false">
      <c r="A84" s="23" t="s">
        <v>133</v>
      </c>
      <c r="B84" s="65" t="s">
        <v>144</v>
      </c>
      <c r="C84" s="65" t="s">
        <v>4311</v>
      </c>
      <c r="D84" s="65" t="n">
        <v>1000000617</v>
      </c>
      <c r="E84" s="66" t="s">
        <v>4312</v>
      </c>
      <c r="F84" s="67" t="n">
        <v>41545</v>
      </c>
      <c r="G84" s="67" t="str">
        <f aca="false">IF(I84&gt;0,"Targeted Dealer","-")</f>
        <v>Targeted Dealer</v>
      </c>
      <c r="H84" s="67" t="s">
        <v>627</v>
      </c>
      <c r="I84" s="68" t="n">
        <v>420</v>
      </c>
      <c r="J84" s="68" t="n">
        <f aca="false">I84/$J$1*$E$1</f>
        <v>8765.8064516129</v>
      </c>
      <c r="K84" s="97" t="n">
        <v>340</v>
      </c>
      <c r="L84" s="69" t="n">
        <f aca="false">K84-J84</f>
        <v>-8425.8064516129</v>
      </c>
      <c r="M84" s="69" t="n">
        <f aca="false">IFERROR((K84/J84%),"-")</f>
        <v>3.87870758813572</v>
      </c>
      <c r="N84" s="100" t="n">
        <v>343</v>
      </c>
      <c r="O84" s="98" t="str">
        <f aca="false">IF(F84&lt;=$P$2,"Nov","")</f>
        <v>Nov</v>
      </c>
      <c r="P84" s="97" t="n">
        <v>343</v>
      </c>
      <c r="Q84" s="100" t="n">
        <f aca="false">K84-P84</f>
        <v>-3</v>
      </c>
      <c r="R84" s="98" t="n">
        <f aca="false">IFERROR(IF(O84="Nov",(K84/P84-1)),0)</f>
        <v>-0.00874635568513116</v>
      </c>
      <c r="S84" s="100" t="str">
        <f aca="false">IF(N84&gt;0,IF(O84="","-",IF(R84&lt;0%,"DEGROWTH","GROWTH")))</f>
        <v>DEGROWTH</v>
      </c>
      <c r="T84" s="101" t="n">
        <v>399</v>
      </c>
      <c r="U84" s="101" t="str">
        <f aca="false">IF(F84&lt;=$V$2,"Dec","")</f>
        <v>Dec</v>
      </c>
      <c r="V84" s="97" t="n">
        <v>399</v>
      </c>
      <c r="W84" s="104" t="n">
        <f aca="false">K84-V84</f>
        <v>-59</v>
      </c>
      <c r="X84" s="103" t="n">
        <f aca="false">IFERROR(IF(U84="Dec",(K84/V84-1)),0)</f>
        <v>-0.147869674185464</v>
      </c>
      <c r="Y84" s="104" t="str">
        <f aca="false">IF(T84&gt;0,IF(U84="","-",IF(X84&lt;0%,"DEGROWTH","GROWTH")))</f>
        <v>DEGROWTH</v>
      </c>
      <c r="Z84" s="24" t="n">
        <v>0</v>
      </c>
      <c r="AA84" s="24" t="n">
        <f aca="false">IF(H84&gt;0,1,0)</f>
        <v>1</v>
      </c>
      <c r="AB84" s="3" t="n">
        <v>1000000617</v>
      </c>
      <c r="AC84" s="3"/>
    </row>
    <row r="85" customFormat="false" ht="14.25" hidden="true" customHeight="true" outlineLevel="0" collapsed="false">
      <c r="A85" s="23" t="s">
        <v>133</v>
      </c>
      <c r="B85" s="65" t="s">
        <v>144</v>
      </c>
      <c r="C85" s="65" t="s">
        <v>753</v>
      </c>
      <c r="D85" s="65" t="n">
        <v>1000000615</v>
      </c>
      <c r="E85" s="66" t="s">
        <v>754</v>
      </c>
      <c r="F85" s="67" t="n">
        <v>42044</v>
      </c>
      <c r="G85" s="67" t="str">
        <f aca="false">IF(I85&gt;0,"Targeted Dealer","-")</f>
        <v>Targeted Dealer</v>
      </c>
      <c r="H85" s="67" t="s">
        <v>627</v>
      </c>
      <c r="I85" s="68" t="n">
        <v>25</v>
      </c>
      <c r="J85" s="68" t="n">
        <f aca="false">I85/$J$1*$E$1</f>
        <v>521.774193548387</v>
      </c>
      <c r="K85" s="97" t="n">
        <v>22</v>
      </c>
      <c r="L85" s="69" t="n">
        <f aca="false">K85-J85</f>
        <v>-499.774193548387</v>
      </c>
      <c r="M85" s="69" t="n">
        <f aca="false">IFERROR((K85/J85%),"-")</f>
        <v>4.21638330757342</v>
      </c>
      <c r="N85" s="100" t="n">
        <v>50</v>
      </c>
      <c r="O85" s="98" t="str">
        <f aca="false">IF(F85&lt;=$P$2,"Nov","")</f>
        <v>Nov</v>
      </c>
      <c r="P85" s="97" t="n">
        <v>50</v>
      </c>
      <c r="Q85" s="100" t="n">
        <f aca="false">K85-P85</f>
        <v>-28</v>
      </c>
      <c r="R85" s="98" t="n">
        <f aca="false">IFERROR(IF(O85="Nov",(K85/P85-1)),0)</f>
        <v>-0.56</v>
      </c>
      <c r="S85" s="100" t="str">
        <f aca="false">IF(N85&gt;0,IF(O85="","-",IF(R85&lt;0%,"DEGROWTH","GROWTH")))</f>
        <v>DEGROWTH</v>
      </c>
      <c r="T85" s="101" t="n">
        <v>100</v>
      </c>
      <c r="U85" s="101" t="str">
        <f aca="false">IF(F85&lt;=$V$2,"Dec","")</f>
        <v>Dec</v>
      </c>
      <c r="V85" s="97" t="n">
        <v>100</v>
      </c>
      <c r="W85" s="104" t="n">
        <f aca="false">K85-V85</f>
        <v>-78</v>
      </c>
      <c r="X85" s="103" t="n">
        <f aca="false">IFERROR(IF(U85="Dec",(K85/V85-1)),0)</f>
        <v>-0.78</v>
      </c>
      <c r="Y85" s="104" t="str">
        <f aca="false">IF(T85&gt;0,IF(U85="","-",IF(X85&lt;0%,"DEGROWTH","GROWTH")))</f>
        <v>DEGROWTH</v>
      </c>
      <c r="Z85" s="24" t="n">
        <v>0</v>
      </c>
      <c r="AA85" s="24" t="n">
        <f aca="false">IF(H85&gt;0,1,0)</f>
        <v>1</v>
      </c>
      <c r="AB85" s="3" t="n">
        <v>1000000615</v>
      </c>
      <c r="AC85" s="3"/>
    </row>
    <row r="86" customFormat="false" ht="14.25" hidden="true" customHeight="true" outlineLevel="0" collapsed="false">
      <c r="A86" s="23" t="s">
        <v>133</v>
      </c>
      <c r="B86" s="65" t="s">
        <v>144</v>
      </c>
      <c r="C86" s="65" t="s">
        <v>755</v>
      </c>
      <c r="D86" s="65" t="n">
        <v>1000000616</v>
      </c>
      <c r="E86" s="66" t="s">
        <v>756</v>
      </c>
      <c r="F86" s="67" t="n">
        <v>42254</v>
      </c>
      <c r="G86" s="67" t="str">
        <f aca="false">IF(I86&gt;0,"Targeted Dealer","-")</f>
        <v>Targeted Dealer</v>
      </c>
      <c r="H86" s="67"/>
      <c r="I86" s="68" t="n">
        <v>50</v>
      </c>
      <c r="J86" s="68" t="n">
        <f aca="false">I86/$J$1*$E$1</f>
        <v>1043.54838709677</v>
      </c>
      <c r="K86" s="97" t="n">
        <v>75</v>
      </c>
      <c r="L86" s="69" t="n">
        <f aca="false">K86-J86</f>
        <v>-968.548387096774</v>
      </c>
      <c r="M86" s="69" t="n">
        <f aca="false">IFERROR((K86/J86%),"-")</f>
        <v>7.1870170015456</v>
      </c>
      <c r="N86" s="100" t="n">
        <v>50</v>
      </c>
      <c r="O86" s="98" t="str">
        <f aca="false">IF(F86&lt;=$P$2,"Nov","")</f>
        <v>Nov</v>
      </c>
      <c r="P86" s="97" t="n">
        <v>50</v>
      </c>
      <c r="Q86" s="100" t="n">
        <f aca="false">K86-P86</f>
        <v>25</v>
      </c>
      <c r="R86" s="98" t="n">
        <f aca="false">IFERROR(IF(O86="Nov",(K86/P86-1)),0)</f>
        <v>0.5</v>
      </c>
      <c r="S86" s="100" t="str">
        <f aca="false">IF(N86&gt;0,IF(O86="","-",IF(R86&lt;0%,"DEGROWTH","GROWTH")))</f>
        <v>GROWTH</v>
      </c>
      <c r="T86" s="101" t="n">
        <v>24.5</v>
      </c>
      <c r="U86" s="101" t="str">
        <f aca="false">IF(F86&lt;=$V$2,"Dec","")</f>
        <v>Dec</v>
      </c>
      <c r="V86" s="97" t="n">
        <v>24.5</v>
      </c>
      <c r="W86" s="104" t="n">
        <f aca="false">K86-V86</f>
        <v>50.5</v>
      </c>
      <c r="X86" s="103" t="n">
        <f aca="false">IFERROR(IF(U86="Dec",(K86/V86-1)),0)</f>
        <v>2.06122448979592</v>
      </c>
      <c r="Y86" s="104" t="str">
        <f aca="false">IF(T86&gt;0,IF(U86="","-",IF(X86&lt;0%,"DEGROWTH","GROWTH")))</f>
        <v>GROWTH</v>
      </c>
      <c r="Z86" s="24" t="n">
        <v>0</v>
      </c>
      <c r="AA86" s="24" t="n">
        <f aca="false">IF(H86&gt;0,1,0)</f>
        <v>0</v>
      </c>
      <c r="AB86" s="3" t="n">
        <v>1000000616</v>
      </c>
      <c r="AC86" s="3"/>
    </row>
    <row r="87" customFormat="false" ht="14.25" hidden="true" customHeight="true" outlineLevel="0" collapsed="false">
      <c r="A87" s="23" t="s">
        <v>133</v>
      </c>
      <c r="B87" s="65" t="s">
        <v>144</v>
      </c>
      <c r="C87" s="65" t="s">
        <v>757</v>
      </c>
      <c r="D87" s="65" t="n">
        <v>1000001007</v>
      </c>
      <c r="E87" s="66" t="s">
        <v>758</v>
      </c>
      <c r="F87" s="67" t="n">
        <v>43832</v>
      </c>
      <c r="G87" s="67" t="str">
        <f aca="false">IF(I87&gt;0,"Targeted Dealer","-")</f>
        <v>Targeted Dealer</v>
      </c>
      <c r="H87" s="67" t="s">
        <v>627</v>
      </c>
      <c r="I87" s="68" t="n">
        <v>355</v>
      </c>
      <c r="J87" s="68" t="n">
        <f aca="false">I87/$J$1*$E$1</f>
        <v>7409.1935483871</v>
      </c>
      <c r="K87" s="97" t="n">
        <v>291</v>
      </c>
      <c r="L87" s="69" t="n">
        <f aca="false">K87-J87</f>
        <v>-7118.1935483871</v>
      </c>
      <c r="M87" s="69" t="n">
        <f aca="false">IFERROR((K87/J87%),"-")</f>
        <v>3.92755295295731</v>
      </c>
      <c r="N87" s="100" t="n">
        <v>356</v>
      </c>
      <c r="O87" s="98" t="str">
        <f aca="false">IF(F87&lt;=$P$2,"Nov","")</f>
        <v>Nov</v>
      </c>
      <c r="P87" s="97" t="n">
        <v>356</v>
      </c>
      <c r="Q87" s="100" t="n">
        <f aca="false">K87-P87</f>
        <v>-65</v>
      </c>
      <c r="R87" s="98" t="n">
        <f aca="false">IFERROR(IF(O87="Nov",(K87/P87-1)),0)</f>
        <v>-0.182584269662921</v>
      </c>
      <c r="S87" s="100" t="str">
        <f aca="false">IF(N87&gt;0,IF(O87="","-",IF(R87&lt;0%,"DEGROWTH","GROWTH")))</f>
        <v>DEGROWTH</v>
      </c>
      <c r="T87" s="101" t="n">
        <v>299.5</v>
      </c>
      <c r="U87" s="101" t="str">
        <f aca="false">IF(F87&lt;=$V$2,"Dec","")</f>
        <v>Dec</v>
      </c>
      <c r="V87" s="97" t="n">
        <v>299.5</v>
      </c>
      <c r="W87" s="104" t="n">
        <f aca="false">K87-V87</f>
        <v>-8.5</v>
      </c>
      <c r="X87" s="103" t="n">
        <f aca="false">IFERROR(IF(U87="Dec",(K87/V87-1)),0)</f>
        <v>-0.0283806343906511</v>
      </c>
      <c r="Y87" s="104" t="str">
        <f aca="false">IF(T87&gt;0,IF(U87="","-",IF(X87&lt;0%,"DEGROWTH","GROWTH")))</f>
        <v>DEGROWTH</v>
      </c>
      <c r="Z87" s="24" t="n">
        <v>0</v>
      </c>
      <c r="AA87" s="24" t="n">
        <f aca="false">IF(H87&gt;0,1,0)</f>
        <v>1</v>
      </c>
      <c r="AB87" s="3" t="n">
        <v>1000001007</v>
      </c>
      <c r="AC87" s="3"/>
    </row>
    <row r="88" customFormat="false" ht="14.25" hidden="true" customHeight="true" outlineLevel="0" collapsed="false">
      <c r="A88" s="23" t="s">
        <v>133</v>
      </c>
      <c r="B88" s="65" t="s">
        <v>144</v>
      </c>
      <c r="C88" s="65" t="s">
        <v>759</v>
      </c>
      <c r="D88" s="65" t="n">
        <v>1000001008</v>
      </c>
      <c r="E88" s="66" t="s">
        <v>760</v>
      </c>
      <c r="F88" s="67" t="n">
        <v>43832</v>
      </c>
      <c r="G88" s="67" t="str">
        <f aca="false">IF(I88&gt;0,"Targeted Dealer","-")</f>
        <v>Targeted Dealer</v>
      </c>
      <c r="H88" s="67" t="s">
        <v>627</v>
      </c>
      <c r="I88" s="68" t="n">
        <v>375</v>
      </c>
      <c r="J88" s="68" t="n">
        <f aca="false">I88/$J$1*$E$1</f>
        <v>7826.61290322581</v>
      </c>
      <c r="K88" s="97" t="n">
        <v>367.5</v>
      </c>
      <c r="L88" s="69" t="n">
        <f aca="false">K88-J88</f>
        <v>-7459.11290322581</v>
      </c>
      <c r="M88" s="69" t="n">
        <f aca="false">IFERROR((K88/J88%),"-")</f>
        <v>4.69551777434312</v>
      </c>
      <c r="N88" s="100" t="n">
        <v>269</v>
      </c>
      <c r="O88" s="98" t="str">
        <f aca="false">IF(F88&lt;=$P$2,"Nov","")</f>
        <v>Nov</v>
      </c>
      <c r="P88" s="97" t="n">
        <v>269</v>
      </c>
      <c r="Q88" s="100" t="n">
        <f aca="false">K88-P88</f>
        <v>98.5</v>
      </c>
      <c r="R88" s="98" t="n">
        <f aca="false">IFERROR(IF(O88="Nov",(K88/P88-1)),0)</f>
        <v>0.366171003717472</v>
      </c>
      <c r="S88" s="100" t="str">
        <f aca="false">IF(N88&gt;0,IF(O88="","-",IF(R88&lt;0%,"DEGROWTH","GROWTH")))</f>
        <v>GROWTH</v>
      </c>
      <c r="T88" s="101" t="n">
        <v>280</v>
      </c>
      <c r="U88" s="101" t="str">
        <f aca="false">IF(F88&lt;=$V$2,"Dec","")</f>
        <v>Dec</v>
      </c>
      <c r="V88" s="97" t="n">
        <v>280</v>
      </c>
      <c r="W88" s="104" t="n">
        <f aca="false">K88-V88</f>
        <v>87.5</v>
      </c>
      <c r="X88" s="103" t="n">
        <f aca="false">IFERROR(IF(U88="Dec",(K88/V88-1)),0)</f>
        <v>0.3125</v>
      </c>
      <c r="Y88" s="104" t="str">
        <f aca="false">IF(T88&gt;0,IF(U88="","-",IF(X88&lt;0%,"DEGROWTH","GROWTH")))</f>
        <v>GROWTH</v>
      </c>
      <c r="Z88" s="24" t="n">
        <v>0</v>
      </c>
      <c r="AA88" s="24" t="n">
        <f aca="false">IF(H88&gt;0,1,0)</f>
        <v>1</v>
      </c>
      <c r="AB88" s="3" t="n">
        <v>1000001008</v>
      </c>
      <c r="AC88" s="3"/>
    </row>
    <row r="89" customFormat="false" ht="14.25" hidden="true" customHeight="true" outlineLevel="0" collapsed="false">
      <c r="A89" s="23" t="s">
        <v>133</v>
      </c>
      <c r="B89" s="65" t="s">
        <v>144</v>
      </c>
      <c r="C89" s="65" t="s">
        <v>761</v>
      </c>
      <c r="D89" s="65" t="n">
        <v>1000000652</v>
      </c>
      <c r="E89" s="66" t="s">
        <v>762</v>
      </c>
      <c r="F89" s="67" t="n">
        <v>43906</v>
      </c>
      <c r="G89" s="67" t="str">
        <f aca="false">IF(I89&gt;0,"Targeted Dealer","-")</f>
        <v>Targeted Dealer</v>
      </c>
      <c r="H89" s="67"/>
      <c r="I89" s="68" t="n">
        <v>40</v>
      </c>
      <c r="J89" s="68" t="n">
        <f aca="false">I89/$J$1*$E$1</f>
        <v>834.838709677419</v>
      </c>
      <c r="K89" s="97" t="n">
        <v>40</v>
      </c>
      <c r="L89" s="69" t="n">
        <f aca="false">K89-J89</f>
        <v>-794.838709677419</v>
      </c>
      <c r="M89" s="69" t="n">
        <f aca="false">IFERROR((K89/J89%),"-")</f>
        <v>4.79134466769706</v>
      </c>
      <c r="N89" s="100" t="n">
        <v>62</v>
      </c>
      <c r="O89" s="98" t="str">
        <f aca="false">IF(F89&lt;=$P$2,"Nov","")</f>
        <v>Nov</v>
      </c>
      <c r="P89" s="97" t="n">
        <v>62</v>
      </c>
      <c r="Q89" s="100" t="n">
        <f aca="false">K89-P89</f>
        <v>-22</v>
      </c>
      <c r="R89" s="98" t="n">
        <f aca="false">IFERROR(IF(O89="Nov",(K89/P89-1)),0)</f>
        <v>-0.354838709677419</v>
      </c>
      <c r="S89" s="100" t="str">
        <f aca="false">IF(N89&gt;0,IF(O89="","-",IF(R89&lt;0%,"DEGROWTH","GROWTH")))</f>
        <v>DEGROWTH</v>
      </c>
      <c r="T89" s="101" t="n">
        <v>0</v>
      </c>
      <c r="U89" s="101" t="str">
        <f aca="false">IF(F89&lt;=$V$2,"Dec","")</f>
        <v>Dec</v>
      </c>
      <c r="V89" s="97" t="n">
        <v>0</v>
      </c>
      <c r="W89" s="104" t="n">
        <f aca="false">K89-V89</f>
        <v>40</v>
      </c>
      <c r="X89" s="103" t="n">
        <f aca="false">IFERROR(IF(U89="Dec",(K89/V89-1)),0)</f>
        <v>0</v>
      </c>
      <c r="Y89" s="106" t="b">
        <f aca="false">IF(T89&gt;0,IF(U89="","-",IF(X89&lt;0%,"DEGROWTH","GROWTH")))</f>
        <v>0</v>
      </c>
      <c r="Z89" s="24" t="n">
        <v>0</v>
      </c>
      <c r="AA89" s="24" t="n">
        <f aca="false">IF(H89&gt;0,1,0)</f>
        <v>0</v>
      </c>
      <c r="AB89" s="3" t="n">
        <v>1000000652</v>
      </c>
      <c r="AC89" s="3"/>
    </row>
    <row r="90" customFormat="false" ht="14.25" hidden="true" customHeight="true" outlineLevel="0" collapsed="false">
      <c r="A90" s="23" t="s">
        <v>133</v>
      </c>
      <c r="B90" s="65" t="s">
        <v>144</v>
      </c>
      <c r="C90" s="65" t="s">
        <v>763</v>
      </c>
      <c r="D90" s="65" t="n">
        <v>1000001006</v>
      </c>
      <c r="E90" s="66" t="s">
        <v>764</v>
      </c>
      <c r="F90" s="67" t="n">
        <v>44459</v>
      </c>
      <c r="G90" s="67" t="str">
        <f aca="false">IF(I90&gt;0,"Targeted Dealer","-")</f>
        <v>Targeted Dealer</v>
      </c>
      <c r="H90" s="67"/>
      <c r="I90" s="68" t="n">
        <v>75</v>
      </c>
      <c r="J90" s="68" t="n">
        <f aca="false">I90/$J$1*$E$1</f>
        <v>1565.32258064516</v>
      </c>
      <c r="K90" s="97" t="n">
        <v>80</v>
      </c>
      <c r="L90" s="69" t="n">
        <f aca="false">K90-J90</f>
        <v>-1485.32258064516</v>
      </c>
      <c r="M90" s="69" t="n">
        <f aca="false">IFERROR((K90/J90%),"-")</f>
        <v>5.11076764554353</v>
      </c>
      <c r="N90" s="100" t="n">
        <v>75</v>
      </c>
      <c r="O90" s="98" t="str">
        <f aca="false">IF(F90&lt;=$P$2,"Nov","")</f>
        <v>Nov</v>
      </c>
      <c r="P90" s="97" t="n">
        <v>75</v>
      </c>
      <c r="Q90" s="100" t="n">
        <f aca="false">K90-P90</f>
        <v>5</v>
      </c>
      <c r="R90" s="98" t="n">
        <f aca="false">IFERROR(IF(O90="Nov",(K90/P90-1)),0)</f>
        <v>0.0666666666666667</v>
      </c>
      <c r="S90" s="100" t="str">
        <f aca="false">IF(N90&gt;0,IF(O90="","-",IF(R90&lt;0%,"DEGROWTH","GROWTH")))</f>
        <v>GROWTH</v>
      </c>
      <c r="T90" s="101" t="n">
        <v>75</v>
      </c>
      <c r="U90" s="101" t="str">
        <f aca="false">IF(F90&lt;=$V$2,"Dec","")</f>
        <v>Dec</v>
      </c>
      <c r="V90" s="97" t="n">
        <v>75</v>
      </c>
      <c r="W90" s="104" t="n">
        <f aca="false">K90-V90</f>
        <v>5</v>
      </c>
      <c r="X90" s="103" t="n">
        <f aca="false">IFERROR(IF(U90="Dec",(K90/V90-1)),0)</f>
        <v>0.0666666666666667</v>
      </c>
      <c r="Y90" s="104" t="str">
        <f aca="false">IF(T90&gt;0,IF(U90="","-",IF(X90&lt;0%,"DEGROWTH","GROWTH")))</f>
        <v>GROWTH</v>
      </c>
      <c r="Z90" s="24" t="n">
        <v>0</v>
      </c>
      <c r="AA90" s="24" t="n">
        <f aca="false">IF(H90&gt;0,1,0)</f>
        <v>0</v>
      </c>
      <c r="AB90" s="3" t="n">
        <v>1000001006</v>
      </c>
      <c r="AC90" s="3"/>
    </row>
    <row r="91" customFormat="false" ht="14.25" hidden="true" customHeight="true" outlineLevel="0" collapsed="false">
      <c r="A91" s="23" t="s">
        <v>133</v>
      </c>
      <c r="B91" s="65" t="s">
        <v>144</v>
      </c>
      <c r="C91" s="65" t="s">
        <v>765</v>
      </c>
      <c r="D91" s="65" t="n">
        <v>1000002620</v>
      </c>
      <c r="E91" s="66" t="s">
        <v>766</v>
      </c>
      <c r="F91" s="67" t="n">
        <v>44628</v>
      </c>
      <c r="G91" s="67" t="str">
        <f aca="false">IF(I91&gt;0,"Targeted Dealer","-")</f>
        <v>Targeted Dealer</v>
      </c>
      <c r="H91" s="67" t="s">
        <v>627</v>
      </c>
      <c r="I91" s="68" t="n">
        <v>165</v>
      </c>
      <c r="J91" s="68" t="n">
        <f aca="false">I91/$J$1*$E$1</f>
        <v>3443.70967741935</v>
      </c>
      <c r="K91" s="97" t="n">
        <v>175</v>
      </c>
      <c r="L91" s="69" t="n">
        <f aca="false">K91-J91</f>
        <v>-3268.70967741935</v>
      </c>
      <c r="M91" s="69" t="n">
        <f aca="false">IFERROR((K91/J91%),"-")</f>
        <v>5.08172919301204</v>
      </c>
      <c r="N91" s="100" t="n">
        <v>175</v>
      </c>
      <c r="O91" s="98" t="str">
        <f aca="false">IF(F91&lt;=$P$2,"Nov","")</f>
        <v>Nov</v>
      </c>
      <c r="P91" s="97" t="n">
        <v>175</v>
      </c>
      <c r="Q91" s="100" t="n">
        <f aca="false">K91-P91</f>
        <v>0</v>
      </c>
      <c r="R91" s="98" t="n">
        <f aca="false">IFERROR(IF(O91="Nov",(K91/P91-1)),0)</f>
        <v>0</v>
      </c>
      <c r="S91" s="100" t="str">
        <f aca="false">IF(N91&gt;0,IF(O91="","-",IF(R91&lt;0%,"DEGROWTH","GROWTH")))</f>
        <v>GROWTH</v>
      </c>
      <c r="T91" s="101" t="n">
        <v>150</v>
      </c>
      <c r="U91" s="101" t="str">
        <f aca="false">IF(F91&lt;=$V$2,"Dec","")</f>
        <v>Dec</v>
      </c>
      <c r="V91" s="97" t="n">
        <v>150</v>
      </c>
      <c r="W91" s="104" t="n">
        <f aca="false">K91-V91</f>
        <v>25</v>
      </c>
      <c r="X91" s="103" t="n">
        <f aca="false">IFERROR(IF(U91="Dec",(K91/V91-1)),0)</f>
        <v>0.166666666666667</v>
      </c>
      <c r="Y91" s="104" t="str">
        <f aca="false">IF(T91&gt;0,IF(U91="","-",IF(X91&lt;0%,"DEGROWTH","GROWTH")))</f>
        <v>GROWTH</v>
      </c>
      <c r="Z91" s="24" t="n">
        <v>0</v>
      </c>
      <c r="AA91" s="24" t="n">
        <f aca="false">IF(H91&gt;0,1,0)</f>
        <v>1</v>
      </c>
      <c r="AB91" s="3" t="n">
        <v>1000002620</v>
      </c>
      <c r="AC91" s="3"/>
    </row>
    <row r="92" customFormat="false" ht="14.25" hidden="true" customHeight="true" outlineLevel="0" collapsed="false">
      <c r="A92" s="23" t="s">
        <v>133</v>
      </c>
      <c r="B92" s="65" t="s">
        <v>144</v>
      </c>
      <c r="C92" s="65" t="s">
        <v>767</v>
      </c>
      <c r="D92" s="65" t="n">
        <v>1000003164</v>
      </c>
      <c r="E92" s="65" t="s">
        <v>768</v>
      </c>
      <c r="F92" s="67" t="n">
        <v>44916</v>
      </c>
      <c r="G92" s="67" t="str">
        <f aca="false">IF(I92&gt;0,"Targeted Dealer","-")</f>
        <v>Targeted Dealer</v>
      </c>
      <c r="H92" s="67"/>
      <c r="I92" s="68" t="n">
        <v>110</v>
      </c>
      <c r="J92" s="68" t="n">
        <f aca="false">I92/$J$1*$E$1</f>
        <v>2295.8064516129</v>
      </c>
      <c r="K92" s="97" t="n">
        <v>288</v>
      </c>
      <c r="L92" s="69" t="n">
        <f aca="false">K92-J92</f>
        <v>-2007.8064516129</v>
      </c>
      <c r="M92" s="69" t="n">
        <f aca="false">IFERROR((K92/J92%),"-")</f>
        <v>12.5446114936069</v>
      </c>
      <c r="N92" s="100" t="n">
        <v>182</v>
      </c>
      <c r="O92" s="98" t="str">
        <f aca="false">IF(F92&lt;=$P$2,"Nov","")</f>
        <v>Nov</v>
      </c>
      <c r="P92" s="97" t="n">
        <v>182</v>
      </c>
      <c r="Q92" s="100" t="n">
        <f aca="false">K92-P92</f>
        <v>106</v>
      </c>
      <c r="R92" s="98" t="n">
        <f aca="false">IFERROR(IF(O92="Nov",(K92/P92-1)),0)</f>
        <v>0.582417582417582</v>
      </c>
      <c r="S92" s="100" t="str">
        <f aca="false">IF(N92&gt;0,IF(O92="","-",IF(R92&lt;0%,"DEGROWTH","GROWTH")))</f>
        <v>GROWTH</v>
      </c>
      <c r="T92" s="101" t="n">
        <v>70</v>
      </c>
      <c r="U92" s="101" t="str">
        <f aca="false">IF(F92&lt;=$V$2,"Dec","")</f>
        <v>Dec</v>
      </c>
      <c r="V92" s="97" t="n">
        <v>70</v>
      </c>
      <c r="W92" s="104" t="n">
        <f aca="false">K92-V92</f>
        <v>218</v>
      </c>
      <c r="X92" s="103" t="n">
        <f aca="false">IFERROR(IF(U92="Dec",(K92/V92-1)),0)</f>
        <v>3.11428571428571</v>
      </c>
      <c r="Y92" s="104" t="str">
        <f aca="false">IF(T92&gt;0,IF(U92="","-",IF(X92&lt;0%,"DEGROWTH","GROWTH")))</f>
        <v>GROWTH</v>
      </c>
      <c r="Z92" s="24" t="n">
        <v>0</v>
      </c>
      <c r="AA92" s="24" t="n">
        <f aca="false">IF(H92&gt;0,1,0)</f>
        <v>0</v>
      </c>
      <c r="AB92" s="3" t="n">
        <v>1000003164</v>
      </c>
      <c r="AC92" s="3"/>
    </row>
    <row r="93" customFormat="false" ht="14.25" hidden="true" customHeight="true" outlineLevel="0" collapsed="false">
      <c r="A93" s="23" t="s">
        <v>133</v>
      </c>
      <c r="B93" s="65" t="s">
        <v>144</v>
      </c>
      <c r="C93" s="65" t="s">
        <v>4318</v>
      </c>
      <c r="D93" s="65" t="n">
        <v>1000003475</v>
      </c>
      <c r="E93" s="65" t="s">
        <v>2929</v>
      </c>
      <c r="F93" s="67" t="n">
        <v>45033</v>
      </c>
      <c r="G93" s="67" t="str">
        <f aca="false">IF(I93&gt;0,"Targeted Dealer","-")</f>
        <v>-</v>
      </c>
      <c r="H93" s="67"/>
      <c r="I93" s="68" t="n">
        <v>0</v>
      </c>
      <c r="J93" s="68" t="n">
        <f aca="false">I93/$J$1*$E$1</f>
        <v>0</v>
      </c>
      <c r="K93" s="97" t="n">
        <v>0</v>
      </c>
      <c r="L93" s="69" t="n">
        <f aca="false">K93-J93</f>
        <v>0</v>
      </c>
      <c r="M93" s="69" t="str">
        <f aca="false">IFERROR((K93/J93%),"-")</f>
        <v>-</v>
      </c>
      <c r="N93" s="100" t="n">
        <v>0</v>
      </c>
      <c r="O93" s="98" t="str">
        <f aca="false">IF(F93&lt;=$P$2,"Nov","")</f>
        <v>Nov</v>
      </c>
      <c r="P93" s="97" t="n">
        <v>0</v>
      </c>
      <c r="Q93" s="100" t="n">
        <f aca="false">K93-P93</f>
        <v>0</v>
      </c>
      <c r="R93" s="98" t="n">
        <f aca="false">IFERROR(IF(O93="Nov",(K93/P93-1)),0)</f>
        <v>0</v>
      </c>
      <c r="S93" s="105" t="b">
        <f aca="false">IF(N93&gt;0,IF(O93="","-",IF(R93&lt;0%,"DEGROWTH","GROWTH")))</f>
        <v>0</v>
      </c>
      <c r="T93" s="101" t="n">
        <v>99.5</v>
      </c>
      <c r="U93" s="101" t="str">
        <f aca="false">IF(F93&lt;=$V$2,"Dec","")</f>
        <v>Dec</v>
      </c>
      <c r="V93" s="97" t="n">
        <v>99.5</v>
      </c>
      <c r="W93" s="104" t="n">
        <f aca="false">K93-V93</f>
        <v>-99.5</v>
      </c>
      <c r="X93" s="103" t="n">
        <f aca="false">IFERROR(IF(U93="Dec",(K93/V93-1)),0)</f>
        <v>-1</v>
      </c>
      <c r="Y93" s="104" t="str">
        <f aca="false">IF(T93&gt;0,IF(U93="","-",IF(X93&lt;0%,"DEGROWTH","GROWTH")))</f>
        <v>DEGROWTH</v>
      </c>
      <c r="Z93" s="24" t="n">
        <v>1</v>
      </c>
      <c r="AA93" s="24" t="n">
        <f aca="false">IF(H93&gt;0,1,0)</f>
        <v>0</v>
      </c>
      <c r="AB93" s="3" t="n">
        <v>1000003475</v>
      </c>
      <c r="AC93" s="3"/>
    </row>
    <row r="94" customFormat="false" ht="14.25" hidden="true" customHeight="true" outlineLevel="0" collapsed="false">
      <c r="A94" s="24" t="s">
        <v>133</v>
      </c>
      <c r="B94" s="128" t="s">
        <v>26</v>
      </c>
      <c r="C94" s="128" t="s">
        <v>769</v>
      </c>
      <c r="D94" s="128" t="n">
        <v>1000004006</v>
      </c>
      <c r="E94" s="128" t="s">
        <v>770</v>
      </c>
      <c r="F94" s="67" t="n">
        <v>45456</v>
      </c>
      <c r="G94" s="67" t="str">
        <f aca="false">IF(I94&gt;0,"Targeted Dealer","-")</f>
        <v>Targeted Dealer</v>
      </c>
      <c r="H94" s="24"/>
      <c r="I94" s="68" t="n">
        <v>75</v>
      </c>
      <c r="J94" s="68" t="n">
        <f aca="false">I94/$J$1*$E$1</f>
        <v>1565.32258064516</v>
      </c>
      <c r="K94" s="97" t="n">
        <v>58</v>
      </c>
      <c r="L94" s="69" t="n">
        <f aca="false">K94-J94</f>
        <v>-1507.32258064516</v>
      </c>
      <c r="M94" s="69" t="n">
        <f aca="false">IFERROR((K94/J94%),"-")</f>
        <v>3.70530654301906</v>
      </c>
      <c r="N94" s="100" t="n">
        <v>54.5</v>
      </c>
      <c r="O94" s="98" t="str">
        <f aca="false">IF(F94&lt;=$P$2,"Nov","")</f>
        <v>Nov</v>
      </c>
      <c r="P94" s="97" t="n">
        <v>54.5</v>
      </c>
      <c r="Q94" s="100" t="n">
        <f aca="false">K94-P94</f>
        <v>3.5</v>
      </c>
      <c r="R94" s="98" t="n">
        <f aca="false">IFERROR(IF(O94="Nov",(K94/P94-1)),0)</f>
        <v>0.0642201834862386</v>
      </c>
      <c r="S94" s="100" t="str">
        <f aca="false">IF(N94&gt;0,IF(O94="","-",IF(R94&lt;0%,"DEGROWTH","GROWTH")))</f>
        <v>GROWTH</v>
      </c>
      <c r="T94" s="101" t="n">
        <v>0</v>
      </c>
      <c r="U94" s="101" t="str">
        <f aca="false">IF(F94&lt;=$V$2,"Dec","")</f>
        <v>Dec</v>
      </c>
      <c r="V94" s="97" t="n">
        <v>0</v>
      </c>
      <c r="W94" s="104" t="n">
        <f aca="false">K94-V94</f>
        <v>58</v>
      </c>
      <c r="X94" s="103" t="n">
        <f aca="false">IFERROR(IF(U94="Dec",(K94/V94-1)),0)</f>
        <v>0</v>
      </c>
      <c r="Y94" s="106" t="b">
        <f aca="false">IF(T94&gt;0,IF(U94="","-",IF(X94&lt;0%,"DEGROWTH","GROWTH")))</f>
        <v>0</v>
      </c>
      <c r="Z94" s="24" t="n">
        <v>0</v>
      </c>
      <c r="AA94" s="24" t="n">
        <f aca="false">IF(H94&gt;0,1,0)</f>
        <v>0</v>
      </c>
      <c r="AB94" s="3" t="n">
        <v>1000004006</v>
      </c>
      <c r="AC94" s="3"/>
    </row>
    <row r="95" customFormat="false" ht="14.25" hidden="true" customHeight="true" outlineLevel="0" collapsed="false">
      <c r="A95" s="24" t="s">
        <v>133</v>
      </c>
      <c r="B95" s="128" t="s">
        <v>26</v>
      </c>
      <c r="C95" s="128" t="s">
        <v>771</v>
      </c>
      <c r="D95" s="129" t="n">
        <v>1000004090</v>
      </c>
      <c r="E95" s="129" t="s">
        <v>772</v>
      </c>
      <c r="F95" s="67" t="n">
        <v>45524</v>
      </c>
      <c r="G95" s="67" t="str">
        <f aca="false">IF(I95&gt;0,"Targeted Dealer","-")</f>
        <v>Targeted Dealer</v>
      </c>
      <c r="H95" s="24"/>
      <c r="I95" s="68" t="n">
        <v>25</v>
      </c>
      <c r="J95" s="68" t="n">
        <f aca="false">I95/$J$1*$E$1</f>
        <v>521.774193548387</v>
      </c>
      <c r="K95" s="97" t="n">
        <v>50</v>
      </c>
      <c r="L95" s="69" t="n">
        <f aca="false">K95-J95</f>
        <v>-471.774193548387</v>
      </c>
      <c r="M95" s="69" t="n">
        <f aca="false">IFERROR((K95/J95%),"-")</f>
        <v>9.58268933539413</v>
      </c>
      <c r="N95" s="100" t="n">
        <v>15</v>
      </c>
      <c r="O95" s="98" t="str">
        <f aca="false">IF(F95&lt;=$P$2,"Nov","")</f>
        <v>Nov</v>
      </c>
      <c r="P95" s="97" t="n">
        <v>15</v>
      </c>
      <c r="Q95" s="100" t="n">
        <f aca="false">K95-P95</f>
        <v>35</v>
      </c>
      <c r="R95" s="98" t="n">
        <f aca="false">IFERROR(IF(O95="Nov",(K95/P95-1)),0)</f>
        <v>2.33333333333333</v>
      </c>
      <c r="S95" s="100" t="str">
        <f aca="false">IF(N95&gt;0,IF(O95="","-",IF(R95&lt;0%,"DEGROWTH","GROWTH")))</f>
        <v>GROWTH</v>
      </c>
      <c r="T95" s="101" t="n">
        <v>0</v>
      </c>
      <c r="U95" s="101" t="str">
        <f aca="false">IF(F95&lt;=$V$2,"Dec","")</f>
        <v>Dec</v>
      </c>
      <c r="V95" s="97" t="n">
        <v>0</v>
      </c>
      <c r="W95" s="104" t="n">
        <f aca="false">K95-V95</f>
        <v>50</v>
      </c>
      <c r="X95" s="103" t="n">
        <f aca="false">IFERROR(IF(U95="Dec",(K95/V95-1)),0)</f>
        <v>0</v>
      </c>
      <c r="Y95" s="106" t="b">
        <f aca="false">IF(T95&gt;0,IF(U95="","-",IF(X95&lt;0%,"DEGROWTH","GROWTH")))</f>
        <v>0</v>
      </c>
      <c r="Z95" s="24" t="n">
        <v>0</v>
      </c>
      <c r="AA95" s="24" t="n">
        <f aca="false">IF(H95&gt;0,1,0)</f>
        <v>0</v>
      </c>
      <c r="AB95" s="3" t="n">
        <v>1000004090</v>
      </c>
      <c r="AC95" s="3"/>
    </row>
    <row r="96" customFormat="false" ht="14.25" hidden="true" customHeight="true" outlineLevel="0" collapsed="false">
      <c r="A96" s="23" t="s">
        <v>133</v>
      </c>
      <c r="B96" s="65" t="s">
        <v>27</v>
      </c>
      <c r="C96" s="65" t="s">
        <v>3662</v>
      </c>
      <c r="D96" s="65" t="n">
        <v>1000000743</v>
      </c>
      <c r="E96" s="66" t="s">
        <v>3663</v>
      </c>
      <c r="F96" s="67" t="n">
        <v>38408</v>
      </c>
      <c r="G96" s="67" t="str">
        <f aca="false">IF(I96&gt;0,"Targeted Dealer","-")</f>
        <v>-</v>
      </c>
      <c r="H96" s="24"/>
      <c r="I96" s="68" t="n">
        <v>0</v>
      </c>
      <c r="J96" s="68" t="n">
        <f aca="false">I96/$J$1*$E$1</f>
        <v>0</v>
      </c>
      <c r="K96" s="97" t="n">
        <v>0</v>
      </c>
      <c r="L96" s="69" t="n">
        <f aca="false">K96-J96</f>
        <v>0</v>
      </c>
      <c r="M96" s="69" t="str">
        <f aca="false">IFERROR((K96/J96%),"-")</f>
        <v>-</v>
      </c>
      <c r="N96" s="100" t="n">
        <v>8.5</v>
      </c>
      <c r="O96" s="98" t="str">
        <f aca="false">IF(F96&lt;=$P$2,"Nov","")</f>
        <v>Nov</v>
      </c>
      <c r="P96" s="97" t="n">
        <v>8.5</v>
      </c>
      <c r="Q96" s="100" t="n">
        <f aca="false">K96-P96</f>
        <v>-8.5</v>
      </c>
      <c r="R96" s="98" t="n">
        <f aca="false">IFERROR(IF(O96="Nov",(K96/P96-1)),0)</f>
        <v>-1</v>
      </c>
      <c r="S96" s="100" t="str">
        <f aca="false">IF(N96&gt;0,IF(O96="","-",IF(R96&lt;0%,"DEGROWTH","GROWTH")))</f>
        <v>DEGROWTH</v>
      </c>
      <c r="T96" s="101" t="n">
        <v>0</v>
      </c>
      <c r="U96" s="101" t="str">
        <f aca="false">IF(F96&lt;=$V$2,"Dec","")</f>
        <v>Dec</v>
      </c>
      <c r="V96" s="97" t="n">
        <v>0</v>
      </c>
      <c r="W96" s="104" t="n">
        <f aca="false">K96-V96</f>
        <v>0</v>
      </c>
      <c r="X96" s="103" t="n">
        <f aca="false">IFERROR(IF(U96="Dec",(K96/V96-1)),0)</f>
        <v>0</v>
      </c>
      <c r="Y96" s="106" t="b">
        <f aca="false">IF(T96&gt;0,IF(U96="","-",IF(X96&lt;0%,"DEGROWTH","GROWTH")))</f>
        <v>0</v>
      </c>
      <c r="Z96" s="24" t="n">
        <v>1</v>
      </c>
      <c r="AA96" s="24" t="n">
        <f aca="false">IF(H96&gt;0,1,0)</f>
        <v>0</v>
      </c>
      <c r="AB96" s="3" t="n">
        <v>1000000743</v>
      </c>
      <c r="AC96" s="3"/>
    </row>
    <row r="97" customFormat="false" ht="14.25" hidden="true" customHeight="true" outlineLevel="0" collapsed="false">
      <c r="A97" s="23" t="s">
        <v>133</v>
      </c>
      <c r="B97" s="65" t="s">
        <v>27</v>
      </c>
      <c r="C97" s="65" t="s">
        <v>773</v>
      </c>
      <c r="D97" s="65" t="n">
        <v>1000000744</v>
      </c>
      <c r="E97" s="66" t="s">
        <v>774</v>
      </c>
      <c r="F97" s="67" t="n">
        <v>38939</v>
      </c>
      <c r="G97" s="67" t="str">
        <f aca="false">IF(I97&gt;0,"Targeted Dealer","-")</f>
        <v>Targeted Dealer</v>
      </c>
      <c r="H97" s="67" t="s">
        <v>627</v>
      </c>
      <c r="I97" s="68" t="n">
        <v>300</v>
      </c>
      <c r="J97" s="68" t="n">
        <f aca="false">I97/$J$1*$E$1</f>
        <v>6261.29032258065</v>
      </c>
      <c r="K97" s="97" t="n">
        <v>251.5</v>
      </c>
      <c r="L97" s="69" t="n">
        <f aca="false">K97-J97</f>
        <v>-6009.79032258065</v>
      </c>
      <c r="M97" s="69" t="n">
        <f aca="false">IFERROR((K97/J97%),"-")</f>
        <v>4.01674394641937</v>
      </c>
      <c r="N97" s="100" t="n">
        <v>181</v>
      </c>
      <c r="O97" s="98" t="str">
        <f aca="false">IF(F97&lt;=$P$2,"Nov","")</f>
        <v>Nov</v>
      </c>
      <c r="P97" s="97" t="n">
        <v>181</v>
      </c>
      <c r="Q97" s="100" t="n">
        <f aca="false">K97-P97</f>
        <v>70.5</v>
      </c>
      <c r="R97" s="98" t="n">
        <f aca="false">IFERROR(IF(O97="Nov",(K97/P97-1)),0)</f>
        <v>0.389502762430939</v>
      </c>
      <c r="S97" s="100" t="str">
        <f aca="false">IF(N97&gt;0,IF(O97="","-",IF(R97&lt;0%,"DEGROWTH","GROWTH")))</f>
        <v>GROWTH</v>
      </c>
      <c r="T97" s="101" t="n">
        <v>295</v>
      </c>
      <c r="U97" s="101" t="str">
        <f aca="false">IF(F97&lt;=$V$2,"Dec","")</f>
        <v>Dec</v>
      </c>
      <c r="V97" s="97" t="n">
        <v>295</v>
      </c>
      <c r="W97" s="104" t="n">
        <f aca="false">K97-V97</f>
        <v>-43.5</v>
      </c>
      <c r="X97" s="103" t="n">
        <f aca="false">IFERROR(IF(U97="Dec",(K97/V97-1)),0)</f>
        <v>-0.147457627118644</v>
      </c>
      <c r="Y97" s="104" t="str">
        <f aca="false">IF(T97&gt;0,IF(U97="","-",IF(X97&lt;0%,"DEGROWTH","GROWTH")))</f>
        <v>DEGROWTH</v>
      </c>
      <c r="Z97" s="24" t="n">
        <v>0</v>
      </c>
      <c r="AA97" s="24" t="n">
        <f aca="false">IF(H97&gt;0,1,0)</f>
        <v>1</v>
      </c>
      <c r="AB97" s="3" t="n">
        <v>1000000744</v>
      </c>
      <c r="AC97" s="3"/>
    </row>
    <row r="98" customFormat="false" ht="14.25" hidden="true" customHeight="true" outlineLevel="0" collapsed="false">
      <c r="A98" s="23" t="s">
        <v>133</v>
      </c>
      <c r="B98" s="65" t="s">
        <v>27</v>
      </c>
      <c r="C98" s="65" t="s">
        <v>775</v>
      </c>
      <c r="D98" s="65" t="n">
        <v>1000000732</v>
      </c>
      <c r="E98" s="66" t="s">
        <v>776</v>
      </c>
      <c r="F98" s="67" t="n">
        <v>39057</v>
      </c>
      <c r="G98" s="67" t="str">
        <f aca="false">IF(I98&gt;0,"Targeted Dealer","-")</f>
        <v>Targeted Dealer</v>
      </c>
      <c r="H98" s="67" t="s">
        <v>627</v>
      </c>
      <c r="I98" s="68" t="n">
        <v>4300</v>
      </c>
      <c r="J98" s="68" t="n">
        <f aca="false">I98/$J$1*$E$1</f>
        <v>89745.1612903226</v>
      </c>
      <c r="K98" s="97" t="n">
        <v>5134.65</v>
      </c>
      <c r="L98" s="69" t="n">
        <f aca="false">K98-J98</f>
        <v>-84610.5112903226</v>
      </c>
      <c r="M98" s="69" t="n">
        <f aca="false">IFERROR((K98/J98%),"-")</f>
        <v>5.7213669530211</v>
      </c>
      <c r="N98" s="100" t="n">
        <v>4534.65</v>
      </c>
      <c r="O98" s="98" t="str">
        <f aca="false">IF(F98&lt;=$P$2,"Nov","")</f>
        <v>Nov</v>
      </c>
      <c r="P98" s="97" t="n">
        <v>4534.65</v>
      </c>
      <c r="Q98" s="100" t="n">
        <f aca="false">K98-P98</f>
        <v>600</v>
      </c>
      <c r="R98" s="98" t="n">
        <f aca="false">IFERROR(IF(O98="Nov",(K98/P98-1)),0)</f>
        <v>0.132314511594059</v>
      </c>
      <c r="S98" s="100" t="str">
        <f aca="false">IF(N98&gt;0,IF(O98="","-",IF(R98&lt;0%,"DEGROWTH","GROWTH")))</f>
        <v>GROWTH</v>
      </c>
      <c r="T98" s="101" t="n">
        <v>3970</v>
      </c>
      <c r="U98" s="101" t="str">
        <f aca="false">IF(F98&lt;=$V$2,"Dec","")</f>
        <v>Dec</v>
      </c>
      <c r="V98" s="97" t="n">
        <v>3970</v>
      </c>
      <c r="W98" s="104" t="n">
        <f aca="false">K98-V98</f>
        <v>1164.65</v>
      </c>
      <c r="X98" s="103" t="n">
        <f aca="false">IFERROR(IF(U98="Dec",(K98/V98-1)),0)</f>
        <v>0.293362720403022</v>
      </c>
      <c r="Y98" s="104" t="str">
        <f aca="false">IF(T98&gt;0,IF(U98="","-",IF(X98&lt;0%,"DEGROWTH","GROWTH")))</f>
        <v>GROWTH</v>
      </c>
      <c r="Z98" s="24" t="n">
        <v>0</v>
      </c>
      <c r="AA98" s="24" t="n">
        <f aca="false">IF(H98&gt;0,1,0)</f>
        <v>1</v>
      </c>
      <c r="AB98" s="3" t="n">
        <v>1000000732</v>
      </c>
      <c r="AC98" s="3"/>
    </row>
    <row r="99" customFormat="false" ht="14.25" hidden="true" customHeight="true" outlineLevel="0" collapsed="false">
      <c r="A99" s="23" t="s">
        <v>133</v>
      </c>
      <c r="B99" s="65" t="s">
        <v>27</v>
      </c>
      <c r="C99" s="65" t="s">
        <v>777</v>
      </c>
      <c r="D99" s="65" t="n">
        <v>1000000729</v>
      </c>
      <c r="E99" s="66" t="s">
        <v>778</v>
      </c>
      <c r="F99" s="67" t="n">
        <v>39283</v>
      </c>
      <c r="G99" s="67" t="str">
        <f aca="false">IF(I99&gt;0,"Targeted Dealer","-")</f>
        <v>Targeted Dealer</v>
      </c>
      <c r="H99" s="67"/>
      <c r="I99" s="68" t="n">
        <v>30</v>
      </c>
      <c r="J99" s="68" t="n">
        <f aca="false">I99/$J$1*$E$1</f>
        <v>626.129032258065</v>
      </c>
      <c r="K99" s="97" t="n">
        <v>3.5</v>
      </c>
      <c r="L99" s="69" t="n">
        <f aca="false">K99-J99</f>
        <v>-622.629032258065</v>
      </c>
      <c r="M99" s="69" t="n">
        <f aca="false">IFERROR((K99/J99%),"-")</f>
        <v>0.558990211231324</v>
      </c>
      <c r="N99" s="100" t="n">
        <v>7</v>
      </c>
      <c r="O99" s="98" t="str">
        <f aca="false">IF(F99&lt;=$P$2,"Nov","")</f>
        <v>Nov</v>
      </c>
      <c r="P99" s="97" t="n">
        <v>7</v>
      </c>
      <c r="Q99" s="100" t="n">
        <f aca="false">K99-P99</f>
        <v>-3.5</v>
      </c>
      <c r="R99" s="98" t="n">
        <f aca="false">IFERROR(IF(O99="Nov",(K99/P99-1)),0)</f>
        <v>-0.5</v>
      </c>
      <c r="S99" s="100" t="str">
        <f aca="false">IF(N99&gt;0,IF(O99="","-",IF(R99&lt;0%,"DEGROWTH","GROWTH")))</f>
        <v>DEGROWTH</v>
      </c>
      <c r="T99" s="101" t="n">
        <v>10</v>
      </c>
      <c r="U99" s="101" t="str">
        <f aca="false">IF(F99&lt;=$V$2,"Dec","")</f>
        <v>Dec</v>
      </c>
      <c r="V99" s="97" t="n">
        <v>10</v>
      </c>
      <c r="W99" s="104" t="n">
        <f aca="false">K99-V99</f>
        <v>-6.5</v>
      </c>
      <c r="X99" s="103" t="n">
        <f aca="false">IFERROR(IF(U99="Dec",(K99/V99-1)),0)</f>
        <v>-0.65</v>
      </c>
      <c r="Y99" s="104" t="str">
        <f aca="false">IF(T99&gt;0,IF(U99="","-",IF(X99&lt;0%,"DEGROWTH","GROWTH")))</f>
        <v>DEGROWTH</v>
      </c>
      <c r="Z99" s="24" t="n">
        <v>0</v>
      </c>
      <c r="AA99" s="24" t="n">
        <f aca="false">IF(H99&gt;0,1,0)</f>
        <v>0</v>
      </c>
      <c r="AB99" s="3" t="n">
        <v>1000000729</v>
      </c>
      <c r="AC99" s="3"/>
    </row>
    <row r="100" customFormat="false" ht="14.25" hidden="true" customHeight="true" outlineLevel="0" collapsed="false">
      <c r="A100" s="23" t="s">
        <v>133</v>
      </c>
      <c r="B100" s="65" t="s">
        <v>27</v>
      </c>
      <c r="C100" s="65" t="s">
        <v>779</v>
      </c>
      <c r="D100" s="65" t="n">
        <v>1000000737</v>
      </c>
      <c r="E100" s="66" t="s">
        <v>780</v>
      </c>
      <c r="F100" s="67" t="n">
        <v>39746</v>
      </c>
      <c r="G100" s="67" t="str">
        <f aca="false">IF(I100&gt;0,"Targeted Dealer","-")</f>
        <v>Targeted Dealer</v>
      </c>
      <c r="H100" s="67"/>
      <c r="I100" s="68" t="n">
        <v>850</v>
      </c>
      <c r="J100" s="68" t="n">
        <f aca="false">I100/$J$1*$E$1</f>
        <v>17740.3225806452</v>
      </c>
      <c r="K100" s="97" t="n">
        <v>1080</v>
      </c>
      <c r="L100" s="69" t="n">
        <f aca="false">K100-J100</f>
        <v>-16660.3225806452</v>
      </c>
      <c r="M100" s="69" t="n">
        <f aca="false">IFERROR((K100/J100%),"-")</f>
        <v>6.08782616601509</v>
      </c>
      <c r="N100" s="100" t="n">
        <v>1003.5</v>
      </c>
      <c r="O100" s="98" t="str">
        <f aca="false">IF(F100&lt;=$P$2,"Nov","")</f>
        <v>Nov</v>
      </c>
      <c r="P100" s="97" t="n">
        <v>1003.5</v>
      </c>
      <c r="Q100" s="100" t="n">
        <f aca="false">K100-P100</f>
        <v>76.5</v>
      </c>
      <c r="R100" s="98" t="n">
        <f aca="false">IFERROR(IF(O100="Nov",(K100/P100-1)),0)</f>
        <v>0.0762331838565022</v>
      </c>
      <c r="S100" s="100" t="str">
        <f aca="false">IF(N100&gt;0,IF(O100="","-",IF(R100&lt;0%,"DEGROWTH","GROWTH")))</f>
        <v>GROWTH</v>
      </c>
      <c r="T100" s="101" t="n">
        <v>765</v>
      </c>
      <c r="U100" s="101" t="str">
        <f aca="false">IF(F100&lt;=$V$2,"Dec","")</f>
        <v>Dec</v>
      </c>
      <c r="V100" s="97" t="n">
        <v>765</v>
      </c>
      <c r="W100" s="104" t="n">
        <f aca="false">K100-V100</f>
        <v>315</v>
      </c>
      <c r="X100" s="103" t="n">
        <f aca="false">IFERROR(IF(U100="Dec",(K100/V100-1)),0)</f>
        <v>0.411764705882353</v>
      </c>
      <c r="Y100" s="104" t="str">
        <f aca="false">IF(T100&gt;0,IF(U100="","-",IF(X100&lt;0%,"DEGROWTH","GROWTH")))</f>
        <v>GROWTH</v>
      </c>
      <c r="Z100" s="24" t="n">
        <v>0</v>
      </c>
      <c r="AA100" s="24" t="n">
        <f aca="false">IF(H100&gt;0,1,0)</f>
        <v>0</v>
      </c>
      <c r="AB100" s="3" t="n">
        <v>1000000737</v>
      </c>
      <c r="AC100" s="3"/>
    </row>
    <row r="101" customFormat="false" ht="14.25" hidden="true" customHeight="true" outlineLevel="0" collapsed="false">
      <c r="A101" s="23" t="s">
        <v>133</v>
      </c>
      <c r="B101" s="65" t="s">
        <v>27</v>
      </c>
      <c r="C101" s="65" t="s">
        <v>781</v>
      </c>
      <c r="D101" s="65" t="n">
        <v>1000000733</v>
      </c>
      <c r="E101" s="66" t="s">
        <v>782</v>
      </c>
      <c r="F101" s="67" t="n">
        <v>39996</v>
      </c>
      <c r="G101" s="67" t="str">
        <f aca="false">IF(I101&gt;0,"Targeted Dealer","-")</f>
        <v>Targeted Dealer</v>
      </c>
      <c r="H101" s="67"/>
      <c r="I101" s="68" t="n">
        <v>260</v>
      </c>
      <c r="J101" s="68" t="n">
        <f aca="false">I101/$J$1*$E$1</f>
        <v>5426.45161290323</v>
      </c>
      <c r="K101" s="97" t="n">
        <v>113</v>
      </c>
      <c r="L101" s="69" t="n">
        <f aca="false">K101-J101</f>
        <v>-5313.45161290323</v>
      </c>
      <c r="M101" s="69" t="n">
        <f aca="false">IFERROR((K101/J101%),"-")</f>
        <v>2.08239210557603</v>
      </c>
      <c r="N101" s="100" t="n">
        <v>137.5</v>
      </c>
      <c r="O101" s="98" t="str">
        <f aca="false">IF(F101&lt;=$P$2,"Nov","")</f>
        <v>Nov</v>
      </c>
      <c r="P101" s="97" t="n">
        <v>137.5</v>
      </c>
      <c r="Q101" s="100" t="n">
        <f aca="false">K101-P101</f>
        <v>-24.5</v>
      </c>
      <c r="R101" s="98" t="n">
        <f aca="false">IFERROR(IF(O101="Nov",(K101/P101-1)),0)</f>
        <v>-0.178181818181818</v>
      </c>
      <c r="S101" s="100" t="str">
        <f aca="false">IF(N101&gt;0,IF(O101="","-",IF(R101&lt;0%,"DEGROWTH","GROWTH")))</f>
        <v>DEGROWTH</v>
      </c>
      <c r="T101" s="101" t="n">
        <v>250</v>
      </c>
      <c r="U101" s="101" t="str">
        <f aca="false">IF(F101&lt;=$V$2,"Dec","")</f>
        <v>Dec</v>
      </c>
      <c r="V101" s="97" t="n">
        <v>250</v>
      </c>
      <c r="W101" s="104" t="n">
        <f aca="false">K101-V101</f>
        <v>-137</v>
      </c>
      <c r="X101" s="103" t="n">
        <f aca="false">IFERROR(IF(U101="Dec",(K101/V101-1)),0)</f>
        <v>-0.548</v>
      </c>
      <c r="Y101" s="104" t="str">
        <f aca="false">IF(T101&gt;0,IF(U101="","-",IF(X101&lt;0%,"DEGROWTH","GROWTH")))</f>
        <v>DEGROWTH</v>
      </c>
      <c r="Z101" s="24" t="n">
        <v>0</v>
      </c>
      <c r="AA101" s="24" t="n">
        <f aca="false">IF(H101&gt;0,1,0)</f>
        <v>0</v>
      </c>
      <c r="AB101" s="3" t="n">
        <v>1000000733</v>
      </c>
      <c r="AC101" s="3"/>
    </row>
    <row r="102" customFormat="false" ht="14.25" hidden="true" customHeight="true" outlineLevel="0" collapsed="false">
      <c r="A102" s="23" t="s">
        <v>133</v>
      </c>
      <c r="B102" s="65" t="s">
        <v>27</v>
      </c>
      <c r="C102" s="65" t="s">
        <v>783</v>
      </c>
      <c r="D102" s="65" t="n">
        <v>1000000745</v>
      </c>
      <c r="E102" s="66" t="s">
        <v>784</v>
      </c>
      <c r="F102" s="67" t="n">
        <v>40655</v>
      </c>
      <c r="G102" s="67" t="str">
        <f aca="false">IF(I102&gt;0,"Targeted Dealer","-")</f>
        <v>Targeted Dealer</v>
      </c>
      <c r="H102" s="67"/>
      <c r="I102" s="68" t="n">
        <v>80</v>
      </c>
      <c r="J102" s="68" t="n">
        <f aca="false">I102/$J$1*$E$1</f>
        <v>1669.67741935484</v>
      </c>
      <c r="K102" s="97" t="n">
        <v>54.25</v>
      </c>
      <c r="L102" s="69" t="n">
        <f aca="false">K102-J102</f>
        <v>-1615.42741935484</v>
      </c>
      <c r="M102" s="69" t="n">
        <f aca="false">IFERROR((K102/J102%),"-")</f>
        <v>3.24913060278207</v>
      </c>
      <c r="N102" s="100" t="n">
        <v>51.5</v>
      </c>
      <c r="O102" s="98" t="str">
        <f aca="false">IF(F102&lt;=$P$2,"Nov","")</f>
        <v>Nov</v>
      </c>
      <c r="P102" s="97" t="n">
        <v>51.5</v>
      </c>
      <c r="Q102" s="100" t="n">
        <f aca="false">K102-P102</f>
        <v>2.75</v>
      </c>
      <c r="R102" s="98" t="n">
        <f aca="false">IFERROR(IF(O102="Nov",(K102/P102-1)),0)</f>
        <v>0.0533980582524272</v>
      </c>
      <c r="S102" s="100" t="str">
        <f aca="false">IF(N102&gt;0,IF(O102="","-",IF(R102&lt;0%,"DEGROWTH","GROWTH")))</f>
        <v>GROWTH</v>
      </c>
      <c r="T102" s="101" t="n">
        <v>149</v>
      </c>
      <c r="U102" s="101" t="str">
        <f aca="false">IF(F102&lt;=$V$2,"Dec","")</f>
        <v>Dec</v>
      </c>
      <c r="V102" s="97" t="n">
        <v>149</v>
      </c>
      <c r="W102" s="104" t="n">
        <f aca="false">K102-V102</f>
        <v>-94.75</v>
      </c>
      <c r="X102" s="103" t="n">
        <f aca="false">IFERROR(IF(U102="Dec",(K102/V102-1)),0)</f>
        <v>-0.635906040268456</v>
      </c>
      <c r="Y102" s="104" t="str">
        <f aca="false">IF(T102&gt;0,IF(U102="","-",IF(X102&lt;0%,"DEGROWTH","GROWTH")))</f>
        <v>DEGROWTH</v>
      </c>
      <c r="Z102" s="24" t="n">
        <v>0</v>
      </c>
      <c r="AA102" s="24" t="n">
        <f aca="false">IF(H102&gt;0,1,0)</f>
        <v>0</v>
      </c>
      <c r="AB102" s="3" t="n">
        <v>1000000745</v>
      </c>
      <c r="AC102" s="3"/>
    </row>
    <row r="103" customFormat="false" ht="14.25" hidden="true" customHeight="true" outlineLevel="0" collapsed="false">
      <c r="A103" s="23" t="s">
        <v>133</v>
      </c>
      <c r="B103" s="65" t="s">
        <v>27</v>
      </c>
      <c r="C103" s="65" t="s">
        <v>785</v>
      </c>
      <c r="D103" s="65" t="n">
        <v>1000000740</v>
      </c>
      <c r="E103" s="66" t="s">
        <v>786</v>
      </c>
      <c r="F103" s="67" t="n">
        <v>40669</v>
      </c>
      <c r="G103" s="67" t="str">
        <f aca="false">IF(I103&gt;0,"Targeted Dealer","-")</f>
        <v>Targeted Dealer</v>
      </c>
      <c r="H103" s="67"/>
      <c r="I103" s="68" t="n">
        <v>135</v>
      </c>
      <c r="J103" s="68" t="n">
        <f aca="false">I103/$J$1*$E$1</f>
        <v>2817.58064516129</v>
      </c>
      <c r="K103" s="97" t="n">
        <v>253</v>
      </c>
      <c r="L103" s="69" t="n">
        <f aca="false">K103-J103</f>
        <v>-2564.58064516129</v>
      </c>
      <c r="M103" s="69" t="n">
        <f aca="false">IFERROR((K103/J103%),"-")</f>
        <v>8.97933482168413</v>
      </c>
      <c r="N103" s="100" t="n">
        <v>146.5</v>
      </c>
      <c r="O103" s="98" t="str">
        <f aca="false">IF(F103&lt;=$P$2,"Nov","")</f>
        <v>Nov</v>
      </c>
      <c r="P103" s="97" t="n">
        <v>146.5</v>
      </c>
      <c r="Q103" s="100" t="n">
        <f aca="false">K103-P103</f>
        <v>106.5</v>
      </c>
      <c r="R103" s="98" t="n">
        <f aca="false">IFERROR(IF(O103="Nov",(K103/P103-1)),0)</f>
        <v>0.726962457337884</v>
      </c>
      <c r="S103" s="100" t="str">
        <f aca="false">IF(N103&gt;0,IF(O103="","-",IF(R103&lt;0%,"DEGROWTH","GROWTH")))</f>
        <v>GROWTH</v>
      </c>
      <c r="T103" s="101" t="n">
        <v>125</v>
      </c>
      <c r="U103" s="101" t="str">
        <f aca="false">IF(F103&lt;=$V$2,"Dec","")</f>
        <v>Dec</v>
      </c>
      <c r="V103" s="97" t="n">
        <v>125</v>
      </c>
      <c r="W103" s="104" t="n">
        <f aca="false">K103-V103</f>
        <v>128</v>
      </c>
      <c r="X103" s="103" t="n">
        <f aca="false">IFERROR(IF(U103="Dec",(K103/V103-1)),0)</f>
        <v>1.024</v>
      </c>
      <c r="Y103" s="104" t="str">
        <f aca="false">IF(T103&gt;0,IF(U103="","-",IF(X103&lt;0%,"DEGROWTH","GROWTH")))</f>
        <v>GROWTH</v>
      </c>
      <c r="Z103" s="24" t="n">
        <v>0</v>
      </c>
      <c r="AA103" s="24" t="n">
        <f aca="false">IF(H103&gt;0,1,0)</f>
        <v>0</v>
      </c>
      <c r="AB103" s="3" t="n">
        <v>1000000740</v>
      </c>
      <c r="AC103" s="3"/>
    </row>
    <row r="104" customFormat="false" ht="14.25" hidden="true" customHeight="true" outlineLevel="0" collapsed="false">
      <c r="A104" s="23" t="s">
        <v>133</v>
      </c>
      <c r="B104" s="65" t="s">
        <v>27</v>
      </c>
      <c r="C104" s="65" t="s">
        <v>787</v>
      </c>
      <c r="D104" s="65" t="n">
        <v>1000000722</v>
      </c>
      <c r="E104" s="66" t="s">
        <v>788</v>
      </c>
      <c r="F104" s="67" t="n">
        <v>41212</v>
      </c>
      <c r="G104" s="67" t="str">
        <f aca="false">IF(I104&gt;0,"Targeted Dealer","-")</f>
        <v>Targeted Dealer</v>
      </c>
      <c r="H104" s="67" t="s">
        <v>627</v>
      </c>
      <c r="I104" s="68" t="n">
        <v>250</v>
      </c>
      <c r="J104" s="68" t="n">
        <f aca="false">I104/$J$1*$E$1</f>
        <v>5217.74193548387</v>
      </c>
      <c r="K104" s="97" t="n">
        <v>145</v>
      </c>
      <c r="L104" s="69" t="n">
        <f aca="false">K104-J104</f>
        <v>-5072.74193548387</v>
      </c>
      <c r="M104" s="69" t="n">
        <f aca="false">IFERROR((K104/J104%),"-")</f>
        <v>2.7789799072643</v>
      </c>
      <c r="N104" s="100" t="n">
        <v>201.5</v>
      </c>
      <c r="O104" s="98" t="str">
        <f aca="false">IF(F104&lt;=$P$2,"Nov","")</f>
        <v>Nov</v>
      </c>
      <c r="P104" s="97" t="n">
        <v>201.5</v>
      </c>
      <c r="Q104" s="100" t="n">
        <f aca="false">K104-P104</f>
        <v>-56.5</v>
      </c>
      <c r="R104" s="98" t="n">
        <f aca="false">IFERROR(IF(O104="Nov",(K104/P104-1)),0)</f>
        <v>-0.280397022332506</v>
      </c>
      <c r="S104" s="100" t="str">
        <f aca="false">IF(N104&gt;0,IF(O104="","-",IF(R104&lt;0%,"DEGROWTH","GROWTH")))</f>
        <v>DEGROWTH</v>
      </c>
      <c r="T104" s="101" t="n">
        <v>245</v>
      </c>
      <c r="U104" s="101" t="str">
        <f aca="false">IF(F104&lt;=$V$2,"Dec","")</f>
        <v>Dec</v>
      </c>
      <c r="V104" s="97" t="n">
        <v>245</v>
      </c>
      <c r="W104" s="104" t="n">
        <f aca="false">K104-V104</f>
        <v>-100</v>
      </c>
      <c r="X104" s="103" t="n">
        <f aca="false">IFERROR(IF(U104="Dec",(K104/V104-1)),0)</f>
        <v>-0.408163265306122</v>
      </c>
      <c r="Y104" s="104" t="str">
        <f aca="false">IF(T104&gt;0,IF(U104="","-",IF(X104&lt;0%,"DEGROWTH","GROWTH")))</f>
        <v>DEGROWTH</v>
      </c>
      <c r="Z104" s="24" t="n">
        <v>0</v>
      </c>
      <c r="AA104" s="24" t="n">
        <f aca="false">IF(H104&gt;0,1,0)</f>
        <v>1</v>
      </c>
      <c r="AB104" s="3" t="n">
        <v>1000000722</v>
      </c>
      <c r="AC104" s="3"/>
    </row>
    <row r="105" customFormat="false" ht="14.25" hidden="true" customHeight="true" outlineLevel="0" collapsed="false">
      <c r="A105" s="23" t="s">
        <v>133</v>
      </c>
      <c r="B105" s="65" t="s">
        <v>27</v>
      </c>
      <c r="C105" s="65" t="s">
        <v>789</v>
      </c>
      <c r="D105" s="65" t="n">
        <v>1000000735</v>
      </c>
      <c r="E105" s="66" t="s">
        <v>790</v>
      </c>
      <c r="F105" s="67" t="n">
        <v>41372</v>
      </c>
      <c r="G105" s="67" t="str">
        <f aca="false">IF(I105&gt;0,"Targeted Dealer","-")</f>
        <v>Targeted Dealer</v>
      </c>
      <c r="H105" s="67"/>
      <c r="I105" s="68" t="n">
        <v>550</v>
      </c>
      <c r="J105" s="68" t="n">
        <f aca="false">I105/$J$1*$E$1</f>
        <v>11479.0322580645</v>
      </c>
      <c r="K105" s="97" t="n">
        <v>490.5</v>
      </c>
      <c r="L105" s="69" t="n">
        <f aca="false">K105-J105</f>
        <v>-10988.5322580645</v>
      </c>
      <c r="M105" s="69" t="n">
        <f aca="false">IFERROR((K105/J105%),"-")</f>
        <v>4.27300829000984</v>
      </c>
      <c r="N105" s="100" t="n">
        <v>377.25</v>
      </c>
      <c r="O105" s="98" t="str">
        <f aca="false">IF(F105&lt;=$P$2,"Nov","")</f>
        <v>Nov</v>
      </c>
      <c r="P105" s="97" t="n">
        <v>377.25</v>
      </c>
      <c r="Q105" s="100" t="n">
        <f aca="false">K105-P105</f>
        <v>113.25</v>
      </c>
      <c r="R105" s="98" t="n">
        <f aca="false">IFERROR(IF(O105="Nov",(K105/P105-1)),0)</f>
        <v>0.300198807157058</v>
      </c>
      <c r="S105" s="100" t="str">
        <f aca="false">IF(N105&gt;0,IF(O105="","-",IF(R105&lt;0%,"DEGROWTH","GROWTH")))</f>
        <v>GROWTH</v>
      </c>
      <c r="T105" s="101" t="n">
        <v>541</v>
      </c>
      <c r="U105" s="101" t="str">
        <f aca="false">IF(F105&lt;=$V$2,"Dec","")</f>
        <v>Dec</v>
      </c>
      <c r="V105" s="97" t="n">
        <v>541</v>
      </c>
      <c r="W105" s="104" t="n">
        <f aca="false">K105-V105</f>
        <v>-50.5</v>
      </c>
      <c r="X105" s="103" t="n">
        <f aca="false">IFERROR(IF(U105="Dec",(K105/V105-1)),0)</f>
        <v>-0.0933456561922366</v>
      </c>
      <c r="Y105" s="104" t="str">
        <f aca="false">IF(T105&gt;0,IF(U105="","-",IF(X105&lt;0%,"DEGROWTH","GROWTH")))</f>
        <v>DEGROWTH</v>
      </c>
      <c r="Z105" s="24" t="n">
        <v>0</v>
      </c>
      <c r="AA105" s="24" t="n">
        <f aca="false">IF(H105&gt;0,1,0)</f>
        <v>0</v>
      </c>
      <c r="AB105" s="3" t="n">
        <v>1000000735</v>
      </c>
      <c r="AC105" s="3"/>
    </row>
    <row r="106" customFormat="false" ht="14.25" hidden="true" customHeight="true" outlineLevel="0" collapsed="false">
      <c r="A106" s="23" t="s">
        <v>133</v>
      </c>
      <c r="B106" s="65" t="s">
        <v>27</v>
      </c>
      <c r="C106" s="65" t="s">
        <v>791</v>
      </c>
      <c r="D106" s="65" t="n">
        <v>1000000728</v>
      </c>
      <c r="E106" s="66" t="s">
        <v>792</v>
      </c>
      <c r="F106" s="67" t="n">
        <v>41470</v>
      </c>
      <c r="G106" s="67" t="str">
        <f aca="false">IF(I106&gt;0,"Targeted Dealer","-")</f>
        <v>Targeted Dealer</v>
      </c>
      <c r="H106" s="67"/>
      <c r="I106" s="68" t="n">
        <v>60</v>
      </c>
      <c r="J106" s="68" t="n">
        <f aca="false">I106/$J$1*$E$1</f>
        <v>1252.25806451613</v>
      </c>
      <c r="K106" s="97" t="n">
        <v>75</v>
      </c>
      <c r="L106" s="69" t="n">
        <f aca="false">K106-J106</f>
        <v>-1177.25806451613</v>
      </c>
      <c r="M106" s="69" t="n">
        <f aca="false">IFERROR((K106/J106%),"-")</f>
        <v>5.98918083462133</v>
      </c>
      <c r="N106" s="100" t="n">
        <v>50</v>
      </c>
      <c r="O106" s="98" t="str">
        <f aca="false">IF(F106&lt;=$P$2,"Nov","")</f>
        <v>Nov</v>
      </c>
      <c r="P106" s="97" t="n">
        <v>50</v>
      </c>
      <c r="Q106" s="100" t="n">
        <f aca="false">K106-P106</f>
        <v>25</v>
      </c>
      <c r="R106" s="98" t="n">
        <f aca="false">IFERROR(IF(O106="Nov",(K106/P106-1)),0)</f>
        <v>0.5</v>
      </c>
      <c r="S106" s="100" t="str">
        <f aca="false">IF(N106&gt;0,IF(O106="","-",IF(R106&lt;0%,"DEGROWTH","GROWTH")))</f>
        <v>GROWTH</v>
      </c>
      <c r="T106" s="101" t="n">
        <v>60</v>
      </c>
      <c r="U106" s="101" t="str">
        <f aca="false">IF(F106&lt;=$V$2,"Dec","")</f>
        <v>Dec</v>
      </c>
      <c r="V106" s="97" t="n">
        <v>60</v>
      </c>
      <c r="W106" s="104" t="n">
        <f aca="false">K106-V106</f>
        <v>15</v>
      </c>
      <c r="X106" s="103" t="n">
        <f aca="false">IFERROR(IF(U106="Dec",(K106/V106-1)),0)</f>
        <v>0.25</v>
      </c>
      <c r="Y106" s="104" t="str">
        <f aca="false">IF(T106&gt;0,IF(U106="","-",IF(X106&lt;0%,"DEGROWTH","GROWTH")))</f>
        <v>GROWTH</v>
      </c>
      <c r="Z106" s="24" t="n">
        <v>0</v>
      </c>
      <c r="AA106" s="24" t="n">
        <f aca="false">IF(H106&gt;0,1,0)</f>
        <v>0</v>
      </c>
      <c r="AB106" s="3" t="n">
        <v>1000000728</v>
      </c>
      <c r="AC106" s="3"/>
    </row>
    <row r="107" customFormat="false" ht="14.25" hidden="true" customHeight="true" outlineLevel="0" collapsed="false">
      <c r="A107" s="23" t="s">
        <v>133</v>
      </c>
      <c r="B107" s="65" t="s">
        <v>27</v>
      </c>
      <c r="C107" s="65" t="s">
        <v>793</v>
      </c>
      <c r="D107" s="65" t="n">
        <v>1000000742</v>
      </c>
      <c r="E107" s="66" t="s">
        <v>794</v>
      </c>
      <c r="F107" s="67" t="n">
        <v>41505</v>
      </c>
      <c r="G107" s="67" t="str">
        <f aca="false">IF(I107&gt;0,"Targeted Dealer","-")</f>
        <v>Targeted Dealer</v>
      </c>
      <c r="H107" s="67"/>
      <c r="I107" s="68" t="n">
        <v>750</v>
      </c>
      <c r="J107" s="68" t="n">
        <f aca="false">I107/$J$1*$E$1</f>
        <v>15653.2258064516</v>
      </c>
      <c r="K107" s="97" t="n">
        <v>710.4</v>
      </c>
      <c r="L107" s="69" t="n">
        <f aca="false">K107-J107</f>
        <v>-14942.8258064516</v>
      </c>
      <c r="M107" s="69" t="n">
        <f aca="false">IFERROR((K107/J107%),"-")</f>
        <v>4.53836166924266</v>
      </c>
      <c r="N107" s="100" t="n">
        <v>643</v>
      </c>
      <c r="O107" s="98" t="str">
        <f aca="false">IF(F107&lt;=$P$2,"Nov","")</f>
        <v>Nov</v>
      </c>
      <c r="P107" s="97" t="n">
        <v>643</v>
      </c>
      <c r="Q107" s="100" t="n">
        <f aca="false">K107-P107</f>
        <v>67.4</v>
      </c>
      <c r="R107" s="98" t="n">
        <f aca="false">IFERROR(IF(O107="Nov",(K107/P107-1)),0)</f>
        <v>0.104821150855365</v>
      </c>
      <c r="S107" s="100" t="str">
        <f aca="false">IF(N107&gt;0,IF(O107="","-",IF(R107&lt;0%,"DEGROWTH","GROWTH")))</f>
        <v>GROWTH</v>
      </c>
      <c r="T107" s="101" t="n">
        <v>731.25</v>
      </c>
      <c r="U107" s="101" t="str">
        <f aca="false">IF(F107&lt;=$V$2,"Dec","")</f>
        <v>Dec</v>
      </c>
      <c r="V107" s="97" t="n">
        <v>731.25</v>
      </c>
      <c r="W107" s="104" t="n">
        <f aca="false">K107-V107</f>
        <v>-20.85</v>
      </c>
      <c r="X107" s="103" t="n">
        <f aca="false">IFERROR(IF(U107="Dec",(K107/V107-1)),0)</f>
        <v>-0.0285128205128206</v>
      </c>
      <c r="Y107" s="104" t="str">
        <f aca="false">IF(T107&gt;0,IF(U107="","-",IF(X107&lt;0%,"DEGROWTH","GROWTH")))</f>
        <v>DEGROWTH</v>
      </c>
      <c r="Z107" s="24" t="n">
        <v>0</v>
      </c>
      <c r="AA107" s="24" t="n">
        <f aca="false">IF(H107&gt;0,1,0)</f>
        <v>0</v>
      </c>
      <c r="AB107" s="3" t="n">
        <v>1000000742</v>
      </c>
      <c r="AC107" s="3"/>
    </row>
    <row r="108" customFormat="false" ht="14.25" hidden="true" customHeight="true" outlineLevel="0" collapsed="false">
      <c r="A108" s="23" t="s">
        <v>133</v>
      </c>
      <c r="B108" s="65" t="s">
        <v>27</v>
      </c>
      <c r="C108" s="65" t="s">
        <v>795</v>
      </c>
      <c r="D108" s="65" t="n">
        <v>1000000726</v>
      </c>
      <c r="E108" s="66" t="s">
        <v>796</v>
      </c>
      <c r="F108" s="67" t="n">
        <v>41701</v>
      </c>
      <c r="G108" s="67" t="str">
        <f aca="false">IF(I108&gt;0,"Targeted Dealer","-")</f>
        <v>Targeted Dealer</v>
      </c>
      <c r="H108" s="67" t="s">
        <v>627</v>
      </c>
      <c r="I108" s="68" t="n">
        <v>120</v>
      </c>
      <c r="J108" s="68" t="n">
        <f aca="false">I108/$J$1*$E$1</f>
        <v>2504.51612903226</v>
      </c>
      <c r="K108" s="97" t="n">
        <v>155</v>
      </c>
      <c r="L108" s="69" t="n">
        <f aca="false">K108-J108</f>
        <v>-2349.51612903226</v>
      </c>
      <c r="M108" s="69" t="n">
        <f aca="false">IFERROR((K108/J108%),"-")</f>
        <v>6.18882019577537</v>
      </c>
      <c r="N108" s="100" t="n">
        <v>115</v>
      </c>
      <c r="O108" s="98" t="str">
        <f aca="false">IF(F108&lt;=$P$2,"Nov","")</f>
        <v>Nov</v>
      </c>
      <c r="P108" s="97" t="n">
        <v>115</v>
      </c>
      <c r="Q108" s="100" t="n">
        <f aca="false">K108-P108</f>
        <v>40</v>
      </c>
      <c r="R108" s="98" t="n">
        <f aca="false">IFERROR(IF(O108="Nov",(K108/P108-1)),0)</f>
        <v>0.347826086956522</v>
      </c>
      <c r="S108" s="100" t="str">
        <f aca="false">IF(N108&gt;0,IF(O108="","-",IF(R108&lt;0%,"DEGROWTH","GROWTH")))</f>
        <v>GROWTH</v>
      </c>
      <c r="T108" s="101" t="n">
        <v>102</v>
      </c>
      <c r="U108" s="101" t="str">
        <f aca="false">IF(F108&lt;=$V$2,"Dec","")</f>
        <v>Dec</v>
      </c>
      <c r="V108" s="97" t="n">
        <v>102</v>
      </c>
      <c r="W108" s="104" t="n">
        <f aca="false">K108-V108</f>
        <v>53</v>
      </c>
      <c r="X108" s="103" t="n">
        <f aca="false">IFERROR(IF(U108="Dec",(K108/V108-1)),0)</f>
        <v>0.519607843137255</v>
      </c>
      <c r="Y108" s="104" t="str">
        <f aca="false">IF(T108&gt;0,IF(U108="","-",IF(X108&lt;0%,"DEGROWTH","GROWTH")))</f>
        <v>GROWTH</v>
      </c>
      <c r="Z108" s="24" t="n">
        <v>0</v>
      </c>
      <c r="AA108" s="24" t="n">
        <f aca="false">IF(H108&gt;0,1,0)</f>
        <v>1</v>
      </c>
      <c r="AB108" s="3" t="n">
        <v>1000000726</v>
      </c>
      <c r="AC108" s="3"/>
    </row>
    <row r="109" customFormat="false" ht="14.25" hidden="true" customHeight="true" outlineLevel="0" collapsed="false">
      <c r="A109" s="23" t="s">
        <v>133</v>
      </c>
      <c r="B109" s="65" t="s">
        <v>27</v>
      </c>
      <c r="C109" s="65" t="s">
        <v>797</v>
      </c>
      <c r="D109" s="65" t="n">
        <v>1000000746</v>
      </c>
      <c r="E109" s="66" t="s">
        <v>798</v>
      </c>
      <c r="F109" s="67" t="n">
        <v>42216</v>
      </c>
      <c r="G109" s="67" t="str">
        <f aca="false">IF(I109&gt;0,"Targeted Dealer","-")</f>
        <v>Targeted Dealer</v>
      </c>
      <c r="H109" s="67" t="s">
        <v>627</v>
      </c>
      <c r="I109" s="68" t="n">
        <v>160</v>
      </c>
      <c r="J109" s="68" t="n">
        <f aca="false">I109/$J$1*$E$1</f>
        <v>3339.35483870968</v>
      </c>
      <c r="K109" s="97" t="n">
        <v>97.5</v>
      </c>
      <c r="L109" s="69" t="n">
        <f aca="false">K109-J109</f>
        <v>-3241.85483870968</v>
      </c>
      <c r="M109" s="69" t="n">
        <f aca="false">IFERROR((K109/J109%),"-")</f>
        <v>2.9197256568779</v>
      </c>
      <c r="N109" s="100" t="n">
        <v>122</v>
      </c>
      <c r="O109" s="98" t="str">
        <f aca="false">IF(F109&lt;=$P$2,"Nov","")</f>
        <v>Nov</v>
      </c>
      <c r="P109" s="97" t="n">
        <v>122</v>
      </c>
      <c r="Q109" s="100" t="n">
        <f aca="false">K109-P109</f>
        <v>-24.5</v>
      </c>
      <c r="R109" s="98" t="n">
        <f aca="false">IFERROR(IF(O109="Nov",(K109/P109-1)),0)</f>
        <v>-0.200819672131148</v>
      </c>
      <c r="S109" s="100" t="str">
        <f aca="false">IF(N109&gt;0,IF(O109="","-",IF(R109&lt;0%,"DEGROWTH","GROWTH")))</f>
        <v>DEGROWTH</v>
      </c>
      <c r="T109" s="101" t="n">
        <v>135</v>
      </c>
      <c r="U109" s="101" t="str">
        <f aca="false">IF(F109&lt;=$V$2,"Dec","")</f>
        <v>Dec</v>
      </c>
      <c r="V109" s="97" t="n">
        <v>135</v>
      </c>
      <c r="W109" s="104" t="n">
        <f aca="false">K109-V109</f>
        <v>-37.5</v>
      </c>
      <c r="X109" s="103" t="n">
        <f aca="false">IFERROR(IF(U109="Dec",(K109/V109-1)),0)</f>
        <v>-0.277777777777778</v>
      </c>
      <c r="Y109" s="104" t="str">
        <f aca="false">IF(T109&gt;0,IF(U109="","-",IF(X109&lt;0%,"DEGROWTH","GROWTH")))</f>
        <v>DEGROWTH</v>
      </c>
      <c r="Z109" s="24" t="n">
        <v>0</v>
      </c>
      <c r="AA109" s="24" t="n">
        <f aca="false">IF(H109&gt;0,1,0)</f>
        <v>1</v>
      </c>
      <c r="AB109" s="3" t="n">
        <v>1000000746</v>
      </c>
      <c r="AC109" s="3"/>
    </row>
    <row r="110" customFormat="false" ht="14.25" hidden="true" customHeight="true" outlineLevel="0" collapsed="false">
      <c r="A110" s="23" t="s">
        <v>133</v>
      </c>
      <c r="B110" s="65" t="s">
        <v>27</v>
      </c>
      <c r="C110" s="65" t="s">
        <v>799</v>
      </c>
      <c r="D110" s="65" t="n">
        <v>1000000741</v>
      </c>
      <c r="E110" s="66" t="s">
        <v>800</v>
      </c>
      <c r="F110" s="67" t="n">
        <v>42889</v>
      </c>
      <c r="G110" s="67" t="str">
        <f aca="false">IF(I110&gt;0,"Targeted Dealer","-")</f>
        <v>Targeted Dealer</v>
      </c>
      <c r="H110" s="67"/>
      <c r="I110" s="68" t="n">
        <v>220</v>
      </c>
      <c r="J110" s="68" t="n">
        <f aca="false">I110/$J$1*$E$1</f>
        <v>4591.61290322581</v>
      </c>
      <c r="K110" s="97" t="n">
        <v>40</v>
      </c>
      <c r="L110" s="69" t="n">
        <f aca="false">K110-J110</f>
        <v>-4551.61290322581</v>
      </c>
      <c r="M110" s="69" t="n">
        <f aca="false">IFERROR((K110/J110%),"-")</f>
        <v>0.871153575944921</v>
      </c>
      <c r="N110" s="100" t="n">
        <v>160</v>
      </c>
      <c r="O110" s="98" t="str">
        <f aca="false">IF(F110&lt;=$P$2,"Nov","")</f>
        <v>Nov</v>
      </c>
      <c r="P110" s="97" t="n">
        <v>160</v>
      </c>
      <c r="Q110" s="100" t="n">
        <f aca="false">K110-P110</f>
        <v>-120</v>
      </c>
      <c r="R110" s="98" t="n">
        <f aca="false">IFERROR(IF(O110="Nov",(K110/P110-1)),0)</f>
        <v>-0.75</v>
      </c>
      <c r="S110" s="100" t="str">
        <f aca="false">IF(N110&gt;0,IF(O110="","-",IF(R110&lt;0%,"DEGROWTH","GROWTH")))</f>
        <v>DEGROWTH</v>
      </c>
      <c r="T110" s="101" t="n">
        <v>185</v>
      </c>
      <c r="U110" s="101" t="str">
        <f aca="false">IF(F110&lt;=$V$2,"Dec","")</f>
        <v>Dec</v>
      </c>
      <c r="V110" s="97" t="n">
        <v>185</v>
      </c>
      <c r="W110" s="104" t="n">
        <f aca="false">K110-V110</f>
        <v>-145</v>
      </c>
      <c r="X110" s="103" t="n">
        <f aca="false">IFERROR(IF(U110="Dec",(K110/V110-1)),0)</f>
        <v>-0.783783783783784</v>
      </c>
      <c r="Y110" s="104" t="str">
        <f aca="false">IF(T110&gt;0,IF(U110="","-",IF(X110&lt;0%,"DEGROWTH","GROWTH")))</f>
        <v>DEGROWTH</v>
      </c>
      <c r="Z110" s="24" t="n">
        <v>0</v>
      </c>
      <c r="AA110" s="24" t="n">
        <f aca="false">IF(H110&gt;0,1,0)</f>
        <v>0</v>
      </c>
      <c r="AB110" s="3" t="n">
        <v>1000000741</v>
      </c>
      <c r="AC110" s="3"/>
    </row>
    <row r="111" customFormat="false" ht="14.25" hidden="true" customHeight="true" outlineLevel="0" collapsed="false">
      <c r="A111" s="23" t="s">
        <v>133</v>
      </c>
      <c r="B111" s="65" t="s">
        <v>27</v>
      </c>
      <c r="C111" s="65" t="s">
        <v>801</v>
      </c>
      <c r="D111" s="65" t="n">
        <v>1000000736</v>
      </c>
      <c r="E111" s="66" t="s">
        <v>802</v>
      </c>
      <c r="F111" s="67" t="n">
        <v>42929</v>
      </c>
      <c r="G111" s="67" t="str">
        <f aca="false">IF(I111&gt;0,"Targeted Dealer","-")</f>
        <v>Targeted Dealer</v>
      </c>
      <c r="H111" s="67"/>
      <c r="I111" s="68" t="n">
        <v>750</v>
      </c>
      <c r="J111" s="68" t="n">
        <f aca="false">I111/$J$1*$E$1</f>
        <v>15653.2258064516</v>
      </c>
      <c r="K111" s="97" t="n">
        <v>649.75</v>
      </c>
      <c r="L111" s="69" t="n">
        <f aca="false">K111-J111</f>
        <v>-15003.4758064516</v>
      </c>
      <c r="M111" s="69" t="n">
        <f aca="false">IFERROR((K111/J111%),"-")</f>
        <v>4.15090159711489</v>
      </c>
      <c r="N111" s="100" t="n">
        <v>571.5</v>
      </c>
      <c r="O111" s="98" t="str">
        <f aca="false">IF(F111&lt;=$P$2,"Nov","")</f>
        <v>Nov</v>
      </c>
      <c r="P111" s="97" t="n">
        <v>571.5</v>
      </c>
      <c r="Q111" s="100" t="n">
        <f aca="false">K111-P111</f>
        <v>78.25</v>
      </c>
      <c r="R111" s="98" t="n">
        <f aca="false">IFERROR(IF(O111="Nov",(K111/P111-1)),0)</f>
        <v>0.136920384951881</v>
      </c>
      <c r="S111" s="100" t="str">
        <f aca="false">IF(N111&gt;0,IF(O111="","-",IF(R111&lt;0%,"DEGROWTH","GROWTH")))</f>
        <v>GROWTH</v>
      </c>
      <c r="T111" s="101" t="n">
        <v>723</v>
      </c>
      <c r="U111" s="101" t="str">
        <f aca="false">IF(F111&lt;=$V$2,"Dec","")</f>
        <v>Dec</v>
      </c>
      <c r="V111" s="97" t="n">
        <v>723</v>
      </c>
      <c r="W111" s="104" t="n">
        <f aca="false">K111-V111</f>
        <v>-73.25</v>
      </c>
      <c r="X111" s="103" t="n">
        <f aca="false">IFERROR(IF(U111="Dec",(K111/V111-1)),0)</f>
        <v>-0.101313969571231</v>
      </c>
      <c r="Y111" s="104" t="str">
        <f aca="false">IF(T111&gt;0,IF(U111="","-",IF(X111&lt;0%,"DEGROWTH","GROWTH")))</f>
        <v>DEGROWTH</v>
      </c>
      <c r="Z111" s="24" t="n">
        <v>0</v>
      </c>
      <c r="AA111" s="24" t="n">
        <f aca="false">IF(H111&gt;0,1,0)</f>
        <v>0</v>
      </c>
      <c r="AB111" s="3" t="n">
        <v>1000000736</v>
      </c>
      <c r="AC111" s="3"/>
    </row>
    <row r="112" customFormat="false" ht="14.25" hidden="true" customHeight="true" outlineLevel="0" collapsed="false">
      <c r="A112" s="23" t="s">
        <v>133</v>
      </c>
      <c r="B112" s="65" t="s">
        <v>27</v>
      </c>
      <c r="C112" s="65" t="s">
        <v>803</v>
      </c>
      <c r="D112" s="65" t="n">
        <v>1000000725</v>
      </c>
      <c r="E112" s="66" t="s">
        <v>804</v>
      </c>
      <c r="F112" s="67" t="n">
        <v>43252</v>
      </c>
      <c r="G112" s="67" t="str">
        <f aca="false">IF(I112&gt;0,"Targeted Dealer","-")</f>
        <v>Targeted Dealer</v>
      </c>
      <c r="H112" s="67"/>
      <c r="I112" s="68" t="n">
        <v>240</v>
      </c>
      <c r="J112" s="68" t="n">
        <f aca="false">I112/$J$1*$E$1</f>
        <v>5009.03225806452</v>
      </c>
      <c r="K112" s="97" t="n">
        <v>245</v>
      </c>
      <c r="L112" s="69" t="n">
        <f aca="false">K112-J112</f>
        <v>-4764.03225806452</v>
      </c>
      <c r="M112" s="69" t="n">
        <f aca="false">IFERROR((K112/J112%),"-")</f>
        <v>4.89116434827409</v>
      </c>
      <c r="N112" s="100" t="n">
        <v>230</v>
      </c>
      <c r="O112" s="98" t="str">
        <f aca="false">IF(F112&lt;=$P$2,"Nov","")</f>
        <v>Nov</v>
      </c>
      <c r="P112" s="97" t="n">
        <v>230</v>
      </c>
      <c r="Q112" s="100" t="n">
        <f aca="false">K112-P112</f>
        <v>15</v>
      </c>
      <c r="R112" s="98" t="n">
        <f aca="false">IFERROR(IF(O112="Nov",(K112/P112-1)),0)</f>
        <v>0.0652173913043479</v>
      </c>
      <c r="S112" s="100" t="str">
        <f aca="false">IF(N112&gt;0,IF(O112="","-",IF(R112&lt;0%,"DEGROWTH","GROWTH")))</f>
        <v>GROWTH</v>
      </c>
      <c r="T112" s="101" t="n">
        <v>160</v>
      </c>
      <c r="U112" s="101" t="str">
        <f aca="false">IF(F112&lt;=$V$2,"Dec","")</f>
        <v>Dec</v>
      </c>
      <c r="V112" s="97" t="n">
        <v>160</v>
      </c>
      <c r="W112" s="104" t="n">
        <f aca="false">K112-V112</f>
        <v>85</v>
      </c>
      <c r="X112" s="103" t="n">
        <f aca="false">IFERROR(IF(U112="Dec",(K112/V112-1)),0)</f>
        <v>0.53125</v>
      </c>
      <c r="Y112" s="104" t="str">
        <f aca="false">IF(T112&gt;0,IF(U112="","-",IF(X112&lt;0%,"DEGROWTH","GROWTH")))</f>
        <v>GROWTH</v>
      </c>
      <c r="Z112" s="24" t="n">
        <v>0</v>
      </c>
      <c r="AA112" s="24" t="n">
        <f aca="false">IF(H112&gt;0,1,0)</f>
        <v>0</v>
      </c>
      <c r="AB112" s="3" t="n">
        <v>1000000725</v>
      </c>
      <c r="AC112" s="3"/>
    </row>
    <row r="113" customFormat="false" ht="14.25" hidden="true" customHeight="true" outlineLevel="0" collapsed="false">
      <c r="A113" s="23" t="s">
        <v>133</v>
      </c>
      <c r="B113" s="65" t="s">
        <v>27</v>
      </c>
      <c r="C113" s="65" t="s">
        <v>4159</v>
      </c>
      <c r="D113" s="65" t="n">
        <v>1000000730</v>
      </c>
      <c r="E113" s="66" t="s">
        <v>4160</v>
      </c>
      <c r="F113" s="67" t="n">
        <v>43292</v>
      </c>
      <c r="G113" s="67" t="str">
        <f aca="false">IF(I113&gt;0,"Targeted Dealer","-")</f>
        <v>Targeted Dealer</v>
      </c>
      <c r="H113" s="67"/>
      <c r="I113" s="68" t="n">
        <v>40</v>
      </c>
      <c r="J113" s="68" t="n">
        <f aca="false">I113/$J$1*$E$1</f>
        <v>834.838709677419</v>
      </c>
      <c r="K113" s="97" t="n">
        <v>21</v>
      </c>
      <c r="L113" s="69" t="n">
        <f aca="false">K113-J113</f>
        <v>-813.838709677419</v>
      </c>
      <c r="M113" s="69" t="n">
        <f aca="false">IFERROR((K113/J113%),"-")</f>
        <v>2.51545595054096</v>
      </c>
      <c r="N113" s="100" t="n">
        <v>30</v>
      </c>
      <c r="O113" s="98" t="str">
        <f aca="false">IF(F113&lt;=$P$2,"Nov","")</f>
        <v>Nov</v>
      </c>
      <c r="P113" s="97" t="n">
        <v>30</v>
      </c>
      <c r="Q113" s="100" t="n">
        <f aca="false">K113-P113</f>
        <v>-9</v>
      </c>
      <c r="R113" s="98" t="n">
        <f aca="false">IFERROR(IF(O113="Nov",(K113/P113-1)),0)</f>
        <v>-0.3</v>
      </c>
      <c r="S113" s="100" t="str">
        <f aca="false">IF(N113&gt;0,IF(O113="","-",IF(R113&lt;0%,"DEGROWTH","GROWTH")))</f>
        <v>DEGROWTH</v>
      </c>
      <c r="T113" s="101" t="n">
        <v>0</v>
      </c>
      <c r="U113" s="101" t="str">
        <f aca="false">IF(F113&lt;=$V$2,"Dec","")</f>
        <v>Dec</v>
      </c>
      <c r="V113" s="97" t="n">
        <v>0</v>
      </c>
      <c r="W113" s="104" t="n">
        <f aca="false">K113-V113</f>
        <v>21</v>
      </c>
      <c r="X113" s="103" t="n">
        <f aca="false">IFERROR(IF(U113="Dec",(K113/V113-1)),0)</f>
        <v>0</v>
      </c>
      <c r="Y113" s="106" t="b">
        <f aca="false">IF(T113&gt;0,IF(U113="","-",IF(X113&lt;0%,"DEGROWTH","GROWTH")))</f>
        <v>0</v>
      </c>
      <c r="Z113" s="24" t="n">
        <v>0</v>
      </c>
      <c r="AA113" s="24" t="n">
        <f aca="false">IF(H113&gt;0,1,0)</f>
        <v>0</v>
      </c>
      <c r="AB113" s="3" t="n">
        <v>1000000730</v>
      </c>
      <c r="AC113" s="3"/>
    </row>
    <row r="114" customFormat="false" ht="14.25" hidden="true" customHeight="true" outlineLevel="0" collapsed="false">
      <c r="A114" s="23" t="s">
        <v>133</v>
      </c>
      <c r="B114" s="65" t="s">
        <v>27</v>
      </c>
      <c r="C114" s="65" t="s">
        <v>805</v>
      </c>
      <c r="D114" s="65" t="n">
        <v>1000000738</v>
      </c>
      <c r="E114" s="66" t="s">
        <v>806</v>
      </c>
      <c r="F114" s="67" t="n">
        <v>43326</v>
      </c>
      <c r="G114" s="67" t="str">
        <f aca="false">IF(I114&gt;0,"Targeted Dealer","-")</f>
        <v>Targeted Dealer</v>
      </c>
      <c r="H114" s="67"/>
      <c r="I114" s="68" t="n">
        <v>360</v>
      </c>
      <c r="J114" s="68" t="n">
        <f aca="false">I114/$J$1*$E$1</f>
        <v>7513.54838709678</v>
      </c>
      <c r="K114" s="97" t="n">
        <v>288</v>
      </c>
      <c r="L114" s="69" t="n">
        <f aca="false">K114-J114</f>
        <v>-7225.54838709678</v>
      </c>
      <c r="M114" s="69" t="n">
        <f aca="false">IFERROR((K114/J114%),"-")</f>
        <v>3.83307573415765</v>
      </c>
      <c r="N114" s="100" t="n">
        <v>365</v>
      </c>
      <c r="O114" s="98" t="str">
        <f aca="false">IF(F114&lt;=$P$2,"Nov","")</f>
        <v>Nov</v>
      </c>
      <c r="P114" s="97" t="n">
        <v>365</v>
      </c>
      <c r="Q114" s="100" t="n">
        <f aca="false">K114-P114</f>
        <v>-77</v>
      </c>
      <c r="R114" s="98" t="n">
        <f aca="false">IFERROR(IF(O114="Nov",(K114/P114-1)),0)</f>
        <v>-0.210958904109589</v>
      </c>
      <c r="S114" s="100" t="str">
        <f aca="false">IF(N114&gt;0,IF(O114="","-",IF(R114&lt;0%,"DEGROWTH","GROWTH")))</f>
        <v>DEGROWTH</v>
      </c>
      <c r="T114" s="101" t="n">
        <v>280</v>
      </c>
      <c r="U114" s="101" t="str">
        <f aca="false">IF(F114&lt;=$V$2,"Dec","")</f>
        <v>Dec</v>
      </c>
      <c r="V114" s="97" t="n">
        <v>280</v>
      </c>
      <c r="W114" s="104" t="n">
        <f aca="false">K114-V114</f>
        <v>8</v>
      </c>
      <c r="X114" s="103" t="n">
        <f aca="false">IFERROR(IF(U114="Dec",(K114/V114-1)),0)</f>
        <v>0.0285714285714285</v>
      </c>
      <c r="Y114" s="104" t="str">
        <f aca="false">IF(T114&gt;0,IF(U114="","-",IF(X114&lt;0%,"DEGROWTH","GROWTH")))</f>
        <v>GROWTH</v>
      </c>
      <c r="Z114" s="24" t="n">
        <v>0</v>
      </c>
      <c r="AA114" s="24" t="n">
        <f aca="false">IF(H114&gt;0,1,0)</f>
        <v>0</v>
      </c>
      <c r="AB114" s="3" t="n">
        <v>1000000738</v>
      </c>
      <c r="AC114" s="3"/>
    </row>
    <row r="115" customFormat="false" ht="14.25" hidden="true" customHeight="true" outlineLevel="0" collapsed="false">
      <c r="A115" s="23" t="s">
        <v>133</v>
      </c>
      <c r="B115" s="65" t="s">
        <v>27</v>
      </c>
      <c r="C115" s="65" t="s">
        <v>807</v>
      </c>
      <c r="D115" s="65" t="n">
        <v>1000000731</v>
      </c>
      <c r="E115" s="66" t="s">
        <v>808</v>
      </c>
      <c r="F115" s="67" t="n">
        <v>43426</v>
      </c>
      <c r="G115" s="67" t="str">
        <f aca="false">IF(I115&gt;0,"Targeted Dealer","-")</f>
        <v>Targeted Dealer</v>
      </c>
      <c r="H115" s="67"/>
      <c r="I115" s="68" t="n">
        <v>300</v>
      </c>
      <c r="J115" s="68" t="n">
        <f aca="false">I115/$J$1*$E$1</f>
        <v>6261.29032258065</v>
      </c>
      <c r="K115" s="97" t="n">
        <v>335</v>
      </c>
      <c r="L115" s="69" t="n">
        <f aca="false">K115-J115</f>
        <v>-5926.29032258065</v>
      </c>
      <c r="M115" s="69" t="n">
        <f aca="false">IFERROR((K115/J115%),"-")</f>
        <v>5.35033487892839</v>
      </c>
      <c r="N115" s="100" t="n">
        <v>185</v>
      </c>
      <c r="O115" s="98" t="str">
        <f aca="false">IF(F115&lt;=$P$2,"Nov","")</f>
        <v>Nov</v>
      </c>
      <c r="P115" s="97" t="n">
        <v>185</v>
      </c>
      <c r="Q115" s="100" t="n">
        <f aca="false">K115-P115</f>
        <v>150</v>
      </c>
      <c r="R115" s="98" t="n">
        <f aca="false">IFERROR(IF(O115="Nov",(K115/P115-1)),0)</f>
        <v>0.810810810810811</v>
      </c>
      <c r="S115" s="100" t="str">
        <f aca="false">IF(N115&gt;0,IF(O115="","-",IF(R115&lt;0%,"DEGROWTH","GROWTH")))</f>
        <v>GROWTH</v>
      </c>
      <c r="T115" s="101" t="n">
        <v>255</v>
      </c>
      <c r="U115" s="101" t="str">
        <f aca="false">IF(F115&lt;=$V$2,"Dec","")</f>
        <v>Dec</v>
      </c>
      <c r="V115" s="97" t="n">
        <v>255</v>
      </c>
      <c r="W115" s="104" t="n">
        <f aca="false">K115-V115</f>
        <v>80</v>
      </c>
      <c r="X115" s="103" t="n">
        <f aca="false">IFERROR(IF(U115="Dec",(K115/V115-1)),0)</f>
        <v>0.313725490196078</v>
      </c>
      <c r="Y115" s="104" t="str">
        <f aca="false">IF(T115&gt;0,IF(U115="","-",IF(X115&lt;0%,"DEGROWTH","GROWTH")))</f>
        <v>GROWTH</v>
      </c>
      <c r="Z115" s="24" t="n">
        <v>0</v>
      </c>
      <c r="AA115" s="24" t="n">
        <f aca="false">IF(H115&gt;0,1,0)</f>
        <v>0</v>
      </c>
      <c r="AB115" s="3" t="n">
        <v>1000000731</v>
      </c>
      <c r="AC115" s="3"/>
    </row>
    <row r="116" customFormat="false" ht="14.25" hidden="true" customHeight="true" outlineLevel="0" collapsed="false">
      <c r="A116" s="23" t="s">
        <v>133</v>
      </c>
      <c r="B116" s="65" t="s">
        <v>27</v>
      </c>
      <c r="C116" s="65" t="s">
        <v>809</v>
      </c>
      <c r="D116" s="65" t="n">
        <v>1000001067</v>
      </c>
      <c r="E116" s="66" t="s">
        <v>810</v>
      </c>
      <c r="F116" s="67" t="n">
        <v>43647</v>
      </c>
      <c r="G116" s="67" t="str">
        <f aca="false">IF(I116&gt;0,"Targeted Dealer","-")</f>
        <v>Targeted Dealer</v>
      </c>
      <c r="H116" s="67"/>
      <c r="I116" s="68" t="n">
        <v>30</v>
      </c>
      <c r="J116" s="68" t="n">
        <f aca="false">I116/$J$1*$E$1</f>
        <v>626.129032258065</v>
      </c>
      <c r="K116" s="97" t="n">
        <v>1</v>
      </c>
      <c r="L116" s="69" t="n">
        <f aca="false">K116-J116</f>
        <v>-625.129032258065</v>
      </c>
      <c r="M116" s="69" t="n">
        <f aca="false">IFERROR((K116/J116%),"-")</f>
        <v>0.159711488923235</v>
      </c>
      <c r="N116" s="100" t="n">
        <v>0.5</v>
      </c>
      <c r="O116" s="98" t="str">
        <f aca="false">IF(F116&lt;=$P$2,"Nov","")</f>
        <v>Nov</v>
      </c>
      <c r="P116" s="97" t="n">
        <v>0.5</v>
      </c>
      <c r="Q116" s="100" t="n">
        <f aca="false">K116-P116</f>
        <v>0.5</v>
      </c>
      <c r="R116" s="98" t="n">
        <f aca="false">IFERROR(IF(O116="Nov",(K116/P116-1)),0)</f>
        <v>1</v>
      </c>
      <c r="S116" s="100" t="str">
        <f aca="false">IF(N116&gt;0,IF(O116="","-",IF(R116&lt;0%,"DEGROWTH","GROWTH")))</f>
        <v>GROWTH</v>
      </c>
      <c r="T116" s="101" t="n">
        <v>25</v>
      </c>
      <c r="U116" s="101" t="str">
        <f aca="false">IF(F116&lt;=$V$2,"Dec","")</f>
        <v>Dec</v>
      </c>
      <c r="V116" s="97" t="n">
        <v>25</v>
      </c>
      <c r="W116" s="104" t="n">
        <f aca="false">K116-V116</f>
        <v>-24</v>
      </c>
      <c r="X116" s="103" t="n">
        <f aca="false">IFERROR(IF(U116="Dec",(K116/V116-1)),0)</f>
        <v>-0.96</v>
      </c>
      <c r="Y116" s="104" t="str">
        <f aca="false">IF(T116&gt;0,IF(U116="","-",IF(X116&lt;0%,"DEGROWTH","GROWTH")))</f>
        <v>DEGROWTH</v>
      </c>
      <c r="Z116" s="24" t="n">
        <v>0</v>
      </c>
      <c r="AA116" s="24" t="n">
        <f aca="false">IF(H116&gt;0,1,0)</f>
        <v>0</v>
      </c>
      <c r="AB116" s="3" t="n">
        <v>1000001067</v>
      </c>
      <c r="AC116" s="3"/>
    </row>
    <row r="117" customFormat="false" ht="14.25" hidden="true" customHeight="true" outlineLevel="0" collapsed="false">
      <c r="A117" s="23" t="s">
        <v>133</v>
      </c>
      <c r="B117" s="65" t="s">
        <v>27</v>
      </c>
      <c r="C117" s="65" t="s">
        <v>811</v>
      </c>
      <c r="D117" s="65" t="n">
        <v>1000001066</v>
      </c>
      <c r="E117" s="66" t="s">
        <v>812</v>
      </c>
      <c r="F117" s="67" t="n">
        <v>43843</v>
      </c>
      <c r="G117" s="67" t="str">
        <f aca="false">IF(I117&gt;0,"Targeted Dealer","-")</f>
        <v>Targeted Dealer</v>
      </c>
      <c r="H117" s="67"/>
      <c r="I117" s="68" t="n">
        <v>220</v>
      </c>
      <c r="J117" s="68" t="n">
        <f aca="false">I117/$J$1*$E$1</f>
        <v>4591.61290322581</v>
      </c>
      <c r="K117" s="97" t="n">
        <v>253.5</v>
      </c>
      <c r="L117" s="69" t="n">
        <f aca="false">K117-J117</f>
        <v>-4338.11290322581</v>
      </c>
      <c r="M117" s="69" t="n">
        <f aca="false">IFERROR((K117/J117%),"-")</f>
        <v>5.52093578755093</v>
      </c>
      <c r="N117" s="100" t="n">
        <v>196.95</v>
      </c>
      <c r="O117" s="98" t="str">
        <f aca="false">IF(F117&lt;=$P$2,"Nov","")</f>
        <v>Nov</v>
      </c>
      <c r="P117" s="97" t="n">
        <v>196.95</v>
      </c>
      <c r="Q117" s="100" t="n">
        <f aca="false">K117-P117</f>
        <v>56.55</v>
      </c>
      <c r="R117" s="98" t="n">
        <f aca="false">IFERROR(IF(O117="Nov",(K117/P117-1)),0)</f>
        <v>0.287128712871287</v>
      </c>
      <c r="S117" s="100" t="str">
        <f aca="false">IF(N117&gt;0,IF(O117="","-",IF(R117&lt;0%,"DEGROWTH","GROWTH")))</f>
        <v>GROWTH</v>
      </c>
      <c r="T117" s="101" t="n">
        <v>200</v>
      </c>
      <c r="U117" s="101" t="str">
        <f aca="false">IF(F117&lt;=$V$2,"Dec","")</f>
        <v>Dec</v>
      </c>
      <c r="V117" s="97" t="n">
        <v>200</v>
      </c>
      <c r="W117" s="104" t="n">
        <f aca="false">K117-V117</f>
        <v>53.5</v>
      </c>
      <c r="X117" s="103" t="n">
        <f aca="false">IFERROR(IF(U117="Dec",(K117/V117-1)),0)</f>
        <v>0.2675</v>
      </c>
      <c r="Y117" s="104" t="str">
        <f aca="false">IF(T117&gt;0,IF(U117="","-",IF(X117&lt;0%,"DEGROWTH","GROWTH")))</f>
        <v>GROWTH</v>
      </c>
      <c r="Z117" s="24" t="n">
        <v>0</v>
      </c>
      <c r="AA117" s="24" t="n">
        <f aca="false">IF(H117&gt;0,1,0)</f>
        <v>0</v>
      </c>
      <c r="AB117" s="3" t="n">
        <v>1000001066</v>
      </c>
      <c r="AC117" s="3"/>
    </row>
    <row r="118" customFormat="false" ht="14.25" hidden="true" customHeight="true" outlineLevel="0" collapsed="false">
      <c r="A118" s="23" t="s">
        <v>133</v>
      </c>
      <c r="B118" s="65" t="s">
        <v>27</v>
      </c>
      <c r="C118" s="65" t="s">
        <v>813</v>
      </c>
      <c r="D118" s="65" t="n">
        <v>1000000734</v>
      </c>
      <c r="E118" s="66" t="s">
        <v>814</v>
      </c>
      <c r="F118" s="67" t="n">
        <v>43899</v>
      </c>
      <c r="G118" s="67" t="str">
        <f aca="false">IF(I118&gt;0,"Targeted Dealer","-")</f>
        <v>Targeted Dealer</v>
      </c>
      <c r="H118" s="67"/>
      <c r="I118" s="68" t="n">
        <v>200</v>
      </c>
      <c r="J118" s="68" t="n">
        <f aca="false">I118/$J$1*$E$1</f>
        <v>4174.1935483871</v>
      </c>
      <c r="K118" s="97" t="n">
        <v>160</v>
      </c>
      <c r="L118" s="69" t="n">
        <f aca="false">K118-J118</f>
        <v>-4014.1935483871</v>
      </c>
      <c r="M118" s="69" t="n">
        <f aca="false">IFERROR((K118/J118%),"-")</f>
        <v>3.83307573415765</v>
      </c>
      <c r="N118" s="100" t="n">
        <v>200</v>
      </c>
      <c r="O118" s="98" t="str">
        <f aca="false">IF(F118&lt;=$P$2,"Nov","")</f>
        <v>Nov</v>
      </c>
      <c r="P118" s="97" t="n">
        <v>200</v>
      </c>
      <c r="Q118" s="100" t="n">
        <f aca="false">K118-P118</f>
        <v>-40</v>
      </c>
      <c r="R118" s="98" t="n">
        <f aca="false">IFERROR(IF(O118="Nov",(K118/P118-1)),0)</f>
        <v>-0.2</v>
      </c>
      <c r="S118" s="100" t="str">
        <f aca="false">IF(N118&gt;0,IF(O118="","-",IF(R118&lt;0%,"DEGROWTH","GROWTH")))</f>
        <v>DEGROWTH</v>
      </c>
      <c r="T118" s="101" t="n">
        <v>195</v>
      </c>
      <c r="U118" s="101" t="str">
        <f aca="false">IF(F118&lt;=$V$2,"Dec","")</f>
        <v>Dec</v>
      </c>
      <c r="V118" s="97" t="n">
        <v>195</v>
      </c>
      <c r="W118" s="104" t="n">
        <f aca="false">K118-V118</f>
        <v>-35</v>
      </c>
      <c r="X118" s="103" t="n">
        <f aca="false">IFERROR(IF(U118="Dec",(K118/V118-1)),0)</f>
        <v>-0.17948717948718</v>
      </c>
      <c r="Y118" s="104" t="str">
        <f aca="false">IF(T118&gt;0,IF(U118="","-",IF(X118&lt;0%,"DEGROWTH","GROWTH")))</f>
        <v>DEGROWTH</v>
      </c>
      <c r="Z118" s="24" t="n">
        <v>0</v>
      </c>
      <c r="AA118" s="24" t="n">
        <f aca="false">IF(H118&gt;0,1,0)</f>
        <v>0</v>
      </c>
      <c r="AB118" s="3" t="n">
        <v>1000000734</v>
      </c>
      <c r="AC118" s="3"/>
    </row>
    <row r="119" customFormat="false" ht="14.25" hidden="true" customHeight="true" outlineLevel="0" collapsed="false">
      <c r="A119" s="23" t="s">
        <v>133</v>
      </c>
      <c r="B119" s="65" t="s">
        <v>27</v>
      </c>
      <c r="C119" s="65" t="s">
        <v>815</v>
      </c>
      <c r="D119" s="65" t="n">
        <v>1000001068</v>
      </c>
      <c r="E119" s="66" t="s">
        <v>816</v>
      </c>
      <c r="F119" s="67" t="n">
        <v>44050</v>
      </c>
      <c r="G119" s="67" t="str">
        <f aca="false">IF(I119&gt;0,"Targeted Dealer","-")</f>
        <v>Targeted Dealer</v>
      </c>
      <c r="H119" s="67"/>
      <c r="I119" s="68" t="n">
        <v>75</v>
      </c>
      <c r="J119" s="68" t="n">
        <f aca="false">I119/$J$1*$E$1</f>
        <v>1565.32258064516</v>
      </c>
      <c r="K119" s="97" t="n">
        <v>40</v>
      </c>
      <c r="L119" s="69" t="n">
        <f aca="false">K119-J119</f>
        <v>-1525.32258064516</v>
      </c>
      <c r="M119" s="69" t="n">
        <f aca="false">IFERROR((K119/J119%),"-")</f>
        <v>2.55538382277177</v>
      </c>
      <c r="N119" s="100" t="n">
        <v>40</v>
      </c>
      <c r="O119" s="98" t="str">
        <f aca="false">IF(F119&lt;=$P$2,"Nov","")</f>
        <v>Nov</v>
      </c>
      <c r="P119" s="97" t="n">
        <v>40</v>
      </c>
      <c r="Q119" s="100" t="n">
        <f aca="false">K119-P119</f>
        <v>0</v>
      </c>
      <c r="R119" s="98" t="n">
        <f aca="false">IFERROR(IF(O119="Nov",(K119/P119-1)),0)</f>
        <v>0</v>
      </c>
      <c r="S119" s="100" t="str">
        <f aca="false">IF(N119&gt;0,IF(O119="","-",IF(R119&lt;0%,"DEGROWTH","GROWTH")))</f>
        <v>GROWTH</v>
      </c>
      <c r="T119" s="101" t="n">
        <v>75</v>
      </c>
      <c r="U119" s="101" t="str">
        <f aca="false">IF(F119&lt;=$V$2,"Dec","")</f>
        <v>Dec</v>
      </c>
      <c r="V119" s="97" t="n">
        <v>75</v>
      </c>
      <c r="W119" s="104" t="n">
        <f aca="false">K119-V119</f>
        <v>-35</v>
      </c>
      <c r="X119" s="103" t="n">
        <f aca="false">IFERROR(IF(U119="Dec",(K119/V119-1)),0)</f>
        <v>-0.466666666666667</v>
      </c>
      <c r="Y119" s="104" t="str">
        <f aca="false">IF(T119&gt;0,IF(U119="","-",IF(X119&lt;0%,"DEGROWTH","GROWTH")))</f>
        <v>DEGROWTH</v>
      </c>
      <c r="Z119" s="24" t="n">
        <v>0</v>
      </c>
      <c r="AA119" s="24" t="n">
        <f aca="false">IF(H119&gt;0,1,0)</f>
        <v>0</v>
      </c>
      <c r="AB119" s="3" t="n">
        <v>1000001068</v>
      </c>
      <c r="AC119" s="3"/>
    </row>
    <row r="120" customFormat="false" ht="14.25" hidden="true" customHeight="true" outlineLevel="0" collapsed="false">
      <c r="A120" s="23" t="s">
        <v>133</v>
      </c>
      <c r="B120" s="65" t="s">
        <v>27</v>
      </c>
      <c r="C120" s="65" t="s">
        <v>817</v>
      </c>
      <c r="D120" s="65" t="n">
        <v>1000001069</v>
      </c>
      <c r="E120" s="66" t="s">
        <v>818</v>
      </c>
      <c r="F120" s="67" t="n">
        <v>44256</v>
      </c>
      <c r="G120" s="67" t="str">
        <f aca="false">IF(I120&gt;0,"Targeted Dealer","-")</f>
        <v>Targeted Dealer</v>
      </c>
      <c r="H120" s="67"/>
      <c r="I120" s="68" t="n">
        <v>150</v>
      </c>
      <c r="J120" s="68" t="n">
        <f aca="false">I120/$J$1*$E$1</f>
        <v>3130.64516129032</v>
      </c>
      <c r="K120" s="97" t="n">
        <v>39.25</v>
      </c>
      <c r="L120" s="69" t="n">
        <f aca="false">K120-J120</f>
        <v>-3091.39516129032</v>
      </c>
      <c r="M120" s="69" t="n">
        <f aca="false">IFERROR((K120/J120%),"-")</f>
        <v>1.2537351880474</v>
      </c>
      <c r="N120" s="100" t="n">
        <v>97</v>
      </c>
      <c r="O120" s="98" t="str">
        <f aca="false">IF(F120&lt;=$P$2,"Nov","")</f>
        <v>Nov</v>
      </c>
      <c r="P120" s="97" t="n">
        <v>97</v>
      </c>
      <c r="Q120" s="100" t="n">
        <f aca="false">K120-P120</f>
        <v>-57.75</v>
      </c>
      <c r="R120" s="98" t="n">
        <f aca="false">IFERROR(IF(O120="Nov",(K120/P120-1)),0)</f>
        <v>-0.595360824742268</v>
      </c>
      <c r="S120" s="100" t="str">
        <f aca="false">IF(N120&gt;0,IF(O120="","-",IF(R120&lt;0%,"DEGROWTH","GROWTH")))</f>
        <v>DEGROWTH</v>
      </c>
      <c r="T120" s="101" t="n">
        <v>100</v>
      </c>
      <c r="U120" s="101" t="str">
        <f aca="false">IF(F120&lt;=$V$2,"Dec","")</f>
        <v>Dec</v>
      </c>
      <c r="V120" s="97" t="n">
        <v>100</v>
      </c>
      <c r="W120" s="104" t="n">
        <f aca="false">K120-V120</f>
        <v>-60.75</v>
      </c>
      <c r="X120" s="103" t="n">
        <f aca="false">IFERROR(IF(U120="Dec",(K120/V120-1)),0)</f>
        <v>-0.6075</v>
      </c>
      <c r="Y120" s="104" t="str">
        <f aca="false">IF(T120&gt;0,IF(U120="","-",IF(X120&lt;0%,"DEGROWTH","GROWTH")))</f>
        <v>DEGROWTH</v>
      </c>
      <c r="Z120" s="24" t="n">
        <v>0</v>
      </c>
      <c r="AA120" s="24" t="n">
        <f aca="false">IF(H120&gt;0,1,0)</f>
        <v>0</v>
      </c>
      <c r="AB120" s="3" t="n">
        <v>1000001069</v>
      </c>
      <c r="AC120" s="3"/>
    </row>
    <row r="121" customFormat="false" ht="14.25" hidden="true" customHeight="true" outlineLevel="0" collapsed="false">
      <c r="A121" s="23" t="s">
        <v>133</v>
      </c>
      <c r="B121" s="65" t="s">
        <v>27</v>
      </c>
      <c r="C121" s="65" t="s">
        <v>819</v>
      </c>
      <c r="D121" s="65" t="n">
        <v>1000001065</v>
      </c>
      <c r="E121" s="66" t="s">
        <v>820</v>
      </c>
      <c r="F121" s="67" t="n">
        <v>44296</v>
      </c>
      <c r="G121" s="67" t="str">
        <f aca="false">IF(I121&gt;0,"Targeted Dealer","-")</f>
        <v>Targeted Dealer</v>
      </c>
      <c r="H121" s="67"/>
      <c r="I121" s="68" t="n">
        <v>520</v>
      </c>
      <c r="J121" s="68" t="n">
        <f aca="false">I121/$J$1*$E$1</f>
        <v>10852.9032258065</v>
      </c>
      <c r="K121" s="97" t="n">
        <v>440</v>
      </c>
      <c r="L121" s="69" t="n">
        <f aca="false">K121-J121</f>
        <v>-10412.9032258065</v>
      </c>
      <c r="M121" s="69" t="n">
        <f aca="false">IFERROR((K121/J121%),"-")</f>
        <v>4.05421471882059</v>
      </c>
      <c r="N121" s="100" t="n">
        <v>604.5</v>
      </c>
      <c r="O121" s="98" t="str">
        <f aca="false">IF(F121&lt;=$P$2,"Nov","")</f>
        <v>Nov</v>
      </c>
      <c r="P121" s="97" t="n">
        <v>604.5</v>
      </c>
      <c r="Q121" s="100" t="n">
        <f aca="false">K121-P121</f>
        <v>-164.5</v>
      </c>
      <c r="R121" s="98" t="n">
        <f aca="false">IFERROR(IF(O121="Nov",(K121/P121-1)),0)</f>
        <v>-0.272125723738627</v>
      </c>
      <c r="S121" s="100" t="str">
        <f aca="false">IF(N121&gt;0,IF(O121="","-",IF(R121&lt;0%,"DEGROWTH","GROWTH")))</f>
        <v>DEGROWTH</v>
      </c>
      <c r="T121" s="101" t="n">
        <v>490</v>
      </c>
      <c r="U121" s="101" t="str">
        <f aca="false">IF(F121&lt;=$V$2,"Dec","")</f>
        <v>Dec</v>
      </c>
      <c r="V121" s="97" t="n">
        <v>490</v>
      </c>
      <c r="W121" s="104" t="n">
        <f aca="false">K121-V121</f>
        <v>-50</v>
      </c>
      <c r="X121" s="103" t="n">
        <f aca="false">IFERROR(IF(U121="Dec",(K121/V121-1)),0)</f>
        <v>-0.102040816326531</v>
      </c>
      <c r="Y121" s="104" t="str">
        <f aca="false">IF(T121&gt;0,IF(U121="","-",IF(X121&lt;0%,"DEGROWTH","GROWTH")))</f>
        <v>DEGROWTH</v>
      </c>
      <c r="Z121" s="24" t="n">
        <v>0</v>
      </c>
      <c r="AA121" s="24" t="n">
        <f aca="false">IF(H121&gt;0,1,0)</f>
        <v>0</v>
      </c>
      <c r="AB121" s="3" t="n">
        <v>1000001065</v>
      </c>
      <c r="AC121" s="3"/>
    </row>
    <row r="122" customFormat="false" ht="14.25" hidden="true" customHeight="true" outlineLevel="0" collapsed="false">
      <c r="A122" s="23" t="s">
        <v>133</v>
      </c>
      <c r="B122" s="65" t="s">
        <v>27</v>
      </c>
      <c r="C122" s="65" t="s">
        <v>821</v>
      </c>
      <c r="D122" s="65" t="n">
        <v>1000002403</v>
      </c>
      <c r="E122" s="66" t="s">
        <v>822</v>
      </c>
      <c r="F122" s="67" t="n">
        <v>44560</v>
      </c>
      <c r="G122" s="67" t="str">
        <f aca="false">IF(I122&gt;0,"Targeted Dealer","-")</f>
        <v>Targeted Dealer</v>
      </c>
      <c r="H122" s="67"/>
      <c r="I122" s="68" t="n">
        <v>55</v>
      </c>
      <c r="J122" s="68" t="n">
        <f aca="false">I122/$J$1*$E$1</f>
        <v>1147.90322580645</v>
      </c>
      <c r="K122" s="97" t="n">
        <v>45.5</v>
      </c>
      <c r="L122" s="69" t="n">
        <f aca="false">K122-J122</f>
        <v>-1102.40322580645</v>
      </c>
      <c r="M122" s="69" t="n">
        <f aca="false">IFERROR((K122/J122%),"-")</f>
        <v>3.96374877054939</v>
      </c>
      <c r="N122" s="100" t="n">
        <v>44</v>
      </c>
      <c r="O122" s="98" t="str">
        <f aca="false">IF(F122&lt;=$P$2,"Nov","")</f>
        <v>Nov</v>
      </c>
      <c r="P122" s="97" t="n">
        <v>44</v>
      </c>
      <c r="Q122" s="100" t="n">
        <f aca="false">K122-P122</f>
        <v>1.5</v>
      </c>
      <c r="R122" s="98" t="n">
        <f aca="false">IFERROR(IF(O122="Nov",(K122/P122-1)),0)</f>
        <v>0.0340909090909092</v>
      </c>
      <c r="S122" s="100" t="str">
        <f aca="false">IF(N122&gt;0,IF(O122="","-",IF(R122&lt;0%,"DEGROWTH","GROWTH")))</f>
        <v>GROWTH</v>
      </c>
      <c r="T122" s="101" t="n">
        <v>50</v>
      </c>
      <c r="U122" s="101" t="str">
        <f aca="false">IF(F122&lt;=$V$2,"Dec","")</f>
        <v>Dec</v>
      </c>
      <c r="V122" s="97" t="n">
        <v>50</v>
      </c>
      <c r="W122" s="104" t="n">
        <f aca="false">K122-V122</f>
        <v>-4.5</v>
      </c>
      <c r="X122" s="103" t="n">
        <f aca="false">IFERROR(IF(U122="Dec",(K122/V122-1)),0)</f>
        <v>-0.09</v>
      </c>
      <c r="Y122" s="104" t="str">
        <f aca="false">IF(T122&gt;0,IF(U122="","-",IF(X122&lt;0%,"DEGROWTH","GROWTH")))</f>
        <v>DEGROWTH</v>
      </c>
      <c r="Z122" s="24" t="n">
        <v>0</v>
      </c>
      <c r="AA122" s="24" t="n">
        <f aca="false">IF(H122&gt;0,1,0)</f>
        <v>0</v>
      </c>
      <c r="AB122" s="3" t="n">
        <v>1000002403</v>
      </c>
      <c r="AC122" s="3"/>
    </row>
    <row r="123" customFormat="false" ht="14.25" hidden="true" customHeight="true" outlineLevel="0" collapsed="false">
      <c r="A123" s="23" t="s">
        <v>133</v>
      </c>
      <c r="B123" s="65" t="s">
        <v>27</v>
      </c>
      <c r="C123" s="65" t="s">
        <v>823</v>
      </c>
      <c r="D123" s="65" t="n">
        <v>1000002406</v>
      </c>
      <c r="E123" s="66" t="s">
        <v>824</v>
      </c>
      <c r="F123" s="67" t="n">
        <v>44574</v>
      </c>
      <c r="G123" s="67" t="str">
        <f aca="false">IF(I123&gt;0,"Targeted Dealer","-")</f>
        <v>Targeted Dealer</v>
      </c>
      <c r="H123" s="67"/>
      <c r="I123" s="68" t="n">
        <v>60</v>
      </c>
      <c r="J123" s="68" t="n">
        <f aca="false">I123/$J$1*$E$1</f>
        <v>1252.25806451613</v>
      </c>
      <c r="K123" s="97" t="n">
        <v>60.5</v>
      </c>
      <c r="L123" s="69" t="n">
        <f aca="false">K123-J123</f>
        <v>-1191.75806451613</v>
      </c>
      <c r="M123" s="69" t="n">
        <f aca="false">IFERROR((K123/J123%),"-")</f>
        <v>4.83127253992787</v>
      </c>
      <c r="N123" s="100" t="n">
        <v>75.4</v>
      </c>
      <c r="O123" s="98" t="str">
        <f aca="false">IF(F123&lt;=$P$2,"Nov","")</f>
        <v>Nov</v>
      </c>
      <c r="P123" s="97" t="n">
        <v>75.4</v>
      </c>
      <c r="Q123" s="100" t="n">
        <f aca="false">K123-P123</f>
        <v>-14.9</v>
      </c>
      <c r="R123" s="98" t="n">
        <f aca="false">IFERROR(IF(O123="Nov",(K123/P123-1)),0)</f>
        <v>-0.197612732095491</v>
      </c>
      <c r="S123" s="100" t="str">
        <f aca="false">IF(N123&gt;0,IF(O123="","-",IF(R123&lt;0%,"DEGROWTH","GROWTH")))</f>
        <v>DEGROWTH</v>
      </c>
      <c r="T123" s="101" t="n">
        <v>83</v>
      </c>
      <c r="U123" s="101" t="str">
        <f aca="false">IF(F123&lt;=$V$2,"Dec","")</f>
        <v>Dec</v>
      </c>
      <c r="V123" s="97" t="n">
        <v>83</v>
      </c>
      <c r="W123" s="104" t="n">
        <f aca="false">K123-V123</f>
        <v>-22.5</v>
      </c>
      <c r="X123" s="103" t="n">
        <f aca="false">IFERROR(IF(U123="Dec",(K123/V123-1)),0)</f>
        <v>-0.271084337349398</v>
      </c>
      <c r="Y123" s="104" t="str">
        <f aca="false">IF(T123&gt;0,IF(U123="","-",IF(X123&lt;0%,"DEGROWTH","GROWTH")))</f>
        <v>DEGROWTH</v>
      </c>
      <c r="Z123" s="24" t="n">
        <v>0</v>
      </c>
      <c r="AA123" s="24" t="n">
        <f aca="false">IF(H123&gt;0,1,0)</f>
        <v>0</v>
      </c>
      <c r="AB123" s="3" t="n">
        <v>1000002406</v>
      </c>
      <c r="AC123" s="3"/>
    </row>
    <row r="124" customFormat="false" ht="14.25" hidden="true" customHeight="true" outlineLevel="0" collapsed="false">
      <c r="A124" s="23" t="s">
        <v>133</v>
      </c>
      <c r="B124" s="65" t="s">
        <v>27</v>
      </c>
      <c r="C124" s="65" t="s">
        <v>825</v>
      </c>
      <c r="D124" s="65" t="n">
        <v>1000002619</v>
      </c>
      <c r="E124" s="66" t="s">
        <v>826</v>
      </c>
      <c r="F124" s="67" t="n">
        <v>44628</v>
      </c>
      <c r="G124" s="67" t="str">
        <f aca="false">IF(I124&gt;0,"Targeted Dealer","-")</f>
        <v>Targeted Dealer</v>
      </c>
      <c r="H124" s="67"/>
      <c r="I124" s="68" t="n">
        <v>80</v>
      </c>
      <c r="J124" s="68" t="n">
        <f aca="false">I124/$J$1*$E$1</f>
        <v>1669.67741935484</v>
      </c>
      <c r="K124" s="97" t="n">
        <v>20</v>
      </c>
      <c r="L124" s="69" t="n">
        <f aca="false">K124-J124</f>
        <v>-1649.67741935484</v>
      </c>
      <c r="M124" s="69" t="n">
        <f aca="false">IFERROR((K124/J124%),"-")</f>
        <v>1.19783616692427</v>
      </c>
      <c r="N124" s="100" t="n">
        <v>40</v>
      </c>
      <c r="O124" s="98" t="str">
        <f aca="false">IF(F124&lt;=$P$2,"Nov","")</f>
        <v>Nov</v>
      </c>
      <c r="P124" s="97" t="n">
        <v>40</v>
      </c>
      <c r="Q124" s="100" t="n">
        <f aca="false">K124-P124</f>
        <v>-20</v>
      </c>
      <c r="R124" s="98" t="n">
        <f aca="false">IFERROR(IF(O124="Nov",(K124/P124-1)),0)</f>
        <v>-0.5</v>
      </c>
      <c r="S124" s="100" t="str">
        <f aca="false">IF(N124&gt;0,IF(O124="","-",IF(R124&lt;0%,"DEGROWTH","GROWTH")))</f>
        <v>DEGROWTH</v>
      </c>
      <c r="T124" s="101" t="n">
        <v>60</v>
      </c>
      <c r="U124" s="101" t="str">
        <f aca="false">IF(F124&lt;=$V$2,"Dec","")</f>
        <v>Dec</v>
      </c>
      <c r="V124" s="97" t="n">
        <v>60</v>
      </c>
      <c r="W124" s="104" t="n">
        <f aca="false">K124-V124</f>
        <v>-40</v>
      </c>
      <c r="X124" s="103" t="n">
        <f aca="false">IFERROR(IF(U124="Dec",(K124/V124-1)),0)</f>
        <v>-0.666666666666667</v>
      </c>
      <c r="Y124" s="104" t="str">
        <f aca="false">IF(T124&gt;0,IF(U124="","-",IF(X124&lt;0%,"DEGROWTH","GROWTH")))</f>
        <v>DEGROWTH</v>
      </c>
      <c r="Z124" s="24" t="n">
        <v>0</v>
      </c>
      <c r="AA124" s="24" t="n">
        <f aca="false">IF(H124&gt;0,1,0)</f>
        <v>0</v>
      </c>
      <c r="AB124" s="3" t="n">
        <v>1000002619</v>
      </c>
      <c r="AC124" s="3"/>
    </row>
    <row r="125" customFormat="false" ht="14.25" hidden="true" customHeight="true" outlineLevel="0" collapsed="false">
      <c r="A125" s="23" t="s">
        <v>133</v>
      </c>
      <c r="B125" s="65" t="s">
        <v>27</v>
      </c>
      <c r="C125" s="65" t="s">
        <v>827</v>
      </c>
      <c r="D125" s="65" t="n">
        <v>1000002761</v>
      </c>
      <c r="E125" s="66" t="s">
        <v>828</v>
      </c>
      <c r="F125" s="67" t="n">
        <v>44706</v>
      </c>
      <c r="G125" s="67" t="str">
        <f aca="false">IF(I125&gt;0,"Targeted Dealer","-")</f>
        <v>Targeted Dealer</v>
      </c>
      <c r="H125" s="67"/>
      <c r="I125" s="68" t="n">
        <v>60</v>
      </c>
      <c r="J125" s="68" t="n">
        <f aca="false">I125/$J$1*$E$1</f>
        <v>1252.25806451613</v>
      </c>
      <c r="K125" s="97" t="n">
        <v>75</v>
      </c>
      <c r="L125" s="69" t="n">
        <f aca="false">K125-J125</f>
        <v>-1177.25806451613</v>
      </c>
      <c r="M125" s="69" t="n">
        <f aca="false">IFERROR((K125/J125%),"-")</f>
        <v>5.98918083462133</v>
      </c>
      <c r="N125" s="100" t="n">
        <v>26</v>
      </c>
      <c r="O125" s="98" t="str">
        <f aca="false">IF(F125&lt;=$P$2,"Nov","")</f>
        <v>Nov</v>
      </c>
      <c r="P125" s="97" t="n">
        <v>26</v>
      </c>
      <c r="Q125" s="100" t="n">
        <f aca="false">K125-P125</f>
        <v>49</v>
      </c>
      <c r="R125" s="98" t="n">
        <f aca="false">IFERROR(IF(O125="Nov",(K125/P125-1)),0)</f>
        <v>1.88461538461538</v>
      </c>
      <c r="S125" s="100" t="str">
        <f aca="false">IF(N125&gt;0,IF(O125="","-",IF(R125&lt;0%,"DEGROWTH","GROWTH")))</f>
        <v>GROWTH</v>
      </c>
      <c r="T125" s="101" t="n">
        <v>20</v>
      </c>
      <c r="U125" s="101" t="str">
        <f aca="false">IF(F125&lt;=$V$2,"Dec","")</f>
        <v>Dec</v>
      </c>
      <c r="V125" s="97" t="n">
        <v>20</v>
      </c>
      <c r="W125" s="104" t="n">
        <f aca="false">K125-V125</f>
        <v>55</v>
      </c>
      <c r="X125" s="103" t="n">
        <f aca="false">IFERROR(IF(U125="Dec",(K125/V125-1)),0)</f>
        <v>2.75</v>
      </c>
      <c r="Y125" s="104" t="str">
        <f aca="false">IF(T125&gt;0,IF(U125="","-",IF(X125&lt;0%,"DEGROWTH","GROWTH")))</f>
        <v>GROWTH</v>
      </c>
      <c r="Z125" s="24" t="n">
        <v>0</v>
      </c>
      <c r="AA125" s="24" t="n">
        <f aca="false">IF(H125&gt;0,1,0)</f>
        <v>0</v>
      </c>
      <c r="AB125" s="3" t="n">
        <v>1000002761</v>
      </c>
      <c r="AC125" s="3"/>
    </row>
    <row r="126" customFormat="false" ht="14.25" hidden="true" customHeight="true" outlineLevel="0" collapsed="false">
      <c r="A126" s="23" t="s">
        <v>133</v>
      </c>
      <c r="B126" s="65" t="s">
        <v>27</v>
      </c>
      <c r="C126" s="65" t="s">
        <v>829</v>
      </c>
      <c r="D126" s="65" t="n">
        <v>1000003193</v>
      </c>
      <c r="E126" s="66" t="s">
        <v>830</v>
      </c>
      <c r="F126" s="67" t="n">
        <v>44924</v>
      </c>
      <c r="G126" s="67" t="str">
        <f aca="false">IF(I126&gt;0,"Targeted Dealer","-")</f>
        <v>Targeted Dealer</v>
      </c>
      <c r="H126" s="67"/>
      <c r="I126" s="68" t="n">
        <v>30</v>
      </c>
      <c r="J126" s="68" t="n">
        <f aca="false">I126/$J$1*$E$1</f>
        <v>626.129032258065</v>
      </c>
      <c r="K126" s="97" t="n">
        <v>0</v>
      </c>
      <c r="L126" s="69" t="n">
        <f aca="false">K126-J126</f>
        <v>-626.129032258065</v>
      </c>
      <c r="M126" s="69" t="n">
        <f aca="false">IFERROR((K126/J126%),"-")</f>
        <v>0</v>
      </c>
      <c r="N126" s="100" t="n">
        <v>6</v>
      </c>
      <c r="O126" s="98" t="str">
        <f aca="false">IF(F126&lt;=$P$2,"Nov","")</f>
        <v>Nov</v>
      </c>
      <c r="P126" s="97" t="n">
        <v>6</v>
      </c>
      <c r="Q126" s="100" t="n">
        <f aca="false">K126-P126</f>
        <v>-6</v>
      </c>
      <c r="R126" s="98" t="n">
        <f aca="false">IFERROR(IF(O126="Nov",(K126/P126-1)),0)</f>
        <v>-1</v>
      </c>
      <c r="S126" s="100" t="str">
        <f aca="false">IF(N126&gt;0,IF(O126="","-",IF(R126&lt;0%,"DEGROWTH","GROWTH")))</f>
        <v>DEGROWTH</v>
      </c>
      <c r="T126" s="101" t="n">
        <v>15</v>
      </c>
      <c r="U126" s="101" t="str">
        <f aca="false">IF(F126&lt;=$V$2,"Dec","")</f>
        <v>Dec</v>
      </c>
      <c r="V126" s="97" t="n">
        <v>15</v>
      </c>
      <c r="W126" s="104" t="n">
        <f aca="false">K126-V126</f>
        <v>-15</v>
      </c>
      <c r="X126" s="103" t="n">
        <f aca="false">IFERROR(IF(U126="Dec",(K126/V126-1)),0)</f>
        <v>-1</v>
      </c>
      <c r="Y126" s="104" t="str">
        <f aca="false">IF(T126&gt;0,IF(U126="","-",IF(X126&lt;0%,"DEGROWTH","GROWTH")))</f>
        <v>DEGROWTH</v>
      </c>
      <c r="Z126" s="24" t="n">
        <v>1</v>
      </c>
      <c r="AA126" s="24" t="n">
        <f aca="false">IF(H126&gt;0,1,0)</f>
        <v>0</v>
      </c>
      <c r="AB126" s="3" t="n">
        <v>1000003193</v>
      </c>
      <c r="AC126" s="3"/>
    </row>
    <row r="127" customFormat="false" ht="14.25" hidden="true" customHeight="true" outlineLevel="0" collapsed="false">
      <c r="A127" s="23" t="s">
        <v>133</v>
      </c>
      <c r="B127" s="65" t="s">
        <v>27</v>
      </c>
      <c r="C127" s="65" t="s">
        <v>3969</v>
      </c>
      <c r="D127" s="65" t="n">
        <v>1000003455</v>
      </c>
      <c r="E127" s="66" t="s">
        <v>3970</v>
      </c>
      <c r="F127" s="67" t="n">
        <v>45012</v>
      </c>
      <c r="G127" s="67" t="str">
        <f aca="false">IF(I127&gt;0,"Targeted Dealer","-")</f>
        <v>Targeted Dealer</v>
      </c>
      <c r="H127" s="67" t="s">
        <v>627</v>
      </c>
      <c r="I127" s="68" t="n">
        <v>30</v>
      </c>
      <c r="J127" s="68" t="n">
        <f aca="false">I127/$J$1*$E$1</f>
        <v>626.129032258065</v>
      </c>
      <c r="K127" s="97" t="n">
        <v>10</v>
      </c>
      <c r="L127" s="69" t="n">
        <f aca="false">K127-J127</f>
        <v>-616.129032258065</v>
      </c>
      <c r="M127" s="69" t="n">
        <f aca="false">IFERROR((K127/J127%),"-")</f>
        <v>1.59711488923235</v>
      </c>
      <c r="N127" s="100" t="n">
        <v>10</v>
      </c>
      <c r="O127" s="98" t="str">
        <f aca="false">IF(F127&lt;=$P$2,"Nov","")</f>
        <v>Nov</v>
      </c>
      <c r="P127" s="97" t="n">
        <v>10</v>
      </c>
      <c r="Q127" s="100" t="n">
        <f aca="false">K127-P127</f>
        <v>0</v>
      </c>
      <c r="R127" s="98" t="n">
        <f aca="false">IFERROR(IF(O127="Nov",(K127/P127-1)),0)</f>
        <v>0</v>
      </c>
      <c r="S127" s="100" t="str">
        <f aca="false">IF(N127&gt;0,IF(O127="","-",IF(R127&lt;0%,"DEGROWTH","GROWTH")))</f>
        <v>GROWTH</v>
      </c>
      <c r="T127" s="101" t="n">
        <v>10</v>
      </c>
      <c r="U127" s="101" t="str">
        <f aca="false">IF(F127&lt;=$V$2,"Dec","")</f>
        <v>Dec</v>
      </c>
      <c r="V127" s="97" t="n">
        <v>10</v>
      </c>
      <c r="W127" s="104" t="n">
        <f aca="false">K127-V127</f>
        <v>0</v>
      </c>
      <c r="X127" s="103" t="n">
        <f aca="false">IFERROR(IF(U127="Dec",(K127/V127-1)),0)</f>
        <v>0</v>
      </c>
      <c r="Y127" s="104" t="str">
        <f aca="false">IF(T127&gt;0,IF(U127="","-",IF(X127&lt;0%,"DEGROWTH","GROWTH")))</f>
        <v>GROWTH</v>
      </c>
      <c r="Z127" s="24" t="n">
        <v>0</v>
      </c>
      <c r="AA127" s="24" t="n">
        <f aca="false">IF(H127&gt;0,1,0)</f>
        <v>1</v>
      </c>
      <c r="AB127" s="3" t="n">
        <v>1000003455</v>
      </c>
      <c r="AC127" s="3"/>
    </row>
    <row r="128" customFormat="false" ht="14.25" hidden="true" customHeight="true" outlineLevel="0" collapsed="false">
      <c r="A128" s="23" t="s">
        <v>133</v>
      </c>
      <c r="B128" s="65" t="s">
        <v>27</v>
      </c>
      <c r="C128" s="65" t="s">
        <v>831</v>
      </c>
      <c r="D128" s="65" t="n">
        <v>1000003508</v>
      </c>
      <c r="E128" s="65" t="s">
        <v>832</v>
      </c>
      <c r="F128" s="67" t="n">
        <v>45046</v>
      </c>
      <c r="G128" s="67" t="str">
        <f aca="false">IF(I128&gt;0,"Targeted Dealer","-")</f>
        <v>Targeted Dealer</v>
      </c>
      <c r="H128" s="67" t="s">
        <v>627</v>
      </c>
      <c r="I128" s="68" t="n">
        <v>220</v>
      </c>
      <c r="J128" s="68" t="n">
        <f aca="false">I128/$J$1*$E$1</f>
        <v>4591.61290322581</v>
      </c>
      <c r="K128" s="97" t="n">
        <v>180</v>
      </c>
      <c r="L128" s="69" t="n">
        <f aca="false">K128-J128</f>
        <v>-4411.61290322581</v>
      </c>
      <c r="M128" s="69" t="n">
        <f aca="false">IFERROR((K128/J128%),"-")</f>
        <v>3.92019109175214</v>
      </c>
      <c r="N128" s="100" t="n">
        <v>161</v>
      </c>
      <c r="O128" s="98" t="str">
        <f aca="false">IF(F128&lt;=$P$2,"Nov","")</f>
        <v>Nov</v>
      </c>
      <c r="P128" s="97" t="n">
        <v>161</v>
      </c>
      <c r="Q128" s="100" t="n">
        <f aca="false">K128-P128</f>
        <v>19</v>
      </c>
      <c r="R128" s="98" t="n">
        <f aca="false">IFERROR(IF(O128="Nov",(K128/P128-1)),0)</f>
        <v>0.118012422360248</v>
      </c>
      <c r="S128" s="100" t="str">
        <f aca="false">IF(N128&gt;0,IF(O128="","-",IF(R128&lt;0%,"DEGROWTH","GROWTH")))</f>
        <v>GROWTH</v>
      </c>
      <c r="T128" s="101" t="n">
        <v>185</v>
      </c>
      <c r="U128" s="101" t="str">
        <f aca="false">IF(F128&lt;=$V$2,"Dec","")</f>
        <v>Dec</v>
      </c>
      <c r="V128" s="97" t="n">
        <v>185</v>
      </c>
      <c r="W128" s="104" t="n">
        <f aca="false">K128-V128</f>
        <v>-5</v>
      </c>
      <c r="X128" s="103" t="n">
        <f aca="false">IFERROR(IF(U128="Dec",(K128/V128-1)),0)</f>
        <v>-0.027027027027027</v>
      </c>
      <c r="Y128" s="104" t="str">
        <f aca="false">IF(T128&gt;0,IF(U128="","-",IF(X128&lt;0%,"DEGROWTH","GROWTH")))</f>
        <v>DEGROWTH</v>
      </c>
      <c r="Z128" s="24" t="n">
        <v>0</v>
      </c>
      <c r="AA128" s="24" t="n">
        <f aca="false">IF(H128&gt;0,1,0)</f>
        <v>1</v>
      </c>
      <c r="AB128" s="3" t="n">
        <v>1000003508</v>
      </c>
      <c r="AC128" s="3"/>
    </row>
    <row r="129" customFormat="false" ht="14.25" hidden="true" customHeight="true" outlineLevel="0" collapsed="false">
      <c r="A129" s="23" t="s">
        <v>133</v>
      </c>
      <c r="B129" s="65" t="s">
        <v>27</v>
      </c>
      <c r="C129" s="65" t="s">
        <v>833</v>
      </c>
      <c r="D129" s="65" t="n">
        <v>1000003525</v>
      </c>
      <c r="E129" s="65" t="s">
        <v>834</v>
      </c>
      <c r="F129" s="67" t="n">
        <v>45065</v>
      </c>
      <c r="G129" s="67" t="str">
        <f aca="false">IF(I129&gt;0,"Targeted Dealer","-")</f>
        <v>Targeted Dealer</v>
      </c>
      <c r="H129" s="67"/>
      <c r="I129" s="68" t="n">
        <v>75</v>
      </c>
      <c r="J129" s="68" t="n">
        <f aca="false">I129/$J$1*$E$1</f>
        <v>1565.32258064516</v>
      </c>
      <c r="K129" s="97" t="n">
        <v>103.95</v>
      </c>
      <c r="L129" s="69" t="n">
        <f aca="false">K129-J129</f>
        <v>-1461.37258064516</v>
      </c>
      <c r="M129" s="69" t="n">
        <f aca="false">IFERROR((K129/J129%),"-")</f>
        <v>6.64080370942813</v>
      </c>
      <c r="N129" s="100" t="n">
        <v>81</v>
      </c>
      <c r="O129" s="98" t="str">
        <f aca="false">IF(F129&lt;=$P$2,"Nov","")</f>
        <v>Nov</v>
      </c>
      <c r="P129" s="97" t="n">
        <v>81</v>
      </c>
      <c r="Q129" s="100" t="n">
        <f aca="false">K129-P129</f>
        <v>22.95</v>
      </c>
      <c r="R129" s="98" t="n">
        <f aca="false">IFERROR(IF(O129="Nov",(K129/P129-1)),0)</f>
        <v>0.283333333333333</v>
      </c>
      <c r="S129" s="100" t="str">
        <f aca="false">IF(N129&gt;0,IF(O129="","-",IF(R129&lt;0%,"DEGROWTH","GROWTH")))</f>
        <v>GROWTH</v>
      </c>
      <c r="T129" s="101" t="n">
        <v>67.5</v>
      </c>
      <c r="U129" s="101" t="str">
        <f aca="false">IF(F129&lt;=$V$2,"Dec","")</f>
        <v>Dec</v>
      </c>
      <c r="V129" s="97" t="n">
        <v>67.5</v>
      </c>
      <c r="W129" s="104" t="n">
        <f aca="false">K129-V129</f>
        <v>36.45</v>
      </c>
      <c r="X129" s="103" t="n">
        <f aca="false">IFERROR(IF(U129="Dec",(K129/V129-1)),0)</f>
        <v>0.54</v>
      </c>
      <c r="Y129" s="104" t="str">
        <f aca="false">IF(T129&gt;0,IF(U129="","-",IF(X129&lt;0%,"DEGROWTH","GROWTH")))</f>
        <v>GROWTH</v>
      </c>
      <c r="Z129" s="24" t="n">
        <v>0</v>
      </c>
      <c r="AA129" s="24" t="n">
        <f aca="false">IF(H129&gt;0,1,0)</f>
        <v>0</v>
      </c>
      <c r="AB129" s="3" t="n">
        <v>1000003525</v>
      </c>
      <c r="AC129" s="3"/>
    </row>
    <row r="130" customFormat="false" ht="14.25" hidden="true" customHeight="true" outlineLevel="0" collapsed="false">
      <c r="A130" s="23" t="s">
        <v>133</v>
      </c>
      <c r="B130" s="65" t="s">
        <v>27</v>
      </c>
      <c r="C130" s="65" t="s">
        <v>835</v>
      </c>
      <c r="D130" s="65" t="n">
        <v>1000003589</v>
      </c>
      <c r="E130" s="65" t="s">
        <v>836</v>
      </c>
      <c r="F130" s="67" t="n">
        <v>45084</v>
      </c>
      <c r="G130" s="67" t="str">
        <f aca="false">IF(I130&gt;0,"Targeted Dealer","-")</f>
        <v>Targeted Dealer</v>
      </c>
      <c r="H130" s="67"/>
      <c r="I130" s="68" t="n">
        <v>230</v>
      </c>
      <c r="J130" s="68" t="n">
        <f aca="false">I130/$J$1*$E$1</f>
        <v>4800.32258064516</v>
      </c>
      <c r="K130" s="97" t="n">
        <v>120</v>
      </c>
      <c r="L130" s="69" t="n">
        <f aca="false">K130-J130</f>
        <v>-4680.32258064516</v>
      </c>
      <c r="M130" s="69" t="n">
        <f aca="false">IFERROR((K130/J130%),"-")</f>
        <v>2.4998320005376</v>
      </c>
      <c r="N130" s="100" t="n">
        <v>170</v>
      </c>
      <c r="O130" s="98" t="str">
        <f aca="false">IF(F130&lt;=$P$2,"Nov","")</f>
        <v>Nov</v>
      </c>
      <c r="P130" s="97" t="n">
        <v>170</v>
      </c>
      <c r="Q130" s="100" t="n">
        <f aca="false">K130-P130</f>
        <v>-50</v>
      </c>
      <c r="R130" s="98" t="n">
        <f aca="false">IFERROR(IF(O130="Nov",(K130/P130-1)),0)</f>
        <v>-0.294117647058824</v>
      </c>
      <c r="S130" s="100" t="str">
        <f aca="false">IF(N130&gt;0,IF(O130="","-",IF(R130&lt;0%,"DEGROWTH","GROWTH")))</f>
        <v>DEGROWTH</v>
      </c>
      <c r="T130" s="101" t="n">
        <v>200</v>
      </c>
      <c r="U130" s="101" t="str">
        <f aca="false">IF(F130&lt;=$V$2,"Dec","")</f>
        <v>Dec</v>
      </c>
      <c r="V130" s="97" t="n">
        <v>200</v>
      </c>
      <c r="W130" s="104" t="n">
        <f aca="false">K130-V130</f>
        <v>-80</v>
      </c>
      <c r="X130" s="103" t="n">
        <f aca="false">IFERROR(IF(U130="Dec",(K130/V130-1)),0)</f>
        <v>-0.4</v>
      </c>
      <c r="Y130" s="104" t="str">
        <f aca="false">IF(T130&gt;0,IF(U130="","-",IF(X130&lt;0%,"DEGROWTH","GROWTH")))</f>
        <v>DEGROWTH</v>
      </c>
      <c r="Z130" s="24" t="n">
        <v>0</v>
      </c>
      <c r="AA130" s="24" t="n">
        <f aca="false">IF(H130&gt;0,1,0)</f>
        <v>0</v>
      </c>
      <c r="AB130" s="3" t="n">
        <v>1000003589</v>
      </c>
      <c r="AC130" s="3"/>
    </row>
    <row r="131" customFormat="false" ht="14.25" hidden="true" customHeight="true" outlineLevel="0" collapsed="false">
      <c r="A131" s="23" t="s">
        <v>133</v>
      </c>
      <c r="B131" s="65" t="s">
        <v>27</v>
      </c>
      <c r="C131" s="65" t="s">
        <v>837</v>
      </c>
      <c r="D131" s="65" t="n">
        <v>1000003599</v>
      </c>
      <c r="E131" s="65" t="s">
        <v>838</v>
      </c>
      <c r="F131" s="67" t="n">
        <v>45100</v>
      </c>
      <c r="G131" s="67" t="str">
        <f aca="false">IF(I131&gt;0,"Targeted Dealer","-")</f>
        <v>Targeted Dealer</v>
      </c>
      <c r="H131" s="67"/>
      <c r="I131" s="68" t="n">
        <v>120</v>
      </c>
      <c r="J131" s="68" t="n">
        <f aca="false">I131/$J$1*$E$1</f>
        <v>2504.51612903226</v>
      </c>
      <c r="K131" s="97" t="n">
        <v>145</v>
      </c>
      <c r="L131" s="69" t="n">
        <f aca="false">K131-J131</f>
        <v>-2359.51612903226</v>
      </c>
      <c r="M131" s="69" t="n">
        <f aca="false">IFERROR((K131/J131%),"-")</f>
        <v>5.78954147346729</v>
      </c>
      <c r="N131" s="100" t="n">
        <v>153.5</v>
      </c>
      <c r="O131" s="98" t="str">
        <f aca="false">IF(F131&lt;=$P$2,"Nov","")</f>
        <v>Nov</v>
      </c>
      <c r="P131" s="97" t="n">
        <v>153.5</v>
      </c>
      <c r="Q131" s="100" t="n">
        <f aca="false">K131-P131</f>
        <v>-8.5</v>
      </c>
      <c r="R131" s="98" t="n">
        <f aca="false">IFERROR(IF(O131="Nov",(K131/P131-1)),0)</f>
        <v>-0.0553745928338762</v>
      </c>
      <c r="S131" s="100" t="str">
        <f aca="false">IF(N131&gt;0,IF(O131="","-",IF(R131&lt;0%,"DEGROWTH","GROWTH")))</f>
        <v>DEGROWTH</v>
      </c>
      <c r="T131" s="101" t="n">
        <v>59</v>
      </c>
      <c r="U131" s="101" t="str">
        <f aca="false">IF(F131&lt;=$V$2,"Dec","")</f>
        <v>Dec</v>
      </c>
      <c r="V131" s="97" t="n">
        <v>59</v>
      </c>
      <c r="W131" s="104" t="n">
        <f aca="false">K131-V131</f>
        <v>86</v>
      </c>
      <c r="X131" s="103" t="n">
        <f aca="false">IFERROR(IF(U131="Dec",(K131/V131-1)),0)</f>
        <v>1.45762711864407</v>
      </c>
      <c r="Y131" s="104" t="str">
        <f aca="false">IF(T131&gt;0,IF(U131="","-",IF(X131&lt;0%,"DEGROWTH","GROWTH")))</f>
        <v>GROWTH</v>
      </c>
      <c r="Z131" s="24" t="n">
        <v>0</v>
      </c>
      <c r="AA131" s="24" t="n">
        <f aca="false">IF(H131&gt;0,1,0)</f>
        <v>0</v>
      </c>
      <c r="AB131" s="3" t="n">
        <v>1000003599</v>
      </c>
      <c r="AC131" s="3"/>
    </row>
    <row r="132" customFormat="false" ht="14.25" hidden="true" customHeight="true" outlineLevel="0" collapsed="false">
      <c r="A132" s="23" t="s">
        <v>133</v>
      </c>
      <c r="B132" s="65" t="s">
        <v>27</v>
      </c>
      <c r="C132" s="65" t="s">
        <v>839</v>
      </c>
      <c r="D132" s="65" t="n">
        <v>1000003635</v>
      </c>
      <c r="E132" s="65" t="s">
        <v>840</v>
      </c>
      <c r="F132" s="67" t="n">
        <v>45127</v>
      </c>
      <c r="G132" s="67" t="str">
        <f aca="false">IF(I132&gt;0,"Targeted Dealer","-")</f>
        <v>Targeted Dealer</v>
      </c>
      <c r="H132" s="67" t="s">
        <v>627</v>
      </c>
      <c r="I132" s="68" t="n">
        <v>120</v>
      </c>
      <c r="J132" s="68" t="n">
        <f aca="false">I132/$J$1*$E$1</f>
        <v>2504.51612903226</v>
      </c>
      <c r="K132" s="97" t="n">
        <v>25</v>
      </c>
      <c r="L132" s="69" t="n">
        <f aca="false">K132-J132</f>
        <v>-2479.51612903226</v>
      </c>
      <c r="M132" s="69" t="n">
        <f aca="false">IFERROR((K132/J132%),"-")</f>
        <v>0.998196805770222</v>
      </c>
      <c r="N132" s="100" t="n">
        <v>93.25</v>
      </c>
      <c r="O132" s="98" t="str">
        <f aca="false">IF(F132&lt;=$P$2,"Nov","")</f>
        <v>Nov</v>
      </c>
      <c r="P132" s="97" t="n">
        <v>93.25</v>
      </c>
      <c r="Q132" s="100" t="n">
        <f aca="false">K132-P132</f>
        <v>-68.25</v>
      </c>
      <c r="R132" s="98" t="n">
        <f aca="false">IFERROR(IF(O132="Nov",(K132/P132-1)),0)</f>
        <v>-0.731903485254692</v>
      </c>
      <c r="S132" s="100" t="str">
        <f aca="false">IF(N132&gt;0,IF(O132="","-",IF(R132&lt;0%,"DEGROWTH","GROWTH")))</f>
        <v>DEGROWTH</v>
      </c>
      <c r="T132" s="101" t="n">
        <v>110</v>
      </c>
      <c r="U132" s="101" t="str">
        <f aca="false">IF(F132&lt;=$V$2,"Dec","")</f>
        <v>Dec</v>
      </c>
      <c r="V132" s="97" t="n">
        <v>110</v>
      </c>
      <c r="W132" s="104" t="n">
        <f aca="false">K132-V132</f>
        <v>-85</v>
      </c>
      <c r="X132" s="103" t="n">
        <f aca="false">IFERROR(IF(U132="Dec",(K132/V132-1)),0)</f>
        <v>-0.772727272727273</v>
      </c>
      <c r="Y132" s="104" t="str">
        <f aca="false">IF(T132&gt;0,IF(U132="","-",IF(X132&lt;0%,"DEGROWTH","GROWTH")))</f>
        <v>DEGROWTH</v>
      </c>
      <c r="Z132" s="24" t="n">
        <v>0</v>
      </c>
      <c r="AA132" s="24" t="n">
        <f aca="false">IF(H132&gt;0,1,0)</f>
        <v>1</v>
      </c>
      <c r="AB132" s="3" t="n">
        <v>1000003635</v>
      </c>
      <c r="AC132" s="3"/>
    </row>
    <row r="133" customFormat="false" ht="14.25" hidden="true" customHeight="true" outlineLevel="0" collapsed="false">
      <c r="A133" s="23" t="s">
        <v>133</v>
      </c>
      <c r="B133" s="65" t="s">
        <v>27</v>
      </c>
      <c r="C133" s="65" t="s">
        <v>841</v>
      </c>
      <c r="D133" s="65" t="n">
        <v>1000003663</v>
      </c>
      <c r="E133" s="65" t="s">
        <v>842</v>
      </c>
      <c r="F133" s="67" t="n">
        <v>45135</v>
      </c>
      <c r="G133" s="67" t="str">
        <f aca="false">IF(I133&gt;0,"Targeted Dealer","-")</f>
        <v>Targeted Dealer</v>
      </c>
      <c r="H133" s="67"/>
      <c r="I133" s="68" t="n">
        <v>170</v>
      </c>
      <c r="J133" s="68" t="n">
        <f aca="false">I133/$J$1*$E$1</f>
        <v>3548.06451612903</v>
      </c>
      <c r="K133" s="97" t="n">
        <v>90</v>
      </c>
      <c r="L133" s="69" t="n">
        <f aca="false">K133-J133</f>
        <v>-3458.06451612903</v>
      </c>
      <c r="M133" s="69" t="n">
        <f aca="false">IFERROR((K133/J133%),"-")</f>
        <v>2.53659423583962</v>
      </c>
      <c r="N133" s="100" t="n">
        <v>129.5</v>
      </c>
      <c r="O133" s="98" t="str">
        <f aca="false">IF(F133&lt;=$P$2,"Nov","")</f>
        <v>Nov</v>
      </c>
      <c r="P133" s="97" t="n">
        <v>129.5</v>
      </c>
      <c r="Q133" s="100" t="n">
        <f aca="false">K133-P133</f>
        <v>-39.5</v>
      </c>
      <c r="R133" s="98" t="n">
        <f aca="false">IFERROR(IF(O133="Nov",(K133/P133-1)),0)</f>
        <v>-0.305019305019305</v>
      </c>
      <c r="S133" s="100" t="str">
        <f aca="false">IF(N133&gt;0,IF(O133="","-",IF(R133&lt;0%,"DEGROWTH","GROWTH")))</f>
        <v>DEGROWTH</v>
      </c>
      <c r="T133" s="101" t="n">
        <v>140</v>
      </c>
      <c r="U133" s="101" t="str">
        <f aca="false">IF(F133&lt;=$V$2,"Dec","")</f>
        <v>Dec</v>
      </c>
      <c r="V133" s="97" t="n">
        <v>140</v>
      </c>
      <c r="W133" s="104" t="n">
        <f aca="false">K133-V133</f>
        <v>-50</v>
      </c>
      <c r="X133" s="103" t="n">
        <f aca="false">IFERROR(IF(U133="Dec",(K133/V133-1)),0)</f>
        <v>-0.357142857142857</v>
      </c>
      <c r="Y133" s="104" t="str">
        <f aca="false">IF(T133&gt;0,IF(U133="","-",IF(X133&lt;0%,"DEGROWTH","GROWTH")))</f>
        <v>DEGROWTH</v>
      </c>
      <c r="Z133" s="24" t="n">
        <v>0</v>
      </c>
      <c r="AA133" s="24" t="n">
        <f aca="false">IF(H133&gt;0,1,0)</f>
        <v>0</v>
      </c>
      <c r="AB133" s="3" t="n">
        <v>1000003663</v>
      </c>
      <c r="AC133" s="3"/>
    </row>
    <row r="134" customFormat="false" ht="14.25" hidden="true" customHeight="true" outlineLevel="0" collapsed="false">
      <c r="A134" s="23" t="s">
        <v>133</v>
      </c>
      <c r="B134" s="65" t="s">
        <v>27</v>
      </c>
      <c r="C134" s="65" t="s">
        <v>843</v>
      </c>
      <c r="D134" s="65" t="n">
        <v>1000003702</v>
      </c>
      <c r="E134" s="65" t="s">
        <v>844</v>
      </c>
      <c r="F134" s="67" t="n">
        <v>45171</v>
      </c>
      <c r="G134" s="67" t="str">
        <f aca="false">IF(I134&gt;0,"Targeted Dealer","-")</f>
        <v>Targeted Dealer</v>
      </c>
      <c r="H134" s="67"/>
      <c r="I134" s="68" t="n">
        <v>70</v>
      </c>
      <c r="J134" s="68" t="n">
        <f aca="false">I134/$J$1*$E$1</f>
        <v>1460.96774193548</v>
      </c>
      <c r="K134" s="97" t="n">
        <v>129.75</v>
      </c>
      <c r="L134" s="69" t="n">
        <f aca="false">K134-J134</f>
        <v>-1331.21774193548</v>
      </c>
      <c r="M134" s="69" t="n">
        <f aca="false">IFERROR((K134/J134%),"-")</f>
        <v>8.88109958048134</v>
      </c>
      <c r="N134" s="100" t="n">
        <v>69</v>
      </c>
      <c r="O134" s="98" t="str">
        <f aca="false">IF(F134&lt;=$P$2,"Nov","")</f>
        <v>Nov</v>
      </c>
      <c r="P134" s="97" t="n">
        <v>69</v>
      </c>
      <c r="Q134" s="100" t="n">
        <f aca="false">K134-P134</f>
        <v>60.75</v>
      </c>
      <c r="R134" s="98" t="n">
        <f aca="false">IFERROR(IF(O134="Nov",(K134/P134-1)),0)</f>
        <v>0.880434782608696</v>
      </c>
      <c r="S134" s="100" t="str">
        <f aca="false">IF(N134&gt;0,IF(O134="","-",IF(R134&lt;0%,"DEGROWTH","GROWTH")))</f>
        <v>GROWTH</v>
      </c>
      <c r="T134" s="101" t="n">
        <v>13</v>
      </c>
      <c r="U134" s="101" t="str">
        <f aca="false">IF(F134&lt;=$V$2,"Dec","")</f>
        <v>Dec</v>
      </c>
      <c r="V134" s="97" t="n">
        <v>13</v>
      </c>
      <c r="W134" s="104" t="n">
        <f aca="false">K134-V134</f>
        <v>116.75</v>
      </c>
      <c r="X134" s="103" t="n">
        <f aca="false">IFERROR(IF(U134="Dec",(K134/V134-1)),0)</f>
        <v>8.98076923076923</v>
      </c>
      <c r="Y134" s="104" t="str">
        <f aca="false">IF(T134&gt;0,IF(U134="","-",IF(X134&lt;0%,"DEGROWTH","GROWTH")))</f>
        <v>GROWTH</v>
      </c>
      <c r="Z134" s="24" t="n">
        <v>0</v>
      </c>
      <c r="AA134" s="24" t="n">
        <f aca="false">IF(H134&gt;0,1,0)</f>
        <v>0</v>
      </c>
      <c r="AB134" s="3" t="n">
        <v>1000003702</v>
      </c>
      <c r="AC134" s="3"/>
    </row>
    <row r="135" customFormat="false" ht="14.25" hidden="true" customHeight="true" outlineLevel="0" collapsed="false">
      <c r="A135" s="24" t="s">
        <v>133</v>
      </c>
      <c r="B135" s="128" t="s">
        <v>27</v>
      </c>
      <c r="C135" s="128" t="s">
        <v>845</v>
      </c>
      <c r="D135" s="128" t="n">
        <v>1000003841</v>
      </c>
      <c r="E135" s="128" t="s">
        <v>846</v>
      </c>
      <c r="F135" s="145" t="n">
        <v>45321</v>
      </c>
      <c r="G135" s="67" t="str">
        <f aca="false">IF(I135&gt;0,"Targeted Dealer","-")</f>
        <v>Targeted Dealer</v>
      </c>
      <c r="H135" s="67"/>
      <c r="I135" s="68" t="n">
        <v>80</v>
      </c>
      <c r="J135" s="68" t="n">
        <f aca="false">I135/$J$1*$E$1</f>
        <v>1669.67741935484</v>
      </c>
      <c r="K135" s="97" t="n">
        <v>130</v>
      </c>
      <c r="L135" s="69" t="n">
        <f aca="false">K135-J135</f>
        <v>-1539.67741935484</v>
      </c>
      <c r="M135" s="69" t="n">
        <f aca="false">IFERROR((K135/J135%),"-")</f>
        <v>7.78593508500773</v>
      </c>
      <c r="N135" s="100" t="n">
        <v>50</v>
      </c>
      <c r="O135" s="98" t="str">
        <f aca="false">IF(F135&lt;=$P$2,"Nov","")</f>
        <v>Nov</v>
      </c>
      <c r="P135" s="97" t="n">
        <v>50</v>
      </c>
      <c r="Q135" s="100" t="n">
        <f aca="false">K135-P135</f>
        <v>80</v>
      </c>
      <c r="R135" s="98" t="n">
        <f aca="false">IFERROR(IF(O135="Nov",(K135/P135-1)),0)</f>
        <v>1.6</v>
      </c>
      <c r="S135" s="100" t="str">
        <f aca="false">IF(N135&gt;0,IF(O135="","-",IF(R135&lt;0%,"DEGROWTH","GROWTH")))</f>
        <v>GROWTH</v>
      </c>
      <c r="T135" s="101" t="n">
        <v>0</v>
      </c>
      <c r="U135" s="101" t="str">
        <f aca="false">IF(F135&lt;=$V$2,"Dec","")</f>
        <v>Dec</v>
      </c>
      <c r="V135" s="97" t="n">
        <v>0</v>
      </c>
      <c r="W135" s="104" t="n">
        <f aca="false">K135-V135</f>
        <v>130</v>
      </c>
      <c r="X135" s="103" t="n">
        <f aca="false">IFERROR(IF(U135="Dec",(K135/V135-1)),0)</f>
        <v>0</v>
      </c>
      <c r="Y135" s="106" t="b">
        <f aca="false">IF(T135&gt;0,IF(U135="","-",IF(X135&lt;0%,"DEGROWTH","GROWTH")))</f>
        <v>0</v>
      </c>
      <c r="Z135" s="24" t="n">
        <v>0</v>
      </c>
      <c r="AA135" s="24" t="n">
        <f aca="false">IF(H135&gt;0,1,0)</f>
        <v>0</v>
      </c>
      <c r="AB135" s="3" t="n">
        <v>1000003841</v>
      </c>
      <c r="AC135" s="3"/>
    </row>
    <row r="136" customFormat="false" ht="14.25" hidden="true" customHeight="true" outlineLevel="0" collapsed="false">
      <c r="A136" s="24" t="s">
        <v>133</v>
      </c>
      <c r="B136" s="128" t="s">
        <v>27</v>
      </c>
      <c r="C136" s="128" t="s">
        <v>847</v>
      </c>
      <c r="D136" s="128" t="n">
        <v>1000003864</v>
      </c>
      <c r="E136" s="128" t="s">
        <v>848</v>
      </c>
      <c r="F136" s="67" t="n">
        <v>45338</v>
      </c>
      <c r="G136" s="67" t="str">
        <f aca="false">IF(I136&gt;0,"Targeted Dealer","-")</f>
        <v>Targeted Dealer</v>
      </c>
      <c r="H136" s="67"/>
      <c r="I136" s="68" t="n">
        <v>55</v>
      </c>
      <c r="J136" s="68" t="n">
        <f aca="false">I136/$J$1*$E$1</f>
        <v>1147.90322580645</v>
      </c>
      <c r="K136" s="97" t="n">
        <v>94.5</v>
      </c>
      <c r="L136" s="69" t="n">
        <f aca="false">K136-J136</f>
        <v>-1053.40322580645</v>
      </c>
      <c r="M136" s="69" t="n">
        <f aca="false">IFERROR((K136/J136%),"-")</f>
        <v>8.2324012926795</v>
      </c>
      <c r="N136" s="100" t="n">
        <v>60.25</v>
      </c>
      <c r="O136" s="98" t="str">
        <f aca="false">IF(F136&lt;=$P$2,"Nov","")</f>
        <v>Nov</v>
      </c>
      <c r="P136" s="97" t="n">
        <v>60.25</v>
      </c>
      <c r="Q136" s="100" t="n">
        <f aca="false">K136-P136</f>
        <v>34.25</v>
      </c>
      <c r="R136" s="98" t="n">
        <f aca="false">IFERROR(IF(O136="Nov",(K136/P136-1)),0)</f>
        <v>0.568464730290456</v>
      </c>
      <c r="S136" s="100" t="str">
        <f aca="false">IF(N136&gt;0,IF(O136="","-",IF(R136&lt;0%,"DEGROWTH","GROWTH")))</f>
        <v>GROWTH</v>
      </c>
      <c r="T136" s="101" t="n">
        <v>0</v>
      </c>
      <c r="U136" s="101" t="str">
        <f aca="false">IF(F136&lt;=$V$2,"Dec","")</f>
        <v>Dec</v>
      </c>
      <c r="V136" s="97" t="n">
        <v>0</v>
      </c>
      <c r="W136" s="104" t="n">
        <f aca="false">K136-V136</f>
        <v>94.5</v>
      </c>
      <c r="X136" s="103" t="n">
        <f aca="false">IFERROR(IF(U136="Dec",(K136/V136-1)),0)</f>
        <v>0</v>
      </c>
      <c r="Y136" s="106" t="b">
        <f aca="false">IF(T136&gt;0,IF(U136="","-",IF(X136&lt;0%,"DEGROWTH","GROWTH")))</f>
        <v>0</v>
      </c>
      <c r="Z136" s="24" t="n">
        <v>0</v>
      </c>
      <c r="AA136" s="24" t="n">
        <f aca="false">IF(H136&gt;0,1,0)</f>
        <v>0</v>
      </c>
      <c r="AB136" s="3" t="n">
        <v>1000003864</v>
      </c>
      <c r="AC136" s="3"/>
    </row>
    <row r="137" customFormat="false" ht="14.25" hidden="true" customHeight="true" outlineLevel="0" collapsed="false">
      <c r="A137" s="24" t="s">
        <v>133</v>
      </c>
      <c r="B137" s="128" t="s">
        <v>27</v>
      </c>
      <c r="C137" s="128" t="s">
        <v>849</v>
      </c>
      <c r="D137" s="128" t="n">
        <v>1000003885</v>
      </c>
      <c r="E137" s="128" t="s">
        <v>850</v>
      </c>
      <c r="F137" s="67" t="n">
        <v>45359</v>
      </c>
      <c r="G137" s="67" t="str">
        <f aca="false">IF(I137&gt;0,"Targeted Dealer","-")</f>
        <v>Targeted Dealer</v>
      </c>
      <c r="H137" s="67"/>
      <c r="I137" s="68" t="n">
        <v>150</v>
      </c>
      <c r="J137" s="68" t="n">
        <f aca="false">I137/$J$1*$E$1</f>
        <v>3130.64516129032</v>
      </c>
      <c r="K137" s="97" t="n">
        <v>175</v>
      </c>
      <c r="L137" s="69" t="n">
        <f aca="false">K137-J137</f>
        <v>-2955.64516129032</v>
      </c>
      <c r="M137" s="69" t="n">
        <f aca="false">IFERROR((K137/J137%),"-")</f>
        <v>5.58990211231324</v>
      </c>
      <c r="N137" s="100" t="n">
        <v>169.5</v>
      </c>
      <c r="O137" s="98" t="str">
        <f aca="false">IF(F137&lt;=$P$2,"Nov","")</f>
        <v>Nov</v>
      </c>
      <c r="P137" s="97" t="n">
        <v>169.5</v>
      </c>
      <c r="Q137" s="100" t="n">
        <f aca="false">K137-P137</f>
        <v>5.5</v>
      </c>
      <c r="R137" s="98" t="n">
        <f aca="false">IFERROR(IF(O137="Nov",(K137/P137-1)),0)</f>
        <v>0.0324483775811208</v>
      </c>
      <c r="S137" s="100" t="str">
        <f aca="false">IF(N137&gt;0,IF(O137="","-",IF(R137&lt;0%,"DEGROWTH","GROWTH")))</f>
        <v>GROWTH</v>
      </c>
      <c r="T137" s="101" t="n">
        <v>0</v>
      </c>
      <c r="U137" s="101" t="str">
        <f aca="false">IF(F137&lt;=$V$2,"Dec","")</f>
        <v>Dec</v>
      </c>
      <c r="V137" s="97" t="n">
        <v>0</v>
      </c>
      <c r="W137" s="104" t="n">
        <f aca="false">K137-V137</f>
        <v>175</v>
      </c>
      <c r="X137" s="103" t="n">
        <f aca="false">IFERROR(IF(U137="Dec",(K137/V137-1)),0)</f>
        <v>0</v>
      </c>
      <c r="Y137" s="106" t="b">
        <f aca="false">IF(T137&gt;0,IF(U137="","-",IF(X137&lt;0%,"DEGROWTH","GROWTH")))</f>
        <v>0</v>
      </c>
      <c r="Z137" s="24" t="n">
        <v>0</v>
      </c>
      <c r="AA137" s="24" t="n">
        <f aca="false">IF(H137&gt;0,1,0)</f>
        <v>0</v>
      </c>
      <c r="AB137" s="3" t="n">
        <v>1000003885</v>
      </c>
      <c r="AC137" s="3"/>
    </row>
    <row r="138" customFormat="false" ht="14.25" hidden="true" customHeight="true" outlineLevel="0" collapsed="false">
      <c r="A138" s="24" t="s">
        <v>133</v>
      </c>
      <c r="B138" s="128" t="s">
        <v>27</v>
      </c>
      <c r="C138" s="128" t="s">
        <v>851</v>
      </c>
      <c r="D138" s="128" t="n">
        <v>1000003900</v>
      </c>
      <c r="E138" s="128" t="s">
        <v>852</v>
      </c>
      <c r="F138" s="67" t="n">
        <v>45381</v>
      </c>
      <c r="G138" s="67" t="str">
        <f aca="false">IF(I138&gt;0,"Targeted Dealer","-")</f>
        <v>Targeted Dealer</v>
      </c>
      <c r="H138" s="67"/>
      <c r="I138" s="68" t="n">
        <v>120</v>
      </c>
      <c r="J138" s="68" t="n">
        <f aca="false">I138/$J$1*$E$1</f>
        <v>2504.51612903226</v>
      </c>
      <c r="K138" s="97" t="n">
        <v>120.5</v>
      </c>
      <c r="L138" s="69" t="n">
        <f aca="false">K138-J138</f>
        <v>-2384.01612903226</v>
      </c>
      <c r="M138" s="69" t="n">
        <f aca="false">IFERROR((K138/J138%),"-")</f>
        <v>4.81130860381247</v>
      </c>
      <c r="N138" s="100" t="n">
        <v>120</v>
      </c>
      <c r="O138" s="98" t="str">
        <f aca="false">IF(F138&lt;=$P$2,"Nov","")</f>
        <v>Nov</v>
      </c>
      <c r="P138" s="97" t="n">
        <v>120</v>
      </c>
      <c r="Q138" s="100" t="n">
        <f aca="false">K138-P138</f>
        <v>0.5</v>
      </c>
      <c r="R138" s="98" t="n">
        <f aca="false">IFERROR(IF(O138="Nov",(K138/P138-1)),0)</f>
        <v>0.00416666666666665</v>
      </c>
      <c r="S138" s="100" t="str">
        <f aca="false">IF(N138&gt;0,IF(O138="","-",IF(R138&lt;0%,"DEGROWTH","GROWTH")))</f>
        <v>GROWTH</v>
      </c>
      <c r="T138" s="101" t="n">
        <v>0</v>
      </c>
      <c r="U138" s="101" t="str">
        <f aca="false">IF(F138&lt;=$V$2,"Dec","")</f>
        <v>Dec</v>
      </c>
      <c r="V138" s="97" t="n">
        <v>0</v>
      </c>
      <c r="W138" s="104" t="n">
        <f aca="false">K138-V138</f>
        <v>120.5</v>
      </c>
      <c r="X138" s="103" t="n">
        <f aca="false">IFERROR(IF(U138="Dec",(K138/V138-1)),0)</f>
        <v>0</v>
      </c>
      <c r="Y138" s="106" t="b">
        <f aca="false">IF(T138&gt;0,IF(U138="","-",IF(X138&lt;0%,"DEGROWTH","GROWTH")))</f>
        <v>0</v>
      </c>
      <c r="Z138" s="24" t="n">
        <v>0</v>
      </c>
      <c r="AA138" s="24" t="n">
        <f aca="false">IF(H138&gt;0,1,0)</f>
        <v>0</v>
      </c>
      <c r="AB138" s="3" t="n">
        <v>1000003900</v>
      </c>
      <c r="AC138" s="3"/>
    </row>
    <row r="139" customFormat="false" ht="14.25" hidden="true" customHeight="true" outlineLevel="0" collapsed="false">
      <c r="A139" s="24" t="s">
        <v>133</v>
      </c>
      <c r="B139" s="128" t="s">
        <v>27</v>
      </c>
      <c r="C139" s="128" t="s">
        <v>853</v>
      </c>
      <c r="D139" s="128" t="n">
        <v>1000003910</v>
      </c>
      <c r="E139" s="128" t="s">
        <v>854</v>
      </c>
      <c r="F139" s="67" t="n">
        <v>45400</v>
      </c>
      <c r="G139" s="67" t="str">
        <f aca="false">IF(I139&gt;0,"Targeted Dealer","-")</f>
        <v>Targeted Dealer</v>
      </c>
      <c r="H139" s="67"/>
      <c r="I139" s="68" t="n">
        <v>30</v>
      </c>
      <c r="J139" s="68" t="n">
        <f aca="false">I139/$J$1*$E$1</f>
        <v>626.129032258065</v>
      </c>
      <c r="K139" s="97" t="n">
        <v>34.5</v>
      </c>
      <c r="L139" s="69" t="n">
        <f aca="false">K139-J139</f>
        <v>-591.629032258065</v>
      </c>
      <c r="M139" s="69" t="n">
        <f aca="false">IFERROR((K139/J139%),"-")</f>
        <v>5.51004636785162</v>
      </c>
      <c r="N139" s="100" t="n">
        <v>30.05</v>
      </c>
      <c r="O139" s="98" t="str">
        <f aca="false">IF(F139&lt;=$P$2,"Nov","")</f>
        <v>Nov</v>
      </c>
      <c r="P139" s="97" t="n">
        <v>30.05</v>
      </c>
      <c r="Q139" s="100" t="n">
        <f aca="false">K139-P139</f>
        <v>4.45</v>
      </c>
      <c r="R139" s="98" t="n">
        <f aca="false">IFERROR(IF(O139="Nov",(K139/P139-1)),0)</f>
        <v>0.148086522462562</v>
      </c>
      <c r="S139" s="100" t="str">
        <f aca="false">IF(N139&gt;0,IF(O139="","-",IF(R139&lt;0%,"DEGROWTH","GROWTH")))</f>
        <v>GROWTH</v>
      </c>
      <c r="T139" s="101" t="n">
        <v>0</v>
      </c>
      <c r="U139" s="101" t="str">
        <f aca="false">IF(F139&lt;=$V$2,"Dec","")</f>
        <v>Dec</v>
      </c>
      <c r="V139" s="97" t="n">
        <v>0</v>
      </c>
      <c r="W139" s="104" t="n">
        <f aca="false">K139-V139</f>
        <v>34.5</v>
      </c>
      <c r="X139" s="103" t="n">
        <f aca="false">IFERROR(IF(U139="Dec",(K139/V139-1)),0)</f>
        <v>0</v>
      </c>
      <c r="Y139" s="106" t="b">
        <f aca="false">IF(T139&gt;0,IF(U139="","-",IF(X139&lt;0%,"DEGROWTH","GROWTH")))</f>
        <v>0</v>
      </c>
      <c r="Z139" s="24" t="n">
        <v>0</v>
      </c>
      <c r="AA139" s="24" t="n">
        <f aca="false">IF(H139&gt;0,1,0)</f>
        <v>0</v>
      </c>
      <c r="AB139" s="3" t="n">
        <v>1000003910</v>
      </c>
      <c r="AC139" s="3"/>
    </row>
    <row r="140" customFormat="false" ht="14.25" hidden="true" customHeight="true" outlineLevel="0" collapsed="false">
      <c r="A140" s="24" t="s">
        <v>133</v>
      </c>
      <c r="B140" s="128" t="s">
        <v>27</v>
      </c>
      <c r="C140" s="128" t="s">
        <v>855</v>
      </c>
      <c r="D140" s="128" t="n">
        <v>1000003932</v>
      </c>
      <c r="E140" s="128" t="s">
        <v>856</v>
      </c>
      <c r="F140" s="67" t="n">
        <v>45412</v>
      </c>
      <c r="G140" s="67" t="str">
        <f aca="false">IF(I140&gt;0,"Targeted Dealer","-")</f>
        <v>Targeted Dealer</v>
      </c>
      <c r="H140" s="67"/>
      <c r="I140" s="68" t="n">
        <v>150</v>
      </c>
      <c r="J140" s="68" t="n">
        <f aca="false">I140/$J$1*$E$1</f>
        <v>3130.64516129032</v>
      </c>
      <c r="K140" s="97" t="n">
        <v>121</v>
      </c>
      <c r="L140" s="69" t="n">
        <f aca="false">K140-J140</f>
        <v>-3009.64516129032</v>
      </c>
      <c r="M140" s="69" t="n">
        <f aca="false">IFERROR((K140/J140%),"-")</f>
        <v>3.8650180319423</v>
      </c>
      <c r="N140" s="100" t="n">
        <v>142.75</v>
      </c>
      <c r="O140" s="98" t="str">
        <f aca="false">IF(F140&lt;=$P$2,"Nov","")</f>
        <v>Nov</v>
      </c>
      <c r="P140" s="97" t="n">
        <v>142.75</v>
      </c>
      <c r="Q140" s="100" t="n">
        <f aca="false">K140-P140</f>
        <v>-21.75</v>
      </c>
      <c r="R140" s="98" t="n">
        <f aca="false">IFERROR(IF(O140="Nov",(K140/P140-1)),0)</f>
        <v>-0.152364273204904</v>
      </c>
      <c r="S140" s="100" t="str">
        <f aca="false">IF(N140&gt;0,IF(O140="","-",IF(R140&lt;0%,"DEGROWTH","GROWTH")))</f>
        <v>DEGROWTH</v>
      </c>
      <c r="T140" s="101" t="n">
        <v>0</v>
      </c>
      <c r="U140" s="101" t="str">
        <f aca="false">IF(F140&lt;=$V$2,"Dec","")</f>
        <v>Dec</v>
      </c>
      <c r="V140" s="97" t="n">
        <v>0</v>
      </c>
      <c r="W140" s="104" t="n">
        <f aca="false">K140-V140</f>
        <v>121</v>
      </c>
      <c r="X140" s="103" t="n">
        <f aca="false">IFERROR(IF(U140="Dec",(K140/V140-1)),0)</f>
        <v>0</v>
      </c>
      <c r="Y140" s="106" t="b">
        <f aca="false">IF(T140&gt;0,IF(U140="","-",IF(X140&lt;0%,"DEGROWTH","GROWTH")))</f>
        <v>0</v>
      </c>
      <c r="Z140" s="24" t="n">
        <v>0</v>
      </c>
      <c r="AA140" s="24" t="n">
        <f aca="false">IF(H140&gt;0,1,0)</f>
        <v>0</v>
      </c>
      <c r="AB140" s="3" t="n">
        <v>1000003932</v>
      </c>
      <c r="AC140" s="3"/>
    </row>
    <row r="141" customFormat="false" ht="14.25" hidden="true" customHeight="true" outlineLevel="0" collapsed="false">
      <c r="A141" s="24" t="s">
        <v>133</v>
      </c>
      <c r="B141" s="128" t="s">
        <v>27</v>
      </c>
      <c r="C141" s="128" t="s">
        <v>857</v>
      </c>
      <c r="D141" s="128" t="n">
        <v>1000003995</v>
      </c>
      <c r="E141" s="128" t="s">
        <v>858</v>
      </c>
      <c r="F141" s="67" t="n">
        <v>45446</v>
      </c>
      <c r="G141" s="67" t="str">
        <f aca="false">IF(I141&gt;0,"Targeted Dealer","-")</f>
        <v>Targeted Dealer</v>
      </c>
      <c r="H141" s="67" t="s">
        <v>627</v>
      </c>
      <c r="I141" s="68" t="n">
        <v>115</v>
      </c>
      <c r="J141" s="68" t="n">
        <f aca="false">I141/$J$1*$E$1</f>
        <v>2400.16129032258</v>
      </c>
      <c r="K141" s="97" t="n">
        <v>80</v>
      </c>
      <c r="L141" s="69" t="n">
        <f aca="false">K141-J141</f>
        <v>-2320.16129032258</v>
      </c>
      <c r="M141" s="69" t="n">
        <f aca="false">IFERROR((K141/J141%),"-")</f>
        <v>3.33310933405013</v>
      </c>
      <c r="N141" s="100" t="n">
        <v>120.5</v>
      </c>
      <c r="O141" s="98" t="str">
        <f aca="false">IF(F141&lt;=$P$2,"Nov","")</f>
        <v>Nov</v>
      </c>
      <c r="P141" s="97" t="n">
        <v>120.5</v>
      </c>
      <c r="Q141" s="100" t="n">
        <f aca="false">K141-P141</f>
        <v>-40.5</v>
      </c>
      <c r="R141" s="98" t="n">
        <f aca="false">IFERROR(IF(O141="Nov",(K141/P141-1)),0)</f>
        <v>-0.336099585062241</v>
      </c>
      <c r="S141" s="100" t="str">
        <f aca="false">IF(N141&gt;0,IF(O141="","-",IF(R141&lt;0%,"DEGROWTH","GROWTH")))</f>
        <v>DEGROWTH</v>
      </c>
      <c r="T141" s="101" t="n">
        <v>0</v>
      </c>
      <c r="U141" s="101" t="str">
        <f aca="false">IF(F141&lt;=$V$2,"Dec","")</f>
        <v>Dec</v>
      </c>
      <c r="V141" s="97" t="n">
        <v>0</v>
      </c>
      <c r="W141" s="104" t="n">
        <f aca="false">K141-V141</f>
        <v>80</v>
      </c>
      <c r="X141" s="103" t="n">
        <f aca="false">IFERROR(IF(U141="Dec",(K141/V141-1)),0)</f>
        <v>0</v>
      </c>
      <c r="Y141" s="106" t="b">
        <f aca="false">IF(T141&gt;0,IF(U141="","-",IF(X141&lt;0%,"DEGROWTH","GROWTH")))</f>
        <v>0</v>
      </c>
      <c r="Z141" s="24" t="n">
        <v>0</v>
      </c>
      <c r="AA141" s="24" t="n">
        <f aca="false">IF(H141&gt;0,1,0)</f>
        <v>1</v>
      </c>
      <c r="AB141" s="3" t="n">
        <v>1000003995</v>
      </c>
      <c r="AC141" s="3"/>
    </row>
    <row r="142" customFormat="false" ht="14.25" hidden="true" customHeight="true" outlineLevel="0" collapsed="false">
      <c r="A142" s="24" t="s">
        <v>133</v>
      </c>
      <c r="B142" s="128" t="s">
        <v>27</v>
      </c>
      <c r="C142" s="128" t="s">
        <v>859</v>
      </c>
      <c r="D142" s="128" t="n">
        <v>1000004005</v>
      </c>
      <c r="E142" s="128" t="s">
        <v>860</v>
      </c>
      <c r="F142" s="67" t="n">
        <v>45454</v>
      </c>
      <c r="G142" s="67" t="str">
        <f aca="false">IF(I142&gt;0,"Targeted Dealer","-")</f>
        <v>Targeted Dealer</v>
      </c>
      <c r="H142" s="67"/>
      <c r="I142" s="68" t="n">
        <v>130</v>
      </c>
      <c r="J142" s="68" t="n">
        <f aca="false">I142/$J$1*$E$1</f>
        <v>2713.22580645161</v>
      </c>
      <c r="K142" s="97" t="n">
        <v>75.5</v>
      </c>
      <c r="L142" s="69" t="n">
        <f aca="false">K142-J142</f>
        <v>-2637.72580645161</v>
      </c>
      <c r="M142" s="69" t="n">
        <f aca="false">IFERROR((K142/J142%),"-")</f>
        <v>2.78266555700868</v>
      </c>
      <c r="N142" s="100" t="n">
        <v>91.75</v>
      </c>
      <c r="O142" s="98" t="str">
        <f aca="false">IF(F142&lt;=$P$2,"Nov","")</f>
        <v>Nov</v>
      </c>
      <c r="P142" s="97" t="n">
        <v>91.75</v>
      </c>
      <c r="Q142" s="100" t="n">
        <f aca="false">K142-P142</f>
        <v>-16.25</v>
      </c>
      <c r="R142" s="98" t="n">
        <f aca="false">IFERROR(IF(O142="Nov",(K142/P142-1)),0)</f>
        <v>-0.177111716621253</v>
      </c>
      <c r="S142" s="100" t="str">
        <f aca="false">IF(N142&gt;0,IF(O142="","-",IF(R142&lt;0%,"DEGROWTH","GROWTH")))</f>
        <v>DEGROWTH</v>
      </c>
      <c r="T142" s="101" t="n">
        <v>0</v>
      </c>
      <c r="U142" s="101" t="str">
        <f aca="false">IF(F142&lt;=$V$2,"Dec","")</f>
        <v>Dec</v>
      </c>
      <c r="V142" s="97" t="n">
        <v>0</v>
      </c>
      <c r="W142" s="104" t="n">
        <f aca="false">K142-V142</f>
        <v>75.5</v>
      </c>
      <c r="X142" s="103" t="n">
        <f aca="false">IFERROR(IF(U142="Dec",(K142/V142-1)),0)</f>
        <v>0</v>
      </c>
      <c r="Y142" s="106" t="b">
        <f aca="false">IF(T142&gt;0,IF(U142="","-",IF(X142&lt;0%,"DEGROWTH","GROWTH")))</f>
        <v>0</v>
      </c>
      <c r="Z142" s="24" t="n">
        <v>0</v>
      </c>
      <c r="AA142" s="24" t="n">
        <f aca="false">IF(H142&gt;0,1,0)</f>
        <v>0</v>
      </c>
      <c r="AB142" s="3" t="n">
        <v>1000004005</v>
      </c>
      <c r="AC142" s="3"/>
    </row>
    <row r="143" customFormat="false" ht="14.25" hidden="true" customHeight="true" outlineLevel="0" collapsed="false">
      <c r="A143" s="23" t="s">
        <v>133</v>
      </c>
      <c r="B143" s="65" t="s">
        <v>30</v>
      </c>
      <c r="C143" s="65" t="s">
        <v>861</v>
      </c>
      <c r="D143" s="65" t="n">
        <v>1000000476</v>
      </c>
      <c r="E143" s="66" t="s">
        <v>862</v>
      </c>
      <c r="F143" s="67" t="n">
        <v>38768</v>
      </c>
      <c r="G143" s="67" t="str">
        <f aca="false">IF(I143&gt;0,"Targeted Dealer","-")</f>
        <v>Targeted Dealer</v>
      </c>
      <c r="H143" s="67" t="s">
        <v>627</v>
      </c>
      <c r="I143" s="68" t="n">
        <v>5600</v>
      </c>
      <c r="J143" s="68" t="n">
        <f aca="false">I143/$J$1*$E$1</f>
        <v>116877.419354839</v>
      </c>
      <c r="K143" s="97" t="n">
        <v>5731.45</v>
      </c>
      <c r="L143" s="69" t="n">
        <f aca="false">K143-J143</f>
        <v>-111145.969354839</v>
      </c>
      <c r="M143" s="69" t="n">
        <f aca="false">IFERROR((K143/J143%),"-")</f>
        <v>4.90381292779863</v>
      </c>
      <c r="N143" s="100" t="n">
        <v>5646</v>
      </c>
      <c r="O143" s="98" t="str">
        <f aca="false">IF(F143&lt;=$P$2,"Nov","")</f>
        <v>Nov</v>
      </c>
      <c r="P143" s="97" t="n">
        <v>5646</v>
      </c>
      <c r="Q143" s="100" t="n">
        <f aca="false">K143-P143</f>
        <v>85.4499999999998</v>
      </c>
      <c r="R143" s="98" t="n">
        <f aca="false">IFERROR(IF(O143="Nov",(K143/P143-1)),0)</f>
        <v>0.0151346085724406</v>
      </c>
      <c r="S143" s="100" t="str">
        <f aca="false">IF(N143&gt;0,IF(O143="","-",IF(R143&lt;0%,"DEGROWTH","GROWTH")))</f>
        <v>GROWTH</v>
      </c>
      <c r="T143" s="101" t="n">
        <v>4902</v>
      </c>
      <c r="U143" s="101" t="str">
        <f aca="false">IF(F143&lt;=$V$2,"Dec","")</f>
        <v>Dec</v>
      </c>
      <c r="V143" s="97" t="n">
        <v>4902</v>
      </c>
      <c r="W143" s="104" t="n">
        <f aca="false">K143-V143</f>
        <v>829.45</v>
      </c>
      <c r="X143" s="103" t="n">
        <f aca="false">IFERROR(IF(U143="Dec",(K143/V143-1)),0)</f>
        <v>0.169206446348429</v>
      </c>
      <c r="Y143" s="104" t="str">
        <f aca="false">IF(T143&gt;0,IF(U143="","-",IF(X143&lt;0%,"DEGROWTH","GROWTH")))</f>
        <v>GROWTH</v>
      </c>
      <c r="Z143" s="24" t="n">
        <v>0</v>
      </c>
      <c r="AA143" s="24" t="n">
        <f aca="false">IF(H143&gt;0,1,0)</f>
        <v>1</v>
      </c>
      <c r="AB143" s="3" t="n">
        <v>1000000476</v>
      </c>
      <c r="AC143" s="3"/>
    </row>
    <row r="144" customFormat="false" ht="14.25" hidden="true" customHeight="true" outlineLevel="0" collapsed="false">
      <c r="A144" s="23" t="s">
        <v>133</v>
      </c>
      <c r="B144" s="65" t="s">
        <v>30</v>
      </c>
      <c r="C144" s="65" t="s">
        <v>863</v>
      </c>
      <c r="D144" s="65" t="n">
        <v>1000000468</v>
      </c>
      <c r="E144" s="66" t="s">
        <v>864</v>
      </c>
      <c r="F144" s="67" t="n">
        <v>38904</v>
      </c>
      <c r="G144" s="67" t="str">
        <f aca="false">IF(I144&gt;0,"Targeted Dealer","-")</f>
        <v>Targeted Dealer</v>
      </c>
      <c r="H144" s="67"/>
      <c r="I144" s="68" t="n">
        <v>40</v>
      </c>
      <c r="J144" s="68" t="n">
        <f aca="false">I144/$J$1*$E$1</f>
        <v>834.838709677419</v>
      </c>
      <c r="K144" s="97" t="n">
        <v>40</v>
      </c>
      <c r="L144" s="69" t="n">
        <f aca="false">K144-J144</f>
        <v>-794.838709677419</v>
      </c>
      <c r="M144" s="69" t="n">
        <f aca="false">IFERROR((K144/J144%),"-")</f>
        <v>4.79134466769706</v>
      </c>
      <c r="N144" s="100" t="n">
        <v>35</v>
      </c>
      <c r="O144" s="98" t="str">
        <f aca="false">IF(F144&lt;=$P$2,"Nov","")</f>
        <v>Nov</v>
      </c>
      <c r="P144" s="97" t="n">
        <v>35</v>
      </c>
      <c r="Q144" s="100" t="n">
        <f aca="false">K144-P144</f>
        <v>5</v>
      </c>
      <c r="R144" s="98" t="n">
        <f aca="false">IFERROR(IF(O144="Nov",(K144/P144-1)),0)</f>
        <v>0.142857142857143</v>
      </c>
      <c r="S144" s="100" t="str">
        <f aca="false">IF(N144&gt;0,IF(O144="","-",IF(R144&lt;0%,"DEGROWTH","GROWTH")))</f>
        <v>GROWTH</v>
      </c>
      <c r="T144" s="101" t="n">
        <v>0</v>
      </c>
      <c r="U144" s="101" t="str">
        <f aca="false">IF(F144&lt;=$V$2,"Dec","")</f>
        <v>Dec</v>
      </c>
      <c r="V144" s="97" t="n">
        <v>0</v>
      </c>
      <c r="W144" s="104" t="n">
        <f aca="false">K144-V144</f>
        <v>40</v>
      </c>
      <c r="X144" s="103" t="n">
        <f aca="false">IFERROR(IF(U144="Dec",(K144/V144-1)),0)</f>
        <v>0</v>
      </c>
      <c r="Y144" s="106" t="b">
        <f aca="false">IF(T144&gt;0,IF(U144="","-",IF(X144&lt;0%,"DEGROWTH","GROWTH")))</f>
        <v>0</v>
      </c>
      <c r="Z144" s="24" t="n">
        <v>0</v>
      </c>
      <c r="AA144" s="24" t="n">
        <f aca="false">IF(H144&gt;0,1,0)</f>
        <v>0</v>
      </c>
      <c r="AB144" s="3" t="n">
        <v>1000000468</v>
      </c>
      <c r="AC144" s="3"/>
    </row>
    <row r="145" customFormat="false" ht="14.25" hidden="true" customHeight="true" outlineLevel="0" collapsed="false">
      <c r="A145" s="23" t="s">
        <v>133</v>
      </c>
      <c r="B145" s="65" t="s">
        <v>30</v>
      </c>
      <c r="C145" s="65" t="s">
        <v>865</v>
      </c>
      <c r="D145" s="65" t="n">
        <v>1000000445</v>
      </c>
      <c r="E145" s="66" t="s">
        <v>866</v>
      </c>
      <c r="F145" s="67" t="n">
        <v>38923</v>
      </c>
      <c r="G145" s="67" t="str">
        <f aca="false">IF(I145&gt;0,"Targeted Dealer","-")</f>
        <v>Targeted Dealer</v>
      </c>
      <c r="H145" s="67" t="s">
        <v>627</v>
      </c>
      <c r="I145" s="68" t="n">
        <v>140</v>
      </c>
      <c r="J145" s="68" t="n">
        <f aca="false">I145/$J$1*$E$1</f>
        <v>2921.93548387097</v>
      </c>
      <c r="K145" s="97" t="n">
        <v>100</v>
      </c>
      <c r="L145" s="69" t="n">
        <f aca="false">K145-J145</f>
        <v>-2821.93548387097</v>
      </c>
      <c r="M145" s="69" t="n">
        <f aca="false">IFERROR((K145/J145%),"-")</f>
        <v>3.42238904835505</v>
      </c>
      <c r="N145" s="100" t="n">
        <v>120</v>
      </c>
      <c r="O145" s="98" t="str">
        <f aca="false">IF(F145&lt;=$P$2,"Nov","")</f>
        <v>Nov</v>
      </c>
      <c r="P145" s="97" t="n">
        <v>120</v>
      </c>
      <c r="Q145" s="100" t="n">
        <f aca="false">K145-P145</f>
        <v>-20</v>
      </c>
      <c r="R145" s="98" t="n">
        <f aca="false">IFERROR(IF(O145="Nov",(K145/P145-1)),0)</f>
        <v>-0.166666666666667</v>
      </c>
      <c r="S145" s="100" t="str">
        <f aca="false">IF(N145&gt;0,IF(O145="","-",IF(R145&lt;0%,"DEGROWTH","GROWTH")))</f>
        <v>DEGROWTH</v>
      </c>
      <c r="T145" s="101" t="n">
        <v>40</v>
      </c>
      <c r="U145" s="101" t="str">
        <f aca="false">IF(F145&lt;=$V$2,"Dec","")</f>
        <v>Dec</v>
      </c>
      <c r="V145" s="97" t="n">
        <v>40</v>
      </c>
      <c r="W145" s="104" t="n">
        <f aca="false">K145-V145</f>
        <v>60</v>
      </c>
      <c r="X145" s="103" t="n">
        <f aca="false">IFERROR(IF(U145="Dec",(K145/V145-1)),0)</f>
        <v>1.5</v>
      </c>
      <c r="Y145" s="104" t="str">
        <f aca="false">IF(T145&gt;0,IF(U145="","-",IF(X145&lt;0%,"DEGROWTH","GROWTH")))</f>
        <v>GROWTH</v>
      </c>
      <c r="Z145" s="24" t="n">
        <v>0</v>
      </c>
      <c r="AA145" s="24" t="n">
        <f aca="false">IF(H145&gt;0,1,0)</f>
        <v>1</v>
      </c>
      <c r="AB145" s="3" t="n">
        <v>1000000445</v>
      </c>
      <c r="AC145" s="3"/>
    </row>
    <row r="146" customFormat="false" ht="14.25" hidden="true" customHeight="true" outlineLevel="0" collapsed="false">
      <c r="A146" s="23" t="s">
        <v>133</v>
      </c>
      <c r="B146" s="65" t="s">
        <v>30</v>
      </c>
      <c r="C146" s="65" t="s">
        <v>4347</v>
      </c>
      <c r="D146" s="65" t="n">
        <v>1000000451</v>
      </c>
      <c r="E146" s="66" t="s">
        <v>4348</v>
      </c>
      <c r="F146" s="67" t="n">
        <v>39746</v>
      </c>
      <c r="G146" s="67" t="str">
        <f aca="false">IF(I146&gt;0,"Targeted Dealer","-")</f>
        <v>Targeted Dealer</v>
      </c>
      <c r="H146" s="67"/>
      <c r="I146" s="68" t="n">
        <v>80</v>
      </c>
      <c r="J146" s="68" t="n">
        <f aca="false">I146/$J$1*$E$1</f>
        <v>1669.67741935484</v>
      </c>
      <c r="K146" s="97" t="n">
        <v>0</v>
      </c>
      <c r="L146" s="69" t="n">
        <f aca="false">K146-J146</f>
        <v>-1669.67741935484</v>
      </c>
      <c r="M146" s="69" t="n">
        <f aca="false">IFERROR((K146/J146%),"-")</f>
        <v>0</v>
      </c>
      <c r="N146" s="100" t="n">
        <v>20</v>
      </c>
      <c r="O146" s="98" t="str">
        <f aca="false">IF(F146&lt;=$P$2,"Nov","")</f>
        <v>Nov</v>
      </c>
      <c r="P146" s="97" t="n">
        <v>20</v>
      </c>
      <c r="Q146" s="100" t="n">
        <f aca="false">K146-P146</f>
        <v>-20</v>
      </c>
      <c r="R146" s="98" t="n">
        <f aca="false">IFERROR(IF(O146="Nov",(K146/P146-1)),0)</f>
        <v>-1</v>
      </c>
      <c r="S146" s="100" t="str">
        <f aca="false">IF(N146&gt;0,IF(O146="","-",IF(R146&lt;0%,"DEGROWTH","GROWTH")))</f>
        <v>DEGROWTH</v>
      </c>
      <c r="T146" s="101" t="n">
        <v>40</v>
      </c>
      <c r="U146" s="101" t="str">
        <f aca="false">IF(F146&lt;=$V$2,"Dec","")</f>
        <v>Dec</v>
      </c>
      <c r="V146" s="97" t="n">
        <v>40</v>
      </c>
      <c r="W146" s="104" t="n">
        <f aca="false">K146-V146</f>
        <v>-40</v>
      </c>
      <c r="X146" s="103" t="n">
        <f aca="false">IFERROR(IF(U146="Dec",(K146/V146-1)),0)</f>
        <v>-1</v>
      </c>
      <c r="Y146" s="104" t="str">
        <f aca="false">IF(T146&gt;0,IF(U146="","-",IF(X146&lt;0%,"DEGROWTH","GROWTH")))</f>
        <v>DEGROWTH</v>
      </c>
      <c r="Z146" s="24" t="n">
        <v>1</v>
      </c>
      <c r="AA146" s="24" t="n">
        <f aca="false">IF(H146&gt;0,1,0)</f>
        <v>0</v>
      </c>
      <c r="AB146" s="3" t="n">
        <v>1000000451</v>
      </c>
      <c r="AC146" s="3"/>
    </row>
    <row r="147" customFormat="false" ht="14.25" hidden="true" customHeight="true" outlineLevel="0" collapsed="false">
      <c r="A147" s="23" t="s">
        <v>133</v>
      </c>
      <c r="B147" s="65" t="s">
        <v>30</v>
      </c>
      <c r="C147" s="65" t="s">
        <v>867</v>
      </c>
      <c r="D147" s="65" t="n">
        <v>1000000443</v>
      </c>
      <c r="E147" s="66" t="s">
        <v>868</v>
      </c>
      <c r="F147" s="67" t="n">
        <v>40054</v>
      </c>
      <c r="G147" s="67" t="str">
        <f aca="false">IF(I147&gt;0,"Targeted Dealer","-")</f>
        <v>Targeted Dealer</v>
      </c>
      <c r="H147" s="67" t="s">
        <v>627</v>
      </c>
      <c r="I147" s="68" t="n">
        <v>3320</v>
      </c>
      <c r="J147" s="68" t="n">
        <f aca="false">I147/$J$1*$E$1</f>
        <v>69291.6129032258</v>
      </c>
      <c r="K147" s="97" t="n">
        <v>2983.8</v>
      </c>
      <c r="L147" s="69" t="n">
        <f aca="false">K147-J147</f>
        <v>-66307.8129032258</v>
      </c>
      <c r="M147" s="69" t="n">
        <f aca="false">IFERROR((K147/J147%),"-")</f>
        <v>4.3061488612875</v>
      </c>
      <c r="N147" s="100" t="n">
        <v>2847</v>
      </c>
      <c r="O147" s="98" t="str">
        <f aca="false">IF(F147&lt;=$P$2,"Nov","")</f>
        <v>Nov</v>
      </c>
      <c r="P147" s="97" t="n">
        <v>2847</v>
      </c>
      <c r="Q147" s="100" t="n">
        <f aca="false">K147-P147</f>
        <v>136.8</v>
      </c>
      <c r="R147" s="98" t="n">
        <f aca="false">IFERROR(IF(O147="Nov",(K147/P147-1)),0)</f>
        <v>0.0480505795574289</v>
      </c>
      <c r="S147" s="100" t="str">
        <f aca="false">IF(N147&gt;0,IF(O147="","-",IF(R147&lt;0%,"DEGROWTH","GROWTH")))</f>
        <v>GROWTH</v>
      </c>
      <c r="T147" s="101" t="n">
        <v>2740</v>
      </c>
      <c r="U147" s="101" t="str">
        <f aca="false">IF(F147&lt;=$V$2,"Dec","")</f>
        <v>Dec</v>
      </c>
      <c r="V147" s="97" t="n">
        <v>2740</v>
      </c>
      <c r="W147" s="104" t="n">
        <f aca="false">K147-V147</f>
        <v>243.8</v>
      </c>
      <c r="X147" s="103" t="n">
        <f aca="false">IFERROR(IF(U147="Dec",(K147/V147-1)),0)</f>
        <v>0.0889781021897811</v>
      </c>
      <c r="Y147" s="104" t="str">
        <f aca="false">IF(T147&gt;0,IF(U147="","-",IF(X147&lt;0%,"DEGROWTH","GROWTH")))</f>
        <v>GROWTH</v>
      </c>
      <c r="Z147" s="24" t="n">
        <v>0</v>
      </c>
      <c r="AA147" s="24" t="n">
        <f aca="false">IF(H147&gt;0,1,0)</f>
        <v>1</v>
      </c>
      <c r="AB147" s="3" t="n">
        <v>1000000443</v>
      </c>
      <c r="AC147" s="3"/>
    </row>
    <row r="148" customFormat="false" ht="14.25" hidden="true" customHeight="true" outlineLevel="0" collapsed="false">
      <c r="A148" s="23" t="s">
        <v>133</v>
      </c>
      <c r="B148" s="65" t="s">
        <v>30</v>
      </c>
      <c r="C148" s="65" t="s">
        <v>869</v>
      </c>
      <c r="D148" s="65" t="n">
        <v>1000000462</v>
      </c>
      <c r="E148" s="66" t="s">
        <v>870</v>
      </c>
      <c r="F148" s="67" t="n">
        <v>40054</v>
      </c>
      <c r="G148" s="67" t="str">
        <f aca="false">IF(I148&gt;0,"Targeted Dealer","-")</f>
        <v>Targeted Dealer</v>
      </c>
      <c r="H148" s="67" t="s">
        <v>627</v>
      </c>
      <c r="I148" s="68" t="n">
        <v>500</v>
      </c>
      <c r="J148" s="68" t="n">
        <f aca="false">I148/$J$1*$E$1</f>
        <v>10435.4838709677</v>
      </c>
      <c r="K148" s="97" t="n">
        <v>480</v>
      </c>
      <c r="L148" s="69" t="n">
        <f aca="false">K148-J148</f>
        <v>-9955.48387096774</v>
      </c>
      <c r="M148" s="69" t="n">
        <f aca="false">IFERROR((K148/J148%),"-")</f>
        <v>4.59969088098918</v>
      </c>
      <c r="N148" s="100" t="n">
        <v>520</v>
      </c>
      <c r="O148" s="98" t="str">
        <f aca="false">IF(F148&lt;=$P$2,"Nov","")</f>
        <v>Nov</v>
      </c>
      <c r="P148" s="97" t="n">
        <v>520</v>
      </c>
      <c r="Q148" s="100" t="n">
        <f aca="false">K148-P148</f>
        <v>-40</v>
      </c>
      <c r="R148" s="98" t="n">
        <f aca="false">IFERROR(IF(O148="Nov",(K148/P148-1)),0)</f>
        <v>-0.0769230769230769</v>
      </c>
      <c r="S148" s="100" t="str">
        <f aca="false">IF(N148&gt;0,IF(O148="","-",IF(R148&lt;0%,"DEGROWTH","GROWTH")))</f>
        <v>DEGROWTH</v>
      </c>
      <c r="T148" s="101" t="n">
        <v>690</v>
      </c>
      <c r="U148" s="101" t="str">
        <f aca="false">IF(F148&lt;=$V$2,"Dec","")</f>
        <v>Dec</v>
      </c>
      <c r="V148" s="97" t="n">
        <v>690</v>
      </c>
      <c r="W148" s="104" t="n">
        <f aca="false">K148-V148</f>
        <v>-210</v>
      </c>
      <c r="X148" s="103" t="n">
        <f aca="false">IFERROR(IF(U148="Dec",(K148/V148-1)),0)</f>
        <v>-0.304347826086957</v>
      </c>
      <c r="Y148" s="104" t="str">
        <f aca="false">IF(T148&gt;0,IF(U148="","-",IF(X148&lt;0%,"DEGROWTH","GROWTH")))</f>
        <v>DEGROWTH</v>
      </c>
      <c r="Z148" s="24" t="n">
        <v>0</v>
      </c>
      <c r="AA148" s="24" t="n">
        <f aca="false">IF(H148&gt;0,1,0)</f>
        <v>1</v>
      </c>
      <c r="AB148" s="3" t="n">
        <v>1000000462</v>
      </c>
      <c r="AC148" s="3"/>
    </row>
    <row r="149" customFormat="false" ht="14.25" hidden="true" customHeight="true" outlineLevel="0" collapsed="false">
      <c r="A149" s="23" t="s">
        <v>133</v>
      </c>
      <c r="B149" s="65" t="s">
        <v>30</v>
      </c>
      <c r="C149" s="65" t="s">
        <v>871</v>
      </c>
      <c r="D149" s="65" t="n">
        <v>1000000461</v>
      </c>
      <c r="E149" s="66" t="s">
        <v>872</v>
      </c>
      <c r="F149" s="67" t="n">
        <v>40814</v>
      </c>
      <c r="G149" s="67" t="str">
        <f aca="false">IF(I149&gt;0,"Targeted Dealer","-")</f>
        <v>Targeted Dealer</v>
      </c>
      <c r="H149" s="67"/>
      <c r="I149" s="68" t="n">
        <v>160</v>
      </c>
      <c r="J149" s="68" t="n">
        <f aca="false">I149/$J$1*$E$1</f>
        <v>3339.35483870968</v>
      </c>
      <c r="K149" s="97" t="n">
        <v>160</v>
      </c>
      <c r="L149" s="69" t="n">
        <f aca="false">K149-J149</f>
        <v>-3179.35483870968</v>
      </c>
      <c r="M149" s="69" t="n">
        <f aca="false">IFERROR((K149/J149%),"-")</f>
        <v>4.79134466769706</v>
      </c>
      <c r="N149" s="100" t="n">
        <v>200</v>
      </c>
      <c r="O149" s="98" t="str">
        <f aca="false">IF(F149&lt;=$P$2,"Nov","")</f>
        <v>Nov</v>
      </c>
      <c r="P149" s="97" t="n">
        <v>200</v>
      </c>
      <c r="Q149" s="100" t="n">
        <f aca="false">K149-P149</f>
        <v>-40</v>
      </c>
      <c r="R149" s="98" t="n">
        <f aca="false">IFERROR(IF(O149="Nov",(K149/P149-1)),0)</f>
        <v>-0.2</v>
      </c>
      <c r="S149" s="100" t="str">
        <f aca="false">IF(N149&gt;0,IF(O149="","-",IF(R149&lt;0%,"DEGROWTH","GROWTH")))</f>
        <v>DEGROWTH</v>
      </c>
      <c r="T149" s="101" t="n">
        <v>287</v>
      </c>
      <c r="U149" s="101" t="str">
        <f aca="false">IF(F149&lt;=$V$2,"Dec","")</f>
        <v>Dec</v>
      </c>
      <c r="V149" s="97" t="n">
        <v>287</v>
      </c>
      <c r="W149" s="104" t="n">
        <f aca="false">K149-V149</f>
        <v>-127</v>
      </c>
      <c r="X149" s="103" t="n">
        <f aca="false">IFERROR(IF(U149="Dec",(K149/V149-1)),0)</f>
        <v>-0.442508710801394</v>
      </c>
      <c r="Y149" s="104" t="str">
        <f aca="false">IF(T149&gt;0,IF(U149="","-",IF(X149&lt;0%,"DEGROWTH","GROWTH")))</f>
        <v>DEGROWTH</v>
      </c>
      <c r="Z149" s="24" t="n">
        <v>0</v>
      </c>
      <c r="AA149" s="24" t="n">
        <f aca="false">IF(H149&gt;0,1,0)</f>
        <v>0</v>
      </c>
      <c r="AB149" s="3" t="n">
        <v>1000000461</v>
      </c>
      <c r="AC149" s="3"/>
    </row>
    <row r="150" customFormat="false" ht="14.25" hidden="true" customHeight="true" outlineLevel="0" collapsed="false">
      <c r="A150" s="23" t="s">
        <v>133</v>
      </c>
      <c r="B150" s="65" t="s">
        <v>30</v>
      </c>
      <c r="C150" s="65" t="s">
        <v>873</v>
      </c>
      <c r="D150" s="65" t="n">
        <v>1000000477</v>
      </c>
      <c r="E150" s="66" t="s">
        <v>874</v>
      </c>
      <c r="F150" s="67" t="n">
        <v>40906</v>
      </c>
      <c r="G150" s="67" t="str">
        <f aca="false">IF(I150&gt;0,"Targeted Dealer","-")</f>
        <v>Targeted Dealer</v>
      </c>
      <c r="H150" s="67"/>
      <c r="I150" s="68" t="n">
        <v>30</v>
      </c>
      <c r="J150" s="68" t="n">
        <f aca="false">I150/$J$1*$E$1</f>
        <v>626.129032258065</v>
      </c>
      <c r="K150" s="97" t="n">
        <v>20</v>
      </c>
      <c r="L150" s="69" t="n">
        <f aca="false">K150-J150</f>
        <v>-606.129032258065</v>
      </c>
      <c r="M150" s="69" t="n">
        <f aca="false">IFERROR((K150/J150%),"-")</f>
        <v>3.19422977846471</v>
      </c>
      <c r="N150" s="100" t="n">
        <v>10</v>
      </c>
      <c r="O150" s="98" t="str">
        <f aca="false">IF(F150&lt;=$P$2,"Nov","")</f>
        <v>Nov</v>
      </c>
      <c r="P150" s="97" t="n">
        <v>10</v>
      </c>
      <c r="Q150" s="100" t="n">
        <f aca="false">K150-P150</f>
        <v>10</v>
      </c>
      <c r="R150" s="98" t="n">
        <f aca="false">IFERROR(IF(O150="Nov",(K150/P150-1)),0)</f>
        <v>1</v>
      </c>
      <c r="S150" s="100" t="str">
        <f aca="false">IF(N150&gt;0,IF(O150="","-",IF(R150&lt;0%,"DEGROWTH","GROWTH")))</f>
        <v>GROWTH</v>
      </c>
      <c r="T150" s="101" t="n">
        <v>0</v>
      </c>
      <c r="U150" s="101" t="str">
        <f aca="false">IF(F150&lt;=$V$2,"Dec","")</f>
        <v>Dec</v>
      </c>
      <c r="V150" s="97" t="n">
        <v>0</v>
      </c>
      <c r="W150" s="104" t="n">
        <f aca="false">K150-V150</f>
        <v>20</v>
      </c>
      <c r="X150" s="103" t="n">
        <f aca="false">IFERROR(IF(U150="Dec",(K150/V150-1)),0)</f>
        <v>0</v>
      </c>
      <c r="Y150" s="106" t="b">
        <f aca="false">IF(T150&gt;0,IF(U150="","-",IF(X150&lt;0%,"DEGROWTH","GROWTH")))</f>
        <v>0</v>
      </c>
      <c r="Z150" s="24" t="n">
        <v>0</v>
      </c>
      <c r="AA150" s="24" t="n">
        <f aca="false">IF(H150&gt;0,1,0)</f>
        <v>0</v>
      </c>
      <c r="AB150" s="3" t="n">
        <v>1000000477</v>
      </c>
      <c r="AC150" s="3"/>
    </row>
    <row r="151" customFormat="false" ht="14.25" hidden="true" customHeight="true" outlineLevel="0" collapsed="false">
      <c r="A151" s="23" t="s">
        <v>133</v>
      </c>
      <c r="B151" s="65" t="s">
        <v>30</v>
      </c>
      <c r="C151" s="65" t="s">
        <v>875</v>
      </c>
      <c r="D151" s="65" t="n">
        <v>1000000448</v>
      </c>
      <c r="E151" s="66" t="s">
        <v>876</v>
      </c>
      <c r="F151" s="67" t="n">
        <v>41212</v>
      </c>
      <c r="G151" s="67" t="str">
        <f aca="false">IF(I151&gt;0,"Targeted Dealer","-")</f>
        <v>Targeted Dealer</v>
      </c>
      <c r="H151" s="67"/>
      <c r="I151" s="68" t="n">
        <v>160</v>
      </c>
      <c r="J151" s="68" t="n">
        <f aca="false">I151/$J$1*$E$1</f>
        <v>3339.35483870968</v>
      </c>
      <c r="K151" s="97" t="n">
        <v>180</v>
      </c>
      <c r="L151" s="69" t="n">
        <f aca="false">K151-J151</f>
        <v>-3159.35483870968</v>
      </c>
      <c r="M151" s="69" t="n">
        <f aca="false">IFERROR((K151/J151%),"-")</f>
        <v>5.3902627511592</v>
      </c>
      <c r="N151" s="100" t="n">
        <v>260</v>
      </c>
      <c r="O151" s="98" t="str">
        <f aca="false">IF(F151&lt;=$P$2,"Nov","")</f>
        <v>Nov</v>
      </c>
      <c r="P151" s="97" t="n">
        <v>260</v>
      </c>
      <c r="Q151" s="100" t="n">
        <f aca="false">K151-P151</f>
        <v>-80</v>
      </c>
      <c r="R151" s="98" t="n">
        <f aca="false">IFERROR(IF(O151="Nov",(K151/P151-1)),0)</f>
        <v>-0.307692307692308</v>
      </c>
      <c r="S151" s="100" t="str">
        <f aca="false">IF(N151&gt;0,IF(O151="","-",IF(R151&lt;0%,"DEGROWTH","GROWTH")))</f>
        <v>DEGROWTH</v>
      </c>
      <c r="T151" s="101" t="n">
        <v>160</v>
      </c>
      <c r="U151" s="101" t="str">
        <f aca="false">IF(F151&lt;=$V$2,"Dec","")</f>
        <v>Dec</v>
      </c>
      <c r="V151" s="97" t="n">
        <v>160</v>
      </c>
      <c r="W151" s="104" t="n">
        <f aca="false">K151-V151</f>
        <v>20</v>
      </c>
      <c r="X151" s="103" t="n">
        <f aca="false">IFERROR(IF(U151="Dec",(K151/V151-1)),0)</f>
        <v>0.125</v>
      </c>
      <c r="Y151" s="104" t="str">
        <f aca="false">IF(T151&gt;0,IF(U151="","-",IF(X151&lt;0%,"DEGROWTH","GROWTH")))</f>
        <v>GROWTH</v>
      </c>
      <c r="Z151" s="24" t="n">
        <v>0</v>
      </c>
      <c r="AA151" s="24" t="n">
        <f aca="false">IF(H151&gt;0,1,0)</f>
        <v>0</v>
      </c>
      <c r="AB151" s="3" t="n">
        <v>1000000448</v>
      </c>
      <c r="AC151" s="3"/>
    </row>
    <row r="152" customFormat="false" ht="14.25" hidden="true" customHeight="true" outlineLevel="0" collapsed="false">
      <c r="A152" s="23" t="s">
        <v>133</v>
      </c>
      <c r="B152" s="65" t="s">
        <v>30</v>
      </c>
      <c r="C152" s="65" t="s">
        <v>877</v>
      </c>
      <c r="D152" s="65" t="n">
        <v>1000000446</v>
      </c>
      <c r="E152" s="66" t="s">
        <v>878</v>
      </c>
      <c r="F152" s="67" t="n">
        <v>41438</v>
      </c>
      <c r="G152" s="67" t="str">
        <f aca="false">IF(I152&gt;0,"Targeted Dealer","-")</f>
        <v>Targeted Dealer</v>
      </c>
      <c r="H152" s="67" t="s">
        <v>627</v>
      </c>
      <c r="I152" s="68" t="n">
        <v>520</v>
      </c>
      <c r="J152" s="68" t="n">
        <f aca="false">I152/$J$1*$E$1</f>
        <v>10852.9032258065</v>
      </c>
      <c r="K152" s="97" t="n">
        <v>520</v>
      </c>
      <c r="L152" s="69" t="n">
        <f aca="false">K152-J152</f>
        <v>-10332.9032258065</v>
      </c>
      <c r="M152" s="69" t="n">
        <f aca="false">IFERROR((K152/J152%),"-")</f>
        <v>4.79134466769706</v>
      </c>
      <c r="N152" s="100" t="n">
        <v>610</v>
      </c>
      <c r="O152" s="98" t="str">
        <f aca="false">IF(F152&lt;=$P$2,"Nov","")</f>
        <v>Nov</v>
      </c>
      <c r="P152" s="97" t="n">
        <v>610</v>
      </c>
      <c r="Q152" s="100" t="n">
        <f aca="false">K152-P152</f>
        <v>-90</v>
      </c>
      <c r="R152" s="98" t="n">
        <f aca="false">IFERROR(IF(O152="Nov",(K152/P152-1)),0)</f>
        <v>-0.147540983606557</v>
      </c>
      <c r="S152" s="100" t="str">
        <f aca="false">IF(N152&gt;0,IF(O152="","-",IF(R152&lt;0%,"DEGROWTH","GROWTH")))</f>
        <v>DEGROWTH</v>
      </c>
      <c r="T152" s="101" t="n">
        <v>495</v>
      </c>
      <c r="U152" s="101" t="str">
        <f aca="false">IF(F152&lt;=$V$2,"Dec","")</f>
        <v>Dec</v>
      </c>
      <c r="V152" s="97" t="n">
        <v>495</v>
      </c>
      <c r="W152" s="104" t="n">
        <f aca="false">K152-V152</f>
        <v>25</v>
      </c>
      <c r="X152" s="103" t="n">
        <f aca="false">IFERROR(IF(U152="Dec",(K152/V152-1)),0)</f>
        <v>0.0505050505050506</v>
      </c>
      <c r="Y152" s="104" t="str">
        <f aca="false">IF(T152&gt;0,IF(U152="","-",IF(X152&lt;0%,"DEGROWTH","GROWTH")))</f>
        <v>GROWTH</v>
      </c>
      <c r="Z152" s="24" t="n">
        <v>0</v>
      </c>
      <c r="AA152" s="24" t="n">
        <f aca="false">IF(H152&gt;0,1,0)</f>
        <v>1</v>
      </c>
      <c r="AB152" s="3" t="n">
        <v>1000000446</v>
      </c>
      <c r="AC152" s="3"/>
    </row>
    <row r="153" customFormat="false" ht="14.25" hidden="true" customHeight="true" outlineLevel="0" collapsed="false">
      <c r="A153" s="24" t="s">
        <v>133</v>
      </c>
      <c r="B153" s="128" t="s">
        <v>30</v>
      </c>
      <c r="C153" s="128" t="s">
        <v>4349</v>
      </c>
      <c r="D153" s="128" t="n">
        <v>1000000469</v>
      </c>
      <c r="E153" s="128" t="s">
        <v>4350</v>
      </c>
      <c r="F153" s="67" t="n">
        <v>41537</v>
      </c>
      <c r="G153" s="67" t="str">
        <f aca="false">IF(I153&gt;0,"Targeted Dealer","-")</f>
        <v>-</v>
      </c>
      <c r="H153" s="24"/>
      <c r="I153" s="68" t="n">
        <v>0</v>
      </c>
      <c r="J153" s="68" t="n">
        <f aca="false">I153/$J$1*$E$1</f>
        <v>0</v>
      </c>
      <c r="K153" s="97" t="n">
        <v>0</v>
      </c>
      <c r="L153" s="69" t="n">
        <f aca="false">K153-J153</f>
        <v>0</v>
      </c>
      <c r="M153" s="69" t="str">
        <f aca="false">IFERROR((K153/J153%),"-")</f>
        <v>-</v>
      </c>
      <c r="N153" s="100" t="n">
        <v>0</v>
      </c>
      <c r="O153" s="98" t="str">
        <f aca="false">IF(F153&lt;=$P$2,"Nov","")</f>
        <v>Nov</v>
      </c>
      <c r="P153" s="97" t="n">
        <v>0</v>
      </c>
      <c r="Q153" s="100" t="n">
        <f aca="false">K153-P153</f>
        <v>0</v>
      </c>
      <c r="R153" s="98" t="n">
        <f aca="false">IFERROR(IF(O153="Nov",(K153/P153-1)),0)</f>
        <v>0</v>
      </c>
      <c r="S153" s="105" t="b">
        <f aca="false">IF(N153&gt;0,IF(O153="","-",IF(R153&lt;0%,"DEGROWTH","GROWTH")))</f>
        <v>0</v>
      </c>
      <c r="T153" s="101" t="n">
        <v>0</v>
      </c>
      <c r="U153" s="101" t="str">
        <f aca="false">IF(F153&lt;=$V$2,"Dec","")</f>
        <v>Dec</v>
      </c>
      <c r="V153" s="97" t="n">
        <v>0</v>
      </c>
      <c r="W153" s="104" t="n">
        <f aca="false">K153-V153</f>
        <v>0</v>
      </c>
      <c r="X153" s="103" t="n">
        <f aca="false">IFERROR(IF(U153="Dec",(K153/V153-1)),0)</f>
        <v>0</v>
      </c>
      <c r="Y153" s="106" t="b">
        <f aca="false">IF(T153&gt;0,IF(U153="","-",IF(X153&lt;0%,"DEGROWTH","GROWTH")))</f>
        <v>0</v>
      </c>
      <c r="Z153" s="24" t="n">
        <v>1</v>
      </c>
      <c r="AA153" s="24" t="n">
        <f aca="false">IF(H153&gt;0,1,0)</f>
        <v>0</v>
      </c>
      <c r="AB153" s="3" t="n">
        <v>1000000469</v>
      </c>
      <c r="AC153" s="3"/>
    </row>
    <row r="154" customFormat="false" ht="14.25" hidden="true" customHeight="true" outlineLevel="0" collapsed="false">
      <c r="A154" s="24" t="s">
        <v>133</v>
      </c>
      <c r="B154" s="128" t="s">
        <v>30</v>
      </c>
      <c r="C154" s="128" t="s">
        <v>4351</v>
      </c>
      <c r="D154" s="128" t="n">
        <v>1000000475</v>
      </c>
      <c r="E154" s="128" t="s">
        <v>4352</v>
      </c>
      <c r="F154" s="67" t="n">
        <v>41699</v>
      </c>
      <c r="G154" s="67" t="str">
        <f aca="false">IF(I154&gt;0,"Targeted Dealer","-")</f>
        <v>-</v>
      </c>
      <c r="H154" s="24"/>
      <c r="I154" s="68" t="n">
        <v>0</v>
      </c>
      <c r="J154" s="68" t="n">
        <f aca="false">I154/$J$1*$E$1</f>
        <v>0</v>
      </c>
      <c r="K154" s="97" t="n">
        <v>0</v>
      </c>
      <c r="L154" s="69" t="n">
        <f aca="false">K154-J154</f>
        <v>0</v>
      </c>
      <c r="M154" s="69" t="str">
        <f aca="false">IFERROR((K154/J154%),"-")</f>
        <v>-</v>
      </c>
      <c r="N154" s="100" t="n">
        <v>0</v>
      </c>
      <c r="O154" s="98" t="str">
        <f aca="false">IF(F154&lt;=$P$2,"Nov","")</f>
        <v>Nov</v>
      </c>
      <c r="P154" s="97" t="n">
        <v>0</v>
      </c>
      <c r="Q154" s="100" t="n">
        <f aca="false">K154-P154</f>
        <v>0</v>
      </c>
      <c r="R154" s="98" t="n">
        <f aca="false">IFERROR(IF(O154="Nov",(K154/P154-1)),0)</f>
        <v>0</v>
      </c>
      <c r="S154" s="105" t="b">
        <f aca="false">IF(N154&gt;0,IF(O154="","-",IF(R154&lt;0%,"DEGROWTH","GROWTH")))</f>
        <v>0</v>
      </c>
      <c r="T154" s="101" t="n">
        <v>0</v>
      </c>
      <c r="U154" s="101" t="str">
        <f aca="false">IF(F154&lt;=$V$2,"Dec","")</f>
        <v>Dec</v>
      </c>
      <c r="V154" s="97" t="n">
        <v>0</v>
      </c>
      <c r="W154" s="104" t="n">
        <f aca="false">K154-V154</f>
        <v>0</v>
      </c>
      <c r="X154" s="103" t="n">
        <f aca="false">IFERROR(IF(U154="Dec",(K154/V154-1)),0)</f>
        <v>0</v>
      </c>
      <c r="Y154" s="106" t="b">
        <f aca="false">IF(T154&gt;0,IF(U154="","-",IF(X154&lt;0%,"DEGROWTH","GROWTH")))</f>
        <v>0</v>
      </c>
      <c r="Z154" s="24" t="n">
        <v>1</v>
      </c>
      <c r="AA154" s="24" t="n">
        <f aca="false">IF(H154&gt;0,1,0)</f>
        <v>0</v>
      </c>
      <c r="AB154" s="3" t="n">
        <v>1000000475</v>
      </c>
      <c r="AC154" s="3"/>
    </row>
    <row r="155" customFormat="false" ht="14.25" hidden="true" customHeight="true" outlineLevel="0" collapsed="false">
      <c r="A155" s="23" t="s">
        <v>133</v>
      </c>
      <c r="B155" s="65" t="s">
        <v>30</v>
      </c>
      <c r="C155" s="65" t="s">
        <v>879</v>
      </c>
      <c r="D155" s="65" t="n">
        <v>1000000465</v>
      </c>
      <c r="E155" s="66" t="s">
        <v>880</v>
      </c>
      <c r="F155" s="67" t="n">
        <v>41934</v>
      </c>
      <c r="G155" s="67" t="str">
        <f aca="false">IF(I155&gt;0,"Targeted Dealer","-")</f>
        <v>Targeted Dealer</v>
      </c>
      <c r="H155" s="67" t="s">
        <v>627</v>
      </c>
      <c r="I155" s="68" t="n">
        <v>140</v>
      </c>
      <c r="J155" s="68" t="n">
        <f aca="false">I155/$J$1*$E$1</f>
        <v>2921.93548387097</v>
      </c>
      <c r="K155" s="97" t="n">
        <v>120</v>
      </c>
      <c r="L155" s="69" t="n">
        <f aca="false">K155-J155</f>
        <v>-2801.93548387097</v>
      </c>
      <c r="M155" s="69" t="n">
        <f aca="false">IFERROR((K155/J155%),"-")</f>
        <v>4.10686685802606</v>
      </c>
      <c r="N155" s="100" t="n">
        <v>80</v>
      </c>
      <c r="O155" s="98" t="str">
        <f aca="false">IF(F155&lt;=$P$2,"Nov","")</f>
        <v>Nov</v>
      </c>
      <c r="P155" s="97" t="n">
        <v>80</v>
      </c>
      <c r="Q155" s="100" t="n">
        <f aca="false">K155-P155</f>
        <v>40</v>
      </c>
      <c r="R155" s="98" t="n">
        <f aca="false">IFERROR(IF(O155="Nov",(K155/P155-1)),0)</f>
        <v>0.5</v>
      </c>
      <c r="S155" s="100" t="str">
        <f aca="false">IF(N155&gt;0,IF(O155="","-",IF(R155&lt;0%,"DEGROWTH","GROWTH")))</f>
        <v>GROWTH</v>
      </c>
      <c r="T155" s="101" t="n">
        <v>80</v>
      </c>
      <c r="U155" s="101" t="str">
        <f aca="false">IF(F155&lt;=$V$2,"Dec","")</f>
        <v>Dec</v>
      </c>
      <c r="V155" s="97" t="n">
        <v>80</v>
      </c>
      <c r="W155" s="104" t="n">
        <f aca="false">K155-V155</f>
        <v>40</v>
      </c>
      <c r="X155" s="103" t="n">
        <f aca="false">IFERROR(IF(U155="Dec",(K155/V155-1)),0)</f>
        <v>0.5</v>
      </c>
      <c r="Y155" s="104" t="str">
        <f aca="false">IF(T155&gt;0,IF(U155="","-",IF(X155&lt;0%,"DEGROWTH","GROWTH")))</f>
        <v>GROWTH</v>
      </c>
      <c r="Z155" s="24" t="n">
        <v>0</v>
      </c>
      <c r="AA155" s="24" t="n">
        <f aca="false">IF(H155&gt;0,1,0)</f>
        <v>1</v>
      </c>
      <c r="AB155" s="3" t="n">
        <v>1000000465</v>
      </c>
      <c r="AC155" s="3"/>
    </row>
    <row r="156" customFormat="false" ht="14.25" hidden="true" customHeight="true" outlineLevel="0" collapsed="false">
      <c r="A156" s="23" t="s">
        <v>133</v>
      </c>
      <c r="B156" s="65" t="s">
        <v>30</v>
      </c>
      <c r="C156" s="65" t="s">
        <v>170</v>
      </c>
      <c r="D156" s="65" t="n">
        <v>1000000447</v>
      </c>
      <c r="E156" s="66" t="s">
        <v>171</v>
      </c>
      <c r="F156" s="67" t="n">
        <v>42510</v>
      </c>
      <c r="G156" s="67" t="str">
        <f aca="false">IF(I156&gt;0,"Targeted Dealer","-")</f>
        <v>Targeted Dealer</v>
      </c>
      <c r="H156" s="67"/>
      <c r="I156" s="68" t="n">
        <v>160</v>
      </c>
      <c r="J156" s="68" t="n">
        <f aca="false">I156/$J$1*$E$1</f>
        <v>3339.35483870968</v>
      </c>
      <c r="K156" s="97" t="n">
        <v>102.5</v>
      </c>
      <c r="L156" s="69" t="n">
        <f aca="false">K156-J156</f>
        <v>-3236.85483870968</v>
      </c>
      <c r="M156" s="69" t="n">
        <f aca="false">IFERROR((K156/J156%),"-")</f>
        <v>3.06945517774343</v>
      </c>
      <c r="N156" s="100" t="n">
        <v>110</v>
      </c>
      <c r="O156" s="98" t="str">
        <f aca="false">IF(F156&lt;=$P$2,"Nov","")</f>
        <v>Nov</v>
      </c>
      <c r="P156" s="97" t="n">
        <v>110</v>
      </c>
      <c r="Q156" s="100" t="n">
        <f aca="false">K156-P156</f>
        <v>-7.5</v>
      </c>
      <c r="R156" s="98" t="n">
        <f aca="false">IFERROR(IF(O156="Nov",(K156/P156-1)),0)</f>
        <v>-0.0681818181818182</v>
      </c>
      <c r="S156" s="100" t="str">
        <f aca="false">IF(N156&gt;0,IF(O156="","-",IF(R156&lt;0%,"DEGROWTH","GROWTH")))</f>
        <v>DEGROWTH</v>
      </c>
      <c r="T156" s="101" t="n">
        <v>160</v>
      </c>
      <c r="U156" s="101" t="str">
        <f aca="false">IF(F156&lt;=$V$2,"Dec","")</f>
        <v>Dec</v>
      </c>
      <c r="V156" s="97" t="n">
        <v>160</v>
      </c>
      <c r="W156" s="104" t="n">
        <f aca="false">K156-V156</f>
        <v>-57.5</v>
      </c>
      <c r="X156" s="103" t="n">
        <f aca="false">IFERROR(IF(U156="Dec",(K156/V156-1)),0)</f>
        <v>-0.359375</v>
      </c>
      <c r="Y156" s="104" t="str">
        <f aca="false">IF(T156&gt;0,IF(U156="","-",IF(X156&lt;0%,"DEGROWTH","GROWTH")))</f>
        <v>DEGROWTH</v>
      </c>
      <c r="Z156" s="24" t="n">
        <v>0</v>
      </c>
      <c r="AA156" s="24" t="n">
        <f aca="false">IF(H156&gt;0,1,0)</f>
        <v>0</v>
      </c>
      <c r="AB156" s="3" t="n">
        <v>1000000447</v>
      </c>
      <c r="AC156" s="3"/>
    </row>
    <row r="157" customFormat="false" ht="14.25" hidden="true" customHeight="true" outlineLevel="0" collapsed="false">
      <c r="A157" s="23" t="s">
        <v>133</v>
      </c>
      <c r="B157" s="65" t="s">
        <v>30</v>
      </c>
      <c r="C157" s="65" t="s">
        <v>881</v>
      </c>
      <c r="D157" s="65" t="n">
        <v>1000000455</v>
      </c>
      <c r="E157" s="66" t="s">
        <v>882</v>
      </c>
      <c r="F157" s="67" t="n">
        <v>42573</v>
      </c>
      <c r="G157" s="67" t="str">
        <f aca="false">IF(I157&gt;0,"Targeted Dealer","-")</f>
        <v>Targeted Dealer</v>
      </c>
      <c r="H157" s="67"/>
      <c r="I157" s="68" t="n">
        <v>200</v>
      </c>
      <c r="J157" s="68" t="n">
        <f aca="false">I157/$J$1*$E$1</f>
        <v>4174.1935483871</v>
      </c>
      <c r="K157" s="97" t="n">
        <v>80</v>
      </c>
      <c r="L157" s="69" t="n">
        <f aca="false">K157-J157</f>
        <v>-4094.1935483871</v>
      </c>
      <c r="M157" s="69" t="n">
        <f aca="false">IFERROR((K157/J157%),"-")</f>
        <v>1.91653786707883</v>
      </c>
      <c r="N157" s="100" t="n">
        <v>90</v>
      </c>
      <c r="O157" s="98" t="str">
        <f aca="false">IF(F157&lt;=$P$2,"Nov","")</f>
        <v>Nov</v>
      </c>
      <c r="P157" s="97" t="n">
        <v>90</v>
      </c>
      <c r="Q157" s="100" t="n">
        <f aca="false">K157-P157</f>
        <v>-10</v>
      </c>
      <c r="R157" s="98" t="n">
        <f aca="false">IFERROR(IF(O157="Nov",(K157/P157-1)),0)</f>
        <v>-0.111111111111111</v>
      </c>
      <c r="S157" s="100" t="str">
        <f aca="false">IF(N157&gt;0,IF(O157="","-",IF(R157&lt;0%,"DEGROWTH","GROWTH")))</f>
        <v>DEGROWTH</v>
      </c>
      <c r="T157" s="101" t="n">
        <v>168</v>
      </c>
      <c r="U157" s="101" t="str">
        <f aca="false">IF(F157&lt;=$V$2,"Dec","")</f>
        <v>Dec</v>
      </c>
      <c r="V157" s="97" t="n">
        <v>168</v>
      </c>
      <c r="W157" s="104" t="n">
        <f aca="false">K157-V157</f>
        <v>-88</v>
      </c>
      <c r="X157" s="103" t="n">
        <f aca="false">IFERROR(IF(U157="Dec",(K157/V157-1)),0)</f>
        <v>-0.523809523809524</v>
      </c>
      <c r="Y157" s="104" t="str">
        <f aca="false">IF(T157&gt;0,IF(U157="","-",IF(X157&lt;0%,"DEGROWTH","GROWTH")))</f>
        <v>DEGROWTH</v>
      </c>
      <c r="Z157" s="24" t="n">
        <v>0</v>
      </c>
      <c r="AA157" s="24" t="n">
        <f aca="false">IF(H157&gt;0,1,0)</f>
        <v>0</v>
      </c>
      <c r="AB157" s="3" t="n">
        <v>1000000455</v>
      </c>
      <c r="AC157" s="3"/>
    </row>
    <row r="158" customFormat="false" ht="14.25" hidden="true" customHeight="true" outlineLevel="0" collapsed="false">
      <c r="A158" s="23" t="s">
        <v>133</v>
      </c>
      <c r="B158" s="65" t="s">
        <v>30</v>
      </c>
      <c r="C158" s="65" t="s">
        <v>883</v>
      </c>
      <c r="D158" s="65" t="n">
        <v>1000000457</v>
      </c>
      <c r="E158" s="66" t="s">
        <v>884</v>
      </c>
      <c r="F158" s="67" t="n">
        <v>42814</v>
      </c>
      <c r="G158" s="67" t="str">
        <f aca="false">IF(I158&gt;0,"Targeted Dealer","-")</f>
        <v>Targeted Dealer</v>
      </c>
      <c r="H158" s="67" t="s">
        <v>627</v>
      </c>
      <c r="I158" s="68" t="n">
        <v>80</v>
      </c>
      <c r="J158" s="68" t="n">
        <f aca="false">I158/$J$1*$E$1</f>
        <v>1669.67741935484</v>
      </c>
      <c r="K158" s="97" t="n">
        <v>80</v>
      </c>
      <c r="L158" s="69" t="n">
        <f aca="false">K158-J158</f>
        <v>-1589.67741935484</v>
      </c>
      <c r="M158" s="69" t="n">
        <f aca="false">IFERROR((K158/J158%),"-")</f>
        <v>4.79134466769706</v>
      </c>
      <c r="N158" s="100" t="n">
        <v>80</v>
      </c>
      <c r="O158" s="98" t="str">
        <f aca="false">IF(F158&lt;=$P$2,"Nov","")</f>
        <v>Nov</v>
      </c>
      <c r="P158" s="97" t="n">
        <v>80</v>
      </c>
      <c r="Q158" s="100" t="n">
        <f aca="false">K158-P158</f>
        <v>0</v>
      </c>
      <c r="R158" s="98" t="n">
        <f aca="false">IFERROR(IF(O158="Nov",(K158/P158-1)),0)</f>
        <v>0</v>
      </c>
      <c r="S158" s="100" t="str">
        <f aca="false">IF(N158&gt;0,IF(O158="","-",IF(R158&lt;0%,"DEGROWTH","GROWTH")))</f>
        <v>GROWTH</v>
      </c>
      <c r="T158" s="101" t="n">
        <v>40</v>
      </c>
      <c r="U158" s="101" t="str">
        <f aca="false">IF(F158&lt;=$V$2,"Dec","")</f>
        <v>Dec</v>
      </c>
      <c r="V158" s="97" t="n">
        <v>40</v>
      </c>
      <c r="W158" s="104" t="n">
        <f aca="false">K158-V158</f>
        <v>40</v>
      </c>
      <c r="X158" s="103" t="n">
        <f aca="false">IFERROR(IF(U158="Dec",(K158/V158-1)),0)</f>
        <v>1</v>
      </c>
      <c r="Y158" s="104" t="str">
        <f aca="false">IF(T158&gt;0,IF(U158="","-",IF(X158&lt;0%,"DEGROWTH","GROWTH")))</f>
        <v>GROWTH</v>
      </c>
      <c r="Z158" s="24" t="n">
        <v>0</v>
      </c>
      <c r="AA158" s="24" t="n">
        <f aca="false">IF(H158&gt;0,1,0)</f>
        <v>1</v>
      </c>
      <c r="AB158" s="3" t="n">
        <v>1000000457</v>
      </c>
      <c r="AC158" s="3"/>
    </row>
    <row r="159" customFormat="false" ht="14.25" hidden="true" customHeight="true" outlineLevel="0" collapsed="false">
      <c r="A159" s="23" t="s">
        <v>133</v>
      </c>
      <c r="B159" s="65" t="s">
        <v>30</v>
      </c>
      <c r="C159" s="65" t="s">
        <v>885</v>
      </c>
      <c r="D159" s="65" t="n">
        <v>1000000473</v>
      </c>
      <c r="E159" s="66" t="s">
        <v>886</v>
      </c>
      <c r="F159" s="67" t="n">
        <v>42844</v>
      </c>
      <c r="G159" s="67" t="str">
        <f aca="false">IF(I159&gt;0,"Targeted Dealer","-")</f>
        <v>Targeted Dealer</v>
      </c>
      <c r="H159" s="67" t="s">
        <v>627</v>
      </c>
      <c r="I159" s="68" t="n">
        <v>240</v>
      </c>
      <c r="J159" s="68" t="n">
        <f aca="false">I159/$J$1*$E$1</f>
        <v>5009.03225806452</v>
      </c>
      <c r="K159" s="97" t="n">
        <v>240</v>
      </c>
      <c r="L159" s="69" t="n">
        <f aca="false">K159-J159</f>
        <v>-4769.03225806452</v>
      </c>
      <c r="M159" s="69" t="n">
        <f aca="false">IFERROR((K159/J159%),"-")</f>
        <v>4.79134466769706</v>
      </c>
      <c r="N159" s="100" t="n">
        <v>235</v>
      </c>
      <c r="O159" s="98" t="str">
        <f aca="false">IF(F159&lt;=$P$2,"Nov","")</f>
        <v>Nov</v>
      </c>
      <c r="P159" s="97" t="n">
        <v>235</v>
      </c>
      <c r="Q159" s="100" t="n">
        <f aca="false">K159-P159</f>
        <v>5</v>
      </c>
      <c r="R159" s="98" t="n">
        <f aca="false">IFERROR(IF(O159="Nov",(K159/P159-1)),0)</f>
        <v>0.0212765957446808</v>
      </c>
      <c r="S159" s="100" t="str">
        <f aca="false">IF(N159&gt;0,IF(O159="","-",IF(R159&lt;0%,"DEGROWTH","GROWTH")))</f>
        <v>GROWTH</v>
      </c>
      <c r="T159" s="101" t="n">
        <v>240</v>
      </c>
      <c r="U159" s="101" t="str">
        <f aca="false">IF(F159&lt;=$V$2,"Dec","")</f>
        <v>Dec</v>
      </c>
      <c r="V159" s="97" t="n">
        <v>240</v>
      </c>
      <c r="W159" s="104" t="n">
        <f aca="false">K159-V159</f>
        <v>0</v>
      </c>
      <c r="X159" s="103" t="n">
        <f aca="false">IFERROR(IF(U159="Dec",(K159/V159-1)),0)</f>
        <v>0</v>
      </c>
      <c r="Y159" s="104" t="str">
        <f aca="false">IF(T159&gt;0,IF(U159="","-",IF(X159&lt;0%,"DEGROWTH","GROWTH")))</f>
        <v>GROWTH</v>
      </c>
      <c r="Z159" s="24" t="n">
        <v>0</v>
      </c>
      <c r="AA159" s="24" t="n">
        <f aca="false">IF(H159&gt;0,1,0)</f>
        <v>1</v>
      </c>
      <c r="AB159" s="3" t="n">
        <v>1000000473</v>
      </c>
      <c r="AC159" s="3"/>
    </row>
    <row r="160" customFormat="false" ht="14.25" hidden="true" customHeight="true" outlineLevel="0" collapsed="false">
      <c r="A160" s="23" t="s">
        <v>133</v>
      </c>
      <c r="B160" s="65" t="s">
        <v>30</v>
      </c>
      <c r="C160" s="65" t="s">
        <v>887</v>
      </c>
      <c r="D160" s="65" t="n">
        <v>1000000470</v>
      </c>
      <c r="E160" s="66" t="s">
        <v>888</v>
      </c>
      <c r="F160" s="67" t="n">
        <v>42845</v>
      </c>
      <c r="G160" s="67" t="str">
        <f aca="false">IF(I160&gt;0,"Targeted Dealer","-")</f>
        <v>Targeted Dealer</v>
      </c>
      <c r="H160" s="67" t="s">
        <v>627</v>
      </c>
      <c r="I160" s="68" t="n">
        <v>1400</v>
      </c>
      <c r="J160" s="68" t="n">
        <f aca="false">I160/$J$1*$E$1</f>
        <v>29219.3548387097</v>
      </c>
      <c r="K160" s="97" t="n">
        <v>1600</v>
      </c>
      <c r="L160" s="69" t="n">
        <f aca="false">K160-J160</f>
        <v>-27619.3548387097</v>
      </c>
      <c r="M160" s="69" t="n">
        <f aca="false">IFERROR((K160/J160%),"-")</f>
        <v>5.47582247736807</v>
      </c>
      <c r="N160" s="100" t="n">
        <v>1610</v>
      </c>
      <c r="O160" s="98" t="str">
        <f aca="false">IF(F160&lt;=$P$2,"Nov","")</f>
        <v>Nov</v>
      </c>
      <c r="P160" s="97" t="n">
        <v>1610</v>
      </c>
      <c r="Q160" s="100" t="n">
        <f aca="false">K160-P160</f>
        <v>-10</v>
      </c>
      <c r="R160" s="98" t="n">
        <f aca="false">IFERROR(IF(O160="Nov",(K160/P160-1)),0)</f>
        <v>-0.00621118012422361</v>
      </c>
      <c r="S160" s="100" t="str">
        <f aca="false">IF(N160&gt;0,IF(O160="","-",IF(R160&lt;0%,"DEGROWTH","GROWTH")))</f>
        <v>DEGROWTH</v>
      </c>
      <c r="T160" s="101" t="n">
        <v>1115</v>
      </c>
      <c r="U160" s="101" t="str">
        <f aca="false">IF(F160&lt;=$V$2,"Dec","")</f>
        <v>Dec</v>
      </c>
      <c r="V160" s="97" t="n">
        <v>1115</v>
      </c>
      <c r="W160" s="104" t="n">
        <f aca="false">K160-V160</f>
        <v>485</v>
      </c>
      <c r="X160" s="103" t="n">
        <f aca="false">IFERROR(IF(U160="Dec",(K160/V160-1)),0)</f>
        <v>0.434977578475336</v>
      </c>
      <c r="Y160" s="104" t="str">
        <f aca="false">IF(T160&gt;0,IF(U160="","-",IF(X160&lt;0%,"DEGROWTH","GROWTH")))</f>
        <v>GROWTH</v>
      </c>
      <c r="Z160" s="24" t="n">
        <v>0</v>
      </c>
      <c r="AA160" s="24" t="n">
        <f aca="false">IF(H160&gt;0,1,0)</f>
        <v>1</v>
      </c>
      <c r="AB160" s="3" t="n">
        <v>1000000470</v>
      </c>
      <c r="AC160" s="3"/>
    </row>
    <row r="161" customFormat="false" ht="14.25" hidden="true" customHeight="true" outlineLevel="0" collapsed="false">
      <c r="A161" s="23" t="s">
        <v>133</v>
      </c>
      <c r="B161" s="65" t="s">
        <v>30</v>
      </c>
      <c r="C161" s="65" t="s">
        <v>889</v>
      </c>
      <c r="D161" s="65" t="n">
        <v>1000000478</v>
      </c>
      <c r="E161" s="66" t="s">
        <v>890</v>
      </c>
      <c r="F161" s="67" t="n">
        <v>42970</v>
      </c>
      <c r="G161" s="67" t="str">
        <f aca="false">IF(I161&gt;0,"Targeted Dealer","-")</f>
        <v>Targeted Dealer</v>
      </c>
      <c r="H161" s="67"/>
      <c r="I161" s="68" t="n">
        <v>120</v>
      </c>
      <c r="J161" s="68" t="n">
        <f aca="false">I161/$J$1*$E$1</f>
        <v>2504.51612903226</v>
      </c>
      <c r="K161" s="97" t="n">
        <v>120</v>
      </c>
      <c r="L161" s="69" t="n">
        <f aca="false">K161-J161</f>
        <v>-2384.51612903226</v>
      </c>
      <c r="M161" s="69" t="n">
        <f aca="false">IFERROR((K161/J161%),"-")</f>
        <v>4.79134466769706</v>
      </c>
      <c r="N161" s="100" t="n">
        <v>120</v>
      </c>
      <c r="O161" s="98" t="str">
        <f aca="false">IF(F161&lt;=$P$2,"Nov","")</f>
        <v>Nov</v>
      </c>
      <c r="P161" s="97" t="n">
        <v>120</v>
      </c>
      <c r="Q161" s="100" t="n">
        <f aca="false">K161-P161</f>
        <v>0</v>
      </c>
      <c r="R161" s="98" t="n">
        <f aca="false">IFERROR(IF(O161="Nov",(K161/P161-1)),0)</f>
        <v>0</v>
      </c>
      <c r="S161" s="100" t="str">
        <f aca="false">IF(N161&gt;0,IF(O161="","-",IF(R161&lt;0%,"DEGROWTH","GROWTH")))</f>
        <v>GROWTH</v>
      </c>
      <c r="T161" s="101" t="n">
        <v>210</v>
      </c>
      <c r="U161" s="101" t="str">
        <f aca="false">IF(F161&lt;=$V$2,"Dec","")</f>
        <v>Dec</v>
      </c>
      <c r="V161" s="97" t="n">
        <v>210</v>
      </c>
      <c r="W161" s="104" t="n">
        <f aca="false">K161-V161</f>
        <v>-90</v>
      </c>
      <c r="X161" s="103" t="n">
        <f aca="false">IFERROR(IF(U161="Dec",(K161/V161-1)),0)</f>
        <v>-0.428571428571429</v>
      </c>
      <c r="Y161" s="104" t="str">
        <f aca="false">IF(T161&gt;0,IF(U161="","-",IF(X161&lt;0%,"DEGROWTH","GROWTH")))</f>
        <v>DEGROWTH</v>
      </c>
      <c r="Z161" s="24" t="n">
        <v>0</v>
      </c>
      <c r="AA161" s="24" t="n">
        <f aca="false">IF(H161&gt;0,1,0)</f>
        <v>0</v>
      </c>
      <c r="AB161" s="3" t="n">
        <v>1000000478</v>
      </c>
      <c r="AC161" s="3"/>
    </row>
    <row r="162" customFormat="false" ht="14.25" hidden="true" customHeight="true" outlineLevel="0" collapsed="false">
      <c r="A162" s="23" t="s">
        <v>133</v>
      </c>
      <c r="B162" s="65" t="s">
        <v>30</v>
      </c>
      <c r="C162" s="65" t="s">
        <v>891</v>
      </c>
      <c r="D162" s="65" t="n">
        <v>1000000444</v>
      </c>
      <c r="E162" s="66" t="s">
        <v>892</v>
      </c>
      <c r="F162" s="67" t="n">
        <v>43061</v>
      </c>
      <c r="G162" s="67" t="str">
        <f aca="false">IF(I162&gt;0,"Targeted Dealer","-")</f>
        <v>Targeted Dealer</v>
      </c>
      <c r="H162" s="67" t="s">
        <v>627</v>
      </c>
      <c r="I162" s="68" t="n">
        <v>300</v>
      </c>
      <c r="J162" s="68" t="n">
        <f aca="false">I162/$J$1*$E$1</f>
        <v>6261.29032258065</v>
      </c>
      <c r="K162" s="97" t="n">
        <v>480</v>
      </c>
      <c r="L162" s="69" t="n">
        <f aca="false">K162-J162</f>
        <v>-5781.29032258065</v>
      </c>
      <c r="M162" s="69" t="n">
        <f aca="false">IFERROR((K162/J162%),"-")</f>
        <v>7.6661514683153</v>
      </c>
      <c r="N162" s="100" t="n">
        <v>480</v>
      </c>
      <c r="O162" s="98" t="str">
        <f aca="false">IF(F162&lt;=$P$2,"Nov","")</f>
        <v>Nov</v>
      </c>
      <c r="P162" s="97" t="n">
        <v>480</v>
      </c>
      <c r="Q162" s="100" t="n">
        <f aca="false">K162-P162</f>
        <v>0</v>
      </c>
      <c r="R162" s="98" t="n">
        <f aca="false">IFERROR(IF(O162="Nov",(K162/P162-1)),0)</f>
        <v>0</v>
      </c>
      <c r="S162" s="100" t="str">
        <f aca="false">IF(N162&gt;0,IF(O162="","-",IF(R162&lt;0%,"DEGROWTH","GROWTH")))</f>
        <v>GROWTH</v>
      </c>
      <c r="T162" s="101" t="n">
        <v>285</v>
      </c>
      <c r="U162" s="101" t="str">
        <f aca="false">IF(F162&lt;=$V$2,"Dec","")</f>
        <v>Dec</v>
      </c>
      <c r="V162" s="97" t="n">
        <v>285</v>
      </c>
      <c r="W162" s="104" t="n">
        <f aca="false">K162-V162</f>
        <v>195</v>
      </c>
      <c r="X162" s="103" t="n">
        <f aca="false">IFERROR(IF(U162="Dec",(K162/V162-1)),0)</f>
        <v>0.684210526315789</v>
      </c>
      <c r="Y162" s="104" t="str">
        <f aca="false">IF(T162&gt;0,IF(U162="","-",IF(X162&lt;0%,"DEGROWTH","GROWTH")))</f>
        <v>GROWTH</v>
      </c>
      <c r="Z162" s="24" t="n">
        <v>0</v>
      </c>
      <c r="AA162" s="24" t="n">
        <f aca="false">IF(H162&gt;0,1,0)</f>
        <v>1</v>
      </c>
      <c r="AB162" s="3" t="n">
        <v>1000000444</v>
      </c>
      <c r="AC162" s="3"/>
    </row>
    <row r="163" customFormat="false" ht="14.25" hidden="true" customHeight="true" outlineLevel="0" collapsed="false">
      <c r="A163" s="23" t="s">
        <v>133</v>
      </c>
      <c r="B163" s="65" t="s">
        <v>30</v>
      </c>
      <c r="C163" s="65" t="s">
        <v>893</v>
      </c>
      <c r="D163" s="65" t="n">
        <v>1000000458</v>
      </c>
      <c r="E163" s="66" t="s">
        <v>894</v>
      </c>
      <c r="F163" s="67" t="n">
        <v>43061</v>
      </c>
      <c r="G163" s="67" t="str">
        <f aca="false">IF(I163&gt;0,"Targeted Dealer","-")</f>
        <v>Targeted Dealer</v>
      </c>
      <c r="H163" s="67"/>
      <c r="I163" s="68" t="n">
        <v>160</v>
      </c>
      <c r="J163" s="68" t="n">
        <f aca="false">I163/$J$1*$E$1</f>
        <v>3339.35483870968</v>
      </c>
      <c r="K163" s="97" t="n">
        <v>200</v>
      </c>
      <c r="L163" s="69" t="n">
        <f aca="false">K163-J163</f>
        <v>-3139.35483870968</v>
      </c>
      <c r="M163" s="69" t="n">
        <f aca="false">IFERROR((K163/J163%),"-")</f>
        <v>5.98918083462133</v>
      </c>
      <c r="N163" s="100" t="n">
        <v>260</v>
      </c>
      <c r="O163" s="98" t="str">
        <f aca="false">IF(F163&lt;=$P$2,"Nov","")</f>
        <v>Nov</v>
      </c>
      <c r="P163" s="97" t="n">
        <v>260</v>
      </c>
      <c r="Q163" s="100" t="n">
        <f aca="false">K163-P163</f>
        <v>-60</v>
      </c>
      <c r="R163" s="98" t="n">
        <f aca="false">IFERROR(IF(O163="Nov",(K163/P163-1)),0)</f>
        <v>-0.230769230769231</v>
      </c>
      <c r="S163" s="100" t="str">
        <f aca="false">IF(N163&gt;0,IF(O163="","-",IF(R163&lt;0%,"DEGROWTH","GROWTH")))</f>
        <v>DEGROWTH</v>
      </c>
      <c r="T163" s="101" t="n">
        <v>120</v>
      </c>
      <c r="U163" s="101" t="str">
        <f aca="false">IF(F163&lt;=$V$2,"Dec","")</f>
        <v>Dec</v>
      </c>
      <c r="V163" s="97" t="n">
        <v>120</v>
      </c>
      <c r="W163" s="104" t="n">
        <f aca="false">K163-V163</f>
        <v>80</v>
      </c>
      <c r="X163" s="103" t="n">
        <f aca="false">IFERROR(IF(U163="Dec",(K163/V163-1)),0)</f>
        <v>0.666666666666667</v>
      </c>
      <c r="Y163" s="104" t="str">
        <f aca="false">IF(T163&gt;0,IF(U163="","-",IF(X163&lt;0%,"DEGROWTH","GROWTH")))</f>
        <v>GROWTH</v>
      </c>
      <c r="Z163" s="24" t="n">
        <v>0</v>
      </c>
      <c r="AA163" s="24" t="n">
        <f aca="false">IF(H163&gt;0,1,0)</f>
        <v>0</v>
      </c>
      <c r="AB163" s="3" t="n">
        <v>1000000458</v>
      </c>
      <c r="AC163" s="3"/>
    </row>
    <row r="164" customFormat="false" ht="14.25" hidden="true" customHeight="true" outlineLevel="0" collapsed="false">
      <c r="A164" s="23" t="s">
        <v>133</v>
      </c>
      <c r="B164" s="65" t="s">
        <v>30</v>
      </c>
      <c r="C164" s="65" t="s">
        <v>895</v>
      </c>
      <c r="D164" s="65" t="n">
        <v>1000000471</v>
      </c>
      <c r="E164" s="66" t="s">
        <v>896</v>
      </c>
      <c r="F164" s="67" t="n">
        <v>43061</v>
      </c>
      <c r="G164" s="67" t="str">
        <f aca="false">IF(I164&gt;0,"Targeted Dealer","-")</f>
        <v>Targeted Dealer</v>
      </c>
      <c r="H164" s="67"/>
      <c r="I164" s="68" t="n">
        <v>120</v>
      </c>
      <c r="J164" s="68" t="n">
        <f aca="false">I164/$J$1*$E$1</f>
        <v>2504.51612903226</v>
      </c>
      <c r="K164" s="97" t="n">
        <v>90</v>
      </c>
      <c r="L164" s="69" t="n">
        <f aca="false">K164-J164</f>
        <v>-2414.51612903226</v>
      </c>
      <c r="M164" s="69" t="n">
        <f aca="false">IFERROR((K164/J164%),"-")</f>
        <v>3.5935085007728</v>
      </c>
      <c r="N164" s="100" t="n">
        <v>120</v>
      </c>
      <c r="O164" s="98" t="str">
        <f aca="false">IF(F164&lt;=$P$2,"Nov","")</f>
        <v>Nov</v>
      </c>
      <c r="P164" s="97" t="n">
        <v>120</v>
      </c>
      <c r="Q164" s="100" t="n">
        <f aca="false">K164-P164</f>
        <v>-30</v>
      </c>
      <c r="R164" s="98" t="n">
        <f aca="false">IFERROR(IF(O164="Nov",(K164/P164-1)),0)</f>
        <v>-0.25</v>
      </c>
      <c r="S164" s="100" t="str">
        <f aca="false">IF(N164&gt;0,IF(O164="","-",IF(R164&lt;0%,"DEGROWTH","GROWTH")))</f>
        <v>DEGROWTH</v>
      </c>
      <c r="T164" s="101" t="n">
        <v>160</v>
      </c>
      <c r="U164" s="101" t="str">
        <f aca="false">IF(F164&lt;=$V$2,"Dec","")</f>
        <v>Dec</v>
      </c>
      <c r="V164" s="97" t="n">
        <v>160</v>
      </c>
      <c r="W164" s="104" t="n">
        <f aca="false">K164-V164</f>
        <v>-70</v>
      </c>
      <c r="X164" s="103" t="n">
        <f aca="false">IFERROR(IF(U164="Dec",(K164/V164-1)),0)</f>
        <v>-0.4375</v>
      </c>
      <c r="Y164" s="104" t="str">
        <f aca="false">IF(T164&gt;0,IF(U164="","-",IF(X164&lt;0%,"DEGROWTH","GROWTH")))</f>
        <v>DEGROWTH</v>
      </c>
      <c r="Z164" s="24" t="n">
        <v>0</v>
      </c>
      <c r="AA164" s="24" t="n">
        <f aca="false">IF(H164&gt;0,1,0)</f>
        <v>0</v>
      </c>
      <c r="AB164" s="3" t="n">
        <v>1000000471</v>
      </c>
      <c r="AC164" s="3"/>
    </row>
    <row r="165" customFormat="false" ht="14.25" hidden="true" customHeight="true" outlineLevel="0" collapsed="false">
      <c r="A165" s="23" t="s">
        <v>133</v>
      </c>
      <c r="B165" s="65" t="s">
        <v>30</v>
      </c>
      <c r="C165" s="65" t="s">
        <v>897</v>
      </c>
      <c r="D165" s="65" t="n">
        <v>1000000474</v>
      </c>
      <c r="E165" s="66" t="s">
        <v>898</v>
      </c>
      <c r="F165" s="67" t="n">
        <v>43241</v>
      </c>
      <c r="G165" s="67" t="str">
        <f aca="false">IF(I165&gt;0,"Targeted Dealer","-")</f>
        <v>Targeted Dealer</v>
      </c>
      <c r="H165" s="67"/>
      <c r="I165" s="68" t="n">
        <v>120</v>
      </c>
      <c r="J165" s="68" t="n">
        <f aca="false">I165/$J$1*$E$1</f>
        <v>2504.51612903226</v>
      </c>
      <c r="K165" s="97" t="n">
        <v>80</v>
      </c>
      <c r="L165" s="69" t="n">
        <f aca="false">K165-J165</f>
        <v>-2424.51612903226</v>
      </c>
      <c r="M165" s="69" t="n">
        <f aca="false">IFERROR((K165/J165%),"-")</f>
        <v>3.19422977846471</v>
      </c>
      <c r="N165" s="100" t="n">
        <v>40</v>
      </c>
      <c r="O165" s="98" t="str">
        <f aca="false">IF(F165&lt;=$P$2,"Nov","")</f>
        <v>Nov</v>
      </c>
      <c r="P165" s="97" t="n">
        <v>40</v>
      </c>
      <c r="Q165" s="100" t="n">
        <f aca="false">K165-P165</f>
        <v>40</v>
      </c>
      <c r="R165" s="98" t="n">
        <f aca="false">IFERROR(IF(O165="Nov",(K165/P165-1)),0)</f>
        <v>1</v>
      </c>
      <c r="S165" s="100" t="str">
        <f aca="false">IF(N165&gt;0,IF(O165="","-",IF(R165&lt;0%,"DEGROWTH","GROWTH")))</f>
        <v>GROWTH</v>
      </c>
      <c r="T165" s="101" t="n">
        <v>40</v>
      </c>
      <c r="U165" s="101" t="str">
        <f aca="false">IF(F165&lt;=$V$2,"Dec","")</f>
        <v>Dec</v>
      </c>
      <c r="V165" s="97" t="n">
        <v>40</v>
      </c>
      <c r="W165" s="104" t="n">
        <f aca="false">K165-V165</f>
        <v>40</v>
      </c>
      <c r="X165" s="103" t="n">
        <f aca="false">IFERROR(IF(U165="Dec",(K165/V165-1)),0)</f>
        <v>1</v>
      </c>
      <c r="Y165" s="104" t="str">
        <f aca="false">IF(T165&gt;0,IF(U165="","-",IF(X165&lt;0%,"DEGROWTH","GROWTH")))</f>
        <v>GROWTH</v>
      </c>
      <c r="Z165" s="24" t="n">
        <v>0</v>
      </c>
      <c r="AA165" s="24" t="n">
        <f aca="false">IF(H165&gt;0,1,0)</f>
        <v>0</v>
      </c>
      <c r="AB165" s="3" t="n">
        <v>1000000474</v>
      </c>
      <c r="AC165" s="3"/>
    </row>
    <row r="166" customFormat="false" ht="14.25" hidden="true" customHeight="true" outlineLevel="0" collapsed="false">
      <c r="A166" s="23" t="s">
        <v>133</v>
      </c>
      <c r="B166" s="65" t="s">
        <v>30</v>
      </c>
      <c r="C166" s="65" t="s">
        <v>899</v>
      </c>
      <c r="D166" s="65" t="n">
        <v>1000000464</v>
      </c>
      <c r="E166" s="66" t="s">
        <v>900</v>
      </c>
      <c r="F166" s="67" t="n">
        <v>43333</v>
      </c>
      <c r="G166" s="67" t="str">
        <f aca="false">IF(I166&gt;0,"Targeted Dealer","-")</f>
        <v>Targeted Dealer</v>
      </c>
      <c r="H166" s="67"/>
      <c r="I166" s="68" t="n">
        <v>50</v>
      </c>
      <c r="J166" s="68" t="n">
        <f aca="false">I166/$J$1*$E$1</f>
        <v>1043.54838709677</v>
      </c>
      <c r="K166" s="97" t="n">
        <v>20</v>
      </c>
      <c r="L166" s="69" t="n">
        <f aca="false">K166-J166</f>
        <v>-1023.54838709677</v>
      </c>
      <c r="M166" s="69" t="n">
        <f aca="false">IFERROR((K166/J166%),"-")</f>
        <v>1.91653786707883</v>
      </c>
      <c r="N166" s="100" t="n">
        <v>40</v>
      </c>
      <c r="O166" s="98" t="str">
        <f aca="false">IF(F166&lt;=$P$2,"Nov","")</f>
        <v>Nov</v>
      </c>
      <c r="P166" s="97" t="n">
        <v>40</v>
      </c>
      <c r="Q166" s="100" t="n">
        <f aca="false">K166-P166</f>
        <v>-20</v>
      </c>
      <c r="R166" s="98" t="n">
        <f aca="false">IFERROR(IF(O166="Nov",(K166/P166-1)),0)</f>
        <v>-0.5</v>
      </c>
      <c r="S166" s="100" t="str">
        <f aca="false">IF(N166&gt;0,IF(O166="","-",IF(R166&lt;0%,"DEGROWTH","GROWTH")))</f>
        <v>DEGROWTH</v>
      </c>
      <c r="T166" s="101" t="n">
        <v>0</v>
      </c>
      <c r="U166" s="101" t="str">
        <f aca="false">IF(F166&lt;=$V$2,"Dec","")</f>
        <v>Dec</v>
      </c>
      <c r="V166" s="97" t="n">
        <v>0</v>
      </c>
      <c r="W166" s="104" t="n">
        <f aca="false">K166-V166</f>
        <v>20</v>
      </c>
      <c r="X166" s="103" t="n">
        <f aca="false">IFERROR(IF(U166="Dec",(K166/V166-1)),0)</f>
        <v>0</v>
      </c>
      <c r="Y166" s="106" t="b">
        <f aca="false">IF(T166&gt;0,IF(U166="","-",IF(X166&lt;0%,"DEGROWTH","GROWTH")))</f>
        <v>0</v>
      </c>
      <c r="Z166" s="24" t="n">
        <v>0</v>
      </c>
      <c r="AA166" s="24" t="n">
        <f aca="false">IF(H166&gt;0,1,0)</f>
        <v>0</v>
      </c>
      <c r="AB166" s="3" t="n">
        <v>1000000464</v>
      </c>
      <c r="AC166" s="3"/>
    </row>
    <row r="167" customFormat="false" ht="14.25" hidden="true" customHeight="true" outlineLevel="0" collapsed="false">
      <c r="A167" s="23" t="s">
        <v>133</v>
      </c>
      <c r="B167" s="65" t="s">
        <v>30</v>
      </c>
      <c r="C167" s="65" t="s">
        <v>901</v>
      </c>
      <c r="D167" s="65" t="n">
        <v>1000000467</v>
      </c>
      <c r="E167" s="66" t="s">
        <v>902</v>
      </c>
      <c r="F167" s="67" t="n">
        <v>43360</v>
      </c>
      <c r="G167" s="67" t="str">
        <f aca="false">IF(I167&gt;0,"Targeted Dealer","-")</f>
        <v>Targeted Dealer</v>
      </c>
      <c r="H167" s="67"/>
      <c r="I167" s="68" t="n">
        <v>50</v>
      </c>
      <c r="J167" s="68" t="n">
        <f aca="false">I167/$J$1*$E$1</f>
        <v>1043.54838709677</v>
      </c>
      <c r="K167" s="97" t="n">
        <v>40</v>
      </c>
      <c r="L167" s="69" t="n">
        <f aca="false">K167-J167</f>
        <v>-1003.54838709677</v>
      </c>
      <c r="M167" s="69" t="n">
        <f aca="false">IFERROR((K167/J167%),"-")</f>
        <v>3.83307573415765</v>
      </c>
      <c r="N167" s="100" t="n">
        <v>40</v>
      </c>
      <c r="O167" s="98" t="str">
        <f aca="false">IF(F167&lt;=$P$2,"Nov","")</f>
        <v>Nov</v>
      </c>
      <c r="P167" s="97" t="n">
        <v>40</v>
      </c>
      <c r="Q167" s="100" t="n">
        <f aca="false">K167-P167</f>
        <v>0</v>
      </c>
      <c r="R167" s="98" t="n">
        <f aca="false">IFERROR(IF(O167="Nov",(K167/P167-1)),0)</f>
        <v>0</v>
      </c>
      <c r="S167" s="100" t="str">
        <f aca="false">IF(N167&gt;0,IF(O167="","-",IF(R167&lt;0%,"DEGROWTH","GROWTH")))</f>
        <v>GROWTH</v>
      </c>
      <c r="T167" s="101" t="n">
        <v>50</v>
      </c>
      <c r="U167" s="101" t="str">
        <f aca="false">IF(F167&lt;=$V$2,"Dec","")</f>
        <v>Dec</v>
      </c>
      <c r="V167" s="97" t="n">
        <v>50</v>
      </c>
      <c r="W167" s="104" t="n">
        <f aca="false">K167-V167</f>
        <v>-10</v>
      </c>
      <c r="X167" s="103" t="n">
        <f aca="false">IFERROR(IF(U167="Dec",(K167/V167-1)),0)</f>
        <v>-0.2</v>
      </c>
      <c r="Y167" s="104" t="str">
        <f aca="false">IF(T167&gt;0,IF(U167="","-",IF(X167&lt;0%,"DEGROWTH","GROWTH")))</f>
        <v>DEGROWTH</v>
      </c>
      <c r="Z167" s="24" t="n">
        <v>0</v>
      </c>
      <c r="AA167" s="24" t="n">
        <f aca="false">IF(H167&gt;0,1,0)</f>
        <v>0</v>
      </c>
      <c r="AB167" s="3" t="n">
        <v>1000000467</v>
      </c>
      <c r="AC167" s="3"/>
    </row>
    <row r="168" customFormat="false" ht="14.25" hidden="true" customHeight="true" outlineLevel="0" collapsed="false">
      <c r="A168" s="23" t="s">
        <v>133</v>
      </c>
      <c r="B168" s="65" t="s">
        <v>30</v>
      </c>
      <c r="C168" s="65" t="s">
        <v>4353</v>
      </c>
      <c r="D168" s="65" t="n">
        <v>1000000456</v>
      </c>
      <c r="E168" s="66" t="s">
        <v>4354</v>
      </c>
      <c r="F168" s="67" t="n">
        <v>43507</v>
      </c>
      <c r="G168" s="67" t="str">
        <f aca="false">IF(I168&gt;0,"Targeted Dealer","-")</f>
        <v>Targeted Dealer</v>
      </c>
      <c r="H168" s="67"/>
      <c r="I168" s="68" t="n">
        <v>30</v>
      </c>
      <c r="J168" s="68" t="n">
        <f aca="false">I168/$J$1*$E$1</f>
        <v>626.129032258065</v>
      </c>
      <c r="K168" s="97" t="n">
        <v>0</v>
      </c>
      <c r="L168" s="69" t="n">
        <f aca="false">K168-J168</f>
        <v>-626.129032258065</v>
      </c>
      <c r="M168" s="69" t="n">
        <f aca="false">IFERROR((K168/J168%),"-")</f>
        <v>0</v>
      </c>
      <c r="N168" s="100" t="n">
        <v>0</v>
      </c>
      <c r="O168" s="98" t="str">
        <f aca="false">IF(F168&lt;=$P$2,"Nov","")</f>
        <v>Nov</v>
      </c>
      <c r="P168" s="97" t="n">
        <v>0</v>
      </c>
      <c r="Q168" s="100" t="n">
        <f aca="false">K168-P168</f>
        <v>0</v>
      </c>
      <c r="R168" s="98" t="n">
        <f aca="false">IFERROR(IF(O168="Nov",(K168/P168-1)),0)</f>
        <v>0</v>
      </c>
      <c r="S168" s="105" t="b">
        <f aca="false">IF(N168&gt;0,IF(O168="","-",IF(R168&lt;0%,"DEGROWTH","GROWTH")))</f>
        <v>0</v>
      </c>
      <c r="T168" s="101" t="n">
        <v>40</v>
      </c>
      <c r="U168" s="101" t="str">
        <f aca="false">IF(F168&lt;=$V$2,"Dec","")</f>
        <v>Dec</v>
      </c>
      <c r="V168" s="97" t="n">
        <v>40</v>
      </c>
      <c r="W168" s="104" t="n">
        <f aca="false">K168-V168</f>
        <v>-40</v>
      </c>
      <c r="X168" s="103" t="n">
        <f aca="false">IFERROR(IF(U168="Dec",(K168/V168-1)),0)</f>
        <v>-1</v>
      </c>
      <c r="Y168" s="104" t="str">
        <f aca="false">IF(T168&gt;0,IF(U168="","-",IF(X168&lt;0%,"DEGROWTH","GROWTH")))</f>
        <v>DEGROWTH</v>
      </c>
      <c r="Z168" s="24" t="n">
        <v>1</v>
      </c>
      <c r="AA168" s="24" t="n">
        <f aca="false">IF(H168&gt;0,1,0)</f>
        <v>0</v>
      </c>
      <c r="AB168" s="3" t="n">
        <v>1000000456</v>
      </c>
      <c r="AC168" s="3"/>
    </row>
    <row r="169" customFormat="false" ht="14.25" hidden="true" customHeight="true" outlineLevel="0" collapsed="false">
      <c r="A169" s="23" t="s">
        <v>133</v>
      </c>
      <c r="B169" s="65" t="s">
        <v>30</v>
      </c>
      <c r="C169" s="65" t="s">
        <v>903</v>
      </c>
      <c r="D169" s="65" t="n">
        <v>1000000472</v>
      </c>
      <c r="E169" s="66" t="s">
        <v>904</v>
      </c>
      <c r="F169" s="67" t="n">
        <v>43514</v>
      </c>
      <c r="G169" s="67" t="str">
        <f aca="false">IF(I169&gt;0,"Targeted Dealer","-")</f>
        <v>Targeted Dealer</v>
      </c>
      <c r="H169" s="67"/>
      <c r="I169" s="68" t="n">
        <v>120</v>
      </c>
      <c r="J169" s="68" t="n">
        <f aca="false">I169/$J$1*$E$1</f>
        <v>2504.51612903226</v>
      </c>
      <c r="K169" s="97" t="n">
        <v>80</v>
      </c>
      <c r="L169" s="69" t="n">
        <f aca="false">K169-J169</f>
        <v>-2424.51612903226</v>
      </c>
      <c r="M169" s="69" t="n">
        <f aca="false">IFERROR((K169/J169%),"-")</f>
        <v>3.19422977846471</v>
      </c>
      <c r="N169" s="100" t="n">
        <v>120</v>
      </c>
      <c r="O169" s="98" t="str">
        <f aca="false">IF(F169&lt;=$P$2,"Nov","")</f>
        <v>Nov</v>
      </c>
      <c r="P169" s="97" t="n">
        <v>120</v>
      </c>
      <c r="Q169" s="100" t="n">
        <f aca="false">K169-P169</f>
        <v>-40</v>
      </c>
      <c r="R169" s="98" t="n">
        <f aca="false">IFERROR(IF(O169="Nov",(K169/P169-1)),0)</f>
        <v>-0.333333333333333</v>
      </c>
      <c r="S169" s="100" t="str">
        <f aca="false">IF(N169&gt;0,IF(O169="","-",IF(R169&lt;0%,"DEGROWTH","GROWTH")))</f>
        <v>DEGROWTH</v>
      </c>
      <c r="T169" s="101" t="n">
        <v>110</v>
      </c>
      <c r="U169" s="101" t="str">
        <f aca="false">IF(F169&lt;=$V$2,"Dec","")</f>
        <v>Dec</v>
      </c>
      <c r="V169" s="97" t="n">
        <v>110</v>
      </c>
      <c r="W169" s="104" t="n">
        <f aca="false">K169-V169</f>
        <v>-30</v>
      </c>
      <c r="X169" s="103" t="n">
        <f aca="false">IFERROR(IF(U169="Dec",(K169/V169-1)),0)</f>
        <v>-0.272727272727273</v>
      </c>
      <c r="Y169" s="104" t="str">
        <f aca="false">IF(T169&gt;0,IF(U169="","-",IF(X169&lt;0%,"DEGROWTH","GROWTH")))</f>
        <v>DEGROWTH</v>
      </c>
      <c r="Z169" s="24" t="n">
        <v>0</v>
      </c>
      <c r="AA169" s="24" t="n">
        <f aca="false">IF(H169&gt;0,1,0)</f>
        <v>0</v>
      </c>
      <c r="AB169" s="3" t="n">
        <v>1000000472</v>
      </c>
      <c r="AC169" s="3"/>
    </row>
    <row r="170" customFormat="false" ht="14.25" hidden="true" customHeight="true" outlineLevel="0" collapsed="false">
      <c r="A170" s="23" t="s">
        <v>133</v>
      </c>
      <c r="B170" s="65" t="s">
        <v>30</v>
      </c>
      <c r="C170" s="65" t="s">
        <v>905</v>
      </c>
      <c r="D170" s="65" t="n">
        <v>1000000915</v>
      </c>
      <c r="E170" s="66" t="s">
        <v>906</v>
      </c>
      <c r="F170" s="67" t="n">
        <v>43561</v>
      </c>
      <c r="G170" s="67" t="str">
        <f aca="false">IF(I170&gt;0,"Targeted Dealer","-")</f>
        <v>Targeted Dealer</v>
      </c>
      <c r="H170" s="67"/>
      <c r="I170" s="68" t="n">
        <v>120</v>
      </c>
      <c r="J170" s="68" t="n">
        <f aca="false">I170/$J$1*$E$1</f>
        <v>2504.51612903226</v>
      </c>
      <c r="K170" s="97" t="n">
        <v>120</v>
      </c>
      <c r="L170" s="69" t="n">
        <f aca="false">K170-J170</f>
        <v>-2384.51612903226</v>
      </c>
      <c r="M170" s="69" t="n">
        <f aca="false">IFERROR((K170/J170%),"-")</f>
        <v>4.79134466769706</v>
      </c>
      <c r="N170" s="100" t="n">
        <v>80</v>
      </c>
      <c r="O170" s="98" t="str">
        <f aca="false">IF(F170&lt;=$P$2,"Nov","")</f>
        <v>Nov</v>
      </c>
      <c r="P170" s="97" t="n">
        <v>80</v>
      </c>
      <c r="Q170" s="100" t="n">
        <f aca="false">K170-P170</f>
        <v>40</v>
      </c>
      <c r="R170" s="98" t="n">
        <f aca="false">IFERROR(IF(O170="Nov",(K170/P170-1)),0)</f>
        <v>0.5</v>
      </c>
      <c r="S170" s="100" t="str">
        <f aca="false">IF(N170&gt;0,IF(O170="","-",IF(R170&lt;0%,"DEGROWTH","GROWTH")))</f>
        <v>GROWTH</v>
      </c>
      <c r="T170" s="101" t="n">
        <v>40</v>
      </c>
      <c r="U170" s="101" t="str">
        <f aca="false">IF(F170&lt;=$V$2,"Dec","")</f>
        <v>Dec</v>
      </c>
      <c r="V170" s="97" t="n">
        <v>40</v>
      </c>
      <c r="W170" s="104" t="n">
        <f aca="false">K170-V170</f>
        <v>80</v>
      </c>
      <c r="X170" s="103" t="n">
        <f aca="false">IFERROR(IF(U170="Dec",(K170/V170-1)),0)</f>
        <v>2</v>
      </c>
      <c r="Y170" s="104" t="str">
        <f aca="false">IF(T170&gt;0,IF(U170="","-",IF(X170&lt;0%,"DEGROWTH","GROWTH")))</f>
        <v>GROWTH</v>
      </c>
      <c r="Z170" s="24" t="n">
        <v>0</v>
      </c>
      <c r="AA170" s="24" t="n">
        <f aca="false">IF(H170&gt;0,1,0)</f>
        <v>0</v>
      </c>
      <c r="AB170" s="3" t="n">
        <v>1000000915</v>
      </c>
      <c r="AC170" s="3"/>
    </row>
    <row r="171" customFormat="false" ht="14.25" hidden="true" customHeight="true" outlineLevel="0" collapsed="false">
      <c r="A171" s="23" t="s">
        <v>133</v>
      </c>
      <c r="B171" s="65" t="s">
        <v>30</v>
      </c>
      <c r="C171" s="65" t="s">
        <v>907</v>
      </c>
      <c r="D171" s="65" t="n">
        <v>1000000931</v>
      </c>
      <c r="E171" s="66" t="s">
        <v>908</v>
      </c>
      <c r="F171" s="67" t="n">
        <v>43612</v>
      </c>
      <c r="G171" s="67" t="str">
        <f aca="false">IF(I171&gt;0,"Targeted Dealer","-")</f>
        <v>Targeted Dealer</v>
      </c>
      <c r="H171" s="67"/>
      <c r="I171" s="68" t="n">
        <v>40</v>
      </c>
      <c r="J171" s="68" t="n">
        <f aca="false">I171/$J$1*$E$1</f>
        <v>834.838709677419</v>
      </c>
      <c r="K171" s="97" t="n">
        <v>20</v>
      </c>
      <c r="L171" s="69" t="n">
        <f aca="false">K171-J171</f>
        <v>-814.838709677419</v>
      </c>
      <c r="M171" s="69" t="n">
        <f aca="false">IFERROR((K171/J171%),"-")</f>
        <v>2.39567233384853</v>
      </c>
      <c r="N171" s="100" t="n">
        <v>30</v>
      </c>
      <c r="O171" s="98" t="str">
        <f aca="false">IF(F171&lt;=$P$2,"Nov","")</f>
        <v>Nov</v>
      </c>
      <c r="P171" s="97" t="n">
        <v>30</v>
      </c>
      <c r="Q171" s="100" t="n">
        <f aca="false">K171-P171</f>
        <v>-10</v>
      </c>
      <c r="R171" s="98" t="n">
        <f aca="false">IFERROR(IF(O171="Nov",(K171/P171-1)),0)</f>
        <v>-0.333333333333333</v>
      </c>
      <c r="S171" s="100" t="str">
        <f aca="false">IF(N171&gt;0,IF(O171="","-",IF(R171&lt;0%,"DEGROWTH","GROWTH")))</f>
        <v>DEGROWTH</v>
      </c>
      <c r="T171" s="101" t="n">
        <v>45</v>
      </c>
      <c r="U171" s="101" t="str">
        <f aca="false">IF(F171&lt;=$V$2,"Dec","")</f>
        <v>Dec</v>
      </c>
      <c r="V171" s="97" t="n">
        <v>45</v>
      </c>
      <c r="W171" s="104" t="n">
        <f aca="false">K171-V171</f>
        <v>-25</v>
      </c>
      <c r="X171" s="103" t="n">
        <f aca="false">IFERROR(IF(U171="Dec",(K171/V171-1)),0)</f>
        <v>-0.555555555555556</v>
      </c>
      <c r="Y171" s="104" t="str">
        <f aca="false">IF(T171&gt;0,IF(U171="","-",IF(X171&lt;0%,"DEGROWTH","GROWTH")))</f>
        <v>DEGROWTH</v>
      </c>
      <c r="Z171" s="24" t="n">
        <v>0</v>
      </c>
      <c r="AA171" s="24" t="n">
        <f aca="false">IF(H171&gt;0,1,0)</f>
        <v>0</v>
      </c>
      <c r="AB171" s="3" t="n">
        <v>1000000931</v>
      </c>
      <c r="AC171" s="3"/>
    </row>
    <row r="172" customFormat="false" ht="14.25" hidden="true" customHeight="true" outlineLevel="0" collapsed="false">
      <c r="A172" s="23" t="s">
        <v>133</v>
      </c>
      <c r="B172" s="65" t="s">
        <v>30</v>
      </c>
      <c r="C172" s="65" t="s">
        <v>909</v>
      </c>
      <c r="D172" s="65" t="n">
        <v>1000000934</v>
      </c>
      <c r="E172" s="66" t="s">
        <v>910</v>
      </c>
      <c r="F172" s="67" t="n">
        <v>43638</v>
      </c>
      <c r="G172" s="67" t="str">
        <f aca="false">IF(I172&gt;0,"Targeted Dealer","-")</f>
        <v>Targeted Dealer</v>
      </c>
      <c r="H172" s="67"/>
      <c r="I172" s="68" t="n">
        <v>40</v>
      </c>
      <c r="J172" s="68" t="n">
        <f aca="false">I172/$J$1*$E$1</f>
        <v>834.838709677419</v>
      </c>
      <c r="K172" s="97" t="n">
        <v>30</v>
      </c>
      <c r="L172" s="69" t="n">
        <f aca="false">K172-J172</f>
        <v>-804.838709677419</v>
      </c>
      <c r="M172" s="69" t="n">
        <f aca="false">IFERROR((K172/J172%),"-")</f>
        <v>3.5935085007728</v>
      </c>
      <c r="N172" s="100" t="n">
        <v>30</v>
      </c>
      <c r="O172" s="98" t="str">
        <f aca="false">IF(F172&lt;=$P$2,"Nov","")</f>
        <v>Nov</v>
      </c>
      <c r="P172" s="97" t="n">
        <v>30</v>
      </c>
      <c r="Q172" s="100" t="n">
        <f aca="false">K172-P172</f>
        <v>0</v>
      </c>
      <c r="R172" s="98" t="n">
        <f aca="false">IFERROR(IF(O172="Nov",(K172/P172-1)),0)</f>
        <v>0</v>
      </c>
      <c r="S172" s="100" t="str">
        <f aca="false">IF(N172&gt;0,IF(O172="","-",IF(R172&lt;0%,"DEGROWTH","GROWTH")))</f>
        <v>GROWTH</v>
      </c>
      <c r="T172" s="101" t="n">
        <v>50</v>
      </c>
      <c r="U172" s="101" t="str">
        <f aca="false">IF(F172&lt;=$V$2,"Dec","")</f>
        <v>Dec</v>
      </c>
      <c r="V172" s="97" t="n">
        <v>50</v>
      </c>
      <c r="W172" s="104" t="n">
        <f aca="false">K172-V172</f>
        <v>-20</v>
      </c>
      <c r="X172" s="103" t="n">
        <f aca="false">IFERROR(IF(U172="Dec",(K172/V172-1)),0)</f>
        <v>-0.4</v>
      </c>
      <c r="Y172" s="104" t="str">
        <f aca="false">IF(T172&gt;0,IF(U172="","-",IF(X172&lt;0%,"DEGROWTH","GROWTH")))</f>
        <v>DEGROWTH</v>
      </c>
      <c r="Z172" s="24" t="n">
        <v>0</v>
      </c>
      <c r="AA172" s="24" t="n">
        <f aca="false">IF(H172&gt;0,1,0)</f>
        <v>0</v>
      </c>
      <c r="AB172" s="3" t="n">
        <v>1000000934</v>
      </c>
      <c r="AC172" s="3"/>
    </row>
    <row r="173" customFormat="false" ht="14.25" hidden="true" customHeight="true" outlineLevel="0" collapsed="false">
      <c r="A173" s="23" t="s">
        <v>133</v>
      </c>
      <c r="B173" s="65" t="s">
        <v>30</v>
      </c>
      <c r="C173" s="65" t="s">
        <v>4355</v>
      </c>
      <c r="D173" s="65" t="n">
        <v>1000000924</v>
      </c>
      <c r="E173" s="66" t="s">
        <v>4356</v>
      </c>
      <c r="F173" s="67" t="n">
        <v>43703</v>
      </c>
      <c r="G173" s="67" t="str">
        <f aca="false">IF(I173&gt;0,"Targeted Dealer","-")</f>
        <v>-</v>
      </c>
      <c r="H173" s="67" t="s">
        <v>627</v>
      </c>
      <c r="I173" s="68" t="n">
        <v>0</v>
      </c>
      <c r="J173" s="68" t="n">
        <f aca="false">I173/$J$1*$E$1</f>
        <v>0</v>
      </c>
      <c r="K173" s="97" t="n">
        <v>0</v>
      </c>
      <c r="L173" s="69" t="n">
        <f aca="false">K173-J173</f>
        <v>0</v>
      </c>
      <c r="M173" s="69" t="str">
        <f aca="false">IFERROR((K173/J173%),"-")</f>
        <v>-</v>
      </c>
      <c r="N173" s="100" t="n">
        <v>0</v>
      </c>
      <c r="O173" s="98" t="str">
        <f aca="false">IF(F173&lt;=$P$2,"Nov","")</f>
        <v>Nov</v>
      </c>
      <c r="P173" s="97" t="n">
        <v>0</v>
      </c>
      <c r="Q173" s="100" t="n">
        <f aca="false">K173-P173</f>
        <v>0</v>
      </c>
      <c r="R173" s="98" t="n">
        <f aca="false">IFERROR(IF(O173="Nov",(K173/P173-1)),0)</f>
        <v>0</v>
      </c>
      <c r="S173" s="105" t="b">
        <f aca="false">IF(N173&gt;0,IF(O173="","-",IF(R173&lt;0%,"DEGROWTH","GROWTH")))</f>
        <v>0</v>
      </c>
      <c r="T173" s="101" t="n">
        <v>127</v>
      </c>
      <c r="U173" s="101" t="str">
        <f aca="false">IF(F173&lt;=$V$2,"Dec","")</f>
        <v>Dec</v>
      </c>
      <c r="V173" s="97" t="n">
        <v>127</v>
      </c>
      <c r="W173" s="104" t="n">
        <f aca="false">K173-V173</f>
        <v>-127</v>
      </c>
      <c r="X173" s="103" t="n">
        <f aca="false">IFERROR(IF(U173="Dec",(K173/V173-1)),0)</f>
        <v>-1</v>
      </c>
      <c r="Y173" s="104" t="str">
        <f aca="false">IF(T173&gt;0,IF(U173="","-",IF(X173&lt;0%,"DEGROWTH","GROWTH")))</f>
        <v>DEGROWTH</v>
      </c>
      <c r="Z173" s="24" t="n">
        <v>1</v>
      </c>
      <c r="AA173" s="24" t="n">
        <f aca="false">IF(H173&gt;0,1,0)</f>
        <v>1</v>
      </c>
      <c r="AB173" s="3" t="n">
        <v>1000000924</v>
      </c>
      <c r="AC173" s="3"/>
    </row>
    <row r="174" customFormat="false" ht="14.25" hidden="true" customHeight="true" outlineLevel="0" collapsed="false">
      <c r="A174" s="23" t="s">
        <v>133</v>
      </c>
      <c r="B174" s="65" t="s">
        <v>30</v>
      </c>
      <c r="C174" s="65" t="s">
        <v>3628</v>
      </c>
      <c r="D174" s="65" t="n">
        <v>1000000920</v>
      </c>
      <c r="E174" s="66" t="s">
        <v>3629</v>
      </c>
      <c r="F174" s="67" t="n">
        <v>43837</v>
      </c>
      <c r="G174" s="67" t="str">
        <f aca="false">IF(I174&gt;0,"Targeted Dealer","-")</f>
        <v>Targeted Dealer</v>
      </c>
      <c r="H174" s="67"/>
      <c r="I174" s="68" t="n">
        <v>80</v>
      </c>
      <c r="J174" s="68" t="n">
        <f aca="false">I174/$J$1*$E$1</f>
        <v>1669.67741935484</v>
      </c>
      <c r="K174" s="97" t="n">
        <v>20</v>
      </c>
      <c r="L174" s="69" t="n">
        <f aca="false">K174-J174</f>
        <v>-1649.67741935484</v>
      </c>
      <c r="M174" s="69" t="n">
        <f aca="false">IFERROR((K174/J174%),"-")</f>
        <v>1.19783616692427</v>
      </c>
      <c r="N174" s="100" t="n">
        <v>60</v>
      </c>
      <c r="O174" s="98" t="str">
        <f aca="false">IF(F174&lt;=$P$2,"Nov","")</f>
        <v>Nov</v>
      </c>
      <c r="P174" s="97" t="n">
        <v>60</v>
      </c>
      <c r="Q174" s="100" t="n">
        <f aca="false">K174-P174</f>
        <v>-40</v>
      </c>
      <c r="R174" s="98" t="n">
        <f aca="false">IFERROR(IF(O174="Nov",(K174/P174-1)),0)</f>
        <v>-0.666666666666667</v>
      </c>
      <c r="S174" s="100" t="str">
        <f aca="false">IF(N174&gt;0,IF(O174="","-",IF(R174&lt;0%,"DEGROWTH","GROWTH")))</f>
        <v>DEGROWTH</v>
      </c>
      <c r="T174" s="101" t="n">
        <v>45</v>
      </c>
      <c r="U174" s="101" t="str">
        <f aca="false">IF(F174&lt;=$V$2,"Dec","")</f>
        <v>Dec</v>
      </c>
      <c r="V174" s="97" t="n">
        <v>45</v>
      </c>
      <c r="W174" s="104" t="n">
        <f aca="false">K174-V174</f>
        <v>-25</v>
      </c>
      <c r="X174" s="103" t="n">
        <f aca="false">IFERROR(IF(U174="Dec",(K174/V174-1)),0)</f>
        <v>-0.555555555555556</v>
      </c>
      <c r="Y174" s="104" t="str">
        <f aca="false">IF(T174&gt;0,IF(U174="","-",IF(X174&lt;0%,"DEGROWTH","GROWTH")))</f>
        <v>DEGROWTH</v>
      </c>
      <c r="Z174" s="24" t="n">
        <v>0</v>
      </c>
      <c r="AA174" s="24" t="n">
        <f aca="false">IF(H174&gt;0,1,0)</f>
        <v>0</v>
      </c>
      <c r="AB174" s="3" t="n">
        <v>1000000920</v>
      </c>
      <c r="AC174" s="3"/>
    </row>
    <row r="175" customFormat="false" ht="14.25" hidden="true" customHeight="true" outlineLevel="0" collapsed="false">
      <c r="A175" s="23" t="s">
        <v>133</v>
      </c>
      <c r="B175" s="65" t="s">
        <v>30</v>
      </c>
      <c r="C175" s="65" t="s">
        <v>4357</v>
      </c>
      <c r="D175" s="65" t="n">
        <v>1000000928</v>
      </c>
      <c r="E175" s="66" t="s">
        <v>4358</v>
      </c>
      <c r="F175" s="67" t="n">
        <v>44056</v>
      </c>
      <c r="G175" s="67" t="str">
        <f aca="false">IF(I175&gt;0,"Targeted Dealer","-")</f>
        <v>-</v>
      </c>
      <c r="H175" s="67"/>
      <c r="I175" s="68" t="n">
        <v>0</v>
      </c>
      <c r="J175" s="68" t="n">
        <f aca="false">I175/$J$1*$E$1</f>
        <v>0</v>
      </c>
      <c r="K175" s="97" t="n">
        <v>0</v>
      </c>
      <c r="L175" s="69" t="n">
        <f aca="false">K175-J175</f>
        <v>0</v>
      </c>
      <c r="M175" s="69" t="str">
        <f aca="false">IFERROR((K175/J175%),"-")</f>
        <v>-</v>
      </c>
      <c r="N175" s="100" t="n">
        <v>0</v>
      </c>
      <c r="O175" s="98" t="str">
        <f aca="false">IF(F175&lt;=$P$2,"Nov","")</f>
        <v>Nov</v>
      </c>
      <c r="P175" s="97" t="n">
        <v>0</v>
      </c>
      <c r="Q175" s="100" t="n">
        <f aca="false">K175-P175</f>
        <v>0</v>
      </c>
      <c r="R175" s="98" t="n">
        <f aca="false">IFERROR(IF(O175="Nov",(K175/P175-1)),0)</f>
        <v>0</v>
      </c>
      <c r="S175" s="105" t="b">
        <f aca="false">IF(N175&gt;0,IF(O175="","-",IF(R175&lt;0%,"DEGROWTH","GROWTH")))</f>
        <v>0</v>
      </c>
      <c r="T175" s="101" t="n">
        <v>120</v>
      </c>
      <c r="U175" s="101" t="str">
        <f aca="false">IF(F175&lt;=$V$2,"Dec","")</f>
        <v>Dec</v>
      </c>
      <c r="V175" s="97" t="n">
        <v>120</v>
      </c>
      <c r="W175" s="104" t="n">
        <f aca="false">K175-V175</f>
        <v>-120</v>
      </c>
      <c r="X175" s="103" t="n">
        <f aca="false">IFERROR(IF(U175="Dec",(K175/V175-1)),0)</f>
        <v>-1</v>
      </c>
      <c r="Y175" s="104" t="str">
        <f aca="false">IF(T175&gt;0,IF(U175="","-",IF(X175&lt;0%,"DEGROWTH","GROWTH")))</f>
        <v>DEGROWTH</v>
      </c>
      <c r="Z175" s="24" t="n">
        <v>1</v>
      </c>
      <c r="AA175" s="24" t="n">
        <f aca="false">IF(H175&gt;0,1,0)</f>
        <v>0</v>
      </c>
      <c r="AB175" s="3" t="n">
        <v>1000000928</v>
      </c>
      <c r="AC175" s="3"/>
    </row>
    <row r="176" customFormat="false" ht="14.25" hidden="true" customHeight="true" outlineLevel="0" collapsed="false">
      <c r="A176" s="23" t="s">
        <v>133</v>
      </c>
      <c r="B176" s="65" t="s">
        <v>30</v>
      </c>
      <c r="C176" s="65" t="s">
        <v>911</v>
      </c>
      <c r="D176" s="65" t="n">
        <v>1000000914</v>
      </c>
      <c r="E176" s="66" t="s">
        <v>912</v>
      </c>
      <c r="F176" s="67" t="n">
        <v>44060</v>
      </c>
      <c r="G176" s="67" t="str">
        <f aca="false">IF(I176&gt;0,"Targeted Dealer","-")</f>
        <v>Targeted Dealer</v>
      </c>
      <c r="H176" s="67"/>
      <c r="I176" s="68" t="n">
        <v>120</v>
      </c>
      <c r="J176" s="68" t="n">
        <f aca="false">I176/$J$1*$E$1</f>
        <v>2504.51612903226</v>
      </c>
      <c r="K176" s="97" t="n">
        <v>280</v>
      </c>
      <c r="L176" s="69" t="n">
        <f aca="false">K176-J176</f>
        <v>-2224.51612903226</v>
      </c>
      <c r="M176" s="69" t="n">
        <f aca="false">IFERROR((K176/J176%),"-")</f>
        <v>11.1798042246265</v>
      </c>
      <c r="N176" s="100" t="n">
        <v>120</v>
      </c>
      <c r="O176" s="98" t="str">
        <f aca="false">IF(F176&lt;=$P$2,"Nov","")</f>
        <v>Nov</v>
      </c>
      <c r="P176" s="97" t="n">
        <v>120</v>
      </c>
      <c r="Q176" s="100" t="n">
        <f aca="false">K176-P176</f>
        <v>160</v>
      </c>
      <c r="R176" s="98" t="n">
        <f aca="false">IFERROR(IF(O176="Nov",(K176/P176-1)),0)</f>
        <v>1.33333333333333</v>
      </c>
      <c r="S176" s="100" t="str">
        <f aca="false">IF(N176&gt;0,IF(O176="","-",IF(R176&lt;0%,"DEGROWTH","GROWTH")))</f>
        <v>GROWTH</v>
      </c>
      <c r="T176" s="101" t="n">
        <v>0</v>
      </c>
      <c r="U176" s="101" t="str">
        <f aca="false">IF(F176&lt;=$V$2,"Dec","")</f>
        <v>Dec</v>
      </c>
      <c r="V176" s="97" t="n">
        <v>0</v>
      </c>
      <c r="W176" s="104" t="n">
        <f aca="false">K176-V176</f>
        <v>280</v>
      </c>
      <c r="X176" s="103" t="n">
        <f aca="false">IFERROR(IF(U176="Dec",(K176/V176-1)),0)</f>
        <v>0</v>
      </c>
      <c r="Y176" s="106" t="b">
        <f aca="false">IF(T176&gt;0,IF(U176="","-",IF(X176&lt;0%,"DEGROWTH","GROWTH")))</f>
        <v>0</v>
      </c>
      <c r="Z176" s="24" t="n">
        <v>0</v>
      </c>
      <c r="AA176" s="24" t="n">
        <f aca="false">IF(H176&gt;0,1,0)</f>
        <v>0</v>
      </c>
      <c r="AB176" s="3" t="n">
        <v>1000000914</v>
      </c>
      <c r="AC176" s="3"/>
    </row>
    <row r="177" customFormat="false" ht="14.25" hidden="true" customHeight="true" outlineLevel="0" collapsed="false">
      <c r="A177" s="23" t="s">
        <v>133</v>
      </c>
      <c r="B177" s="65" t="s">
        <v>30</v>
      </c>
      <c r="C177" s="65" t="s">
        <v>913</v>
      </c>
      <c r="D177" s="65" t="n">
        <v>1000000930</v>
      </c>
      <c r="E177" s="66" t="s">
        <v>914</v>
      </c>
      <c r="F177" s="67" t="n">
        <v>44067</v>
      </c>
      <c r="G177" s="67" t="str">
        <f aca="false">IF(I177&gt;0,"Targeted Dealer","-")</f>
        <v>Targeted Dealer</v>
      </c>
      <c r="H177" s="67"/>
      <c r="I177" s="68" t="n">
        <v>120</v>
      </c>
      <c r="J177" s="68" t="n">
        <f aca="false">I177/$J$1*$E$1</f>
        <v>2504.51612903226</v>
      </c>
      <c r="K177" s="97" t="n">
        <v>120</v>
      </c>
      <c r="L177" s="69" t="n">
        <f aca="false">K177-J177</f>
        <v>-2384.51612903226</v>
      </c>
      <c r="M177" s="69" t="n">
        <f aca="false">IFERROR((K177/J177%),"-")</f>
        <v>4.79134466769706</v>
      </c>
      <c r="N177" s="100" t="n">
        <v>130</v>
      </c>
      <c r="O177" s="98" t="str">
        <f aca="false">IF(F177&lt;=$P$2,"Nov","")</f>
        <v>Nov</v>
      </c>
      <c r="P177" s="97" t="n">
        <v>130</v>
      </c>
      <c r="Q177" s="100" t="n">
        <f aca="false">K177-P177</f>
        <v>-10</v>
      </c>
      <c r="R177" s="98" t="n">
        <f aca="false">IFERROR(IF(O177="Nov",(K177/P177-1)),0)</f>
        <v>-0.0769230769230769</v>
      </c>
      <c r="S177" s="100" t="str">
        <f aca="false">IF(N177&gt;0,IF(O177="","-",IF(R177&lt;0%,"DEGROWTH","GROWTH")))</f>
        <v>DEGROWTH</v>
      </c>
      <c r="T177" s="101" t="n">
        <v>125</v>
      </c>
      <c r="U177" s="101" t="str">
        <f aca="false">IF(F177&lt;=$V$2,"Dec","")</f>
        <v>Dec</v>
      </c>
      <c r="V177" s="97" t="n">
        <v>125</v>
      </c>
      <c r="W177" s="104" t="n">
        <f aca="false">K177-V177</f>
        <v>-5</v>
      </c>
      <c r="X177" s="103" t="n">
        <f aca="false">IFERROR(IF(U177="Dec",(K177/V177-1)),0)</f>
        <v>-0.04</v>
      </c>
      <c r="Y177" s="104" t="str">
        <f aca="false">IF(T177&gt;0,IF(U177="","-",IF(X177&lt;0%,"DEGROWTH","GROWTH")))</f>
        <v>DEGROWTH</v>
      </c>
      <c r="Z177" s="24" t="n">
        <v>0</v>
      </c>
      <c r="AA177" s="24" t="n">
        <f aca="false">IF(H177&gt;0,1,0)</f>
        <v>0</v>
      </c>
      <c r="AB177" s="3" t="n">
        <v>1000000930</v>
      </c>
      <c r="AC177" s="3"/>
    </row>
    <row r="178" customFormat="false" ht="14.25" hidden="true" customHeight="true" outlineLevel="0" collapsed="false">
      <c r="A178" s="23" t="s">
        <v>133</v>
      </c>
      <c r="B178" s="65" t="s">
        <v>30</v>
      </c>
      <c r="C178" s="65" t="s">
        <v>915</v>
      </c>
      <c r="D178" s="65" t="n">
        <v>1000000922</v>
      </c>
      <c r="E178" s="66" t="s">
        <v>916</v>
      </c>
      <c r="F178" s="67" t="n">
        <v>44107</v>
      </c>
      <c r="G178" s="67" t="str">
        <f aca="false">IF(I178&gt;0,"Targeted Dealer","-")</f>
        <v>Targeted Dealer</v>
      </c>
      <c r="H178" s="67"/>
      <c r="I178" s="68" t="n">
        <v>80</v>
      </c>
      <c r="J178" s="68" t="n">
        <f aca="false">I178/$J$1*$E$1</f>
        <v>1669.67741935484</v>
      </c>
      <c r="K178" s="97" t="n">
        <v>80</v>
      </c>
      <c r="L178" s="69" t="n">
        <f aca="false">K178-J178</f>
        <v>-1589.67741935484</v>
      </c>
      <c r="M178" s="69" t="n">
        <f aca="false">IFERROR((K178/J178%),"-")</f>
        <v>4.79134466769706</v>
      </c>
      <c r="N178" s="100" t="n">
        <v>80</v>
      </c>
      <c r="O178" s="98" t="str">
        <f aca="false">IF(F178&lt;=$P$2,"Nov","")</f>
        <v>Nov</v>
      </c>
      <c r="P178" s="97" t="n">
        <v>80</v>
      </c>
      <c r="Q178" s="100" t="n">
        <f aca="false">K178-P178</f>
        <v>0</v>
      </c>
      <c r="R178" s="98" t="n">
        <f aca="false">IFERROR(IF(O178="Nov",(K178/P178-1)),0)</f>
        <v>0</v>
      </c>
      <c r="S178" s="100" t="str">
        <f aca="false">IF(N178&gt;0,IF(O178="","-",IF(R178&lt;0%,"DEGROWTH","GROWTH")))</f>
        <v>GROWTH</v>
      </c>
      <c r="T178" s="101" t="n">
        <v>80</v>
      </c>
      <c r="U178" s="101" t="str">
        <f aca="false">IF(F178&lt;=$V$2,"Dec","")</f>
        <v>Dec</v>
      </c>
      <c r="V178" s="97" t="n">
        <v>80</v>
      </c>
      <c r="W178" s="104" t="n">
        <f aca="false">K178-V178</f>
        <v>0</v>
      </c>
      <c r="X178" s="103" t="n">
        <f aca="false">IFERROR(IF(U178="Dec",(K178/V178-1)),0)</f>
        <v>0</v>
      </c>
      <c r="Y178" s="104" t="str">
        <f aca="false">IF(T178&gt;0,IF(U178="","-",IF(X178&lt;0%,"DEGROWTH","GROWTH")))</f>
        <v>GROWTH</v>
      </c>
      <c r="Z178" s="24" t="n">
        <v>0</v>
      </c>
      <c r="AA178" s="24" t="n">
        <f aca="false">IF(H178&gt;0,1,0)</f>
        <v>0</v>
      </c>
      <c r="AB178" s="3" t="n">
        <v>1000000922</v>
      </c>
      <c r="AC178" s="3"/>
    </row>
    <row r="179" customFormat="false" ht="14.25" hidden="true" customHeight="true" outlineLevel="0" collapsed="false">
      <c r="A179" s="23" t="s">
        <v>133</v>
      </c>
      <c r="B179" s="65" t="s">
        <v>30</v>
      </c>
      <c r="C179" s="65" t="s">
        <v>917</v>
      </c>
      <c r="D179" s="65" t="n">
        <v>1000000918</v>
      </c>
      <c r="E179" s="66" t="s">
        <v>918</v>
      </c>
      <c r="F179" s="67" t="n">
        <v>44144</v>
      </c>
      <c r="G179" s="67" t="str">
        <f aca="false">IF(I179&gt;0,"Targeted Dealer","-")</f>
        <v>Targeted Dealer</v>
      </c>
      <c r="H179" s="67" t="s">
        <v>627</v>
      </c>
      <c r="I179" s="68" t="n">
        <v>350</v>
      </c>
      <c r="J179" s="68" t="n">
        <f aca="false">I179/$J$1*$E$1</f>
        <v>7304.83870967742</v>
      </c>
      <c r="K179" s="97" t="n">
        <v>360</v>
      </c>
      <c r="L179" s="69" t="n">
        <f aca="false">K179-J179</f>
        <v>-6944.83870967742</v>
      </c>
      <c r="M179" s="69" t="n">
        <f aca="false">IFERROR((K179/J179%),"-")</f>
        <v>4.92824022963127</v>
      </c>
      <c r="N179" s="100" t="n">
        <v>400</v>
      </c>
      <c r="O179" s="98" t="str">
        <f aca="false">IF(F179&lt;=$P$2,"Nov","")</f>
        <v>Nov</v>
      </c>
      <c r="P179" s="97" t="n">
        <v>400</v>
      </c>
      <c r="Q179" s="100" t="n">
        <f aca="false">K179-P179</f>
        <v>-40</v>
      </c>
      <c r="R179" s="98" t="n">
        <f aca="false">IFERROR(IF(O179="Nov",(K179/P179-1)),0)</f>
        <v>-0.1</v>
      </c>
      <c r="S179" s="100" t="str">
        <f aca="false">IF(N179&gt;0,IF(O179="","-",IF(R179&lt;0%,"DEGROWTH","GROWTH")))</f>
        <v>DEGROWTH</v>
      </c>
      <c r="T179" s="101" t="n">
        <v>240</v>
      </c>
      <c r="U179" s="101" t="str">
        <f aca="false">IF(F179&lt;=$V$2,"Dec","")</f>
        <v>Dec</v>
      </c>
      <c r="V179" s="97" t="n">
        <v>240</v>
      </c>
      <c r="W179" s="104" t="n">
        <f aca="false">K179-V179</f>
        <v>120</v>
      </c>
      <c r="X179" s="103" t="n">
        <f aca="false">IFERROR(IF(U179="Dec",(K179/V179-1)),0)</f>
        <v>0.5</v>
      </c>
      <c r="Y179" s="104" t="str">
        <f aca="false">IF(T179&gt;0,IF(U179="","-",IF(X179&lt;0%,"DEGROWTH","GROWTH")))</f>
        <v>GROWTH</v>
      </c>
      <c r="Z179" s="24" t="n">
        <v>0</v>
      </c>
      <c r="AA179" s="24" t="n">
        <f aca="false">IF(H179&gt;0,1,0)</f>
        <v>1</v>
      </c>
      <c r="AB179" s="3" t="n">
        <v>1000000918</v>
      </c>
      <c r="AC179" s="3"/>
    </row>
    <row r="180" customFormat="false" ht="14.25" hidden="true" customHeight="true" outlineLevel="0" collapsed="false">
      <c r="A180" s="23" t="s">
        <v>133</v>
      </c>
      <c r="B180" s="65" t="s">
        <v>30</v>
      </c>
      <c r="C180" s="65" t="s">
        <v>501</v>
      </c>
      <c r="D180" s="65" t="n">
        <v>1000000923</v>
      </c>
      <c r="E180" s="66" t="s">
        <v>4359</v>
      </c>
      <c r="F180" s="67" t="n">
        <v>44180</v>
      </c>
      <c r="G180" s="67" t="str">
        <f aca="false">IF(I180&gt;0,"Targeted Dealer","-")</f>
        <v>Targeted Dealer</v>
      </c>
      <c r="H180" s="67"/>
      <c r="I180" s="68" t="n">
        <v>40</v>
      </c>
      <c r="J180" s="68" t="n">
        <f aca="false">I180/$J$1*$E$1</f>
        <v>834.838709677419</v>
      </c>
      <c r="K180" s="97" t="n">
        <v>0</v>
      </c>
      <c r="L180" s="69" t="n">
        <f aca="false">K180-J180</f>
        <v>-834.838709677419</v>
      </c>
      <c r="M180" s="69" t="n">
        <f aca="false">IFERROR((K180/J180%),"-")</f>
        <v>0</v>
      </c>
      <c r="N180" s="100" t="n">
        <v>0</v>
      </c>
      <c r="O180" s="98" t="str">
        <f aca="false">IF(F180&lt;=$P$2,"Nov","")</f>
        <v>Nov</v>
      </c>
      <c r="P180" s="97" t="n">
        <v>0</v>
      </c>
      <c r="Q180" s="100" t="n">
        <f aca="false">K180-P180</f>
        <v>0</v>
      </c>
      <c r="R180" s="98" t="n">
        <f aca="false">IFERROR(IF(O180="Nov",(K180/P180-1)),0)</f>
        <v>0</v>
      </c>
      <c r="S180" s="105" t="b">
        <f aca="false">IF(N180&gt;0,IF(O180="","-",IF(R180&lt;0%,"DEGROWTH","GROWTH")))</f>
        <v>0</v>
      </c>
      <c r="T180" s="101" t="n">
        <v>50</v>
      </c>
      <c r="U180" s="101" t="str">
        <f aca="false">IF(F180&lt;=$V$2,"Dec","")</f>
        <v>Dec</v>
      </c>
      <c r="V180" s="97" t="n">
        <v>50</v>
      </c>
      <c r="W180" s="104" t="n">
        <f aca="false">K180-V180</f>
        <v>-50</v>
      </c>
      <c r="X180" s="103" t="n">
        <f aca="false">IFERROR(IF(U180="Dec",(K180/V180-1)),0)</f>
        <v>-1</v>
      </c>
      <c r="Y180" s="104" t="str">
        <f aca="false">IF(T180&gt;0,IF(U180="","-",IF(X180&lt;0%,"DEGROWTH","GROWTH")))</f>
        <v>DEGROWTH</v>
      </c>
      <c r="Z180" s="24" t="n">
        <v>1</v>
      </c>
      <c r="AA180" s="24" t="n">
        <f aca="false">IF(H180&gt;0,1,0)</f>
        <v>0</v>
      </c>
      <c r="AB180" s="3" t="n">
        <v>1000000923</v>
      </c>
      <c r="AC180" s="3"/>
    </row>
    <row r="181" customFormat="false" ht="14.25" hidden="true" customHeight="true" outlineLevel="0" collapsed="false">
      <c r="A181" s="23" t="s">
        <v>133</v>
      </c>
      <c r="B181" s="65" t="s">
        <v>30</v>
      </c>
      <c r="C181" s="65" t="s">
        <v>919</v>
      </c>
      <c r="D181" s="65" t="n">
        <v>1000000916</v>
      </c>
      <c r="E181" s="66" t="s">
        <v>920</v>
      </c>
      <c r="F181" s="67" t="n">
        <v>44270</v>
      </c>
      <c r="G181" s="67" t="str">
        <f aca="false">IF(I181&gt;0,"Targeted Dealer","-")</f>
        <v>Targeted Dealer</v>
      </c>
      <c r="H181" s="67"/>
      <c r="I181" s="68" t="n">
        <v>140</v>
      </c>
      <c r="J181" s="68" t="n">
        <f aca="false">I181/$J$1*$E$1</f>
        <v>2921.93548387097</v>
      </c>
      <c r="K181" s="97" t="n">
        <v>67.5</v>
      </c>
      <c r="L181" s="69" t="n">
        <f aca="false">K181-J181</f>
        <v>-2854.43548387097</v>
      </c>
      <c r="M181" s="69" t="n">
        <f aca="false">IFERROR((K181/J181%),"-")</f>
        <v>2.31011260763966</v>
      </c>
      <c r="N181" s="100" t="n">
        <v>140</v>
      </c>
      <c r="O181" s="98" t="str">
        <f aca="false">IF(F181&lt;=$P$2,"Nov","")</f>
        <v>Nov</v>
      </c>
      <c r="P181" s="97" t="n">
        <v>140</v>
      </c>
      <c r="Q181" s="100" t="n">
        <f aca="false">K181-P181</f>
        <v>-72.5</v>
      </c>
      <c r="R181" s="98" t="n">
        <f aca="false">IFERROR(IF(O181="Nov",(K181/P181-1)),0)</f>
        <v>-0.517857142857143</v>
      </c>
      <c r="S181" s="100" t="str">
        <f aca="false">IF(N181&gt;0,IF(O181="","-",IF(R181&lt;0%,"DEGROWTH","GROWTH")))</f>
        <v>DEGROWTH</v>
      </c>
      <c r="T181" s="101" t="n">
        <v>100</v>
      </c>
      <c r="U181" s="101" t="str">
        <f aca="false">IF(F181&lt;=$V$2,"Dec","")</f>
        <v>Dec</v>
      </c>
      <c r="V181" s="97" t="n">
        <v>100</v>
      </c>
      <c r="W181" s="104" t="n">
        <f aca="false">K181-V181</f>
        <v>-32.5</v>
      </c>
      <c r="X181" s="103" t="n">
        <f aca="false">IFERROR(IF(U181="Dec",(K181/V181-1)),0)</f>
        <v>-0.325</v>
      </c>
      <c r="Y181" s="104" t="str">
        <f aca="false">IF(T181&gt;0,IF(U181="","-",IF(X181&lt;0%,"DEGROWTH","GROWTH")))</f>
        <v>DEGROWTH</v>
      </c>
      <c r="Z181" s="24" t="n">
        <v>0</v>
      </c>
      <c r="AA181" s="24" t="n">
        <f aca="false">IF(H181&gt;0,1,0)</f>
        <v>0</v>
      </c>
      <c r="AB181" s="3" t="n">
        <v>1000000916</v>
      </c>
      <c r="AC181" s="3"/>
    </row>
    <row r="182" customFormat="false" ht="14.25" hidden="true" customHeight="true" outlineLevel="0" collapsed="false">
      <c r="A182" s="23" t="s">
        <v>133</v>
      </c>
      <c r="B182" s="65" t="s">
        <v>30</v>
      </c>
      <c r="C182" s="65" t="s">
        <v>4360</v>
      </c>
      <c r="D182" s="65" t="n">
        <v>1000000932</v>
      </c>
      <c r="E182" s="66" t="s">
        <v>4361</v>
      </c>
      <c r="F182" s="67" t="n">
        <v>44271</v>
      </c>
      <c r="G182" s="67" t="str">
        <f aca="false">IF(I182&gt;0,"Targeted Dealer","-")</f>
        <v>Targeted Dealer</v>
      </c>
      <c r="H182" s="67"/>
      <c r="I182" s="68" t="n">
        <v>80</v>
      </c>
      <c r="J182" s="68" t="n">
        <f aca="false">I182/$J$1*$E$1</f>
        <v>1669.67741935484</v>
      </c>
      <c r="K182" s="97" t="n">
        <v>0</v>
      </c>
      <c r="L182" s="69" t="n">
        <f aca="false">K182-J182</f>
        <v>-1669.67741935484</v>
      </c>
      <c r="M182" s="69" t="n">
        <f aca="false">IFERROR((K182/J182%),"-")</f>
        <v>0</v>
      </c>
      <c r="N182" s="100" t="n">
        <v>0</v>
      </c>
      <c r="O182" s="98" t="str">
        <f aca="false">IF(F182&lt;=$P$2,"Nov","")</f>
        <v>Nov</v>
      </c>
      <c r="P182" s="97" t="n">
        <v>0</v>
      </c>
      <c r="Q182" s="100" t="n">
        <f aca="false">K182-P182</f>
        <v>0</v>
      </c>
      <c r="R182" s="98" t="n">
        <f aca="false">IFERROR(IF(O182="Nov",(K182/P182-1)),0)</f>
        <v>0</v>
      </c>
      <c r="S182" s="105" t="b">
        <f aca="false">IF(N182&gt;0,IF(O182="","-",IF(R182&lt;0%,"DEGROWTH","GROWTH")))</f>
        <v>0</v>
      </c>
      <c r="T182" s="101" t="n">
        <v>270</v>
      </c>
      <c r="U182" s="101" t="str">
        <f aca="false">IF(F182&lt;=$V$2,"Dec","")</f>
        <v>Dec</v>
      </c>
      <c r="V182" s="97" t="n">
        <v>270</v>
      </c>
      <c r="W182" s="104" t="n">
        <f aca="false">K182-V182</f>
        <v>-270</v>
      </c>
      <c r="X182" s="103" t="n">
        <f aca="false">IFERROR(IF(U182="Dec",(K182/V182-1)),0)</f>
        <v>-1</v>
      </c>
      <c r="Y182" s="104" t="str">
        <f aca="false">IF(T182&gt;0,IF(U182="","-",IF(X182&lt;0%,"DEGROWTH","GROWTH")))</f>
        <v>DEGROWTH</v>
      </c>
      <c r="Z182" s="24" t="n">
        <v>1</v>
      </c>
      <c r="AA182" s="24" t="n">
        <f aca="false">IF(H182&gt;0,1,0)</f>
        <v>0</v>
      </c>
      <c r="AB182" s="3" t="n">
        <v>1000000932</v>
      </c>
      <c r="AC182" s="3"/>
    </row>
    <row r="183" customFormat="false" ht="14.25" hidden="true" customHeight="true" outlineLevel="0" collapsed="false">
      <c r="A183" s="23" t="s">
        <v>133</v>
      </c>
      <c r="B183" s="65" t="s">
        <v>30</v>
      </c>
      <c r="C183" s="65" t="s">
        <v>921</v>
      </c>
      <c r="D183" s="65" t="n">
        <v>1000000929</v>
      </c>
      <c r="E183" s="66" t="s">
        <v>922</v>
      </c>
      <c r="F183" s="67" t="n">
        <v>44387</v>
      </c>
      <c r="G183" s="67" t="str">
        <f aca="false">IF(I183&gt;0,"Targeted Dealer","-")</f>
        <v>Targeted Dealer</v>
      </c>
      <c r="H183" s="67"/>
      <c r="I183" s="68" t="n">
        <v>160</v>
      </c>
      <c r="J183" s="68" t="n">
        <f aca="false">I183/$J$1*$E$1</f>
        <v>3339.35483870968</v>
      </c>
      <c r="K183" s="97" t="n">
        <v>120</v>
      </c>
      <c r="L183" s="69" t="n">
        <f aca="false">K183-J183</f>
        <v>-3219.35483870968</v>
      </c>
      <c r="M183" s="69" t="n">
        <f aca="false">IFERROR((K183/J183%),"-")</f>
        <v>3.5935085007728</v>
      </c>
      <c r="N183" s="100" t="n">
        <v>240</v>
      </c>
      <c r="O183" s="98" t="str">
        <f aca="false">IF(F183&lt;=$P$2,"Nov","")</f>
        <v>Nov</v>
      </c>
      <c r="P183" s="97" t="n">
        <v>240</v>
      </c>
      <c r="Q183" s="100" t="n">
        <f aca="false">K183-P183</f>
        <v>-120</v>
      </c>
      <c r="R183" s="98" t="n">
        <f aca="false">IFERROR(IF(O183="Nov",(K183/P183-1)),0)</f>
        <v>-0.5</v>
      </c>
      <c r="S183" s="100" t="str">
        <f aca="false">IF(N183&gt;0,IF(O183="","-",IF(R183&lt;0%,"DEGROWTH","GROWTH")))</f>
        <v>DEGROWTH</v>
      </c>
      <c r="T183" s="101" t="n">
        <v>50</v>
      </c>
      <c r="U183" s="101" t="str">
        <f aca="false">IF(F183&lt;=$V$2,"Dec","")</f>
        <v>Dec</v>
      </c>
      <c r="V183" s="97" t="n">
        <v>50</v>
      </c>
      <c r="W183" s="104" t="n">
        <f aca="false">K183-V183</f>
        <v>70</v>
      </c>
      <c r="X183" s="103" t="n">
        <f aca="false">IFERROR(IF(U183="Dec",(K183/V183-1)),0)</f>
        <v>1.4</v>
      </c>
      <c r="Y183" s="104" t="str">
        <f aca="false">IF(T183&gt;0,IF(U183="","-",IF(X183&lt;0%,"DEGROWTH","GROWTH")))</f>
        <v>GROWTH</v>
      </c>
      <c r="Z183" s="24" t="n">
        <v>0</v>
      </c>
      <c r="AA183" s="24" t="n">
        <f aca="false">IF(H183&gt;0,1,0)</f>
        <v>0</v>
      </c>
      <c r="AB183" s="3" t="n">
        <v>1000000929</v>
      </c>
      <c r="AC183" s="3"/>
    </row>
    <row r="184" customFormat="false" ht="14.25" hidden="true" customHeight="true" outlineLevel="0" collapsed="false">
      <c r="A184" s="23" t="s">
        <v>133</v>
      </c>
      <c r="B184" s="65" t="s">
        <v>30</v>
      </c>
      <c r="C184" s="65" t="s">
        <v>923</v>
      </c>
      <c r="D184" s="65" t="n">
        <v>1000000919</v>
      </c>
      <c r="E184" s="66" t="s">
        <v>924</v>
      </c>
      <c r="F184" s="67" t="n">
        <v>44459</v>
      </c>
      <c r="G184" s="67" t="str">
        <f aca="false">IF(I184&gt;0,"Targeted Dealer","-")</f>
        <v>Targeted Dealer</v>
      </c>
      <c r="H184" s="67"/>
      <c r="I184" s="68" t="n">
        <v>80</v>
      </c>
      <c r="J184" s="68" t="n">
        <f aca="false">I184/$J$1*$E$1</f>
        <v>1669.67741935484</v>
      </c>
      <c r="K184" s="97" t="n">
        <v>120</v>
      </c>
      <c r="L184" s="69" t="n">
        <f aca="false">K184-J184</f>
        <v>-1549.67741935484</v>
      </c>
      <c r="M184" s="69" t="n">
        <f aca="false">IFERROR((K184/J184%),"-")</f>
        <v>7.18701700154559</v>
      </c>
      <c r="N184" s="100" t="n">
        <v>60</v>
      </c>
      <c r="O184" s="98" t="str">
        <f aca="false">IF(F184&lt;=$P$2,"Nov","")</f>
        <v>Nov</v>
      </c>
      <c r="P184" s="97" t="n">
        <v>60</v>
      </c>
      <c r="Q184" s="100" t="n">
        <f aca="false">K184-P184</f>
        <v>60</v>
      </c>
      <c r="R184" s="98" t="n">
        <f aca="false">IFERROR(IF(O184="Nov",(K184/P184-1)),0)</f>
        <v>1</v>
      </c>
      <c r="S184" s="100" t="str">
        <f aca="false">IF(N184&gt;0,IF(O184="","-",IF(R184&lt;0%,"DEGROWTH","GROWTH")))</f>
        <v>GROWTH</v>
      </c>
      <c r="T184" s="101" t="n">
        <v>40</v>
      </c>
      <c r="U184" s="101" t="str">
        <f aca="false">IF(F184&lt;=$V$2,"Dec","")</f>
        <v>Dec</v>
      </c>
      <c r="V184" s="97" t="n">
        <v>40</v>
      </c>
      <c r="W184" s="104" t="n">
        <f aca="false">K184-V184</f>
        <v>80</v>
      </c>
      <c r="X184" s="103" t="n">
        <f aca="false">IFERROR(IF(U184="Dec",(K184/V184-1)),0)</f>
        <v>2</v>
      </c>
      <c r="Y184" s="104" t="str">
        <f aca="false">IF(T184&gt;0,IF(U184="","-",IF(X184&lt;0%,"DEGROWTH","GROWTH")))</f>
        <v>GROWTH</v>
      </c>
      <c r="Z184" s="24" t="n">
        <v>0</v>
      </c>
      <c r="AA184" s="24" t="n">
        <f aca="false">IF(H184&gt;0,1,0)</f>
        <v>0</v>
      </c>
      <c r="AB184" s="3" t="n">
        <v>1000000919</v>
      </c>
      <c r="AC184" s="3"/>
    </row>
    <row r="185" customFormat="false" ht="14.25" hidden="true" customHeight="true" outlineLevel="0" collapsed="false">
      <c r="A185" s="23" t="s">
        <v>133</v>
      </c>
      <c r="B185" s="65" t="s">
        <v>30</v>
      </c>
      <c r="C185" s="65" t="s">
        <v>925</v>
      </c>
      <c r="D185" s="65" t="n">
        <v>1000000925</v>
      </c>
      <c r="E185" s="66" t="s">
        <v>926</v>
      </c>
      <c r="F185" s="67" t="n">
        <v>44533</v>
      </c>
      <c r="G185" s="67" t="str">
        <f aca="false">IF(I185&gt;0,"Targeted Dealer","-")</f>
        <v>Targeted Dealer</v>
      </c>
      <c r="H185" s="67"/>
      <c r="I185" s="68" t="n">
        <v>240</v>
      </c>
      <c r="J185" s="68" t="n">
        <f aca="false">I185/$J$1*$E$1</f>
        <v>5009.03225806452</v>
      </c>
      <c r="K185" s="97" t="n">
        <v>40</v>
      </c>
      <c r="L185" s="69" t="n">
        <f aca="false">K185-J185</f>
        <v>-4969.03225806452</v>
      </c>
      <c r="M185" s="69" t="n">
        <f aca="false">IFERROR((K185/J185%),"-")</f>
        <v>0.798557444616177</v>
      </c>
      <c r="N185" s="100" t="n">
        <v>170</v>
      </c>
      <c r="O185" s="98" t="str">
        <f aca="false">IF(F185&lt;=$P$2,"Nov","")</f>
        <v>Nov</v>
      </c>
      <c r="P185" s="97" t="n">
        <v>170</v>
      </c>
      <c r="Q185" s="100" t="n">
        <f aca="false">K185-P185</f>
        <v>-130</v>
      </c>
      <c r="R185" s="98" t="n">
        <f aca="false">IFERROR(IF(O185="Nov",(K185/P185-1)),0)</f>
        <v>-0.764705882352941</v>
      </c>
      <c r="S185" s="100" t="str">
        <f aca="false">IF(N185&gt;0,IF(O185="","-",IF(R185&lt;0%,"DEGROWTH","GROWTH")))</f>
        <v>DEGROWTH</v>
      </c>
      <c r="T185" s="101" t="n">
        <v>225</v>
      </c>
      <c r="U185" s="101" t="str">
        <f aca="false">IF(F185&lt;=$V$2,"Dec","")</f>
        <v>Dec</v>
      </c>
      <c r="V185" s="97" t="n">
        <v>225</v>
      </c>
      <c r="W185" s="104" t="n">
        <f aca="false">K185-V185</f>
        <v>-185</v>
      </c>
      <c r="X185" s="103" t="n">
        <f aca="false">IFERROR(IF(U185="Dec",(K185/V185-1)),0)</f>
        <v>-0.822222222222222</v>
      </c>
      <c r="Y185" s="104" t="str">
        <f aca="false">IF(T185&gt;0,IF(U185="","-",IF(X185&lt;0%,"DEGROWTH","GROWTH")))</f>
        <v>DEGROWTH</v>
      </c>
      <c r="Z185" s="24" t="n">
        <v>0</v>
      </c>
      <c r="AA185" s="24" t="n">
        <f aca="false">IF(H185&gt;0,1,0)</f>
        <v>0</v>
      </c>
      <c r="AB185" s="3" t="n">
        <v>1000000925</v>
      </c>
      <c r="AC185" s="3"/>
    </row>
    <row r="186" customFormat="false" ht="14.25" hidden="true" customHeight="true" outlineLevel="0" collapsed="false">
      <c r="A186" s="23" t="s">
        <v>133</v>
      </c>
      <c r="B186" s="65" t="s">
        <v>30</v>
      </c>
      <c r="C186" s="65" t="s">
        <v>927</v>
      </c>
      <c r="D186" s="65" t="n">
        <v>1000000927</v>
      </c>
      <c r="E186" s="66" t="s">
        <v>928</v>
      </c>
      <c r="F186" s="67" t="n">
        <v>44537</v>
      </c>
      <c r="G186" s="67" t="str">
        <f aca="false">IF(I186&gt;0,"Targeted Dealer","-")</f>
        <v>Targeted Dealer</v>
      </c>
      <c r="H186" s="67"/>
      <c r="I186" s="68" t="n">
        <v>40</v>
      </c>
      <c r="J186" s="68" t="n">
        <f aca="false">I186/$J$1*$E$1</f>
        <v>834.838709677419</v>
      </c>
      <c r="K186" s="97" t="n">
        <v>40</v>
      </c>
      <c r="L186" s="69" t="n">
        <f aca="false">K186-J186</f>
        <v>-794.838709677419</v>
      </c>
      <c r="M186" s="69" t="n">
        <f aca="false">IFERROR((K186/J186%),"-")</f>
        <v>4.79134466769706</v>
      </c>
      <c r="N186" s="100" t="n">
        <v>20</v>
      </c>
      <c r="O186" s="98" t="str">
        <f aca="false">IF(F186&lt;=$P$2,"Nov","")</f>
        <v>Nov</v>
      </c>
      <c r="P186" s="97" t="n">
        <v>20</v>
      </c>
      <c r="Q186" s="100" t="n">
        <f aca="false">K186-P186</f>
        <v>20</v>
      </c>
      <c r="R186" s="98" t="n">
        <f aca="false">IFERROR(IF(O186="Nov",(K186/P186-1)),0)</f>
        <v>1</v>
      </c>
      <c r="S186" s="100" t="str">
        <f aca="false">IF(N186&gt;0,IF(O186="","-",IF(R186&lt;0%,"DEGROWTH","GROWTH")))</f>
        <v>GROWTH</v>
      </c>
      <c r="T186" s="101" t="n">
        <v>48.5</v>
      </c>
      <c r="U186" s="101" t="str">
        <f aca="false">IF(F186&lt;=$V$2,"Dec","")</f>
        <v>Dec</v>
      </c>
      <c r="V186" s="97" t="n">
        <v>48.5</v>
      </c>
      <c r="W186" s="104" t="n">
        <f aca="false">K186-V186</f>
        <v>-8.5</v>
      </c>
      <c r="X186" s="103" t="n">
        <f aca="false">IFERROR(IF(U186="Dec",(K186/V186-1)),0)</f>
        <v>-0.175257731958763</v>
      </c>
      <c r="Y186" s="104" t="str">
        <f aca="false">IF(T186&gt;0,IF(U186="","-",IF(X186&lt;0%,"DEGROWTH","GROWTH")))</f>
        <v>DEGROWTH</v>
      </c>
      <c r="Z186" s="24" t="n">
        <v>0</v>
      </c>
      <c r="AA186" s="24" t="n">
        <f aca="false">IF(H186&gt;0,1,0)</f>
        <v>0</v>
      </c>
      <c r="AB186" s="3" t="n">
        <v>1000000927</v>
      </c>
      <c r="AC186" s="3"/>
    </row>
    <row r="187" customFormat="false" ht="14.25" hidden="true" customHeight="true" outlineLevel="0" collapsed="false">
      <c r="A187" s="23" t="s">
        <v>133</v>
      </c>
      <c r="B187" s="65" t="s">
        <v>30</v>
      </c>
      <c r="C187" s="65" t="s">
        <v>4362</v>
      </c>
      <c r="D187" s="65" t="n">
        <v>1000002394</v>
      </c>
      <c r="E187" s="66" t="s">
        <v>4363</v>
      </c>
      <c r="F187" s="67" t="n">
        <v>44543</v>
      </c>
      <c r="G187" s="67" t="str">
        <f aca="false">IF(I187&gt;0,"Targeted Dealer","-")</f>
        <v>Targeted Dealer</v>
      </c>
      <c r="H187" s="67"/>
      <c r="I187" s="68" t="n">
        <v>40</v>
      </c>
      <c r="J187" s="68" t="n">
        <f aca="false">I187/$J$1*$E$1</f>
        <v>834.838709677419</v>
      </c>
      <c r="K187" s="97" t="n">
        <v>0</v>
      </c>
      <c r="L187" s="69" t="n">
        <f aca="false">K187-J187</f>
        <v>-834.838709677419</v>
      </c>
      <c r="M187" s="69" t="n">
        <f aca="false">IFERROR((K187/J187%),"-")</f>
        <v>0</v>
      </c>
      <c r="N187" s="100" t="n">
        <v>0</v>
      </c>
      <c r="O187" s="98" t="str">
        <f aca="false">IF(F187&lt;=$P$2,"Nov","")</f>
        <v>Nov</v>
      </c>
      <c r="P187" s="97" t="n">
        <v>0</v>
      </c>
      <c r="Q187" s="100" t="n">
        <f aca="false">K187-P187</f>
        <v>0</v>
      </c>
      <c r="R187" s="98" t="n">
        <f aca="false">IFERROR(IF(O187="Nov",(K187/P187-1)),0)</f>
        <v>0</v>
      </c>
      <c r="S187" s="105" t="b">
        <f aca="false">IF(N187&gt;0,IF(O187="","-",IF(R187&lt;0%,"DEGROWTH","GROWTH")))</f>
        <v>0</v>
      </c>
      <c r="T187" s="101" t="n">
        <v>0</v>
      </c>
      <c r="U187" s="101" t="str">
        <f aca="false">IF(F187&lt;=$V$2,"Dec","")</f>
        <v>Dec</v>
      </c>
      <c r="V187" s="97" t="n">
        <v>0</v>
      </c>
      <c r="W187" s="104" t="n">
        <f aca="false">K187-V187</f>
        <v>0</v>
      </c>
      <c r="X187" s="103" t="n">
        <f aca="false">IFERROR(IF(U187="Dec",(K187/V187-1)),0)</f>
        <v>0</v>
      </c>
      <c r="Y187" s="106" t="b">
        <f aca="false">IF(T187&gt;0,IF(U187="","-",IF(X187&lt;0%,"DEGROWTH","GROWTH")))</f>
        <v>0</v>
      </c>
      <c r="Z187" s="24" t="n">
        <v>1</v>
      </c>
      <c r="AA187" s="24" t="n">
        <f aca="false">IF(H187&gt;0,1,0)</f>
        <v>0</v>
      </c>
      <c r="AB187" s="3" t="n">
        <v>1000002394</v>
      </c>
      <c r="AC187" s="3"/>
    </row>
    <row r="188" customFormat="false" ht="14.25" hidden="true" customHeight="true" outlineLevel="0" collapsed="false">
      <c r="A188" s="23" t="s">
        <v>133</v>
      </c>
      <c r="B188" s="65" t="s">
        <v>30</v>
      </c>
      <c r="C188" s="65" t="s">
        <v>929</v>
      </c>
      <c r="D188" s="65" t="n">
        <v>1000002404</v>
      </c>
      <c r="E188" s="66" t="s">
        <v>930</v>
      </c>
      <c r="F188" s="67" t="n">
        <v>44565</v>
      </c>
      <c r="G188" s="67" t="str">
        <f aca="false">IF(I188&gt;0,"Targeted Dealer","-")</f>
        <v>Targeted Dealer</v>
      </c>
      <c r="H188" s="67"/>
      <c r="I188" s="68" t="n">
        <v>30</v>
      </c>
      <c r="J188" s="68" t="n">
        <f aca="false">I188/$J$1*$E$1</f>
        <v>626.129032258065</v>
      </c>
      <c r="K188" s="97" t="n">
        <v>10</v>
      </c>
      <c r="L188" s="69" t="n">
        <f aca="false">K188-J188</f>
        <v>-616.129032258065</v>
      </c>
      <c r="M188" s="69" t="n">
        <f aca="false">IFERROR((K188/J188%),"-")</f>
        <v>1.59711488923235</v>
      </c>
      <c r="N188" s="100" t="n">
        <v>0</v>
      </c>
      <c r="O188" s="98" t="str">
        <f aca="false">IF(F188&lt;=$P$2,"Nov","")</f>
        <v>Nov</v>
      </c>
      <c r="P188" s="97" t="n">
        <v>0</v>
      </c>
      <c r="Q188" s="100" t="n">
        <f aca="false">K188-P188</f>
        <v>10</v>
      </c>
      <c r="R188" s="98" t="n">
        <f aca="false">IFERROR(IF(O188="Nov",(K188/P188-1)),0)</f>
        <v>0</v>
      </c>
      <c r="S188" s="105" t="b">
        <f aca="false">IF(N188&gt;0,IF(O188="","-",IF(R188&lt;0%,"DEGROWTH","GROWTH")))</f>
        <v>0</v>
      </c>
      <c r="T188" s="101" t="n">
        <v>0</v>
      </c>
      <c r="U188" s="101" t="str">
        <f aca="false">IF(F188&lt;=$V$2,"Dec","")</f>
        <v>Dec</v>
      </c>
      <c r="V188" s="97" t="n">
        <v>0</v>
      </c>
      <c r="W188" s="104" t="n">
        <f aca="false">K188-V188</f>
        <v>10</v>
      </c>
      <c r="X188" s="103" t="n">
        <f aca="false">IFERROR(IF(U188="Dec",(K188/V188-1)),0)</f>
        <v>0</v>
      </c>
      <c r="Y188" s="106" t="b">
        <f aca="false">IF(T188&gt;0,IF(U188="","-",IF(X188&lt;0%,"DEGROWTH","GROWTH")))</f>
        <v>0</v>
      </c>
      <c r="Z188" s="24" t="n">
        <v>0</v>
      </c>
      <c r="AA188" s="24" t="n">
        <f aca="false">IF(H188&gt;0,1,0)</f>
        <v>0</v>
      </c>
      <c r="AB188" s="3" t="n">
        <v>1000002404</v>
      </c>
      <c r="AC188" s="3"/>
    </row>
    <row r="189" customFormat="false" ht="14.25" hidden="true" customHeight="true" outlineLevel="0" collapsed="false">
      <c r="A189" s="23" t="s">
        <v>133</v>
      </c>
      <c r="B189" s="65" t="s">
        <v>30</v>
      </c>
      <c r="C189" s="65" t="s">
        <v>931</v>
      </c>
      <c r="D189" s="65" t="n">
        <v>1000002409</v>
      </c>
      <c r="E189" s="66" t="s">
        <v>932</v>
      </c>
      <c r="F189" s="67" t="n">
        <v>44579</v>
      </c>
      <c r="G189" s="67" t="str">
        <f aca="false">IF(I189&gt;0,"Targeted Dealer","-")</f>
        <v>Targeted Dealer</v>
      </c>
      <c r="H189" s="67" t="s">
        <v>627</v>
      </c>
      <c r="I189" s="68" t="n">
        <v>50</v>
      </c>
      <c r="J189" s="68" t="n">
        <f aca="false">I189/$J$1*$E$1</f>
        <v>1043.54838709677</v>
      </c>
      <c r="K189" s="97" t="n">
        <v>100</v>
      </c>
      <c r="L189" s="69" t="n">
        <f aca="false">K189-J189</f>
        <v>-943.548387096774</v>
      </c>
      <c r="M189" s="69" t="n">
        <f aca="false">IFERROR((K189/J189%),"-")</f>
        <v>9.58268933539413</v>
      </c>
      <c r="N189" s="100" t="n">
        <v>40</v>
      </c>
      <c r="O189" s="98" t="str">
        <f aca="false">IF(F189&lt;=$P$2,"Nov","")</f>
        <v>Nov</v>
      </c>
      <c r="P189" s="97" t="n">
        <v>40</v>
      </c>
      <c r="Q189" s="100" t="n">
        <f aca="false">K189-P189</f>
        <v>60</v>
      </c>
      <c r="R189" s="98" t="n">
        <f aca="false">IFERROR(IF(O189="Nov",(K189/P189-1)),0)</f>
        <v>1.5</v>
      </c>
      <c r="S189" s="100" t="str">
        <f aca="false">IF(N189&gt;0,IF(O189="","-",IF(R189&lt;0%,"DEGROWTH","GROWTH")))</f>
        <v>GROWTH</v>
      </c>
      <c r="T189" s="101" t="n">
        <v>10</v>
      </c>
      <c r="U189" s="101" t="str">
        <f aca="false">IF(F189&lt;=$V$2,"Dec","")</f>
        <v>Dec</v>
      </c>
      <c r="V189" s="97" t="n">
        <v>10</v>
      </c>
      <c r="W189" s="104" t="n">
        <f aca="false">K189-V189</f>
        <v>90</v>
      </c>
      <c r="X189" s="103" t="n">
        <f aca="false">IFERROR(IF(U189="Dec",(K189/V189-1)),0)</f>
        <v>9</v>
      </c>
      <c r="Y189" s="104" t="str">
        <f aca="false">IF(T189&gt;0,IF(U189="","-",IF(X189&lt;0%,"DEGROWTH","GROWTH")))</f>
        <v>GROWTH</v>
      </c>
      <c r="Z189" s="24" t="n">
        <v>0</v>
      </c>
      <c r="AA189" s="24" t="n">
        <f aca="false">IF(H189&gt;0,1,0)</f>
        <v>1</v>
      </c>
      <c r="AB189" s="3" t="n">
        <v>1000002409</v>
      </c>
      <c r="AC189" s="3"/>
    </row>
    <row r="190" customFormat="false" ht="14.25" hidden="true" customHeight="true" outlineLevel="0" collapsed="false">
      <c r="A190" s="23" t="s">
        <v>133</v>
      </c>
      <c r="B190" s="65" t="s">
        <v>30</v>
      </c>
      <c r="C190" s="65" t="s">
        <v>933</v>
      </c>
      <c r="D190" s="65" t="n">
        <v>1000002727</v>
      </c>
      <c r="E190" s="65" t="s">
        <v>934</v>
      </c>
      <c r="F190" s="67" t="n">
        <v>44671</v>
      </c>
      <c r="G190" s="67" t="str">
        <f aca="false">IF(I190&gt;0,"Targeted Dealer","-")</f>
        <v>Targeted Dealer</v>
      </c>
      <c r="H190" s="67"/>
      <c r="I190" s="68" t="n">
        <v>50</v>
      </c>
      <c r="J190" s="68" t="n">
        <f aca="false">I190/$J$1*$E$1</f>
        <v>1043.54838709677</v>
      </c>
      <c r="K190" s="97" t="n">
        <v>60</v>
      </c>
      <c r="L190" s="69" t="n">
        <f aca="false">K190-J190</f>
        <v>-983.548387096774</v>
      </c>
      <c r="M190" s="69" t="n">
        <f aca="false">IFERROR((K190/J190%),"-")</f>
        <v>5.74961360123648</v>
      </c>
      <c r="N190" s="100" t="n">
        <v>60</v>
      </c>
      <c r="O190" s="98" t="str">
        <f aca="false">IF(F190&lt;=$P$2,"Nov","")</f>
        <v>Nov</v>
      </c>
      <c r="P190" s="97" t="n">
        <v>60</v>
      </c>
      <c r="Q190" s="100" t="n">
        <f aca="false">K190-P190</f>
        <v>0</v>
      </c>
      <c r="R190" s="98" t="n">
        <f aca="false">IFERROR(IF(O190="Nov",(K190/P190-1)),0)</f>
        <v>0</v>
      </c>
      <c r="S190" s="100" t="str">
        <f aca="false">IF(N190&gt;0,IF(O190="","-",IF(R190&lt;0%,"DEGROWTH","GROWTH")))</f>
        <v>GROWTH</v>
      </c>
      <c r="T190" s="101" t="n">
        <v>20</v>
      </c>
      <c r="U190" s="101" t="str">
        <f aca="false">IF(F190&lt;=$V$2,"Dec","")</f>
        <v>Dec</v>
      </c>
      <c r="V190" s="97" t="n">
        <v>20</v>
      </c>
      <c r="W190" s="104" t="n">
        <f aca="false">K190-V190</f>
        <v>40</v>
      </c>
      <c r="X190" s="103" t="n">
        <f aca="false">IFERROR(IF(U190="Dec",(K190/V190-1)),0)</f>
        <v>2</v>
      </c>
      <c r="Y190" s="104" t="str">
        <f aca="false">IF(T190&gt;0,IF(U190="","-",IF(X190&lt;0%,"DEGROWTH","GROWTH")))</f>
        <v>GROWTH</v>
      </c>
      <c r="Z190" s="24" t="n">
        <v>0</v>
      </c>
      <c r="AA190" s="24" t="n">
        <f aca="false">IF(H190&gt;0,1,0)</f>
        <v>0</v>
      </c>
      <c r="AB190" s="3" t="n">
        <v>1000002727</v>
      </c>
      <c r="AC190" s="3"/>
    </row>
    <row r="191" customFormat="false" ht="14.25" hidden="true" customHeight="true" outlineLevel="0" collapsed="false">
      <c r="A191" s="23" t="s">
        <v>133</v>
      </c>
      <c r="B191" s="65" t="s">
        <v>30</v>
      </c>
      <c r="C191" s="65" t="s">
        <v>4308</v>
      </c>
      <c r="D191" s="65" t="n">
        <v>1000002731</v>
      </c>
      <c r="E191" s="65" t="s">
        <v>4309</v>
      </c>
      <c r="F191" s="67" t="n">
        <v>44676</v>
      </c>
      <c r="G191" s="67" t="str">
        <f aca="false">IF(I191&gt;0,"Targeted Dealer","-")</f>
        <v>Targeted Dealer</v>
      </c>
      <c r="H191" s="67" t="s">
        <v>627</v>
      </c>
      <c r="I191" s="68" t="n">
        <v>200</v>
      </c>
      <c r="J191" s="68" t="n">
        <f aca="false">I191/$J$1*$E$1</f>
        <v>4174.1935483871</v>
      </c>
      <c r="K191" s="97" t="n">
        <v>170</v>
      </c>
      <c r="L191" s="69" t="n">
        <f aca="false">K191-J191</f>
        <v>-4004.1935483871</v>
      </c>
      <c r="M191" s="69" t="n">
        <f aca="false">IFERROR((K191/J191%),"-")</f>
        <v>4.0726429675425</v>
      </c>
      <c r="N191" s="100" t="n">
        <v>115</v>
      </c>
      <c r="O191" s="98" t="str">
        <f aca="false">IF(F191&lt;=$P$2,"Nov","")</f>
        <v>Nov</v>
      </c>
      <c r="P191" s="97" t="n">
        <v>115</v>
      </c>
      <c r="Q191" s="100" t="n">
        <f aca="false">K191-P191</f>
        <v>55</v>
      </c>
      <c r="R191" s="98" t="n">
        <f aca="false">IFERROR(IF(O191="Nov",(K191/P191-1)),0)</f>
        <v>0.478260869565217</v>
      </c>
      <c r="S191" s="100" t="str">
        <f aca="false">IF(N191&gt;0,IF(O191="","-",IF(R191&lt;0%,"DEGROWTH","GROWTH")))</f>
        <v>GROWTH</v>
      </c>
      <c r="T191" s="101" t="n">
        <v>165</v>
      </c>
      <c r="U191" s="101" t="str">
        <f aca="false">IF(F191&lt;=$V$2,"Dec","")</f>
        <v>Dec</v>
      </c>
      <c r="V191" s="97" t="n">
        <v>165</v>
      </c>
      <c r="W191" s="104" t="n">
        <f aca="false">K191-V191</f>
        <v>5</v>
      </c>
      <c r="X191" s="103" t="n">
        <f aca="false">IFERROR(IF(U191="Dec",(K191/V191-1)),0)</f>
        <v>0.0303030303030303</v>
      </c>
      <c r="Y191" s="104" t="str">
        <f aca="false">IF(T191&gt;0,IF(U191="","-",IF(X191&lt;0%,"DEGROWTH","GROWTH")))</f>
        <v>GROWTH</v>
      </c>
      <c r="Z191" s="24" t="n">
        <v>0</v>
      </c>
      <c r="AA191" s="24" t="n">
        <f aca="false">IF(H191&gt;0,1,0)</f>
        <v>1</v>
      </c>
      <c r="AB191" s="3" t="n">
        <v>1000002731</v>
      </c>
      <c r="AC191" s="3"/>
    </row>
    <row r="192" customFormat="false" ht="14.25" hidden="true" customHeight="true" outlineLevel="0" collapsed="false">
      <c r="A192" s="23" t="s">
        <v>133</v>
      </c>
      <c r="B192" s="65" t="s">
        <v>30</v>
      </c>
      <c r="C192" s="65" t="s">
        <v>3156</v>
      </c>
      <c r="D192" s="65" t="n">
        <v>1000002739</v>
      </c>
      <c r="E192" s="65" t="s">
        <v>3157</v>
      </c>
      <c r="F192" s="67" t="n">
        <v>44681</v>
      </c>
      <c r="G192" s="67" t="str">
        <f aca="false">IF(I192&gt;0,"Targeted Dealer","-")</f>
        <v>Targeted Dealer</v>
      </c>
      <c r="H192" s="67"/>
      <c r="I192" s="68" t="n">
        <v>80</v>
      </c>
      <c r="J192" s="68" t="n">
        <f aca="false">I192/$J$1*$E$1</f>
        <v>1669.67741935484</v>
      </c>
      <c r="K192" s="97" t="n">
        <v>0</v>
      </c>
      <c r="L192" s="69" t="n">
        <f aca="false">K192-J192</f>
        <v>-1669.67741935484</v>
      </c>
      <c r="M192" s="69" t="n">
        <f aca="false">IFERROR((K192/J192%),"-")</f>
        <v>0</v>
      </c>
      <c r="N192" s="100" t="n">
        <v>0</v>
      </c>
      <c r="O192" s="98" t="str">
        <f aca="false">IF(F192&lt;=$P$2,"Nov","")</f>
        <v>Nov</v>
      </c>
      <c r="P192" s="97" t="n">
        <v>0</v>
      </c>
      <c r="Q192" s="100" t="n">
        <f aca="false">K192-P192</f>
        <v>0</v>
      </c>
      <c r="R192" s="98" t="n">
        <f aca="false">IFERROR(IF(O192="Nov",(K192/P192-1)),0)</f>
        <v>0</v>
      </c>
      <c r="S192" s="105" t="b">
        <f aca="false">IF(N192&gt;0,IF(O192="","-",IF(R192&lt;0%,"DEGROWTH","GROWTH")))</f>
        <v>0</v>
      </c>
      <c r="T192" s="101" t="n">
        <v>170</v>
      </c>
      <c r="U192" s="101" t="str">
        <f aca="false">IF(F192&lt;=$V$2,"Dec","")</f>
        <v>Dec</v>
      </c>
      <c r="V192" s="97" t="n">
        <v>170</v>
      </c>
      <c r="W192" s="104" t="n">
        <f aca="false">K192-V192</f>
        <v>-170</v>
      </c>
      <c r="X192" s="103" t="n">
        <f aca="false">IFERROR(IF(U192="Dec",(K192/V192-1)),0)</f>
        <v>-1</v>
      </c>
      <c r="Y192" s="104" t="str">
        <f aca="false">IF(T192&gt;0,IF(U192="","-",IF(X192&lt;0%,"DEGROWTH","GROWTH")))</f>
        <v>DEGROWTH</v>
      </c>
      <c r="Z192" s="24" t="n">
        <v>1</v>
      </c>
      <c r="AA192" s="24" t="n">
        <f aca="false">IF(H192&gt;0,1,0)</f>
        <v>0</v>
      </c>
      <c r="AB192" s="3" t="n">
        <v>1000002739</v>
      </c>
      <c r="AC192" s="3"/>
    </row>
    <row r="193" customFormat="false" ht="14.25" hidden="true" customHeight="true" outlineLevel="0" collapsed="false">
      <c r="A193" s="23" t="s">
        <v>133</v>
      </c>
      <c r="B193" s="65" t="s">
        <v>30</v>
      </c>
      <c r="C193" s="65" t="s">
        <v>3971</v>
      </c>
      <c r="D193" s="65" t="n">
        <v>1000002749</v>
      </c>
      <c r="E193" s="65" t="s">
        <v>3972</v>
      </c>
      <c r="F193" s="67" t="n">
        <v>44695</v>
      </c>
      <c r="G193" s="67" t="str">
        <f aca="false">IF(I193&gt;0,"Targeted Dealer","-")</f>
        <v>Targeted Dealer</v>
      </c>
      <c r="H193" s="67"/>
      <c r="I193" s="68" t="n">
        <v>160</v>
      </c>
      <c r="J193" s="68" t="n">
        <f aca="false">I193/$J$1*$E$1</f>
        <v>3339.35483870968</v>
      </c>
      <c r="K193" s="97" t="n">
        <v>40</v>
      </c>
      <c r="L193" s="69" t="n">
        <f aca="false">K193-J193</f>
        <v>-3299.35483870968</v>
      </c>
      <c r="M193" s="69" t="n">
        <f aca="false">IFERROR((K193/J193%),"-")</f>
        <v>1.19783616692427</v>
      </c>
      <c r="N193" s="100" t="n">
        <v>80</v>
      </c>
      <c r="O193" s="98" t="str">
        <f aca="false">IF(F193&lt;=$P$2,"Nov","")</f>
        <v>Nov</v>
      </c>
      <c r="P193" s="97" t="n">
        <v>80</v>
      </c>
      <c r="Q193" s="100" t="n">
        <f aca="false">K193-P193</f>
        <v>-40</v>
      </c>
      <c r="R193" s="98" t="n">
        <f aca="false">IFERROR(IF(O193="Nov",(K193/P193-1)),0)</f>
        <v>-0.5</v>
      </c>
      <c r="S193" s="100" t="str">
        <f aca="false">IF(N193&gt;0,IF(O193="","-",IF(R193&lt;0%,"DEGROWTH","GROWTH")))</f>
        <v>DEGROWTH</v>
      </c>
      <c r="T193" s="101" t="n">
        <v>140</v>
      </c>
      <c r="U193" s="101" t="str">
        <f aca="false">IF(F193&lt;=$V$2,"Dec","")</f>
        <v>Dec</v>
      </c>
      <c r="V193" s="97" t="n">
        <v>140</v>
      </c>
      <c r="W193" s="104" t="n">
        <f aca="false">K193-V193</f>
        <v>-100</v>
      </c>
      <c r="X193" s="103" t="n">
        <f aca="false">IFERROR(IF(U193="Dec",(K193/V193-1)),0)</f>
        <v>-0.714285714285714</v>
      </c>
      <c r="Y193" s="104" t="str">
        <f aca="false">IF(T193&gt;0,IF(U193="","-",IF(X193&lt;0%,"DEGROWTH","GROWTH")))</f>
        <v>DEGROWTH</v>
      </c>
      <c r="Z193" s="24" t="n">
        <v>0</v>
      </c>
      <c r="AA193" s="24" t="n">
        <f aca="false">IF(H193&gt;0,1,0)</f>
        <v>0</v>
      </c>
      <c r="AB193" s="3" t="n">
        <v>1000002749</v>
      </c>
      <c r="AC193" s="3"/>
    </row>
    <row r="194" customFormat="false" ht="14.25" hidden="true" customHeight="true" outlineLevel="0" collapsed="false">
      <c r="A194" s="23" t="s">
        <v>133</v>
      </c>
      <c r="B194" s="65" t="s">
        <v>30</v>
      </c>
      <c r="C194" s="65" t="s">
        <v>935</v>
      </c>
      <c r="D194" s="65" t="n">
        <v>1000003010</v>
      </c>
      <c r="E194" s="65" t="s">
        <v>936</v>
      </c>
      <c r="F194" s="67" t="n">
        <v>44834</v>
      </c>
      <c r="G194" s="67" t="str">
        <f aca="false">IF(I194&gt;0,"Targeted Dealer","-")</f>
        <v>Targeted Dealer</v>
      </c>
      <c r="H194" s="67" t="s">
        <v>627</v>
      </c>
      <c r="I194" s="68" t="n">
        <v>450</v>
      </c>
      <c r="J194" s="68" t="n">
        <f aca="false">I194/$J$1*$E$1</f>
        <v>9391.93548387097</v>
      </c>
      <c r="K194" s="97" t="n">
        <v>560</v>
      </c>
      <c r="L194" s="69" t="n">
        <f aca="false">K194-J194</f>
        <v>-8831.93548387097</v>
      </c>
      <c r="M194" s="69" t="n">
        <f aca="false">IFERROR((K194/J194%),"-")</f>
        <v>5.96256225313412</v>
      </c>
      <c r="N194" s="100" t="n">
        <v>520</v>
      </c>
      <c r="O194" s="98" t="str">
        <f aca="false">IF(F194&lt;=$P$2,"Nov","")</f>
        <v>Nov</v>
      </c>
      <c r="P194" s="97" t="n">
        <v>520</v>
      </c>
      <c r="Q194" s="100" t="n">
        <f aca="false">K194-P194</f>
        <v>40</v>
      </c>
      <c r="R194" s="98" t="n">
        <f aca="false">IFERROR(IF(O194="Nov",(K194/P194-1)),0)</f>
        <v>0.0769230769230769</v>
      </c>
      <c r="S194" s="100" t="str">
        <f aca="false">IF(N194&gt;0,IF(O194="","-",IF(R194&lt;0%,"DEGROWTH","GROWTH")))</f>
        <v>GROWTH</v>
      </c>
      <c r="T194" s="101" t="n">
        <v>360</v>
      </c>
      <c r="U194" s="101" t="str">
        <f aca="false">IF(F194&lt;=$V$2,"Dec","")</f>
        <v>Dec</v>
      </c>
      <c r="V194" s="97" t="n">
        <v>360</v>
      </c>
      <c r="W194" s="104" t="n">
        <f aca="false">K194-V194</f>
        <v>200</v>
      </c>
      <c r="X194" s="103" t="n">
        <f aca="false">IFERROR(IF(U194="Dec",(K194/V194-1)),0)</f>
        <v>0.555555555555556</v>
      </c>
      <c r="Y194" s="104" t="str">
        <f aca="false">IF(T194&gt;0,IF(U194="","-",IF(X194&lt;0%,"DEGROWTH","GROWTH")))</f>
        <v>GROWTH</v>
      </c>
      <c r="Z194" s="24" t="n">
        <v>0</v>
      </c>
      <c r="AA194" s="24" t="n">
        <f aca="false">IF(H194&gt;0,1,0)</f>
        <v>1</v>
      </c>
      <c r="AB194" s="3" t="n">
        <v>1000003010</v>
      </c>
      <c r="AC194" s="3"/>
    </row>
    <row r="195" customFormat="false" ht="14.25" hidden="true" customHeight="true" outlineLevel="0" collapsed="false">
      <c r="A195" s="23" t="s">
        <v>133</v>
      </c>
      <c r="B195" s="65" t="s">
        <v>30</v>
      </c>
      <c r="C195" s="65" t="s">
        <v>937</v>
      </c>
      <c r="D195" s="65" t="n">
        <v>1000003122</v>
      </c>
      <c r="E195" s="65" t="s">
        <v>938</v>
      </c>
      <c r="F195" s="67" t="n">
        <v>44903</v>
      </c>
      <c r="G195" s="67" t="str">
        <f aca="false">IF(I195&gt;0,"Targeted Dealer","-")</f>
        <v>Targeted Dealer</v>
      </c>
      <c r="H195" s="67" t="s">
        <v>627</v>
      </c>
      <c r="I195" s="68" t="n">
        <v>450</v>
      </c>
      <c r="J195" s="68" t="n">
        <f aca="false">I195/$J$1*$E$1</f>
        <v>9391.93548387097</v>
      </c>
      <c r="K195" s="97" t="n">
        <v>471.1</v>
      </c>
      <c r="L195" s="69" t="n">
        <f aca="false">K195-J195</f>
        <v>-8920.83548387097</v>
      </c>
      <c r="M195" s="69" t="n">
        <f aca="false">IFERROR((K195/J195%),"-")</f>
        <v>5.01600549544908</v>
      </c>
      <c r="N195" s="100" t="n">
        <v>370</v>
      </c>
      <c r="O195" s="98" t="str">
        <f aca="false">IF(F195&lt;=$P$2,"Nov","")</f>
        <v>Nov</v>
      </c>
      <c r="P195" s="97" t="n">
        <v>370</v>
      </c>
      <c r="Q195" s="100" t="n">
        <f aca="false">K195-P195</f>
        <v>101.1</v>
      </c>
      <c r="R195" s="98" t="n">
        <f aca="false">IFERROR(IF(O195="Nov",(K195/P195-1)),0)</f>
        <v>0.273243243243243</v>
      </c>
      <c r="S195" s="100" t="str">
        <f aca="false">IF(N195&gt;0,IF(O195="","-",IF(R195&lt;0%,"DEGROWTH","GROWTH")))</f>
        <v>GROWTH</v>
      </c>
      <c r="T195" s="101" t="n">
        <v>400</v>
      </c>
      <c r="U195" s="101" t="str">
        <f aca="false">IF(F195&lt;=$V$2,"Dec","")</f>
        <v>Dec</v>
      </c>
      <c r="V195" s="97" t="n">
        <v>400</v>
      </c>
      <c r="W195" s="104" t="n">
        <f aca="false">K195-V195</f>
        <v>71.1</v>
      </c>
      <c r="X195" s="103" t="n">
        <f aca="false">IFERROR(IF(U195="Dec",(K195/V195-1)),0)</f>
        <v>0.17775</v>
      </c>
      <c r="Y195" s="104" t="str">
        <f aca="false">IF(T195&gt;0,IF(U195="","-",IF(X195&lt;0%,"DEGROWTH","GROWTH")))</f>
        <v>GROWTH</v>
      </c>
      <c r="Z195" s="24" t="n">
        <v>0</v>
      </c>
      <c r="AA195" s="24" t="n">
        <f aca="false">IF(H195&gt;0,1,0)</f>
        <v>1</v>
      </c>
      <c r="AB195" s="3" t="n">
        <v>1000003122</v>
      </c>
      <c r="AC195" s="3"/>
    </row>
    <row r="196" customFormat="false" ht="14.25" hidden="true" customHeight="true" outlineLevel="0" collapsed="false">
      <c r="A196" s="23" t="s">
        <v>133</v>
      </c>
      <c r="B196" s="65" t="s">
        <v>30</v>
      </c>
      <c r="C196" s="65" t="s">
        <v>4364</v>
      </c>
      <c r="D196" s="65" t="n">
        <v>1000003196</v>
      </c>
      <c r="E196" s="65" t="s">
        <v>4365</v>
      </c>
      <c r="F196" s="67" t="n">
        <v>44925</v>
      </c>
      <c r="G196" s="67" t="str">
        <f aca="false">IF(I196&gt;0,"Targeted Dealer","-")</f>
        <v>Targeted Dealer</v>
      </c>
      <c r="H196" s="67"/>
      <c r="I196" s="68" t="n">
        <v>30</v>
      </c>
      <c r="J196" s="68" t="n">
        <f aca="false">I196/$J$1*$E$1</f>
        <v>626.129032258065</v>
      </c>
      <c r="K196" s="97" t="n">
        <v>0</v>
      </c>
      <c r="L196" s="69" t="n">
        <f aca="false">K196-J196</f>
        <v>-626.129032258065</v>
      </c>
      <c r="M196" s="69" t="n">
        <f aca="false">IFERROR((K196/J196%),"-")</f>
        <v>0</v>
      </c>
      <c r="N196" s="100" t="n">
        <v>0</v>
      </c>
      <c r="O196" s="98" t="str">
        <f aca="false">IF(F196&lt;=$P$2,"Nov","")</f>
        <v>Nov</v>
      </c>
      <c r="P196" s="97" t="n">
        <v>0</v>
      </c>
      <c r="Q196" s="100" t="n">
        <f aca="false">K196-P196</f>
        <v>0</v>
      </c>
      <c r="R196" s="98" t="n">
        <f aca="false">IFERROR(IF(O196="Nov",(K196/P196-1)),0)</f>
        <v>0</v>
      </c>
      <c r="S196" s="105" t="b">
        <f aca="false">IF(N196&gt;0,IF(O196="","-",IF(R196&lt;0%,"DEGROWTH","GROWTH")))</f>
        <v>0</v>
      </c>
      <c r="T196" s="101" t="n">
        <v>0</v>
      </c>
      <c r="U196" s="101" t="str">
        <f aca="false">IF(F196&lt;=$V$2,"Dec","")</f>
        <v>Dec</v>
      </c>
      <c r="V196" s="97" t="n">
        <v>0</v>
      </c>
      <c r="W196" s="104" t="n">
        <f aca="false">K196-V196</f>
        <v>0</v>
      </c>
      <c r="X196" s="103" t="n">
        <f aca="false">IFERROR(IF(U196="Dec",(K196/V196-1)),0)</f>
        <v>0</v>
      </c>
      <c r="Y196" s="106" t="b">
        <f aca="false">IF(T196&gt;0,IF(U196="","-",IF(X196&lt;0%,"DEGROWTH","GROWTH")))</f>
        <v>0</v>
      </c>
      <c r="Z196" s="24" t="n">
        <v>1</v>
      </c>
      <c r="AA196" s="24" t="n">
        <f aca="false">IF(H196&gt;0,1,0)</f>
        <v>0</v>
      </c>
      <c r="AB196" s="3" t="n">
        <v>1000003196</v>
      </c>
      <c r="AC196" s="3"/>
    </row>
    <row r="197" customFormat="false" ht="14.25" hidden="false" customHeight="true" outlineLevel="0" collapsed="false">
      <c r="A197" s="23" t="s">
        <v>133</v>
      </c>
      <c r="B197" s="65" t="s">
        <v>30</v>
      </c>
      <c r="C197" s="65" t="s">
        <v>4366</v>
      </c>
      <c r="D197" s="65" t="n">
        <v>1000003222</v>
      </c>
      <c r="E197" s="65" t="s">
        <v>4367</v>
      </c>
      <c r="F197" s="67" t="n">
        <v>44931</v>
      </c>
      <c r="G197" s="67" t="str">
        <f aca="false">IF(I197&gt;0,"Targeted Dealer","-")</f>
        <v>Targeted Dealer</v>
      </c>
      <c r="H197" s="67"/>
      <c r="I197" s="68" t="n">
        <v>20</v>
      </c>
      <c r="J197" s="68" t="n">
        <f aca="false">I197/$J$1*$E$1</f>
        <v>417.41935483871</v>
      </c>
      <c r="K197" s="97" t="n">
        <v>0</v>
      </c>
      <c r="L197" s="69" t="n">
        <f aca="false">K197-J197</f>
        <v>-417.41935483871</v>
      </c>
      <c r="M197" s="69" t="n">
        <f aca="false">IFERROR((K197/J197%),"-")</f>
        <v>0</v>
      </c>
      <c r="N197" s="100" t="n">
        <v>0</v>
      </c>
      <c r="O197" s="98" t="str">
        <f aca="false">IF(F197&lt;=$P$2,"Nov","")</f>
        <v>Nov</v>
      </c>
      <c r="P197" s="97" t="n">
        <v>0</v>
      </c>
      <c r="Q197" s="100" t="n">
        <f aca="false">K197-P197</f>
        <v>0</v>
      </c>
      <c r="R197" s="98" t="n">
        <f aca="false">IFERROR(IF(O197="Nov",(K197/P197-1)),0)</f>
        <v>0</v>
      </c>
      <c r="S197" s="105" t="b">
        <f aca="false">IF(N197&gt;0,IF(O197="","-",IF(R197&lt;0%,"DEGROWTH","GROWTH")))</f>
        <v>0</v>
      </c>
      <c r="T197" s="101" t="n">
        <v>0</v>
      </c>
      <c r="U197" s="101" t="str">
        <f aca="false">IF(F197&lt;=$V$2,"Dec","")</f>
        <v>Dec</v>
      </c>
      <c r="V197" s="97" t="n">
        <v>0</v>
      </c>
      <c r="W197" s="104" t="n">
        <f aca="false">K197-V197</f>
        <v>0</v>
      </c>
      <c r="X197" s="103" t="n">
        <f aca="false">IFERROR(IF(U197="Dec",(K197/V197-1)),0)</f>
        <v>0</v>
      </c>
      <c r="Y197" s="106" t="b">
        <f aca="false">IF(T197&gt;0,IF(U197="","-",IF(X197&lt;0%,"DEGROWTH","GROWTH")))</f>
        <v>0</v>
      </c>
      <c r="Z197" s="24" t="n">
        <v>1</v>
      </c>
      <c r="AA197" s="24" t="n">
        <f aca="false">IF(H197&gt;0,1,0)</f>
        <v>0</v>
      </c>
      <c r="AB197" s="3" t="e">
        <f aca="false">#N/A</f>
        <v>#N/A</v>
      </c>
      <c r="AC197" s="3"/>
    </row>
    <row r="198" customFormat="false" ht="14.25" hidden="true" customHeight="true" outlineLevel="0" collapsed="false">
      <c r="A198" s="23" t="s">
        <v>133</v>
      </c>
      <c r="B198" s="65" t="s">
        <v>30</v>
      </c>
      <c r="C198" s="65" t="s">
        <v>939</v>
      </c>
      <c r="D198" s="65" t="n">
        <v>1000003332</v>
      </c>
      <c r="E198" s="65" t="s">
        <v>940</v>
      </c>
      <c r="F198" s="67" t="n">
        <v>44961</v>
      </c>
      <c r="G198" s="67" t="str">
        <f aca="false">IF(I198&gt;0,"Targeted Dealer","-")</f>
        <v>Targeted Dealer</v>
      </c>
      <c r="H198" s="67"/>
      <c r="I198" s="68" t="n">
        <v>200</v>
      </c>
      <c r="J198" s="68" t="n">
        <f aca="false">I198/$J$1*$E$1</f>
        <v>4174.1935483871</v>
      </c>
      <c r="K198" s="97" t="n">
        <v>80</v>
      </c>
      <c r="L198" s="69" t="n">
        <f aca="false">K198-J198</f>
        <v>-4094.1935483871</v>
      </c>
      <c r="M198" s="69" t="n">
        <f aca="false">IFERROR((K198/J198%),"-")</f>
        <v>1.91653786707883</v>
      </c>
      <c r="N198" s="100" t="n">
        <v>200</v>
      </c>
      <c r="O198" s="98" t="str">
        <f aca="false">IF(F198&lt;=$P$2,"Nov","")</f>
        <v>Nov</v>
      </c>
      <c r="P198" s="97" t="n">
        <v>200</v>
      </c>
      <c r="Q198" s="100" t="n">
        <f aca="false">K198-P198</f>
        <v>-120</v>
      </c>
      <c r="R198" s="98" t="n">
        <f aca="false">IFERROR(IF(O198="Nov",(K198/P198-1)),0)</f>
        <v>-0.6</v>
      </c>
      <c r="S198" s="100" t="str">
        <f aca="false">IF(N198&gt;0,IF(O198="","-",IF(R198&lt;0%,"DEGROWTH","GROWTH")))</f>
        <v>DEGROWTH</v>
      </c>
      <c r="T198" s="101" t="n">
        <v>220</v>
      </c>
      <c r="U198" s="101" t="str">
        <f aca="false">IF(F198&lt;=$V$2,"Dec","")</f>
        <v>Dec</v>
      </c>
      <c r="V198" s="97" t="n">
        <v>220</v>
      </c>
      <c r="W198" s="104" t="n">
        <f aca="false">K198-V198</f>
        <v>-140</v>
      </c>
      <c r="X198" s="103" t="n">
        <f aca="false">IFERROR(IF(U198="Dec",(K198/V198-1)),0)</f>
        <v>-0.636363636363636</v>
      </c>
      <c r="Y198" s="104" t="str">
        <f aca="false">IF(T198&gt;0,IF(U198="","-",IF(X198&lt;0%,"DEGROWTH","GROWTH")))</f>
        <v>DEGROWTH</v>
      </c>
      <c r="Z198" s="24" t="n">
        <v>0</v>
      </c>
      <c r="AA198" s="24" t="n">
        <f aca="false">IF(H198&gt;0,1,0)</f>
        <v>0</v>
      </c>
      <c r="AB198" s="3" t="n">
        <v>1000003332</v>
      </c>
      <c r="AC198" s="3"/>
    </row>
    <row r="199" customFormat="false" ht="14.25" hidden="true" customHeight="true" outlineLevel="0" collapsed="false">
      <c r="A199" s="23" t="s">
        <v>133</v>
      </c>
      <c r="B199" s="65" t="s">
        <v>30</v>
      </c>
      <c r="C199" s="65" t="s">
        <v>4165</v>
      </c>
      <c r="D199" s="65" t="n">
        <v>1000003352</v>
      </c>
      <c r="E199" s="65" t="s">
        <v>4166</v>
      </c>
      <c r="F199" s="67" t="n">
        <v>44973</v>
      </c>
      <c r="G199" s="67" t="str">
        <f aca="false">IF(I199&gt;0,"Targeted Dealer","-")</f>
        <v>Targeted Dealer</v>
      </c>
      <c r="H199" s="67"/>
      <c r="I199" s="68" t="n">
        <v>80</v>
      </c>
      <c r="J199" s="68" t="n">
        <f aca="false">I199/$J$1*$E$1</f>
        <v>1669.67741935484</v>
      </c>
      <c r="K199" s="97" t="n">
        <v>20</v>
      </c>
      <c r="L199" s="69" t="n">
        <f aca="false">K199-J199</f>
        <v>-1649.67741935484</v>
      </c>
      <c r="M199" s="69" t="n">
        <f aca="false">IFERROR((K199/J199%),"-")</f>
        <v>1.19783616692427</v>
      </c>
      <c r="N199" s="100" t="n">
        <v>30</v>
      </c>
      <c r="O199" s="98" t="str">
        <f aca="false">IF(F199&lt;=$P$2,"Nov","")</f>
        <v>Nov</v>
      </c>
      <c r="P199" s="97" t="n">
        <v>30</v>
      </c>
      <c r="Q199" s="100" t="n">
        <f aca="false">K199-P199</f>
        <v>-10</v>
      </c>
      <c r="R199" s="98" t="n">
        <f aca="false">IFERROR(IF(O199="Nov",(K199/P199-1)),0)</f>
        <v>-0.333333333333333</v>
      </c>
      <c r="S199" s="100" t="str">
        <f aca="false">IF(N199&gt;0,IF(O199="","-",IF(R199&lt;0%,"DEGROWTH","GROWTH")))</f>
        <v>DEGROWTH</v>
      </c>
      <c r="T199" s="101" t="n">
        <v>60</v>
      </c>
      <c r="U199" s="101" t="str">
        <f aca="false">IF(F199&lt;=$V$2,"Dec","")</f>
        <v>Dec</v>
      </c>
      <c r="V199" s="97" t="n">
        <v>60</v>
      </c>
      <c r="W199" s="104" t="n">
        <f aca="false">K199-V199</f>
        <v>-40</v>
      </c>
      <c r="X199" s="103" t="n">
        <f aca="false">IFERROR(IF(U199="Dec",(K199/V199-1)),0)</f>
        <v>-0.666666666666667</v>
      </c>
      <c r="Y199" s="104" t="str">
        <f aca="false">IF(T199&gt;0,IF(U199="","-",IF(X199&lt;0%,"DEGROWTH","GROWTH")))</f>
        <v>DEGROWTH</v>
      </c>
      <c r="Z199" s="24" t="n">
        <v>0</v>
      </c>
      <c r="AA199" s="24" t="n">
        <f aca="false">IF(H199&gt;0,1,0)</f>
        <v>0</v>
      </c>
      <c r="AB199" s="3" t="n">
        <v>1000003352</v>
      </c>
      <c r="AC199" s="3"/>
    </row>
    <row r="200" customFormat="false" ht="14.25" hidden="true" customHeight="true" outlineLevel="0" collapsed="false">
      <c r="A200" s="23" t="s">
        <v>133</v>
      </c>
      <c r="B200" s="65" t="s">
        <v>30</v>
      </c>
      <c r="C200" s="65" t="s">
        <v>4368</v>
      </c>
      <c r="D200" s="65" t="n">
        <v>1000003400</v>
      </c>
      <c r="E200" s="65" t="s">
        <v>4369</v>
      </c>
      <c r="F200" s="67" t="n">
        <v>44985</v>
      </c>
      <c r="G200" s="67" t="str">
        <f aca="false">IF(I200&gt;0,"Targeted Dealer","-")</f>
        <v>Targeted Dealer</v>
      </c>
      <c r="H200" s="67"/>
      <c r="I200" s="68" t="n">
        <v>120</v>
      </c>
      <c r="J200" s="68" t="n">
        <f aca="false">I200/$J$1*$E$1</f>
        <v>2504.51612903226</v>
      </c>
      <c r="K200" s="97" t="n">
        <v>0</v>
      </c>
      <c r="L200" s="69" t="n">
        <f aca="false">K200-J200</f>
        <v>-2504.51612903226</v>
      </c>
      <c r="M200" s="69" t="n">
        <f aca="false">IFERROR((K200/J200%),"-")</f>
        <v>0</v>
      </c>
      <c r="N200" s="100" t="n">
        <v>0</v>
      </c>
      <c r="O200" s="98" t="str">
        <f aca="false">IF(F200&lt;=$P$2,"Nov","")</f>
        <v>Nov</v>
      </c>
      <c r="P200" s="97" t="n">
        <v>0</v>
      </c>
      <c r="Q200" s="100" t="n">
        <f aca="false">K200-P200</f>
        <v>0</v>
      </c>
      <c r="R200" s="98" t="n">
        <f aca="false">IFERROR(IF(O200="Nov",(K200/P200-1)),0)</f>
        <v>0</v>
      </c>
      <c r="S200" s="105" t="b">
        <f aca="false">IF(N200&gt;0,IF(O200="","-",IF(R200&lt;0%,"DEGROWTH","GROWTH")))</f>
        <v>0</v>
      </c>
      <c r="T200" s="101" t="n">
        <v>65</v>
      </c>
      <c r="U200" s="101" t="str">
        <f aca="false">IF(F200&lt;=$V$2,"Dec","")</f>
        <v>Dec</v>
      </c>
      <c r="V200" s="97" t="n">
        <v>65</v>
      </c>
      <c r="W200" s="104" t="n">
        <f aca="false">K200-V200</f>
        <v>-65</v>
      </c>
      <c r="X200" s="103" t="n">
        <f aca="false">IFERROR(IF(U200="Dec",(K200/V200-1)),0)</f>
        <v>-1</v>
      </c>
      <c r="Y200" s="104" t="str">
        <f aca="false">IF(T200&gt;0,IF(U200="","-",IF(X200&lt;0%,"DEGROWTH","GROWTH")))</f>
        <v>DEGROWTH</v>
      </c>
      <c r="Z200" s="24" t="n">
        <v>1</v>
      </c>
      <c r="AA200" s="24" t="n">
        <f aca="false">IF(H200&gt;0,1,0)</f>
        <v>0</v>
      </c>
      <c r="AB200" s="3" t="n">
        <v>1000003400</v>
      </c>
      <c r="AC200" s="3"/>
    </row>
    <row r="201" customFormat="false" ht="14.25" hidden="true" customHeight="true" outlineLevel="0" collapsed="false">
      <c r="A201" s="23" t="s">
        <v>133</v>
      </c>
      <c r="B201" s="65" t="s">
        <v>30</v>
      </c>
      <c r="C201" s="65" t="s">
        <v>941</v>
      </c>
      <c r="D201" s="65" t="n">
        <v>1000003479</v>
      </c>
      <c r="E201" s="65" t="s">
        <v>942</v>
      </c>
      <c r="F201" s="67" t="n">
        <v>45036</v>
      </c>
      <c r="G201" s="67" t="str">
        <f aca="false">IF(I201&gt;0,"Targeted Dealer","-")</f>
        <v>Targeted Dealer</v>
      </c>
      <c r="H201" s="67" t="s">
        <v>627</v>
      </c>
      <c r="I201" s="68" t="n">
        <v>120</v>
      </c>
      <c r="J201" s="68" t="n">
        <f aca="false">I201/$J$1*$E$1</f>
        <v>2504.51612903226</v>
      </c>
      <c r="K201" s="97" t="n">
        <v>40</v>
      </c>
      <c r="L201" s="69" t="n">
        <f aca="false">K201-J201</f>
        <v>-2464.51612903226</v>
      </c>
      <c r="M201" s="69" t="n">
        <f aca="false">IFERROR((K201/J201%),"-")</f>
        <v>1.59711488923235</v>
      </c>
      <c r="N201" s="100" t="n">
        <v>90</v>
      </c>
      <c r="O201" s="98" t="str">
        <f aca="false">IF(F201&lt;=$P$2,"Nov","")</f>
        <v>Nov</v>
      </c>
      <c r="P201" s="97" t="n">
        <v>90</v>
      </c>
      <c r="Q201" s="100" t="n">
        <f aca="false">K201-P201</f>
        <v>-50</v>
      </c>
      <c r="R201" s="98" t="n">
        <f aca="false">IFERROR(IF(O201="Nov",(K201/P201-1)),0)</f>
        <v>-0.555555555555556</v>
      </c>
      <c r="S201" s="100" t="str">
        <f aca="false">IF(N201&gt;0,IF(O201="","-",IF(R201&lt;0%,"DEGROWTH","GROWTH")))</f>
        <v>DEGROWTH</v>
      </c>
      <c r="T201" s="101" t="n">
        <v>130</v>
      </c>
      <c r="U201" s="101" t="str">
        <f aca="false">IF(F201&lt;=$V$2,"Dec","")</f>
        <v>Dec</v>
      </c>
      <c r="V201" s="97" t="n">
        <v>130</v>
      </c>
      <c r="W201" s="104" t="n">
        <f aca="false">K201-V201</f>
        <v>-90</v>
      </c>
      <c r="X201" s="103" t="n">
        <f aca="false">IFERROR(IF(U201="Dec",(K201/V201-1)),0)</f>
        <v>-0.692307692307692</v>
      </c>
      <c r="Y201" s="104" t="str">
        <f aca="false">IF(T201&gt;0,IF(U201="","-",IF(X201&lt;0%,"DEGROWTH","GROWTH")))</f>
        <v>DEGROWTH</v>
      </c>
      <c r="Z201" s="24" t="n">
        <v>0</v>
      </c>
      <c r="AA201" s="24" t="n">
        <f aca="false">IF(H201&gt;0,1,0)</f>
        <v>1</v>
      </c>
      <c r="AB201" s="3" t="n">
        <v>1000003479</v>
      </c>
      <c r="AC201" s="3"/>
    </row>
    <row r="202" customFormat="false" ht="14.25" hidden="true" customHeight="true" outlineLevel="0" collapsed="false">
      <c r="A202" s="23" t="s">
        <v>133</v>
      </c>
      <c r="B202" s="65" t="s">
        <v>30</v>
      </c>
      <c r="C202" s="65" t="s">
        <v>943</v>
      </c>
      <c r="D202" s="65" t="n">
        <v>1000003553</v>
      </c>
      <c r="E202" s="65" t="s">
        <v>944</v>
      </c>
      <c r="F202" s="67" t="n">
        <v>45072</v>
      </c>
      <c r="G202" s="67" t="str">
        <f aca="false">IF(I202&gt;0,"Targeted Dealer","-")</f>
        <v>Targeted Dealer</v>
      </c>
      <c r="H202" s="67" t="s">
        <v>627</v>
      </c>
      <c r="I202" s="68" t="n">
        <v>90</v>
      </c>
      <c r="J202" s="68" t="n">
        <f aca="false">I202/$J$1*$E$1</f>
        <v>1878.38709677419</v>
      </c>
      <c r="K202" s="97" t="n">
        <v>100</v>
      </c>
      <c r="L202" s="69" t="n">
        <f aca="false">K202-J202</f>
        <v>-1778.38709677419</v>
      </c>
      <c r="M202" s="69" t="n">
        <f aca="false">IFERROR((K202/J202%),"-")</f>
        <v>5.32371629744118</v>
      </c>
      <c r="N202" s="100" t="n">
        <v>60</v>
      </c>
      <c r="O202" s="98" t="str">
        <f aca="false">IF(F202&lt;=$P$2,"Nov","")</f>
        <v>Nov</v>
      </c>
      <c r="P202" s="97" t="n">
        <v>60</v>
      </c>
      <c r="Q202" s="100" t="n">
        <f aca="false">K202-P202</f>
        <v>40</v>
      </c>
      <c r="R202" s="98" t="n">
        <f aca="false">IFERROR(IF(O202="Nov",(K202/P202-1)),0)</f>
        <v>0.666666666666667</v>
      </c>
      <c r="S202" s="100" t="str">
        <f aca="false">IF(N202&gt;0,IF(O202="","-",IF(R202&lt;0%,"DEGROWTH","GROWTH")))</f>
        <v>GROWTH</v>
      </c>
      <c r="T202" s="101" t="n">
        <v>80</v>
      </c>
      <c r="U202" s="101" t="str">
        <f aca="false">IF(F202&lt;=$V$2,"Dec","")</f>
        <v>Dec</v>
      </c>
      <c r="V202" s="97" t="n">
        <v>80</v>
      </c>
      <c r="W202" s="104" t="n">
        <f aca="false">K202-V202</f>
        <v>20</v>
      </c>
      <c r="X202" s="103" t="n">
        <f aca="false">IFERROR(IF(U202="Dec",(K202/V202-1)),0)</f>
        <v>0.25</v>
      </c>
      <c r="Y202" s="104" t="str">
        <f aca="false">IF(T202&gt;0,IF(U202="","-",IF(X202&lt;0%,"DEGROWTH","GROWTH")))</f>
        <v>GROWTH</v>
      </c>
      <c r="Z202" s="24" t="n">
        <v>0</v>
      </c>
      <c r="AA202" s="24" t="n">
        <f aca="false">IF(H202&gt;0,1,0)</f>
        <v>1</v>
      </c>
      <c r="AB202" s="3" t="n">
        <v>1000003553</v>
      </c>
      <c r="AC202" s="3"/>
    </row>
    <row r="203" customFormat="false" ht="14.25" hidden="true" customHeight="true" outlineLevel="0" collapsed="false">
      <c r="A203" s="23" t="s">
        <v>133</v>
      </c>
      <c r="B203" s="65" t="s">
        <v>30</v>
      </c>
      <c r="C203" s="65" t="s">
        <v>4370</v>
      </c>
      <c r="D203" s="65" t="n">
        <v>1000003557</v>
      </c>
      <c r="E203" s="65" t="s">
        <v>4371</v>
      </c>
      <c r="F203" s="67" t="n">
        <v>45073</v>
      </c>
      <c r="G203" s="67" t="str">
        <f aca="false">IF(I203&gt;0,"Targeted Dealer","-")</f>
        <v>Targeted Dealer</v>
      </c>
      <c r="H203" s="67"/>
      <c r="I203" s="68" t="n">
        <v>30</v>
      </c>
      <c r="J203" s="68" t="n">
        <f aca="false">I203/$J$1*$E$1</f>
        <v>626.129032258065</v>
      </c>
      <c r="K203" s="97" t="n">
        <v>0</v>
      </c>
      <c r="L203" s="69" t="n">
        <f aca="false">K203-J203</f>
        <v>-626.129032258065</v>
      </c>
      <c r="M203" s="69" t="n">
        <f aca="false">IFERROR((K203/J203%),"-")</f>
        <v>0</v>
      </c>
      <c r="N203" s="100" t="n">
        <v>0</v>
      </c>
      <c r="O203" s="98" t="str">
        <f aca="false">IF(F203&lt;=$P$2,"Nov","")</f>
        <v>Nov</v>
      </c>
      <c r="P203" s="97" t="n">
        <v>0</v>
      </c>
      <c r="Q203" s="100" t="n">
        <f aca="false">K203-P203</f>
        <v>0</v>
      </c>
      <c r="R203" s="98" t="n">
        <f aca="false">IFERROR(IF(O203="Nov",(K203/P203-1)),0)</f>
        <v>0</v>
      </c>
      <c r="S203" s="105" t="b">
        <f aca="false">IF(N203&gt;0,IF(O203="","-",IF(R203&lt;0%,"DEGROWTH","GROWTH")))</f>
        <v>0</v>
      </c>
      <c r="T203" s="101" t="n">
        <v>20</v>
      </c>
      <c r="U203" s="101" t="str">
        <f aca="false">IF(F203&lt;=$V$2,"Dec","")</f>
        <v>Dec</v>
      </c>
      <c r="V203" s="97" t="n">
        <v>20</v>
      </c>
      <c r="W203" s="104" t="n">
        <f aca="false">K203-V203</f>
        <v>-20</v>
      </c>
      <c r="X203" s="103" t="n">
        <f aca="false">IFERROR(IF(U203="Dec",(K203/V203-1)),0)</f>
        <v>-1</v>
      </c>
      <c r="Y203" s="104" t="str">
        <f aca="false">IF(T203&gt;0,IF(U203="","-",IF(X203&lt;0%,"DEGROWTH","GROWTH")))</f>
        <v>DEGROWTH</v>
      </c>
      <c r="Z203" s="24" t="n">
        <v>1</v>
      </c>
      <c r="AA203" s="24" t="n">
        <f aca="false">IF(H203&gt;0,1,0)</f>
        <v>0</v>
      </c>
      <c r="AB203" s="3" t="n">
        <v>1000003557</v>
      </c>
      <c r="AC203" s="3"/>
    </row>
    <row r="204" customFormat="false" ht="14.25" hidden="true" customHeight="true" outlineLevel="0" collapsed="false">
      <c r="A204" s="23" t="s">
        <v>133</v>
      </c>
      <c r="B204" s="65" t="s">
        <v>30</v>
      </c>
      <c r="C204" s="65" t="s">
        <v>4372</v>
      </c>
      <c r="D204" s="65" t="n">
        <v>1000003583</v>
      </c>
      <c r="E204" s="65" t="s">
        <v>4373</v>
      </c>
      <c r="F204" s="67" t="n">
        <v>45080</v>
      </c>
      <c r="G204" s="67" t="str">
        <f aca="false">IF(I204&gt;0,"Targeted Dealer","-")</f>
        <v>Targeted Dealer</v>
      </c>
      <c r="H204" s="67"/>
      <c r="I204" s="68" t="n">
        <v>80</v>
      </c>
      <c r="J204" s="68" t="n">
        <f aca="false">I204/$J$1*$E$1</f>
        <v>1669.67741935484</v>
      </c>
      <c r="K204" s="97" t="n">
        <v>0</v>
      </c>
      <c r="L204" s="69" t="n">
        <f aca="false">K204-J204</f>
        <v>-1669.67741935484</v>
      </c>
      <c r="M204" s="69" t="n">
        <f aca="false">IFERROR((K204/J204%),"-")</f>
        <v>0</v>
      </c>
      <c r="N204" s="100" t="n">
        <v>0</v>
      </c>
      <c r="O204" s="98" t="str">
        <f aca="false">IF(F204&lt;=$P$2,"Nov","")</f>
        <v>Nov</v>
      </c>
      <c r="P204" s="97" t="n">
        <v>0</v>
      </c>
      <c r="Q204" s="100" t="n">
        <f aca="false">K204-P204</f>
        <v>0</v>
      </c>
      <c r="R204" s="98" t="n">
        <f aca="false">IFERROR(IF(O204="Nov",(K204/P204-1)),0)</f>
        <v>0</v>
      </c>
      <c r="S204" s="105" t="b">
        <f aca="false">IF(N204&gt;0,IF(O204="","-",IF(R204&lt;0%,"DEGROWTH","GROWTH")))</f>
        <v>0</v>
      </c>
      <c r="T204" s="101" t="n">
        <v>40</v>
      </c>
      <c r="U204" s="101" t="str">
        <f aca="false">IF(F204&lt;=$V$2,"Dec","")</f>
        <v>Dec</v>
      </c>
      <c r="V204" s="97" t="n">
        <v>40</v>
      </c>
      <c r="W204" s="104" t="n">
        <f aca="false">K204-V204</f>
        <v>-40</v>
      </c>
      <c r="X204" s="103" t="n">
        <f aca="false">IFERROR(IF(U204="Dec",(K204/V204-1)),0)</f>
        <v>-1</v>
      </c>
      <c r="Y204" s="104" t="str">
        <f aca="false">IF(T204&gt;0,IF(U204="","-",IF(X204&lt;0%,"DEGROWTH","GROWTH")))</f>
        <v>DEGROWTH</v>
      </c>
      <c r="Z204" s="24" t="n">
        <v>1</v>
      </c>
      <c r="AA204" s="24" t="n">
        <f aca="false">IF(H204&gt;0,1,0)</f>
        <v>0</v>
      </c>
      <c r="AB204" s="3" t="n">
        <v>1000003583</v>
      </c>
      <c r="AC204" s="3"/>
    </row>
    <row r="205" customFormat="false" ht="14.25" hidden="true" customHeight="true" outlineLevel="0" collapsed="false">
      <c r="A205" s="23" t="s">
        <v>133</v>
      </c>
      <c r="B205" s="65" t="s">
        <v>30</v>
      </c>
      <c r="C205" s="65" t="s">
        <v>172</v>
      </c>
      <c r="D205" s="65" t="n">
        <v>1000003643</v>
      </c>
      <c r="E205" s="65" t="s">
        <v>173</v>
      </c>
      <c r="F205" s="67" t="n">
        <v>45126</v>
      </c>
      <c r="G205" s="67" t="str">
        <f aca="false">IF(I205&gt;0,"Targeted Dealer","-")</f>
        <v>Targeted Dealer</v>
      </c>
      <c r="H205" s="67"/>
      <c r="I205" s="68" t="n">
        <v>50</v>
      </c>
      <c r="J205" s="68" t="n">
        <f aca="false">I205/$J$1*$E$1</f>
        <v>1043.54838709677</v>
      </c>
      <c r="K205" s="97" t="n">
        <v>25</v>
      </c>
      <c r="L205" s="69" t="n">
        <f aca="false">K205-J205</f>
        <v>-1018.54838709677</v>
      </c>
      <c r="M205" s="69" t="n">
        <f aca="false">IFERROR((K205/J205%),"-")</f>
        <v>2.39567233384853</v>
      </c>
      <c r="N205" s="100" t="n">
        <v>20</v>
      </c>
      <c r="O205" s="98" t="str">
        <f aca="false">IF(F205&lt;=$P$2,"Nov","")</f>
        <v>Nov</v>
      </c>
      <c r="P205" s="97" t="n">
        <v>20</v>
      </c>
      <c r="Q205" s="100" t="n">
        <f aca="false">K205-P205</f>
        <v>5</v>
      </c>
      <c r="R205" s="98" t="n">
        <f aca="false">IFERROR(IF(O205="Nov",(K205/P205-1)),0)</f>
        <v>0.25</v>
      </c>
      <c r="S205" s="100" t="str">
        <f aca="false">IF(N205&gt;0,IF(O205="","-",IF(R205&lt;0%,"DEGROWTH","GROWTH")))</f>
        <v>GROWTH</v>
      </c>
      <c r="T205" s="101" t="n">
        <v>40</v>
      </c>
      <c r="U205" s="101" t="str">
        <f aca="false">IF(F205&lt;=$V$2,"Dec","")</f>
        <v>Dec</v>
      </c>
      <c r="V205" s="97" t="n">
        <v>40</v>
      </c>
      <c r="W205" s="104" t="n">
        <f aca="false">K205-V205</f>
        <v>-15</v>
      </c>
      <c r="X205" s="103" t="n">
        <f aca="false">IFERROR(IF(U205="Dec",(K205/V205-1)),0)</f>
        <v>-0.375</v>
      </c>
      <c r="Y205" s="104" t="str">
        <f aca="false">IF(T205&gt;0,IF(U205="","-",IF(X205&lt;0%,"DEGROWTH","GROWTH")))</f>
        <v>DEGROWTH</v>
      </c>
      <c r="Z205" s="24" t="n">
        <v>0</v>
      </c>
      <c r="AA205" s="24" t="n">
        <f aca="false">IF(H205&gt;0,1,0)</f>
        <v>0</v>
      </c>
      <c r="AB205" s="3" t="n">
        <v>1000003643</v>
      </c>
      <c r="AC205" s="3"/>
    </row>
    <row r="206" customFormat="false" ht="14.25" hidden="true" customHeight="true" outlineLevel="0" collapsed="false">
      <c r="A206" s="23" t="s">
        <v>133</v>
      </c>
      <c r="B206" s="65" t="s">
        <v>30</v>
      </c>
      <c r="C206" s="65" t="s">
        <v>4374</v>
      </c>
      <c r="D206" s="65" t="n">
        <v>1000003717</v>
      </c>
      <c r="E206" s="65" t="s">
        <v>4375</v>
      </c>
      <c r="F206" s="67" t="n">
        <v>45181</v>
      </c>
      <c r="G206" s="67" t="str">
        <f aca="false">IF(I206&gt;0,"Targeted Dealer","-")</f>
        <v>Targeted Dealer</v>
      </c>
      <c r="H206" s="67"/>
      <c r="I206" s="68" t="n">
        <v>80</v>
      </c>
      <c r="J206" s="68" t="n">
        <f aca="false">I206/$J$1*$E$1</f>
        <v>1669.67741935484</v>
      </c>
      <c r="K206" s="97" t="n">
        <v>0</v>
      </c>
      <c r="L206" s="69" t="n">
        <f aca="false">K206-J206</f>
        <v>-1669.67741935484</v>
      </c>
      <c r="M206" s="69" t="n">
        <f aca="false">IFERROR((K206/J206%),"-")</f>
        <v>0</v>
      </c>
      <c r="N206" s="100" t="n">
        <v>0</v>
      </c>
      <c r="O206" s="98" t="str">
        <f aca="false">IF(F206&lt;=$P$2,"Nov","")</f>
        <v>Nov</v>
      </c>
      <c r="P206" s="97" t="n">
        <v>0</v>
      </c>
      <c r="Q206" s="100" t="n">
        <f aca="false">K206-P206</f>
        <v>0</v>
      </c>
      <c r="R206" s="98" t="n">
        <f aca="false">IFERROR(IF(O206="Nov",(K206/P206-1)),0)</f>
        <v>0</v>
      </c>
      <c r="S206" s="105" t="b">
        <f aca="false">IF(N206&gt;0,IF(O206="","-",IF(R206&lt;0%,"DEGROWTH","GROWTH")))</f>
        <v>0</v>
      </c>
      <c r="T206" s="101" t="n">
        <v>90</v>
      </c>
      <c r="U206" s="101" t="str">
        <f aca="false">IF(F206&lt;=$V$2,"Dec","")</f>
        <v>Dec</v>
      </c>
      <c r="V206" s="97" t="n">
        <v>90</v>
      </c>
      <c r="W206" s="104" t="n">
        <f aca="false">K206-V206</f>
        <v>-90</v>
      </c>
      <c r="X206" s="103" t="n">
        <f aca="false">IFERROR(IF(U206="Dec",(K206/V206-1)),0)</f>
        <v>-1</v>
      </c>
      <c r="Y206" s="104" t="str">
        <f aca="false">IF(T206&gt;0,IF(U206="","-",IF(X206&lt;0%,"DEGROWTH","GROWTH")))</f>
        <v>DEGROWTH</v>
      </c>
      <c r="Z206" s="24" t="n">
        <v>1</v>
      </c>
      <c r="AA206" s="24" t="n">
        <f aca="false">IF(H206&gt;0,1,0)</f>
        <v>0</v>
      </c>
      <c r="AB206" s="3" t="n">
        <v>1000003717</v>
      </c>
      <c r="AC206" s="3"/>
    </row>
    <row r="207" customFormat="false" ht="14.25" hidden="true" customHeight="true" outlineLevel="0" collapsed="false">
      <c r="A207" s="23" t="s">
        <v>133</v>
      </c>
      <c r="B207" s="65" t="s">
        <v>30</v>
      </c>
      <c r="C207" s="65" t="s">
        <v>4173</v>
      </c>
      <c r="D207" s="65" t="n">
        <v>1000003754</v>
      </c>
      <c r="E207" s="65" t="s">
        <v>4174</v>
      </c>
      <c r="F207" s="67" t="n">
        <v>45247</v>
      </c>
      <c r="G207" s="67" t="str">
        <f aca="false">IF(I207&gt;0,"Targeted Dealer","-")</f>
        <v>Targeted Dealer</v>
      </c>
      <c r="H207" s="67"/>
      <c r="I207" s="68" t="n">
        <v>30</v>
      </c>
      <c r="J207" s="68" t="n">
        <f aca="false">I207/$J$1*$E$1</f>
        <v>626.129032258065</v>
      </c>
      <c r="K207" s="97" t="n">
        <v>0</v>
      </c>
      <c r="L207" s="69" t="n">
        <f aca="false">K207-J207</f>
        <v>-626.129032258065</v>
      </c>
      <c r="M207" s="69" t="n">
        <f aca="false">IFERROR((K207/J207%),"-")</f>
        <v>0</v>
      </c>
      <c r="N207" s="100" t="n">
        <v>0</v>
      </c>
      <c r="O207" s="98" t="str">
        <f aca="false">IF(F207&lt;=$P$2,"Nov","")</f>
        <v>Nov</v>
      </c>
      <c r="P207" s="97" t="n">
        <v>0</v>
      </c>
      <c r="Q207" s="100" t="n">
        <f aca="false">K207-P207</f>
        <v>0</v>
      </c>
      <c r="R207" s="98" t="n">
        <f aca="false">IFERROR(IF(O207="Nov",(K207/P207-1)),0)</f>
        <v>0</v>
      </c>
      <c r="S207" s="105" t="b">
        <f aca="false">IF(N207&gt;0,IF(O207="","-",IF(R207&lt;0%,"DEGROWTH","GROWTH")))</f>
        <v>0</v>
      </c>
      <c r="T207" s="101" t="n">
        <v>0</v>
      </c>
      <c r="U207" s="101" t="str">
        <f aca="false">IF(F207&lt;=$V$2,"Dec","")</f>
        <v>Dec</v>
      </c>
      <c r="V207" s="97" t="n">
        <v>0</v>
      </c>
      <c r="W207" s="104" t="n">
        <f aca="false">K207-V207</f>
        <v>0</v>
      </c>
      <c r="X207" s="103" t="n">
        <f aca="false">IFERROR(IF(U207="Dec",(K207/V207-1)),0)</f>
        <v>0</v>
      </c>
      <c r="Y207" s="106" t="b">
        <f aca="false">IF(T207&gt;0,IF(U207="","-",IF(X207&lt;0%,"DEGROWTH","GROWTH")))</f>
        <v>0</v>
      </c>
      <c r="Z207" s="24" t="n">
        <v>1</v>
      </c>
      <c r="AA207" s="24" t="n">
        <f aca="false">IF(H207&gt;0,1,0)</f>
        <v>0</v>
      </c>
      <c r="AB207" s="3" t="n">
        <v>1000003754</v>
      </c>
      <c r="AC207" s="3"/>
    </row>
    <row r="208" customFormat="false" ht="14.25" hidden="true" customHeight="true" outlineLevel="0" collapsed="false">
      <c r="A208" s="23" t="s">
        <v>133</v>
      </c>
      <c r="B208" s="65" t="s">
        <v>30</v>
      </c>
      <c r="C208" s="65" t="s">
        <v>945</v>
      </c>
      <c r="D208" s="65" t="n">
        <v>1000003763</v>
      </c>
      <c r="E208" s="65" t="s">
        <v>946</v>
      </c>
      <c r="F208" s="67" t="n">
        <v>45252</v>
      </c>
      <c r="G208" s="67" t="str">
        <f aca="false">IF(I208&gt;0,"Targeted Dealer","-")</f>
        <v>Targeted Dealer</v>
      </c>
      <c r="H208" s="67" t="s">
        <v>627</v>
      </c>
      <c r="I208" s="68" t="n">
        <v>160</v>
      </c>
      <c r="J208" s="68" t="n">
        <f aca="false">I208/$J$1*$E$1</f>
        <v>3339.35483870968</v>
      </c>
      <c r="K208" s="97" t="n">
        <v>200</v>
      </c>
      <c r="L208" s="69" t="n">
        <f aca="false">K208-J208</f>
        <v>-3139.35483870968</v>
      </c>
      <c r="M208" s="69" t="n">
        <f aca="false">IFERROR((K208/J208%),"-")</f>
        <v>5.98918083462133</v>
      </c>
      <c r="N208" s="100" t="n">
        <v>190</v>
      </c>
      <c r="O208" s="98" t="str">
        <f aca="false">IF(F208&lt;=$P$2,"Nov","")</f>
        <v>Nov</v>
      </c>
      <c r="P208" s="97" t="n">
        <v>190</v>
      </c>
      <c r="Q208" s="100" t="n">
        <f aca="false">K208-P208</f>
        <v>10</v>
      </c>
      <c r="R208" s="98" t="n">
        <f aca="false">IFERROR(IF(O208="Nov",(K208/P208-1)),0)</f>
        <v>0.0526315789473684</v>
      </c>
      <c r="S208" s="100" t="str">
        <f aca="false">IF(N208&gt;0,IF(O208="","-",IF(R208&lt;0%,"DEGROWTH","GROWTH")))</f>
        <v>GROWTH</v>
      </c>
      <c r="T208" s="101" t="n">
        <v>117</v>
      </c>
      <c r="U208" s="101" t="str">
        <f aca="false">IF(F208&lt;=$V$2,"Dec","")</f>
        <v>Dec</v>
      </c>
      <c r="V208" s="97" t="n">
        <v>117</v>
      </c>
      <c r="W208" s="104" t="n">
        <f aca="false">K208-V208</f>
        <v>83</v>
      </c>
      <c r="X208" s="103" t="n">
        <f aca="false">IFERROR(IF(U208="Dec",(K208/V208-1)),0)</f>
        <v>0.709401709401709</v>
      </c>
      <c r="Y208" s="104" t="str">
        <f aca="false">IF(T208&gt;0,IF(U208="","-",IF(X208&lt;0%,"DEGROWTH","GROWTH")))</f>
        <v>GROWTH</v>
      </c>
      <c r="Z208" s="24" t="n">
        <v>0</v>
      </c>
      <c r="AA208" s="24" t="n">
        <f aca="false">IF(H208&gt;0,1,0)</f>
        <v>1</v>
      </c>
      <c r="AB208" s="3" t="n">
        <v>1000003763</v>
      </c>
      <c r="AC208" s="3"/>
    </row>
    <row r="209" customFormat="false" ht="14.25" hidden="true" customHeight="true" outlineLevel="0" collapsed="false">
      <c r="A209" s="24" t="s">
        <v>133</v>
      </c>
      <c r="B209" s="128" t="s">
        <v>30</v>
      </c>
      <c r="C209" s="128" t="s">
        <v>947</v>
      </c>
      <c r="D209" s="128" t="n">
        <v>1000003844</v>
      </c>
      <c r="E209" s="128" t="s">
        <v>948</v>
      </c>
      <c r="F209" s="145" t="n">
        <v>45322</v>
      </c>
      <c r="G209" s="67" t="str">
        <f aca="false">IF(I209&gt;0,"Targeted Dealer","-")</f>
        <v>Targeted Dealer</v>
      </c>
      <c r="H209" s="67" t="s">
        <v>627</v>
      </c>
      <c r="I209" s="68" t="n">
        <v>200</v>
      </c>
      <c r="J209" s="68" t="n">
        <f aca="false">I209/$J$1*$E$1</f>
        <v>4174.1935483871</v>
      </c>
      <c r="K209" s="97" t="n">
        <v>390</v>
      </c>
      <c r="L209" s="69" t="n">
        <f aca="false">K209-J209</f>
        <v>-3784.1935483871</v>
      </c>
      <c r="M209" s="69" t="n">
        <f aca="false">IFERROR((K209/J209%),"-")</f>
        <v>9.34312210200927</v>
      </c>
      <c r="N209" s="100" t="n">
        <v>595</v>
      </c>
      <c r="O209" s="98" t="str">
        <f aca="false">IF(F209&lt;=$P$2,"Nov","")</f>
        <v>Nov</v>
      </c>
      <c r="P209" s="97" t="n">
        <v>595</v>
      </c>
      <c r="Q209" s="100" t="n">
        <f aca="false">K209-P209</f>
        <v>-205</v>
      </c>
      <c r="R209" s="98" t="n">
        <f aca="false">IFERROR(IF(O209="Nov",(K209/P209-1)),0)</f>
        <v>-0.34453781512605</v>
      </c>
      <c r="S209" s="100" t="str">
        <f aca="false">IF(N209&gt;0,IF(O209="","-",IF(R209&lt;0%,"DEGROWTH","GROWTH")))</f>
        <v>DEGROWTH</v>
      </c>
      <c r="T209" s="101" t="n">
        <v>0</v>
      </c>
      <c r="U209" s="101" t="str">
        <f aca="false">IF(F209&lt;=$V$2,"Dec","")</f>
        <v>Dec</v>
      </c>
      <c r="V209" s="97" t="n">
        <v>0</v>
      </c>
      <c r="W209" s="104" t="n">
        <f aca="false">K209-V209</f>
        <v>390</v>
      </c>
      <c r="X209" s="103" t="n">
        <f aca="false">IFERROR(IF(U209="Dec",(K209/V209-1)),0)</f>
        <v>0</v>
      </c>
      <c r="Y209" s="106" t="b">
        <f aca="false">IF(T209&gt;0,IF(U209="","-",IF(X209&lt;0%,"DEGROWTH","GROWTH")))</f>
        <v>0</v>
      </c>
      <c r="Z209" s="24" t="n">
        <v>0</v>
      </c>
      <c r="AA209" s="24" t="n">
        <f aca="false">IF(H209&gt;0,1,0)</f>
        <v>1</v>
      </c>
      <c r="AB209" s="3" t="n">
        <v>1000003844</v>
      </c>
      <c r="AC209" s="3"/>
    </row>
    <row r="210" customFormat="false" ht="14.25" hidden="true" customHeight="true" outlineLevel="0" collapsed="false">
      <c r="A210" s="23" t="s">
        <v>133</v>
      </c>
      <c r="B210" s="128" t="s">
        <v>30</v>
      </c>
      <c r="C210" s="128" t="s">
        <v>4376</v>
      </c>
      <c r="D210" s="128" t="n">
        <v>1000003913</v>
      </c>
      <c r="E210" s="128" t="s">
        <v>4377</v>
      </c>
      <c r="F210" s="67" t="n">
        <v>45401</v>
      </c>
      <c r="G210" s="67" t="str">
        <f aca="false">IF(I210&gt;0,"Targeted Dealer","-")</f>
        <v>Targeted Dealer</v>
      </c>
      <c r="H210" s="67"/>
      <c r="I210" s="68" t="n">
        <v>30</v>
      </c>
      <c r="J210" s="68" t="n">
        <f aca="false">I210/$J$1*$E$1</f>
        <v>626.129032258065</v>
      </c>
      <c r="K210" s="97" t="n">
        <v>0</v>
      </c>
      <c r="L210" s="69" t="n">
        <f aca="false">K210-J210</f>
        <v>-626.129032258065</v>
      </c>
      <c r="M210" s="69" t="n">
        <f aca="false">IFERROR((K210/J210%),"-")</f>
        <v>0</v>
      </c>
      <c r="N210" s="100" t="n">
        <v>0</v>
      </c>
      <c r="O210" s="98" t="str">
        <f aca="false">IF(F210&lt;=$P$2,"Nov","")</f>
        <v>Nov</v>
      </c>
      <c r="P210" s="97" t="n">
        <v>0</v>
      </c>
      <c r="Q210" s="100" t="n">
        <f aca="false">K210-P210</f>
        <v>0</v>
      </c>
      <c r="R210" s="98" t="n">
        <f aca="false">IFERROR(IF(O210="Nov",(K210/P210-1)),0)</f>
        <v>0</v>
      </c>
      <c r="S210" s="105" t="b">
        <f aca="false">IF(N210&gt;0,IF(O210="","-",IF(R210&lt;0%,"DEGROWTH","GROWTH")))</f>
        <v>0</v>
      </c>
      <c r="T210" s="101" t="n">
        <v>0</v>
      </c>
      <c r="U210" s="101" t="str">
        <f aca="false">IF(F210&lt;=$V$2,"Dec","")</f>
        <v>Dec</v>
      </c>
      <c r="V210" s="97" t="n">
        <v>0</v>
      </c>
      <c r="W210" s="104" t="n">
        <f aca="false">K210-V210</f>
        <v>0</v>
      </c>
      <c r="X210" s="103" t="n">
        <f aca="false">IFERROR(IF(U210="Dec",(K210/V210-1)),0)</f>
        <v>0</v>
      </c>
      <c r="Y210" s="106" t="b">
        <f aca="false">IF(T210&gt;0,IF(U210="","-",IF(X210&lt;0%,"DEGROWTH","GROWTH")))</f>
        <v>0</v>
      </c>
      <c r="Z210" s="24" t="n">
        <v>1</v>
      </c>
      <c r="AA210" s="24" t="n">
        <f aca="false">IF(H210&gt;0,1,0)</f>
        <v>0</v>
      </c>
      <c r="AB210" s="3" t="n">
        <v>1000003913</v>
      </c>
      <c r="AC210" s="3"/>
    </row>
    <row r="211" customFormat="false" ht="14.25" hidden="true" customHeight="true" outlineLevel="0" collapsed="false">
      <c r="A211" s="24" t="s">
        <v>133</v>
      </c>
      <c r="B211" s="128" t="s">
        <v>30</v>
      </c>
      <c r="C211" s="128" t="s">
        <v>4378</v>
      </c>
      <c r="D211" s="128" t="n">
        <v>1000003946</v>
      </c>
      <c r="E211" s="128" t="s">
        <v>4379</v>
      </c>
      <c r="F211" s="67" t="n">
        <v>45422</v>
      </c>
      <c r="G211" s="67" t="str">
        <f aca="false">IF(I211&gt;0,"Targeted Dealer","-")</f>
        <v>Targeted Dealer</v>
      </c>
      <c r="H211" s="67"/>
      <c r="I211" s="68" t="n">
        <v>20</v>
      </c>
      <c r="J211" s="68" t="n">
        <f aca="false">I211/$J$1*$E$1</f>
        <v>417.41935483871</v>
      </c>
      <c r="K211" s="97" t="n">
        <v>0</v>
      </c>
      <c r="L211" s="69" t="n">
        <f aca="false">K211-J211</f>
        <v>-417.41935483871</v>
      </c>
      <c r="M211" s="69" t="n">
        <f aca="false">IFERROR((K211/J211%),"-")</f>
        <v>0</v>
      </c>
      <c r="N211" s="100" t="n">
        <v>0</v>
      </c>
      <c r="O211" s="98" t="str">
        <f aca="false">IF(F211&lt;=$P$2,"Nov","")</f>
        <v>Nov</v>
      </c>
      <c r="P211" s="97" t="n">
        <v>0</v>
      </c>
      <c r="Q211" s="100" t="n">
        <f aca="false">K211-P211</f>
        <v>0</v>
      </c>
      <c r="R211" s="98" t="n">
        <f aca="false">IFERROR(IF(O211="Nov",(K211/P211-1)),0)</f>
        <v>0</v>
      </c>
      <c r="S211" s="105" t="b">
        <f aca="false">IF(N211&gt;0,IF(O211="","-",IF(R211&lt;0%,"DEGROWTH","GROWTH")))</f>
        <v>0</v>
      </c>
      <c r="T211" s="101" t="n">
        <v>0</v>
      </c>
      <c r="U211" s="101" t="str">
        <f aca="false">IF(F211&lt;=$V$2,"Dec","")</f>
        <v>Dec</v>
      </c>
      <c r="V211" s="97" t="n">
        <v>0</v>
      </c>
      <c r="W211" s="104" t="n">
        <f aca="false">K211-V211</f>
        <v>0</v>
      </c>
      <c r="X211" s="103" t="n">
        <f aca="false">IFERROR(IF(U211="Dec",(K211/V211-1)),0)</f>
        <v>0</v>
      </c>
      <c r="Y211" s="106" t="b">
        <f aca="false">IF(T211&gt;0,IF(U211="","-",IF(X211&lt;0%,"DEGROWTH","GROWTH")))</f>
        <v>0</v>
      </c>
      <c r="Z211" s="24" t="n">
        <v>1</v>
      </c>
      <c r="AA211" s="24" t="n">
        <f aca="false">IF(H211&gt;0,1,0)</f>
        <v>0</v>
      </c>
      <c r="AB211" s="3" t="n">
        <v>1000003946</v>
      </c>
      <c r="AC211" s="3"/>
    </row>
    <row r="212" customFormat="false" ht="14.25" hidden="true" customHeight="true" outlineLevel="0" collapsed="false">
      <c r="A212" s="24" t="s">
        <v>133</v>
      </c>
      <c r="B212" s="128" t="s">
        <v>30</v>
      </c>
      <c r="C212" s="128" t="s">
        <v>174</v>
      </c>
      <c r="D212" s="128" t="n">
        <v>1000003971</v>
      </c>
      <c r="E212" s="128" t="s">
        <v>175</v>
      </c>
      <c r="F212" s="67" t="n">
        <v>45439</v>
      </c>
      <c r="G212" s="67" t="str">
        <f aca="false">IF(I212&gt;0,"Targeted Dealer","-")</f>
        <v>Targeted Dealer</v>
      </c>
      <c r="H212" s="67"/>
      <c r="I212" s="68" t="n">
        <v>40</v>
      </c>
      <c r="J212" s="68" t="n">
        <f aca="false">I212/$J$1*$E$1</f>
        <v>834.838709677419</v>
      </c>
      <c r="K212" s="97" t="n">
        <v>20</v>
      </c>
      <c r="L212" s="69" t="n">
        <f aca="false">K212-J212</f>
        <v>-814.838709677419</v>
      </c>
      <c r="M212" s="69" t="n">
        <f aca="false">IFERROR((K212/J212%),"-")</f>
        <v>2.39567233384853</v>
      </c>
      <c r="N212" s="100" t="n">
        <v>20</v>
      </c>
      <c r="O212" s="98" t="str">
        <f aca="false">IF(F212&lt;=$P$2,"Nov","")</f>
        <v>Nov</v>
      </c>
      <c r="P212" s="97" t="n">
        <v>20</v>
      </c>
      <c r="Q212" s="100" t="n">
        <f aca="false">K212-P212</f>
        <v>0</v>
      </c>
      <c r="R212" s="98" t="n">
        <f aca="false">IFERROR(IF(O212="Nov",(K212/P212-1)),0)</f>
        <v>0</v>
      </c>
      <c r="S212" s="100" t="str">
        <f aca="false">IF(N212&gt;0,IF(O212="","-",IF(R212&lt;0%,"DEGROWTH","GROWTH")))</f>
        <v>GROWTH</v>
      </c>
      <c r="T212" s="101" t="n">
        <v>0</v>
      </c>
      <c r="U212" s="101" t="str">
        <f aca="false">IF(F212&lt;=$V$2,"Dec","")</f>
        <v>Dec</v>
      </c>
      <c r="V212" s="97" t="n">
        <v>0</v>
      </c>
      <c r="W212" s="104" t="n">
        <f aca="false">K212-V212</f>
        <v>20</v>
      </c>
      <c r="X212" s="103" t="n">
        <f aca="false">IFERROR(IF(U212="Dec",(K212/V212-1)),0)</f>
        <v>0</v>
      </c>
      <c r="Y212" s="106" t="b">
        <f aca="false">IF(T212&gt;0,IF(U212="","-",IF(X212&lt;0%,"DEGROWTH","GROWTH")))</f>
        <v>0</v>
      </c>
      <c r="Z212" s="24" t="n">
        <v>0</v>
      </c>
      <c r="AA212" s="24" t="n">
        <f aca="false">IF(H212&gt;0,1,0)</f>
        <v>0</v>
      </c>
      <c r="AB212" s="3" t="n">
        <v>1000003971</v>
      </c>
      <c r="AC212" s="3"/>
    </row>
    <row r="213" customFormat="false" ht="14.25" hidden="true" customHeight="true" outlineLevel="0" collapsed="false">
      <c r="A213" s="24" t="s">
        <v>133</v>
      </c>
      <c r="B213" s="128" t="s">
        <v>30</v>
      </c>
      <c r="C213" s="128" t="s">
        <v>949</v>
      </c>
      <c r="D213" s="128" t="n">
        <v>1000004014</v>
      </c>
      <c r="E213" s="128" t="s">
        <v>950</v>
      </c>
      <c r="F213" s="67" t="n">
        <v>45464</v>
      </c>
      <c r="G213" s="67" t="str">
        <f aca="false">IF(I213&gt;0,"Targeted Dealer","-")</f>
        <v>Targeted Dealer</v>
      </c>
      <c r="H213" s="24"/>
      <c r="I213" s="68" t="n">
        <v>40</v>
      </c>
      <c r="J213" s="68" t="n">
        <f aca="false">I213/$J$1*$E$1</f>
        <v>834.838709677419</v>
      </c>
      <c r="K213" s="97" t="n">
        <v>60</v>
      </c>
      <c r="L213" s="69" t="n">
        <f aca="false">K213-J213</f>
        <v>-774.838709677419</v>
      </c>
      <c r="M213" s="69" t="n">
        <f aca="false">IFERROR((K213/J213%),"-")</f>
        <v>7.18701700154559</v>
      </c>
      <c r="N213" s="100" t="n">
        <v>60</v>
      </c>
      <c r="O213" s="98" t="str">
        <f aca="false">IF(F213&lt;=$P$2,"Nov","")</f>
        <v>Nov</v>
      </c>
      <c r="P213" s="97" t="n">
        <v>60</v>
      </c>
      <c r="Q213" s="100" t="n">
        <f aca="false">K213-P213</f>
        <v>0</v>
      </c>
      <c r="R213" s="98" t="n">
        <f aca="false">IFERROR(IF(O213="Nov",(K213/P213-1)),0)</f>
        <v>0</v>
      </c>
      <c r="S213" s="100" t="str">
        <f aca="false">IF(N213&gt;0,IF(O213="","-",IF(R213&lt;0%,"DEGROWTH","GROWTH")))</f>
        <v>GROWTH</v>
      </c>
      <c r="T213" s="101" t="n">
        <v>0</v>
      </c>
      <c r="U213" s="101" t="str">
        <f aca="false">IF(F213&lt;=$V$2,"Dec","")</f>
        <v>Dec</v>
      </c>
      <c r="V213" s="97" t="n">
        <v>0</v>
      </c>
      <c r="W213" s="104" t="n">
        <f aca="false">K213-V213</f>
        <v>60</v>
      </c>
      <c r="X213" s="103" t="n">
        <f aca="false">IFERROR(IF(U213="Dec",(K213/V213-1)),0)</f>
        <v>0</v>
      </c>
      <c r="Y213" s="106" t="b">
        <f aca="false">IF(T213&gt;0,IF(U213="","-",IF(X213&lt;0%,"DEGROWTH","GROWTH")))</f>
        <v>0</v>
      </c>
      <c r="Z213" s="24" t="n">
        <v>0</v>
      </c>
      <c r="AA213" s="24" t="n">
        <f aca="false">IF(H213&gt;0,1,0)</f>
        <v>0</v>
      </c>
      <c r="AB213" s="3" t="n">
        <v>1000004014</v>
      </c>
      <c r="AC213" s="3"/>
    </row>
    <row r="214" customFormat="false" ht="14.25" hidden="true" customHeight="true" outlineLevel="0" collapsed="false">
      <c r="A214" s="24" t="s">
        <v>133</v>
      </c>
      <c r="B214" s="128" t="s">
        <v>30</v>
      </c>
      <c r="C214" s="128" t="s">
        <v>476</v>
      </c>
      <c r="D214" s="128" t="n">
        <v>1000004021</v>
      </c>
      <c r="E214" s="128" t="s">
        <v>477</v>
      </c>
      <c r="F214" s="67" t="n">
        <v>45469</v>
      </c>
      <c r="G214" s="67" t="str">
        <f aca="false">IF(I214&gt;0,"Targeted Dealer","-")</f>
        <v>Targeted Dealer</v>
      </c>
      <c r="H214" s="24"/>
      <c r="I214" s="68" t="n">
        <v>40</v>
      </c>
      <c r="J214" s="68" t="n">
        <f aca="false">I214/$J$1*$E$1</f>
        <v>834.838709677419</v>
      </c>
      <c r="K214" s="97" t="n">
        <v>0</v>
      </c>
      <c r="L214" s="69" t="n">
        <f aca="false">K214-J214</f>
        <v>-834.838709677419</v>
      </c>
      <c r="M214" s="69" t="n">
        <f aca="false">IFERROR((K214/J214%),"-")</f>
        <v>0</v>
      </c>
      <c r="N214" s="100" t="n">
        <v>0</v>
      </c>
      <c r="O214" s="98" t="str">
        <f aca="false">IF(F214&lt;=$P$2,"Nov","")</f>
        <v>Nov</v>
      </c>
      <c r="P214" s="97" t="n">
        <v>0</v>
      </c>
      <c r="Q214" s="100" t="n">
        <f aca="false">K214-P214</f>
        <v>0</v>
      </c>
      <c r="R214" s="98" t="n">
        <f aca="false">IFERROR(IF(O214="Nov",(K214/P214-1)),0)</f>
        <v>0</v>
      </c>
      <c r="S214" s="105" t="b">
        <f aca="false">IF(N214&gt;0,IF(O214="","-",IF(R214&lt;0%,"DEGROWTH","GROWTH")))</f>
        <v>0</v>
      </c>
      <c r="T214" s="101" t="n">
        <v>0</v>
      </c>
      <c r="U214" s="101" t="str">
        <f aca="false">IF(F214&lt;=$V$2,"Dec","")</f>
        <v>Dec</v>
      </c>
      <c r="V214" s="97" t="n">
        <v>0</v>
      </c>
      <c r="W214" s="104" t="n">
        <f aca="false">K214-V214</f>
        <v>0</v>
      </c>
      <c r="X214" s="103" t="n">
        <f aca="false">IFERROR(IF(U214="Dec",(K214/V214-1)),0)</f>
        <v>0</v>
      </c>
      <c r="Y214" s="106" t="b">
        <f aca="false">IF(T214&gt;0,IF(U214="","-",IF(X214&lt;0%,"DEGROWTH","GROWTH")))</f>
        <v>0</v>
      </c>
      <c r="Z214" s="24" t="n">
        <v>1</v>
      </c>
      <c r="AA214" s="24" t="n">
        <f aca="false">IF(H214&gt;0,1,0)</f>
        <v>0</v>
      </c>
      <c r="AB214" s="3" t="n">
        <v>1000004021</v>
      </c>
      <c r="AC214" s="3"/>
    </row>
    <row r="215" customFormat="false" ht="14.25" hidden="true" customHeight="true" outlineLevel="0" collapsed="false">
      <c r="A215" s="24" t="s">
        <v>133</v>
      </c>
      <c r="B215" s="128" t="s">
        <v>30</v>
      </c>
      <c r="C215" s="128" t="s">
        <v>951</v>
      </c>
      <c r="D215" s="128" t="n">
        <v>1000004083</v>
      </c>
      <c r="E215" s="128" t="s">
        <v>952</v>
      </c>
      <c r="F215" s="67" t="n">
        <v>45516</v>
      </c>
      <c r="G215" s="67" t="str">
        <f aca="false">IF(I215&gt;0,"Targeted Dealer","-")</f>
        <v>Targeted Dealer</v>
      </c>
      <c r="H215" s="24"/>
      <c r="I215" s="68" t="n">
        <v>160</v>
      </c>
      <c r="J215" s="68" t="n">
        <f aca="false">I215/$J$1*$E$1</f>
        <v>3339.35483870968</v>
      </c>
      <c r="K215" s="97" t="n">
        <v>230</v>
      </c>
      <c r="L215" s="69" t="n">
        <f aca="false">K215-J215</f>
        <v>-3109.35483870968</v>
      </c>
      <c r="M215" s="69" t="n">
        <f aca="false">IFERROR((K215/J215%),"-")</f>
        <v>6.88755795981453</v>
      </c>
      <c r="N215" s="100" t="n">
        <v>240</v>
      </c>
      <c r="O215" s="98" t="str">
        <f aca="false">IF(F215&lt;=$P$2,"Nov","")</f>
        <v>Nov</v>
      </c>
      <c r="P215" s="97" t="n">
        <v>240</v>
      </c>
      <c r="Q215" s="100" t="n">
        <f aca="false">K215-P215</f>
        <v>-10</v>
      </c>
      <c r="R215" s="98" t="n">
        <f aca="false">IFERROR(IF(O215="Nov",(K215/P215-1)),0)</f>
        <v>-0.0416666666666666</v>
      </c>
      <c r="S215" s="100" t="str">
        <f aca="false">IF(N215&gt;0,IF(O215="","-",IF(R215&lt;0%,"DEGROWTH","GROWTH")))</f>
        <v>DEGROWTH</v>
      </c>
      <c r="T215" s="101" t="n">
        <v>0</v>
      </c>
      <c r="U215" s="101" t="str">
        <f aca="false">IF(F215&lt;=$V$2,"Dec","")</f>
        <v>Dec</v>
      </c>
      <c r="V215" s="97" t="n">
        <v>0</v>
      </c>
      <c r="W215" s="104" t="n">
        <f aca="false">K215-V215</f>
        <v>230</v>
      </c>
      <c r="X215" s="103" t="n">
        <f aca="false">IFERROR(IF(U215="Dec",(K215/V215-1)),0)</f>
        <v>0</v>
      </c>
      <c r="Y215" s="106" t="b">
        <f aca="false">IF(T215&gt;0,IF(U215="","-",IF(X215&lt;0%,"DEGROWTH","GROWTH")))</f>
        <v>0</v>
      </c>
      <c r="Z215" s="24" t="n">
        <v>0</v>
      </c>
      <c r="AA215" s="24" t="n">
        <f aca="false">IF(H215&gt;0,1,0)</f>
        <v>0</v>
      </c>
      <c r="AB215" s="3" t="n">
        <v>1000004083</v>
      </c>
      <c r="AC215" s="3"/>
    </row>
    <row r="216" customFormat="false" ht="14.25" hidden="true" customHeight="true" outlineLevel="0" collapsed="false">
      <c r="A216" s="23" t="s">
        <v>133</v>
      </c>
      <c r="B216" s="65" t="s">
        <v>141</v>
      </c>
      <c r="C216" s="65" t="s">
        <v>4129</v>
      </c>
      <c r="D216" s="65" t="n">
        <v>1000000078</v>
      </c>
      <c r="E216" s="66" t="s">
        <v>4130</v>
      </c>
      <c r="F216" s="67" t="n">
        <v>40463</v>
      </c>
      <c r="G216" s="67" t="str">
        <f aca="false">IF(I216&gt;0,"Targeted Dealer","-")</f>
        <v>Targeted Dealer</v>
      </c>
      <c r="H216" s="67"/>
      <c r="I216" s="68" t="n">
        <v>1000</v>
      </c>
      <c r="J216" s="68" t="n">
        <f aca="false">I216/$J$1*$E$1</f>
        <v>20870.9677419355</v>
      </c>
      <c r="K216" s="97" t="n">
        <v>307.5</v>
      </c>
      <c r="L216" s="69" t="n">
        <f aca="false">K216-J216</f>
        <v>-20563.4677419355</v>
      </c>
      <c r="M216" s="69" t="n">
        <f aca="false">IFERROR((K216/J216%),"-")</f>
        <v>1.47333848531685</v>
      </c>
      <c r="N216" s="100" t="n">
        <v>1195</v>
      </c>
      <c r="O216" s="98" t="str">
        <f aca="false">IF(F216&lt;=$P$2,"Nov","")</f>
        <v>Nov</v>
      </c>
      <c r="P216" s="97" t="n">
        <v>1195</v>
      </c>
      <c r="Q216" s="100" t="n">
        <f aca="false">K216-P216</f>
        <v>-887.5</v>
      </c>
      <c r="R216" s="98" t="n">
        <f aca="false">IFERROR(IF(O216="Nov",(K216/P216-1)),0)</f>
        <v>-0.742677824267783</v>
      </c>
      <c r="S216" s="100" t="str">
        <f aca="false">IF(N216&gt;0,IF(O216="","-",IF(R216&lt;0%,"DEGROWTH","GROWTH")))</f>
        <v>DEGROWTH</v>
      </c>
      <c r="T216" s="101" t="n">
        <v>805</v>
      </c>
      <c r="U216" s="101" t="str">
        <f aca="false">IF(F216&lt;=$V$2,"Dec","")</f>
        <v>Dec</v>
      </c>
      <c r="V216" s="97" t="n">
        <v>805</v>
      </c>
      <c r="W216" s="104" t="n">
        <f aca="false">K216-V216</f>
        <v>-497.5</v>
      </c>
      <c r="X216" s="103" t="n">
        <f aca="false">IFERROR(IF(U216="Dec",(K216/V216-1)),0)</f>
        <v>-0.618012422360248</v>
      </c>
      <c r="Y216" s="104" t="str">
        <f aca="false">IF(T216&gt;0,IF(U216="","-",IF(X216&lt;0%,"DEGROWTH","GROWTH")))</f>
        <v>DEGROWTH</v>
      </c>
      <c r="Z216" s="24" t="n">
        <v>0</v>
      </c>
      <c r="AA216" s="24" t="n">
        <f aca="false">IF(H216&gt;0,1,0)</f>
        <v>0</v>
      </c>
      <c r="AB216" s="3" t="n">
        <v>1000000078</v>
      </c>
      <c r="AC216" s="3"/>
    </row>
    <row r="217" customFormat="false" ht="14.25" hidden="true" customHeight="true" outlineLevel="0" collapsed="false">
      <c r="A217" s="23" t="s">
        <v>133</v>
      </c>
      <c r="B217" s="65" t="s">
        <v>141</v>
      </c>
      <c r="C217" s="65" t="s">
        <v>3973</v>
      </c>
      <c r="D217" s="65" t="n">
        <v>1000000073</v>
      </c>
      <c r="E217" s="66" t="s">
        <v>3974</v>
      </c>
      <c r="F217" s="67" t="n">
        <v>42429</v>
      </c>
      <c r="G217" s="67" t="str">
        <f aca="false">IF(I217&gt;0,"Targeted Dealer","-")</f>
        <v>Targeted Dealer</v>
      </c>
      <c r="H217" s="67"/>
      <c r="I217" s="68" t="n">
        <v>40</v>
      </c>
      <c r="J217" s="68" t="n">
        <f aca="false">I217/$J$1*$E$1</f>
        <v>834.838709677419</v>
      </c>
      <c r="K217" s="97" t="n">
        <v>40</v>
      </c>
      <c r="L217" s="69" t="n">
        <f aca="false">K217-J217</f>
        <v>-794.838709677419</v>
      </c>
      <c r="M217" s="69" t="n">
        <f aca="false">IFERROR((K217/J217%),"-")</f>
        <v>4.79134466769706</v>
      </c>
      <c r="N217" s="100" t="n">
        <v>40</v>
      </c>
      <c r="O217" s="98" t="str">
        <f aca="false">IF(F217&lt;=$P$2,"Nov","")</f>
        <v>Nov</v>
      </c>
      <c r="P217" s="97" t="n">
        <v>40</v>
      </c>
      <c r="Q217" s="100" t="n">
        <f aca="false">K217-P217</f>
        <v>0</v>
      </c>
      <c r="R217" s="98" t="n">
        <f aca="false">IFERROR(IF(O217="Nov",(K217/P217-1)),0)</f>
        <v>0</v>
      </c>
      <c r="S217" s="100" t="str">
        <f aca="false">IF(N217&gt;0,IF(O217="","-",IF(R217&lt;0%,"DEGROWTH","GROWTH")))</f>
        <v>GROWTH</v>
      </c>
      <c r="T217" s="101" t="n">
        <v>0</v>
      </c>
      <c r="U217" s="101" t="str">
        <f aca="false">IF(F217&lt;=$V$2,"Dec","")</f>
        <v>Dec</v>
      </c>
      <c r="V217" s="97" t="n">
        <v>0</v>
      </c>
      <c r="W217" s="104" t="n">
        <f aca="false">K217-V217</f>
        <v>40</v>
      </c>
      <c r="X217" s="103" t="n">
        <f aca="false">IFERROR(IF(U217="Dec",(K217/V217-1)),0)</f>
        <v>0</v>
      </c>
      <c r="Y217" s="106" t="b">
        <f aca="false">IF(T217&gt;0,IF(U217="","-",IF(X217&lt;0%,"DEGROWTH","GROWTH")))</f>
        <v>0</v>
      </c>
      <c r="Z217" s="24" t="n">
        <v>0</v>
      </c>
      <c r="AA217" s="24" t="n">
        <f aca="false">IF(H217&gt;0,1,0)</f>
        <v>0</v>
      </c>
      <c r="AB217" s="3" t="n">
        <v>1000000073</v>
      </c>
      <c r="AC217" s="3"/>
    </row>
    <row r="218" customFormat="false" ht="14.25" hidden="true" customHeight="true" outlineLevel="0" collapsed="false">
      <c r="A218" s="23" t="s">
        <v>133</v>
      </c>
      <c r="B218" s="65" t="s">
        <v>141</v>
      </c>
      <c r="C218" s="65" t="s">
        <v>953</v>
      </c>
      <c r="D218" s="65" t="n">
        <v>1000000086</v>
      </c>
      <c r="E218" s="66" t="s">
        <v>954</v>
      </c>
      <c r="F218" s="67" t="n">
        <v>42431</v>
      </c>
      <c r="G218" s="67" t="str">
        <f aca="false">IF(I218&gt;0,"Targeted Dealer","-")</f>
        <v>Targeted Dealer</v>
      </c>
      <c r="H218" s="67"/>
      <c r="I218" s="68" t="n">
        <v>40</v>
      </c>
      <c r="J218" s="68" t="n">
        <f aca="false">I218/$J$1*$E$1</f>
        <v>834.838709677419</v>
      </c>
      <c r="K218" s="97" t="n">
        <v>70.5</v>
      </c>
      <c r="L218" s="69" t="n">
        <f aca="false">K218-J218</f>
        <v>-764.338709677419</v>
      </c>
      <c r="M218" s="69" t="n">
        <f aca="false">IFERROR((K218/J218%),"-")</f>
        <v>8.44474497681607</v>
      </c>
      <c r="N218" s="100" t="n">
        <v>95</v>
      </c>
      <c r="O218" s="98" t="str">
        <f aca="false">IF(F218&lt;=$P$2,"Nov","")</f>
        <v>Nov</v>
      </c>
      <c r="P218" s="97" t="n">
        <v>95</v>
      </c>
      <c r="Q218" s="100" t="n">
        <f aca="false">K218-P218</f>
        <v>-24.5</v>
      </c>
      <c r="R218" s="98" t="n">
        <f aca="false">IFERROR(IF(O218="Nov",(K218/P218-1)),0)</f>
        <v>-0.257894736842105</v>
      </c>
      <c r="S218" s="100" t="str">
        <f aca="false">IF(N218&gt;0,IF(O218="","-",IF(R218&lt;0%,"DEGROWTH","GROWTH")))</f>
        <v>DEGROWTH</v>
      </c>
      <c r="T218" s="101" t="n">
        <v>20</v>
      </c>
      <c r="U218" s="101" t="str">
        <f aca="false">IF(F218&lt;=$V$2,"Dec","")</f>
        <v>Dec</v>
      </c>
      <c r="V218" s="97" t="n">
        <v>20</v>
      </c>
      <c r="W218" s="104" t="n">
        <f aca="false">K218-V218</f>
        <v>50.5</v>
      </c>
      <c r="X218" s="103" t="n">
        <f aca="false">IFERROR(IF(U218="Dec",(K218/V218-1)),0)</f>
        <v>2.525</v>
      </c>
      <c r="Y218" s="104" t="str">
        <f aca="false">IF(T218&gt;0,IF(U218="","-",IF(X218&lt;0%,"DEGROWTH","GROWTH")))</f>
        <v>GROWTH</v>
      </c>
      <c r="Z218" s="24" t="n">
        <v>0</v>
      </c>
      <c r="AA218" s="24" t="n">
        <f aca="false">IF(H218&gt;0,1,0)</f>
        <v>0</v>
      </c>
      <c r="AB218" s="3" t="n">
        <v>1000000086</v>
      </c>
      <c r="AC218" s="3"/>
    </row>
    <row r="219" customFormat="false" ht="14.25" hidden="true" customHeight="true" outlineLevel="0" collapsed="false">
      <c r="A219" s="23" t="s">
        <v>133</v>
      </c>
      <c r="B219" s="65" t="s">
        <v>141</v>
      </c>
      <c r="C219" s="65" t="s">
        <v>955</v>
      </c>
      <c r="D219" s="65" t="n">
        <v>1000000067</v>
      </c>
      <c r="E219" s="66" t="s">
        <v>956</v>
      </c>
      <c r="F219" s="67" t="n">
        <v>42739</v>
      </c>
      <c r="G219" s="67" t="str">
        <f aca="false">IF(I219&gt;0,"Targeted Dealer","-")</f>
        <v>Targeted Dealer</v>
      </c>
      <c r="H219" s="67"/>
      <c r="I219" s="68" t="n">
        <v>120</v>
      </c>
      <c r="J219" s="68" t="n">
        <f aca="false">I219/$J$1*$E$1</f>
        <v>2504.51612903226</v>
      </c>
      <c r="K219" s="97" t="n">
        <v>136</v>
      </c>
      <c r="L219" s="69" t="n">
        <f aca="false">K219-J219</f>
        <v>-2368.51612903226</v>
      </c>
      <c r="M219" s="69" t="n">
        <f aca="false">IFERROR((K219/J219%),"-")</f>
        <v>5.43019062339001</v>
      </c>
      <c r="N219" s="100" t="n">
        <v>177.5</v>
      </c>
      <c r="O219" s="98" t="str">
        <f aca="false">IF(F219&lt;=$P$2,"Nov","")</f>
        <v>Nov</v>
      </c>
      <c r="P219" s="97" t="n">
        <v>177.5</v>
      </c>
      <c r="Q219" s="100" t="n">
        <f aca="false">K219-P219</f>
        <v>-41.5</v>
      </c>
      <c r="R219" s="98" t="n">
        <f aca="false">IFERROR(IF(O219="Nov",(K219/P219-1)),0)</f>
        <v>-0.233802816901408</v>
      </c>
      <c r="S219" s="100" t="str">
        <f aca="false">IF(N219&gt;0,IF(O219="","-",IF(R219&lt;0%,"DEGROWTH","GROWTH")))</f>
        <v>DEGROWTH</v>
      </c>
      <c r="T219" s="101" t="n">
        <v>100</v>
      </c>
      <c r="U219" s="101" t="str">
        <f aca="false">IF(F219&lt;=$V$2,"Dec","")</f>
        <v>Dec</v>
      </c>
      <c r="V219" s="97" t="n">
        <v>100</v>
      </c>
      <c r="W219" s="104" t="n">
        <f aca="false">K219-V219</f>
        <v>36</v>
      </c>
      <c r="X219" s="103" t="n">
        <f aca="false">IFERROR(IF(U219="Dec",(K219/V219-1)),0)</f>
        <v>0.36</v>
      </c>
      <c r="Y219" s="104" t="str">
        <f aca="false">IF(T219&gt;0,IF(U219="","-",IF(X219&lt;0%,"DEGROWTH","GROWTH")))</f>
        <v>GROWTH</v>
      </c>
      <c r="Z219" s="24" t="n">
        <v>0</v>
      </c>
      <c r="AA219" s="24" t="n">
        <f aca="false">IF(H219&gt;0,1,0)</f>
        <v>0</v>
      </c>
      <c r="AB219" s="3" t="n">
        <v>1000000067</v>
      </c>
      <c r="AC219" s="3"/>
    </row>
    <row r="220" customFormat="false" ht="14.25" hidden="true" customHeight="true" outlineLevel="0" collapsed="false">
      <c r="A220" s="23" t="s">
        <v>133</v>
      </c>
      <c r="B220" s="65" t="s">
        <v>141</v>
      </c>
      <c r="C220" s="65" t="s">
        <v>3730</v>
      </c>
      <c r="D220" s="65" t="n">
        <v>1000000832</v>
      </c>
      <c r="E220" s="66" t="s">
        <v>3731</v>
      </c>
      <c r="F220" s="67" t="n">
        <v>42901</v>
      </c>
      <c r="G220" s="67" t="str">
        <f aca="false">IF(I220&gt;0,"Targeted Dealer","-")</f>
        <v>Targeted Dealer</v>
      </c>
      <c r="H220" s="67"/>
      <c r="I220" s="68" t="n">
        <v>25</v>
      </c>
      <c r="J220" s="68" t="n">
        <f aca="false">I220/$J$1*$E$1</f>
        <v>521.774193548387</v>
      </c>
      <c r="K220" s="97" t="n">
        <v>15</v>
      </c>
      <c r="L220" s="69" t="n">
        <f aca="false">K220-J220</f>
        <v>-506.774193548387</v>
      </c>
      <c r="M220" s="69" t="n">
        <f aca="false">IFERROR((K220/J220%),"-")</f>
        <v>2.87480680061824</v>
      </c>
      <c r="N220" s="100" t="n">
        <v>51</v>
      </c>
      <c r="O220" s="98" t="str">
        <f aca="false">IF(F220&lt;=$P$2,"Nov","")</f>
        <v>Nov</v>
      </c>
      <c r="P220" s="97" t="n">
        <v>51</v>
      </c>
      <c r="Q220" s="100" t="n">
        <f aca="false">K220-P220</f>
        <v>-36</v>
      </c>
      <c r="R220" s="98" t="n">
        <f aca="false">IFERROR(IF(O220="Nov",(K220/P220-1)),0)</f>
        <v>-0.705882352941176</v>
      </c>
      <c r="S220" s="100" t="str">
        <f aca="false">IF(N220&gt;0,IF(O220="","-",IF(R220&lt;0%,"DEGROWTH","GROWTH")))</f>
        <v>DEGROWTH</v>
      </c>
      <c r="T220" s="101" t="n">
        <v>30</v>
      </c>
      <c r="U220" s="101" t="str">
        <f aca="false">IF(F220&lt;=$V$2,"Dec","")</f>
        <v>Dec</v>
      </c>
      <c r="V220" s="97" t="n">
        <v>30</v>
      </c>
      <c r="W220" s="104" t="n">
        <f aca="false">K220-V220</f>
        <v>-15</v>
      </c>
      <c r="X220" s="103" t="n">
        <f aca="false">IFERROR(IF(U220="Dec",(K220/V220-1)),0)</f>
        <v>-0.5</v>
      </c>
      <c r="Y220" s="104" t="str">
        <f aca="false">IF(T220&gt;0,IF(U220="","-",IF(X220&lt;0%,"DEGROWTH","GROWTH")))</f>
        <v>DEGROWTH</v>
      </c>
      <c r="Z220" s="24" t="n">
        <v>0</v>
      </c>
      <c r="AA220" s="24" t="n">
        <f aca="false">IF(H220&gt;0,1,0)</f>
        <v>0</v>
      </c>
      <c r="AB220" s="3" t="n">
        <v>1000000832</v>
      </c>
      <c r="AC220" s="3"/>
    </row>
    <row r="221" customFormat="false" ht="14.25" hidden="true" customHeight="true" outlineLevel="0" collapsed="false">
      <c r="A221" s="23" t="s">
        <v>133</v>
      </c>
      <c r="B221" s="65" t="s">
        <v>141</v>
      </c>
      <c r="C221" s="65" t="s">
        <v>4380</v>
      </c>
      <c r="D221" s="65" t="n">
        <v>1000000085</v>
      </c>
      <c r="E221" s="66" t="s">
        <v>4381</v>
      </c>
      <c r="F221" s="67" t="n">
        <v>42952</v>
      </c>
      <c r="G221" s="67" t="str">
        <f aca="false">IF(I221&gt;0,"Targeted Dealer","-")</f>
        <v>Targeted Dealer</v>
      </c>
      <c r="H221" s="67"/>
      <c r="I221" s="68" t="n">
        <v>120</v>
      </c>
      <c r="J221" s="68" t="n">
        <f aca="false">I221/$J$1*$E$1</f>
        <v>2504.51612903226</v>
      </c>
      <c r="K221" s="97" t="n">
        <v>0</v>
      </c>
      <c r="L221" s="69" t="n">
        <f aca="false">K221-J221</f>
        <v>-2504.51612903226</v>
      </c>
      <c r="M221" s="69" t="n">
        <f aca="false">IFERROR((K221/J221%),"-")</f>
        <v>0</v>
      </c>
      <c r="N221" s="100" t="n">
        <v>0</v>
      </c>
      <c r="O221" s="98" t="str">
        <f aca="false">IF(F221&lt;=$P$2,"Nov","")</f>
        <v>Nov</v>
      </c>
      <c r="P221" s="97" t="n">
        <v>0</v>
      </c>
      <c r="Q221" s="100" t="n">
        <f aca="false">K221-P221</f>
        <v>0</v>
      </c>
      <c r="R221" s="98" t="n">
        <f aca="false">IFERROR(IF(O221="Nov",(K221/P221-1)),0)</f>
        <v>0</v>
      </c>
      <c r="S221" s="105" t="b">
        <f aca="false">IF(N221&gt;0,IF(O221="","-",IF(R221&lt;0%,"DEGROWTH","GROWTH")))</f>
        <v>0</v>
      </c>
      <c r="T221" s="101" t="n">
        <v>80</v>
      </c>
      <c r="U221" s="101" t="str">
        <f aca="false">IF(F221&lt;=$V$2,"Dec","")</f>
        <v>Dec</v>
      </c>
      <c r="V221" s="97" t="n">
        <v>80</v>
      </c>
      <c r="W221" s="104" t="n">
        <f aca="false">K221-V221</f>
        <v>-80</v>
      </c>
      <c r="X221" s="103" t="n">
        <f aca="false">IFERROR(IF(U221="Dec",(K221/V221-1)),0)</f>
        <v>-1</v>
      </c>
      <c r="Y221" s="104" t="str">
        <f aca="false">IF(T221&gt;0,IF(U221="","-",IF(X221&lt;0%,"DEGROWTH","GROWTH")))</f>
        <v>DEGROWTH</v>
      </c>
      <c r="Z221" s="24" t="n">
        <v>1</v>
      </c>
      <c r="AA221" s="24" t="n">
        <f aca="false">IF(H221&gt;0,1,0)</f>
        <v>0</v>
      </c>
      <c r="AB221" s="3" t="n">
        <v>1000000085</v>
      </c>
      <c r="AC221" s="3"/>
    </row>
    <row r="222" customFormat="false" ht="14.25" hidden="true" customHeight="true" outlineLevel="0" collapsed="false">
      <c r="A222" s="23" t="s">
        <v>133</v>
      </c>
      <c r="B222" s="65" t="s">
        <v>141</v>
      </c>
      <c r="C222" s="65" t="s">
        <v>176</v>
      </c>
      <c r="D222" s="65" t="n">
        <v>1000000074</v>
      </c>
      <c r="E222" s="66" t="s">
        <v>177</v>
      </c>
      <c r="F222" s="67" t="n">
        <v>43171</v>
      </c>
      <c r="G222" s="67" t="str">
        <f aca="false">IF(I222&gt;0,"Targeted Dealer","-")</f>
        <v>Targeted Dealer</v>
      </c>
      <c r="H222" s="67" t="s">
        <v>627</v>
      </c>
      <c r="I222" s="68" t="n">
        <v>40</v>
      </c>
      <c r="J222" s="68" t="n">
        <f aca="false">I222/$J$1*$E$1</f>
        <v>834.838709677419</v>
      </c>
      <c r="K222" s="97" t="n">
        <v>40</v>
      </c>
      <c r="L222" s="69" t="n">
        <f aca="false">K222-J222</f>
        <v>-794.838709677419</v>
      </c>
      <c r="M222" s="69" t="n">
        <f aca="false">IFERROR((K222/J222%),"-")</f>
        <v>4.79134466769706</v>
      </c>
      <c r="N222" s="100" t="n">
        <v>60</v>
      </c>
      <c r="O222" s="98" t="str">
        <f aca="false">IF(F222&lt;=$P$2,"Nov","")</f>
        <v>Nov</v>
      </c>
      <c r="P222" s="97" t="n">
        <v>60</v>
      </c>
      <c r="Q222" s="100" t="n">
        <f aca="false">K222-P222</f>
        <v>-20</v>
      </c>
      <c r="R222" s="98" t="n">
        <f aca="false">IFERROR(IF(O222="Nov",(K222/P222-1)),0)</f>
        <v>-0.333333333333333</v>
      </c>
      <c r="S222" s="100" t="str">
        <f aca="false">IF(N222&gt;0,IF(O222="","-",IF(R222&lt;0%,"DEGROWTH","GROWTH")))</f>
        <v>DEGROWTH</v>
      </c>
      <c r="T222" s="101" t="n">
        <v>20</v>
      </c>
      <c r="U222" s="101" t="str">
        <f aca="false">IF(F222&lt;=$V$2,"Dec","")</f>
        <v>Dec</v>
      </c>
      <c r="V222" s="97" t="n">
        <v>20</v>
      </c>
      <c r="W222" s="104" t="n">
        <f aca="false">K222-V222</f>
        <v>20</v>
      </c>
      <c r="X222" s="103" t="n">
        <f aca="false">IFERROR(IF(U222="Dec",(K222/V222-1)),0)</f>
        <v>1</v>
      </c>
      <c r="Y222" s="104" t="str">
        <f aca="false">IF(T222&gt;0,IF(U222="","-",IF(X222&lt;0%,"DEGROWTH","GROWTH")))</f>
        <v>GROWTH</v>
      </c>
      <c r="Z222" s="24" t="n">
        <v>0</v>
      </c>
      <c r="AA222" s="24" t="n">
        <f aca="false">IF(H222&gt;0,1,0)</f>
        <v>1</v>
      </c>
      <c r="AB222" s="3" t="n">
        <v>1000000074</v>
      </c>
      <c r="AC222" s="3"/>
    </row>
    <row r="223" customFormat="false" ht="14.25" hidden="true" customHeight="true" outlineLevel="0" collapsed="false">
      <c r="A223" s="23" t="s">
        <v>133</v>
      </c>
      <c r="B223" s="65" t="s">
        <v>141</v>
      </c>
      <c r="C223" s="65" t="s">
        <v>3975</v>
      </c>
      <c r="D223" s="65" t="n">
        <v>1000000068</v>
      </c>
      <c r="E223" s="66" t="s">
        <v>3976</v>
      </c>
      <c r="F223" s="67" t="n">
        <v>43361</v>
      </c>
      <c r="G223" s="67" t="str">
        <f aca="false">IF(I223&gt;0,"Targeted Dealer","-")</f>
        <v>Targeted Dealer</v>
      </c>
      <c r="H223" s="67"/>
      <c r="I223" s="68" t="n">
        <v>1300</v>
      </c>
      <c r="J223" s="68" t="n">
        <f aca="false">I223/$J$1*$E$1</f>
        <v>27132.2580645161</v>
      </c>
      <c r="K223" s="97" t="n">
        <v>1730.5</v>
      </c>
      <c r="L223" s="69" t="n">
        <f aca="false">K223-J223</f>
        <v>-25401.7580645161</v>
      </c>
      <c r="M223" s="69" t="n">
        <f aca="false">IFERROR((K223/J223%),"-")</f>
        <v>6.37801688265367</v>
      </c>
      <c r="N223" s="100" t="n">
        <v>1320</v>
      </c>
      <c r="O223" s="98" t="str">
        <f aca="false">IF(F223&lt;=$P$2,"Nov","")</f>
        <v>Nov</v>
      </c>
      <c r="P223" s="97" t="n">
        <v>1320</v>
      </c>
      <c r="Q223" s="100" t="n">
        <f aca="false">K223-P223</f>
        <v>410.5</v>
      </c>
      <c r="R223" s="98" t="n">
        <f aca="false">IFERROR(IF(O223="Nov",(K223/P223-1)),0)</f>
        <v>0.310984848484849</v>
      </c>
      <c r="S223" s="100" t="str">
        <f aca="false">IF(N223&gt;0,IF(O223="","-",IF(R223&lt;0%,"DEGROWTH","GROWTH")))</f>
        <v>GROWTH</v>
      </c>
      <c r="T223" s="101" t="n">
        <v>639.5</v>
      </c>
      <c r="U223" s="101" t="str">
        <f aca="false">IF(F223&lt;=$V$2,"Dec","")</f>
        <v>Dec</v>
      </c>
      <c r="V223" s="97" t="n">
        <v>639.5</v>
      </c>
      <c r="W223" s="104" t="n">
        <f aca="false">K223-V223</f>
        <v>1091</v>
      </c>
      <c r="X223" s="103" t="n">
        <f aca="false">IFERROR(IF(U223="Dec",(K223/V223-1)),0)</f>
        <v>1.70602032838155</v>
      </c>
      <c r="Y223" s="104" t="str">
        <f aca="false">IF(T223&gt;0,IF(U223="","-",IF(X223&lt;0%,"DEGROWTH","GROWTH")))</f>
        <v>GROWTH</v>
      </c>
      <c r="Z223" s="24" t="n">
        <v>0</v>
      </c>
      <c r="AA223" s="24" t="n">
        <f aca="false">IF(H223&gt;0,1,0)</f>
        <v>0</v>
      </c>
      <c r="AB223" s="3" t="n">
        <v>1000000068</v>
      </c>
      <c r="AC223" s="3"/>
    </row>
    <row r="224" customFormat="false" ht="14.25" hidden="true" customHeight="true" outlineLevel="0" collapsed="false">
      <c r="A224" s="23" t="s">
        <v>133</v>
      </c>
      <c r="B224" s="65" t="s">
        <v>141</v>
      </c>
      <c r="C224" s="65" t="s">
        <v>178</v>
      </c>
      <c r="D224" s="65" t="n">
        <v>1000000072</v>
      </c>
      <c r="E224" s="66" t="s">
        <v>179</v>
      </c>
      <c r="F224" s="67" t="n">
        <v>43410</v>
      </c>
      <c r="G224" s="67" t="str">
        <f aca="false">IF(I224&gt;0,"Targeted Dealer","-")</f>
        <v>Targeted Dealer</v>
      </c>
      <c r="H224" s="67"/>
      <c r="I224" s="68" t="n">
        <v>80</v>
      </c>
      <c r="J224" s="68" t="n">
        <f aca="false">I224/$J$1*$E$1</f>
        <v>1669.67741935484</v>
      </c>
      <c r="K224" s="97" t="n">
        <v>170</v>
      </c>
      <c r="L224" s="69" t="n">
        <f aca="false">K224-J224</f>
        <v>-1499.67741935484</v>
      </c>
      <c r="M224" s="69" t="n">
        <f aca="false">IFERROR((K224/J224%),"-")</f>
        <v>10.1816074188563</v>
      </c>
      <c r="N224" s="100" t="n">
        <v>145</v>
      </c>
      <c r="O224" s="98" t="str">
        <f aca="false">IF(F224&lt;=$P$2,"Nov","")</f>
        <v>Nov</v>
      </c>
      <c r="P224" s="97" t="n">
        <v>145</v>
      </c>
      <c r="Q224" s="100" t="n">
        <f aca="false">K224-P224</f>
        <v>25</v>
      </c>
      <c r="R224" s="98" t="n">
        <f aca="false">IFERROR(IF(O224="Nov",(K224/P224-1)),0)</f>
        <v>0.172413793103448</v>
      </c>
      <c r="S224" s="100" t="str">
        <f aca="false">IF(N224&gt;0,IF(O224="","-",IF(R224&lt;0%,"DEGROWTH","GROWTH")))</f>
        <v>GROWTH</v>
      </c>
      <c r="T224" s="101" t="n">
        <v>160</v>
      </c>
      <c r="U224" s="101" t="str">
        <f aca="false">IF(F224&lt;=$V$2,"Dec","")</f>
        <v>Dec</v>
      </c>
      <c r="V224" s="97" t="n">
        <v>160</v>
      </c>
      <c r="W224" s="104" t="n">
        <f aca="false">K224-V224</f>
        <v>10</v>
      </c>
      <c r="X224" s="103" t="n">
        <f aca="false">IFERROR(IF(U224="Dec",(K224/V224-1)),0)</f>
        <v>0.0625</v>
      </c>
      <c r="Y224" s="104" t="str">
        <f aca="false">IF(T224&gt;0,IF(U224="","-",IF(X224&lt;0%,"DEGROWTH","GROWTH")))</f>
        <v>GROWTH</v>
      </c>
      <c r="Z224" s="24" t="n">
        <v>0</v>
      </c>
      <c r="AA224" s="24" t="n">
        <f aca="false">IF(H224&gt;0,1,0)</f>
        <v>0</v>
      </c>
      <c r="AB224" s="3" t="n">
        <v>1000000072</v>
      </c>
      <c r="AC224" s="3"/>
    </row>
    <row r="225" customFormat="false" ht="14.25" hidden="true" customHeight="true" outlineLevel="0" collapsed="false">
      <c r="A225" s="23" t="s">
        <v>133</v>
      </c>
      <c r="B225" s="65" t="s">
        <v>141</v>
      </c>
      <c r="C225" s="65" t="s">
        <v>957</v>
      </c>
      <c r="D225" s="65" t="n">
        <v>1000000070</v>
      </c>
      <c r="E225" s="66" t="s">
        <v>958</v>
      </c>
      <c r="F225" s="67" t="n">
        <v>43703</v>
      </c>
      <c r="G225" s="67" t="str">
        <f aca="false">IF(I225&gt;0,"Targeted Dealer","-")</f>
        <v>Targeted Dealer</v>
      </c>
      <c r="H225" s="67"/>
      <c r="I225" s="68" t="n">
        <v>80</v>
      </c>
      <c r="J225" s="68" t="n">
        <f aca="false">I225/$J$1*$E$1</f>
        <v>1669.67741935484</v>
      </c>
      <c r="K225" s="97" t="n">
        <v>120</v>
      </c>
      <c r="L225" s="69" t="n">
        <f aca="false">K225-J225</f>
        <v>-1549.67741935484</v>
      </c>
      <c r="M225" s="69" t="n">
        <f aca="false">IFERROR((K225/J225%),"-")</f>
        <v>7.18701700154559</v>
      </c>
      <c r="N225" s="100" t="n">
        <v>80</v>
      </c>
      <c r="O225" s="98" t="str">
        <f aca="false">IF(F225&lt;=$P$2,"Nov","")</f>
        <v>Nov</v>
      </c>
      <c r="P225" s="97" t="n">
        <v>80</v>
      </c>
      <c r="Q225" s="100" t="n">
        <f aca="false">K225-P225</f>
        <v>40</v>
      </c>
      <c r="R225" s="98" t="n">
        <f aca="false">IFERROR(IF(O225="Nov",(K225/P225-1)),0)</f>
        <v>0.5</v>
      </c>
      <c r="S225" s="100" t="str">
        <f aca="false">IF(N225&gt;0,IF(O225="","-",IF(R225&lt;0%,"DEGROWTH","GROWTH")))</f>
        <v>GROWTH</v>
      </c>
      <c r="T225" s="101" t="n">
        <v>80</v>
      </c>
      <c r="U225" s="101" t="str">
        <f aca="false">IF(F225&lt;=$V$2,"Dec","")</f>
        <v>Dec</v>
      </c>
      <c r="V225" s="97" t="n">
        <v>80</v>
      </c>
      <c r="W225" s="104" t="n">
        <f aca="false">K225-V225</f>
        <v>40</v>
      </c>
      <c r="X225" s="103" t="n">
        <f aca="false">IFERROR(IF(U225="Dec",(K225/V225-1)),0)</f>
        <v>0.5</v>
      </c>
      <c r="Y225" s="104" t="str">
        <f aca="false">IF(T225&gt;0,IF(U225="","-",IF(X225&lt;0%,"DEGROWTH","GROWTH")))</f>
        <v>GROWTH</v>
      </c>
      <c r="Z225" s="24" t="n">
        <v>0</v>
      </c>
      <c r="AA225" s="24" t="n">
        <f aca="false">IF(H225&gt;0,1,0)</f>
        <v>0</v>
      </c>
      <c r="AB225" s="3" t="n">
        <v>1000000070</v>
      </c>
      <c r="AC225" s="3"/>
    </row>
    <row r="226" customFormat="false" ht="14.25" hidden="true" customHeight="true" outlineLevel="0" collapsed="false">
      <c r="A226" s="23" t="s">
        <v>133</v>
      </c>
      <c r="B226" s="65" t="s">
        <v>141</v>
      </c>
      <c r="C226" s="65" t="s">
        <v>959</v>
      </c>
      <c r="D226" s="65" t="n">
        <v>1000000087</v>
      </c>
      <c r="E226" s="66" t="s">
        <v>960</v>
      </c>
      <c r="F226" s="67" t="n">
        <v>43960</v>
      </c>
      <c r="G226" s="67" t="str">
        <f aca="false">IF(I226&gt;0,"Targeted Dealer","-")</f>
        <v>Targeted Dealer</v>
      </c>
      <c r="H226" s="67"/>
      <c r="I226" s="68" t="n">
        <v>120</v>
      </c>
      <c r="J226" s="68" t="n">
        <f aca="false">I226/$J$1*$E$1</f>
        <v>2504.51612903226</v>
      </c>
      <c r="K226" s="97" t="n">
        <v>40</v>
      </c>
      <c r="L226" s="69" t="n">
        <f aca="false">K226-J226</f>
        <v>-2464.51612903226</v>
      </c>
      <c r="M226" s="69" t="n">
        <f aca="false">IFERROR((K226/J226%),"-")</f>
        <v>1.59711488923235</v>
      </c>
      <c r="N226" s="100" t="n">
        <v>0</v>
      </c>
      <c r="O226" s="98" t="str">
        <f aca="false">IF(F226&lt;=$P$2,"Nov","")</f>
        <v>Nov</v>
      </c>
      <c r="P226" s="97" t="n">
        <v>0</v>
      </c>
      <c r="Q226" s="100" t="n">
        <f aca="false">K226-P226</f>
        <v>40</v>
      </c>
      <c r="R226" s="98" t="n">
        <f aca="false">IFERROR(IF(O226="Nov",(K226/P226-1)),0)</f>
        <v>0</v>
      </c>
      <c r="S226" s="105" t="b">
        <f aca="false">IF(N226&gt;0,IF(O226="","-",IF(R226&lt;0%,"DEGROWTH","GROWTH")))</f>
        <v>0</v>
      </c>
      <c r="T226" s="101" t="n">
        <v>135</v>
      </c>
      <c r="U226" s="101" t="str">
        <f aca="false">IF(F226&lt;=$V$2,"Dec","")</f>
        <v>Dec</v>
      </c>
      <c r="V226" s="97" t="n">
        <v>135</v>
      </c>
      <c r="W226" s="104" t="n">
        <f aca="false">K226-V226</f>
        <v>-95</v>
      </c>
      <c r="X226" s="103" t="n">
        <f aca="false">IFERROR(IF(U226="Dec",(K226/V226-1)),0)</f>
        <v>-0.703703703703704</v>
      </c>
      <c r="Y226" s="104" t="str">
        <f aca="false">IF(T226&gt;0,IF(U226="","-",IF(X226&lt;0%,"DEGROWTH","GROWTH")))</f>
        <v>DEGROWTH</v>
      </c>
      <c r="Z226" s="24" t="n">
        <v>0</v>
      </c>
      <c r="AA226" s="24" t="n">
        <f aca="false">IF(H226&gt;0,1,0)</f>
        <v>0</v>
      </c>
      <c r="AB226" s="3" t="n">
        <v>1000000087</v>
      </c>
      <c r="AC226" s="3"/>
    </row>
    <row r="227" customFormat="false" ht="14.25" hidden="true" customHeight="true" outlineLevel="0" collapsed="false">
      <c r="A227" s="23" t="s">
        <v>133</v>
      </c>
      <c r="B227" s="65" t="s">
        <v>141</v>
      </c>
      <c r="C227" s="65" t="s">
        <v>3903</v>
      </c>
      <c r="D227" s="65" t="n">
        <v>1000000079</v>
      </c>
      <c r="E227" s="66" t="s">
        <v>3904</v>
      </c>
      <c r="F227" s="67" t="n">
        <v>44154</v>
      </c>
      <c r="G227" s="67" t="str">
        <f aca="false">IF(I227&gt;0,"Targeted Dealer","-")</f>
        <v>Targeted Dealer</v>
      </c>
      <c r="H227" s="67"/>
      <c r="I227" s="68" t="n">
        <v>30</v>
      </c>
      <c r="J227" s="68" t="n">
        <f aca="false">I227/$J$1*$E$1</f>
        <v>626.129032258065</v>
      </c>
      <c r="K227" s="97" t="n">
        <v>0</v>
      </c>
      <c r="L227" s="69" t="n">
        <f aca="false">K227-J227</f>
        <v>-626.129032258065</v>
      </c>
      <c r="M227" s="69" t="n">
        <f aca="false">IFERROR((K227/J227%),"-")</f>
        <v>0</v>
      </c>
      <c r="N227" s="100" t="n">
        <v>16</v>
      </c>
      <c r="O227" s="98" t="str">
        <f aca="false">IF(F227&lt;=$P$2,"Nov","")</f>
        <v>Nov</v>
      </c>
      <c r="P227" s="97" t="n">
        <v>16</v>
      </c>
      <c r="Q227" s="100" t="n">
        <f aca="false">K227-P227</f>
        <v>-16</v>
      </c>
      <c r="R227" s="98" t="n">
        <f aca="false">IFERROR(IF(O227="Nov",(K227/P227-1)),0)</f>
        <v>-1</v>
      </c>
      <c r="S227" s="100" t="str">
        <f aca="false">IF(N227&gt;0,IF(O227="","-",IF(R227&lt;0%,"DEGROWTH","GROWTH")))</f>
        <v>DEGROWTH</v>
      </c>
      <c r="T227" s="101" t="n">
        <v>0</v>
      </c>
      <c r="U227" s="101" t="str">
        <f aca="false">IF(F227&lt;=$V$2,"Dec","")</f>
        <v>Dec</v>
      </c>
      <c r="V227" s="97" t="n">
        <v>0</v>
      </c>
      <c r="W227" s="104" t="n">
        <f aca="false">K227-V227</f>
        <v>0</v>
      </c>
      <c r="X227" s="103" t="n">
        <f aca="false">IFERROR(IF(U227="Dec",(K227/V227-1)),0)</f>
        <v>0</v>
      </c>
      <c r="Y227" s="106" t="b">
        <f aca="false">IF(T227&gt;0,IF(U227="","-",IF(X227&lt;0%,"DEGROWTH","GROWTH")))</f>
        <v>0</v>
      </c>
      <c r="Z227" s="24" t="n">
        <v>1</v>
      </c>
      <c r="AA227" s="24" t="n">
        <f aca="false">IF(H227&gt;0,1,0)</f>
        <v>0</v>
      </c>
      <c r="AB227" s="3" t="n">
        <v>1000000079</v>
      </c>
      <c r="AC227" s="3"/>
    </row>
    <row r="228" customFormat="false" ht="14.25" hidden="true" customHeight="true" outlineLevel="0" collapsed="false">
      <c r="A228" s="23" t="s">
        <v>133</v>
      </c>
      <c r="B228" s="65" t="s">
        <v>141</v>
      </c>
      <c r="C228" s="65" t="s">
        <v>180</v>
      </c>
      <c r="D228" s="65" t="n">
        <v>1000000081</v>
      </c>
      <c r="E228" s="66" t="s">
        <v>181</v>
      </c>
      <c r="F228" s="67" t="n">
        <v>44163</v>
      </c>
      <c r="G228" s="67" t="str">
        <f aca="false">IF(I228&gt;0,"Targeted Dealer","-")</f>
        <v>Targeted Dealer</v>
      </c>
      <c r="H228" s="67"/>
      <c r="I228" s="68" t="n">
        <v>80</v>
      </c>
      <c r="J228" s="68" t="n">
        <f aca="false">I228/$J$1*$E$1</f>
        <v>1669.67741935484</v>
      </c>
      <c r="K228" s="97" t="n">
        <v>40</v>
      </c>
      <c r="L228" s="69" t="n">
        <f aca="false">K228-J228</f>
        <v>-1629.67741935484</v>
      </c>
      <c r="M228" s="69" t="n">
        <f aca="false">IFERROR((K228/J228%),"-")</f>
        <v>2.39567233384853</v>
      </c>
      <c r="N228" s="100" t="n">
        <v>0</v>
      </c>
      <c r="O228" s="98" t="str">
        <f aca="false">IF(F228&lt;=$P$2,"Nov","")</f>
        <v>Nov</v>
      </c>
      <c r="P228" s="97" t="n">
        <v>0</v>
      </c>
      <c r="Q228" s="100" t="n">
        <f aca="false">K228-P228</f>
        <v>40</v>
      </c>
      <c r="R228" s="98" t="n">
        <f aca="false">IFERROR(IF(O228="Nov",(K228/P228-1)),0)</f>
        <v>0</v>
      </c>
      <c r="S228" s="105" t="b">
        <f aca="false">IF(N228&gt;0,IF(O228="","-",IF(R228&lt;0%,"DEGROWTH","GROWTH")))</f>
        <v>0</v>
      </c>
      <c r="T228" s="101" t="n">
        <v>15</v>
      </c>
      <c r="U228" s="101" t="str">
        <f aca="false">IF(F228&lt;=$V$2,"Dec","")</f>
        <v>Dec</v>
      </c>
      <c r="V228" s="97" t="n">
        <v>15</v>
      </c>
      <c r="W228" s="104" t="n">
        <f aca="false">K228-V228</f>
        <v>25</v>
      </c>
      <c r="X228" s="103" t="n">
        <f aca="false">IFERROR(IF(U228="Dec",(K228/V228-1)),0)</f>
        <v>1.66666666666667</v>
      </c>
      <c r="Y228" s="104" t="str">
        <f aca="false">IF(T228&gt;0,IF(U228="","-",IF(X228&lt;0%,"DEGROWTH","GROWTH")))</f>
        <v>GROWTH</v>
      </c>
      <c r="Z228" s="24" t="n">
        <v>0</v>
      </c>
      <c r="AA228" s="24" t="n">
        <f aca="false">IF(H228&gt;0,1,0)</f>
        <v>0</v>
      </c>
      <c r="AB228" s="3" t="n">
        <v>1000000081</v>
      </c>
      <c r="AC228" s="3"/>
    </row>
    <row r="229" customFormat="false" ht="14.25" hidden="true" customHeight="true" outlineLevel="0" collapsed="false">
      <c r="A229" s="23" t="s">
        <v>133</v>
      </c>
      <c r="B229" s="65" t="s">
        <v>141</v>
      </c>
      <c r="C229" s="65" t="s">
        <v>961</v>
      </c>
      <c r="D229" s="65" t="n">
        <v>1000000076</v>
      </c>
      <c r="E229" s="66" t="s">
        <v>962</v>
      </c>
      <c r="F229" s="67" t="n">
        <v>44308</v>
      </c>
      <c r="G229" s="67" t="str">
        <f aca="false">IF(I229&gt;0,"Targeted Dealer","-")</f>
        <v>Targeted Dealer</v>
      </c>
      <c r="H229" s="67"/>
      <c r="I229" s="68" t="n">
        <v>80</v>
      </c>
      <c r="J229" s="68" t="n">
        <f aca="false">I229/$J$1*$E$1</f>
        <v>1669.67741935484</v>
      </c>
      <c r="K229" s="97" t="n">
        <v>40</v>
      </c>
      <c r="L229" s="69" t="n">
        <f aca="false">K229-J229</f>
        <v>-1629.67741935484</v>
      </c>
      <c r="M229" s="69" t="n">
        <f aca="false">IFERROR((K229/J229%),"-")</f>
        <v>2.39567233384853</v>
      </c>
      <c r="N229" s="100" t="n">
        <v>120</v>
      </c>
      <c r="O229" s="98" t="str">
        <f aca="false">IF(F229&lt;=$P$2,"Nov","")</f>
        <v>Nov</v>
      </c>
      <c r="P229" s="97" t="n">
        <v>120</v>
      </c>
      <c r="Q229" s="100" t="n">
        <f aca="false">K229-P229</f>
        <v>-80</v>
      </c>
      <c r="R229" s="98" t="n">
        <f aca="false">IFERROR(IF(O229="Nov",(K229/P229-1)),0)</f>
        <v>-0.666666666666667</v>
      </c>
      <c r="S229" s="100" t="str">
        <f aca="false">IF(N229&gt;0,IF(O229="","-",IF(R229&lt;0%,"DEGROWTH","GROWTH")))</f>
        <v>DEGROWTH</v>
      </c>
      <c r="T229" s="101" t="n">
        <v>80</v>
      </c>
      <c r="U229" s="101" t="str">
        <f aca="false">IF(F229&lt;=$V$2,"Dec","")</f>
        <v>Dec</v>
      </c>
      <c r="V229" s="97" t="n">
        <v>80</v>
      </c>
      <c r="W229" s="104" t="n">
        <f aca="false">K229-V229</f>
        <v>-40</v>
      </c>
      <c r="X229" s="103" t="n">
        <f aca="false">IFERROR(IF(U229="Dec",(K229/V229-1)),0)</f>
        <v>-0.5</v>
      </c>
      <c r="Y229" s="104" t="str">
        <f aca="false">IF(T229&gt;0,IF(U229="","-",IF(X229&lt;0%,"DEGROWTH","GROWTH")))</f>
        <v>DEGROWTH</v>
      </c>
      <c r="Z229" s="24" t="n">
        <v>0</v>
      </c>
      <c r="AA229" s="24" t="n">
        <f aca="false">IF(H229&gt;0,1,0)</f>
        <v>0</v>
      </c>
      <c r="AB229" s="3" t="n">
        <v>1000000076</v>
      </c>
      <c r="AC229" s="3"/>
    </row>
    <row r="230" customFormat="false" ht="14.25" hidden="true" customHeight="true" outlineLevel="0" collapsed="false">
      <c r="A230" s="23" t="s">
        <v>133</v>
      </c>
      <c r="B230" s="65" t="s">
        <v>141</v>
      </c>
      <c r="C230" s="65" t="s">
        <v>963</v>
      </c>
      <c r="D230" s="65" t="n">
        <v>1000000075</v>
      </c>
      <c r="E230" s="66" t="s">
        <v>964</v>
      </c>
      <c r="F230" s="67" t="n">
        <v>44376</v>
      </c>
      <c r="G230" s="67" t="str">
        <f aca="false">IF(I230&gt;0,"Targeted Dealer","-")</f>
        <v>Targeted Dealer</v>
      </c>
      <c r="H230" s="67"/>
      <c r="I230" s="68" t="n">
        <v>240</v>
      </c>
      <c r="J230" s="68" t="n">
        <f aca="false">I230/$J$1*$E$1</f>
        <v>5009.03225806452</v>
      </c>
      <c r="K230" s="97" t="n">
        <v>280</v>
      </c>
      <c r="L230" s="69" t="n">
        <f aca="false">K230-J230</f>
        <v>-4729.03225806452</v>
      </c>
      <c r="M230" s="69" t="n">
        <f aca="false">IFERROR((K230/J230%),"-")</f>
        <v>5.58990211231324</v>
      </c>
      <c r="N230" s="100" t="n">
        <v>240</v>
      </c>
      <c r="O230" s="98" t="str">
        <f aca="false">IF(F230&lt;=$P$2,"Nov","")</f>
        <v>Nov</v>
      </c>
      <c r="P230" s="97" t="n">
        <v>240</v>
      </c>
      <c r="Q230" s="100" t="n">
        <f aca="false">K230-P230</f>
        <v>40</v>
      </c>
      <c r="R230" s="98" t="n">
        <f aca="false">IFERROR(IF(O230="Nov",(K230/P230-1)),0)</f>
        <v>0.166666666666667</v>
      </c>
      <c r="S230" s="100" t="str">
        <f aca="false">IF(N230&gt;0,IF(O230="","-",IF(R230&lt;0%,"DEGROWTH","GROWTH")))</f>
        <v>GROWTH</v>
      </c>
      <c r="T230" s="101" t="n">
        <v>280</v>
      </c>
      <c r="U230" s="101" t="str">
        <f aca="false">IF(F230&lt;=$V$2,"Dec","")</f>
        <v>Dec</v>
      </c>
      <c r="V230" s="97" t="n">
        <v>280</v>
      </c>
      <c r="W230" s="104" t="n">
        <f aca="false">K230-V230</f>
        <v>0</v>
      </c>
      <c r="X230" s="103" t="n">
        <f aca="false">IFERROR(IF(U230="Dec",(K230/V230-1)),0)</f>
        <v>0</v>
      </c>
      <c r="Y230" s="104" t="str">
        <f aca="false">IF(T230&gt;0,IF(U230="","-",IF(X230&lt;0%,"DEGROWTH","GROWTH")))</f>
        <v>GROWTH</v>
      </c>
      <c r="Z230" s="24" t="n">
        <v>0</v>
      </c>
      <c r="AA230" s="24" t="n">
        <f aca="false">IF(H230&gt;0,1,0)</f>
        <v>0</v>
      </c>
      <c r="AB230" s="3" t="n">
        <v>1000000075</v>
      </c>
      <c r="AC230" s="3"/>
    </row>
    <row r="231" customFormat="false" ht="14.25" hidden="true" customHeight="true" outlineLevel="0" collapsed="false">
      <c r="A231" s="23" t="s">
        <v>133</v>
      </c>
      <c r="B231" s="65" t="s">
        <v>141</v>
      </c>
      <c r="C231" s="65" t="s">
        <v>965</v>
      </c>
      <c r="D231" s="65" t="n">
        <v>1000000088</v>
      </c>
      <c r="E231" s="66" t="s">
        <v>966</v>
      </c>
      <c r="F231" s="67" t="n">
        <v>44452</v>
      </c>
      <c r="G231" s="67" t="str">
        <f aca="false">IF(I231&gt;0,"Targeted Dealer","-")</f>
        <v>Targeted Dealer</v>
      </c>
      <c r="H231" s="67"/>
      <c r="I231" s="68" t="n">
        <v>240</v>
      </c>
      <c r="J231" s="68" t="n">
        <f aca="false">I231/$J$1*$E$1</f>
        <v>5009.03225806452</v>
      </c>
      <c r="K231" s="97" t="n">
        <v>320</v>
      </c>
      <c r="L231" s="69" t="n">
        <f aca="false">K231-J231</f>
        <v>-4689.03225806452</v>
      </c>
      <c r="M231" s="69" t="n">
        <f aca="false">IFERROR((K231/J231%),"-")</f>
        <v>6.38845955692942</v>
      </c>
      <c r="N231" s="100" t="n">
        <v>280</v>
      </c>
      <c r="O231" s="98" t="str">
        <f aca="false">IF(F231&lt;=$P$2,"Nov","")</f>
        <v>Nov</v>
      </c>
      <c r="P231" s="97" t="n">
        <v>280</v>
      </c>
      <c r="Q231" s="100" t="n">
        <f aca="false">K231-P231</f>
        <v>40</v>
      </c>
      <c r="R231" s="98" t="n">
        <f aca="false">IFERROR(IF(O231="Nov",(K231/P231-1)),0)</f>
        <v>0.142857142857143</v>
      </c>
      <c r="S231" s="100" t="str">
        <f aca="false">IF(N231&gt;0,IF(O231="","-",IF(R231&lt;0%,"DEGROWTH","GROWTH")))</f>
        <v>GROWTH</v>
      </c>
      <c r="T231" s="101" t="n">
        <v>360</v>
      </c>
      <c r="U231" s="101" t="str">
        <f aca="false">IF(F231&lt;=$V$2,"Dec","")</f>
        <v>Dec</v>
      </c>
      <c r="V231" s="97" t="n">
        <v>360</v>
      </c>
      <c r="W231" s="104" t="n">
        <f aca="false">K231-V231</f>
        <v>-40</v>
      </c>
      <c r="X231" s="103" t="n">
        <f aca="false">IFERROR(IF(U231="Dec",(K231/V231-1)),0)</f>
        <v>-0.111111111111111</v>
      </c>
      <c r="Y231" s="104" t="str">
        <f aca="false">IF(T231&gt;0,IF(U231="","-",IF(X231&lt;0%,"DEGROWTH","GROWTH")))</f>
        <v>DEGROWTH</v>
      </c>
      <c r="Z231" s="24" t="n">
        <v>0</v>
      </c>
      <c r="AA231" s="24" t="n">
        <f aca="false">IF(H231&gt;0,1,0)</f>
        <v>0</v>
      </c>
      <c r="AB231" s="3" t="n">
        <v>1000000088</v>
      </c>
      <c r="AC231" s="3"/>
    </row>
    <row r="232" customFormat="false" ht="14.25" hidden="true" customHeight="true" outlineLevel="0" collapsed="false">
      <c r="A232" s="23" t="s">
        <v>133</v>
      </c>
      <c r="B232" s="65" t="s">
        <v>141</v>
      </c>
      <c r="C232" s="65" t="s">
        <v>967</v>
      </c>
      <c r="D232" s="65" t="n">
        <v>1000002392</v>
      </c>
      <c r="E232" s="66" t="s">
        <v>968</v>
      </c>
      <c r="F232" s="67" t="n">
        <v>44539</v>
      </c>
      <c r="G232" s="67" t="str">
        <f aca="false">IF(I232&gt;0,"Targeted Dealer","-")</f>
        <v>Targeted Dealer</v>
      </c>
      <c r="H232" s="67"/>
      <c r="I232" s="68" t="n">
        <v>120</v>
      </c>
      <c r="J232" s="68" t="n">
        <f aca="false">I232/$J$1*$E$1</f>
        <v>2504.51612903226</v>
      </c>
      <c r="K232" s="97" t="n">
        <v>120</v>
      </c>
      <c r="L232" s="69" t="n">
        <f aca="false">K232-J232</f>
        <v>-2384.51612903226</v>
      </c>
      <c r="M232" s="69" t="n">
        <f aca="false">IFERROR((K232/J232%),"-")</f>
        <v>4.79134466769706</v>
      </c>
      <c r="N232" s="100" t="n">
        <v>120</v>
      </c>
      <c r="O232" s="98" t="str">
        <f aca="false">IF(F232&lt;=$P$2,"Nov","")</f>
        <v>Nov</v>
      </c>
      <c r="P232" s="97" t="n">
        <v>120</v>
      </c>
      <c r="Q232" s="100" t="n">
        <f aca="false">K232-P232</f>
        <v>0</v>
      </c>
      <c r="R232" s="98" t="n">
        <f aca="false">IFERROR(IF(O232="Nov",(K232/P232-1)),0)</f>
        <v>0</v>
      </c>
      <c r="S232" s="100" t="str">
        <f aca="false">IF(N232&gt;0,IF(O232="","-",IF(R232&lt;0%,"DEGROWTH","GROWTH")))</f>
        <v>GROWTH</v>
      </c>
      <c r="T232" s="101" t="n">
        <v>0</v>
      </c>
      <c r="U232" s="101" t="str">
        <f aca="false">IF(F232&lt;=$V$2,"Dec","")</f>
        <v>Dec</v>
      </c>
      <c r="V232" s="97" t="n">
        <v>0</v>
      </c>
      <c r="W232" s="104" t="n">
        <f aca="false">K232-V232</f>
        <v>120</v>
      </c>
      <c r="X232" s="103" t="n">
        <f aca="false">IFERROR(IF(U232="Dec",(K232/V232-1)),0)</f>
        <v>0</v>
      </c>
      <c r="Y232" s="106" t="b">
        <f aca="false">IF(T232&gt;0,IF(U232="","-",IF(X232&lt;0%,"DEGROWTH","GROWTH")))</f>
        <v>0</v>
      </c>
      <c r="Z232" s="24" t="n">
        <v>0</v>
      </c>
      <c r="AA232" s="24" t="n">
        <f aca="false">IF(H232&gt;0,1,0)</f>
        <v>0</v>
      </c>
      <c r="AB232" s="3" t="n">
        <v>1000002392</v>
      </c>
      <c r="AC232" s="3"/>
    </row>
    <row r="233" customFormat="false" ht="14.25" hidden="true" customHeight="true" outlineLevel="0" collapsed="false">
      <c r="A233" s="23" t="s">
        <v>133</v>
      </c>
      <c r="B233" s="65" t="s">
        <v>141</v>
      </c>
      <c r="C233" s="65" t="s">
        <v>182</v>
      </c>
      <c r="D233" s="65" t="n">
        <v>1000002816</v>
      </c>
      <c r="E233" s="66" t="s">
        <v>183</v>
      </c>
      <c r="F233" s="67" t="n">
        <v>44727</v>
      </c>
      <c r="G233" s="67" t="str">
        <f aca="false">IF(I233&gt;0,"Targeted Dealer","-")</f>
        <v>Targeted Dealer</v>
      </c>
      <c r="H233" s="67"/>
      <c r="I233" s="68" t="n">
        <v>80</v>
      </c>
      <c r="J233" s="68" t="n">
        <f aca="false">I233/$J$1*$E$1</f>
        <v>1669.67741935484</v>
      </c>
      <c r="K233" s="97" t="n">
        <v>40</v>
      </c>
      <c r="L233" s="69" t="n">
        <f aca="false">K233-J233</f>
        <v>-1629.67741935484</v>
      </c>
      <c r="M233" s="69" t="n">
        <f aca="false">IFERROR((K233/J233%),"-")</f>
        <v>2.39567233384853</v>
      </c>
      <c r="N233" s="100" t="n">
        <v>80</v>
      </c>
      <c r="O233" s="98" t="str">
        <f aca="false">IF(F233&lt;=$P$2,"Nov","")</f>
        <v>Nov</v>
      </c>
      <c r="P233" s="97" t="n">
        <v>80</v>
      </c>
      <c r="Q233" s="100" t="n">
        <f aca="false">K233-P233</f>
        <v>-40</v>
      </c>
      <c r="R233" s="98" t="n">
        <f aca="false">IFERROR(IF(O233="Nov",(K233/P233-1)),0)</f>
        <v>-0.5</v>
      </c>
      <c r="S233" s="100" t="str">
        <f aca="false">IF(N233&gt;0,IF(O233="","-",IF(R233&lt;0%,"DEGROWTH","GROWTH")))</f>
        <v>DEGROWTH</v>
      </c>
      <c r="T233" s="101" t="n">
        <v>70</v>
      </c>
      <c r="U233" s="101" t="str">
        <f aca="false">IF(F233&lt;=$V$2,"Dec","")</f>
        <v>Dec</v>
      </c>
      <c r="V233" s="97" t="n">
        <v>70</v>
      </c>
      <c r="W233" s="104" t="n">
        <f aca="false">K233-V233</f>
        <v>-30</v>
      </c>
      <c r="X233" s="103" t="n">
        <f aca="false">IFERROR(IF(U233="Dec",(K233/V233-1)),0)</f>
        <v>-0.428571428571429</v>
      </c>
      <c r="Y233" s="104" t="str">
        <f aca="false">IF(T233&gt;0,IF(U233="","-",IF(X233&lt;0%,"DEGROWTH","GROWTH")))</f>
        <v>DEGROWTH</v>
      </c>
      <c r="Z233" s="24" t="n">
        <v>0</v>
      </c>
      <c r="AA233" s="24" t="n">
        <f aca="false">IF(H233&gt;0,1,0)</f>
        <v>0</v>
      </c>
      <c r="AB233" s="3" t="n">
        <v>1000002816</v>
      </c>
      <c r="AC233" s="3"/>
    </row>
    <row r="234" customFormat="false" ht="14.25" hidden="true" customHeight="true" outlineLevel="0" collapsed="false">
      <c r="A234" s="23" t="s">
        <v>133</v>
      </c>
      <c r="B234" s="65" t="s">
        <v>141</v>
      </c>
      <c r="C234" s="65" t="s">
        <v>3732</v>
      </c>
      <c r="D234" s="65" t="n">
        <v>1000003127</v>
      </c>
      <c r="E234" s="66" t="s">
        <v>3733</v>
      </c>
      <c r="F234" s="67" t="n">
        <v>44908</v>
      </c>
      <c r="G234" s="67" t="str">
        <f aca="false">IF(I234&gt;0,"Targeted Dealer","-")</f>
        <v>Targeted Dealer</v>
      </c>
      <c r="H234" s="67"/>
      <c r="I234" s="68" t="n">
        <v>80</v>
      </c>
      <c r="J234" s="68" t="n">
        <f aca="false">I234/$J$1*$E$1</f>
        <v>1669.67741935484</v>
      </c>
      <c r="K234" s="97" t="n">
        <v>127</v>
      </c>
      <c r="L234" s="69" t="n">
        <f aca="false">K234-J234</f>
        <v>-1542.67741935484</v>
      </c>
      <c r="M234" s="69" t="n">
        <f aca="false">IFERROR((K234/J234%),"-")</f>
        <v>7.60625965996909</v>
      </c>
      <c r="N234" s="100" t="n">
        <v>80</v>
      </c>
      <c r="O234" s="98" t="str">
        <f aca="false">IF(F234&lt;=$P$2,"Nov","")</f>
        <v>Nov</v>
      </c>
      <c r="P234" s="97" t="n">
        <v>80</v>
      </c>
      <c r="Q234" s="100" t="n">
        <f aca="false">K234-P234</f>
        <v>47</v>
      </c>
      <c r="R234" s="98" t="n">
        <f aca="false">IFERROR(IF(O234="Nov",(K234/P234-1)),0)</f>
        <v>0.5875</v>
      </c>
      <c r="S234" s="100" t="str">
        <f aca="false">IF(N234&gt;0,IF(O234="","-",IF(R234&lt;0%,"DEGROWTH","GROWTH")))</f>
        <v>GROWTH</v>
      </c>
      <c r="T234" s="101" t="n">
        <v>0</v>
      </c>
      <c r="U234" s="101" t="str">
        <f aca="false">IF(F234&lt;=$V$2,"Dec","")</f>
        <v>Dec</v>
      </c>
      <c r="V234" s="97" t="n">
        <v>0</v>
      </c>
      <c r="W234" s="104" t="n">
        <f aca="false">K234-V234</f>
        <v>127</v>
      </c>
      <c r="X234" s="103" t="n">
        <f aca="false">IFERROR(IF(U234="Dec",(K234/V234-1)),0)</f>
        <v>0</v>
      </c>
      <c r="Y234" s="106" t="b">
        <f aca="false">IF(T234&gt;0,IF(U234="","-",IF(X234&lt;0%,"DEGROWTH","GROWTH")))</f>
        <v>0</v>
      </c>
      <c r="Z234" s="24" t="n">
        <v>0</v>
      </c>
      <c r="AA234" s="24" t="n">
        <f aca="false">IF(H234&gt;0,1,0)</f>
        <v>0</v>
      </c>
      <c r="AB234" s="3" t="n">
        <v>1000003127</v>
      </c>
      <c r="AC234" s="3"/>
    </row>
    <row r="235" customFormat="false" ht="14.25" hidden="true" customHeight="true" outlineLevel="0" collapsed="false">
      <c r="A235" s="23" t="s">
        <v>133</v>
      </c>
      <c r="B235" s="65" t="s">
        <v>141</v>
      </c>
      <c r="C235" s="65" t="s">
        <v>969</v>
      </c>
      <c r="D235" s="65" t="n">
        <v>1000003166</v>
      </c>
      <c r="E235" s="66" t="s">
        <v>970</v>
      </c>
      <c r="F235" s="67" t="n">
        <v>44916</v>
      </c>
      <c r="G235" s="67" t="str">
        <f aca="false">IF(I235&gt;0,"Targeted Dealer","-")</f>
        <v>Targeted Dealer</v>
      </c>
      <c r="H235" s="67"/>
      <c r="I235" s="68" t="n">
        <v>160</v>
      </c>
      <c r="J235" s="68" t="n">
        <f aca="false">I235/$J$1*$E$1</f>
        <v>3339.35483870968</v>
      </c>
      <c r="K235" s="97" t="n">
        <v>160</v>
      </c>
      <c r="L235" s="69" t="n">
        <f aca="false">K235-J235</f>
        <v>-3179.35483870968</v>
      </c>
      <c r="M235" s="69" t="n">
        <f aca="false">IFERROR((K235/J235%),"-")</f>
        <v>4.79134466769706</v>
      </c>
      <c r="N235" s="100" t="n">
        <v>200</v>
      </c>
      <c r="O235" s="98" t="str">
        <f aca="false">IF(F235&lt;=$P$2,"Nov","")</f>
        <v>Nov</v>
      </c>
      <c r="P235" s="97" t="n">
        <v>200</v>
      </c>
      <c r="Q235" s="100" t="n">
        <f aca="false">K235-P235</f>
        <v>-40</v>
      </c>
      <c r="R235" s="98" t="n">
        <f aca="false">IFERROR(IF(O235="Nov",(K235/P235-1)),0)</f>
        <v>-0.2</v>
      </c>
      <c r="S235" s="100" t="str">
        <f aca="false">IF(N235&gt;0,IF(O235="","-",IF(R235&lt;0%,"DEGROWTH","GROWTH")))</f>
        <v>DEGROWTH</v>
      </c>
      <c r="T235" s="101" t="n">
        <v>40</v>
      </c>
      <c r="U235" s="101" t="str">
        <f aca="false">IF(F235&lt;=$V$2,"Dec","")</f>
        <v>Dec</v>
      </c>
      <c r="V235" s="97" t="n">
        <v>40</v>
      </c>
      <c r="W235" s="104" t="n">
        <f aca="false">K235-V235</f>
        <v>120</v>
      </c>
      <c r="X235" s="103" t="n">
        <f aca="false">IFERROR(IF(U235="Dec",(K235/V235-1)),0)</f>
        <v>3</v>
      </c>
      <c r="Y235" s="104" t="str">
        <f aca="false">IF(T235&gt;0,IF(U235="","-",IF(X235&lt;0%,"DEGROWTH","GROWTH")))</f>
        <v>GROWTH</v>
      </c>
      <c r="Z235" s="24" t="n">
        <v>0</v>
      </c>
      <c r="AA235" s="24" t="n">
        <f aca="false">IF(H235&gt;0,1,0)</f>
        <v>0</v>
      </c>
      <c r="AB235" s="3" t="n">
        <v>1000003166</v>
      </c>
      <c r="AC235" s="3"/>
    </row>
    <row r="236" customFormat="false" ht="14.25" hidden="true" customHeight="true" outlineLevel="0" collapsed="false">
      <c r="A236" s="23" t="s">
        <v>133</v>
      </c>
      <c r="B236" s="65" t="s">
        <v>141</v>
      </c>
      <c r="C236" s="65" t="s">
        <v>971</v>
      </c>
      <c r="D236" s="65" t="n">
        <v>1000003273</v>
      </c>
      <c r="E236" s="65" t="s">
        <v>972</v>
      </c>
      <c r="F236" s="67" t="n">
        <v>44949</v>
      </c>
      <c r="G236" s="67" t="str">
        <f aca="false">IF(I236&gt;0,"Targeted Dealer","-")</f>
        <v>Targeted Dealer</v>
      </c>
      <c r="H236" s="67"/>
      <c r="I236" s="68" t="n">
        <v>80</v>
      </c>
      <c r="J236" s="68" t="n">
        <f aca="false">I236/$J$1*$E$1</f>
        <v>1669.67741935484</v>
      </c>
      <c r="K236" s="97" t="n">
        <v>160</v>
      </c>
      <c r="L236" s="69" t="n">
        <f aca="false">K236-J236</f>
        <v>-1509.67741935484</v>
      </c>
      <c r="M236" s="69" t="n">
        <f aca="false">IFERROR((K236/J236%),"-")</f>
        <v>9.58268933539413</v>
      </c>
      <c r="N236" s="100" t="n">
        <v>150</v>
      </c>
      <c r="O236" s="98" t="str">
        <f aca="false">IF(F236&lt;=$P$2,"Nov","")</f>
        <v>Nov</v>
      </c>
      <c r="P236" s="97" t="n">
        <v>150</v>
      </c>
      <c r="Q236" s="100" t="n">
        <f aca="false">K236-P236</f>
        <v>10</v>
      </c>
      <c r="R236" s="98" t="n">
        <f aca="false">IFERROR(IF(O236="Nov",(K236/P236-1)),0)</f>
        <v>0.0666666666666667</v>
      </c>
      <c r="S236" s="100" t="str">
        <f aca="false">IF(N236&gt;0,IF(O236="","-",IF(R236&lt;0%,"DEGROWTH","GROWTH")))</f>
        <v>GROWTH</v>
      </c>
      <c r="T236" s="101" t="n">
        <v>40</v>
      </c>
      <c r="U236" s="101" t="str">
        <f aca="false">IF(F236&lt;=$V$2,"Dec","")</f>
        <v>Dec</v>
      </c>
      <c r="V236" s="97" t="n">
        <v>40</v>
      </c>
      <c r="W236" s="104" t="n">
        <f aca="false">K236-V236</f>
        <v>120</v>
      </c>
      <c r="X236" s="103" t="n">
        <f aca="false">IFERROR(IF(U236="Dec",(K236/V236-1)),0)</f>
        <v>3</v>
      </c>
      <c r="Y236" s="104" t="str">
        <f aca="false">IF(T236&gt;0,IF(U236="","-",IF(X236&lt;0%,"DEGROWTH","GROWTH")))</f>
        <v>GROWTH</v>
      </c>
      <c r="Z236" s="24" t="n">
        <v>0</v>
      </c>
      <c r="AA236" s="24" t="n">
        <f aca="false">IF(H236&gt;0,1,0)</f>
        <v>0</v>
      </c>
      <c r="AB236" s="3" t="n">
        <v>1000003273</v>
      </c>
      <c r="AC236" s="3"/>
    </row>
    <row r="237" customFormat="false" ht="14.25" hidden="true" customHeight="true" outlineLevel="0" collapsed="false">
      <c r="A237" s="23" t="s">
        <v>133</v>
      </c>
      <c r="B237" s="65" t="s">
        <v>141</v>
      </c>
      <c r="C237" s="65" t="s">
        <v>973</v>
      </c>
      <c r="D237" s="65" t="n">
        <v>1000003424</v>
      </c>
      <c r="E237" s="65" t="s">
        <v>974</v>
      </c>
      <c r="F237" s="67" t="n">
        <v>44999</v>
      </c>
      <c r="G237" s="67" t="str">
        <f aca="false">IF(I237&gt;0,"Targeted Dealer","-")</f>
        <v>Targeted Dealer</v>
      </c>
      <c r="H237" s="67"/>
      <c r="I237" s="68" t="n">
        <v>80</v>
      </c>
      <c r="J237" s="68" t="n">
        <f aca="false">I237/$J$1*$E$1</f>
        <v>1669.67741935484</v>
      </c>
      <c r="K237" s="97" t="n">
        <v>360</v>
      </c>
      <c r="L237" s="69" t="n">
        <f aca="false">K237-J237</f>
        <v>-1309.67741935484</v>
      </c>
      <c r="M237" s="69" t="n">
        <f aca="false">IFERROR((K237/J237%),"-")</f>
        <v>21.5610510046368</v>
      </c>
      <c r="N237" s="100" t="n">
        <v>120</v>
      </c>
      <c r="O237" s="98" t="str">
        <f aca="false">IF(F237&lt;=$P$2,"Nov","")</f>
        <v>Nov</v>
      </c>
      <c r="P237" s="97" t="n">
        <v>120</v>
      </c>
      <c r="Q237" s="100" t="n">
        <f aca="false">K237-P237</f>
        <v>240</v>
      </c>
      <c r="R237" s="98" t="n">
        <f aca="false">IFERROR(IF(O237="Nov",(K237/P237-1)),0)</f>
        <v>2</v>
      </c>
      <c r="S237" s="100" t="str">
        <f aca="false">IF(N237&gt;0,IF(O237="","-",IF(R237&lt;0%,"DEGROWTH","GROWTH")))</f>
        <v>GROWTH</v>
      </c>
      <c r="T237" s="101" t="n">
        <v>200</v>
      </c>
      <c r="U237" s="101" t="str">
        <f aca="false">IF(F237&lt;=$V$2,"Dec","")</f>
        <v>Dec</v>
      </c>
      <c r="V237" s="97" t="n">
        <v>200</v>
      </c>
      <c r="W237" s="104" t="n">
        <f aca="false">K237-V237</f>
        <v>160</v>
      </c>
      <c r="X237" s="103" t="n">
        <f aca="false">IFERROR(IF(U237="Dec",(K237/V237-1)),0)</f>
        <v>0.8</v>
      </c>
      <c r="Y237" s="104" t="str">
        <f aca="false">IF(T237&gt;0,IF(U237="","-",IF(X237&lt;0%,"DEGROWTH","GROWTH")))</f>
        <v>GROWTH</v>
      </c>
      <c r="Z237" s="24" t="n">
        <v>0</v>
      </c>
      <c r="AA237" s="24" t="n">
        <f aca="false">IF(H237&gt;0,1,0)</f>
        <v>0</v>
      </c>
      <c r="AB237" s="3" t="n">
        <v>1000003424</v>
      </c>
      <c r="AC237" s="3"/>
    </row>
    <row r="238" customFormat="false" ht="14.25" hidden="true" customHeight="true" outlineLevel="0" collapsed="false">
      <c r="A238" s="23" t="s">
        <v>133</v>
      </c>
      <c r="B238" s="65" t="s">
        <v>141</v>
      </c>
      <c r="C238" s="65" t="s">
        <v>975</v>
      </c>
      <c r="D238" s="65" t="n">
        <v>1000003452</v>
      </c>
      <c r="E238" s="65" t="s">
        <v>976</v>
      </c>
      <c r="F238" s="67" t="n">
        <v>45012</v>
      </c>
      <c r="G238" s="67" t="str">
        <f aca="false">IF(I238&gt;0,"Targeted Dealer","-")</f>
        <v>Targeted Dealer</v>
      </c>
      <c r="H238" s="67"/>
      <c r="I238" s="68" t="n">
        <v>300</v>
      </c>
      <c r="J238" s="68" t="n">
        <f aca="false">I238/$J$1*$E$1</f>
        <v>6261.29032258065</v>
      </c>
      <c r="K238" s="97" t="n">
        <v>375</v>
      </c>
      <c r="L238" s="69" t="n">
        <f aca="false">K238-J238</f>
        <v>-5886.29032258065</v>
      </c>
      <c r="M238" s="69" t="n">
        <f aca="false">IFERROR((K238/J238%),"-")</f>
        <v>5.98918083462133</v>
      </c>
      <c r="N238" s="100" t="n">
        <v>557</v>
      </c>
      <c r="O238" s="98" t="str">
        <f aca="false">IF(F238&lt;=$P$2,"Nov","")</f>
        <v>Nov</v>
      </c>
      <c r="P238" s="97" t="n">
        <v>557</v>
      </c>
      <c r="Q238" s="100" t="n">
        <f aca="false">K238-P238</f>
        <v>-182</v>
      </c>
      <c r="R238" s="98" t="n">
        <f aca="false">IFERROR(IF(O238="Nov",(K238/P238-1)),0)</f>
        <v>-0.326750448833034</v>
      </c>
      <c r="S238" s="100" t="str">
        <f aca="false">IF(N238&gt;0,IF(O238="","-",IF(R238&lt;0%,"DEGROWTH","GROWTH")))</f>
        <v>DEGROWTH</v>
      </c>
      <c r="T238" s="101" t="n">
        <v>245</v>
      </c>
      <c r="U238" s="101" t="str">
        <f aca="false">IF(F238&lt;=$V$2,"Dec","")</f>
        <v>Dec</v>
      </c>
      <c r="V238" s="97" t="n">
        <v>245</v>
      </c>
      <c r="W238" s="104" t="n">
        <f aca="false">K238-V238</f>
        <v>130</v>
      </c>
      <c r="X238" s="103" t="n">
        <f aca="false">IFERROR(IF(U238="Dec",(K238/V238-1)),0)</f>
        <v>0.530612244897959</v>
      </c>
      <c r="Y238" s="104" t="str">
        <f aca="false">IF(T238&gt;0,IF(U238="","-",IF(X238&lt;0%,"DEGROWTH","GROWTH")))</f>
        <v>GROWTH</v>
      </c>
      <c r="Z238" s="24" t="n">
        <v>0</v>
      </c>
      <c r="AA238" s="24" t="n">
        <f aca="false">IF(H238&gt;0,1,0)</f>
        <v>0</v>
      </c>
      <c r="AB238" s="3" t="n">
        <v>1000003452</v>
      </c>
      <c r="AC238" s="3"/>
    </row>
    <row r="239" customFormat="false" ht="14.25" hidden="true" customHeight="true" outlineLevel="0" collapsed="false">
      <c r="A239" s="23" t="s">
        <v>133</v>
      </c>
      <c r="B239" s="65" t="s">
        <v>141</v>
      </c>
      <c r="C239" s="65" t="s">
        <v>184</v>
      </c>
      <c r="D239" s="65" t="n">
        <v>1000003533</v>
      </c>
      <c r="E239" s="65" t="s">
        <v>185</v>
      </c>
      <c r="F239" s="67" t="n">
        <v>45064</v>
      </c>
      <c r="G239" s="67" t="str">
        <f aca="false">IF(I239&gt;0,"Targeted Dealer","-")</f>
        <v>Targeted Dealer</v>
      </c>
      <c r="H239" s="67"/>
      <c r="I239" s="68" t="n">
        <v>80</v>
      </c>
      <c r="J239" s="68" t="n">
        <f aca="false">I239/$J$1*$E$1</f>
        <v>1669.67741935484</v>
      </c>
      <c r="K239" s="97" t="n">
        <v>120</v>
      </c>
      <c r="L239" s="69" t="n">
        <f aca="false">K239-J239</f>
        <v>-1549.67741935484</v>
      </c>
      <c r="M239" s="69" t="n">
        <f aca="false">IFERROR((K239/J239%),"-")</f>
        <v>7.18701700154559</v>
      </c>
      <c r="N239" s="100" t="n">
        <v>40</v>
      </c>
      <c r="O239" s="98" t="str">
        <f aca="false">IF(F239&lt;=$P$2,"Nov","")</f>
        <v>Nov</v>
      </c>
      <c r="P239" s="97" t="n">
        <v>40</v>
      </c>
      <c r="Q239" s="100" t="n">
        <f aca="false">K239-P239</f>
        <v>80</v>
      </c>
      <c r="R239" s="98" t="n">
        <f aca="false">IFERROR(IF(O239="Nov",(K239/P239-1)),0)</f>
        <v>2</v>
      </c>
      <c r="S239" s="100" t="str">
        <f aca="false">IF(N239&gt;0,IF(O239="","-",IF(R239&lt;0%,"DEGROWTH","GROWTH")))</f>
        <v>GROWTH</v>
      </c>
      <c r="T239" s="101" t="n">
        <v>80</v>
      </c>
      <c r="U239" s="101" t="str">
        <f aca="false">IF(F239&lt;=$V$2,"Dec","")</f>
        <v>Dec</v>
      </c>
      <c r="V239" s="97" t="n">
        <v>80</v>
      </c>
      <c r="W239" s="104" t="n">
        <f aca="false">K239-V239</f>
        <v>40</v>
      </c>
      <c r="X239" s="103" t="n">
        <f aca="false">IFERROR(IF(U239="Dec",(K239/V239-1)),0)</f>
        <v>0.5</v>
      </c>
      <c r="Y239" s="104" t="str">
        <f aca="false">IF(T239&gt;0,IF(U239="","-",IF(X239&lt;0%,"DEGROWTH","GROWTH")))</f>
        <v>GROWTH</v>
      </c>
      <c r="Z239" s="24" t="n">
        <v>0</v>
      </c>
      <c r="AA239" s="24" t="n">
        <f aca="false">IF(H239&gt;0,1,0)</f>
        <v>0</v>
      </c>
      <c r="AB239" s="3" t="n">
        <v>1000003533</v>
      </c>
      <c r="AC239" s="3"/>
    </row>
    <row r="240" customFormat="false" ht="14.25" hidden="true" customHeight="true" outlineLevel="0" collapsed="false">
      <c r="A240" s="23" t="s">
        <v>133</v>
      </c>
      <c r="B240" s="65" t="s">
        <v>141</v>
      </c>
      <c r="C240" s="65" t="s">
        <v>977</v>
      </c>
      <c r="D240" s="65" t="n">
        <v>1000003653</v>
      </c>
      <c r="E240" s="65" t="s">
        <v>187</v>
      </c>
      <c r="F240" s="67" t="n">
        <v>45134</v>
      </c>
      <c r="G240" s="67" t="str">
        <f aca="false">IF(I240&gt;0,"Targeted Dealer","-")</f>
        <v>Targeted Dealer</v>
      </c>
      <c r="H240" s="67"/>
      <c r="I240" s="68" t="n">
        <v>30</v>
      </c>
      <c r="J240" s="68" t="n">
        <f aca="false">I240/$J$1*$E$1</f>
        <v>626.129032258065</v>
      </c>
      <c r="K240" s="97" t="n">
        <v>25</v>
      </c>
      <c r="L240" s="69" t="n">
        <f aca="false">K240-J240</f>
        <v>-601.129032258065</v>
      </c>
      <c r="M240" s="69" t="n">
        <f aca="false">IFERROR((K240/J240%),"-")</f>
        <v>3.99278722308089</v>
      </c>
      <c r="N240" s="100" t="n">
        <v>45</v>
      </c>
      <c r="O240" s="98" t="str">
        <f aca="false">IF(F240&lt;=$P$2,"Nov","")</f>
        <v>Nov</v>
      </c>
      <c r="P240" s="97" t="n">
        <v>45</v>
      </c>
      <c r="Q240" s="100" t="n">
        <f aca="false">K240-P240</f>
        <v>-20</v>
      </c>
      <c r="R240" s="98" t="n">
        <f aca="false">IFERROR(IF(O240="Nov",(K240/P240-1)),0)</f>
        <v>-0.444444444444444</v>
      </c>
      <c r="S240" s="100" t="str">
        <f aca="false">IF(N240&gt;0,IF(O240="","-",IF(R240&lt;0%,"DEGROWTH","GROWTH")))</f>
        <v>DEGROWTH</v>
      </c>
      <c r="T240" s="101" t="n">
        <v>75</v>
      </c>
      <c r="U240" s="101" t="str">
        <f aca="false">IF(F240&lt;=$V$2,"Dec","")</f>
        <v>Dec</v>
      </c>
      <c r="V240" s="97" t="n">
        <v>75</v>
      </c>
      <c r="W240" s="104" t="n">
        <f aca="false">K240-V240</f>
        <v>-50</v>
      </c>
      <c r="X240" s="103" t="n">
        <f aca="false">IFERROR(IF(U240="Dec",(K240/V240-1)),0)</f>
        <v>-0.666666666666667</v>
      </c>
      <c r="Y240" s="104" t="str">
        <f aca="false">IF(T240&gt;0,IF(U240="","-",IF(X240&lt;0%,"DEGROWTH","GROWTH")))</f>
        <v>DEGROWTH</v>
      </c>
      <c r="Z240" s="24" t="n">
        <v>0</v>
      </c>
      <c r="AA240" s="24" t="n">
        <f aca="false">IF(H240&gt;0,1,0)</f>
        <v>0</v>
      </c>
      <c r="AB240" s="3" t="n">
        <v>1000003653</v>
      </c>
      <c r="AC240" s="3"/>
    </row>
    <row r="241" customFormat="false" ht="14.25" hidden="true" customHeight="true" outlineLevel="0" collapsed="false">
      <c r="A241" s="23" t="s">
        <v>133</v>
      </c>
      <c r="B241" s="65" t="s">
        <v>141</v>
      </c>
      <c r="C241" s="65" t="s">
        <v>978</v>
      </c>
      <c r="D241" s="65" t="n">
        <v>1000003727</v>
      </c>
      <c r="E241" s="65" t="s">
        <v>979</v>
      </c>
      <c r="F241" s="67" t="n">
        <v>45215</v>
      </c>
      <c r="G241" s="67" t="str">
        <f aca="false">IF(I241&gt;0,"Targeted Dealer","-")</f>
        <v>Targeted Dealer</v>
      </c>
      <c r="H241" s="67"/>
      <c r="I241" s="68" t="n">
        <v>120</v>
      </c>
      <c r="J241" s="68" t="n">
        <f aca="false">I241/$J$1*$E$1</f>
        <v>2504.51612903226</v>
      </c>
      <c r="K241" s="97" t="n">
        <v>120</v>
      </c>
      <c r="L241" s="69" t="n">
        <f aca="false">K241-J241</f>
        <v>-2384.51612903226</v>
      </c>
      <c r="M241" s="69" t="n">
        <f aca="false">IFERROR((K241/J241%),"-")</f>
        <v>4.79134466769706</v>
      </c>
      <c r="N241" s="100" t="n">
        <v>120</v>
      </c>
      <c r="O241" s="98" t="str">
        <f aca="false">IF(F241&lt;=$P$2,"Nov","")</f>
        <v>Nov</v>
      </c>
      <c r="P241" s="97" t="n">
        <v>120</v>
      </c>
      <c r="Q241" s="100" t="n">
        <f aca="false">K241-P241</f>
        <v>0</v>
      </c>
      <c r="R241" s="98" t="n">
        <f aca="false">IFERROR(IF(O241="Nov",(K241/P241-1)),0)</f>
        <v>0</v>
      </c>
      <c r="S241" s="100" t="str">
        <f aca="false">IF(N241&gt;0,IF(O241="","-",IF(R241&lt;0%,"DEGROWTH","GROWTH")))</f>
        <v>GROWTH</v>
      </c>
      <c r="T241" s="101" t="n">
        <v>0</v>
      </c>
      <c r="U241" s="101" t="str">
        <f aca="false">IF(F241&lt;=$V$2,"Dec","")</f>
        <v>Dec</v>
      </c>
      <c r="V241" s="97" t="n">
        <v>0</v>
      </c>
      <c r="W241" s="104" t="n">
        <f aca="false">K241-V241</f>
        <v>120</v>
      </c>
      <c r="X241" s="103" t="n">
        <f aca="false">IFERROR(IF(U241="Dec",(K241/V241-1)),0)</f>
        <v>0</v>
      </c>
      <c r="Y241" s="106" t="b">
        <f aca="false">IF(T241&gt;0,IF(U241="","-",IF(X241&lt;0%,"DEGROWTH","GROWTH")))</f>
        <v>0</v>
      </c>
      <c r="Z241" s="24" t="n">
        <v>0</v>
      </c>
      <c r="AA241" s="24" t="n">
        <f aca="false">IF(H241&gt;0,1,0)</f>
        <v>0</v>
      </c>
      <c r="AB241" s="3" t="n">
        <v>1000003727</v>
      </c>
      <c r="AC241" s="3"/>
    </row>
    <row r="242" customFormat="false" ht="14.25" hidden="true" customHeight="true" outlineLevel="0" collapsed="false">
      <c r="A242" s="23" t="s">
        <v>133</v>
      </c>
      <c r="B242" s="65" t="s">
        <v>141</v>
      </c>
      <c r="C242" s="65" t="s">
        <v>980</v>
      </c>
      <c r="D242" s="65" t="n">
        <v>1000003782</v>
      </c>
      <c r="E242" s="65" t="s">
        <v>981</v>
      </c>
      <c r="F242" s="67" t="n">
        <v>45271</v>
      </c>
      <c r="G242" s="67" t="str">
        <f aca="false">IF(I242&gt;0,"Targeted Dealer","-")</f>
        <v>Targeted Dealer</v>
      </c>
      <c r="H242" s="67"/>
      <c r="I242" s="68" t="n">
        <v>25</v>
      </c>
      <c r="J242" s="68" t="n">
        <f aca="false">I242/$J$1*$E$1</f>
        <v>521.774193548387</v>
      </c>
      <c r="K242" s="97" t="n">
        <v>42.5</v>
      </c>
      <c r="L242" s="69" t="n">
        <f aca="false">K242-J242</f>
        <v>-479.274193548387</v>
      </c>
      <c r="M242" s="69" t="n">
        <f aca="false">IFERROR((K242/J242%),"-")</f>
        <v>8.14528593508501</v>
      </c>
      <c r="N242" s="100" t="n">
        <v>40</v>
      </c>
      <c r="O242" s="98" t="str">
        <f aca="false">IF(F242&lt;=$P$2,"Nov","")</f>
        <v>Nov</v>
      </c>
      <c r="P242" s="97" t="n">
        <v>40</v>
      </c>
      <c r="Q242" s="100" t="n">
        <f aca="false">K242-P242</f>
        <v>2.5</v>
      </c>
      <c r="R242" s="98" t="n">
        <f aca="false">IFERROR(IF(O242="Nov",(K242/P242-1)),0)</f>
        <v>0.0625</v>
      </c>
      <c r="S242" s="100" t="str">
        <f aca="false">IF(N242&gt;0,IF(O242="","-",IF(R242&lt;0%,"DEGROWTH","GROWTH")))</f>
        <v>GROWTH</v>
      </c>
      <c r="T242" s="101" t="n">
        <v>0</v>
      </c>
      <c r="U242" s="101" t="str">
        <f aca="false">IF(F242&lt;=$V$2,"Dec","")</f>
        <v>Dec</v>
      </c>
      <c r="V242" s="97" t="n">
        <v>0</v>
      </c>
      <c r="W242" s="104" t="n">
        <f aca="false">K242-V242</f>
        <v>42.5</v>
      </c>
      <c r="X242" s="103" t="n">
        <f aca="false">IFERROR(IF(U242="Dec",(K242/V242-1)),0)</f>
        <v>0</v>
      </c>
      <c r="Y242" s="106" t="b">
        <f aca="false">IF(T242&gt;0,IF(U242="","-",IF(X242&lt;0%,"DEGROWTH","GROWTH")))</f>
        <v>0</v>
      </c>
      <c r="Z242" s="24" t="n">
        <v>0</v>
      </c>
      <c r="AA242" s="24" t="n">
        <f aca="false">IF(H242&gt;0,1,0)</f>
        <v>0</v>
      </c>
      <c r="AB242" s="3" t="n">
        <v>1000003782</v>
      </c>
      <c r="AC242" s="3"/>
    </row>
    <row r="243" customFormat="false" ht="14.25" hidden="true" customHeight="true" outlineLevel="0" collapsed="false">
      <c r="A243" s="23" t="s">
        <v>133</v>
      </c>
      <c r="B243" s="65" t="s">
        <v>141</v>
      </c>
      <c r="C243" s="65" t="s">
        <v>982</v>
      </c>
      <c r="D243" s="65" t="n">
        <v>1000003816</v>
      </c>
      <c r="E243" s="65" t="s">
        <v>983</v>
      </c>
      <c r="F243" s="144" t="n">
        <v>45301</v>
      </c>
      <c r="G243" s="67" t="str">
        <f aca="false">IF(I243&gt;0,"Targeted Dealer","-")</f>
        <v>Targeted Dealer</v>
      </c>
      <c r="H243" s="67"/>
      <c r="I243" s="68" t="n">
        <v>30</v>
      </c>
      <c r="J243" s="68" t="n">
        <f aca="false">I243/$J$1*$E$1</f>
        <v>626.129032258065</v>
      </c>
      <c r="K243" s="97" t="n">
        <v>30</v>
      </c>
      <c r="L243" s="69" t="n">
        <f aca="false">K243-J243</f>
        <v>-596.129032258065</v>
      </c>
      <c r="M243" s="69" t="n">
        <f aca="false">IFERROR((K243/J243%),"-")</f>
        <v>4.79134466769706</v>
      </c>
      <c r="N243" s="100" t="n">
        <v>30</v>
      </c>
      <c r="O243" s="98" t="str">
        <f aca="false">IF(F243&lt;=$P$2,"Nov","")</f>
        <v>Nov</v>
      </c>
      <c r="P243" s="97" t="n">
        <v>30</v>
      </c>
      <c r="Q243" s="100" t="n">
        <f aca="false">K243-P243</f>
        <v>0</v>
      </c>
      <c r="R243" s="98" t="n">
        <f aca="false">IFERROR(IF(O243="Nov",(K243/P243-1)),0)</f>
        <v>0</v>
      </c>
      <c r="S243" s="100" t="str">
        <f aca="false">IF(N243&gt;0,IF(O243="","-",IF(R243&lt;0%,"DEGROWTH","GROWTH")))</f>
        <v>GROWTH</v>
      </c>
      <c r="T243" s="101" t="n">
        <v>0</v>
      </c>
      <c r="U243" s="101" t="str">
        <f aca="false">IF(F243&lt;=$V$2,"Dec","")</f>
        <v>Dec</v>
      </c>
      <c r="V243" s="97" t="n">
        <v>0</v>
      </c>
      <c r="W243" s="104" t="n">
        <f aca="false">K243-V243</f>
        <v>30</v>
      </c>
      <c r="X243" s="103" t="n">
        <f aca="false">IFERROR(IF(U243="Dec",(K243/V243-1)),0)</f>
        <v>0</v>
      </c>
      <c r="Y243" s="106" t="b">
        <f aca="false">IF(T243&gt;0,IF(U243="","-",IF(X243&lt;0%,"DEGROWTH","GROWTH")))</f>
        <v>0</v>
      </c>
      <c r="Z243" s="24" t="n">
        <v>0</v>
      </c>
      <c r="AA243" s="24" t="n">
        <f aca="false">IF(H243&gt;0,1,0)</f>
        <v>0</v>
      </c>
      <c r="AB243" s="3" t="n">
        <v>1000003816</v>
      </c>
      <c r="AC243" s="3"/>
    </row>
    <row r="244" customFormat="false" ht="14.25" hidden="true" customHeight="true" outlineLevel="0" collapsed="false">
      <c r="A244" s="24" t="s">
        <v>133</v>
      </c>
      <c r="B244" s="128" t="s">
        <v>141</v>
      </c>
      <c r="C244" s="128" t="s">
        <v>4382</v>
      </c>
      <c r="D244" s="128" t="n">
        <v>1000003887</v>
      </c>
      <c r="E244" s="128" t="s">
        <v>4383</v>
      </c>
      <c r="F244" s="67" t="n">
        <v>45364</v>
      </c>
      <c r="G244" s="67" t="str">
        <f aca="false">IF(I244&gt;0,"Targeted Dealer","-")</f>
        <v>Targeted Dealer</v>
      </c>
      <c r="H244" s="67"/>
      <c r="I244" s="68" t="n">
        <v>80</v>
      </c>
      <c r="J244" s="68" t="n">
        <f aca="false">I244/$J$1*$E$1</f>
        <v>1669.67741935484</v>
      </c>
      <c r="K244" s="97" t="n">
        <v>0</v>
      </c>
      <c r="L244" s="69" t="n">
        <f aca="false">K244-J244</f>
        <v>-1669.67741935484</v>
      </c>
      <c r="M244" s="69" t="n">
        <f aca="false">IFERROR((K244/J244%),"-")</f>
        <v>0</v>
      </c>
      <c r="N244" s="100" t="n">
        <v>0</v>
      </c>
      <c r="O244" s="98" t="str">
        <f aca="false">IF(F244&lt;=$P$2,"Nov","")</f>
        <v>Nov</v>
      </c>
      <c r="P244" s="97" t="n">
        <v>0</v>
      </c>
      <c r="Q244" s="100" t="n">
        <f aca="false">K244-P244</f>
        <v>0</v>
      </c>
      <c r="R244" s="98" t="n">
        <f aca="false">IFERROR(IF(O244="Nov",(K244/P244-1)),0)</f>
        <v>0</v>
      </c>
      <c r="S244" s="105" t="b">
        <f aca="false">IF(N244&gt;0,IF(O244="","-",IF(R244&lt;0%,"DEGROWTH","GROWTH")))</f>
        <v>0</v>
      </c>
      <c r="T244" s="101" t="n">
        <v>0</v>
      </c>
      <c r="U244" s="101" t="str">
        <f aca="false">IF(F244&lt;=$V$2,"Dec","")</f>
        <v>Dec</v>
      </c>
      <c r="V244" s="97" t="n">
        <v>0</v>
      </c>
      <c r="W244" s="104" t="n">
        <f aca="false">K244-V244</f>
        <v>0</v>
      </c>
      <c r="X244" s="103" t="n">
        <f aca="false">IFERROR(IF(U244="Dec",(K244/V244-1)),0)</f>
        <v>0</v>
      </c>
      <c r="Y244" s="106" t="b">
        <f aca="false">IF(T244&gt;0,IF(U244="","-",IF(X244&lt;0%,"DEGROWTH","GROWTH")))</f>
        <v>0</v>
      </c>
      <c r="Z244" s="24" t="n">
        <v>1</v>
      </c>
      <c r="AA244" s="24" t="n">
        <f aca="false">IF(H244&gt;0,1,0)</f>
        <v>0</v>
      </c>
      <c r="AB244" s="3" t="n">
        <v>1000003887</v>
      </c>
      <c r="AC244" s="3"/>
    </row>
    <row r="245" customFormat="false" ht="14.25" hidden="true" customHeight="true" outlineLevel="0" collapsed="false">
      <c r="A245" s="24" t="s">
        <v>133</v>
      </c>
      <c r="B245" s="128" t="s">
        <v>141</v>
      </c>
      <c r="C245" s="128" t="s">
        <v>3977</v>
      </c>
      <c r="D245" s="128" t="n">
        <v>1000003933</v>
      </c>
      <c r="E245" s="128" t="s">
        <v>3978</v>
      </c>
      <c r="F245" s="67" t="n">
        <v>45412</v>
      </c>
      <c r="G245" s="67" t="str">
        <f aca="false">IF(I245&gt;0,"Targeted Dealer","-")</f>
        <v>Targeted Dealer</v>
      </c>
      <c r="H245" s="67"/>
      <c r="I245" s="68" t="n">
        <v>80</v>
      </c>
      <c r="J245" s="68" t="n">
        <f aca="false">I245/$J$1*$E$1</f>
        <v>1669.67741935484</v>
      </c>
      <c r="K245" s="97" t="n">
        <v>0</v>
      </c>
      <c r="L245" s="69" t="n">
        <f aca="false">K245-J245</f>
        <v>-1669.67741935484</v>
      </c>
      <c r="M245" s="69" t="n">
        <f aca="false">IFERROR((K245/J245%),"-")</f>
        <v>0</v>
      </c>
      <c r="N245" s="100" t="n">
        <v>0</v>
      </c>
      <c r="O245" s="98" t="str">
        <f aca="false">IF(F245&lt;=$P$2,"Nov","")</f>
        <v>Nov</v>
      </c>
      <c r="P245" s="97" t="n">
        <v>0</v>
      </c>
      <c r="Q245" s="100" t="n">
        <f aca="false">K245-P245</f>
        <v>0</v>
      </c>
      <c r="R245" s="98" t="n">
        <f aca="false">IFERROR(IF(O245="Nov",(K245/P245-1)),0)</f>
        <v>0</v>
      </c>
      <c r="S245" s="105" t="b">
        <f aca="false">IF(N245&gt;0,IF(O245="","-",IF(R245&lt;0%,"DEGROWTH","GROWTH")))</f>
        <v>0</v>
      </c>
      <c r="T245" s="101" t="n">
        <v>0</v>
      </c>
      <c r="U245" s="101" t="str">
        <f aca="false">IF(F245&lt;=$V$2,"Dec","")</f>
        <v>Dec</v>
      </c>
      <c r="V245" s="97" t="n">
        <v>0</v>
      </c>
      <c r="W245" s="104" t="n">
        <f aca="false">K245-V245</f>
        <v>0</v>
      </c>
      <c r="X245" s="103" t="n">
        <f aca="false">IFERROR(IF(U245="Dec",(K245/V245-1)),0)</f>
        <v>0</v>
      </c>
      <c r="Y245" s="106" t="b">
        <f aca="false">IF(T245&gt;0,IF(U245="","-",IF(X245&lt;0%,"DEGROWTH","GROWTH")))</f>
        <v>0</v>
      </c>
      <c r="Z245" s="24" t="n">
        <v>1</v>
      </c>
      <c r="AA245" s="24" t="n">
        <f aca="false">IF(H245&gt;0,1,0)</f>
        <v>0</v>
      </c>
      <c r="AB245" s="3" t="n">
        <v>1000003933</v>
      </c>
      <c r="AC245" s="3"/>
    </row>
    <row r="246" customFormat="false" ht="14.25" hidden="true" customHeight="true" outlineLevel="0" collapsed="false">
      <c r="A246" s="24" t="s">
        <v>133</v>
      </c>
      <c r="B246" s="128" t="s">
        <v>141</v>
      </c>
      <c r="C246" s="128" t="s">
        <v>984</v>
      </c>
      <c r="D246" s="128" t="n">
        <v>1000004010</v>
      </c>
      <c r="E246" s="128" t="s">
        <v>985</v>
      </c>
      <c r="F246" s="67" t="n">
        <v>45458</v>
      </c>
      <c r="G246" s="67" t="str">
        <f aca="false">IF(I246&gt;0,"Targeted Dealer","-")</f>
        <v>Targeted Dealer</v>
      </c>
      <c r="H246" s="67" t="s">
        <v>627</v>
      </c>
      <c r="I246" s="68" t="n">
        <v>160</v>
      </c>
      <c r="J246" s="68" t="n">
        <f aca="false">I246/$J$1*$E$1</f>
        <v>3339.35483870968</v>
      </c>
      <c r="K246" s="97" t="n">
        <v>240</v>
      </c>
      <c r="L246" s="69" t="n">
        <f aca="false">K246-J246</f>
        <v>-3099.35483870968</v>
      </c>
      <c r="M246" s="69" t="n">
        <f aca="false">IFERROR((K246/J246%),"-")</f>
        <v>7.18701700154559</v>
      </c>
      <c r="N246" s="100" t="n">
        <v>300</v>
      </c>
      <c r="O246" s="98" t="str">
        <f aca="false">IF(F246&lt;=$P$2,"Nov","")</f>
        <v>Nov</v>
      </c>
      <c r="P246" s="97" t="n">
        <v>300</v>
      </c>
      <c r="Q246" s="100" t="n">
        <f aca="false">K246-P246</f>
        <v>-60</v>
      </c>
      <c r="R246" s="98" t="n">
        <f aca="false">IFERROR(IF(O246="Nov",(K246/P246-1)),0)</f>
        <v>-0.2</v>
      </c>
      <c r="S246" s="100" t="str">
        <f aca="false">IF(N246&gt;0,IF(O246="","-",IF(R246&lt;0%,"DEGROWTH","GROWTH")))</f>
        <v>DEGROWTH</v>
      </c>
      <c r="T246" s="101" t="n">
        <v>0</v>
      </c>
      <c r="U246" s="101" t="str">
        <f aca="false">IF(F246&lt;=$V$2,"Dec","")</f>
        <v>Dec</v>
      </c>
      <c r="V246" s="97" t="n">
        <v>0</v>
      </c>
      <c r="W246" s="104" t="n">
        <f aca="false">K246-V246</f>
        <v>240</v>
      </c>
      <c r="X246" s="103" t="n">
        <f aca="false">IFERROR(IF(U246="Dec",(K246/V246-1)),0)</f>
        <v>0</v>
      </c>
      <c r="Y246" s="106" t="b">
        <f aca="false">IF(T246&gt;0,IF(U246="","-",IF(X246&lt;0%,"DEGROWTH","GROWTH")))</f>
        <v>0</v>
      </c>
      <c r="Z246" s="24" t="n">
        <v>0</v>
      </c>
      <c r="AA246" s="24" t="n">
        <f aca="false">IF(H246&gt;0,1,0)</f>
        <v>1</v>
      </c>
      <c r="AB246" s="3" t="n">
        <v>1000004010</v>
      </c>
      <c r="AC246" s="3"/>
    </row>
    <row r="247" customFormat="false" ht="14.25" hidden="true" customHeight="true" outlineLevel="0" collapsed="false">
      <c r="A247" s="24" t="s">
        <v>133</v>
      </c>
      <c r="B247" s="128" t="s">
        <v>141</v>
      </c>
      <c r="C247" s="128" t="s">
        <v>986</v>
      </c>
      <c r="D247" s="128" t="n">
        <v>1000004084</v>
      </c>
      <c r="E247" s="128" t="s">
        <v>987</v>
      </c>
      <c r="F247" s="67" t="n">
        <v>45518</v>
      </c>
      <c r="G247" s="67" t="str">
        <f aca="false">IF(I247&gt;0,"Targeted Dealer","-")</f>
        <v>Targeted Dealer</v>
      </c>
      <c r="H247" s="67" t="s">
        <v>627</v>
      </c>
      <c r="I247" s="68" t="n">
        <v>200</v>
      </c>
      <c r="J247" s="68" t="n">
        <f aca="false">I247/$J$1*$E$1</f>
        <v>4174.1935483871</v>
      </c>
      <c r="K247" s="97" t="n">
        <v>360</v>
      </c>
      <c r="L247" s="69" t="n">
        <f aca="false">K247-J247</f>
        <v>-3814.1935483871</v>
      </c>
      <c r="M247" s="69" t="n">
        <f aca="false">IFERROR((K247/J247%),"-")</f>
        <v>8.62442040185471</v>
      </c>
      <c r="N247" s="100" t="n">
        <v>311</v>
      </c>
      <c r="O247" s="98" t="str">
        <f aca="false">IF(F247&lt;=$P$2,"Nov","")</f>
        <v>Nov</v>
      </c>
      <c r="P247" s="97" t="n">
        <v>311</v>
      </c>
      <c r="Q247" s="100" t="n">
        <f aca="false">K247-P247</f>
        <v>49</v>
      </c>
      <c r="R247" s="98" t="n">
        <f aca="false">IFERROR(IF(O247="Nov",(K247/P247-1)),0)</f>
        <v>0.157556270096463</v>
      </c>
      <c r="S247" s="100" t="str">
        <f aca="false">IF(N247&gt;0,IF(O247="","-",IF(R247&lt;0%,"DEGROWTH","GROWTH")))</f>
        <v>GROWTH</v>
      </c>
      <c r="T247" s="101" t="n">
        <v>0</v>
      </c>
      <c r="U247" s="101" t="str">
        <f aca="false">IF(F247&lt;=$V$2,"Dec","")</f>
        <v>Dec</v>
      </c>
      <c r="V247" s="97" t="n">
        <v>0</v>
      </c>
      <c r="W247" s="104" t="n">
        <f aca="false">K247-V247</f>
        <v>360</v>
      </c>
      <c r="X247" s="103" t="n">
        <f aca="false">IFERROR(IF(U247="Dec",(K247/V247-1)),0)</f>
        <v>0</v>
      </c>
      <c r="Y247" s="106" t="b">
        <f aca="false">IF(T247&gt;0,IF(U247="","-",IF(X247&lt;0%,"DEGROWTH","GROWTH")))</f>
        <v>0</v>
      </c>
      <c r="Z247" s="24" t="n">
        <v>0</v>
      </c>
      <c r="AA247" s="24" t="n">
        <f aca="false">IF(H247&gt;0,1,0)</f>
        <v>1</v>
      </c>
      <c r="AB247" s="3" t="n">
        <v>1000004084</v>
      </c>
      <c r="AC247" s="3"/>
    </row>
    <row r="248" customFormat="false" ht="14.25" hidden="true" customHeight="true" outlineLevel="0" collapsed="false">
      <c r="A248" s="23" t="s">
        <v>133</v>
      </c>
      <c r="B248" s="65" t="s">
        <v>142</v>
      </c>
      <c r="C248" s="65" t="s">
        <v>988</v>
      </c>
      <c r="D248" s="65" t="n">
        <v>1000000103</v>
      </c>
      <c r="E248" s="66" t="s">
        <v>989</v>
      </c>
      <c r="F248" s="67" t="n">
        <v>41870</v>
      </c>
      <c r="G248" s="67" t="str">
        <f aca="false">IF(I248&gt;0,"Targeted Dealer","-")</f>
        <v>Targeted Dealer</v>
      </c>
      <c r="H248" s="67"/>
      <c r="I248" s="68" t="n">
        <v>147</v>
      </c>
      <c r="J248" s="68" t="n">
        <f aca="false">I248/$J$1*$E$1</f>
        <v>3068.03225806452</v>
      </c>
      <c r="K248" s="97" t="n">
        <v>174</v>
      </c>
      <c r="L248" s="69" t="n">
        <f aca="false">K248-J248</f>
        <v>-2894.03225806452</v>
      </c>
      <c r="M248" s="69" t="n">
        <f aca="false">IFERROR((K248/J248%),"-")</f>
        <v>5.6713875658455</v>
      </c>
      <c r="N248" s="100" t="n">
        <v>185</v>
      </c>
      <c r="O248" s="98" t="str">
        <f aca="false">IF(F248&lt;=$P$2,"Nov","")</f>
        <v>Nov</v>
      </c>
      <c r="P248" s="97" t="n">
        <v>185</v>
      </c>
      <c r="Q248" s="100" t="n">
        <f aca="false">K248-P248</f>
        <v>-11</v>
      </c>
      <c r="R248" s="98" t="n">
        <f aca="false">IFERROR(IF(O248="Nov",(K248/P248-1)),0)</f>
        <v>-0.0594594594594594</v>
      </c>
      <c r="S248" s="100" t="str">
        <f aca="false">IF(N248&gt;0,IF(O248="","-",IF(R248&lt;0%,"DEGROWTH","GROWTH")))</f>
        <v>DEGROWTH</v>
      </c>
      <c r="T248" s="101" t="n">
        <v>204</v>
      </c>
      <c r="U248" s="101" t="str">
        <f aca="false">IF(F248&lt;=$V$2,"Dec","")</f>
        <v>Dec</v>
      </c>
      <c r="V248" s="97" t="n">
        <v>204</v>
      </c>
      <c r="W248" s="104" t="n">
        <f aca="false">K248-V248</f>
        <v>-30</v>
      </c>
      <c r="X248" s="103" t="n">
        <f aca="false">IFERROR(IF(U248="Dec",(K248/V248-1)),0)</f>
        <v>-0.147058823529412</v>
      </c>
      <c r="Y248" s="104" t="str">
        <f aca="false">IF(T248&gt;0,IF(U248="","-",IF(X248&lt;0%,"DEGROWTH","GROWTH")))</f>
        <v>DEGROWTH</v>
      </c>
      <c r="Z248" s="24" t="n">
        <v>0</v>
      </c>
      <c r="AA248" s="24" t="n">
        <f aca="false">IF(H248&gt;0,1,0)</f>
        <v>0</v>
      </c>
      <c r="AB248" s="3" t="n">
        <v>1000000103</v>
      </c>
      <c r="AC248" s="3"/>
    </row>
    <row r="249" customFormat="false" ht="14.25" hidden="true" customHeight="true" outlineLevel="0" collapsed="false">
      <c r="A249" s="24" t="s">
        <v>133</v>
      </c>
      <c r="B249" s="128" t="s">
        <v>142</v>
      </c>
      <c r="C249" s="128" t="s">
        <v>3439</v>
      </c>
      <c r="D249" s="128" t="n">
        <v>1000000098</v>
      </c>
      <c r="E249" s="128" t="s">
        <v>4154</v>
      </c>
      <c r="F249" s="67" t="n">
        <v>41871</v>
      </c>
      <c r="G249" s="67" t="str">
        <f aca="false">IF(I249&gt;0,"Targeted Dealer","-")</f>
        <v>Targeted Dealer</v>
      </c>
      <c r="H249" s="24"/>
      <c r="I249" s="68" t="n">
        <v>24</v>
      </c>
      <c r="J249" s="68" t="n">
        <f aca="false">I249/$J$1*$E$1</f>
        <v>500.903225806452</v>
      </c>
      <c r="K249" s="97" t="n">
        <v>0</v>
      </c>
      <c r="L249" s="69" t="n">
        <f aca="false">K249-J249</f>
        <v>-500.903225806452</v>
      </c>
      <c r="M249" s="69" t="n">
        <f aca="false">IFERROR((K249/J249%),"-")</f>
        <v>0</v>
      </c>
      <c r="N249" s="100" t="n">
        <v>15</v>
      </c>
      <c r="O249" s="98" t="str">
        <f aca="false">IF(F249&lt;=$P$2,"Nov","")</f>
        <v>Nov</v>
      </c>
      <c r="P249" s="97" t="n">
        <v>15</v>
      </c>
      <c r="Q249" s="100" t="n">
        <f aca="false">K249-P249</f>
        <v>-15</v>
      </c>
      <c r="R249" s="98" t="n">
        <f aca="false">IFERROR(IF(O249="Nov",(K249/P249-1)),0)</f>
        <v>-1</v>
      </c>
      <c r="S249" s="100" t="str">
        <f aca="false">IF(N249&gt;0,IF(O249="","-",IF(R249&lt;0%,"DEGROWTH","GROWTH")))</f>
        <v>DEGROWTH</v>
      </c>
      <c r="T249" s="101" t="n">
        <v>0</v>
      </c>
      <c r="U249" s="101" t="str">
        <f aca="false">IF(F249&lt;=$V$2,"Dec","")</f>
        <v>Dec</v>
      </c>
      <c r="V249" s="97" t="n">
        <v>0</v>
      </c>
      <c r="W249" s="104" t="n">
        <f aca="false">K249-V249</f>
        <v>0</v>
      </c>
      <c r="X249" s="103" t="n">
        <f aca="false">IFERROR(IF(U249="Dec",(K249/V249-1)),0)</f>
        <v>0</v>
      </c>
      <c r="Y249" s="106" t="b">
        <f aca="false">IF(T249&gt;0,IF(U249="","-",IF(X249&lt;0%,"DEGROWTH","GROWTH")))</f>
        <v>0</v>
      </c>
      <c r="Z249" s="24" t="n">
        <v>1</v>
      </c>
      <c r="AA249" s="24" t="n">
        <f aca="false">IF(H249&gt;0,1,0)</f>
        <v>0</v>
      </c>
      <c r="AB249" s="3" t="n">
        <v>1000000098</v>
      </c>
      <c r="AC249" s="3"/>
    </row>
    <row r="250" customFormat="false" ht="14.25" hidden="true" customHeight="true" outlineLevel="0" collapsed="false">
      <c r="A250" s="23" t="s">
        <v>133</v>
      </c>
      <c r="B250" s="65" t="s">
        <v>142</v>
      </c>
      <c r="C250" s="65" t="s">
        <v>186</v>
      </c>
      <c r="D250" s="65" t="n">
        <v>1000000094</v>
      </c>
      <c r="E250" s="66" t="s">
        <v>187</v>
      </c>
      <c r="F250" s="67" t="n">
        <v>41880</v>
      </c>
      <c r="G250" s="67" t="str">
        <f aca="false">IF(I250&gt;0,"Targeted Dealer","-")</f>
        <v>Targeted Dealer</v>
      </c>
      <c r="H250" s="67"/>
      <c r="I250" s="68" t="n">
        <v>36</v>
      </c>
      <c r="J250" s="68" t="n">
        <f aca="false">I250/$J$1*$E$1</f>
        <v>751.354838709677</v>
      </c>
      <c r="K250" s="97" t="n">
        <v>84</v>
      </c>
      <c r="L250" s="69" t="n">
        <f aca="false">K250-J250</f>
        <v>-667.354838709677</v>
      </c>
      <c r="M250" s="69" t="n">
        <f aca="false">IFERROR((K250/J250%),"-")</f>
        <v>11.1798042246265</v>
      </c>
      <c r="N250" s="100" t="n">
        <v>76.5</v>
      </c>
      <c r="O250" s="98" t="str">
        <f aca="false">IF(F250&lt;=$P$2,"Nov","")</f>
        <v>Nov</v>
      </c>
      <c r="P250" s="97" t="n">
        <v>76.5</v>
      </c>
      <c r="Q250" s="100" t="n">
        <f aca="false">K250-P250</f>
        <v>7.5</v>
      </c>
      <c r="R250" s="98" t="n">
        <f aca="false">IFERROR(IF(O250="Nov",(K250/P250-1)),0)</f>
        <v>0.0980392156862746</v>
      </c>
      <c r="S250" s="100" t="str">
        <f aca="false">IF(N250&gt;0,IF(O250="","-",IF(R250&lt;0%,"DEGROWTH","GROWTH")))</f>
        <v>GROWTH</v>
      </c>
      <c r="T250" s="101" t="n">
        <v>22</v>
      </c>
      <c r="U250" s="101" t="str">
        <f aca="false">IF(F250&lt;=$V$2,"Dec","")</f>
        <v>Dec</v>
      </c>
      <c r="V250" s="97" t="n">
        <v>22</v>
      </c>
      <c r="W250" s="104" t="n">
        <f aca="false">K250-V250</f>
        <v>62</v>
      </c>
      <c r="X250" s="103" t="n">
        <f aca="false">IFERROR(IF(U250="Dec",(K250/V250-1)),0)</f>
        <v>2.81818181818182</v>
      </c>
      <c r="Y250" s="104" t="str">
        <f aca="false">IF(T250&gt;0,IF(U250="","-",IF(X250&lt;0%,"DEGROWTH","GROWTH")))</f>
        <v>GROWTH</v>
      </c>
      <c r="Z250" s="24" t="n">
        <v>0</v>
      </c>
      <c r="AA250" s="24" t="n">
        <f aca="false">IF(H250&gt;0,1,0)</f>
        <v>0</v>
      </c>
      <c r="AB250" s="3" t="n">
        <v>1000000094</v>
      </c>
      <c r="AC250" s="3"/>
    </row>
    <row r="251" customFormat="false" ht="14.25" hidden="true" customHeight="true" outlineLevel="0" collapsed="false">
      <c r="A251" s="23" t="s">
        <v>133</v>
      </c>
      <c r="B251" s="65" t="s">
        <v>142</v>
      </c>
      <c r="C251" s="65" t="s">
        <v>188</v>
      </c>
      <c r="D251" s="65" t="n">
        <v>1000000109</v>
      </c>
      <c r="E251" s="66" t="s">
        <v>189</v>
      </c>
      <c r="F251" s="67" t="n">
        <v>42601</v>
      </c>
      <c r="G251" s="67" t="str">
        <f aca="false">IF(I251&gt;0,"Targeted Dealer","-")</f>
        <v>Targeted Dealer</v>
      </c>
      <c r="H251" s="67"/>
      <c r="I251" s="68" t="n">
        <v>50</v>
      </c>
      <c r="J251" s="68" t="n">
        <f aca="false">I251/$J$1*$E$1</f>
        <v>1043.54838709677</v>
      </c>
      <c r="K251" s="97" t="n">
        <v>61.5</v>
      </c>
      <c r="L251" s="69" t="n">
        <f aca="false">K251-J251</f>
        <v>-982.048387096774</v>
      </c>
      <c r="M251" s="69" t="n">
        <f aca="false">IFERROR((K251/J251%),"-")</f>
        <v>5.89335394126739</v>
      </c>
      <c r="N251" s="100" t="n">
        <v>38</v>
      </c>
      <c r="O251" s="98" t="str">
        <f aca="false">IF(F251&lt;=$P$2,"Nov","")</f>
        <v>Nov</v>
      </c>
      <c r="P251" s="97" t="n">
        <v>38</v>
      </c>
      <c r="Q251" s="100" t="n">
        <f aca="false">K251-P251</f>
        <v>23.5</v>
      </c>
      <c r="R251" s="98" t="n">
        <f aca="false">IFERROR(IF(O251="Nov",(K251/P251-1)),0)</f>
        <v>0.618421052631579</v>
      </c>
      <c r="S251" s="100" t="str">
        <f aca="false">IF(N251&gt;0,IF(O251="","-",IF(R251&lt;0%,"DEGROWTH","GROWTH")))</f>
        <v>GROWTH</v>
      </c>
      <c r="T251" s="101" t="n">
        <v>40</v>
      </c>
      <c r="U251" s="101" t="str">
        <f aca="false">IF(F251&lt;=$V$2,"Dec","")</f>
        <v>Dec</v>
      </c>
      <c r="V251" s="97" t="n">
        <v>40</v>
      </c>
      <c r="W251" s="104" t="n">
        <f aca="false">K251-V251</f>
        <v>21.5</v>
      </c>
      <c r="X251" s="103" t="n">
        <f aca="false">IFERROR(IF(U251="Dec",(K251/V251-1)),0)</f>
        <v>0.5375</v>
      </c>
      <c r="Y251" s="104" t="str">
        <f aca="false">IF(T251&gt;0,IF(U251="","-",IF(X251&lt;0%,"DEGROWTH","GROWTH")))</f>
        <v>GROWTH</v>
      </c>
      <c r="Z251" s="24" t="n">
        <v>0</v>
      </c>
      <c r="AA251" s="24" t="n">
        <f aca="false">IF(H251&gt;0,1,0)</f>
        <v>0</v>
      </c>
      <c r="AB251" s="3" t="n">
        <v>1000000109</v>
      </c>
      <c r="AC251" s="3"/>
    </row>
    <row r="252" customFormat="false" ht="14.25" hidden="true" customHeight="true" outlineLevel="0" collapsed="false">
      <c r="A252" s="23" t="s">
        <v>133</v>
      </c>
      <c r="B252" s="65" t="s">
        <v>142</v>
      </c>
      <c r="C252" s="65" t="s">
        <v>990</v>
      </c>
      <c r="D252" s="65" t="n">
        <v>1000000096</v>
      </c>
      <c r="E252" s="66" t="s">
        <v>991</v>
      </c>
      <c r="F252" s="67" t="n">
        <v>43052</v>
      </c>
      <c r="G252" s="67" t="str">
        <f aca="false">IF(I252&gt;0,"Targeted Dealer","-")</f>
        <v>Targeted Dealer</v>
      </c>
      <c r="H252" s="67"/>
      <c r="I252" s="68" t="n">
        <v>74</v>
      </c>
      <c r="J252" s="68" t="n">
        <f aca="false">I252/$J$1*$E$1</f>
        <v>1544.45161290323</v>
      </c>
      <c r="K252" s="97" t="n">
        <v>125</v>
      </c>
      <c r="L252" s="69" t="n">
        <f aca="false">K252-J252</f>
        <v>-1419.45161290323</v>
      </c>
      <c r="M252" s="69" t="n">
        <f aca="false">IFERROR((K252/J252%),"-")</f>
        <v>8.09348761435315</v>
      </c>
      <c r="N252" s="100" t="n">
        <v>118</v>
      </c>
      <c r="O252" s="98" t="str">
        <f aca="false">IF(F252&lt;=$P$2,"Nov","")</f>
        <v>Nov</v>
      </c>
      <c r="P252" s="97" t="n">
        <v>118</v>
      </c>
      <c r="Q252" s="100" t="n">
        <f aca="false">K252-P252</f>
        <v>7</v>
      </c>
      <c r="R252" s="98" t="n">
        <f aca="false">IFERROR(IF(O252="Nov",(K252/P252-1)),0)</f>
        <v>0.0593220338983052</v>
      </c>
      <c r="S252" s="100" t="str">
        <f aca="false">IF(N252&gt;0,IF(O252="","-",IF(R252&lt;0%,"DEGROWTH","GROWTH")))</f>
        <v>GROWTH</v>
      </c>
      <c r="T252" s="101" t="n">
        <v>50.5</v>
      </c>
      <c r="U252" s="101" t="str">
        <f aca="false">IF(F252&lt;=$V$2,"Dec","")</f>
        <v>Dec</v>
      </c>
      <c r="V252" s="97" t="n">
        <v>50.5</v>
      </c>
      <c r="W252" s="104" t="n">
        <f aca="false">K252-V252</f>
        <v>74.5</v>
      </c>
      <c r="X252" s="103" t="n">
        <f aca="false">IFERROR(IF(U252="Dec",(K252/V252-1)),0)</f>
        <v>1.47524752475248</v>
      </c>
      <c r="Y252" s="104" t="str">
        <f aca="false">IF(T252&gt;0,IF(U252="","-",IF(X252&lt;0%,"DEGROWTH","GROWTH")))</f>
        <v>GROWTH</v>
      </c>
      <c r="Z252" s="24" t="n">
        <v>0</v>
      </c>
      <c r="AA252" s="24" t="n">
        <f aca="false">IF(H252&gt;0,1,0)</f>
        <v>0</v>
      </c>
      <c r="AB252" s="3" t="n">
        <v>1000000096</v>
      </c>
      <c r="AC252" s="3"/>
    </row>
    <row r="253" customFormat="false" ht="14.25" hidden="true" customHeight="true" outlineLevel="0" collapsed="false">
      <c r="A253" s="23" t="s">
        <v>133</v>
      </c>
      <c r="B253" s="65" t="s">
        <v>142</v>
      </c>
      <c r="C253" s="65" t="s">
        <v>4289</v>
      </c>
      <c r="D253" s="65" t="n">
        <v>1000000111</v>
      </c>
      <c r="E253" s="66" t="s">
        <v>4290</v>
      </c>
      <c r="F253" s="67" t="n">
        <v>43052</v>
      </c>
      <c r="G253" s="67" t="str">
        <f aca="false">IF(I253&gt;0,"Targeted Dealer","-")</f>
        <v>Targeted Dealer</v>
      </c>
      <c r="H253" s="67"/>
      <c r="I253" s="68" t="n">
        <v>58</v>
      </c>
      <c r="J253" s="68" t="n">
        <f aca="false">I253/$J$1*$E$1</f>
        <v>1210.51612903226</v>
      </c>
      <c r="K253" s="97" t="n">
        <v>0</v>
      </c>
      <c r="L253" s="69" t="n">
        <f aca="false">K253-J253</f>
        <v>-1210.51612903226</v>
      </c>
      <c r="M253" s="69" t="n">
        <f aca="false">IFERROR((K253/J253%),"-")</f>
        <v>0</v>
      </c>
      <c r="N253" s="100" t="n">
        <v>0</v>
      </c>
      <c r="O253" s="98" t="str">
        <f aca="false">IF(F253&lt;=$P$2,"Nov","")</f>
        <v>Nov</v>
      </c>
      <c r="P253" s="97" t="n">
        <v>0</v>
      </c>
      <c r="Q253" s="100" t="n">
        <f aca="false">K253-P253</f>
        <v>0</v>
      </c>
      <c r="R253" s="98" t="n">
        <f aca="false">IFERROR(IF(O253="Nov",(K253/P253-1)),0)</f>
        <v>0</v>
      </c>
      <c r="S253" s="105" t="b">
        <f aca="false">IF(N253&gt;0,IF(O253="","-",IF(R253&lt;0%,"DEGROWTH","GROWTH")))</f>
        <v>0</v>
      </c>
      <c r="T253" s="101" t="n">
        <v>12</v>
      </c>
      <c r="U253" s="101" t="str">
        <f aca="false">IF(F253&lt;=$V$2,"Dec","")</f>
        <v>Dec</v>
      </c>
      <c r="V253" s="97" t="n">
        <v>12</v>
      </c>
      <c r="W253" s="104" t="n">
        <f aca="false">K253-V253</f>
        <v>-12</v>
      </c>
      <c r="X253" s="103" t="n">
        <f aca="false">IFERROR(IF(U253="Dec",(K253/V253-1)),0)</f>
        <v>-1</v>
      </c>
      <c r="Y253" s="104" t="str">
        <f aca="false">IF(T253&gt;0,IF(U253="","-",IF(X253&lt;0%,"DEGROWTH","GROWTH")))</f>
        <v>DEGROWTH</v>
      </c>
      <c r="Z253" s="24" t="n">
        <v>1</v>
      </c>
      <c r="AA253" s="24" t="n">
        <f aca="false">IF(H253&gt;0,1,0)</f>
        <v>0</v>
      </c>
      <c r="AB253" s="3" t="n">
        <v>1000000111</v>
      </c>
      <c r="AC253" s="3"/>
    </row>
    <row r="254" customFormat="false" ht="14.25" hidden="true" customHeight="true" outlineLevel="0" collapsed="false">
      <c r="A254" s="23" t="s">
        <v>133</v>
      </c>
      <c r="B254" s="65" t="s">
        <v>142</v>
      </c>
      <c r="C254" s="65" t="s">
        <v>992</v>
      </c>
      <c r="D254" s="65" t="n">
        <v>1000000110</v>
      </c>
      <c r="E254" s="66" t="s">
        <v>993</v>
      </c>
      <c r="F254" s="67" t="n">
        <v>43068</v>
      </c>
      <c r="G254" s="67" t="str">
        <f aca="false">IF(I254&gt;0,"Targeted Dealer","-")</f>
        <v>Targeted Dealer</v>
      </c>
      <c r="H254" s="67"/>
      <c r="I254" s="68" t="n">
        <v>80</v>
      </c>
      <c r="J254" s="68" t="n">
        <f aca="false">I254/$J$1*$E$1</f>
        <v>1669.67741935484</v>
      </c>
      <c r="K254" s="97" t="n">
        <v>40</v>
      </c>
      <c r="L254" s="69" t="n">
        <f aca="false">K254-J254</f>
        <v>-1629.67741935484</v>
      </c>
      <c r="M254" s="69" t="n">
        <f aca="false">IFERROR((K254/J254%),"-")</f>
        <v>2.39567233384853</v>
      </c>
      <c r="N254" s="100" t="n">
        <v>0</v>
      </c>
      <c r="O254" s="98" t="str">
        <f aca="false">IF(F254&lt;=$P$2,"Nov","")</f>
        <v>Nov</v>
      </c>
      <c r="P254" s="97" t="n">
        <v>0</v>
      </c>
      <c r="Q254" s="100" t="n">
        <f aca="false">K254-P254</f>
        <v>40</v>
      </c>
      <c r="R254" s="98" t="n">
        <f aca="false">IFERROR(IF(O254="Nov",(K254/P254-1)),0)</f>
        <v>0</v>
      </c>
      <c r="S254" s="105" t="b">
        <f aca="false">IF(N254&gt;0,IF(O254="","-",IF(R254&lt;0%,"DEGROWTH","GROWTH")))</f>
        <v>0</v>
      </c>
      <c r="T254" s="101" t="n">
        <v>0</v>
      </c>
      <c r="U254" s="101" t="str">
        <f aca="false">IF(F254&lt;=$V$2,"Dec","")</f>
        <v>Dec</v>
      </c>
      <c r="V254" s="97" t="n">
        <v>0</v>
      </c>
      <c r="W254" s="104" t="n">
        <f aca="false">K254-V254</f>
        <v>40</v>
      </c>
      <c r="X254" s="103" t="n">
        <f aca="false">IFERROR(IF(U254="Dec",(K254/V254-1)),0)</f>
        <v>0</v>
      </c>
      <c r="Y254" s="106" t="b">
        <f aca="false">IF(T254&gt;0,IF(U254="","-",IF(X254&lt;0%,"DEGROWTH","GROWTH")))</f>
        <v>0</v>
      </c>
      <c r="Z254" s="24" t="n">
        <v>0</v>
      </c>
      <c r="AA254" s="24" t="n">
        <f aca="false">IF(H254&gt;0,1,0)</f>
        <v>0</v>
      </c>
      <c r="AB254" s="3" t="n">
        <v>1000000110</v>
      </c>
      <c r="AC254" s="3"/>
    </row>
    <row r="255" customFormat="false" ht="14.25" hidden="true" customHeight="true" outlineLevel="0" collapsed="false">
      <c r="A255" s="23" t="s">
        <v>133</v>
      </c>
      <c r="B255" s="65" t="s">
        <v>142</v>
      </c>
      <c r="C255" s="65" t="s">
        <v>994</v>
      </c>
      <c r="D255" s="65" t="n">
        <v>1000000104</v>
      </c>
      <c r="E255" s="66" t="s">
        <v>995</v>
      </c>
      <c r="F255" s="67" t="n">
        <v>43235</v>
      </c>
      <c r="G255" s="67" t="str">
        <f aca="false">IF(I255&gt;0,"Targeted Dealer","-")</f>
        <v>Targeted Dealer</v>
      </c>
      <c r="H255" s="67"/>
      <c r="I255" s="68" t="n">
        <v>24</v>
      </c>
      <c r="J255" s="68" t="n">
        <f aca="false">I255/$J$1*$E$1</f>
        <v>500.903225806452</v>
      </c>
      <c r="K255" s="97" t="n">
        <v>48</v>
      </c>
      <c r="L255" s="69" t="n">
        <f aca="false">K255-J255</f>
        <v>-452.903225806452</v>
      </c>
      <c r="M255" s="69" t="n">
        <f aca="false">IFERROR((K255/J255%),"-")</f>
        <v>9.58268933539413</v>
      </c>
      <c r="N255" s="100" t="n">
        <v>12</v>
      </c>
      <c r="O255" s="98" t="str">
        <f aca="false">IF(F255&lt;=$P$2,"Nov","")</f>
        <v>Nov</v>
      </c>
      <c r="P255" s="97" t="n">
        <v>12</v>
      </c>
      <c r="Q255" s="100" t="n">
        <f aca="false">K255-P255</f>
        <v>36</v>
      </c>
      <c r="R255" s="98" t="n">
        <f aca="false">IFERROR(IF(O255="Nov",(K255/P255-1)),0)</f>
        <v>3</v>
      </c>
      <c r="S255" s="100" t="str">
        <f aca="false">IF(N255&gt;0,IF(O255="","-",IF(R255&lt;0%,"DEGROWTH","GROWTH")))</f>
        <v>GROWTH</v>
      </c>
      <c r="T255" s="101" t="n">
        <v>48</v>
      </c>
      <c r="U255" s="101" t="str">
        <f aca="false">IF(F255&lt;=$V$2,"Dec","")</f>
        <v>Dec</v>
      </c>
      <c r="V255" s="97" t="n">
        <v>48</v>
      </c>
      <c r="W255" s="104" t="n">
        <f aca="false">K255-V255</f>
        <v>0</v>
      </c>
      <c r="X255" s="103" t="n">
        <f aca="false">IFERROR(IF(U255="Dec",(K255/V255-1)),0)</f>
        <v>0</v>
      </c>
      <c r="Y255" s="104" t="str">
        <f aca="false">IF(T255&gt;0,IF(U255="","-",IF(X255&lt;0%,"DEGROWTH","GROWTH")))</f>
        <v>GROWTH</v>
      </c>
      <c r="Z255" s="24" t="n">
        <v>0</v>
      </c>
      <c r="AA255" s="24" t="n">
        <f aca="false">IF(H255&gt;0,1,0)</f>
        <v>0</v>
      </c>
      <c r="AB255" s="3" t="n">
        <v>1000000104</v>
      </c>
      <c r="AC255" s="3"/>
    </row>
    <row r="256" customFormat="false" ht="14.25" hidden="true" customHeight="true" outlineLevel="0" collapsed="false">
      <c r="A256" s="23" t="s">
        <v>133</v>
      </c>
      <c r="B256" s="65" t="s">
        <v>142</v>
      </c>
      <c r="C256" s="65" t="s">
        <v>3588</v>
      </c>
      <c r="D256" s="65" t="n">
        <v>1000000093</v>
      </c>
      <c r="E256" s="66" t="s">
        <v>4278</v>
      </c>
      <c r="F256" s="67" t="n">
        <v>43243</v>
      </c>
      <c r="G256" s="67" t="str">
        <f aca="false">IF(I256&gt;0,"Targeted Dealer","-")</f>
        <v>Targeted Dealer</v>
      </c>
      <c r="H256" s="67"/>
      <c r="I256" s="68" t="n">
        <v>40</v>
      </c>
      <c r="J256" s="68" t="n">
        <f aca="false">I256/$J$1*$E$1</f>
        <v>834.838709677419</v>
      </c>
      <c r="K256" s="97" t="n">
        <v>0</v>
      </c>
      <c r="L256" s="69" t="n">
        <f aca="false">K256-J256</f>
        <v>-834.838709677419</v>
      </c>
      <c r="M256" s="69" t="n">
        <f aca="false">IFERROR((K256/J256%),"-")</f>
        <v>0</v>
      </c>
      <c r="N256" s="100" t="n">
        <v>45</v>
      </c>
      <c r="O256" s="98" t="str">
        <f aca="false">IF(F256&lt;=$P$2,"Nov","")</f>
        <v>Nov</v>
      </c>
      <c r="P256" s="97" t="n">
        <v>45</v>
      </c>
      <c r="Q256" s="100" t="n">
        <f aca="false">K256-P256</f>
        <v>-45</v>
      </c>
      <c r="R256" s="98" t="n">
        <f aca="false">IFERROR(IF(O256="Nov",(K256/P256-1)),0)</f>
        <v>-1</v>
      </c>
      <c r="S256" s="100" t="str">
        <f aca="false">IF(N256&gt;0,IF(O256="","-",IF(R256&lt;0%,"DEGROWTH","GROWTH")))</f>
        <v>DEGROWTH</v>
      </c>
      <c r="T256" s="101" t="n">
        <v>0</v>
      </c>
      <c r="U256" s="101" t="str">
        <f aca="false">IF(F256&lt;=$V$2,"Dec","")</f>
        <v>Dec</v>
      </c>
      <c r="V256" s="97" t="n">
        <v>0</v>
      </c>
      <c r="W256" s="104" t="n">
        <f aca="false">K256-V256</f>
        <v>0</v>
      </c>
      <c r="X256" s="103" t="n">
        <f aca="false">IFERROR(IF(U256="Dec",(K256/V256-1)),0)</f>
        <v>0</v>
      </c>
      <c r="Y256" s="106" t="b">
        <f aca="false">IF(T256&gt;0,IF(U256="","-",IF(X256&lt;0%,"DEGROWTH","GROWTH")))</f>
        <v>0</v>
      </c>
      <c r="Z256" s="24" t="n">
        <v>1</v>
      </c>
      <c r="AA256" s="24" t="n">
        <f aca="false">IF(H256&gt;0,1,0)</f>
        <v>0</v>
      </c>
      <c r="AB256" s="3" t="n">
        <v>1000000093</v>
      </c>
      <c r="AC256" s="3"/>
    </row>
    <row r="257" customFormat="false" ht="14.25" hidden="true" customHeight="true" outlineLevel="0" collapsed="false">
      <c r="A257" s="23" t="s">
        <v>133</v>
      </c>
      <c r="B257" s="65" t="s">
        <v>142</v>
      </c>
      <c r="C257" s="65" t="s">
        <v>996</v>
      </c>
      <c r="D257" s="65" t="n">
        <v>1000000113</v>
      </c>
      <c r="E257" s="66" t="s">
        <v>997</v>
      </c>
      <c r="F257" s="67" t="n">
        <v>43397</v>
      </c>
      <c r="G257" s="67" t="str">
        <f aca="false">IF(I257&gt;0,"Targeted Dealer","-")</f>
        <v>Targeted Dealer</v>
      </c>
      <c r="H257" s="67"/>
      <c r="I257" s="68" t="n">
        <v>36</v>
      </c>
      <c r="J257" s="68" t="n">
        <f aca="false">I257/$J$1*$E$1</f>
        <v>751.354838709677</v>
      </c>
      <c r="K257" s="97" t="n">
        <v>113.5</v>
      </c>
      <c r="L257" s="69" t="n">
        <f aca="false">K257-J257</f>
        <v>-637.854838709677</v>
      </c>
      <c r="M257" s="69" t="n">
        <f aca="false">IFERROR((K257/J257%),"-")</f>
        <v>15.1060449939894</v>
      </c>
      <c r="N257" s="100" t="n">
        <v>40.25</v>
      </c>
      <c r="O257" s="98" t="str">
        <f aca="false">IF(F257&lt;=$P$2,"Nov","")</f>
        <v>Nov</v>
      </c>
      <c r="P257" s="97" t="n">
        <v>40.25</v>
      </c>
      <c r="Q257" s="100" t="n">
        <f aca="false">K257-P257</f>
        <v>73.25</v>
      </c>
      <c r="R257" s="98" t="n">
        <f aca="false">IFERROR(IF(O257="Nov",(K257/P257-1)),0)</f>
        <v>1.81987577639752</v>
      </c>
      <c r="S257" s="100" t="str">
        <f aca="false">IF(N257&gt;0,IF(O257="","-",IF(R257&lt;0%,"DEGROWTH","GROWTH")))</f>
        <v>GROWTH</v>
      </c>
      <c r="T257" s="101" t="n">
        <v>12</v>
      </c>
      <c r="U257" s="101" t="str">
        <f aca="false">IF(F257&lt;=$V$2,"Dec","")</f>
        <v>Dec</v>
      </c>
      <c r="V257" s="97" t="n">
        <v>12</v>
      </c>
      <c r="W257" s="104" t="n">
        <f aca="false">K257-V257</f>
        <v>101.5</v>
      </c>
      <c r="X257" s="103" t="n">
        <f aca="false">IFERROR(IF(U257="Dec",(K257/V257-1)),0)</f>
        <v>8.45833333333333</v>
      </c>
      <c r="Y257" s="104" t="str">
        <f aca="false">IF(T257&gt;0,IF(U257="","-",IF(X257&lt;0%,"DEGROWTH","GROWTH")))</f>
        <v>GROWTH</v>
      </c>
      <c r="Z257" s="24" t="n">
        <v>0</v>
      </c>
      <c r="AA257" s="24" t="n">
        <f aca="false">IF(H257&gt;0,1,0)</f>
        <v>0</v>
      </c>
      <c r="AB257" s="3" t="n">
        <v>1000000113</v>
      </c>
      <c r="AC257" s="3"/>
    </row>
    <row r="258" customFormat="false" ht="14.25" hidden="true" customHeight="true" outlineLevel="0" collapsed="false">
      <c r="A258" s="23" t="s">
        <v>133</v>
      </c>
      <c r="B258" s="65" t="s">
        <v>142</v>
      </c>
      <c r="C258" s="65" t="s">
        <v>190</v>
      </c>
      <c r="D258" s="65" t="n">
        <v>1000000097</v>
      </c>
      <c r="E258" s="66" t="s">
        <v>191</v>
      </c>
      <c r="F258" s="67" t="n">
        <v>43603</v>
      </c>
      <c r="G258" s="67" t="str">
        <f aca="false">IF(I258&gt;0,"Targeted Dealer","-")</f>
        <v>Targeted Dealer</v>
      </c>
      <c r="H258" s="67"/>
      <c r="I258" s="68" t="n">
        <v>84</v>
      </c>
      <c r="J258" s="68" t="n">
        <f aca="false">I258/$J$1*$E$1</f>
        <v>1753.16129032258</v>
      </c>
      <c r="K258" s="97" t="n">
        <v>135.5</v>
      </c>
      <c r="L258" s="69" t="n">
        <f aca="false">K258-J258</f>
        <v>-1617.66129032258</v>
      </c>
      <c r="M258" s="69" t="n">
        <f aca="false">IFERROR((K258/J258%),"-")</f>
        <v>7.72889526753514</v>
      </c>
      <c r="N258" s="100" t="n">
        <v>84</v>
      </c>
      <c r="O258" s="98" t="str">
        <f aca="false">IF(F258&lt;=$P$2,"Nov","")</f>
        <v>Nov</v>
      </c>
      <c r="P258" s="97" t="n">
        <v>84</v>
      </c>
      <c r="Q258" s="100" t="n">
        <f aca="false">K258-P258</f>
        <v>51.5</v>
      </c>
      <c r="R258" s="98" t="n">
        <f aca="false">IFERROR(IF(O258="Nov",(K258/P258-1)),0)</f>
        <v>0.613095238095238</v>
      </c>
      <c r="S258" s="100" t="str">
        <f aca="false">IF(N258&gt;0,IF(O258="","-",IF(R258&lt;0%,"DEGROWTH","GROWTH")))</f>
        <v>GROWTH</v>
      </c>
      <c r="T258" s="101" t="n">
        <v>80.5</v>
      </c>
      <c r="U258" s="101" t="str">
        <f aca="false">IF(F258&lt;=$V$2,"Dec","")</f>
        <v>Dec</v>
      </c>
      <c r="V258" s="97" t="n">
        <v>80.5</v>
      </c>
      <c r="W258" s="104" t="n">
        <f aca="false">K258-V258</f>
        <v>55</v>
      </c>
      <c r="X258" s="103" t="n">
        <f aca="false">IFERROR(IF(U258="Dec",(K258/V258-1)),0)</f>
        <v>0.683229813664596</v>
      </c>
      <c r="Y258" s="104" t="str">
        <f aca="false">IF(T258&gt;0,IF(U258="","-",IF(X258&lt;0%,"DEGROWTH","GROWTH")))</f>
        <v>GROWTH</v>
      </c>
      <c r="Z258" s="24" t="n">
        <v>0</v>
      </c>
      <c r="AA258" s="24" t="n">
        <f aca="false">IF(H258&gt;0,1,0)</f>
        <v>0</v>
      </c>
      <c r="AB258" s="3" t="n">
        <v>1000000097</v>
      </c>
      <c r="AC258" s="3"/>
    </row>
    <row r="259" customFormat="false" ht="14.25" hidden="true" customHeight="true" outlineLevel="0" collapsed="false">
      <c r="A259" s="23" t="s">
        <v>133</v>
      </c>
      <c r="B259" s="65" t="s">
        <v>142</v>
      </c>
      <c r="C259" s="65" t="s">
        <v>998</v>
      </c>
      <c r="D259" s="65" t="n">
        <v>1000000834</v>
      </c>
      <c r="E259" s="66" t="s">
        <v>999</v>
      </c>
      <c r="F259" s="67" t="n">
        <v>43687</v>
      </c>
      <c r="G259" s="67" t="str">
        <f aca="false">IF(I259&gt;0,"Targeted Dealer","-")</f>
        <v>Targeted Dealer</v>
      </c>
      <c r="H259" s="67"/>
      <c r="I259" s="68" t="n">
        <v>130</v>
      </c>
      <c r="J259" s="68" t="n">
        <f aca="false">I259/$J$1*$E$1</f>
        <v>2713.22580645161</v>
      </c>
      <c r="K259" s="97" t="n">
        <v>208.25</v>
      </c>
      <c r="L259" s="69" t="n">
        <f aca="false">K259-J259</f>
        <v>-2504.97580645161</v>
      </c>
      <c r="M259" s="69" t="n">
        <f aca="false">IFERROR((K259/J259%),"-")</f>
        <v>7.67536559267626</v>
      </c>
      <c r="N259" s="100" t="n">
        <v>253</v>
      </c>
      <c r="O259" s="98" t="str">
        <f aca="false">IF(F259&lt;=$P$2,"Nov","")</f>
        <v>Nov</v>
      </c>
      <c r="P259" s="97" t="n">
        <v>253</v>
      </c>
      <c r="Q259" s="100" t="n">
        <f aca="false">K259-P259</f>
        <v>-44.75</v>
      </c>
      <c r="R259" s="98" t="n">
        <f aca="false">IFERROR(IF(O259="Nov",(K259/P259-1)),0)</f>
        <v>-0.176877470355731</v>
      </c>
      <c r="S259" s="100" t="str">
        <f aca="false">IF(N259&gt;0,IF(O259="","-",IF(R259&lt;0%,"DEGROWTH","GROWTH")))</f>
        <v>DEGROWTH</v>
      </c>
      <c r="T259" s="101" t="n">
        <v>103.5</v>
      </c>
      <c r="U259" s="101" t="str">
        <f aca="false">IF(F259&lt;=$V$2,"Dec","")</f>
        <v>Dec</v>
      </c>
      <c r="V259" s="97" t="n">
        <v>103.5</v>
      </c>
      <c r="W259" s="104" t="n">
        <f aca="false">K259-V259</f>
        <v>104.75</v>
      </c>
      <c r="X259" s="103" t="n">
        <f aca="false">IFERROR(IF(U259="Dec",(K259/V259-1)),0)</f>
        <v>1.01207729468599</v>
      </c>
      <c r="Y259" s="104" t="str">
        <f aca="false">IF(T259&gt;0,IF(U259="","-",IF(X259&lt;0%,"DEGROWTH","GROWTH")))</f>
        <v>GROWTH</v>
      </c>
      <c r="Z259" s="24" t="n">
        <v>0</v>
      </c>
      <c r="AA259" s="24" t="n">
        <f aca="false">IF(H259&gt;0,1,0)</f>
        <v>0</v>
      </c>
      <c r="AB259" s="3" t="n">
        <v>1000000834</v>
      </c>
      <c r="AC259" s="3"/>
    </row>
    <row r="260" customFormat="false" ht="14.25" hidden="true" customHeight="true" outlineLevel="0" collapsed="false">
      <c r="A260" s="23" t="s">
        <v>133</v>
      </c>
      <c r="B260" s="65" t="s">
        <v>142</v>
      </c>
      <c r="C260" s="65" t="s">
        <v>4202</v>
      </c>
      <c r="D260" s="65" t="n">
        <v>1000000108</v>
      </c>
      <c r="E260" s="66" t="s">
        <v>4203</v>
      </c>
      <c r="F260" s="67" t="n">
        <v>43780</v>
      </c>
      <c r="G260" s="67" t="str">
        <f aca="false">IF(I260&gt;0,"Targeted Dealer","-")</f>
        <v>Targeted Dealer</v>
      </c>
      <c r="H260" s="67"/>
      <c r="I260" s="68" t="n">
        <v>24</v>
      </c>
      <c r="J260" s="68" t="n">
        <f aca="false">I260/$J$1*$E$1</f>
        <v>500.903225806452</v>
      </c>
      <c r="K260" s="97" t="n">
        <v>17</v>
      </c>
      <c r="L260" s="69" t="n">
        <f aca="false">K260-J260</f>
        <v>-483.903225806452</v>
      </c>
      <c r="M260" s="69" t="n">
        <f aca="false">IFERROR((K260/J260%),"-")</f>
        <v>3.39386913961875</v>
      </c>
      <c r="N260" s="100" t="n">
        <v>0</v>
      </c>
      <c r="O260" s="98" t="str">
        <f aca="false">IF(F260&lt;=$P$2,"Nov","")</f>
        <v>Nov</v>
      </c>
      <c r="P260" s="97" t="n">
        <v>0</v>
      </c>
      <c r="Q260" s="100" t="n">
        <f aca="false">K260-P260</f>
        <v>17</v>
      </c>
      <c r="R260" s="98" t="n">
        <f aca="false">IFERROR(IF(O260="Nov",(K260/P260-1)),0)</f>
        <v>0</v>
      </c>
      <c r="S260" s="105" t="b">
        <f aca="false">IF(N260&gt;0,IF(O260="","-",IF(R260&lt;0%,"DEGROWTH","GROWTH")))</f>
        <v>0</v>
      </c>
      <c r="T260" s="101" t="n">
        <v>0</v>
      </c>
      <c r="U260" s="101" t="str">
        <f aca="false">IF(F260&lt;=$V$2,"Dec","")</f>
        <v>Dec</v>
      </c>
      <c r="V260" s="97" t="n">
        <v>0</v>
      </c>
      <c r="W260" s="104" t="n">
        <f aca="false">K260-V260</f>
        <v>17</v>
      </c>
      <c r="X260" s="103" t="n">
        <f aca="false">IFERROR(IF(U260="Dec",(K260/V260-1)),0)</f>
        <v>0</v>
      </c>
      <c r="Y260" s="106" t="b">
        <f aca="false">IF(T260&gt;0,IF(U260="","-",IF(X260&lt;0%,"DEGROWTH","GROWTH")))</f>
        <v>0</v>
      </c>
      <c r="Z260" s="24" t="n">
        <v>0</v>
      </c>
      <c r="AA260" s="24" t="n">
        <f aca="false">IF(H260&gt;0,1,0)</f>
        <v>0</v>
      </c>
      <c r="AB260" s="3" t="n">
        <v>1000000108</v>
      </c>
      <c r="AC260" s="3"/>
    </row>
    <row r="261" customFormat="false" ht="14.25" hidden="true" customHeight="true" outlineLevel="0" collapsed="false">
      <c r="A261" s="23" t="s">
        <v>133</v>
      </c>
      <c r="B261" s="65" t="s">
        <v>142</v>
      </c>
      <c r="C261" s="65" t="s">
        <v>1000</v>
      </c>
      <c r="D261" s="65" t="n">
        <v>1000000100</v>
      </c>
      <c r="E261" s="66" t="s">
        <v>1001</v>
      </c>
      <c r="F261" s="67" t="n">
        <v>43886</v>
      </c>
      <c r="G261" s="67" t="str">
        <f aca="false">IF(I261&gt;0,"Targeted Dealer","-")</f>
        <v>Targeted Dealer</v>
      </c>
      <c r="H261" s="67"/>
      <c r="I261" s="68" t="n">
        <v>60</v>
      </c>
      <c r="J261" s="68" t="n">
        <f aca="false">I261/$J$1*$E$1</f>
        <v>1252.25806451613</v>
      </c>
      <c r="K261" s="97" t="n">
        <v>67</v>
      </c>
      <c r="L261" s="69" t="n">
        <f aca="false">K261-J261</f>
        <v>-1185.25806451613</v>
      </c>
      <c r="M261" s="69" t="n">
        <f aca="false">IFERROR((K261/J261%),"-")</f>
        <v>5.35033487892839</v>
      </c>
      <c r="N261" s="100" t="n">
        <v>66.5</v>
      </c>
      <c r="O261" s="98" t="str">
        <f aca="false">IF(F261&lt;=$P$2,"Nov","")</f>
        <v>Nov</v>
      </c>
      <c r="P261" s="97" t="n">
        <v>66.5</v>
      </c>
      <c r="Q261" s="100" t="n">
        <f aca="false">K261-P261</f>
        <v>0.5</v>
      </c>
      <c r="R261" s="98" t="n">
        <f aca="false">IFERROR(IF(O261="Nov",(K261/P261-1)),0)</f>
        <v>0.00751879699248126</v>
      </c>
      <c r="S261" s="100" t="str">
        <f aca="false">IF(N261&gt;0,IF(O261="","-",IF(R261&lt;0%,"DEGROWTH","GROWTH")))</f>
        <v>GROWTH</v>
      </c>
      <c r="T261" s="101" t="n">
        <v>0</v>
      </c>
      <c r="U261" s="101" t="str">
        <f aca="false">IF(F261&lt;=$V$2,"Dec","")</f>
        <v>Dec</v>
      </c>
      <c r="V261" s="97" t="n">
        <v>0</v>
      </c>
      <c r="W261" s="104" t="n">
        <f aca="false">K261-V261</f>
        <v>67</v>
      </c>
      <c r="X261" s="103" t="n">
        <f aca="false">IFERROR(IF(U261="Dec",(K261/V261-1)),0)</f>
        <v>0</v>
      </c>
      <c r="Y261" s="106" t="b">
        <f aca="false">IF(T261&gt;0,IF(U261="","-",IF(X261&lt;0%,"DEGROWTH","GROWTH")))</f>
        <v>0</v>
      </c>
      <c r="Z261" s="24" t="n">
        <v>0</v>
      </c>
      <c r="AA261" s="24" t="n">
        <f aca="false">IF(H261&gt;0,1,0)</f>
        <v>0</v>
      </c>
      <c r="AB261" s="3" t="n">
        <v>1000000100</v>
      </c>
      <c r="AC261" s="3"/>
    </row>
    <row r="262" customFormat="false" ht="14.25" hidden="true" customHeight="true" outlineLevel="0" collapsed="false">
      <c r="A262" s="23" t="s">
        <v>133</v>
      </c>
      <c r="B262" s="65" t="s">
        <v>142</v>
      </c>
      <c r="C262" s="65" t="s">
        <v>4233</v>
      </c>
      <c r="D262" s="65" t="n">
        <v>1000000092</v>
      </c>
      <c r="E262" s="66" t="s">
        <v>4234</v>
      </c>
      <c r="F262" s="67" t="n">
        <v>44271</v>
      </c>
      <c r="G262" s="67" t="str">
        <f aca="false">IF(I262&gt;0,"Targeted Dealer","-")</f>
        <v>Targeted Dealer</v>
      </c>
      <c r="H262" s="67"/>
      <c r="I262" s="68" t="n">
        <v>24</v>
      </c>
      <c r="J262" s="68" t="n">
        <f aca="false">I262/$J$1*$E$1</f>
        <v>500.903225806452</v>
      </c>
      <c r="K262" s="97" t="n">
        <v>24</v>
      </c>
      <c r="L262" s="69" t="n">
        <f aca="false">K262-J262</f>
        <v>-476.903225806452</v>
      </c>
      <c r="M262" s="69" t="n">
        <f aca="false">IFERROR((K262/J262%),"-")</f>
        <v>4.79134466769706</v>
      </c>
      <c r="N262" s="100" t="n">
        <v>22</v>
      </c>
      <c r="O262" s="98" t="str">
        <f aca="false">IF(F262&lt;=$P$2,"Nov","")</f>
        <v>Nov</v>
      </c>
      <c r="P262" s="97" t="n">
        <v>22</v>
      </c>
      <c r="Q262" s="100" t="n">
        <f aca="false">K262-P262</f>
        <v>2</v>
      </c>
      <c r="R262" s="98" t="n">
        <f aca="false">IFERROR(IF(O262="Nov",(K262/P262-1)),0)</f>
        <v>0.0909090909090908</v>
      </c>
      <c r="S262" s="100" t="str">
        <f aca="false">IF(N262&gt;0,IF(O262="","-",IF(R262&lt;0%,"DEGROWTH","GROWTH")))</f>
        <v>GROWTH</v>
      </c>
      <c r="T262" s="101" t="n">
        <v>11.5</v>
      </c>
      <c r="U262" s="101" t="str">
        <f aca="false">IF(F262&lt;=$V$2,"Dec","")</f>
        <v>Dec</v>
      </c>
      <c r="V262" s="97" t="n">
        <v>11.5</v>
      </c>
      <c r="W262" s="104" t="n">
        <f aca="false">K262-V262</f>
        <v>12.5</v>
      </c>
      <c r="X262" s="103" t="n">
        <f aca="false">IFERROR(IF(U262="Dec",(K262/V262-1)),0)</f>
        <v>1.08695652173913</v>
      </c>
      <c r="Y262" s="104" t="str">
        <f aca="false">IF(T262&gt;0,IF(U262="","-",IF(X262&lt;0%,"DEGROWTH","GROWTH")))</f>
        <v>GROWTH</v>
      </c>
      <c r="Z262" s="24" t="n">
        <v>0</v>
      </c>
      <c r="AA262" s="24" t="n">
        <f aca="false">IF(H262&gt;0,1,0)</f>
        <v>0</v>
      </c>
      <c r="AB262" s="3" t="n">
        <v>1000000092</v>
      </c>
      <c r="AC262" s="3"/>
    </row>
    <row r="263" customFormat="false" ht="14.25" hidden="true" customHeight="true" outlineLevel="0" collapsed="false">
      <c r="A263" s="23" t="s">
        <v>133</v>
      </c>
      <c r="B263" s="65" t="s">
        <v>142</v>
      </c>
      <c r="C263" s="65" t="s">
        <v>1002</v>
      </c>
      <c r="D263" s="65" t="n">
        <v>1000002610</v>
      </c>
      <c r="E263" s="66" t="s">
        <v>1003</v>
      </c>
      <c r="F263" s="67" t="n">
        <v>44616</v>
      </c>
      <c r="G263" s="67" t="str">
        <f aca="false">IF(I263&gt;0,"Targeted Dealer","-")</f>
        <v>Targeted Dealer</v>
      </c>
      <c r="H263" s="67"/>
      <c r="I263" s="68" t="n">
        <v>24</v>
      </c>
      <c r="J263" s="68" t="n">
        <f aca="false">I263/$J$1*$E$1</f>
        <v>500.903225806452</v>
      </c>
      <c r="K263" s="97" t="n">
        <v>21</v>
      </c>
      <c r="L263" s="69" t="n">
        <f aca="false">K263-J263</f>
        <v>-479.903225806452</v>
      </c>
      <c r="M263" s="69" t="n">
        <f aca="false">IFERROR((K263/J263%),"-")</f>
        <v>4.19242658423493</v>
      </c>
      <c r="N263" s="100" t="n">
        <v>23.5</v>
      </c>
      <c r="O263" s="98" t="str">
        <f aca="false">IF(F263&lt;=$P$2,"Nov","")</f>
        <v>Nov</v>
      </c>
      <c r="P263" s="97" t="n">
        <v>23.5</v>
      </c>
      <c r="Q263" s="100" t="n">
        <f aca="false">K263-P263</f>
        <v>-2.5</v>
      </c>
      <c r="R263" s="98" t="n">
        <f aca="false">IFERROR(IF(O263="Nov",(K263/P263-1)),0)</f>
        <v>-0.106382978723404</v>
      </c>
      <c r="S263" s="100" t="str">
        <f aca="false">IF(N263&gt;0,IF(O263="","-",IF(R263&lt;0%,"DEGROWTH","GROWTH")))</f>
        <v>DEGROWTH</v>
      </c>
      <c r="T263" s="101" t="n">
        <v>24</v>
      </c>
      <c r="U263" s="101" t="str">
        <f aca="false">IF(F263&lt;=$V$2,"Dec","")</f>
        <v>Dec</v>
      </c>
      <c r="V263" s="97" t="n">
        <v>24</v>
      </c>
      <c r="W263" s="104" t="n">
        <f aca="false">K263-V263</f>
        <v>-3</v>
      </c>
      <c r="X263" s="103" t="n">
        <f aca="false">IFERROR(IF(U263="Dec",(K263/V263-1)),0)</f>
        <v>-0.125</v>
      </c>
      <c r="Y263" s="104" t="str">
        <f aca="false">IF(T263&gt;0,IF(U263="","-",IF(X263&lt;0%,"DEGROWTH","GROWTH")))</f>
        <v>DEGROWTH</v>
      </c>
      <c r="Z263" s="24" t="n">
        <v>0</v>
      </c>
      <c r="AA263" s="24" t="n">
        <f aca="false">IF(H263&gt;0,1,0)</f>
        <v>0</v>
      </c>
      <c r="AB263" s="3" t="n">
        <v>1000002610</v>
      </c>
      <c r="AC263" s="3"/>
    </row>
    <row r="264" customFormat="false" ht="14.25" hidden="true" customHeight="true" outlineLevel="0" collapsed="false">
      <c r="A264" s="23" t="s">
        <v>133</v>
      </c>
      <c r="B264" s="65" t="s">
        <v>142</v>
      </c>
      <c r="C264" s="65" t="s">
        <v>1004</v>
      </c>
      <c r="D264" s="65" t="n">
        <v>1000002747</v>
      </c>
      <c r="E264" s="66" t="s">
        <v>1005</v>
      </c>
      <c r="F264" s="67" t="n">
        <v>44692</v>
      </c>
      <c r="G264" s="67" t="str">
        <f aca="false">IF(I264&gt;0,"Targeted Dealer","-")</f>
        <v>Targeted Dealer</v>
      </c>
      <c r="H264" s="67"/>
      <c r="I264" s="68" t="n">
        <v>40</v>
      </c>
      <c r="J264" s="68" t="n">
        <f aca="false">I264/$J$1*$E$1</f>
        <v>834.838709677419</v>
      </c>
      <c r="K264" s="97" t="n">
        <v>40</v>
      </c>
      <c r="L264" s="69" t="n">
        <f aca="false">K264-J264</f>
        <v>-794.838709677419</v>
      </c>
      <c r="M264" s="69" t="n">
        <f aca="false">IFERROR((K264/J264%),"-")</f>
        <v>4.79134466769706</v>
      </c>
      <c r="N264" s="100" t="n">
        <v>40</v>
      </c>
      <c r="O264" s="98" t="str">
        <f aca="false">IF(F264&lt;=$P$2,"Nov","")</f>
        <v>Nov</v>
      </c>
      <c r="P264" s="97" t="n">
        <v>40</v>
      </c>
      <c r="Q264" s="100" t="n">
        <f aca="false">K264-P264</f>
        <v>0</v>
      </c>
      <c r="R264" s="98" t="n">
        <f aca="false">IFERROR(IF(O264="Nov",(K264/P264-1)),0)</f>
        <v>0</v>
      </c>
      <c r="S264" s="100" t="str">
        <f aca="false">IF(N264&gt;0,IF(O264="","-",IF(R264&lt;0%,"DEGROWTH","GROWTH")))</f>
        <v>GROWTH</v>
      </c>
      <c r="T264" s="101" t="n">
        <v>0</v>
      </c>
      <c r="U264" s="101" t="str">
        <f aca="false">IF(F264&lt;=$V$2,"Dec","")</f>
        <v>Dec</v>
      </c>
      <c r="V264" s="97" t="n">
        <v>0</v>
      </c>
      <c r="W264" s="104" t="n">
        <f aca="false">K264-V264</f>
        <v>40</v>
      </c>
      <c r="X264" s="103" t="n">
        <f aca="false">IFERROR(IF(U264="Dec",(K264/V264-1)),0)</f>
        <v>0</v>
      </c>
      <c r="Y264" s="106" t="b">
        <f aca="false">IF(T264&gt;0,IF(U264="","-",IF(X264&lt;0%,"DEGROWTH","GROWTH")))</f>
        <v>0</v>
      </c>
      <c r="Z264" s="24" t="n">
        <v>0</v>
      </c>
      <c r="AA264" s="24" t="n">
        <f aca="false">IF(H264&gt;0,1,0)</f>
        <v>0</v>
      </c>
      <c r="AB264" s="3" t="n">
        <v>1000002747</v>
      </c>
      <c r="AC264" s="3"/>
    </row>
    <row r="265" customFormat="false" ht="14.25" hidden="true" customHeight="true" outlineLevel="0" collapsed="false">
      <c r="A265" s="23" t="s">
        <v>133</v>
      </c>
      <c r="B265" s="65" t="s">
        <v>142</v>
      </c>
      <c r="C265" s="65" t="s">
        <v>1006</v>
      </c>
      <c r="D265" s="65" t="n">
        <v>1000002757</v>
      </c>
      <c r="E265" s="66" t="s">
        <v>1007</v>
      </c>
      <c r="F265" s="67" t="n">
        <v>44704</v>
      </c>
      <c r="G265" s="67" t="str">
        <f aca="false">IF(I265&gt;0,"Targeted Dealer","-")</f>
        <v>Targeted Dealer</v>
      </c>
      <c r="H265" s="67"/>
      <c r="I265" s="68" t="n">
        <v>140</v>
      </c>
      <c r="J265" s="68" t="n">
        <f aca="false">I265/$J$1*$E$1</f>
        <v>2921.93548387097</v>
      </c>
      <c r="K265" s="97" t="n">
        <v>274</v>
      </c>
      <c r="L265" s="69" t="n">
        <f aca="false">K265-J265</f>
        <v>-2647.93548387097</v>
      </c>
      <c r="M265" s="69" t="n">
        <f aca="false">IFERROR((K265/J265%),"-")</f>
        <v>9.37734599249282</v>
      </c>
      <c r="N265" s="100" t="n">
        <v>251.5</v>
      </c>
      <c r="O265" s="98" t="str">
        <f aca="false">IF(F265&lt;=$P$2,"Nov","")</f>
        <v>Nov</v>
      </c>
      <c r="P265" s="97" t="n">
        <v>251.5</v>
      </c>
      <c r="Q265" s="100" t="n">
        <f aca="false">K265-P265</f>
        <v>22.5</v>
      </c>
      <c r="R265" s="98" t="n">
        <f aca="false">IFERROR(IF(O265="Nov",(K265/P265-1)),0)</f>
        <v>0.0894632206759443</v>
      </c>
      <c r="S265" s="100" t="str">
        <f aca="false">IF(N265&gt;0,IF(O265="","-",IF(R265&lt;0%,"DEGROWTH","GROWTH")))</f>
        <v>GROWTH</v>
      </c>
      <c r="T265" s="101" t="n">
        <v>0</v>
      </c>
      <c r="U265" s="101" t="str">
        <f aca="false">IF(F265&lt;=$V$2,"Dec","")</f>
        <v>Dec</v>
      </c>
      <c r="V265" s="97" t="n">
        <v>0</v>
      </c>
      <c r="W265" s="104" t="n">
        <f aca="false">K265-V265</f>
        <v>274</v>
      </c>
      <c r="X265" s="103" t="n">
        <f aca="false">IFERROR(IF(U265="Dec",(K265/V265-1)),0)</f>
        <v>0</v>
      </c>
      <c r="Y265" s="106" t="b">
        <f aca="false">IF(T265&gt;0,IF(U265="","-",IF(X265&lt;0%,"DEGROWTH","GROWTH")))</f>
        <v>0</v>
      </c>
      <c r="Z265" s="24" t="n">
        <v>0</v>
      </c>
      <c r="AA265" s="24" t="n">
        <f aca="false">IF(H265&gt;0,1,0)</f>
        <v>0</v>
      </c>
      <c r="AB265" s="3" t="n">
        <v>1000002757</v>
      </c>
      <c r="AC265" s="3"/>
    </row>
    <row r="266" customFormat="false" ht="14.25" hidden="true" customHeight="true" outlineLevel="0" collapsed="false">
      <c r="A266" s="23" t="s">
        <v>133</v>
      </c>
      <c r="B266" s="65" t="s">
        <v>142</v>
      </c>
      <c r="C266" s="65" t="s">
        <v>1008</v>
      </c>
      <c r="D266" s="65" t="n">
        <v>1000002835</v>
      </c>
      <c r="E266" s="66" t="s">
        <v>1009</v>
      </c>
      <c r="F266" s="67" t="n">
        <v>44758</v>
      </c>
      <c r="G266" s="67" t="str">
        <f aca="false">IF(I266&gt;0,"Targeted Dealer","-")</f>
        <v>Targeted Dealer</v>
      </c>
      <c r="H266" s="67"/>
      <c r="I266" s="68" t="n">
        <v>200</v>
      </c>
      <c r="J266" s="68" t="n">
        <f aca="false">I266/$J$1*$E$1</f>
        <v>4174.1935483871</v>
      </c>
      <c r="K266" s="97" t="n">
        <v>252.25</v>
      </c>
      <c r="L266" s="69" t="n">
        <f aca="false">K266-J266</f>
        <v>-3921.9435483871</v>
      </c>
      <c r="M266" s="69" t="n">
        <f aca="false">IFERROR((K266/J266%),"-")</f>
        <v>6.04308346213292</v>
      </c>
      <c r="N266" s="100" t="n">
        <v>256</v>
      </c>
      <c r="O266" s="98" t="str">
        <f aca="false">IF(F266&lt;=$P$2,"Nov","")</f>
        <v>Nov</v>
      </c>
      <c r="P266" s="97" t="n">
        <v>256</v>
      </c>
      <c r="Q266" s="100" t="n">
        <f aca="false">K266-P266</f>
        <v>-3.75</v>
      </c>
      <c r="R266" s="98" t="n">
        <f aca="false">IFERROR(IF(O266="Nov",(K266/P266-1)),0)</f>
        <v>-0.0146484375</v>
      </c>
      <c r="S266" s="100" t="str">
        <f aca="false">IF(N266&gt;0,IF(O266="","-",IF(R266&lt;0%,"DEGROWTH","GROWTH")))</f>
        <v>DEGROWTH</v>
      </c>
      <c r="T266" s="101" t="n">
        <v>576.1</v>
      </c>
      <c r="U266" s="101" t="str">
        <f aca="false">IF(F266&lt;=$V$2,"Dec","")</f>
        <v>Dec</v>
      </c>
      <c r="V266" s="97" t="n">
        <v>576.1</v>
      </c>
      <c r="W266" s="104" t="n">
        <f aca="false">K266-V266</f>
        <v>-323.85</v>
      </c>
      <c r="X266" s="103" t="n">
        <f aca="false">IFERROR(IF(U266="Dec",(K266/V266-1)),0)</f>
        <v>-0.56214198923798</v>
      </c>
      <c r="Y266" s="104" t="str">
        <f aca="false">IF(T266&gt;0,IF(U266="","-",IF(X266&lt;0%,"DEGROWTH","GROWTH")))</f>
        <v>DEGROWTH</v>
      </c>
      <c r="Z266" s="24" t="n">
        <v>0</v>
      </c>
      <c r="AA266" s="24" t="n">
        <f aca="false">IF(H266&gt;0,1,0)</f>
        <v>0</v>
      </c>
      <c r="AB266" s="3" t="n">
        <v>1000002835</v>
      </c>
      <c r="AC266" s="3"/>
    </row>
    <row r="267" customFormat="false" ht="14.25" hidden="true" customHeight="true" outlineLevel="0" collapsed="false">
      <c r="A267" s="23" t="s">
        <v>133</v>
      </c>
      <c r="B267" s="65" t="s">
        <v>142</v>
      </c>
      <c r="C267" s="65" t="s">
        <v>1010</v>
      </c>
      <c r="D267" s="65" t="n">
        <v>1000003161</v>
      </c>
      <c r="E267" s="66" t="s">
        <v>1011</v>
      </c>
      <c r="F267" s="67" t="n">
        <v>44915</v>
      </c>
      <c r="G267" s="67" t="str">
        <f aca="false">IF(I267&gt;0,"Targeted Dealer","-")</f>
        <v>Targeted Dealer</v>
      </c>
      <c r="H267" s="67"/>
      <c r="I267" s="68" t="n">
        <v>60</v>
      </c>
      <c r="J267" s="68" t="n">
        <f aca="false">I267/$J$1*$E$1</f>
        <v>1252.25806451613</v>
      </c>
      <c r="K267" s="97" t="n">
        <v>55</v>
      </c>
      <c r="L267" s="69" t="n">
        <f aca="false">K267-J267</f>
        <v>-1197.25806451613</v>
      </c>
      <c r="M267" s="69" t="n">
        <f aca="false">IFERROR((K267/J267%),"-")</f>
        <v>4.39206594538898</v>
      </c>
      <c r="N267" s="100" t="n">
        <v>62</v>
      </c>
      <c r="O267" s="98" t="str">
        <f aca="false">IF(F267&lt;=$P$2,"Nov","")</f>
        <v>Nov</v>
      </c>
      <c r="P267" s="97" t="n">
        <v>62</v>
      </c>
      <c r="Q267" s="100" t="n">
        <f aca="false">K267-P267</f>
        <v>-7</v>
      </c>
      <c r="R267" s="98" t="n">
        <f aca="false">IFERROR(IF(O267="Nov",(K267/P267-1)),0)</f>
        <v>-0.112903225806452</v>
      </c>
      <c r="S267" s="100" t="str">
        <f aca="false">IF(N267&gt;0,IF(O267="","-",IF(R267&lt;0%,"DEGROWTH","GROWTH")))</f>
        <v>DEGROWTH</v>
      </c>
      <c r="T267" s="101" t="n">
        <v>0</v>
      </c>
      <c r="U267" s="101" t="str">
        <f aca="false">IF(F267&lt;=$V$2,"Dec","")</f>
        <v>Dec</v>
      </c>
      <c r="V267" s="97" t="n">
        <v>0</v>
      </c>
      <c r="W267" s="104" t="n">
        <f aca="false">K267-V267</f>
        <v>55</v>
      </c>
      <c r="X267" s="103" t="n">
        <f aca="false">IFERROR(IF(U267="Dec",(K267/V267-1)),0)</f>
        <v>0</v>
      </c>
      <c r="Y267" s="106" t="b">
        <f aca="false">IF(T267&gt;0,IF(U267="","-",IF(X267&lt;0%,"DEGROWTH","GROWTH")))</f>
        <v>0</v>
      </c>
      <c r="Z267" s="24" t="n">
        <v>0</v>
      </c>
      <c r="AA267" s="24" t="n">
        <f aca="false">IF(H267&gt;0,1,0)</f>
        <v>0</v>
      </c>
      <c r="AB267" s="3" t="n">
        <v>1000003161</v>
      </c>
      <c r="AC267" s="3"/>
    </row>
    <row r="268" customFormat="false" ht="14.25" hidden="true" customHeight="true" outlineLevel="0" collapsed="false">
      <c r="A268" s="23" t="s">
        <v>133</v>
      </c>
      <c r="B268" s="65" t="s">
        <v>142</v>
      </c>
      <c r="C268" s="65" t="s">
        <v>192</v>
      </c>
      <c r="D268" s="65" t="n">
        <v>1000003500</v>
      </c>
      <c r="E268" s="65" t="s">
        <v>193</v>
      </c>
      <c r="F268" s="67" t="n">
        <v>45045</v>
      </c>
      <c r="G268" s="67" t="str">
        <f aca="false">IF(I268&gt;0,"Targeted Dealer","-")</f>
        <v>Targeted Dealer</v>
      </c>
      <c r="H268" s="67"/>
      <c r="I268" s="68" t="n">
        <v>24</v>
      </c>
      <c r="J268" s="68" t="n">
        <f aca="false">I268/$J$1*$E$1</f>
        <v>500.903225806452</v>
      </c>
      <c r="K268" s="97" t="n">
        <v>15</v>
      </c>
      <c r="L268" s="69" t="n">
        <f aca="false">K268-J268</f>
        <v>-485.903225806452</v>
      </c>
      <c r="M268" s="69" t="n">
        <f aca="false">IFERROR((K268/J268%),"-")</f>
        <v>2.99459041731066</v>
      </c>
      <c r="N268" s="100" t="n">
        <v>0</v>
      </c>
      <c r="O268" s="98" t="str">
        <f aca="false">IF(F268&lt;=$P$2,"Nov","")</f>
        <v>Nov</v>
      </c>
      <c r="P268" s="97" t="n">
        <v>0</v>
      </c>
      <c r="Q268" s="100" t="n">
        <f aca="false">K268-P268</f>
        <v>15</v>
      </c>
      <c r="R268" s="98" t="n">
        <f aca="false">IFERROR(IF(O268="Nov",(K268/P268-1)),0)</f>
        <v>0</v>
      </c>
      <c r="S268" s="105" t="b">
        <f aca="false">IF(N268&gt;0,IF(O268="","-",IF(R268&lt;0%,"DEGROWTH","GROWTH")))</f>
        <v>0</v>
      </c>
      <c r="T268" s="101" t="n">
        <v>12</v>
      </c>
      <c r="U268" s="101" t="str">
        <f aca="false">IF(F268&lt;=$V$2,"Dec","")</f>
        <v>Dec</v>
      </c>
      <c r="V268" s="97" t="n">
        <v>12</v>
      </c>
      <c r="W268" s="104" t="n">
        <f aca="false">K268-V268</f>
        <v>3</v>
      </c>
      <c r="X268" s="103" t="n">
        <f aca="false">IFERROR(IF(U268="Dec",(K268/V268-1)),0)</f>
        <v>0.25</v>
      </c>
      <c r="Y268" s="104" t="str">
        <f aca="false">IF(T268&gt;0,IF(U268="","-",IF(X268&lt;0%,"DEGROWTH","GROWTH")))</f>
        <v>GROWTH</v>
      </c>
      <c r="Z268" s="24" t="n">
        <v>0</v>
      </c>
      <c r="AA268" s="24" t="n">
        <f aca="false">IF(H268&gt;0,1,0)</f>
        <v>0</v>
      </c>
      <c r="AB268" s="3" t="n">
        <v>1000003500</v>
      </c>
      <c r="AC268" s="3"/>
    </row>
    <row r="269" customFormat="false" ht="14.25" hidden="true" customHeight="true" outlineLevel="0" collapsed="false">
      <c r="A269" s="23" t="s">
        <v>133</v>
      </c>
      <c r="B269" s="65" t="s">
        <v>142</v>
      </c>
      <c r="C269" s="65" t="s">
        <v>1012</v>
      </c>
      <c r="D269" s="65" t="n">
        <v>1000003513</v>
      </c>
      <c r="E269" s="65" t="s">
        <v>1013</v>
      </c>
      <c r="F269" s="67" t="n">
        <v>45054</v>
      </c>
      <c r="G269" s="67" t="str">
        <f aca="false">IF(I269&gt;0,"Targeted Dealer","-")</f>
        <v>Targeted Dealer</v>
      </c>
      <c r="H269" s="67" t="s">
        <v>627</v>
      </c>
      <c r="I269" s="68" t="n">
        <v>330</v>
      </c>
      <c r="J269" s="68" t="n">
        <f aca="false">I269/$J$1*$E$1</f>
        <v>6887.41935483871</v>
      </c>
      <c r="K269" s="97" t="n">
        <v>495.65</v>
      </c>
      <c r="L269" s="69" t="n">
        <f aca="false">K269-J269</f>
        <v>-6391.76935483871</v>
      </c>
      <c r="M269" s="69" t="n">
        <f aca="false">IFERROR((K269/J269%),"-")</f>
        <v>7.19645449861833</v>
      </c>
      <c r="N269" s="100" t="n">
        <v>524.85</v>
      </c>
      <c r="O269" s="98" t="str">
        <f aca="false">IF(F269&lt;=$P$2,"Nov","")</f>
        <v>Nov</v>
      </c>
      <c r="P269" s="97" t="n">
        <v>524.85</v>
      </c>
      <c r="Q269" s="100" t="n">
        <f aca="false">K269-P269</f>
        <v>-29.1999999999999</v>
      </c>
      <c r="R269" s="98" t="n">
        <f aca="false">IFERROR(IF(O269="Nov",(K269/P269-1)),0)</f>
        <v>-0.0556349433171381</v>
      </c>
      <c r="S269" s="100" t="str">
        <f aca="false">IF(N269&gt;0,IF(O269="","-",IF(R269&lt;0%,"DEGROWTH","GROWTH")))</f>
        <v>DEGROWTH</v>
      </c>
      <c r="T269" s="101" t="n">
        <v>629.75</v>
      </c>
      <c r="U269" s="101" t="str">
        <f aca="false">IF(F269&lt;=$V$2,"Dec","")</f>
        <v>Dec</v>
      </c>
      <c r="V269" s="97" t="n">
        <v>629.75</v>
      </c>
      <c r="W269" s="104" t="n">
        <f aca="false">K269-V269</f>
        <v>-134.1</v>
      </c>
      <c r="X269" s="103" t="n">
        <f aca="false">IFERROR(IF(U269="Dec",(K269/V269-1)),0)</f>
        <v>-0.212941643509329</v>
      </c>
      <c r="Y269" s="104" t="str">
        <f aca="false">IF(T269&gt;0,IF(U269="","-",IF(X269&lt;0%,"DEGROWTH","GROWTH")))</f>
        <v>DEGROWTH</v>
      </c>
      <c r="Z269" s="24" t="n">
        <v>0</v>
      </c>
      <c r="AA269" s="24" t="n">
        <f aca="false">IF(H269&gt;0,1,0)</f>
        <v>1</v>
      </c>
      <c r="AB269" s="3" t="n">
        <v>1000003513</v>
      </c>
      <c r="AC269" s="3"/>
    </row>
    <row r="270" customFormat="false" ht="14.25" hidden="true" customHeight="true" outlineLevel="0" collapsed="false">
      <c r="A270" s="23" t="s">
        <v>133</v>
      </c>
      <c r="B270" s="65" t="s">
        <v>142</v>
      </c>
      <c r="C270" s="65" t="s">
        <v>1014</v>
      </c>
      <c r="D270" s="65" t="n">
        <v>1000003544</v>
      </c>
      <c r="E270" s="65" t="s">
        <v>1015</v>
      </c>
      <c r="F270" s="67" t="n">
        <v>45069</v>
      </c>
      <c r="G270" s="67" t="str">
        <f aca="false">IF(I270&gt;0,"Targeted Dealer","-")</f>
        <v>Targeted Dealer</v>
      </c>
      <c r="H270" s="67"/>
      <c r="I270" s="68" t="n">
        <v>40</v>
      </c>
      <c r="J270" s="68" t="n">
        <f aca="false">I270/$J$1*$E$1</f>
        <v>834.838709677419</v>
      </c>
      <c r="K270" s="97" t="n">
        <v>108</v>
      </c>
      <c r="L270" s="69" t="n">
        <f aca="false">K270-J270</f>
        <v>-726.838709677419</v>
      </c>
      <c r="M270" s="69" t="n">
        <f aca="false">IFERROR((K270/J270%),"-")</f>
        <v>12.9366306027821</v>
      </c>
      <c r="N270" s="100" t="n">
        <v>35</v>
      </c>
      <c r="O270" s="98" t="str">
        <f aca="false">IF(F270&lt;=$P$2,"Nov","")</f>
        <v>Nov</v>
      </c>
      <c r="P270" s="97" t="n">
        <v>35</v>
      </c>
      <c r="Q270" s="100" t="n">
        <f aca="false">K270-P270</f>
        <v>73</v>
      </c>
      <c r="R270" s="98" t="n">
        <f aca="false">IFERROR(IF(O270="Nov",(K270/P270-1)),0)</f>
        <v>2.08571428571429</v>
      </c>
      <c r="S270" s="100" t="str">
        <f aca="false">IF(N270&gt;0,IF(O270="","-",IF(R270&lt;0%,"DEGROWTH","GROWTH")))</f>
        <v>GROWTH</v>
      </c>
      <c r="T270" s="101" t="n">
        <v>0</v>
      </c>
      <c r="U270" s="101" t="str">
        <f aca="false">IF(F270&lt;=$V$2,"Dec","")</f>
        <v>Dec</v>
      </c>
      <c r="V270" s="97" t="n">
        <v>0</v>
      </c>
      <c r="W270" s="104" t="n">
        <f aca="false">K270-V270</f>
        <v>108</v>
      </c>
      <c r="X270" s="103" t="n">
        <f aca="false">IFERROR(IF(U270="Dec",(K270/V270-1)),0)</f>
        <v>0</v>
      </c>
      <c r="Y270" s="106" t="b">
        <f aca="false">IF(T270&gt;0,IF(U270="","-",IF(X270&lt;0%,"DEGROWTH","GROWTH")))</f>
        <v>0</v>
      </c>
      <c r="Z270" s="24" t="n">
        <v>0</v>
      </c>
      <c r="AA270" s="24" t="n">
        <f aca="false">IF(H270&gt;0,1,0)</f>
        <v>0</v>
      </c>
      <c r="AB270" s="3" t="n">
        <v>1000003544</v>
      </c>
      <c r="AC270" s="3"/>
    </row>
    <row r="271" customFormat="false" ht="14.25" hidden="true" customHeight="true" outlineLevel="0" collapsed="false">
      <c r="A271" s="23" t="s">
        <v>133</v>
      </c>
      <c r="B271" s="65" t="s">
        <v>142</v>
      </c>
      <c r="C271" s="65" t="s">
        <v>1016</v>
      </c>
      <c r="D271" s="65" t="n">
        <v>1000003616</v>
      </c>
      <c r="E271" s="65" t="s">
        <v>1017</v>
      </c>
      <c r="F271" s="67" t="n">
        <v>45110</v>
      </c>
      <c r="G271" s="67" t="str">
        <f aca="false">IF(I271&gt;0,"Targeted Dealer","-")</f>
        <v>Targeted Dealer</v>
      </c>
      <c r="H271" s="67"/>
      <c r="I271" s="68" t="n">
        <v>40</v>
      </c>
      <c r="J271" s="68" t="n">
        <f aca="false">I271/$J$1*$E$1</f>
        <v>834.838709677419</v>
      </c>
      <c r="K271" s="97" t="n">
        <v>17</v>
      </c>
      <c r="L271" s="69" t="n">
        <f aca="false">K271-J271</f>
        <v>-817.838709677419</v>
      </c>
      <c r="M271" s="69" t="n">
        <f aca="false">IFERROR((K271/J271%),"-")</f>
        <v>2.03632148377125</v>
      </c>
      <c r="N271" s="100" t="n">
        <v>20</v>
      </c>
      <c r="O271" s="98" t="str">
        <f aca="false">IF(F271&lt;=$P$2,"Nov","")</f>
        <v>Nov</v>
      </c>
      <c r="P271" s="97" t="n">
        <v>20</v>
      </c>
      <c r="Q271" s="100" t="n">
        <f aca="false">K271-P271</f>
        <v>-3</v>
      </c>
      <c r="R271" s="98" t="n">
        <f aca="false">IFERROR(IF(O271="Nov",(K271/P271-1)),0)</f>
        <v>-0.15</v>
      </c>
      <c r="S271" s="100" t="str">
        <f aca="false">IF(N271&gt;0,IF(O271="","-",IF(R271&lt;0%,"DEGROWTH","GROWTH")))</f>
        <v>DEGROWTH</v>
      </c>
      <c r="T271" s="101" t="n">
        <v>0</v>
      </c>
      <c r="U271" s="101" t="str">
        <f aca="false">IF(F271&lt;=$V$2,"Dec","")</f>
        <v>Dec</v>
      </c>
      <c r="V271" s="97" t="n">
        <v>0</v>
      </c>
      <c r="W271" s="104" t="n">
        <f aca="false">K271-V271</f>
        <v>17</v>
      </c>
      <c r="X271" s="103" t="n">
        <f aca="false">IFERROR(IF(U271="Dec",(K271/V271-1)),0)</f>
        <v>0</v>
      </c>
      <c r="Y271" s="106" t="b">
        <f aca="false">IF(T271&gt;0,IF(U271="","-",IF(X271&lt;0%,"DEGROWTH","GROWTH")))</f>
        <v>0</v>
      </c>
      <c r="Z271" s="24" t="n">
        <v>0</v>
      </c>
      <c r="AA271" s="24" t="n">
        <f aca="false">IF(H271&gt;0,1,0)</f>
        <v>0</v>
      </c>
      <c r="AB271" s="3" t="n">
        <v>1000003616</v>
      </c>
      <c r="AC271" s="3"/>
    </row>
    <row r="272" customFormat="false" ht="14.25" hidden="true" customHeight="true" outlineLevel="0" collapsed="false">
      <c r="A272" s="23" t="s">
        <v>133</v>
      </c>
      <c r="B272" s="65" t="s">
        <v>142</v>
      </c>
      <c r="C272" s="65" t="s">
        <v>1018</v>
      </c>
      <c r="D272" s="65" t="n">
        <v>1000003655</v>
      </c>
      <c r="E272" s="65" t="s">
        <v>1019</v>
      </c>
      <c r="F272" s="67" t="n">
        <v>45136</v>
      </c>
      <c r="G272" s="67" t="str">
        <f aca="false">IF(I272&gt;0,"Targeted Dealer","-")</f>
        <v>Targeted Dealer</v>
      </c>
      <c r="H272" s="67"/>
      <c r="I272" s="68" t="n">
        <v>20</v>
      </c>
      <c r="J272" s="68" t="n">
        <f aca="false">I272/$J$1*$E$1</f>
        <v>417.41935483871</v>
      </c>
      <c r="K272" s="97" t="n">
        <v>24</v>
      </c>
      <c r="L272" s="69" t="n">
        <f aca="false">K272-J272</f>
        <v>-393.41935483871</v>
      </c>
      <c r="M272" s="69" t="n">
        <f aca="false">IFERROR((K272/J272%),"-")</f>
        <v>5.74961360123648</v>
      </c>
      <c r="N272" s="100" t="n">
        <v>48</v>
      </c>
      <c r="O272" s="98" t="str">
        <f aca="false">IF(F272&lt;=$P$2,"Nov","")</f>
        <v>Nov</v>
      </c>
      <c r="P272" s="97" t="n">
        <v>48</v>
      </c>
      <c r="Q272" s="100" t="n">
        <f aca="false">K272-P272</f>
        <v>-24</v>
      </c>
      <c r="R272" s="98" t="n">
        <f aca="false">IFERROR(IF(O272="Nov",(K272/P272-1)),0)</f>
        <v>-0.5</v>
      </c>
      <c r="S272" s="100" t="str">
        <f aca="false">IF(N272&gt;0,IF(O272="","-",IF(R272&lt;0%,"DEGROWTH","GROWTH")))</f>
        <v>DEGROWTH</v>
      </c>
      <c r="T272" s="101" t="n">
        <v>20</v>
      </c>
      <c r="U272" s="101" t="str">
        <f aca="false">IF(F272&lt;=$V$2,"Dec","")</f>
        <v>Dec</v>
      </c>
      <c r="V272" s="97" t="n">
        <v>20</v>
      </c>
      <c r="W272" s="104" t="n">
        <f aca="false">K272-V272</f>
        <v>4</v>
      </c>
      <c r="X272" s="103" t="n">
        <f aca="false">IFERROR(IF(U272="Dec",(K272/V272-1)),0)</f>
        <v>0.2</v>
      </c>
      <c r="Y272" s="104" t="str">
        <f aca="false">IF(T272&gt;0,IF(U272="","-",IF(X272&lt;0%,"DEGROWTH","GROWTH")))</f>
        <v>GROWTH</v>
      </c>
      <c r="Z272" s="24" t="n">
        <v>0</v>
      </c>
      <c r="AA272" s="24" t="n">
        <f aca="false">IF(H272&gt;0,1,0)</f>
        <v>0</v>
      </c>
      <c r="AB272" s="3" t="n">
        <v>1000003655</v>
      </c>
      <c r="AC272" s="3"/>
    </row>
    <row r="273" customFormat="false" ht="14.25" hidden="true" customHeight="true" outlineLevel="0" collapsed="false">
      <c r="A273" s="23" t="s">
        <v>133</v>
      </c>
      <c r="B273" s="65" t="s">
        <v>142</v>
      </c>
      <c r="C273" s="65" t="s">
        <v>1020</v>
      </c>
      <c r="D273" s="65" t="n">
        <v>1000003676</v>
      </c>
      <c r="E273" s="65" t="s">
        <v>1021</v>
      </c>
      <c r="F273" s="67" t="n">
        <v>45142</v>
      </c>
      <c r="G273" s="67" t="str">
        <f aca="false">IF(I273&gt;0,"Targeted Dealer","-")</f>
        <v>Targeted Dealer</v>
      </c>
      <c r="H273" s="67"/>
      <c r="I273" s="68" t="n">
        <v>60</v>
      </c>
      <c r="J273" s="68" t="n">
        <f aca="false">I273/$J$1*$E$1</f>
        <v>1252.25806451613</v>
      </c>
      <c r="K273" s="97" t="n">
        <v>118</v>
      </c>
      <c r="L273" s="69" t="n">
        <f aca="false">K273-J273</f>
        <v>-1134.25806451613</v>
      </c>
      <c r="M273" s="69" t="n">
        <f aca="false">IFERROR((K273/J273%),"-")</f>
        <v>9.42297784647089</v>
      </c>
      <c r="N273" s="100" t="n">
        <v>65</v>
      </c>
      <c r="O273" s="98" t="str">
        <f aca="false">IF(F273&lt;=$P$2,"Nov","")</f>
        <v>Nov</v>
      </c>
      <c r="P273" s="97" t="n">
        <v>65</v>
      </c>
      <c r="Q273" s="100" t="n">
        <f aca="false">K273-P273</f>
        <v>53</v>
      </c>
      <c r="R273" s="98" t="n">
        <f aca="false">IFERROR(IF(O273="Nov",(K273/P273-1)),0)</f>
        <v>0.815384615384615</v>
      </c>
      <c r="S273" s="100" t="str">
        <f aca="false">IF(N273&gt;0,IF(O273="","-",IF(R273&lt;0%,"DEGROWTH","GROWTH")))</f>
        <v>GROWTH</v>
      </c>
      <c r="T273" s="101" t="n">
        <v>20</v>
      </c>
      <c r="U273" s="101" t="str">
        <f aca="false">IF(F273&lt;=$V$2,"Dec","")</f>
        <v>Dec</v>
      </c>
      <c r="V273" s="97" t="n">
        <v>20</v>
      </c>
      <c r="W273" s="104" t="n">
        <f aca="false">K273-V273</f>
        <v>98</v>
      </c>
      <c r="X273" s="103" t="n">
        <f aca="false">IFERROR(IF(U273="Dec",(K273/V273-1)),0)</f>
        <v>4.9</v>
      </c>
      <c r="Y273" s="104" t="str">
        <f aca="false">IF(T273&gt;0,IF(U273="","-",IF(X273&lt;0%,"DEGROWTH","GROWTH")))</f>
        <v>GROWTH</v>
      </c>
      <c r="Z273" s="24" t="n">
        <v>0</v>
      </c>
      <c r="AA273" s="24" t="n">
        <f aca="false">IF(H273&gt;0,1,0)</f>
        <v>0</v>
      </c>
      <c r="AB273" s="3" t="n">
        <v>1000003676</v>
      </c>
      <c r="AC273" s="3"/>
    </row>
    <row r="274" customFormat="false" ht="14.25" hidden="true" customHeight="true" outlineLevel="0" collapsed="false">
      <c r="A274" s="23" t="s">
        <v>133</v>
      </c>
      <c r="B274" s="65" t="s">
        <v>142</v>
      </c>
      <c r="C274" s="65" t="s">
        <v>1022</v>
      </c>
      <c r="D274" s="65" t="n">
        <v>1000003726</v>
      </c>
      <c r="E274" s="65" t="s">
        <v>1023</v>
      </c>
      <c r="F274" s="67" t="n">
        <v>45210</v>
      </c>
      <c r="G274" s="67" t="str">
        <f aca="false">IF(I274&gt;0,"Targeted Dealer","-")</f>
        <v>Targeted Dealer</v>
      </c>
      <c r="H274" s="67" t="s">
        <v>627</v>
      </c>
      <c r="I274" s="68" t="n">
        <v>120</v>
      </c>
      <c r="J274" s="68" t="n">
        <f aca="false">I274/$J$1*$E$1</f>
        <v>2504.51612903226</v>
      </c>
      <c r="K274" s="97" t="n">
        <v>80</v>
      </c>
      <c r="L274" s="69" t="n">
        <f aca="false">K274-J274</f>
        <v>-2424.51612903226</v>
      </c>
      <c r="M274" s="69" t="n">
        <f aca="false">IFERROR((K274/J274%),"-")</f>
        <v>3.19422977846471</v>
      </c>
      <c r="N274" s="100" t="n">
        <v>80</v>
      </c>
      <c r="O274" s="98" t="str">
        <f aca="false">IF(F274&lt;=$P$2,"Nov","")</f>
        <v>Nov</v>
      </c>
      <c r="P274" s="97" t="n">
        <v>80</v>
      </c>
      <c r="Q274" s="100" t="n">
        <f aca="false">K274-P274</f>
        <v>0</v>
      </c>
      <c r="R274" s="98" t="n">
        <f aca="false">IFERROR(IF(O274="Nov",(K274/P274-1)),0)</f>
        <v>0</v>
      </c>
      <c r="S274" s="100" t="str">
        <f aca="false">IF(N274&gt;0,IF(O274="","-",IF(R274&lt;0%,"DEGROWTH","GROWTH")))</f>
        <v>GROWTH</v>
      </c>
      <c r="T274" s="101" t="n">
        <v>80</v>
      </c>
      <c r="U274" s="101" t="str">
        <f aca="false">IF(F274&lt;=$V$2,"Dec","")</f>
        <v>Dec</v>
      </c>
      <c r="V274" s="97" t="n">
        <v>80</v>
      </c>
      <c r="W274" s="104" t="n">
        <f aca="false">K274-V274</f>
        <v>0</v>
      </c>
      <c r="X274" s="103" t="n">
        <f aca="false">IFERROR(IF(U274="Dec",(K274/V274-1)),0)</f>
        <v>0</v>
      </c>
      <c r="Y274" s="104" t="str">
        <f aca="false">IF(T274&gt;0,IF(U274="","-",IF(X274&lt;0%,"DEGROWTH","GROWTH")))</f>
        <v>GROWTH</v>
      </c>
      <c r="Z274" s="24" t="n">
        <v>0</v>
      </c>
      <c r="AA274" s="24" t="n">
        <f aca="false">IF(H274&gt;0,1,0)</f>
        <v>1</v>
      </c>
      <c r="AB274" s="3" t="n">
        <v>1000003726</v>
      </c>
      <c r="AC274" s="3"/>
    </row>
    <row r="275" customFormat="false" ht="14.25" hidden="true" customHeight="true" outlineLevel="0" collapsed="false">
      <c r="A275" s="23" t="s">
        <v>133</v>
      </c>
      <c r="B275" s="65" t="s">
        <v>142</v>
      </c>
      <c r="C275" s="65" t="s">
        <v>1024</v>
      </c>
      <c r="D275" s="65" t="n">
        <v>1000003728</v>
      </c>
      <c r="E275" s="65" t="s">
        <v>1025</v>
      </c>
      <c r="F275" s="67" t="n">
        <v>45215</v>
      </c>
      <c r="G275" s="67" t="str">
        <f aca="false">IF(I275&gt;0,"Targeted Dealer","-")</f>
        <v>Targeted Dealer</v>
      </c>
      <c r="H275" s="67"/>
      <c r="I275" s="68" t="n">
        <v>151</v>
      </c>
      <c r="J275" s="68" t="n">
        <f aca="false">I275/$J$1*$E$1</f>
        <v>3151.51612903226</v>
      </c>
      <c r="K275" s="97" t="n">
        <v>217.2</v>
      </c>
      <c r="L275" s="69" t="n">
        <f aca="false">K275-J275</f>
        <v>-2934.31612903226</v>
      </c>
      <c r="M275" s="69" t="n">
        <f aca="false">IFERROR((K275/J275%),"-")</f>
        <v>6.89192093923048</v>
      </c>
      <c r="N275" s="100" t="n">
        <v>205.5</v>
      </c>
      <c r="O275" s="98" t="str">
        <f aca="false">IF(F275&lt;=$P$2,"Nov","")</f>
        <v>Nov</v>
      </c>
      <c r="P275" s="97" t="n">
        <v>205.5</v>
      </c>
      <c r="Q275" s="100" t="n">
        <f aca="false">K275-P275</f>
        <v>11.7</v>
      </c>
      <c r="R275" s="98" t="n">
        <f aca="false">IFERROR(IF(O275="Nov",(K275/P275-1)),0)</f>
        <v>0.0569343065693431</v>
      </c>
      <c r="S275" s="100" t="str">
        <f aca="false">IF(N275&gt;0,IF(O275="","-",IF(R275&lt;0%,"DEGROWTH","GROWTH")))</f>
        <v>GROWTH</v>
      </c>
      <c r="T275" s="101" t="n">
        <v>142.45</v>
      </c>
      <c r="U275" s="101" t="str">
        <f aca="false">IF(F275&lt;=$V$2,"Dec","")</f>
        <v>Dec</v>
      </c>
      <c r="V275" s="97" t="n">
        <v>142.45</v>
      </c>
      <c r="W275" s="104" t="n">
        <f aca="false">K275-V275</f>
        <v>74.75</v>
      </c>
      <c r="X275" s="103" t="n">
        <f aca="false">IFERROR(IF(U275="Dec",(K275/V275-1)),0)</f>
        <v>0.524745524745525</v>
      </c>
      <c r="Y275" s="104" t="str">
        <f aca="false">IF(T275&gt;0,IF(U275="","-",IF(X275&lt;0%,"DEGROWTH","GROWTH")))</f>
        <v>GROWTH</v>
      </c>
      <c r="Z275" s="24" t="n">
        <v>0</v>
      </c>
      <c r="AA275" s="24" t="n">
        <f aca="false">IF(H275&gt;0,1,0)</f>
        <v>0</v>
      </c>
      <c r="AB275" s="3" t="n">
        <v>1000003728</v>
      </c>
      <c r="AC275" s="3"/>
    </row>
    <row r="276" customFormat="false" ht="14.25" hidden="true" customHeight="true" outlineLevel="0" collapsed="false">
      <c r="A276" s="24" t="s">
        <v>133</v>
      </c>
      <c r="B276" s="128" t="s">
        <v>142</v>
      </c>
      <c r="C276" s="128" t="s">
        <v>1026</v>
      </c>
      <c r="D276" s="128" t="n">
        <v>1000003873</v>
      </c>
      <c r="E276" s="128" t="s">
        <v>1027</v>
      </c>
      <c r="F276" s="67" t="n">
        <v>45350</v>
      </c>
      <c r="G276" s="67" t="str">
        <f aca="false">IF(I276&gt;0,"Targeted Dealer","-")</f>
        <v>Targeted Dealer</v>
      </c>
      <c r="H276" s="67"/>
      <c r="I276" s="68" t="n">
        <v>20</v>
      </c>
      <c r="J276" s="68" t="n">
        <f aca="false">I276/$J$1*$E$1</f>
        <v>417.41935483871</v>
      </c>
      <c r="K276" s="97" t="n">
        <v>30</v>
      </c>
      <c r="L276" s="69" t="n">
        <f aca="false">K276-J276</f>
        <v>-387.41935483871</v>
      </c>
      <c r="M276" s="69" t="n">
        <f aca="false">IFERROR((K276/J276%),"-")</f>
        <v>7.18701700154559</v>
      </c>
      <c r="N276" s="100" t="n">
        <v>10</v>
      </c>
      <c r="O276" s="98" t="str">
        <f aca="false">IF(F276&lt;=$P$2,"Nov","")</f>
        <v>Nov</v>
      </c>
      <c r="P276" s="97" t="n">
        <v>10</v>
      </c>
      <c r="Q276" s="100" t="n">
        <f aca="false">K276-P276</f>
        <v>20</v>
      </c>
      <c r="R276" s="98" t="n">
        <f aca="false">IFERROR(IF(O276="Nov",(K276/P276-1)),0)</f>
        <v>2</v>
      </c>
      <c r="S276" s="100" t="str">
        <f aca="false">IF(N276&gt;0,IF(O276="","-",IF(R276&lt;0%,"DEGROWTH","GROWTH")))</f>
        <v>GROWTH</v>
      </c>
      <c r="T276" s="101" t="n">
        <v>0</v>
      </c>
      <c r="U276" s="101" t="str">
        <f aca="false">IF(F276&lt;=$V$2,"Dec","")</f>
        <v>Dec</v>
      </c>
      <c r="V276" s="97" t="n">
        <v>0</v>
      </c>
      <c r="W276" s="104" t="n">
        <f aca="false">K276-V276</f>
        <v>30</v>
      </c>
      <c r="X276" s="103" t="n">
        <f aca="false">IFERROR(IF(U276="Dec",(K276/V276-1)),0)</f>
        <v>0</v>
      </c>
      <c r="Y276" s="106" t="b">
        <f aca="false">IF(T276&gt;0,IF(U276="","-",IF(X276&lt;0%,"DEGROWTH","GROWTH")))</f>
        <v>0</v>
      </c>
      <c r="Z276" s="24" t="n">
        <v>0</v>
      </c>
      <c r="AA276" s="24" t="n">
        <f aca="false">IF(H276&gt;0,1,0)</f>
        <v>0</v>
      </c>
      <c r="AB276" s="3" t="n">
        <v>1000003873</v>
      </c>
      <c r="AC276" s="3"/>
    </row>
    <row r="277" customFormat="false" ht="14.25" hidden="true" customHeight="true" outlineLevel="0" collapsed="false">
      <c r="A277" s="24" t="s">
        <v>133</v>
      </c>
      <c r="B277" s="128" t="s">
        <v>142</v>
      </c>
      <c r="C277" s="128" t="s">
        <v>194</v>
      </c>
      <c r="D277" s="128" t="n">
        <v>1000003893</v>
      </c>
      <c r="E277" s="128" t="s">
        <v>195</v>
      </c>
      <c r="F277" s="67" t="n">
        <v>45373</v>
      </c>
      <c r="G277" s="67" t="str">
        <f aca="false">IF(I277&gt;0,"Targeted Dealer","-")</f>
        <v>Targeted Dealer</v>
      </c>
      <c r="H277" s="67"/>
      <c r="I277" s="68" t="n">
        <v>40</v>
      </c>
      <c r="J277" s="68" t="n">
        <f aca="false">I277/$J$1*$E$1</f>
        <v>834.838709677419</v>
      </c>
      <c r="K277" s="97" t="n">
        <v>40</v>
      </c>
      <c r="L277" s="69" t="n">
        <f aca="false">K277-J277</f>
        <v>-794.838709677419</v>
      </c>
      <c r="M277" s="69" t="n">
        <f aca="false">IFERROR((K277/J277%),"-")</f>
        <v>4.79134466769706</v>
      </c>
      <c r="N277" s="100" t="n">
        <v>80</v>
      </c>
      <c r="O277" s="98" t="str">
        <f aca="false">IF(F277&lt;=$P$2,"Nov","")</f>
        <v>Nov</v>
      </c>
      <c r="P277" s="97" t="n">
        <v>80</v>
      </c>
      <c r="Q277" s="100" t="n">
        <f aca="false">K277-P277</f>
        <v>-40</v>
      </c>
      <c r="R277" s="98" t="n">
        <f aca="false">IFERROR(IF(O277="Nov",(K277/P277-1)),0)</f>
        <v>-0.5</v>
      </c>
      <c r="S277" s="100" t="str">
        <f aca="false">IF(N277&gt;0,IF(O277="","-",IF(R277&lt;0%,"DEGROWTH","GROWTH")))</f>
        <v>DEGROWTH</v>
      </c>
      <c r="T277" s="101" t="n">
        <v>0</v>
      </c>
      <c r="U277" s="101" t="str">
        <f aca="false">IF(F277&lt;=$V$2,"Dec","")</f>
        <v>Dec</v>
      </c>
      <c r="V277" s="97" t="n">
        <v>0</v>
      </c>
      <c r="W277" s="104" t="n">
        <f aca="false">K277-V277</f>
        <v>40</v>
      </c>
      <c r="X277" s="103" t="n">
        <f aca="false">IFERROR(IF(U277="Dec",(K277/V277-1)),0)</f>
        <v>0</v>
      </c>
      <c r="Y277" s="106" t="b">
        <f aca="false">IF(T277&gt;0,IF(U277="","-",IF(X277&lt;0%,"DEGROWTH","GROWTH")))</f>
        <v>0</v>
      </c>
      <c r="Z277" s="24" t="n">
        <v>0</v>
      </c>
      <c r="AA277" s="24" t="n">
        <f aca="false">IF(H277&gt;0,1,0)</f>
        <v>0</v>
      </c>
      <c r="AB277" s="3" t="n">
        <v>1000003893</v>
      </c>
      <c r="AC277" s="3"/>
    </row>
    <row r="278" customFormat="false" ht="14.25" hidden="true" customHeight="true" outlineLevel="0" collapsed="false">
      <c r="A278" s="24" t="s">
        <v>133</v>
      </c>
      <c r="B278" s="128" t="s">
        <v>142</v>
      </c>
      <c r="C278" s="128" t="s">
        <v>1028</v>
      </c>
      <c r="D278" s="128" t="n">
        <v>1000003926</v>
      </c>
      <c r="E278" s="128" t="s">
        <v>1029</v>
      </c>
      <c r="F278" s="67" t="n">
        <v>45412</v>
      </c>
      <c r="G278" s="67" t="str">
        <f aca="false">IF(I278&gt;0,"Targeted Dealer","-")</f>
        <v>Targeted Dealer</v>
      </c>
      <c r="H278" s="67"/>
      <c r="I278" s="68" t="n">
        <v>36</v>
      </c>
      <c r="J278" s="68" t="n">
        <f aca="false">I278/$J$1*$E$1</f>
        <v>751.354838709677</v>
      </c>
      <c r="K278" s="97" t="n">
        <v>75</v>
      </c>
      <c r="L278" s="69" t="n">
        <f aca="false">K278-J278</f>
        <v>-676.354838709677</v>
      </c>
      <c r="M278" s="69" t="n">
        <f aca="false">IFERROR((K278/J278%),"-")</f>
        <v>9.98196805770222</v>
      </c>
      <c r="N278" s="100" t="n">
        <v>44</v>
      </c>
      <c r="O278" s="98" t="str">
        <f aca="false">IF(F278&lt;=$P$2,"Nov","")</f>
        <v>Nov</v>
      </c>
      <c r="P278" s="97" t="n">
        <v>44</v>
      </c>
      <c r="Q278" s="100" t="n">
        <f aca="false">K278-P278</f>
        <v>31</v>
      </c>
      <c r="R278" s="98" t="n">
        <f aca="false">IFERROR(IF(O278="Nov",(K278/P278-1)),0)</f>
        <v>0.704545454545455</v>
      </c>
      <c r="S278" s="100" t="str">
        <f aca="false">IF(N278&gt;0,IF(O278="","-",IF(R278&lt;0%,"DEGROWTH","GROWTH")))</f>
        <v>GROWTH</v>
      </c>
      <c r="T278" s="101" t="n">
        <v>0</v>
      </c>
      <c r="U278" s="101" t="str">
        <f aca="false">IF(F278&lt;=$V$2,"Dec","")</f>
        <v>Dec</v>
      </c>
      <c r="V278" s="97" t="n">
        <v>0</v>
      </c>
      <c r="W278" s="104" t="n">
        <f aca="false">K278-V278</f>
        <v>75</v>
      </c>
      <c r="X278" s="103" t="n">
        <f aca="false">IFERROR(IF(U278="Dec",(K278/V278-1)),0)</f>
        <v>0</v>
      </c>
      <c r="Y278" s="106" t="b">
        <f aca="false">IF(T278&gt;0,IF(U278="","-",IF(X278&lt;0%,"DEGROWTH","GROWTH")))</f>
        <v>0</v>
      </c>
      <c r="Z278" s="24" t="n">
        <v>0</v>
      </c>
      <c r="AA278" s="24" t="n">
        <f aca="false">IF(H278&gt;0,1,0)</f>
        <v>0</v>
      </c>
      <c r="AB278" s="3" t="n">
        <v>1000003926</v>
      </c>
      <c r="AC278" s="3"/>
    </row>
    <row r="279" customFormat="false" ht="14.25" hidden="true" customHeight="true" outlineLevel="0" collapsed="false">
      <c r="A279" s="24" t="s">
        <v>133</v>
      </c>
      <c r="B279" s="128" t="s">
        <v>142</v>
      </c>
      <c r="C279" s="128" t="s">
        <v>3306</v>
      </c>
      <c r="D279" s="128" t="n">
        <v>1000003992</v>
      </c>
      <c r="E279" s="128" t="s">
        <v>3307</v>
      </c>
      <c r="F279" s="67" t="n">
        <v>45443</v>
      </c>
      <c r="G279" s="67" t="str">
        <f aca="false">IF(I279&gt;0,"Targeted Dealer","-")</f>
        <v>Targeted Dealer</v>
      </c>
      <c r="H279" s="67"/>
      <c r="I279" s="68" t="n">
        <v>40</v>
      </c>
      <c r="J279" s="68" t="n">
        <f aca="false">I279/$J$1*$E$1</f>
        <v>834.838709677419</v>
      </c>
      <c r="K279" s="97" t="n">
        <v>0</v>
      </c>
      <c r="L279" s="69" t="n">
        <f aca="false">K279-J279</f>
        <v>-834.838709677419</v>
      </c>
      <c r="M279" s="69" t="n">
        <f aca="false">IFERROR((K279/J279%),"-")</f>
        <v>0</v>
      </c>
      <c r="N279" s="100" t="n">
        <v>0</v>
      </c>
      <c r="O279" s="98" t="str">
        <f aca="false">IF(F279&lt;=$P$2,"Nov","")</f>
        <v>Nov</v>
      </c>
      <c r="P279" s="97" t="n">
        <v>0</v>
      </c>
      <c r="Q279" s="100" t="n">
        <f aca="false">K279-P279</f>
        <v>0</v>
      </c>
      <c r="R279" s="98" t="n">
        <f aca="false">IFERROR(IF(O279="Nov",(K279/P279-1)),0)</f>
        <v>0</v>
      </c>
      <c r="S279" s="105" t="b">
        <f aca="false">IF(N279&gt;0,IF(O279="","-",IF(R279&lt;0%,"DEGROWTH","GROWTH")))</f>
        <v>0</v>
      </c>
      <c r="T279" s="101" t="n">
        <v>0</v>
      </c>
      <c r="U279" s="101" t="str">
        <f aca="false">IF(F279&lt;=$V$2,"Dec","")</f>
        <v>Dec</v>
      </c>
      <c r="V279" s="97" t="n">
        <v>0</v>
      </c>
      <c r="W279" s="104" t="n">
        <f aca="false">K279-V279</f>
        <v>0</v>
      </c>
      <c r="X279" s="103" t="n">
        <f aca="false">IFERROR(IF(U279="Dec",(K279/V279-1)),0)</f>
        <v>0</v>
      </c>
      <c r="Y279" s="106" t="b">
        <f aca="false">IF(T279&gt;0,IF(U279="","-",IF(X279&lt;0%,"DEGROWTH","GROWTH")))</f>
        <v>0</v>
      </c>
      <c r="Z279" s="24" t="n">
        <v>1</v>
      </c>
      <c r="AA279" s="24" t="n">
        <f aca="false">IF(H279&gt;0,1,0)</f>
        <v>0</v>
      </c>
      <c r="AB279" s="3" t="n">
        <v>1000003992</v>
      </c>
      <c r="AC279" s="3"/>
    </row>
    <row r="280" customFormat="false" ht="14.25" hidden="true" customHeight="true" outlineLevel="0" collapsed="false">
      <c r="A280" s="24" t="s">
        <v>133</v>
      </c>
      <c r="B280" s="128" t="s">
        <v>142</v>
      </c>
      <c r="C280" s="128" t="s">
        <v>3979</v>
      </c>
      <c r="D280" s="128" t="n">
        <v>1000004053</v>
      </c>
      <c r="E280" s="128" t="s">
        <v>3980</v>
      </c>
      <c r="F280" s="67" t="n">
        <v>45497</v>
      </c>
      <c r="G280" s="67" t="str">
        <f aca="false">IF(I280&gt;0,"Targeted Dealer","-")</f>
        <v>Targeted Dealer</v>
      </c>
      <c r="H280" s="24"/>
      <c r="I280" s="68" t="n">
        <v>140</v>
      </c>
      <c r="J280" s="68" t="n">
        <f aca="false">I280/$J$1*$E$1</f>
        <v>2921.93548387097</v>
      </c>
      <c r="K280" s="97" t="n">
        <v>112</v>
      </c>
      <c r="L280" s="69" t="n">
        <f aca="false">K280-J280</f>
        <v>-2809.93548387097</v>
      </c>
      <c r="M280" s="69" t="n">
        <f aca="false">IFERROR((K280/J280%),"-")</f>
        <v>3.83307573415765</v>
      </c>
      <c r="N280" s="100" t="n">
        <v>128</v>
      </c>
      <c r="O280" s="98" t="str">
        <f aca="false">IF(F280&lt;=$P$2,"Nov","")</f>
        <v>Nov</v>
      </c>
      <c r="P280" s="97" t="n">
        <v>128</v>
      </c>
      <c r="Q280" s="100" t="n">
        <f aca="false">K280-P280</f>
        <v>-16</v>
      </c>
      <c r="R280" s="98" t="n">
        <f aca="false">IFERROR(IF(O280="Nov",(K280/P280-1)),0)</f>
        <v>-0.125</v>
      </c>
      <c r="S280" s="100" t="str">
        <f aca="false">IF(N280&gt;0,IF(O280="","-",IF(R280&lt;0%,"DEGROWTH","GROWTH")))</f>
        <v>DEGROWTH</v>
      </c>
      <c r="T280" s="101" t="n">
        <v>0</v>
      </c>
      <c r="U280" s="101" t="str">
        <f aca="false">IF(F280&lt;=$V$2,"Dec","")</f>
        <v>Dec</v>
      </c>
      <c r="V280" s="97" t="n">
        <v>0</v>
      </c>
      <c r="W280" s="104" t="n">
        <f aca="false">K280-V280</f>
        <v>112</v>
      </c>
      <c r="X280" s="103" t="n">
        <f aca="false">IFERROR(IF(U280="Dec",(K280/V280-1)),0)</f>
        <v>0</v>
      </c>
      <c r="Y280" s="106" t="b">
        <f aca="false">IF(T280&gt;0,IF(U280="","-",IF(X280&lt;0%,"DEGROWTH","GROWTH")))</f>
        <v>0</v>
      </c>
      <c r="Z280" s="24" t="n">
        <v>0</v>
      </c>
      <c r="AA280" s="24" t="n">
        <f aca="false">IF(H280&gt;0,1,0)</f>
        <v>0</v>
      </c>
      <c r="AB280" s="3" t="n">
        <v>1000004053</v>
      </c>
      <c r="AC280" s="3"/>
    </row>
    <row r="281" customFormat="false" ht="14.25" hidden="true" customHeight="true" outlineLevel="0" collapsed="false">
      <c r="A281" s="24" t="s">
        <v>133</v>
      </c>
      <c r="B281" s="128" t="s">
        <v>142</v>
      </c>
      <c r="C281" s="128" t="s">
        <v>1030</v>
      </c>
      <c r="D281" s="128" t="n">
        <v>1000004063</v>
      </c>
      <c r="E281" s="128" t="s">
        <v>1031</v>
      </c>
      <c r="F281" s="67" t="n">
        <v>45498</v>
      </c>
      <c r="G281" s="67" t="str">
        <f aca="false">IF(I281&gt;0,"Targeted Dealer","-")</f>
        <v>Targeted Dealer</v>
      </c>
      <c r="H281" s="24"/>
      <c r="I281" s="68" t="n">
        <v>200</v>
      </c>
      <c r="J281" s="68" t="n">
        <f aca="false">I281/$J$1*$E$1</f>
        <v>4174.1935483871</v>
      </c>
      <c r="K281" s="97" t="n">
        <v>340</v>
      </c>
      <c r="L281" s="69" t="n">
        <f aca="false">K281-J281</f>
        <v>-3834.1935483871</v>
      </c>
      <c r="M281" s="69" t="n">
        <f aca="false">IFERROR((K281/J281%),"-")</f>
        <v>8.14528593508501</v>
      </c>
      <c r="N281" s="100" t="n">
        <v>205</v>
      </c>
      <c r="O281" s="98" t="str">
        <f aca="false">IF(F281&lt;=$P$2,"Nov","")</f>
        <v>Nov</v>
      </c>
      <c r="P281" s="97" t="n">
        <v>205</v>
      </c>
      <c r="Q281" s="100" t="n">
        <f aca="false">K281-P281</f>
        <v>135</v>
      </c>
      <c r="R281" s="98" t="n">
        <f aca="false">IFERROR(IF(O281="Nov",(K281/P281-1)),0)</f>
        <v>0.658536585365854</v>
      </c>
      <c r="S281" s="100" t="str">
        <f aca="false">IF(N281&gt;0,IF(O281="","-",IF(R281&lt;0%,"DEGROWTH","GROWTH")))</f>
        <v>GROWTH</v>
      </c>
      <c r="T281" s="101" t="n">
        <v>0</v>
      </c>
      <c r="U281" s="101" t="str">
        <f aca="false">IF(F281&lt;=$V$2,"Dec","")</f>
        <v>Dec</v>
      </c>
      <c r="V281" s="97" t="n">
        <v>0</v>
      </c>
      <c r="W281" s="104" t="n">
        <f aca="false">K281-V281</f>
        <v>340</v>
      </c>
      <c r="X281" s="103" t="n">
        <f aca="false">IFERROR(IF(U281="Dec",(K281/V281-1)),0)</f>
        <v>0</v>
      </c>
      <c r="Y281" s="106" t="b">
        <f aca="false">IF(T281&gt;0,IF(U281="","-",IF(X281&lt;0%,"DEGROWTH","GROWTH")))</f>
        <v>0</v>
      </c>
      <c r="Z281" s="24" t="n">
        <v>0</v>
      </c>
      <c r="AA281" s="24" t="n">
        <f aca="false">IF(H281&gt;0,1,0)</f>
        <v>0</v>
      </c>
      <c r="AB281" s="3" t="n">
        <v>1000004063</v>
      </c>
      <c r="AC281" s="3"/>
    </row>
    <row r="282" customFormat="false" ht="14.25" hidden="true" customHeight="true" outlineLevel="0" collapsed="false">
      <c r="A282" s="24" t="s">
        <v>133</v>
      </c>
      <c r="B282" s="128" t="s">
        <v>142</v>
      </c>
      <c r="C282" s="128" t="s">
        <v>1032</v>
      </c>
      <c r="D282" s="128" t="n">
        <v>1000004075</v>
      </c>
      <c r="E282" s="128" t="s">
        <v>1033</v>
      </c>
      <c r="F282" s="67" t="n">
        <v>45506</v>
      </c>
      <c r="G282" s="67" t="str">
        <f aca="false">IF(I282&gt;0,"Targeted Dealer","-")</f>
        <v>Targeted Dealer</v>
      </c>
      <c r="H282" s="24"/>
      <c r="I282" s="68" t="n">
        <v>40</v>
      </c>
      <c r="J282" s="68" t="n">
        <f aca="false">I282/$J$1*$E$1</f>
        <v>834.838709677419</v>
      </c>
      <c r="K282" s="97" t="n">
        <v>0</v>
      </c>
      <c r="L282" s="69" t="n">
        <f aca="false">K282-J282</f>
        <v>-834.838709677419</v>
      </c>
      <c r="M282" s="69" t="n">
        <f aca="false">IFERROR((K282/J282%),"-")</f>
        <v>0</v>
      </c>
      <c r="N282" s="100" t="n">
        <v>0</v>
      </c>
      <c r="O282" s="98" t="str">
        <f aca="false">IF(F282&lt;=$P$2,"Nov","")</f>
        <v>Nov</v>
      </c>
      <c r="P282" s="97" t="n">
        <v>0</v>
      </c>
      <c r="Q282" s="100" t="n">
        <f aca="false">K282-P282</f>
        <v>0</v>
      </c>
      <c r="R282" s="98" t="n">
        <f aca="false">IFERROR(IF(O282="Nov",(K282/P282-1)),0)</f>
        <v>0</v>
      </c>
      <c r="S282" s="105" t="b">
        <f aca="false">IF(N282&gt;0,IF(O282="","-",IF(R282&lt;0%,"DEGROWTH","GROWTH")))</f>
        <v>0</v>
      </c>
      <c r="T282" s="101" t="n">
        <v>0</v>
      </c>
      <c r="U282" s="101" t="str">
        <f aca="false">IF(F282&lt;=$V$2,"Dec","")</f>
        <v>Dec</v>
      </c>
      <c r="V282" s="97" t="n">
        <v>0</v>
      </c>
      <c r="W282" s="104" t="n">
        <f aca="false">K282-V282</f>
        <v>0</v>
      </c>
      <c r="X282" s="103" t="n">
        <f aca="false">IFERROR(IF(U282="Dec",(K282/V282-1)),0)</f>
        <v>0</v>
      </c>
      <c r="Y282" s="106" t="b">
        <f aca="false">IF(T282&gt;0,IF(U282="","-",IF(X282&lt;0%,"DEGROWTH","GROWTH")))</f>
        <v>0</v>
      </c>
      <c r="Z282" s="24" t="n">
        <v>1</v>
      </c>
      <c r="AA282" s="24" t="n">
        <f aca="false">IF(H282&gt;0,1,0)</f>
        <v>0</v>
      </c>
      <c r="AB282" s="3" t="n">
        <v>1000004075</v>
      </c>
      <c r="AC282" s="3"/>
    </row>
    <row r="283" customFormat="false" ht="14.25" hidden="true" customHeight="true" outlineLevel="0" collapsed="false">
      <c r="A283" s="23" t="s">
        <v>133</v>
      </c>
      <c r="B283" s="65" t="s">
        <v>37</v>
      </c>
      <c r="C283" s="65" t="s">
        <v>4384</v>
      </c>
      <c r="D283" s="65" t="n">
        <v>1000000411</v>
      </c>
      <c r="E283" s="66" t="s">
        <v>4385</v>
      </c>
      <c r="F283" s="67" t="n">
        <v>38414</v>
      </c>
      <c r="G283" s="67" t="str">
        <f aca="false">IF(I283&gt;0,"Targeted Dealer","-")</f>
        <v>Targeted Dealer</v>
      </c>
      <c r="H283" s="67"/>
      <c r="I283" s="68" t="n">
        <v>20</v>
      </c>
      <c r="J283" s="68" t="n">
        <f aca="false">I283/$J$1*$E$1</f>
        <v>417.41935483871</v>
      </c>
      <c r="K283" s="97" t="n">
        <v>0</v>
      </c>
      <c r="L283" s="69" t="n">
        <f aca="false">K283-J283</f>
        <v>-417.41935483871</v>
      </c>
      <c r="M283" s="69" t="n">
        <f aca="false">IFERROR((K283/J283%),"-")</f>
        <v>0</v>
      </c>
      <c r="N283" s="100" t="n">
        <v>0</v>
      </c>
      <c r="O283" s="98" t="str">
        <f aca="false">IF(F283&lt;=$P$2,"Nov","")</f>
        <v>Nov</v>
      </c>
      <c r="P283" s="97" t="n">
        <v>0</v>
      </c>
      <c r="Q283" s="100" t="n">
        <f aca="false">K283-P283</f>
        <v>0</v>
      </c>
      <c r="R283" s="98" t="n">
        <f aca="false">IFERROR(IF(O283="Nov",(K283/P283-1)),0)</f>
        <v>0</v>
      </c>
      <c r="S283" s="105" t="b">
        <f aca="false">IF(N283&gt;0,IF(O283="","-",IF(R283&lt;0%,"DEGROWTH","GROWTH")))</f>
        <v>0</v>
      </c>
      <c r="T283" s="101" t="n">
        <v>45</v>
      </c>
      <c r="U283" s="101" t="str">
        <f aca="false">IF(F283&lt;=$V$2,"Dec","")</f>
        <v>Dec</v>
      </c>
      <c r="V283" s="97" t="n">
        <v>45</v>
      </c>
      <c r="W283" s="104" t="n">
        <f aca="false">K283-V283</f>
        <v>-45</v>
      </c>
      <c r="X283" s="103" t="n">
        <f aca="false">IFERROR(IF(U283="Dec",(K283/V283-1)),0)</f>
        <v>-1</v>
      </c>
      <c r="Y283" s="104" t="str">
        <f aca="false">IF(T283&gt;0,IF(U283="","-",IF(X283&lt;0%,"DEGROWTH","GROWTH")))</f>
        <v>DEGROWTH</v>
      </c>
      <c r="Z283" s="24" t="n">
        <v>1</v>
      </c>
      <c r="AA283" s="24" t="n">
        <f aca="false">IF(H283&gt;0,1,0)</f>
        <v>0</v>
      </c>
      <c r="AB283" s="3" t="n">
        <v>1000000411</v>
      </c>
      <c r="AC283" s="3"/>
    </row>
    <row r="284" customFormat="false" ht="14.25" hidden="true" customHeight="true" outlineLevel="0" collapsed="false">
      <c r="A284" s="23" t="s">
        <v>133</v>
      </c>
      <c r="B284" s="65" t="s">
        <v>37</v>
      </c>
      <c r="C284" s="65" t="s">
        <v>196</v>
      </c>
      <c r="D284" s="65" t="n">
        <v>1000000413</v>
      </c>
      <c r="E284" s="66" t="s">
        <v>197</v>
      </c>
      <c r="F284" s="67" t="n">
        <v>38741</v>
      </c>
      <c r="G284" s="67" t="str">
        <f aca="false">IF(I284&gt;0,"Targeted Dealer","-")</f>
        <v>Targeted Dealer</v>
      </c>
      <c r="H284" s="67"/>
      <c r="I284" s="68" t="n">
        <v>20</v>
      </c>
      <c r="J284" s="68" t="n">
        <f aca="false">I284/$J$1*$E$1</f>
        <v>417.41935483871</v>
      </c>
      <c r="K284" s="97" t="n">
        <v>15</v>
      </c>
      <c r="L284" s="69" t="n">
        <f aca="false">K284-J284</f>
        <v>-402.41935483871</v>
      </c>
      <c r="M284" s="69" t="n">
        <f aca="false">IFERROR((K284/J284%),"-")</f>
        <v>3.5935085007728</v>
      </c>
      <c r="N284" s="100" t="n">
        <v>20</v>
      </c>
      <c r="O284" s="98" t="str">
        <f aca="false">IF(F284&lt;=$P$2,"Nov","")</f>
        <v>Nov</v>
      </c>
      <c r="P284" s="97" t="n">
        <v>20</v>
      </c>
      <c r="Q284" s="100" t="n">
        <f aca="false">K284-P284</f>
        <v>-5</v>
      </c>
      <c r="R284" s="98" t="n">
        <f aca="false">IFERROR(IF(O284="Nov",(K284/P284-1)),0)</f>
        <v>-0.25</v>
      </c>
      <c r="S284" s="100" t="str">
        <f aca="false">IF(N284&gt;0,IF(O284="","-",IF(R284&lt;0%,"DEGROWTH","GROWTH")))</f>
        <v>DEGROWTH</v>
      </c>
      <c r="T284" s="101" t="n">
        <v>0</v>
      </c>
      <c r="U284" s="101" t="str">
        <f aca="false">IF(F284&lt;=$V$2,"Dec","")</f>
        <v>Dec</v>
      </c>
      <c r="V284" s="97" t="n">
        <v>0</v>
      </c>
      <c r="W284" s="104" t="n">
        <f aca="false">K284-V284</f>
        <v>15</v>
      </c>
      <c r="X284" s="103" t="n">
        <f aca="false">IFERROR(IF(U284="Dec",(K284/V284-1)),0)</f>
        <v>0</v>
      </c>
      <c r="Y284" s="106" t="b">
        <f aca="false">IF(T284&gt;0,IF(U284="","-",IF(X284&lt;0%,"DEGROWTH","GROWTH")))</f>
        <v>0</v>
      </c>
      <c r="Z284" s="24" t="n">
        <v>0</v>
      </c>
      <c r="AA284" s="24" t="n">
        <f aca="false">IF(H284&gt;0,1,0)</f>
        <v>0</v>
      </c>
      <c r="AB284" s="3" t="n">
        <v>1000000413</v>
      </c>
      <c r="AC284" s="3"/>
    </row>
    <row r="285" customFormat="false" ht="14.25" hidden="true" customHeight="true" outlineLevel="0" collapsed="false">
      <c r="A285" s="23" t="s">
        <v>133</v>
      </c>
      <c r="B285" s="65" t="s">
        <v>37</v>
      </c>
      <c r="C285" s="65" t="s">
        <v>1034</v>
      </c>
      <c r="D285" s="65" t="n">
        <v>1000000418</v>
      </c>
      <c r="E285" s="66" t="s">
        <v>1035</v>
      </c>
      <c r="F285" s="67" t="n">
        <v>39958</v>
      </c>
      <c r="G285" s="67" t="str">
        <f aca="false">IF(I285&gt;0,"Targeted Dealer","-")</f>
        <v>Targeted Dealer</v>
      </c>
      <c r="H285" s="67"/>
      <c r="I285" s="68" t="n">
        <v>130</v>
      </c>
      <c r="J285" s="68" t="n">
        <f aca="false">I285/$J$1*$E$1</f>
        <v>2713.22580645161</v>
      </c>
      <c r="K285" s="97" t="n">
        <v>160</v>
      </c>
      <c r="L285" s="69" t="n">
        <f aca="false">K285-J285</f>
        <v>-2553.22580645161</v>
      </c>
      <c r="M285" s="69" t="n">
        <f aca="false">IFERROR((K285/J285%),"-")</f>
        <v>5.89703959101177</v>
      </c>
      <c r="N285" s="100" t="n">
        <v>80</v>
      </c>
      <c r="O285" s="98" t="str">
        <f aca="false">IF(F285&lt;=$P$2,"Nov","")</f>
        <v>Nov</v>
      </c>
      <c r="P285" s="97" t="n">
        <v>80</v>
      </c>
      <c r="Q285" s="100" t="n">
        <f aca="false">K285-P285</f>
        <v>80</v>
      </c>
      <c r="R285" s="98" t="n">
        <f aca="false">IFERROR(IF(O285="Nov",(K285/P285-1)),0)</f>
        <v>1</v>
      </c>
      <c r="S285" s="100" t="str">
        <f aca="false">IF(N285&gt;0,IF(O285="","-",IF(R285&lt;0%,"DEGROWTH","GROWTH")))</f>
        <v>GROWTH</v>
      </c>
      <c r="T285" s="101" t="n">
        <v>115</v>
      </c>
      <c r="U285" s="101" t="str">
        <f aca="false">IF(F285&lt;=$V$2,"Dec","")</f>
        <v>Dec</v>
      </c>
      <c r="V285" s="97" t="n">
        <v>115</v>
      </c>
      <c r="W285" s="104" t="n">
        <f aca="false">K285-V285</f>
        <v>45</v>
      </c>
      <c r="X285" s="103" t="n">
        <f aca="false">IFERROR(IF(U285="Dec",(K285/V285-1)),0)</f>
        <v>0.391304347826087</v>
      </c>
      <c r="Y285" s="104" t="str">
        <f aca="false">IF(T285&gt;0,IF(U285="","-",IF(X285&lt;0%,"DEGROWTH","GROWTH")))</f>
        <v>GROWTH</v>
      </c>
      <c r="Z285" s="24" t="n">
        <v>0</v>
      </c>
      <c r="AA285" s="24" t="n">
        <f aca="false">IF(H285&gt;0,1,0)</f>
        <v>0</v>
      </c>
      <c r="AB285" s="3" t="n">
        <v>1000000418</v>
      </c>
      <c r="AC285" s="3"/>
    </row>
    <row r="286" customFormat="false" ht="14.25" hidden="true" customHeight="true" outlineLevel="0" collapsed="false">
      <c r="A286" s="23" t="s">
        <v>133</v>
      </c>
      <c r="B286" s="65" t="s">
        <v>37</v>
      </c>
      <c r="C286" s="65" t="s">
        <v>1036</v>
      </c>
      <c r="D286" s="65" t="n">
        <v>1000000404</v>
      </c>
      <c r="E286" s="66" t="s">
        <v>1037</v>
      </c>
      <c r="F286" s="67" t="n">
        <v>39963</v>
      </c>
      <c r="G286" s="67" t="str">
        <f aca="false">IF(I286&gt;0,"Targeted Dealer","-")</f>
        <v>Targeted Dealer</v>
      </c>
      <c r="H286" s="67"/>
      <c r="I286" s="68" t="n">
        <v>70</v>
      </c>
      <c r="J286" s="68" t="n">
        <f aca="false">I286/$J$1*$E$1</f>
        <v>1460.96774193548</v>
      </c>
      <c r="K286" s="97" t="n">
        <v>15</v>
      </c>
      <c r="L286" s="69" t="n">
        <f aca="false">K286-J286</f>
        <v>-1445.96774193548</v>
      </c>
      <c r="M286" s="69" t="n">
        <f aca="false">IFERROR((K286/J286%),"-")</f>
        <v>1.02671671450651</v>
      </c>
      <c r="N286" s="100" t="n">
        <v>65</v>
      </c>
      <c r="O286" s="98" t="str">
        <f aca="false">IF(F286&lt;=$P$2,"Nov","")</f>
        <v>Nov</v>
      </c>
      <c r="P286" s="97" t="n">
        <v>65</v>
      </c>
      <c r="Q286" s="100" t="n">
        <f aca="false">K286-P286</f>
        <v>-50</v>
      </c>
      <c r="R286" s="98" t="n">
        <f aca="false">IFERROR(IF(O286="Nov",(K286/P286-1)),0)</f>
        <v>-0.769230769230769</v>
      </c>
      <c r="S286" s="100" t="str">
        <f aca="false">IF(N286&gt;0,IF(O286="","-",IF(R286&lt;0%,"DEGROWTH","GROWTH")))</f>
        <v>DEGROWTH</v>
      </c>
      <c r="T286" s="101" t="n">
        <v>52</v>
      </c>
      <c r="U286" s="101" t="str">
        <f aca="false">IF(F286&lt;=$V$2,"Dec","")</f>
        <v>Dec</v>
      </c>
      <c r="V286" s="97" t="n">
        <v>52</v>
      </c>
      <c r="W286" s="104" t="n">
        <f aca="false">K286-V286</f>
        <v>-37</v>
      </c>
      <c r="X286" s="103" t="n">
        <f aca="false">IFERROR(IF(U286="Dec",(K286/V286-1)),0)</f>
        <v>-0.711538461538462</v>
      </c>
      <c r="Y286" s="104" t="str">
        <f aca="false">IF(T286&gt;0,IF(U286="","-",IF(X286&lt;0%,"DEGROWTH","GROWTH")))</f>
        <v>DEGROWTH</v>
      </c>
      <c r="Z286" s="24" t="n">
        <v>0</v>
      </c>
      <c r="AA286" s="24" t="n">
        <f aca="false">IF(H286&gt;0,1,0)</f>
        <v>0</v>
      </c>
      <c r="AB286" s="3" t="n">
        <v>1000000404</v>
      </c>
      <c r="AC286" s="3"/>
    </row>
    <row r="287" customFormat="false" ht="14.25" hidden="true" customHeight="true" outlineLevel="0" collapsed="false">
      <c r="A287" s="23" t="s">
        <v>133</v>
      </c>
      <c r="B287" s="65" t="s">
        <v>37</v>
      </c>
      <c r="C287" s="65" t="s">
        <v>1038</v>
      </c>
      <c r="D287" s="65" t="n">
        <v>1000000401</v>
      </c>
      <c r="E287" s="66" t="s">
        <v>1039</v>
      </c>
      <c r="F287" s="67" t="n">
        <v>40011</v>
      </c>
      <c r="G287" s="67" t="str">
        <f aca="false">IF(I287&gt;0,"Targeted Dealer","-")</f>
        <v>Targeted Dealer</v>
      </c>
      <c r="H287" s="67"/>
      <c r="I287" s="68" t="n">
        <v>300</v>
      </c>
      <c r="J287" s="68" t="n">
        <f aca="false">I287/$J$1*$E$1</f>
        <v>6261.29032258065</v>
      </c>
      <c r="K287" s="97" t="n">
        <v>256.75</v>
      </c>
      <c r="L287" s="69" t="n">
        <f aca="false">K287-J287</f>
        <v>-6004.54032258065</v>
      </c>
      <c r="M287" s="69" t="n">
        <f aca="false">IFERROR((K287/J287%),"-")</f>
        <v>4.10059247810407</v>
      </c>
      <c r="N287" s="100" t="n">
        <v>261</v>
      </c>
      <c r="O287" s="98" t="str">
        <f aca="false">IF(F287&lt;=$P$2,"Nov","")</f>
        <v>Nov</v>
      </c>
      <c r="P287" s="97" t="n">
        <v>261</v>
      </c>
      <c r="Q287" s="100" t="n">
        <f aca="false">K287-P287</f>
        <v>-4.25</v>
      </c>
      <c r="R287" s="98" t="n">
        <f aca="false">IFERROR(IF(O287="Nov",(K287/P287-1)),0)</f>
        <v>-0.0162835249042146</v>
      </c>
      <c r="S287" s="100" t="str">
        <f aca="false">IF(N287&gt;0,IF(O287="","-",IF(R287&lt;0%,"DEGROWTH","GROWTH")))</f>
        <v>DEGROWTH</v>
      </c>
      <c r="T287" s="101" t="n">
        <v>258</v>
      </c>
      <c r="U287" s="101" t="str">
        <f aca="false">IF(F287&lt;=$V$2,"Dec","")</f>
        <v>Dec</v>
      </c>
      <c r="V287" s="97" t="n">
        <v>258</v>
      </c>
      <c r="W287" s="104" t="n">
        <f aca="false">K287-V287</f>
        <v>-1.25</v>
      </c>
      <c r="X287" s="103" t="n">
        <f aca="false">IFERROR(IF(U287="Dec",(K287/V287-1)),0)</f>
        <v>-0.00484496124031009</v>
      </c>
      <c r="Y287" s="104" t="str">
        <f aca="false">IF(T287&gt;0,IF(U287="","-",IF(X287&lt;0%,"DEGROWTH","GROWTH")))</f>
        <v>DEGROWTH</v>
      </c>
      <c r="Z287" s="24" t="n">
        <v>0</v>
      </c>
      <c r="AA287" s="24" t="n">
        <f aca="false">IF(H287&gt;0,1,0)</f>
        <v>0</v>
      </c>
      <c r="AB287" s="3" t="n">
        <v>1000000401</v>
      </c>
      <c r="AC287" s="3"/>
    </row>
    <row r="288" customFormat="false" ht="14.25" hidden="true" customHeight="true" outlineLevel="0" collapsed="false">
      <c r="A288" s="23" t="s">
        <v>133</v>
      </c>
      <c r="B288" s="65" t="s">
        <v>37</v>
      </c>
      <c r="C288" s="65" t="s">
        <v>1040</v>
      </c>
      <c r="D288" s="65" t="n">
        <v>1000000407</v>
      </c>
      <c r="E288" s="66" t="s">
        <v>1041</v>
      </c>
      <c r="F288" s="67" t="n">
        <v>40176</v>
      </c>
      <c r="G288" s="67" t="str">
        <f aca="false">IF(I288&gt;0,"Targeted Dealer","-")</f>
        <v>Targeted Dealer</v>
      </c>
      <c r="H288" s="67"/>
      <c r="I288" s="68" t="n">
        <v>220</v>
      </c>
      <c r="J288" s="68" t="n">
        <f aca="false">I288/$J$1*$E$1</f>
        <v>4591.61290322581</v>
      </c>
      <c r="K288" s="97" t="n">
        <v>112.5</v>
      </c>
      <c r="L288" s="69" t="n">
        <f aca="false">K288-J288</f>
        <v>-4479.11290322581</v>
      </c>
      <c r="M288" s="69" t="n">
        <f aca="false">IFERROR((K288/J288%),"-")</f>
        <v>2.45011943234509</v>
      </c>
      <c r="N288" s="100" t="n">
        <v>139</v>
      </c>
      <c r="O288" s="98" t="str">
        <f aca="false">IF(F288&lt;=$P$2,"Nov","")</f>
        <v>Nov</v>
      </c>
      <c r="P288" s="97" t="n">
        <v>139</v>
      </c>
      <c r="Q288" s="100" t="n">
        <f aca="false">K288-P288</f>
        <v>-26.5</v>
      </c>
      <c r="R288" s="98" t="n">
        <f aca="false">IFERROR(IF(O288="Nov",(K288/P288-1)),0)</f>
        <v>-0.190647482014389</v>
      </c>
      <c r="S288" s="100" t="str">
        <f aca="false">IF(N288&gt;0,IF(O288="","-",IF(R288&lt;0%,"DEGROWTH","GROWTH")))</f>
        <v>DEGROWTH</v>
      </c>
      <c r="T288" s="101" t="n">
        <v>140.55</v>
      </c>
      <c r="U288" s="101" t="str">
        <f aca="false">IF(F288&lt;=$V$2,"Dec","")</f>
        <v>Dec</v>
      </c>
      <c r="V288" s="97" t="n">
        <v>140.55</v>
      </c>
      <c r="W288" s="104" t="n">
        <f aca="false">K288-V288</f>
        <v>-28.05</v>
      </c>
      <c r="X288" s="103" t="n">
        <f aca="false">IFERROR(IF(U288="Dec",(K288/V288-1)),0)</f>
        <v>-0.19957310565635</v>
      </c>
      <c r="Y288" s="104" t="str">
        <f aca="false">IF(T288&gt;0,IF(U288="","-",IF(X288&lt;0%,"DEGROWTH","GROWTH")))</f>
        <v>DEGROWTH</v>
      </c>
      <c r="Z288" s="24" t="n">
        <v>0</v>
      </c>
      <c r="AA288" s="24" t="n">
        <f aca="false">IF(H288&gt;0,1,0)</f>
        <v>0</v>
      </c>
      <c r="AB288" s="3" t="n">
        <v>1000000407</v>
      </c>
      <c r="AC288" s="3"/>
    </row>
    <row r="289" customFormat="false" ht="14.25" hidden="true" customHeight="true" outlineLevel="0" collapsed="false">
      <c r="A289" s="23" t="s">
        <v>133</v>
      </c>
      <c r="B289" s="65" t="s">
        <v>37</v>
      </c>
      <c r="C289" s="65" t="s">
        <v>1042</v>
      </c>
      <c r="D289" s="65" t="n">
        <v>1000000423</v>
      </c>
      <c r="E289" s="66" t="s">
        <v>1043</v>
      </c>
      <c r="F289" s="67" t="n">
        <v>40411</v>
      </c>
      <c r="G289" s="67" t="str">
        <f aca="false">IF(I289&gt;0,"Targeted Dealer","-")</f>
        <v>Targeted Dealer</v>
      </c>
      <c r="H289" s="67" t="s">
        <v>627</v>
      </c>
      <c r="I289" s="68" t="n">
        <v>50</v>
      </c>
      <c r="J289" s="68" t="n">
        <f aca="false">I289/$J$1*$E$1</f>
        <v>1043.54838709677</v>
      </c>
      <c r="K289" s="97" t="n">
        <v>45</v>
      </c>
      <c r="L289" s="69" t="n">
        <f aca="false">K289-J289</f>
        <v>-998.548387096774</v>
      </c>
      <c r="M289" s="69" t="n">
        <f aca="false">IFERROR((K289/J289%),"-")</f>
        <v>4.31221020092736</v>
      </c>
      <c r="N289" s="100" t="n">
        <v>55</v>
      </c>
      <c r="O289" s="98" t="str">
        <f aca="false">IF(F289&lt;=$P$2,"Nov","")</f>
        <v>Nov</v>
      </c>
      <c r="P289" s="97" t="n">
        <v>55</v>
      </c>
      <c r="Q289" s="100" t="n">
        <f aca="false">K289-P289</f>
        <v>-10</v>
      </c>
      <c r="R289" s="98" t="n">
        <f aca="false">IFERROR(IF(O289="Nov",(K289/P289-1)),0)</f>
        <v>-0.181818181818182</v>
      </c>
      <c r="S289" s="100" t="str">
        <f aca="false">IF(N289&gt;0,IF(O289="","-",IF(R289&lt;0%,"DEGROWTH","GROWTH")))</f>
        <v>DEGROWTH</v>
      </c>
      <c r="T289" s="101" t="n">
        <v>0</v>
      </c>
      <c r="U289" s="101" t="str">
        <f aca="false">IF(F289&lt;=$V$2,"Dec","")</f>
        <v>Dec</v>
      </c>
      <c r="V289" s="97" t="n">
        <v>0</v>
      </c>
      <c r="W289" s="104" t="n">
        <f aca="false">K289-V289</f>
        <v>45</v>
      </c>
      <c r="X289" s="103" t="n">
        <f aca="false">IFERROR(IF(U289="Dec",(K289/V289-1)),0)</f>
        <v>0</v>
      </c>
      <c r="Y289" s="106" t="b">
        <f aca="false">IF(T289&gt;0,IF(U289="","-",IF(X289&lt;0%,"DEGROWTH","GROWTH")))</f>
        <v>0</v>
      </c>
      <c r="Z289" s="24" t="n">
        <v>0</v>
      </c>
      <c r="AA289" s="24" t="n">
        <f aca="false">IF(H289&gt;0,1,0)</f>
        <v>1</v>
      </c>
      <c r="AB289" s="3" t="n">
        <v>1000000423</v>
      </c>
      <c r="AC289" s="3"/>
    </row>
    <row r="290" customFormat="false" ht="14.25" hidden="true" customHeight="true" outlineLevel="0" collapsed="false">
      <c r="A290" s="23" t="s">
        <v>133</v>
      </c>
      <c r="B290" s="65" t="s">
        <v>37</v>
      </c>
      <c r="C290" s="65" t="s">
        <v>3981</v>
      </c>
      <c r="D290" s="65" t="n">
        <v>1000000405</v>
      </c>
      <c r="E290" s="66" t="s">
        <v>3982</v>
      </c>
      <c r="F290" s="67" t="n">
        <v>41676</v>
      </c>
      <c r="G290" s="67" t="str">
        <f aca="false">IF(I290&gt;0,"Targeted Dealer","-")</f>
        <v>Targeted Dealer</v>
      </c>
      <c r="H290" s="67" t="s">
        <v>627</v>
      </c>
      <c r="I290" s="68" t="n">
        <v>80</v>
      </c>
      <c r="J290" s="68" t="n">
        <f aca="false">I290/$J$1*$E$1</f>
        <v>1669.67741935484</v>
      </c>
      <c r="K290" s="97" t="n">
        <v>140</v>
      </c>
      <c r="L290" s="69" t="n">
        <f aca="false">K290-J290</f>
        <v>-1529.67741935484</v>
      </c>
      <c r="M290" s="69" t="n">
        <f aca="false">IFERROR((K290/J290%),"-")</f>
        <v>8.38485316846986</v>
      </c>
      <c r="N290" s="100" t="n">
        <v>155</v>
      </c>
      <c r="O290" s="98" t="str">
        <f aca="false">IF(F290&lt;=$P$2,"Nov","")</f>
        <v>Nov</v>
      </c>
      <c r="P290" s="97" t="n">
        <v>155</v>
      </c>
      <c r="Q290" s="100" t="n">
        <f aca="false">K290-P290</f>
        <v>-15</v>
      </c>
      <c r="R290" s="98" t="n">
        <f aca="false">IFERROR(IF(O290="Nov",(K290/P290-1)),0)</f>
        <v>-0.0967741935483871</v>
      </c>
      <c r="S290" s="100" t="str">
        <f aca="false">IF(N290&gt;0,IF(O290="","-",IF(R290&lt;0%,"DEGROWTH","GROWTH")))</f>
        <v>DEGROWTH</v>
      </c>
      <c r="T290" s="101" t="n">
        <v>27.5</v>
      </c>
      <c r="U290" s="101" t="str">
        <f aca="false">IF(F290&lt;=$V$2,"Dec","")</f>
        <v>Dec</v>
      </c>
      <c r="V290" s="97" t="n">
        <v>27.5</v>
      </c>
      <c r="W290" s="104" t="n">
        <f aca="false">K290-V290</f>
        <v>112.5</v>
      </c>
      <c r="X290" s="103" t="n">
        <f aca="false">IFERROR(IF(U290="Dec",(K290/V290-1)),0)</f>
        <v>4.09090909090909</v>
      </c>
      <c r="Y290" s="104" t="str">
        <f aca="false">IF(T290&gt;0,IF(U290="","-",IF(X290&lt;0%,"DEGROWTH","GROWTH")))</f>
        <v>GROWTH</v>
      </c>
      <c r="Z290" s="24" t="n">
        <v>0</v>
      </c>
      <c r="AA290" s="24" t="n">
        <f aca="false">IF(H290&gt;0,1,0)</f>
        <v>1</v>
      </c>
      <c r="AB290" s="3" t="n">
        <v>1000000405</v>
      </c>
      <c r="AC290" s="3"/>
    </row>
    <row r="291" customFormat="false" ht="14.25" hidden="true" customHeight="true" outlineLevel="0" collapsed="false">
      <c r="A291" s="23" t="s">
        <v>133</v>
      </c>
      <c r="B291" s="65" t="s">
        <v>37</v>
      </c>
      <c r="C291" s="65" t="s">
        <v>1044</v>
      </c>
      <c r="D291" s="65" t="n">
        <v>1000000417</v>
      </c>
      <c r="E291" s="66" t="s">
        <v>1045</v>
      </c>
      <c r="F291" s="67" t="n">
        <v>41687</v>
      </c>
      <c r="G291" s="67" t="str">
        <f aca="false">IF(I291&gt;0,"Targeted Dealer","-")</f>
        <v>Targeted Dealer</v>
      </c>
      <c r="H291" s="67" t="s">
        <v>627</v>
      </c>
      <c r="I291" s="68" t="n">
        <v>600</v>
      </c>
      <c r="J291" s="68" t="n">
        <f aca="false">I291/$J$1*$E$1</f>
        <v>12522.5806451613</v>
      </c>
      <c r="K291" s="97" t="n">
        <v>615.2</v>
      </c>
      <c r="L291" s="69" t="n">
        <f aca="false">K291-J291</f>
        <v>-11907.3806451613</v>
      </c>
      <c r="M291" s="69" t="n">
        <f aca="false">IFERROR((K291/J291%),"-")</f>
        <v>4.91272539927872</v>
      </c>
      <c r="N291" s="100" t="n">
        <v>708</v>
      </c>
      <c r="O291" s="98" t="str">
        <f aca="false">IF(F291&lt;=$P$2,"Nov","")</f>
        <v>Nov</v>
      </c>
      <c r="P291" s="97" t="n">
        <v>708</v>
      </c>
      <c r="Q291" s="100" t="n">
        <f aca="false">K291-P291</f>
        <v>-92.8</v>
      </c>
      <c r="R291" s="98" t="n">
        <f aca="false">IFERROR(IF(O291="Nov",(K291/P291-1)),0)</f>
        <v>-0.131073446327684</v>
      </c>
      <c r="S291" s="100" t="str">
        <f aca="false">IF(N291&gt;0,IF(O291="","-",IF(R291&lt;0%,"DEGROWTH","GROWTH")))</f>
        <v>DEGROWTH</v>
      </c>
      <c r="T291" s="101" t="n">
        <v>508</v>
      </c>
      <c r="U291" s="101" t="str">
        <f aca="false">IF(F291&lt;=$V$2,"Dec","")</f>
        <v>Dec</v>
      </c>
      <c r="V291" s="97" t="n">
        <v>508</v>
      </c>
      <c r="W291" s="104" t="n">
        <f aca="false">K291-V291</f>
        <v>107.2</v>
      </c>
      <c r="X291" s="103" t="n">
        <f aca="false">IFERROR(IF(U291="Dec",(K291/V291-1)),0)</f>
        <v>0.211023622047244</v>
      </c>
      <c r="Y291" s="104" t="str">
        <f aca="false">IF(T291&gt;0,IF(U291="","-",IF(X291&lt;0%,"DEGROWTH","GROWTH")))</f>
        <v>GROWTH</v>
      </c>
      <c r="Z291" s="24" t="n">
        <v>0</v>
      </c>
      <c r="AA291" s="24" t="n">
        <f aca="false">IF(H291&gt;0,1,0)</f>
        <v>1</v>
      </c>
      <c r="AB291" s="3" t="n">
        <v>1000000417</v>
      </c>
      <c r="AC291" s="3"/>
    </row>
    <row r="292" customFormat="false" ht="14.25" hidden="true" customHeight="true" outlineLevel="0" collapsed="false">
      <c r="A292" s="23" t="s">
        <v>133</v>
      </c>
      <c r="B292" s="65" t="s">
        <v>37</v>
      </c>
      <c r="C292" s="65" t="s">
        <v>4204</v>
      </c>
      <c r="D292" s="65" t="n">
        <v>1000000409</v>
      </c>
      <c r="E292" s="66" t="s">
        <v>4205</v>
      </c>
      <c r="F292" s="67" t="n">
        <v>41740</v>
      </c>
      <c r="G292" s="67" t="str">
        <f aca="false">IF(I292&gt;0,"Targeted Dealer","-")</f>
        <v>Targeted Dealer</v>
      </c>
      <c r="H292" s="67"/>
      <c r="I292" s="68" t="n">
        <v>20</v>
      </c>
      <c r="J292" s="68" t="n">
        <f aca="false">I292/$J$1*$E$1</f>
        <v>417.41935483871</v>
      </c>
      <c r="K292" s="97" t="n">
        <v>0</v>
      </c>
      <c r="L292" s="69" t="n">
        <f aca="false">K292-J292</f>
        <v>-417.41935483871</v>
      </c>
      <c r="M292" s="69" t="n">
        <f aca="false">IFERROR((K292/J292%),"-")</f>
        <v>0</v>
      </c>
      <c r="N292" s="100" t="n">
        <v>0</v>
      </c>
      <c r="O292" s="98" t="str">
        <f aca="false">IF(F292&lt;=$P$2,"Nov","")</f>
        <v>Nov</v>
      </c>
      <c r="P292" s="97" t="n">
        <v>0</v>
      </c>
      <c r="Q292" s="100" t="n">
        <f aca="false">K292-P292</f>
        <v>0</v>
      </c>
      <c r="R292" s="98" t="n">
        <f aca="false">IFERROR(IF(O292="Nov",(K292/P292-1)),0)</f>
        <v>0</v>
      </c>
      <c r="S292" s="105" t="b">
        <f aca="false">IF(N292&gt;0,IF(O292="","-",IF(R292&lt;0%,"DEGROWTH","GROWTH")))</f>
        <v>0</v>
      </c>
      <c r="T292" s="101" t="n">
        <v>0</v>
      </c>
      <c r="U292" s="101" t="str">
        <f aca="false">IF(F292&lt;=$V$2,"Dec","")</f>
        <v>Dec</v>
      </c>
      <c r="V292" s="97" t="n">
        <v>0</v>
      </c>
      <c r="W292" s="104" t="n">
        <f aca="false">K292-V292</f>
        <v>0</v>
      </c>
      <c r="X292" s="103" t="n">
        <f aca="false">IFERROR(IF(U292="Dec",(K292/V292-1)),0)</f>
        <v>0</v>
      </c>
      <c r="Y292" s="106" t="b">
        <f aca="false">IF(T292&gt;0,IF(U292="","-",IF(X292&lt;0%,"DEGROWTH","GROWTH")))</f>
        <v>0</v>
      </c>
      <c r="Z292" s="24" t="n">
        <v>1</v>
      </c>
      <c r="AA292" s="24" t="n">
        <f aca="false">IF(H292&gt;0,1,0)</f>
        <v>0</v>
      </c>
      <c r="AB292" s="3" t="n">
        <v>1000000409</v>
      </c>
      <c r="AC292" s="3"/>
    </row>
    <row r="293" customFormat="false" ht="14.25" hidden="true" customHeight="true" outlineLevel="0" collapsed="false">
      <c r="A293" s="23" t="s">
        <v>133</v>
      </c>
      <c r="B293" s="65" t="s">
        <v>37</v>
      </c>
      <c r="C293" s="65" t="s">
        <v>598</v>
      </c>
      <c r="D293" s="65" t="n">
        <v>1000000399</v>
      </c>
      <c r="E293" s="66" t="s">
        <v>599</v>
      </c>
      <c r="F293" s="67" t="n">
        <v>41920</v>
      </c>
      <c r="G293" s="67" t="str">
        <f aca="false">IF(I293&gt;0,"Targeted Dealer","-")</f>
        <v>Targeted Dealer</v>
      </c>
      <c r="H293" s="67" t="s">
        <v>627</v>
      </c>
      <c r="I293" s="68" t="n">
        <v>40</v>
      </c>
      <c r="J293" s="68" t="n">
        <f aca="false">I293/$J$1*$E$1</f>
        <v>834.838709677419</v>
      </c>
      <c r="K293" s="97" t="n">
        <v>0</v>
      </c>
      <c r="L293" s="69" t="n">
        <f aca="false">K293-J293</f>
        <v>-834.838709677419</v>
      </c>
      <c r="M293" s="69" t="n">
        <f aca="false">IFERROR((K293/J293%),"-")</f>
        <v>0</v>
      </c>
      <c r="N293" s="100" t="n">
        <v>40</v>
      </c>
      <c r="O293" s="98" t="str">
        <f aca="false">IF(F293&lt;=$P$2,"Nov","")</f>
        <v>Nov</v>
      </c>
      <c r="P293" s="97" t="n">
        <v>40</v>
      </c>
      <c r="Q293" s="100" t="n">
        <f aca="false">K293-P293</f>
        <v>-40</v>
      </c>
      <c r="R293" s="98" t="n">
        <f aca="false">IFERROR(IF(O293="Nov",(K293/P293-1)),0)</f>
        <v>-1</v>
      </c>
      <c r="S293" s="100" t="str">
        <f aca="false">IF(N293&gt;0,IF(O293="","-",IF(R293&lt;0%,"DEGROWTH","GROWTH")))</f>
        <v>DEGROWTH</v>
      </c>
      <c r="T293" s="101" t="n">
        <v>0</v>
      </c>
      <c r="U293" s="101" t="str">
        <f aca="false">IF(F293&lt;=$V$2,"Dec","")</f>
        <v>Dec</v>
      </c>
      <c r="V293" s="97" t="n">
        <v>0</v>
      </c>
      <c r="W293" s="104" t="n">
        <f aca="false">K293-V293</f>
        <v>0</v>
      </c>
      <c r="X293" s="103" t="n">
        <f aca="false">IFERROR(IF(U293="Dec",(K293/V293-1)),0)</f>
        <v>0</v>
      </c>
      <c r="Y293" s="106" t="b">
        <f aca="false">IF(T293&gt;0,IF(U293="","-",IF(X293&lt;0%,"DEGROWTH","GROWTH")))</f>
        <v>0</v>
      </c>
      <c r="Z293" s="24" t="n">
        <v>1</v>
      </c>
      <c r="AA293" s="24" t="n">
        <f aca="false">IF(H293&gt;0,1,0)</f>
        <v>1</v>
      </c>
      <c r="AB293" s="3" t="n">
        <v>1000000399</v>
      </c>
      <c r="AC293" s="3"/>
    </row>
    <row r="294" customFormat="false" ht="14.25" hidden="true" customHeight="true" outlineLevel="0" collapsed="false">
      <c r="A294" s="23" t="s">
        <v>133</v>
      </c>
      <c r="B294" s="65" t="s">
        <v>37</v>
      </c>
      <c r="C294" s="65" t="s">
        <v>1046</v>
      </c>
      <c r="D294" s="65" t="n">
        <v>1000000397</v>
      </c>
      <c r="E294" s="66" t="s">
        <v>1047</v>
      </c>
      <c r="F294" s="67" t="n">
        <v>42081</v>
      </c>
      <c r="G294" s="67" t="str">
        <f aca="false">IF(I294&gt;0,"Targeted Dealer","-")</f>
        <v>Targeted Dealer</v>
      </c>
      <c r="H294" s="67"/>
      <c r="I294" s="68" t="n">
        <v>50</v>
      </c>
      <c r="J294" s="68" t="n">
        <f aca="false">I294/$J$1*$E$1</f>
        <v>1043.54838709677</v>
      </c>
      <c r="K294" s="97" t="n">
        <v>25</v>
      </c>
      <c r="L294" s="69" t="n">
        <f aca="false">K294-J294</f>
        <v>-1018.54838709677</v>
      </c>
      <c r="M294" s="69" t="n">
        <f aca="false">IFERROR((K294/J294%),"-")</f>
        <v>2.39567233384853</v>
      </c>
      <c r="N294" s="100" t="n">
        <v>25</v>
      </c>
      <c r="O294" s="98" t="str">
        <f aca="false">IF(F294&lt;=$P$2,"Nov","")</f>
        <v>Nov</v>
      </c>
      <c r="P294" s="97" t="n">
        <v>25</v>
      </c>
      <c r="Q294" s="100" t="n">
        <f aca="false">K294-P294</f>
        <v>0</v>
      </c>
      <c r="R294" s="98" t="n">
        <f aca="false">IFERROR(IF(O294="Nov",(K294/P294-1)),0)</f>
        <v>0</v>
      </c>
      <c r="S294" s="100" t="str">
        <f aca="false">IF(N294&gt;0,IF(O294="","-",IF(R294&lt;0%,"DEGROWTH","GROWTH")))</f>
        <v>GROWTH</v>
      </c>
      <c r="T294" s="101" t="n">
        <v>0</v>
      </c>
      <c r="U294" s="101" t="str">
        <f aca="false">IF(F294&lt;=$V$2,"Dec","")</f>
        <v>Dec</v>
      </c>
      <c r="V294" s="97" t="n">
        <v>0</v>
      </c>
      <c r="W294" s="104" t="n">
        <f aca="false">K294-V294</f>
        <v>25</v>
      </c>
      <c r="X294" s="103" t="n">
        <f aca="false">IFERROR(IF(U294="Dec",(K294/V294-1)),0)</f>
        <v>0</v>
      </c>
      <c r="Y294" s="106" t="b">
        <f aca="false">IF(T294&gt;0,IF(U294="","-",IF(X294&lt;0%,"DEGROWTH","GROWTH")))</f>
        <v>0</v>
      </c>
      <c r="Z294" s="24" t="n">
        <v>0</v>
      </c>
      <c r="AA294" s="24" t="n">
        <f aca="false">IF(H294&gt;0,1,0)</f>
        <v>0</v>
      </c>
      <c r="AB294" s="3" t="n">
        <v>1000000397</v>
      </c>
      <c r="AC294" s="3"/>
    </row>
    <row r="295" customFormat="false" ht="14.25" hidden="true" customHeight="true" outlineLevel="0" collapsed="false">
      <c r="A295" s="23" t="s">
        <v>133</v>
      </c>
      <c r="B295" s="65" t="s">
        <v>37</v>
      </c>
      <c r="C295" s="65" t="s">
        <v>3310</v>
      </c>
      <c r="D295" s="65" t="n">
        <v>1000000406</v>
      </c>
      <c r="E295" s="66" t="s">
        <v>2310</v>
      </c>
      <c r="F295" s="67" t="n">
        <v>42233</v>
      </c>
      <c r="G295" s="67" t="str">
        <f aca="false">IF(I295&gt;0,"Targeted Dealer","-")</f>
        <v>Targeted Dealer</v>
      </c>
      <c r="H295" s="67"/>
      <c r="I295" s="68" t="n">
        <v>20</v>
      </c>
      <c r="J295" s="68" t="n">
        <f aca="false">I295/$J$1*$E$1</f>
        <v>417.41935483871</v>
      </c>
      <c r="K295" s="97" t="n">
        <v>0</v>
      </c>
      <c r="L295" s="69" t="n">
        <f aca="false">K295-J295</f>
        <v>-417.41935483871</v>
      </c>
      <c r="M295" s="69" t="n">
        <f aca="false">IFERROR((K295/J295%),"-")</f>
        <v>0</v>
      </c>
      <c r="N295" s="100" t="n">
        <v>0</v>
      </c>
      <c r="O295" s="98" t="str">
        <f aca="false">IF(F295&lt;=$P$2,"Nov","")</f>
        <v>Nov</v>
      </c>
      <c r="P295" s="97" t="n">
        <v>0</v>
      </c>
      <c r="Q295" s="100" t="n">
        <f aca="false">K295-P295</f>
        <v>0</v>
      </c>
      <c r="R295" s="98" t="n">
        <f aca="false">IFERROR(IF(O295="Nov",(K295/P295-1)),0)</f>
        <v>0</v>
      </c>
      <c r="S295" s="105" t="b">
        <f aca="false">IF(N295&gt;0,IF(O295="","-",IF(R295&lt;0%,"DEGROWTH","GROWTH")))</f>
        <v>0</v>
      </c>
      <c r="T295" s="101" t="n">
        <v>20</v>
      </c>
      <c r="U295" s="101" t="str">
        <f aca="false">IF(F295&lt;=$V$2,"Dec","")</f>
        <v>Dec</v>
      </c>
      <c r="V295" s="97" t="n">
        <v>20</v>
      </c>
      <c r="W295" s="104" t="n">
        <f aca="false">K295-V295</f>
        <v>-20</v>
      </c>
      <c r="X295" s="103" t="n">
        <f aca="false">IFERROR(IF(U295="Dec",(K295/V295-1)),0)</f>
        <v>-1</v>
      </c>
      <c r="Y295" s="104" t="str">
        <f aca="false">IF(T295&gt;0,IF(U295="","-",IF(X295&lt;0%,"DEGROWTH","GROWTH")))</f>
        <v>DEGROWTH</v>
      </c>
      <c r="Z295" s="24" t="n">
        <v>1</v>
      </c>
      <c r="AA295" s="24" t="n">
        <f aca="false">IF(H295&gt;0,1,0)</f>
        <v>0</v>
      </c>
      <c r="AB295" s="3" t="n">
        <v>1000000406</v>
      </c>
      <c r="AC295" s="3"/>
    </row>
    <row r="296" customFormat="false" ht="14.25" hidden="true" customHeight="true" outlineLevel="0" collapsed="false">
      <c r="A296" s="23" t="s">
        <v>133</v>
      </c>
      <c r="B296" s="65" t="s">
        <v>37</v>
      </c>
      <c r="C296" s="65" t="s">
        <v>1048</v>
      </c>
      <c r="D296" s="65" t="n">
        <v>1000000395</v>
      </c>
      <c r="E296" s="66" t="s">
        <v>1049</v>
      </c>
      <c r="F296" s="67" t="n">
        <v>42405</v>
      </c>
      <c r="G296" s="67" t="str">
        <f aca="false">IF(I296&gt;0,"Targeted Dealer","-")</f>
        <v>Targeted Dealer</v>
      </c>
      <c r="H296" s="67" t="s">
        <v>627</v>
      </c>
      <c r="I296" s="68" t="n">
        <v>340</v>
      </c>
      <c r="J296" s="68" t="n">
        <f aca="false">I296/$J$1*$E$1</f>
        <v>7096.12903225806</v>
      </c>
      <c r="K296" s="97" t="n">
        <v>363</v>
      </c>
      <c r="L296" s="69" t="n">
        <f aca="false">K296-J296</f>
        <v>-6733.12903225806</v>
      </c>
      <c r="M296" s="69" t="n">
        <f aca="false">IFERROR((K296/J296%),"-")</f>
        <v>5.11546504227657</v>
      </c>
      <c r="N296" s="100" t="n">
        <v>436</v>
      </c>
      <c r="O296" s="98" t="str">
        <f aca="false">IF(F296&lt;=$P$2,"Nov","")</f>
        <v>Nov</v>
      </c>
      <c r="P296" s="97" t="n">
        <v>436</v>
      </c>
      <c r="Q296" s="100" t="n">
        <f aca="false">K296-P296</f>
        <v>-73</v>
      </c>
      <c r="R296" s="98" t="n">
        <f aca="false">IFERROR(IF(O296="Nov",(K296/P296-1)),0)</f>
        <v>-0.167431192660551</v>
      </c>
      <c r="S296" s="100" t="str">
        <f aca="false">IF(N296&gt;0,IF(O296="","-",IF(R296&lt;0%,"DEGROWTH","GROWTH")))</f>
        <v>DEGROWTH</v>
      </c>
      <c r="T296" s="101" t="n">
        <v>92</v>
      </c>
      <c r="U296" s="101" t="str">
        <f aca="false">IF(F296&lt;=$V$2,"Dec","")</f>
        <v>Dec</v>
      </c>
      <c r="V296" s="97" t="n">
        <v>92</v>
      </c>
      <c r="W296" s="104" t="n">
        <f aca="false">K296-V296</f>
        <v>271</v>
      </c>
      <c r="X296" s="103" t="n">
        <f aca="false">IFERROR(IF(U296="Dec",(K296/V296-1)),0)</f>
        <v>2.94565217391304</v>
      </c>
      <c r="Y296" s="104" t="str">
        <f aca="false">IF(T296&gt;0,IF(U296="","-",IF(X296&lt;0%,"DEGROWTH","GROWTH")))</f>
        <v>GROWTH</v>
      </c>
      <c r="Z296" s="24" t="n">
        <v>0</v>
      </c>
      <c r="AA296" s="24" t="n">
        <f aca="false">IF(H296&gt;0,1,0)</f>
        <v>1</v>
      </c>
      <c r="AB296" s="3" t="n">
        <v>1000000395</v>
      </c>
      <c r="AC296" s="3"/>
    </row>
    <row r="297" customFormat="false" ht="14.25" hidden="true" customHeight="true" outlineLevel="0" collapsed="false">
      <c r="A297" s="23" t="s">
        <v>133</v>
      </c>
      <c r="B297" s="65" t="s">
        <v>37</v>
      </c>
      <c r="C297" s="65" t="s">
        <v>1050</v>
      </c>
      <c r="D297" s="65" t="n">
        <v>1000000416</v>
      </c>
      <c r="E297" s="66" t="s">
        <v>1051</v>
      </c>
      <c r="F297" s="67" t="n">
        <v>42445</v>
      </c>
      <c r="G297" s="67" t="str">
        <f aca="false">IF(I297&gt;0,"Targeted Dealer","-")</f>
        <v>Targeted Dealer</v>
      </c>
      <c r="H297" s="67"/>
      <c r="I297" s="68" t="n">
        <v>80</v>
      </c>
      <c r="J297" s="68" t="n">
        <f aca="false">I297/$J$1*$E$1</f>
        <v>1669.67741935484</v>
      </c>
      <c r="K297" s="97" t="n">
        <v>83.15</v>
      </c>
      <c r="L297" s="69" t="n">
        <f aca="false">K297-J297</f>
        <v>-1586.52741935484</v>
      </c>
      <c r="M297" s="69" t="n">
        <f aca="false">IFERROR((K297/J297%),"-")</f>
        <v>4.98000386398764</v>
      </c>
      <c r="N297" s="100" t="n">
        <v>100</v>
      </c>
      <c r="O297" s="98" t="str">
        <f aca="false">IF(F297&lt;=$P$2,"Nov","")</f>
        <v>Nov</v>
      </c>
      <c r="P297" s="97" t="n">
        <v>100</v>
      </c>
      <c r="Q297" s="100" t="n">
        <f aca="false">K297-P297</f>
        <v>-16.85</v>
      </c>
      <c r="R297" s="98" t="n">
        <f aca="false">IFERROR(IF(O297="Nov",(K297/P297-1)),0)</f>
        <v>-0.1685</v>
      </c>
      <c r="S297" s="100" t="str">
        <f aca="false">IF(N297&gt;0,IF(O297="","-",IF(R297&lt;0%,"DEGROWTH","GROWTH")))</f>
        <v>DEGROWTH</v>
      </c>
      <c r="T297" s="101" t="n">
        <v>71.5</v>
      </c>
      <c r="U297" s="101" t="str">
        <f aca="false">IF(F297&lt;=$V$2,"Dec","")</f>
        <v>Dec</v>
      </c>
      <c r="V297" s="97" t="n">
        <v>71.5</v>
      </c>
      <c r="W297" s="104" t="n">
        <f aca="false">K297-V297</f>
        <v>11.65</v>
      </c>
      <c r="X297" s="103" t="n">
        <f aca="false">IFERROR(IF(U297="Dec",(K297/V297-1)),0)</f>
        <v>0.162937062937063</v>
      </c>
      <c r="Y297" s="104" t="str">
        <f aca="false">IF(T297&gt;0,IF(U297="","-",IF(X297&lt;0%,"DEGROWTH","GROWTH")))</f>
        <v>GROWTH</v>
      </c>
      <c r="Z297" s="24" t="n">
        <v>0</v>
      </c>
      <c r="AA297" s="24" t="n">
        <f aca="false">IF(H297&gt;0,1,0)</f>
        <v>0</v>
      </c>
      <c r="AB297" s="3" t="n">
        <v>1000000416</v>
      </c>
      <c r="AC297" s="3"/>
    </row>
    <row r="298" customFormat="false" ht="14.25" hidden="true" customHeight="true" outlineLevel="0" collapsed="false">
      <c r="A298" s="23" t="s">
        <v>133</v>
      </c>
      <c r="B298" s="65" t="s">
        <v>37</v>
      </c>
      <c r="C298" s="65" t="s">
        <v>1052</v>
      </c>
      <c r="D298" s="65" t="n">
        <v>1000000415</v>
      </c>
      <c r="E298" s="66" t="s">
        <v>1053</v>
      </c>
      <c r="F298" s="67" t="n">
        <v>42465</v>
      </c>
      <c r="G298" s="67" t="str">
        <f aca="false">IF(I298&gt;0,"Targeted Dealer","-")</f>
        <v>Targeted Dealer</v>
      </c>
      <c r="H298" s="67" t="s">
        <v>627</v>
      </c>
      <c r="I298" s="68" t="n">
        <v>520</v>
      </c>
      <c r="J298" s="68" t="n">
        <f aca="false">I298/$J$1*$E$1</f>
        <v>10852.9032258065</v>
      </c>
      <c r="K298" s="97" t="n">
        <v>539.5</v>
      </c>
      <c r="L298" s="69" t="n">
        <f aca="false">K298-J298</f>
        <v>-10313.4032258065</v>
      </c>
      <c r="M298" s="69" t="n">
        <f aca="false">IFERROR((K298/J298%),"-")</f>
        <v>4.9710200927357</v>
      </c>
      <c r="N298" s="100" t="n">
        <v>514</v>
      </c>
      <c r="O298" s="98" t="str">
        <f aca="false">IF(F298&lt;=$P$2,"Nov","")</f>
        <v>Nov</v>
      </c>
      <c r="P298" s="97" t="n">
        <v>514</v>
      </c>
      <c r="Q298" s="100" t="n">
        <f aca="false">K298-P298</f>
        <v>25.5</v>
      </c>
      <c r="R298" s="98" t="n">
        <f aca="false">IFERROR(IF(O298="Nov",(K298/P298-1)),0)</f>
        <v>0.0496108949416343</v>
      </c>
      <c r="S298" s="100" t="str">
        <f aca="false">IF(N298&gt;0,IF(O298="","-",IF(R298&lt;0%,"DEGROWTH","GROWTH")))</f>
        <v>GROWTH</v>
      </c>
      <c r="T298" s="101" t="n">
        <v>466.5</v>
      </c>
      <c r="U298" s="101" t="str">
        <f aca="false">IF(F298&lt;=$V$2,"Dec","")</f>
        <v>Dec</v>
      </c>
      <c r="V298" s="97" t="n">
        <v>466.5</v>
      </c>
      <c r="W298" s="104" t="n">
        <f aca="false">K298-V298</f>
        <v>73</v>
      </c>
      <c r="X298" s="103" t="n">
        <f aca="false">IFERROR(IF(U298="Dec",(K298/V298-1)),0)</f>
        <v>0.156484458735263</v>
      </c>
      <c r="Y298" s="104" t="str">
        <f aca="false">IF(T298&gt;0,IF(U298="","-",IF(X298&lt;0%,"DEGROWTH","GROWTH")))</f>
        <v>GROWTH</v>
      </c>
      <c r="Z298" s="24" t="n">
        <v>0</v>
      </c>
      <c r="AA298" s="24" t="n">
        <f aca="false">IF(H298&gt;0,1,0)</f>
        <v>1</v>
      </c>
      <c r="AB298" s="3" t="n">
        <v>1000000415</v>
      </c>
      <c r="AC298" s="3"/>
    </row>
    <row r="299" customFormat="false" ht="14.25" hidden="true" customHeight="true" outlineLevel="0" collapsed="false">
      <c r="A299" s="23" t="s">
        <v>133</v>
      </c>
      <c r="B299" s="65" t="s">
        <v>37</v>
      </c>
      <c r="C299" s="65" t="s">
        <v>1054</v>
      </c>
      <c r="D299" s="65" t="n">
        <v>1000000393</v>
      </c>
      <c r="E299" s="66" t="s">
        <v>1055</v>
      </c>
      <c r="F299" s="67" t="n">
        <v>42528</v>
      </c>
      <c r="G299" s="67" t="str">
        <f aca="false">IF(I299&gt;0,"Targeted Dealer","-")</f>
        <v>Targeted Dealer</v>
      </c>
      <c r="H299" s="67" t="s">
        <v>627</v>
      </c>
      <c r="I299" s="68" t="n">
        <v>80</v>
      </c>
      <c r="J299" s="68" t="n">
        <f aca="false">I299/$J$1*$E$1</f>
        <v>1669.67741935484</v>
      </c>
      <c r="K299" s="97" t="n">
        <v>65</v>
      </c>
      <c r="L299" s="69" t="n">
        <f aca="false">K299-J299</f>
        <v>-1604.67741935484</v>
      </c>
      <c r="M299" s="69" t="n">
        <f aca="false">IFERROR((K299/J299%),"-")</f>
        <v>3.89296754250386</v>
      </c>
      <c r="N299" s="100" t="n">
        <v>68</v>
      </c>
      <c r="O299" s="98" t="str">
        <f aca="false">IF(F299&lt;=$P$2,"Nov","")</f>
        <v>Nov</v>
      </c>
      <c r="P299" s="97" t="n">
        <v>68</v>
      </c>
      <c r="Q299" s="100" t="n">
        <f aca="false">K299-P299</f>
        <v>-3</v>
      </c>
      <c r="R299" s="98" t="n">
        <f aca="false">IFERROR(IF(O299="Nov",(K299/P299-1)),0)</f>
        <v>-0.0441176470588235</v>
      </c>
      <c r="S299" s="100" t="str">
        <f aca="false">IF(N299&gt;0,IF(O299="","-",IF(R299&lt;0%,"DEGROWTH","GROWTH")))</f>
        <v>DEGROWTH</v>
      </c>
      <c r="T299" s="101" t="n">
        <v>70</v>
      </c>
      <c r="U299" s="101" t="str">
        <f aca="false">IF(F299&lt;=$V$2,"Dec","")</f>
        <v>Dec</v>
      </c>
      <c r="V299" s="97" t="n">
        <v>70</v>
      </c>
      <c r="W299" s="104" t="n">
        <f aca="false">K299-V299</f>
        <v>-5</v>
      </c>
      <c r="X299" s="103" t="n">
        <f aca="false">IFERROR(IF(U299="Dec",(K299/V299-1)),0)</f>
        <v>-0.0714285714285714</v>
      </c>
      <c r="Y299" s="104" t="str">
        <f aca="false">IF(T299&gt;0,IF(U299="","-",IF(X299&lt;0%,"DEGROWTH","GROWTH")))</f>
        <v>DEGROWTH</v>
      </c>
      <c r="Z299" s="24" t="n">
        <v>0</v>
      </c>
      <c r="AA299" s="24" t="n">
        <f aca="false">IF(H299&gt;0,1,0)</f>
        <v>1</v>
      </c>
      <c r="AB299" s="3" t="n">
        <v>1000000393</v>
      </c>
      <c r="AC299" s="3"/>
    </row>
    <row r="300" customFormat="false" ht="14.25" hidden="true" customHeight="true" outlineLevel="0" collapsed="false">
      <c r="A300" s="23" t="s">
        <v>133</v>
      </c>
      <c r="B300" s="65" t="s">
        <v>37</v>
      </c>
      <c r="C300" s="65" t="s">
        <v>1056</v>
      </c>
      <c r="D300" s="65" t="n">
        <v>1000000414</v>
      </c>
      <c r="E300" s="66" t="s">
        <v>1057</v>
      </c>
      <c r="F300" s="67" t="n">
        <v>42606</v>
      </c>
      <c r="G300" s="67" t="str">
        <f aca="false">IF(I300&gt;0,"Targeted Dealer","-")</f>
        <v>Targeted Dealer</v>
      </c>
      <c r="H300" s="67" t="s">
        <v>627</v>
      </c>
      <c r="I300" s="68" t="n">
        <v>50</v>
      </c>
      <c r="J300" s="68" t="n">
        <f aca="false">I300/$J$1*$E$1</f>
        <v>1043.54838709677</v>
      </c>
      <c r="K300" s="97" t="n">
        <v>10</v>
      </c>
      <c r="L300" s="69" t="n">
        <f aca="false">K300-J300</f>
        <v>-1033.54838709677</v>
      </c>
      <c r="M300" s="69" t="n">
        <f aca="false">IFERROR((K300/J300%),"-")</f>
        <v>0.958268933539413</v>
      </c>
      <c r="N300" s="100" t="n">
        <v>2.5</v>
      </c>
      <c r="O300" s="98" t="str">
        <f aca="false">IF(F300&lt;=$P$2,"Nov","")</f>
        <v>Nov</v>
      </c>
      <c r="P300" s="97" t="n">
        <v>2.5</v>
      </c>
      <c r="Q300" s="100" t="n">
        <f aca="false">K300-P300</f>
        <v>7.5</v>
      </c>
      <c r="R300" s="98" t="n">
        <f aca="false">IFERROR(IF(O300="Nov",(K300/P300-1)),0)</f>
        <v>3</v>
      </c>
      <c r="S300" s="100" t="str">
        <f aca="false">IF(N300&gt;0,IF(O300="","-",IF(R300&lt;0%,"DEGROWTH","GROWTH")))</f>
        <v>GROWTH</v>
      </c>
      <c r="T300" s="101" t="n">
        <v>30</v>
      </c>
      <c r="U300" s="101" t="str">
        <f aca="false">IF(F300&lt;=$V$2,"Dec","")</f>
        <v>Dec</v>
      </c>
      <c r="V300" s="97" t="n">
        <v>30</v>
      </c>
      <c r="W300" s="104" t="n">
        <f aca="false">K300-V300</f>
        <v>-20</v>
      </c>
      <c r="X300" s="103" t="n">
        <f aca="false">IFERROR(IF(U300="Dec",(K300/V300-1)),0)</f>
        <v>-0.666666666666667</v>
      </c>
      <c r="Y300" s="104" t="str">
        <f aca="false">IF(T300&gt;0,IF(U300="","-",IF(X300&lt;0%,"DEGROWTH","GROWTH")))</f>
        <v>DEGROWTH</v>
      </c>
      <c r="Z300" s="24" t="n">
        <v>0</v>
      </c>
      <c r="AA300" s="24" t="n">
        <f aca="false">IF(H300&gt;0,1,0)</f>
        <v>1</v>
      </c>
      <c r="AB300" s="3" t="n">
        <v>1000000414</v>
      </c>
      <c r="AC300" s="3"/>
    </row>
    <row r="301" customFormat="false" ht="14.25" hidden="true" customHeight="true" outlineLevel="0" collapsed="false">
      <c r="A301" s="23" t="s">
        <v>133</v>
      </c>
      <c r="B301" s="65" t="s">
        <v>37</v>
      </c>
      <c r="C301" s="65" t="s">
        <v>3905</v>
      </c>
      <c r="D301" s="65" t="n">
        <v>1000000391</v>
      </c>
      <c r="E301" s="66" t="s">
        <v>3906</v>
      </c>
      <c r="F301" s="67" t="n">
        <v>42697</v>
      </c>
      <c r="G301" s="67" t="str">
        <f aca="false">IF(I301&gt;0,"Targeted Dealer","-")</f>
        <v>Targeted Dealer</v>
      </c>
      <c r="H301" s="67"/>
      <c r="I301" s="68" t="n">
        <v>30</v>
      </c>
      <c r="J301" s="68" t="n">
        <f aca="false">I301/$J$1*$E$1</f>
        <v>626.129032258065</v>
      </c>
      <c r="K301" s="97" t="n">
        <v>0</v>
      </c>
      <c r="L301" s="69" t="n">
        <f aca="false">K301-J301</f>
        <v>-626.129032258065</v>
      </c>
      <c r="M301" s="69" t="n">
        <f aca="false">IFERROR((K301/J301%),"-")</f>
        <v>0</v>
      </c>
      <c r="N301" s="100" t="n">
        <v>20.1</v>
      </c>
      <c r="O301" s="98" t="str">
        <f aca="false">IF(F301&lt;=$P$2,"Nov","")</f>
        <v>Nov</v>
      </c>
      <c r="P301" s="97" t="n">
        <v>20.1</v>
      </c>
      <c r="Q301" s="100" t="n">
        <f aca="false">K301-P301</f>
        <v>-20.1</v>
      </c>
      <c r="R301" s="98" t="n">
        <f aca="false">IFERROR(IF(O301="Nov",(K301/P301-1)),0)</f>
        <v>-1</v>
      </c>
      <c r="S301" s="100" t="str">
        <f aca="false">IF(N301&gt;0,IF(O301="","-",IF(R301&lt;0%,"DEGROWTH","GROWTH")))</f>
        <v>DEGROWTH</v>
      </c>
      <c r="T301" s="101" t="n">
        <v>8</v>
      </c>
      <c r="U301" s="101" t="str">
        <f aca="false">IF(F301&lt;=$V$2,"Dec","")</f>
        <v>Dec</v>
      </c>
      <c r="V301" s="97" t="n">
        <v>8</v>
      </c>
      <c r="W301" s="104" t="n">
        <f aca="false">K301-V301</f>
        <v>-8</v>
      </c>
      <c r="X301" s="103" t="n">
        <f aca="false">IFERROR(IF(U301="Dec",(K301/V301-1)),0)</f>
        <v>-1</v>
      </c>
      <c r="Y301" s="104" t="str">
        <f aca="false">IF(T301&gt;0,IF(U301="","-",IF(X301&lt;0%,"DEGROWTH","GROWTH")))</f>
        <v>DEGROWTH</v>
      </c>
      <c r="Z301" s="24" t="n">
        <v>1</v>
      </c>
      <c r="AA301" s="24" t="n">
        <f aca="false">IF(H301&gt;0,1,0)</f>
        <v>0</v>
      </c>
      <c r="AB301" s="3" t="n">
        <v>1000000391</v>
      </c>
      <c r="AC301" s="3"/>
    </row>
    <row r="302" customFormat="false" ht="14.25" hidden="true" customHeight="true" outlineLevel="0" collapsed="false">
      <c r="A302" s="23" t="s">
        <v>133</v>
      </c>
      <c r="B302" s="65" t="s">
        <v>37</v>
      </c>
      <c r="C302" s="65" t="s">
        <v>1058</v>
      </c>
      <c r="D302" s="65" t="n">
        <v>1000000422</v>
      </c>
      <c r="E302" s="66" t="s">
        <v>1059</v>
      </c>
      <c r="F302" s="67" t="n">
        <v>42725</v>
      </c>
      <c r="G302" s="67" t="str">
        <f aca="false">IF(I302&gt;0,"Targeted Dealer","-")</f>
        <v>Targeted Dealer</v>
      </c>
      <c r="H302" s="67"/>
      <c r="I302" s="68" t="n">
        <v>1000</v>
      </c>
      <c r="J302" s="68" t="n">
        <f aca="false">I302/$J$1*$E$1</f>
        <v>20870.9677419355</v>
      </c>
      <c r="K302" s="97" t="n">
        <v>1030.5</v>
      </c>
      <c r="L302" s="69" t="n">
        <f aca="false">K302-J302</f>
        <v>-19840.4677419355</v>
      </c>
      <c r="M302" s="69" t="n">
        <f aca="false">IFERROR((K302/J302%),"-")</f>
        <v>4.93748068006182</v>
      </c>
      <c r="N302" s="100" t="n">
        <v>1183</v>
      </c>
      <c r="O302" s="98" t="str">
        <f aca="false">IF(F302&lt;=$P$2,"Nov","")</f>
        <v>Nov</v>
      </c>
      <c r="P302" s="97" t="n">
        <v>1183</v>
      </c>
      <c r="Q302" s="100" t="n">
        <f aca="false">K302-P302</f>
        <v>-152.5</v>
      </c>
      <c r="R302" s="98" t="n">
        <f aca="false">IFERROR(IF(O302="Nov",(K302/P302-1)),0)</f>
        <v>-0.128909551986475</v>
      </c>
      <c r="S302" s="100" t="str">
        <f aca="false">IF(N302&gt;0,IF(O302="","-",IF(R302&lt;0%,"DEGROWTH","GROWTH")))</f>
        <v>DEGROWTH</v>
      </c>
      <c r="T302" s="101" t="n">
        <v>902.5</v>
      </c>
      <c r="U302" s="101" t="str">
        <f aca="false">IF(F302&lt;=$V$2,"Dec","")</f>
        <v>Dec</v>
      </c>
      <c r="V302" s="97" t="n">
        <v>902.5</v>
      </c>
      <c r="W302" s="104" t="n">
        <f aca="false">K302-V302</f>
        <v>128</v>
      </c>
      <c r="X302" s="103" t="n">
        <f aca="false">IFERROR(IF(U302="Dec",(K302/V302-1)),0)</f>
        <v>0.141828254847646</v>
      </c>
      <c r="Y302" s="104" t="str">
        <f aca="false">IF(T302&gt;0,IF(U302="","-",IF(X302&lt;0%,"DEGROWTH","GROWTH")))</f>
        <v>GROWTH</v>
      </c>
      <c r="Z302" s="24" t="n">
        <v>0</v>
      </c>
      <c r="AA302" s="24" t="n">
        <f aca="false">IF(H302&gt;0,1,0)</f>
        <v>0</v>
      </c>
      <c r="AB302" s="3" t="n">
        <v>1000000422</v>
      </c>
      <c r="AC302" s="3"/>
    </row>
    <row r="303" customFormat="false" ht="14.25" hidden="true" customHeight="true" outlineLevel="0" collapsed="false">
      <c r="A303" s="23" t="s">
        <v>133</v>
      </c>
      <c r="B303" s="65" t="s">
        <v>37</v>
      </c>
      <c r="C303" s="65" t="s">
        <v>1060</v>
      </c>
      <c r="D303" s="65" t="n">
        <v>1000000400</v>
      </c>
      <c r="E303" s="66" t="s">
        <v>1061</v>
      </c>
      <c r="F303" s="67" t="n">
        <v>43216</v>
      </c>
      <c r="G303" s="67" t="str">
        <f aca="false">IF(I303&gt;0,"Targeted Dealer","-")</f>
        <v>Targeted Dealer</v>
      </c>
      <c r="H303" s="67" t="s">
        <v>627</v>
      </c>
      <c r="I303" s="68" t="n">
        <v>50</v>
      </c>
      <c r="J303" s="68" t="n">
        <f aca="false">I303/$J$1*$E$1</f>
        <v>1043.54838709677</v>
      </c>
      <c r="K303" s="97" t="n">
        <v>25</v>
      </c>
      <c r="L303" s="69" t="n">
        <f aca="false">K303-J303</f>
        <v>-1018.54838709677</v>
      </c>
      <c r="M303" s="69" t="n">
        <f aca="false">IFERROR((K303/J303%),"-")</f>
        <v>2.39567233384853</v>
      </c>
      <c r="N303" s="100" t="n">
        <v>20</v>
      </c>
      <c r="O303" s="98" t="str">
        <f aca="false">IF(F303&lt;=$P$2,"Nov","")</f>
        <v>Nov</v>
      </c>
      <c r="P303" s="97" t="n">
        <v>20</v>
      </c>
      <c r="Q303" s="100" t="n">
        <f aca="false">K303-P303</f>
        <v>5</v>
      </c>
      <c r="R303" s="98" t="n">
        <f aca="false">IFERROR(IF(O303="Nov",(K303/P303-1)),0)</f>
        <v>0.25</v>
      </c>
      <c r="S303" s="100" t="str">
        <f aca="false">IF(N303&gt;0,IF(O303="","-",IF(R303&lt;0%,"DEGROWTH","GROWTH")))</f>
        <v>GROWTH</v>
      </c>
      <c r="T303" s="101" t="n">
        <v>40</v>
      </c>
      <c r="U303" s="101" t="str">
        <f aca="false">IF(F303&lt;=$V$2,"Dec","")</f>
        <v>Dec</v>
      </c>
      <c r="V303" s="97" t="n">
        <v>40</v>
      </c>
      <c r="W303" s="104" t="n">
        <f aca="false">K303-V303</f>
        <v>-15</v>
      </c>
      <c r="X303" s="103" t="n">
        <f aca="false">IFERROR(IF(U303="Dec",(K303/V303-1)),0)</f>
        <v>-0.375</v>
      </c>
      <c r="Y303" s="104" t="str">
        <f aca="false">IF(T303&gt;0,IF(U303="","-",IF(X303&lt;0%,"DEGROWTH","GROWTH")))</f>
        <v>DEGROWTH</v>
      </c>
      <c r="Z303" s="24" t="n">
        <v>0</v>
      </c>
      <c r="AA303" s="24" t="n">
        <f aca="false">IF(H303&gt;0,1,0)</f>
        <v>1</v>
      </c>
      <c r="AB303" s="3" t="n">
        <v>1000000400</v>
      </c>
      <c r="AC303" s="3"/>
    </row>
    <row r="304" customFormat="false" ht="14.25" hidden="true" customHeight="true" outlineLevel="0" collapsed="false">
      <c r="A304" s="23" t="s">
        <v>133</v>
      </c>
      <c r="B304" s="65" t="s">
        <v>37</v>
      </c>
      <c r="C304" s="65" t="s">
        <v>1062</v>
      </c>
      <c r="D304" s="65" t="n">
        <v>1000000398</v>
      </c>
      <c r="E304" s="66" t="s">
        <v>1063</v>
      </c>
      <c r="F304" s="67" t="n">
        <v>43389</v>
      </c>
      <c r="G304" s="67" t="str">
        <f aca="false">IF(I304&gt;0,"Targeted Dealer","-")</f>
        <v>Targeted Dealer</v>
      </c>
      <c r="H304" s="67" t="s">
        <v>627</v>
      </c>
      <c r="I304" s="68" t="n">
        <v>400</v>
      </c>
      <c r="J304" s="68" t="n">
        <f aca="false">I304/$J$1*$E$1</f>
        <v>8348.38709677419</v>
      </c>
      <c r="K304" s="97" t="n">
        <v>480</v>
      </c>
      <c r="L304" s="69" t="n">
        <f aca="false">K304-J304</f>
        <v>-7868.38709677419</v>
      </c>
      <c r="M304" s="69" t="n">
        <f aca="false">IFERROR((K304/J304%),"-")</f>
        <v>5.74961360123648</v>
      </c>
      <c r="N304" s="100" t="n">
        <v>440</v>
      </c>
      <c r="O304" s="98" t="str">
        <f aca="false">IF(F304&lt;=$P$2,"Nov","")</f>
        <v>Nov</v>
      </c>
      <c r="P304" s="97" t="n">
        <v>440</v>
      </c>
      <c r="Q304" s="100" t="n">
        <f aca="false">K304-P304</f>
        <v>40</v>
      </c>
      <c r="R304" s="98" t="n">
        <f aca="false">IFERROR(IF(O304="Nov",(K304/P304-1)),0)</f>
        <v>0.0909090909090908</v>
      </c>
      <c r="S304" s="100" t="str">
        <f aca="false">IF(N304&gt;0,IF(O304="","-",IF(R304&lt;0%,"DEGROWTH","GROWTH")))</f>
        <v>GROWTH</v>
      </c>
      <c r="T304" s="101" t="n">
        <v>340</v>
      </c>
      <c r="U304" s="101" t="str">
        <f aca="false">IF(F304&lt;=$V$2,"Dec","")</f>
        <v>Dec</v>
      </c>
      <c r="V304" s="97" t="n">
        <v>340</v>
      </c>
      <c r="W304" s="104" t="n">
        <f aca="false">K304-V304</f>
        <v>140</v>
      </c>
      <c r="X304" s="103" t="n">
        <f aca="false">IFERROR(IF(U304="Dec",(K304/V304-1)),0)</f>
        <v>0.411764705882353</v>
      </c>
      <c r="Y304" s="104" t="str">
        <f aca="false">IF(T304&gt;0,IF(U304="","-",IF(X304&lt;0%,"DEGROWTH","GROWTH")))</f>
        <v>GROWTH</v>
      </c>
      <c r="Z304" s="24" t="n">
        <v>0</v>
      </c>
      <c r="AA304" s="24" t="n">
        <f aca="false">IF(H304&gt;0,1,0)</f>
        <v>1</v>
      </c>
      <c r="AB304" s="3" t="n">
        <v>1000000398</v>
      </c>
      <c r="AC304" s="3"/>
    </row>
    <row r="305" customFormat="false" ht="14.25" hidden="true" customHeight="true" outlineLevel="0" collapsed="false">
      <c r="A305" s="23" t="s">
        <v>133</v>
      </c>
      <c r="B305" s="65" t="s">
        <v>37</v>
      </c>
      <c r="C305" s="65" t="s">
        <v>1064</v>
      </c>
      <c r="D305" s="65" t="n">
        <v>1000000901</v>
      </c>
      <c r="E305" s="66" t="s">
        <v>1065</v>
      </c>
      <c r="F305" s="67" t="n">
        <v>43776</v>
      </c>
      <c r="G305" s="67" t="str">
        <f aca="false">IF(I305&gt;0,"Targeted Dealer","-")</f>
        <v>Targeted Dealer</v>
      </c>
      <c r="H305" s="67" t="s">
        <v>627</v>
      </c>
      <c r="I305" s="68" t="n">
        <v>550</v>
      </c>
      <c r="J305" s="68" t="n">
        <f aca="false">I305/$J$1*$E$1</f>
        <v>11479.0322580645</v>
      </c>
      <c r="K305" s="97" t="n">
        <v>563.85</v>
      </c>
      <c r="L305" s="69" t="n">
        <f aca="false">K305-J305</f>
        <v>-10915.1822580645</v>
      </c>
      <c r="M305" s="69" t="n">
        <f aca="false">IFERROR((K305/J305%),"-")</f>
        <v>4.91199943796544</v>
      </c>
      <c r="N305" s="100" t="n">
        <v>693.35</v>
      </c>
      <c r="O305" s="98" t="str">
        <f aca="false">IF(F305&lt;=$P$2,"Nov","")</f>
        <v>Nov</v>
      </c>
      <c r="P305" s="97" t="n">
        <v>693.35</v>
      </c>
      <c r="Q305" s="100" t="n">
        <f aca="false">K305-P305</f>
        <v>-129.5</v>
      </c>
      <c r="R305" s="98" t="n">
        <f aca="false">IFERROR(IF(O305="Nov",(K305/P305-1)),0)</f>
        <v>-0.186774356385664</v>
      </c>
      <c r="S305" s="100" t="str">
        <f aca="false">IF(N305&gt;0,IF(O305="","-",IF(R305&lt;0%,"DEGROWTH","GROWTH")))</f>
        <v>DEGROWTH</v>
      </c>
      <c r="T305" s="101" t="n">
        <v>401.75</v>
      </c>
      <c r="U305" s="101" t="str">
        <f aca="false">IF(F305&lt;=$V$2,"Dec","")</f>
        <v>Dec</v>
      </c>
      <c r="V305" s="97" t="n">
        <v>401.75</v>
      </c>
      <c r="W305" s="104" t="n">
        <f aca="false">K305-V305</f>
        <v>162.1</v>
      </c>
      <c r="X305" s="103" t="n">
        <f aca="false">IFERROR(IF(U305="Dec",(K305/V305-1)),0)</f>
        <v>0.403484754200373</v>
      </c>
      <c r="Y305" s="104" t="str">
        <f aca="false">IF(T305&gt;0,IF(U305="","-",IF(X305&lt;0%,"DEGROWTH","GROWTH")))</f>
        <v>GROWTH</v>
      </c>
      <c r="Z305" s="24" t="n">
        <v>0</v>
      </c>
      <c r="AA305" s="24" t="n">
        <f aca="false">IF(H305&gt;0,1,0)</f>
        <v>1</v>
      </c>
      <c r="AB305" s="3" t="n">
        <v>1000000901</v>
      </c>
      <c r="AC305" s="3"/>
    </row>
    <row r="306" customFormat="false" ht="14.25" hidden="true" customHeight="true" outlineLevel="0" collapsed="false">
      <c r="A306" s="23" t="s">
        <v>133</v>
      </c>
      <c r="B306" s="65" t="s">
        <v>37</v>
      </c>
      <c r="C306" s="65" t="s">
        <v>1066</v>
      </c>
      <c r="D306" s="65" t="n">
        <v>1000000894</v>
      </c>
      <c r="E306" s="66" t="s">
        <v>1067</v>
      </c>
      <c r="F306" s="67" t="n">
        <v>43788</v>
      </c>
      <c r="G306" s="67" t="str">
        <f aca="false">IF(I306&gt;0,"Targeted Dealer","-")</f>
        <v>Targeted Dealer</v>
      </c>
      <c r="H306" s="67"/>
      <c r="I306" s="68" t="n">
        <v>40</v>
      </c>
      <c r="J306" s="68" t="n">
        <f aca="false">I306/$J$1*$E$1</f>
        <v>834.838709677419</v>
      </c>
      <c r="K306" s="97" t="n">
        <v>45</v>
      </c>
      <c r="L306" s="69" t="n">
        <f aca="false">K306-J306</f>
        <v>-789.838709677419</v>
      </c>
      <c r="M306" s="69" t="n">
        <f aca="false">IFERROR((K306/J306%),"-")</f>
        <v>5.3902627511592</v>
      </c>
      <c r="N306" s="100" t="n">
        <v>46.5</v>
      </c>
      <c r="O306" s="98" t="str">
        <f aca="false">IF(F306&lt;=$P$2,"Nov","")</f>
        <v>Nov</v>
      </c>
      <c r="P306" s="97" t="n">
        <v>46.5</v>
      </c>
      <c r="Q306" s="100" t="n">
        <f aca="false">K306-P306</f>
        <v>-1.5</v>
      </c>
      <c r="R306" s="98" t="n">
        <f aca="false">IFERROR(IF(O306="Nov",(K306/P306-1)),0)</f>
        <v>-0.032258064516129</v>
      </c>
      <c r="S306" s="100" t="str">
        <f aca="false">IF(N306&gt;0,IF(O306="","-",IF(R306&lt;0%,"DEGROWTH","GROWTH")))</f>
        <v>DEGROWTH</v>
      </c>
      <c r="T306" s="101" t="n">
        <v>15</v>
      </c>
      <c r="U306" s="101" t="str">
        <f aca="false">IF(F306&lt;=$V$2,"Dec","")</f>
        <v>Dec</v>
      </c>
      <c r="V306" s="97" t="n">
        <v>15</v>
      </c>
      <c r="W306" s="104" t="n">
        <f aca="false">K306-V306</f>
        <v>30</v>
      </c>
      <c r="X306" s="103" t="n">
        <f aca="false">IFERROR(IF(U306="Dec",(K306/V306-1)),0)</f>
        <v>2</v>
      </c>
      <c r="Y306" s="104" t="str">
        <f aca="false">IF(T306&gt;0,IF(U306="","-",IF(X306&lt;0%,"DEGROWTH","GROWTH")))</f>
        <v>GROWTH</v>
      </c>
      <c r="Z306" s="24" t="n">
        <v>0</v>
      </c>
      <c r="AA306" s="24" t="n">
        <f aca="false">IF(H306&gt;0,1,0)</f>
        <v>0</v>
      </c>
      <c r="AB306" s="3" t="n">
        <v>1000000894</v>
      </c>
      <c r="AC306" s="3"/>
    </row>
    <row r="307" customFormat="false" ht="14.25" hidden="true" customHeight="true" outlineLevel="0" collapsed="false">
      <c r="A307" s="23" t="s">
        <v>133</v>
      </c>
      <c r="B307" s="65" t="s">
        <v>37</v>
      </c>
      <c r="C307" s="65" t="s">
        <v>198</v>
      </c>
      <c r="D307" s="65" t="n">
        <v>1000000389</v>
      </c>
      <c r="E307" s="66" t="s">
        <v>199</v>
      </c>
      <c r="F307" s="67" t="n">
        <v>43980</v>
      </c>
      <c r="G307" s="67" t="str">
        <f aca="false">IF(I307&gt;0,"Targeted Dealer","-")</f>
        <v>Targeted Dealer</v>
      </c>
      <c r="H307" s="67"/>
      <c r="I307" s="68" t="n">
        <v>30</v>
      </c>
      <c r="J307" s="68" t="n">
        <f aca="false">I307/$J$1*$E$1</f>
        <v>626.129032258065</v>
      </c>
      <c r="K307" s="97" t="n">
        <v>30</v>
      </c>
      <c r="L307" s="69" t="n">
        <f aca="false">K307-J307</f>
        <v>-596.129032258065</v>
      </c>
      <c r="M307" s="69" t="n">
        <f aca="false">IFERROR((K307/J307%),"-")</f>
        <v>4.79134466769706</v>
      </c>
      <c r="N307" s="100" t="n">
        <v>25</v>
      </c>
      <c r="O307" s="98" t="str">
        <f aca="false">IF(F307&lt;=$P$2,"Nov","")</f>
        <v>Nov</v>
      </c>
      <c r="P307" s="97" t="n">
        <v>25</v>
      </c>
      <c r="Q307" s="100" t="n">
        <f aca="false">K307-P307</f>
        <v>5</v>
      </c>
      <c r="R307" s="98" t="n">
        <f aca="false">IFERROR(IF(O307="Nov",(K307/P307-1)),0)</f>
        <v>0.2</v>
      </c>
      <c r="S307" s="100" t="str">
        <f aca="false">IF(N307&gt;0,IF(O307="","-",IF(R307&lt;0%,"DEGROWTH","GROWTH")))</f>
        <v>GROWTH</v>
      </c>
      <c r="T307" s="101" t="n">
        <v>0</v>
      </c>
      <c r="U307" s="101" t="str">
        <f aca="false">IF(F307&lt;=$V$2,"Dec","")</f>
        <v>Dec</v>
      </c>
      <c r="V307" s="97" t="n">
        <v>0</v>
      </c>
      <c r="W307" s="104" t="n">
        <f aca="false">K307-V307</f>
        <v>30</v>
      </c>
      <c r="X307" s="103" t="n">
        <f aca="false">IFERROR(IF(U307="Dec",(K307/V307-1)),0)</f>
        <v>0</v>
      </c>
      <c r="Y307" s="106" t="b">
        <f aca="false">IF(T307&gt;0,IF(U307="","-",IF(X307&lt;0%,"DEGROWTH","GROWTH")))</f>
        <v>0</v>
      </c>
      <c r="Z307" s="24" t="n">
        <v>0</v>
      </c>
      <c r="AA307" s="24" t="n">
        <f aca="false">IF(H307&gt;0,1,0)</f>
        <v>0</v>
      </c>
      <c r="AB307" s="3" t="n">
        <v>1000000389</v>
      </c>
      <c r="AC307" s="3"/>
    </row>
    <row r="308" customFormat="false" ht="14.25" hidden="true" customHeight="true" outlineLevel="0" collapsed="false">
      <c r="A308" s="23" t="s">
        <v>133</v>
      </c>
      <c r="B308" s="65" t="s">
        <v>37</v>
      </c>
      <c r="C308" s="65" t="s">
        <v>1068</v>
      </c>
      <c r="D308" s="65" t="n">
        <v>1000000893</v>
      </c>
      <c r="E308" s="66" t="s">
        <v>1069</v>
      </c>
      <c r="F308" s="67" t="n">
        <v>43987</v>
      </c>
      <c r="G308" s="67" t="str">
        <f aca="false">IF(I308&gt;0,"Targeted Dealer","-")</f>
        <v>Targeted Dealer</v>
      </c>
      <c r="H308" s="67"/>
      <c r="I308" s="68" t="n">
        <v>75</v>
      </c>
      <c r="J308" s="68" t="n">
        <f aca="false">I308/$J$1*$E$1</f>
        <v>1565.32258064516</v>
      </c>
      <c r="K308" s="97" t="n">
        <v>25</v>
      </c>
      <c r="L308" s="69" t="n">
        <f aca="false">K308-J308</f>
        <v>-1540.32258064516</v>
      </c>
      <c r="M308" s="69" t="n">
        <f aca="false">IFERROR((K308/J308%),"-")</f>
        <v>1.59711488923235</v>
      </c>
      <c r="N308" s="100" t="n">
        <v>60</v>
      </c>
      <c r="O308" s="98" t="str">
        <f aca="false">IF(F308&lt;=$P$2,"Nov","")</f>
        <v>Nov</v>
      </c>
      <c r="P308" s="97" t="n">
        <v>60</v>
      </c>
      <c r="Q308" s="100" t="n">
        <f aca="false">K308-P308</f>
        <v>-35</v>
      </c>
      <c r="R308" s="98" t="n">
        <f aca="false">IFERROR(IF(O308="Nov",(K308/P308-1)),0)</f>
        <v>-0.583333333333333</v>
      </c>
      <c r="S308" s="100" t="str">
        <f aca="false">IF(N308&gt;0,IF(O308="","-",IF(R308&lt;0%,"DEGROWTH","GROWTH")))</f>
        <v>DEGROWTH</v>
      </c>
      <c r="T308" s="101" t="n">
        <v>65</v>
      </c>
      <c r="U308" s="101" t="str">
        <f aca="false">IF(F308&lt;=$V$2,"Dec","")</f>
        <v>Dec</v>
      </c>
      <c r="V308" s="97" t="n">
        <v>65</v>
      </c>
      <c r="W308" s="104" t="n">
        <f aca="false">K308-V308</f>
        <v>-40</v>
      </c>
      <c r="X308" s="103" t="n">
        <f aca="false">IFERROR(IF(U308="Dec",(K308/V308-1)),0)</f>
        <v>-0.615384615384615</v>
      </c>
      <c r="Y308" s="104" t="str">
        <f aca="false">IF(T308&gt;0,IF(U308="","-",IF(X308&lt;0%,"DEGROWTH","GROWTH")))</f>
        <v>DEGROWTH</v>
      </c>
      <c r="Z308" s="24" t="n">
        <v>0</v>
      </c>
      <c r="AA308" s="24" t="n">
        <f aca="false">IF(H308&gt;0,1,0)</f>
        <v>0</v>
      </c>
      <c r="AB308" s="3" t="n">
        <v>1000000893</v>
      </c>
      <c r="AC308" s="3"/>
    </row>
    <row r="309" customFormat="false" ht="14.25" hidden="true" customHeight="true" outlineLevel="0" collapsed="false">
      <c r="A309" s="23" t="s">
        <v>133</v>
      </c>
      <c r="B309" s="65" t="s">
        <v>37</v>
      </c>
      <c r="C309" s="65" t="s">
        <v>1070</v>
      </c>
      <c r="D309" s="65" t="n">
        <v>1000000890</v>
      </c>
      <c r="E309" s="66" t="s">
        <v>1071</v>
      </c>
      <c r="F309" s="67" t="n">
        <v>44068</v>
      </c>
      <c r="G309" s="67" t="str">
        <f aca="false">IF(I309&gt;0,"Targeted Dealer","-")</f>
        <v>Targeted Dealer</v>
      </c>
      <c r="H309" s="67" t="s">
        <v>627</v>
      </c>
      <c r="I309" s="68" t="n">
        <v>50</v>
      </c>
      <c r="J309" s="68" t="n">
        <f aca="false">I309/$J$1*$E$1</f>
        <v>1043.54838709677</v>
      </c>
      <c r="K309" s="97" t="n">
        <v>33.75</v>
      </c>
      <c r="L309" s="69" t="n">
        <f aca="false">K309-J309</f>
        <v>-1009.79838709677</v>
      </c>
      <c r="M309" s="69" t="n">
        <f aca="false">IFERROR((K309/J309%),"-")</f>
        <v>3.23415765069552</v>
      </c>
      <c r="N309" s="100" t="n">
        <v>25</v>
      </c>
      <c r="O309" s="98" t="str">
        <f aca="false">IF(F309&lt;=$P$2,"Nov","")</f>
        <v>Nov</v>
      </c>
      <c r="P309" s="97" t="n">
        <v>25</v>
      </c>
      <c r="Q309" s="100" t="n">
        <f aca="false">K309-P309</f>
        <v>8.75</v>
      </c>
      <c r="R309" s="98" t="n">
        <f aca="false">IFERROR(IF(O309="Nov",(K309/P309-1)),0)</f>
        <v>0.35</v>
      </c>
      <c r="S309" s="100" t="str">
        <f aca="false">IF(N309&gt;0,IF(O309="","-",IF(R309&lt;0%,"DEGROWTH","GROWTH")))</f>
        <v>GROWTH</v>
      </c>
      <c r="T309" s="101" t="n">
        <v>40</v>
      </c>
      <c r="U309" s="101" t="str">
        <f aca="false">IF(F309&lt;=$V$2,"Dec","")</f>
        <v>Dec</v>
      </c>
      <c r="V309" s="97" t="n">
        <v>40</v>
      </c>
      <c r="W309" s="104" t="n">
        <f aca="false">K309-V309</f>
        <v>-6.25</v>
      </c>
      <c r="X309" s="103" t="n">
        <f aca="false">IFERROR(IF(U309="Dec",(K309/V309-1)),0)</f>
        <v>-0.15625</v>
      </c>
      <c r="Y309" s="104" t="str">
        <f aca="false">IF(T309&gt;0,IF(U309="","-",IF(X309&lt;0%,"DEGROWTH","GROWTH")))</f>
        <v>DEGROWTH</v>
      </c>
      <c r="Z309" s="24" t="n">
        <v>0</v>
      </c>
      <c r="AA309" s="24" t="n">
        <f aca="false">IF(H309&gt;0,1,0)</f>
        <v>1</v>
      </c>
      <c r="AB309" s="3" t="n">
        <v>1000000890</v>
      </c>
      <c r="AC309" s="3"/>
    </row>
    <row r="310" customFormat="false" ht="14.25" hidden="true" customHeight="true" outlineLevel="0" collapsed="false">
      <c r="A310" s="23" t="s">
        <v>133</v>
      </c>
      <c r="B310" s="65" t="s">
        <v>37</v>
      </c>
      <c r="C310" s="65" t="s">
        <v>1072</v>
      </c>
      <c r="D310" s="65" t="n">
        <v>1000000895</v>
      </c>
      <c r="E310" s="66" t="s">
        <v>1073</v>
      </c>
      <c r="F310" s="67" t="n">
        <v>44110</v>
      </c>
      <c r="G310" s="67" t="str">
        <f aca="false">IF(I310&gt;0,"Targeted Dealer","-")</f>
        <v>Targeted Dealer</v>
      </c>
      <c r="H310" s="67"/>
      <c r="I310" s="68" t="n">
        <v>50</v>
      </c>
      <c r="J310" s="68" t="n">
        <f aca="false">I310/$J$1*$E$1</f>
        <v>1043.54838709677</v>
      </c>
      <c r="K310" s="97" t="n">
        <v>25</v>
      </c>
      <c r="L310" s="69" t="n">
        <f aca="false">K310-J310</f>
        <v>-1018.54838709677</v>
      </c>
      <c r="M310" s="69" t="n">
        <f aca="false">IFERROR((K310/J310%),"-")</f>
        <v>2.39567233384853</v>
      </c>
      <c r="N310" s="100" t="n">
        <v>0</v>
      </c>
      <c r="O310" s="98" t="str">
        <f aca="false">IF(F310&lt;=$P$2,"Nov","")</f>
        <v>Nov</v>
      </c>
      <c r="P310" s="97" t="n">
        <v>0</v>
      </c>
      <c r="Q310" s="100" t="n">
        <f aca="false">K310-P310</f>
        <v>25</v>
      </c>
      <c r="R310" s="98" t="n">
        <f aca="false">IFERROR(IF(O310="Nov",(K310/P310-1)),0)</f>
        <v>0</v>
      </c>
      <c r="S310" s="105" t="b">
        <f aca="false">IF(N310&gt;0,IF(O310="","-",IF(R310&lt;0%,"DEGROWTH","GROWTH")))</f>
        <v>0</v>
      </c>
      <c r="T310" s="101" t="n">
        <v>10</v>
      </c>
      <c r="U310" s="101" t="str">
        <f aca="false">IF(F310&lt;=$V$2,"Dec","")</f>
        <v>Dec</v>
      </c>
      <c r="V310" s="97" t="n">
        <v>10</v>
      </c>
      <c r="W310" s="104" t="n">
        <f aca="false">K310-V310</f>
        <v>15</v>
      </c>
      <c r="X310" s="103" t="n">
        <f aca="false">IFERROR(IF(U310="Dec",(K310/V310-1)),0)</f>
        <v>1.5</v>
      </c>
      <c r="Y310" s="104" t="str">
        <f aca="false">IF(T310&gt;0,IF(U310="","-",IF(X310&lt;0%,"DEGROWTH","GROWTH")))</f>
        <v>GROWTH</v>
      </c>
      <c r="Z310" s="24" t="n">
        <v>0</v>
      </c>
      <c r="AA310" s="24" t="n">
        <f aca="false">IF(H310&gt;0,1,0)</f>
        <v>0</v>
      </c>
      <c r="AB310" s="3" t="n">
        <v>1000000895</v>
      </c>
      <c r="AC310" s="3"/>
    </row>
    <row r="311" customFormat="false" ht="14.25" hidden="true" customHeight="true" outlineLevel="0" collapsed="false">
      <c r="A311" s="23" t="s">
        <v>133</v>
      </c>
      <c r="B311" s="65" t="s">
        <v>37</v>
      </c>
      <c r="C311" s="65" t="s">
        <v>3983</v>
      </c>
      <c r="D311" s="65" t="n">
        <v>1000002815</v>
      </c>
      <c r="E311" s="65" t="s">
        <v>3984</v>
      </c>
      <c r="F311" s="67" t="n">
        <v>44726</v>
      </c>
      <c r="G311" s="67" t="str">
        <f aca="false">IF(I311&gt;0,"Targeted Dealer","-")</f>
        <v>Targeted Dealer</v>
      </c>
      <c r="H311" s="67"/>
      <c r="I311" s="68" t="n">
        <v>35</v>
      </c>
      <c r="J311" s="68" t="n">
        <f aca="false">I311/$J$1*$E$1</f>
        <v>730.483870967742</v>
      </c>
      <c r="K311" s="97" t="n">
        <v>0</v>
      </c>
      <c r="L311" s="69" t="n">
        <f aca="false">K311-J311</f>
        <v>-730.483870967742</v>
      </c>
      <c r="M311" s="69" t="n">
        <f aca="false">IFERROR((K311/J311%),"-")</f>
        <v>0</v>
      </c>
      <c r="N311" s="100" t="n">
        <v>0</v>
      </c>
      <c r="O311" s="98" t="str">
        <f aca="false">IF(F311&lt;=$P$2,"Nov","")</f>
        <v>Nov</v>
      </c>
      <c r="P311" s="97" t="n">
        <v>0</v>
      </c>
      <c r="Q311" s="100" t="n">
        <f aca="false">K311-P311</f>
        <v>0</v>
      </c>
      <c r="R311" s="98" t="n">
        <f aca="false">IFERROR(IF(O311="Nov",(K311/P311-1)),0)</f>
        <v>0</v>
      </c>
      <c r="S311" s="105" t="b">
        <f aca="false">IF(N311&gt;0,IF(O311="","-",IF(R311&lt;0%,"DEGROWTH","GROWTH")))</f>
        <v>0</v>
      </c>
      <c r="T311" s="101" t="n">
        <v>31.25</v>
      </c>
      <c r="U311" s="101" t="str">
        <f aca="false">IF(F311&lt;=$V$2,"Dec","")</f>
        <v>Dec</v>
      </c>
      <c r="V311" s="97" t="n">
        <v>31.25</v>
      </c>
      <c r="W311" s="104" t="n">
        <f aca="false">K311-V311</f>
        <v>-31.25</v>
      </c>
      <c r="X311" s="103" t="n">
        <f aca="false">IFERROR(IF(U311="Dec",(K311/V311-1)),0)</f>
        <v>-1</v>
      </c>
      <c r="Y311" s="104" t="str">
        <f aca="false">IF(T311&gt;0,IF(U311="","-",IF(X311&lt;0%,"DEGROWTH","GROWTH")))</f>
        <v>DEGROWTH</v>
      </c>
      <c r="Z311" s="24" t="n">
        <v>1</v>
      </c>
      <c r="AA311" s="24" t="n">
        <f aca="false">IF(H311&gt;0,1,0)</f>
        <v>0</v>
      </c>
      <c r="AB311" s="3" t="n">
        <v>1000002815</v>
      </c>
      <c r="AC311" s="3"/>
    </row>
    <row r="312" customFormat="false" ht="14.25" hidden="true" customHeight="true" outlineLevel="0" collapsed="false">
      <c r="A312" s="23" t="s">
        <v>133</v>
      </c>
      <c r="B312" s="65" t="s">
        <v>37</v>
      </c>
      <c r="C312" s="65" t="s">
        <v>4386</v>
      </c>
      <c r="D312" s="65" t="n">
        <v>1000002819</v>
      </c>
      <c r="E312" s="65" t="s">
        <v>4387</v>
      </c>
      <c r="F312" s="67" t="n">
        <v>44732</v>
      </c>
      <c r="G312" s="67" t="str">
        <f aca="false">IF(I312&gt;0,"Targeted Dealer","-")</f>
        <v>Targeted Dealer</v>
      </c>
      <c r="H312" s="67" t="s">
        <v>627</v>
      </c>
      <c r="I312" s="68" t="n">
        <v>50</v>
      </c>
      <c r="J312" s="68" t="n">
        <f aca="false">I312/$J$1*$E$1</f>
        <v>1043.54838709677</v>
      </c>
      <c r="K312" s="97" t="n">
        <v>0</v>
      </c>
      <c r="L312" s="69" t="n">
        <f aca="false">K312-J312</f>
        <v>-1043.54838709677</v>
      </c>
      <c r="M312" s="69" t="n">
        <f aca="false">IFERROR((K312/J312%),"-")</f>
        <v>0</v>
      </c>
      <c r="N312" s="100" t="n">
        <v>0</v>
      </c>
      <c r="O312" s="98" t="str">
        <f aca="false">IF(F312&lt;=$P$2,"Nov","")</f>
        <v>Nov</v>
      </c>
      <c r="P312" s="97" t="n">
        <v>0</v>
      </c>
      <c r="Q312" s="100" t="n">
        <f aca="false">K312-P312</f>
        <v>0</v>
      </c>
      <c r="R312" s="98" t="n">
        <f aca="false">IFERROR(IF(O312="Nov",(K312/P312-1)),0)</f>
        <v>0</v>
      </c>
      <c r="S312" s="105" t="b">
        <f aca="false">IF(N312&gt;0,IF(O312="","-",IF(R312&lt;0%,"DEGROWTH","GROWTH")))</f>
        <v>0</v>
      </c>
      <c r="T312" s="101" t="n">
        <v>41</v>
      </c>
      <c r="U312" s="101" t="str">
        <f aca="false">IF(F312&lt;=$V$2,"Dec","")</f>
        <v>Dec</v>
      </c>
      <c r="V312" s="97" t="n">
        <v>41</v>
      </c>
      <c r="W312" s="104" t="n">
        <f aca="false">K312-V312</f>
        <v>-41</v>
      </c>
      <c r="X312" s="103" t="n">
        <f aca="false">IFERROR(IF(U312="Dec",(K312/V312-1)),0)</f>
        <v>-1</v>
      </c>
      <c r="Y312" s="104" t="str">
        <f aca="false">IF(T312&gt;0,IF(U312="","-",IF(X312&lt;0%,"DEGROWTH","GROWTH")))</f>
        <v>DEGROWTH</v>
      </c>
      <c r="Z312" s="24" t="n">
        <v>1</v>
      </c>
      <c r="AA312" s="24" t="n">
        <f aca="false">IF(H312&gt;0,1,0)</f>
        <v>1</v>
      </c>
      <c r="AB312" s="3" t="n">
        <v>1000002819</v>
      </c>
      <c r="AC312" s="3"/>
    </row>
    <row r="313" customFormat="false" ht="14.25" hidden="true" customHeight="true" outlineLevel="0" collapsed="false">
      <c r="A313" s="23" t="s">
        <v>133</v>
      </c>
      <c r="B313" s="65" t="s">
        <v>37</v>
      </c>
      <c r="C313" s="65" t="s">
        <v>1074</v>
      </c>
      <c r="D313" s="65" t="n">
        <v>1000002846</v>
      </c>
      <c r="E313" s="65" t="s">
        <v>1075</v>
      </c>
      <c r="F313" s="67" t="n">
        <v>44767</v>
      </c>
      <c r="G313" s="67" t="str">
        <f aca="false">IF(I313&gt;0,"Targeted Dealer","-")</f>
        <v>Targeted Dealer</v>
      </c>
      <c r="H313" s="67"/>
      <c r="I313" s="68" t="n">
        <v>25</v>
      </c>
      <c r="J313" s="68" t="n">
        <f aca="false">I313/$J$1*$E$1</f>
        <v>521.774193548387</v>
      </c>
      <c r="K313" s="97" t="n">
        <v>25</v>
      </c>
      <c r="L313" s="69" t="n">
        <f aca="false">K313-J313</f>
        <v>-496.774193548387</v>
      </c>
      <c r="M313" s="69" t="n">
        <f aca="false">IFERROR((K313/J313%),"-")</f>
        <v>4.79134466769706</v>
      </c>
      <c r="N313" s="100" t="n">
        <v>0</v>
      </c>
      <c r="O313" s="98" t="str">
        <f aca="false">IF(F313&lt;=$P$2,"Nov","")</f>
        <v>Nov</v>
      </c>
      <c r="P313" s="97" t="n">
        <v>0</v>
      </c>
      <c r="Q313" s="100" t="n">
        <f aca="false">K313-P313</f>
        <v>25</v>
      </c>
      <c r="R313" s="98" t="n">
        <f aca="false">IFERROR(IF(O313="Nov",(K313/P313-1)),0)</f>
        <v>0</v>
      </c>
      <c r="S313" s="105" t="b">
        <f aca="false">IF(N313&gt;0,IF(O313="","-",IF(R313&lt;0%,"DEGROWTH","GROWTH")))</f>
        <v>0</v>
      </c>
      <c r="T313" s="101" t="n">
        <v>20</v>
      </c>
      <c r="U313" s="101" t="str">
        <f aca="false">IF(F313&lt;=$V$2,"Dec","")</f>
        <v>Dec</v>
      </c>
      <c r="V313" s="97" t="n">
        <v>20</v>
      </c>
      <c r="W313" s="104" t="n">
        <f aca="false">K313-V313</f>
        <v>5</v>
      </c>
      <c r="X313" s="103" t="n">
        <f aca="false">IFERROR(IF(U313="Dec",(K313/V313-1)),0)</f>
        <v>0.25</v>
      </c>
      <c r="Y313" s="104" t="str">
        <f aca="false">IF(T313&gt;0,IF(U313="","-",IF(X313&lt;0%,"DEGROWTH","GROWTH")))</f>
        <v>GROWTH</v>
      </c>
      <c r="Z313" s="24" t="n">
        <v>0</v>
      </c>
      <c r="AA313" s="24" t="n">
        <f aca="false">IF(H313&gt;0,1,0)</f>
        <v>0</v>
      </c>
      <c r="AB313" s="3" t="n">
        <v>1000002846</v>
      </c>
      <c r="AC313" s="3"/>
    </row>
    <row r="314" customFormat="false" ht="14.25" hidden="true" customHeight="true" outlineLevel="0" collapsed="false">
      <c r="A314" s="23" t="s">
        <v>133</v>
      </c>
      <c r="B314" s="65" t="s">
        <v>37</v>
      </c>
      <c r="C314" s="65" t="s">
        <v>1076</v>
      </c>
      <c r="D314" s="65" t="n">
        <v>1000002980</v>
      </c>
      <c r="E314" s="65" t="s">
        <v>1077</v>
      </c>
      <c r="F314" s="67" t="n">
        <v>44830</v>
      </c>
      <c r="G314" s="67" t="str">
        <f aca="false">IF(I314&gt;0,"Targeted Dealer","-")</f>
        <v>Targeted Dealer</v>
      </c>
      <c r="H314" s="67"/>
      <c r="I314" s="68" t="n">
        <v>70</v>
      </c>
      <c r="J314" s="68" t="n">
        <f aca="false">I314/$J$1*$E$1</f>
        <v>1460.96774193548</v>
      </c>
      <c r="K314" s="97" t="n">
        <v>45</v>
      </c>
      <c r="L314" s="69" t="n">
        <f aca="false">K314-J314</f>
        <v>-1415.96774193548</v>
      </c>
      <c r="M314" s="69" t="n">
        <f aca="false">IFERROR((K314/J314%),"-")</f>
        <v>3.08015014351954</v>
      </c>
      <c r="N314" s="100" t="n">
        <v>57.5</v>
      </c>
      <c r="O314" s="98" t="str">
        <f aca="false">IF(F314&lt;=$P$2,"Nov","")</f>
        <v>Nov</v>
      </c>
      <c r="P314" s="97" t="n">
        <v>57.5</v>
      </c>
      <c r="Q314" s="100" t="n">
        <f aca="false">K314-P314</f>
        <v>-12.5</v>
      </c>
      <c r="R314" s="98" t="n">
        <f aca="false">IFERROR(IF(O314="Nov",(K314/P314-1)),0)</f>
        <v>-0.217391304347826</v>
      </c>
      <c r="S314" s="100" t="str">
        <f aca="false">IF(N314&gt;0,IF(O314="","-",IF(R314&lt;0%,"DEGROWTH","GROWTH")))</f>
        <v>DEGROWTH</v>
      </c>
      <c r="T314" s="101" t="n">
        <v>60</v>
      </c>
      <c r="U314" s="101" t="str">
        <f aca="false">IF(F314&lt;=$V$2,"Dec","")</f>
        <v>Dec</v>
      </c>
      <c r="V314" s="97" t="n">
        <v>60</v>
      </c>
      <c r="W314" s="104" t="n">
        <f aca="false">K314-V314</f>
        <v>-15</v>
      </c>
      <c r="X314" s="103" t="n">
        <f aca="false">IFERROR(IF(U314="Dec",(K314/V314-1)),0)</f>
        <v>-0.25</v>
      </c>
      <c r="Y314" s="104" t="str">
        <f aca="false">IF(T314&gt;0,IF(U314="","-",IF(X314&lt;0%,"DEGROWTH","GROWTH")))</f>
        <v>DEGROWTH</v>
      </c>
      <c r="Z314" s="24" t="n">
        <v>0</v>
      </c>
      <c r="AA314" s="24" t="n">
        <f aca="false">IF(H314&gt;0,1,0)</f>
        <v>0</v>
      </c>
      <c r="AB314" s="3" t="n">
        <v>1000002980</v>
      </c>
      <c r="AC314" s="3"/>
    </row>
    <row r="315" customFormat="false" ht="14.25" hidden="true" customHeight="true" outlineLevel="0" collapsed="false">
      <c r="A315" s="23" t="s">
        <v>133</v>
      </c>
      <c r="B315" s="65" t="s">
        <v>37</v>
      </c>
      <c r="C315" s="65" t="s">
        <v>1078</v>
      </c>
      <c r="D315" s="65" t="n">
        <v>1000003186</v>
      </c>
      <c r="E315" s="65" t="s">
        <v>1079</v>
      </c>
      <c r="F315" s="67" t="n">
        <v>44923</v>
      </c>
      <c r="G315" s="67" t="str">
        <f aca="false">IF(I315&gt;0,"Targeted Dealer","-")</f>
        <v>Targeted Dealer</v>
      </c>
      <c r="H315" s="67" t="s">
        <v>627</v>
      </c>
      <c r="I315" s="68" t="n">
        <v>160</v>
      </c>
      <c r="J315" s="68" t="n">
        <f aca="false">I315/$J$1*$E$1</f>
        <v>3339.35483870968</v>
      </c>
      <c r="K315" s="97" t="n">
        <v>128</v>
      </c>
      <c r="L315" s="69" t="n">
        <f aca="false">K315-J315</f>
        <v>-3211.35483870968</v>
      </c>
      <c r="M315" s="69" t="n">
        <f aca="false">IFERROR((K315/J315%),"-")</f>
        <v>3.83307573415765</v>
      </c>
      <c r="N315" s="100" t="n">
        <v>100.5</v>
      </c>
      <c r="O315" s="98" t="str">
        <f aca="false">IF(F315&lt;=$P$2,"Nov","")</f>
        <v>Nov</v>
      </c>
      <c r="P315" s="97" t="n">
        <v>100.5</v>
      </c>
      <c r="Q315" s="100" t="n">
        <f aca="false">K315-P315</f>
        <v>27.5</v>
      </c>
      <c r="R315" s="98" t="n">
        <f aca="false">IFERROR(IF(O315="Nov",(K315/P315-1)),0)</f>
        <v>0.27363184079602</v>
      </c>
      <c r="S315" s="100" t="str">
        <f aca="false">IF(N315&gt;0,IF(O315="","-",IF(R315&lt;0%,"DEGROWTH","GROWTH")))</f>
        <v>GROWTH</v>
      </c>
      <c r="T315" s="101" t="n">
        <v>125.5</v>
      </c>
      <c r="U315" s="101" t="str">
        <f aca="false">IF(F315&lt;=$V$2,"Dec","")</f>
        <v>Dec</v>
      </c>
      <c r="V315" s="97" t="n">
        <v>125.5</v>
      </c>
      <c r="W315" s="104" t="n">
        <f aca="false">K315-V315</f>
        <v>2.5</v>
      </c>
      <c r="X315" s="103" t="n">
        <f aca="false">IFERROR(IF(U315="Dec",(K315/V315-1)),0)</f>
        <v>0.0199203187250996</v>
      </c>
      <c r="Y315" s="104" t="str">
        <f aca="false">IF(T315&gt;0,IF(U315="","-",IF(X315&lt;0%,"DEGROWTH","GROWTH")))</f>
        <v>GROWTH</v>
      </c>
      <c r="Z315" s="24" t="n">
        <v>0</v>
      </c>
      <c r="AA315" s="24" t="n">
        <f aca="false">IF(H315&gt;0,1,0)</f>
        <v>1</v>
      </c>
      <c r="AB315" s="3" t="n">
        <v>1000003186</v>
      </c>
      <c r="AC315" s="3"/>
    </row>
    <row r="316" customFormat="false" ht="14.25" hidden="true" customHeight="true" outlineLevel="0" collapsed="false">
      <c r="A316" s="23" t="s">
        <v>133</v>
      </c>
      <c r="B316" s="65" t="s">
        <v>37</v>
      </c>
      <c r="C316" s="65" t="s">
        <v>200</v>
      </c>
      <c r="D316" s="65" t="n">
        <v>1000003398</v>
      </c>
      <c r="E316" s="65" t="s">
        <v>201</v>
      </c>
      <c r="F316" s="67" t="n">
        <v>44985</v>
      </c>
      <c r="G316" s="67" t="str">
        <f aca="false">IF(I316&gt;0,"Targeted Dealer","-")</f>
        <v>Targeted Dealer</v>
      </c>
      <c r="H316" s="67" t="s">
        <v>627</v>
      </c>
      <c r="I316" s="68" t="n">
        <v>40</v>
      </c>
      <c r="J316" s="68" t="n">
        <f aca="false">I316/$J$1*$E$1</f>
        <v>834.838709677419</v>
      </c>
      <c r="K316" s="97" t="n">
        <v>0</v>
      </c>
      <c r="L316" s="69" t="n">
        <f aca="false">K316-J316</f>
        <v>-834.838709677419</v>
      </c>
      <c r="M316" s="69" t="n">
        <f aca="false">IFERROR((K316/J316%),"-")</f>
        <v>0</v>
      </c>
      <c r="N316" s="100" t="n">
        <v>0</v>
      </c>
      <c r="O316" s="98" t="str">
        <f aca="false">IF(F316&lt;=$P$2,"Nov","")</f>
        <v>Nov</v>
      </c>
      <c r="P316" s="97" t="n">
        <v>0</v>
      </c>
      <c r="Q316" s="100" t="n">
        <f aca="false">K316-P316</f>
        <v>0</v>
      </c>
      <c r="R316" s="98" t="n">
        <f aca="false">IFERROR(IF(O316="Nov",(K316/P316-1)),0)</f>
        <v>0</v>
      </c>
      <c r="S316" s="105" t="b">
        <f aca="false">IF(N316&gt;0,IF(O316="","-",IF(R316&lt;0%,"DEGROWTH","GROWTH")))</f>
        <v>0</v>
      </c>
      <c r="T316" s="101" t="n">
        <v>19</v>
      </c>
      <c r="U316" s="101" t="str">
        <f aca="false">IF(F316&lt;=$V$2,"Dec","")</f>
        <v>Dec</v>
      </c>
      <c r="V316" s="97" t="n">
        <v>19</v>
      </c>
      <c r="W316" s="104" t="n">
        <f aca="false">K316-V316</f>
        <v>-19</v>
      </c>
      <c r="X316" s="103" t="n">
        <f aca="false">IFERROR(IF(U316="Dec",(K316/V316-1)),0)</f>
        <v>-1</v>
      </c>
      <c r="Y316" s="104" t="str">
        <f aca="false">IF(T316&gt;0,IF(U316="","-",IF(X316&lt;0%,"DEGROWTH","GROWTH")))</f>
        <v>DEGROWTH</v>
      </c>
      <c r="Z316" s="24" t="n">
        <v>1</v>
      </c>
      <c r="AA316" s="24" t="n">
        <f aca="false">IF(H316&gt;0,1,0)</f>
        <v>1</v>
      </c>
      <c r="AB316" s="3" t="n">
        <v>1000003398</v>
      </c>
      <c r="AC316" s="3"/>
    </row>
    <row r="317" customFormat="false" ht="14.25" hidden="true" customHeight="true" outlineLevel="0" collapsed="false">
      <c r="A317" s="23" t="s">
        <v>133</v>
      </c>
      <c r="B317" s="65" t="s">
        <v>37</v>
      </c>
      <c r="C317" s="65" t="s">
        <v>1080</v>
      </c>
      <c r="D317" s="65" t="n">
        <v>1000003447</v>
      </c>
      <c r="E317" s="65" t="s">
        <v>1081</v>
      </c>
      <c r="F317" s="67" t="n">
        <v>45008</v>
      </c>
      <c r="G317" s="67" t="str">
        <f aca="false">IF(I317&gt;0,"Targeted Dealer","-")</f>
        <v>Targeted Dealer</v>
      </c>
      <c r="H317" s="67" t="s">
        <v>627</v>
      </c>
      <c r="I317" s="68" t="n">
        <v>120</v>
      </c>
      <c r="J317" s="68" t="n">
        <f aca="false">I317/$J$1*$E$1</f>
        <v>2504.51612903226</v>
      </c>
      <c r="K317" s="97" t="n">
        <v>160</v>
      </c>
      <c r="L317" s="69" t="n">
        <f aca="false">K317-J317</f>
        <v>-2344.51612903226</v>
      </c>
      <c r="M317" s="69" t="n">
        <f aca="false">IFERROR((K317/J317%),"-")</f>
        <v>6.38845955692942</v>
      </c>
      <c r="N317" s="100" t="n">
        <v>160</v>
      </c>
      <c r="O317" s="98" t="str">
        <f aca="false">IF(F317&lt;=$P$2,"Nov","")</f>
        <v>Nov</v>
      </c>
      <c r="P317" s="97" t="n">
        <v>160</v>
      </c>
      <c r="Q317" s="100" t="n">
        <f aca="false">K317-P317</f>
        <v>0</v>
      </c>
      <c r="R317" s="98" t="n">
        <f aca="false">IFERROR(IF(O317="Nov",(K317/P317-1)),0)</f>
        <v>0</v>
      </c>
      <c r="S317" s="100" t="str">
        <f aca="false">IF(N317&gt;0,IF(O317="","-",IF(R317&lt;0%,"DEGROWTH","GROWTH")))</f>
        <v>GROWTH</v>
      </c>
      <c r="T317" s="101" t="n">
        <v>99</v>
      </c>
      <c r="U317" s="101" t="str">
        <f aca="false">IF(F317&lt;=$V$2,"Dec","")</f>
        <v>Dec</v>
      </c>
      <c r="V317" s="97" t="n">
        <v>99</v>
      </c>
      <c r="W317" s="104" t="n">
        <f aca="false">K317-V317</f>
        <v>61</v>
      </c>
      <c r="X317" s="103" t="n">
        <f aca="false">IFERROR(IF(U317="Dec",(K317/V317-1)),0)</f>
        <v>0.616161616161616</v>
      </c>
      <c r="Y317" s="104" t="str">
        <f aca="false">IF(T317&gt;0,IF(U317="","-",IF(X317&lt;0%,"DEGROWTH","GROWTH")))</f>
        <v>GROWTH</v>
      </c>
      <c r="Z317" s="24" t="n">
        <v>0</v>
      </c>
      <c r="AA317" s="24" t="n">
        <f aca="false">IF(H317&gt;0,1,0)</f>
        <v>1</v>
      </c>
      <c r="AB317" s="3" t="n">
        <v>1000003447</v>
      </c>
      <c r="AC317" s="3"/>
    </row>
    <row r="318" customFormat="false" ht="14.25" hidden="true" customHeight="true" outlineLevel="0" collapsed="false">
      <c r="A318" s="23" t="s">
        <v>133</v>
      </c>
      <c r="B318" s="65" t="s">
        <v>37</v>
      </c>
      <c r="C318" s="65" t="s">
        <v>202</v>
      </c>
      <c r="D318" s="65" t="n">
        <v>1000003493</v>
      </c>
      <c r="E318" s="65" t="s">
        <v>203</v>
      </c>
      <c r="F318" s="67" t="n">
        <v>45039</v>
      </c>
      <c r="G318" s="67" t="str">
        <f aca="false">IF(I318&gt;0,"Targeted Dealer","-")</f>
        <v>Targeted Dealer</v>
      </c>
      <c r="H318" s="67"/>
      <c r="I318" s="68" t="n">
        <v>10</v>
      </c>
      <c r="J318" s="68" t="n">
        <f aca="false">I318/$J$1*$E$1</f>
        <v>208.709677419355</v>
      </c>
      <c r="K318" s="97" t="n">
        <v>13</v>
      </c>
      <c r="L318" s="69" t="n">
        <f aca="false">K318-J318</f>
        <v>-195.709677419355</v>
      </c>
      <c r="M318" s="69" t="n">
        <f aca="false">IFERROR((K318/J318%),"-")</f>
        <v>6.22874806800618</v>
      </c>
      <c r="N318" s="100" t="n">
        <v>0</v>
      </c>
      <c r="O318" s="98" t="str">
        <f aca="false">IF(F318&lt;=$P$2,"Nov","")</f>
        <v>Nov</v>
      </c>
      <c r="P318" s="97" t="n">
        <v>0</v>
      </c>
      <c r="Q318" s="100" t="n">
        <f aca="false">K318-P318</f>
        <v>13</v>
      </c>
      <c r="R318" s="98" t="n">
        <f aca="false">IFERROR(IF(O318="Nov",(K318/P318-1)),0)</f>
        <v>0</v>
      </c>
      <c r="S318" s="105" t="b">
        <f aca="false">IF(N318&gt;0,IF(O318="","-",IF(R318&lt;0%,"DEGROWTH","GROWTH")))</f>
        <v>0</v>
      </c>
      <c r="T318" s="101" t="n">
        <v>0</v>
      </c>
      <c r="U318" s="101" t="str">
        <f aca="false">IF(F318&lt;=$V$2,"Dec","")</f>
        <v>Dec</v>
      </c>
      <c r="V318" s="97" t="n">
        <v>0</v>
      </c>
      <c r="W318" s="104" t="n">
        <f aca="false">K318-V318</f>
        <v>13</v>
      </c>
      <c r="X318" s="103" t="n">
        <f aca="false">IFERROR(IF(U318="Dec",(K318/V318-1)),0)</f>
        <v>0</v>
      </c>
      <c r="Y318" s="106" t="b">
        <f aca="false">IF(T318&gt;0,IF(U318="","-",IF(X318&lt;0%,"DEGROWTH","GROWTH")))</f>
        <v>0</v>
      </c>
      <c r="Z318" s="24" t="n">
        <v>0</v>
      </c>
      <c r="AA318" s="24" t="n">
        <f aca="false">IF(H318&gt;0,1,0)</f>
        <v>0</v>
      </c>
      <c r="AB318" s="3" t="n">
        <v>1000003493</v>
      </c>
      <c r="AC318" s="3"/>
    </row>
    <row r="319" customFormat="false" ht="14.25" hidden="true" customHeight="true" outlineLevel="0" collapsed="false">
      <c r="A319" s="23" t="s">
        <v>133</v>
      </c>
      <c r="B319" s="65" t="s">
        <v>37</v>
      </c>
      <c r="C319" s="65" t="s">
        <v>3746</v>
      </c>
      <c r="D319" s="65" t="n">
        <v>1000003548</v>
      </c>
      <c r="E319" s="65" t="s">
        <v>3747</v>
      </c>
      <c r="F319" s="67" t="n">
        <v>45070</v>
      </c>
      <c r="G319" s="67" t="str">
        <f aca="false">IF(I319&gt;0,"Targeted Dealer","-")</f>
        <v>Targeted Dealer</v>
      </c>
      <c r="H319" s="67"/>
      <c r="I319" s="68" t="n">
        <v>10</v>
      </c>
      <c r="J319" s="68" t="n">
        <f aca="false">I319/$J$1*$E$1</f>
        <v>208.709677419355</v>
      </c>
      <c r="K319" s="97" t="n">
        <v>2</v>
      </c>
      <c r="L319" s="69" t="n">
        <f aca="false">K319-J319</f>
        <v>-206.709677419355</v>
      </c>
      <c r="M319" s="69" t="n">
        <f aca="false">IFERROR((K319/J319%),"-")</f>
        <v>0.958268933539413</v>
      </c>
      <c r="N319" s="100" t="n">
        <v>2.25</v>
      </c>
      <c r="O319" s="98" t="str">
        <f aca="false">IF(F319&lt;=$P$2,"Nov","")</f>
        <v>Nov</v>
      </c>
      <c r="P319" s="97" t="n">
        <v>2.25</v>
      </c>
      <c r="Q319" s="100" t="n">
        <f aca="false">K319-P319</f>
        <v>-0.25</v>
      </c>
      <c r="R319" s="98" t="n">
        <f aca="false">IFERROR(IF(O319="Nov",(K319/P319-1)),0)</f>
        <v>-0.111111111111111</v>
      </c>
      <c r="S319" s="100" t="str">
        <f aca="false">IF(N319&gt;0,IF(O319="","-",IF(R319&lt;0%,"DEGROWTH","GROWTH")))</f>
        <v>DEGROWTH</v>
      </c>
      <c r="T319" s="101" t="n">
        <v>0</v>
      </c>
      <c r="U319" s="101" t="str">
        <f aca="false">IF(F319&lt;=$V$2,"Dec","")</f>
        <v>Dec</v>
      </c>
      <c r="V319" s="97" t="n">
        <v>0</v>
      </c>
      <c r="W319" s="104" t="n">
        <f aca="false">K319-V319</f>
        <v>2</v>
      </c>
      <c r="X319" s="103" t="n">
        <f aca="false">IFERROR(IF(U319="Dec",(K319/V319-1)),0)</f>
        <v>0</v>
      </c>
      <c r="Y319" s="106" t="b">
        <f aca="false">IF(T319&gt;0,IF(U319="","-",IF(X319&lt;0%,"DEGROWTH","GROWTH")))</f>
        <v>0</v>
      </c>
      <c r="Z319" s="24" t="n">
        <v>0</v>
      </c>
      <c r="AA319" s="24" t="n">
        <f aca="false">IF(H319&gt;0,1,0)</f>
        <v>0</v>
      </c>
      <c r="AB319" s="3" t="n">
        <v>1000003548</v>
      </c>
      <c r="AC319" s="3"/>
    </row>
    <row r="320" customFormat="false" ht="14.25" hidden="true" customHeight="true" outlineLevel="0" collapsed="false">
      <c r="A320" s="23" t="s">
        <v>133</v>
      </c>
      <c r="B320" s="65" t="s">
        <v>37</v>
      </c>
      <c r="C320" s="65" t="s">
        <v>4133</v>
      </c>
      <c r="D320" s="65" t="n">
        <v>1000003788</v>
      </c>
      <c r="E320" s="65" t="s">
        <v>4134</v>
      </c>
      <c r="F320" s="67" t="n">
        <v>45275</v>
      </c>
      <c r="G320" s="67" t="str">
        <f aca="false">IF(I320&gt;0,"Targeted Dealer","-")</f>
        <v>-</v>
      </c>
      <c r="H320" s="67"/>
      <c r="I320" s="68" t="n">
        <v>0</v>
      </c>
      <c r="J320" s="68" t="n">
        <f aca="false">I320/$J$1*$E$1</f>
        <v>0</v>
      </c>
      <c r="K320" s="97" t="n">
        <v>10</v>
      </c>
      <c r="L320" s="69" t="n">
        <f aca="false">K320-J320</f>
        <v>10</v>
      </c>
      <c r="M320" s="69" t="str">
        <f aca="false">IFERROR((K320/J320%),"-")</f>
        <v>-</v>
      </c>
      <c r="N320" s="100" t="n">
        <v>0</v>
      </c>
      <c r="O320" s="98" t="str">
        <f aca="false">IF(F320&lt;=$P$2,"Nov","")</f>
        <v>Nov</v>
      </c>
      <c r="P320" s="97" t="n">
        <v>0</v>
      </c>
      <c r="Q320" s="100" t="n">
        <f aca="false">K320-P320</f>
        <v>10</v>
      </c>
      <c r="R320" s="98" t="n">
        <f aca="false">IFERROR(IF(O320="Nov",(K320/P320-1)),0)</f>
        <v>0</v>
      </c>
      <c r="S320" s="105" t="b">
        <f aca="false">IF(N320&gt;0,IF(O320="","-",IF(R320&lt;0%,"DEGROWTH","GROWTH")))</f>
        <v>0</v>
      </c>
      <c r="T320" s="101" t="n">
        <v>0</v>
      </c>
      <c r="U320" s="101" t="str">
        <f aca="false">IF(F320&lt;=$V$2,"Dec","")</f>
        <v>Dec</v>
      </c>
      <c r="V320" s="97" t="n">
        <v>0</v>
      </c>
      <c r="W320" s="104" t="n">
        <f aca="false">K320-V320</f>
        <v>10</v>
      </c>
      <c r="X320" s="103" t="n">
        <f aca="false">IFERROR(IF(U320="Dec",(K320/V320-1)),0)</f>
        <v>0</v>
      </c>
      <c r="Y320" s="106" t="b">
        <f aca="false">IF(T320&gt;0,IF(U320="","-",IF(X320&lt;0%,"DEGROWTH","GROWTH")))</f>
        <v>0</v>
      </c>
      <c r="Z320" s="24" t="n">
        <v>0</v>
      </c>
      <c r="AA320" s="24" t="n">
        <f aca="false">IF(H320&gt;0,1,0)</f>
        <v>0</v>
      </c>
      <c r="AB320" s="3" t="n">
        <v>1000003788</v>
      </c>
      <c r="AC320" s="3"/>
    </row>
    <row r="321" customFormat="false" ht="14.25" hidden="true" customHeight="true" outlineLevel="0" collapsed="false">
      <c r="A321" s="24" t="s">
        <v>133</v>
      </c>
      <c r="B321" s="128" t="s">
        <v>37</v>
      </c>
      <c r="C321" s="128" t="s">
        <v>4388</v>
      </c>
      <c r="D321" s="128" t="n">
        <v>1000003862</v>
      </c>
      <c r="E321" s="128" t="s">
        <v>4389</v>
      </c>
      <c r="F321" s="67" t="n">
        <v>45338</v>
      </c>
      <c r="G321" s="67" t="str">
        <f aca="false">IF(I321&gt;0,"Targeted Dealer","-")</f>
        <v>Targeted Dealer</v>
      </c>
      <c r="H321" s="67"/>
      <c r="I321" s="68" t="n">
        <v>20</v>
      </c>
      <c r="J321" s="68" t="n">
        <f aca="false">I321/$J$1*$E$1</f>
        <v>417.41935483871</v>
      </c>
      <c r="K321" s="97" t="n">
        <v>0</v>
      </c>
      <c r="L321" s="69" t="n">
        <f aca="false">K321-J321</f>
        <v>-417.41935483871</v>
      </c>
      <c r="M321" s="69" t="n">
        <f aca="false">IFERROR((K321/J321%),"-")</f>
        <v>0</v>
      </c>
      <c r="N321" s="100" t="n">
        <v>0</v>
      </c>
      <c r="O321" s="98" t="str">
        <f aca="false">IF(F321&lt;=$P$2,"Nov","")</f>
        <v>Nov</v>
      </c>
      <c r="P321" s="97" t="n">
        <v>0</v>
      </c>
      <c r="Q321" s="100" t="n">
        <f aca="false">K321-P321</f>
        <v>0</v>
      </c>
      <c r="R321" s="98" t="n">
        <f aca="false">IFERROR(IF(O321="Nov",(K321/P321-1)),0)</f>
        <v>0</v>
      </c>
      <c r="S321" s="105" t="b">
        <f aca="false">IF(N321&gt;0,IF(O321="","-",IF(R321&lt;0%,"DEGROWTH","GROWTH")))</f>
        <v>0</v>
      </c>
      <c r="T321" s="101" t="n">
        <v>0</v>
      </c>
      <c r="U321" s="101" t="str">
        <f aca="false">IF(F321&lt;=$V$2,"Dec","")</f>
        <v>Dec</v>
      </c>
      <c r="V321" s="97" t="n">
        <v>0</v>
      </c>
      <c r="W321" s="104" t="n">
        <f aca="false">K321-V321</f>
        <v>0</v>
      </c>
      <c r="X321" s="103" t="n">
        <f aca="false">IFERROR(IF(U321="Dec",(K321/V321-1)),0)</f>
        <v>0</v>
      </c>
      <c r="Y321" s="106" t="b">
        <f aca="false">IF(T321&gt;0,IF(U321="","-",IF(X321&lt;0%,"DEGROWTH","GROWTH")))</f>
        <v>0</v>
      </c>
      <c r="Z321" s="24" t="n">
        <v>1</v>
      </c>
      <c r="AA321" s="24" t="n">
        <f aca="false">IF(H321&gt;0,1,0)</f>
        <v>0</v>
      </c>
      <c r="AB321" s="3" t="n">
        <v>1000003862</v>
      </c>
      <c r="AC321" s="3"/>
    </row>
    <row r="322" customFormat="false" ht="14.25" hidden="true" customHeight="true" outlineLevel="0" collapsed="false">
      <c r="A322" s="24" t="s">
        <v>133</v>
      </c>
      <c r="B322" s="128" t="s">
        <v>37</v>
      </c>
      <c r="C322" s="128" t="s">
        <v>204</v>
      </c>
      <c r="D322" s="128" t="n">
        <v>1000004034</v>
      </c>
      <c r="E322" s="128" t="s">
        <v>205</v>
      </c>
      <c r="F322" s="67" t="n">
        <v>45478</v>
      </c>
      <c r="G322" s="67" t="str">
        <f aca="false">IF(I322&gt;0,"Targeted Dealer","-")</f>
        <v>Targeted Dealer</v>
      </c>
      <c r="H322" s="24"/>
      <c r="I322" s="68" t="n">
        <v>20</v>
      </c>
      <c r="J322" s="68" t="n">
        <f aca="false">I322/$J$1*$E$1</f>
        <v>417.41935483871</v>
      </c>
      <c r="K322" s="97" t="n">
        <v>4.5</v>
      </c>
      <c r="L322" s="69" t="n">
        <f aca="false">K322-J322</f>
        <v>-412.91935483871</v>
      </c>
      <c r="M322" s="69" t="n">
        <f aca="false">IFERROR((K322/J322%),"-")</f>
        <v>1.07805255023184</v>
      </c>
      <c r="N322" s="100" t="n">
        <v>17</v>
      </c>
      <c r="O322" s="98" t="str">
        <f aca="false">IF(F322&lt;=$P$2,"Nov","")</f>
        <v>Nov</v>
      </c>
      <c r="P322" s="97" t="n">
        <v>17</v>
      </c>
      <c r="Q322" s="100" t="n">
        <f aca="false">K322-P322</f>
        <v>-12.5</v>
      </c>
      <c r="R322" s="98" t="n">
        <f aca="false">IFERROR(IF(O322="Nov",(K322/P322-1)),0)</f>
        <v>-0.735294117647059</v>
      </c>
      <c r="S322" s="100" t="str">
        <f aca="false">IF(N322&gt;0,IF(O322="","-",IF(R322&lt;0%,"DEGROWTH","GROWTH")))</f>
        <v>DEGROWTH</v>
      </c>
      <c r="T322" s="101" t="n">
        <v>0</v>
      </c>
      <c r="U322" s="101" t="str">
        <f aca="false">IF(F322&lt;=$V$2,"Dec","")</f>
        <v>Dec</v>
      </c>
      <c r="V322" s="97" t="n">
        <v>0</v>
      </c>
      <c r="W322" s="104" t="n">
        <f aca="false">K322-V322</f>
        <v>4.5</v>
      </c>
      <c r="X322" s="103" t="n">
        <f aca="false">IFERROR(IF(U322="Dec",(K322/V322-1)),0)</f>
        <v>0</v>
      </c>
      <c r="Y322" s="106" t="b">
        <f aca="false">IF(T322&gt;0,IF(U322="","-",IF(X322&lt;0%,"DEGROWTH","GROWTH")))</f>
        <v>0</v>
      </c>
      <c r="Z322" s="24" t="n">
        <v>0</v>
      </c>
      <c r="AA322" s="24" t="n">
        <f aca="false">IF(H322&gt;0,1,0)</f>
        <v>0</v>
      </c>
      <c r="AB322" s="3" t="n">
        <v>1000004034</v>
      </c>
      <c r="AC322" s="3"/>
    </row>
    <row r="323" customFormat="false" ht="14.25" hidden="true" customHeight="true" outlineLevel="0" collapsed="false">
      <c r="A323" s="23" t="s">
        <v>133</v>
      </c>
      <c r="B323" s="65" t="s">
        <v>40</v>
      </c>
      <c r="C323" s="65" t="s">
        <v>1082</v>
      </c>
      <c r="D323" s="65" t="n">
        <v>1000000268</v>
      </c>
      <c r="E323" s="66" t="s">
        <v>1083</v>
      </c>
      <c r="F323" s="67" t="n">
        <v>38384</v>
      </c>
      <c r="G323" s="67" t="str">
        <f aca="false">IF(I323&gt;0,"Targeted Dealer","-")</f>
        <v>Targeted Dealer</v>
      </c>
      <c r="H323" s="67"/>
      <c r="I323" s="68" t="n">
        <v>20</v>
      </c>
      <c r="J323" s="68" t="n">
        <f aca="false">I323/$J$1*$E$1</f>
        <v>417.41935483871</v>
      </c>
      <c r="K323" s="97" t="n">
        <v>20</v>
      </c>
      <c r="L323" s="69" t="n">
        <f aca="false">K323-J323</f>
        <v>-397.41935483871</v>
      </c>
      <c r="M323" s="69" t="n">
        <f aca="false">IFERROR((K323/J323%),"-")</f>
        <v>4.79134466769706</v>
      </c>
      <c r="N323" s="100" t="n">
        <v>20</v>
      </c>
      <c r="O323" s="98" t="str">
        <f aca="false">IF(F323&lt;=$P$2,"Nov","")</f>
        <v>Nov</v>
      </c>
      <c r="P323" s="97" t="n">
        <v>20</v>
      </c>
      <c r="Q323" s="100" t="n">
        <f aca="false">K323-P323</f>
        <v>0</v>
      </c>
      <c r="R323" s="98" t="n">
        <f aca="false">IFERROR(IF(O323="Nov",(K323/P323-1)),0)</f>
        <v>0</v>
      </c>
      <c r="S323" s="100" t="str">
        <f aca="false">IF(N323&gt;0,IF(O323="","-",IF(R323&lt;0%,"DEGROWTH","GROWTH")))</f>
        <v>GROWTH</v>
      </c>
      <c r="T323" s="101" t="n">
        <v>10</v>
      </c>
      <c r="U323" s="101" t="str">
        <f aca="false">IF(F323&lt;=$V$2,"Dec","")</f>
        <v>Dec</v>
      </c>
      <c r="V323" s="97" t="n">
        <v>10</v>
      </c>
      <c r="W323" s="104" t="n">
        <f aca="false">K323-V323</f>
        <v>10</v>
      </c>
      <c r="X323" s="103" t="n">
        <f aca="false">IFERROR(IF(U323="Dec",(K323/V323-1)),0)</f>
        <v>1</v>
      </c>
      <c r="Y323" s="104" t="str">
        <f aca="false">IF(T323&gt;0,IF(U323="","-",IF(X323&lt;0%,"DEGROWTH","GROWTH")))</f>
        <v>GROWTH</v>
      </c>
      <c r="Z323" s="24" t="n">
        <v>0</v>
      </c>
      <c r="AA323" s="24" t="n">
        <f aca="false">IF(H323&gt;0,1,0)</f>
        <v>0</v>
      </c>
      <c r="AB323" s="3" t="n">
        <v>1000000268</v>
      </c>
      <c r="AC323" s="3"/>
    </row>
    <row r="324" customFormat="false" ht="14.25" hidden="true" customHeight="true" outlineLevel="0" collapsed="false">
      <c r="A324" s="23" t="s">
        <v>133</v>
      </c>
      <c r="B324" s="65" t="s">
        <v>40</v>
      </c>
      <c r="C324" s="65" t="s">
        <v>1084</v>
      </c>
      <c r="D324" s="65" t="n">
        <v>1000000263</v>
      </c>
      <c r="E324" s="66" t="s">
        <v>1085</v>
      </c>
      <c r="F324" s="67" t="n">
        <v>39562</v>
      </c>
      <c r="G324" s="67" t="str">
        <f aca="false">IF(I324&gt;0,"Targeted Dealer","-")</f>
        <v>Targeted Dealer</v>
      </c>
      <c r="H324" s="67"/>
      <c r="I324" s="68" t="n">
        <v>20</v>
      </c>
      <c r="J324" s="68" t="n">
        <f aca="false">I324/$J$1*$E$1</f>
        <v>417.41935483871</v>
      </c>
      <c r="K324" s="97" t="n">
        <v>20</v>
      </c>
      <c r="L324" s="69" t="n">
        <f aca="false">K324-J324</f>
        <v>-397.41935483871</v>
      </c>
      <c r="M324" s="69" t="n">
        <f aca="false">IFERROR((K324/J324%),"-")</f>
        <v>4.79134466769706</v>
      </c>
      <c r="N324" s="100" t="n">
        <v>20</v>
      </c>
      <c r="O324" s="98" t="str">
        <f aca="false">IF(F324&lt;=$P$2,"Nov","")</f>
        <v>Nov</v>
      </c>
      <c r="P324" s="97" t="n">
        <v>20</v>
      </c>
      <c r="Q324" s="100" t="n">
        <f aca="false">K324-P324</f>
        <v>0</v>
      </c>
      <c r="R324" s="98" t="n">
        <f aca="false">IFERROR(IF(O324="Nov",(K324/P324-1)),0)</f>
        <v>0</v>
      </c>
      <c r="S324" s="100" t="str">
        <f aca="false">IF(N324&gt;0,IF(O324="","-",IF(R324&lt;0%,"DEGROWTH","GROWTH")))</f>
        <v>GROWTH</v>
      </c>
      <c r="T324" s="101" t="n">
        <v>30</v>
      </c>
      <c r="U324" s="101" t="str">
        <f aca="false">IF(F324&lt;=$V$2,"Dec","")</f>
        <v>Dec</v>
      </c>
      <c r="V324" s="97" t="n">
        <v>30</v>
      </c>
      <c r="W324" s="104" t="n">
        <f aca="false">K324-V324</f>
        <v>-10</v>
      </c>
      <c r="X324" s="103" t="n">
        <f aca="false">IFERROR(IF(U324="Dec",(K324/V324-1)),0)</f>
        <v>-0.333333333333333</v>
      </c>
      <c r="Y324" s="104" t="str">
        <f aca="false">IF(T324&gt;0,IF(U324="","-",IF(X324&lt;0%,"DEGROWTH","GROWTH")))</f>
        <v>DEGROWTH</v>
      </c>
      <c r="Z324" s="24" t="n">
        <v>0</v>
      </c>
      <c r="AA324" s="24" t="n">
        <f aca="false">IF(H324&gt;0,1,0)</f>
        <v>0</v>
      </c>
      <c r="AB324" s="3" t="n">
        <v>1000000263</v>
      </c>
      <c r="AC324" s="3"/>
    </row>
    <row r="325" customFormat="false" ht="14.25" hidden="true" customHeight="true" outlineLevel="0" collapsed="false">
      <c r="A325" s="23" t="s">
        <v>133</v>
      </c>
      <c r="B325" s="65" t="s">
        <v>40</v>
      </c>
      <c r="C325" s="65" t="s">
        <v>1086</v>
      </c>
      <c r="D325" s="65" t="n">
        <v>1000000277</v>
      </c>
      <c r="E325" s="66" t="s">
        <v>1087</v>
      </c>
      <c r="F325" s="67" t="n">
        <v>40101</v>
      </c>
      <c r="G325" s="67" t="str">
        <f aca="false">IF(I325&gt;0,"Targeted Dealer","-")</f>
        <v>Targeted Dealer</v>
      </c>
      <c r="H325" s="67"/>
      <c r="I325" s="68" t="n">
        <v>1045</v>
      </c>
      <c r="J325" s="68" t="n">
        <f aca="false">I325/$J$1*$E$1</f>
        <v>21810.1612903226</v>
      </c>
      <c r="K325" s="97" t="n">
        <v>860</v>
      </c>
      <c r="L325" s="69" t="n">
        <f aca="false">K325-J325</f>
        <v>-20950.1612903226</v>
      </c>
      <c r="M325" s="69" t="n">
        <f aca="false">IFERROR((K325/J325%),"-")</f>
        <v>3.94311618585596</v>
      </c>
      <c r="N325" s="100" t="n">
        <v>915</v>
      </c>
      <c r="O325" s="98" t="str">
        <f aca="false">IF(F325&lt;=$P$2,"Nov","")</f>
        <v>Nov</v>
      </c>
      <c r="P325" s="97" t="n">
        <v>915</v>
      </c>
      <c r="Q325" s="100" t="n">
        <f aca="false">K325-P325</f>
        <v>-55</v>
      </c>
      <c r="R325" s="98" t="n">
        <f aca="false">IFERROR(IF(O325="Nov",(K325/P325-1)),0)</f>
        <v>-0.0601092896174863</v>
      </c>
      <c r="S325" s="100" t="str">
        <f aca="false">IF(N325&gt;0,IF(O325="","-",IF(R325&lt;0%,"DEGROWTH","GROWTH")))</f>
        <v>DEGROWTH</v>
      </c>
      <c r="T325" s="101" t="n">
        <v>728.5</v>
      </c>
      <c r="U325" s="101" t="str">
        <f aca="false">IF(F325&lt;=$V$2,"Dec","")</f>
        <v>Dec</v>
      </c>
      <c r="V325" s="97" t="n">
        <v>728.5</v>
      </c>
      <c r="W325" s="104" t="n">
        <f aca="false">K325-V325</f>
        <v>131.5</v>
      </c>
      <c r="X325" s="103" t="n">
        <f aca="false">IFERROR(IF(U325="Dec",(K325/V325-1)),0)</f>
        <v>0.180507892930679</v>
      </c>
      <c r="Y325" s="104" t="str">
        <f aca="false">IF(T325&gt;0,IF(U325="","-",IF(X325&lt;0%,"DEGROWTH","GROWTH")))</f>
        <v>GROWTH</v>
      </c>
      <c r="Z325" s="24" t="n">
        <v>0</v>
      </c>
      <c r="AA325" s="24" t="n">
        <f aca="false">IF(H325&gt;0,1,0)</f>
        <v>0</v>
      </c>
      <c r="AB325" s="3" t="n">
        <v>1000000277</v>
      </c>
      <c r="AC325" s="3"/>
    </row>
    <row r="326" customFormat="false" ht="14.25" hidden="true" customHeight="true" outlineLevel="0" collapsed="false">
      <c r="A326" s="23" t="s">
        <v>133</v>
      </c>
      <c r="B326" s="65" t="s">
        <v>40</v>
      </c>
      <c r="C326" s="65" t="s">
        <v>509</v>
      </c>
      <c r="D326" s="65" t="n">
        <v>1000000271</v>
      </c>
      <c r="E326" s="66" t="s">
        <v>510</v>
      </c>
      <c r="F326" s="67" t="n">
        <v>40452</v>
      </c>
      <c r="G326" s="67" t="str">
        <f aca="false">IF(I326&gt;0,"Targeted Dealer","-")</f>
        <v>-</v>
      </c>
      <c r="H326" s="67"/>
      <c r="I326" s="68" t="n">
        <v>0</v>
      </c>
      <c r="J326" s="68" t="n">
        <f aca="false">I326/$J$1*$E$1</f>
        <v>0</v>
      </c>
      <c r="K326" s="97" t="n">
        <v>0</v>
      </c>
      <c r="L326" s="69" t="n">
        <f aca="false">K326-J326</f>
        <v>0</v>
      </c>
      <c r="M326" s="69" t="str">
        <f aca="false">IFERROR((K326/J326%),"-")</f>
        <v>-</v>
      </c>
      <c r="N326" s="100" t="n">
        <v>0</v>
      </c>
      <c r="O326" s="98" t="str">
        <f aca="false">IF(F326&lt;=$P$2,"Nov","")</f>
        <v>Nov</v>
      </c>
      <c r="P326" s="97" t="n">
        <v>0</v>
      </c>
      <c r="Q326" s="100" t="n">
        <f aca="false">K326-P326</f>
        <v>0</v>
      </c>
      <c r="R326" s="98" t="n">
        <f aca="false">IFERROR(IF(O326="Nov",(K326/P326-1)),0)</f>
        <v>0</v>
      </c>
      <c r="S326" s="105" t="b">
        <f aca="false">IF(N326&gt;0,IF(O326="","-",IF(R326&lt;0%,"DEGROWTH","GROWTH")))</f>
        <v>0</v>
      </c>
      <c r="T326" s="101" t="n">
        <v>0</v>
      </c>
      <c r="U326" s="101" t="str">
        <f aca="false">IF(F326&lt;=$V$2,"Dec","")</f>
        <v>Dec</v>
      </c>
      <c r="V326" s="97" t="n">
        <v>0</v>
      </c>
      <c r="W326" s="104" t="n">
        <f aca="false">K326-V326</f>
        <v>0</v>
      </c>
      <c r="X326" s="103" t="n">
        <f aca="false">IFERROR(IF(U326="Dec",(K326/V326-1)),0)</f>
        <v>0</v>
      </c>
      <c r="Y326" s="106" t="b">
        <f aca="false">IF(T326&gt;0,IF(U326="","-",IF(X326&lt;0%,"DEGROWTH","GROWTH")))</f>
        <v>0</v>
      </c>
      <c r="Z326" s="24" t="n">
        <v>1</v>
      </c>
      <c r="AA326" s="24" t="n">
        <f aca="false">IF(H326&gt;0,1,0)</f>
        <v>0</v>
      </c>
      <c r="AB326" s="3" t="n">
        <v>1000000271</v>
      </c>
      <c r="AC326" s="3"/>
    </row>
    <row r="327" customFormat="false" ht="14.25" hidden="true" customHeight="true" outlineLevel="0" collapsed="false">
      <c r="A327" s="23" t="s">
        <v>133</v>
      </c>
      <c r="B327" s="65" t="s">
        <v>40</v>
      </c>
      <c r="C327" s="65" t="s">
        <v>1088</v>
      </c>
      <c r="D327" s="65" t="n">
        <v>1000000261</v>
      </c>
      <c r="E327" s="66" t="s">
        <v>1089</v>
      </c>
      <c r="F327" s="67" t="n">
        <v>41482</v>
      </c>
      <c r="G327" s="67" t="str">
        <f aca="false">IF(I327&gt;0,"Targeted Dealer","-")</f>
        <v>-</v>
      </c>
      <c r="H327" s="67"/>
      <c r="I327" s="68" t="n">
        <v>0</v>
      </c>
      <c r="J327" s="68" t="n">
        <f aca="false">I327/$J$1*$E$1</f>
        <v>0</v>
      </c>
      <c r="K327" s="97" t="n">
        <v>10</v>
      </c>
      <c r="L327" s="69" t="n">
        <f aca="false">K327-J327</f>
        <v>10</v>
      </c>
      <c r="M327" s="69" t="str">
        <f aca="false">IFERROR((K327/J327%),"-")</f>
        <v>-</v>
      </c>
      <c r="N327" s="100" t="n">
        <v>0</v>
      </c>
      <c r="O327" s="98" t="str">
        <f aca="false">IF(F327&lt;=$P$2,"Nov","")</f>
        <v>Nov</v>
      </c>
      <c r="P327" s="97" t="n">
        <v>0</v>
      </c>
      <c r="Q327" s="100" t="n">
        <f aca="false">K327-P327</f>
        <v>10</v>
      </c>
      <c r="R327" s="98" t="n">
        <f aca="false">IFERROR(IF(O327="Nov",(K327/P327-1)),0)</f>
        <v>0</v>
      </c>
      <c r="S327" s="105" t="b">
        <f aca="false">IF(N327&gt;0,IF(O327="","-",IF(R327&lt;0%,"DEGROWTH","GROWTH")))</f>
        <v>0</v>
      </c>
      <c r="T327" s="101" t="n">
        <v>0</v>
      </c>
      <c r="U327" s="101" t="str">
        <f aca="false">IF(F327&lt;=$V$2,"Dec","")</f>
        <v>Dec</v>
      </c>
      <c r="V327" s="97" t="n">
        <v>0</v>
      </c>
      <c r="W327" s="104" t="n">
        <f aca="false">K327-V327</f>
        <v>10</v>
      </c>
      <c r="X327" s="103" t="n">
        <f aca="false">IFERROR(IF(U327="Dec",(K327/V327-1)),0)</f>
        <v>0</v>
      </c>
      <c r="Y327" s="106" t="b">
        <f aca="false">IF(T327&gt;0,IF(U327="","-",IF(X327&lt;0%,"DEGROWTH","GROWTH")))</f>
        <v>0</v>
      </c>
      <c r="Z327" s="24" t="n">
        <v>0</v>
      </c>
      <c r="AA327" s="24" t="n">
        <f aca="false">IF(H327&gt;0,1,0)</f>
        <v>0</v>
      </c>
      <c r="AB327" s="3" t="n">
        <v>1000000261</v>
      </c>
      <c r="AC327" s="3"/>
    </row>
    <row r="328" customFormat="false" ht="14.25" hidden="true" customHeight="true" outlineLevel="0" collapsed="false">
      <c r="A328" s="23" t="s">
        <v>133</v>
      </c>
      <c r="B328" s="65" t="s">
        <v>40</v>
      </c>
      <c r="C328" s="65" t="s">
        <v>206</v>
      </c>
      <c r="D328" s="65" t="n">
        <v>1000000262</v>
      </c>
      <c r="E328" s="66" t="s">
        <v>207</v>
      </c>
      <c r="F328" s="67" t="n">
        <v>41971</v>
      </c>
      <c r="G328" s="67" t="str">
        <f aca="false">IF(I328&gt;0,"Targeted Dealer","-")</f>
        <v>Targeted Dealer</v>
      </c>
      <c r="H328" s="67"/>
      <c r="I328" s="68" t="n">
        <v>70</v>
      </c>
      <c r="J328" s="68" t="n">
        <f aca="false">I328/$J$1*$E$1</f>
        <v>1460.96774193548</v>
      </c>
      <c r="K328" s="97" t="n">
        <v>140</v>
      </c>
      <c r="L328" s="69" t="n">
        <f aca="false">K328-J328</f>
        <v>-1320.96774193548</v>
      </c>
      <c r="M328" s="69" t="n">
        <f aca="false">IFERROR((K328/J328%),"-")</f>
        <v>9.58268933539413</v>
      </c>
      <c r="N328" s="100" t="n">
        <v>70</v>
      </c>
      <c r="O328" s="98" t="str">
        <f aca="false">IF(F328&lt;=$P$2,"Nov","")</f>
        <v>Nov</v>
      </c>
      <c r="P328" s="97" t="n">
        <v>70</v>
      </c>
      <c r="Q328" s="100" t="n">
        <f aca="false">K328-P328</f>
        <v>70</v>
      </c>
      <c r="R328" s="98" t="n">
        <f aca="false">IFERROR(IF(O328="Nov",(K328/P328-1)),0)</f>
        <v>1</v>
      </c>
      <c r="S328" s="100" t="str">
        <f aca="false">IF(N328&gt;0,IF(O328="","-",IF(R328&lt;0%,"DEGROWTH","GROWTH")))</f>
        <v>GROWTH</v>
      </c>
      <c r="T328" s="101" t="n">
        <v>20</v>
      </c>
      <c r="U328" s="101" t="str">
        <f aca="false">IF(F328&lt;=$V$2,"Dec","")</f>
        <v>Dec</v>
      </c>
      <c r="V328" s="97" t="n">
        <v>20</v>
      </c>
      <c r="W328" s="104" t="n">
        <f aca="false">K328-V328</f>
        <v>120</v>
      </c>
      <c r="X328" s="103" t="n">
        <f aca="false">IFERROR(IF(U328="Dec",(K328/V328-1)),0)</f>
        <v>6</v>
      </c>
      <c r="Y328" s="104" t="str">
        <f aca="false">IF(T328&gt;0,IF(U328="","-",IF(X328&lt;0%,"DEGROWTH","GROWTH")))</f>
        <v>GROWTH</v>
      </c>
      <c r="Z328" s="24" t="n">
        <v>0</v>
      </c>
      <c r="AA328" s="24" t="n">
        <f aca="false">IF(H328&gt;0,1,0)</f>
        <v>0</v>
      </c>
      <c r="AB328" s="3" t="n">
        <v>1000000262</v>
      </c>
      <c r="AC328" s="3"/>
    </row>
    <row r="329" customFormat="false" ht="14.25" hidden="true" customHeight="true" outlineLevel="0" collapsed="false">
      <c r="A329" s="23" t="s">
        <v>133</v>
      </c>
      <c r="B329" s="65" t="s">
        <v>40</v>
      </c>
      <c r="C329" s="65" t="s">
        <v>3985</v>
      </c>
      <c r="D329" s="65" t="n">
        <v>1000000267</v>
      </c>
      <c r="E329" s="66" t="s">
        <v>3986</v>
      </c>
      <c r="F329" s="67" t="n">
        <v>42152</v>
      </c>
      <c r="G329" s="67" t="str">
        <f aca="false">IF(I329&gt;0,"Targeted Dealer","-")</f>
        <v>-</v>
      </c>
      <c r="H329" s="67"/>
      <c r="I329" s="68" t="n">
        <v>0</v>
      </c>
      <c r="J329" s="68" t="n">
        <f aca="false">I329/$J$1*$E$1</f>
        <v>0</v>
      </c>
      <c r="K329" s="97" t="n">
        <v>0</v>
      </c>
      <c r="L329" s="69" t="n">
        <f aca="false">K329-J329</f>
        <v>0</v>
      </c>
      <c r="M329" s="69" t="str">
        <f aca="false">IFERROR((K329/J329%),"-")</f>
        <v>-</v>
      </c>
      <c r="N329" s="100" t="n">
        <v>0</v>
      </c>
      <c r="O329" s="98" t="str">
        <f aca="false">IF(F329&lt;=$P$2,"Nov","")</f>
        <v>Nov</v>
      </c>
      <c r="P329" s="97" t="n">
        <v>0</v>
      </c>
      <c r="Q329" s="100" t="n">
        <f aca="false">K329-P329</f>
        <v>0</v>
      </c>
      <c r="R329" s="98" t="n">
        <f aca="false">IFERROR(IF(O329="Nov",(K329/P329-1)),0)</f>
        <v>0</v>
      </c>
      <c r="S329" s="105" t="b">
        <f aca="false">IF(N329&gt;0,IF(O329="","-",IF(R329&lt;0%,"DEGROWTH","GROWTH")))</f>
        <v>0</v>
      </c>
      <c r="T329" s="101" t="n">
        <v>10</v>
      </c>
      <c r="U329" s="101" t="str">
        <f aca="false">IF(F329&lt;=$V$2,"Dec","")</f>
        <v>Dec</v>
      </c>
      <c r="V329" s="97" t="n">
        <v>10</v>
      </c>
      <c r="W329" s="104" t="n">
        <f aca="false">K329-V329</f>
        <v>-10</v>
      </c>
      <c r="X329" s="103" t="n">
        <f aca="false">IFERROR(IF(U329="Dec",(K329/V329-1)),0)</f>
        <v>-1</v>
      </c>
      <c r="Y329" s="104" t="str">
        <f aca="false">IF(T329&gt;0,IF(U329="","-",IF(X329&lt;0%,"DEGROWTH","GROWTH")))</f>
        <v>DEGROWTH</v>
      </c>
      <c r="Z329" s="24" t="n">
        <v>1</v>
      </c>
      <c r="AA329" s="24" t="n">
        <f aca="false">IF(H329&gt;0,1,0)</f>
        <v>0</v>
      </c>
      <c r="AB329" s="3" t="n">
        <v>1000000267</v>
      </c>
      <c r="AC329" s="3"/>
    </row>
    <row r="330" customFormat="false" ht="14.25" hidden="true" customHeight="true" outlineLevel="0" collapsed="false">
      <c r="A330" s="23" t="s">
        <v>133</v>
      </c>
      <c r="B330" s="65" t="s">
        <v>40</v>
      </c>
      <c r="C330" s="65" t="s">
        <v>1090</v>
      </c>
      <c r="D330" s="65" t="n">
        <v>1000000266</v>
      </c>
      <c r="E330" s="66" t="s">
        <v>1091</v>
      </c>
      <c r="F330" s="67" t="n">
        <v>42522</v>
      </c>
      <c r="G330" s="67" t="str">
        <f aca="false">IF(I330&gt;0,"Targeted Dealer","-")</f>
        <v>Targeted Dealer</v>
      </c>
      <c r="H330" s="67"/>
      <c r="I330" s="68" t="n">
        <v>390</v>
      </c>
      <c r="J330" s="68" t="n">
        <f aca="false">I330/$J$1*$E$1</f>
        <v>8139.67741935484</v>
      </c>
      <c r="K330" s="97" t="n">
        <v>215</v>
      </c>
      <c r="L330" s="69" t="n">
        <f aca="false">K330-J330</f>
        <v>-7924.67741935484</v>
      </c>
      <c r="M330" s="69" t="n">
        <f aca="false">IFERROR((K330/J330%),"-")</f>
        <v>2.64138231680736</v>
      </c>
      <c r="N330" s="100" t="n">
        <v>331</v>
      </c>
      <c r="O330" s="98" t="str">
        <f aca="false">IF(F330&lt;=$P$2,"Nov","")</f>
        <v>Nov</v>
      </c>
      <c r="P330" s="97" t="n">
        <v>331</v>
      </c>
      <c r="Q330" s="100" t="n">
        <f aca="false">K330-P330</f>
        <v>-116</v>
      </c>
      <c r="R330" s="98" t="n">
        <f aca="false">IFERROR(IF(O330="Nov",(K330/P330-1)),0)</f>
        <v>-0.350453172205438</v>
      </c>
      <c r="S330" s="100" t="str">
        <f aca="false">IF(N330&gt;0,IF(O330="","-",IF(R330&lt;0%,"DEGROWTH","GROWTH")))</f>
        <v>DEGROWTH</v>
      </c>
      <c r="T330" s="101" t="n">
        <v>385</v>
      </c>
      <c r="U330" s="101" t="str">
        <f aca="false">IF(F330&lt;=$V$2,"Dec","")</f>
        <v>Dec</v>
      </c>
      <c r="V330" s="97" t="n">
        <v>385</v>
      </c>
      <c r="W330" s="104" t="n">
        <f aca="false">K330-V330</f>
        <v>-170</v>
      </c>
      <c r="X330" s="103" t="n">
        <f aca="false">IFERROR(IF(U330="Dec",(K330/V330-1)),0)</f>
        <v>-0.441558441558442</v>
      </c>
      <c r="Y330" s="104" t="str">
        <f aca="false">IF(T330&gt;0,IF(U330="","-",IF(X330&lt;0%,"DEGROWTH","GROWTH")))</f>
        <v>DEGROWTH</v>
      </c>
      <c r="Z330" s="24" t="n">
        <v>0</v>
      </c>
      <c r="AA330" s="24" t="n">
        <f aca="false">IF(H330&gt;0,1,0)</f>
        <v>0</v>
      </c>
      <c r="AB330" s="3" t="n">
        <v>1000000266</v>
      </c>
      <c r="AC330" s="3"/>
    </row>
    <row r="331" customFormat="false" ht="14.25" hidden="true" customHeight="true" outlineLevel="0" collapsed="false">
      <c r="A331" s="23" t="s">
        <v>133</v>
      </c>
      <c r="B331" s="65" t="s">
        <v>40</v>
      </c>
      <c r="C331" s="65" t="s">
        <v>3790</v>
      </c>
      <c r="D331" s="65" t="n">
        <v>1000000276</v>
      </c>
      <c r="E331" s="66" t="s">
        <v>3791</v>
      </c>
      <c r="F331" s="67" t="n">
        <v>42870</v>
      </c>
      <c r="G331" s="67" t="str">
        <f aca="false">IF(I331&gt;0,"Targeted Dealer","-")</f>
        <v>Targeted Dealer</v>
      </c>
      <c r="H331" s="67"/>
      <c r="I331" s="68" t="n">
        <v>50</v>
      </c>
      <c r="J331" s="68" t="n">
        <f aca="false">I331/$J$1*$E$1</f>
        <v>1043.54838709677</v>
      </c>
      <c r="K331" s="97" t="n">
        <v>20</v>
      </c>
      <c r="L331" s="69" t="n">
        <f aca="false">K331-J331</f>
        <v>-1023.54838709677</v>
      </c>
      <c r="M331" s="69" t="n">
        <f aca="false">IFERROR((K331/J331%),"-")</f>
        <v>1.91653786707883</v>
      </c>
      <c r="N331" s="100" t="n">
        <v>30</v>
      </c>
      <c r="O331" s="98" t="str">
        <f aca="false">IF(F331&lt;=$P$2,"Nov","")</f>
        <v>Nov</v>
      </c>
      <c r="P331" s="97" t="n">
        <v>30</v>
      </c>
      <c r="Q331" s="100" t="n">
        <f aca="false">K331-P331</f>
        <v>-10</v>
      </c>
      <c r="R331" s="98" t="n">
        <f aca="false">IFERROR(IF(O331="Nov",(K331/P331-1)),0)</f>
        <v>-0.333333333333333</v>
      </c>
      <c r="S331" s="100" t="str">
        <f aca="false">IF(N331&gt;0,IF(O331="","-",IF(R331&lt;0%,"DEGROWTH","GROWTH")))</f>
        <v>DEGROWTH</v>
      </c>
      <c r="T331" s="101" t="n">
        <v>25</v>
      </c>
      <c r="U331" s="101" t="str">
        <f aca="false">IF(F331&lt;=$V$2,"Dec","")</f>
        <v>Dec</v>
      </c>
      <c r="V331" s="97" t="n">
        <v>25</v>
      </c>
      <c r="W331" s="104" t="n">
        <f aca="false">K331-V331</f>
        <v>-5</v>
      </c>
      <c r="X331" s="103" t="n">
        <f aca="false">IFERROR(IF(U331="Dec",(K331/V331-1)),0)</f>
        <v>-0.2</v>
      </c>
      <c r="Y331" s="104" t="str">
        <f aca="false">IF(T331&gt;0,IF(U331="","-",IF(X331&lt;0%,"DEGROWTH","GROWTH")))</f>
        <v>DEGROWTH</v>
      </c>
      <c r="Z331" s="24" t="n">
        <v>0</v>
      </c>
      <c r="AA331" s="24" t="n">
        <f aca="false">IF(H331&gt;0,1,0)</f>
        <v>0</v>
      </c>
      <c r="AB331" s="3" t="n">
        <v>1000000276</v>
      </c>
      <c r="AC331" s="3"/>
    </row>
    <row r="332" customFormat="false" ht="14.25" hidden="true" customHeight="true" outlineLevel="0" collapsed="false">
      <c r="A332" s="23" t="s">
        <v>133</v>
      </c>
      <c r="B332" s="65" t="s">
        <v>40</v>
      </c>
      <c r="C332" s="65" t="s">
        <v>1092</v>
      </c>
      <c r="D332" s="65" t="n">
        <v>1000000260</v>
      </c>
      <c r="E332" s="66" t="s">
        <v>1093</v>
      </c>
      <c r="F332" s="67" t="n">
        <v>43021</v>
      </c>
      <c r="G332" s="67" t="str">
        <f aca="false">IF(I332&gt;0,"Targeted Dealer","-")</f>
        <v>Targeted Dealer</v>
      </c>
      <c r="H332" s="67"/>
      <c r="I332" s="68" t="n">
        <v>80</v>
      </c>
      <c r="J332" s="68" t="n">
        <f aca="false">I332/$J$1*$E$1</f>
        <v>1669.67741935484</v>
      </c>
      <c r="K332" s="97" t="n">
        <v>65</v>
      </c>
      <c r="L332" s="69" t="n">
        <f aca="false">K332-J332</f>
        <v>-1604.67741935484</v>
      </c>
      <c r="M332" s="69" t="n">
        <f aca="false">IFERROR((K332/J332%),"-")</f>
        <v>3.89296754250386</v>
      </c>
      <c r="N332" s="100" t="n">
        <v>85</v>
      </c>
      <c r="O332" s="98" t="str">
        <f aca="false">IF(F332&lt;=$P$2,"Nov","")</f>
        <v>Nov</v>
      </c>
      <c r="P332" s="97" t="n">
        <v>85</v>
      </c>
      <c r="Q332" s="100" t="n">
        <f aca="false">K332-P332</f>
        <v>-20</v>
      </c>
      <c r="R332" s="98" t="n">
        <f aca="false">IFERROR(IF(O332="Nov",(K332/P332-1)),0)</f>
        <v>-0.235294117647059</v>
      </c>
      <c r="S332" s="100" t="str">
        <f aca="false">IF(N332&gt;0,IF(O332="","-",IF(R332&lt;0%,"DEGROWTH","GROWTH")))</f>
        <v>DEGROWTH</v>
      </c>
      <c r="T332" s="101" t="n">
        <v>60</v>
      </c>
      <c r="U332" s="101" t="str">
        <f aca="false">IF(F332&lt;=$V$2,"Dec","")</f>
        <v>Dec</v>
      </c>
      <c r="V332" s="97" t="n">
        <v>60</v>
      </c>
      <c r="W332" s="104" t="n">
        <f aca="false">K332-V332</f>
        <v>5</v>
      </c>
      <c r="X332" s="103" t="n">
        <f aca="false">IFERROR(IF(U332="Dec",(K332/V332-1)),0)</f>
        <v>0.0833333333333333</v>
      </c>
      <c r="Y332" s="104" t="str">
        <f aca="false">IF(T332&gt;0,IF(U332="","-",IF(X332&lt;0%,"DEGROWTH","GROWTH")))</f>
        <v>GROWTH</v>
      </c>
      <c r="Z332" s="24" t="n">
        <v>0</v>
      </c>
      <c r="AA332" s="24" t="n">
        <f aca="false">IF(H332&gt;0,1,0)</f>
        <v>0</v>
      </c>
      <c r="AB332" s="3" t="n">
        <v>1000000260</v>
      </c>
      <c r="AC332" s="3"/>
    </row>
    <row r="333" customFormat="false" ht="14.25" hidden="true" customHeight="true" outlineLevel="0" collapsed="false">
      <c r="A333" s="23" t="s">
        <v>133</v>
      </c>
      <c r="B333" s="65" t="s">
        <v>40</v>
      </c>
      <c r="C333" s="65" t="s">
        <v>1094</v>
      </c>
      <c r="D333" s="65" t="n">
        <v>1000000839</v>
      </c>
      <c r="E333" s="66" t="s">
        <v>1095</v>
      </c>
      <c r="F333" s="67" t="n">
        <v>43623</v>
      </c>
      <c r="G333" s="67" t="str">
        <f aca="false">IF(I333&gt;0,"Targeted Dealer","-")</f>
        <v>Targeted Dealer</v>
      </c>
      <c r="H333" s="67"/>
      <c r="I333" s="68" t="n">
        <v>90</v>
      </c>
      <c r="J333" s="68" t="n">
        <f aca="false">I333/$J$1*$E$1</f>
        <v>1878.38709677419</v>
      </c>
      <c r="K333" s="97" t="n">
        <v>25</v>
      </c>
      <c r="L333" s="69" t="n">
        <f aca="false">K333-J333</f>
        <v>-1853.38709677419</v>
      </c>
      <c r="M333" s="69" t="n">
        <f aca="false">IFERROR((K333/J333%),"-")</f>
        <v>1.3309290743603</v>
      </c>
      <c r="N333" s="100" t="n">
        <v>40</v>
      </c>
      <c r="O333" s="98" t="str">
        <f aca="false">IF(F333&lt;=$P$2,"Nov","")</f>
        <v>Nov</v>
      </c>
      <c r="P333" s="97" t="n">
        <v>40</v>
      </c>
      <c r="Q333" s="100" t="n">
        <f aca="false">K333-P333</f>
        <v>-15</v>
      </c>
      <c r="R333" s="98" t="n">
        <f aca="false">IFERROR(IF(O333="Nov",(K333/P333-1)),0)</f>
        <v>-0.375</v>
      </c>
      <c r="S333" s="100" t="str">
        <f aca="false">IF(N333&gt;0,IF(O333="","-",IF(R333&lt;0%,"DEGROWTH","GROWTH")))</f>
        <v>DEGROWTH</v>
      </c>
      <c r="T333" s="101" t="n">
        <v>90</v>
      </c>
      <c r="U333" s="101" t="str">
        <f aca="false">IF(F333&lt;=$V$2,"Dec","")</f>
        <v>Dec</v>
      </c>
      <c r="V333" s="97" t="n">
        <v>90</v>
      </c>
      <c r="W333" s="104" t="n">
        <f aca="false">K333-V333</f>
        <v>-65</v>
      </c>
      <c r="X333" s="103" t="n">
        <f aca="false">IFERROR(IF(U333="Dec",(K333/V333-1)),0)</f>
        <v>-0.722222222222222</v>
      </c>
      <c r="Y333" s="104" t="str">
        <f aca="false">IF(T333&gt;0,IF(U333="","-",IF(X333&lt;0%,"DEGROWTH","GROWTH")))</f>
        <v>DEGROWTH</v>
      </c>
      <c r="Z333" s="24" t="n">
        <v>0</v>
      </c>
      <c r="AA333" s="24" t="n">
        <f aca="false">IF(H333&gt;0,1,0)</f>
        <v>0</v>
      </c>
      <c r="AB333" s="3" t="n">
        <v>1000000839</v>
      </c>
      <c r="AC333" s="3"/>
    </row>
    <row r="334" customFormat="false" ht="14.25" hidden="true" customHeight="true" outlineLevel="0" collapsed="false">
      <c r="A334" s="23" t="s">
        <v>133</v>
      </c>
      <c r="B334" s="65" t="s">
        <v>40</v>
      </c>
      <c r="C334" s="65" t="s">
        <v>1096</v>
      </c>
      <c r="D334" s="65" t="n">
        <v>1000000256</v>
      </c>
      <c r="E334" s="66" t="s">
        <v>1097</v>
      </c>
      <c r="F334" s="67" t="n">
        <v>43754</v>
      </c>
      <c r="G334" s="67" t="str">
        <f aca="false">IF(I334&gt;0,"Targeted Dealer","-")</f>
        <v>Targeted Dealer</v>
      </c>
      <c r="H334" s="67"/>
      <c r="I334" s="68" t="n">
        <v>20</v>
      </c>
      <c r="J334" s="68" t="n">
        <f aca="false">I334/$J$1*$E$1</f>
        <v>417.41935483871</v>
      </c>
      <c r="K334" s="97" t="n">
        <v>20</v>
      </c>
      <c r="L334" s="69" t="n">
        <f aca="false">K334-J334</f>
        <v>-397.41935483871</v>
      </c>
      <c r="M334" s="69" t="n">
        <f aca="false">IFERROR((K334/J334%),"-")</f>
        <v>4.79134466769706</v>
      </c>
      <c r="N334" s="100" t="n">
        <v>40</v>
      </c>
      <c r="O334" s="98" t="str">
        <f aca="false">IF(F334&lt;=$P$2,"Nov","")</f>
        <v>Nov</v>
      </c>
      <c r="P334" s="97" t="n">
        <v>40</v>
      </c>
      <c r="Q334" s="100" t="n">
        <f aca="false">K334-P334</f>
        <v>-20</v>
      </c>
      <c r="R334" s="98" t="n">
        <f aca="false">IFERROR(IF(O334="Nov",(K334/P334-1)),0)</f>
        <v>-0.5</v>
      </c>
      <c r="S334" s="100" t="str">
        <f aca="false">IF(N334&gt;0,IF(O334="","-",IF(R334&lt;0%,"DEGROWTH","GROWTH")))</f>
        <v>DEGROWTH</v>
      </c>
      <c r="T334" s="101" t="n">
        <v>40</v>
      </c>
      <c r="U334" s="101" t="str">
        <f aca="false">IF(F334&lt;=$V$2,"Dec","")</f>
        <v>Dec</v>
      </c>
      <c r="V334" s="97" t="n">
        <v>40</v>
      </c>
      <c r="W334" s="104" t="n">
        <f aca="false">K334-V334</f>
        <v>-20</v>
      </c>
      <c r="X334" s="103" t="n">
        <f aca="false">IFERROR(IF(U334="Dec",(K334/V334-1)),0)</f>
        <v>-0.5</v>
      </c>
      <c r="Y334" s="104" t="str">
        <f aca="false">IF(T334&gt;0,IF(U334="","-",IF(X334&lt;0%,"DEGROWTH","GROWTH")))</f>
        <v>DEGROWTH</v>
      </c>
      <c r="Z334" s="24" t="n">
        <v>0</v>
      </c>
      <c r="AA334" s="24" t="n">
        <f aca="false">IF(H334&gt;0,1,0)</f>
        <v>0</v>
      </c>
      <c r="AB334" s="3" t="n">
        <v>1000000256</v>
      </c>
      <c r="AC334" s="3"/>
    </row>
    <row r="335" customFormat="false" ht="14.25" hidden="true" customHeight="true" outlineLevel="0" collapsed="false">
      <c r="A335" s="23" t="s">
        <v>133</v>
      </c>
      <c r="B335" s="65" t="s">
        <v>40</v>
      </c>
      <c r="C335" s="65" t="s">
        <v>1098</v>
      </c>
      <c r="D335" s="65" t="n">
        <v>1000000265</v>
      </c>
      <c r="E335" s="66" t="s">
        <v>1099</v>
      </c>
      <c r="F335" s="67" t="n">
        <v>43893</v>
      </c>
      <c r="G335" s="67" t="str">
        <f aca="false">IF(I335&gt;0,"Targeted Dealer","-")</f>
        <v>Targeted Dealer</v>
      </c>
      <c r="H335" s="67"/>
      <c r="I335" s="68" t="n">
        <v>40</v>
      </c>
      <c r="J335" s="68" t="n">
        <f aca="false">I335/$J$1*$E$1</f>
        <v>834.838709677419</v>
      </c>
      <c r="K335" s="97" t="n">
        <v>0</v>
      </c>
      <c r="L335" s="69" t="n">
        <f aca="false">K335-J335</f>
        <v>-834.838709677419</v>
      </c>
      <c r="M335" s="69" t="n">
        <f aca="false">IFERROR((K335/J335%),"-")</f>
        <v>0</v>
      </c>
      <c r="N335" s="100" t="n">
        <v>19</v>
      </c>
      <c r="O335" s="98" t="str">
        <f aca="false">IF(F335&lt;=$P$2,"Nov","")</f>
        <v>Nov</v>
      </c>
      <c r="P335" s="97" t="n">
        <v>19</v>
      </c>
      <c r="Q335" s="100" t="n">
        <f aca="false">K335-P335</f>
        <v>-19</v>
      </c>
      <c r="R335" s="98" t="n">
        <f aca="false">IFERROR(IF(O335="Nov",(K335/P335-1)),0)</f>
        <v>-1</v>
      </c>
      <c r="S335" s="100" t="str">
        <f aca="false">IF(N335&gt;0,IF(O335="","-",IF(R335&lt;0%,"DEGROWTH","GROWTH")))</f>
        <v>DEGROWTH</v>
      </c>
      <c r="T335" s="101" t="n">
        <v>20</v>
      </c>
      <c r="U335" s="101" t="str">
        <f aca="false">IF(F335&lt;=$V$2,"Dec","")</f>
        <v>Dec</v>
      </c>
      <c r="V335" s="97" t="n">
        <v>20</v>
      </c>
      <c r="W335" s="104" t="n">
        <f aca="false">K335-V335</f>
        <v>-20</v>
      </c>
      <c r="X335" s="103" t="n">
        <f aca="false">IFERROR(IF(U335="Dec",(K335/V335-1)),0)</f>
        <v>-1</v>
      </c>
      <c r="Y335" s="104" t="str">
        <f aca="false">IF(T335&gt;0,IF(U335="","-",IF(X335&lt;0%,"DEGROWTH","GROWTH")))</f>
        <v>DEGROWTH</v>
      </c>
      <c r="Z335" s="24" t="n">
        <v>1</v>
      </c>
      <c r="AA335" s="24" t="n">
        <f aca="false">IF(H335&gt;0,1,0)</f>
        <v>0</v>
      </c>
      <c r="AB335" s="3" t="n">
        <v>1000000265</v>
      </c>
      <c r="AC335" s="3"/>
    </row>
    <row r="336" customFormat="false" ht="14.25" hidden="true" customHeight="true" outlineLevel="0" collapsed="false">
      <c r="A336" s="23" t="s">
        <v>133</v>
      </c>
      <c r="B336" s="65" t="s">
        <v>40</v>
      </c>
      <c r="C336" s="65" t="s">
        <v>1100</v>
      </c>
      <c r="D336" s="65" t="n">
        <v>1000000258</v>
      </c>
      <c r="E336" s="66" t="s">
        <v>1101</v>
      </c>
      <c r="F336" s="67" t="n">
        <v>44001</v>
      </c>
      <c r="G336" s="67" t="str">
        <f aca="false">IF(I336&gt;0,"Targeted Dealer","-")</f>
        <v>Targeted Dealer</v>
      </c>
      <c r="H336" s="67"/>
      <c r="I336" s="68" t="n">
        <v>80</v>
      </c>
      <c r="J336" s="68" t="n">
        <f aca="false">I336/$J$1*$E$1</f>
        <v>1669.67741935484</v>
      </c>
      <c r="K336" s="97" t="n">
        <v>80</v>
      </c>
      <c r="L336" s="69" t="n">
        <f aca="false">K336-J336</f>
        <v>-1589.67741935484</v>
      </c>
      <c r="M336" s="69" t="n">
        <f aca="false">IFERROR((K336/J336%),"-")</f>
        <v>4.79134466769706</v>
      </c>
      <c r="N336" s="100" t="n">
        <v>70</v>
      </c>
      <c r="O336" s="98" t="str">
        <f aca="false">IF(F336&lt;=$P$2,"Nov","")</f>
        <v>Nov</v>
      </c>
      <c r="P336" s="97" t="n">
        <v>70</v>
      </c>
      <c r="Q336" s="100" t="n">
        <f aca="false">K336-P336</f>
        <v>10</v>
      </c>
      <c r="R336" s="98" t="n">
        <f aca="false">IFERROR(IF(O336="Nov",(K336/P336-1)),0)</f>
        <v>0.142857142857143</v>
      </c>
      <c r="S336" s="100" t="str">
        <f aca="false">IF(N336&gt;0,IF(O336="","-",IF(R336&lt;0%,"DEGROWTH","GROWTH")))</f>
        <v>GROWTH</v>
      </c>
      <c r="T336" s="101" t="n">
        <v>50</v>
      </c>
      <c r="U336" s="101" t="str">
        <f aca="false">IF(F336&lt;=$V$2,"Dec","")</f>
        <v>Dec</v>
      </c>
      <c r="V336" s="97" t="n">
        <v>50</v>
      </c>
      <c r="W336" s="104" t="n">
        <f aca="false">K336-V336</f>
        <v>30</v>
      </c>
      <c r="X336" s="103" t="n">
        <f aca="false">IFERROR(IF(U336="Dec",(K336/V336-1)),0)</f>
        <v>0.6</v>
      </c>
      <c r="Y336" s="104" t="str">
        <f aca="false">IF(T336&gt;0,IF(U336="","-",IF(X336&lt;0%,"DEGROWTH","GROWTH")))</f>
        <v>GROWTH</v>
      </c>
      <c r="Z336" s="24" t="n">
        <v>0</v>
      </c>
      <c r="AA336" s="24" t="n">
        <f aca="false">IF(H336&gt;0,1,0)</f>
        <v>0</v>
      </c>
      <c r="AB336" s="3" t="n">
        <v>1000000258</v>
      </c>
      <c r="AC336" s="3"/>
    </row>
    <row r="337" customFormat="false" ht="14.25" hidden="true" customHeight="true" outlineLevel="0" collapsed="false">
      <c r="A337" s="23" t="s">
        <v>133</v>
      </c>
      <c r="B337" s="65" t="s">
        <v>40</v>
      </c>
      <c r="C337" s="65" t="s">
        <v>1102</v>
      </c>
      <c r="D337" s="65" t="n">
        <v>1000000279</v>
      </c>
      <c r="E337" s="66" t="s">
        <v>1103</v>
      </c>
      <c r="F337" s="67" t="n">
        <v>44144</v>
      </c>
      <c r="G337" s="67" t="str">
        <f aca="false">IF(I337&gt;0,"Targeted Dealer","-")</f>
        <v>Targeted Dealer</v>
      </c>
      <c r="H337" s="67"/>
      <c r="I337" s="68" t="n">
        <v>35</v>
      </c>
      <c r="J337" s="68" t="n">
        <f aca="false">I337/$J$1*$E$1</f>
        <v>730.483870967742</v>
      </c>
      <c r="K337" s="97" t="n">
        <v>15</v>
      </c>
      <c r="L337" s="69" t="n">
        <f aca="false">K337-J337</f>
        <v>-715.483870967742</v>
      </c>
      <c r="M337" s="69" t="n">
        <f aca="false">IFERROR((K337/J337%),"-")</f>
        <v>2.05343342901303</v>
      </c>
      <c r="N337" s="100" t="n">
        <v>35</v>
      </c>
      <c r="O337" s="98" t="str">
        <f aca="false">IF(F337&lt;=$P$2,"Nov","")</f>
        <v>Nov</v>
      </c>
      <c r="P337" s="97" t="n">
        <v>35</v>
      </c>
      <c r="Q337" s="100" t="n">
        <f aca="false">K337-P337</f>
        <v>-20</v>
      </c>
      <c r="R337" s="98" t="n">
        <f aca="false">IFERROR(IF(O337="Nov",(K337/P337-1)),0)</f>
        <v>-0.571428571428571</v>
      </c>
      <c r="S337" s="100" t="str">
        <f aca="false">IF(N337&gt;0,IF(O337="","-",IF(R337&lt;0%,"DEGROWTH","GROWTH")))</f>
        <v>DEGROWTH</v>
      </c>
      <c r="T337" s="101" t="n">
        <v>30</v>
      </c>
      <c r="U337" s="101" t="str">
        <f aca="false">IF(F337&lt;=$V$2,"Dec","")</f>
        <v>Dec</v>
      </c>
      <c r="V337" s="97" t="n">
        <v>30</v>
      </c>
      <c r="W337" s="104" t="n">
        <f aca="false">K337-V337</f>
        <v>-15</v>
      </c>
      <c r="X337" s="103" t="n">
        <f aca="false">IFERROR(IF(U337="Dec",(K337/V337-1)),0)</f>
        <v>-0.5</v>
      </c>
      <c r="Y337" s="104" t="str">
        <f aca="false">IF(T337&gt;0,IF(U337="","-",IF(X337&lt;0%,"DEGROWTH","GROWTH")))</f>
        <v>DEGROWTH</v>
      </c>
      <c r="Z337" s="24" t="n">
        <v>0</v>
      </c>
      <c r="AA337" s="24" t="n">
        <f aca="false">IF(H337&gt;0,1,0)</f>
        <v>0</v>
      </c>
      <c r="AB337" s="3" t="n">
        <v>1000000279</v>
      </c>
      <c r="AC337" s="3"/>
    </row>
    <row r="338" customFormat="false" ht="14.25" hidden="true" customHeight="true" outlineLevel="0" collapsed="false">
      <c r="A338" s="23" t="s">
        <v>133</v>
      </c>
      <c r="B338" s="65" t="s">
        <v>40</v>
      </c>
      <c r="C338" s="65" t="s">
        <v>1104</v>
      </c>
      <c r="D338" s="65" t="n">
        <v>1000000272</v>
      </c>
      <c r="E338" s="66" t="s">
        <v>1105</v>
      </c>
      <c r="F338" s="67" t="n">
        <v>44321</v>
      </c>
      <c r="G338" s="67" t="str">
        <f aca="false">IF(I338&gt;0,"Targeted Dealer","-")</f>
        <v>Targeted Dealer</v>
      </c>
      <c r="H338" s="67"/>
      <c r="I338" s="68" t="n">
        <v>120</v>
      </c>
      <c r="J338" s="68" t="n">
        <f aca="false">I338/$J$1*$E$1</f>
        <v>2504.51612903226</v>
      </c>
      <c r="K338" s="97" t="n">
        <v>120</v>
      </c>
      <c r="L338" s="69" t="n">
        <f aca="false">K338-J338</f>
        <v>-2384.51612903226</v>
      </c>
      <c r="M338" s="69" t="n">
        <f aca="false">IFERROR((K338/J338%),"-")</f>
        <v>4.79134466769706</v>
      </c>
      <c r="N338" s="100" t="n">
        <v>140</v>
      </c>
      <c r="O338" s="98" t="str">
        <f aca="false">IF(F338&lt;=$P$2,"Nov","")</f>
        <v>Nov</v>
      </c>
      <c r="P338" s="97" t="n">
        <v>140</v>
      </c>
      <c r="Q338" s="100" t="n">
        <f aca="false">K338-P338</f>
        <v>-20</v>
      </c>
      <c r="R338" s="98" t="n">
        <f aca="false">IFERROR(IF(O338="Nov",(K338/P338-1)),0)</f>
        <v>-0.142857142857143</v>
      </c>
      <c r="S338" s="100" t="str">
        <f aca="false">IF(N338&gt;0,IF(O338="","-",IF(R338&lt;0%,"DEGROWTH","GROWTH")))</f>
        <v>DEGROWTH</v>
      </c>
      <c r="T338" s="101" t="n">
        <v>10</v>
      </c>
      <c r="U338" s="101" t="str">
        <f aca="false">IF(F338&lt;=$V$2,"Dec","")</f>
        <v>Dec</v>
      </c>
      <c r="V338" s="97" t="n">
        <v>10</v>
      </c>
      <c r="W338" s="104" t="n">
        <f aca="false">K338-V338</f>
        <v>110</v>
      </c>
      <c r="X338" s="103" t="n">
        <f aca="false">IFERROR(IF(U338="Dec",(K338/V338-1)),0)</f>
        <v>11</v>
      </c>
      <c r="Y338" s="104" t="str">
        <f aca="false">IF(T338&gt;0,IF(U338="","-",IF(X338&lt;0%,"DEGROWTH","GROWTH")))</f>
        <v>GROWTH</v>
      </c>
      <c r="Z338" s="24" t="n">
        <v>0</v>
      </c>
      <c r="AA338" s="24" t="n">
        <f aca="false">IF(H338&gt;0,1,0)</f>
        <v>0</v>
      </c>
      <c r="AB338" s="3" t="n">
        <v>1000000272</v>
      </c>
      <c r="AC338" s="3"/>
    </row>
    <row r="339" customFormat="false" ht="14.25" hidden="true" customHeight="true" outlineLevel="0" collapsed="false">
      <c r="A339" s="23" t="s">
        <v>133</v>
      </c>
      <c r="B339" s="65" t="s">
        <v>40</v>
      </c>
      <c r="C339" s="65" t="s">
        <v>208</v>
      </c>
      <c r="D339" s="65" t="n">
        <v>1000000278</v>
      </c>
      <c r="E339" s="66" t="s">
        <v>209</v>
      </c>
      <c r="F339" s="67" t="n">
        <v>44468</v>
      </c>
      <c r="G339" s="67" t="str">
        <f aca="false">IF(I339&gt;0,"Targeted Dealer","-")</f>
        <v>Targeted Dealer</v>
      </c>
      <c r="H339" s="67" t="s">
        <v>627</v>
      </c>
      <c r="I339" s="68" t="n">
        <v>20</v>
      </c>
      <c r="J339" s="68" t="n">
        <f aca="false">I339/$J$1*$E$1</f>
        <v>417.41935483871</v>
      </c>
      <c r="K339" s="97" t="n">
        <v>10</v>
      </c>
      <c r="L339" s="69" t="n">
        <f aca="false">K339-J339</f>
        <v>-407.41935483871</v>
      </c>
      <c r="M339" s="69" t="n">
        <f aca="false">IFERROR((K339/J339%),"-")</f>
        <v>2.39567233384853</v>
      </c>
      <c r="N339" s="100" t="n">
        <v>20</v>
      </c>
      <c r="O339" s="98" t="str">
        <f aca="false">IF(F339&lt;=$P$2,"Nov","")</f>
        <v>Nov</v>
      </c>
      <c r="P339" s="97" t="n">
        <v>20</v>
      </c>
      <c r="Q339" s="100" t="n">
        <f aca="false">K339-P339</f>
        <v>-10</v>
      </c>
      <c r="R339" s="98" t="n">
        <f aca="false">IFERROR(IF(O339="Nov",(K339/P339-1)),0)</f>
        <v>-0.5</v>
      </c>
      <c r="S339" s="100" t="str">
        <f aca="false">IF(N339&gt;0,IF(O339="","-",IF(R339&lt;0%,"DEGROWTH","GROWTH")))</f>
        <v>DEGROWTH</v>
      </c>
      <c r="T339" s="101" t="n">
        <v>22.5</v>
      </c>
      <c r="U339" s="101" t="str">
        <f aca="false">IF(F339&lt;=$V$2,"Dec","")</f>
        <v>Dec</v>
      </c>
      <c r="V339" s="97" t="n">
        <v>22.5</v>
      </c>
      <c r="W339" s="104" t="n">
        <f aca="false">K339-V339</f>
        <v>-12.5</v>
      </c>
      <c r="X339" s="103" t="n">
        <f aca="false">IFERROR(IF(U339="Dec",(K339/V339-1)),0)</f>
        <v>-0.555555555555556</v>
      </c>
      <c r="Y339" s="104" t="str">
        <f aca="false">IF(T339&gt;0,IF(U339="","-",IF(X339&lt;0%,"DEGROWTH","GROWTH")))</f>
        <v>DEGROWTH</v>
      </c>
      <c r="Z339" s="24" t="n">
        <v>0</v>
      </c>
      <c r="AA339" s="24" t="n">
        <f aca="false">IF(H339&gt;0,1,0)</f>
        <v>1</v>
      </c>
      <c r="AB339" s="3" t="n">
        <v>1000000278</v>
      </c>
      <c r="AC339" s="3"/>
    </row>
    <row r="340" customFormat="false" ht="14.25" hidden="true" customHeight="true" outlineLevel="0" collapsed="false">
      <c r="A340" s="23" t="s">
        <v>133</v>
      </c>
      <c r="B340" s="65" t="s">
        <v>40</v>
      </c>
      <c r="C340" s="65" t="s">
        <v>1106</v>
      </c>
      <c r="D340" s="65" t="n">
        <v>1000000270</v>
      </c>
      <c r="E340" s="66" t="s">
        <v>1107</v>
      </c>
      <c r="F340" s="67" t="n">
        <v>44494</v>
      </c>
      <c r="G340" s="67" t="str">
        <f aca="false">IF(I340&gt;0,"Targeted Dealer","-")</f>
        <v>Targeted Dealer</v>
      </c>
      <c r="H340" s="67"/>
      <c r="I340" s="68" t="n">
        <v>250</v>
      </c>
      <c r="J340" s="68" t="n">
        <f aca="false">I340/$J$1*$E$1</f>
        <v>5217.74193548387</v>
      </c>
      <c r="K340" s="97" t="n">
        <v>85</v>
      </c>
      <c r="L340" s="69" t="n">
        <f aca="false">K340-J340</f>
        <v>-5132.74193548387</v>
      </c>
      <c r="M340" s="69" t="n">
        <f aca="false">IFERROR((K340/J340%),"-")</f>
        <v>1.629057187017</v>
      </c>
      <c r="N340" s="100" t="n">
        <v>210</v>
      </c>
      <c r="O340" s="98" t="str">
        <f aca="false">IF(F340&lt;=$P$2,"Nov","")</f>
        <v>Nov</v>
      </c>
      <c r="P340" s="97" t="n">
        <v>210</v>
      </c>
      <c r="Q340" s="100" t="n">
        <f aca="false">K340-P340</f>
        <v>-125</v>
      </c>
      <c r="R340" s="98" t="n">
        <f aca="false">IFERROR(IF(O340="Nov",(K340/P340-1)),0)</f>
        <v>-0.595238095238095</v>
      </c>
      <c r="S340" s="100" t="str">
        <f aca="false">IF(N340&gt;0,IF(O340="","-",IF(R340&lt;0%,"DEGROWTH","GROWTH")))</f>
        <v>DEGROWTH</v>
      </c>
      <c r="T340" s="101" t="n">
        <v>207</v>
      </c>
      <c r="U340" s="101" t="str">
        <f aca="false">IF(F340&lt;=$V$2,"Dec","")</f>
        <v>Dec</v>
      </c>
      <c r="V340" s="97" t="n">
        <v>207</v>
      </c>
      <c r="W340" s="104" t="n">
        <f aca="false">K340-V340</f>
        <v>-122</v>
      </c>
      <c r="X340" s="103" t="n">
        <f aca="false">IFERROR(IF(U340="Dec",(K340/V340-1)),0)</f>
        <v>-0.589371980676329</v>
      </c>
      <c r="Y340" s="104" t="str">
        <f aca="false">IF(T340&gt;0,IF(U340="","-",IF(X340&lt;0%,"DEGROWTH","GROWTH")))</f>
        <v>DEGROWTH</v>
      </c>
      <c r="Z340" s="24" t="n">
        <v>0</v>
      </c>
      <c r="AA340" s="24" t="n">
        <f aca="false">IF(H340&gt;0,1,0)</f>
        <v>0</v>
      </c>
      <c r="AB340" s="3" t="n">
        <v>1000000270</v>
      </c>
      <c r="AC340" s="3"/>
    </row>
    <row r="341" customFormat="false" ht="14.25" hidden="false" customHeight="true" outlineLevel="0" collapsed="false">
      <c r="A341" s="23" t="s">
        <v>133</v>
      </c>
      <c r="B341" s="65" t="s">
        <v>40</v>
      </c>
      <c r="C341" s="65" t="s">
        <v>3036</v>
      </c>
      <c r="D341" s="65" t="n">
        <v>1000003453</v>
      </c>
      <c r="E341" s="65" t="s">
        <v>3037</v>
      </c>
      <c r="F341" s="67" t="n">
        <v>45012</v>
      </c>
      <c r="G341" s="67" t="str">
        <f aca="false">IF(I341&gt;0,"Targeted Dealer","-")</f>
        <v>-</v>
      </c>
      <c r="H341" s="67"/>
      <c r="I341" s="68" t="n">
        <v>0</v>
      </c>
      <c r="J341" s="68" t="n">
        <f aca="false">I341/$J$1*$E$1</f>
        <v>0</v>
      </c>
      <c r="K341" s="97" t="n">
        <v>0</v>
      </c>
      <c r="L341" s="69" t="n">
        <f aca="false">K341-J341</f>
        <v>0</v>
      </c>
      <c r="M341" s="69" t="str">
        <f aca="false">IFERROR((K341/J341%),"-")</f>
        <v>-</v>
      </c>
      <c r="N341" s="100" t="n">
        <v>0</v>
      </c>
      <c r="O341" s="98" t="str">
        <f aca="false">IF(F341&lt;=$P$2,"Nov","")</f>
        <v>Nov</v>
      </c>
      <c r="P341" s="97" t="n">
        <v>0</v>
      </c>
      <c r="Q341" s="100" t="n">
        <f aca="false">K341-P341</f>
        <v>0</v>
      </c>
      <c r="R341" s="98" t="n">
        <f aca="false">IFERROR(IF(O341="Nov",(K341/P341-1)),0)</f>
        <v>0</v>
      </c>
      <c r="S341" s="105" t="b">
        <f aca="false">IF(N341&gt;0,IF(O341="","-",IF(R341&lt;0%,"DEGROWTH","GROWTH")))</f>
        <v>0</v>
      </c>
      <c r="T341" s="101" t="n">
        <v>25</v>
      </c>
      <c r="U341" s="101" t="str">
        <f aca="false">IF(F341&lt;=$V$2,"Dec","")</f>
        <v>Dec</v>
      </c>
      <c r="V341" s="97" t="n">
        <v>25</v>
      </c>
      <c r="W341" s="104" t="n">
        <f aca="false">K341-V341</f>
        <v>-25</v>
      </c>
      <c r="X341" s="103" t="n">
        <f aca="false">IFERROR(IF(U341="Dec",(K341/V341-1)),0)</f>
        <v>-1</v>
      </c>
      <c r="Y341" s="104" t="str">
        <f aca="false">IF(T341&gt;0,IF(U341="","-",IF(X341&lt;0%,"DEGROWTH","GROWTH")))</f>
        <v>DEGROWTH</v>
      </c>
      <c r="Z341" s="24" t="n">
        <v>1</v>
      </c>
      <c r="AA341" s="24" t="n">
        <f aca="false">IF(H341&gt;0,1,0)</f>
        <v>0</v>
      </c>
      <c r="AB341" s="3" t="e">
        <f aca="false">#N/A</f>
        <v>#N/A</v>
      </c>
      <c r="AC341" s="3"/>
    </row>
    <row r="342" customFormat="false" ht="14.25" hidden="true" customHeight="true" outlineLevel="0" collapsed="false">
      <c r="A342" s="23" t="s">
        <v>133</v>
      </c>
      <c r="B342" s="65" t="s">
        <v>40</v>
      </c>
      <c r="C342" s="65" t="s">
        <v>4390</v>
      </c>
      <c r="D342" s="65" t="n">
        <v>1000003530</v>
      </c>
      <c r="E342" s="65" t="s">
        <v>4391</v>
      </c>
      <c r="F342" s="67" t="n">
        <v>45065</v>
      </c>
      <c r="G342" s="67" t="str">
        <f aca="false">IF(I342&gt;0,"Targeted Dealer","-")</f>
        <v>-</v>
      </c>
      <c r="H342" s="24"/>
      <c r="I342" s="68" t="n">
        <v>0</v>
      </c>
      <c r="J342" s="68" t="n">
        <f aca="false">I342/$J$1*$E$1</f>
        <v>0</v>
      </c>
      <c r="K342" s="97" t="n">
        <v>0</v>
      </c>
      <c r="L342" s="69" t="n">
        <f aca="false">K342-J342</f>
        <v>0</v>
      </c>
      <c r="M342" s="69" t="str">
        <f aca="false">IFERROR((K342/J342%),"-")</f>
        <v>-</v>
      </c>
      <c r="N342" s="100" t="n">
        <v>0</v>
      </c>
      <c r="O342" s="98" t="str">
        <f aca="false">IF(F342&lt;=$P$2,"Nov","")</f>
        <v>Nov</v>
      </c>
      <c r="P342" s="97" t="n">
        <v>0</v>
      </c>
      <c r="Q342" s="100" t="n">
        <f aca="false">K342-P342</f>
        <v>0</v>
      </c>
      <c r="R342" s="98" t="n">
        <f aca="false">IFERROR(IF(O342="Nov",(K342/P342-1)),0)</f>
        <v>0</v>
      </c>
      <c r="S342" s="105" t="b">
        <f aca="false">IF(N342&gt;0,IF(O342="","-",IF(R342&lt;0%,"DEGROWTH","GROWTH")))</f>
        <v>0</v>
      </c>
      <c r="T342" s="101" t="n">
        <v>0</v>
      </c>
      <c r="U342" s="101" t="str">
        <f aca="false">IF(F342&lt;=$V$2,"Dec","")</f>
        <v>Dec</v>
      </c>
      <c r="V342" s="97" t="n">
        <v>0</v>
      </c>
      <c r="W342" s="104" t="n">
        <f aca="false">K342-V342</f>
        <v>0</v>
      </c>
      <c r="X342" s="103" t="n">
        <f aca="false">IFERROR(IF(U342="Dec",(K342/V342-1)),0)</f>
        <v>0</v>
      </c>
      <c r="Y342" s="106" t="b">
        <f aca="false">IF(T342&gt;0,IF(U342="","-",IF(X342&lt;0%,"DEGROWTH","GROWTH")))</f>
        <v>0</v>
      </c>
      <c r="Z342" s="24" t="n">
        <v>1</v>
      </c>
      <c r="AA342" s="24" t="n">
        <f aca="false">IF(H342&gt;0,1,0)</f>
        <v>0</v>
      </c>
      <c r="AB342" s="3" t="n">
        <v>1000003530</v>
      </c>
      <c r="AC342" s="3"/>
    </row>
    <row r="343" customFormat="false" ht="14.25" hidden="true" customHeight="true" outlineLevel="0" collapsed="false">
      <c r="A343" s="23" t="s">
        <v>133</v>
      </c>
      <c r="B343" s="65" t="s">
        <v>40</v>
      </c>
      <c r="C343" s="65" t="s">
        <v>4392</v>
      </c>
      <c r="D343" s="65" t="n">
        <v>1000003608</v>
      </c>
      <c r="E343" s="65" t="s">
        <v>4393</v>
      </c>
      <c r="F343" s="67" t="n">
        <v>45097</v>
      </c>
      <c r="G343" s="67" t="str">
        <f aca="false">IF(I343&gt;0,"Targeted Dealer","-")</f>
        <v>Targeted Dealer</v>
      </c>
      <c r="H343" s="67"/>
      <c r="I343" s="68" t="n">
        <v>20</v>
      </c>
      <c r="J343" s="68" t="n">
        <f aca="false">I343/$J$1*$E$1</f>
        <v>417.41935483871</v>
      </c>
      <c r="K343" s="97" t="n">
        <v>20</v>
      </c>
      <c r="L343" s="69" t="n">
        <f aca="false">K343-J343</f>
        <v>-397.41935483871</v>
      </c>
      <c r="M343" s="69" t="n">
        <f aca="false">IFERROR((K343/J343%),"-")</f>
        <v>4.79134466769706</v>
      </c>
      <c r="N343" s="100" t="n">
        <v>10</v>
      </c>
      <c r="O343" s="98" t="str">
        <f aca="false">IF(F343&lt;=$P$2,"Nov","")</f>
        <v>Nov</v>
      </c>
      <c r="P343" s="97" t="n">
        <v>10</v>
      </c>
      <c r="Q343" s="100" t="n">
        <f aca="false">K343-P343</f>
        <v>10</v>
      </c>
      <c r="R343" s="98" t="n">
        <f aca="false">IFERROR(IF(O343="Nov",(K343/P343-1)),0)</f>
        <v>1</v>
      </c>
      <c r="S343" s="100" t="str">
        <f aca="false">IF(N343&gt;0,IF(O343="","-",IF(R343&lt;0%,"DEGROWTH","GROWTH")))</f>
        <v>GROWTH</v>
      </c>
      <c r="T343" s="101" t="n">
        <v>41</v>
      </c>
      <c r="U343" s="101" t="str">
        <f aca="false">IF(F343&lt;=$V$2,"Dec","")</f>
        <v>Dec</v>
      </c>
      <c r="V343" s="97" t="n">
        <v>41</v>
      </c>
      <c r="W343" s="104" t="n">
        <f aca="false">K343-V343</f>
        <v>-21</v>
      </c>
      <c r="X343" s="103" t="n">
        <f aca="false">IFERROR(IF(U343="Dec",(K343/V343-1)),0)</f>
        <v>-0.51219512195122</v>
      </c>
      <c r="Y343" s="104" t="str">
        <f aca="false">IF(T343&gt;0,IF(U343="","-",IF(X343&lt;0%,"DEGROWTH","GROWTH")))</f>
        <v>DEGROWTH</v>
      </c>
      <c r="Z343" s="24" t="n">
        <v>0</v>
      </c>
      <c r="AA343" s="24" t="n">
        <f aca="false">IF(H343&gt;0,1,0)</f>
        <v>0</v>
      </c>
      <c r="AB343" s="3" t="n">
        <v>1000003608</v>
      </c>
      <c r="AC343" s="3"/>
    </row>
    <row r="344" customFormat="false" ht="14.25" hidden="true" customHeight="true" outlineLevel="0" collapsed="false">
      <c r="A344" s="23" t="s">
        <v>133</v>
      </c>
      <c r="B344" s="65" t="s">
        <v>40</v>
      </c>
      <c r="C344" s="65" t="s">
        <v>3393</v>
      </c>
      <c r="D344" s="65" t="n">
        <v>1000003652</v>
      </c>
      <c r="E344" s="65" t="s">
        <v>3394</v>
      </c>
      <c r="F344" s="67" t="n">
        <v>45134</v>
      </c>
      <c r="G344" s="67" t="str">
        <f aca="false">IF(I344&gt;0,"Targeted Dealer","-")</f>
        <v>Targeted Dealer</v>
      </c>
      <c r="H344" s="67"/>
      <c r="I344" s="68" t="n">
        <v>205</v>
      </c>
      <c r="J344" s="68" t="n">
        <f aca="false">I344/$J$1*$E$1</f>
        <v>4278.54838709678</v>
      </c>
      <c r="K344" s="97" t="n">
        <v>80</v>
      </c>
      <c r="L344" s="69" t="n">
        <f aca="false">K344-J344</f>
        <v>-4198.54838709678</v>
      </c>
      <c r="M344" s="69" t="n">
        <f aca="false">IFERROR((K344/J344%),"-")</f>
        <v>1.86979304105251</v>
      </c>
      <c r="N344" s="100" t="n">
        <v>280</v>
      </c>
      <c r="O344" s="98" t="str">
        <f aca="false">IF(F344&lt;=$P$2,"Nov","")</f>
        <v>Nov</v>
      </c>
      <c r="P344" s="97" t="n">
        <v>280</v>
      </c>
      <c r="Q344" s="100" t="n">
        <f aca="false">K344-P344</f>
        <v>-200</v>
      </c>
      <c r="R344" s="98" t="n">
        <f aca="false">IFERROR(IF(O344="Nov",(K344/P344-1)),0)</f>
        <v>-0.714285714285714</v>
      </c>
      <c r="S344" s="100" t="str">
        <f aca="false">IF(N344&gt;0,IF(O344="","-",IF(R344&lt;0%,"DEGROWTH","GROWTH")))</f>
        <v>DEGROWTH</v>
      </c>
      <c r="T344" s="101" t="n">
        <v>15</v>
      </c>
      <c r="U344" s="101" t="str">
        <f aca="false">IF(F344&lt;=$V$2,"Dec","")</f>
        <v>Dec</v>
      </c>
      <c r="V344" s="97" t="n">
        <v>15</v>
      </c>
      <c r="W344" s="104" t="n">
        <f aca="false">K344-V344</f>
        <v>65</v>
      </c>
      <c r="X344" s="103" t="n">
        <f aca="false">IFERROR(IF(U344="Dec",(K344/V344-1)),0)</f>
        <v>4.33333333333333</v>
      </c>
      <c r="Y344" s="104" t="str">
        <f aca="false">IF(T344&gt;0,IF(U344="","-",IF(X344&lt;0%,"DEGROWTH","GROWTH")))</f>
        <v>GROWTH</v>
      </c>
      <c r="Z344" s="24" t="n">
        <v>0</v>
      </c>
      <c r="AA344" s="24" t="n">
        <f aca="false">IF(H344&gt;0,1,0)</f>
        <v>0</v>
      </c>
      <c r="AB344" s="3" t="n">
        <v>1000003652</v>
      </c>
      <c r="AC344" s="3"/>
    </row>
    <row r="345" customFormat="false" ht="14.25" hidden="true" customHeight="true" outlineLevel="0" collapsed="false">
      <c r="A345" s="23" t="s">
        <v>133</v>
      </c>
      <c r="B345" s="65" t="s">
        <v>40</v>
      </c>
      <c r="C345" s="65" t="s">
        <v>4394</v>
      </c>
      <c r="D345" s="65" t="n">
        <v>1000003765</v>
      </c>
      <c r="E345" s="65" t="s">
        <v>4395</v>
      </c>
      <c r="F345" s="67" t="n">
        <v>45257</v>
      </c>
      <c r="G345" s="67" t="str">
        <f aca="false">IF(I345&gt;0,"Targeted Dealer","-")</f>
        <v>-</v>
      </c>
      <c r="H345" s="67"/>
      <c r="I345" s="68" t="n">
        <v>0</v>
      </c>
      <c r="J345" s="68" t="n">
        <f aca="false">I345/$J$1*$E$1</f>
        <v>0</v>
      </c>
      <c r="K345" s="97" t="n">
        <v>0</v>
      </c>
      <c r="L345" s="69" t="n">
        <f aca="false">K345-J345</f>
        <v>0</v>
      </c>
      <c r="M345" s="69" t="str">
        <f aca="false">IFERROR((K345/J345%),"-")</f>
        <v>-</v>
      </c>
      <c r="N345" s="100" t="n">
        <v>0</v>
      </c>
      <c r="O345" s="98" t="str">
        <f aca="false">IF(F345&lt;=$P$2,"Nov","")</f>
        <v>Nov</v>
      </c>
      <c r="P345" s="97" t="n">
        <v>0</v>
      </c>
      <c r="Q345" s="100" t="n">
        <f aca="false">K345-P345</f>
        <v>0</v>
      </c>
      <c r="R345" s="98" t="n">
        <f aca="false">IFERROR(IF(O345="Nov",(K345/P345-1)),0)</f>
        <v>0</v>
      </c>
      <c r="S345" s="105" t="b">
        <f aca="false">IF(N345&gt;0,IF(O345="","-",IF(R345&lt;0%,"DEGROWTH","GROWTH")))</f>
        <v>0</v>
      </c>
      <c r="T345" s="101" t="n">
        <v>19</v>
      </c>
      <c r="U345" s="101" t="str">
        <f aca="false">IF(F345&lt;=$V$2,"Dec","")</f>
        <v>Dec</v>
      </c>
      <c r="V345" s="97" t="n">
        <v>19</v>
      </c>
      <c r="W345" s="104" t="n">
        <f aca="false">K345-V345</f>
        <v>-19</v>
      </c>
      <c r="X345" s="103" t="n">
        <f aca="false">IFERROR(IF(U345="Dec",(K345/V345-1)),0)</f>
        <v>-1</v>
      </c>
      <c r="Y345" s="104" t="str">
        <f aca="false">IF(T345&gt;0,IF(U345="","-",IF(X345&lt;0%,"DEGROWTH","GROWTH")))</f>
        <v>DEGROWTH</v>
      </c>
      <c r="Z345" s="24" t="n">
        <v>1</v>
      </c>
      <c r="AA345" s="24" t="n">
        <f aca="false">IF(H345&gt;0,1,0)</f>
        <v>0</v>
      </c>
      <c r="AB345" s="3" t="n">
        <v>1000003765</v>
      </c>
      <c r="AC345" s="3"/>
    </row>
    <row r="346" customFormat="false" ht="14.25" hidden="true" customHeight="true" outlineLevel="0" collapsed="false">
      <c r="A346" s="24" t="s">
        <v>133</v>
      </c>
      <c r="B346" s="128" t="s">
        <v>40</v>
      </c>
      <c r="C346" s="128" t="s">
        <v>4396</v>
      </c>
      <c r="D346" s="128" t="n">
        <v>1000003949</v>
      </c>
      <c r="E346" s="128" t="s">
        <v>2633</v>
      </c>
      <c r="F346" s="67" t="n">
        <v>45422</v>
      </c>
      <c r="G346" s="67" t="str">
        <f aca="false">IF(I346&gt;0,"Targeted Dealer","-")</f>
        <v>-</v>
      </c>
      <c r="H346" s="67"/>
      <c r="I346" s="68" t="n">
        <v>0</v>
      </c>
      <c r="J346" s="68" t="n">
        <f aca="false">I346/$J$1*$E$1</f>
        <v>0</v>
      </c>
      <c r="K346" s="97" t="n">
        <v>0</v>
      </c>
      <c r="L346" s="69" t="n">
        <f aca="false">K346-J346</f>
        <v>0</v>
      </c>
      <c r="M346" s="69" t="str">
        <f aca="false">IFERROR((K346/J346%),"-")</f>
        <v>-</v>
      </c>
      <c r="N346" s="100" t="n">
        <v>0</v>
      </c>
      <c r="O346" s="98" t="str">
        <f aca="false">IF(F346&lt;=$P$2,"Nov","")</f>
        <v>Nov</v>
      </c>
      <c r="P346" s="97" t="n">
        <v>0</v>
      </c>
      <c r="Q346" s="100" t="n">
        <f aca="false">K346-P346</f>
        <v>0</v>
      </c>
      <c r="R346" s="98" t="n">
        <f aca="false">IFERROR(IF(O346="Nov",(K346/P346-1)),0)</f>
        <v>0</v>
      </c>
      <c r="S346" s="105" t="b">
        <f aca="false">IF(N346&gt;0,IF(O346="","-",IF(R346&lt;0%,"DEGROWTH","GROWTH")))</f>
        <v>0</v>
      </c>
      <c r="T346" s="101" t="n">
        <v>0</v>
      </c>
      <c r="U346" s="101" t="str">
        <f aca="false">IF(F346&lt;=$V$2,"Dec","")</f>
        <v>Dec</v>
      </c>
      <c r="V346" s="97" t="n">
        <v>0</v>
      </c>
      <c r="W346" s="104" t="n">
        <f aca="false">K346-V346</f>
        <v>0</v>
      </c>
      <c r="X346" s="103" t="n">
        <f aca="false">IFERROR(IF(U346="Dec",(K346/V346-1)),0)</f>
        <v>0</v>
      </c>
      <c r="Y346" s="106" t="b">
        <f aca="false">IF(T346&gt;0,IF(U346="","-",IF(X346&lt;0%,"DEGROWTH","GROWTH")))</f>
        <v>0</v>
      </c>
      <c r="Z346" s="24" t="n">
        <v>1</v>
      </c>
      <c r="AA346" s="24" t="n">
        <f aca="false">IF(H346&gt;0,1,0)</f>
        <v>0</v>
      </c>
      <c r="AB346" s="3" t="n">
        <v>1000003949</v>
      </c>
      <c r="AC346" s="3"/>
    </row>
    <row r="347" customFormat="false" ht="14.25" hidden="true" customHeight="true" outlineLevel="0" collapsed="false">
      <c r="A347" s="24" t="s">
        <v>133</v>
      </c>
      <c r="B347" s="128" t="s">
        <v>40</v>
      </c>
      <c r="C347" s="128" t="s">
        <v>210</v>
      </c>
      <c r="D347" s="128" t="n">
        <v>1000004054</v>
      </c>
      <c r="E347" s="128" t="s">
        <v>211</v>
      </c>
      <c r="F347" s="67" t="n">
        <v>45497</v>
      </c>
      <c r="G347" s="67" t="str">
        <f aca="false">IF(I347&gt;0,"Targeted Dealer","-")</f>
        <v>Targeted Dealer</v>
      </c>
      <c r="H347" s="24"/>
      <c r="I347" s="68" t="n">
        <v>130</v>
      </c>
      <c r="J347" s="68" t="n">
        <f aca="false">I347/$J$1*$E$1</f>
        <v>2713.22580645161</v>
      </c>
      <c r="K347" s="97" t="n">
        <v>112.5</v>
      </c>
      <c r="L347" s="69" t="n">
        <f aca="false">K347-J347</f>
        <v>-2600.72580645161</v>
      </c>
      <c r="M347" s="69" t="n">
        <f aca="false">IFERROR((K347/J347%),"-")</f>
        <v>4.14635596243015</v>
      </c>
      <c r="N347" s="100" t="n">
        <v>150</v>
      </c>
      <c r="O347" s="98" t="str">
        <f aca="false">IF(F347&lt;=$P$2,"Nov","")</f>
        <v>Nov</v>
      </c>
      <c r="P347" s="97" t="n">
        <v>150</v>
      </c>
      <c r="Q347" s="100" t="n">
        <f aca="false">K347-P347</f>
        <v>-37.5</v>
      </c>
      <c r="R347" s="98" t="n">
        <f aca="false">IFERROR(IF(O347="Nov",(K347/P347-1)),0)</f>
        <v>-0.25</v>
      </c>
      <c r="S347" s="100" t="str">
        <f aca="false">IF(N347&gt;0,IF(O347="","-",IF(R347&lt;0%,"DEGROWTH","GROWTH")))</f>
        <v>DEGROWTH</v>
      </c>
      <c r="T347" s="101" t="n">
        <v>0</v>
      </c>
      <c r="U347" s="101" t="str">
        <f aca="false">IF(F347&lt;=$V$2,"Dec","")</f>
        <v>Dec</v>
      </c>
      <c r="V347" s="97" t="n">
        <v>0</v>
      </c>
      <c r="W347" s="104" t="n">
        <f aca="false">K347-V347</f>
        <v>112.5</v>
      </c>
      <c r="X347" s="103" t="n">
        <f aca="false">IFERROR(IF(U347="Dec",(K347/V347-1)),0)</f>
        <v>0</v>
      </c>
      <c r="Y347" s="106" t="b">
        <f aca="false">IF(T347&gt;0,IF(U347="","-",IF(X347&lt;0%,"DEGROWTH","GROWTH")))</f>
        <v>0</v>
      </c>
      <c r="Z347" s="24" t="n">
        <v>0</v>
      </c>
      <c r="AA347" s="24" t="n">
        <f aca="false">IF(H347&gt;0,1,0)</f>
        <v>0</v>
      </c>
      <c r="AB347" s="3" t="n">
        <v>1000004054</v>
      </c>
      <c r="AC347" s="3"/>
    </row>
    <row r="348" customFormat="false" ht="14.25" hidden="true" customHeight="true" outlineLevel="0" collapsed="false">
      <c r="A348" s="23" t="s">
        <v>133</v>
      </c>
      <c r="B348" s="65" t="s">
        <v>145</v>
      </c>
      <c r="C348" s="65" t="s">
        <v>3987</v>
      </c>
      <c r="D348" s="65" t="n">
        <v>1000000709</v>
      </c>
      <c r="E348" s="66" t="s">
        <v>3988</v>
      </c>
      <c r="F348" s="67" t="n">
        <v>38440</v>
      </c>
      <c r="G348" s="67" t="str">
        <f aca="false">IF(I348&gt;0,"Targeted Dealer","-")</f>
        <v>Targeted Dealer</v>
      </c>
      <c r="H348" s="67"/>
      <c r="I348" s="68" t="n">
        <v>70</v>
      </c>
      <c r="J348" s="68" t="n">
        <f aca="false">I348/$J$1*$E$1</f>
        <v>1460.96774193548</v>
      </c>
      <c r="K348" s="97" t="n">
        <v>40</v>
      </c>
      <c r="L348" s="69" t="n">
        <f aca="false">K348-J348</f>
        <v>-1420.96774193548</v>
      </c>
      <c r="M348" s="69" t="n">
        <f aca="false">IFERROR((K348/J348%),"-")</f>
        <v>2.73791123868404</v>
      </c>
      <c r="N348" s="100" t="n">
        <v>60</v>
      </c>
      <c r="O348" s="98" t="str">
        <f aca="false">IF(F348&lt;=$P$2,"Nov","")</f>
        <v>Nov</v>
      </c>
      <c r="P348" s="97" t="n">
        <v>60</v>
      </c>
      <c r="Q348" s="100" t="n">
        <f aca="false">K348-P348</f>
        <v>-20</v>
      </c>
      <c r="R348" s="98" t="n">
        <f aca="false">IFERROR(IF(O348="Nov",(K348/P348-1)),0)</f>
        <v>-0.333333333333333</v>
      </c>
      <c r="S348" s="100" t="str">
        <f aca="false">IF(N348&gt;0,IF(O348="","-",IF(R348&lt;0%,"DEGROWTH","GROWTH")))</f>
        <v>DEGROWTH</v>
      </c>
      <c r="T348" s="101" t="n">
        <v>105</v>
      </c>
      <c r="U348" s="101" t="str">
        <f aca="false">IF(F348&lt;=$V$2,"Dec","")</f>
        <v>Dec</v>
      </c>
      <c r="V348" s="97" t="n">
        <v>105</v>
      </c>
      <c r="W348" s="104" t="n">
        <f aca="false">K348-V348</f>
        <v>-65</v>
      </c>
      <c r="X348" s="103" t="n">
        <f aca="false">IFERROR(IF(U348="Dec",(K348/V348-1)),0)</f>
        <v>-0.619047619047619</v>
      </c>
      <c r="Y348" s="104" t="str">
        <f aca="false">IF(T348&gt;0,IF(U348="","-",IF(X348&lt;0%,"DEGROWTH","GROWTH")))</f>
        <v>DEGROWTH</v>
      </c>
      <c r="Z348" s="24" t="n">
        <v>0</v>
      </c>
      <c r="AA348" s="24" t="n">
        <f aca="false">IF(H348&gt;0,1,0)</f>
        <v>0</v>
      </c>
      <c r="AB348" s="3" t="n">
        <v>1000000709</v>
      </c>
      <c r="AC348" s="3"/>
    </row>
    <row r="349" customFormat="false" ht="14.25" hidden="true" customHeight="true" outlineLevel="0" collapsed="false">
      <c r="A349" s="23" t="s">
        <v>133</v>
      </c>
      <c r="B349" s="65" t="s">
        <v>145</v>
      </c>
      <c r="C349" s="65" t="s">
        <v>1108</v>
      </c>
      <c r="D349" s="65" t="n">
        <v>1000000718</v>
      </c>
      <c r="E349" s="66" t="s">
        <v>1109</v>
      </c>
      <c r="F349" s="67" t="n">
        <v>38642</v>
      </c>
      <c r="G349" s="67" t="str">
        <f aca="false">IF(I349&gt;0,"Targeted Dealer","-")</f>
        <v>Targeted Dealer</v>
      </c>
      <c r="H349" s="67" t="s">
        <v>627</v>
      </c>
      <c r="I349" s="68" t="n">
        <v>1132</v>
      </c>
      <c r="J349" s="68" t="n">
        <f aca="false">I349/$J$1*$E$1</f>
        <v>23625.935483871</v>
      </c>
      <c r="K349" s="97" t="n">
        <v>796</v>
      </c>
      <c r="L349" s="69" t="n">
        <f aca="false">K349-J349</f>
        <v>-22829.935483871</v>
      </c>
      <c r="M349" s="69" t="n">
        <f aca="false">IFERROR((K349/J349%),"-")</f>
        <v>3.36917875926401</v>
      </c>
      <c r="N349" s="100" t="n">
        <v>1080</v>
      </c>
      <c r="O349" s="98" t="str">
        <f aca="false">IF(F349&lt;=$P$2,"Nov","")</f>
        <v>Nov</v>
      </c>
      <c r="P349" s="97" t="n">
        <v>1080</v>
      </c>
      <c r="Q349" s="100" t="n">
        <f aca="false">K349-P349</f>
        <v>-284</v>
      </c>
      <c r="R349" s="98" t="n">
        <f aca="false">IFERROR(IF(O349="Nov",(K349/P349-1)),0)</f>
        <v>-0.262962962962963</v>
      </c>
      <c r="S349" s="100" t="str">
        <f aca="false">IF(N349&gt;0,IF(O349="","-",IF(R349&lt;0%,"DEGROWTH","GROWTH")))</f>
        <v>DEGROWTH</v>
      </c>
      <c r="T349" s="101" t="n">
        <v>1129</v>
      </c>
      <c r="U349" s="101" t="str">
        <f aca="false">IF(F349&lt;=$V$2,"Dec","")</f>
        <v>Dec</v>
      </c>
      <c r="V349" s="97" t="n">
        <v>1129</v>
      </c>
      <c r="W349" s="104" t="n">
        <f aca="false">K349-V349</f>
        <v>-333</v>
      </c>
      <c r="X349" s="103" t="n">
        <f aca="false">IFERROR(IF(U349="Dec",(K349/V349-1)),0)</f>
        <v>-0.294951284322409</v>
      </c>
      <c r="Y349" s="104" t="str">
        <f aca="false">IF(T349&gt;0,IF(U349="","-",IF(X349&lt;0%,"DEGROWTH","GROWTH")))</f>
        <v>DEGROWTH</v>
      </c>
      <c r="Z349" s="24" t="n">
        <v>0</v>
      </c>
      <c r="AA349" s="24" t="n">
        <f aca="false">IF(H349&gt;0,1,0)</f>
        <v>1</v>
      </c>
      <c r="AB349" s="3" t="n">
        <v>1000000718</v>
      </c>
      <c r="AC349" s="3"/>
    </row>
    <row r="350" customFormat="false" ht="14.25" hidden="true" customHeight="true" outlineLevel="0" collapsed="false">
      <c r="A350" s="23" t="s">
        <v>133</v>
      </c>
      <c r="B350" s="65" t="s">
        <v>145</v>
      </c>
      <c r="C350" s="65" t="s">
        <v>1110</v>
      </c>
      <c r="D350" s="65" t="n">
        <v>1000000707</v>
      </c>
      <c r="E350" s="66" t="s">
        <v>1111</v>
      </c>
      <c r="F350" s="67" t="n">
        <v>38687</v>
      </c>
      <c r="G350" s="67" t="str">
        <f aca="false">IF(I350&gt;0,"Targeted Dealer","-")</f>
        <v>Targeted Dealer</v>
      </c>
      <c r="H350" s="67" t="s">
        <v>627</v>
      </c>
      <c r="I350" s="68" t="n">
        <v>1133</v>
      </c>
      <c r="J350" s="68" t="n">
        <f aca="false">I350/$J$1*$E$1</f>
        <v>23646.8064516129</v>
      </c>
      <c r="K350" s="97" t="n">
        <v>1129.5</v>
      </c>
      <c r="L350" s="69" t="n">
        <f aca="false">K350-J350</f>
        <v>-22517.3064516129</v>
      </c>
      <c r="M350" s="69" t="n">
        <f aca="false">IFERROR((K350/J350%),"-")</f>
        <v>4.77654351470771</v>
      </c>
      <c r="N350" s="100" t="n">
        <v>1279.5</v>
      </c>
      <c r="O350" s="98" t="str">
        <f aca="false">IF(F350&lt;=$P$2,"Nov","")</f>
        <v>Nov</v>
      </c>
      <c r="P350" s="97" t="n">
        <v>1279.5</v>
      </c>
      <c r="Q350" s="100" t="n">
        <f aca="false">K350-P350</f>
        <v>-150</v>
      </c>
      <c r="R350" s="98" t="n">
        <f aca="false">IFERROR(IF(O350="Nov",(K350/P350-1)),0)</f>
        <v>-0.117233294255569</v>
      </c>
      <c r="S350" s="100" t="str">
        <f aca="false">IF(N350&gt;0,IF(O350="","-",IF(R350&lt;0%,"DEGROWTH","GROWTH")))</f>
        <v>DEGROWTH</v>
      </c>
      <c r="T350" s="101" t="n">
        <v>1057.65</v>
      </c>
      <c r="U350" s="101" t="str">
        <f aca="false">IF(F350&lt;=$V$2,"Dec","")</f>
        <v>Dec</v>
      </c>
      <c r="V350" s="97" t="n">
        <v>1057.65</v>
      </c>
      <c r="W350" s="104" t="n">
        <f aca="false">K350-V350</f>
        <v>71.8499999999999</v>
      </c>
      <c r="X350" s="103" t="n">
        <f aca="false">IFERROR(IF(U350="Dec",(K350/V350-1)),0)</f>
        <v>0.0679336264359665</v>
      </c>
      <c r="Y350" s="104" t="str">
        <f aca="false">IF(T350&gt;0,IF(U350="","-",IF(X350&lt;0%,"DEGROWTH","GROWTH")))</f>
        <v>GROWTH</v>
      </c>
      <c r="Z350" s="24" t="n">
        <v>0</v>
      </c>
      <c r="AA350" s="24" t="n">
        <f aca="false">IF(H350&gt;0,1,0)</f>
        <v>1</v>
      </c>
      <c r="AB350" s="3" t="n">
        <v>1000000707</v>
      </c>
      <c r="AC350" s="3"/>
    </row>
    <row r="351" customFormat="false" ht="14.25" hidden="true" customHeight="true" outlineLevel="0" collapsed="false">
      <c r="A351" s="23" t="s">
        <v>133</v>
      </c>
      <c r="B351" s="65" t="s">
        <v>145</v>
      </c>
      <c r="C351" s="65" t="s">
        <v>212</v>
      </c>
      <c r="D351" s="65" t="n">
        <v>1000000719</v>
      </c>
      <c r="E351" s="66" t="s">
        <v>213</v>
      </c>
      <c r="F351" s="67" t="n">
        <v>40081</v>
      </c>
      <c r="G351" s="67" t="str">
        <f aca="false">IF(I351&gt;0,"Targeted Dealer","-")</f>
        <v>Targeted Dealer</v>
      </c>
      <c r="H351" s="67" t="s">
        <v>627</v>
      </c>
      <c r="I351" s="68" t="n">
        <v>40</v>
      </c>
      <c r="J351" s="68" t="n">
        <f aca="false">I351/$J$1*$E$1</f>
        <v>834.838709677419</v>
      </c>
      <c r="K351" s="97" t="n">
        <v>20</v>
      </c>
      <c r="L351" s="69" t="n">
        <f aca="false">K351-J351</f>
        <v>-814.838709677419</v>
      </c>
      <c r="M351" s="69" t="n">
        <f aca="false">IFERROR((K351/J351%),"-")</f>
        <v>2.39567233384853</v>
      </c>
      <c r="N351" s="100" t="n">
        <v>80</v>
      </c>
      <c r="O351" s="98" t="str">
        <f aca="false">IF(F351&lt;=$P$2,"Nov","")</f>
        <v>Nov</v>
      </c>
      <c r="P351" s="97" t="n">
        <v>80</v>
      </c>
      <c r="Q351" s="100" t="n">
        <f aca="false">K351-P351</f>
        <v>-60</v>
      </c>
      <c r="R351" s="98" t="n">
        <f aca="false">IFERROR(IF(O351="Nov",(K351/P351-1)),0)</f>
        <v>-0.75</v>
      </c>
      <c r="S351" s="100" t="str">
        <f aca="false">IF(N351&gt;0,IF(O351="","-",IF(R351&lt;0%,"DEGROWTH","GROWTH")))</f>
        <v>DEGROWTH</v>
      </c>
      <c r="T351" s="101" t="n">
        <v>20</v>
      </c>
      <c r="U351" s="101" t="str">
        <f aca="false">IF(F351&lt;=$V$2,"Dec","")</f>
        <v>Dec</v>
      </c>
      <c r="V351" s="97" t="n">
        <v>20</v>
      </c>
      <c r="W351" s="104" t="n">
        <f aca="false">K351-V351</f>
        <v>0</v>
      </c>
      <c r="X351" s="103" t="n">
        <f aca="false">IFERROR(IF(U351="Dec",(K351/V351-1)),0)</f>
        <v>0</v>
      </c>
      <c r="Y351" s="104" t="str">
        <f aca="false">IF(T351&gt;0,IF(U351="","-",IF(X351&lt;0%,"DEGROWTH","GROWTH")))</f>
        <v>GROWTH</v>
      </c>
      <c r="Z351" s="24" t="n">
        <v>0</v>
      </c>
      <c r="AA351" s="24" t="n">
        <f aca="false">IF(H351&gt;0,1,0)</f>
        <v>1</v>
      </c>
      <c r="AB351" s="3" t="n">
        <v>1000000719</v>
      </c>
      <c r="AC351" s="3"/>
    </row>
    <row r="352" customFormat="false" ht="14.25" hidden="true" customHeight="true" outlineLevel="0" collapsed="false">
      <c r="A352" s="23" t="s">
        <v>133</v>
      </c>
      <c r="B352" s="65" t="s">
        <v>145</v>
      </c>
      <c r="C352" s="65" t="s">
        <v>1112</v>
      </c>
      <c r="D352" s="65" t="n">
        <v>1000000720</v>
      </c>
      <c r="E352" s="66" t="s">
        <v>1113</v>
      </c>
      <c r="F352" s="67" t="n">
        <v>41537</v>
      </c>
      <c r="G352" s="67" t="str">
        <f aca="false">IF(I352&gt;0,"Targeted Dealer","-")</f>
        <v>Targeted Dealer</v>
      </c>
      <c r="H352" s="67"/>
      <c r="I352" s="68" t="n">
        <v>145</v>
      </c>
      <c r="J352" s="68" t="n">
        <f aca="false">I352/$J$1*$E$1</f>
        <v>3026.29032258065</v>
      </c>
      <c r="K352" s="97" t="n">
        <v>185</v>
      </c>
      <c r="L352" s="69" t="n">
        <f aca="false">K352-J352</f>
        <v>-2841.29032258065</v>
      </c>
      <c r="M352" s="69" t="n">
        <f aca="false">IFERROR((K352/J352%),"-")</f>
        <v>6.11309492085487</v>
      </c>
      <c r="N352" s="100" t="n">
        <v>120</v>
      </c>
      <c r="O352" s="98" t="str">
        <f aca="false">IF(F352&lt;=$P$2,"Nov","")</f>
        <v>Nov</v>
      </c>
      <c r="P352" s="97" t="n">
        <v>120</v>
      </c>
      <c r="Q352" s="100" t="n">
        <f aca="false">K352-P352</f>
        <v>65</v>
      </c>
      <c r="R352" s="98" t="n">
        <f aca="false">IFERROR(IF(O352="Nov",(K352/P352-1)),0)</f>
        <v>0.541666666666667</v>
      </c>
      <c r="S352" s="100" t="str">
        <f aca="false">IF(N352&gt;0,IF(O352="","-",IF(R352&lt;0%,"DEGROWTH","GROWTH")))</f>
        <v>GROWTH</v>
      </c>
      <c r="T352" s="101" t="n">
        <v>150</v>
      </c>
      <c r="U352" s="101" t="str">
        <f aca="false">IF(F352&lt;=$V$2,"Dec","")</f>
        <v>Dec</v>
      </c>
      <c r="V352" s="97" t="n">
        <v>150</v>
      </c>
      <c r="W352" s="104" t="n">
        <f aca="false">K352-V352</f>
        <v>35</v>
      </c>
      <c r="X352" s="103" t="n">
        <f aca="false">IFERROR(IF(U352="Dec",(K352/V352-1)),0)</f>
        <v>0.233333333333333</v>
      </c>
      <c r="Y352" s="104" t="str">
        <f aca="false">IF(T352&gt;0,IF(U352="","-",IF(X352&lt;0%,"DEGROWTH","GROWTH")))</f>
        <v>GROWTH</v>
      </c>
      <c r="Z352" s="24" t="n">
        <v>0</v>
      </c>
      <c r="AA352" s="24" t="n">
        <f aca="false">IF(H352&gt;0,1,0)</f>
        <v>0</v>
      </c>
      <c r="AB352" s="3" t="n">
        <v>1000000720</v>
      </c>
      <c r="AC352" s="3"/>
    </row>
    <row r="353" customFormat="false" ht="14.25" hidden="true" customHeight="true" outlineLevel="0" collapsed="false">
      <c r="A353" s="23" t="s">
        <v>133</v>
      </c>
      <c r="B353" s="65" t="s">
        <v>145</v>
      </c>
      <c r="C353" s="65" t="s">
        <v>1114</v>
      </c>
      <c r="D353" s="65" t="n">
        <v>1000000716</v>
      </c>
      <c r="E353" s="66" t="s">
        <v>1115</v>
      </c>
      <c r="F353" s="67" t="n">
        <v>42580</v>
      </c>
      <c r="G353" s="67" t="str">
        <f aca="false">IF(I353&gt;0,"Targeted Dealer","-")</f>
        <v>Targeted Dealer</v>
      </c>
      <c r="H353" s="67" t="s">
        <v>627</v>
      </c>
      <c r="I353" s="68" t="n">
        <v>1005</v>
      </c>
      <c r="J353" s="68" t="n">
        <f aca="false">I353/$J$1*$E$1</f>
        <v>20975.3225806452</v>
      </c>
      <c r="K353" s="97" t="n">
        <v>1010</v>
      </c>
      <c r="L353" s="69" t="n">
        <f aca="false">K353-J353</f>
        <v>-19965.3225806452</v>
      </c>
      <c r="M353" s="69" t="n">
        <f aca="false">IFERROR((K353/J353%),"-")</f>
        <v>4.81518220335725</v>
      </c>
      <c r="N353" s="100" t="n">
        <v>1185.5</v>
      </c>
      <c r="O353" s="98" t="str">
        <f aca="false">IF(F353&lt;=$P$2,"Nov","")</f>
        <v>Nov</v>
      </c>
      <c r="P353" s="97" t="n">
        <v>1185.5</v>
      </c>
      <c r="Q353" s="100" t="n">
        <f aca="false">K353-P353</f>
        <v>-175.5</v>
      </c>
      <c r="R353" s="98" t="n">
        <f aca="false">IFERROR(IF(O353="Nov",(K353/P353-1)),0)</f>
        <v>-0.148038802193167</v>
      </c>
      <c r="S353" s="100" t="str">
        <f aca="false">IF(N353&gt;0,IF(O353="","-",IF(R353&lt;0%,"DEGROWTH","GROWTH")))</f>
        <v>DEGROWTH</v>
      </c>
      <c r="T353" s="101" t="n">
        <v>822</v>
      </c>
      <c r="U353" s="101" t="str">
        <f aca="false">IF(F353&lt;=$V$2,"Dec","")</f>
        <v>Dec</v>
      </c>
      <c r="V353" s="97" t="n">
        <v>822</v>
      </c>
      <c r="W353" s="104" t="n">
        <f aca="false">K353-V353</f>
        <v>188</v>
      </c>
      <c r="X353" s="103" t="n">
        <f aca="false">IFERROR(IF(U353="Dec",(K353/V353-1)),0)</f>
        <v>0.228710462287105</v>
      </c>
      <c r="Y353" s="104" t="str">
        <f aca="false">IF(T353&gt;0,IF(U353="","-",IF(X353&lt;0%,"DEGROWTH","GROWTH")))</f>
        <v>GROWTH</v>
      </c>
      <c r="Z353" s="24" t="n">
        <v>0</v>
      </c>
      <c r="AA353" s="24" t="n">
        <f aca="false">IF(H353&gt;0,1,0)</f>
        <v>1</v>
      </c>
      <c r="AB353" s="3" t="n">
        <v>1000000716</v>
      </c>
      <c r="AC353" s="3"/>
    </row>
    <row r="354" customFormat="false" ht="14.25" hidden="true" customHeight="true" outlineLevel="0" collapsed="false">
      <c r="A354" s="23" t="s">
        <v>133</v>
      </c>
      <c r="B354" s="65" t="s">
        <v>145</v>
      </c>
      <c r="C354" s="65" t="s">
        <v>214</v>
      </c>
      <c r="D354" s="65" t="n">
        <v>1000000717</v>
      </c>
      <c r="E354" s="66" t="s">
        <v>215</v>
      </c>
      <c r="F354" s="67" t="n">
        <v>42648</v>
      </c>
      <c r="G354" s="67" t="str">
        <f aca="false">IF(I354&gt;0,"Targeted Dealer","-")</f>
        <v>Targeted Dealer</v>
      </c>
      <c r="H354" s="67"/>
      <c r="I354" s="68" t="n">
        <v>160</v>
      </c>
      <c r="J354" s="68" t="n">
        <f aca="false">I354/$J$1*$E$1</f>
        <v>3339.35483870968</v>
      </c>
      <c r="K354" s="97" t="n">
        <v>40</v>
      </c>
      <c r="L354" s="69" t="n">
        <f aca="false">K354-J354</f>
        <v>-3299.35483870968</v>
      </c>
      <c r="M354" s="69" t="n">
        <f aca="false">IFERROR((K354/J354%),"-")</f>
        <v>1.19783616692427</v>
      </c>
      <c r="N354" s="100" t="n">
        <v>120</v>
      </c>
      <c r="O354" s="98" t="str">
        <f aca="false">IF(F354&lt;=$P$2,"Nov","")</f>
        <v>Nov</v>
      </c>
      <c r="P354" s="97" t="n">
        <v>120</v>
      </c>
      <c r="Q354" s="100" t="n">
        <f aca="false">K354-P354</f>
        <v>-80</v>
      </c>
      <c r="R354" s="98" t="n">
        <f aca="false">IFERROR(IF(O354="Nov",(K354/P354-1)),0)</f>
        <v>-0.666666666666667</v>
      </c>
      <c r="S354" s="100" t="str">
        <f aca="false">IF(N354&gt;0,IF(O354="","-",IF(R354&lt;0%,"DEGROWTH","GROWTH")))</f>
        <v>DEGROWTH</v>
      </c>
      <c r="T354" s="101" t="n">
        <v>160</v>
      </c>
      <c r="U354" s="101" t="str">
        <f aca="false">IF(F354&lt;=$V$2,"Dec","")</f>
        <v>Dec</v>
      </c>
      <c r="V354" s="97" t="n">
        <v>160</v>
      </c>
      <c r="W354" s="104" t="n">
        <f aca="false">K354-V354</f>
        <v>-120</v>
      </c>
      <c r="X354" s="103" t="n">
        <f aca="false">IFERROR(IF(U354="Dec",(K354/V354-1)),0)</f>
        <v>-0.75</v>
      </c>
      <c r="Y354" s="104" t="str">
        <f aca="false">IF(T354&gt;0,IF(U354="","-",IF(X354&lt;0%,"DEGROWTH","GROWTH")))</f>
        <v>DEGROWTH</v>
      </c>
      <c r="Z354" s="24" t="n">
        <v>0</v>
      </c>
      <c r="AA354" s="24" t="n">
        <f aca="false">IF(H354&gt;0,1,0)</f>
        <v>0</v>
      </c>
      <c r="AB354" s="3" t="n">
        <v>1000000717</v>
      </c>
      <c r="AC354" s="3"/>
    </row>
    <row r="355" customFormat="false" ht="14.25" hidden="true" customHeight="true" outlineLevel="0" collapsed="false">
      <c r="A355" s="23" t="s">
        <v>133</v>
      </c>
      <c r="B355" s="65" t="s">
        <v>145</v>
      </c>
      <c r="C355" s="65" t="s">
        <v>3425</v>
      </c>
      <c r="D355" s="65" t="n">
        <v>1000000705</v>
      </c>
      <c r="E355" s="66" t="s">
        <v>4135</v>
      </c>
      <c r="F355" s="67" t="n">
        <v>42870</v>
      </c>
      <c r="G355" s="67" t="str">
        <f aca="false">IF(I355&gt;0,"Targeted Dealer","-")</f>
        <v>Targeted Dealer</v>
      </c>
      <c r="H355" s="67" t="s">
        <v>627</v>
      </c>
      <c r="I355" s="68" t="n">
        <v>80</v>
      </c>
      <c r="J355" s="68" t="n">
        <f aca="false">I355/$J$1*$E$1</f>
        <v>1669.67741935484</v>
      </c>
      <c r="K355" s="97" t="n">
        <v>30</v>
      </c>
      <c r="L355" s="69" t="n">
        <f aca="false">K355-J355</f>
        <v>-1639.67741935484</v>
      </c>
      <c r="M355" s="69" t="n">
        <f aca="false">IFERROR((K355/J355%),"-")</f>
        <v>1.7967542503864</v>
      </c>
      <c r="N355" s="100" t="n">
        <v>40</v>
      </c>
      <c r="O355" s="98" t="str">
        <f aca="false">IF(F355&lt;=$P$2,"Nov","")</f>
        <v>Nov</v>
      </c>
      <c r="P355" s="97" t="n">
        <v>40</v>
      </c>
      <c r="Q355" s="100" t="n">
        <f aca="false">K355-P355</f>
        <v>-10</v>
      </c>
      <c r="R355" s="98" t="n">
        <f aca="false">IFERROR(IF(O355="Nov",(K355/P355-1)),0)</f>
        <v>-0.25</v>
      </c>
      <c r="S355" s="100" t="str">
        <f aca="false">IF(N355&gt;0,IF(O355="","-",IF(R355&lt;0%,"DEGROWTH","GROWTH")))</f>
        <v>DEGROWTH</v>
      </c>
      <c r="T355" s="101" t="n">
        <v>25</v>
      </c>
      <c r="U355" s="101" t="str">
        <f aca="false">IF(F355&lt;=$V$2,"Dec","")</f>
        <v>Dec</v>
      </c>
      <c r="V355" s="97" t="n">
        <v>25</v>
      </c>
      <c r="W355" s="104" t="n">
        <f aca="false">K355-V355</f>
        <v>5</v>
      </c>
      <c r="X355" s="103" t="n">
        <f aca="false">IFERROR(IF(U355="Dec",(K355/V355-1)),0)</f>
        <v>0.2</v>
      </c>
      <c r="Y355" s="104" t="str">
        <f aca="false">IF(T355&gt;0,IF(U355="","-",IF(X355&lt;0%,"DEGROWTH","GROWTH")))</f>
        <v>GROWTH</v>
      </c>
      <c r="Z355" s="24" t="n">
        <v>0</v>
      </c>
      <c r="AA355" s="24" t="n">
        <f aca="false">IF(H355&gt;0,1,0)</f>
        <v>1</v>
      </c>
      <c r="AB355" s="3" t="n">
        <v>1000000705</v>
      </c>
      <c r="AC355" s="3"/>
    </row>
    <row r="356" customFormat="false" ht="14.25" hidden="true" customHeight="true" outlineLevel="0" collapsed="false">
      <c r="A356" s="23" t="s">
        <v>133</v>
      </c>
      <c r="B356" s="65" t="s">
        <v>145</v>
      </c>
      <c r="C356" s="65" t="s">
        <v>3130</v>
      </c>
      <c r="D356" s="65" t="n">
        <v>1000000704</v>
      </c>
      <c r="E356" s="66" t="s">
        <v>3131</v>
      </c>
      <c r="F356" s="67" t="n">
        <v>43179</v>
      </c>
      <c r="G356" s="67" t="str">
        <f aca="false">IF(I356&gt;0,"Targeted Dealer","-")</f>
        <v>Targeted Dealer</v>
      </c>
      <c r="H356" s="67"/>
      <c r="I356" s="68" t="n">
        <v>10</v>
      </c>
      <c r="J356" s="68" t="n">
        <f aca="false">I356/$J$1*$E$1</f>
        <v>208.709677419355</v>
      </c>
      <c r="K356" s="97" t="n">
        <v>0</v>
      </c>
      <c r="L356" s="69" t="n">
        <f aca="false">K356-J356</f>
        <v>-208.709677419355</v>
      </c>
      <c r="M356" s="69" t="n">
        <f aca="false">IFERROR((K356/J356%),"-")</f>
        <v>0</v>
      </c>
      <c r="N356" s="100" t="n">
        <v>0</v>
      </c>
      <c r="O356" s="98" t="str">
        <f aca="false">IF(F356&lt;=$P$2,"Nov","")</f>
        <v>Nov</v>
      </c>
      <c r="P356" s="97" t="n">
        <v>0</v>
      </c>
      <c r="Q356" s="100" t="n">
        <f aca="false">K356-P356</f>
        <v>0</v>
      </c>
      <c r="R356" s="98" t="n">
        <f aca="false">IFERROR(IF(O356="Nov",(K356/P356-1)),0)</f>
        <v>0</v>
      </c>
      <c r="S356" s="105" t="b">
        <f aca="false">IF(N356&gt;0,IF(O356="","-",IF(R356&lt;0%,"DEGROWTH","GROWTH")))</f>
        <v>0</v>
      </c>
      <c r="T356" s="101" t="n">
        <v>0</v>
      </c>
      <c r="U356" s="101" t="str">
        <f aca="false">IF(F356&lt;=$V$2,"Dec","")</f>
        <v>Dec</v>
      </c>
      <c r="V356" s="97" t="n">
        <v>0</v>
      </c>
      <c r="W356" s="104" t="n">
        <f aca="false">K356-V356</f>
        <v>0</v>
      </c>
      <c r="X356" s="103" t="n">
        <f aca="false">IFERROR(IF(U356="Dec",(K356/V356-1)),0)</f>
        <v>0</v>
      </c>
      <c r="Y356" s="106" t="b">
        <f aca="false">IF(T356&gt;0,IF(U356="","-",IF(X356&lt;0%,"DEGROWTH","GROWTH")))</f>
        <v>0</v>
      </c>
      <c r="Z356" s="24" t="n">
        <v>1</v>
      </c>
      <c r="AA356" s="24" t="n">
        <f aca="false">IF(H356&gt;0,1,0)</f>
        <v>0</v>
      </c>
      <c r="AB356" s="3" t="n">
        <v>1000000704</v>
      </c>
      <c r="AC356" s="3"/>
    </row>
    <row r="357" customFormat="false" ht="14.25" hidden="true" customHeight="true" outlineLevel="0" collapsed="false">
      <c r="A357" s="23" t="s">
        <v>133</v>
      </c>
      <c r="B357" s="65" t="s">
        <v>145</v>
      </c>
      <c r="C357" s="65" t="s">
        <v>1116</v>
      </c>
      <c r="D357" s="65" t="n">
        <v>1000001057</v>
      </c>
      <c r="E357" s="66" t="s">
        <v>1117</v>
      </c>
      <c r="F357" s="67" t="n">
        <v>43848</v>
      </c>
      <c r="G357" s="67" t="str">
        <f aca="false">IF(I357&gt;0,"Targeted Dealer","-")</f>
        <v>Targeted Dealer</v>
      </c>
      <c r="H357" s="67"/>
      <c r="I357" s="68" t="n">
        <v>145</v>
      </c>
      <c r="J357" s="68" t="n">
        <f aca="false">I357/$J$1*$E$1</f>
        <v>3026.29032258065</v>
      </c>
      <c r="K357" s="97" t="n">
        <v>107</v>
      </c>
      <c r="L357" s="69" t="n">
        <f aca="false">K357-J357</f>
        <v>-2919.29032258065</v>
      </c>
      <c r="M357" s="69" t="n">
        <f aca="false">IFERROR((K357/J357%),"-")</f>
        <v>3.53568192719714</v>
      </c>
      <c r="N357" s="100" t="n">
        <v>95.5</v>
      </c>
      <c r="O357" s="98" t="str">
        <f aca="false">IF(F357&lt;=$P$2,"Nov","")</f>
        <v>Nov</v>
      </c>
      <c r="P357" s="97" t="n">
        <v>95.5</v>
      </c>
      <c r="Q357" s="100" t="n">
        <f aca="false">K357-P357</f>
        <v>11.5</v>
      </c>
      <c r="R357" s="98" t="n">
        <f aca="false">IFERROR(IF(O357="Nov",(K357/P357-1)),0)</f>
        <v>0.120418848167539</v>
      </c>
      <c r="S357" s="100" t="str">
        <f aca="false">IF(N357&gt;0,IF(O357="","-",IF(R357&lt;0%,"DEGROWTH","GROWTH")))</f>
        <v>GROWTH</v>
      </c>
      <c r="T357" s="101" t="n">
        <v>70</v>
      </c>
      <c r="U357" s="101" t="str">
        <f aca="false">IF(F357&lt;=$V$2,"Dec","")</f>
        <v>Dec</v>
      </c>
      <c r="V357" s="97" t="n">
        <v>70</v>
      </c>
      <c r="W357" s="104" t="n">
        <f aca="false">K357-V357</f>
        <v>37</v>
      </c>
      <c r="X357" s="103" t="n">
        <f aca="false">IFERROR(IF(U357="Dec",(K357/V357-1)),0)</f>
        <v>0.528571428571429</v>
      </c>
      <c r="Y357" s="104" t="str">
        <f aca="false">IF(T357&gt;0,IF(U357="","-",IF(X357&lt;0%,"DEGROWTH","GROWTH")))</f>
        <v>GROWTH</v>
      </c>
      <c r="Z357" s="24" t="n">
        <v>0</v>
      </c>
      <c r="AA357" s="24" t="n">
        <f aca="false">IF(H357&gt;0,1,0)</f>
        <v>0</v>
      </c>
      <c r="AB357" s="3" t="n">
        <v>1000001057</v>
      </c>
      <c r="AC357" s="3"/>
    </row>
    <row r="358" customFormat="false" ht="14.25" hidden="true" customHeight="true" outlineLevel="0" collapsed="false">
      <c r="A358" s="23" t="s">
        <v>133</v>
      </c>
      <c r="B358" s="65" t="s">
        <v>145</v>
      </c>
      <c r="C358" s="65" t="s">
        <v>1118</v>
      </c>
      <c r="D358" s="65" t="n">
        <v>1000001062</v>
      </c>
      <c r="E358" s="66" t="s">
        <v>1119</v>
      </c>
      <c r="F358" s="67" t="n">
        <v>44001</v>
      </c>
      <c r="G358" s="67" t="str">
        <f aca="false">IF(I358&gt;0,"Targeted Dealer","-")</f>
        <v>Targeted Dealer</v>
      </c>
      <c r="H358" s="67" t="s">
        <v>627</v>
      </c>
      <c r="I358" s="68" t="n">
        <v>205</v>
      </c>
      <c r="J358" s="68" t="n">
        <f aca="false">I358/$J$1*$E$1</f>
        <v>4278.54838709678</v>
      </c>
      <c r="K358" s="97" t="n">
        <v>163</v>
      </c>
      <c r="L358" s="69" t="n">
        <f aca="false">K358-J358</f>
        <v>-4115.54838709678</v>
      </c>
      <c r="M358" s="69" t="n">
        <f aca="false">IFERROR((K358/J358%),"-")</f>
        <v>3.80970332114449</v>
      </c>
      <c r="N358" s="100" t="n">
        <v>160</v>
      </c>
      <c r="O358" s="98" t="str">
        <f aca="false">IF(F358&lt;=$P$2,"Nov","")</f>
        <v>Nov</v>
      </c>
      <c r="P358" s="97" t="n">
        <v>160</v>
      </c>
      <c r="Q358" s="100" t="n">
        <f aca="false">K358-P358</f>
        <v>3</v>
      </c>
      <c r="R358" s="98" t="n">
        <f aca="false">IFERROR(IF(O358="Nov",(K358/P358-1)),0)</f>
        <v>0.01875</v>
      </c>
      <c r="S358" s="100" t="str">
        <f aca="false">IF(N358&gt;0,IF(O358="","-",IF(R358&lt;0%,"DEGROWTH","GROWTH")))</f>
        <v>GROWTH</v>
      </c>
      <c r="T358" s="101" t="n">
        <v>135</v>
      </c>
      <c r="U358" s="101" t="str">
        <f aca="false">IF(F358&lt;=$V$2,"Dec","")</f>
        <v>Dec</v>
      </c>
      <c r="V358" s="97" t="n">
        <v>135</v>
      </c>
      <c r="W358" s="104" t="n">
        <f aca="false">K358-V358</f>
        <v>28</v>
      </c>
      <c r="X358" s="103" t="n">
        <f aca="false">IFERROR(IF(U358="Dec",(K358/V358-1)),0)</f>
        <v>0.207407407407407</v>
      </c>
      <c r="Y358" s="104" t="str">
        <f aca="false">IF(T358&gt;0,IF(U358="","-",IF(X358&lt;0%,"DEGROWTH","GROWTH")))</f>
        <v>GROWTH</v>
      </c>
      <c r="Z358" s="24" t="n">
        <v>0</v>
      </c>
      <c r="AA358" s="24" t="n">
        <f aca="false">IF(H358&gt;0,1,0)</f>
        <v>1</v>
      </c>
      <c r="AB358" s="3" t="n">
        <v>1000001062</v>
      </c>
      <c r="AC358" s="3"/>
    </row>
    <row r="359" customFormat="false" ht="14.25" hidden="true" customHeight="true" outlineLevel="0" collapsed="false">
      <c r="A359" s="23" t="s">
        <v>133</v>
      </c>
      <c r="B359" s="65" t="s">
        <v>145</v>
      </c>
      <c r="C359" s="65" t="s">
        <v>4225</v>
      </c>
      <c r="D359" s="65" t="n">
        <v>1000001058</v>
      </c>
      <c r="E359" s="66" t="s">
        <v>4226</v>
      </c>
      <c r="F359" s="67" t="n">
        <v>44257</v>
      </c>
      <c r="G359" s="67" t="str">
        <f aca="false">IF(I359&gt;0,"Targeted Dealer","-")</f>
        <v>Targeted Dealer</v>
      </c>
      <c r="H359" s="67"/>
      <c r="I359" s="68" t="n">
        <v>10</v>
      </c>
      <c r="J359" s="68" t="n">
        <f aca="false">I359/$J$1*$E$1</f>
        <v>208.709677419355</v>
      </c>
      <c r="K359" s="97" t="n">
        <v>0</v>
      </c>
      <c r="L359" s="69" t="n">
        <f aca="false">K359-J359</f>
        <v>-208.709677419355</v>
      </c>
      <c r="M359" s="69" t="n">
        <f aca="false">IFERROR((K359/J359%),"-")</f>
        <v>0</v>
      </c>
      <c r="N359" s="100" t="n">
        <v>0</v>
      </c>
      <c r="O359" s="98" t="str">
        <f aca="false">IF(F359&lt;=$P$2,"Nov","")</f>
        <v>Nov</v>
      </c>
      <c r="P359" s="97" t="n">
        <v>0</v>
      </c>
      <c r="Q359" s="100" t="n">
        <f aca="false">K359-P359</f>
        <v>0</v>
      </c>
      <c r="R359" s="98" t="n">
        <f aca="false">IFERROR(IF(O359="Nov",(K359/P359-1)),0)</f>
        <v>0</v>
      </c>
      <c r="S359" s="105" t="b">
        <f aca="false">IF(N359&gt;0,IF(O359="","-",IF(R359&lt;0%,"DEGROWTH","GROWTH")))</f>
        <v>0</v>
      </c>
      <c r="T359" s="101" t="n">
        <v>20</v>
      </c>
      <c r="U359" s="101" t="str">
        <f aca="false">IF(F359&lt;=$V$2,"Dec","")</f>
        <v>Dec</v>
      </c>
      <c r="V359" s="97" t="n">
        <v>20</v>
      </c>
      <c r="W359" s="104" t="n">
        <f aca="false">K359-V359</f>
        <v>-20</v>
      </c>
      <c r="X359" s="103" t="n">
        <f aca="false">IFERROR(IF(U359="Dec",(K359/V359-1)),0)</f>
        <v>-1</v>
      </c>
      <c r="Y359" s="104" t="str">
        <f aca="false">IF(T359&gt;0,IF(U359="","-",IF(X359&lt;0%,"DEGROWTH","GROWTH")))</f>
        <v>DEGROWTH</v>
      </c>
      <c r="Z359" s="24" t="n">
        <v>1</v>
      </c>
      <c r="AA359" s="24" t="n">
        <f aca="false">IF(H359&gt;0,1,0)</f>
        <v>0</v>
      </c>
      <c r="AB359" s="3" t="n">
        <v>1000001058</v>
      </c>
      <c r="AC359" s="3"/>
    </row>
    <row r="360" customFormat="false" ht="14.25" hidden="true" customHeight="true" outlineLevel="0" collapsed="false">
      <c r="A360" s="23" t="s">
        <v>133</v>
      </c>
      <c r="B360" s="65" t="s">
        <v>145</v>
      </c>
      <c r="C360" s="65" t="s">
        <v>1120</v>
      </c>
      <c r="D360" s="65" t="n">
        <v>1000002618</v>
      </c>
      <c r="E360" s="66" t="s">
        <v>1121</v>
      </c>
      <c r="F360" s="67" t="n">
        <v>44627</v>
      </c>
      <c r="G360" s="67" t="str">
        <f aca="false">IF(I360&gt;0,"Targeted Dealer","-")</f>
        <v>Targeted Dealer</v>
      </c>
      <c r="H360" s="67" t="s">
        <v>627</v>
      </c>
      <c r="I360" s="68" t="n">
        <v>165</v>
      </c>
      <c r="J360" s="68" t="n">
        <f aca="false">I360/$J$1*$E$1</f>
        <v>3443.70967741935</v>
      </c>
      <c r="K360" s="97" t="n">
        <v>180</v>
      </c>
      <c r="L360" s="69" t="n">
        <f aca="false">K360-J360</f>
        <v>-3263.70967741935</v>
      </c>
      <c r="M360" s="69" t="n">
        <f aca="false">IFERROR((K360/J360%),"-")</f>
        <v>5.22692145566952</v>
      </c>
      <c r="N360" s="100" t="n">
        <v>128</v>
      </c>
      <c r="O360" s="98" t="str">
        <f aca="false">IF(F360&lt;=$P$2,"Nov","")</f>
        <v>Nov</v>
      </c>
      <c r="P360" s="97" t="n">
        <v>128</v>
      </c>
      <c r="Q360" s="100" t="n">
        <f aca="false">K360-P360</f>
        <v>52</v>
      </c>
      <c r="R360" s="98" t="n">
        <f aca="false">IFERROR(IF(O360="Nov",(K360/P360-1)),0)</f>
        <v>0.40625</v>
      </c>
      <c r="S360" s="100" t="str">
        <f aca="false">IF(N360&gt;0,IF(O360="","-",IF(R360&lt;0%,"DEGROWTH","GROWTH")))</f>
        <v>GROWTH</v>
      </c>
      <c r="T360" s="101" t="n">
        <v>120</v>
      </c>
      <c r="U360" s="101" t="str">
        <f aca="false">IF(F360&lt;=$V$2,"Dec","")</f>
        <v>Dec</v>
      </c>
      <c r="V360" s="97" t="n">
        <v>120</v>
      </c>
      <c r="W360" s="104" t="n">
        <f aca="false">K360-V360</f>
        <v>60</v>
      </c>
      <c r="X360" s="103" t="n">
        <f aca="false">IFERROR(IF(U360="Dec",(K360/V360-1)),0)</f>
        <v>0.5</v>
      </c>
      <c r="Y360" s="104" t="str">
        <f aca="false">IF(T360&gt;0,IF(U360="","-",IF(X360&lt;0%,"DEGROWTH","GROWTH")))</f>
        <v>GROWTH</v>
      </c>
      <c r="Z360" s="24" t="n">
        <v>0</v>
      </c>
      <c r="AA360" s="24" t="n">
        <f aca="false">IF(H360&gt;0,1,0)</f>
        <v>1</v>
      </c>
      <c r="AB360" s="3" t="n">
        <v>1000002618</v>
      </c>
      <c r="AC360" s="3"/>
    </row>
    <row r="361" customFormat="false" ht="14.25" hidden="true" customHeight="true" outlineLevel="0" collapsed="false">
      <c r="A361" s="23" t="s">
        <v>133</v>
      </c>
      <c r="B361" s="65" t="s">
        <v>145</v>
      </c>
      <c r="C361" s="65" t="s">
        <v>1122</v>
      </c>
      <c r="D361" s="65" t="n">
        <v>1000002758</v>
      </c>
      <c r="E361" s="66" t="s">
        <v>1123</v>
      </c>
      <c r="F361" s="67" t="n">
        <v>44704</v>
      </c>
      <c r="G361" s="67" t="str">
        <f aca="false">IF(I361&gt;0,"Targeted Dealer","-")</f>
        <v>Targeted Dealer</v>
      </c>
      <c r="H361" s="67"/>
      <c r="I361" s="68" t="n">
        <v>30</v>
      </c>
      <c r="J361" s="68" t="n">
        <f aca="false">I361/$J$1*$E$1</f>
        <v>626.129032258065</v>
      </c>
      <c r="K361" s="97" t="n">
        <v>30</v>
      </c>
      <c r="L361" s="69" t="n">
        <f aca="false">K361-J361</f>
        <v>-596.129032258065</v>
      </c>
      <c r="M361" s="69" t="n">
        <f aca="false">IFERROR((K361/J361%),"-")</f>
        <v>4.79134466769706</v>
      </c>
      <c r="N361" s="100" t="n">
        <v>14.5</v>
      </c>
      <c r="O361" s="98" t="str">
        <f aca="false">IF(F361&lt;=$P$2,"Nov","")</f>
        <v>Nov</v>
      </c>
      <c r="P361" s="97" t="n">
        <v>14.5</v>
      </c>
      <c r="Q361" s="100" t="n">
        <f aca="false">K361-P361</f>
        <v>15.5</v>
      </c>
      <c r="R361" s="98" t="n">
        <f aca="false">IFERROR(IF(O361="Nov",(K361/P361-1)),0)</f>
        <v>1.06896551724138</v>
      </c>
      <c r="S361" s="100" t="str">
        <f aca="false">IF(N361&gt;0,IF(O361="","-",IF(R361&lt;0%,"DEGROWTH","GROWTH")))</f>
        <v>GROWTH</v>
      </c>
      <c r="T361" s="101" t="n">
        <v>10</v>
      </c>
      <c r="U361" s="101" t="str">
        <f aca="false">IF(F361&lt;=$V$2,"Dec","")</f>
        <v>Dec</v>
      </c>
      <c r="V361" s="97" t="n">
        <v>10</v>
      </c>
      <c r="W361" s="104" t="n">
        <f aca="false">K361-V361</f>
        <v>20</v>
      </c>
      <c r="X361" s="103" t="n">
        <f aca="false">IFERROR(IF(U361="Dec",(K361/V361-1)),0)</f>
        <v>2</v>
      </c>
      <c r="Y361" s="104" t="str">
        <f aca="false">IF(T361&gt;0,IF(U361="","-",IF(X361&lt;0%,"DEGROWTH","GROWTH")))</f>
        <v>GROWTH</v>
      </c>
      <c r="Z361" s="24" t="n">
        <v>0</v>
      </c>
      <c r="AA361" s="24" t="n">
        <f aca="false">IF(H361&gt;0,1,0)</f>
        <v>0</v>
      </c>
      <c r="AB361" s="3" t="n">
        <v>1000002758</v>
      </c>
      <c r="AC361" s="3"/>
    </row>
    <row r="362" customFormat="false" ht="14.25" hidden="true" customHeight="true" outlineLevel="0" collapsed="false">
      <c r="A362" s="23" t="s">
        <v>133</v>
      </c>
      <c r="B362" s="65" t="s">
        <v>145</v>
      </c>
      <c r="C362" s="65" t="s">
        <v>1124</v>
      </c>
      <c r="D362" s="65" t="n">
        <v>1000002759</v>
      </c>
      <c r="E362" s="66" t="s">
        <v>1125</v>
      </c>
      <c r="F362" s="67" t="n">
        <v>44704</v>
      </c>
      <c r="G362" s="67" t="str">
        <f aca="false">IF(I362&gt;0,"Targeted Dealer","-")</f>
        <v>Targeted Dealer</v>
      </c>
      <c r="H362" s="67"/>
      <c r="I362" s="68" t="n">
        <v>180</v>
      </c>
      <c r="J362" s="68" t="n">
        <f aca="false">I362/$J$1*$E$1</f>
        <v>3756.77419354839</v>
      </c>
      <c r="K362" s="97" t="n">
        <v>160</v>
      </c>
      <c r="L362" s="69" t="n">
        <f aca="false">K362-J362</f>
        <v>-3596.77419354839</v>
      </c>
      <c r="M362" s="69" t="n">
        <f aca="false">IFERROR((K362/J362%),"-")</f>
        <v>4.25897303795295</v>
      </c>
      <c r="N362" s="100" t="n">
        <v>160</v>
      </c>
      <c r="O362" s="98" t="str">
        <f aca="false">IF(F362&lt;=$P$2,"Nov","")</f>
        <v>Nov</v>
      </c>
      <c r="P362" s="97" t="n">
        <v>160</v>
      </c>
      <c r="Q362" s="100" t="n">
        <f aca="false">K362-P362</f>
        <v>0</v>
      </c>
      <c r="R362" s="98" t="n">
        <f aca="false">IFERROR(IF(O362="Nov",(K362/P362-1)),0)</f>
        <v>0</v>
      </c>
      <c r="S362" s="100" t="str">
        <f aca="false">IF(N362&gt;0,IF(O362="","-",IF(R362&lt;0%,"DEGROWTH","GROWTH")))</f>
        <v>GROWTH</v>
      </c>
      <c r="T362" s="101" t="n">
        <v>160</v>
      </c>
      <c r="U362" s="101" t="str">
        <f aca="false">IF(F362&lt;=$V$2,"Dec","")</f>
        <v>Dec</v>
      </c>
      <c r="V362" s="97" t="n">
        <v>160</v>
      </c>
      <c r="W362" s="104" t="n">
        <f aca="false">K362-V362</f>
        <v>0</v>
      </c>
      <c r="X362" s="103" t="n">
        <f aca="false">IFERROR(IF(U362="Dec",(K362/V362-1)),0)</f>
        <v>0</v>
      </c>
      <c r="Y362" s="104" t="str">
        <f aca="false">IF(T362&gt;0,IF(U362="","-",IF(X362&lt;0%,"DEGROWTH","GROWTH")))</f>
        <v>GROWTH</v>
      </c>
      <c r="Z362" s="24" t="n">
        <v>0</v>
      </c>
      <c r="AA362" s="24" t="n">
        <f aca="false">IF(H362&gt;0,1,0)</f>
        <v>0</v>
      </c>
      <c r="AB362" s="3" t="n">
        <v>1000002759</v>
      </c>
      <c r="AC362" s="3"/>
    </row>
    <row r="363" customFormat="false" ht="14.25" hidden="true" customHeight="true" outlineLevel="0" collapsed="false">
      <c r="A363" s="23" t="s">
        <v>133</v>
      </c>
      <c r="B363" s="65" t="s">
        <v>145</v>
      </c>
      <c r="C363" s="65" t="s">
        <v>1126</v>
      </c>
      <c r="D363" s="65" t="n">
        <v>1000002760</v>
      </c>
      <c r="E363" s="66" t="s">
        <v>1127</v>
      </c>
      <c r="F363" s="67" t="n">
        <v>44704</v>
      </c>
      <c r="G363" s="67" t="str">
        <f aca="false">IF(I363&gt;0,"Targeted Dealer","-")</f>
        <v>Targeted Dealer</v>
      </c>
      <c r="H363" s="67"/>
      <c r="I363" s="68" t="n">
        <v>45</v>
      </c>
      <c r="J363" s="68" t="n">
        <f aca="false">I363/$J$1*$E$1</f>
        <v>939.193548387097</v>
      </c>
      <c r="K363" s="97" t="n">
        <v>25</v>
      </c>
      <c r="L363" s="69" t="n">
        <f aca="false">K363-J363</f>
        <v>-914.193548387097</v>
      </c>
      <c r="M363" s="69" t="n">
        <f aca="false">IFERROR((K363/J363%),"-")</f>
        <v>2.66185814872059</v>
      </c>
      <c r="N363" s="100" t="n">
        <v>17.5</v>
      </c>
      <c r="O363" s="98" t="str">
        <f aca="false">IF(F363&lt;=$P$2,"Nov","")</f>
        <v>Nov</v>
      </c>
      <c r="P363" s="97" t="n">
        <v>17.5</v>
      </c>
      <c r="Q363" s="100" t="n">
        <f aca="false">K363-P363</f>
        <v>7.5</v>
      </c>
      <c r="R363" s="98" t="n">
        <f aca="false">IFERROR(IF(O363="Nov",(K363/P363-1)),0)</f>
        <v>0.428571428571429</v>
      </c>
      <c r="S363" s="100" t="str">
        <f aca="false">IF(N363&gt;0,IF(O363="","-",IF(R363&lt;0%,"DEGROWTH","GROWTH")))</f>
        <v>GROWTH</v>
      </c>
      <c r="T363" s="101" t="n">
        <v>40</v>
      </c>
      <c r="U363" s="101" t="str">
        <f aca="false">IF(F363&lt;=$V$2,"Dec","")</f>
        <v>Dec</v>
      </c>
      <c r="V363" s="97" t="n">
        <v>40</v>
      </c>
      <c r="W363" s="104" t="n">
        <f aca="false">K363-V363</f>
        <v>-15</v>
      </c>
      <c r="X363" s="103" t="n">
        <f aca="false">IFERROR(IF(U363="Dec",(K363/V363-1)),0)</f>
        <v>-0.375</v>
      </c>
      <c r="Y363" s="104" t="str">
        <f aca="false">IF(T363&gt;0,IF(U363="","-",IF(X363&lt;0%,"DEGROWTH","GROWTH")))</f>
        <v>DEGROWTH</v>
      </c>
      <c r="Z363" s="24" t="n">
        <v>0</v>
      </c>
      <c r="AA363" s="24" t="n">
        <f aca="false">IF(H363&gt;0,1,0)</f>
        <v>0</v>
      </c>
      <c r="AB363" s="3" t="n">
        <v>1000002760</v>
      </c>
      <c r="AC363" s="3"/>
    </row>
    <row r="364" customFormat="false" ht="14.25" hidden="true" customHeight="true" outlineLevel="0" collapsed="false">
      <c r="A364" s="23" t="s">
        <v>133</v>
      </c>
      <c r="B364" s="65" t="s">
        <v>145</v>
      </c>
      <c r="C364" s="65" t="s">
        <v>1128</v>
      </c>
      <c r="D364" s="65" t="n">
        <v>1000002764</v>
      </c>
      <c r="E364" s="66" t="s">
        <v>1129</v>
      </c>
      <c r="F364" s="67" t="n">
        <v>44711</v>
      </c>
      <c r="G364" s="67" t="str">
        <f aca="false">IF(I364&gt;0,"Targeted Dealer","-")</f>
        <v>Targeted Dealer</v>
      </c>
      <c r="H364" s="67"/>
      <c r="I364" s="68" t="n">
        <v>45</v>
      </c>
      <c r="J364" s="68" t="n">
        <f aca="false">I364/$J$1*$E$1</f>
        <v>939.193548387097</v>
      </c>
      <c r="K364" s="97" t="n">
        <v>25</v>
      </c>
      <c r="L364" s="69" t="n">
        <f aca="false">K364-J364</f>
        <v>-914.193548387097</v>
      </c>
      <c r="M364" s="69" t="n">
        <f aca="false">IFERROR((K364/J364%),"-")</f>
        <v>2.66185814872059</v>
      </c>
      <c r="N364" s="100" t="n">
        <v>0</v>
      </c>
      <c r="O364" s="98" t="str">
        <f aca="false">IF(F364&lt;=$P$2,"Nov","")</f>
        <v>Nov</v>
      </c>
      <c r="P364" s="97" t="n">
        <v>0</v>
      </c>
      <c r="Q364" s="100" t="n">
        <f aca="false">K364-P364</f>
        <v>25</v>
      </c>
      <c r="R364" s="98" t="n">
        <f aca="false">IFERROR(IF(O364="Nov",(K364/P364-1)),0)</f>
        <v>0</v>
      </c>
      <c r="S364" s="105" t="b">
        <f aca="false">IF(N364&gt;0,IF(O364="","-",IF(R364&lt;0%,"DEGROWTH","GROWTH")))</f>
        <v>0</v>
      </c>
      <c r="T364" s="101" t="n">
        <v>0</v>
      </c>
      <c r="U364" s="101" t="str">
        <f aca="false">IF(F364&lt;=$V$2,"Dec","")</f>
        <v>Dec</v>
      </c>
      <c r="V364" s="97" t="n">
        <v>0</v>
      </c>
      <c r="W364" s="104" t="n">
        <f aca="false">K364-V364</f>
        <v>25</v>
      </c>
      <c r="X364" s="103" t="n">
        <f aca="false">IFERROR(IF(U364="Dec",(K364/V364-1)),0)</f>
        <v>0</v>
      </c>
      <c r="Y364" s="106" t="b">
        <f aca="false">IF(T364&gt;0,IF(U364="","-",IF(X364&lt;0%,"DEGROWTH","GROWTH")))</f>
        <v>0</v>
      </c>
      <c r="Z364" s="24" t="n">
        <v>0</v>
      </c>
      <c r="AA364" s="24" t="n">
        <f aca="false">IF(H364&gt;0,1,0)</f>
        <v>0</v>
      </c>
      <c r="AB364" s="3" t="n">
        <v>1000002764</v>
      </c>
      <c r="AC364" s="3"/>
    </row>
    <row r="365" customFormat="false" ht="14.25" hidden="true" customHeight="true" outlineLevel="0" collapsed="false">
      <c r="A365" s="23" t="s">
        <v>133</v>
      </c>
      <c r="B365" s="65" t="s">
        <v>145</v>
      </c>
      <c r="C365" s="65" t="s">
        <v>4397</v>
      </c>
      <c r="D365" s="65" t="n">
        <v>1000003472</v>
      </c>
      <c r="E365" s="65" t="s">
        <v>4398</v>
      </c>
      <c r="F365" s="67" t="n">
        <v>45016</v>
      </c>
      <c r="G365" s="67" t="str">
        <f aca="false">IF(I365&gt;0,"Targeted Dealer","-")</f>
        <v>Targeted Dealer</v>
      </c>
      <c r="H365" s="67"/>
      <c r="I365" s="68" t="n">
        <v>20</v>
      </c>
      <c r="J365" s="68" t="n">
        <f aca="false">I365/$J$1*$E$1</f>
        <v>417.41935483871</v>
      </c>
      <c r="K365" s="97" t="n">
        <v>0</v>
      </c>
      <c r="L365" s="69" t="n">
        <f aca="false">K365-J365</f>
        <v>-417.41935483871</v>
      </c>
      <c r="M365" s="69" t="n">
        <f aca="false">IFERROR((K365/J365%),"-")</f>
        <v>0</v>
      </c>
      <c r="N365" s="100" t="n">
        <v>0</v>
      </c>
      <c r="O365" s="98" t="str">
        <f aca="false">IF(F365&lt;=$P$2,"Nov","")</f>
        <v>Nov</v>
      </c>
      <c r="P365" s="97" t="n">
        <v>0</v>
      </c>
      <c r="Q365" s="100" t="n">
        <f aca="false">K365-P365</f>
        <v>0</v>
      </c>
      <c r="R365" s="98" t="n">
        <f aca="false">IFERROR(IF(O365="Nov",(K365/P365-1)),0)</f>
        <v>0</v>
      </c>
      <c r="S365" s="105" t="b">
        <f aca="false">IF(N365&gt;0,IF(O365="","-",IF(R365&lt;0%,"DEGROWTH","GROWTH")))</f>
        <v>0</v>
      </c>
      <c r="T365" s="101" t="n">
        <v>10</v>
      </c>
      <c r="U365" s="101" t="str">
        <f aca="false">IF(F365&lt;=$V$2,"Dec","")</f>
        <v>Dec</v>
      </c>
      <c r="V365" s="97" t="n">
        <v>10</v>
      </c>
      <c r="W365" s="104" t="n">
        <f aca="false">K365-V365</f>
        <v>-10</v>
      </c>
      <c r="X365" s="103" t="n">
        <f aca="false">IFERROR(IF(U365="Dec",(K365/V365-1)),0)</f>
        <v>-1</v>
      </c>
      <c r="Y365" s="104" t="str">
        <f aca="false">IF(T365&gt;0,IF(U365="","-",IF(X365&lt;0%,"DEGROWTH","GROWTH")))</f>
        <v>DEGROWTH</v>
      </c>
      <c r="Z365" s="24" t="n">
        <v>1</v>
      </c>
      <c r="AA365" s="24" t="n">
        <f aca="false">IF(H365&gt;0,1,0)</f>
        <v>0</v>
      </c>
      <c r="AB365" s="3" t="n">
        <v>1000003472</v>
      </c>
      <c r="AC365" s="3"/>
    </row>
    <row r="366" customFormat="false" ht="14.25" hidden="true" customHeight="true" outlineLevel="0" collapsed="false">
      <c r="A366" s="23" t="s">
        <v>133</v>
      </c>
      <c r="B366" s="65" t="s">
        <v>145</v>
      </c>
      <c r="C366" s="65" t="s">
        <v>1130</v>
      </c>
      <c r="D366" s="65" t="n">
        <v>1000003503</v>
      </c>
      <c r="E366" s="65" t="s">
        <v>1131</v>
      </c>
      <c r="F366" s="67" t="n">
        <v>45042</v>
      </c>
      <c r="G366" s="67" t="str">
        <f aca="false">IF(I366&gt;0,"Targeted Dealer","-")</f>
        <v>Targeted Dealer</v>
      </c>
      <c r="H366" s="67"/>
      <c r="I366" s="68" t="n">
        <v>40</v>
      </c>
      <c r="J366" s="68" t="n">
        <f aca="false">I366/$J$1*$E$1</f>
        <v>834.838709677419</v>
      </c>
      <c r="K366" s="97" t="n">
        <v>19.5</v>
      </c>
      <c r="L366" s="69" t="n">
        <f aca="false">K366-J366</f>
        <v>-815.338709677419</v>
      </c>
      <c r="M366" s="69" t="n">
        <f aca="false">IFERROR((K366/J366%),"-")</f>
        <v>2.33578052550232</v>
      </c>
      <c r="N366" s="100" t="n">
        <v>40</v>
      </c>
      <c r="O366" s="98" t="str">
        <f aca="false">IF(F366&lt;=$P$2,"Nov","")</f>
        <v>Nov</v>
      </c>
      <c r="P366" s="97" t="n">
        <v>40</v>
      </c>
      <c r="Q366" s="100" t="n">
        <f aca="false">K366-P366</f>
        <v>-20.5</v>
      </c>
      <c r="R366" s="98" t="n">
        <f aca="false">IFERROR(IF(O366="Nov",(K366/P366-1)),0)</f>
        <v>-0.5125</v>
      </c>
      <c r="S366" s="100" t="str">
        <f aca="false">IF(N366&gt;0,IF(O366="","-",IF(R366&lt;0%,"DEGROWTH","GROWTH")))</f>
        <v>DEGROWTH</v>
      </c>
      <c r="T366" s="101" t="n">
        <v>15</v>
      </c>
      <c r="U366" s="101" t="str">
        <f aca="false">IF(F366&lt;=$V$2,"Dec","")</f>
        <v>Dec</v>
      </c>
      <c r="V366" s="97" t="n">
        <v>15</v>
      </c>
      <c r="W366" s="104" t="n">
        <f aca="false">K366-V366</f>
        <v>4.5</v>
      </c>
      <c r="X366" s="103" t="n">
        <f aca="false">IFERROR(IF(U366="Dec",(K366/V366-1)),0)</f>
        <v>0.3</v>
      </c>
      <c r="Y366" s="104" t="str">
        <f aca="false">IF(T366&gt;0,IF(U366="","-",IF(X366&lt;0%,"DEGROWTH","GROWTH")))</f>
        <v>GROWTH</v>
      </c>
      <c r="Z366" s="24" t="n">
        <v>0</v>
      </c>
      <c r="AA366" s="24" t="n">
        <f aca="false">IF(H366&gt;0,1,0)</f>
        <v>0</v>
      </c>
      <c r="AB366" s="3" t="n">
        <v>1000003503</v>
      </c>
      <c r="AC366" s="3"/>
    </row>
    <row r="367" customFormat="false" ht="14.25" hidden="true" customHeight="true" outlineLevel="0" collapsed="false">
      <c r="A367" s="23" t="s">
        <v>133</v>
      </c>
      <c r="B367" s="65" t="s">
        <v>145</v>
      </c>
      <c r="C367" s="65" t="s">
        <v>1132</v>
      </c>
      <c r="D367" s="65" t="n">
        <v>1000003511</v>
      </c>
      <c r="E367" s="65" t="s">
        <v>1133</v>
      </c>
      <c r="F367" s="67" t="n">
        <v>45056</v>
      </c>
      <c r="G367" s="67" t="str">
        <f aca="false">IF(I367&gt;0,"Targeted Dealer","-")</f>
        <v>Targeted Dealer</v>
      </c>
      <c r="H367" s="67"/>
      <c r="I367" s="68" t="n">
        <v>30</v>
      </c>
      <c r="J367" s="68" t="n">
        <f aca="false">I367/$J$1*$E$1</f>
        <v>626.129032258065</v>
      </c>
      <c r="K367" s="97" t="n">
        <v>15</v>
      </c>
      <c r="L367" s="69" t="n">
        <f aca="false">K367-J367</f>
        <v>-611.129032258065</v>
      </c>
      <c r="M367" s="69" t="n">
        <f aca="false">IFERROR((K367/J367%),"-")</f>
        <v>2.39567233384853</v>
      </c>
      <c r="N367" s="100" t="n">
        <v>40</v>
      </c>
      <c r="O367" s="98" t="str">
        <f aca="false">IF(F367&lt;=$P$2,"Nov","")</f>
        <v>Nov</v>
      </c>
      <c r="P367" s="97" t="n">
        <v>40</v>
      </c>
      <c r="Q367" s="100" t="n">
        <f aca="false">K367-P367</f>
        <v>-25</v>
      </c>
      <c r="R367" s="98" t="n">
        <f aca="false">IFERROR(IF(O367="Nov",(K367/P367-1)),0)</f>
        <v>-0.625</v>
      </c>
      <c r="S367" s="100" t="str">
        <f aca="false">IF(N367&gt;0,IF(O367="","-",IF(R367&lt;0%,"DEGROWTH","GROWTH")))</f>
        <v>DEGROWTH</v>
      </c>
      <c r="T367" s="101" t="n">
        <v>20</v>
      </c>
      <c r="U367" s="101" t="str">
        <f aca="false">IF(F367&lt;=$V$2,"Dec","")</f>
        <v>Dec</v>
      </c>
      <c r="V367" s="97" t="n">
        <v>20</v>
      </c>
      <c r="W367" s="104" t="n">
        <f aca="false">K367-V367</f>
        <v>-5</v>
      </c>
      <c r="X367" s="103" t="n">
        <f aca="false">IFERROR(IF(U367="Dec",(K367/V367-1)),0)</f>
        <v>-0.25</v>
      </c>
      <c r="Y367" s="104" t="str">
        <f aca="false">IF(T367&gt;0,IF(U367="","-",IF(X367&lt;0%,"DEGROWTH","GROWTH")))</f>
        <v>DEGROWTH</v>
      </c>
      <c r="Z367" s="24" t="n">
        <v>0</v>
      </c>
      <c r="AA367" s="24" t="n">
        <f aca="false">IF(H367&gt;0,1,0)</f>
        <v>0</v>
      </c>
      <c r="AB367" s="3" t="n">
        <v>1000003511</v>
      </c>
      <c r="AC367" s="3"/>
    </row>
    <row r="368" customFormat="false" ht="14.25" hidden="true" customHeight="true" outlineLevel="0" collapsed="false">
      <c r="A368" s="23" t="s">
        <v>133</v>
      </c>
      <c r="B368" s="65" t="s">
        <v>145</v>
      </c>
      <c r="C368" s="65" t="s">
        <v>3427</v>
      </c>
      <c r="D368" s="65" t="n">
        <v>1000003518</v>
      </c>
      <c r="E368" s="65" t="s">
        <v>3428</v>
      </c>
      <c r="F368" s="67" t="n">
        <v>45058</v>
      </c>
      <c r="G368" s="67" t="str">
        <f aca="false">IF(I368&gt;0,"Targeted Dealer","-")</f>
        <v>Targeted Dealer</v>
      </c>
      <c r="H368" s="67"/>
      <c r="I368" s="68" t="n">
        <v>20</v>
      </c>
      <c r="J368" s="68" t="n">
        <f aca="false">I368/$J$1*$E$1</f>
        <v>417.41935483871</v>
      </c>
      <c r="K368" s="97" t="n">
        <v>0</v>
      </c>
      <c r="L368" s="69" t="n">
        <f aca="false">K368-J368</f>
        <v>-417.41935483871</v>
      </c>
      <c r="M368" s="69" t="n">
        <f aca="false">IFERROR((K368/J368%),"-")</f>
        <v>0</v>
      </c>
      <c r="N368" s="100" t="n">
        <v>10</v>
      </c>
      <c r="O368" s="98" t="str">
        <f aca="false">IF(F368&lt;=$P$2,"Nov","")</f>
        <v>Nov</v>
      </c>
      <c r="P368" s="97" t="n">
        <v>10</v>
      </c>
      <c r="Q368" s="100" t="n">
        <f aca="false">K368-P368</f>
        <v>-10</v>
      </c>
      <c r="R368" s="98" t="n">
        <f aca="false">IFERROR(IF(O368="Nov",(K368/P368-1)),0)</f>
        <v>-1</v>
      </c>
      <c r="S368" s="100" t="str">
        <f aca="false">IF(N368&gt;0,IF(O368="","-",IF(R368&lt;0%,"DEGROWTH","GROWTH")))</f>
        <v>DEGROWTH</v>
      </c>
      <c r="T368" s="101" t="n">
        <v>10</v>
      </c>
      <c r="U368" s="101" t="str">
        <f aca="false">IF(F368&lt;=$V$2,"Dec","")</f>
        <v>Dec</v>
      </c>
      <c r="V368" s="97" t="n">
        <v>10</v>
      </c>
      <c r="W368" s="104" t="n">
        <f aca="false">K368-V368</f>
        <v>-10</v>
      </c>
      <c r="X368" s="103" t="n">
        <f aca="false">IFERROR(IF(U368="Dec",(K368/V368-1)),0)</f>
        <v>-1</v>
      </c>
      <c r="Y368" s="104" t="str">
        <f aca="false">IF(T368&gt;0,IF(U368="","-",IF(X368&lt;0%,"DEGROWTH","GROWTH")))</f>
        <v>DEGROWTH</v>
      </c>
      <c r="Z368" s="24" t="n">
        <v>1</v>
      </c>
      <c r="AA368" s="24" t="n">
        <f aca="false">IF(H368&gt;0,1,0)</f>
        <v>0</v>
      </c>
      <c r="AB368" s="3" t="n">
        <v>1000003518</v>
      </c>
      <c r="AC368" s="3"/>
    </row>
    <row r="369" customFormat="false" ht="14.25" hidden="true" customHeight="true" outlineLevel="0" collapsed="false">
      <c r="A369" s="23" t="s">
        <v>133</v>
      </c>
      <c r="B369" s="65" t="s">
        <v>145</v>
      </c>
      <c r="C369" s="65" t="s">
        <v>1134</v>
      </c>
      <c r="D369" s="65" t="n">
        <v>1000003519</v>
      </c>
      <c r="E369" s="65" t="s">
        <v>1135</v>
      </c>
      <c r="F369" s="67" t="n">
        <v>45058</v>
      </c>
      <c r="G369" s="67" t="str">
        <f aca="false">IF(I369&gt;0,"Targeted Dealer","-")</f>
        <v>Targeted Dealer</v>
      </c>
      <c r="H369" s="67"/>
      <c r="I369" s="68" t="n">
        <v>105</v>
      </c>
      <c r="J369" s="68" t="n">
        <f aca="false">I369/$J$1*$E$1</f>
        <v>2191.45161290323</v>
      </c>
      <c r="K369" s="97" t="n">
        <v>149.5</v>
      </c>
      <c r="L369" s="69" t="n">
        <f aca="false">K369-J369</f>
        <v>-2041.95161290323</v>
      </c>
      <c r="M369" s="69" t="n">
        <f aca="false">IFERROR((K369/J369%),"-")</f>
        <v>6.82196216972106</v>
      </c>
      <c r="N369" s="100" t="n">
        <v>84</v>
      </c>
      <c r="O369" s="98" t="str">
        <f aca="false">IF(F369&lt;=$P$2,"Nov","")</f>
        <v>Nov</v>
      </c>
      <c r="P369" s="97" t="n">
        <v>84</v>
      </c>
      <c r="Q369" s="100" t="n">
        <f aca="false">K369-P369</f>
        <v>65.5</v>
      </c>
      <c r="R369" s="98" t="n">
        <f aca="false">IFERROR(IF(O369="Nov",(K369/P369-1)),0)</f>
        <v>0.779761904761905</v>
      </c>
      <c r="S369" s="100" t="str">
        <f aca="false">IF(N369&gt;0,IF(O369="","-",IF(R369&lt;0%,"DEGROWTH","GROWTH")))</f>
        <v>GROWTH</v>
      </c>
      <c r="T369" s="101" t="n">
        <v>115</v>
      </c>
      <c r="U369" s="101" t="str">
        <f aca="false">IF(F369&lt;=$V$2,"Dec","")</f>
        <v>Dec</v>
      </c>
      <c r="V369" s="97" t="n">
        <v>115</v>
      </c>
      <c r="W369" s="104" t="n">
        <f aca="false">K369-V369</f>
        <v>34.5</v>
      </c>
      <c r="X369" s="103" t="n">
        <f aca="false">IFERROR(IF(U369="Dec",(K369/V369-1)),0)</f>
        <v>0.3</v>
      </c>
      <c r="Y369" s="104" t="str">
        <f aca="false">IF(T369&gt;0,IF(U369="","-",IF(X369&lt;0%,"DEGROWTH","GROWTH")))</f>
        <v>GROWTH</v>
      </c>
      <c r="Z369" s="24" t="n">
        <v>0</v>
      </c>
      <c r="AA369" s="24" t="n">
        <f aca="false">IF(H369&gt;0,1,0)</f>
        <v>0</v>
      </c>
      <c r="AB369" s="3" t="n">
        <v>1000003519</v>
      </c>
      <c r="AC369" s="3"/>
    </row>
    <row r="370" customFormat="false" ht="14.25" hidden="true" customHeight="true" outlineLevel="0" collapsed="false">
      <c r="A370" s="23" t="s">
        <v>133</v>
      </c>
      <c r="B370" s="65" t="s">
        <v>145</v>
      </c>
      <c r="C370" s="65" t="s">
        <v>1136</v>
      </c>
      <c r="D370" s="65" t="n">
        <v>1000003809</v>
      </c>
      <c r="E370" s="65" t="s">
        <v>1137</v>
      </c>
      <c r="F370" s="67" t="n">
        <v>45289</v>
      </c>
      <c r="G370" s="67" t="str">
        <f aca="false">IF(I370&gt;0,"Targeted Dealer","-")</f>
        <v>Targeted Dealer</v>
      </c>
      <c r="H370" s="67"/>
      <c r="I370" s="68" t="n">
        <v>30</v>
      </c>
      <c r="J370" s="68" t="n">
        <f aca="false">I370/$J$1*$E$1</f>
        <v>626.129032258065</v>
      </c>
      <c r="K370" s="97" t="n">
        <v>20</v>
      </c>
      <c r="L370" s="69" t="n">
        <f aca="false">K370-J370</f>
        <v>-606.129032258065</v>
      </c>
      <c r="M370" s="69" t="n">
        <f aca="false">IFERROR((K370/J370%),"-")</f>
        <v>3.19422977846471</v>
      </c>
      <c r="N370" s="100" t="n">
        <v>20</v>
      </c>
      <c r="O370" s="98" t="str">
        <f aca="false">IF(F370&lt;=$P$2,"Nov","")</f>
        <v>Nov</v>
      </c>
      <c r="P370" s="97" t="n">
        <v>20</v>
      </c>
      <c r="Q370" s="100" t="n">
        <f aca="false">K370-P370</f>
        <v>0</v>
      </c>
      <c r="R370" s="98" t="n">
        <f aca="false">IFERROR(IF(O370="Nov",(K370/P370-1)),0)</f>
        <v>0</v>
      </c>
      <c r="S370" s="100" t="str">
        <f aca="false">IF(N370&gt;0,IF(O370="","-",IF(R370&lt;0%,"DEGROWTH","GROWTH")))</f>
        <v>GROWTH</v>
      </c>
      <c r="T370" s="101" t="n">
        <v>0</v>
      </c>
      <c r="U370" s="101" t="str">
        <f aca="false">IF(F370&lt;=$V$2,"Dec","")</f>
        <v>Dec</v>
      </c>
      <c r="V370" s="97" t="n">
        <v>0</v>
      </c>
      <c r="W370" s="104" t="n">
        <f aca="false">K370-V370</f>
        <v>20</v>
      </c>
      <c r="X370" s="103" t="n">
        <f aca="false">IFERROR(IF(U370="Dec",(K370/V370-1)),0)</f>
        <v>0</v>
      </c>
      <c r="Y370" s="106" t="b">
        <f aca="false">IF(T370&gt;0,IF(U370="","-",IF(X370&lt;0%,"DEGROWTH","GROWTH")))</f>
        <v>0</v>
      </c>
      <c r="Z370" s="24" t="n">
        <v>0</v>
      </c>
      <c r="AA370" s="24" t="n">
        <f aca="false">IF(H370&gt;0,1,0)</f>
        <v>0</v>
      </c>
      <c r="AB370" s="3" t="n">
        <v>1000003809</v>
      </c>
      <c r="AC370" s="3"/>
    </row>
    <row r="371" customFormat="false" ht="14.25" hidden="true" customHeight="true" outlineLevel="0" collapsed="false">
      <c r="A371" s="24" t="s">
        <v>133</v>
      </c>
      <c r="B371" s="65" t="s">
        <v>145</v>
      </c>
      <c r="C371" s="128" t="s">
        <v>4281</v>
      </c>
      <c r="D371" s="128" t="n">
        <v>1000003848</v>
      </c>
      <c r="E371" s="128" t="s">
        <v>4282</v>
      </c>
      <c r="F371" s="145" t="n">
        <v>45322</v>
      </c>
      <c r="G371" s="67" t="str">
        <f aca="false">IF(I371&gt;0,"Targeted Dealer","-")</f>
        <v>Targeted Dealer</v>
      </c>
      <c r="H371" s="67"/>
      <c r="I371" s="68" t="n">
        <v>60</v>
      </c>
      <c r="J371" s="68" t="n">
        <f aca="false">I371/$J$1*$E$1</f>
        <v>1252.25806451613</v>
      </c>
      <c r="K371" s="97" t="n">
        <v>40</v>
      </c>
      <c r="L371" s="69" t="n">
        <f aca="false">K371-J371</f>
        <v>-1212.25806451613</v>
      </c>
      <c r="M371" s="69" t="n">
        <f aca="false">IFERROR((K371/J371%),"-")</f>
        <v>3.19422977846471</v>
      </c>
      <c r="N371" s="100" t="n">
        <v>60</v>
      </c>
      <c r="O371" s="98" t="str">
        <f aca="false">IF(F371&lt;=$P$2,"Nov","")</f>
        <v>Nov</v>
      </c>
      <c r="P371" s="97" t="n">
        <v>60</v>
      </c>
      <c r="Q371" s="100" t="n">
        <f aca="false">K371-P371</f>
        <v>-20</v>
      </c>
      <c r="R371" s="98" t="n">
        <f aca="false">IFERROR(IF(O371="Nov",(K371/P371-1)),0)</f>
        <v>-0.333333333333333</v>
      </c>
      <c r="S371" s="100" t="str">
        <f aca="false">IF(N371&gt;0,IF(O371="","-",IF(R371&lt;0%,"DEGROWTH","GROWTH")))</f>
        <v>DEGROWTH</v>
      </c>
      <c r="T371" s="101" t="n">
        <v>0</v>
      </c>
      <c r="U371" s="101" t="str">
        <f aca="false">IF(F371&lt;=$V$2,"Dec","")</f>
        <v>Dec</v>
      </c>
      <c r="V371" s="97" t="n">
        <v>0</v>
      </c>
      <c r="W371" s="104" t="n">
        <f aca="false">K371-V371</f>
        <v>40</v>
      </c>
      <c r="X371" s="103" t="n">
        <f aca="false">IFERROR(IF(U371="Dec",(K371/V371-1)),0)</f>
        <v>0</v>
      </c>
      <c r="Y371" s="106" t="b">
        <f aca="false">IF(T371&gt;0,IF(U371="","-",IF(X371&lt;0%,"DEGROWTH","GROWTH")))</f>
        <v>0</v>
      </c>
      <c r="Z371" s="24" t="n">
        <v>0</v>
      </c>
      <c r="AA371" s="24" t="n">
        <f aca="false">IF(H371&gt;0,1,0)</f>
        <v>0</v>
      </c>
      <c r="AB371" s="3" t="n">
        <v>1000003848</v>
      </c>
      <c r="AC371" s="3"/>
    </row>
    <row r="372" customFormat="false" ht="14.25" hidden="true" customHeight="true" outlineLevel="0" collapsed="false">
      <c r="A372" s="24" t="s">
        <v>133</v>
      </c>
      <c r="B372" s="128" t="s">
        <v>41</v>
      </c>
      <c r="C372" s="128" t="s">
        <v>4229</v>
      </c>
      <c r="D372" s="128" t="n">
        <v>1000003954</v>
      </c>
      <c r="E372" s="128" t="s">
        <v>4230</v>
      </c>
      <c r="F372" s="67" t="n">
        <v>45427</v>
      </c>
      <c r="G372" s="67" t="str">
        <f aca="false">IF(I372&gt;0,"Targeted Dealer","-")</f>
        <v>Targeted Dealer</v>
      </c>
      <c r="H372" s="67"/>
      <c r="I372" s="68" t="n">
        <v>10</v>
      </c>
      <c r="J372" s="68" t="n">
        <f aca="false">I372/$J$1*$E$1</f>
        <v>208.709677419355</v>
      </c>
      <c r="K372" s="97" t="n">
        <v>0</v>
      </c>
      <c r="L372" s="69" t="n">
        <f aca="false">K372-J372</f>
        <v>-208.709677419355</v>
      </c>
      <c r="M372" s="69" t="n">
        <f aca="false">IFERROR((K372/J372%),"-")</f>
        <v>0</v>
      </c>
      <c r="N372" s="100" t="n">
        <v>0</v>
      </c>
      <c r="O372" s="98" t="str">
        <f aca="false">IF(F372&lt;=$P$2,"Nov","")</f>
        <v>Nov</v>
      </c>
      <c r="P372" s="97" t="n">
        <v>0</v>
      </c>
      <c r="Q372" s="100" t="n">
        <f aca="false">K372-P372</f>
        <v>0</v>
      </c>
      <c r="R372" s="98" t="n">
        <f aca="false">IFERROR(IF(O372="Nov",(K372/P372-1)),0)</f>
        <v>0</v>
      </c>
      <c r="S372" s="105" t="b">
        <f aca="false">IF(N372&gt;0,IF(O372="","-",IF(R372&lt;0%,"DEGROWTH","GROWTH")))</f>
        <v>0</v>
      </c>
      <c r="T372" s="101" t="n">
        <v>0</v>
      </c>
      <c r="U372" s="101" t="str">
        <f aca="false">IF(F372&lt;=$V$2,"Dec","")</f>
        <v>Dec</v>
      </c>
      <c r="V372" s="97" t="n">
        <v>0</v>
      </c>
      <c r="W372" s="104" t="n">
        <f aca="false">K372-V372</f>
        <v>0</v>
      </c>
      <c r="X372" s="103" t="n">
        <f aca="false">IFERROR(IF(U372="Dec",(K372/V372-1)),0)</f>
        <v>0</v>
      </c>
      <c r="Y372" s="106" t="b">
        <f aca="false">IF(T372&gt;0,IF(U372="","-",IF(X372&lt;0%,"DEGROWTH","GROWTH")))</f>
        <v>0</v>
      </c>
      <c r="Z372" s="24" t="n">
        <v>1</v>
      </c>
      <c r="AA372" s="24" t="n">
        <f aca="false">IF(H372&gt;0,1,0)</f>
        <v>0</v>
      </c>
      <c r="AB372" s="3" t="n">
        <v>1000003954</v>
      </c>
      <c r="AC372" s="3"/>
    </row>
    <row r="373" customFormat="false" ht="14.25" hidden="true" customHeight="true" outlineLevel="0" collapsed="false">
      <c r="A373" s="23" t="s">
        <v>133</v>
      </c>
      <c r="B373" s="65" t="s">
        <v>43</v>
      </c>
      <c r="C373" s="65" t="s">
        <v>216</v>
      </c>
      <c r="D373" s="65" t="n">
        <v>1000000237</v>
      </c>
      <c r="E373" s="66" t="s">
        <v>217</v>
      </c>
      <c r="F373" s="67" t="n">
        <v>38385</v>
      </c>
      <c r="G373" s="67" t="str">
        <f aca="false">IF(I373&gt;0,"Targeted Dealer","-")</f>
        <v>Targeted Dealer</v>
      </c>
      <c r="H373" s="67"/>
      <c r="I373" s="68" t="n">
        <v>20</v>
      </c>
      <c r="J373" s="68" t="n">
        <f aca="false">I373/$J$1*$E$1</f>
        <v>417.41935483871</v>
      </c>
      <c r="K373" s="97" t="n">
        <v>0</v>
      </c>
      <c r="L373" s="69" t="n">
        <f aca="false">K373-J373</f>
        <v>-417.41935483871</v>
      </c>
      <c r="M373" s="69" t="n">
        <f aca="false">IFERROR((K373/J373%),"-")</f>
        <v>0</v>
      </c>
      <c r="N373" s="100" t="n">
        <v>0</v>
      </c>
      <c r="O373" s="98" t="str">
        <f aca="false">IF(F373&lt;=$P$2,"Nov","")</f>
        <v>Nov</v>
      </c>
      <c r="P373" s="97" t="n">
        <v>0</v>
      </c>
      <c r="Q373" s="100" t="n">
        <f aca="false">K373-P373</f>
        <v>0</v>
      </c>
      <c r="R373" s="98" t="n">
        <f aca="false">IFERROR(IF(O373="Nov",(K373/P373-1)),0)</f>
        <v>0</v>
      </c>
      <c r="S373" s="105" t="b">
        <f aca="false">IF(N373&gt;0,IF(O373="","-",IF(R373&lt;0%,"DEGROWTH","GROWTH")))</f>
        <v>0</v>
      </c>
      <c r="T373" s="101" t="n">
        <v>1.5</v>
      </c>
      <c r="U373" s="101" t="str">
        <f aca="false">IF(F373&lt;=$V$2,"Dec","")</f>
        <v>Dec</v>
      </c>
      <c r="V373" s="97" t="n">
        <v>1.5</v>
      </c>
      <c r="W373" s="104" t="n">
        <f aca="false">K373-V373</f>
        <v>-1.5</v>
      </c>
      <c r="X373" s="103" t="n">
        <f aca="false">IFERROR(IF(U373="Dec",(K373/V373-1)),0)</f>
        <v>-1</v>
      </c>
      <c r="Y373" s="104" t="str">
        <f aca="false">IF(T373&gt;0,IF(U373="","-",IF(X373&lt;0%,"DEGROWTH","GROWTH")))</f>
        <v>DEGROWTH</v>
      </c>
      <c r="Z373" s="24" t="n">
        <v>1</v>
      </c>
      <c r="AA373" s="24" t="n">
        <f aca="false">IF(H373&gt;0,1,0)</f>
        <v>0</v>
      </c>
      <c r="AB373" s="3" t="n">
        <v>1000000237</v>
      </c>
      <c r="AC373" s="3"/>
    </row>
    <row r="374" customFormat="false" ht="14.25" hidden="true" customHeight="true" outlineLevel="0" collapsed="false">
      <c r="A374" s="23" t="s">
        <v>133</v>
      </c>
      <c r="B374" s="65" t="s">
        <v>43</v>
      </c>
      <c r="C374" s="65" t="s">
        <v>1138</v>
      </c>
      <c r="D374" s="65" t="n">
        <v>1000000810</v>
      </c>
      <c r="E374" s="66" t="s">
        <v>1139</v>
      </c>
      <c r="F374" s="67" t="n">
        <v>38385</v>
      </c>
      <c r="G374" s="67" t="str">
        <f aca="false">IF(I374&gt;0,"Targeted Dealer","-")</f>
        <v>Targeted Dealer</v>
      </c>
      <c r="H374" s="67"/>
      <c r="I374" s="68" t="n">
        <v>150</v>
      </c>
      <c r="J374" s="68" t="n">
        <f aca="false">I374/$J$1*$E$1</f>
        <v>3130.64516129032</v>
      </c>
      <c r="K374" s="97" t="n">
        <v>28</v>
      </c>
      <c r="L374" s="69" t="n">
        <f aca="false">K374-J374</f>
        <v>-3102.64516129032</v>
      </c>
      <c r="M374" s="69" t="n">
        <f aca="false">IFERROR((K374/J374%),"-")</f>
        <v>0.894384337970119</v>
      </c>
      <c r="N374" s="100" t="n">
        <v>156.5</v>
      </c>
      <c r="O374" s="98" t="str">
        <f aca="false">IF(F374&lt;=$P$2,"Nov","")</f>
        <v>Nov</v>
      </c>
      <c r="P374" s="97" t="n">
        <v>156.5</v>
      </c>
      <c r="Q374" s="100" t="n">
        <f aca="false">K374-P374</f>
        <v>-128.5</v>
      </c>
      <c r="R374" s="98" t="n">
        <f aca="false">IFERROR(IF(O374="Nov",(K374/P374-1)),0)</f>
        <v>-0.821086261980831</v>
      </c>
      <c r="S374" s="100" t="str">
        <f aca="false">IF(N374&gt;0,IF(O374="","-",IF(R374&lt;0%,"DEGROWTH","GROWTH")))</f>
        <v>DEGROWTH</v>
      </c>
      <c r="T374" s="101" t="n">
        <v>40</v>
      </c>
      <c r="U374" s="101" t="str">
        <f aca="false">IF(F374&lt;=$V$2,"Dec","")</f>
        <v>Dec</v>
      </c>
      <c r="V374" s="97" t="n">
        <v>40</v>
      </c>
      <c r="W374" s="104" t="n">
        <f aca="false">K374-V374</f>
        <v>-12</v>
      </c>
      <c r="X374" s="103" t="n">
        <f aca="false">IFERROR(IF(U374="Dec",(K374/V374-1)),0)</f>
        <v>-0.3</v>
      </c>
      <c r="Y374" s="104" t="str">
        <f aca="false">IF(T374&gt;0,IF(U374="","-",IF(X374&lt;0%,"DEGROWTH","GROWTH")))</f>
        <v>DEGROWTH</v>
      </c>
      <c r="Z374" s="24" t="n">
        <v>0</v>
      </c>
      <c r="AA374" s="24" t="n">
        <f aca="false">IF(H374&gt;0,1,0)</f>
        <v>0</v>
      </c>
      <c r="AB374" s="3" t="n">
        <v>1000000810</v>
      </c>
      <c r="AC374" s="3"/>
    </row>
    <row r="375" customFormat="false" ht="14.25" hidden="true" customHeight="true" outlineLevel="0" collapsed="false">
      <c r="A375" s="23" t="s">
        <v>133</v>
      </c>
      <c r="B375" s="65" t="s">
        <v>43</v>
      </c>
      <c r="C375" s="65" t="s">
        <v>1140</v>
      </c>
      <c r="D375" s="65" t="n">
        <v>1000000816</v>
      </c>
      <c r="E375" s="66" t="s">
        <v>1141</v>
      </c>
      <c r="F375" s="67" t="n">
        <v>38385</v>
      </c>
      <c r="G375" s="67" t="str">
        <f aca="false">IF(I375&gt;0,"Targeted Dealer","-")</f>
        <v>Targeted Dealer</v>
      </c>
      <c r="H375" s="67"/>
      <c r="I375" s="68" t="n">
        <v>700</v>
      </c>
      <c r="J375" s="68" t="n">
        <f aca="false">I375/$J$1*$E$1</f>
        <v>14609.6774193548</v>
      </c>
      <c r="K375" s="97" t="n">
        <v>698.95</v>
      </c>
      <c r="L375" s="69" t="n">
        <f aca="false">K375-J375</f>
        <v>-13910.7274193548</v>
      </c>
      <c r="M375" s="69" t="n">
        <f aca="false">IFERROR((K375/J375%),"-")</f>
        <v>4.78415765069552</v>
      </c>
      <c r="N375" s="100" t="n">
        <v>737.5</v>
      </c>
      <c r="O375" s="98" t="str">
        <f aca="false">IF(F375&lt;=$P$2,"Nov","")</f>
        <v>Nov</v>
      </c>
      <c r="P375" s="97" t="n">
        <v>737.5</v>
      </c>
      <c r="Q375" s="100" t="n">
        <f aca="false">K375-P375</f>
        <v>-38.55</v>
      </c>
      <c r="R375" s="98" t="n">
        <f aca="false">IFERROR(IF(O375="Nov",(K375/P375-1)),0)</f>
        <v>-0.0522711864406779</v>
      </c>
      <c r="S375" s="100" t="str">
        <f aca="false">IF(N375&gt;0,IF(O375="","-",IF(R375&lt;0%,"DEGROWTH","GROWTH")))</f>
        <v>DEGROWTH</v>
      </c>
      <c r="T375" s="101" t="n">
        <v>397.2</v>
      </c>
      <c r="U375" s="101" t="str">
        <f aca="false">IF(F375&lt;=$V$2,"Dec","")</f>
        <v>Dec</v>
      </c>
      <c r="V375" s="97" t="n">
        <v>397.2</v>
      </c>
      <c r="W375" s="104" t="n">
        <f aca="false">K375-V375</f>
        <v>301.75</v>
      </c>
      <c r="X375" s="103" t="n">
        <f aca="false">IFERROR(IF(U375="Dec",(K375/V375-1)),0)</f>
        <v>0.759692849949648</v>
      </c>
      <c r="Y375" s="104" t="str">
        <f aca="false">IF(T375&gt;0,IF(U375="","-",IF(X375&lt;0%,"DEGROWTH","GROWTH")))</f>
        <v>GROWTH</v>
      </c>
      <c r="Z375" s="24" t="n">
        <v>0</v>
      </c>
      <c r="AA375" s="24" t="n">
        <f aca="false">IF(H375&gt;0,1,0)</f>
        <v>0</v>
      </c>
      <c r="AB375" s="3" t="n">
        <v>1000000816</v>
      </c>
      <c r="AC375" s="3"/>
    </row>
    <row r="376" customFormat="false" ht="14.25" hidden="true" customHeight="true" outlineLevel="0" collapsed="false">
      <c r="A376" s="23" t="s">
        <v>133</v>
      </c>
      <c r="B376" s="65" t="s">
        <v>43</v>
      </c>
      <c r="C376" s="65" t="s">
        <v>1142</v>
      </c>
      <c r="D376" s="65" t="n">
        <v>1000000235</v>
      </c>
      <c r="E376" s="66" t="s">
        <v>1143</v>
      </c>
      <c r="F376" s="67" t="n">
        <v>39212</v>
      </c>
      <c r="G376" s="67" t="str">
        <f aca="false">IF(I376&gt;0,"Targeted Dealer","-")</f>
        <v>Targeted Dealer</v>
      </c>
      <c r="H376" s="67" t="s">
        <v>627</v>
      </c>
      <c r="I376" s="68" t="n">
        <v>1300</v>
      </c>
      <c r="J376" s="68" t="n">
        <f aca="false">I376/$J$1*$E$1</f>
        <v>27132.2580645161</v>
      </c>
      <c r="K376" s="97" t="n">
        <v>1362.25</v>
      </c>
      <c r="L376" s="69" t="n">
        <f aca="false">K376-J376</f>
        <v>-25770.0080645161</v>
      </c>
      <c r="M376" s="69" t="n">
        <f aca="false">IFERROR((K376/J376%),"-")</f>
        <v>5.02077636428487</v>
      </c>
      <c r="N376" s="100" t="n">
        <v>1313.1</v>
      </c>
      <c r="O376" s="98" t="str">
        <f aca="false">IF(F376&lt;=$P$2,"Nov","")</f>
        <v>Nov</v>
      </c>
      <c r="P376" s="97" t="n">
        <v>1313.1</v>
      </c>
      <c r="Q376" s="100" t="n">
        <f aca="false">K376-P376</f>
        <v>49.1500000000001</v>
      </c>
      <c r="R376" s="98" t="n">
        <f aca="false">IFERROR(IF(O376="Nov",(K376/P376-1)),0)</f>
        <v>0.0374305079582669</v>
      </c>
      <c r="S376" s="100" t="str">
        <f aca="false">IF(N376&gt;0,IF(O376="","-",IF(R376&lt;0%,"DEGROWTH","GROWTH")))</f>
        <v>GROWTH</v>
      </c>
      <c r="T376" s="101" t="n">
        <v>1196.5</v>
      </c>
      <c r="U376" s="101" t="str">
        <f aca="false">IF(F376&lt;=$V$2,"Dec","")</f>
        <v>Dec</v>
      </c>
      <c r="V376" s="97" t="n">
        <v>1196.5</v>
      </c>
      <c r="W376" s="104" t="n">
        <f aca="false">K376-V376</f>
        <v>165.75</v>
      </c>
      <c r="X376" s="103" t="n">
        <f aca="false">IFERROR(IF(U376="Dec",(K376/V376-1)),0)</f>
        <v>0.138529043042206</v>
      </c>
      <c r="Y376" s="104" t="str">
        <f aca="false">IF(T376&gt;0,IF(U376="","-",IF(X376&lt;0%,"DEGROWTH","GROWTH")))</f>
        <v>GROWTH</v>
      </c>
      <c r="Z376" s="24" t="n">
        <v>0</v>
      </c>
      <c r="AA376" s="24" t="n">
        <f aca="false">IF(H376&gt;0,1,0)</f>
        <v>1</v>
      </c>
      <c r="AB376" s="3" t="n">
        <v>1000000235</v>
      </c>
      <c r="AC376" s="3"/>
    </row>
    <row r="377" customFormat="false" ht="14.25" hidden="true" customHeight="true" outlineLevel="0" collapsed="false">
      <c r="A377" s="23" t="s">
        <v>133</v>
      </c>
      <c r="B377" s="65" t="s">
        <v>43</v>
      </c>
      <c r="C377" s="65" t="s">
        <v>218</v>
      </c>
      <c r="D377" s="65" t="n">
        <v>1000000245</v>
      </c>
      <c r="E377" s="66" t="s">
        <v>219</v>
      </c>
      <c r="F377" s="67" t="n">
        <v>39958</v>
      </c>
      <c r="G377" s="67" t="str">
        <f aca="false">IF(I377&gt;0,"Targeted Dealer","-")</f>
        <v>Targeted Dealer</v>
      </c>
      <c r="H377" s="67"/>
      <c r="I377" s="68" t="n">
        <v>20</v>
      </c>
      <c r="J377" s="68" t="n">
        <f aca="false">I377/$J$1*$E$1</f>
        <v>417.41935483871</v>
      </c>
      <c r="K377" s="97" t="n">
        <v>10</v>
      </c>
      <c r="L377" s="69" t="n">
        <f aca="false">K377-J377</f>
        <v>-407.41935483871</v>
      </c>
      <c r="M377" s="69" t="n">
        <f aca="false">IFERROR((K377/J377%),"-")</f>
        <v>2.39567233384853</v>
      </c>
      <c r="N377" s="100" t="n">
        <v>0</v>
      </c>
      <c r="O377" s="98" t="str">
        <f aca="false">IF(F377&lt;=$P$2,"Nov","")</f>
        <v>Nov</v>
      </c>
      <c r="P377" s="97" t="n">
        <v>0</v>
      </c>
      <c r="Q377" s="100" t="n">
        <f aca="false">K377-P377</f>
        <v>10</v>
      </c>
      <c r="R377" s="98" t="n">
        <f aca="false">IFERROR(IF(O377="Nov",(K377/P377-1)),0)</f>
        <v>0</v>
      </c>
      <c r="S377" s="105" t="b">
        <f aca="false">IF(N377&gt;0,IF(O377="","-",IF(R377&lt;0%,"DEGROWTH","GROWTH")))</f>
        <v>0</v>
      </c>
      <c r="T377" s="101" t="n">
        <v>2</v>
      </c>
      <c r="U377" s="101" t="str">
        <f aca="false">IF(F377&lt;=$V$2,"Dec","")</f>
        <v>Dec</v>
      </c>
      <c r="V377" s="97" t="n">
        <v>2</v>
      </c>
      <c r="W377" s="104" t="n">
        <f aca="false">K377-V377</f>
        <v>8</v>
      </c>
      <c r="X377" s="103" t="n">
        <f aca="false">IFERROR(IF(U377="Dec",(K377/V377-1)),0)</f>
        <v>4</v>
      </c>
      <c r="Y377" s="104" t="str">
        <f aca="false">IF(T377&gt;0,IF(U377="","-",IF(X377&lt;0%,"DEGROWTH","GROWTH")))</f>
        <v>GROWTH</v>
      </c>
      <c r="Z377" s="24" t="n">
        <v>1</v>
      </c>
      <c r="AA377" s="24" t="n">
        <f aca="false">IF(H377&gt;0,1,0)</f>
        <v>0</v>
      </c>
      <c r="AB377" s="3" t="n">
        <v>1000000245</v>
      </c>
      <c r="AC377" s="3"/>
    </row>
    <row r="378" customFormat="false" ht="14.25" hidden="true" customHeight="true" outlineLevel="0" collapsed="false">
      <c r="A378" s="23" t="s">
        <v>133</v>
      </c>
      <c r="B378" s="65" t="s">
        <v>43</v>
      </c>
      <c r="C378" s="65" t="s">
        <v>1144</v>
      </c>
      <c r="D378" s="65" t="n">
        <v>1000000248</v>
      </c>
      <c r="E378" s="66" t="s">
        <v>1145</v>
      </c>
      <c r="F378" s="67" t="n">
        <v>39958</v>
      </c>
      <c r="G378" s="67" t="str">
        <f aca="false">IF(I378&gt;0,"Targeted Dealer","-")</f>
        <v>Targeted Dealer</v>
      </c>
      <c r="H378" s="67"/>
      <c r="I378" s="68" t="n">
        <v>160</v>
      </c>
      <c r="J378" s="68" t="n">
        <f aca="false">I378/$J$1*$E$1</f>
        <v>3339.35483870968</v>
      </c>
      <c r="K378" s="97" t="n">
        <v>220.75</v>
      </c>
      <c r="L378" s="69" t="n">
        <f aca="false">K378-J378</f>
        <v>-3118.60483870968</v>
      </c>
      <c r="M378" s="69" t="n">
        <f aca="false">IFERROR((K378/J378%),"-")</f>
        <v>6.61055834621329</v>
      </c>
      <c r="N378" s="100" t="n">
        <v>155.75</v>
      </c>
      <c r="O378" s="98" t="str">
        <f aca="false">IF(F378&lt;=$P$2,"Nov","")</f>
        <v>Nov</v>
      </c>
      <c r="P378" s="97" t="n">
        <v>155.75</v>
      </c>
      <c r="Q378" s="100" t="n">
        <f aca="false">K378-P378</f>
        <v>65</v>
      </c>
      <c r="R378" s="98" t="n">
        <f aca="false">IFERROR(IF(O378="Nov",(K378/P378-1)),0)</f>
        <v>0.417335473515249</v>
      </c>
      <c r="S378" s="100" t="str">
        <f aca="false">IF(N378&gt;0,IF(O378="","-",IF(R378&lt;0%,"DEGROWTH","GROWTH")))</f>
        <v>GROWTH</v>
      </c>
      <c r="T378" s="101" t="n">
        <v>122.75</v>
      </c>
      <c r="U378" s="101" t="str">
        <f aca="false">IF(F378&lt;=$V$2,"Dec","")</f>
        <v>Dec</v>
      </c>
      <c r="V378" s="97" t="n">
        <v>122.75</v>
      </c>
      <c r="W378" s="104" t="n">
        <f aca="false">K378-V378</f>
        <v>98</v>
      </c>
      <c r="X378" s="103" t="n">
        <f aca="false">IFERROR(IF(U378="Dec",(K378/V378-1)),0)</f>
        <v>0.79837067209776</v>
      </c>
      <c r="Y378" s="104" t="str">
        <f aca="false">IF(T378&gt;0,IF(U378="","-",IF(X378&lt;0%,"DEGROWTH","GROWTH")))</f>
        <v>GROWTH</v>
      </c>
      <c r="Z378" s="24" t="n">
        <v>0</v>
      </c>
      <c r="AA378" s="24" t="n">
        <f aca="false">IF(H378&gt;0,1,0)</f>
        <v>0</v>
      </c>
      <c r="AB378" s="3" t="n">
        <v>1000000248</v>
      </c>
      <c r="AC378" s="3"/>
    </row>
    <row r="379" customFormat="false" ht="14.25" hidden="true" customHeight="true" outlineLevel="0" collapsed="false">
      <c r="A379" s="23" t="s">
        <v>133</v>
      </c>
      <c r="B379" s="65" t="s">
        <v>43</v>
      </c>
      <c r="C379" s="65" t="s">
        <v>1146</v>
      </c>
      <c r="D379" s="65" t="n">
        <v>1000000341</v>
      </c>
      <c r="E379" s="66" t="s">
        <v>1147</v>
      </c>
      <c r="F379" s="67" t="n">
        <v>40030</v>
      </c>
      <c r="G379" s="67" t="str">
        <f aca="false">IF(I379&gt;0,"Targeted Dealer","-")</f>
        <v>Targeted Dealer</v>
      </c>
      <c r="H379" s="67" t="s">
        <v>627</v>
      </c>
      <c r="I379" s="68" t="n">
        <v>800</v>
      </c>
      <c r="J379" s="68" t="n">
        <f aca="false">I379/$J$1*$E$1</f>
        <v>16696.7741935484</v>
      </c>
      <c r="K379" s="97" t="n">
        <v>648</v>
      </c>
      <c r="L379" s="69" t="n">
        <f aca="false">K379-J379</f>
        <v>-16048.7741935484</v>
      </c>
      <c r="M379" s="69" t="n">
        <f aca="false">IFERROR((K379/J379%),"-")</f>
        <v>3.88098918083462</v>
      </c>
      <c r="N379" s="100" t="n">
        <v>516.75</v>
      </c>
      <c r="O379" s="98" t="str">
        <f aca="false">IF(F379&lt;=$P$2,"Nov","")</f>
        <v>Nov</v>
      </c>
      <c r="P379" s="97" t="n">
        <v>516.75</v>
      </c>
      <c r="Q379" s="100" t="n">
        <f aca="false">K379-P379</f>
        <v>131.25</v>
      </c>
      <c r="R379" s="98" t="n">
        <f aca="false">IFERROR(IF(O379="Nov",(K379/P379-1)),0)</f>
        <v>0.253991291727141</v>
      </c>
      <c r="S379" s="100" t="str">
        <f aca="false">IF(N379&gt;0,IF(O379="","-",IF(R379&lt;0%,"DEGROWTH","GROWTH")))</f>
        <v>GROWTH</v>
      </c>
      <c r="T379" s="101" t="n">
        <v>1059.35</v>
      </c>
      <c r="U379" s="101" t="str">
        <f aca="false">IF(F379&lt;=$V$2,"Dec","")</f>
        <v>Dec</v>
      </c>
      <c r="V379" s="97" t="n">
        <v>1059.35</v>
      </c>
      <c r="W379" s="104" t="n">
        <f aca="false">K379-V379</f>
        <v>-411.35</v>
      </c>
      <c r="X379" s="103" t="n">
        <f aca="false">IFERROR(IF(U379="Dec",(K379/V379-1)),0)</f>
        <v>-0.388304148770472</v>
      </c>
      <c r="Y379" s="104" t="str">
        <f aca="false">IF(T379&gt;0,IF(U379="","-",IF(X379&lt;0%,"DEGROWTH","GROWTH")))</f>
        <v>DEGROWTH</v>
      </c>
      <c r="Z379" s="24" t="n">
        <v>0</v>
      </c>
      <c r="AA379" s="24" t="n">
        <f aca="false">IF(H379&gt;0,1,0)</f>
        <v>1</v>
      </c>
      <c r="AB379" s="3" t="n">
        <v>1000000341</v>
      </c>
      <c r="AC379" s="3"/>
    </row>
    <row r="380" customFormat="false" ht="14.25" hidden="true" customHeight="true" outlineLevel="0" collapsed="false">
      <c r="A380" s="23" t="s">
        <v>133</v>
      </c>
      <c r="B380" s="65" t="s">
        <v>43</v>
      </c>
      <c r="C380" s="65" t="s">
        <v>1148</v>
      </c>
      <c r="D380" s="65" t="n">
        <v>1000000236</v>
      </c>
      <c r="E380" s="66" t="s">
        <v>1149</v>
      </c>
      <c r="F380" s="67" t="n">
        <v>41146</v>
      </c>
      <c r="G380" s="67" t="str">
        <f aca="false">IF(I380&gt;0,"Targeted Dealer","-")</f>
        <v>Targeted Dealer</v>
      </c>
      <c r="H380" s="67"/>
      <c r="I380" s="68" t="n">
        <v>70</v>
      </c>
      <c r="J380" s="68" t="n">
        <f aca="false">I380/$J$1*$E$1</f>
        <v>1460.96774193548</v>
      </c>
      <c r="K380" s="97" t="n">
        <v>0</v>
      </c>
      <c r="L380" s="69" t="n">
        <f aca="false">K380-J380</f>
        <v>-1460.96774193548</v>
      </c>
      <c r="M380" s="69" t="n">
        <f aca="false">IFERROR((K380/J380%),"-")</f>
        <v>0</v>
      </c>
      <c r="N380" s="100" t="n">
        <v>80</v>
      </c>
      <c r="O380" s="98" t="str">
        <f aca="false">IF(F380&lt;=$P$2,"Nov","")</f>
        <v>Nov</v>
      </c>
      <c r="P380" s="97" t="n">
        <v>80</v>
      </c>
      <c r="Q380" s="100" t="n">
        <f aca="false">K380-P380</f>
        <v>-80</v>
      </c>
      <c r="R380" s="98" t="n">
        <f aca="false">IFERROR(IF(O380="Nov",(K380/P380-1)),0)</f>
        <v>-1</v>
      </c>
      <c r="S380" s="100" t="str">
        <f aca="false">IF(N380&gt;0,IF(O380="","-",IF(R380&lt;0%,"DEGROWTH","GROWTH")))</f>
        <v>DEGROWTH</v>
      </c>
      <c r="T380" s="101" t="n">
        <v>0</v>
      </c>
      <c r="U380" s="101" t="str">
        <f aca="false">IF(F380&lt;=$V$2,"Dec","")</f>
        <v>Dec</v>
      </c>
      <c r="V380" s="97" t="n">
        <v>0</v>
      </c>
      <c r="W380" s="104" t="n">
        <f aca="false">K380-V380</f>
        <v>0</v>
      </c>
      <c r="X380" s="103" t="n">
        <f aca="false">IFERROR(IF(U380="Dec",(K380/V380-1)),0)</f>
        <v>0</v>
      </c>
      <c r="Y380" s="106" t="b">
        <f aca="false">IF(T380&gt;0,IF(U380="","-",IF(X380&lt;0%,"DEGROWTH","GROWTH")))</f>
        <v>0</v>
      </c>
      <c r="Z380" s="24" t="n">
        <v>1</v>
      </c>
      <c r="AA380" s="24" t="n">
        <f aca="false">IF(H380&gt;0,1,0)</f>
        <v>0</v>
      </c>
      <c r="AB380" s="3" t="n">
        <v>1000000236</v>
      </c>
      <c r="AC380" s="3"/>
    </row>
    <row r="381" customFormat="false" ht="14.25" hidden="true" customHeight="true" outlineLevel="0" collapsed="false">
      <c r="A381" s="23" t="s">
        <v>133</v>
      </c>
      <c r="B381" s="65" t="s">
        <v>43</v>
      </c>
      <c r="C381" s="65" t="s">
        <v>1150</v>
      </c>
      <c r="D381" s="65" t="n">
        <v>1000000233</v>
      </c>
      <c r="E381" s="66" t="s">
        <v>1151</v>
      </c>
      <c r="F381" s="67" t="n">
        <v>41243</v>
      </c>
      <c r="G381" s="67" t="str">
        <f aca="false">IF(I381&gt;0,"Targeted Dealer","-")</f>
        <v>Targeted Dealer</v>
      </c>
      <c r="H381" s="67"/>
      <c r="I381" s="68" t="n">
        <v>500</v>
      </c>
      <c r="J381" s="68" t="n">
        <f aca="false">I381/$J$1*$E$1</f>
        <v>10435.4838709677</v>
      </c>
      <c r="K381" s="97" t="n">
        <v>499.5</v>
      </c>
      <c r="L381" s="69" t="n">
        <f aca="false">K381-J381</f>
        <v>-9935.98387096774</v>
      </c>
      <c r="M381" s="69" t="n">
        <f aca="false">IFERROR((K381/J381%),"-")</f>
        <v>4.78655332302937</v>
      </c>
      <c r="N381" s="100" t="n">
        <v>434</v>
      </c>
      <c r="O381" s="98" t="str">
        <f aca="false">IF(F381&lt;=$P$2,"Nov","")</f>
        <v>Nov</v>
      </c>
      <c r="P381" s="97" t="n">
        <v>434</v>
      </c>
      <c r="Q381" s="100" t="n">
        <f aca="false">K381-P381</f>
        <v>65.5</v>
      </c>
      <c r="R381" s="98" t="n">
        <f aca="false">IFERROR(IF(O381="Nov",(K381/P381-1)),0)</f>
        <v>0.150921658986175</v>
      </c>
      <c r="S381" s="100" t="str">
        <f aca="false">IF(N381&gt;0,IF(O381="","-",IF(R381&lt;0%,"DEGROWTH","GROWTH")))</f>
        <v>GROWTH</v>
      </c>
      <c r="T381" s="101" t="n">
        <v>485.35</v>
      </c>
      <c r="U381" s="101" t="str">
        <f aca="false">IF(F381&lt;=$V$2,"Dec","")</f>
        <v>Dec</v>
      </c>
      <c r="V381" s="97" t="n">
        <v>485.35</v>
      </c>
      <c r="W381" s="104" t="n">
        <f aca="false">K381-V381</f>
        <v>14.15</v>
      </c>
      <c r="X381" s="103" t="n">
        <f aca="false">IFERROR(IF(U381="Dec",(K381/V381-1)),0)</f>
        <v>0.0291542186051303</v>
      </c>
      <c r="Y381" s="104" t="str">
        <f aca="false">IF(T381&gt;0,IF(U381="","-",IF(X381&lt;0%,"DEGROWTH","GROWTH")))</f>
        <v>GROWTH</v>
      </c>
      <c r="Z381" s="24" t="n">
        <v>0</v>
      </c>
      <c r="AA381" s="24" t="n">
        <f aca="false">IF(H381&gt;0,1,0)</f>
        <v>0</v>
      </c>
      <c r="AB381" s="3" t="n">
        <v>1000000233</v>
      </c>
      <c r="AC381" s="3"/>
    </row>
    <row r="382" customFormat="false" ht="14.25" hidden="true" customHeight="true" outlineLevel="0" collapsed="false">
      <c r="A382" s="23" t="s">
        <v>133</v>
      </c>
      <c r="B382" s="65" t="s">
        <v>43</v>
      </c>
      <c r="C382" s="65" t="s">
        <v>1152</v>
      </c>
      <c r="D382" s="65" t="n">
        <v>1000000247</v>
      </c>
      <c r="E382" s="66" t="s">
        <v>1153</v>
      </c>
      <c r="F382" s="67" t="n">
        <v>41243</v>
      </c>
      <c r="G382" s="67" t="str">
        <f aca="false">IF(I382&gt;0,"Targeted Dealer","-")</f>
        <v>Targeted Dealer</v>
      </c>
      <c r="H382" s="67"/>
      <c r="I382" s="68" t="n">
        <v>70</v>
      </c>
      <c r="J382" s="68" t="n">
        <f aca="false">I382/$J$1*$E$1</f>
        <v>1460.96774193548</v>
      </c>
      <c r="K382" s="97" t="n">
        <v>114.5</v>
      </c>
      <c r="L382" s="69" t="n">
        <f aca="false">K382-J382</f>
        <v>-1346.46774193548</v>
      </c>
      <c r="M382" s="69" t="n">
        <f aca="false">IFERROR((K382/J382%),"-")</f>
        <v>7.83727092073305</v>
      </c>
      <c r="N382" s="100" t="n">
        <v>62.5</v>
      </c>
      <c r="O382" s="98" t="str">
        <f aca="false">IF(F382&lt;=$P$2,"Nov","")</f>
        <v>Nov</v>
      </c>
      <c r="P382" s="97" t="n">
        <v>62.5</v>
      </c>
      <c r="Q382" s="100" t="n">
        <f aca="false">K382-P382</f>
        <v>52</v>
      </c>
      <c r="R382" s="98" t="n">
        <f aca="false">IFERROR(IF(O382="Nov",(K382/P382-1)),0)</f>
        <v>0.832</v>
      </c>
      <c r="S382" s="100" t="str">
        <f aca="false">IF(N382&gt;0,IF(O382="","-",IF(R382&lt;0%,"DEGROWTH","GROWTH")))</f>
        <v>GROWTH</v>
      </c>
      <c r="T382" s="101" t="n">
        <v>48</v>
      </c>
      <c r="U382" s="101" t="str">
        <f aca="false">IF(F382&lt;=$V$2,"Dec","")</f>
        <v>Dec</v>
      </c>
      <c r="V382" s="97" t="n">
        <v>48</v>
      </c>
      <c r="W382" s="104" t="n">
        <f aca="false">K382-V382</f>
        <v>66.5</v>
      </c>
      <c r="X382" s="103" t="n">
        <f aca="false">IFERROR(IF(U382="Dec",(K382/V382-1)),0)</f>
        <v>1.38541666666667</v>
      </c>
      <c r="Y382" s="104" t="str">
        <f aca="false">IF(T382&gt;0,IF(U382="","-",IF(X382&lt;0%,"DEGROWTH","GROWTH")))</f>
        <v>GROWTH</v>
      </c>
      <c r="Z382" s="24" t="n">
        <v>0</v>
      </c>
      <c r="AA382" s="24" t="n">
        <f aca="false">IF(H382&gt;0,1,0)</f>
        <v>0</v>
      </c>
      <c r="AB382" s="3" t="n">
        <v>1000000247</v>
      </c>
      <c r="AC382" s="3"/>
    </row>
    <row r="383" customFormat="false" ht="14.25" hidden="true" customHeight="true" outlineLevel="0" collapsed="false">
      <c r="A383" s="23" t="s">
        <v>133</v>
      </c>
      <c r="B383" s="65" t="s">
        <v>43</v>
      </c>
      <c r="C383" s="65" t="s">
        <v>1154</v>
      </c>
      <c r="D383" s="65" t="n">
        <v>1000000246</v>
      </c>
      <c r="E383" s="66" t="s">
        <v>1155</v>
      </c>
      <c r="F383" s="67" t="n">
        <v>41386</v>
      </c>
      <c r="G383" s="67" t="str">
        <f aca="false">IF(I383&gt;0,"Targeted Dealer","-")</f>
        <v>Targeted Dealer</v>
      </c>
      <c r="H383" s="67"/>
      <c r="I383" s="68" t="n">
        <v>20</v>
      </c>
      <c r="J383" s="68" t="n">
        <f aca="false">I383/$J$1*$E$1</f>
        <v>417.41935483871</v>
      </c>
      <c r="K383" s="97" t="n">
        <v>21</v>
      </c>
      <c r="L383" s="69" t="n">
        <f aca="false">K383-J383</f>
        <v>-396.41935483871</v>
      </c>
      <c r="M383" s="69" t="n">
        <f aca="false">IFERROR((K383/J383%),"-")</f>
        <v>5.03091190108192</v>
      </c>
      <c r="N383" s="100" t="n">
        <v>8.5</v>
      </c>
      <c r="O383" s="98" t="str">
        <f aca="false">IF(F383&lt;=$P$2,"Nov","")</f>
        <v>Nov</v>
      </c>
      <c r="P383" s="97" t="n">
        <v>8.5</v>
      </c>
      <c r="Q383" s="100" t="n">
        <f aca="false">K383-P383</f>
        <v>12.5</v>
      </c>
      <c r="R383" s="98" t="n">
        <f aca="false">IFERROR(IF(O383="Nov",(K383/P383-1)),0)</f>
        <v>1.47058823529412</v>
      </c>
      <c r="S383" s="100" t="str">
        <f aca="false">IF(N383&gt;0,IF(O383="","-",IF(R383&lt;0%,"DEGROWTH","GROWTH")))</f>
        <v>GROWTH</v>
      </c>
      <c r="T383" s="101" t="n">
        <v>10.5</v>
      </c>
      <c r="U383" s="101" t="str">
        <f aca="false">IF(F383&lt;=$V$2,"Dec","")</f>
        <v>Dec</v>
      </c>
      <c r="V383" s="97" t="n">
        <v>10.5</v>
      </c>
      <c r="W383" s="104" t="n">
        <f aca="false">K383-V383</f>
        <v>10.5</v>
      </c>
      <c r="X383" s="103" t="n">
        <f aca="false">IFERROR(IF(U383="Dec",(K383/V383-1)),0)</f>
        <v>1</v>
      </c>
      <c r="Y383" s="104" t="str">
        <f aca="false">IF(T383&gt;0,IF(U383="","-",IF(X383&lt;0%,"DEGROWTH","GROWTH")))</f>
        <v>GROWTH</v>
      </c>
      <c r="Z383" s="24" t="n">
        <v>0</v>
      </c>
      <c r="AA383" s="24" t="n">
        <f aca="false">IF(H383&gt;0,1,0)</f>
        <v>0</v>
      </c>
      <c r="AB383" s="3" t="n">
        <v>1000000246</v>
      </c>
      <c r="AC383" s="3"/>
    </row>
    <row r="384" customFormat="false" ht="14.25" hidden="true" customHeight="true" outlineLevel="0" collapsed="false">
      <c r="A384" s="23" t="s">
        <v>133</v>
      </c>
      <c r="B384" s="65" t="s">
        <v>43</v>
      </c>
      <c r="C384" s="65" t="s">
        <v>1156</v>
      </c>
      <c r="D384" s="65" t="n">
        <v>1000000811</v>
      </c>
      <c r="E384" s="66" t="s">
        <v>1157</v>
      </c>
      <c r="F384" s="67" t="n">
        <v>42097</v>
      </c>
      <c r="G384" s="67" t="str">
        <f aca="false">IF(I384&gt;0,"Targeted Dealer","-")</f>
        <v>Targeted Dealer</v>
      </c>
      <c r="H384" s="67"/>
      <c r="I384" s="68" t="n">
        <v>30</v>
      </c>
      <c r="J384" s="68" t="n">
        <f aca="false">I384/$J$1*$E$1</f>
        <v>626.129032258065</v>
      </c>
      <c r="K384" s="97" t="n">
        <v>30</v>
      </c>
      <c r="L384" s="69" t="n">
        <f aca="false">K384-J384</f>
        <v>-596.129032258065</v>
      </c>
      <c r="M384" s="69" t="n">
        <f aca="false">IFERROR((K384/J384%),"-")</f>
        <v>4.79134466769706</v>
      </c>
      <c r="N384" s="100" t="n">
        <v>30</v>
      </c>
      <c r="O384" s="98" t="str">
        <f aca="false">IF(F384&lt;=$P$2,"Nov","")</f>
        <v>Nov</v>
      </c>
      <c r="P384" s="97" t="n">
        <v>30</v>
      </c>
      <c r="Q384" s="100" t="n">
        <f aca="false">K384-P384</f>
        <v>0</v>
      </c>
      <c r="R384" s="98" t="n">
        <f aca="false">IFERROR(IF(O384="Nov",(K384/P384-1)),0)</f>
        <v>0</v>
      </c>
      <c r="S384" s="100" t="str">
        <f aca="false">IF(N384&gt;0,IF(O384="","-",IF(R384&lt;0%,"DEGROWTH","GROWTH")))</f>
        <v>GROWTH</v>
      </c>
      <c r="T384" s="101" t="n">
        <v>0</v>
      </c>
      <c r="U384" s="101" t="str">
        <f aca="false">IF(F384&lt;=$V$2,"Dec","")</f>
        <v>Dec</v>
      </c>
      <c r="V384" s="97" t="n">
        <v>0</v>
      </c>
      <c r="W384" s="104" t="n">
        <f aca="false">K384-V384</f>
        <v>30</v>
      </c>
      <c r="X384" s="103" t="n">
        <f aca="false">IFERROR(IF(U384="Dec",(K384/V384-1)),0)</f>
        <v>0</v>
      </c>
      <c r="Y384" s="106" t="b">
        <f aca="false">IF(T384&gt;0,IF(U384="","-",IF(X384&lt;0%,"DEGROWTH","GROWTH")))</f>
        <v>0</v>
      </c>
      <c r="Z384" s="24" t="n">
        <v>0</v>
      </c>
      <c r="AA384" s="24" t="n">
        <f aca="false">IF(H384&gt;0,1,0)</f>
        <v>0</v>
      </c>
      <c r="AB384" s="3" t="n">
        <v>1000000811</v>
      </c>
      <c r="AC384" s="3"/>
    </row>
    <row r="385" customFormat="false" ht="14.25" hidden="true" customHeight="true" outlineLevel="0" collapsed="false">
      <c r="A385" s="23" t="s">
        <v>133</v>
      </c>
      <c r="B385" s="65" t="s">
        <v>43</v>
      </c>
      <c r="C385" s="65" t="s">
        <v>1158</v>
      </c>
      <c r="D385" s="65" t="n">
        <v>1000000239</v>
      </c>
      <c r="E385" s="66" t="s">
        <v>1159</v>
      </c>
      <c r="F385" s="67" t="n">
        <v>42123</v>
      </c>
      <c r="G385" s="67" t="str">
        <f aca="false">IF(I385&gt;0,"Targeted Dealer","-")</f>
        <v>Targeted Dealer</v>
      </c>
      <c r="H385" s="67"/>
      <c r="I385" s="68" t="n">
        <v>90</v>
      </c>
      <c r="J385" s="68" t="n">
        <f aca="false">I385/$J$1*$E$1</f>
        <v>1878.38709677419</v>
      </c>
      <c r="K385" s="97" t="n">
        <v>91</v>
      </c>
      <c r="L385" s="69" t="n">
        <f aca="false">K385-J385</f>
        <v>-1787.38709677419</v>
      </c>
      <c r="M385" s="69" t="n">
        <f aca="false">IFERROR((K385/J385%),"-")</f>
        <v>4.84458183067147</v>
      </c>
      <c r="N385" s="100" t="n">
        <v>57</v>
      </c>
      <c r="O385" s="98" t="str">
        <f aca="false">IF(F385&lt;=$P$2,"Nov","")</f>
        <v>Nov</v>
      </c>
      <c r="P385" s="97" t="n">
        <v>57</v>
      </c>
      <c r="Q385" s="100" t="n">
        <f aca="false">K385-P385</f>
        <v>34</v>
      </c>
      <c r="R385" s="98" t="n">
        <f aca="false">IFERROR(IF(O385="Nov",(K385/P385-1)),0)</f>
        <v>0.596491228070176</v>
      </c>
      <c r="S385" s="100" t="str">
        <f aca="false">IF(N385&gt;0,IF(O385="","-",IF(R385&lt;0%,"DEGROWTH","GROWTH")))</f>
        <v>GROWTH</v>
      </c>
      <c r="T385" s="101" t="n">
        <v>84</v>
      </c>
      <c r="U385" s="101" t="str">
        <f aca="false">IF(F385&lt;=$V$2,"Dec","")</f>
        <v>Dec</v>
      </c>
      <c r="V385" s="97" t="n">
        <v>84</v>
      </c>
      <c r="W385" s="104" t="n">
        <f aca="false">K385-V385</f>
        <v>7</v>
      </c>
      <c r="X385" s="103" t="n">
        <f aca="false">IFERROR(IF(U385="Dec",(K385/V385-1)),0)</f>
        <v>0.0833333333333333</v>
      </c>
      <c r="Y385" s="104" t="str">
        <f aca="false">IF(T385&gt;0,IF(U385="","-",IF(X385&lt;0%,"DEGROWTH","GROWTH")))</f>
        <v>GROWTH</v>
      </c>
      <c r="Z385" s="24" t="n">
        <v>0</v>
      </c>
      <c r="AA385" s="24" t="n">
        <f aca="false">IF(H385&gt;0,1,0)</f>
        <v>0</v>
      </c>
      <c r="AB385" s="3" t="n">
        <v>1000000239</v>
      </c>
      <c r="AC385" s="3"/>
    </row>
    <row r="386" customFormat="false" ht="14.25" hidden="true" customHeight="true" outlineLevel="0" collapsed="false">
      <c r="A386" s="23" t="s">
        <v>133</v>
      </c>
      <c r="B386" s="65" t="s">
        <v>43</v>
      </c>
      <c r="C386" s="65" t="s">
        <v>1160</v>
      </c>
      <c r="D386" s="65" t="n">
        <v>1000000820</v>
      </c>
      <c r="E386" s="66" t="s">
        <v>1161</v>
      </c>
      <c r="F386" s="67" t="n">
        <v>42634</v>
      </c>
      <c r="G386" s="67" t="str">
        <f aca="false">IF(I386&gt;0,"Targeted Dealer","-")</f>
        <v>Targeted Dealer</v>
      </c>
      <c r="H386" s="67" t="s">
        <v>627</v>
      </c>
      <c r="I386" s="68" t="n">
        <v>120</v>
      </c>
      <c r="J386" s="68" t="n">
        <f aca="false">I386/$J$1*$E$1</f>
        <v>2504.51612903226</v>
      </c>
      <c r="K386" s="97" t="n">
        <v>92.5</v>
      </c>
      <c r="L386" s="69" t="n">
        <f aca="false">K386-J386</f>
        <v>-2412.01612903226</v>
      </c>
      <c r="M386" s="69" t="n">
        <f aca="false">IFERROR((K386/J386%),"-")</f>
        <v>3.69332818134982</v>
      </c>
      <c r="N386" s="100" t="n">
        <v>69.5</v>
      </c>
      <c r="O386" s="98" t="str">
        <f aca="false">IF(F386&lt;=$P$2,"Nov","")</f>
        <v>Nov</v>
      </c>
      <c r="P386" s="97" t="n">
        <v>69.5</v>
      </c>
      <c r="Q386" s="100" t="n">
        <f aca="false">K386-P386</f>
        <v>23</v>
      </c>
      <c r="R386" s="98" t="n">
        <f aca="false">IFERROR(IF(O386="Nov",(K386/P386-1)),0)</f>
        <v>0.330935251798561</v>
      </c>
      <c r="S386" s="100" t="str">
        <f aca="false">IF(N386&gt;0,IF(O386="","-",IF(R386&lt;0%,"DEGROWTH","GROWTH")))</f>
        <v>GROWTH</v>
      </c>
      <c r="T386" s="101" t="n">
        <v>213.35</v>
      </c>
      <c r="U386" s="101" t="str">
        <f aca="false">IF(F386&lt;=$V$2,"Dec","")</f>
        <v>Dec</v>
      </c>
      <c r="V386" s="97" t="n">
        <v>213.35</v>
      </c>
      <c r="W386" s="104" t="n">
        <f aca="false">K386-V386</f>
        <v>-120.85</v>
      </c>
      <c r="X386" s="103" t="n">
        <f aca="false">IFERROR(IF(U386="Dec",(K386/V386-1)),0)</f>
        <v>-0.566440121865479</v>
      </c>
      <c r="Y386" s="104" t="str">
        <f aca="false">IF(T386&gt;0,IF(U386="","-",IF(X386&lt;0%,"DEGROWTH","GROWTH")))</f>
        <v>DEGROWTH</v>
      </c>
      <c r="Z386" s="24" t="n">
        <v>0</v>
      </c>
      <c r="AA386" s="24" t="n">
        <f aca="false">IF(H386&gt;0,1,0)</f>
        <v>1</v>
      </c>
      <c r="AB386" s="3" t="n">
        <v>1000000820</v>
      </c>
      <c r="AC386" s="3"/>
    </row>
    <row r="387" customFormat="false" ht="14.25" hidden="true" customHeight="true" outlineLevel="0" collapsed="false">
      <c r="A387" s="23" t="s">
        <v>133</v>
      </c>
      <c r="B387" s="65" t="s">
        <v>43</v>
      </c>
      <c r="C387" s="65" t="s">
        <v>1162</v>
      </c>
      <c r="D387" s="65" t="n">
        <v>1000000821</v>
      </c>
      <c r="E387" s="66" t="s">
        <v>1163</v>
      </c>
      <c r="F387" s="67" t="n">
        <v>42731</v>
      </c>
      <c r="G387" s="67" t="str">
        <f aca="false">IF(I387&gt;0,"Targeted Dealer","-")</f>
        <v>Targeted Dealer</v>
      </c>
      <c r="H387" s="67"/>
      <c r="I387" s="68" t="n">
        <v>30</v>
      </c>
      <c r="J387" s="68" t="n">
        <f aca="false">I387/$J$1*$E$1</f>
        <v>626.129032258065</v>
      </c>
      <c r="K387" s="97" t="n">
        <v>30.5</v>
      </c>
      <c r="L387" s="69" t="n">
        <f aca="false">K387-J387</f>
        <v>-595.629032258065</v>
      </c>
      <c r="M387" s="69" t="n">
        <f aca="false">IFERROR((K387/J387%),"-")</f>
        <v>4.87120041215868</v>
      </c>
      <c r="N387" s="100" t="n">
        <v>31</v>
      </c>
      <c r="O387" s="98" t="str">
        <f aca="false">IF(F387&lt;=$P$2,"Nov","")</f>
        <v>Nov</v>
      </c>
      <c r="P387" s="97" t="n">
        <v>31</v>
      </c>
      <c r="Q387" s="100" t="n">
        <f aca="false">K387-P387</f>
        <v>-0.5</v>
      </c>
      <c r="R387" s="98" t="n">
        <f aca="false">IFERROR(IF(O387="Nov",(K387/P387-1)),0)</f>
        <v>-0.0161290322580645</v>
      </c>
      <c r="S387" s="100" t="str">
        <f aca="false">IF(N387&gt;0,IF(O387="","-",IF(R387&lt;0%,"DEGROWTH","GROWTH")))</f>
        <v>DEGROWTH</v>
      </c>
      <c r="T387" s="101" t="n">
        <v>9</v>
      </c>
      <c r="U387" s="101" t="str">
        <f aca="false">IF(F387&lt;=$V$2,"Dec","")</f>
        <v>Dec</v>
      </c>
      <c r="V387" s="97" t="n">
        <v>9</v>
      </c>
      <c r="W387" s="104" t="n">
        <f aca="false">K387-V387</f>
        <v>21.5</v>
      </c>
      <c r="X387" s="103" t="n">
        <f aca="false">IFERROR(IF(U387="Dec",(K387/V387-1)),0)</f>
        <v>2.38888888888889</v>
      </c>
      <c r="Y387" s="104" t="str">
        <f aca="false">IF(T387&gt;0,IF(U387="","-",IF(X387&lt;0%,"DEGROWTH","GROWTH")))</f>
        <v>GROWTH</v>
      </c>
      <c r="Z387" s="24" t="n">
        <v>0</v>
      </c>
      <c r="AA387" s="24" t="n">
        <f aca="false">IF(H387&gt;0,1,0)</f>
        <v>0</v>
      </c>
      <c r="AB387" s="3" t="n">
        <v>1000000821</v>
      </c>
      <c r="AC387" s="3"/>
    </row>
    <row r="388" customFormat="false" ht="14.25" hidden="true" customHeight="true" outlineLevel="0" collapsed="false">
      <c r="A388" s="23" t="s">
        <v>133</v>
      </c>
      <c r="B388" s="65" t="s">
        <v>43</v>
      </c>
      <c r="C388" s="65" t="s">
        <v>1164</v>
      </c>
      <c r="D388" s="65" t="n">
        <v>1000000249</v>
      </c>
      <c r="E388" s="66" t="s">
        <v>1165</v>
      </c>
      <c r="F388" s="67" t="n">
        <v>43217</v>
      </c>
      <c r="G388" s="67" t="str">
        <f aca="false">IF(I388&gt;0,"Targeted Dealer","-")</f>
        <v>Targeted Dealer</v>
      </c>
      <c r="H388" s="67"/>
      <c r="I388" s="68" t="n">
        <v>20</v>
      </c>
      <c r="J388" s="68" t="n">
        <f aca="false">I388/$J$1*$E$1</f>
        <v>417.41935483871</v>
      </c>
      <c r="K388" s="97" t="n">
        <v>16.1</v>
      </c>
      <c r="L388" s="69" t="n">
        <f aca="false">K388-J388</f>
        <v>-401.31935483871</v>
      </c>
      <c r="M388" s="69" t="n">
        <f aca="false">IFERROR((K388/J388%),"-")</f>
        <v>3.85703245749614</v>
      </c>
      <c r="N388" s="100" t="n">
        <v>37.25</v>
      </c>
      <c r="O388" s="98" t="str">
        <f aca="false">IF(F388&lt;=$P$2,"Nov","")</f>
        <v>Nov</v>
      </c>
      <c r="P388" s="97" t="n">
        <v>37.25</v>
      </c>
      <c r="Q388" s="100" t="n">
        <f aca="false">K388-P388</f>
        <v>-21.15</v>
      </c>
      <c r="R388" s="98" t="n">
        <f aca="false">IFERROR(IF(O388="Nov",(K388/P388-1)),0)</f>
        <v>-0.567785234899329</v>
      </c>
      <c r="S388" s="100" t="str">
        <f aca="false">IF(N388&gt;0,IF(O388="","-",IF(R388&lt;0%,"DEGROWTH","GROWTH")))</f>
        <v>DEGROWTH</v>
      </c>
      <c r="T388" s="101" t="n">
        <v>14.85</v>
      </c>
      <c r="U388" s="101" t="str">
        <f aca="false">IF(F388&lt;=$V$2,"Dec","")</f>
        <v>Dec</v>
      </c>
      <c r="V388" s="97" t="n">
        <v>14.85</v>
      </c>
      <c r="W388" s="104" t="n">
        <f aca="false">K388-V388</f>
        <v>1.25</v>
      </c>
      <c r="X388" s="103" t="n">
        <f aca="false">IFERROR(IF(U388="Dec",(K388/V388-1)),0)</f>
        <v>0.0841750841750844</v>
      </c>
      <c r="Y388" s="104" t="str">
        <f aca="false">IF(T388&gt;0,IF(U388="","-",IF(X388&lt;0%,"DEGROWTH","GROWTH")))</f>
        <v>GROWTH</v>
      </c>
      <c r="Z388" s="24" t="n">
        <v>0</v>
      </c>
      <c r="AA388" s="24" t="n">
        <f aca="false">IF(H388&gt;0,1,0)</f>
        <v>0</v>
      </c>
      <c r="AB388" s="3" t="n">
        <v>1000000249</v>
      </c>
      <c r="AC388" s="3"/>
    </row>
    <row r="389" customFormat="false" ht="14.25" hidden="true" customHeight="true" outlineLevel="0" collapsed="false">
      <c r="A389" s="23" t="s">
        <v>133</v>
      </c>
      <c r="B389" s="65" t="s">
        <v>43</v>
      </c>
      <c r="C389" s="65" t="s">
        <v>1166</v>
      </c>
      <c r="D389" s="65" t="n">
        <v>1000000238</v>
      </c>
      <c r="E389" s="66" t="s">
        <v>1167</v>
      </c>
      <c r="F389" s="67" t="n">
        <v>43315</v>
      </c>
      <c r="G389" s="67" t="str">
        <f aca="false">IF(I389&gt;0,"Targeted Dealer","-")</f>
        <v>Targeted Dealer</v>
      </c>
      <c r="H389" s="67"/>
      <c r="I389" s="68" t="n">
        <v>25</v>
      </c>
      <c r="J389" s="68" t="n">
        <f aca="false">I389/$J$1*$E$1</f>
        <v>521.774193548387</v>
      </c>
      <c r="K389" s="97" t="n">
        <v>15</v>
      </c>
      <c r="L389" s="69" t="n">
        <f aca="false">K389-J389</f>
        <v>-506.774193548387</v>
      </c>
      <c r="M389" s="69" t="n">
        <f aca="false">IFERROR((K389/J389%),"-")</f>
        <v>2.87480680061824</v>
      </c>
      <c r="N389" s="100" t="n">
        <v>36.5</v>
      </c>
      <c r="O389" s="98" t="str">
        <f aca="false">IF(F389&lt;=$P$2,"Nov","")</f>
        <v>Nov</v>
      </c>
      <c r="P389" s="97" t="n">
        <v>36.5</v>
      </c>
      <c r="Q389" s="100" t="n">
        <f aca="false">K389-P389</f>
        <v>-21.5</v>
      </c>
      <c r="R389" s="98" t="n">
        <f aca="false">IFERROR(IF(O389="Nov",(K389/P389-1)),0)</f>
        <v>-0.589041095890411</v>
      </c>
      <c r="S389" s="100" t="str">
        <f aca="false">IF(N389&gt;0,IF(O389="","-",IF(R389&lt;0%,"DEGROWTH","GROWTH")))</f>
        <v>DEGROWTH</v>
      </c>
      <c r="T389" s="101" t="n">
        <v>1.5</v>
      </c>
      <c r="U389" s="101" t="str">
        <f aca="false">IF(F389&lt;=$V$2,"Dec","")</f>
        <v>Dec</v>
      </c>
      <c r="V389" s="97" t="n">
        <v>1.5</v>
      </c>
      <c r="W389" s="104" t="n">
        <f aca="false">K389-V389</f>
        <v>13.5</v>
      </c>
      <c r="X389" s="103" t="n">
        <f aca="false">IFERROR(IF(U389="Dec",(K389/V389-1)),0)</f>
        <v>9</v>
      </c>
      <c r="Y389" s="104" t="str">
        <f aca="false">IF(T389&gt;0,IF(U389="","-",IF(X389&lt;0%,"DEGROWTH","GROWTH")))</f>
        <v>GROWTH</v>
      </c>
      <c r="Z389" s="24" t="n">
        <v>0</v>
      </c>
      <c r="AA389" s="24" t="n">
        <f aca="false">IF(H389&gt;0,1,0)</f>
        <v>0</v>
      </c>
      <c r="AB389" s="3" t="n">
        <v>1000000238</v>
      </c>
      <c r="AC389" s="3"/>
    </row>
    <row r="390" customFormat="false" ht="14.25" hidden="true" customHeight="true" outlineLevel="0" collapsed="false">
      <c r="A390" s="23" t="s">
        <v>133</v>
      </c>
      <c r="B390" s="65" t="s">
        <v>43</v>
      </c>
      <c r="C390" s="65" t="s">
        <v>220</v>
      </c>
      <c r="D390" s="65" t="n">
        <v>1000000234</v>
      </c>
      <c r="E390" s="66" t="s">
        <v>221</v>
      </c>
      <c r="F390" s="67" t="n">
        <v>43476</v>
      </c>
      <c r="G390" s="67" t="str">
        <f aca="false">IF(I390&gt;0,"Targeted Dealer","-")</f>
        <v>Targeted Dealer</v>
      </c>
      <c r="H390" s="67"/>
      <c r="I390" s="68" t="n">
        <v>60</v>
      </c>
      <c r="J390" s="68" t="n">
        <f aca="false">I390/$J$1*$E$1</f>
        <v>1252.25806451613</v>
      </c>
      <c r="K390" s="97" t="n">
        <v>46</v>
      </c>
      <c r="L390" s="69" t="n">
        <f aca="false">K390-J390</f>
        <v>-1206.25806451613</v>
      </c>
      <c r="M390" s="69" t="n">
        <f aca="false">IFERROR((K390/J390%),"-")</f>
        <v>3.67336424523442</v>
      </c>
      <c r="N390" s="100" t="n">
        <v>39</v>
      </c>
      <c r="O390" s="98" t="str">
        <f aca="false">IF(F390&lt;=$P$2,"Nov","")</f>
        <v>Nov</v>
      </c>
      <c r="P390" s="97" t="n">
        <v>39</v>
      </c>
      <c r="Q390" s="100" t="n">
        <f aca="false">K390-P390</f>
        <v>7</v>
      </c>
      <c r="R390" s="98" t="n">
        <f aca="false">IFERROR(IF(O390="Nov",(K390/P390-1)),0)</f>
        <v>0.17948717948718</v>
      </c>
      <c r="S390" s="100" t="str">
        <f aca="false">IF(N390&gt;0,IF(O390="","-",IF(R390&lt;0%,"DEGROWTH","GROWTH")))</f>
        <v>GROWTH</v>
      </c>
      <c r="T390" s="101" t="n">
        <v>53.5</v>
      </c>
      <c r="U390" s="101" t="str">
        <f aca="false">IF(F390&lt;=$V$2,"Dec","")</f>
        <v>Dec</v>
      </c>
      <c r="V390" s="97" t="n">
        <v>53.5</v>
      </c>
      <c r="W390" s="104" t="n">
        <f aca="false">K390-V390</f>
        <v>-7.5</v>
      </c>
      <c r="X390" s="103" t="n">
        <f aca="false">IFERROR(IF(U390="Dec",(K390/V390-1)),0)</f>
        <v>-0.14018691588785</v>
      </c>
      <c r="Y390" s="104" t="str">
        <f aca="false">IF(T390&gt;0,IF(U390="","-",IF(X390&lt;0%,"DEGROWTH","GROWTH")))</f>
        <v>DEGROWTH</v>
      </c>
      <c r="Z390" s="24" t="n">
        <v>0</v>
      </c>
      <c r="AA390" s="24" t="n">
        <f aca="false">IF(H390&gt;0,1,0)</f>
        <v>0</v>
      </c>
      <c r="AB390" s="3" t="n">
        <v>1000000234</v>
      </c>
      <c r="AC390" s="3"/>
    </row>
    <row r="391" customFormat="false" ht="14.25" hidden="true" customHeight="true" outlineLevel="0" collapsed="false">
      <c r="A391" s="23" t="s">
        <v>133</v>
      </c>
      <c r="B391" s="65" t="s">
        <v>43</v>
      </c>
      <c r="C391" s="65" t="s">
        <v>1168</v>
      </c>
      <c r="D391" s="65" t="n">
        <v>1000000250</v>
      </c>
      <c r="E391" s="66" t="s">
        <v>1169</v>
      </c>
      <c r="F391" s="67" t="n">
        <v>43525</v>
      </c>
      <c r="G391" s="67" t="str">
        <f aca="false">IF(I391&gt;0,"Targeted Dealer","-")</f>
        <v>Targeted Dealer</v>
      </c>
      <c r="H391" s="67"/>
      <c r="I391" s="68" t="n">
        <v>40</v>
      </c>
      <c r="J391" s="68" t="n">
        <f aca="false">I391/$J$1*$E$1</f>
        <v>834.838709677419</v>
      </c>
      <c r="K391" s="97" t="n">
        <v>33</v>
      </c>
      <c r="L391" s="69" t="n">
        <f aca="false">K391-J391</f>
        <v>-801.838709677419</v>
      </c>
      <c r="M391" s="69" t="n">
        <f aca="false">IFERROR((K391/J391%),"-")</f>
        <v>3.95285935085008</v>
      </c>
      <c r="N391" s="100" t="n">
        <v>32.5</v>
      </c>
      <c r="O391" s="98" t="str">
        <f aca="false">IF(F391&lt;=$P$2,"Nov","")</f>
        <v>Nov</v>
      </c>
      <c r="P391" s="97" t="n">
        <v>32.5</v>
      </c>
      <c r="Q391" s="100" t="n">
        <f aca="false">K391-P391</f>
        <v>0.5</v>
      </c>
      <c r="R391" s="98" t="n">
        <f aca="false">IFERROR(IF(O391="Nov",(K391/P391-1)),0)</f>
        <v>0.0153846153846153</v>
      </c>
      <c r="S391" s="100" t="str">
        <f aca="false">IF(N391&gt;0,IF(O391="","-",IF(R391&lt;0%,"DEGROWTH","GROWTH")))</f>
        <v>GROWTH</v>
      </c>
      <c r="T391" s="101" t="n">
        <v>39</v>
      </c>
      <c r="U391" s="101" t="str">
        <f aca="false">IF(F391&lt;=$V$2,"Dec","")</f>
        <v>Dec</v>
      </c>
      <c r="V391" s="97" t="n">
        <v>39</v>
      </c>
      <c r="W391" s="104" t="n">
        <f aca="false">K391-V391</f>
        <v>-6</v>
      </c>
      <c r="X391" s="103" t="n">
        <f aca="false">IFERROR(IF(U391="Dec",(K391/V391-1)),0)</f>
        <v>-0.153846153846154</v>
      </c>
      <c r="Y391" s="104" t="str">
        <f aca="false">IF(T391&gt;0,IF(U391="","-",IF(X391&lt;0%,"DEGROWTH","GROWTH")))</f>
        <v>DEGROWTH</v>
      </c>
      <c r="Z391" s="24" t="n">
        <v>0</v>
      </c>
      <c r="AA391" s="24" t="n">
        <f aca="false">IF(H391&gt;0,1,0)</f>
        <v>0</v>
      </c>
      <c r="AB391" s="3" t="n">
        <v>1000000250</v>
      </c>
      <c r="AC391" s="3"/>
    </row>
    <row r="392" customFormat="false" ht="14.25" hidden="true" customHeight="true" outlineLevel="0" collapsed="false">
      <c r="A392" s="23" t="s">
        <v>133</v>
      </c>
      <c r="B392" s="65" t="s">
        <v>43</v>
      </c>
      <c r="C392" s="65" t="s">
        <v>1170</v>
      </c>
      <c r="D392" s="65" t="n">
        <v>1000000339</v>
      </c>
      <c r="E392" s="66" t="s">
        <v>1171</v>
      </c>
      <c r="F392" s="67" t="n">
        <v>43648</v>
      </c>
      <c r="G392" s="67" t="str">
        <f aca="false">IF(I392&gt;0,"Targeted Dealer","-")</f>
        <v>Targeted Dealer</v>
      </c>
      <c r="H392" s="67"/>
      <c r="I392" s="68" t="n">
        <v>200</v>
      </c>
      <c r="J392" s="68" t="n">
        <f aca="false">I392/$J$1*$E$1</f>
        <v>4174.1935483871</v>
      </c>
      <c r="K392" s="97" t="n">
        <v>159.5</v>
      </c>
      <c r="L392" s="69" t="n">
        <f aca="false">K392-J392</f>
        <v>-4014.6935483871</v>
      </c>
      <c r="M392" s="69" t="n">
        <f aca="false">IFERROR((K392/J392%),"-")</f>
        <v>3.82109737248841</v>
      </c>
      <c r="N392" s="100" t="n">
        <v>203</v>
      </c>
      <c r="O392" s="98" t="str">
        <f aca="false">IF(F392&lt;=$P$2,"Nov","")</f>
        <v>Nov</v>
      </c>
      <c r="P392" s="97" t="n">
        <v>203</v>
      </c>
      <c r="Q392" s="100" t="n">
        <f aca="false">K392-P392</f>
        <v>-43.5</v>
      </c>
      <c r="R392" s="98" t="n">
        <f aca="false">IFERROR(IF(O392="Nov",(K392/P392-1)),0)</f>
        <v>-0.214285714285714</v>
      </c>
      <c r="S392" s="100" t="str">
        <f aca="false">IF(N392&gt;0,IF(O392="","-",IF(R392&lt;0%,"DEGROWTH","GROWTH")))</f>
        <v>DEGROWTH</v>
      </c>
      <c r="T392" s="101" t="n">
        <v>155</v>
      </c>
      <c r="U392" s="101" t="str">
        <f aca="false">IF(F392&lt;=$V$2,"Dec","")</f>
        <v>Dec</v>
      </c>
      <c r="V392" s="97" t="n">
        <v>155</v>
      </c>
      <c r="W392" s="104" t="n">
        <f aca="false">K392-V392</f>
        <v>4.5</v>
      </c>
      <c r="X392" s="103" t="n">
        <f aca="false">IFERROR(IF(U392="Dec",(K392/V392-1)),0)</f>
        <v>0.0290322580645161</v>
      </c>
      <c r="Y392" s="104" t="str">
        <f aca="false">IF(T392&gt;0,IF(U392="","-",IF(X392&lt;0%,"DEGROWTH","GROWTH")))</f>
        <v>GROWTH</v>
      </c>
      <c r="Z392" s="24" t="n">
        <v>0</v>
      </c>
      <c r="AA392" s="24" t="n">
        <f aca="false">IF(H392&gt;0,1,0)</f>
        <v>0</v>
      </c>
      <c r="AB392" s="3" t="n">
        <v>1000000339</v>
      </c>
      <c r="AC392" s="3"/>
    </row>
    <row r="393" customFormat="false" ht="14.25" hidden="true" customHeight="true" outlineLevel="0" collapsed="false">
      <c r="A393" s="23" t="s">
        <v>133</v>
      </c>
      <c r="B393" s="65" t="s">
        <v>43</v>
      </c>
      <c r="C393" s="65" t="s">
        <v>1172</v>
      </c>
      <c r="D393" s="65" t="n">
        <v>1000000815</v>
      </c>
      <c r="E393" s="66" t="s">
        <v>1173</v>
      </c>
      <c r="F393" s="67" t="n">
        <v>43700</v>
      </c>
      <c r="G393" s="67" t="str">
        <f aca="false">IF(I393&gt;0,"Targeted Dealer","-")</f>
        <v>Targeted Dealer</v>
      </c>
      <c r="H393" s="67"/>
      <c r="I393" s="68" t="n">
        <v>350</v>
      </c>
      <c r="J393" s="68" t="n">
        <f aca="false">I393/$J$1*$E$1</f>
        <v>7304.83870967742</v>
      </c>
      <c r="K393" s="97" t="n">
        <v>423</v>
      </c>
      <c r="L393" s="69" t="n">
        <f aca="false">K393-J393</f>
        <v>-6881.83870967742</v>
      </c>
      <c r="M393" s="69" t="n">
        <f aca="false">IFERROR((K393/J393%),"-")</f>
        <v>5.79068226981674</v>
      </c>
      <c r="N393" s="100" t="n">
        <v>320.15</v>
      </c>
      <c r="O393" s="98" t="str">
        <f aca="false">IF(F393&lt;=$P$2,"Nov","")</f>
        <v>Nov</v>
      </c>
      <c r="P393" s="97" t="n">
        <v>320.15</v>
      </c>
      <c r="Q393" s="100" t="n">
        <f aca="false">K393-P393</f>
        <v>102.85</v>
      </c>
      <c r="R393" s="98" t="n">
        <f aca="false">IFERROR(IF(O393="Nov",(K393/P393-1)),0)</f>
        <v>0.321255661408715</v>
      </c>
      <c r="S393" s="100" t="str">
        <f aca="false">IF(N393&gt;0,IF(O393="","-",IF(R393&lt;0%,"DEGROWTH","GROWTH")))</f>
        <v>GROWTH</v>
      </c>
      <c r="T393" s="101" t="n">
        <v>291.95</v>
      </c>
      <c r="U393" s="101" t="str">
        <f aca="false">IF(F393&lt;=$V$2,"Dec","")</f>
        <v>Dec</v>
      </c>
      <c r="V393" s="97" t="n">
        <v>291.95</v>
      </c>
      <c r="W393" s="104" t="n">
        <f aca="false">K393-V393</f>
        <v>131.05</v>
      </c>
      <c r="X393" s="103" t="n">
        <f aca="false">IFERROR(IF(U393="Dec",(K393/V393-1)),0)</f>
        <v>0.448878232574071</v>
      </c>
      <c r="Y393" s="104" t="str">
        <f aca="false">IF(T393&gt;0,IF(U393="","-",IF(X393&lt;0%,"DEGROWTH","GROWTH")))</f>
        <v>GROWTH</v>
      </c>
      <c r="Z393" s="24" t="n">
        <v>0</v>
      </c>
      <c r="AA393" s="24" t="n">
        <f aca="false">IF(H393&gt;0,1,0)</f>
        <v>0</v>
      </c>
      <c r="AB393" s="3" t="n">
        <v>1000000815</v>
      </c>
      <c r="AC393" s="3"/>
    </row>
    <row r="394" customFormat="false" ht="14.25" hidden="false" customHeight="true" outlineLevel="0" collapsed="false">
      <c r="A394" s="23" t="s">
        <v>133</v>
      </c>
      <c r="B394" s="65" t="s">
        <v>43</v>
      </c>
      <c r="C394" s="65" t="s">
        <v>4399</v>
      </c>
      <c r="D394" s="65" t="n">
        <v>1000000344</v>
      </c>
      <c r="E394" s="66" t="s">
        <v>4400</v>
      </c>
      <c r="F394" s="67" t="n">
        <v>43742</v>
      </c>
      <c r="G394" s="67" t="str">
        <f aca="false">IF(I394&gt;0,"Targeted Dealer","-")</f>
        <v>Targeted Dealer</v>
      </c>
      <c r="H394" s="67"/>
      <c r="I394" s="68" t="n">
        <v>30</v>
      </c>
      <c r="J394" s="68" t="n">
        <f aca="false">I394/$J$1*$E$1</f>
        <v>626.129032258065</v>
      </c>
      <c r="K394" s="97" t="n">
        <v>0</v>
      </c>
      <c r="L394" s="69" t="n">
        <f aca="false">K394-J394</f>
        <v>-626.129032258065</v>
      </c>
      <c r="M394" s="69" t="n">
        <f aca="false">IFERROR((K394/J394%),"-")</f>
        <v>0</v>
      </c>
      <c r="N394" s="100" t="n">
        <v>0</v>
      </c>
      <c r="O394" s="98" t="str">
        <f aca="false">IF(F394&lt;=$P$2,"Nov","")</f>
        <v>Nov</v>
      </c>
      <c r="P394" s="97" t="n">
        <v>0</v>
      </c>
      <c r="Q394" s="100" t="n">
        <f aca="false">K394-P394</f>
        <v>0</v>
      </c>
      <c r="R394" s="98" t="n">
        <f aca="false">IFERROR(IF(O394="Nov",(K394/P394-1)),0)</f>
        <v>0</v>
      </c>
      <c r="S394" s="105" t="b">
        <f aca="false">IF(N394&gt;0,IF(O394="","-",IF(R394&lt;0%,"DEGROWTH","GROWTH")))</f>
        <v>0</v>
      </c>
      <c r="T394" s="101" t="n">
        <v>0</v>
      </c>
      <c r="U394" s="101" t="str">
        <f aca="false">IF(F394&lt;=$V$2,"Dec","")</f>
        <v>Dec</v>
      </c>
      <c r="V394" s="97" t="n">
        <v>0</v>
      </c>
      <c r="W394" s="104" t="n">
        <f aca="false">K394-V394</f>
        <v>0</v>
      </c>
      <c r="X394" s="103" t="n">
        <f aca="false">IFERROR(IF(U394="Dec",(K394/V394-1)),0)</f>
        <v>0</v>
      </c>
      <c r="Y394" s="106" t="b">
        <f aca="false">IF(T394&gt;0,IF(U394="","-",IF(X394&lt;0%,"DEGROWTH","GROWTH")))</f>
        <v>0</v>
      </c>
      <c r="Z394" s="24" t="n">
        <v>1</v>
      </c>
      <c r="AA394" s="24" t="n">
        <f aca="false">IF(H394&gt;0,1,0)</f>
        <v>0</v>
      </c>
      <c r="AB394" s="3" t="e">
        <f aca="false">#N/A</f>
        <v>#N/A</v>
      </c>
      <c r="AC394" s="3"/>
    </row>
    <row r="395" customFormat="false" ht="14.25" hidden="true" customHeight="true" outlineLevel="0" collapsed="false">
      <c r="A395" s="23" t="s">
        <v>133</v>
      </c>
      <c r="B395" s="65" t="s">
        <v>43</v>
      </c>
      <c r="C395" s="65" t="s">
        <v>1174</v>
      </c>
      <c r="D395" s="65" t="n">
        <v>1000000340</v>
      </c>
      <c r="E395" s="66" t="s">
        <v>1175</v>
      </c>
      <c r="F395" s="67" t="n">
        <v>44006</v>
      </c>
      <c r="G395" s="67" t="str">
        <f aca="false">IF(I395&gt;0,"Targeted Dealer","-")</f>
        <v>Targeted Dealer</v>
      </c>
      <c r="H395" s="67"/>
      <c r="I395" s="68" t="n">
        <v>130</v>
      </c>
      <c r="J395" s="68" t="n">
        <f aca="false">I395/$J$1*$E$1</f>
        <v>2713.22580645161</v>
      </c>
      <c r="K395" s="97" t="n">
        <v>174</v>
      </c>
      <c r="L395" s="69" t="n">
        <f aca="false">K395-J395</f>
        <v>-2539.22580645161</v>
      </c>
      <c r="M395" s="69" t="n">
        <f aca="false">IFERROR((K395/J395%),"-")</f>
        <v>6.4130305552253</v>
      </c>
      <c r="N395" s="100" t="n">
        <v>152</v>
      </c>
      <c r="O395" s="98" t="str">
        <f aca="false">IF(F395&lt;=$P$2,"Nov","")</f>
        <v>Nov</v>
      </c>
      <c r="P395" s="97" t="n">
        <v>152</v>
      </c>
      <c r="Q395" s="100" t="n">
        <f aca="false">K395-P395</f>
        <v>22</v>
      </c>
      <c r="R395" s="98" t="n">
        <f aca="false">IFERROR(IF(O395="Nov",(K395/P395-1)),0)</f>
        <v>0.144736842105263</v>
      </c>
      <c r="S395" s="100" t="str">
        <f aca="false">IF(N395&gt;0,IF(O395="","-",IF(R395&lt;0%,"DEGROWTH","GROWTH")))</f>
        <v>GROWTH</v>
      </c>
      <c r="T395" s="101" t="n">
        <v>122</v>
      </c>
      <c r="U395" s="101" t="str">
        <f aca="false">IF(F395&lt;=$V$2,"Dec","")</f>
        <v>Dec</v>
      </c>
      <c r="V395" s="97" t="n">
        <v>122</v>
      </c>
      <c r="W395" s="104" t="n">
        <f aca="false">K395-V395</f>
        <v>52</v>
      </c>
      <c r="X395" s="103" t="n">
        <f aca="false">IFERROR(IF(U395="Dec",(K395/V395-1)),0)</f>
        <v>0.426229508196721</v>
      </c>
      <c r="Y395" s="104" t="str">
        <f aca="false">IF(T395&gt;0,IF(U395="","-",IF(X395&lt;0%,"DEGROWTH","GROWTH")))</f>
        <v>GROWTH</v>
      </c>
      <c r="Z395" s="24" t="n">
        <v>0</v>
      </c>
      <c r="AA395" s="24" t="n">
        <f aca="false">IF(H395&gt;0,1,0)</f>
        <v>0</v>
      </c>
      <c r="AB395" s="3" t="n">
        <v>1000000340</v>
      </c>
      <c r="AC395" s="3"/>
    </row>
    <row r="396" customFormat="false" ht="14.25" hidden="true" customHeight="true" outlineLevel="0" collapsed="false">
      <c r="A396" s="23" t="s">
        <v>133</v>
      </c>
      <c r="B396" s="65" t="s">
        <v>43</v>
      </c>
      <c r="C396" s="65" t="s">
        <v>1176</v>
      </c>
      <c r="D396" s="65" t="n">
        <v>1000000817</v>
      </c>
      <c r="E396" s="66" t="s">
        <v>1177</v>
      </c>
      <c r="F396" s="67" t="n">
        <v>44134</v>
      </c>
      <c r="G396" s="67" t="str">
        <f aca="false">IF(I396&gt;0,"Targeted Dealer","-")</f>
        <v>Targeted Dealer</v>
      </c>
      <c r="H396" s="67"/>
      <c r="I396" s="68" t="n">
        <v>50</v>
      </c>
      <c r="J396" s="68" t="n">
        <f aca="false">I396/$J$1*$E$1</f>
        <v>1043.54838709677</v>
      </c>
      <c r="K396" s="97" t="n">
        <v>27.5</v>
      </c>
      <c r="L396" s="69" t="n">
        <f aca="false">K396-J396</f>
        <v>-1016.04838709677</v>
      </c>
      <c r="M396" s="69" t="n">
        <f aca="false">IFERROR((K396/J396%),"-")</f>
        <v>2.63523956723339</v>
      </c>
      <c r="N396" s="100" t="n">
        <v>60.5</v>
      </c>
      <c r="O396" s="98" t="str">
        <f aca="false">IF(F396&lt;=$P$2,"Nov","")</f>
        <v>Nov</v>
      </c>
      <c r="P396" s="97" t="n">
        <v>60.5</v>
      </c>
      <c r="Q396" s="100" t="n">
        <f aca="false">K396-P396</f>
        <v>-33</v>
      </c>
      <c r="R396" s="98" t="n">
        <f aca="false">IFERROR(IF(O396="Nov",(K396/P396-1)),0)</f>
        <v>-0.545454545454545</v>
      </c>
      <c r="S396" s="100" t="str">
        <f aca="false">IF(N396&gt;0,IF(O396="","-",IF(R396&lt;0%,"DEGROWTH","GROWTH")))</f>
        <v>DEGROWTH</v>
      </c>
      <c r="T396" s="101" t="n">
        <v>21.5</v>
      </c>
      <c r="U396" s="101" t="str">
        <f aca="false">IF(F396&lt;=$V$2,"Dec","")</f>
        <v>Dec</v>
      </c>
      <c r="V396" s="97" t="n">
        <v>21.5</v>
      </c>
      <c r="W396" s="104" t="n">
        <f aca="false">K396-V396</f>
        <v>6</v>
      </c>
      <c r="X396" s="103" t="n">
        <f aca="false">IFERROR(IF(U396="Dec",(K396/V396-1)),0)</f>
        <v>0.279069767441861</v>
      </c>
      <c r="Y396" s="104" t="str">
        <f aca="false">IF(T396&gt;0,IF(U396="","-",IF(X396&lt;0%,"DEGROWTH","GROWTH")))</f>
        <v>GROWTH</v>
      </c>
      <c r="Z396" s="24" t="n">
        <v>0</v>
      </c>
      <c r="AA396" s="24" t="n">
        <f aca="false">IF(H396&gt;0,1,0)</f>
        <v>0</v>
      </c>
      <c r="AB396" s="3" t="n">
        <v>1000000817</v>
      </c>
      <c r="AC396" s="3"/>
    </row>
    <row r="397" customFormat="false" ht="14.25" hidden="true" customHeight="true" outlineLevel="0" collapsed="false">
      <c r="A397" s="23" t="s">
        <v>133</v>
      </c>
      <c r="B397" s="65" t="s">
        <v>43</v>
      </c>
      <c r="C397" s="65" t="s">
        <v>1178</v>
      </c>
      <c r="D397" s="65" t="n">
        <v>1000000818</v>
      </c>
      <c r="E397" s="66" t="s">
        <v>1179</v>
      </c>
      <c r="F397" s="67" t="n">
        <v>44139</v>
      </c>
      <c r="G397" s="67" t="str">
        <f aca="false">IF(I397&gt;0,"Targeted Dealer","-")</f>
        <v>Targeted Dealer</v>
      </c>
      <c r="H397" s="67"/>
      <c r="I397" s="68" t="n">
        <v>60</v>
      </c>
      <c r="J397" s="68" t="n">
        <f aca="false">I397/$J$1*$E$1</f>
        <v>1252.25806451613</v>
      </c>
      <c r="K397" s="97" t="n">
        <v>55</v>
      </c>
      <c r="L397" s="69" t="n">
        <f aca="false">K397-J397</f>
        <v>-1197.25806451613</v>
      </c>
      <c r="M397" s="69" t="n">
        <f aca="false">IFERROR((K397/J397%),"-")</f>
        <v>4.39206594538898</v>
      </c>
      <c r="N397" s="100" t="n">
        <v>15</v>
      </c>
      <c r="O397" s="98" t="str">
        <f aca="false">IF(F397&lt;=$P$2,"Nov","")</f>
        <v>Nov</v>
      </c>
      <c r="P397" s="97" t="n">
        <v>15</v>
      </c>
      <c r="Q397" s="100" t="n">
        <f aca="false">K397-P397</f>
        <v>40</v>
      </c>
      <c r="R397" s="98" t="n">
        <f aca="false">IFERROR(IF(O397="Nov",(K397/P397-1)),0)</f>
        <v>2.66666666666667</v>
      </c>
      <c r="S397" s="100" t="str">
        <f aca="false">IF(N397&gt;0,IF(O397="","-",IF(R397&lt;0%,"DEGROWTH","GROWTH")))</f>
        <v>GROWTH</v>
      </c>
      <c r="T397" s="101" t="n">
        <v>55.75</v>
      </c>
      <c r="U397" s="101" t="str">
        <f aca="false">IF(F397&lt;=$V$2,"Dec","")</f>
        <v>Dec</v>
      </c>
      <c r="V397" s="97" t="n">
        <v>55.75</v>
      </c>
      <c r="W397" s="104" t="n">
        <f aca="false">K397-V397</f>
        <v>-0.75</v>
      </c>
      <c r="X397" s="103" t="n">
        <f aca="false">IFERROR(IF(U397="Dec",(K397/V397-1)),0)</f>
        <v>-0.0134529147982063</v>
      </c>
      <c r="Y397" s="104" t="str">
        <f aca="false">IF(T397&gt;0,IF(U397="","-",IF(X397&lt;0%,"DEGROWTH","GROWTH")))</f>
        <v>DEGROWTH</v>
      </c>
      <c r="Z397" s="24" t="n">
        <v>0</v>
      </c>
      <c r="AA397" s="24" t="n">
        <f aca="false">IF(H397&gt;0,1,0)</f>
        <v>0</v>
      </c>
      <c r="AB397" s="3" t="n">
        <v>1000000818</v>
      </c>
      <c r="AC397" s="3"/>
    </row>
    <row r="398" customFormat="false" ht="14.25" hidden="true" customHeight="true" outlineLevel="0" collapsed="false">
      <c r="A398" s="23" t="s">
        <v>133</v>
      </c>
      <c r="B398" s="65" t="s">
        <v>43</v>
      </c>
      <c r="C398" s="65" t="s">
        <v>1180</v>
      </c>
      <c r="D398" s="65" t="n">
        <v>1000000812</v>
      </c>
      <c r="E398" s="66" t="s">
        <v>1181</v>
      </c>
      <c r="F398" s="67" t="n">
        <v>44291</v>
      </c>
      <c r="G398" s="67" t="str">
        <f aca="false">IF(I398&gt;0,"Targeted Dealer","-")</f>
        <v>Targeted Dealer</v>
      </c>
      <c r="H398" s="67"/>
      <c r="I398" s="68" t="n">
        <v>1350</v>
      </c>
      <c r="J398" s="68" t="n">
        <f aca="false">I398/$J$1*$E$1</f>
        <v>28175.8064516129</v>
      </c>
      <c r="K398" s="97" t="n">
        <v>1572.4</v>
      </c>
      <c r="L398" s="69" t="n">
        <f aca="false">K398-J398</f>
        <v>-26603.4064516129</v>
      </c>
      <c r="M398" s="69" t="n">
        <f aca="false">IFERROR((K398/J398%),"-")</f>
        <v>5.58067433739768</v>
      </c>
      <c r="N398" s="100" t="n">
        <v>1239.05</v>
      </c>
      <c r="O398" s="98" t="str">
        <f aca="false">IF(F398&lt;=$P$2,"Nov","")</f>
        <v>Nov</v>
      </c>
      <c r="P398" s="97" t="n">
        <v>1239.05</v>
      </c>
      <c r="Q398" s="100" t="n">
        <f aca="false">K398-P398</f>
        <v>333.35</v>
      </c>
      <c r="R398" s="98" t="n">
        <f aca="false">IFERROR(IF(O398="Nov",(K398/P398-1)),0)</f>
        <v>0.269036762035431</v>
      </c>
      <c r="S398" s="100" t="str">
        <f aca="false">IF(N398&gt;0,IF(O398="","-",IF(R398&lt;0%,"DEGROWTH","GROWTH")))</f>
        <v>GROWTH</v>
      </c>
      <c r="T398" s="101" t="n">
        <v>1191</v>
      </c>
      <c r="U398" s="101" t="str">
        <f aca="false">IF(F398&lt;=$V$2,"Dec","")</f>
        <v>Dec</v>
      </c>
      <c r="V398" s="97" t="n">
        <v>1191</v>
      </c>
      <c r="W398" s="104" t="n">
        <f aca="false">K398-V398</f>
        <v>381.4</v>
      </c>
      <c r="X398" s="103" t="n">
        <f aca="false">IFERROR(IF(U398="Dec",(K398/V398-1)),0)</f>
        <v>0.320235096557515</v>
      </c>
      <c r="Y398" s="104" t="str">
        <f aca="false">IF(T398&gt;0,IF(U398="","-",IF(X398&lt;0%,"DEGROWTH","GROWTH")))</f>
        <v>GROWTH</v>
      </c>
      <c r="Z398" s="24" t="n">
        <v>0</v>
      </c>
      <c r="AA398" s="24" t="n">
        <f aca="false">IF(H398&gt;0,1,0)</f>
        <v>0</v>
      </c>
      <c r="AB398" s="3" t="n">
        <v>1000000812</v>
      </c>
      <c r="AC398" s="3"/>
    </row>
    <row r="399" customFormat="false" ht="14.25" hidden="true" customHeight="true" outlineLevel="0" collapsed="false">
      <c r="A399" s="23" t="s">
        <v>133</v>
      </c>
      <c r="B399" s="65" t="s">
        <v>43</v>
      </c>
      <c r="C399" s="65" t="s">
        <v>1182</v>
      </c>
      <c r="D399" s="65" t="n">
        <v>1000000819</v>
      </c>
      <c r="E399" s="66" t="s">
        <v>1183</v>
      </c>
      <c r="F399" s="67" t="n">
        <v>44321</v>
      </c>
      <c r="G399" s="67" t="str">
        <f aca="false">IF(I399&gt;0,"Targeted Dealer","-")</f>
        <v>Targeted Dealer</v>
      </c>
      <c r="H399" s="67"/>
      <c r="I399" s="68" t="n">
        <v>60</v>
      </c>
      <c r="J399" s="68" t="n">
        <f aca="false">I399/$J$1*$E$1</f>
        <v>1252.25806451613</v>
      </c>
      <c r="K399" s="97" t="n">
        <v>95</v>
      </c>
      <c r="L399" s="69" t="n">
        <f aca="false">K399-J399</f>
        <v>-1157.25806451613</v>
      </c>
      <c r="M399" s="69" t="n">
        <f aca="false">IFERROR((K399/J399%),"-")</f>
        <v>7.58629572385368</v>
      </c>
      <c r="N399" s="100" t="n">
        <v>120</v>
      </c>
      <c r="O399" s="98" t="str">
        <f aca="false">IF(F399&lt;=$P$2,"Nov","")</f>
        <v>Nov</v>
      </c>
      <c r="P399" s="97" t="n">
        <v>120</v>
      </c>
      <c r="Q399" s="100" t="n">
        <f aca="false">K399-P399</f>
        <v>-25</v>
      </c>
      <c r="R399" s="98" t="n">
        <f aca="false">IFERROR(IF(O399="Nov",(K399/P399-1)),0)</f>
        <v>-0.208333333333333</v>
      </c>
      <c r="S399" s="100" t="str">
        <f aca="false">IF(N399&gt;0,IF(O399="","-",IF(R399&lt;0%,"DEGROWTH","GROWTH")))</f>
        <v>DEGROWTH</v>
      </c>
      <c r="T399" s="101" t="n">
        <v>35</v>
      </c>
      <c r="U399" s="101" t="str">
        <f aca="false">IF(F399&lt;=$V$2,"Dec","")</f>
        <v>Dec</v>
      </c>
      <c r="V399" s="97" t="n">
        <v>35</v>
      </c>
      <c r="W399" s="104" t="n">
        <f aca="false">K399-V399</f>
        <v>60</v>
      </c>
      <c r="X399" s="103" t="n">
        <f aca="false">IFERROR(IF(U399="Dec",(K399/V399-1)),0)</f>
        <v>1.71428571428571</v>
      </c>
      <c r="Y399" s="104" t="str">
        <f aca="false">IF(T399&gt;0,IF(U399="","-",IF(X399&lt;0%,"DEGROWTH","GROWTH")))</f>
        <v>GROWTH</v>
      </c>
      <c r="Z399" s="24" t="n">
        <v>0</v>
      </c>
      <c r="AA399" s="24" t="n">
        <f aca="false">IF(H399&gt;0,1,0)</f>
        <v>0</v>
      </c>
      <c r="AB399" s="3" t="n">
        <v>1000000819</v>
      </c>
      <c r="AC399" s="3"/>
    </row>
    <row r="400" customFormat="false" ht="14.25" hidden="true" customHeight="true" outlineLevel="0" collapsed="false">
      <c r="A400" s="23" t="s">
        <v>133</v>
      </c>
      <c r="B400" s="65" t="s">
        <v>43</v>
      </c>
      <c r="C400" s="65" t="s">
        <v>222</v>
      </c>
      <c r="D400" s="65" t="n">
        <v>1000000252</v>
      </c>
      <c r="E400" s="66" t="s">
        <v>223</v>
      </c>
      <c r="F400" s="67" t="n">
        <v>44398</v>
      </c>
      <c r="G400" s="67" t="str">
        <f aca="false">IF(I400&gt;0,"Targeted Dealer","-")</f>
        <v>Targeted Dealer</v>
      </c>
      <c r="H400" s="67"/>
      <c r="I400" s="68" t="n">
        <v>40</v>
      </c>
      <c r="J400" s="68" t="n">
        <f aca="false">I400/$J$1*$E$1</f>
        <v>834.838709677419</v>
      </c>
      <c r="K400" s="97" t="n">
        <v>22</v>
      </c>
      <c r="L400" s="69" t="n">
        <f aca="false">K400-J400</f>
        <v>-812.838709677419</v>
      </c>
      <c r="M400" s="69" t="n">
        <f aca="false">IFERROR((K400/J400%),"-")</f>
        <v>2.63523956723338</v>
      </c>
      <c r="N400" s="100" t="n">
        <v>20</v>
      </c>
      <c r="O400" s="98" t="str">
        <f aca="false">IF(F400&lt;=$P$2,"Nov","")</f>
        <v>Nov</v>
      </c>
      <c r="P400" s="97" t="n">
        <v>20</v>
      </c>
      <c r="Q400" s="100" t="n">
        <f aca="false">K400-P400</f>
        <v>2</v>
      </c>
      <c r="R400" s="98" t="n">
        <f aca="false">IFERROR(IF(O400="Nov",(K400/P400-1)),0)</f>
        <v>0.1</v>
      </c>
      <c r="S400" s="100" t="str">
        <f aca="false">IF(N400&gt;0,IF(O400="","-",IF(R400&lt;0%,"DEGROWTH","GROWTH")))</f>
        <v>GROWTH</v>
      </c>
      <c r="T400" s="101" t="n">
        <v>100</v>
      </c>
      <c r="U400" s="101" t="str">
        <f aca="false">IF(F400&lt;=$V$2,"Dec","")</f>
        <v>Dec</v>
      </c>
      <c r="V400" s="97" t="n">
        <v>100</v>
      </c>
      <c r="W400" s="104" t="n">
        <f aca="false">K400-V400</f>
        <v>-78</v>
      </c>
      <c r="X400" s="103" t="n">
        <f aca="false">IFERROR(IF(U400="Dec",(K400/V400-1)),0)</f>
        <v>-0.78</v>
      </c>
      <c r="Y400" s="104" t="str">
        <f aca="false">IF(T400&gt;0,IF(U400="","-",IF(X400&lt;0%,"DEGROWTH","GROWTH")))</f>
        <v>DEGROWTH</v>
      </c>
      <c r="Z400" s="24" t="n">
        <v>0</v>
      </c>
      <c r="AA400" s="24" t="n">
        <f aca="false">IF(H400&gt;0,1,0)</f>
        <v>0</v>
      </c>
      <c r="AB400" s="3" t="n">
        <v>1000000252</v>
      </c>
      <c r="AC400" s="3"/>
    </row>
    <row r="401" customFormat="false" ht="14.25" hidden="true" customHeight="true" outlineLevel="0" collapsed="false">
      <c r="A401" s="23" t="s">
        <v>133</v>
      </c>
      <c r="B401" s="65" t="s">
        <v>43</v>
      </c>
      <c r="C401" s="65" t="s">
        <v>3989</v>
      </c>
      <c r="D401" s="65" t="n">
        <v>1000003030</v>
      </c>
      <c r="E401" s="65" t="s">
        <v>1501</v>
      </c>
      <c r="F401" s="67" t="n">
        <v>44846</v>
      </c>
      <c r="G401" s="67" t="str">
        <f aca="false">IF(I401&gt;0,"Targeted Dealer","-")</f>
        <v>Targeted Dealer</v>
      </c>
      <c r="H401" s="67"/>
      <c r="I401" s="68" t="n">
        <v>40</v>
      </c>
      <c r="J401" s="68" t="n">
        <f aca="false">I401/$J$1*$E$1</f>
        <v>834.838709677419</v>
      </c>
      <c r="K401" s="97" t="n">
        <v>0</v>
      </c>
      <c r="L401" s="69" t="n">
        <f aca="false">K401-J401</f>
        <v>-834.838709677419</v>
      </c>
      <c r="M401" s="69" t="n">
        <f aca="false">IFERROR((K401/J401%),"-")</f>
        <v>0</v>
      </c>
      <c r="N401" s="100" t="n">
        <v>0</v>
      </c>
      <c r="O401" s="98" t="str">
        <f aca="false">IF(F401&lt;=$P$2,"Nov","")</f>
        <v>Nov</v>
      </c>
      <c r="P401" s="97" t="n">
        <v>0</v>
      </c>
      <c r="Q401" s="100" t="n">
        <f aca="false">K401-P401</f>
        <v>0</v>
      </c>
      <c r="R401" s="98" t="n">
        <f aca="false">IFERROR(IF(O401="Nov",(K401/P401-1)),0)</f>
        <v>0</v>
      </c>
      <c r="S401" s="105" t="b">
        <f aca="false">IF(N401&gt;0,IF(O401="","-",IF(R401&lt;0%,"DEGROWTH","GROWTH")))</f>
        <v>0</v>
      </c>
      <c r="T401" s="101" t="n">
        <v>40</v>
      </c>
      <c r="U401" s="101" t="str">
        <f aca="false">IF(F401&lt;=$V$2,"Dec","")</f>
        <v>Dec</v>
      </c>
      <c r="V401" s="97" t="n">
        <v>40</v>
      </c>
      <c r="W401" s="104" t="n">
        <f aca="false">K401-V401</f>
        <v>-40</v>
      </c>
      <c r="X401" s="103" t="n">
        <f aca="false">IFERROR(IF(U401="Dec",(K401/V401-1)),0)</f>
        <v>-1</v>
      </c>
      <c r="Y401" s="104" t="str">
        <f aca="false">IF(T401&gt;0,IF(U401="","-",IF(X401&lt;0%,"DEGROWTH","GROWTH")))</f>
        <v>DEGROWTH</v>
      </c>
      <c r="Z401" s="24" t="n">
        <v>1</v>
      </c>
      <c r="AA401" s="24" t="n">
        <f aca="false">IF(H401&gt;0,1,0)</f>
        <v>0</v>
      </c>
      <c r="AB401" s="3" t="n">
        <v>1000003030</v>
      </c>
      <c r="AC401" s="3"/>
    </row>
    <row r="402" customFormat="false" ht="14.25" hidden="true" customHeight="true" outlineLevel="0" collapsed="false">
      <c r="A402" s="23" t="s">
        <v>133</v>
      </c>
      <c r="B402" s="65" t="s">
        <v>43</v>
      </c>
      <c r="C402" s="65" t="s">
        <v>224</v>
      </c>
      <c r="D402" s="65" t="n">
        <v>1000003134</v>
      </c>
      <c r="E402" s="65" t="s">
        <v>225</v>
      </c>
      <c r="F402" s="67" t="n">
        <v>44911</v>
      </c>
      <c r="G402" s="67" t="str">
        <f aca="false">IF(I402&gt;0,"Targeted Dealer","-")</f>
        <v>Targeted Dealer</v>
      </c>
      <c r="H402" s="67"/>
      <c r="I402" s="68" t="n">
        <v>120</v>
      </c>
      <c r="J402" s="68" t="n">
        <f aca="false">I402/$J$1*$E$1</f>
        <v>2504.51612903226</v>
      </c>
      <c r="K402" s="97" t="n">
        <v>134.5</v>
      </c>
      <c r="L402" s="69" t="n">
        <f aca="false">K402-J402</f>
        <v>-2370.01612903226</v>
      </c>
      <c r="M402" s="69" t="n">
        <f aca="false">IFERROR((K402/J402%),"-")</f>
        <v>5.37029881504379</v>
      </c>
      <c r="N402" s="100" t="n">
        <v>125</v>
      </c>
      <c r="O402" s="98" t="str">
        <f aca="false">IF(F402&lt;=$P$2,"Nov","")</f>
        <v>Nov</v>
      </c>
      <c r="P402" s="97" t="n">
        <v>125</v>
      </c>
      <c r="Q402" s="100" t="n">
        <f aca="false">K402-P402</f>
        <v>9.5</v>
      </c>
      <c r="R402" s="98" t="n">
        <f aca="false">IFERROR(IF(O402="Nov",(K402/P402-1)),0)</f>
        <v>0.0760000000000001</v>
      </c>
      <c r="S402" s="100" t="str">
        <f aca="false">IF(N402&gt;0,IF(O402="","-",IF(R402&lt;0%,"DEGROWTH","GROWTH")))</f>
        <v>GROWTH</v>
      </c>
      <c r="T402" s="101" t="n">
        <v>97</v>
      </c>
      <c r="U402" s="101" t="str">
        <f aca="false">IF(F402&lt;=$V$2,"Dec","")</f>
        <v>Dec</v>
      </c>
      <c r="V402" s="97" t="n">
        <v>97</v>
      </c>
      <c r="W402" s="104" t="n">
        <f aca="false">K402-V402</f>
        <v>37.5</v>
      </c>
      <c r="X402" s="103" t="n">
        <f aca="false">IFERROR(IF(U402="Dec",(K402/V402-1)),0)</f>
        <v>0.38659793814433</v>
      </c>
      <c r="Y402" s="104" t="str">
        <f aca="false">IF(T402&gt;0,IF(U402="","-",IF(X402&lt;0%,"DEGROWTH","GROWTH")))</f>
        <v>GROWTH</v>
      </c>
      <c r="Z402" s="24" t="n">
        <v>0</v>
      </c>
      <c r="AA402" s="24" t="n">
        <f aca="false">IF(H402&gt;0,1,0)</f>
        <v>0</v>
      </c>
      <c r="AB402" s="3" t="n">
        <v>1000003134</v>
      </c>
      <c r="AC402" s="3"/>
    </row>
    <row r="403" customFormat="false" ht="14.25" hidden="true" customHeight="true" outlineLevel="0" collapsed="false">
      <c r="A403" s="23" t="s">
        <v>133</v>
      </c>
      <c r="B403" s="65" t="s">
        <v>43</v>
      </c>
      <c r="C403" s="65" t="s">
        <v>3600</v>
      </c>
      <c r="D403" s="65" t="n">
        <v>1000003197</v>
      </c>
      <c r="E403" s="65" t="s">
        <v>3601</v>
      </c>
      <c r="F403" s="67" t="n">
        <v>44925</v>
      </c>
      <c r="G403" s="67" t="str">
        <f aca="false">IF(I403&gt;0,"Targeted Dealer","-")</f>
        <v>Targeted Dealer</v>
      </c>
      <c r="H403" s="67"/>
      <c r="I403" s="68" t="n">
        <v>60</v>
      </c>
      <c r="J403" s="68" t="n">
        <f aca="false">I403/$J$1*$E$1</f>
        <v>1252.25806451613</v>
      </c>
      <c r="K403" s="97" t="n">
        <v>39.5</v>
      </c>
      <c r="L403" s="69" t="n">
        <f aca="false">K403-J403</f>
        <v>-1212.75806451613</v>
      </c>
      <c r="M403" s="69" t="n">
        <f aca="false">IFERROR((K403/J403%),"-")</f>
        <v>3.1543019062339</v>
      </c>
      <c r="N403" s="100" t="n">
        <v>75</v>
      </c>
      <c r="O403" s="98" t="str">
        <f aca="false">IF(F403&lt;=$P$2,"Nov","")</f>
        <v>Nov</v>
      </c>
      <c r="P403" s="97" t="n">
        <v>75</v>
      </c>
      <c r="Q403" s="100" t="n">
        <f aca="false">K403-P403</f>
        <v>-35.5</v>
      </c>
      <c r="R403" s="98" t="n">
        <f aca="false">IFERROR(IF(O403="Nov",(K403/P403-1)),0)</f>
        <v>-0.473333333333333</v>
      </c>
      <c r="S403" s="100" t="str">
        <f aca="false">IF(N403&gt;0,IF(O403="","-",IF(R403&lt;0%,"DEGROWTH","GROWTH")))</f>
        <v>DEGROWTH</v>
      </c>
      <c r="T403" s="101" t="n">
        <v>60</v>
      </c>
      <c r="U403" s="101" t="str">
        <f aca="false">IF(F403&lt;=$V$2,"Dec","")</f>
        <v>Dec</v>
      </c>
      <c r="V403" s="97" t="n">
        <v>60</v>
      </c>
      <c r="W403" s="104" t="n">
        <f aca="false">K403-V403</f>
        <v>-20.5</v>
      </c>
      <c r="X403" s="103" t="n">
        <f aca="false">IFERROR(IF(U403="Dec",(K403/V403-1)),0)</f>
        <v>-0.341666666666667</v>
      </c>
      <c r="Y403" s="104" t="str">
        <f aca="false">IF(T403&gt;0,IF(U403="","-",IF(X403&lt;0%,"DEGROWTH","GROWTH")))</f>
        <v>DEGROWTH</v>
      </c>
      <c r="Z403" s="24" t="n">
        <v>0</v>
      </c>
      <c r="AA403" s="24" t="n">
        <f aca="false">IF(H403&gt;0,1,0)</f>
        <v>0</v>
      </c>
      <c r="AB403" s="3" t="n">
        <v>1000003197</v>
      </c>
      <c r="AC403" s="3"/>
    </row>
    <row r="404" customFormat="false" ht="14.25" hidden="true" customHeight="true" outlineLevel="0" collapsed="false">
      <c r="A404" s="23" t="s">
        <v>133</v>
      </c>
      <c r="B404" s="65" t="s">
        <v>43</v>
      </c>
      <c r="C404" s="65" t="s">
        <v>4401</v>
      </c>
      <c r="D404" s="65" t="n">
        <v>1000003276</v>
      </c>
      <c r="E404" s="65" t="s">
        <v>4402</v>
      </c>
      <c r="F404" s="67" t="n">
        <v>44951</v>
      </c>
      <c r="G404" s="67" t="str">
        <f aca="false">IF(I404&gt;0,"Targeted Dealer","-")</f>
        <v>Targeted Dealer</v>
      </c>
      <c r="H404" s="67"/>
      <c r="I404" s="68" t="n">
        <v>60</v>
      </c>
      <c r="J404" s="68" t="n">
        <f aca="false">I404/$J$1*$E$1</f>
        <v>1252.25806451613</v>
      </c>
      <c r="K404" s="97" t="n">
        <v>42</v>
      </c>
      <c r="L404" s="69" t="n">
        <f aca="false">K404-J404</f>
        <v>-1210.25806451613</v>
      </c>
      <c r="M404" s="69" t="n">
        <f aca="false">IFERROR((K404/J404%),"-")</f>
        <v>3.35394126738794</v>
      </c>
      <c r="N404" s="100" t="n">
        <v>102.5</v>
      </c>
      <c r="O404" s="98" t="str">
        <f aca="false">IF(F404&lt;=$P$2,"Nov","")</f>
        <v>Nov</v>
      </c>
      <c r="P404" s="97" t="n">
        <v>102.5</v>
      </c>
      <c r="Q404" s="100" t="n">
        <f aca="false">K404-P404</f>
        <v>-60.5</v>
      </c>
      <c r="R404" s="98" t="n">
        <f aca="false">IFERROR(IF(O404="Nov",(K404/P404-1)),0)</f>
        <v>-0.590243902439025</v>
      </c>
      <c r="S404" s="100" t="str">
        <f aca="false">IF(N404&gt;0,IF(O404="","-",IF(R404&lt;0%,"DEGROWTH","GROWTH")))</f>
        <v>DEGROWTH</v>
      </c>
      <c r="T404" s="101" t="n">
        <v>50</v>
      </c>
      <c r="U404" s="101" t="str">
        <f aca="false">IF(F404&lt;=$V$2,"Dec","")</f>
        <v>Dec</v>
      </c>
      <c r="V404" s="97" t="n">
        <v>50</v>
      </c>
      <c r="W404" s="104" t="n">
        <f aca="false">K404-V404</f>
        <v>-8</v>
      </c>
      <c r="X404" s="103" t="n">
        <f aca="false">IFERROR(IF(U404="Dec",(K404/V404-1)),0)</f>
        <v>-0.16</v>
      </c>
      <c r="Y404" s="104" t="str">
        <f aca="false">IF(T404&gt;0,IF(U404="","-",IF(X404&lt;0%,"DEGROWTH","GROWTH")))</f>
        <v>DEGROWTH</v>
      </c>
      <c r="Z404" s="24" t="n">
        <v>0</v>
      </c>
      <c r="AA404" s="24" t="n">
        <f aca="false">IF(H404&gt;0,1,0)</f>
        <v>0</v>
      </c>
      <c r="AB404" s="3" t="n">
        <v>1000003276</v>
      </c>
      <c r="AC404" s="3"/>
    </row>
    <row r="405" customFormat="false" ht="14.25" hidden="true" customHeight="true" outlineLevel="0" collapsed="false">
      <c r="A405" s="23" t="s">
        <v>133</v>
      </c>
      <c r="B405" s="65" t="s">
        <v>43</v>
      </c>
      <c r="C405" s="65" t="s">
        <v>226</v>
      </c>
      <c r="D405" s="65" t="n">
        <v>1000003308</v>
      </c>
      <c r="E405" s="65" t="s">
        <v>227</v>
      </c>
      <c r="F405" s="67" t="n">
        <v>44957</v>
      </c>
      <c r="G405" s="67" t="str">
        <f aca="false">IF(I405&gt;0,"Targeted Dealer","-")</f>
        <v>Targeted Dealer</v>
      </c>
      <c r="H405" s="67"/>
      <c r="I405" s="68" t="n">
        <v>40</v>
      </c>
      <c r="J405" s="68" t="n">
        <f aca="false">I405/$J$1*$E$1</f>
        <v>834.838709677419</v>
      </c>
      <c r="K405" s="97" t="n">
        <v>51.1</v>
      </c>
      <c r="L405" s="69" t="n">
        <f aca="false">K405-J405</f>
        <v>-783.738709677419</v>
      </c>
      <c r="M405" s="69" t="n">
        <f aca="false">IFERROR((K405/J405%),"-")</f>
        <v>6.120942812983</v>
      </c>
      <c r="N405" s="100" t="n">
        <v>19</v>
      </c>
      <c r="O405" s="98" t="str">
        <f aca="false">IF(F405&lt;=$P$2,"Nov","")</f>
        <v>Nov</v>
      </c>
      <c r="P405" s="97" t="n">
        <v>19</v>
      </c>
      <c r="Q405" s="100" t="n">
        <f aca="false">K405-P405</f>
        <v>32.1</v>
      </c>
      <c r="R405" s="98" t="n">
        <f aca="false">IFERROR(IF(O405="Nov",(K405/P405-1)),0)</f>
        <v>1.68947368421053</v>
      </c>
      <c r="S405" s="100" t="str">
        <f aca="false">IF(N405&gt;0,IF(O405="","-",IF(R405&lt;0%,"DEGROWTH","GROWTH")))</f>
        <v>GROWTH</v>
      </c>
      <c r="T405" s="101" t="n">
        <v>39.95</v>
      </c>
      <c r="U405" s="101" t="str">
        <f aca="false">IF(F405&lt;=$V$2,"Dec","")</f>
        <v>Dec</v>
      </c>
      <c r="V405" s="97" t="n">
        <v>39.95</v>
      </c>
      <c r="W405" s="104" t="n">
        <f aca="false">K405-V405</f>
        <v>11.15</v>
      </c>
      <c r="X405" s="103" t="n">
        <f aca="false">IFERROR(IF(U405="Dec",(K405/V405-1)),0)</f>
        <v>0.27909887359199</v>
      </c>
      <c r="Y405" s="104" t="str">
        <f aca="false">IF(T405&gt;0,IF(U405="","-",IF(X405&lt;0%,"DEGROWTH","GROWTH")))</f>
        <v>GROWTH</v>
      </c>
      <c r="Z405" s="24" t="n">
        <v>0</v>
      </c>
      <c r="AA405" s="24" t="n">
        <f aca="false">IF(H405&gt;0,1,0)</f>
        <v>0</v>
      </c>
      <c r="AB405" s="3" t="n">
        <v>1000003308</v>
      </c>
      <c r="AC405" s="3"/>
    </row>
    <row r="406" customFormat="false" ht="14.25" hidden="false" customHeight="true" outlineLevel="0" collapsed="false">
      <c r="A406" s="23" t="s">
        <v>133</v>
      </c>
      <c r="B406" s="65" t="s">
        <v>43</v>
      </c>
      <c r="C406" s="65" t="s">
        <v>3268</v>
      </c>
      <c r="D406" s="65" t="n">
        <v>1000003412</v>
      </c>
      <c r="E406" s="65" t="s">
        <v>3269</v>
      </c>
      <c r="F406" s="67" t="n">
        <v>44988</v>
      </c>
      <c r="G406" s="67" t="str">
        <f aca="false">IF(I406&gt;0,"Targeted Dealer","-")</f>
        <v>Targeted Dealer</v>
      </c>
      <c r="H406" s="67"/>
      <c r="I406" s="68" t="n">
        <v>40</v>
      </c>
      <c r="J406" s="68" t="n">
        <f aca="false">I406/$J$1*$E$1</f>
        <v>834.838709677419</v>
      </c>
      <c r="K406" s="97" t="n">
        <v>0</v>
      </c>
      <c r="L406" s="69" t="n">
        <f aca="false">K406-J406</f>
        <v>-834.838709677419</v>
      </c>
      <c r="M406" s="69" t="n">
        <f aca="false">IFERROR((K406/J406%),"-")</f>
        <v>0</v>
      </c>
      <c r="N406" s="100" t="n">
        <v>0</v>
      </c>
      <c r="O406" s="98" t="str">
        <f aca="false">IF(F406&lt;=$P$2,"Nov","")</f>
        <v>Nov</v>
      </c>
      <c r="P406" s="97" t="n">
        <v>0</v>
      </c>
      <c r="Q406" s="100" t="n">
        <f aca="false">K406-P406</f>
        <v>0</v>
      </c>
      <c r="R406" s="98" t="n">
        <f aca="false">IFERROR(IF(O406="Nov",(K406/P406-1)),0)</f>
        <v>0</v>
      </c>
      <c r="S406" s="105" t="b">
        <f aca="false">IF(N406&gt;0,IF(O406="","-",IF(R406&lt;0%,"DEGROWTH","GROWTH")))</f>
        <v>0</v>
      </c>
      <c r="T406" s="101" t="n">
        <v>20</v>
      </c>
      <c r="U406" s="101" t="str">
        <f aca="false">IF(F406&lt;=$V$2,"Dec","")</f>
        <v>Dec</v>
      </c>
      <c r="V406" s="97" t="n">
        <v>20</v>
      </c>
      <c r="W406" s="104" t="n">
        <f aca="false">K406-V406</f>
        <v>-20</v>
      </c>
      <c r="X406" s="103" t="n">
        <f aca="false">IFERROR(IF(U406="Dec",(K406/V406-1)),0)</f>
        <v>-1</v>
      </c>
      <c r="Y406" s="104" t="str">
        <f aca="false">IF(T406&gt;0,IF(U406="","-",IF(X406&lt;0%,"DEGROWTH","GROWTH")))</f>
        <v>DEGROWTH</v>
      </c>
      <c r="Z406" s="24" t="n">
        <v>1</v>
      </c>
      <c r="AA406" s="24" t="n">
        <f aca="false">IF(H406&gt;0,1,0)</f>
        <v>0</v>
      </c>
      <c r="AB406" s="3" t="e">
        <f aca="false">#N/A</f>
        <v>#N/A</v>
      </c>
      <c r="AC406" s="3"/>
    </row>
    <row r="407" customFormat="false" ht="14.25" hidden="true" customHeight="true" outlineLevel="0" collapsed="false">
      <c r="A407" s="23" t="s">
        <v>133</v>
      </c>
      <c r="B407" s="65" t="s">
        <v>43</v>
      </c>
      <c r="C407" s="65" t="s">
        <v>1184</v>
      </c>
      <c r="D407" s="65" t="n">
        <v>1000003473</v>
      </c>
      <c r="E407" s="65" t="s">
        <v>1185</v>
      </c>
      <c r="F407" s="67" t="n">
        <v>45021</v>
      </c>
      <c r="G407" s="67" t="str">
        <f aca="false">IF(I407&gt;0,"Targeted Dealer","-")</f>
        <v>Targeted Dealer</v>
      </c>
      <c r="H407" s="67"/>
      <c r="I407" s="68" t="n">
        <v>80</v>
      </c>
      <c r="J407" s="68" t="n">
        <f aca="false">I407/$J$1*$E$1</f>
        <v>1669.67741935484</v>
      </c>
      <c r="K407" s="97" t="n">
        <v>75</v>
      </c>
      <c r="L407" s="69" t="n">
        <f aca="false">K407-J407</f>
        <v>-1594.67741935484</v>
      </c>
      <c r="M407" s="69" t="n">
        <f aca="false">IFERROR((K407/J407%),"-")</f>
        <v>4.491885625966</v>
      </c>
      <c r="N407" s="100" t="n">
        <v>75</v>
      </c>
      <c r="O407" s="98" t="str">
        <f aca="false">IF(F407&lt;=$P$2,"Nov","")</f>
        <v>Nov</v>
      </c>
      <c r="P407" s="97" t="n">
        <v>75</v>
      </c>
      <c r="Q407" s="100" t="n">
        <f aca="false">K407-P407</f>
        <v>0</v>
      </c>
      <c r="R407" s="98" t="n">
        <f aca="false">IFERROR(IF(O407="Nov",(K407/P407-1)),0)</f>
        <v>0</v>
      </c>
      <c r="S407" s="100" t="str">
        <f aca="false">IF(N407&gt;0,IF(O407="","-",IF(R407&lt;0%,"DEGROWTH","GROWTH")))</f>
        <v>GROWTH</v>
      </c>
      <c r="T407" s="101" t="n">
        <v>69.5</v>
      </c>
      <c r="U407" s="101" t="str">
        <f aca="false">IF(F407&lt;=$V$2,"Dec","")</f>
        <v>Dec</v>
      </c>
      <c r="V407" s="97" t="n">
        <v>69.5</v>
      </c>
      <c r="W407" s="104" t="n">
        <f aca="false">K407-V407</f>
        <v>5.5</v>
      </c>
      <c r="X407" s="103" t="n">
        <f aca="false">IFERROR(IF(U407="Dec",(K407/V407-1)),0)</f>
        <v>0.079136690647482</v>
      </c>
      <c r="Y407" s="104" t="str">
        <f aca="false">IF(T407&gt;0,IF(U407="","-",IF(X407&lt;0%,"DEGROWTH","GROWTH")))</f>
        <v>GROWTH</v>
      </c>
      <c r="Z407" s="24" t="n">
        <v>0</v>
      </c>
      <c r="AA407" s="24" t="n">
        <f aca="false">IF(H407&gt;0,1,0)</f>
        <v>0</v>
      </c>
      <c r="AB407" s="3" t="n">
        <v>1000003473</v>
      </c>
      <c r="AC407" s="3"/>
    </row>
    <row r="408" customFormat="false" ht="14.25" hidden="true" customHeight="true" outlineLevel="0" collapsed="false">
      <c r="A408" s="23" t="s">
        <v>133</v>
      </c>
      <c r="B408" s="65" t="s">
        <v>43</v>
      </c>
      <c r="C408" s="65" t="s">
        <v>1186</v>
      </c>
      <c r="D408" s="65" t="n">
        <v>1000003502</v>
      </c>
      <c r="E408" s="65" t="s">
        <v>1187</v>
      </c>
      <c r="F408" s="67" t="n">
        <v>45042</v>
      </c>
      <c r="G408" s="67" t="str">
        <f aca="false">IF(I408&gt;0,"Targeted Dealer","-")</f>
        <v>Targeted Dealer</v>
      </c>
      <c r="H408" s="67"/>
      <c r="I408" s="68" t="n">
        <v>80</v>
      </c>
      <c r="J408" s="68" t="n">
        <f aca="false">I408/$J$1*$E$1</f>
        <v>1669.67741935484</v>
      </c>
      <c r="K408" s="97" t="n">
        <v>110.75</v>
      </c>
      <c r="L408" s="69" t="n">
        <f aca="false">K408-J408</f>
        <v>-1558.92741935484</v>
      </c>
      <c r="M408" s="69" t="n">
        <f aca="false">IFERROR((K408/J408%),"-")</f>
        <v>6.63301777434312</v>
      </c>
      <c r="N408" s="100" t="n">
        <v>65.5</v>
      </c>
      <c r="O408" s="98" t="str">
        <f aca="false">IF(F408&lt;=$P$2,"Nov","")</f>
        <v>Nov</v>
      </c>
      <c r="P408" s="97" t="n">
        <v>65.5</v>
      </c>
      <c r="Q408" s="100" t="n">
        <f aca="false">K408-P408</f>
        <v>45.25</v>
      </c>
      <c r="R408" s="98" t="n">
        <f aca="false">IFERROR(IF(O408="Nov",(K408/P408-1)),0)</f>
        <v>0.690839694656489</v>
      </c>
      <c r="S408" s="100" t="str">
        <f aca="false">IF(N408&gt;0,IF(O408="","-",IF(R408&lt;0%,"DEGROWTH","GROWTH")))</f>
        <v>GROWTH</v>
      </c>
      <c r="T408" s="101" t="n">
        <v>45</v>
      </c>
      <c r="U408" s="101" t="str">
        <f aca="false">IF(F408&lt;=$V$2,"Dec","")</f>
        <v>Dec</v>
      </c>
      <c r="V408" s="97" t="n">
        <v>45</v>
      </c>
      <c r="W408" s="104" t="n">
        <f aca="false">K408-V408</f>
        <v>65.75</v>
      </c>
      <c r="X408" s="103" t="n">
        <f aca="false">IFERROR(IF(U408="Dec",(K408/V408-1)),0)</f>
        <v>1.46111111111111</v>
      </c>
      <c r="Y408" s="104" t="str">
        <f aca="false">IF(T408&gt;0,IF(U408="","-",IF(X408&lt;0%,"DEGROWTH","GROWTH")))</f>
        <v>GROWTH</v>
      </c>
      <c r="Z408" s="24" t="n">
        <v>0</v>
      </c>
      <c r="AA408" s="24" t="n">
        <f aca="false">IF(H408&gt;0,1,0)</f>
        <v>0</v>
      </c>
      <c r="AB408" s="3" t="n">
        <v>1000003502</v>
      </c>
      <c r="AC408" s="3"/>
    </row>
    <row r="409" customFormat="false" ht="14.25" hidden="true" customHeight="true" outlineLevel="0" collapsed="false">
      <c r="A409" s="23" t="s">
        <v>133</v>
      </c>
      <c r="B409" s="65" t="s">
        <v>43</v>
      </c>
      <c r="C409" s="65" t="s">
        <v>1188</v>
      </c>
      <c r="D409" s="65" t="n">
        <v>1000003566</v>
      </c>
      <c r="E409" s="65" t="s">
        <v>1189</v>
      </c>
      <c r="F409" s="67" t="n">
        <v>45078</v>
      </c>
      <c r="G409" s="67" t="str">
        <f aca="false">IF(I409&gt;0,"Targeted Dealer","-")</f>
        <v>Targeted Dealer</v>
      </c>
      <c r="H409" s="67"/>
      <c r="I409" s="68" t="n">
        <v>60</v>
      </c>
      <c r="J409" s="68" t="n">
        <f aca="false">I409/$J$1*$E$1</f>
        <v>1252.25806451613</v>
      </c>
      <c r="K409" s="97" t="n">
        <v>35</v>
      </c>
      <c r="L409" s="69" t="n">
        <f aca="false">K409-J409</f>
        <v>-1217.25806451613</v>
      </c>
      <c r="M409" s="69" t="n">
        <f aca="false">IFERROR((K409/J409%),"-")</f>
        <v>2.79495105615662</v>
      </c>
      <c r="N409" s="100" t="n">
        <v>25</v>
      </c>
      <c r="O409" s="98" t="str">
        <f aca="false">IF(F409&lt;=$P$2,"Nov","")</f>
        <v>Nov</v>
      </c>
      <c r="P409" s="97" t="n">
        <v>25</v>
      </c>
      <c r="Q409" s="100" t="n">
        <f aca="false">K409-P409</f>
        <v>10</v>
      </c>
      <c r="R409" s="98" t="n">
        <f aca="false">IFERROR(IF(O409="Nov",(K409/P409-1)),0)</f>
        <v>0.4</v>
      </c>
      <c r="S409" s="100" t="str">
        <f aca="false">IF(N409&gt;0,IF(O409="","-",IF(R409&lt;0%,"DEGROWTH","GROWTH")))</f>
        <v>GROWTH</v>
      </c>
      <c r="T409" s="101" t="n">
        <v>50</v>
      </c>
      <c r="U409" s="101" t="str">
        <f aca="false">IF(F409&lt;=$V$2,"Dec","")</f>
        <v>Dec</v>
      </c>
      <c r="V409" s="97" t="n">
        <v>50</v>
      </c>
      <c r="W409" s="104" t="n">
        <f aca="false">K409-V409</f>
        <v>-15</v>
      </c>
      <c r="X409" s="103" t="n">
        <f aca="false">IFERROR(IF(U409="Dec",(K409/V409-1)),0)</f>
        <v>-0.3</v>
      </c>
      <c r="Y409" s="104" t="str">
        <f aca="false">IF(T409&gt;0,IF(U409="","-",IF(X409&lt;0%,"DEGROWTH","GROWTH")))</f>
        <v>DEGROWTH</v>
      </c>
      <c r="Z409" s="24" t="n">
        <v>0</v>
      </c>
      <c r="AA409" s="24" t="n">
        <f aca="false">IF(H409&gt;0,1,0)</f>
        <v>0</v>
      </c>
      <c r="AB409" s="3" t="n">
        <v>1000003566</v>
      </c>
      <c r="AC409" s="3"/>
    </row>
    <row r="410" customFormat="false" ht="14.25" hidden="true" customHeight="true" outlineLevel="0" collapsed="false">
      <c r="A410" s="23" t="s">
        <v>133</v>
      </c>
      <c r="B410" s="65" t="s">
        <v>43</v>
      </c>
      <c r="C410" s="65" t="s">
        <v>3602</v>
      </c>
      <c r="D410" s="65" t="n">
        <v>1000003683</v>
      </c>
      <c r="E410" s="65" t="s">
        <v>3603</v>
      </c>
      <c r="F410" s="67" t="n">
        <v>45148</v>
      </c>
      <c r="G410" s="67" t="str">
        <f aca="false">IF(I410&gt;0,"Targeted Dealer","-")</f>
        <v>Targeted Dealer</v>
      </c>
      <c r="H410" s="67"/>
      <c r="I410" s="68" t="n">
        <v>50</v>
      </c>
      <c r="J410" s="68" t="n">
        <f aca="false">I410/$J$1*$E$1</f>
        <v>1043.54838709677</v>
      </c>
      <c r="K410" s="97" t="n">
        <v>20</v>
      </c>
      <c r="L410" s="69" t="n">
        <f aca="false">K410-J410</f>
        <v>-1023.54838709677</v>
      </c>
      <c r="M410" s="69" t="n">
        <f aca="false">IFERROR((K410/J410%),"-")</f>
        <v>1.91653786707883</v>
      </c>
      <c r="N410" s="100" t="n">
        <v>15</v>
      </c>
      <c r="O410" s="98" t="str">
        <f aca="false">IF(F410&lt;=$P$2,"Nov","")</f>
        <v>Nov</v>
      </c>
      <c r="P410" s="97" t="n">
        <v>15</v>
      </c>
      <c r="Q410" s="100" t="n">
        <f aca="false">K410-P410</f>
        <v>5</v>
      </c>
      <c r="R410" s="98" t="n">
        <f aca="false">IFERROR(IF(O410="Nov",(K410/P410-1)),0)</f>
        <v>0.333333333333333</v>
      </c>
      <c r="S410" s="100" t="str">
        <f aca="false">IF(N410&gt;0,IF(O410="","-",IF(R410&lt;0%,"DEGROWTH","GROWTH")))</f>
        <v>GROWTH</v>
      </c>
      <c r="T410" s="101" t="n">
        <v>50</v>
      </c>
      <c r="U410" s="101" t="str">
        <f aca="false">IF(F410&lt;=$V$2,"Dec","")</f>
        <v>Dec</v>
      </c>
      <c r="V410" s="97" t="n">
        <v>50</v>
      </c>
      <c r="W410" s="104" t="n">
        <f aca="false">K410-V410</f>
        <v>-30</v>
      </c>
      <c r="X410" s="103" t="n">
        <f aca="false">IFERROR(IF(U410="Dec",(K410/V410-1)),0)</f>
        <v>-0.6</v>
      </c>
      <c r="Y410" s="104" t="str">
        <f aca="false">IF(T410&gt;0,IF(U410="","-",IF(X410&lt;0%,"DEGROWTH","GROWTH")))</f>
        <v>DEGROWTH</v>
      </c>
      <c r="Z410" s="24" t="n">
        <v>0</v>
      </c>
      <c r="AA410" s="24" t="n">
        <f aca="false">IF(H410&gt;0,1,0)</f>
        <v>0</v>
      </c>
      <c r="AB410" s="3" t="n">
        <v>1000003683</v>
      </c>
      <c r="AC410" s="3"/>
    </row>
    <row r="411" customFormat="false" ht="14.25" hidden="true" customHeight="true" outlineLevel="0" collapsed="false">
      <c r="A411" s="23" t="s">
        <v>133</v>
      </c>
      <c r="B411" s="65" t="s">
        <v>43</v>
      </c>
      <c r="C411" s="65" t="s">
        <v>3907</v>
      </c>
      <c r="D411" s="65" t="n">
        <v>1000003715</v>
      </c>
      <c r="E411" s="65" t="s">
        <v>3908</v>
      </c>
      <c r="F411" s="67" t="n">
        <v>45181</v>
      </c>
      <c r="G411" s="67" t="str">
        <f aca="false">IF(I411&gt;0,"Targeted Dealer","-")</f>
        <v>Targeted Dealer</v>
      </c>
      <c r="H411" s="67"/>
      <c r="I411" s="68" t="n">
        <v>30</v>
      </c>
      <c r="J411" s="68" t="n">
        <f aca="false">I411/$J$1*$E$1</f>
        <v>626.129032258065</v>
      </c>
      <c r="K411" s="97" t="n">
        <v>34.5</v>
      </c>
      <c r="L411" s="69" t="n">
        <f aca="false">K411-J411</f>
        <v>-591.629032258065</v>
      </c>
      <c r="M411" s="69" t="n">
        <f aca="false">IFERROR((K411/J411%),"-")</f>
        <v>5.51004636785162</v>
      </c>
      <c r="N411" s="100" t="n">
        <v>30</v>
      </c>
      <c r="O411" s="98" t="str">
        <f aca="false">IF(F411&lt;=$P$2,"Nov","")</f>
        <v>Nov</v>
      </c>
      <c r="P411" s="97" t="n">
        <v>30</v>
      </c>
      <c r="Q411" s="100" t="n">
        <f aca="false">K411-P411</f>
        <v>4.5</v>
      </c>
      <c r="R411" s="98" t="n">
        <f aca="false">IFERROR(IF(O411="Nov",(K411/P411-1)),0)</f>
        <v>0.15</v>
      </c>
      <c r="S411" s="100" t="str">
        <f aca="false">IF(N411&gt;0,IF(O411="","-",IF(R411&lt;0%,"DEGROWTH","GROWTH")))</f>
        <v>GROWTH</v>
      </c>
      <c r="T411" s="101" t="n">
        <v>13.25</v>
      </c>
      <c r="U411" s="101" t="str">
        <f aca="false">IF(F411&lt;=$V$2,"Dec","")</f>
        <v>Dec</v>
      </c>
      <c r="V411" s="97" t="n">
        <v>13.25</v>
      </c>
      <c r="W411" s="104" t="n">
        <f aca="false">K411-V411</f>
        <v>21.25</v>
      </c>
      <c r="X411" s="103" t="n">
        <f aca="false">IFERROR(IF(U411="Dec",(K411/V411-1)),0)</f>
        <v>1.60377358490566</v>
      </c>
      <c r="Y411" s="104" t="str">
        <f aca="false">IF(T411&gt;0,IF(U411="","-",IF(X411&lt;0%,"DEGROWTH","GROWTH")))</f>
        <v>GROWTH</v>
      </c>
      <c r="Z411" s="24" t="n">
        <v>0</v>
      </c>
      <c r="AA411" s="24" t="n">
        <f aca="false">IF(H411&gt;0,1,0)</f>
        <v>0</v>
      </c>
      <c r="AB411" s="3" t="n">
        <v>1000003715</v>
      </c>
      <c r="AC411" s="3"/>
    </row>
    <row r="412" customFormat="false" ht="14.25" hidden="true" customHeight="true" outlineLevel="0" collapsed="false">
      <c r="A412" s="23" t="s">
        <v>133</v>
      </c>
      <c r="B412" s="65" t="s">
        <v>43</v>
      </c>
      <c r="C412" s="65" t="s">
        <v>1190</v>
      </c>
      <c r="D412" s="65" t="n">
        <v>1000003732</v>
      </c>
      <c r="E412" s="65" t="s">
        <v>1191</v>
      </c>
      <c r="F412" s="67" t="n">
        <v>45219</v>
      </c>
      <c r="G412" s="67" t="str">
        <f aca="false">IF(I412&gt;0,"Targeted Dealer","-")</f>
        <v>Targeted Dealer</v>
      </c>
      <c r="H412" s="67"/>
      <c r="I412" s="68" t="n">
        <v>850</v>
      </c>
      <c r="J412" s="68" t="n">
        <f aca="false">I412/$J$1*$E$1</f>
        <v>17740.3225806452</v>
      </c>
      <c r="K412" s="97" t="n">
        <v>1025.85</v>
      </c>
      <c r="L412" s="69" t="n">
        <f aca="false">K412-J412</f>
        <v>-16714.4725806452</v>
      </c>
      <c r="M412" s="69" t="n">
        <f aca="false">IFERROR((K412/J412%),"-")</f>
        <v>5.78258932630239</v>
      </c>
      <c r="N412" s="100" t="n">
        <v>717.25</v>
      </c>
      <c r="O412" s="98" t="str">
        <f aca="false">IF(F412&lt;=$P$2,"Nov","")</f>
        <v>Nov</v>
      </c>
      <c r="P412" s="97" t="n">
        <v>717.25</v>
      </c>
      <c r="Q412" s="100" t="n">
        <f aca="false">K412-P412</f>
        <v>308.6</v>
      </c>
      <c r="R412" s="98" t="n">
        <f aca="false">IFERROR(IF(O412="Nov",(K412/P412-1)),0)</f>
        <v>0.430254444057163</v>
      </c>
      <c r="S412" s="100" t="str">
        <f aca="false">IF(N412&gt;0,IF(O412="","-",IF(R412&lt;0%,"DEGROWTH","GROWTH")))</f>
        <v>GROWTH</v>
      </c>
      <c r="T412" s="101" t="n">
        <v>806.85</v>
      </c>
      <c r="U412" s="101" t="str">
        <f aca="false">IF(F412&lt;=$V$2,"Dec","")</f>
        <v>Dec</v>
      </c>
      <c r="V412" s="97" t="n">
        <v>806.85</v>
      </c>
      <c r="W412" s="104" t="n">
        <f aca="false">K412-V412</f>
        <v>219</v>
      </c>
      <c r="X412" s="103" t="n">
        <f aca="false">IFERROR(IF(U412="Dec",(K412/V412-1)),0)</f>
        <v>0.271425915597695</v>
      </c>
      <c r="Y412" s="104" t="str">
        <f aca="false">IF(T412&gt;0,IF(U412="","-",IF(X412&lt;0%,"DEGROWTH","GROWTH")))</f>
        <v>GROWTH</v>
      </c>
      <c r="Z412" s="24" t="n">
        <v>0</v>
      </c>
      <c r="AA412" s="24" t="n">
        <f aca="false">IF(H412&gt;0,1,0)</f>
        <v>0</v>
      </c>
      <c r="AB412" s="3" t="n">
        <v>1000003732</v>
      </c>
      <c r="AC412" s="3"/>
    </row>
    <row r="413" customFormat="false" ht="14.25" hidden="true" customHeight="true" outlineLevel="0" collapsed="false">
      <c r="A413" s="23" t="s">
        <v>133</v>
      </c>
      <c r="B413" s="65" t="s">
        <v>43</v>
      </c>
      <c r="C413" s="65" t="s">
        <v>1192</v>
      </c>
      <c r="D413" s="65" t="n">
        <v>1000003794</v>
      </c>
      <c r="E413" s="65" t="s">
        <v>1193</v>
      </c>
      <c r="F413" s="67" t="n">
        <v>45281</v>
      </c>
      <c r="G413" s="67" t="str">
        <f aca="false">IF(I413&gt;0,"Targeted Dealer","-")</f>
        <v>Targeted Dealer</v>
      </c>
      <c r="H413" s="67"/>
      <c r="I413" s="68" t="n">
        <v>80</v>
      </c>
      <c r="J413" s="68" t="n">
        <f aca="false">I413/$J$1*$E$1</f>
        <v>1669.67741935484</v>
      </c>
      <c r="K413" s="97" t="n">
        <v>100</v>
      </c>
      <c r="L413" s="69" t="n">
        <f aca="false">K413-J413</f>
        <v>-1569.67741935484</v>
      </c>
      <c r="M413" s="69" t="n">
        <f aca="false">IFERROR((K413/J413%),"-")</f>
        <v>5.98918083462133</v>
      </c>
      <c r="N413" s="100" t="n">
        <v>65</v>
      </c>
      <c r="O413" s="98" t="str">
        <f aca="false">IF(F413&lt;=$P$2,"Nov","")</f>
        <v>Nov</v>
      </c>
      <c r="P413" s="97" t="n">
        <v>65</v>
      </c>
      <c r="Q413" s="100" t="n">
        <f aca="false">K413-P413</f>
        <v>35</v>
      </c>
      <c r="R413" s="98" t="n">
        <f aca="false">IFERROR(IF(O413="Nov",(K413/P413-1)),0)</f>
        <v>0.538461538461539</v>
      </c>
      <c r="S413" s="100" t="str">
        <f aca="false">IF(N413&gt;0,IF(O413="","-",IF(R413&lt;0%,"DEGROWTH","GROWTH")))</f>
        <v>GROWTH</v>
      </c>
      <c r="T413" s="101" t="n">
        <v>80</v>
      </c>
      <c r="U413" s="101" t="str">
        <f aca="false">IF(F413&lt;=$V$2,"Dec","")</f>
        <v>Dec</v>
      </c>
      <c r="V413" s="97" t="n">
        <v>80</v>
      </c>
      <c r="W413" s="104" t="n">
        <f aca="false">K413-V413</f>
        <v>20</v>
      </c>
      <c r="X413" s="103" t="n">
        <f aca="false">IFERROR(IF(U413="Dec",(K413/V413-1)),0)</f>
        <v>0.25</v>
      </c>
      <c r="Y413" s="104" t="str">
        <f aca="false">IF(T413&gt;0,IF(U413="","-",IF(X413&lt;0%,"DEGROWTH","GROWTH")))</f>
        <v>GROWTH</v>
      </c>
      <c r="Z413" s="24" t="n">
        <v>0</v>
      </c>
      <c r="AA413" s="24" t="n">
        <f aca="false">IF(H413&gt;0,1,0)</f>
        <v>0</v>
      </c>
      <c r="AB413" s="3" t="n">
        <v>1000003794</v>
      </c>
      <c r="AC413" s="3"/>
    </row>
    <row r="414" customFormat="false" ht="14.25" hidden="true" customHeight="true" outlineLevel="0" collapsed="false">
      <c r="A414" s="23" t="s">
        <v>133</v>
      </c>
      <c r="B414" s="65" t="s">
        <v>43</v>
      </c>
      <c r="C414" s="65" t="s">
        <v>1194</v>
      </c>
      <c r="D414" s="65" t="n">
        <v>1000003817</v>
      </c>
      <c r="E414" s="65" t="s">
        <v>1195</v>
      </c>
      <c r="F414" s="144" t="n">
        <v>45301</v>
      </c>
      <c r="G414" s="67" t="str">
        <f aca="false">IF(I414&gt;0,"Targeted Dealer","-")</f>
        <v>Targeted Dealer</v>
      </c>
      <c r="H414" s="67"/>
      <c r="I414" s="68" t="n">
        <v>40</v>
      </c>
      <c r="J414" s="68" t="n">
        <f aca="false">I414/$J$1*$E$1</f>
        <v>834.838709677419</v>
      </c>
      <c r="K414" s="97" t="n">
        <v>60</v>
      </c>
      <c r="L414" s="69" t="n">
        <f aca="false">K414-J414</f>
        <v>-774.838709677419</v>
      </c>
      <c r="M414" s="69" t="n">
        <f aca="false">IFERROR((K414/J414%),"-")</f>
        <v>7.18701700154559</v>
      </c>
      <c r="N414" s="100" t="n">
        <v>42.5</v>
      </c>
      <c r="O414" s="98" t="str">
        <f aca="false">IF(F414&lt;=$P$2,"Nov","")</f>
        <v>Nov</v>
      </c>
      <c r="P414" s="97" t="n">
        <v>42.5</v>
      </c>
      <c r="Q414" s="100" t="n">
        <f aca="false">K414-P414</f>
        <v>17.5</v>
      </c>
      <c r="R414" s="98" t="n">
        <f aca="false">IFERROR(IF(O414="Nov",(K414/P414-1)),0)</f>
        <v>0.411764705882353</v>
      </c>
      <c r="S414" s="100" t="str">
        <f aca="false">IF(N414&gt;0,IF(O414="","-",IF(R414&lt;0%,"DEGROWTH","GROWTH")))</f>
        <v>GROWTH</v>
      </c>
      <c r="T414" s="101" t="n">
        <v>0</v>
      </c>
      <c r="U414" s="101" t="str">
        <f aca="false">IF(F414&lt;=$V$2,"Dec","")</f>
        <v>Dec</v>
      </c>
      <c r="V414" s="97" t="n">
        <v>0</v>
      </c>
      <c r="W414" s="104" t="n">
        <f aca="false">K414-V414</f>
        <v>60</v>
      </c>
      <c r="X414" s="103" t="n">
        <f aca="false">IFERROR(IF(U414="Dec",(K414/V414-1)),0)</f>
        <v>0</v>
      </c>
      <c r="Y414" s="106" t="b">
        <f aca="false">IF(T414&gt;0,IF(U414="","-",IF(X414&lt;0%,"DEGROWTH","GROWTH")))</f>
        <v>0</v>
      </c>
      <c r="Z414" s="24" t="n">
        <v>0</v>
      </c>
      <c r="AA414" s="24" t="n">
        <f aca="false">IF(H414&gt;0,1,0)</f>
        <v>0</v>
      </c>
      <c r="AB414" s="3" t="n">
        <v>1000003817</v>
      </c>
      <c r="AC414" s="3"/>
    </row>
    <row r="415" customFormat="false" ht="14.25" hidden="true" customHeight="true" outlineLevel="0" collapsed="false">
      <c r="A415" s="24" t="s">
        <v>133</v>
      </c>
      <c r="B415" s="128" t="s">
        <v>43</v>
      </c>
      <c r="C415" s="128" t="s">
        <v>3909</v>
      </c>
      <c r="D415" s="128" t="n">
        <v>1000003914</v>
      </c>
      <c r="E415" s="128" t="s">
        <v>3910</v>
      </c>
      <c r="F415" s="67" t="n">
        <v>45402</v>
      </c>
      <c r="G415" s="67" t="str">
        <f aca="false">IF(I415&gt;0,"Targeted Dealer","-")</f>
        <v>Targeted Dealer</v>
      </c>
      <c r="H415" s="67"/>
      <c r="I415" s="68" t="n">
        <v>30</v>
      </c>
      <c r="J415" s="68" t="n">
        <f aca="false">I415/$J$1*$E$1</f>
        <v>626.129032258065</v>
      </c>
      <c r="K415" s="97" t="n">
        <v>61</v>
      </c>
      <c r="L415" s="69" t="n">
        <f aca="false">K415-J415</f>
        <v>-565.129032258065</v>
      </c>
      <c r="M415" s="69" t="n">
        <f aca="false">IFERROR((K415/J415%),"-")</f>
        <v>9.74240082431736</v>
      </c>
      <c r="N415" s="100" t="n">
        <v>28.5</v>
      </c>
      <c r="O415" s="98" t="str">
        <f aca="false">IF(F415&lt;=$P$2,"Nov","")</f>
        <v>Nov</v>
      </c>
      <c r="P415" s="97" t="n">
        <v>28.5</v>
      </c>
      <c r="Q415" s="100" t="n">
        <f aca="false">K415-P415</f>
        <v>32.5</v>
      </c>
      <c r="R415" s="98" t="n">
        <f aca="false">IFERROR(IF(O415="Nov",(K415/P415-1)),0)</f>
        <v>1.14035087719298</v>
      </c>
      <c r="S415" s="100" t="str">
        <f aca="false">IF(N415&gt;0,IF(O415="","-",IF(R415&lt;0%,"DEGROWTH","GROWTH")))</f>
        <v>GROWTH</v>
      </c>
      <c r="T415" s="101" t="n">
        <v>0</v>
      </c>
      <c r="U415" s="101" t="str">
        <f aca="false">IF(F415&lt;=$V$2,"Dec","")</f>
        <v>Dec</v>
      </c>
      <c r="V415" s="97" t="n">
        <v>0</v>
      </c>
      <c r="W415" s="104" t="n">
        <f aca="false">K415-V415</f>
        <v>61</v>
      </c>
      <c r="X415" s="103" t="n">
        <f aca="false">IFERROR(IF(U415="Dec",(K415/V415-1)),0)</f>
        <v>0</v>
      </c>
      <c r="Y415" s="106" t="b">
        <f aca="false">IF(T415&gt;0,IF(U415="","-",IF(X415&lt;0%,"DEGROWTH","GROWTH")))</f>
        <v>0</v>
      </c>
      <c r="Z415" s="24" t="n">
        <v>0</v>
      </c>
      <c r="AA415" s="24" t="n">
        <f aca="false">IF(H415&gt;0,1,0)</f>
        <v>0</v>
      </c>
      <c r="AB415" s="3" t="n">
        <v>1000003914</v>
      </c>
      <c r="AC415" s="3"/>
    </row>
    <row r="416" customFormat="false" ht="14.25" hidden="true" customHeight="true" outlineLevel="0" collapsed="false">
      <c r="A416" s="24" t="s">
        <v>133</v>
      </c>
      <c r="B416" s="128" t="s">
        <v>43</v>
      </c>
      <c r="C416" s="128" t="s">
        <v>1196</v>
      </c>
      <c r="D416" s="128" t="n">
        <v>1000003953</v>
      </c>
      <c r="E416" s="128" t="s">
        <v>1197</v>
      </c>
      <c r="F416" s="67" t="n">
        <v>45427</v>
      </c>
      <c r="G416" s="67" t="str">
        <f aca="false">IF(I416&gt;0,"Targeted Dealer","-")</f>
        <v>Targeted Dealer</v>
      </c>
      <c r="H416" s="67"/>
      <c r="I416" s="68" t="n">
        <v>100</v>
      </c>
      <c r="J416" s="68" t="n">
        <f aca="false">I416/$J$1*$E$1</f>
        <v>2087.09677419355</v>
      </c>
      <c r="K416" s="97" t="n">
        <v>248.7</v>
      </c>
      <c r="L416" s="69" t="n">
        <f aca="false">K416-J416</f>
        <v>-1838.39677419355</v>
      </c>
      <c r="M416" s="69" t="n">
        <f aca="false">IFERROR((K416/J416%),"-")</f>
        <v>11.9160741885626</v>
      </c>
      <c r="N416" s="100" t="n">
        <v>182.25</v>
      </c>
      <c r="O416" s="98" t="str">
        <f aca="false">IF(F416&lt;=$P$2,"Nov","")</f>
        <v>Nov</v>
      </c>
      <c r="P416" s="97" t="n">
        <v>182.25</v>
      </c>
      <c r="Q416" s="100" t="n">
        <f aca="false">K416-P416</f>
        <v>66.45</v>
      </c>
      <c r="R416" s="98" t="n">
        <f aca="false">IFERROR(IF(O416="Nov",(K416/P416-1)),0)</f>
        <v>0.364609053497942</v>
      </c>
      <c r="S416" s="100" t="str">
        <f aca="false">IF(N416&gt;0,IF(O416="","-",IF(R416&lt;0%,"DEGROWTH","GROWTH")))</f>
        <v>GROWTH</v>
      </c>
      <c r="T416" s="101" t="n">
        <v>0</v>
      </c>
      <c r="U416" s="101" t="str">
        <f aca="false">IF(F416&lt;=$V$2,"Dec","")</f>
        <v>Dec</v>
      </c>
      <c r="V416" s="97" t="n">
        <v>0</v>
      </c>
      <c r="W416" s="104" t="n">
        <f aca="false">K416-V416</f>
        <v>248.7</v>
      </c>
      <c r="X416" s="103" t="n">
        <f aca="false">IFERROR(IF(U416="Dec",(K416/V416-1)),0)</f>
        <v>0</v>
      </c>
      <c r="Y416" s="106" t="b">
        <f aca="false">IF(T416&gt;0,IF(U416="","-",IF(X416&lt;0%,"DEGROWTH","GROWTH")))</f>
        <v>0</v>
      </c>
      <c r="Z416" s="24" t="n">
        <v>0</v>
      </c>
      <c r="AA416" s="24" t="n">
        <f aca="false">IF(H416&gt;0,1,0)</f>
        <v>0</v>
      </c>
      <c r="AB416" s="3" t="n">
        <v>1000003953</v>
      </c>
      <c r="AC416" s="3"/>
    </row>
    <row r="417" customFormat="false" ht="14.25" hidden="true" customHeight="true" outlineLevel="0" collapsed="false">
      <c r="A417" s="24" t="s">
        <v>133</v>
      </c>
      <c r="B417" s="128" t="s">
        <v>43</v>
      </c>
      <c r="C417" s="128" t="s">
        <v>1198</v>
      </c>
      <c r="D417" s="128" t="n">
        <v>1000003996</v>
      </c>
      <c r="E417" s="128" t="s">
        <v>1199</v>
      </c>
      <c r="F417" s="67" t="n">
        <v>45446</v>
      </c>
      <c r="G417" s="67" t="str">
        <f aca="false">IF(I417&gt;0,"Targeted Dealer","-")</f>
        <v>Targeted Dealer</v>
      </c>
      <c r="H417" s="67"/>
      <c r="I417" s="68" t="n">
        <v>40</v>
      </c>
      <c r="J417" s="68" t="n">
        <f aca="false">I417/$J$1*$E$1</f>
        <v>834.838709677419</v>
      </c>
      <c r="K417" s="97" t="n">
        <v>45</v>
      </c>
      <c r="L417" s="69" t="n">
        <f aca="false">K417-J417</f>
        <v>-789.838709677419</v>
      </c>
      <c r="M417" s="69" t="n">
        <f aca="false">IFERROR((K417/J417%),"-")</f>
        <v>5.3902627511592</v>
      </c>
      <c r="N417" s="100" t="n">
        <v>60</v>
      </c>
      <c r="O417" s="98" t="str">
        <f aca="false">IF(F417&lt;=$P$2,"Nov","")</f>
        <v>Nov</v>
      </c>
      <c r="P417" s="97" t="n">
        <v>60</v>
      </c>
      <c r="Q417" s="100" t="n">
        <f aca="false">K417-P417</f>
        <v>-15</v>
      </c>
      <c r="R417" s="98" t="n">
        <f aca="false">IFERROR(IF(O417="Nov",(K417/P417-1)),0)</f>
        <v>-0.25</v>
      </c>
      <c r="S417" s="100" t="str">
        <f aca="false">IF(N417&gt;0,IF(O417="","-",IF(R417&lt;0%,"DEGROWTH","GROWTH")))</f>
        <v>DEGROWTH</v>
      </c>
      <c r="T417" s="101" t="n">
        <v>0</v>
      </c>
      <c r="U417" s="101" t="str">
        <f aca="false">IF(F417&lt;=$V$2,"Dec","")</f>
        <v>Dec</v>
      </c>
      <c r="V417" s="97" t="n">
        <v>0</v>
      </c>
      <c r="W417" s="104" t="n">
        <f aca="false">K417-V417</f>
        <v>45</v>
      </c>
      <c r="X417" s="103" t="n">
        <f aca="false">IFERROR(IF(U417="Dec",(K417/V417-1)),0)</f>
        <v>0</v>
      </c>
      <c r="Y417" s="106" t="b">
        <f aca="false">IF(T417&gt;0,IF(U417="","-",IF(X417&lt;0%,"DEGROWTH","GROWTH")))</f>
        <v>0</v>
      </c>
      <c r="Z417" s="24" t="n">
        <v>0</v>
      </c>
      <c r="AA417" s="24" t="n">
        <f aca="false">IF(H417&gt;0,1,0)</f>
        <v>0</v>
      </c>
      <c r="AB417" s="3" t="n">
        <v>1000003996</v>
      </c>
      <c r="AC417" s="3"/>
    </row>
    <row r="418" customFormat="false" ht="14.25" hidden="true" customHeight="true" outlineLevel="0" collapsed="false">
      <c r="A418" s="24" t="s">
        <v>133</v>
      </c>
      <c r="B418" s="128" t="s">
        <v>43</v>
      </c>
      <c r="C418" s="128" t="s">
        <v>1200</v>
      </c>
      <c r="D418" s="128" t="n">
        <v>1000004000</v>
      </c>
      <c r="E418" s="128" t="s">
        <v>1201</v>
      </c>
      <c r="F418" s="67" t="n">
        <v>45449</v>
      </c>
      <c r="G418" s="67" t="str">
        <f aca="false">IF(I418&gt;0,"Targeted Dealer","-")</f>
        <v>Targeted Dealer</v>
      </c>
      <c r="H418" s="67"/>
      <c r="I418" s="68" t="n">
        <v>40</v>
      </c>
      <c r="J418" s="68" t="n">
        <f aca="false">I418/$J$1*$E$1</f>
        <v>834.838709677419</v>
      </c>
      <c r="K418" s="97" t="n">
        <v>80</v>
      </c>
      <c r="L418" s="69" t="n">
        <f aca="false">K418-J418</f>
        <v>-754.838709677419</v>
      </c>
      <c r="M418" s="69" t="n">
        <f aca="false">IFERROR((K418/J418%),"-")</f>
        <v>9.58268933539413</v>
      </c>
      <c r="N418" s="100" t="n">
        <v>40</v>
      </c>
      <c r="O418" s="98" t="str">
        <f aca="false">IF(F418&lt;=$P$2,"Nov","")</f>
        <v>Nov</v>
      </c>
      <c r="P418" s="97" t="n">
        <v>40</v>
      </c>
      <c r="Q418" s="100" t="n">
        <f aca="false">K418-P418</f>
        <v>40</v>
      </c>
      <c r="R418" s="98" t="n">
        <f aca="false">IFERROR(IF(O418="Nov",(K418/P418-1)),0)</f>
        <v>1</v>
      </c>
      <c r="S418" s="100" t="str">
        <f aca="false">IF(N418&gt;0,IF(O418="","-",IF(R418&lt;0%,"DEGROWTH","GROWTH")))</f>
        <v>GROWTH</v>
      </c>
      <c r="T418" s="101" t="n">
        <v>0</v>
      </c>
      <c r="U418" s="101" t="str">
        <f aca="false">IF(F418&lt;=$V$2,"Dec","")</f>
        <v>Dec</v>
      </c>
      <c r="V418" s="97" t="n">
        <v>0</v>
      </c>
      <c r="W418" s="104" t="n">
        <f aca="false">K418-V418</f>
        <v>80</v>
      </c>
      <c r="X418" s="103" t="n">
        <f aca="false">IFERROR(IF(U418="Dec",(K418/V418-1)),0)</f>
        <v>0</v>
      </c>
      <c r="Y418" s="106" t="b">
        <f aca="false">IF(T418&gt;0,IF(U418="","-",IF(X418&lt;0%,"DEGROWTH","GROWTH")))</f>
        <v>0</v>
      </c>
      <c r="Z418" s="24" t="n">
        <v>0</v>
      </c>
      <c r="AA418" s="24" t="n">
        <f aca="false">IF(H418&gt;0,1,0)</f>
        <v>0</v>
      </c>
      <c r="AB418" s="3" t="n">
        <v>1000004000</v>
      </c>
      <c r="AC418" s="3"/>
    </row>
    <row r="419" customFormat="false" ht="14.25" hidden="true" customHeight="true" outlineLevel="0" collapsed="false">
      <c r="A419" s="24" t="s">
        <v>133</v>
      </c>
      <c r="B419" s="128" t="s">
        <v>43</v>
      </c>
      <c r="C419" s="128" t="s">
        <v>1202</v>
      </c>
      <c r="D419" s="128" t="n">
        <v>1000004008</v>
      </c>
      <c r="E419" s="128" t="s">
        <v>1203</v>
      </c>
      <c r="F419" s="67" t="n">
        <v>45457</v>
      </c>
      <c r="G419" s="67" t="str">
        <f aca="false">IF(I419&gt;0,"Targeted Dealer","-")</f>
        <v>Targeted Dealer</v>
      </c>
      <c r="H419" s="24"/>
      <c r="I419" s="68" t="n">
        <v>50</v>
      </c>
      <c r="J419" s="68" t="n">
        <f aca="false">I419/$J$1*$E$1</f>
        <v>1043.54838709677</v>
      </c>
      <c r="K419" s="97" t="n">
        <v>75</v>
      </c>
      <c r="L419" s="69" t="n">
        <f aca="false">K419-J419</f>
        <v>-968.548387096774</v>
      </c>
      <c r="M419" s="69" t="n">
        <f aca="false">IFERROR((K419/J419%),"-")</f>
        <v>7.1870170015456</v>
      </c>
      <c r="N419" s="100" t="n">
        <v>45</v>
      </c>
      <c r="O419" s="98" t="str">
        <f aca="false">IF(F419&lt;=$P$2,"Nov","")</f>
        <v>Nov</v>
      </c>
      <c r="P419" s="97" t="n">
        <v>45</v>
      </c>
      <c r="Q419" s="100" t="n">
        <f aca="false">K419-P419</f>
        <v>30</v>
      </c>
      <c r="R419" s="98" t="n">
        <f aca="false">IFERROR(IF(O419="Nov",(K419/P419-1)),0)</f>
        <v>0.666666666666667</v>
      </c>
      <c r="S419" s="100" t="str">
        <f aca="false">IF(N419&gt;0,IF(O419="","-",IF(R419&lt;0%,"DEGROWTH","GROWTH")))</f>
        <v>GROWTH</v>
      </c>
      <c r="T419" s="101" t="n">
        <v>0</v>
      </c>
      <c r="U419" s="101" t="str">
        <f aca="false">IF(F419&lt;=$V$2,"Dec","")</f>
        <v>Dec</v>
      </c>
      <c r="V419" s="97" t="n">
        <v>0</v>
      </c>
      <c r="W419" s="104" t="n">
        <f aca="false">K419-V419</f>
        <v>75</v>
      </c>
      <c r="X419" s="103" t="n">
        <f aca="false">IFERROR(IF(U419="Dec",(K419/V419-1)),0)</f>
        <v>0</v>
      </c>
      <c r="Y419" s="106" t="b">
        <f aca="false">IF(T419&gt;0,IF(U419="","-",IF(X419&lt;0%,"DEGROWTH","GROWTH")))</f>
        <v>0</v>
      </c>
      <c r="Z419" s="24" t="n">
        <v>0</v>
      </c>
      <c r="AA419" s="24" t="n">
        <f aca="false">IF(H419&gt;0,1,0)</f>
        <v>0</v>
      </c>
      <c r="AB419" s="3" t="n">
        <v>1000004008</v>
      </c>
      <c r="AC419" s="3"/>
    </row>
    <row r="420" customFormat="false" ht="14.25" hidden="true" customHeight="true" outlineLevel="0" collapsed="false">
      <c r="A420" s="24" t="s">
        <v>133</v>
      </c>
      <c r="B420" s="128" t="s">
        <v>43</v>
      </c>
      <c r="C420" s="128" t="s">
        <v>1204</v>
      </c>
      <c r="D420" s="128" t="n">
        <v>1000004074</v>
      </c>
      <c r="E420" s="128" t="s">
        <v>1205</v>
      </c>
      <c r="F420" s="67" t="n">
        <v>45506</v>
      </c>
      <c r="G420" s="67" t="str">
        <f aca="false">IF(I420&gt;0,"Targeted Dealer","-")</f>
        <v>-</v>
      </c>
      <c r="H420" s="24"/>
      <c r="I420" s="68" t="n">
        <v>0</v>
      </c>
      <c r="J420" s="68" t="n">
        <f aca="false">I420/$J$1*$E$1</f>
        <v>0</v>
      </c>
      <c r="K420" s="97" t="n">
        <v>43.5</v>
      </c>
      <c r="L420" s="69" t="n">
        <f aca="false">K420-J420</f>
        <v>43.5</v>
      </c>
      <c r="M420" s="69" t="str">
        <f aca="false">IFERROR((K420/J420%),"-")</f>
        <v>-</v>
      </c>
      <c r="N420" s="100" t="n">
        <v>40</v>
      </c>
      <c r="O420" s="98" t="str">
        <f aca="false">IF(F420&lt;=$P$2,"Nov","")</f>
        <v>Nov</v>
      </c>
      <c r="P420" s="97" t="n">
        <v>40</v>
      </c>
      <c r="Q420" s="100" t="n">
        <f aca="false">K420-P420</f>
        <v>3.5</v>
      </c>
      <c r="R420" s="98" t="n">
        <f aca="false">IFERROR(IF(O420="Nov",(K420/P420-1)),0)</f>
        <v>0.0874999999999999</v>
      </c>
      <c r="S420" s="100" t="str">
        <f aca="false">IF(N420&gt;0,IF(O420="","-",IF(R420&lt;0%,"DEGROWTH","GROWTH")))</f>
        <v>GROWTH</v>
      </c>
      <c r="T420" s="101" t="n">
        <v>0</v>
      </c>
      <c r="U420" s="101" t="str">
        <f aca="false">IF(F420&lt;=$V$2,"Dec","")</f>
        <v>Dec</v>
      </c>
      <c r="V420" s="97" t="n">
        <v>0</v>
      </c>
      <c r="W420" s="104" t="n">
        <f aca="false">K420-V420</f>
        <v>43.5</v>
      </c>
      <c r="X420" s="103" t="n">
        <f aca="false">IFERROR(IF(U420="Dec",(K420/V420-1)),0)</f>
        <v>0</v>
      </c>
      <c r="Y420" s="106" t="b">
        <f aca="false">IF(T420&gt;0,IF(U420="","-",IF(X420&lt;0%,"DEGROWTH","GROWTH")))</f>
        <v>0</v>
      </c>
      <c r="Z420" s="24" t="n">
        <v>0</v>
      </c>
      <c r="AA420" s="24" t="n">
        <f aca="false">IF(H420&gt;0,1,0)</f>
        <v>0</v>
      </c>
      <c r="AB420" s="3" t="n">
        <v>1000004074</v>
      </c>
      <c r="AC420" s="3"/>
    </row>
    <row r="421" customFormat="false" ht="14.25" hidden="true" customHeight="true" outlineLevel="0" collapsed="false">
      <c r="A421" s="23" t="s">
        <v>133</v>
      </c>
      <c r="B421" s="65" t="s">
        <v>143</v>
      </c>
      <c r="C421" s="65" t="s">
        <v>1206</v>
      </c>
      <c r="D421" s="65" t="n">
        <v>1000000119</v>
      </c>
      <c r="E421" s="66" t="s">
        <v>1207</v>
      </c>
      <c r="F421" s="67" t="n">
        <v>40826</v>
      </c>
      <c r="G421" s="67" t="str">
        <f aca="false">IF(I421&gt;0,"Targeted Dealer","-")</f>
        <v>Targeted Dealer</v>
      </c>
      <c r="H421" s="67"/>
      <c r="I421" s="68" t="n">
        <v>100</v>
      </c>
      <c r="J421" s="68" t="n">
        <f aca="false">I421/$J$1*$E$1</f>
        <v>2087.09677419355</v>
      </c>
      <c r="K421" s="97" t="n">
        <v>138</v>
      </c>
      <c r="L421" s="69" t="n">
        <f aca="false">K421-J421</f>
        <v>-1949.09677419355</v>
      </c>
      <c r="M421" s="69" t="n">
        <f aca="false">IFERROR((K421/J421%),"-")</f>
        <v>6.61205564142195</v>
      </c>
      <c r="N421" s="100" t="n">
        <v>126</v>
      </c>
      <c r="O421" s="98" t="str">
        <f aca="false">IF(F421&lt;=$P$2,"Nov","")</f>
        <v>Nov</v>
      </c>
      <c r="P421" s="97" t="n">
        <v>126</v>
      </c>
      <c r="Q421" s="100" t="n">
        <f aca="false">K421-P421</f>
        <v>12</v>
      </c>
      <c r="R421" s="98" t="n">
        <f aca="false">IFERROR(IF(O421="Nov",(K421/P421-1)),0)</f>
        <v>0.0952380952380953</v>
      </c>
      <c r="S421" s="100" t="str">
        <f aca="false">IF(N421&gt;0,IF(O421="","-",IF(R421&lt;0%,"DEGROWTH","GROWTH")))</f>
        <v>GROWTH</v>
      </c>
      <c r="T421" s="101" t="n">
        <v>85</v>
      </c>
      <c r="U421" s="101" t="str">
        <f aca="false">IF(F421&lt;=$V$2,"Dec","")</f>
        <v>Dec</v>
      </c>
      <c r="V421" s="97" t="n">
        <v>85</v>
      </c>
      <c r="W421" s="104" t="n">
        <f aca="false">K421-V421</f>
        <v>53</v>
      </c>
      <c r="X421" s="103" t="n">
        <f aca="false">IFERROR(IF(U421="Dec",(K421/V421-1)),0)</f>
        <v>0.623529411764706</v>
      </c>
      <c r="Y421" s="104" t="str">
        <f aca="false">IF(T421&gt;0,IF(U421="","-",IF(X421&lt;0%,"DEGROWTH","GROWTH")))</f>
        <v>GROWTH</v>
      </c>
      <c r="Z421" s="24" t="n">
        <v>0</v>
      </c>
      <c r="AA421" s="24" t="n">
        <f aca="false">IF(H421&gt;0,1,0)</f>
        <v>0</v>
      </c>
      <c r="AB421" s="3" t="n">
        <v>1000000119</v>
      </c>
      <c r="AC421" s="3"/>
    </row>
    <row r="422" customFormat="false" ht="14.25" hidden="true" customHeight="true" outlineLevel="0" collapsed="false">
      <c r="A422" s="23" t="s">
        <v>133</v>
      </c>
      <c r="B422" s="65" t="s">
        <v>143</v>
      </c>
      <c r="C422" s="65" t="s">
        <v>1208</v>
      </c>
      <c r="D422" s="65" t="n">
        <v>1000000114</v>
      </c>
      <c r="E422" s="66" t="s">
        <v>1209</v>
      </c>
      <c r="F422" s="67" t="n">
        <v>41289</v>
      </c>
      <c r="G422" s="67" t="str">
        <f aca="false">IF(I422&gt;0,"Targeted Dealer","-")</f>
        <v>Targeted Dealer</v>
      </c>
      <c r="H422" s="67"/>
      <c r="I422" s="68" t="n">
        <v>175</v>
      </c>
      <c r="J422" s="68" t="n">
        <f aca="false">I422/$J$1*$E$1</f>
        <v>3652.41935483871</v>
      </c>
      <c r="K422" s="97" t="n">
        <v>179.5</v>
      </c>
      <c r="L422" s="69" t="n">
        <f aca="false">K422-J422</f>
        <v>-3472.91935483871</v>
      </c>
      <c r="M422" s="69" t="n">
        <f aca="false">IFERROR((K422/J422%),"-")</f>
        <v>4.91455067343785</v>
      </c>
      <c r="N422" s="100" t="n">
        <v>200</v>
      </c>
      <c r="O422" s="98" t="str">
        <f aca="false">IF(F422&lt;=$P$2,"Nov","")</f>
        <v>Nov</v>
      </c>
      <c r="P422" s="97" t="n">
        <v>200</v>
      </c>
      <c r="Q422" s="100" t="n">
        <f aca="false">K422-P422</f>
        <v>-20.5</v>
      </c>
      <c r="R422" s="98" t="n">
        <f aca="false">IFERROR(IF(O422="Nov",(K422/P422-1)),0)</f>
        <v>-0.1025</v>
      </c>
      <c r="S422" s="100" t="str">
        <f aca="false">IF(N422&gt;0,IF(O422="","-",IF(R422&lt;0%,"DEGROWTH","GROWTH")))</f>
        <v>DEGROWTH</v>
      </c>
      <c r="T422" s="101" t="n">
        <v>280</v>
      </c>
      <c r="U422" s="101" t="str">
        <f aca="false">IF(F422&lt;=$V$2,"Dec","")</f>
        <v>Dec</v>
      </c>
      <c r="V422" s="97" t="n">
        <v>280</v>
      </c>
      <c r="W422" s="104" t="n">
        <f aca="false">K422-V422</f>
        <v>-100.5</v>
      </c>
      <c r="X422" s="103" t="n">
        <f aca="false">IFERROR(IF(U422="Dec",(K422/V422-1)),0)</f>
        <v>-0.358928571428571</v>
      </c>
      <c r="Y422" s="104" t="str">
        <f aca="false">IF(T422&gt;0,IF(U422="","-",IF(X422&lt;0%,"DEGROWTH","GROWTH")))</f>
        <v>DEGROWTH</v>
      </c>
      <c r="Z422" s="24" t="n">
        <v>0</v>
      </c>
      <c r="AA422" s="24" t="n">
        <f aca="false">IF(H422&gt;0,1,0)</f>
        <v>0</v>
      </c>
      <c r="AB422" s="3" t="n">
        <v>1000000114</v>
      </c>
      <c r="AC422" s="3"/>
    </row>
    <row r="423" customFormat="false" ht="14.25" hidden="false" customHeight="true" outlineLevel="0" collapsed="false">
      <c r="A423" s="23" t="s">
        <v>133</v>
      </c>
      <c r="B423" s="65" t="s">
        <v>143</v>
      </c>
      <c r="C423" s="65" t="s">
        <v>4403</v>
      </c>
      <c r="D423" s="65" t="n">
        <v>1000003279</v>
      </c>
      <c r="E423" s="65" t="s">
        <v>4404</v>
      </c>
      <c r="F423" s="67" t="n">
        <v>44951</v>
      </c>
      <c r="G423" s="67" t="str">
        <f aca="false">IF(I423&gt;0,"Targeted Dealer","-")</f>
        <v>-</v>
      </c>
      <c r="H423" s="67"/>
      <c r="I423" s="68" t="n">
        <v>0</v>
      </c>
      <c r="J423" s="68" t="n">
        <f aca="false">I423/$J$1*$E$1</f>
        <v>0</v>
      </c>
      <c r="K423" s="97" t="n">
        <v>0</v>
      </c>
      <c r="L423" s="69" t="n">
        <f aca="false">K423-J423</f>
        <v>0</v>
      </c>
      <c r="M423" s="69" t="str">
        <f aca="false">IFERROR((K423/J423%),"-")</f>
        <v>-</v>
      </c>
      <c r="N423" s="100" t="n">
        <v>0</v>
      </c>
      <c r="O423" s="98" t="str">
        <f aca="false">IF(F423&lt;=$P$2,"Nov","")</f>
        <v>Nov</v>
      </c>
      <c r="P423" s="97" t="n">
        <v>0</v>
      </c>
      <c r="Q423" s="100" t="n">
        <f aca="false">K423-P423</f>
        <v>0</v>
      </c>
      <c r="R423" s="98" t="n">
        <f aca="false">IFERROR(IF(O423="Nov",(K423/P423-1)),0)</f>
        <v>0</v>
      </c>
      <c r="S423" s="105" t="b">
        <f aca="false">IF(N423&gt;0,IF(O423="","-",IF(R423&lt;0%,"DEGROWTH","GROWTH")))</f>
        <v>0</v>
      </c>
      <c r="T423" s="101" t="n">
        <v>0</v>
      </c>
      <c r="U423" s="101" t="str">
        <f aca="false">IF(F423&lt;=$V$2,"Dec","")</f>
        <v>Dec</v>
      </c>
      <c r="V423" s="97" t="n">
        <v>0</v>
      </c>
      <c r="W423" s="104" t="n">
        <f aca="false">K423-V423</f>
        <v>0</v>
      </c>
      <c r="X423" s="103" t="n">
        <f aca="false">IFERROR(IF(U423="Dec",(K423/V423-1)),0)</f>
        <v>0</v>
      </c>
      <c r="Y423" s="106" t="b">
        <f aca="false">IF(T423&gt;0,IF(U423="","-",IF(X423&lt;0%,"DEGROWTH","GROWTH")))</f>
        <v>0</v>
      </c>
      <c r="Z423" s="24" t="n">
        <v>1</v>
      </c>
      <c r="AA423" s="24" t="n">
        <f aca="false">IF(H423&gt;0,1,0)</f>
        <v>0</v>
      </c>
      <c r="AB423" s="3" t="e">
        <f aca="false">#N/A</f>
        <v>#N/A</v>
      </c>
      <c r="AC423" s="3"/>
    </row>
    <row r="424" customFormat="false" ht="14.25" hidden="true" customHeight="true" outlineLevel="0" collapsed="false">
      <c r="A424" s="23" t="s">
        <v>133</v>
      </c>
      <c r="B424" s="65" t="s">
        <v>143</v>
      </c>
      <c r="C424" s="65" t="s">
        <v>4405</v>
      </c>
      <c r="D424" s="65" t="n">
        <v>1000003474</v>
      </c>
      <c r="E424" s="65" t="s">
        <v>4406</v>
      </c>
      <c r="F424" s="67" t="n">
        <v>45021</v>
      </c>
      <c r="G424" s="67" t="str">
        <f aca="false">IF(I424&gt;0,"Targeted Dealer","-")</f>
        <v>Targeted Dealer</v>
      </c>
      <c r="H424" s="67"/>
      <c r="I424" s="68" t="n">
        <v>60</v>
      </c>
      <c r="J424" s="68" t="n">
        <f aca="false">I424/$J$1*$E$1</f>
        <v>1252.25806451613</v>
      </c>
      <c r="K424" s="97" t="n">
        <v>30</v>
      </c>
      <c r="L424" s="69" t="n">
        <f aca="false">K424-J424</f>
        <v>-1222.25806451613</v>
      </c>
      <c r="M424" s="69" t="n">
        <f aca="false">IFERROR((K424/J424%),"-")</f>
        <v>2.39567233384853</v>
      </c>
      <c r="N424" s="100" t="n">
        <v>121.5</v>
      </c>
      <c r="O424" s="98" t="str">
        <f aca="false">IF(F424&lt;=$P$2,"Nov","")</f>
        <v>Nov</v>
      </c>
      <c r="P424" s="97" t="n">
        <v>121.5</v>
      </c>
      <c r="Q424" s="100" t="n">
        <f aca="false">K424-P424</f>
        <v>-91.5</v>
      </c>
      <c r="R424" s="98" t="n">
        <f aca="false">IFERROR(IF(O424="Nov",(K424/P424-1)),0)</f>
        <v>-0.753086419753086</v>
      </c>
      <c r="S424" s="100" t="str">
        <f aca="false">IF(N424&gt;0,IF(O424="","-",IF(R424&lt;0%,"DEGROWTH","GROWTH")))</f>
        <v>DEGROWTH</v>
      </c>
      <c r="T424" s="101" t="n">
        <v>0</v>
      </c>
      <c r="U424" s="101" t="str">
        <f aca="false">IF(F424&lt;=$V$2,"Dec","")</f>
        <v>Dec</v>
      </c>
      <c r="V424" s="97" t="n">
        <v>0</v>
      </c>
      <c r="W424" s="104" t="n">
        <f aca="false">K424-V424</f>
        <v>30</v>
      </c>
      <c r="X424" s="103" t="n">
        <f aca="false">IFERROR(IF(U424="Dec",(K424/V424-1)),0)</f>
        <v>0</v>
      </c>
      <c r="Y424" s="106" t="b">
        <f aca="false">IF(T424&gt;0,IF(U424="","-",IF(X424&lt;0%,"DEGROWTH","GROWTH")))</f>
        <v>0</v>
      </c>
      <c r="Z424" s="24" t="n">
        <v>0</v>
      </c>
      <c r="AA424" s="24" t="n">
        <f aca="false">IF(H424&gt;0,1,0)</f>
        <v>0</v>
      </c>
      <c r="AB424" s="3" t="n">
        <v>1000003474</v>
      </c>
      <c r="AC424" s="3"/>
    </row>
    <row r="425" customFormat="false" ht="14.25" hidden="true" customHeight="true" outlineLevel="0" collapsed="false">
      <c r="A425" s="23" t="s">
        <v>133</v>
      </c>
      <c r="B425" s="65" t="s">
        <v>143</v>
      </c>
      <c r="C425" s="65" t="s">
        <v>4407</v>
      </c>
      <c r="D425" s="65" t="n">
        <v>1000003491</v>
      </c>
      <c r="E425" s="65" t="s">
        <v>4408</v>
      </c>
      <c r="F425" s="67" t="n">
        <v>45042</v>
      </c>
      <c r="G425" s="67" t="str">
        <f aca="false">IF(I425&gt;0,"Targeted Dealer","-")</f>
        <v>-</v>
      </c>
      <c r="H425" s="67"/>
      <c r="I425" s="68" t="n">
        <v>0</v>
      </c>
      <c r="J425" s="68" t="n">
        <f aca="false">I425/$J$1*$E$1</f>
        <v>0</v>
      </c>
      <c r="K425" s="97" t="n">
        <v>0</v>
      </c>
      <c r="L425" s="69" t="n">
        <f aca="false">K425-J425</f>
        <v>0</v>
      </c>
      <c r="M425" s="69" t="str">
        <f aca="false">IFERROR((K425/J425%),"-")</f>
        <v>-</v>
      </c>
      <c r="N425" s="100" t="n">
        <v>0</v>
      </c>
      <c r="O425" s="98" t="str">
        <f aca="false">IF(F425&lt;=$P$2,"Nov","")</f>
        <v>Nov</v>
      </c>
      <c r="P425" s="97" t="n">
        <v>0</v>
      </c>
      <c r="Q425" s="100" t="n">
        <f aca="false">K425-P425</f>
        <v>0</v>
      </c>
      <c r="R425" s="98" t="n">
        <f aca="false">IFERROR(IF(O425="Nov",(K425/P425-1)),0)</f>
        <v>0</v>
      </c>
      <c r="S425" s="105" t="b">
        <f aca="false">IF(N425&gt;0,IF(O425="","-",IF(R425&lt;0%,"DEGROWTH","GROWTH")))</f>
        <v>0</v>
      </c>
      <c r="T425" s="101" t="n">
        <v>40</v>
      </c>
      <c r="U425" s="101" t="str">
        <f aca="false">IF(F425&lt;=$V$2,"Dec","")</f>
        <v>Dec</v>
      </c>
      <c r="V425" s="97" t="n">
        <v>40</v>
      </c>
      <c r="W425" s="104" t="n">
        <f aca="false">K425-V425</f>
        <v>-40</v>
      </c>
      <c r="X425" s="103" t="n">
        <f aca="false">IFERROR(IF(U425="Dec",(K425/V425-1)),0)</f>
        <v>-1</v>
      </c>
      <c r="Y425" s="104" t="str">
        <f aca="false">IF(T425&gt;0,IF(U425="","-",IF(X425&lt;0%,"DEGROWTH","GROWTH")))</f>
        <v>DEGROWTH</v>
      </c>
      <c r="Z425" s="24" t="n">
        <v>1</v>
      </c>
      <c r="AA425" s="24" t="n">
        <f aca="false">IF(H425&gt;0,1,0)</f>
        <v>0</v>
      </c>
      <c r="AB425" s="3" t="n">
        <v>1000003491</v>
      </c>
      <c r="AC425" s="3"/>
    </row>
    <row r="426" customFormat="false" ht="14.25" hidden="true" customHeight="true" outlineLevel="0" collapsed="false">
      <c r="A426" s="23" t="s">
        <v>133</v>
      </c>
      <c r="B426" s="65" t="s">
        <v>143</v>
      </c>
      <c r="C426" s="65" t="s">
        <v>1210</v>
      </c>
      <c r="D426" s="65" t="n">
        <v>1000003611</v>
      </c>
      <c r="E426" s="65" t="s">
        <v>1211</v>
      </c>
      <c r="F426" s="67" t="n">
        <v>45103</v>
      </c>
      <c r="G426" s="67" t="str">
        <f aca="false">IF(I426&gt;0,"Targeted Dealer","-")</f>
        <v>Targeted Dealer</v>
      </c>
      <c r="H426" s="67" t="s">
        <v>627</v>
      </c>
      <c r="I426" s="68" t="n">
        <v>45</v>
      </c>
      <c r="J426" s="68" t="n">
        <f aca="false">I426/$J$1*$E$1</f>
        <v>939.193548387097</v>
      </c>
      <c r="K426" s="97" t="n">
        <v>45</v>
      </c>
      <c r="L426" s="69" t="n">
        <f aca="false">K426-J426</f>
        <v>-894.193548387097</v>
      </c>
      <c r="M426" s="69" t="n">
        <f aca="false">IFERROR((K426/J426%),"-")</f>
        <v>4.79134466769706</v>
      </c>
      <c r="N426" s="100" t="n">
        <v>0</v>
      </c>
      <c r="O426" s="98" t="str">
        <f aca="false">IF(F426&lt;=$P$2,"Nov","")</f>
        <v>Nov</v>
      </c>
      <c r="P426" s="97" t="n">
        <v>0</v>
      </c>
      <c r="Q426" s="100" t="n">
        <f aca="false">K426-P426</f>
        <v>45</v>
      </c>
      <c r="R426" s="98" t="n">
        <f aca="false">IFERROR(IF(O426="Nov",(K426/P426-1)),0)</f>
        <v>0</v>
      </c>
      <c r="S426" s="105" t="b">
        <f aca="false">IF(N426&gt;0,IF(O426="","-",IF(R426&lt;0%,"DEGROWTH","GROWTH")))</f>
        <v>0</v>
      </c>
      <c r="T426" s="101" t="n">
        <v>87.5</v>
      </c>
      <c r="U426" s="101" t="str">
        <f aca="false">IF(F426&lt;=$V$2,"Dec","")</f>
        <v>Dec</v>
      </c>
      <c r="V426" s="97" t="n">
        <v>87.5</v>
      </c>
      <c r="W426" s="104" t="n">
        <f aca="false">K426-V426</f>
        <v>-42.5</v>
      </c>
      <c r="X426" s="103" t="n">
        <f aca="false">IFERROR(IF(U426="Dec",(K426/V426-1)),0)</f>
        <v>-0.485714285714286</v>
      </c>
      <c r="Y426" s="104" t="str">
        <f aca="false">IF(T426&gt;0,IF(U426="","-",IF(X426&lt;0%,"DEGROWTH","GROWTH")))</f>
        <v>DEGROWTH</v>
      </c>
      <c r="Z426" s="24" t="n">
        <v>0</v>
      </c>
      <c r="AA426" s="24" t="n">
        <f aca="false">IF(H426&gt;0,1,0)</f>
        <v>1</v>
      </c>
      <c r="AB426" s="3" t="n">
        <v>1000003611</v>
      </c>
      <c r="AC426" s="3"/>
    </row>
    <row r="427" customFormat="false" ht="14.25" hidden="true" customHeight="true" outlineLevel="0" collapsed="false">
      <c r="A427" s="23" t="s">
        <v>133</v>
      </c>
      <c r="B427" s="65" t="s">
        <v>143</v>
      </c>
      <c r="C427" s="65" t="s">
        <v>4409</v>
      </c>
      <c r="D427" s="65" t="n">
        <v>1000003701</v>
      </c>
      <c r="E427" s="65" t="s">
        <v>4410</v>
      </c>
      <c r="F427" s="67" t="n">
        <v>45167</v>
      </c>
      <c r="G427" s="67" t="str">
        <f aca="false">IF(I427&gt;0,"Targeted Dealer","-")</f>
        <v>-</v>
      </c>
      <c r="H427" s="67"/>
      <c r="I427" s="68" t="n">
        <v>0</v>
      </c>
      <c r="J427" s="68" t="n">
        <f aca="false">I427/$J$1*$E$1</f>
        <v>0</v>
      </c>
      <c r="K427" s="97" t="n">
        <v>0</v>
      </c>
      <c r="L427" s="69" t="n">
        <f aca="false">K427-J427</f>
        <v>0</v>
      </c>
      <c r="M427" s="69" t="str">
        <f aca="false">IFERROR((K427/J427%),"-")</f>
        <v>-</v>
      </c>
      <c r="N427" s="100" t="n">
        <v>0</v>
      </c>
      <c r="O427" s="98" t="str">
        <f aca="false">IF(F427&lt;=$P$2,"Nov","")</f>
        <v>Nov</v>
      </c>
      <c r="P427" s="97" t="n">
        <v>0</v>
      </c>
      <c r="Q427" s="100" t="n">
        <f aca="false">K427-P427</f>
        <v>0</v>
      </c>
      <c r="R427" s="98" t="n">
        <f aca="false">IFERROR(IF(O427="Nov",(K427/P427-1)),0)</f>
        <v>0</v>
      </c>
      <c r="S427" s="105" t="b">
        <f aca="false">IF(N427&gt;0,IF(O427="","-",IF(R427&lt;0%,"DEGROWTH","GROWTH")))</f>
        <v>0</v>
      </c>
      <c r="T427" s="101" t="n">
        <v>60</v>
      </c>
      <c r="U427" s="101" t="str">
        <f aca="false">IF(F427&lt;=$V$2,"Dec","")</f>
        <v>Dec</v>
      </c>
      <c r="V427" s="97" t="n">
        <v>60</v>
      </c>
      <c r="W427" s="104" t="n">
        <f aca="false">K427-V427</f>
        <v>-60</v>
      </c>
      <c r="X427" s="103" t="n">
        <f aca="false">IFERROR(IF(U427="Dec",(K427/V427-1)),0)</f>
        <v>-1</v>
      </c>
      <c r="Y427" s="104" t="str">
        <f aca="false">IF(T427&gt;0,IF(U427="","-",IF(X427&lt;0%,"DEGROWTH","GROWTH")))</f>
        <v>DEGROWTH</v>
      </c>
      <c r="Z427" s="24" t="n">
        <v>1</v>
      </c>
      <c r="AA427" s="24" t="n">
        <f aca="false">IF(H427&gt;0,1,0)</f>
        <v>0</v>
      </c>
      <c r="AB427" s="3" t="n">
        <v>1000003701</v>
      </c>
      <c r="AC427" s="3"/>
    </row>
    <row r="428" customFormat="false" ht="14.25" hidden="true" customHeight="true" outlineLevel="0" collapsed="false">
      <c r="A428" s="24" t="s">
        <v>133</v>
      </c>
      <c r="B428" s="128" t="s">
        <v>143</v>
      </c>
      <c r="C428" s="128" t="s">
        <v>1212</v>
      </c>
      <c r="D428" s="128" t="n">
        <v>1000003876</v>
      </c>
      <c r="E428" s="128" t="s">
        <v>1213</v>
      </c>
      <c r="F428" s="67" t="n">
        <v>45351</v>
      </c>
      <c r="G428" s="67" t="str">
        <f aca="false">IF(I428&gt;0,"Targeted Dealer","-")</f>
        <v>Targeted Dealer</v>
      </c>
      <c r="H428" s="67"/>
      <c r="I428" s="68" t="n">
        <v>90</v>
      </c>
      <c r="J428" s="68" t="n">
        <f aca="false">I428/$J$1*$E$1</f>
        <v>1878.38709677419</v>
      </c>
      <c r="K428" s="97" t="n">
        <v>120</v>
      </c>
      <c r="L428" s="69" t="n">
        <f aca="false">K428-J428</f>
        <v>-1758.38709677419</v>
      </c>
      <c r="M428" s="69" t="n">
        <f aca="false">IFERROR((K428/J428%),"-")</f>
        <v>6.38845955692942</v>
      </c>
      <c r="N428" s="100" t="n">
        <v>150</v>
      </c>
      <c r="O428" s="98" t="str">
        <f aca="false">IF(F428&lt;=$P$2,"Nov","")</f>
        <v>Nov</v>
      </c>
      <c r="P428" s="97" t="n">
        <v>150</v>
      </c>
      <c r="Q428" s="100" t="n">
        <f aca="false">K428-P428</f>
        <v>-30</v>
      </c>
      <c r="R428" s="98" t="n">
        <f aca="false">IFERROR(IF(O428="Nov",(K428/P428-1)),0)</f>
        <v>-0.2</v>
      </c>
      <c r="S428" s="100" t="str">
        <f aca="false">IF(N428&gt;0,IF(O428="","-",IF(R428&lt;0%,"DEGROWTH","GROWTH")))</f>
        <v>DEGROWTH</v>
      </c>
      <c r="T428" s="101" t="n">
        <v>0</v>
      </c>
      <c r="U428" s="101" t="str">
        <f aca="false">IF(F428&lt;=$V$2,"Dec","")</f>
        <v>Dec</v>
      </c>
      <c r="V428" s="97" t="n">
        <v>0</v>
      </c>
      <c r="W428" s="104" t="n">
        <f aca="false">K428-V428</f>
        <v>120</v>
      </c>
      <c r="X428" s="103" t="n">
        <f aca="false">IFERROR(IF(U428="Dec",(K428/V428-1)),0)</f>
        <v>0</v>
      </c>
      <c r="Y428" s="106" t="b">
        <f aca="false">IF(T428&gt;0,IF(U428="","-",IF(X428&lt;0%,"DEGROWTH","GROWTH")))</f>
        <v>0</v>
      </c>
      <c r="Z428" s="24" t="n">
        <v>0</v>
      </c>
      <c r="AA428" s="24" t="n">
        <f aca="false">IF(H428&gt;0,1,0)</f>
        <v>0</v>
      </c>
      <c r="AB428" s="3" t="n">
        <v>1000003876</v>
      </c>
      <c r="AC428" s="3"/>
    </row>
    <row r="429" customFormat="false" ht="14.25" hidden="true" customHeight="true" outlineLevel="0" collapsed="false">
      <c r="A429" s="24" t="s">
        <v>133</v>
      </c>
      <c r="B429" s="128" t="s">
        <v>143</v>
      </c>
      <c r="C429" s="128" t="s">
        <v>3990</v>
      </c>
      <c r="D429" s="128" t="n">
        <v>1000003888</v>
      </c>
      <c r="E429" s="128" t="s">
        <v>3991</v>
      </c>
      <c r="F429" s="67" t="n">
        <v>45365</v>
      </c>
      <c r="G429" s="67" t="str">
        <f aca="false">IF(I429&gt;0,"Targeted Dealer","-")</f>
        <v>Targeted Dealer</v>
      </c>
      <c r="H429" s="67" t="s">
        <v>627</v>
      </c>
      <c r="I429" s="68" t="n">
        <v>130</v>
      </c>
      <c r="J429" s="68" t="n">
        <f aca="false">I429/$J$1*$E$1</f>
        <v>2713.22580645161</v>
      </c>
      <c r="K429" s="97" t="n">
        <v>380</v>
      </c>
      <c r="L429" s="69" t="n">
        <f aca="false">K429-J429</f>
        <v>-2333.22580645161</v>
      </c>
      <c r="M429" s="69" t="n">
        <f aca="false">IFERROR((K429/J429%),"-")</f>
        <v>14.005469028653</v>
      </c>
      <c r="N429" s="100" t="n">
        <v>276.5</v>
      </c>
      <c r="O429" s="98" t="str">
        <f aca="false">IF(F429&lt;=$P$2,"Nov","")</f>
        <v>Nov</v>
      </c>
      <c r="P429" s="97" t="n">
        <v>276.5</v>
      </c>
      <c r="Q429" s="100" t="n">
        <f aca="false">K429-P429</f>
        <v>103.5</v>
      </c>
      <c r="R429" s="98" t="n">
        <f aca="false">IFERROR(IF(O429="Nov",(K429/P429-1)),0)</f>
        <v>0.374321880650995</v>
      </c>
      <c r="S429" s="100" t="str">
        <f aca="false">IF(N429&gt;0,IF(O429="","-",IF(R429&lt;0%,"DEGROWTH","GROWTH")))</f>
        <v>GROWTH</v>
      </c>
      <c r="T429" s="101" t="n">
        <v>0</v>
      </c>
      <c r="U429" s="101" t="str">
        <f aca="false">IF(F429&lt;=$V$2,"Dec","")</f>
        <v>Dec</v>
      </c>
      <c r="V429" s="97" t="n">
        <v>0</v>
      </c>
      <c r="W429" s="104" t="n">
        <f aca="false">K429-V429</f>
        <v>380</v>
      </c>
      <c r="X429" s="103" t="n">
        <f aca="false">IFERROR(IF(U429="Dec",(K429/V429-1)),0)</f>
        <v>0</v>
      </c>
      <c r="Y429" s="106" t="b">
        <f aca="false">IF(T429&gt;0,IF(U429="","-",IF(X429&lt;0%,"DEGROWTH","GROWTH")))</f>
        <v>0</v>
      </c>
      <c r="Z429" s="24" t="n">
        <v>0</v>
      </c>
      <c r="AA429" s="24" t="n">
        <f aca="false">IF(H429&gt;0,1,0)</f>
        <v>1</v>
      </c>
      <c r="AB429" s="3" t="n">
        <v>1000003888</v>
      </c>
      <c r="AC429" s="3"/>
    </row>
    <row r="430" customFormat="false" ht="14.25" hidden="true" customHeight="true" outlineLevel="0" collapsed="false">
      <c r="A430" s="24" t="s">
        <v>133</v>
      </c>
      <c r="B430" s="128" t="s">
        <v>143</v>
      </c>
      <c r="C430" s="128" t="s">
        <v>4411</v>
      </c>
      <c r="D430" s="128" t="n">
        <v>1000003986</v>
      </c>
      <c r="E430" s="128" t="s">
        <v>4412</v>
      </c>
      <c r="F430" s="67" t="n">
        <v>45441</v>
      </c>
      <c r="G430" s="67" t="str">
        <f aca="false">IF(I430&gt;0,"Targeted Dealer","-")</f>
        <v>-</v>
      </c>
      <c r="H430" s="67"/>
      <c r="I430" s="68" t="n">
        <v>0</v>
      </c>
      <c r="J430" s="68" t="n">
        <f aca="false">I430/$J$1*$E$1</f>
        <v>0</v>
      </c>
      <c r="K430" s="97" t="n">
        <v>0</v>
      </c>
      <c r="L430" s="69" t="n">
        <f aca="false">K430-J430</f>
        <v>0</v>
      </c>
      <c r="M430" s="69" t="str">
        <f aca="false">IFERROR((K430/J430%),"-")</f>
        <v>-</v>
      </c>
      <c r="N430" s="100" t="n">
        <v>0</v>
      </c>
      <c r="O430" s="98" t="str">
        <f aca="false">IF(F430&lt;=$P$2,"Nov","")</f>
        <v>Nov</v>
      </c>
      <c r="P430" s="97" t="n">
        <v>0</v>
      </c>
      <c r="Q430" s="100" t="n">
        <f aca="false">K430-P430</f>
        <v>0</v>
      </c>
      <c r="R430" s="98" t="n">
        <f aca="false">IFERROR(IF(O430="Nov",(K430/P430-1)),0)</f>
        <v>0</v>
      </c>
      <c r="S430" s="105" t="b">
        <f aca="false">IF(N430&gt;0,IF(O430="","-",IF(R430&lt;0%,"DEGROWTH","GROWTH")))</f>
        <v>0</v>
      </c>
      <c r="T430" s="101" t="n">
        <v>0</v>
      </c>
      <c r="U430" s="101" t="str">
        <f aca="false">IF(F430&lt;=$V$2,"Dec","")</f>
        <v>Dec</v>
      </c>
      <c r="V430" s="97" t="n">
        <v>0</v>
      </c>
      <c r="W430" s="104" t="n">
        <f aca="false">K430-V430</f>
        <v>0</v>
      </c>
      <c r="X430" s="103" t="n">
        <f aca="false">IFERROR(IF(U430="Dec",(K430/V430-1)),0)</f>
        <v>0</v>
      </c>
      <c r="Y430" s="106" t="b">
        <f aca="false">IF(T430&gt;0,IF(U430="","-",IF(X430&lt;0%,"DEGROWTH","GROWTH")))</f>
        <v>0</v>
      </c>
      <c r="Z430" s="24" t="n">
        <v>1</v>
      </c>
      <c r="AA430" s="24" t="n">
        <f aca="false">IF(H430&gt;0,1,0)</f>
        <v>0</v>
      </c>
      <c r="AB430" s="3" t="n">
        <v>1000003986</v>
      </c>
      <c r="AC430" s="3"/>
    </row>
    <row r="431" customFormat="false" ht="14.25" hidden="true" customHeight="true" outlineLevel="0" collapsed="false">
      <c r="A431" s="24" t="s">
        <v>133</v>
      </c>
      <c r="B431" s="128" t="s">
        <v>143</v>
      </c>
      <c r="C431" s="128" t="s">
        <v>1214</v>
      </c>
      <c r="D431" s="128" t="n">
        <v>1000004016</v>
      </c>
      <c r="E431" s="128" t="s">
        <v>1215</v>
      </c>
      <c r="F431" s="67" t="n">
        <v>45468</v>
      </c>
      <c r="G431" s="67" t="str">
        <f aca="false">IF(I431&gt;0,"Targeted Dealer","-")</f>
        <v>Targeted Dealer</v>
      </c>
      <c r="H431" s="67" t="s">
        <v>627</v>
      </c>
      <c r="I431" s="68" t="n">
        <v>120</v>
      </c>
      <c r="J431" s="68" t="n">
        <f aca="false">I431/$J$1*$E$1</f>
        <v>2504.51612903226</v>
      </c>
      <c r="K431" s="97" t="n">
        <v>45</v>
      </c>
      <c r="L431" s="69" t="n">
        <f aca="false">K431-J431</f>
        <v>-2459.51612903226</v>
      </c>
      <c r="M431" s="69" t="n">
        <f aca="false">IFERROR((K431/J431%),"-")</f>
        <v>1.7967542503864</v>
      </c>
      <c r="N431" s="100" t="n">
        <v>116</v>
      </c>
      <c r="O431" s="98" t="str">
        <f aca="false">IF(F431&lt;=$P$2,"Nov","")</f>
        <v>Nov</v>
      </c>
      <c r="P431" s="97" t="n">
        <v>116</v>
      </c>
      <c r="Q431" s="100" t="n">
        <f aca="false">K431-P431</f>
        <v>-71</v>
      </c>
      <c r="R431" s="98" t="n">
        <f aca="false">IFERROR(IF(O431="Nov",(K431/P431-1)),0)</f>
        <v>-0.612068965517241</v>
      </c>
      <c r="S431" s="100" t="str">
        <f aca="false">IF(N431&gt;0,IF(O431="","-",IF(R431&lt;0%,"DEGROWTH","GROWTH")))</f>
        <v>DEGROWTH</v>
      </c>
      <c r="T431" s="101" t="n">
        <v>0</v>
      </c>
      <c r="U431" s="101" t="str">
        <f aca="false">IF(F431&lt;=$V$2,"Dec","")</f>
        <v>Dec</v>
      </c>
      <c r="V431" s="97" t="n">
        <v>0</v>
      </c>
      <c r="W431" s="104" t="n">
        <f aca="false">K431-V431</f>
        <v>45</v>
      </c>
      <c r="X431" s="103" t="n">
        <f aca="false">IFERROR(IF(U431="Dec",(K431/V431-1)),0)</f>
        <v>0</v>
      </c>
      <c r="Y431" s="106" t="b">
        <f aca="false">IF(T431&gt;0,IF(U431="","-",IF(X431&lt;0%,"DEGROWTH","GROWTH")))</f>
        <v>0</v>
      </c>
      <c r="Z431" s="24" t="n">
        <v>0</v>
      </c>
      <c r="AA431" s="24" t="n">
        <f aca="false">IF(H431&gt;0,1,0)</f>
        <v>1</v>
      </c>
      <c r="AB431" s="3" t="n">
        <v>1000004016</v>
      </c>
      <c r="AC431" s="3"/>
    </row>
    <row r="432" customFormat="false" ht="14.25" hidden="true" customHeight="true" outlineLevel="0" collapsed="false">
      <c r="A432" s="23" t="s">
        <v>133</v>
      </c>
      <c r="B432" s="65" t="s">
        <v>47</v>
      </c>
      <c r="C432" s="65" t="s">
        <v>3992</v>
      </c>
      <c r="D432" s="65" t="n">
        <v>1000000758</v>
      </c>
      <c r="E432" s="66" t="s">
        <v>3993</v>
      </c>
      <c r="F432" s="67" t="n">
        <v>38384</v>
      </c>
      <c r="G432" s="67" t="str">
        <f aca="false">IF(I432&gt;0,"Targeted Dealer","-")</f>
        <v>Targeted Dealer</v>
      </c>
      <c r="H432" s="67"/>
      <c r="I432" s="68" t="n">
        <v>20</v>
      </c>
      <c r="J432" s="68" t="n">
        <f aca="false">I432/$J$1*$E$1</f>
        <v>417.41935483871</v>
      </c>
      <c r="K432" s="97" t="n">
        <v>0</v>
      </c>
      <c r="L432" s="69" t="n">
        <f aca="false">K432-J432</f>
        <v>-417.41935483871</v>
      </c>
      <c r="M432" s="69" t="n">
        <f aca="false">IFERROR((K432/J432%),"-")</f>
        <v>0</v>
      </c>
      <c r="N432" s="100" t="n">
        <v>10</v>
      </c>
      <c r="O432" s="98" t="str">
        <f aca="false">IF(F432&lt;=$P$2,"Nov","")</f>
        <v>Nov</v>
      </c>
      <c r="P432" s="97" t="n">
        <v>10</v>
      </c>
      <c r="Q432" s="100" t="n">
        <f aca="false">K432-P432</f>
        <v>-10</v>
      </c>
      <c r="R432" s="98" t="n">
        <f aca="false">IFERROR(IF(O432="Nov",(K432/P432-1)),0)</f>
        <v>-1</v>
      </c>
      <c r="S432" s="100" t="str">
        <f aca="false">IF(N432&gt;0,IF(O432="","-",IF(R432&lt;0%,"DEGROWTH","GROWTH")))</f>
        <v>DEGROWTH</v>
      </c>
      <c r="T432" s="101" t="n">
        <v>40</v>
      </c>
      <c r="U432" s="101" t="str">
        <f aca="false">IF(F432&lt;=$V$2,"Dec","")</f>
        <v>Dec</v>
      </c>
      <c r="V432" s="97" t="n">
        <v>40</v>
      </c>
      <c r="W432" s="104" t="n">
        <f aca="false">K432-V432</f>
        <v>-40</v>
      </c>
      <c r="X432" s="103" t="n">
        <f aca="false">IFERROR(IF(U432="Dec",(K432/V432-1)),0)</f>
        <v>-1</v>
      </c>
      <c r="Y432" s="104" t="str">
        <f aca="false">IF(T432&gt;0,IF(U432="","-",IF(X432&lt;0%,"DEGROWTH","GROWTH")))</f>
        <v>DEGROWTH</v>
      </c>
      <c r="Z432" s="24" t="n">
        <v>1</v>
      </c>
      <c r="AA432" s="24" t="n">
        <f aca="false">IF(H432&gt;0,1,0)</f>
        <v>0</v>
      </c>
      <c r="AB432" s="3" t="n">
        <v>1000000758</v>
      </c>
      <c r="AC432" s="3"/>
    </row>
    <row r="433" customFormat="false" ht="14.25" hidden="true" customHeight="true" outlineLevel="0" collapsed="false">
      <c r="A433" s="23" t="s">
        <v>133</v>
      </c>
      <c r="B433" s="65" t="s">
        <v>47</v>
      </c>
      <c r="C433" s="65" t="s">
        <v>1216</v>
      </c>
      <c r="D433" s="65" t="n">
        <v>1000000751</v>
      </c>
      <c r="E433" s="66" t="s">
        <v>1217</v>
      </c>
      <c r="F433" s="67" t="n">
        <v>38387</v>
      </c>
      <c r="G433" s="67" t="str">
        <f aca="false">IF(I433&gt;0,"Targeted Dealer","-")</f>
        <v>Targeted Dealer</v>
      </c>
      <c r="H433" s="67"/>
      <c r="I433" s="68" t="n">
        <v>50</v>
      </c>
      <c r="J433" s="68" t="n">
        <f aca="false">I433/$J$1*$E$1</f>
        <v>1043.54838709677</v>
      </c>
      <c r="K433" s="97" t="n">
        <v>1.5</v>
      </c>
      <c r="L433" s="69" t="n">
        <f aca="false">K433-J433</f>
        <v>-1042.04838709677</v>
      </c>
      <c r="M433" s="69" t="n">
        <f aca="false">IFERROR((K433/J433%),"-")</f>
        <v>0.143740340030912</v>
      </c>
      <c r="N433" s="100" t="n">
        <v>40</v>
      </c>
      <c r="O433" s="98" t="str">
        <f aca="false">IF(F433&lt;=$P$2,"Nov","")</f>
        <v>Nov</v>
      </c>
      <c r="P433" s="97" t="n">
        <v>40</v>
      </c>
      <c r="Q433" s="100" t="n">
        <f aca="false">K433-P433</f>
        <v>-38.5</v>
      </c>
      <c r="R433" s="98" t="n">
        <f aca="false">IFERROR(IF(O433="Nov",(K433/P433-1)),0)</f>
        <v>-0.9625</v>
      </c>
      <c r="S433" s="100" t="str">
        <f aca="false">IF(N433&gt;0,IF(O433="","-",IF(R433&lt;0%,"DEGROWTH","GROWTH")))</f>
        <v>DEGROWTH</v>
      </c>
      <c r="T433" s="101" t="n">
        <v>35</v>
      </c>
      <c r="U433" s="101" t="str">
        <f aca="false">IF(F433&lt;=$V$2,"Dec","")</f>
        <v>Dec</v>
      </c>
      <c r="V433" s="97" t="n">
        <v>35</v>
      </c>
      <c r="W433" s="104" t="n">
        <f aca="false">K433-V433</f>
        <v>-33.5</v>
      </c>
      <c r="X433" s="103" t="n">
        <f aca="false">IFERROR(IF(U433="Dec",(K433/V433-1)),0)</f>
        <v>-0.957142857142857</v>
      </c>
      <c r="Y433" s="104" t="str">
        <f aca="false">IF(T433&gt;0,IF(U433="","-",IF(X433&lt;0%,"DEGROWTH","GROWTH")))</f>
        <v>DEGROWTH</v>
      </c>
      <c r="Z433" s="24" t="n">
        <v>0</v>
      </c>
      <c r="AA433" s="24" t="n">
        <f aca="false">IF(H433&gt;0,1,0)</f>
        <v>0</v>
      </c>
      <c r="AB433" s="3" t="n">
        <v>1000000751</v>
      </c>
      <c r="AC433" s="3"/>
    </row>
    <row r="434" customFormat="false" ht="14.25" hidden="true" customHeight="true" outlineLevel="0" collapsed="false">
      <c r="A434" s="23" t="s">
        <v>133</v>
      </c>
      <c r="B434" s="65" t="s">
        <v>47</v>
      </c>
      <c r="C434" s="65" t="s">
        <v>1218</v>
      </c>
      <c r="D434" s="65" t="n">
        <v>1000000752</v>
      </c>
      <c r="E434" s="66" t="s">
        <v>1219</v>
      </c>
      <c r="F434" s="67" t="n">
        <v>38416</v>
      </c>
      <c r="G434" s="67" t="str">
        <f aca="false">IF(I434&gt;0,"Targeted Dealer","-")</f>
        <v>Targeted Dealer</v>
      </c>
      <c r="H434" s="67" t="s">
        <v>627</v>
      </c>
      <c r="I434" s="68" t="n">
        <v>1150</v>
      </c>
      <c r="J434" s="68" t="n">
        <f aca="false">I434/$J$1*$E$1</f>
        <v>24001.6129032258</v>
      </c>
      <c r="K434" s="97" t="n">
        <v>1174.75</v>
      </c>
      <c r="L434" s="69" t="n">
        <f aca="false">K434-J434</f>
        <v>-22826.8629032258</v>
      </c>
      <c r="M434" s="69" t="n">
        <f aca="false">IFERROR((K434/J434%),"-")</f>
        <v>4.89446273771924</v>
      </c>
      <c r="N434" s="100" t="n">
        <v>1002</v>
      </c>
      <c r="O434" s="98" t="str">
        <f aca="false">IF(F434&lt;=$P$2,"Nov","")</f>
        <v>Nov</v>
      </c>
      <c r="P434" s="97" t="n">
        <v>1002</v>
      </c>
      <c r="Q434" s="100" t="n">
        <f aca="false">K434-P434</f>
        <v>172.75</v>
      </c>
      <c r="R434" s="98" t="n">
        <f aca="false">IFERROR(IF(O434="Nov",(K434/P434-1)),0)</f>
        <v>0.172405189620759</v>
      </c>
      <c r="S434" s="100" t="str">
        <f aca="false">IF(N434&gt;0,IF(O434="","-",IF(R434&lt;0%,"DEGROWTH","GROWTH")))</f>
        <v>GROWTH</v>
      </c>
      <c r="T434" s="101" t="n">
        <v>1184.5</v>
      </c>
      <c r="U434" s="101" t="str">
        <f aca="false">IF(F434&lt;=$V$2,"Dec","")</f>
        <v>Dec</v>
      </c>
      <c r="V434" s="97" t="n">
        <v>1184.5</v>
      </c>
      <c r="W434" s="104" t="n">
        <f aca="false">K434-V434</f>
        <v>-9.75</v>
      </c>
      <c r="X434" s="103" t="n">
        <f aca="false">IFERROR(IF(U434="Dec",(K434/V434-1)),0)</f>
        <v>-0.00823132123258763</v>
      </c>
      <c r="Y434" s="104" t="str">
        <f aca="false">IF(T434&gt;0,IF(U434="","-",IF(X434&lt;0%,"DEGROWTH","GROWTH")))</f>
        <v>DEGROWTH</v>
      </c>
      <c r="Z434" s="24" t="n">
        <v>0</v>
      </c>
      <c r="AA434" s="24" t="n">
        <f aca="false">IF(H434&gt;0,1,0)</f>
        <v>1</v>
      </c>
      <c r="AB434" s="3" t="n">
        <v>1000000752</v>
      </c>
      <c r="AC434" s="3"/>
    </row>
    <row r="435" customFormat="false" ht="14.25" hidden="true" customHeight="true" outlineLevel="0" collapsed="false">
      <c r="A435" s="23" t="s">
        <v>133</v>
      </c>
      <c r="B435" s="65" t="s">
        <v>47</v>
      </c>
      <c r="C435" s="65" t="s">
        <v>4413</v>
      </c>
      <c r="D435" s="65" t="n">
        <v>1000000747</v>
      </c>
      <c r="E435" s="66" t="s">
        <v>4414</v>
      </c>
      <c r="F435" s="67" t="n">
        <v>39282</v>
      </c>
      <c r="G435" s="67" t="str">
        <f aca="false">IF(I435&gt;0,"Targeted Dealer","-")</f>
        <v>Targeted Dealer</v>
      </c>
      <c r="H435" s="67"/>
      <c r="I435" s="68" t="n">
        <v>120</v>
      </c>
      <c r="J435" s="68" t="n">
        <f aca="false">I435/$J$1*$E$1</f>
        <v>2504.51612903226</v>
      </c>
      <c r="K435" s="97" t="n">
        <v>0</v>
      </c>
      <c r="L435" s="69" t="n">
        <f aca="false">K435-J435</f>
        <v>-2504.51612903226</v>
      </c>
      <c r="M435" s="69" t="n">
        <f aca="false">IFERROR((K435/J435%),"-")</f>
        <v>0</v>
      </c>
      <c r="N435" s="100" t="n">
        <v>55</v>
      </c>
      <c r="O435" s="98" t="str">
        <f aca="false">IF(F435&lt;=$P$2,"Nov","")</f>
        <v>Nov</v>
      </c>
      <c r="P435" s="97" t="n">
        <v>55</v>
      </c>
      <c r="Q435" s="100" t="n">
        <f aca="false">K435-P435</f>
        <v>-55</v>
      </c>
      <c r="R435" s="98" t="n">
        <f aca="false">IFERROR(IF(O435="Nov",(K435/P435-1)),0)</f>
        <v>-1</v>
      </c>
      <c r="S435" s="100" t="str">
        <f aca="false">IF(N435&gt;0,IF(O435="","-",IF(R435&lt;0%,"DEGROWTH","GROWTH")))</f>
        <v>DEGROWTH</v>
      </c>
      <c r="T435" s="101" t="n">
        <v>0</v>
      </c>
      <c r="U435" s="101" t="str">
        <f aca="false">IF(F435&lt;=$V$2,"Dec","")</f>
        <v>Dec</v>
      </c>
      <c r="V435" s="97" t="n">
        <v>0</v>
      </c>
      <c r="W435" s="104" t="n">
        <f aca="false">K435-V435</f>
        <v>0</v>
      </c>
      <c r="X435" s="103" t="n">
        <f aca="false">IFERROR(IF(U435="Dec",(K435/V435-1)),0)</f>
        <v>0</v>
      </c>
      <c r="Y435" s="106" t="b">
        <f aca="false">IF(T435&gt;0,IF(U435="","-",IF(X435&lt;0%,"DEGROWTH","GROWTH")))</f>
        <v>0</v>
      </c>
      <c r="Z435" s="24" t="n">
        <v>1</v>
      </c>
      <c r="AA435" s="24" t="n">
        <f aca="false">IF(H435&gt;0,1,0)</f>
        <v>0</v>
      </c>
      <c r="AB435" s="3" t="n">
        <v>1000000747</v>
      </c>
      <c r="AC435" s="3"/>
    </row>
    <row r="436" customFormat="false" ht="14.25" hidden="true" customHeight="true" outlineLevel="0" collapsed="false">
      <c r="A436" s="23" t="s">
        <v>133</v>
      </c>
      <c r="B436" s="65" t="s">
        <v>47</v>
      </c>
      <c r="C436" s="65" t="s">
        <v>1220</v>
      </c>
      <c r="D436" s="65" t="n">
        <v>1000000761</v>
      </c>
      <c r="E436" s="66" t="s">
        <v>1221</v>
      </c>
      <c r="F436" s="67" t="n">
        <v>39324</v>
      </c>
      <c r="G436" s="67" t="str">
        <f aca="false">IF(I436&gt;0,"Targeted Dealer","-")</f>
        <v>Targeted Dealer</v>
      </c>
      <c r="H436" s="67"/>
      <c r="I436" s="68" t="n">
        <v>140</v>
      </c>
      <c r="J436" s="68" t="n">
        <f aca="false">I436/$J$1*$E$1</f>
        <v>2921.93548387097</v>
      </c>
      <c r="K436" s="97" t="n">
        <v>200</v>
      </c>
      <c r="L436" s="69" t="n">
        <f aca="false">K436-J436</f>
        <v>-2721.93548387097</v>
      </c>
      <c r="M436" s="69" t="n">
        <f aca="false">IFERROR((K436/J436%),"-")</f>
        <v>6.84477809671009</v>
      </c>
      <c r="N436" s="100" t="n">
        <v>155</v>
      </c>
      <c r="O436" s="98" t="str">
        <f aca="false">IF(F436&lt;=$P$2,"Nov","")</f>
        <v>Nov</v>
      </c>
      <c r="P436" s="97" t="n">
        <v>155</v>
      </c>
      <c r="Q436" s="100" t="n">
        <f aca="false">K436-P436</f>
        <v>45</v>
      </c>
      <c r="R436" s="98" t="n">
        <f aca="false">IFERROR(IF(O436="Nov",(K436/P436-1)),0)</f>
        <v>0.290322580645161</v>
      </c>
      <c r="S436" s="100" t="str">
        <f aca="false">IF(N436&gt;0,IF(O436="","-",IF(R436&lt;0%,"DEGROWTH","GROWTH")))</f>
        <v>GROWTH</v>
      </c>
      <c r="T436" s="101" t="n">
        <v>135</v>
      </c>
      <c r="U436" s="101" t="str">
        <f aca="false">IF(F436&lt;=$V$2,"Dec","")</f>
        <v>Dec</v>
      </c>
      <c r="V436" s="97" t="n">
        <v>135</v>
      </c>
      <c r="W436" s="104" t="n">
        <f aca="false">K436-V436</f>
        <v>65</v>
      </c>
      <c r="X436" s="103" t="n">
        <f aca="false">IFERROR(IF(U436="Dec",(K436/V436-1)),0)</f>
        <v>0.481481481481481</v>
      </c>
      <c r="Y436" s="104" t="str">
        <f aca="false">IF(T436&gt;0,IF(U436="","-",IF(X436&lt;0%,"DEGROWTH","GROWTH")))</f>
        <v>GROWTH</v>
      </c>
      <c r="Z436" s="24" t="n">
        <v>0</v>
      </c>
      <c r="AA436" s="24" t="n">
        <f aca="false">IF(H436&gt;0,1,0)</f>
        <v>0</v>
      </c>
      <c r="AB436" s="3" t="n">
        <v>1000000761</v>
      </c>
      <c r="AC436" s="3"/>
    </row>
    <row r="437" customFormat="false" ht="14.25" hidden="true" customHeight="true" outlineLevel="0" collapsed="false">
      <c r="A437" s="23" t="s">
        <v>133</v>
      </c>
      <c r="B437" s="65" t="s">
        <v>47</v>
      </c>
      <c r="C437" s="65" t="s">
        <v>1222</v>
      </c>
      <c r="D437" s="65" t="n">
        <v>1000000753</v>
      </c>
      <c r="E437" s="66" t="s">
        <v>1075</v>
      </c>
      <c r="F437" s="67" t="n">
        <v>40807</v>
      </c>
      <c r="G437" s="67" t="str">
        <f aca="false">IF(I437&gt;0,"Targeted Dealer","-")</f>
        <v>Targeted Dealer</v>
      </c>
      <c r="H437" s="67"/>
      <c r="I437" s="68" t="n">
        <v>30</v>
      </c>
      <c r="J437" s="68" t="n">
        <f aca="false">I437/$J$1*$E$1</f>
        <v>626.129032258065</v>
      </c>
      <c r="K437" s="97" t="n">
        <v>30</v>
      </c>
      <c r="L437" s="69" t="n">
        <f aca="false">K437-J437</f>
        <v>-596.129032258065</v>
      </c>
      <c r="M437" s="69" t="n">
        <f aca="false">IFERROR((K437/J437%),"-")</f>
        <v>4.79134466769706</v>
      </c>
      <c r="N437" s="100" t="n">
        <v>20</v>
      </c>
      <c r="O437" s="98" t="str">
        <f aca="false">IF(F437&lt;=$P$2,"Nov","")</f>
        <v>Nov</v>
      </c>
      <c r="P437" s="97" t="n">
        <v>20</v>
      </c>
      <c r="Q437" s="100" t="n">
        <f aca="false">K437-P437</f>
        <v>10</v>
      </c>
      <c r="R437" s="98" t="n">
        <f aca="false">IFERROR(IF(O437="Nov",(K437/P437-1)),0)</f>
        <v>0.5</v>
      </c>
      <c r="S437" s="100" t="str">
        <f aca="false">IF(N437&gt;0,IF(O437="","-",IF(R437&lt;0%,"DEGROWTH","GROWTH")))</f>
        <v>GROWTH</v>
      </c>
      <c r="T437" s="101" t="n">
        <v>19</v>
      </c>
      <c r="U437" s="101" t="str">
        <f aca="false">IF(F437&lt;=$V$2,"Dec","")</f>
        <v>Dec</v>
      </c>
      <c r="V437" s="97" t="n">
        <v>19</v>
      </c>
      <c r="W437" s="104" t="n">
        <f aca="false">K437-V437</f>
        <v>11</v>
      </c>
      <c r="X437" s="103" t="n">
        <f aca="false">IFERROR(IF(U437="Dec",(K437/V437-1)),0)</f>
        <v>0.578947368421053</v>
      </c>
      <c r="Y437" s="104" t="str">
        <f aca="false">IF(T437&gt;0,IF(U437="","-",IF(X437&lt;0%,"DEGROWTH","GROWTH")))</f>
        <v>GROWTH</v>
      </c>
      <c r="Z437" s="24" t="n">
        <v>0</v>
      </c>
      <c r="AA437" s="24" t="n">
        <f aca="false">IF(H437&gt;0,1,0)</f>
        <v>0</v>
      </c>
      <c r="AB437" s="3" t="n">
        <v>1000000753</v>
      </c>
      <c r="AC437" s="3"/>
    </row>
    <row r="438" customFormat="false" ht="14.25" hidden="true" customHeight="true" outlineLevel="0" collapsed="false">
      <c r="A438" s="23" t="s">
        <v>133</v>
      </c>
      <c r="B438" s="65" t="s">
        <v>47</v>
      </c>
      <c r="C438" s="65" t="s">
        <v>4179</v>
      </c>
      <c r="D438" s="65" t="n">
        <v>1000000750</v>
      </c>
      <c r="E438" s="66" t="s">
        <v>4180</v>
      </c>
      <c r="F438" s="67" t="n">
        <v>40984</v>
      </c>
      <c r="G438" s="67" t="str">
        <f aca="false">IF(I438&gt;0,"Targeted Dealer","-")</f>
        <v>Targeted Dealer</v>
      </c>
      <c r="H438" s="67"/>
      <c r="I438" s="68" t="n">
        <v>20</v>
      </c>
      <c r="J438" s="68" t="n">
        <f aca="false">I438/$J$1*$E$1</f>
        <v>417.41935483871</v>
      </c>
      <c r="K438" s="97" t="n">
        <v>10</v>
      </c>
      <c r="L438" s="69" t="n">
        <f aca="false">K438-J438</f>
        <v>-407.41935483871</v>
      </c>
      <c r="M438" s="69" t="n">
        <f aca="false">IFERROR((K438/J438%),"-")</f>
        <v>2.39567233384853</v>
      </c>
      <c r="N438" s="100" t="n">
        <v>0</v>
      </c>
      <c r="O438" s="98" t="str">
        <f aca="false">IF(F438&lt;=$P$2,"Nov","")</f>
        <v>Nov</v>
      </c>
      <c r="P438" s="97" t="n">
        <v>0</v>
      </c>
      <c r="Q438" s="100" t="n">
        <f aca="false">K438-P438</f>
        <v>10</v>
      </c>
      <c r="R438" s="98" t="n">
        <f aca="false">IFERROR(IF(O438="Nov",(K438/P438-1)),0)</f>
        <v>0</v>
      </c>
      <c r="S438" s="105" t="b">
        <f aca="false">IF(N438&gt;0,IF(O438="","-",IF(R438&lt;0%,"DEGROWTH","GROWTH")))</f>
        <v>0</v>
      </c>
      <c r="T438" s="101" t="n">
        <v>0</v>
      </c>
      <c r="U438" s="101" t="str">
        <f aca="false">IF(F438&lt;=$V$2,"Dec","")</f>
        <v>Dec</v>
      </c>
      <c r="V438" s="97" t="n">
        <v>0</v>
      </c>
      <c r="W438" s="104" t="n">
        <f aca="false">K438-V438</f>
        <v>10</v>
      </c>
      <c r="X438" s="103" t="n">
        <f aca="false">IFERROR(IF(U438="Dec",(K438/V438-1)),0)</f>
        <v>0</v>
      </c>
      <c r="Y438" s="106" t="b">
        <f aca="false">IF(T438&gt;0,IF(U438="","-",IF(X438&lt;0%,"DEGROWTH","GROWTH")))</f>
        <v>0</v>
      </c>
      <c r="Z438" s="24" t="n">
        <v>0</v>
      </c>
      <c r="AA438" s="24" t="n">
        <f aca="false">IF(H438&gt;0,1,0)</f>
        <v>0</v>
      </c>
      <c r="AB438" s="3" t="n">
        <v>1000000750</v>
      </c>
      <c r="AC438" s="3"/>
    </row>
    <row r="439" customFormat="false" ht="14.25" hidden="true" customHeight="true" outlineLevel="0" collapsed="false">
      <c r="A439" s="23" t="s">
        <v>133</v>
      </c>
      <c r="B439" s="65" t="s">
        <v>47</v>
      </c>
      <c r="C439" s="65" t="s">
        <v>3664</v>
      </c>
      <c r="D439" s="65" t="n">
        <v>1000000762</v>
      </c>
      <c r="E439" s="66" t="s">
        <v>3665</v>
      </c>
      <c r="F439" s="67" t="n">
        <v>42132</v>
      </c>
      <c r="G439" s="67" t="str">
        <f aca="false">IF(I439&gt;0,"Targeted Dealer","-")</f>
        <v>Targeted Dealer</v>
      </c>
      <c r="H439" s="67"/>
      <c r="I439" s="68" t="n">
        <v>40</v>
      </c>
      <c r="J439" s="68" t="n">
        <f aca="false">I439/$J$1*$E$1</f>
        <v>834.838709677419</v>
      </c>
      <c r="K439" s="97" t="n">
        <v>34</v>
      </c>
      <c r="L439" s="69" t="n">
        <f aca="false">K439-J439</f>
        <v>-800.838709677419</v>
      </c>
      <c r="M439" s="69" t="n">
        <f aca="false">IFERROR((K439/J439%),"-")</f>
        <v>4.0726429675425</v>
      </c>
      <c r="N439" s="100" t="n">
        <v>10</v>
      </c>
      <c r="O439" s="98" t="str">
        <f aca="false">IF(F439&lt;=$P$2,"Nov","")</f>
        <v>Nov</v>
      </c>
      <c r="P439" s="97" t="n">
        <v>10</v>
      </c>
      <c r="Q439" s="100" t="n">
        <f aca="false">K439-P439</f>
        <v>24</v>
      </c>
      <c r="R439" s="98" t="n">
        <f aca="false">IFERROR(IF(O439="Nov",(K439/P439-1)),0)</f>
        <v>2.4</v>
      </c>
      <c r="S439" s="100" t="str">
        <f aca="false">IF(N439&gt;0,IF(O439="","-",IF(R439&lt;0%,"DEGROWTH","GROWTH")))</f>
        <v>GROWTH</v>
      </c>
      <c r="T439" s="101" t="n">
        <v>25</v>
      </c>
      <c r="U439" s="101" t="str">
        <f aca="false">IF(F439&lt;=$V$2,"Dec","")</f>
        <v>Dec</v>
      </c>
      <c r="V439" s="97" t="n">
        <v>25</v>
      </c>
      <c r="W439" s="104" t="n">
        <f aca="false">K439-V439</f>
        <v>9</v>
      </c>
      <c r="X439" s="103" t="n">
        <f aca="false">IFERROR(IF(U439="Dec",(K439/V439-1)),0)</f>
        <v>0.36</v>
      </c>
      <c r="Y439" s="104" t="str">
        <f aca="false">IF(T439&gt;0,IF(U439="","-",IF(X439&lt;0%,"DEGROWTH","GROWTH")))</f>
        <v>GROWTH</v>
      </c>
      <c r="Z439" s="24" t="n">
        <v>0</v>
      </c>
      <c r="AA439" s="24" t="n">
        <f aca="false">IF(H439&gt;0,1,0)</f>
        <v>0</v>
      </c>
      <c r="AB439" s="3" t="n">
        <v>1000000762</v>
      </c>
      <c r="AC439" s="3"/>
    </row>
    <row r="440" customFormat="false" ht="14.25" hidden="true" customHeight="true" outlineLevel="0" collapsed="false">
      <c r="A440" s="23" t="s">
        <v>133</v>
      </c>
      <c r="B440" s="65" t="s">
        <v>47</v>
      </c>
      <c r="C440" s="65" t="s">
        <v>1223</v>
      </c>
      <c r="D440" s="65" t="n">
        <v>1000000760</v>
      </c>
      <c r="E440" s="66" t="s">
        <v>1224</v>
      </c>
      <c r="F440" s="67" t="n">
        <v>42866</v>
      </c>
      <c r="G440" s="67" t="str">
        <f aca="false">IF(I440&gt;0,"Targeted Dealer","-")</f>
        <v>Targeted Dealer</v>
      </c>
      <c r="H440" s="67"/>
      <c r="I440" s="68" t="n">
        <v>40</v>
      </c>
      <c r="J440" s="68" t="n">
        <f aca="false">I440/$J$1*$E$1</f>
        <v>834.838709677419</v>
      </c>
      <c r="K440" s="97" t="n">
        <v>50</v>
      </c>
      <c r="L440" s="69" t="n">
        <f aca="false">K440-J440</f>
        <v>-784.838709677419</v>
      </c>
      <c r="M440" s="69" t="n">
        <f aca="false">IFERROR((K440/J440%),"-")</f>
        <v>5.98918083462133</v>
      </c>
      <c r="N440" s="100" t="n">
        <v>40</v>
      </c>
      <c r="O440" s="98" t="str">
        <f aca="false">IF(F440&lt;=$P$2,"Nov","")</f>
        <v>Nov</v>
      </c>
      <c r="P440" s="97" t="n">
        <v>40</v>
      </c>
      <c r="Q440" s="100" t="n">
        <f aca="false">K440-P440</f>
        <v>10</v>
      </c>
      <c r="R440" s="98" t="n">
        <f aca="false">IFERROR(IF(O440="Nov",(K440/P440-1)),0)</f>
        <v>0.25</v>
      </c>
      <c r="S440" s="100" t="str">
        <f aca="false">IF(N440&gt;0,IF(O440="","-",IF(R440&lt;0%,"DEGROWTH","GROWTH")))</f>
        <v>GROWTH</v>
      </c>
      <c r="T440" s="101" t="n">
        <v>40</v>
      </c>
      <c r="U440" s="101" t="str">
        <f aca="false">IF(F440&lt;=$V$2,"Dec","")</f>
        <v>Dec</v>
      </c>
      <c r="V440" s="97" t="n">
        <v>40</v>
      </c>
      <c r="W440" s="104" t="n">
        <f aca="false">K440-V440</f>
        <v>10</v>
      </c>
      <c r="X440" s="103" t="n">
        <f aca="false">IFERROR(IF(U440="Dec",(K440/V440-1)),0)</f>
        <v>0.25</v>
      </c>
      <c r="Y440" s="104" t="str">
        <f aca="false">IF(T440&gt;0,IF(U440="","-",IF(X440&lt;0%,"DEGROWTH","GROWTH")))</f>
        <v>GROWTH</v>
      </c>
      <c r="Z440" s="24" t="n">
        <v>0</v>
      </c>
      <c r="AA440" s="24" t="n">
        <f aca="false">IF(H440&gt;0,1,0)</f>
        <v>0</v>
      </c>
      <c r="AB440" s="3" t="n">
        <v>1000000760</v>
      </c>
      <c r="AC440" s="3"/>
    </row>
    <row r="441" customFormat="false" ht="14.25" hidden="true" customHeight="true" outlineLevel="0" collapsed="false">
      <c r="A441" s="23" t="s">
        <v>133</v>
      </c>
      <c r="B441" s="65" t="s">
        <v>47</v>
      </c>
      <c r="C441" s="65" t="s">
        <v>228</v>
      </c>
      <c r="D441" s="65" t="n">
        <v>1000000749</v>
      </c>
      <c r="E441" s="66" t="s">
        <v>229</v>
      </c>
      <c r="F441" s="67" t="n">
        <v>42993</v>
      </c>
      <c r="G441" s="67" t="str">
        <f aca="false">IF(I441&gt;0,"Targeted Dealer","-")</f>
        <v>Targeted Dealer</v>
      </c>
      <c r="H441" s="67"/>
      <c r="I441" s="68" t="n">
        <v>90</v>
      </c>
      <c r="J441" s="68" t="n">
        <f aca="false">I441/$J$1*$E$1</f>
        <v>1878.38709677419</v>
      </c>
      <c r="K441" s="97" t="n">
        <v>51.75</v>
      </c>
      <c r="L441" s="69" t="n">
        <f aca="false">K441-J441</f>
        <v>-1826.63709677419</v>
      </c>
      <c r="M441" s="69" t="n">
        <f aca="false">IFERROR((K441/J441%),"-")</f>
        <v>2.75502318392581</v>
      </c>
      <c r="N441" s="100" t="n">
        <v>45.75</v>
      </c>
      <c r="O441" s="98" t="str">
        <f aca="false">IF(F441&lt;=$P$2,"Nov","")</f>
        <v>Nov</v>
      </c>
      <c r="P441" s="97" t="n">
        <v>45.75</v>
      </c>
      <c r="Q441" s="100" t="n">
        <f aca="false">K441-P441</f>
        <v>6</v>
      </c>
      <c r="R441" s="98" t="n">
        <f aca="false">IFERROR(IF(O441="Nov",(K441/P441-1)),0)</f>
        <v>0.131147540983606</v>
      </c>
      <c r="S441" s="100" t="str">
        <f aca="false">IF(N441&gt;0,IF(O441="","-",IF(R441&lt;0%,"DEGROWTH","GROWTH")))</f>
        <v>GROWTH</v>
      </c>
      <c r="T441" s="101" t="n">
        <v>91</v>
      </c>
      <c r="U441" s="101" t="str">
        <f aca="false">IF(F441&lt;=$V$2,"Dec","")</f>
        <v>Dec</v>
      </c>
      <c r="V441" s="97" t="n">
        <v>91</v>
      </c>
      <c r="W441" s="104" t="n">
        <f aca="false">K441-V441</f>
        <v>-39.25</v>
      </c>
      <c r="X441" s="103" t="n">
        <f aca="false">IFERROR(IF(U441="Dec",(K441/V441-1)),0)</f>
        <v>-0.431318681318681</v>
      </c>
      <c r="Y441" s="104" t="str">
        <f aca="false">IF(T441&gt;0,IF(U441="","-",IF(X441&lt;0%,"DEGROWTH","GROWTH")))</f>
        <v>DEGROWTH</v>
      </c>
      <c r="Z441" s="24" t="n">
        <v>0</v>
      </c>
      <c r="AA441" s="24" t="n">
        <f aca="false">IF(H441&gt;0,1,0)</f>
        <v>0</v>
      </c>
      <c r="AB441" s="3" t="n">
        <v>1000000749</v>
      </c>
      <c r="AC441" s="3"/>
    </row>
    <row r="442" customFormat="false" ht="14.25" hidden="true" customHeight="true" outlineLevel="0" collapsed="false">
      <c r="A442" s="23" t="s">
        <v>133</v>
      </c>
      <c r="B442" s="65" t="s">
        <v>47</v>
      </c>
      <c r="C442" s="65" t="s">
        <v>1225</v>
      </c>
      <c r="D442" s="65" t="n">
        <v>1000000757</v>
      </c>
      <c r="E442" s="66" t="s">
        <v>1226</v>
      </c>
      <c r="F442" s="67" t="n">
        <v>43169</v>
      </c>
      <c r="G442" s="67" t="str">
        <f aca="false">IF(I442&gt;0,"Targeted Dealer","-")</f>
        <v>Targeted Dealer</v>
      </c>
      <c r="H442" s="67"/>
      <c r="I442" s="68" t="n">
        <v>450</v>
      </c>
      <c r="J442" s="68" t="n">
        <f aca="false">I442/$J$1*$E$1</f>
        <v>9391.93548387097</v>
      </c>
      <c r="K442" s="97" t="n">
        <v>160</v>
      </c>
      <c r="L442" s="69" t="n">
        <f aca="false">K442-J442</f>
        <v>-9231.93548387097</v>
      </c>
      <c r="M442" s="69" t="n">
        <f aca="false">IFERROR((K442/J442%),"-")</f>
        <v>1.70358921518118</v>
      </c>
      <c r="N442" s="100" t="n">
        <v>345.5</v>
      </c>
      <c r="O442" s="98" t="str">
        <f aca="false">IF(F442&lt;=$P$2,"Nov","")</f>
        <v>Nov</v>
      </c>
      <c r="P442" s="97" t="n">
        <v>345.5</v>
      </c>
      <c r="Q442" s="100" t="n">
        <f aca="false">K442-P442</f>
        <v>-185.5</v>
      </c>
      <c r="R442" s="98" t="n">
        <f aca="false">IFERROR(IF(O442="Nov",(K442/P442-1)),0)</f>
        <v>-0.536903039073806</v>
      </c>
      <c r="S442" s="100" t="str">
        <f aca="false">IF(N442&gt;0,IF(O442="","-",IF(R442&lt;0%,"DEGROWTH","GROWTH")))</f>
        <v>DEGROWTH</v>
      </c>
      <c r="T442" s="101" t="n">
        <v>634</v>
      </c>
      <c r="U442" s="101" t="str">
        <f aca="false">IF(F442&lt;=$V$2,"Dec","")</f>
        <v>Dec</v>
      </c>
      <c r="V442" s="97" t="n">
        <v>634</v>
      </c>
      <c r="W442" s="104" t="n">
        <f aca="false">K442-V442</f>
        <v>-474</v>
      </c>
      <c r="X442" s="103" t="n">
        <f aca="false">IFERROR(IF(U442="Dec",(K442/V442-1)),0)</f>
        <v>-0.747634069400631</v>
      </c>
      <c r="Y442" s="104" t="str">
        <f aca="false">IF(T442&gt;0,IF(U442="","-",IF(X442&lt;0%,"DEGROWTH","GROWTH")))</f>
        <v>DEGROWTH</v>
      </c>
      <c r="Z442" s="24" t="n">
        <v>0</v>
      </c>
      <c r="AA442" s="24" t="n">
        <f aca="false">IF(H442&gt;0,1,0)</f>
        <v>0</v>
      </c>
      <c r="AB442" s="3" t="n">
        <v>1000000757</v>
      </c>
      <c r="AC442" s="3"/>
    </row>
    <row r="443" customFormat="false" ht="14.25" hidden="true" customHeight="true" outlineLevel="0" collapsed="false">
      <c r="A443" s="23" t="s">
        <v>133</v>
      </c>
      <c r="B443" s="65" t="s">
        <v>47</v>
      </c>
      <c r="C443" s="65" t="s">
        <v>230</v>
      </c>
      <c r="D443" s="65" t="n">
        <v>1000001082</v>
      </c>
      <c r="E443" s="66" t="s">
        <v>231</v>
      </c>
      <c r="F443" s="67" t="n">
        <v>43791</v>
      </c>
      <c r="G443" s="67" t="str">
        <f aca="false">IF(I443&gt;0,"Targeted Dealer","-")</f>
        <v>Targeted Dealer</v>
      </c>
      <c r="H443" s="67"/>
      <c r="I443" s="68" t="n">
        <v>20</v>
      </c>
      <c r="J443" s="68" t="n">
        <f aca="false">I443/$J$1*$E$1</f>
        <v>417.41935483871</v>
      </c>
      <c r="K443" s="97" t="n">
        <v>20</v>
      </c>
      <c r="L443" s="69" t="n">
        <f aca="false">K443-J443</f>
        <v>-397.41935483871</v>
      </c>
      <c r="M443" s="69" t="n">
        <f aca="false">IFERROR((K443/J443%),"-")</f>
        <v>4.79134466769706</v>
      </c>
      <c r="N443" s="100" t="n">
        <v>20</v>
      </c>
      <c r="O443" s="98" t="str">
        <f aca="false">IF(F443&lt;=$P$2,"Nov","")</f>
        <v>Nov</v>
      </c>
      <c r="P443" s="97" t="n">
        <v>20</v>
      </c>
      <c r="Q443" s="100" t="n">
        <f aca="false">K443-P443</f>
        <v>0</v>
      </c>
      <c r="R443" s="98" t="n">
        <f aca="false">IFERROR(IF(O443="Nov",(K443/P443-1)),0)</f>
        <v>0</v>
      </c>
      <c r="S443" s="100" t="str">
        <f aca="false">IF(N443&gt;0,IF(O443="","-",IF(R443&lt;0%,"DEGROWTH","GROWTH")))</f>
        <v>GROWTH</v>
      </c>
      <c r="T443" s="101" t="n">
        <v>15</v>
      </c>
      <c r="U443" s="101" t="str">
        <f aca="false">IF(F443&lt;=$V$2,"Dec","")</f>
        <v>Dec</v>
      </c>
      <c r="V443" s="97" t="n">
        <v>15</v>
      </c>
      <c r="W443" s="104" t="n">
        <f aca="false">K443-V443</f>
        <v>5</v>
      </c>
      <c r="X443" s="103" t="n">
        <f aca="false">IFERROR(IF(U443="Dec",(K443/V443-1)),0)</f>
        <v>0.333333333333333</v>
      </c>
      <c r="Y443" s="104" t="str">
        <f aca="false">IF(T443&gt;0,IF(U443="","-",IF(X443&lt;0%,"DEGROWTH","GROWTH")))</f>
        <v>GROWTH</v>
      </c>
      <c r="Z443" s="24" t="n">
        <v>0</v>
      </c>
      <c r="AA443" s="24" t="n">
        <f aca="false">IF(H443&gt;0,1,0)</f>
        <v>0</v>
      </c>
      <c r="AB443" s="3" t="n">
        <v>1000001082</v>
      </c>
      <c r="AC443" s="3"/>
    </row>
    <row r="444" customFormat="false" ht="14.25" hidden="true" customHeight="true" outlineLevel="0" collapsed="false">
      <c r="A444" s="23" t="s">
        <v>133</v>
      </c>
      <c r="B444" s="65" t="s">
        <v>47</v>
      </c>
      <c r="C444" s="65" t="s">
        <v>232</v>
      </c>
      <c r="D444" s="65" t="n">
        <v>1000001078</v>
      </c>
      <c r="E444" s="66" t="s">
        <v>233</v>
      </c>
      <c r="F444" s="67" t="n">
        <v>43817</v>
      </c>
      <c r="G444" s="67" t="str">
        <f aca="false">IF(I444&gt;0,"Targeted Dealer","-")</f>
        <v>Targeted Dealer</v>
      </c>
      <c r="H444" s="67"/>
      <c r="I444" s="68" t="n">
        <v>40</v>
      </c>
      <c r="J444" s="68" t="n">
        <f aca="false">I444/$J$1*$E$1</f>
        <v>834.838709677419</v>
      </c>
      <c r="K444" s="97" t="n">
        <v>0</v>
      </c>
      <c r="L444" s="69" t="n">
        <f aca="false">K444-J444</f>
        <v>-834.838709677419</v>
      </c>
      <c r="M444" s="69" t="n">
        <f aca="false">IFERROR((K444/J444%),"-")</f>
        <v>0</v>
      </c>
      <c r="N444" s="100" t="n">
        <v>10</v>
      </c>
      <c r="O444" s="98" t="str">
        <f aca="false">IF(F444&lt;=$P$2,"Nov","")</f>
        <v>Nov</v>
      </c>
      <c r="P444" s="97" t="n">
        <v>10</v>
      </c>
      <c r="Q444" s="100" t="n">
        <f aca="false">K444-P444</f>
        <v>-10</v>
      </c>
      <c r="R444" s="98" t="n">
        <f aca="false">IFERROR(IF(O444="Nov",(K444/P444-1)),0)</f>
        <v>-1</v>
      </c>
      <c r="S444" s="100" t="str">
        <f aca="false">IF(N444&gt;0,IF(O444="","-",IF(R444&lt;0%,"DEGROWTH","GROWTH")))</f>
        <v>DEGROWTH</v>
      </c>
      <c r="T444" s="101" t="n">
        <v>39.2</v>
      </c>
      <c r="U444" s="101" t="str">
        <f aca="false">IF(F444&lt;=$V$2,"Dec","")</f>
        <v>Dec</v>
      </c>
      <c r="V444" s="97" t="n">
        <v>39.2</v>
      </c>
      <c r="W444" s="104" t="n">
        <f aca="false">K444-V444</f>
        <v>-39.2</v>
      </c>
      <c r="X444" s="103" t="n">
        <f aca="false">IFERROR(IF(U444="Dec",(K444/V444-1)),0)</f>
        <v>-1</v>
      </c>
      <c r="Y444" s="104" t="str">
        <f aca="false">IF(T444&gt;0,IF(U444="","-",IF(X444&lt;0%,"DEGROWTH","GROWTH")))</f>
        <v>DEGROWTH</v>
      </c>
      <c r="Z444" s="24" t="n">
        <v>1</v>
      </c>
      <c r="AA444" s="24" t="n">
        <f aca="false">IF(H444&gt;0,1,0)</f>
        <v>0</v>
      </c>
      <c r="AB444" s="3" t="n">
        <v>1000001078</v>
      </c>
      <c r="AC444" s="3"/>
    </row>
    <row r="445" customFormat="false" ht="14.25" hidden="true" customHeight="true" outlineLevel="0" collapsed="false">
      <c r="A445" s="23" t="s">
        <v>133</v>
      </c>
      <c r="B445" s="65" t="s">
        <v>47</v>
      </c>
      <c r="C445" s="65" t="s">
        <v>1227</v>
      </c>
      <c r="D445" s="65" t="n">
        <v>1000000763</v>
      </c>
      <c r="E445" s="66" t="s">
        <v>1228</v>
      </c>
      <c r="F445" s="67" t="n">
        <v>43894</v>
      </c>
      <c r="G445" s="67" t="str">
        <f aca="false">IF(I445&gt;0,"Targeted Dealer","-")</f>
        <v>Targeted Dealer</v>
      </c>
      <c r="H445" s="67"/>
      <c r="I445" s="68" t="n">
        <v>450</v>
      </c>
      <c r="J445" s="68" t="n">
        <f aca="false">I445/$J$1*$E$1</f>
        <v>9391.93548387097</v>
      </c>
      <c r="K445" s="97" t="n">
        <v>451</v>
      </c>
      <c r="L445" s="69" t="n">
        <f aca="false">K445-J445</f>
        <v>-8940.93548387097</v>
      </c>
      <c r="M445" s="69" t="n">
        <f aca="false">IFERROR((K445/J445%),"-")</f>
        <v>4.80199210029195</v>
      </c>
      <c r="N445" s="100" t="n">
        <v>465</v>
      </c>
      <c r="O445" s="98" t="str">
        <f aca="false">IF(F445&lt;=$P$2,"Nov","")</f>
        <v>Nov</v>
      </c>
      <c r="P445" s="97" t="n">
        <v>465</v>
      </c>
      <c r="Q445" s="100" t="n">
        <f aca="false">K445-P445</f>
        <v>-14</v>
      </c>
      <c r="R445" s="98" t="n">
        <f aca="false">IFERROR(IF(O445="Nov",(K445/P445-1)),0)</f>
        <v>-0.0301075268817205</v>
      </c>
      <c r="S445" s="100" t="str">
        <f aca="false">IF(N445&gt;0,IF(O445="","-",IF(R445&lt;0%,"DEGROWTH","GROWTH")))</f>
        <v>DEGROWTH</v>
      </c>
      <c r="T445" s="101" t="n">
        <v>403</v>
      </c>
      <c r="U445" s="101" t="str">
        <f aca="false">IF(F445&lt;=$V$2,"Dec","")</f>
        <v>Dec</v>
      </c>
      <c r="V445" s="97" t="n">
        <v>403</v>
      </c>
      <c r="W445" s="104" t="n">
        <f aca="false">K445-V445</f>
        <v>48</v>
      </c>
      <c r="X445" s="103" t="n">
        <f aca="false">IFERROR(IF(U445="Dec",(K445/V445-1)),0)</f>
        <v>0.119106699751861</v>
      </c>
      <c r="Y445" s="104" t="str">
        <f aca="false">IF(T445&gt;0,IF(U445="","-",IF(X445&lt;0%,"DEGROWTH","GROWTH")))</f>
        <v>GROWTH</v>
      </c>
      <c r="Z445" s="24" t="n">
        <v>0</v>
      </c>
      <c r="AA445" s="24" t="n">
        <f aca="false">IF(H445&gt;0,1,0)</f>
        <v>0</v>
      </c>
      <c r="AB445" s="3" t="n">
        <v>1000000763</v>
      </c>
      <c r="AC445" s="3"/>
    </row>
    <row r="446" customFormat="false" ht="14.25" hidden="true" customHeight="true" outlineLevel="0" collapsed="false">
      <c r="A446" s="23" t="s">
        <v>133</v>
      </c>
      <c r="B446" s="65" t="s">
        <v>47</v>
      </c>
      <c r="C446" s="65" t="s">
        <v>4260</v>
      </c>
      <c r="D446" s="65" t="n">
        <v>1000001076</v>
      </c>
      <c r="E446" s="66" t="s">
        <v>4261</v>
      </c>
      <c r="F446" s="67" t="n">
        <v>43959</v>
      </c>
      <c r="G446" s="67" t="str">
        <f aca="false">IF(I446&gt;0,"Targeted Dealer","-")</f>
        <v>Targeted Dealer</v>
      </c>
      <c r="H446" s="67"/>
      <c r="I446" s="68" t="n">
        <v>100</v>
      </c>
      <c r="J446" s="68" t="n">
        <f aca="false">I446/$J$1*$E$1</f>
        <v>2087.09677419355</v>
      </c>
      <c r="K446" s="97" t="n">
        <v>82.5</v>
      </c>
      <c r="L446" s="69" t="n">
        <f aca="false">K446-J446</f>
        <v>-2004.59677419355</v>
      </c>
      <c r="M446" s="69" t="n">
        <f aca="false">IFERROR((K446/J446%),"-")</f>
        <v>3.95285935085008</v>
      </c>
      <c r="N446" s="100" t="n">
        <v>105</v>
      </c>
      <c r="O446" s="98" t="str">
        <f aca="false">IF(F446&lt;=$P$2,"Nov","")</f>
        <v>Nov</v>
      </c>
      <c r="P446" s="97" t="n">
        <v>105</v>
      </c>
      <c r="Q446" s="100" t="n">
        <f aca="false">K446-P446</f>
        <v>-22.5</v>
      </c>
      <c r="R446" s="98" t="n">
        <f aca="false">IFERROR(IF(O446="Nov",(K446/P446-1)),0)</f>
        <v>-0.214285714285714</v>
      </c>
      <c r="S446" s="100" t="str">
        <f aca="false">IF(N446&gt;0,IF(O446="","-",IF(R446&lt;0%,"DEGROWTH","GROWTH")))</f>
        <v>DEGROWTH</v>
      </c>
      <c r="T446" s="101" t="n">
        <v>50</v>
      </c>
      <c r="U446" s="101" t="str">
        <f aca="false">IF(F446&lt;=$V$2,"Dec","")</f>
        <v>Dec</v>
      </c>
      <c r="V446" s="97" t="n">
        <v>50</v>
      </c>
      <c r="W446" s="104" t="n">
        <f aca="false">K446-V446</f>
        <v>32.5</v>
      </c>
      <c r="X446" s="103" t="n">
        <f aca="false">IFERROR(IF(U446="Dec",(K446/V446-1)),0)</f>
        <v>0.65</v>
      </c>
      <c r="Y446" s="104" t="str">
        <f aca="false">IF(T446&gt;0,IF(U446="","-",IF(X446&lt;0%,"DEGROWTH","GROWTH")))</f>
        <v>GROWTH</v>
      </c>
      <c r="Z446" s="24" t="n">
        <v>0</v>
      </c>
      <c r="AA446" s="24" t="n">
        <f aca="false">IF(H446&gt;0,1,0)</f>
        <v>0</v>
      </c>
      <c r="AB446" s="3" t="n">
        <v>1000001076</v>
      </c>
      <c r="AC446" s="3"/>
    </row>
    <row r="447" customFormat="false" ht="14.25" hidden="true" customHeight="true" outlineLevel="0" collapsed="false">
      <c r="A447" s="23" t="s">
        <v>133</v>
      </c>
      <c r="B447" s="65" t="s">
        <v>47</v>
      </c>
      <c r="C447" s="65" t="s">
        <v>1229</v>
      </c>
      <c r="D447" s="65" t="n">
        <v>1000001077</v>
      </c>
      <c r="E447" s="66" t="s">
        <v>1230</v>
      </c>
      <c r="F447" s="67" t="n">
        <v>43959</v>
      </c>
      <c r="G447" s="67" t="str">
        <f aca="false">IF(I447&gt;0,"Targeted Dealer","-")</f>
        <v>Targeted Dealer</v>
      </c>
      <c r="H447" s="67"/>
      <c r="I447" s="68" t="n">
        <v>150</v>
      </c>
      <c r="J447" s="68" t="n">
        <f aca="false">I447/$J$1*$E$1</f>
        <v>3130.64516129032</v>
      </c>
      <c r="K447" s="97" t="n">
        <v>214.75</v>
      </c>
      <c r="L447" s="69" t="n">
        <f aca="false">K447-J447</f>
        <v>-2915.89516129032</v>
      </c>
      <c r="M447" s="69" t="n">
        <f aca="false">IFERROR((K447/J447%),"-")</f>
        <v>6.85960844925296</v>
      </c>
      <c r="N447" s="100" t="n">
        <v>142</v>
      </c>
      <c r="O447" s="98" t="str">
        <f aca="false">IF(F447&lt;=$P$2,"Nov","")</f>
        <v>Nov</v>
      </c>
      <c r="P447" s="97" t="n">
        <v>142</v>
      </c>
      <c r="Q447" s="100" t="n">
        <f aca="false">K447-P447</f>
        <v>72.75</v>
      </c>
      <c r="R447" s="98" t="n">
        <f aca="false">IFERROR(IF(O447="Nov",(K447/P447-1)),0)</f>
        <v>0.512323943661972</v>
      </c>
      <c r="S447" s="100" t="str">
        <f aca="false">IF(N447&gt;0,IF(O447="","-",IF(R447&lt;0%,"DEGROWTH","GROWTH")))</f>
        <v>GROWTH</v>
      </c>
      <c r="T447" s="101" t="n">
        <v>30</v>
      </c>
      <c r="U447" s="101" t="str">
        <f aca="false">IF(F447&lt;=$V$2,"Dec","")</f>
        <v>Dec</v>
      </c>
      <c r="V447" s="97" t="n">
        <v>30</v>
      </c>
      <c r="W447" s="104" t="n">
        <f aca="false">K447-V447</f>
        <v>184.75</v>
      </c>
      <c r="X447" s="103" t="n">
        <f aca="false">IFERROR(IF(U447="Dec",(K447/V447-1)),0)</f>
        <v>6.15833333333333</v>
      </c>
      <c r="Y447" s="104" t="str">
        <f aca="false">IF(T447&gt;0,IF(U447="","-",IF(X447&lt;0%,"DEGROWTH","GROWTH")))</f>
        <v>GROWTH</v>
      </c>
      <c r="Z447" s="24" t="n">
        <v>0</v>
      </c>
      <c r="AA447" s="24" t="n">
        <f aca="false">IF(H447&gt;0,1,0)</f>
        <v>0</v>
      </c>
      <c r="AB447" s="3" t="n">
        <v>1000001077</v>
      </c>
      <c r="AC447" s="3"/>
    </row>
    <row r="448" customFormat="false" ht="14.25" hidden="true" customHeight="true" outlineLevel="0" collapsed="false">
      <c r="A448" s="23" t="s">
        <v>133</v>
      </c>
      <c r="B448" s="65" t="s">
        <v>47</v>
      </c>
      <c r="C448" s="65" t="s">
        <v>1231</v>
      </c>
      <c r="D448" s="65" t="n">
        <v>1000001070</v>
      </c>
      <c r="E448" s="66" t="s">
        <v>1232</v>
      </c>
      <c r="F448" s="67" t="n">
        <v>44405</v>
      </c>
      <c r="G448" s="67" t="str">
        <f aca="false">IF(I448&gt;0,"Targeted Dealer","-")</f>
        <v>Targeted Dealer</v>
      </c>
      <c r="H448" s="67"/>
      <c r="I448" s="68" t="n">
        <v>45</v>
      </c>
      <c r="J448" s="68" t="n">
        <f aca="false">I448/$J$1*$E$1</f>
        <v>939.193548387097</v>
      </c>
      <c r="K448" s="97" t="n">
        <v>0</v>
      </c>
      <c r="L448" s="69" t="n">
        <f aca="false">K448-J448</f>
        <v>-939.193548387097</v>
      </c>
      <c r="M448" s="69" t="n">
        <f aca="false">IFERROR((K448/J448%),"-")</f>
        <v>0</v>
      </c>
      <c r="N448" s="100" t="n">
        <v>30</v>
      </c>
      <c r="O448" s="98" t="str">
        <f aca="false">IF(F448&lt;=$P$2,"Nov","")</f>
        <v>Nov</v>
      </c>
      <c r="P448" s="97" t="n">
        <v>30</v>
      </c>
      <c r="Q448" s="100" t="n">
        <f aca="false">K448-P448</f>
        <v>-30</v>
      </c>
      <c r="R448" s="98" t="n">
        <f aca="false">IFERROR(IF(O448="Nov",(K448/P448-1)),0)</f>
        <v>-1</v>
      </c>
      <c r="S448" s="100" t="str">
        <f aca="false">IF(N448&gt;0,IF(O448="","-",IF(R448&lt;0%,"DEGROWTH","GROWTH")))</f>
        <v>DEGROWTH</v>
      </c>
      <c r="T448" s="101" t="n">
        <v>7.5</v>
      </c>
      <c r="U448" s="101" t="str">
        <f aca="false">IF(F448&lt;=$V$2,"Dec","")</f>
        <v>Dec</v>
      </c>
      <c r="V448" s="97" t="n">
        <v>7.5</v>
      </c>
      <c r="W448" s="104" t="n">
        <f aca="false">K448-V448</f>
        <v>-7.5</v>
      </c>
      <c r="X448" s="103" t="n">
        <f aca="false">IFERROR(IF(U448="Dec",(K448/V448-1)),0)</f>
        <v>-1</v>
      </c>
      <c r="Y448" s="104" t="str">
        <f aca="false">IF(T448&gt;0,IF(U448="","-",IF(X448&lt;0%,"DEGROWTH","GROWTH")))</f>
        <v>DEGROWTH</v>
      </c>
      <c r="Z448" s="24" t="n">
        <v>1</v>
      </c>
      <c r="AA448" s="24" t="n">
        <f aca="false">IF(H448&gt;0,1,0)</f>
        <v>0</v>
      </c>
      <c r="AB448" s="3" t="n">
        <v>1000001070</v>
      </c>
      <c r="AC448" s="3"/>
    </row>
    <row r="449" customFormat="false" ht="14.25" hidden="true" customHeight="true" outlineLevel="0" collapsed="false">
      <c r="A449" s="23" t="s">
        <v>133</v>
      </c>
      <c r="B449" s="65" t="s">
        <v>47</v>
      </c>
      <c r="C449" s="65" t="s">
        <v>4415</v>
      </c>
      <c r="D449" s="65" t="n">
        <v>1000001079</v>
      </c>
      <c r="E449" s="66" t="s">
        <v>4416</v>
      </c>
      <c r="F449" s="67" t="n">
        <v>44516</v>
      </c>
      <c r="G449" s="67" t="str">
        <f aca="false">IF(I449&gt;0,"Targeted Dealer","-")</f>
        <v>-</v>
      </c>
      <c r="H449" s="67"/>
      <c r="I449" s="68" t="n">
        <v>0</v>
      </c>
      <c r="J449" s="68" t="n">
        <f aca="false">I449/$J$1*$E$1</f>
        <v>0</v>
      </c>
      <c r="K449" s="97" t="n">
        <v>0</v>
      </c>
      <c r="L449" s="69" t="n">
        <f aca="false">K449-J449</f>
        <v>0</v>
      </c>
      <c r="M449" s="69" t="str">
        <f aca="false">IFERROR((K449/J449%),"-")</f>
        <v>-</v>
      </c>
      <c r="N449" s="100" t="n">
        <v>10</v>
      </c>
      <c r="O449" s="98" t="str">
        <f aca="false">IF(F449&lt;=$P$2,"Nov","")</f>
        <v>Nov</v>
      </c>
      <c r="P449" s="97" t="n">
        <v>10</v>
      </c>
      <c r="Q449" s="100" t="n">
        <f aca="false">K449-P449</f>
        <v>-10</v>
      </c>
      <c r="R449" s="98" t="n">
        <f aca="false">IFERROR(IF(O449="Nov",(K449/P449-1)),0)</f>
        <v>-1</v>
      </c>
      <c r="S449" s="100" t="str">
        <f aca="false">IF(N449&gt;0,IF(O449="","-",IF(R449&lt;0%,"DEGROWTH","GROWTH")))</f>
        <v>DEGROWTH</v>
      </c>
      <c r="T449" s="101" t="n">
        <v>20</v>
      </c>
      <c r="U449" s="101" t="str">
        <f aca="false">IF(F449&lt;=$V$2,"Dec","")</f>
        <v>Dec</v>
      </c>
      <c r="V449" s="97" t="n">
        <v>20</v>
      </c>
      <c r="W449" s="104" t="n">
        <f aca="false">K449-V449</f>
        <v>-20</v>
      </c>
      <c r="X449" s="103" t="n">
        <f aca="false">IFERROR(IF(U449="Dec",(K449/V449-1)),0)</f>
        <v>-1</v>
      </c>
      <c r="Y449" s="104" t="str">
        <f aca="false">IF(T449&gt;0,IF(U449="","-",IF(X449&lt;0%,"DEGROWTH","GROWTH")))</f>
        <v>DEGROWTH</v>
      </c>
      <c r="Z449" s="24" t="n">
        <v>1</v>
      </c>
      <c r="AA449" s="24" t="n">
        <f aca="false">IF(H449&gt;0,1,0)</f>
        <v>0</v>
      </c>
      <c r="AB449" s="3" t="n">
        <v>1000001079</v>
      </c>
      <c r="AC449" s="3"/>
    </row>
    <row r="450" customFormat="false" ht="14.25" hidden="true" customHeight="true" outlineLevel="0" collapsed="false">
      <c r="A450" s="23" t="s">
        <v>133</v>
      </c>
      <c r="B450" s="65" t="s">
        <v>47</v>
      </c>
      <c r="C450" s="65" t="s">
        <v>1233</v>
      </c>
      <c r="D450" s="65" t="n">
        <v>1000002605</v>
      </c>
      <c r="E450" s="66" t="s">
        <v>1234</v>
      </c>
      <c r="F450" s="67" t="n">
        <v>44601</v>
      </c>
      <c r="G450" s="67" t="str">
        <f aca="false">IF(I450&gt;0,"Targeted Dealer","-")</f>
        <v>Targeted Dealer</v>
      </c>
      <c r="H450" s="67"/>
      <c r="I450" s="68" t="n">
        <v>60</v>
      </c>
      <c r="J450" s="68" t="n">
        <f aca="false">I450/$J$1*$E$1</f>
        <v>1252.25806451613</v>
      </c>
      <c r="K450" s="97" t="n">
        <v>60</v>
      </c>
      <c r="L450" s="69" t="n">
        <f aca="false">K450-J450</f>
        <v>-1192.25806451613</v>
      </c>
      <c r="M450" s="69" t="n">
        <f aca="false">IFERROR((K450/J450%),"-")</f>
        <v>4.79134466769706</v>
      </c>
      <c r="N450" s="100" t="n">
        <v>60</v>
      </c>
      <c r="O450" s="98" t="str">
        <f aca="false">IF(F450&lt;=$P$2,"Nov","")</f>
        <v>Nov</v>
      </c>
      <c r="P450" s="97" t="n">
        <v>60</v>
      </c>
      <c r="Q450" s="100" t="n">
        <f aca="false">K450-P450</f>
        <v>0</v>
      </c>
      <c r="R450" s="98" t="n">
        <f aca="false">IFERROR(IF(O450="Nov",(K450/P450-1)),0)</f>
        <v>0</v>
      </c>
      <c r="S450" s="100" t="str">
        <f aca="false">IF(N450&gt;0,IF(O450="","-",IF(R450&lt;0%,"DEGROWTH","GROWTH")))</f>
        <v>GROWTH</v>
      </c>
      <c r="T450" s="101" t="n">
        <v>60</v>
      </c>
      <c r="U450" s="101" t="str">
        <f aca="false">IF(F450&lt;=$V$2,"Dec","")</f>
        <v>Dec</v>
      </c>
      <c r="V450" s="97" t="n">
        <v>60</v>
      </c>
      <c r="W450" s="104" t="n">
        <f aca="false">K450-V450</f>
        <v>0</v>
      </c>
      <c r="X450" s="103" t="n">
        <f aca="false">IFERROR(IF(U450="Dec",(K450/V450-1)),0)</f>
        <v>0</v>
      </c>
      <c r="Y450" s="104" t="str">
        <f aca="false">IF(T450&gt;0,IF(U450="","-",IF(X450&lt;0%,"DEGROWTH","GROWTH")))</f>
        <v>GROWTH</v>
      </c>
      <c r="Z450" s="24" t="n">
        <v>0</v>
      </c>
      <c r="AA450" s="24" t="n">
        <f aca="false">IF(H450&gt;0,1,0)</f>
        <v>0</v>
      </c>
      <c r="AB450" s="3" t="n">
        <v>1000002605</v>
      </c>
      <c r="AC450" s="3"/>
    </row>
    <row r="451" customFormat="false" ht="14.25" hidden="true" customHeight="true" outlineLevel="0" collapsed="false">
      <c r="A451" s="23" t="s">
        <v>133</v>
      </c>
      <c r="B451" s="65" t="s">
        <v>47</v>
      </c>
      <c r="C451" s="65" t="s">
        <v>1235</v>
      </c>
      <c r="D451" s="65" t="n">
        <v>1000002617</v>
      </c>
      <c r="E451" s="66" t="s">
        <v>1236</v>
      </c>
      <c r="F451" s="67" t="n">
        <v>44625</v>
      </c>
      <c r="G451" s="67" t="str">
        <f aca="false">IF(I451&gt;0,"Targeted Dealer","-")</f>
        <v>Targeted Dealer</v>
      </c>
      <c r="H451" s="67"/>
      <c r="I451" s="68" t="n">
        <v>130</v>
      </c>
      <c r="J451" s="68" t="n">
        <f aca="false">I451/$J$1*$E$1</f>
        <v>2713.22580645161</v>
      </c>
      <c r="K451" s="97" t="n">
        <v>133.5</v>
      </c>
      <c r="L451" s="69" t="n">
        <f aca="false">K451-J451</f>
        <v>-2579.72580645161</v>
      </c>
      <c r="M451" s="69" t="n">
        <f aca="false">IFERROR((K451/J451%),"-")</f>
        <v>4.92034240875045</v>
      </c>
      <c r="N451" s="100" t="n">
        <v>134.5</v>
      </c>
      <c r="O451" s="98" t="str">
        <f aca="false">IF(F451&lt;=$P$2,"Nov","")</f>
        <v>Nov</v>
      </c>
      <c r="P451" s="97" t="n">
        <v>134.5</v>
      </c>
      <c r="Q451" s="100" t="n">
        <f aca="false">K451-P451</f>
        <v>-1</v>
      </c>
      <c r="R451" s="98" t="n">
        <f aca="false">IFERROR(IF(O451="Nov",(K451/P451-1)),0)</f>
        <v>-0.00743494423791824</v>
      </c>
      <c r="S451" s="100" t="str">
        <f aca="false">IF(N451&gt;0,IF(O451="","-",IF(R451&lt;0%,"DEGROWTH","GROWTH")))</f>
        <v>DEGROWTH</v>
      </c>
      <c r="T451" s="101" t="n">
        <v>111</v>
      </c>
      <c r="U451" s="101" t="str">
        <f aca="false">IF(F451&lt;=$V$2,"Dec","")</f>
        <v>Dec</v>
      </c>
      <c r="V451" s="97" t="n">
        <v>111</v>
      </c>
      <c r="W451" s="104" t="n">
        <f aca="false">K451-V451</f>
        <v>22.5</v>
      </c>
      <c r="X451" s="103" t="n">
        <f aca="false">IFERROR(IF(U451="Dec",(K451/V451-1)),0)</f>
        <v>0.202702702702703</v>
      </c>
      <c r="Y451" s="104" t="str">
        <f aca="false">IF(T451&gt;0,IF(U451="","-",IF(X451&lt;0%,"DEGROWTH","GROWTH")))</f>
        <v>GROWTH</v>
      </c>
      <c r="Z451" s="24" t="n">
        <v>0</v>
      </c>
      <c r="AA451" s="24" t="n">
        <f aca="false">IF(H451&gt;0,1,0)</f>
        <v>0</v>
      </c>
      <c r="AB451" s="3" t="n">
        <v>1000002617</v>
      </c>
      <c r="AC451" s="3"/>
    </row>
    <row r="452" customFormat="false" ht="14.25" hidden="true" customHeight="true" outlineLevel="0" collapsed="false">
      <c r="A452" s="23" t="s">
        <v>133</v>
      </c>
      <c r="B452" s="65" t="s">
        <v>47</v>
      </c>
      <c r="C452" s="65" t="s">
        <v>1237</v>
      </c>
      <c r="D452" s="65" t="n">
        <v>1000002726</v>
      </c>
      <c r="E452" s="65" t="s">
        <v>1238</v>
      </c>
      <c r="F452" s="67" t="n">
        <v>44671</v>
      </c>
      <c r="G452" s="67" t="str">
        <f aca="false">IF(I452&gt;0,"Targeted Dealer","-")</f>
        <v>Targeted Dealer</v>
      </c>
      <c r="H452" s="67"/>
      <c r="I452" s="68" t="n">
        <v>30</v>
      </c>
      <c r="J452" s="68" t="n">
        <f aca="false">I452/$J$1*$E$1</f>
        <v>626.129032258065</v>
      </c>
      <c r="K452" s="97" t="n">
        <v>61.5</v>
      </c>
      <c r="L452" s="69" t="n">
        <f aca="false">K452-J452</f>
        <v>-564.629032258065</v>
      </c>
      <c r="M452" s="69" t="n">
        <f aca="false">IFERROR((K452/J452%),"-")</f>
        <v>9.82225656877898</v>
      </c>
      <c r="N452" s="100" t="n">
        <v>50</v>
      </c>
      <c r="O452" s="98" t="str">
        <f aca="false">IF(F452&lt;=$P$2,"Nov","")</f>
        <v>Nov</v>
      </c>
      <c r="P452" s="97" t="n">
        <v>50</v>
      </c>
      <c r="Q452" s="100" t="n">
        <f aca="false">K452-P452</f>
        <v>11.5</v>
      </c>
      <c r="R452" s="98" t="n">
        <f aca="false">IFERROR(IF(O452="Nov",(K452/P452-1)),0)</f>
        <v>0.23</v>
      </c>
      <c r="S452" s="100" t="str">
        <f aca="false">IF(N452&gt;0,IF(O452="","-",IF(R452&lt;0%,"DEGROWTH","GROWTH")))</f>
        <v>GROWTH</v>
      </c>
      <c r="T452" s="101" t="n">
        <v>0</v>
      </c>
      <c r="U452" s="101" t="str">
        <f aca="false">IF(F452&lt;=$V$2,"Dec","")</f>
        <v>Dec</v>
      </c>
      <c r="V452" s="97" t="n">
        <v>0</v>
      </c>
      <c r="W452" s="104" t="n">
        <f aca="false">K452-V452</f>
        <v>61.5</v>
      </c>
      <c r="X452" s="103" t="n">
        <f aca="false">IFERROR(IF(U452="Dec",(K452/V452-1)),0)</f>
        <v>0</v>
      </c>
      <c r="Y452" s="106" t="b">
        <f aca="false">IF(T452&gt;0,IF(U452="","-",IF(X452&lt;0%,"DEGROWTH","GROWTH")))</f>
        <v>0</v>
      </c>
      <c r="Z452" s="24" t="n">
        <v>0</v>
      </c>
      <c r="AA452" s="24" t="n">
        <f aca="false">IF(H452&gt;0,1,0)</f>
        <v>0</v>
      </c>
      <c r="AB452" s="3" t="n">
        <v>1000002726</v>
      </c>
      <c r="AC452" s="3"/>
    </row>
    <row r="453" customFormat="false" ht="14.25" hidden="true" customHeight="true" outlineLevel="0" collapsed="false">
      <c r="A453" s="23" t="s">
        <v>133</v>
      </c>
      <c r="B453" s="65" t="s">
        <v>47</v>
      </c>
      <c r="C453" s="65" t="s">
        <v>1239</v>
      </c>
      <c r="D453" s="65" t="n">
        <v>1000002748</v>
      </c>
      <c r="E453" s="65" t="s">
        <v>1240</v>
      </c>
      <c r="F453" s="67" t="n">
        <v>44694</v>
      </c>
      <c r="G453" s="67" t="str">
        <f aca="false">IF(I453&gt;0,"Targeted Dealer","-")</f>
        <v>Targeted Dealer</v>
      </c>
      <c r="H453" s="67"/>
      <c r="I453" s="68" t="n">
        <v>150</v>
      </c>
      <c r="J453" s="68" t="n">
        <f aca="false">I453/$J$1*$E$1</f>
        <v>3130.64516129032</v>
      </c>
      <c r="K453" s="97" t="n">
        <v>150</v>
      </c>
      <c r="L453" s="69" t="n">
        <f aca="false">K453-J453</f>
        <v>-2980.64516129032</v>
      </c>
      <c r="M453" s="69" t="n">
        <f aca="false">IFERROR((K453/J453%),"-")</f>
        <v>4.79134466769706</v>
      </c>
      <c r="N453" s="100" t="n">
        <v>100</v>
      </c>
      <c r="O453" s="98" t="str">
        <f aca="false">IF(F453&lt;=$P$2,"Nov","")</f>
        <v>Nov</v>
      </c>
      <c r="P453" s="97" t="n">
        <v>100</v>
      </c>
      <c r="Q453" s="100" t="n">
        <f aca="false">K453-P453</f>
        <v>50</v>
      </c>
      <c r="R453" s="98" t="n">
        <f aca="false">IFERROR(IF(O453="Nov",(K453/P453-1)),0)</f>
        <v>0.5</v>
      </c>
      <c r="S453" s="100" t="str">
        <f aca="false">IF(N453&gt;0,IF(O453="","-",IF(R453&lt;0%,"DEGROWTH","GROWTH")))</f>
        <v>GROWTH</v>
      </c>
      <c r="T453" s="101" t="n">
        <v>126.6</v>
      </c>
      <c r="U453" s="101" t="str">
        <f aca="false">IF(F453&lt;=$V$2,"Dec","")</f>
        <v>Dec</v>
      </c>
      <c r="V453" s="97" t="n">
        <v>126.6</v>
      </c>
      <c r="W453" s="104" t="n">
        <f aca="false">K453-V453</f>
        <v>23.4</v>
      </c>
      <c r="X453" s="103" t="n">
        <f aca="false">IFERROR(IF(U453="Dec",(K453/V453-1)),0)</f>
        <v>0.184834123222749</v>
      </c>
      <c r="Y453" s="104" t="str">
        <f aca="false">IF(T453&gt;0,IF(U453="","-",IF(X453&lt;0%,"DEGROWTH","GROWTH")))</f>
        <v>GROWTH</v>
      </c>
      <c r="Z453" s="24" t="n">
        <v>0</v>
      </c>
      <c r="AA453" s="24" t="n">
        <f aca="false">IF(H453&gt;0,1,0)</f>
        <v>0</v>
      </c>
      <c r="AB453" s="3" t="n">
        <v>1000002748</v>
      </c>
      <c r="AC453" s="3"/>
    </row>
    <row r="454" customFormat="false" ht="14.25" hidden="true" customHeight="true" outlineLevel="0" collapsed="false">
      <c r="A454" s="23" t="s">
        <v>133</v>
      </c>
      <c r="B454" s="65" t="s">
        <v>47</v>
      </c>
      <c r="C454" s="65" t="s">
        <v>1241</v>
      </c>
      <c r="D454" s="65" t="n">
        <v>1000002811</v>
      </c>
      <c r="E454" s="65" t="s">
        <v>1242</v>
      </c>
      <c r="F454" s="67" t="n">
        <v>44719</v>
      </c>
      <c r="G454" s="67" t="str">
        <f aca="false">IF(I454&gt;0,"Targeted Dealer","-")</f>
        <v>Targeted Dealer</v>
      </c>
      <c r="H454" s="67"/>
      <c r="I454" s="68" t="n">
        <v>265</v>
      </c>
      <c r="J454" s="68" t="n">
        <f aca="false">I454/$J$1*$E$1</f>
        <v>5530.8064516129</v>
      </c>
      <c r="K454" s="97" t="n">
        <v>264.75</v>
      </c>
      <c r="L454" s="69" t="n">
        <f aca="false">K454-J454</f>
        <v>-5266.0564516129</v>
      </c>
      <c r="M454" s="69" t="n">
        <f aca="false">IFERROR((K454/J454%),"-")</f>
        <v>4.7868245312181</v>
      </c>
      <c r="N454" s="100" t="n">
        <v>250</v>
      </c>
      <c r="O454" s="98" t="str">
        <f aca="false">IF(F454&lt;=$P$2,"Nov","")</f>
        <v>Nov</v>
      </c>
      <c r="P454" s="97" t="n">
        <v>250</v>
      </c>
      <c r="Q454" s="100" t="n">
        <f aca="false">K454-P454</f>
        <v>14.75</v>
      </c>
      <c r="R454" s="98" t="n">
        <f aca="false">IFERROR(IF(O454="Nov",(K454/P454-1)),0)</f>
        <v>0.0589999999999999</v>
      </c>
      <c r="S454" s="100" t="str">
        <f aca="false">IF(N454&gt;0,IF(O454="","-",IF(R454&lt;0%,"DEGROWTH","GROWTH")))</f>
        <v>GROWTH</v>
      </c>
      <c r="T454" s="101" t="n">
        <v>229.6</v>
      </c>
      <c r="U454" s="101" t="str">
        <f aca="false">IF(F454&lt;=$V$2,"Dec","")</f>
        <v>Dec</v>
      </c>
      <c r="V454" s="97" t="n">
        <v>229.6</v>
      </c>
      <c r="W454" s="104" t="n">
        <f aca="false">K454-V454</f>
        <v>35.15</v>
      </c>
      <c r="X454" s="103" t="n">
        <f aca="false">IFERROR(IF(U454="Dec",(K454/V454-1)),0)</f>
        <v>0.153092334494773</v>
      </c>
      <c r="Y454" s="104" t="str">
        <f aca="false">IF(T454&gt;0,IF(U454="","-",IF(X454&lt;0%,"DEGROWTH","GROWTH")))</f>
        <v>GROWTH</v>
      </c>
      <c r="Z454" s="24" t="n">
        <v>0</v>
      </c>
      <c r="AA454" s="24" t="n">
        <f aca="false">IF(H454&gt;0,1,0)</f>
        <v>0</v>
      </c>
      <c r="AB454" s="3" t="n">
        <v>1000002811</v>
      </c>
      <c r="AC454" s="3"/>
    </row>
    <row r="455" customFormat="false" ht="14.25" hidden="true" customHeight="true" outlineLevel="0" collapsed="false">
      <c r="A455" s="23" t="s">
        <v>133</v>
      </c>
      <c r="B455" s="65" t="s">
        <v>47</v>
      </c>
      <c r="C455" s="65" t="s">
        <v>234</v>
      </c>
      <c r="D455" s="65" t="n">
        <v>1000003477</v>
      </c>
      <c r="E455" s="65" t="s">
        <v>235</v>
      </c>
      <c r="F455" s="67" t="n">
        <v>45036</v>
      </c>
      <c r="G455" s="67" t="str">
        <f aca="false">IF(I455&gt;0,"Targeted Dealer","-")</f>
        <v>Targeted Dealer</v>
      </c>
      <c r="H455" s="67"/>
      <c r="I455" s="68" t="n">
        <v>20</v>
      </c>
      <c r="J455" s="68" t="n">
        <f aca="false">I455/$J$1*$E$1</f>
        <v>417.41935483871</v>
      </c>
      <c r="K455" s="97" t="n">
        <v>20</v>
      </c>
      <c r="L455" s="69" t="n">
        <f aca="false">K455-J455</f>
        <v>-397.41935483871</v>
      </c>
      <c r="M455" s="69" t="n">
        <f aca="false">IFERROR((K455/J455%),"-")</f>
        <v>4.79134466769706</v>
      </c>
      <c r="N455" s="100" t="n">
        <v>11</v>
      </c>
      <c r="O455" s="98" t="str">
        <f aca="false">IF(F455&lt;=$P$2,"Nov","")</f>
        <v>Nov</v>
      </c>
      <c r="P455" s="97" t="n">
        <v>11</v>
      </c>
      <c r="Q455" s="100" t="n">
        <f aca="false">K455-P455</f>
        <v>9</v>
      </c>
      <c r="R455" s="98" t="n">
        <f aca="false">IFERROR(IF(O455="Nov",(K455/P455-1)),0)</f>
        <v>0.818181818181818</v>
      </c>
      <c r="S455" s="100" t="str">
        <f aca="false">IF(N455&gt;0,IF(O455="","-",IF(R455&lt;0%,"DEGROWTH","GROWTH")))</f>
        <v>GROWTH</v>
      </c>
      <c r="T455" s="101" t="n">
        <v>10</v>
      </c>
      <c r="U455" s="101" t="str">
        <f aca="false">IF(F455&lt;=$V$2,"Dec","")</f>
        <v>Dec</v>
      </c>
      <c r="V455" s="97" t="n">
        <v>10</v>
      </c>
      <c r="W455" s="104" t="n">
        <f aca="false">K455-V455</f>
        <v>10</v>
      </c>
      <c r="X455" s="103" t="n">
        <f aca="false">IFERROR(IF(U455="Dec",(K455/V455-1)),0)</f>
        <v>1</v>
      </c>
      <c r="Y455" s="104" t="str">
        <f aca="false">IF(T455&gt;0,IF(U455="","-",IF(X455&lt;0%,"DEGROWTH","GROWTH")))</f>
        <v>GROWTH</v>
      </c>
      <c r="Z455" s="24" t="n">
        <v>0</v>
      </c>
      <c r="AA455" s="24" t="n">
        <f aca="false">IF(H455&gt;0,1,0)</f>
        <v>0</v>
      </c>
      <c r="AB455" s="3" t="n">
        <v>1000003477</v>
      </c>
      <c r="AC455" s="3"/>
    </row>
    <row r="456" customFormat="false" ht="14.25" hidden="true" customHeight="true" outlineLevel="0" collapsed="false">
      <c r="A456" s="23" t="s">
        <v>133</v>
      </c>
      <c r="B456" s="65" t="s">
        <v>47</v>
      </c>
      <c r="C456" s="65" t="s">
        <v>1243</v>
      </c>
      <c r="D456" s="65" t="n">
        <v>1000003521</v>
      </c>
      <c r="E456" s="65" t="s">
        <v>1244</v>
      </c>
      <c r="F456" s="67" t="n">
        <v>45062</v>
      </c>
      <c r="G456" s="67" t="str">
        <f aca="false">IF(I456&gt;0,"Targeted Dealer","-")</f>
        <v>Targeted Dealer</v>
      </c>
      <c r="H456" s="67"/>
      <c r="I456" s="68" t="n">
        <v>120</v>
      </c>
      <c r="J456" s="68" t="n">
        <f aca="false">I456/$J$1*$E$1</f>
        <v>2504.51612903226</v>
      </c>
      <c r="K456" s="97" t="n">
        <v>125</v>
      </c>
      <c r="L456" s="69" t="n">
        <f aca="false">K456-J456</f>
        <v>-2379.51612903226</v>
      </c>
      <c r="M456" s="69" t="n">
        <f aca="false">IFERROR((K456/J456%),"-")</f>
        <v>4.99098402885111</v>
      </c>
      <c r="N456" s="100" t="n">
        <v>90</v>
      </c>
      <c r="O456" s="98" t="str">
        <f aca="false">IF(F456&lt;=$P$2,"Nov","")</f>
        <v>Nov</v>
      </c>
      <c r="P456" s="97" t="n">
        <v>90</v>
      </c>
      <c r="Q456" s="100" t="n">
        <f aca="false">K456-P456</f>
        <v>35</v>
      </c>
      <c r="R456" s="98" t="n">
        <f aca="false">IFERROR(IF(O456="Nov",(K456/P456-1)),0)</f>
        <v>0.388888888888889</v>
      </c>
      <c r="S456" s="100" t="str">
        <f aca="false">IF(N456&gt;0,IF(O456="","-",IF(R456&lt;0%,"DEGROWTH","GROWTH")))</f>
        <v>GROWTH</v>
      </c>
      <c r="T456" s="101" t="n">
        <v>117.5</v>
      </c>
      <c r="U456" s="101" t="str">
        <f aca="false">IF(F456&lt;=$V$2,"Dec","")</f>
        <v>Dec</v>
      </c>
      <c r="V456" s="97" t="n">
        <v>117.5</v>
      </c>
      <c r="W456" s="104" t="n">
        <f aca="false">K456-V456</f>
        <v>7.5</v>
      </c>
      <c r="X456" s="103" t="n">
        <f aca="false">IFERROR(IF(U456="Dec",(K456/V456-1)),0)</f>
        <v>0.0638297872340425</v>
      </c>
      <c r="Y456" s="104" t="str">
        <f aca="false">IF(T456&gt;0,IF(U456="","-",IF(X456&lt;0%,"DEGROWTH","GROWTH")))</f>
        <v>GROWTH</v>
      </c>
      <c r="Z456" s="24" t="n">
        <v>0</v>
      </c>
      <c r="AA456" s="24" t="n">
        <f aca="false">IF(H456&gt;0,1,0)</f>
        <v>0</v>
      </c>
      <c r="AB456" s="3" t="n">
        <v>1000003521</v>
      </c>
      <c r="AC456" s="3"/>
    </row>
    <row r="457" customFormat="false" ht="14.25" hidden="true" customHeight="true" outlineLevel="0" collapsed="false">
      <c r="A457" s="23" t="s">
        <v>133</v>
      </c>
      <c r="B457" s="65" t="s">
        <v>47</v>
      </c>
      <c r="C457" s="65" t="s">
        <v>4417</v>
      </c>
      <c r="D457" s="65" t="n">
        <v>1000003769</v>
      </c>
      <c r="E457" s="65" t="s">
        <v>4418</v>
      </c>
      <c r="F457" s="67" t="n">
        <v>45259</v>
      </c>
      <c r="G457" s="67" t="str">
        <f aca="false">IF(I457&gt;0,"Targeted Dealer","-")</f>
        <v>Targeted Dealer</v>
      </c>
      <c r="H457" s="67"/>
      <c r="I457" s="68" t="n">
        <v>40</v>
      </c>
      <c r="J457" s="68" t="n">
        <f aca="false">I457/$J$1*$E$1</f>
        <v>834.838709677419</v>
      </c>
      <c r="K457" s="97" t="n">
        <v>25</v>
      </c>
      <c r="L457" s="69" t="n">
        <f aca="false">K457-J457</f>
        <v>-809.838709677419</v>
      </c>
      <c r="M457" s="69" t="n">
        <f aca="false">IFERROR((K457/J457%),"-")</f>
        <v>2.99459041731066</v>
      </c>
      <c r="N457" s="100" t="n">
        <v>30</v>
      </c>
      <c r="O457" s="98" t="str">
        <f aca="false">IF(F457&lt;=$P$2,"Nov","")</f>
        <v>Nov</v>
      </c>
      <c r="P457" s="97" t="n">
        <v>30</v>
      </c>
      <c r="Q457" s="100" t="n">
        <f aca="false">K457-P457</f>
        <v>-5</v>
      </c>
      <c r="R457" s="98" t="n">
        <f aca="false">IFERROR(IF(O457="Nov",(K457/P457-1)),0)</f>
        <v>-0.166666666666667</v>
      </c>
      <c r="S457" s="100" t="str">
        <f aca="false">IF(N457&gt;0,IF(O457="","-",IF(R457&lt;0%,"DEGROWTH","GROWTH")))</f>
        <v>DEGROWTH</v>
      </c>
      <c r="T457" s="101" t="n">
        <v>39.45</v>
      </c>
      <c r="U457" s="101" t="str">
        <f aca="false">IF(F457&lt;=$V$2,"Dec","")</f>
        <v>Dec</v>
      </c>
      <c r="V457" s="97" t="n">
        <v>39.45</v>
      </c>
      <c r="W457" s="104" t="n">
        <f aca="false">K457-V457</f>
        <v>-14.45</v>
      </c>
      <c r="X457" s="103" t="n">
        <f aca="false">IFERROR(IF(U457="Dec",(K457/V457-1)),0)</f>
        <v>-0.366286438529785</v>
      </c>
      <c r="Y457" s="104" t="str">
        <f aca="false">IF(T457&gt;0,IF(U457="","-",IF(X457&lt;0%,"DEGROWTH","GROWTH")))</f>
        <v>DEGROWTH</v>
      </c>
      <c r="Z457" s="24" t="n">
        <v>0</v>
      </c>
      <c r="AA457" s="24" t="n">
        <f aca="false">IF(H457&gt;0,1,0)</f>
        <v>0</v>
      </c>
      <c r="AB457" s="3" t="n">
        <v>1000003769</v>
      </c>
      <c r="AC457" s="3"/>
    </row>
    <row r="458" customFormat="false" ht="14.25" hidden="true" customHeight="true" outlineLevel="0" collapsed="false">
      <c r="A458" s="24" t="s">
        <v>133</v>
      </c>
      <c r="B458" s="128" t="s">
        <v>47</v>
      </c>
      <c r="C458" s="128" t="s">
        <v>4419</v>
      </c>
      <c r="D458" s="128" t="n">
        <v>1000003834</v>
      </c>
      <c r="E458" s="128" t="s">
        <v>4420</v>
      </c>
      <c r="F458" s="144" t="n">
        <v>45313</v>
      </c>
      <c r="G458" s="67" t="str">
        <f aca="false">IF(I458&gt;0,"Targeted Dealer","-")</f>
        <v>-</v>
      </c>
      <c r="H458" s="67" t="s">
        <v>627</v>
      </c>
      <c r="I458" s="68" t="n">
        <v>0</v>
      </c>
      <c r="J458" s="68" t="n">
        <f aca="false">I458/$J$1*$E$1</f>
        <v>0</v>
      </c>
      <c r="K458" s="97" t="n">
        <v>0</v>
      </c>
      <c r="L458" s="69" t="n">
        <f aca="false">K458-J458</f>
        <v>0</v>
      </c>
      <c r="M458" s="69" t="str">
        <f aca="false">IFERROR((K458/J458%),"-")</f>
        <v>-</v>
      </c>
      <c r="N458" s="100" t="n">
        <v>0</v>
      </c>
      <c r="O458" s="98" t="str">
        <f aca="false">IF(F458&lt;=$P$2,"Nov","")</f>
        <v>Nov</v>
      </c>
      <c r="P458" s="97" t="n">
        <v>0</v>
      </c>
      <c r="Q458" s="100" t="n">
        <f aca="false">K458-P458</f>
        <v>0</v>
      </c>
      <c r="R458" s="98" t="n">
        <f aca="false">IFERROR(IF(O458="Nov",(K458/P458-1)),0)</f>
        <v>0</v>
      </c>
      <c r="S458" s="105" t="b">
        <f aca="false">IF(N458&gt;0,IF(O458="","-",IF(R458&lt;0%,"DEGROWTH","GROWTH")))</f>
        <v>0</v>
      </c>
      <c r="T458" s="101" t="n">
        <v>0</v>
      </c>
      <c r="U458" s="101" t="str">
        <f aca="false">IF(F458&lt;=$V$2,"Dec","")</f>
        <v>Dec</v>
      </c>
      <c r="V458" s="97" t="n">
        <v>0</v>
      </c>
      <c r="W458" s="104" t="n">
        <f aca="false">K458-V458</f>
        <v>0</v>
      </c>
      <c r="X458" s="103" t="n">
        <f aca="false">IFERROR(IF(U458="Dec",(K458/V458-1)),0)</f>
        <v>0</v>
      </c>
      <c r="Y458" s="106" t="b">
        <f aca="false">IF(T458&gt;0,IF(U458="","-",IF(X458&lt;0%,"DEGROWTH","GROWTH")))</f>
        <v>0</v>
      </c>
      <c r="Z458" s="24" t="n">
        <v>1</v>
      </c>
      <c r="AA458" s="24" t="n">
        <f aca="false">IF(H458&gt;0,1,0)</f>
        <v>1</v>
      </c>
      <c r="AB458" s="3" t="n">
        <v>1000003834</v>
      </c>
      <c r="AC458" s="3"/>
    </row>
    <row r="459" customFormat="false" ht="14.25" hidden="true" customHeight="true" outlineLevel="0" collapsed="false">
      <c r="A459" s="24" t="s">
        <v>133</v>
      </c>
      <c r="B459" s="128" t="s">
        <v>47</v>
      </c>
      <c r="C459" s="128" t="s">
        <v>4421</v>
      </c>
      <c r="D459" s="128" t="n">
        <v>1000003865</v>
      </c>
      <c r="E459" s="128" t="s">
        <v>4422</v>
      </c>
      <c r="F459" s="67" t="n">
        <v>45338</v>
      </c>
      <c r="G459" s="67" t="str">
        <f aca="false">IF(I459&gt;0,"Targeted Dealer","-")</f>
        <v>Targeted Dealer</v>
      </c>
      <c r="H459" s="67"/>
      <c r="I459" s="68" t="n">
        <v>40</v>
      </c>
      <c r="J459" s="68" t="n">
        <f aca="false">I459/$J$1*$E$1</f>
        <v>834.838709677419</v>
      </c>
      <c r="K459" s="97" t="n">
        <v>9</v>
      </c>
      <c r="L459" s="69" t="n">
        <f aca="false">K459-J459</f>
        <v>-825.838709677419</v>
      </c>
      <c r="M459" s="69" t="n">
        <f aca="false">IFERROR((K459/J459%),"-")</f>
        <v>1.07805255023184</v>
      </c>
      <c r="N459" s="100" t="n">
        <v>21.5</v>
      </c>
      <c r="O459" s="98" t="str">
        <f aca="false">IF(F459&lt;=$P$2,"Nov","")</f>
        <v>Nov</v>
      </c>
      <c r="P459" s="97" t="n">
        <v>21.5</v>
      </c>
      <c r="Q459" s="100" t="n">
        <f aca="false">K459-P459</f>
        <v>-12.5</v>
      </c>
      <c r="R459" s="98" t="n">
        <f aca="false">IFERROR(IF(O459="Nov",(K459/P459-1)),0)</f>
        <v>-0.581395348837209</v>
      </c>
      <c r="S459" s="100" t="str">
        <f aca="false">IF(N459&gt;0,IF(O459="","-",IF(R459&lt;0%,"DEGROWTH","GROWTH")))</f>
        <v>DEGROWTH</v>
      </c>
      <c r="T459" s="101" t="n">
        <v>0</v>
      </c>
      <c r="U459" s="101" t="str">
        <f aca="false">IF(F459&lt;=$V$2,"Dec","")</f>
        <v>Dec</v>
      </c>
      <c r="V459" s="97" t="n">
        <v>0</v>
      </c>
      <c r="W459" s="104" t="n">
        <f aca="false">K459-V459</f>
        <v>9</v>
      </c>
      <c r="X459" s="103" t="n">
        <f aca="false">IFERROR(IF(U459="Dec",(K459/V459-1)),0)</f>
        <v>0</v>
      </c>
      <c r="Y459" s="106" t="b">
        <f aca="false">IF(T459&gt;0,IF(U459="","-",IF(X459&lt;0%,"DEGROWTH","GROWTH")))</f>
        <v>0</v>
      </c>
      <c r="Z459" s="24" t="n">
        <v>0</v>
      </c>
      <c r="AA459" s="24" t="n">
        <f aca="false">IF(H459&gt;0,1,0)</f>
        <v>0</v>
      </c>
      <c r="AB459" s="3" t="n">
        <v>1000003865</v>
      </c>
      <c r="AC459" s="3"/>
    </row>
    <row r="460" customFormat="false" ht="14.25" hidden="true" customHeight="true" outlineLevel="0" collapsed="false">
      <c r="A460" s="24" t="s">
        <v>133</v>
      </c>
      <c r="B460" s="128" t="s">
        <v>47</v>
      </c>
      <c r="C460" s="128" t="s">
        <v>1245</v>
      </c>
      <c r="D460" s="128" t="n">
        <v>1000003931</v>
      </c>
      <c r="E460" s="128" t="s">
        <v>1246</v>
      </c>
      <c r="F460" s="67" t="n">
        <v>45412</v>
      </c>
      <c r="G460" s="67" t="str">
        <f aca="false">IF(I460&gt;0,"Targeted Dealer","-")</f>
        <v>Targeted Dealer</v>
      </c>
      <c r="H460" s="67"/>
      <c r="I460" s="68" t="n">
        <v>30</v>
      </c>
      <c r="J460" s="68" t="n">
        <f aca="false">I460/$J$1*$E$1</f>
        <v>626.129032258065</v>
      </c>
      <c r="K460" s="97" t="n">
        <v>54.2</v>
      </c>
      <c r="L460" s="69" t="n">
        <f aca="false">K460-J460</f>
        <v>-571.929032258065</v>
      </c>
      <c r="M460" s="69" t="n">
        <f aca="false">IFERROR((K460/J460%),"-")</f>
        <v>8.65636269963936</v>
      </c>
      <c r="N460" s="100" t="n">
        <v>25</v>
      </c>
      <c r="O460" s="98" t="str">
        <f aca="false">IF(F460&lt;=$P$2,"Nov","")</f>
        <v>Nov</v>
      </c>
      <c r="P460" s="97" t="n">
        <v>25</v>
      </c>
      <c r="Q460" s="100" t="n">
        <f aca="false">K460-P460</f>
        <v>29.2</v>
      </c>
      <c r="R460" s="98" t="n">
        <f aca="false">IFERROR(IF(O460="Nov",(K460/P460-1)),0)</f>
        <v>1.168</v>
      </c>
      <c r="S460" s="100" t="str">
        <f aca="false">IF(N460&gt;0,IF(O460="","-",IF(R460&lt;0%,"DEGROWTH","GROWTH")))</f>
        <v>GROWTH</v>
      </c>
      <c r="T460" s="101" t="n">
        <v>0</v>
      </c>
      <c r="U460" s="101" t="str">
        <f aca="false">IF(F460&lt;=$V$2,"Dec","")</f>
        <v>Dec</v>
      </c>
      <c r="V460" s="97" t="n">
        <v>0</v>
      </c>
      <c r="W460" s="104" t="n">
        <f aca="false">K460-V460</f>
        <v>54.2</v>
      </c>
      <c r="X460" s="103" t="n">
        <f aca="false">IFERROR(IF(U460="Dec",(K460/V460-1)),0)</f>
        <v>0</v>
      </c>
      <c r="Y460" s="106" t="b">
        <f aca="false">IF(T460&gt;0,IF(U460="","-",IF(X460&lt;0%,"DEGROWTH","GROWTH")))</f>
        <v>0</v>
      </c>
      <c r="Z460" s="24" t="n">
        <v>0</v>
      </c>
      <c r="AA460" s="24" t="n">
        <f aca="false">IF(H460&gt;0,1,0)</f>
        <v>0</v>
      </c>
      <c r="AB460" s="3" t="n">
        <v>1000003931</v>
      </c>
      <c r="AC460" s="3"/>
    </row>
    <row r="461" customFormat="false" ht="14.25" hidden="true" customHeight="true" outlineLevel="0" collapsed="false">
      <c r="A461" s="24" t="s">
        <v>133</v>
      </c>
      <c r="B461" s="128" t="s">
        <v>47</v>
      </c>
      <c r="C461" s="128" t="s">
        <v>622</v>
      </c>
      <c r="D461" s="128" t="n">
        <v>1000003967</v>
      </c>
      <c r="E461" s="128" t="s">
        <v>623</v>
      </c>
      <c r="F461" s="67" t="n">
        <v>45433</v>
      </c>
      <c r="G461" s="67" t="str">
        <f aca="false">IF(I461&gt;0,"Targeted Dealer","-")</f>
        <v>Targeted Dealer</v>
      </c>
      <c r="H461" s="67"/>
      <c r="I461" s="68" t="n">
        <v>60</v>
      </c>
      <c r="J461" s="68" t="n">
        <f aca="false">I461/$J$1*$E$1</f>
        <v>1252.25806451613</v>
      </c>
      <c r="K461" s="97" t="n">
        <v>0</v>
      </c>
      <c r="L461" s="69" t="n">
        <f aca="false">K461-J461</f>
        <v>-1252.25806451613</v>
      </c>
      <c r="M461" s="69" t="n">
        <f aca="false">IFERROR((K461/J461%),"-")</f>
        <v>0</v>
      </c>
      <c r="N461" s="100" t="n">
        <v>0</v>
      </c>
      <c r="O461" s="98" t="str">
        <f aca="false">IF(F461&lt;=$P$2,"Nov","")</f>
        <v>Nov</v>
      </c>
      <c r="P461" s="97" t="n">
        <v>0</v>
      </c>
      <c r="Q461" s="100" t="n">
        <f aca="false">K461-P461</f>
        <v>0</v>
      </c>
      <c r="R461" s="98" t="n">
        <f aca="false">IFERROR(IF(O461="Nov",(K461/P461-1)),0)</f>
        <v>0</v>
      </c>
      <c r="S461" s="105" t="b">
        <f aca="false">IF(N461&gt;0,IF(O461="","-",IF(R461&lt;0%,"DEGROWTH","GROWTH")))</f>
        <v>0</v>
      </c>
      <c r="T461" s="101" t="n">
        <v>0</v>
      </c>
      <c r="U461" s="101" t="str">
        <f aca="false">IF(F461&lt;=$V$2,"Dec","")</f>
        <v>Dec</v>
      </c>
      <c r="V461" s="97" t="n">
        <v>0</v>
      </c>
      <c r="W461" s="104" t="n">
        <f aca="false">K461-V461</f>
        <v>0</v>
      </c>
      <c r="X461" s="103" t="n">
        <f aca="false">IFERROR(IF(U461="Dec",(K461/V461-1)),0)</f>
        <v>0</v>
      </c>
      <c r="Y461" s="106" t="b">
        <f aca="false">IF(T461&gt;0,IF(U461="","-",IF(X461&lt;0%,"DEGROWTH","GROWTH")))</f>
        <v>0</v>
      </c>
      <c r="Z461" s="24" t="n">
        <v>1</v>
      </c>
      <c r="AA461" s="24" t="n">
        <f aca="false">IF(H461&gt;0,1,0)</f>
        <v>0</v>
      </c>
      <c r="AB461" s="3" t="n">
        <v>1000003967</v>
      </c>
      <c r="AC461" s="3"/>
    </row>
    <row r="462" customFormat="false" ht="14.25" hidden="true" customHeight="true" outlineLevel="0" collapsed="false">
      <c r="A462" s="24" t="s">
        <v>133</v>
      </c>
      <c r="B462" s="128" t="s">
        <v>47</v>
      </c>
      <c r="C462" s="128" t="s">
        <v>608</v>
      </c>
      <c r="D462" s="128" t="n">
        <v>1000003993</v>
      </c>
      <c r="E462" s="128" t="s">
        <v>609</v>
      </c>
      <c r="F462" s="67" t="n">
        <v>45443</v>
      </c>
      <c r="G462" s="67" t="str">
        <f aca="false">IF(I462&gt;0,"Targeted Dealer","-")</f>
        <v>Targeted Dealer</v>
      </c>
      <c r="H462" s="67"/>
      <c r="I462" s="68" t="n">
        <v>20</v>
      </c>
      <c r="J462" s="68" t="n">
        <f aca="false">I462/$J$1*$E$1</f>
        <v>417.41935483871</v>
      </c>
      <c r="K462" s="97" t="n">
        <v>0</v>
      </c>
      <c r="L462" s="69" t="n">
        <f aca="false">K462-J462</f>
        <v>-417.41935483871</v>
      </c>
      <c r="M462" s="69" t="n">
        <f aca="false">IFERROR((K462/J462%),"-")</f>
        <v>0</v>
      </c>
      <c r="N462" s="100" t="n">
        <v>15</v>
      </c>
      <c r="O462" s="98" t="str">
        <f aca="false">IF(F462&lt;=$P$2,"Nov","")</f>
        <v>Nov</v>
      </c>
      <c r="P462" s="97" t="n">
        <v>15</v>
      </c>
      <c r="Q462" s="100" t="n">
        <f aca="false">K462-P462</f>
        <v>-15</v>
      </c>
      <c r="R462" s="98" t="n">
        <f aca="false">IFERROR(IF(O462="Nov",(K462/P462-1)),0)</f>
        <v>-1</v>
      </c>
      <c r="S462" s="100" t="str">
        <f aca="false">IF(N462&gt;0,IF(O462="","-",IF(R462&lt;0%,"DEGROWTH","GROWTH")))</f>
        <v>DEGROWTH</v>
      </c>
      <c r="T462" s="101" t="n">
        <v>0</v>
      </c>
      <c r="U462" s="101" t="str">
        <f aca="false">IF(F462&lt;=$V$2,"Dec","")</f>
        <v>Dec</v>
      </c>
      <c r="V462" s="97" t="n">
        <v>0</v>
      </c>
      <c r="W462" s="104" t="n">
        <f aca="false">K462-V462</f>
        <v>0</v>
      </c>
      <c r="X462" s="103" t="n">
        <f aca="false">IFERROR(IF(U462="Dec",(K462/V462-1)),0)</f>
        <v>0</v>
      </c>
      <c r="Y462" s="106" t="b">
        <f aca="false">IF(T462&gt;0,IF(U462="","-",IF(X462&lt;0%,"DEGROWTH","GROWTH")))</f>
        <v>0</v>
      </c>
      <c r="Z462" s="24" t="n">
        <v>1</v>
      </c>
      <c r="AA462" s="24" t="n">
        <f aca="false">IF(H462&gt;0,1,0)</f>
        <v>0</v>
      </c>
      <c r="AB462" s="3" t="n">
        <v>1000003993</v>
      </c>
      <c r="AC462" s="3"/>
    </row>
    <row r="463" customFormat="false" ht="14.25" hidden="true" customHeight="true" outlineLevel="0" collapsed="false">
      <c r="A463" s="24" t="s">
        <v>133</v>
      </c>
      <c r="B463" s="128" t="s">
        <v>47</v>
      </c>
      <c r="C463" s="128" t="s">
        <v>1247</v>
      </c>
      <c r="D463" s="128" t="n">
        <v>1000004065</v>
      </c>
      <c r="E463" s="128" t="s">
        <v>1248</v>
      </c>
      <c r="F463" s="67" t="n">
        <v>45503</v>
      </c>
      <c r="G463" s="67" t="str">
        <f aca="false">IF(I463&gt;0,"Targeted Dealer","-")</f>
        <v>Targeted Dealer</v>
      </c>
      <c r="H463" s="67" t="s">
        <v>627</v>
      </c>
      <c r="I463" s="68" t="n">
        <v>30</v>
      </c>
      <c r="J463" s="68" t="n">
        <f aca="false">I463/$J$1*$E$1</f>
        <v>626.129032258065</v>
      </c>
      <c r="K463" s="97" t="n">
        <v>63.75</v>
      </c>
      <c r="L463" s="69" t="n">
        <f aca="false">K463-J463</f>
        <v>-562.379032258065</v>
      </c>
      <c r="M463" s="69" t="n">
        <f aca="false">IFERROR((K463/J463%),"-")</f>
        <v>10.1816074188563</v>
      </c>
      <c r="N463" s="100" t="n">
        <v>26.75</v>
      </c>
      <c r="O463" s="98" t="str">
        <f aca="false">IF(F463&lt;=$P$2,"Nov","")</f>
        <v>Nov</v>
      </c>
      <c r="P463" s="97" t="n">
        <v>26.75</v>
      </c>
      <c r="Q463" s="100" t="n">
        <f aca="false">K463-P463</f>
        <v>37</v>
      </c>
      <c r="R463" s="98" t="n">
        <f aca="false">IFERROR(IF(O463="Nov",(K463/P463-1)),0)</f>
        <v>1.38317757009346</v>
      </c>
      <c r="S463" s="100" t="str">
        <f aca="false">IF(N463&gt;0,IF(O463="","-",IF(R463&lt;0%,"DEGROWTH","GROWTH")))</f>
        <v>GROWTH</v>
      </c>
      <c r="T463" s="101" t="n">
        <v>0</v>
      </c>
      <c r="U463" s="101" t="str">
        <f aca="false">IF(F463&lt;=$V$2,"Dec","")</f>
        <v>Dec</v>
      </c>
      <c r="V463" s="97" t="n">
        <v>0</v>
      </c>
      <c r="W463" s="104" t="n">
        <f aca="false">K463-V463</f>
        <v>63.75</v>
      </c>
      <c r="X463" s="103" t="n">
        <f aca="false">IFERROR(IF(U463="Dec",(K463/V463-1)),0)</f>
        <v>0</v>
      </c>
      <c r="Y463" s="106" t="b">
        <f aca="false">IF(T463&gt;0,IF(U463="","-",IF(X463&lt;0%,"DEGROWTH","GROWTH")))</f>
        <v>0</v>
      </c>
      <c r="Z463" s="24" t="n">
        <v>0</v>
      </c>
      <c r="AA463" s="24" t="n">
        <f aca="false">IF(H463&gt;0,1,0)</f>
        <v>1</v>
      </c>
      <c r="AB463" s="3" t="n">
        <v>1000004065</v>
      </c>
      <c r="AC463" s="3"/>
    </row>
    <row r="464" customFormat="false" ht="14.25" hidden="true" customHeight="true" outlineLevel="0" collapsed="false">
      <c r="A464" s="24" t="s">
        <v>133</v>
      </c>
      <c r="B464" s="128" t="s">
        <v>47</v>
      </c>
      <c r="C464" s="128" t="s">
        <v>1249</v>
      </c>
      <c r="D464" s="128" t="n">
        <v>1000004097</v>
      </c>
      <c r="E464" s="128" t="s">
        <v>1250</v>
      </c>
      <c r="F464" s="67" t="n">
        <v>45532</v>
      </c>
      <c r="G464" s="67" t="str">
        <f aca="false">IF(I464&gt;0,"Targeted Dealer","-")</f>
        <v>Targeted Dealer</v>
      </c>
      <c r="H464" s="24"/>
      <c r="I464" s="68" t="n">
        <v>30</v>
      </c>
      <c r="J464" s="68" t="n">
        <f aca="false">I464/$J$1*$E$1</f>
        <v>626.129032258065</v>
      </c>
      <c r="K464" s="97" t="n">
        <v>42.5</v>
      </c>
      <c r="L464" s="69" t="n">
        <f aca="false">K464-J464</f>
        <v>-583.629032258065</v>
      </c>
      <c r="M464" s="69" t="n">
        <f aca="false">IFERROR((K464/J464%),"-")</f>
        <v>6.78773827923751</v>
      </c>
      <c r="N464" s="100" t="n">
        <v>30</v>
      </c>
      <c r="O464" s="98" t="str">
        <f aca="false">IF(F464&lt;=$P$2,"Nov","")</f>
        <v>Nov</v>
      </c>
      <c r="P464" s="97" t="n">
        <v>30</v>
      </c>
      <c r="Q464" s="100" t="n">
        <f aca="false">K464-P464</f>
        <v>12.5</v>
      </c>
      <c r="R464" s="98" t="n">
        <f aca="false">IFERROR(IF(O464="Nov",(K464/P464-1)),0)</f>
        <v>0.416666666666667</v>
      </c>
      <c r="S464" s="100" t="str">
        <f aca="false">IF(N464&gt;0,IF(O464="","-",IF(R464&lt;0%,"DEGROWTH","GROWTH")))</f>
        <v>GROWTH</v>
      </c>
      <c r="T464" s="101" t="n">
        <v>0</v>
      </c>
      <c r="U464" s="101" t="str">
        <f aca="false">IF(F464&lt;=$V$2,"Dec","")</f>
        <v>Dec</v>
      </c>
      <c r="V464" s="97" t="n">
        <v>0</v>
      </c>
      <c r="W464" s="104" t="n">
        <f aca="false">K464-V464</f>
        <v>42.5</v>
      </c>
      <c r="X464" s="103" t="n">
        <f aca="false">IFERROR(IF(U464="Dec",(K464/V464-1)),0)</f>
        <v>0</v>
      </c>
      <c r="Y464" s="106" t="b">
        <f aca="false">IF(T464&gt;0,IF(U464="","-",IF(X464&lt;0%,"DEGROWTH","GROWTH")))</f>
        <v>0</v>
      </c>
      <c r="Z464" s="24" t="n">
        <v>0</v>
      </c>
      <c r="AA464" s="24" t="n">
        <f aca="false">IF(H464&gt;0,1,0)</f>
        <v>0</v>
      </c>
      <c r="AB464" s="3" t="n">
        <v>1000004097</v>
      </c>
      <c r="AC464" s="3"/>
    </row>
    <row r="465" customFormat="false" ht="14.25" hidden="true" customHeight="true" outlineLevel="0" collapsed="false">
      <c r="A465" s="23" t="s">
        <v>133</v>
      </c>
      <c r="B465" s="65" t="s">
        <v>48</v>
      </c>
      <c r="C465" s="65" t="s">
        <v>1251</v>
      </c>
      <c r="D465" s="65" t="n">
        <v>1000000702</v>
      </c>
      <c r="E465" s="66" t="s">
        <v>1252</v>
      </c>
      <c r="F465" s="67" t="n">
        <v>39855</v>
      </c>
      <c r="G465" s="67" t="str">
        <f aca="false">IF(I465&gt;0,"Targeted Dealer","-")</f>
        <v>Targeted Dealer</v>
      </c>
      <c r="H465" s="67"/>
      <c r="I465" s="68" t="n">
        <v>450</v>
      </c>
      <c r="J465" s="68" t="n">
        <f aca="false">I465/$J$1*$E$1</f>
        <v>9391.93548387097</v>
      </c>
      <c r="K465" s="97" t="n">
        <v>248</v>
      </c>
      <c r="L465" s="69" t="n">
        <f aca="false">K465-J465</f>
        <v>-9143.93548387097</v>
      </c>
      <c r="M465" s="69" t="n">
        <f aca="false">IFERROR((K465/J465%),"-")</f>
        <v>2.64056328353083</v>
      </c>
      <c r="N465" s="100" t="n">
        <v>353</v>
      </c>
      <c r="O465" s="98" t="str">
        <f aca="false">IF(F465&lt;=$P$2,"Nov","")</f>
        <v>Nov</v>
      </c>
      <c r="P465" s="97" t="n">
        <v>353</v>
      </c>
      <c r="Q465" s="100" t="n">
        <f aca="false">K465-P465</f>
        <v>-105</v>
      </c>
      <c r="R465" s="98" t="n">
        <f aca="false">IFERROR(IF(O465="Nov",(K465/P465-1)),0)</f>
        <v>-0.297450424929179</v>
      </c>
      <c r="S465" s="100" t="str">
        <f aca="false">IF(N465&gt;0,IF(O465="","-",IF(R465&lt;0%,"DEGROWTH","GROWTH")))</f>
        <v>DEGROWTH</v>
      </c>
      <c r="T465" s="101" t="n">
        <v>338</v>
      </c>
      <c r="U465" s="101" t="str">
        <f aca="false">IF(F465&lt;=$V$2,"Dec","")</f>
        <v>Dec</v>
      </c>
      <c r="V465" s="97" t="n">
        <v>338</v>
      </c>
      <c r="W465" s="104" t="n">
        <f aca="false">K465-V465</f>
        <v>-90</v>
      </c>
      <c r="X465" s="103" t="n">
        <f aca="false">IFERROR(IF(U465="Dec",(K465/V465-1)),0)</f>
        <v>-0.266272189349112</v>
      </c>
      <c r="Y465" s="104" t="str">
        <f aca="false">IF(T465&gt;0,IF(U465="","-",IF(X465&lt;0%,"DEGROWTH","GROWTH")))</f>
        <v>DEGROWTH</v>
      </c>
      <c r="Z465" s="24" t="n">
        <v>0</v>
      </c>
      <c r="AA465" s="24" t="n">
        <f aca="false">IF(H465&gt;0,1,0)</f>
        <v>0</v>
      </c>
      <c r="AB465" s="3" t="n">
        <v>1000000702</v>
      </c>
      <c r="AC465" s="3"/>
    </row>
    <row r="466" customFormat="false" ht="14.25" hidden="true" customHeight="true" outlineLevel="0" collapsed="false">
      <c r="A466" s="23" t="s">
        <v>133</v>
      </c>
      <c r="B466" s="65" t="s">
        <v>48</v>
      </c>
      <c r="C466" s="65" t="s">
        <v>1253</v>
      </c>
      <c r="D466" s="65" t="n">
        <v>1000000694</v>
      </c>
      <c r="E466" s="66" t="s">
        <v>1254</v>
      </c>
      <c r="F466" s="67" t="n">
        <v>40275</v>
      </c>
      <c r="G466" s="67" t="str">
        <f aca="false">IF(I466&gt;0,"Targeted Dealer","-")</f>
        <v>Targeted Dealer</v>
      </c>
      <c r="H466" s="67"/>
      <c r="I466" s="68" t="n">
        <v>60</v>
      </c>
      <c r="J466" s="68" t="n">
        <f aca="false">I466/$J$1*$E$1</f>
        <v>1252.25806451613</v>
      </c>
      <c r="K466" s="97" t="n">
        <v>0</v>
      </c>
      <c r="L466" s="69" t="n">
        <f aca="false">K466-J466</f>
        <v>-1252.25806451613</v>
      </c>
      <c r="M466" s="69" t="n">
        <f aca="false">IFERROR((K466/J466%),"-")</f>
        <v>0</v>
      </c>
      <c r="N466" s="100" t="n">
        <v>0</v>
      </c>
      <c r="O466" s="98" t="str">
        <f aca="false">IF(F466&lt;=$P$2,"Nov","")</f>
        <v>Nov</v>
      </c>
      <c r="P466" s="97" t="n">
        <v>0</v>
      </c>
      <c r="Q466" s="100" t="n">
        <f aca="false">K466-P466</f>
        <v>0</v>
      </c>
      <c r="R466" s="98" t="n">
        <f aca="false">IFERROR(IF(O466="Nov",(K466/P466-1)),0)</f>
        <v>0</v>
      </c>
      <c r="S466" s="105" t="b">
        <f aca="false">IF(N466&gt;0,IF(O466="","-",IF(R466&lt;0%,"DEGROWTH","GROWTH")))</f>
        <v>0</v>
      </c>
      <c r="T466" s="101" t="n">
        <v>0</v>
      </c>
      <c r="U466" s="101" t="str">
        <f aca="false">IF(F466&lt;=$V$2,"Dec","")</f>
        <v>Dec</v>
      </c>
      <c r="V466" s="97" t="n">
        <v>0</v>
      </c>
      <c r="W466" s="104" t="n">
        <f aca="false">K466-V466</f>
        <v>0</v>
      </c>
      <c r="X466" s="103" t="n">
        <f aca="false">IFERROR(IF(U466="Dec",(K466/V466-1)),0)</f>
        <v>0</v>
      </c>
      <c r="Y466" s="106" t="b">
        <f aca="false">IF(T466&gt;0,IF(U466="","-",IF(X466&lt;0%,"DEGROWTH","GROWTH")))</f>
        <v>0</v>
      </c>
      <c r="Z466" s="24" t="n">
        <v>1</v>
      </c>
      <c r="AA466" s="24" t="n">
        <f aca="false">IF(H466&gt;0,1,0)</f>
        <v>0</v>
      </c>
      <c r="AB466" s="3" t="n">
        <v>1000000694</v>
      </c>
      <c r="AC466" s="3"/>
    </row>
    <row r="467" customFormat="false" ht="14.25" hidden="true" customHeight="true" outlineLevel="0" collapsed="false">
      <c r="A467" s="23" t="s">
        <v>133</v>
      </c>
      <c r="B467" s="65" t="s">
        <v>48</v>
      </c>
      <c r="C467" s="65" t="s">
        <v>1255</v>
      </c>
      <c r="D467" s="65" t="n">
        <v>1000000697</v>
      </c>
      <c r="E467" s="66" t="s">
        <v>1256</v>
      </c>
      <c r="F467" s="67" t="n">
        <v>40388</v>
      </c>
      <c r="G467" s="67" t="str">
        <f aca="false">IF(I467&gt;0,"Targeted Dealer","-")</f>
        <v>Targeted Dealer</v>
      </c>
      <c r="H467" s="67"/>
      <c r="I467" s="68" t="n">
        <v>270</v>
      </c>
      <c r="J467" s="68" t="n">
        <f aca="false">I467/$J$1*$E$1</f>
        <v>5635.16129032258</v>
      </c>
      <c r="K467" s="97" t="n">
        <v>90</v>
      </c>
      <c r="L467" s="69" t="n">
        <f aca="false">K467-J467</f>
        <v>-5545.16129032258</v>
      </c>
      <c r="M467" s="69" t="n">
        <f aca="false">IFERROR((K467/J467%),"-")</f>
        <v>1.59711488923235</v>
      </c>
      <c r="N467" s="100" t="n">
        <v>165</v>
      </c>
      <c r="O467" s="98" t="str">
        <f aca="false">IF(F467&lt;=$P$2,"Nov","")</f>
        <v>Nov</v>
      </c>
      <c r="P467" s="97" t="n">
        <v>165</v>
      </c>
      <c r="Q467" s="100" t="n">
        <f aca="false">K467-P467</f>
        <v>-75</v>
      </c>
      <c r="R467" s="98" t="n">
        <f aca="false">IFERROR(IF(O467="Nov",(K467/P467-1)),0)</f>
        <v>-0.454545454545455</v>
      </c>
      <c r="S467" s="100" t="str">
        <f aca="false">IF(N467&gt;0,IF(O467="","-",IF(R467&lt;0%,"DEGROWTH","GROWTH")))</f>
        <v>DEGROWTH</v>
      </c>
      <c r="T467" s="101" t="n">
        <v>210</v>
      </c>
      <c r="U467" s="101" t="str">
        <f aca="false">IF(F467&lt;=$V$2,"Dec","")</f>
        <v>Dec</v>
      </c>
      <c r="V467" s="97" t="n">
        <v>210</v>
      </c>
      <c r="W467" s="104" t="n">
        <f aca="false">K467-V467</f>
        <v>-120</v>
      </c>
      <c r="X467" s="103" t="n">
        <f aca="false">IFERROR(IF(U467="Dec",(K467/V467-1)),0)</f>
        <v>-0.571428571428571</v>
      </c>
      <c r="Y467" s="104" t="str">
        <f aca="false">IF(T467&gt;0,IF(U467="","-",IF(X467&lt;0%,"DEGROWTH","GROWTH")))</f>
        <v>DEGROWTH</v>
      </c>
      <c r="Z467" s="24" t="n">
        <v>0</v>
      </c>
      <c r="AA467" s="24" t="n">
        <f aca="false">IF(H467&gt;0,1,0)</f>
        <v>0</v>
      </c>
      <c r="AB467" s="3" t="n">
        <v>1000000697</v>
      </c>
      <c r="AC467" s="3"/>
    </row>
    <row r="468" customFormat="false" ht="14.25" hidden="true" customHeight="true" outlineLevel="0" collapsed="false">
      <c r="A468" s="23" t="s">
        <v>133</v>
      </c>
      <c r="B468" s="65" t="s">
        <v>48</v>
      </c>
      <c r="C468" s="65" t="s">
        <v>236</v>
      </c>
      <c r="D468" s="65" t="n">
        <v>1000000696</v>
      </c>
      <c r="E468" s="66" t="s">
        <v>237</v>
      </c>
      <c r="F468" s="67" t="n">
        <v>40666</v>
      </c>
      <c r="G468" s="67" t="str">
        <f aca="false">IF(I468&gt;0,"Targeted Dealer","-")</f>
        <v>Targeted Dealer</v>
      </c>
      <c r="H468" s="67" t="s">
        <v>627</v>
      </c>
      <c r="I468" s="68" t="n">
        <v>105</v>
      </c>
      <c r="J468" s="68" t="n">
        <f aca="false">I468/$J$1*$E$1</f>
        <v>2191.45161290323</v>
      </c>
      <c r="K468" s="97" t="n">
        <v>70</v>
      </c>
      <c r="L468" s="69" t="n">
        <f aca="false">K468-J468</f>
        <v>-2121.45161290323</v>
      </c>
      <c r="M468" s="69" t="n">
        <f aca="false">IFERROR((K468/J468%),"-")</f>
        <v>3.19422977846471</v>
      </c>
      <c r="N468" s="100" t="n">
        <v>0</v>
      </c>
      <c r="O468" s="98" t="str">
        <f aca="false">IF(F468&lt;=$P$2,"Nov","")</f>
        <v>Nov</v>
      </c>
      <c r="P468" s="97" t="n">
        <v>0</v>
      </c>
      <c r="Q468" s="100" t="n">
        <f aca="false">K468-P468</f>
        <v>70</v>
      </c>
      <c r="R468" s="98" t="n">
        <f aca="false">IFERROR(IF(O468="Nov",(K468/P468-1)),0)</f>
        <v>0</v>
      </c>
      <c r="S468" s="105" t="b">
        <f aca="false">IF(N468&gt;0,IF(O468="","-",IF(R468&lt;0%,"DEGROWTH","GROWTH")))</f>
        <v>0</v>
      </c>
      <c r="T468" s="101" t="n">
        <v>35</v>
      </c>
      <c r="U468" s="101" t="str">
        <f aca="false">IF(F468&lt;=$V$2,"Dec","")</f>
        <v>Dec</v>
      </c>
      <c r="V468" s="97" t="n">
        <v>35</v>
      </c>
      <c r="W468" s="104" t="n">
        <f aca="false">K468-V468</f>
        <v>35</v>
      </c>
      <c r="X468" s="103" t="n">
        <f aca="false">IFERROR(IF(U468="Dec",(K468/V468-1)),0)</f>
        <v>1</v>
      </c>
      <c r="Y468" s="104" t="str">
        <f aca="false">IF(T468&gt;0,IF(U468="","-",IF(X468&lt;0%,"DEGROWTH","GROWTH")))</f>
        <v>GROWTH</v>
      </c>
      <c r="Z468" s="24" t="n">
        <v>0</v>
      </c>
      <c r="AA468" s="24" t="n">
        <f aca="false">IF(H468&gt;0,1,0)</f>
        <v>1</v>
      </c>
      <c r="AB468" s="3" t="n">
        <v>1000000696</v>
      </c>
      <c r="AC468" s="3"/>
    </row>
    <row r="469" customFormat="false" ht="14.25" hidden="true" customHeight="true" outlineLevel="0" collapsed="false">
      <c r="A469" s="23" t="s">
        <v>133</v>
      </c>
      <c r="B469" s="65" t="s">
        <v>48</v>
      </c>
      <c r="C469" s="65" t="s">
        <v>1257</v>
      </c>
      <c r="D469" s="65" t="n">
        <v>1000000692</v>
      </c>
      <c r="E469" s="66" t="s">
        <v>1258</v>
      </c>
      <c r="F469" s="67" t="n">
        <v>40732</v>
      </c>
      <c r="G469" s="67" t="str">
        <f aca="false">IF(I469&gt;0,"Targeted Dealer","-")</f>
        <v>Targeted Dealer</v>
      </c>
      <c r="H469" s="67"/>
      <c r="I469" s="68" t="n">
        <v>250</v>
      </c>
      <c r="J469" s="68" t="n">
        <f aca="false">I469/$J$1*$E$1</f>
        <v>5217.74193548387</v>
      </c>
      <c r="K469" s="97" t="n">
        <v>104</v>
      </c>
      <c r="L469" s="69" t="n">
        <f aca="false">K469-J469</f>
        <v>-5113.74193548387</v>
      </c>
      <c r="M469" s="69" t="n">
        <f aca="false">IFERROR((K469/J469%),"-")</f>
        <v>1.99319938176198</v>
      </c>
      <c r="N469" s="100" t="n">
        <v>156</v>
      </c>
      <c r="O469" s="98" t="str">
        <f aca="false">IF(F469&lt;=$P$2,"Nov","")</f>
        <v>Nov</v>
      </c>
      <c r="P469" s="97" t="n">
        <v>156</v>
      </c>
      <c r="Q469" s="100" t="n">
        <f aca="false">K469-P469</f>
        <v>-52</v>
      </c>
      <c r="R469" s="98" t="n">
        <f aca="false">IFERROR(IF(O469="Nov",(K469/P469-1)),0)</f>
        <v>-0.333333333333333</v>
      </c>
      <c r="S469" s="100" t="str">
        <f aca="false">IF(N469&gt;0,IF(O469="","-",IF(R469&lt;0%,"DEGROWTH","GROWTH")))</f>
        <v>DEGROWTH</v>
      </c>
      <c r="T469" s="101" t="n">
        <v>135</v>
      </c>
      <c r="U469" s="101" t="str">
        <f aca="false">IF(F469&lt;=$V$2,"Dec","")</f>
        <v>Dec</v>
      </c>
      <c r="V469" s="97" t="n">
        <v>135</v>
      </c>
      <c r="W469" s="104" t="n">
        <f aca="false">K469-V469</f>
        <v>-31</v>
      </c>
      <c r="X469" s="103" t="n">
        <f aca="false">IFERROR(IF(U469="Dec",(K469/V469-1)),0)</f>
        <v>-0.22962962962963</v>
      </c>
      <c r="Y469" s="104" t="str">
        <f aca="false">IF(T469&gt;0,IF(U469="","-",IF(X469&lt;0%,"DEGROWTH","GROWTH")))</f>
        <v>DEGROWTH</v>
      </c>
      <c r="Z469" s="24" t="n">
        <v>0</v>
      </c>
      <c r="AA469" s="24" t="n">
        <f aca="false">IF(H469&gt;0,1,0)</f>
        <v>0</v>
      </c>
      <c r="AB469" s="3" t="n">
        <v>1000000692</v>
      </c>
      <c r="AC469" s="3"/>
    </row>
    <row r="470" customFormat="false" ht="14.25" hidden="true" customHeight="true" outlineLevel="0" collapsed="false">
      <c r="A470" s="23" t="s">
        <v>133</v>
      </c>
      <c r="B470" s="65" t="s">
        <v>48</v>
      </c>
      <c r="C470" s="65" t="s">
        <v>1259</v>
      </c>
      <c r="D470" s="65" t="n">
        <v>1000000699</v>
      </c>
      <c r="E470" s="66" t="s">
        <v>1260</v>
      </c>
      <c r="F470" s="67" t="n">
        <v>40799</v>
      </c>
      <c r="G470" s="67" t="str">
        <f aca="false">IF(I470&gt;0,"Targeted Dealer","-")</f>
        <v>Targeted Dealer</v>
      </c>
      <c r="H470" s="67"/>
      <c r="I470" s="68" t="n">
        <v>150</v>
      </c>
      <c r="J470" s="68" t="n">
        <f aca="false">I470/$J$1*$E$1</f>
        <v>3130.64516129032</v>
      </c>
      <c r="K470" s="97" t="n">
        <v>154</v>
      </c>
      <c r="L470" s="69" t="n">
        <f aca="false">K470-J470</f>
        <v>-2976.64516129032</v>
      </c>
      <c r="M470" s="69" t="n">
        <f aca="false">IFERROR((K470/J470%),"-")</f>
        <v>4.91911385883565</v>
      </c>
      <c r="N470" s="100" t="n">
        <v>157</v>
      </c>
      <c r="O470" s="98" t="str">
        <f aca="false">IF(F470&lt;=$P$2,"Nov","")</f>
        <v>Nov</v>
      </c>
      <c r="P470" s="97" t="n">
        <v>157</v>
      </c>
      <c r="Q470" s="100" t="n">
        <f aca="false">K470-P470</f>
        <v>-3</v>
      </c>
      <c r="R470" s="98" t="n">
        <f aca="false">IFERROR(IF(O470="Nov",(K470/P470-1)),0)</f>
        <v>-0.0191082802547771</v>
      </c>
      <c r="S470" s="100" t="str">
        <f aca="false">IF(N470&gt;0,IF(O470="","-",IF(R470&lt;0%,"DEGROWTH","GROWTH")))</f>
        <v>DEGROWTH</v>
      </c>
      <c r="T470" s="101" t="n">
        <v>132</v>
      </c>
      <c r="U470" s="101" t="str">
        <f aca="false">IF(F470&lt;=$V$2,"Dec","")</f>
        <v>Dec</v>
      </c>
      <c r="V470" s="97" t="n">
        <v>132</v>
      </c>
      <c r="W470" s="104" t="n">
        <f aca="false">K470-V470</f>
        <v>22</v>
      </c>
      <c r="X470" s="103" t="n">
        <f aca="false">IFERROR(IF(U470="Dec",(K470/V470-1)),0)</f>
        <v>0.166666666666667</v>
      </c>
      <c r="Y470" s="104" t="str">
        <f aca="false">IF(T470&gt;0,IF(U470="","-",IF(X470&lt;0%,"DEGROWTH","GROWTH")))</f>
        <v>GROWTH</v>
      </c>
      <c r="Z470" s="24" t="n">
        <v>0</v>
      </c>
      <c r="AA470" s="24" t="n">
        <f aca="false">IF(H470&gt;0,1,0)</f>
        <v>0</v>
      </c>
      <c r="AB470" s="3" t="n">
        <v>1000000699</v>
      </c>
      <c r="AC470" s="3"/>
    </row>
    <row r="471" customFormat="false" ht="14.25" hidden="true" customHeight="true" outlineLevel="0" collapsed="false">
      <c r="A471" s="23" t="s">
        <v>133</v>
      </c>
      <c r="B471" s="65" t="s">
        <v>48</v>
      </c>
      <c r="C471" s="65" t="s">
        <v>1261</v>
      </c>
      <c r="D471" s="65" t="n">
        <v>1000000683</v>
      </c>
      <c r="E471" s="66" t="s">
        <v>1262</v>
      </c>
      <c r="F471" s="67" t="n">
        <v>40982</v>
      </c>
      <c r="G471" s="67" t="str">
        <f aca="false">IF(I471&gt;0,"Targeted Dealer","-")</f>
        <v>Targeted Dealer</v>
      </c>
      <c r="H471" s="67" t="s">
        <v>627</v>
      </c>
      <c r="I471" s="68" t="n">
        <v>370</v>
      </c>
      <c r="J471" s="68" t="n">
        <f aca="false">I471/$J$1*$E$1</f>
        <v>7722.25806451613</v>
      </c>
      <c r="K471" s="97" t="n">
        <v>393</v>
      </c>
      <c r="L471" s="69" t="n">
        <f aca="false">K471-J471</f>
        <v>-7329.25806451613</v>
      </c>
      <c r="M471" s="69" t="n">
        <f aca="false">IFERROR((K471/J471%),"-")</f>
        <v>5.08918501190526</v>
      </c>
      <c r="N471" s="100" t="n">
        <v>384</v>
      </c>
      <c r="O471" s="98" t="str">
        <f aca="false">IF(F471&lt;=$P$2,"Nov","")</f>
        <v>Nov</v>
      </c>
      <c r="P471" s="97" t="n">
        <v>384</v>
      </c>
      <c r="Q471" s="100" t="n">
        <f aca="false">K471-P471</f>
        <v>9</v>
      </c>
      <c r="R471" s="98" t="n">
        <f aca="false">IFERROR(IF(O471="Nov",(K471/P471-1)),0)</f>
        <v>0.0234375</v>
      </c>
      <c r="S471" s="100" t="str">
        <f aca="false">IF(N471&gt;0,IF(O471="","-",IF(R471&lt;0%,"DEGROWTH","GROWTH")))</f>
        <v>GROWTH</v>
      </c>
      <c r="T471" s="101" t="n">
        <v>264</v>
      </c>
      <c r="U471" s="101" t="str">
        <f aca="false">IF(F471&lt;=$V$2,"Dec","")</f>
        <v>Dec</v>
      </c>
      <c r="V471" s="97" t="n">
        <v>264</v>
      </c>
      <c r="W471" s="104" t="n">
        <f aca="false">K471-V471</f>
        <v>129</v>
      </c>
      <c r="X471" s="103" t="n">
        <f aca="false">IFERROR(IF(U471="Dec",(K471/V471-1)),0)</f>
        <v>0.488636363636364</v>
      </c>
      <c r="Y471" s="104" t="str">
        <f aca="false">IF(T471&gt;0,IF(U471="","-",IF(X471&lt;0%,"DEGROWTH","GROWTH")))</f>
        <v>GROWTH</v>
      </c>
      <c r="Z471" s="24" t="n">
        <v>0</v>
      </c>
      <c r="AA471" s="24" t="n">
        <f aca="false">IF(H471&gt;0,1,0)</f>
        <v>1</v>
      </c>
      <c r="AB471" s="3" t="n">
        <v>1000000683</v>
      </c>
      <c r="AC471" s="3"/>
    </row>
    <row r="472" customFormat="false" ht="14.25" hidden="true" customHeight="true" outlineLevel="0" collapsed="false">
      <c r="A472" s="23" t="s">
        <v>133</v>
      </c>
      <c r="B472" s="65" t="s">
        <v>48</v>
      </c>
      <c r="C472" s="65" t="s">
        <v>3251</v>
      </c>
      <c r="D472" s="65" t="n">
        <v>1000000684</v>
      </c>
      <c r="E472" s="66" t="s">
        <v>3252</v>
      </c>
      <c r="F472" s="67" t="n">
        <v>42793</v>
      </c>
      <c r="G472" s="67" t="str">
        <f aca="false">IF(I472&gt;0,"Targeted Dealer","-")</f>
        <v>Targeted Dealer</v>
      </c>
      <c r="H472" s="67"/>
      <c r="I472" s="68" t="n">
        <v>30</v>
      </c>
      <c r="J472" s="68" t="n">
        <f aca="false">I472/$J$1*$E$1</f>
        <v>626.129032258065</v>
      </c>
      <c r="K472" s="97" t="n">
        <v>12</v>
      </c>
      <c r="L472" s="69" t="n">
        <f aca="false">K472-J472</f>
        <v>-614.129032258065</v>
      </c>
      <c r="M472" s="69" t="n">
        <f aca="false">IFERROR((K472/J472%),"-")</f>
        <v>1.91653786707883</v>
      </c>
      <c r="N472" s="100" t="n">
        <v>12</v>
      </c>
      <c r="O472" s="98" t="str">
        <f aca="false">IF(F472&lt;=$P$2,"Nov","")</f>
        <v>Nov</v>
      </c>
      <c r="P472" s="97" t="n">
        <v>12</v>
      </c>
      <c r="Q472" s="100" t="n">
        <f aca="false">K472-P472</f>
        <v>0</v>
      </c>
      <c r="R472" s="98" t="n">
        <f aca="false">IFERROR(IF(O472="Nov",(K472/P472-1)),0)</f>
        <v>0</v>
      </c>
      <c r="S472" s="100" t="str">
        <f aca="false">IF(N472&gt;0,IF(O472="","-",IF(R472&lt;0%,"DEGROWTH","GROWTH")))</f>
        <v>GROWTH</v>
      </c>
      <c r="T472" s="101" t="n">
        <v>0</v>
      </c>
      <c r="U472" s="101" t="str">
        <f aca="false">IF(F472&lt;=$V$2,"Dec","")</f>
        <v>Dec</v>
      </c>
      <c r="V472" s="97" t="n">
        <v>0</v>
      </c>
      <c r="W472" s="104" t="n">
        <f aca="false">K472-V472</f>
        <v>12</v>
      </c>
      <c r="X472" s="103" t="n">
        <f aca="false">IFERROR(IF(U472="Dec",(K472/V472-1)),0)</f>
        <v>0</v>
      </c>
      <c r="Y472" s="106" t="b">
        <f aca="false">IF(T472&gt;0,IF(U472="","-",IF(X472&lt;0%,"DEGROWTH","GROWTH")))</f>
        <v>0</v>
      </c>
      <c r="Z472" s="24" t="n">
        <v>0</v>
      </c>
      <c r="AA472" s="24" t="n">
        <f aca="false">IF(H472&gt;0,1,0)</f>
        <v>0</v>
      </c>
      <c r="AB472" s="3" t="n">
        <v>1000000684</v>
      </c>
      <c r="AC472" s="3"/>
    </row>
    <row r="473" customFormat="false" ht="14.25" hidden="true" customHeight="true" outlineLevel="0" collapsed="false">
      <c r="A473" s="23" t="s">
        <v>133</v>
      </c>
      <c r="B473" s="65" t="s">
        <v>48</v>
      </c>
      <c r="C473" s="65" t="s">
        <v>1263</v>
      </c>
      <c r="D473" s="65" t="n">
        <v>1000000679</v>
      </c>
      <c r="E473" s="66" t="s">
        <v>1264</v>
      </c>
      <c r="F473" s="67" t="n">
        <v>42857</v>
      </c>
      <c r="G473" s="67" t="str">
        <f aca="false">IF(I473&gt;0,"Targeted Dealer","-")</f>
        <v>Targeted Dealer</v>
      </c>
      <c r="H473" s="67"/>
      <c r="I473" s="68" t="n">
        <v>305</v>
      </c>
      <c r="J473" s="68" t="n">
        <f aca="false">I473/$J$1*$E$1</f>
        <v>6365.64516129032</v>
      </c>
      <c r="K473" s="97" t="n">
        <v>130</v>
      </c>
      <c r="L473" s="69" t="n">
        <f aca="false">K473-J473</f>
        <v>-6235.64516129032</v>
      </c>
      <c r="M473" s="69" t="n">
        <f aca="false">IFERROR((K473/J473%),"-")</f>
        <v>2.0422124813135</v>
      </c>
      <c r="N473" s="100" t="n">
        <v>81</v>
      </c>
      <c r="O473" s="98" t="str">
        <f aca="false">IF(F473&lt;=$P$2,"Nov","")</f>
        <v>Nov</v>
      </c>
      <c r="P473" s="97" t="n">
        <v>81</v>
      </c>
      <c r="Q473" s="100" t="n">
        <f aca="false">K473-P473</f>
        <v>49</v>
      </c>
      <c r="R473" s="98" t="n">
        <f aca="false">IFERROR(IF(O473="Nov",(K473/P473-1)),0)</f>
        <v>0.604938271604938</v>
      </c>
      <c r="S473" s="100" t="str">
        <f aca="false">IF(N473&gt;0,IF(O473="","-",IF(R473&lt;0%,"DEGROWTH","GROWTH")))</f>
        <v>GROWTH</v>
      </c>
      <c r="T473" s="101" t="n">
        <v>182</v>
      </c>
      <c r="U473" s="101" t="str">
        <f aca="false">IF(F473&lt;=$V$2,"Dec","")</f>
        <v>Dec</v>
      </c>
      <c r="V473" s="97" t="n">
        <v>182</v>
      </c>
      <c r="W473" s="104" t="n">
        <f aca="false">K473-V473</f>
        <v>-52</v>
      </c>
      <c r="X473" s="103" t="n">
        <f aca="false">IFERROR(IF(U473="Dec",(K473/V473-1)),0)</f>
        <v>-0.285714285714286</v>
      </c>
      <c r="Y473" s="104" t="str">
        <f aca="false">IF(T473&gt;0,IF(U473="","-",IF(X473&lt;0%,"DEGROWTH","GROWTH")))</f>
        <v>DEGROWTH</v>
      </c>
      <c r="Z473" s="24" t="n">
        <v>0</v>
      </c>
      <c r="AA473" s="24" t="n">
        <f aca="false">IF(H473&gt;0,1,0)</f>
        <v>0</v>
      </c>
      <c r="AB473" s="3" t="n">
        <v>1000000679</v>
      </c>
      <c r="AC473" s="3"/>
    </row>
    <row r="474" customFormat="false" ht="14.25" hidden="true" customHeight="true" outlineLevel="0" collapsed="false">
      <c r="A474" s="23" t="s">
        <v>133</v>
      </c>
      <c r="B474" s="65" t="s">
        <v>48</v>
      </c>
      <c r="C474" s="65" t="s">
        <v>1265</v>
      </c>
      <c r="D474" s="65" t="n">
        <v>1000000695</v>
      </c>
      <c r="E474" s="66" t="s">
        <v>1266</v>
      </c>
      <c r="F474" s="67" t="n">
        <v>42928</v>
      </c>
      <c r="G474" s="67" t="str">
        <f aca="false">IF(I474&gt;0,"Targeted Dealer","-")</f>
        <v>Targeted Dealer</v>
      </c>
      <c r="H474" s="67" t="s">
        <v>627</v>
      </c>
      <c r="I474" s="68" t="n">
        <v>160</v>
      </c>
      <c r="J474" s="68" t="n">
        <f aca="false">I474/$J$1*$E$1</f>
        <v>3339.35483870968</v>
      </c>
      <c r="K474" s="97" t="n">
        <v>150</v>
      </c>
      <c r="L474" s="69" t="n">
        <f aca="false">K474-J474</f>
        <v>-3189.35483870968</v>
      </c>
      <c r="M474" s="69" t="n">
        <f aca="false">IFERROR((K474/J474%),"-")</f>
        <v>4.491885625966</v>
      </c>
      <c r="N474" s="100" t="n">
        <v>120</v>
      </c>
      <c r="O474" s="98" t="str">
        <f aca="false">IF(F474&lt;=$P$2,"Nov","")</f>
        <v>Nov</v>
      </c>
      <c r="P474" s="97" t="n">
        <v>120</v>
      </c>
      <c r="Q474" s="100" t="n">
        <f aca="false">K474-P474</f>
        <v>30</v>
      </c>
      <c r="R474" s="98" t="n">
        <f aca="false">IFERROR(IF(O474="Nov",(K474/P474-1)),0)</f>
        <v>0.25</v>
      </c>
      <c r="S474" s="100" t="str">
        <f aca="false">IF(N474&gt;0,IF(O474="","-",IF(R474&lt;0%,"DEGROWTH","GROWTH")))</f>
        <v>GROWTH</v>
      </c>
      <c r="T474" s="101" t="n">
        <v>150</v>
      </c>
      <c r="U474" s="101" t="str">
        <f aca="false">IF(F474&lt;=$V$2,"Dec","")</f>
        <v>Dec</v>
      </c>
      <c r="V474" s="97" t="n">
        <v>150</v>
      </c>
      <c r="W474" s="104" t="n">
        <f aca="false">K474-V474</f>
        <v>0</v>
      </c>
      <c r="X474" s="103" t="n">
        <f aca="false">IFERROR(IF(U474="Dec",(K474/V474-1)),0)</f>
        <v>0</v>
      </c>
      <c r="Y474" s="104" t="str">
        <f aca="false">IF(T474&gt;0,IF(U474="","-",IF(X474&lt;0%,"DEGROWTH","GROWTH")))</f>
        <v>GROWTH</v>
      </c>
      <c r="Z474" s="24" t="n">
        <v>0</v>
      </c>
      <c r="AA474" s="24" t="n">
        <f aca="false">IF(H474&gt;0,1,0)</f>
        <v>1</v>
      </c>
      <c r="AB474" s="3" t="n">
        <v>1000000695</v>
      </c>
      <c r="AC474" s="3"/>
    </row>
    <row r="475" customFormat="false" ht="14.25" hidden="true" customHeight="true" outlineLevel="0" collapsed="false">
      <c r="A475" s="23" t="s">
        <v>133</v>
      </c>
      <c r="B475" s="65" t="s">
        <v>48</v>
      </c>
      <c r="C475" s="65" t="s">
        <v>1267</v>
      </c>
      <c r="D475" s="65" t="n">
        <v>1000000701</v>
      </c>
      <c r="E475" s="66" t="s">
        <v>1268</v>
      </c>
      <c r="F475" s="67" t="n">
        <v>43334</v>
      </c>
      <c r="G475" s="67" t="str">
        <f aca="false">IF(I475&gt;0,"Targeted Dealer","-")</f>
        <v>Targeted Dealer</v>
      </c>
      <c r="H475" s="67"/>
      <c r="I475" s="68" t="n">
        <v>1500</v>
      </c>
      <c r="J475" s="68" t="n">
        <f aca="false">I475/$J$1*$E$1</f>
        <v>31306.4516129032</v>
      </c>
      <c r="K475" s="97" t="n">
        <v>1946</v>
      </c>
      <c r="L475" s="69" t="n">
        <f aca="false">K475-J475</f>
        <v>-29360.4516129032</v>
      </c>
      <c r="M475" s="69" t="n">
        <f aca="false">IFERROR((K475/J475%),"-")</f>
        <v>6.21597114889232</v>
      </c>
      <c r="N475" s="100" t="n">
        <v>2089</v>
      </c>
      <c r="O475" s="98" t="str">
        <f aca="false">IF(F475&lt;=$P$2,"Nov","")</f>
        <v>Nov</v>
      </c>
      <c r="P475" s="97" t="n">
        <v>2089</v>
      </c>
      <c r="Q475" s="100" t="n">
        <f aca="false">K475-P475</f>
        <v>-143</v>
      </c>
      <c r="R475" s="98" t="n">
        <f aca="false">IFERROR(IF(O475="Nov",(K475/P475-1)),0)</f>
        <v>-0.0684538056486357</v>
      </c>
      <c r="S475" s="100" t="str">
        <f aca="false">IF(N475&gt;0,IF(O475="","-",IF(R475&lt;0%,"DEGROWTH","GROWTH")))</f>
        <v>DEGROWTH</v>
      </c>
      <c r="T475" s="101" t="n">
        <v>2445</v>
      </c>
      <c r="U475" s="101" t="str">
        <f aca="false">IF(F475&lt;=$V$2,"Dec","")</f>
        <v>Dec</v>
      </c>
      <c r="V475" s="97" t="n">
        <v>2445</v>
      </c>
      <c r="W475" s="104" t="n">
        <f aca="false">K475-V475</f>
        <v>-499</v>
      </c>
      <c r="X475" s="103" t="n">
        <f aca="false">IFERROR(IF(U475="Dec",(K475/V475-1)),0)</f>
        <v>-0.204089979550102</v>
      </c>
      <c r="Y475" s="104" t="str">
        <f aca="false">IF(T475&gt;0,IF(U475="","-",IF(X475&lt;0%,"DEGROWTH","GROWTH")))</f>
        <v>DEGROWTH</v>
      </c>
      <c r="Z475" s="24" t="n">
        <v>0</v>
      </c>
      <c r="AA475" s="24" t="n">
        <f aca="false">IF(H475&gt;0,1,0)</f>
        <v>0</v>
      </c>
      <c r="AB475" s="3" t="n">
        <v>1000000701</v>
      </c>
      <c r="AC475" s="3"/>
    </row>
    <row r="476" customFormat="false" ht="14.25" hidden="true" customHeight="true" outlineLevel="0" collapsed="false">
      <c r="A476" s="23" t="s">
        <v>133</v>
      </c>
      <c r="B476" s="65" t="s">
        <v>48</v>
      </c>
      <c r="C476" s="65" t="s">
        <v>3249</v>
      </c>
      <c r="D476" s="65" t="n">
        <v>1000000677</v>
      </c>
      <c r="E476" s="66" t="s">
        <v>3250</v>
      </c>
      <c r="F476" s="67" t="n">
        <v>43441</v>
      </c>
      <c r="G476" s="67" t="str">
        <f aca="false">IF(I476&gt;0,"Targeted Dealer","-")</f>
        <v>Targeted Dealer</v>
      </c>
      <c r="H476" s="67"/>
      <c r="I476" s="68" t="n">
        <v>250</v>
      </c>
      <c r="J476" s="68" t="n">
        <f aca="false">I476/$J$1*$E$1</f>
        <v>5217.74193548387</v>
      </c>
      <c r="K476" s="97" t="n">
        <v>0</v>
      </c>
      <c r="L476" s="69" t="n">
        <f aca="false">K476-J476</f>
        <v>-5217.74193548387</v>
      </c>
      <c r="M476" s="69" t="n">
        <f aca="false">IFERROR((K476/J476%),"-")</f>
        <v>0</v>
      </c>
      <c r="N476" s="100" t="n">
        <v>0</v>
      </c>
      <c r="O476" s="98" t="str">
        <f aca="false">IF(F476&lt;=$P$2,"Nov","")</f>
        <v>Nov</v>
      </c>
      <c r="P476" s="97" t="n">
        <v>0</v>
      </c>
      <c r="Q476" s="100" t="n">
        <f aca="false">K476-P476</f>
        <v>0</v>
      </c>
      <c r="R476" s="98" t="n">
        <f aca="false">IFERROR(IF(O476="Nov",(K476/P476-1)),0)</f>
        <v>0</v>
      </c>
      <c r="S476" s="105" t="b">
        <f aca="false">IF(N476&gt;0,IF(O476="","-",IF(R476&lt;0%,"DEGROWTH","GROWTH")))</f>
        <v>0</v>
      </c>
      <c r="T476" s="101" t="n">
        <v>506</v>
      </c>
      <c r="U476" s="101" t="str">
        <f aca="false">IF(F476&lt;=$V$2,"Dec","")</f>
        <v>Dec</v>
      </c>
      <c r="V476" s="97" t="n">
        <v>506</v>
      </c>
      <c r="W476" s="104" t="n">
        <f aca="false">K476-V476</f>
        <v>-506</v>
      </c>
      <c r="X476" s="103" t="n">
        <f aca="false">IFERROR(IF(U476="Dec",(K476/V476-1)),0)</f>
        <v>-1</v>
      </c>
      <c r="Y476" s="104" t="str">
        <f aca="false">IF(T476&gt;0,IF(U476="","-",IF(X476&lt;0%,"DEGROWTH","GROWTH")))</f>
        <v>DEGROWTH</v>
      </c>
      <c r="Z476" s="24" t="n">
        <v>1</v>
      </c>
      <c r="AA476" s="24" t="n">
        <f aca="false">IF(H476&gt;0,1,0)</f>
        <v>0</v>
      </c>
      <c r="AB476" s="3" t="n">
        <v>1000000677</v>
      </c>
      <c r="AC476" s="3"/>
    </row>
    <row r="477" customFormat="false" ht="14.25" hidden="true" customHeight="true" outlineLevel="0" collapsed="false">
      <c r="A477" s="23" t="s">
        <v>133</v>
      </c>
      <c r="B477" s="65" t="s">
        <v>48</v>
      </c>
      <c r="C477" s="65" t="s">
        <v>1269</v>
      </c>
      <c r="D477" s="65" t="n">
        <v>1000001055</v>
      </c>
      <c r="E477" s="66" t="s">
        <v>1270</v>
      </c>
      <c r="F477" s="67" t="n">
        <v>43734</v>
      </c>
      <c r="G477" s="67" t="str">
        <f aca="false">IF(I477&gt;0,"Targeted Dealer","-")</f>
        <v>Targeted Dealer</v>
      </c>
      <c r="H477" s="67"/>
      <c r="I477" s="68" t="n">
        <v>70</v>
      </c>
      <c r="J477" s="68" t="n">
        <f aca="false">I477/$J$1*$E$1</f>
        <v>1460.96774193548</v>
      </c>
      <c r="K477" s="97" t="n">
        <v>35</v>
      </c>
      <c r="L477" s="69" t="n">
        <f aca="false">K477-J477</f>
        <v>-1425.96774193548</v>
      </c>
      <c r="M477" s="69" t="n">
        <f aca="false">IFERROR((K477/J477%),"-")</f>
        <v>2.39567233384853</v>
      </c>
      <c r="N477" s="100" t="n">
        <v>35</v>
      </c>
      <c r="O477" s="98" t="str">
        <f aca="false">IF(F477&lt;=$P$2,"Nov","")</f>
        <v>Nov</v>
      </c>
      <c r="P477" s="97" t="n">
        <v>35</v>
      </c>
      <c r="Q477" s="100" t="n">
        <f aca="false">K477-P477</f>
        <v>0</v>
      </c>
      <c r="R477" s="98" t="n">
        <f aca="false">IFERROR(IF(O477="Nov",(K477/P477-1)),0)</f>
        <v>0</v>
      </c>
      <c r="S477" s="100" t="str">
        <f aca="false">IF(N477&gt;0,IF(O477="","-",IF(R477&lt;0%,"DEGROWTH","GROWTH")))</f>
        <v>GROWTH</v>
      </c>
      <c r="T477" s="101" t="n">
        <v>35</v>
      </c>
      <c r="U477" s="101" t="str">
        <f aca="false">IF(F477&lt;=$V$2,"Dec","")</f>
        <v>Dec</v>
      </c>
      <c r="V477" s="97" t="n">
        <v>35</v>
      </c>
      <c r="W477" s="104" t="n">
        <f aca="false">K477-V477</f>
        <v>0</v>
      </c>
      <c r="X477" s="103" t="n">
        <f aca="false">IFERROR(IF(U477="Dec",(K477/V477-1)),0)</f>
        <v>0</v>
      </c>
      <c r="Y477" s="104" t="str">
        <f aca="false">IF(T477&gt;0,IF(U477="","-",IF(X477&lt;0%,"DEGROWTH","GROWTH")))</f>
        <v>GROWTH</v>
      </c>
      <c r="Z477" s="24" t="n">
        <v>0</v>
      </c>
      <c r="AA477" s="24" t="n">
        <f aca="false">IF(H477&gt;0,1,0)</f>
        <v>0</v>
      </c>
      <c r="AB477" s="3" t="n">
        <v>1000001055</v>
      </c>
      <c r="AC477" s="3"/>
    </row>
    <row r="478" customFormat="false" ht="14.25" hidden="true" customHeight="true" outlineLevel="0" collapsed="false">
      <c r="A478" s="23" t="s">
        <v>133</v>
      </c>
      <c r="B478" s="65" t="s">
        <v>48</v>
      </c>
      <c r="C478" s="65" t="s">
        <v>1271</v>
      </c>
      <c r="D478" s="65" t="n">
        <v>1000001052</v>
      </c>
      <c r="E478" s="66" t="s">
        <v>1272</v>
      </c>
      <c r="F478" s="67" t="n">
        <v>44004</v>
      </c>
      <c r="G478" s="67" t="str">
        <f aca="false">IF(I478&gt;0,"Targeted Dealer","-")</f>
        <v>Targeted Dealer</v>
      </c>
      <c r="H478" s="67"/>
      <c r="I478" s="68" t="n">
        <v>285</v>
      </c>
      <c r="J478" s="68" t="n">
        <f aca="false">I478/$J$1*$E$1</f>
        <v>5948.22580645161</v>
      </c>
      <c r="K478" s="97" t="n">
        <v>263</v>
      </c>
      <c r="L478" s="69" t="n">
        <f aca="false">K478-J478</f>
        <v>-5685.22580645161</v>
      </c>
      <c r="M478" s="69" t="n">
        <f aca="false">IFERROR((K478/J478%),"-")</f>
        <v>4.4214864828222</v>
      </c>
      <c r="N478" s="100" t="n">
        <v>291</v>
      </c>
      <c r="O478" s="98" t="str">
        <f aca="false">IF(F478&lt;=$P$2,"Nov","")</f>
        <v>Nov</v>
      </c>
      <c r="P478" s="97" t="n">
        <v>291</v>
      </c>
      <c r="Q478" s="100" t="n">
        <f aca="false">K478-P478</f>
        <v>-28</v>
      </c>
      <c r="R478" s="98" t="n">
        <f aca="false">IFERROR(IF(O478="Nov",(K478/P478-1)),0)</f>
        <v>-0.0962199312714777</v>
      </c>
      <c r="S478" s="100" t="str">
        <f aca="false">IF(N478&gt;0,IF(O478="","-",IF(R478&lt;0%,"DEGROWTH","GROWTH")))</f>
        <v>DEGROWTH</v>
      </c>
      <c r="T478" s="101" t="n">
        <v>163</v>
      </c>
      <c r="U478" s="101" t="str">
        <f aca="false">IF(F478&lt;=$V$2,"Dec","")</f>
        <v>Dec</v>
      </c>
      <c r="V478" s="97" t="n">
        <v>163</v>
      </c>
      <c r="W478" s="104" t="n">
        <f aca="false">K478-V478</f>
        <v>100</v>
      </c>
      <c r="X478" s="103" t="n">
        <f aca="false">IFERROR(IF(U478="Dec",(K478/V478-1)),0)</f>
        <v>0.613496932515337</v>
      </c>
      <c r="Y478" s="104" t="str">
        <f aca="false">IF(T478&gt;0,IF(U478="","-",IF(X478&lt;0%,"DEGROWTH","GROWTH")))</f>
        <v>GROWTH</v>
      </c>
      <c r="Z478" s="24" t="n">
        <v>0</v>
      </c>
      <c r="AA478" s="24" t="n">
        <f aca="false">IF(H478&gt;0,1,0)</f>
        <v>0</v>
      </c>
      <c r="AB478" s="3" t="n">
        <v>1000001052</v>
      </c>
      <c r="AC478" s="3"/>
    </row>
    <row r="479" customFormat="false" ht="14.25" hidden="true" customHeight="true" outlineLevel="0" collapsed="false">
      <c r="A479" s="23" t="s">
        <v>133</v>
      </c>
      <c r="B479" s="65" t="s">
        <v>48</v>
      </c>
      <c r="C479" s="65" t="s">
        <v>1273</v>
      </c>
      <c r="D479" s="65" t="n">
        <v>1000001051</v>
      </c>
      <c r="E479" s="66" t="s">
        <v>1274</v>
      </c>
      <c r="F479" s="67" t="n">
        <v>44413</v>
      </c>
      <c r="G479" s="67" t="str">
        <f aca="false">IF(I479&gt;0,"Targeted Dealer","-")</f>
        <v>Targeted Dealer</v>
      </c>
      <c r="H479" s="67"/>
      <c r="I479" s="68" t="n">
        <v>150</v>
      </c>
      <c r="J479" s="68" t="n">
        <f aca="false">I479/$J$1*$E$1</f>
        <v>3130.64516129032</v>
      </c>
      <c r="K479" s="97" t="n">
        <v>226</v>
      </c>
      <c r="L479" s="69" t="n">
        <f aca="false">K479-J479</f>
        <v>-2904.64516129032</v>
      </c>
      <c r="M479" s="69" t="n">
        <f aca="false">IFERROR((K479/J479%),"-")</f>
        <v>7.21895929933024</v>
      </c>
      <c r="N479" s="100" t="n">
        <v>126</v>
      </c>
      <c r="O479" s="98" t="str">
        <f aca="false">IF(F479&lt;=$P$2,"Nov","")</f>
        <v>Nov</v>
      </c>
      <c r="P479" s="97" t="n">
        <v>126</v>
      </c>
      <c r="Q479" s="100" t="n">
        <f aca="false">K479-P479</f>
        <v>100</v>
      </c>
      <c r="R479" s="98" t="n">
        <f aca="false">IFERROR(IF(O479="Nov",(K479/P479-1)),0)</f>
        <v>0.793650793650794</v>
      </c>
      <c r="S479" s="100" t="str">
        <f aca="false">IF(N479&gt;0,IF(O479="","-",IF(R479&lt;0%,"DEGROWTH","GROWTH")))</f>
        <v>GROWTH</v>
      </c>
      <c r="T479" s="101" t="n">
        <v>50</v>
      </c>
      <c r="U479" s="101" t="str">
        <f aca="false">IF(F479&lt;=$V$2,"Dec","")</f>
        <v>Dec</v>
      </c>
      <c r="V479" s="97" t="n">
        <v>50</v>
      </c>
      <c r="W479" s="104" t="n">
        <f aca="false">K479-V479</f>
        <v>176</v>
      </c>
      <c r="X479" s="103" t="n">
        <f aca="false">IFERROR(IF(U479="Dec",(K479/V479-1)),0)</f>
        <v>3.52</v>
      </c>
      <c r="Y479" s="104" t="str">
        <f aca="false">IF(T479&gt;0,IF(U479="","-",IF(X479&lt;0%,"DEGROWTH","GROWTH")))</f>
        <v>GROWTH</v>
      </c>
      <c r="Z479" s="24" t="n">
        <v>0</v>
      </c>
      <c r="AA479" s="24" t="n">
        <f aca="false">IF(H479&gt;0,1,0)</f>
        <v>0</v>
      </c>
      <c r="AB479" s="3" t="n">
        <v>1000001051</v>
      </c>
      <c r="AC479" s="3"/>
    </row>
    <row r="480" customFormat="false" ht="14.25" hidden="true" customHeight="true" outlineLevel="0" collapsed="false">
      <c r="A480" s="23" t="s">
        <v>133</v>
      </c>
      <c r="B480" s="65" t="s">
        <v>48</v>
      </c>
      <c r="C480" s="65" t="s">
        <v>1275</v>
      </c>
      <c r="D480" s="65" t="n">
        <v>1000001047</v>
      </c>
      <c r="E480" s="66" t="s">
        <v>1276</v>
      </c>
      <c r="F480" s="67" t="n">
        <v>44415</v>
      </c>
      <c r="G480" s="67" t="str">
        <f aca="false">IF(I480&gt;0,"Targeted Dealer","-")</f>
        <v>Targeted Dealer</v>
      </c>
      <c r="H480" s="67"/>
      <c r="I480" s="68" t="n">
        <v>150</v>
      </c>
      <c r="J480" s="68" t="n">
        <f aca="false">I480/$J$1*$E$1</f>
        <v>3130.64516129032</v>
      </c>
      <c r="K480" s="97" t="n">
        <v>90</v>
      </c>
      <c r="L480" s="69" t="n">
        <f aca="false">K480-J480</f>
        <v>-3040.64516129032</v>
      </c>
      <c r="M480" s="69" t="n">
        <f aca="false">IFERROR((K480/J480%),"-")</f>
        <v>2.87480680061824</v>
      </c>
      <c r="N480" s="100" t="n">
        <v>86</v>
      </c>
      <c r="O480" s="98" t="str">
        <f aca="false">IF(F480&lt;=$P$2,"Nov","")</f>
        <v>Nov</v>
      </c>
      <c r="P480" s="97" t="n">
        <v>86</v>
      </c>
      <c r="Q480" s="100" t="n">
        <f aca="false">K480-P480</f>
        <v>4</v>
      </c>
      <c r="R480" s="98" t="n">
        <f aca="false">IFERROR(IF(O480="Nov",(K480/P480-1)),0)</f>
        <v>0.0465116279069768</v>
      </c>
      <c r="S480" s="100" t="str">
        <f aca="false">IF(N480&gt;0,IF(O480="","-",IF(R480&lt;0%,"DEGROWTH","GROWTH")))</f>
        <v>GROWTH</v>
      </c>
      <c r="T480" s="101" t="n">
        <v>82</v>
      </c>
      <c r="U480" s="101" t="str">
        <f aca="false">IF(F480&lt;=$V$2,"Dec","")</f>
        <v>Dec</v>
      </c>
      <c r="V480" s="97" t="n">
        <v>82</v>
      </c>
      <c r="W480" s="104" t="n">
        <f aca="false">K480-V480</f>
        <v>8</v>
      </c>
      <c r="X480" s="103" t="n">
        <f aca="false">IFERROR(IF(U480="Dec",(K480/V480-1)),0)</f>
        <v>0.0975609756097562</v>
      </c>
      <c r="Y480" s="104" t="str">
        <f aca="false">IF(T480&gt;0,IF(U480="","-",IF(X480&lt;0%,"DEGROWTH","GROWTH")))</f>
        <v>GROWTH</v>
      </c>
      <c r="Z480" s="24" t="n">
        <v>0</v>
      </c>
      <c r="AA480" s="24" t="n">
        <f aca="false">IF(H480&gt;0,1,0)</f>
        <v>0</v>
      </c>
      <c r="AB480" s="3" t="n">
        <v>1000001047</v>
      </c>
      <c r="AC480" s="3"/>
    </row>
    <row r="481" customFormat="false" ht="14.25" hidden="true" customHeight="true" outlineLevel="0" collapsed="false">
      <c r="A481" s="23" t="s">
        <v>133</v>
      </c>
      <c r="B481" s="65" t="s">
        <v>48</v>
      </c>
      <c r="C481" s="65" t="s">
        <v>238</v>
      </c>
      <c r="D481" s="65" t="n">
        <v>1000002613</v>
      </c>
      <c r="E481" s="66" t="s">
        <v>239</v>
      </c>
      <c r="F481" s="67" t="n">
        <v>44623</v>
      </c>
      <c r="G481" s="67" t="str">
        <f aca="false">IF(I481&gt;0,"Targeted Dealer","-")</f>
        <v>Targeted Dealer</v>
      </c>
      <c r="H481" s="67"/>
      <c r="I481" s="68" t="n">
        <v>105</v>
      </c>
      <c r="J481" s="68" t="n">
        <f aca="false">I481/$J$1*$E$1</f>
        <v>2191.45161290323</v>
      </c>
      <c r="K481" s="97" t="n">
        <v>72</v>
      </c>
      <c r="L481" s="69" t="n">
        <f aca="false">K481-J481</f>
        <v>-2119.45161290323</v>
      </c>
      <c r="M481" s="69" t="n">
        <f aca="false">IFERROR((K481/J481%),"-")</f>
        <v>3.28549348642084</v>
      </c>
      <c r="N481" s="100" t="n">
        <v>48</v>
      </c>
      <c r="O481" s="98" t="str">
        <f aca="false">IF(F481&lt;=$P$2,"Nov","")</f>
        <v>Nov</v>
      </c>
      <c r="P481" s="97" t="n">
        <v>48</v>
      </c>
      <c r="Q481" s="100" t="n">
        <f aca="false">K481-P481</f>
        <v>24</v>
      </c>
      <c r="R481" s="98" t="n">
        <f aca="false">IFERROR(IF(O481="Nov",(K481/P481-1)),0)</f>
        <v>0.5</v>
      </c>
      <c r="S481" s="100" t="str">
        <f aca="false">IF(N481&gt;0,IF(O481="","-",IF(R481&lt;0%,"DEGROWTH","GROWTH")))</f>
        <v>GROWTH</v>
      </c>
      <c r="T481" s="101" t="n">
        <v>67</v>
      </c>
      <c r="U481" s="101" t="str">
        <f aca="false">IF(F481&lt;=$V$2,"Dec","")</f>
        <v>Dec</v>
      </c>
      <c r="V481" s="97" t="n">
        <v>67</v>
      </c>
      <c r="W481" s="104" t="n">
        <f aca="false">K481-V481</f>
        <v>5</v>
      </c>
      <c r="X481" s="103" t="n">
        <f aca="false">IFERROR(IF(U481="Dec",(K481/V481-1)),0)</f>
        <v>0.0746268656716418</v>
      </c>
      <c r="Y481" s="104" t="str">
        <f aca="false">IF(T481&gt;0,IF(U481="","-",IF(X481&lt;0%,"DEGROWTH","GROWTH")))</f>
        <v>GROWTH</v>
      </c>
      <c r="Z481" s="24" t="n">
        <v>0</v>
      </c>
      <c r="AA481" s="24" t="n">
        <f aca="false">IF(H481&gt;0,1,0)</f>
        <v>0</v>
      </c>
      <c r="AB481" s="3" t="n">
        <v>1000002613</v>
      </c>
      <c r="AC481" s="3"/>
    </row>
    <row r="482" customFormat="false" ht="14.25" hidden="true" customHeight="true" outlineLevel="0" collapsed="false">
      <c r="A482" s="24" t="s">
        <v>133</v>
      </c>
      <c r="B482" s="128" t="s">
        <v>48</v>
      </c>
      <c r="C482" s="128" t="s">
        <v>4423</v>
      </c>
      <c r="D482" s="128" t="n">
        <v>1000002809</v>
      </c>
      <c r="E482" s="128" t="s">
        <v>4424</v>
      </c>
      <c r="F482" s="67" t="n">
        <v>44714</v>
      </c>
      <c r="G482" s="67" t="str">
        <f aca="false">IF(I482&gt;0,"Targeted Dealer","-")</f>
        <v>Targeted Dealer</v>
      </c>
      <c r="H482" s="24"/>
      <c r="I482" s="68" t="n">
        <v>250</v>
      </c>
      <c r="J482" s="68" t="n">
        <f aca="false">I482/$J$1*$E$1</f>
        <v>5217.74193548387</v>
      </c>
      <c r="K482" s="97" t="n">
        <v>0</v>
      </c>
      <c r="L482" s="69" t="n">
        <f aca="false">K482-J482</f>
        <v>-5217.74193548387</v>
      </c>
      <c r="M482" s="69" t="n">
        <f aca="false">IFERROR((K482/J482%),"-")</f>
        <v>0</v>
      </c>
      <c r="N482" s="100" t="n">
        <v>0</v>
      </c>
      <c r="O482" s="98" t="str">
        <f aca="false">IF(F482&lt;=$P$2,"Nov","")</f>
        <v>Nov</v>
      </c>
      <c r="P482" s="97" t="n">
        <v>0</v>
      </c>
      <c r="Q482" s="100" t="n">
        <f aca="false">K482-P482</f>
        <v>0</v>
      </c>
      <c r="R482" s="98" t="n">
        <f aca="false">IFERROR(IF(O482="Nov",(K482/P482-1)),0)</f>
        <v>0</v>
      </c>
      <c r="S482" s="105" t="b">
        <f aca="false">IF(N482&gt;0,IF(O482="","-",IF(R482&lt;0%,"DEGROWTH","GROWTH")))</f>
        <v>0</v>
      </c>
      <c r="T482" s="101" t="n">
        <v>0</v>
      </c>
      <c r="U482" s="101" t="str">
        <f aca="false">IF(F482&lt;=$V$2,"Dec","")</f>
        <v>Dec</v>
      </c>
      <c r="V482" s="97" t="n">
        <v>0</v>
      </c>
      <c r="W482" s="104" t="n">
        <f aca="false">K482-V482</f>
        <v>0</v>
      </c>
      <c r="X482" s="103" t="n">
        <f aca="false">IFERROR(IF(U482="Dec",(K482/V482-1)),0)</f>
        <v>0</v>
      </c>
      <c r="Y482" s="106" t="b">
        <f aca="false">IF(T482&gt;0,IF(U482="","-",IF(X482&lt;0%,"DEGROWTH","GROWTH")))</f>
        <v>0</v>
      </c>
      <c r="Z482" s="24" t="n">
        <v>1</v>
      </c>
      <c r="AA482" s="24" t="n">
        <f aca="false">IF(H482&gt;0,1,0)</f>
        <v>0</v>
      </c>
      <c r="AB482" s="3" t="n">
        <v>1000002809</v>
      </c>
      <c r="AC482" s="3"/>
    </row>
    <row r="483" customFormat="false" ht="14.25" hidden="true" customHeight="true" outlineLevel="0" collapsed="false">
      <c r="A483" s="23" t="s">
        <v>133</v>
      </c>
      <c r="B483" s="65" t="s">
        <v>48</v>
      </c>
      <c r="C483" s="65" t="s">
        <v>1277</v>
      </c>
      <c r="D483" s="65" t="n">
        <v>1000002812</v>
      </c>
      <c r="E483" s="66" t="s">
        <v>1278</v>
      </c>
      <c r="F483" s="67" t="n">
        <v>44719</v>
      </c>
      <c r="G483" s="67" t="str">
        <f aca="false">IF(I483&gt;0,"Targeted Dealer","-")</f>
        <v>Targeted Dealer</v>
      </c>
      <c r="H483" s="67"/>
      <c r="I483" s="68" t="n">
        <v>450</v>
      </c>
      <c r="J483" s="68" t="n">
        <f aca="false">I483/$J$1*$E$1</f>
        <v>9391.93548387097</v>
      </c>
      <c r="K483" s="97" t="n">
        <v>52</v>
      </c>
      <c r="L483" s="69" t="n">
        <f aca="false">K483-J483</f>
        <v>-9339.93548387097</v>
      </c>
      <c r="M483" s="69" t="n">
        <f aca="false">IFERROR((K483/J483%),"-")</f>
        <v>0.553666494933883</v>
      </c>
      <c r="N483" s="100" t="n">
        <v>52</v>
      </c>
      <c r="O483" s="98" t="str">
        <f aca="false">IF(F483&lt;=$P$2,"Nov","")</f>
        <v>Nov</v>
      </c>
      <c r="P483" s="97" t="n">
        <v>52</v>
      </c>
      <c r="Q483" s="100" t="n">
        <f aca="false">K483-P483</f>
        <v>0</v>
      </c>
      <c r="R483" s="98" t="n">
        <f aca="false">IFERROR(IF(O483="Nov",(K483/P483-1)),0)</f>
        <v>0</v>
      </c>
      <c r="S483" s="100" t="str">
        <f aca="false">IF(N483&gt;0,IF(O483="","-",IF(R483&lt;0%,"DEGROWTH","GROWTH")))</f>
        <v>GROWTH</v>
      </c>
      <c r="T483" s="101" t="n">
        <v>284</v>
      </c>
      <c r="U483" s="101" t="str">
        <f aca="false">IF(F483&lt;=$V$2,"Dec","")</f>
        <v>Dec</v>
      </c>
      <c r="V483" s="97" t="n">
        <v>284</v>
      </c>
      <c r="W483" s="104" t="n">
        <f aca="false">K483-V483</f>
        <v>-232</v>
      </c>
      <c r="X483" s="103" t="n">
        <f aca="false">IFERROR(IF(U483="Dec",(K483/V483-1)),0)</f>
        <v>-0.816901408450704</v>
      </c>
      <c r="Y483" s="104" t="str">
        <f aca="false">IF(T483&gt;0,IF(U483="","-",IF(X483&lt;0%,"DEGROWTH","GROWTH")))</f>
        <v>DEGROWTH</v>
      </c>
      <c r="Z483" s="24" t="n">
        <v>0</v>
      </c>
      <c r="AA483" s="24" t="n">
        <f aca="false">IF(H483&gt;0,1,0)</f>
        <v>0</v>
      </c>
      <c r="AB483" s="3" t="n">
        <v>1000002812</v>
      </c>
      <c r="AC483" s="3"/>
    </row>
    <row r="484" customFormat="false" ht="14.25" hidden="true" customHeight="true" outlineLevel="0" collapsed="false">
      <c r="A484" s="23" t="s">
        <v>133</v>
      </c>
      <c r="B484" s="65" t="s">
        <v>48</v>
      </c>
      <c r="C484" s="65" t="s">
        <v>1279</v>
      </c>
      <c r="D484" s="65" t="n">
        <v>1000002844</v>
      </c>
      <c r="E484" s="66" t="s">
        <v>1280</v>
      </c>
      <c r="F484" s="67" t="n">
        <v>44763</v>
      </c>
      <c r="G484" s="67" t="str">
        <f aca="false">IF(I484&gt;0,"Targeted Dealer","-")</f>
        <v>Targeted Dealer</v>
      </c>
      <c r="H484" s="67"/>
      <c r="I484" s="68" t="n">
        <v>2055</v>
      </c>
      <c r="J484" s="68" t="n">
        <f aca="false">I484/$J$1*$E$1</f>
        <v>42889.8387096774</v>
      </c>
      <c r="K484" s="97" t="n">
        <v>1763.5</v>
      </c>
      <c r="L484" s="69" t="n">
        <f aca="false">K484-J484</f>
        <v>-41126.3387096774</v>
      </c>
      <c r="M484" s="69" t="n">
        <f aca="false">IFERROR((K484/J484%),"-")</f>
        <v>4.11169650680476</v>
      </c>
      <c r="N484" s="100" t="n">
        <v>1874</v>
      </c>
      <c r="O484" s="98" t="str">
        <f aca="false">IF(F484&lt;=$P$2,"Nov","")</f>
        <v>Nov</v>
      </c>
      <c r="P484" s="97" t="n">
        <v>1874</v>
      </c>
      <c r="Q484" s="100" t="n">
        <f aca="false">K484-P484</f>
        <v>-110.5</v>
      </c>
      <c r="R484" s="98" t="n">
        <f aca="false">IFERROR(IF(O484="Nov",(K484/P484-1)),0)</f>
        <v>-0.0589647812166488</v>
      </c>
      <c r="S484" s="100" t="str">
        <f aca="false">IF(N484&gt;0,IF(O484="","-",IF(R484&lt;0%,"DEGROWTH","GROWTH")))</f>
        <v>DEGROWTH</v>
      </c>
      <c r="T484" s="101" t="n">
        <v>2391</v>
      </c>
      <c r="U484" s="101" t="str">
        <f aca="false">IF(F484&lt;=$V$2,"Dec","")</f>
        <v>Dec</v>
      </c>
      <c r="V484" s="97" t="n">
        <v>2391</v>
      </c>
      <c r="W484" s="104" t="n">
        <f aca="false">K484-V484</f>
        <v>-627.5</v>
      </c>
      <c r="X484" s="103" t="n">
        <f aca="false">IFERROR(IF(U484="Dec",(K484/V484-1)),0)</f>
        <v>-0.262442492680887</v>
      </c>
      <c r="Y484" s="104" t="str">
        <f aca="false">IF(T484&gt;0,IF(U484="","-",IF(X484&lt;0%,"DEGROWTH","GROWTH")))</f>
        <v>DEGROWTH</v>
      </c>
      <c r="Z484" s="24" t="n">
        <v>0</v>
      </c>
      <c r="AA484" s="24" t="n">
        <f aca="false">IF(H484&gt;0,1,0)</f>
        <v>0</v>
      </c>
      <c r="AB484" s="3" t="n">
        <v>1000002844</v>
      </c>
      <c r="AC484" s="3"/>
    </row>
    <row r="485" customFormat="false" ht="14.25" hidden="true" customHeight="true" outlineLevel="0" collapsed="false">
      <c r="A485" s="23" t="s">
        <v>133</v>
      </c>
      <c r="B485" s="65" t="s">
        <v>48</v>
      </c>
      <c r="C485" s="65" t="s">
        <v>240</v>
      </c>
      <c r="D485" s="65" t="n">
        <v>1000003136</v>
      </c>
      <c r="E485" s="66" t="s">
        <v>241</v>
      </c>
      <c r="F485" s="67" t="n">
        <v>44914</v>
      </c>
      <c r="G485" s="67" t="str">
        <f aca="false">IF(I485&gt;0,"Targeted Dealer","-")</f>
        <v>Targeted Dealer</v>
      </c>
      <c r="H485" s="67"/>
      <c r="I485" s="68" t="n">
        <v>80</v>
      </c>
      <c r="J485" s="68" t="n">
        <f aca="false">I485/$J$1*$E$1</f>
        <v>1669.67741935484</v>
      </c>
      <c r="K485" s="97" t="n">
        <v>27</v>
      </c>
      <c r="L485" s="69" t="n">
        <f aca="false">K485-J485</f>
        <v>-1642.67741935484</v>
      </c>
      <c r="M485" s="69" t="n">
        <f aca="false">IFERROR((K485/J485%),"-")</f>
        <v>1.61707882534776</v>
      </c>
      <c r="N485" s="100" t="n">
        <v>52</v>
      </c>
      <c r="O485" s="98" t="str">
        <f aca="false">IF(F485&lt;=$P$2,"Nov","")</f>
        <v>Nov</v>
      </c>
      <c r="P485" s="97" t="n">
        <v>52</v>
      </c>
      <c r="Q485" s="100" t="n">
        <f aca="false">K485-P485</f>
        <v>-25</v>
      </c>
      <c r="R485" s="98" t="n">
        <f aca="false">IFERROR(IF(O485="Nov",(K485/P485-1)),0)</f>
        <v>-0.480769230769231</v>
      </c>
      <c r="S485" s="100" t="str">
        <f aca="false">IF(N485&gt;0,IF(O485="","-",IF(R485&lt;0%,"DEGROWTH","GROWTH")))</f>
        <v>DEGROWTH</v>
      </c>
      <c r="T485" s="101" t="n">
        <v>27</v>
      </c>
      <c r="U485" s="101" t="str">
        <f aca="false">IF(F485&lt;=$V$2,"Dec","")</f>
        <v>Dec</v>
      </c>
      <c r="V485" s="97" t="n">
        <v>27</v>
      </c>
      <c r="W485" s="104" t="n">
        <f aca="false">K485-V485</f>
        <v>0</v>
      </c>
      <c r="X485" s="103" t="n">
        <f aca="false">IFERROR(IF(U485="Dec",(K485/V485-1)),0)</f>
        <v>0</v>
      </c>
      <c r="Y485" s="104" t="str">
        <f aca="false">IF(T485&gt;0,IF(U485="","-",IF(X485&lt;0%,"DEGROWTH","GROWTH")))</f>
        <v>GROWTH</v>
      </c>
      <c r="Z485" s="24" t="n">
        <v>0</v>
      </c>
      <c r="AA485" s="24" t="n">
        <f aca="false">IF(H485&gt;0,1,0)</f>
        <v>0</v>
      </c>
      <c r="AB485" s="3" t="n">
        <v>1000003136</v>
      </c>
      <c r="AC485" s="3"/>
    </row>
    <row r="486" customFormat="false" ht="14.25" hidden="true" customHeight="true" outlineLevel="0" collapsed="false">
      <c r="A486" s="23" t="s">
        <v>133</v>
      </c>
      <c r="B486" s="65" t="s">
        <v>48</v>
      </c>
      <c r="C486" s="65" t="s">
        <v>606</v>
      </c>
      <c r="D486" s="65" t="n">
        <v>1000003195</v>
      </c>
      <c r="E486" s="66" t="s">
        <v>607</v>
      </c>
      <c r="F486" s="67" t="n">
        <v>44925</v>
      </c>
      <c r="G486" s="67" t="str">
        <f aca="false">IF(I486&gt;0,"Targeted Dealer","-")</f>
        <v>Targeted Dealer</v>
      </c>
      <c r="H486" s="67"/>
      <c r="I486" s="68" t="n">
        <v>25</v>
      </c>
      <c r="J486" s="68" t="n">
        <f aca="false">I486/$J$1*$E$1</f>
        <v>521.774193548387</v>
      </c>
      <c r="K486" s="97" t="n">
        <v>0</v>
      </c>
      <c r="L486" s="69" t="n">
        <f aca="false">K486-J486</f>
        <v>-521.774193548387</v>
      </c>
      <c r="M486" s="69" t="n">
        <f aca="false">IFERROR((K486/J486%),"-")</f>
        <v>0</v>
      </c>
      <c r="N486" s="100" t="n">
        <v>26</v>
      </c>
      <c r="O486" s="98" t="str">
        <f aca="false">IF(F486&lt;=$P$2,"Nov","")</f>
        <v>Nov</v>
      </c>
      <c r="P486" s="97" t="n">
        <v>26</v>
      </c>
      <c r="Q486" s="100" t="n">
        <f aca="false">K486-P486</f>
        <v>-26</v>
      </c>
      <c r="R486" s="98" t="n">
        <f aca="false">IFERROR(IF(O486="Nov",(K486/P486-1)),0)</f>
        <v>-1</v>
      </c>
      <c r="S486" s="100" t="str">
        <f aca="false">IF(N486&gt;0,IF(O486="","-",IF(R486&lt;0%,"DEGROWTH","GROWTH")))</f>
        <v>DEGROWTH</v>
      </c>
      <c r="T486" s="101" t="n">
        <v>0</v>
      </c>
      <c r="U486" s="101" t="str">
        <f aca="false">IF(F486&lt;=$V$2,"Dec","")</f>
        <v>Dec</v>
      </c>
      <c r="V486" s="97" t="n">
        <v>0</v>
      </c>
      <c r="W486" s="104" t="n">
        <f aca="false">K486-V486</f>
        <v>0</v>
      </c>
      <c r="X486" s="103" t="n">
        <f aca="false">IFERROR(IF(U486="Dec",(K486/V486-1)),0)</f>
        <v>0</v>
      </c>
      <c r="Y486" s="106" t="b">
        <f aca="false">IF(T486&gt;0,IF(U486="","-",IF(X486&lt;0%,"DEGROWTH","GROWTH")))</f>
        <v>0</v>
      </c>
      <c r="Z486" s="24" t="n">
        <v>1</v>
      </c>
      <c r="AA486" s="24" t="n">
        <f aca="false">IF(H486&gt;0,1,0)</f>
        <v>0</v>
      </c>
      <c r="AB486" s="3" t="n">
        <v>1000003195</v>
      </c>
      <c r="AC486" s="3"/>
    </row>
    <row r="487" customFormat="false" ht="14.25" hidden="true" customHeight="true" outlineLevel="0" collapsed="false">
      <c r="A487" s="23" t="s">
        <v>133</v>
      </c>
      <c r="B487" s="65" t="s">
        <v>48</v>
      </c>
      <c r="C487" s="65" t="s">
        <v>1281</v>
      </c>
      <c r="D487" s="65" t="n">
        <v>1000003612</v>
      </c>
      <c r="E487" s="66" t="s">
        <v>1282</v>
      </c>
      <c r="F487" s="67" t="n">
        <v>45106</v>
      </c>
      <c r="G487" s="67" t="str">
        <f aca="false">IF(I487&gt;0,"Targeted Dealer","-")</f>
        <v>Targeted Dealer</v>
      </c>
      <c r="H487" s="67" t="s">
        <v>627</v>
      </c>
      <c r="I487" s="68" t="n">
        <v>300</v>
      </c>
      <c r="J487" s="68" t="n">
        <f aca="false">I487/$J$1*$E$1</f>
        <v>6261.29032258065</v>
      </c>
      <c r="K487" s="97" t="n">
        <v>189</v>
      </c>
      <c r="L487" s="69" t="n">
        <f aca="false">K487-J487</f>
        <v>-6072.29032258065</v>
      </c>
      <c r="M487" s="69" t="n">
        <f aca="false">IFERROR((K487/J487%),"-")</f>
        <v>3.01854714064915</v>
      </c>
      <c r="N487" s="100" t="n">
        <v>211</v>
      </c>
      <c r="O487" s="98" t="str">
        <f aca="false">IF(F487&lt;=$P$2,"Nov","")</f>
        <v>Nov</v>
      </c>
      <c r="P487" s="97" t="n">
        <v>211</v>
      </c>
      <c r="Q487" s="100" t="n">
        <f aca="false">K487-P487</f>
        <v>-22</v>
      </c>
      <c r="R487" s="98" t="n">
        <f aca="false">IFERROR(IF(O487="Nov",(K487/P487-1)),0)</f>
        <v>-0.104265402843602</v>
      </c>
      <c r="S487" s="100" t="str">
        <f aca="false">IF(N487&gt;0,IF(O487="","-",IF(R487&lt;0%,"DEGROWTH","GROWTH")))</f>
        <v>DEGROWTH</v>
      </c>
      <c r="T487" s="101" t="n">
        <v>130</v>
      </c>
      <c r="U487" s="101" t="str">
        <f aca="false">IF(F487&lt;=$V$2,"Dec","")</f>
        <v>Dec</v>
      </c>
      <c r="V487" s="97" t="n">
        <v>130</v>
      </c>
      <c r="W487" s="104" t="n">
        <f aca="false">K487-V487</f>
        <v>59</v>
      </c>
      <c r="X487" s="103" t="n">
        <f aca="false">IFERROR(IF(U487="Dec",(K487/V487-1)),0)</f>
        <v>0.453846153846154</v>
      </c>
      <c r="Y487" s="104" t="str">
        <f aca="false">IF(T487&gt;0,IF(U487="","-",IF(X487&lt;0%,"DEGROWTH","GROWTH")))</f>
        <v>GROWTH</v>
      </c>
      <c r="Z487" s="24" t="n">
        <v>0</v>
      </c>
      <c r="AA487" s="24" t="n">
        <f aca="false">IF(H487&gt;0,1,0)</f>
        <v>1</v>
      </c>
      <c r="AB487" s="3" t="n">
        <v>1000003612</v>
      </c>
      <c r="AC487" s="3"/>
    </row>
    <row r="488" customFormat="false" ht="14.25" hidden="true" customHeight="true" outlineLevel="0" collapsed="false">
      <c r="A488" s="23" t="s">
        <v>133</v>
      </c>
      <c r="B488" s="65" t="s">
        <v>48</v>
      </c>
      <c r="C488" s="65" t="s">
        <v>586</v>
      </c>
      <c r="D488" s="65" t="n">
        <v>1000003662</v>
      </c>
      <c r="E488" s="66" t="s">
        <v>587</v>
      </c>
      <c r="F488" s="67" t="n">
        <v>45135</v>
      </c>
      <c r="G488" s="67" t="str">
        <f aca="false">IF(I488&gt;0,"Targeted Dealer","-")</f>
        <v>Targeted Dealer</v>
      </c>
      <c r="H488" s="67"/>
      <c r="I488" s="68" t="n">
        <v>70</v>
      </c>
      <c r="J488" s="68" t="n">
        <f aca="false">I488/$J$1*$E$1</f>
        <v>1460.96774193548</v>
      </c>
      <c r="K488" s="97" t="n">
        <v>0</v>
      </c>
      <c r="L488" s="69" t="n">
        <f aca="false">K488-J488</f>
        <v>-1460.96774193548</v>
      </c>
      <c r="M488" s="69" t="n">
        <f aca="false">IFERROR((K488/J488%),"-")</f>
        <v>0</v>
      </c>
      <c r="N488" s="100" t="n">
        <v>35</v>
      </c>
      <c r="O488" s="98" t="str">
        <f aca="false">IF(F488&lt;=$P$2,"Nov","")</f>
        <v>Nov</v>
      </c>
      <c r="P488" s="97" t="n">
        <v>35</v>
      </c>
      <c r="Q488" s="100" t="n">
        <f aca="false">K488-P488</f>
        <v>-35</v>
      </c>
      <c r="R488" s="98" t="n">
        <f aca="false">IFERROR(IF(O488="Nov",(K488/P488-1)),0)</f>
        <v>-1</v>
      </c>
      <c r="S488" s="100" t="str">
        <f aca="false">IF(N488&gt;0,IF(O488="","-",IF(R488&lt;0%,"DEGROWTH","GROWTH")))</f>
        <v>DEGROWTH</v>
      </c>
      <c r="T488" s="101" t="n">
        <v>35</v>
      </c>
      <c r="U488" s="101" t="str">
        <f aca="false">IF(F488&lt;=$V$2,"Dec","")</f>
        <v>Dec</v>
      </c>
      <c r="V488" s="97" t="n">
        <v>35</v>
      </c>
      <c r="W488" s="104" t="n">
        <f aca="false">K488-V488</f>
        <v>-35</v>
      </c>
      <c r="X488" s="103" t="n">
        <f aca="false">IFERROR(IF(U488="Dec",(K488/V488-1)),0)</f>
        <v>-1</v>
      </c>
      <c r="Y488" s="104" t="str">
        <f aca="false">IF(T488&gt;0,IF(U488="","-",IF(X488&lt;0%,"DEGROWTH","GROWTH")))</f>
        <v>DEGROWTH</v>
      </c>
      <c r="Z488" s="24" t="n">
        <v>1</v>
      </c>
      <c r="AA488" s="24" t="n">
        <f aca="false">IF(H488&gt;0,1,0)</f>
        <v>0</v>
      </c>
      <c r="AB488" s="3" t="n">
        <v>1000003662</v>
      </c>
      <c r="AC488" s="3"/>
    </row>
    <row r="489" customFormat="false" ht="14.25" hidden="true" customHeight="true" outlineLevel="0" collapsed="false">
      <c r="A489" s="23" t="s">
        <v>133</v>
      </c>
      <c r="B489" s="65" t="s">
        <v>48</v>
      </c>
      <c r="C489" s="65" t="s">
        <v>1283</v>
      </c>
      <c r="D489" s="65" t="n">
        <v>1000003675</v>
      </c>
      <c r="E489" s="66" t="s">
        <v>1284</v>
      </c>
      <c r="F489" s="67" t="n">
        <v>45142</v>
      </c>
      <c r="G489" s="67" t="str">
        <f aca="false">IF(I489&gt;0,"Targeted Dealer","-")</f>
        <v>Targeted Dealer</v>
      </c>
      <c r="H489" s="67"/>
      <c r="I489" s="68" t="n">
        <v>125</v>
      </c>
      <c r="J489" s="68" t="n">
        <f aca="false">I489/$J$1*$E$1</f>
        <v>2608.87096774194</v>
      </c>
      <c r="K489" s="97" t="n">
        <v>0</v>
      </c>
      <c r="L489" s="69" t="n">
        <f aca="false">K489-J489</f>
        <v>-2608.87096774194</v>
      </c>
      <c r="M489" s="69" t="n">
        <f aca="false">IFERROR((K489/J489%),"-")</f>
        <v>0</v>
      </c>
      <c r="N489" s="100" t="n">
        <v>23</v>
      </c>
      <c r="O489" s="98" t="str">
        <f aca="false">IF(F489&lt;=$P$2,"Nov","")</f>
        <v>Nov</v>
      </c>
      <c r="P489" s="97" t="n">
        <v>23</v>
      </c>
      <c r="Q489" s="100" t="n">
        <f aca="false">K489-P489</f>
        <v>-23</v>
      </c>
      <c r="R489" s="98" t="n">
        <f aca="false">IFERROR(IF(O489="Nov",(K489/P489-1)),0)</f>
        <v>-1</v>
      </c>
      <c r="S489" s="100" t="str">
        <f aca="false">IF(N489&gt;0,IF(O489="","-",IF(R489&lt;0%,"DEGROWTH","GROWTH")))</f>
        <v>DEGROWTH</v>
      </c>
      <c r="T489" s="101" t="n">
        <v>0</v>
      </c>
      <c r="U489" s="101" t="str">
        <f aca="false">IF(F489&lt;=$V$2,"Dec","")</f>
        <v>Dec</v>
      </c>
      <c r="V489" s="97" t="n">
        <v>0</v>
      </c>
      <c r="W489" s="104" t="n">
        <f aca="false">K489-V489</f>
        <v>0</v>
      </c>
      <c r="X489" s="103" t="n">
        <f aca="false">IFERROR(IF(U489="Dec",(K489/V489-1)),0)</f>
        <v>0</v>
      </c>
      <c r="Y489" s="106" t="b">
        <f aca="false">IF(T489&gt;0,IF(U489="","-",IF(X489&lt;0%,"DEGROWTH","GROWTH")))</f>
        <v>0</v>
      </c>
      <c r="Z489" s="24" t="n">
        <v>1</v>
      </c>
      <c r="AA489" s="24" t="n">
        <f aca="false">IF(H489&gt;0,1,0)</f>
        <v>0</v>
      </c>
      <c r="AB489" s="3" t="n">
        <v>1000003675</v>
      </c>
      <c r="AC489" s="3"/>
    </row>
    <row r="490" customFormat="false" ht="14.25" hidden="true" customHeight="true" outlineLevel="0" collapsed="false">
      <c r="A490" s="23" t="s">
        <v>133</v>
      </c>
      <c r="B490" s="65" t="s">
        <v>48</v>
      </c>
      <c r="C490" s="65" t="s">
        <v>3355</v>
      </c>
      <c r="D490" s="65" t="n">
        <v>1000003712</v>
      </c>
      <c r="E490" s="66" t="s">
        <v>3356</v>
      </c>
      <c r="F490" s="67" t="n">
        <v>45173</v>
      </c>
      <c r="G490" s="67" t="str">
        <f aca="false">IF(I490&gt;0,"Targeted Dealer","-")</f>
        <v>Targeted Dealer</v>
      </c>
      <c r="H490" s="67"/>
      <c r="I490" s="68" t="n">
        <v>160</v>
      </c>
      <c r="J490" s="68" t="n">
        <f aca="false">I490/$J$1*$E$1</f>
        <v>3339.35483870968</v>
      </c>
      <c r="K490" s="97" t="n">
        <v>54</v>
      </c>
      <c r="L490" s="69" t="n">
        <f aca="false">K490-J490</f>
        <v>-3285.35483870968</v>
      </c>
      <c r="M490" s="69" t="n">
        <f aca="false">IFERROR((K490/J490%),"-")</f>
        <v>1.61707882534776</v>
      </c>
      <c r="N490" s="100" t="n">
        <v>81</v>
      </c>
      <c r="O490" s="98" t="str">
        <f aca="false">IF(F490&lt;=$P$2,"Nov","")</f>
        <v>Nov</v>
      </c>
      <c r="P490" s="97" t="n">
        <v>81</v>
      </c>
      <c r="Q490" s="100" t="n">
        <f aca="false">K490-P490</f>
        <v>-27</v>
      </c>
      <c r="R490" s="98" t="n">
        <f aca="false">IFERROR(IF(O490="Nov",(K490/P490-1)),0)</f>
        <v>-0.333333333333333</v>
      </c>
      <c r="S490" s="100" t="str">
        <f aca="false">IF(N490&gt;0,IF(O490="","-",IF(R490&lt;0%,"DEGROWTH","GROWTH")))</f>
        <v>DEGROWTH</v>
      </c>
      <c r="T490" s="101" t="n">
        <v>104</v>
      </c>
      <c r="U490" s="101" t="str">
        <f aca="false">IF(F490&lt;=$V$2,"Dec","")</f>
        <v>Dec</v>
      </c>
      <c r="V490" s="97" t="n">
        <v>104</v>
      </c>
      <c r="W490" s="104" t="n">
        <f aca="false">K490-V490</f>
        <v>-50</v>
      </c>
      <c r="X490" s="103" t="n">
        <f aca="false">IFERROR(IF(U490="Dec",(K490/V490-1)),0)</f>
        <v>-0.480769230769231</v>
      </c>
      <c r="Y490" s="104" t="str">
        <f aca="false">IF(T490&gt;0,IF(U490="","-",IF(X490&lt;0%,"DEGROWTH","GROWTH")))</f>
        <v>DEGROWTH</v>
      </c>
      <c r="Z490" s="24" t="n">
        <v>0</v>
      </c>
      <c r="AA490" s="24" t="n">
        <f aca="false">IF(H490&gt;0,1,0)</f>
        <v>0</v>
      </c>
      <c r="AB490" s="3" t="n">
        <v>1000003712</v>
      </c>
      <c r="AC490" s="3"/>
    </row>
    <row r="491" customFormat="false" ht="14.25" hidden="true" customHeight="true" outlineLevel="0" collapsed="false">
      <c r="A491" s="23" t="s">
        <v>133</v>
      </c>
      <c r="B491" s="65" t="s">
        <v>48</v>
      </c>
      <c r="C491" s="65" t="s">
        <v>4425</v>
      </c>
      <c r="D491" s="65" t="n">
        <v>1000003766</v>
      </c>
      <c r="E491" s="66" t="s">
        <v>4426</v>
      </c>
      <c r="F491" s="67" t="n">
        <v>45257</v>
      </c>
      <c r="G491" s="67" t="str">
        <f aca="false">IF(I491&gt;0,"Targeted Dealer","-")</f>
        <v>Targeted Dealer</v>
      </c>
      <c r="H491" s="67"/>
      <c r="I491" s="68" t="n">
        <v>175</v>
      </c>
      <c r="J491" s="68" t="n">
        <f aca="false">I491/$J$1*$E$1</f>
        <v>3652.41935483871</v>
      </c>
      <c r="K491" s="97" t="n">
        <v>0</v>
      </c>
      <c r="L491" s="69" t="n">
        <f aca="false">K491-J491</f>
        <v>-3652.41935483871</v>
      </c>
      <c r="M491" s="69" t="n">
        <f aca="false">IFERROR((K491/J491%),"-")</f>
        <v>0</v>
      </c>
      <c r="N491" s="100" t="n">
        <v>27</v>
      </c>
      <c r="O491" s="98" t="str">
        <f aca="false">IF(F491&lt;=$P$2,"Nov","")</f>
        <v>Nov</v>
      </c>
      <c r="P491" s="97" t="n">
        <v>27</v>
      </c>
      <c r="Q491" s="100" t="n">
        <f aca="false">K491-P491</f>
        <v>-27</v>
      </c>
      <c r="R491" s="98" t="n">
        <f aca="false">IFERROR(IF(O491="Nov",(K491/P491-1)),0)</f>
        <v>-1</v>
      </c>
      <c r="S491" s="100" t="str">
        <f aca="false">IF(N491&gt;0,IF(O491="","-",IF(R491&lt;0%,"DEGROWTH","GROWTH")))</f>
        <v>DEGROWTH</v>
      </c>
      <c r="T491" s="101" t="n">
        <v>78</v>
      </c>
      <c r="U491" s="101" t="str">
        <f aca="false">IF(F491&lt;=$V$2,"Dec","")</f>
        <v>Dec</v>
      </c>
      <c r="V491" s="97" t="n">
        <v>78</v>
      </c>
      <c r="W491" s="104" t="n">
        <f aca="false">K491-V491</f>
        <v>-78</v>
      </c>
      <c r="X491" s="103" t="n">
        <f aca="false">IFERROR(IF(U491="Dec",(K491/V491-1)),0)</f>
        <v>-1</v>
      </c>
      <c r="Y491" s="104" t="str">
        <f aca="false">IF(T491&gt;0,IF(U491="","-",IF(X491&lt;0%,"DEGROWTH","GROWTH")))</f>
        <v>DEGROWTH</v>
      </c>
      <c r="Z491" s="24" t="n">
        <v>1</v>
      </c>
      <c r="AA491" s="24" t="n">
        <f aca="false">IF(H491&gt;0,1,0)</f>
        <v>0</v>
      </c>
      <c r="AB491" s="3" t="n">
        <v>1000003766</v>
      </c>
      <c r="AC491" s="3"/>
    </row>
    <row r="492" customFormat="false" ht="14.25" hidden="true" customHeight="true" outlineLevel="0" collapsed="false">
      <c r="A492" s="24" t="s">
        <v>133</v>
      </c>
      <c r="B492" s="128" t="s">
        <v>48</v>
      </c>
      <c r="C492" s="128" t="s">
        <v>3994</v>
      </c>
      <c r="D492" s="128" t="n">
        <v>1000003982</v>
      </c>
      <c r="E492" s="128" t="s">
        <v>3995</v>
      </c>
      <c r="F492" s="67" t="n">
        <v>45440</v>
      </c>
      <c r="G492" s="67" t="str">
        <f aca="false">IF(I492&gt;0,"Targeted Dealer","-")</f>
        <v>-</v>
      </c>
      <c r="H492" s="67"/>
      <c r="I492" s="68" t="n">
        <v>0</v>
      </c>
      <c r="J492" s="68" t="n">
        <f aca="false">I492/$J$1*$E$1</f>
        <v>0</v>
      </c>
      <c r="K492" s="97" t="n">
        <v>0</v>
      </c>
      <c r="L492" s="69" t="n">
        <f aca="false">K492-J492</f>
        <v>0</v>
      </c>
      <c r="M492" s="69" t="str">
        <f aca="false">IFERROR((K492/J492%),"-")</f>
        <v>-</v>
      </c>
      <c r="N492" s="100" t="n">
        <v>26</v>
      </c>
      <c r="O492" s="98" t="str">
        <f aca="false">IF(F492&lt;=$P$2,"Nov","")</f>
        <v>Nov</v>
      </c>
      <c r="P492" s="97" t="n">
        <v>26</v>
      </c>
      <c r="Q492" s="100" t="n">
        <f aca="false">K492-P492</f>
        <v>-26</v>
      </c>
      <c r="R492" s="98" t="n">
        <f aca="false">IFERROR(IF(O492="Nov",(K492/P492-1)),0)</f>
        <v>-1</v>
      </c>
      <c r="S492" s="100" t="str">
        <f aca="false">IF(N492&gt;0,IF(O492="","-",IF(R492&lt;0%,"DEGROWTH","GROWTH")))</f>
        <v>DEGROWTH</v>
      </c>
      <c r="T492" s="101" t="n">
        <v>0</v>
      </c>
      <c r="U492" s="101" t="str">
        <f aca="false">IF(F492&lt;=$V$2,"Dec","")</f>
        <v>Dec</v>
      </c>
      <c r="V492" s="97" t="n">
        <v>0</v>
      </c>
      <c r="W492" s="104" t="n">
        <f aca="false">K492-V492</f>
        <v>0</v>
      </c>
      <c r="X492" s="103" t="n">
        <f aca="false">IFERROR(IF(U492="Dec",(K492/V492-1)),0)</f>
        <v>0</v>
      </c>
      <c r="Y492" s="106" t="b">
        <f aca="false">IF(T492&gt;0,IF(U492="","-",IF(X492&lt;0%,"DEGROWTH","GROWTH")))</f>
        <v>0</v>
      </c>
      <c r="Z492" s="24" t="n">
        <v>1</v>
      </c>
      <c r="AA492" s="24" t="n">
        <f aca="false">IF(H492&gt;0,1,0)</f>
        <v>0</v>
      </c>
      <c r="AB492" s="3" t="n">
        <v>1000003982</v>
      </c>
      <c r="AC492" s="3"/>
    </row>
    <row r="493" customFormat="false" ht="14.25" hidden="true" customHeight="true" outlineLevel="0" collapsed="false">
      <c r="A493" s="24" t="s">
        <v>133</v>
      </c>
      <c r="B493" s="128" t="s">
        <v>48</v>
      </c>
      <c r="C493" s="128" t="s">
        <v>1285</v>
      </c>
      <c r="D493" s="128" t="n">
        <v>1000004038</v>
      </c>
      <c r="E493" s="128" t="s">
        <v>1286</v>
      </c>
      <c r="F493" s="67" t="n">
        <v>45484</v>
      </c>
      <c r="G493" s="67" t="str">
        <f aca="false">IF(I493&gt;0,"Targeted Dealer","-")</f>
        <v>-</v>
      </c>
      <c r="H493" s="24"/>
      <c r="I493" s="68" t="n">
        <v>0</v>
      </c>
      <c r="J493" s="68" t="n">
        <f aca="false">I493/$J$1*$E$1</f>
        <v>0</v>
      </c>
      <c r="K493" s="97" t="n">
        <v>52</v>
      </c>
      <c r="L493" s="69" t="n">
        <f aca="false">K493-J493</f>
        <v>52</v>
      </c>
      <c r="M493" s="69" t="str">
        <f aca="false">IFERROR((K493/J493%),"-")</f>
        <v>-</v>
      </c>
      <c r="N493" s="100" t="n">
        <v>26</v>
      </c>
      <c r="O493" s="98" t="str">
        <f aca="false">IF(F493&lt;=$P$2,"Nov","")</f>
        <v>Nov</v>
      </c>
      <c r="P493" s="97" t="n">
        <v>26</v>
      </c>
      <c r="Q493" s="100" t="n">
        <f aca="false">K493-P493</f>
        <v>26</v>
      </c>
      <c r="R493" s="98" t="n">
        <f aca="false">IFERROR(IF(O493="Nov",(K493/P493-1)),0)</f>
        <v>1</v>
      </c>
      <c r="S493" s="100" t="str">
        <f aca="false">IF(N493&gt;0,IF(O493="","-",IF(R493&lt;0%,"DEGROWTH","GROWTH")))</f>
        <v>GROWTH</v>
      </c>
      <c r="T493" s="101" t="n">
        <v>0</v>
      </c>
      <c r="U493" s="101" t="str">
        <f aca="false">IF(F493&lt;=$V$2,"Dec","")</f>
        <v>Dec</v>
      </c>
      <c r="V493" s="97" t="n">
        <v>0</v>
      </c>
      <c r="W493" s="104" t="n">
        <f aca="false">K493-V493</f>
        <v>52</v>
      </c>
      <c r="X493" s="103" t="n">
        <f aca="false">IFERROR(IF(U493="Dec",(K493/V493-1)),0)</f>
        <v>0</v>
      </c>
      <c r="Y493" s="106" t="b">
        <f aca="false">IF(T493&gt;0,IF(U493="","-",IF(X493&lt;0%,"DEGROWTH","GROWTH")))</f>
        <v>0</v>
      </c>
      <c r="Z493" s="24" t="n">
        <v>0</v>
      </c>
      <c r="AA493" s="24" t="n">
        <f aca="false">IF(H493&gt;0,1,0)</f>
        <v>0</v>
      </c>
      <c r="AB493" s="3" t="n">
        <v>1000004038</v>
      </c>
      <c r="AC493" s="3"/>
    </row>
    <row r="494" customFormat="false" ht="14.25" hidden="true" customHeight="true" outlineLevel="0" collapsed="false">
      <c r="A494" s="23" t="s">
        <v>133</v>
      </c>
      <c r="B494" s="65" t="s">
        <v>51</v>
      </c>
      <c r="C494" s="65" t="s">
        <v>1287</v>
      </c>
      <c r="D494" s="65" t="n">
        <v>1000000385</v>
      </c>
      <c r="E494" s="66" t="s">
        <v>1288</v>
      </c>
      <c r="F494" s="67" t="n">
        <v>40115</v>
      </c>
      <c r="G494" s="67" t="str">
        <f aca="false">IF(I494&gt;0,"Targeted Dealer","-")</f>
        <v>Targeted Dealer</v>
      </c>
      <c r="H494" s="67"/>
      <c r="I494" s="68" t="n">
        <v>55</v>
      </c>
      <c r="J494" s="68" t="n">
        <f aca="false">I494/$J$1*$E$1</f>
        <v>1147.90322580645</v>
      </c>
      <c r="K494" s="97" t="n">
        <v>106</v>
      </c>
      <c r="L494" s="69" t="n">
        <f aca="false">K494-J494</f>
        <v>-1041.90322580645</v>
      </c>
      <c r="M494" s="69" t="n">
        <f aca="false">IFERROR((K494/J494%),"-")</f>
        <v>9.23422790501616</v>
      </c>
      <c r="N494" s="100" t="n">
        <v>75</v>
      </c>
      <c r="O494" s="98" t="str">
        <f aca="false">IF(F494&lt;=$P$2,"Nov","")</f>
        <v>Nov</v>
      </c>
      <c r="P494" s="97" t="n">
        <v>75</v>
      </c>
      <c r="Q494" s="100" t="n">
        <f aca="false">K494-P494</f>
        <v>31</v>
      </c>
      <c r="R494" s="98" t="n">
        <f aca="false">IFERROR(IF(O494="Nov",(K494/P494-1)),0)</f>
        <v>0.413333333333333</v>
      </c>
      <c r="S494" s="100" t="str">
        <f aca="false">IF(N494&gt;0,IF(O494="","-",IF(R494&lt;0%,"DEGROWTH","GROWTH")))</f>
        <v>GROWTH</v>
      </c>
      <c r="T494" s="101" t="n">
        <v>35</v>
      </c>
      <c r="U494" s="101" t="str">
        <f aca="false">IF(F494&lt;=$V$2,"Dec","")</f>
        <v>Dec</v>
      </c>
      <c r="V494" s="97" t="n">
        <v>35</v>
      </c>
      <c r="W494" s="104" t="n">
        <f aca="false">K494-V494</f>
        <v>71</v>
      </c>
      <c r="X494" s="103" t="n">
        <f aca="false">IFERROR(IF(U494="Dec",(K494/V494-1)),0)</f>
        <v>2.02857142857143</v>
      </c>
      <c r="Y494" s="104" t="str">
        <f aca="false">IF(T494&gt;0,IF(U494="","-",IF(X494&lt;0%,"DEGROWTH","GROWTH")))</f>
        <v>GROWTH</v>
      </c>
      <c r="Z494" s="24" t="n">
        <v>0</v>
      </c>
      <c r="AA494" s="24" t="n">
        <f aca="false">IF(H494&gt;0,1,0)</f>
        <v>0</v>
      </c>
      <c r="AB494" s="3" t="n">
        <v>1000000385</v>
      </c>
      <c r="AC494" s="3"/>
    </row>
    <row r="495" customFormat="false" ht="14.25" hidden="true" customHeight="true" outlineLevel="0" collapsed="false">
      <c r="A495" s="23" t="s">
        <v>133</v>
      </c>
      <c r="B495" s="65" t="s">
        <v>51</v>
      </c>
      <c r="C495" s="65" t="s">
        <v>242</v>
      </c>
      <c r="D495" s="65" t="n">
        <v>1000000388</v>
      </c>
      <c r="E495" s="66" t="s">
        <v>243</v>
      </c>
      <c r="F495" s="67" t="n">
        <v>43038</v>
      </c>
      <c r="G495" s="67" t="str">
        <f aca="false">IF(I495&gt;0,"Targeted Dealer","-")</f>
        <v>Targeted Dealer</v>
      </c>
      <c r="H495" s="67"/>
      <c r="I495" s="68" t="n">
        <v>50</v>
      </c>
      <c r="J495" s="68" t="n">
        <f aca="false">I495/$J$1*$E$1</f>
        <v>1043.54838709677</v>
      </c>
      <c r="K495" s="97" t="n">
        <v>30</v>
      </c>
      <c r="L495" s="69" t="n">
        <f aca="false">K495-J495</f>
        <v>-1013.54838709677</v>
      </c>
      <c r="M495" s="69" t="n">
        <f aca="false">IFERROR((K495/J495%),"-")</f>
        <v>2.87480680061824</v>
      </c>
      <c r="N495" s="100" t="n">
        <v>20</v>
      </c>
      <c r="O495" s="98" t="str">
        <f aca="false">IF(F495&lt;=$P$2,"Nov","")</f>
        <v>Nov</v>
      </c>
      <c r="P495" s="97" t="n">
        <v>20</v>
      </c>
      <c r="Q495" s="100" t="n">
        <f aca="false">K495-P495</f>
        <v>10</v>
      </c>
      <c r="R495" s="98" t="n">
        <f aca="false">IFERROR(IF(O495="Nov",(K495/P495-1)),0)</f>
        <v>0.5</v>
      </c>
      <c r="S495" s="100" t="str">
        <f aca="false">IF(N495&gt;0,IF(O495="","-",IF(R495&lt;0%,"DEGROWTH","GROWTH")))</f>
        <v>GROWTH</v>
      </c>
      <c r="T495" s="101" t="n">
        <v>20</v>
      </c>
      <c r="U495" s="101" t="str">
        <f aca="false">IF(F495&lt;=$V$2,"Dec","")</f>
        <v>Dec</v>
      </c>
      <c r="V495" s="97" t="n">
        <v>20</v>
      </c>
      <c r="W495" s="104" t="n">
        <f aca="false">K495-V495</f>
        <v>10</v>
      </c>
      <c r="X495" s="103" t="n">
        <f aca="false">IFERROR(IF(U495="Dec",(K495/V495-1)),0)</f>
        <v>0.5</v>
      </c>
      <c r="Y495" s="104" t="str">
        <f aca="false">IF(T495&gt;0,IF(U495="","-",IF(X495&lt;0%,"DEGROWTH","GROWTH")))</f>
        <v>GROWTH</v>
      </c>
      <c r="Z495" s="24" t="n">
        <v>0</v>
      </c>
      <c r="AA495" s="24" t="n">
        <f aca="false">IF(H495&gt;0,1,0)</f>
        <v>0</v>
      </c>
      <c r="AB495" s="3" t="n">
        <v>1000000388</v>
      </c>
      <c r="AC495" s="3"/>
    </row>
    <row r="496" customFormat="false" ht="14.25" hidden="true" customHeight="true" outlineLevel="0" collapsed="false">
      <c r="A496" s="23" t="s">
        <v>133</v>
      </c>
      <c r="B496" s="65" t="s">
        <v>51</v>
      </c>
      <c r="C496" s="65" t="s">
        <v>1289</v>
      </c>
      <c r="D496" s="65" t="n">
        <v>1000000383</v>
      </c>
      <c r="E496" s="66" t="s">
        <v>1290</v>
      </c>
      <c r="F496" s="67" t="n">
        <v>43061</v>
      </c>
      <c r="G496" s="67" t="str">
        <f aca="false">IF(I496&gt;0,"Targeted Dealer","-")</f>
        <v>Targeted Dealer</v>
      </c>
      <c r="H496" s="67"/>
      <c r="I496" s="68" t="n">
        <v>410</v>
      </c>
      <c r="J496" s="68" t="n">
        <f aca="false">I496/$J$1*$E$1</f>
        <v>8557.09677419355</v>
      </c>
      <c r="K496" s="97" t="n">
        <v>225</v>
      </c>
      <c r="L496" s="69" t="n">
        <f aca="false">K496-J496</f>
        <v>-8332.09677419355</v>
      </c>
      <c r="M496" s="69" t="n">
        <f aca="false">IFERROR((K496/J496%),"-")</f>
        <v>2.6293964639801</v>
      </c>
      <c r="N496" s="100" t="n">
        <v>218</v>
      </c>
      <c r="O496" s="98" t="str">
        <f aca="false">IF(F496&lt;=$P$2,"Nov","")</f>
        <v>Nov</v>
      </c>
      <c r="P496" s="97" t="n">
        <v>218</v>
      </c>
      <c r="Q496" s="100" t="n">
        <f aca="false">K496-P496</f>
        <v>7</v>
      </c>
      <c r="R496" s="98" t="n">
        <f aca="false">IFERROR(IF(O496="Nov",(K496/P496-1)),0)</f>
        <v>0.0321100917431192</v>
      </c>
      <c r="S496" s="100" t="str">
        <f aca="false">IF(N496&gt;0,IF(O496="","-",IF(R496&lt;0%,"DEGROWTH","GROWTH")))</f>
        <v>GROWTH</v>
      </c>
      <c r="T496" s="101" t="n">
        <v>276</v>
      </c>
      <c r="U496" s="101" t="str">
        <f aca="false">IF(F496&lt;=$V$2,"Dec","")</f>
        <v>Dec</v>
      </c>
      <c r="V496" s="97" t="n">
        <v>276</v>
      </c>
      <c r="W496" s="104" t="n">
        <f aca="false">K496-V496</f>
        <v>-51</v>
      </c>
      <c r="X496" s="103" t="n">
        <f aca="false">IFERROR(IF(U496="Dec",(K496/V496-1)),0)</f>
        <v>-0.184782608695652</v>
      </c>
      <c r="Y496" s="104" t="str">
        <f aca="false">IF(T496&gt;0,IF(U496="","-",IF(X496&lt;0%,"DEGROWTH","GROWTH")))</f>
        <v>DEGROWTH</v>
      </c>
      <c r="Z496" s="24" t="n">
        <v>0</v>
      </c>
      <c r="AA496" s="24" t="n">
        <f aca="false">IF(H496&gt;0,1,0)</f>
        <v>0</v>
      </c>
      <c r="AB496" s="3" t="n">
        <v>1000000383</v>
      </c>
      <c r="AC496" s="3"/>
    </row>
    <row r="497" customFormat="false" ht="14.25" hidden="true" customHeight="true" outlineLevel="0" collapsed="false">
      <c r="A497" s="23" t="s">
        <v>133</v>
      </c>
      <c r="B497" s="65" t="s">
        <v>51</v>
      </c>
      <c r="C497" s="65" t="s">
        <v>244</v>
      </c>
      <c r="D497" s="65" t="n">
        <v>1000000380</v>
      </c>
      <c r="E497" s="66" t="s">
        <v>245</v>
      </c>
      <c r="F497" s="67" t="n">
        <v>43587</v>
      </c>
      <c r="G497" s="67" t="str">
        <f aca="false">IF(I497&gt;0,"Targeted Dealer","-")</f>
        <v>Targeted Dealer</v>
      </c>
      <c r="H497" s="67"/>
      <c r="I497" s="68" t="n">
        <v>80</v>
      </c>
      <c r="J497" s="68" t="n">
        <f aca="false">I497/$J$1*$E$1</f>
        <v>1669.67741935484</v>
      </c>
      <c r="K497" s="97" t="n">
        <v>25</v>
      </c>
      <c r="L497" s="69" t="n">
        <f aca="false">K497-J497</f>
        <v>-1644.67741935484</v>
      </c>
      <c r="M497" s="69" t="n">
        <f aca="false">IFERROR((K497/J497%),"-")</f>
        <v>1.49729520865533</v>
      </c>
      <c r="N497" s="100" t="n">
        <v>69</v>
      </c>
      <c r="O497" s="98" t="str">
        <f aca="false">IF(F497&lt;=$P$2,"Nov","")</f>
        <v>Nov</v>
      </c>
      <c r="P497" s="97" t="n">
        <v>69</v>
      </c>
      <c r="Q497" s="100" t="n">
        <f aca="false">K497-P497</f>
        <v>-44</v>
      </c>
      <c r="R497" s="98" t="n">
        <f aca="false">IFERROR(IF(O497="Nov",(K497/P497-1)),0)</f>
        <v>-0.63768115942029</v>
      </c>
      <c r="S497" s="100" t="str">
        <f aca="false">IF(N497&gt;0,IF(O497="","-",IF(R497&lt;0%,"DEGROWTH","GROWTH")))</f>
        <v>DEGROWTH</v>
      </c>
      <c r="T497" s="101" t="n">
        <v>54</v>
      </c>
      <c r="U497" s="101" t="str">
        <f aca="false">IF(F497&lt;=$V$2,"Dec","")</f>
        <v>Dec</v>
      </c>
      <c r="V497" s="97" t="n">
        <v>54</v>
      </c>
      <c r="W497" s="104" t="n">
        <f aca="false">K497-V497</f>
        <v>-29</v>
      </c>
      <c r="X497" s="103" t="n">
        <f aca="false">IFERROR(IF(U497="Dec",(K497/V497-1)),0)</f>
        <v>-0.537037037037037</v>
      </c>
      <c r="Y497" s="104" t="str">
        <f aca="false">IF(T497&gt;0,IF(U497="","-",IF(X497&lt;0%,"DEGROWTH","GROWTH")))</f>
        <v>DEGROWTH</v>
      </c>
      <c r="Z497" s="24" t="n">
        <v>0</v>
      </c>
      <c r="AA497" s="24" t="n">
        <f aca="false">IF(H497&gt;0,1,0)</f>
        <v>0</v>
      </c>
      <c r="AB497" s="3" t="n">
        <v>1000000380</v>
      </c>
      <c r="AC497" s="3"/>
    </row>
    <row r="498" customFormat="false" ht="14.25" hidden="true" customHeight="true" outlineLevel="0" collapsed="false">
      <c r="A498" s="23" t="s">
        <v>133</v>
      </c>
      <c r="B498" s="65" t="s">
        <v>51</v>
      </c>
      <c r="C498" s="65" t="s">
        <v>1291</v>
      </c>
      <c r="D498" s="65" t="n">
        <v>1000000384</v>
      </c>
      <c r="E498" s="66" t="s">
        <v>1292</v>
      </c>
      <c r="F498" s="67" t="n">
        <v>44392</v>
      </c>
      <c r="G498" s="67" t="str">
        <f aca="false">IF(I498&gt;0,"Targeted Dealer","-")</f>
        <v>Targeted Dealer</v>
      </c>
      <c r="H498" s="67"/>
      <c r="I498" s="68" t="n">
        <v>1775</v>
      </c>
      <c r="J498" s="68" t="n">
        <f aca="false">I498/$J$1*$E$1</f>
        <v>37045.9677419355</v>
      </c>
      <c r="K498" s="97" t="n">
        <v>1439</v>
      </c>
      <c r="L498" s="69" t="n">
        <f aca="false">K498-J498</f>
        <v>-35606.9677419355</v>
      </c>
      <c r="M498" s="69" t="n">
        <f aca="false">IFERROR((K498/J498%),"-")</f>
        <v>3.88436336722032</v>
      </c>
      <c r="N498" s="100" t="n">
        <v>1709</v>
      </c>
      <c r="O498" s="98" t="str">
        <f aca="false">IF(F498&lt;=$P$2,"Nov","")</f>
        <v>Nov</v>
      </c>
      <c r="P498" s="97" t="n">
        <v>1709</v>
      </c>
      <c r="Q498" s="100" t="n">
        <f aca="false">K498-P498</f>
        <v>-270</v>
      </c>
      <c r="R498" s="98" t="n">
        <f aca="false">IFERROR(IF(O498="Nov",(K498/P498-1)),0)</f>
        <v>-0.157987126974839</v>
      </c>
      <c r="S498" s="100" t="str">
        <f aca="false">IF(N498&gt;0,IF(O498="","-",IF(R498&lt;0%,"DEGROWTH","GROWTH")))</f>
        <v>DEGROWTH</v>
      </c>
      <c r="T498" s="101" t="n">
        <v>1491.5</v>
      </c>
      <c r="U498" s="101" t="str">
        <f aca="false">IF(F498&lt;=$V$2,"Dec","")</f>
        <v>Dec</v>
      </c>
      <c r="V498" s="97" t="n">
        <v>1491.5</v>
      </c>
      <c r="W498" s="104" t="n">
        <f aca="false">K498-V498</f>
        <v>-52.5</v>
      </c>
      <c r="X498" s="103" t="n">
        <f aca="false">IFERROR(IF(U498="Dec",(K498/V498-1)),0)</f>
        <v>-0.0351994636272209</v>
      </c>
      <c r="Y498" s="104" t="str">
        <f aca="false">IF(T498&gt;0,IF(U498="","-",IF(X498&lt;0%,"DEGROWTH","GROWTH")))</f>
        <v>DEGROWTH</v>
      </c>
      <c r="Z498" s="24" t="n">
        <v>0</v>
      </c>
      <c r="AA498" s="24" t="n">
        <f aca="false">IF(H498&gt;0,1,0)</f>
        <v>0</v>
      </c>
      <c r="AB498" s="3" t="n">
        <v>1000000384</v>
      </c>
      <c r="AC498" s="3"/>
    </row>
    <row r="499" customFormat="false" ht="14.25" hidden="true" customHeight="true" outlineLevel="0" collapsed="false">
      <c r="A499" s="23" t="s">
        <v>133</v>
      </c>
      <c r="B499" s="65" t="s">
        <v>51</v>
      </c>
      <c r="C499" s="65" t="s">
        <v>3996</v>
      </c>
      <c r="D499" s="65" t="n">
        <v>1000002615</v>
      </c>
      <c r="E499" s="66" t="s">
        <v>3997</v>
      </c>
      <c r="F499" s="67" t="n">
        <v>44624</v>
      </c>
      <c r="G499" s="67" t="str">
        <f aca="false">IF(I499&gt;0,"Targeted Dealer","-")</f>
        <v>Targeted Dealer</v>
      </c>
      <c r="H499" s="67"/>
      <c r="I499" s="68" t="n">
        <v>55</v>
      </c>
      <c r="J499" s="68" t="n">
        <f aca="false">I499/$J$1*$E$1</f>
        <v>1147.90322580645</v>
      </c>
      <c r="K499" s="97" t="n">
        <v>27</v>
      </c>
      <c r="L499" s="69" t="n">
        <f aca="false">K499-J499</f>
        <v>-1120.90322580645</v>
      </c>
      <c r="M499" s="69" t="n">
        <f aca="false">IFERROR((K499/J499%),"-")</f>
        <v>2.35211465505129</v>
      </c>
      <c r="N499" s="100" t="n">
        <v>55</v>
      </c>
      <c r="O499" s="98" t="str">
        <f aca="false">IF(F499&lt;=$P$2,"Nov","")</f>
        <v>Nov</v>
      </c>
      <c r="P499" s="97" t="n">
        <v>55</v>
      </c>
      <c r="Q499" s="100" t="n">
        <f aca="false">K499-P499</f>
        <v>-28</v>
      </c>
      <c r="R499" s="98" t="n">
        <f aca="false">IFERROR(IF(O499="Nov",(K499/P499-1)),0)</f>
        <v>-0.509090909090909</v>
      </c>
      <c r="S499" s="100" t="str">
        <f aca="false">IF(N499&gt;0,IF(O499="","-",IF(R499&lt;0%,"DEGROWTH","GROWTH")))</f>
        <v>DEGROWTH</v>
      </c>
      <c r="T499" s="101" t="n">
        <v>75</v>
      </c>
      <c r="U499" s="101" t="str">
        <f aca="false">IF(F499&lt;=$V$2,"Dec","")</f>
        <v>Dec</v>
      </c>
      <c r="V499" s="97" t="n">
        <v>75</v>
      </c>
      <c r="W499" s="104" t="n">
        <f aca="false">K499-V499</f>
        <v>-48</v>
      </c>
      <c r="X499" s="103" t="n">
        <f aca="false">IFERROR(IF(U499="Dec",(K499/V499-1)),0)</f>
        <v>-0.64</v>
      </c>
      <c r="Y499" s="104" t="str">
        <f aca="false">IF(T499&gt;0,IF(U499="","-",IF(X499&lt;0%,"DEGROWTH","GROWTH")))</f>
        <v>DEGROWTH</v>
      </c>
      <c r="Z499" s="24" t="n">
        <v>0</v>
      </c>
      <c r="AA499" s="24" t="n">
        <f aca="false">IF(H499&gt;0,1,0)</f>
        <v>0</v>
      </c>
      <c r="AB499" s="3" t="n">
        <v>1000002615</v>
      </c>
      <c r="AC499" s="3"/>
    </row>
    <row r="500" customFormat="false" ht="14.25" hidden="true" customHeight="true" outlineLevel="0" collapsed="false">
      <c r="A500" s="23" t="s">
        <v>133</v>
      </c>
      <c r="B500" s="65" t="s">
        <v>51</v>
      </c>
      <c r="C500" s="65" t="s">
        <v>1293</v>
      </c>
      <c r="D500" s="65" t="n">
        <v>1000003773</v>
      </c>
      <c r="E500" s="65" t="s">
        <v>1294</v>
      </c>
      <c r="F500" s="67" t="n">
        <v>45267</v>
      </c>
      <c r="G500" s="67" t="str">
        <f aca="false">IF(I500&gt;0,"Targeted Dealer","-")</f>
        <v>Targeted Dealer</v>
      </c>
      <c r="H500" s="67"/>
      <c r="I500" s="68" t="n">
        <v>25</v>
      </c>
      <c r="J500" s="68" t="n">
        <f aca="false">I500/$J$1*$E$1</f>
        <v>521.774193548387</v>
      </c>
      <c r="K500" s="97" t="n">
        <v>0</v>
      </c>
      <c r="L500" s="69" t="n">
        <f aca="false">K500-J500</f>
        <v>-521.774193548387</v>
      </c>
      <c r="M500" s="69" t="n">
        <f aca="false">IFERROR((K500/J500%),"-")</f>
        <v>0</v>
      </c>
      <c r="N500" s="100" t="n">
        <v>20</v>
      </c>
      <c r="O500" s="98" t="str">
        <f aca="false">IF(F500&lt;=$P$2,"Nov","")</f>
        <v>Nov</v>
      </c>
      <c r="P500" s="97" t="n">
        <v>20</v>
      </c>
      <c r="Q500" s="100" t="n">
        <f aca="false">K500-P500</f>
        <v>-20</v>
      </c>
      <c r="R500" s="98" t="n">
        <f aca="false">IFERROR(IF(O500="Nov",(K500/P500-1)),0)</f>
        <v>-1</v>
      </c>
      <c r="S500" s="100" t="str">
        <f aca="false">IF(N500&gt;0,IF(O500="","-",IF(R500&lt;0%,"DEGROWTH","GROWTH")))</f>
        <v>DEGROWTH</v>
      </c>
      <c r="T500" s="101" t="n">
        <v>0</v>
      </c>
      <c r="U500" s="101" t="str">
        <f aca="false">IF(F500&lt;=$V$2,"Dec","")</f>
        <v>Dec</v>
      </c>
      <c r="V500" s="97" t="n">
        <v>0</v>
      </c>
      <c r="W500" s="104" t="n">
        <f aca="false">K500-V500</f>
        <v>0</v>
      </c>
      <c r="X500" s="103" t="n">
        <f aca="false">IFERROR(IF(U500="Dec",(K500/V500-1)),0)</f>
        <v>0</v>
      </c>
      <c r="Y500" s="106" t="b">
        <f aca="false">IF(T500&gt;0,IF(U500="","-",IF(X500&lt;0%,"DEGROWTH","GROWTH")))</f>
        <v>0</v>
      </c>
      <c r="Z500" s="24" t="n">
        <v>1</v>
      </c>
      <c r="AA500" s="24" t="n">
        <f aca="false">IF(H500&gt;0,1,0)</f>
        <v>0</v>
      </c>
      <c r="AB500" s="3" t="n">
        <v>1000003773</v>
      </c>
      <c r="AC500" s="3"/>
    </row>
    <row r="501" customFormat="false" ht="14.25" hidden="true" customHeight="true" outlineLevel="0" collapsed="false">
      <c r="A501" s="23" t="s">
        <v>133</v>
      </c>
      <c r="B501" s="65" t="s">
        <v>52</v>
      </c>
      <c r="C501" s="65" t="s">
        <v>246</v>
      </c>
      <c r="D501" s="65" t="n">
        <v>1000000577</v>
      </c>
      <c r="E501" s="66" t="s">
        <v>247</v>
      </c>
      <c r="F501" s="67" t="n">
        <v>41486</v>
      </c>
      <c r="G501" s="67" t="str">
        <f aca="false">IF(I501&gt;0,"Targeted Dealer","-")</f>
        <v>Targeted Dealer</v>
      </c>
      <c r="H501" s="67" t="s">
        <v>627</v>
      </c>
      <c r="I501" s="68" t="n">
        <v>100</v>
      </c>
      <c r="J501" s="68" t="n">
        <f aca="false">I501/$J$1*$E$1</f>
        <v>2087.09677419355</v>
      </c>
      <c r="K501" s="97" t="n">
        <v>37</v>
      </c>
      <c r="L501" s="69" t="n">
        <f aca="false">K501-J501</f>
        <v>-2050.09677419355</v>
      </c>
      <c r="M501" s="69" t="n">
        <f aca="false">IFERROR((K501/J501%),"-")</f>
        <v>1.77279752704791</v>
      </c>
      <c r="N501" s="100" t="n">
        <v>35</v>
      </c>
      <c r="O501" s="98" t="str">
        <f aca="false">IF(F501&lt;=$P$2,"Nov","")</f>
        <v>Nov</v>
      </c>
      <c r="P501" s="97" t="n">
        <v>35</v>
      </c>
      <c r="Q501" s="100" t="n">
        <f aca="false">K501-P501</f>
        <v>2</v>
      </c>
      <c r="R501" s="98" t="n">
        <f aca="false">IFERROR(IF(O501="Nov",(K501/P501-1)),0)</f>
        <v>0.0571428571428572</v>
      </c>
      <c r="S501" s="100" t="str">
        <f aca="false">IF(N501&gt;0,IF(O501="","-",IF(R501&lt;0%,"DEGROWTH","GROWTH")))</f>
        <v>GROWTH</v>
      </c>
      <c r="T501" s="101" t="n">
        <v>0</v>
      </c>
      <c r="U501" s="101" t="str">
        <f aca="false">IF(F501&lt;=$V$2,"Dec","")</f>
        <v>Dec</v>
      </c>
      <c r="V501" s="97" t="n">
        <v>0</v>
      </c>
      <c r="W501" s="104" t="n">
        <f aca="false">K501-V501</f>
        <v>37</v>
      </c>
      <c r="X501" s="103" t="n">
        <f aca="false">IFERROR(IF(U501="Dec",(K501/V501-1)),0)</f>
        <v>0</v>
      </c>
      <c r="Y501" s="106" t="b">
        <f aca="false">IF(T501&gt;0,IF(U501="","-",IF(X501&lt;0%,"DEGROWTH","GROWTH")))</f>
        <v>0</v>
      </c>
      <c r="Z501" s="24" t="n">
        <v>0</v>
      </c>
      <c r="AA501" s="24" t="n">
        <f aca="false">IF(H501&gt;0,1,0)</f>
        <v>1</v>
      </c>
      <c r="AB501" s="3" t="n">
        <v>1000000577</v>
      </c>
      <c r="AC501" s="3"/>
    </row>
    <row r="502" customFormat="false" ht="14.25" hidden="true" customHeight="true" outlineLevel="0" collapsed="false">
      <c r="A502" s="23" t="s">
        <v>133</v>
      </c>
      <c r="B502" s="65" t="s">
        <v>52</v>
      </c>
      <c r="C502" s="65" t="s">
        <v>1295</v>
      </c>
      <c r="D502" s="65" t="n">
        <v>1000000562</v>
      </c>
      <c r="E502" s="66" t="s">
        <v>1296</v>
      </c>
      <c r="F502" s="67" t="n">
        <v>41556</v>
      </c>
      <c r="G502" s="67" t="str">
        <f aca="false">IF(I502&gt;0,"Targeted Dealer","-")</f>
        <v>Targeted Dealer</v>
      </c>
      <c r="H502" s="67" t="s">
        <v>627</v>
      </c>
      <c r="I502" s="68" t="n">
        <v>30</v>
      </c>
      <c r="J502" s="68" t="n">
        <f aca="false">I502/$J$1*$E$1</f>
        <v>626.129032258065</v>
      </c>
      <c r="K502" s="97" t="n">
        <v>0</v>
      </c>
      <c r="L502" s="69" t="n">
        <f aca="false">K502-J502</f>
        <v>-626.129032258065</v>
      </c>
      <c r="M502" s="69" t="n">
        <f aca="false">IFERROR((K502/J502%),"-")</f>
        <v>0</v>
      </c>
      <c r="N502" s="100" t="n">
        <v>27</v>
      </c>
      <c r="O502" s="98" t="str">
        <f aca="false">IF(F502&lt;=$P$2,"Nov","")</f>
        <v>Nov</v>
      </c>
      <c r="P502" s="97" t="n">
        <v>27</v>
      </c>
      <c r="Q502" s="100" t="n">
        <f aca="false">K502-P502</f>
        <v>-27</v>
      </c>
      <c r="R502" s="98" t="n">
        <f aca="false">IFERROR(IF(O502="Nov",(K502/P502-1)),0)</f>
        <v>-1</v>
      </c>
      <c r="S502" s="100" t="str">
        <f aca="false">IF(N502&gt;0,IF(O502="","-",IF(R502&lt;0%,"DEGROWTH","GROWTH")))</f>
        <v>DEGROWTH</v>
      </c>
      <c r="T502" s="101" t="n">
        <v>0</v>
      </c>
      <c r="U502" s="101" t="str">
        <f aca="false">IF(F502&lt;=$V$2,"Dec","")</f>
        <v>Dec</v>
      </c>
      <c r="V502" s="97" t="n">
        <v>0</v>
      </c>
      <c r="W502" s="104" t="n">
        <f aca="false">K502-V502</f>
        <v>0</v>
      </c>
      <c r="X502" s="103" t="n">
        <f aca="false">IFERROR(IF(U502="Dec",(K502/V502-1)),0)</f>
        <v>0</v>
      </c>
      <c r="Y502" s="106" t="b">
        <f aca="false">IF(T502&gt;0,IF(U502="","-",IF(X502&lt;0%,"DEGROWTH","GROWTH")))</f>
        <v>0</v>
      </c>
      <c r="Z502" s="24" t="n">
        <v>1</v>
      </c>
      <c r="AA502" s="24" t="n">
        <f aca="false">IF(H502&gt;0,1,0)</f>
        <v>1</v>
      </c>
      <c r="AB502" s="3" t="n">
        <v>1000000562</v>
      </c>
      <c r="AC502" s="3"/>
    </row>
    <row r="503" customFormat="false" ht="14.25" hidden="true" customHeight="true" outlineLevel="0" collapsed="false">
      <c r="A503" s="23" t="s">
        <v>133</v>
      </c>
      <c r="B503" s="65" t="s">
        <v>52</v>
      </c>
      <c r="C503" s="65" t="s">
        <v>1297</v>
      </c>
      <c r="D503" s="65" t="n">
        <v>1000000579</v>
      </c>
      <c r="E503" s="66" t="s">
        <v>1298</v>
      </c>
      <c r="F503" s="67" t="n">
        <v>41899</v>
      </c>
      <c r="G503" s="67" t="str">
        <f aca="false">IF(I503&gt;0,"Targeted Dealer","-")</f>
        <v>Targeted Dealer</v>
      </c>
      <c r="H503" s="67" t="s">
        <v>627</v>
      </c>
      <c r="I503" s="68" t="n">
        <v>4685</v>
      </c>
      <c r="J503" s="68" t="n">
        <f aca="false">I503/$J$1*$E$1</f>
        <v>97780.4838709677</v>
      </c>
      <c r="K503" s="97" t="n">
        <v>5756</v>
      </c>
      <c r="L503" s="69" t="n">
        <f aca="false">K503-J503</f>
        <v>-92024.4838709677</v>
      </c>
      <c r="M503" s="69" t="n">
        <f aca="false">IFERROR((K503/J503%),"-")</f>
        <v>5.88665526302333</v>
      </c>
      <c r="N503" s="100" t="n">
        <v>2132.8</v>
      </c>
      <c r="O503" s="98" t="str">
        <f aca="false">IF(F503&lt;=$P$2,"Nov","")</f>
        <v>Nov</v>
      </c>
      <c r="P503" s="97" t="n">
        <v>2132.8</v>
      </c>
      <c r="Q503" s="100" t="n">
        <f aca="false">K503-P503</f>
        <v>3623.2</v>
      </c>
      <c r="R503" s="98" t="n">
        <f aca="false">IFERROR(IF(O503="Nov",(K503/P503-1)),0)</f>
        <v>1.69879969992498</v>
      </c>
      <c r="S503" s="100" t="str">
        <f aca="false">IF(N503&gt;0,IF(O503="","-",IF(R503&lt;0%,"DEGROWTH","GROWTH")))</f>
        <v>GROWTH</v>
      </c>
      <c r="T503" s="101" t="n">
        <v>7157.5</v>
      </c>
      <c r="U503" s="101" t="str">
        <f aca="false">IF(F503&lt;=$V$2,"Dec","")</f>
        <v>Dec</v>
      </c>
      <c r="V503" s="97" t="n">
        <v>7157.5</v>
      </c>
      <c r="W503" s="104" t="n">
        <f aca="false">K503-V503</f>
        <v>-1401.5</v>
      </c>
      <c r="X503" s="103" t="n">
        <f aca="false">IFERROR(IF(U503="Dec",(K503/V503-1)),0)</f>
        <v>-0.19580859238561</v>
      </c>
      <c r="Y503" s="104" t="str">
        <f aca="false">IF(T503&gt;0,IF(U503="","-",IF(X503&lt;0%,"DEGROWTH","GROWTH")))</f>
        <v>DEGROWTH</v>
      </c>
      <c r="Z503" s="24" t="n">
        <v>0</v>
      </c>
      <c r="AA503" s="24" t="n">
        <f aca="false">IF(H503&gt;0,1,0)</f>
        <v>1</v>
      </c>
      <c r="AB503" s="3" t="n">
        <v>1000000579</v>
      </c>
      <c r="AC503" s="3"/>
    </row>
    <row r="504" customFormat="false" ht="14.25" hidden="true" customHeight="true" outlineLevel="0" collapsed="false">
      <c r="A504" s="23" t="s">
        <v>133</v>
      </c>
      <c r="B504" s="65" t="s">
        <v>52</v>
      </c>
      <c r="C504" s="65" t="s">
        <v>1299</v>
      </c>
      <c r="D504" s="65" t="n">
        <v>1000000558</v>
      </c>
      <c r="E504" s="66" t="s">
        <v>1300</v>
      </c>
      <c r="F504" s="67" t="n">
        <v>42966</v>
      </c>
      <c r="G504" s="67" t="str">
        <f aca="false">IF(I504&gt;0,"Targeted Dealer","-")</f>
        <v>Targeted Dealer</v>
      </c>
      <c r="H504" s="67" t="s">
        <v>627</v>
      </c>
      <c r="I504" s="68" t="n">
        <v>720</v>
      </c>
      <c r="J504" s="68" t="n">
        <f aca="false">I504/$J$1*$E$1</f>
        <v>15027.0967741936</v>
      </c>
      <c r="K504" s="97" t="n">
        <v>1264.1</v>
      </c>
      <c r="L504" s="69" t="n">
        <f aca="false">K504-J504</f>
        <v>-13762.9967741935</v>
      </c>
      <c r="M504" s="69" t="n">
        <f aca="false">IFERROR((K504/J504%),"-")</f>
        <v>8.41213721449425</v>
      </c>
      <c r="N504" s="100" t="n">
        <v>539.9</v>
      </c>
      <c r="O504" s="98" t="str">
        <f aca="false">IF(F504&lt;=$P$2,"Nov","")</f>
        <v>Nov</v>
      </c>
      <c r="P504" s="97" t="n">
        <v>539.9</v>
      </c>
      <c r="Q504" s="100" t="n">
        <f aca="false">K504-P504</f>
        <v>724.2</v>
      </c>
      <c r="R504" s="98" t="n">
        <f aca="false">IFERROR(IF(O504="Nov",(K504/P504-1)),0)</f>
        <v>1.34135951102056</v>
      </c>
      <c r="S504" s="100" t="str">
        <f aca="false">IF(N504&gt;0,IF(O504="","-",IF(R504&lt;0%,"DEGROWTH","GROWTH")))</f>
        <v>GROWTH</v>
      </c>
      <c r="T504" s="101" t="n">
        <v>751</v>
      </c>
      <c r="U504" s="101" t="str">
        <f aca="false">IF(F504&lt;=$V$2,"Dec","")</f>
        <v>Dec</v>
      </c>
      <c r="V504" s="97" t="n">
        <v>751</v>
      </c>
      <c r="W504" s="104" t="n">
        <f aca="false">K504-V504</f>
        <v>513.1</v>
      </c>
      <c r="X504" s="103" t="n">
        <f aca="false">IFERROR(IF(U504="Dec",(K504/V504-1)),0)</f>
        <v>0.683222370173102</v>
      </c>
      <c r="Y504" s="104" t="str">
        <f aca="false">IF(T504&gt;0,IF(U504="","-",IF(X504&lt;0%,"DEGROWTH","GROWTH")))</f>
        <v>GROWTH</v>
      </c>
      <c r="Z504" s="24" t="n">
        <v>0</v>
      </c>
      <c r="AA504" s="24" t="n">
        <f aca="false">IF(H504&gt;0,1,0)</f>
        <v>1</v>
      </c>
      <c r="AB504" s="3" t="n">
        <v>1000000558</v>
      </c>
      <c r="AC504" s="3"/>
    </row>
    <row r="505" customFormat="false" ht="14.25" hidden="true" customHeight="true" outlineLevel="0" collapsed="false">
      <c r="A505" s="23" t="s">
        <v>133</v>
      </c>
      <c r="B505" s="65" t="s">
        <v>52</v>
      </c>
      <c r="C505" s="65" t="s">
        <v>1301</v>
      </c>
      <c r="D505" s="65" t="n">
        <v>1000000569</v>
      </c>
      <c r="E505" s="66" t="s">
        <v>1302</v>
      </c>
      <c r="F505" s="67" t="n">
        <v>43208</v>
      </c>
      <c r="G505" s="67" t="str">
        <f aca="false">IF(I505&gt;0,"Targeted Dealer","-")</f>
        <v>Targeted Dealer</v>
      </c>
      <c r="H505" s="67" t="s">
        <v>627</v>
      </c>
      <c r="I505" s="68" t="n">
        <v>200</v>
      </c>
      <c r="J505" s="68" t="n">
        <f aca="false">I505/$J$1*$E$1</f>
        <v>4174.1935483871</v>
      </c>
      <c r="K505" s="97" t="n">
        <v>41.4</v>
      </c>
      <c r="L505" s="69" t="n">
        <f aca="false">K505-J505</f>
        <v>-4132.7935483871</v>
      </c>
      <c r="M505" s="69" t="n">
        <f aca="false">IFERROR((K505/J505%),"-")</f>
        <v>0.991808346213292</v>
      </c>
      <c r="N505" s="100" t="n">
        <v>62.6</v>
      </c>
      <c r="O505" s="98" t="str">
        <f aca="false">IF(F505&lt;=$P$2,"Nov","")</f>
        <v>Nov</v>
      </c>
      <c r="P505" s="97" t="n">
        <v>62.6</v>
      </c>
      <c r="Q505" s="100" t="n">
        <f aca="false">K505-P505</f>
        <v>-21.2</v>
      </c>
      <c r="R505" s="98" t="n">
        <f aca="false">IFERROR(IF(O505="Nov",(K505/P505-1)),0)</f>
        <v>-0.338658146964856</v>
      </c>
      <c r="S505" s="100" t="str">
        <f aca="false">IF(N505&gt;0,IF(O505="","-",IF(R505&lt;0%,"DEGROWTH","GROWTH")))</f>
        <v>DEGROWTH</v>
      </c>
      <c r="T505" s="101" t="n">
        <v>429</v>
      </c>
      <c r="U505" s="101" t="str">
        <f aca="false">IF(F505&lt;=$V$2,"Dec","")</f>
        <v>Dec</v>
      </c>
      <c r="V505" s="97" t="n">
        <v>429</v>
      </c>
      <c r="W505" s="104" t="n">
        <f aca="false">K505-V505</f>
        <v>-387.6</v>
      </c>
      <c r="X505" s="103" t="n">
        <f aca="false">IFERROR(IF(U505="Dec",(K505/V505-1)),0)</f>
        <v>-0.903496503496504</v>
      </c>
      <c r="Y505" s="104" t="str">
        <f aca="false">IF(T505&gt;0,IF(U505="","-",IF(X505&lt;0%,"DEGROWTH","GROWTH")))</f>
        <v>DEGROWTH</v>
      </c>
      <c r="Z505" s="24" t="n">
        <v>0</v>
      </c>
      <c r="AA505" s="24" t="n">
        <f aca="false">IF(H505&gt;0,1,0)</f>
        <v>1</v>
      </c>
      <c r="AB505" s="3" t="n">
        <v>1000000569</v>
      </c>
      <c r="AC505" s="3"/>
    </row>
    <row r="506" customFormat="false" ht="14.25" hidden="true" customHeight="true" outlineLevel="0" collapsed="false">
      <c r="A506" s="23" t="s">
        <v>133</v>
      </c>
      <c r="B506" s="65" t="s">
        <v>52</v>
      </c>
      <c r="C506" s="65" t="s">
        <v>248</v>
      </c>
      <c r="D506" s="65" t="n">
        <v>1000000559</v>
      </c>
      <c r="E506" s="66" t="s">
        <v>249</v>
      </c>
      <c r="F506" s="67" t="n">
        <v>43259</v>
      </c>
      <c r="G506" s="67" t="str">
        <f aca="false">IF(I506&gt;0,"Targeted Dealer","-")</f>
        <v>Targeted Dealer</v>
      </c>
      <c r="H506" s="67" t="s">
        <v>627</v>
      </c>
      <c r="I506" s="68" t="n">
        <v>160</v>
      </c>
      <c r="J506" s="68" t="n">
        <f aca="false">I506/$J$1*$E$1</f>
        <v>3339.35483870968</v>
      </c>
      <c r="K506" s="97" t="n">
        <v>85</v>
      </c>
      <c r="L506" s="69" t="n">
        <f aca="false">K506-J506</f>
        <v>-3254.35483870968</v>
      </c>
      <c r="M506" s="69" t="n">
        <f aca="false">IFERROR((K506/J506%),"-")</f>
        <v>2.54540185471406</v>
      </c>
      <c r="N506" s="100" t="n">
        <v>26</v>
      </c>
      <c r="O506" s="98" t="str">
        <f aca="false">IF(F506&lt;=$P$2,"Nov","")</f>
        <v>Nov</v>
      </c>
      <c r="P506" s="97" t="n">
        <v>26</v>
      </c>
      <c r="Q506" s="100" t="n">
        <f aca="false">K506-P506</f>
        <v>59</v>
      </c>
      <c r="R506" s="98" t="n">
        <f aca="false">IFERROR(IF(O506="Nov",(K506/P506-1)),0)</f>
        <v>2.26923076923077</v>
      </c>
      <c r="S506" s="100" t="str">
        <f aca="false">IF(N506&gt;0,IF(O506="","-",IF(R506&lt;0%,"DEGROWTH","GROWTH")))</f>
        <v>GROWTH</v>
      </c>
      <c r="T506" s="101" t="n">
        <v>252</v>
      </c>
      <c r="U506" s="101" t="str">
        <f aca="false">IF(F506&lt;=$V$2,"Dec","")</f>
        <v>Dec</v>
      </c>
      <c r="V506" s="97" t="n">
        <v>252</v>
      </c>
      <c r="W506" s="104" t="n">
        <f aca="false">K506-V506</f>
        <v>-167</v>
      </c>
      <c r="X506" s="103" t="n">
        <f aca="false">IFERROR(IF(U506="Dec",(K506/V506-1)),0)</f>
        <v>-0.662698412698413</v>
      </c>
      <c r="Y506" s="104" t="str">
        <f aca="false">IF(T506&gt;0,IF(U506="","-",IF(X506&lt;0%,"DEGROWTH","GROWTH")))</f>
        <v>DEGROWTH</v>
      </c>
      <c r="Z506" s="24" t="n">
        <v>0</v>
      </c>
      <c r="AA506" s="24" t="n">
        <f aca="false">IF(H506&gt;0,1,0)</f>
        <v>1</v>
      </c>
      <c r="AB506" s="3" t="n">
        <v>1000000559</v>
      </c>
      <c r="AC506" s="3"/>
    </row>
    <row r="507" customFormat="false" ht="14.25" hidden="true" customHeight="true" outlineLevel="0" collapsed="false">
      <c r="A507" s="23" t="s">
        <v>133</v>
      </c>
      <c r="B507" s="65" t="s">
        <v>52</v>
      </c>
      <c r="C507" s="65" t="s">
        <v>1303</v>
      </c>
      <c r="D507" s="65" t="n">
        <v>1000000578</v>
      </c>
      <c r="E507" s="66" t="s">
        <v>1304</v>
      </c>
      <c r="F507" s="67" t="n">
        <v>43263</v>
      </c>
      <c r="G507" s="67" t="str">
        <f aca="false">IF(I507&gt;0,"Targeted Dealer","-")</f>
        <v>Targeted Dealer</v>
      </c>
      <c r="H507" s="67"/>
      <c r="I507" s="68" t="n">
        <v>100</v>
      </c>
      <c r="J507" s="68" t="n">
        <f aca="false">I507/$J$1*$E$1</f>
        <v>2087.09677419355</v>
      </c>
      <c r="K507" s="97" t="n">
        <v>233</v>
      </c>
      <c r="L507" s="69" t="n">
        <f aca="false">K507-J507</f>
        <v>-1854.09677419355</v>
      </c>
      <c r="M507" s="69" t="n">
        <f aca="false">IFERROR((K507/J507%),"-")</f>
        <v>11.1638330757342</v>
      </c>
      <c r="N507" s="100" t="n">
        <v>101.9</v>
      </c>
      <c r="O507" s="98" t="str">
        <f aca="false">IF(F507&lt;=$P$2,"Nov","")</f>
        <v>Nov</v>
      </c>
      <c r="P507" s="97" t="n">
        <v>101.9</v>
      </c>
      <c r="Q507" s="100" t="n">
        <f aca="false">K507-P507</f>
        <v>131.1</v>
      </c>
      <c r="R507" s="98" t="n">
        <f aca="false">IFERROR(IF(O507="Nov",(K507/P507-1)),0)</f>
        <v>1.28655544651619</v>
      </c>
      <c r="S507" s="100" t="str">
        <f aca="false">IF(N507&gt;0,IF(O507="","-",IF(R507&lt;0%,"DEGROWTH","GROWTH")))</f>
        <v>GROWTH</v>
      </c>
      <c r="T507" s="101" t="n">
        <v>67</v>
      </c>
      <c r="U507" s="101" t="str">
        <f aca="false">IF(F507&lt;=$V$2,"Dec","")</f>
        <v>Dec</v>
      </c>
      <c r="V507" s="97" t="n">
        <v>67</v>
      </c>
      <c r="W507" s="104" t="n">
        <f aca="false">K507-V507</f>
        <v>166</v>
      </c>
      <c r="X507" s="103" t="n">
        <f aca="false">IFERROR(IF(U507="Dec",(K507/V507-1)),0)</f>
        <v>2.47761194029851</v>
      </c>
      <c r="Y507" s="104" t="str">
        <f aca="false">IF(T507&gt;0,IF(U507="","-",IF(X507&lt;0%,"DEGROWTH","GROWTH")))</f>
        <v>GROWTH</v>
      </c>
      <c r="Z507" s="24" t="n">
        <v>0</v>
      </c>
      <c r="AA507" s="24" t="n">
        <f aca="false">IF(H507&gt;0,1,0)</f>
        <v>0</v>
      </c>
      <c r="AB507" s="3" t="n">
        <v>1000000578</v>
      </c>
      <c r="AC507" s="3"/>
    </row>
    <row r="508" customFormat="false" ht="14.25" hidden="true" customHeight="true" outlineLevel="0" collapsed="false">
      <c r="A508" s="23" t="s">
        <v>133</v>
      </c>
      <c r="B508" s="65" t="s">
        <v>52</v>
      </c>
      <c r="C508" s="65" t="s">
        <v>1305</v>
      </c>
      <c r="D508" s="65" t="n">
        <v>1000000561</v>
      </c>
      <c r="E508" s="66" t="s">
        <v>1306</v>
      </c>
      <c r="F508" s="67" t="n">
        <v>43357</v>
      </c>
      <c r="G508" s="67" t="str">
        <f aca="false">IF(I508&gt;0,"Targeted Dealer","-")</f>
        <v>Targeted Dealer</v>
      </c>
      <c r="H508" s="67" t="s">
        <v>627</v>
      </c>
      <c r="I508" s="68" t="n">
        <v>50</v>
      </c>
      <c r="J508" s="68" t="n">
        <f aca="false">I508/$J$1*$E$1</f>
        <v>1043.54838709677</v>
      </c>
      <c r="K508" s="97" t="n">
        <v>166</v>
      </c>
      <c r="L508" s="69" t="n">
        <f aca="false">K508-J508</f>
        <v>-877.548387096774</v>
      </c>
      <c r="M508" s="69" t="n">
        <f aca="false">IFERROR((K508/J508%),"-")</f>
        <v>15.9072642967543</v>
      </c>
      <c r="N508" s="100" t="n">
        <v>172</v>
      </c>
      <c r="O508" s="98" t="str">
        <f aca="false">IF(F508&lt;=$P$2,"Nov","")</f>
        <v>Nov</v>
      </c>
      <c r="P508" s="97" t="n">
        <v>172</v>
      </c>
      <c r="Q508" s="100" t="n">
        <f aca="false">K508-P508</f>
        <v>-6</v>
      </c>
      <c r="R508" s="98" t="n">
        <f aca="false">IFERROR(IF(O508="Nov",(K508/P508-1)),0)</f>
        <v>-0.0348837209302325</v>
      </c>
      <c r="S508" s="100" t="str">
        <f aca="false">IF(N508&gt;0,IF(O508="","-",IF(R508&lt;0%,"DEGROWTH","GROWTH")))</f>
        <v>DEGROWTH</v>
      </c>
      <c r="T508" s="101" t="n">
        <v>135</v>
      </c>
      <c r="U508" s="101" t="str">
        <f aca="false">IF(F508&lt;=$V$2,"Dec","")</f>
        <v>Dec</v>
      </c>
      <c r="V508" s="97" t="n">
        <v>135</v>
      </c>
      <c r="W508" s="104" t="n">
        <f aca="false">K508-V508</f>
        <v>31</v>
      </c>
      <c r="X508" s="103" t="n">
        <f aca="false">IFERROR(IF(U508="Dec",(K508/V508-1)),0)</f>
        <v>0.22962962962963</v>
      </c>
      <c r="Y508" s="104" t="str">
        <f aca="false">IF(T508&gt;0,IF(U508="","-",IF(X508&lt;0%,"DEGROWTH","GROWTH")))</f>
        <v>GROWTH</v>
      </c>
      <c r="Z508" s="24" t="n">
        <v>0</v>
      </c>
      <c r="AA508" s="24" t="n">
        <f aca="false">IF(H508&gt;0,1,0)</f>
        <v>1</v>
      </c>
      <c r="AB508" s="3" t="n">
        <v>1000000561</v>
      </c>
      <c r="AC508" s="3"/>
    </row>
    <row r="509" customFormat="false" ht="14.25" hidden="true" customHeight="true" outlineLevel="0" collapsed="false">
      <c r="A509" s="23" t="s">
        <v>133</v>
      </c>
      <c r="B509" s="65" t="s">
        <v>52</v>
      </c>
      <c r="C509" s="65" t="s">
        <v>1307</v>
      </c>
      <c r="D509" s="65" t="n">
        <v>1000000573</v>
      </c>
      <c r="E509" s="66" t="s">
        <v>1308</v>
      </c>
      <c r="F509" s="67" t="n">
        <v>43357</v>
      </c>
      <c r="G509" s="67" t="str">
        <f aca="false">IF(I509&gt;0,"Targeted Dealer","-")</f>
        <v>Targeted Dealer</v>
      </c>
      <c r="H509" s="67" t="s">
        <v>627</v>
      </c>
      <c r="I509" s="68" t="n">
        <v>3525</v>
      </c>
      <c r="J509" s="68" t="n">
        <f aca="false">I509/$J$1*$E$1</f>
        <v>73570.1612903226</v>
      </c>
      <c r="K509" s="97" t="n">
        <v>5605.25</v>
      </c>
      <c r="L509" s="69" t="n">
        <f aca="false">K509-J509</f>
        <v>-67964.9112903226</v>
      </c>
      <c r="M509" s="69" t="n">
        <f aca="false">IFERROR((K509/J509%),"-")</f>
        <v>7.61891764499545</v>
      </c>
      <c r="N509" s="100" t="n">
        <v>2059.1</v>
      </c>
      <c r="O509" s="98" t="str">
        <f aca="false">IF(F509&lt;=$P$2,"Nov","")</f>
        <v>Nov</v>
      </c>
      <c r="P509" s="97" t="n">
        <v>2059.1</v>
      </c>
      <c r="Q509" s="100" t="n">
        <f aca="false">K509-P509</f>
        <v>3546.15</v>
      </c>
      <c r="R509" s="98" t="n">
        <f aca="false">IFERROR(IF(O509="Nov",(K509/P509-1)),0)</f>
        <v>1.72218444951678</v>
      </c>
      <c r="S509" s="100" t="str">
        <f aca="false">IF(N509&gt;0,IF(O509="","-",IF(R509&lt;0%,"DEGROWTH","GROWTH")))</f>
        <v>GROWTH</v>
      </c>
      <c r="T509" s="101" t="n">
        <v>4558.5</v>
      </c>
      <c r="U509" s="101" t="str">
        <f aca="false">IF(F509&lt;=$V$2,"Dec","")</f>
        <v>Dec</v>
      </c>
      <c r="V509" s="97" t="n">
        <v>4558.5</v>
      </c>
      <c r="W509" s="104" t="n">
        <f aca="false">K509-V509</f>
        <v>1046.75</v>
      </c>
      <c r="X509" s="103" t="n">
        <f aca="false">IFERROR(IF(U509="Dec",(K509/V509-1)),0)</f>
        <v>0.229625973456181</v>
      </c>
      <c r="Y509" s="104" t="str">
        <f aca="false">IF(T509&gt;0,IF(U509="","-",IF(X509&lt;0%,"DEGROWTH","GROWTH")))</f>
        <v>GROWTH</v>
      </c>
      <c r="Z509" s="24" t="n">
        <v>0</v>
      </c>
      <c r="AA509" s="24" t="n">
        <f aca="false">IF(H509&gt;0,1,0)</f>
        <v>1</v>
      </c>
      <c r="AB509" s="3" t="n">
        <v>1000000573</v>
      </c>
      <c r="AC509" s="3"/>
    </row>
    <row r="510" customFormat="false" ht="14.25" hidden="true" customHeight="true" outlineLevel="0" collapsed="false">
      <c r="A510" s="23" t="s">
        <v>133</v>
      </c>
      <c r="B510" s="65" t="s">
        <v>52</v>
      </c>
      <c r="C510" s="65" t="s">
        <v>1309</v>
      </c>
      <c r="D510" s="65" t="n">
        <v>1000000983</v>
      </c>
      <c r="E510" s="66" t="s">
        <v>1310</v>
      </c>
      <c r="F510" s="67" t="n">
        <v>43711</v>
      </c>
      <c r="G510" s="67" t="str">
        <f aca="false">IF(I510&gt;0,"Targeted Dealer","-")</f>
        <v>Targeted Dealer</v>
      </c>
      <c r="H510" s="67" t="s">
        <v>627</v>
      </c>
      <c r="I510" s="68" t="n">
        <v>500</v>
      </c>
      <c r="J510" s="68" t="n">
        <f aca="false">I510/$J$1*$E$1</f>
        <v>10435.4838709677</v>
      </c>
      <c r="K510" s="97" t="n">
        <v>285</v>
      </c>
      <c r="L510" s="69" t="n">
        <f aca="false">K510-J510</f>
        <v>-10150.4838709677</v>
      </c>
      <c r="M510" s="69" t="n">
        <f aca="false">IFERROR((K510/J510%),"-")</f>
        <v>2.73106646058733</v>
      </c>
      <c r="N510" s="100" t="n">
        <v>139</v>
      </c>
      <c r="O510" s="98" t="str">
        <f aca="false">IF(F510&lt;=$P$2,"Nov","")</f>
        <v>Nov</v>
      </c>
      <c r="P510" s="97" t="n">
        <v>139</v>
      </c>
      <c r="Q510" s="100" t="n">
        <f aca="false">K510-P510</f>
        <v>146</v>
      </c>
      <c r="R510" s="98" t="n">
        <f aca="false">IFERROR(IF(O510="Nov",(K510/P510-1)),0)</f>
        <v>1.05035971223022</v>
      </c>
      <c r="S510" s="100" t="str">
        <f aca="false">IF(N510&gt;0,IF(O510="","-",IF(R510&lt;0%,"DEGROWTH","GROWTH")))</f>
        <v>GROWTH</v>
      </c>
      <c r="T510" s="101" t="n">
        <v>493</v>
      </c>
      <c r="U510" s="101" t="str">
        <f aca="false">IF(F510&lt;=$V$2,"Dec","")</f>
        <v>Dec</v>
      </c>
      <c r="V510" s="97" t="n">
        <v>493</v>
      </c>
      <c r="W510" s="104" t="n">
        <f aca="false">K510-V510</f>
        <v>-208</v>
      </c>
      <c r="X510" s="103" t="n">
        <f aca="false">IFERROR(IF(U510="Dec",(K510/V510-1)),0)</f>
        <v>-0.421906693711968</v>
      </c>
      <c r="Y510" s="104" t="str">
        <f aca="false">IF(T510&gt;0,IF(U510="","-",IF(X510&lt;0%,"DEGROWTH","GROWTH")))</f>
        <v>DEGROWTH</v>
      </c>
      <c r="Z510" s="24" t="n">
        <v>0</v>
      </c>
      <c r="AA510" s="24" t="n">
        <f aca="false">IF(H510&gt;0,1,0)</f>
        <v>1</v>
      </c>
      <c r="AB510" s="3" t="n">
        <v>1000000983</v>
      </c>
      <c r="AC510" s="3"/>
    </row>
    <row r="511" customFormat="false" ht="14.25" hidden="true" customHeight="true" outlineLevel="0" collapsed="false">
      <c r="A511" s="23" t="s">
        <v>133</v>
      </c>
      <c r="B511" s="65" t="s">
        <v>52</v>
      </c>
      <c r="C511" s="65" t="s">
        <v>1311</v>
      </c>
      <c r="D511" s="65" t="n">
        <v>1000000969</v>
      </c>
      <c r="E511" s="66" t="s">
        <v>1312</v>
      </c>
      <c r="F511" s="67" t="n">
        <v>43819</v>
      </c>
      <c r="G511" s="67" t="str">
        <f aca="false">IF(I511&gt;0,"Targeted Dealer","-")</f>
        <v>Targeted Dealer</v>
      </c>
      <c r="H511" s="67"/>
      <c r="I511" s="68" t="n">
        <v>50</v>
      </c>
      <c r="J511" s="68" t="n">
        <f aca="false">I511/$J$1*$E$1</f>
        <v>1043.54838709677</v>
      </c>
      <c r="K511" s="97" t="n">
        <v>262</v>
      </c>
      <c r="L511" s="69" t="n">
        <f aca="false">K511-J511</f>
        <v>-781.548387096774</v>
      </c>
      <c r="M511" s="69" t="n">
        <f aca="false">IFERROR((K511/J511%),"-")</f>
        <v>25.1066460587326</v>
      </c>
      <c r="N511" s="100" t="n">
        <v>204</v>
      </c>
      <c r="O511" s="98" t="str">
        <f aca="false">IF(F511&lt;=$P$2,"Nov","")</f>
        <v>Nov</v>
      </c>
      <c r="P511" s="97" t="n">
        <v>204</v>
      </c>
      <c r="Q511" s="100" t="n">
        <f aca="false">K511-P511</f>
        <v>58</v>
      </c>
      <c r="R511" s="98" t="n">
        <f aca="false">IFERROR(IF(O511="Nov",(K511/P511-1)),0)</f>
        <v>0.284313725490196</v>
      </c>
      <c r="S511" s="100" t="str">
        <f aca="false">IF(N511&gt;0,IF(O511="","-",IF(R511&lt;0%,"DEGROWTH","GROWTH")))</f>
        <v>GROWTH</v>
      </c>
      <c r="T511" s="101" t="n">
        <v>0</v>
      </c>
      <c r="U511" s="101" t="str">
        <f aca="false">IF(F511&lt;=$V$2,"Dec","")</f>
        <v>Dec</v>
      </c>
      <c r="V511" s="97" t="n">
        <v>0</v>
      </c>
      <c r="W511" s="104" t="n">
        <f aca="false">K511-V511</f>
        <v>262</v>
      </c>
      <c r="X511" s="103" t="n">
        <f aca="false">IFERROR(IF(U511="Dec",(K511/V511-1)),0)</f>
        <v>0</v>
      </c>
      <c r="Y511" s="106" t="b">
        <f aca="false">IF(T511&gt;0,IF(U511="","-",IF(X511&lt;0%,"DEGROWTH","GROWTH")))</f>
        <v>0</v>
      </c>
      <c r="Z511" s="24" t="n">
        <v>0</v>
      </c>
      <c r="AA511" s="24" t="n">
        <f aca="false">IF(H511&gt;0,1,0)</f>
        <v>0</v>
      </c>
      <c r="AB511" s="3" t="n">
        <v>1000000969</v>
      </c>
      <c r="AC511" s="3"/>
    </row>
    <row r="512" customFormat="false" ht="14.25" hidden="true" customHeight="true" outlineLevel="0" collapsed="false">
      <c r="A512" s="23" t="s">
        <v>133</v>
      </c>
      <c r="B512" s="65" t="s">
        <v>52</v>
      </c>
      <c r="C512" s="65" t="s">
        <v>1313</v>
      </c>
      <c r="D512" s="65" t="n">
        <v>1000000976</v>
      </c>
      <c r="E512" s="66" t="s">
        <v>1314</v>
      </c>
      <c r="F512" s="67" t="n">
        <v>44002</v>
      </c>
      <c r="G512" s="67" t="str">
        <f aca="false">IF(I512&gt;0,"Targeted Dealer","-")</f>
        <v>Targeted Dealer</v>
      </c>
      <c r="H512" s="67" t="s">
        <v>627</v>
      </c>
      <c r="I512" s="68" t="n">
        <v>150</v>
      </c>
      <c r="J512" s="68" t="n">
        <f aca="false">I512/$J$1*$E$1</f>
        <v>3130.64516129032</v>
      </c>
      <c r="K512" s="97" t="n">
        <v>235</v>
      </c>
      <c r="L512" s="69" t="n">
        <f aca="false">K512-J512</f>
        <v>-2895.64516129032</v>
      </c>
      <c r="M512" s="69" t="n">
        <f aca="false">IFERROR((K512/J512%),"-")</f>
        <v>7.50643997939207</v>
      </c>
      <c r="N512" s="100" t="n">
        <v>74</v>
      </c>
      <c r="O512" s="98" t="str">
        <f aca="false">IF(F512&lt;=$P$2,"Nov","")</f>
        <v>Nov</v>
      </c>
      <c r="P512" s="97" t="n">
        <v>74</v>
      </c>
      <c r="Q512" s="100" t="n">
        <f aca="false">K512-P512</f>
        <v>161</v>
      </c>
      <c r="R512" s="98" t="n">
        <f aca="false">IFERROR(IF(O512="Nov",(K512/P512-1)),0)</f>
        <v>2.17567567567568</v>
      </c>
      <c r="S512" s="100" t="str">
        <f aca="false">IF(N512&gt;0,IF(O512="","-",IF(R512&lt;0%,"DEGROWTH","GROWTH")))</f>
        <v>GROWTH</v>
      </c>
      <c r="T512" s="101" t="n">
        <v>56</v>
      </c>
      <c r="U512" s="101" t="str">
        <f aca="false">IF(F512&lt;=$V$2,"Dec","")</f>
        <v>Dec</v>
      </c>
      <c r="V512" s="97" t="n">
        <v>56</v>
      </c>
      <c r="W512" s="104" t="n">
        <f aca="false">K512-V512</f>
        <v>179</v>
      </c>
      <c r="X512" s="103" t="n">
        <f aca="false">IFERROR(IF(U512="Dec",(K512/V512-1)),0)</f>
        <v>3.19642857142857</v>
      </c>
      <c r="Y512" s="104" t="str">
        <f aca="false">IF(T512&gt;0,IF(U512="","-",IF(X512&lt;0%,"DEGROWTH","GROWTH")))</f>
        <v>GROWTH</v>
      </c>
      <c r="Z512" s="24" t="n">
        <v>0</v>
      </c>
      <c r="AA512" s="24" t="n">
        <f aca="false">IF(H512&gt;0,1,0)</f>
        <v>1</v>
      </c>
      <c r="AB512" s="3" t="n">
        <v>1000000976</v>
      </c>
      <c r="AC512" s="3"/>
    </row>
    <row r="513" customFormat="false" ht="14.25" hidden="true" customHeight="true" outlineLevel="0" collapsed="false">
      <c r="A513" s="23" t="s">
        <v>133</v>
      </c>
      <c r="B513" s="65" t="s">
        <v>52</v>
      </c>
      <c r="C513" s="65" t="s">
        <v>1315</v>
      </c>
      <c r="D513" s="65" t="n">
        <v>1000000972</v>
      </c>
      <c r="E513" s="66" t="s">
        <v>1316</v>
      </c>
      <c r="F513" s="67" t="n">
        <v>44008</v>
      </c>
      <c r="G513" s="67" t="str">
        <f aca="false">IF(I513&gt;0,"Targeted Dealer","-")</f>
        <v>Targeted Dealer</v>
      </c>
      <c r="H513" s="67"/>
      <c r="I513" s="68" t="n">
        <v>50</v>
      </c>
      <c r="J513" s="68" t="n">
        <f aca="false">I513/$J$1*$E$1</f>
        <v>1043.54838709677</v>
      </c>
      <c r="K513" s="97" t="n">
        <v>145</v>
      </c>
      <c r="L513" s="69" t="n">
        <f aca="false">K513-J513</f>
        <v>-898.548387096774</v>
      </c>
      <c r="M513" s="69" t="n">
        <f aca="false">IFERROR((K513/J513%),"-")</f>
        <v>13.8948995363215</v>
      </c>
      <c r="N513" s="100" t="n">
        <v>40</v>
      </c>
      <c r="O513" s="98" t="str">
        <f aca="false">IF(F513&lt;=$P$2,"Nov","")</f>
        <v>Nov</v>
      </c>
      <c r="P513" s="97" t="n">
        <v>40</v>
      </c>
      <c r="Q513" s="100" t="n">
        <f aca="false">K513-P513</f>
        <v>105</v>
      </c>
      <c r="R513" s="98" t="n">
        <f aca="false">IFERROR(IF(O513="Nov",(K513/P513-1)),0)</f>
        <v>2.625</v>
      </c>
      <c r="S513" s="100" t="str">
        <f aca="false">IF(N513&gt;0,IF(O513="","-",IF(R513&lt;0%,"DEGROWTH","GROWTH")))</f>
        <v>GROWTH</v>
      </c>
      <c r="T513" s="101" t="n">
        <v>52</v>
      </c>
      <c r="U513" s="101" t="str">
        <f aca="false">IF(F513&lt;=$V$2,"Dec","")</f>
        <v>Dec</v>
      </c>
      <c r="V513" s="97" t="n">
        <v>52</v>
      </c>
      <c r="W513" s="104" t="n">
        <f aca="false">K513-V513</f>
        <v>93</v>
      </c>
      <c r="X513" s="103" t="n">
        <f aca="false">IFERROR(IF(U513="Dec",(K513/V513-1)),0)</f>
        <v>1.78846153846154</v>
      </c>
      <c r="Y513" s="104" t="str">
        <f aca="false">IF(T513&gt;0,IF(U513="","-",IF(X513&lt;0%,"DEGROWTH","GROWTH")))</f>
        <v>GROWTH</v>
      </c>
      <c r="Z513" s="24" t="n">
        <v>0</v>
      </c>
      <c r="AA513" s="24" t="n">
        <f aca="false">IF(H513&gt;0,1,0)</f>
        <v>0</v>
      </c>
      <c r="AB513" s="3" t="n">
        <v>1000000972</v>
      </c>
      <c r="AC513" s="3"/>
    </row>
    <row r="514" customFormat="false" ht="14.25" hidden="true" customHeight="true" outlineLevel="0" collapsed="false">
      <c r="A514" s="23" t="s">
        <v>133</v>
      </c>
      <c r="B514" s="65" t="s">
        <v>52</v>
      </c>
      <c r="C514" s="65" t="s">
        <v>3075</v>
      </c>
      <c r="D514" s="65" t="n">
        <v>1000000977</v>
      </c>
      <c r="E514" s="66" t="s">
        <v>3076</v>
      </c>
      <c r="F514" s="67" t="n">
        <v>44036</v>
      </c>
      <c r="G514" s="67" t="str">
        <f aca="false">IF(I514&gt;0,"Targeted Dealer","-")</f>
        <v>Targeted Dealer</v>
      </c>
      <c r="H514" s="67"/>
      <c r="I514" s="68" t="n">
        <v>50</v>
      </c>
      <c r="J514" s="68" t="n">
        <f aca="false">I514/$J$1*$E$1</f>
        <v>1043.54838709677</v>
      </c>
      <c r="K514" s="97" t="n">
        <v>0</v>
      </c>
      <c r="L514" s="69" t="n">
        <f aca="false">K514-J514</f>
        <v>-1043.54838709677</v>
      </c>
      <c r="M514" s="69" t="n">
        <f aca="false">IFERROR((K514/J514%),"-")</f>
        <v>0</v>
      </c>
      <c r="N514" s="100" t="n">
        <v>0</v>
      </c>
      <c r="O514" s="98" t="str">
        <f aca="false">IF(F514&lt;=$P$2,"Nov","")</f>
        <v>Nov</v>
      </c>
      <c r="P514" s="97" t="n">
        <v>0</v>
      </c>
      <c r="Q514" s="100" t="n">
        <f aca="false">K514-P514</f>
        <v>0</v>
      </c>
      <c r="R514" s="98" t="n">
        <f aca="false">IFERROR(IF(O514="Nov",(K514/P514-1)),0)</f>
        <v>0</v>
      </c>
      <c r="S514" s="105" t="b">
        <f aca="false">IF(N514&gt;0,IF(O514="","-",IF(R514&lt;0%,"DEGROWTH","GROWTH")))</f>
        <v>0</v>
      </c>
      <c r="T514" s="101" t="n">
        <v>75</v>
      </c>
      <c r="U514" s="101" t="str">
        <f aca="false">IF(F514&lt;=$V$2,"Dec","")</f>
        <v>Dec</v>
      </c>
      <c r="V514" s="97" t="n">
        <v>75</v>
      </c>
      <c r="W514" s="104" t="n">
        <f aca="false">K514-V514</f>
        <v>-75</v>
      </c>
      <c r="X514" s="103" t="n">
        <f aca="false">IFERROR(IF(U514="Dec",(K514/V514-1)),0)</f>
        <v>-1</v>
      </c>
      <c r="Y514" s="104" t="str">
        <f aca="false">IF(T514&gt;0,IF(U514="","-",IF(X514&lt;0%,"DEGROWTH","GROWTH")))</f>
        <v>DEGROWTH</v>
      </c>
      <c r="Z514" s="24" t="n">
        <v>1</v>
      </c>
      <c r="AA514" s="24" t="n">
        <f aca="false">IF(H514&gt;0,1,0)</f>
        <v>0</v>
      </c>
      <c r="AB514" s="3" t="n">
        <v>1000000977</v>
      </c>
      <c r="AC514" s="3"/>
    </row>
    <row r="515" customFormat="false" ht="14.25" hidden="true" customHeight="true" outlineLevel="0" collapsed="false">
      <c r="A515" s="23" t="s">
        <v>133</v>
      </c>
      <c r="B515" s="65" t="s">
        <v>52</v>
      </c>
      <c r="C515" s="65" t="s">
        <v>1317</v>
      </c>
      <c r="D515" s="65" t="n">
        <v>1000000970</v>
      </c>
      <c r="E515" s="66" t="s">
        <v>1318</v>
      </c>
      <c r="F515" s="67" t="n">
        <v>44309</v>
      </c>
      <c r="G515" s="67" t="str">
        <f aca="false">IF(I515&gt;0,"Targeted Dealer","-")</f>
        <v>Targeted Dealer</v>
      </c>
      <c r="H515" s="67" t="s">
        <v>627</v>
      </c>
      <c r="I515" s="68" t="n">
        <v>1930</v>
      </c>
      <c r="J515" s="68" t="n">
        <f aca="false">I515/$J$1*$E$1</f>
        <v>40280.9677419355</v>
      </c>
      <c r="K515" s="97" t="n">
        <v>2501.5</v>
      </c>
      <c r="L515" s="69" t="n">
        <f aca="false">K515-J515</f>
        <v>-37779.4677419355</v>
      </c>
      <c r="M515" s="69" t="n">
        <f aca="false">IFERROR((K515/J515%),"-")</f>
        <v>6.21012885297627</v>
      </c>
      <c r="N515" s="100" t="n">
        <v>1037</v>
      </c>
      <c r="O515" s="98" t="str">
        <f aca="false">IF(F515&lt;=$P$2,"Nov","")</f>
        <v>Nov</v>
      </c>
      <c r="P515" s="97" t="n">
        <v>1037</v>
      </c>
      <c r="Q515" s="100" t="n">
        <f aca="false">K515-P515</f>
        <v>1464.5</v>
      </c>
      <c r="R515" s="98" t="n">
        <f aca="false">IFERROR(IF(O515="Nov",(K515/P515-1)),0)</f>
        <v>1.4122468659595</v>
      </c>
      <c r="S515" s="100" t="str">
        <f aca="false">IF(N515&gt;0,IF(O515="","-",IF(R515&lt;0%,"DEGROWTH","GROWTH")))</f>
        <v>GROWTH</v>
      </c>
      <c r="T515" s="101" t="n">
        <v>3077.7</v>
      </c>
      <c r="U515" s="101" t="str">
        <f aca="false">IF(F515&lt;=$V$2,"Dec","")</f>
        <v>Dec</v>
      </c>
      <c r="V515" s="97" t="n">
        <v>3077.7</v>
      </c>
      <c r="W515" s="104" t="n">
        <f aca="false">K515-V515</f>
        <v>-576.2</v>
      </c>
      <c r="X515" s="103" t="n">
        <f aca="false">IFERROR(IF(U515="Dec",(K515/V515-1)),0)</f>
        <v>-0.1872177275238</v>
      </c>
      <c r="Y515" s="104" t="str">
        <f aca="false">IF(T515&gt;0,IF(U515="","-",IF(X515&lt;0%,"DEGROWTH","GROWTH")))</f>
        <v>DEGROWTH</v>
      </c>
      <c r="Z515" s="24" t="n">
        <v>0</v>
      </c>
      <c r="AA515" s="24" t="n">
        <f aca="false">IF(H515&gt;0,1,0)</f>
        <v>1</v>
      </c>
      <c r="AB515" s="3" t="n">
        <v>1000000970</v>
      </c>
      <c r="AC515" s="3"/>
    </row>
    <row r="516" customFormat="false" ht="14.25" hidden="true" customHeight="true" outlineLevel="0" collapsed="false">
      <c r="A516" s="23" t="s">
        <v>133</v>
      </c>
      <c r="B516" s="65" t="s">
        <v>52</v>
      </c>
      <c r="C516" s="65" t="s">
        <v>1319</v>
      </c>
      <c r="D516" s="65" t="n">
        <v>1000000975</v>
      </c>
      <c r="E516" s="66" t="s">
        <v>1320</v>
      </c>
      <c r="F516" s="67" t="n">
        <v>44474</v>
      </c>
      <c r="G516" s="67" t="str">
        <f aca="false">IF(I516&gt;0,"Targeted Dealer","-")</f>
        <v>Targeted Dealer</v>
      </c>
      <c r="H516" s="67"/>
      <c r="I516" s="68" t="n">
        <v>100</v>
      </c>
      <c r="J516" s="68" t="n">
        <f aca="false">I516/$J$1*$E$1</f>
        <v>2087.09677419355</v>
      </c>
      <c r="K516" s="97" t="n">
        <v>50</v>
      </c>
      <c r="L516" s="69" t="n">
        <f aca="false">K516-J516</f>
        <v>-2037.09677419355</v>
      </c>
      <c r="M516" s="69" t="n">
        <f aca="false">IFERROR((K516/J516%),"-")</f>
        <v>2.39567233384853</v>
      </c>
      <c r="N516" s="100" t="n">
        <v>85</v>
      </c>
      <c r="O516" s="98" t="str">
        <f aca="false">IF(F516&lt;=$P$2,"Nov","")</f>
        <v>Nov</v>
      </c>
      <c r="P516" s="97" t="n">
        <v>85</v>
      </c>
      <c r="Q516" s="100" t="n">
        <f aca="false">K516-P516</f>
        <v>-35</v>
      </c>
      <c r="R516" s="98" t="n">
        <f aca="false">IFERROR(IF(O516="Nov",(K516/P516-1)),0)</f>
        <v>-0.411764705882353</v>
      </c>
      <c r="S516" s="100" t="str">
        <f aca="false">IF(N516&gt;0,IF(O516="","-",IF(R516&lt;0%,"DEGROWTH","GROWTH")))</f>
        <v>DEGROWTH</v>
      </c>
      <c r="T516" s="101" t="n">
        <v>0</v>
      </c>
      <c r="U516" s="101" t="str">
        <f aca="false">IF(F516&lt;=$V$2,"Dec","")</f>
        <v>Dec</v>
      </c>
      <c r="V516" s="97" t="n">
        <v>0</v>
      </c>
      <c r="W516" s="104" t="n">
        <f aca="false">K516-V516</f>
        <v>50</v>
      </c>
      <c r="X516" s="103" t="n">
        <f aca="false">IFERROR(IF(U516="Dec",(K516/V516-1)),0)</f>
        <v>0</v>
      </c>
      <c r="Y516" s="106" t="b">
        <f aca="false">IF(T516&gt;0,IF(U516="","-",IF(X516&lt;0%,"DEGROWTH","GROWTH")))</f>
        <v>0</v>
      </c>
      <c r="Z516" s="24" t="n">
        <v>0</v>
      </c>
      <c r="AA516" s="24" t="n">
        <f aca="false">IF(H516&gt;0,1,0)</f>
        <v>0</v>
      </c>
      <c r="AB516" s="3" t="n">
        <v>1000000975</v>
      </c>
      <c r="AC516" s="3"/>
    </row>
    <row r="517" customFormat="false" ht="14.25" hidden="true" customHeight="true" outlineLevel="0" collapsed="false">
      <c r="A517" s="23" t="s">
        <v>133</v>
      </c>
      <c r="B517" s="65" t="s">
        <v>52</v>
      </c>
      <c r="C517" s="65" t="s">
        <v>1321</v>
      </c>
      <c r="D517" s="65" t="n">
        <v>1000002823</v>
      </c>
      <c r="E517" s="66" t="s">
        <v>1322</v>
      </c>
      <c r="F517" s="67" t="n">
        <v>44740</v>
      </c>
      <c r="G517" s="67" t="str">
        <f aca="false">IF(I517&gt;0,"Targeted Dealer","-")</f>
        <v>Targeted Dealer</v>
      </c>
      <c r="H517" s="67" t="s">
        <v>627</v>
      </c>
      <c r="I517" s="68" t="n">
        <v>150</v>
      </c>
      <c r="J517" s="68" t="n">
        <f aca="false">I517/$J$1*$E$1</f>
        <v>3130.64516129032</v>
      </c>
      <c r="K517" s="97" t="n">
        <v>60</v>
      </c>
      <c r="L517" s="69" t="n">
        <f aca="false">K517-J517</f>
        <v>-3070.64516129032</v>
      </c>
      <c r="M517" s="69" t="n">
        <f aca="false">IFERROR((K517/J517%),"-")</f>
        <v>1.91653786707883</v>
      </c>
      <c r="N517" s="100" t="n">
        <v>80</v>
      </c>
      <c r="O517" s="98" t="str">
        <f aca="false">IF(F517&lt;=$P$2,"Nov","")</f>
        <v>Nov</v>
      </c>
      <c r="P517" s="97" t="n">
        <v>80</v>
      </c>
      <c r="Q517" s="100" t="n">
        <f aca="false">K517-P517</f>
        <v>-20</v>
      </c>
      <c r="R517" s="98" t="n">
        <f aca="false">IFERROR(IF(O517="Nov",(K517/P517-1)),0)</f>
        <v>-0.25</v>
      </c>
      <c r="S517" s="100" t="str">
        <f aca="false">IF(N517&gt;0,IF(O517="","-",IF(R517&lt;0%,"DEGROWTH","GROWTH")))</f>
        <v>DEGROWTH</v>
      </c>
      <c r="T517" s="101" t="n">
        <v>310.5</v>
      </c>
      <c r="U517" s="101" t="str">
        <f aca="false">IF(F517&lt;=$V$2,"Dec","")</f>
        <v>Dec</v>
      </c>
      <c r="V517" s="97" t="n">
        <v>310.5</v>
      </c>
      <c r="W517" s="104" t="n">
        <f aca="false">K517-V517</f>
        <v>-250.5</v>
      </c>
      <c r="X517" s="103" t="n">
        <f aca="false">IFERROR(IF(U517="Dec",(K517/V517-1)),0)</f>
        <v>-0.806763285024155</v>
      </c>
      <c r="Y517" s="104" t="str">
        <f aca="false">IF(T517&gt;0,IF(U517="","-",IF(X517&lt;0%,"DEGROWTH","GROWTH")))</f>
        <v>DEGROWTH</v>
      </c>
      <c r="Z517" s="24" t="n">
        <v>0</v>
      </c>
      <c r="AA517" s="24" t="n">
        <f aca="false">IF(H517&gt;0,1,0)</f>
        <v>1</v>
      </c>
      <c r="AB517" s="3" t="n">
        <v>1000002823</v>
      </c>
      <c r="AC517" s="3"/>
    </row>
    <row r="518" customFormat="false" ht="14.25" hidden="true" customHeight="true" outlineLevel="0" collapsed="false">
      <c r="A518" s="23" t="s">
        <v>133</v>
      </c>
      <c r="B518" s="65" t="s">
        <v>52</v>
      </c>
      <c r="C518" s="65" t="s">
        <v>3278</v>
      </c>
      <c r="D518" s="65" t="n">
        <v>1000002970</v>
      </c>
      <c r="E518" s="65" t="s">
        <v>3279</v>
      </c>
      <c r="F518" s="67" t="n">
        <v>44820</v>
      </c>
      <c r="G518" s="67" t="str">
        <f aca="false">IF(I518&gt;0,"Targeted Dealer","-")</f>
        <v>-</v>
      </c>
      <c r="H518" s="67"/>
      <c r="I518" s="68" t="n">
        <v>0</v>
      </c>
      <c r="J518" s="68" t="n">
        <f aca="false">I518/$J$1*$E$1</f>
        <v>0</v>
      </c>
      <c r="K518" s="97" t="n">
        <v>18.5</v>
      </c>
      <c r="L518" s="69" t="n">
        <f aca="false">K518-J518</f>
        <v>18.5</v>
      </c>
      <c r="M518" s="69" t="str">
        <f aca="false">IFERROR((K518/J518%),"-")</f>
        <v>-</v>
      </c>
      <c r="N518" s="100" t="n">
        <v>0</v>
      </c>
      <c r="O518" s="98" t="str">
        <f aca="false">IF(F518&lt;=$P$2,"Nov","")</f>
        <v>Nov</v>
      </c>
      <c r="P518" s="97" t="n">
        <v>0</v>
      </c>
      <c r="Q518" s="100" t="n">
        <f aca="false">K518-P518</f>
        <v>18.5</v>
      </c>
      <c r="R518" s="98" t="n">
        <f aca="false">IFERROR(IF(O518="Nov",(K518/P518-1)),0)</f>
        <v>0</v>
      </c>
      <c r="S518" s="105" t="b">
        <f aca="false">IF(N518&gt;0,IF(O518="","-",IF(R518&lt;0%,"DEGROWTH","GROWTH")))</f>
        <v>0</v>
      </c>
      <c r="T518" s="101" t="n">
        <v>0</v>
      </c>
      <c r="U518" s="101" t="str">
        <f aca="false">IF(F518&lt;=$V$2,"Dec","")</f>
        <v>Dec</v>
      </c>
      <c r="V518" s="97" t="n">
        <v>0</v>
      </c>
      <c r="W518" s="104" t="n">
        <f aca="false">K518-V518</f>
        <v>18.5</v>
      </c>
      <c r="X518" s="103" t="n">
        <f aca="false">IFERROR(IF(U518="Dec",(K518/V518-1)),0)</f>
        <v>0</v>
      </c>
      <c r="Y518" s="106" t="b">
        <f aca="false">IF(T518&gt;0,IF(U518="","-",IF(X518&lt;0%,"DEGROWTH","GROWTH")))</f>
        <v>0</v>
      </c>
      <c r="Z518" s="24" t="n">
        <v>0</v>
      </c>
      <c r="AA518" s="24" t="n">
        <f aca="false">IF(H518&gt;0,1,0)</f>
        <v>0</v>
      </c>
      <c r="AB518" s="3" t="n">
        <v>1000002970</v>
      </c>
      <c r="AC518" s="3"/>
    </row>
    <row r="519" customFormat="false" ht="14.25" hidden="true" customHeight="true" outlineLevel="0" collapsed="false">
      <c r="A519" s="23" t="s">
        <v>133</v>
      </c>
      <c r="B519" s="65" t="s">
        <v>52</v>
      </c>
      <c r="C519" s="65" t="s">
        <v>1323</v>
      </c>
      <c r="D519" s="65" t="n">
        <v>1000003188</v>
      </c>
      <c r="E519" s="65" t="s">
        <v>1324</v>
      </c>
      <c r="F519" s="67" t="n">
        <v>44923</v>
      </c>
      <c r="G519" s="67" t="str">
        <f aca="false">IF(I519&gt;0,"Targeted Dealer","-")</f>
        <v>Targeted Dealer</v>
      </c>
      <c r="H519" s="67"/>
      <c r="I519" s="68" t="n">
        <v>100</v>
      </c>
      <c r="J519" s="68" t="n">
        <f aca="false">I519/$J$1*$E$1</f>
        <v>2087.09677419355</v>
      </c>
      <c r="K519" s="97" t="n">
        <v>150</v>
      </c>
      <c r="L519" s="69" t="n">
        <f aca="false">K519-J519</f>
        <v>-1937.09677419355</v>
      </c>
      <c r="M519" s="69" t="n">
        <f aca="false">IFERROR((K519/J519%),"-")</f>
        <v>7.1870170015456</v>
      </c>
      <c r="N519" s="100" t="n">
        <v>86</v>
      </c>
      <c r="O519" s="98" t="str">
        <f aca="false">IF(F519&lt;=$P$2,"Nov","")</f>
        <v>Nov</v>
      </c>
      <c r="P519" s="97" t="n">
        <v>86</v>
      </c>
      <c r="Q519" s="100" t="n">
        <f aca="false">K519-P519</f>
        <v>64</v>
      </c>
      <c r="R519" s="98" t="n">
        <f aca="false">IFERROR(IF(O519="Nov",(K519/P519-1)),0)</f>
        <v>0.744186046511628</v>
      </c>
      <c r="S519" s="100" t="str">
        <f aca="false">IF(N519&gt;0,IF(O519="","-",IF(R519&lt;0%,"DEGROWTH","GROWTH")))</f>
        <v>GROWTH</v>
      </c>
      <c r="T519" s="101" t="n">
        <v>102.75</v>
      </c>
      <c r="U519" s="101" t="str">
        <f aca="false">IF(F519&lt;=$V$2,"Dec","")</f>
        <v>Dec</v>
      </c>
      <c r="V519" s="97" t="n">
        <v>102.75</v>
      </c>
      <c r="W519" s="104" t="n">
        <f aca="false">K519-V519</f>
        <v>47.25</v>
      </c>
      <c r="X519" s="103" t="n">
        <f aca="false">IFERROR(IF(U519="Dec",(K519/V519-1)),0)</f>
        <v>0.45985401459854</v>
      </c>
      <c r="Y519" s="104" t="str">
        <f aca="false">IF(T519&gt;0,IF(U519="","-",IF(X519&lt;0%,"DEGROWTH","GROWTH")))</f>
        <v>GROWTH</v>
      </c>
      <c r="Z519" s="24" t="n">
        <v>0</v>
      </c>
      <c r="AA519" s="24" t="n">
        <f aca="false">IF(H519&gt;0,1,0)</f>
        <v>0</v>
      </c>
      <c r="AB519" s="3" t="n">
        <v>1000003188</v>
      </c>
      <c r="AC519" s="3"/>
    </row>
    <row r="520" customFormat="false" ht="14.25" hidden="true" customHeight="true" outlineLevel="0" collapsed="false">
      <c r="A520" s="23" t="s">
        <v>133</v>
      </c>
      <c r="B520" s="65" t="s">
        <v>52</v>
      </c>
      <c r="C520" s="65" t="s">
        <v>1325</v>
      </c>
      <c r="D520" s="65" t="n">
        <v>1000003192</v>
      </c>
      <c r="E520" s="65" t="s">
        <v>1326</v>
      </c>
      <c r="F520" s="67" t="n">
        <v>44924</v>
      </c>
      <c r="G520" s="67" t="str">
        <f aca="false">IF(I520&gt;0,"Targeted Dealer","-")</f>
        <v>Targeted Dealer</v>
      </c>
      <c r="H520" s="67" t="s">
        <v>627</v>
      </c>
      <c r="I520" s="68" t="n">
        <v>50</v>
      </c>
      <c r="J520" s="68" t="n">
        <f aca="false">I520/$J$1*$E$1</f>
        <v>1043.54838709677</v>
      </c>
      <c r="K520" s="97" t="n">
        <v>174</v>
      </c>
      <c r="L520" s="69" t="n">
        <f aca="false">K520-J520</f>
        <v>-869.548387096774</v>
      </c>
      <c r="M520" s="69" t="n">
        <f aca="false">IFERROR((K520/J520%),"-")</f>
        <v>16.6738794435858</v>
      </c>
      <c r="N520" s="100" t="n">
        <v>269.5</v>
      </c>
      <c r="O520" s="98" t="str">
        <f aca="false">IF(F520&lt;=$P$2,"Nov","")</f>
        <v>Nov</v>
      </c>
      <c r="P520" s="97" t="n">
        <v>269.5</v>
      </c>
      <c r="Q520" s="100" t="n">
        <f aca="false">K520-P520</f>
        <v>-95.5</v>
      </c>
      <c r="R520" s="98" t="n">
        <f aca="false">IFERROR(IF(O520="Nov",(K520/P520-1)),0)</f>
        <v>-0.354359925788497</v>
      </c>
      <c r="S520" s="100" t="str">
        <f aca="false">IF(N520&gt;0,IF(O520="","-",IF(R520&lt;0%,"DEGROWTH","GROWTH")))</f>
        <v>DEGROWTH</v>
      </c>
      <c r="T520" s="101" t="n">
        <v>50</v>
      </c>
      <c r="U520" s="101" t="str">
        <f aca="false">IF(F520&lt;=$V$2,"Dec","")</f>
        <v>Dec</v>
      </c>
      <c r="V520" s="97" t="n">
        <v>50</v>
      </c>
      <c r="W520" s="104" t="n">
        <f aca="false">K520-V520</f>
        <v>124</v>
      </c>
      <c r="X520" s="103" t="n">
        <f aca="false">IFERROR(IF(U520="Dec",(K520/V520-1)),0)</f>
        <v>2.48</v>
      </c>
      <c r="Y520" s="104" t="str">
        <f aca="false">IF(T520&gt;0,IF(U520="","-",IF(X520&lt;0%,"DEGROWTH","GROWTH")))</f>
        <v>GROWTH</v>
      </c>
      <c r="Z520" s="24" t="n">
        <v>0</v>
      </c>
      <c r="AA520" s="24" t="n">
        <f aca="false">IF(H520&gt;0,1,0)</f>
        <v>1</v>
      </c>
      <c r="AB520" s="3" t="n">
        <v>1000003192</v>
      </c>
      <c r="AC520" s="3"/>
    </row>
    <row r="521" customFormat="false" ht="14.25" hidden="true" customHeight="true" outlineLevel="0" collapsed="false">
      <c r="A521" s="23" t="s">
        <v>133</v>
      </c>
      <c r="B521" s="65" t="s">
        <v>52</v>
      </c>
      <c r="C521" s="65" t="s">
        <v>1327</v>
      </c>
      <c r="D521" s="65" t="n">
        <v>1000003203</v>
      </c>
      <c r="E521" s="65" t="s">
        <v>1328</v>
      </c>
      <c r="F521" s="67" t="n">
        <v>44926</v>
      </c>
      <c r="G521" s="67" t="str">
        <f aca="false">IF(I521&gt;0,"Targeted Dealer","-")</f>
        <v>Targeted Dealer</v>
      </c>
      <c r="H521" s="67"/>
      <c r="I521" s="68" t="n">
        <v>320</v>
      </c>
      <c r="J521" s="68" t="n">
        <f aca="false">I521/$J$1*$E$1</f>
        <v>6678.70967741936</v>
      </c>
      <c r="K521" s="97" t="n">
        <v>354</v>
      </c>
      <c r="L521" s="69" t="n">
        <f aca="false">K521-J521</f>
        <v>-6324.70967741936</v>
      </c>
      <c r="M521" s="69" t="n">
        <f aca="false">IFERROR((K521/J521%),"-")</f>
        <v>5.30042503863988</v>
      </c>
      <c r="N521" s="100" t="n">
        <v>434</v>
      </c>
      <c r="O521" s="98" t="str">
        <f aca="false">IF(F521&lt;=$P$2,"Nov","")</f>
        <v>Nov</v>
      </c>
      <c r="P521" s="97" t="n">
        <v>434</v>
      </c>
      <c r="Q521" s="100" t="n">
        <f aca="false">K521-P521</f>
        <v>-80</v>
      </c>
      <c r="R521" s="98" t="n">
        <f aca="false">IFERROR(IF(O521="Nov",(K521/P521-1)),0)</f>
        <v>-0.184331797235023</v>
      </c>
      <c r="S521" s="100" t="str">
        <f aca="false">IF(N521&gt;0,IF(O521="","-",IF(R521&lt;0%,"DEGROWTH","GROWTH")))</f>
        <v>DEGROWTH</v>
      </c>
      <c r="T521" s="101" t="n">
        <v>290</v>
      </c>
      <c r="U521" s="101" t="str">
        <f aca="false">IF(F521&lt;=$V$2,"Dec","")</f>
        <v>Dec</v>
      </c>
      <c r="V521" s="97" t="n">
        <v>290</v>
      </c>
      <c r="W521" s="104" t="n">
        <f aca="false">K521-V521</f>
        <v>64</v>
      </c>
      <c r="X521" s="103" t="n">
        <f aca="false">IFERROR(IF(U521="Dec",(K521/V521-1)),0)</f>
        <v>0.220689655172414</v>
      </c>
      <c r="Y521" s="104" t="str">
        <f aca="false">IF(T521&gt;0,IF(U521="","-",IF(X521&lt;0%,"DEGROWTH","GROWTH")))</f>
        <v>GROWTH</v>
      </c>
      <c r="Z521" s="24" t="n">
        <v>0</v>
      </c>
      <c r="AA521" s="24" t="n">
        <f aca="false">IF(H521&gt;0,1,0)</f>
        <v>0</v>
      </c>
      <c r="AB521" s="3" t="n">
        <v>1000003203</v>
      </c>
      <c r="AC521" s="3"/>
    </row>
    <row r="522" customFormat="false" ht="14.25" hidden="true" customHeight="true" outlineLevel="0" collapsed="false">
      <c r="A522" s="23" t="s">
        <v>133</v>
      </c>
      <c r="B522" s="65" t="s">
        <v>52</v>
      </c>
      <c r="C522" s="65" t="s">
        <v>1329</v>
      </c>
      <c r="D522" s="65" t="n">
        <v>1000003386</v>
      </c>
      <c r="E522" s="65" t="s">
        <v>1330</v>
      </c>
      <c r="F522" s="67" t="n">
        <v>44983</v>
      </c>
      <c r="G522" s="67" t="str">
        <f aca="false">IF(I522&gt;0,"Targeted Dealer","-")</f>
        <v>Targeted Dealer</v>
      </c>
      <c r="H522" s="67"/>
      <c r="I522" s="68" t="n">
        <v>50</v>
      </c>
      <c r="J522" s="68" t="n">
        <f aca="false">I522/$J$1*$E$1</f>
        <v>1043.54838709677</v>
      </c>
      <c r="K522" s="97" t="n">
        <v>40</v>
      </c>
      <c r="L522" s="69" t="n">
        <f aca="false">K522-J522</f>
        <v>-1003.54838709677</v>
      </c>
      <c r="M522" s="69" t="n">
        <f aca="false">IFERROR((K522/J522%),"-")</f>
        <v>3.83307573415765</v>
      </c>
      <c r="N522" s="100" t="n">
        <v>0</v>
      </c>
      <c r="O522" s="98" t="str">
        <f aca="false">IF(F522&lt;=$P$2,"Nov","")</f>
        <v>Nov</v>
      </c>
      <c r="P522" s="97" t="n">
        <v>0</v>
      </c>
      <c r="Q522" s="100" t="n">
        <f aca="false">K522-P522</f>
        <v>40</v>
      </c>
      <c r="R522" s="98" t="n">
        <f aca="false">IFERROR(IF(O522="Nov",(K522/P522-1)),0)</f>
        <v>0</v>
      </c>
      <c r="S522" s="105" t="b">
        <f aca="false">IF(N522&gt;0,IF(O522="","-",IF(R522&lt;0%,"DEGROWTH","GROWTH")))</f>
        <v>0</v>
      </c>
      <c r="T522" s="101" t="n">
        <v>20</v>
      </c>
      <c r="U522" s="101" t="str">
        <f aca="false">IF(F522&lt;=$V$2,"Dec","")</f>
        <v>Dec</v>
      </c>
      <c r="V522" s="97" t="n">
        <v>20</v>
      </c>
      <c r="W522" s="104" t="n">
        <f aca="false">K522-V522</f>
        <v>20</v>
      </c>
      <c r="X522" s="103" t="n">
        <f aca="false">IFERROR(IF(U522="Dec",(K522/V522-1)),0)</f>
        <v>1</v>
      </c>
      <c r="Y522" s="104" t="str">
        <f aca="false">IF(T522&gt;0,IF(U522="","-",IF(X522&lt;0%,"DEGROWTH","GROWTH")))</f>
        <v>GROWTH</v>
      </c>
      <c r="Z522" s="24" t="n">
        <v>0</v>
      </c>
      <c r="AA522" s="24" t="n">
        <f aca="false">IF(H522&gt;0,1,0)</f>
        <v>0</v>
      </c>
      <c r="AB522" s="3" t="n">
        <v>1000003386</v>
      </c>
      <c r="AC522" s="3"/>
    </row>
    <row r="523" customFormat="false" ht="14.25" hidden="true" customHeight="true" outlineLevel="0" collapsed="false">
      <c r="A523" s="23" t="s">
        <v>133</v>
      </c>
      <c r="B523" s="65" t="s">
        <v>52</v>
      </c>
      <c r="C523" s="65" t="s">
        <v>1331</v>
      </c>
      <c r="D523" s="65" t="n">
        <v>1000003785</v>
      </c>
      <c r="E523" s="65" t="s">
        <v>1332</v>
      </c>
      <c r="F523" s="67" t="n">
        <v>45273</v>
      </c>
      <c r="G523" s="67" t="str">
        <f aca="false">IF(I523&gt;0,"Targeted Dealer","-")</f>
        <v>Targeted Dealer</v>
      </c>
      <c r="H523" s="67"/>
      <c r="I523" s="68" t="n">
        <v>920</v>
      </c>
      <c r="J523" s="68" t="n">
        <f aca="false">I523/$J$1*$E$1</f>
        <v>19201.2903225806</v>
      </c>
      <c r="K523" s="97" t="n">
        <v>0</v>
      </c>
      <c r="L523" s="69" t="n">
        <f aca="false">K523-J523</f>
        <v>-19201.2903225806</v>
      </c>
      <c r="M523" s="69" t="n">
        <f aca="false">IFERROR((K523/J523%),"-")</f>
        <v>0</v>
      </c>
      <c r="N523" s="100" t="n">
        <v>436.1</v>
      </c>
      <c r="O523" s="98" t="str">
        <f aca="false">IF(F523&lt;=$P$2,"Nov","")</f>
        <v>Nov</v>
      </c>
      <c r="P523" s="97" t="n">
        <v>436.1</v>
      </c>
      <c r="Q523" s="100" t="n">
        <f aca="false">K523-P523</f>
        <v>-436.1</v>
      </c>
      <c r="R523" s="98" t="n">
        <f aca="false">IFERROR(IF(O523="Nov",(K523/P523-1)),0)</f>
        <v>-1</v>
      </c>
      <c r="S523" s="100" t="str">
        <f aca="false">IF(N523&gt;0,IF(O523="","-",IF(R523&lt;0%,"DEGROWTH","GROWTH")))</f>
        <v>DEGROWTH</v>
      </c>
      <c r="T523" s="101" t="n">
        <v>854.6</v>
      </c>
      <c r="U523" s="101" t="str">
        <f aca="false">IF(F523&lt;=$V$2,"Dec","")</f>
        <v>Dec</v>
      </c>
      <c r="V523" s="97" t="n">
        <v>854.6</v>
      </c>
      <c r="W523" s="104" t="n">
        <f aca="false">K523-V523</f>
        <v>-854.6</v>
      </c>
      <c r="X523" s="103" t="n">
        <f aca="false">IFERROR(IF(U523="Dec",(K523/V523-1)),0)</f>
        <v>-1</v>
      </c>
      <c r="Y523" s="104" t="str">
        <f aca="false">IF(T523&gt;0,IF(U523="","-",IF(X523&lt;0%,"DEGROWTH","GROWTH")))</f>
        <v>DEGROWTH</v>
      </c>
      <c r="Z523" s="24" t="n">
        <v>1</v>
      </c>
      <c r="AA523" s="24" t="n">
        <f aca="false">IF(H523&gt;0,1,0)</f>
        <v>0</v>
      </c>
      <c r="AB523" s="3" t="n">
        <v>1000003785</v>
      </c>
      <c r="AC523" s="3"/>
    </row>
    <row r="524" customFormat="false" ht="14.25" hidden="true" customHeight="true" outlineLevel="0" collapsed="false">
      <c r="A524" s="23" t="s">
        <v>133</v>
      </c>
      <c r="B524" s="65" t="s">
        <v>52</v>
      </c>
      <c r="C524" s="65" t="s">
        <v>1333</v>
      </c>
      <c r="D524" s="132" t="n">
        <v>1000003822</v>
      </c>
      <c r="E524" s="132" t="s">
        <v>1334</v>
      </c>
      <c r="F524" s="144" t="n">
        <v>45310</v>
      </c>
      <c r="G524" s="67" t="str">
        <f aca="false">IF(I524&gt;0,"Targeted Dealer","-")</f>
        <v>Targeted Dealer</v>
      </c>
      <c r="H524" s="67"/>
      <c r="I524" s="68" t="n">
        <v>100</v>
      </c>
      <c r="J524" s="68" t="n">
        <f aca="false">I524/$J$1*$E$1</f>
        <v>2087.09677419355</v>
      </c>
      <c r="K524" s="97" t="n">
        <v>91</v>
      </c>
      <c r="L524" s="69" t="n">
        <f aca="false">K524-J524</f>
        <v>-1996.09677419355</v>
      </c>
      <c r="M524" s="69" t="n">
        <f aca="false">IFERROR((K524/J524%),"-")</f>
        <v>4.36012364760433</v>
      </c>
      <c r="N524" s="100" t="n">
        <v>138</v>
      </c>
      <c r="O524" s="98" t="str">
        <f aca="false">IF(F524&lt;=$P$2,"Nov","")</f>
        <v>Nov</v>
      </c>
      <c r="P524" s="97" t="n">
        <v>138</v>
      </c>
      <c r="Q524" s="100" t="n">
        <f aca="false">K524-P524</f>
        <v>-47</v>
      </c>
      <c r="R524" s="98" t="n">
        <f aca="false">IFERROR(IF(O524="Nov",(K524/P524-1)),0)</f>
        <v>-0.340579710144928</v>
      </c>
      <c r="S524" s="100" t="str">
        <f aca="false">IF(N524&gt;0,IF(O524="","-",IF(R524&lt;0%,"DEGROWTH","GROWTH")))</f>
        <v>DEGROWTH</v>
      </c>
      <c r="T524" s="101" t="n">
        <v>0</v>
      </c>
      <c r="U524" s="101" t="str">
        <f aca="false">IF(F524&lt;=$V$2,"Dec","")</f>
        <v>Dec</v>
      </c>
      <c r="V524" s="97" t="n">
        <v>0</v>
      </c>
      <c r="W524" s="104" t="n">
        <f aca="false">K524-V524</f>
        <v>91</v>
      </c>
      <c r="X524" s="103" t="n">
        <f aca="false">IFERROR(IF(U524="Dec",(K524/V524-1)),0)</f>
        <v>0</v>
      </c>
      <c r="Y524" s="106" t="b">
        <f aca="false">IF(T524&gt;0,IF(U524="","-",IF(X524&lt;0%,"DEGROWTH","GROWTH")))</f>
        <v>0</v>
      </c>
      <c r="Z524" s="24" t="n">
        <v>0</v>
      </c>
      <c r="AA524" s="24" t="n">
        <f aca="false">IF(H524&gt;0,1,0)</f>
        <v>0</v>
      </c>
      <c r="AB524" s="3" t="n">
        <v>1000003822</v>
      </c>
      <c r="AC524" s="3"/>
    </row>
    <row r="525" customFormat="false" ht="14.25" hidden="true" customHeight="true" outlineLevel="0" collapsed="false">
      <c r="A525" s="24" t="s">
        <v>133</v>
      </c>
      <c r="B525" s="128" t="s">
        <v>52</v>
      </c>
      <c r="C525" s="128" t="s">
        <v>1335</v>
      </c>
      <c r="D525" s="128" t="n">
        <v>1000003908</v>
      </c>
      <c r="E525" s="128" t="s">
        <v>1336</v>
      </c>
      <c r="F525" s="67" t="n">
        <v>45392</v>
      </c>
      <c r="G525" s="67" t="str">
        <f aca="false">IF(I525&gt;0,"Targeted Dealer","-")</f>
        <v>Targeted Dealer</v>
      </c>
      <c r="H525" s="67" t="s">
        <v>627</v>
      </c>
      <c r="I525" s="68" t="n">
        <v>150</v>
      </c>
      <c r="J525" s="68" t="n">
        <f aca="false">I525/$J$1*$E$1</f>
        <v>3130.64516129032</v>
      </c>
      <c r="K525" s="97" t="n">
        <v>183</v>
      </c>
      <c r="L525" s="69" t="n">
        <f aca="false">K525-J525</f>
        <v>-2947.64516129032</v>
      </c>
      <c r="M525" s="69" t="n">
        <f aca="false">IFERROR((K525/J525%),"-")</f>
        <v>5.84544049459042</v>
      </c>
      <c r="N525" s="100" t="n">
        <v>217</v>
      </c>
      <c r="O525" s="98" t="str">
        <f aca="false">IF(F525&lt;=$P$2,"Nov","")</f>
        <v>Nov</v>
      </c>
      <c r="P525" s="97" t="n">
        <v>217</v>
      </c>
      <c r="Q525" s="100" t="n">
        <f aca="false">K525-P525</f>
        <v>-34</v>
      </c>
      <c r="R525" s="98" t="n">
        <f aca="false">IFERROR(IF(O525="Nov",(K525/P525-1)),0)</f>
        <v>-0.15668202764977</v>
      </c>
      <c r="S525" s="100" t="str">
        <f aca="false">IF(N525&gt;0,IF(O525="","-",IF(R525&lt;0%,"DEGROWTH","GROWTH")))</f>
        <v>DEGROWTH</v>
      </c>
      <c r="T525" s="101" t="n">
        <v>0</v>
      </c>
      <c r="U525" s="101" t="str">
        <f aca="false">IF(F525&lt;=$V$2,"Dec","")</f>
        <v>Dec</v>
      </c>
      <c r="V525" s="97" t="n">
        <v>0</v>
      </c>
      <c r="W525" s="104" t="n">
        <f aca="false">K525-V525</f>
        <v>183</v>
      </c>
      <c r="X525" s="103" t="n">
        <f aca="false">IFERROR(IF(U525="Dec",(K525/V525-1)),0)</f>
        <v>0</v>
      </c>
      <c r="Y525" s="106" t="b">
        <f aca="false">IF(T525&gt;0,IF(U525="","-",IF(X525&lt;0%,"DEGROWTH","GROWTH")))</f>
        <v>0</v>
      </c>
      <c r="Z525" s="24" t="n">
        <v>0</v>
      </c>
      <c r="AA525" s="24" t="n">
        <f aca="false">IF(H525&gt;0,1,0)</f>
        <v>1</v>
      </c>
      <c r="AB525" s="3" t="n">
        <v>1000003908</v>
      </c>
      <c r="AC525" s="3"/>
    </row>
    <row r="526" customFormat="false" ht="14.25" hidden="true" customHeight="true" outlineLevel="0" collapsed="false">
      <c r="A526" s="24" t="s">
        <v>133</v>
      </c>
      <c r="B526" s="128" t="s">
        <v>52</v>
      </c>
      <c r="C526" s="128" t="s">
        <v>1337</v>
      </c>
      <c r="D526" s="128" t="n">
        <v>1000003935</v>
      </c>
      <c r="E526" s="128" t="s">
        <v>1338</v>
      </c>
      <c r="F526" s="67" t="n">
        <v>45412</v>
      </c>
      <c r="G526" s="67" t="str">
        <f aca="false">IF(I526&gt;0,"Targeted Dealer","-")</f>
        <v>Targeted Dealer</v>
      </c>
      <c r="H526" s="67"/>
      <c r="I526" s="68" t="n">
        <v>150</v>
      </c>
      <c r="J526" s="68" t="n">
        <f aca="false">I526/$J$1*$E$1</f>
        <v>3130.64516129032</v>
      </c>
      <c r="K526" s="97" t="n">
        <v>271</v>
      </c>
      <c r="L526" s="69" t="n">
        <f aca="false">K526-J526</f>
        <v>-2859.64516129032</v>
      </c>
      <c r="M526" s="69" t="n">
        <f aca="false">IFERROR((K526/J526%),"-")</f>
        <v>8.65636269963936</v>
      </c>
      <c r="N526" s="100" t="n">
        <v>62</v>
      </c>
      <c r="O526" s="98" t="str">
        <f aca="false">IF(F526&lt;=$P$2,"Nov","")</f>
        <v>Nov</v>
      </c>
      <c r="P526" s="97" t="n">
        <v>62</v>
      </c>
      <c r="Q526" s="100" t="n">
        <f aca="false">K526-P526</f>
        <v>209</v>
      </c>
      <c r="R526" s="98" t="n">
        <f aca="false">IFERROR(IF(O526="Nov",(K526/P526-1)),0)</f>
        <v>3.37096774193548</v>
      </c>
      <c r="S526" s="100" t="str">
        <f aca="false">IF(N526&gt;0,IF(O526="","-",IF(R526&lt;0%,"DEGROWTH","GROWTH")))</f>
        <v>GROWTH</v>
      </c>
      <c r="T526" s="101" t="n">
        <v>0</v>
      </c>
      <c r="U526" s="101" t="str">
        <f aca="false">IF(F526&lt;=$V$2,"Dec","")</f>
        <v>Dec</v>
      </c>
      <c r="V526" s="97" t="n">
        <v>0</v>
      </c>
      <c r="W526" s="104" t="n">
        <f aca="false">K526-V526</f>
        <v>271</v>
      </c>
      <c r="X526" s="103" t="n">
        <f aca="false">IFERROR(IF(U526="Dec",(K526/V526-1)),0)</f>
        <v>0</v>
      </c>
      <c r="Y526" s="106" t="b">
        <f aca="false">IF(T526&gt;0,IF(U526="","-",IF(X526&lt;0%,"DEGROWTH","GROWTH")))</f>
        <v>0</v>
      </c>
      <c r="Z526" s="24" t="n">
        <v>0</v>
      </c>
      <c r="AA526" s="24" t="n">
        <f aca="false">IF(H526&gt;0,1,0)</f>
        <v>0</v>
      </c>
      <c r="AB526" s="3" t="n">
        <v>1000003935</v>
      </c>
      <c r="AC526" s="3"/>
    </row>
    <row r="527" customFormat="false" ht="14.25" hidden="true" customHeight="true" outlineLevel="0" collapsed="false">
      <c r="A527" s="24" t="s">
        <v>133</v>
      </c>
      <c r="B527" s="128" t="s">
        <v>52</v>
      </c>
      <c r="C527" s="128" t="s">
        <v>250</v>
      </c>
      <c r="D527" s="128" t="n">
        <v>1000004017</v>
      </c>
      <c r="E527" s="128" t="s">
        <v>251</v>
      </c>
      <c r="F527" s="67" t="n">
        <v>45468</v>
      </c>
      <c r="G527" s="67" t="str">
        <f aca="false">IF(I527&gt;0,"Targeted Dealer","-")</f>
        <v>Targeted Dealer</v>
      </c>
      <c r="H527" s="24"/>
      <c r="I527" s="68" t="n">
        <v>50</v>
      </c>
      <c r="J527" s="68" t="n">
        <f aca="false">I527/$J$1*$E$1</f>
        <v>1043.54838709677</v>
      </c>
      <c r="K527" s="97" t="n">
        <v>35</v>
      </c>
      <c r="L527" s="69" t="n">
        <f aca="false">K527-J527</f>
        <v>-1008.54838709677</v>
      </c>
      <c r="M527" s="69" t="n">
        <f aca="false">IFERROR((K527/J527%),"-")</f>
        <v>3.35394126738794</v>
      </c>
      <c r="N527" s="100" t="n">
        <v>0</v>
      </c>
      <c r="O527" s="98" t="str">
        <f aca="false">IF(F527&lt;=$P$2,"Nov","")</f>
        <v>Nov</v>
      </c>
      <c r="P527" s="97" t="n">
        <v>0</v>
      </c>
      <c r="Q527" s="100" t="n">
        <f aca="false">K527-P527</f>
        <v>35</v>
      </c>
      <c r="R527" s="98" t="n">
        <f aca="false">IFERROR(IF(O527="Nov",(K527/P527-1)),0)</f>
        <v>0</v>
      </c>
      <c r="S527" s="105" t="b">
        <f aca="false">IF(N527&gt;0,IF(O527="","-",IF(R527&lt;0%,"DEGROWTH","GROWTH")))</f>
        <v>0</v>
      </c>
      <c r="T527" s="101" t="n">
        <v>0</v>
      </c>
      <c r="U527" s="101" t="str">
        <f aca="false">IF(F527&lt;=$V$2,"Dec","")</f>
        <v>Dec</v>
      </c>
      <c r="V527" s="97" t="n">
        <v>0</v>
      </c>
      <c r="W527" s="104" t="n">
        <f aca="false">K527-V527</f>
        <v>35</v>
      </c>
      <c r="X527" s="103" t="n">
        <f aca="false">IFERROR(IF(U527="Dec",(K527/V527-1)),0)</f>
        <v>0</v>
      </c>
      <c r="Y527" s="106" t="b">
        <f aca="false">IF(T527&gt;0,IF(U527="","-",IF(X527&lt;0%,"DEGROWTH","GROWTH")))</f>
        <v>0</v>
      </c>
      <c r="Z527" s="24" t="n">
        <v>0</v>
      </c>
      <c r="AA527" s="24" t="n">
        <f aca="false">IF(H527&gt;0,1,0)</f>
        <v>0</v>
      </c>
      <c r="AB527" s="3" t="n">
        <v>1000004017</v>
      </c>
      <c r="AC527" s="3"/>
    </row>
    <row r="528" customFormat="false" ht="14.25" hidden="true" customHeight="true" outlineLevel="0" collapsed="false">
      <c r="A528" s="24" t="s">
        <v>133</v>
      </c>
      <c r="B528" s="128" t="s">
        <v>52</v>
      </c>
      <c r="C528" s="128" t="s">
        <v>1339</v>
      </c>
      <c r="D528" s="128" t="n">
        <v>1000004104</v>
      </c>
      <c r="E528" s="128" t="s">
        <v>1340</v>
      </c>
      <c r="F528" s="67" t="n">
        <v>45534</v>
      </c>
      <c r="G528" s="67" t="str">
        <f aca="false">IF(I528&gt;0,"Targeted Dealer","-")</f>
        <v>Targeted Dealer</v>
      </c>
      <c r="H528" s="24"/>
      <c r="I528" s="68" t="n">
        <v>50</v>
      </c>
      <c r="J528" s="68" t="n">
        <f aca="false">I528/$J$1*$E$1</f>
        <v>1043.54838709677</v>
      </c>
      <c r="K528" s="97" t="n">
        <v>221</v>
      </c>
      <c r="L528" s="69" t="n">
        <f aca="false">K528-J528</f>
        <v>-822.548387096774</v>
      </c>
      <c r="M528" s="69" t="n">
        <f aca="false">IFERROR((K528/J528%),"-")</f>
        <v>21.177743431221</v>
      </c>
      <c r="N528" s="100" t="n">
        <v>169.5</v>
      </c>
      <c r="O528" s="98" t="str">
        <f aca="false">IF(F528&lt;=$P$2,"Nov","")</f>
        <v>Nov</v>
      </c>
      <c r="P528" s="97" t="n">
        <v>169.5</v>
      </c>
      <c r="Q528" s="100" t="n">
        <f aca="false">K528-P528</f>
        <v>51.5</v>
      </c>
      <c r="R528" s="98" t="n">
        <f aca="false">IFERROR(IF(O528="Nov",(K528/P528-1)),0)</f>
        <v>0.303834808259587</v>
      </c>
      <c r="S528" s="100" t="str">
        <f aca="false">IF(N528&gt;0,IF(O528="","-",IF(R528&lt;0%,"DEGROWTH","GROWTH")))</f>
        <v>GROWTH</v>
      </c>
      <c r="T528" s="101" t="n">
        <v>0</v>
      </c>
      <c r="U528" s="101" t="str">
        <f aca="false">IF(F528&lt;=$V$2,"Dec","")</f>
        <v>Dec</v>
      </c>
      <c r="V528" s="97" t="n">
        <v>0</v>
      </c>
      <c r="W528" s="104" t="n">
        <f aca="false">K528-V528</f>
        <v>221</v>
      </c>
      <c r="X528" s="103" t="n">
        <f aca="false">IFERROR(IF(U528="Dec",(K528/V528-1)),0)</f>
        <v>0</v>
      </c>
      <c r="Y528" s="106" t="b">
        <f aca="false">IF(T528&gt;0,IF(U528="","-",IF(X528&lt;0%,"DEGROWTH","GROWTH")))</f>
        <v>0</v>
      </c>
      <c r="Z528" s="24" t="n">
        <v>0</v>
      </c>
      <c r="AA528" s="24" t="n">
        <f aca="false">IF(H528&gt;0,1,0)</f>
        <v>0</v>
      </c>
      <c r="AB528" s="3" t="n">
        <v>1000004104</v>
      </c>
      <c r="AC528" s="3"/>
    </row>
    <row r="529" customFormat="false" ht="14.25" hidden="true" customHeight="true" outlineLevel="0" collapsed="false">
      <c r="A529" s="23" t="s">
        <v>133</v>
      </c>
      <c r="B529" s="65" t="s">
        <v>55</v>
      </c>
      <c r="C529" s="65" t="s">
        <v>1341</v>
      </c>
      <c r="D529" s="65" t="n">
        <v>1000000630</v>
      </c>
      <c r="E529" s="66" t="s">
        <v>1342</v>
      </c>
      <c r="F529" s="67" t="n">
        <v>41479</v>
      </c>
      <c r="G529" s="67" t="str">
        <f aca="false">IF(I529&gt;0,"Targeted Dealer","-")</f>
        <v>Targeted Dealer</v>
      </c>
      <c r="H529" s="67"/>
      <c r="I529" s="68" t="n">
        <v>35</v>
      </c>
      <c r="J529" s="68" t="n">
        <f aca="false">I529/$J$1*$E$1</f>
        <v>730.483870967742</v>
      </c>
      <c r="K529" s="97" t="n">
        <v>35</v>
      </c>
      <c r="L529" s="69" t="n">
        <f aca="false">K529-J529</f>
        <v>-695.483870967742</v>
      </c>
      <c r="M529" s="69" t="n">
        <f aca="false">IFERROR((K529/J529%),"-")</f>
        <v>4.79134466769706</v>
      </c>
      <c r="N529" s="100" t="n">
        <v>35</v>
      </c>
      <c r="O529" s="98" t="str">
        <f aca="false">IF(F529&lt;=$P$2,"Nov","")</f>
        <v>Nov</v>
      </c>
      <c r="P529" s="97" t="n">
        <v>35</v>
      </c>
      <c r="Q529" s="100" t="n">
        <f aca="false">K529-P529</f>
        <v>0</v>
      </c>
      <c r="R529" s="98" t="n">
        <f aca="false">IFERROR(IF(O529="Nov",(K529/P529-1)),0)</f>
        <v>0</v>
      </c>
      <c r="S529" s="100" t="str">
        <f aca="false">IF(N529&gt;0,IF(O529="","-",IF(R529&lt;0%,"DEGROWTH","GROWTH")))</f>
        <v>GROWTH</v>
      </c>
      <c r="T529" s="101" t="n">
        <v>35</v>
      </c>
      <c r="U529" s="101" t="str">
        <f aca="false">IF(F529&lt;=$V$2,"Dec","")</f>
        <v>Dec</v>
      </c>
      <c r="V529" s="97" t="n">
        <v>35</v>
      </c>
      <c r="W529" s="104" t="n">
        <f aca="false">K529-V529</f>
        <v>0</v>
      </c>
      <c r="X529" s="103" t="n">
        <f aca="false">IFERROR(IF(U529="Dec",(K529/V529-1)),0)</f>
        <v>0</v>
      </c>
      <c r="Y529" s="104" t="str">
        <f aca="false">IF(T529&gt;0,IF(U529="","-",IF(X529&lt;0%,"DEGROWTH","GROWTH")))</f>
        <v>GROWTH</v>
      </c>
      <c r="Z529" s="24" t="n">
        <v>1</v>
      </c>
      <c r="AA529" s="24" t="n">
        <f aca="false">IF(H529&gt;0,1,0)</f>
        <v>0</v>
      </c>
      <c r="AB529" s="3" t="n">
        <v>1000000630</v>
      </c>
      <c r="AC529" s="3"/>
    </row>
    <row r="530" customFormat="false" ht="14.25" hidden="true" customHeight="true" outlineLevel="0" collapsed="false">
      <c r="A530" s="23" t="s">
        <v>133</v>
      </c>
      <c r="B530" s="65" t="s">
        <v>55</v>
      </c>
      <c r="C530" s="65" t="s">
        <v>1343</v>
      </c>
      <c r="D530" s="65" t="n">
        <v>1000000620</v>
      </c>
      <c r="E530" s="66" t="s">
        <v>1344</v>
      </c>
      <c r="F530" s="67" t="n">
        <v>41645</v>
      </c>
      <c r="G530" s="67" t="str">
        <f aca="false">IF(I530&gt;0,"Targeted Dealer","-")</f>
        <v>Targeted Dealer</v>
      </c>
      <c r="H530" s="67"/>
      <c r="I530" s="68" t="n">
        <v>440</v>
      </c>
      <c r="J530" s="68" t="n">
        <f aca="false">I530/$J$1*$E$1</f>
        <v>9183.22580645161</v>
      </c>
      <c r="K530" s="97" t="n">
        <v>115</v>
      </c>
      <c r="L530" s="69" t="n">
        <f aca="false">K530-J530</f>
        <v>-9068.22580645161</v>
      </c>
      <c r="M530" s="69" t="n">
        <f aca="false">IFERROR((K530/J530%),"-")</f>
        <v>1.25228326542082</v>
      </c>
      <c r="N530" s="100" t="n">
        <v>600</v>
      </c>
      <c r="O530" s="98" t="str">
        <f aca="false">IF(F530&lt;=$P$2,"Nov","")</f>
        <v>Nov</v>
      </c>
      <c r="P530" s="97" t="n">
        <v>600</v>
      </c>
      <c r="Q530" s="100" t="n">
        <f aca="false">K530-P530</f>
        <v>-485</v>
      </c>
      <c r="R530" s="98" t="n">
        <f aca="false">IFERROR(IF(O530="Nov",(K530/P530-1)),0)</f>
        <v>-0.808333333333333</v>
      </c>
      <c r="S530" s="100" t="str">
        <f aca="false">IF(N530&gt;0,IF(O530="","-",IF(R530&lt;0%,"DEGROWTH","GROWTH")))</f>
        <v>DEGROWTH</v>
      </c>
      <c r="T530" s="101" t="n">
        <v>360</v>
      </c>
      <c r="U530" s="101" t="str">
        <f aca="false">IF(F530&lt;=$V$2,"Dec","")</f>
        <v>Dec</v>
      </c>
      <c r="V530" s="97" t="n">
        <v>360</v>
      </c>
      <c r="W530" s="104" t="n">
        <f aca="false">K530-V530</f>
        <v>-245</v>
      </c>
      <c r="X530" s="103" t="n">
        <f aca="false">IFERROR(IF(U530="Dec",(K530/V530-1)),0)</f>
        <v>-0.680555555555556</v>
      </c>
      <c r="Y530" s="104" t="str">
        <f aca="false">IF(T530&gt;0,IF(U530="","-",IF(X530&lt;0%,"DEGROWTH","GROWTH")))</f>
        <v>DEGROWTH</v>
      </c>
      <c r="Z530" s="24" t="n">
        <v>0</v>
      </c>
      <c r="AA530" s="24" t="n">
        <f aca="false">IF(H530&gt;0,1,0)</f>
        <v>0</v>
      </c>
      <c r="AB530" s="3" t="n">
        <v>1000000620</v>
      </c>
      <c r="AC530" s="3"/>
    </row>
    <row r="531" customFormat="false" ht="14.25" hidden="true" customHeight="true" outlineLevel="0" collapsed="false">
      <c r="A531" s="23" t="s">
        <v>133</v>
      </c>
      <c r="B531" s="65" t="s">
        <v>55</v>
      </c>
      <c r="C531" s="65" t="s">
        <v>1345</v>
      </c>
      <c r="D531" s="65" t="n">
        <v>1000000624</v>
      </c>
      <c r="E531" s="66" t="s">
        <v>1346</v>
      </c>
      <c r="F531" s="67" t="n">
        <v>41766</v>
      </c>
      <c r="G531" s="67" t="str">
        <f aca="false">IF(I531&gt;0,"Targeted Dealer","-")</f>
        <v>Targeted Dealer</v>
      </c>
      <c r="H531" s="67" t="s">
        <v>627</v>
      </c>
      <c r="I531" s="68" t="n">
        <v>1810</v>
      </c>
      <c r="J531" s="68" t="n">
        <f aca="false">I531/$J$1*$E$1</f>
        <v>37776.4516129032</v>
      </c>
      <c r="K531" s="97" t="n">
        <v>1225</v>
      </c>
      <c r="L531" s="69" t="n">
        <f aca="false">K531-J531</f>
        <v>-36551.4516129032</v>
      </c>
      <c r="M531" s="69" t="n">
        <f aca="false">IFERROR((K531/J531%),"-")</f>
        <v>3.24276089388337</v>
      </c>
      <c r="N531" s="100" t="n">
        <v>945</v>
      </c>
      <c r="O531" s="98" t="str">
        <f aca="false">IF(F531&lt;=$P$2,"Nov","")</f>
        <v>Nov</v>
      </c>
      <c r="P531" s="97" t="n">
        <v>945</v>
      </c>
      <c r="Q531" s="100" t="n">
        <f aca="false">K531-P531</f>
        <v>280</v>
      </c>
      <c r="R531" s="98" t="n">
        <f aca="false">IFERROR(IF(O531="Nov",(K531/P531-1)),0)</f>
        <v>0.296296296296296</v>
      </c>
      <c r="S531" s="100" t="str">
        <f aca="false">IF(N531&gt;0,IF(O531="","-",IF(R531&lt;0%,"DEGROWTH","GROWTH")))</f>
        <v>GROWTH</v>
      </c>
      <c r="T531" s="101" t="n">
        <v>2450</v>
      </c>
      <c r="U531" s="101" t="str">
        <f aca="false">IF(F531&lt;=$V$2,"Dec","")</f>
        <v>Dec</v>
      </c>
      <c r="V531" s="97" t="n">
        <v>2450</v>
      </c>
      <c r="W531" s="104" t="n">
        <f aca="false">K531-V531</f>
        <v>-1225</v>
      </c>
      <c r="X531" s="103" t="n">
        <f aca="false">IFERROR(IF(U531="Dec",(K531/V531-1)),0)</f>
        <v>-0.5</v>
      </c>
      <c r="Y531" s="104" t="str">
        <f aca="false">IF(T531&gt;0,IF(U531="","-",IF(X531&lt;0%,"DEGROWTH","GROWTH")))</f>
        <v>DEGROWTH</v>
      </c>
      <c r="Z531" s="24" t="n">
        <v>0</v>
      </c>
      <c r="AA531" s="24" t="n">
        <f aca="false">IF(H531&gt;0,1,0)</f>
        <v>1</v>
      </c>
      <c r="AB531" s="3" t="n">
        <v>1000000624</v>
      </c>
      <c r="AC531" s="3"/>
    </row>
    <row r="532" customFormat="false" ht="14.25" hidden="true" customHeight="true" outlineLevel="0" collapsed="false">
      <c r="A532" s="23" t="s">
        <v>133</v>
      </c>
      <c r="B532" s="65" t="s">
        <v>55</v>
      </c>
      <c r="C532" s="65" t="s">
        <v>1347</v>
      </c>
      <c r="D532" s="65" t="n">
        <v>1000000631</v>
      </c>
      <c r="E532" s="66" t="s">
        <v>1348</v>
      </c>
      <c r="F532" s="67" t="n">
        <v>41892</v>
      </c>
      <c r="G532" s="67" t="str">
        <f aca="false">IF(I532&gt;0,"Targeted Dealer","-")</f>
        <v>Targeted Dealer</v>
      </c>
      <c r="H532" s="67" t="s">
        <v>627</v>
      </c>
      <c r="I532" s="68" t="n">
        <v>840</v>
      </c>
      <c r="J532" s="68" t="n">
        <f aca="false">I532/$J$1*$E$1</f>
        <v>17531.6129032258</v>
      </c>
      <c r="K532" s="97" t="n">
        <v>1015</v>
      </c>
      <c r="L532" s="69" t="n">
        <f aca="false">K532-J532</f>
        <v>-16516.6129032258</v>
      </c>
      <c r="M532" s="69" t="n">
        <f aca="false">IFERROR((K532/J532%),"-")</f>
        <v>5.78954147346729</v>
      </c>
      <c r="N532" s="100" t="n">
        <v>1225</v>
      </c>
      <c r="O532" s="98" t="str">
        <f aca="false">IF(F532&lt;=$P$2,"Nov","")</f>
        <v>Nov</v>
      </c>
      <c r="P532" s="97" t="n">
        <v>1225</v>
      </c>
      <c r="Q532" s="100" t="n">
        <f aca="false">K532-P532</f>
        <v>-210</v>
      </c>
      <c r="R532" s="98" t="n">
        <f aca="false">IFERROR(IF(O532="Nov",(K532/P532-1)),0)</f>
        <v>-0.171428571428571</v>
      </c>
      <c r="S532" s="100" t="str">
        <f aca="false">IF(N532&gt;0,IF(O532="","-",IF(R532&lt;0%,"DEGROWTH","GROWTH")))</f>
        <v>DEGROWTH</v>
      </c>
      <c r="T532" s="101" t="n">
        <v>490</v>
      </c>
      <c r="U532" s="101" t="str">
        <f aca="false">IF(F532&lt;=$V$2,"Dec","")</f>
        <v>Dec</v>
      </c>
      <c r="V532" s="97" t="n">
        <v>490</v>
      </c>
      <c r="W532" s="104" t="n">
        <f aca="false">K532-V532</f>
        <v>525</v>
      </c>
      <c r="X532" s="103" t="n">
        <f aca="false">IFERROR(IF(U532="Dec",(K532/V532-1)),0)</f>
        <v>1.07142857142857</v>
      </c>
      <c r="Y532" s="104" t="str">
        <f aca="false">IF(T532&gt;0,IF(U532="","-",IF(X532&lt;0%,"DEGROWTH","GROWTH")))</f>
        <v>GROWTH</v>
      </c>
      <c r="Z532" s="24" t="n">
        <v>0</v>
      </c>
      <c r="AA532" s="24" t="n">
        <f aca="false">IF(H532&gt;0,1,0)</f>
        <v>1</v>
      </c>
      <c r="AB532" s="3" t="n">
        <v>1000000631</v>
      </c>
      <c r="AC532" s="3"/>
    </row>
    <row r="533" customFormat="false" ht="14.25" hidden="true" customHeight="true" outlineLevel="0" collapsed="false">
      <c r="A533" s="23" t="s">
        <v>133</v>
      </c>
      <c r="B533" s="65" t="s">
        <v>55</v>
      </c>
      <c r="C533" s="65" t="s">
        <v>1349</v>
      </c>
      <c r="D533" s="65" t="n">
        <v>1000000621</v>
      </c>
      <c r="E533" s="66" t="s">
        <v>1350</v>
      </c>
      <c r="F533" s="67" t="n">
        <v>41913</v>
      </c>
      <c r="G533" s="67" t="str">
        <f aca="false">IF(I533&gt;0,"Targeted Dealer","-")</f>
        <v>Targeted Dealer</v>
      </c>
      <c r="H533" s="67" t="s">
        <v>627</v>
      </c>
      <c r="I533" s="68" t="n">
        <v>4060</v>
      </c>
      <c r="J533" s="68" t="n">
        <f aca="false">I533/$J$1*$E$1</f>
        <v>84736.1290322581</v>
      </c>
      <c r="K533" s="97" t="n">
        <v>3384</v>
      </c>
      <c r="L533" s="69" t="n">
        <f aca="false">K533-J533</f>
        <v>-81352.1290322581</v>
      </c>
      <c r="M533" s="69" t="n">
        <f aca="false">IFERROR((K533/J533%),"-")</f>
        <v>3.99357397918396</v>
      </c>
      <c r="N533" s="100" t="n">
        <v>3570</v>
      </c>
      <c r="O533" s="98" t="str">
        <f aca="false">IF(F533&lt;=$P$2,"Nov","")</f>
        <v>Nov</v>
      </c>
      <c r="P533" s="97" t="n">
        <v>3570</v>
      </c>
      <c r="Q533" s="100" t="n">
        <f aca="false">K533-P533</f>
        <v>-186</v>
      </c>
      <c r="R533" s="98" t="n">
        <f aca="false">IFERROR(IF(O533="Nov",(K533/P533-1)),0)</f>
        <v>-0.0521008403361345</v>
      </c>
      <c r="S533" s="100" t="str">
        <f aca="false">IF(N533&gt;0,IF(O533="","-",IF(R533&lt;0%,"DEGROWTH","GROWTH")))</f>
        <v>DEGROWTH</v>
      </c>
      <c r="T533" s="101" t="n">
        <v>4060</v>
      </c>
      <c r="U533" s="101" t="str">
        <f aca="false">IF(F533&lt;=$V$2,"Dec","")</f>
        <v>Dec</v>
      </c>
      <c r="V533" s="97" t="n">
        <v>4060</v>
      </c>
      <c r="W533" s="104" t="n">
        <f aca="false">K533-V533</f>
        <v>-676</v>
      </c>
      <c r="X533" s="103" t="n">
        <f aca="false">IFERROR(IF(U533="Dec",(K533/V533-1)),0)</f>
        <v>-0.166502463054187</v>
      </c>
      <c r="Y533" s="104" t="str">
        <f aca="false">IF(T533&gt;0,IF(U533="","-",IF(X533&lt;0%,"DEGROWTH","GROWTH")))</f>
        <v>DEGROWTH</v>
      </c>
      <c r="Z533" s="24" t="n">
        <v>0</v>
      </c>
      <c r="AA533" s="24" t="n">
        <f aca="false">IF(H533&gt;0,1,0)</f>
        <v>1</v>
      </c>
      <c r="AB533" s="3" t="n">
        <v>1000000621</v>
      </c>
      <c r="AC533" s="3"/>
    </row>
    <row r="534" customFormat="false" ht="14.25" hidden="true" customHeight="true" outlineLevel="0" collapsed="false">
      <c r="A534" s="23" t="s">
        <v>133</v>
      </c>
      <c r="B534" s="65" t="s">
        <v>55</v>
      </c>
      <c r="C534" s="65" t="s">
        <v>4216</v>
      </c>
      <c r="D534" s="65" t="n">
        <v>1000000626</v>
      </c>
      <c r="E534" s="66" t="s">
        <v>4217</v>
      </c>
      <c r="F534" s="67" t="n">
        <v>42117</v>
      </c>
      <c r="G534" s="67" t="str">
        <f aca="false">IF(I534&gt;0,"Targeted Dealer","-")</f>
        <v>Targeted Dealer</v>
      </c>
      <c r="H534" s="67" t="s">
        <v>627</v>
      </c>
      <c r="I534" s="68" t="n">
        <v>140</v>
      </c>
      <c r="J534" s="68" t="n">
        <f aca="false">I534/$J$1*$E$1</f>
        <v>2921.93548387097</v>
      </c>
      <c r="K534" s="97" t="n">
        <v>105</v>
      </c>
      <c r="L534" s="69" t="n">
        <f aca="false">K534-J534</f>
        <v>-2816.93548387097</v>
      </c>
      <c r="M534" s="69" t="n">
        <f aca="false">IFERROR((K534/J534%),"-")</f>
        <v>3.5935085007728</v>
      </c>
      <c r="N534" s="100" t="n">
        <v>105</v>
      </c>
      <c r="O534" s="98" t="str">
        <f aca="false">IF(F534&lt;=$P$2,"Nov","")</f>
        <v>Nov</v>
      </c>
      <c r="P534" s="97" t="n">
        <v>105</v>
      </c>
      <c r="Q534" s="100" t="n">
        <f aca="false">K534-P534</f>
        <v>0</v>
      </c>
      <c r="R534" s="98" t="n">
        <f aca="false">IFERROR(IF(O534="Nov",(K534/P534-1)),0)</f>
        <v>0</v>
      </c>
      <c r="S534" s="100" t="str">
        <f aca="false">IF(N534&gt;0,IF(O534="","-",IF(R534&lt;0%,"DEGROWTH","GROWTH")))</f>
        <v>GROWTH</v>
      </c>
      <c r="T534" s="101" t="n">
        <v>245</v>
      </c>
      <c r="U534" s="101" t="str">
        <f aca="false">IF(F534&lt;=$V$2,"Dec","")</f>
        <v>Dec</v>
      </c>
      <c r="V534" s="97" t="n">
        <v>245</v>
      </c>
      <c r="W534" s="104" t="n">
        <f aca="false">K534-V534</f>
        <v>-140</v>
      </c>
      <c r="X534" s="103" t="n">
        <f aca="false">IFERROR(IF(U534="Dec",(K534/V534-1)),0)</f>
        <v>-0.571428571428571</v>
      </c>
      <c r="Y534" s="104" t="str">
        <f aca="false">IF(T534&gt;0,IF(U534="","-",IF(X534&lt;0%,"DEGROWTH","GROWTH")))</f>
        <v>DEGROWTH</v>
      </c>
      <c r="Z534" s="24" t="n">
        <v>0</v>
      </c>
      <c r="AA534" s="24" t="n">
        <f aca="false">IF(H534&gt;0,1,0)</f>
        <v>1</v>
      </c>
      <c r="AB534" s="3" t="n">
        <v>1000000626</v>
      </c>
      <c r="AC534" s="3"/>
    </row>
    <row r="535" customFormat="false" ht="14.25" hidden="true" customHeight="true" outlineLevel="0" collapsed="false">
      <c r="A535" s="23" t="s">
        <v>133</v>
      </c>
      <c r="B535" s="65" t="s">
        <v>55</v>
      </c>
      <c r="C535" s="65" t="s">
        <v>1351</v>
      </c>
      <c r="D535" s="65" t="n">
        <v>1000000629</v>
      </c>
      <c r="E535" s="66" t="s">
        <v>1352</v>
      </c>
      <c r="F535" s="67" t="n">
        <v>42487</v>
      </c>
      <c r="G535" s="67" t="str">
        <f aca="false">IF(I535&gt;0,"Targeted Dealer","-")</f>
        <v>Targeted Dealer</v>
      </c>
      <c r="H535" s="67"/>
      <c r="I535" s="68" t="n">
        <v>1370</v>
      </c>
      <c r="J535" s="68" t="n">
        <f aca="false">I535/$J$1*$E$1</f>
        <v>28593.2258064516</v>
      </c>
      <c r="K535" s="97" t="n">
        <v>1155</v>
      </c>
      <c r="L535" s="69" t="n">
        <f aca="false">K535-J535</f>
        <v>-27438.2258064516</v>
      </c>
      <c r="M535" s="69" t="n">
        <f aca="false">IFERROR((K535/J535%),"-")</f>
        <v>4.03941831473731</v>
      </c>
      <c r="N535" s="100" t="n">
        <v>700</v>
      </c>
      <c r="O535" s="98" t="str">
        <f aca="false">IF(F535&lt;=$P$2,"Nov","")</f>
        <v>Nov</v>
      </c>
      <c r="P535" s="97" t="n">
        <v>700</v>
      </c>
      <c r="Q535" s="100" t="n">
        <f aca="false">K535-P535</f>
        <v>455</v>
      </c>
      <c r="R535" s="98" t="n">
        <f aca="false">IFERROR(IF(O535="Nov",(K535/P535-1)),0)</f>
        <v>0.65</v>
      </c>
      <c r="S535" s="100" t="str">
        <f aca="false">IF(N535&gt;0,IF(O535="","-",IF(R535&lt;0%,"DEGROWTH","GROWTH")))</f>
        <v>GROWTH</v>
      </c>
      <c r="T535" s="101" t="n">
        <v>1540</v>
      </c>
      <c r="U535" s="101" t="str">
        <f aca="false">IF(F535&lt;=$V$2,"Dec","")</f>
        <v>Dec</v>
      </c>
      <c r="V535" s="97" t="n">
        <v>1540</v>
      </c>
      <c r="W535" s="104" t="n">
        <f aca="false">K535-V535</f>
        <v>-385</v>
      </c>
      <c r="X535" s="103" t="n">
        <f aca="false">IFERROR(IF(U535="Dec",(K535/V535-1)),0)</f>
        <v>-0.25</v>
      </c>
      <c r="Y535" s="104" t="str">
        <f aca="false">IF(T535&gt;0,IF(U535="","-",IF(X535&lt;0%,"DEGROWTH","GROWTH")))</f>
        <v>DEGROWTH</v>
      </c>
      <c r="Z535" s="24" t="n">
        <v>0</v>
      </c>
      <c r="AA535" s="24" t="n">
        <f aca="false">IF(H535&gt;0,1,0)</f>
        <v>0</v>
      </c>
      <c r="AB535" s="3" t="n">
        <v>1000000629</v>
      </c>
      <c r="AC535" s="3"/>
    </row>
    <row r="536" customFormat="false" ht="14.25" hidden="true" customHeight="true" outlineLevel="0" collapsed="false">
      <c r="A536" s="23" t="s">
        <v>133</v>
      </c>
      <c r="B536" s="65" t="s">
        <v>55</v>
      </c>
      <c r="C536" s="65" t="s">
        <v>1353</v>
      </c>
      <c r="D536" s="65" t="n">
        <v>1000000627</v>
      </c>
      <c r="E536" s="66" t="s">
        <v>1354</v>
      </c>
      <c r="F536" s="67" t="n">
        <v>43294</v>
      </c>
      <c r="G536" s="67" t="str">
        <f aca="false">IF(I536&gt;0,"Targeted Dealer","-")</f>
        <v>Targeted Dealer</v>
      </c>
      <c r="H536" s="67" t="s">
        <v>627</v>
      </c>
      <c r="I536" s="68" t="n">
        <v>945</v>
      </c>
      <c r="J536" s="68" t="n">
        <f aca="false">I536/$J$1*$E$1</f>
        <v>19723.064516129</v>
      </c>
      <c r="K536" s="97" t="n">
        <v>775</v>
      </c>
      <c r="L536" s="69" t="n">
        <f aca="false">K536-J536</f>
        <v>-18948.064516129</v>
      </c>
      <c r="M536" s="69" t="n">
        <f aca="false">IFERROR((K536/J536%),"-")</f>
        <v>3.92940964811135</v>
      </c>
      <c r="N536" s="100" t="n">
        <v>1085</v>
      </c>
      <c r="O536" s="98" t="str">
        <f aca="false">IF(F536&lt;=$P$2,"Nov","")</f>
        <v>Nov</v>
      </c>
      <c r="P536" s="97" t="n">
        <v>1085</v>
      </c>
      <c r="Q536" s="100" t="n">
        <f aca="false">K536-P536</f>
        <v>-310</v>
      </c>
      <c r="R536" s="98" t="n">
        <f aca="false">IFERROR(IF(O536="Nov",(K536/P536-1)),0)</f>
        <v>-0.285714285714286</v>
      </c>
      <c r="S536" s="100" t="str">
        <f aca="false">IF(N536&gt;0,IF(O536="","-",IF(R536&lt;0%,"DEGROWTH","GROWTH")))</f>
        <v>DEGROWTH</v>
      </c>
      <c r="T536" s="101" t="n">
        <v>945</v>
      </c>
      <c r="U536" s="101" t="str">
        <f aca="false">IF(F536&lt;=$V$2,"Dec","")</f>
        <v>Dec</v>
      </c>
      <c r="V536" s="97" t="n">
        <v>945</v>
      </c>
      <c r="W536" s="104" t="n">
        <f aca="false">K536-V536</f>
        <v>-170</v>
      </c>
      <c r="X536" s="103" t="n">
        <f aca="false">IFERROR(IF(U536="Dec",(K536/V536-1)),0)</f>
        <v>-0.17989417989418</v>
      </c>
      <c r="Y536" s="104" t="str">
        <f aca="false">IF(T536&gt;0,IF(U536="","-",IF(X536&lt;0%,"DEGROWTH","GROWTH")))</f>
        <v>DEGROWTH</v>
      </c>
      <c r="Z536" s="24" t="n">
        <v>0</v>
      </c>
      <c r="AA536" s="24" t="n">
        <f aca="false">IF(H536&gt;0,1,0)</f>
        <v>1</v>
      </c>
      <c r="AB536" s="3" t="n">
        <v>1000000627</v>
      </c>
      <c r="AC536" s="3"/>
    </row>
    <row r="537" customFormat="false" ht="14.25" hidden="true" customHeight="true" outlineLevel="0" collapsed="false">
      <c r="A537" s="23" t="s">
        <v>133</v>
      </c>
      <c r="B537" s="65" t="s">
        <v>55</v>
      </c>
      <c r="C537" s="65" t="s">
        <v>252</v>
      </c>
      <c r="D537" s="65" t="n">
        <v>1000000623</v>
      </c>
      <c r="E537" s="66" t="s">
        <v>253</v>
      </c>
      <c r="F537" s="67" t="n">
        <v>43381</v>
      </c>
      <c r="G537" s="67" t="str">
        <f aca="false">IF(I537&gt;0,"Targeted Dealer","-")</f>
        <v>Targeted Dealer</v>
      </c>
      <c r="H537" s="67" t="s">
        <v>627</v>
      </c>
      <c r="I537" s="68" t="n">
        <v>350</v>
      </c>
      <c r="J537" s="68" t="n">
        <f aca="false">I537/$J$1*$E$1</f>
        <v>7304.83870967742</v>
      </c>
      <c r="K537" s="97" t="n">
        <v>209.7</v>
      </c>
      <c r="L537" s="69" t="n">
        <f aca="false">K537-J537</f>
        <v>-7095.13870967742</v>
      </c>
      <c r="M537" s="69" t="n">
        <f aca="false">IFERROR((K537/J537%),"-")</f>
        <v>2.87069993376021</v>
      </c>
      <c r="N537" s="100" t="n">
        <v>140</v>
      </c>
      <c r="O537" s="98" t="str">
        <f aca="false">IF(F537&lt;=$P$2,"Nov","")</f>
        <v>Nov</v>
      </c>
      <c r="P537" s="97" t="n">
        <v>140</v>
      </c>
      <c r="Q537" s="100" t="n">
        <f aca="false">K537-P537</f>
        <v>69.7</v>
      </c>
      <c r="R537" s="98" t="n">
        <f aca="false">IFERROR(IF(O537="Nov",(K537/P537-1)),0)</f>
        <v>0.497857142857143</v>
      </c>
      <c r="S537" s="100" t="str">
        <f aca="false">IF(N537&gt;0,IF(O537="","-",IF(R537&lt;0%,"DEGROWTH","GROWTH")))</f>
        <v>GROWTH</v>
      </c>
      <c r="T537" s="101" t="n">
        <v>560</v>
      </c>
      <c r="U537" s="101" t="str">
        <f aca="false">IF(F537&lt;=$V$2,"Dec","")</f>
        <v>Dec</v>
      </c>
      <c r="V537" s="97" t="n">
        <v>560</v>
      </c>
      <c r="W537" s="104" t="n">
        <f aca="false">K537-V537</f>
        <v>-350.3</v>
      </c>
      <c r="X537" s="103" t="n">
        <f aca="false">IFERROR(IF(U537="Dec",(K537/V537-1)),0)</f>
        <v>-0.625535714285714</v>
      </c>
      <c r="Y537" s="104" t="str">
        <f aca="false">IF(T537&gt;0,IF(U537="","-",IF(X537&lt;0%,"DEGROWTH","GROWTH")))</f>
        <v>DEGROWTH</v>
      </c>
      <c r="Z537" s="24" t="n">
        <v>0</v>
      </c>
      <c r="AA537" s="24" t="n">
        <f aca="false">IF(H537&gt;0,1,0)</f>
        <v>1</v>
      </c>
      <c r="AB537" s="3" t="n">
        <v>1000000623</v>
      </c>
      <c r="AC537" s="3"/>
    </row>
    <row r="538" customFormat="false" ht="14.25" hidden="true" customHeight="true" outlineLevel="0" collapsed="false">
      <c r="A538" s="23" t="s">
        <v>133</v>
      </c>
      <c r="B538" s="65" t="s">
        <v>55</v>
      </c>
      <c r="C538" s="65" t="s">
        <v>254</v>
      </c>
      <c r="D538" s="65" t="n">
        <v>1000001020</v>
      </c>
      <c r="E538" s="66" t="s">
        <v>255</v>
      </c>
      <c r="F538" s="67" t="n">
        <v>43601</v>
      </c>
      <c r="G538" s="67" t="str">
        <f aca="false">IF(I538&gt;0,"Targeted Dealer","-")</f>
        <v>Targeted Dealer</v>
      </c>
      <c r="H538" s="67"/>
      <c r="I538" s="68" t="n">
        <v>210</v>
      </c>
      <c r="J538" s="68" t="n">
        <f aca="false">I538/$J$1*$E$1</f>
        <v>4382.90322580645</v>
      </c>
      <c r="K538" s="97" t="n">
        <v>700</v>
      </c>
      <c r="L538" s="69" t="n">
        <f aca="false">K538-J538</f>
        <v>-3682.90322580645</v>
      </c>
      <c r="M538" s="69" t="n">
        <f aca="false">IFERROR((K538/J538%),"-")</f>
        <v>15.9711488923235</v>
      </c>
      <c r="N538" s="100" t="n">
        <v>525</v>
      </c>
      <c r="O538" s="98" t="str">
        <f aca="false">IF(F538&lt;=$P$2,"Nov","")</f>
        <v>Nov</v>
      </c>
      <c r="P538" s="97" t="n">
        <v>525</v>
      </c>
      <c r="Q538" s="100" t="n">
        <f aca="false">K538-P538</f>
        <v>175</v>
      </c>
      <c r="R538" s="98" t="n">
        <f aca="false">IFERROR(IF(O538="Nov",(K538/P538-1)),0)</f>
        <v>0.333333333333333</v>
      </c>
      <c r="S538" s="100" t="str">
        <f aca="false">IF(N538&gt;0,IF(O538="","-",IF(R538&lt;0%,"DEGROWTH","GROWTH")))</f>
        <v>GROWTH</v>
      </c>
      <c r="T538" s="101" t="n">
        <v>210</v>
      </c>
      <c r="U538" s="101" t="str">
        <f aca="false">IF(F538&lt;=$V$2,"Dec","")</f>
        <v>Dec</v>
      </c>
      <c r="V538" s="97" t="n">
        <v>210</v>
      </c>
      <c r="W538" s="104" t="n">
        <f aca="false">K538-V538</f>
        <v>490</v>
      </c>
      <c r="X538" s="103" t="n">
        <f aca="false">IFERROR(IF(U538="Dec",(K538/V538-1)),0)</f>
        <v>2.33333333333333</v>
      </c>
      <c r="Y538" s="104" t="str">
        <f aca="false">IF(T538&gt;0,IF(U538="","-",IF(X538&lt;0%,"DEGROWTH","GROWTH")))</f>
        <v>GROWTH</v>
      </c>
      <c r="Z538" s="24" t="n">
        <v>0</v>
      </c>
      <c r="AA538" s="24" t="n">
        <f aca="false">IF(H538&gt;0,1,0)</f>
        <v>0</v>
      </c>
      <c r="AB538" s="3" t="n">
        <v>1000001020</v>
      </c>
      <c r="AC538" s="3"/>
    </row>
    <row r="539" customFormat="false" ht="14.25" hidden="true" customHeight="true" outlineLevel="0" collapsed="false">
      <c r="A539" s="23" t="s">
        <v>133</v>
      </c>
      <c r="B539" s="65" t="s">
        <v>55</v>
      </c>
      <c r="C539" s="65" t="s">
        <v>1355</v>
      </c>
      <c r="D539" s="65" t="n">
        <v>1000001017</v>
      </c>
      <c r="E539" s="66" t="s">
        <v>1356</v>
      </c>
      <c r="F539" s="67" t="n">
        <v>43629</v>
      </c>
      <c r="G539" s="67" t="str">
        <f aca="false">IF(I539&gt;0,"Targeted Dealer","-")</f>
        <v>Targeted Dealer</v>
      </c>
      <c r="H539" s="67" t="s">
        <v>627</v>
      </c>
      <c r="I539" s="68" t="n">
        <v>2010</v>
      </c>
      <c r="J539" s="68" t="n">
        <f aca="false">I539/$J$1*$E$1</f>
        <v>41950.6451612903</v>
      </c>
      <c r="K539" s="97" t="n">
        <v>2240</v>
      </c>
      <c r="L539" s="69" t="n">
        <f aca="false">K539-J539</f>
        <v>-39710.6451612903</v>
      </c>
      <c r="M539" s="69" t="n">
        <f aca="false">IFERROR((K539/J539%),"-")</f>
        <v>5.3396079878813</v>
      </c>
      <c r="N539" s="100" t="n">
        <v>2315</v>
      </c>
      <c r="O539" s="98" t="str">
        <f aca="false">IF(F539&lt;=$P$2,"Nov","")</f>
        <v>Nov</v>
      </c>
      <c r="P539" s="97" t="n">
        <v>2315</v>
      </c>
      <c r="Q539" s="100" t="n">
        <f aca="false">K539-P539</f>
        <v>-75</v>
      </c>
      <c r="R539" s="98" t="n">
        <f aca="false">IFERROR(IF(O539="Nov",(K539/P539-1)),0)</f>
        <v>-0.0323974082073434</v>
      </c>
      <c r="S539" s="100" t="str">
        <f aca="false">IF(N539&gt;0,IF(O539="","-",IF(R539&lt;0%,"DEGROWTH","GROWTH")))</f>
        <v>DEGROWTH</v>
      </c>
      <c r="T539" s="101" t="n">
        <v>1050</v>
      </c>
      <c r="U539" s="101" t="str">
        <f aca="false">IF(F539&lt;=$V$2,"Dec","")</f>
        <v>Dec</v>
      </c>
      <c r="V539" s="97" t="n">
        <v>1050</v>
      </c>
      <c r="W539" s="104" t="n">
        <f aca="false">K539-V539</f>
        <v>1190</v>
      </c>
      <c r="X539" s="103" t="n">
        <f aca="false">IFERROR(IF(U539="Dec",(K539/V539-1)),0)</f>
        <v>1.13333333333333</v>
      </c>
      <c r="Y539" s="104" t="str">
        <f aca="false">IF(T539&gt;0,IF(U539="","-",IF(X539&lt;0%,"DEGROWTH","GROWTH")))</f>
        <v>GROWTH</v>
      </c>
      <c r="Z539" s="24" t="n">
        <v>0</v>
      </c>
      <c r="AA539" s="24" t="n">
        <f aca="false">IF(H539&gt;0,1,0)</f>
        <v>1</v>
      </c>
      <c r="AB539" s="3" t="n">
        <v>1000001017</v>
      </c>
      <c r="AC539" s="3"/>
    </row>
    <row r="540" customFormat="false" ht="14.25" hidden="true" customHeight="true" outlineLevel="0" collapsed="false">
      <c r="A540" s="23" t="s">
        <v>133</v>
      </c>
      <c r="B540" s="65" t="s">
        <v>55</v>
      </c>
      <c r="C540" s="65" t="s">
        <v>1357</v>
      </c>
      <c r="D540" s="65" t="n">
        <v>1000001016</v>
      </c>
      <c r="E540" s="66" t="s">
        <v>1358</v>
      </c>
      <c r="F540" s="67" t="n">
        <v>43715</v>
      </c>
      <c r="G540" s="67" t="str">
        <f aca="false">IF(I540&gt;0,"Targeted Dealer","-")</f>
        <v>Targeted Dealer</v>
      </c>
      <c r="H540" s="67" t="s">
        <v>627</v>
      </c>
      <c r="I540" s="68" t="n">
        <v>480</v>
      </c>
      <c r="J540" s="68" t="n">
        <f aca="false">I540/$J$1*$E$1</f>
        <v>10018.064516129</v>
      </c>
      <c r="K540" s="97" t="n">
        <v>480</v>
      </c>
      <c r="L540" s="69" t="n">
        <f aca="false">K540-J540</f>
        <v>-9538.06451612903</v>
      </c>
      <c r="M540" s="69" t="n">
        <f aca="false">IFERROR((K540/J540%),"-")</f>
        <v>4.79134466769706</v>
      </c>
      <c r="N540" s="100" t="n">
        <v>600</v>
      </c>
      <c r="O540" s="98" t="str">
        <f aca="false">IF(F540&lt;=$P$2,"Nov","")</f>
        <v>Nov</v>
      </c>
      <c r="P540" s="97" t="n">
        <v>600</v>
      </c>
      <c r="Q540" s="100" t="n">
        <f aca="false">K540-P540</f>
        <v>-120</v>
      </c>
      <c r="R540" s="98" t="n">
        <f aca="false">IFERROR(IF(O540="Nov",(K540/P540-1)),0)</f>
        <v>-0.2</v>
      </c>
      <c r="S540" s="100" t="str">
        <f aca="false">IF(N540&gt;0,IF(O540="","-",IF(R540&lt;0%,"DEGROWTH","GROWTH")))</f>
        <v>DEGROWTH</v>
      </c>
      <c r="T540" s="101" t="n">
        <v>280</v>
      </c>
      <c r="U540" s="101" t="str">
        <f aca="false">IF(F540&lt;=$V$2,"Dec","")</f>
        <v>Dec</v>
      </c>
      <c r="V540" s="97" t="n">
        <v>280</v>
      </c>
      <c r="W540" s="104" t="n">
        <f aca="false">K540-V540</f>
        <v>200</v>
      </c>
      <c r="X540" s="103" t="n">
        <f aca="false">IFERROR(IF(U540="Dec",(K540/V540-1)),0)</f>
        <v>0.714285714285714</v>
      </c>
      <c r="Y540" s="104" t="str">
        <f aca="false">IF(T540&gt;0,IF(U540="","-",IF(X540&lt;0%,"DEGROWTH","GROWTH")))</f>
        <v>GROWTH</v>
      </c>
      <c r="Z540" s="24" t="n">
        <v>0</v>
      </c>
      <c r="AA540" s="24" t="n">
        <f aca="false">IF(H540&gt;0,1,0)</f>
        <v>1</v>
      </c>
      <c r="AB540" s="3" t="n">
        <v>1000001016</v>
      </c>
      <c r="AC540" s="3"/>
    </row>
    <row r="541" customFormat="false" ht="14.25" hidden="true" customHeight="true" outlineLevel="0" collapsed="false">
      <c r="A541" s="23" t="s">
        <v>133</v>
      </c>
      <c r="B541" s="65" t="s">
        <v>55</v>
      </c>
      <c r="C541" s="65" t="s">
        <v>1359</v>
      </c>
      <c r="D541" s="65" t="n">
        <v>1000001014</v>
      </c>
      <c r="E541" s="66" t="s">
        <v>1360</v>
      </c>
      <c r="F541" s="67" t="n">
        <v>43806</v>
      </c>
      <c r="G541" s="67" t="str">
        <f aca="false">IF(I541&gt;0,"Targeted Dealer","-")</f>
        <v>Targeted Dealer</v>
      </c>
      <c r="H541" s="67" t="s">
        <v>627</v>
      </c>
      <c r="I541" s="68" t="n">
        <v>900</v>
      </c>
      <c r="J541" s="68" t="n">
        <f aca="false">I541/$J$1*$E$1</f>
        <v>18783.8709677419</v>
      </c>
      <c r="K541" s="97" t="n">
        <v>1575</v>
      </c>
      <c r="L541" s="69" t="n">
        <f aca="false">K541-J541</f>
        <v>-17208.8709677419</v>
      </c>
      <c r="M541" s="69" t="n">
        <f aca="false">IFERROR((K541/J541%),"-")</f>
        <v>8.38485316846986</v>
      </c>
      <c r="N541" s="100" t="n">
        <v>1330</v>
      </c>
      <c r="O541" s="98" t="str">
        <f aca="false">IF(F541&lt;=$P$2,"Nov","")</f>
        <v>Nov</v>
      </c>
      <c r="P541" s="97" t="n">
        <v>1330</v>
      </c>
      <c r="Q541" s="100" t="n">
        <f aca="false">K541-P541</f>
        <v>245</v>
      </c>
      <c r="R541" s="98" t="n">
        <f aca="false">IFERROR(IF(O541="Nov",(K541/P541-1)),0)</f>
        <v>0.184210526315789</v>
      </c>
      <c r="S541" s="100" t="str">
        <f aca="false">IF(N541&gt;0,IF(O541="","-",IF(R541&lt;0%,"DEGROWTH","GROWTH")))</f>
        <v>GROWTH</v>
      </c>
      <c r="T541" s="101" t="n">
        <v>630</v>
      </c>
      <c r="U541" s="101" t="str">
        <f aca="false">IF(F541&lt;=$V$2,"Dec","")</f>
        <v>Dec</v>
      </c>
      <c r="V541" s="97" t="n">
        <v>630</v>
      </c>
      <c r="W541" s="104" t="n">
        <f aca="false">K541-V541</f>
        <v>945</v>
      </c>
      <c r="X541" s="103" t="n">
        <f aca="false">IFERROR(IF(U541="Dec",(K541/V541-1)),0)</f>
        <v>1.5</v>
      </c>
      <c r="Y541" s="104" t="str">
        <f aca="false">IF(T541&gt;0,IF(U541="","-",IF(X541&lt;0%,"DEGROWTH","GROWTH")))</f>
        <v>GROWTH</v>
      </c>
      <c r="Z541" s="24" t="n">
        <v>0</v>
      </c>
      <c r="AA541" s="24" t="n">
        <f aca="false">IF(H541&gt;0,1,0)</f>
        <v>1</v>
      </c>
      <c r="AB541" s="3" t="n">
        <v>1000001014</v>
      </c>
      <c r="AC541" s="3"/>
    </row>
    <row r="542" customFormat="false" ht="14.25" hidden="true" customHeight="true" outlineLevel="0" collapsed="false">
      <c r="A542" s="23" t="s">
        <v>133</v>
      </c>
      <c r="B542" s="65" t="s">
        <v>55</v>
      </c>
      <c r="C542" s="65" t="s">
        <v>4427</v>
      </c>
      <c r="D542" s="65" t="n">
        <v>1000001013</v>
      </c>
      <c r="E542" s="66" t="s">
        <v>4428</v>
      </c>
      <c r="F542" s="67" t="n">
        <v>44041</v>
      </c>
      <c r="G542" s="67" t="str">
        <f aca="false">IF(I542&gt;0,"Targeted Dealer","-")</f>
        <v>Targeted Dealer</v>
      </c>
      <c r="H542" s="67"/>
      <c r="I542" s="68" t="n">
        <v>35</v>
      </c>
      <c r="J542" s="68" t="n">
        <f aca="false">I542/$J$1*$E$1</f>
        <v>730.483870967742</v>
      </c>
      <c r="K542" s="97" t="n">
        <v>0</v>
      </c>
      <c r="L542" s="69" t="n">
        <f aca="false">K542-J542</f>
        <v>-730.483870967742</v>
      </c>
      <c r="M542" s="69" t="n">
        <f aca="false">IFERROR((K542/J542%),"-")</f>
        <v>0</v>
      </c>
      <c r="N542" s="100" t="n">
        <v>0</v>
      </c>
      <c r="O542" s="98" t="str">
        <f aca="false">IF(F542&lt;=$P$2,"Nov","")</f>
        <v>Nov</v>
      </c>
      <c r="P542" s="97" t="n">
        <v>0</v>
      </c>
      <c r="Q542" s="100" t="n">
        <f aca="false">K542-P542</f>
        <v>0</v>
      </c>
      <c r="R542" s="98" t="n">
        <f aca="false">IFERROR(IF(O542="Nov",(K542/P542-1)),0)</f>
        <v>0</v>
      </c>
      <c r="S542" s="105" t="b">
        <f aca="false">IF(N542&gt;0,IF(O542="","-",IF(R542&lt;0%,"DEGROWTH","GROWTH")))</f>
        <v>0</v>
      </c>
      <c r="T542" s="101" t="n">
        <v>0</v>
      </c>
      <c r="U542" s="101" t="str">
        <f aca="false">IF(F542&lt;=$V$2,"Dec","")</f>
        <v>Dec</v>
      </c>
      <c r="V542" s="97" t="n">
        <v>0</v>
      </c>
      <c r="W542" s="104" t="n">
        <f aca="false">K542-V542</f>
        <v>0</v>
      </c>
      <c r="X542" s="103" t="n">
        <f aca="false">IFERROR(IF(U542="Dec",(K542/V542-1)),0)</f>
        <v>0</v>
      </c>
      <c r="Y542" s="106" t="b">
        <f aca="false">IF(T542&gt;0,IF(U542="","-",IF(X542&lt;0%,"DEGROWTH","GROWTH")))</f>
        <v>0</v>
      </c>
      <c r="Z542" s="24" t="n">
        <v>1</v>
      </c>
      <c r="AA542" s="24" t="n">
        <f aca="false">IF(H542&gt;0,1,0)</f>
        <v>0</v>
      </c>
      <c r="AB542" s="3" t="n">
        <v>1000001013</v>
      </c>
      <c r="AC542" s="3"/>
    </row>
    <row r="543" customFormat="false" ht="14.25" hidden="true" customHeight="true" outlineLevel="0" collapsed="false">
      <c r="A543" s="23" t="s">
        <v>133</v>
      </c>
      <c r="B543" s="65" t="s">
        <v>55</v>
      </c>
      <c r="C543" s="65" t="s">
        <v>1361</v>
      </c>
      <c r="D543" s="65" t="n">
        <v>1000001025</v>
      </c>
      <c r="E543" s="66" t="s">
        <v>1362</v>
      </c>
      <c r="F543" s="67" t="n">
        <v>44092</v>
      </c>
      <c r="G543" s="67" t="str">
        <f aca="false">IF(I543&gt;0,"Targeted Dealer","-")</f>
        <v>Targeted Dealer</v>
      </c>
      <c r="H543" s="67"/>
      <c r="I543" s="68" t="n">
        <v>840</v>
      </c>
      <c r="J543" s="68" t="n">
        <f aca="false">I543/$J$1*$E$1</f>
        <v>17531.6129032258</v>
      </c>
      <c r="K543" s="97" t="n">
        <v>870</v>
      </c>
      <c r="L543" s="69" t="n">
        <f aca="false">K543-J543</f>
        <v>-16661.6129032258</v>
      </c>
      <c r="M543" s="69" t="n">
        <f aca="false">IFERROR((K543/J543%),"-")</f>
        <v>4.96246412011482</v>
      </c>
      <c r="N543" s="100" t="n">
        <v>965</v>
      </c>
      <c r="O543" s="98" t="str">
        <f aca="false">IF(F543&lt;=$P$2,"Nov","")</f>
        <v>Nov</v>
      </c>
      <c r="P543" s="97" t="n">
        <v>965</v>
      </c>
      <c r="Q543" s="100" t="n">
        <f aca="false">K543-P543</f>
        <v>-95</v>
      </c>
      <c r="R543" s="98" t="n">
        <f aca="false">IFERROR(IF(O543="Nov",(K543/P543-1)),0)</f>
        <v>-0.0984455958549223</v>
      </c>
      <c r="S543" s="100" t="str">
        <f aca="false">IF(N543&gt;0,IF(O543="","-",IF(R543&lt;0%,"DEGROWTH","GROWTH")))</f>
        <v>DEGROWTH</v>
      </c>
      <c r="T543" s="101" t="n">
        <v>805</v>
      </c>
      <c r="U543" s="101" t="str">
        <f aca="false">IF(F543&lt;=$V$2,"Dec","")</f>
        <v>Dec</v>
      </c>
      <c r="V543" s="97" t="n">
        <v>805</v>
      </c>
      <c r="W543" s="104" t="n">
        <f aca="false">K543-V543</f>
        <v>65</v>
      </c>
      <c r="X543" s="103" t="n">
        <f aca="false">IFERROR(IF(U543="Dec",(K543/V543-1)),0)</f>
        <v>0.0807453416149069</v>
      </c>
      <c r="Y543" s="104" t="str">
        <f aca="false">IF(T543&gt;0,IF(U543="","-",IF(X543&lt;0%,"DEGROWTH","GROWTH")))</f>
        <v>GROWTH</v>
      </c>
      <c r="Z543" s="24" t="n">
        <v>0</v>
      </c>
      <c r="AA543" s="24" t="n">
        <f aca="false">IF(H543&gt;0,1,0)</f>
        <v>0</v>
      </c>
      <c r="AB543" s="3" t="n">
        <v>1000001025</v>
      </c>
      <c r="AC543" s="3"/>
    </row>
    <row r="544" customFormat="false" ht="14.25" hidden="true" customHeight="true" outlineLevel="0" collapsed="false">
      <c r="A544" s="23" t="s">
        <v>133</v>
      </c>
      <c r="B544" s="65" t="s">
        <v>55</v>
      </c>
      <c r="C544" s="65" t="s">
        <v>256</v>
      </c>
      <c r="D544" s="65" t="n">
        <v>1000001031</v>
      </c>
      <c r="E544" s="66" t="s">
        <v>257</v>
      </c>
      <c r="F544" s="67" t="n">
        <v>44404</v>
      </c>
      <c r="G544" s="67" t="str">
        <f aca="false">IF(I544&gt;0,"Targeted Dealer","-")</f>
        <v>Targeted Dealer</v>
      </c>
      <c r="H544" s="67" t="s">
        <v>627</v>
      </c>
      <c r="I544" s="68" t="n">
        <v>200</v>
      </c>
      <c r="J544" s="68" t="n">
        <f aca="false">I544/$J$1*$E$1</f>
        <v>4174.1935483871</v>
      </c>
      <c r="K544" s="97" t="n">
        <v>360</v>
      </c>
      <c r="L544" s="69" t="n">
        <f aca="false">K544-J544</f>
        <v>-3814.1935483871</v>
      </c>
      <c r="M544" s="69" t="n">
        <f aca="false">IFERROR((K544/J544%),"-")</f>
        <v>8.62442040185471</v>
      </c>
      <c r="N544" s="100" t="n">
        <v>275</v>
      </c>
      <c r="O544" s="98" t="str">
        <f aca="false">IF(F544&lt;=$P$2,"Nov","")</f>
        <v>Nov</v>
      </c>
      <c r="P544" s="97" t="n">
        <v>275</v>
      </c>
      <c r="Q544" s="100" t="n">
        <f aca="false">K544-P544</f>
        <v>85</v>
      </c>
      <c r="R544" s="98" t="n">
        <f aca="false">IFERROR(IF(O544="Nov",(K544/P544-1)),0)</f>
        <v>0.309090909090909</v>
      </c>
      <c r="S544" s="100" t="str">
        <f aca="false">IF(N544&gt;0,IF(O544="","-",IF(R544&lt;0%,"DEGROWTH","GROWTH")))</f>
        <v>GROWTH</v>
      </c>
      <c r="T544" s="101" t="n">
        <v>0</v>
      </c>
      <c r="U544" s="101" t="str">
        <f aca="false">IF(F544&lt;=$V$2,"Dec","")</f>
        <v>Dec</v>
      </c>
      <c r="V544" s="97" t="n">
        <v>0</v>
      </c>
      <c r="W544" s="104" t="n">
        <f aca="false">K544-V544</f>
        <v>360</v>
      </c>
      <c r="X544" s="103" t="n">
        <f aca="false">IFERROR(IF(U544="Dec",(K544/V544-1)),0)</f>
        <v>0</v>
      </c>
      <c r="Y544" s="106" t="b">
        <f aca="false">IF(T544&gt;0,IF(U544="","-",IF(X544&lt;0%,"DEGROWTH","GROWTH")))</f>
        <v>0</v>
      </c>
      <c r="Z544" s="24" t="n">
        <v>0</v>
      </c>
      <c r="AA544" s="24" t="n">
        <f aca="false">IF(H544&gt;0,1,0)</f>
        <v>1</v>
      </c>
      <c r="AB544" s="3" t="n">
        <v>1000001031</v>
      </c>
      <c r="AC544" s="3"/>
    </row>
    <row r="545" customFormat="false" ht="14.25" hidden="true" customHeight="true" outlineLevel="0" collapsed="false">
      <c r="A545" s="23" t="s">
        <v>133</v>
      </c>
      <c r="B545" s="65" t="s">
        <v>55</v>
      </c>
      <c r="C545" s="65" t="s">
        <v>1363</v>
      </c>
      <c r="D545" s="65" t="n">
        <v>1000001027</v>
      </c>
      <c r="E545" s="66" t="s">
        <v>1364</v>
      </c>
      <c r="F545" s="67" t="n">
        <v>44459</v>
      </c>
      <c r="G545" s="67" t="str">
        <f aca="false">IF(I545&gt;0,"Targeted Dealer","-")</f>
        <v>Targeted Dealer</v>
      </c>
      <c r="H545" s="67" t="s">
        <v>627</v>
      </c>
      <c r="I545" s="68" t="n">
        <v>175</v>
      </c>
      <c r="J545" s="68" t="n">
        <f aca="false">I545/$J$1*$E$1</f>
        <v>3652.41935483871</v>
      </c>
      <c r="K545" s="97" t="n">
        <v>185</v>
      </c>
      <c r="L545" s="69" t="n">
        <f aca="false">K545-J545</f>
        <v>-3467.41935483871</v>
      </c>
      <c r="M545" s="69" t="n">
        <f aca="false">IFERROR((K545/J545%),"-")</f>
        <v>5.06513579156547</v>
      </c>
      <c r="N545" s="100" t="n">
        <v>210</v>
      </c>
      <c r="O545" s="98" t="str">
        <f aca="false">IF(F545&lt;=$P$2,"Nov","")</f>
        <v>Nov</v>
      </c>
      <c r="P545" s="97" t="n">
        <v>210</v>
      </c>
      <c r="Q545" s="100" t="n">
        <f aca="false">K545-P545</f>
        <v>-25</v>
      </c>
      <c r="R545" s="98" t="n">
        <f aca="false">IFERROR(IF(O545="Nov",(K545/P545-1)),0)</f>
        <v>-0.119047619047619</v>
      </c>
      <c r="S545" s="100" t="str">
        <f aca="false">IF(N545&gt;0,IF(O545="","-",IF(R545&lt;0%,"DEGROWTH","GROWTH")))</f>
        <v>DEGROWTH</v>
      </c>
      <c r="T545" s="101" t="n">
        <v>0</v>
      </c>
      <c r="U545" s="101" t="str">
        <f aca="false">IF(F545&lt;=$V$2,"Dec","")</f>
        <v>Dec</v>
      </c>
      <c r="V545" s="97" t="n">
        <v>0</v>
      </c>
      <c r="W545" s="104" t="n">
        <f aca="false">K545-V545</f>
        <v>185</v>
      </c>
      <c r="X545" s="103" t="n">
        <f aca="false">IFERROR(IF(U545="Dec",(K545/V545-1)),0)</f>
        <v>0</v>
      </c>
      <c r="Y545" s="106" t="b">
        <f aca="false">IF(T545&gt;0,IF(U545="","-",IF(X545&lt;0%,"DEGROWTH","GROWTH")))</f>
        <v>0</v>
      </c>
      <c r="Z545" s="24" t="n">
        <v>0</v>
      </c>
      <c r="AA545" s="24" t="n">
        <f aca="false">IF(H545&gt;0,1,0)</f>
        <v>1</v>
      </c>
      <c r="AB545" s="3" t="n">
        <v>1000001027</v>
      </c>
      <c r="AC545" s="3"/>
    </row>
    <row r="546" customFormat="false" ht="14.25" hidden="true" customHeight="true" outlineLevel="0" collapsed="false">
      <c r="A546" s="23" t="s">
        <v>133</v>
      </c>
      <c r="B546" s="65" t="s">
        <v>55</v>
      </c>
      <c r="C546" s="65" t="s">
        <v>258</v>
      </c>
      <c r="D546" s="65" t="n">
        <v>1000001018</v>
      </c>
      <c r="E546" s="66" t="s">
        <v>259</v>
      </c>
      <c r="F546" s="67" t="n">
        <v>44464</v>
      </c>
      <c r="G546" s="67" t="str">
        <f aca="false">IF(I546&gt;0,"Targeted Dealer","-")</f>
        <v>Targeted Dealer</v>
      </c>
      <c r="H546" s="67"/>
      <c r="I546" s="68" t="n">
        <v>140</v>
      </c>
      <c r="J546" s="68" t="n">
        <f aca="false">I546/$J$1*$E$1</f>
        <v>2921.93548387097</v>
      </c>
      <c r="K546" s="97" t="n">
        <v>179.85</v>
      </c>
      <c r="L546" s="69" t="n">
        <f aca="false">K546-J546</f>
        <v>-2742.08548387097</v>
      </c>
      <c r="M546" s="69" t="n">
        <f aca="false">IFERROR((K546/J546%),"-")</f>
        <v>6.15516670346655</v>
      </c>
      <c r="N546" s="100" t="n">
        <v>105</v>
      </c>
      <c r="O546" s="98" t="str">
        <f aca="false">IF(F546&lt;=$P$2,"Nov","")</f>
        <v>Nov</v>
      </c>
      <c r="P546" s="97" t="n">
        <v>105</v>
      </c>
      <c r="Q546" s="100" t="n">
        <f aca="false">K546-P546</f>
        <v>74.85</v>
      </c>
      <c r="R546" s="98" t="n">
        <f aca="false">IFERROR(IF(O546="Nov",(K546/P546-1)),0)</f>
        <v>0.712857142857143</v>
      </c>
      <c r="S546" s="100" t="str">
        <f aca="false">IF(N546&gt;0,IF(O546="","-",IF(R546&lt;0%,"DEGROWTH","GROWTH")))</f>
        <v>GROWTH</v>
      </c>
      <c r="T546" s="101" t="n">
        <v>140</v>
      </c>
      <c r="U546" s="101" t="str">
        <f aca="false">IF(F546&lt;=$V$2,"Dec","")</f>
        <v>Dec</v>
      </c>
      <c r="V546" s="97" t="n">
        <v>140</v>
      </c>
      <c r="W546" s="104" t="n">
        <f aca="false">K546-V546</f>
        <v>39.85</v>
      </c>
      <c r="X546" s="103" t="n">
        <f aca="false">IFERROR(IF(U546="Dec",(K546/V546-1)),0)</f>
        <v>0.284642857142857</v>
      </c>
      <c r="Y546" s="104" t="str">
        <f aca="false">IF(T546&gt;0,IF(U546="","-",IF(X546&lt;0%,"DEGROWTH","GROWTH")))</f>
        <v>GROWTH</v>
      </c>
      <c r="Z546" s="24" t="n">
        <v>0</v>
      </c>
      <c r="AA546" s="24" t="n">
        <f aca="false">IF(H546&gt;0,1,0)</f>
        <v>0</v>
      </c>
      <c r="AB546" s="3" t="n">
        <v>1000001018</v>
      </c>
      <c r="AC546" s="3"/>
    </row>
    <row r="547" customFormat="false" ht="14.25" hidden="true" customHeight="true" outlineLevel="0" collapsed="false">
      <c r="A547" s="23" t="s">
        <v>133</v>
      </c>
      <c r="B547" s="65" t="s">
        <v>55</v>
      </c>
      <c r="C547" s="65" t="s">
        <v>1365</v>
      </c>
      <c r="D547" s="65" t="n">
        <v>1000001024</v>
      </c>
      <c r="E547" s="66" t="s">
        <v>1366</v>
      </c>
      <c r="F547" s="67" t="n">
        <v>44467</v>
      </c>
      <c r="G547" s="67" t="str">
        <f aca="false">IF(I547&gt;0,"Targeted Dealer","-")</f>
        <v>Targeted Dealer</v>
      </c>
      <c r="H547" s="67" t="s">
        <v>627</v>
      </c>
      <c r="I547" s="68" t="n">
        <v>600</v>
      </c>
      <c r="J547" s="68" t="n">
        <f aca="false">I547/$J$1*$E$1</f>
        <v>12522.5806451613</v>
      </c>
      <c r="K547" s="97" t="n">
        <v>598.3</v>
      </c>
      <c r="L547" s="69" t="n">
        <f aca="false">K547-J547</f>
        <v>-11924.2806451613</v>
      </c>
      <c r="M547" s="69" t="n">
        <f aca="false">IFERROR((K547/J547%),"-")</f>
        <v>4.77776919113859</v>
      </c>
      <c r="N547" s="100" t="n">
        <v>770</v>
      </c>
      <c r="O547" s="98" t="str">
        <f aca="false">IF(F547&lt;=$P$2,"Nov","")</f>
        <v>Nov</v>
      </c>
      <c r="P547" s="97" t="n">
        <v>770</v>
      </c>
      <c r="Q547" s="100" t="n">
        <f aca="false">K547-P547</f>
        <v>-171.7</v>
      </c>
      <c r="R547" s="98" t="n">
        <f aca="false">IFERROR(IF(O547="Nov",(K547/P547-1)),0)</f>
        <v>-0.222987012987013</v>
      </c>
      <c r="S547" s="100" t="str">
        <f aca="false">IF(N547&gt;0,IF(O547="","-",IF(R547&lt;0%,"DEGROWTH","GROWTH")))</f>
        <v>DEGROWTH</v>
      </c>
      <c r="T547" s="101" t="n">
        <v>525</v>
      </c>
      <c r="U547" s="101" t="str">
        <f aca="false">IF(F547&lt;=$V$2,"Dec","")</f>
        <v>Dec</v>
      </c>
      <c r="V547" s="97" t="n">
        <v>525</v>
      </c>
      <c r="W547" s="104" t="n">
        <f aca="false">K547-V547</f>
        <v>73.3</v>
      </c>
      <c r="X547" s="103" t="n">
        <f aca="false">IFERROR(IF(U547="Dec",(K547/V547-1)),0)</f>
        <v>0.139619047619048</v>
      </c>
      <c r="Y547" s="104" t="str">
        <f aca="false">IF(T547&gt;0,IF(U547="","-",IF(X547&lt;0%,"DEGROWTH","GROWTH")))</f>
        <v>GROWTH</v>
      </c>
      <c r="Z547" s="24" t="n">
        <v>0</v>
      </c>
      <c r="AA547" s="24" t="n">
        <f aca="false">IF(H547&gt;0,1,0)</f>
        <v>1</v>
      </c>
      <c r="AB547" s="3" t="n">
        <v>1000001024</v>
      </c>
      <c r="AC547" s="3"/>
    </row>
    <row r="548" customFormat="false" ht="14.25" hidden="false" customHeight="true" outlineLevel="0" collapsed="false">
      <c r="A548" s="23" t="s">
        <v>133</v>
      </c>
      <c r="B548" s="65" t="s">
        <v>55</v>
      </c>
      <c r="C548" s="65" t="s">
        <v>4272</v>
      </c>
      <c r="D548" s="65" t="n">
        <v>1000001019</v>
      </c>
      <c r="E548" s="66" t="s">
        <v>4429</v>
      </c>
      <c r="F548" s="67" t="n">
        <v>44477</v>
      </c>
      <c r="G548" s="67" t="str">
        <f aca="false">IF(I548&gt;0,"Targeted Dealer","-")</f>
        <v>Targeted Dealer</v>
      </c>
      <c r="H548" s="67"/>
      <c r="I548" s="68" t="n">
        <v>35</v>
      </c>
      <c r="J548" s="68" t="n">
        <f aca="false">I548/$J$1*$E$1</f>
        <v>730.483870967742</v>
      </c>
      <c r="K548" s="97" t="n">
        <v>0</v>
      </c>
      <c r="L548" s="69" t="n">
        <f aca="false">K548-J548</f>
        <v>-730.483870967742</v>
      </c>
      <c r="M548" s="69" t="n">
        <f aca="false">IFERROR((K548/J548%),"-")</f>
        <v>0</v>
      </c>
      <c r="N548" s="100" t="n">
        <v>0</v>
      </c>
      <c r="O548" s="98" t="str">
        <f aca="false">IF(F548&lt;=$P$2,"Nov","")</f>
        <v>Nov</v>
      </c>
      <c r="P548" s="97" t="n">
        <v>0</v>
      </c>
      <c r="Q548" s="100" t="n">
        <f aca="false">K548-P548</f>
        <v>0</v>
      </c>
      <c r="R548" s="98" t="n">
        <f aca="false">IFERROR(IF(O548="Nov",(K548/P548-1)),0)</f>
        <v>0</v>
      </c>
      <c r="S548" s="105" t="b">
        <f aca="false">IF(N548&gt;0,IF(O548="","-",IF(R548&lt;0%,"DEGROWTH","GROWTH")))</f>
        <v>0</v>
      </c>
      <c r="T548" s="101" t="n">
        <v>280</v>
      </c>
      <c r="U548" s="101" t="str">
        <f aca="false">IF(F548&lt;=$V$2,"Dec","")</f>
        <v>Dec</v>
      </c>
      <c r="V548" s="97" t="n">
        <v>280</v>
      </c>
      <c r="W548" s="104" t="n">
        <f aca="false">K548-V548</f>
        <v>-280</v>
      </c>
      <c r="X548" s="103" t="n">
        <f aca="false">IFERROR(IF(U548="Dec",(K548/V548-1)),0)</f>
        <v>-1</v>
      </c>
      <c r="Y548" s="104" t="str">
        <f aca="false">IF(T548&gt;0,IF(U548="","-",IF(X548&lt;0%,"DEGROWTH","GROWTH")))</f>
        <v>DEGROWTH</v>
      </c>
      <c r="Z548" s="24" t="n">
        <v>1</v>
      </c>
      <c r="AA548" s="24" t="n">
        <f aca="false">IF(H548&gt;0,1,0)</f>
        <v>0</v>
      </c>
      <c r="AB548" s="3" t="e">
        <f aca="false">#N/A</f>
        <v>#N/A</v>
      </c>
      <c r="AC548" s="3"/>
    </row>
    <row r="549" customFormat="false" ht="14.25" hidden="true" customHeight="true" outlineLevel="0" collapsed="false">
      <c r="A549" s="23" t="s">
        <v>133</v>
      </c>
      <c r="B549" s="65" t="s">
        <v>55</v>
      </c>
      <c r="C549" s="65" t="s">
        <v>4430</v>
      </c>
      <c r="D549" s="65" t="n">
        <v>1000002411</v>
      </c>
      <c r="E549" s="66" t="s">
        <v>4431</v>
      </c>
      <c r="F549" s="67" t="n">
        <v>44589</v>
      </c>
      <c r="G549" s="67" t="str">
        <f aca="false">IF(I549&gt;0,"Targeted Dealer","-")</f>
        <v>Targeted Dealer</v>
      </c>
      <c r="H549" s="67"/>
      <c r="I549" s="68" t="n">
        <v>35</v>
      </c>
      <c r="J549" s="68" t="n">
        <f aca="false">I549/$J$1*$E$1</f>
        <v>730.483870967742</v>
      </c>
      <c r="K549" s="97" t="n">
        <v>0</v>
      </c>
      <c r="L549" s="69" t="n">
        <f aca="false">K549-J549</f>
        <v>-730.483870967742</v>
      </c>
      <c r="M549" s="69" t="n">
        <f aca="false">IFERROR((K549/J549%),"-")</f>
        <v>0</v>
      </c>
      <c r="N549" s="100" t="n">
        <v>0</v>
      </c>
      <c r="O549" s="98" t="str">
        <f aca="false">IF(F549&lt;=$P$2,"Nov","")</f>
        <v>Nov</v>
      </c>
      <c r="P549" s="97" t="n">
        <v>0</v>
      </c>
      <c r="Q549" s="100" t="n">
        <f aca="false">K549-P549</f>
        <v>0</v>
      </c>
      <c r="R549" s="98" t="n">
        <f aca="false">IFERROR(IF(O549="Nov",(K549/P549-1)),0)</f>
        <v>0</v>
      </c>
      <c r="S549" s="105" t="b">
        <f aca="false">IF(N549&gt;0,IF(O549="","-",IF(R549&lt;0%,"DEGROWTH","GROWTH")))</f>
        <v>0</v>
      </c>
      <c r="T549" s="101" t="n">
        <v>0</v>
      </c>
      <c r="U549" s="101" t="str">
        <f aca="false">IF(F549&lt;=$V$2,"Dec","")</f>
        <v>Dec</v>
      </c>
      <c r="V549" s="97" t="n">
        <v>0</v>
      </c>
      <c r="W549" s="104" t="n">
        <f aca="false">K549-V549</f>
        <v>0</v>
      </c>
      <c r="X549" s="103" t="n">
        <f aca="false">IFERROR(IF(U549="Dec",(K549/V549-1)),0)</f>
        <v>0</v>
      </c>
      <c r="Y549" s="106" t="b">
        <f aca="false">IF(T549&gt;0,IF(U549="","-",IF(X549&lt;0%,"DEGROWTH","GROWTH")))</f>
        <v>0</v>
      </c>
      <c r="Z549" s="24" t="n">
        <v>1</v>
      </c>
      <c r="AA549" s="24" t="n">
        <f aca="false">IF(H549&gt;0,1,0)</f>
        <v>0</v>
      </c>
      <c r="AB549" s="3" t="n">
        <v>1000002411</v>
      </c>
      <c r="AC549" s="3"/>
    </row>
    <row r="550" customFormat="false" ht="14.25" hidden="true" customHeight="true" outlineLevel="0" collapsed="false">
      <c r="A550" s="23" t="s">
        <v>133</v>
      </c>
      <c r="B550" s="65" t="s">
        <v>55</v>
      </c>
      <c r="C550" s="65" t="s">
        <v>3570</v>
      </c>
      <c r="D550" s="65" t="n">
        <v>1000003000</v>
      </c>
      <c r="E550" s="65" t="s">
        <v>3571</v>
      </c>
      <c r="F550" s="67" t="n">
        <v>44833</v>
      </c>
      <c r="G550" s="67" t="str">
        <f aca="false">IF(I550&gt;0,"Targeted Dealer","-")</f>
        <v>Targeted Dealer</v>
      </c>
      <c r="H550" s="67" t="s">
        <v>627</v>
      </c>
      <c r="I550" s="68" t="n">
        <v>35</v>
      </c>
      <c r="J550" s="68" t="n">
        <f aca="false">I550/$J$1*$E$1</f>
        <v>730.483870967742</v>
      </c>
      <c r="K550" s="97" t="n">
        <v>35</v>
      </c>
      <c r="L550" s="69" t="n">
        <f aca="false">K550-J550</f>
        <v>-695.483870967742</v>
      </c>
      <c r="M550" s="69" t="n">
        <f aca="false">IFERROR((K550/J550%),"-")</f>
        <v>4.79134466769706</v>
      </c>
      <c r="N550" s="100" t="n">
        <v>0</v>
      </c>
      <c r="O550" s="98" t="str">
        <f aca="false">IF(F550&lt;=$P$2,"Nov","")</f>
        <v>Nov</v>
      </c>
      <c r="P550" s="97" t="n">
        <v>0</v>
      </c>
      <c r="Q550" s="100" t="n">
        <f aca="false">K550-P550</f>
        <v>35</v>
      </c>
      <c r="R550" s="98" t="n">
        <f aca="false">IFERROR(IF(O550="Nov",(K550/P550-1)),0)</f>
        <v>0</v>
      </c>
      <c r="S550" s="105" t="b">
        <f aca="false">IF(N550&gt;0,IF(O550="","-",IF(R550&lt;0%,"DEGROWTH","GROWTH")))</f>
        <v>0</v>
      </c>
      <c r="T550" s="101" t="n">
        <v>315</v>
      </c>
      <c r="U550" s="101" t="str">
        <f aca="false">IF(F550&lt;=$V$2,"Dec","")</f>
        <v>Dec</v>
      </c>
      <c r="V550" s="97" t="n">
        <v>315</v>
      </c>
      <c r="W550" s="104" t="n">
        <f aca="false">K550-V550</f>
        <v>-280</v>
      </c>
      <c r="X550" s="103" t="n">
        <f aca="false">IFERROR(IF(U550="Dec",(K550/V550-1)),0)</f>
        <v>-0.888888888888889</v>
      </c>
      <c r="Y550" s="104" t="str">
        <f aca="false">IF(T550&gt;0,IF(U550="","-",IF(X550&lt;0%,"DEGROWTH","GROWTH")))</f>
        <v>DEGROWTH</v>
      </c>
      <c r="Z550" s="24" t="n">
        <v>1</v>
      </c>
      <c r="AA550" s="24" t="n">
        <f aca="false">IF(H550&gt;0,1,0)</f>
        <v>1</v>
      </c>
      <c r="AB550" s="3" t="n">
        <v>1000003000</v>
      </c>
      <c r="AC550" s="3"/>
    </row>
    <row r="551" customFormat="false" ht="14.25" hidden="true" customHeight="true" outlineLevel="0" collapsed="false">
      <c r="A551" s="23" t="s">
        <v>133</v>
      </c>
      <c r="B551" s="65" t="s">
        <v>55</v>
      </c>
      <c r="C551" s="65" t="s">
        <v>1367</v>
      </c>
      <c r="D551" s="65" t="n">
        <v>1000003100</v>
      </c>
      <c r="E551" s="65" t="s">
        <v>1368</v>
      </c>
      <c r="F551" s="67" t="n">
        <v>44873</v>
      </c>
      <c r="G551" s="67" t="str">
        <f aca="false">IF(I551&gt;0,"Targeted Dealer","-")</f>
        <v>Targeted Dealer</v>
      </c>
      <c r="H551" s="67"/>
      <c r="I551" s="68" t="n">
        <v>540</v>
      </c>
      <c r="J551" s="68" t="n">
        <f aca="false">I551/$J$1*$E$1</f>
        <v>11270.3225806452</v>
      </c>
      <c r="K551" s="97" t="n">
        <v>310</v>
      </c>
      <c r="L551" s="69" t="n">
        <f aca="false">K551-J551</f>
        <v>-10960.3225806452</v>
      </c>
      <c r="M551" s="69" t="n">
        <f aca="false">IFERROR((K551/J551%),"-")</f>
        <v>2.75058675367794</v>
      </c>
      <c r="N551" s="100" t="n">
        <v>239.85</v>
      </c>
      <c r="O551" s="98" t="str">
        <f aca="false">IF(F551&lt;=$P$2,"Nov","")</f>
        <v>Nov</v>
      </c>
      <c r="P551" s="97" t="n">
        <v>239.85</v>
      </c>
      <c r="Q551" s="100" t="n">
        <f aca="false">K551-P551</f>
        <v>70.15</v>
      </c>
      <c r="R551" s="98" t="n">
        <f aca="false">IFERROR(IF(O551="Nov",(K551/P551-1)),0)</f>
        <v>0.292474463206171</v>
      </c>
      <c r="S551" s="100" t="str">
        <f aca="false">IF(N551&gt;0,IF(O551="","-",IF(R551&lt;0%,"DEGROWTH","GROWTH")))</f>
        <v>GROWTH</v>
      </c>
      <c r="T551" s="101" t="n">
        <v>525</v>
      </c>
      <c r="U551" s="101" t="str">
        <f aca="false">IF(F551&lt;=$V$2,"Dec","")</f>
        <v>Dec</v>
      </c>
      <c r="V551" s="97" t="n">
        <v>525</v>
      </c>
      <c r="W551" s="104" t="n">
        <f aca="false">K551-V551</f>
        <v>-215</v>
      </c>
      <c r="X551" s="103" t="n">
        <f aca="false">IFERROR(IF(U551="Dec",(K551/V551-1)),0)</f>
        <v>-0.40952380952381</v>
      </c>
      <c r="Y551" s="104" t="str">
        <f aca="false">IF(T551&gt;0,IF(U551="","-",IF(X551&lt;0%,"DEGROWTH","GROWTH")))</f>
        <v>DEGROWTH</v>
      </c>
      <c r="Z551" s="24" t="n">
        <v>0</v>
      </c>
      <c r="AA551" s="24" t="n">
        <f aca="false">IF(H551&gt;0,1,0)</f>
        <v>0</v>
      </c>
      <c r="AB551" s="3" t="n">
        <v>1000003100</v>
      </c>
      <c r="AC551" s="3"/>
    </row>
    <row r="552" customFormat="false" ht="14.25" hidden="true" customHeight="true" outlineLevel="0" collapsed="false">
      <c r="A552" s="23" t="s">
        <v>133</v>
      </c>
      <c r="B552" s="65" t="s">
        <v>55</v>
      </c>
      <c r="C552" s="65" t="s">
        <v>4432</v>
      </c>
      <c r="D552" s="65" t="n">
        <v>1000003427</v>
      </c>
      <c r="E552" s="65" t="s">
        <v>4433</v>
      </c>
      <c r="F552" s="67" t="n">
        <v>45000</v>
      </c>
      <c r="G552" s="67" t="str">
        <f aca="false">IF(I552&gt;0,"Targeted Dealer","-")</f>
        <v>Targeted Dealer</v>
      </c>
      <c r="H552" s="67"/>
      <c r="I552" s="68" t="n">
        <v>35</v>
      </c>
      <c r="J552" s="68" t="n">
        <f aca="false">I552/$J$1*$E$1</f>
        <v>730.483870967742</v>
      </c>
      <c r="K552" s="97" t="n">
        <v>35</v>
      </c>
      <c r="L552" s="69" t="n">
        <f aca="false">K552-J552</f>
        <v>-695.483870967742</v>
      </c>
      <c r="M552" s="69" t="n">
        <f aca="false">IFERROR((K552/J552%),"-")</f>
        <v>4.79134466769706</v>
      </c>
      <c r="N552" s="100" t="n">
        <v>70</v>
      </c>
      <c r="O552" s="98" t="str">
        <f aca="false">IF(F552&lt;=$P$2,"Nov","")</f>
        <v>Nov</v>
      </c>
      <c r="P552" s="97" t="n">
        <v>70</v>
      </c>
      <c r="Q552" s="100" t="n">
        <f aca="false">K552-P552</f>
        <v>-35</v>
      </c>
      <c r="R552" s="98" t="n">
        <f aca="false">IFERROR(IF(O552="Nov",(K552/P552-1)),0)</f>
        <v>-0.5</v>
      </c>
      <c r="S552" s="100" t="str">
        <f aca="false">IF(N552&gt;0,IF(O552="","-",IF(R552&lt;0%,"DEGROWTH","GROWTH")))</f>
        <v>DEGROWTH</v>
      </c>
      <c r="T552" s="101" t="n">
        <v>140</v>
      </c>
      <c r="U552" s="101" t="str">
        <f aca="false">IF(F552&lt;=$V$2,"Dec","")</f>
        <v>Dec</v>
      </c>
      <c r="V552" s="97" t="n">
        <v>140</v>
      </c>
      <c r="W552" s="104" t="n">
        <f aca="false">K552-V552</f>
        <v>-105</v>
      </c>
      <c r="X552" s="103" t="n">
        <f aca="false">IFERROR(IF(U552="Dec",(K552/V552-1)),0)</f>
        <v>-0.75</v>
      </c>
      <c r="Y552" s="104" t="str">
        <f aca="false">IF(T552&gt;0,IF(U552="","-",IF(X552&lt;0%,"DEGROWTH","GROWTH")))</f>
        <v>DEGROWTH</v>
      </c>
      <c r="Z552" s="24" t="n">
        <v>0</v>
      </c>
      <c r="AA552" s="24" t="n">
        <f aca="false">IF(H552&gt;0,1,0)</f>
        <v>0</v>
      </c>
      <c r="AB552" s="3" t="n">
        <v>1000003427</v>
      </c>
      <c r="AC552" s="3"/>
    </row>
    <row r="553" customFormat="false" ht="14.25" hidden="true" customHeight="true" outlineLevel="0" collapsed="false">
      <c r="A553" s="23" t="s">
        <v>133</v>
      </c>
      <c r="B553" s="65" t="s">
        <v>55</v>
      </c>
      <c r="C553" s="65" t="s">
        <v>1369</v>
      </c>
      <c r="D553" s="65" t="n">
        <v>1000003445</v>
      </c>
      <c r="E553" s="65" t="s">
        <v>1370</v>
      </c>
      <c r="F553" s="67" t="n">
        <v>45008</v>
      </c>
      <c r="G553" s="67" t="str">
        <f aca="false">IF(I553&gt;0,"Targeted Dealer","-")</f>
        <v>Targeted Dealer</v>
      </c>
      <c r="H553" s="67" t="s">
        <v>627</v>
      </c>
      <c r="I553" s="68" t="n">
        <v>500</v>
      </c>
      <c r="J553" s="68" t="n">
        <f aca="false">I553/$J$1*$E$1</f>
        <v>10435.4838709677</v>
      </c>
      <c r="K553" s="97" t="n">
        <v>758.55</v>
      </c>
      <c r="L553" s="69" t="n">
        <f aca="false">K553-J553</f>
        <v>-9676.93387096774</v>
      </c>
      <c r="M553" s="69" t="n">
        <f aca="false">IFERROR((K553/J553%),"-")</f>
        <v>7.26894899536321</v>
      </c>
      <c r="N553" s="100" t="n">
        <v>595</v>
      </c>
      <c r="O553" s="98" t="str">
        <f aca="false">IF(F553&lt;=$P$2,"Nov","")</f>
        <v>Nov</v>
      </c>
      <c r="P553" s="97" t="n">
        <v>595</v>
      </c>
      <c r="Q553" s="100" t="n">
        <f aca="false">K553-P553</f>
        <v>163.55</v>
      </c>
      <c r="R553" s="98" t="n">
        <f aca="false">IFERROR(IF(O553="Nov",(K553/P553-1)),0)</f>
        <v>0.274873949579832</v>
      </c>
      <c r="S553" s="100" t="str">
        <f aca="false">IF(N553&gt;0,IF(O553="","-",IF(R553&lt;0%,"DEGROWTH","GROWTH")))</f>
        <v>GROWTH</v>
      </c>
      <c r="T553" s="101" t="n">
        <v>350</v>
      </c>
      <c r="U553" s="101" t="str">
        <f aca="false">IF(F553&lt;=$V$2,"Dec","")</f>
        <v>Dec</v>
      </c>
      <c r="V553" s="97" t="n">
        <v>350</v>
      </c>
      <c r="W553" s="104" t="n">
        <f aca="false">K553-V553</f>
        <v>408.55</v>
      </c>
      <c r="X553" s="103" t="n">
        <f aca="false">IFERROR(IF(U553="Dec",(K553/V553-1)),0)</f>
        <v>1.16728571428571</v>
      </c>
      <c r="Y553" s="104" t="str">
        <f aca="false">IF(T553&gt;0,IF(U553="","-",IF(X553&lt;0%,"DEGROWTH","GROWTH")))</f>
        <v>GROWTH</v>
      </c>
      <c r="Z553" s="24" t="n">
        <v>0</v>
      </c>
      <c r="AA553" s="24" t="n">
        <f aca="false">IF(H553&gt;0,1,0)</f>
        <v>1</v>
      </c>
      <c r="AB553" s="3" t="n">
        <v>1000003445</v>
      </c>
      <c r="AC553" s="3"/>
    </row>
    <row r="554" customFormat="false" ht="14.25" hidden="true" customHeight="true" outlineLevel="0" collapsed="false">
      <c r="A554" s="23" t="s">
        <v>133</v>
      </c>
      <c r="B554" s="65" t="s">
        <v>55</v>
      </c>
      <c r="C554" s="65" t="s">
        <v>1371</v>
      </c>
      <c r="D554" s="65" t="n">
        <v>1000003489</v>
      </c>
      <c r="E554" s="65" t="s">
        <v>1372</v>
      </c>
      <c r="F554" s="67" t="n">
        <v>45042</v>
      </c>
      <c r="G554" s="67" t="str">
        <f aca="false">IF(I554&gt;0,"Targeted Dealer","-")</f>
        <v>Targeted Dealer</v>
      </c>
      <c r="H554" s="67"/>
      <c r="I554" s="68" t="n">
        <v>140</v>
      </c>
      <c r="J554" s="68" t="n">
        <f aca="false">I554/$J$1*$E$1</f>
        <v>2921.93548387097</v>
      </c>
      <c r="K554" s="97" t="n">
        <v>110</v>
      </c>
      <c r="L554" s="69" t="n">
        <f aca="false">K554-J554</f>
        <v>-2811.93548387097</v>
      </c>
      <c r="M554" s="69" t="n">
        <f aca="false">IFERROR((K554/J554%),"-")</f>
        <v>3.76462795319055</v>
      </c>
      <c r="N554" s="100" t="n">
        <v>140</v>
      </c>
      <c r="O554" s="98" t="str">
        <f aca="false">IF(F554&lt;=$P$2,"Nov","")</f>
        <v>Nov</v>
      </c>
      <c r="P554" s="97" t="n">
        <v>140</v>
      </c>
      <c r="Q554" s="100" t="n">
        <f aca="false">K554-P554</f>
        <v>-30</v>
      </c>
      <c r="R554" s="98" t="n">
        <f aca="false">IFERROR(IF(O554="Nov",(K554/P554-1)),0)</f>
        <v>-0.214285714285714</v>
      </c>
      <c r="S554" s="100" t="str">
        <f aca="false">IF(N554&gt;0,IF(O554="","-",IF(R554&lt;0%,"DEGROWTH","GROWTH")))</f>
        <v>DEGROWTH</v>
      </c>
      <c r="T554" s="101" t="n">
        <v>105</v>
      </c>
      <c r="U554" s="101" t="str">
        <f aca="false">IF(F554&lt;=$V$2,"Dec","")</f>
        <v>Dec</v>
      </c>
      <c r="V554" s="97" t="n">
        <v>105</v>
      </c>
      <c r="W554" s="104" t="n">
        <f aca="false">K554-V554</f>
        <v>5</v>
      </c>
      <c r="X554" s="103" t="n">
        <f aca="false">IFERROR(IF(U554="Dec",(K554/V554-1)),0)</f>
        <v>0.0476190476190477</v>
      </c>
      <c r="Y554" s="104" t="str">
        <f aca="false">IF(T554&gt;0,IF(U554="","-",IF(X554&lt;0%,"DEGROWTH","GROWTH")))</f>
        <v>GROWTH</v>
      </c>
      <c r="Z554" s="24" t="n">
        <v>0</v>
      </c>
      <c r="AA554" s="24" t="n">
        <f aca="false">IF(H554&gt;0,1,0)</f>
        <v>0</v>
      </c>
      <c r="AB554" s="3" t="n">
        <v>1000003489</v>
      </c>
      <c r="AC554" s="3"/>
    </row>
    <row r="555" customFormat="false" ht="14.25" hidden="true" customHeight="true" outlineLevel="0" collapsed="false">
      <c r="A555" s="23" t="s">
        <v>133</v>
      </c>
      <c r="B555" s="65" t="s">
        <v>55</v>
      </c>
      <c r="C555" s="65" t="s">
        <v>3648</v>
      </c>
      <c r="D555" s="65" t="n">
        <v>1000003570</v>
      </c>
      <c r="E555" s="65" t="s">
        <v>3649</v>
      </c>
      <c r="F555" s="67" t="n">
        <v>45078</v>
      </c>
      <c r="G555" s="67" t="str">
        <f aca="false">IF(I555&gt;0,"Targeted Dealer","-")</f>
        <v>Targeted Dealer</v>
      </c>
      <c r="H555" s="67" t="s">
        <v>627</v>
      </c>
      <c r="I555" s="68" t="n">
        <v>70</v>
      </c>
      <c r="J555" s="68" t="n">
        <f aca="false">I555/$J$1*$E$1</f>
        <v>1460.96774193548</v>
      </c>
      <c r="K555" s="97" t="n">
        <v>10</v>
      </c>
      <c r="L555" s="69" t="n">
        <f aca="false">K555-J555</f>
        <v>-1450.96774193548</v>
      </c>
      <c r="M555" s="69" t="n">
        <f aca="false">IFERROR((K555/J555%),"-")</f>
        <v>0.684477809671009</v>
      </c>
      <c r="N555" s="100" t="n">
        <v>0</v>
      </c>
      <c r="O555" s="98" t="str">
        <f aca="false">IF(F555&lt;=$P$2,"Nov","")</f>
        <v>Nov</v>
      </c>
      <c r="P555" s="97" t="n">
        <v>0</v>
      </c>
      <c r="Q555" s="100" t="n">
        <f aca="false">K555-P555</f>
        <v>10</v>
      </c>
      <c r="R555" s="98" t="n">
        <f aca="false">IFERROR(IF(O555="Nov",(K555/P555-1)),0)</f>
        <v>0</v>
      </c>
      <c r="S555" s="105" t="b">
        <f aca="false">IF(N555&gt;0,IF(O555="","-",IF(R555&lt;0%,"DEGROWTH","GROWTH")))</f>
        <v>0</v>
      </c>
      <c r="T555" s="101" t="n">
        <v>0</v>
      </c>
      <c r="U555" s="101" t="str">
        <f aca="false">IF(F555&lt;=$V$2,"Dec","")</f>
        <v>Dec</v>
      </c>
      <c r="V555" s="97" t="n">
        <v>0</v>
      </c>
      <c r="W555" s="104" t="n">
        <f aca="false">K555-V555</f>
        <v>10</v>
      </c>
      <c r="X555" s="103" t="n">
        <f aca="false">IFERROR(IF(U555="Dec",(K555/V555-1)),0)</f>
        <v>0</v>
      </c>
      <c r="Y555" s="106" t="b">
        <f aca="false">IF(T555&gt;0,IF(U555="","-",IF(X555&lt;0%,"DEGROWTH","GROWTH")))</f>
        <v>0</v>
      </c>
      <c r="Z555" s="24" t="n">
        <v>1</v>
      </c>
      <c r="AA555" s="24" t="n">
        <f aca="false">IF(H555&gt;0,1,0)</f>
        <v>1</v>
      </c>
      <c r="AB555" s="3" t="n">
        <v>1000003570</v>
      </c>
      <c r="AC555" s="3"/>
    </row>
    <row r="556" customFormat="false" ht="14.25" hidden="true" customHeight="true" outlineLevel="0" collapsed="false">
      <c r="A556" s="23" t="s">
        <v>133</v>
      </c>
      <c r="B556" s="65" t="s">
        <v>55</v>
      </c>
      <c r="C556" s="65" t="s">
        <v>1373</v>
      </c>
      <c r="D556" s="65" t="n">
        <v>1000003698</v>
      </c>
      <c r="E556" s="65" t="s">
        <v>1374</v>
      </c>
      <c r="F556" s="67" t="n">
        <v>45162</v>
      </c>
      <c r="G556" s="67" t="str">
        <f aca="false">IF(I556&gt;0,"Targeted Dealer","-")</f>
        <v>Targeted Dealer</v>
      </c>
      <c r="H556" s="67" t="s">
        <v>627</v>
      </c>
      <c r="I556" s="68" t="n">
        <v>550</v>
      </c>
      <c r="J556" s="68" t="n">
        <f aca="false">I556/$J$1*$E$1</f>
        <v>11479.0322580645</v>
      </c>
      <c r="K556" s="97" t="n">
        <v>420</v>
      </c>
      <c r="L556" s="69" t="n">
        <f aca="false">K556-J556</f>
        <v>-11059.0322580645</v>
      </c>
      <c r="M556" s="69" t="n">
        <f aca="false">IFERROR((K556/J556%),"-")</f>
        <v>3.65884501896867</v>
      </c>
      <c r="N556" s="100" t="n">
        <v>560</v>
      </c>
      <c r="O556" s="98" t="str">
        <f aca="false">IF(F556&lt;=$P$2,"Nov","")</f>
        <v>Nov</v>
      </c>
      <c r="P556" s="97" t="n">
        <v>560</v>
      </c>
      <c r="Q556" s="100" t="n">
        <f aca="false">K556-P556</f>
        <v>-140</v>
      </c>
      <c r="R556" s="98" t="n">
        <f aca="false">IFERROR(IF(O556="Nov",(K556/P556-1)),0)</f>
        <v>-0.25</v>
      </c>
      <c r="S556" s="100" t="str">
        <f aca="false">IF(N556&gt;0,IF(O556="","-",IF(R556&lt;0%,"DEGROWTH","GROWTH")))</f>
        <v>DEGROWTH</v>
      </c>
      <c r="T556" s="101" t="n">
        <v>0</v>
      </c>
      <c r="U556" s="101" t="str">
        <f aca="false">IF(F556&lt;=$V$2,"Dec","")</f>
        <v>Dec</v>
      </c>
      <c r="V556" s="97" t="n">
        <v>0</v>
      </c>
      <c r="W556" s="104" t="n">
        <f aca="false">K556-V556</f>
        <v>420</v>
      </c>
      <c r="X556" s="103" t="n">
        <f aca="false">IFERROR(IF(U556="Dec",(K556/V556-1)),0)</f>
        <v>0</v>
      </c>
      <c r="Y556" s="106" t="b">
        <f aca="false">IF(T556&gt;0,IF(U556="","-",IF(X556&lt;0%,"DEGROWTH","GROWTH")))</f>
        <v>0</v>
      </c>
      <c r="Z556" s="24" t="n">
        <v>0</v>
      </c>
      <c r="AA556" s="24" t="n">
        <f aca="false">IF(H556&gt;0,1,0)</f>
        <v>1</v>
      </c>
      <c r="AB556" s="3" t="n">
        <v>1000003698</v>
      </c>
      <c r="AC556" s="3"/>
    </row>
    <row r="557" customFormat="false" ht="14.25" hidden="true" customHeight="true" outlineLevel="0" collapsed="false">
      <c r="A557" s="23" t="s">
        <v>133</v>
      </c>
      <c r="B557" s="65" t="s">
        <v>55</v>
      </c>
      <c r="C557" s="65" t="s">
        <v>1375</v>
      </c>
      <c r="D557" s="65" t="n">
        <v>1000003762</v>
      </c>
      <c r="E557" s="65" t="s">
        <v>1376</v>
      </c>
      <c r="F557" s="67" t="n">
        <v>45252</v>
      </c>
      <c r="G557" s="67" t="str">
        <f aca="false">IF(I557&gt;0,"Targeted Dealer","-")</f>
        <v>Targeted Dealer</v>
      </c>
      <c r="H557" s="67"/>
      <c r="I557" s="68" t="n">
        <v>105</v>
      </c>
      <c r="J557" s="68" t="n">
        <f aca="false">I557/$J$1*$E$1</f>
        <v>2191.45161290323</v>
      </c>
      <c r="K557" s="97" t="n">
        <v>35</v>
      </c>
      <c r="L557" s="69" t="n">
        <f aca="false">K557-J557</f>
        <v>-2156.45161290323</v>
      </c>
      <c r="M557" s="69" t="n">
        <f aca="false">IFERROR((K557/J557%),"-")</f>
        <v>1.59711488923235</v>
      </c>
      <c r="N557" s="100" t="n">
        <v>70</v>
      </c>
      <c r="O557" s="98" t="str">
        <f aca="false">IF(F557&lt;=$P$2,"Nov","")</f>
        <v>Nov</v>
      </c>
      <c r="P557" s="97" t="n">
        <v>70</v>
      </c>
      <c r="Q557" s="100" t="n">
        <f aca="false">K557-P557</f>
        <v>-35</v>
      </c>
      <c r="R557" s="98" t="n">
        <f aca="false">IFERROR(IF(O557="Nov",(K557/P557-1)),0)</f>
        <v>-0.5</v>
      </c>
      <c r="S557" s="100" t="str">
        <f aca="false">IF(N557&gt;0,IF(O557="","-",IF(R557&lt;0%,"DEGROWTH","GROWTH")))</f>
        <v>DEGROWTH</v>
      </c>
      <c r="T557" s="101" t="n">
        <v>105</v>
      </c>
      <c r="U557" s="101" t="str">
        <f aca="false">IF(F557&lt;=$V$2,"Dec","")</f>
        <v>Dec</v>
      </c>
      <c r="V557" s="97" t="n">
        <v>105</v>
      </c>
      <c r="W557" s="104" t="n">
        <f aca="false">K557-V557</f>
        <v>-70</v>
      </c>
      <c r="X557" s="103" t="n">
        <f aca="false">IFERROR(IF(U557="Dec",(K557/V557-1)),0)</f>
        <v>-0.666666666666667</v>
      </c>
      <c r="Y557" s="104" t="str">
        <f aca="false">IF(T557&gt;0,IF(U557="","-",IF(X557&lt;0%,"DEGROWTH","GROWTH")))</f>
        <v>DEGROWTH</v>
      </c>
      <c r="Z557" s="24" t="n">
        <v>0</v>
      </c>
      <c r="AA557" s="24" t="n">
        <f aca="false">IF(H557&gt;0,1,0)</f>
        <v>0</v>
      </c>
      <c r="AB557" s="3" t="n">
        <v>1000003762</v>
      </c>
      <c r="AC557" s="3"/>
    </row>
    <row r="558" customFormat="false" ht="14.25" hidden="true" customHeight="true" outlineLevel="0" collapsed="false">
      <c r="A558" s="24" t="s">
        <v>133</v>
      </c>
      <c r="B558" s="128" t="s">
        <v>55</v>
      </c>
      <c r="C558" s="128" t="s">
        <v>4227</v>
      </c>
      <c r="D558" s="128" t="n">
        <v>1000003899</v>
      </c>
      <c r="E558" s="128" t="s">
        <v>4228</v>
      </c>
      <c r="F558" s="67" t="n">
        <v>45381</v>
      </c>
      <c r="G558" s="67" t="str">
        <f aca="false">IF(I558&gt;0,"Targeted Dealer","-")</f>
        <v>Targeted Dealer</v>
      </c>
      <c r="H558" s="67"/>
      <c r="I558" s="68" t="n">
        <v>70</v>
      </c>
      <c r="J558" s="68" t="n">
        <f aca="false">I558/$J$1*$E$1</f>
        <v>1460.96774193548</v>
      </c>
      <c r="K558" s="97" t="n">
        <v>35</v>
      </c>
      <c r="L558" s="69" t="n">
        <f aca="false">K558-J558</f>
        <v>-1425.96774193548</v>
      </c>
      <c r="M558" s="69" t="n">
        <f aca="false">IFERROR((K558/J558%),"-")</f>
        <v>2.39567233384853</v>
      </c>
      <c r="N558" s="100" t="n">
        <v>35</v>
      </c>
      <c r="O558" s="98" t="str">
        <f aca="false">IF(F558&lt;=$P$2,"Nov","")</f>
        <v>Nov</v>
      </c>
      <c r="P558" s="97" t="n">
        <v>35</v>
      </c>
      <c r="Q558" s="100" t="n">
        <f aca="false">K558-P558</f>
        <v>0</v>
      </c>
      <c r="R558" s="98" t="n">
        <f aca="false">IFERROR(IF(O558="Nov",(K558/P558-1)),0)</f>
        <v>0</v>
      </c>
      <c r="S558" s="100" t="str">
        <f aca="false">IF(N558&gt;0,IF(O558="","-",IF(R558&lt;0%,"DEGROWTH","GROWTH")))</f>
        <v>GROWTH</v>
      </c>
      <c r="T558" s="101" t="n">
        <v>0</v>
      </c>
      <c r="U558" s="101" t="str">
        <f aca="false">IF(F558&lt;=$V$2,"Dec","")</f>
        <v>Dec</v>
      </c>
      <c r="V558" s="97" t="n">
        <v>0</v>
      </c>
      <c r="W558" s="104" t="n">
        <f aca="false">K558-V558</f>
        <v>35</v>
      </c>
      <c r="X558" s="103" t="n">
        <f aca="false">IFERROR(IF(U558="Dec",(K558/V558-1)),0)</f>
        <v>0</v>
      </c>
      <c r="Y558" s="106" t="b">
        <f aca="false">IF(T558&gt;0,IF(U558="","-",IF(X558&lt;0%,"DEGROWTH","GROWTH")))</f>
        <v>0</v>
      </c>
      <c r="Z558" s="24" t="n">
        <v>0</v>
      </c>
      <c r="AA558" s="24" t="n">
        <f aca="false">IF(H558&gt;0,1,0)</f>
        <v>0</v>
      </c>
      <c r="AB558" s="3" t="n">
        <v>1000003899</v>
      </c>
      <c r="AC558" s="3"/>
    </row>
    <row r="559" customFormat="false" ht="14.25" hidden="true" customHeight="true" outlineLevel="0" collapsed="false">
      <c r="A559" s="24" t="s">
        <v>133</v>
      </c>
      <c r="B559" s="128" t="s">
        <v>55</v>
      </c>
      <c r="C559" s="128" t="s">
        <v>1377</v>
      </c>
      <c r="D559" s="128" t="n">
        <v>1000003924</v>
      </c>
      <c r="E559" s="128" t="s">
        <v>1378</v>
      </c>
      <c r="F559" s="67" t="n">
        <v>45412</v>
      </c>
      <c r="G559" s="67" t="str">
        <f aca="false">IF(I559&gt;0,"Targeted Dealer","-")</f>
        <v>Targeted Dealer</v>
      </c>
      <c r="H559" s="67" t="s">
        <v>627</v>
      </c>
      <c r="I559" s="68" t="n">
        <v>360</v>
      </c>
      <c r="J559" s="68" t="n">
        <f aca="false">I559/$J$1*$E$1</f>
        <v>7513.54838709678</v>
      </c>
      <c r="K559" s="97" t="n">
        <v>810</v>
      </c>
      <c r="L559" s="69" t="n">
        <f aca="false">K559-J559</f>
        <v>-6703.54838709678</v>
      </c>
      <c r="M559" s="69" t="n">
        <f aca="false">IFERROR((K559/J559%),"-")</f>
        <v>10.7805255023184</v>
      </c>
      <c r="N559" s="100" t="n">
        <v>595</v>
      </c>
      <c r="O559" s="98" t="str">
        <f aca="false">IF(F559&lt;=$P$2,"Nov","")</f>
        <v>Nov</v>
      </c>
      <c r="P559" s="97" t="n">
        <v>595</v>
      </c>
      <c r="Q559" s="100" t="n">
        <f aca="false">K559-P559</f>
        <v>215</v>
      </c>
      <c r="R559" s="98" t="n">
        <f aca="false">IFERROR(IF(O559="Nov",(K559/P559-1)),0)</f>
        <v>0.361344537815126</v>
      </c>
      <c r="S559" s="100" t="str">
        <f aca="false">IF(N559&gt;0,IF(O559="","-",IF(R559&lt;0%,"DEGROWTH","GROWTH")))</f>
        <v>GROWTH</v>
      </c>
      <c r="T559" s="101" t="n">
        <v>0</v>
      </c>
      <c r="U559" s="101" t="str">
        <f aca="false">IF(F559&lt;=$V$2,"Dec","")</f>
        <v>Dec</v>
      </c>
      <c r="V559" s="97" t="n">
        <v>0</v>
      </c>
      <c r="W559" s="104" t="n">
        <f aca="false">K559-V559</f>
        <v>810</v>
      </c>
      <c r="X559" s="103" t="n">
        <f aca="false">IFERROR(IF(U559="Dec",(K559/V559-1)),0)</f>
        <v>0</v>
      </c>
      <c r="Y559" s="106" t="b">
        <f aca="false">IF(T559&gt;0,IF(U559="","-",IF(X559&lt;0%,"DEGROWTH","GROWTH")))</f>
        <v>0</v>
      </c>
      <c r="Z559" s="24" t="n">
        <v>0</v>
      </c>
      <c r="AA559" s="24" t="n">
        <f aca="false">IF(H559&gt;0,1,0)</f>
        <v>1</v>
      </c>
      <c r="AB559" s="3" t="n">
        <v>1000003924</v>
      </c>
      <c r="AC559" s="3"/>
    </row>
    <row r="560" customFormat="false" ht="14.25" hidden="true" customHeight="true" outlineLevel="0" collapsed="false">
      <c r="A560" s="24" t="s">
        <v>133</v>
      </c>
      <c r="B560" s="128" t="s">
        <v>55</v>
      </c>
      <c r="C560" s="128" t="s">
        <v>1379</v>
      </c>
      <c r="D560" s="128" t="n">
        <v>1000003997</v>
      </c>
      <c r="E560" s="128" t="s">
        <v>1380</v>
      </c>
      <c r="F560" s="67" t="n">
        <v>45448</v>
      </c>
      <c r="G560" s="67" t="str">
        <f aca="false">IF(I560&gt;0,"Targeted Dealer","-")</f>
        <v>Targeted Dealer</v>
      </c>
      <c r="H560" s="67"/>
      <c r="I560" s="68" t="n">
        <v>525</v>
      </c>
      <c r="J560" s="68" t="n">
        <f aca="false">I560/$J$1*$E$1</f>
        <v>10957.2580645161</v>
      </c>
      <c r="K560" s="97" t="n">
        <v>1174</v>
      </c>
      <c r="L560" s="69" t="n">
        <f aca="false">K560-J560</f>
        <v>-9783.25806451613</v>
      </c>
      <c r="M560" s="69" t="n">
        <f aca="false">IFERROR((K560/J560%),"-")</f>
        <v>10.7143593140502</v>
      </c>
      <c r="N560" s="100" t="n">
        <v>1085</v>
      </c>
      <c r="O560" s="98" t="str">
        <f aca="false">IF(F560&lt;=$P$2,"Nov","")</f>
        <v>Nov</v>
      </c>
      <c r="P560" s="97" t="n">
        <v>1085</v>
      </c>
      <c r="Q560" s="100" t="n">
        <f aca="false">K560-P560</f>
        <v>89</v>
      </c>
      <c r="R560" s="98" t="n">
        <f aca="false">IFERROR(IF(O560="Nov",(K560/P560-1)),0)</f>
        <v>0.0820276497695853</v>
      </c>
      <c r="S560" s="100" t="str">
        <f aca="false">IF(N560&gt;0,IF(O560="","-",IF(R560&lt;0%,"DEGROWTH","GROWTH")))</f>
        <v>GROWTH</v>
      </c>
      <c r="T560" s="101" t="n">
        <v>0</v>
      </c>
      <c r="U560" s="101" t="str">
        <f aca="false">IF(F560&lt;=$V$2,"Dec","")</f>
        <v>Dec</v>
      </c>
      <c r="V560" s="97" t="n">
        <v>0</v>
      </c>
      <c r="W560" s="104" t="n">
        <f aca="false">K560-V560</f>
        <v>1174</v>
      </c>
      <c r="X560" s="103" t="n">
        <f aca="false">IFERROR(IF(U560="Dec",(K560/V560-1)),0)</f>
        <v>0</v>
      </c>
      <c r="Y560" s="106" t="b">
        <f aca="false">IF(T560&gt;0,IF(U560="","-",IF(X560&lt;0%,"DEGROWTH","GROWTH")))</f>
        <v>0</v>
      </c>
      <c r="Z560" s="24" t="n">
        <v>0</v>
      </c>
      <c r="AA560" s="24" t="n">
        <f aca="false">IF(H560&gt;0,1,0)</f>
        <v>0</v>
      </c>
      <c r="AB560" s="3" t="n">
        <v>1000003997</v>
      </c>
      <c r="AC560" s="3"/>
    </row>
    <row r="561" customFormat="false" ht="14.25" hidden="true" customHeight="true" outlineLevel="0" collapsed="false">
      <c r="A561" s="24" t="s">
        <v>133</v>
      </c>
      <c r="B561" s="128" t="s">
        <v>55</v>
      </c>
      <c r="C561" s="128" t="s">
        <v>1381</v>
      </c>
      <c r="D561" s="128" t="n">
        <v>1000004020</v>
      </c>
      <c r="E561" s="128" t="s">
        <v>1382</v>
      </c>
      <c r="F561" s="67" t="n">
        <v>45469</v>
      </c>
      <c r="G561" s="67" t="str">
        <f aca="false">IF(I561&gt;0,"Targeted Dealer","-")</f>
        <v>Targeted Dealer</v>
      </c>
      <c r="H561" s="24"/>
      <c r="I561" s="68" t="n">
        <v>1140</v>
      </c>
      <c r="J561" s="68" t="n">
        <f aca="false">I561/$J$1*$E$1</f>
        <v>23792.9032258065</v>
      </c>
      <c r="K561" s="97" t="n">
        <v>1230</v>
      </c>
      <c r="L561" s="69" t="n">
        <f aca="false">K561-J561</f>
        <v>-22562.9032258065</v>
      </c>
      <c r="M561" s="69" t="n">
        <f aca="false">IFERROR((K561/J561%),"-")</f>
        <v>5.16960872040999</v>
      </c>
      <c r="N561" s="100" t="n">
        <v>1240</v>
      </c>
      <c r="O561" s="98" t="str">
        <f aca="false">IF(F561&lt;=$P$2,"Nov","")</f>
        <v>Nov</v>
      </c>
      <c r="P561" s="97" t="n">
        <v>1240</v>
      </c>
      <c r="Q561" s="100" t="n">
        <f aca="false">K561-P561</f>
        <v>-10</v>
      </c>
      <c r="R561" s="98" t="n">
        <f aca="false">IFERROR(IF(O561="Nov",(K561/P561-1)),0)</f>
        <v>-0.00806451612903225</v>
      </c>
      <c r="S561" s="100" t="str">
        <f aca="false">IF(N561&gt;0,IF(O561="","-",IF(R561&lt;0%,"DEGROWTH","GROWTH")))</f>
        <v>DEGROWTH</v>
      </c>
      <c r="T561" s="101" t="n">
        <v>0</v>
      </c>
      <c r="U561" s="101" t="str">
        <f aca="false">IF(F561&lt;=$V$2,"Dec","")</f>
        <v>Dec</v>
      </c>
      <c r="V561" s="97" t="n">
        <v>0</v>
      </c>
      <c r="W561" s="104" t="n">
        <f aca="false">K561-V561</f>
        <v>1230</v>
      </c>
      <c r="X561" s="103" t="n">
        <f aca="false">IFERROR(IF(U561="Dec",(K561/V561-1)),0)</f>
        <v>0</v>
      </c>
      <c r="Y561" s="106" t="b">
        <f aca="false">IF(T561&gt;0,IF(U561="","-",IF(X561&lt;0%,"DEGROWTH","GROWTH")))</f>
        <v>0</v>
      </c>
      <c r="Z561" s="24" t="n">
        <v>0</v>
      </c>
      <c r="AA561" s="24" t="n">
        <f aca="false">IF(H561&gt;0,1,0)</f>
        <v>0</v>
      </c>
      <c r="AB561" s="3" t="n">
        <v>1000004020</v>
      </c>
      <c r="AC561" s="3"/>
    </row>
    <row r="562" customFormat="false" ht="14.25" hidden="true" customHeight="true" outlineLevel="0" collapsed="false">
      <c r="A562" s="24" t="s">
        <v>133</v>
      </c>
      <c r="B562" s="128" t="s">
        <v>55</v>
      </c>
      <c r="C562" s="128" t="s">
        <v>260</v>
      </c>
      <c r="D562" s="128" t="n">
        <v>1000004050</v>
      </c>
      <c r="E562" s="128" t="s">
        <v>261</v>
      </c>
      <c r="F562" s="67" t="n">
        <v>45493</v>
      </c>
      <c r="G562" s="67" t="str">
        <f aca="false">IF(I562&gt;0,"Targeted Dealer","-")</f>
        <v>Targeted Dealer</v>
      </c>
      <c r="H562" s="24"/>
      <c r="I562" s="68" t="n">
        <v>35</v>
      </c>
      <c r="J562" s="68" t="n">
        <f aca="false">I562/$J$1*$E$1</f>
        <v>730.483870967742</v>
      </c>
      <c r="K562" s="97" t="n">
        <v>70</v>
      </c>
      <c r="L562" s="69" t="n">
        <f aca="false">K562-J562</f>
        <v>-660.483870967742</v>
      </c>
      <c r="M562" s="69" t="n">
        <f aca="false">IFERROR((K562/J562%),"-")</f>
        <v>9.58268933539413</v>
      </c>
      <c r="N562" s="100" t="n">
        <v>15</v>
      </c>
      <c r="O562" s="98" t="str">
        <f aca="false">IF(F562&lt;=$P$2,"Nov","")</f>
        <v>Nov</v>
      </c>
      <c r="P562" s="97" t="n">
        <v>15</v>
      </c>
      <c r="Q562" s="100" t="n">
        <f aca="false">K562-P562</f>
        <v>55</v>
      </c>
      <c r="R562" s="98" t="n">
        <f aca="false">IFERROR(IF(O562="Nov",(K562/P562-1)),0)</f>
        <v>3.66666666666667</v>
      </c>
      <c r="S562" s="100" t="str">
        <f aca="false">IF(N562&gt;0,IF(O562="","-",IF(R562&lt;0%,"DEGROWTH","GROWTH")))</f>
        <v>GROWTH</v>
      </c>
      <c r="T562" s="101" t="n">
        <v>0</v>
      </c>
      <c r="U562" s="101" t="str">
        <f aca="false">IF(F562&lt;=$V$2,"Dec","")</f>
        <v>Dec</v>
      </c>
      <c r="V562" s="97" t="n">
        <v>0</v>
      </c>
      <c r="W562" s="104" t="n">
        <f aca="false">K562-V562</f>
        <v>70</v>
      </c>
      <c r="X562" s="103" t="n">
        <f aca="false">IFERROR(IF(U562="Dec",(K562/V562-1)),0)</f>
        <v>0</v>
      </c>
      <c r="Y562" s="106" t="b">
        <f aca="false">IF(T562&gt;0,IF(U562="","-",IF(X562&lt;0%,"DEGROWTH","GROWTH")))</f>
        <v>0</v>
      </c>
      <c r="Z562" s="24" t="n">
        <v>0</v>
      </c>
      <c r="AA562" s="24" t="n">
        <f aca="false">IF(H562&gt;0,1,0)</f>
        <v>0</v>
      </c>
      <c r="AB562" s="3" t="n">
        <v>1000004050</v>
      </c>
      <c r="AC562" s="3"/>
    </row>
    <row r="563" customFormat="false" ht="14.25" hidden="true" customHeight="true" outlineLevel="0" collapsed="false">
      <c r="A563" s="23" t="s">
        <v>134</v>
      </c>
      <c r="B563" s="65" t="s">
        <v>58</v>
      </c>
      <c r="C563" s="65" t="s">
        <v>4221</v>
      </c>
      <c r="D563" s="65" t="n">
        <v>1000000300</v>
      </c>
      <c r="E563" s="66" t="s">
        <v>4222</v>
      </c>
      <c r="F563" s="67" t="n">
        <v>38392</v>
      </c>
      <c r="G563" s="67" t="str">
        <f aca="false">IF(I563&gt;0,"Targeted Dealer","-")</f>
        <v>Targeted Dealer</v>
      </c>
      <c r="H563" s="67"/>
      <c r="I563" s="68" t="n">
        <v>190</v>
      </c>
      <c r="J563" s="68" t="n">
        <f aca="false">I563/$J$1*$E$1</f>
        <v>3965.48387096774</v>
      </c>
      <c r="K563" s="97" t="n">
        <v>48</v>
      </c>
      <c r="L563" s="69" t="n">
        <f aca="false">K563-J563</f>
        <v>-3917.48387096774</v>
      </c>
      <c r="M563" s="69" t="n">
        <f aca="false">IFERROR((K563/J563%),"-")</f>
        <v>1.21044496868136</v>
      </c>
      <c r="N563" s="100" t="n">
        <v>63</v>
      </c>
      <c r="O563" s="98" t="str">
        <f aca="false">IF(F563&lt;=$P$2,"Nov","")</f>
        <v>Nov</v>
      </c>
      <c r="P563" s="97" t="n">
        <v>63</v>
      </c>
      <c r="Q563" s="100" t="n">
        <f aca="false">K563-P563</f>
        <v>-15</v>
      </c>
      <c r="R563" s="98" t="n">
        <f aca="false">IFERROR(IF(O563="Nov",(K563/P563-1)),0)</f>
        <v>-0.238095238095238</v>
      </c>
      <c r="S563" s="100" t="str">
        <f aca="false">IF(N563&gt;0,IF(O563="","-",IF(R563&lt;0%,"DEGROWTH","GROWTH")))</f>
        <v>DEGROWTH</v>
      </c>
      <c r="T563" s="101" t="n">
        <v>156.5</v>
      </c>
      <c r="U563" s="101" t="str">
        <f aca="false">IF(F563&lt;=$V$2,"Dec","")</f>
        <v>Dec</v>
      </c>
      <c r="V563" s="97" t="n">
        <v>156.5</v>
      </c>
      <c r="W563" s="104" t="n">
        <f aca="false">K563-V563</f>
        <v>-108.5</v>
      </c>
      <c r="X563" s="103" t="n">
        <f aca="false">IFERROR(IF(U563="Dec",(K563/V563-1)),0)</f>
        <v>-0.693290734824281</v>
      </c>
      <c r="Y563" s="104" t="str">
        <f aca="false">IF(T563&gt;0,IF(U563="","-",IF(X563&lt;0%,"DEGROWTH","GROWTH")))</f>
        <v>DEGROWTH</v>
      </c>
      <c r="Z563" s="24" t="n">
        <v>0</v>
      </c>
      <c r="AA563" s="24" t="n">
        <f aca="false">IF(H563&gt;0,1,0)</f>
        <v>0</v>
      </c>
      <c r="AB563" s="3" t="n">
        <v>1000000300</v>
      </c>
      <c r="AC563" s="3"/>
    </row>
    <row r="564" customFormat="false" ht="14.25" hidden="true" customHeight="true" outlineLevel="0" collapsed="false">
      <c r="A564" s="23" t="s">
        <v>134</v>
      </c>
      <c r="B564" s="65" t="s">
        <v>58</v>
      </c>
      <c r="C564" s="65" t="s">
        <v>1383</v>
      </c>
      <c r="D564" s="65" t="n">
        <v>1000000281</v>
      </c>
      <c r="E564" s="66" t="s">
        <v>1384</v>
      </c>
      <c r="F564" s="67" t="n">
        <v>38435</v>
      </c>
      <c r="G564" s="67" t="str">
        <f aca="false">IF(I564&gt;0,"Targeted Dealer","-")</f>
        <v>Targeted Dealer</v>
      </c>
      <c r="H564" s="67"/>
      <c r="I564" s="68" t="n">
        <v>3350</v>
      </c>
      <c r="J564" s="68" t="n">
        <f aca="false">I564/$J$1*$E$1</f>
        <v>69917.7419354839</v>
      </c>
      <c r="K564" s="97" t="n">
        <v>2932</v>
      </c>
      <c r="L564" s="69" t="n">
        <f aca="false">K564-J564</f>
        <v>-66985.7419354839</v>
      </c>
      <c r="M564" s="69" t="n">
        <f aca="false">IFERROR((K564/J564%),"-")</f>
        <v>4.19349927333964</v>
      </c>
      <c r="N564" s="100" t="n">
        <v>3593.75</v>
      </c>
      <c r="O564" s="98" t="str">
        <f aca="false">IF(F564&lt;=$P$2,"Nov","")</f>
        <v>Nov</v>
      </c>
      <c r="P564" s="97" t="n">
        <v>3593.75</v>
      </c>
      <c r="Q564" s="100" t="n">
        <f aca="false">K564-P564</f>
        <v>-661.75</v>
      </c>
      <c r="R564" s="98" t="n">
        <f aca="false">IFERROR(IF(O564="Nov",(K564/P564-1)),0)</f>
        <v>-0.184139130434783</v>
      </c>
      <c r="S564" s="100" t="str">
        <f aca="false">IF(N564&gt;0,IF(O564="","-",IF(R564&lt;0%,"DEGROWTH","GROWTH")))</f>
        <v>DEGROWTH</v>
      </c>
      <c r="T564" s="101" t="n">
        <v>2842.5</v>
      </c>
      <c r="U564" s="101" t="str">
        <f aca="false">IF(F564&lt;=$V$2,"Dec","")</f>
        <v>Dec</v>
      </c>
      <c r="V564" s="97" t="n">
        <v>2842.5</v>
      </c>
      <c r="W564" s="104" t="n">
        <f aca="false">K564-V564</f>
        <v>89.5</v>
      </c>
      <c r="X564" s="103" t="n">
        <f aca="false">IFERROR(IF(U564="Dec",(K564/V564-1)),0)</f>
        <v>0.0314863676341248</v>
      </c>
      <c r="Y564" s="104" t="str">
        <f aca="false">IF(T564&gt;0,IF(U564="","-",IF(X564&lt;0%,"DEGROWTH","GROWTH")))</f>
        <v>GROWTH</v>
      </c>
      <c r="Z564" s="24" t="n">
        <v>0</v>
      </c>
      <c r="AA564" s="24" t="n">
        <f aca="false">IF(H564&gt;0,1,0)</f>
        <v>0</v>
      </c>
      <c r="AB564" s="3" t="n">
        <v>1000000281</v>
      </c>
      <c r="AC564" s="3"/>
    </row>
    <row r="565" customFormat="false" ht="14.25" hidden="true" customHeight="true" outlineLevel="0" collapsed="false">
      <c r="A565" s="23" t="s">
        <v>134</v>
      </c>
      <c r="B565" s="65" t="s">
        <v>58</v>
      </c>
      <c r="C565" s="65" t="s">
        <v>1444</v>
      </c>
      <c r="D565" s="65" t="n">
        <v>1000000303</v>
      </c>
      <c r="E565" s="66" t="s">
        <v>1445</v>
      </c>
      <c r="F565" s="67" t="n">
        <v>38465</v>
      </c>
      <c r="G565" s="67" t="str">
        <f aca="false">IF(I565&gt;0,"Targeted Dealer","-")</f>
        <v>Targeted Dealer</v>
      </c>
      <c r="H565" s="67"/>
      <c r="I565" s="68" t="n">
        <v>40</v>
      </c>
      <c r="J565" s="68" t="n">
        <f aca="false">I565/$J$1*$E$1</f>
        <v>834.838709677419</v>
      </c>
      <c r="K565" s="97" t="n">
        <v>17.5</v>
      </c>
      <c r="L565" s="69" t="n">
        <f aca="false">K565-J565</f>
        <v>-817.338709677419</v>
      </c>
      <c r="M565" s="69" t="n">
        <f aca="false">IFERROR((K565/J565%),"-")</f>
        <v>2.09621329211747</v>
      </c>
      <c r="N565" s="100" t="n">
        <v>10.5</v>
      </c>
      <c r="O565" s="98" t="str">
        <f aca="false">IF(F565&lt;=$P$2,"Nov","")</f>
        <v>Nov</v>
      </c>
      <c r="P565" s="97" t="n">
        <v>10.5</v>
      </c>
      <c r="Q565" s="100" t="n">
        <f aca="false">K565-P565</f>
        <v>7</v>
      </c>
      <c r="R565" s="98" t="n">
        <f aca="false">IFERROR(IF(O565="Nov",(K565/P565-1)),0)</f>
        <v>0.666666666666667</v>
      </c>
      <c r="S565" s="100" t="str">
        <f aca="false">IF(N565&gt;0,IF(O565="","-",IF(R565&lt;0%,"DEGROWTH","GROWTH")))</f>
        <v>GROWTH</v>
      </c>
      <c r="T565" s="101" t="n">
        <v>19</v>
      </c>
      <c r="U565" s="101" t="str">
        <f aca="false">IF(F565&lt;=$V$2,"Dec","")</f>
        <v>Dec</v>
      </c>
      <c r="V565" s="97" t="n">
        <v>19</v>
      </c>
      <c r="W565" s="104" t="n">
        <f aca="false">K565-V565</f>
        <v>-1.5</v>
      </c>
      <c r="X565" s="103" t="n">
        <f aca="false">IFERROR(IF(U565="Dec",(K565/V565-1)),0)</f>
        <v>-0.0789473684210527</v>
      </c>
      <c r="Y565" s="104" t="str">
        <f aca="false">IF(T565&gt;0,IF(U565="","-",IF(X565&lt;0%,"DEGROWTH","GROWTH")))</f>
        <v>DEGROWTH</v>
      </c>
      <c r="Z565" s="24" t="n">
        <v>0</v>
      </c>
      <c r="AA565" s="24" t="n">
        <f aca="false">IF(H565&gt;0,1,0)</f>
        <v>0</v>
      </c>
      <c r="AB565" s="3" t="n">
        <v>1000000303</v>
      </c>
      <c r="AC565" s="3"/>
    </row>
    <row r="566" customFormat="false" ht="14.25" hidden="true" customHeight="true" outlineLevel="0" collapsed="false">
      <c r="A566" s="23" t="s">
        <v>134</v>
      </c>
      <c r="B566" s="65" t="s">
        <v>58</v>
      </c>
      <c r="C566" s="65" t="s">
        <v>1424</v>
      </c>
      <c r="D566" s="65" t="n">
        <v>1000000292</v>
      </c>
      <c r="E566" s="66" t="s">
        <v>1425</v>
      </c>
      <c r="F566" s="67" t="n">
        <v>38941</v>
      </c>
      <c r="G566" s="67" t="str">
        <f aca="false">IF(I566&gt;0,"Targeted Dealer","-")</f>
        <v>Targeted Dealer</v>
      </c>
      <c r="H566" s="67" t="s">
        <v>627</v>
      </c>
      <c r="I566" s="68" t="n">
        <v>1060</v>
      </c>
      <c r="J566" s="68" t="n">
        <f aca="false">I566/$J$1*$E$1</f>
        <v>22123.2258064516</v>
      </c>
      <c r="K566" s="97" t="n">
        <v>852</v>
      </c>
      <c r="L566" s="69" t="n">
        <f aca="false">K566-J566</f>
        <v>-21271.2258064516</v>
      </c>
      <c r="M566" s="69" t="n">
        <f aca="false">IFERROR((K566/J566%),"-")</f>
        <v>3.85115628007349</v>
      </c>
      <c r="N566" s="100" t="n">
        <v>717.5</v>
      </c>
      <c r="O566" s="98" t="str">
        <f aca="false">IF(F566&lt;=$P$2,"Nov","")</f>
        <v>Nov</v>
      </c>
      <c r="P566" s="97" t="n">
        <v>717.5</v>
      </c>
      <c r="Q566" s="100" t="n">
        <f aca="false">K566-P566</f>
        <v>134.5</v>
      </c>
      <c r="R566" s="98" t="n">
        <f aca="false">IFERROR(IF(O566="Nov",(K566/P566-1)),0)</f>
        <v>0.187456445993031</v>
      </c>
      <c r="S566" s="100" t="str">
        <f aca="false">IF(N566&gt;0,IF(O566="","-",IF(R566&lt;0%,"DEGROWTH","GROWTH")))</f>
        <v>GROWTH</v>
      </c>
      <c r="T566" s="101" t="n">
        <v>907.5</v>
      </c>
      <c r="U566" s="101" t="str">
        <f aca="false">IF(F566&lt;=$V$2,"Dec","")</f>
        <v>Dec</v>
      </c>
      <c r="V566" s="97" t="n">
        <v>907.5</v>
      </c>
      <c r="W566" s="104" t="n">
        <f aca="false">K566-V566</f>
        <v>-55.5</v>
      </c>
      <c r="X566" s="103" t="n">
        <f aca="false">IFERROR(IF(U566="Dec",(K566/V566-1)),0)</f>
        <v>-0.0611570247933885</v>
      </c>
      <c r="Y566" s="104" t="str">
        <f aca="false">IF(T566&gt;0,IF(U566="","-",IF(X566&lt;0%,"DEGROWTH","GROWTH")))</f>
        <v>DEGROWTH</v>
      </c>
      <c r="Z566" s="24" t="n">
        <v>0</v>
      </c>
      <c r="AA566" s="24" t="n">
        <f aca="false">IF(H566&gt;0,1,0)</f>
        <v>1</v>
      </c>
      <c r="AB566" s="3" t="n">
        <v>1000000292</v>
      </c>
      <c r="AC566" s="3"/>
    </row>
    <row r="567" customFormat="false" ht="14.25" hidden="true" customHeight="true" outlineLevel="0" collapsed="false">
      <c r="A567" s="23" t="s">
        <v>134</v>
      </c>
      <c r="B567" s="65" t="s">
        <v>58</v>
      </c>
      <c r="C567" s="65" t="s">
        <v>1391</v>
      </c>
      <c r="D567" s="65" t="n">
        <v>1000000285</v>
      </c>
      <c r="E567" s="66" t="s">
        <v>1392</v>
      </c>
      <c r="F567" s="67" t="n">
        <v>39226</v>
      </c>
      <c r="G567" s="67" t="str">
        <f aca="false">IF(I567&gt;0,"Targeted Dealer","-")</f>
        <v>Targeted Dealer</v>
      </c>
      <c r="H567" s="67"/>
      <c r="I567" s="68" t="n">
        <v>280</v>
      </c>
      <c r="J567" s="68" t="n">
        <f aca="false">I567/$J$1*$E$1</f>
        <v>5843.87096774194</v>
      </c>
      <c r="K567" s="97" t="n">
        <v>255.5</v>
      </c>
      <c r="L567" s="69" t="n">
        <f aca="false">K567-J567</f>
        <v>-5588.37096774194</v>
      </c>
      <c r="M567" s="69" t="n">
        <f aca="false">IFERROR((K567/J567%),"-")</f>
        <v>4.37210200927357</v>
      </c>
      <c r="N567" s="100" t="n">
        <v>297.5</v>
      </c>
      <c r="O567" s="98" t="str">
        <f aca="false">IF(F567&lt;=$P$2,"Nov","")</f>
        <v>Nov</v>
      </c>
      <c r="P567" s="97" t="n">
        <v>297.5</v>
      </c>
      <c r="Q567" s="100" t="n">
        <f aca="false">K567-P567</f>
        <v>-42</v>
      </c>
      <c r="R567" s="98" t="n">
        <f aca="false">IFERROR(IF(O567="Nov",(K567/P567-1)),0)</f>
        <v>-0.141176470588235</v>
      </c>
      <c r="S567" s="100" t="str">
        <f aca="false">IF(N567&gt;0,IF(O567="","-",IF(R567&lt;0%,"DEGROWTH","GROWTH")))</f>
        <v>DEGROWTH</v>
      </c>
      <c r="T567" s="101" t="n">
        <v>225.5</v>
      </c>
      <c r="U567" s="101" t="str">
        <f aca="false">IF(F567&lt;=$V$2,"Dec","")</f>
        <v>Dec</v>
      </c>
      <c r="V567" s="97" t="n">
        <v>225.5</v>
      </c>
      <c r="W567" s="104" t="n">
        <f aca="false">K567-V567</f>
        <v>30</v>
      </c>
      <c r="X567" s="103" t="n">
        <f aca="false">IFERROR(IF(U567="Dec",(K567/V567-1)),0)</f>
        <v>0.133037694013304</v>
      </c>
      <c r="Y567" s="104" t="str">
        <f aca="false">IF(T567&gt;0,IF(U567="","-",IF(X567&lt;0%,"DEGROWTH","GROWTH")))</f>
        <v>GROWTH</v>
      </c>
      <c r="Z567" s="24" t="n">
        <v>0</v>
      </c>
      <c r="AA567" s="24" t="n">
        <f aca="false">IF(H567&gt;0,1,0)</f>
        <v>0</v>
      </c>
      <c r="AB567" s="3" t="n">
        <v>1000000285</v>
      </c>
      <c r="AC567" s="3"/>
    </row>
    <row r="568" customFormat="false" ht="14.25" hidden="true" customHeight="true" outlineLevel="0" collapsed="false">
      <c r="A568" s="23" t="s">
        <v>134</v>
      </c>
      <c r="B568" s="65" t="s">
        <v>58</v>
      </c>
      <c r="C568" s="65" t="s">
        <v>1410</v>
      </c>
      <c r="D568" s="65" t="n">
        <v>1000000288</v>
      </c>
      <c r="E568" s="66" t="s">
        <v>1411</v>
      </c>
      <c r="F568" s="67" t="n">
        <v>39398</v>
      </c>
      <c r="G568" s="67" t="str">
        <f aca="false">IF(I568&gt;0,"Targeted Dealer","-")</f>
        <v>Targeted Dealer</v>
      </c>
      <c r="H568" s="67"/>
      <c r="I568" s="68" t="n">
        <v>100</v>
      </c>
      <c r="J568" s="68" t="n">
        <f aca="false">I568/$J$1*$E$1</f>
        <v>2087.09677419355</v>
      </c>
      <c r="K568" s="97" t="n">
        <v>117</v>
      </c>
      <c r="L568" s="69" t="n">
        <f aca="false">K568-J568</f>
        <v>-1970.09677419355</v>
      </c>
      <c r="M568" s="69" t="n">
        <f aca="false">IFERROR((K568/J568%),"-")</f>
        <v>5.60587326120556</v>
      </c>
      <c r="N568" s="100" t="n">
        <v>90.5</v>
      </c>
      <c r="O568" s="98" t="str">
        <f aca="false">IF(F568&lt;=$P$2,"Nov","")</f>
        <v>Nov</v>
      </c>
      <c r="P568" s="97" t="n">
        <v>90.5</v>
      </c>
      <c r="Q568" s="100" t="n">
        <f aca="false">K568-P568</f>
        <v>26.5</v>
      </c>
      <c r="R568" s="98" t="n">
        <f aca="false">IFERROR(IF(O568="Nov",(K568/P568-1)),0)</f>
        <v>0.292817679558011</v>
      </c>
      <c r="S568" s="100" t="str">
        <f aca="false">IF(N568&gt;0,IF(O568="","-",IF(R568&lt;0%,"DEGROWTH","GROWTH")))</f>
        <v>GROWTH</v>
      </c>
      <c r="T568" s="101" t="n">
        <v>191</v>
      </c>
      <c r="U568" s="101" t="str">
        <f aca="false">IF(F568&lt;=$V$2,"Dec","")</f>
        <v>Dec</v>
      </c>
      <c r="V568" s="97" t="n">
        <v>191</v>
      </c>
      <c r="W568" s="104" t="n">
        <f aca="false">K568-V568</f>
        <v>-74</v>
      </c>
      <c r="X568" s="103" t="n">
        <f aca="false">IFERROR(IF(U568="Dec",(K568/V568-1)),0)</f>
        <v>-0.387434554973822</v>
      </c>
      <c r="Y568" s="104" t="str">
        <f aca="false">IF(T568&gt;0,IF(U568="","-",IF(X568&lt;0%,"DEGROWTH","GROWTH")))</f>
        <v>DEGROWTH</v>
      </c>
      <c r="Z568" s="24" t="n">
        <v>0</v>
      </c>
      <c r="AA568" s="24" t="n">
        <f aca="false">IF(H568&gt;0,1,0)</f>
        <v>0</v>
      </c>
      <c r="AB568" s="3" t="n">
        <v>1000000288</v>
      </c>
      <c r="AC568" s="3"/>
    </row>
    <row r="569" customFormat="false" ht="14.25" hidden="true" customHeight="true" outlineLevel="0" collapsed="false">
      <c r="A569" s="23" t="s">
        <v>134</v>
      </c>
      <c r="B569" s="65" t="s">
        <v>58</v>
      </c>
      <c r="C569" s="65" t="s">
        <v>1430</v>
      </c>
      <c r="D569" s="65" t="n">
        <v>1000000295</v>
      </c>
      <c r="E569" s="66" t="s">
        <v>1431</v>
      </c>
      <c r="F569" s="67" t="n">
        <v>41092</v>
      </c>
      <c r="G569" s="67" t="str">
        <f aca="false">IF(I569&gt;0,"Targeted Dealer","-")</f>
        <v>Targeted Dealer</v>
      </c>
      <c r="H569" s="67"/>
      <c r="I569" s="68" t="n">
        <v>80</v>
      </c>
      <c r="J569" s="68" t="n">
        <f aca="false">I569/$J$1*$E$1</f>
        <v>1669.67741935484</v>
      </c>
      <c r="K569" s="97" t="n">
        <v>48</v>
      </c>
      <c r="L569" s="69" t="n">
        <f aca="false">K569-J569</f>
        <v>-1621.67741935484</v>
      </c>
      <c r="M569" s="69" t="n">
        <f aca="false">IFERROR((K569/J569%),"-")</f>
        <v>2.87480680061824</v>
      </c>
      <c r="N569" s="100" t="n">
        <v>48</v>
      </c>
      <c r="O569" s="98" t="str">
        <f aca="false">IF(F569&lt;=$P$2,"Nov","")</f>
        <v>Nov</v>
      </c>
      <c r="P569" s="97" t="n">
        <v>48</v>
      </c>
      <c r="Q569" s="100" t="n">
        <f aca="false">K569-P569</f>
        <v>0</v>
      </c>
      <c r="R569" s="98" t="n">
        <f aca="false">IFERROR(IF(O569="Nov",(K569/P569-1)),0)</f>
        <v>0</v>
      </c>
      <c r="S569" s="100" t="str">
        <f aca="false">IF(N569&gt;0,IF(O569="","-",IF(R569&lt;0%,"DEGROWTH","GROWTH")))</f>
        <v>GROWTH</v>
      </c>
      <c r="T569" s="101" t="n">
        <v>62.5</v>
      </c>
      <c r="U569" s="101" t="str">
        <f aca="false">IF(F569&lt;=$V$2,"Dec","")</f>
        <v>Dec</v>
      </c>
      <c r="V569" s="97" t="n">
        <v>62.5</v>
      </c>
      <c r="W569" s="104" t="n">
        <f aca="false">K569-V569</f>
        <v>-14.5</v>
      </c>
      <c r="X569" s="103" t="n">
        <f aca="false">IFERROR(IF(U569="Dec",(K569/V569-1)),0)</f>
        <v>-0.232</v>
      </c>
      <c r="Y569" s="104" t="str">
        <f aca="false">IF(T569&gt;0,IF(U569="","-",IF(X569&lt;0%,"DEGROWTH","GROWTH")))</f>
        <v>DEGROWTH</v>
      </c>
      <c r="Z569" s="24" t="n">
        <v>0</v>
      </c>
      <c r="AA569" s="24" t="n">
        <f aca="false">IF(H569&gt;0,1,0)</f>
        <v>0</v>
      </c>
      <c r="AB569" s="3" t="n">
        <v>1000000295</v>
      </c>
      <c r="AC569" s="3"/>
    </row>
    <row r="570" customFormat="false" ht="14.25" hidden="true" customHeight="true" outlineLevel="0" collapsed="false">
      <c r="A570" s="23" t="s">
        <v>134</v>
      </c>
      <c r="B570" s="65" t="s">
        <v>58</v>
      </c>
      <c r="C570" s="65" t="s">
        <v>1416</v>
      </c>
      <c r="D570" s="65" t="n">
        <v>1000000291</v>
      </c>
      <c r="E570" s="66" t="s">
        <v>1417</v>
      </c>
      <c r="F570" s="67" t="n">
        <v>41097</v>
      </c>
      <c r="G570" s="67" t="str">
        <f aca="false">IF(I570&gt;0,"Targeted Dealer","-")</f>
        <v>Targeted Dealer</v>
      </c>
      <c r="H570" s="67" t="s">
        <v>627</v>
      </c>
      <c r="I570" s="68" t="n">
        <v>26</v>
      </c>
      <c r="J570" s="68" t="n">
        <f aca="false">I570/$J$1*$E$1</f>
        <v>542.645161290323</v>
      </c>
      <c r="K570" s="97" t="n">
        <v>0</v>
      </c>
      <c r="L570" s="69" t="n">
        <f aca="false">K570-J570</f>
        <v>-542.645161290323</v>
      </c>
      <c r="M570" s="69" t="n">
        <f aca="false">IFERROR((K570/J570%),"-")</f>
        <v>0</v>
      </c>
      <c r="N570" s="100" t="n">
        <v>7</v>
      </c>
      <c r="O570" s="98" t="str">
        <f aca="false">IF(F570&lt;=$P$2,"Nov","")</f>
        <v>Nov</v>
      </c>
      <c r="P570" s="97" t="n">
        <v>7</v>
      </c>
      <c r="Q570" s="100" t="n">
        <f aca="false">K570-P570</f>
        <v>-7</v>
      </c>
      <c r="R570" s="98" t="n">
        <f aca="false">IFERROR(IF(O570="Nov",(K570/P570-1)),0)</f>
        <v>-1</v>
      </c>
      <c r="S570" s="100" t="str">
        <f aca="false">IF(N570&gt;0,IF(O570="","-",IF(R570&lt;0%,"DEGROWTH","GROWTH")))</f>
        <v>DEGROWTH</v>
      </c>
      <c r="T570" s="101" t="n">
        <v>12.5</v>
      </c>
      <c r="U570" s="101" t="str">
        <f aca="false">IF(F570&lt;=$V$2,"Dec","")</f>
        <v>Dec</v>
      </c>
      <c r="V570" s="97" t="n">
        <v>12.5</v>
      </c>
      <c r="W570" s="104" t="n">
        <f aca="false">K570-V570</f>
        <v>-12.5</v>
      </c>
      <c r="X570" s="103" t="n">
        <f aca="false">IFERROR(IF(U570="Dec",(K570/V570-1)),0)</f>
        <v>-1</v>
      </c>
      <c r="Y570" s="104" t="str">
        <f aca="false">IF(T570&gt;0,IF(U570="","-",IF(X570&lt;0%,"DEGROWTH","GROWTH")))</f>
        <v>DEGROWTH</v>
      </c>
      <c r="Z570" s="24" t="n">
        <v>1</v>
      </c>
      <c r="AA570" s="24" t="n">
        <f aca="false">IF(H570&gt;0,1,0)</f>
        <v>1</v>
      </c>
      <c r="AB570" s="3" t="n">
        <v>1000000291</v>
      </c>
      <c r="AC570" s="3"/>
    </row>
    <row r="571" customFormat="false" ht="14.25" hidden="true" customHeight="true" outlineLevel="0" collapsed="false">
      <c r="A571" s="23" t="s">
        <v>134</v>
      </c>
      <c r="B571" s="65" t="s">
        <v>58</v>
      </c>
      <c r="C571" s="65" t="s">
        <v>1440</v>
      </c>
      <c r="D571" s="65" t="n">
        <v>1000000301</v>
      </c>
      <c r="E571" s="66" t="s">
        <v>1441</v>
      </c>
      <c r="F571" s="67" t="n">
        <v>41248</v>
      </c>
      <c r="G571" s="67" t="str">
        <f aca="false">IF(I571&gt;0,"Targeted Dealer","-")</f>
        <v>Targeted Dealer</v>
      </c>
      <c r="H571" s="67"/>
      <c r="I571" s="68" t="n">
        <v>1800</v>
      </c>
      <c r="J571" s="68" t="n">
        <f aca="false">I571/$J$1*$E$1</f>
        <v>37567.7419354839</v>
      </c>
      <c r="K571" s="97" t="n">
        <v>1662</v>
      </c>
      <c r="L571" s="69" t="n">
        <f aca="false">K571-J571</f>
        <v>-35905.7419354839</v>
      </c>
      <c r="M571" s="69" t="n">
        <f aca="false">IFERROR((K571/J571%),"-")</f>
        <v>4.42400824317362</v>
      </c>
      <c r="N571" s="100" t="n">
        <v>2017</v>
      </c>
      <c r="O571" s="98" t="str">
        <f aca="false">IF(F571&lt;=$P$2,"Nov","")</f>
        <v>Nov</v>
      </c>
      <c r="P571" s="97" t="n">
        <v>2017</v>
      </c>
      <c r="Q571" s="100" t="n">
        <f aca="false">K571-P571</f>
        <v>-355</v>
      </c>
      <c r="R571" s="98" t="n">
        <f aca="false">IFERROR(IF(O571="Nov",(K571/P571-1)),0)</f>
        <v>-0.176003966286564</v>
      </c>
      <c r="S571" s="100" t="str">
        <f aca="false">IF(N571&gt;0,IF(O571="","-",IF(R571&lt;0%,"DEGROWTH","GROWTH")))</f>
        <v>DEGROWTH</v>
      </c>
      <c r="T571" s="101" t="n">
        <v>1650</v>
      </c>
      <c r="U571" s="101" t="str">
        <f aca="false">IF(F571&lt;=$V$2,"Dec","")</f>
        <v>Dec</v>
      </c>
      <c r="V571" s="97" t="n">
        <v>1650</v>
      </c>
      <c r="W571" s="104" t="n">
        <f aca="false">K571-V571</f>
        <v>12</v>
      </c>
      <c r="X571" s="103" t="n">
        <f aca="false">IFERROR(IF(U571="Dec",(K571/V571-1)),0)</f>
        <v>0.00727272727272732</v>
      </c>
      <c r="Y571" s="104" t="str">
        <f aca="false">IF(T571&gt;0,IF(U571="","-",IF(X571&lt;0%,"DEGROWTH","GROWTH")))</f>
        <v>GROWTH</v>
      </c>
      <c r="Z571" s="24" t="n">
        <v>0</v>
      </c>
      <c r="AA571" s="24" t="n">
        <f aca="false">IF(H571&gt;0,1,0)</f>
        <v>0</v>
      </c>
      <c r="AB571" s="3" t="n">
        <v>1000000301</v>
      </c>
      <c r="AC571" s="3"/>
    </row>
    <row r="572" customFormat="false" ht="14.25" hidden="true" customHeight="true" outlineLevel="0" collapsed="false">
      <c r="A572" s="23" t="s">
        <v>134</v>
      </c>
      <c r="B572" s="65" t="s">
        <v>58</v>
      </c>
      <c r="C572" s="65" t="s">
        <v>1442</v>
      </c>
      <c r="D572" s="65" t="n">
        <v>1000000302</v>
      </c>
      <c r="E572" s="66" t="s">
        <v>1443</v>
      </c>
      <c r="F572" s="67" t="n">
        <v>41488</v>
      </c>
      <c r="G572" s="67" t="str">
        <f aca="false">IF(I572&gt;0,"Targeted Dealer","-")</f>
        <v>Targeted Dealer</v>
      </c>
      <c r="H572" s="67"/>
      <c r="I572" s="68" t="n">
        <v>660</v>
      </c>
      <c r="J572" s="68" t="n">
        <f aca="false">I572/$J$1*$E$1</f>
        <v>13774.8387096774</v>
      </c>
      <c r="K572" s="97" t="n">
        <v>443.5</v>
      </c>
      <c r="L572" s="69" t="n">
        <f aca="false">K572-J572</f>
        <v>-13331.3387096774</v>
      </c>
      <c r="M572" s="69" t="n">
        <f aca="false">IFERROR((K572/J572%),"-")</f>
        <v>3.21963842442977</v>
      </c>
      <c r="N572" s="100" t="n">
        <v>448</v>
      </c>
      <c r="O572" s="98" t="str">
        <f aca="false">IF(F572&lt;=$P$2,"Nov","")</f>
        <v>Nov</v>
      </c>
      <c r="P572" s="97" t="n">
        <v>448</v>
      </c>
      <c r="Q572" s="100" t="n">
        <f aca="false">K572-P572</f>
        <v>-4.5</v>
      </c>
      <c r="R572" s="98" t="n">
        <f aca="false">IFERROR(IF(O572="Nov",(K572/P572-1)),0)</f>
        <v>-0.0100446428571429</v>
      </c>
      <c r="S572" s="100" t="str">
        <f aca="false">IF(N572&gt;0,IF(O572="","-",IF(R572&lt;0%,"DEGROWTH","GROWTH")))</f>
        <v>DEGROWTH</v>
      </c>
      <c r="T572" s="101" t="n">
        <v>540</v>
      </c>
      <c r="U572" s="101" t="str">
        <f aca="false">IF(F572&lt;=$V$2,"Dec","")</f>
        <v>Dec</v>
      </c>
      <c r="V572" s="97" t="n">
        <v>540</v>
      </c>
      <c r="W572" s="104" t="n">
        <f aca="false">K572-V572</f>
        <v>-96.5</v>
      </c>
      <c r="X572" s="103" t="n">
        <f aca="false">IFERROR(IF(U572="Dec",(K572/V572-1)),0)</f>
        <v>-0.178703703703704</v>
      </c>
      <c r="Y572" s="104" t="str">
        <f aca="false">IF(T572&gt;0,IF(U572="","-",IF(X572&lt;0%,"DEGROWTH","GROWTH")))</f>
        <v>DEGROWTH</v>
      </c>
      <c r="Z572" s="24" t="n">
        <v>0</v>
      </c>
      <c r="AA572" s="24" t="n">
        <f aca="false">IF(H572&gt;0,1,0)</f>
        <v>0</v>
      </c>
      <c r="AB572" s="3" t="n">
        <v>1000000302</v>
      </c>
      <c r="AC572" s="3"/>
    </row>
    <row r="573" customFormat="false" ht="14.25" hidden="true" customHeight="true" outlineLevel="0" collapsed="false">
      <c r="A573" s="23" t="s">
        <v>134</v>
      </c>
      <c r="B573" s="65" t="s">
        <v>58</v>
      </c>
      <c r="C573" s="65" t="s">
        <v>1387</v>
      </c>
      <c r="D573" s="65" t="n">
        <v>1000000283</v>
      </c>
      <c r="E573" s="66" t="s">
        <v>1388</v>
      </c>
      <c r="F573" s="67" t="n">
        <v>41541</v>
      </c>
      <c r="G573" s="67" t="str">
        <f aca="false">IF(I573&gt;0,"Targeted Dealer","-")</f>
        <v>Targeted Dealer</v>
      </c>
      <c r="H573" s="67" t="s">
        <v>627</v>
      </c>
      <c r="I573" s="68" t="n">
        <v>1030</v>
      </c>
      <c r="J573" s="68" t="n">
        <f aca="false">I573/$J$1*$E$1</f>
        <v>21497.0967741936</v>
      </c>
      <c r="K573" s="97" t="n">
        <v>887.5</v>
      </c>
      <c r="L573" s="69" t="n">
        <f aca="false">K573-J573</f>
        <v>-20609.5967741936</v>
      </c>
      <c r="M573" s="69" t="n">
        <f aca="false">IFERROR((K573/J573%),"-")</f>
        <v>4.12846445881664</v>
      </c>
      <c r="N573" s="100" t="n">
        <v>953.5</v>
      </c>
      <c r="O573" s="98" t="str">
        <f aca="false">IF(F573&lt;=$P$2,"Nov","")</f>
        <v>Nov</v>
      </c>
      <c r="P573" s="97" t="n">
        <v>953.5</v>
      </c>
      <c r="Q573" s="100" t="n">
        <f aca="false">K573-P573</f>
        <v>-66</v>
      </c>
      <c r="R573" s="98" t="n">
        <f aca="false">IFERROR(IF(O573="Nov",(K573/P573-1)),0)</f>
        <v>-0.0692186680650236</v>
      </c>
      <c r="S573" s="100" t="str">
        <f aca="false">IF(N573&gt;0,IF(O573="","-",IF(R573&lt;0%,"DEGROWTH","GROWTH")))</f>
        <v>DEGROWTH</v>
      </c>
      <c r="T573" s="101" t="n">
        <v>941.3</v>
      </c>
      <c r="U573" s="101" t="str">
        <f aca="false">IF(F573&lt;=$V$2,"Dec","")</f>
        <v>Dec</v>
      </c>
      <c r="V573" s="97" t="n">
        <v>941.3</v>
      </c>
      <c r="W573" s="104" t="n">
        <f aca="false">K573-V573</f>
        <v>-53.8</v>
      </c>
      <c r="X573" s="103" t="n">
        <f aca="false">IFERROR(IF(U573="Dec",(K573/V573-1)),0)</f>
        <v>-0.0571549984064591</v>
      </c>
      <c r="Y573" s="104" t="str">
        <f aca="false">IF(T573&gt;0,IF(U573="","-",IF(X573&lt;0%,"DEGROWTH","GROWTH")))</f>
        <v>DEGROWTH</v>
      </c>
      <c r="Z573" s="24" t="n">
        <v>0</v>
      </c>
      <c r="AA573" s="24" t="n">
        <f aca="false">IF(H573&gt;0,1,0)</f>
        <v>1</v>
      </c>
      <c r="AB573" s="3" t="n">
        <v>1000000283</v>
      </c>
      <c r="AC573" s="3"/>
    </row>
    <row r="574" customFormat="false" ht="14.25" hidden="true" customHeight="true" outlineLevel="0" collapsed="false">
      <c r="A574" s="23" t="s">
        <v>134</v>
      </c>
      <c r="B574" s="65" t="s">
        <v>58</v>
      </c>
      <c r="C574" s="65" t="s">
        <v>1398</v>
      </c>
      <c r="D574" s="65" t="n">
        <v>1000000287</v>
      </c>
      <c r="E574" s="66" t="s">
        <v>1399</v>
      </c>
      <c r="F574" s="67" t="n">
        <v>41802</v>
      </c>
      <c r="G574" s="67" t="str">
        <f aca="false">IF(I574&gt;0,"Targeted Dealer","-")</f>
        <v>Targeted Dealer</v>
      </c>
      <c r="H574" s="67" t="s">
        <v>627</v>
      </c>
      <c r="I574" s="68" t="n">
        <v>190</v>
      </c>
      <c r="J574" s="68" t="n">
        <f aca="false">I574/$J$1*$E$1</f>
        <v>3965.48387096774</v>
      </c>
      <c r="K574" s="97" t="n">
        <v>163.5</v>
      </c>
      <c r="L574" s="69" t="n">
        <f aca="false">K574-J574</f>
        <v>-3801.98387096774</v>
      </c>
      <c r="M574" s="69" t="n">
        <f aca="false">IFERROR((K574/J574%),"-")</f>
        <v>4.12307817457089</v>
      </c>
      <c r="N574" s="100" t="n">
        <v>182</v>
      </c>
      <c r="O574" s="98" t="str">
        <f aca="false">IF(F574&lt;=$P$2,"Nov","")</f>
        <v>Nov</v>
      </c>
      <c r="P574" s="97" t="n">
        <v>182</v>
      </c>
      <c r="Q574" s="100" t="n">
        <f aca="false">K574-P574</f>
        <v>-18.5</v>
      </c>
      <c r="R574" s="98" t="n">
        <f aca="false">IFERROR(IF(O574="Nov",(K574/P574-1)),0)</f>
        <v>-0.101648351648352</v>
      </c>
      <c r="S574" s="100" t="str">
        <f aca="false">IF(N574&gt;0,IF(O574="","-",IF(R574&lt;0%,"DEGROWTH","GROWTH")))</f>
        <v>DEGROWTH</v>
      </c>
      <c r="T574" s="101" t="n">
        <v>88</v>
      </c>
      <c r="U574" s="101" t="str">
        <f aca="false">IF(F574&lt;=$V$2,"Dec","")</f>
        <v>Dec</v>
      </c>
      <c r="V574" s="97" t="n">
        <v>88</v>
      </c>
      <c r="W574" s="104" t="n">
        <f aca="false">K574-V574</f>
        <v>75.5</v>
      </c>
      <c r="X574" s="103" t="n">
        <f aca="false">IFERROR(IF(U574="Dec",(K574/V574-1)),0)</f>
        <v>0.857954545454545</v>
      </c>
      <c r="Y574" s="104" t="str">
        <f aca="false">IF(T574&gt;0,IF(U574="","-",IF(X574&lt;0%,"DEGROWTH","GROWTH")))</f>
        <v>GROWTH</v>
      </c>
      <c r="Z574" s="24" t="n">
        <v>0</v>
      </c>
      <c r="AA574" s="24" t="n">
        <f aca="false">IF(H574&gt;0,1,0)</f>
        <v>1</v>
      </c>
      <c r="AB574" s="3" t="n">
        <v>1000000287</v>
      </c>
      <c r="AC574" s="3"/>
    </row>
    <row r="575" customFormat="false" ht="14.25" hidden="true" customHeight="true" outlineLevel="0" collapsed="false">
      <c r="A575" s="23" t="s">
        <v>134</v>
      </c>
      <c r="B575" s="65" t="s">
        <v>58</v>
      </c>
      <c r="C575" s="65" t="s">
        <v>1446</v>
      </c>
      <c r="D575" s="65" t="n">
        <v>1000000305</v>
      </c>
      <c r="E575" s="66" t="s">
        <v>1447</v>
      </c>
      <c r="F575" s="67" t="n">
        <v>41870</v>
      </c>
      <c r="G575" s="67" t="str">
        <f aca="false">IF(I575&gt;0,"Targeted Dealer","-")</f>
        <v>Targeted Dealer</v>
      </c>
      <c r="H575" s="67" t="s">
        <v>627</v>
      </c>
      <c r="I575" s="68" t="n">
        <v>480</v>
      </c>
      <c r="J575" s="68" t="n">
        <f aca="false">I575/$J$1*$E$1</f>
        <v>10018.064516129</v>
      </c>
      <c r="K575" s="97" t="n">
        <v>320.4</v>
      </c>
      <c r="L575" s="69" t="n">
        <f aca="false">K575-J575</f>
        <v>-9697.66451612903</v>
      </c>
      <c r="M575" s="69" t="n">
        <f aca="false">IFERROR((K575/J575%),"-")</f>
        <v>3.19822256568779</v>
      </c>
      <c r="N575" s="100" t="n">
        <v>372.4</v>
      </c>
      <c r="O575" s="98" t="str">
        <f aca="false">IF(F575&lt;=$P$2,"Nov","")</f>
        <v>Nov</v>
      </c>
      <c r="P575" s="97" t="n">
        <v>372.4</v>
      </c>
      <c r="Q575" s="100" t="n">
        <f aca="false">K575-P575</f>
        <v>-52</v>
      </c>
      <c r="R575" s="98" t="n">
        <f aca="false">IFERROR(IF(O575="Nov",(K575/P575-1)),0)</f>
        <v>-0.139634801288937</v>
      </c>
      <c r="S575" s="100" t="str">
        <f aca="false">IF(N575&gt;0,IF(O575="","-",IF(R575&lt;0%,"DEGROWTH","GROWTH")))</f>
        <v>DEGROWTH</v>
      </c>
      <c r="T575" s="101" t="n">
        <v>326.25</v>
      </c>
      <c r="U575" s="101" t="str">
        <f aca="false">IF(F575&lt;=$V$2,"Dec","")</f>
        <v>Dec</v>
      </c>
      <c r="V575" s="97" t="n">
        <v>326.25</v>
      </c>
      <c r="W575" s="104" t="n">
        <f aca="false">K575-V575</f>
        <v>-5.85000000000002</v>
      </c>
      <c r="X575" s="103" t="n">
        <f aca="false">IFERROR(IF(U575="Dec",(K575/V575-1)),0)</f>
        <v>-0.0179310344827587</v>
      </c>
      <c r="Y575" s="104" t="str">
        <f aca="false">IF(T575&gt;0,IF(U575="","-",IF(X575&lt;0%,"DEGROWTH","GROWTH")))</f>
        <v>DEGROWTH</v>
      </c>
      <c r="Z575" s="24" t="n">
        <v>0</v>
      </c>
      <c r="AA575" s="24" t="n">
        <f aca="false">IF(H575&gt;0,1,0)</f>
        <v>1</v>
      </c>
      <c r="AB575" s="3" t="n">
        <v>1000000305</v>
      </c>
      <c r="AC575" s="3"/>
    </row>
    <row r="576" customFormat="false" ht="14.25" hidden="true" customHeight="true" outlineLevel="0" collapsed="false">
      <c r="A576" s="23" t="s">
        <v>134</v>
      </c>
      <c r="B576" s="65" t="s">
        <v>58</v>
      </c>
      <c r="C576" s="65" t="s">
        <v>1436</v>
      </c>
      <c r="D576" s="65" t="n">
        <v>1000000299</v>
      </c>
      <c r="E576" s="66" t="s">
        <v>1437</v>
      </c>
      <c r="F576" s="67" t="n">
        <v>42693</v>
      </c>
      <c r="G576" s="67" t="str">
        <f aca="false">IF(I576&gt;0,"Targeted Dealer","-")</f>
        <v>Targeted Dealer</v>
      </c>
      <c r="H576" s="67" t="s">
        <v>627</v>
      </c>
      <c r="I576" s="68" t="n">
        <v>350</v>
      </c>
      <c r="J576" s="68" t="n">
        <f aca="false">I576/$J$1*$E$1</f>
        <v>7304.83870967742</v>
      </c>
      <c r="K576" s="97" t="n">
        <v>420</v>
      </c>
      <c r="L576" s="69" t="n">
        <f aca="false">K576-J576</f>
        <v>-6884.83870967742</v>
      </c>
      <c r="M576" s="69" t="n">
        <f aca="false">IFERROR((K576/J576%),"-")</f>
        <v>5.74961360123648</v>
      </c>
      <c r="N576" s="100" t="n">
        <v>435</v>
      </c>
      <c r="O576" s="98" t="str">
        <f aca="false">IF(F576&lt;=$P$2,"Nov","")</f>
        <v>Nov</v>
      </c>
      <c r="P576" s="97" t="n">
        <v>435</v>
      </c>
      <c r="Q576" s="100" t="n">
        <f aca="false">K576-P576</f>
        <v>-15</v>
      </c>
      <c r="R576" s="98" t="n">
        <f aca="false">IFERROR(IF(O576="Nov",(K576/P576-1)),0)</f>
        <v>-0.0344827586206896</v>
      </c>
      <c r="S576" s="100" t="str">
        <f aca="false">IF(N576&gt;0,IF(O576="","-",IF(R576&lt;0%,"DEGROWTH","GROWTH")))</f>
        <v>DEGROWTH</v>
      </c>
      <c r="T576" s="101" t="n">
        <v>480</v>
      </c>
      <c r="U576" s="101" t="str">
        <f aca="false">IF(F576&lt;=$V$2,"Dec","")</f>
        <v>Dec</v>
      </c>
      <c r="V576" s="97" t="n">
        <v>480</v>
      </c>
      <c r="W576" s="104" t="n">
        <f aca="false">K576-V576</f>
        <v>-60</v>
      </c>
      <c r="X576" s="103" t="n">
        <f aca="false">IFERROR(IF(U576="Dec",(K576/V576-1)),0)</f>
        <v>-0.125</v>
      </c>
      <c r="Y576" s="104" t="str">
        <f aca="false">IF(T576&gt;0,IF(U576="","-",IF(X576&lt;0%,"DEGROWTH","GROWTH")))</f>
        <v>DEGROWTH</v>
      </c>
      <c r="Z576" s="24" t="n">
        <v>0</v>
      </c>
      <c r="AA576" s="24" t="n">
        <f aca="false">IF(H576&gt;0,1,0)</f>
        <v>1</v>
      </c>
      <c r="AB576" s="3" t="n">
        <v>1000000299</v>
      </c>
      <c r="AC576" s="3"/>
    </row>
    <row r="577" customFormat="false" ht="14.25" hidden="true" customHeight="true" outlineLevel="0" collapsed="false">
      <c r="A577" s="23" t="s">
        <v>134</v>
      </c>
      <c r="B577" s="65" t="s">
        <v>58</v>
      </c>
      <c r="C577" s="65" t="s">
        <v>3722</v>
      </c>
      <c r="D577" s="65" t="n">
        <v>1000000294</v>
      </c>
      <c r="E577" s="66" t="s">
        <v>3723</v>
      </c>
      <c r="F577" s="67" t="n">
        <v>42762</v>
      </c>
      <c r="G577" s="67" t="str">
        <f aca="false">IF(I577&gt;0,"Targeted Dealer","-")</f>
        <v>Targeted Dealer</v>
      </c>
      <c r="H577" s="67" t="s">
        <v>627</v>
      </c>
      <c r="I577" s="68" t="n">
        <v>770</v>
      </c>
      <c r="J577" s="68" t="n">
        <f aca="false">I577/$J$1*$E$1</f>
        <v>16070.6451612903</v>
      </c>
      <c r="K577" s="97" t="n">
        <v>564</v>
      </c>
      <c r="L577" s="69" t="n">
        <f aca="false">K577-J577</f>
        <v>-15506.6451612903</v>
      </c>
      <c r="M577" s="69" t="n">
        <f aca="false">IFERROR((K577/J577%),"-")</f>
        <v>3.50950440594954</v>
      </c>
      <c r="N577" s="100" t="n">
        <v>396.5</v>
      </c>
      <c r="O577" s="98" t="str">
        <f aca="false">IF(F577&lt;=$P$2,"Nov","")</f>
        <v>Nov</v>
      </c>
      <c r="P577" s="97" t="n">
        <v>396.5</v>
      </c>
      <c r="Q577" s="100" t="n">
        <f aca="false">K577-P577</f>
        <v>167.5</v>
      </c>
      <c r="R577" s="98" t="n">
        <f aca="false">IFERROR(IF(O577="Nov",(K577/P577-1)),0)</f>
        <v>0.422446406052963</v>
      </c>
      <c r="S577" s="100" t="str">
        <f aca="false">IF(N577&gt;0,IF(O577="","-",IF(R577&lt;0%,"DEGROWTH","GROWTH")))</f>
        <v>GROWTH</v>
      </c>
      <c r="T577" s="101" t="n">
        <v>489.5</v>
      </c>
      <c r="U577" s="101" t="str">
        <f aca="false">IF(F577&lt;=$V$2,"Dec","")</f>
        <v>Dec</v>
      </c>
      <c r="V577" s="97" t="n">
        <v>489.5</v>
      </c>
      <c r="W577" s="104" t="n">
        <f aca="false">K577-V577</f>
        <v>74.5</v>
      </c>
      <c r="X577" s="103" t="n">
        <f aca="false">IFERROR(IF(U577="Dec",(K577/V577-1)),0)</f>
        <v>0.152196118488253</v>
      </c>
      <c r="Y577" s="104" t="str">
        <f aca="false">IF(T577&gt;0,IF(U577="","-",IF(X577&lt;0%,"DEGROWTH","GROWTH")))</f>
        <v>GROWTH</v>
      </c>
      <c r="Z577" s="24" t="n">
        <v>0</v>
      </c>
      <c r="AA577" s="24" t="n">
        <f aca="false">IF(H577&gt;0,1,0)</f>
        <v>1</v>
      </c>
      <c r="AB577" s="3" t="n">
        <v>1000000294</v>
      </c>
      <c r="AC577" s="3"/>
    </row>
    <row r="578" customFormat="false" ht="14.25" hidden="true" customHeight="true" outlineLevel="0" collapsed="false">
      <c r="A578" s="23" t="s">
        <v>134</v>
      </c>
      <c r="B578" s="65" t="s">
        <v>58</v>
      </c>
      <c r="C578" s="65" t="s">
        <v>4187</v>
      </c>
      <c r="D578" s="65" t="n">
        <v>1000000282</v>
      </c>
      <c r="E578" s="66" t="s">
        <v>4188</v>
      </c>
      <c r="F578" s="67" t="n">
        <v>42777</v>
      </c>
      <c r="G578" s="67" t="str">
        <f aca="false">IF(I578&gt;0,"Targeted Dealer","-")</f>
        <v>Targeted Dealer</v>
      </c>
      <c r="H578" s="67"/>
      <c r="I578" s="68" t="n">
        <v>50</v>
      </c>
      <c r="J578" s="68" t="n">
        <f aca="false">I578/$J$1*$E$1</f>
        <v>1043.54838709677</v>
      </c>
      <c r="K578" s="97" t="n">
        <v>12.5</v>
      </c>
      <c r="L578" s="69" t="n">
        <f aca="false">K578-J578</f>
        <v>-1031.04838709677</v>
      </c>
      <c r="M578" s="69" t="n">
        <f aca="false">IFERROR((K578/J578%),"-")</f>
        <v>1.19783616692427</v>
      </c>
      <c r="N578" s="100" t="n">
        <v>37.5</v>
      </c>
      <c r="O578" s="98" t="str">
        <f aca="false">IF(F578&lt;=$P$2,"Nov","")</f>
        <v>Nov</v>
      </c>
      <c r="P578" s="97" t="n">
        <v>37.5</v>
      </c>
      <c r="Q578" s="100" t="n">
        <f aca="false">K578-P578</f>
        <v>-25</v>
      </c>
      <c r="R578" s="98" t="n">
        <f aca="false">IFERROR(IF(O578="Nov",(K578/P578-1)),0)</f>
        <v>-0.666666666666667</v>
      </c>
      <c r="S578" s="100" t="str">
        <f aca="false">IF(N578&gt;0,IF(O578="","-",IF(R578&lt;0%,"DEGROWTH","GROWTH")))</f>
        <v>DEGROWTH</v>
      </c>
      <c r="T578" s="101" t="n">
        <v>47.5</v>
      </c>
      <c r="U578" s="101" t="str">
        <f aca="false">IF(F578&lt;=$V$2,"Dec","")</f>
        <v>Dec</v>
      </c>
      <c r="V578" s="97" t="n">
        <v>47.5</v>
      </c>
      <c r="W578" s="104" t="n">
        <f aca="false">K578-V578</f>
        <v>-35</v>
      </c>
      <c r="X578" s="103" t="n">
        <f aca="false">IFERROR(IF(U578="Dec",(K578/V578-1)),0)</f>
        <v>-0.736842105263158</v>
      </c>
      <c r="Y578" s="104" t="str">
        <f aca="false">IF(T578&gt;0,IF(U578="","-",IF(X578&lt;0%,"DEGROWTH","GROWTH")))</f>
        <v>DEGROWTH</v>
      </c>
      <c r="Z578" s="24" t="n">
        <v>1</v>
      </c>
      <c r="AA578" s="24" t="n">
        <f aca="false">IF(H578&gt;0,1,0)</f>
        <v>0</v>
      </c>
      <c r="AB578" s="3" t="n">
        <v>1000000282</v>
      </c>
      <c r="AC578" s="3"/>
    </row>
    <row r="579" customFormat="false" ht="14.25" hidden="true" customHeight="true" outlineLevel="0" collapsed="false">
      <c r="A579" s="23" t="s">
        <v>134</v>
      </c>
      <c r="B579" s="65" t="s">
        <v>58</v>
      </c>
      <c r="C579" s="65" t="s">
        <v>1389</v>
      </c>
      <c r="D579" s="65" t="n">
        <v>1000000284</v>
      </c>
      <c r="E579" s="66" t="s">
        <v>1390</v>
      </c>
      <c r="F579" s="67" t="n">
        <v>42795</v>
      </c>
      <c r="G579" s="67" t="str">
        <f aca="false">IF(I579&gt;0,"Targeted Dealer","-")</f>
        <v>Targeted Dealer</v>
      </c>
      <c r="H579" s="67" t="s">
        <v>627</v>
      </c>
      <c r="I579" s="68" t="n">
        <v>127</v>
      </c>
      <c r="J579" s="68" t="n">
        <f aca="false">I579/$J$1*$E$1</f>
        <v>2650.61290322581</v>
      </c>
      <c r="K579" s="97" t="n">
        <v>147</v>
      </c>
      <c r="L579" s="69" t="n">
        <f aca="false">K579-J579</f>
        <v>-2503.61290322581</v>
      </c>
      <c r="M579" s="69" t="n">
        <f aca="false">IFERROR((K579/J579%),"-")</f>
        <v>5.54588713505093</v>
      </c>
      <c r="N579" s="100" t="n">
        <v>100.5</v>
      </c>
      <c r="O579" s="98" t="str">
        <f aca="false">IF(F579&lt;=$P$2,"Nov","")</f>
        <v>Nov</v>
      </c>
      <c r="P579" s="97" t="n">
        <v>100.5</v>
      </c>
      <c r="Q579" s="100" t="n">
        <f aca="false">K579-P579</f>
        <v>46.5</v>
      </c>
      <c r="R579" s="98" t="n">
        <f aca="false">IFERROR(IF(O579="Nov",(K579/P579-1)),0)</f>
        <v>0.462686567164179</v>
      </c>
      <c r="S579" s="100" t="str">
        <f aca="false">IF(N579&gt;0,IF(O579="","-",IF(R579&lt;0%,"DEGROWTH","GROWTH")))</f>
        <v>GROWTH</v>
      </c>
      <c r="T579" s="101" t="n">
        <v>100.5</v>
      </c>
      <c r="U579" s="101" t="str">
        <f aca="false">IF(F579&lt;=$V$2,"Dec","")</f>
        <v>Dec</v>
      </c>
      <c r="V579" s="97" t="n">
        <v>100.5</v>
      </c>
      <c r="W579" s="104" t="n">
        <f aca="false">K579-V579</f>
        <v>46.5</v>
      </c>
      <c r="X579" s="103" t="n">
        <f aca="false">IFERROR(IF(U579="Dec",(K579/V579-1)),0)</f>
        <v>0.462686567164179</v>
      </c>
      <c r="Y579" s="104" t="str">
        <f aca="false">IF(T579&gt;0,IF(U579="","-",IF(X579&lt;0%,"DEGROWTH","GROWTH")))</f>
        <v>GROWTH</v>
      </c>
      <c r="Z579" s="24" t="n">
        <v>0</v>
      </c>
      <c r="AA579" s="24" t="n">
        <f aca="false">IF(H579&gt;0,1,0)</f>
        <v>1</v>
      </c>
      <c r="AB579" s="3" t="n">
        <v>1000000284</v>
      </c>
      <c r="AC579" s="3"/>
    </row>
    <row r="580" customFormat="false" ht="14.25" hidden="true" customHeight="true" outlineLevel="0" collapsed="false">
      <c r="A580" s="23" t="s">
        <v>134</v>
      </c>
      <c r="B580" s="65" t="s">
        <v>58</v>
      </c>
      <c r="C580" s="65" t="s">
        <v>1434</v>
      </c>
      <c r="D580" s="65" t="n">
        <v>1000000298</v>
      </c>
      <c r="E580" s="66" t="s">
        <v>1435</v>
      </c>
      <c r="F580" s="67" t="n">
        <v>42826</v>
      </c>
      <c r="G580" s="67" t="str">
        <f aca="false">IF(I580&gt;0,"Targeted Dealer","-")</f>
        <v>Targeted Dealer</v>
      </c>
      <c r="H580" s="67" t="s">
        <v>627</v>
      </c>
      <c r="I580" s="68" t="n">
        <v>1100</v>
      </c>
      <c r="J580" s="68" t="n">
        <f aca="false">I580/$J$1*$E$1</f>
        <v>22958.064516129</v>
      </c>
      <c r="K580" s="97" t="n">
        <v>1213</v>
      </c>
      <c r="L580" s="69" t="n">
        <f aca="false">K580-J580</f>
        <v>-21745.064516129</v>
      </c>
      <c r="M580" s="69" t="n">
        <f aca="false">IFERROR((K580/J580%),"-")</f>
        <v>5.28354643810594</v>
      </c>
      <c r="N580" s="100" t="n">
        <v>1010.5</v>
      </c>
      <c r="O580" s="98" t="str">
        <f aca="false">IF(F580&lt;=$P$2,"Nov","")</f>
        <v>Nov</v>
      </c>
      <c r="P580" s="97" t="n">
        <v>1010.5</v>
      </c>
      <c r="Q580" s="100" t="n">
        <f aca="false">K580-P580</f>
        <v>202.5</v>
      </c>
      <c r="R580" s="98" t="n">
        <f aca="false">IFERROR(IF(O580="Nov",(K580/P580-1)),0)</f>
        <v>0.200395843641761</v>
      </c>
      <c r="S580" s="100" t="str">
        <f aca="false">IF(N580&gt;0,IF(O580="","-",IF(R580&lt;0%,"DEGROWTH","GROWTH")))</f>
        <v>GROWTH</v>
      </c>
      <c r="T580" s="101" t="n">
        <v>1152</v>
      </c>
      <c r="U580" s="101" t="str">
        <f aca="false">IF(F580&lt;=$V$2,"Dec","")</f>
        <v>Dec</v>
      </c>
      <c r="V580" s="97" t="n">
        <v>1152</v>
      </c>
      <c r="W580" s="104" t="n">
        <f aca="false">K580-V580</f>
        <v>61</v>
      </c>
      <c r="X580" s="103" t="n">
        <f aca="false">IFERROR(IF(U580="Dec",(K580/V580-1)),0)</f>
        <v>0.0529513888888888</v>
      </c>
      <c r="Y580" s="104" t="str">
        <f aca="false">IF(T580&gt;0,IF(U580="","-",IF(X580&lt;0%,"DEGROWTH","GROWTH")))</f>
        <v>GROWTH</v>
      </c>
      <c r="Z580" s="24" t="n">
        <v>0</v>
      </c>
      <c r="AA580" s="24" t="n">
        <f aca="false">IF(H580&gt;0,1,0)</f>
        <v>1</v>
      </c>
      <c r="AB580" s="3" t="n">
        <v>1000000298</v>
      </c>
      <c r="AC580" s="3"/>
    </row>
    <row r="581" customFormat="false" ht="14.25" hidden="true" customHeight="true" outlineLevel="0" collapsed="false">
      <c r="A581" s="23" t="s">
        <v>134</v>
      </c>
      <c r="B581" s="65" t="s">
        <v>58</v>
      </c>
      <c r="C581" s="65" t="s">
        <v>1396</v>
      </c>
      <c r="D581" s="65" t="n">
        <v>1000000286</v>
      </c>
      <c r="E581" s="66" t="s">
        <v>1397</v>
      </c>
      <c r="F581" s="67" t="n">
        <v>43173</v>
      </c>
      <c r="G581" s="67" t="str">
        <f aca="false">IF(I581&gt;0,"Targeted Dealer","-")</f>
        <v>Targeted Dealer</v>
      </c>
      <c r="H581" s="67" t="s">
        <v>627</v>
      </c>
      <c r="I581" s="68" t="n">
        <v>170</v>
      </c>
      <c r="J581" s="68" t="n">
        <f aca="false">I581/$J$1*$E$1</f>
        <v>3548.06451612903</v>
      </c>
      <c r="K581" s="97" t="n">
        <v>121.5</v>
      </c>
      <c r="L581" s="69" t="n">
        <f aca="false">K581-J581</f>
        <v>-3426.56451612903</v>
      </c>
      <c r="M581" s="69" t="n">
        <f aca="false">IFERROR((K581/J581%),"-")</f>
        <v>3.42440221838349</v>
      </c>
      <c r="N581" s="100" t="n">
        <v>140</v>
      </c>
      <c r="O581" s="98" t="str">
        <f aca="false">IF(F581&lt;=$P$2,"Nov","")</f>
        <v>Nov</v>
      </c>
      <c r="P581" s="97" t="n">
        <v>140</v>
      </c>
      <c r="Q581" s="100" t="n">
        <f aca="false">K581-P581</f>
        <v>-18.5</v>
      </c>
      <c r="R581" s="98" t="n">
        <f aca="false">IFERROR(IF(O581="Nov",(K581/P581-1)),0)</f>
        <v>-0.132142857142857</v>
      </c>
      <c r="S581" s="100" t="str">
        <f aca="false">IF(N581&gt;0,IF(O581="","-",IF(R581&lt;0%,"DEGROWTH","GROWTH")))</f>
        <v>DEGROWTH</v>
      </c>
      <c r="T581" s="101" t="n">
        <v>106.5</v>
      </c>
      <c r="U581" s="101" t="str">
        <f aca="false">IF(F581&lt;=$V$2,"Dec","")</f>
        <v>Dec</v>
      </c>
      <c r="V581" s="97" t="n">
        <v>106.5</v>
      </c>
      <c r="W581" s="104" t="n">
        <f aca="false">K581-V581</f>
        <v>15</v>
      </c>
      <c r="X581" s="103" t="n">
        <f aca="false">IFERROR(IF(U581="Dec",(K581/V581-1)),0)</f>
        <v>0.140845070422535</v>
      </c>
      <c r="Y581" s="104" t="str">
        <f aca="false">IF(T581&gt;0,IF(U581="","-",IF(X581&lt;0%,"DEGROWTH","GROWTH")))</f>
        <v>GROWTH</v>
      </c>
      <c r="Z581" s="24" t="n">
        <v>0</v>
      </c>
      <c r="AA581" s="24" t="n">
        <f aca="false">IF(H581&gt;0,1,0)</f>
        <v>1</v>
      </c>
      <c r="AB581" s="3" t="n">
        <v>1000000286</v>
      </c>
      <c r="AC581" s="3"/>
    </row>
    <row r="582" customFormat="false" ht="14.25" hidden="true" customHeight="true" outlineLevel="0" collapsed="false">
      <c r="A582" s="23" t="s">
        <v>134</v>
      </c>
      <c r="B582" s="65" t="s">
        <v>58</v>
      </c>
      <c r="C582" s="65" t="s">
        <v>4146</v>
      </c>
      <c r="D582" s="65" t="n">
        <v>1000000289</v>
      </c>
      <c r="E582" s="66" t="s">
        <v>4147</v>
      </c>
      <c r="F582" s="67" t="n">
        <v>43302</v>
      </c>
      <c r="G582" s="67" t="str">
        <f aca="false">IF(I582&gt;0,"Targeted Dealer","-")</f>
        <v>Targeted Dealer</v>
      </c>
      <c r="H582" s="67"/>
      <c r="I582" s="68" t="n">
        <v>13</v>
      </c>
      <c r="J582" s="68" t="n">
        <f aca="false">I582/$J$1*$E$1</f>
        <v>271.322580645161</v>
      </c>
      <c r="K582" s="97" t="n">
        <v>13</v>
      </c>
      <c r="L582" s="69" t="n">
        <f aca="false">K582-J582</f>
        <v>-258.322580645161</v>
      </c>
      <c r="M582" s="69" t="n">
        <f aca="false">IFERROR((K582/J582%),"-")</f>
        <v>4.79134466769706</v>
      </c>
      <c r="N582" s="100" t="n">
        <v>0</v>
      </c>
      <c r="O582" s="98" t="str">
        <f aca="false">IF(F582&lt;=$P$2,"Nov","")</f>
        <v>Nov</v>
      </c>
      <c r="P582" s="97" t="n">
        <v>0</v>
      </c>
      <c r="Q582" s="100" t="n">
        <f aca="false">K582-P582</f>
        <v>13</v>
      </c>
      <c r="R582" s="98" t="n">
        <f aca="false">IFERROR(IF(O582="Nov",(K582/P582-1)),0)</f>
        <v>0</v>
      </c>
      <c r="S582" s="105" t="b">
        <f aca="false">IF(N582&gt;0,IF(O582="","-",IF(R582&lt;0%,"DEGROWTH","GROWTH")))</f>
        <v>0</v>
      </c>
      <c r="T582" s="101" t="n">
        <v>12.5</v>
      </c>
      <c r="U582" s="101" t="str">
        <f aca="false">IF(F582&lt;=$V$2,"Dec","")</f>
        <v>Dec</v>
      </c>
      <c r="V582" s="97" t="n">
        <v>12.5</v>
      </c>
      <c r="W582" s="104" t="n">
        <f aca="false">K582-V582</f>
        <v>0.5</v>
      </c>
      <c r="X582" s="103" t="n">
        <f aca="false">IFERROR(IF(U582="Dec",(K582/V582-1)),0)</f>
        <v>0.04</v>
      </c>
      <c r="Y582" s="104" t="str">
        <f aca="false">IF(T582&gt;0,IF(U582="","-",IF(X582&lt;0%,"DEGROWTH","GROWTH")))</f>
        <v>GROWTH</v>
      </c>
      <c r="Z582" s="24" t="n">
        <v>1</v>
      </c>
      <c r="AA582" s="24" t="n">
        <f aca="false">IF(H582&gt;0,1,0)</f>
        <v>0</v>
      </c>
      <c r="AB582" s="3" t="n">
        <v>1000000289</v>
      </c>
      <c r="AC582" s="3"/>
    </row>
    <row r="583" customFormat="false" ht="14.25" hidden="true" customHeight="true" outlineLevel="0" collapsed="false">
      <c r="A583" s="23" t="s">
        <v>134</v>
      </c>
      <c r="B583" s="65" t="s">
        <v>58</v>
      </c>
      <c r="C583" s="65" t="s">
        <v>2997</v>
      </c>
      <c r="D583" s="65" t="n">
        <v>1000000307</v>
      </c>
      <c r="E583" s="66" t="s">
        <v>2998</v>
      </c>
      <c r="F583" s="67" t="n">
        <v>43381</v>
      </c>
      <c r="G583" s="67" t="str">
        <f aca="false">IF(I583&gt;0,"Targeted Dealer","-")</f>
        <v>Targeted Dealer</v>
      </c>
      <c r="H583" s="67"/>
      <c r="I583" s="68" t="n">
        <v>120</v>
      </c>
      <c r="J583" s="68" t="n">
        <f aca="false">I583/$J$1*$E$1</f>
        <v>2504.51612903226</v>
      </c>
      <c r="K583" s="97" t="n">
        <v>112</v>
      </c>
      <c r="L583" s="69" t="n">
        <f aca="false">K583-J583</f>
        <v>-2392.51612903226</v>
      </c>
      <c r="M583" s="69" t="n">
        <f aca="false">IFERROR((K583/J583%),"-")</f>
        <v>4.47192168985059</v>
      </c>
      <c r="N583" s="100" t="n">
        <v>105</v>
      </c>
      <c r="O583" s="98" t="str">
        <f aca="false">IF(F583&lt;=$P$2,"Nov","")</f>
        <v>Nov</v>
      </c>
      <c r="P583" s="97" t="n">
        <v>105</v>
      </c>
      <c r="Q583" s="100" t="n">
        <f aca="false">K583-P583</f>
        <v>7</v>
      </c>
      <c r="R583" s="98" t="n">
        <f aca="false">IFERROR(IF(O583="Nov",(K583/P583-1)),0)</f>
        <v>0.0666666666666667</v>
      </c>
      <c r="S583" s="100" t="str">
        <f aca="false">IF(N583&gt;0,IF(O583="","-",IF(R583&lt;0%,"DEGROWTH","GROWTH")))</f>
        <v>GROWTH</v>
      </c>
      <c r="T583" s="101" t="n">
        <v>88.5</v>
      </c>
      <c r="U583" s="101" t="str">
        <f aca="false">IF(F583&lt;=$V$2,"Dec","")</f>
        <v>Dec</v>
      </c>
      <c r="V583" s="97" t="n">
        <v>88.5</v>
      </c>
      <c r="W583" s="104" t="n">
        <f aca="false">K583-V583</f>
        <v>23.5</v>
      </c>
      <c r="X583" s="103" t="n">
        <f aca="false">IFERROR(IF(U583="Dec",(K583/V583-1)),0)</f>
        <v>0.265536723163842</v>
      </c>
      <c r="Y583" s="104" t="str">
        <f aca="false">IF(T583&gt;0,IF(U583="","-",IF(X583&lt;0%,"DEGROWTH","GROWTH")))</f>
        <v>GROWTH</v>
      </c>
      <c r="Z583" s="24" t="n">
        <v>0</v>
      </c>
      <c r="AA583" s="24" t="n">
        <f aca="false">IF(H583&gt;0,1,0)</f>
        <v>0</v>
      </c>
      <c r="AB583" s="3" t="n">
        <v>1000000307</v>
      </c>
      <c r="AC583" s="3"/>
    </row>
    <row r="584" customFormat="false" ht="14.25" hidden="true" customHeight="true" outlineLevel="0" collapsed="false">
      <c r="A584" s="23" t="s">
        <v>134</v>
      </c>
      <c r="B584" s="65" t="s">
        <v>58</v>
      </c>
      <c r="C584" s="65" t="s">
        <v>1412</v>
      </c>
      <c r="D584" s="65" t="n">
        <v>1000000290</v>
      </c>
      <c r="E584" s="66" t="s">
        <v>1413</v>
      </c>
      <c r="F584" s="67" t="n">
        <v>43540</v>
      </c>
      <c r="G584" s="67" t="str">
        <f aca="false">IF(I584&gt;0,"Targeted Dealer","-")</f>
        <v>Targeted Dealer</v>
      </c>
      <c r="H584" s="67"/>
      <c r="I584" s="68" t="n">
        <v>30</v>
      </c>
      <c r="J584" s="68" t="n">
        <f aca="false">I584/$J$1*$E$1</f>
        <v>626.129032258065</v>
      </c>
      <c r="K584" s="97" t="n">
        <v>7</v>
      </c>
      <c r="L584" s="69" t="n">
        <f aca="false">K584-J584</f>
        <v>-619.129032258065</v>
      </c>
      <c r="M584" s="69" t="n">
        <f aca="false">IFERROR((K584/J584%),"-")</f>
        <v>1.11798042246265</v>
      </c>
      <c r="N584" s="100" t="n">
        <v>3.5</v>
      </c>
      <c r="O584" s="98" t="str">
        <f aca="false">IF(F584&lt;=$P$2,"Nov","")</f>
        <v>Nov</v>
      </c>
      <c r="P584" s="97" t="n">
        <v>3.5</v>
      </c>
      <c r="Q584" s="100" t="n">
        <f aca="false">K584-P584</f>
        <v>3.5</v>
      </c>
      <c r="R584" s="98" t="n">
        <f aca="false">IFERROR(IF(O584="Nov",(K584/P584-1)),0)</f>
        <v>1</v>
      </c>
      <c r="S584" s="100" t="str">
        <f aca="false">IF(N584&gt;0,IF(O584="","-",IF(R584&lt;0%,"DEGROWTH","GROWTH")))</f>
        <v>GROWTH</v>
      </c>
      <c r="T584" s="101" t="n">
        <v>20.5</v>
      </c>
      <c r="U584" s="101" t="str">
        <f aca="false">IF(F584&lt;=$V$2,"Dec","")</f>
        <v>Dec</v>
      </c>
      <c r="V584" s="97" t="n">
        <v>20.5</v>
      </c>
      <c r="W584" s="104" t="n">
        <f aca="false">K584-V584</f>
        <v>-13.5</v>
      </c>
      <c r="X584" s="103" t="n">
        <f aca="false">IFERROR(IF(U584="Dec",(K584/V584-1)),0)</f>
        <v>-0.658536585365854</v>
      </c>
      <c r="Y584" s="104" t="str">
        <f aca="false">IF(T584&gt;0,IF(U584="","-",IF(X584&lt;0%,"DEGROWTH","GROWTH")))</f>
        <v>DEGROWTH</v>
      </c>
      <c r="Z584" s="24" t="n">
        <v>0</v>
      </c>
      <c r="AA584" s="24" t="n">
        <f aca="false">IF(H584&gt;0,1,0)</f>
        <v>0</v>
      </c>
      <c r="AB584" s="3" t="n">
        <v>1000000290</v>
      </c>
      <c r="AC584" s="3"/>
    </row>
    <row r="585" customFormat="false" ht="14.25" hidden="true" customHeight="true" outlineLevel="0" collapsed="false">
      <c r="A585" s="23" t="s">
        <v>134</v>
      </c>
      <c r="B585" s="65" t="s">
        <v>58</v>
      </c>
      <c r="C585" s="65" t="s">
        <v>1432</v>
      </c>
      <c r="D585" s="65" t="n">
        <v>1000000297</v>
      </c>
      <c r="E585" s="66" t="s">
        <v>1433</v>
      </c>
      <c r="F585" s="67" t="n">
        <v>43805</v>
      </c>
      <c r="G585" s="67" t="str">
        <f aca="false">IF(I585&gt;0,"Targeted Dealer","-")</f>
        <v>Targeted Dealer</v>
      </c>
      <c r="H585" s="67"/>
      <c r="I585" s="68" t="n">
        <v>31</v>
      </c>
      <c r="J585" s="68" t="n">
        <f aca="false">I585/$J$1*$E$1</f>
        <v>647</v>
      </c>
      <c r="K585" s="97" t="n">
        <v>23</v>
      </c>
      <c r="L585" s="69" t="n">
        <f aca="false">K585-J585</f>
        <v>-624</v>
      </c>
      <c r="M585" s="69" t="n">
        <f aca="false">IFERROR((K585/J585%),"-")</f>
        <v>3.5548686244204</v>
      </c>
      <c r="N585" s="100" t="n">
        <v>12.5</v>
      </c>
      <c r="O585" s="98" t="str">
        <f aca="false">IF(F585&lt;=$P$2,"Nov","")</f>
        <v>Nov</v>
      </c>
      <c r="P585" s="97" t="n">
        <v>12.5</v>
      </c>
      <c r="Q585" s="100" t="n">
        <f aca="false">K585-P585</f>
        <v>10.5</v>
      </c>
      <c r="R585" s="98" t="n">
        <f aca="false">IFERROR(IF(O585="Nov",(K585/P585-1)),0)</f>
        <v>0.84</v>
      </c>
      <c r="S585" s="100" t="str">
        <f aca="false">IF(N585&gt;0,IF(O585="","-",IF(R585&lt;0%,"DEGROWTH","GROWTH")))</f>
        <v>GROWTH</v>
      </c>
      <c r="T585" s="101" t="n">
        <v>9.5</v>
      </c>
      <c r="U585" s="101" t="str">
        <f aca="false">IF(F585&lt;=$V$2,"Dec","")</f>
        <v>Dec</v>
      </c>
      <c r="V585" s="97" t="n">
        <v>9.5</v>
      </c>
      <c r="W585" s="104" t="n">
        <f aca="false">K585-V585</f>
        <v>13.5</v>
      </c>
      <c r="X585" s="103" t="n">
        <f aca="false">IFERROR(IF(U585="Dec",(K585/V585-1)),0)</f>
        <v>1.42105263157895</v>
      </c>
      <c r="Y585" s="104" t="str">
        <f aca="false">IF(T585&gt;0,IF(U585="","-",IF(X585&lt;0%,"DEGROWTH","GROWTH")))</f>
        <v>GROWTH</v>
      </c>
      <c r="Z585" s="24" t="n">
        <v>0</v>
      </c>
      <c r="AA585" s="24" t="n">
        <f aca="false">IF(H585&gt;0,1,0)</f>
        <v>0</v>
      </c>
      <c r="AB585" s="3" t="n">
        <v>1000000297</v>
      </c>
      <c r="AC585" s="3"/>
    </row>
    <row r="586" customFormat="false" ht="14.25" hidden="true" customHeight="true" outlineLevel="0" collapsed="false">
      <c r="A586" s="23" t="s">
        <v>134</v>
      </c>
      <c r="B586" s="65" t="s">
        <v>58</v>
      </c>
      <c r="C586" s="65" t="s">
        <v>2914</v>
      </c>
      <c r="D586" s="65" t="n">
        <v>1000000306</v>
      </c>
      <c r="E586" s="66" t="s">
        <v>2915</v>
      </c>
      <c r="F586" s="67" t="n">
        <v>43862</v>
      </c>
      <c r="G586" s="67" t="str">
        <f aca="false">IF(I586&gt;0,"Targeted Dealer","-")</f>
        <v>Targeted Dealer</v>
      </c>
      <c r="H586" s="67" t="s">
        <v>627</v>
      </c>
      <c r="I586" s="68" t="n">
        <v>1000</v>
      </c>
      <c r="J586" s="68" t="n">
        <f aca="false">I586/$J$1*$E$1</f>
        <v>20870.9677419355</v>
      </c>
      <c r="K586" s="97" t="n">
        <v>1054</v>
      </c>
      <c r="L586" s="69" t="n">
        <f aca="false">K586-J586</f>
        <v>-19816.9677419355</v>
      </c>
      <c r="M586" s="69" t="n">
        <f aca="false">IFERROR((K586/J586%),"-")</f>
        <v>5.0500772797527</v>
      </c>
      <c r="N586" s="100" t="n">
        <v>937.5</v>
      </c>
      <c r="O586" s="98" t="str">
        <f aca="false">IF(F586&lt;=$P$2,"Nov","")</f>
        <v>Nov</v>
      </c>
      <c r="P586" s="97" t="n">
        <v>937.5</v>
      </c>
      <c r="Q586" s="100" t="n">
        <f aca="false">K586-P586</f>
        <v>116.5</v>
      </c>
      <c r="R586" s="98" t="n">
        <f aca="false">IFERROR(IF(O586="Nov",(K586/P586-1)),0)</f>
        <v>0.124266666666667</v>
      </c>
      <c r="S586" s="100" t="str">
        <f aca="false">IF(N586&gt;0,IF(O586="","-",IF(R586&lt;0%,"DEGROWTH","GROWTH")))</f>
        <v>GROWTH</v>
      </c>
      <c r="T586" s="101" t="n">
        <v>768.5</v>
      </c>
      <c r="U586" s="101" t="str">
        <f aca="false">IF(F586&lt;=$V$2,"Dec","")</f>
        <v>Dec</v>
      </c>
      <c r="V586" s="97" t="n">
        <v>768.5</v>
      </c>
      <c r="W586" s="104" t="n">
        <f aca="false">K586-V586</f>
        <v>285.5</v>
      </c>
      <c r="X586" s="103" t="n">
        <f aca="false">IFERROR(IF(U586="Dec",(K586/V586-1)),0)</f>
        <v>0.371502927781392</v>
      </c>
      <c r="Y586" s="104" t="str">
        <f aca="false">IF(T586&gt;0,IF(U586="","-",IF(X586&lt;0%,"DEGROWTH","GROWTH")))</f>
        <v>GROWTH</v>
      </c>
      <c r="Z586" s="24" t="n">
        <v>0</v>
      </c>
      <c r="AA586" s="24" t="n">
        <f aca="false">IF(H586&gt;0,1,0)</f>
        <v>1</v>
      </c>
      <c r="AB586" s="3" t="n">
        <v>1000000306</v>
      </c>
      <c r="AC586" s="3"/>
    </row>
    <row r="587" customFormat="false" ht="14.25" hidden="true" customHeight="true" outlineLevel="0" collapsed="false">
      <c r="A587" s="23" t="s">
        <v>134</v>
      </c>
      <c r="B587" s="65" t="s">
        <v>58</v>
      </c>
      <c r="C587" s="65" t="s">
        <v>4434</v>
      </c>
      <c r="D587" s="65" t="n">
        <v>1000002393</v>
      </c>
      <c r="E587" s="66" t="s">
        <v>4435</v>
      </c>
      <c r="F587" s="67" t="n">
        <v>44543</v>
      </c>
      <c r="G587" s="67" t="str">
        <f aca="false">IF(I587&gt;0,"Targeted Dealer","-")</f>
        <v>-</v>
      </c>
      <c r="H587" s="67"/>
      <c r="I587" s="68" t="n">
        <v>0</v>
      </c>
      <c r="J587" s="68" t="n">
        <f aca="false">I587/$J$1*$E$1</f>
        <v>0</v>
      </c>
      <c r="K587" s="97" t="n">
        <v>0</v>
      </c>
      <c r="L587" s="69" t="n">
        <f aca="false">K587-J587</f>
        <v>0</v>
      </c>
      <c r="M587" s="69" t="str">
        <f aca="false">IFERROR((K587/J587%),"-")</f>
        <v>-</v>
      </c>
      <c r="N587" s="100" t="n">
        <v>12.5</v>
      </c>
      <c r="O587" s="98" t="str">
        <f aca="false">IF(F587&lt;=$P$2,"Nov","")</f>
        <v>Nov</v>
      </c>
      <c r="P587" s="97" t="n">
        <v>12.5</v>
      </c>
      <c r="Q587" s="100" t="n">
        <f aca="false">K587-P587</f>
        <v>-12.5</v>
      </c>
      <c r="R587" s="98" t="n">
        <f aca="false">IFERROR(IF(O587="Nov",(K587/P587-1)),0)</f>
        <v>-1</v>
      </c>
      <c r="S587" s="100" t="str">
        <f aca="false">IF(N587&gt;0,IF(O587="","-",IF(R587&lt;0%,"DEGROWTH","GROWTH")))</f>
        <v>DEGROWTH</v>
      </c>
      <c r="T587" s="101" t="n">
        <v>57</v>
      </c>
      <c r="U587" s="101" t="str">
        <f aca="false">IF(F587&lt;=$V$2,"Dec","")</f>
        <v>Dec</v>
      </c>
      <c r="V587" s="97" t="n">
        <v>57</v>
      </c>
      <c r="W587" s="104" t="n">
        <f aca="false">K587-V587</f>
        <v>-57</v>
      </c>
      <c r="X587" s="103" t="n">
        <f aca="false">IFERROR(IF(U587="Dec",(K587/V587-1)),0)</f>
        <v>-1</v>
      </c>
      <c r="Y587" s="104" t="str">
        <f aca="false">IF(T587&gt;0,IF(U587="","-",IF(X587&lt;0%,"DEGROWTH","GROWTH")))</f>
        <v>DEGROWTH</v>
      </c>
      <c r="Z587" s="24" t="n">
        <v>1</v>
      </c>
      <c r="AA587" s="24" t="n">
        <f aca="false">IF(H587&gt;0,1,0)</f>
        <v>0</v>
      </c>
      <c r="AB587" s="3" t="n">
        <v>1000002393</v>
      </c>
      <c r="AC587" s="3"/>
    </row>
    <row r="588" customFormat="false" ht="14.25" hidden="true" customHeight="true" outlineLevel="0" collapsed="false">
      <c r="A588" s="23" t="s">
        <v>134</v>
      </c>
      <c r="B588" s="65" t="s">
        <v>58</v>
      </c>
      <c r="C588" s="65" t="s">
        <v>4123</v>
      </c>
      <c r="D588" s="65" t="n">
        <v>1000002597</v>
      </c>
      <c r="E588" s="66" t="s">
        <v>4124</v>
      </c>
      <c r="F588" s="67" t="n">
        <v>44599</v>
      </c>
      <c r="G588" s="67" t="str">
        <f aca="false">IF(I588&gt;0,"Targeted Dealer","-")</f>
        <v>-</v>
      </c>
      <c r="H588" s="67"/>
      <c r="I588" s="68" t="n">
        <v>0</v>
      </c>
      <c r="J588" s="68" t="n">
        <f aca="false">I588/$J$1*$E$1</f>
        <v>0</v>
      </c>
      <c r="K588" s="97" t="n">
        <v>0</v>
      </c>
      <c r="L588" s="69" t="n">
        <f aca="false">K588-J588</f>
        <v>0</v>
      </c>
      <c r="M588" s="69" t="str">
        <f aca="false">IFERROR((K588/J588%),"-")</f>
        <v>-</v>
      </c>
      <c r="N588" s="100" t="n">
        <v>0</v>
      </c>
      <c r="O588" s="98" t="str">
        <f aca="false">IF(F588&lt;=$P$2,"Nov","")</f>
        <v>Nov</v>
      </c>
      <c r="P588" s="97" t="n">
        <v>0</v>
      </c>
      <c r="Q588" s="100" t="n">
        <f aca="false">K588-P588</f>
        <v>0</v>
      </c>
      <c r="R588" s="98" t="n">
        <f aca="false">IFERROR(IF(O588="Nov",(K588/P588-1)),0)</f>
        <v>0</v>
      </c>
      <c r="S588" s="105" t="b">
        <f aca="false">IF(N588&gt;0,IF(O588="","-",IF(R588&lt;0%,"DEGROWTH","GROWTH")))</f>
        <v>0</v>
      </c>
      <c r="T588" s="101" t="n">
        <v>7</v>
      </c>
      <c r="U588" s="101" t="str">
        <f aca="false">IF(F588&lt;=$V$2,"Dec","")</f>
        <v>Dec</v>
      </c>
      <c r="V588" s="97" t="n">
        <v>7</v>
      </c>
      <c r="W588" s="104" t="n">
        <f aca="false">K588-V588</f>
        <v>-7</v>
      </c>
      <c r="X588" s="103" t="n">
        <f aca="false">IFERROR(IF(U588="Dec",(K588/V588-1)),0)</f>
        <v>-1</v>
      </c>
      <c r="Y588" s="104" t="str">
        <f aca="false">IF(T588&gt;0,IF(U588="","-",IF(X588&lt;0%,"DEGROWTH","GROWTH")))</f>
        <v>DEGROWTH</v>
      </c>
      <c r="Z588" s="24" t="n">
        <v>1</v>
      </c>
      <c r="AA588" s="24" t="n">
        <f aca="false">IF(H588&gt;0,1,0)</f>
        <v>0</v>
      </c>
      <c r="AB588" s="3" t="n">
        <v>1000002597</v>
      </c>
      <c r="AC588" s="3"/>
    </row>
    <row r="589" customFormat="false" ht="14.25" hidden="true" customHeight="true" outlineLevel="0" collapsed="false">
      <c r="A589" s="23" t="s">
        <v>134</v>
      </c>
      <c r="B589" s="65" t="s">
        <v>58</v>
      </c>
      <c r="C589" s="65" t="s">
        <v>1402</v>
      </c>
      <c r="D589" s="65" t="n">
        <v>1000002621</v>
      </c>
      <c r="E589" s="66" t="s">
        <v>1403</v>
      </c>
      <c r="F589" s="67" t="n">
        <v>44628</v>
      </c>
      <c r="G589" s="67" t="str">
        <f aca="false">IF(I589&gt;0,"Targeted Dealer","-")</f>
        <v>Targeted Dealer</v>
      </c>
      <c r="H589" s="67"/>
      <c r="I589" s="68" t="n">
        <v>160</v>
      </c>
      <c r="J589" s="68" t="n">
        <f aca="false">I589/$J$1*$E$1</f>
        <v>3339.35483870968</v>
      </c>
      <c r="K589" s="97" t="n">
        <v>110</v>
      </c>
      <c r="L589" s="69" t="n">
        <f aca="false">K589-J589</f>
        <v>-3229.35483870968</v>
      </c>
      <c r="M589" s="69" t="n">
        <f aca="false">IFERROR((K589/J589%),"-")</f>
        <v>3.29404945904173</v>
      </c>
      <c r="N589" s="100" t="n">
        <v>120</v>
      </c>
      <c r="O589" s="98" t="str">
        <f aca="false">IF(F589&lt;=$P$2,"Nov","")</f>
        <v>Nov</v>
      </c>
      <c r="P589" s="97" t="n">
        <v>120</v>
      </c>
      <c r="Q589" s="100" t="n">
        <f aca="false">K589-P589</f>
        <v>-10</v>
      </c>
      <c r="R589" s="98" t="n">
        <f aca="false">IFERROR(IF(O589="Nov",(K589/P589-1)),0)</f>
        <v>-0.0833333333333334</v>
      </c>
      <c r="S589" s="100" t="str">
        <f aca="false">IF(N589&gt;0,IF(O589="","-",IF(R589&lt;0%,"DEGROWTH","GROWTH")))</f>
        <v>DEGROWTH</v>
      </c>
      <c r="T589" s="101" t="n">
        <v>133</v>
      </c>
      <c r="U589" s="101" t="str">
        <f aca="false">IF(F589&lt;=$V$2,"Dec","")</f>
        <v>Dec</v>
      </c>
      <c r="V589" s="97" t="n">
        <v>133</v>
      </c>
      <c r="W589" s="104" t="n">
        <f aca="false">K589-V589</f>
        <v>-23</v>
      </c>
      <c r="X589" s="103" t="n">
        <f aca="false">IFERROR(IF(U589="Dec",(K589/V589-1)),0)</f>
        <v>-0.172932330827068</v>
      </c>
      <c r="Y589" s="104" t="str">
        <f aca="false">IF(T589&gt;0,IF(U589="","-",IF(X589&lt;0%,"DEGROWTH","GROWTH")))</f>
        <v>DEGROWTH</v>
      </c>
      <c r="Z589" s="24" t="n">
        <v>0</v>
      </c>
      <c r="AA589" s="24" t="n">
        <f aca="false">IF(H589&gt;0,1,0)</f>
        <v>0</v>
      </c>
      <c r="AB589" s="3" t="n">
        <v>1000002621</v>
      </c>
      <c r="AC589" s="3"/>
    </row>
    <row r="590" customFormat="false" ht="14.25" hidden="true" customHeight="true" outlineLevel="0" collapsed="false">
      <c r="A590" s="23" t="s">
        <v>134</v>
      </c>
      <c r="B590" s="65" t="s">
        <v>58</v>
      </c>
      <c r="C590" s="65" t="s">
        <v>1418</v>
      </c>
      <c r="D590" s="65" t="n">
        <v>1000002763</v>
      </c>
      <c r="E590" s="66" t="s">
        <v>1419</v>
      </c>
      <c r="F590" s="67" t="n">
        <v>44711</v>
      </c>
      <c r="G590" s="67" t="str">
        <f aca="false">IF(I590&gt;0,"Targeted Dealer","-")</f>
        <v>Targeted Dealer</v>
      </c>
      <c r="H590" s="67"/>
      <c r="I590" s="68" t="n">
        <v>150</v>
      </c>
      <c r="J590" s="68" t="n">
        <f aca="false">I590/$J$1*$E$1</f>
        <v>3130.64516129032</v>
      </c>
      <c r="K590" s="97" t="n">
        <v>83.25</v>
      </c>
      <c r="L590" s="69" t="n">
        <f aca="false">K590-J590</f>
        <v>-3047.39516129032</v>
      </c>
      <c r="M590" s="69" t="n">
        <f aca="false">IFERROR((K590/J590%),"-")</f>
        <v>2.65919629057187</v>
      </c>
      <c r="N590" s="100" t="n">
        <v>45.5</v>
      </c>
      <c r="O590" s="98" t="str">
        <f aca="false">IF(F590&lt;=$P$2,"Nov","")</f>
        <v>Nov</v>
      </c>
      <c r="P590" s="97" t="n">
        <v>45.5</v>
      </c>
      <c r="Q590" s="100" t="n">
        <f aca="false">K590-P590</f>
        <v>37.75</v>
      </c>
      <c r="R590" s="98" t="n">
        <f aca="false">IFERROR(IF(O590="Nov",(K590/P590-1)),0)</f>
        <v>0.82967032967033</v>
      </c>
      <c r="S590" s="100" t="str">
        <f aca="false">IF(N590&gt;0,IF(O590="","-",IF(R590&lt;0%,"DEGROWTH","GROWTH")))</f>
        <v>GROWTH</v>
      </c>
      <c r="T590" s="101" t="n">
        <v>98.75</v>
      </c>
      <c r="U590" s="101" t="str">
        <f aca="false">IF(F590&lt;=$V$2,"Dec","")</f>
        <v>Dec</v>
      </c>
      <c r="V590" s="97" t="n">
        <v>98.75</v>
      </c>
      <c r="W590" s="104" t="n">
        <f aca="false">K590-V590</f>
        <v>-15.5</v>
      </c>
      <c r="X590" s="103" t="n">
        <f aca="false">IFERROR(IF(U590="Dec",(K590/V590-1)),0)</f>
        <v>-0.156962025316456</v>
      </c>
      <c r="Y590" s="104" t="str">
        <f aca="false">IF(T590&gt;0,IF(U590="","-",IF(X590&lt;0%,"DEGROWTH","GROWTH")))</f>
        <v>DEGROWTH</v>
      </c>
      <c r="Z590" s="24" t="n">
        <v>0</v>
      </c>
      <c r="AA590" s="24" t="n">
        <f aca="false">IF(H590&gt;0,1,0)</f>
        <v>0</v>
      </c>
      <c r="AB590" s="3" t="n">
        <v>1000002763</v>
      </c>
      <c r="AC590" s="3"/>
    </row>
    <row r="591" customFormat="false" ht="14.25" hidden="true" customHeight="true" outlineLevel="0" collapsed="false">
      <c r="A591" s="23" t="s">
        <v>134</v>
      </c>
      <c r="B591" s="65" t="s">
        <v>58</v>
      </c>
      <c r="C591" s="65" t="s">
        <v>1438</v>
      </c>
      <c r="D591" s="65" t="n">
        <v>1000003162</v>
      </c>
      <c r="E591" s="65" t="s">
        <v>1439</v>
      </c>
      <c r="F591" s="67" t="n">
        <v>44916</v>
      </c>
      <c r="G591" s="67" t="str">
        <f aca="false">IF(I591&gt;0,"Targeted Dealer","-")</f>
        <v>Targeted Dealer</v>
      </c>
      <c r="H591" s="67"/>
      <c r="I591" s="68" t="n">
        <v>120</v>
      </c>
      <c r="J591" s="68" t="n">
        <f aca="false">I591/$J$1*$E$1</f>
        <v>2504.51612903226</v>
      </c>
      <c r="K591" s="97" t="n">
        <v>97.5</v>
      </c>
      <c r="L591" s="69" t="n">
        <f aca="false">K591-J591</f>
        <v>-2407.01612903226</v>
      </c>
      <c r="M591" s="69" t="n">
        <f aca="false">IFERROR((K591/J591%),"-")</f>
        <v>3.89296754250386</v>
      </c>
      <c r="N591" s="100" t="n">
        <v>176</v>
      </c>
      <c r="O591" s="98" t="str">
        <f aca="false">IF(F591&lt;=$P$2,"Nov","")</f>
        <v>Nov</v>
      </c>
      <c r="P591" s="97" t="n">
        <v>176</v>
      </c>
      <c r="Q591" s="100" t="n">
        <f aca="false">K591-P591</f>
        <v>-78.5</v>
      </c>
      <c r="R591" s="98" t="n">
        <f aca="false">IFERROR(IF(O591="Nov",(K591/P591-1)),0)</f>
        <v>-0.446022727272727</v>
      </c>
      <c r="S591" s="100" t="str">
        <f aca="false">IF(N591&gt;0,IF(O591="","-",IF(R591&lt;0%,"DEGROWTH","GROWTH")))</f>
        <v>DEGROWTH</v>
      </c>
      <c r="T591" s="101" t="n">
        <v>79.5</v>
      </c>
      <c r="U591" s="101" t="str">
        <f aca="false">IF(F591&lt;=$V$2,"Dec","")</f>
        <v>Dec</v>
      </c>
      <c r="V591" s="97" t="n">
        <v>79.5</v>
      </c>
      <c r="W591" s="104" t="n">
        <f aca="false">K591-V591</f>
        <v>18</v>
      </c>
      <c r="X591" s="103" t="n">
        <f aca="false">IFERROR(IF(U591="Dec",(K591/V591-1)),0)</f>
        <v>0.226415094339623</v>
      </c>
      <c r="Y591" s="104" t="str">
        <f aca="false">IF(T591&gt;0,IF(U591="","-",IF(X591&lt;0%,"DEGROWTH","GROWTH")))</f>
        <v>GROWTH</v>
      </c>
      <c r="Z591" s="24" t="n">
        <v>0</v>
      </c>
      <c r="AA591" s="24" t="n">
        <f aca="false">IF(H591&gt;0,1,0)</f>
        <v>0</v>
      </c>
      <c r="AB591" s="3" t="n">
        <v>1000003162</v>
      </c>
      <c r="AC591" s="3"/>
    </row>
    <row r="592" customFormat="false" ht="14.25" hidden="true" customHeight="true" outlineLevel="0" collapsed="false">
      <c r="A592" s="23" t="s">
        <v>134</v>
      </c>
      <c r="B592" s="65" t="s">
        <v>58</v>
      </c>
      <c r="C592" s="65" t="s">
        <v>1426</v>
      </c>
      <c r="D592" s="65" t="n">
        <v>1000003294</v>
      </c>
      <c r="E592" s="65" t="s">
        <v>1427</v>
      </c>
      <c r="F592" s="67" t="n">
        <v>44953</v>
      </c>
      <c r="G592" s="67" t="str">
        <f aca="false">IF(I592&gt;0,"Targeted Dealer","-")</f>
        <v>Targeted Dealer</v>
      </c>
      <c r="H592" s="67" t="s">
        <v>627</v>
      </c>
      <c r="I592" s="68" t="n">
        <v>170</v>
      </c>
      <c r="J592" s="68" t="n">
        <f aca="false">I592/$J$1*$E$1</f>
        <v>3548.06451612903</v>
      </c>
      <c r="K592" s="97" t="n">
        <v>152</v>
      </c>
      <c r="L592" s="69" t="n">
        <f aca="false">K592-J592</f>
        <v>-3396.06451612903</v>
      </c>
      <c r="M592" s="69" t="n">
        <f aca="false">IFERROR((K592/J592%),"-")</f>
        <v>4.28402582052914</v>
      </c>
      <c r="N592" s="100" t="n">
        <v>143</v>
      </c>
      <c r="O592" s="98" t="str">
        <f aca="false">IF(F592&lt;=$P$2,"Nov","")</f>
        <v>Nov</v>
      </c>
      <c r="P592" s="97" t="n">
        <v>143</v>
      </c>
      <c r="Q592" s="100" t="n">
        <f aca="false">K592-P592</f>
        <v>9</v>
      </c>
      <c r="R592" s="98" t="n">
        <f aca="false">IFERROR(IF(O592="Nov",(K592/P592-1)),0)</f>
        <v>0.0629370629370629</v>
      </c>
      <c r="S592" s="100" t="str">
        <f aca="false">IF(N592&gt;0,IF(O592="","-",IF(R592&lt;0%,"DEGROWTH","GROWTH")))</f>
        <v>GROWTH</v>
      </c>
      <c r="T592" s="101" t="n">
        <v>50</v>
      </c>
      <c r="U592" s="101" t="str">
        <f aca="false">IF(F592&lt;=$V$2,"Dec","")</f>
        <v>Dec</v>
      </c>
      <c r="V592" s="97" t="n">
        <v>50</v>
      </c>
      <c r="W592" s="104" t="n">
        <f aca="false">K592-V592</f>
        <v>102</v>
      </c>
      <c r="X592" s="103" t="n">
        <f aca="false">IFERROR(IF(U592="Dec",(K592/V592-1)),0)</f>
        <v>2.04</v>
      </c>
      <c r="Y592" s="104" t="str">
        <f aca="false">IF(T592&gt;0,IF(U592="","-",IF(X592&lt;0%,"DEGROWTH","GROWTH")))</f>
        <v>GROWTH</v>
      </c>
      <c r="Z592" s="24" t="n">
        <v>0</v>
      </c>
      <c r="AA592" s="24" t="n">
        <f aca="false">IF(H592&gt;0,1,0)</f>
        <v>1</v>
      </c>
      <c r="AB592" s="3" t="n">
        <v>1000003294</v>
      </c>
      <c r="AC592" s="3"/>
    </row>
    <row r="593" customFormat="false" ht="14.25" hidden="true" customHeight="true" outlineLevel="0" collapsed="false">
      <c r="A593" s="23" t="s">
        <v>134</v>
      </c>
      <c r="B593" s="65" t="s">
        <v>58</v>
      </c>
      <c r="C593" s="65" t="s">
        <v>3911</v>
      </c>
      <c r="D593" s="65" t="n">
        <v>1000003309</v>
      </c>
      <c r="E593" s="65" t="s">
        <v>3912</v>
      </c>
      <c r="F593" s="67" t="n">
        <v>44957</v>
      </c>
      <c r="G593" s="67" t="str">
        <f aca="false">IF(I593&gt;0,"Targeted Dealer","-")</f>
        <v>Targeted Dealer</v>
      </c>
      <c r="H593" s="67"/>
      <c r="I593" s="68" t="n">
        <v>100</v>
      </c>
      <c r="J593" s="68" t="n">
        <f aca="false">I593/$J$1*$E$1</f>
        <v>2087.09677419355</v>
      </c>
      <c r="K593" s="97" t="n">
        <v>97.5</v>
      </c>
      <c r="L593" s="69" t="n">
        <f aca="false">K593-J593</f>
        <v>-1989.59677419355</v>
      </c>
      <c r="M593" s="69" t="n">
        <f aca="false">IFERROR((K593/J593%),"-")</f>
        <v>4.67156105100464</v>
      </c>
      <c r="N593" s="100" t="n">
        <v>103.5</v>
      </c>
      <c r="O593" s="98" t="str">
        <f aca="false">IF(F593&lt;=$P$2,"Nov","")</f>
        <v>Nov</v>
      </c>
      <c r="P593" s="97" t="n">
        <v>103.5</v>
      </c>
      <c r="Q593" s="100" t="n">
        <f aca="false">K593-P593</f>
        <v>-6</v>
      </c>
      <c r="R593" s="98" t="n">
        <f aca="false">IFERROR(IF(O593="Nov",(K593/P593-1)),0)</f>
        <v>-0.0579710144927537</v>
      </c>
      <c r="S593" s="100" t="str">
        <f aca="false">IF(N593&gt;0,IF(O593="","-",IF(R593&lt;0%,"DEGROWTH","GROWTH")))</f>
        <v>DEGROWTH</v>
      </c>
      <c r="T593" s="101" t="n">
        <v>47.5</v>
      </c>
      <c r="U593" s="101" t="str">
        <f aca="false">IF(F593&lt;=$V$2,"Dec","")</f>
        <v>Dec</v>
      </c>
      <c r="V593" s="97" t="n">
        <v>47.5</v>
      </c>
      <c r="W593" s="104" t="n">
        <f aca="false">K593-V593</f>
        <v>50</v>
      </c>
      <c r="X593" s="103" t="n">
        <f aca="false">IFERROR(IF(U593="Dec",(K593/V593-1)),0)</f>
        <v>1.05263157894737</v>
      </c>
      <c r="Y593" s="104" t="str">
        <f aca="false">IF(T593&gt;0,IF(U593="","-",IF(X593&lt;0%,"DEGROWTH","GROWTH")))</f>
        <v>GROWTH</v>
      </c>
      <c r="Z593" s="24" t="n">
        <v>0</v>
      </c>
      <c r="AA593" s="24" t="n">
        <f aca="false">IF(H593&gt;0,1,0)</f>
        <v>0</v>
      </c>
      <c r="AB593" s="3" t="n">
        <v>1000003309</v>
      </c>
      <c r="AC593" s="3"/>
    </row>
    <row r="594" customFormat="false" ht="14.25" hidden="true" customHeight="true" outlineLevel="0" collapsed="false">
      <c r="A594" s="23" t="s">
        <v>134</v>
      </c>
      <c r="B594" s="65" t="s">
        <v>58</v>
      </c>
      <c r="C594" s="65" t="s">
        <v>1393</v>
      </c>
      <c r="D594" s="65" t="n">
        <v>1000003402</v>
      </c>
      <c r="E594" s="65" t="s">
        <v>1394</v>
      </c>
      <c r="F594" s="67" t="n">
        <v>44985</v>
      </c>
      <c r="G594" s="67" t="str">
        <f aca="false">IF(I594&gt;0,"Targeted Dealer","-")</f>
        <v>Targeted Dealer</v>
      </c>
      <c r="H594" s="67"/>
      <c r="I594" s="68" t="n">
        <v>50</v>
      </c>
      <c r="J594" s="68" t="n">
        <f aca="false">I594/$J$1*$E$1</f>
        <v>1043.54838709677</v>
      </c>
      <c r="K594" s="97" t="n">
        <v>0</v>
      </c>
      <c r="L594" s="69" t="n">
        <f aca="false">K594-J594</f>
        <v>-1043.54838709677</v>
      </c>
      <c r="M594" s="69" t="n">
        <f aca="false">IFERROR((K594/J594%),"-")</f>
        <v>0</v>
      </c>
      <c r="N594" s="100" t="n">
        <v>13</v>
      </c>
      <c r="O594" s="98" t="str">
        <f aca="false">IF(F594&lt;=$P$2,"Nov","")</f>
        <v>Nov</v>
      </c>
      <c r="P594" s="97" t="n">
        <v>13</v>
      </c>
      <c r="Q594" s="100" t="n">
        <f aca="false">K594-P594</f>
        <v>-13</v>
      </c>
      <c r="R594" s="98" t="n">
        <f aca="false">IFERROR(IF(O594="Nov",(K594/P594-1)),0)</f>
        <v>-1</v>
      </c>
      <c r="S594" s="100" t="str">
        <f aca="false">IF(N594&gt;0,IF(O594="","-",IF(R594&lt;0%,"DEGROWTH","GROWTH")))</f>
        <v>DEGROWTH</v>
      </c>
      <c r="T594" s="101" t="n">
        <v>34.5</v>
      </c>
      <c r="U594" s="101" t="str">
        <f aca="false">IF(F594&lt;=$V$2,"Dec","")</f>
        <v>Dec</v>
      </c>
      <c r="V594" s="97" t="n">
        <v>34.5</v>
      </c>
      <c r="W594" s="104" t="n">
        <f aca="false">K594-V594</f>
        <v>-34.5</v>
      </c>
      <c r="X594" s="103" t="n">
        <f aca="false">IFERROR(IF(U594="Dec",(K594/V594-1)),0)</f>
        <v>-1</v>
      </c>
      <c r="Y594" s="104" t="str">
        <f aca="false">IF(T594&gt;0,IF(U594="","-",IF(X594&lt;0%,"DEGROWTH","GROWTH")))</f>
        <v>DEGROWTH</v>
      </c>
      <c r="Z594" s="24" t="n">
        <v>1</v>
      </c>
      <c r="AA594" s="24" t="n">
        <f aca="false">IF(H594&gt;0,1,0)</f>
        <v>0</v>
      </c>
      <c r="AB594" s="3" t="n">
        <v>1000003402</v>
      </c>
      <c r="AC594" s="3"/>
    </row>
    <row r="595" customFormat="false" ht="14.25" hidden="true" customHeight="true" outlineLevel="0" collapsed="false">
      <c r="A595" s="23" t="s">
        <v>134</v>
      </c>
      <c r="B595" s="65" t="s">
        <v>58</v>
      </c>
      <c r="C595" s="65" t="s">
        <v>1400</v>
      </c>
      <c r="D595" s="65" t="n">
        <v>1000003483</v>
      </c>
      <c r="E595" s="65" t="s">
        <v>1401</v>
      </c>
      <c r="F595" s="67" t="n">
        <v>45021</v>
      </c>
      <c r="G595" s="67" t="str">
        <f aca="false">IF(I595&gt;0,"Targeted Dealer","-")</f>
        <v>Targeted Dealer</v>
      </c>
      <c r="H595" s="67"/>
      <c r="I595" s="68" t="n">
        <v>50</v>
      </c>
      <c r="J595" s="68" t="n">
        <f aca="false">I595/$J$1*$E$1</f>
        <v>1043.54838709677</v>
      </c>
      <c r="K595" s="97" t="n">
        <v>22</v>
      </c>
      <c r="L595" s="69" t="n">
        <f aca="false">K595-J595</f>
        <v>-1021.54838709677</v>
      </c>
      <c r="M595" s="69" t="n">
        <f aca="false">IFERROR((K595/J595%),"-")</f>
        <v>2.10819165378671</v>
      </c>
      <c r="N595" s="100" t="n">
        <v>12.5</v>
      </c>
      <c r="O595" s="98" t="str">
        <f aca="false">IF(F595&lt;=$P$2,"Nov","")</f>
        <v>Nov</v>
      </c>
      <c r="P595" s="97" t="n">
        <v>12.5</v>
      </c>
      <c r="Q595" s="100" t="n">
        <f aca="false">K595-P595</f>
        <v>9.5</v>
      </c>
      <c r="R595" s="98" t="n">
        <f aca="false">IFERROR(IF(O595="Nov",(K595/P595-1)),0)</f>
        <v>0.76</v>
      </c>
      <c r="S595" s="100" t="str">
        <f aca="false">IF(N595&gt;0,IF(O595="","-",IF(R595&lt;0%,"DEGROWTH","GROWTH")))</f>
        <v>GROWTH</v>
      </c>
      <c r="T595" s="101" t="n">
        <v>43.75</v>
      </c>
      <c r="U595" s="101" t="str">
        <f aca="false">IF(F595&lt;=$V$2,"Dec","")</f>
        <v>Dec</v>
      </c>
      <c r="V595" s="97" t="n">
        <v>43.75</v>
      </c>
      <c r="W595" s="104" t="n">
        <f aca="false">K595-V595</f>
        <v>-21.75</v>
      </c>
      <c r="X595" s="103" t="n">
        <f aca="false">IFERROR(IF(U595="Dec",(K595/V595-1)),0)</f>
        <v>-0.497142857142857</v>
      </c>
      <c r="Y595" s="104" t="str">
        <f aca="false">IF(T595&gt;0,IF(U595="","-",IF(X595&lt;0%,"DEGROWTH","GROWTH")))</f>
        <v>DEGROWTH</v>
      </c>
      <c r="Z595" s="24" t="n">
        <v>0</v>
      </c>
      <c r="AA595" s="24" t="n">
        <f aca="false">IF(H595&gt;0,1,0)</f>
        <v>0</v>
      </c>
      <c r="AB595" s="3" t="n">
        <v>1000003483</v>
      </c>
      <c r="AC595" s="3"/>
    </row>
    <row r="596" customFormat="false" ht="14.25" hidden="true" customHeight="true" outlineLevel="0" collapsed="false">
      <c r="A596" s="23" t="s">
        <v>134</v>
      </c>
      <c r="B596" s="65" t="s">
        <v>58</v>
      </c>
      <c r="C596" s="65" t="s">
        <v>3943</v>
      </c>
      <c r="D596" s="65" t="n">
        <v>1000003552</v>
      </c>
      <c r="E596" s="65" t="s">
        <v>3944</v>
      </c>
      <c r="F596" s="67" t="n">
        <v>45072</v>
      </c>
      <c r="G596" s="67" t="str">
        <f aca="false">IF(I596&gt;0,"Targeted Dealer","-")</f>
        <v>Targeted Dealer</v>
      </c>
      <c r="H596" s="67"/>
      <c r="I596" s="68" t="n">
        <v>60</v>
      </c>
      <c r="J596" s="68" t="n">
        <f aca="false">I596/$J$1*$E$1</f>
        <v>1252.25806451613</v>
      </c>
      <c r="K596" s="97" t="n">
        <v>10</v>
      </c>
      <c r="L596" s="69" t="n">
        <f aca="false">K596-J596</f>
        <v>-1242.25806451613</v>
      </c>
      <c r="M596" s="69" t="n">
        <f aca="false">IFERROR((K596/J596%),"-")</f>
        <v>0.798557444616177</v>
      </c>
      <c r="N596" s="100" t="n">
        <v>7.5</v>
      </c>
      <c r="O596" s="98" t="str">
        <f aca="false">IF(F596&lt;=$P$2,"Nov","")</f>
        <v>Nov</v>
      </c>
      <c r="P596" s="97" t="n">
        <v>7.5</v>
      </c>
      <c r="Q596" s="100" t="n">
        <f aca="false">K596-P596</f>
        <v>2.5</v>
      </c>
      <c r="R596" s="98" t="n">
        <f aca="false">IFERROR(IF(O596="Nov",(K596/P596-1)),0)</f>
        <v>0.333333333333333</v>
      </c>
      <c r="S596" s="100" t="str">
        <f aca="false">IF(N596&gt;0,IF(O596="","-",IF(R596&lt;0%,"DEGROWTH","GROWTH")))</f>
        <v>GROWTH</v>
      </c>
      <c r="T596" s="101" t="n">
        <v>7.5</v>
      </c>
      <c r="U596" s="101" t="str">
        <f aca="false">IF(F596&lt;=$V$2,"Dec","")</f>
        <v>Dec</v>
      </c>
      <c r="V596" s="97" t="n">
        <v>7.5</v>
      </c>
      <c r="W596" s="104" t="n">
        <f aca="false">K596-V596</f>
        <v>2.5</v>
      </c>
      <c r="X596" s="103" t="n">
        <f aca="false">IFERROR(IF(U596="Dec",(K596/V596-1)),0)</f>
        <v>0.333333333333333</v>
      </c>
      <c r="Y596" s="104" t="str">
        <f aca="false">IF(T596&gt;0,IF(U596="","-",IF(X596&lt;0%,"DEGROWTH","GROWTH")))</f>
        <v>GROWTH</v>
      </c>
      <c r="Z596" s="24" t="n">
        <v>0</v>
      </c>
      <c r="AA596" s="24" t="n">
        <f aca="false">IF(H596&gt;0,1,0)</f>
        <v>0</v>
      </c>
      <c r="AB596" s="3" t="n">
        <v>1000003552</v>
      </c>
      <c r="AC596" s="3"/>
    </row>
    <row r="597" customFormat="false" ht="14.25" hidden="true" customHeight="true" outlineLevel="0" collapsed="false">
      <c r="A597" s="23" t="s">
        <v>134</v>
      </c>
      <c r="B597" s="65" t="s">
        <v>58</v>
      </c>
      <c r="C597" s="65" t="s">
        <v>1404</v>
      </c>
      <c r="D597" s="65" t="n">
        <v>1000003615</v>
      </c>
      <c r="E597" s="65" t="s">
        <v>1405</v>
      </c>
      <c r="F597" s="67" t="n">
        <v>45107</v>
      </c>
      <c r="G597" s="67" t="str">
        <f aca="false">IF(I597&gt;0,"Targeted Dealer","-")</f>
        <v>Targeted Dealer</v>
      </c>
      <c r="H597" s="67"/>
      <c r="I597" s="68" t="n">
        <v>120</v>
      </c>
      <c r="J597" s="68" t="n">
        <f aca="false">I597/$J$1*$E$1</f>
        <v>2504.51612903226</v>
      </c>
      <c r="K597" s="97" t="n">
        <v>90.5</v>
      </c>
      <c r="L597" s="69" t="n">
        <f aca="false">K597-J597</f>
        <v>-2414.01612903226</v>
      </c>
      <c r="M597" s="69" t="n">
        <f aca="false">IFERROR((K597/J597%),"-")</f>
        <v>3.6134724368882</v>
      </c>
      <c r="N597" s="100" t="n">
        <v>64.5</v>
      </c>
      <c r="O597" s="98" t="str">
        <f aca="false">IF(F597&lt;=$P$2,"Nov","")</f>
        <v>Nov</v>
      </c>
      <c r="P597" s="97" t="n">
        <v>64.5</v>
      </c>
      <c r="Q597" s="100" t="n">
        <f aca="false">K597-P597</f>
        <v>26</v>
      </c>
      <c r="R597" s="98" t="n">
        <f aca="false">IFERROR(IF(O597="Nov",(K597/P597-1)),0)</f>
        <v>0.403100775193799</v>
      </c>
      <c r="S597" s="100" t="str">
        <f aca="false">IF(N597&gt;0,IF(O597="","-",IF(R597&lt;0%,"DEGROWTH","GROWTH")))</f>
        <v>GROWTH</v>
      </c>
      <c r="T597" s="101" t="n">
        <v>85.5</v>
      </c>
      <c r="U597" s="101" t="str">
        <f aca="false">IF(F597&lt;=$V$2,"Dec","")</f>
        <v>Dec</v>
      </c>
      <c r="V597" s="97" t="n">
        <v>85.5</v>
      </c>
      <c r="W597" s="104" t="n">
        <f aca="false">K597-V597</f>
        <v>5</v>
      </c>
      <c r="X597" s="103" t="n">
        <f aca="false">IFERROR(IF(U597="Dec",(K597/V597-1)),0)</f>
        <v>0.0584795321637428</v>
      </c>
      <c r="Y597" s="104" t="str">
        <f aca="false">IF(T597&gt;0,IF(U597="","-",IF(X597&lt;0%,"DEGROWTH","GROWTH")))</f>
        <v>GROWTH</v>
      </c>
      <c r="Z597" s="24" t="n">
        <v>0</v>
      </c>
      <c r="AA597" s="24" t="n">
        <f aca="false">IF(H597&gt;0,1,0)</f>
        <v>0</v>
      </c>
      <c r="AB597" s="3" t="n">
        <v>1000003615</v>
      </c>
      <c r="AC597" s="3"/>
    </row>
    <row r="598" customFormat="false" ht="14.25" hidden="true" customHeight="true" outlineLevel="0" collapsed="false">
      <c r="A598" s="23" t="s">
        <v>134</v>
      </c>
      <c r="B598" s="65" t="s">
        <v>58</v>
      </c>
      <c r="C598" s="65" t="s">
        <v>1422</v>
      </c>
      <c r="D598" s="65" t="n">
        <v>1000003642</v>
      </c>
      <c r="E598" s="65" t="s">
        <v>1423</v>
      </c>
      <c r="F598" s="67" t="n">
        <v>45118</v>
      </c>
      <c r="G598" s="67" t="str">
        <f aca="false">IF(I598&gt;0,"Targeted Dealer","-")</f>
        <v>Targeted Dealer</v>
      </c>
      <c r="H598" s="67"/>
      <c r="I598" s="68" t="n">
        <v>110</v>
      </c>
      <c r="J598" s="68" t="n">
        <f aca="false">I598/$J$1*$E$1</f>
        <v>2295.8064516129</v>
      </c>
      <c r="K598" s="97" t="n">
        <v>165.5</v>
      </c>
      <c r="L598" s="69" t="n">
        <f aca="false">K598-J598</f>
        <v>-2130.3064516129</v>
      </c>
      <c r="M598" s="69" t="n">
        <f aca="false">IFERROR((K598/J598%),"-")</f>
        <v>7.20879584094422</v>
      </c>
      <c r="N598" s="100" t="n">
        <v>110</v>
      </c>
      <c r="O598" s="98" t="str">
        <f aca="false">IF(F598&lt;=$P$2,"Nov","")</f>
        <v>Nov</v>
      </c>
      <c r="P598" s="97" t="n">
        <v>110</v>
      </c>
      <c r="Q598" s="100" t="n">
        <f aca="false">K598-P598</f>
        <v>55.5</v>
      </c>
      <c r="R598" s="98" t="n">
        <f aca="false">IFERROR(IF(O598="Nov",(K598/P598-1)),0)</f>
        <v>0.504545454545455</v>
      </c>
      <c r="S598" s="100" t="str">
        <f aca="false">IF(N598&gt;0,IF(O598="","-",IF(R598&lt;0%,"DEGROWTH","GROWTH")))</f>
        <v>GROWTH</v>
      </c>
      <c r="T598" s="101" t="n">
        <v>119.5</v>
      </c>
      <c r="U598" s="101" t="str">
        <f aca="false">IF(F598&lt;=$V$2,"Dec","")</f>
        <v>Dec</v>
      </c>
      <c r="V598" s="97" t="n">
        <v>119.5</v>
      </c>
      <c r="W598" s="104" t="n">
        <f aca="false">K598-V598</f>
        <v>46</v>
      </c>
      <c r="X598" s="103" t="n">
        <f aca="false">IFERROR(IF(U598="Dec",(K598/V598-1)),0)</f>
        <v>0.384937238493724</v>
      </c>
      <c r="Y598" s="104" t="str">
        <f aca="false">IF(T598&gt;0,IF(U598="","-",IF(X598&lt;0%,"DEGROWTH","GROWTH")))</f>
        <v>GROWTH</v>
      </c>
      <c r="Z598" s="24" t="n">
        <v>0</v>
      </c>
      <c r="AA598" s="24" t="n">
        <f aca="false">IF(H598&gt;0,1,0)</f>
        <v>0</v>
      </c>
      <c r="AB598" s="3" t="n">
        <v>1000003642</v>
      </c>
      <c r="AC598" s="3"/>
    </row>
    <row r="599" customFormat="false" ht="14.25" hidden="false" customHeight="true" outlineLevel="0" collapsed="false">
      <c r="A599" s="23" t="s">
        <v>134</v>
      </c>
      <c r="B599" s="65" t="s">
        <v>58</v>
      </c>
      <c r="C599" s="65" t="s">
        <v>4436</v>
      </c>
      <c r="D599" s="65" t="n">
        <v>1000003770</v>
      </c>
      <c r="E599" s="65" t="s">
        <v>4437</v>
      </c>
      <c r="F599" s="67" t="n">
        <v>45260</v>
      </c>
      <c r="G599" s="67" t="str">
        <f aca="false">IF(I599&gt;0,"Targeted Dealer","-")</f>
        <v>-</v>
      </c>
      <c r="H599" s="67"/>
      <c r="I599" s="68" t="n">
        <v>0</v>
      </c>
      <c r="J599" s="68" t="n">
        <f aca="false">I599/$J$1*$E$1</f>
        <v>0</v>
      </c>
      <c r="K599" s="97" t="n">
        <v>0</v>
      </c>
      <c r="L599" s="69" t="n">
        <f aca="false">K599-J599</f>
        <v>0</v>
      </c>
      <c r="M599" s="69" t="str">
        <f aca="false">IFERROR((K599/J599%),"-")</f>
        <v>-</v>
      </c>
      <c r="N599" s="100" t="n">
        <v>0</v>
      </c>
      <c r="O599" s="98" t="str">
        <f aca="false">IF(F599&lt;=$P$2,"Nov","")</f>
        <v>Nov</v>
      </c>
      <c r="P599" s="97" t="n">
        <v>0</v>
      </c>
      <c r="Q599" s="100" t="n">
        <f aca="false">K599-P599</f>
        <v>0</v>
      </c>
      <c r="R599" s="98" t="n">
        <f aca="false">IFERROR(IF(O599="Nov",(K599/P599-1)),0)</f>
        <v>0</v>
      </c>
      <c r="S599" s="105" t="b">
        <f aca="false">IF(N599&gt;0,IF(O599="","-",IF(R599&lt;0%,"DEGROWTH","GROWTH")))</f>
        <v>0</v>
      </c>
      <c r="T599" s="101" t="n">
        <v>9.5</v>
      </c>
      <c r="U599" s="101" t="str">
        <f aca="false">IF(F599&lt;=$V$2,"Dec","")</f>
        <v>Dec</v>
      </c>
      <c r="V599" s="97" t="n">
        <v>9.5</v>
      </c>
      <c r="W599" s="104" t="n">
        <f aca="false">K599-V599</f>
        <v>-9.5</v>
      </c>
      <c r="X599" s="103" t="n">
        <f aca="false">IFERROR(IF(U599="Dec",(K599/V599-1)),0)</f>
        <v>-1</v>
      </c>
      <c r="Y599" s="104" t="str">
        <f aca="false">IF(T599&gt;0,IF(U599="","-",IF(X599&lt;0%,"DEGROWTH","GROWTH")))</f>
        <v>DEGROWTH</v>
      </c>
      <c r="Z599" s="24" t="n">
        <v>1</v>
      </c>
      <c r="AA599" s="24" t="n">
        <f aca="false">IF(H599&gt;0,1,0)</f>
        <v>0</v>
      </c>
      <c r="AB599" s="3" t="e">
        <f aca="false">#N/A</f>
        <v>#N/A</v>
      </c>
      <c r="AC599" s="3"/>
    </row>
    <row r="600" customFormat="false" ht="14.25" hidden="true" customHeight="true" outlineLevel="0" collapsed="false">
      <c r="A600" s="23" t="s">
        <v>134</v>
      </c>
      <c r="B600" s="65" t="s">
        <v>58</v>
      </c>
      <c r="C600" s="65" t="s">
        <v>1406</v>
      </c>
      <c r="D600" s="65" t="n">
        <v>1000003799</v>
      </c>
      <c r="E600" s="65" t="s">
        <v>1407</v>
      </c>
      <c r="F600" s="67" t="n">
        <v>45283</v>
      </c>
      <c r="G600" s="67" t="str">
        <f aca="false">IF(I600&gt;0,"Targeted Dealer","-")</f>
        <v>Targeted Dealer</v>
      </c>
      <c r="H600" s="67"/>
      <c r="I600" s="68" t="n">
        <v>100</v>
      </c>
      <c r="J600" s="68" t="n">
        <f aca="false">I600/$J$1*$E$1</f>
        <v>2087.09677419355</v>
      </c>
      <c r="K600" s="97" t="n">
        <v>156</v>
      </c>
      <c r="L600" s="69" t="n">
        <f aca="false">K600-J600</f>
        <v>-1931.09677419355</v>
      </c>
      <c r="M600" s="69" t="n">
        <f aca="false">IFERROR((K600/J600%),"-")</f>
        <v>7.47449768160742</v>
      </c>
      <c r="N600" s="100" t="n">
        <v>77</v>
      </c>
      <c r="O600" s="98" t="str">
        <f aca="false">IF(F600&lt;=$P$2,"Nov","")</f>
        <v>Nov</v>
      </c>
      <c r="P600" s="97" t="n">
        <v>77</v>
      </c>
      <c r="Q600" s="100" t="n">
        <f aca="false">K600-P600</f>
        <v>79</v>
      </c>
      <c r="R600" s="98" t="n">
        <f aca="false">IFERROR(IF(O600="Nov",(K600/P600-1)),0)</f>
        <v>1.02597402597403</v>
      </c>
      <c r="S600" s="100" t="str">
        <f aca="false">IF(N600&gt;0,IF(O600="","-",IF(R600&lt;0%,"DEGROWTH","GROWTH")))</f>
        <v>GROWTH</v>
      </c>
      <c r="T600" s="101" t="n">
        <v>12.5</v>
      </c>
      <c r="U600" s="101" t="str">
        <f aca="false">IF(F600&lt;=$V$2,"Dec","")</f>
        <v>Dec</v>
      </c>
      <c r="V600" s="97" t="n">
        <v>12.5</v>
      </c>
      <c r="W600" s="104" t="n">
        <f aca="false">K600-V600</f>
        <v>143.5</v>
      </c>
      <c r="X600" s="103" t="n">
        <f aca="false">IFERROR(IF(U600="Dec",(K600/V600-1)),0)</f>
        <v>11.48</v>
      </c>
      <c r="Y600" s="104" t="str">
        <f aca="false">IF(T600&gt;0,IF(U600="","-",IF(X600&lt;0%,"DEGROWTH","GROWTH")))</f>
        <v>GROWTH</v>
      </c>
      <c r="Z600" s="24" t="n">
        <v>0</v>
      </c>
      <c r="AA600" s="24" t="n">
        <f aca="false">IF(H600&gt;0,1,0)</f>
        <v>0</v>
      </c>
      <c r="AB600" s="3" t="n">
        <v>1000003799</v>
      </c>
      <c r="AC600" s="3"/>
    </row>
    <row r="601" customFormat="false" ht="14.25" hidden="true" customHeight="true" outlineLevel="0" collapsed="false">
      <c r="A601" s="23" t="s">
        <v>134</v>
      </c>
      <c r="B601" s="65" t="s">
        <v>58</v>
      </c>
      <c r="C601" s="65" t="s">
        <v>1428</v>
      </c>
      <c r="D601" s="65" t="n">
        <v>1000003802</v>
      </c>
      <c r="E601" s="65" t="s">
        <v>1429</v>
      </c>
      <c r="F601" s="67" t="n">
        <v>45283</v>
      </c>
      <c r="G601" s="67" t="str">
        <f aca="false">IF(I601&gt;0,"Targeted Dealer","-")</f>
        <v>Targeted Dealer</v>
      </c>
      <c r="H601" s="67"/>
      <c r="I601" s="68" t="n">
        <v>150</v>
      </c>
      <c r="J601" s="68" t="n">
        <f aca="false">I601/$J$1*$E$1</f>
        <v>3130.64516129032</v>
      </c>
      <c r="K601" s="97" t="n">
        <v>116.5</v>
      </c>
      <c r="L601" s="69" t="n">
        <f aca="false">K601-J601</f>
        <v>-3014.14516129032</v>
      </c>
      <c r="M601" s="69" t="n">
        <f aca="false">IFERROR((K601/J601%),"-")</f>
        <v>3.72127769191139</v>
      </c>
      <c r="N601" s="100" t="n">
        <v>100</v>
      </c>
      <c r="O601" s="98" t="str">
        <f aca="false">IF(F601&lt;=$P$2,"Nov","")</f>
        <v>Nov</v>
      </c>
      <c r="P601" s="97" t="n">
        <v>100</v>
      </c>
      <c r="Q601" s="100" t="n">
        <f aca="false">K601-P601</f>
        <v>16.5</v>
      </c>
      <c r="R601" s="98" t="n">
        <f aca="false">IFERROR(IF(O601="Nov",(K601/P601-1)),0)</f>
        <v>0.165</v>
      </c>
      <c r="S601" s="100" t="str">
        <f aca="false">IF(N601&gt;0,IF(O601="","-",IF(R601&lt;0%,"DEGROWTH","GROWTH")))</f>
        <v>GROWTH</v>
      </c>
      <c r="T601" s="101" t="n">
        <v>50</v>
      </c>
      <c r="U601" s="101" t="str">
        <f aca="false">IF(F601&lt;=$V$2,"Dec","")</f>
        <v>Dec</v>
      </c>
      <c r="V601" s="97" t="n">
        <v>50</v>
      </c>
      <c r="W601" s="104" t="n">
        <f aca="false">K601-V601</f>
        <v>66.5</v>
      </c>
      <c r="X601" s="103" t="n">
        <f aca="false">IFERROR(IF(U601="Dec",(K601/V601-1)),0)</f>
        <v>1.33</v>
      </c>
      <c r="Y601" s="104" t="str">
        <f aca="false">IF(T601&gt;0,IF(U601="","-",IF(X601&lt;0%,"DEGROWTH","GROWTH")))</f>
        <v>GROWTH</v>
      </c>
      <c r="Z601" s="24" t="n">
        <v>0</v>
      </c>
      <c r="AA601" s="24" t="n">
        <f aca="false">IF(H601&gt;0,1,0)</f>
        <v>0</v>
      </c>
      <c r="AB601" s="3" t="n">
        <v>1000003802</v>
      </c>
      <c r="AC601" s="3"/>
    </row>
    <row r="602" customFormat="false" ht="14.25" hidden="true" customHeight="true" outlineLevel="0" collapsed="false">
      <c r="A602" s="23" t="s">
        <v>134</v>
      </c>
      <c r="B602" s="65" t="s">
        <v>58</v>
      </c>
      <c r="C602" s="65" t="s">
        <v>1395</v>
      </c>
      <c r="D602" s="65" t="n">
        <v>1000003805</v>
      </c>
      <c r="E602" s="65" t="s">
        <v>1394</v>
      </c>
      <c r="F602" s="67" t="n">
        <v>45288</v>
      </c>
      <c r="G602" s="67" t="str">
        <f aca="false">IF(I602&gt;0,"Targeted Dealer","-")</f>
        <v>Targeted Dealer</v>
      </c>
      <c r="H602" s="67" t="s">
        <v>627</v>
      </c>
      <c r="I602" s="68" t="n">
        <v>38</v>
      </c>
      <c r="J602" s="68" t="n">
        <f aca="false">I602/$J$1*$E$1</f>
        <v>793.096774193548</v>
      </c>
      <c r="K602" s="97" t="n">
        <v>25</v>
      </c>
      <c r="L602" s="69" t="n">
        <f aca="false">K602-J602</f>
        <v>-768.096774193548</v>
      </c>
      <c r="M602" s="69" t="n">
        <f aca="false">IFERROR((K602/J602%),"-")</f>
        <v>3.15220043927438</v>
      </c>
      <c r="N602" s="100" t="n">
        <v>37.5</v>
      </c>
      <c r="O602" s="98" t="str">
        <f aca="false">IF(F602&lt;=$P$2,"Nov","")</f>
        <v>Nov</v>
      </c>
      <c r="P602" s="97" t="n">
        <v>37.5</v>
      </c>
      <c r="Q602" s="100" t="n">
        <f aca="false">K602-P602</f>
        <v>-12.5</v>
      </c>
      <c r="R602" s="98" t="n">
        <f aca="false">IFERROR(IF(O602="Nov",(K602/P602-1)),0)</f>
        <v>-0.333333333333333</v>
      </c>
      <c r="S602" s="100" t="str">
        <f aca="false">IF(N602&gt;0,IF(O602="","-",IF(R602&lt;0%,"DEGROWTH","GROWTH")))</f>
        <v>DEGROWTH</v>
      </c>
      <c r="T602" s="101" t="n">
        <v>0</v>
      </c>
      <c r="U602" s="101" t="str">
        <f aca="false">IF(F602&lt;=$V$2,"Dec","")</f>
        <v>Dec</v>
      </c>
      <c r="V602" s="97" t="n">
        <v>0</v>
      </c>
      <c r="W602" s="104" t="n">
        <f aca="false">K602-V602</f>
        <v>25</v>
      </c>
      <c r="X602" s="103" t="n">
        <f aca="false">IFERROR(IF(U602="Dec",(K602/V602-1)),0)</f>
        <v>0</v>
      </c>
      <c r="Y602" s="106" t="b">
        <f aca="false">IF(T602&gt;0,IF(U602="","-",IF(X602&lt;0%,"DEGROWTH","GROWTH")))</f>
        <v>0</v>
      </c>
      <c r="Z602" s="24" t="n">
        <v>0</v>
      </c>
      <c r="AA602" s="24" t="n">
        <f aca="false">IF(H602&gt;0,1,0)</f>
        <v>1</v>
      </c>
      <c r="AB602" s="3" t="n">
        <v>1000003805</v>
      </c>
      <c r="AC602" s="3"/>
    </row>
    <row r="603" customFormat="false" ht="14.25" hidden="true" customHeight="true" outlineLevel="0" collapsed="false">
      <c r="A603" s="23" t="s">
        <v>134</v>
      </c>
      <c r="B603" s="65" t="s">
        <v>58</v>
      </c>
      <c r="C603" s="65" t="s">
        <v>1414</v>
      </c>
      <c r="D603" s="65" t="n">
        <v>1000003815</v>
      </c>
      <c r="E603" s="65" t="s">
        <v>1415</v>
      </c>
      <c r="F603" s="144" t="n">
        <v>45291</v>
      </c>
      <c r="G603" s="67" t="str">
        <f aca="false">IF(I603&gt;0,"Targeted Dealer","-")</f>
        <v>Targeted Dealer</v>
      </c>
      <c r="H603" s="67"/>
      <c r="I603" s="68" t="n">
        <v>250</v>
      </c>
      <c r="J603" s="68" t="n">
        <f aca="false">I603/$J$1*$E$1</f>
        <v>5217.74193548387</v>
      </c>
      <c r="K603" s="97" t="n">
        <v>243.5</v>
      </c>
      <c r="L603" s="69" t="n">
        <f aca="false">K603-J603</f>
        <v>-4974.24193548387</v>
      </c>
      <c r="M603" s="69" t="n">
        <f aca="false">IFERROR((K603/J603%),"-")</f>
        <v>4.66676970633694</v>
      </c>
      <c r="N603" s="100" t="n">
        <v>259</v>
      </c>
      <c r="O603" s="98" t="str">
        <f aca="false">IF(F603&lt;=$P$2,"Nov","")</f>
        <v>Nov</v>
      </c>
      <c r="P603" s="97" t="n">
        <v>259</v>
      </c>
      <c r="Q603" s="100" t="n">
        <f aca="false">K603-P603</f>
        <v>-15.5</v>
      </c>
      <c r="R603" s="98" t="n">
        <f aca="false">IFERROR(IF(O603="Nov",(K603/P603-1)),0)</f>
        <v>-0.0598455598455598</v>
      </c>
      <c r="S603" s="100" t="str">
        <f aca="false">IF(N603&gt;0,IF(O603="","-",IF(R603&lt;0%,"DEGROWTH","GROWTH")))</f>
        <v>DEGROWTH</v>
      </c>
      <c r="T603" s="101" t="n">
        <v>0</v>
      </c>
      <c r="U603" s="101" t="str">
        <f aca="false">IF(F603&lt;=$V$2,"Dec","")</f>
        <v>Dec</v>
      </c>
      <c r="V603" s="97" t="n">
        <v>0</v>
      </c>
      <c r="W603" s="104" t="n">
        <f aca="false">K603-V603</f>
        <v>243.5</v>
      </c>
      <c r="X603" s="103" t="n">
        <f aca="false">IFERROR(IF(U603="Dec",(K603/V603-1)),0)</f>
        <v>0</v>
      </c>
      <c r="Y603" s="106" t="b">
        <f aca="false">IF(T603&gt;0,IF(U603="","-",IF(X603&lt;0%,"DEGROWTH","GROWTH")))</f>
        <v>0</v>
      </c>
      <c r="Z603" s="24" t="n">
        <v>0</v>
      </c>
      <c r="AA603" s="24" t="n">
        <f aca="false">IF(H603&gt;0,1,0)</f>
        <v>0</v>
      </c>
      <c r="AB603" s="3" t="n">
        <v>1000003815</v>
      </c>
      <c r="AC603" s="3"/>
    </row>
    <row r="604" customFormat="false" ht="14.25" hidden="true" customHeight="true" outlineLevel="0" collapsed="false">
      <c r="A604" s="24" t="s">
        <v>134</v>
      </c>
      <c r="B604" s="128" t="s">
        <v>58</v>
      </c>
      <c r="C604" s="128" t="s">
        <v>1408</v>
      </c>
      <c r="D604" s="128" t="n">
        <v>1000003846</v>
      </c>
      <c r="E604" s="128" t="s">
        <v>1409</v>
      </c>
      <c r="F604" s="145" t="n">
        <v>45322</v>
      </c>
      <c r="G604" s="67" t="str">
        <f aca="false">IF(I604&gt;0,"Targeted Dealer","-")</f>
        <v>Targeted Dealer</v>
      </c>
      <c r="H604" s="67"/>
      <c r="I604" s="68" t="n">
        <v>90</v>
      </c>
      <c r="J604" s="68" t="n">
        <f aca="false">I604/$J$1*$E$1</f>
        <v>1878.38709677419</v>
      </c>
      <c r="K604" s="97" t="n">
        <v>156</v>
      </c>
      <c r="L604" s="69" t="n">
        <f aca="false">K604-J604</f>
        <v>-1722.38709677419</v>
      </c>
      <c r="M604" s="69" t="n">
        <f aca="false">IFERROR((K604/J604%),"-")</f>
        <v>8.30499742400824</v>
      </c>
      <c r="N604" s="100" t="n">
        <v>90.5</v>
      </c>
      <c r="O604" s="98" t="str">
        <f aca="false">IF(F604&lt;=$P$2,"Nov","")</f>
        <v>Nov</v>
      </c>
      <c r="P604" s="97" t="n">
        <v>90.5</v>
      </c>
      <c r="Q604" s="100" t="n">
        <f aca="false">K604-P604</f>
        <v>65.5</v>
      </c>
      <c r="R604" s="98" t="n">
        <f aca="false">IFERROR(IF(O604="Nov",(K604/P604-1)),0)</f>
        <v>0.723756906077348</v>
      </c>
      <c r="S604" s="100" t="str">
        <f aca="false">IF(N604&gt;0,IF(O604="","-",IF(R604&lt;0%,"DEGROWTH","GROWTH")))</f>
        <v>GROWTH</v>
      </c>
      <c r="T604" s="101" t="n">
        <v>0</v>
      </c>
      <c r="U604" s="101" t="str">
        <f aca="false">IF(F604&lt;=$V$2,"Dec","")</f>
        <v>Dec</v>
      </c>
      <c r="V604" s="97" t="n">
        <v>0</v>
      </c>
      <c r="W604" s="104" t="n">
        <f aca="false">K604-V604</f>
        <v>156</v>
      </c>
      <c r="X604" s="103" t="n">
        <f aca="false">IFERROR(IF(U604="Dec",(K604/V604-1)),0)</f>
        <v>0</v>
      </c>
      <c r="Y604" s="106" t="b">
        <f aca="false">IF(T604&gt;0,IF(U604="","-",IF(X604&lt;0%,"DEGROWTH","GROWTH")))</f>
        <v>0</v>
      </c>
      <c r="Z604" s="24" t="n">
        <v>0</v>
      </c>
      <c r="AA604" s="24" t="n">
        <f aca="false">IF(H604&gt;0,1,0)</f>
        <v>0</v>
      </c>
      <c r="AB604" s="3" t="n">
        <v>1000003846</v>
      </c>
      <c r="AC604" s="3"/>
    </row>
    <row r="605" customFormat="false" ht="14.25" hidden="true" customHeight="true" outlineLevel="0" collapsed="false">
      <c r="A605" s="24" t="s">
        <v>134</v>
      </c>
      <c r="B605" s="128" t="s">
        <v>58</v>
      </c>
      <c r="C605" s="128" t="s">
        <v>1420</v>
      </c>
      <c r="D605" s="128" t="n">
        <v>1000003975</v>
      </c>
      <c r="E605" s="128" t="s">
        <v>1421</v>
      </c>
      <c r="F605" s="67" t="n">
        <v>45430</v>
      </c>
      <c r="G605" s="67" t="str">
        <f aca="false">IF(I605&gt;0,"Targeted Dealer","-")</f>
        <v>Targeted Dealer</v>
      </c>
      <c r="H605" s="67"/>
      <c r="I605" s="68" t="n">
        <v>100</v>
      </c>
      <c r="J605" s="68" t="n">
        <f aca="false">I605/$J$1*$E$1</f>
        <v>2087.09677419355</v>
      </c>
      <c r="K605" s="97" t="n">
        <v>50.5</v>
      </c>
      <c r="L605" s="69" t="n">
        <f aca="false">K605-J605</f>
        <v>-2036.59677419355</v>
      </c>
      <c r="M605" s="69" t="n">
        <f aca="false">IFERROR((K605/J605%),"-")</f>
        <v>2.41962905718702</v>
      </c>
      <c r="N605" s="100" t="n">
        <v>25.5</v>
      </c>
      <c r="O605" s="98" t="str">
        <f aca="false">IF(F605&lt;=$P$2,"Nov","")</f>
        <v>Nov</v>
      </c>
      <c r="P605" s="97" t="n">
        <v>25.5</v>
      </c>
      <c r="Q605" s="100" t="n">
        <f aca="false">K605-P605</f>
        <v>25</v>
      </c>
      <c r="R605" s="98" t="n">
        <f aca="false">IFERROR(IF(O605="Nov",(K605/P605-1)),0)</f>
        <v>0.980392156862745</v>
      </c>
      <c r="S605" s="100" t="str">
        <f aca="false">IF(N605&gt;0,IF(O605="","-",IF(R605&lt;0%,"DEGROWTH","GROWTH")))</f>
        <v>GROWTH</v>
      </c>
      <c r="T605" s="101" t="n">
        <v>0</v>
      </c>
      <c r="U605" s="101" t="str">
        <f aca="false">IF(F605&lt;=$V$2,"Dec","")</f>
        <v>Dec</v>
      </c>
      <c r="V605" s="97" t="n">
        <v>0</v>
      </c>
      <c r="W605" s="104" t="n">
        <f aca="false">K605-V605</f>
        <v>50.5</v>
      </c>
      <c r="X605" s="103" t="n">
        <f aca="false">IFERROR(IF(U605="Dec",(K605/V605-1)),0)</f>
        <v>0</v>
      </c>
      <c r="Y605" s="106" t="b">
        <f aca="false">IF(T605&gt;0,IF(U605="","-",IF(X605&lt;0%,"DEGROWTH","GROWTH")))</f>
        <v>0</v>
      </c>
      <c r="Z605" s="24" t="n">
        <v>0</v>
      </c>
      <c r="AA605" s="24" t="n">
        <f aca="false">IF(H605&gt;0,1,0)</f>
        <v>0</v>
      </c>
      <c r="AB605" s="3" t="n">
        <v>1000003975</v>
      </c>
      <c r="AC605" s="3"/>
    </row>
    <row r="606" customFormat="false" ht="14.25" hidden="true" customHeight="true" outlineLevel="0" collapsed="false">
      <c r="A606" s="24" t="s">
        <v>134</v>
      </c>
      <c r="B606" s="128" t="s">
        <v>58</v>
      </c>
      <c r="C606" s="128" t="s">
        <v>1385</v>
      </c>
      <c r="D606" s="128" t="n">
        <v>1000003989</v>
      </c>
      <c r="E606" s="128" t="s">
        <v>1386</v>
      </c>
      <c r="F606" s="67" t="n">
        <v>45443</v>
      </c>
      <c r="G606" s="67" t="str">
        <f aca="false">IF(I606&gt;0,"Targeted Dealer","-")</f>
        <v>Targeted Dealer</v>
      </c>
      <c r="H606" s="67"/>
      <c r="I606" s="68" t="n">
        <v>50</v>
      </c>
      <c r="J606" s="68" t="n">
        <f aca="false">I606/$J$1*$E$1</f>
        <v>1043.54838709677</v>
      </c>
      <c r="K606" s="97" t="n">
        <v>60</v>
      </c>
      <c r="L606" s="69" t="n">
        <f aca="false">K606-J606</f>
        <v>-983.548387096774</v>
      </c>
      <c r="M606" s="69" t="n">
        <f aca="false">IFERROR((K606/J606%),"-")</f>
        <v>5.74961360123648</v>
      </c>
      <c r="N606" s="100" t="n">
        <v>50</v>
      </c>
      <c r="O606" s="98" t="str">
        <f aca="false">IF(F606&lt;=$P$2,"Nov","")</f>
        <v>Nov</v>
      </c>
      <c r="P606" s="97" t="n">
        <v>50</v>
      </c>
      <c r="Q606" s="100" t="n">
        <f aca="false">K606-P606</f>
        <v>10</v>
      </c>
      <c r="R606" s="98" t="n">
        <f aca="false">IFERROR(IF(O606="Nov",(K606/P606-1)),0)</f>
        <v>0.2</v>
      </c>
      <c r="S606" s="100" t="str">
        <f aca="false">IF(N606&gt;0,IF(O606="","-",IF(R606&lt;0%,"DEGROWTH","GROWTH")))</f>
        <v>GROWTH</v>
      </c>
      <c r="T606" s="101" t="n">
        <v>0</v>
      </c>
      <c r="U606" s="101" t="str">
        <f aca="false">IF(F606&lt;=$V$2,"Dec","")</f>
        <v>Dec</v>
      </c>
      <c r="V606" s="97" t="n">
        <v>0</v>
      </c>
      <c r="W606" s="104" t="n">
        <f aca="false">K606-V606</f>
        <v>60</v>
      </c>
      <c r="X606" s="103" t="n">
        <f aca="false">IFERROR(IF(U606="Dec",(K606/V606-1)),0)</f>
        <v>0</v>
      </c>
      <c r="Y606" s="106" t="b">
        <f aca="false">IF(T606&gt;0,IF(U606="","-",IF(X606&lt;0%,"DEGROWTH","GROWTH")))</f>
        <v>0</v>
      </c>
      <c r="Z606" s="24" t="n">
        <v>0</v>
      </c>
      <c r="AA606" s="24" t="n">
        <f aca="false">IF(H606&gt;0,1,0)</f>
        <v>0</v>
      </c>
      <c r="AB606" s="3" t="n">
        <v>1000003989</v>
      </c>
      <c r="AC606" s="3"/>
    </row>
    <row r="607" customFormat="false" ht="14.25" hidden="true" customHeight="true" outlineLevel="0" collapsed="false">
      <c r="A607" s="24" t="s">
        <v>134</v>
      </c>
      <c r="B607" s="128" t="s">
        <v>58</v>
      </c>
      <c r="C607" s="128" t="s">
        <v>4155</v>
      </c>
      <c r="D607" s="128" t="n">
        <v>1000004071</v>
      </c>
      <c r="E607" s="128" t="s">
        <v>4156</v>
      </c>
      <c r="F607" s="67" t="n">
        <v>45504</v>
      </c>
      <c r="G607" s="67" t="str">
        <f aca="false">IF(I607&gt;0,"Targeted Dealer","-")</f>
        <v>Targeted Dealer</v>
      </c>
      <c r="H607" s="24"/>
      <c r="I607" s="68" t="n">
        <v>10</v>
      </c>
      <c r="J607" s="68" t="n">
        <f aca="false">I607/$J$1*$E$1</f>
        <v>208.709677419355</v>
      </c>
      <c r="K607" s="97" t="n">
        <v>2.5</v>
      </c>
      <c r="L607" s="69" t="n">
        <f aca="false">K607-J607</f>
        <v>-206.209677419355</v>
      </c>
      <c r="M607" s="69" t="n">
        <f aca="false">IFERROR((K607/J607%),"-")</f>
        <v>1.19783616692427</v>
      </c>
      <c r="N607" s="100" t="n">
        <v>0</v>
      </c>
      <c r="O607" s="98" t="str">
        <f aca="false">IF(F607&lt;=$P$2,"Nov","")</f>
        <v>Nov</v>
      </c>
      <c r="P607" s="97" t="n">
        <v>0</v>
      </c>
      <c r="Q607" s="100" t="n">
        <f aca="false">K607-P607</f>
        <v>2.5</v>
      </c>
      <c r="R607" s="98" t="n">
        <f aca="false">IFERROR(IF(O607="Nov",(K607/P607-1)),0)</f>
        <v>0</v>
      </c>
      <c r="S607" s="105" t="b">
        <f aca="false">IF(N607&gt;0,IF(O607="","-",IF(R607&lt;0%,"DEGROWTH","GROWTH")))</f>
        <v>0</v>
      </c>
      <c r="T607" s="101" t="n">
        <v>0</v>
      </c>
      <c r="U607" s="101" t="str">
        <f aca="false">IF(F607&lt;=$V$2,"Dec","")</f>
        <v>Dec</v>
      </c>
      <c r="V607" s="97" t="n">
        <v>0</v>
      </c>
      <c r="W607" s="104" t="n">
        <f aca="false">K607-V607</f>
        <v>2.5</v>
      </c>
      <c r="X607" s="103" t="n">
        <f aca="false">IFERROR(IF(U607="Dec",(K607/V607-1)),0)</f>
        <v>0</v>
      </c>
      <c r="Y607" s="106" t="b">
        <f aca="false">IF(T607&gt;0,IF(U607="","-",IF(X607&lt;0%,"DEGROWTH","GROWTH")))</f>
        <v>0</v>
      </c>
      <c r="Z607" s="24" t="n">
        <v>0</v>
      </c>
      <c r="AA607" s="24" t="n">
        <f aca="false">IF(H607&gt;0,1,0)</f>
        <v>0</v>
      </c>
      <c r="AB607" s="3" t="n">
        <v>1000004071</v>
      </c>
      <c r="AC607" s="3"/>
    </row>
    <row r="608" customFormat="false" ht="14.25" hidden="true" customHeight="true" outlineLevel="0" collapsed="false">
      <c r="A608" s="24" t="s">
        <v>134</v>
      </c>
      <c r="B608" s="128" t="s">
        <v>58</v>
      </c>
      <c r="C608" s="128" t="s">
        <v>3998</v>
      </c>
      <c r="D608" s="128" t="n">
        <v>1000004098</v>
      </c>
      <c r="E608" s="128" t="s">
        <v>3999</v>
      </c>
      <c r="F608" s="67" t="n">
        <v>45532</v>
      </c>
      <c r="G608" s="67" t="str">
        <f aca="false">IF(I608&gt;0,"Targeted Dealer","-")</f>
        <v>Targeted Dealer</v>
      </c>
      <c r="H608" s="24"/>
      <c r="I608" s="68" t="n">
        <v>25</v>
      </c>
      <c r="J608" s="68" t="n">
        <f aca="false">I608/$J$1*$E$1</f>
        <v>521.774193548387</v>
      </c>
      <c r="K608" s="97" t="n">
        <v>24.5</v>
      </c>
      <c r="L608" s="69" t="n">
        <f aca="false">K608-J608</f>
        <v>-497.274193548387</v>
      </c>
      <c r="M608" s="69" t="n">
        <f aca="false">IFERROR((K608/J608%),"-")</f>
        <v>4.69551777434312</v>
      </c>
      <c r="N608" s="100" t="n">
        <v>0</v>
      </c>
      <c r="O608" s="98" t="str">
        <f aca="false">IF(F608&lt;=$P$2,"Nov","")</f>
        <v>Nov</v>
      </c>
      <c r="P608" s="97" t="n">
        <v>0</v>
      </c>
      <c r="Q608" s="100" t="n">
        <f aca="false">K608-P608</f>
        <v>24.5</v>
      </c>
      <c r="R608" s="98" t="n">
        <f aca="false">IFERROR(IF(O608="Nov",(K608/P608-1)),0)</f>
        <v>0</v>
      </c>
      <c r="S608" s="105" t="b">
        <f aca="false">IF(N608&gt;0,IF(O608="","-",IF(R608&lt;0%,"DEGROWTH","GROWTH")))</f>
        <v>0</v>
      </c>
      <c r="T608" s="101" t="n">
        <v>0</v>
      </c>
      <c r="U608" s="101" t="str">
        <f aca="false">IF(F608&lt;=$V$2,"Dec","")</f>
        <v>Dec</v>
      </c>
      <c r="V608" s="97" t="n">
        <v>0</v>
      </c>
      <c r="W608" s="104" t="n">
        <f aca="false">K608-V608</f>
        <v>24.5</v>
      </c>
      <c r="X608" s="103" t="n">
        <f aca="false">IFERROR(IF(U608="Dec",(K608/V608-1)),0)</f>
        <v>0</v>
      </c>
      <c r="Y608" s="106" t="b">
        <f aca="false">IF(T608&gt;0,IF(U608="","-",IF(X608&lt;0%,"DEGROWTH","GROWTH")))</f>
        <v>0</v>
      </c>
      <c r="Z608" s="24" t="n">
        <v>0</v>
      </c>
      <c r="AA608" s="24" t="n">
        <f aca="false">IF(H608&gt;0,1,0)</f>
        <v>0</v>
      </c>
      <c r="AB608" s="3" t="n">
        <v>1000004098</v>
      </c>
      <c r="AC608" s="3"/>
    </row>
    <row r="609" customFormat="false" ht="14.25" hidden="true" customHeight="true" outlineLevel="0" collapsed="false">
      <c r="A609" s="23" t="s">
        <v>134</v>
      </c>
      <c r="B609" s="65" t="s">
        <v>61</v>
      </c>
      <c r="C609" s="65" t="s">
        <v>1448</v>
      </c>
      <c r="D609" s="65" t="n">
        <v>1000000182</v>
      </c>
      <c r="E609" s="66" t="s">
        <v>1449</v>
      </c>
      <c r="F609" s="67" t="n">
        <v>38408</v>
      </c>
      <c r="G609" s="67" t="str">
        <f aca="false">IF(I609&gt;0,"Targeted Dealer","-")</f>
        <v>Targeted Dealer</v>
      </c>
      <c r="H609" s="67"/>
      <c r="I609" s="68" t="n">
        <v>150</v>
      </c>
      <c r="J609" s="68" t="n">
        <f aca="false">I609/$J$1*$E$1</f>
        <v>3130.64516129032</v>
      </c>
      <c r="K609" s="97" t="n">
        <v>80</v>
      </c>
      <c r="L609" s="69" t="n">
        <f aca="false">K609-J609</f>
        <v>-3050.64516129032</v>
      </c>
      <c r="M609" s="69" t="n">
        <f aca="false">IFERROR((K609/J609%),"-")</f>
        <v>2.55538382277177</v>
      </c>
      <c r="N609" s="100" t="n">
        <v>65</v>
      </c>
      <c r="O609" s="98" t="str">
        <f aca="false">IF(F609&lt;=$P$2,"Nov","")</f>
        <v>Nov</v>
      </c>
      <c r="P609" s="97" t="n">
        <v>65</v>
      </c>
      <c r="Q609" s="100" t="n">
        <f aca="false">K609-P609</f>
        <v>15</v>
      </c>
      <c r="R609" s="98" t="n">
        <f aca="false">IFERROR(IF(O609="Nov",(K609/P609-1)),0)</f>
        <v>0.230769230769231</v>
      </c>
      <c r="S609" s="100" t="str">
        <f aca="false">IF(N609&gt;0,IF(O609="","-",IF(R609&lt;0%,"DEGROWTH","GROWTH")))</f>
        <v>GROWTH</v>
      </c>
      <c r="T609" s="101" t="n">
        <v>90</v>
      </c>
      <c r="U609" s="101" t="str">
        <f aca="false">IF(F609&lt;=$V$2,"Dec","")</f>
        <v>Dec</v>
      </c>
      <c r="V609" s="97" t="n">
        <v>90</v>
      </c>
      <c r="W609" s="104" t="n">
        <f aca="false">K609-V609</f>
        <v>-10</v>
      </c>
      <c r="X609" s="103" t="n">
        <f aca="false">IFERROR(IF(U609="Dec",(K609/V609-1)),0)</f>
        <v>-0.111111111111111</v>
      </c>
      <c r="Y609" s="104" t="str">
        <f aca="false">IF(T609&gt;0,IF(U609="","-",IF(X609&lt;0%,"DEGROWTH","GROWTH")))</f>
        <v>DEGROWTH</v>
      </c>
      <c r="Z609" s="24" t="n">
        <v>0</v>
      </c>
      <c r="AA609" s="24" t="n">
        <f aca="false">IF(H609&gt;0,1,0)</f>
        <v>0</v>
      </c>
      <c r="AB609" s="3" t="n">
        <v>1000000182</v>
      </c>
      <c r="AC609" s="3"/>
    </row>
    <row r="610" customFormat="false" ht="14.25" hidden="true" customHeight="true" outlineLevel="0" collapsed="false">
      <c r="A610" s="23" t="s">
        <v>134</v>
      </c>
      <c r="B610" s="65" t="s">
        <v>61</v>
      </c>
      <c r="C610" s="65" t="s">
        <v>1450</v>
      </c>
      <c r="D610" s="65" t="n">
        <v>1000000184</v>
      </c>
      <c r="E610" s="66" t="s">
        <v>1451</v>
      </c>
      <c r="F610" s="67" t="n">
        <v>38408</v>
      </c>
      <c r="G610" s="67" t="str">
        <f aca="false">IF(I610&gt;0,"Targeted Dealer","-")</f>
        <v>Targeted Dealer</v>
      </c>
      <c r="H610" s="67" t="s">
        <v>627</v>
      </c>
      <c r="I610" s="68" t="n">
        <v>1300</v>
      </c>
      <c r="J610" s="68" t="n">
        <f aca="false">I610/$J$1*$E$1</f>
        <v>27132.2580645161</v>
      </c>
      <c r="K610" s="97" t="n">
        <v>1052</v>
      </c>
      <c r="L610" s="69" t="n">
        <f aca="false">K610-J610</f>
        <v>-26080.2580645161</v>
      </c>
      <c r="M610" s="69" t="n">
        <f aca="false">IFERROR((K610/J610%),"-")</f>
        <v>3.87730353109024</v>
      </c>
      <c r="N610" s="100" t="n">
        <v>904.5</v>
      </c>
      <c r="O610" s="98" t="str">
        <f aca="false">IF(F610&lt;=$P$2,"Nov","")</f>
        <v>Nov</v>
      </c>
      <c r="P610" s="97" t="n">
        <v>904.5</v>
      </c>
      <c r="Q610" s="100" t="n">
        <f aca="false">K610-P610</f>
        <v>147.5</v>
      </c>
      <c r="R610" s="98" t="n">
        <f aca="false">IFERROR(IF(O610="Nov",(K610/P610-1)),0)</f>
        <v>0.163073521282477</v>
      </c>
      <c r="S610" s="100" t="str">
        <f aca="false">IF(N610&gt;0,IF(O610="","-",IF(R610&lt;0%,"DEGROWTH","GROWTH")))</f>
        <v>GROWTH</v>
      </c>
      <c r="T610" s="101" t="n">
        <v>1238</v>
      </c>
      <c r="U610" s="101" t="str">
        <f aca="false">IF(F610&lt;=$V$2,"Dec","")</f>
        <v>Dec</v>
      </c>
      <c r="V610" s="97" t="n">
        <v>1238</v>
      </c>
      <c r="W610" s="104" t="n">
        <f aca="false">K610-V610</f>
        <v>-186</v>
      </c>
      <c r="X610" s="103" t="n">
        <f aca="false">IFERROR(IF(U610="Dec",(K610/V610-1)),0)</f>
        <v>-0.150242326332795</v>
      </c>
      <c r="Y610" s="104" t="str">
        <f aca="false">IF(T610&gt;0,IF(U610="","-",IF(X610&lt;0%,"DEGROWTH","GROWTH")))</f>
        <v>DEGROWTH</v>
      </c>
      <c r="Z610" s="24" t="n">
        <v>0</v>
      </c>
      <c r="AA610" s="24" t="n">
        <f aca="false">IF(H610&gt;0,1,0)</f>
        <v>1</v>
      </c>
      <c r="AB610" s="3" t="n">
        <v>1000000184</v>
      </c>
      <c r="AC610" s="3"/>
    </row>
    <row r="611" customFormat="false" ht="14.25" hidden="true" customHeight="true" outlineLevel="0" collapsed="false">
      <c r="A611" s="23" t="s">
        <v>134</v>
      </c>
      <c r="B611" s="65" t="s">
        <v>61</v>
      </c>
      <c r="C611" s="65" t="s">
        <v>1452</v>
      </c>
      <c r="D611" s="65" t="n">
        <v>1000000171</v>
      </c>
      <c r="E611" s="66" t="s">
        <v>1453</v>
      </c>
      <c r="F611" s="67" t="n">
        <v>38750</v>
      </c>
      <c r="G611" s="67" t="str">
        <f aca="false">IF(I611&gt;0,"Targeted Dealer","-")</f>
        <v>Targeted Dealer</v>
      </c>
      <c r="H611" s="67"/>
      <c r="I611" s="68" t="n">
        <v>160</v>
      </c>
      <c r="J611" s="68" t="n">
        <f aca="false">I611/$J$1*$E$1</f>
        <v>3339.35483870968</v>
      </c>
      <c r="K611" s="97" t="n">
        <v>84.5</v>
      </c>
      <c r="L611" s="69" t="n">
        <f aca="false">K611-J611</f>
        <v>-3254.85483870968</v>
      </c>
      <c r="M611" s="69" t="n">
        <f aca="false">IFERROR((K611/J611%),"-")</f>
        <v>2.53042890262751</v>
      </c>
      <c r="N611" s="100" t="n">
        <v>89</v>
      </c>
      <c r="O611" s="98" t="str">
        <f aca="false">IF(F611&lt;=$P$2,"Nov","")</f>
        <v>Nov</v>
      </c>
      <c r="P611" s="97" t="n">
        <v>89</v>
      </c>
      <c r="Q611" s="100" t="n">
        <f aca="false">K611-P611</f>
        <v>-4.5</v>
      </c>
      <c r="R611" s="98" t="n">
        <f aca="false">IFERROR(IF(O611="Nov",(K611/P611-1)),0)</f>
        <v>-0.050561797752809</v>
      </c>
      <c r="S611" s="100" t="str">
        <f aca="false">IF(N611&gt;0,IF(O611="","-",IF(R611&lt;0%,"DEGROWTH","GROWTH")))</f>
        <v>DEGROWTH</v>
      </c>
      <c r="T611" s="101" t="n">
        <v>149.5</v>
      </c>
      <c r="U611" s="101" t="str">
        <f aca="false">IF(F611&lt;=$V$2,"Dec","")</f>
        <v>Dec</v>
      </c>
      <c r="V611" s="97" t="n">
        <v>149.5</v>
      </c>
      <c r="W611" s="104" t="n">
        <f aca="false">K611-V611</f>
        <v>-65</v>
      </c>
      <c r="X611" s="103" t="n">
        <f aca="false">IFERROR(IF(U611="Dec",(K611/V611-1)),0)</f>
        <v>-0.434782608695652</v>
      </c>
      <c r="Y611" s="104" t="str">
        <f aca="false">IF(T611&gt;0,IF(U611="","-",IF(X611&lt;0%,"DEGROWTH","GROWTH")))</f>
        <v>DEGROWTH</v>
      </c>
      <c r="Z611" s="24" t="n">
        <v>0</v>
      </c>
      <c r="AA611" s="24" t="n">
        <f aca="false">IF(H611&gt;0,1,0)</f>
        <v>0</v>
      </c>
      <c r="AB611" s="3" t="n">
        <v>1000000171</v>
      </c>
      <c r="AC611" s="3"/>
    </row>
    <row r="612" customFormat="false" ht="14.25" hidden="true" customHeight="true" outlineLevel="0" collapsed="false">
      <c r="A612" s="23" t="s">
        <v>134</v>
      </c>
      <c r="B612" s="65" t="s">
        <v>61</v>
      </c>
      <c r="C612" s="65" t="s">
        <v>1454</v>
      </c>
      <c r="D612" s="65" t="n">
        <v>1000000176</v>
      </c>
      <c r="E612" s="66" t="s">
        <v>1455</v>
      </c>
      <c r="F612" s="67" t="n">
        <v>38750</v>
      </c>
      <c r="G612" s="67" t="str">
        <f aca="false">IF(I612&gt;0,"Targeted Dealer","-")</f>
        <v>Targeted Dealer</v>
      </c>
      <c r="H612" s="67" t="s">
        <v>627</v>
      </c>
      <c r="I612" s="68" t="n">
        <v>25</v>
      </c>
      <c r="J612" s="68" t="n">
        <f aca="false">I612/$J$1*$E$1</f>
        <v>521.774193548387</v>
      </c>
      <c r="K612" s="97" t="n">
        <v>0</v>
      </c>
      <c r="L612" s="69" t="n">
        <f aca="false">K612-J612</f>
        <v>-521.774193548387</v>
      </c>
      <c r="M612" s="69" t="n">
        <f aca="false">IFERROR((K612/J612%),"-")</f>
        <v>0</v>
      </c>
      <c r="N612" s="100" t="n">
        <v>0</v>
      </c>
      <c r="O612" s="98" t="str">
        <f aca="false">IF(F612&lt;=$P$2,"Nov","")</f>
        <v>Nov</v>
      </c>
      <c r="P612" s="97" t="n">
        <v>0</v>
      </c>
      <c r="Q612" s="100" t="n">
        <f aca="false">K612-P612</f>
        <v>0</v>
      </c>
      <c r="R612" s="98" t="n">
        <f aca="false">IFERROR(IF(O612="Nov",(K612/P612-1)),0)</f>
        <v>0</v>
      </c>
      <c r="S612" s="105" t="b">
        <f aca="false">IF(N612&gt;0,IF(O612="","-",IF(R612&lt;0%,"DEGROWTH","GROWTH")))</f>
        <v>0</v>
      </c>
      <c r="T612" s="101" t="n">
        <v>19.5</v>
      </c>
      <c r="U612" s="101" t="str">
        <f aca="false">IF(F612&lt;=$V$2,"Dec","")</f>
        <v>Dec</v>
      </c>
      <c r="V612" s="97" t="n">
        <v>19.5</v>
      </c>
      <c r="W612" s="104" t="n">
        <f aca="false">K612-V612</f>
        <v>-19.5</v>
      </c>
      <c r="X612" s="103" t="n">
        <f aca="false">IFERROR(IF(U612="Dec",(K612/V612-1)),0)</f>
        <v>-1</v>
      </c>
      <c r="Y612" s="104" t="str">
        <f aca="false">IF(T612&gt;0,IF(U612="","-",IF(X612&lt;0%,"DEGROWTH","GROWTH")))</f>
        <v>DEGROWTH</v>
      </c>
      <c r="Z612" s="24" t="n">
        <v>1</v>
      </c>
      <c r="AA612" s="24" t="n">
        <f aca="false">IF(H612&gt;0,1,0)</f>
        <v>1</v>
      </c>
      <c r="AB612" s="3" t="n">
        <v>1000000176</v>
      </c>
      <c r="AC612" s="3"/>
    </row>
    <row r="613" customFormat="false" ht="14.25" hidden="true" customHeight="true" outlineLevel="0" collapsed="false">
      <c r="A613" s="23" t="s">
        <v>134</v>
      </c>
      <c r="B613" s="65" t="s">
        <v>61</v>
      </c>
      <c r="C613" s="65" t="s">
        <v>4320</v>
      </c>
      <c r="D613" s="65" t="n">
        <v>1000000169</v>
      </c>
      <c r="E613" s="66" t="s">
        <v>4321</v>
      </c>
      <c r="F613" s="67" t="n">
        <v>41397</v>
      </c>
      <c r="G613" s="67" t="str">
        <f aca="false">IF(I613&gt;0,"Targeted Dealer","-")</f>
        <v>-</v>
      </c>
      <c r="H613" s="67" t="s">
        <v>627</v>
      </c>
      <c r="I613" s="68" t="n">
        <v>0</v>
      </c>
      <c r="J613" s="68" t="n">
        <f aca="false">I613/$J$1*$E$1</f>
        <v>0</v>
      </c>
      <c r="K613" s="97" t="n">
        <v>0</v>
      </c>
      <c r="L613" s="69" t="n">
        <f aca="false">K613-J613</f>
        <v>0</v>
      </c>
      <c r="M613" s="69" t="str">
        <f aca="false">IFERROR((K613/J613%),"-")</f>
        <v>-</v>
      </c>
      <c r="N613" s="100" t="n">
        <v>0</v>
      </c>
      <c r="O613" s="98" t="str">
        <f aca="false">IF(F613&lt;=$P$2,"Nov","")</f>
        <v>Nov</v>
      </c>
      <c r="P613" s="97" t="n">
        <v>0</v>
      </c>
      <c r="Q613" s="100" t="n">
        <f aca="false">K613-P613</f>
        <v>0</v>
      </c>
      <c r="R613" s="98" t="n">
        <f aca="false">IFERROR(IF(O613="Nov",(K613/P613-1)),0)</f>
        <v>0</v>
      </c>
      <c r="S613" s="105" t="b">
        <f aca="false">IF(N613&gt;0,IF(O613="","-",IF(R613&lt;0%,"DEGROWTH","GROWTH")))</f>
        <v>0</v>
      </c>
      <c r="T613" s="101" t="n">
        <v>1144.5</v>
      </c>
      <c r="U613" s="101" t="str">
        <f aca="false">IF(F613&lt;=$V$2,"Dec","")</f>
        <v>Dec</v>
      </c>
      <c r="V613" s="97" t="n">
        <v>1144.5</v>
      </c>
      <c r="W613" s="104" t="n">
        <f aca="false">K613-V613</f>
        <v>-1144.5</v>
      </c>
      <c r="X613" s="103" t="n">
        <f aca="false">IFERROR(IF(U613="Dec",(K613/V613-1)),0)</f>
        <v>-1</v>
      </c>
      <c r="Y613" s="104" t="str">
        <f aca="false">IF(T613&gt;0,IF(U613="","-",IF(X613&lt;0%,"DEGROWTH","GROWTH")))</f>
        <v>DEGROWTH</v>
      </c>
      <c r="Z613" s="24" t="n">
        <v>1</v>
      </c>
      <c r="AA613" s="24" t="n">
        <f aca="false">IF(H613&gt;0,1,0)</f>
        <v>1</v>
      </c>
      <c r="AB613" s="3" t="n">
        <v>1000000169</v>
      </c>
      <c r="AC613" s="3"/>
    </row>
    <row r="614" customFormat="false" ht="14.25" hidden="true" customHeight="true" outlineLevel="0" collapsed="false">
      <c r="A614" s="23" t="s">
        <v>134</v>
      </c>
      <c r="B614" s="65" t="s">
        <v>61</v>
      </c>
      <c r="C614" s="65" t="s">
        <v>1456</v>
      </c>
      <c r="D614" s="65" t="n">
        <v>1000000185</v>
      </c>
      <c r="E614" s="66" t="s">
        <v>1457</v>
      </c>
      <c r="F614" s="67" t="n">
        <v>41758</v>
      </c>
      <c r="G614" s="67" t="str">
        <f aca="false">IF(I614&gt;0,"Targeted Dealer","-")</f>
        <v>Targeted Dealer</v>
      </c>
      <c r="H614" s="67"/>
      <c r="I614" s="68" t="n">
        <v>25</v>
      </c>
      <c r="J614" s="68" t="n">
        <f aca="false">I614/$J$1*$E$1</f>
        <v>521.774193548387</v>
      </c>
      <c r="K614" s="97" t="n">
        <v>82.5</v>
      </c>
      <c r="L614" s="69" t="n">
        <f aca="false">K614-J614</f>
        <v>-439.274193548387</v>
      </c>
      <c r="M614" s="69" t="n">
        <f aca="false">IFERROR((K614/J614%),"-")</f>
        <v>15.8114374034003</v>
      </c>
      <c r="N614" s="100" t="n">
        <v>25</v>
      </c>
      <c r="O614" s="98" t="str">
        <f aca="false">IF(F614&lt;=$P$2,"Nov","")</f>
        <v>Nov</v>
      </c>
      <c r="P614" s="97" t="n">
        <v>25</v>
      </c>
      <c r="Q614" s="100" t="n">
        <f aca="false">K614-P614</f>
        <v>57.5</v>
      </c>
      <c r="R614" s="98" t="n">
        <f aca="false">IFERROR(IF(O614="Nov",(K614/P614-1)),0)</f>
        <v>2.3</v>
      </c>
      <c r="S614" s="100" t="str">
        <f aca="false">IF(N614&gt;0,IF(O614="","-",IF(R614&lt;0%,"DEGROWTH","GROWTH")))</f>
        <v>GROWTH</v>
      </c>
      <c r="T614" s="101" t="n">
        <v>37.5</v>
      </c>
      <c r="U614" s="101" t="str">
        <f aca="false">IF(F614&lt;=$V$2,"Dec","")</f>
        <v>Dec</v>
      </c>
      <c r="V614" s="97" t="n">
        <v>37.5</v>
      </c>
      <c r="W614" s="104" t="n">
        <f aca="false">K614-V614</f>
        <v>45</v>
      </c>
      <c r="X614" s="103" t="n">
        <f aca="false">IFERROR(IF(U614="Dec",(K614/V614-1)),0)</f>
        <v>1.2</v>
      </c>
      <c r="Y614" s="104" t="str">
        <f aca="false">IF(T614&gt;0,IF(U614="","-",IF(X614&lt;0%,"DEGROWTH","GROWTH")))</f>
        <v>GROWTH</v>
      </c>
      <c r="Z614" s="24" t="n">
        <v>0</v>
      </c>
      <c r="AA614" s="24" t="n">
        <f aca="false">IF(H614&gt;0,1,0)</f>
        <v>0</v>
      </c>
      <c r="AB614" s="3" t="n">
        <v>1000000185</v>
      </c>
      <c r="AC614" s="3"/>
    </row>
    <row r="615" customFormat="false" ht="14.25" hidden="true" customHeight="true" outlineLevel="0" collapsed="false">
      <c r="A615" s="23" t="s">
        <v>134</v>
      </c>
      <c r="B615" s="65" t="s">
        <v>61</v>
      </c>
      <c r="C615" s="65" t="s">
        <v>1458</v>
      </c>
      <c r="D615" s="65" t="n">
        <v>1000000196</v>
      </c>
      <c r="E615" s="66" t="s">
        <v>1459</v>
      </c>
      <c r="F615" s="67" t="n">
        <v>41768</v>
      </c>
      <c r="G615" s="67" t="str">
        <f aca="false">IF(I615&gt;0,"Targeted Dealer","-")</f>
        <v>Targeted Dealer</v>
      </c>
      <c r="H615" s="67"/>
      <c r="I615" s="68" t="n">
        <v>25</v>
      </c>
      <c r="J615" s="68" t="n">
        <f aca="false">I615/$J$1*$E$1</f>
        <v>521.774193548387</v>
      </c>
      <c r="K615" s="97" t="n">
        <v>24.5</v>
      </c>
      <c r="L615" s="69" t="n">
        <f aca="false">K615-J615</f>
        <v>-497.274193548387</v>
      </c>
      <c r="M615" s="69" t="n">
        <f aca="false">IFERROR((K615/J615%),"-")</f>
        <v>4.69551777434312</v>
      </c>
      <c r="N615" s="100" t="n">
        <v>12.5</v>
      </c>
      <c r="O615" s="98" t="str">
        <f aca="false">IF(F615&lt;=$P$2,"Nov","")</f>
        <v>Nov</v>
      </c>
      <c r="P615" s="97" t="n">
        <v>12.5</v>
      </c>
      <c r="Q615" s="100" t="n">
        <f aca="false">K615-P615</f>
        <v>12</v>
      </c>
      <c r="R615" s="98" t="n">
        <f aca="false">IFERROR(IF(O615="Nov",(K615/P615-1)),0)</f>
        <v>0.96</v>
      </c>
      <c r="S615" s="100" t="str">
        <f aca="false">IF(N615&gt;0,IF(O615="","-",IF(R615&lt;0%,"DEGROWTH","GROWTH")))</f>
        <v>GROWTH</v>
      </c>
      <c r="T615" s="101" t="n">
        <v>0</v>
      </c>
      <c r="U615" s="101" t="str">
        <f aca="false">IF(F615&lt;=$V$2,"Dec","")</f>
        <v>Dec</v>
      </c>
      <c r="V615" s="97" t="n">
        <v>0</v>
      </c>
      <c r="W615" s="104" t="n">
        <f aca="false">K615-V615</f>
        <v>24.5</v>
      </c>
      <c r="X615" s="103" t="n">
        <f aca="false">IFERROR(IF(U615="Dec",(K615/V615-1)),0)</f>
        <v>0</v>
      </c>
      <c r="Y615" s="106" t="b">
        <f aca="false">IF(T615&gt;0,IF(U615="","-",IF(X615&lt;0%,"DEGROWTH","GROWTH")))</f>
        <v>0</v>
      </c>
      <c r="Z615" s="24" t="n">
        <v>0</v>
      </c>
      <c r="AA615" s="24" t="n">
        <f aca="false">IF(H615&gt;0,1,0)</f>
        <v>0</v>
      </c>
      <c r="AB615" s="3" t="n">
        <v>1000000196</v>
      </c>
      <c r="AC615" s="3"/>
    </row>
    <row r="616" customFormat="false" ht="14.25" hidden="true" customHeight="true" outlineLevel="0" collapsed="false">
      <c r="A616" s="23" t="s">
        <v>134</v>
      </c>
      <c r="B616" s="65" t="s">
        <v>61</v>
      </c>
      <c r="C616" s="65" t="s">
        <v>1460</v>
      </c>
      <c r="D616" s="65" t="n">
        <v>1000000177</v>
      </c>
      <c r="E616" s="66" t="s">
        <v>1461</v>
      </c>
      <c r="F616" s="67" t="n">
        <v>41912</v>
      </c>
      <c r="G616" s="67" t="str">
        <f aca="false">IF(I616&gt;0,"Targeted Dealer","-")</f>
        <v>Targeted Dealer</v>
      </c>
      <c r="H616" s="67" t="s">
        <v>627</v>
      </c>
      <c r="I616" s="68" t="n">
        <v>375</v>
      </c>
      <c r="J616" s="68" t="n">
        <f aca="false">I616/$J$1*$E$1</f>
        <v>7826.61290322581</v>
      </c>
      <c r="K616" s="97" t="n">
        <v>378.75</v>
      </c>
      <c r="L616" s="69" t="n">
        <f aca="false">K616-J616</f>
        <v>-7447.86290322581</v>
      </c>
      <c r="M616" s="69" t="n">
        <f aca="false">IFERROR((K616/J616%),"-")</f>
        <v>4.83925811437403</v>
      </c>
      <c r="N616" s="100" t="n">
        <v>362</v>
      </c>
      <c r="O616" s="98" t="str">
        <f aca="false">IF(F616&lt;=$P$2,"Nov","")</f>
        <v>Nov</v>
      </c>
      <c r="P616" s="97" t="n">
        <v>362</v>
      </c>
      <c r="Q616" s="100" t="n">
        <f aca="false">K616-P616</f>
        <v>16.75</v>
      </c>
      <c r="R616" s="98" t="n">
        <f aca="false">IFERROR(IF(O616="Nov",(K616/P616-1)),0)</f>
        <v>0.0462707182320441</v>
      </c>
      <c r="S616" s="100" t="str">
        <f aca="false">IF(N616&gt;0,IF(O616="","-",IF(R616&lt;0%,"DEGROWTH","GROWTH")))</f>
        <v>GROWTH</v>
      </c>
      <c r="T616" s="101" t="n">
        <v>411</v>
      </c>
      <c r="U616" s="101" t="str">
        <f aca="false">IF(F616&lt;=$V$2,"Dec","")</f>
        <v>Dec</v>
      </c>
      <c r="V616" s="97" t="n">
        <v>411</v>
      </c>
      <c r="W616" s="104" t="n">
        <f aca="false">K616-V616</f>
        <v>-32.25</v>
      </c>
      <c r="X616" s="103" t="n">
        <f aca="false">IFERROR(IF(U616="Dec",(K616/V616-1)),0)</f>
        <v>-0.0784671532846716</v>
      </c>
      <c r="Y616" s="104" t="str">
        <f aca="false">IF(T616&gt;0,IF(U616="","-",IF(X616&lt;0%,"DEGROWTH","GROWTH")))</f>
        <v>DEGROWTH</v>
      </c>
      <c r="Z616" s="24" t="n">
        <v>0</v>
      </c>
      <c r="AA616" s="24" t="n">
        <f aca="false">IF(H616&gt;0,1,0)</f>
        <v>1</v>
      </c>
      <c r="AB616" s="3" t="n">
        <v>1000000177</v>
      </c>
      <c r="AC616" s="3"/>
    </row>
    <row r="617" customFormat="false" ht="14.25" hidden="true" customHeight="true" outlineLevel="0" collapsed="false">
      <c r="A617" s="23" t="s">
        <v>134</v>
      </c>
      <c r="B617" s="65" t="s">
        <v>61</v>
      </c>
      <c r="C617" s="65" t="s">
        <v>1462</v>
      </c>
      <c r="D617" s="65" t="n">
        <v>1000000194</v>
      </c>
      <c r="E617" s="66" t="s">
        <v>1463</v>
      </c>
      <c r="F617" s="67" t="n">
        <v>42228</v>
      </c>
      <c r="G617" s="67" t="str">
        <f aca="false">IF(I617&gt;0,"Targeted Dealer","-")</f>
        <v>Targeted Dealer</v>
      </c>
      <c r="H617" s="67" t="s">
        <v>627</v>
      </c>
      <c r="I617" s="68" t="n">
        <v>350</v>
      </c>
      <c r="J617" s="68" t="n">
        <f aca="false">I617/$J$1*$E$1</f>
        <v>7304.83870967742</v>
      </c>
      <c r="K617" s="97" t="n">
        <v>278</v>
      </c>
      <c r="L617" s="69" t="n">
        <f aca="false">K617-J617</f>
        <v>-7026.83870967742</v>
      </c>
      <c r="M617" s="69" t="n">
        <f aca="false">IFERROR((K617/J617%),"-")</f>
        <v>3.80569662177081</v>
      </c>
      <c r="N617" s="100" t="n">
        <v>283</v>
      </c>
      <c r="O617" s="98" t="str">
        <f aca="false">IF(F617&lt;=$P$2,"Nov","")</f>
        <v>Nov</v>
      </c>
      <c r="P617" s="97" t="n">
        <v>283</v>
      </c>
      <c r="Q617" s="100" t="n">
        <f aca="false">K617-P617</f>
        <v>-5</v>
      </c>
      <c r="R617" s="98" t="n">
        <f aca="false">IFERROR(IF(O617="Nov",(K617/P617-1)),0)</f>
        <v>-0.0176678445229682</v>
      </c>
      <c r="S617" s="100" t="str">
        <f aca="false">IF(N617&gt;0,IF(O617="","-",IF(R617&lt;0%,"DEGROWTH","GROWTH")))</f>
        <v>DEGROWTH</v>
      </c>
      <c r="T617" s="101" t="n">
        <v>311</v>
      </c>
      <c r="U617" s="101" t="str">
        <f aca="false">IF(F617&lt;=$V$2,"Dec","")</f>
        <v>Dec</v>
      </c>
      <c r="V617" s="97" t="n">
        <v>311</v>
      </c>
      <c r="W617" s="104" t="n">
        <f aca="false">K617-V617</f>
        <v>-33</v>
      </c>
      <c r="X617" s="103" t="n">
        <f aca="false">IFERROR(IF(U617="Dec",(K617/V617-1)),0)</f>
        <v>-0.106109324758843</v>
      </c>
      <c r="Y617" s="104" t="str">
        <f aca="false">IF(T617&gt;0,IF(U617="","-",IF(X617&lt;0%,"DEGROWTH","GROWTH")))</f>
        <v>DEGROWTH</v>
      </c>
      <c r="Z617" s="24" t="n">
        <v>0</v>
      </c>
      <c r="AA617" s="24" t="n">
        <f aca="false">IF(H617&gt;0,1,0)</f>
        <v>1</v>
      </c>
      <c r="AB617" s="3" t="n">
        <v>1000000194</v>
      </c>
      <c r="AC617" s="3"/>
    </row>
    <row r="618" customFormat="false" ht="14.25" hidden="true" customHeight="true" outlineLevel="0" collapsed="false">
      <c r="A618" s="23" t="s">
        <v>134</v>
      </c>
      <c r="B618" s="65" t="s">
        <v>61</v>
      </c>
      <c r="C618" s="65" t="s">
        <v>1464</v>
      </c>
      <c r="D618" s="65" t="n">
        <v>1000000189</v>
      </c>
      <c r="E618" s="66" t="s">
        <v>1465</v>
      </c>
      <c r="F618" s="67" t="n">
        <v>42280</v>
      </c>
      <c r="G618" s="67" t="str">
        <f aca="false">IF(I618&gt;0,"Targeted Dealer","-")</f>
        <v>Targeted Dealer</v>
      </c>
      <c r="H618" s="67"/>
      <c r="I618" s="68" t="n">
        <v>50</v>
      </c>
      <c r="J618" s="68" t="n">
        <f aca="false">I618/$J$1*$E$1</f>
        <v>1043.54838709677</v>
      </c>
      <c r="K618" s="97" t="n">
        <v>37.5</v>
      </c>
      <c r="L618" s="69" t="n">
        <f aca="false">K618-J618</f>
        <v>-1006.04838709677</v>
      </c>
      <c r="M618" s="69" t="n">
        <f aca="false">IFERROR((K618/J618%),"-")</f>
        <v>3.5935085007728</v>
      </c>
      <c r="N618" s="100" t="n">
        <v>50</v>
      </c>
      <c r="O618" s="98" t="str">
        <f aca="false">IF(F618&lt;=$P$2,"Nov","")</f>
        <v>Nov</v>
      </c>
      <c r="P618" s="97" t="n">
        <v>50</v>
      </c>
      <c r="Q618" s="100" t="n">
        <f aca="false">K618-P618</f>
        <v>-12.5</v>
      </c>
      <c r="R618" s="98" t="n">
        <f aca="false">IFERROR(IF(O618="Nov",(K618/P618-1)),0)</f>
        <v>-0.25</v>
      </c>
      <c r="S618" s="100" t="str">
        <f aca="false">IF(N618&gt;0,IF(O618="","-",IF(R618&lt;0%,"DEGROWTH","GROWTH")))</f>
        <v>DEGROWTH</v>
      </c>
      <c r="T618" s="101" t="n">
        <v>37.5</v>
      </c>
      <c r="U618" s="101" t="str">
        <f aca="false">IF(F618&lt;=$V$2,"Dec","")</f>
        <v>Dec</v>
      </c>
      <c r="V618" s="97" t="n">
        <v>37.5</v>
      </c>
      <c r="W618" s="104" t="n">
        <f aca="false">K618-V618</f>
        <v>0</v>
      </c>
      <c r="X618" s="103" t="n">
        <f aca="false">IFERROR(IF(U618="Dec",(K618/V618-1)),0)</f>
        <v>0</v>
      </c>
      <c r="Y618" s="104" t="str">
        <f aca="false">IF(T618&gt;0,IF(U618="","-",IF(X618&lt;0%,"DEGROWTH","GROWTH")))</f>
        <v>GROWTH</v>
      </c>
      <c r="Z618" s="24" t="n">
        <v>0</v>
      </c>
      <c r="AA618" s="24" t="n">
        <f aca="false">IF(H618&gt;0,1,0)</f>
        <v>0</v>
      </c>
      <c r="AB618" s="3" t="n">
        <v>1000000189</v>
      </c>
      <c r="AC618" s="3"/>
    </row>
    <row r="619" customFormat="false" ht="14.25" hidden="true" customHeight="true" outlineLevel="0" collapsed="false">
      <c r="A619" s="23" t="s">
        <v>134</v>
      </c>
      <c r="B619" s="65" t="s">
        <v>61</v>
      </c>
      <c r="C619" s="65" t="s">
        <v>4322</v>
      </c>
      <c r="D619" s="65" t="n">
        <v>1000000192</v>
      </c>
      <c r="E619" s="66" t="s">
        <v>4323</v>
      </c>
      <c r="F619" s="67" t="n">
        <v>42448</v>
      </c>
      <c r="G619" s="67" t="str">
        <f aca="false">IF(I619&gt;0,"Targeted Dealer","-")</f>
        <v>-</v>
      </c>
      <c r="H619" s="67"/>
      <c r="I619" s="68" t="n">
        <v>0</v>
      </c>
      <c r="J619" s="68" t="n">
        <f aca="false">I619/$J$1*$E$1</f>
        <v>0</v>
      </c>
      <c r="K619" s="97" t="n">
        <v>0</v>
      </c>
      <c r="L619" s="69" t="n">
        <f aca="false">K619-J619</f>
        <v>0</v>
      </c>
      <c r="M619" s="69" t="str">
        <f aca="false">IFERROR((K619/J619%),"-")</f>
        <v>-</v>
      </c>
      <c r="N619" s="100" t="n">
        <v>0</v>
      </c>
      <c r="O619" s="98" t="str">
        <f aca="false">IF(F619&lt;=$P$2,"Nov","")</f>
        <v>Nov</v>
      </c>
      <c r="P619" s="97" t="n">
        <v>0</v>
      </c>
      <c r="Q619" s="100" t="n">
        <f aca="false">K619-P619</f>
        <v>0</v>
      </c>
      <c r="R619" s="98" t="n">
        <f aca="false">IFERROR(IF(O619="Nov",(K619/P619-1)),0)</f>
        <v>0</v>
      </c>
      <c r="S619" s="105" t="b">
        <f aca="false">IF(N619&gt;0,IF(O619="","-",IF(R619&lt;0%,"DEGROWTH","GROWTH")))</f>
        <v>0</v>
      </c>
      <c r="T619" s="101" t="n">
        <v>60</v>
      </c>
      <c r="U619" s="101" t="str">
        <f aca="false">IF(F619&lt;=$V$2,"Dec","")</f>
        <v>Dec</v>
      </c>
      <c r="V619" s="97" t="n">
        <v>60</v>
      </c>
      <c r="W619" s="104" t="n">
        <f aca="false">K619-V619</f>
        <v>-60</v>
      </c>
      <c r="X619" s="103" t="n">
        <f aca="false">IFERROR(IF(U619="Dec",(K619/V619-1)),0)</f>
        <v>-1</v>
      </c>
      <c r="Y619" s="104" t="str">
        <f aca="false">IF(T619&gt;0,IF(U619="","-",IF(X619&lt;0%,"DEGROWTH","GROWTH")))</f>
        <v>DEGROWTH</v>
      </c>
      <c r="Z619" s="24" t="n">
        <v>1</v>
      </c>
      <c r="AA619" s="24" t="n">
        <f aca="false">IF(H619&gt;0,1,0)</f>
        <v>0</v>
      </c>
      <c r="AB619" s="3" t="n">
        <v>1000000192</v>
      </c>
      <c r="AC619" s="3"/>
    </row>
    <row r="620" customFormat="false" ht="14.25" hidden="true" customHeight="true" outlineLevel="0" collapsed="false">
      <c r="A620" s="23" t="s">
        <v>134</v>
      </c>
      <c r="B620" s="65" t="s">
        <v>61</v>
      </c>
      <c r="C620" s="65" t="s">
        <v>4000</v>
      </c>
      <c r="D620" s="65" t="n">
        <v>1000000191</v>
      </c>
      <c r="E620" s="66" t="s">
        <v>4001</v>
      </c>
      <c r="F620" s="67" t="n">
        <v>42670</v>
      </c>
      <c r="G620" s="67" t="str">
        <f aca="false">IF(I620&gt;0,"Targeted Dealer","-")</f>
        <v>Targeted Dealer</v>
      </c>
      <c r="H620" s="67"/>
      <c r="I620" s="68" t="n">
        <v>50</v>
      </c>
      <c r="J620" s="68" t="n">
        <f aca="false">I620/$J$1*$E$1</f>
        <v>1043.54838709677</v>
      </c>
      <c r="K620" s="97" t="n">
        <v>25</v>
      </c>
      <c r="L620" s="69" t="n">
        <f aca="false">K620-J620</f>
        <v>-1018.54838709677</v>
      </c>
      <c r="M620" s="69" t="n">
        <f aca="false">IFERROR((K620/J620%),"-")</f>
        <v>2.39567233384853</v>
      </c>
      <c r="N620" s="100" t="n">
        <v>37.5</v>
      </c>
      <c r="O620" s="98" t="str">
        <f aca="false">IF(F620&lt;=$P$2,"Nov","")</f>
        <v>Nov</v>
      </c>
      <c r="P620" s="97" t="n">
        <v>37.5</v>
      </c>
      <c r="Q620" s="100" t="n">
        <f aca="false">K620-P620</f>
        <v>-12.5</v>
      </c>
      <c r="R620" s="98" t="n">
        <f aca="false">IFERROR(IF(O620="Nov",(K620/P620-1)),0)</f>
        <v>-0.333333333333333</v>
      </c>
      <c r="S620" s="100" t="str">
        <f aca="false">IF(N620&gt;0,IF(O620="","-",IF(R620&lt;0%,"DEGROWTH","GROWTH")))</f>
        <v>DEGROWTH</v>
      </c>
      <c r="T620" s="101" t="n">
        <v>50</v>
      </c>
      <c r="U620" s="101" t="str">
        <f aca="false">IF(F620&lt;=$V$2,"Dec","")</f>
        <v>Dec</v>
      </c>
      <c r="V620" s="97" t="n">
        <v>50</v>
      </c>
      <c r="W620" s="104" t="n">
        <f aca="false">K620-V620</f>
        <v>-25</v>
      </c>
      <c r="X620" s="103" t="n">
        <f aca="false">IFERROR(IF(U620="Dec",(K620/V620-1)),0)</f>
        <v>-0.5</v>
      </c>
      <c r="Y620" s="104" t="str">
        <f aca="false">IF(T620&gt;0,IF(U620="","-",IF(X620&lt;0%,"DEGROWTH","GROWTH")))</f>
        <v>DEGROWTH</v>
      </c>
      <c r="Z620" s="24" t="n">
        <v>0</v>
      </c>
      <c r="AA620" s="24" t="n">
        <f aca="false">IF(H620&gt;0,1,0)</f>
        <v>0</v>
      </c>
      <c r="AB620" s="3" t="n">
        <v>1000000191</v>
      </c>
      <c r="AC620" s="3"/>
    </row>
    <row r="621" customFormat="false" ht="14.25" hidden="true" customHeight="true" outlineLevel="0" collapsed="false">
      <c r="A621" s="23" t="s">
        <v>134</v>
      </c>
      <c r="B621" s="65" t="s">
        <v>61</v>
      </c>
      <c r="C621" s="65" t="s">
        <v>1466</v>
      </c>
      <c r="D621" s="65" t="n">
        <v>1000000181</v>
      </c>
      <c r="E621" s="66" t="s">
        <v>1467</v>
      </c>
      <c r="F621" s="67" t="n">
        <v>42889</v>
      </c>
      <c r="G621" s="67" t="str">
        <f aca="false">IF(I621&gt;0,"Targeted Dealer","-")</f>
        <v>Targeted Dealer</v>
      </c>
      <c r="H621" s="67"/>
      <c r="I621" s="68" t="n">
        <v>90</v>
      </c>
      <c r="J621" s="68" t="n">
        <f aca="false">I621/$J$1*$E$1</f>
        <v>1878.38709677419</v>
      </c>
      <c r="K621" s="97" t="n">
        <v>76.5</v>
      </c>
      <c r="L621" s="69" t="n">
        <f aca="false">K621-J621</f>
        <v>-1801.88709677419</v>
      </c>
      <c r="M621" s="69" t="n">
        <f aca="false">IFERROR((K621/J621%),"-")</f>
        <v>4.0726429675425</v>
      </c>
      <c r="N621" s="100" t="n">
        <v>63</v>
      </c>
      <c r="O621" s="98" t="str">
        <f aca="false">IF(F621&lt;=$P$2,"Nov","")</f>
        <v>Nov</v>
      </c>
      <c r="P621" s="97" t="n">
        <v>63</v>
      </c>
      <c r="Q621" s="100" t="n">
        <f aca="false">K621-P621</f>
        <v>13.5</v>
      </c>
      <c r="R621" s="98" t="n">
        <f aca="false">IFERROR(IF(O621="Nov",(K621/P621-1)),0)</f>
        <v>0.214285714285714</v>
      </c>
      <c r="S621" s="100" t="str">
        <f aca="false">IF(N621&gt;0,IF(O621="","-",IF(R621&lt;0%,"DEGROWTH","GROWTH")))</f>
        <v>GROWTH</v>
      </c>
      <c r="T621" s="101" t="n">
        <v>87.5</v>
      </c>
      <c r="U621" s="101" t="str">
        <f aca="false">IF(F621&lt;=$V$2,"Dec","")</f>
        <v>Dec</v>
      </c>
      <c r="V621" s="97" t="n">
        <v>87.5</v>
      </c>
      <c r="W621" s="104" t="n">
        <f aca="false">K621-V621</f>
        <v>-11</v>
      </c>
      <c r="X621" s="103" t="n">
        <f aca="false">IFERROR(IF(U621="Dec",(K621/V621-1)),0)</f>
        <v>-0.125714285714286</v>
      </c>
      <c r="Y621" s="104" t="str">
        <f aca="false">IF(T621&gt;0,IF(U621="","-",IF(X621&lt;0%,"DEGROWTH","GROWTH")))</f>
        <v>DEGROWTH</v>
      </c>
      <c r="Z621" s="24" t="n">
        <v>0</v>
      </c>
      <c r="AA621" s="24" t="n">
        <f aca="false">IF(H621&gt;0,1,0)</f>
        <v>0</v>
      </c>
      <c r="AB621" s="3" t="n">
        <v>1000000181</v>
      </c>
      <c r="AC621" s="3"/>
    </row>
    <row r="622" customFormat="false" ht="14.25" hidden="true" customHeight="true" outlineLevel="0" collapsed="false">
      <c r="A622" s="23" t="s">
        <v>134</v>
      </c>
      <c r="B622" s="65" t="s">
        <v>61</v>
      </c>
      <c r="C622" s="65" t="s">
        <v>1468</v>
      </c>
      <c r="D622" s="65" t="n">
        <v>1000000178</v>
      </c>
      <c r="E622" s="66" t="s">
        <v>1469</v>
      </c>
      <c r="F622" s="67" t="n">
        <v>42921</v>
      </c>
      <c r="G622" s="67" t="str">
        <f aca="false">IF(I622&gt;0,"Targeted Dealer","-")</f>
        <v>Targeted Dealer</v>
      </c>
      <c r="H622" s="67"/>
      <c r="I622" s="68" t="n">
        <v>25</v>
      </c>
      <c r="J622" s="68" t="n">
        <f aca="false">I622/$J$1*$E$1</f>
        <v>521.774193548387</v>
      </c>
      <c r="K622" s="97" t="n">
        <v>0</v>
      </c>
      <c r="L622" s="69" t="n">
        <f aca="false">K622-J622</f>
        <v>-521.774193548387</v>
      </c>
      <c r="M622" s="69" t="n">
        <f aca="false">IFERROR((K622/J622%),"-")</f>
        <v>0</v>
      </c>
      <c r="N622" s="100" t="n">
        <v>25</v>
      </c>
      <c r="O622" s="98" t="str">
        <f aca="false">IF(F622&lt;=$P$2,"Nov","")</f>
        <v>Nov</v>
      </c>
      <c r="P622" s="97" t="n">
        <v>25</v>
      </c>
      <c r="Q622" s="100" t="n">
        <f aca="false">K622-P622</f>
        <v>-25</v>
      </c>
      <c r="R622" s="98" t="n">
        <f aca="false">IFERROR(IF(O622="Nov",(K622/P622-1)),0)</f>
        <v>-1</v>
      </c>
      <c r="S622" s="100" t="str">
        <f aca="false">IF(N622&gt;0,IF(O622="","-",IF(R622&lt;0%,"DEGROWTH","GROWTH")))</f>
        <v>DEGROWTH</v>
      </c>
      <c r="T622" s="101" t="n">
        <v>97</v>
      </c>
      <c r="U622" s="101" t="str">
        <f aca="false">IF(F622&lt;=$V$2,"Dec","")</f>
        <v>Dec</v>
      </c>
      <c r="V622" s="97" t="n">
        <v>97</v>
      </c>
      <c r="W622" s="104" t="n">
        <f aca="false">K622-V622</f>
        <v>-97</v>
      </c>
      <c r="X622" s="103" t="n">
        <f aca="false">IFERROR(IF(U622="Dec",(K622/V622-1)),0)</f>
        <v>-1</v>
      </c>
      <c r="Y622" s="104" t="str">
        <f aca="false">IF(T622&gt;0,IF(U622="","-",IF(X622&lt;0%,"DEGROWTH","GROWTH")))</f>
        <v>DEGROWTH</v>
      </c>
      <c r="Z622" s="24" t="n">
        <v>1</v>
      </c>
      <c r="AA622" s="24" t="n">
        <f aca="false">IF(H622&gt;0,1,0)</f>
        <v>0</v>
      </c>
      <c r="AB622" s="3" t="n">
        <v>1000000178</v>
      </c>
      <c r="AC622" s="3"/>
    </row>
    <row r="623" customFormat="false" ht="14.25" hidden="true" customHeight="true" outlineLevel="0" collapsed="false">
      <c r="A623" s="23" t="s">
        <v>134</v>
      </c>
      <c r="B623" s="65" t="s">
        <v>61</v>
      </c>
      <c r="C623" s="65" t="s">
        <v>1470</v>
      </c>
      <c r="D623" s="65" t="n">
        <v>1000000190</v>
      </c>
      <c r="E623" s="66" t="s">
        <v>1471</v>
      </c>
      <c r="F623" s="67" t="n">
        <v>43066</v>
      </c>
      <c r="G623" s="67" t="str">
        <f aca="false">IF(I623&gt;0,"Targeted Dealer","-")</f>
        <v>Targeted Dealer</v>
      </c>
      <c r="H623" s="67"/>
      <c r="I623" s="68" t="n">
        <v>50</v>
      </c>
      <c r="J623" s="68" t="n">
        <f aca="false">I623/$J$1*$E$1</f>
        <v>1043.54838709677</v>
      </c>
      <c r="K623" s="97" t="n">
        <v>48</v>
      </c>
      <c r="L623" s="69" t="n">
        <f aca="false">K623-J623</f>
        <v>-995.548387096774</v>
      </c>
      <c r="M623" s="69" t="n">
        <f aca="false">IFERROR((K623/J623%),"-")</f>
        <v>4.59969088098918</v>
      </c>
      <c r="N623" s="100" t="n">
        <v>12</v>
      </c>
      <c r="O623" s="98" t="str">
        <f aca="false">IF(F623&lt;=$P$2,"Nov","")</f>
        <v>Nov</v>
      </c>
      <c r="P623" s="97" t="n">
        <v>12</v>
      </c>
      <c r="Q623" s="100" t="n">
        <f aca="false">K623-P623</f>
        <v>36</v>
      </c>
      <c r="R623" s="98" t="n">
        <f aca="false">IFERROR(IF(O623="Nov",(K623/P623-1)),0)</f>
        <v>3</v>
      </c>
      <c r="S623" s="100" t="str">
        <f aca="false">IF(N623&gt;0,IF(O623="","-",IF(R623&lt;0%,"DEGROWTH","GROWTH")))</f>
        <v>GROWTH</v>
      </c>
      <c r="T623" s="101" t="n">
        <v>12</v>
      </c>
      <c r="U623" s="101" t="str">
        <f aca="false">IF(F623&lt;=$V$2,"Dec","")</f>
        <v>Dec</v>
      </c>
      <c r="V623" s="97" t="n">
        <v>12</v>
      </c>
      <c r="W623" s="104" t="n">
        <f aca="false">K623-V623</f>
        <v>36</v>
      </c>
      <c r="X623" s="103" t="n">
        <f aca="false">IFERROR(IF(U623="Dec",(K623/V623-1)),0)</f>
        <v>3</v>
      </c>
      <c r="Y623" s="104" t="str">
        <f aca="false">IF(T623&gt;0,IF(U623="","-",IF(X623&lt;0%,"DEGROWTH","GROWTH")))</f>
        <v>GROWTH</v>
      </c>
      <c r="Z623" s="24" t="n">
        <v>0</v>
      </c>
      <c r="AA623" s="24" t="n">
        <f aca="false">IF(H623&gt;0,1,0)</f>
        <v>0</v>
      </c>
      <c r="AB623" s="3" t="n">
        <v>1000000190</v>
      </c>
      <c r="AC623" s="3"/>
    </row>
    <row r="624" customFormat="false" ht="14.25" hidden="true" customHeight="true" outlineLevel="0" collapsed="false">
      <c r="A624" s="23" t="s">
        <v>134</v>
      </c>
      <c r="B624" s="65" t="s">
        <v>61</v>
      </c>
      <c r="C624" s="65" t="s">
        <v>1472</v>
      </c>
      <c r="D624" s="65" t="n">
        <v>1000000168</v>
      </c>
      <c r="E624" s="66" t="s">
        <v>1473</v>
      </c>
      <c r="F624" s="67" t="n">
        <v>43147</v>
      </c>
      <c r="G624" s="67" t="str">
        <f aca="false">IF(I624&gt;0,"Targeted Dealer","-")</f>
        <v>Targeted Dealer</v>
      </c>
      <c r="H624" s="67"/>
      <c r="I624" s="68" t="n">
        <v>300</v>
      </c>
      <c r="J624" s="68" t="n">
        <f aca="false">I624/$J$1*$E$1</f>
        <v>6261.29032258065</v>
      </c>
      <c r="K624" s="97" t="n">
        <v>207</v>
      </c>
      <c r="L624" s="69" t="n">
        <f aca="false">K624-J624</f>
        <v>-6054.29032258065</v>
      </c>
      <c r="M624" s="69" t="n">
        <f aca="false">IFERROR((K624/J624%),"-")</f>
        <v>3.30602782071097</v>
      </c>
      <c r="N624" s="100" t="n">
        <v>259</v>
      </c>
      <c r="O624" s="98" t="str">
        <f aca="false">IF(F624&lt;=$P$2,"Nov","")</f>
        <v>Nov</v>
      </c>
      <c r="P624" s="97" t="n">
        <v>259</v>
      </c>
      <c r="Q624" s="100" t="n">
        <f aca="false">K624-P624</f>
        <v>-52</v>
      </c>
      <c r="R624" s="98" t="n">
        <f aca="false">IFERROR(IF(O624="Nov",(K624/P624-1)),0)</f>
        <v>-0.200772200772201</v>
      </c>
      <c r="S624" s="100" t="str">
        <f aca="false">IF(N624&gt;0,IF(O624="","-",IF(R624&lt;0%,"DEGROWTH","GROWTH")))</f>
        <v>DEGROWTH</v>
      </c>
      <c r="T624" s="101" t="n">
        <v>278.5</v>
      </c>
      <c r="U624" s="101" t="str">
        <f aca="false">IF(F624&lt;=$V$2,"Dec","")</f>
        <v>Dec</v>
      </c>
      <c r="V624" s="97" t="n">
        <v>278.5</v>
      </c>
      <c r="W624" s="104" t="n">
        <f aca="false">K624-V624</f>
        <v>-71.5</v>
      </c>
      <c r="X624" s="103" t="n">
        <f aca="false">IFERROR(IF(U624="Dec",(K624/V624-1)),0)</f>
        <v>-0.25673249551167</v>
      </c>
      <c r="Y624" s="104" t="str">
        <f aca="false">IF(T624&gt;0,IF(U624="","-",IF(X624&lt;0%,"DEGROWTH","GROWTH")))</f>
        <v>DEGROWTH</v>
      </c>
      <c r="Z624" s="24" t="n">
        <v>0</v>
      </c>
      <c r="AA624" s="24" t="n">
        <f aca="false">IF(H624&gt;0,1,0)</f>
        <v>0</v>
      </c>
      <c r="AB624" s="3" t="n">
        <v>1000000168</v>
      </c>
      <c r="AC624" s="3"/>
    </row>
    <row r="625" customFormat="false" ht="14.25" hidden="true" customHeight="true" outlineLevel="0" collapsed="false">
      <c r="A625" s="23" t="s">
        <v>134</v>
      </c>
      <c r="B625" s="65" t="s">
        <v>61</v>
      </c>
      <c r="C625" s="65" t="s">
        <v>610</v>
      </c>
      <c r="D625" s="65" t="n">
        <v>1000000180</v>
      </c>
      <c r="E625" s="66" t="s">
        <v>611</v>
      </c>
      <c r="F625" s="67" t="n">
        <v>43229</v>
      </c>
      <c r="G625" s="67" t="str">
        <f aca="false">IF(I625&gt;0,"Targeted Dealer","-")</f>
        <v>Targeted Dealer</v>
      </c>
      <c r="H625" s="67"/>
      <c r="I625" s="68" t="n">
        <v>25</v>
      </c>
      <c r="J625" s="68" t="n">
        <f aca="false">I625/$J$1*$E$1</f>
        <v>521.774193548387</v>
      </c>
      <c r="K625" s="97" t="n">
        <v>0</v>
      </c>
      <c r="L625" s="69" t="n">
        <f aca="false">K625-J625</f>
        <v>-521.774193548387</v>
      </c>
      <c r="M625" s="69" t="n">
        <f aca="false">IFERROR((K625/J625%),"-")</f>
        <v>0</v>
      </c>
      <c r="N625" s="100" t="n">
        <v>20</v>
      </c>
      <c r="O625" s="98" t="str">
        <f aca="false">IF(F625&lt;=$P$2,"Nov","")</f>
        <v>Nov</v>
      </c>
      <c r="P625" s="97" t="n">
        <v>20</v>
      </c>
      <c r="Q625" s="100" t="n">
        <f aca="false">K625-P625</f>
        <v>-20</v>
      </c>
      <c r="R625" s="98" t="n">
        <f aca="false">IFERROR(IF(O625="Nov",(K625/P625-1)),0)</f>
        <v>-1</v>
      </c>
      <c r="S625" s="100" t="str">
        <f aca="false">IF(N625&gt;0,IF(O625="","-",IF(R625&lt;0%,"DEGROWTH","GROWTH")))</f>
        <v>DEGROWTH</v>
      </c>
      <c r="T625" s="101" t="n">
        <v>0</v>
      </c>
      <c r="U625" s="101" t="str">
        <f aca="false">IF(F625&lt;=$V$2,"Dec","")</f>
        <v>Dec</v>
      </c>
      <c r="V625" s="97" t="n">
        <v>0</v>
      </c>
      <c r="W625" s="104" t="n">
        <f aca="false">K625-V625</f>
        <v>0</v>
      </c>
      <c r="X625" s="103" t="n">
        <f aca="false">IFERROR(IF(U625="Dec",(K625/V625-1)),0)</f>
        <v>0</v>
      </c>
      <c r="Y625" s="106" t="b">
        <f aca="false">IF(T625&gt;0,IF(U625="","-",IF(X625&lt;0%,"DEGROWTH","GROWTH")))</f>
        <v>0</v>
      </c>
      <c r="Z625" s="24" t="n">
        <v>1</v>
      </c>
      <c r="AA625" s="24" t="n">
        <f aca="false">IF(H625&gt;0,1,0)</f>
        <v>0</v>
      </c>
      <c r="AB625" s="3" t="n">
        <v>1000000180</v>
      </c>
      <c r="AC625" s="3"/>
    </row>
    <row r="626" customFormat="false" ht="14.25" hidden="true" customHeight="true" outlineLevel="0" collapsed="false">
      <c r="A626" s="23" t="s">
        <v>134</v>
      </c>
      <c r="B626" s="65" t="s">
        <v>61</v>
      </c>
      <c r="C626" s="65" t="s">
        <v>1474</v>
      </c>
      <c r="D626" s="65" t="n">
        <v>1000000172</v>
      </c>
      <c r="E626" s="66" t="s">
        <v>1475</v>
      </c>
      <c r="F626" s="67" t="n">
        <v>43282</v>
      </c>
      <c r="G626" s="67" t="str">
        <f aca="false">IF(I626&gt;0,"Targeted Dealer","-")</f>
        <v>Targeted Dealer</v>
      </c>
      <c r="H626" s="67" t="s">
        <v>627</v>
      </c>
      <c r="I626" s="68" t="n">
        <v>1000</v>
      </c>
      <c r="J626" s="68" t="n">
        <f aca="false">I626/$J$1*$E$1</f>
        <v>20870.9677419355</v>
      </c>
      <c r="K626" s="97" t="n">
        <v>578</v>
      </c>
      <c r="L626" s="69" t="n">
        <f aca="false">K626-J626</f>
        <v>-20292.9677419355</v>
      </c>
      <c r="M626" s="69" t="n">
        <f aca="false">IFERROR((K626/J626%),"-")</f>
        <v>2.7693972179289</v>
      </c>
      <c r="N626" s="100" t="n">
        <v>815</v>
      </c>
      <c r="O626" s="98" t="str">
        <f aca="false">IF(F626&lt;=$P$2,"Nov","")</f>
        <v>Nov</v>
      </c>
      <c r="P626" s="97" t="n">
        <v>815</v>
      </c>
      <c r="Q626" s="100" t="n">
        <f aca="false">K626-P626</f>
        <v>-237</v>
      </c>
      <c r="R626" s="98" t="n">
        <f aca="false">IFERROR(IF(O626="Nov",(K626/P626-1)),0)</f>
        <v>-0.29079754601227</v>
      </c>
      <c r="S626" s="100" t="str">
        <f aca="false">IF(N626&gt;0,IF(O626="","-",IF(R626&lt;0%,"DEGROWTH","GROWTH")))</f>
        <v>DEGROWTH</v>
      </c>
      <c r="T626" s="101" t="n">
        <v>1006</v>
      </c>
      <c r="U626" s="101" t="str">
        <f aca="false">IF(F626&lt;=$V$2,"Dec","")</f>
        <v>Dec</v>
      </c>
      <c r="V626" s="97" t="n">
        <v>1006</v>
      </c>
      <c r="W626" s="104" t="n">
        <f aca="false">K626-V626</f>
        <v>-428</v>
      </c>
      <c r="X626" s="103" t="n">
        <f aca="false">IFERROR(IF(U626="Dec",(K626/V626-1)),0)</f>
        <v>-0.42544731610338</v>
      </c>
      <c r="Y626" s="104" t="str">
        <f aca="false">IF(T626&gt;0,IF(U626="","-",IF(X626&lt;0%,"DEGROWTH","GROWTH")))</f>
        <v>DEGROWTH</v>
      </c>
      <c r="Z626" s="24" t="n">
        <v>0</v>
      </c>
      <c r="AA626" s="24" t="n">
        <f aca="false">IF(H626&gt;0,1,0)</f>
        <v>1</v>
      </c>
      <c r="AB626" s="3" t="n">
        <v>1000000172</v>
      </c>
      <c r="AC626" s="3"/>
    </row>
    <row r="627" customFormat="false" ht="14.25" hidden="true" customHeight="true" outlineLevel="0" collapsed="false">
      <c r="A627" s="23" t="s">
        <v>134</v>
      </c>
      <c r="B627" s="65" t="s">
        <v>61</v>
      </c>
      <c r="C627" s="65" t="s">
        <v>1476</v>
      </c>
      <c r="D627" s="65" t="n">
        <v>1000000195</v>
      </c>
      <c r="E627" s="66" t="s">
        <v>1477</v>
      </c>
      <c r="F627" s="67" t="n">
        <v>43282</v>
      </c>
      <c r="G627" s="67" t="str">
        <f aca="false">IF(I627&gt;0,"Targeted Dealer","-")</f>
        <v>Targeted Dealer</v>
      </c>
      <c r="H627" s="67"/>
      <c r="I627" s="68" t="n">
        <v>200</v>
      </c>
      <c r="J627" s="68" t="n">
        <f aca="false">I627/$J$1*$E$1</f>
        <v>4174.1935483871</v>
      </c>
      <c r="K627" s="97" t="n">
        <v>165</v>
      </c>
      <c r="L627" s="69" t="n">
        <f aca="false">K627-J627</f>
        <v>-4009.1935483871</v>
      </c>
      <c r="M627" s="69" t="n">
        <f aca="false">IFERROR((K627/J627%),"-")</f>
        <v>3.95285935085008</v>
      </c>
      <c r="N627" s="100" t="n">
        <v>154</v>
      </c>
      <c r="O627" s="98" t="str">
        <f aca="false">IF(F627&lt;=$P$2,"Nov","")</f>
        <v>Nov</v>
      </c>
      <c r="P627" s="97" t="n">
        <v>154</v>
      </c>
      <c r="Q627" s="100" t="n">
        <f aca="false">K627-P627</f>
        <v>11</v>
      </c>
      <c r="R627" s="98" t="n">
        <f aca="false">IFERROR(IF(O627="Nov",(K627/P627-1)),0)</f>
        <v>0.0714285714285714</v>
      </c>
      <c r="S627" s="100" t="str">
        <f aca="false">IF(N627&gt;0,IF(O627="","-",IF(R627&lt;0%,"DEGROWTH","GROWTH")))</f>
        <v>GROWTH</v>
      </c>
      <c r="T627" s="101" t="n">
        <v>150</v>
      </c>
      <c r="U627" s="101" t="str">
        <f aca="false">IF(F627&lt;=$V$2,"Dec","")</f>
        <v>Dec</v>
      </c>
      <c r="V627" s="97" t="n">
        <v>150</v>
      </c>
      <c r="W627" s="104" t="n">
        <f aca="false">K627-V627</f>
        <v>15</v>
      </c>
      <c r="X627" s="103" t="n">
        <f aca="false">IFERROR(IF(U627="Dec",(K627/V627-1)),0)</f>
        <v>0.1</v>
      </c>
      <c r="Y627" s="104" t="str">
        <f aca="false">IF(T627&gt;0,IF(U627="","-",IF(X627&lt;0%,"DEGROWTH","GROWTH")))</f>
        <v>GROWTH</v>
      </c>
      <c r="Z627" s="24" t="n">
        <v>0</v>
      </c>
      <c r="AA627" s="24" t="n">
        <f aca="false">IF(H627&gt;0,1,0)</f>
        <v>0</v>
      </c>
      <c r="AB627" s="3" t="n">
        <v>1000000195</v>
      </c>
      <c r="AC627" s="3"/>
    </row>
    <row r="628" customFormat="false" ht="14.25" hidden="true" customHeight="true" outlineLevel="0" collapsed="false">
      <c r="A628" s="23" t="s">
        <v>134</v>
      </c>
      <c r="B628" s="65" t="s">
        <v>61</v>
      </c>
      <c r="C628" s="65" t="s">
        <v>1478</v>
      </c>
      <c r="D628" s="65" t="n">
        <v>1000000170</v>
      </c>
      <c r="E628" s="66" t="s">
        <v>1479</v>
      </c>
      <c r="F628" s="67" t="n">
        <v>43295</v>
      </c>
      <c r="G628" s="67" t="str">
        <f aca="false">IF(I628&gt;0,"Targeted Dealer","-")</f>
        <v>Targeted Dealer</v>
      </c>
      <c r="H628" s="67"/>
      <c r="I628" s="68" t="n">
        <v>250</v>
      </c>
      <c r="J628" s="68" t="n">
        <f aca="false">I628/$J$1*$E$1</f>
        <v>5217.74193548387</v>
      </c>
      <c r="K628" s="97" t="n">
        <v>283</v>
      </c>
      <c r="L628" s="69" t="n">
        <f aca="false">K628-J628</f>
        <v>-4934.74193548387</v>
      </c>
      <c r="M628" s="69" t="n">
        <f aca="false">IFERROR((K628/J628%),"-")</f>
        <v>5.42380216383308</v>
      </c>
      <c r="N628" s="100" t="n">
        <v>204</v>
      </c>
      <c r="O628" s="98" t="str">
        <f aca="false">IF(F628&lt;=$P$2,"Nov","")</f>
        <v>Nov</v>
      </c>
      <c r="P628" s="97" t="n">
        <v>204</v>
      </c>
      <c r="Q628" s="100" t="n">
        <f aca="false">K628-P628</f>
        <v>79</v>
      </c>
      <c r="R628" s="98" t="n">
        <f aca="false">IFERROR(IF(O628="Nov",(K628/P628-1)),0)</f>
        <v>0.387254901960784</v>
      </c>
      <c r="S628" s="100" t="str">
        <f aca="false">IF(N628&gt;0,IF(O628="","-",IF(R628&lt;0%,"DEGROWTH","GROWTH")))</f>
        <v>GROWTH</v>
      </c>
      <c r="T628" s="101" t="n">
        <v>154.5</v>
      </c>
      <c r="U628" s="101" t="str">
        <f aca="false">IF(F628&lt;=$V$2,"Dec","")</f>
        <v>Dec</v>
      </c>
      <c r="V628" s="97" t="n">
        <v>154.5</v>
      </c>
      <c r="W628" s="104" t="n">
        <f aca="false">K628-V628</f>
        <v>128.5</v>
      </c>
      <c r="X628" s="103" t="n">
        <f aca="false">IFERROR(IF(U628="Dec",(K628/V628-1)),0)</f>
        <v>0.831715210355987</v>
      </c>
      <c r="Y628" s="104" t="str">
        <f aca="false">IF(T628&gt;0,IF(U628="","-",IF(X628&lt;0%,"DEGROWTH","GROWTH")))</f>
        <v>GROWTH</v>
      </c>
      <c r="Z628" s="24" t="n">
        <v>0</v>
      </c>
      <c r="AA628" s="24" t="n">
        <f aca="false">IF(H628&gt;0,1,0)</f>
        <v>0</v>
      </c>
      <c r="AB628" s="3" t="n">
        <v>1000000170</v>
      </c>
      <c r="AC628" s="3"/>
    </row>
    <row r="629" customFormat="false" ht="14.25" hidden="true" customHeight="true" outlineLevel="0" collapsed="false">
      <c r="A629" s="23" t="s">
        <v>134</v>
      </c>
      <c r="B629" s="65" t="s">
        <v>61</v>
      </c>
      <c r="C629" s="65" t="s">
        <v>4438</v>
      </c>
      <c r="D629" s="65" t="n">
        <v>1000000188</v>
      </c>
      <c r="E629" s="66" t="s">
        <v>4439</v>
      </c>
      <c r="F629" s="67" t="n">
        <v>43458</v>
      </c>
      <c r="G629" s="67" t="str">
        <f aca="false">IF(I629&gt;0,"Targeted Dealer","-")</f>
        <v>Targeted Dealer</v>
      </c>
      <c r="H629" s="67"/>
      <c r="I629" s="68" t="n">
        <v>25</v>
      </c>
      <c r="J629" s="68" t="n">
        <f aca="false">I629/$J$1*$E$1</f>
        <v>521.774193548387</v>
      </c>
      <c r="K629" s="97" t="n">
        <v>0</v>
      </c>
      <c r="L629" s="69" t="n">
        <f aca="false">K629-J629</f>
        <v>-521.774193548387</v>
      </c>
      <c r="M629" s="69" t="n">
        <f aca="false">IFERROR((K629/J629%),"-")</f>
        <v>0</v>
      </c>
      <c r="N629" s="100" t="n">
        <v>0</v>
      </c>
      <c r="O629" s="98" t="str">
        <f aca="false">IF(F629&lt;=$P$2,"Nov","")</f>
        <v>Nov</v>
      </c>
      <c r="P629" s="97" t="n">
        <v>0</v>
      </c>
      <c r="Q629" s="100" t="n">
        <f aca="false">K629-P629</f>
        <v>0</v>
      </c>
      <c r="R629" s="98" t="n">
        <f aca="false">IFERROR(IF(O629="Nov",(K629/P629-1)),0)</f>
        <v>0</v>
      </c>
      <c r="S629" s="105" t="b">
        <f aca="false">IF(N629&gt;0,IF(O629="","-",IF(R629&lt;0%,"DEGROWTH","GROWTH")))</f>
        <v>0</v>
      </c>
      <c r="T629" s="101" t="n">
        <v>62.5</v>
      </c>
      <c r="U629" s="101" t="str">
        <f aca="false">IF(F629&lt;=$V$2,"Dec","")</f>
        <v>Dec</v>
      </c>
      <c r="V629" s="97" t="n">
        <v>62.5</v>
      </c>
      <c r="W629" s="104" t="n">
        <f aca="false">K629-V629</f>
        <v>-62.5</v>
      </c>
      <c r="X629" s="103" t="n">
        <f aca="false">IFERROR(IF(U629="Dec",(K629/V629-1)),0)</f>
        <v>-1</v>
      </c>
      <c r="Y629" s="104" t="str">
        <f aca="false">IF(T629&gt;0,IF(U629="","-",IF(X629&lt;0%,"DEGROWTH","GROWTH")))</f>
        <v>DEGROWTH</v>
      </c>
      <c r="Z629" s="24" t="n">
        <v>1</v>
      </c>
      <c r="AA629" s="24" t="n">
        <f aca="false">IF(H629&gt;0,1,0)</f>
        <v>0</v>
      </c>
      <c r="AB629" s="3" t="n">
        <v>1000000188</v>
      </c>
      <c r="AC629" s="3"/>
    </row>
    <row r="630" customFormat="false" ht="14.25" hidden="true" customHeight="true" outlineLevel="0" collapsed="false">
      <c r="A630" s="23" t="s">
        <v>134</v>
      </c>
      <c r="B630" s="65" t="s">
        <v>61</v>
      </c>
      <c r="C630" s="65" t="s">
        <v>4440</v>
      </c>
      <c r="D630" s="65" t="n">
        <v>1000000187</v>
      </c>
      <c r="E630" s="66" t="s">
        <v>4441</v>
      </c>
      <c r="F630" s="67" t="n">
        <v>43839</v>
      </c>
      <c r="G630" s="67" t="str">
        <f aca="false">IF(I630&gt;0,"Targeted Dealer","-")</f>
        <v>-</v>
      </c>
      <c r="H630" s="67"/>
      <c r="I630" s="68" t="n">
        <v>0</v>
      </c>
      <c r="J630" s="68" t="n">
        <f aca="false">I630/$J$1*$E$1</f>
        <v>0</v>
      </c>
      <c r="K630" s="97" t="n">
        <v>0</v>
      </c>
      <c r="L630" s="69" t="n">
        <f aca="false">K630-J630</f>
        <v>0</v>
      </c>
      <c r="M630" s="69" t="str">
        <f aca="false">IFERROR((K630/J630%),"-")</f>
        <v>-</v>
      </c>
      <c r="N630" s="100" t="n">
        <v>0</v>
      </c>
      <c r="O630" s="98" t="str">
        <f aca="false">IF(F630&lt;=$P$2,"Nov","")</f>
        <v>Nov</v>
      </c>
      <c r="P630" s="97" t="n">
        <v>0</v>
      </c>
      <c r="Q630" s="100" t="n">
        <f aca="false">K630-P630</f>
        <v>0</v>
      </c>
      <c r="R630" s="98" t="n">
        <f aca="false">IFERROR(IF(O630="Nov",(K630/P630-1)),0)</f>
        <v>0</v>
      </c>
      <c r="S630" s="105" t="b">
        <f aca="false">IF(N630&gt;0,IF(O630="","-",IF(R630&lt;0%,"DEGROWTH","GROWTH")))</f>
        <v>0</v>
      </c>
      <c r="T630" s="101" t="n">
        <v>12.5</v>
      </c>
      <c r="U630" s="101" t="str">
        <f aca="false">IF(F630&lt;=$V$2,"Dec","")</f>
        <v>Dec</v>
      </c>
      <c r="V630" s="97" t="n">
        <v>12.5</v>
      </c>
      <c r="W630" s="104" t="n">
        <f aca="false">K630-V630</f>
        <v>-12.5</v>
      </c>
      <c r="X630" s="103" t="n">
        <f aca="false">IFERROR(IF(U630="Dec",(K630/V630-1)),0)</f>
        <v>-1</v>
      </c>
      <c r="Y630" s="104" t="str">
        <f aca="false">IF(T630&gt;0,IF(U630="","-",IF(X630&lt;0%,"DEGROWTH","GROWTH")))</f>
        <v>DEGROWTH</v>
      </c>
      <c r="Z630" s="24" t="n">
        <v>1</v>
      </c>
      <c r="AA630" s="24" t="n">
        <f aca="false">IF(H630&gt;0,1,0)</f>
        <v>0</v>
      </c>
      <c r="AB630" s="3" t="n">
        <v>1000000187</v>
      </c>
      <c r="AC630" s="3"/>
    </row>
    <row r="631" customFormat="false" ht="14.25" hidden="true" customHeight="true" outlineLevel="0" collapsed="false">
      <c r="A631" s="23" t="s">
        <v>134</v>
      </c>
      <c r="B631" s="65" t="s">
        <v>61</v>
      </c>
      <c r="C631" s="65" t="s">
        <v>1480</v>
      </c>
      <c r="D631" s="65" t="n">
        <v>1000000179</v>
      </c>
      <c r="E631" s="66" t="s">
        <v>1481</v>
      </c>
      <c r="F631" s="67" t="n">
        <v>44208</v>
      </c>
      <c r="G631" s="67" t="str">
        <f aca="false">IF(I631&gt;0,"Targeted Dealer","-")</f>
        <v>Targeted Dealer</v>
      </c>
      <c r="H631" s="67"/>
      <c r="I631" s="68" t="n">
        <v>180</v>
      </c>
      <c r="J631" s="68" t="n">
        <f aca="false">I631/$J$1*$E$1</f>
        <v>3756.77419354839</v>
      </c>
      <c r="K631" s="97" t="n">
        <v>154</v>
      </c>
      <c r="L631" s="69" t="n">
        <f aca="false">K631-J631</f>
        <v>-3602.77419354839</v>
      </c>
      <c r="M631" s="69" t="n">
        <f aca="false">IFERROR((K631/J631%),"-")</f>
        <v>4.09926154902971</v>
      </c>
      <c r="N631" s="100" t="n">
        <v>139</v>
      </c>
      <c r="O631" s="98" t="str">
        <f aca="false">IF(F631&lt;=$P$2,"Nov","")</f>
        <v>Nov</v>
      </c>
      <c r="P631" s="97" t="n">
        <v>139</v>
      </c>
      <c r="Q631" s="100" t="n">
        <f aca="false">K631-P631</f>
        <v>15</v>
      </c>
      <c r="R631" s="98" t="n">
        <f aca="false">IFERROR(IF(O631="Nov",(K631/P631-1)),0)</f>
        <v>0.107913669064748</v>
      </c>
      <c r="S631" s="100" t="str">
        <f aca="false">IF(N631&gt;0,IF(O631="","-",IF(R631&lt;0%,"DEGROWTH","GROWTH")))</f>
        <v>GROWTH</v>
      </c>
      <c r="T631" s="101" t="n">
        <v>90</v>
      </c>
      <c r="U631" s="101" t="str">
        <f aca="false">IF(F631&lt;=$V$2,"Dec","")</f>
        <v>Dec</v>
      </c>
      <c r="V631" s="97" t="n">
        <v>90</v>
      </c>
      <c r="W631" s="104" t="n">
        <f aca="false">K631-V631</f>
        <v>64</v>
      </c>
      <c r="X631" s="103" t="n">
        <f aca="false">IFERROR(IF(U631="Dec",(K631/V631-1)),0)</f>
        <v>0.711111111111111</v>
      </c>
      <c r="Y631" s="104" t="str">
        <f aca="false">IF(T631&gt;0,IF(U631="","-",IF(X631&lt;0%,"DEGROWTH","GROWTH")))</f>
        <v>GROWTH</v>
      </c>
      <c r="Z631" s="24" t="n">
        <v>0</v>
      </c>
      <c r="AA631" s="24" t="n">
        <f aca="false">IF(H631&gt;0,1,0)</f>
        <v>0</v>
      </c>
      <c r="AB631" s="3" t="n">
        <v>1000000179</v>
      </c>
      <c r="AC631" s="3"/>
    </row>
    <row r="632" customFormat="false" ht="14.25" hidden="true" customHeight="true" outlineLevel="0" collapsed="false">
      <c r="A632" s="23" t="s">
        <v>134</v>
      </c>
      <c r="B632" s="65" t="s">
        <v>61</v>
      </c>
      <c r="C632" s="65" t="s">
        <v>1482</v>
      </c>
      <c r="D632" s="65" t="n">
        <v>1000000183</v>
      </c>
      <c r="E632" s="66" t="s">
        <v>1483</v>
      </c>
      <c r="F632" s="67" t="n">
        <v>44240</v>
      </c>
      <c r="G632" s="67" t="str">
        <f aca="false">IF(I632&gt;0,"Targeted Dealer","-")</f>
        <v>Targeted Dealer</v>
      </c>
      <c r="H632" s="67"/>
      <c r="I632" s="68" t="n">
        <v>25</v>
      </c>
      <c r="J632" s="68" t="n">
        <f aca="false">I632/$J$1*$E$1</f>
        <v>521.774193548387</v>
      </c>
      <c r="K632" s="97" t="n">
        <v>12.5</v>
      </c>
      <c r="L632" s="69" t="n">
        <f aca="false">K632-J632</f>
        <v>-509.274193548387</v>
      </c>
      <c r="M632" s="69" t="n">
        <f aca="false">IFERROR((K632/J632%),"-")</f>
        <v>2.39567233384853</v>
      </c>
      <c r="N632" s="100" t="n">
        <v>12.5</v>
      </c>
      <c r="O632" s="98" t="str">
        <f aca="false">IF(F632&lt;=$P$2,"Nov","")</f>
        <v>Nov</v>
      </c>
      <c r="P632" s="97" t="n">
        <v>12.5</v>
      </c>
      <c r="Q632" s="100" t="n">
        <f aca="false">K632-P632</f>
        <v>0</v>
      </c>
      <c r="R632" s="98" t="n">
        <f aca="false">IFERROR(IF(O632="Nov",(K632/P632-1)),0)</f>
        <v>0</v>
      </c>
      <c r="S632" s="100" t="str">
        <f aca="false">IF(N632&gt;0,IF(O632="","-",IF(R632&lt;0%,"DEGROWTH","GROWTH")))</f>
        <v>GROWTH</v>
      </c>
      <c r="T632" s="101" t="n">
        <v>31.5</v>
      </c>
      <c r="U632" s="101" t="str">
        <f aca="false">IF(F632&lt;=$V$2,"Dec","")</f>
        <v>Dec</v>
      </c>
      <c r="V632" s="97" t="n">
        <v>31.5</v>
      </c>
      <c r="W632" s="104" t="n">
        <f aca="false">K632-V632</f>
        <v>-19</v>
      </c>
      <c r="X632" s="103" t="n">
        <f aca="false">IFERROR(IF(U632="Dec",(K632/V632-1)),0)</f>
        <v>-0.603174603174603</v>
      </c>
      <c r="Y632" s="104" t="str">
        <f aca="false">IF(T632&gt;0,IF(U632="","-",IF(X632&lt;0%,"DEGROWTH","GROWTH")))</f>
        <v>DEGROWTH</v>
      </c>
      <c r="Z632" s="24" t="n">
        <v>0</v>
      </c>
      <c r="AA632" s="24" t="n">
        <f aca="false">IF(H632&gt;0,1,0)</f>
        <v>0</v>
      </c>
      <c r="AB632" s="3" t="n">
        <v>1000000183</v>
      </c>
      <c r="AC632" s="3"/>
    </row>
    <row r="633" customFormat="false" ht="14.25" hidden="true" customHeight="true" outlineLevel="0" collapsed="false">
      <c r="A633" s="23" t="s">
        <v>134</v>
      </c>
      <c r="B633" s="65" t="s">
        <v>61</v>
      </c>
      <c r="C633" s="65" t="s">
        <v>1484</v>
      </c>
      <c r="D633" s="65" t="n">
        <v>1000000174</v>
      </c>
      <c r="E633" s="66" t="s">
        <v>1485</v>
      </c>
      <c r="F633" s="67" t="n">
        <v>44441</v>
      </c>
      <c r="G633" s="67" t="str">
        <f aca="false">IF(I633&gt;0,"Targeted Dealer","-")</f>
        <v>Targeted Dealer</v>
      </c>
      <c r="H633" s="67"/>
      <c r="I633" s="68" t="n">
        <v>75</v>
      </c>
      <c r="J633" s="68" t="n">
        <f aca="false">I633/$J$1*$E$1</f>
        <v>1565.32258064516</v>
      </c>
      <c r="K633" s="97" t="n">
        <v>64</v>
      </c>
      <c r="L633" s="69" t="n">
        <f aca="false">K633-J633</f>
        <v>-1501.32258064516</v>
      </c>
      <c r="M633" s="69" t="n">
        <f aca="false">IFERROR((K633/J633%),"-")</f>
        <v>4.08861411643483</v>
      </c>
      <c r="N633" s="100" t="n">
        <v>91</v>
      </c>
      <c r="O633" s="98" t="str">
        <f aca="false">IF(F633&lt;=$P$2,"Nov","")</f>
        <v>Nov</v>
      </c>
      <c r="P633" s="97" t="n">
        <v>91</v>
      </c>
      <c r="Q633" s="100" t="n">
        <f aca="false">K633-P633</f>
        <v>-27</v>
      </c>
      <c r="R633" s="98" t="n">
        <f aca="false">IFERROR(IF(O633="Nov",(K633/P633-1)),0)</f>
        <v>-0.296703296703297</v>
      </c>
      <c r="S633" s="100" t="str">
        <f aca="false">IF(N633&gt;0,IF(O633="","-",IF(R633&lt;0%,"DEGROWTH","GROWTH")))</f>
        <v>DEGROWTH</v>
      </c>
      <c r="T633" s="101" t="n">
        <v>50</v>
      </c>
      <c r="U633" s="101" t="str">
        <f aca="false">IF(F633&lt;=$V$2,"Dec","")</f>
        <v>Dec</v>
      </c>
      <c r="V633" s="97" t="n">
        <v>50</v>
      </c>
      <c r="W633" s="104" t="n">
        <f aca="false">K633-V633</f>
        <v>14</v>
      </c>
      <c r="X633" s="103" t="n">
        <f aca="false">IFERROR(IF(U633="Dec",(K633/V633-1)),0)</f>
        <v>0.28</v>
      </c>
      <c r="Y633" s="104" t="str">
        <f aca="false">IF(T633&gt;0,IF(U633="","-",IF(X633&lt;0%,"DEGROWTH","GROWTH")))</f>
        <v>GROWTH</v>
      </c>
      <c r="Z633" s="24" t="n">
        <v>0</v>
      </c>
      <c r="AA633" s="24" t="n">
        <f aca="false">IF(H633&gt;0,1,0)</f>
        <v>0</v>
      </c>
      <c r="AB633" s="3" t="n">
        <v>1000000174</v>
      </c>
      <c r="AC633" s="3"/>
    </row>
    <row r="634" customFormat="false" ht="14.25" hidden="true" customHeight="true" outlineLevel="0" collapsed="false">
      <c r="A634" s="23" t="s">
        <v>134</v>
      </c>
      <c r="B634" s="65" t="s">
        <v>61</v>
      </c>
      <c r="C634" s="65" t="s">
        <v>1486</v>
      </c>
      <c r="D634" s="65" t="n">
        <v>1000002402</v>
      </c>
      <c r="E634" s="66" t="s">
        <v>1487</v>
      </c>
      <c r="F634" s="67" t="n">
        <v>44559</v>
      </c>
      <c r="G634" s="67" t="str">
        <f aca="false">IF(I634&gt;0,"Targeted Dealer","-")</f>
        <v>Targeted Dealer</v>
      </c>
      <c r="H634" s="67"/>
      <c r="I634" s="68" t="n">
        <v>50</v>
      </c>
      <c r="J634" s="68" t="n">
        <f aca="false">I634/$J$1*$E$1</f>
        <v>1043.54838709677</v>
      </c>
      <c r="K634" s="97" t="n">
        <v>49.5</v>
      </c>
      <c r="L634" s="69" t="n">
        <f aca="false">K634-J634</f>
        <v>-994.048387096774</v>
      </c>
      <c r="M634" s="69" t="n">
        <f aca="false">IFERROR((K634/J634%),"-")</f>
        <v>4.74343122102009</v>
      </c>
      <c r="N634" s="100" t="n">
        <v>12.5</v>
      </c>
      <c r="O634" s="98" t="str">
        <f aca="false">IF(F634&lt;=$P$2,"Nov","")</f>
        <v>Nov</v>
      </c>
      <c r="P634" s="97" t="n">
        <v>12.5</v>
      </c>
      <c r="Q634" s="100" t="n">
        <f aca="false">K634-P634</f>
        <v>37</v>
      </c>
      <c r="R634" s="98" t="n">
        <f aca="false">IFERROR(IF(O634="Nov",(K634/P634-1)),0)</f>
        <v>2.96</v>
      </c>
      <c r="S634" s="100" t="str">
        <f aca="false">IF(N634&gt;0,IF(O634="","-",IF(R634&lt;0%,"DEGROWTH","GROWTH")))</f>
        <v>GROWTH</v>
      </c>
      <c r="T634" s="101" t="n">
        <v>50</v>
      </c>
      <c r="U634" s="101" t="str">
        <f aca="false">IF(F634&lt;=$V$2,"Dec","")</f>
        <v>Dec</v>
      </c>
      <c r="V634" s="97" t="n">
        <v>50</v>
      </c>
      <c r="W634" s="104" t="n">
        <f aca="false">K634-V634</f>
        <v>-0.5</v>
      </c>
      <c r="X634" s="103" t="n">
        <f aca="false">IFERROR(IF(U634="Dec",(K634/V634-1)),0)</f>
        <v>-0.01</v>
      </c>
      <c r="Y634" s="104" t="str">
        <f aca="false">IF(T634&gt;0,IF(U634="","-",IF(X634&lt;0%,"DEGROWTH","GROWTH")))</f>
        <v>DEGROWTH</v>
      </c>
      <c r="Z634" s="24" t="n">
        <v>0</v>
      </c>
      <c r="AA634" s="24" t="n">
        <f aca="false">IF(H634&gt;0,1,0)</f>
        <v>0</v>
      </c>
      <c r="AB634" s="3" t="n">
        <v>1000002402</v>
      </c>
      <c r="AC634" s="3"/>
    </row>
    <row r="635" customFormat="false" ht="14.25" hidden="true" customHeight="true" outlineLevel="0" collapsed="false">
      <c r="A635" s="23" t="s">
        <v>134</v>
      </c>
      <c r="B635" s="65" t="s">
        <v>61</v>
      </c>
      <c r="C635" s="65" t="s">
        <v>1488</v>
      </c>
      <c r="D635" s="65" t="n">
        <v>1000002740</v>
      </c>
      <c r="E635" s="66" t="s">
        <v>1489</v>
      </c>
      <c r="F635" s="67" t="n">
        <v>44685</v>
      </c>
      <c r="G635" s="67" t="str">
        <f aca="false">IF(I635&gt;0,"Targeted Dealer","-")</f>
        <v>Targeted Dealer</v>
      </c>
      <c r="H635" s="67" t="s">
        <v>627</v>
      </c>
      <c r="I635" s="68" t="n">
        <v>220</v>
      </c>
      <c r="J635" s="68" t="n">
        <f aca="false">I635/$J$1*$E$1</f>
        <v>4591.61290322581</v>
      </c>
      <c r="K635" s="97" t="n">
        <v>232.5</v>
      </c>
      <c r="L635" s="69" t="n">
        <f aca="false">K635-J635</f>
        <v>-4359.11290322581</v>
      </c>
      <c r="M635" s="69" t="n">
        <f aca="false">IFERROR((K635/J635%),"-")</f>
        <v>5.06358016017985</v>
      </c>
      <c r="N635" s="100" t="n">
        <v>222</v>
      </c>
      <c r="O635" s="98" t="str">
        <f aca="false">IF(F635&lt;=$P$2,"Nov","")</f>
        <v>Nov</v>
      </c>
      <c r="P635" s="97" t="n">
        <v>222</v>
      </c>
      <c r="Q635" s="100" t="n">
        <f aca="false">K635-P635</f>
        <v>10.5</v>
      </c>
      <c r="R635" s="98" t="n">
        <f aca="false">IFERROR(IF(O635="Nov",(K635/P635-1)),0)</f>
        <v>0.0472972972972974</v>
      </c>
      <c r="S635" s="100" t="str">
        <f aca="false">IF(N635&gt;0,IF(O635="","-",IF(R635&lt;0%,"DEGROWTH","GROWTH")))</f>
        <v>GROWTH</v>
      </c>
      <c r="T635" s="101" t="n">
        <v>207</v>
      </c>
      <c r="U635" s="101" t="str">
        <f aca="false">IF(F635&lt;=$V$2,"Dec","")</f>
        <v>Dec</v>
      </c>
      <c r="V635" s="97" t="n">
        <v>207</v>
      </c>
      <c r="W635" s="104" t="n">
        <f aca="false">K635-V635</f>
        <v>25.5</v>
      </c>
      <c r="X635" s="103" t="n">
        <f aca="false">IFERROR(IF(U635="Dec",(K635/V635-1)),0)</f>
        <v>0.123188405797102</v>
      </c>
      <c r="Y635" s="104" t="str">
        <f aca="false">IF(T635&gt;0,IF(U635="","-",IF(X635&lt;0%,"DEGROWTH","GROWTH")))</f>
        <v>GROWTH</v>
      </c>
      <c r="Z635" s="24" t="n">
        <v>0</v>
      </c>
      <c r="AA635" s="24" t="n">
        <f aca="false">IF(H635&gt;0,1,0)</f>
        <v>1</v>
      </c>
      <c r="AB635" s="3" t="n">
        <v>1000002740</v>
      </c>
      <c r="AC635" s="3"/>
    </row>
    <row r="636" customFormat="false" ht="14.25" hidden="true" customHeight="true" outlineLevel="0" collapsed="false">
      <c r="A636" s="23" t="s">
        <v>134</v>
      </c>
      <c r="B636" s="65" t="s">
        <v>61</v>
      </c>
      <c r="C636" s="65" t="s">
        <v>3913</v>
      </c>
      <c r="D636" s="65" t="n">
        <v>1000002746</v>
      </c>
      <c r="E636" s="66" t="s">
        <v>3914</v>
      </c>
      <c r="F636" s="67" t="n">
        <v>44691</v>
      </c>
      <c r="G636" s="67" t="str">
        <f aca="false">IF(I636&gt;0,"Targeted Dealer","-")</f>
        <v>-</v>
      </c>
      <c r="H636" s="67"/>
      <c r="I636" s="68" t="n">
        <v>0</v>
      </c>
      <c r="J636" s="68" t="n">
        <f aca="false">I636/$J$1*$E$1</f>
        <v>0</v>
      </c>
      <c r="K636" s="97" t="n">
        <v>0</v>
      </c>
      <c r="L636" s="69" t="n">
        <f aca="false">K636-J636</f>
        <v>0</v>
      </c>
      <c r="M636" s="69" t="str">
        <f aca="false">IFERROR((K636/J636%),"-")</f>
        <v>-</v>
      </c>
      <c r="N636" s="100" t="n">
        <v>0</v>
      </c>
      <c r="O636" s="98" t="str">
        <f aca="false">IF(F636&lt;=$P$2,"Nov","")</f>
        <v>Nov</v>
      </c>
      <c r="P636" s="97" t="n">
        <v>0</v>
      </c>
      <c r="Q636" s="100" t="n">
        <f aca="false">K636-P636</f>
        <v>0</v>
      </c>
      <c r="R636" s="98" t="n">
        <f aca="false">IFERROR(IF(O636="Nov",(K636/P636-1)),0)</f>
        <v>0</v>
      </c>
      <c r="S636" s="105" t="b">
        <f aca="false">IF(N636&gt;0,IF(O636="","-",IF(R636&lt;0%,"DEGROWTH","GROWTH")))</f>
        <v>0</v>
      </c>
      <c r="T636" s="101" t="n">
        <v>12.5</v>
      </c>
      <c r="U636" s="101" t="str">
        <f aca="false">IF(F636&lt;=$V$2,"Dec","")</f>
        <v>Dec</v>
      </c>
      <c r="V636" s="97" t="n">
        <v>12.5</v>
      </c>
      <c r="W636" s="104" t="n">
        <f aca="false">K636-V636</f>
        <v>-12.5</v>
      </c>
      <c r="X636" s="103" t="n">
        <f aca="false">IFERROR(IF(U636="Dec",(K636/V636-1)),0)</f>
        <v>-1</v>
      </c>
      <c r="Y636" s="104" t="str">
        <f aca="false">IF(T636&gt;0,IF(U636="","-",IF(X636&lt;0%,"DEGROWTH","GROWTH")))</f>
        <v>DEGROWTH</v>
      </c>
      <c r="Z636" s="24" t="n">
        <v>1</v>
      </c>
      <c r="AA636" s="24" t="n">
        <f aca="false">IF(H636&gt;0,1,0)</f>
        <v>0</v>
      </c>
      <c r="AB636" s="3" t="n">
        <v>1000002746</v>
      </c>
      <c r="AC636" s="3"/>
    </row>
    <row r="637" customFormat="false" ht="14.25" hidden="true" customHeight="true" outlineLevel="0" collapsed="false">
      <c r="A637" s="23" t="s">
        <v>134</v>
      </c>
      <c r="B637" s="65" t="s">
        <v>61</v>
      </c>
      <c r="C637" s="65" t="s">
        <v>1490</v>
      </c>
      <c r="D637" s="65" t="n">
        <v>1000002820</v>
      </c>
      <c r="E637" s="66" t="s">
        <v>1491</v>
      </c>
      <c r="F637" s="67" t="n">
        <v>44737</v>
      </c>
      <c r="G637" s="67" t="str">
        <f aca="false">IF(I637&gt;0,"Targeted Dealer","-")</f>
        <v>Targeted Dealer</v>
      </c>
      <c r="H637" s="67"/>
      <c r="I637" s="68" t="n">
        <v>160</v>
      </c>
      <c r="J637" s="68" t="n">
        <f aca="false">I637/$J$1*$E$1</f>
        <v>3339.35483870968</v>
      </c>
      <c r="K637" s="97" t="n">
        <v>131.5</v>
      </c>
      <c r="L637" s="69" t="n">
        <f aca="false">K637-J637</f>
        <v>-3207.85483870968</v>
      </c>
      <c r="M637" s="69" t="n">
        <f aca="false">IFERROR((K637/J637%),"-")</f>
        <v>3.93788639876352</v>
      </c>
      <c r="N637" s="100" t="n">
        <v>120.5</v>
      </c>
      <c r="O637" s="98" t="str">
        <f aca="false">IF(F637&lt;=$P$2,"Nov","")</f>
        <v>Nov</v>
      </c>
      <c r="P637" s="97" t="n">
        <v>120.5</v>
      </c>
      <c r="Q637" s="100" t="n">
        <f aca="false">K637-P637</f>
        <v>11</v>
      </c>
      <c r="R637" s="98" t="n">
        <f aca="false">IFERROR(IF(O637="Nov",(K637/P637-1)),0)</f>
        <v>0.0912863070539418</v>
      </c>
      <c r="S637" s="100" t="str">
        <f aca="false">IF(N637&gt;0,IF(O637="","-",IF(R637&lt;0%,"DEGROWTH","GROWTH")))</f>
        <v>GROWTH</v>
      </c>
      <c r="T637" s="101" t="n">
        <v>149.5</v>
      </c>
      <c r="U637" s="101" t="str">
        <f aca="false">IF(F637&lt;=$V$2,"Dec","")</f>
        <v>Dec</v>
      </c>
      <c r="V637" s="97" t="n">
        <v>149.5</v>
      </c>
      <c r="W637" s="104" t="n">
        <f aca="false">K637-V637</f>
        <v>-18</v>
      </c>
      <c r="X637" s="103" t="n">
        <f aca="false">IFERROR(IF(U637="Dec",(K637/V637-1)),0)</f>
        <v>-0.120401337792642</v>
      </c>
      <c r="Y637" s="104" t="str">
        <f aca="false">IF(T637&gt;0,IF(U637="","-",IF(X637&lt;0%,"DEGROWTH","GROWTH")))</f>
        <v>DEGROWTH</v>
      </c>
      <c r="Z637" s="24" t="n">
        <v>0</v>
      </c>
      <c r="AA637" s="24" t="n">
        <f aca="false">IF(H637&gt;0,1,0)</f>
        <v>0</v>
      </c>
      <c r="AB637" s="3" t="n">
        <v>1000002820</v>
      </c>
      <c r="AC637" s="3"/>
    </row>
    <row r="638" customFormat="false" ht="14.25" hidden="true" customHeight="true" outlineLevel="0" collapsed="false">
      <c r="A638" s="23" t="s">
        <v>134</v>
      </c>
      <c r="B638" s="65" t="s">
        <v>61</v>
      </c>
      <c r="C638" s="65" t="s">
        <v>1492</v>
      </c>
      <c r="D638" s="65" t="n">
        <v>1000003497</v>
      </c>
      <c r="E638" s="65" t="s">
        <v>1493</v>
      </c>
      <c r="F638" s="67" t="n">
        <v>44804</v>
      </c>
      <c r="G638" s="67" t="str">
        <f aca="false">IF(I638&gt;0,"Targeted Dealer","-")</f>
        <v>Targeted Dealer</v>
      </c>
      <c r="H638" s="67"/>
      <c r="I638" s="68" t="n">
        <v>25</v>
      </c>
      <c r="J638" s="68" t="n">
        <f aca="false">I638/$J$1*$E$1</f>
        <v>521.774193548387</v>
      </c>
      <c r="K638" s="97" t="n">
        <v>25.5</v>
      </c>
      <c r="L638" s="69" t="n">
        <f aca="false">K638-J638</f>
        <v>-496.274193548387</v>
      </c>
      <c r="M638" s="69" t="n">
        <f aca="false">IFERROR((K638/J638%),"-")</f>
        <v>4.887171561051</v>
      </c>
      <c r="N638" s="100" t="n">
        <v>12.5</v>
      </c>
      <c r="O638" s="98" t="str">
        <f aca="false">IF(F638&lt;=$P$2,"Nov","")</f>
        <v>Nov</v>
      </c>
      <c r="P638" s="97" t="n">
        <v>12.5</v>
      </c>
      <c r="Q638" s="100" t="n">
        <f aca="false">K638-P638</f>
        <v>13</v>
      </c>
      <c r="R638" s="98" t="n">
        <f aca="false">IFERROR(IF(O638="Nov",(K638/P638-1)),0)</f>
        <v>1.04</v>
      </c>
      <c r="S638" s="100" t="str">
        <f aca="false">IF(N638&gt;0,IF(O638="","-",IF(R638&lt;0%,"DEGROWTH","GROWTH")))</f>
        <v>GROWTH</v>
      </c>
      <c r="T638" s="101" t="n">
        <v>20</v>
      </c>
      <c r="U638" s="101" t="str">
        <f aca="false">IF(F638&lt;=$V$2,"Dec","")</f>
        <v>Dec</v>
      </c>
      <c r="V638" s="97" t="n">
        <v>20</v>
      </c>
      <c r="W638" s="104" t="n">
        <f aca="false">K638-V638</f>
        <v>5.5</v>
      </c>
      <c r="X638" s="103" t="n">
        <f aca="false">IFERROR(IF(U638="Dec",(K638/V638-1)),0)</f>
        <v>0.275</v>
      </c>
      <c r="Y638" s="104" t="str">
        <f aca="false">IF(T638&gt;0,IF(U638="","-",IF(X638&lt;0%,"DEGROWTH","GROWTH")))</f>
        <v>GROWTH</v>
      </c>
      <c r="Z638" s="24" t="n">
        <v>0</v>
      </c>
      <c r="AA638" s="24" t="n">
        <f aca="false">IF(H638&gt;0,1,0)</f>
        <v>0</v>
      </c>
      <c r="AB638" s="3" t="n">
        <v>1000003497</v>
      </c>
      <c r="AC638" s="3"/>
    </row>
    <row r="639" customFormat="false" ht="14.25" hidden="true" customHeight="true" outlineLevel="0" collapsed="false">
      <c r="A639" s="23" t="s">
        <v>134</v>
      </c>
      <c r="B639" s="65" t="s">
        <v>61</v>
      </c>
      <c r="C639" s="65" t="s">
        <v>1494</v>
      </c>
      <c r="D639" s="65" t="n">
        <v>1000003116</v>
      </c>
      <c r="E639" s="65" t="s">
        <v>1495</v>
      </c>
      <c r="F639" s="67" t="n">
        <v>44893</v>
      </c>
      <c r="G639" s="67" t="str">
        <f aca="false">IF(I639&gt;0,"Targeted Dealer","-")</f>
        <v>Targeted Dealer</v>
      </c>
      <c r="H639" s="67"/>
      <c r="I639" s="68" t="n">
        <v>50</v>
      </c>
      <c r="J639" s="68" t="n">
        <f aca="false">I639/$J$1*$E$1</f>
        <v>1043.54838709677</v>
      </c>
      <c r="K639" s="97" t="n">
        <v>32.5</v>
      </c>
      <c r="L639" s="69" t="n">
        <f aca="false">K639-J639</f>
        <v>-1011.04838709677</v>
      </c>
      <c r="M639" s="69" t="n">
        <f aca="false">IFERROR((K639/J639%),"-")</f>
        <v>3.11437403400309</v>
      </c>
      <c r="N639" s="100" t="n">
        <v>25.5</v>
      </c>
      <c r="O639" s="98" t="str">
        <f aca="false">IF(F639&lt;=$P$2,"Nov","")</f>
        <v>Nov</v>
      </c>
      <c r="P639" s="97" t="n">
        <v>25.5</v>
      </c>
      <c r="Q639" s="100" t="n">
        <f aca="false">K639-P639</f>
        <v>7</v>
      </c>
      <c r="R639" s="98" t="n">
        <f aca="false">IFERROR(IF(O639="Nov",(K639/P639-1)),0)</f>
        <v>0.274509803921569</v>
      </c>
      <c r="S639" s="100" t="str">
        <f aca="false">IF(N639&gt;0,IF(O639="","-",IF(R639&lt;0%,"DEGROWTH","GROWTH")))</f>
        <v>GROWTH</v>
      </c>
      <c r="T639" s="101" t="n">
        <v>50</v>
      </c>
      <c r="U639" s="101" t="str">
        <f aca="false">IF(F639&lt;=$V$2,"Dec","")</f>
        <v>Dec</v>
      </c>
      <c r="V639" s="97" t="n">
        <v>50</v>
      </c>
      <c r="W639" s="104" t="n">
        <f aca="false">K639-V639</f>
        <v>-17.5</v>
      </c>
      <c r="X639" s="103" t="n">
        <f aca="false">IFERROR(IF(U639="Dec",(K639/V639-1)),0)</f>
        <v>-0.35</v>
      </c>
      <c r="Y639" s="104" t="str">
        <f aca="false">IF(T639&gt;0,IF(U639="","-",IF(X639&lt;0%,"DEGROWTH","GROWTH")))</f>
        <v>DEGROWTH</v>
      </c>
      <c r="Z639" s="24" t="n">
        <v>0</v>
      </c>
      <c r="AA639" s="24" t="n">
        <f aca="false">IF(H639&gt;0,1,0)</f>
        <v>0</v>
      </c>
      <c r="AB639" s="3" t="n">
        <v>1000003116</v>
      </c>
      <c r="AC639" s="3"/>
    </row>
    <row r="640" customFormat="false" ht="14.25" hidden="true" customHeight="true" outlineLevel="0" collapsed="false">
      <c r="A640" s="23" t="s">
        <v>134</v>
      </c>
      <c r="B640" s="65" t="s">
        <v>61</v>
      </c>
      <c r="C640" s="65" t="s">
        <v>4442</v>
      </c>
      <c r="D640" s="65" t="n">
        <v>1000003185</v>
      </c>
      <c r="E640" s="65" t="s">
        <v>4443</v>
      </c>
      <c r="F640" s="67" t="n">
        <v>44923</v>
      </c>
      <c r="G640" s="67" t="str">
        <f aca="false">IF(I640&gt;0,"Targeted Dealer","-")</f>
        <v>-</v>
      </c>
      <c r="H640" s="67"/>
      <c r="I640" s="68" t="n">
        <v>0</v>
      </c>
      <c r="J640" s="68" t="n">
        <f aca="false">I640/$J$1*$E$1</f>
        <v>0</v>
      </c>
      <c r="K640" s="97" t="n">
        <v>0</v>
      </c>
      <c r="L640" s="69" t="n">
        <f aca="false">K640-J640</f>
        <v>0</v>
      </c>
      <c r="M640" s="69" t="str">
        <f aca="false">IFERROR((K640/J640%),"-")</f>
        <v>-</v>
      </c>
      <c r="N640" s="100" t="n">
        <v>0</v>
      </c>
      <c r="O640" s="98" t="str">
        <f aca="false">IF(F640&lt;=$P$2,"Nov","")</f>
        <v>Nov</v>
      </c>
      <c r="P640" s="97" t="n">
        <v>0</v>
      </c>
      <c r="Q640" s="100" t="n">
        <f aca="false">K640-P640</f>
        <v>0</v>
      </c>
      <c r="R640" s="98" t="n">
        <f aca="false">IFERROR(IF(O640="Nov",(K640/P640-1)),0)</f>
        <v>0</v>
      </c>
      <c r="S640" s="105" t="b">
        <f aca="false">IF(N640&gt;0,IF(O640="","-",IF(R640&lt;0%,"DEGROWTH","GROWTH")))</f>
        <v>0</v>
      </c>
      <c r="T640" s="101" t="n">
        <v>20</v>
      </c>
      <c r="U640" s="101" t="str">
        <f aca="false">IF(F640&lt;=$V$2,"Dec","")</f>
        <v>Dec</v>
      </c>
      <c r="V640" s="97" t="n">
        <v>20</v>
      </c>
      <c r="W640" s="104" t="n">
        <f aca="false">K640-V640</f>
        <v>-20</v>
      </c>
      <c r="X640" s="103" t="n">
        <f aca="false">IFERROR(IF(U640="Dec",(K640/V640-1)),0)</f>
        <v>-1</v>
      </c>
      <c r="Y640" s="104" t="str">
        <f aca="false">IF(T640&gt;0,IF(U640="","-",IF(X640&lt;0%,"DEGROWTH","GROWTH")))</f>
        <v>DEGROWTH</v>
      </c>
      <c r="Z640" s="24" t="n">
        <v>1</v>
      </c>
      <c r="AA640" s="24" t="n">
        <f aca="false">IF(H640&gt;0,1,0)</f>
        <v>0</v>
      </c>
      <c r="AB640" s="3" t="n">
        <v>1000003185</v>
      </c>
      <c r="AC640" s="3"/>
    </row>
    <row r="641" customFormat="false" ht="14.25" hidden="true" customHeight="true" outlineLevel="0" collapsed="false">
      <c r="A641" s="23" t="s">
        <v>134</v>
      </c>
      <c r="B641" s="65" t="s">
        <v>61</v>
      </c>
      <c r="C641" s="65" t="s">
        <v>1496</v>
      </c>
      <c r="D641" s="65" t="n">
        <v>1000003191</v>
      </c>
      <c r="E641" s="65" t="s">
        <v>1497</v>
      </c>
      <c r="F641" s="67" t="n">
        <v>44924</v>
      </c>
      <c r="G641" s="67" t="str">
        <f aca="false">IF(I641&gt;0,"Targeted Dealer","-")</f>
        <v>Targeted Dealer</v>
      </c>
      <c r="H641" s="67"/>
      <c r="I641" s="68" t="n">
        <v>25</v>
      </c>
      <c r="J641" s="68" t="n">
        <f aca="false">I641/$J$1*$E$1</f>
        <v>521.774193548387</v>
      </c>
      <c r="K641" s="97" t="n">
        <v>12.5</v>
      </c>
      <c r="L641" s="69" t="n">
        <f aca="false">K641-J641</f>
        <v>-509.274193548387</v>
      </c>
      <c r="M641" s="69" t="n">
        <f aca="false">IFERROR((K641/J641%),"-")</f>
        <v>2.39567233384853</v>
      </c>
      <c r="N641" s="100" t="n">
        <v>12.5</v>
      </c>
      <c r="O641" s="98" t="str">
        <f aca="false">IF(F641&lt;=$P$2,"Nov","")</f>
        <v>Nov</v>
      </c>
      <c r="P641" s="97" t="n">
        <v>12.5</v>
      </c>
      <c r="Q641" s="100" t="n">
        <f aca="false">K641-P641</f>
        <v>0</v>
      </c>
      <c r="R641" s="98" t="n">
        <f aca="false">IFERROR(IF(O641="Nov",(K641/P641-1)),0)</f>
        <v>0</v>
      </c>
      <c r="S641" s="100" t="str">
        <f aca="false">IF(N641&gt;0,IF(O641="","-",IF(R641&lt;0%,"DEGROWTH","GROWTH")))</f>
        <v>GROWTH</v>
      </c>
      <c r="T641" s="101" t="n">
        <v>22</v>
      </c>
      <c r="U641" s="101" t="str">
        <f aca="false">IF(F641&lt;=$V$2,"Dec","")</f>
        <v>Dec</v>
      </c>
      <c r="V641" s="97" t="n">
        <v>22</v>
      </c>
      <c r="W641" s="104" t="n">
        <f aca="false">K641-V641</f>
        <v>-9.5</v>
      </c>
      <c r="X641" s="103" t="n">
        <f aca="false">IFERROR(IF(U641="Dec",(K641/V641-1)),0)</f>
        <v>-0.431818181818182</v>
      </c>
      <c r="Y641" s="104" t="str">
        <f aca="false">IF(T641&gt;0,IF(U641="","-",IF(X641&lt;0%,"DEGROWTH","GROWTH")))</f>
        <v>DEGROWTH</v>
      </c>
      <c r="Z641" s="24" t="n">
        <v>0</v>
      </c>
      <c r="AA641" s="24" t="n">
        <f aca="false">IF(H641&gt;0,1,0)</f>
        <v>0</v>
      </c>
      <c r="AB641" s="3" t="n">
        <v>1000003191</v>
      </c>
      <c r="AC641" s="3"/>
    </row>
    <row r="642" customFormat="false" ht="14.25" hidden="true" customHeight="true" outlineLevel="0" collapsed="false">
      <c r="A642" s="23" t="s">
        <v>134</v>
      </c>
      <c r="B642" s="65" t="s">
        <v>61</v>
      </c>
      <c r="C642" s="65" t="s">
        <v>4444</v>
      </c>
      <c r="D642" s="65" t="n">
        <v>1000003312</v>
      </c>
      <c r="E642" s="65" t="s">
        <v>4445</v>
      </c>
      <c r="F642" s="67" t="n">
        <v>44957</v>
      </c>
      <c r="G642" s="67" t="str">
        <f aca="false">IF(I642&gt;0,"Targeted Dealer","-")</f>
        <v>-</v>
      </c>
      <c r="H642" s="67"/>
      <c r="I642" s="68" t="n">
        <v>0</v>
      </c>
      <c r="J642" s="68" t="n">
        <f aca="false">I642/$J$1*$E$1</f>
        <v>0</v>
      </c>
      <c r="K642" s="97" t="n">
        <v>0</v>
      </c>
      <c r="L642" s="69" t="n">
        <f aca="false">K642-J642</f>
        <v>0</v>
      </c>
      <c r="M642" s="69" t="str">
        <f aca="false">IFERROR((K642/J642%),"-")</f>
        <v>-</v>
      </c>
      <c r="N642" s="100" t="n">
        <v>0</v>
      </c>
      <c r="O642" s="98" t="str">
        <f aca="false">IF(F642&lt;=$P$2,"Nov","")</f>
        <v>Nov</v>
      </c>
      <c r="P642" s="97" t="n">
        <v>0</v>
      </c>
      <c r="Q642" s="100" t="n">
        <f aca="false">K642-P642</f>
        <v>0</v>
      </c>
      <c r="R642" s="98" t="n">
        <f aca="false">IFERROR(IF(O642="Nov",(K642/P642-1)),0)</f>
        <v>0</v>
      </c>
      <c r="S642" s="105" t="b">
        <f aca="false">IF(N642&gt;0,IF(O642="","-",IF(R642&lt;0%,"DEGROWTH","GROWTH")))</f>
        <v>0</v>
      </c>
      <c r="T642" s="101" t="n">
        <v>24.5</v>
      </c>
      <c r="U642" s="101" t="str">
        <f aca="false">IF(F642&lt;=$V$2,"Dec","")</f>
        <v>Dec</v>
      </c>
      <c r="V642" s="97" t="n">
        <v>24.5</v>
      </c>
      <c r="W642" s="104" t="n">
        <f aca="false">K642-V642</f>
        <v>-24.5</v>
      </c>
      <c r="X642" s="103" t="n">
        <f aca="false">IFERROR(IF(U642="Dec",(K642/V642-1)),0)</f>
        <v>-1</v>
      </c>
      <c r="Y642" s="104" t="str">
        <f aca="false">IF(T642&gt;0,IF(U642="","-",IF(X642&lt;0%,"DEGROWTH","GROWTH")))</f>
        <v>DEGROWTH</v>
      </c>
      <c r="Z642" s="24" t="n">
        <v>1</v>
      </c>
      <c r="AA642" s="24" t="n">
        <f aca="false">IF(H642&gt;0,1,0)</f>
        <v>0</v>
      </c>
      <c r="AB642" s="3" t="n">
        <v>1000003312</v>
      </c>
      <c r="AC642" s="3"/>
    </row>
    <row r="643" customFormat="false" ht="14.25" hidden="true" customHeight="true" outlineLevel="0" collapsed="false">
      <c r="A643" s="23" t="s">
        <v>134</v>
      </c>
      <c r="B643" s="65" t="s">
        <v>61</v>
      </c>
      <c r="C643" s="65" t="s">
        <v>1498</v>
      </c>
      <c r="D643" s="65" t="n">
        <v>1000003325</v>
      </c>
      <c r="E643" s="65" t="s">
        <v>1499</v>
      </c>
      <c r="F643" s="67" t="n">
        <v>44966</v>
      </c>
      <c r="G643" s="67" t="str">
        <f aca="false">IF(I643&gt;0,"Targeted Dealer","-")</f>
        <v>Targeted Dealer</v>
      </c>
      <c r="H643" s="67"/>
      <c r="I643" s="68" t="n">
        <v>50</v>
      </c>
      <c r="J643" s="68" t="n">
        <f aca="false">I643/$J$1*$E$1</f>
        <v>1043.54838709677</v>
      </c>
      <c r="K643" s="97" t="n">
        <v>60</v>
      </c>
      <c r="L643" s="69" t="n">
        <f aca="false">K643-J643</f>
        <v>-983.548387096774</v>
      </c>
      <c r="M643" s="69" t="n">
        <f aca="false">IFERROR((K643/J643%),"-")</f>
        <v>5.74961360123648</v>
      </c>
      <c r="N643" s="100" t="n">
        <v>20</v>
      </c>
      <c r="O643" s="98" t="str">
        <f aca="false">IF(F643&lt;=$P$2,"Nov","")</f>
        <v>Nov</v>
      </c>
      <c r="P643" s="97" t="n">
        <v>20</v>
      </c>
      <c r="Q643" s="100" t="n">
        <f aca="false">K643-P643</f>
        <v>40</v>
      </c>
      <c r="R643" s="98" t="n">
        <f aca="false">IFERROR(IF(O643="Nov",(K643/P643-1)),0)</f>
        <v>2</v>
      </c>
      <c r="S643" s="100" t="str">
        <f aca="false">IF(N643&gt;0,IF(O643="","-",IF(R643&lt;0%,"DEGROWTH","GROWTH")))</f>
        <v>GROWTH</v>
      </c>
      <c r="T643" s="101" t="n">
        <v>45</v>
      </c>
      <c r="U643" s="101" t="str">
        <f aca="false">IF(F643&lt;=$V$2,"Dec","")</f>
        <v>Dec</v>
      </c>
      <c r="V643" s="97" t="n">
        <v>45</v>
      </c>
      <c r="W643" s="104" t="n">
        <f aca="false">K643-V643</f>
        <v>15</v>
      </c>
      <c r="X643" s="103" t="n">
        <f aca="false">IFERROR(IF(U643="Dec",(K643/V643-1)),0)</f>
        <v>0.333333333333333</v>
      </c>
      <c r="Y643" s="104" t="str">
        <f aca="false">IF(T643&gt;0,IF(U643="","-",IF(X643&lt;0%,"DEGROWTH","GROWTH")))</f>
        <v>GROWTH</v>
      </c>
      <c r="Z643" s="24" t="n">
        <v>0</v>
      </c>
      <c r="AA643" s="24" t="n">
        <f aca="false">IF(H643&gt;0,1,0)</f>
        <v>0</v>
      </c>
      <c r="AB643" s="3" t="n">
        <v>1000003325</v>
      </c>
      <c r="AC643" s="3"/>
    </row>
    <row r="644" customFormat="false" ht="14.25" hidden="true" customHeight="true" outlineLevel="0" collapsed="false">
      <c r="A644" s="23" t="s">
        <v>134</v>
      </c>
      <c r="B644" s="65" t="s">
        <v>61</v>
      </c>
      <c r="C644" s="65" t="s">
        <v>1500</v>
      </c>
      <c r="D644" s="65" t="n">
        <v>1000003407</v>
      </c>
      <c r="E644" s="65" t="s">
        <v>1501</v>
      </c>
      <c r="F644" s="67" t="n">
        <v>44991</v>
      </c>
      <c r="G644" s="67" t="str">
        <f aca="false">IF(I644&gt;0,"Targeted Dealer","-")</f>
        <v>Targeted Dealer</v>
      </c>
      <c r="H644" s="67" t="s">
        <v>627</v>
      </c>
      <c r="I644" s="68" t="n">
        <v>180</v>
      </c>
      <c r="J644" s="68" t="n">
        <f aca="false">I644/$J$1*$E$1</f>
        <v>3756.77419354839</v>
      </c>
      <c r="K644" s="97" t="n">
        <v>166</v>
      </c>
      <c r="L644" s="69" t="n">
        <f aca="false">K644-J644</f>
        <v>-3590.77419354839</v>
      </c>
      <c r="M644" s="69" t="n">
        <f aca="false">IFERROR((K644/J644%),"-")</f>
        <v>4.41868452687618</v>
      </c>
      <c r="N644" s="100" t="n">
        <v>162.5</v>
      </c>
      <c r="O644" s="98" t="str">
        <f aca="false">IF(F644&lt;=$P$2,"Nov","")</f>
        <v>Nov</v>
      </c>
      <c r="P644" s="97" t="n">
        <v>162.5</v>
      </c>
      <c r="Q644" s="100" t="n">
        <f aca="false">K644-P644</f>
        <v>3.5</v>
      </c>
      <c r="R644" s="98" t="n">
        <f aca="false">IFERROR(IF(O644="Nov",(K644/P644-1)),0)</f>
        <v>0.0215384615384615</v>
      </c>
      <c r="S644" s="100" t="str">
        <f aca="false">IF(N644&gt;0,IF(O644="","-",IF(R644&lt;0%,"DEGROWTH","GROWTH")))</f>
        <v>GROWTH</v>
      </c>
      <c r="T644" s="101" t="n">
        <v>100</v>
      </c>
      <c r="U644" s="101" t="str">
        <f aca="false">IF(F644&lt;=$V$2,"Dec","")</f>
        <v>Dec</v>
      </c>
      <c r="V644" s="97" t="n">
        <v>100</v>
      </c>
      <c r="W644" s="104" t="n">
        <f aca="false">K644-V644</f>
        <v>66</v>
      </c>
      <c r="X644" s="103" t="n">
        <f aca="false">IFERROR(IF(U644="Dec",(K644/V644-1)),0)</f>
        <v>0.66</v>
      </c>
      <c r="Y644" s="104" t="str">
        <f aca="false">IF(T644&gt;0,IF(U644="","-",IF(X644&lt;0%,"DEGROWTH","GROWTH")))</f>
        <v>GROWTH</v>
      </c>
      <c r="Z644" s="24" t="n">
        <v>0</v>
      </c>
      <c r="AA644" s="24" t="n">
        <f aca="false">IF(H644&gt;0,1,0)</f>
        <v>1</v>
      </c>
      <c r="AB644" s="3" t="n">
        <v>1000003407</v>
      </c>
      <c r="AC644" s="3"/>
    </row>
    <row r="645" customFormat="false" ht="14.25" hidden="true" customHeight="true" outlineLevel="0" collapsed="false">
      <c r="A645" s="23" t="s">
        <v>134</v>
      </c>
      <c r="B645" s="65" t="s">
        <v>61</v>
      </c>
      <c r="C645" s="65" t="s">
        <v>4446</v>
      </c>
      <c r="D645" s="65" t="n">
        <v>1000003432</v>
      </c>
      <c r="E645" s="65" t="s">
        <v>4447</v>
      </c>
      <c r="F645" s="67" t="n">
        <v>45003</v>
      </c>
      <c r="G645" s="67" t="str">
        <f aca="false">IF(I645&gt;0,"Targeted Dealer","-")</f>
        <v>Targeted Dealer</v>
      </c>
      <c r="H645" s="67"/>
      <c r="I645" s="68" t="n">
        <v>50</v>
      </c>
      <c r="J645" s="68" t="n">
        <f aca="false">I645/$J$1*$E$1</f>
        <v>1043.54838709677</v>
      </c>
      <c r="K645" s="97" t="n">
        <v>0</v>
      </c>
      <c r="L645" s="69" t="n">
        <f aca="false">K645-J645</f>
        <v>-1043.54838709677</v>
      </c>
      <c r="M645" s="69" t="n">
        <f aca="false">IFERROR((K645/J645%),"-")</f>
        <v>0</v>
      </c>
      <c r="N645" s="100" t="n">
        <v>0</v>
      </c>
      <c r="O645" s="98" t="str">
        <f aca="false">IF(F645&lt;=$P$2,"Nov","")</f>
        <v>Nov</v>
      </c>
      <c r="P645" s="97" t="n">
        <v>0</v>
      </c>
      <c r="Q645" s="100" t="n">
        <f aca="false">K645-P645</f>
        <v>0</v>
      </c>
      <c r="R645" s="98" t="n">
        <f aca="false">IFERROR(IF(O645="Nov",(K645/P645-1)),0)</f>
        <v>0</v>
      </c>
      <c r="S645" s="105" t="b">
        <f aca="false">IF(N645&gt;0,IF(O645="","-",IF(R645&lt;0%,"DEGROWTH","GROWTH")))</f>
        <v>0</v>
      </c>
      <c r="T645" s="101" t="n">
        <v>37</v>
      </c>
      <c r="U645" s="101" t="str">
        <f aca="false">IF(F645&lt;=$V$2,"Dec","")</f>
        <v>Dec</v>
      </c>
      <c r="V645" s="97" t="n">
        <v>37</v>
      </c>
      <c r="W645" s="104" t="n">
        <f aca="false">K645-V645</f>
        <v>-37</v>
      </c>
      <c r="X645" s="103" t="n">
        <f aca="false">IFERROR(IF(U645="Dec",(K645/V645-1)),0)</f>
        <v>-1</v>
      </c>
      <c r="Y645" s="104" t="str">
        <f aca="false">IF(T645&gt;0,IF(U645="","-",IF(X645&lt;0%,"DEGROWTH","GROWTH")))</f>
        <v>DEGROWTH</v>
      </c>
      <c r="Z645" s="24" t="n">
        <v>1</v>
      </c>
      <c r="AA645" s="24" t="n">
        <f aca="false">IF(H645&gt;0,1,0)</f>
        <v>0</v>
      </c>
      <c r="AB645" s="3" t="n">
        <v>1000003432</v>
      </c>
      <c r="AC645" s="3"/>
    </row>
    <row r="646" customFormat="false" ht="14.25" hidden="true" customHeight="true" outlineLevel="0" collapsed="false">
      <c r="A646" s="23" t="s">
        <v>134</v>
      </c>
      <c r="B646" s="65" t="s">
        <v>61</v>
      </c>
      <c r="C646" s="65" t="s">
        <v>4448</v>
      </c>
      <c r="D646" s="65" t="n">
        <v>1000003582</v>
      </c>
      <c r="E646" s="65" t="s">
        <v>4449</v>
      </c>
      <c r="F646" s="67" t="n">
        <v>45079</v>
      </c>
      <c r="G646" s="67" t="str">
        <f aca="false">IF(I646&gt;0,"Targeted Dealer","-")</f>
        <v>Targeted Dealer</v>
      </c>
      <c r="H646" s="67"/>
      <c r="I646" s="68" t="n">
        <v>25</v>
      </c>
      <c r="J646" s="68" t="n">
        <f aca="false">I646/$J$1*$E$1</f>
        <v>521.774193548387</v>
      </c>
      <c r="K646" s="97" t="n">
        <v>12.5</v>
      </c>
      <c r="L646" s="69" t="n">
        <f aca="false">K646-J646</f>
        <v>-509.274193548387</v>
      </c>
      <c r="M646" s="69" t="n">
        <f aca="false">IFERROR((K646/J646%),"-")</f>
        <v>2.39567233384853</v>
      </c>
      <c r="N646" s="100" t="n">
        <v>12.5</v>
      </c>
      <c r="O646" s="98" t="str">
        <f aca="false">IF(F646&lt;=$P$2,"Nov","")</f>
        <v>Nov</v>
      </c>
      <c r="P646" s="97" t="n">
        <v>12.5</v>
      </c>
      <c r="Q646" s="100" t="n">
        <f aca="false">K646-P646</f>
        <v>0</v>
      </c>
      <c r="R646" s="98" t="n">
        <f aca="false">IFERROR(IF(O646="Nov",(K646/P646-1)),0)</f>
        <v>0</v>
      </c>
      <c r="S646" s="100" t="str">
        <f aca="false">IF(N646&gt;0,IF(O646="","-",IF(R646&lt;0%,"DEGROWTH","GROWTH")))</f>
        <v>GROWTH</v>
      </c>
      <c r="T646" s="101" t="n">
        <v>25</v>
      </c>
      <c r="U646" s="101" t="str">
        <f aca="false">IF(F646&lt;=$V$2,"Dec","")</f>
        <v>Dec</v>
      </c>
      <c r="V646" s="97" t="n">
        <v>25</v>
      </c>
      <c r="W646" s="104" t="n">
        <f aca="false">K646-V646</f>
        <v>-12.5</v>
      </c>
      <c r="X646" s="103" t="n">
        <f aca="false">IFERROR(IF(U646="Dec",(K646/V646-1)),0)</f>
        <v>-0.5</v>
      </c>
      <c r="Y646" s="104" t="str">
        <f aca="false">IF(T646&gt;0,IF(U646="","-",IF(X646&lt;0%,"DEGROWTH","GROWTH")))</f>
        <v>DEGROWTH</v>
      </c>
      <c r="Z646" s="24" t="n">
        <v>0</v>
      </c>
      <c r="AA646" s="24" t="n">
        <f aca="false">IF(H646&gt;0,1,0)</f>
        <v>0</v>
      </c>
      <c r="AB646" s="3" t="n">
        <v>1000003582</v>
      </c>
      <c r="AC646" s="3"/>
    </row>
    <row r="647" customFormat="false" ht="14.25" hidden="true" customHeight="true" outlineLevel="0" collapsed="false">
      <c r="A647" s="23" t="s">
        <v>134</v>
      </c>
      <c r="B647" s="65" t="s">
        <v>61</v>
      </c>
      <c r="C647" s="65" t="s">
        <v>1502</v>
      </c>
      <c r="D647" s="65" t="n">
        <v>1000003598</v>
      </c>
      <c r="E647" s="65" t="s">
        <v>1503</v>
      </c>
      <c r="F647" s="67" t="n">
        <v>45100</v>
      </c>
      <c r="G647" s="67" t="str">
        <f aca="false">IF(I647&gt;0,"Targeted Dealer","-")</f>
        <v>Targeted Dealer</v>
      </c>
      <c r="H647" s="67"/>
      <c r="I647" s="68" t="n">
        <v>120</v>
      </c>
      <c r="J647" s="68" t="n">
        <f aca="false">I647/$J$1*$E$1</f>
        <v>2504.51612903226</v>
      </c>
      <c r="K647" s="97" t="n">
        <v>102</v>
      </c>
      <c r="L647" s="69" t="n">
        <f aca="false">K647-J647</f>
        <v>-2402.51612903226</v>
      </c>
      <c r="M647" s="69" t="n">
        <f aca="false">IFERROR((K647/J647%),"-")</f>
        <v>4.0726429675425</v>
      </c>
      <c r="N647" s="100" t="n">
        <v>125</v>
      </c>
      <c r="O647" s="98" t="str">
        <f aca="false">IF(F647&lt;=$P$2,"Nov","")</f>
        <v>Nov</v>
      </c>
      <c r="P647" s="97" t="n">
        <v>125</v>
      </c>
      <c r="Q647" s="100" t="n">
        <f aca="false">K647-P647</f>
        <v>-23</v>
      </c>
      <c r="R647" s="98" t="n">
        <f aca="false">IFERROR(IF(O647="Nov",(K647/P647-1)),0)</f>
        <v>-0.184</v>
      </c>
      <c r="S647" s="100" t="str">
        <f aca="false">IF(N647&gt;0,IF(O647="","-",IF(R647&lt;0%,"DEGROWTH","GROWTH")))</f>
        <v>DEGROWTH</v>
      </c>
      <c r="T647" s="101" t="n">
        <v>57.5</v>
      </c>
      <c r="U647" s="101" t="str">
        <f aca="false">IF(F647&lt;=$V$2,"Dec","")</f>
        <v>Dec</v>
      </c>
      <c r="V647" s="97" t="n">
        <v>57.5</v>
      </c>
      <c r="W647" s="104" t="n">
        <f aca="false">K647-V647</f>
        <v>44.5</v>
      </c>
      <c r="X647" s="103" t="n">
        <f aca="false">IFERROR(IF(U647="Dec",(K647/V647-1)),0)</f>
        <v>0.773913043478261</v>
      </c>
      <c r="Y647" s="104" t="str">
        <f aca="false">IF(T647&gt;0,IF(U647="","-",IF(X647&lt;0%,"DEGROWTH","GROWTH")))</f>
        <v>GROWTH</v>
      </c>
      <c r="Z647" s="24" t="n">
        <v>0</v>
      </c>
      <c r="AA647" s="24" t="n">
        <f aca="false">IF(H647&gt;0,1,0)</f>
        <v>0</v>
      </c>
      <c r="AB647" s="3" t="n">
        <v>1000003598</v>
      </c>
      <c r="AC647" s="3"/>
    </row>
    <row r="648" customFormat="false" ht="14.25" hidden="true" customHeight="true" outlineLevel="0" collapsed="false">
      <c r="A648" s="23" t="s">
        <v>134</v>
      </c>
      <c r="B648" s="65" t="s">
        <v>61</v>
      </c>
      <c r="C648" s="65" t="s">
        <v>264</v>
      </c>
      <c r="D648" s="65" t="n">
        <v>1000003791</v>
      </c>
      <c r="E648" s="65" t="s">
        <v>265</v>
      </c>
      <c r="F648" s="67" t="n">
        <v>45280</v>
      </c>
      <c r="G648" s="67" t="str">
        <f aca="false">IF(I648&gt;0,"Targeted Dealer","-")</f>
        <v>Targeted Dealer</v>
      </c>
      <c r="H648" s="67"/>
      <c r="I648" s="68" t="n">
        <v>25</v>
      </c>
      <c r="J648" s="68" t="n">
        <f aca="false">I648/$J$1*$E$1</f>
        <v>521.774193548387</v>
      </c>
      <c r="K648" s="97" t="n">
        <v>0</v>
      </c>
      <c r="L648" s="69" t="n">
        <f aca="false">K648-J648</f>
        <v>-521.774193548387</v>
      </c>
      <c r="M648" s="69" t="n">
        <f aca="false">IFERROR((K648/J648%),"-")</f>
        <v>0</v>
      </c>
      <c r="N648" s="100" t="n">
        <v>0</v>
      </c>
      <c r="O648" s="98" t="str">
        <f aca="false">IF(F648&lt;=$P$2,"Nov","")</f>
        <v>Nov</v>
      </c>
      <c r="P648" s="97" t="n">
        <v>0</v>
      </c>
      <c r="Q648" s="100" t="n">
        <f aca="false">K648-P648</f>
        <v>0</v>
      </c>
      <c r="R648" s="98" t="n">
        <f aca="false">IFERROR(IF(O648="Nov",(K648/P648-1)),0)</f>
        <v>0</v>
      </c>
      <c r="S648" s="105" t="b">
        <f aca="false">IF(N648&gt;0,IF(O648="","-",IF(R648&lt;0%,"DEGROWTH","GROWTH")))</f>
        <v>0</v>
      </c>
      <c r="T648" s="101" t="n">
        <v>0</v>
      </c>
      <c r="U648" s="101" t="str">
        <f aca="false">IF(F648&lt;=$V$2,"Dec","")</f>
        <v>Dec</v>
      </c>
      <c r="V648" s="97" t="n">
        <v>0</v>
      </c>
      <c r="W648" s="104" t="n">
        <f aca="false">K648-V648</f>
        <v>0</v>
      </c>
      <c r="X648" s="103" t="n">
        <f aca="false">IFERROR(IF(U648="Dec",(K648/V648-1)),0)</f>
        <v>0</v>
      </c>
      <c r="Y648" s="106" t="b">
        <f aca="false">IF(T648&gt;0,IF(U648="","-",IF(X648&lt;0%,"DEGROWTH","GROWTH")))</f>
        <v>0</v>
      </c>
      <c r="Z648" s="24" t="n">
        <v>1</v>
      </c>
      <c r="AA648" s="24" t="n">
        <f aca="false">IF(H648&gt;0,1,0)</f>
        <v>0</v>
      </c>
      <c r="AB648" s="3" t="n">
        <v>1000003791</v>
      </c>
      <c r="AC648" s="3"/>
    </row>
    <row r="649" customFormat="false" ht="14.25" hidden="true" customHeight="true" outlineLevel="0" collapsed="false">
      <c r="A649" s="23" t="s">
        <v>134</v>
      </c>
      <c r="B649" s="65" t="s">
        <v>61</v>
      </c>
      <c r="C649" s="65" t="s">
        <v>1504</v>
      </c>
      <c r="D649" s="65" t="n">
        <v>1000003806</v>
      </c>
      <c r="E649" s="65" t="s">
        <v>1429</v>
      </c>
      <c r="F649" s="67" t="n">
        <v>45288</v>
      </c>
      <c r="G649" s="67" t="str">
        <f aca="false">IF(I649&gt;0,"Targeted Dealer","-")</f>
        <v>Targeted Dealer</v>
      </c>
      <c r="H649" s="67"/>
      <c r="I649" s="68" t="n">
        <v>25</v>
      </c>
      <c r="J649" s="68" t="n">
        <f aca="false">I649/$J$1*$E$1</f>
        <v>521.774193548387</v>
      </c>
      <c r="K649" s="97" t="n">
        <v>27.5</v>
      </c>
      <c r="L649" s="69" t="n">
        <f aca="false">K649-J649</f>
        <v>-494.274193548387</v>
      </c>
      <c r="M649" s="69" t="n">
        <f aca="false">IFERROR((K649/J649%),"-")</f>
        <v>5.27047913446677</v>
      </c>
      <c r="N649" s="100" t="n">
        <v>27.5</v>
      </c>
      <c r="O649" s="98" t="str">
        <f aca="false">IF(F649&lt;=$P$2,"Nov","")</f>
        <v>Nov</v>
      </c>
      <c r="P649" s="97" t="n">
        <v>27.5</v>
      </c>
      <c r="Q649" s="100" t="n">
        <f aca="false">K649-P649</f>
        <v>0</v>
      </c>
      <c r="R649" s="98" t="n">
        <f aca="false">IFERROR(IF(O649="Nov",(K649/P649-1)),0)</f>
        <v>0</v>
      </c>
      <c r="S649" s="100" t="str">
        <f aca="false">IF(N649&gt;0,IF(O649="","-",IF(R649&lt;0%,"DEGROWTH","GROWTH")))</f>
        <v>GROWTH</v>
      </c>
      <c r="T649" s="101" t="n">
        <v>0</v>
      </c>
      <c r="U649" s="101" t="str">
        <f aca="false">IF(F649&lt;=$V$2,"Dec","")</f>
        <v>Dec</v>
      </c>
      <c r="V649" s="97" t="n">
        <v>0</v>
      </c>
      <c r="W649" s="104" t="n">
        <f aca="false">K649-V649</f>
        <v>27.5</v>
      </c>
      <c r="X649" s="103" t="n">
        <f aca="false">IFERROR(IF(U649="Dec",(K649/V649-1)),0)</f>
        <v>0</v>
      </c>
      <c r="Y649" s="106" t="b">
        <f aca="false">IF(T649&gt;0,IF(U649="","-",IF(X649&lt;0%,"DEGROWTH","GROWTH")))</f>
        <v>0</v>
      </c>
      <c r="Z649" s="24" t="n">
        <v>0</v>
      </c>
      <c r="AA649" s="24" t="n">
        <f aca="false">IF(H649&gt;0,1,0)</f>
        <v>0</v>
      </c>
      <c r="AB649" s="3" t="n">
        <v>1000003806</v>
      </c>
      <c r="AC649" s="3"/>
    </row>
    <row r="650" customFormat="false" ht="14.25" hidden="true" customHeight="true" outlineLevel="0" collapsed="false">
      <c r="A650" s="24" t="s">
        <v>134</v>
      </c>
      <c r="B650" s="128" t="s">
        <v>61</v>
      </c>
      <c r="C650" s="128" t="s">
        <v>1505</v>
      </c>
      <c r="D650" s="128" t="n">
        <v>1000003845</v>
      </c>
      <c r="E650" s="128" t="s">
        <v>1506</v>
      </c>
      <c r="F650" s="145" t="n">
        <v>45322</v>
      </c>
      <c r="G650" s="67" t="str">
        <f aca="false">IF(I650&gt;0,"Targeted Dealer","-")</f>
        <v>Targeted Dealer</v>
      </c>
      <c r="H650" s="67"/>
      <c r="I650" s="68" t="n">
        <v>75</v>
      </c>
      <c r="J650" s="68" t="n">
        <f aca="false">I650/$J$1*$E$1</f>
        <v>1565.32258064516</v>
      </c>
      <c r="K650" s="97" t="n">
        <v>63.5</v>
      </c>
      <c r="L650" s="69" t="n">
        <f aca="false">K650-J650</f>
        <v>-1501.82258064516</v>
      </c>
      <c r="M650" s="69" t="n">
        <f aca="false">IFERROR((K650/J650%),"-")</f>
        <v>4.05667181865018</v>
      </c>
      <c r="N650" s="100" t="n">
        <v>51</v>
      </c>
      <c r="O650" s="98" t="str">
        <f aca="false">IF(F650&lt;=$P$2,"Nov","")</f>
        <v>Nov</v>
      </c>
      <c r="P650" s="97" t="n">
        <v>51</v>
      </c>
      <c r="Q650" s="100" t="n">
        <f aca="false">K650-P650</f>
        <v>12.5</v>
      </c>
      <c r="R650" s="98" t="n">
        <f aca="false">IFERROR(IF(O650="Nov",(K650/P650-1)),0)</f>
        <v>0.245098039215686</v>
      </c>
      <c r="S650" s="100" t="str">
        <f aca="false">IF(N650&gt;0,IF(O650="","-",IF(R650&lt;0%,"DEGROWTH","GROWTH")))</f>
        <v>GROWTH</v>
      </c>
      <c r="T650" s="101" t="n">
        <v>0</v>
      </c>
      <c r="U650" s="101" t="str">
        <f aca="false">IF(F650&lt;=$V$2,"Dec","")</f>
        <v>Dec</v>
      </c>
      <c r="V650" s="97" t="n">
        <v>0</v>
      </c>
      <c r="W650" s="104" t="n">
        <f aca="false">K650-V650</f>
        <v>63.5</v>
      </c>
      <c r="X650" s="103" t="n">
        <f aca="false">IFERROR(IF(U650="Dec",(K650/V650-1)),0)</f>
        <v>0</v>
      </c>
      <c r="Y650" s="106" t="b">
        <f aca="false">IF(T650&gt;0,IF(U650="","-",IF(X650&lt;0%,"DEGROWTH","GROWTH")))</f>
        <v>0</v>
      </c>
      <c r="Z650" s="24" t="n">
        <v>0</v>
      </c>
      <c r="AA650" s="24" t="n">
        <f aca="false">IF(H650&gt;0,1,0)</f>
        <v>0</v>
      </c>
      <c r="AB650" s="3" t="n">
        <v>1000003845</v>
      </c>
      <c r="AC650" s="3"/>
    </row>
    <row r="651" customFormat="false" ht="14.25" hidden="true" customHeight="true" outlineLevel="0" collapsed="false">
      <c r="A651" s="24" t="s">
        <v>134</v>
      </c>
      <c r="B651" s="128" t="s">
        <v>61</v>
      </c>
      <c r="C651" s="128" t="s">
        <v>1507</v>
      </c>
      <c r="D651" s="128" t="n">
        <v>1000003852</v>
      </c>
      <c r="E651" s="128" t="s">
        <v>1508</v>
      </c>
      <c r="F651" s="67" t="n">
        <v>45335</v>
      </c>
      <c r="G651" s="67" t="str">
        <f aca="false">IF(I651&gt;0,"Targeted Dealer","-")</f>
        <v>Targeted Dealer</v>
      </c>
      <c r="H651" s="67" t="s">
        <v>627</v>
      </c>
      <c r="I651" s="68" t="n">
        <v>230</v>
      </c>
      <c r="J651" s="68" t="n">
        <f aca="false">I651/$J$1*$E$1</f>
        <v>4800.32258064516</v>
      </c>
      <c r="K651" s="97" t="n">
        <v>264.5</v>
      </c>
      <c r="L651" s="69" t="n">
        <f aca="false">K651-J651</f>
        <v>-4535.82258064516</v>
      </c>
      <c r="M651" s="69" t="n">
        <f aca="false">IFERROR((K651/J651%),"-")</f>
        <v>5.51004636785162</v>
      </c>
      <c r="N651" s="100" t="n">
        <v>221.5</v>
      </c>
      <c r="O651" s="98" t="str">
        <f aca="false">IF(F651&lt;=$P$2,"Nov","")</f>
        <v>Nov</v>
      </c>
      <c r="P651" s="97" t="n">
        <v>221.5</v>
      </c>
      <c r="Q651" s="100" t="n">
        <f aca="false">K651-P651</f>
        <v>43</v>
      </c>
      <c r="R651" s="98" t="n">
        <f aca="false">IFERROR(IF(O651="Nov",(K651/P651-1)),0)</f>
        <v>0.194130925507901</v>
      </c>
      <c r="S651" s="100" t="str">
        <f aca="false">IF(N651&gt;0,IF(O651="","-",IF(R651&lt;0%,"DEGROWTH","GROWTH")))</f>
        <v>GROWTH</v>
      </c>
      <c r="T651" s="101" t="n">
        <v>0</v>
      </c>
      <c r="U651" s="101" t="str">
        <f aca="false">IF(F651&lt;=$V$2,"Dec","")</f>
        <v>Dec</v>
      </c>
      <c r="V651" s="97" t="n">
        <v>0</v>
      </c>
      <c r="W651" s="104" t="n">
        <f aca="false">K651-V651</f>
        <v>264.5</v>
      </c>
      <c r="X651" s="103" t="n">
        <f aca="false">IFERROR(IF(U651="Dec",(K651/V651-1)),0)</f>
        <v>0</v>
      </c>
      <c r="Y651" s="106" t="b">
        <f aca="false">IF(T651&gt;0,IF(U651="","-",IF(X651&lt;0%,"DEGROWTH","GROWTH")))</f>
        <v>0</v>
      </c>
      <c r="Z651" s="24" t="n">
        <v>0</v>
      </c>
      <c r="AA651" s="24" t="n">
        <f aca="false">IF(H651&gt;0,1,0)</f>
        <v>1</v>
      </c>
      <c r="AB651" s="3" t="n">
        <v>1000003852</v>
      </c>
      <c r="AC651" s="3"/>
    </row>
    <row r="652" customFormat="false" ht="14.25" hidden="true" customHeight="true" outlineLevel="0" collapsed="false">
      <c r="A652" s="24" t="s">
        <v>134</v>
      </c>
      <c r="B652" s="128" t="s">
        <v>61</v>
      </c>
      <c r="C652" s="128" t="s">
        <v>1509</v>
      </c>
      <c r="D652" s="128" t="n">
        <v>1000003854</v>
      </c>
      <c r="E652" s="128" t="s">
        <v>1510</v>
      </c>
      <c r="F652" s="67" t="n">
        <v>45339</v>
      </c>
      <c r="G652" s="67" t="str">
        <f aca="false">IF(I652&gt;0,"Targeted Dealer","-")</f>
        <v>Targeted Dealer</v>
      </c>
      <c r="H652" s="67"/>
      <c r="I652" s="68" t="n">
        <v>80</v>
      </c>
      <c r="J652" s="68" t="n">
        <f aca="false">I652/$J$1*$E$1</f>
        <v>1669.67741935484</v>
      </c>
      <c r="K652" s="97" t="n">
        <v>86.5</v>
      </c>
      <c r="L652" s="69" t="n">
        <f aca="false">K652-J652</f>
        <v>-1583.17741935484</v>
      </c>
      <c r="M652" s="69" t="n">
        <f aca="false">IFERROR((K652/J652%),"-")</f>
        <v>5.18064142194745</v>
      </c>
      <c r="N652" s="100" t="n">
        <v>87</v>
      </c>
      <c r="O652" s="98" t="str">
        <f aca="false">IF(F652&lt;=$P$2,"Nov","")</f>
        <v>Nov</v>
      </c>
      <c r="P652" s="97" t="n">
        <v>87</v>
      </c>
      <c r="Q652" s="100" t="n">
        <f aca="false">K652-P652</f>
        <v>-0.5</v>
      </c>
      <c r="R652" s="98" t="n">
        <f aca="false">IFERROR(IF(O652="Nov",(K652/P652-1)),0)</f>
        <v>-0.00574712643678166</v>
      </c>
      <c r="S652" s="100" t="str">
        <f aca="false">IF(N652&gt;0,IF(O652="","-",IF(R652&lt;0%,"DEGROWTH","GROWTH")))</f>
        <v>DEGROWTH</v>
      </c>
      <c r="T652" s="101" t="n">
        <v>0</v>
      </c>
      <c r="U652" s="101" t="str">
        <f aca="false">IF(F652&lt;=$V$2,"Dec","")</f>
        <v>Dec</v>
      </c>
      <c r="V652" s="97" t="n">
        <v>0</v>
      </c>
      <c r="W652" s="104" t="n">
        <f aca="false">K652-V652</f>
        <v>86.5</v>
      </c>
      <c r="X652" s="103" t="n">
        <f aca="false">IFERROR(IF(U652="Dec",(K652/V652-1)),0)</f>
        <v>0</v>
      </c>
      <c r="Y652" s="106" t="b">
        <f aca="false">IF(T652&gt;0,IF(U652="","-",IF(X652&lt;0%,"DEGROWTH","GROWTH")))</f>
        <v>0</v>
      </c>
      <c r="Z652" s="24" t="n">
        <v>0</v>
      </c>
      <c r="AA652" s="24" t="n">
        <f aca="false">IF(H652&gt;0,1,0)</f>
        <v>0</v>
      </c>
      <c r="AB652" s="3" t="n">
        <v>1000003854</v>
      </c>
      <c r="AC652" s="3"/>
    </row>
    <row r="653" customFormat="false" ht="14.25" hidden="true" customHeight="true" outlineLevel="0" collapsed="false">
      <c r="A653" s="24" t="s">
        <v>134</v>
      </c>
      <c r="B653" s="128" t="s">
        <v>61</v>
      </c>
      <c r="C653" s="128" t="s">
        <v>1511</v>
      </c>
      <c r="D653" s="128" t="n">
        <v>1000003855</v>
      </c>
      <c r="E653" s="128" t="s">
        <v>1512</v>
      </c>
      <c r="F653" s="67" t="n">
        <v>45339</v>
      </c>
      <c r="G653" s="67" t="str">
        <f aca="false">IF(I653&gt;0,"Targeted Dealer","-")</f>
        <v>Targeted Dealer</v>
      </c>
      <c r="H653" s="67"/>
      <c r="I653" s="68" t="n">
        <v>100</v>
      </c>
      <c r="J653" s="68" t="n">
        <f aca="false">I653/$J$1*$E$1</f>
        <v>2087.09677419355</v>
      </c>
      <c r="K653" s="97" t="n">
        <v>87</v>
      </c>
      <c r="L653" s="69" t="n">
        <f aca="false">K653-J653</f>
        <v>-2000.09677419355</v>
      </c>
      <c r="M653" s="69" t="n">
        <f aca="false">IFERROR((K653/J653%),"-")</f>
        <v>4.16846986089645</v>
      </c>
      <c r="N653" s="100" t="n">
        <v>87.5</v>
      </c>
      <c r="O653" s="98" t="str">
        <f aca="false">IF(F653&lt;=$P$2,"Nov","")</f>
        <v>Nov</v>
      </c>
      <c r="P653" s="97" t="n">
        <v>87.5</v>
      </c>
      <c r="Q653" s="100" t="n">
        <f aca="false">K653-P653</f>
        <v>-0.5</v>
      </c>
      <c r="R653" s="98" t="n">
        <f aca="false">IFERROR(IF(O653="Nov",(K653/P653-1)),0)</f>
        <v>-0.00571428571428567</v>
      </c>
      <c r="S653" s="100" t="str">
        <f aca="false">IF(N653&gt;0,IF(O653="","-",IF(R653&lt;0%,"DEGROWTH","GROWTH")))</f>
        <v>DEGROWTH</v>
      </c>
      <c r="T653" s="101" t="n">
        <v>0</v>
      </c>
      <c r="U653" s="101" t="str">
        <f aca="false">IF(F653&lt;=$V$2,"Dec","")</f>
        <v>Dec</v>
      </c>
      <c r="V653" s="97" t="n">
        <v>0</v>
      </c>
      <c r="W653" s="104" t="n">
        <f aca="false">K653-V653</f>
        <v>87</v>
      </c>
      <c r="X653" s="103" t="n">
        <f aca="false">IFERROR(IF(U653="Dec",(K653/V653-1)),0)</f>
        <v>0</v>
      </c>
      <c r="Y653" s="106" t="b">
        <f aca="false">IF(T653&gt;0,IF(U653="","-",IF(X653&lt;0%,"DEGROWTH","GROWTH")))</f>
        <v>0</v>
      </c>
      <c r="Z653" s="24" t="n">
        <v>0</v>
      </c>
      <c r="AA653" s="24" t="n">
        <f aca="false">IF(H653&gt;0,1,0)</f>
        <v>0</v>
      </c>
      <c r="AB653" s="3" t="n">
        <v>1000003855</v>
      </c>
      <c r="AC653" s="3"/>
    </row>
    <row r="654" customFormat="false" ht="14.25" hidden="true" customHeight="true" outlineLevel="0" collapsed="false">
      <c r="A654" s="24" t="s">
        <v>134</v>
      </c>
      <c r="B654" s="128" t="s">
        <v>61</v>
      </c>
      <c r="C654" s="128" t="s">
        <v>1513</v>
      </c>
      <c r="D654" s="128" t="n">
        <v>1000003890</v>
      </c>
      <c r="E654" s="128" t="s">
        <v>1514</v>
      </c>
      <c r="F654" s="67" t="n">
        <v>45371</v>
      </c>
      <c r="G654" s="67" t="str">
        <f aca="false">IF(I654&gt;0,"Targeted Dealer","-")</f>
        <v>Targeted Dealer</v>
      </c>
      <c r="H654" s="67" t="s">
        <v>627</v>
      </c>
      <c r="I654" s="68" t="n">
        <v>1250</v>
      </c>
      <c r="J654" s="68" t="n">
        <f aca="false">I654/$J$1*$E$1</f>
        <v>26088.7096774194</v>
      </c>
      <c r="K654" s="97" t="n">
        <v>996</v>
      </c>
      <c r="L654" s="69" t="n">
        <f aca="false">K654-J654</f>
        <v>-25092.7096774194</v>
      </c>
      <c r="M654" s="69" t="n">
        <f aca="false">IFERROR((K654/J654%),"-")</f>
        <v>3.81774343122102</v>
      </c>
      <c r="N654" s="100" t="n">
        <v>1017</v>
      </c>
      <c r="O654" s="98" t="str">
        <f aca="false">IF(F654&lt;=$P$2,"Nov","")</f>
        <v>Nov</v>
      </c>
      <c r="P654" s="97" t="n">
        <v>1017</v>
      </c>
      <c r="Q654" s="100" t="n">
        <f aca="false">K654-P654</f>
        <v>-21</v>
      </c>
      <c r="R654" s="98" t="n">
        <f aca="false">IFERROR(IF(O654="Nov",(K654/P654-1)),0)</f>
        <v>-0.0206489675516224</v>
      </c>
      <c r="S654" s="100" t="str">
        <f aca="false">IF(N654&gt;0,IF(O654="","-",IF(R654&lt;0%,"DEGROWTH","GROWTH")))</f>
        <v>DEGROWTH</v>
      </c>
      <c r="T654" s="101" t="n">
        <v>0</v>
      </c>
      <c r="U654" s="101" t="str">
        <f aca="false">IF(F654&lt;=$V$2,"Dec","")</f>
        <v>Dec</v>
      </c>
      <c r="V654" s="97" t="n">
        <v>0</v>
      </c>
      <c r="W654" s="104" t="n">
        <f aca="false">K654-V654</f>
        <v>996</v>
      </c>
      <c r="X654" s="103" t="n">
        <f aca="false">IFERROR(IF(U654="Dec",(K654/V654-1)),0)</f>
        <v>0</v>
      </c>
      <c r="Y654" s="106" t="b">
        <f aca="false">IF(T654&gt;0,IF(U654="","-",IF(X654&lt;0%,"DEGROWTH","GROWTH")))</f>
        <v>0</v>
      </c>
      <c r="Z654" s="24" t="n">
        <v>0</v>
      </c>
      <c r="AA654" s="24" t="n">
        <f aca="false">IF(H654&gt;0,1,0)</f>
        <v>1</v>
      </c>
      <c r="AB654" s="3" t="n">
        <v>1000003890</v>
      </c>
      <c r="AC654" s="3"/>
    </row>
    <row r="655" customFormat="false" ht="14.25" hidden="true" customHeight="true" outlineLevel="0" collapsed="false">
      <c r="A655" s="24" t="s">
        <v>134</v>
      </c>
      <c r="B655" s="128" t="s">
        <v>61</v>
      </c>
      <c r="C655" s="128" t="s">
        <v>1515</v>
      </c>
      <c r="D655" s="128" t="n">
        <v>1000003968</v>
      </c>
      <c r="E655" s="128" t="s">
        <v>1516</v>
      </c>
      <c r="F655" s="67" t="n">
        <v>45439</v>
      </c>
      <c r="G655" s="67" t="str">
        <f aca="false">IF(I655&gt;0,"Targeted Dealer","-")</f>
        <v>Targeted Dealer</v>
      </c>
      <c r="H655" s="67"/>
      <c r="I655" s="68" t="n">
        <v>50</v>
      </c>
      <c r="J655" s="68" t="n">
        <f aca="false">I655/$J$1*$E$1</f>
        <v>1043.54838709677</v>
      </c>
      <c r="K655" s="97" t="n">
        <v>50</v>
      </c>
      <c r="L655" s="69" t="n">
        <f aca="false">K655-J655</f>
        <v>-993.548387096774</v>
      </c>
      <c r="M655" s="69" t="n">
        <f aca="false">IFERROR((K655/J655%),"-")</f>
        <v>4.79134466769706</v>
      </c>
      <c r="N655" s="100" t="n">
        <v>49.5</v>
      </c>
      <c r="O655" s="98" t="str">
        <f aca="false">IF(F655&lt;=$P$2,"Nov","")</f>
        <v>Nov</v>
      </c>
      <c r="P655" s="97" t="n">
        <v>49.5</v>
      </c>
      <c r="Q655" s="100" t="n">
        <f aca="false">K655-P655</f>
        <v>0.5</v>
      </c>
      <c r="R655" s="98" t="n">
        <f aca="false">IFERROR(IF(O655="Nov",(K655/P655-1)),0)</f>
        <v>0.0101010101010102</v>
      </c>
      <c r="S655" s="100" t="str">
        <f aca="false">IF(N655&gt;0,IF(O655="","-",IF(R655&lt;0%,"DEGROWTH","GROWTH")))</f>
        <v>GROWTH</v>
      </c>
      <c r="T655" s="101" t="n">
        <v>0</v>
      </c>
      <c r="U655" s="101" t="str">
        <f aca="false">IF(F655&lt;=$V$2,"Dec","")</f>
        <v>Dec</v>
      </c>
      <c r="V655" s="97" t="n">
        <v>0</v>
      </c>
      <c r="W655" s="104" t="n">
        <f aca="false">K655-V655</f>
        <v>50</v>
      </c>
      <c r="X655" s="103" t="n">
        <f aca="false">IFERROR(IF(U655="Dec",(K655/V655-1)),0)</f>
        <v>0</v>
      </c>
      <c r="Y655" s="106" t="b">
        <f aca="false">IF(T655&gt;0,IF(U655="","-",IF(X655&lt;0%,"DEGROWTH","GROWTH")))</f>
        <v>0</v>
      </c>
      <c r="Z655" s="24" t="n">
        <v>0</v>
      </c>
      <c r="AA655" s="24" t="n">
        <f aca="false">IF(H655&gt;0,1,0)</f>
        <v>0</v>
      </c>
      <c r="AB655" s="3" t="n">
        <v>1000003968</v>
      </c>
      <c r="AC655" s="3"/>
    </row>
    <row r="656" customFormat="false" ht="14.25" hidden="true" customHeight="true" outlineLevel="0" collapsed="false">
      <c r="A656" s="24" t="s">
        <v>134</v>
      </c>
      <c r="B656" s="128" t="s">
        <v>61</v>
      </c>
      <c r="C656" s="128" t="s">
        <v>1517</v>
      </c>
      <c r="D656" s="128" t="n">
        <v>1000003969</v>
      </c>
      <c r="E656" s="128" t="s">
        <v>1501</v>
      </c>
      <c r="F656" s="67" t="n">
        <v>45439</v>
      </c>
      <c r="G656" s="67" t="str">
        <f aca="false">IF(I656&gt;0,"Targeted Dealer","-")</f>
        <v>Targeted Dealer</v>
      </c>
      <c r="H656" s="67"/>
      <c r="I656" s="68" t="n">
        <v>50</v>
      </c>
      <c r="J656" s="68" t="n">
        <f aca="false">I656/$J$1*$E$1</f>
        <v>1043.54838709677</v>
      </c>
      <c r="K656" s="97" t="n">
        <v>37.5</v>
      </c>
      <c r="L656" s="69" t="n">
        <f aca="false">K656-J656</f>
        <v>-1006.04838709677</v>
      </c>
      <c r="M656" s="69" t="n">
        <f aca="false">IFERROR((K656/J656%),"-")</f>
        <v>3.5935085007728</v>
      </c>
      <c r="N656" s="100" t="n">
        <v>37.5</v>
      </c>
      <c r="O656" s="98" t="str">
        <f aca="false">IF(F656&lt;=$P$2,"Nov","")</f>
        <v>Nov</v>
      </c>
      <c r="P656" s="97" t="n">
        <v>37.5</v>
      </c>
      <c r="Q656" s="100" t="n">
        <f aca="false">K656-P656</f>
        <v>0</v>
      </c>
      <c r="R656" s="98" t="n">
        <f aca="false">IFERROR(IF(O656="Nov",(K656/P656-1)),0)</f>
        <v>0</v>
      </c>
      <c r="S656" s="100" t="str">
        <f aca="false">IF(N656&gt;0,IF(O656="","-",IF(R656&lt;0%,"DEGROWTH","GROWTH")))</f>
        <v>GROWTH</v>
      </c>
      <c r="T656" s="101" t="n">
        <v>0</v>
      </c>
      <c r="U656" s="101" t="str">
        <f aca="false">IF(F656&lt;=$V$2,"Dec","")</f>
        <v>Dec</v>
      </c>
      <c r="V656" s="97" t="n">
        <v>0</v>
      </c>
      <c r="W656" s="104" t="n">
        <f aca="false">K656-V656</f>
        <v>37.5</v>
      </c>
      <c r="X656" s="103" t="n">
        <f aca="false">IFERROR(IF(U656="Dec",(K656/V656-1)),0)</f>
        <v>0</v>
      </c>
      <c r="Y656" s="106" t="b">
        <f aca="false">IF(T656&gt;0,IF(U656="","-",IF(X656&lt;0%,"DEGROWTH","GROWTH")))</f>
        <v>0</v>
      </c>
      <c r="Z656" s="24" t="n">
        <v>0</v>
      </c>
      <c r="AA656" s="24" t="n">
        <f aca="false">IF(H656&gt;0,1,0)</f>
        <v>0</v>
      </c>
      <c r="AB656" s="3" t="n">
        <v>1000003969</v>
      </c>
      <c r="AC656" s="3"/>
    </row>
    <row r="657" customFormat="false" ht="14.25" hidden="true" customHeight="true" outlineLevel="0" collapsed="false">
      <c r="A657" s="24" t="s">
        <v>134</v>
      </c>
      <c r="B657" s="128" t="s">
        <v>61</v>
      </c>
      <c r="C657" s="128" t="s">
        <v>1518</v>
      </c>
      <c r="D657" s="128" t="n">
        <v>1000003999</v>
      </c>
      <c r="E657" s="128" t="s">
        <v>1519</v>
      </c>
      <c r="F657" s="67" t="n">
        <v>45449</v>
      </c>
      <c r="G657" s="67" t="str">
        <f aca="false">IF(I657&gt;0,"Targeted Dealer","-")</f>
        <v>Targeted Dealer</v>
      </c>
      <c r="H657" s="67"/>
      <c r="I657" s="68" t="n">
        <v>50</v>
      </c>
      <c r="J657" s="68" t="n">
        <f aca="false">I657/$J$1*$E$1</f>
        <v>1043.54838709677</v>
      </c>
      <c r="K657" s="97" t="n">
        <v>90</v>
      </c>
      <c r="L657" s="69" t="n">
        <f aca="false">K657-J657</f>
        <v>-953.548387096774</v>
      </c>
      <c r="M657" s="69" t="n">
        <f aca="false">IFERROR((K657/J657%),"-")</f>
        <v>8.62442040185471</v>
      </c>
      <c r="N657" s="100" t="n">
        <v>62.5</v>
      </c>
      <c r="O657" s="98" t="str">
        <f aca="false">IF(F657&lt;=$P$2,"Nov","")</f>
        <v>Nov</v>
      </c>
      <c r="P657" s="97" t="n">
        <v>62.5</v>
      </c>
      <c r="Q657" s="100" t="n">
        <f aca="false">K657-P657</f>
        <v>27.5</v>
      </c>
      <c r="R657" s="98" t="n">
        <f aca="false">IFERROR(IF(O657="Nov",(K657/P657-1)),0)</f>
        <v>0.44</v>
      </c>
      <c r="S657" s="100" t="str">
        <f aca="false">IF(N657&gt;0,IF(O657="","-",IF(R657&lt;0%,"DEGROWTH","GROWTH")))</f>
        <v>GROWTH</v>
      </c>
      <c r="T657" s="101" t="n">
        <v>0</v>
      </c>
      <c r="U657" s="101" t="str">
        <f aca="false">IF(F657&lt;=$V$2,"Dec","")</f>
        <v>Dec</v>
      </c>
      <c r="V657" s="97" t="n">
        <v>0</v>
      </c>
      <c r="W657" s="104" t="n">
        <f aca="false">K657-V657</f>
        <v>90</v>
      </c>
      <c r="X657" s="103" t="n">
        <f aca="false">IFERROR(IF(U657="Dec",(K657/V657-1)),0)</f>
        <v>0</v>
      </c>
      <c r="Y657" s="106" t="b">
        <f aca="false">IF(T657&gt;0,IF(U657="","-",IF(X657&lt;0%,"DEGROWTH","GROWTH")))</f>
        <v>0</v>
      </c>
      <c r="Z657" s="24" t="n">
        <v>0</v>
      </c>
      <c r="AA657" s="24" t="n">
        <f aca="false">IF(H657&gt;0,1,0)</f>
        <v>0</v>
      </c>
      <c r="AB657" s="3" t="n">
        <v>1000003999</v>
      </c>
      <c r="AC657" s="3"/>
    </row>
    <row r="658" customFormat="false" ht="14.25" hidden="true" customHeight="true" outlineLevel="0" collapsed="false">
      <c r="A658" s="24" t="s">
        <v>134</v>
      </c>
      <c r="B658" s="128" t="s">
        <v>61</v>
      </c>
      <c r="C658" s="128" t="s">
        <v>1520</v>
      </c>
      <c r="D658" s="128" t="n">
        <v>1000004022</v>
      </c>
      <c r="E658" s="128" t="s">
        <v>1521</v>
      </c>
      <c r="F658" s="67" t="n">
        <v>45472</v>
      </c>
      <c r="G658" s="67" t="str">
        <f aca="false">IF(I658&gt;0,"Targeted Dealer","-")</f>
        <v>Targeted Dealer</v>
      </c>
      <c r="H658" s="24"/>
      <c r="I658" s="68" t="n">
        <v>25</v>
      </c>
      <c r="J658" s="68" t="n">
        <f aca="false">I658/$J$1*$E$1</f>
        <v>521.774193548387</v>
      </c>
      <c r="K658" s="97" t="n">
        <v>10</v>
      </c>
      <c r="L658" s="69" t="n">
        <f aca="false">K658-J658</f>
        <v>-511.774193548387</v>
      </c>
      <c r="M658" s="69" t="n">
        <f aca="false">IFERROR((K658/J658%),"-")</f>
        <v>1.91653786707883</v>
      </c>
      <c r="N658" s="100" t="n">
        <v>0</v>
      </c>
      <c r="O658" s="98" t="str">
        <f aca="false">IF(F658&lt;=$P$2,"Nov","")</f>
        <v>Nov</v>
      </c>
      <c r="P658" s="97" t="n">
        <v>0</v>
      </c>
      <c r="Q658" s="100" t="n">
        <f aca="false">K658-P658</f>
        <v>10</v>
      </c>
      <c r="R658" s="98" t="n">
        <f aca="false">IFERROR(IF(O658="Nov",(K658/P658-1)),0)</f>
        <v>0</v>
      </c>
      <c r="S658" s="105" t="b">
        <f aca="false">IF(N658&gt;0,IF(O658="","-",IF(R658&lt;0%,"DEGROWTH","GROWTH")))</f>
        <v>0</v>
      </c>
      <c r="T658" s="101" t="n">
        <v>0</v>
      </c>
      <c r="U658" s="101" t="str">
        <f aca="false">IF(F658&lt;=$V$2,"Dec","")</f>
        <v>Dec</v>
      </c>
      <c r="V658" s="97" t="n">
        <v>0</v>
      </c>
      <c r="W658" s="104" t="n">
        <f aca="false">K658-V658</f>
        <v>10</v>
      </c>
      <c r="X658" s="103" t="n">
        <f aca="false">IFERROR(IF(U658="Dec",(K658/V658-1)),0)</f>
        <v>0</v>
      </c>
      <c r="Y658" s="106" t="b">
        <f aca="false">IF(T658&gt;0,IF(U658="","-",IF(X658&lt;0%,"DEGROWTH","GROWTH")))</f>
        <v>0</v>
      </c>
      <c r="Z658" s="24" t="n">
        <v>0</v>
      </c>
      <c r="AA658" s="24" t="n">
        <f aca="false">IF(H658&gt;0,1,0)</f>
        <v>0</v>
      </c>
      <c r="AB658" s="3" t="n">
        <v>1000004022</v>
      </c>
      <c r="AC658" s="3"/>
    </row>
    <row r="659" customFormat="false" ht="14.25" hidden="true" customHeight="true" outlineLevel="0" collapsed="false">
      <c r="A659" s="24" t="s">
        <v>134</v>
      </c>
      <c r="B659" s="128" t="s">
        <v>61</v>
      </c>
      <c r="C659" s="128" t="s">
        <v>1522</v>
      </c>
      <c r="D659" s="128" t="n">
        <v>1000004052</v>
      </c>
      <c r="E659" s="128" t="s">
        <v>1523</v>
      </c>
      <c r="F659" s="67" t="n">
        <v>45497</v>
      </c>
      <c r="G659" s="67" t="str">
        <f aca="false">IF(I659&gt;0,"Targeted Dealer","-")</f>
        <v>Targeted Dealer</v>
      </c>
      <c r="H659" s="24"/>
      <c r="I659" s="68" t="n">
        <v>50</v>
      </c>
      <c r="J659" s="68" t="n">
        <f aca="false">I659/$J$1*$E$1</f>
        <v>1043.54838709677</v>
      </c>
      <c r="K659" s="97" t="n">
        <v>50.5</v>
      </c>
      <c r="L659" s="69" t="n">
        <f aca="false">K659-J659</f>
        <v>-993.048387096774</v>
      </c>
      <c r="M659" s="69" t="n">
        <f aca="false">IFERROR((K659/J659%),"-")</f>
        <v>4.83925811437403</v>
      </c>
      <c r="N659" s="100" t="n">
        <v>74.5</v>
      </c>
      <c r="O659" s="98" t="str">
        <f aca="false">IF(F659&lt;=$P$2,"Nov","")</f>
        <v>Nov</v>
      </c>
      <c r="P659" s="97" t="n">
        <v>74.5</v>
      </c>
      <c r="Q659" s="100" t="n">
        <f aca="false">K659-P659</f>
        <v>-24</v>
      </c>
      <c r="R659" s="98" t="n">
        <f aca="false">IFERROR(IF(O659="Nov",(K659/P659-1)),0)</f>
        <v>-0.322147651006711</v>
      </c>
      <c r="S659" s="100" t="str">
        <f aca="false">IF(N659&gt;0,IF(O659="","-",IF(R659&lt;0%,"DEGROWTH","GROWTH")))</f>
        <v>DEGROWTH</v>
      </c>
      <c r="T659" s="101" t="n">
        <v>0</v>
      </c>
      <c r="U659" s="101" t="str">
        <f aca="false">IF(F659&lt;=$V$2,"Dec","")</f>
        <v>Dec</v>
      </c>
      <c r="V659" s="97" t="n">
        <v>0</v>
      </c>
      <c r="W659" s="104" t="n">
        <f aca="false">K659-V659</f>
        <v>50.5</v>
      </c>
      <c r="X659" s="103" t="n">
        <f aca="false">IFERROR(IF(U659="Dec",(K659/V659-1)),0)</f>
        <v>0</v>
      </c>
      <c r="Y659" s="106" t="b">
        <f aca="false">IF(T659&gt;0,IF(U659="","-",IF(X659&lt;0%,"DEGROWTH","GROWTH")))</f>
        <v>0</v>
      </c>
      <c r="Z659" s="24" t="n">
        <v>0</v>
      </c>
      <c r="AA659" s="24" t="n">
        <f aca="false">IF(H659&gt;0,1,0)</f>
        <v>0</v>
      </c>
      <c r="AB659" s="3" t="n">
        <v>1000004052</v>
      </c>
      <c r="AC659" s="3"/>
    </row>
    <row r="660" customFormat="false" ht="14.25" hidden="true" customHeight="true" outlineLevel="0" collapsed="false">
      <c r="A660" s="24" t="s">
        <v>134</v>
      </c>
      <c r="B660" s="128" t="s">
        <v>61</v>
      </c>
      <c r="C660" s="128" t="s">
        <v>1524</v>
      </c>
      <c r="D660" s="128" t="n">
        <v>1000004105</v>
      </c>
      <c r="E660" s="128" t="s">
        <v>1525</v>
      </c>
      <c r="F660" s="146" t="n">
        <v>45535</v>
      </c>
      <c r="G660" s="67" t="str">
        <f aca="false">IF(I660&gt;0,"Targeted Dealer","-")</f>
        <v>Targeted Dealer</v>
      </c>
      <c r="H660" s="24"/>
      <c r="I660" s="68" t="n">
        <v>25</v>
      </c>
      <c r="J660" s="68" t="n">
        <f aca="false">I660/$J$1*$E$1</f>
        <v>521.774193548387</v>
      </c>
      <c r="K660" s="97" t="n">
        <v>25.5</v>
      </c>
      <c r="L660" s="69" t="n">
        <f aca="false">K660-J660</f>
        <v>-496.274193548387</v>
      </c>
      <c r="M660" s="69" t="n">
        <f aca="false">IFERROR((K660/J660%),"-")</f>
        <v>4.887171561051</v>
      </c>
      <c r="N660" s="100" t="n">
        <v>37.5</v>
      </c>
      <c r="O660" s="98" t="str">
        <f aca="false">IF(F660&lt;=$P$2,"Nov","")</f>
        <v>Nov</v>
      </c>
      <c r="P660" s="97" t="n">
        <v>37.5</v>
      </c>
      <c r="Q660" s="100" t="n">
        <f aca="false">K660-P660</f>
        <v>-12</v>
      </c>
      <c r="R660" s="98" t="n">
        <f aca="false">IFERROR(IF(O660="Nov",(K660/P660-1)),0)</f>
        <v>-0.32</v>
      </c>
      <c r="S660" s="100" t="str">
        <f aca="false">IF(N660&gt;0,IF(O660="","-",IF(R660&lt;0%,"DEGROWTH","GROWTH")))</f>
        <v>DEGROWTH</v>
      </c>
      <c r="T660" s="101" t="n">
        <v>0</v>
      </c>
      <c r="U660" s="101" t="str">
        <f aca="false">IF(F660&lt;=$V$2,"Dec","")</f>
        <v>Dec</v>
      </c>
      <c r="V660" s="97" t="n">
        <v>0</v>
      </c>
      <c r="W660" s="104" t="n">
        <f aca="false">K660-V660</f>
        <v>25.5</v>
      </c>
      <c r="X660" s="103" t="n">
        <f aca="false">IFERROR(IF(U660="Dec",(K660/V660-1)),0)</f>
        <v>0</v>
      </c>
      <c r="Y660" s="106" t="b">
        <f aca="false">IF(T660&gt;0,IF(U660="","-",IF(X660&lt;0%,"DEGROWTH","GROWTH")))</f>
        <v>0</v>
      </c>
      <c r="Z660" s="24" t="n">
        <v>0</v>
      </c>
      <c r="AA660" s="24" t="n">
        <f aca="false">IF(H660&gt;0,1,0)</f>
        <v>0</v>
      </c>
      <c r="AB660" s="3" t="n">
        <v>1000004105</v>
      </c>
      <c r="AC660" s="3"/>
    </row>
    <row r="661" customFormat="false" ht="14.25" hidden="true" customHeight="true" outlineLevel="0" collapsed="false">
      <c r="A661" s="23" t="s">
        <v>134</v>
      </c>
      <c r="B661" s="65" t="s">
        <v>62</v>
      </c>
      <c r="C661" s="65" t="s">
        <v>1526</v>
      </c>
      <c r="D661" s="65" t="n">
        <v>1000000368</v>
      </c>
      <c r="E661" s="66" t="s">
        <v>1527</v>
      </c>
      <c r="F661" s="67" t="n">
        <v>38386</v>
      </c>
      <c r="G661" s="67" t="str">
        <f aca="false">IF(I661&gt;0,"Targeted Dealer","-")</f>
        <v>Targeted Dealer</v>
      </c>
      <c r="H661" s="67"/>
      <c r="I661" s="68" t="n">
        <v>310</v>
      </c>
      <c r="J661" s="68" t="n">
        <f aca="false">I661/$J$1*$E$1</f>
        <v>6470</v>
      </c>
      <c r="K661" s="97" t="n">
        <v>357</v>
      </c>
      <c r="L661" s="69" t="n">
        <f aca="false">K661-J661</f>
        <v>-6113</v>
      </c>
      <c r="M661" s="69" t="n">
        <f aca="false">IFERROR((K661/J661%),"-")</f>
        <v>5.5177743431221</v>
      </c>
      <c r="N661" s="100" t="n">
        <v>301.5</v>
      </c>
      <c r="O661" s="98" t="str">
        <f aca="false">IF(F661&lt;=$P$2,"Nov","")</f>
        <v>Nov</v>
      </c>
      <c r="P661" s="97" t="n">
        <v>301.5</v>
      </c>
      <c r="Q661" s="100" t="n">
        <f aca="false">K661-P661</f>
        <v>55.5</v>
      </c>
      <c r="R661" s="98" t="n">
        <f aca="false">IFERROR(IF(O661="Nov",(K661/P661-1)),0)</f>
        <v>0.18407960199005</v>
      </c>
      <c r="S661" s="100" t="str">
        <f aca="false">IF(N661&gt;0,IF(O661="","-",IF(R661&lt;0%,"DEGROWTH","GROWTH")))</f>
        <v>GROWTH</v>
      </c>
      <c r="T661" s="101" t="n">
        <v>270</v>
      </c>
      <c r="U661" s="101" t="str">
        <f aca="false">IF(F661&lt;=$V$2,"Dec","")</f>
        <v>Dec</v>
      </c>
      <c r="V661" s="97" t="n">
        <v>270</v>
      </c>
      <c r="W661" s="104" t="n">
        <f aca="false">K661-V661</f>
        <v>87</v>
      </c>
      <c r="X661" s="103" t="n">
        <f aca="false">IFERROR(IF(U661="Dec",(K661/V661-1)),0)</f>
        <v>0.322222222222222</v>
      </c>
      <c r="Y661" s="104" t="str">
        <f aca="false">IF(T661&gt;0,IF(U661="","-",IF(X661&lt;0%,"DEGROWTH","GROWTH")))</f>
        <v>GROWTH</v>
      </c>
      <c r="Z661" s="24" t="n">
        <v>0</v>
      </c>
      <c r="AA661" s="24" t="n">
        <f aca="false">IF(H661&gt;0,1,0)</f>
        <v>0</v>
      </c>
      <c r="AB661" s="3" t="n">
        <v>1000000368</v>
      </c>
      <c r="AC661" s="3"/>
    </row>
    <row r="662" customFormat="false" ht="14.25" hidden="true" customHeight="true" outlineLevel="0" collapsed="false">
      <c r="A662" s="23" t="s">
        <v>134</v>
      </c>
      <c r="B662" s="65" t="s">
        <v>62</v>
      </c>
      <c r="C662" s="65" t="s">
        <v>3369</v>
      </c>
      <c r="D662" s="65" t="n">
        <v>1000000335</v>
      </c>
      <c r="E662" s="66" t="s">
        <v>3370</v>
      </c>
      <c r="F662" s="67" t="n">
        <v>38798</v>
      </c>
      <c r="G662" s="67" t="str">
        <f aca="false">IF(I662&gt;0,"Targeted Dealer","-")</f>
        <v>-</v>
      </c>
      <c r="H662" s="67"/>
      <c r="I662" s="68" t="n">
        <v>0</v>
      </c>
      <c r="J662" s="68" t="n">
        <f aca="false">I662/$J$1*$E$1</f>
        <v>0</v>
      </c>
      <c r="K662" s="97" t="n">
        <v>0</v>
      </c>
      <c r="L662" s="69" t="n">
        <f aca="false">K662-J662</f>
        <v>0</v>
      </c>
      <c r="M662" s="69" t="str">
        <f aca="false">IFERROR((K662/J662%),"-")</f>
        <v>-</v>
      </c>
      <c r="N662" s="100" t="n">
        <v>0</v>
      </c>
      <c r="O662" s="98" t="str">
        <f aca="false">IF(F662&lt;=$P$2,"Nov","")</f>
        <v>Nov</v>
      </c>
      <c r="P662" s="97" t="n">
        <v>0</v>
      </c>
      <c r="Q662" s="100" t="n">
        <f aca="false">K662-P662</f>
        <v>0</v>
      </c>
      <c r="R662" s="98" t="n">
        <f aca="false">IFERROR(IF(O662="Nov",(K662/P662-1)),0)</f>
        <v>0</v>
      </c>
      <c r="S662" s="105" t="b">
        <f aca="false">IF(N662&gt;0,IF(O662="","-",IF(R662&lt;0%,"DEGROWTH","GROWTH")))</f>
        <v>0</v>
      </c>
      <c r="T662" s="101" t="n">
        <v>1.5</v>
      </c>
      <c r="U662" s="101" t="str">
        <f aca="false">IF(F662&lt;=$V$2,"Dec","")</f>
        <v>Dec</v>
      </c>
      <c r="V662" s="97" t="n">
        <v>1.5</v>
      </c>
      <c r="W662" s="104" t="n">
        <f aca="false">K662-V662</f>
        <v>-1.5</v>
      </c>
      <c r="X662" s="103" t="n">
        <f aca="false">IFERROR(IF(U662="Dec",(K662/V662-1)),0)</f>
        <v>-1</v>
      </c>
      <c r="Y662" s="104" t="str">
        <f aca="false">IF(T662&gt;0,IF(U662="","-",IF(X662&lt;0%,"DEGROWTH","GROWTH")))</f>
        <v>DEGROWTH</v>
      </c>
      <c r="Z662" s="24" t="n">
        <v>1</v>
      </c>
      <c r="AA662" s="24" t="n">
        <f aca="false">IF(H662&gt;0,1,0)</f>
        <v>0</v>
      </c>
      <c r="AB662" s="3" t="n">
        <v>1000000335</v>
      </c>
      <c r="AC662" s="3"/>
    </row>
    <row r="663" customFormat="false" ht="14.25" hidden="true" customHeight="true" outlineLevel="0" collapsed="false">
      <c r="A663" s="23" t="s">
        <v>134</v>
      </c>
      <c r="B663" s="65" t="s">
        <v>62</v>
      </c>
      <c r="C663" s="65" t="s">
        <v>3367</v>
      </c>
      <c r="D663" s="65" t="n">
        <v>1000000334</v>
      </c>
      <c r="E663" s="66" t="s">
        <v>3368</v>
      </c>
      <c r="F663" s="67" t="n">
        <v>39070</v>
      </c>
      <c r="G663" s="67" t="str">
        <f aca="false">IF(I663&gt;0,"Targeted Dealer","-")</f>
        <v>Targeted Dealer</v>
      </c>
      <c r="H663" s="67"/>
      <c r="I663" s="68" t="n">
        <v>70</v>
      </c>
      <c r="J663" s="68" t="n">
        <f aca="false">I663/$J$1*$E$1</f>
        <v>1460.96774193548</v>
      </c>
      <c r="K663" s="97" t="n">
        <v>20</v>
      </c>
      <c r="L663" s="69" t="n">
        <f aca="false">K663-J663</f>
        <v>-1440.96774193548</v>
      </c>
      <c r="M663" s="69" t="n">
        <f aca="false">IFERROR((K663/J663%),"-")</f>
        <v>1.36895561934202</v>
      </c>
      <c r="N663" s="100" t="n">
        <v>20</v>
      </c>
      <c r="O663" s="98" t="str">
        <f aca="false">IF(F663&lt;=$P$2,"Nov","")</f>
        <v>Nov</v>
      </c>
      <c r="P663" s="97" t="n">
        <v>20</v>
      </c>
      <c r="Q663" s="100" t="n">
        <f aca="false">K663-P663</f>
        <v>0</v>
      </c>
      <c r="R663" s="98" t="n">
        <f aca="false">IFERROR(IF(O663="Nov",(K663/P663-1)),0)</f>
        <v>0</v>
      </c>
      <c r="S663" s="100" t="str">
        <f aca="false">IF(N663&gt;0,IF(O663="","-",IF(R663&lt;0%,"DEGROWTH","GROWTH")))</f>
        <v>GROWTH</v>
      </c>
      <c r="T663" s="101" t="n">
        <v>35.5</v>
      </c>
      <c r="U663" s="101" t="str">
        <f aca="false">IF(F663&lt;=$V$2,"Dec","")</f>
        <v>Dec</v>
      </c>
      <c r="V663" s="97" t="n">
        <v>35.5</v>
      </c>
      <c r="W663" s="104" t="n">
        <f aca="false">K663-V663</f>
        <v>-15.5</v>
      </c>
      <c r="X663" s="103" t="n">
        <f aca="false">IFERROR(IF(U663="Dec",(K663/V663-1)),0)</f>
        <v>-0.436619718309859</v>
      </c>
      <c r="Y663" s="104" t="str">
        <f aca="false">IF(T663&gt;0,IF(U663="","-",IF(X663&lt;0%,"DEGROWTH","GROWTH")))</f>
        <v>DEGROWTH</v>
      </c>
      <c r="Z663" s="24" t="n">
        <v>0</v>
      </c>
      <c r="AA663" s="24" t="n">
        <f aca="false">IF(H663&gt;0,1,0)</f>
        <v>0</v>
      </c>
      <c r="AB663" s="3" t="n">
        <v>1000000334</v>
      </c>
      <c r="AC663" s="3"/>
    </row>
    <row r="664" customFormat="false" ht="14.25" hidden="true" customHeight="true" outlineLevel="0" collapsed="false">
      <c r="A664" s="23" t="s">
        <v>134</v>
      </c>
      <c r="B664" s="65" t="s">
        <v>62</v>
      </c>
      <c r="C664" s="65" t="s">
        <v>1528</v>
      </c>
      <c r="D664" s="65" t="n">
        <v>1000000370</v>
      </c>
      <c r="E664" s="66" t="s">
        <v>1529</v>
      </c>
      <c r="F664" s="67" t="n">
        <v>39073</v>
      </c>
      <c r="G664" s="67" t="str">
        <f aca="false">IF(I664&gt;0,"Targeted Dealer","-")</f>
        <v>Targeted Dealer</v>
      </c>
      <c r="H664" s="67"/>
      <c r="I664" s="68" t="n">
        <v>20</v>
      </c>
      <c r="J664" s="68" t="n">
        <f aca="false">I664/$J$1*$E$1</f>
        <v>417.41935483871</v>
      </c>
      <c r="K664" s="97" t="n">
        <v>14</v>
      </c>
      <c r="L664" s="69" t="n">
        <f aca="false">K664-J664</f>
        <v>-403.41935483871</v>
      </c>
      <c r="M664" s="69" t="n">
        <f aca="false">IFERROR((K664/J664%),"-")</f>
        <v>3.35394126738794</v>
      </c>
      <c r="N664" s="100" t="n">
        <v>14</v>
      </c>
      <c r="O664" s="98" t="str">
        <f aca="false">IF(F664&lt;=$P$2,"Nov","")</f>
        <v>Nov</v>
      </c>
      <c r="P664" s="97" t="n">
        <v>14</v>
      </c>
      <c r="Q664" s="100" t="n">
        <f aca="false">K664-P664</f>
        <v>0</v>
      </c>
      <c r="R664" s="98" t="n">
        <f aca="false">IFERROR(IF(O664="Nov",(K664/P664-1)),0)</f>
        <v>0</v>
      </c>
      <c r="S664" s="100" t="str">
        <f aca="false">IF(N664&gt;0,IF(O664="","-",IF(R664&lt;0%,"DEGROWTH","GROWTH")))</f>
        <v>GROWTH</v>
      </c>
      <c r="T664" s="101" t="n">
        <v>7</v>
      </c>
      <c r="U664" s="101" t="str">
        <f aca="false">IF(F664&lt;=$V$2,"Dec","")</f>
        <v>Dec</v>
      </c>
      <c r="V664" s="97" t="n">
        <v>7</v>
      </c>
      <c r="W664" s="104" t="n">
        <f aca="false">K664-V664</f>
        <v>7</v>
      </c>
      <c r="X664" s="103" t="n">
        <f aca="false">IFERROR(IF(U664="Dec",(K664/V664-1)),0)</f>
        <v>1</v>
      </c>
      <c r="Y664" s="104" t="str">
        <f aca="false">IF(T664&gt;0,IF(U664="","-",IF(X664&lt;0%,"DEGROWTH","GROWTH")))</f>
        <v>GROWTH</v>
      </c>
      <c r="Z664" s="24" t="n">
        <v>0</v>
      </c>
      <c r="AA664" s="24" t="n">
        <f aca="false">IF(H664&gt;0,1,0)</f>
        <v>0</v>
      </c>
      <c r="AB664" s="3" t="n">
        <v>1000000370</v>
      </c>
      <c r="AC664" s="3"/>
    </row>
    <row r="665" customFormat="false" ht="14.25" hidden="true" customHeight="true" outlineLevel="0" collapsed="false">
      <c r="A665" s="23" t="s">
        <v>134</v>
      </c>
      <c r="B665" s="65" t="s">
        <v>62</v>
      </c>
      <c r="C665" s="65" t="s">
        <v>3365</v>
      </c>
      <c r="D665" s="65" t="n">
        <v>1000000363</v>
      </c>
      <c r="E665" s="66" t="s">
        <v>3366</v>
      </c>
      <c r="F665" s="67" t="n">
        <v>39248</v>
      </c>
      <c r="G665" s="67" t="str">
        <f aca="false">IF(I665&gt;0,"Targeted Dealer","-")</f>
        <v>Targeted Dealer</v>
      </c>
      <c r="H665" s="67"/>
      <c r="I665" s="68" t="n">
        <v>20</v>
      </c>
      <c r="J665" s="68" t="n">
        <f aca="false">I665/$J$1*$E$1</f>
        <v>417.41935483871</v>
      </c>
      <c r="K665" s="97" t="n">
        <v>3.5</v>
      </c>
      <c r="L665" s="69" t="n">
        <f aca="false">K665-J665</f>
        <v>-413.91935483871</v>
      </c>
      <c r="M665" s="69" t="n">
        <f aca="false">IFERROR((K665/J665%),"-")</f>
        <v>0.838485316846986</v>
      </c>
      <c r="N665" s="100" t="n">
        <v>0</v>
      </c>
      <c r="O665" s="98" t="str">
        <f aca="false">IF(F665&lt;=$P$2,"Nov","")</f>
        <v>Nov</v>
      </c>
      <c r="P665" s="97" t="n">
        <v>0</v>
      </c>
      <c r="Q665" s="100" t="n">
        <f aca="false">K665-P665</f>
        <v>3.5</v>
      </c>
      <c r="R665" s="98" t="n">
        <f aca="false">IFERROR(IF(O665="Nov",(K665/P665-1)),0)</f>
        <v>0</v>
      </c>
      <c r="S665" s="105" t="b">
        <f aca="false">IF(N665&gt;0,IF(O665="","-",IF(R665&lt;0%,"DEGROWTH","GROWTH")))</f>
        <v>0</v>
      </c>
      <c r="T665" s="101" t="n">
        <v>7</v>
      </c>
      <c r="U665" s="101" t="str">
        <f aca="false">IF(F665&lt;=$V$2,"Dec","")</f>
        <v>Dec</v>
      </c>
      <c r="V665" s="97" t="n">
        <v>7</v>
      </c>
      <c r="W665" s="104" t="n">
        <f aca="false">K665-V665</f>
        <v>-3.5</v>
      </c>
      <c r="X665" s="103" t="n">
        <f aca="false">IFERROR(IF(U665="Dec",(K665/V665-1)),0)</f>
        <v>-0.5</v>
      </c>
      <c r="Y665" s="104" t="str">
        <f aca="false">IF(T665&gt;0,IF(U665="","-",IF(X665&lt;0%,"DEGROWTH","GROWTH")))</f>
        <v>DEGROWTH</v>
      </c>
      <c r="Z665" s="24" t="n">
        <v>0</v>
      </c>
      <c r="AA665" s="24" t="n">
        <f aca="false">IF(H665&gt;0,1,0)</f>
        <v>0</v>
      </c>
      <c r="AB665" s="3" t="n">
        <v>1000000363</v>
      </c>
      <c r="AC665" s="3"/>
    </row>
    <row r="666" customFormat="false" ht="14.25" hidden="true" customHeight="true" outlineLevel="0" collapsed="false">
      <c r="A666" s="23" t="s">
        <v>134</v>
      </c>
      <c r="B666" s="65" t="s">
        <v>62</v>
      </c>
      <c r="C666" s="65" t="s">
        <v>1530</v>
      </c>
      <c r="D666" s="65" t="n">
        <v>1000000364</v>
      </c>
      <c r="E666" s="66" t="s">
        <v>1531</v>
      </c>
      <c r="F666" s="67" t="n">
        <v>39312</v>
      </c>
      <c r="G666" s="67" t="str">
        <f aca="false">IF(I666&gt;0,"Targeted Dealer","-")</f>
        <v>Targeted Dealer</v>
      </c>
      <c r="H666" s="67"/>
      <c r="I666" s="68" t="n">
        <v>60</v>
      </c>
      <c r="J666" s="68" t="n">
        <f aca="false">I666/$J$1*$E$1</f>
        <v>1252.25806451613</v>
      </c>
      <c r="K666" s="97" t="n">
        <v>3.5</v>
      </c>
      <c r="L666" s="69" t="n">
        <f aca="false">K666-J666</f>
        <v>-1248.75806451613</v>
      </c>
      <c r="M666" s="69" t="n">
        <f aca="false">IFERROR((K666/J666%),"-")</f>
        <v>0.279495105615662</v>
      </c>
      <c r="N666" s="100" t="n">
        <v>3.5</v>
      </c>
      <c r="O666" s="98" t="str">
        <f aca="false">IF(F666&lt;=$P$2,"Nov","")</f>
        <v>Nov</v>
      </c>
      <c r="P666" s="97" t="n">
        <v>3.5</v>
      </c>
      <c r="Q666" s="100" t="n">
        <f aca="false">K666-P666</f>
        <v>0</v>
      </c>
      <c r="R666" s="98" t="n">
        <f aca="false">IFERROR(IF(O666="Nov",(K666/P666-1)),0)</f>
        <v>0</v>
      </c>
      <c r="S666" s="100" t="str">
        <f aca="false">IF(N666&gt;0,IF(O666="","-",IF(R666&lt;0%,"DEGROWTH","GROWTH")))</f>
        <v>GROWTH</v>
      </c>
      <c r="T666" s="101" t="n">
        <v>60</v>
      </c>
      <c r="U666" s="101" t="str">
        <f aca="false">IF(F666&lt;=$V$2,"Dec","")</f>
        <v>Dec</v>
      </c>
      <c r="V666" s="97" t="n">
        <v>60</v>
      </c>
      <c r="W666" s="104" t="n">
        <f aca="false">K666-V666</f>
        <v>-56.5</v>
      </c>
      <c r="X666" s="103" t="n">
        <f aca="false">IFERROR(IF(U666="Dec",(K666/V666-1)),0)</f>
        <v>-0.941666666666667</v>
      </c>
      <c r="Y666" s="104" t="str">
        <f aca="false">IF(T666&gt;0,IF(U666="","-",IF(X666&lt;0%,"DEGROWTH","GROWTH")))</f>
        <v>DEGROWTH</v>
      </c>
      <c r="Z666" s="24" t="n">
        <v>0</v>
      </c>
      <c r="AA666" s="24" t="n">
        <f aca="false">IF(H666&gt;0,1,0)</f>
        <v>0</v>
      </c>
      <c r="AB666" s="3" t="n">
        <v>1000000364</v>
      </c>
      <c r="AC666" s="3"/>
    </row>
    <row r="667" customFormat="false" ht="14.25" hidden="true" customHeight="true" outlineLevel="0" collapsed="false">
      <c r="A667" s="23" t="s">
        <v>134</v>
      </c>
      <c r="B667" s="65" t="s">
        <v>62</v>
      </c>
      <c r="C667" s="65" t="s">
        <v>1532</v>
      </c>
      <c r="D667" s="65" t="n">
        <v>1000000337</v>
      </c>
      <c r="E667" s="66" t="s">
        <v>1533</v>
      </c>
      <c r="F667" s="67" t="n">
        <v>39402</v>
      </c>
      <c r="G667" s="67" t="str">
        <f aca="false">IF(I667&gt;0,"Targeted Dealer","-")</f>
        <v>Targeted Dealer</v>
      </c>
      <c r="H667" s="67"/>
      <c r="I667" s="68" t="n">
        <v>100</v>
      </c>
      <c r="J667" s="68" t="n">
        <f aca="false">I667/$J$1*$E$1</f>
        <v>2087.09677419355</v>
      </c>
      <c r="K667" s="97" t="n">
        <v>100</v>
      </c>
      <c r="L667" s="69" t="n">
        <f aca="false">K667-J667</f>
        <v>-1987.09677419355</v>
      </c>
      <c r="M667" s="69" t="n">
        <f aca="false">IFERROR((K667/J667%),"-")</f>
        <v>4.79134466769706</v>
      </c>
      <c r="N667" s="100" t="n">
        <v>117.75</v>
      </c>
      <c r="O667" s="98" t="str">
        <f aca="false">IF(F667&lt;=$P$2,"Nov","")</f>
        <v>Nov</v>
      </c>
      <c r="P667" s="97" t="n">
        <v>117.75</v>
      </c>
      <c r="Q667" s="100" t="n">
        <f aca="false">K667-P667</f>
        <v>-17.75</v>
      </c>
      <c r="R667" s="98" t="n">
        <f aca="false">IFERROR(IF(O667="Nov",(K667/P667-1)),0)</f>
        <v>-0.150743099787686</v>
      </c>
      <c r="S667" s="100" t="str">
        <f aca="false">IF(N667&gt;0,IF(O667="","-",IF(R667&lt;0%,"DEGROWTH","GROWTH")))</f>
        <v>DEGROWTH</v>
      </c>
      <c r="T667" s="101" t="n">
        <v>25</v>
      </c>
      <c r="U667" s="101" t="str">
        <f aca="false">IF(F667&lt;=$V$2,"Dec","")</f>
        <v>Dec</v>
      </c>
      <c r="V667" s="97" t="n">
        <v>25</v>
      </c>
      <c r="W667" s="104" t="n">
        <f aca="false">K667-V667</f>
        <v>75</v>
      </c>
      <c r="X667" s="103" t="n">
        <f aca="false">IFERROR(IF(U667="Dec",(K667/V667-1)),0)</f>
        <v>3</v>
      </c>
      <c r="Y667" s="104" t="str">
        <f aca="false">IF(T667&gt;0,IF(U667="","-",IF(X667&lt;0%,"DEGROWTH","GROWTH")))</f>
        <v>GROWTH</v>
      </c>
      <c r="Z667" s="24" t="n">
        <v>0</v>
      </c>
      <c r="AA667" s="24" t="n">
        <f aca="false">IF(H667&gt;0,1,0)</f>
        <v>0</v>
      </c>
      <c r="AB667" s="3" t="n">
        <v>1000000337</v>
      </c>
      <c r="AC667" s="3"/>
    </row>
    <row r="668" customFormat="false" ht="14.25" hidden="true" customHeight="true" outlineLevel="0" collapsed="false">
      <c r="A668" s="23" t="s">
        <v>134</v>
      </c>
      <c r="B668" s="65" t="s">
        <v>62</v>
      </c>
      <c r="C668" s="65" t="s">
        <v>1534</v>
      </c>
      <c r="D668" s="65" t="n">
        <v>1000000360</v>
      </c>
      <c r="E668" s="66" t="s">
        <v>1535</v>
      </c>
      <c r="F668" s="67" t="n">
        <v>39743</v>
      </c>
      <c r="G668" s="67" t="str">
        <f aca="false">IF(I668&gt;0,"Targeted Dealer","-")</f>
        <v>Targeted Dealer</v>
      </c>
      <c r="H668" s="67"/>
      <c r="I668" s="68" t="n">
        <v>1460</v>
      </c>
      <c r="J668" s="68" t="n">
        <f aca="false">I668/$J$1*$E$1</f>
        <v>30471.6129032258</v>
      </c>
      <c r="K668" s="97" t="n">
        <v>1834</v>
      </c>
      <c r="L668" s="69" t="n">
        <f aca="false">K668-J668</f>
        <v>-28637.6129032258</v>
      </c>
      <c r="M668" s="69" t="n">
        <f aca="false">IFERROR((K668/J668%),"-")</f>
        <v>6.01871652092905</v>
      </c>
      <c r="N668" s="100" t="n">
        <v>1605</v>
      </c>
      <c r="O668" s="98" t="str">
        <f aca="false">IF(F668&lt;=$P$2,"Nov","")</f>
        <v>Nov</v>
      </c>
      <c r="P668" s="97" t="n">
        <v>1605</v>
      </c>
      <c r="Q668" s="100" t="n">
        <f aca="false">K668-P668</f>
        <v>229</v>
      </c>
      <c r="R668" s="98" t="n">
        <f aca="false">IFERROR(IF(O668="Nov",(K668/P668-1)),0)</f>
        <v>0.142679127725857</v>
      </c>
      <c r="S668" s="100" t="str">
        <f aca="false">IF(N668&gt;0,IF(O668="","-",IF(R668&lt;0%,"DEGROWTH","GROWTH")))</f>
        <v>GROWTH</v>
      </c>
      <c r="T668" s="101" t="n">
        <v>1457.5</v>
      </c>
      <c r="U668" s="101" t="str">
        <f aca="false">IF(F668&lt;=$V$2,"Dec","")</f>
        <v>Dec</v>
      </c>
      <c r="V668" s="97" t="n">
        <v>1457.5</v>
      </c>
      <c r="W668" s="104" t="n">
        <f aca="false">K668-V668</f>
        <v>376.5</v>
      </c>
      <c r="X668" s="103" t="n">
        <f aca="false">IFERROR(IF(U668="Dec",(K668/V668-1)),0)</f>
        <v>0.258319039451115</v>
      </c>
      <c r="Y668" s="104" t="str">
        <f aca="false">IF(T668&gt;0,IF(U668="","-",IF(X668&lt;0%,"DEGROWTH","GROWTH")))</f>
        <v>GROWTH</v>
      </c>
      <c r="Z668" s="24" t="n">
        <v>0</v>
      </c>
      <c r="AA668" s="24" t="n">
        <f aca="false">IF(H668&gt;0,1,0)</f>
        <v>0</v>
      </c>
      <c r="AB668" s="3" t="n">
        <v>1000000360</v>
      </c>
      <c r="AC668" s="3"/>
    </row>
    <row r="669" customFormat="false" ht="14.25" hidden="true" customHeight="true" outlineLevel="0" collapsed="false">
      <c r="A669" s="23" t="s">
        <v>134</v>
      </c>
      <c r="B669" s="65" t="s">
        <v>62</v>
      </c>
      <c r="C669" s="65" t="s">
        <v>1536</v>
      </c>
      <c r="D669" s="65" t="n">
        <v>1000000358</v>
      </c>
      <c r="E669" s="66" t="s">
        <v>1537</v>
      </c>
      <c r="F669" s="67" t="n">
        <v>39933</v>
      </c>
      <c r="G669" s="67" t="str">
        <f aca="false">IF(I669&gt;0,"Targeted Dealer","-")</f>
        <v>Targeted Dealer</v>
      </c>
      <c r="H669" s="67"/>
      <c r="I669" s="68" t="n">
        <v>160</v>
      </c>
      <c r="J669" s="68" t="n">
        <f aca="false">I669/$J$1*$E$1</f>
        <v>3339.35483870968</v>
      </c>
      <c r="K669" s="97" t="n">
        <v>103</v>
      </c>
      <c r="L669" s="69" t="n">
        <f aca="false">K669-J669</f>
        <v>-3236.35483870968</v>
      </c>
      <c r="M669" s="69" t="n">
        <f aca="false">IFERROR((K669/J669%),"-")</f>
        <v>3.08442812982998</v>
      </c>
      <c r="N669" s="100" t="n">
        <v>185</v>
      </c>
      <c r="O669" s="98" t="str">
        <f aca="false">IF(F669&lt;=$P$2,"Nov","")</f>
        <v>Nov</v>
      </c>
      <c r="P669" s="97" t="n">
        <v>185</v>
      </c>
      <c r="Q669" s="100" t="n">
        <f aca="false">K669-P669</f>
        <v>-82</v>
      </c>
      <c r="R669" s="98" t="n">
        <f aca="false">IFERROR(IF(O669="Nov",(K669/P669-1)),0)</f>
        <v>-0.443243243243243</v>
      </c>
      <c r="S669" s="100" t="str">
        <f aca="false">IF(N669&gt;0,IF(O669="","-",IF(R669&lt;0%,"DEGROWTH","GROWTH")))</f>
        <v>DEGROWTH</v>
      </c>
      <c r="T669" s="101" t="n">
        <v>205</v>
      </c>
      <c r="U669" s="101" t="str">
        <f aca="false">IF(F669&lt;=$V$2,"Dec","")</f>
        <v>Dec</v>
      </c>
      <c r="V669" s="97" t="n">
        <v>205</v>
      </c>
      <c r="W669" s="104" t="n">
        <f aca="false">K669-V669</f>
        <v>-102</v>
      </c>
      <c r="X669" s="103" t="n">
        <f aca="false">IFERROR(IF(U669="Dec",(K669/V669-1)),0)</f>
        <v>-0.497560975609756</v>
      </c>
      <c r="Y669" s="104" t="str">
        <f aca="false">IF(T669&gt;0,IF(U669="","-",IF(X669&lt;0%,"DEGROWTH","GROWTH")))</f>
        <v>DEGROWTH</v>
      </c>
      <c r="Z669" s="24" t="n">
        <v>0</v>
      </c>
      <c r="AA669" s="24" t="n">
        <f aca="false">IF(H669&gt;0,1,0)</f>
        <v>0</v>
      </c>
      <c r="AB669" s="3" t="n">
        <v>1000000358</v>
      </c>
      <c r="AC669" s="3"/>
    </row>
    <row r="670" customFormat="false" ht="14.25" hidden="true" customHeight="true" outlineLevel="0" collapsed="false">
      <c r="A670" s="23" t="s">
        <v>134</v>
      </c>
      <c r="B670" s="65" t="s">
        <v>62</v>
      </c>
      <c r="C670" s="65" t="s">
        <v>1538</v>
      </c>
      <c r="D670" s="65" t="n">
        <v>1000000351</v>
      </c>
      <c r="E670" s="66" t="s">
        <v>1539</v>
      </c>
      <c r="F670" s="67" t="n">
        <v>40371</v>
      </c>
      <c r="G670" s="67" t="str">
        <f aca="false">IF(I670&gt;0,"Targeted Dealer","-")</f>
        <v>Targeted Dealer</v>
      </c>
      <c r="H670" s="67"/>
      <c r="I670" s="68" t="n">
        <v>20</v>
      </c>
      <c r="J670" s="68" t="n">
        <f aca="false">I670/$J$1*$E$1</f>
        <v>417.41935483871</v>
      </c>
      <c r="K670" s="97" t="n">
        <v>21</v>
      </c>
      <c r="L670" s="69" t="n">
        <f aca="false">K670-J670</f>
        <v>-396.41935483871</v>
      </c>
      <c r="M670" s="69" t="n">
        <f aca="false">IFERROR((K670/J670%),"-")</f>
        <v>5.03091190108192</v>
      </c>
      <c r="N670" s="100" t="n">
        <v>21</v>
      </c>
      <c r="O670" s="98" t="str">
        <f aca="false">IF(F670&lt;=$P$2,"Nov","")</f>
        <v>Nov</v>
      </c>
      <c r="P670" s="97" t="n">
        <v>21</v>
      </c>
      <c r="Q670" s="100" t="n">
        <f aca="false">K670-P670</f>
        <v>0</v>
      </c>
      <c r="R670" s="98" t="n">
        <f aca="false">IFERROR(IF(O670="Nov",(K670/P670-1)),0)</f>
        <v>0</v>
      </c>
      <c r="S670" s="100" t="str">
        <f aca="false">IF(N670&gt;0,IF(O670="","-",IF(R670&lt;0%,"DEGROWTH","GROWTH")))</f>
        <v>GROWTH</v>
      </c>
      <c r="T670" s="101" t="n">
        <v>21</v>
      </c>
      <c r="U670" s="101" t="str">
        <f aca="false">IF(F670&lt;=$V$2,"Dec","")</f>
        <v>Dec</v>
      </c>
      <c r="V670" s="97" t="n">
        <v>21</v>
      </c>
      <c r="W670" s="104" t="n">
        <f aca="false">K670-V670</f>
        <v>0</v>
      </c>
      <c r="X670" s="103" t="n">
        <f aca="false">IFERROR(IF(U670="Dec",(K670/V670-1)),0)</f>
        <v>0</v>
      </c>
      <c r="Y670" s="104" t="str">
        <f aca="false">IF(T670&gt;0,IF(U670="","-",IF(X670&lt;0%,"DEGROWTH","GROWTH")))</f>
        <v>GROWTH</v>
      </c>
      <c r="Z670" s="24" t="n">
        <v>0</v>
      </c>
      <c r="AA670" s="24" t="n">
        <f aca="false">IF(H670&gt;0,1,0)</f>
        <v>0</v>
      </c>
      <c r="AB670" s="3" t="n">
        <v>1000000351</v>
      </c>
      <c r="AC670" s="3"/>
    </row>
    <row r="671" customFormat="false" ht="14.25" hidden="true" customHeight="true" outlineLevel="0" collapsed="false">
      <c r="A671" s="23" t="s">
        <v>134</v>
      </c>
      <c r="B671" s="65" t="s">
        <v>62</v>
      </c>
      <c r="C671" s="65" t="s">
        <v>1540</v>
      </c>
      <c r="D671" s="65" t="n">
        <v>1000000328</v>
      </c>
      <c r="E671" s="66" t="s">
        <v>1541</v>
      </c>
      <c r="F671" s="67" t="n">
        <v>40408</v>
      </c>
      <c r="G671" s="67" t="str">
        <f aca="false">IF(I671&gt;0,"Targeted Dealer","-")</f>
        <v>Targeted Dealer</v>
      </c>
      <c r="H671" s="67"/>
      <c r="I671" s="68" t="n">
        <v>30</v>
      </c>
      <c r="J671" s="68" t="n">
        <f aca="false">I671/$J$1*$E$1</f>
        <v>626.129032258065</v>
      </c>
      <c r="K671" s="97" t="n">
        <v>50</v>
      </c>
      <c r="L671" s="69" t="n">
        <f aca="false">K671-J671</f>
        <v>-576.129032258065</v>
      </c>
      <c r="M671" s="69" t="n">
        <f aca="false">IFERROR((K671/J671%),"-")</f>
        <v>7.98557444616177</v>
      </c>
      <c r="N671" s="100" t="n">
        <v>30</v>
      </c>
      <c r="O671" s="98" t="str">
        <f aca="false">IF(F671&lt;=$P$2,"Nov","")</f>
        <v>Nov</v>
      </c>
      <c r="P671" s="97" t="n">
        <v>30</v>
      </c>
      <c r="Q671" s="100" t="n">
        <f aca="false">K671-P671</f>
        <v>20</v>
      </c>
      <c r="R671" s="98" t="n">
        <f aca="false">IFERROR(IF(O671="Nov",(K671/P671-1)),0)</f>
        <v>0.666666666666667</v>
      </c>
      <c r="S671" s="100" t="str">
        <f aca="false">IF(N671&gt;0,IF(O671="","-",IF(R671&lt;0%,"DEGROWTH","GROWTH")))</f>
        <v>GROWTH</v>
      </c>
      <c r="T671" s="101" t="n">
        <v>20</v>
      </c>
      <c r="U671" s="101" t="str">
        <f aca="false">IF(F671&lt;=$V$2,"Dec","")</f>
        <v>Dec</v>
      </c>
      <c r="V671" s="97" t="n">
        <v>20</v>
      </c>
      <c r="W671" s="104" t="n">
        <f aca="false">K671-V671</f>
        <v>30</v>
      </c>
      <c r="X671" s="103" t="n">
        <f aca="false">IFERROR(IF(U671="Dec",(K671/V671-1)),0)</f>
        <v>1.5</v>
      </c>
      <c r="Y671" s="104" t="str">
        <f aca="false">IF(T671&gt;0,IF(U671="","-",IF(X671&lt;0%,"DEGROWTH","GROWTH")))</f>
        <v>GROWTH</v>
      </c>
      <c r="Z671" s="24" t="n">
        <v>0</v>
      </c>
      <c r="AA671" s="24" t="n">
        <f aca="false">IF(H671&gt;0,1,0)</f>
        <v>0</v>
      </c>
      <c r="AB671" s="3" t="n">
        <v>1000000328</v>
      </c>
      <c r="AC671" s="3"/>
    </row>
    <row r="672" customFormat="false" ht="14.25" hidden="true" customHeight="true" outlineLevel="0" collapsed="false">
      <c r="A672" s="23" t="s">
        <v>134</v>
      </c>
      <c r="B672" s="65" t="s">
        <v>62</v>
      </c>
      <c r="C672" s="65" t="s">
        <v>1542</v>
      </c>
      <c r="D672" s="65" t="n">
        <v>1000000312</v>
      </c>
      <c r="E672" s="66" t="s">
        <v>1543</v>
      </c>
      <c r="F672" s="67" t="n">
        <v>40560</v>
      </c>
      <c r="G672" s="67" t="str">
        <f aca="false">IF(I672&gt;0,"Targeted Dealer","-")</f>
        <v>Targeted Dealer</v>
      </c>
      <c r="H672" s="67" t="s">
        <v>627</v>
      </c>
      <c r="I672" s="68" t="n">
        <v>65</v>
      </c>
      <c r="J672" s="68" t="n">
        <f aca="false">I672/$J$1*$E$1</f>
        <v>1356.61290322581</v>
      </c>
      <c r="K672" s="97" t="n">
        <v>51.5</v>
      </c>
      <c r="L672" s="69" t="n">
        <f aca="false">K672-J672</f>
        <v>-1305.11290322581</v>
      </c>
      <c r="M672" s="69" t="n">
        <f aca="false">IFERROR((K672/J672%),"-")</f>
        <v>3.79621923671383</v>
      </c>
      <c r="N672" s="100" t="n">
        <v>62</v>
      </c>
      <c r="O672" s="98" t="str">
        <f aca="false">IF(F672&lt;=$P$2,"Nov","")</f>
        <v>Nov</v>
      </c>
      <c r="P672" s="97" t="n">
        <v>62</v>
      </c>
      <c r="Q672" s="100" t="n">
        <f aca="false">K672-P672</f>
        <v>-10.5</v>
      </c>
      <c r="R672" s="98" t="n">
        <f aca="false">IFERROR(IF(O672="Nov",(K672/P672-1)),0)</f>
        <v>-0.169354838709677</v>
      </c>
      <c r="S672" s="100" t="str">
        <f aca="false">IF(N672&gt;0,IF(O672="","-",IF(R672&lt;0%,"DEGROWTH","GROWTH")))</f>
        <v>DEGROWTH</v>
      </c>
      <c r="T672" s="101" t="n">
        <v>31</v>
      </c>
      <c r="U672" s="101" t="str">
        <f aca="false">IF(F672&lt;=$V$2,"Dec","")</f>
        <v>Dec</v>
      </c>
      <c r="V672" s="97" t="n">
        <v>31</v>
      </c>
      <c r="W672" s="104" t="n">
        <f aca="false">K672-V672</f>
        <v>20.5</v>
      </c>
      <c r="X672" s="103" t="n">
        <f aca="false">IFERROR(IF(U672="Dec",(K672/V672-1)),0)</f>
        <v>0.661290322580645</v>
      </c>
      <c r="Y672" s="104" t="str">
        <f aca="false">IF(T672&gt;0,IF(U672="","-",IF(X672&lt;0%,"DEGROWTH","GROWTH")))</f>
        <v>GROWTH</v>
      </c>
      <c r="Z672" s="24" t="n">
        <v>0</v>
      </c>
      <c r="AA672" s="24" t="n">
        <f aca="false">IF(H672&gt;0,1,0)</f>
        <v>1</v>
      </c>
      <c r="AB672" s="3" t="n">
        <v>1000000312</v>
      </c>
      <c r="AC672" s="3"/>
    </row>
    <row r="673" customFormat="false" ht="14.25" hidden="true" customHeight="true" outlineLevel="0" collapsed="false">
      <c r="A673" s="23" t="s">
        <v>134</v>
      </c>
      <c r="B673" s="65" t="s">
        <v>62</v>
      </c>
      <c r="C673" s="65" t="s">
        <v>1544</v>
      </c>
      <c r="D673" s="65" t="n">
        <v>1000000359</v>
      </c>
      <c r="E673" s="66" t="s">
        <v>1545</v>
      </c>
      <c r="F673" s="67" t="n">
        <v>40740</v>
      </c>
      <c r="G673" s="67" t="str">
        <f aca="false">IF(I673&gt;0,"Targeted Dealer","-")</f>
        <v>Targeted Dealer</v>
      </c>
      <c r="H673" s="67"/>
      <c r="I673" s="68" t="n">
        <v>105</v>
      </c>
      <c r="J673" s="68" t="n">
        <f aca="false">I673/$J$1*$E$1</f>
        <v>2191.45161290323</v>
      </c>
      <c r="K673" s="97" t="n">
        <v>116</v>
      </c>
      <c r="L673" s="69" t="n">
        <f aca="false">K673-J673</f>
        <v>-2075.45161290323</v>
      </c>
      <c r="M673" s="69" t="n">
        <f aca="false">IFERROR((K673/J673%),"-")</f>
        <v>5.2932950614558</v>
      </c>
      <c r="N673" s="100" t="n">
        <v>192.5</v>
      </c>
      <c r="O673" s="98" t="str">
        <f aca="false">IF(F673&lt;=$P$2,"Nov","")</f>
        <v>Nov</v>
      </c>
      <c r="P673" s="97" t="n">
        <v>192.5</v>
      </c>
      <c r="Q673" s="100" t="n">
        <f aca="false">K673-P673</f>
        <v>-76.5</v>
      </c>
      <c r="R673" s="98" t="n">
        <f aca="false">IFERROR(IF(O673="Nov",(K673/P673-1)),0)</f>
        <v>-0.397402597402597</v>
      </c>
      <c r="S673" s="100" t="str">
        <f aca="false">IF(N673&gt;0,IF(O673="","-",IF(R673&lt;0%,"DEGROWTH","GROWTH")))</f>
        <v>DEGROWTH</v>
      </c>
      <c r="T673" s="101" t="n">
        <v>82.5</v>
      </c>
      <c r="U673" s="101" t="str">
        <f aca="false">IF(F673&lt;=$V$2,"Dec","")</f>
        <v>Dec</v>
      </c>
      <c r="V673" s="97" t="n">
        <v>82.5</v>
      </c>
      <c r="W673" s="104" t="n">
        <f aca="false">K673-V673</f>
        <v>33.5</v>
      </c>
      <c r="X673" s="103" t="n">
        <f aca="false">IFERROR(IF(U673="Dec",(K673/V673-1)),0)</f>
        <v>0.406060606060606</v>
      </c>
      <c r="Y673" s="104" t="str">
        <f aca="false">IF(T673&gt;0,IF(U673="","-",IF(X673&lt;0%,"DEGROWTH","GROWTH")))</f>
        <v>GROWTH</v>
      </c>
      <c r="Z673" s="24" t="n">
        <v>0</v>
      </c>
      <c r="AA673" s="24" t="n">
        <f aca="false">IF(H673&gt;0,1,0)</f>
        <v>0</v>
      </c>
      <c r="AB673" s="3" t="n">
        <v>1000000359</v>
      </c>
      <c r="AC673" s="3"/>
    </row>
    <row r="674" customFormat="false" ht="14.25" hidden="true" customHeight="true" outlineLevel="0" collapsed="false">
      <c r="A674" s="23" t="s">
        <v>134</v>
      </c>
      <c r="B674" s="65" t="s">
        <v>62</v>
      </c>
      <c r="C674" s="65" t="s">
        <v>4115</v>
      </c>
      <c r="D674" s="65" t="n">
        <v>1000000329</v>
      </c>
      <c r="E674" s="66" t="s">
        <v>4116</v>
      </c>
      <c r="F674" s="67" t="n">
        <v>40746</v>
      </c>
      <c r="G674" s="67" t="str">
        <f aca="false">IF(I674&gt;0,"Targeted Dealer","-")</f>
        <v>Targeted Dealer</v>
      </c>
      <c r="H674" s="67"/>
      <c r="I674" s="68" t="n">
        <v>50</v>
      </c>
      <c r="J674" s="68" t="n">
        <f aca="false">I674/$J$1*$E$1</f>
        <v>1043.54838709677</v>
      </c>
      <c r="K674" s="97" t="n">
        <v>0</v>
      </c>
      <c r="L674" s="69" t="n">
        <f aca="false">K674-J674</f>
        <v>-1043.54838709677</v>
      </c>
      <c r="M674" s="69" t="n">
        <f aca="false">IFERROR((K674/J674%),"-")</f>
        <v>0</v>
      </c>
      <c r="N674" s="100" t="n">
        <v>0</v>
      </c>
      <c r="O674" s="98" t="str">
        <f aca="false">IF(F674&lt;=$P$2,"Nov","")</f>
        <v>Nov</v>
      </c>
      <c r="P674" s="97" t="n">
        <v>0</v>
      </c>
      <c r="Q674" s="100" t="n">
        <f aca="false">K674-P674</f>
        <v>0</v>
      </c>
      <c r="R674" s="98" t="n">
        <f aca="false">IFERROR(IF(O674="Nov",(K674/P674-1)),0)</f>
        <v>0</v>
      </c>
      <c r="S674" s="105" t="b">
        <f aca="false">IF(N674&gt;0,IF(O674="","-",IF(R674&lt;0%,"DEGROWTH","GROWTH")))</f>
        <v>0</v>
      </c>
      <c r="T674" s="101" t="n">
        <v>0</v>
      </c>
      <c r="U674" s="101" t="str">
        <f aca="false">IF(F674&lt;=$V$2,"Dec","")</f>
        <v>Dec</v>
      </c>
      <c r="V674" s="97" t="n">
        <v>0</v>
      </c>
      <c r="W674" s="104" t="n">
        <f aca="false">K674-V674</f>
        <v>0</v>
      </c>
      <c r="X674" s="103" t="n">
        <f aca="false">IFERROR(IF(U674="Dec",(K674/V674-1)),0)</f>
        <v>0</v>
      </c>
      <c r="Y674" s="106" t="b">
        <f aca="false">IF(T674&gt;0,IF(U674="","-",IF(X674&lt;0%,"DEGROWTH","GROWTH")))</f>
        <v>0</v>
      </c>
      <c r="Z674" s="24" t="n">
        <v>1</v>
      </c>
      <c r="AA674" s="24" t="n">
        <f aca="false">IF(H674&gt;0,1,0)</f>
        <v>0</v>
      </c>
      <c r="AB674" s="3" t="n">
        <v>1000000329</v>
      </c>
      <c r="AC674" s="3"/>
    </row>
    <row r="675" customFormat="false" ht="14.25" hidden="true" customHeight="true" outlineLevel="0" collapsed="false">
      <c r="A675" s="23" t="s">
        <v>134</v>
      </c>
      <c r="B675" s="65" t="s">
        <v>62</v>
      </c>
      <c r="C675" s="65" t="s">
        <v>1546</v>
      </c>
      <c r="D675" s="65" t="n">
        <v>1000000336</v>
      </c>
      <c r="E675" s="66" t="s">
        <v>1547</v>
      </c>
      <c r="F675" s="67" t="n">
        <v>41018</v>
      </c>
      <c r="G675" s="67" t="str">
        <f aca="false">IF(I675&gt;0,"Targeted Dealer","-")</f>
        <v>Targeted Dealer</v>
      </c>
      <c r="H675" s="67"/>
      <c r="I675" s="68" t="n">
        <v>20</v>
      </c>
      <c r="J675" s="68" t="n">
        <f aca="false">I675/$J$1*$E$1</f>
        <v>417.41935483871</v>
      </c>
      <c r="K675" s="97" t="n">
        <v>24.5</v>
      </c>
      <c r="L675" s="69" t="n">
        <f aca="false">K675-J675</f>
        <v>-392.91935483871</v>
      </c>
      <c r="M675" s="69" t="n">
        <f aca="false">IFERROR((K675/J675%),"-")</f>
        <v>5.8693972179289</v>
      </c>
      <c r="N675" s="100" t="n">
        <v>10.5</v>
      </c>
      <c r="O675" s="98" t="str">
        <f aca="false">IF(F675&lt;=$P$2,"Nov","")</f>
        <v>Nov</v>
      </c>
      <c r="P675" s="97" t="n">
        <v>10.5</v>
      </c>
      <c r="Q675" s="100" t="n">
        <f aca="false">K675-P675</f>
        <v>14</v>
      </c>
      <c r="R675" s="98" t="n">
        <f aca="false">IFERROR(IF(O675="Nov",(K675/P675-1)),0)</f>
        <v>1.33333333333333</v>
      </c>
      <c r="S675" s="100" t="str">
        <f aca="false">IF(N675&gt;0,IF(O675="","-",IF(R675&lt;0%,"DEGROWTH","GROWTH")))</f>
        <v>GROWTH</v>
      </c>
      <c r="T675" s="101" t="n">
        <v>37</v>
      </c>
      <c r="U675" s="101" t="str">
        <f aca="false">IF(F675&lt;=$V$2,"Dec","")</f>
        <v>Dec</v>
      </c>
      <c r="V675" s="97" t="n">
        <v>37</v>
      </c>
      <c r="W675" s="104" t="n">
        <f aca="false">K675-V675</f>
        <v>-12.5</v>
      </c>
      <c r="X675" s="103" t="n">
        <f aca="false">IFERROR(IF(U675="Dec",(K675/V675-1)),0)</f>
        <v>-0.337837837837838</v>
      </c>
      <c r="Y675" s="104" t="str">
        <f aca="false">IF(T675&gt;0,IF(U675="","-",IF(X675&lt;0%,"DEGROWTH","GROWTH")))</f>
        <v>DEGROWTH</v>
      </c>
      <c r="Z675" s="24" t="n">
        <v>0</v>
      </c>
      <c r="AA675" s="24" t="n">
        <f aca="false">IF(H675&gt;0,1,0)</f>
        <v>0</v>
      </c>
      <c r="AB675" s="3" t="n">
        <v>1000000336</v>
      </c>
      <c r="AC675" s="3"/>
    </row>
    <row r="676" customFormat="false" ht="14.25" hidden="true" customHeight="true" outlineLevel="0" collapsed="false">
      <c r="A676" s="23" t="s">
        <v>134</v>
      </c>
      <c r="B676" s="65" t="s">
        <v>62</v>
      </c>
      <c r="C676" s="65" t="s">
        <v>266</v>
      </c>
      <c r="D676" s="65" t="n">
        <v>1000000326</v>
      </c>
      <c r="E676" s="66" t="s">
        <v>267</v>
      </c>
      <c r="F676" s="67" t="n">
        <v>42032</v>
      </c>
      <c r="G676" s="67" t="str">
        <f aca="false">IF(I676&gt;0,"Targeted Dealer","-")</f>
        <v>Targeted Dealer</v>
      </c>
      <c r="H676" s="67"/>
      <c r="I676" s="68" t="n">
        <v>30</v>
      </c>
      <c r="J676" s="68" t="n">
        <f aca="false">I676/$J$1*$E$1</f>
        <v>626.129032258065</v>
      </c>
      <c r="K676" s="97" t="n">
        <v>0</v>
      </c>
      <c r="L676" s="69" t="n">
        <f aca="false">K676-J676</f>
        <v>-626.129032258065</v>
      </c>
      <c r="M676" s="69" t="n">
        <f aca="false">IFERROR((K676/J676%),"-")</f>
        <v>0</v>
      </c>
      <c r="N676" s="100" t="n">
        <v>0</v>
      </c>
      <c r="O676" s="98" t="str">
        <f aca="false">IF(F676&lt;=$P$2,"Nov","")</f>
        <v>Nov</v>
      </c>
      <c r="P676" s="97" t="n">
        <v>0</v>
      </c>
      <c r="Q676" s="100" t="n">
        <f aca="false">K676-P676</f>
        <v>0</v>
      </c>
      <c r="R676" s="98" t="n">
        <f aca="false">IFERROR(IF(O676="Nov",(K676/P676-1)),0)</f>
        <v>0</v>
      </c>
      <c r="S676" s="105" t="b">
        <f aca="false">IF(N676&gt;0,IF(O676="","-",IF(R676&lt;0%,"DEGROWTH","GROWTH")))</f>
        <v>0</v>
      </c>
      <c r="T676" s="101" t="n">
        <v>3.5</v>
      </c>
      <c r="U676" s="101" t="str">
        <f aca="false">IF(F676&lt;=$V$2,"Dec","")</f>
        <v>Dec</v>
      </c>
      <c r="V676" s="97" t="n">
        <v>3.5</v>
      </c>
      <c r="W676" s="104" t="n">
        <f aca="false">K676-V676</f>
        <v>-3.5</v>
      </c>
      <c r="X676" s="103" t="n">
        <f aca="false">IFERROR(IF(U676="Dec",(K676/V676-1)),0)</f>
        <v>-1</v>
      </c>
      <c r="Y676" s="104" t="str">
        <f aca="false">IF(T676&gt;0,IF(U676="","-",IF(X676&lt;0%,"DEGROWTH","GROWTH")))</f>
        <v>DEGROWTH</v>
      </c>
      <c r="Z676" s="24" t="n">
        <v>1</v>
      </c>
      <c r="AA676" s="24" t="n">
        <f aca="false">IF(H676&gt;0,1,0)</f>
        <v>0</v>
      </c>
      <c r="AB676" s="3" t="n">
        <v>1000000326</v>
      </c>
      <c r="AC676" s="3"/>
    </row>
    <row r="677" customFormat="false" ht="14.25" hidden="true" customHeight="true" outlineLevel="0" collapsed="false">
      <c r="A677" s="23" t="s">
        <v>134</v>
      </c>
      <c r="B677" s="65" t="s">
        <v>62</v>
      </c>
      <c r="C677" s="65" t="s">
        <v>1548</v>
      </c>
      <c r="D677" s="65" t="n">
        <v>1000000311</v>
      </c>
      <c r="E677" s="66" t="s">
        <v>1549</v>
      </c>
      <c r="F677" s="67" t="n">
        <v>42135</v>
      </c>
      <c r="G677" s="67" t="str">
        <f aca="false">IF(I677&gt;0,"Targeted Dealer","-")</f>
        <v>Targeted Dealer</v>
      </c>
      <c r="H677" s="67"/>
      <c r="I677" s="68" t="n">
        <v>800</v>
      </c>
      <c r="J677" s="68" t="n">
        <f aca="false">I677/$J$1*$E$1</f>
        <v>16696.7741935484</v>
      </c>
      <c r="K677" s="97" t="n">
        <v>828</v>
      </c>
      <c r="L677" s="69" t="n">
        <f aca="false">K677-J677</f>
        <v>-15868.7741935484</v>
      </c>
      <c r="M677" s="69" t="n">
        <f aca="false">IFERROR((K677/J677%),"-")</f>
        <v>4.95904173106646</v>
      </c>
      <c r="N677" s="100" t="n">
        <v>762.95</v>
      </c>
      <c r="O677" s="98" t="str">
        <f aca="false">IF(F677&lt;=$P$2,"Nov","")</f>
        <v>Nov</v>
      </c>
      <c r="P677" s="97" t="n">
        <v>762.95</v>
      </c>
      <c r="Q677" s="100" t="n">
        <f aca="false">K677-P677</f>
        <v>65.05</v>
      </c>
      <c r="R677" s="98" t="n">
        <f aca="false">IFERROR(IF(O677="Nov",(K677/P677-1)),0)</f>
        <v>0.0852611573497608</v>
      </c>
      <c r="S677" s="100" t="str">
        <f aca="false">IF(N677&gt;0,IF(O677="","-",IF(R677&lt;0%,"DEGROWTH","GROWTH")))</f>
        <v>GROWTH</v>
      </c>
      <c r="T677" s="101" t="n">
        <v>810</v>
      </c>
      <c r="U677" s="101" t="str">
        <f aca="false">IF(F677&lt;=$V$2,"Dec","")</f>
        <v>Dec</v>
      </c>
      <c r="V677" s="97" t="n">
        <v>810</v>
      </c>
      <c r="W677" s="104" t="n">
        <f aca="false">K677-V677</f>
        <v>18</v>
      </c>
      <c r="X677" s="103" t="n">
        <f aca="false">IFERROR(IF(U677="Dec",(K677/V677-1)),0)</f>
        <v>0.0222222222222221</v>
      </c>
      <c r="Y677" s="104" t="str">
        <f aca="false">IF(T677&gt;0,IF(U677="","-",IF(X677&lt;0%,"DEGROWTH","GROWTH")))</f>
        <v>GROWTH</v>
      </c>
      <c r="Z677" s="24" t="n">
        <v>0</v>
      </c>
      <c r="AA677" s="24" t="n">
        <f aca="false">IF(H677&gt;0,1,0)</f>
        <v>0</v>
      </c>
      <c r="AB677" s="3" t="n">
        <v>1000000311</v>
      </c>
      <c r="AC677" s="3"/>
    </row>
    <row r="678" customFormat="false" ht="14.25" hidden="true" customHeight="true" outlineLevel="0" collapsed="false">
      <c r="A678" s="23" t="s">
        <v>134</v>
      </c>
      <c r="B678" s="65" t="s">
        <v>62</v>
      </c>
      <c r="C678" s="65" t="s">
        <v>4306</v>
      </c>
      <c r="D678" s="65" t="n">
        <v>1000000361</v>
      </c>
      <c r="E678" s="66" t="s">
        <v>4307</v>
      </c>
      <c r="F678" s="67" t="n">
        <v>42620</v>
      </c>
      <c r="G678" s="67" t="str">
        <f aca="false">IF(I678&gt;0,"Targeted Dealer","-")</f>
        <v>Targeted Dealer</v>
      </c>
      <c r="H678" s="67"/>
      <c r="I678" s="68" t="n">
        <v>50</v>
      </c>
      <c r="J678" s="68" t="n">
        <f aca="false">I678/$J$1*$E$1</f>
        <v>1043.54838709677</v>
      </c>
      <c r="K678" s="97" t="n">
        <v>0</v>
      </c>
      <c r="L678" s="69" t="n">
        <f aca="false">K678-J678</f>
        <v>-1043.54838709677</v>
      </c>
      <c r="M678" s="69" t="n">
        <f aca="false">IFERROR((K678/J678%),"-")</f>
        <v>0</v>
      </c>
      <c r="N678" s="100" t="n">
        <v>0</v>
      </c>
      <c r="O678" s="98" t="str">
        <f aca="false">IF(F678&lt;=$P$2,"Nov","")</f>
        <v>Nov</v>
      </c>
      <c r="P678" s="97" t="n">
        <v>0</v>
      </c>
      <c r="Q678" s="100" t="n">
        <f aca="false">K678-P678</f>
        <v>0</v>
      </c>
      <c r="R678" s="98" t="n">
        <f aca="false">IFERROR(IF(O678="Nov",(K678/P678-1)),0)</f>
        <v>0</v>
      </c>
      <c r="S678" s="105" t="b">
        <f aca="false">IF(N678&gt;0,IF(O678="","-",IF(R678&lt;0%,"DEGROWTH","GROWTH")))</f>
        <v>0</v>
      </c>
      <c r="T678" s="101" t="n">
        <v>115.5</v>
      </c>
      <c r="U678" s="101" t="str">
        <f aca="false">IF(F678&lt;=$V$2,"Dec","")</f>
        <v>Dec</v>
      </c>
      <c r="V678" s="97" t="n">
        <v>115.5</v>
      </c>
      <c r="W678" s="104" t="n">
        <f aca="false">K678-V678</f>
        <v>-115.5</v>
      </c>
      <c r="X678" s="103" t="n">
        <f aca="false">IFERROR(IF(U678="Dec",(K678/V678-1)),0)</f>
        <v>-1</v>
      </c>
      <c r="Y678" s="104" t="str">
        <f aca="false">IF(T678&gt;0,IF(U678="","-",IF(X678&lt;0%,"DEGROWTH","GROWTH")))</f>
        <v>DEGROWTH</v>
      </c>
      <c r="Z678" s="24" t="n">
        <v>1</v>
      </c>
      <c r="AA678" s="24" t="n">
        <f aca="false">IF(H678&gt;0,1,0)</f>
        <v>0</v>
      </c>
      <c r="AB678" s="3" t="n">
        <v>1000000361</v>
      </c>
      <c r="AC678" s="3"/>
    </row>
    <row r="679" customFormat="false" ht="14.25" hidden="true" customHeight="true" outlineLevel="0" collapsed="false">
      <c r="A679" s="23" t="s">
        <v>134</v>
      </c>
      <c r="B679" s="65" t="s">
        <v>62</v>
      </c>
      <c r="C679" s="65" t="s">
        <v>4450</v>
      </c>
      <c r="D679" s="65" t="n">
        <v>1000000367</v>
      </c>
      <c r="E679" s="66" t="s">
        <v>4451</v>
      </c>
      <c r="F679" s="67" t="n">
        <v>42754</v>
      </c>
      <c r="G679" s="67" t="str">
        <f aca="false">IF(I679&gt;0,"Targeted Dealer","-")</f>
        <v>Targeted Dealer</v>
      </c>
      <c r="H679" s="67"/>
      <c r="I679" s="68" t="n">
        <v>100</v>
      </c>
      <c r="J679" s="68" t="n">
        <f aca="false">I679/$J$1*$E$1</f>
        <v>2087.09677419355</v>
      </c>
      <c r="K679" s="97" t="n">
        <v>84.75</v>
      </c>
      <c r="L679" s="69" t="n">
        <f aca="false">K679-J679</f>
        <v>-2002.34677419355</v>
      </c>
      <c r="M679" s="69" t="n">
        <f aca="false">IFERROR((K679/J679%),"-")</f>
        <v>4.06066460587326</v>
      </c>
      <c r="N679" s="100" t="n">
        <v>119.75</v>
      </c>
      <c r="O679" s="98" t="str">
        <f aca="false">IF(F679&lt;=$P$2,"Nov","")</f>
        <v>Nov</v>
      </c>
      <c r="P679" s="97" t="n">
        <v>119.75</v>
      </c>
      <c r="Q679" s="100" t="n">
        <f aca="false">K679-P679</f>
        <v>-35</v>
      </c>
      <c r="R679" s="98" t="n">
        <f aca="false">IFERROR(IF(O679="Nov",(K679/P679-1)),0)</f>
        <v>-0.292275574112735</v>
      </c>
      <c r="S679" s="100" t="str">
        <f aca="false">IF(N679&gt;0,IF(O679="","-",IF(R679&lt;0%,"DEGROWTH","GROWTH")))</f>
        <v>DEGROWTH</v>
      </c>
      <c r="T679" s="101" t="n">
        <v>17.5</v>
      </c>
      <c r="U679" s="101" t="str">
        <f aca="false">IF(F679&lt;=$V$2,"Dec","")</f>
        <v>Dec</v>
      </c>
      <c r="V679" s="97" t="n">
        <v>17.5</v>
      </c>
      <c r="W679" s="104" t="n">
        <f aca="false">K679-V679</f>
        <v>67.25</v>
      </c>
      <c r="X679" s="103" t="n">
        <f aca="false">IFERROR(IF(U679="Dec",(K679/V679-1)),0)</f>
        <v>3.84285714285714</v>
      </c>
      <c r="Y679" s="104" t="str">
        <f aca="false">IF(T679&gt;0,IF(U679="","-",IF(X679&lt;0%,"DEGROWTH","GROWTH")))</f>
        <v>GROWTH</v>
      </c>
      <c r="Z679" s="24" t="n">
        <v>0</v>
      </c>
      <c r="AA679" s="24" t="n">
        <f aca="false">IF(H679&gt;0,1,0)</f>
        <v>0</v>
      </c>
      <c r="AB679" s="3" t="n">
        <v>1000000367</v>
      </c>
      <c r="AC679" s="3"/>
    </row>
    <row r="680" customFormat="false" ht="14.25" hidden="true" customHeight="true" outlineLevel="0" collapsed="false">
      <c r="A680" s="23" t="s">
        <v>134</v>
      </c>
      <c r="B680" s="65" t="s">
        <v>62</v>
      </c>
      <c r="C680" s="65" t="s">
        <v>1550</v>
      </c>
      <c r="D680" s="65" t="n">
        <v>1000000313</v>
      </c>
      <c r="E680" s="66" t="s">
        <v>1551</v>
      </c>
      <c r="F680" s="67" t="n">
        <v>42759</v>
      </c>
      <c r="G680" s="67" t="str">
        <f aca="false">IF(I680&gt;0,"Targeted Dealer","-")</f>
        <v>Targeted Dealer</v>
      </c>
      <c r="H680" s="67"/>
      <c r="I680" s="68" t="n">
        <v>100</v>
      </c>
      <c r="J680" s="68" t="n">
        <f aca="false">I680/$J$1*$E$1</f>
        <v>2087.09677419355</v>
      </c>
      <c r="K680" s="97" t="n">
        <v>121.75</v>
      </c>
      <c r="L680" s="69" t="n">
        <f aca="false">K680-J680</f>
        <v>-1965.34677419355</v>
      </c>
      <c r="M680" s="69" t="n">
        <f aca="false">IFERROR((K680/J680%),"-")</f>
        <v>5.83346213292117</v>
      </c>
      <c r="N680" s="100" t="n">
        <v>113.5</v>
      </c>
      <c r="O680" s="98" t="str">
        <f aca="false">IF(F680&lt;=$P$2,"Nov","")</f>
        <v>Nov</v>
      </c>
      <c r="P680" s="97" t="n">
        <v>113.5</v>
      </c>
      <c r="Q680" s="100" t="n">
        <f aca="false">K680-P680</f>
        <v>8.25</v>
      </c>
      <c r="R680" s="98" t="n">
        <f aca="false">IFERROR(IF(O680="Nov",(K680/P680-1)),0)</f>
        <v>0.0726872246696035</v>
      </c>
      <c r="S680" s="100" t="str">
        <f aca="false">IF(N680&gt;0,IF(O680="","-",IF(R680&lt;0%,"DEGROWTH","GROWTH")))</f>
        <v>GROWTH</v>
      </c>
      <c r="T680" s="101" t="n">
        <v>94</v>
      </c>
      <c r="U680" s="101" t="str">
        <f aca="false">IF(F680&lt;=$V$2,"Dec","")</f>
        <v>Dec</v>
      </c>
      <c r="V680" s="97" t="n">
        <v>94</v>
      </c>
      <c r="W680" s="104" t="n">
        <f aca="false">K680-V680</f>
        <v>27.75</v>
      </c>
      <c r="X680" s="103" t="n">
        <f aca="false">IFERROR(IF(U680="Dec",(K680/V680-1)),0)</f>
        <v>0.295212765957447</v>
      </c>
      <c r="Y680" s="104" t="str">
        <f aca="false">IF(T680&gt;0,IF(U680="","-",IF(X680&lt;0%,"DEGROWTH","GROWTH")))</f>
        <v>GROWTH</v>
      </c>
      <c r="Z680" s="24" t="n">
        <v>0</v>
      </c>
      <c r="AA680" s="24" t="n">
        <f aca="false">IF(H680&gt;0,1,0)</f>
        <v>0</v>
      </c>
      <c r="AB680" s="3" t="n">
        <v>1000000313</v>
      </c>
      <c r="AC680" s="3"/>
    </row>
    <row r="681" customFormat="false" ht="14.25" hidden="true" customHeight="true" outlineLevel="0" collapsed="false">
      <c r="A681" s="23" t="s">
        <v>134</v>
      </c>
      <c r="B681" s="65" t="s">
        <v>62</v>
      </c>
      <c r="C681" s="65" t="s">
        <v>1552</v>
      </c>
      <c r="D681" s="65" t="n">
        <v>1000000355</v>
      </c>
      <c r="E681" s="66" t="s">
        <v>1553</v>
      </c>
      <c r="F681" s="67" t="n">
        <v>42908</v>
      </c>
      <c r="G681" s="67" t="str">
        <f aca="false">IF(I681&gt;0,"Targeted Dealer","-")</f>
        <v>Targeted Dealer</v>
      </c>
      <c r="H681" s="67"/>
      <c r="I681" s="68" t="n">
        <v>100</v>
      </c>
      <c r="J681" s="68" t="n">
        <f aca="false">I681/$J$1*$E$1</f>
        <v>2087.09677419355</v>
      </c>
      <c r="K681" s="97" t="n">
        <v>76.5</v>
      </c>
      <c r="L681" s="69" t="n">
        <f aca="false">K681-J681</f>
        <v>-2010.59677419355</v>
      </c>
      <c r="M681" s="69" t="n">
        <f aca="false">IFERROR((K681/J681%),"-")</f>
        <v>3.66537867078825</v>
      </c>
      <c r="N681" s="100" t="n">
        <v>70.5</v>
      </c>
      <c r="O681" s="98" t="str">
        <f aca="false">IF(F681&lt;=$P$2,"Nov","")</f>
        <v>Nov</v>
      </c>
      <c r="P681" s="97" t="n">
        <v>70.5</v>
      </c>
      <c r="Q681" s="100" t="n">
        <f aca="false">K681-P681</f>
        <v>6</v>
      </c>
      <c r="R681" s="98" t="n">
        <f aca="false">IFERROR(IF(O681="Nov",(K681/P681-1)),0)</f>
        <v>0.0851063829787233</v>
      </c>
      <c r="S681" s="100" t="str">
        <f aca="false">IF(N681&gt;0,IF(O681="","-",IF(R681&lt;0%,"DEGROWTH","GROWTH")))</f>
        <v>GROWTH</v>
      </c>
      <c r="T681" s="101" t="n">
        <v>108.5</v>
      </c>
      <c r="U681" s="101" t="str">
        <f aca="false">IF(F681&lt;=$V$2,"Dec","")</f>
        <v>Dec</v>
      </c>
      <c r="V681" s="97" t="n">
        <v>108.5</v>
      </c>
      <c r="W681" s="104" t="n">
        <f aca="false">K681-V681</f>
        <v>-32</v>
      </c>
      <c r="X681" s="103" t="n">
        <f aca="false">IFERROR(IF(U681="Dec",(K681/V681-1)),0)</f>
        <v>-0.294930875576037</v>
      </c>
      <c r="Y681" s="104" t="str">
        <f aca="false">IF(T681&gt;0,IF(U681="","-",IF(X681&lt;0%,"DEGROWTH","GROWTH")))</f>
        <v>DEGROWTH</v>
      </c>
      <c r="Z681" s="24" t="n">
        <v>0</v>
      </c>
      <c r="AA681" s="24" t="n">
        <f aca="false">IF(H681&gt;0,1,0)</f>
        <v>0</v>
      </c>
      <c r="AB681" s="3" t="n">
        <v>1000000355</v>
      </c>
      <c r="AC681" s="3"/>
    </row>
    <row r="682" customFormat="false" ht="14.25" hidden="false" customHeight="true" outlineLevel="0" collapsed="false">
      <c r="A682" s="23" t="s">
        <v>134</v>
      </c>
      <c r="B682" s="65" t="s">
        <v>62</v>
      </c>
      <c r="C682" s="65" t="s">
        <v>4452</v>
      </c>
      <c r="D682" s="65" t="n">
        <v>1000000325</v>
      </c>
      <c r="E682" s="66" t="s">
        <v>4453</v>
      </c>
      <c r="F682" s="67" t="n">
        <v>42982</v>
      </c>
      <c r="G682" s="67" t="str">
        <f aca="false">IF(I682&gt;0,"Targeted Dealer","-")</f>
        <v>Targeted Dealer</v>
      </c>
      <c r="H682" s="67"/>
      <c r="I682" s="68" t="n">
        <v>20</v>
      </c>
      <c r="J682" s="68" t="n">
        <f aca="false">I682/$J$1*$E$1</f>
        <v>417.41935483871</v>
      </c>
      <c r="K682" s="97" t="n">
        <v>0</v>
      </c>
      <c r="L682" s="69" t="n">
        <f aca="false">K682-J682</f>
        <v>-417.41935483871</v>
      </c>
      <c r="M682" s="69" t="n">
        <f aca="false">IFERROR((K682/J682%),"-")</f>
        <v>0</v>
      </c>
      <c r="N682" s="100" t="n">
        <v>0</v>
      </c>
      <c r="O682" s="98" t="str">
        <f aca="false">IF(F682&lt;=$P$2,"Nov","")</f>
        <v>Nov</v>
      </c>
      <c r="P682" s="97" t="n">
        <v>0</v>
      </c>
      <c r="Q682" s="100" t="n">
        <f aca="false">K682-P682</f>
        <v>0</v>
      </c>
      <c r="R682" s="98" t="n">
        <f aca="false">IFERROR(IF(O682="Nov",(K682/P682-1)),0)</f>
        <v>0</v>
      </c>
      <c r="S682" s="105" t="b">
        <f aca="false">IF(N682&gt;0,IF(O682="","-",IF(R682&lt;0%,"DEGROWTH","GROWTH")))</f>
        <v>0</v>
      </c>
      <c r="T682" s="101" t="n">
        <v>3.5</v>
      </c>
      <c r="U682" s="101" t="str">
        <f aca="false">IF(F682&lt;=$V$2,"Dec","")</f>
        <v>Dec</v>
      </c>
      <c r="V682" s="97" t="n">
        <v>3.5</v>
      </c>
      <c r="W682" s="104" t="n">
        <f aca="false">K682-V682</f>
        <v>-3.5</v>
      </c>
      <c r="X682" s="103" t="n">
        <f aca="false">IFERROR(IF(U682="Dec",(K682/V682-1)),0)</f>
        <v>-1</v>
      </c>
      <c r="Y682" s="104" t="str">
        <f aca="false">IF(T682&gt;0,IF(U682="","-",IF(X682&lt;0%,"DEGROWTH","GROWTH")))</f>
        <v>DEGROWTH</v>
      </c>
      <c r="Z682" s="24" t="n">
        <v>1</v>
      </c>
      <c r="AA682" s="24" t="n">
        <f aca="false">IF(H682&gt;0,1,0)</f>
        <v>0</v>
      </c>
      <c r="AB682" s="3" t="e">
        <f aca="false">#N/A</f>
        <v>#N/A</v>
      </c>
      <c r="AC682" s="3"/>
    </row>
    <row r="683" customFormat="false" ht="14.25" hidden="true" customHeight="true" outlineLevel="0" collapsed="false">
      <c r="A683" s="23" t="s">
        <v>134</v>
      </c>
      <c r="B683" s="65" t="s">
        <v>62</v>
      </c>
      <c r="C683" s="65" t="s">
        <v>268</v>
      </c>
      <c r="D683" s="65" t="n">
        <v>1000000315</v>
      </c>
      <c r="E683" s="66" t="s">
        <v>269</v>
      </c>
      <c r="F683" s="67" t="n">
        <v>43112</v>
      </c>
      <c r="G683" s="67" t="str">
        <f aca="false">IF(I683&gt;0,"Targeted Dealer","-")</f>
        <v>Targeted Dealer</v>
      </c>
      <c r="H683" s="67"/>
      <c r="I683" s="68" t="n">
        <v>50</v>
      </c>
      <c r="J683" s="68" t="n">
        <f aca="false">I683/$J$1*$E$1</f>
        <v>1043.54838709677</v>
      </c>
      <c r="K683" s="97" t="n">
        <v>59</v>
      </c>
      <c r="L683" s="69" t="n">
        <f aca="false">K683-J683</f>
        <v>-984.548387096774</v>
      </c>
      <c r="M683" s="69" t="n">
        <f aca="false">IFERROR((K683/J683%),"-")</f>
        <v>5.65378670788254</v>
      </c>
      <c r="N683" s="100" t="n">
        <v>60</v>
      </c>
      <c r="O683" s="98" t="str">
        <f aca="false">IF(F683&lt;=$P$2,"Nov","")</f>
        <v>Nov</v>
      </c>
      <c r="P683" s="97" t="n">
        <v>60</v>
      </c>
      <c r="Q683" s="100" t="n">
        <f aca="false">K683-P683</f>
        <v>-1</v>
      </c>
      <c r="R683" s="98" t="n">
        <f aca="false">IFERROR(IF(O683="Nov",(K683/P683-1)),0)</f>
        <v>-0.0166666666666667</v>
      </c>
      <c r="S683" s="100" t="str">
        <f aca="false">IF(N683&gt;0,IF(O683="","-",IF(R683&lt;0%,"DEGROWTH","GROWTH")))</f>
        <v>DEGROWTH</v>
      </c>
      <c r="T683" s="101" t="n">
        <v>12.5</v>
      </c>
      <c r="U683" s="101" t="str">
        <f aca="false">IF(F683&lt;=$V$2,"Dec","")</f>
        <v>Dec</v>
      </c>
      <c r="V683" s="97" t="n">
        <v>12.5</v>
      </c>
      <c r="W683" s="104" t="n">
        <f aca="false">K683-V683</f>
        <v>46.5</v>
      </c>
      <c r="X683" s="103" t="n">
        <f aca="false">IFERROR(IF(U683="Dec",(K683/V683-1)),0)</f>
        <v>3.72</v>
      </c>
      <c r="Y683" s="104" t="str">
        <f aca="false">IF(T683&gt;0,IF(U683="","-",IF(X683&lt;0%,"DEGROWTH","GROWTH")))</f>
        <v>GROWTH</v>
      </c>
      <c r="Z683" s="24" t="n">
        <v>0</v>
      </c>
      <c r="AA683" s="24" t="n">
        <f aca="false">IF(H683&gt;0,1,0)</f>
        <v>0</v>
      </c>
      <c r="AB683" s="3" t="n">
        <v>1000000315</v>
      </c>
      <c r="AC683" s="3"/>
    </row>
    <row r="684" customFormat="false" ht="14.25" hidden="true" customHeight="true" outlineLevel="0" collapsed="false">
      <c r="A684" s="23" t="s">
        <v>134</v>
      </c>
      <c r="B684" s="65" t="s">
        <v>62</v>
      </c>
      <c r="C684" s="65" t="s">
        <v>4454</v>
      </c>
      <c r="D684" s="65" t="n">
        <v>1000000330</v>
      </c>
      <c r="E684" s="66" t="s">
        <v>4455</v>
      </c>
      <c r="F684" s="67" t="n">
        <v>43169</v>
      </c>
      <c r="G684" s="67" t="str">
        <f aca="false">IF(I684&gt;0,"Targeted Dealer","-")</f>
        <v>Targeted Dealer</v>
      </c>
      <c r="H684" s="67"/>
      <c r="I684" s="68" t="n">
        <v>40</v>
      </c>
      <c r="J684" s="68" t="n">
        <f aca="false">I684/$J$1*$E$1</f>
        <v>834.838709677419</v>
      </c>
      <c r="K684" s="97" t="n">
        <v>0</v>
      </c>
      <c r="L684" s="69" t="n">
        <f aca="false">K684-J684</f>
        <v>-834.838709677419</v>
      </c>
      <c r="M684" s="69" t="n">
        <f aca="false">IFERROR((K684/J684%),"-")</f>
        <v>0</v>
      </c>
      <c r="N684" s="100" t="n">
        <v>0</v>
      </c>
      <c r="O684" s="98" t="str">
        <f aca="false">IF(F684&lt;=$P$2,"Nov","")</f>
        <v>Nov</v>
      </c>
      <c r="P684" s="97" t="n">
        <v>0</v>
      </c>
      <c r="Q684" s="100" t="n">
        <f aca="false">K684-P684</f>
        <v>0</v>
      </c>
      <c r="R684" s="98" t="n">
        <f aca="false">IFERROR(IF(O684="Nov",(K684/P684-1)),0)</f>
        <v>0</v>
      </c>
      <c r="S684" s="105" t="b">
        <f aca="false">IF(N684&gt;0,IF(O684="","-",IF(R684&lt;0%,"DEGROWTH","GROWTH")))</f>
        <v>0</v>
      </c>
      <c r="T684" s="101" t="n">
        <v>0</v>
      </c>
      <c r="U684" s="101" t="str">
        <f aca="false">IF(F684&lt;=$V$2,"Dec","")</f>
        <v>Dec</v>
      </c>
      <c r="V684" s="97" t="n">
        <v>0</v>
      </c>
      <c r="W684" s="104" t="n">
        <f aca="false">K684-V684</f>
        <v>0</v>
      </c>
      <c r="X684" s="103" t="n">
        <f aca="false">IFERROR(IF(U684="Dec",(K684/V684-1)),0)</f>
        <v>0</v>
      </c>
      <c r="Y684" s="106" t="b">
        <f aca="false">IF(T684&gt;0,IF(U684="","-",IF(X684&lt;0%,"DEGROWTH","GROWTH")))</f>
        <v>0</v>
      </c>
      <c r="Z684" s="24" t="n">
        <v>1</v>
      </c>
      <c r="AA684" s="24" t="n">
        <f aca="false">IF(H684&gt;0,1,0)</f>
        <v>0</v>
      </c>
      <c r="AB684" s="3" t="n">
        <v>1000000330</v>
      </c>
      <c r="AC684" s="3"/>
    </row>
    <row r="685" customFormat="false" ht="14.25" hidden="true" customHeight="true" outlineLevel="0" collapsed="false">
      <c r="A685" s="23" t="s">
        <v>134</v>
      </c>
      <c r="B685" s="65" t="s">
        <v>62</v>
      </c>
      <c r="C685" s="65" t="s">
        <v>270</v>
      </c>
      <c r="D685" s="65" t="n">
        <v>1000000350</v>
      </c>
      <c r="E685" s="66" t="s">
        <v>271</v>
      </c>
      <c r="F685" s="67" t="n">
        <v>43209</v>
      </c>
      <c r="G685" s="67" t="str">
        <f aca="false">IF(I685&gt;0,"Targeted Dealer","-")</f>
        <v>Targeted Dealer</v>
      </c>
      <c r="H685" s="67"/>
      <c r="I685" s="68" t="n">
        <v>30</v>
      </c>
      <c r="J685" s="68" t="n">
        <f aca="false">I685/$J$1*$E$1</f>
        <v>626.129032258065</v>
      </c>
      <c r="K685" s="97" t="n">
        <v>19.5</v>
      </c>
      <c r="L685" s="69" t="n">
        <f aca="false">K685-J685</f>
        <v>-606.629032258065</v>
      </c>
      <c r="M685" s="69" t="n">
        <f aca="false">IFERROR((K685/J685%),"-")</f>
        <v>3.11437403400309</v>
      </c>
      <c r="N685" s="100" t="n">
        <v>16</v>
      </c>
      <c r="O685" s="98" t="str">
        <f aca="false">IF(F685&lt;=$P$2,"Nov","")</f>
        <v>Nov</v>
      </c>
      <c r="P685" s="97" t="n">
        <v>16</v>
      </c>
      <c r="Q685" s="100" t="n">
        <f aca="false">K685-P685</f>
        <v>3.5</v>
      </c>
      <c r="R685" s="98" t="n">
        <f aca="false">IFERROR(IF(O685="Nov",(K685/P685-1)),0)</f>
        <v>0.21875</v>
      </c>
      <c r="S685" s="100" t="str">
        <f aca="false">IF(N685&gt;0,IF(O685="","-",IF(R685&lt;0%,"DEGROWTH","GROWTH")))</f>
        <v>GROWTH</v>
      </c>
      <c r="T685" s="101" t="n">
        <v>38.5</v>
      </c>
      <c r="U685" s="101" t="str">
        <f aca="false">IF(F685&lt;=$V$2,"Dec","")</f>
        <v>Dec</v>
      </c>
      <c r="V685" s="97" t="n">
        <v>38.5</v>
      </c>
      <c r="W685" s="104" t="n">
        <f aca="false">K685-V685</f>
        <v>-19</v>
      </c>
      <c r="X685" s="103" t="n">
        <f aca="false">IFERROR(IF(U685="Dec",(K685/V685-1)),0)</f>
        <v>-0.493506493506494</v>
      </c>
      <c r="Y685" s="104" t="str">
        <f aca="false">IF(T685&gt;0,IF(U685="","-",IF(X685&lt;0%,"DEGROWTH","GROWTH")))</f>
        <v>DEGROWTH</v>
      </c>
      <c r="Z685" s="24" t="n">
        <v>0</v>
      </c>
      <c r="AA685" s="24" t="n">
        <f aca="false">IF(H685&gt;0,1,0)</f>
        <v>0</v>
      </c>
      <c r="AB685" s="3" t="n">
        <v>1000000350</v>
      </c>
      <c r="AC685" s="3"/>
    </row>
    <row r="686" customFormat="false" ht="14.25" hidden="true" customHeight="true" outlineLevel="0" collapsed="false">
      <c r="A686" s="23" t="s">
        <v>134</v>
      </c>
      <c r="B686" s="65" t="s">
        <v>62</v>
      </c>
      <c r="C686" s="65" t="s">
        <v>3612</v>
      </c>
      <c r="D686" s="65" t="n">
        <v>1000000309</v>
      </c>
      <c r="E686" s="66" t="s">
        <v>3613</v>
      </c>
      <c r="F686" s="67" t="n">
        <v>43235</v>
      </c>
      <c r="G686" s="67" t="str">
        <f aca="false">IF(I686&gt;0,"Targeted Dealer","-")</f>
        <v>Targeted Dealer</v>
      </c>
      <c r="H686" s="67"/>
      <c r="I686" s="68" t="n">
        <v>50</v>
      </c>
      <c r="J686" s="68" t="n">
        <f aca="false">I686/$J$1*$E$1</f>
        <v>1043.54838709677</v>
      </c>
      <c r="K686" s="97" t="n">
        <v>0</v>
      </c>
      <c r="L686" s="69" t="n">
        <f aca="false">K686-J686</f>
        <v>-1043.54838709677</v>
      </c>
      <c r="M686" s="69" t="n">
        <f aca="false">IFERROR((K686/J686%),"-")</f>
        <v>0</v>
      </c>
      <c r="N686" s="100" t="n">
        <v>0</v>
      </c>
      <c r="O686" s="98" t="str">
        <f aca="false">IF(F686&lt;=$P$2,"Nov","")</f>
        <v>Nov</v>
      </c>
      <c r="P686" s="97" t="n">
        <v>0</v>
      </c>
      <c r="Q686" s="100" t="n">
        <f aca="false">K686-P686</f>
        <v>0</v>
      </c>
      <c r="R686" s="98" t="n">
        <f aca="false">IFERROR(IF(O686="Nov",(K686/P686-1)),0)</f>
        <v>0</v>
      </c>
      <c r="S686" s="105" t="b">
        <f aca="false">IF(N686&gt;0,IF(O686="","-",IF(R686&lt;0%,"DEGROWTH","GROWTH")))</f>
        <v>0</v>
      </c>
      <c r="T686" s="101" t="n">
        <v>38.5</v>
      </c>
      <c r="U686" s="101" t="str">
        <f aca="false">IF(F686&lt;=$V$2,"Dec","")</f>
        <v>Dec</v>
      </c>
      <c r="V686" s="97" t="n">
        <v>38.5</v>
      </c>
      <c r="W686" s="104" t="n">
        <f aca="false">K686-V686</f>
        <v>-38.5</v>
      </c>
      <c r="X686" s="103" t="n">
        <f aca="false">IFERROR(IF(U686="Dec",(K686/V686-1)),0)</f>
        <v>-1</v>
      </c>
      <c r="Y686" s="104" t="str">
        <f aca="false">IF(T686&gt;0,IF(U686="","-",IF(X686&lt;0%,"DEGROWTH","GROWTH")))</f>
        <v>DEGROWTH</v>
      </c>
      <c r="Z686" s="24" t="n">
        <v>1</v>
      </c>
      <c r="AA686" s="24" t="n">
        <f aca="false">IF(H686&gt;0,1,0)</f>
        <v>0</v>
      </c>
      <c r="AB686" s="3" t="n">
        <v>1000000309</v>
      </c>
      <c r="AC686" s="3"/>
    </row>
    <row r="687" customFormat="false" ht="14.25" hidden="true" customHeight="true" outlineLevel="0" collapsed="false">
      <c r="A687" s="23" t="s">
        <v>134</v>
      </c>
      <c r="B687" s="65" t="s">
        <v>62</v>
      </c>
      <c r="C687" s="65" t="s">
        <v>1554</v>
      </c>
      <c r="D687" s="65" t="n">
        <v>1000000346</v>
      </c>
      <c r="E687" s="66" t="s">
        <v>1555</v>
      </c>
      <c r="F687" s="67" t="n">
        <v>43237</v>
      </c>
      <c r="G687" s="67" t="str">
        <f aca="false">IF(I687&gt;0,"Targeted Dealer","-")</f>
        <v>Targeted Dealer</v>
      </c>
      <c r="H687" s="67"/>
      <c r="I687" s="68" t="n">
        <v>50</v>
      </c>
      <c r="J687" s="68" t="n">
        <f aca="false">I687/$J$1*$E$1</f>
        <v>1043.54838709677</v>
      </c>
      <c r="K687" s="97" t="n">
        <v>3.5</v>
      </c>
      <c r="L687" s="69" t="n">
        <f aca="false">K687-J687</f>
        <v>-1040.04838709677</v>
      </c>
      <c r="M687" s="69" t="n">
        <f aca="false">IFERROR((K687/J687%),"-")</f>
        <v>0.335394126738794</v>
      </c>
      <c r="N687" s="100" t="n">
        <v>10.5</v>
      </c>
      <c r="O687" s="98" t="str">
        <f aca="false">IF(F687&lt;=$P$2,"Nov","")</f>
        <v>Nov</v>
      </c>
      <c r="P687" s="97" t="n">
        <v>10.5</v>
      </c>
      <c r="Q687" s="100" t="n">
        <f aca="false">K687-P687</f>
        <v>-7</v>
      </c>
      <c r="R687" s="98" t="n">
        <f aca="false">IFERROR(IF(O687="Nov",(K687/P687-1)),0)</f>
        <v>-0.666666666666667</v>
      </c>
      <c r="S687" s="100" t="str">
        <f aca="false">IF(N687&gt;0,IF(O687="","-",IF(R687&lt;0%,"DEGROWTH","GROWTH")))</f>
        <v>DEGROWTH</v>
      </c>
      <c r="T687" s="101" t="n">
        <v>49.5</v>
      </c>
      <c r="U687" s="101" t="str">
        <f aca="false">IF(F687&lt;=$V$2,"Dec","")</f>
        <v>Dec</v>
      </c>
      <c r="V687" s="97" t="n">
        <v>49.5</v>
      </c>
      <c r="W687" s="104" t="n">
        <f aca="false">K687-V687</f>
        <v>-46</v>
      </c>
      <c r="X687" s="103" t="n">
        <f aca="false">IFERROR(IF(U687="Dec",(K687/V687-1)),0)</f>
        <v>-0.929292929292929</v>
      </c>
      <c r="Y687" s="104" t="str">
        <f aca="false">IF(T687&gt;0,IF(U687="","-",IF(X687&lt;0%,"DEGROWTH","GROWTH")))</f>
        <v>DEGROWTH</v>
      </c>
      <c r="Z687" s="24" t="n">
        <v>0</v>
      </c>
      <c r="AA687" s="24" t="n">
        <f aca="false">IF(H687&gt;0,1,0)</f>
        <v>0</v>
      </c>
      <c r="AB687" s="3" t="n">
        <v>1000000346</v>
      </c>
      <c r="AC687" s="3"/>
    </row>
    <row r="688" customFormat="false" ht="14.25" hidden="true" customHeight="true" outlineLevel="0" collapsed="false">
      <c r="A688" s="23" t="s">
        <v>134</v>
      </c>
      <c r="B688" s="65" t="s">
        <v>62</v>
      </c>
      <c r="C688" s="65" t="s">
        <v>3399</v>
      </c>
      <c r="D688" s="65" t="n">
        <v>1000000356</v>
      </c>
      <c r="E688" s="66" t="s">
        <v>3400</v>
      </c>
      <c r="F688" s="67" t="n">
        <v>43252</v>
      </c>
      <c r="G688" s="67" t="str">
        <f aca="false">IF(I688&gt;0,"Targeted Dealer","-")</f>
        <v>Targeted Dealer</v>
      </c>
      <c r="H688" s="67"/>
      <c r="I688" s="68" t="n">
        <v>30</v>
      </c>
      <c r="J688" s="68" t="n">
        <f aca="false">I688/$J$1*$E$1</f>
        <v>626.129032258065</v>
      </c>
      <c r="K688" s="97" t="n">
        <v>10.5</v>
      </c>
      <c r="L688" s="69" t="n">
        <f aca="false">K688-J688</f>
        <v>-615.629032258065</v>
      </c>
      <c r="M688" s="69" t="n">
        <f aca="false">IFERROR((K688/J688%),"-")</f>
        <v>1.67697063369397</v>
      </c>
      <c r="N688" s="100" t="n">
        <v>7</v>
      </c>
      <c r="O688" s="98" t="str">
        <f aca="false">IF(F688&lt;=$P$2,"Nov","")</f>
        <v>Nov</v>
      </c>
      <c r="P688" s="97" t="n">
        <v>7</v>
      </c>
      <c r="Q688" s="100" t="n">
        <f aca="false">K688-P688</f>
        <v>3.5</v>
      </c>
      <c r="R688" s="98" t="n">
        <f aca="false">IFERROR(IF(O688="Nov",(K688/P688-1)),0)</f>
        <v>0.5</v>
      </c>
      <c r="S688" s="100" t="str">
        <f aca="false">IF(N688&gt;0,IF(O688="","-",IF(R688&lt;0%,"DEGROWTH","GROWTH")))</f>
        <v>GROWTH</v>
      </c>
      <c r="T688" s="101" t="n">
        <v>3.5</v>
      </c>
      <c r="U688" s="101" t="str">
        <f aca="false">IF(F688&lt;=$V$2,"Dec","")</f>
        <v>Dec</v>
      </c>
      <c r="V688" s="97" t="n">
        <v>3.5</v>
      </c>
      <c r="W688" s="104" t="n">
        <f aca="false">K688-V688</f>
        <v>7</v>
      </c>
      <c r="X688" s="103" t="n">
        <f aca="false">IFERROR(IF(U688="Dec",(K688/V688-1)),0)</f>
        <v>2</v>
      </c>
      <c r="Y688" s="104" t="str">
        <f aca="false">IF(T688&gt;0,IF(U688="","-",IF(X688&lt;0%,"DEGROWTH","GROWTH")))</f>
        <v>GROWTH</v>
      </c>
      <c r="Z688" s="24" t="n">
        <v>0</v>
      </c>
      <c r="AA688" s="24" t="n">
        <f aca="false">IF(H688&gt;0,1,0)</f>
        <v>0</v>
      </c>
      <c r="AB688" s="3" t="n">
        <v>1000000356</v>
      </c>
      <c r="AC688" s="3"/>
    </row>
    <row r="689" customFormat="false" ht="14.25" hidden="true" customHeight="true" outlineLevel="0" collapsed="false">
      <c r="A689" s="23" t="s">
        <v>134</v>
      </c>
      <c r="B689" s="65" t="s">
        <v>62</v>
      </c>
      <c r="C689" s="65" t="s">
        <v>272</v>
      </c>
      <c r="D689" s="65" t="n">
        <v>1000000365</v>
      </c>
      <c r="E689" s="66" t="s">
        <v>273</v>
      </c>
      <c r="F689" s="67" t="n">
        <v>43256</v>
      </c>
      <c r="G689" s="67" t="str">
        <f aca="false">IF(I689&gt;0,"Targeted Dealer","-")</f>
        <v>Targeted Dealer</v>
      </c>
      <c r="H689" s="67"/>
      <c r="I689" s="68" t="n">
        <v>60</v>
      </c>
      <c r="J689" s="68" t="n">
        <f aca="false">I689/$J$1*$E$1</f>
        <v>1252.25806451613</v>
      </c>
      <c r="K689" s="97" t="n">
        <v>20</v>
      </c>
      <c r="L689" s="69" t="n">
        <f aca="false">K689-J689</f>
        <v>-1232.25806451613</v>
      </c>
      <c r="M689" s="69" t="n">
        <f aca="false">IFERROR((K689/J689%),"-")</f>
        <v>1.59711488923235</v>
      </c>
      <c r="N689" s="100" t="n">
        <v>51</v>
      </c>
      <c r="O689" s="98" t="str">
        <f aca="false">IF(F689&lt;=$P$2,"Nov","")</f>
        <v>Nov</v>
      </c>
      <c r="P689" s="97" t="n">
        <v>51</v>
      </c>
      <c r="Q689" s="100" t="n">
        <f aca="false">K689-P689</f>
        <v>-31</v>
      </c>
      <c r="R689" s="98" t="n">
        <f aca="false">IFERROR(IF(O689="Nov",(K689/P689-1)),0)</f>
        <v>-0.607843137254902</v>
      </c>
      <c r="S689" s="100" t="str">
        <f aca="false">IF(N689&gt;0,IF(O689="","-",IF(R689&lt;0%,"DEGROWTH","GROWTH")))</f>
        <v>DEGROWTH</v>
      </c>
      <c r="T689" s="101" t="n">
        <v>35.5</v>
      </c>
      <c r="U689" s="101" t="str">
        <f aca="false">IF(F689&lt;=$V$2,"Dec","")</f>
        <v>Dec</v>
      </c>
      <c r="V689" s="97" t="n">
        <v>35.5</v>
      </c>
      <c r="W689" s="104" t="n">
        <f aca="false">K689-V689</f>
        <v>-15.5</v>
      </c>
      <c r="X689" s="103" t="n">
        <f aca="false">IFERROR(IF(U689="Dec",(K689/V689-1)),0)</f>
        <v>-0.436619718309859</v>
      </c>
      <c r="Y689" s="104" t="str">
        <f aca="false">IF(T689&gt;0,IF(U689="","-",IF(X689&lt;0%,"DEGROWTH","GROWTH")))</f>
        <v>DEGROWTH</v>
      </c>
      <c r="Z689" s="24" t="n">
        <v>0</v>
      </c>
      <c r="AA689" s="24" t="n">
        <f aca="false">IF(H689&gt;0,1,0)</f>
        <v>0</v>
      </c>
      <c r="AB689" s="3" t="n">
        <v>1000000365</v>
      </c>
      <c r="AC689" s="3"/>
    </row>
    <row r="690" customFormat="false" ht="14.25" hidden="true" customHeight="true" outlineLevel="0" collapsed="false">
      <c r="A690" s="23" t="s">
        <v>134</v>
      </c>
      <c r="B690" s="65" t="s">
        <v>62</v>
      </c>
      <c r="C690" s="65" t="s">
        <v>1556</v>
      </c>
      <c r="D690" s="65" t="n">
        <v>1000000331</v>
      </c>
      <c r="E690" s="66" t="s">
        <v>1557</v>
      </c>
      <c r="F690" s="67" t="n">
        <v>43333</v>
      </c>
      <c r="G690" s="67" t="str">
        <f aca="false">IF(I690&gt;0,"Targeted Dealer","-")</f>
        <v>Targeted Dealer</v>
      </c>
      <c r="H690" s="67"/>
      <c r="I690" s="68" t="n">
        <v>30</v>
      </c>
      <c r="J690" s="68" t="n">
        <f aca="false">I690/$J$1*$E$1</f>
        <v>626.129032258065</v>
      </c>
      <c r="K690" s="97" t="n">
        <v>17.5</v>
      </c>
      <c r="L690" s="69" t="n">
        <f aca="false">K690-J690</f>
        <v>-608.629032258065</v>
      </c>
      <c r="M690" s="69" t="n">
        <f aca="false">IFERROR((K690/J690%),"-")</f>
        <v>2.79495105615662</v>
      </c>
      <c r="N690" s="100" t="n">
        <v>14.5</v>
      </c>
      <c r="O690" s="98" t="str">
        <f aca="false">IF(F690&lt;=$P$2,"Nov","")</f>
        <v>Nov</v>
      </c>
      <c r="P690" s="97" t="n">
        <v>14.5</v>
      </c>
      <c r="Q690" s="100" t="n">
        <f aca="false">K690-P690</f>
        <v>3</v>
      </c>
      <c r="R690" s="98" t="n">
        <f aca="false">IFERROR(IF(O690="Nov",(K690/P690-1)),0)</f>
        <v>0.206896551724138</v>
      </c>
      <c r="S690" s="100" t="str">
        <f aca="false">IF(N690&gt;0,IF(O690="","-",IF(R690&lt;0%,"DEGROWTH","GROWTH")))</f>
        <v>GROWTH</v>
      </c>
      <c r="T690" s="101" t="n">
        <v>21</v>
      </c>
      <c r="U690" s="101" t="str">
        <f aca="false">IF(F690&lt;=$V$2,"Dec","")</f>
        <v>Dec</v>
      </c>
      <c r="V690" s="97" t="n">
        <v>21</v>
      </c>
      <c r="W690" s="104" t="n">
        <f aca="false">K690-V690</f>
        <v>-3.5</v>
      </c>
      <c r="X690" s="103" t="n">
        <f aca="false">IFERROR(IF(U690="Dec",(K690/V690-1)),0)</f>
        <v>-0.166666666666667</v>
      </c>
      <c r="Y690" s="104" t="str">
        <f aca="false">IF(T690&gt;0,IF(U690="","-",IF(X690&lt;0%,"DEGROWTH","GROWTH")))</f>
        <v>DEGROWTH</v>
      </c>
      <c r="Z690" s="24" t="n">
        <v>0</v>
      </c>
      <c r="AA690" s="24" t="n">
        <f aca="false">IF(H690&gt;0,1,0)</f>
        <v>0</v>
      </c>
      <c r="AB690" s="3" t="n">
        <v>1000000331</v>
      </c>
      <c r="AC690" s="3"/>
    </row>
    <row r="691" customFormat="false" ht="14.25" hidden="true" customHeight="true" outlineLevel="0" collapsed="false">
      <c r="A691" s="23" t="s">
        <v>134</v>
      </c>
      <c r="B691" s="65" t="s">
        <v>62</v>
      </c>
      <c r="C691" s="65" t="s">
        <v>1558</v>
      </c>
      <c r="D691" s="65" t="n">
        <v>1000000338</v>
      </c>
      <c r="E691" s="66" t="s">
        <v>1559</v>
      </c>
      <c r="F691" s="67" t="n">
        <v>43556</v>
      </c>
      <c r="G691" s="67" t="str">
        <f aca="false">IF(I691&gt;0,"Targeted Dealer","-")</f>
        <v>Targeted Dealer</v>
      </c>
      <c r="H691" s="67"/>
      <c r="I691" s="68" t="n">
        <v>450</v>
      </c>
      <c r="J691" s="68" t="n">
        <f aca="false">I691/$J$1*$E$1</f>
        <v>9391.93548387097</v>
      </c>
      <c r="K691" s="97" t="n">
        <v>453.25</v>
      </c>
      <c r="L691" s="69" t="n">
        <f aca="false">K691-J691</f>
        <v>-8938.68548387097</v>
      </c>
      <c r="M691" s="69" t="n">
        <f aca="false">IFERROR((K691/J691%),"-")</f>
        <v>4.82594882363043</v>
      </c>
      <c r="N691" s="100" t="n">
        <v>435.5</v>
      </c>
      <c r="O691" s="98" t="str">
        <f aca="false">IF(F691&lt;=$P$2,"Nov","")</f>
        <v>Nov</v>
      </c>
      <c r="P691" s="97" t="n">
        <v>435.5</v>
      </c>
      <c r="Q691" s="100" t="n">
        <f aca="false">K691-P691</f>
        <v>17.75</v>
      </c>
      <c r="R691" s="98" t="n">
        <f aca="false">IFERROR(IF(O691="Nov",(K691/P691-1)),0)</f>
        <v>0.0407577497129736</v>
      </c>
      <c r="S691" s="100" t="str">
        <f aca="false">IF(N691&gt;0,IF(O691="","-",IF(R691&lt;0%,"DEGROWTH","GROWTH")))</f>
        <v>GROWTH</v>
      </c>
      <c r="T691" s="101" t="n">
        <v>412.5</v>
      </c>
      <c r="U691" s="101" t="str">
        <f aca="false">IF(F691&lt;=$V$2,"Dec","")</f>
        <v>Dec</v>
      </c>
      <c r="V691" s="97" t="n">
        <v>412.5</v>
      </c>
      <c r="W691" s="104" t="n">
        <f aca="false">K691-V691</f>
        <v>40.75</v>
      </c>
      <c r="X691" s="103" t="n">
        <f aca="false">IFERROR(IF(U691="Dec",(K691/V691-1)),0)</f>
        <v>0.0987878787878789</v>
      </c>
      <c r="Y691" s="104" t="str">
        <f aca="false">IF(T691&gt;0,IF(U691="","-",IF(X691&lt;0%,"DEGROWTH","GROWTH")))</f>
        <v>GROWTH</v>
      </c>
      <c r="Z691" s="24" t="n">
        <v>0</v>
      </c>
      <c r="AA691" s="24" t="n">
        <f aca="false">IF(H691&gt;0,1,0)</f>
        <v>0</v>
      </c>
      <c r="AB691" s="3" t="n">
        <v>1000000338</v>
      </c>
      <c r="AC691" s="3"/>
    </row>
    <row r="692" customFormat="false" ht="14.25" hidden="true" customHeight="true" outlineLevel="0" collapsed="false">
      <c r="A692" s="23" t="s">
        <v>134</v>
      </c>
      <c r="B692" s="65" t="s">
        <v>62</v>
      </c>
      <c r="C692" s="65" t="s">
        <v>1560</v>
      </c>
      <c r="D692" s="65" t="n">
        <v>1000000843</v>
      </c>
      <c r="E692" s="66" t="s">
        <v>1561</v>
      </c>
      <c r="F692" s="67" t="n">
        <v>43586</v>
      </c>
      <c r="G692" s="67" t="str">
        <f aca="false">IF(I692&gt;0,"Targeted Dealer","-")</f>
        <v>Targeted Dealer</v>
      </c>
      <c r="H692" s="67"/>
      <c r="I692" s="68" t="n">
        <v>750</v>
      </c>
      <c r="J692" s="68" t="n">
        <f aca="false">I692/$J$1*$E$1</f>
        <v>15653.2258064516</v>
      </c>
      <c r="K692" s="97" t="n">
        <v>941.5</v>
      </c>
      <c r="L692" s="69" t="n">
        <f aca="false">K692-J692</f>
        <v>-14711.7258064516</v>
      </c>
      <c r="M692" s="69" t="n">
        <f aca="false">IFERROR((K692/J692%),"-")</f>
        <v>6.01473467284905</v>
      </c>
      <c r="N692" s="100" t="n">
        <v>773.5</v>
      </c>
      <c r="O692" s="98" t="str">
        <f aca="false">IF(F692&lt;=$P$2,"Nov","")</f>
        <v>Nov</v>
      </c>
      <c r="P692" s="97" t="n">
        <v>773.5</v>
      </c>
      <c r="Q692" s="100" t="n">
        <f aca="false">K692-P692</f>
        <v>168</v>
      </c>
      <c r="R692" s="98" t="n">
        <f aca="false">IFERROR(IF(O692="Nov",(K692/P692-1)),0)</f>
        <v>0.217194570135747</v>
      </c>
      <c r="S692" s="100" t="str">
        <f aca="false">IF(N692&gt;0,IF(O692="","-",IF(R692&lt;0%,"DEGROWTH","GROWTH")))</f>
        <v>GROWTH</v>
      </c>
      <c r="T692" s="101" t="n">
        <v>624.25</v>
      </c>
      <c r="U692" s="101" t="str">
        <f aca="false">IF(F692&lt;=$V$2,"Dec","")</f>
        <v>Dec</v>
      </c>
      <c r="V692" s="97" t="n">
        <v>624.25</v>
      </c>
      <c r="W692" s="104" t="n">
        <f aca="false">K692-V692</f>
        <v>317.25</v>
      </c>
      <c r="X692" s="103" t="n">
        <f aca="false">IFERROR(IF(U692="Dec",(K692/V692-1)),0)</f>
        <v>0.508209851822187</v>
      </c>
      <c r="Y692" s="104" t="str">
        <f aca="false">IF(T692&gt;0,IF(U692="","-",IF(X692&lt;0%,"DEGROWTH","GROWTH")))</f>
        <v>GROWTH</v>
      </c>
      <c r="Z692" s="24" t="n">
        <v>0</v>
      </c>
      <c r="AA692" s="24" t="n">
        <f aca="false">IF(H692&gt;0,1,0)</f>
        <v>0</v>
      </c>
      <c r="AB692" s="3" t="n">
        <v>1000000843</v>
      </c>
      <c r="AC692" s="3"/>
    </row>
    <row r="693" customFormat="false" ht="14.25" hidden="true" customHeight="true" outlineLevel="0" collapsed="false">
      <c r="A693" s="23" t="s">
        <v>134</v>
      </c>
      <c r="B693" s="65" t="s">
        <v>62</v>
      </c>
      <c r="C693" s="65" t="s">
        <v>1562</v>
      </c>
      <c r="D693" s="65" t="n">
        <v>1000000333</v>
      </c>
      <c r="E693" s="66" t="s">
        <v>1563</v>
      </c>
      <c r="F693" s="67" t="n">
        <v>43654</v>
      </c>
      <c r="G693" s="67" t="str">
        <f aca="false">IF(I693&gt;0,"Targeted Dealer","-")</f>
        <v>Targeted Dealer</v>
      </c>
      <c r="H693" s="67"/>
      <c r="I693" s="68" t="n">
        <v>250</v>
      </c>
      <c r="J693" s="68" t="n">
        <f aca="false">I693/$J$1*$E$1</f>
        <v>5217.74193548387</v>
      </c>
      <c r="K693" s="97" t="n">
        <v>338</v>
      </c>
      <c r="L693" s="69" t="n">
        <f aca="false">K693-J693</f>
        <v>-4879.74193548387</v>
      </c>
      <c r="M693" s="69" t="n">
        <f aca="false">IFERROR((K693/J693%),"-")</f>
        <v>6.47789799072643</v>
      </c>
      <c r="N693" s="100" t="n">
        <v>305</v>
      </c>
      <c r="O693" s="98" t="str">
        <f aca="false">IF(F693&lt;=$P$2,"Nov","")</f>
        <v>Nov</v>
      </c>
      <c r="P693" s="97" t="n">
        <v>305</v>
      </c>
      <c r="Q693" s="100" t="n">
        <f aca="false">K693-P693</f>
        <v>33</v>
      </c>
      <c r="R693" s="98" t="n">
        <f aca="false">IFERROR(IF(O693="Nov",(K693/P693-1)),0)</f>
        <v>0.108196721311475</v>
      </c>
      <c r="S693" s="100" t="str">
        <f aca="false">IF(N693&gt;0,IF(O693="","-",IF(R693&lt;0%,"DEGROWTH","GROWTH")))</f>
        <v>GROWTH</v>
      </c>
      <c r="T693" s="101" t="n">
        <v>223.5</v>
      </c>
      <c r="U693" s="101" t="str">
        <f aca="false">IF(F693&lt;=$V$2,"Dec","")</f>
        <v>Dec</v>
      </c>
      <c r="V693" s="97" t="n">
        <v>223.5</v>
      </c>
      <c r="W693" s="104" t="n">
        <f aca="false">K693-V693</f>
        <v>114.5</v>
      </c>
      <c r="X693" s="103" t="n">
        <f aca="false">IFERROR(IF(U693="Dec",(K693/V693-1)),0)</f>
        <v>0.512304250559284</v>
      </c>
      <c r="Y693" s="104" t="str">
        <f aca="false">IF(T693&gt;0,IF(U693="","-",IF(X693&lt;0%,"DEGROWTH","GROWTH")))</f>
        <v>GROWTH</v>
      </c>
      <c r="Z693" s="24" t="n">
        <v>0</v>
      </c>
      <c r="AA693" s="24" t="n">
        <f aca="false">IF(H693&gt;0,1,0)</f>
        <v>0</v>
      </c>
      <c r="AB693" s="3" t="n">
        <v>1000000333</v>
      </c>
      <c r="AC693" s="3"/>
    </row>
    <row r="694" customFormat="false" ht="14.25" hidden="true" customHeight="true" outlineLevel="0" collapsed="false">
      <c r="A694" s="23" t="s">
        <v>134</v>
      </c>
      <c r="B694" s="65" t="s">
        <v>62</v>
      </c>
      <c r="C694" s="65" t="s">
        <v>4002</v>
      </c>
      <c r="D694" s="65" t="n">
        <v>1000000366</v>
      </c>
      <c r="E694" s="66" t="s">
        <v>4003</v>
      </c>
      <c r="F694" s="67" t="n">
        <v>43703</v>
      </c>
      <c r="G694" s="67" t="str">
        <f aca="false">IF(I694&gt;0,"Targeted Dealer","-")</f>
        <v>Targeted Dealer</v>
      </c>
      <c r="H694" s="67"/>
      <c r="I694" s="68" t="n">
        <v>30</v>
      </c>
      <c r="J694" s="68" t="n">
        <f aca="false">I694/$J$1*$E$1</f>
        <v>626.129032258065</v>
      </c>
      <c r="K694" s="97" t="n">
        <v>14</v>
      </c>
      <c r="L694" s="69" t="n">
        <f aca="false">K694-J694</f>
        <v>-612.129032258065</v>
      </c>
      <c r="M694" s="69" t="n">
        <f aca="false">IFERROR((K694/J694%),"-")</f>
        <v>2.2359608449253</v>
      </c>
      <c r="N694" s="100" t="n">
        <v>17.5</v>
      </c>
      <c r="O694" s="98" t="str">
        <f aca="false">IF(F694&lt;=$P$2,"Nov","")</f>
        <v>Nov</v>
      </c>
      <c r="P694" s="97" t="n">
        <v>17.5</v>
      </c>
      <c r="Q694" s="100" t="n">
        <f aca="false">K694-P694</f>
        <v>-3.5</v>
      </c>
      <c r="R694" s="98" t="n">
        <f aca="false">IFERROR(IF(O694="Nov",(K694/P694-1)),0)</f>
        <v>-0.2</v>
      </c>
      <c r="S694" s="100" t="str">
        <f aca="false">IF(N694&gt;0,IF(O694="","-",IF(R694&lt;0%,"DEGROWTH","GROWTH")))</f>
        <v>DEGROWTH</v>
      </c>
      <c r="T694" s="101" t="n">
        <v>25</v>
      </c>
      <c r="U694" s="101" t="str">
        <f aca="false">IF(F694&lt;=$V$2,"Dec","")</f>
        <v>Dec</v>
      </c>
      <c r="V694" s="97" t="n">
        <v>25</v>
      </c>
      <c r="W694" s="104" t="n">
        <f aca="false">K694-V694</f>
        <v>-11</v>
      </c>
      <c r="X694" s="103" t="n">
        <f aca="false">IFERROR(IF(U694="Dec",(K694/V694-1)),0)</f>
        <v>-0.44</v>
      </c>
      <c r="Y694" s="104" t="str">
        <f aca="false">IF(T694&gt;0,IF(U694="","-",IF(X694&lt;0%,"DEGROWTH","GROWTH")))</f>
        <v>DEGROWTH</v>
      </c>
      <c r="Z694" s="24" t="n">
        <v>0</v>
      </c>
      <c r="AA694" s="24" t="n">
        <f aca="false">IF(H694&gt;0,1,0)</f>
        <v>0</v>
      </c>
      <c r="AB694" s="3" t="n">
        <v>1000000366</v>
      </c>
      <c r="AC694" s="3"/>
    </row>
    <row r="695" customFormat="false" ht="14.25" hidden="true" customHeight="true" outlineLevel="0" collapsed="false">
      <c r="A695" s="23" t="s">
        <v>134</v>
      </c>
      <c r="B695" s="65" t="s">
        <v>62</v>
      </c>
      <c r="C695" s="65" t="s">
        <v>1564</v>
      </c>
      <c r="D695" s="65" t="n">
        <v>1000000332</v>
      </c>
      <c r="E695" s="66" t="s">
        <v>1565</v>
      </c>
      <c r="F695" s="67" t="n">
        <v>44271</v>
      </c>
      <c r="G695" s="67" t="str">
        <f aca="false">IF(I695&gt;0,"Targeted Dealer","-")</f>
        <v>Targeted Dealer</v>
      </c>
      <c r="H695" s="67"/>
      <c r="I695" s="68" t="n">
        <v>120</v>
      </c>
      <c r="J695" s="68" t="n">
        <f aca="false">I695/$J$1*$E$1</f>
        <v>2504.51612903226</v>
      </c>
      <c r="K695" s="97" t="n">
        <v>101.5</v>
      </c>
      <c r="L695" s="69" t="n">
        <f aca="false">K695-J695</f>
        <v>-2403.01612903226</v>
      </c>
      <c r="M695" s="69" t="n">
        <f aca="false">IFERROR((K695/J695%),"-")</f>
        <v>4.0526790314271</v>
      </c>
      <c r="N695" s="100" t="n">
        <v>101</v>
      </c>
      <c r="O695" s="98" t="str">
        <f aca="false">IF(F695&lt;=$P$2,"Nov","")</f>
        <v>Nov</v>
      </c>
      <c r="P695" s="97" t="n">
        <v>101</v>
      </c>
      <c r="Q695" s="100" t="n">
        <f aca="false">K695-P695</f>
        <v>0.5</v>
      </c>
      <c r="R695" s="98" t="n">
        <f aca="false">IFERROR(IF(O695="Nov",(K695/P695-1)),0)</f>
        <v>0.00495049504950496</v>
      </c>
      <c r="S695" s="100" t="str">
        <f aca="false">IF(N695&gt;0,IF(O695="","-",IF(R695&lt;0%,"DEGROWTH","GROWTH")))</f>
        <v>GROWTH</v>
      </c>
      <c r="T695" s="101" t="n">
        <v>142.5</v>
      </c>
      <c r="U695" s="101" t="str">
        <f aca="false">IF(F695&lt;=$V$2,"Dec","")</f>
        <v>Dec</v>
      </c>
      <c r="V695" s="97" t="n">
        <v>142.5</v>
      </c>
      <c r="W695" s="104" t="n">
        <f aca="false">K695-V695</f>
        <v>-41</v>
      </c>
      <c r="X695" s="103" t="n">
        <f aca="false">IFERROR(IF(U695="Dec",(K695/V695-1)),0)</f>
        <v>-0.287719298245614</v>
      </c>
      <c r="Y695" s="104" t="str">
        <f aca="false">IF(T695&gt;0,IF(U695="","-",IF(X695&lt;0%,"DEGROWTH","GROWTH")))</f>
        <v>DEGROWTH</v>
      </c>
      <c r="Z695" s="24" t="n">
        <v>0</v>
      </c>
      <c r="AA695" s="24" t="n">
        <f aca="false">IF(H695&gt;0,1,0)</f>
        <v>0</v>
      </c>
      <c r="AB695" s="3" t="n">
        <v>1000000332</v>
      </c>
      <c r="AC695" s="3"/>
    </row>
    <row r="696" customFormat="false" ht="14.25" hidden="true" customHeight="true" outlineLevel="0" collapsed="false">
      <c r="A696" s="23" t="s">
        <v>134</v>
      </c>
      <c r="B696" s="65" t="s">
        <v>62</v>
      </c>
      <c r="C696" s="65" t="s">
        <v>4004</v>
      </c>
      <c r="D696" s="65" t="n">
        <v>1000000308</v>
      </c>
      <c r="E696" s="66" t="s">
        <v>4005</v>
      </c>
      <c r="F696" s="67" t="n">
        <v>44335</v>
      </c>
      <c r="G696" s="67" t="str">
        <f aca="false">IF(I696&gt;0,"Targeted Dealer","-")</f>
        <v>Targeted Dealer</v>
      </c>
      <c r="H696" s="67"/>
      <c r="I696" s="68" t="n">
        <v>30</v>
      </c>
      <c r="J696" s="68" t="n">
        <f aca="false">I696/$J$1*$E$1</f>
        <v>626.129032258065</v>
      </c>
      <c r="K696" s="97" t="n">
        <v>3.5</v>
      </c>
      <c r="L696" s="69" t="n">
        <f aca="false">K696-J696</f>
        <v>-622.629032258065</v>
      </c>
      <c r="M696" s="69" t="n">
        <f aca="false">IFERROR((K696/J696%),"-")</f>
        <v>0.558990211231324</v>
      </c>
      <c r="N696" s="100" t="n">
        <v>3.5</v>
      </c>
      <c r="O696" s="98" t="str">
        <f aca="false">IF(F696&lt;=$P$2,"Nov","")</f>
        <v>Nov</v>
      </c>
      <c r="P696" s="97" t="n">
        <v>3.5</v>
      </c>
      <c r="Q696" s="100" t="n">
        <f aca="false">K696-P696</f>
        <v>0</v>
      </c>
      <c r="R696" s="98" t="n">
        <f aca="false">IFERROR(IF(O696="Nov",(K696/P696-1)),0)</f>
        <v>0</v>
      </c>
      <c r="S696" s="100" t="str">
        <f aca="false">IF(N696&gt;0,IF(O696="","-",IF(R696&lt;0%,"DEGROWTH","GROWTH")))</f>
        <v>GROWTH</v>
      </c>
      <c r="T696" s="101" t="n">
        <v>3.5</v>
      </c>
      <c r="U696" s="101" t="str">
        <f aca="false">IF(F696&lt;=$V$2,"Dec","")</f>
        <v>Dec</v>
      </c>
      <c r="V696" s="97" t="n">
        <v>3.5</v>
      </c>
      <c r="W696" s="104" t="n">
        <f aca="false">K696-V696</f>
        <v>0</v>
      </c>
      <c r="X696" s="103" t="n">
        <f aca="false">IFERROR(IF(U696="Dec",(K696/V696-1)),0)</f>
        <v>0</v>
      </c>
      <c r="Y696" s="104" t="str">
        <f aca="false">IF(T696&gt;0,IF(U696="","-",IF(X696&lt;0%,"DEGROWTH","GROWTH")))</f>
        <v>GROWTH</v>
      </c>
      <c r="Z696" s="24" t="n">
        <v>0</v>
      </c>
      <c r="AA696" s="24" t="n">
        <f aca="false">IF(H696&gt;0,1,0)</f>
        <v>0</v>
      </c>
      <c r="AB696" s="3" t="n">
        <v>1000000308</v>
      </c>
      <c r="AC696" s="3"/>
    </row>
    <row r="697" customFormat="false" ht="14.25" hidden="false" customHeight="true" outlineLevel="0" collapsed="false">
      <c r="A697" s="23" t="s">
        <v>134</v>
      </c>
      <c r="B697" s="65" t="s">
        <v>62</v>
      </c>
      <c r="C697" s="65" t="s">
        <v>4456</v>
      </c>
      <c r="D697" s="65" t="n">
        <v>1000000327</v>
      </c>
      <c r="E697" s="66" t="s">
        <v>4457</v>
      </c>
      <c r="F697" s="67" t="n">
        <v>44383</v>
      </c>
      <c r="G697" s="67" t="str">
        <f aca="false">IF(I697&gt;0,"Targeted Dealer","-")</f>
        <v>Targeted Dealer</v>
      </c>
      <c r="H697" s="67"/>
      <c r="I697" s="68" t="n">
        <v>20</v>
      </c>
      <c r="J697" s="68" t="n">
        <f aca="false">I697/$J$1*$E$1</f>
        <v>417.41935483871</v>
      </c>
      <c r="K697" s="97" t="n">
        <v>0</v>
      </c>
      <c r="L697" s="69" t="n">
        <f aca="false">K697-J697</f>
        <v>-417.41935483871</v>
      </c>
      <c r="M697" s="69" t="n">
        <f aca="false">IFERROR((K697/J697%),"-")</f>
        <v>0</v>
      </c>
      <c r="N697" s="100" t="n">
        <v>0</v>
      </c>
      <c r="O697" s="98" t="str">
        <f aca="false">IF(F697&lt;=$P$2,"Nov","")</f>
        <v>Nov</v>
      </c>
      <c r="P697" s="97" t="n">
        <v>0</v>
      </c>
      <c r="Q697" s="100" t="n">
        <f aca="false">K697-P697</f>
        <v>0</v>
      </c>
      <c r="R697" s="98" t="n">
        <f aca="false">IFERROR(IF(O697="Nov",(K697/P697-1)),0)</f>
        <v>0</v>
      </c>
      <c r="S697" s="105" t="b">
        <f aca="false">IF(N697&gt;0,IF(O697="","-",IF(R697&lt;0%,"DEGROWTH","GROWTH")))</f>
        <v>0</v>
      </c>
      <c r="T697" s="101" t="n">
        <v>71.6</v>
      </c>
      <c r="U697" s="101" t="str">
        <f aca="false">IF(F697&lt;=$V$2,"Dec","")</f>
        <v>Dec</v>
      </c>
      <c r="V697" s="97" t="n">
        <v>71.6</v>
      </c>
      <c r="W697" s="104" t="n">
        <f aca="false">K697-V697</f>
        <v>-71.6</v>
      </c>
      <c r="X697" s="103" t="n">
        <f aca="false">IFERROR(IF(U697="Dec",(K697/V697-1)),0)</f>
        <v>-1</v>
      </c>
      <c r="Y697" s="104" t="str">
        <f aca="false">IF(T697&gt;0,IF(U697="","-",IF(X697&lt;0%,"DEGROWTH","GROWTH")))</f>
        <v>DEGROWTH</v>
      </c>
      <c r="Z697" s="24" t="n">
        <v>1</v>
      </c>
      <c r="AA697" s="24" t="n">
        <f aca="false">IF(H697&gt;0,1,0)</f>
        <v>0</v>
      </c>
      <c r="AB697" s="3" t="e">
        <f aca="false">#N/A</f>
        <v>#N/A</v>
      </c>
      <c r="AC697" s="3"/>
    </row>
    <row r="698" customFormat="false" ht="14.25" hidden="true" customHeight="true" outlineLevel="0" collapsed="false">
      <c r="A698" s="23" t="s">
        <v>134</v>
      </c>
      <c r="B698" s="65" t="s">
        <v>62</v>
      </c>
      <c r="C698" s="65" t="s">
        <v>4117</v>
      </c>
      <c r="D698" s="65" t="n">
        <v>1000000348</v>
      </c>
      <c r="E698" s="66" t="s">
        <v>4118</v>
      </c>
      <c r="F698" s="67" t="n">
        <v>44391</v>
      </c>
      <c r="G698" s="67" t="str">
        <f aca="false">IF(I698&gt;0,"Targeted Dealer","-")</f>
        <v>Targeted Dealer</v>
      </c>
      <c r="H698" s="67"/>
      <c r="I698" s="68" t="n">
        <v>50</v>
      </c>
      <c r="J698" s="68" t="n">
        <f aca="false">I698/$J$1*$E$1</f>
        <v>1043.54838709677</v>
      </c>
      <c r="K698" s="97" t="n">
        <v>20</v>
      </c>
      <c r="L698" s="69" t="n">
        <f aca="false">K698-J698</f>
        <v>-1023.54838709677</v>
      </c>
      <c r="M698" s="69" t="n">
        <f aca="false">IFERROR((K698/J698%),"-")</f>
        <v>1.91653786707883</v>
      </c>
      <c r="N698" s="100" t="n">
        <v>20</v>
      </c>
      <c r="O698" s="98" t="str">
        <f aca="false">IF(F698&lt;=$P$2,"Nov","")</f>
        <v>Nov</v>
      </c>
      <c r="P698" s="97" t="n">
        <v>20</v>
      </c>
      <c r="Q698" s="100" t="n">
        <f aca="false">K698-P698</f>
        <v>0</v>
      </c>
      <c r="R698" s="98" t="n">
        <f aca="false">IFERROR(IF(O698="Nov",(K698/P698-1)),0)</f>
        <v>0</v>
      </c>
      <c r="S698" s="100" t="str">
        <f aca="false">IF(N698&gt;0,IF(O698="","-",IF(R698&lt;0%,"DEGROWTH","GROWTH")))</f>
        <v>GROWTH</v>
      </c>
      <c r="T698" s="101" t="n">
        <v>18</v>
      </c>
      <c r="U698" s="101" t="str">
        <f aca="false">IF(F698&lt;=$V$2,"Dec","")</f>
        <v>Dec</v>
      </c>
      <c r="V698" s="97" t="n">
        <v>18</v>
      </c>
      <c r="W698" s="104" t="n">
        <f aca="false">K698-V698</f>
        <v>2</v>
      </c>
      <c r="X698" s="103" t="n">
        <f aca="false">IFERROR(IF(U698="Dec",(K698/V698-1)),0)</f>
        <v>0.111111111111111</v>
      </c>
      <c r="Y698" s="104" t="str">
        <f aca="false">IF(T698&gt;0,IF(U698="","-",IF(X698&lt;0%,"DEGROWTH","GROWTH")))</f>
        <v>GROWTH</v>
      </c>
      <c r="Z698" s="24" t="n">
        <v>0</v>
      </c>
      <c r="AA698" s="24" t="n">
        <f aca="false">IF(H698&gt;0,1,0)</f>
        <v>0</v>
      </c>
      <c r="AB698" s="3" t="n">
        <v>1000000348</v>
      </c>
      <c r="AC698" s="3"/>
    </row>
    <row r="699" customFormat="false" ht="14.25" hidden="true" customHeight="true" outlineLevel="0" collapsed="false">
      <c r="A699" s="23" t="s">
        <v>134</v>
      </c>
      <c r="B699" s="65" t="s">
        <v>62</v>
      </c>
      <c r="C699" s="65" t="s">
        <v>1566</v>
      </c>
      <c r="D699" s="65" t="n">
        <v>1000000842</v>
      </c>
      <c r="E699" s="66" t="s">
        <v>1567</v>
      </c>
      <c r="F699" s="67" t="n">
        <v>44419</v>
      </c>
      <c r="G699" s="67" t="str">
        <f aca="false">IF(I699&gt;0,"Targeted Dealer","-")</f>
        <v>Targeted Dealer</v>
      </c>
      <c r="H699" s="67"/>
      <c r="I699" s="68" t="n">
        <v>140</v>
      </c>
      <c r="J699" s="68" t="n">
        <f aca="false">I699/$J$1*$E$1</f>
        <v>2921.93548387097</v>
      </c>
      <c r="K699" s="97" t="n">
        <v>224</v>
      </c>
      <c r="L699" s="69" t="n">
        <f aca="false">K699-J699</f>
        <v>-2697.93548387097</v>
      </c>
      <c r="M699" s="69" t="n">
        <f aca="false">IFERROR((K699/J699%),"-")</f>
        <v>7.6661514683153</v>
      </c>
      <c r="N699" s="100" t="n">
        <v>262</v>
      </c>
      <c r="O699" s="98" t="str">
        <f aca="false">IF(F699&lt;=$P$2,"Nov","")</f>
        <v>Nov</v>
      </c>
      <c r="P699" s="97" t="n">
        <v>262</v>
      </c>
      <c r="Q699" s="100" t="n">
        <f aca="false">K699-P699</f>
        <v>-38</v>
      </c>
      <c r="R699" s="98" t="n">
        <f aca="false">IFERROR(IF(O699="Nov",(K699/P699-1)),0)</f>
        <v>-0.145038167938931</v>
      </c>
      <c r="S699" s="100" t="str">
        <f aca="false">IF(N699&gt;0,IF(O699="","-",IF(R699&lt;0%,"DEGROWTH","GROWTH")))</f>
        <v>DEGROWTH</v>
      </c>
      <c r="T699" s="101" t="n">
        <v>13.5</v>
      </c>
      <c r="U699" s="101" t="str">
        <f aca="false">IF(F699&lt;=$V$2,"Dec","")</f>
        <v>Dec</v>
      </c>
      <c r="V699" s="97" t="n">
        <v>13.5</v>
      </c>
      <c r="W699" s="104" t="n">
        <f aca="false">K699-V699</f>
        <v>210.5</v>
      </c>
      <c r="X699" s="103" t="n">
        <f aca="false">IFERROR(IF(U699="Dec",(K699/V699-1)),0)</f>
        <v>15.5925925925926</v>
      </c>
      <c r="Y699" s="104" t="str">
        <f aca="false">IF(T699&gt;0,IF(U699="","-",IF(X699&lt;0%,"DEGROWTH","GROWTH")))</f>
        <v>GROWTH</v>
      </c>
      <c r="Z699" s="24" t="n">
        <v>0</v>
      </c>
      <c r="AA699" s="24" t="n">
        <f aca="false">IF(H699&gt;0,1,0)</f>
        <v>0</v>
      </c>
      <c r="AB699" s="3" t="n">
        <v>1000000842</v>
      </c>
      <c r="AC699" s="3"/>
    </row>
    <row r="700" customFormat="false" ht="14.25" hidden="true" customHeight="true" outlineLevel="0" collapsed="false">
      <c r="A700" s="23" t="s">
        <v>134</v>
      </c>
      <c r="B700" s="65" t="s">
        <v>62</v>
      </c>
      <c r="C700" s="65" t="s">
        <v>3742</v>
      </c>
      <c r="D700" s="65" t="n">
        <v>1000000354</v>
      </c>
      <c r="E700" s="66" t="s">
        <v>4458</v>
      </c>
      <c r="F700" s="67" t="n">
        <v>44443</v>
      </c>
      <c r="G700" s="67" t="str">
        <f aca="false">IF(I700&gt;0,"Targeted Dealer","-")</f>
        <v>Targeted Dealer</v>
      </c>
      <c r="H700" s="67"/>
      <c r="I700" s="68" t="n">
        <v>30</v>
      </c>
      <c r="J700" s="68" t="n">
        <f aca="false">I700/$J$1*$E$1</f>
        <v>626.129032258065</v>
      </c>
      <c r="K700" s="97" t="n">
        <v>0</v>
      </c>
      <c r="L700" s="69" t="n">
        <f aca="false">K700-J700</f>
        <v>-626.129032258065</v>
      </c>
      <c r="M700" s="69" t="n">
        <f aca="false">IFERROR((K700/J700%),"-")</f>
        <v>0</v>
      </c>
      <c r="N700" s="100" t="n">
        <v>0</v>
      </c>
      <c r="O700" s="98" t="str">
        <f aca="false">IF(F700&lt;=$P$2,"Nov","")</f>
        <v>Nov</v>
      </c>
      <c r="P700" s="97" t="n">
        <v>0</v>
      </c>
      <c r="Q700" s="100" t="n">
        <f aca="false">K700-P700</f>
        <v>0</v>
      </c>
      <c r="R700" s="98" t="n">
        <f aca="false">IFERROR(IF(O700="Nov",(K700/P700-1)),0)</f>
        <v>0</v>
      </c>
      <c r="S700" s="105" t="b">
        <f aca="false">IF(N700&gt;0,IF(O700="","-",IF(R700&lt;0%,"DEGROWTH","GROWTH")))</f>
        <v>0</v>
      </c>
      <c r="T700" s="101" t="n">
        <v>0</v>
      </c>
      <c r="U700" s="101" t="str">
        <f aca="false">IF(F700&lt;=$V$2,"Dec","")</f>
        <v>Dec</v>
      </c>
      <c r="V700" s="97" t="n">
        <v>0</v>
      </c>
      <c r="W700" s="104" t="n">
        <f aca="false">K700-V700</f>
        <v>0</v>
      </c>
      <c r="X700" s="103" t="n">
        <f aca="false">IFERROR(IF(U700="Dec",(K700/V700-1)),0)</f>
        <v>0</v>
      </c>
      <c r="Y700" s="106" t="b">
        <f aca="false">IF(T700&gt;0,IF(U700="","-",IF(X700&lt;0%,"DEGROWTH","GROWTH")))</f>
        <v>0</v>
      </c>
      <c r="Z700" s="24" t="n">
        <v>1</v>
      </c>
      <c r="AA700" s="24" t="n">
        <f aca="false">IF(H700&gt;0,1,0)</f>
        <v>0</v>
      </c>
      <c r="AB700" s="3" t="n">
        <v>1000000354</v>
      </c>
      <c r="AC700" s="3"/>
    </row>
    <row r="701" customFormat="false" ht="14.25" hidden="true" customHeight="true" outlineLevel="0" collapsed="false">
      <c r="A701" s="23" t="s">
        <v>134</v>
      </c>
      <c r="B701" s="65" t="s">
        <v>62</v>
      </c>
      <c r="C701" s="65" t="s">
        <v>4459</v>
      </c>
      <c r="D701" s="65" t="n">
        <v>1000002593</v>
      </c>
      <c r="E701" s="66" t="s">
        <v>4460</v>
      </c>
      <c r="F701" s="67" t="n">
        <v>44594</v>
      </c>
      <c r="G701" s="67" t="str">
        <f aca="false">IF(I701&gt;0,"Targeted Dealer","-")</f>
        <v>Targeted Dealer</v>
      </c>
      <c r="H701" s="67"/>
      <c r="I701" s="68" t="n">
        <v>55</v>
      </c>
      <c r="J701" s="68" t="n">
        <f aca="false">I701/$J$1*$E$1</f>
        <v>1147.90322580645</v>
      </c>
      <c r="K701" s="97" t="n">
        <v>0</v>
      </c>
      <c r="L701" s="69" t="n">
        <f aca="false">K701-J701</f>
        <v>-1147.90322580645</v>
      </c>
      <c r="M701" s="69" t="n">
        <f aca="false">IFERROR((K701/J701%),"-")</f>
        <v>0</v>
      </c>
      <c r="N701" s="100" t="n">
        <v>0</v>
      </c>
      <c r="O701" s="98" t="str">
        <f aca="false">IF(F701&lt;=$P$2,"Nov","")</f>
        <v>Nov</v>
      </c>
      <c r="P701" s="97" t="n">
        <v>0</v>
      </c>
      <c r="Q701" s="100" t="n">
        <f aca="false">K701-P701</f>
        <v>0</v>
      </c>
      <c r="R701" s="98" t="n">
        <f aca="false">IFERROR(IF(O701="Nov",(K701/P701-1)),0)</f>
        <v>0</v>
      </c>
      <c r="S701" s="105" t="b">
        <f aca="false">IF(N701&gt;0,IF(O701="","-",IF(R701&lt;0%,"DEGROWTH","GROWTH")))</f>
        <v>0</v>
      </c>
      <c r="T701" s="101" t="n">
        <v>38</v>
      </c>
      <c r="U701" s="101" t="str">
        <f aca="false">IF(F701&lt;=$V$2,"Dec","")</f>
        <v>Dec</v>
      </c>
      <c r="V701" s="97" t="n">
        <v>38</v>
      </c>
      <c r="W701" s="104" t="n">
        <f aca="false">K701-V701</f>
        <v>-38</v>
      </c>
      <c r="X701" s="103" t="n">
        <f aca="false">IFERROR(IF(U701="Dec",(K701/V701-1)),0)</f>
        <v>-1</v>
      </c>
      <c r="Y701" s="104" t="str">
        <f aca="false">IF(T701&gt;0,IF(U701="","-",IF(X701&lt;0%,"DEGROWTH","GROWTH")))</f>
        <v>DEGROWTH</v>
      </c>
      <c r="Z701" s="24" t="n">
        <v>1</v>
      </c>
      <c r="AA701" s="24" t="n">
        <f aca="false">IF(H701&gt;0,1,0)</f>
        <v>0</v>
      </c>
      <c r="AB701" s="3" t="n">
        <v>1000002593</v>
      </c>
      <c r="AC701" s="3"/>
    </row>
    <row r="702" customFormat="false" ht="14.25" hidden="true" customHeight="true" outlineLevel="0" collapsed="false">
      <c r="A702" s="23" t="s">
        <v>134</v>
      </c>
      <c r="B702" s="65" t="s">
        <v>62</v>
      </c>
      <c r="C702" s="65" t="s">
        <v>3680</v>
      </c>
      <c r="D702" s="65" t="n">
        <v>1000002626</v>
      </c>
      <c r="E702" s="66" t="s">
        <v>3537</v>
      </c>
      <c r="F702" s="67" t="n">
        <v>44643</v>
      </c>
      <c r="G702" s="67" t="str">
        <f aca="false">IF(I702&gt;0,"Targeted Dealer","-")</f>
        <v>Targeted Dealer</v>
      </c>
      <c r="H702" s="67"/>
      <c r="I702" s="68" t="n">
        <v>30</v>
      </c>
      <c r="J702" s="68" t="n">
        <f aca="false">I702/$J$1*$E$1</f>
        <v>626.129032258065</v>
      </c>
      <c r="K702" s="97" t="n">
        <v>7.5</v>
      </c>
      <c r="L702" s="69" t="n">
        <f aca="false">K702-J702</f>
        <v>-618.629032258065</v>
      </c>
      <c r="M702" s="69" t="n">
        <f aca="false">IFERROR((K702/J702%),"-")</f>
        <v>1.19783616692427</v>
      </c>
      <c r="N702" s="100" t="n">
        <v>0</v>
      </c>
      <c r="O702" s="98" t="str">
        <f aca="false">IF(F702&lt;=$P$2,"Nov","")</f>
        <v>Nov</v>
      </c>
      <c r="P702" s="97" t="n">
        <v>0</v>
      </c>
      <c r="Q702" s="100" t="n">
        <f aca="false">K702-P702</f>
        <v>7.5</v>
      </c>
      <c r="R702" s="98" t="n">
        <f aca="false">IFERROR(IF(O702="Nov",(K702/P702-1)),0)</f>
        <v>0</v>
      </c>
      <c r="S702" s="105" t="b">
        <f aca="false">IF(N702&gt;0,IF(O702="","-",IF(R702&lt;0%,"DEGROWTH","GROWTH")))</f>
        <v>0</v>
      </c>
      <c r="T702" s="101" t="n">
        <v>0</v>
      </c>
      <c r="U702" s="101" t="str">
        <f aca="false">IF(F702&lt;=$V$2,"Dec","")</f>
        <v>Dec</v>
      </c>
      <c r="V702" s="97" t="n">
        <v>0</v>
      </c>
      <c r="W702" s="104" t="n">
        <f aca="false">K702-V702</f>
        <v>7.5</v>
      </c>
      <c r="X702" s="103" t="n">
        <f aca="false">IFERROR(IF(U702="Dec",(K702/V702-1)),0)</f>
        <v>0</v>
      </c>
      <c r="Y702" s="106" t="b">
        <f aca="false">IF(T702&gt;0,IF(U702="","-",IF(X702&lt;0%,"DEGROWTH","GROWTH")))</f>
        <v>0</v>
      </c>
      <c r="Z702" s="24" t="n">
        <v>0</v>
      </c>
      <c r="AA702" s="24" t="n">
        <f aca="false">IF(H702&gt;0,1,0)</f>
        <v>0</v>
      </c>
      <c r="AB702" s="3" t="n">
        <v>1000002626</v>
      </c>
      <c r="AC702" s="3"/>
    </row>
    <row r="703" customFormat="false" ht="14.25" hidden="true" customHeight="true" outlineLevel="0" collapsed="false">
      <c r="A703" s="23" t="s">
        <v>134</v>
      </c>
      <c r="B703" s="65" t="s">
        <v>62</v>
      </c>
      <c r="C703" s="65" t="s">
        <v>4461</v>
      </c>
      <c r="D703" s="65" t="n">
        <v>1000002825</v>
      </c>
      <c r="E703" s="66" t="s">
        <v>4462</v>
      </c>
      <c r="F703" s="67" t="n">
        <v>44670</v>
      </c>
      <c r="G703" s="67" t="str">
        <f aca="false">IF(I703&gt;0,"Targeted Dealer","-")</f>
        <v>Targeted Dealer</v>
      </c>
      <c r="H703" s="67"/>
      <c r="I703" s="68" t="n">
        <v>40</v>
      </c>
      <c r="J703" s="68" t="n">
        <f aca="false">I703/$J$1*$E$1</f>
        <v>834.838709677419</v>
      </c>
      <c r="K703" s="97" t="n">
        <v>3.5</v>
      </c>
      <c r="L703" s="69" t="n">
        <f aca="false">K703-J703</f>
        <v>-831.338709677419</v>
      </c>
      <c r="M703" s="69" t="n">
        <f aca="false">IFERROR((K703/J703%),"-")</f>
        <v>0.419242658423493</v>
      </c>
      <c r="N703" s="100" t="n">
        <v>0</v>
      </c>
      <c r="O703" s="98" t="str">
        <f aca="false">IF(F703&lt;=$P$2,"Nov","")</f>
        <v>Nov</v>
      </c>
      <c r="P703" s="97" t="n">
        <v>0</v>
      </c>
      <c r="Q703" s="100" t="n">
        <f aca="false">K703-P703</f>
        <v>3.5</v>
      </c>
      <c r="R703" s="98" t="n">
        <f aca="false">IFERROR(IF(O703="Nov",(K703/P703-1)),0)</f>
        <v>0</v>
      </c>
      <c r="S703" s="105" t="b">
        <f aca="false">IF(N703&gt;0,IF(O703="","-",IF(R703&lt;0%,"DEGROWTH","GROWTH")))</f>
        <v>0</v>
      </c>
      <c r="T703" s="101" t="n">
        <v>86.5</v>
      </c>
      <c r="U703" s="101" t="str">
        <f aca="false">IF(F703&lt;=$V$2,"Dec","")</f>
        <v>Dec</v>
      </c>
      <c r="V703" s="97" t="n">
        <v>86.5</v>
      </c>
      <c r="W703" s="104" t="n">
        <f aca="false">K703-V703</f>
        <v>-83</v>
      </c>
      <c r="X703" s="103" t="n">
        <f aca="false">IFERROR(IF(U703="Dec",(K703/V703-1)),0)</f>
        <v>-0.959537572254335</v>
      </c>
      <c r="Y703" s="104" t="str">
        <f aca="false">IF(T703&gt;0,IF(U703="","-",IF(X703&lt;0%,"DEGROWTH","GROWTH")))</f>
        <v>DEGROWTH</v>
      </c>
      <c r="Z703" s="24" t="n">
        <v>0</v>
      </c>
      <c r="AA703" s="24" t="n">
        <f aca="false">IF(H703&gt;0,1,0)</f>
        <v>0</v>
      </c>
      <c r="AB703" s="3" t="n">
        <v>1000002825</v>
      </c>
      <c r="AC703" s="3"/>
    </row>
    <row r="704" customFormat="false" ht="14.25" hidden="true" customHeight="true" outlineLevel="0" collapsed="false">
      <c r="A704" s="23" t="s">
        <v>134</v>
      </c>
      <c r="B704" s="65" t="s">
        <v>62</v>
      </c>
      <c r="C704" s="65" t="s">
        <v>1568</v>
      </c>
      <c r="D704" s="65" t="n">
        <v>1000002847</v>
      </c>
      <c r="E704" s="66" t="s">
        <v>1569</v>
      </c>
      <c r="F704" s="67" t="n">
        <v>44772</v>
      </c>
      <c r="G704" s="67" t="str">
        <f aca="false">IF(I704&gt;0,"Targeted Dealer","-")</f>
        <v>Targeted Dealer</v>
      </c>
      <c r="H704" s="67"/>
      <c r="I704" s="68" t="n">
        <v>400</v>
      </c>
      <c r="J704" s="68" t="n">
        <f aca="false">I704/$J$1*$E$1</f>
        <v>8348.38709677419</v>
      </c>
      <c r="K704" s="97" t="n">
        <v>692.5</v>
      </c>
      <c r="L704" s="69" t="n">
        <f aca="false">K704-J704</f>
        <v>-7655.88709677419</v>
      </c>
      <c r="M704" s="69" t="n">
        <f aca="false">IFERROR((K704/J704%),"-")</f>
        <v>8.29501545595054</v>
      </c>
      <c r="N704" s="100" t="n">
        <v>566.5</v>
      </c>
      <c r="O704" s="98" t="str">
        <f aca="false">IF(F704&lt;=$P$2,"Nov","")</f>
        <v>Nov</v>
      </c>
      <c r="P704" s="97" t="n">
        <v>566.5</v>
      </c>
      <c r="Q704" s="100" t="n">
        <f aca="false">K704-P704</f>
        <v>126</v>
      </c>
      <c r="R704" s="98" t="n">
        <f aca="false">IFERROR(IF(O704="Nov",(K704/P704-1)),0)</f>
        <v>0.222418358340688</v>
      </c>
      <c r="S704" s="100" t="str">
        <f aca="false">IF(N704&gt;0,IF(O704="","-",IF(R704&lt;0%,"DEGROWTH","GROWTH")))</f>
        <v>GROWTH</v>
      </c>
      <c r="T704" s="101" t="n">
        <v>238.75</v>
      </c>
      <c r="U704" s="101" t="str">
        <f aca="false">IF(F704&lt;=$V$2,"Dec","")</f>
        <v>Dec</v>
      </c>
      <c r="V704" s="97" t="n">
        <v>238.75</v>
      </c>
      <c r="W704" s="104" t="n">
        <f aca="false">K704-V704</f>
        <v>453.75</v>
      </c>
      <c r="X704" s="103" t="n">
        <f aca="false">IFERROR(IF(U704="Dec",(K704/V704-1)),0)</f>
        <v>1.90052356020942</v>
      </c>
      <c r="Y704" s="104" t="str">
        <f aca="false">IF(T704&gt;0,IF(U704="","-",IF(X704&lt;0%,"DEGROWTH","GROWTH")))</f>
        <v>GROWTH</v>
      </c>
      <c r="Z704" s="24" t="n">
        <v>0</v>
      </c>
      <c r="AA704" s="24" t="n">
        <f aca="false">IF(H704&gt;0,1,0)</f>
        <v>0</v>
      </c>
      <c r="AB704" s="3" t="n">
        <v>1000002847</v>
      </c>
      <c r="AC704" s="3"/>
    </row>
    <row r="705" customFormat="false" ht="14.25" hidden="true" customHeight="true" outlineLevel="0" collapsed="false">
      <c r="A705" s="23" t="s">
        <v>134</v>
      </c>
      <c r="B705" s="65" t="s">
        <v>62</v>
      </c>
      <c r="C705" s="65" t="s">
        <v>4463</v>
      </c>
      <c r="D705" s="65" t="n">
        <v>1000002921</v>
      </c>
      <c r="E705" s="65" t="s">
        <v>4464</v>
      </c>
      <c r="F705" s="67" t="n">
        <v>44804</v>
      </c>
      <c r="G705" s="67" t="str">
        <f aca="false">IF(I705&gt;0,"Targeted Dealer","-")</f>
        <v>Targeted Dealer</v>
      </c>
      <c r="H705" s="67"/>
      <c r="I705" s="68" t="n">
        <v>20</v>
      </c>
      <c r="J705" s="68" t="n">
        <f aca="false">I705/$J$1*$E$1</f>
        <v>417.41935483871</v>
      </c>
      <c r="K705" s="97" t="n">
        <v>0</v>
      </c>
      <c r="L705" s="69" t="n">
        <f aca="false">K705-J705</f>
        <v>-417.41935483871</v>
      </c>
      <c r="M705" s="69" t="n">
        <f aca="false">IFERROR((K705/J705%),"-")</f>
        <v>0</v>
      </c>
      <c r="N705" s="100" t="n">
        <v>17.5</v>
      </c>
      <c r="O705" s="98" t="str">
        <f aca="false">IF(F705&lt;=$P$2,"Nov","")</f>
        <v>Nov</v>
      </c>
      <c r="P705" s="97" t="n">
        <v>17.5</v>
      </c>
      <c r="Q705" s="100" t="n">
        <f aca="false">K705-P705</f>
        <v>-17.5</v>
      </c>
      <c r="R705" s="98" t="n">
        <f aca="false">IFERROR(IF(O705="Nov",(K705/P705-1)),0)</f>
        <v>-1</v>
      </c>
      <c r="S705" s="100" t="str">
        <f aca="false">IF(N705&gt;0,IF(O705="","-",IF(R705&lt;0%,"DEGROWTH","GROWTH")))</f>
        <v>DEGROWTH</v>
      </c>
      <c r="T705" s="101" t="n">
        <v>0</v>
      </c>
      <c r="U705" s="101" t="str">
        <f aca="false">IF(F705&lt;=$V$2,"Dec","")</f>
        <v>Dec</v>
      </c>
      <c r="V705" s="97" t="n">
        <v>0</v>
      </c>
      <c r="W705" s="104" t="n">
        <f aca="false">K705-V705</f>
        <v>0</v>
      </c>
      <c r="X705" s="103" t="n">
        <f aca="false">IFERROR(IF(U705="Dec",(K705/V705-1)),0)</f>
        <v>0</v>
      </c>
      <c r="Y705" s="106" t="b">
        <f aca="false">IF(T705&gt;0,IF(U705="","-",IF(X705&lt;0%,"DEGROWTH","GROWTH")))</f>
        <v>0</v>
      </c>
      <c r="Z705" s="24" t="n">
        <v>1</v>
      </c>
      <c r="AA705" s="24" t="n">
        <f aca="false">IF(H705&gt;0,1,0)</f>
        <v>0</v>
      </c>
      <c r="AB705" s="3" t="n">
        <v>1000002921</v>
      </c>
      <c r="AC705" s="3"/>
    </row>
    <row r="706" customFormat="false" ht="14.25" hidden="true" customHeight="true" outlineLevel="0" collapsed="false">
      <c r="A706" s="23" t="s">
        <v>134</v>
      </c>
      <c r="B706" s="65" t="s">
        <v>62</v>
      </c>
      <c r="C706" s="65" t="s">
        <v>1570</v>
      </c>
      <c r="D706" s="65" t="n">
        <v>1000002990</v>
      </c>
      <c r="E706" s="65" t="s">
        <v>1571</v>
      </c>
      <c r="F706" s="67" t="n">
        <v>44832</v>
      </c>
      <c r="G706" s="67" t="str">
        <f aca="false">IF(I706&gt;0,"Targeted Dealer","-")</f>
        <v>Targeted Dealer</v>
      </c>
      <c r="H706" s="67"/>
      <c r="I706" s="68" t="n">
        <v>60</v>
      </c>
      <c r="J706" s="68" t="n">
        <f aca="false">I706/$J$1*$E$1</f>
        <v>1252.25806451613</v>
      </c>
      <c r="K706" s="97" t="n">
        <v>102.5</v>
      </c>
      <c r="L706" s="69" t="n">
        <f aca="false">K706-J706</f>
        <v>-1149.75806451613</v>
      </c>
      <c r="M706" s="69" t="n">
        <f aca="false">IFERROR((K706/J706%),"-")</f>
        <v>8.18521380731582</v>
      </c>
      <c r="N706" s="100" t="n">
        <v>100</v>
      </c>
      <c r="O706" s="98" t="str">
        <f aca="false">IF(F706&lt;=$P$2,"Nov","")</f>
        <v>Nov</v>
      </c>
      <c r="P706" s="97" t="n">
        <v>100</v>
      </c>
      <c r="Q706" s="100" t="n">
        <f aca="false">K706-P706</f>
        <v>2.5</v>
      </c>
      <c r="R706" s="98" t="n">
        <f aca="false">IFERROR(IF(O706="Nov",(K706/P706-1)),0)</f>
        <v>0.0249999999999999</v>
      </c>
      <c r="S706" s="100" t="str">
        <f aca="false">IF(N706&gt;0,IF(O706="","-",IF(R706&lt;0%,"DEGROWTH","GROWTH")))</f>
        <v>GROWTH</v>
      </c>
      <c r="T706" s="101" t="n">
        <v>21</v>
      </c>
      <c r="U706" s="101" t="str">
        <f aca="false">IF(F706&lt;=$V$2,"Dec","")</f>
        <v>Dec</v>
      </c>
      <c r="V706" s="97" t="n">
        <v>21</v>
      </c>
      <c r="W706" s="104" t="n">
        <f aca="false">K706-V706</f>
        <v>81.5</v>
      </c>
      <c r="X706" s="103" t="n">
        <f aca="false">IFERROR(IF(U706="Dec",(K706/V706-1)),0)</f>
        <v>3.88095238095238</v>
      </c>
      <c r="Y706" s="104" t="str">
        <f aca="false">IF(T706&gt;0,IF(U706="","-",IF(X706&lt;0%,"DEGROWTH","GROWTH")))</f>
        <v>GROWTH</v>
      </c>
      <c r="Z706" s="24" t="n">
        <v>0</v>
      </c>
      <c r="AA706" s="24" t="n">
        <f aca="false">IF(H706&gt;0,1,0)</f>
        <v>0</v>
      </c>
      <c r="AB706" s="3" t="n">
        <v>1000002990</v>
      </c>
      <c r="AC706" s="3"/>
    </row>
    <row r="707" customFormat="false" ht="14.25" hidden="true" customHeight="true" outlineLevel="0" collapsed="false">
      <c r="A707" s="23" t="s">
        <v>134</v>
      </c>
      <c r="B707" s="65" t="s">
        <v>62</v>
      </c>
      <c r="C707" s="65" t="s">
        <v>274</v>
      </c>
      <c r="D707" s="65" t="n">
        <v>1000003062</v>
      </c>
      <c r="E707" s="65" t="s">
        <v>275</v>
      </c>
      <c r="F707" s="67" t="n">
        <v>44865</v>
      </c>
      <c r="G707" s="67" t="str">
        <f aca="false">IF(I707&gt;0,"Targeted Dealer","-")</f>
        <v>Targeted Dealer</v>
      </c>
      <c r="H707" s="67"/>
      <c r="I707" s="68" t="n">
        <v>20</v>
      </c>
      <c r="J707" s="68" t="n">
        <f aca="false">I707/$J$1*$E$1</f>
        <v>417.41935483871</v>
      </c>
      <c r="K707" s="97" t="n">
        <v>0</v>
      </c>
      <c r="L707" s="69" t="n">
        <f aca="false">K707-J707</f>
        <v>-417.41935483871</v>
      </c>
      <c r="M707" s="69" t="n">
        <f aca="false">IFERROR((K707/J707%),"-")</f>
        <v>0</v>
      </c>
      <c r="N707" s="100" t="n">
        <v>26</v>
      </c>
      <c r="O707" s="98" t="str">
        <f aca="false">IF(F707&lt;=$P$2,"Nov","")</f>
        <v>Nov</v>
      </c>
      <c r="P707" s="97" t="n">
        <v>26</v>
      </c>
      <c r="Q707" s="100" t="n">
        <f aca="false">K707-P707</f>
        <v>-26</v>
      </c>
      <c r="R707" s="98" t="n">
        <f aca="false">IFERROR(IF(O707="Nov",(K707/P707-1)),0)</f>
        <v>-1</v>
      </c>
      <c r="S707" s="100" t="str">
        <f aca="false">IF(N707&gt;0,IF(O707="","-",IF(R707&lt;0%,"DEGROWTH","GROWTH")))</f>
        <v>DEGROWTH</v>
      </c>
      <c r="T707" s="101" t="n">
        <v>0</v>
      </c>
      <c r="U707" s="101" t="str">
        <f aca="false">IF(F707&lt;=$V$2,"Dec","")</f>
        <v>Dec</v>
      </c>
      <c r="V707" s="97" t="n">
        <v>0</v>
      </c>
      <c r="W707" s="104" t="n">
        <f aca="false">K707-V707</f>
        <v>0</v>
      </c>
      <c r="X707" s="103" t="n">
        <f aca="false">IFERROR(IF(U707="Dec",(K707/V707-1)),0)</f>
        <v>0</v>
      </c>
      <c r="Y707" s="106" t="b">
        <f aca="false">IF(T707&gt;0,IF(U707="","-",IF(X707&lt;0%,"DEGROWTH","GROWTH")))</f>
        <v>0</v>
      </c>
      <c r="Z707" s="24" t="n">
        <v>1</v>
      </c>
      <c r="AA707" s="24" t="n">
        <f aca="false">IF(H707&gt;0,1,0)</f>
        <v>0</v>
      </c>
      <c r="AB707" s="3" t="n">
        <v>1000003062</v>
      </c>
      <c r="AC707" s="3"/>
    </row>
    <row r="708" customFormat="false" ht="14.25" hidden="true" customHeight="true" outlineLevel="0" collapsed="false">
      <c r="A708" s="23" t="s">
        <v>134</v>
      </c>
      <c r="B708" s="65" t="s">
        <v>62</v>
      </c>
      <c r="C708" s="65" t="s">
        <v>4274</v>
      </c>
      <c r="D708" s="65" t="n">
        <v>1000003156</v>
      </c>
      <c r="E708" s="65" t="s">
        <v>4275</v>
      </c>
      <c r="F708" s="67" t="n">
        <v>44914</v>
      </c>
      <c r="G708" s="67" t="str">
        <f aca="false">IF(I708&gt;0,"Targeted Dealer","-")</f>
        <v>Targeted Dealer</v>
      </c>
      <c r="H708" s="67" t="s">
        <v>627</v>
      </c>
      <c r="I708" s="68" t="n">
        <v>120</v>
      </c>
      <c r="J708" s="68" t="n">
        <f aca="false">I708/$J$1*$E$1</f>
        <v>2504.51612903226</v>
      </c>
      <c r="K708" s="97" t="n">
        <v>120.5</v>
      </c>
      <c r="L708" s="69" t="n">
        <f aca="false">K708-J708</f>
        <v>-2384.01612903226</v>
      </c>
      <c r="M708" s="69" t="n">
        <f aca="false">IFERROR((K708/J708%),"-")</f>
        <v>4.81130860381247</v>
      </c>
      <c r="N708" s="100" t="n">
        <v>128</v>
      </c>
      <c r="O708" s="98" t="str">
        <f aca="false">IF(F708&lt;=$P$2,"Nov","")</f>
        <v>Nov</v>
      </c>
      <c r="P708" s="97" t="n">
        <v>128</v>
      </c>
      <c r="Q708" s="100" t="n">
        <f aca="false">K708-P708</f>
        <v>-7.5</v>
      </c>
      <c r="R708" s="98" t="n">
        <f aca="false">IFERROR(IF(O708="Nov",(K708/P708-1)),0)</f>
        <v>-0.05859375</v>
      </c>
      <c r="S708" s="100" t="str">
        <f aca="false">IF(N708&gt;0,IF(O708="","-",IF(R708&lt;0%,"DEGROWTH","GROWTH")))</f>
        <v>DEGROWTH</v>
      </c>
      <c r="T708" s="101" t="n">
        <v>34.5</v>
      </c>
      <c r="U708" s="101" t="str">
        <f aca="false">IF(F708&lt;=$V$2,"Dec","")</f>
        <v>Dec</v>
      </c>
      <c r="V708" s="97" t="n">
        <v>34.5</v>
      </c>
      <c r="W708" s="104" t="n">
        <f aca="false">K708-V708</f>
        <v>86</v>
      </c>
      <c r="X708" s="103" t="n">
        <f aca="false">IFERROR(IF(U708="Dec",(K708/V708-1)),0)</f>
        <v>2.49275362318841</v>
      </c>
      <c r="Y708" s="104" t="str">
        <f aca="false">IF(T708&gt;0,IF(U708="","-",IF(X708&lt;0%,"DEGROWTH","GROWTH")))</f>
        <v>GROWTH</v>
      </c>
      <c r="Z708" s="24" t="n">
        <v>0</v>
      </c>
      <c r="AA708" s="24" t="n">
        <f aca="false">IF(H708&gt;0,1,0)</f>
        <v>1</v>
      </c>
      <c r="AB708" s="3" t="n">
        <v>1000003156</v>
      </c>
      <c r="AC708" s="3"/>
    </row>
    <row r="709" customFormat="false" ht="14.25" hidden="true" customHeight="true" outlineLevel="0" collapsed="false">
      <c r="A709" s="23" t="s">
        <v>134</v>
      </c>
      <c r="B709" s="65" t="s">
        <v>62</v>
      </c>
      <c r="C709" s="65" t="s">
        <v>3371</v>
      </c>
      <c r="D709" s="65" t="n">
        <v>1000003204</v>
      </c>
      <c r="E709" s="65" t="s">
        <v>3372</v>
      </c>
      <c r="F709" s="67" t="n">
        <v>44926</v>
      </c>
      <c r="G709" s="67" t="str">
        <f aca="false">IF(I709&gt;0,"Targeted Dealer","-")</f>
        <v>Targeted Dealer</v>
      </c>
      <c r="H709" s="67"/>
      <c r="I709" s="68" t="n">
        <v>20</v>
      </c>
      <c r="J709" s="68" t="n">
        <f aca="false">I709/$J$1*$E$1</f>
        <v>417.41935483871</v>
      </c>
      <c r="K709" s="97" t="n">
        <v>0</v>
      </c>
      <c r="L709" s="69" t="n">
        <f aca="false">K709-J709</f>
        <v>-417.41935483871</v>
      </c>
      <c r="M709" s="69" t="n">
        <f aca="false">IFERROR((K709/J709%),"-")</f>
        <v>0</v>
      </c>
      <c r="N709" s="100" t="n">
        <v>0</v>
      </c>
      <c r="O709" s="98" t="str">
        <f aca="false">IF(F709&lt;=$P$2,"Nov","")</f>
        <v>Nov</v>
      </c>
      <c r="P709" s="97" t="n">
        <v>0</v>
      </c>
      <c r="Q709" s="100" t="n">
        <f aca="false">K709-P709</f>
        <v>0</v>
      </c>
      <c r="R709" s="98" t="n">
        <f aca="false">IFERROR(IF(O709="Nov",(K709/P709-1)),0)</f>
        <v>0</v>
      </c>
      <c r="S709" s="105" t="b">
        <f aca="false">IF(N709&gt;0,IF(O709="","-",IF(R709&lt;0%,"DEGROWTH","GROWTH")))</f>
        <v>0</v>
      </c>
      <c r="T709" s="101" t="n">
        <v>3.5</v>
      </c>
      <c r="U709" s="101" t="str">
        <f aca="false">IF(F709&lt;=$V$2,"Dec","")</f>
        <v>Dec</v>
      </c>
      <c r="V709" s="97" t="n">
        <v>3.5</v>
      </c>
      <c r="W709" s="104" t="n">
        <f aca="false">K709-V709</f>
        <v>-3.5</v>
      </c>
      <c r="X709" s="103" t="n">
        <f aca="false">IFERROR(IF(U709="Dec",(K709/V709-1)),0)</f>
        <v>-1</v>
      </c>
      <c r="Y709" s="104" t="str">
        <f aca="false">IF(T709&gt;0,IF(U709="","-",IF(X709&lt;0%,"DEGROWTH","GROWTH")))</f>
        <v>DEGROWTH</v>
      </c>
      <c r="Z709" s="24" t="n">
        <v>1</v>
      </c>
      <c r="AA709" s="24" t="n">
        <f aca="false">IF(H709&gt;0,1,0)</f>
        <v>0</v>
      </c>
      <c r="AB709" s="3" t="n">
        <v>1000003204</v>
      </c>
      <c r="AC709" s="3"/>
    </row>
    <row r="710" customFormat="false" ht="14.25" hidden="true" customHeight="true" outlineLevel="0" collapsed="false">
      <c r="A710" s="23" t="s">
        <v>134</v>
      </c>
      <c r="B710" s="65" t="s">
        <v>62</v>
      </c>
      <c r="C710" s="65" t="s">
        <v>1572</v>
      </c>
      <c r="D710" s="65" t="n">
        <v>1000003250</v>
      </c>
      <c r="E710" s="65" t="s">
        <v>1573</v>
      </c>
      <c r="F710" s="67" t="n">
        <v>44945</v>
      </c>
      <c r="G710" s="67" t="str">
        <f aca="false">IF(I710&gt;0,"Targeted Dealer","-")</f>
        <v>Targeted Dealer</v>
      </c>
      <c r="H710" s="67"/>
      <c r="I710" s="68" t="n">
        <v>25</v>
      </c>
      <c r="J710" s="68" t="n">
        <f aca="false">I710/$J$1*$E$1</f>
        <v>521.774193548387</v>
      </c>
      <c r="K710" s="97" t="n">
        <v>3.5</v>
      </c>
      <c r="L710" s="69" t="n">
        <f aca="false">K710-J710</f>
        <v>-518.274193548387</v>
      </c>
      <c r="M710" s="69" t="n">
        <f aca="false">IFERROR((K710/J710%),"-")</f>
        <v>0.670788253477589</v>
      </c>
      <c r="N710" s="100" t="n">
        <v>0</v>
      </c>
      <c r="O710" s="98" t="str">
        <f aca="false">IF(F710&lt;=$P$2,"Nov","")</f>
        <v>Nov</v>
      </c>
      <c r="P710" s="97" t="n">
        <v>0</v>
      </c>
      <c r="Q710" s="100" t="n">
        <f aca="false">K710-P710</f>
        <v>3.5</v>
      </c>
      <c r="R710" s="98" t="n">
        <f aca="false">IFERROR(IF(O710="Nov",(K710/P710-1)),0)</f>
        <v>0</v>
      </c>
      <c r="S710" s="105" t="b">
        <f aca="false">IF(N710&gt;0,IF(O710="","-",IF(R710&lt;0%,"DEGROWTH","GROWTH")))</f>
        <v>0</v>
      </c>
      <c r="T710" s="101" t="n">
        <v>0</v>
      </c>
      <c r="U710" s="101" t="str">
        <f aca="false">IF(F710&lt;=$V$2,"Dec","")</f>
        <v>Dec</v>
      </c>
      <c r="V710" s="97" t="n">
        <v>0</v>
      </c>
      <c r="W710" s="104" t="n">
        <f aca="false">K710-V710</f>
        <v>3.5</v>
      </c>
      <c r="X710" s="103" t="n">
        <f aca="false">IFERROR(IF(U710="Dec",(K710/V710-1)),0)</f>
        <v>0</v>
      </c>
      <c r="Y710" s="106" t="b">
        <f aca="false">IF(T710&gt;0,IF(U710="","-",IF(X710&lt;0%,"DEGROWTH","GROWTH")))</f>
        <v>0</v>
      </c>
      <c r="Z710" s="24" t="n">
        <v>0</v>
      </c>
      <c r="AA710" s="24" t="n">
        <f aca="false">IF(H710&gt;0,1,0)</f>
        <v>0</v>
      </c>
      <c r="AB710" s="3" t="n">
        <v>1000003250</v>
      </c>
      <c r="AC710" s="3"/>
    </row>
    <row r="711" customFormat="false" ht="14.25" hidden="true" customHeight="true" outlineLevel="0" collapsed="false">
      <c r="A711" s="23" t="s">
        <v>134</v>
      </c>
      <c r="B711" s="65" t="s">
        <v>62</v>
      </c>
      <c r="C711" s="65" t="s">
        <v>4465</v>
      </c>
      <c r="D711" s="65" t="n">
        <v>1000003307</v>
      </c>
      <c r="E711" s="65" t="s">
        <v>4466</v>
      </c>
      <c r="F711" s="67" t="n">
        <v>44957</v>
      </c>
      <c r="G711" s="67" t="str">
        <f aca="false">IF(I711&gt;0,"Targeted Dealer","-")</f>
        <v>Targeted Dealer</v>
      </c>
      <c r="H711" s="67"/>
      <c r="I711" s="68" t="n">
        <v>50</v>
      </c>
      <c r="J711" s="68" t="n">
        <f aca="false">I711/$J$1*$E$1</f>
        <v>1043.54838709677</v>
      </c>
      <c r="K711" s="97" t="n">
        <v>0</v>
      </c>
      <c r="L711" s="69" t="n">
        <f aca="false">K711-J711</f>
        <v>-1043.54838709677</v>
      </c>
      <c r="M711" s="69" t="n">
        <f aca="false">IFERROR((K711/J711%),"-")</f>
        <v>0</v>
      </c>
      <c r="N711" s="100" t="n">
        <v>0</v>
      </c>
      <c r="O711" s="98" t="str">
        <f aca="false">IF(F711&lt;=$P$2,"Nov","")</f>
        <v>Nov</v>
      </c>
      <c r="P711" s="97" t="n">
        <v>0</v>
      </c>
      <c r="Q711" s="100" t="n">
        <f aca="false">K711-P711</f>
        <v>0</v>
      </c>
      <c r="R711" s="98" t="n">
        <f aca="false">IFERROR(IF(O711="Nov",(K711/P711-1)),0)</f>
        <v>0</v>
      </c>
      <c r="S711" s="105" t="b">
        <f aca="false">IF(N711&gt;0,IF(O711="","-",IF(R711&lt;0%,"DEGROWTH","GROWTH")))</f>
        <v>0</v>
      </c>
      <c r="T711" s="101" t="n">
        <v>47</v>
      </c>
      <c r="U711" s="101" t="str">
        <f aca="false">IF(F711&lt;=$V$2,"Dec","")</f>
        <v>Dec</v>
      </c>
      <c r="V711" s="97" t="n">
        <v>47</v>
      </c>
      <c r="W711" s="104" t="n">
        <f aca="false">K711-V711</f>
        <v>-47</v>
      </c>
      <c r="X711" s="103" t="n">
        <f aca="false">IFERROR(IF(U711="Dec",(K711/V711-1)),0)</f>
        <v>-1</v>
      </c>
      <c r="Y711" s="104" t="str">
        <f aca="false">IF(T711&gt;0,IF(U711="","-",IF(X711&lt;0%,"DEGROWTH","GROWTH")))</f>
        <v>DEGROWTH</v>
      </c>
      <c r="Z711" s="24" t="n">
        <v>1</v>
      </c>
      <c r="AA711" s="24" t="n">
        <f aca="false">IF(H711&gt;0,1,0)</f>
        <v>0</v>
      </c>
      <c r="AB711" s="3" t="n">
        <v>1000003307</v>
      </c>
      <c r="AC711" s="3"/>
    </row>
    <row r="712" customFormat="false" ht="14.25" hidden="false" customHeight="true" outlineLevel="0" collapsed="false">
      <c r="A712" s="23" t="s">
        <v>134</v>
      </c>
      <c r="B712" s="65" t="s">
        <v>62</v>
      </c>
      <c r="C712" s="65" t="s">
        <v>4467</v>
      </c>
      <c r="D712" s="65" t="n">
        <v>1000003365</v>
      </c>
      <c r="E712" s="65" t="s">
        <v>4468</v>
      </c>
      <c r="F712" s="67" t="n">
        <v>44975</v>
      </c>
      <c r="G712" s="67" t="str">
        <f aca="false">IF(I712&gt;0,"Targeted Dealer","-")</f>
        <v>Targeted Dealer</v>
      </c>
      <c r="H712" s="67"/>
      <c r="I712" s="68" t="n">
        <v>30</v>
      </c>
      <c r="J712" s="68" t="n">
        <f aca="false">I712/$J$1*$E$1</f>
        <v>626.129032258065</v>
      </c>
      <c r="K712" s="97" t="n">
        <v>0</v>
      </c>
      <c r="L712" s="69" t="n">
        <f aca="false">K712-J712</f>
        <v>-626.129032258065</v>
      </c>
      <c r="M712" s="69" t="n">
        <f aca="false">IFERROR((K712/J712%),"-")</f>
        <v>0</v>
      </c>
      <c r="N712" s="100" t="n">
        <v>0</v>
      </c>
      <c r="O712" s="98" t="str">
        <f aca="false">IF(F712&lt;=$P$2,"Nov","")</f>
        <v>Nov</v>
      </c>
      <c r="P712" s="97" t="n">
        <v>0</v>
      </c>
      <c r="Q712" s="100" t="n">
        <f aca="false">K712-P712</f>
        <v>0</v>
      </c>
      <c r="R712" s="98" t="n">
        <f aca="false">IFERROR(IF(O712="Nov",(K712/P712-1)),0)</f>
        <v>0</v>
      </c>
      <c r="S712" s="105" t="b">
        <f aca="false">IF(N712&gt;0,IF(O712="","-",IF(R712&lt;0%,"DEGROWTH","GROWTH")))</f>
        <v>0</v>
      </c>
      <c r="T712" s="101" t="n">
        <v>0</v>
      </c>
      <c r="U712" s="101" t="str">
        <f aca="false">IF(F712&lt;=$V$2,"Dec","")</f>
        <v>Dec</v>
      </c>
      <c r="V712" s="97" t="n">
        <v>0</v>
      </c>
      <c r="W712" s="104" t="n">
        <f aca="false">K712-V712</f>
        <v>0</v>
      </c>
      <c r="X712" s="103" t="n">
        <f aca="false">IFERROR(IF(U712="Dec",(K712/V712-1)),0)</f>
        <v>0</v>
      </c>
      <c r="Y712" s="106" t="b">
        <f aca="false">IF(T712&gt;0,IF(U712="","-",IF(X712&lt;0%,"DEGROWTH","GROWTH")))</f>
        <v>0</v>
      </c>
      <c r="Z712" s="24" t="n">
        <v>1</v>
      </c>
      <c r="AA712" s="24" t="n">
        <f aca="false">IF(H712&gt;0,1,0)</f>
        <v>0</v>
      </c>
      <c r="AB712" s="3" t="e">
        <f aca="false">#N/A</f>
        <v>#N/A</v>
      </c>
      <c r="AC712" s="3"/>
    </row>
    <row r="713" customFormat="false" ht="14.25" hidden="true" customHeight="true" outlineLevel="0" collapsed="false">
      <c r="A713" s="23" t="s">
        <v>134</v>
      </c>
      <c r="B713" s="65" t="s">
        <v>62</v>
      </c>
      <c r="C713" s="65" t="s">
        <v>4006</v>
      </c>
      <c r="D713" s="65" t="n">
        <v>1000003397</v>
      </c>
      <c r="E713" s="65" t="s">
        <v>4007</v>
      </c>
      <c r="F713" s="67" t="n">
        <v>44985</v>
      </c>
      <c r="G713" s="67" t="str">
        <f aca="false">IF(I713&gt;0,"Targeted Dealer","-")</f>
        <v>Targeted Dealer</v>
      </c>
      <c r="H713" s="67"/>
      <c r="I713" s="68" t="n">
        <v>20</v>
      </c>
      <c r="J713" s="68" t="n">
        <f aca="false">I713/$J$1*$E$1</f>
        <v>417.41935483871</v>
      </c>
      <c r="K713" s="97" t="n">
        <v>3.5</v>
      </c>
      <c r="L713" s="69" t="n">
        <f aca="false">K713-J713</f>
        <v>-413.91935483871</v>
      </c>
      <c r="M713" s="69" t="n">
        <f aca="false">IFERROR((K713/J713%),"-")</f>
        <v>0.838485316846986</v>
      </c>
      <c r="N713" s="100" t="n">
        <v>0</v>
      </c>
      <c r="O713" s="98" t="str">
        <f aca="false">IF(F713&lt;=$P$2,"Nov","")</f>
        <v>Nov</v>
      </c>
      <c r="P713" s="97" t="n">
        <v>0</v>
      </c>
      <c r="Q713" s="100" t="n">
        <f aca="false">K713-P713</f>
        <v>3.5</v>
      </c>
      <c r="R713" s="98" t="n">
        <f aca="false">IFERROR(IF(O713="Nov",(K713/P713-1)),0)</f>
        <v>0</v>
      </c>
      <c r="S713" s="105" t="b">
        <f aca="false">IF(N713&gt;0,IF(O713="","-",IF(R713&lt;0%,"DEGROWTH","GROWTH")))</f>
        <v>0</v>
      </c>
      <c r="T713" s="101" t="n">
        <v>0</v>
      </c>
      <c r="U713" s="101" t="str">
        <f aca="false">IF(F713&lt;=$V$2,"Dec","")</f>
        <v>Dec</v>
      </c>
      <c r="V713" s="97" t="n">
        <v>0</v>
      </c>
      <c r="W713" s="104" t="n">
        <f aca="false">K713-V713</f>
        <v>3.5</v>
      </c>
      <c r="X713" s="103" t="n">
        <f aca="false">IFERROR(IF(U713="Dec",(K713/V713-1)),0)</f>
        <v>0</v>
      </c>
      <c r="Y713" s="106" t="b">
        <f aca="false">IF(T713&gt;0,IF(U713="","-",IF(X713&lt;0%,"DEGROWTH","GROWTH")))</f>
        <v>0</v>
      </c>
      <c r="Z713" s="24" t="n">
        <v>0</v>
      </c>
      <c r="AA713" s="24" t="n">
        <f aca="false">IF(H713&gt;0,1,0)</f>
        <v>0</v>
      </c>
      <c r="AB713" s="3" t="n">
        <v>1000003397</v>
      </c>
      <c r="AC713" s="3"/>
    </row>
    <row r="714" customFormat="false" ht="14.25" hidden="true" customHeight="true" outlineLevel="0" collapsed="false">
      <c r="A714" s="23" t="s">
        <v>134</v>
      </c>
      <c r="B714" s="65" t="s">
        <v>62</v>
      </c>
      <c r="C714" s="65" t="s">
        <v>4469</v>
      </c>
      <c r="D714" s="65" t="n">
        <v>1000003444</v>
      </c>
      <c r="E714" s="65" t="s">
        <v>1338</v>
      </c>
      <c r="F714" s="67" t="n">
        <v>45008</v>
      </c>
      <c r="G714" s="67" t="str">
        <f aca="false">IF(I714&gt;0,"Targeted Dealer","-")</f>
        <v>Targeted Dealer</v>
      </c>
      <c r="H714" s="67"/>
      <c r="I714" s="68" t="n">
        <v>30</v>
      </c>
      <c r="J714" s="68" t="n">
        <f aca="false">I714/$J$1*$E$1</f>
        <v>626.129032258065</v>
      </c>
      <c r="K714" s="97" t="n">
        <v>0</v>
      </c>
      <c r="L714" s="69" t="n">
        <f aca="false">K714-J714</f>
        <v>-626.129032258065</v>
      </c>
      <c r="M714" s="69" t="n">
        <f aca="false">IFERROR((K714/J714%),"-")</f>
        <v>0</v>
      </c>
      <c r="N714" s="100" t="n">
        <v>0</v>
      </c>
      <c r="O714" s="98" t="str">
        <f aca="false">IF(F714&lt;=$P$2,"Nov","")</f>
        <v>Nov</v>
      </c>
      <c r="P714" s="97" t="n">
        <v>0</v>
      </c>
      <c r="Q714" s="100" t="n">
        <f aca="false">K714-P714</f>
        <v>0</v>
      </c>
      <c r="R714" s="98" t="n">
        <f aca="false">IFERROR(IF(O714="Nov",(K714/P714-1)),0)</f>
        <v>0</v>
      </c>
      <c r="S714" s="105" t="b">
        <f aca="false">IF(N714&gt;0,IF(O714="","-",IF(R714&lt;0%,"DEGROWTH","GROWTH")))</f>
        <v>0</v>
      </c>
      <c r="T714" s="101" t="n">
        <v>102.5</v>
      </c>
      <c r="U714" s="101" t="str">
        <f aca="false">IF(F714&lt;=$V$2,"Dec","")</f>
        <v>Dec</v>
      </c>
      <c r="V714" s="97" t="n">
        <v>102.5</v>
      </c>
      <c r="W714" s="104" t="n">
        <f aca="false">K714-V714</f>
        <v>-102.5</v>
      </c>
      <c r="X714" s="103" t="n">
        <f aca="false">IFERROR(IF(U714="Dec",(K714/V714-1)),0)</f>
        <v>-1</v>
      </c>
      <c r="Y714" s="104" t="str">
        <f aca="false">IF(T714&gt;0,IF(U714="","-",IF(X714&lt;0%,"DEGROWTH","GROWTH")))</f>
        <v>DEGROWTH</v>
      </c>
      <c r="Z714" s="24" t="n">
        <v>1</v>
      </c>
      <c r="AA714" s="24" t="n">
        <f aca="false">IF(H714&gt;0,1,0)</f>
        <v>0</v>
      </c>
      <c r="AB714" s="3" t="n">
        <v>1000003444</v>
      </c>
      <c r="AC714" s="3"/>
    </row>
    <row r="715" customFormat="false" ht="14.25" hidden="true" customHeight="true" outlineLevel="0" collapsed="false">
      <c r="A715" s="23" t="s">
        <v>134</v>
      </c>
      <c r="B715" s="65" t="s">
        <v>62</v>
      </c>
      <c r="C715" s="65" t="s">
        <v>4008</v>
      </c>
      <c r="D715" s="65" t="n">
        <v>1000003446</v>
      </c>
      <c r="E715" s="65" t="s">
        <v>4009</v>
      </c>
      <c r="F715" s="67" t="n">
        <v>45008</v>
      </c>
      <c r="G715" s="67" t="str">
        <f aca="false">IF(I715&gt;0,"Targeted Dealer","-")</f>
        <v>Targeted Dealer</v>
      </c>
      <c r="H715" s="67"/>
      <c r="I715" s="68" t="n">
        <v>20</v>
      </c>
      <c r="J715" s="68" t="n">
        <f aca="false">I715/$J$1*$E$1</f>
        <v>417.41935483871</v>
      </c>
      <c r="K715" s="97" t="n">
        <v>7</v>
      </c>
      <c r="L715" s="69" t="n">
        <f aca="false">K715-J715</f>
        <v>-410.41935483871</v>
      </c>
      <c r="M715" s="69" t="n">
        <f aca="false">IFERROR((K715/J715%),"-")</f>
        <v>1.67697063369397</v>
      </c>
      <c r="N715" s="100" t="n">
        <v>0</v>
      </c>
      <c r="O715" s="98" t="str">
        <f aca="false">IF(F715&lt;=$P$2,"Nov","")</f>
        <v>Nov</v>
      </c>
      <c r="P715" s="97" t="n">
        <v>0</v>
      </c>
      <c r="Q715" s="100" t="n">
        <f aca="false">K715-P715</f>
        <v>7</v>
      </c>
      <c r="R715" s="98" t="n">
        <f aca="false">IFERROR(IF(O715="Nov",(K715/P715-1)),0)</f>
        <v>0</v>
      </c>
      <c r="S715" s="105" t="b">
        <f aca="false">IF(N715&gt;0,IF(O715="","-",IF(R715&lt;0%,"DEGROWTH","GROWTH")))</f>
        <v>0</v>
      </c>
      <c r="T715" s="101" t="n">
        <v>0</v>
      </c>
      <c r="U715" s="101" t="str">
        <f aca="false">IF(F715&lt;=$V$2,"Dec","")</f>
        <v>Dec</v>
      </c>
      <c r="V715" s="97" t="n">
        <v>0</v>
      </c>
      <c r="W715" s="104" t="n">
        <f aca="false">K715-V715</f>
        <v>7</v>
      </c>
      <c r="X715" s="103" t="n">
        <f aca="false">IFERROR(IF(U715="Dec",(K715/V715-1)),0)</f>
        <v>0</v>
      </c>
      <c r="Y715" s="106" t="b">
        <f aca="false">IF(T715&gt;0,IF(U715="","-",IF(X715&lt;0%,"DEGROWTH","GROWTH")))</f>
        <v>0</v>
      </c>
      <c r="Z715" s="24" t="n">
        <v>0</v>
      </c>
      <c r="AA715" s="24" t="n">
        <f aca="false">IF(H715&gt;0,1,0)</f>
        <v>0</v>
      </c>
      <c r="AB715" s="3" t="n">
        <v>1000003446</v>
      </c>
      <c r="AC715" s="3"/>
    </row>
    <row r="716" customFormat="false" ht="14.25" hidden="true" customHeight="true" outlineLevel="0" collapsed="false">
      <c r="A716" s="23" t="s">
        <v>134</v>
      </c>
      <c r="B716" s="65" t="s">
        <v>62</v>
      </c>
      <c r="C716" s="65" t="s">
        <v>1574</v>
      </c>
      <c r="D716" s="65" t="n">
        <v>1000003515</v>
      </c>
      <c r="E716" s="65" t="s">
        <v>1575</v>
      </c>
      <c r="F716" s="67" t="n">
        <v>45054</v>
      </c>
      <c r="G716" s="67" t="str">
        <f aca="false">IF(I716&gt;0,"Targeted Dealer","-")</f>
        <v>Targeted Dealer</v>
      </c>
      <c r="H716" s="67"/>
      <c r="I716" s="68" t="n">
        <v>50</v>
      </c>
      <c r="J716" s="68" t="n">
        <f aca="false">I716/$J$1*$E$1</f>
        <v>1043.54838709677</v>
      </c>
      <c r="K716" s="97" t="n">
        <v>75.5</v>
      </c>
      <c r="L716" s="69" t="n">
        <f aca="false">K716-J716</f>
        <v>-968.048387096774</v>
      </c>
      <c r="M716" s="69" t="n">
        <f aca="false">IFERROR((K716/J716%),"-")</f>
        <v>7.23493044822257</v>
      </c>
      <c r="N716" s="100" t="n">
        <v>72.5</v>
      </c>
      <c r="O716" s="98" t="str">
        <f aca="false">IF(F716&lt;=$P$2,"Nov","")</f>
        <v>Nov</v>
      </c>
      <c r="P716" s="97" t="n">
        <v>72.5</v>
      </c>
      <c r="Q716" s="100" t="n">
        <f aca="false">K716-P716</f>
        <v>3</v>
      </c>
      <c r="R716" s="98" t="n">
        <f aca="false">IFERROR(IF(O716="Nov",(K716/P716-1)),0)</f>
        <v>0.0413793103448277</v>
      </c>
      <c r="S716" s="100" t="str">
        <f aca="false">IF(N716&gt;0,IF(O716="","-",IF(R716&lt;0%,"DEGROWTH","GROWTH")))</f>
        <v>GROWTH</v>
      </c>
      <c r="T716" s="101" t="n">
        <v>11</v>
      </c>
      <c r="U716" s="101" t="str">
        <f aca="false">IF(F716&lt;=$V$2,"Dec","")</f>
        <v>Dec</v>
      </c>
      <c r="V716" s="97" t="n">
        <v>11</v>
      </c>
      <c r="W716" s="104" t="n">
        <f aca="false">K716-V716</f>
        <v>64.5</v>
      </c>
      <c r="X716" s="103" t="n">
        <f aca="false">IFERROR(IF(U716="Dec",(K716/V716-1)),0)</f>
        <v>5.86363636363636</v>
      </c>
      <c r="Y716" s="104" t="str">
        <f aca="false">IF(T716&gt;0,IF(U716="","-",IF(X716&lt;0%,"DEGROWTH","GROWTH")))</f>
        <v>GROWTH</v>
      </c>
      <c r="Z716" s="24" t="n">
        <v>0</v>
      </c>
      <c r="AA716" s="24" t="n">
        <f aca="false">IF(H716&gt;0,1,0)</f>
        <v>0</v>
      </c>
      <c r="AB716" s="3" t="n">
        <v>1000003515</v>
      </c>
      <c r="AC716" s="3"/>
    </row>
    <row r="717" customFormat="false" ht="14.25" hidden="true" customHeight="true" outlineLevel="0" collapsed="false">
      <c r="A717" s="23" t="s">
        <v>134</v>
      </c>
      <c r="B717" s="65" t="s">
        <v>62</v>
      </c>
      <c r="C717" s="65" t="s">
        <v>1576</v>
      </c>
      <c r="D717" s="65" t="n">
        <v>1000003592</v>
      </c>
      <c r="E717" s="65" t="s">
        <v>1577</v>
      </c>
      <c r="F717" s="67" t="n">
        <v>45080</v>
      </c>
      <c r="G717" s="67" t="str">
        <f aca="false">IF(I717&gt;0,"Targeted Dealer","-")</f>
        <v>Targeted Dealer</v>
      </c>
      <c r="H717" s="67"/>
      <c r="I717" s="68" t="n">
        <v>95</v>
      </c>
      <c r="J717" s="68" t="n">
        <f aca="false">I717/$J$1*$E$1</f>
        <v>1982.74193548387</v>
      </c>
      <c r="K717" s="97" t="n">
        <v>39</v>
      </c>
      <c r="L717" s="69" t="n">
        <f aca="false">K717-J717</f>
        <v>-1943.74193548387</v>
      </c>
      <c r="M717" s="69" t="n">
        <f aca="false">IFERROR((K717/J717%),"-")</f>
        <v>1.96697307410722</v>
      </c>
      <c r="N717" s="100" t="n">
        <v>36.5</v>
      </c>
      <c r="O717" s="98" t="str">
        <f aca="false">IF(F717&lt;=$P$2,"Nov","")</f>
        <v>Nov</v>
      </c>
      <c r="P717" s="97" t="n">
        <v>36.5</v>
      </c>
      <c r="Q717" s="100" t="n">
        <f aca="false">K717-P717</f>
        <v>2.5</v>
      </c>
      <c r="R717" s="98" t="n">
        <f aca="false">IFERROR(IF(O717="Nov",(K717/P717-1)),0)</f>
        <v>0.0684931506849316</v>
      </c>
      <c r="S717" s="100" t="str">
        <f aca="false">IF(N717&gt;0,IF(O717="","-",IF(R717&lt;0%,"DEGROWTH","GROWTH")))</f>
        <v>GROWTH</v>
      </c>
      <c r="T717" s="101" t="n">
        <v>74</v>
      </c>
      <c r="U717" s="101" t="str">
        <f aca="false">IF(F717&lt;=$V$2,"Dec","")</f>
        <v>Dec</v>
      </c>
      <c r="V717" s="97" t="n">
        <v>74</v>
      </c>
      <c r="W717" s="104" t="n">
        <f aca="false">K717-V717</f>
        <v>-35</v>
      </c>
      <c r="X717" s="103" t="n">
        <f aca="false">IFERROR(IF(U717="Dec",(K717/V717-1)),0)</f>
        <v>-0.472972972972973</v>
      </c>
      <c r="Y717" s="104" t="str">
        <f aca="false">IF(T717&gt;0,IF(U717="","-",IF(X717&lt;0%,"DEGROWTH","GROWTH")))</f>
        <v>DEGROWTH</v>
      </c>
      <c r="Z717" s="24" t="n">
        <v>0</v>
      </c>
      <c r="AA717" s="24" t="n">
        <f aca="false">IF(H717&gt;0,1,0)</f>
        <v>0</v>
      </c>
      <c r="AB717" s="3" t="n">
        <v>1000003592</v>
      </c>
      <c r="AC717" s="3"/>
    </row>
    <row r="718" customFormat="false" ht="14.25" hidden="true" customHeight="true" outlineLevel="0" collapsed="false">
      <c r="A718" s="23" t="s">
        <v>134</v>
      </c>
      <c r="B718" s="65" t="s">
        <v>62</v>
      </c>
      <c r="C718" s="65" t="s">
        <v>3401</v>
      </c>
      <c r="D718" s="65" t="n">
        <v>1000003603</v>
      </c>
      <c r="E718" s="65" t="s">
        <v>3402</v>
      </c>
      <c r="F718" s="67" t="n">
        <v>45086</v>
      </c>
      <c r="G718" s="67" t="str">
        <f aca="false">IF(I718&gt;0,"Targeted Dealer","-")</f>
        <v>Targeted Dealer</v>
      </c>
      <c r="H718" s="67"/>
      <c r="I718" s="68" t="n">
        <v>30</v>
      </c>
      <c r="J718" s="68" t="n">
        <f aca="false">I718/$J$1*$E$1</f>
        <v>626.129032258065</v>
      </c>
      <c r="K718" s="97" t="n">
        <v>0</v>
      </c>
      <c r="L718" s="69" t="n">
        <f aca="false">K718-J718</f>
        <v>-626.129032258065</v>
      </c>
      <c r="M718" s="69" t="n">
        <f aca="false">IFERROR((K718/J718%),"-")</f>
        <v>0</v>
      </c>
      <c r="N718" s="100" t="n">
        <v>3.5</v>
      </c>
      <c r="O718" s="98" t="str">
        <f aca="false">IF(F718&lt;=$P$2,"Nov","")</f>
        <v>Nov</v>
      </c>
      <c r="P718" s="97" t="n">
        <v>3.5</v>
      </c>
      <c r="Q718" s="100" t="n">
        <f aca="false">K718-P718</f>
        <v>-3.5</v>
      </c>
      <c r="R718" s="98" t="n">
        <f aca="false">IFERROR(IF(O718="Nov",(K718/P718-1)),0)</f>
        <v>-1</v>
      </c>
      <c r="S718" s="100" t="str">
        <f aca="false">IF(N718&gt;0,IF(O718="","-",IF(R718&lt;0%,"DEGROWTH","GROWTH")))</f>
        <v>DEGROWTH</v>
      </c>
      <c r="T718" s="101" t="n">
        <v>0</v>
      </c>
      <c r="U718" s="101" t="str">
        <f aca="false">IF(F718&lt;=$V$2,"Dec","")</f>
        <v>Dec</v>
      </c>
      <c r="V718" s="97" t="n">
        <v>0</v>
      </c>
      <c r="W718" s="104" t="n">
        <f aca="false">K718-V718</f>
        <v>0</v>
      </c>
      <c r="X718" s="103" t="n">
        <f aca="false">IFERROR(IF(U718="Dec",(K718/V718-1)),0)</f>
        <v>0</v>
      </c>
      <c r="Y718" s="106" t="b">
        <f aca="false">IF(T718&gt;0,IF(U718="","-",IF(X718&lt;0%,"DEGROWTH","GROWTH")))</f>
        <v>0</v>
      </c>
      <c r="Z718" s="24" t="n">
        <v>1</v>
      </c>
      <c r="AA718" s="24" t="n">
        <f aca="false">IF(H718&gt;0,1,0)</f>
        <v>0</v>
      </c>
      <c r="AB718" s="3" t="n">
        <v>1000003603</v>
      </c>
      <c r="AC718" s="3"/>
    </row>
    <row r="719" customFormat="false" ht="14.25" hidden="true" customHeight="true" outlineLevel="0" collapsed="false">
      <c r="A719" s="23" t="s">
        <v>134</v>
      </c>
      <c r="B719" s="65" t="s">
        <v>62</v>
      </c>
      <c r="C719" s="65" t="s">
        <v>1578</v>
      </c>
      <c r="D719" s="65" t="n">
        <v>1000003744</v>
      </c>
      <c r="E719" s="65" t="s">
        <v>1579</v>
      </c>
      <c r="F719" s="67" t="n">
        <v>45233</v>
      </c>
      <c r="G719" s="67" t="str">
        <f aca="false">IF(I719&gt;0,"Targeted Dealer","-")</f>
        <v>Targeted Dealer</v>
      </c>
      <c r="H719" s="67"/>
      <c r="I719" s="68" t="n">
        <v>60</v>
      </c>
      <c r="J719" s="68" t="n">
        <f aca="false">I719/$J$1*$E$1</f>
        <v>1252.25806451613</v>
      </c>
      <c r="K719" s="97" t="n">
        <v>0</v>
      </c>
      <c r="L719" s="69" t="n">
        <f aca="false">K719-J719</f>
        <v>-1252.25806451613</v>
      </c>
      <c r="M719" s="69" t="n">
        <f aca="false">IFERROR((K719/J719%),"-")</f>
        <v>0</v>
      </c>
      <c r="N719" s="100" t="n">
        <v>20</v>
      </c>
      <c r="O719" s="98" t="str">
        <f aca="false">IF(F719&lt;=$P$2,"Nov","")</f>
        <v>Nov</v>
      </c>
      <c r="P719" s="97" t="n">
        <v>20</v>
      </c>
      <c r="Q719" s="100" t="n">
        <f aca="false">K719-P719</f>
        <v>-20</v>
      </c>
      <c r="R719" s="98" t="n">
        <f aca="false">IFERROR(IF(O719="Nov",(K719/P719-1)),0)</f>
        <v>-1</v>
      </c>
      <c r="S719" s="100" t="str">
        <f aca="false">IF(N719&gt;0,IF(O719="","-",IF(R719&lt;0%,"DEGROWTH","GROWTH")))</f>
        <v>DEGROWTH</v>
      </c>
      <c r="T719" s="101" t="n">
        <v>80</v>
      </c>
      <c r="U719" s="101" t="str">
        <f aca="false">IF(F719&lt;=$V$2,"Dec","")</f>
        <v>Dec</v>
      </c>
      <c r="V719" s="97" t="n">
        <v>80</v>
      </c>
      <c r="W719" s="104" t="n">
        <f aca="false">K719-V719</f>
        <v>-80</v>
      </c>
      <c r="X719" s="103" t="n">
        <f aca="false">IFERROR(IF(U719="Dec",(K719/V719-1)),0)</f>
        <v>-1</v>
      </c>
      <c r="Y719" s="104" t="str">
        <f aca="false">IF(T719&gt;0,IF(U719="","-",IF(X719&lt;0%,"DEGROWTH","GROWTH")))</f>
        <v>DEGROWTH</v>
      </c>
      <c r="Z719" s="24" t="n">
        <v>1</v>
      </c>
      <c r="AA719" s="24" t="n">
        <f aca="false">IF(H719&gt;0,1,0)</f>
        <v>0</v>
      </c>
      <c r="AB719" s="3" t="n">
        <v>1000003744</v>
      </c>
      <c r="AC719" s="3"/>
    </row>
    <row r="720" customFormat="false" ht="14.25" hidden="false" customHeight="true" outlineLevel="0" collapsed="false">
      <c r="A720" s="23" t="s">
        <v>134</v>
      </c>
      <c r="B720" s="65" t="s">
        <v>62</v>
      </c>
      <c r="C720" s="65" t="s">
        <v>4111</v>
      </c>
      <c r="D720" s="65" t="n">
        <v>1000003812</v>
      </c>
      <c r="E720" s="65" t="s">
        <v>4112</v>
      </c>
      <c r="F720" s="144" t="n">
        <v>45291</v>
      </c>
      <c r="G720" s="67" t="str">
        <f aca="false">IF(I720&gt;0,"Targeted Dealer","-")</f>
        <v>Targeted Dealer</v>
      </c>
      <c r="H720" s="67"/>
      <c r="I720" s="68" t="n">
        <v>75</v>
      </c>
      <c r="J720" s="68" t="n">
        <f aca="false">I720/$J$1*$E$1</f>
        <v>1565.32258064516</v>
      </c>
      <c r="K720" s="97" t="n">
        <v>0</v>
      </c>
      <c r="L720" s="69" t="n">
        <f aca="false">K720-J720</f>
        <v>-1565.32258064516</v>
      </c>
      <c r="M720" s="69" t="n">
        <f aca="false">IFERROR((K720/J720%),"-")</f>
        <v>0</v>
      </c>
      <c r="N720" s="100" t="n">
        <v>0</v>
      </c>
      <c r="O720" s="98" t="str">
        <f aca="false">IF(F720&lt;=$P$2,"Nov","")</f>
        <v>Nov</v>
      </c>
      <c r="P720" s="97" t="n">
        <v>0</v>
      </c>
      <c r="Q720" s="100" t="n">
        <f aca="false">K720-P720</f>
        <v>0</v>
      </c>
      <c r="R720" s="98" t="n">
        <f aca="false">IFERROR(IF(O720="Nov",(K720/P720-1)),0)</f>
        <v>0</v>
      </c>
      <c r="S720" s="105" t="b">
        <f aca="false">IF(N720&gt;0,IF(O720="","-",IF(R720&lt;0%,"DEGROWTH","GROWTH")))</f>
        <v>0</v>
      </c>
      <c r="T720" s="101" t="n">
        <v>0</v>
      </c>
      <c r="U720" s="101" t="str">
        <f aca="false">IF(F720&lt;=$V$2,"Dec","")</f>
        <v>Dec</v>
      </c>
      <c r="V720" s="97" t="n">
        <v>0</v>
      </c>
      <c r="W720" s="104" t="n">
        <f aca="false">K720-V720</f>
        <v>0</v>
      </c>
      <c r="X720" s="103" t="n">
        <f aca="false">IFERROR(IF(U720="Dec",(K720/V720-1)),0)</f>
        <v>0</v>
      </c>
      <c r="Y720" s="106" t="b">
        <f aca="false">IF(T720&gt;0,IF(U720="","-",IF(X720&lt;0%,"DEGROWTH","GROWTH")))</f>
        <v>0</v>
      </c>
      <c r="Z720" s="24" t="n">
        <v>1</v>
      </c>
      <c r="AA720" s="24" t="n">
        <f aca="false">IF(H720&gt;0,1,0)</f>
        <v>0</v>
      </c>
      <c r="AB720" s="3" t="e">
        <f aca="false">#N/A</f>
        <v>#N/A</v>
      </c>
      <c r="AC720" s="3"/>
    </row>
    <row r="721" customFormat="false" ht="14.25" hidden="true" customHeight="true" outlineLevel="0" collapsed="false">
      <c r="A721" s="24" t="s">
        <v>134</v>
      </c>
      <c r="B721" s="128" t="s">
        <v>62</v>
      </c>
      <c r="C721" s="128" t="s">
        <v>1580</v>
      </c>
      <c r="D721" s="128" t="n">
        <v>1000003901</v>
      </c>
      <c r="E721" s="128" t="s">
        <v>1581</v>
      </c>
      <c r="F721" s="67" t="n">
        <v>45382</v>
      </c>
      <c r="G721" s="67" t="str">
        <f aca="false">IF(I721&gt;0,"Targeted Dealer","-")</f>
        <v>Targeted Dealer</v>
      </c>
      <c r="H721" s="67"/>
      <c r="I721" s="68" t="n">
        <v>60</v>
      </c>
      <c r="J721" s="68" t="n">
        <f aca="false">I721/$J$1*$E$1</f>
        <v>1252.25806451613</v>
      </c>
      <c r="K721" s="97" t="n">
        <v>10.5</v>
      </c>
      <c r="L721" s="69" t="n">
        <f aca="false">K721-J721</f>
        <v>-1241.75806451613</v>
      </c>
      <c r="M721" s="69" t="n">
        <f aca="false">IFERROR((K721/J721%),"-")</f>
        <v>0.838485316846986</v>
      </c>
      <c r="N721" s="100" t="n">
        <v>22</v>
      </c>
      <c r="O721" s="98" t="str">
        <f aca="false">IF(F721&lt;=$P$2,"Nov","")</f>
        <v>Nov</v>
      </c>
      <c r="P721" s="97" t="n">
        <v>22</v>
      </c>
      <c r="Q721" s="100" t="n">
        <f aca="false">K721-P721</f>
        <v>-11.5</v>
      </c>
      <c r="R721" s="98" t="n">
        <f aca="false">IFERROR(IF(O721="Nov",(K721/P721-1)),0)</f>
        <v>-0.522727272727273</v>
      </c>
      <c r="S721" s="100" t="str">
        <f aca="false">IF(N721&gt;0,IF(O721="","-",IF(R721&lt;0%,"DEGROWTH","GROWTH")))</f>
        <v>DEGROWTH</v>
      </c>
      <c r="T721" s="101" t="n">
        <v>0</v>
      </c>
      <c r="U721" s="101" t="str">
        <f aca="false">IF(F721&lt;=$V$2,"Dec","")</f>
        <v>Dec</v>
      </c>
      <c r="V721" s="97" t="n">
        <v>0</v>
      </c>
      <c r="W721" s="104" t="n">
        <f aca="false">K721-V721</f>
        <v>10.5</v>
      </c>
      <c r="X721" s="103" t="n">
        <f aca="false">IFERROR(IF(U721="Dec",(K721/V721-1)),0)</f>
        <v>0</v>
      </c>
      <c r="Y721" s="106" t="b">
        <f aca="false">IF(T721&gt;0,IF(U721="","-",IF(X721&lt;0%,"DEGROWTH","GROWTH")))</f>
        <v>0</v>
      </c>
      <c r="Z721" s="24" t="n">
        <v>0</v>
      </c>
      <c r="AA721" s="24" t="n">
        <f aca="false">IF(H721&gt;0,1,0)</f>
        <v>0</v>
      </c>
      <c r="AB721" s="3" t="n">
        <v>1000003901</v>
      </c>
      <c r="AC721" s="3"/>
    </row>
    <row r="722" customFormat="false" ht="14.25" hidden="true" customHeight="true" outlineLevel="0" collapsed="false">
      <c r="A722" s="24" t="s">
        <v>134</v>
      </c>
      <c r="B722" s="128" t="s">
        <v>62</v>
      </c>
      <c r="C722" s="128" t="s">
        <v>1582</v>
      </c>
      <c r="D722" s="128" t="n">
        <v>1000003983</v>
      </c>
      <c r="E722" s="128" t="s">
        <v>1583</v>
      </c>
      <c r="F722" s="67" t="n">
        <v>45440</v>
      </c>
      <c r="G722" s="67" t="str">
        <f aca="false">IF(I722&gt;0,"Targeted Dealer","-")</f>
        <v>Targeted Dealer</v>
      </c>
      <c r="H722" s="67"/>
      <c r="I722" s="68" t="n">
        <v>110</v>
      </c>
      <c r="J722" s="68" t="n">
        <f aca="false">I722/$J$1*$E$1</f>
        <v>2295.8064516129</v>
      </c>
      <c r="K722" s="97" t="n">
        <v>110.75</v>
      </c>
      <c r="L722" s="69" t="n">
        <f aca="false">K722-J722</f>
        <v>-2185.0564516129</v>
      </c>
      <c r="M722" s="69" t="n">
        <f aca="false">IFERROR((K722/J722%),"-")</f>
        <v>4.824012926795</v>
      </c>
      <c r="N722" s="100" t="n">
        <v>116.25</v>
      </c>
      <c r="O722" s="98" t="str">
        <f aca="false">IF(F722&lt;=$P$2,"Nov","")</f>
        <v>Nov</v>
      </c>
      <c r="P722" s="97" t="n">
        <v>116.25</v>
      </c>
      <c r="Q722" s="100" t="n">
        <f aca="false">K722-P722</f>
        <v>-5.5</v>
      </c>
      <c r="R722" s="98" t="n">
        <f aca="false">IFERROR(IF(O722="Nov",(K722/P722-1)),0)</f>
        <v>-0.0473118279569893</v>
      </c>
      <c r="S722" s="100" t="str">
        <f aca="false">IF(N722&gt;0,IF(O722="","-",IF(R722&lt;0%,"DEGROWTH","GROWTH")))</f>
        <v>DEGROWTH</v>
      </c>
      <c r="T722" s="101" t="n">
        <v>0</v>
      </c>
      <c r="U722" s="101" t="str">
        <f aca="false">IF(F722&lt;=$V$2,"Dec","")</f>
        <v>Dec</v>
      </c>
      <c r="V722" s="97" t="n">
        <v>0</v>
      </c>
      <c r="W722" s="104" t="n">
        <f aca="false">K722-V722</f>
        <v>110.75</v>
      </c>
      <c r="X722" s="103" t="n">
        <f aca="false">IFERROR(IF(U722="Dec",(K722/V722-1)),0)</f>
        <v>0</v>
      </c>
      <c r="Y722" s="106" t="b">
        <f aca="false">IF(T722&gt;0,IF(U722="","-",IF(X722&lt;0%,"DEGROWTH","GROWTH")))</f>
        <v>0</v>
      </c>
      <c r="Z722" s="24" t="n">
        <v>0</v>
      </c>
      <c r="AA722" s="24" t="n">
        <f aca="false">IF(H722&gt;0,1,0)</f>
        <v>0</v>
      </c>
      <c r="AB722" s="3" t="n">
        <v>1000003983</v>
      </c>
      <c r="AC722" s="3"/>
    </row>
    <row r="723" customFormat="false" ht="14.25" hidden="true" customHeight="true" outlineLevel="0" collapsed="false">
      <c r="A723" s="24" t="s">
        <v>134</v>
      </c>
      <c r="B723" s="128" t="s">
        <v>62</v>
      </c>
      <c r="C723" s="128" t="s">
        <v>1584</v>
      </c>
      <c r="D723" s="128" t="n">
        <v>1000004023</v>
      </c>
      <c r="E723" s="128" t="s">
        <v>1585</v>
      </c>
      <c r="F723" s="67" t="n">
        <v>45472</v>
      </c>
      <c r="G723" s="67" t="str">
        <f aca="false">IF(I723&gt;0,"Targeted Dealer","-")</f>
        <v>Targeted Dealer</v>
      </c>
      <c r="H723" s="24"/>
      <c r="I723" s="68" t="n">
        <v>20</v>
      </c>
      <c r="J723" s="68" t="n">
        <f aca="false">I723/$J$1*$E$1</f>
        <v>417.41935483871</v>
      </c>
      <c r="K723" s="97" t="n">
        <v>44</v>
      </c>
      <c r="L723" s="69" t="n">
        <f aca="false">K723-J723</f>
        <v>-373.41935483871</v>
      </c>
      <c r="M723" s="69" t="n">
        <f aca="false">IFERROR((K723/J723%),"-")</f>
        <v>10.5409582689335</v>
      </c>
      <c r="N723" s="100" t="n">
        <v>13.5</v>
      </c>
      <c r="O723" s="98" t="str">
        <f aca="false">IF(F723&lt;=$P$2,"Nov","")</f>
        <v>Nov</v>
      </c>
      <c r="P723" s="97" t="n">
        <v>13.5</v>
      </c>
      <c r="Q723" s="100" t="n">
        <f aca="false">K723-P723</f>
        <v>30.5</v>
      </c>
      <c r="R723" s="98" t="n">
        <f aca="false">IFERROR(IF(O723="Nov",(K723/P723-1)),0)</f>
        <v>2.25925925925926</v>
      </c>
      <c r="S723" s="100" t="str">
        <f aca="false">IF(N723&gt;0,IF(O723="","-",IF(R723&lt;0%,"DEGROWTH","GROWTH")))</f>
        <v>GROWTH</v>
      </c>
      <c r="T723" s="101" t="n">
        <v>0</v>
      </c>
      <c r="U723" s="101" t="str">
        <f aca="false">IF(F723&lt;=$V$2,"Dec","")</f>
        <v>Dec</v>
      </c>
      <c r="V723" s="97" t="n">
        <v>0</v>
      </c>
      <c r="W723" s="104" t="n">
        <f aca="false">K723-V723</f>
        <v>44</v>
      </c>
      <c r="X723" s="103" t="n">
        <f aca="false">IFERROR(IF(U723="Dec",(K723/V723-1)),0)</f>
        <v>0</v>
      </c>
      <c r="Y723" s="106" t="b">
        <f aca="false">IF(T723&gt;0,IF(U723="","-",IF(X723&lt;0%,"DEGROWTH","GROWTH")))</f>
        <v>0</v>
      </c>
      <c r="Z723" s="24" t="n">
        <v>0</v>
      </c>
      <c r="AA723" s="24" t="n">
        <f aca="false">IF(H723&gt;0,1,0)</f>
        <v>0</v>
      </c>
      <c r="AB723" s="3" t="n">
        <v>1000004023</v>
      </c>
      <c r="AC723" s="3"/>
    </row>
    <row r="724" customFormat="false" ht="14.25" hidden="true" customHeight="true" outlineLevel="0" collapsed="false">
      <c r="A724" s="24" t="s">
        <v>134</v>
      </c>
      <c r="B724" s="128" t="s">
        <v>62</v>
      </c>
      <c r="C724" s="128" t="s">
        <v>276</v>
      </c>
      <c r="D724" s="128" t="n">
        <v>1000004073</v>
      </c>
      <c r="E724" s="128" t="s">
        <v>277</v>
      </c>
      <c r="F724" s="67" t="n">
        <v>45504</v>
      </c>
      <c r="G724" s="67" t="str">
        <f aca="false">IF(I724&gt;0,"Targeted Dealer","-")</f>
        <v>Targeted Dealer</v>
      </c>
      <c r="H724" s="24"/>
      <c r="I724" s="68" t="n">
        <v>50</v>
      </c>
      <c r="J724" s="68" t="n">
        <f aca="false">I724/$J$1*$E$1</f>
        <v>1043.54838709677</v>
      </c>
      <c r="K724" s="97" t="n">
        <v>21</v>
      </c>
      <c r="L724" s="69" t="n">
        <f aca="false">K724-J724</f>
        <v>-1022.54838709677</v>
      </c>
      <c r="M724" s="69" t="n">
        <f aca="false">IFERROR((K724/J724%),"-")</f>
        <v>2.01236476043277</v>
      </c>
      <c r="N724" s="100" t="n">
        <v>0</v>
      </c>
      <c r="O724" s="98" t="str">
        <f aca="false">IF(F724&lt;=$P$2,"Nov","")</f>
        <v>Nov</v>
      </c>
      <c r="P724" s="97" t="n">
        <v>0</v>
      </c>
      <c r="Q724" s="100" t="n">
        <f aca="false">K724-P724</f>
        <v>21</v>
      </c>
      <c r="R724" s="98" t="n">
        <f aca="false">IFERROR(IF(O724="Nov",(K724/P724-1)),0)</f>
        <v>0</v>
      </c>
      <c r="S724" s="105" t="b">
        <f aca="false">IF(N724&gt;0,IF(O724="","-",IF(R724&lt;0%,"DEGROWTH","GROWTH")))</f>
        <v>0</v>
      </c>
      <c r="T724" s="101" t="n">
        <v>0</v>
      </c>
      <c r="U724" s="101" t="str">
        <f aca="false">IF(F724&lt;=$V$2,"Dec","")</f>
        <v>Dec</v>
      </c>
      <c r="V724" s="97" t="n">
        <v>0</v>
      </c>
      <c r="W724" s="104" t="n">
        <f aca="false">K724-V724</f>
        <v>21</v>
      </c>
      <c r="X724" s="103" t="n">
        <f aca="false">IFERROR(IF(U724="Dec",(K724/V724-1)),0)</f>
        <v>0</v>
      </c>
      <c r="Y724" s="106" t="b">
        <f aca="false">IF(T724&gt;0,IF(U724="","-",IF(X724&lt;0%,"DEGROWTH","GROWTH")))</f>
        <v>0</v>
      </c>
      <c r="Z724" s="24" t="n">
        <v>0</v>
      </c>
      <c r="AA724" s="24" t="n">
        <f aca="false">IF(H724&gt;0,1,0)</f>
        <v>0</v>
      </c>
      <c r="AB724" s="3" t="n">
        <v>1000004073</v>
      </c>
      <c r="AC724" s="3"/>
    </row>
    <row r="725" customFormat="false" ht="14.25" hidden="true" customHeight="true" outlineLevel="0" collapsed="false">
      <c r="A725" s="24" t="s">
        <v>134</v>
      </c>
      <c r="B725" s="128" t="s">
        <v>62</v>
      </c>
      <c r="C725" s="128" t="s">
        <v>1586</v>
      </c>
      <c r="D725" s="128" t="n">
        <v>1000004085</v>
      </c>
      <c r="E725" s="128" t="s">
        <v>1587</v>
      </c>
      <c r="F725" s="67" t="n">
        <v>45518</v>
      </c>
      <c r="G725" s="67" t="str">
        <f aca="false">IF(I725&gt;0,"Targeted Dealer","-")</f>
        <v>Targeted Dealer</v>
      </c>
      <c r="H725" s="24"/>
      <c r="I725" s="68" t="n">
        <v>30</v>
      </c>
      <c r="J725" s="68" t="n">
        <f aca="false">I725/$J$1*$E$1</f>
        <v>626.129032258065</v>
      </c>
      <c r="K725" s="97" t="n">
        <v>37.75</v>
      </c>
      <c r="L725" s="69" t="n">
        <f aca="false">K725-J725</f>
        <v>-588.379032258065</v>
      </c>
      <c r="M725" s="69" t="n">
        <f aca="false">IFERROR((K725/J725%),"-")</f>
        <v>6.02910870685214</v>
      </c>
      <c r="N725" s="100" t="n">
        <v>45.9</v>
      </c>
      <c r="O725" s="98" t="str">
        <f aca="false">IF(F725&lt;=$P$2,"Nov","")</f>
        <v>Nov</v>
      </c>
      <c r="P725" s="97" t="n">
        <v>45.9</v>
      </c>
      <c r="Q725" s="100" t="n">
        <f aca="false">K725-P725</f>
        <v>-8.15</v>
      </c>
      <c r="R725" s="98" t="n">
        <f aca="false">IFERROR(IF(O725="Nov",(K725/P725-1)),0)</f>
        <v>-0.177559912854031</v>
      </c>
      <c r="S725" s="100" t="str">
        <f aca="false">IF(N725&gt;0,IF(O725="","-",IF(R725&lt;0%,"DEGROWTH","GROWTH")))</f>
        <v>DEGROWTH</v>
      </c>
      <c r="T725" s="101" t="n">
        <v>0</v>
      </c>
      <c r="U725" s="101" t="str">
        <f aca="false">IF(F725&lt;=$V$2,"Dec","")</f>
        <v>Dec</v>
      </c>
      <c r="V725" s="97" t="n">
        <v>0</v>
      </c>
      <c r="W725" s="104" t="n">
        <f aca="false">K725-V725</f>
        <v>37.75</v>
      </c>
      <c r="X725" s="103" t="n">
        <f aca="false">IFERROR(IF(U725="Dec",(K725/V725-1)),0)</f>
        <v>0</v>
      </c>
      <c r="Y725" s="106" t="b">
        <f aca="false">IF(T725&gt;0,IF(U725="","-",IF(X725&lt;0%,"DEGROWTH","GROWTH")))</f>
        <v>0</v>
      </c>
      <c r="Z725" s="24" t="n">
        <v>0</v>
      </c>
      <c r="AA725" s="24" t="n">
        <f aca="false">IF(H725&gt;0,1,0)</f>
        <v>0</v>
      </c>
      <c r="AB725" s="3" t="n">
        <v>1000004085</v>
      </c>
      <c r="AC725" s="3"/>
    </row>
    <row r="726" customFormat="false" ht="14.25" hidden="true" customHeight="true" outlineLevel="0" collapsed="false">
      <c r="A726" s="24" t="s">
        <v>134</v>
      </c>
      <c r="B726" s="128" t="s">
        <v>62</v>
      </c>
      <c r="C726" s="128" t="s">
        <v>4470</v>
      </c>
      <c r="D726" s="129" t="n">
        <v>1000004093</v>
      </c>
      <c r="E726" s="129" t="s">
        <v>4471</v>
      </c>
      <c r="F726" s="67" t="n">
        <v>45525</v>
      </c>
      <c r="G726" s="67" t="str">
        <f aca="false">IF(I726&gt;0,"Targeted Dealer","-")</f>
        <v>Targeted Dealer</v>
      </c>
      <c r="H726" s="24"/>
      <c r="I726" s="68" t="n">
        <v>20</v>
      </c>
      <c r="J726" s="68" t="n">
        <f aca="false">I726/$J$1*$E$1</f>
        <v>417.41935483871</v>
      </c>
      <c r="K726" s="97" t="n">
        <v>0</v>
      </c>
      <c r="L726" s="69" t="n">
        <f aca="false">K726-J726</f>
        <v>-417.41935483871</v>
      </c>
      <c r="M726" s="69" t="n">
        <f aca="false">IFERROR((K726/J726%),"-")</f>
        <v>0</v>
      </c>
      <c r="N726" s="100" t="n">
        <v>0</v>
      </c>
      <c r="O726" s="98" t="str">
        <f aca="false">IF(F726&lt;=$P$2,"Nov","")</f>
        <v>Nov</v>
      </c>
      <c r="P726" s="97" t="n">
        <v>0</v>
      </c>
      <c r="Q726" s="100" t="n">
        <f aca="false">K726-P726</f>
        <v>0</v>
      </c>
      <c r="R726" s="98" t="n">
        <f aca="false">IFERROR(IF(O726="Nov",(K726/P726-1)),0)</f>
        <v>0</v>
      </c>
      <c r="S726" s="105" t="b">
        <f aca="false">IF(N726&gt;0,IF(O726="","-",IF(R726&lt;0%,"DEGROWTH","GROWTH")))</f>
        <v>0</v>
      </c>
      <c r="T726" s="101" t="n">
        <v>0</v>
      </c>
      <c r="U726" s="101" t="str">
        <f aca="false">IF(F726&lt;=$V$2,"Dec","")</f>
        <v>Dec</v>
      </c>
      <c r="V726" s="97" t="n">
        <v>0</v>
      </c>
      <c r="W726" s="104" t="n">
        <f aca="false">K726-V726</f>
        <v>0</v>
      </c>
      <c r="X726" s="103" t="n">
        <f aca="false">IFERROR(IF(U726="Dec",(K726/V726-1)),0)</f>
        <v>0</v>
      </c>
      <c r="Y726" s="106" t="b">
        <f aca="false">IF(T726&gt;0,IF(U726="","-",IF(X726&lt;0%,"DEGROWTH","GROWTH")))</f>
        <v>0</v>
      </c>
      <c r="Z726" s="24" t="n">
        <v>1</v>
      </c>
      <c r="AA726" s="24" t="n">
        <f aca="false">IF(H726&gt;0,1,0)</f>
        <v>0</v>
      </c>
      <c r="AB726" s="3" t="n">
        <v>1000004093</v>
      </c>
      <c r="AC726" s="3"/>
    </row>
    <row r="727" customFormat="false" ht="14.25" hidden="true" customHeight="true" outlineLevel="0" collapsed="false">
      <c r="A727" s="23" t="s">
        <v>134</v>
      </c>
      <c r="B727" s="65" t="s">
        <v>64</v>
      </c>
      <c r="C727" s="65" t="s">
        <v>1588</v>
      </c>
      <c r="D727" s="65" t="n">
        <v>1000000609</v>
      </c>
      <c r="E727" s="66" t="s">
        <v>1589</v>
      </c>
      <c r="F727" s="67" t="n">
        <v>38395</v>
      </c>
      <c r="G727" s="67" t="str">
        <f aca="false">IF(I727&gt;0,"Targeted Dealer","-")</f>
        <v>Targeted Dealer</v>
      </c>
      <c r="H727" s="67"/>
      <c r="I727" s="68" t="n">
        <v>60</v>
      </c>
      <c r="J727" s="68" t="n">
        <f aca="false">I727/$J$1*$E$1</f>
        <v>1252.25806451613</v>
      </c>
      <c r="K727" s="97" t="n">
        <v>40</v>
      </c>
      <c r="L727" s="69" t="n">
        <f aca="false">K727-J727</f>
        <v>-1212.25806451613</v>
      </c>
      <c r="M727" s="69" t="n">
        <f aca="false">IFERROR((K727/J727%),"-")</f>
        <v>3.19422977846471</v>
      </c>
      <c r="N727" s="100" t="n">
        <v>60</v>
      </c>
      <c r="O727" s="98" t="str">
        <f aca="false">IF(F727&lt;=$P$2,"Nov","")</f>
        <v>Nov</v>
      </c>
      <c r="P727" s="97" t="n">
        <v>60</v>
      </c>
      <c r="Q727" s="100" t="n">
        <f aca="false">K727-P727</f>
        <v>-20</v>
      </c>
      <c r="R727" s="98" t="n">
        <f aca="false">IFERROR(IF(O727="Nov",(K727/P727-1)),0)</f>
        <v>-0.333333333333333</v>
      </c>
      <c r="S727" s="100" t="str">
        <f aca="false">IF(N727&gt;0,IF(O727="","-",IF(R727&lt;0%,"DEGROWTH","GROWTH")))</f>
        <v>DEGROWTH</v>
      </c>
      <c r="T727" s="101" t="n">
        <v>60</v>
      </c>
      <c r="U727" s="101" t="str">
        <f aca="false">IF(F727&lt;=$V$2,"Dec","")</f>
        <v>Dec</v>
      </c>
      <c r="V727" s="97" t="n">
        <v>60</v>
      </c>
      <c r="W727" s="104" t="n">
        <f aca="false">K727-V727</f>
        <v>-20</v>
      </c>
      <c r="X727" s="103" t="n">
        <f aca="false">IFERROR(IF(U727="Dec",(K727/V727-1)),0)</f>
        <v>-0.333333333333333</v>
      </c>
      <c r="Y727" s="104" t="str">
        <f aca="false">IF(T727&gt;0,IF(U727="","-",IF(X727&lt;0%,"DEGROWTH","GROWTH")))</f>
        <v>DEGROWTH</v>
      </c>
      <c r="Z727" s="24" t="n">
        <v>0</v>
      </c>
      <c r="AA727" s="24" t="n">
        <f aca="false">IF(H727&gt;0,1,0)</f>
        <v>0</v>
      </c>
      <c r="AB727" s="3" t="n">
        <v>1000000609</v>
      </c>
      <c r="AC727" s="3"/>
    </row>
    <row r="728" customFormat="false" ht="14.25" hidden="true" customHeight="true" outlineLevel="0" collapsed="false">
      <c r="A728" s="23" t="s">
        <v>134</v>
      </c>
      <c r="B728" s="65" t="s">
        <v>64</v>
      </c>
      <c r="C728" s="65" t="s">
        <v>1590</v>
      </c>
      <c r="D728" s="65" t="n">
        <v>1000000607</v>
      </c>
      <c r="E728" s="66" t="s">
        <v>1591</v>
      </c>
      <c r="F728" s="67" t="n">
        <v>41215</v>
      </c>
      <c r="G728" s="67" t="str">
        <f aca="false">IF(I728&gt;0,"Targeted Dealer","-")</f>
        <v>Targeted Dealer</v>
      </c>
      <c r="H728" s="67" t="s">
        <v>627</v>
      </c>
      <c r="I728" s="68" t="n">
        <v>1280</v>
      </c>
      <c r="J728" s="68" t="n">
        <f aca="false">I728/$J$1*$E$1</f>
        <v>26714.8387096774</v>
      </c>
      <c r="K728" s="97" t="n">
        <v>1260</v>
      </c>
      <c r="L728" s="69" t="n">
        <f aca="false">K728-J728</f>
        <v>-25454.8387096774</v>
      </c>
      <c r="M728" s="69" t="n">
        <f aca="false">IFERROR((K728/J728%),"-")</f>
        <v>4.7164799072643</v>
      </c>
      <c r="N728" s="100" t="n">
        <v>1000</v>
      </c>
      <c r="O728" s="98" t="str">
        <f aca="false">IF(F728&lt;=$P$2,"Nov","")</f>
        <v>Nov</v>
      </c>
      <c r="P728" s="97" t="n">
        <v>1000</v>
      </c>
      <c r="Q728" s="100" t="n">
        <f aca="false">K728-P728</f>
        <v>260</v>
      </c>
      <c r="R728" s="98" t="n">
        <f aca="false">IFERROR(IF(O728="Nov",(K728/P728-1)),0)</f>
        <v>0.26</v>
      </c>
      <c r="S728" s="100" t="str">
        <f aca="false">IF(N728&gt;0,IF(O728="","-",IF(R728&lt;0%,"DEGROWTH","GROWTH")))</f>
        <v>GROWTH</v>
      </c>
      <c r="T728" s="101" t="n">
        <v>1260</v>
      </c>
      <c r="U728" s="101" t="str">
        <f aca="false">IF(F728&lt;=$V$2,"Dec","")</f>
        <v>Dec</v>
      </c>
      <c r="V728" s="97" t="n">
        <v>1260</v>
      </c>
      <c r="W728" s="104" t="n">
        <f aca="false">K728-V728</f>
        <v>0</v>
      </c>
      <c r="X728" s="103" t="n">
        <f aca="false">IFERROR(IF(U728="Dec",(K728/V728-1)),0)</f>
        <v>0</v>
      </c>
      <c r="Y728" s="104" t="str">
        <f aca="false">IF(T728&gt;0,IF(U728="","-",IF(X728&lt;0%,"DEGROWTH","GROWTH")))</f>
        <v>GROWTH</v>
      </c>
      <c r="Z728" s="24" t="n">
        <v>0</v>
      </c>
      <c r="AA728" s="24" t="n">
        <f aca="false">IF(H728&gt;0,1,0)</f>
        <v>1</v>
      </c>
      <c r="AB728" s="3" t="n">
        <v>1000000607</v>
      </c>
      <c r="AC728" s="3"/>
    </row>
    <row r="729" customFormat="false" ht="14.25" hidden="true" customHeight="true" outlineLevel="0" collapsed="false">
      <c r="A729" s="23" t="s">
        <v>134</v>
      </c>
      <c r="B729" s="65" t="s">
        <v>64</v>
      </c>
      <c r="C729" s="65" t="s">
        <v>1592</v>
      </c>
      <c r="D729" s="65" t="n">
        <v>1000000611</v>
      </c>
      <c r="E729" s="66" t="s">
        <v>1593</v>
      </c>
      <c r="F729" s="67" t="n">
        <v>41261</v>
      </c>
      <c r="G729" s="67" t="str">
        <f aca="false">IF(I729&gt;0,"Targeted Dealer","-")</f>
        <v>Targeted Dealer</v>
      </c>
      <c r="H729" s="67" t="s">
        <v>627</v>
      </c>
      <c r="I729" s="68" t="n">
        <v>460</v>
      </c>
      <c r="J729" s="68" t="n">
        <f aca="false">I729/$J$1*$E$1</f>
        <v>9600.64516129032</v>
      </c>
      <c r="K729" s="97" t="n">
        <v>180</v>
      </c>
      <c r="L729" s="69" t="n">
        <f aca="false">K729-J729</f>
        <v>-9420.64516129032</v>
      </c>
      <c r="M729" s="69" t="n">
        <f aca="false">IFERROR((K729/J729%),"-")</f>
        <v>1.8748740004032</v>
      </c>
      <c r="N729" s="100" t="n">
        <v>320</v>
      </c>
      <c r="O729" s="98" t="str">
        <f aca="false">IF(F729&lt;=$P$2,"Nov","")</f>
        <v>Nov</v>
      </c>
      <c r="P729" s="97" t="n">
        <v>320</v>
      </c>
      <c r="Q729" s="100" t="n">
        <f aca="false">K729-P729</f>
        <v>-140</v>
      </c>
      <c r="R729" s="98" t="n">
        <f aca="false">IFERROR(IF(O729="Nov",(K729/P729-1)),0)</f>
        <v>-0.4375</v>
      </c>
      <c r="S729" s="100" t="str">
        <f aca="false">IF(N729&gt;0,IF(O729="","-",IF(R729&lt;0%,"DEGROWTH","GROWTH")))</f>
        <v>DEGROWTH</v>
      </c>
      <c r="T729" s="101" t="n">
        <v>280</v>
      </c>
      <c r="U729" s="101" t="str">
        <f aca="false">IF(F729&lt;=$V$2,"Dec","")</f>
        <v>Dec</v>
      </c>
      <c r="V729" s="97" t="n">
        <v>280</v>
      </c>
      <c r="W729" s="104" t="n">
        <f aca="false">K729-V729</f>
        <v>-100</v>
      </c>
      <c r="X729" s="103" t="n">
        <f aca="false">IFERROR(IF(U729="Dec",(K729/V729-1)),0)</f>
        <v>-0.357142857142857</v>
      </c>
      <c r="Y729" s="104" t="str">
        <f aca="false">IF(T729&gt;0,IF(U729="","-",IF(X729&lt;0%,"DEGROWTH","GROWTH")))</f>
        <v>DEGROWTH</v>
      </c>
      <c r="Z729" s="24" t="n">
        <v>0</v>
      </c>
      <c r="AA729" s="24" t="n">
        <f aca="false">IF(H729&gt;0,1,0)</f>
        <v>1</v>
      </c>
      <c r="AB729" s="3" t="n">
        <v>1000000611</v>
      </c>
      <c r="AC729" s="3"/>
    </row>
    <row r="730" customFormat="false" ht="14.25" hidden="true" customHeight="true" outlineLevel="0" collapsed="false">
      <c r="A730" s="23" t="s">
        <v>134</v>
      </c>
      <c r="B730" s="65" t="s">
        <v>64</v>
      </c>
      <c r="C730" s="65" t="s">
        <v>1594</v>
      </c>
      <c r="D730" s="65" t="n">
        <v>1000000614</v>
      </c>
      <c r="E730" s="66" t="s">
        <v>1595</v>
      </c>
      <c r="F730" s="67" t="n">
        <v>41527</v>
      </c>
      <c r="G730" s="67" t="str">
        <f aca="false">IF(I730&gt;0,"Targeted Dealer","-")</f>
        <v>Targeted Dealer</v>
      </c>
      <c r="H730" s="67" t="s">
        <v>627</v>
      </c>
      <c r="I730" s="68" t="n">
        <v>1110</v>
      </c>
      <c r="J730" s="68" t="n">
        <f aca="false">I730/$J$1*$E$1</f>
        <v>23166.7741935484</v>
      </c>
      <c r="K730" s="97" t="n">
        <v>760</v>
      </c>
      <c r="L730" s="69" t="n">
        <f aca="false">K730-J730</f>
        <v>-22406.7741935484</v>
      </c>
      <c r="M730" s="69" t="n">
        <f aca="false">IFERROR((K730/J730%),"-")</f>
        <v>3.28056031301781</v>
      </c>
      <c r="N730" s="100" t="n">
        <v>800</v>
      </c>
      <c r="O730" s="98" t="str">
        <f aca="false">IF(F730&lt;=$P$2,"Nov","")</f>
        <v>Nov</v>
      </c>
      <c r="P730" s="97" t="n">
        <v>800</v>
      </c>
      <c r="Q730" s="100" t="n">
        <f aca="false">K730-P730</f>
        <v>-40</v>
      </c>
      <c r="R730" s="98" t="n">
        <f aca="false">IFERROR(IF(O730="Nov",(K730/P730-1)),0)</f>
        <v>-0.05</v>
      </c>
      <c r="S730" s="100" t="str">
        <f aca="false">IF(N730&gt;0,IF(O730="","-",IF(R730&lt;0%,"DEGROWTH","GROWTH")))</f>
        <v>DEGROWTH</v>
      </c>
      <c r="T730" s="101" t="n">
        <v>1012</v>
      </c>
      <c r="U730" s="101" t="str">
        <f aca="false">IF(F730&lt;=$V$2,"Dec","")</f>
        <v>Dec</v>
      </c>
      <c r="V730" s="97" t="n">
        <v>1012</v>
      </c>
      <c r="W730" s="104" t="n">
        <f aca="false">K730-V730</f>
        <v>-252</v>
      </c>
      <c r="X730" s="103" t="n">
        <f aca="false">IFERROR(IF(U730="Dec",(K730/V730-1)),0)</f>
        <v>-0.24901185770751</v>
      </c>
      <c r="Y730" s="104" t="str">
        <f aca="false">IF(T730&gt;0,IF(U730="","-",IF(X730&lt;0%,"DEGROWTH","GROWTH")))</f>
        <v>DEGROWTH</v>
      </c>
      <c r="Z730" s="24" t="n">
        <v>0</v>
      </c>
      <c r="AA730" s="24" t="n">
        <f aca="false">IF(H730&gt;0,1,0)</f>
        <v>1</v>
      </c>
      <c r="AB730" s="3" t="n">
        <v>1000000614</v>
      </c>
      <c r="AC730" s="3"/>
    </row>
    <row r="731" customFormat="false" ht="14.25" hidden="true" customHeight="true" outlineLevel="0" collapsed="false">
      <c r="A731" s="23" t="s">
        <v>134</v>
      </c>
      <c r="B731" s="65" t="s">
        <v>64</v>
      </c>
      <c r="C731" s="65" t="s">
        <v>3564</v>
      </c>
      <c r="D731" s="65" t="n">
        <v>1000000612</v>
      </c>
      <c r="E731" s="66" t="s">
        <v>3565</v>
      </c>
      <c r="F731" s="67" t="n">
        <v>41962</v>
      </c>
      <c r="G731" s="67" t="str">
        <f aca="false">IF(I731&gt;0,"Targeted Dealer","-")</f>
        <v>-</v>
      </c>
      <c r="H731" s="67"/>
      <c r="I731" s="68" t="n">
        <v>0</v>
      </c>
      <c r="J731" s="68" t="n">
        <f aca="false">I731/$J$1*$E$1</f>
        <v>0</v>
      </c>
      <c r="K731" s="97" t="n">
        <v>0</v>
      </c>
      <c r="L731" s="69" t="n">
        <f aca="false">K731-J731</f>
        <v>0</v>
      </c>
      <c r="M731" s="69" t="str">
        <f aca="false">IFERROR((K731/J731%),"-")</f>
        <v>-</v>
      </c>
      <c r="N731" s="100" t="n">
        <v>0</v>
      </c>
      <c r="O731" s="98" t="str">
        <f aca="false">IF(F731&lt;=$P$2,"Nov","")</f>
        <v>Nov</v>
      </c>
      <c r="P731" s="97" t="n">
        <v>0</v>
      </c>
      <c r="Q731" s="100" t="n">
        <f aca="false">K731-P731</f>
        <v>0</v>
      </c>
      <c r="R731" s="98" t="n">
        <f aca="false">IFERROR(IF(O731="Nov",(K731/P731-1)),0)</f>
        <v>0</v>
      </c>
      <c r="S731" s="105" t="b">
        <f aca="false">IF(N731&gt;0,IF(O731="","-",IF(R731&lt;0%,"DEGROWTH","GROWTH")))</f>
        <v>0</v>
      </c>
      <c r="T731" s="101" t="n">
        <v>40</v>
      </c>
      <c r="U731" s="101" t="str">
        <f aca="false">IF(F731&lt;=$V$2,"Dec","")</f>
        <v>Dec</v>
      </c>
      <c r="V731" s="97" t="n">
        <v>40</v>
      </c>
      <c r="W731" s="104" t="n">
        <f aca="false">K731-V731</f>
        <v>-40</v>
      </c>
      <c r="X731" s="103" t="n">
        <f aca="false">IFERROR(IF(U731="Dec",(K731/V731-1)),0)</f>
        <v>-1</v>
      </c>
      <c r="Y731" s="104" t="str">
        <f aca="false">IF(T731&gt;0,IF(U731="","-",IF(X731&lt;0%,"DEGROWTH","GROWTH")))</f>
        <v>DEGROWTH</v>
      </c>
      <c r="Z731" s="24" t="n">
        <v>1</v>
      </c>
      <c r="AA731" s="24" t="n">
        <f aca="false">IF(H731&gt;0,1,0)</f>
        <v>0</v>
      </c>
      <c r="AB731" s="3" t="n">
        <v>1000000612</v>
      </c>
      <c r="AC731" s="3"/>
    </row>
    <row r="732" customFormat="false" ht="14.25" hidden="true" customHeight="true" outlineLevel="0" collapsed="false">
      <c r="A732" s="23" t="s">
        <v>134</v>
      </c>
      <c r="B732" s="65" t="s">
        <v>64</v>
      </c>
      <c r="C732" s="65" t="s">
        <v>1596</v>
      </c>
      <c r="D732" s="65" t="n">
        <v>1000000605</v>
      </c>
      <c r="E732" s="66" t="s">
        <v>1597</v>
      </c>
      <c r="F732" s="67" t="n">
        <v>42627</v>
      </c>
      <c r="G732" s="67" t="str">
        <f aca="false">IF(I732&gt;0,"Targeted Dealer","-")</f>
        <v>Targeted Dealer</v>
      </c>
      <c r="H732" s="67"/>
      <c r="I732" s="68" t="n">
        <v>220</v>
      </c>
      <c r="J732" s="68" t="n">
        <f aca="false">I732/$J$1*$E$1</f>
        <v>4591.61290322581</v>
      </c>
      <c r="K732" s="97" t="n">
        <v>80</v>
      </c>
      <c r="L732" s="69" t="n">
        <f aca="false">K732-J732</f>
        <v>-4511.61290322581</v>
      </c>
      <c r="M732" s="69" t="n">
        <f aca="false">IFERROR((K732/J732%),"-")</f>
        <v>1.74230715188984</v>
      </c>
      <c r="N732" s="100" t="n">
        <v>120</v>
      </c>
      <c r="O732" s="98" t="str">
        <f aca="false">IF(F732&lt;=$P$2,"Nov","")</f>
        <v>Nov</v>
      </c>
      <c r="P732" s="97" t="n">
        <v>120</v>
      </c>
      <c r="Q732" s="100" t="n">
        <f aca="false">K732-P732</f>
        <v>-40</v>
      </c>
      <c r="R732" s="98" t="n">
        <f aca="false">IFERROR(IF(O732="Nov",(K732/P732-1)),0)</f>
        <v>-0.333333333333333</v>
      </c>
      <c r="S732" s="100" t="str">
        <f aca="false">IF(N732&gt;0,IF(O732="","-",IF(R732&lt;0%,"DEGROWTH","GROWTH")))</f>
        <v>DEGROWTH</v>
      </c>
      <c r="T732" s="101" t="n">
        <v>130</v>
      </c>
      <c r="U732" s="101" t="str">
        <f aca="false">IF(F732&lt;=$V$2,"Dec","")</f>
        <v>Dec</v>
      </c>
      <c r="V732" s="97" t="n">
        <v>130</v>
      </c>
      <c r="W732" s="104" t="n">
        <f aca="false">K732-V732</f>
        <v>-50</v>
      </c>
      <c r="X732" s="103" t="n">
        <f aca="false">IFERROR(IF(U732="Dec",(K732/V732-1)),0)</f>
        <v>-0.384615384615385</v>
      </c>
      <c r="Y732" s="104" t="str">
        <f aca="false">IF(T732&gt;0,IF(U732="","-",IF(X732&lt;0%,"DEGROWTH","GROWTH")))</f>
        <v>DEGROWTH</v>
      </c>
      <c r="Z732" s="24" t="n">
        <v>0</v>
      </c>
      <c r="AA732" s="24" t="n">
        <f aca="false">IF(H732&gt;0,1,0)</f>
        <v>0</v>
      </c>
      <c r="AB732" s="3" t="n">
        <v>1000000605</v>
      </c>
      <c r="AC732" s="3"/>
    </row>
    <row r="733" customFormat="false" ht="14.25" hidden="true" customHeight="true" outlineLevel="0" collapsed="false">
      <c r="A733" s="23" t="s">
        <v>134</v>
      </c>
      <c r="B733" s="65" t="s">
        <v>64</v>
      </c>
      <c r="C733" s="65" t="s">
        <v>1598</v>
      </c>
      <c r="D733" s="65" t="n">
        <v>1000000604</v>
      </c>
      <c r="E733" s="66" t="s">
        <v>1599</v>
      </c>
      <c r="F733" s="67" t="n">
        <v>42703</v>
      </c>
      <c r="G733" s="67" t="str">
        <f aca="false">IF(I733&gt;0,"Targeted Dealer","-")</f>
        <v>Targeted Dealer</v>
      </c>
      <c r="H733" s="67"/>
      <c r="I733" s="68" t="n">
        <v>440</v>
      </c>
      <c r="J733" s="68" t="n">
        <f aca="false">I733/$J$1*$E$1</f>
        <v>9183.22580645161</v>
      </c>
      <c r="K733" s="97" t="n">
        <v>160</v>
      </c>
      <c r="L733" s="69" t="n">
        <f aca="false">K733-J733</f>
        <v>-9023.22580645161</v>
      </c>
      <c r="M733" s="69" t="n">
        <f aca="false">IFERROR((K733/J733%),"-")</f>
        <v>1.74230715188984</v>
      </c>
      <c r="N733" s="100" t="n">
        <v>228.5</v>
      </c>
      <c r="O733" s="98" t="str">
        <f aca="false">IF(F733&lt;=$P$2,"Nov","")</f>
        <v>Nov</v>
      </c>
      <c r="P733" s="97" t="n">
        <v>228.5</v>
      </c>
      <c r="Q733" s="100" t="n">
        <f aca="false">K733-P733</f>
        <v>-68.5</v>
      </c>
      <c r="R733" s="98" t="n">
        <f aca="false">IFERROR(IF(O733="Nov",(K733/P733-1)),0)</f>
        <v>-0.299781181619256</v>
      </c>
      <c r="S733" s="100" t="str">
        <f aca="false">IF(N733&gt;0,IF(O733="","-",IF(R733&lt;0%,"DEGROWTH","GROWTH")))</f>
        <v>DEGROWTH</v>
      </c>
      <c r="T733" s="101" t="n">
        <v>320</v>
      </c>
      <c r="U733" s="101" t="str">
        <f aca="false">IF(F733&lt;=$V$2,"Dec","")</f>
        <v>Dec</v>
      </c>
      <c r="V733" s="97" t="n">
        <v>320</v>
      </c>
      <c r="W733" s="104" t="n">
        <f aca="false">K733-V733</f>
        <v>-160</v>
      </c>
      <c r="X733" s="103" t="n">
        <f aca="false">IFERROR(IF(U733="Dec",(K733/V733-1)),0)</f>
        <v>-0.5</v>
      </c>
      <c r="Y733" s="104" t="str">
        <f aca="false">IF(T733&gt;0,IF(U733="","-",IF(X733&lt;0%,"DEGROWTH","GROWTH")))</f>
        <v>DEGROWTH</v>
      </c>
      <c r="Z733" s="24" t="n">
        <v>0</v>
      </c>
      <c r="AA733" s="24" t="n">
        <f aca="false">IF(H733&gt;0,1,0)</f>
        <v>0</v>
      </c>
      <c r="AB733" s="3" t="n">
        <v>1000000604</v>
      </c>
      <c r="AC733" s="3"/>
    </row>
    <row r="734" customFormat="false" ht="14.25" hidden="true" customHeight="true" outlineLevel="0" collapsed="false">
      <c r="A734" s="23" t="s">
        <v>134</v>
      </c>
      <c r="B734" s="65" t="s">
        <v>64</v>
      </c>
      <c r="C734" s="65" t="s">
        <v>3644</v>
      </c>
      <c r="D734" s="65" t="n">
        <v>1000000606</v>
      </c>
      <c r="E734" s="66" t="s">
        <v>3645</v>
      </c>
      <c r="F734" s="67" t="n">
        <v>42796</v>
      </c>
      <c r="G734" s="67" t="str">
        <f aca="false">IF(I734&gt;0,"Targeted Dealer","-")</f>
        <v>-</v>
      </c>
      <c r="H734" s="67"/>
      <c r="I734" s="68" t="n">
        <v>0</v>
      </c>
      <c r="J734" s="68" t="n">
        <f aca="false">I734/$J$1*$E$1</f>
        <v>0</v>
      </c>
      <c r="K734" s="97" t="n">
        <v>0</v>
      </c>
      <c r="L734" s="69" t="n">
        <f aca="false">K734-J734</f>
        <v>0</v>
      </c>
      <c r="M734" s="69" t="str">
        <f aca="false">IFERROR((K734/J734%),"-")</f>
        <v>-</v>
      </c>
      <c r="N734" s="100" t="n">
        <v>0</v>
      </c>
      <c r="O734" s="98" t="str">
        <f aca="false">IF(F734&lt;=$P$2,"Nov","")</f>
        <v>Nov</v>
      </c>
      <c r="P734" s="97" t="n">
        <v>0</v>
      </c>
      <c r="Q734" s="100" t="n">
        <f aca="false">K734-P734</f>
        <v>0</v>
      </c>
      <c r="R734" s="98" t="n">
        <f aca="false">IFERROR(IF(O734="Nov",(K734/P734-1)),0)</f>
        <v>0</v>
      </c>
      <c r="S734" s="105" t="b">
        <f aca="false">IF(N734&gt;0,IF(O734="","-",IF(R734&lt;0%,"DEGROWTH","GROWTH")))</f>
        <v>0</v>
      </c>
      <c r="T734" s="101" t="n">
        <v>40</v>
      </c>
      <c r="U734" s="101" t="str">
        <f aca="false">IF(F734&lt;=$V$2,"Dec","")</f>
        <v>Dec</v>
      </c>
      <c r="V734" s="97" t="n">
        <v>40</v>
      </c>
      <c r="W734" s="104" t="n">
        <f aca="false">K734-V734</f>
        <v>-40</v>
      </c>
      <c r="X734" s="103" t="n">
        <f aca="false">IFERROR(IF(U734="Dec",(K734/V734-1)),0)</f>
        <v>-1</v>
      </c>
      <c r="Y734" s="104" t="str">
        <f aca="false">IF(T734&gt;0,IF(U734="","-",IF(X734&lt;0%,"DEGROWTH","GROWTH")))</f>
        <v>DEGROWTH</v>
      </c>
      <c r="Z734" s="24" t="n">
        <v>1</v>
      </c>
      <c r="AA734" s="24" t="n">
        <f aca="false">IF(H734&gt;0,1,0)</f>
        <v>0</v>
      </c>
      <c r="AB734" s="3" t="n">
        <v>1000000606</v>
      </c>
      <c r="AC734" s="3"/>
    </row>
    <row r="735" customFormat="false" ht="14.25" hidden="true" customHeight="true" outlineLevel="0" collapsed="false">
      <c r="A735" s="23" t="s">
        <v>134</v>
      </c>
      <c r="B735" s="65" t="s">
        <v>64</v>
      </c>
      <c r="C735" s="65" t="s">
        <v>1600</v>
      </c>
      <c r="D735" s="65" t="n">
        <v>1000000613</v>
      </c>
      <c r="E735" s="66" t="s">
        <v>1601</v>
      </c>
      <c r="F735" s="67" t="n">
        <v>43259</v>
      </c>
      <c r="G735" s="67" t="str">
        <f aca="false">IF(I735&gt;0,"Targeted Dealer","-")</f>
        <v>Targeted Dealer</v>
      </c>
      <c r="H735" s="67"/>
      <c r="I735" s="68" t="n">
        <v>40</v>
      </c>
      <c r="J735" s="68" t="n">
        <f aca="false">I735/$J$1*$E$1</f>
        <v>834.838709677419</v>
      </c>
      <c r="K735" s="97" t="n">
        <v>40</v>
      </c>
      <c r="L735" s="69" t="n">
        <f aca="false">K735-J735</f>
        <v>-794.838709677419</v>
      </c>
      <c r="M735" s="69" t="n">
        <f aca="false">IFERROR((K735/J735%),"-")</f>
        <v>4.79134466769706</v>
      </c>
      <c r="N735" s="100" t="n">
        <v>49</v>
      </c>
      <c r="O735" s="98" t="str">
        <f aca="false">IF(F735&lt;=$P$2,"Nov","")</f>
        <v>Nov</v>
      </c>
      <c r="P735" s="97" t="n">
        <v>49</v>
      </c>
      <c r="Q735" s="100" t="n">
        <f aca="false">K735-P735</f>
        <v>-9</v>
      </c>
      <c r="R735" s="98" t="n">
        <f aca="false">IFERROR(IF(O735="Nov",(K735/P735-1)),0)</f>
        <v>-0.183673469387755</v>
      </c>
      <c r="S735" s="100" t="str">
        <f aca="false">IF(N735&gt;0,IF(O735="","-",IF(R735&lt;0%,"DEGROWTH","GROWTH")))</f>
        <v>DEGROWTH</v>
      </c>
      <c r="T735" s="101" t="n">
        <v>60</v>
      </c>
      <c r="U735" s="101" t="str">
        <f aca="false">IF(F735&lt;=$V$2,"Dec","")</f>
        <v>Dec</v>
      </c>
      <c r="V735" s="97" t="n">
        <v>60</v>
      </c>
      <c r="W735" s="104" t="n">
        <f aca="false">K735-V735</f>
        <v>-20</v>
      </c>
      <c r="X735" s="103" t="n">
        <f aca="false">IFERROR(IF(U735="Dec",(K735/V735-1)),0)</f>
        <v>-0.333333333333333</v>
      </c>
      <c r="Y735" s="104" t="str">
        <f aca="false">IF(T735&gt;0,IF(U735="","-",IF(X735&lt;0%,"DEGROWTH","GROWTH")))</f>
        <v>DEGROWTH</v>
      </c>
      <c r="Z735" s="24" t="n">
        <v>0</v>
      </c>
      <c r="AA735" s="24" t="n">
        <f aca="false">IF(H735&gt;0,1,0)</f>
        <v>0</v>
      </c>
      <c r="AB735" s="3" t="n">
        <v>1000000613</v>
      </c>
      <c r="AC735" s="3"/>
    </row>
    <row r="736" customFormat="false" ht="14.25" hidden="true" customHeight="true" outlineLevel="0" collapsed="false">
      <c r="A736" s="23" t="s">
        <v>134</v>
      </c>
      <c r="B736" s="65" t="s">
        <v>64</v>
      </c>
      <c r="C736" s="65" t="s">
        <v>1602</v>
      </c>
      <c r="D736" s="65" t="n">
        <v>1000002753</v>
      </c>
      <c r="E736" s="66" t="s">
        <v>1603</v>
      </c>
      <c r="F736" s="67" t="n">
        <v>44700</v>
      </c>
      <c r="G736" s="67" t="str">
        <f aca="false">IF(I736&gt;0,"Targeted Dealer","-")</f>
        <v>Targeted Dealer</v>
      </c>
      <c r="H736" s="67"/>
      <c r="I736" s="68" t="n">
        <v>80</v>
      </c>
      <c r="J736" s="68" t="n">
        <f aca="false">I736/$J$1*$E$1</f>
        <v>1669.67741935484</v>
      </c>
      <c r="K736" s="97" t="n">
        <v>20</v>
      </c>
      <c r="L736" s="69" t="n">
        <f aca="false">K736-J736</f>
        <v>-1649.67741935484</v>
      </c>
      <c r="M736" s="69" t="n">
        <f aca="false">IFERROR((K736/J736%),"-")</f>
        <v>1.19783616692427</v>
      </c>
      <c r="N736" s="100" t="n">
        <v>73</v>
      </c>
      <c r="O736" s="98" t="str">
        <f aca="false">IF(F736&lt;=$P$2,"Nov","")</f>
        <v>Nov</v>
      </c>
      <c r="P736" s="97" t="n">
        <v>73</v>
      </c>
      <c r="Q736" s="100" t="n">
        <f aca="false">K736-P736</f>
        <v>-53</v>
      </c>
      <c r="R736" s="98" t="n">
        <f aca="false">IFERROR(IF(O736="Nov",(K736/P736-1)),0)</f>
        <v>-0.726027397260274</v>
      </c>
      <c r="S736" s="100" t="str">
        <f aca="false">IF(N736&gt;0,IF(O736="","-",IF(R736&lt;0%,"DEGROWTH","GROWTH")))</f>
        <v>DEGROWTH</v>
      </c>
      <c r="T736" s="101" t="n">
        <v>40</v>
      </c>
      <c r="U736" s="101" t="str">
        <f aca="false">IF(F736&lt;=$V$2,"Dec","")</f>
        <v>Dec</v>
      </c>
      <c r="V736" s="97" t="n">
        <v>40</v>
      </c>
      <c r="W736" s="104" t="n">
        <f aca="false">K736-V736</f>
        <v>-20</v>
      </c>
      <c r="X736" s="103" t="n">
        <f aca="false">IFERROR(IF(U736="Dec",(K736/V736-1)),0)</f>
        <v>-0.5</v>
      </c>
      <c r="Y736" s="104" t="str">
        <f aca="false">IF(T736&gt;0,IF(U736="","-",IF(X736&lt;0%,"DEGROWTH","GROWTH")))</f>
        <v>DEGROWTH</v>
      </c>
      <c r="Z736" s="24" t="n">
        <v>0</v>
      </c>
      <c r="AA736" s="24" t="n">
        <f aca="false">IF(H736&gt;0,1,0)</f>
        <v>0</v>
      </c>
      <c r="AB736" s="3" t="n">
        <v>1000002753</v>
      </c>
      <c r="AC736" s="3"/>
    </row>
    <row r="737" customFormat="false" ht="14.25" hidden="true" customHeight="true" outlineLevel="0" collapsed="false">
      <c r="A737" s="23" t="s">
        <v>134</v>
      </c>
      <c r="B737" s="65" t="s">
        <v>64</v>
      </c>
      <c r="C737" s="65" t="s">
        <v>3562</v>
      </c>
      <c r="D737" s="65" t="n">
        <v>1000003169</v>
      </c>
      <c r="E737" s="66" t="s">
        <v>3563</v>
      </c>
      <c r="F737" s="67" t="n">
        <v>44918</v>
      </c>
      <c r="G737" s="67" t="str">
        <f aca="false">IF(I737&gt;0,"Targeted Dealer","-")</f>
        <v>Targeted Dealer</v>
      </c>
      <c r="H737" s="67"/>
      <c r="I737" s="68" t="n">
        <v>10</v>
      </c>
      <c r="J737" s="68" t="n">
        <f aca="false">I737/$J$1*$E$1</f>
        <v>208.709677419355</v>
      </c>
      <c r="K737" s="97" t="n">
        <v>0</v>
      </c>
      <c r="L737" s="69" t="n">
        <f aca="false">K737-J737</f>
        <v>-208.709677419355</v>
      </c>
      <c r="M737" s="69" t="n">
        <f aca="false">IFERROR((K737/J737%),"-")</f>
        <v>0</v>
      </c>
      <c r="N737" s="100" t="n">
        <v>0</v>
      </c>
      <c r="O737" s="98" t="str">
        <f aca="false">IF(F737&lt;=$P$2,"Nov","")</f>
        <v>Nov</v>
      </c>
      <c r="P737" s="97" t="n">
        <v>0</v>
      </c>
      <c r="Q737" s="100" t="n">
        <f aca="false">K737-P737</f>
        <v>0</v>
      </c>
      <c r="R737" s="98" t="n">
        <f aca="false">IFERROR(IF(O737="Nov",(K737/P737-1)),0)</f>
        <v>0</v>
      </c>
      <c r="S737" s="105" t="b">
        <f aca="false">IF(N737&gt;0,IF(O737="","-",IF(R737&lt;0%,"DEGROWTH","GROWTH")))</f>
        <v>0</v>
      </c>
      <c r="T737" s="101" t="n">
        <v>0</v>
      </c>
      <c r="U737" s="101" t="str">
        <f aca="false">IF(F737&lt;=$V$2,"Dec","")</f>
        <v>Dec</v>
      </c>
      <c r="V737" s="97" t="n">
        <v>0</v>
      </c>
      <c r="W737" s="104" t="n">
        <f aca="false">K737-V737</f>
        <v>0</v>
      </c>
      <c r="X737" s="103" t="n">
        <f aca="false">IFERROR(IF(U737="Dec",(K737/V737-1)),0)</f>
        <v>0</v>
      </c>
      <c r="Y737" s="106" t="b">
        <f aca="false">IF(T737&gt;0,IF(U737="","-",IF(X737&lt;0%,"DEGROWTH","GROWTH")))</f>
        <v>0</v>
      </c>
      <c r="Z737" s="24" t="n">
        <v>1</v>
      </c>
      <c r="AA737" s="24" t="n">
        <f aca="false">IF(H737&gt;0,1,0)</f>
        <v>0</v>
      </c>
      <c r="AB737" s="3" t="n">
        <v>1000003169</v>
      </c>
      <c r="AC737" s="3"/>
    </row>
    <row r="738" customFormat="false" ht="14.25" hidden="true" customHeight="true" outlineLevel="0" collapsed="false">
      <c r="A738" s="23" t="s">
        <v>134</v>
      </c>
      <c r="B738" s="65" t="s">
        <v>64</v>
      </c>
      <c r="C738" s="65" t="s">
        <v>4472</v>
      </c>
      <c r="D738" s="65" t="n">
        <v>1000003212</v>
      </c>
      <c r="E738" s="66" t="s">
        <v>4473</v>
      </c>
      <c r="F738" s="67" t="n">
        <v>44930</v>
      </c>
      <c r="G738" s="67" t="str">
        <f aca="false">IF(I738&gt;0,"Targeted Dealer","-")</f>
        <v>Targeted Dealer</v>
      </c>
      <c r="H738" s="67"/>
      <c r="I738" s="68" t="n">
        <v>10</v>
      </c>
      <c r="J738" s="68" t="n">
        <f aca="false">I738/$J$1*$E$1</f>
        <v>208.709677419355</v>
      </c>
      <c r="K738" s="97" t="n">
        <v>0</v>
      </c>
      <c r="L738" s="69" t="n">
        <f aca="false">K738-J738</f>
        <v>-208.709677419355</v>
      </c>
      <c r="M738" s="69" t="n">
        <f aca="false">IFERROR((K738/J738%),"-")</f>
        <v>0</v>
      </c>
      <c r="N738" s="100" t="n">
        <v>0</v>
      </c>
      <c r="O738" s="98" t="str">
        <f aca="false">IF(F738&lt;=$P$2,"Nov","")</f>
        <v>Nov</v>
      </c>
      <c r="P738" s="97" t="n">
        <v>0</v>
      </c>
      <c r="Q738" s="100" t="n">
        <f aca="false">K738-P738</f>
        <v>0</v>
      </c>
      <c r="R738" s="98" t="n">
        <f aca="false">IFERROR(IF(O738="Nov",(K738/P738-1)),0)</f>
        <v>0</v>
      </c>
      <c r="S738" s="105" t="b">
        <f aca="false">IF(N738&gt;0,IF(O738="","-",IF(R738&lt;0%,"DEGROWTH","GROWTH")))</f>
        <v>0</v>
      </c>
      <c r="T738" s="101" t="n">
        <v>20</v>
      </c>
      <c r="U738" s="101" t="str">
        <f aca="false">IF(F738&lt;=$V$2,"Dec","")</f>
        <v>Dec</v>
      </c>
      <c r="V738" s="97" t="n">
        <v>20</v>
      </c>
      <c r="W738" s="104" t="n">
        <f aca="false">K738-V738</f>
        <v>-20</v>
      </c>
      <c r="X738" s="103" t="n">
        <f aca="false">IFERROR(IF(U738="Dec",(K738/V738-1)),0)</f>
        <v>-1</v>
      </c>
      <c r="Y738" s="104" t="str">
        <f aca="false">IF(T738&gt;0,IF(U738="","-",IF(X738&lt;0%,"DEGROWTH","GROWTH")))</f>
        <v>DEGROWTH</v>
      </c>
      <c r="Z738" s="24" t="n">
        <v>1</v>
      </c>
      <c r="AA738" s="24" t="n">
        <f aca="false">IF(H738&gt;0,1,0)</f>
        <v>0</v>
      </c>
      <c r="AB738" s="3" t="n">
        <v>1000003212</v>
      </c>
      <c r="AC738" s="3"/>
    </row>
    <row r="739" customFormat="false" ht="14.25" hidden="true" customHeight="true" outlineLevel="0" collapsed="false">
      <c r="A739" s="23" t="s">
        <v>134</v>
      </c>
      <c r="B739" s="65" t="s">
        <v>64</v>
      </c>
      <c r="C739" s="65" t="s">
        <v>1604</v>
      </c>
      <c r="D739" s="65" t="n">
        <v>1000003246</v>
      </c>
      <c r="E739" s="66" t="s">
        <v>1605</v>
      </c>
      <c r="F739" s="67" t="n">
        <v>44939</v>
      </c>
      <c r="G739" s="67" t="str">
        <f aca="false">IF(I739&gt;0,"Targeted Dealer","-")</f>
        <v>Targeted Dealer</v>
      </c>
      <c r="H739" s="67"/>
      <c r="I739" s="68" t="n">
        <v>80</v>
      </c>
      <c r="J739" s="68" t="n">
        <f aca="false">I739/$J$1*$E$1</f>
        <v>1669.67741935484</v>
      </c>
      <c r="K739" s="97" t="n">
        <v>60</v>
      </c>
      <c r="L739" s="69" t="n">
        <f aca="false">K739-J739</f>
        <v>-1609.67741935484</v>
      </c>
      <c r="M739" s="69" t="n">
        <f aca="false">IFERROR((K739/J739%),"-")</f>
        <v>3.5935085007728</v>
      </c>
      <c r="N739" s="100" t="n">
        <v>100</v>
      </c>
      <c r="O739" s="98" t="str">
        <f aca="false">IF(F739&lt;=$P$2,"Nov","")</f>
        <v>Nov</v>
      </c>
      <c r="P739" s="97" t="n">
        <v>100</v>
      </c>
      <c r="Q739" s="100" t="n">
        <f aca="false">K739-P739</f>
        <v>-40</v>
      </c>
      <c r="R739" s="98" t="n">
        <f aca="false">IFERROR(IF(O739="Nov",(K739/P739-1)),0)</f>
        <v>-0.4</v>
      </c>
      <c r="S739" s="100" t="str">
        <f aca="false">IF(N739&gt;0,IF(O739="","-",IF(R739&lt;0%,"DEGROWTH","GROWTH")))</f>
        <v>DEGROWTH</v>
      </c>
      <c r="T739" s="101" t="n">
        <v>40</v>
      </c>
      <c r="U739" s="101" t="str">
        <f aca="false">IF(F739&lt;=$V$2,"Dec","")</f>
        <v>Dec</v>
      </c>
      <c r="V739" s="97" t="n">
        <v>40</v>
      </c>
      <c r="W739" s="104" t="n">
        <f aca="false">K739-V739</f>
        <v>20</v>
      </c>
      <c r="X739" s="103" t="n">
        <f aca="false">IFERROR(IF(U739="Dec",(K739/V739-1)),0)</f>
        <v>0.5</v>
      </c>
      <c r="Y739" s="104" t="str">
        <f aca="false">IF(T739&gt;0,IF(U739="","-",IF(X739&lt;0%,"DEGROWTH","GROWTH")))</f>
        <v>GROWTH</v>
      </c>
      <c r="Z739" s="24" t="n">
        <v>0</v>
      </c>
      <c r="AA739" s="24" t="n">
        <f aca="false">IF(H739&gt;0,1,0)</f>
        <v>0</v>
      </c>
      <c r="AB739" s="3" t="n">
        <v>1000003246</v>
      </c>
      <c r="AC739" s="3"/>
    </row>
    <row r="740" customFormat="false" ht="14.25" hidden="true" customHeight="true" outlineLevel="0" collapsed="false">
      <c r="A740" s="23" t="s">
        <v>134</v>
      </c>
      <c r="B740" s="65" t="s">
        <v>64</v>
      </c>
      <c r="C740" s="65" t="s">
        <v>1606</v>
      </c>
      <c r="D740" s="65" t="n">
        <v>1000003274</v>
      </c>
      <c r="E740" s="66" t="s">
        <v>1607</v>
      </c>
      <c r="F740" s="67" t="n">
        <v>44950</v>
      </c>
      <c r="G740" s="67" t="str">
        <f aca="false">IF(I740&gt;0,"Targeted Dealer","-")</f>
        <v>Targeted Dealer</v>
      </c>
      <c r="H740" s="67" t="s">
        <v>627</v>
      </c>
      <c r="I740" s="68" t="n">
        <v>100</v>
      </c>
      <c r="J740" s="68" t="n">
        <f aca="false">I740/$J$1*$E$1</f>
        <v>2087.09677419355</v>
      </c>
      <c r="K740" s="97" t="n">
        <v>66</v>
      </c>
      <c r="L740" s="69" t="n">
        <f aca="false">K740-J740</f>
        <v>-2021.09677419355</v>
      </c>
      <c r="M740" s="69" t="n">
        <f aca="false">IFERROR((K740/J740%),"-")</f>
        <v>3.16228748068006</v>
      </c>
      <c r="N740" s="100" t="n">
        <v>88</v>
      </c>
      <c r="O740" s="98" t="str">
        <f aca="false">IF(F740&lt;=$P$2,"Nov","")</f>
        <v>Nov</v>
      </c>
      <c r="P740" s="97" t="n">
        <v>88</v>
      </c>
      <c r="Q740" s="100" t="n">
        <f aca="false">K740-P740</f>
        <v>-22</v>
      </c>
      <c r="R740" s="98" t="n">
        <f aca="false">IFERROR(IF(O740="Nov",(K740/P740-1)),0)</f>
        <v>-0.25</v>
      </c>
      <c r="S740" s="100" t="str">
        <f aca="false">IF(N740&gt;0,IF(O740="","-",IF(R740&lt;0%,"DEGROWTH","GROWTH")))</f>
        <v>DEGROWTH</v>
      </c>
      <c r="T740" s="101" t="n">
        <v>60</v>
      </c>
      <c r="U740" s="101" t="str">
        <f aca="false">IF(F740&lt;=$V$2,"Dec","")</f>
        <v>Dec</v>
      </c>
      <c r="V740" s="97" t="n">
        <v>60</v>
      </c>
      <c r="W740" s="104" t="n">
        <f aca="false">K740-V740</f>
        <v>6</v>
      </c>
      <c r="X740" s="103" t="n">
        <f aca="false">IFERROR(IF(U740="Dec",(K740/V740-1)),0)</f>
        <v>0.1</v>
      </c>
      <c r="Y740" s="104" t="str">
        <f aca="false">IF(T740&gt;0,IF(U740="","-",IF(X740&lt;0%,"DEGROWTH","GROWTH")))</f>
        <v>GROWTH</v>
      </c>
      <c r="Z740" s="24" t="n">
        <v>0</v>
      </c>
      <c r="AA740" s="24" t="n">
        <f aca="false">IF(H740&gt;0,1,0)</f>
        <v>1</v>
      </c>
      <c r="AB740" s="3" t="n">
        <v>1000003274</v>
      </c>
      <c r="AC740" s="3"/>
    </row>
    <row r="741" customFormat="false" ht="14.25" hidden="true" customHeight="true" outlineLevel="0" collapsed="false">
      <c r="A741" s="23" t="s">
        <v>134</v>
      </c>
      <c r="B741" s="65" t="s">
        <v>64</v>
      </c>
      <c r="C741" s="65" t="s">
        <v>1608</v>
      </c>
      <c r="D741" s="65" t="n">
        <v>1000003278</v>
      </c>
      <c r="E741" s="66" t="s">
        <v>1609</v>
      </c>
      <c r="F741" s="67" t="n">
        <v>44951</v>
      </c>
      <c r="G741" s="67" t="str">
        <f aca="false">IF(I741&gt;0,"Targeted Dealer","-")</f>
        <v>Targeted Dealer</v>
      </c>
      <c r="H741" s="67"/>
      <c r="I741" s="68" t="n">
        <v>280</v>
      </c>
      <c r="J741" s="68" t="n">
        <f aca="false">I741/$J$1*$E$1</f>
        <v>5843.87096774194</v>
      </c>
      <c r="K741" s="97" t="n">
        <v>146</v>
      </c>
      <c r="L741" s="69" t="n">
        <f aca="false">K741-J741</f>
        <v>-5697.87096774194</v>
      </c>
      <c r="M741" s="69" t="n">
        <f aca="false">IFERROR((K741/J741%),"-")</f>
        <v>2.49834400529918</v>
      </c>
      <c r="N741" s="100" t="n">
        <v>152.5</v>
      </c>
      <c r="O741" s="98" t="str">
        <f aca="false">IF(F741&lt;=$P$2,"Nov","")</f>
        <v>Nov</v>
      </c>
      <c r="P741" s="97" t="n">
        <v>152.5</v>
      </c>
      <c r="Q741" s="100" t="n">
        <f aca="false">K741-P741</f>
        <v>-6.5</v>
      </c>
      <c r="R741" s="98" t="n">
        <f aca="false">IFERROR(IF(O741="Nov",(K741/P741-1)),0)</f>
        <v>-0.0426229508196722</v>
      </c>
      <c r="S741" s="100" t="str">
        <f aca="false">IF(N741&gt;0,IF(O741="","-",IF(R741&lt;0%,"DEGROWTH","GROWTH")))</f>
        <v>DEGROWTH</v>
      </c>
      <c r="T741" s="101" t="n">
        <v>280</v>
      </c>
      <c r="U741" s="101" t="str">
        <f aca="false">IF(F741&lt;=$V$2,"Dec","")</f>
        <v>Dec</v>
      </c>
      <c r="V741" s="97" t="n">
        <v>280</v>
      </c>
      <c r="W741" s="104" t="n">
        <f aca="false">K741-V741</f>
        <v>-134</v>
      </c>
      <c r="X741" s="103" t="n">
        <f aca="false">IFERROR(IF(U741="Dec",(K741/V741-1)),0)</f>
        <v>-0.478571428571429</v>
      </c>
      <c r="Y741" s="104" t="str">
        <f aca="false">IF(T741&gt;0,IF(U741="","-",IF(X741&lt;0%,"DEGROWTH","GROWTH")))</f>
        <v>DEGROWTH</v>
      </c>
      <c r="Z741" s="24" t="n">
        <v>0</v>
      </c>
      <c r="AA741" s="24" t="n">
        <f aca="false">IF(H741&gt;0,1,0)</f>
        <v>0</v>
      </c>
      <c r="AB741" s="3" t="n">
        <v>1000003278</v>
      </c>
      <c r="AC741" s="3"/>
    </row>
    <row r="742" customFormat="false" ht="14.25" hidden="true" customHeight="true" outlineLevel="0" collapsed="false">
      <c r="A742" s="23" t="s">
        <v>134</v>
      </c>
      <c r="B742" s="65" t="s">
        <v>64</v>
      </c>
      <c r="C742" s="65" t="s">
        <v>1610</v>
      </c>
      <c r="D742" s="65" t="n">
        <v>1000003324</v>
      </c>
      <c r="E742" s="66" t="s">
        <v>1611</v>
      </c>
      <c r="F742" s="67" t="n">
        <v>44965</v>
      </c>
      <c r="G742" s="67" t="str">
        <f aca="false">IF(I742&gt;0,"Targeted Dealer","-")</f>
        <v>Targeted Dealer</v>
      </c>
      <c r="H742" s="67" t="s">
        <v>627</v>
      </c>
      <c r="I742" s="68" t="n">
        <v>415</v>
      </c>
      <c r="J742" s="68" t="n">
        <f aca="false">I742/$J$1*$E$1</f>
        <v>8661.45161290323</v>
      </c>
      <c r="K742" s="97" t="n">
        <v>170</v>
      </c>
      <c r="L742" s="69" t="n">
        <f aca="false">K742-J742</f>
        <v>-8491.45161290323</v>
      </c>
      <c r="M742" s="69" t="n">
        <f aca="false">IFERROR((K742/J742%),"-")</f>
        <v>1.96271950243012</v>
      </c>
      <c r="N742" s="100" t="n">
        <v>235</v>
      </c>
      <c r="O742" s="98" t="str">
        <f aca="false">IF(F742&lt;=$P$2,"Nov","")</f>
        <v>Nov</v>
      </c>
      <c r="P742" s="97" t="n">
        <v>235</v>
      </c>
      <c r="Q742" s="100" t="n">
        <f aca="false">K742-P742</f>
        <v>-65</v>
      </c>
      <c r="R742" s="98" t="n">
        <f aca="false">IFERROR(IF(O742="Nov",(K742/P742-1)),0)</f>
        <v>-0.276595744680851</v>
      </c>
      <c r="S742" s="100" t="str">
        <f aca="false">IF(N742&gt;0,IF(O742="","-",IF(R742&lt;0%,"DEGROWTH","GROWTH")))</f>
        <v>DEGROWTH</v>
      </c>
      <c r="T742" s="101" t="n">
        <v>420</v>
      </c>
      <c r="U742" s="101" t="str">
        <f aca="false">IF(F742&lt;=$V$2,"Dec","")</f>
        <v>Dec</v>
      </c>
      <c r="V742" s="97" t="n">
        <v>420</v>
      </c>
      <c r="W742" s="104" t="n">
        <f aca="false">K742-V742</f>
        <v>-250</v>
      </c>
      <c r="X742" s="103" t="n">
        <f aca="false">IFERROR(IF(U742="Dec",(K742/V742-1)),0)</f>
        <v>-0.595238095238095</v>
      </c>
      <c r="Y742" s="104" t="str">
        <f aca="false">IF(T742&gt;0,IF(U742="","-",IF(X742&lt;0%,"DEGROWTH","GROWTH")))</f>
        <v>DEGROWTH</v>
      </c>
      <c r="Z742" s="24" t="n">
        <v>0</v>
      </c>
      <c r="AA742" s="24" t="n">
        <f aca="false">IF(H742&gt;0,1,0)</f>
        <v>1</v>
      </c>
      <c r="AB742" s="3" t="n">
        <v>1000003324</v>
      </c>
      <c r="AC742" s="3"/>
    </row>
    <row r="743" customFormat="false" ht="14.25" hidden="true" customHeight="true" outlineLevel="0" collapsed="false">
      <c r="A743" s="23" t="s">
        <v>134</v>
      </c>
      <c r="B743" s="65" t="s">
        <v>64</v>
      </c>
      <c r="C743" s="65" t="s">
        <v>3796</v>
      </c>
      <c r="D743" s="65" t="n">
        <v>1000003514</v>
      </c>
      <c r="E743" s="65" t="s">
        <v>3797</v>
      </c>
      <c r="F743" s="67" t="n">
        <v>45054</v>
      </c>
      <c r="G743" s="67" t="str">
        <f aca="false">IF(I743&gt;0,"Targeted Dealer","-")</f>
        <v>Targeted Dealer</v>
      </c>
      <c r="H743" s="67"/>
      <c r="I743" s="68" t="n">
        <v>20</v>
      </c>
      <c r="J743" s="68" t="n">
        <f aca="false">I743/$J$1*$E$1</f>
        <v>417.41935483871</v>
      </c>
      <c r="K743" s="97" t="n">
        <v>20</v>
      </c>
      <c r="L743" s="69" t="n">
        <f aca="false">K743-J743</f>
        <v>-397.41935483871</v>
      </c>
      <c r="M743" s="69" t="n">
        <f aca="false">IFERROR((K743/J743%),"-")</f>
        <v>4.79134466769706</v>
      </c>
      <c r="N743" s="100" t="n">
        <v>0</v>
      </c>
      <c r="O743" s="98" t="str">
        <f aca="false">IF(F743&lt;=$P$2,"Nov","")</f>
        <v>Nov</v>
      </c>
      <c r="P743" s="97" t="n">
        <v>0</v>
      </c>
      <c r="Q743" s="100" t="n">
        <f aca="false">K743-P743</f>
        <v>20</v>
      </c>
      <c r="R743" s="98" t="n">
        <f aca="false">IFERROR(IF(O743="Nov",(K743/P743-1)),0)</f>
        <v>0</v>
      </c>
      <c r="S743" s="105" t="b">
        <f aca="false">IF(N743&gt;0,IF(O743="","-",IF(R743&lt;0%,"DEGROWTH","GROWTH")))</f>
        <v>0</v>
      </c>
      <c r="T743" s="101" t="n">
        <v>20</v>
      </c>
      <c r="U743" s="101" t="str">
        <f aca="false">IF(F743&lt;=$V$2,"Dec","")</f>
        <v>Dec</v>
      </c>
      <c r="V743" s="97" t="n">
        <v>20</v>
      </c>
      <c r="W743" s="104" t="n">
        <f aca="false">K743-V743</f>
        <v>0</v>
      </c>
      <c r="X743" s="103" t="n">
        <f aca="false">IFERROR(IF(U743="Dec",(K743/V743-1)),0)</f>
        <v>0</v>
      </c>
      <c r="Y743" s="104" t="str">
        <f aca="false">IF(T743&gt;0,IF(U743="","-",IF(X743&lt;0%,"DEGROWTH","GROWTH")))</f>
        <v>GROWTH</v>
      </c>
      <c r="Z743" s="24" t="n">
        <v>0</v>
      </c>
      <c r="AA743" s="24" t="n">
        <f aca="false">IF(H743&gt;0,1,0)</f>
        <v>0</v>
      </c>
      <c r="AB743" s="3" t="n">
        <v>1000003514</v>
      </c>
      <c r="AC743" s="3"/>
    </row>
    <row r="744" customFormat="false" ht="14.25" hidden="true" customHeight="true" outlineLevel="0" collapsed="false">
      <c r="A744" s="24" t="s">
        <v>134</v>
      </c>
      <c r="B744" s="128" t="s">
        <v>64</v>
      </c>
      <c r="C744" s="128" t="s">
        <v>4010</v>
      </c>
      <c r="D744" s="128" t="n">
        <v>1000003879</v>
      </c>
      <c r="E744" s="128" t="s">
        <v>4011</v>
      </c>
      <c r="F744" s="67" t="n">
        <v>45352</v>
      </c>
      <c r="G744" s="67" t="str">
        <f aca="false">IF(I744&gt;0,"Targeted Dealer","-")</f>
        <v>Targeted Dealer</v>
      </c>
      <c r="H744" s="67"/>
      <c r="I744" s="68" t="n">
        <v>20</v>
      </c>
      <c r="J744" s="68" t="n">
        <f aca="false">I744/$J$1*$E$1</f>
        <v>417.41935483871</v>
      </c>
      <c r="K744" s="97" t="n">
        <v>10</v>
      </c>
      <c r="L744" s="69" t="n">
        <f aca="false">K744-J744</f>
        <v>-407.41935483871</v>
      </c>
      <c r="M744" s="69" t="n">
        <f aca="false">IFERROR((K744/J744%),"-")</f>
        <v>2.39567233384853</v>
      </c>
      <c r="N744" s="100" t="n">
        <v>30</v>
      </c>
      <c r="O744" s="98" t="str">
        <f aca="false">IF(F744&lt;=$P$2,"Nov","")</f>
        <v>Nov</v>
      </c>
      <c r="P744" s="97" t="n">
        <v>30</v>
      </c>
      <c r="Q744" s="100" t="n">
        <f aca="false">K744-P744</f>
        <v>-20</v>
      </c>
      <c r="R744" s="98" t="n">
        <f aca="false">IFERROR(IF(O744="Nov",(K744/P744-1)),0)</f>
        <v>-0.666666666666667</v>
      </c>
      <c r="S744" s="100" t="str">
        <f aca="false">IF(N744&gt;0,IF(O744="","-",IF(R744&lt;0%,"DEGROWTH","GROWTH")))</f>
        <v>DEGROWTH</v>
      </c>
      <c r="T744" s="101" t="n">
        <v>0</v>
      </c>
      <c r="U744" s="101" t="str">
        <f aca="false">IF(F744&lt;=$V$2,"Dec","")</f>
        <v>Dec</v>
      </c>
      <c r="V744" s="97" t="n">
        <v>0</v>
      </c>
      <c r="W744" s="104" t="n">
        <f aca="false">K744-V744</f>
        <v>10</v>
      </c>
      <c r="X744" s="103" t="n">
        <f aca="false">IFERROR(IF(U744="Dec",(K744/V744-1)),0)</f>
        <v>0</v>
      </c>
      <c r="Y744" s="106" t="b">
        <f aca="false">IF(T744&gt;0,IF(U744="","-",IF(X744&lt;0%,"DEGROWTH","GROWTH")))</f>
        <v>0</v>
      </c>
      <c r="Z744" s="24" t="n">
        <v>0</v>
      </c>
      <c r="AA744" s="24" t="n">
        <f aca="false">IF(H744&gt;0,1,0)</f>
        <v>0</v>
      </c>
      <c r="AB744" s="3" t="n">
        <v>1000003879</v>
      </c>
      <c r="AC744" s="3"/>
    </row>
    <row r="745" customFormat="false" ht="14.25" hidden="true" customHeight="true" outlineLevel="0" collapsed="false">
      <c r="A745" s="24" t="s">
        <v>134</v>
      </c>
      <c r="B745" s="128" t="s">
        <v>64</v>
      </c>
      <c r="C745" s="128" t="s">
        <v>1612</v>
      </c>
      <c r="D745" s="128" t="n">
        <v>1000003907</v>
      </c>
      <c r="E745" s="128" t="s">
        <v>1613</v>
      </c>
      <c r="F745" s="67" t="n">
        <v>45392</v>
      </c>
      <c r="G745" s="67" t="str">
        <f aca="false">IF(I745&gt;0,"Targeted Dealer","-")</f>
        <v>Targeted Dealer</v>
      </c>
      <c r="H745" s="67" t="s">
        <v>627</v>
      </c>
      <c r="I745" s="68" t="n">
        <v>580</v>
      </c>
      <c r="J745" s="68" t="n">
        <f aca="false">I745/$J$1*$E$1</f>
        <v>12105.1612903226</v>
      </c>
      <c r="K745" s="97" t="n">
        <v>454</v>
      </c>
      <c r="L745" s="69" t="n">
        <f aca="false">K745-J745</f>
        <v>-11651.1612903226</v>
      </c>
      <c r="M745" s="69" t="n">
        <f aca="false">IFERROR((K745/J745%),"-")</f>
        <v>3.75046634333529</v>
      </c>
      <c r="N745" s="100" t="n">
        <v>459.5</v>
      </c>
      <c r="O745" s="98" t="str">
        <f aca="false">IF(F745&lt;=$P$2,"Nov","")</f>
        <v>Nov</v>
      </c>
      <c r="P745" s="97" t="n">
        <v>459.5</v>
      </c>
      <c r="Q745" s="100" t="n">
        <f aca="false">K745-P745</f>
        <v>-5.5</v>
      </c>
      <c r="R745" s="98" t="n">
        <f aca="false">IFERROR(IF(O745="Nov",(K745/P745-1)),0)</f>
        <v>-0.0119695321001088</v>
      </c>
      <c r="S745" s="100" t="str">
        <f aca="false">IF(N745&gt;0,IF(O745="","-",IF(R745&lt;0%,"DEGROWTH","GROWTH")))</f>
        <v>DEGROWTH</v>
      </c>
      <c r="T745" s="101" t="n">
        <v>0</v>
      </c>
      <c r="U745" s="101" t="str">
        <f aca="false">IF(F745&lt;=$V$2,"Dec","")</f>
        <v>Dec</v>
      </c>
      <c r="V745" s="97" t="n">
        <v>0</v>
      </c>
      <c r="W745" s="104" t="n">
        <f aca="false">K745-V745</f>
        <v>454</v>
      </c>
      <c r="X745" s="103" t="n">
        <f aca="false">IFERROR(IF(U745="Dec",(K745/V745-1)),0)</f>
        <v>0</v>
      </c>
      <c r="Y745" s="106" t="b">
        <f aca="false">IF(T745&gt;0,IF(U745="","-",IF(X745&lt;0%,"DEGROWTH","GROWTH")))</f>
        <v>0</v>
      </c>
      <c r="Z745" s="24" t="n">
        <v>0</v>
      </c>
      <c r="AA745" s="24" t="n">
        <f aca="false">IF(H745&gt;0,1,0)</f>
        <v>1</v>
      </c>
      <c r="AB745" s="3" t="n">
        <v>1000003907</v>
      </c>
      <c r="AC745" s="3"/>
    </row>
    <row r="746" customFormat="false" ht="14.25" hidden="true" customHeight="true" outlineLevel="0" collapsed="false">
      <c r="A746" s="24" t="s">
        <v>134</v>
      </c>
      <c r="B746" s="128" t="s">
        <v>64</v>
      </c>
      <c r="C746" s="128" t="s">
        <v>1614</v>
      </c>
      <c r="D746" s="128" t="n">
        <v>1000004062</v>
      </c>
      <c r="E746" s="128" t="s">
        <v>1615</v>
      </c>
      <c r="F746" s="67" t="n">
        <v>45498</v>
      </c>
      <c r="G746" s="67" t="str">
        <f aca="false">IF(I746&gt;0,"Targeted Dealer","-")</f>
        <v>Targeted Dealer</v>
      </c>
      <c r="H746" s="24"/>
      <c r="I746" s="68" t="n">
        <v>80</v>
      </c>
      <c r="J746" s="68" t="n">
        <f aca="false">I746/$J$1*$E$1</f>
        <v>1669.67741935484</v>
      </c>
      <c r="K746" s="97" t="n">
        <v>80</v>
      </c>
      <c r="L746" s="69" t="n">
        <f aca="false">K746-J746</f>
        <v>-1589.67741935484</v>
      </c>
      <c r="M746" s="69" t="n">
        <f aca="false">IFERROR((K746/J746%),"-")</f>
        <v>4.79134466769706</v>
      </c>
      <c r="N746" s="100" t="n">
        <v>60</v>
      </c>
      <c r="O746" s="98" t="str">
        <f aca="false">IF(F746&lt;=$P$2,"Nov","")</f>
        <v>Nov</v>
      </c>
      <c r="P746" s="97" t="n">
        <v>60</v>
      </c>
      <c r="Q746" s="100" t="n">
        <f aca="false">K746-P746</f>
        <v>20</v>
      </c>
      <c r="R746" s="98" t="n">
        <f aca="false">IFERROR(IF(O746="Nov",(K746/P746-1)),0)</f>
        <v>0.333333333333333</v>
      </c>
      <c r="S746" s="100" t="str">
        <f aca="false">IF(N746&gt;0,IF(O746="","-",IF(R746&lt;0%,"DEGROWTH","GROWTH")))</f>
        <v>GROWTH</v>
      </c>
      <c r="T746" s="101" t="n">
        <v>0</v>
      </c>
      <c r="U746" s="101" t="str">
        <f aca="false">IF(F746&lt;=$V$2,"Dec","")</f>
        <v>Dec</v>
      </c>
      <c r="V746" s="97" t="n">
        <v>0</v>
      </c>
      <c r="W746" s="104" t="n">
        <f aca="false">K746-V746</f>
        <v>80</v>
      </c>
      <c r="X746" s="103" t="n">
        <f aca="false">IFERROR(IF(U746="Dec",(K746/V746-1)),0)</f>
        <v>0</v>
      </c>
      <c r="Y746" s="106" t="b">
        <f aca="false">IF(T746&gt;0,IF(U746="","-",IF(X746&lt;0%,"DEGROWTH","GROWTH")))</f>
        <v>0</v>
      </c>
      <c r="Z746" s="24" t="n">
        <v>0</v>
      </c>
      <c r="AA746" s="24" t="n">
        <f aca="false">IF(H746&gt;0,1,0)</f>
        <v>0</v>
      </c>
      <c r="AB746" s="3" t="n">
        <v>1000004062</v>
      </c>
      <c r="AC746" s="3"/>
    </row>
    <row r="747" customFormat="false" ht="14.25" hidden="true" customHeight="true" outlineLevel="0" collapsed="false">
      <c r="A747" s="24" t="s">
        <v>134</v>
      </c>
      <c r="B747" s="128" t="s">
        <v>64</v>
      </c>
      <c r="C747" s="128" t="s">
        <v>1616</v>
      </c>
      <c r="D747" s="128" t="n">
        <v>1000004082</v>
      </c>
      <c r="E747" s="128" t="s">
        <v>1617</v>
      </c>
      <c r="F747" s="67" t="n">
        <v>45516</v>
      </c>
      <c r="G747" s="67" t="str">
        <f aca="false">IF(I747&gt;0,"Targeted Dealer","-")</f>
        <v>Targeted Dealer</v>
      </c>
      <c r="H747" s="24"/>
      <c r="I747" s="68" t="n">
        <v>60</v>
      </c>
      <c r="J747" s="68" t="n">
        <f aca="false">I747/$J$1*$E$1</f>
        <v>1252.25806451613</v>
      </c>
      <c r="K747" s="97" t="n">
        <v>60</v>
      </c>
      <c r="L747" s="69" t="n">
        <f aca="false">K747-J747</f>
        <v>-1192.25806451613</v>
      </c>
      <c r="M747" s="69" t="n">
        <f aca="false">IFERROR((K747/J747%),"-")</f>
        <v>4.79134466769706</v>
      </c>
      <c r="N747" s="100" t="n">
        <v>60</v>
      </c>
      <c r="O747" s="98" t="str">
        <f aca="false">IF(F747&lt;=$P$2,"Nov","")</f>
        <v>Nov</v>
      </c>
      <c r="P747" s="97" t="n">
        <v>60</v>
      </c>
      <c r="Q747" s="100" t="n">
        <f aca="false">K747-P747</f>
        <v>0</v>
      </c>
      <c r="R747" s="98" t="n">
        <f aca="false">IFERROR(IF(O747="Nov",(K747/P747-1)),0)</f>
        <v>0</v>
      </c>
      <c r="S747" s="100" t="str">
        <f aca="false">IF(N747&gt;0,IF(O747="","-",IF(R747&lt;0%,"DEGROWTH","GROWTH")))</f>
        <v>GROWTH</v>
      </c>
      <c r="T747" s="101" t="n">
        <v>0</v>
      </c>
      <c r="U747" s="101" t="str">
        <f aca="false">IF(F747&lt;=$V$2,"Dec","")</f>
        <v>Dec</v>
      </c>
      <c r="V747" s="97" t="n">
        <v>0</v>
      </c>
      <c r="W747" s="104" t="n">
        <f aca="false">K747-V747</f>
        <v>60</v>
      </c>
      <c r="X747" s="103" t="n">
        <f aca="false">IFERROR(IF(U747="Dec",(K747/V747-1)),0)</f>
        <v>0</v>
      </c>
      <c r="Y747" s="106" t="b">
        <f aca="false">IF(T747&gt;0,IF(U747="","-",IF(X747&lt;0%,"DEGROWTH","GROWTH")))</f>
        <v>0</v>
      </c>
      <c r="Z747" s="24" t="n">
        <v>0</v>
      </c>
      <c r="AA747" s="24" t="n">
        <f aca="false">IF(H747&gt;0,1,0)</f>
        <v>0</v>
      </c>
      <c r="AB747" s="3" t="n">
        <v>1000004082</v>
      </c>
      <c r="AC747" s="3"/>
    </row>
    <row r="748" customFormat="false" ht="14.25" hidden="true" customHeight="true" outlineLevel="0" collapsed="false">
      <c r="A748" s="24" t="s">
        <v>134</v>
      </c>
      <c r="B748" s="128" t="s">
        <v>64</v>
      </c>
      <c r="C748" s="128" t="s">
        <v>1618</v>
      </c>
      <c r="D748" s="128" t="n">
        <v>1000004086</v>
      </c>
      <c r="E748" s="128" t="s">
        <v>1619</v>
      </c>
      <c r="F748" s="67" t="n">
        <v>45518</v>
      </c>
      <c r="G748" s="67" t="str">
        <f aca="false">IF(I748&gt;0,"Targeted Dealer","-")</f>
        <v>Targeted Dealer</v>
      </c>
      <c r="H748" s="24"/>
      <c r="I748" s="68" t="n">
        <v>125</v>
      </c>
      <c r="J748" s="68" t="n">
        <f aca="false">I748/$J$1*$E$1</f>
        <v>2608.87096774194</v>
      </c>
      <c r="K748" s="97" t="n">
        <v>100</v>
      </c>
      <c r="L748" s="69" t="n">
        <f aca="false">K748-J748</f>
        <v>-2508.87096774194</v>
      </c>
      <c r="M748" s="69" t="n">
        <f aca="false">IFERROR((K748/J748%),"-")</f>
        <v>3.83307573415765</v>
      </c>
      <c r="N748" s="100" t="n">
        <v>100</v>
      </c>
      <c r="O748" s="98" t="str">
        <f aca="false">IF(F748&lt;=$P$2,"Nov","")</f>
        <v>Nov</v>
      </c>
      <c r="P748" s="97" t="n">
        <v>100</v>
      </c>
      <c r="Q748" s="100" t="n">
        <f aca="false">K748-P748</f>
        <v>0</v>
      </c>
      <c r="R748" s="98" t="n">
        <f aca="false">IFERROR(IF(O748="Nov",(K748/P748-1)),0)</f>
        <v>0</v>
      </c>
      <c r="S748" s="100" t="str">
        <f aca="false">IF(N748&gt;0,IF(O748="","-",IF(R748&lt;0%,"DEGROWTH","GROWTH")))</f>
        <v>GROWTH</v>
      </c>
      <c r="T748" s="101" t="n">
        <v>0</v>
      </c>
      <c r="U748" s="101" t="str">
        <f aca="false">IF(F748&lt;=$V$2,"Dec","")</f>
        <v>Dec</v>
      </c>
      <c r="V748" s="97" t="n">
        <v>0</v>
      </c>
      <c r="W748" s="104" t="n">
        <f aca="false">K748-V748</f>
        <v>100</v>
      </c>
      <c r="X748" s="103" t="n">
        <f aca="false">IFERROR(IF(U748="Dec",(K748/V748-1)),0)</f>
        <v>0</v>
      </c>
      <c r="Y748" s="106" t="b">
        <f aca="false">IF(T748&gt;0,IF(U748="","-",IF(X748&lt;0%,"DEGROWTH","GROWTH")))</f>
        <v>0</v>
      </c>
      <c r="Z748" s="24" t="n">
        <v>0</v>
      </c>
      <c r="AA748" s="24" t="n">
        <f aca="false">IF(H748&gt;0,1,0)</f>
        <v>0</v>
      </c>
      <c r="AB748" s="3" t="n">
        <v>1000004086</v>
      </c>
      <c r="AC748" s="3"/>
    </row>
    <row r="749" customFormat="false" ht="14.25" hidden="true" customHeight="true" outlineLevel="0" collapsed="false">
      <c r="A749" s="23" t="s">
        <v>134</v>
      </c>
      <c r="B749" s="65" t="s">
        <v>65</v>
      </c>
      <c r="C749" s="65" t="s">
        <v>1620</v>
      </c>
      <c r="D749" s="65" t="n">
        <v>1000000481</v>
      </c>
      <c r="E749" s="66" t="s">
        <v>1621</v>
      </c>
      <c r="F749" s="67" t="n">
        <v>38789</v>
      </c>
      <c r="G749" s="67" t="str">
        <f aca="false">IF(I749&gt;0,"Targeted Dealer","-")</f>
        <v>Targeted Dealer</v>
      </c>
      <c r="H749" s="67" t="s">
        <v>627</v>
      </c>
      <c r="I749" s="68" t="n">
        <v>3000</v>
      </c>
      <c r="J749" s="68" t="n">
        <f aca="false">I749/$J$1*$E$1</f>
        <v>62612.9032258065</v>
      </c>
      <c r="K749" s="97" t="n">
        <v>2709</v>
      </c>
      <c r="L749" s="69" t="n">
        <f aca="false">K749-J749</f>
        <v>-59903.9032258065</v>
      </c>
      <c r="M749" s="69" t="n">
        <f aca="false">IFERROR((K749/J749%),"-")</f>
        <v>4.32658423493045</v>
      </c>
      <c r="N749" s="100" t="n">
        <v>2125.5</v>
      </c>
      <c r="O749" s="98" t="str">
        <f aca="false">IF(F749&lt;=$P$2,"Nov","")</f>
        <v>Nov</v>
      </c>
      <c r="P749" s="97" t="n">
        <v>2125.5</v>
      </c>
      <c r="Q749" s="100" t="n">
        <f aca="false">K749-P749</f>
        <v>583.5</v>
      </c>
      <c r="R749" s="98" t="n">
        <f aca="false">IFERROR(IF(O749="Nov",(K749/P749-1)),0)</f>
        <v>0.274523641496119</v>
      </c>
      <c r="S749" s="100" t="str">
        <f aca="false">IF(N749&gt;0,IF(O749="","-",IF(R749&lt;0%,"DEGROWTH","GROWTH")))</f>
        <v>GROWTH</v>
      </c>
      <c r="T749" s="101" t="n">
        <v>3044.5</v>
      </c>
      <c r="U749" s="101" t="str">
        <f aca="false">IF(F749&lt;=$V$2,"Dec","")</f>
        <v>Dec</v>
      </c>
      <c r="V749" s="97" t="n">
        <v>3044.5</v>
      </c>
      <c r="W749" s="104" t="n">
        <f aca="false">K749-V749</f>
        <v>-335.5</v>
      </c>
      <c r="X749" s="103" t="n">
        <f aca="false">IFERROR(IF(U749="Dec",(K749/V749-1)),0)</f>
        <v>-0.110198719001478</v>
      </c>
      <c r="Y749" s="104" t="str">
        <f aca="false">IF(T749&gt;0,IF(U749="","-",IF(X749&lt;0%,"DEGROWTH","GROWTH")))</f>
        <v>DEGROWTH</v>
      </c>
      <c r="Z749" s="24" t="n">
        <v>0</v>
      </c>
      <c r="AA749" s="24" t="n">
        <f aca="false">IF(H749&gt;0,1,0)</f>
        <v>1</v>
      </c>
      <c r="AB749" s="3" t="n">
        <v>1000000481</v>
      </c>
      <c r="AC749" s="3"/>
    </row>
    <row r="750" customFormat="false" ht="14.25" hidden="true" customHeight="true" outlineLevel="0" collapsed="false">
      <c r="A750" s="23" t="s">
        <v>134</v>
      </c>
      <c r="B750" s="65" t="s">
        <v>65</v>
      </c>
      <c r="C750" s="65" t="s">
        <v>1622</v>
      </c>
      <c r="D750" s="65" t="n">
        <v>1000000512</v>
      </c>
      <c r="E750" s="66" t="s">
        <v>1623</v>
      </c>
      <c r="F750" s="67" t="n">
        <v>38841</v>
      </c>
      <c r="G750" s="67" t="str">
        <f aca="false">IF(I750&gt;0,"Targeted Dealer","-")</f>
        <v>Targeted Dealer</v>
      </c>
      <c r="H750" s="67" t="s">
        <v>627</v>
      </c>
      <c r="I750" s="68" t="n">
        <v>2500</v>
      </c>
      <c r="J750" s="68" t="n">
        <f aca="false">I750/$J$1*$E$1</f>
        <v>52177.4193548387</v>
      </c>
      <c r="K750" s="97" t="n">
        <v>2130.5</v>
      </c>
      <c r="L750" s="69" t="n">
        <f aca="false">K750-J750</f>
        <v>-50046.9193548387</v>
      </c>
      <c r="M750" s="69" t="n">
        <f aca="false">IFERROR((K750/J750%),"-")</f>
        <v>4.08318392581144</v>
      </c>
      <c r="N750" s="100" t="n">
        <v>2578</v>
      </c>
      <c r="O750" s="98" t="str">
        <f aca="false">IF(F750&lt;=$P$2,"Nov","")</f>
        <v>Nov</v>
      </c>
      <c r="P750" s="97" t="n">
        <v>2578</v>
      </c>
      <c r="Q750" s="100" t="n">
        <f aca="false">K750-P750</f>
        <v>-447.5</v>
      </c>
      <c r="R750" s="98" t="n">
        <f aca="false">IFERROR(IF(O750="Nov",(K750/P750-1)),0)</f>
        <v>-0.173584173778123</v>
      </c>
      <c r="S750" s="100" t="str">
        <f aca="false">IF(N750&gt;0,IF(O750="","-",IF(R750&lt;0%,"DEGROWTH","GROWTH")))</f>
        <v>DEGROWTH</v>
      </c>
      <c r="T750" s="101" t="n">
        <v>1819.5</v>
      </c>
      <c r="U750" s="101" t="str">
        <f aca="false">IF(F750&lt;=$V$2,"Dec","")</f>
        <v>Dec</v>
      </c>
      <c r="V750" s="97" t="n">
        <v>1819.5</v>
      </c>
      <c r="W750" s="104" t="n">
        <f aca="false">K750-V750</f>
        <v>311</v>
      </c>
      <c r="X750" s="103" t="n">
        <f aca="false">IFERROR(IF(U750="Dec",(K750/V750-1)),0)</f>
        <v>0.17092607859302</v>
      </c>
      <c r="Y750" s="104" t="str">
        <f aca="false">IF(T750&gt;0,IF(U750="","-",IF(X750&lt;0%,"DEGROWTH","GROWTH")))</f>
        <v>GROWTH</v>
      </c>
      <c r="Z750" s="24" t="n">
        <v>0</v>
      </c>
      <c r="AA750" s="24" t="n">
        <f aca="false">IF(H750&gt;0,1,0)</f>
        <v>1</v>
      </c>
      <c r="AB750" s="3" t="n">
        <v>1000000512</v>
      </c>
      <c r="AC750" s="3"/>
    </row>
    <row r="751" customFormat="false" ht="14.25" hidden="true" customHeight="true" outlineLevel="0" collapsed="false">
      <c r="A751" s="23" t="s">
        <v>134</v>
      </c>
      <c r="B751" s="65" t="s">
        <v>65</v>
      </c>
      <c r="C751" s="65" t="s">
        <v>1624</v>
      </c>
      <c r="D751" s="65" t="n">
        <v>1000000514</v>
      </c>
      <c r="E751" s="66" t="s">
        <v>1625</v>
      </c>
      <c r="F751" s="67" t="n">
        <v>38856</v>
      </c>
      <c r="G751" s="67" t="str">
        <f aca="false">IF(I751&gt;0,"Targeted Dealer","-")</f>
        <v>Targeted Dealer</v>
      </c>
      <c r="H751" s="67" t="s">
        <v>627</v>
      </c>
      <c r="I751" s="68" t="n">
        <v>1500</v>
      </c>
      <c r="J751" s="68" t="n">
        <f aca="false">I751/$J$1*$E$1</f>
        <v>31306.4516129032</v>
      </c>
      <c r="K751" s="97" t="n">
        <v>1276</v>
      </c>
      <c r="L751" s="69" t="n">
        <f aca="false">K751-J751</f>
        <v>-30030.4516129032</v>
      </c>
      <c r="M751" s="69" t="n">
        <f aca="false">IFERROR((K751/J751%),"-")</f>
        <v>4.07583719732097</v>
      </c>
      <c r="N751" s="100" t="n">
        <v>1055</v>
      </c>
      <c r="O751" s="98" t="str">
        <f aca="false">IF(F751&lt;=$P$2,"Nov","")</f>
        <v>Nov</v>
      </c>
      <c r="P751" s="97" t="n">
        <v>1055</v>
      </c>
      <c r="Q751" s="100" t="n">
        <f aca="false">K751-P751</f>
        <v>221</v>
      </c>
      <c r="R751" s="98" t="n">
        <f aca="false">IFERROR(IF(O751="Nov",(K751/P751-1)),0)</f>
        <v>0.209478672985782</v>
      </c>
      <c r="S751" s="100" t="str">
        <f aca="false">IF(N751&gt;0,IF(O751="","-",IF(R751&lt;0%,"DEGROWTH","GROWTH")))</f>
        <v>GROWTH</v>
      </c>
      <c r="T751" s="101" t="n">
        <v>1493.5</v>
      </c>
      <c r="U751" s="101" t="str">
        <f aca="false">IF(F751&lt;=$V$2,"Dec","")</f>
        <v>Dec</v>
      </c>
      <c r="V751" s="97" t="n">
        <v>1493.5</v>
      </c>
      <c r="W751" s="104" t="n">
        <f aca="false">K751-V751</f>
        <v>-217.5</v>
      </c>
      <c r="X751" s="103" t="n">
        <f aca="false">IFERROR(IF(U751="Dec",(K751/V751-1)),0)</f>
        <v>-0.145631067961165</v>
      </c>
      <c r="Y751" s="104" t="str">
        <f aca="false">IF(T751&gt;0,IF(U751="","-",IF(X751&lt;0%,"DEGROWTH","GROWTH")))</f>
        <v>DEGROWTH</v>
      </c>
      <c r="Z751" s="24" t="n">
        <v>0</v>
      </c>
      <c r="AA751" s="24" t="n">
        <f aca="false">IF(H751&gt;0,1,0)</f>
        <v>1</v>
      </c>
      <c r="AB751" s="3" t="n">
        <v>1000000514</v>
      </c>
      <c r="AC751" s="3"/>
    </row>
    <row r="752" customFormat="false" ht="14.25" hidden="true" customHeight="true" outlineLevel="0" collapsed="false">
      <c r="A752" s="23" t="s">
        <v>134</v>
      </c>
      <c r="B752" s="65" t="s">
        <v>65</v>
      </c>
      <c r="C752" s="65" t="s">
        <v>1626</v>
      </c>
      <c r="D752" s="65" t="n">
        <v>1000000515</v>
      </c>
      <c r="E752" s="66" t="s">
        <v>1627</v>
      </c>
      <c r="F752" s="67" t="n">
        <v>39972</v>
      </c>
      <c r="G752" s="67" t="str">
        <f aca="false">IF(I752&gt;0,"Targeted Dealer","-")</f>
        <v>Targeted Dealer</v>
      </c>
      <c r="H752" s="67" t="s">
        <v>627</v>
      </c>
      <c r="I752" s="68" t="n">
        <v>350</v>
      </c>
      <c r="J752" s="68" t="n">
        <f aca="false">I752/$J$1*$E$1</f>
        <v>7304.83870967742</v>
      </c>
      <c r="K752" s="97" t="n">
        <v>162.5</v>
      </c>
      <c r="L752" s="69" t="n">
        <f aca="false">K752-J752</f>
        <v>-7142.33870967742</v>
      </c>
      <c r="M752" s="69" t="n">
        <f aca="false">IFERROR((K752/J752%),"-")</f>
        <v>2.22455288143078</v>
      </c>
      <c r="N752" s="100" t="n">
        <v>310</v>
      </c>
      <c r="O752" s="98" t="str">
        <f aca="false">IF(F752&lt;=$P$2,"Nov","")</f>
        <v>Nov</v>
      </c>
      <c r="P752" s="97" t="n">
        <v>310</v>
      </c>
      <c r="Q752" s="100" t="n">
        <f aca="false">K752-P752</f>
        <v>-147.5</v>
      </c>
      <c r="R752" s="98" t="n">
        <f aca="false">IFERROR(IF(O752="Nov",(K752/P752-1)),0)</f>
        <v>-0.475806451612903</v>
      </c>
      <c r="S752" s="100" t="str">
        <f aca="false">IF(N752&gt;0,IF(O752="","-",IF(R752&lt;0%,"DEGROWTH","GROWTH")))</f>
        <v>DEGROWTH</v>
      </c>
      <c r="T752" s="101" t="n">
        <v>360</v>
      </c>
      <c r="U752" s="101" t="str">
        <f aca="false">IF(F752&lt;=$V$2,"Dec","")</f>
        <v>Dec</v>
      </c>
      <c r="V752" s="97" t="n">
        <v>360</v>
      </c>
      <c r="W752" s="104" t="n">
        <f aca="false">K752-V752</f>
        <v>-197.5</v>
      </c>
      <c r="X752" s="103" t="n">
        <f aca="false">IFERROR(IF(U752="Dec",(K752/V752-1)),0)</f>
        <v>-0.548611111111111</v>
      </c>
      <c r="Y752" s="104" t="str">
        <f aca="false">IF(T752&gt;0,IF(U752="","-",IF(X752&lt;0%,"DEGROWTH","GROWTH")))</f>
        <v>DEGROWTH</v>
      </c>
      <c r="Z752" s="24" t="n">
        <v>0</v>
      </c>
      <c r="AA752" s="24" t="n">
        <f aca="false">IF(H752&gt;0,1,0)</f>
        <v>1</v>
      </c>
      <c r="AB752" s="3" t="n">
        <v>1000000515</v>
      </c>
      <c r="AC752" s="3"/>
    </row>
    <row r="753" customFormat="false" ht="14.25" hidden="true" customHeight="true" outlineLevel="0" collapsed="false">
      <c r="A753" s="23" t="s">
        <v>134</v>
      </c>
      <c r="B753" s="65" t="s">
        <v>65</v>
      </c>
      <c r="C753" s="65" t="s">
        <v>1628</v>
      </c>
      <c r="D753" s="65" t="n">
        <v>1000000519</v>
      </c>
      <c r="E753" s="66" t="s">
        <v>1629</v>
      </c>
      <c r="F753" s="67" t="n">
        <v>40275</v>
      </c>
      <c r="G753" s="67" t="str">
        <f aca="false">IF(I753&gt;0,"Targeted Dealer","-")</f>
        <v>Targeted Dealer</v>
      </c>
      <c r="H753" s="67"/>
      <c r="I753" s="68" t="n">
        <v>25</v>
      </c>
      <c r="J753" s="68" t="n">
        <f aca="false">I753/$J$1*$E$1</f>
        <v>521.774193548387</v>
      </c>
      <c r="K753" s="97" t="n">
        <v>75</v>
      </c>
      <c r="L753" s="69" t="n">
        <f aca="false">K753-J753</f>
        <v>-446.774193548387</v>
      </c>
      <c r="M753" s="69" t="n">
        <f aca="false">IFERROR((K753/J753%),"-")</f>
        <v>14.3740340030912</v>
      </c>
      <c r="N753" s="100" t="n">
        <v>25</v>
      </c>
      <c r="O753" s="98" t="str">
        <f aca="false">IF(F753&lt;=$P$2,"Nov","")</f>
        <v>Nov</v>
      </c>
      <c r="P753" s="97" t="n">
        <v>25</v>
      </c>
      <c r="Q753" s="100" t="n">
        <f aca="false">K753-P753</f>
        <v>50</v>
      </c>
      <c r="R753" s="98" t="n">
        <f aca="false">IFERROR(IF(O753="Nov",(K753/P753-1)),0)</f>
        <v>2</v>
      </c>
      <c r="S753" s="100" t="str">
        <f aca="false">IF(N753&gt;0,IF(O753="","-",IF(R753&lt;0%,"DEGROWTH","GROWTH")))</f>
        <v>GROWTH</v>
      </c>
      <c r="T753" s="101" t="n">
        <v>25</v>
      </c>
      <c r="U753" s="101" t="str">
        <f aca="false">IF(F753&lt;=$V$2,"Dec","")</f>
        <v>Dec</v>
      </c>
      <c r="V753" s="97" t="n">
        <v>25</v>
      </c>
      <c r="W753" s="104" t="n">
        <f aca="false">K753-V753</f>
        <v>50</v>
      </c>
      <c r="X753" s="103" t="n">
        <f aca="false">IFERROR(IF(U753="Dec",(K753/V753-1)),0)</f>
        <v>2</v>
      </c>
      <c r="Y753" s="104" t="str">
        <f aca="false">IF(T753&gt;0,IF(U753="","-",IF(X753&lt;0%,"DEGROWTH","GROWTH")))</f>
        <v>GROWTH</v>
      </c>
      <c r="Z753" s="24" t="n">
        <v>0</v>
      </c>
      <c r="AA753" s="24" t="n">
        <f aca="false">IF(H753&gt;0,1,0)</f>
        <v>0</v>
      </c>
      <c r="AB753" s="3" t="n">
        <v>1000000519</v>
      </c>
      <c r="AC753" s="3"/>
    </row>
    <row r="754" customFormat="false" ht="14.25" hidden="true" customHeight="true" outlineLevel="0" collapsed="false">
      <c r="A754" s="23" t="s">
        <v>134</v>
      </c>
      <c r="B754" s="65" t="s">
        <v>65</v>
      </c>
      <c r="C754" s="65" t="s">
        <v>1630</v>
      </c>
      <c r="D754" s="65" t="n">
        <v>1000000527</v>
      </c>
      <c r="E754" s="66" t="s">
        <v>1631</v>
      </c>
      <c r="F754" s="67" t="n">
        <v>40597</v>
      </c>
      <c r="G754" s="67" t="str">
        <f aca="false">IF(I754&gt;0,"Targeted Dealer","-")</f>
        <v>Targeted Dealer</v>
      </c>
      <c r="H754" s="67"/>
      <c r="I754" s="68" t="n">
        <v>650</v>
      </c>
      <c r="J754" s="68" t="n">
        <f aca="false">I754/$J$1*$E$1</f>
        <v>13566.1290322581</v>
      </c>
      <c r="K754" s="97" t="n">
        <v>780</v>
      </c>
      <c r="L754" s="69" t="n">
        <f aca="false">K754-J754</f>
        <v>-12786.1290322581</v>
      </c>
      <c r="M754" s="69" t="n">
        <f aca="false">IFERROR((K754/J754%),"-")</f>
        <v>5.74961360123648</v>
      </c>
      <c r="N754" s="100" t="n">
        <v>695</v>
      </c>
      <c r="O754" s="98" t="str">
        <f aca="false">IF(F754&lt;=$P$2,"Nov","")</f>
        <v>Nov</v>
      </c>
      <c r="P754" s="97" t="n">
        <v>695</v>
      </c>
      <c r="Q754" s="100" t="n">
        <f aca="false">K754-P754</f>
        <v>85</v>
      </c>
      <c r="R754" s="98" t="n">
        <f aca="false">IFERROR(IF(O754="Nov",(K754/P754-1)),0)</f>
        <v>0.122302158273381</v>
      </c>
      <c r="S754" s="100" t="str">
        <f aca="false">IF(N754&gt;0,IF(O754="","-",IF(R754&lt;0%,"DEGROWTH","GROWTH")))</f>
        <v>GROWTH</v>
      </c>
      <c r="T754" s="101" t="n">
        <v>574</v>
      </c>
      <c r="U754" s="101" t="str">
        <f aca="false">IF(F754&lt;=$V$2,"Dec","")</f>
        <v>Dec</v>
      </c>
      <c r="V754" s="97" t="n">
        <v>574</v>
      </c>
      <c r="W754" s="104" t="n">
        <f aca="false">K754-V754</f>
        <v>206</v>
      </c>
      <c r="X754" s="103" t="n">
        <f aca="false">IFERROR(IF(U754="Dec",(K754/V754-1)),0)</f>
        <v>0.358885017421603</v>
      </c>
      <c r="Y754" s="104" t="str">
        <f aca="false">IF(T754&gt;0,IF(U754="","-",IF(X754&lt;0%,"DEGROWTH","GROWTH")))</f>
        <v>GROWTH</v>
      </c>
      <c r="Z754" s="24" t="n">
        <v>0</v>
      </c>
      <c r="AA754" s="24" t="n">
        <f aca="false">IF(H754&gt;0,1,0)</f>
        <v>0</v>
      </c>
      <c r="AB754" s="3" t="n">
        <v>1000000527</v>
      </c>
      <c r="AC754" s="3"/>
    </row>
    <row r="755" customFormat="false" ht="14.25" hidden="true" customHeight="true" outlineLevel="0" collapsed="false">
      <c r="A755" s="23" t="s">
        <v>134</v>
      </c>
      <c r="B755" s="65" t="s">
        <v>65</v>
      </c>
      <c r="C755" s="65" t="s">
        <v>1632</v>
      </c>
      <c r="D755" s="65" t="n">
        <v>1000000495</v>
      </c>
      <c r="E755" s="66" t="s">
        <v>1633</v>
      </c>
      <c r="F755" s="67" t="n">
        <v>40637</v>
      </c>
      <c r="G755" s="67" t="str">
        <f aca="false">IF(I755&gt;0,"Targeted Dealer","-")</f>
        <v>Targeted Dealer</v>
      </c>
      <c r="H755" s="67" t="s">
        <v>627</v>
      </c>
      <c r="I755" s="68" t="n">
        <v>1100</v>
      </c>
      <c r="J755" s="68" t="n">
        <f aca="false">I755/$J$1*$E$1</f>
        <v>22958.064516129</v>
      </c>
      <c r="K755" s="97" t="n">
        <v>932.5</v>
      </c>
      <c r="L755" s="69" t="n">
        <f aca="false">K755-J755</f>
        <v>-22025.564516129</v>
      </c>
      <c r="M755" s="69" t="n">
        <f aca="false">IFERROR((K755/J755%),"-")</f>
        <v>4.06175354784319</v>
      </c>
      <c r="N755" s="100" t="n">
        <v>1025</v>
      </c>
      <c r="O755" s="98" t="str">
        <f aca="false">IF(F755&lt;=$P$2,"Nov","")</f>
        <v>Nov</v>
      </c>
      <c r="P755" s="97" t="n">
        <v>1025</v>
      </c>
      <c r="Q755" s="100" t="n">
        <f aca="false">K755-P755</f>
        <v>-92.5</v>
      </c>
      <c r="R755" s="98" t="n">
        <f aca="false">IFERROR(IF(O755="Nov",(K755/P755-1)),0)</f>
        <v>-0.0902439024390244</v>
      </c>
      <c r="S755" s="100" t="str">
        <f aca="false">IF(N755&gt;0,IF(O755="","-",IF(R755&lt;0%,"DEGROWTH","GROWTH")))</f>
        <v>DEGROWTH</v>
      </c>
      <c r="T755" s="101" t="n">
        <v>1064</v>
      </c>
      <c r="U755" s="101" t="str">
        <f aca="false">IF(F755&lt;=$V$2,"Dec","")</f>
        <v>Dec</v>
      </c>
      <c r="V755" s="97" t="n">
        <v>1064</v>
      </c>
      <c r="W755" s="104" t="n">
        <f aca="false">K755-V755</f>
        <v>-131.5</v>
      </c>
      <c r="X755" s="103" t="n">
        <f aca="false">IFERROR(IF(U755="Dec",(K755/V755-1)),0)</f>
        <v>-0.12359022556391</v>
      </c>
      <c r="Y755" s="104" t="str">
        <f aca="false">IF(T755&gt;0,IF(U755="","-",IF(X755&lt;0%,"DEGROWTH","GROWTH")))</f>
        <v>DEGROWTH</v>
      </c>
      <c r="Z755" s="24" t="n">
        <v>0</v>
      </c>
      <c r="AA755" s="24" t="n">
        <f aca="false">IF(H755&gt;0,1,0)</f>
        <v>1</v>
      </c>
      <c r="AB755" s="3" t="n">
        <v>1000000495</v>
      </c>
      <c r="AC755" s="3"/>
    </row>
    <row r="756" customFormat="false" ht="14.25" hidden="true" customHeight="true" outlineLevel="0" collapsed="false">
      <c r="A756" s="23" t="s">
        <v>134</v>
      </c>
      <c r="B756" s="65" t="s">
        <v>65</v>
      </c>
      <c r="C756" s="65" t="s">
        <v>1634</v>
      </c>
      <c r="D756" s="65" t="n">
        <v>1000000487</v>
      </c>
      <c r="E756" s="66" t="s">
        <v>1635</v>
      </c>
      <c r="F756" s="67" t="n">
        <v>40836</v>
      </c>
      <c r="G756" s="67" t="str">
        <f aca="false">IF(I756&gt;0,"Targeted Dealer","-")</f>
        <v>Targeted Dealer</v>
      </c>
      <c r="H756" s="67"/>
      <c r="I756" s="68" t="n">
        <v>25</v>
      </c>
      <c r="J756" s="68" t="n">
        <f aca="false">I756/$J$1*$E$1</f>
        <v>521.774193548387</v>
      </c>
      <c r="K756" s="97" t="n">
        <v>25.5</v>
      </c>
      <c r="L756" s="69" t="n">
        <f aca="false">K756-J756</f>
        <v>-496.274193548387</v>
      </c>
      <c r="M756" s="69" t="n">
        <f aca="false">IFERROR((K756/J756%),"-")</f>
        <v>4.887171561051</v>
      </c>
      <c r="N756" s="100" t="n">
        <v>38.5</v>
      </c>
      <c r="O756" s="98" t="str">
        <f aca="false">IF(F756&lt;=$P$2,"Nov","")</f>
        <v>Nov</v>
      </c>
      <c r="P756" s="97" t="n">
        <v>38.5</v>
      </c>
      <c r="Q756" s="100" t="n">
        <f aca="false">K756-P756</f>
        <v>-13</v>
      </c>
      <c r="R756" s="98" t="n">
        <f aca="false">IFERROR(IF(O756="Nov",(K756/P756-1)),0)</f>
        <v>-0.337662337662338</v>
      </c>
      <c r="S756" s="100" t="str">
        <f aca="false">IF(N756&gt;0,IF(O756="","-",IF(R756&lt;0%,"DEGROWTH","GROWTH")))</f>
        <v>DEGROWTH</v>
      </c>
      <c r="T756" s="101" t="n">
        <v>12.5</v>
      </c>
      <c r="U756" s="101" t="str">
        <f aca="false">IF(F756&lt;=$V$2,"Dec","")</f>
        <v>Dec</v>
      </c>
      <c r="V756" s="97" t="n">
        <v>12.5</v>
      </c>
      <c r="W756" s="104" t="n">
        <f aca="false">K756-V756</f>
        <v>13</v>
      </c>
      <c r="X756" s="103" t="n">
        <f aca="false">IFERROR(IF(U756="Dec",(K756/V756-1)),0)</f>
        <v>1.04</v>
      </c>
      <c r="Y756" s="104" t="str">
        <f aca="false">IF(T756&gt;0,IF(U756="","-",IF(X756&lt;0%,"DEGROWTH","GROWTH")))</f>
        <v>GROWTH</v>
      </c>
      <c r="Z756" s="24" t="n">
        <v>0</v>
      </c>
      <c r="AA756" s="24" t="n">
        <f aca="false">IF(H756&gt;0,1,0)</f>
        <v>0</v>
      </c>
      <c r="AB756" s="3" t="n">
        <v>1000000487</v>
      </c>
      <c r="AC756" s="3"/>
    </row>
    <row r="757" customFormat="false" ht="14.25" hidden="true" customHeight="true" outlineLevel="0" collapsed="false">
      <c r="A757" s="23" t="s">
        <v>134</v>
      </c>
      <c r="B757" s="65" t="s">
        <v>65</v>
      </c>
      <c r="C757" s="65" t="s">
        <v>1636</v>
      </c>
      <c r="D757" s="65" t="n">
        <v>1000000488</v>
      </c>
      <c r="E757" s="66" t="s">
        <v>1637</v>
      </c>
      <c r="F757" s="67" t="n">
        <v>40875</v>
      </c>
      <c r="G757" s="67" t="str">
        <f aca="false">IF(I757&gt;0,"Targeted Dealer","-")</f>
        <v>Targeted Dealer</v>
      </c>
      <c r="H757" s="67" t="s">
        <v>627</v>
      </c>
      <c r="I757" s="68" t="n">
        <v>850</v>
      </c>
      <c r="J757" s="68" t="n">
        <f aca="false">I757/$J$1*$E$1</f>
        <v>17740.3225806452</v>
      </c>
      <c r="K757" s="97" t="n">
        <v>704.5</v>
      </c>
      <c r="L757" s="69" t="n">
        <f aca="false">K757-J757</f>
        <v>-17035.8225806452</v>
      </c>
      <c r="M757" s="69" t="n">
        <f aca="false">IFERROR((K757/J757%),"-")</f>
        <v>3.97117919810892</v>
      </c>
      <c r="N757" s="100" t="n">
        <v>638</v>
      </c>
      <c r="O757" s="98" t="str">
        <f aca="false">IF(F757&lt;=$P$2,"Nov","")</f>
        <v>Nov</v>
      </c>
      <c r="P757" s="97" t="n">
        <v>638</v>
      </c>
      <c r="Q757" s="100" t="n">
        <f aca="false">K757-P757</f>
        <v>66.5</v>
      </c>
      <c r="R757" s="98" t="n">
        <f aca="false">IFERROR(IF(O757="Nov",(K757/P757-1)),0)</f>
        <v>0.10423197492163</v>
      </c>
      <c r="S757" s="100" t="str">
        <f aca="false">IF(N757&gt;0,IF(O757="","-",IF(R757&lt;0%,"DEGROWTH","GROWTH")))</f>
        <v>GROWTH</v>
      </c>
      <c r="T757" s="101" t="n">
        <v>882</v>
      </c>
      <c r="U757" s="101" t="str">
        <f aca="false">IF(F757&lt;=$V$2,"Dec","")</f>
        <v>Dec</v>
      </c>
      <c r="V757" s="97" t="n">
        <v>882</v>
      </c>
      <c r="W757" s="104" t="n">
        <f aca="false">K757-V757</f>
        <v>-177.5</v>
      </c>
      <c r="X757" s="103" t="n">
        <f aca="false">IFERROR(IF(U757="Dec",(K757/V757-1)),0)</f>
        <v>-0.20124716553288</v>
      </c>
      <c r="Y757" s="104" t="str">
        <f aca="false">IF(T757&gt;0,IF(U757="","-",IF(X757&lt;0%,"DEGROWTH","GROWTH")))</f>
        <v>DEGROWTH</v>
      </c>
      <c r="Z757" s="24" t="n">
        <v>0</v>
      </c>
      <c r="AA757" s="24" t="n">
        <f aca="false">IF(H757&gt;0,1,0)</f>
        <v>1</v>
      </c>
      <c r="AB757" s="3" t="n">
        <v>1000000488</v>
      </c>
      <c r="AC757" s="3"/>
    </row>
    <row r="758" customFormat="false" ht="14.25" hidden="true" customHeight="true" outlineLevel="0" collapsed="false">
      <c r="A758" s="23" t="s">
        <v>134</v>
      </c>
      <c r="B758" s="65" t="s">
        <v>65</v>
      </c>
      <c r="C758" s="65" t="s">
        <v>1638</v>
      </c>
      <c r="D758" s="65" t="n">
        <v>1000000522</v>
      </c>
      <c r="E758" s="66" t="s">
        <v>1639</v>
      </c>
      <c r="F758" s="67" t="n">
        <v>40885</v>
      </c>
      <c r="G758" s="67" t="str">
        <f aca="false">IF(I758&gt;0,"Targeted Dealer","-")</f>
        <v>Targeted Dealer</v>
      </c>
      <c r="H758" s="67" t="s">
        <v>627</v>
      </c>
      <c r="I758" s="68" t="n">
        <v>900</v>
      </c>
      <c r="J758" s="68" t="n">
        <f aca="false">I758/$J$1*$E$1</f>
        <v>18783.8709677419</v>
      </c>
      <c r="K758" s="97" t="n">
        <v>856</v>
      </c>
      <c r="L758" s="69" t="n">
        <f aca="false">K758-J758</f>
        <v>-17927.8709677419</v>
      </c>
      <c r="M758" s="69" t="n">
        <f aca="false">IFERROR((K758/J758%),"-")</f>
        <v>4.55710115060965</v>
      </c>
      <c r="N758" s="100" t="n">
        <v>752</v>
      </c>
      <c r="O758" s="98" t="str">
        <f aca="false">IF(F758&lt;=$P$2,"Nov","")</f>
        <v>Nov</v>
      </c>
      <c r="P758" s="97" t="n">
        <v>752</v>
      </c>
      <c r="Q758" s="100" t="n">
        <f aca="false">K758-P758</f>
        <v>104</v>
      </c>
      <c r="R758" s="98" t="n">
        <f aca="false">IFERROR(IF(O758="Nov",(K758/P758-1)),0)</f>
        <v>0.138297872340426</v>
      </c>
      <c r="S758" s="100" t="str">
        <f aca="false">IF(N758&gt;0,IF(O758="","-",IF(R758&lt;0%,"DEGROWTH","GROWTH")))</f>
        <v>GROWTH</v>
      </c>
      <c r="T758" s="101" t="n">
        <v>830</v>
      </c>
      <c r="U758" s="101" t="str">
        <f aca="false">IF(F758&lt;=$V$2,"Dec","")</f>
        <v>Dec</v>
      </c>
      <c r="V758" s="97" t="n">
        <v>830</v>
      </c>
      <c r="W758" s="104" t="n">
        <f aca="false">K758-V758</f>
        <v>26</v>
      </c>
      <c r="X758" s="103" t="n">
        <f aca="false">IFERROR(IF(U758="Dec",(K758/V758-1)),0)</f>
        <v>0.0313253012048194</v>
      </c>
      <c r="Y758" s="104" t="str">
        <f aca="false">IF(T758&gt;0,IF(U758="","-",IF(X758&lt;0%,"DEGROWTH","GROWTH")))</f>
        <v>GROWTH</v>
      </c>
      <c r="Z758" s="24" t="n">
        <v>0</v>
      </c>
      <c r="AA758" s="24" t="n">
        <f aca="false">IF(H758&gt;0,1,0)</f>
        <v>1</v>
      </c>
      <c r="AB758" s="3" t="n">
        <v>1000000522</v>
      </c>
      <c r="AC758" s="3"/>
    </row>
    <row r="759" customFormat="false" ht="14.25" hidden="true" customHeight="true" outlineLevel="0" collapsed="false">
      <c r="A759" s="23" t="s">
        <v>134</v>
      </c>
      <c r="B759" s="65" t="s">
        <v>65</v>
      </c>
      <c r="C759" s="65" t="s">
        <v>1640</v>
      </c>
      <c r="D759" s="65" t="n">
        <v>1000000491</v>
      </c>
      <c r="E759" s="66" t="s">
        <v>1641</v>
      </c>
      <c r="F759" s="67" t="n">
        <v>41080</v>
      </c>
      <c r="G759" s="67" t="str">
        <f aca="false">IF(I759&gt;0,"Targeted Dealer","-")</f>
        <v>Targeted Dealer</v>
      </c>
      <c r="H759" s="67" t="s">
        <v>627</v>
      </c>
      <c r="I759" s="68" t="n">
        <v>100</v>
      </c>
      <c r="J759" s="68" t="n">
        <f aca="false">I759/$J$1*$E$1</f>
        <v>2087.09677419355</v>
      </c>
      <c r="K759" s="97" t="n">
        <v>50</v>
      </c>
      <c r="L759" s="69" t="n">
        <f aca="false">K759-J759</f>
        <v>-2037.09677419355</v>
      </c>
      <c r="M759" s="69" t="n">
        <f aca="false">IFERROR((K759/J759%),"-")</f>
        <v>2.39567233384853</v>
      </c>
      <c r="N759" s="100" t="n">
        <v>30</v>
      </c>
      <c r="O759" s="98" t="str">
        <f aca="false">IF(F759&lt;=$P$2,"Nov","")</f>
        <v>Nov</v>
      </c>
      <c r="P759" s="97" t="n">
        <v>30</v>
      </c>
      <c r="Q759" s="100" t="n">
        <f aca="false">K759-P759</f>
        <v>20</v>
      </c>
      <c r="R759" s="98" t="n">
        <f aca="false">IFERROR(IF(O759="Nov",(K759/P759-1)),0)</f>
        <v>0.666666666666667</v>
      </c>
      <c r="S759" s="100" t="str">
        <f aca="false">IF(N759&gt;0,IF(O759="","-",IF(R759&lt;0%,"DEGROWTH","GROWTH")))</f>
        <v>GROWTH</v>
      </c>
      <c r="T759" s="101" t="n">
        <v>275</v>
      </c>
      <c r="U759" s="101" t="str">
        <f aca="false">IF(F759&lt;=$V$2,"Dec","")</f>
        <v>Dec</v>
      </c>
      <c r="V759" s="97" t="n">
        <v>275</v>
      </c>
      <c r="W759" s="104" t="n">
        <f aca="false">K759-V759</f>
        <v>-225</v>
      </c>
      <c r="X759" s="103" t="n">
        <f aca="false">IFERROR(IF(U759="Dec",(K759/V759-1)),0)</f>
        <v>-0.818181818181818</v>
      </c>
      <c r="Y759" s="104" t="str">
        <f aca="false">IF(T759&gt;0,IF(U759="","-",IF(X759&lt;0%,"DEGROWTH","GROWTH")))</f>
        <v>DEGROWTH</v>
      </c>
      <c r="Z759" s="24" t="n">
        <v>0</v>
      </c>
      <c r="AA759" s="24" t="n">
        <f aca="false">IF(H759&gt;0,1,0)</f>
        <v>1</v>
      </c>
      <c r="AB759" s="3" t="n">
        <v>1000000491</v>
      </c>
      <c r="AC759" s="3"/>
    </row>
    <row r="760" customFormat="false" ht="14.25" hidden="true" customHeight="true" outlineLevel="0" collapsed="false">
      <c r="A760" s="23" t="s">
        <v>134</v>
      </c>
      <c r="B760" s="65" t="s">
        <v>65</v>
      </c>
      <c r="C760" s="65" t="s">
        <v>1642</v>
      </c>
      <c r="D760" s="65" t="n">
        <v>1000000499</v>
      </c>
      <c r="E760" s="66" t="s">
        <v>1643</v>
      </c>
      <c r="F760" s="67" t="n">
        <v>41109</v>
      </c>
      <c r="G760" s="67" t="str">
        <f aca="false">IF(I760&gt;0,"Targeted Dealer","-")</f>
        <v>Targeted Dealer</v>
      </c>
      <c r="H760" s="67" t="s">
        <v>627</v>
      </c>
      <c r="I760" s="68" t="n">
        <v>1200</v>
      </c>
      <c r="J760" s="68" t="n">
        <f aca="false">I760/$J$1*$E$1</f>
        <v>25045.1612903226</v>
      </c>
      <c r="K760" s="97" t="n">
        <v>970.5</v>
      </c>
      <c r="L760" s="69" t="n">
        <f aca="false">K760-J760</f>
        <v>-24074.6612903226</v>
      </c>
      <c r="M760" s="69" t="n">
        <f aca="false">IFERROR((K760/J760%),"-")</f>
        <v>3.875</v>
      </c>
      <c r="N760" s="100" t="n">
        <v>1196.5</v>
      </c>
      <c r="O760" s="98" t="str">
        <f aca="false">IF(F760&lt;=$P$2,"Nov","")</f>
        <v>Nov</v>
      </c>
      <c r="P760" s="97" t="n">
        <v>1196.5</v>
      </c>
      <c r="Q760" s="100" t="n">
        <f aca="false">K760-P760</f>
        <v>-226</v>
      </c>
      <c r="R760" s="98" t="n">
        <f aca="false">IFERROR(IF(O760="Nov",(K760/P760-1)),0)</f>
        <v>-0.188884245716674</v>
      </c>
      <c r="S760" s="100" t="str">
        <f aca="false">IF(N760&gt;0,IF(O760="","-",IF(R760&lt;0%,"DEGROWTH","GROWTH")))</f>
        <v>DEGROWTH</v>
      </c>
      <c r="T760" s="101" t="n">
        <v>1121</v>
      </c>
      <c r="U760" s="101" t="str">
        <f aca="false">IF(F760&lt;=$V$2,"Dec","")</f>
        <v>Dec</v>
      </c>
      <c r="V760" s="97" t="n">
        <v>1121</v>
      </c>
      <c r="W760" s="104" t="n">
        <f aca="false">K760-V760</f>
        <v>-150.5</v>
      </c>
      <c r="X760" s="103" t="n">
        <f aca="false">IFERROR(IF(U760="Dec",(K760/V760-1)),0)</f>
        <v>-0.134255129348796</v>
      </c>
      <c r="Y760" s="104" t="str">
        <f aca="false">IF(T760&gt;0,IF(U760="","-",IF(X760&lt;0%,"DEGROWTH","GROWTH")))</f>
        <v>DEGROWTH</v>
      </c>
      <c r="Z760" s="24" t="n">
        <v>0</v>
      </c>
      <c r="AA760" s="24" t="n">
        <f aca="false">IF(H760&gt;0,1,0)</f>
        <v>1</v>
      </c>
      <c r="AB760" s="3" t="n">
        <v>1000000499</v>
      </c>
      <c r="AC760" s="3"/>
    </row>
    <row r="761" customFormat="false" ht="14.25" hidden="true" customHeight="true" outlineLevel="0" collapsed="false">
      <c r="A761" s="23" t="s">
        <v>134</v>
      </c>
      <c r="B761" s="65" t="s">
        <v>65</v>
      </c>
      <c r="C761" s="65" t="s">
        <v>1644</v>
      </c>
      <c r="D761" s="65" t="n">
        <v>1000000490</v>
      </c>
      <c r="E761" s="66" t="s">
        <v>1645</v>
      </c>
      <c r="F761" s="67" t="n">
        <v>41234</v>
      </c>
      <c r="G761" s="67" t="str">
        <f aca="false">IF(I761&gt;0,"Targeted Dealer","-")</f>
        <v>Targeted Dealer</v>
      </c>
      <c r="H761" s="67"/>
      <c r="I761" s="68" t="n">
        <v>500</v>
      </c>
      <c r="J761" s="68" t="n">
        <f aca="false">I761/$J$1*$E$1</f>
        <v>10435.4838709677</v>
      </c>
      <c r="K761" s="97" t="n">
        <v>544</v>
      </c>
      <c r="L761" s="69" t="n">
        <f aca="false">K761-J761</f>
        <v>-9891.48387096774</v>
      </c>
      <c r="M761" s="69" t="n">
        <f aca="false">IFERROR((K761/J761%),"-")</f>
        <v>5.21298299845441</v>
      </c>
      <c r="N761" s="100" t="n">
        <v>498</v>
      </c>
      <c r="O761" s="98" t="str">
        <f aca="false">IF(F761&lt;=$P$2,"Nov","")</f>
        <v>Nov</v>
      </c>
      <c r="P761" s="97" t="n">
        <v>498</v>
      </c>
      <c r="Q761" s="100" t="n">
        <f aca="false">K761-P761</f>
        <v>46</v>
      </c>
      <c r="R761" s="98" t="n">
        <f aca="false">IFERROR(IF(O761="Nov",(K761/P761-1)),0)</f>
        <v>0.0923694779116466</v>
      </c>
      <c r="S761" s="100" t="str">
        <f aca="false">IF(N761&gt;0,IF(O761="","-",IF(R761&lt;0%,"DEGROWTH","GROWTH")))</f>
        <v>GROWTH</v>
      </c>
      <c r="T761" s="101" t="n">
        <v>501</v>
      </c>
      <c r="U761" s="101" t="str">
        <f aca="false">IF(F761&lt;=$V$2,"Dec","")</f>
        <v>Dec</v>
      </c>
      <c r="V761" s="97" t="n">
        <v>501</v>
      </c>
      <c r="W761" s="104" t="n">
        <f aca="false">K761-V761</f>
        <v>43</v>
      </c>
      <c r="X761" s="103" t="n">
        <f aca="false">IFERROR(IF(U761="Dec",(K761/V761-1)),0)</f>
        <v>0.0858283433133733</v>
      </c>
      <c r="Y761" s="104" t="str">
        <f aca="false">IF(T761&gt;0,IF(U761="","-",IF(X761&lt;0%,"DEGROWTH","GROWTH")))</f>
        <v>GROWTH</v>
      </c>
      <c r="Z761" s="24" t="n">
        <v>0</v>
      </c>
      <c r="AA761" s="24" t="n">
        <f aca="false">IF(H761&gt;0,1,0)</f>
        <v>0</v>
      </c>
      <c r="AB761" s="3" t="n">
        <v>1000000490</v>
      </c>
      <c r="AC761" s="3"/>
    </row>
    <row r="762" customFormat="false" ht="14.25" hidden="true" customHeight="true" outlineLevel="0" collapsed="false">
      <c r="A762" s="23" t="s">
        <v>134</v>
      </c>
      <c r="B762" s="65" t="s">
        <v>65</v>
      </c>
      <c r="C762" s="65" t="s">
        <v>1646</v>
      </c>
      <c r="D762" s="65" t="n">
        <v>1000000523</v>
      </c>
      <c r="E762" s="66" t="s">
        <v>1647</v>
      </c>
      <c r="F762" s="67" t="n">
        <v>41256</v>
      </c>
      <c r="G762" s="67" t="str">
        <f aca="false">IF(I762&gt;0,"Targeted Dealer","-")</f>
        <v>Targeted Dealer</v>
      </c>
      <c r="H762" s="67" t="s">
        <v>627</v>
      </c>
      <c r="I762" s="68" t="n">
        <v>25</v>
      </c>
      <c r="J762" s="68" t="n">
        <f aca="false">I762/$J$1*$E$1</f>
        <v>521.774193548387</v>
      </c>
      <c r="K762" s="97" t="n">
        <v>13</v>
      </c>
      <c r="L762" s="69" t="n">
        <f aca="false">K762-J762</f>
        <v>-508.774193548387</v>
      </c>
      <c r="M762" s="69" t="n">
        <f aca="false">IFERROR((K762/J762%),"-")</f>
        <v>2.49149922720247</v>
      </c>
      <c r="N762" s="100" t="n">
        <v>26</v>
      </c>
      <c r="O762" s="98" t="str">
        <f aca="false">IF(F762&lt;=$P$2,"Nov","")</f>
        <v>Nov</v>
      </c>
      <c r="P762" s="97" t="n">
        <v>26</v>
      </c>
      <c r="Q762" s="100" t="n">
        <f aca="false">K762-P762</f>
        <v>-13</v>
      </c>
      <c r="R762" s="98" t="n">
        <f aca="false">IFERROR(IF(O762="Nov",(K762/P762-1)),0)</f>
        <v>-0.5</v>
      </c>
      <c r="S762" s="100" t="str">
        <f aca="false">IF(N762&gt;0,IF(O762="","-",IF(R762&lt;0%,"DEGROWTH","GROWTH")))</f>
        <v>DEGROWTH</v>
      </c>
      <c r="T762" s="101" t="n">
        <v>12.5</v>
      </c>
      <c r="U762" s="101" t="str">
        <f aca="false">IF(F762&lt;=$V$2,"Dec","")</f>
        <v>Dec</v>
      </c>
      <c r="V762" s="97" t="n">
        <v>12.5</v>
      </c>
      <c r="W762" s="104" t="n">
        <f aca="false">K762-V762</f>
        <v>0.5</v>
      </c>
      <c r="X762" s="103" t="n">
        <f aca="false">IFERROR(IF(U762="Dec",(K762/V762-1)),0)</f>
        <v>0.04</v>
      </c>
      <c r="Y762" s="104" t="str">
        <f aca="false">IF(T762&gt;0,IF(U762="","-",IF(X762&lt;0%,"DEGROWTH","GROWTH")))</f>
        <v>GROWTH</v>
      </c>
      <c r="Z762" s="24" t="n">
        <v>0</v>
      </c>
      <c r="AA762" s="24" t="n">
        <f aca="false">IF(H762&gt;0,1,0)</f>
        <v>1</v>
      </c>
      <c r="AB762" s="3" t="n">
        <v>1000000523</v>
      </c>
      <c r="AC762" s="3"/>
    </row>
    <row r="763" customFormat="false" ht="14.25" hidden="true" customHeight="true" outlineLevel="0" collapsed="false">
      <c r="A763" s="23" t="s">
        <v>134</v>
      </c>
      <c r="B763" s="65" t="s">
        <v>65</v>
      </c>
      <c r="C763" s="65" t="s">
        <v>1648</v>
      </c>
      <c r="D763" s="65" t="n">
        <v>1000000497</v>
      </c>
      <c r="E763" s="66" t="s">
        <v>1649</v>
      </c>
      <c r="F763" s="67" t="n">
        <v>41297</v>
      </c>
      <c r="G763" s="67" t="str">
        <f aca="false">IF(I763&gt;0,"Targeted Dealer","-")</f>
        <v>Targeted Dealer</v>
      </c>
      <c r="H763" s="67"/>
      <c r="I763" s="68" t="n">
        <v>200</v>
      </c>
      <c r="J763" s="68" t="n">
        <f aca="false">I763/$J$1*$E$1</f>
        <v>4174.1935483871</v>
      </c>
      <c r="K763" s="97" t="n">
        <v>184</v>
      </c>
      <c r="L763" s="69" t="n">
        <f aca="false">K763-J763</f>
        <v>-3990.1935483871</v>
      </c>
      <c r="M763" s="69" t="n">
        <f aca="false">IFERROR((K763/J763%),"-")</f>
        <v>4.4080370942813</v>
      </c>
      <c r="N763" s="100" t="n">
        <v>125</v>
      </c>
      <c r="O763" s="98" t="str">
        <f aca="false">IF(F763&lt;=$P$2,"Nov","")</f>
        <v>Nov</v>
      </c>
      <c r="P763" s="97" t="n">
        <v>125</v>
      </c>
      <c r="Q763" s="100" t="n">
        <f aca="false">K763-P763</f>
        <v>59</v>
      </c>
      <c r="R763" s="98" t="n">
        <f aca="false">IFERROR(IF(O763="Nov",(K763/P763-1)),0)</f>
        <v>0.472</v>
      </c>
      <c r="S763" s="100" t="str">
        <f aca="false">IF(N763&gt;0,IF(O763="","-",IF(R763&lt;0%,"DEGROWTH","GROWTH")))</f>
        <v>GROWTH</v>
      </c>
      <c r="T763" s="101" t="n">
        <v>180</v>
      </c>
      <c r="U763" s="101" t="str">
        <f aca="false">IF(F763&lt;=$V$2,"Dec","")</f>
        <v>Dec</v>
      </c>
      <c r="V763" s="97" t="n">
        <v>180</v>
      </c>
      <c r="W763" s="104" t="n">
        <f aca="false">K763-V763</f>
        <v>4</v>
      </c>
      <c r="X763" s="103" t="n">
        <f aca="false">IFERROR(IF(U763="Dec",(K763/V763-1)),0)</f>
        <v>0.0222222222222221</v>
      </c>
      <c r="Y763" s="104" t="str">
        <f aca="false">IF(T763&gt;0,IF(U763="","-",IF(X763&lt;0%,"DEGROWTH","GROWTH")))</f>
        <v>GROWTH</v>
      </c>
      <c r="Z763" s="24" t="n">
        <v>0</v>
      </c>
      <c r="AA763" s="24" t="n">
        <f aca="false">IF(H763&gt;0,1,0)</f>
        <v>0</v>
      </c>
      <c r="AB763" s="3" t="n">
        <v>1000000497</v>
      </c>
      <c r="AC763" s="3"/>
    </row>
    <row r="764" customFormat="false" ht="14.25" hidden="true" customHeight="true" outlineLevel="0" collapsed="false">
      <c r="A764" s="23" t="s">
        <v>134</v>
      </c>
      <c r="B764" s="65" t="s">
        <v>65</v>
      </c>
      <c r="C764" s="65" t="s">
        <v>1650</v>
      </c>
      <c r="D764" s="65" t="n">
        <v>1000000511</v>
      </c>
      <c r="E764" s="66" t="s">
        <v>1651</v>
      </c>
      <c r="F764" s="67" t="n">
        <v>41401</v>
      </c>
      <c r="G764" s="67" t="str">
        <f aca="false">IF(I764&gt;0,"Targeted Dealer","-")</f>
        <v>Targeted Dealer</v>
      </c>
      <c r="H764" s="67"/>
      <c r="I764" s="68" t="n">
        <v>250</v>
      </c>
      <c r="J764" s="68" t="n">
        <f aca="false">I764/$J$1*$E$1</f>
        <v>5217.74193548387</v>
      </c>
      <c r="K764" s="97" t="n">
        <v>285</v>
      </c>
      <c r="L764" s="69" t="n">
        <f aca="false">K764-J764</f>
        <v>-4932.74193548387</v>
      </c>
      <c r="M764" s="69" t="n">
        <f aca="false">IFERROR((K764/J764%),"-")</f>
        <v>5.46213292117465</v>
      </c>
      <c r="N764" s="100" t="n">
        <v>205</v>
      </c>
      <c r="O764" s="98" t="str">
        <f aca="false">IF(F764&lt;=$P$2,"Nov","")</f>
        <v>Nov</v>
      </c>
      <c r="P764" s="97" t="n">
        <v>205</v>
      </c>
      <c r="Q764" s="100" t="n">
        <f aca="false">K764-P764</f>
        <v>80</v>
      </c>
      <c r="R764" s="98" t="n">
        <f aca="false">IFERROR(IF(O764="Nov",(K764/P764-1)),0)</f>
        <v>0.390243902439024</v>
      </c>
      <c r="S764" s="100" t="str">
        <f aca="false">IF(N764&gt;0,IF(O764="","-",IF(R764&lt;0%,"DEGROWTH","GROWTH")))</f>
        <v>GROWTH</v>
      </c>
      <c r="T764" s="101" t="n">
        <v>305</v>
      </c>
      <c r="U764" s="101" t="str">
        <f aca="false">IF(F764&lt;=$V$2,"Dec","")</f>
        <v>Dec</v>
      </c>
      <c r="V764" s="97" t="n">
        <v>305</v>
      </c>
      <c r="W764" s="104" t="n">
        <f aca="false">K764-V764</f>
        <v>-20</v>
      </c>
      <c r="X764" s="103" t="n">
        <f aca="false">IFERROR(IF(U764="Dec",(K764/V764-1)),0)</f>
        <v>-0.0655737704918032</v>
      </c>
      <c r="Y764" s="104" t="str">
        <f aca="false">IF(T764&gt;0,IF(U764="","-",IF(X764&lt;0%,"DEGROWTH","GROWTH")))</f>
        <v>DEGROWTH</v>
      </c>
      <c r="Z764" s="24" t="n">
        <v>0</v>
      </c>
      <c r="AA764" s="24" t="n">
        <f aca="false">IF(H764&gt;0,1,0)</f>
        <v>0</v>
      </c>
      <c r="AB764" s="3" t="n">
        <v>1000000511</v>
      </c>
      <c r="AC764" s="3"/>
    </row>
    <row r="765" customFormat="false" ht="14.25" hidden="true" customHeight="true" outlineLevel="0" collapsed="false">
      <c r="A765" s="23" t="s">
        <v>134</v>
      </c>
      <c r="B765" s="65" t="s">
        <v>65</v>
      </c>
      <c r="C765" s="65" t="s">
        <v>1652</v>
      </c>
      <c r="D765" s="65" t="n">
        <v>1000000493</v>
      </c>
      <c r="E765" s="66" t="s">
        <v>1653</v>
      </c>
      <c r="F765" s="67" t="n">
        <v>41408</v>
      </c>
      <c r="G765" s="67" t="str">
        <f aca="false">IF(I765&gt;0,"Targeted Dealer","-")</f>
        <v>Targeted Dealer</v>
      </c>
      <c r="H765" s="67"/>
      <c r="I765" s="68" t="n">
        <v>300</v>
      </c>
      <c r="J765" s="68" t="n">
        <f aca="false">I765/$J$1*$E$1</f>
        <v>6261.29032258065</v>
      </c>
      <c r="K765" s="97" t="n">
        <v>292.5</v>
      </c>
      <c r="L765" s="69" t="n">
        <f aca="false">K765-J765</f>
        <v>-5968.79032258065</v>
      </c>
      <c r="M765" s="69" t="n">
        <f aca="false">IFERROR((K765/J765%),"-")</f>
        <v>4.67156105100464</v>
      </c>
      <c r="N765" s="100" t="n">
        <v>267.5</v>
      </c>
      <c r="O765" s="98" t="str">
        <f aca="false">IF(F765&lt;=$P$2,"Nov","")</f>
        <v>Nov</v>
      </c>
      <c r="P765" s="97" t="n">
        <v>267.5</v>
      </c>
      <c r="Q765" s="100" t="n">
        <f aca="false">K765-P765</f>
        <v>25</v>
      </c>
      <c r="R765" s="98" t="n">
        <f aca="false">IFERROR(IF(O765="Nov",(K765/P765-1)),0)</f>
        <v>0.0934579439252337</v>
      </c>
      <c r="S765" s="100" t="str">
        <f aca="false">IF(N765&gt;0,IF(O765="","-",IF(R765&lt;0%,"DEGROWTH","GROWTH")))</f>
        <v>GROWTH</v>
      </c>
      <c r="T765" s="101" t="n">
        <v>248</v>
      </c>
      <c r="U765" s="101" t="str">
        <f aca="false">IF(F765&lt;=$V$2,"Dec","")</f>
        <v>Dec</v>
      </c>
      <c r="V765" s="97" t="n">
        <v>248</v>
      </c>
      <c r="W765" s="104" t="n">
        <f aca="false">K765-V765</f>
        <v>44.5</v>
      </c>
      <c r="X765" s="103" t="n">
        <f aca="false">IFERROR(IF(U765="Dec",(K765/V765-1)),0)</f>
        <v>0.179435483870968</v>
      </c>
      <c r="Y765" s="104" t="str">
        <f aca="false">IF(T765&gt;0,IF(U765="","-",IF(X765&lt;0%,"DEGROWTH","GROWTH")))</f>
        <v>GROWTH</v>
      </c>
      <c r="Z765" s="24" t="n">
        <v>0</v>
      </c>
      <c r="AA765" s="24" t="n">
        <f aca="false">IF(H765&gt;0,1,0)</f>
        <v>0</v>
      </c>
      <c r="AB765" s="3" t="n">
        <v>1000000493</v>
      </c>
      <c r="AC765" s="3"/>
    </row>
    <row r="766" customFormat="false" ht="14.25" hidden="true" customHeight="true" outlineLevel="0" collapsed="false">
      <c r="A766" s="23" t="s">
        <v>134</v>
      </c>
      <c r="B766" s="65" t="s">
        <v>65</v>
      </c>
      <c r="C766" s="65" t="s">
        <v>1654</v>
      </c>
      <c r="D766" s="65" t="n">
        <v>1000000492</v>
      </c>
      <c r="E766" s="66" t="s">
        <v>1655</v>
      </c>
      <c r="F766" s="67" t="n">
        <v>41562</v>
      </c>
      <c r="G766" s="67" t="str">
        <f aca="false">IF(I766&gt;0,"Targeted Dealer","-")</f>
        <v>Targeted Dealer</v>
      </c>
      <c r="H766" s="67"/>
      <c r="I766" s="68" t="n">
        <v>250</v>
      </c>
      <c r="J766" s="68" t="n">
        <f aca="false">I766/$J$1*$E$1</f>
        <v>5217.74193548387</v>
      </c>
      <c r="K766" s="97" t="n">
        <v>150</v>
      </c>
      <c r="L766" s="69" t="n">
        <f aca="false">K766-J766</f>
        <v>-5067.74193548387</v>
      </c>
      <c r="M766" s="69" t="n">
        <f aca="false">IFERROR((K766/J766%),"-")</f>
        <v>2.87480680061824</v>
      </c>
      <c r="N766" s="100" t="n">
        <v>120</v>
      </c>
      <c r="O766" s="98" t="str">
        <f aca="false">IF(F766&lt;=$P$2,"Nov","")</f>
        <v>Nov</v>
      </c>
      <c r="P766" s="97" t="n">
        <v>120</v>
      </c>
      <c r="Q766" s="100" t="n">
        <f aca="false">K766-P766</f>
        <v>30</v>
      </c>
      <c r="R766" s="98" t="n">
        <f aca="false">IFERROR(IF(O766="Nov",(K766/P766-1)),0)</f>
        <v>0.25</v>
      </c>
      <c r="S766" s="100" t="str">
        <f aca="false">IF(N766&gt;0,IF(O766="","-",IF(R766&lt;0%,"DEGROWTH","GROWTH")))</f>
        <v>GROWTH</v>
      </c>
      <c r="T766" s="101" t="n">
        <v>240</v>
      </c>
      <c r="U766" s="101" t="str">
        <f aca="false">IF(F766&lt;=$V$2,"Dec","")</f>
        <v>Dec</v>
      </c>
      <c r="V766" s="97" t="n">
        <v>240</v>
      </c>
      <c r="W766" s="104" t="n">
        <f aca="false">K766-V766</f>
        <v>-90</v>
      </c>
      <c r="X766" s="103" t="n">
        <f aca="false">IFERROR(IF(U766="Dec",(K766/V766-1)),0)</f>
        <v>-0.375</v>
      </c>
      <c r="Y766" s="104" t="str">
        <f aca="false">IF(T766&gt;0,IF(U766="","-",IF(X766&lt;0%,"DEGROWTH","GROWTH")))</f>
        <v>DEGROWTH</v>
      </c>
      <c r="Z766" s="24" t="n">
        <v>0</v>
      </c>
      <c r="AA766" s="24" t="n">
        <f aca="false">IF(H766&gt;0,1,0)</f>
        <v>0</v>
      </c>
      <c r="AB766" s="3" t="n">
        <v>1000000492</v>
      </c>
      <c r="AC766" s="3"/>
    </row>
    <row r="767" customFormat="false" ht="14.25" hidden="true" customHeight="true" outlineLevel="0" collapsed="false">
      <c r="A767" s="23" t="s">
        <v>134</v>
      </c>
      <c r="B767" s="65" t="s">
        <v>65</v>
      </c>
      <c r="C767" s="65" t="s">
        <v>1656</v>
      </c>
      <c r="D767" s="65" t="n">
        <v>1000000501</v>
      </c>
      <c r="E767" s="66" t="s">
        <v>1657</v>
      </c>
      <c r="F767" s="67" t="n">
        <v>41648</v>
      </c>
      <c r="G767" s="67" t="str">
        <f aca="false">IF(I767&gt;0,"Targeted Dealer","-")</f>
        <v>Targeted Dealer</v>
      </c>
      <c r="H767" s="67"/>
      <c r="I767" s="68" t="n">
        <v>75</v>
      </c>
      <c r="J767" s="68" t="n">
        <f aca="false">I767/$J$1*$E$1</f>
        <v>1565.32258064516</v>
      </c>
      <c r="K767" s="97" t="n">
        <v>50</v>
      </c>
      <c r="L767" s="69" t="n">
        <f aca="false">K767-J767</f>
        <v>-1515.32258064516</v>
      </c>
      <c r="M767" s="69" t="n">
        <f aca="false">IFERROR((K767/J767%),"-")</f>
        <v>3.19422977846471</v>
      </c>
      <c r="N767" s="100" t="n">
        <v>75</v>
      </c>
      <c r="O767" s="98" t="str">
        <f aca="false">IF(F767&lt;=$P$2,"Nov","")</f>
        <v>Nov</v>
      </c>
      <c r="P767" s="97" t="n">
        <v>75</v>
      </c>
      <c r="Q767" s="100" t="n">
        <f aca="false">K767-P767</f>
        <v>-25</v>
      </c>
      <c r="R767" s="98" t="n">
        <f aca="false">IFERROR(IF(O767="Nov",(K767/P767-1)),0)</f>
        <v>-0.333333333333333</v>
      </c>
      <c r="S767" s="100" t="str">
        <f aca="false">IF(N767&gt;0,IF(O767="","-",IF(R767&lt;0%,"DEGROWTH","GROWTH")))</f>
        <v>DEGROWTH</v>
      </c>
      <c r="T767" s="101" t="n">
        <v>50</v>
      </c>
      <c r="U767" s="101" t="str">
        <f aca="false">IF(F767&lt;=$V$2,"Dec","")</f>
        <v>Dec</v>
      </c>
      <c r="V767" s="97" t="n">
        <v>50</v>
      </c>
      <c r="W767" s="104" t="n">
        <f aca="false">K767-V767</f>
        <v>0</v>
      </c>
      <c r="X767" s="103" t="n">
        <f aca="false">IFERROR(IF(U767="Dec",(K767/V767-1)),0)</f>
        <v>0</v>
      </c>
      <c r="Y767" s="104" t="str">
        <f aca="false">IF(T767&gt;0,IF(U767="","-",IF(X767&lt;0%,"DEGROWTH","GROWTH")))</f>
        <v>GROWTH</v>
      </c>
      <c r="Z767" s="24" t="n">
        <v>0</v>
      </c>
      <c r="AA767" s="24" t="n">
        <f aca="false">IF(H767&gt;0,1,0)</f>
        <v>0</v>
      </c>
      <c r="AB767" s="3" t="n">
        <v>1000000501</v>
      </c>
      <c r="AC767" s="3"/>
    </row>
    <row r="768" customFormat="false" ht="14.25" hidden="true" customHeight="true" outlineLevel="0" collapsed="false">
      <c r="A768" s="23" t="s">
        <v>134</v>
      </c>
      <c r="B768" s="65" t="s">
        <v>65</v>
      </c>
      <c r="C768" s="65" t="s">
        <v>1658</v>
      </c>
      <c r="D768" s="65" t="n">
        <v>1000000513</v>
      </c>
      <c r="E768" s="66" t="s">
        <v>1659</v>
      </c>
      <c r="F768" s="67" t="n">
        <v>41837</v>
      </c>
      <c r="G768" s="67" t="str">
        <f aca="false">IF(I768&gt;0,"Targeted Dealer","-")</f>
        <v>Targeted Dealer</v>
      </c>
      <c r="H768" s="67"/>
      <c r="I768" s="68" t="n">
        <v>25</v>
      </c>
      <c r="J768" s="68" t="n">
        <f aca="false">I768/$J$1*$E$1</f>
        <v>521.774193548387</v>
      </c>
      <c r="K768" s="97" t="n">
        <v>13</v>
      </c>
      <c r="L768" s="69" t="n">
        <f aca="false">K768-J768</f>
        <v>-508.774193548387</v>
      </c>
      <c r="M768" s="69" t="n">
        <f aca="false">IFERROR((K768/J768%),"-")</f>
        <v>2.49149922720247</v>
      </c>
      <c r="N768" s="100" t="n">
        <v>26</v>
      </c>
      <c r="O768" s="98" t="str">
        <f aca="false">IF(F768&lt;=$P$2,"Nov","")</f>
        <v>Nov</v>
      </c>
      <c r="P768" s="97" t="n">
        <v>26</v>
      </c>
      <c r="Q768" s="100" t="n">
        <f aca="false">K768-P768</f>
        <v>-13</v>
      </c>
      <c r="R768" s="98" t="n">
        <f aca="false">IFERROR(IF(O768="Nov",(K768/P768-1)),0)</f>
        <v>-0.5</v>
      </c>
      <c r="S768" s="100" t="str">
        <f aca="false">IF(N768&gt;0,IF(O768="","-",IF(R768&lt;0%,"DEGROWTH","GROWTH")))</f>
        <v>DEGROWTH</v>
      </c>
      <c r="T768" s="101" t="n">
        <v>25</v>
      </c>
      <c r="U768" s="101" t="str">
        <f aca="false">IF(F768&lt;=$V$2,"Dec","")</f>
        <v>Dec</v>
      </c>
      <c r="V768" s="97" t="n">
        <v>25</v>
      </c>
      <c r="W768" s="104" t="n">
        <f aca="false">K768-V768</f>
        <v>-12</v>
      </c>
      <c r="X768" s="103" t="n">
        <f aca="false">IFERROR(IF(U768="Dec",(K768/V768-1)),0)</f>
        <v>-0.48</v>
      </c>
      <c r="Y768" s="104" t="str">
        <f aca="false">IF(T768&gt;0,IF(U768="","-",IF(X768&lt;0%,"DEGROWTH","GROWTH")))</f>
        <v>DEGROWTH</v>
      </c>
      <c r="Z768" s="24" t="n">
        <v>0</v>
      </c>
      <c r="AA768" s="24" t="n">
        <f aca="false">IF(H768&gt;0,1,0)</f>
        <v>0</v>
      </c>
      <c r="AB768" s="3" t="n">
        <v>1000000513</v>
      </c>
      <c r="AC768" s="3"/>
    </row>
    <row r="769" customFormat="false" ht="14.25" hidden="true" customHeight="true" outlineLevel="0" collapsed="false">
      <c r="A769" s="23" t="s">
        <v>134</v>
      </c>
      <c r="B769" s="65" t="s">
        <v>65</v>
      </c>
      <c r="C769" s="65" t="s">
        <v>1660</v>
      </c>
      <c r="D769" s="65" t="n">
        <v>1000000509</v>
      </c>
      <c r="E769" s="66" t="s">
        <v>1661</v>
      </c>
      <c r="F769" s="67" t="n">
        <v>42096</v>
      </c>
      <c r="G769" s="67" t="str">
        <f aca="false">IF(I769&gt;0,"Targeted Dealer","-")</f>
        <v>Targeted Dealer</v>
      </c>
      <c r="H769" s="67" t="s">
        <v>627</v>
      </c>
      <c r="I769" s="68" t="n">
        <v>1300</v>
      </c>
      <c r="J769" s="68" t="n">
        <f aca="false">I769/$J$1*$E$1</f>
        <v>27132.2580645161</v>
      </c>
      <c r="K769" s="97" t="n">
        <v>1338</v>
      </c>
      <c r="L769" s="69" t="n">
        <f aca="false">K769-J769</f>
        <v>-25794.2580645161</v>
      </c>
      <c r="M769" s="69" t="n">
        <f aca="false">IFERROR((K769/J769%),"-")</f>
        <v>4.93139935798359</v>
      </c>
      <c r="N769" s="100" t="n">
        <v>1264</v>
      </c>
      <c r="O769" s="98" t="str">
        <f aca="false">IF(F769&lt;=$P$2,"Nov","")</f>
        <v>Nov</v>
      </c>
      <c r="P769" s="97" t="n">
        <v>1264</v>
      </c>
      <c r="Q769" s="100" t="n">
        <f aca="false">K769-P769</f>
        <v>74</v>
      </c>
      <c r="R769" s="98" t="n">
        <f aca="false">IFERROR(IF(O769="Nov",(K769/P769-1)),0)</f>
        <v>0.0585443037974684</v>
      </c>
      <c r="S769" s="100" t="str">
        <f aca="false">IF(N769&gt;0,IF(O769="","-",IF(R769&lt;0%,"DEGROWTH","GROWTH")))</f>
        <v>GROWTH</v>
      </c>
      <c r="T769" s="101" t="n">
        <v>1235</v>
      </c>
      <c r="U769" s="101" t="str">
        <f aca="false">IF(F769&lt;=$V$2,"Dec","")</f>
        <v>Dec</v>
      </c>
      <c r="V769" s="97" t="n">
        <v>1235</v>
      </c>
      <c r="W769" s="104" t="n">
        <f aca="false">K769-V769</f>
        <v>103</v>
      </c>
      <c r="X769" s="103" t="n">
        <f aca="false">IFERROR(IF(U769="Dec",(K769/V769-1)),0)</f>
        <v>0.0834008097165992</v>
      </c>
      <c r="Y769" s="104" t="str">
        <f aca="false">IF(T769&gt;0,IF(U769="","-",IF(X769&lt;0%,"DEGROWTH","GROWTH")))</f>
        <v>GROWTH</v>
      </c>
      <c r="Z769" s="24" t="n">
        <v>0</v>
      </c>
      <c r="AA769" s="24" t="n">
        <f aca="false">IF(H769&gt;0,1,0)</f>
        <v>1</v>
      </c>
      <c r="AB769" s="3" t="n">
        <v>1000000509</v>
      </c>
      <c r="AC769" s="3"/>
    </row>
    <row r="770" customFormat="false" ht="14.25" hidden="true" customHeight="true" outlineLevel="0" collapsed="false">
      <c r="A770" s="23" t="s">
        <v>134</v>
      </c>
      <c r="B770" s="65" t="s">
        <v>65</v>
      </c>
      <c r="C770" s="65" t="s">
        <v>1662</v>
      </c>
      <c r="D770" s="65" t="n">
        <v>1000000486</v>
      </c>
      <c r="E770" s="66" t="s">
        <v>1663</v>
      </c>
      <c r="F770" s="67" t="n">
        <v>42102</v>
      </c>
      <c r="G770" s="67" t="str">
        <f aca="false">IF(I770&gt;0,"Targeted Dealer","-")</f>
        <v>Targeted Dealer</v>
      </c>
      <c r="H770" s="67"/>
      <c r="I770" s="68" t="n">
        <v>75</v>
      </c>
      <c r="J770" s="68" t="n">
        <f aca="false">I770/$J$1*$E$1</f>
        <v>1565.32258064516</v>
      </c>
      <c r="K770" s="97" t="n">
        <v>91</v>
      </c>
      <c r="L770" s="69" t="n">
        <f aca="false">K770-J770</f>
        <v>-1474.32258064516</v>
      </c>
      <c r="M770" s="69" t="n">
        <f aca="false">IFERROR((K770/J770%),"-")</f>
        <v>5.81349819680577</v>
      </c>
      <c r="N770" s="100" t="n">
        <v>77.5</v>
      </c>
      <c r="O770" s="98" t="str">
        <f aca="false">IF(F770&lt;=$P$2,"Nov","")</f>
        <v>Nov</v>
      </c>
      <c r="P770" s="97" t="n">
        <v>77.5</v>
      </c>
      <c r="Q770" s="100" t="n">
        <f aca="false">K770-P770</f>
        <v>13.5</v>
      </c>
      <c r="R770" s="98" t="n">
        <f aca="false">IFERROR(IF(O770="Nov",(K770/P770-1)),0)</f>
        <v>0.174193548387097</v>
      </c>
      <c r="S770" s="100" t="str">
        <f aca="false">IF(N770&gt;0,IF(O770="","-",IF(R770&lt;0%,"DEGROWTH","GROWTH")))</f>
        <v>GROWTH</v>
      </c>
      <c r="T770" s="101" t="n">
        <v>62.5</v>
      </c>
      <c r="U770" s="101" t="str">
        <f aca="false">IF(F770&lt;=$V$2,"Dec","")</f>
        <v>Dec</v>
      </c>
      <c r="V770" s="97" t="n">
        <v>62.5</v>
      </c>
      <c r="W770" s="104" t="n">
        <f aca="false">K770-V770</f>
        <v>28.5</v>
      </c>
      <c r="X770" s="103" t="n">
        <f aca="false">IFERROR(IF(U770="Dec",(K770/V770-1)),0)</f>
        <v>0.456</v>
      </c>
      <c r="Y770" s="104" t="str">
        <f aca="false">IF(T770&gt;0,IF(U770="","-",IF(X770&lt;0%,"DEGROWTH","GROWTH")))</f>
        <v>GROWTH</v>
      </c>
      <c r="Z770" s="24" t="n">
        <v>0</v>
      </c>
      <c r="AA770" s="24" t="n">
        <f aca="false">IF(H770&gt;0,1,0)</f>
        <v>0</v>
      </c>
      <c r="AB770" s="3" t="n">
        <v>1000000486</v>
      </c>
      <c r="AC770" s="3"/>
    </row>
    <row r="771" customFormat="false" ht="14.25" hidden="true" customHeight="true" outlineLevel="0" collapsed="false">
      <c r="A771" s="23" t="s">
        <v>134</v>
      </c>
      <c r="B771" s="65" t="s">
        <v>65</v>
      </c>
      <c r="C771" s="65" t="s">
        <v>1664</v>
      </c>
      <c r="D771" s="65" t="n">
        <v>1000000503</v>
      </c>
      <c r="E771" s="66" t="s">
        <v>1665</v>
      </c>
      <c r="F771" s="67" t="n">
        <v>42174</v>
      </c>
      <c r="G771" s="67" t="str">
        <f aca="false">IF(I771&gt;0,"Targeted Dealer","-")</f>
        <v>Targeted Dealer</v>
      </c>
      <c r="H771" s="67"/>
      <c r="I771" s="68" t="n">
        <v>150</v>
      </c>
      <c r="J771" s="68" t="n">
        <f aca="false">I771/$J$1*$E$1</f>
        <v>3130.64516129032</v>
      </c>
      <c r="K771" s="97" t="n">
        <v>125</v>
      </c>
      <c r="L771" s="69" t="n">
        <f aca="false">K771-J771</f>
        <v>-3005.64516129032</v>
      </c>
      <c r="M771" s="69" t="n">
        <f aca="false">IFERROR((K771/J771%),"-")</f>
        <v>3.99278722308089</v>
      </c>
      <c r="N771" s="100" t="n">
        <v>100</v>
      </c>
      <c r="O771" s="98" t="str">
        <f aca="false">IF(F771&lt;=$P$2,"Nov","")</f>
        <v>Nov</v>
      </c>
      <c r="P771" s="97" t="n">
        <v>100</v>
      </c>
      <c r="Q771" s="100" t="n">
        <f aca="false">K771-P771</f>
        <v>25</v>
      </c>
      <c r="R771" s="98" t="n">
        <f aca="false">IFERROR(IF(O771="Nov",(K771/P771-1)),0)</f>
        <v>0.25</v>
      </c>
      <c r="S771" s="100" t="str">
        <f aca="false">IF(N771&gt;0,IF(O771="","-",IF(R771&lt;0%,"DEGROWTH","GROWTH")))</f>
        <v>GROWTH</v>
      </c>
      <c r="T771" s="101" t="n">
        <v>149.5</v>
      </c>
      <c r="U771" s="101" t="str">
        <f aca="false">IF(F771&lt;=$V$2,"Dec","")</f>
        <v>Dec</v>
      </c>
      <c r="V771" s="97" t="n">
        <v>149.5</v>
      </c>
      <c r="W771" s="104" t="n">
        <f aca="false">K771-V771</f>
        <v>-24.5</v>
      </c>
      <c r="X771" s="103" t="n">
        <f aca="false">IFERROR(IF(U771="Dec",(K771/V771-1)),0)</f>
        <v>-0.163879598662207</v>
      </c>
      <c r="Y771" s="104" t="str">
        <f aca="false">IF(T771&gt;0,IF(U771="","-",IF(X771&lt;0%,"DEGROWTH","GROWTH")))</f>
        <v>DEGROWTH</v>
      </c>
      <c r="Z771" s="24" t="n">
        <v>0</v>
      </c>
      <c r="AA771" s="24" t="n">
        <f aca="false">IF(H771&gt;0,1,0)</f>
        <v>0</v>
      </c>
      <c r="AB771" s="3" t="n">
        <v>1000000503</v>
      </c>
      <c r="AC771" s="3"/>
    </row>
    <row r="772" customFormat="false" ht="14.25" hidden="true" customHeight="true" outlineLevel="0" collapsed="false">
      <c r="A772" s="23" t="s">
        <v>134</v>
      </c>
      <c r="B772" s="65" t="s">
        <v>65</v>
      </c>
      <c r="C772" s="65" t="s">
        <v>1666</v>
      </c>
      <c r="D772" s="65" t="n">
        <v>1000000498</v>
      </c>
      <c r="E772" s="66" t="s">
        <v>1667</v>
      </c>
      <c r="F772" s="67" t="n">
        <v>42195</v>
      </c>
      <c r="G772" s="67" t="str">
        <f aca="false">IF(I772&gt;0,"Targeted Dealer","-")</f>
        <v>Targeted Dealer</v>
      </c>
      <c r="H772" s="67"/>
      <c r="I772" s="68" t="n">
        <v>25</v>
      </c>
      <c r="J772" s="68" t="n">
        <f aca="false">I772/$J$1*$E$1</f>
        <v>521.774193548387</v>
      </c>
      <c r="K772" s="97" t="n">
        <v>50</v>
      </c>
      <c r="L772" s="69" t="n">
        <f aca="false">K772-J772</f>
        <v>-471.774193548387</v>
      </c>
      <c r="M772" s="69" t="n">
        <f aca="false">IFERROR((K772/J772%),"-")</f>
        <v>9.58268933539413</v>
      </c>
      <c r="N772" s="100" t="n">
        <v>25</v>
      </c>
      <c r="O772" s="98" t="str">
        <f aca="false">IF(F772&lt;=$P$2,"Nov","")</f>
        <v>Nov</v>
      </c>
      <c r="P772" s="97" t="n">
        <v>25</v>
      </c>
      <c r="Q772" s="100" t="n">
        <f aca="false">K772-P772</f>
        <v>25</v>
      </c>
      <c r="R772" s="98" t="n">
        <f aca="false">IFERROR(IF(O772="Nov",(K772/P772-1)),0)</f>
        <v>1</v>
      </c>
      <c r="S772" s="100" t="str">
        <f aca="false">IF(N772&gt;0,IF(O772="","-",IF(R772&lt;0%,"DEGROWTH","GROWTH")))</f>
        <v>GROWTH</v>
      </c>
      <c r="T772" s="101" t="n">
        <v>25</v>
      </c>
      <c r="U772" s="101" t="str">
        <f aca="false">IF(F772&lt;=$V$2,"Dec","")</f>
        <v>Dec</v>
      </c>
      <c r="V772" s="97" t="n">
        <v>25</v>
      </c>
      <c r="W772" s="104" t="n">
        <f aca="false">K772-V772</f>
        <v>25</v>
      </c>
      <c r="X772" s="103" t="n">
        <f aca="false">IFERROR(IF(U772="Dec",(K772/V772-1)),0)</f>
        <v>1</v>
      </c>
      <c r="Y772" s="104" t="str">
        <f aca="false">IF(T772&gt;0,IF(U772="","-",IF(X772&lt;0%,"DEGROWTH","GROWTH")))</f>
        <v>GROWTH</v>
      </c>
      <c r="Z772" s="24" t="n">
        <v>0</v>
      </c>
      <c r="AA772" s="24" t="n">
        <f aca="false">IF(H772&gt;0,1,0)</f>
        <v>0</v>
      </c>
      <c r="AB772" s="3" t="n">
        <v>1000000498</v>
      </c>
      <c r="AC772" s="3"/>
    </row>
    <row r="773" customFormat="false" ht="14.25" hidden="true" customHeight="true" outlineLevel="0" collapsed="false">
      <c r="A773" s="23" t="s">
        <v>134</v>
      </c>
      <c r="B773" s="65" t="s">
        <v>65</v>
      </c>
      <c r="C773" s="65" t="s">
        <v>1668</v>
      </c>
      <c r="D773" s="65" t="n">
        <v>1000000496</v>
      </c>
      <c r="E773" s="66" t="s">
        <v>1669</v>
      </c>
      <c r="F773" s="67" t="n">
        <v>42286</v>
      </c>
      <c r="G773" s="67" t="str">
        <f aca="false">IF(I773&gt;0,"Targeted Dealer","-")</f>
        <v>Targeted Dealer</v>
      </c>
      <c r="H773" s="67"/>
      <c r="I773" s="68" t="n">
        <v>250</v>
      </c>
      <c r="J773" s="68" t="n">
        <f aca="false">I773/$J$1*$E$1</f>
        <v>5217.74193548387</v>
      </c>
      <c r="K773" s="97" t="n">
        <v>170</v>
      </c>
      <c r="L773" s="69" t="n">
        <f aca="false">K773-J773</f>
        <v>-5047.74193548387</v>
      </c>
      <c r="M773" s="69" t="n">
        <f aca="false">IFERROR((K773/J773%),"-")</f>
        <v>3.258114374034</v>
      </c>
      <c r="N773" s="100" t="n">
        <v>201</v>
      </c>
      <c r="O773" s="98" t="str">
        <f aca="false">IF(F773&lt;=$P$2,"Nov","")</f>
        <v>Nov</v>
      </c>
      <c r="P773" s="97" t="n">
        <v>201</v>
      </c>
      <c r="Q773" s="100" t="n">
        <f aca="false">K773-P773</f>
        <v>-31</v>
      </c>
      <c r="R773" s="98" t="n">
        <f aca="false">IFERROR(IF(O773="Nov",(K773/P773-1)),0)</f>
        <v>-0.154228855721393</v>
      </c>
      <c r="S773" s="100" t="str">
        <f aca="false">IF(N773&gt;0,IF(O773="","-",IF(R773&lt;0%,"DEGROWTH","GROWTH")))</f>
        <v>DEGROWTH</v>
      </c>
      <c r="T773" s="101" t="n">
        <v>285</v>
      </c>
      <c r="U773" s="101" t="str">
        <f aca="false">IF(F773&lt;=$V$2,"Dec","")</f>
        <v>Dec</v>
      </c>
      <c r="V773" s="97" t="n">
        <v>285</v>
      </c>
      <c r="W773" s="104" t="n">
        <f aca="false">K773-V773</f>
        <v>-115</v>
      </c>
      <c r="X773" s="103" t="n">
        <f aca="false">IFERROR(IF(U773="Dec",(K773/V773-1)),0)</f>
        <v>-0.403508771929825</v>
      </c>
      <c r="Y773" s="104" t="str">
        <f aca="false">IF(T773&gt;0,IF(U773="","-",IF(X773&lt;0%,"DEGROWTH","GROWTH")))</f>
        <v>DEGROWTH</v>
      </c>
      <c r="Z773" s="24" t="n">
        <v>0</v>
      </c>
      <c r="AA773" s="24" t="n">
        <f aca="false">IF(H773&gt;0,1,0)</f>
        <v>0</v>
      </c>
      <c r="AB773" s="3" t="n">
        <v>1000000496</v>
      </c>
      <c r="AC773" s="3"/>
    </row>
    <row r="774" customFormat="false" ht="14.25" hidden="true" customHeight="true" outlineLevel="0" collapsed="false">
      <c r="A774" s="23" t="s">
        <v>134</v>
      </c>
      <c r="B774" s="65" t="s">
        <v>65</v>
      </c>
      <c r="C774" s="65" t="s">
        <v>1670</v>
      </c>
      <c r="D774" s="65" t="n">
        <v>1000000508</v>
      </c>
      <c r="E774" s="66" t="s">
        <v>1671</v>
      </c>
      <c r="F774" s="67" t="n">
        <v>42373</v>
      </c>
      <c r="G774" s="67" t="str">
        <f aca="false">IF(I774&gt;0,"Targeted Dealer","-")</f>
        <v>Targeted Dealer</v>
      </c>
      <c r="H774" s="67" t="s">
        <v>627</v>
      </c>
      <c r="I774" s="68" t="n">
        <v>150</v>
      </c>
      <c r="J774" s="68" t="n">
        <f aca="false">I774/$J$1*$E$1</f>
        <v>3130.64516129032</v>
      </c>
      <c r="K774" s="97" t="n">
        <v>137.5</v>
      </c>
      <c r="L774" s="69" t="n">
        <f aca="false">K774-J774</f>
        <v>-2993.14516129032</v>
      </c>
      <c r="M774" s="69" t="n">
        <f aca="false">IFERROR((K774/J774%),"-")</f>
        <v>4.39206594538898</v>
      </c>
      <c r="N774" s="100" t="n">
        <v>145</v>
      </c>
      <c r="O774" s="98" t="str">
        <f aca="false">IF(F774&lt;=$P$2,"Nov","")</f>
        <v>Nov</v>
      </c>
      <c r="P774" s="97" t="n">
        <v>145</v>
      </c>
      <c r="Q774" s="100" t="n">
        <f aca="false">K774-P774</f>
        <v>-7.5</v>
      </c>
      <c r="R774" s="98" t="n">
        <f aca="false">IFERROR(IF(O774="Nov",(K774/P774-1)),0)</f>
        <v>-0.0517241379310345</v>
      </c>
      <c r="S774" s="100" t="str">
        <f aca="false">IF(N774&gt;0,IF(O774="","-",IF(R774&lt;0%,"DEGROWTH","GROWTH")))</f>
        <v>DEGROWTH</v>
      </c>
      <c r="T774" s="101" t="n">
        <v>149.5</v>
      </c>
      <c r="U774" s="101" t="str">
        <f aca="false">IF(F774&lt;=$V$2,"Dec","")</f>
        <v>Dec</v>
      </c>
      <c r="V774" s="97" t="n">
        <v>149.5</v>
      </c>
      <c r="W774" s="104" t="n">
        <f aca="false">K774-V774</f>
        <v>-12</v>
      </c>
      <c r="X774" s="103" t="n">
        <f aca="false">IFERROR(IF(U774="Dec",(K774/V774-1)),0)</f>
        <v>-0.080267558528428</v>
      </c>
      <c r="Y774" s="104" t="str">
        <f aca="false">IF(T774&gt;0,IF(U774="","-",IF(X774&lt;0%,"DEGROWTH","GROWTH")))</f>
        <v>DEGROWTH</v>
      </c>
      <c r="Z774" s="24" t="n">
        <v>0</v>
      </c>
      <c r="AA774" s="24" t="n">
        <f aca="false">IF(H774&gt;0,1,0)</f>
        <v>1</v>
      </c>
      <c r="AB774" s="3" t="n">
        <v>1000000508</v>
      </c>
      <c r="AC774" s="3"/>
    </row>
    <row r="775" customFormat="false" ht="14.25" hidden="true" customHeight="true" outlineLevel="0" collapsed="false">
      <c r="A775" s="23" t="s">
        <v>134</v>
      </c>
      <c r="B775" s="65" t="s">
        <v>65</v>
      </c>
      <c r="C775" s="65" t="s">
        <v>4246</v>
      </c>
      <c r="D775" s="65" t="n">
        <v>1000000516</v>
      </c>
      <c r="E775" s="66" t="s">
        <v>4247</v>
      </c>
      <c r="F775" s="67" t="n">
        <v>42403</v>
      </c>
      <c r="G775" s="67" t="str">
        <f aca="false">IF(I775&gt;0,"Targeted Dealer","-")</f>
        <v>Targeted Dealer</v>
      </c>
      <c r="H775" s="67" t="s">
        <v>627</v>
      </c>
      <c r="I775" s="68" t="n">
        <v>50</v>
      </c>
      <c r="J775" s="68" t="n">
        <f aca="false">I775/$J$1*$E$1</f>
        <v>1043.54838709677</v>
      </c>
      <c r="K775" s="97" t="n">
        <v>25</v>
      </c>
      <c r="L775" s="69" t="n">
        <f aca="false">K775-J775</f>
        <v>-1018.54838709677</v>
      </c>
      <c r="M775" s="69" t="n">
        <f aca="false">IFERROR((K775/J775%),"-")</f>
        <v>2.39567233384853</v>
      </c>
      <c r="N775" s="100" t="n">
        <v>25</v>
      </c>
      <c r="O775" s="98" t="str">
        <f aca="false">IF(F775&lt;=$P$2,"Nov","")</f>
        <v>Nov</v>
      </c>
      <c r="P775" s="97" t="n">
        <v>25</v>
      </c>
      <c r="Q775" s="100" t="n">
        <f aca="false">K775-P775</f>
        <v>0</v>
      </c>
      <c r="R775" s="98" t="n">
        <f aca="false">IFERROR(IF(O775="Nov",(K775/P775-1)),0)</f>
        <v>0</v>
      </c>
      <c r="S775" s="100" t="str">
        <f aca="false">IF(N775&gt;0,IF(O775="","-",IF(R775&lt;0%,"DEGROWTH","GROWTH")))</f>
        <v>GROWTH</v>
      </c>
      <c r="T775" s="101" t="n">
        <v>25</v>
      </c>
      <c r="U775" s="101" t="str">
        <f aca="false">IF(F775&lt;=$V$2,"Dec","")</f>
        <v>Dec</v>
      </c>
      <c r="V775" s="97" t="n">
        <v>25</v>
      </c>
      <c r="W775" s="104" t="n">
        <f aca="false">K775-V775</f>
        <v>0</v>
      </c>
      <c r="X775" s="103" t="n">
        <f aca="false">IFERROR(IF(U775="Dec",(K775/V775-1)),0)</f>
        <v>0</v>
      </c>
      <c r="Y775" s="104" t="str">
        <f aca="false">IF(T775&gt;0,IF(U775="","-",IF(X775&lt;0%,"DEGROWTH","GROWTH")))</f>
        <v>GROWTH</v>
      </c>
      <c r="Z775" s="24" t="n">
        <v>0</v>
      </c>
      <c r="AA775" s="24" t="n">
        <f aca="false">IF(H775&gt;0,1,0)</f>
        <v>1</v>
      </c>
      <c r="AB775" s="3" t="n">
        <v>1000000516</v>
      </c>
      <c r="AC775" s="3"/>
    </row>
    <row r="776" customFormat="false" ht="14.25" hidden="true" customHeight="true" outlineLevel="0" collapsed="false">
      <c r="A776" s="23" t="s">
        <v>134</v>
      </c>
      <c r="B776" s="65" t="s">
        <v>65</v>
      </c>
      <c r="C776" s="65" t="s">
        <v>1672</v>
      </c>
      <c r="D776" s="65" t="n">
        <v>1000000504</v>
      </c>
      <c r="E776" s="66" t="s">
        <v>1673</v>
      </c>
      <c r="F776" s="67" t="n">
        <v>42725</v>
      </c>
      <c r="G776" s="67" t="str">
        <f aca="false">IF(I776&gt;0,"Targeted Dealer","-")</f>
        <v>Targeted Dealer</v>
      </c>
      <c r="H776" s="67"/>
      <c r="I776" s="68" t="n">
        <v>200</v>
      </c>
      <c r="J776" s="68" t="n">
        <f aca="false">I776/$J$1*$E$1</f>
        <v>4174.1935483871</v>
      </c>
      <c r="K776" s="97" t="n">
        <v>300</v>
      </c>
      <c r="L776" s="69" t="n">
        <f aca="false">K776-J776</f>
        <v>-3874.1935483871</v>
      </c>
      <c r="M776" s="69" t="n">
        <f aca="false">IFERROR((K776/J776%),"-")</f>
        <v>7.1870170015456</v>
      </c>
      <c r="N776" s="100" t="n">
        <v>199</v>
      </c>
      <c r="O776" s="98" t="str">
        <f aca="false">IF(F776&lt;=$P$2,"Nov","")</f>
        <v>Nov</v>
      </c>
      <c r="P776" s="97" t="n">
        <v>199</v>
      </c>
      <c r="Q776" s="100" t="n">
        <f aca="false">K776-P776</f>
        <v>101</v>
      </c>
      <c r="R776" s="98" t="n">
        <f aca="false">IFERROR(IF(O776="Nov",(K776/P776-1)),0)</f>
        <v>0.507537688442211</v>
      </c>
      <c r="S776" s="100" t="str">
        <f aca="false">IF(N776&gt;0,IF(O776="","-",IF(R776&lt;0%,"DEGROWTH","GROWTH")))</f>
        <v>GROWTH</v>
      </c>
      <c r="T776" s="101" t="n">
        <v>225</v>
      </c>
      <c r="U776" s="101" t="str">
        <f aca="false">IF(F776&lt;=$V$2,"Dec","")</f>
        <v>Dec</v>
      </c>
      <c r="V776" s="97" t="n">
        <v>225</v>
      </c>
      <c r="W776" s="104" t="n">
        <f aca="false">K776-V776</f>
        <v>75</v>
      </c>
      <c r="X776" s="103" t="n">
        <f aca="false">IFERROR(IF(U776="Dec",(K776/V776-1)),0)</f>
        <v>0.333333333333333</v>
      </c>
      <c r="Y776" s="104" t="str">
        <f aca="false">IF(T776&gt;0,IF(U776="","-",IF(X776&lt;0%,"DEGROWTH","GROWTH")))</f>
        <v>GROWTH</v>
      </c>
      <c r="Z776" s="24" t="n">
        <v>0</v>
      </c>
      <c r="AA776" s="24" t="n">
        <f aca="false">IF(H776&gt;0,1,0)</f>
        <v>0</v>
      </c>
      <c r="AB776" s="3" t="n">
        <v>1000000504</v>
      </c>
      <c r="AC776" s="3"/>
    </row>
    <row r="777" customFormat="false" ht="14.25" hidden="true" customHeight="true" outlineLevel="0" collapsed="false">
      <c r="A777" s="23" t="s">
        <v>134</v>
      </c>
      <c r="B777" s="65" t="s">
        <v>65</v>
      </c>
      <c r="C777" s="65" t="s">
        <v>1674</v>
      </c>
      <c r="D777" s="65" t="n">
        <v>1000000510</v>
      </c>
      <c r="E777" s="66" t="s">
        <v>1675</v>
      </c>
      <c r="F777" s="67" t="n">
        <v>42732</v>
      </c>
      <c r="G777" s="67" t="str">
        <f aca="false">IF(I777&gt;0,"Targeted Dealer","-")</f>
        <v>Targeted Dealer</v>
      </c>
      <c r="H777" s="67" t="s">
        <v>627</v>
      </c>
      <c r="I777" s="68" t="n">
        <v>1150</v>
      </c>
      <c r="J777" s="68" t="n">
        <f aca="false">I777/$J$1*$E$1</f>
        <v>24001.6129032258</v>
      </c>
      <c r="K777" s="97" t="n">
        <v>1005</v>
      </c>
      <c r="L777" s="69" t="n">
        <f aca="false">K777-J777</f>
        <v>-22996.6129032258</v>
      </c>
      <c r="M777" s="69" t="n">
        <f aca="false">IFERROR((K777/J777%),"-")</f>
        <v>4.18721860090048</v>
      </c>
      <c r="N777" s="100" t="n">
        <v>980</v>
      </c>
      <c r="O777" s="98" t="str">
        <f aca="false">IF(F777&lt;=$P$2,"Nov","")</f>
        <v>Nov</v>
      </c>
      <c r="P777" s="97" t="n">
        <v>980</v>
      </c>
      <c r="Q777" s="100" t="n">
        <f aca="false">K777-P777</f>
        <v>25</v>
      </c>
      <c r="R777" s="98" t="n">
        <f aca="false">IFERROR(IF(O777="Nov",(K777/P777-1)),0)</f>
        <v>0.0255102040816326</v>
      </c>
      <c r="S777" s="100" t="str">
        <f aca="false">IF(N777&gt;0,IF(O777="","-",IF(R777&lt;0%,"DEGROWTH","GROWTH")))</f>
        <v>GROWTH</v>
      </c>
      <c r="T777" s="101" t="n">
        <v>1122</v>
      </c>
      <c r="U777" s="101" t="str">
        <f aca="false">IF(F777&lt;=$V$2,"Dec","")</f>
        <v>Dec</v>
      </c>
      <c r="V777" s="97" t="n">
        <v>1122</v>
      </c>
      <c r="W777" s="104" t="n">
        <f aca="false">K777-V777</f>
        <v>-117</v>
      </c>
      <c r="X777" s="103" t="n">
        <f aca="false">IFERROR(IF(U777="Dec",(K777/V777-1)),0)</f>
        <v>-0.10427807486631</v>
      </c>
      <c r="Y777" s="104" t="str">
        <f aca="false">IF(T777&gt;0,IF(U777="","-",IF(X777&lt;0%,"DEGROWTH","GROWTH")))</f>
        <v>DEGROWTH</v>
      </c>
      <c r="Z777" s="24" t="n">
        <v>0</v>
      </c>
      <c r="AA777" s="24" t="n">
        <f aca="false">IF(H777&gt;0,1,0)</f>
        <v>1</v>
      </c>
      <c r="AB777" s="3" t="n">
        <v>1000000510</v>
      </c>
      <c r="AC777" s="3"/>
    </row>
    <row r="778" customFormat="false" ht="14.25" hidden="true" customHeight="true" outlineLevel="0" collapsed="false">
      <c r="A778" s="23" t="s">
        <v>134</v>
      </c>
      <c r="B778" s="65" t="s">
        <v>65</v>
      </c>
      <c r="C778" s="65" t="s">
        <v>1676</v>
      </c>
      <c r="D778" s="65" t="n">
        <v>1000000528</v>
      </c>
      <c r="E778" s="66" t="s">
        <v>1677</v>
      </c>
      <c r="F778" s="67" t="n">
        <v>42745</v>
      </c>
      <c r="G778" s="67" t="str">
        <f aca="false">IF(I778&gt;0,"Targeted Dealer","-")</f>
        <v>Targeted Dealer</v>
      </c>
      <c r="H778" s="67"/>
      <c r="I778" s="68" t="n">
        <v>100</v>
      </c>
      <c r="J778" s="68" t="n">
        <f aca="false">I778/$J$1*$E$1</f>
        <v>2087.09677419355</v>
      </c>
      <c r="K778" s="97" t="n">
        <v>25</v>
      </c>
      <c r="L778" s="69" t="n">
        <f aca="false">K778-J778</f>
        <v>-2062.09677419355</v>
      </c>
      <c r="M778" s="69" t="n">
        <f aca="false">IFERROR((K778/J778%),"-")</f>
        <v>1.19783616692427</v>
      </c>
      <c r="N778" s="100" t="n">
        <v>110</v>
      </c>
      <c r="O778" s="98" t="str">
        <f aca="false">IF(F778&lt;=$P$2,"Nov","")</f>
        <v>Nov</v>
      </c>
      <c r="P778" s="97" t="n">
        <v>110</v>
      </c>
      <c r="Q778" s="100" t="n">
        <f aca="false">K778-P778</f>
        <v>-85</v>
      </c>
      <c r="R778" s="98" t="n">
        <f aca="false">IFERROR(IF(O778="Nov",(K778/P778-1)),0)</f>
        <v>-0.772727272727273</v>
      </c>
      <c r="S778" s="100" t="str">
        <f aca="false">IF(N778&gt;0,IF(O778="","-",IF(R778&lt;0%,"DEGROWTH","GROWTH")))</f>
        <v>DEGROWTH</v>
      </c>
      <c r="T778" s="101" t="n">
        <v>150</v>
      </c>
      <c r="U778" s="101" t="str">
        <f aca="false">IF(F778&lt;=$V$2,"Dec","")</f>
        <v>Dec</v>
      </c>
      <c r="V778" s="97" t="n">
        <v>150</v>
      </c>
      <c r="W778" s="104" t="n">
        <f aca="false">K778-V778</f>
        <v>-125</v>
      </c>
      <c r="X778" s="103" t="n">
        <f aca="false">IFERROR(IF(U778="Dec",(K778/V778-1)),0)</f>
        <v>-0.833333333333333</v>
      </c>
      <c r="Y778" s="104" t="str">
        <f aca="false">IF(T778&gt;0,IF(U778="","-",IF(X778&lt;0%,"DEGROWTH","GROWTH")))</f>
        <v>DEGROWTH</v>
      </c>
      <c r="Z778" s="24" t="n">
        <v>0</v>
      </c>
      <c r="AA778" s="24" t="n">
        <f aca="false">IF(H778&gt;0,1,0)</f>
        <v>0</v>
      </c>
      <c r="AB778" s="3" t="n">
        <v>1000000528</v>
      </c>
      <c r="AC778" s="3"/>
    </row>
    <row r="779" customFormat="false" ht="14.25" hidden="true" customHeight="true" outlineLevel="0" collapsed="false">
      <c r="A779" s="23" t="s">
        <v>134</v>
      </c>
      <c r="B779" s="65" t="s">
        <v>65</v>
      </c>
      <c r="C779" s="65" t="s">
        <v>1678</v>
      </c>
      <c r="D779" s="65" t="n">
        <v>1000000485</v>
      </c>
      <c r="E779" s="66" t="s">
        <v>1679</v>
      </c>
      <c r="F779" s="67" t="n">
        <v>42842</v>
      </c>
      <c r="G779" s="67" t="str">
        <f aca="false">IF(I779&gt;0,"Targeted Dealer","-")</f>
        <v>Targeted Dealer</v>
      </c>
      <c r="H779" s="67" t="s">
        <v>627</v>
      </c>
      <c r="I779" s="68" t="n">
        <v>200</v>
      </c>
      <c r="J779" s="68" t="n">
        <f aca="false">I779/$J$1*$E$1</f>
        <v>4174.1935483871</v>
      </c>
      <c r="K779" s="97" t="n">
        <v>115</v>
      </c>
      <c r="L779" s="69" t="n">
        <f aca="false">K779-J779</f>
        <v>-4059.1935483871</v>
      </c>
      <c r="M779" s="69" t="n">
        <f aca="false">IFERROR((K779/J779%),"-")</f>
        <v>2.75502318392581</v>
      </c>
      <c r="N779" s="100" t="n">
        <v>0</v>
      </c>
      <c r="O779" s="98" t="str">
        <f aca="false">IF(F779&lt;=$P$2,"Nov","")</f>
        <v>Nov</v>
      </c>
      <c r="P779" s="97" t="n">
        <v>0</v>
      </c>
      <c r="Q779" s="100" t="n">
        <f aca="false">K779-P779</f>
        <v>115</v>
      </c>
      <c r="R779" s="98" t="n">
        <f aca="false">IFERROR(IF(O779="Nov",(K779/P779-1)),0)</f>
        <v>0</v>
      </c>
      <c r="S779" s="105" t="b">
        <f aca="false">IF(N779&gt;0,IF(O779="","-",IF(R779&lt;0%,"DEGROWTH","GROWTH")))</f>
        <v>0</v>
      </c>
      <c r="T779" s="101" t="n">
        <v>152</v>
      </c>
      <c r="U779" s="101" t="str">
        <f aca="false">IF(F779&lt;=$V$2,"Dec","")</f>
        <v>Dec</v>
      </c>
      <c r="V779" s="97" t="n">
        <v>152</v>
      </c>
      <c r="W779" s="104" t="n">
        <f aca="false">K779-V779</f>
        <v>-37</v>
      </c>
      <c r="X779" s="103" t="n">
        <f aca="false">IFERROR(IF(U779="Dec",(K779/V779-1)),0)</f>
        <v>-0.243421052631579</v>
      </c>
      <c r="Y779" s="104" t="str">
        <f aca="false">IF(T779&gt;0,IF(U779="","-",IF(X779&lt;0%,"DEGROWTH","GROWTH")))</f>
        <v>DEGROWTH</v>
      </c>
      <c r="Z779" s="24" t="n">
        <v>0</v>
      </c>
      <c r="AA779" s="24" t="n">
        <f aca="false">IF(H779&gt;0,1,0)</f>
        <v>1</v>
      </c>
      <c r="AB779" s="3" t="n">
        <v>1000000485</v>
      </c>
      <c r="AC779" s="3"/>
    </row>
    <row r="780" customFormat="false" ht="14.25" hidden="true" customHeight="true" outlineLevel="0" collapsed="false">
      <c r="A780" s="23" t="s">
        <v>134</v>
      </c>
      <c r="B780" s="65" t="s">
        <v>65</v>
      </c>
      <c r="C780" s="65" t="s">
        <v>1680</v>
      </c>
      <c r="D780" s="65" t="n">
        <v>1000000494</v>
      </c>
      <c r="E780" s="66" t="s">
        <v>1681</v>
      </c>
      <c r="F780" s="67" t="n">
        <v>42870</v>
      </c>
      <c r="G780" s="67" t="str">
        <f aca="false">IF(I780&gt;0,"Targeted Dealer","-")</f>
        <v>Targeted Dealer</v>
      </c>
      <c r="H780" s="67"/>
      <c r="I780" s="68" t="n">
        <v>75</v>
      </c>
      <c r="J780" s="68" t="n">
        <f aca="false">I780/$J$1*$E$1</f>
        <v>1565.32258064516</v>
      </c>
      <c r="K780" s="97" t="n">
        <v>0</v>
      </c>
      <c r="L780" s="69" t="n">
        <f aca="false">K780-J780</f>
        <v>-1565.32258064516</v>
      </c>
      <c r="M780" s="69" t="n">
        <f aca="false">IFERROR((K780/J780%),"-")</f>
        <v>0</v>
      </c>
      <c r="N780" s="100" t="n">
        <v>50</v>
      </c>
      <c r="O780" s="98" t="str">
        <f aca="false">IF(F780&lt;=$P$2,"Nov","")</f>
        <v>Nov</v>
      </c>
      <c r="P780" s="97" t="n">
        <v>50</v>
      </c>
      <c r="Q780" s="100" t="n">
        <f aca="false">K780-P780</f>
        <v>-50</v>
      </c>
      <c r="R780" s="98" t="n">
        <f aca="false">IFERROR(IF(O780="Nov",(K780/P780-1)),0)</f>
        <v>-1</v>
      </c>
      <c r="S780" s="100" t="str">
        <f aca="false">IF(N780&gt;0,IF(O780="","-",IF(R780&lt;0%,"DEGROWTH","GROWTH")))</f>
        <v>DEGROWTH</v>
      </c>
      <c r="T780" s="101" t="n">
        <v>75</v>
      </c>
      <c r="U780" s="101" t="str">
        <f aca="false">IF(F780&lt;=$V$2,"Dec","")</f>
        <v>Dec</v>
      </c>
      <c r="V780" s="97" t="n">
        <v>75</v>
      </c>
      <c r="W780" s="104" t="n">
        <f aca="false">K780-V780</f>
        <v>-75</v>
      </c>
      <c r="X780" s="103" t="n">
        <f aca="false">IFERROR(IF(U780="Dec",(K780/V780-1)),0)</f>
        <v>-1</v>
      </c>
      <c r="Y780" s="104" t="str">
        <f aca="false">IF(T780&gt;0,IF(U780="","-",IF(X780&lt;0%,"DEGROWTH","GROWTH")))</f>
        <v>DEGROWTH</v>
      </c>
      <c r="Z780" s="24" t="n">
        <v>1</v>
      </c>
      <c r="AA780" s="24" t="n">
        <f aca="false">IF(H780&gt;0,1,0)</f>
        <v>0</v>
      </c>
      <c r="AB780" s="3" t="n">
        <v>1000000494</v>
      </c>
      <c r="AC780" s="3"/>
    </row>
    <row r="781" customFormat="false" ht="14.25" hidden="true" customHeight="true" outlineLevel="0" collapsed="false">
      <c r="A781" s="23" t="s">
        <v>134</v>
      </c>
      <c r="B781" s="65" t="s">
        <v>65</v>
      </c>
      <c r="C781" s="65" t="s">
        <v>1682</v>
      </c>
      <c r="D781" s="65" t="n">
        <v>1000000506</v>
      </c>
      <c r="E781" s="66" t="s">
        <v>1683</v>
      </c>
      <c r="F781" s="67" t="n">
        <v>42980</v>
      </c>
      <c r="G781" s="67" t="str">
        <f aca="false">IF(I781&gt;0,"Targeted Dealer","-")</f>
        <v>Targeted Dealer</v>
      </c>
      <c r="H781" s="67" t="s">
        <v>627</v>
      </c>
      <c r="I781" s="68" t="n">
        <v>2100</v>
      </c>
      <c r="J781" s="68" t="n">
        <f aca="false">I781/$J$1*$E$1</f>
        <v>43829.0322580645</v>
      </c>
      <c r="K781" s="97" t="n">
        <v>1860</v>
      </c>
      <c r="L781" s="69" t="n">
        <f aca="false">K781-J781</f>
        <v>-41969.0322580645</v>
      </c>
      <c r="M781" s="69" t="n">
        <f aca="false">IFERROR((K781/J781%),"-")</f>
        <v>4.24376241996026</v>
      </c>
      <c r="N781" s="100" t="n">
        <v>1909.5</v>
      </c>
      <c r="O781" s="98" t="str">
        <f aca="false">IF(F781&lt;=$P$2,"Nov","")</f>
        <v>Nov</v>
      </c>
      <c r="P781" s="97" t="n">
        <v>1909.5</v>
      </c>
      <c r="Q781" s="100" t="n">
        <f aca="false">K781-P781</f>
        <v>-49.5</v>
      </c>
      <c r="R781" s="98" t="n">
        <f aca="false">IFERROR(IF(O781="Nov",(K781/P781-1)),0)</f>
        <v>-0.025923016496465</v>
      </c>
      <c r="S781" s="100" t="str">
        <f aca="false">IF(N781&gt;0,IF(O781="","-",IF(R781&lt;0%,"DEGROWTH","GROWTH")))</f>
        <v>DEGROWTH</v>
      </c>
      <c r="T781" s="101" t="n">
        <v>2070.95</v>
      </c>
      <c r="U781" s="101" t="str">
        <f aca="false">IF(F781&lt;=$V$2,"Dec","")</f>
        <v>Dec</v>
      </c>
      <c r="V781" s="97" t="n">
        <v>2070.95</v>
      </c>
      <c r="W781" s="104" t="n">
        <f aca="false">K781-V781</f>
        <v>-210.95</v>
      </c>
      <c r="X781" s="103" t="n">
        <f aca="false">IFERROR(IF(U781="Dec",(K781/V781-1)),0)</f>
        <v>-0.101861464545257</v>
      </c>
      <c r="Y781" s="104" t="str">
        <f aca="false">IF(T781&gt;0,IF(U781="","-",IF(X781&lt;0%,"DEGROWTH","GROWTH")))</f>
        <v>DEGROWTH</v>
      </c>
      <c r="Z781" s="24" t="n">
        <v>0</v>
      </c>
      <c r="AA781" s="24" t="n">
        <f aca="false">IF(H781&gt;0,1,0)</f>
        <v>1</v>
      </c>
      <c r="AB781" s="3" t="n">
        <v>1000000506</v>
      </c>
      <c r="AC781" s="3"/>
    </row>
    <row r="782" customFormat="false" ht="14.25" hidden="true" customHeight="true" outlineLevel="0" collapsed="false">
      <c r="A782" s="23" t="s">
        <v>134</v>
      </c>
      <c r="B782" s="65" t="s">
        <v>65</v>
      </c>
      <c r="C782" s="65" t="s">
        <v>1684</v>
      </c>
      <c r="D782" s="65" t="n">
        <v>1000000525</v>
      </c>
      <c r="E782" s="66" t="s">
        <v>1685</v>
      </c>
      <c r="F782" s="67" t="n">
        <v>43109</v>
      </c>
      <c r="G782" s="67" t="str">
        <f aca="false">IF(I782&gt;0,"Targeted Dealer","-")</f>
        <v>Targeted Dealer</v>
      </c>
      <c r="H782" s="67"/>
      <c r="I782" s="68" t="n">
        <v>50</v>
      </c>
      <c r="J782" s="68" t="n">
        <f aca="false">I782/$J$1*$E$1</f>
        <v>1043.54838709677</v>
      </c>
      <c r="K782" s="97" t="n">
        <v>50</v>
      </c>
      <c r="L782" s="69" t="n">
        <f aca="false">K782-J782</f>
        <v>-993.548387096774</v>
      </c>
      <c r="M782" s="69" t="n">
        <f aca="false">IFERROR((K782/J782%),"-")</f>
        <v>4.79134466769706</v>
      </c>
      <c r="N782" s="100" t="n">
        <v>25</v>
      </c>
      <c r="O782" s="98" t="str">
        <f aca="false">IF(F782&lt;=$P$2,"Nov","")</f>
        <v>Nov</v>
      </c>
      <c r="P782" s="97" t="n">
        <v>25</v>
      </c>
      <c r="Q782" s="100" t="n">
        <f aca="false">K782-P782</f>
        <v>25</v>
      </c>
      <c r="R782" s="98" t="n">
        <f aca="false">IFERROR(IF(O782="Nov",(K782/P782-1)),0)</f>
        <v>1</v>
      </c>
      <c r="S782" s="100" t="str">
        <f aca="false">IF(N782&gt;0,IF(O782="","-",IF(R782&lt;0%,"DEGROWTH","GROWTH")))</f>
        <v>GROWTH</v>
      </c>
      <c r="T782" s="101" t="n">
        <v>100</v>
      </c>
      <c r="U782" s="101" t="str">
        <f aca="false">IF(F782&lt;=$V$2,"Dec","")</f>
        <v>Dec</v>
      </c>
      <c r="V782" s="97" t="n">
        <v>100</v>
      </c>
      <c r="W782" s="104" t="n">
        <f aca="false">K782-V782</f>
        <v>-50</v>
      </c>
      <c r="X782" s="103" t="n">
        <f aca="false">IFERROR(IF(U782="Dec",(K782/V782-1)),0)</f>
        <v>-0.5</v>
      </c>
      <c r="Y782" s="104" t="str">
        <f aca="false">IF(T782&gt;0,IF(U782="","-",IF(X782&lt;0%,"DEGROWTH","GROWTH")))</f>
        <v>DEGROWTH</v>
      </c>
      <c r="Z782" s="24" t="n">
        <v>0</v>
      </c>
      <c r="AA782" s="24" t="n">
        <f aca="false">IF(H782&gt;0,1,0)</f>
        <v>0</v>
      </c>
      <c r="AB782" s="3" t="n">
        <v>1000000525</v>
      </c>
      <c r="AC782" s="3"/>
    </row>
    <row r="783" customFormat="false" ht="14.25" hidden="true" customHeight="true" outlineLevel="0" collapsed="false">
      <c r="A783" s="23" t="s">
        <v>134</v>
      </c>
      <c r="B783" s="65" t="s">
        <v>65</v>
      </c>
      <c r="C783" s="65" t="s">
        <v>1686</v>
      </c>
      <c r="D783" s="65" t="n">
        <v>1000000502</v>
      </c>
      <c r="E783" s="66" t="s">
        <v>1687</v>
      </c>
      <c r="F783" s="67" t="n">
        <v>43117</v>
      </c>
      <c r="G783" s="67" t="str">
        <f aca="false">IF(I783&gt;0,"Targeted Dealer","-")</f>
        <v>Targeted Dealer</v>
      </c>
      <c r="H783" s="67"/>
      <c r="I783" s="68" t="n">
        <v>200</v>
      </c>
      <c r="J783" s="68" t="n">
        <f aca="false">I783/$J$1*$E$1</f>
        <v>4174.1935483871</v>
      </c>
      <c r="K783" s="97" t="n">
        <v>138</v>
      </c>
      <c r="L783" s="69" t="n">
        <f aca="false">K783-J783</f>
        <v>-4036.1935483871</v>
      </c>
      <c r="M783" s="69" t="n">
        <f aca="false">IFERROR((K783/J783%),"-")</f>
        <v>3.30602782071097</v>
      </c>
      <c r="N783" s="100" t="n">
        <v>200</v>
      </c>
      <c r="O783" s="98" t="str">
        <f aca="false">IF(F783&lt;=$P$2,"Nov","")</f>
        <v>Nov</v>
      </c>
      <c r="P783" s="97" t="n">
        <v>200</v>
      </c>
      <c r="Q783" s="100" t="n">
        <f aca="false">K783-P783</f>
        <v>-62</v>
      </c>
      <c r="R783" s="98" t="n">
        <f aca="false">IFERROR(IF(O783="Nov",(K783/P783-1)),0)</f>
        <v>-0.31</v>
      </c>
      <c r="S783" s="100" t="str">
        <f aca="false">IF(N783&gt;0,IF(O783="","-",IF(R783&lt;0%,"DEGROWTH","GROWTH")))</f>
        <v>DEGROWTH</v>
      </c>
      <c r="T783" s="101" t="n">
        <v>30</v>
      </c>
      <c r="U783" s="101" t="str">
        <f aca="false">IF(F783&lt;=$V$2,"Dec","")</f>
        <v>Dec</v>
      </c>
      <c r="V783" s="97" t="n">
        <v>30</v>
      </c>
      <c r="W783" s="104" t="n">
        <f aca="false">K783-V783</f>
        <v>108</v>
      </c>
      <c r="X783" s="103" t="n">
        <f aca="false">IFERROR(IF(U783="Dec",(K783/V783-1)),0)</f>
        <v>3.6</v>
      </c>
      <c r="Y783" s="104" t="str">
        <f aca="false">IF(T783&gt;0,IF(U783="","-",IF(X783&lt;0%,"DEGROWTH","GROWTH")))</f>
        <v>GROWTH</v>
      </c>
      <c r="Z783" s="24" t="n">
        <v>0</v>
      </c>
      <c r="AA783" s="24" t="n">
        <f aca="false">IF(H783&gt;0,1,0)</f>
        <v>0</v>
      </c>
      <c r="AB783" s="3" t="n">
        <v>1000000502</v>
      </c>
      <c r="AC783" s="3"/>
    </row>
    <row r="784" customFormat="false" ht="14.25" hidden="true" customHeight="true" outlineLevel="0" collapsed="false">
      <c r="A784" s="23" t="s">
        <v>134</v>
      </c>
      <c r="B784" s="65" t="s">
        <v>65</v>
      </c>
      <c r="C784" s="65" t="s">
        <v>1688</v>
      </c>
      <c r="D784" s="65" t="n">
        <v>1000000521</v>
      </c>
      <c r="E784" s="66" t="s">
        <v>1689</v>
      </c>
      <c r="F784" s="67" t="n">
        <v>43193</v>
      </c>
      <c r="G784" s="67" t="str">
        <f aca="false">IF(I784&gt;0,"Targeted Dealer","-")</f>
        <v>Targeted Dealer</v>
      </c>
      <c r="H784" s="67" t="s">
        <v>627</v>
      </c>
      <c r="I784" s="68" t="n">
        <v>1000</v>
      </c>
      <c r="J784" s="68" t="n">
        <f aca="false">I784/$J$1*$E$1</f>
        <v>20870.9677419355</v>
      </c>
      <c r="K784" s="97" t="n">
        <v>793</v>
      </c>
      <c r="L784" s="69" t="n">
        <f aca="false">K784-J784</f>
        <v>-20077.9677419355</v>
      </c>
      <c r="M784" s="69" t="n">
        <f aca="false">IFERROR((K784/J784%),"-")</f>
        <v>3.79953632148377</v>
      </c>
      <c r="N784" s="100" t="n">
        <v>830</v>
      </c>
      <c r="O784" s="98" t="str">
        <f aca="false">IF(F784&lt;=$P$2,"Nov","")</f>
        <v>Nov</v>
      </c>
      <c r="P784" s="97" t="n">
        <v>830</v>
      </c>
      <c r="Q784" s="100" t="n">
        <f aca="false">K784-P784</f>
        <v>-37</v>
      </c>
      <c r="R784" s="98" t="n">
        <f aca="false">IFERROR(IF(O784="Nov",(K784/P784-1)),0)</f>
        <v>-0.0445783132530121</v>
      </c>
      <c r="S784" s="100" t="str">
        <f aca="false">IF(N784&gt;0,IF(O784="","-",IF(R784&lt;0%,"DEGROWTH","GROWTH")))</f>
        <v>DEGROWTH</v>
      </c>
      <c r="T784" s="101" t="n">
        <v>988</v>
      </c>
      <c r="U784" s="101" t="str">
        <f aca="false">IF(F784&lt;=$V$2,"Dec","")</f>
        <v>Dec</v>
      </c>
      <c r="V784" s="97" t="n">
        <v>988</v>
      </c>
      <c r="W784" s="104" t="n">
        <f aca="false">K784-V784</f>
        <v>-195</v>
      </c>
      <c r="X784" s="103" t="n">
        <f aca="false">IFERROR(IF(U784="Dec",(K784/V784-1)),0)</f>
        <v>-0.197368421052632</v>
      </c>
      <c r="Y784" s="104" t="str">
        <f aca="false">IF(T784&gt;0,IF(U784="","-",IF(X784&lt;0%,"DEGROWTH","GROWTH")))</f>
        <v>DEGROWTH</v>
      </c>
      <c r="Z784" s="24" t="n">
        <v>0</v>
      </c>
      <c r="AA784" s="24" t="n">
        <f aca="false">IF(H784&gt;0,1,0)</f>
        <v>1</v>
      </c>
      <c r="AB784" s="3" t="n">
        <v>1000000521</v>
      </c>
      <c r="AC784" s="3"/>
    </row>
    <row r="785" customFormat="false" ht="14.25" hidden="true" customHeight="true" outlineLevel="0" collapsed="false">
      <c r="A785" s="23" t="s">
        <v>134</v>
      </c>
      <c r="B785" s="65" t="s">
        <v>65</v>
      </c>
      <c r="C785" s="65" t="s">
        <v>1690</v>
      </c>
      <c r="D785" s="65" t="n">
        <v>1000000524</v>
      </c>
      <c r="E785" s="66" t="s">
        <v>1691</v>
      </c>
      <c r="F785" s="67" t="n">
        <v>43230</v>
      </c>
      <c r="G785" s="67" t="str">
        <f aca="false">IF(I785&gt;0,"Targeted Dealer","-")</f>
        <v>Targeted Dealer</v>
      </c>
      <c r="H785" s="67" t="s">
        <v>627</v>
      </c>
      <c r="I785" s="68" t="n">
        <v>1150</v>
      </c>
      <c r="J785" s="68" t="n">
        <f aca="false">I785/$J$1*$E$1</f>
        <v>24001.6129032258</v>
      </c>
      <c r="K785" s="97" t="n">
        <v>1017</v>
      </c>
      <c r="L785" s="69" t="n">
        <f aca="false">K785-J785</f>
        <v>-22984.6129032258</v>
      </c>
      <c r="M785" s="69" t="n">
        <f aca="false">IFERROR((K785/J785%),"-")</f>
        <v>4.23721524091123</v>
      </c>
      <c r="N785" s="100" t="n">
        <v>830</v>
      </c>
      <c r="O785" s="98" t="str">
        <f aca="false">IF(F785&lt;=$P$2,"Nov","")</f>
        <v>Nov</v>
      </c>
      <c r="P785" s="97" t="n">
        <v>830</v>
      </c>
      <c r="Q785" s="100" t="n">
        <f aca="false">K785-P785</f>
        <v>187</v>
      </c>
      <c r="R785" s="98" t="n">
        <f aca="false">IFERROR(IF(O785="Nov",(K785/P785-1)),0)</f>
        <v>0.225301204819277</v>
      </c>
      <c r="S785" s="100" t="str">
        <f aca="false">IF(N785&gt;0,IF(O785="","-",IF(R785&lt;0%,"DEGROWTH","GROWTH")))</f>
        <v>GROWTH</v>
      </c>
      <c r="T785" s="101" t="n">
        <v>1135</v>
      </c>
      <c r="U785" s="101" t="str">
        <f aca="false">IF(F785&lt;=$V$2,"Dec","")</f>
        <v>Dec</v>
      </c>
      <c r="V785" s="97" t="n">
        <v>1135</v>
      </c>
      <c r="W785" s="104" t="n">
        <f aca="false">K785-V785</f>
        <v>-118</v>
      </c>
      <c r="X785" s="103" t="n">
        <f aca="false">IFERROR(IF(U785="Dec",(K785/V785-1)),0)</f>
        <v>-0.103964757709251</v>
      </c>
      <c r="Y785" s="104" t="str">
        <f aca="false">IF(T785&gt;0,IF(U785="","-",IF(X785&lt;0%,"DEGROWTH","GROWTH")))</f>
        <v>DEGROWTH</v>
      </c>
      <c r="Z785" s="24" t="n">
        <v>0</v>
      </c>
      <c r="AA785" s="24" t="n">
        <f aca="false">IF(H785&gt;0,1,0)</f>
        <v>1</v>
      </c>
      <c r="AB785" s="3" t="n">
        <v>1000000524</v>
      </c>
      <c r="AC785" s="3"/>
    </row>
    <row r="786" customFormat="false" ht="14.25" hidden="true" customHeight="true" outlineLevel="0" collapsed="false">
      <c r="A786" s="23" t="s">
        <v>134</v>
      </c>
      <c r="B786" s="65" t="s">
        <v>65</v>
      </c>
      <c r="C786" s="65" t="s">
        <v>1692</v>
      </c>
      <c r="D786" s="65" t="n">
        <v>1000000484</v>
      </c>
      <c r="E786" s="66" t="s">
        <v>1693</v>
      </c>
      <c r="F786" s="67" t="n">
        <v>43255</v>
      </c>
      <c r="G786" s="67" t="str">
        <f aca="false">IF(I786&gt;0,"Targeted Dealer","-")</f>
        <v>Targeted Dealer</v>
      </c>
      <c r="H786" s="67" t="s">
        <v>627</v>
      </c>
      <c r="I786" s="68" t="n">
        <v>550</v>
      </c>
      <c r="J786" s="68" t="n">
        <f aca="false">I786/$J$1*$E$1</f>
        <v>11479.0322580645</v>
      </c>
      <c r="K786" s="97" t="n">
        <v>476</v>
      </c>
      <c r="L786" s="69" t="n">
        <f aca="false">K786-J786</f>
        <v>-11003.0322580645</v>
      </c>
      <c r="M786" s="69" t="n">
        <f aca="false">IFERROR((K786/J786%),"-")</f>
        <v>4.14669102149782</v>
      </c>
      <c r="N786" s="100" t="n">
        <v>557.5</v>
      </c>
      <c r="O786" s="98" t="str">
        <f aca="false">IF(F786&lt;=$P$2,"Nov","")</f>
        <v>Nov</v>
      </c>
      <c r="P786" s="97" t="n">
        <v>557.5</v>
      </c>
      <c r="Q786" s="100" t="n">
        <f aca="false">K786-P786</f>
        <v>-81.5</v>
      </c>
      <c r="R786" s="98" t="n">
        <f aca="false">IFERROR(IF(O786="Nov",(K786/P786-1)),0)</f>
        <v>-0.146188340807175</v>
      </c>
      <c r="S786" s="100" t="str">
        <f aca="false">IF(N786&gt;0,IF(O786="","-",IF(R786&lt;0%,"DEGROWTH","GROWTH")))</f>
        <v>DEGROWTH</v>
      </c>
      <c r="T786" s="101" t="n">
        <v>295</v>
      </c>
      <c r="U786" s="101" t="str">
        <f aca="false">IF(F786&lt;=$V$2,"Dec","")</f>
        <v>Dec</v>
      </c>
      <c r="V786" s="97" t="n">
        <v>295</v>
      </c>
      <c r="W786" s="104" t="n">
        <f aca="false">K786-V786</f>
        <v>181</v>
      </c>
      <c r="X786" s="103" t="n">
        <f aca="false">IFERROR(IF(U786="Dec",(K786/V786-1)),0)</f>
        <v>0.613559322033898</v>
      </c>
      <c r="Y786" s="104" t="str">
        <f aca="false">IF(T786&gt;0,IF(U786="","-",IF(X786&lt;0%,"DEGROWTH","GROWTH")))</f>
        <v>GROWTH</v>
      </c>
      <c r="Z786" s="24" t="n">
        <v>0</v>
      </c>
      <c r="AA786" s="24" t="n">
        <f aca="false">IF(H786&gt;0,1,0)</f>
        <v>1</v>
      </c>
      <c r="AB786" s="3" t="n">
        <v>1000000484</v>
      </c>
      <c r="AC786" s="3"/>
    </row>
    <row r="787" customFormat="false" ht="14.25" hidden="true" customHeight="true" outlineLevel="0" collapsed="false">
      <c r="A787" s="23" t="s">
        <v>134</v>
      </c>
      <c r="B787" s="65" t="s">
        <v>65</v>
      </c>
      <c r="C787" s="65" t="s">
        <v>278</v>
      </c>
      <c r="D787" s="65" t="n">
        <v>1000000489</v>
      </c>
      <c r="E787" s="66" t="s">
        <v>279</v>
      </c>
      <c r="F787" s="67" t="n">
        <v>43351</v>
      </c>
      <c r="G787" s="67" t="str">
        <f aca="false">IF(I787&gt;0,"Targeted Dealer","-")</f>
        <v>Targeted Dealer</v>
      </c>
      <c r="H787" s="67"/>
      <c r="I787" s="68" t="n">
        <v>50</v>
      </c>
      <c r="J787" s="68" t="n">
        <f aca="false">I787/$J$1*$E$1</f>
        <v>1043.54838709677</v>
      </c>
      <c r="K787" s="97" t="n">
        <v>0</v>
      </c>
      <c r="L787" s="69" t="n">
        <f aca="false">K787-J787</f>
        <v>-1043.54838709677</v>
      </c>
      <c r="M787" s="69" t="n">
        <f aca="false">IFERROR((K787/J787%),"-")</f>
        <v>0</v>
      </c>
      <c r="N787" s="100" t="n">
        <v>30</v>
      </c>
      <c r="O787" s="98" t="str">
        <f aca="false">IF(F787&lt;=$P$2,"Nov","")</f>
        <v>Nov</v>
      </c>
      <c r="P787" s="97" t="n">
        <v>30</v>
      </c>
      <c r="Q787" s="100" t="n">
        <f aca="false">K787-P787</f>
        <v>-30</v>
      </c>
      <c r="R787" s="98" t="n">
        <f aca="false">IFERROR(IF(O787="Nov",(K787/P787-1)),0)</f>
        <v>-1</v>
      </c>
      <c r="S787" s="100" t="str">
        <f aca="false">IF(N787&gt;0,IF(O787="","-",IF(R787&lt;0%,"DEGROWTH","GROWTH")))</f>
        <v>DEGROWTH</v>
      </c>
      <c r="T787" s="101" t="n">
        <v>25</v>
      </c>
      <c r="U787" s="101" t="str">
        <f aca="false">IF(F787&lt;=$V$2,"Dec","")</f>
        <v>Dec</v>
      </c>
      <c r="V787" s="97" t="n">
        <v>25</v>
      </c>
      <c r="W787" s="104" t="n">
        <f aca="false">K787-V787</f>
        <v>-25</v>
      </c>
      <c r="X787" s="103" t="n">
        <f aca="false">IFERROR(IF(U787="Dec",(K787/V787-1)),0)</f>
        <v>-1</v>
      </c>
      <c r="Y787" s="104" t="str">
        <f aca="false">IF(T787&gt;0,IF(U787="","-",IF(X787&lt;0%,"DEGROWTH","GROWTH")))</f>
        <v>DEGROWTH</v>
      </c>
      <c r="Z787" s="24" t="n">
        <v>1</v>
      </c>
      <c r="AA787" s="24" t="n">
        <f aca="false">IF(H787&gt;0,1,0)</f>
        <v>0</v>
      </c>
      <c r="AB787" s="3" t="n">
        <v>1000000489</v>
      </c>
      <c r="AC787" s="3"/>
    </row>
    <row r="788" customFormat="false" ht="14.25" hidden="true" customHeight="true" outlineLevel="0" collapsed="false">
      <c r="A788" s="23" t="s">
        <v>134</v>
      </c>
      <c r="B788" s="65" t="s">
        <v>65</v>
      </c>
      <c r="C788" s="65" t="s">
        <v>4474</v>
      </c>
      <c r="D788" s="65" t="n">
        <v>1000000482</v>
      </c>
      <c r="E788" s="66" t="s">
        <v>4475</v>
      </c>
      <c r="F788" s="67" t="n">
        <v>43430</v>
      </c>
      <c r="G788" s="67" t="str">
        <f aca="false">IF(I788&gt;0,"Targeted Dealer","-")</f>
        <v>-</v>
      </c>
      <c r="H788" s="67" t="s">
        <v>627</v>
      </c>
      <c r="I788" s="68" t="n">
        <v>0</v>
      </c>
      <c r="J788" s="68" t="n">
        <f aca="false">I788/$J$1*$E$1</f>
        <v>0</v>
      </c>
      <c r="K788" s="97" t="n">
        <v>0</v>
      </c>
      <c r="L788" s="69" t="n">
        <f aca="false">K788-J788</f>
        <v>0</v>
      </c>
      <c r="M788" s="69" t="str">
        <f aca="false">IFERROR((K788/J788%),"-")</f>
        <v>-</v>
      </c>
      <c r="N788" s="100" t="n">
        <v>0</v>
      </c>
      <c r="O788" s="98" t="str">
        <f aca="false">IF(F788&lt;=$P$2,"Nov","")</f>
        <v>Nov</v>
      </c>
      <c r="P788" s="97" t="n">
        <v>0</v>
      </c>
      <c r="Q788" s="100" t="n">
        <f aca="false">K788-P788</f>
        <v>0</v>
      </c>
      <c r="R788" s="98" t="n">
        <f aca="false">IFERROR(IF(O788="Nov",(K788/P788-1)),0)</f>
        <v>0</v>
      </c>
      <c r="S788" s="105" t="b">
        <f aca="false">IF(N788&gt;0,IF(O788="","-",IF(R788&lt;0%,"DEGROWTH","GROWTH")))</f>
        <v>0</v>
      </c>
      <c r="T788" s="101" t="n">
        <v>105</v>
      </c>
      <c r="U788" s="101" t="str">
        <f aca="false">IF(F788&lt;=$V$2,"Dec","")</f>
        <v>Dec</v>
      </c>
      <c r="V788" s="97" t="n">
        <v>105</v>
      </c>
      <c r="W788" s="104" t="n">
        <f aca="false">K788-V788</f>
        <v>-105</v>
      </c>
      <c r="X788" s="103" t="n">
        <f aca="false">IFERROR(IF(U788="Dec",(K788/V788-1)),0)</f>
        <v>-1</v>
      </c>
      <c r="Y788" s="104" t="str">
        <f aca="false">IF(T788&gt;0,IF(U788="","-",IF(X788&lt;0%,"DEGROWTH","GROWTH")))</f>
        <v>DEGROWTH</v>
      </c>
      <c r="Z788" s="24" t="n">
        <v>1</v>
      </c>
      <c r="AA788" s="24" t="n">
        <f aca="false">IF(H788&gt;0,1,0)</f>
        <v>1</v>
      </c>
      <c r="AB788" s="3" t="n">
        <v>1000000482</v>
      </c>
      <c r="AC788" s="3"/>
    </row>
    <row r="789" customFormat="false" ht="14.25" hidden="true" customHeight="true" outlineLevel="0" collapsed="false">
      <c r="A789" s="23" t="s">
        <v>134</v>
      </c>
      <c r="B789" s="65" t="s">
        <v>65</v>
      </c>
      <c r="C789" s="65" t="s">
        <v>1694</v>
      </c>
      <c r="D789" s="65" t="n">
        <v>1000000483</v>
      </c>
      <c r="E789" s="66" t="s">
        <v>1695</v>
      </c>
      <c r="F789" s="67" t="n">
        <v>43467</v>
      </c>
      <c r="G789" s="67" t="str">
        <f aca="false">IF(I789&gt;0,"Targeted Dealer","-")</f>
        <v>Targeted Dealer</v>
      </c>
      <c r="H789" s="67"/>
      <c r="I789" s="68" t="n">
        <v>650</v>
      </c>
      <c r="J789" s="68" t="n">
        <f aca="false">I789/$J$1*$E$1</f>
        <v>13566.1290322581</v>
      </c>
      <c r="K789" s="97" t="n">
        <v>608</v>
      </c>
      <c r="L789" s="69" t="n">
        <f aca="false">K789-J789</f>
        <v>-12958.1290322581</v>
      </c>
      <c r="M789" s="69" t="n">
        <f aca="false">IFERROR((K789/J789%),"-")</f>
        <v>4.48175008916895</v>
      </c>
      <c r="N789" s="100" t="n">
        <v>602.5</v>
      </c>
      <c r="O789" s="98" t="str">
        <f aca="false">IF(F789&lt;=$P$2,"Nov","")</f>
        <v>Nov</v>
      </c>
      <c r="P789" s="97" t="n">
        <v>602.5</v>
      </c>
      <c r="Q789" s="100" t="n">
        <f aca="false">K789-P789</f>
        <v>5.5</v>
      </c>
      <c r="R789" s="98" t="n">
        <f aca="false">IFERROR(IF(O789="Nov",(K789/P789-1)),0)</f>
        <v>0.00912863070539416</v>
      </c>
      <c r="S789" s="100" t="str">
        <f aca="false">IF(N789&gt;0,IF(O789="","-",IF(R789&lt;0%,"DEGROWTH","GROWTH")))</f>
        <v>GROWTH</v>
      </c>
      <c r="T789" s="101" t="n">
        <v>604</v>
      </c>
      <c r="U789" s="101" t="str">
        <f aca="false">IF(F789&lt;=$V$2,"Dec","")</f>
        <v>Dec</v>
      </c>
      <c r="V789" s="97" t="n">
        <v>604</v>
      </c>
      <c r="W789" s="104" t="n">
        <f aca="false">K789-V789</f>
        <v>4</v>
      </c>
      <c r="X789" s="103" t="n">
        <f aca="false">IFERROR(IF(U789="Dec",(K789/V789-1)),0)</f>
        <v>0.00662251655629142</v>
      </c>
      <c r="Y789" s="104" t="str">
        <f aca="false">IF(T789&gt;0,IF(U789="","-",IF(X789&lt;0%,"DEGROWTH","GROWTH")))</f>
        <v>GROWTH</v>
      </c>
      <c r="Z789" s="24" t="n">
        <v>0</v>
      </c>
      <c r="AA789" s="24" t="n">
        <f aca="false">IF(H789&gt;0,1,0)</f>
        <v>0</v>
      </c>
      <c r="AB789" s="3" t="n">
        <v>1000000483</v>
      </c>
      <c r="AC789" s="3"/>
    </row>
    <row r="790" customFormat="false" ht="14.25" hidden="true" customHeight="true" outlineLevel="0" collapsed="false">
      <c r="A790" s="23" t="s">
        <v>134</v>
      </c>
      <c r="B790" s="65" t="s">
        <v>65</v>
      </c>
      <c r="C790" s="65" t="s">
        <v>4012</v>
      </c>
      <c r="D790" s="65" t="n">
        <v>1000000526</v>
      </c>
      <c r="E790" s="66" t="s">
        <v>4013</v>
      </c>
      <c r="F790" s="67" t="n">
        <v>43467</v>
      </c>
      <c r="G790" s="67" t="str">
        <f aca="false">IF(I790&gt;0,"Targeted Dealer","-")</f>
        <v>-</v>
      </c>
      <c r="H790" s="67" t="s">
        <v>627</v>
      </c>
      <c r="I790" s="68" t="n">
        <v>0</v>
      </c>
      <c r="J790" s="68" t="n">
        <f aca="false">I790/$J$1*$E$1</f>
        <v>0</v>
      </c>
      <c r="K790" s="97" t="n">
        <v>12.5</v>
      </c>
      <c r="L790" s="69" t="n">
        <f aca="false">K790-J790</f>
        <v>12.5</v>
      </c>
      <c r="M790" s="69" t="str">
        <f aca="false">IFERROR((K790/J790%),"-")</f>
        <v>-</v>
      </c>
      <c r="N790" s="100" t="n">
        <v>13</v>
      </c>
      <c r="O790" s="98" t="str">
        <f aca="false">IF(F790&lt;=$P$2,"Nov","")</f>
        <v>Nov</v>
      </c>
      <c r="P790" s="97" t="n">
        <v>13</v>
      </c>
      <c r="Q790" s="100" t="n">
        <f aca="false">K790-P790</f>
        <v>-0.5</v>
      </c>
      <c r="R790" s="98" t="n">
        <f aca="false">IFERROR(IF(O790="Nov",(K790/P790-1)),0)</f>
        <v>-0.0384615384615384</v>
      </c>
      <c r="S790" s="100" t="str">
        <f aca="false">IF(N790&gt;0,IF(O790="","-",IF(R790&lt;0%,"DEGROWTH","GROWTH")))</f>
        <v>DEGROWTH</v>
      </c>
      <c r="T790" s="101" t="n">
        <v>0</v>
      </c>
      <c r="U790" s="101" t="str">
        <f aca="false">IF(F790&lt;=$V$2,"Dec","")</f>
        <v>Dec</v>
      </c>
      <c r="V790" s="97" t="n">
        <v>0</v>
      </c>
      <c r="W790" s="104" t="n">
        <f aca="false">K790-V790</f>
        <v>12.5</v>
      </c>
      <c r="X790" s="103" t="n">
        <f aca="false">IFERROR(IF(U790="Dec",(K790/V790-1)),0)</f>
        <v>0</v>
      </c>
      <c r="Y790" s="106" t="b">
        <f aca="false">IF(T790&gt;0,IF(U790="","-",IF(X790&lt;0%,"DEGROWTH","GROWTH")))</f>
        <v>0</v>
      </c>
      <c r="Z790" s="24" t="n">
        <v>0</v>
      </c>
      <c r="AA790" s="24" t="n">
        <f aca="false">IF(H790&gt;0,1,0)</f>
        <v>1</v>
      </c>
      <c r="AB790" s="3" t="n">
        <v>1000000526</v>
      </c>
      <c r="AC790" s="3"/>
    </row>
    <row r="791" customFormat="false" ht="14.25" hidden="true" customHeight="true" outlineLevel="0" collapsed="false">
      <c r="A791" s="23" t="s">
        <v>134</v>
      </c>
      <c r="B791" s="65" t="s">
        <v>65</v>
      </c>
      <c r="C791" s="65" t="s">
        <v>1696</v>
      </c>
      <c r="D791" s="65" t="n">
        <v>1000000948</v>
      </c>
      <c r="E791" s="66" t="s">
        <v>1697</v>
      </c>
      <c r="F791" s="67" t="n">
        <v>43556</v>
      </c>
      <c r="G791" s="67" t="str">
        <f aca="false">IF(I791&gt;0,"Targeted Dealer","-")</f>
        <v>Targeted Dealer</v>
      </c>
      <c r="H791" s="67" t="s">
        <v>627</v>
      </c>
      <c r="I791" s="68" t="n">
        <v>1300</v>
      </c>
      <c r="J791" s="68" t="n">
        <f aca="false">I791/$J$1*$E$1</f>
        <v>27132.2580645161</v>
      </c>
      <c r="K791" s="97" t="n">
        <v>1073</v>
      </c>
      <c r="L791" s="69" t="n">
        <f aca="false">K791-J791</f>
        <v>-26059.2580645161</v>
      </c>
      <c r="M791" s="69" t="n">
        <f aca="false">IFERROR((K791/J791%),"-")</f>
        <v>3.95470217572227</v>
      </c>
      <c r="N791" s="100" t="n">
        <v>1214</v>
      </c>
      <c r="O791" s="98" t="str">
        <f aca="false">IF(F791&lt;=$P$2,"Nov","")</f>
        <v>Nov</v>
      </c>
      <c r="P791" s="97" t="n">
        <v>1214</v>
      </c>
      <c r="Q791" s="100" t="n">
        <f aca="false">K791-P791</f>
        <v>-141</v>
      </c>
      <c r="R791" s="98" t="n">
        <f aca="false">IFERROR(IF(O791="Nov",(K791/P791-1)),0)</f>
        <v>-0.116144975288303</v>
      </c>
      <c r="S791" s="100" t="str">
        <f aca="false">IF(N791&gt;0,IF(O791="","-",IF(R791&lt;0%,"DEGROWTH","GROWTH")))</f>
        <v>DEGROWTH</v>
      </c>
      <c r="T791" s="101" t="n">
        <v>1126</v>
      </c>
      <c r="U791" s="101" t="str">
        <f aca="false">IF(F791&lt;=$V$2,"Dec","")</f>
        <v>Dec</v>
      </c>
      <c r="V791" s="97" t="n">
        <v>1126</v>
      </c>
      <c r="W791" s="104" t="n">
        <f aca="false">K791-V791</f>
        <v>-53</v>
      </c>
      <c r="X791" s="103" t="n">
        <f aca="false">IFERROR(IF(U791="Dec",(K791/V791-1)),0)</f>
        <v>-0.0470692717584369</v>
      </c>
      <c r="Y791" s="104" t="str">
        <f aca="false">IF(T791&gt;0,IF(U791="","-",IF(X791&lt;0%,"DEGROWTH","GROWTH")))</f>
        <v>DEGROWTH</v>
      </c>
      <c r="Z791" s="24" t="n">
        <v>0</v>
      </c>
      <c r="AA791" s="24" t="n">
        <f aca="false">IF(H791&gt;0,1,0)</f>
        <v>1</v>
      </c>
      <c r="AB791" s="3" t="n">
        <v>1000000948</v>
      </c>
      <c r="AC791" s="3"/>
    </row>
    <row r="792" customFormat="false" ht="14.25" hidden="true" customHeight="true" outlineLevel="0" collapsed="false">
      <c r="A792" s="23" t="s">
        <v>134</v>
      </c>
      <c r="B792" s="65" t="s">
        <v>65</v>
      </c>
      <c r="C792" s="65" t="s">
        <v>1698</v>
      </c>
      <c r="D792" s="65" t="n">
        <v>1000000942</v>
      </c>
      <c r="E792" s="66" t="s">
        <v>1699</v>
      </c>
      <c r="F792" s="67" t="n">
        <v>43606</v>
      </c>
      <c r="G792" s="67" t="str">
        <f aca="false">IF(I792&gt;0,"Targeted Dealer","-")</f>
        <v>Targeted Dealer</v>
      </c>
      <c r="H792" s="67"/>
      <c r="I792" s="68" t="n">
        <v>100</v>
      </c>
      <c r="J792" s="68" t="n">
        <f aca="false">I792/$J$1*$E$1</f>
        <v>2087.09677419355</v>
      </c>
      <c r="K792" s="97" t="n">
        <v>125</v>
      </c>
      <c r="L792" s="69" t="n">
        <f aca="false">K792-J792</f>
        <v>-1962.09677419355</v>
      </c>
      <c r="M792" s="69" t="n">
        <f aca="false">IFERROR((K792/J792%),"-")</f>
        <v>5.98918083462133</v>
      </c>
      <c r="N792" s="100" t="n">
        <v>74</v>
      </c>
      <c r="O792" s="98" t="str">
        <f aca="false">IF(F792&lt;=$P$2,"Nov","")</f>
        <v>Nov</v>
      </c>
      <c r="P792" s="97" t="n">
        <v>74</v>
      </c>
      <c r="Q792" s="100" t="n">
        <f aca="false">K792-P792</f>
        <v>51</v>
      </c>
      <c r="R792" s="98" t="n">
        <f aca="false">IFERROR(IF(O792="Nov",(K792/P792-1)),0)</f>
        <v>0.689189189189189</v>
      </c>
      <c r="S792" s="100" t="str">
        <f aca="false">IF(N792&gt;0,IF(O792="","-",IF(R792&lt;0%,"DEGROWTH","GROWTH")))</f>
        <v>GROWTH</v>
      </c>
      <c r="T792" s="101" t="n">
        <v>80</v>
      </c>
      <c r="U792" s="101" t="str">
        <f aca="false">IF(F792&lt;=$V$2,"Dec","")</f>
        <v>Dec</v>
      </c>
      <c r="V792" s="97" t="n">
        <v>80</v>
      </c>
      <c r="W792" s="104" t="n">
        <f aca="false">K792-V792</f>
        <v>45</v>
      </c>
      <c r="X792" s="103" t="n">
        <f aca="false">IFERROR(IF(U792="Dec",(K792/V792-1)),0)</f>
        <v>0.5625</v>
      </c>
      <c r="Y792" s="104" t="str">
        <f aca="false">IF(T792&gt;0,IF(U792="","-",IF(X792&lt;0%,"DEGROWTH","GROWTH")))</f>
        <v>GROWTH</v>
      </c>
      <c r="Z792" s="24" t="n">
        <v>0</v>
      </c>
      <c r="AA792" s="24" t="n">
        <f aca="false">IF(H792&gt;0,1,0)</f>
        <v>0</v>
      </c>
      <c r="AB792" s="3" t="n">
        <v>1000000942</v>
      </c>
      <c r="AC792" s="3"/>
    </row>
    <row r="793" customFormat="false" ht="14.25" hidden="true" customHeight="true" outlineLevel="0" collapsed="false">
      <c r="A793" s="23" t="s">
        <v>134</v>
      </c>
      <c r="B793" s="65" t="s">
        <v>65</v>
      </c>
      <c r="C793" s="65" t="s">
        <v>4476</v>
      </c>
      <c r="D793" s="65" t="n">
        <v>1000000954</v>
      </c>
      <c r="E793" s="66" t="s">
        <v>4477</v>
      </c>
      <c r="F793" s="67" t="n">
        <v>43619</v>
      </c>
      <c r="G793" s="67" t="str">
        <f aca="false">IF(I793&gt;0,"Targeted Dealer","-")</f>
        <v>-</v>
      </c>
      <c r="H793" s="67"/>
      <c r="I793" s="68" t="n">
        <v>0</v>
      </c>
      <c r="J793" s="68" t="n">
        <f aca="false">I793/$J$1*$E$1</f>
        <v>0</v>
      </c>
      <c r="K793" s="97" t="n">
        <v>0</v>
      </c>
      <c r="L793" s="69" t="n">
        <f aca="false">K793-J793</f>
        <v>0</v>
      </c>
      <c r="M793" s="69" t="str">
        <f aca="false">IFERROR((K793/J793%),"-")</f>
        <v>-</v>
      </c>
      <c r="N793" s="100" t="n">
        <v>0</v>
      </c>
      <c r="O793" s="98" t="str">
        <f aca="false">IF(F793&lt;=$P$2,"Nov","")</f>
        <v>Nov</v>
      </c>
      <c r="P793" s="97" t="n">
        <v>0</v>
      </c>
      <c r="Q793" s="100" t="n">
        <f aca="false">K793-P793</f>
        <v>0</v>
      </c>
      <c r="R793" s="98" t="n">
        <f aca="false">IFERROR(IF(O793="Nov",(K793/P793-1)),0)</f>
        <v>0</v>
      </c>
      <c r="S793" s="105" t="b">
        <f aca="false">IF(N793&gt;0,IF(O793="","-",IF(R793&lt;0%,"DEGROWTH","GROWTH")))</f>
        <v>0</v>
      </c>
      <c r="T793" s="101" t="n">
        <v>50</v>
      </c>
      <c r="U793" s="101" t="str">
        <f aca="false">IF(F793&lt;=$V$2,"Dec","")</f>
        <v>Dec</v>
      </c>
      <c r="V793" s="97" t="n">
        <v>50</v>
      </c>
      <c r="W793" s="104" t="n">
        <f aca="false">K793-V793</f>
        <v>-50</v>
      </c>
      <c r="X793" s="103" t="n">
        <f aca="false">IFERROR(IF(U793="Dec",(K793/V793-1)),0)</f>
        <v>-1</v>
      </c>
      <c r="Y793" s="104" t="str">
        <f aca="false">IF(T793&gt;0,IF(U793="","-",IF(X793&lt;0%,"DEGROWTH","GROWTH")))</f>
        <v>DEGROWTH</v>
      </c>
      <c r="Z793" s="24" t="n">
        <v>1</v>
      </c>
      <c r="AA793" s="24" t="n">
        <f aca="false">IF(H793&gt;0,1,0)</f>
        <v>0</v>
      </c>
      <c r="AB793" s="3" t="n">
        <v>1000000954</v>
      </c>
      <c r="AC793" s="3"/>
    </row>
    <row r="794" customFormat="false" ht="14.25" hidden="true" customHeight="true" outlineLevel="0" collapsed="false">
      <c r="A794" s="23" t="s">
        <v>134</v>
      </c>
      <c r="B794" s="65" t="s">
        <v>65</v>
      </c>
      <c r="C794" s="65" t="s">
        <v>1700</v>
      </c>
      <c r="D794" s="65" t="n">
        <v>1000000935</v>
      </c>
      <c r="E794" s="66" t="s">
        <v>1701</v>
      </c>
      <c r="F794" s="67" t="n">
        <v>43715</v>
      </c>
      <c r="G794" s="67" t="str">
        <f aca="false">IF(I794&gt;0,"Targeted Dealer","-")</f>
        <v>Targeted Dealer</v>
      </c>
      <c r="H794" s="67"/>
      <c r="I794" s="68" t="n">
        <v>50</v>
      </c>
      <c r="J794" s="68" t="n">
        <f aca="false">I794/$J$1*$E$1</f>
        <v>1043.54838709677</v>
      </c>
      <c r="K794" s="97" t="n">
        <v>25</v>
      </c>
      <c r="L794" s="69" t="n">
        <f aca="false">K794-J794</f>
        <v>-1018.54838709677</v>
      </c>
      <c r="M794" s="69" t="n">
        <f aca="false">IFERROR((K794/J794%),"-")</f>
        <v>2.39567233384853</v>
      </c>
      <c r="N794" s="100" t="n">
        <v>50</v>
      </c>
      <c r="O794" s="98" t="str">
        <f aca="false">IF(F794&lt;=$P$2,"Nov","")</f>
        <v>Nov</v>
      </c>
      <c r="P794" s="97" t="n">
        <v>50</v>
      </c>
      <c r="Q794" s="100" t="n">
        <f aca="false">K794-P794</f>
        <v>-25</v>
      </c>
      <c r="R794" s="98" t="n">
        <f aca="false">IFERROR(IF(O794="Nov",(K794/P794-1)),0)</f>
        <v>-0.5</v>
      </c>
      <c r="S794" s="100" t="str">
        <f aca="false">IF(N794&gt;0,IF(O794="","-",IF(R794&lt;0%,"DEGROWTH","GROWTH")))</f>
        <v>DEGROWTH</v>
      </c>
      <c r="T794" s="101" t="n">
        <v>25</v>
      </c>
      <c r="U794" s="101" t="str">
        <f aca="false">IF(F794&lt;=$V$2,"Dec","")</f>
        <v>Dec</v>
      </c>
      <c r="V794" s="97" t="n">
        <v>25</v>
      </c>
      <c r="W794" s="104" t="n">
        <f aca="false">K794-V794</f>
        <v>0</v>
      </c>
      <c r="X794" s="103" t="n">
        <f aca="false">IFERROR(IF(U794="Dec",(K794/V794-1)),0)</f>
        <v>0</v>
      </c>
      <c r="Y794" s="104" t="str">
        <f aca="false">IF(T794&gt;0,IF(U794="","-",IF(X794&lt;0%,"DEGROWTH","GROWTH")))</f>
        <v>GROWTH</v>
      </c>
      <c r="Z794" s="24" t="n">
        <v>0</v>
      </c>
      <c r="AA794" s="24" t="n">
        <f aca="false">IF(H794&gt;0,1,0)</f>
        <v>0</v>
      </c>
      <c r="AB794" s="3" t="n">
        <v>1000000935</v>
      </c>
      <c r="AC794" s="3"/>
    </row>
    <row r="795" customFormat="false" ht="14.25" hidden="true" customHeight="true" outlineLevel="0" collapsed="false">
      <c r="A795" s="23" t="s">
        <v>134</v>
      </c>
      <c r="B795" s="65" t="s">
        <v>65</v>
      </c>
      <c r="C795" s="65" t="s">
        <v>1702</v>
      </c>
      <c r="D795" s="65" t="n">
        <v>1000000953</v>
      </c>
      <c r="E795" s="66" t="s">
        <v>1703</v>
      </c>
      <c r="F795" s="67" t="n">
        <v>43715</v>
      </c>
      <c r="G795" s="67" t="str">
        <f aca="false">IF(I795&gt;0,"Targeted Dealer","-")</f>
        <v>Targeted Dealer</v>
      </c>
      <c r="H795" s="67" t="s">
        <v>627</v>
      </c>
      <c r="I795" s="68" t="n">
        <v>800</v>
      </c>
      <c r="J795" s="68" t="n">
        <f aca="false">I795/$J$1*$E$1</f>
        <v>16696.7741935484</v>
      </c>
      <c r="K795" s="97" t="n">
        <v>479.5</v>
      </c>
      <c r="L795" s="69" t="n">
        <f aca="false">K795-J795</f>
        <v>-16217.2741935484</v>
      </c>
      <c r="M795" s="69" t="n">
        <f aca="false">IFERROR((K795/J795%),"-")</f>
        <v>2.87181221020093</v>
      </c>
      <c r="N795" s="100" t="n">
        <v>752</v>
      </c>
      <c r="O795" s="98" t="str">
        <f aca="false">IF(F795&lt;=$P$2,"Nov","")</f>
        <v>Nov</v>
      </c>
      <c r="P795" s="97" t="n">
        <v>752</v>
      </c>
      <c r="Q795" s="100" t="n">
        <f aca="false">K795-P795</f>
        <v>-272.5</v>
      </c>
      <c r="R795" s="98" t="n">
        <f aca="false">IFERROR(IF(O795="Nov",(K795/P795-1)),0)</f>
        <v>-0.362367021276596</v>
      </c>
      <c r="S795" s="100" t="str">
        <f aca="false">IF(N795&gt;0,IF(O795="","-",IF(R795&lt;0%,"DEGROWTH","GROWTH")))</f>
        <v>DEGROWTH</v>
      </c>
      <c r="T795" s="101" t="n">
        <v>705</v>
      </c>
      <c r="U795" s="101" t="str">
        <f aca="false">IF(F795&lt;=$V$2,"Dec","")</f>
        <v>Dec</v>
      </c>
      <c r="V795" s="97" t="n">
        <v>705</v>
      </c>
      <c r="W795" s="104" t="n">
        <f aca="false">K795-V795</f>
        <v>-225.5</v>
      </c>
      <c r="X795" s="103" t="n">
        <f aca="false">IFERROR(IF(U795="Dec",(K795/V795-1)),0)</f>
        <v>-0.319858156028369</v>
      </c>
      <c r="Y795" s="104" t="str">
        <f aca="false">IF(T795&gt;0,IF(U795="","-",IF(X795&lt;0%,"DEGROWTH","GROWTH")))</f>
        <v>DEGROWTH</v>
      </c>
      <c r="Z795" s="24" t="n">
        <v>0</v>
      </c>
      <c r="AA795" s="24" t="n">
        <f aca="false">IF(H795&gt;0,1,0)</f>
        <v>1</v>
      </c>
      <c r="AB795" s="3" t="n">
        <v>1000000953</v>
      </c>
      <c r="AC795" s="3"/>
    </row>
    <row r="796" customFormat="false" ht="14.25" hidden="true" customHeight="true" outlineLevel="0" collapsed="false">
      <c r="A796" s="23" t="s">
        <v>134</v>
      </c>
      <c r="B796" s="65" t="s">
        <v>65</v>
      </c>
      <c r="C796" s="65" t="s">
        <v>1704</v>
      </c>
      <c r="D796" s="65" t="n">
        <v>1000000943</v>
      </c>
      <c r="E796" s="66" t="s">
        <v>1705</v>
      </c>
      <c r="F796" s="67" t="n">
        <v>43717</v>
      </c>
      <c r="G796" s="67" t="str">
        <f aca="false">IF(I796&gt;0,"Targeted Dealer","-")</f>
        <v>Targeted Dealer</v>
      </c>
      <c r="H796" s="67"/>
      <c r="I796" s="68" t="n">
        <v>25</v>
      </c>
      <c r="J796" s="68" t="n">
        <f aca="false">I796/$J$1*$E$1</f>
        <v>521.774193548387</v>
      </c>
      <c r="K796" s="97" t="n">
        <v>13</v>
      </c>
      <c r="L796" s="69" t="n">
        <f aca="false">K796-J796</f>
        <v>-508.774193548387</v>
      </c>
      <c r="M796" s="69" t="n">
        <f aca="false">IFERROR((K796/J796%),"-")</f>
        <v>2.49149922720247</v>
      </c>
      <c r="N796" s="100" t="n">
        <v>26</v>
      </c>
      <c r="O796" s="98" t="str">
        <f aca="false">IF(F796&lt;=$P$2,"Nov","")</f>
        <v>Nov</v>
      </c>
      <c r="P796" s="97" t="n">
        <v>26</v>
      </c>
      <c r="Q796" s="100" t="n">
        <f aca="false">K796-P796</f>
        <v>-13</v>
      </c>
      <c r="R796" s="98" t="n">
        <f aca="false">IFERROR(IF(O796="Nov",(K796/P796-1)),0)</f>
        <v>-0.5</v>
      </c>
      <c r="S796" s="100" t="str">
        <f aca="false">IF(N796&gt;0,IF(O796="","-",IF(R796&lt;0%,"DEGROWTH","GROWTH")))</f>
        <v>DEGROWTH</v>
      </c>
      <c r="T796" s="101" t="n">
        <v>50</v>
      </c>
      <c r="U796" s="101" t="str">
        <f aca="false">IF(F796&lt;=$V$2,"Dec","")</f>
        <v>Dec</v>
      </c>
      <c r="V796" s="97" t="n">
        <v>50</v>
      </c>
      <c r="W796" s="104" t="n">
        <f aca="false">K796-V796</f>
        <v>-37</v>
      </c>
      <c r="X796" s="103" t="n">
        <f aca="false">IFERROR(IF(U796="Dec",(K796/V796-1)),0)</f>
        <v>-0.74</v>
      </c>
      <c r="Y796" s="104" t="str">
        <f aca="false">IF(T796&gt;0,IF(U796="","-",IF(X796&lt;0%,"DEGROWTH","GROWTH")))</f>
        <v>DEGROWTH</v>
      </c>
      <c r="Z796" s="24" t="n">
        <v>0</v>
      </c>
      <c r="AA796" s="24" t="n">
        <f aca="false">IF(H796&gt;0,1,0)</f>
        <v>0</v>
      </c>
      <c r="AB796" s="3" t="n">
        <v>1000000943</v>
      </c>
      <c r="AC796" s="3"/>
    </row>
    <row r="797" customFormat="false" ht="14.25" hidden="true" customHeight="true" outlineLevel="0" collapsed="false">
      <c r="A797" s="23" t="s">
        <v>134</v>
      </c>
      <c r="B797" s="65" t="s">
        <v>65</v>
      </c>
      <c r="C797" s="65" t="s">
        <v>1706</v>
      </c>
      <c r="D797" s="65" t="n">
        <v>1000000946</v>
      </c>
      <c r="E797" s="66" t="s">
        <v>1707</v>
      </c>
      <c r="F797" s="67" t="n">
        <v>43755</v>
      </c>
      <c r="G797" s="67" t="str">
        <f aca="false">IF(I797&gt;0,"Targeted Dealer","-")</f>
        <v>Targeted Dealer</v>
      </c>
      <c r="H797" s="67" t="s">
        <v>627</v>
      </c>
      <c r="I797" s="68" t="n">
        <v>50</v>
      </c>
      <c r="J797" s="68" t="n">
        <f aca="false">I797/$J$1*$E$1</f>
        <v>1043.54838709677</v>
      </c>
      <c r="K797" s="97" t="n">
        <v>0</v>
      </c>
      <c r="L797" s="69" t="n">
        <f aca="false">K797-J797</f>
        <v>-1043.54838709677</v>
      </c>
      <c r="M797" s="69" t="n">
        <f aca="false">IFERROR((K797/J797%),"-")</f>
        <v>0</v>
      </c>
      <c r="N797" s="100" t="n">
        <v>25</v>
      </c>
      <c r="O797" s="98" t="str">
        <f aca="false">IF(F797&lt;=$P$2,"Nov","")</f>
        <v>Nov</v>
      </c>
      <c r="P797" s="97" t="n">
        <v>25</v>
      </c>
      <c r="Q797" s="100" t="n">
        <f aca="false">K797-P797</f>
        <v>-25</v>
      </c>
      <c r="R797" s="98" t="n">
        <f aca="false">IFERROR(IF(O797="Nov",(K797/P797-1)),0)</f>
        <v>-1</v>
      </c>
      <c r="S797" s="100" t="str">
        <f aca="false">IF(N797&gt;0,IF(O797="","-",IF(R797&lt;0%,"DEGROWTH","GROWTH")))</f>
        <v>DEGROWTH</v>
      </c>
      <c r="T797" s="101" t="n">
        <v>25</v>
      </c>
      <c r="U797" s="101" t="str">
        <f aca="false">IF(F797&lt;=$V$2,"Dec","")</f>
        <v>Dec</v>
      </c>
      <c r="V797" s="97" t="n">
        <v>25</v>
      </c>
      <c r="W797" s="104" t="n">
        <f aca="false">K797-V797</f>
        <v>-25</v>
      </c>
      <c r="X797" s="103" t="n">
        <f aca="false">IFERROR(IF(U797="Dec",(K797/V797-1)),0)</f>
        <v>-1</v>
      </c>
      <c r="Y797" s="104" t="str">
        <f aca="false">IF(T797&gt;0,IF(U797="","-",IF(X797&lt;0%,"DEGROWTH","GROWTH")))</f>
        <v>DEGROWTH</v>
      </c>
      <c r="Z797" s="24" t="n">
        <v>1</v>
      </c>
      <c r="AA797" s="24" t="n">
        <f aca="false">IF(H797&gt;0,1,0)</f>
        <v>1</v>
      </c>
      <c r="AB797" s="3" t="n">
        <v>1000000946</v>
      </c>
      <c r="AC797" s="3"/>
    </row>
    <row r="798" customFormat="false" ht="14.25" hidden="true" customHeight="true" outlineLevel="0" collapsed="false">
      <c r="A798" s="23" t="s">
        <v>134</v>
      </c>
      <c r="B798" s="65" t="s">
        <v>65</v>
      </c>
      <c r="C798" s="65" t="s">
        <v>1708</v>
      </c>
      <c r="D798" s="65" t="n">
        <v>1000000940</v>
      </c>
      <c r="E798" s="66" t="s">
        <v>1709</v>
      </c>
      <c r="F798" s="67" t="n">
        <v>43777</v>
      </c>
      <c r="G798" s="67" t="str">
        <f aca="false">IF(I798&gt;0,"Targeted Dealer","-")</f>
        <v>Targeted Dealer</v>
      </c>
      <c r="H798" s="67"/>
      <c r="I798" s="68" t="n">
        <v>1300</v>
      </c>
      <c r="J798" s="68" t="n">
        <f aca="false">I798/$J$1*$E$1</f>
        <v>27132.2580645161</v>
      </c>
      <c r="K798" s="97" t="n">
        <v>708.9</v>
      </c>
      <c r="L798" s="69" t="n">
        <f aca="false">K798-J798</f>
        <v>-26423.3580645161</v>
      </c>
      <c r="M798" s="69" t="n">
        <f aca="false">IFERROR((K798/J798%),"-")</f>
        <v>2.61275710379265</v>
      </c>
      <c r="N798" s="100" t="n">
        <v>1047</v>
      </c>
      <c r="O798" s="98" t="str">
        <f aca="false">IF(F798&lt;=$P$2,"Nov","")</f>
        <v>Nov</v>
      </c>
      <c r="P798" s="97" t="n">
        <v>1047</v>
      </c>
      <c r="Q798" s="100" t="n">
        <f aca="false">K798-P798</f>
        <v>-338.1</v>
      </c>
      <c r="R798" s="98" t="n">
        <f aca="false">IFERROR(IF(O798="Nov",(K798/P798-1)),0)</f>
        <v>-0.322922636103152</v>
      </c>
      <c r="S798" s="100" t="str">
        <f aca="false">IF(N798&gt;0,IF(O798="","-",IF(R798&lt;0%,"DEGROWTH","GROWTH")))</f>
        <v>DEGROWTH</v>
      </c>
      <c r="T798" s="101" t="n">
        <v>1289</v>
      </c>
      <c r="U798" s="101" t="str">
        <f aca="false">IF(F798&lt;=$V$2,"Dec","")</f>
        <v>Dec</v>
      </c>
      <c r="V798" s="97" t="n">
        <v>1289</v>
      </c>
      <c r="W798" s="104" t="n">
        <f aca="false">K798-V798</f>
        <v>-580.1</v>
      </c>
      <c r="X798" s="103" t="n">
        <f aca="false">IFERROR(IF(U798="Dec",(K798/V798-1)),0)</f>
        <v>-0.450038789759504</v>
      </c>
      <c r="Y798" s="104" t="str">
        <f aca="false">IF(T798&gt;0,IF(U798="","-",IF(X798&lt;0%,"DEGROWTH","GROWTH")))</f>
        <v>DEGROWTH</v>
      </c>
      <c r="Z798" s="24" t="n">
        <v>0</v>
      </c>
      <c r="AA798" s="24" t="n">
        <f aca="false">IF(H798&gt;0,1,0)</f>
        <v>0</v>
      </c>
      <c r="AB798" s="3" t="n">
        <v>1000000940</v>
      </c>
      <c r="AC798" s="3"/>
    </row>
    <row r="799" customFormat="false" ht="14.25" hidden="true" customHeight="true" outlineLevel="0" collapsed="false">
      <c r="A799" s="23" t="s">
        <v>134</v>
      </c>
      <c r="B799" s="65" t="s">
        <v>65</v>
      </c>
      <c r="C799" s="65" t="s">
        <v>4014</v>
      </c>
      <c r="D799" s="65" t="n">
        <v>1000000951</v>
      </c>
      <c r="E799" s="66" t="s">
        <v>4015</v>
      </c>
      <c r="F799" s="67" t="n">
        <v>43794</v>
      </c>
      <c r="G799" s="67" t="str">
        <f aca="false">IF(I799&gt;0,"Targeted Dealer","-")</f>
        <v>Targeted Dealer</v>
      </c>
      <c r="H799" s="67"/>
      <c r="I799" s="68" t="n">
        <v>50</v>
      </c>
      <c r="J799" s="68" t="n">
        <f aca="false">I799/$J$1*$E$1</f>
        <v>1043.54838709677</v>
      </c>
      <c r="K799" s="97" t="n">
        <v>38</v>
      </c>
      <c r="L799" s="69" t="n">
        <f aca="false">K799-J799</f>
        <v>-1005.54838709677</v>
      </c>
      <c r="M799" s="69" t="n">
        <f aca="false">IFERROR((K799/J799%),"-")</f>
        <v>3.64142194744977</v>
      </c>
      <c r="N799" s="100" t="n">
        <v>52</v>
      </c>
      <c r="O799" s="98" t="str">
        <f aca="false">IF(F799&lt;=$P$2,"Nov","")</f>
        <v>Nov</v>
      </c>
      <c r="P799" s="97" t="n">
        <v>52</v>
      </c>
      <c r="Q799" s="100" t="n">
        <f aca="false">K799-P799</f>
        <v>-14</v>
      </c>
      <c r="R799" s="98" t="n">
        <f aca="false">IFERROR(IF(O799="Nov",(K799/P799-1)),0)</f>
        <v>-0.269230769230769</v>
      </c>
      <c r="S799" s="100" t="str">
        <f aca="false">IF(N799&gt;0,IF(O799="","-",IF(R799&lt;0%,"DEGROWTH","GROWTH")))</f>
        <v>DEGROWTH</v>
      </c>
      <c r="T799" s="101" t="n">
        <v>50</v>
      </c>
      <c r="U799" s="101" t="str">
        <f aca="false">IF(F799&lt;=$V$2,"Dec","")</f>
        <v>Dec</v>
      </c>
      <c r="V799" s="97" t="n">
        <v>50</v>
      </c>
      <c r="W799" s="104" t="n">
        <f aca="false">K799-V799</f>
        <v>-12</v>
      </c>
      <c r="X799" s="103" t="n">
        <f aca="false">IFERROR(IF(U799="Dec",(K799/V799-1)),0)</f>
        <v>-0.24</v>
      </c>
      <c r="Y799" s="104" t="str">
        <f aca="false">IF(T799&gt;0,IF(U799="","-",IF(X799&lt;0%,"DEGROWTH","GROWTH")))</f>
        <v>DEGROWTH</v>
      </c>
      <c r="Z799" s="24" t="n">
        <v>0</v>
      </c>
      <c r="AA799" s="24" t="n">
        <f aca="false">IF(H799&gt;0,1,0)</f>
        <v>0</v>
      </c>
      <c r="AB799" s="3" t="n">
        <v>1000000951</v>
      </c>
      <c r="AC799" s="3"/>
    </row>
    <row r="800" customFormat="false" ht="14.25" hidden="true" customHeight="true" outlineLevel="0" collapsed="false">
      <c r="A800" s="23" t="s">
        <v>134</v>
      </c>
      <c r="B800" s="65" t="s">
        <v>65</v>
      </c>
      <c r="C800" s="65" t="s">
        <v>4478</v>
      </c>
      <c r="D800" s="65" t="n">
        <v>1000000939</v>
      </c>
      <c r="E800" s="66" t="s">
        <v>4479</v>
      </c>
      <c r="F800" s="67" t="n">
        <v>43806</v>
      </c>
      <c r="G800" s="67" t="str">
        <f aca="false">IF(I800&gt;0,"Targeted Dealer","-")</f>
        <v>-</v>
      </c>
      <c r="H800" s="67"/>
      <c r="I800" s="68" t="n">
        <v>0</v>
      </c>
      <c r="J800" s="68" t="n">
        <f aca="false">I800/$J$1*$E$1</f>
        <v>0</v>
      </c>
      <c r="K800" s="97" t="n">
        <v>0</v>
      </c>
      <c r="L800" s="69" t="n">
        <f aca="false">K800-J800</f>
        <v>0</v>
      </c>
      <c r="M800" s="69" t="str">
        <f aca="false">IFERROR((K800/J800%),"-")</f>
        <v>-</v>
      </c>
      <c r="N800" s="100" t="n">
        <v>0</v>
      </c>
      <c r="O800" s="98" t="str">
        <f aca="false">IF(F800&lt;=$P$2,"Nov","")</f>
        <v>Nov</v>
      </c>
      <c r="P800" s="97" t="n">
        <v>0</v>
      </c>
      <c r="Q800" s="100" t="n">
        <f aca="false">K800-P800</f>
        <v>0</v>
      </c>
      <c r="R800" s="98" t="n">
        <f aca="false">IFERROR(IF(O800="Nov",(K800/P800-1)),0)</f>
        <v>0</v>
      </c>
      <c r="S800" s="105" t="b">
        <f aca="false">IF(N800&gt;0,IF(O800="","-",IF(R800&lt;0%,"DEGROWTH","GROWTH")))</f>
        <v>0</v>
      </c>
      <c r="T800" s="101" t="n">
        <v>0</v>
      </c>
      <c r="U800" s="101" t="str">
        <f aca="false">IF(F800&lt;=$V$2,"Dec","")</f>
        <v>Dec</v>
      </c>
      <c r="V800" s="97" t="n">
        <v>0</v>
      </c>
      <c r="W800" s="104" t="n">
        <f aca="false">K800-V800</f>
        <v>0</v>
      </c>
      <c r="X800" s="103" t="n">
        <f aca="false">IFERROR(IF(U800="Dec",(K800/V800-1)),0)</f>
        <v>0</v>
      </c>
      <c r="Y800" s="106" t="b">
        <f aca="false">IF(T800&gt;0,IF(U800="","-",IF(X800&lt;0%,"DEGROWTH","GROWTH")))</f>
        <v>0</v>
      </c>
      <c r="Z800" s="24" t="n">
        <v>1</v>
      </c>
      <c r="AA800" s="24" t="n">
        <f aca="false">IF(H800&gt;0,1,0)</f>
        <v>0</v>
      </c>
      <c r="AB800" s="3" t="n">
        <v>1000000939</v>
      </c>
      <c r="AC800" s="3"/>
    </row>
    <row r="801" customFormat="false" ht="14.25" hidden="true" customHeight="true" outlineLevel="0" collapsed="false">
      <c r="A801" s="23" t="s">
        <v>134</v>
      </c>
      <c r="B801" s="65" t="s">
        <v>65</v>
      </c>
      <c r="C801" s="65" t="s">
        <v>4016</v>
      </c>
      <c r="D801" s="65" t="n">
        <v>1000000937</v>
      </c>
      <c r="E801" s="66" t="s">
        <v>4017</v>
      </c>
      <c r="F801" s="67" t="n">
        <v>43827</v>
      </c>
      <c r="G801" s="67" t="str">
        <f aca="false">IF(I801&gt;0,"Targeted Dealer","-")</f>
        <v>Targeted Dealer</v>
      </c>
      <c r="H801" s="67"/>
      <c r="I801" s="68" t="n">
        <v>50</v>
      </c>
      <c r="J801" s="68" t="n">
        <f aca="false">I801/$J$1*$E$1</f>
        <v>1043.54838709677</v>
      </c>
      <c r="K801" s="97" t="n">
        <v>90</v>
      </c>
      <c r="L801" s="69" t="n">
        <f aca="false">K801-J801</f>
        <v>-953.548387096774</v>
      </c>
      <c r="M801" s="69" t="n">
        <f aca="false">IFERROR((K801/J801%),"-")</f>
        <v>8.62442040185471</v>
      </c>
      <c r="N801" s="100" t="n">
        <v>65</v>
      </c>
      <c r="O801" s="98" t="str">
        <f aca="false">IF(F801&lt;=$P$2,"Nov","")</f>
        <v>Nov</v>
      </c>
      <c r="P801" s="97" t="n">
        <v>65</v>
      </c>
      <c r="Q801" s="100" t="n">
        <f aca="false">K801-P801</f>
        <v>25</v>
      </c>
      <c r="R801" s="98" t="n">
        <f aca="false">IFERROR(IF(O801="Nov",(K801/P801-1)),0)</f>
        <v>0.384615384615385</v>
      </c>
      <c r="S801" s="100" t="str">
        <f aca="false">IF(N801&gt;0,IF(O801="","-",IF(R801&lt;0%,"DEGROWTH","GROWTH")))</f>
        <v>GROWTH</v>
      </c>
      <c r="T801" s="101" t="n">
        <v>55</v>
      </c>
      <c r="U801" s="101" t="str">
        <f aca="false">IF(F801&lt;=$V$2,"Dec","")</f>
        <v>Dec</v>
      </c>
      <c r="V801" s="97" t="n">
        <v>55</v>
      </c>
      <c r="W801" s="104" t="n">
        <f aca="false">K801-V801</f>
        <v>35</v>
      </c>
      <c r="X801" s="103" t="n">
        <f aca="false">IFERROR(IF(U801="Dec",(K801/V801-1)),0)</f>
        <v>0.636363636363637</v>
      </c>
      <c r="Y801" s="104" t="str">
        <f aca="false">IF(T801&gt;0,IF(U801="","-",IF(X801&lt;0%,"DEGROWTH","GROWTH")))</f>
        <v>GROWTH</v>
      </c>
      <c r="Z801" s="24" t="n">
        <v>0</v>
      </c>
      <c r="AA801" s="24" t="n">
        <f aca="false">IF(H801&gt;0,1,0)</f>
        <v>0</v>
      </c>
      <c r="AB801" s="3" t="n">
        <v>1000000937</v>
      </c>
      <c r="AC801" s="3"/>
    </row>
    <row r="802" customFormat="false" ht="14.25" hidden="true" customHeight="true" outlineLevel="0" collapsed="false">
      <c r="A802" s="23" t="s">
        <v>134</v>
      </c>
      <c r="B802" s="65" t="s">
        <v>65</v>
      </c>
      <c r="C802" s="65" t="s">
        <v>1710</v>
      </c>
      <c r="D802" s="65" t="n">
        <v>1000000936</v>
      </c>
      <c r="E802" s="66" t="s">
        <v>1711</v>
      </c>
      <c r="F802" s="67" t="n">
        <v>43862</v>
      </c>
      <c r="G802" s="67" t="str">
        <f aca="false">IF(I802&gt;0,"Targeted Dealer","-")</f>
        <v>Targeted Dealer</v>
      </c>
      <c r="H802" s="67" t="s">
        <v>627</v>
      </c>
      <c r="I802" s="68" t="n">
        <v>25</v>
      </c>
      <c r="J802" s="68" t="n">
        <f aca="false">I802/$J$1*$E$1</f>
        <v>521.774193548387</v>
      </c>
      <c r="K802" s="97" t="n">
        <v>13</v>
      </c>
      <c r="L802" s="69" t="n">
        <f aca="false">K802-J802</f>
        <v>-508.774193548387</v>
      </c>
      <c r="M802" s="69" t="n">
        <f aca="false">IFERROR((K802/J802%),"-")</f>
        <v>2.49149922720247</v>
      </c>
      <c r="N802" s="100" t="n">
        <v>13</v>
      </c>
      <c r="O802" s="98" t="str">
        <f aca="false">IF(F802&lt;=$P$2,"Nov","")</f>
        <v>Nov</v>
      </c>
      <c r="P802" s="97" t="n">
        <v>13</v>
      </c>
      <c r="Q802" s="100" t="n">
        <f aca="false">K802-P802</f>
        <v>0</v>
      </c>
      <c r="R802" s="98" t="n">
        <f aca="false">IFERROR(IF(O802="Nov",(K802/P802-1)),0)</f>
        <v>0</v>
      </c>
      <c r="S802" s="100" t="str">
        <f aca="false">IF(N802&gt;0,IF(O802="","-",IF(R802&lt;0%,"DEGROWTH","GROWTH")))</f>
        <v>GROWTH</v>
      </c>
      <c r="T802" s="101" t="n">
        <v>25</v>
      </c>
      <c r="U802" s="101" t="str">
        <f aca="false">IF(F802&lt;=$V$2,"Dec","")</f>
        <v>Dec</v>
      </c>
      <c r="V802" s="97" t="n">
        <v>25</v>
      </c>
      <c r="W802" s="104" t="n">
        <f aca="false">K802-V802</f>
        <v>-12</v>
      </c>
      <c r="X802" s="103" t="n">
        <f aca="false">IFERROR(IF(U802="Dec",(K802/V802-1)),0)</f>
        <v>-0.48</v>
      </c>
      <c r="Y802" s="104" t="str">
        <f aca="false">IF(T802&gt;0,IF(U802="","-",IF(X802&lt;0%,"DEGROWTH","GROWTH")))</f>
        <v>DEGROWTH</v>
      </c>
      <c r="Z802" s="24" t="n">
        <v>0</v>
      </c>
      <c r="AA802" s="24" t="n">
        <f aca="false">IF(H802&gt;0,1,0)</f>
        <v>1</v>
      </c>
      <c r="AB802" s="3" t="n">
        <v>1000000936</v>
      </c>
      <c r="AC802" s="3"/>
    </row>
    <row r="803" customFormat="false" ht="14.25" hidden="true" customHeight="true" outlineLevel="0" collapsed="false">
      <c r="A803" s="23" t="s">
        <v>134</v>
      </c>
      <c r="B803" s="65" t="s">
        <v>65</v>
      </c>
      <c r="C803" s="65" t="s">
        <v>280</v>
      </c>
      <c r="D803" s="65" t="n">
        <v>1000000949</v>
      </c>
      <c r="E803" s="66" t="s">
        <v>281</v>
      </c>
      <c r="F803" s="67" t="n">
        <v>44117</v>
      </c>
      <c r="G803" s="67" t="str">
        <f aca="false">IF(I803&gt;0,"Targeted Dealer","-")</f>
        <v>Targeted Dealer</v>
      </c>
      <c r="H803" s="67"/>
      <c r="I803" s="68" t="n">
        <v>25</v>
      </c>
      <c r="J803" s="68" t="n">
        <f aca="false">I803/$J$1*$E$1</f>
        <v>521.774193548387</v>
      </c>
      <c r="K803" s="97" t="n">
        <v>25</v>
      </c>
      <c r="L803" s="69" t="n">
        <f aca="false">K803-J803</f>
        <v>-496.774193548387</v>
      </c>
      <c r="M803" s="69" t="n">
        <f aca="false">IFERROR((K803/J803%),"-")</f>
        <v>4.79134466769706</v>
      </c>
      <c r="N803" s="100" t="n">
        <v>0</v>
      </c>
      <c r="O803" s="98" t="str">
        <f aca="false">IF(F803&lt;=$P$2,"Nov","")</f>
        <v>Nov</v>
      </c>
      <c r="P803" s="97" t="n">
        <v>0</v>
      </c>
      <c r="Q803" s="100" t="n">
        <f aca="false">K803-P803</f>
        <v>25</v>
      </c>
      <c r="R803" s="98" t="n">
        <f aca="false">IFERROR(IF(O803="Nov",(K803/P803-1)),0)</f>
        <v>0</v>
      </c>
      <c r="S803" s="105" t="b">
        <f aca="false">IF(N803&gt;0,IF(O803="","-",IF(R803&lt;0%,"DEGROWTH","GROWTH")))</f>
        <v>0</v>
      </c>
      <c r="T803" s="101" t="n">
        <v>55</v>
      </c>
      <c r="U803" s="101" t="str">
        <f aca="false">IF(F803&lt;=$V$2,"Dec","")</f>
        <v>Dec</v>
      </c>
      <c r="V803" s="97" t="n">
        <v>55</v>
      </c>
      <c r="W803" s="104" t="n">
        <f aca="false">K803-V803</f>
        <v>-30</v>
      </c>
      <c r="X803" s="103" t="n">
        <f aca="false">IFERROR(IF(U803="Dec",(K803/V803-1)),0)</f>
        <v>-0.545454545454545</v>
      </c>
      <c r="Y803" s="104" t="str">
        <f aca="false">IF(T803&gt;0,IF(U803="","-",IF(X803&lt;0%,"DEGROWTH","GROWTH")))</f>
        <v>DEGROWTH</v>
      </c>
      <c r="Z803" s="24" t="n">
        <v>0</v>
      </c>
      <c r="AA803" s="24" t="n">
        <f aca="false">IF(H803&gt;0,1,0)</f>
        <v>0</v>
      </c>
      <c r="AB803" s="3" t="n">
        <v>1000000949</v>
      </c>
      <c r="AC803" s="3"/>
    </row>
    <row r="804" customFormat="false" ht="14.25" hidden="true" customHeight="true" outlineLevel="0" collapsed="false">
      <c r="A804" s="23" t="s">
        <v>134</v>
      </c>
      <c r="B804" s="65" t="s">
        <v>65</v>
      </c>
      <c r="C804" s="65" t="s">
        <v>1712</v>
      </c>
      <c r="D804" s="65" t="n">
        <v>1000000945</v>
      </c>
      <c r="E804" s="66" t="s">
        <v>1713</v>
      </c>
      <c r="F804" s="67" t="n">
        <v>44153</v>
      </c>
      <c r="G804" s="67" t="str">
        <f aca="false">IF(I804&gt;0,"Targeted Dealer","-")</f>
        <v>Targeted Dealer</v>
      </c>
      <c r="H804" s="67"/>
      <c r="I804" s="68" t="n">
        <v>25</v>
      </c>
      <c r="J804" s="68" t="n">
        <f aca="false">I804/$J$1*$E$1</f>
        <v>521.774193548387</v>
      </c>
      <c r="K804" s="97" t="n">
        <v>0</v>
      </c>
      <c r="L804" s="69" t="n">
        <f aca="false">K804-J804</f>
        <v>-521.774193548387</v>
      </c>
      <c r="M804" s="69" t="n">
        <f aca="false">IFERROR((K804/J804%),"-")</f>
        <v>0</v>
      </c>
      <c r="N804" s="100" t="n">
        <v>25</v>
      </c>
      <c r="O804" s="98" t="str">
        <f aca="false">IF(F804&lt;=$P$2,"Nov","")</f>
        <v>Nov</v>
      </c>
      <c r="P804" s="97" t="n">
        <v>25</v>
      </c>
      <c r="Q804" s="100" t="n">
        <f aca="false">K804-P804</f>
        <v>-25</v>
      </c>
      <c r="R804" s="98" t="n">
        <f aca="false">IFERROR(IF(O804="Nov",(K804/P804-1)),0)</f>
        <v>-1</v>
      </c>
      <c r="S804" s="100" t="str">
        <f aca="false">IF(N804&gt;0,IF(O804="","-",IF(R804&lt;0%,"DEGROWTH","GROWTH")))</f>
        <v>DEGROWTH</v>
      </c>
      <c r="T804" s="101" t="n">
        <v>25</v>
      </c>
      <c r="U804" s="101" t="str">
        <f aca="false">IF(F804&lt;=$V$2,"Dec","")</f>
        <v>Dec</v>
      </c>
      <c r="V804" s="97" t="n">
        <v>25</v>
      </c>
      <c r="W804" s="104" t="n">
        <f aca="false">K804-V804</f>
        <v>-25</v>
      </c>
      <c r="X804" s="103" t="n">
        <f aca="false">IFERROR(IF(U804="Dec",(K804/V804-1)),0)</f>
        <v>-1</v>
      </c>
      <c r="Y804" s="104" t="str">
        <f aca="false">IF(T804&gt;0,IF(U804="","-",IF(X804&lt;0%,"DEGROWTH","GROWTH")))</f>
        <v>DEGROWTH</v>
      </c>
      <c r="Z804" s="24" t="n">
        <v>1</v>
      </c>
      <c r="AA804" s="24" t="n">
        <f aca="false">IF(H804&gt;0,1,0)</f>
        <v>0</v>
      </c>
      <c r="AB804" s="3" t="n">
        <v>1000000945</v>
      </c>
      <c r="AC804" s="3"/>
    </row>
    <row r="805" customFormat="false" ht="14.25" hidden="true" customHeight="true" outlineLevel="0" collapsed="false">
      <c r="A805" s="23" t="s">
        <v>134</v>
      </c>
      <c r="B805" s="65" t="s">
        <v>65</v>
      </c>
      <c r="C805" s="65" t="s">
        <v>4480</v>
      </c>
      <c r="D805" s="65" t="n">
        <v>1000000941</v>
      </c>
      <c r="E805" s="66" t="s">
        <v>4481</v>
      </c>
      <c r="F805" s="67" t="n">
        <v>44195</v>
      </c>
      <c r="G805" s="67" t="str">
        <f aca="false">IF(I805&gt;0,"Targeted Dealer","-")</f>
        <v>-</v>
      </c>
      <c r="H805" s="67"/>
      <c r="I805" s="68" t="n">
        <v>0</v>
      </c>
      <c r="J805" s="68" t="n">
        <f aca="false">I805/$J$1*$E$1</f>
        <v>0</v>
      </c>
      <c r="K805" s="97" t="n">
        <v>0</v>
      </c>
      <c r="L805" s="69" t="n">
        <f aca="false">K805-J805</f>
        <v>0</v>
      </c>
      <c r="M805" s="69" t="str">
        <f aca="false">IFERROR((K805/J805%),"-")</f>
        <v>-</v>
      </c>
      <c r="N805" s="100" t="n">
        <v>0</v>
      </c>
      <c r="O805" s="98" t="str">
        <f aca="false">IF(F805&lt;=$P$2,"Nov","")</f>
        <v>Nov</v>
      </c>
      <c r="P805" s="97" t="n">
        <v>0</v>
      </c>
      <c r="Q805" s="100" t="n">
        <f aca="false">K805-P805</f>
        <v>0</v>
      </c>
      <c r="R805" s="98" t="n">
        <f aca="false">IFERROR(IF(O805="Nov",(K805/P805-1)),0)</f>
        <v>0</v>
      </c>
      <c r="S805" s="105" t="b">
        <f aca="false">IF(N805&gt;0,IF(O805="","-",IF(R805&lt;0%,"DEGROWTH","GROWTH")))</f>
        <v>0</v>
      </c>
      <c r="T805" s="101" t="n">
        <v>25</v>
      </c>
      <c r="U805" s="101" t="str">
        <f aca="false">IF(F805&lt;=$V$2,"Dec","")</f>
        <v>Dec</v>
      </c>
      <c r="V805" s="97" t="n">
        <v>25</v>
      </c>
      <c r="W805" s="104" t="n">
        <f aca="false">K805-V805</f>
        <v>-25</v>
      </c>
      <c r="X805" s="103" t="n">
        <f aca="false">IFERROR(IF(U805="Dec",(K805/V805-1)),0)</f>
        <v>-1</v>
      </c>
      <c r="Y805" s="104" t="str">
        <f aca="false">IF(T805&gt;0,IF(U805="","-",IF(X805&lt;0%,"DEGROWTH","GROWTH")))</f>
        <v>DEGROWTH</v>
      </c>
      <c r="Z805" s="24" t="n">
        <v>1</v>
      </c>
      <c r="AA805" s="24" t="n">
        <f aca="false">IF(H805&gt;0,1,0)</f>
        <v>0</v>
      </c>
      <c r="AB805" s="3" t="n">
        <v>1000000941</v>
      </c>
      <c r="AC805" s="3"/>
    </row>
    <row r="806" customFormat="false" ht="14.25" hidden="true" customHeight="true" outlineLevel="0" collapsed="false">
      <c r="A806" s="23" t="s">
        <v>134</v>
      </c>
      <c r="B806" s="65" t="s">
        <v>65</v>
      </c>
      <c r="C806" s="65" t="s">
        <v>1714</v>
      </c>
      <c r="D806" s="65" t="n">
        <v>1000000962</v>
      </c>
      <c r="E806" s="66" t="s">
        <v>1715</v>
      </c>
      <c r="F806" s="67" t="n">
        <v>44201</v>
      </c>
      <c r="G806" s="67" t="str">
        <f aca="false">IF(I806&gt;0,"Targeted Dealer","-")</f>
        <v>Targeted Dealer</v>
      </c>
      <c r="H806" s="67" t="s">
        <v>627</v>
      </c>
      <c r="I806" s="68" t="n">
        <v>700</v>
      </c>
      <c r="J806" s="68" t="n">
        <f aca="false">I806/$J$1*$E$1</f>
        <v>14609.6774193548</v>
      </c>
      <c r="K806" s="97" t="n">
        <v>410</v>
      </c>
      <c r="L806" s="69" t="n">
        <f aca="false">K806-J806</f>
        <v>-14199.6774193548</v>
      </c>
      <c r="M806" s="69" t="n">
        <f aca="false">IFERROR((K806/J806%),"-")</f>
        <v>2.80635901965114</v>
      </c>
      <c r="N806" s="100" t="n">
        <v>540</v>
      </c>
      <c r="O806" s="98" t="str">
        <f aca="false">IF(F806&lt;=$P$2,"Nov","")</f>
        <v>Nov</v>
      </c>
      <c r="P806" s="97" t="n">
        <v>540</v>
      </c>
      <c r="Q806" s="100" t="n">
        <f aca="false">K806-P806</f>
        <v>-130</v>
      </c>
      <c r="R806" s="98" t="n">
        <f aca="false">IFERROR(IF(O806="Nov",(K806/P806-1)),0)</f>
        <v>-0.240740740740741</v>
      </c>
      <c r="S806" s="100" t="str">
        <f aca="false">IF(N806&gt;0,IF(O806="","-",IF(R806&lt;0%,"DEGROWTH","GROWTH")))</f>
        <v>DEGROWTH</v>
      </c>
      <c r="T806" s="101" t="n">
        <v>705</v>
      </c>
      <c r="U806" s="101" t="str">
        <f aca="false">IF(F806&lt;=$V$2,"Dec","")</f>
        <v>Dec</v>
      </c>
      <c r="V806" s="97" t="n">
        <v>705</v>
      </c>
      <c r="W806" s="104" t="n">
        <f aca="false">K806-V806</f>
        <v>-295</v>
      </c>
      <c r="X806" s="103" t="n">
        <f aca="false">IFERROR(IF(U806="Dec",(K806/V806-1)),0)</f>
        <v>-0.418439716312057</v>
      </c>
      <c r="Y806" s="104" t="str">
        <f aca="false">IF(T806&gt;0,IF(U806="","-",IF(X806&lt;0%,"DEGROWTH","GROWTH")))</f>
        <v>DEGROWTH</v>
      </c>
      <c r="Z806" s="24" t="n">
        <v>0</v>
      </c>
      <c r="AA806" s="24" t="n">
        <f aca="false">IF(H806&gt;0,1,0)</f>
        <v>1</v>
      </c>
      <c r="AB806" s="3" t="n">
        <v>1000000962</v>
      </c>
      <c r="AC806" s="3"/>
    </row>
    <row r="807" customFormat="false" ht="14.25" hidden="true" customHeight="true" outlineLevel="0" collapsed="false">
      <c r="A807" s="23" t="s">
        <v>134</v>
      </c>
      <c r="B807" s="65" t="s">
        <v>65</v>
      </c>
      <c r="C807" s="65" t="s">
        <v>1716</v>
      </c>
      <c r="D807" s="65" t="n">
        <v>1000000944</v>
      </c>
      <c r="E807" s="66" t="s">
        <v>1717</v>
      </c>
      <c r="F807" s="67" t="n">
        <v>44380</v>
      </c>
      <c r="G807" s="67" t="str">
        <f aca="false">IF(I807&gt;0,"Targeted Dealer","-")</f>
        <v>Targeted Dealer</v>
      </c>
      <c r="H807" s="67"/>
      <c r="I807" s="68" t="n">
        <v>50</v>
      </c>
      <c r="J807" s="68" t="n">
        <f aca="false">I807/$J$1*$E$1</f>
        <v>1043.54838709677</v>
      </c>
      <c r="K807" s="97" t="n">
        <v>50</v>
      </c>
      <c r="L807" s="69" t="n">
        <f aca="false">K807-J807</f>
        <v>-993.548387096774</v>
      </c>
      <c r="M807" s="69" t="n">
        <f aca="false">IFERROR((K807/J807%),"-")</f>
        <v>4.79134466769706</v>
      </c>
      <c r="N807" s="100" t="n">
        <v>50</v>
      </c>
      <c r="O807" s="98" t="str">
        <f aca="false">IF(F807&lt;=$P$2,"Nov","")</f>
        <v>Nov</v>
      </c>
      <c r="P807" s="97" t="n">
        <v>50</v>
      </c>
      <c r="Q807" s="100" t="n">
        <f aca="false">K807-P807</f>
        <v>0</v>
      </c>
      <c r="R807" s="98" t="n">
        <f aca="false">IFERROR(IF(O807="Nov",(K807/P807-1)),0)</f>
        <v>0</v>
      </c>
      <c r="S807" s="100" t="str">
        <f aca="false">IF(N807&gt;0,IF(O807="","-",IF(R807&lt;0%,"DEGROWTH","GROWTH")))</f>
        <v>GROWTH</v>
      </c>
      <c r="T807" s="101" t="n">
        <v>55</v>
      </c>
      <c r="U807" s="101" t="str">
        <f aca="false">IF(F807&lt;=$V$2,"Dec","")</f>
        <v>Dec</v>
      </c>
      <c r="V807" s="97" t="n">
        <v>55</v>
      </c>
      <c r="W807" s="104" t="n">
        <f aca="false">K807-V807</f>
        <v>-5</v>
      </c>
      <c r="X807" s="103" t="n">
        <f aca="false">IFERROR(IF(U807="Dec",(K807/V807-1)),0)</f>
        <v>-0.0909090909090909</v>
      </c>
      <c r="Y807" s="104" t="str">
        <f aca="false">IF(T807&gt;0,IF(U807="","-",IF(X807&lt;0%,"DEGROWTH","GROWTH")))</f>
        <v>DEGROWTH</v>
      </c>
      <c r="Z807" s="24" t="n">
        <v>0</v>
      </c>
      <c r="AA807" s="24" t="n">
        <f aca="false">IF(H807&gt;0,1,0)</f>
        <v>0</v>
      </c>
      <c r="AB807" s="3" t="n">
        <v>1000000944</v>
      </c>
      <c r="AC807" s="3"/>
    </row>
    <row r="808" customFormat="false" ht="14.25" hidden="true" customHeight="true" outlineLevel="0" collapsed="false">
      <c r="A808" s="23" t="s">
        <v>134</v>
      </c>
      <c r="B808" s="65" t="s">
        <v>65</v>
      </c>
      <c r="C808" s="65" t="s">
        <v>1718</v>
      </c>
      <c r="D808" s="65" t="n">
        <v>1000000950</v>
      </c>
      <c r="E808" s="66" t="s">
        <v>1719</v>
      </c>
      <c r="F808" s="67" t="n">
        <v>44481</v>
      </c>
      <c r="G808" s="67" t="str">
        <f aca="false">IF(I808&gt;0,"Targeted Dealer","-")</f>
        <v>Targeted Dealer</v>
      </c>
      <c r="H808" s="67"/>
      <c r="I808" s="68" t="n">
        <v>50</v>
      </c>
      <c r="J808" s="68" t="n">
        <f aca="false">I808/$J$1*$E$1</f>
        <v>1043.54838709677</v>
      </c>
      <c r="K808" s="97" t="n">
        <v>50</v>
      </c>
      <c r="L808" s="69" t="n">
        <f aca="false">K808-J808</f>
        <v>-993.548387096774</v>
      </c>
      <c r="M808" s="69" t="n">
        <f aca="false">IFERROR((K808/J808%),"-")</f>
        <v>4.79134466769706</v>
      </c>
      <c r="N808" s="100" t="n">
        <v>50</v>
      </c>
      <c r="O808" s="98" t="str">
        <f aca="false">IF(F808&lt;=$P$2,"Nov","")</f>
        <v>Nov</v>
      </c>
      <c r="P808" s="97" t="n">
        <v>50</v>
      </c>
      <c r="Q808" s="100" t="n">
        <f aca="false">K808-P808</f>
        <v>0</v>
      </c>
      <c r="R808" s="98" t="n">
        <f aca="false">IFERROR(IF(O808="Nov",(K808/P808-1)),0)</f>
        <v>0</v>
      </c>
      <c r="S808" s="100" t="str">
        <f aca="false">IF(N808&gt;0,IF(O808="","-",IF(R808&lt;0%,"DEGROWTH","GROWTH")))</f>
        <v>GROWTH</v>
      </c>
      <c r="T808" s="101" t="n">
        <v>100</v>
      </c>
      <c r="U808" s="101" t="str">
        <f aca="false">IF(F808&lt;=$V$2,"Dec","")</f>
        <v>Dec</v>
      </c>
      <c r="V808" s="97" t="n">
        <v>100</v>
      </c>
      <c r="W808" s="104" t="n">
        <f aca="false">K808-V808</f>
        <v>-50</v>
      </c>
      <c r="X808" s="103" t="n">
        <f aca="false">IFERROR(IF(U808="Dec",(K808/V808-1)),0)</f>
        <v>-0.5</v>
      </c>
      <c r="Y808" s="104" t="str">
        <f aca="false">IF(T808&gt;0,IF(U808="","-",IF(X808&lt;0%,"DEGROWTH","GROWTH")))</f>
        <v>DEGROWTH</v>
      </c>
      <c r="Z808" s="24" t="n">
        <v>0</v>
      </c>
      <c r="AA808" s="24" t="n">
        <f aca="false">IF(H808&gt;0,1,0)</f>
        <v>0</v>
      </c>
      <c r="AB808" s="3" t="n">
        <v>1000000950</v>
      </c>
      <c r="AC808" s="3"/>
    </row>
    <row r="809" customFormat="false" ht="14.25" hidden="true" customHeight="true" outlineLevel="0" collapsed="false">
      <c r="A809" s="23" t="s">
        <v>134</v>
      </c>
      <c r="B809" s="65" t="s">
        <v>65</v>
      </c>
      <c r="C809" s="65" t="s">
        <v>1720</v>
      </c>
      <c r="D809" s="65" t="n">
        <v>1000002627</v>
      </c>
      <c r="E809" s="66" t="s">
        <v>1721</v>
      </c>
      <c r="F809" s="67" t="n">
        <v>44643</v>
      </c>
      <c r="G809" s="67" t="str">
        <f aca="false">IF(I809&gt;0,"Targeted Dealer","-")</f>
        <v>Targeted Dealer</v>
      </c>
      <c r="H809" s="67" t="s">
        <v>627</v>
      </c>
      <c r="I809" s="68" t="n">
        <v>150</v>
      </c>
      <c r="J809" s="68" t="n">
        <f aca="false">I809/$J$1*$E$1</f>
        <v>3130.64516129032</v>
      </c>
      <c r="K809" s="97" t="n">
        <v>107</v>
      </c>
      <c r="L809" s="69" t="n">
        <f aca="false">K809-J809</f>
        <v>-3023.64516129032</v>
      </c>
      <c r="M809" s="69" t="n">
        <f aca="false">IFERROR((K809/J809%),"-")</f>
        <v>3.41782586295724</v>
      </c>
      <c r="N809" s="100" t="n">
        <v>152.5</v>
      </c>
      <c r="O809" s="98" t="str">
        <f aca="false">IF(F809&lt;=$P$2,"Nov","")</f>
        <v>Nov</v>
      </c>
      <c r="P809" s="97" t="n">
        <v>152.5</v>
      </c>
      <c r="Q809" s="100" t="n">
        <f aca="false">K809-P809</f>
        <v>-45.5</v>
      </c>
      <c r="R809" s="98" t="n">
        <f aca="false">IFERROR(IF(O809="Nov",(K809/P809-1)),0)</f>
        <v>-0.298360655737705</v>
      </c>
      <c r="S809" s="100" t="str">
        <f aca="false">IF(N809&gt;0,IF(O809="","-",IF(R809&lt;0%,"DEGROWTH","GROWTH")))</f>
        <v>DEGROWTH</v>
      </c>
      <c r="T809" s="101" t="n">
        <v>197</v>
      </c>
      <c r="U809" s="101" t="str">
        <f aca="false">IF(F809&lt;=$V$2,"Dec","")</f>
        <v>Dec</v>
      </c>
      <c r="V809" s="97" t="n">
        <v>197</v>
      </c>
      <c r="W809" s="104" t="n">
        <f aca="false">K809-V809</f>
        <v>-90</v>
      </c>
      <c r="X809" s="103" t="n">
        <f aca="false">IFERROR(IF(U809="Dec",(K809/V809-1)),0)</f>
        <v>-0.456852791878173</v>
      </c>
      <c r="Y809" s="104" t="str">
        <f aca="false">IF(T809&gt;0,IF(U809="","-",IF(X809&lt;0%,"DEGROWTH","GROWTH")))</f>
        <v>DEGROWTH</v>
      </c>
      <c r="Z809" s="24" t="n">
        <v>0</v>
      </c>
      <c r="AA809" s="24" t="n">
        <f aca="false">IF(H809&gt;0,1,0)</f>
        <v>1</v>
      </c>
      <c r="AB809" s="3" t="n">
        <v>1000002627</v>
      </c>
      <c r="AC809" s="3"/>
    </row>
    <row r="810" customFormat="false" ht="14.25" hidden="true" customHeight="true" outlineLevel="0" collapsed="false">
      <c r="A810" s="23" t="s">
        <v>134</v>
      </c>
      <c r="B810" s="65" t="s">
        <v>65</v>
      </c>
      <c r="C810" s="65" t="s">
        <v>1722</v>
      </c>
      <c r="D810" s="65" t="n">
        <v>1000002762</v>
      </c>
      <c r="E810" s="65" t="s">
        <v>1723</v>
      </c>
      <c r="F810" s="67" t="n">
        <v>44707</v>
      </c>
      <c r="G810" s="67" t="str">
        <f aca="false">IF(I810&gt;0,"Targeted Dealer","-")</f>
        <v>Targeted Dealer</v>
      </c>
      <c r="H810" s="67"/>
      <c r="I810" s="68" t="n">
        <v>150</v>
      </c>
      <c r="J810" s="68" t="n">
        <f aca="false">I810/$J$1*$E$1</f>
        <v>3130.64516129032</v>
      </c>
      <c r="K810" s="97" t="n">
        <v>100</v>
      </c>
      <c r="L810" s="69" t="n">
        <f aca="false">K810-J810</f>
        <v>-3030.64516129032</v>
      </c>
      <c r="M810" s="69" t="n">
        <f aca="false">IFERROR((K810/J810%),"-")</f>
        <v>3.19422977846471</v>
      </c>
      <c r="N810" s="100" t="n">
        <v>100</v>
      </c>
      <c r="O810" s="98" t="str">
        <f aca="false">IF(F810&lt;=$P$2,"Nov","")</f>
        <v>Nov</v>
      </c>
      <c r="P810" s="97" t="n">
        <v>100</v>
      </c>
      <c r="Q810" s="100" t="n">
        <f aca="false">K810-P810</f>
        <v>0</v>
      </c>
      <c r="R810" s="98" t="n">
        <f aca="false">IFERROR(IF(O810="Nov",(K810/P810-1)),0)</f>
        <v>0</v>
      </c>
      <c r="S810" s="100" t="str">
        <f aca="false">IF(N810&gt;0,IF(O810="","-",IF(R810&lt;0%,"DEGROWTH","GROWTH")))</f>
        <v>GROWTH</v>
      </c>
      <c r="T810" s="101" t="n">
        <v>100</v>
      </c>
      <c r="U810" s="101" t="str">
        <f aca="false">IF(F810&lt;=$V$2,"Dec","")</f>
        <v>Dec</v>
      </c>
      <c r="V810" s="97" t="n">
        <v>100</v>
      </c>
      <c r="W810" s="104" t="n">
        <f aca="false">K810-V810</f>
        <v>0</v>
      </c>
      <c r="X810" s="103" t="n">
        <f aca="false">IFERROR(IF(U810="Dec",(K810/V810-1)),0)</f>
        <v>0</v>
      </c>
      <c r="Y810" s="104" t="str">
        <f aca="false">IF(T810&gt;0,IF(U810="","-",IF(X810&lt;0%,"DEGROWTH","GROWTH")))</f>
        <v>GROWTH</v>
      </c>
      <c r="Z810" s="24" t="n">
        <v>0</v>
      </c>
      <c r="AA810" s="24" t="n">
        <f aca="false">IF(H810&gt;0,1,0)</f>
        <v>0</v>
      </c>
      <c r="AB810" s="3" t="n">
        <v>1000002762</v>
      </c>
      <c r="AC810" s="3"/>
    </row>
    <row r="811" customFormat="false" ht="14.25" hidden="true" customHeight="true" outlineLevel="0" collapsed="false">
      <c r="A811" s="23" t="s">
        <v>134</v>
      </c>
      <c r="B811" s="65" t="s">
        <v>65</v>
      </c>
      <c r="C811" s="65" t="s">
        <v>4482</v>
      </c>
      <c r="D811" s="65" t="n">
        <v>1000002765</v>
      </c>
      <c r="E811" s="65" t="s">
        <v>4483</v>
      </c>
      <c r="F811" s="67" t="n">
        <v>44711</v>
      </c>
      <c r="G811" s="67" t="str">
        <f aca="false">IF(I811&gt;0,"Targeted Dealer","-")</f>
        <v>Targeted Dealer</v>
      </c>
      <c r="H811" s="67"/>
      <c r="I811" s="68" t="n">
        <v>50</v>
      </c>
      <c r="J811" s="68" t="n">
        <f aca="false">I811/$J$1*$E$1</f>
        <v>1043.54838709677</v>
      </c>
      <c r="K811" s="97" t="n">
        <v>38.5</v>
      </c>
      <c r="L811" s="69" t="n">
        <f aca="false">K811-J811</f>
        <v>-1005.04838709677</v>
      </c>
      <c r="M811" s="69" t="n">
        <f aca="false">IFERROR((K811/J811%),"-")</f>
        <v>3.68933539412674</v>
      </c>
      <c r="N811" s="100" t="n">
        <v>38.5</v>
      </c>
      <c r="O811" s="98" t="str">
        <f aca="false">IF(F811&lt;=$P$2,"Nov","")</f>
        <v>Nov</v>
      </c>
      <c r="P811" s="97" t="n">
        <v>38.5</v>
      </c>
      <c r="Q811" s="100" t="n">
        <f aca="false">K811-P811</f>
        <v>0</v>
      </c>
      <c r="R811" s="98" t="n">
        <f aca="false">IFERROR(IF(O811="Nov",(K811/P811-1)),0)</f>
        <v>0</v>
      </c>
      <c r="S811" s="100" t="str">
        <f aca="false">IF(N811&gt;0,IF(O811="","-",IF(R811&lt;0%,"DEGROWTH","GROWTH")))</f>
        <v>GROWTH</v>
      </c>
      <c r="T811" s="101" t="n">
        <v>50</v>
      </c>
      <c r="U811" s="101" t="str">
        <f aca="false">IF(F811&lt;=$V$2,"Dec","")</f>
        <v>Dec</v>
      </c>
      <c r="V811" s="97" t="n">
        <v>50</v>
      </c>
      <c r="W811" s="104" t="n">
        <f aca="false">K811-V811</f>
        <v>-11.5</v>
      </c>
      <c r="X811" s="103" t="n">
        <f aca="false">IFERROR(IF(U811="Dec",(K811/V811-1)),0)</f>
        <v>-0.23</v>
      </c>
      <c r="Y811" s="104" t="str">
        <f aca="false">IF(T811&gt;0,IF(U811="","-",IF(X811&lt;0%,"DEGROWTH","GROWTH")))</f>
        <v>DEGROWTH</v>
      </c>
      <c r="Z811" s="24" t="n">
        <v>0</v>
      </c>
      <c r="AA811" s="24" t="n">
        <f aca="false">IF(H811&gt;0,1,0)</f>
        <v>0</v>
      </c>
      <c r="AB811" s="3" t="n">
        <v>1000002765</v>
      </c>
      <c r="AC811" s="3"/>
    </row>
    <row r="812" customFormat="false" ht="14.25" hidden="true" customHeight="true" outlineLevel="0" collapsed="false">
      <c r="A812" s="23" t="s">
        <v>134</v>
      </c>
      <c r="B812" s="65" t="s">
        <v>65</v>
      </c>
      <c r="C812" s="65" t="s">
        <v>1724</v>
      </c>
      <c r="D812" s="65" t="n">
        <v>1000002813</v>
      </c>
      <c r="E812" s="65" t="s">
        <v>1725</v>
      </c>
      <c r="F812" s="67" t="n">
        <v>44721</v>
      </c>
      <c r="G812" s="67" t="str">
        <f aca="false">IF(I812&gt;0,"Targeted Dealer","-")</f>
        <v>Targeted Dealer</v>
      </c>
      <c r="H812" s="67"/>
      <c r="I812" s="68" t="n">
        <v>250</v>
      </c>
      <c r="J812" s="68" t="n">
        <f aca="false">I812/$J$1*$E$1</f>
        <v>5217.74193548387</v>
      </c>
      <c r="K812" s="97" t="n">
        <v>230</v>
      </c>
      <c r="L812" s="69" t="n">
        <f aca="false">K812-J812</f>
        <v>-4987.74193548387</v>
      </c>
      <c r="M812" s="69" t="n">
        <f aca="false">IFERROR((K812/J812%),"-")</f>
        <v>4.4080370942813</v>
      </c>
      <c r="N812" s="100" t="n">
        <v>175</v>
      </c>
      <c r="O812" s="98" t="str">
        <f aca="false">IF(F812&lt;=$P$2,"Nov","")</f>
        <v>Nov</v>
      </c>
      <c r="P812" s="97" t="n">
        <v>175</v>
      </c>
      <c r="Q812" s="100" t="n">
        <f aca="false">K812-P812</f>
        <v>55</v>
      </c>
      <c r="R812" s="98" t="n">
        <f aca="false">IFERROR(IF(O812="Nov",(K812/P812-1)),0)</f>
        <v>0.314285714285714</v>
      </c>
      <c r="S812" s="100" t="str">
        <f aca="false">IF(N812&gt;0,IF(O812="","-",IF(R812&lt;0%,"DEGROWTH","GROWTH")))</f>
        <v>GROWTH</v>
      </c>
      <c r="T812" s="101" t="n">
        <v>130</v>
      </c>
      <c r="U812" s="101" t="str">
        <f aca="false">IF(F812&lt;=$V$2,"Dec","")</f>
        <v>Dec</v>
      </c>
      <c r="V812" s="97" t="n">
        <v>130</v>
      </c>
      <c r="W812" s="104" t="n">
        <f aca="false">K812-V812</f>
        <v>100</v>
      </c>
      <c r="X812" s="103" t="n">
        <f aca="false">IFERROR(IF(U812="Dec",(K812/V812-1)),0)</f>
        <v>0.769230769230769</v>
      </c>
      <c r="Y812" s="104" t="str">
        <f aca="false">IF(T812&gt;0,IF(U812="","-",IF(X812&lt;0%,"DEGROWTH","GROWTH")))</f>
        <v>GROWTH</v>
      </c>
      <c r="Z812" s="24" t="n">
        <v>0</v>
      </c>
      <c r="AA812" s="24" t="n">
        <f aca="false">IF(H812&gt;0,1,0)</f>
        <v>0</v>
      </c>
      <c r="AB812" s="3" t="n">
        <v>1000002813</v>
      </c>
      <c r="AC812" s="3"/>
    </row>
    <row r="813" customFormat="false" ht="14.25" hidden="true" customHeight="true" outlineLevel="0" collapsed="false">
      <c r="A813" s="23" t="s">
        <v>134</v>
      </c>
      <c r="B813" s="65" t="s">
        <v>65</v>
      </c>
      <c r="C813" s="65" t="s">
        <v>1726</v>
      </c>
      <c r="D813" s="65" t="n">
        <v>1000002833</v>
      </c>
      <c r="E813" s="65" t="s">
        <v>1727</v>
      </c>
      <c r="F813" s="67" t="n">
        <v>44755</v>
      </c>
      <c r="G813" s="67" t="str">
        <f aca="false">IF(I813&gt;0,"Targeted Dealer","-")</f>
        <v>Targeted Dealer</v>
      </c>
      <c r="H813" s="67"/>
      <c r="I813" s="68" t="n">
        <v>400</v>
      </c>
      <c r="J813" s="68" t="n">
        <f aca="false">I813/$J$1*$E$1</f>
        <v>8348.38709677419</v>
      </c>
      <c r="K813" s="97" t="n">
        <v>375</v>
      </c>
      <c r="L813" s="69" t="n">
        <f aca="false">K813-J813</f>
        <v>-7973.38709677419</v>
      </c>
      <c r="M813" s="69" t="n">
        <f aca="false">IFERROR((K813/J813%),"-")</f>
        <v>4.491885625966</v>
      </c>
      <c r="N813" s="100" t="n">
        <v>400</v>
      </c>
      <c r="O813" s="98" t="str">
        <f aca="false">IF(F813&lt;=$P$2,"Nov","")</f>
        <v>Nov</v>
      </c>
      <c r="P813" s="97" t="n">
        <v>400</v>
      </c>
      <c r="Q813" s="100" t="n">
        <f aca="false">K813-P813</f>
        <v>-25</v>
      </c>
      <c r="R813" s="98" t="n">
        <f aca="false">IFERROR(IF(O813="Nov",(K813/P813-1)),0)</f>
        <v>-0.0625</v>
      </c>
      <c r="S813" s="100" t="str">
        <f aca="false">IF(N813&gt;0,IF(O813="","-",IF(R813&lt;0%,"DEGROWTH","GROWTH")))</f>
        <v>DEGROWTH</v>
      </c>
      <c r="T813" s="101" t="n">
        <v>400</v>
      </c>
      <c r="U813" s="101" t="str">
        <f aca="false">IF(F813&lt;=$V$2,"Dec","")</f>
        <v>Dec</v>
      </c>
      <c r="V813" s="97" t="n">
        <v>400</v>
      </c>
      <c r="W813" s="104" t="n">
        <f aca="false">K813-V813</f>
        <v>-25</v>
      </c>
      <c r="X813" s="103" t="n">
        <f aca="false">IFERROR(IF(U813="Dec",(K813/V813-1)),0)</f>
        <v>-0.0625</v>
      </c>
      <c r="Y813" s="104" t="str">
        <f aca="false">IF(T813&gt;0,IF(U813="","-",IF(X813&lt;0%,"DEGROWTH","GROWTH")))</f>
        <v>DEGROWTH</v>
      </c>
      <c r="Z813" s="24" t="n">
        <v>0</v>
      </c>
      <c r="AA813" s="24" t="n">
        <f aca="false">IF(H813&gt;0,1,0)</f>
        <v>0</v>
      </c>
      <c r="AB813" s="3" t="n">
        <v>1000002833</v>
      </c>
      <c r="AC813" s="3"/>
    </row>
    <row r="814" customFormat="false" ht="14.25" hidden="true" customHeight="true" outlineLevel="0" collapsed="false">
      <c r="A814" s="23" t="s">
        <v>134</v>
      </c>
      <c r="B814" s="65" t="s">
        <v>65</v>
      </c>
      <c r="C814" s="65" t="s">
        <v>4018</v>
      </c>
      <c r="D814" s="65" t="n">
        <v>1000003165</v>
      </c>
      <c r="E814" s="65" t="s">
        <v>4019</v>
      </c>
      <c r="F814" s="67" t="n">
        <v>44916</v>
      </c>
      <c r="G814" s="67" t="str">
        <f aca="false">IF(I814&gt;0,"Targeted Dealer","-")</f>
        <v>Targeted Dealer</v>
      </c>
      <c r="H814" s="67"/>
      <c r="I814" s="68" t="n">
        <v>25</v>
      </c>
      <c r="J814" s="68" t="n">
        <f aca="false">I814/$J$1*$E$1</f>
        <v>521.774193548387</v>
      </c>
      <c r="K814" s="97" t="n">
        <v>0</v>
      </c>
      <c r="L814" s="69" t="n">
        <f aca="false">K814-J814</f>
        <v>-521.774193548387</v>
      </c>
      <c r="M814" s="69" t="n">
        <f aca="false">IFERROR((K814/J814%),"-")</f>
        <v>0</v>
      </c>
      <c r="N814" s="100" t="n">
        <v>0</v>
      </c>
      <c r="O814" s="98" t="str">
        <f aca="false">IF(F814&lt;=$P$2,"Nov","")</f>
        <v>Nov</v>
      </c>
      <c r="P814" s="97" t="n">
        <v>0</v>
      </c>
      <c r="Q814" s="100" t="n">
        <f aca="false">K814-P814</f>
        <v>0</v>
      </c>
      <c r="R814" s="98" t="n">
        <f aca="false">IFERROR(IF(O814="Nov",(K814/P814-1)),0)</f>
        <v>0</v>
      </c>
      <c r="S814" s="105" t="b">
        <f aca="false">IF(N814&gt;0,IF(O814="","-",IF(R814&lt;0%,"DEGROWTH","GROWTH")))</f>
        <v>0</v>
      </c>
      <c r="T814" s="101" t="n">
        <v>12.5</v>
      </c>
      <c r="U814" s="101" t="str">
        <f aca="false">IF(F814&lt;=$V$2,"Dec","")</f>
        <v>Dec</v>
      </c>
      <c r="V814" s="97" t="n">
        <v>12.5</v>
      </c>
      <c r="W814" s="104" t="n">
        <f aca="false">K814-V814</f>
        <v>-12.5</v>
      </c>
      <c r="X814" s="103" t="n">
        <f aca="false">IFERROR(IF(U814="Dec",(K814/V814-1)),0)</f>
        <v>-1</v>
      </c>
      <c r="Y814" s="104" t="str">
        <f aca="false">IF(T814&gt;0,IF(U814="","-",IF(X814&lt;0%,"DEGROWTH","GROWTH")))</f>
        <v>DEGROWTH</v>
      </c>
      <c r="Z814" s="24" t="n">
        <v>1</v>
      </c>
      <c r="AA814" s="24" t="n">
        <f aca="false">IF(H814&gt;0,1,0)</f>
        <v>0</v>
      </c>
      <c r="AB814" s="3" t="n">
        <v>1000003165</v>
      </c>
      <c r="AC814" s="3"/>
    </row>
    <row r="815" customFormat="false" ht="14.25" hidden="true" customHeight="true" outlineLevel="0" collapsed="false">
      <c r="A815" s="23" t="s">
        <v>134</v>
      </c>
      <c r="B815" s="65" t="s">
        <v>65</v>
      </c>
      <c r="C815" s="65" t="s">
        <v>4484</v>
      </c>
      <c r="D815" s="65" t="n">
        <v>1000003277</v>
      </c>
      <c r="E815" s="65" t="s">
        <v>4485</v>
      </c>
      <c r="F815" s="67" t="n">
        <v>44951</v>
      </c>
      <c r="G815" s="67" t="str">
        <f aca="false">IF(I815&gt;0,"Targeted Dealer","-")</f>
        <v>Targeted Dealer</v>
      </c>
      <c r="H815" s="67"/>
      <c r="I815" s="68" t="n">
        <v>50</v>
      </c>
      <c r="J815" s="68" t="n">
        <f aca="false">I815/$J$1*$E$1</f>
        <v>1043.54838709677</v>
      </c>
      <c r="K815" s="97" t="n">
        <v>25</v>
      </c>
      <c r="L815" s="69" t="n">
        <f aca="false">K815-J815</f>
        <v>-1018.54838709677</v>
      </c>
      <c r="M815" s="69" t="n">
        <f aca="false">IFERROR((K815/J815%),"-")</f>
        <v>2.39567233384853</v>
      </c>
      <c r="N815" s="100" t="n">
        <v>30</v>
      </c>
      <c r="O815" s="98" t="str">
        <f aca="false">IF(F815&lt;=$P$2,"Nov","")</f>
        <v>Nov</v>
      </c>
      <c r="P815" s="97" t="n">
        <v>30</v>
      </c>
      <c r="Q815" s="100" t="n">
        <f aca="false">K815-P815</f>
        <v>-5</v>
      </c>
      <c r="R815" s="98" t="n">
        <f aca="false">IFERROR(IF(O815="Nov",(K815/P815-1)),0)</f>
        <v>-0.166666666666667</v>
      </c>
      <c r="S815" s="100" t="str">
        <f aca="false">IF(N815&gt;0,IF(O815="","-",IF(R815&lt;0%,"DEGROWTH","GROWTH")))</f>
        <v>DEGROWTH</v>
      </c>
      <c r="T815" s="101" t="n">
        <v>75</v>
      </c>
      <c r="U815" s="101" t="str">
        <f aca="false">IF(F815&lt;=$V$2,"Dec","")</f>
        <v>Dec</v>
      </c>
      <c r="V815" s="97" t="n">
        <v>75</v>
      </c>
      <c r="W815" s="104" t="n">
        <f aca="false">K815-V815</f>
        <v>-50</v>
      </c>
      <c r="X815" s="103" t="n">
        <f aca="false">IFERROR(IF(U815="Dec",(K815/V815-1)),0)</f>
        <v>-0.666666666666667</v>
      </c>
      <c r="Y815" s="104" t="str">
        <f aca="false">IF(T815&gt;0,IF(U815="","-",IF(X815&lt;0%,"DEGROWTH","GROWTH")))</f>
        <v>DEGROWTH</v>
      </c>
      <c r="Z815" s="24" t="n">
        <v>0</v>
      </c>
      <c r="AA815" s="24" t="n">
        <f aca="false">IF(H815&gt;0,1,0)</f>
        <v>0</v>
      </c>
      <c r="AB815" s="3" t="n">
        <v>1000003277</v>
      </c>
      <c r="AC815" s="3"/>
    </row>
    <row r="816" customFormat="false" ht="14.25" hidden="true" customHeight="true" outlineLevel="0" collapsed="false">
      <c r="A816" s="23" t="s">
        <v>134</v>
      </c>
      <c r="B816" s="65" t="s">
        <v>65</v>
      </c>
      <c r="C816" s="65" t="s">
        <v>1728</v>
      </c>
      <c r="D816" s="65" t="n">
        <v>1000003282</v>
      </c>
      <c r="E816" s="65" t="s">
        <v>1729</v>
      </c>
      <c r="F816" s="67" t="n">
        <v>44951</v>
      </c>
      <c r="G816" s="67" t="str">
        <f aca="false">IF(I816&gt;0,"Targeted Dealer","-")</f>
        <v>Targeted Dealer</v>
      </c>
      <c r="H816" s="67" t="s">
        <v>627</v>
      </c>
      <c r="I816" s="68" t="n">
        <v>150</v>
      </c>
      <c r="J816" s="68" t="n">
        <f aca="false">I816/$J$1*$E$1</f>
        <v>3130.64516129032</v>
      </c>
      <c r="K816" s="97" t="n">
        <v>150</v>
      </c>
      <c r="L816" s="69" t="n">
        <f aca="false">K816-J816</f>
        <v>-2980.64516129032</v>
      </c>
      <c r="M816" s="69" t="n">
        <f aca="false">IFERROR((K816/J816%),"-")</f>
        <v>4.79134466769706</v>
      </c>
      <c r="N816" s="100" t="n">
        <v>155</v>
      </c>
      <c r="O816" s="98" t="str">
        <f aca="false">IF(F816&lt;=$P$2,"Nov","")</f>
        <v>Nov</v>
      </c>
      <c r="P816" s="97" t="n">
        <v>155</v>
      </c>
      <c r="Q816" s="100" t="n">
        <f aca="false">K816-P816</f>
        <v>-5</v>
      </c>
      <c r="R816" s="98" t="n">
        <f aca="false">IFERROR(IF(O816="Nov",(K816/P816-1)),0)</f>
        <v>-0.032258064516129</v>
      </c>
      <c r="S816" s="100" t="str">
        <f aca="false">IF(N816&gt;0,IF(O816="","-",IF(R816&lt;0%,"DEGROWTH","GROWTH")))</f>
        <v>DEGROWTH</v>
      </c>
      <c r="T816" s="101" t="n">
        <v>50</v>
      </c>
      <c r="U816" s="101" t="str">
        <f aca="false">IF(F816&lt;=$V$2,"Dec","")</f>
        <v>Dec</v>
      </c>
      <c r="V816" s="97" t="n">
        <v>50</v>
      </c>
      <c r="W816" s="104" t="n">
        <f aca="false">K816-V816</f>
        <v>100</v>
      </c>
      <c r="X816" s="103" t="n">
        <f aca="false">IFERROR(IF(U816="Dec",(K816/V816-1)),0)</f>
        <v>2</v>
      </c>
      <c r="Y816" s="104" t="str">
        <f aca="false">IF(T816&gt;0,IF(U816="","-",IF(X816&lt;0%,"DEGROWTH","GROWTH")))</f>
        <v>GROWTH</v>
      </c>
      <c r="Z816" s="24" t="n">
        <v>0</v>
      </c>
      <c r="AA816" s="24" t="n">
        <f aca="false">IF(H816&gt;0,1,0)</f>
        <v>1</v>
      </c>
      <c r="AB816" s="3" t="n">
        <v>1000003282</v>
      </c>
      <c r="AC816" s="3"/>
    </row>
    <row r="817" customFormat="false" ht="14.25" hidden="true" customHeight="true" outlineLevel="0" collapsed="false">
      <c r="A817" s="23" t="s">
        <v>134</v>
      </c>
      <c r="B817" s="65" t="s">
        <v>65</v>
      </c>
      <c r="C817" s="65" t="s">
        <v>1730</v>
      </c>
      <c r="D817" s="65" t="n">
        <v>1000003292</v>
      </c>
      <c r="E817" s="65" t="s">
        <v>1731</v>
      </c>
      <c r="F817" s="67" t="n">
        <v>44953</v>
      </c>
      <c r="G817" s="67" t="str">
        <f aca="false">IF(I817&gt;0,"Targeted Dealer","-")</f>
        <v>Targeted Dealer</v>
      </c>
      <c r="H817" s="67" t="s">
        <v>627</v>
      </c>
      <c r="I817" s="68" t="n">
        <v>250</v>
      </c>
      <c r="J817" s="68" t="n">
        <f aca="false">I817/$J$1*$E$1</f>
        <v>5217.74193548387</v>
      </c>
      <c r="K817" s="97" t="n">
        <v>267</v>
      </c>
      <c r="L817" s="69" t="n">
        <f aca="false">K817-J817</f>
        <v>-4950.74193548387</v>
      </c>
      <c r="M817" s="69" t="n">
        <f aca="false">IFERROR((K817/J817%),"-")</f>
        <v>5.11715610510046</v>
      </c>
      <c r="N817" s="100" t="n">
        <v>240.5</v>
      </c>
      <c r="O817" s="98" t="str">
        <f aca="false">IF(F817&lt;=$P$2,"Nov","")</f>
        <v>Nov</v>
      </c>
      <c r="P817" s="97" t="n">
        <v>240.5</v>
      </c>
      <c r="Q817" s="100" t="n">
        <f aca="false">K817-P817</f>
        <v>26.5</v>
      </c>
      <c r="R817" s="98" t="n">
        <f aca="false">IFERROR(IF(O817="Nov",(K817/P817-1)),0)</f>
        <v>0.11018711018711</v>
      </c>
      <c r="S817" s="100" t="str">
        <f aca="false">IF(N817&gt;0,IF(O817="","-",IF(R817&lt;0%,"DEGROWTH","GROWTH")))</f>
        <v>GROWTH</v>
      </c>
      <c r="T817" s="101" t="n">
        <v>150</v>
      </c>
      <c r="U817" s="101" t="str">
        <f aca="false">IF(F817&lt;=$V$2,"Dec","")</f>
        <v>Dec</v>
      </c>
      <c r="V817" s="97" t="n">
        <v>150</v>
      </c>
      <c r="W817" s="104" t="n">
        <f aca="false">K817-V817</f>
        <v>117</v>
      </c>
      <c r="X817" s="103" t="n">
        <f aca="false">IFERROR(IF(U817="Dec",(K817/V817-1)),0)</f>
        <v>0.78</v>
      </c>
      <c r="Y817" s="104" t="str">
        <f aca="false">IF(T817&gt;0,IF(U817="","-",IF(X817&lt;0%,"DEGROWTH","GROWTH")))</f>
        <v>GROWTH</v>
      </c>
      <c r="Z817" s="24" t="n">
        <v>0</v>
      </c>
      <c r="AA817" s="24" t="n">
        <f aca="false">IF(H817&gt;0,1,0)</f>
        <v>1</v>
      </c>
      <c r="AB817" s="3" t="n">
        <v>1000003292</v>
      </c>
      <c r="AC817" s="3"/>
    </row>
    <row r="818" customFormat="false" ht="14.25" hidden="true" customHeight="true" outlineLevel="0" collapsed="false">
      <c r="A818" s="23" t="s">
        <v>134</v>
      </c>
      <c r="B818" s="65" t="s">
        <v>65</v>
      </c>
      <c r="C818" s="65" t="s">
        <v>1732</v>
      </c>
      <c r="D818" s="65" t="n">
        <v>1000003344</v>
      </c>
      <c r="E818" s="65" t="s">
        <v>738</v>
      </c>
      <c r="F818" s="67" t="n">
        <v>44971</v>
      </c>
      <c r="G818" s="67" t="str">
        <f aca="false">IF(I818&gt;0,"Targeted Dealer","-")</f>
        <v>Targeted Dealer</v>
      </c>
      <c r="H818" s="67"/>
      <c r="I818" s="68" t="n">
        <v>50</v>
      </c>
      <c r="J818" s="68" t="n">
        <f aca="false">I818/$J$1*$E$1</f>
        <v>1043.54838709677</v>
      </c>
      <c r="K818" s="97" t="n">
        <v>75</v>
      </c>
      <c r="L818" s="69" t="n">
        <f aca="false">K818-J818</f>
        <v>-968.548387096774</v>
      </c>
      <c r="M818" s="69" t="n">
        <f aca="false">IFERROR((K818/J818%),"-")</f>
        <v>7.1870170015456</v>
      </c>
      <c r="N818" s="100" t="n">
        <v>75</v>
      </c>
      <c r="O818" s="98" t="str">
        <f aca="false">IF(F818&lt;=$P$2,"Nov","")</f>
        <v>Nov</v>
      </c>
      <c r="P818" s="97" t="n">
        <v>75</v>
      </c>
      <c r="Q818" s="100" t="n">
        <f aca="false">K818-P818</f>
        <v>0</v>
      </c>
      <c r="R818" s="98" t="n">
        <f aca="false">IFERROR(IF(O818="Nov",(K818/P818-1)),0)</f>
        <v>0</v>
      </c>
      <c r="S818" s="100" t="str">
        <f aca="false">IF(N818&gt;0,IF(O818="","-",IF(R818&lt;0%,"DEGROWTH","GROWTH")))</f>
        <v>GROWTH</v>
      </c>
      <c r="T818" s="101" t="n">
        <v>50</v>
      </c>
      <c r="U818" s="101" t="str">
        <f aca="false">IF(F818&lt;=$V$2,"Dec","")</f>
        <v>Dec</v>
      </c>
      <c r="V818" s="97" t="n">
        <v>50</v>
      </c>
      <c r="W818" s="104" t="n">
        <f aca="false">K818-V818</f>
        <v>25</v>
      </c>
      <c r="X818" s="103" t="n">
        <f aca="false">IFERROR(IF(U818="Dec",(K818/V818-1)),0)</f>
        <v>0.5</v>
      </c>
      <c r="Y818" s="104" t="str">
        <f aca="false">IF(T818&gt;0,IF(U818="","-",IF(X818&lt;0%,"DEGROWTH","GROWTH")))</f>
        <v>GROWTH</v>
      </c>
      <c r="Z818" s="24" t="n">
        <v>0</v>
      </c>
      <c r="AA818" s="24" t="n">
        <f aca="false">IF(H818&gt;0,1,0)</f>
        <v>0</v>
      </c>
      <c r="AB818" s="3" t="n">
        <v>1000003344</v>
      </c>
      <c r="AC818" s="3"/>
    </row>
    <row r="819" customFormat="false" ht="14.25" hidden="true" customHeight="true" outlineLevel="0" collapsed="false">
      <c r="A819" s="23" t="s">
        <v>134</v>
      </c>
      <c r="B819" s="65" t="s">
        <v>65</v>
      </c>
      <c r="C819" s="65" t="s">
        <v>1733</v>
      </c>
      <c r="D819" s="65" t="n">
        <v>1000003366</v>
      </c>
      <c r="E819" s="65" t="s">
        <v>1734</v>
      </c>
      <c r="F819" s="67" t="n">
        <v>44975</v>
      </c>
      <c r="G819" s="67" t="str">
        <f aca="false">IF(I819&gt;0,"Targeted Dealer","-")</f>
        <v>Targeted Dealer</v>
      </c>
      <c r="H819" s="67" t="s">
        <v>627</v>
      </c>
      <c r="I819" s="68" t="n">
        <v>300</v>
      </c>
      <c r="J819" s="68" t="n">
        <f aca="false">I819/$J$1*$E$1</f>
        <v>6261.29032258065</v>
      </c>
      <c r="K819" s="97" t="n">
        <v>280</v>
      </c>
      <c r="L819" s="69" t="n">
        <f aca="false">K819-J819</f>
        <v>-5981.29032258065</v>
      </c>
      <c r="M819" s="69" t="n">
        <f aca="false">IFERROR((K819/J819%),"-")</f>
        <v>4.47192168985059</v>
      </c>
      <c r="N819" s="100" t="n">
        <v>300</v>
      </c>
      <c r="O819" s="98" t="str">
        <f aca="false">IF(F819&lt;=$P$2,"Nov","")</f>
        <v>Nov</v>
      </c>
      <c r="P819" s="97" t="n">
        <v>300</v>
      </c>
      <c r="Q819" s="100" t="n">
        <f aca="false">K819-P819</f>
        <v>-20</v>
      </c>
      <c r="R819" s="98" t="n">
        <f aca="false">IFERROR(IF(O819="Nov",(K819/P819-1)),0)</f>
        <v>-0.0666666666666667</v>
      </c>
      <c r="S819" s="100" t="str">
        <f aca="false">IF(N819&gt;0,IF(O819="","-",IF(R819&lt;0%,"DEGROWTH","GROWTH")))</f>
        <v>DEGROWTH</v>
      </c>
      <c r="T819" s="101" t="n">
        <v>255</v>
      </c>
      <c r="U819" s="101" t="str">
        <f aca="false">IF(F819&lt;=$V$2,"Dec","")</f>
        <v>Dec</v>
      </c>
      <c r="V819" s="97" t="n">
        <v>255</v>
      </c>
      <c r="W819" s="104" t="n">
        <f aca="false">K819-V819</f>
        <v>25</v>
      </c>
      <c r="X819" s="103" t="n">
        <f aca="false">IFERROR(IF(U819="Dec",(K819/V819-1)),0)</f>
        <v>0.0980392156862746</v>
      </c>
      <c r="Y819" s="104" t="str">
        <f aca="false">IF(T819&gt;0,IF(U819="","-",IF(X819&lt;0%,"DEGROWTH","GROWTH")))</f>
        <v>GROWTH</v>
      </c>
      <c r="Z819" s="24" t="n">
        <v>0</v>
      </c>
      <c r="AA819" s="24" t="n">
        <f aca="false">IF(H819&gt;0,1,0)</f>
        <v>1</v>
      </c>
      <c r="AB819" s="3" t="n">
        <v>1000003366</v>
      </c>
      <c r="AC819" s="3"/>
    </row>
    <row r="820" customFormat="false" ht="14.25" hidden="true" customHeight="true" outlineLevel="0" collapsed="false">
      <c r="A820" s="23" t="s">
        <v>134</v>
      </c>
      <c r="B820" s="65" t="s">
        <v>65</v>
      </c>
      <c r="C820" s="65" t="s">
        <v>1735</v>
      </c>
      <c r="D820" s="65" t="n">
        <v>1000003393</v>
      </c>
      <c r="E820" s="65" t="s">
        <v>1736</v>
      </c>
      <c r="F820" s="67" t="n">
        <v>44985</v>
      </c>
      <c r="G820" s="67" t="str">
        <f aca="false">IF(I820&gt;0,"Targeted Dealer","-")</f>
        <v>Targeted Dealer</v>
      </c>
      <c r="H820" s="67"/>
      <c r="I820" s="68" t="n">
        <v>200</v>
      </c>
      <c r="J820" s="68" t="n">
        <f aca="false">I820/$J$1*$E$1</f>
        <v>4174.1935483871</v>
      </c>
      <c r="K820" s="97" t="n">
        <v>130</v>
      </c>
      <c r="L820" s="69" t="n">
        <f aca="false">K820-J820</f>
        <v>-4044.1935483871</v>
      </c>
      <c r="M820" s="69" t="n">
        <f aca="false">IFERROR((K820/J820%),"-")</f>
        <v>3.11437403400309</v>
      </c>
      <c r="N820" s="100" t="n">
        <v>200</v>
      </c>
      <c r="O820" s="98" t="str">
        <f aca="false">IF(F820&lt;=$P$2,"Nov","")</f>
        <v>Nov</v>
      </c>
      <c r="P820" s="97" t="n">
        <v>200</v>
      </c>
      <c r="Q820" s="100" t="n">
        <f aca="false">K820-P820</f>
        <v>-70</v>
      </c>
      <c r="R820" s="98" t="n">
        <f aca="false">IFERROR(IF(O820="Nov",(K820/P820-1)),0)</f>
        <v>-0.35</v>
      </c>
      <c r="S820" s="100" t="str">
        <f aca="false">IF(N820&gt;0,IF(O820="","-",IF(R820&lt;0%,"DEGROWTH","GROWTH")))</f>
        <v>DEGROWTH</v>
      </c>
      <c r="T820" s="101" t="n">
        <v>75</v>
      </c>
      <c r="U820" s="101" t="str">
        <f aca="false">IF(F820&lt;=$V$2,"Dec","")</f>
        <v>Dec</v>
      </c>
      <c r="V820" s="97" t="n">
        <v>75</v>
      </c>
      <c r="W820" s="104" t="n">
        <f aca="false">K820-V820</f>
        <v>55</v>
      </c>
      <c r="X820" s="103" t="n">
        <f aca="false">IFERROR(IF(U820="Dec",(K820/V820-1)),0)</f>
        <v>0.733333333333333</v>
      </c>
      <c r="Y820" s="104" t="str">
        <f aca="false">IF(T820&gt;0,IF(U820="","-",IF(X820&lt;0%,"DEGROWTH","GROWTH")))</f>
        <v>GROWTH</v>
      </c>
      <c r="Z820" s="24" t="n">
        <v>0</v>
      </c>
      <c r="AA820" s="24" t="n">
        <f aca="false">IF(H820&gt;0,1,0)</f>
        <v>0</v>
      </c>
      <c r="AB820" s="3" t="n">
        <v>1000003393</v>
      </c>
      <c r="AC820" s="3"/>
    </row>
    <row r="821" customFormat="false" ht="14.25" hidden="true" customHeight="true" outlineLevel="0" collapsed="false">
      <c r="A821" s="23" t="s">
        <v>134</v>
      </c>
      <c r="B821" s="65" t="s">
        <v>65</v>
      </c>
      <c r="C821" s="65" t="s">
        <v>4486</v>
      </c>
      <c r="D821" s="65" t="n">
        <v>1000003395</v>
      </c>
      <c r="E821" s="65" t="s">
        <v>3020</v>
      </c>
      <c r="F821" s="67" t="n">
        <v>44985</v>
      </c>
      <c r="G821" s="67" t="str">
        <f aca="false">IF(I821&gt;0,"Targeted Dealer","-")</f>
        <v>Targeted Dealer</v>
      </c>
      <c r="H821" s="67"/>
      <c r="I821" s="68" t="n">
        <v>100</v>
      </c>
      <c r="J821" s="68" t="n">
        <f aca="false">I821/$J$1*$E$1</f>
        <v>2087.09677419355</v>
      </c>
      <c r="K821" s="97" t="n">
        <v>0</v>
      </c>
      <c r="L821" s="69" t="n">
        <f aca="false">K821-J821</f>
        <v>-2087.09677419355</v>
      </c>
      <c r="M821" s="69" t="n">
        <f aca="false">IFERROR((K821/J821%),"-")</f>
        <v>0</v>
      </c>
      <c r="N821" s="100" t="n">
        <v>100</v>
      </c>
      <c r="O821" s="98" t="str">
        <f aca="false">IF(F821&lt;=$P$2,"Nov","")</f>
        <v>Nov</v>
      </c>
      <c r="P821" s="97" t="n">
        <v>100</v>
      </c>
      <c r="Q821" s="100" t="n">
        <f aca="false">K821-P821</f>
        <v>-100</v>
      </c>
      <c r="R821" s="98" t="n">
        <f aca="false">IFERROR(IF(O821="Nov",(K821/P821-1)),0)</f>
        <v>-1</v>
      </c>
      <c r="S821" s="100" t="str">
        <f aca="false">IF(N821&gt;0,IF(O821="","-",IF(R821&lt;0%,"DEGROWTH","GROWTH")))</f>
        <v>DEGROWTH</v>
      </c>
      <c r="T821" s="101" t="n">
        <v>50</v>
      </c>
      <c r="U821" s="101" t="str">
        <f aca="false">IF(F821&lt;=$V$2,"Dec","")</f>
        <v>Dec</v>
      </c>
      <c r="V821" s="97" t="n">
        <v>50</v>
      </c>
      <c r="W821" s="104" t="n">
        <f aca="false">K821-V821</f>
        <v>-50</v>
      </c>
      <c r="X821" s="103" t="n">
        <f aca="false">IFERROR(IF(U821="Dec",(K821/V821-1)),0)</f>
        <v>-1</v>
      </c>
      <c r="Y821" s="104" t="str">
        <f aca="false">IF(T821&gt;0,IF(U821="","-",IF(X821&lt;0%,"DEGROWTH","GROWTH")))</f>
        <v>DEGROWTH</v>
      </c>
      <c r="Z821" s="24" t="n">
        <v>1</v>
      </c>
      <c r="AA821" s="24" t="n">
        <f aca="false">IF(H821&gt;0,1,0)</f>
        <v>0</v>
      </c>
      <c r="AB821" s="3" t="n">
        <v>1000003395</v>
      </c>
      <c r="AC821" s="3"/>
    </row>
    <row r="822" customFormat="false" ht="14.25" hidden="true" customHeight="true" outlineLevel="0" collapsed="false">
      <c r="A822" s="23" t="s">
        <v>134</v>
      </c>
      <c r="B822" s="65" t="s">
        <v>65</v>
      </c>
      <c r="C822" s="65" t="s">
        <v>1737</v>
      </c>
      <c r="D822" s="65" t="n">
        <v>1000003399</v>
      </c>
      <c r="E822" s="65" t="s">
        <v>1738</v>
      </c>
      <c r="F822" s="67" t="n">
        <v>44985</v>
      </c>
      <c r="G822" s="67" t="str">
        <f aca="false">IF(I822&gt;0,"Targeted Dealer","-")</f>
        <v>Targeted Dealer</v>
      </c>
      <c r="H822" s="67"/>
      <c r="I822" s="68" t="n">
        <v>300</v>
      </c>
      <c r="J822" s="68" t="n">
        <f aca="false">I822/$J$1*$E$1</f>
        <v>6261.29032258065</v>
      </c>
      <c r="K822" s="97" t="n">
        <v>330</v>
      </c>
      <c r="L822" s="69" t="n">
        <f aca="false">K822-J822</f>
        <v>-5931.29032258065</v>
      </c>
      <c r="M822" s="69" t="n">
        <f aca="false">IFERROR((K822/J822%),"-")</f>
        <v>5.27047913446677</v>
      </c>
      <c r="N822" s="100" t="n">
        <v>302</v>
      </c>
      <c r="O822" s="98" t="str">
        <f aca="false">IF(F822&lt;=$P$2,"Nov","")</f>
        <v>Nov</v>
      </c>
      <c r="P822" s="97" t="n">
        <v>302</v>
      </c>
      <c r="Q822" s="100" t="n">
        <f aca="false">K822-P822</f>
        <v>28</v>
      </c>
      <c r="R822" s="98" t="n">
        <f aca="false">IFERROR(IF(O822="Nov",(K822/P822-1)),0)</f>
        <v>0.0927152317880795</v>
      </c>
      <c r="S822" s="100" t="str">
        <f aca="false">IF(N822&gt;0,IF(O822="","-",IF(R822&lt;0%,"DEGROWTH","GROWTH")))</f>
        <v>GROWTH</v>
      </c>
      <c r="T822" s="101" t="n">
        <v>255</v>
      </c>
      <c r="U822" s="101" t="str">
        <f aca="false">IF(F822&lt;=$V$2,"Dec","")</f>
        <v>Dec</v>
      </c>
      <c r="V822" s="97" t="n">
        <v>255</v>
      </c>
      <c r="W822" s="104" t="n">
        <f aca="false">K822-V822</f>
        <v>75</v>
      </c>
      <c r="X822" s="103" t="n">
        <f aca="false">IFERROR(IF(U822="Dec",(K822/V822-1)),0)</f>
        <v>0.294117647058824</v>
      </c>
      <c r="Y822" s="104" t="str">
        <f aca="false">IF(T822&gt;0,IF(U822="","-",IF(X822&lt;0%,"DEGROWTH","GROWTH")))</f>
        <v>GROWTH</v>
      </c>
      <c r="Z822" s="24" t="n">
        <v>0</v>
      </c>
      <c r="AA822" s="24" t="n">
        <f aca="false">IF(H822&gt;0,1,0)</f>
        <v>0</v>
      </c>
      <c r="AB822" s="3" t="n">
        <v>1000003399</v>
      </c>
      <c r="AC822" s="3"/>
    </row>
    <row r="823" customFormat="false" ht="14.25" hidden="true" customHeight="true" outlineLevel="0" collapsed="false">
      <c r="A823" s="23" t="s">
        <v>134</v>
      </c>
      <c r="B823" s="65" t="s">
        <v>65</v>
      </c>
      <c r="C823" s="65" t="s">
        <v>1739</v>
      </c>
      <c r="D823" s="65" t="n">
        <v>1000003415</v>
      </c>
      <c r="E823" s="65" t="s">
        <v>1740</v>
      </c>
      <c r="F823" s="67" t="n">
        <v>44989</v>
      </c>
      <c r="G823" s="67" t="str">
        <f aca="false">IF(I823&gt;0,"Targeted Dealer","-")</f>
        <v>Targeted Dealer</v>
      </c>
      <c r="H823" s="67"/>
      <c r="I823" s="68" t="n">
        <v>100</v>
      </c>
      <c r="J823" s="68" t="n">
        <f aca="false">I823/$J$1*$E$1</f>
        <v>2087.09677419355</v>
      </c>
      <c r="K823" s="97" t="n">
        <v>225</v>
      </c>
      <c r="L823" s="69" t="n">
        <f aca="false">K823-J823</f>
        <v>-1862.09677419355</v>
      </c>
      <c r="M823" s="69" t="n">
        <f aca="false">IFERROR((K823/J823%),"-")</f>
        <v>10.7805255023184</v>
      </c>
      <c r="N823" s="100" t="n">
        <v>149</v>
      </c>
      <c r="O823" s="98" t="str">
        <f aca="false">IF(F823&lt;=$P$2,"Nov","")</f>
        <v>Nov</v>
      </c>
      <c r="P823" s="97" t="n">
        <v>149</v>
      </c>
      <c r="Q823" s="100" t="n">
        <f aca="false">K823-P823</f>
        <v>76</v>
      </c>
      <c r="R823" s="98" t="n">
        <f aca="false">IFERROR(IF(O823="Nov",(K823/P823-1)),0)</f>
        <v>0.51006711409396</v>
      </c>
      <c r="S823" s="100" t="str">
        <f aca="false">IF(N823&gt;0,IF(O823="","-",IF(R823&lt;0%,"DEGROWTH","GROWTH")))</f>
        <v>GROWTH</v>
      </c>
      <c r="T823" s="101" t="n">
        <v>130</v>
      </c>
      <c r="U823" s="101" t="str">
        <f aca="false">IF(F823&lt;=$V$2,"Dec","")</f>
        <v>Dec</v>
      </c>
      <c r="V823" s="97" t="n">
        <v>130</v>
      </c>
      <c r="W823" s="104" t="n">
        <f aca="false">K823-V823</f>
        <v>95</v>
      </c>
      <c r="X823" s="103" t="n">
        <f aca="false">IFERROR(IF(U823="Dec",(K823/V823-1)),0)</f>
        <v>0.730769230769231</v>
      </c>
      <c r="Y823" s="104" t="str">
        <f aca="false">IF(T823&gt;0,IF(U823="","-",IF(X823&lt;0%,"DEGROWTH","GROWTH")))</f>
        <v>GROWTH</v>
      </c>
      <c r="Z823" s="24" t="n">
        <v>0</v>
      </c>
      <c r="AA823" s="24" t="n">
        <f aca="false">IF(H823&gt;0,1,0)</f>
        <v>0</v>
      </c>
      <c r="AB823" s="3" t="n">
        <v>1000003415</v>
      </c>
      <c r="AC823" s="3"/>
    </row>
    <row r="824" customFormat="false" ht="14.25" hidden="true" customHeight="true" outlineLevel="0" collapsed="false">
      <c r="A824" s="23" t="s">
        <v>134</v>
      </c>
      <c r="B824" s="65" t="s">
        <v>65</v>
      </c>
      <c r="C824" s="65" t="s">
        <v>1741</v>
      </c>
      <c r="D824" s="65" t="n">
        <v>1000003454</v>
      </c>
      <c r="E824" s="65" t="s">
        <v>1742</v>
      </c>
      <c r="F824" s="67" t="n">
        <v>45012</v>
      </c>
      <c r="G824" s="67" t="str">
        <f aca="false">IF(I824&gt;0,"Targeted Dealer","-")</f>
        <v>Targeted Dealer</v>
      </c>
      <c r="H824" s="67"/>
      <c r="I824" s="68" t="n">
        <v>25</v>
      </c>
      <c r="J824" s="68" t="n">
        <f aca="false">I824/$J$1*$E$1</f>
        <v>521.774193548387</v>
      </c>
      <c r="K824" s="97" t="n">
        <v>51</v>
      </c>
      <c r="L824" s="69" t="n">
        <f aca="false">K824-J824</f>
        <v>-470.774193548387</v>
      </c>
      <c r="M824" s="69" t="n">
        <f aca="false">IFERROR((K824/J824%),"-")</f>
        <v>9.77434312210201</v>
      </c>
      <c r="N824" s="100" t="n">
        <v>13</v>
      </c>
      <c r="O824" s="98" t="str">
        <f aca="false">IF(F824&lt;=$P$2,"Nov","")</f>
        <v>Nov</v>
      </c>
      <c r="P824" s="97" t="n">
        <v>13</v>
      </c>
      <c r="Q824" s="100" t="n">
        <f aca="false">K824-P824</f>
        <v>38</v>
      </c>
      <c r="R824" s="98" t="n">
        <f aca="false">IFERROR(IF(O824="Nov",(K824/P824-1)),0)</f>
        <v>2.92307692307692</v>
      </c>
      <c r="S824" s="100" t="str">
        <f aca="false">IF(N824&gt;0,IF(O824="","-",IF(R824&lt;0%,"DEGROWTH","GROWTH")))</f>
        <v>GROWTH</v>
      </c>
      <c r="T824" s="101" t="n">
        <v>0</v>
      </c>
      <c r="U824" s="101" t="str">
        <f aca="false">IF(F824&lt;=$V$2,"Dec","")</f>
        <v>Dec</v>
      </c>
      <c r="V824" s="97" t="n">
        <v>0</v>
      </c>
      <c r="W824" s="104" t="n">
        <f aca="false">K824-V824</f>
        <v>51</v>
      </c>
      <c r="X824" s="103" t="n">
        <f aca="false">IFERROR(IF(U824="Dec",(K824/V824-1)),0)</f>
        <v>0</v>
      </c>
      <c r="Y824" s="106" t="b">
        <f aca="false">IF(T824&gt;0,IF(U824="","-",IF(X824&lt;0%,"DEGROWTH","GROWTH")))</f>
        <v>0</v>
      </c>
      <c r="Z824" s="24" t="n">
        <v>0</v>
      </c>
      <c r="AA824" s="24" t="n">
        <f aca="false">IF(H824&gt;0,1,0)</f>
        <v>0</v>
      </c>
      <c r="AB824" s="3" t="n">
        <v>1000003454</v>
      </c>
      <c r="AC824" s="3"/>
    </row>
    <row r="825" customFormat="false" ht="14.25" hidden="true" customHeight="true" outlineLevel="0" collapsed="false">
      <c r="A825" s="23" t="s">
        <v>134</v>
      </c>
      <c r="B825" s="65" t="s">
        <v>65</v>
      </c>
      <c r="C825" s="65" t="s">
        <v>602</v>
      </c>
      <c r="D825" s="65" t="n">
        <v>1000003476</v>
      </c>
      <c r="E825" s="65" t="s">
        <v>603</v>
      </c>
      <c r="F825" s="67" t="n">
        <v>45036</v>
      </c>
      <c r="G825" s="67" t="str">
        <f aca="false">IF(I825&gt;0,"Targeted Dealer","-")</f>
        <v>Targeted Dealer</v>
      </c>
      <c r="H825" s="67"/>
      <c r="I825" s="68" t="n">
        <v>100</v>
      </c>
      <c r="J825" s="68" t="n">
        <f aca="false">I825/$J$1*$E$1</f>
        <v>2087.09677419355</v>
      </c>
      <c r="K825" s="97" t="n">
        <v>45</v>
      </c>
      <c r="L825" s="69" t="n">
        <f aca="false">K825-J825</f>
        <v>-2042.09677419355</v>
      </c>
      <c r="M825" s="69" t="n">
        <f aca="false">IFERROR((K825/J825%),"-")</f>
        <v>2.15610510046368</v>
      </c>
      <c r="N825" s="100" t="n">
        <v>70</v>
      </c>
      <c r="O825" s="98" t="str">
        <f aca="false">IF(F825&lt;=$P$2,"Nov","")</f>
        <v>Nov</v>
      </c>
      <c r="P825" s="97" t="n">
        <v>70</v>
      </c>
      <c r="Q825" s="100" t="n">
        <f aca="false">K825-P825</f>
        <v>-25</v>
      </c>
      <c r="R825" s="98" t="n">
        <f aca="false">IFERROR(IF(O825="Nov",(K825/P825-1)),0)</f>
        <v>-0.357142857142857</v>
      </c>
      <c r="S825" s="100" t="str">
        <f aca="false">IF(N825&gt;0,IF(O825="","-",IF(R825&lt;0%,"DEGROWTH","GROWTH")))</f>
        <v>DEGROWTH</v>
      </c>
      <c r="T825" s="101" t="n">
        <v>150</v>
      </c>
      <c r="U825" s="101" t="str">
        <f aca="false">IF(F825&lt;=$V$2,"Dec","")</f>
        <v>Dec</v>
      </c>
      <c r="V825" s="97" t="n">
        <v>150</v>
      </c>
      <c r="W825" s="104" t="n">
        <f aca="false">K825-V825</f>
        <v>-105</v>
      </c>
      <c r="X825" s="103" t="n">
        <f aca="false">IFERROR(IF(U825="Dec",(K825/V825-1)),0)</f>
        <v>-0.7</v>
      </c>
      <c r="Y825" s="104" t="str">
        <f aca="false">IF(T825&gt;0,IF(U825="","-",IF(X825&lt;0%,"DEGROWTH","GROWTH")))</f>
        <v>DEGROWTH</v>
      </c>
      <c r="Z825" s="24" t="n">
        <v>0</v>
      </c>
      <c r="AA825" s="24" t="n">
        <f aca="false">IF(H825&gt;0,1,0)</f>
        <v>0</v>
      </c>
      <c r="AB825" s="3" t="n">
        <v>1000003476</v>
      </c>
      <c r="AC825" s="3"/>
    </row>
    <row r="826" customFormat="false" ht="14.25" hidden="true" customHeight="true" outlineLevel="0" collapsed="false">
      <c r="A826" s="23" t="s">
        <v>134</v>
      </c>
      <c r="B826" s="65" t="s">
        <v>65</v>
      </c>
      <c r="C826" s="65" t="s">
        <v>4313</v>
      </c>
      <c r="D826" s="65" t="n">
        <v>1000003546</v>
      </c>
      <c r="E826" s="65" t="s">
        <v>3206</v>
      </c>
      <c r="F826" s="67" t="n">
        <v>45070</v>
      </c>
      <c r="G826" s="67" t="str">
        <f aca="false">IF(I826&gt;0,"Targeted Dealer","-")</f>
        <v>Targeted Dealer</v>
      </c>
      <c r="H826" s="67" t="s">
        <v>627</v>
      </c>
      <c r="I826" s="68" t="n">
        <v>150</v>
      </c>
      <c r="J826" s="68" t="n">
        <f aca="false">I826/$J$1*$E$1</f>
        <v>3130.64516129032</v>
      </c>
      <c r="K826" s="97" t="n">
        <v>200</v>
      </c>
      <c r="L826" s="69" t="n">
        <f aca="false">K826-J826</f>
        <v>-2930.64516129032</v>
      </c>
      <c r="M826" s="69" t="n">
        <f aca="false">IFERROR((K826/J826%),"-")</f>
        <v>6.38845955692942</v>
      </c>
      <c r="N826" s="100" t="n">
        <v>175</v>
      </c>
      <c r="O826" s="98" t="str">
        <f aca="false">IF(F826&lt;=$P$2,"Nov","")</f>
        <v>Nov</v>
      </c>
      <c r="P826" s="97" t="n">
        <v>175</v>
      </c>
      <c r="Q826" s="100" t="n">
        <f aca="false">K826-P826</f>
        <v>25</v>
      </c>
      <c r="R826" s="98" t="n">
        <f aca="false">IFERROR(IF(O826="Nov",(K826/P826-1)),0)</f>
        <v>0.142857142857143</v>
      </c>
      <c r="S826" s="100" t="str">
        <f aca="false">IF(N826&gt;0,IF(O826="","-",IF(R826&lt;0%,"DEGROWTH","GROWTH")))</f>
        <v>GROWTH</v>
      </c>
      <c r="T826" s="101" t="n">
        <v>105</v>
      </c>
      <c r="U826" s="101" t="str">
        <f aca="false">IF(F826&lt;=$V$2,"Dec","")</f>
        <v>Dec</v>
      </c>
      <c r="V826" s="97" t="n">
        <v>105</v>
      </c>
      <c r="W826" s="104" t="n">
        <f aca="false">K826-V826</f>
        <v>95</v>
      </c>
      <c r="X826" s="103" t="n">
        <f aca="false">IFERROR(IF(U826="Dec",(K826/V826-1)),0)</f>
        <v>0.904761904761905</v>
      </c>
      <c r="Y826" s="104" t="str">
        <f aca="false">IF(T826&gt;0,IF(U826="","-",IF(X826&lt;0%,"DEGROWTH","GROWTH")))</f>
        <v>GROWTH</v>
      </c>
      <c r="Z826" s="24" t="n">
        <v>0</v>
      </c>
      <c r="AA826" s="24" t="n">
        <f aca="false">IF(H826&gt;0,1,0)</f>
        <v>1</v>
      </c>
      <c r="AB826" s="3" t="n">
        <v>1000003546</v>
      </c>
      <c r="AC826" s="3"/>
    </row>
    <row r="827" customFormat="false" ht="14.25" hidden="true" customHeight="true" outlineLevel="0" collapsed="false">
      <c r="A827" s="23" t="s">
        <v>134</v>
      </c>
      <c r="B827" s="65" t="s">
        <v>65</v>
      </c>
      <c r="C827" s="65" t="s">
        <v>1743</v>
      </c>
      <c r="D827" s="65" t="n">
        <v>1000003586</v>
      </c>
      <c r="E827" s="65" t="s">
        <v>1744</v>
      </c>
      <c r="F827" s="67" t="n">
        <v>45084</v>
      </c>
      <c r="G827" s="67" t="str">
        <f aca="false">IF(I827&gt;0,"Targeted Dealer","-")</f>
        <v>Targeted Dealer</v>
      </c>
      <c r="H827" s="67"/>
      <c r="I827" s="68" t="n">
        <v>50</v>
      </c>
      <c r="J827" s="68" t="n">
        <f aca="false">I827/$J$1*$E$1</f>
        <v>1043.54838709677</v>
      </c>
      <c r="K827" s="97" t="n">
        <v>25</v>
      </c>
      <c r="L827" s="69" t="n">
        <f aca="false">K827-J827</f>
        <v>-1018.54838709677</v>
      </c>
      <c r="M827" s="69" t="n">
        <f aca="false">IFERROR((K827/J827%),"-")</f>
        <v>2.39567233384853</v>
      </c>
      <c r="N827" s="100" t="n">
        <v>25</v>
      </c>
      <c r="O827" s="98" t="str">
        <f aca="false">IF(F827&lt;=$P$2,"Nov","")</f>
        <v>Nov</v>
      </c>
      <c r="P827" s="97" t="n">
        <v>25</v>
      </c>
      <c r="Q827" s="100" t="n">
        <f aca="false">K827-P827</f>
        <v>0</v>
      </c>
      <c r="R827" s="98" t="n">
        <f aca="false">IFERROR(IF(O827="Nov",(K827/P827-1)),0)</f>
        <v>0</v>
      </c>
      <c r="S827" s="100" t="str">
        <f aca="false">IF(N827&gt;0,IF(O827="","-",IF(R827&lt;0%,"DEGROWTH","GROWTH")))</f>
        <v>GROWTH</v>
      </c>
      <c r="T827" s="101" t="n">
        <v>80</v>
      </c>
      <c r="U827" s="101" t="str">
        <f aca="false">IF(F827&lt;=$V$2,"Dec","")</f>
        <v>Dec</v>
      </c>
      <c r="V827" s="97" t="n">
        <v>80</v>
      </c>
      <c r="W827" s="104" t="n">
        <f aca="false">K827-V827</f>
        <v>-55</v>
      </c>
      <c r="X827" s="103" t="n">
        <f aca="false">IFERROR(IF(U827="Dec",(K827/V827-1)),0)</f>
        <v>-0.6875</v>
      </c>
      <c r="Y827" s="104" t="str">
        <f aca="false">IF(T827&gt;0,IF(U827="","-",IF(X827&lt;0%,"DEGROWTH","GROWTH")))</f>
        <v>DEGROWTH</v>
      </c>
      <c r="Z827" s="24" t="n">
        <v>0</v>
      </c>
      <c r="AA827" s="24" t="n">
        <f aca="false">IF(H827&gt;0,1,0)</f>
        <v>0</v>
      </c>
      <c r="AB827" s="3" t="n">
        <v>1000003586</v>
      </c>
      <c r="AC827" s="3"/>
    </row>
    <row r="828" customFormat="false" ht="14.25" hidden="true" customHeight="true" outlineLevel="0" collapsed="false">
      <c r="A828" s="23" t="s">
        <v>134</v>
      </c>
      <c r="B828" s="65" t="s">
        <v>65</v>
      </c>
      <c r="C828" s="65" t="s">
        <v>1745</v>
      </c>
      <c r="D828" s="65" t="n">
        <v>1000003597</v>
      </c>
      <c r="E828" s="65" t="s">
        <v>1746</v>
      </c>
      <c r="F828" s="67" t="n">
        <v>45093</v>
      </c>
      <c r="G828" s="67" t="str">
        <f aca="false">IF(I828&gt;0,"Targeted Dealer","-")</f>
        <v>Targeted Dealer</v>
      </c>
      <c r="H828" s="67"/>
      <c r="I828" s="68" t="n">
        <v>50</v>
      </c>
      <c r="J828" s="68" t="n">
        <f aca="false">I828/$J$1*$E$1</f>
        <v>1043.54838709677</v>
      </c>
      <c r="K828" s="97" t="n">
        <v>63</v>
      </c>
      <c r="L828" s="69" t="n">
        <f aca="false">K828-J828</f>
        <v>-980.548387096774</v>
      </c>
      <c r="M828" s="69" t="n">
        <f aca="false">IFERROR((K828/J828%),"-")</f>
        <v>6.0370942812983</v>
      </c>
      <c r="N828" s="100" t="n">
        <v>88</v>
      </c>
      <c r="O828" s="98" t="str">
        <f aca="false">IF(F828&lt;=$P$2,"Nov","")</f>
        <v>Nov</v>
      </c>
      <c r="P828" s="97" t="n">
        <v>88</v>
      </c>
      <c r="Q828" s="100" t="n">
        <f aca="false">K828-P828</f>
        <v>-25</v>
      </c>
      <c r="R828" s="98" t="n">
        <f aca="false">IFERROR(IF(O828="Nov",(K828/P828-1)),0)</f>
        <v>-0.284090909090909</v>
      </c>
      <c r="S828" s="100" t="str">
        <f aca="false">IF(N828&gt;0,IF(O828="","-",IF(R828&lt;0%,"DEGROWTH","GROWTH")))</f>
        <v>DEGROWTH</v>
      </c>
      <c r="T828" s="101" t="n">
        <v>85</v>
      </c>
      <c r="U828" s="101" t="str">
        <f aca="false">IF(F828&lt;=$V$2,"Dec","")</f>
        <v>Dec</v>
      </c>
      <c r="V828" s="97" t="n">
        <v>85</v>
      </c>
      <c r="W828" s="104" t="n">
        <f aca="false">K828-V828</f>
        <v>-22</v>
      </c>
      <c r="X828" s="103" t="n">
        <f aca="false">IFERROR(IF(U828="Dec",(K828/V828-1)),0)</f>
        <v>-0.258823529411765</v>
      </c>
      <c r="Y828" s="104" t="str">
        <f aca="false">IF(T828&gt;0,IF(U828="","-",IF(X828&lt;0%,"DEGROWTH","GROWTH")))</f>
        <v>DEGROWTH</v>
      </c>
      <c r="Z828" s="24" t="n">
        <v>0</v>
      </c>
      <c r="AA828" s="24" t="n">
        <f aca="false">IF(H828&gt;0,1,0)</f>
        <v>0</v>
      </c>
      <c r="AB828" s="3" t="n">
        <v>1000003597</v>
      </c>
      <c r="AC828" s="3"/>
    </row>
    <row r="829" customFormat="false" ht="14.25" hidden="true" customHeight="true" outlineLevel="0" collapsed="false">
      <c r="A829" s="23" t="s">
        <v>134</v>
      </c>
      <c r="B829" s="65" t="s">
        <v>65</v>
      </c>
      <c r="C829" s="65" t="s">
        <v>282</v>
      </c>
      <c r="D829" s="65" t="n">
        <v>1000003637</v>
      </c>
      <c r="E829" s="65" t="s">
        <v>283</v>
      </c>
      <c r="F829" s="67" t="n">
        <v>45133</v>
      </c>
      <c r="G829" s="67" t="str">
        <f aca="false">IF(I829&gt;0,"Targeted Dealer","-")</f>
        <v>Targeted Dealer</v>
      </c>
      <c r="H829" s="67"/>
      <c r="I829" s="68" t="n">
        <v>50</v>
      </c>
      <c r="J829" s="68" t="n">
        <f aca="false">I829/$J$1*$E$1</f>
        <v>1043.54838709677</v>
      </c>
      <c r="K829" s="97" t="n">
        <v>70</v>
      </c>
      <c r="L829" s="69" t="n">
        <f aca="false">K829-J829</f>
        <v>-973.548387096774</v>
      </c>
      <c r="M829" s="69" t="n">
        <f aca="false">IFERROR((K829/J829%),"-")</f>
        <v>6.70788253477589</v>
      </c>
      <c r="N829" s="100" t="n">
        <v>60</v>
      </c>
      <c r="O829" s="98" t="str">
        <f aca="false">IF(F829&lt;=$P$2,"Nov","")</f>
        <v>Nov</v>
      </c>
      <c r="P829" s="97" t="n">
        <v>60</v>
      </c>
      <c r="Q829" s="100" t="n">
        <f aca="false">K829-P829</f>
        <v>10</v>
      </c>
      <c r="R829" s="98" t="n">
        <f aca="false">IFERROR(IF(O829="Nov",(K829/P829-1)),0)</f>
        <v>0.166666666666667</v>
      </c>
      <c r="S829" s="100" t="str">
        <f aca="false">IF(N829&gt;0,IF(O829="","-",IF(R829&lt;0%,"DEGROWTH","GROWTH")))</f>
        <v>GROWTH</v>
      </c>
      <c r="T829" s="101" t="n">
        <v>130</v>
      </c>
      <c r="U829" s="101" t="str">
        <f aca="false">IF(F829&lt;=$V$2,"Dec","")</f>
        <v>Dec</v>
      </c>
      <c r="V829" s="97" t="n">
        <v>130</v>
      </c>
      <c r="W829" s="104" t="n">
        <f aca="false">K829-V829</f>
        <v>-60</v>
      </c>
      <c r="X829" s="103" t="n">
        <f aca="false">IFERROR(IF(U829="Dec",(K829/V829-1)),0)</f>
        <v>-0.461538461538462</v>
      </c>
      <c r="Y829" s="104" t="str">
        <f aca="false">IF(T829&gt;0,IF(U829="","-",IF(X829&lt;0%,"DEGROWTH","GROWTH")))</f>
        <v>DEGROWTH</v>
      </c>
      <c r="Z829" s="24" t="n">
        <v>0</v>
      </c>
      <c r="AA829" s="24" t="n">
        <f aca="false">IF(H829&gt;0,1,0)</f>
        <v>0</v>
      </c>
      <c r="AB829" s="3" t="n">
        <v>1000003637</v>
      </c>
      <c r="AC829" s="3"/>
    </row>
    <row r="830" customFormat="false" ht="14.25" hidden="true" customHeight="true" outlineLevel="0" collapsed="false">
      <c r="A830" s="23" t="s">
        <v>134</v>
      </c>
      <c r="B830" s="65" t="s">
        <v>65</v>
      </c>
      <c r="C830" s="65" t="s">
        <v>1747</v>
      </c>
      <c r="D830" s="65" t="n">
        <v>1000003713</v>
      </c>
      <c r="E830" s="65" t="s">
        <v>1748</v>
      </c>
      <c r="F830" s="67" t="n">
        <v>45177</v>
      </c>
      <c r="G830" s="67" t="str">
        <f aca="false">IF(I830&gt;0,"Targeted Dealer","-")</f>
        <v>Targeted Dealer</v>
      </c>
      <c r="H830" s="67"/>
      <c r="I830" s="68" t="n">
        <v>100</v>
      </c>
      <c r="J830" s="68" t="n">
        <f aca="false">I830/$J$1*$E$1</f>
        <v>2087.09677419355</v>
      </c>
      <c r="K830" s="97" t="n">
        <v>100</v>
      </c>
      <c r="L830" s="69" t="n">
        <f aca="false">K830-J830</f>
        <v>-1987.09677419355</v>
      </c>
      <c r="M830" s="69" t="n">
        <f aca="false">IFERROR((K830/J830%),"-")</f>
        <v>4.79134466769706</v>
      </c>
      <c r="N830" s="100" t="n">
        <v>101</v>
      </c>
      <c r="O830" s="98" t="str">
        <f aca="false">IF(F830&lt;=$P$2,"Nov","")</f>
        <v>Nov</v>
      </c>
      <c r="P830" s="97" t="n">
        <v>101</v>
      </c>
      <c r="Q830" s="100" t="n">
        <f aca="false">K830-P830</f>
        <v>-1</v>
      </c>
      <c r="R830" s="98" t="n">
        <f aca="false">IFERROR(IF(O830="Nov",(K830/P830-1)),0)</f>
        <v>-0.00990099009900991</v>
      </c>
      <c r="S830" s="100" t="str">
        <f aca="false">IF(N830&gt;0,IF(O830="","-",IF(R830&lt;0%,"DEGROWTH","GROWTH")))</f>
        <v>DEGROWTH</v>
      </c>
      <c r="T830" s="101" t="n">
        <v>50</v>
      </c>
      <c r="U830" s="101" t="str">
        <f aca="false">IF(F830&lt;=$V$2,"Dec","")</f>
        <v>Dec</v>
      </c>
      <c r="V830" s="97" t="n">
        <v>50</v>
      </c>
      <c r="W830" s="104" t="n">
        <f aca="false">K830-V830</f>
        <v>50</v>
      </c>
      <c r="X830" s="103" t="n">
        <f aca="false">IFERROR(IF(U830="Dec",(K830/V830-1)),0)</f>
        <v>1</v>
      </c>
      <c r="Y830" s="104" t="str">
        <f aca="false">IF(T830&gt;0,IF(U830="","-",IF(X830&lt;0%,"DEGROWTH","GROWTH")))</f>
        <v>GROWTH</v>
      </c>
      <c r="Z830" s="24" t="n">
        <v>0</v>
      </c>
      <c r="AA830" s="24" t="n">
        <f aca="false">IF(H830&gt;0,1,0)</f>
        <v>0</v>
      </c>
      <c r="AB830" s="3" t="n">
        <v>1000003713</v>
      </c>
      <c r="AC830" s="3"/>
    </row>
    <row r="831" customFormat="false" ht="14.25" hidden="true" customHeight="true" outlineLevel="0" collapsed="false">
      <c r="A831" s="23" t="s">
        <v>134</v>
      </c>
      <c r="B831" s="65" t="s">
        <v>65</v>
      </c>
      <c r="C831" s="65" t="s">
        <v>1749</v>
      </c>
      <c r="D831" s="65" t="n">
        <v>1000003725</v>
      </c>
      <c r="E831" s="65" t="s">
        <v>1750</v>
      </c>
      <c r="F831" s="67" t="n">
        <v>45209</v>
      </c>
      <c r="G831" s="67" t="str">
        <f aca="false">IF(I831&gt;0,"Targeted Dealer","-")</f>
        <v>Targeted Dealer</v>
      </c>
      <c r="H831" s="67"/>
      <c r="I831" s="68" t="n">
        <v>800</v>
      </c>
      <c r="J831" s="68" t="n">
        <f aca="false">I831/$J$1*$E$1</f>
        <v>16696.7741935484</v>
      </c>
      <c r="K831" s="97" t="n">
        <v>933.5</v>
      </c>
      <c r="L831" s="69" t="n">
        <f aca="false">K831-J831</f>
        <v>-15763.2741935484</v>
      </c>
      <c r="M831" s="69" t="n">
        <f aca="false">IFERROR((K831/J831%),"-")</f>
        <v>5.59090030911901</v>
      </c>
      <c r="N831" s="100" t="n">
        <v>805</v>
      </c>
      <c r="O831" s="98" t="str">
        <f aca="false">IF(F831&lt;=$P$2,"Nov","")</f>
        <v>Nov</v>
      </c>
      <c r="P831" s="97" t="n">
        <v>805</v>
      </c>
      <c r="Q831" s="100" t="n">
        <f aca="false">K831-P831</f>
        <v>128.5</v>
      </c>
      <c r="R831" s="98" t="n">
        <f aca="false">IFERROR(IF(O831="Nov",(K831/P831-1)),0)</f>
        <v>0.159627329192547</v>
      </c>
      <c r="S831" s="100" t="str">
        <f aca="false">IF(N831&gt;0,IF(O831="","-",IF(R831&lt;0%,"DEGROWTH","GROWTH")))</f>
        <v>GROWTH</v>
      </c>
      <c r="T831" s="101" t="n">
        <v>700</v>
      </c>
      <c r="U831" s="101" t="str">
        <f aca="false">IF(F831&lt;=$V$2,"Dec","")</f>
        <v>Dec</v>
      </c>
      <c r="V831" s="97" t="n">
        <v>700</v>
      </c>
      <c r="W831" s="104" t="n">
        <f aca="false">K831-V831</f>
        <v>233.5</v>
      </c>
      <c r="X831" s="103" t="n">
        <f aca="false">IFERROR(IF(U831="Dec",(K831/V831-1)),0)</f>
        <v>0.333571428571429</v>
      </c>
      <c r="Y831" s="104" t="str">
        <f aca="false">IF(T831&gt;0,IF(U831="","-",IF(X831&lt;0%,"DEGROWTH","GROWTH")))</f>
        <v>GROWTH</v>
      </c>
      <c r="Z831" s="24" t="n">
        <v>0</v>
      </c>
      <c r="AA831" s="24" t="n">
        <f aca="false">IF(H831&gt;0,1,0)</f>
        <v>0</v>
      </c>
      <c r="AB831" s="3" t="n">
        <v>1000003725</v>
      </c>
      <c r="AC831" s="3"/>
    </row>
    <row r="832" customFormat="false" ht="14.25" hidden="true" customHeight="true" outlineLevel="0" collapsed="false">
      <c r="A832" s="23" t="s">
        <v>134</v>
      </c>
      <c r="B832" s="65" t="s">
        <v>65</v>
      </c>
      <c r="C832" s="65" t="s">
        <v>1751</v>
      </c>
      <c r="D832" s="65" t="n">
        <v>1000003747</v>
      </c>
      <c r="E832" s="65" t="s">
        <v>1752</v>
      </c>
      <c r="F832" s="67" t="n">
        <v>45238</v>
      </c>
      <c r="G832" s="67" t="str">
        <f aca="false">IF(I832&gt;0,"Targeted Dealer","-")</f>
        <v>Targeted Dealer</v>
      </c>
      <c r="H832" s="67"/>
      <c r="I832" s="68" t="n">
        <v>50</v>
      </c>
      <c r="J832" s="68" t="n">
        <f aca="false">I832/$J$1*$E$1</f>
        <v>1043.54838709677</v>
      </c>
      <c r="K832" s="97" t="n">
        <v>75</v>
      </c>
      <c r="L832" s="69" t="n">
        <f aca="false">K832-J832</f>
        <v>-968.548387096774</v>
      </c>
      <c r="M832" s="69" t="n">
        <f aca="false">IFERROR((K832/J832%),"-")</f>
        <v>7.1870170015456</v>
      </c>
      <c r="N832" s="100" t="n">
        <v>25</v>
      </c>
      <c r="O832" s="98" t="str">
        <f aca="false">IF(F832&lt;=$P$2,"Nov","")</f>
        <v>Nov</v>
      </c>
      <c r="P832" s="97" t="n">
        <v>25</v>
      </c>
      <c r="Q832" s="100" t="n">
        <f aca="false">K832-P832</f>
        <v>50</v>
      </c>
      <c r="R832" s="98" t="n">
        <f aca="false">IFERROR(IF(O832="Nov",(K832/P832-1)),0)</f>
        <v>2</v>
      </c>
      <c r="S832" s="100" t="str">
        <f aca="false">IF(N832&gt;0,IF(O832="","-",IF(R832&lt;0%,"DEGROWTH","GROWTH")))</f>
        <v>GROWTH</v>
      </c>
      <c r="T832" s="101" t="n">
        <v>25</v>
      </c>
      <c r="U832" s="101" t="str">
        <f aca="false">IF(F832&lt;=$V$2,"Dec","")</f>
        <v>Dec</v>
      </c>
      <c r="V832" s="97" t="n">
        <v>25</v>
      </c>
      <c r="W832" s="104" t="n">
        <f aca="false">K832-V832</f>
        <v>50</v>
      </c>
      <c r="X832" s="103" t="n">
        <f aca="false">IFERROR(IF(U832="Dec",(K832/V832-1)),0)</f>
        <v>2</v>
      </c>
      <c r="Y832" s="104" t="str">
        <f aca="false">IF(T832&gt;0,IF(U832="","-",IF(X832&lt;0%,"DEGROWTH","GROWTH")))</f>
        <v>GROWTH</v>
      </c>
      <c r="Z832" s="24" t="n">
        <v>0</v>
      </c>
      <c r="AA832" s="24" t="n">
        <f aca="false">IF(H832&gt;0,1,0)</f>
        <v>0</v>
      </c>
      <c r="AB832" s="3" t="n">
        <v>1000003747</v>
      </c>
      <c r="AC832" s="3"/>
    </row>
    <row r="833" customFormat="false" ht="14.25" hidden="true" customHeight="true" outlineLevel="0" collapsed="false">
      <c r="A833" s="23" t="s">
        <v>134</v>
      </c>
      <c r="B833" s="65" t="s">
        <v>65</v>
      </c>
      <c r="C833" s="65" t="s">
        <v>1753</v>
      </c>
      <c r="D833" s="65" t="n">
        <v>1000003767</v>
      </c>
      <c r="E833" s="65" t="s">
        <v>1754</v>
      </c>
      <c r="F833" s="67" t="n">
        <v>45257</v>
      </c>
      <c r="G833" s="67" t="str">
        <f aca="false">IF(I833&gt;0,"Targeted Dealer","-")</f>
        <v>Targeted Dealer</v>
      </c>
      <c r="H833" s="67"/>
      <c r="I833" s="68" t="n">
        <v>25</v>
      </c>
      <c r="J833" s="68" t="n">
        <f aca="false">I833/$J$1*$E$1</f>
        <v>521.774193548387</v>
      </c>
      <c r="K833" s="97" t="n">
        <v>25</v>
      </c>
      <c r="L833" s="69" t="n">
        <f aca="false">K833-J833</f>
        <v>-496.774193548387</v>
      </c>
      <c r="M833" s="69" t="n">
        <f aca="false">IFERROR((K833/J833%),"-")</f>
        <v>4.79134466769706</v>
      </c>
      <c r="N833" s="100" t="n">
        <v>50</v>
      </c>
      <c r="O833" s="98" t="str">
        <f aca="false">IF(F833&lt;=$P$2,"Nov","")</f>
        <v>Nov</v>
      </c>
      <c r="P833" s="97" t="n">
        <v>50</v>
      </c>
      <c r="Q833" s="100" t="n">
        <f aca="false">K833-P833</f>
        <v>-25</v>
      </c>
      <c r="R833" s="98" t="n">
        <f aca="false">IFERROR(IF(O833="Nov",(K833/P833-1)),0)</f>
        <v>-0.5</v>
      </c>
      <c r="S833" s="100" t="str">
        <f aca="false">IF(N833&gt;0,IF(O833="","-",IF(R833&lt;0%,"DEGROWTH","GROWTH")))</f>
        <v>DEGROWTH</v>
      </c>
      <c r="T833" s="101" t="n">
        <v>25</v>
      </c>
      <c r="U833" s="101" t="str">
        <f aca="false">IF(F833&lt;=$V$2,"Dec","")</f>
        <v>Dec</v>
      </c>
      <c r="V833" s="97" t="n">
        <v>25</v>
      </c>
      <c r="W833" s="104" t="n">
        <f aca="false">K833-V833</f>
        <v>0</v>
      </c>
      <c r="X833" s="103" t="n">
        <f aca="false">IFERROR(IF(U833="Dec",(K833/V833-1)),0)</f>
        <v>0</v>
      </c>
      <c r="Y833" s="104" t="str">
        <f aca="false">IF(T833&gt;0,IF(U833="","-",IF(X833&lt;0%,"DEGROWTH","GROWTH")))</f>
        <v>GROWTH</v>
      </c>
      <c r="Z833" s="24" t="n">
        <v>0</v>
      </c>
      <c r="AA833" s="24" t="n">
        <f aca="false">IF(H833&gt;0,1,0)</f>
        <v>0</v>
      </c>
      <c r="AB833" s="3" t="n">
        <v>1000003767</v>
      </c>
      <c r="AC833" s="3"/>
    </row>
    <row r="834" customFormat="false" ht="14.25" hidden="true" customHeight="true" outlineLevel="0" collapsed="false">
      <c r="A834" s="23" t="s">
        <v>134</v>
      </c>
      <c r="B834" s="65" t="s">
        <v>65</v>
      </c>
      <c r="C834" s="65" t="s">
        <v>1755</v>
      </c>
      <c r="D834" s="65" t="n">
        <v>1000003810</v>
      </c>
      <c r="E834" s="65" t="s">
        <v>1756</v>
      </c>
      <c r="F834" s="144" t="n">
        <v>45291</v>
      </c>
      <c r="G834" s="67" t="str">
        <f aca="false">IF(I834&gt;0,"Targeted Dealer","-")</f>
        <v>Targeted Dealer</v>
      </c>
      <c r="H834" s="67"/>
      <c r="I834" s="68" t="n">
        <v>25</v>
      </c>
      <c r="J834" s="68" t="n">
        <f aca="false">I834/$J$1*$E$1</f>
        <v>521.774193548387</v>
      </c>
      <c r="K834" s="97" t="n">
        <v>37.5</v>
      </c>
      <c r="L834" s="69" t="n">
        <f aca="false">K834-J834</f>
        <v>-484.274193548387</v>
      </c>
      <c r="M834" s="69" t="n">
        <f aca="false">IFERROR((K834/J834%),"-")</f>
        <v>7.1870170015456</v>
      </c>
      <c r="N834" s="100" t="n">
        <v>25.5</v>
      </c>
      <c r="O834" s="98" t="str">
        <f aca="false">IF(F834&lt;=$P$2,"Nov","")</f>
        <v>Nov</v>
      </c>
      <c r="P834" s="97" t="n">
        <v>25.5</v>
      </c>
      <c r="Q834" s="100" t="n">
        <f aca="false">K834-P834</f>
        <v>12</v>
      </c>
      <c r="R834" s="98" t="n">
        <f aca="false">IFERROR(IF(O834="Nov",(K834/P834-1)),0)</f>
        <v>0.470588235294118</v>
      </c>
      <c r="S834" s="100" t="str">
        <f aca="false">IF(N834&gt;0,IF(O834="","-",IF(R834&lt;0%,"DEGROWTH","GROWTH")))</f>
        <v>GROWTH</v>
      </c>
      <c r="T834" s="101" t="n">
        <v>0</v>
      </c>
      <c r="U834" s="101" t="str">
        <f aca="false">IF(F834&lt;=$V$2,"Dec","")</f>
        <v>Dec</v>
      </c>
      <c r="V834" s="97" t="n">
        <v>0</v>
      </c>
      <c r="W834" s="104" t="n">
        <f aca="false">K834-V834</f>
        <v>37.5</v>
      </c>
      <c r="X834" s="103" t="n">
        <f aca="false">IFERROR(IF(U834="Dec",(K834/V834-1)),0)</f>
        <v>0</v>
      </c>
      <c r="Y834" s="106" t="b">
        <f aca="false">IF(T834&gt;0,IF(U834="","-",IF(X834&lt;0%,"DEGROWTH","GROWTH")))</f>
        <v>0</v>
      </c>
      <c r="Z834" s="24" t="n">
        <v>0</v>
      </c>
      <c r="AA834" s="24" t="n">
        <f aca="false">IF(H834&gt;0,1,0)</f>
        <v>0</v>
      </c>
      <c r="AB834" s="3" t="n">
        <v>1000003810</v>
      </c>
      <c r="AC834" s="3"/>
    </row>
    <row r="835" customFormat="false" ht="14.25" hidden="true" customHeight="true" outlineLevel="0" collapsed="false">
      <c r="A835" s="24" t="s">
        <v>134</v>
      </c>
      <c r="B835" s="128" t="s">
        <v>65</v>
      </c>
      <c r="C835" s="128" t="s">
        <v>1757</v>
      </c>
      <c r="D835" s="128" t="n">
        <v>1000003874</v>
      </c>
      <c r="E835" s="128" t="s">
        <v>1758</v>
      </c>
      <c r="F835" s="67" t="n">
        <v>45350</v>
      </c>
      <c r="G835" s="67" t="str">
        <f aca="false">IF(I835&gt;0,"Targeted Dealer","-")</f>
        <v>Targeted Dealer</v>
      </c>
      <c r="H835" s="67" t="s">
        <v>627</v>
      </c>
      <c r="I835" s="68" t="n">
        <v>100</v>
      </c>
      <c r="J835" s="68" t="n">
        <f aca="false">I835/$J$1*$E$1</f>
        <v>2087.09677419355</v>
      </c>
      <c r="K835" s="97" t="n">
        <v>50</v>
      </c>
      <c r="L835" s="69" t="n">
        <f aca="false">K835-J835</f>
        <v>-2037.09677419355</v>
      </c>
      <c r="M835" s="69" t="n">
        <f aca="false">IFERROR((K835/J835%),"-")</f>
        <v>2.39567233384853</v>
      </c>
      <c r="N835" s="100" t="n">
        <v>75</v>
      </c>
      <c r="O835" s="98" t="str">
        <f aca="false">IF(F835&lt;=$P$2,"Nov","")</f>
        <v>Nov</v>
      </c>
      <c r="P835" s="97" t="n">
        <v>75</v>
      </c>
      <c r="Q835" s="100" t="n">
        <f aca="false">K835-P835</f>
        <v>-25</v>
      </c>
      <c r="R835" s="98" t="n">
        <f aca="false">IFERROR(IF(O835="Nov",(K835/P835-1)),0)</f>
        <v>-0.333333333333333</v>
      </c>
      <c r="S835" s="100" t="str">
        <f aca="false">IF(N835&gt;0,IF(O835="","-",IF(R835&lt;0%,"DEGROWTH","GROWTH")))</f>
        <v>DEGROWTH</v>
      </c>
      <c r="T835" s="101" t="n">
        <v>0</v>
      </c>
      <c r="U835" s="101" t="str">
        <f aca="false">IF(F835&lt;=$V$2,"Dec","")</f>
        <v>Dec</v>
      </c>
      <c r="V835" s="97" t="n">
        <v>0</v>
      </c>
      <c r="W835" s="104" t="n">
        <f aca="false">K835-V835</f>
        <v>50</v>
      </c>
      <c r="X835" s="103" t="n">
        <f aca="false">IFERROR(IF(U835="Dec",(K835/V835-1)),0)</f>
        <v>0</v>
      </c>
      <c r="Y835" s="106" t="b">
        <f aca="false">IF(T835&gt;0,IF(U835="","-",IF(X835&lt;0%,"DEGROWTH","GROWTH")))</f>
        <v>0</v>
      </c>
      <c r="Z835" s="24" t="n">
        <v>0</v>
      </c>
      <c r="AA835" s="24" t="n">
        <f aca="false">IF(H835&gt;0,1,0)</f>
        <v>1</v>
      </c>
      <c r="AB835" s="3" t="n">
        <v>1000003874</v>
      </c>
      <c r="AC835" s="3"/>
    </row>
    <row r="836" customFormat="false" ht="14.25" hidden="true" customHeight="true" outlineLevel="0" collapsed="false">
      <c r="A836" s="24" t="s">
        <v>134</v>
      </c>
      <c r="B836" s="128" t="s">
        <v>65</v>
      </c>
      <c r="C836" s="128" t="s">
        <v>4324</v>
      </c>
      <c r="D836" s="128" t="n">
        <v>1000003891</v>
      </c>
      <c r="E836" s="128" t="s">
        <v>2867</v>
      </c>
      <c r="F836" s="67" t="n">
        <v>45372</v>
      </c>
      <c r="G836" s="67" t="str">
        <f aca="false">IF(I836&gt;0,"Targeted Dealer","-")</f>
        <v>-</v>
      </c>
      <c r="H836" s="67"/>
      <c r="I836" s="68" t="n">
        <v>0</v>
      </c>
      <c r="J836" s="68" t="n">
        <f aca="false">I836/$J$1*$E$1</f>
        <v>0</v>
      </c>
      <c r="K836" s="97" t="n">
        <v>0</v>
      </c>
      <c r="L836" s="69" t="n">
        <f aca="false">K836-J836</f>
        <v>0</v>
      </c>
      <c r="M836" s="69" t="str">
        <f aca="false">IFERROR((K836/J836%),"-")</f>
        <v>-</v>
      </c>
      <c r="N836" s="100" t="n">
        <v>0</v>
      </c>
      <c r="O836" s="98" t="str">
        <f aca="false">IF(F836&lt;=$P$2,"Nov","")</f>
        <v>Nov</v>
      </c>
      <c r="P836" s="97" t="n">
        <v>0</v>
      </c>
      <c r="Q836" s="100" t="n">
        <f aca="false">K836-P836</f>
        <v>0</v>
      </c>
      <c r="R836" s="98" t="n">
        <f aca="false">IFERROR(IF(O836="Nov",(K836/P836-1)),0)</f>
        <v>0</v>
      </c>
      <c r="S836" s="105" t="b">
        <f aca="false">IF(N836&gt;0,IF(O836="","-",IF(R836&lt;0%,"DEGROWTH","GROWTH")))</f>
        <v>0</v>
      </c>
      <c r="T836" s="101" t="n">
        <v>0</v>
      </c>
      <c r="U836" s="101" t="str">
        <f aca="false">IF(F836&lt;=$V$2,"Dec","")</f>
        <v>Dec</v>
      </c>
      <c r="V836" s="97" t="n">
        <v>0</v>
      </c>
      <c r="W836" s="104" t="n">
        <f aca="false">K836-V836</f>
        <v>0</v>
      </c>
      <c r="X836" s="103" t="n">
        <f aca="false">IFERROR(IF(U836="Dec",(K836/V836-1)),0)</f>
        <v>0</v>
      </c>
      <c r="Y836" s="106" t="b">
        <f aca="false">IF(T836&gt;0,IF(U836="","-",IF(X836&lt;0%,"DEGROWTH","GROWTH")))</f>
        <v>0</v>
      </c>
      <c r="Z836" s="24" t="n">
        <v>1</v>
      </c>
      <c r="AA836" s="24" t="n">
        <f aca="false">IF(H836&gt;0,1,0)</f>
        <v>0</v>
      </c>
      <c r="AB836" s="3" t="n">
        <v>1000003891</v>
      </c>
      <c r="AC836" s="3"/>
    </row>
    <row r="837" customFormat="false" ht="14.25" hidden="true" customHeight="true" outlineLevel="0" collapsed="false">
      <c r="A837" s="24" t="s">
        <v>134</v>
      </c>
      <c r="B837" s="128" t="s">
        <v>65</v>
      </c>
      <c r="C837" s="128" t="s">
        <v>1759</v>
      </c>
      <c r="D837" s="128" t="n">
        <v>1000003912</v>
      </c>
      <c r="E837" s="128" t="s">
        <v>1760</v>
      </c>
      <c r="F837" s="67" t="n">
        <v>45401</v>
      </c>
      <c r="G837" s="67" t="str">
        <f aca="false">IF(I837&gt;0,"Targeted Dealer","-")</f>
        <v>Targeted Dealer</v>
      </c>
      <c r="H837" s="67"/>
      <c r="I837" s="68" t="n">
        <v>100</v>
      </c>
      <c r="J837" s="68" t="n">
        <f aca="false">I837/$J$1*$E$1</f>
        <v>2087.09677419355</v>
      </c>
      <c r="K837" s="97" t="n">
        <v>65</v>
      </c>
      <c r="L837" s="69" t="n">
        <f aca="false">K837-J837</f>
        <v>-2022.09677419355</v>
      </c>
      <c r="M837" s="69" t="n">
        <f aca="false">IFERROR((K837/J837%),"-")</f>
        <v>3.11437403400309</v>
      </c>
      <c r="N837" s="100" t="n">
        <v>90</v>
      </c>
      <c r="O837" s="98" t="str">
        <f aca="false">IF(F837&lt;=$P$2,"Nov","")</f>
        <v>Nov</v>
      </c>
      <c r="P837" s="97" t="n">
        <v>90</v>
      </c>
      <c r="Q837" s="100" t="n">
        <f aca="false">K837-P837</f>
        <v>-25</v>
      </c>
      <c r="R837" s="98" t="n">
        <f aca="false">IFERROR(IF(O837="Nov",(K837/P837-1)),0)</f>
        <v>-0.277777777777778</v>
      </c>
      <c r="S837" s="100" t="str">
        <f aca="false">IF(N837&gt;0,IF(O837="","-",IF(R837&lt;0%,"DEGROWTH","GROWTH")))</f>
        <v>DEGROWTH</v>
      </c>
      <c r="T837" s="101" t="n">
        <v>0</v>
      </c>
      <c r="U837" s="101" t="str">
        <f aca="false">IF(F837&lt;=$V$2,"Dec","")</f>
        <v>Dec</v>
      </c>
      <c r="V837" s="97" t="n">
        <v>0</v>
      </c>
      <c r="W837" s="104" t="n">
        <f aca="false">K837-V837</f>
        <v>65</v>
      </c>
      <c r="X837" s="103" t="n">
        <f aca="false">IFERROR(IF(U837="Dec",(K837/V837-1)),0)</f>
        <v>0</v>
      </c>
      <c r="Y837" s="106" t="b">
        <f aca="false">IF(T837&gt;0,IF(U837="","-",IF(X837&lt;0%,"DEGROWTH","GROWTH")))</f>
        <v>0</v>
      </c>
      <c r="Z837" s="24" t="n">
        <v>0</v>
      </c>
      <c r="AA837" s="24" t="n">
        <f aca="false">IF(H837&gt;0,1,0)</f>
        <v>0</v>
      </c>
      <c r="AB837" s="3" t="n">
        <v>1000003912</v>
      </c>
      <c r="AC837" s="3"/>
    </row>
    <row r="838" customFormat="false" ht="14.25" hidden="true" customHeight="true" outlineLevel="0" collapsed="false">
      <c r="A838" s="24" t="s">
        <v>134</v>
      </c>
      <c r="B838" s="128" t="s">
        <v>65</v>
      </c>
      <c r="C838" s="128" t="s">
        <v>1761</v>
      </c>
      <c r="D838" s="128" t="n">
        <v>1000003916</v>
      </c>
      <c r="E838" s="128" t="s">
        <v>1762</v>
      </c>
      <c r="F838" s="67" t="n">
        <v>45404</v>
      </c>
      <c r="G838" s="67" t="str">
        <f aca="false">IF(I838&gt;0,"Targeted Dealer","-")</f>
        <v>Targeted Dealer</v>
      </c>
      <c r="H838" s="67"/>
      <c r="I838" s="68" t="n">
        <v>250</v>
      </c>
      <c r="J838" s="68" t="n">
        <f aca="false">I838/$J$1*$E$1</f>
        <v>5217.74193548387</v>
      </c>
      <c r="K838" s="97" t="n">
        <v>155.5</v>
      </c>
      <c r="L838" s="69" t="n">
        <f aca="false">K838-J838</f>
        <v>-5062.24193548387</v>
      </c>
      <c r="M838" s="69" t="n">
        <f aca="false">IFERROR((K838/J838%),"-")</f>
        <v>2.98021638330757</v>
      </c>
      <c r="N838" s="100" t="n">
        <v>246</v>
      </c>
      <c r="O838" s="98" t="str">
        <f aca="false">IF(F838&lt;=$P$2,"Nov","")</f>
        <v>Nov</v>
      </c>
      <c r="P838" s="97" t="n">
        <v>246</v>
      </c>
      <c r="Q838" s="100" t="n">
        <f aca="false">K838-P838</f>
        <v>-90.5</v>
      </c>
      <c r="R838" s="98" t="n">
        <f aca="false">IFERROR(IF(O838="Nov",(K838/P838-1)),0)</f>
        <v>-0.367886178861789</v>
      </c>
      <c r="S838" s="100" t="str">
        <f aca="false">IF(N838&gt;0,IF(O838="","-",IF(R838&lt;0%,"DEGROWTH","GROWTH")))</f>
        <v>DEGROWTH</v>
      </c>
      <c r="T838" s="101" t="n">
        <v>0</v>
      </c>
      <c r="U838" s="101" t="str">
        <f aca="false">IF(F838&lt;=$V$2,"Dec","")</f>
        <v>Dec</v>
      </c>
      <c r="V838" s="97" t="n">
        <v>0</v>
      </c>
      <c r="W838" s="104" t="n">
        <f aca="false">K838-V838</f>
        <v>155.5</v>
      </c>
      <c r="X838" s="103" t="n">
        <f aca="false">IFERROR(IF(U838="Dec",(K838/V838-1)),0)</f>
        <v>0</v>
      </c>
      <c r="Y838" s="106" t="b">
        <f aca="false">IF(T838&gt;0,IF(U838="","-",IF(X838&lt;0%,"DEGROWTH","GROWTH")))</f>
        <v>0</v>
      </c>
      <c r="Z838" s="24" t="n">
        <v>0</v>
      </c>
      <c r="AA838" s="24" t="n">
        <f aca="false">IF(H838&gt;0,1,0)</f>
        <v>0</v>
      </c>
      <c r="AB838" s="3" t="n">
        <v>1000003916</v>
      </c>
      <c r="AC838" s="3"/>
    </row>
    <row r="839" customFormat="false" ht="14.25" hidden="true" customHeight="true" outlineLevel="0" collapsed="false">
      <c r="A839" s="24" t="s">
        <v>134</v>
      </c>
      <c r="B839" s="128" t="s">
        <v>65</v>
      </c>
      <c r="C839" s="128" t="s">
        <v>1763</v>
      </c>
      <c r="D839" s="128" t="n">
        <v>1000003927</v>
      </c>
      <c r="E839" s="128" t="s">
        <v>1764</v>
      </c>
      <c r="F839" s="67" t="n">
        <v>45412</v>
      </c>
      <c r="G839" s="67" t="str">
        <f aca="false">IF(I839&gt;0,"Targeted Dealer","-")</f>
        <v>Targeted Dealer</v>
      </c>
      <c r="H839" s="67"/>
      <c r="I839" s="68" t="n">
        <v>25</v>
      </c>
      <c r="J839" s="68" t="n">
        <f aca="false">I839/$J$1*$E$1</f>
        <v>521.774193548387</v>
      </c>
      <c r="K839" s="97" t="n">
        <v>25</v>
      </c>
      <c r="L839" s="69" t="n">
        <f aca="false">K839-J839</f>
        <v>-496.774193548387</v>
      </c>
      <c r="M839" s="69" t="n">
        <f aca="false">IFERROR((K839/J839%),"-")</f>
        <v>4.79134466769706</v>
      </c>
      <c r="N839" s="100" t="n">
        <v>25</v>
      </c>
      <c r="O839" s="98" t="str">
        <f aca="false">IF(F839&lt;=$P$2,"Nov","")</f>
        <v>Nov</v>
      </c>
      <c r="P839" s="97" t="n">
        <v>25</v>
      </c>
      <c r="Q839" s="100" t="n">
        <f aca="false">K839-P839</f>
        <v>0</v>
      </c>
      <c r="R839" s="98" t="n">
        <f aca="false">IFERROR(IF(O839="Nov",(K839/P839-1)),0)</f>
        <v>0</v>
      </c>
      <c r="S839" s="100" t="str">
        <f aca="false">IF(N839&gt;0,IF(O839="","-",IF(R839&lt;0%,"DEGROWTH","GROWTH")))</f>
        <v>GROWTH</v>
      </c>
      <c r="T839" s="101" t="n">
        <v>0</v>
      </c>
      <c r="U839" s="101" t="str">
        <f aca="false">IF(F839&lt;=$V$2,"Dec","")</f>
        <v>Dec</v>
      </c>
      <c r="V839" s="97" t="n">
        <v>0</v>
      </c>
      <c r="W839" s="104" t="n">
        <f aca="false">K839-V839</f>
        <v>25</v>
      </c>
      <c r="X839" s="103" t="n">
        <f aca="false">IFERROR(IF(U839="Dec",(K839/V839-1)),0)</f>
        <v>0</v>
      </c>
      <c r="Y839" s="106" t="b">
        <f aca="false">IF(T839&gt;0,IF(U839="","-",IF(X839&lt;0%,"DEGROWTH","GROWTH")))</f>
        <v>0</v>
      </c>
      <c r="Z839" s="24" t="n">
        <v>0</v>
      </c>
      <c r="AA839" s="24" t="n">
        <f aca="false">IF(H839&gt;0,1,0)</f>
        <v>0</v>
      </c>
      <c r="AB839" s="3" t="n">
        <v>1000003927</v>
      </c>
      <c r="AC839" s="3"/>
    </row>
    <row r="840" customFormat="false" ht="14.25" hidden="true" customHeight="true" outlineLevel="0" collapsed="false">
      <c r="A840" s="24" t="s">
        <v>134</v>
      </c>
      <c r="B840" s="128" t="s">
        <v>65</v>
      </c>
      <c r="C840" s="128" t="s">
        <v>1765</v>
      </c>
      <c r="D840" s="128" t="n">
        <v>1000003962</v>
      </c>
      <c r="E840" s="128" t="s">
        <v>1766</v>
      </c>
      <c r="F840" s="67" t="n">
        <v>45429</v>
      </c>
      <c r="G840" s="67" t="str">
        <f aca="false">IF(I840&gt;0,"Targeted Dealer","-")</f>
        <v>Targeted Dealer</v>
      </c>
      <c r="H840" s="67"/>
      <c r="I840" s="68" t="n">
        <v>25</v>
      </c>
      <c r="J840" s="68" t="n">
        <f aca="false">I840/$J$1*$E$1</f>
        <v>521.774193548387</v>
      </c>
      <c r="K840" s="97" t="n">
        <v>80</v>
      </c>
      <c r="L840" s="69" t="n">
        <f aca="false">K840-J840</f>
        <v>-441.774193548387</v>
      </c>
      <c r="M840" s="69" t="n">
        <f aca="false">IFERROR((K840/J840%),"-")</f>
        <v>15.3323029366306</v>
      </c>
      <c r="N840" s="100" t="n">
        <v>60</v>
      </c>
      <c r="O840" s="98" t="str">
        <f aca="false">IF(F840&lt;=$P$2,"Nov","")</f>
        <v>Nov</v>
      </c>
      <c r="P840" s="97" t="n">
        <v>60</v>
      </c>
      <c r="Q840" s="100" t="n">
        <f aca="false">K840-P840</f>
        <v>20</v>
      </c>
      <c r="R840" s="98" t="n">
        <f aca="false">IFERROR(IF(O840="Nov",(K840/P840-1)),0)</f>
        <v>0.333333333333333</v>
      </c>
      <c r="S840" s="100" t="str">
        <f aca="false">IF(N840&gt;0,IF(O840="","-",IF(R840&lt;0%,"DEGROWTH","GROWTH")))</f>
        <v>GROWTH</v>
      </c>
      <c r="T840" s="101" t="n">
        <v>0</v>
      </c>
      <c r="U840" s="101" t="str">
        <f aca="false">IF(F840&lt;=$V$2,"Dec","")</f>
        <v>Dec</v>
      </c>
      <c r="V840" s="97" t="n">
        <v>0</v>
      </c>
      <c r="W840" s="104" t="n">
        <f aca="false">K840-V840</f>
        <v>80</v>
      </c>
      <c r="X840" s="103" t="n">
        <f aca="false">IFERROR(IF(U840="Dec",(K840/V840-1)),0)</f>
        <v>0</v>
      </c>
      <c r="Y840" s="106" t="b">
        <f aca="false">IF(T840&gt;0,IF(U840="","-",IF(X840&lt;0%,"DEGROWTH","GROWTH")))</f>
        <v>0</v>
      </c>
      <c r="Z840" s="24" t="n">
        <v>0</v>
      </c>
      <c r="AA840" s="24" t="n">
        <f aca="false">IF(H840&gt;0,1,0)</f>
        <v>0</v>
      </c>
      <c r="AB840" s="3" t="n">
        <v>1000003962</v>
      </c>
      <c r="AC840" s="3"/>
    </row>
    <row r="841" customFormat="false" ht="14.25" hidden="true" customHeight="true" outlineLevel="0" collapsed="false">
      <c r="A841" s="24" t="s">
        <v>134</v>
      </c>
      <c r="B841" s="128" t="s">
        <v>65</v>
      </c>
      <c r="C841" s="128" t="s">
        <v>1767</v>
      </c>
      <c r="D841" s="128" t="n">
        <v>1000003984</v>
      </c>
      <c r="E841" s="128" t="s">
        <v>1768</v>
      </c>
      <c r="F841" s="67" t="n">
        <v>45440</v>
      </c>
      <c r="G841" s="67" t="str">
        <f aca="false">IF(I841&gt;0,"Targeted Dealer","-")</f>
        <v>Targeted Dealer</v>
      </c>
      <c r="H841" s="67"/>
      <c r="I841" s="68" t="n">
        <v>100</v>
      </c>
      <c r="J841" s="68" t="n">
        <f aca="false">I841/$J$1*$E$1</f>
        <v>2087.09677419355</v>
      </c>
      <c r="K841" s="97" t="n">
        <v>90</v>
      </c>
      <c r="L841" s="69" t="n">
        <f aca="false">K841-J841</f>
        <v>-1997.09677419355</v>
      </c>
      <c r="M841" s="69" t="n">
        <f aca="false">IFERROR((K841/J841%),"-")</f>
        <v>4.31221020092736</v>
      </c>
      <c r="N841" s="100" t="n">
        <v>30</v>
      </c>
      <c r="O841" s="98" t="str">
        <f aca="false">IF(F841&lt;=$P$2,"Nov","")</f>
        <v>Nov</v>
      </c>
      <c r="P841" s="97" t="n">
        <v>30</v>
      </c>
      <c r="Q841" s="100" t="n">
        <f aca="false">K841-P841</f>
        <v>60</v>
      </c>
      <c r="R841" s="98" t="n">
        <f aca="false">IFERROR(IF(O841="Nov",(K841/P841-1)),0)</f>
        <v>2</v>
      </c>
      <c r="S841" s="100" t="str">
        <f aca="false">IF(N841&gt;0,IF(O841="","-",IF(R841&lt;0%,"DEGROWTH","GROWTH")))</f>
        <v>GROWTH</v>
      </c>
      <c r="T841" s="101" t="n">
        <v>0</v>
      </c>
      <c r="U841" s="101" t="str">
        <f aca="false">IF(F841&lt;=$V$2,"Dec","")</f>
        <v>Dec</v>
      </c>
      <c r="V841" s="97" t="n">
        <v>0</v>
      </c>
      <c r="W841" s="104" t="n">
        <f aca="false">K841-V841</f>
        <v>90</v>
      </c>
      <c r="X841" s="103" t="n">
        <f aca="false">IFERROR(IF(U841="Dec",(K841/V841-1)),0)</f>
        <v>0</v>
      </c>
      <c r="Y841" s="106" t="b">
        <f aca="false">IF(T841&gt;0,IF(U841="","-",IF(X841&lt;0%,"DEGROWTH","GROWTH")))</f>
        <v>0</v>
      </c>
      <c r="Z841" s="24" t="n">
        <v>0</v>
      </c>
      <c r="AA841" s="24" t="n">
        <f aca="false">IF(H841&gt;0,1,0)</f>
        <v>0</v>
      </c>
      <c r="AB841" s="3" t="n">
        <v>1000003984</v>
      </c>
      <c r="AC841" s="3"/>
    </row>
    <row r="842" customFormat="false" ht="14.25" hidden="true" customHeight="true" outlineLevel="0" collapsed="false">
      <c r="A842" s="24" t="s">
        <v>134</v>
      </c>
      <c r="B842" s="128" t="s">
        <v>65</v>
      </c>
      <c r="C842" s="128" t="s">
        <v>4244</v>
      </c>
      <c r="D842" s="128" t="n">
        <v>1000004018</v>
      </c>
      <c r="E842" s="128" t="s">
        <v>4245</v>
      </c>
      <c r="F842" s="67" t="n">
        <v>45468</v>
      </c>
      <c r="G842" s="67" t="str">
        <f aca="false">IF(I842&gt;0,"Targeted Dealer","-")</f>
        <v>Targeted Dealer</v>
      </c>
      <c r="H842" s="24"/>
      <c r="I842" s="68" t="n">
        <v>25</v>
      </c>
      <c r="J842" s="68" t="n">
        <f aca="false">I842/$J$1*$E$1</f>
        <v>521.774193548387</v>
      </c>
      <c r="K842" s="97" t="n">
        <v>25</v>
      </c>
      <c r="L842" s="69" t="n">
        <f aca="false">K842-J842</f>
        <v>-496.774193548387</v>
      </c>
      <c r="M842" s="69" t="n">
        <f aca="false">IFERROR((K842/J842%),"-")</f>
        <v>4.79134466769706</v>
      </c>
      <c r="N842" s="100" t="n">
        <v>0</v>
      </c>
      <c r="O842" s="98" t="str">
        <f aca="false">IF(F842&lt;=$P$2,"Nov","")</f>
        <v>Nov</v>
      </c>
      <c r="P842" s="97" t="n">
        <v>0</v>
      </c>
      <c r="Q842" s="100" t="n">
        <f aca="false">K842-P842</f>
        <v>25</v>
      </c>
      <c r="R842" s="98" t="n">
        <f aca="false">IFERROR(IF(O842="Nov",(K842/P842-1)),0)</f>
        <v>0</v>
      </c>
      <c r="S842" s="105" t="b">
        <f aca="false">IF(N842&gt;0,IF(O842="","-",IF(R842&lt;0%,"DEGROWTH","GROWTH")))</f>
        <v>0</v>
      </c>
      <c r="T842" s="101" t="n">
        <v>0</v>
      </c>
      <c r="U842" s="101" t="str">
        <f aca="false">IF(F842&lt;=$V$2,"Dec","")</f>
        <v>Dec</v>
      </c>
      <c r="V842" s="97" t="n">
        <v>0</v>
      </c>
      <c r="W842" s="104" t="n">
        <f aca="false">K842-V842</f>
        <v>25</v>
      </c>
      <c r="X842" s="103" t="n">
        <f aca="false">IFERROR(IF(U842="Dec",(K842/V842-1)),0)</f>
        <v>0</v>
      </c>
      <c r="Y842" s="106" t="b">
        <f aca="false">IF(T842&gt;0,IF(U842="","-",IF(X842&lt;0%,"DEGROWTH","GROWTH")))</f>
        <v>0</v>
      </c>
      <c r="Z842" s="24" t="n">
        <v>0</v>
      </c>
      <c r="AA842" s="24" t="n">
        <f aca="false">IF(H842&gt;0,1,0)</f>
        <v>0</v>
      </c>
      <c r="AB842" s="3" t="n">
        <v>1000004018</v>
      </c>
      <c r="AC842" s="3"/>
    </row>
    <row r="843" customFormat="false" ht="14.25" hidden="true" customHeight="true" outlineLevel="0" collapsed="false">
      <c r="A843" s="24" t="s">
        <v>134</v>
      </c>
      <c r="B843" s="128" t="s">
        <v>65</v>
      </c>
      <c r="C843" s="128" t="s">
        <v>1769</v>
      </c>
      <c r="D843" s="128" t="n">
        <v>1000004046</v>
      </c>
      <c r="E843" s="128" t="s">
        <v>1770</v>
      </c>
      <c r="F843" s="67" t="n">
        <v>45490</v>
      </c>
      <c r="G843" s="67" t="str">
        <f aca="false">IF(I843&gt;0,"Targeted Dealer","-")</f>
        <v>Targeted Dealer</v>
      </c>
      <c r="H843" s="24"/>
      <c r="I843" s="68" t="n">
        <v>150</v>
      </c>
      <c r="J843" s="68" t="n">
        <f aca="false">I843/$J$1*$E$1</f>
        <v>3130.64516129032</v>
      </c>
      <c r="K843" s="97" t="n">
        <v>150</v>
      </c>
      <c r="L843" s="69" t="n">
        <f aca="false">K843-J843</f>
        <v>-2980.64516129032</v>
      </c>
      <c r="M843" s="69" t="n">
        <f aca="false">IFERROR((K843/J843%),"-")</f>
        <v>4.79134466769706</v>
      </c>
      <c r="N843" s="100" t="n">
        <v>75</v>
      </c>
      <c r="O843" s="98" t="str">
        <f aca="false">IF(F843&lt;=$P$2,"Nov","")</f>
        <v>Nov</v>
      </c>
      <c r="P843" s="97" t="n">
        <v>75</v>
      </c>
      <c r="Q843" s="100" t="n">
        <f aca="false">K843-P843</f>
        <v>75</v>
      </c>
      <c r="R843" s="98" t="n">
        <f aca="false">IFERROR(IF(O843="Nov",(K843/P843-1)),0)</f>
        <v>1</v>
      </c>
      <c r="S843" s="100" t="str">
        <f aca="false">IF(N843&gt;0,IF(O843="","-",IF(R843&lt;0%,"DEGROWTH","GROWTH")))</f>
        <v>GROWTH</v>
      </c>
      <c r="T843" s="101" t="n">
        <v>0</v>
      </c>
      <c r="U843" s="101" t="str">
        <f aca="false">IF(F843&lt;=$V$2,"Dec","")</f>
        <v>Dec</v>
      </c>
      <c r="V843" s="97" t="n">
        <v>0</v>
      </c>
      <c r="W843" s="104" t="n">
        <f aca="false">K843-V843</f>
        <v>150</v>
      </c>
      <c r="X843" s="103" t="n">
        <f aca="false">IFERROR(IF(U843="Dec",(K843/V843-1)),0)</f>
        <v>0</v>
      </c>
      <c r="Y843" s="106" t="b">
        <f aca="false">IF(T843&gt;0,IF(U843="","-",IF(X843&lt;0%,"DEGROWTH","GROWTH")))</f>
        <v>0</v>
      </c>
      <c r="Z843" s="24" t="n">
        <v>0</v>
      </c>
      <c r="AA843" s="24" t="n">
        <f aca="false">IF(H843&gt;0,1,0)</f>
        <v>0</v>
      </c>
      <c r="AB843" s="3" t="n">
        <v>1000004046</v>
      </c>
      <c r="AC843" s="3"/>
    </row>
    <row r="844" customFormat="false" ht="14.25" hidden="true" customHeight="true" outlineLevel="0" collapsed="false">
      <c r="A844" s="24" t="s">
        <v>134</v>
      </c>
      <c r="B844" s="128" t="s">
        <v>65</v>
      </c>
      <c r="C844" s="128" t="s">
        <v>1771</v>
      </c>
      <c r="D844" s="128" t="n">
        <v>1000004076</v>
      </c>
      <c r="E844" s="128" t="s">
        <v>1772</v>
      </c>
      <c r="F844" s="67" t="n">
        <v>45506</v>
      </c>
      <c r="G844" s="67" t="str">
        <f aca="false">IF(I844&gt;0,"Targeted Dealer","-")</f>
        <v>Targeted Dealer</v>
      </c>
      <c r="H844" s="24"/>
      <c r="I844" s="68" t="n">
        <v>25</v>
      </c>
      <c r="J844" s="68" t="n">
        <f aca="false">I844/$J$1*$E$1</f>
        <v>521.774193548387</v>
      </c>
      <c r="K844" s="97" t="n">
        <v>0</v>
      </c>
      <c r="L844" s="69" t="n">
        <f aca="false">K844-J844</f>
        <v>-521.774193548387</v>
      </c>
      <c r="M844" s="69" t="n">
        <f aca="false">IFERROR((K844/J844%),"-")</f>
        <v>0</v>
      </c>
      <c r="N844" s="100" t="n">
        <v>25</v>
      </c>
      <c r="O844" s="98" t="str">
        <f aca="false">IF(F844&lt;=$P$2,"Nov","")</f>
        <v>Nov</v>
      </c>
      <c r="P844" s="97" t="n">
        <v>25</v>
      </c>
      <c r="Q844" s="100" t="n">
        <f aca="false">K844-P844</f>
        <v>-25</v>
      </c>
      <c r="R844" s="98" t="n">
        <f aca="false">IFERROR(IF(O844="Nov",(K844/P844-1)),0)</f>
        <v>-1</v>
      </c>
      <c r="S844" s="100" t="str">
        <f aca="false">IF(N844&gt;0,IF(O844="","-",IF(R844&lt;0%,"DEGROWTH","GROWTH")))</f>
        <v>DEGROWTH</v>
      </c>
      <c r="T844" s="101" t="n">
        <v>0</v>
      </c>
      <c r="U844" s="101" t="str">
        <f aca="false">IF(F844&lt;=$V$2,"Dec","")</f>
        <v>Dec</v>
      </c>
      <c r="V844" s="97" t="n">
        <v>0</v>
      </c>
      <c r="W844" s="104" t="n">
        <f aca="false">K844-V844</f>
        <v>0</v>
      </c>
      <c r="X844" s="103" t="n">
        <f aca="false">IFERROR(IF(U844="Dec",(K844/V844-1)),0)</f>
        <v>0</v>
      </c>
      <c r="Y844" s="106" t="b">
        <f aca="false">IF(T844&gt;0,IF(U844="","-",IF(X844&lt;0%,"DEGROWTH","GROWTH")))</f>
        <v>0</v>
      </c>
      <c r="Z844" s="24" t="n">
        <v>1</v>
      </c>
      <c r="AA844" s="24" t="n">
        <f aca="false">IF(H844&gt;0,1,0)</f>
        <v>0</v>
      </c>
      <c r="AB844" s="3" t="n">
        <v>1000004076</v>
      </c>
      <c r="AC844" s="3"/>
    </row>
    <row r="845" customFormat="false" ht="14.25" hidden="true" customHeight="true" outlineLevel="0" collapsed="false">
      <c r="A845" s="24" t="s">
        <v>134</v>
      </c>
      <c r="B845" s="128" t="s">
        <v>65</v>
      </c>
      <c r="C845" s="128" t="s">
        <v>3536</v>
      </c>
      <c r="D845" s="128" t="n">
        <v>1000004078</v>
      </c>
      <c r="E845" s="128" t="s">
        <v>3537</v>
      </c>
      <c r="F845" s="67" t="n">
        <v>45512</v>
      </c>
      <c r="G845" s="67" t="str">
        <f aca="false">IF(I845&gt;0,"Targeted Dealer","-")</f>
        <v>Targeted Dealer</v>
      </c>
      <c r="H845" s="24"/>
      <c r="I845" s="68" t="n">
        <v>50</v>
      </c>
      <c r="J845" s="68" t="n">
        <f aca="false">I845/$J$1*$E$1</f>
        <v>1043.54838709677</v>
      </c>
      <c r="K845" s="97" t="n">
        <v>0</v>
      </c>
      <c r="L845" s="69" t="n">
        <f aca="false">K845-J845</f>
        <v>-1043.54838709677</v>
      </c>
      <c r="M845" s="69" t="n">
        <f aca="false">IFERROR((K845/J845%),"-")</f>
        <v>0</v>
      </c>
      <c r="N845" s="100" t="n">
        <v>0</v>
      </c>
      <c r="O845" s="98" t="str">
        <f aca="false">IF(F845&lt;=$P$2,"Nov","")</f>
        <v>Nov</v>
      </c>
      <c r="P845" s="97" t="n">
        <v>0</v>
      </c>
      <c r="Q845" s="100" t="n">
        <f aca="false">K845-P845</f>
        <v>0</v>
      </c>
      <c r="R845" s="98" t="n">
        <f aca="false">IFERROR(IF(O845="Nov",(K845/P845-1)),0)</f>
        <v>0</v>
      </c>
      <c r="S845" s="105" t="b">
        <f aca="false">IF(N845&gt;0,IF(O845="","-",IF(R845&lt;0%,"DEGROWTH","GROWTH")))</f>
        <v>0</v>
      </c>
      <c r="T845" s="101" t="n">
        <v>0</v>
      </c>
      <c r="U845" s="101" t="str">
        <f aca="false">IF(F845&lt;=$V$2,"Dec","")</f>
        <v>Dec</v>
      </c>
      <c r="V845" s="97" t="n">
        <v>0</v>
      </c>
      <c r="W845" s="104" t="n">
        <f aca="false">K845-V845</f>
        <v>0</v>
      </c>
      <c r="X845" s="103" t="n">
        <f aca="false">IFERROR(IF(U845="Dec",(K845/V845-1)),0)</f>
        <v>0</v>
      </c>
      <c r="Y845" s="106" t="b">
        <f aca="false">IF(T845&gt;0,IF(U845="","-",IF(X845&lt;0%,"DEGROWTH","GROWTH")))</f>
        <v>0</v>
      </c>
      <c r="Z845" s="24" t="n">
        <v>1</v>
      </c>
      <c r="AA845" s="24" t="n">
        <f aca="false">IF(H845&gt;0,1,0)</f>
        <v>0</v>
      </c>
      <c r="AB845" s="3" t="n">
        <v>1000004078</v>
      </c>
      <c r="AC845" s="3"/>
    </row>
    <row r="846" customFormat="false" ht="14.25" hidden="true" customHeight="true" outlineLevel="0" collapsed="false">
      <c r="A846" s="24" t="s">
        <v>134</v>
      </c>
      <c r="B846" s="128" t="s">
        <v>65</v>
      </c>
      <c r="C846" s="128" t="s">
        <v>1773</v>
      </c>
      <c r="D846" s="128" t="n">
        <v>1000004094</v>
      </c>
      <c r="E846" s="128" t="s">
        <v>1774</v>
      </c>
      <c r="F846" s="67" t="n">
        <v>45526</v>
      </c>
      <c r="G846" s="67" t="str">
        <f aca="false">IF(I846&gt;0,"Targeted Dealer","-")</f>
        <v>Targeted Dealer</v>
      </c>
      <c r="H846" s="24"/>
      <c r="I846" s="68" t="n">
        <v>25</v>
      </c>
      <c r="J846" s="68" t="n">
        <f aca="false">I846/$J$1*$E$1</f>
        <v>521.774193548387</v>
      </c>
      <c r="K846" s="97" t="n">
        <v>25</v>
      </c>
      <c r="L846" s="69" t="n">
        <f aca="false">K846-J846</f>
        <v>-496.774193548387</v>
      </c>
      <c r="M846" s="69" t="n">
        <f aca="false">IFERROR((K846/J846%),"-")</f>
        <v>4.79134466769706</v>
      </c>
      <c r="N846" s="100" t="n">
        <v>50</v>
      </c>
      <c r="O846" s="98" t="str">
        <f aca="false">IF(F846&lt;=$P$2,"Nov","")</f>
        <v>Nov</v>
      </c>
      <c r="P846" s="97" t="n">
        <v>50</v>
      </c>
      <c r="Q846" s="100" t="n">
        <f aca="false">K846-P846</f>
        <v>-25</v>
      </c>
      <c r="R846" s="98" t="n">
        <f aca="false">IFERROR(IF(O846="Nov",(K846/P846-1)),0)</f>
        <v>-0.5</v>
      </c>
      <c r="S846" s="100" t="str">
        <f aca="false">IF(N846&gt;0,IF(O846="","-",IF(R846&lt;0%,"DEGROWTH","GROWTH")))</f>
        <v>DEGROWTH</v>
      </c>
      <c r="T846" s="101" t="n">
        <v>0</v>
      </c>
      <c r="U846" s="101" t="str">
        <f aca="false">IF(F846&lt;=$V$2,"Dec","")</f>
        <v>Dec</v>
      </c>
      <c r="V846" s="97" t="n">
        <v>0</v>
      </c>
      <c r="W846" s="104" t="n">
        <f aca="false">K846-V846</f>
        <v>25</v>
      </c>
      <c r="X846" s="103" t="n">
        <f aca="false">IFERROR(IF(U846="Dec",(K846/V846-1)),0)</f>
        <v>0</v>
      </c>
      <c r="Y846" s="106" t="b">
        <f aca="false">IF(T846&gt;0,IF(U846="","-",IF(X846&lt;0%,"DEGROWTH","GROWTH")))</f>
        <v>0</v>
      </c>
      <c r="Z846" s="24" t="n">
        <v>0</v>
      </c>
      <c r="AA846" s="24" t="n">
        <f aca="false">IF(H846&gt;0,1,0)</f>
        <v>0</v>
      </c>
      <c r="AB846" s="3" t="n">
        <v>1000004094</v>
      </c>
      <c r="AC846" s="3"/>
    </row>
    <row r="847" customFormat="false" ht="14.25" hidden="true" customHeight="true" outlineLevel="0" collapsed="false">
      <c r="A847" s="23" t="s">
        <v>134</v>
      </c>
      <c r="B847" s="65" t="s">
        <v>67</v>
      </c>
      <c r="C847" s="65" t="s">
        <v>1775</v>
      </c>
      <c r="D847" s="65" t="n">
        <v>1000000534</v>
      </c>
      <c r="E847" s="66" t="s">
        <v>1776</v>
      </c>
      <c r="F847" s="67" t="n">
        <v>38535</v>
      </c>
      <c r="G847" s="67" t="str">
        <f aca="false">IF(I847&gt;0,"Targeted Dealer","-")</f>
        <v>Targeted Dealer</v>
      </c>
      <c r="H847" s="67"/>
      <c r="I847" s="68" t="n">
        <v>510</v>
      </c>
      <c r="J847" s="68" t="n">
        <f aca="false">I847/$J$1*$E$1</f>
        <v>10644.1935483871</v>
      </c>
      <c r="K847" s="97" t="n">
        <v>466.5</v>
      </c>
      <c r="L847" s="69" t="n">
        <f aca="false">K847-J847</f>
        <v>-10177.6935483871</v>
      </c>
      <c r="M847" s="69" t="n">
        <f aca="false">IFERROR((K847/J847%),"-")</f>
        <v>4.3826711519229</v>
      </c>
      <c r="N847" s="100" t="n">
        <v>456</v>
      </c>
      <c r="O847" s="98" t="str">
        <f aca="false">IF(F847&lt;=$P$2,"Nov","")</f>
        <v>Nov</v>
      </c>
      <c r="P847" s="97" t="n">
        <v>456</v>
      </c>
      <c r="Q847" s="100" t="n">
        <f aca="false">K847-P847</f>
        <v>10.5</v>
      </c>
      <c r="R847" s="98" t="n">
        <f aca="false">IFERROR(IF(O847="Nov",(K847/P847-1)),0)</f>
        <v>0.0230263157894737</v>
      </c>
      <c r="S847" s="100" t="str">
        <f aca="false">IF(N847&gt;0,IF(O847="","-",IF(R847&lt;0%,"DEGROWTH","GROWTH")))</f>
        <v>GROWTH</v>
      </c>
      <c r="T847" s="101" t="n">
        <v>525.5</v>
      </c>
      <c r="U847" s="101" t="str">
        <f aca="false">IF(F847&lt;=$V$2,"Dec","")</f>
        <v>Dec</v>
      </c>
      <c r="V847" s="97" t="n">
        <v>525.5</v>
      </c>
      <c r="W847" s="104" t="n">
        <f aca="false">K847-V847</f>
        <v>-59</v>
      </c>
      <c r="X847" s="103" t="n">
        <f aca="false">IFERROR(IF(U847="Dec",(K847/V847-1)),0)</f>
        <v>-0.112274024738344</v>
      </c>
      <c r="Y847" s="104" t="str">
        <f aca="false">IF(T847&gt;0,IF(U847="","-",IF(X847&lt;0%,"DEGROWTH","GROWTH")))</f>
        <v>DEGROWTH</v>
      </c>
      <c r="Z847" s="24" t="n">
        <v>0</v>
      </c>
      <c r="AA847" s="24" t="n">
        <f aca="false">IF(H847&gt;0,1,0)</f>
        <v>0</v>
      </c>
      <c r="AB847" s="3" t="n">
        <v>1000000534</v>
      </c>
      <c r="AC847" s="3"/>
    </row>
    <row r="848" customFormat="false" ht="14.25" hidden="true" customHeight="true" outlineLevel="0" collapsed="false">
      <c r="A848" s="23" t="s">
        <v>134</v>
      </c>
      <c r="B848" s="65" t="s">
        <v>67</v>
      </c>
      <c r="C848" s="65" t="s">
        <v>1777</v>
      </c>
      <c r="D848" s="65" t="n">
        <v>1000000539</v>
      </c>
      <c r="E848" s="66" t="s">
        <v>1778</v>
      </c>
      <c r="F848" s="67" t="n">
        <v>38563</v>
      </c>
      <c r="G848" s="67" t="str">
        <f aca="false">IF(I848&gt;0,"Targeted Dealer","-")</f>
        <v>Targeted Dealer</v>
      </c>
      <c r="H848" s="67" t="s">
        <v>627</v>
      </c>
      <c r="I848" s="68" t="n">
        <v>1605</v>
      </c>
      <c r="J848" s="68" t="n">
        <f aca="false">I848/$J$1*$E$1</f>
        <v>33497.9032258065</v>
      </c>
      <c r="K848" s="97" t="n">
        <v>1194.5</v>
      </c>
      <c r="L848" s="69" t="n">
        <f aca="false">K848-J848</f>
        <v>-32303.4032258065</v>
      </c>
      <c r="M848" s="69" t="n">
        <f aca="false">IFERROR((K848/J848%),"-")</f>
        <v>3.56589483212719</v>
      </c>
      <c r="N848" s="100" t="n">
        <v>1447.5</v>
      </c>
      <c r="O848" s="98" t="str">
        <f aca="false">IF(F848&lt;=$P$2,"Nov","")</f>
        <v>Nov</v>
      </c>
      <c r="P848" s="97" t="n">
        <v>1447.5</v>
      </c>
      <c r="Q848" s="100" t="n">
        <f aca="false">K848-P848</f>
        <v>-253</v>
      </c>
      <c r="R848" s="98" t="n">
        <f aca="false">IFERROR(IF(O848="Nov",(K848/P848-1)),0)</f>
        <v>-0.174784110535406</v>
      </c>
      <c r="S848" s="100" t="str">
        <f aca="false">IF(N848&gt;0,IF(O848="","-",IF(R848&lt;0%,"DEGROWTH","GROWTH")))</f>
        <v>DEGROWTH</v>
      </c>
      <c r="T848" s="101" t="n">
        <v>1753</v>
      </c>
      <c r="U848" s="101" t="str">
        <f aca="false">IF(F848&lt;=$V$2,"Dec","")</f>
        <v>Dec</v>
      </c>
      <c r="V848" s="97" t="n">
        <v>1753</v>
      </c>
      <c r="W848" s="104" t="n">
        <f aca="false">K848-V848</f>
        <v>-558.5</v>
      </c>
      <c r="X848" s="103" t="n">
        <f aca="false">IFERROR(IF(U848="Dec",(K848/V848-1)),0)</f>
        <v>-0.318596691386195</v>
      </c>
      <c r="Y848" s="104" t="str">
        <f aca="false">IF(T848&gt;0,IF(U848="","-",IF(X848&lt;0%,"DEGROWTH","GROWTH")))</f>
        <v>DEGROWTH</v>
      </c>
      <c r="Z848" s="24" t="n">
        <v>0</v>
      </c>
      <c r="AA848" s="24" t="n">
        <f aca="false">IF(H848&gt;0,1,0)</f>
        <v>1</v>
      </c>
      <c r="AB848" s="3" t="n">
        <v>1000000539</v>
      </c>
      <c r="AC848" s="3"/>
    </row>
    <row r="849" customFormat="false" ht="14.25" hidden="true" customHeight="true" outlineLevel="0" collapsed="false">
      <c r="A849" s="23" t="s">
        <v>134</v>
      </c>
      <c r="B849" s="65" t="s">
        <v>67</v>
      </c>
      <c r="C849" s="65" t="s">
        <v>4020</v>
      </c>
      <c r="D849" s="65" t="n">
        <v>1000000547</v>
      </c>
      <c r="E849" s="66" t="s">
        <v>4021</v>
      </c>
      <c r="F849" s="67" t="n">
        <v>39020</v>
      </c>
      <c r="G849" s="67" t="str">
        <f aca="false">IF(I849&gt;0,"Targeted Dealer","-")</f>
        <v>Targeted Dealer</v>
      </c>
      <c r="H849" s="67"/>
      <c r="I849" s="68" t="n">
        <v>435</v>
      </c>
      <c r="J849" s="68" t="n">
        <f aca="false">I849/$J$1*$E$1</f>
        <v>9078.87096774194</v>
      </c>
      <c r="K849" s="97" t="n">
        <v>269.5</v>
      </c>
      <c r="L849" s="69" t="n">
        <f aca="false">K849-J849</f>
        <v>-8809.37096774194</v>
      </c>
      <c r="M849" s="69" t="n">
        <f aca="false">IFERROR((K849/J849%),"-")</f>
        <v>2.96843077688358</v>
      </c>
      <c r="N849" s="100" t="n">
        <v>373.5</v>
      </c>
      <c r="O849" s="98" t="str">
        <f aca="false">IF(F849&lt;=$P$2,"Nov","")</f>
        <v>Nov</v>
      </c>
      <c r="P849" s="97" t="n">
        <v>373.5</v>
      </c>
      <c r="Q849" s="100" t="n">
        <f aca="false">K849-P849</f>
        <v>-104</v>
      </c>
      <c r="R849" s="98" t="n">
        <f aca="false">IFERROR(IF(O849="Nov",(K849/P849-1)),0)</f>
        <v>-0.278447121820616</v>
      </c>
      <c r="S849" s="100" t="str">
        <f aca="false">IF(N849&gt;0,IF(O849="","-",IF(R849&lt;0%,"DEGROWTH","GROWTH")))</f>
        <v>DEGROWTH</v>
      </c>
      <c r="T849" s="101" t="n">
        <v>501.5</v>
      </c>
      <c r="U849" s="101" t="str">
        <f aca="false">IF(F849&lt;=$V$2,"Dec","")</f>
        <v>Dec</v>
      </c>
      <c r="V849" s="97" t="n">
        <v>501.5</v>
      </c>
      <c r="W849" s="104" t="n">
        <f aca="false">K849-V849</f>
        <v>-232</v>
      </c>
      <c r="X849" s="103" t="n">
        <f aca="false">IFERROR(IF(U849="Dec",(K849/V849-1)),0)</f>
        <v>-0.462612163509472</v>
      </c>
      <c r="Y849" s="104" t="str">
        <f aca="false">IF(T849&gt;0,IF(U849="","-",IF(X849&lt;0%,"DEGROWTH","GROWTH")))</f>
        <v>DEGROWTH</v>
      </c>
      <c r="Z849" s="24" t="n">
        <v>0</v>
      </c>
      <c r="AA849" s="24" t="n">
        <f aca="false">IF(H849&gt;0,1,0)</f>
        <v>0</v>
      </c>
      <c r="AB849" s="3" t="n">
        <v>1000000547</v>
      </c>
      <c r="AC849" s="3"/>
    </row>
    <row r="850" customFormat="false" ht="14.25" hidden="true" customHeight="true" outlineLevel="0" collapsed="false">
      <c r="A850" s="23" t="s">
        <v>134</v>
      </c>
      <c r="B850" s="65" t="s">
        <v>67</v>
      </c>
      <c r="C850" s="65" t="s">
        <v>1779</v>
      </c>
      <c r="D850" s="65" t="n">
        <v>1000000557</v>
      </c>
      <c r="E850" s="66" t="s">
        <v>1780</v>
      </c>
      <c r="F850" s="67" t="n">
        <v>39067</v>
      </c>
      <c r="G850" s="67" t="str">
        <f aca="false">IF(I850&gt;0,"Targeted Dealer","-")</f>
        <v>Targeted Dealer</v>
      </c>
      <c r="H850" s="67"/>
      <c r="I850" s="68" t="n">
        <v>26</v>
      </c>
      <c r="J850" s="68" t="n">
        <f aca="false">I850/$J$1*$E$1</f>
        <v>542.645161290323</v>
      </c>
      <c r="K850" s="97" t="n">
        <v>12.5</v>
      </c>
      <c r="L850" s="69" t="n">
        <f aca="false">K850-J850</f>
        <v>-530.145161290323</v>
      </c>
      <c r="M850" s="69" t="n">
        <f aca="false">IFERROR((K850/J850%),"-")</f>
        <v>2.30353109023897</v>
      </c>
      <c r="N850" s="100" t="n">
        <v>13</v>
      </c>
      <c r="O850" s="98" t="str">
        <f aca="false">IF(F850&lt;=$P$2,"Nov","")</f>
        <v>Nov</v>
      </c>
      <c r="P850" s="97" t="n">
        <v>13</v>
      </c>
      <c r="Q850" s="100" t="n">
        <f aca="false">K850-P850</f>
        <v>-0.5</v>
      </c>
      <c r="R850" s="98" t="n">
        <f aca="false">IFERROR(IF(O850="Nov",(K850/P850-1)),0)</f>
        <v>-0.0384615384615384</v>
      </c>
      <c r="S850" s="100" t="str">
        <f aca="false">IF(N850&gt;0,IF(O850="","-",IF(R850&lt;0%,"DEGROWTH","GROWTH")))</f>
        <v>DEGROWTH</v>
      </c>
      <c r="T850" s="101" t="n">
        <v>20</v>
      </c>
      <c r="U850" s="101" t="str">
        <f aca="false">IF(F850&lt;=$V$2,"Dec","")</f>
        <v>Dec</v>
      </c>
      <c r="V850" s="97" t="n">
        <v>20</v>
      </c>
      <c r="W850" s="104" t="n">
        <f aca="false">K850-V850</f>
        <v>-7.5</v>
      </c>
      <c r="X850" s="103" t="n">
        <f aca="false">IFERROR(IF(U850="Dec",(K850/V850-1)),0)</f>
        <v>-0.375</v>
      </c>
      <c r="Y850" s="104" t="str">
        <f aca="false">IF(T850&gt;0,IF(U850="","-",IF(X850&lt;0%,"DEGROWTH","GROWTH")))</f>
        <v>DEGROWTH</v>
      </c>
      <c r="Z850" s="24" t="n">
        <v>0</v>
      </c>
      <c r="AA850" s="24" t="n">
        <f aca="false">IF(H850&gt;0,1,0)</f>
        <v>0</v>
      </c>
      <c r="AB850" s="3" t="n">
        <v>1000000557</v>
      </c>
      <c r="AC850" s="3"/>
    </row>
    <row r="851" customFormat="false" ht="14.25" hidden="true" customHeight="true" outlineLevel="0" collapsed="false">
      <c r="A851" s="23" t="s">
        <v>134</v>
      </c>
      <c r="B851" s="65" t="s">
        <v>67</v>
      </c>
      <c r="C851" s="65" t="s">
        <v>1781</v>
      </c>
      <c r="D851" s="65" t="n">
        <v>1000000529</v>
      </c>
      <c r="E851" s="66" t="s">
        <v>1782</v>
      </c>
      <c r="F851" s="67" t="n">
        <v>39073</v>
      </c>
      <c r="G851" s="67" t="str">
        <f aca="false">IF(I851&gt;0,"Targeted Dealer","-")</f>
        <v>Targeted Dealer</v>
      </c>
      <c r="H851" s="67" t="s">
        <v>627</v>
      </c>
      <c r="I851" s="68" t="n">
        <v>450</v>
      </c>
      <c r="J851" s="68" t="n">
        <f aca="false">I851/$J$1*$E$1</f>
        <v>9391.93548387097</v>
      </c>
      <c r="K851" s="97" t="n">
        <v>410.5</v>
      </c>
      <c r="L851" s="69" t="n">
        <f aca="false">K851-J851</f>
        <v>-8981.43548387097</v>
      </c>
      <c r="M851" s="69" t="n">
        <f aca="false">IFERROR((K851/J851%),"-")</f>
        <v>4.37077108019921</v>
      </c>
      <c r="N851" s="100" t="n">
        <v>420.5</v>
      </c>
      <c r="O851" s="98" t="str">
        <f aca="false">IF(F851&lt;=$P$2,"Nov","")</f>
        <v>Nov</v>
      </c>
      <c r="P851" s="97" t="n">
        <v>420.5</v>
      </c>
      <c r="Q851" s="100" t="n">
        <f aca="false">K851-P851</f>
        <v>-10</v>
      </c>
      <c r="R851" s="98" t="n">
        <f aca="false">IFERROR(IF(O851="Nov",(K851/P851-1)),0)</f>
        <v>-0.023781212841855</v>
      </c>
      <c r="S851" s="100" t="str">
        <f aca="false">IF(N851&gt;0,IF(O851="","-",IF(R851&lt;0%,"DEGROWTH","GROWTH")))</f>
        <v>DEGROWTH</v>
      </c>
      <c r="T851" s="101" t="n">
        <v>441</v>
      </c>
      <c r="U851" s="101" t="str">
        <f aca="false">IF(F851&lt;=$V$2,"Dec","")</f>
        <v>Dec</v>
      </c>
      <c r="V851" s="97" t="n">
        <v>441</v>
      </c>
      <c r="W851" s="104" t="n">
        <f aca="false">K851-V851</f>
        <v>-30.5</v>
      </c>
      <c r="X851" s="103" t="n">
        <f aca="false">IFERROR(IF(U851="Dec",(K851/V851-1)),0)</f>
        <v>-0.0691609977324263</v>
      </c>
      <c r="Y851" s="104" t="str">
        <f aca="false">IF(T851&gt;0,IF(U851="","-",IF(X851&lt;0%,"DEGROWTH","GROWTH")))</f>
        <v>DEGROWTH</v>
      </c>
      <c r="Z851" s="24" t="n">
        <v>0</v>
      </c>
      <c r="AA851" s="24" t="n">
        <f aca="false">IF(H851&gt;0,1,0)</f>
        <v>1</v>
      </c>
      <c r="AB851" s="3" t="n">
        <v>1000000529</v>
      </c>
      <c r="AC851" s="3"/>
    </row>
    <row r="852" customFormat="false" ht="14.25" hidden="true" customHeight="true" outlineLevel="0" collapsed="false">
      <c r="A852" s="23" t="s">
        <v>134</v>
      </c>
      <c r="B852" s="65" t="s">
        <v>67</v>
      </c>
      <c r="C852" s="65" t="s">
        <v>1783</v>
      </c>
      <c r="D852" s="65" t="n">
        <v>1000000544</v>
      </c>
      <c r="E852" s="66" t="s">
        <v>1784</v>
      </c>
      <c r="F852" s="67" t="n">
        <v>39171</v>
      </c>
      <c r="G852" s="67" t="str">
        <f aca="false">IF(I852&gt;0,"Targeted Dealer","-")</f>
        <v>Targeted Dealer</v>
      </c>
      <c r="H852" s="67" t="s">
        <v>627</v>
      </c>
      <c r="I852" s="68" t="n">
        <v>570</v>
      </c>
      <c r="J852" s="68" t="n">
        <f aca="false">I852/$J$1*$E$1</f>
        <v>11896.4516129032</v>
      </c>
      <c r="K852" s="97" t="n">
        <v>550</v>
      </c>
      <c r="L852" s="69" t="n">
        <f aca="false">K852-J852</f>
        <v>-11346.4516129032</v>
      </c>
      <c r="M852" s="69" t="n">
        <f aca="false">IFERROR((K852/J852%),"-")</f>
        <v>4.62322731093576</v>
      </c>
      <c r="N852" s="100" t="n">
        <v>499</v>
      </c>
      <c r="O852" s="98" t="str">
        <f aca="false">IF(F852&lt;=$P$2,"Nov","")</f>
        <v>Nov</v>
      </c>
      <c r="P852" s="97" t="n">
        <v>499</v>
      </c>
      <c r="Q852" s="100" t="n">
        <f aca="false">K852-P852</f>
        <v>51</v>
      </c>
      <c r="R852" s="98" t="n">
        <f aca="false">IFERROR(IF(O852="Nov",(K852/P852-1)),0)</f>
        <v>0.102204408817635</v>
      </c>
      <c r="S852" s="100" t="str">
        <f aca="false">IF(N852&gt;0,IF(O852="","-",IF(R852&lt;0%,"DEGROWTH","GROWTH")))</f>
        <v>GROWTH</v>
      </c>
      <c r="T852" s="101" t="n">
        <v>697.5</v>
      </c>
      <c r="U852" s="101" t="str">
        <f aca="false">IF(F852&lt;=$V$2,"Dec","")</f>
        <v>Dec</v>
      </c>
      <c r="V852" s="97" t="n">
        <v>697.5</v>
      </c>
      <c r="W852" s="104" t="n">
        <f aca="false">K852-V852</f>
        <v>-147.5</v>
      </c>
      <c r="X852" s="103" t="n">
        <f aca="false">IFERROR(IF(U852="Dec",(K852/V852-1)),0)</f>
        <v>-0.211469534050179</v>
      </c>
      <c r="Y852" s="104" t="str">
        <f aca="false">IF(T852&gt;0,IF(U852="","-",IF(X852&lt;0%,"DEGROWTH","GROWTH")))</f>
        <v>DEGROWTH</v>
      </c>
      <c r="Z852" s="24" t="n">
        <v>0</v>
      </c>
      <c r="AA852" s="24" t="n">
        <f aca="false">IF(H852&gt;0,1,0)</f>
        <v>1</v>
      </c>
      <c r="AB852" s="3" t="n">
        <v>1000000544</v>
      </c>
      <c r="AC852" s="3"/>
    </row>
    <row r="853" customFormat="false" ht="14.25" hidden="true" customHeight="true" outlineLevel="0" collapsed="false">
      <c r="A853" s="23" t="s">
        <v>134</v>
      </c>
      <c r="B853" s="65" t="s">
        <v>67</v>
      </c>
      <c r="C853" s="65" t="s">
        <v>1785</v>
      </c>
      <c r="D853" s="65" t="n">
        <v>1000000541</v>
      </c>
      <c r="E853" s="66" t="s">
        <v>1786</v>
      </c>
      <c r="F853" s="67" t="n">
        <v>39184</v>
      </c>
      <c r="G853" s="67" t="str">
        <f aca="false">IF(I853&gt;0,"Targeted Dealer","-")</f>
        <v>Targeted Dealer</v>
      </c>
      <c r="H853" s="67" t="s">
        <v>627</v>
      </c>
      <c r="I853" s="68" t="n">
        <v>13</v>
      </c>
      <c r="J853" s="68" t="n">
        <f aca="false">I853/$J$1*$E$1</f>
        <v>271.322580645161</v>
      </c>
      <c r="K853" s="97" t="n">
        <v>13</v>
      </c>
      <c r="L853" s="69" t="n">
        <f aca="false">K853-J853</f>
        <v>-258.322580645161</v>
      </c>
      <c r="M853" s="69" t="n">
        <f aca="false">IFERROR((K853/J853%),"-")</f>
        <v>4.79134466769706</v>
      </c>
      <c r="N853" s="100" t="n">
        <v>13</v>
      </c>
      <c r="O853" s="98" t="str">
        <f aca="false">IF(F853&lt;=$P$2,"Nov","")</f>
        <v>Nov</v>
      </c>
      <c r="P853" s="97" t="n">
        <v>13</v>
      </c>
      <c r="Q853" s="100" t="n">
        <f aca="false">K853-P853</f>
        <v>0</v>
      </c>
      <c r="R853" s="98" t="n">
        <f aca="false">IFERROR(IF(O853="Nov",(K853/P853-1)),0)</f>
        <v>0</v>
      </c>
      <c r="S853" s="100" t="str">
        <f aca="false">IF(N853&gt;0,IF(O853="","-",IF(R853&lt;0%,"DEGROWTH","GROWTH")))</f>
        <v>GROWTH</v>
      </c>
      <c r="T853" s="101" t="n">
        <v>25</v>
      </c>
      <c r="U853" s="101" t="str">
        <f aca="false">IF(F853&lt;=$V$2,"Dec","")</f>
        <v>Dec</v>
      </c>
      <c r="V853" s="97" t="n">
        <v>25</v>
      </c>
      <c r="W853" s="104" t="n">
        <f aca="false">K853-V853</f>
        <v>-12</v>
      </c>
      <c r="X853" s="103" t="n">
        <f aca="false">IFERROR(IF(U853="Dec",(K853/V853-1)),0)</f>
        <v>-0.48</v>
      </c>
      <c r="Y853" s="104" t="str">
        <f aca="false">IF(T853&gt;0,IF(U853="","-",IF(X853&lt;0%,"DEGROWTH","GROWTH")))</f>
        <v>DEGROWTH</v>
      </c>
      <c r="Z853" s="24" t="n">
        <v>0</v>
      </c>
      <c r="AA853" s="24" t="n">
        <f aca="false">IF(H853&gt;0,1,0)</f>
        <v>1</v>
      </c>
      <c r="AB853" s="3" t="n">
        <v>1000000541</v>
      </c>
      <c r="AC853" s="3"/>
    </row>
    <row r="854" customFormat="false" ht="14.25" hidden="true" customHeight="true" outlineLevel="0" collapsed="false">
      <c r="A854" s="23" t="s">
        <v>134</v>
      </c>
      <c r="B854" s="65" t="s">
        <v>67</v>
      </c>
      <c r="C854" s="65" t="s">
        <v>1787</v>
      </c>
      <c r="D854" s="65" t="n">
        <v>1000000530</v>
      </c>
      <c r="E854" s="66" t="s">
        <v>1788</v>
      </c>
      <c r="F854" s="67" t="n">
        <v>39547</v>
      </c>
      <c r="G854" s="67" t="str">
        <f aca="false">IF(I854&gt;0,"Targeted Dealer","-")</f>
        <v>Targeted Dealer</v>
      </c>
      <c r="H854" s="67"/>
      <c r="I854" s="68" t="n">
        <v>140</v>
      </c>
      <c r="J854" s="68" t="n">
        <f aca="false">I854/$J$1*$E$1</f>
        <v>2921.93548387097</v>
      </c>
      <c r="K854" s="97" t="n">
        <v>107</v>
      </c>
      <c r="L854" s="69" t="n">
        <f aca="false">K854-J854</f>
        <v>-2814.93548387097</v>
      </c>
      <c r="M854" s="69" t="n">
        <f aca="false">IFERROR((K854/J854%),"-")</f>
        <v>3.6619562817399</v>
      </c>
      <c r="N854" s="100" t="n">
        <v>90.5</v>
      </c>
      <c r="O854" s="98" t="str">
        <f aca="false">IF(F854&lt;=$P$2,"Nov","")</f>
        <v>Nov</v>
      </c>
      <c r="P854" s="97" t="n">
        <v>90.5</v>
      </c>
      <c r="Q854" s="100" t="n">
        <f aca="false">K854-P854</f>
        <v>16.5</v>
      </c>
      <c r="R854" s="98" t="n">
        <f aca="false">IFERROR(IF(O854="Nov",(K854/P854-1)),0)</f>
        <v>0.18232044198895</v>
      </c>
      <c r="S854" s="100" t="str">
        <f aca="false">IF(N854&gt;0,IF(O854="","-",IF(R854&lt;0%,"DEGROWTH","GROWTH")))</f>
        <v>GROWTH</v>
      </c>
      <c r="T854" s="101" t="n">
        <v>125</v>
      </c>
      <c r="U854" s="101" t="str">
        <f aca="false">IF(F854&lt;=$V$2,"Dec","")</f>
        <v>Dec</v>
      </c>
      <c r="V854" s="97" t="n">
        <v>125</v>
      </c>
      <c r="W854" s="104" t="n">
        <f aca="false">K854-V854</f>
        <v>-18</v>
      </c>
      <c r="X854" s="103" t="n">
        <f aca="false">IFERROR(IF(U854="Dec",(K854/V854-1)),0)</f>
        <v>-0.144</v>
      </c>
      <c r="Y854" s="104" t="str">
        <f aca="false">IF(T854&gt;0,IF(U854="","-",IF(X854&lt;0%,"DEGROWTH","GROWTH")))</f>
        <v>DEGROWTH</v>
      </c>
      <c r="Z854" s="24" t="n">
        <v>0</v>
      </c>
      <c r="AA854" s="24" t="n">
        <f aca="false">IF(H854&gt;0,1,0)</f>
        <v>0</v>
      </c>
      <c r="AB854" s="3" t="n">
        <v>1000000530</v>
      </c>
      <c r="AC854" s="3"/>
    </row>
    <row r="855" customFormat="false" ht="14.25" hidden="true" customHeight="true" outlineLevel="0" collapsed="false">
      <c r="A855" s="23" t="s">
        <v>134</v>
      </c>
      <c r="B855" s="65" t="s">
        <v>67</v>
      </c>
      <c r="C855" s="65" t="s">
        <v>1789</v>
      </c>
      <c r="D855" s="65" t="n">
        <v>1000000549</v>
      </c>
      <c r="E855" s="66" t="s">
        <v>1790</v>
      </c>
      <c r="F855" s="67" t="n">
        <v>39961</v>
      </c>
      <c r="G855" s="67" t="str">
        <f aca="false">IF(I855&gt;0,"Targeted Dealer","-")</f>
        <v>Targeted Dealer</v>
      </c>
      <c r="H855" s="67"/>
      <c r="I855" s="68" t="n">
        <v>25</v>
      </c>
      <c r="J855" s="68" t="n">
        <f aca="false">I855/$J$1*$E$1</f>
        <v>521.774193548387</v>
      </c>
      <c r="K855" s="97" t="n">
        <v>25.5</v>
      </c>
      <c r="L855" s="69" t="n">
        <f aca="false">K855-J855</f>
        <v>-496.274193548387</v>
      </c>
      <c r="M855" s="69" t="n">
        <f aca="false">IFERROR((K855/J855%),"-")</f>
        <v>4.887171561051</v>
      </c>
      <c r="N855" s="100" t="n">
        <v>25</v>
      </c>
      <c r="O855" s="98" t="str">
        <f aca="false">IF(F855&lt;=$P$2,"Nov","")</f>
        <v>Nov</v>
      </c>
      <c r="P855" s="97" t="n">
        <v>25</v>
      </c>
      <c r="Q855" s="100" t="n">
        <f aca="false">K855-P855</f>
        <v>0.5</v>
      </c>
      <c r="R855" s="98" t="n">
        <f aca="false">IFERROR(IF(O855="Nov",(K855/P855-1)),0)</f>
        <v>0.02</v>
      </c>
      <c r="S855" s="100" t="str">
        <f aca="false">IF(N855&gt;0,IF(O855="","-",IF(R855&lt;0%,"DEGROWTH","GROWTH")))</f>
        <v>GROWTH</v>
      </c>
      <c r="T855" s="101" t="n">
        <v>37.5</v>
      </c>
      <c r="U855" s="101" t="str">
        <f aca="false">IF(F855&lt;=$V$2,"Dec","")</f>
        <v>Dec</v>
      </c>
      <c r="V855" s="97" t="n">
        <v>37.5</v>
      </c>
      <c r="W855" s="104" t="n">
        <f aca="false">K855-V855</f>
        <v>-12</v>
      </c>
      <c r="X855" s="103" t="n">
        <f aca="false">IFERROR(IF(U855="Dec",(K855/V855-1)),0)</f>
        <v>-0.32</v>
      </c>
      <c r="Y855" s="104" t="str">
        <f aca="false">IF(T855&gt;0,IF(U855="","-",IF(X855&lt;0%,"DEGROWTH","GROWTH")))</f>
        <v>DEGROWTH</v>
      </c>
      <c r="Z855" s="24" t="n">
        <v>0</v>
      </c>
      <c r="AA855" s="24" t="n">
        <f aca="false">IF(H855&gt;0,1,0)</f>
        <v>0</v>
      </c>
      <c r="AB855" s="3" t="n">
        <v>1000000549</v>
      </c>
      <c r="AC855" s="3"/>
    </row>
    <row r="856" customFormat="false" ht="14.25" hidden="true" customHeight="true" outlineLevel="0" collapsed="false">
      <c r="A856" s="23" t="s">
        <v>134</v>
      </c>
      <c r="B856" s="65" t="s">
        <v>67</v>
      </c>
      <c r="C856" s="65" t="s">
        <v>1791</v>
      </c>
      <c r="D856" s="65" t="n">
        <v>1000000554</v>
      </c>
      <c r="E856" s="66" t="s">
        <v>1792</v>
      </c>
      <c r="F856" s="67" t="n">
        <v>40583</v>
      </c>
      <c r="G856" s="67" t="str">
        <f aca="false">IF(I856&gt;0,"Targeted Dealer","-")</f>
        <v>Targeted Dealer</v>
      </c>
      <c r="H856" s="67" t="s">
        <v>627</v>
      </c>
      <c r="I856" s="68" t="n">
        <v>385</v>
      </c>
      <c r="J856" s="68" t="n">
        <f aca="false">I856/$J$1*$E$1</f>
        <v>8035.32258064516</v>
      </c>
      <c r="K856" s="97" t="n">
        <v>349.5</v>
      </c>
      <c r="L856" s="69" t="n">
        <f aca="false">K856-J856</f>
        <v>-7685.82258064516</v>
      </c>
      <c r="M856" s="69" t="n">
        <f aca="false">IFERROR((K856/J856%),"-")</f>
        <v>4.34954535418214</v>
      </c>
      <c r="N856" s="100" t="n">
        <v>291.5</v>
      </c>
      <c r="O856" s="98" t="str">
        <f aca="false">IF(F856&lt;=$P$2,"Nov","")</f>
        <v>Nov</v>
      </c>
      <c r="P856" s="97" t="n">
        <v>291.5</v>
      </c>
      <c r="Q856" s="100" t="n">
        <f aca="false">K856-P856</f>
        <v>58</v>
      </c>
      <c r="R856" s="98" t="n">
        <f aca="false">IFERROR(IF(O856="Nov",(K856/P856-1)),0)</f>
        <v>0.198970840480274</v>
      </c>
      <c r="S856" s="100" t="str">
        <f aca="false">IF(N856&gt;0,IF(O856="","-",IF(R856&lt;0%,"DEGROWTH","GROWTH")))</f>
        <v>GROWTH</v>
      </c>
      <c r="T856" s="101" t="n">
        <v>374</v>
      </c>
      <c r="U856" s="101" t="str">
        <f aca="false">IF(F856&lt;=$V$2,"Dec","")</f>
        <v>Dec</v>
      </c>
      <c r="V856" s="97" t="n">
        <v>374</v>
      </c>
      <c r="W856" s="104" t="n">
        <f aca="false">K856-V856</f>
        <v>-24.5</v>
      </c>
      <c r="X856" s="103" t="n">
        <f aca="false">IFERROR(IF(U856="Dec",(K856/V856-1)),0)</f>
        <v>-0.0655080213903744</v>
      </c>
      <c r="Y856" s="104" t="str">
        <f aca="false">IF(T856&gt;0,IF(U856="","-",IF(X856&lt;0%,"DEGROWTH","GROWTH")))</f>
        <v>DEGROWTH</v>
      </c>
      <c r="Z856" s="24" t="n">
        <v>0</v>
      </c>
      <c r="AA856" s="24" t="n">
        <f aca="false">IF(H856&gt;0,1,0)</f>
        <v>1</v>
      </c>
      <c r="AB856" s="3" t="n">
        <v>1000000554</v>
      </c>
      <c r="AC856" s="3"/>
    </row>
    <row r="857" customFormat="false" ht="14.25" hidden="true" customHeight="true" outlineLevel="0" collapsed="false">
      <c r="A857" s="23" t="s">
        <v>134</v>
      </c>
      <c r="B857" s="65" t="s">
        <v>67</v>
      </c>
      <c r="C857" s="65" t="s">
        <v>1793</v>
      </c>
      <c r="D857" s="65" t="n">
        <v>1000000555</v>
      </c>
      <c r="E857" s="66" t="s">
        <v>1794</v>
      </c>
      <c r="F857" s="67" t="n">
        <v>40986</v>
      </c>
      <c r="G857" s="67" t="str">
        <f aca="false">IF(I857&gt;0,"Targeted Dealer","-")</f>
        <v>Targeted Dealer</v>
      </c>
      <c r="H857" s="67" t="s">
        <v>627</v>
      </c>
      <c r="I857" s="68" t="n">
        <v>45</v>
      </c>
      <c r="J857" s="68" t="n">
        <f aca="false">I857/$J$1*$E$1</f>
        <v>939.193548387097</v>
      </c>
      <c r="K857" s="97" t="n">
        <v>65</v>
      </c>
      <c r="L857" s="69" t="n">
        <f aca="false">K857-J857</f>
        <v>-874.193548387097</v>
      </c>
      <c r="M857" s="69" t="n">
        <f aca="false">IFERROR((K857/J857%),"-")</f>
        <v>6.92083118667354</v>
      </c>
      <c r="N857" s="100" t="n">
        <v>38</v>
      </c>
      <c r="O857" s="98" t="str">
        <f aca="false">IF(F857&lt;=$P$2,"Nov","")</f>
        <v>Nov</v>
      </c>
      <c r="P857" s="97" t="n">
        <v>38</v>
      </c>
      <c r="Q857" s="100" t="n">
        <f aca="false">K857-P857</f>
        <v>27</v>
      </c>
      <c r="R857" s="98" t="n">
        <f aca="false">IFERROR(IF(O857="Nov",(K857/P857-1)),0)</f>
        <v>0.710526315789474</v>
      </c>
      <c r="S857" s="100" t="str">
        <f aca="false">IF(N857&gt;0,IF(O857="","-",IF(R857&lt;0%,"DEGROWTH","GROWTH")))</f>
        <v>GROWTH</v>
      </c>
      <c r="T857" s="101" t="n">
        <v>39</v>
      </c>
      <c r="U857" s="101" t="str">
        <f aca="false">IF(F857&lt;=$V$2,"Dec","")</f>
        <v>Dec</v>
      </c>
      <c r="V857" s="97" t="n">
        <v>39</v>
      </c>
      <c r="W857" s="104" t="n">
        <f aca="false">K857-V857</f>
        <v>26</v>
      </c>
      <c r="X857" s="103" t="n">
        <f aca="false">IFERROR(IF(U857="Dec",(K857/V857-1)),0)</f>
        <v>0.666666666666667</v>
      </c>
      <c r="Y857" s="104" t="str">
        <f aca="false">IF(T857&gt;0,IF(U857="","-",IF(X857&lt;0%,"DEGROWTH","GROWTH")))</f>
        <v>GROWTH</v>
      </c>
      <c r="Z857" s="24" t="n">
        <v>0</v>
      </c>
      <c r="AA857" s="24" t="n">
        <f aca="false">IF(H857&gt;0,1,0)</f>
        <v>1</v>
      </c>
      <c r="AB857" s="3" t="n">
        <v>1000000555</v>
      </c>
      <c r="AC857" s="3"/>
    </row>
    <row r="858" customFormat="false" ht="14.25" hidden="true" customHeight="true" outlineLevel="0" collapsed="false">
      <c r="A858" s="23" t="s">
        <v>134</v>
      </c>
      <c r="B858" s="65" t="s">
        <v>67</v>
      </c>
      <c r="C858" s="65" t="s">
        <v>1795</v>
      </c>
      <c r="D858" s="65" t="n">
        <v>1000000532</v>
      </c>
      <c r="E858" s="66" t="s">
        <v>1796</v>
      </c>
      <c r="F858" s="67" t="n">
        <v>41071</v>
      </c>
      <c r="G858" s="67" t="str">
        <f aca="false">IF(I858&gt;0,"Targeted Dealer","-")</f>
        <v>Targeted Dealer</v>
      </c>
      <c r="H858" s="67" t="s">
        <v>627</v>
      </c>
      <c r="I858" s="68" t="n">
        <v>230</v>
      </c>
      <c r="J858" s="68" t="n">
        <f aca="false">I858/$J$1*$E$1</f>
        <v>4800.32258064516</v>
      </c>
      <c r="K858" s="97" t="n">
        <v>156.5</v>
      </c>
      <c r="L858" s="69" t="n">
        <f aca="false">K858-J858</f>
        <v>-4643.82258064516</v>
      </c>
      <c r="M858" s="69" t="n">
        <f aca="false">IFERROR((K858/J858%),"-")</f>
        <v>3.26019756736778</v>
      </c>
      <c r="N858" s="100" t="n">
        <v>167</v>
      </c>
      <c r="O858" s="98" t="str">
        <f aca="false">IF(F858&lt;=$P$2,"Nov","")</f>
        <v>Nov</v>
      </c>
      <c r="P858" s="97" t="n">
        <v>167</v>
      </c>
      <c r="Q858" s="100" t="n">
        <f aca="false">K858-P858</f>
        <v>-10.5</v>
      </c>
      <c r="R858" s="98" t="n">
        <f aca="false">IFERROR(IF(O858="Nov",(K858/P858-1)),0)</f>
        <v>-0.062874251497006</v>
      </c>
      <c r="S858" s="100" t="str">
        <f aca="false">IF(N858&gt;0,IF(O858="","-",IF(R858&lt;0%,"DEGROWTH","GROWTH")))</f>
        <v>DEGROWTH</v>
      </c>
      <c r="T858" s="101" t="n">
        <v>174</v>
      </c>
      <c r="U858" s="101" t="str">
        <f aca="false">IF(F858&lt;=$V$2,"Dec","")</f>
        <v>Dec</v>
      </c>
      <c r="V858" s="97" t="n">
        <v>174</v>
      </c>
      <c r="W858" s="104" t="n">
        <f aca="false">K858-V858</f>
        <v>-17.5</v>
      </c>
      <c r="X858" s="103" t="n">
        <f aca="false">IFERROR(IF(U858="Dec",(K858/V858-1)),0)</f>
        <v>-0.100574712643678</v>
      </c>
      <c r="Y858" s="104" t="str">
        <f aca="false">IF(T858&gt;0,IF(U858="","-",IF(X858&lt;0%,"DEGROWTH","GROWTH")))</f>
        <v>DEGROWTH</v>
      </c>
      <c r="Z858" s="24" t="n">
        <v>0</v>
      </c>
      <c r="AA858" s="24" t="n">
        <f aca="false">IF(H858&gt;0,1,0)</f>
        <v>1</v>
      </c>
      <c r="AB858" s="3" t="n">
        <v>1000000532</v>
      </c>
      <c r="AC858" s="3"/>
    </row>
    <row r="859" customFormat="false" ht="14.25" hidden="true" customHeight="true" outlineLevel="0" collapsed="false">
      <c r="A859" s="23" t="s">
        <v>134</v>
      </c>
      <c r="B859" s="65" t="s">
        <v>67</v>
      </c>
      <c r="C859" s="65" t="s">
        <v>1797</v>
      </c>
      <c r="D859" s="65" t="n">
        <v>1000000552</v>
      </c>
      <c r="E859" s="66" t="s">
        <v>1798</v>
      </c>
      <c r="F859" s="67" t="n">
        <v>41157</v>
      </c>
      <c r="G859" s="67" t="str">
        <f aca="false">IF(I859&gt;0,"Targeted Dealer","-")</f>
        <v>Targeted Dealer</v>
      </c>
      <c r="H859" s="67"/>
      <c r="I859" s="68" t="n">
        <v>120</v>
      </c>
      <c r="J859" s="68" t="n">
        <f aca="false">I859/$J$1*$E$1</f>
        <v>2504.51612903226</v>
      </c>
      <c r="K859" s="97" t="n">
        <v>105.5</v>
      </c>
      <c r="L859" s="69" t="n">
        <f aca="false">K859-J859</f>
        <v>-2399.01612903226</v>
      </c>
      <c r="M859" s="69" t="n">
        <f aca="false">IFERROR((K859/J859%),"-")</f>
        <v>4.21239052035033</v>
      </c>
      <c r="N859" s="100" t="n">
        <v>116</v>
      </c>
      <c r="O859" s="98" t="str">
        <f aca="false">IF(F859&lt;=$P$2,"Nov","")</f>
        <v>Nov</v>
      </c>
      <c r="P859" s="97" t="n">
        <v>116</v>
      </c>
      <c r="Q859" s="100" t="n">
        <f aca="false">K859-P859</f>
        <v>-10.5</v>
      </c>
      <c r="R859" s="98" t="n">
        <f aca="false">IFERROR(IF(O859="Nov",(K859/P859-1)),0)</f>
        <v>-0.0905172413793104</v>
      </c>
      <c r="S859" s="100" t="str">
        <f aca="false">IF(N859&gt;0,IF(O859="","-",IF(R859&lt;0%,"DEGROWTH","GROWTH")))</f>
        <v>DEGROWTH</v>
      </c>
      <c r="T859" s="101" t="n">
        <v>75</v>
      </c>
      <c r="U859" s="101" t="str">
        <f aca="false">IF(F859&lt;=$V$2,"Dec","")</f>
        <v>Dec</v>
      </c>
      <c r="V859" s="97" t="n">
        <v>75</v>
      </c>
      <c r="W859" s="104" t="n">
        <f aca="false">K859-V859</f>
        <v>30.5</v>
      </c>
      <c r="X859" s="103" t="n">
        <f aca="false">IFERROR(IF(U859="Dec",(K859/V859-1)),0)</f>
        <v>0.406666666666667</v>
      </c>
      <c r="Y859" s="104" t="str">
        <f aca="false">IF(T859&gt;0,IF(U859="","-",IF(X859&lt;0%,"DEGROWTH","GROWTH")))</f>
        <v>GROWTH</v>
      </c>
      <c r="Z859" s="24" t="n">
        <v>0</v>
      </c>
      <c r="AA859" s="24" t="n">
        <f aca="false">IF(H859&gt;0,1,0)</f>
        <v>0</v>
      </c>
      <c r="AB859" s="3" t="n">
        <v>1000000552</v>
      </c>
      <c r="AC859" s="3"/>
    </row>
    <row r="860" customFormat="false" ht="14.25" hidden="true" customHeight="true" outlineLevel="0" collapsed="false">
      <c r="A860" s="23" t="s">
        <v>134</v>
      </c>
      <c r="B860" s="65" t="s">
        <v>67</v>
      </c>
      <c r="C860" s="65" t="s">
        <v>1799</v>
      </c>
      <c r="D860" s="65" t="n">
        <v>1000000538</v>
      </c>
      <c r="E860" s="66" t="s">
        <v>1800</v>
      </c>
      <c r="F860" s="67" t="n">
        <v>41258</v>
      </c>
      <c r="G860" s="67" t="str">
        <f aca="false">IF(I860&gt;0,"Targeted Dealer","-")</f>
        <v>Targeted Dealer</v>
      </c>
      <c r="H860" s="67" t="s">
        <v>627</v>
      </c>
      <c r="I860" s="68" t="n">
        <v>44</v>
      </c>
      <c r="J860" s="68" t="n">
        <f aca="false">I860/$J$1*$E$1</f>
        <v>918.322580645161</v>
      </c>
      <c r="K860" s="97" t="n">
        <v>22</v>
      </c>
      <c r="L860" s="69" t="n">
        <f aca="false">K860-J860</f>
        <v>-896.322580645161</v>
      </c>
      <c r="M860" s="69" t="n">
        <f aca="false">IFERROR((K860/J860%),"-")</f>
        <v>2.39567233384853</v>
      </c>
      <c r="N860" s="100" t="n">
        <v>33</v>
      </c>
      <c r="O860" s="98" t="str">
        <f aca="false">IF(F860&lt;=$P$2,"Nov","")</f>
        <v>Nov</v>
      </c>
      <c r="P860" s="97" t="n">
        <v>33</v>
      </c>
      <c r="Q860" s="100" t="n">
        <f aca="false">K860-P860</f>
        <v>-11</v>
      </c>
      <c r="R860" s="98" t="n">
        <f aca="false">IFERROR(IF(O860="Nov",(K860/P860-1)),0)</f>
        <v>-0.333333333333333</v>
      </c>
      <c r="S860" s="100" t="str">
        <f aca="false">IF(N860&gt;0,IF(O860="","-",IF(R860&lt;0%,"DEGROWTH","GROWTH")))</f>
        <v>DEGROWTH</v>
      </c>
      <c r="T860" s="101" t="n">
        <v>28.5</v>
      </c>
      <c r="U860" s="101" t="str">
        <f aca="false">IF(F860&lt;=$V$2,"Dec","")</f>
        <v>Dec</v>
      </c>
      <c r="V860" s="97" t="n">
        <v>28.5</v>
      </c>
      <c r="W860" s="104" t="n">
        <f aca="false">K860-V860</f>
        <v>-6.5</v>
      </c>
      <c r="X860" s="103" t="n">
        <f aca="false">IFERROR(IF(U860="Dec",(K860/V860-1)),0)</f>
        <v>-0.228070175438597</v>
      </c>
      <c r="Y860" s="104" t="str">
        <f aca="false">IF(T860&gt;0,IF(U860="","-",IF(X860&lt;0%,"DEGROWTH","GROWTH")))</f>
        <v>DEGROWTH</v>
      </c>
      <c r="Z860" s="24" t="n">
        <v>0</v>
      </c>
      <c r="AA860" s="24" t="n">
        <f aca="false">IF(H860&gt;0,1,0)</f>
        <v>1</v>
      </c>
      <c r="AB860" s="3" t="n">
        <v>1000000538</v>
      </c>
      <c r="AC860" s="3"/>
    </row>
    <row r="861" customFormat="false" ht="14.25" hidden="true" customHeight="true" outlineLevel="0" collapsed="false">
      <c r="A861" s="23" t="s">
        <v>134</v>
      </c>
      <c r="B861" s="65" t="s">
        <v>67</v>
      </c>
      <c r="C861" s="65" t="s">
        <v>1801</v>
      </c>
      <c r="D861" s="65" t="n">
        <v>1000000535</v>
      </c>
      <c r="E861" s="66" t="s">
        <v>1802</v>
      </c>
      <c r="F861" s="67" t="n">
        <v>41464</v>
      </c>
      <c r="G861" s="67" t="str">
        <f aca="false">IF(I861&gt;0,"Targeted Dealer","-")</f>
        <v>Targeted Dealer</v>
      </c>
      <c r="H861" s="67" t="s">
        <v>627</v>
      </c>
      <c r="I861" s="68" t="n">
        <v>95</v>
      </c>
      <c r="J861" s="68" t="n">
        <f aca="false">I861/$J$1*$E$1</f>
        <v>1982.74193548387</v>
      </c>
      <c r="K861" s="97" t="n">
        <v>31.5</v>
      </c>
      <c r="L861" s="69" t="n">
        <f aca="false">K861-J861</f>
        <v>-1951.24193548387</v>
      </c>
      <c r="M861" s="69" t="n">
        <f aca="false">IFERROR((K861/J861%),"-")</f>
        <v>1.58870902139429</v>
      </c>
      <c r="N861" s="100" t="n">
        <v>60</v>
      </c>
      <c r="O861" s="98" t="str">
        <f aca="false">IF(F861&lt;=$P$2,"Nov","")</f>
        <v>Nov</v>
      </c>
      <c r="P861" s="97" t="n">
        <v>60</v>
      </c>
      <c r="Q861" s="100" t="n">
        <f aca="false">K861-P861</f>
        <v>-28.5</v>
      </c>
      <c r="R861" s="98" t="n">
        <f aca="false">IFERROR(IF(O861="Nov",(K861/P861-1)),0)</f>
        <v>-0.475</v>
      </c>
      <c r="S861" s="100" t="str">
        <f aca="false">IF(N861&gt;0,IF(O861="","-",IF(R861&lt;0%,"DEGROWTH","GROWTH")))</f>
        <v>DEGROWTH</v>
      </c>
      <c r="T861" s="101" t="n">
        <v>85.5</v>
      </c>
      <c r="U861" s="101" t="str">
        <f aca="false">IF(F861&lt;=$V$2,"Dec","")</f>
        <v>Dec</v>
      </c>
      <c r="V861" s="97" t="n">
        <v>85.5</v>
      </c>
      <c r="W861" s="104" t="n">
        <f aca="false">K861-V861</f>
        <v>-54</v>
      </c>
      <c r="X861" s="103" t="n">
        <f aca="false">IFERROR(IF(U861="Dec",(K861/V861-1)),0)</f>
        <v>-0.631578947368421</v>
      </c>
      <c r="Y861" s="104" t="str">
        <f aca="false">IF(T861&gt;0,IF(U861="","-",IF(X861&lt;0%,"DEGROWTH","GROWTH")))</f>
        <v>DEGROWTH</v>
      </c>
      <c r="Z861" s="24" t="n">
        <v>0</v>
      </c>
      <c r="AA861" s="24" t="n">
        <f aca="false">IF(H861&gt;0,1,0)</f>
        <v>1</v>
      </c>
      <c r="AB861" s="3" t="n">
        <v>1000000535</v>
      </c>
      <c r="AC861" s="3"/>
    </row>
    <row r="862" customFormat="false" ht="14.25" hidden="true" customHeight="true" outlineLevel="0" collapsed="false">
      <c r="A862" s="23" t="s">
        <v>134</v>
      </c>
      <c r="B862" s="65" t="s">
        <v>67</v>
      </c>
      <c r="C862" s="65" t="s">
        <v>1803</v>
      </c>
      <c r="D862" s="65" t="n">
        <v>1000000551</v>
      </c>
      <c r="E862" s="66" t="s">
        <v>1804</v>
      </c>
      <c r="F862" s="67" t="n">
        <v>41638</v>
      </c>
      <c r="G862" s="67" t="str">
        <f aca="false">IF(I862&gt;0,"Targeted Dealer","-")</f>
        <v>Targeted Dealer</v>
      </c>
      <c r="H862" s="67"/>
      <c r="I862" s="68" t="n">
        <v>120</v>
      </c>
      <c r="J862" s="68" t="n">
        <f aca="false">I862/$J$1*$E$1</f>
        <v>2504.51612903226</v>
      </c>
      <c r="K862" s="97" t="n">
        <v>62.5</v>
      </c>
      <c r="L862" s="69" t="n">
        <f aca="false">K862-J862</f>
        <v>-2442.01612903226</v>
      </c>
      <c r="M862" s="69" t="n">
        <f aca="false">IFERROR((K862/J862%),"-")</f>
        <v>2.49549201442555</v>
      </c>
      <c r="N862" s="100" t="n">
        <v>68.5</v>
      </c>
      <c r="O862" s="98" t="str">
        <f aca="false">IF(F862&lt;=$P$2,"Nov","")</f>
        <v>Nov</v>
      </c>
      <c r="P862" s="97" t="n">
        <v>68.5</v>
      </c>
      <c r="Q862" s="100" t="n">
        <f aca="false">K862-P862</f>
        <v>-6</v>
      </c>
      <c r="R862" s="98" t="n">
        <f aca="false">IFERROR(IF(O862="Nov",(K862/P862-1)),0)</f>
        <v>-0.0875912408759124</v>
      </c>
      <c r="S862" s="100" t="str">
        <f aca="false">IF(N862&gt;0,IF(O862="","-",IF(R862&lt;0%,"DEGROWTH","GROWTH")))</f>
        <v>DEGROWTH</v>
      </c>
      <c r="T862" s="101" t="n">
        <v>62.5</v>
      </c>
      <c r="U862" s="101" t="str">
        <f aca="false">IF(F862&lt;=$V$2,"Dec","")</f>
        <v>Dec</v>
      </c>
      <c r="V862" s="97" t="n">
        <v>62.5</v>
      </c>
      <c r="W862" s="104" t="n">
        <f aca="false">K862-V862</f>
        <v>0</v>
      </c>
      <c r="X862" s="103" t="n">
        <f aca="false">IFERROR(IF(U862="Dec",(K862/V862-1)),0)</f>
        <v>0</v>
      </c>
      <c r="Y862" s="104" t="str">
        <f aca="false">IF(T862&gt;0,IF(U862="","-",IF(X862&lt;0%,"DEGROWTH","GROWTH")))</f>
        <v>GROWTH</v>
      </c>
      <c r="Z862" s="24" t="n">
        <v>0</v>
      </c>
      <c r="AA862" s="24" t="n">
        <f aca="false">IF(H862&gt;0,1,0)</f>
        <v>0</v>
      </c>
      <c r="AB862" s="3" t="n">
        <v>1000000551</v>
      </c>
      <c r="AC862" s="3"/>
    </row>
    <row r="863" customFormat="false" ht="14.25" hidden="true" customHeight="true" outlineLevel="0" collapsed="false">
      <c r="A863" s="23" t="s">
        <v>134</v>
      </c>
      <c r="B863" s="65" t="s">
        <v>67</v>
      </c>
      <c r="C863" s="65" t="s">
        <v>592</v>
      </c>
      <c r="D863" s="65" t="n">
        <v>1000000531</v>
      </c>
      <c r="E863" s="66" t="s">
        <v>593</v>
      </c>
      <c r="F863" s="67" t="n">
        <v>42881</v>
      </c>
      <c r="G863" s="67" t="str">
        <f aca="false">IF(I863&gt;0,"Targeted Dealer","-")</f>
        <v>Targeted Dealer</v>
      </c>
      <c r="H863" s="67"/>
      <c r="I863" s="68" t="n">
        <v>95</v>
      </c>
      <c r="J863" s="68" t="n">
        <f aca="false">I863/$J$1*$E$1</f>
        <v>1982.74193548387</v>
      </c>
      <c r="K863" s="97" t="n">
        <v>25</v>
      </c>
      <c r="L863" s="69" t="n">
        <f aca="false">K863-J863</f>
        <v>-1957.74193548387</v>
      </c>
      <c r="M863" s="69" t="n">
        <f aca="false">IFERROR((K863/J863%),"-")</f>
        <v>1.26088017570975</v>
      </c>
      <c r="N863" s="100" t="n">
        <v>50</v>
      </c>
      <c r="O863" s="98" t="str">
        <f aca="false">IF(F863&lt;=$P$2,"Nov","")</f>
        <v>Nov</v>
      </c>
      <c r="P863" s="97" t="n">
        <v>50</v>
      </c>
      <c r="Q863" s="100" t="n">
        <f aca="false">K863-P863</f>
        <v>-25</v>
      </c>
      <c r="R863" s="98" t="n">
        <f aca="false">IFERROR(IF(O863="Nov",(K863/P863-1)),0)</f>
        <v>-0.5</v>
      </c>
      <c r="S863" s="100" t="str">
        <f aca="false">IF(N863&gt;0,IF(O863="","-",IF(R863&lt;0%,"DEGROWTH","GROWTH")))</f>
        <v>DEGROWTH</v>
      </c>
      <c r="T863" s="101" t="n">
        <v>29</v>
      </c>
      <c r="U863" s="101" t="str">
        <f aca="false">IF(F863&lt;=$V$2,"Dec","")</f>
        <v>Dec</v>
      </c>
      <c r="V863" s="97" t="n">
        <v>29</v>
      </c>
      <c r="W863" s="104" t="n">
        <f aca="false">K863-V863</f>
        <v>-4</v>
      </c>
      <c r="X863" s="103" t="n">
        <f aca="false">IFERROR(IF(U863="Dec",(K863/V863-1)),0)</f>
        <v>-0.137931034482759</v>
      </c>
      <c r="Y863" s="104" t="str">
        <f aca="false">IF(T863&gt;0,IF(U863="","-",IF(X863&lt;0%,"DEGROWTH","GROWTH")))</f>
        <v>DEGROWTH</v>
      </c>
      <c r="Z863" s="24" t="n">
        <v>0</v>
      </c>
      <c r="AA863" s="24" t="n">
        <f aca="false">IF(H863&gt;0,1,0)</f>
        <v>0</v>
      </c>
      <c r="AB863" s="3" t="n">
        <v>1000000531</v>
      </c>
      <c r="AC863" s="3"/>
    </row>
    <row r="864" customFormat="false" ht="14.25" hidden="true" customHeight="true" outlineLevel="0" collapsed="false">
      <c r="A864" s="23" t="s">
        <v>134</v>
      </c>
      <c r="B864" s="65" t="s">
        <v>67</v>
      </c>
      <c r="C864" s="65" t="s">
        <v>1805</v>
      </c>
      <c r="D864" s="65" t="n">
        <v>1000000542</v>
      </c>
      <c r="E864" s="66" t="s">
        <v>1806</v>
      </c>
      <c r="F864" s="67" t="n">
        <v>42909</v>
      </c>
      <c r="G864" s="67" t="str">
        <f aca="false">IF(I864&gt;0,"Targeted Dealer","-")</f>
        <v>Targeted Dealer</v>
      </c>
      <c r="H864" s="67"/>
      <c r="I864" s="68" t="n">
        <v>420</v>
      </c>
      <c r="J864" s="68" t="n">
        <f aca="false">I864/$J$1*$E$1</f>
        <v>8765.8064516129</v>
      </c>
      <c r="K864" s="97" t="n">
        <v>246.5</v>
      </c>
      <c r="L864" s="69" t="n">
        <f aca="false">K864-J864</f>
        <v>-8519.3064516129</v>
      </c>
      <c r="M864" s="69" t="n">
        <f aca="false">IFERROR((K864/J864%),"-")</f>
        <v>2.8120630013984</v>
      </c>
      <c r="N864" s="100" t="n">
        <v>318.5</v>
      </c>
      <c r="O864" s="98" t="str">
        <f aca="false">IF(F864&lt;=$P$2,"Nov","")</f>
        <v>Nov</v>
      </c>
      <c r="P864" s="97" t="n">
        <v>318.5</v>
      </c>
      <c r="Q864" s="100" t="n">
        <f aca="false">K864-P864</f>
        <v>-72</v>
      </c>
      <c r="R864" s="98" t="n">
        <f aca="false">IFERROR(IF(O864="Nov",(K864/P864-1)),0)</f>
        <v>-0.226059654631083</v>
      </c>
      <c r="S864" s="100" t="str">
        <f aca="false">IF(N864&gt;0,IF(O864="","-",IF(R864&lt;0%,"DEGROWTH","GROWTH")))</f>
        <v>DEGROWTH</v>
      </c>
      <c r="T864" s="101" t="n">
        <v>378</v>
      </c>
      <c r="U864" s="101" t="str">
        <f aca="false">IF(F864&lt;=$V$2,"Dec","")</f>
        <v>Dec</v>
      </c>
      <c r="V864" s="97" t="n">
        <v>378</v>
      </c>
      <c r="W864" s="104" t="n">
        <f aca="false">K864-V864</f>
        <v>-131.5</v>
      </c>
      <c r="X864" s="103" t="n">
        <f aca="false">IFERROR(IF(U864="Dec",(K864/V864-1)),0)</f>
        <v>-0.347883597883598</v>
      </c>
      <c r="Y864" s="104" t="str">
        <f aca="false">IF(T864&gt;0,IF(U864="","-",IF(X864&lt;0%,"DEGROWTH","GROWTH")))</f>
        <v>DEGROWTH</v>
      </c>
      <c r="Z864" s="24" t="n">
        <v>0</v>
      </c>
      <c r="AA864" s="24" t="n">
        <f aca="false">IF(H864&gt;0,1,0)</f>
        <v>0</v>
      </c>
      <c r="AB864" s="3" t="n">
        <v>1000000542</v>
      </c>
      <c r="AC864" s="3"/>
    </row>
    <row r="865" customFormat="false" ht="14.25" hidden="true" customHeight="true" outlineLevel="0" collapsed="false">
      <c r="A865" s="23" t="s">
        <v>134</v>
      </c>
      <c r="B865" s="65" t="s">
        <v>67</v>
      </c>
      <c r="C865" s="65" t="s">
        <v>1807</v>
      </c>
      <c r="D865" s="65" t="n">
        <v>1000000553</v>
      </c>
      <c r="E865" s="66" t="s">
        <v>1808</v>
      </c>
      <c r="F865" s="67" t="n">
        <v>42980</v>
      </c>
      <c r="G865" s="67" t="str">
        <f aca="false">IF(I865&gt;0,"Targeted Dealer","-")</f>
        <v>Targeted Dealer</v>
      </c>
      <c r="H865" s="67"/>
      <c r="I865" s="68" t="n">
        <v>315</v>
      </c>
      <c r="J865" s="68" t="n">
        <f aca="false">I865/$J$1*$E$1</f>
        <v>6574.35483870968</v>
      </c>
      <c r="K865" s="97" t="n">
        <v>282</v>
      </c>
      <c r="L865" s="69" t="n">
        <f aca="false">K865-J865</f>
        <v>-6292.35483870968</v>
      </c>
      <c r="M865" s="69" t="n">
        <f aca="false">IFERROR((K865/J865%),"-")</f>
        <v>4.28939427393832</v>
      </c>
      <c r="N865" s="100" t="n">
        <v>229</v>
      </c>
      <c r="O865" s="98" t="str">
        <f aca="false">IF(F865&lt;=$P$2,"Nov","")</f>
        <v>Nov</v>
      </c>
      <c r="P865" s="97" t="n">
        <v>229</v>
      </c>
      <c r="Q865" s="100" t="n">
        <f aca="false">K865-P865</f>
        <v>53</v>
      </c>
      <c r="R865" s="98" t="n">
        <f aca="false">IFERROR(IF(O865="Nov",(K865/P865-1)),0)</f>
        <v>0.231441048034934</v>
      </c>
      <c r="S865" s="100" t="str">
        <f aca="false">IF(N865&gt;0,IF(O865="","-",IF(R865&lt;0%,"DEGROWTH","GROWTH")))</f>
        <v>GROWTH</v>
      </c>
      <c r="T865" s="101" t="n">
        <v>286</v>
      </c>
      <c r="U865" s="101" t="str">
        <f aca="false">IF(F865&lt;=$V$2,"Dec","")</f>
        <v>Dec</v>
      </c>
      <c r="V865" s="97" t="n">
        <v>286</v>
      </c>
      <c r="W865" s="104" t="n">
        <f aca="false">K865-V865</f>
        <v>-4</v>
      </c>
      <c r="X865" s="103" t="n">
        <f aca="false">IFERROR(IF(U865="Dec",(K865/V865-1)),0)</f>
        <v>-0.013986013986014</v>
      </c>
      <c r="Y865" s="104" t="str">
        <f aca="false">IF(T865&gt;0,IF(U865="","-",IF(X865&lt;0%,"DEGROWTH","GROWTH")))</f>
        <v>DEGROWTH</v>
      </c>
      <c r="Z865" s="24" t="n">
        <v>0</v>
      </c>
      <c r="AA865" s="24" t="n">
        <f aca="false">IF(H865&gt;0,1,0)</f>
        <v>0</v>
      </c>
      <c r="AB865" s="3" t="n">
        <v>1000000553</v>
      </c>
      <c r="AC865" s="3"/>
    </row>
    <row r="866" customFormat="false" ht="14.25" hidden="true" customHeight="true" outlineLevel="0" collapsed="false">
      <c r="A866" s="23" t="s">
        <v>134</v>
      </c>
      <c r="B866" s="65" t="s">
        <v>67</v>
      </c>
      <c r="C866" s="65" t="s">
        <v>1809</v>
      </c>
      <c r="D866" s="65" t="n">
        <v>1000000548</v>
      </c>
      <c r="E866" s="66" t="s">
        <v>1810</v>
      </c>
      <c r="F866" s="67" t="n">
        <v>43031</v>
      </c>
      <c r="G866" s="67" t="str">
        <f aca="false">IF(I866&gt;0,"Targeted Dealer","-")</f>
        <v>Targeted Dealer</v>
      </c>
      <c r="H866" s="67" t="s">
        <v>627</v>
      </c>
      <c r="I866" s="68" t="n">
        <v>675</v>
      </c>
      <c r="J866" s="68" t="n">
        <f aca="false">I866/$J$1*$E$1</f>
        <v>14087.9032258065</v>
      </c>
      <c r="K866" s="97" t="n">
        <v>682</v>
      </c>
      <c r="L866" s="69" t="n">
        <f aca="false">K866-J866</f>
        <v>-13405.9032258065</v>
      </c>
      <c r="M866" s="69" t="n">
        <f aca="false">IFERROR((K866/J866%),"-")</f>
        <v>4.84103268647318</v>
      </c>
      <c r="N866" s="100" t="n">
        <v>788.5</v>
      </c>
      <c r="O866" s="98" t="str">
        <f aca="false">IF(F866&lt;=$P$2,"Nov","")</f>
        <v>Nov</v>
      </c>
      <c r="P866" s="97" t="n">
        <v>788.5</v>
      </c>
      <c r="Q866" s="100" t="n">
        <f aca="false">K866-P866</f>
        <v>-106.5</v>
      </c>
      <c r="R866" s="98" t="n">
        <f aca="false">IFERROR(IF(O866="Nov",(K866/P866-1)),0)</f>
        <v>-0.135066582117945</v>
      </c>
      <c r="S866" s="100" t="str">
        <f aca="false">IF(N866&gt;0,IF(O866="","-",IF(R866&lt;0%,"DEGROWTH","GROWTH")))</f>
        <v>DEGROWTH</v>
      </c>
      <c r="T866" s="101" t="n">
        <v>557.5</v>
      </c>
      <c r="U866" s="101" t="str">
        <f aca="false">IF(F866&lt;=$V$2,"Dec","")</f>
        <v>Dec</v>
      </c>
      <c r="V866" s="97" t="n">
        <v>557.5</v>
      </c>
      <c r="W866" s="104" t="n">
        <f aca="false">K866-V866</f>
        <v>124.5</v>
      </c>
      <c r="X866" s="103" t="n">
        <f aca="false">IFERROR(IF(U866="Dec",(K866/V866-1)),0)</f>
        <v>0.223318385650224</v>
      </c>
      <c r="Y866" s="104" t="str">
        <f aca="false">IF(T866&gt;0,IF(U866="","-",IF(X866&lt;0%,"DEGROWTH","GROWTH")))</f>
        <v>GROWTH</v>
      </c>
      <c r="Z866" s="24" t="n">
        <v>0</v>
      </c>
      <c r="AA866" s="24" t="n">
        <f aca="false">IF(H866&gt;0,1,0)</f>
        <v>1</v>
      </c>
      <c r="AB866" s="3" t="n">
        <v>1000000548</v>
      </c>
      <c r="AC866" s="3"/>
    </row>
    <row r="867" customFormat="false" ht="14.25" hidden="true" customHeight="true" outlineLevel="0" collapsed="false">
      <c r="A867" s="23" t="s">
        <v>134</v>
      </c>
      <c r="B867" s="65" t="s">
        <v>67</v>
      </c>
      <c r="C867" s="65" t="s">
        <v>1811</v>
      </c>
      <c r="D867" s="65" t="n">
        <v>1000000546</v>
      </c>
      <c r="E867" s="66" t="s">
        <v>1812</v>
      </c>
      <c r="F867" s="67" t="n">
        <v>43344</v>
      </c>
      <c r="G867" s="67" t="str">
        <f aca="false">IF(I867&gt;0,"Targeted Dealer","-")</f>
        <v>Targeted Dealer</v>
      </c>
      <c r="H867" s="67"/>
      <c r="I867" s="68" t="n">
        <v>44</v>
      </c>
      <c r="J867" s="68" t="n">
        <f aca="false">I867/$J$1*$E$1</f>
        <v>918.322580645161</v>
      </c>
      <c r="K867" s="97" t="n">
        <v>25</v>
      </c>
      <c r="L867" s="69" t="n">
        <f aca="false">K867-J867</f>
        <v>-893.322580645161</v>
      </c>
      <c r="M867" s="69" t="n">
        <f aca="false">IFERROR((K867/J867%),"-")</f>
        <v>2.72235492482788</v>
      </c>
      <c r="N867" s="100" t="n">
        <v>38</v>
      </c>
      <c r="O867" s="98" t="str">
        <f aca="false">IF(F867&lt;=$P$2,"Nov","")</f>
        <v>Nov</v>
      </c>
      <c r="P867" s="97" t="n">
        <v>38</v>
      </c>
      <c r="Q867" s="100" t="n">
        <f aca="false">K867-P867</f>
        <v>-13</v>
      </c>
      <c r="R867" s="98" t="n">
        <f aca="false">IFERROR(IF(O867="Nov",(K867/P867-1)),0)</f>
        <v>-0.342105263157895</v>
      </c>
      <c r="S867" s="100" t="str">
        <f aca="false">IF(N867&gt;0,IF(O867="","-",IF(R867&lt;0%,"DEGROWTH","GROWTH")))</f>
        <v>DEGROWTH</v>
      </c>
      <c r="T867" s="101" t="n">
        <v>13</v>
      </c>
      <c r="U867" s="101" t="str">
        <f aca="false">IF(F867&lt;=$V$2,"Dec","")</f>
        <v>Dec</v>
      </c>
      <c r="V867" s="97" t="n">
        <v>13</v>
      </c>
      <c r="W867" s="104" t="n">
        <f aca="false">K867-V867</f>
        <v>12</v>
      </c>
      <c r="X867" s="103" t="n">
        <f aca="false">IFERROR(IF(U867="Dec",(K867/V867-1)),0)</f>
        <v>0.923076923076923</v>
      </c>
      <c r="Y867" s="104" t="str">
        <f aca="false">IF(T867&gt;0,IF(U867="","-",IF(X867&lt;0%,"DEGROWTH","GROWTH")))</f>
        <v>GROWTH</v>
      </c>
      <c r="Z867" s="24" t="n">
        <v>0</v>
      </c>
      <c r="AA867" s="24" t="n">
        <f aca="false">IF(H867&gt;0,1,0)</f>
        <v>0</v>
      </c>
      <c r="AB867" s="3" t="n">
        <v>1000000546</v>
      </c>
      <c r="AC867" s="3"/>
    </row>
    <row r="868" customFormat="false" ht="14.25" hidden="true" customHeight="true" outlineLevel="0" collapsed="false">
      <c r="A868" s="23" t="s">
        <v>134</v>
      </c>
      <c r="B868" s="65" t="s">
        <v>67</v>
      </c>
      <c r="C868" s="65" t="s">
        <v>1813</v>
      </c>
      <c r="D868" s="65" t="n">
        <v>1000000958</v>
      </c>
      <c r="E868" s="66" t="s">
        <v>1814</v>
      </c>
      <c r="F868" s="67" t="n">
        <v>43584</v>
      </c>
      <c r="G868" s="67" t="str">
        <f aca="false">IF(I868&gt;0,"Targeted Dealer","-")</f>
        <v>Targeted Dealer</v>
      </c>
      <c r="H868" s="67"/>
      <c r="I868" s="68" t="n">
        <v>31</v>
      </c>
      <c r="J868" s="68" t="n">
        <f aca="false">I868/$J$1*$E$1</f>
        <v>647</v>
      </c>
      <c r="K868" s="97" t="n">
        <v>25.5</v>
      </c>
      <c r="L868" s="69" t="n">
        <f aca="false">K868-J868</f>
        <v>-621.5</v>
      </c>
      <c r="M868" s="69" t="n">
        <f aca="false">IFERROR((K868/J868%),"-")</f>
        <v>3.94126738794436</v>
      </c>
      <c r="N868" s="100" t="n">
        <v>13</v>
      </c>
      <c r="O868" s="98" t="str">
        <f aca="false">IF(F868&lt;=$P$2,"Nov","")</f>
        <v>Nov</v>
      </c>
      <c r="P868" s="97" t="n">
        <v>13</v>
      </c>
      <c r="Q868" s="100" t="n">
        <f aca="false">K868-P868</f>
        <v>12.5</v>
      </c>
      <c r="R868" s="98" t="n">
        <f aca="false">IFERROR(IF(O868="Nov",(K868/P868-1)),0)</f>
        <v>0.961538461538462</v>
      </c>
      <c r="S868" s="100" t="str">
        <f aca="false">IF(N868&gt;0,IF(O868="","-",IF(R868&lt;0%,"DEGROWTH","GROWTH")))</f>
        <v>GROWTH</v>
      </c>
      <c r="T868" s="101" t="n">
        <v>12.5</v>
      </c>
      <c r="U868" s="101" t="str">
        <f aca="false">IF(F868&lt;=$V$2,"Dec","")</f>
        <v>Dec</v>
      </c>
      <c r="V868" s="97" t="n">
        <v>12.5</v>
      </c>
      <c r="W868" s="104" t="n">
        <f aca="false">K868-V868</f>
        <v>13</v>
      </c>
      <c r="X868" s="103" t="n">
        <f aca="false">IFERROR(IF(U868="Dec",(K868/V868-1)),0)</f>
        <v>1.04</v>
      </c>
      <c r="Y868" s="104" t="str">
        <f aca="false">IF(T868&gt;0,IF(U868="","-",IF(X868&lt;0%,"DEGROWTH","GROWTH")))</f>
        <v>GROWTH</v>
      </c>
      <c r="Z868" s="24" t="n">
        <v>0</v>
      </c>
      <c r="AA868" s="24" t="n">
        <f aca="false">IF(H868&gt;0,1,0)</f>
        <v>0</v>
      </c>
      <c r="AB868" s="3" t="n">
        <v>1000000958</v>
      </c>
      <c r="AC868" s="3"/>
    </row>
    <row r="869" customFormat="false" ht="14.25" hidden="true" customHeight="true" outlineLevel="0" collapsed="false">
      <c r="A869" s="23" t="s">
        <v>134</v>
      </c>
      <c r="B869" s="65" t="s">
        <v>67</v>
      </c>
      <c r="C869" s="65" t="s">
        <v>1815</v>
      </c>
      <c r="D869" s="65" t="n">
        <v>1000000963</v>
      </c>
      <c r="E869" s="66" t="s">
        <v>1816</v>
      </c>
      <c r="F869" s="67" t="n">
        <v>43609</v>
      </c>
      <c r="G869" s="67" t="str">
        <f aca="false">IF(I869&gt;0,"Targeted Dealer","-")</f>
        <v>Targeted Dealer</v>
      </c>
      <c r="H869" s="67"/>
      <c r="I869" s="68" t="n">
        <v>31</v>
      </c>
      <c r="J869" s="68" t="n">
        <f aca="false">I869/$J$1*$E$1</f>
        <v>647</v>
      </c>
      <c r="K869" s="97" t="n">
        <v>26</v>
      </c>
      <c r="L869" s="69" t="n">
        <f aca="false">K869-J869</f>
        <v>-621</v>
      </c>
      <c r="M869" s="69" t="n">
        <f aca="false">IFERROR((K869/J869%),"-")</f>
        <v>4.01854714064915</v>
      </c>
      <c r="N869" s="100" t="n">
        <v>26</v>
      </c>
      <c r="O869" s="98" t="str">
        <f aca="false">IF(F869&lt;=$P$2,"Nov","")</f>
        <v>Nov</v>
      </c>
      <c r="P869" s="97" t="n">
        <v>26</v>
      </c>
      <c r="Q869" s="100" t="n">
        <f aca="false">K869-P869</f>
        <v>0</v>
      </c>
      <c r="R869" s="98" t="n">
        <f aca="false">IFERROR(IF(O869="Nov",(K869/P869-1)),0)</f>
        <v>0</v>
      </c>
      <c r="S869" s="100" t="str">
        <f aca="false">IF(N869&gt;0,IF(O869="","-",IF(R869&lt;0%,"DEGROWTH","GROWTH")))</f>
        <v>GROWTH</v>
      </c>
      <c r="T869" s="101" t="n">
        <v>12.5</v>
      </c>
      <c r="U869" s="101" t="str">
        <f aca="false">IF(F869&lt;=$V$2,"Dec","")</f>
        <v>Dec</v>
      </c>
      <c r="V869" s="97" t="n">
        <v>12.5</v>
      </c>
      <c r="W869" s="104" t="n">
        <f aca="false">K869-V869</f>
        <v>13.5</v>
      </c>
      <c r="X869" s="103" t="n">
        <f aca="false">IFERROR(IF(U869="Dec",(K869/V869-1)),0)</f>
        <v>1.08</v>
      </c>
      <c r="Y869" s="104" t="str">
        <f aca="false">IF(T869&gt;0,IF(U869="","-",IF(X869&lt;0%,"DEGROWTH","GROWTH")))</f>
        <v>GROWTH</v>
      </c>
      <c r="Z869" s="24" t="n">
        <v>0</v>
      </c>
      <c r="AA869" s="24" t="n">
        <f aca="false">IF(H869&gt;0,1,0)</f>
        <v>0</v>
      </c>
      <c r="AB869" s="3" t="n">
        <v>1000000963</v>
      </c>
      <c r="AC869" s="3"/>
    </row>
    <row r="870" customFormat="false" ht="14.25" hidden="true" customHeight="true" outlineLevel="0" collapsed="false">
      <c r="A870" s="23" t="s">
        <v>134</v>
      </c>
      <c r="B870" s="65" t="s">
        <v>67</v>
      </c>
      <c r="C870" s="65" t="s">
        <v>4181</v>
      </c>
      <c r="D870" s="65" t="n">
        <v>1000000955</v>
      </c>
      <c r="E870" s="66" t="s">
        <v>4182</v>
      </c>
      <c r="F870" s="67" t="n">
        <v>43619</v>
      </c>
      <c r="G870" s="67" t="str">
        <f aca="false">IF(I870&gt;0,"Targeted Dealer","-")</f>
        <v>Targeted Dealer</v>
      </c>
      <c r="H870" s="67"/>
      <c r="I870" s="68" t="n">
        <v>12</v>
      </c>
      <c r="J870" s="68" t="n">
        <f aca="false">I870/$J$1*$E$1</f>
        <v>250.451612903226</v>
      </c>
      <c r="K870" s="97" t="n">
        <v>0</v>
      </c>
      <c r="L870" s="69" t="n">
        <f aca="false">K870-J870</f>
        <v>-250.451612903226</v>
      </c>
      <c r="M870" s="69" t="n">
        <f aca="false">IFERROR((K870/J870%),"-")</f>
        <v>0</v>
      </c>
      <c r="N870" s="100" t="n">
        <v>0</v>
      </c>
      <c r="O870" s="98" t="str">
        <f aca="false">IF(F870&lt;=$P$2,"Nov","")</f>
        <v>Nov</v>
      </c>
      <c r="P870" s="97" t="n">
        <v>0</v>
      </c>
      <c r="Q870" s="100" t="n">
        <f aca="false">K870-P870</f>
        <v>0</v>
      </c>
      <c r="R870" s="98" t="n">
        <f aca="false">IFERROR(IF(O870="Nov",(K870/P870-1)),0)</f>
        <v>0</v>
      </c>
      <c r="S870" s="105" t="b">
        <f aca="false">IF(N870&gt;0,IF(O870="","-",IF(R870&lt;0%,"DEGROWTH","GROWTH")))</f>
        <v>0</v>
      </c>
      <c r="T870" s="101" t="n">
        <v>0</v>
      </c>
      <c r="U870" s="101" t="str">
        <f aca="false">IF(F870&lt;=$V$2,"Dec","")</f>
        <v>Dec</v>
      </c>
      <c r="V870" s="97" t="n">
        <v>0</v>
      </c>
      <c r="W870" s="104" t="n">
        <f aca="false">K870-V870</f>
        <v>0</v>
      </c>
      <c r="X870" s="103" t="n">
        <f aca="false">IFERROR(IF(U870="Dec",(K870/V870-1)),0)</f>
        <v>0</v>
      </c>
      <c r="Y870" s="106" t="b">
        <f aca="false">IF(T870&gt;0,IF(U870="","-",IF(X870&lt;0%,"DEGROWTH","GROWTH")))</f>
        <v>0</v>
      </c>
      <c r="Z870" s="24" t="n">
        <v>1</v>
      </c>
      <c r="AA870" s="24" t="n">
        <f aca="false">IF(H870&gt;0,1,0)</f>
        <v>0</v>
      </c>
      <c r="AB870" s="3" t="n">
        <v>1000000955</v>
      </c>
      <c r="AC870" s="3"/>
    </row>
    <row r="871" customFormat="false" ht="14.25" hidden="true" customHeight="true" outlineLevel="0" collapsed="false">
      <c r="A871" s="23" t="s">
        <v>134</v>
      </c>
      <c r="B871" s="65" t="s">
        <v>67</v>
      </c>
      <c r="C871" s="65" t="s">
        <v>3915</v>
      </c>
      <c r="D871" s="65" t="n">
        <v>1000000966</v>
      </c>
      <c r="E871" s="66" t="s">
        <v>3916</v>
      </c>
      <c r="F871" s="67" t="n">
        <v>43633</v>
      </c>
      <c r="G871" s="67" t="str">
        <f aca="false">IF(I871&gt;0,"Targeted Dealer","-")</f>
        <v>Targeted Dealer</v>
      </c>
      <c r="H871" s="67"/>
      <c r="I871" s="68" t="n">
        <v>56</v>
      </c>
      <c r="J871" s="68" t="n">
        <f aca="false">I871/$J$1*$E$1</f>
        <v>1168.77419354839</v>
      </c>
      <c r="K871" s="97" t="n">
        <v>51.5</v>
      </c>
      <c r="L871" s="69" t="n">
        <f aca="false">K871-J871</f>
        <v>-1117.27419354839</v>
      </c>
      <c r="M871" s="69" t="n">
        <f aca="false">IFERROR((K871/J871%),"-")</f>
        <v>4.40632589975712</v>
      </c>
      <c r="N871" s="100" t="n">
        <v>26</v>
      </c>
      <c r="O871" s="98" t="str">
        <f aca="false">IF(F871&lt;=$P$2,"Nov","")</f>
        <v>Nov</v>
      </c>
      <c r="P871" s="97" t="n">
        <v>26</v>
      </c>
      <c r="Q871" s="100" t="n">
        <f aca="false">K871-P871</f>
        <v>25.5</v>
      </c>
      <c r="R871" s="98" t="n">
        <f aca="false">IFERROR(IF(O871="Nov",(K871/P871-1)),0)</f>
        <v>0.980769230769231</v>
      </c>
      <c r="S871" s="100" t="str">
        <f aca="false">IF(N871&gt;0,IF(O871="","-",IF(R871&lt;0%,"DEGROWTH","GROWTH")))</f>
        <v>GROWTH</v>
      </c>
      <c r="T871" s="101" t="n">
        <v>37.5</v>
      </c>
      <c r="U871" s="101" t="str">
        <f aca="false">IF(F871&lt;=$V$2,"Dec","")</f>
        <v>Dec</v>
      </c>
      <c r="V871" s="97" t="n">
        <v>37.5</v>
      </c>
      <c r="W871" s="104" t="n">
        <f aca="false">K871-V871</f>
        <v>14</v>
      </c>
      <c r="X871" s="103" t="n">
        <f aca="false">IFERROR(IF(U871="Dec",(K871/V871-1)),0)</f>
        <v>0.373333333333333</v>
      </c>
      <c r="Y871" s="104" t="str">
        <f aca="false">IF(T871&gt;0,IF(U871="","-",IF(X871&lt;0%,"DEGROWTH","GROWTH")))</f>
        <v>GROWTH</v>
      </c>
      <c r="Z871" s="24" t="n">
        <v>0</v>
      </c>
      <c r="AA871" s="24" t="n">
        <f aca="false">IF(H871&gt;0,1,0)</f>
        <v>0</v>
      </c>
      <c r="AB871" s="3" t="n">
        <v>1000000966</v>
      </c>
      <c r="AC871" s="3"/>
    </row>
    <row r="872" customFormat="false" ht="14.25" hidden="true" customHeight="true" outlineLevel="0" collapsed="false">
      <c r="A872" s="23" t="s">
        <v>134</v>
      </c>
      <c r="B872" s="65" t="s">
        <v>67</v>
      </c>
      <c r="C872" s="65" t="s">
        <v>1817</v>
      </c>
      <c r="D872" s="65" t="n">
        <v>1000000965</v>
      </c>
      <c r="E872" s="66" t="s">
        <v>1818</v>
      </c>
      <c r="F872" s="67" t="n">
        <v>43825</v>
      </c>
      <c r="G872" s="67" t="str">
        <f aca="false">IF(I872&gt;0,"Targeted Dealer","-")</f>
        <v>Targeted Dealer</v>
      </c>
      <c r="H872" s="67"/>
      <c r="I872" s="68" t="n">
        <v>25</v>
      </c>
      <c r="J872" s="68" t="n">
        <f aca="false">I872/$J$1*$E$1</f>
        <v>521.774193548387</v>
      </c>
      <c r="K872" s="97" t="n">
        <v>0</v>
      </c>
      <c r="L872" s="69" t="n">
        <f aca="false">K872-J872</f>
        <v>-521.774193548387</v>
      </c>
      <c r="M872" s="69" t="n">
        <f aca="false">IFERROR((K872/J872%),"-")</f>
        <v>0</v>
      </c>
      <c r="N872" s="100" t="n">
        <v>9.5</v>
      </c>
      <c r="O872" s="98" t="str">
        <f aca="false">IF(F872&lt;=$P$2,"Nov","")</f>
        <v>Nov</v>
      </c>
      <c r="P872" s="97" t="n">
        <v>9.5</v>
      </c>
      <c r="Q872" s="100" t="n">
        <f aca="false">K872-P872</f>
        <v>-9.5</v>
      </c>
      <c r="R872" s="98" t="n">
        <f aca="false">IFERROR(IF(O872="Nov",(K872/P872-1)),0)</f>
        <v>-1</v>
      </c>
      <c r="S872" s="100" t="str">
        <f aca="false">IF(N872&gt;0,IF(O872="","-",IF(R872&lt;0%,"DEGROWTH","GROWTH")))</f>
        <v>DEGROWTH</v>
      </c>
      <c r="T872" s="101" t="n">
        <v>19</v>
      </c>
      <c r="U872" s="101" t="str">
        <f aca="false">IF(F872&lt;=$V$2,"Dec","")</f>
        <v>Dec</v>
      </c>
      <c r="V872" s="97" t="n">
        <v>19</v>
      </c>
      <c r="W872" s="104" t="n">
        <f aca="false">K872-V872</f>
        <v>-19</v>
      </c>
      <c r="X872" s="103" t="n">
        <f aca="false">IFERROR(IF(U872="Dec",(K872/V872-1)),0)</f>
        <v>-1</v>
      </c>
      <c r="Y872" s="104" t="str">
        <f aca="false">IF(T872&gt;0,IF(U872="","-",IF(X872&lt;0%,"DEGROWTH","GROWTH")))</f>
        <v>DEGROWTH</v>
      </c>
      <c r="Z872" s="24" t="n">
        <v>1</v>
      </c>
      <c r="AA872" s="24" t="n">
        <f aca="false">IF(H872&gt;0,1,0)</f>
        <v>0</v>
      </c>
      <c r="AB872" s="3" t="n">
        <v>1000000965</v>
      </c>
      <c r="AC872" s="3"/>
    </row>
    <row r="873" customFormat="false" ht="14.25" hidden="true" customHeight="true" outlineLevel="0" collapsed="false">
      <c r="A873" s="23" t="s">
        <v>134</v>
      </c>
      <c r="B873" s="65" t="s">
        <v>67</v>
      </c>
      <c r="C873" s="65" t="s">
        <v>1819</v>
      </c>
      <c r="D873" s="65" t="n">
        <v>1000000959</v>
      </c>
      <c r="E873" s="66" t="s">
        <v>1820</v>
      </c>
      <c r="F873" s="67" t="n">
        <v>44202</v>
      </c>
      <c r="G873" s="67" t="str">
        <f aca="false">IF(I873&gt;0,"Targeted Dealer","-")</f>
        <v>Targeted Dealer</v>
      </c>
      <c r="H873" s="67"/>
      <c r="I873" s="68" t="n">
        <v>80</v>
      </c>
      <c r="J873" s="68" t="n">
        <f aca="false">I873/$J$1*$E$1</f>
        <v>1669.67741935484</v>
      </c>
      <c r="K873" s="97" t="n">
        <v>50</v>
      </c>
      <c r="L873" s="69" t="n">
        <f aca="false">K873-J873</f>
        <v>-1619.67741935484</v>
      </c>
      <c r="M873" s="69" t="n">
        <f aca="false">IFERROR((K873/J873%),"-")</f>
        <v>2.99459041731066</v>
      </c>
      <c r="N873" s="100" t="n">
        <v>63.5</v>
      </c>
      <c r="O873" s="98" t="str">
        <f aca="false">IF(F873&lt;=$P$2,"Nov","")</f>
        <v>Nov</v>
      </c>
      <c r="P873" s="97" t="n">
        <v>63.5</v>
      </c>
      <c r="Q873" s="100" t="n">
        <f aca="false">K873-P873</f>
        <v>-13.5</v>
      </c>
      <c r="R873" s="98" t="n">
        <f aca="false">IFERROR(IF(O873="Nov",(K873/P873-1)),0)</f>
        <v>-0.21259842519685</v>
      </c>
      <c r="S873" s="100" t="str">
        <f aca="false">IF(N873&gt;0,IF(O873="","-",IF(R873&lt;0%,"DEGROWTH","GROWTH")))</f>
        <v>DEGROWTH</v>
      </c>
      <c r="T873" s="101" t="n">
        <v>63</v>
      </c>
      <c r="U873" s="101" t="str">
        <f aca="false">IF(F873&lt;=$V$2,"Dec","")</f>
        <v>Dec</v>
      </c>
      <c r="V873" s="97" t="n">
        <v>63</v>
      </c>
      <c r="W873" s="104" t="n">
        <f aca="false">K873-V873</f>
        <v>-13</v>
      </c>
      <c r="X873" s="103" t="n">
        <f aca="false">IFERROR(IF(U873="Dec",(K873/V873-1)),0)</f>
        <v>-0.206349206349206</v>
      </c>
      <c r="Y873" s="104" t="str">
        <f aca="false">IF(T873&gt;0,IF(U873="","-",IF(X873&lt;0%,"DEGROWTH","GROWTH")))</f>
        <v>DEGROWTH</v>
      </c>
      <c r="Z873" s="24" t="n">
        <v>0</v>
      </c>
      <c r="AA873" s="24" t="n">
        <f aca="false">IF(H873&gt;0,1,0)</f>
        <v>0</v>
      </c>
      <c r="AB873" s="3" t="n">
        <v>1000000959</v>
      </c>
      <c r="AC873" s="3"/>
    </row>
    <row r="874" customFormat="false" ht="14.25" hidden="true" customHeight="true" outlineLevel="0" collapsed="false">
      <c r="A874" s="23" t="s">
        <v>134</v>
      </c>
      <c r="B874" s="65" t="s">
        <v>67</v>
      </c>
      <c r="C874" s="65" t="s">
        <v>4487</v>
      </c>
      <c r="D874" s="65" t="n">
        <v>1000000961</v>
      </c>
      <c r="E874" s="66" t="s">
        <v>4488</v>
      </c>
      <c r="F874" s="67" t="n">
        <v>44481</v>
      </c>
      <c r="G874" s="67" t="str">
        <f aca="false">IF(I874&gt;0,"Targeted Dealer","-")</f>
        <v>-</v>
      </c>
      <c r="H874" s="67"/>
      <c r="I874" s="68" t="n">
        <v>0</v>
      </c>
      <c r="J874" s="68" t="n">
        <f aca="false">I874/$J$1*$E$1</f>
        <v>0</v>
      </c>
      <c r="K874" s="97" t="n">
        <v>0</v>
      </c>
      <c r="L874" s="69" t="n">
        <f aca="false">K874-J874</f>
        <v>0</v>
      </c>
      <c r="M874" s="69" t="str">
        <f aca="false">IFERROR((K874/J874%),"-")</f>
        <v>-</v>
      </c>
      <c r="N874" s="100" t="n">
        <v>0</v>
      </c>
      <c r="O874" s="98" t="str">
        <f aca="false">IF(F874&lt;=$P$2,"Nov","")</f>
        <v>Nov</v>
      </c>
      <c r="P874" s="97" t="n">
        <v>0</v>
      </c>
      <c r="Q874" s="100" t="n">
        <f aca="false">K874-P874</f>
        <v>0</v>
      </c>
      <c r="R874" s="98" t="n">
        <f aca="false">IFERROR(IF(O874="Nov",(K874/P874-1)),0)</f>
        <v>0</v>
      </c>
      <c r="S874" s="105" t="b">
        <f aca="false">IF(N874&gt;0,IF(O874="","-",IF(R874&lt;0%,"DEGROWTH","GROWTH")))</f>
        <v>0</v>
      </c>
      <c r="T874" s="101" t="n">
        <v>38</v>
      </c>
      <c r="U874" s="101" t="str">
        <f aca="false">IF(F874&lt;=$V$2,"Dec","")</f>
        <v>Dec</v>
      </c>
      <c r="V874" s="97" t="n">
        <v>38</v>
      </c>
      <c r="W874" s="104" t="n">
        <f aca="false">K874-V874</f>
        <v>-38</v>
      </c>
      <c r="X874" s="103" t="n">
        <f aca="false">IFERROR(IF(U874="Dec",(K874/V874-1)),0)</f>
        <v>-1</v>
      </c>
      <c r="Y874" s="104" t="str">
        <f aca="false">IF(T874&gt;0,IF(U874="","-",IF(X874&lt;0%,"DEGROWTH","GROWTH")))</f>
        <v>DEGROWTH</v>
      </c>
      <c r="Z874" s="24" t="n">
        <v>1</v>
      </c>
      <c r="AA874" s="24" t="n">
        <f aca="false">IF(H874&gt;0,1,0)</f>
        <v>0</v>
      </c>
      <c r="AB874" s="3" t="n">
        <v>1000000961</v>
      </c>
      <c r="AC874" s="3"/>
    </row>
    <row r="875" customFormat="false" ht="14.25" hidden="true" customHeight="true" outlineLevel="0" collapsed="false">
      <c r="A875" s="23" t="s">
        <v>134</v>
      </c>
      <c r="B875" s="65" t="s">
        <v>67</v>
      </c>
      <c r="C875" s="65" t="s">
        <v>1821</v>
      </c>
      <c r="D875" s="65" t="n">
        <v>1000002405</v>
      </c>
      <c r="E875" s="66" t="s">
        <v>1822</v>
      </c>
      <c r="F875" s="67" t="n">
        <v>44565</v>
      </c>
      <c r="G875" s="67" t="str">
        <f aca="false">IF(I875&gt;0,"Targeted Dealer","-")</f>
        <v>Targeted Dealer</v>
      </c>
      <c r="H875" s="67"/>
      <c r="I875" s="68" t="n">
        <v>31</v>
      </c>
      <c r="J875" s="68" t="n">
        <f aca="false">I875/$J$1*$E$1</f>
        <v>647</v>
      </c>
      <c r="K875" s="97" t="n">
        <v>33</v>
      </c>
      <c r="L875" s="69" t="n">
        <f aca="false">K875-J875</f>
        <v>-614</v>
      </c>
      <c r="M875" s="69" t="n">
        <f aca="false">IFERROR((K875/J875%),"-")</f>
        <v>5.10046367851623</v>
      </c>
      <c r="N875" s="100" t="n">
        <v>13</v>
      </c>
      <c r="O875" s="98" t="str">
        <f aca="false">IF(F875&lt;=$P$2,"Nov","")</f>
        <v>Nov</v>
      </c>
      <c r="P875" s="97" t="n">
        <v>13</v>
      </c>
      <c r="Q875" s="100" t="n">
        <f aca="false">K875-P875</f>
        <v>20</v>
      </c>
      <c r="R875" s="98" t="n">
        <f aca="false">IFERROR(IF(O875="Nov",(K875/P875-1)),0)</f>
        <v>1.53846153846154</v>
      </c>
      <c r="S875" s="100" t="str">
        <f aca="false">IF(N875&gt;0,IF(O875="","-",IF(R875&lt;0%,"DEGROWTH","GROWTH")))</f>
        <v>GROWTH</v>
      </c>
      <c r="T875" s="101" t="n">
        <v>39</v>
      </c>
      <c r="U875" s="101" t="str">
        <f aca="false">IF(F875&lt;=$V$2,"Dec","")</f>
        <v>Dec</v>
      </c>
      <c r="V875" s="97" t="n">
        <v>39</v>
      </c>
      <c r="W875" s="104" t="n">
        <f aca="false">K875-V875</f>
        <v>-6</v>
      </c>
      <c r="X875" s="103" t="n">
        <f aca="false">IFERROR(IF(U875="Dec",(K875/V875-1)),0)</f>
        <v>-0.153846153846154</v>
      </c>
      <c r="Y875" s="104" t="str">
        <f aca="false">IF(T875&gt;0,IF(U875="","-",IF(X875&lt;0%,"DEGROWTH","GROWTH")))</f>
        <v>DEGROWTH</v>
      </c>
      <c r="Z875" s="24" t="n">
        <v>0</v>
      </c>
      <c r="AA875" s="24" t="n">
        <f aca="false">IF(H875&gt;0,1,0)</f>
        <v>0</v>
      </c>
      <c r="AB875" s="3" t="n">
        <v>1000002405</v>
      </c>
      <c r="AC875" s="3"/>
    </row>
    <row r="876" customFormat="false" ht="14.25" hidden="true" customHeight="true" outlineLevel="0" collapsed="false">
      <c r="A876" s="23" t="s">
        <v>134</v>
      </c>
      <c r="B876" s="65" t="s">
        <v>67</v>
      </c>
      <c r="C876" s="65" t="s">
        <v>1823</v>
      </c>
      <c r="D876" s="65" t="n">
        <v>1000002607</v>
      </c>
      <c r="E876" s="66" t="s">
        <v>1824</v>
      </c>
      <c r="F876" s="67" t="n">
        <v>44614</v>
      </c>
      <c r="G876" s="67" t="str">
        <f aca="false">IF(I876&gt;0,"Targeted Dealer","-")</f>
        <v>Targeted Dealer</v>
      </c>
      <c r="H876" s="67" t="s">
        <v>627</v>
      </c>
      <c r="I876" s="68" t="n">
        <v>65</v>
      </c>
      <c r="J876" s="68" t="n">
        <f aca="false">I876/$J$1*$E$1</f>
        <v>1356.61290322581</v>
      </c>
      <c r="K876" s="97" t="n">
        <v>13</v>
      </c>
      <c r="L876" s="69" t="n">
        <f aca="false">K876-J876</f>
        <v>-1343.61290322581</v>
      </c>
      <c r="M876" s="69" t="n">
        <f aca="false">IFERROR((K876/J876%),"-")</f>
        <v>0.958268933539413</v>
      </c>
      <c r="N876" s="100" t="n">
        <v>26</v>
      </c>
      <c r="O876" s="98" t="str">
        <f aca="false">IF(F876&lt;=$P$2,"Nov","")</f>
        <v>Nov</v>
      </c>
      <c r="P876" s="97" t="n">
        <v>26</v>
      </c>
      <c r="Q876" s="100" t="n">
        <f aca="false">K876-P876</f>
        <v>-13</v>
      </c>
      <c r="R876" s="98" t="n">
        <f aca="false">IFERROR(IF(O876="Nov",(K876/P876-1)),0)</f>
        <v>-0.5</v>
      </c>
      <c r="S876" s="100" t="str">
        <f aca="false">IF(N876&gt;0,IF(O876="","-",IF(R876&lt;0%,"DEGROWTH","GROWTH")))</f>
        <v>DEGROWTH</v>
      </c>
      <c r="T876" s="101" t="n">
        <v>39</v>
      </c>
      <c r="U876" s="101" t="str">
        <f aca="false">IF(F876&lt;=$V$2,"Dec","")</f>
        <v>Dec</v>
      </c>
      <c r="V876" s="97" t="n">
        <v>39</v>
      </c>
      <c r="W876" s="104" t="n">
        <f aca="false">K876-V876</f>
        <v>-26</v>
      </c>
      <c r="X876" s="103" t="n">
        <f aca="false">IFERROR(IF(U876="Dec",(K876/V876-1)),0)</f>
        <v>-0.666666666666667</v>
      </c>
      <c r="Y876" s="104" t="str">
        <f aca="false">IF(T876&gt;0,IF(U876="","-",IF(X876&lt;0%,"DEGROWTH","GROWTH")))</f>
        <v>DEGROWTH</v>
      </c>
      <c r="Z876" s="24" t="n">
        <v>0</v>
      </c>
      <c r="AA876" s="24" t="n">
        <f aca="false">IF(H876&gt;0,1,0)</f>
        <v>1</v>
      </c>
      <c r="AB876" s="3" t="n">
        <v>1000002607</v>
      </c>
      <c r="AC876" s="3"/>
    </row>
    <row r="877" customFormat="false" ht="14.25" hidden="true" customHeight="true" outlineLevel="0" collapsed="false">
      <c r="A877" s="23" t="s">
        <v>134</v>
      </c>
      <c r="B877" s="65" t="s">
        <v>67</v>
      </c>
      <c r="C877" s="65" t="s">
        <v>1825</v>
      </c>
      <c r="D877" s="65" t="n">
        <v>1000002723</v>
      </c>
      <c r="E877" s="65" t="s">
        <v>1826</v>
      </c>
      <c r="F877" s="67" t="n">
        <v>44664</v>
      </c>
      <c r="G877" s="67" t="str">
        <f aca="false">IF(I877&gt;0,"Targeted Dealer","-")</f>
        <v>Targeted Dealer</v>
      </c>
      <c r="H877" s="67" t="s">
        <v>627</v>
      </c>
      <c r="I877" s="68" t="n">
        <v>305</v>
      </c>
      <c r="J877" s="68" t="n">
        <f aca="false">I877/$J$1*$E$1</f>
        <v>6365.64516129032</v>
      </c>
      <c r="K877" s="97" t="n">
        <v>311.5</v>
      </c>
      <c r="L877" s="69" t="n">
        <f aca="false">K877-J877</f>
        <v>-6054.14516129032</v>
      </c>
      <c r="M877" s="69" t="n">
        <f aca="false">IFERROR((K877/J877%),"-")</f>
        <v>4.89345529176274</v>
      </c>
      <c r="N877" s="100" t="n">
        <v>273</v>
      </c>
      <c r="O877" s="98" t="str">
        <f aca="false">IF(F877&lt;=$P$2,"Nov","")</f>
        <v>Nov</v>
      </c>
      <c r="P877" s="97" t="n">
        <v>273</v>
      </c>
      <c r="Q877" s="100" t="n">
        <f aca="false">K877-P877</f>
        <v>38.5</v>
      </c>
      <c r="R877" s="98" t="n">
        <f aca="false">IFERROR(IF(O877="Nov",(K877/P877-1)),0)</f>
        <v>0.141025641025641</v>
      </c>
      <c r="S877" s="100" t="str">
        <f aca="false">IF(N877&gt;0,IF(O877="","-",IF(R877&lt;0%,"DEGROWTH","GROWTH")))</f>
        <v>GROWTH</v>
      </c>
      <c r="T877" s="101" t="n">
        <v>275</v>
      </c>
      <c r="U877" s="101" t="str">
        <f aca="false">IF(F877&lt;=$V$2,"Dec","")</f>
        <v>Dec</v>
      </c>
      <c r="V877" s="97" t="n">
        <v>275</v>
      </c>
      <c r="W877" s="104" t="n">
        <f aca="false">K877-V877</f>
        <v>36.5</v>
      </c>
      <c r="X877" s="103" t="n">
        <f aca="false">IFERROR(IF(U877="Dec",(K877/V877-1)),0)</f>
        <v>0.132727272727273</v>
      </c>
      <c r="Y877" s="104" t="str">
        <f aca="false">IF(T877&gt;0,IF(U877="","-",IF(X877&lt;0%,"DEGROWTH","GROWTH")))</f>
        <v>GROWTH</v>
      </c>
      <c r="Z877" s="24" t="n">
        <v>0</v>
      </c>
      <c r="AA877" s="24" t="n">
        <f aca="false">IF(H877&gt;0,1,0)</f>
        <v>1</v>
      </c>
      <c r="AB877" s="3" t="n">
        <v>1000002723</v>
      </c>
      <c r="AC877" s="3"/>
    </row>
    <row r="878" customFormat="false" ht="14.25" hidden="true" customHeight="true" outlineLevel="0" collapsed="false">
      <c r="A878" s="23" t="s">
        <v>134</v>
      </c>
      <c r="B878" s="65" t="s">
        <v>67</v>
      </c>
      <c r="C878" s="65" t="s">
        <v>4223</v>
      </c>
      <c r="D878" s="65" t="n">
        <v>1000002832</v>
      </c>
      <c r="E878" s="65" t="s">
        <v>4224</v>
      </c>
      <c r="F878" s="67" t="n">
        <v>44748</v>
      </c>
      <c r="G878" s="67" t="str">
        <f aca="false">IF(I878&gt;0,"Targeted Dealer","-")</f>
        <v>Targeted Dealer</v>
      </c>
      <c r="H878" s="67"/>
      <c r="I878" s="68" t="n">
        <v>31</v>
      </c>
      <c r="J878" s="68" t="n">
        <f aca="false">I878/$J$1*$E$1</f>
        <v>647</v>
      </c>
      <c r="K878" s="97" t="n">
        <v>13</v>
      </c>
      <c r="L878" s="69" t="n">
        <f aca="false">K878-J878</f>
        <v>-634</v>
      </c>
      <c r="M878" s="69" t="n">
        <f aca="false">IFERROR((K878/J878%),"-")</f>
        <v>2.00927357032458</v>
      </c>
      <c r="N878" s="100" t="n">
        <v>0</v>
      </c>
      <c r="O878" s="98" t="str">
        <f aca="false">IF(F878&lt;=$P$2,"Nov","")</f>
        <v>Nov</v>
      </c>
      <c r="P878" s="97" t="n">
        <v>0</v>
      </c>
      <c r="Q878" s="100" t="n">
        <f aca="false">K878-P878</f>
        <v>13</v>
      </c>
      <c r="R878" s="98" t="n">
        <f aca="false">IFERROR(IF(O878="Nov",(K878/P878-1)),0)</f>
        <v>0</v>
      </c>
      <c r="S878" s="105" t="b">
        <f aca="false">IF(N878&gt;0,IF(O878="","-",IF(R878&lt;0%,"DEGROWTH","GROWTH")))</f>
        <v>0</v>
      </c>
      <c r="T878" s="101" t="n">
        <v>19</v>
      </c>
      <c r="U878" s="101" t="str">
        <f aca="false">IF(F878&lt;=$V$2,"Dec","")</f>
        <v>Dec</v>
      </c>
      <c r="V878" s="97" t="n">
        <v>19</v>
      </c>
      <c r="W878" s="104" t="n">
        <f aca="false">K878-V878</f>
        <v>-6</v>
      </c>
      <c r="X878" s="103" t="n">
        <f aca="false">IFERROR(IF(U878="Dec",(K878/V878-1)),0)</f>
        <v>-0.315789473684211</v>
      </c>
      <c r="Y878" s="104" t="str">
        <f aca="false">IF(T878&gt;0,IF(U878="","-",IF(X878&lt;0%,"DEGROWTH","GROWTH")))</f>
        <v>DEGROWTH</v>
      </c>
      <c r="Z878" s="24" t="n">
        <v>0</v>
      </c>
      <c r="AA878" s="24" t="n">
        <f aca="false">IF(H878&gt;0,1,0)</f>
        <v>0</v>
      </c>
      <c r="AB878" s="3" t="n">
        <v>1000002832</v>
      </c>
      <c r="AC878" s="3"/>
    </row>
    <row r="879" customFormat="false" ht="14.25" hidden="true" customHeight="true" outlineLevel="0" collapsed="false">
      <c r="A879" s="23" t="s">
        <v>134</v>
      </c>
      <c r="B879" s="65" t="s">
        <v>67</v>
      </c>
      <c r="C879" s="65" t="s">
        <v>4489</v>
      </c>
      <c r="D879" s="65" t="n">
        <v>1000003492</v>
      </c>
      <c r="E879" s="65" t="s">
        <v>4490</v>
      </c>
      <c r="F879" s="67" t="n">
        <v>44903</v>
      </c>
      <c r="G879" s="67" t="str">
        <f aca="false">IF(I879&gt;0,"Targeted Dealer","-")</f>
        <v>Targeted Dealer</v>
      </c>
      <c r="H879" s="67"/>
      <c r="I879" s="68" t="n">
        <v>40</v>
      </c>
      <c r="J879" s="68" t="n">
        <f aca="false">I879/$J$1*$E$1</f>
        <v>834.838709677419</v>
      </c>
      <c r="K879" s="97" t="n">
        <v>0</v>
      </c>
      <c r="L879" s="69" t="n">
        <f aca="false">K879-J879</f>
        <v>-834.838709677419</v>
      </c>
      <c r="M879" s="69" t="n">
        <f aca="false">IFERROR((K879/J879%),"-")</f>
        <v>0</v>
      </c>
      <c r="N879" s="100" t="n">
        <v>12</v>
      </c>
      <c r="O879" s="98" t="str">
        <f aca="false">IF(F879&lt;=$P$2,"Nov","")</f>
        <v>Nov</v>
      </c>
      <c r="P879" s="97" t="n">
        <v>12</v>
      </c>
      <c r="Q879" s="100" t="n">
        <f aca="false">K879-P879</f>
        <v>-12</v>
      </c>
      <c r="R879" s="98" t="n">
        <f aca="false">IFERROR(IF(O879="Nov",(K879/P879-1)),0)</f>
        <v>-1</v>
      </c>
      <c r="S879" s="100" t="str">
        <f aca="false">IF(N879&gt;0,IF(O879="","-",IF(R879&lt;0%,"DEGROWTH","GROWTH")))</f>
        <v>DEGROWTH</v>
      </c>
      <c r="T879" s="101" t="n">
        <v>0</v>
      </c>
      <c r="U879" s="101" t="str">
        <f aca="false">IF(F879&lt;=$V$2,"Dec","")</f>
        <v>Dec</v>
      </c>
      <c r="V879" s="97" t="n">
        <v>0</v>
      </c>
      <c r="W879" s="104" t="n">
        <f aca="false">K879-V879</f>
        <v>0</v>
      </c>
      <c r="X879" s="103" t="n">
        <f aca="false">IFERROR(IF(U879="Dec",(K879/V879-1)),0)</f>
        <v>0</v>
      </c>
      <c r="Y879" s="106" t="b">
        <f aca="false">IF(T879&gt;0,IF(U879="","-",IF(X879&lt;0%,"DEGROWTH","GROWTH")))</f>
        <v>0</v>
      </c>
      <c r="Z879" s="24" t="n">
        <v>1</v>
      </c>
      <c r="AA879" s="24" t="n">
        <f aca="false">IF(H879&gt;0,1,0)</f>
        <v>0</v>
      </c>
      <c r="AB879" s="3" t="n">
        <v>1000003492</v>
      </c>
      <c r="AC879" s="3"/>
    </row>
    <row r="880" customFormat="false" ht="14.25" hidden="true" customHeight="true" outlineLevel="0" collapsed="false">
      <c r="A880" s="23" t="s">
        <v>134</v>
      </c>
      <c r="B880" s="65" t="s">
        <v>67</v>
      </c>
      <c r="C880" s="65" t="s">
        <v>1827</v>
      </c>
      <c r="D880" s="65" t="n">
        <v>1000003189</v>
      </c>
      <c r="E880" s="65" t="s">
        <v>1828</v>
      </c>
      <c r="F880" s="67" t="n">
        <v>44923</v>
      </c>
      <c r="G880" s="67" t="str">
        <f aca="false">IF(I880&gt;0,"Targeted Dealer","-")</f>
        <v>Targeted Dealer</v>
      </c>
      <c r="H880" s="67"/>
      <c r="I880" s="68" t="n">
        <v>80</v>
      </c>
      <c r="J880" s="68" t="n">
        <f aca="false">I880/$J$1*$E$1</f>
        <v>1669.67741935484</v>
      </c>
      <c r="K880" s="97" t="n">
        <v>64.5</v>
      </c>
      <c r="L880" s="69" t="n">
        <f aca="false">K880-J880</f>
        <v>-1605.17741935484</v>
      </c>
      <c r="M880" s="69" t="n">
        <f aca="false">IFERROR((K880/J880%),"-")</f>
        <v>3.86302163833076</v>
      </c>
      <c r="N880" s="100" t="n">
        <v>91</v>
      </c>
      <c r="O880" s="98" t="str">
        <f aca="false">IF(F880&lt;=$P$2,"Nov","")</f>
        <v>Nov</v>
      </c>
      <c r="P880" s="97" t="n">
        <v>91</v>
      </c>
      <c r="Q880" s="100" t="n">
        <f aca="false">K880-P880</f>
        <v>-26.5</v>
      </c>
      <c r="R880" s="98" t="n">
        <f aca="false">IFERROR(IF(O880="Nov",(K880/P880-1)),0)</f>
        <v>-0.291208791208791</v>
      </c>
      <c r="S880" s="100" t="str">
        <f aca="false">IF(N880&gt;0,IF(O880="","-",IF(R880&lt;0%,"DEGROWTH","GROWTH")))</f>
        <v>DEGROWTH</v>
      </c>
      <c r="T880" s="101" t="n">
        <v>25</v>
      </c>
      <c r="U880" s="101" t="str">
        <f aca="false">IF(F880&lt;=$V$2,"Dec","")</f>
        <v>Dec</v>
      </c>
      <c r="V880" s="97" t="n">
        <v>25</v>
      </c>
      <c r="W880" s="104" t="n">
        <f aca="false">K880-V880</f>
        <v>39.5</v>
      </c>
      <c r="X880" s="103" t="n">
        <f aca="false">IFERROR(IF(U880="Dec",(K880/V880-1)),0)</f>
        <v>1.58</v>
      </c>
      <c r="Y880" s="104" t="str">
        <f aca="false">IF(T880&gt;0,IF(U880="","-",IF(X880&lt;0%,"DEGROWTH","GROWTH")))</f>
        <v>GROWTH</v>
      </c>
      <c r="Z880" s="24" t="n">
        <v>0</v>
      </c>
      <c r="AA880" s="24" t="n">
        <f aca="false">IF(H880&gt;0,1,0)</f>
        <v>0</v>
      </c>
      <c r="AB880" s="3" t="n">
        <v>1000003189</v>
      </c>
      <c r="AC880" s="3"/>
    </row>
    <row r="881" customFormat="false" ht="14.25" hidden="true" customHeight="true" outlineLevel="0" collapsed="false">
      <c r="A881" s="23" t="s">
        <v>134</v>
      </c>
      <c r="B881" s="65" t="s">
        <v>67</v>
      </c>
      <c r="C881" s="65" t="s">
        <v>4491</v>
      </c>
      <c r="D881" s="65" t="n">
        <v>1000003244</v>
      </c>
      <c r="E881" s="65" t="s">
        <v>4492</v>
      </c>
      <c r="F881" s="67" t="n">
        <v>44939</v>
      </c>
      <c r="G881" s="67" t="str">
        <f aca="false">IF(I881&gt;0,"Targeted Dealer","-")</f>
        <v>Targeted Dealer</v>
      </c>
      <c r="H881" s="67"/>
      <c r="I881" s="68" t="n">
        <v>25</v>
      </c>
      <c r="J881" s="68" t="n">
        <f aca="false">I881/$J$1*$E$1</f>
        <v>521.774193548387</v>
      </c>
      <c r="K881" s="97" t="n">
        <v>0</v>
      </c>
      <c r="L881" s="69" t="n">
        <f aca="false">K881-J881</f>
        <v>-521.774193548387</v>
      </c>
      <c r="M881" s="69" t="n">
        <f aca="false">IFERROR((K881/J881%),"-")</f>
        <v>0</v>
      </c>
      <c r="N881" s="100" t="n">
        <v>0</v>
      </c>
      <c r="O881" s="98" t="str">
        <f aca="false">IF(F881&lt;=$P$2,"Nov","")</f>
        <v>Nov</v>
      </c>
      <c r="P881" s="97" t="n">
        <v>0</v>
      </c>
      <c r="Q881" s="100" t="n">
        <f aca="false">K881-P881</f>
        <v>0</v>
      </c>
      <c r="R881" s="98" t="n">
        <f aca="false">IFERROR(IF(O881="Nov",(K881/P881-1)),0)</f>
        <v>0</v>
      </c>
      <c r="S881" s="105" t="b">
        <f aca="false">IF(N881&gt;0,IF(O881="","-",IF(R881&lt;0%,"DEGROWTH","GROWTH")))</f>
        <v>0</v>
      </c>
      <c r="T881" s="101" t="n">
        <v>0</v>
      </c>
      <c r="U881" s="101" t="str">
        <f aca="false">IF(F881&lt;=$V$2,"Dec","")</f>
        <v>Dec</v>
      </c>
      <c r="V881" s="97" t="n">
        <v>0</v>
      </c>
      <c r="W881" s="104" t="n">
        <f aca="false">K881-V881</f>
        <v>0</v>
      </c>
      <c r="X881" s="103" t="n">
        <f aca="false">IFERROR(IF(U881="Dec",(K881/V881-1)),0)</f>
        <v>0</v>
      </c>
      <c r="Y881" s="106" t="b">
        <f aca="false">IF(T881&gt;0,IF(U881="","-",IF(X881&lt;0%,"DEGROWTH","GROWTH")))</f>
        <v>0</v>
      </c>
      <c r="Z881" s="24" t="n">
        <v>1</v>
      </c>
      <c r="AA881" s="24" t="n">
        <f aca="false">IF(H881&gt;0,1,0)</f>
        <v>0</v>
      </c>
      <c r="AB881" s="3" t="n">
        <v>1000003244</v>
      </c>
      <c r="AC881" s="3"/>
    </row>
    <row r="882" customFormat="false" ht="14.25" hidden="true" customHeight="true" outlineLevel="0" collapsed="false">
      <c r="A882" s="23" t="s">
        <v>134</v>
      </c>
      <c r="B882" s="65" t="s">
        <v>67</v>
      </c>
      <c r="C882" s="65" t="s">
        <v>4150</v>
      </c>
      <c r="D882" s="65" t="n">
        <v>1000003251</v>
      </c>
      <c r="E882" s="65" t="s">
        <v>1501</v>
      </c>
      <c r="F882" s="67" t="n">
        <v>44945</v>
      </c>
      <c r="G882" s="67" t="str">
        <f aca="false">IF(I882&gt;0,"Targeted Dealer","-")</f>
        <v>Targeted Dealer</v>
      </c>
      <c r="H882" s="67"/>
      <c r="I882" s="68" t="n">
        <v>44</v>
      </c>
      <c r="J882" s="68" t="n">
        <f aca="false">I882/$J$1*$E$1</f>
        <v>918.322580645161</v>
      </c>
      <c r="K882" s="97" t="n">
        <v>33</v>
      </c>
      <c r="L882" s="69" t="n">
        <f aca="false">K882-J882</f>
        <v>-885.322580645161</v>
      </c>
      <c r="M882" s="69" t="n">
        <f aca="false">IFERROR((K882/J882%),"-")</f>
        <v>3.5935085007728</v>
      </c>
      <c r="N882" s="100" t="n">
        <v>12.5</v>
      </c>
      <c r="O882" s="98" t="str">
        <f aca="false">IF(F882&lt;=$P$2,"Nov","")</f>
        <v>Nov</v>
      </c>
      <c r="P882" s="97" t="n">
        <v>12.5</v>
      </c>
      <c r="Q882" s="100" t="n">
        <f aca="false">K882-P882</f>
        <v>20.5</v>
      </c>
      <c r="R882" s="98" t="n">
        <f aca="false">IFERROR(IF(O882="Nov",(K882/P882-1)),0)</f>
        <v>1.64</v>
      </c>
      <c r="S882" s="100" t="str">
        <f aca="false">IF(N882&gt;0,IF(O882="","-",IF(R882&lt;0%,"DEGROWTH","GROWTH")))</f>
        <v>GROWTH</v>
      </c>
      <c r="T882" s="101" t="n">
        <v>20</v>
      </c>
      <c r="U882" s="101" t="str">
        <f aca="false">IF(F882&lt;=$V$2,"Dec","")</f>
        <v>Dec</v>
      </c>
      <c r="V882" s="97" t="n">
        <v>20</v>
      </c>
      <c r="W882" s="104" t="n">
        <f aca="false">K882-V882</f>
        <v>13</v>
      </c>
      <c r="X882" s="103" t="n">
        <f aca="false">IFERROR(IF(U882="Dec",(K882/V882-1)),0)</f>
        <v>0.65</v>
      </c>
      <c r="Y882" s="104" t="str">
        <f aca="false">IF(T882&gt;0,IF(U882="","-",IF(X882&lt;0%,"DEGROWTH","GROWTH")))</f>
        <v>GROWTH</v>
      </c>
      <c r="Z882" s="24" t="n">
        <v>0</v>
      </c>
      <c r="AA882" s="24" t="n">
        <f aca="false">IF(H882&gt;0,1,0)</f>
        <v>0</v>
      </c>
      <c r="AB882" s="3" t="n">
        <v>1000003251</v>
      </c>
      <c r="AC882" s="3"/>
    </row>
    <row r="883" customFormat="false" ht="14.25" hidden="true" customHeight="true" outlineLevel="0" collapsed="false">
      <c r="A883" s="23" t="s">
        <v>134</v>
      </c>
      <c r="B883" s="65" t="s">
        <v>67</v>
      </c>
      <c r="C883" s="65" t="s">
        <v>1829</v>
      </c>
      <c r="D883" s="65" t="n">
        <v>1000003304</v>
      </c>
      <c r="E883" s="65" t="s">
        <v>1501</v>
      </c>
      <c r="F883" s="67" t="n">
        <v>44957</v>
      </c>
      <c r="G883" s="67" t="str">
        <f aca="false">IF(I883&gt;0,"Targeted Dealer","-")</f>
        <v>-</v>
      </c>
      <c r="H883" s="67"/>
      <c r="I883" s="68" t="n">
        <v>0</v>
      </c>
      <c r="J883" s="68" t="n">
        <f aca="false">I883/$J$1*$E$1</f>
        <v>0</v>
      </c>
      <c r="K883" s="97" t="n">
        <v>38</v>
      </c>
      <c r="L883" s="69" t="n">
        <f aca="false">K883-J883</f>
        <v>38</v>
      </c>
      <c r="M883" s="69" t="str">
        <f aca="false">IFERROR((K883/J883%),"-")</f>
        <v>-</v>
      </c>
      <c r="N883" s="100" t="n">
        <v>13</v>
      </c>
      <c r="O883" s="98" t="str">
        <f aca="false">IF(F883&lt;=$P$2,"Nov","")</f>
        <v>Nov</v>
      </c>
      <c r="P883" s="97" t="n">
        <v>13</v>
      </c>
      <c r="Q883" s="100" t="n">
        <f aca="false">K883-P883</f>
        <v>25</v>
      </c>
      <c r="R883" s="98" t="n">
        <f aca="false">IFERROR(IF(O883="Nov",(K883/P883-1)),0)</f>
        <v>1.92307692307692</v>
      </c>
      <c r="S883" s="100" t="str">
        <f aca="false">IF(N883&gt;0,IF(O883="","-",IF(R883&lt;0%,"DEGROWTH","GROWTH")))</f>
        <v>GROWTH</v>
      </c>
      <c r="T883" s="101" t="n">
        <v>12.5</v>
      </c>
      <c r="U883" s="101" t="str">
        <f aca="false">IF(F883&lt;=$V$2,"Dec","")</f>
        <v>Dec</v>
      </c>
      <c r="V883" s="97" t="n">
        <v>12.5</v>
      </c>
      <c r="W883" s="104" t="n">
        <f aca="false">K883-V883</f>
        <v>25.5</v>
      </c>
      <c r="X883" s="103" t="n">
        <f aca="false">IFERROR(IF(U883="Dec",(K883/V883-1)),0)</f>
        <v>2.04</v>
      </c>
      <c r="Y883" s="104" t="str">
        <f aca="false">IF(T883&gt;0,IF(U883="","-",IF(X883&lt;0%,"DEGROWTH","GROWTH")))</f>
        <v>GROWTH</v>
      </c>
      <c r="Z883" s="24" t="n">
        <v>0</v>
      </c>
      <c r="AA883" s="24" t="n">
        <f aca="false">IF(H883&gt;0,1,0)</f>
        <v>0</v>
      </c>
      <c r="AB883" s="3" t="n">
        <v>1000003304</v>
      </c>
      <c r="AC883" s="3"/>
    </row>
    <row r="884" customFormat="false" ht="14.25" hidden="true" customHeight="true" outlineLevel="0" collapsed="false">
      <c r="A884" s="23" t="s">
        <v>134</v>
      </c>
      <c r="B884" s="65" t="s">
        <v>67</v>
      </c>
      <c r="C884" s="65" t="s">
        <v>4493</v>
      </c>
      <c r="D884" s="65" t="n">
        <v>1000003384</v>
      </c>
      <c r="E884" s="65" t="s">
        <v>4494</v>
      </c>
      <c r="F884" s="67" t="n">
        <v>44979</v>
      </c>
      <c r="G884" s="67" t="str">
        <f aca="false">IF(I884&gt;0,"Targeted Dealer","-")</f>
        <v>Targeted Dealer</v>
      </c>
      <c r="H884" s="67"/>
      <c r="I884" s="68" t="n">
        <v>75.5</v>
      </c>
      <c r="J884" s="68" t="n">
        <f aca="false">I884/$J$1*$E$1</f>
        <v>1575.75806451613</v>
      </c>
      <c r="K884" s="97" t="n">
        <v>24.5</v>
      </c>
      <c r="L884" s="69" t="n">
        <f aca="false">K884-J884</f>
        <v>-1551.25806451613</v>
      </c>
      <c r="M884" s="69" t="n">
        <f aca="false">IFERROR((K884/J884%),"-")</f>
        <v>1.55480721004739</v>
      </c>
      <c r="N884" s="100" t="n">
        <v>50</v>
      </c>
      <c r="O884" s="98" t="str">
        <f aca="false">IF(F884&lt;=$P$2,"Nov","")</f>
        <v>Nov</v>
      </c>
      <c r="P884" s="97" t="n">
        <v>50</v>
      </c>
      <c r="Q884" s="100" t="n">
        <f aca="false">K884-P884</f>
        <v>-25.5</v>
      </c>
      <c r="R884" s="98" t="n">
        <f aca="false">IFERROR(IF(O884="Nov",(K884/P884-1)),0)</f>
        <v>-0.51</v>
      </c>
      <c r="S884" s="100" t="str">
        <f aca="false">IF(N884&gt;0,IF(O884="","-",IF(R884&lt;0%,"DEGROWTH","GROWTH")))</f>
        <v>DEGROWTH</v>
      </c>
      <c r="T884" s="101" t="n">
        <v>25</v>
      </c>
      <c r="U884" s="101" t="str">
        <f aca="false">IF(F884&lt;=$V$2,"Dec","")</f>
        <v>Dec</v>
      </c>
      <c r="V884" s="97" t="n">
        <v>25</v>
      </c>
      <c r="W884" s="104" t="n">
        <f aca="false">K884-V884</f>
        <v>-0.5</v>
      </c>
      <c r="X884" s="103" t="n">
        <f aca="false">IFERROR(IF(U884="Dec",(K884/V884-1)),0)</f>
        <v>-0.02</v>
      </c>
      <c r="Y884" s="104" t="str">
        <f aca="false">IF(T884&gt;0,IF(U884="","-",IF(X884&lt;0%,"DEGROWTH","GROWTH")))</f>
        <v>DEGROWTH</v>
      </c>
      <c r="Z884" s="24" t="n">
        <v>0</v>
      </c>
      <c r="AA884" s="24" t="n">
        <f aca="false">IF(H884&gt;0,1,0)</f>
        <v>0</v>
      </c>
      <c r="AB884" s="3" t="n">
        <v>1000003384</v>
      </c>
      <c r="AC884" s="3"/>
    </row>
    <row r="885" customFormat="false" ht="14.25" hidden="true" customHeight="true" outlineLevel="0" collapsed="false">
      <c r="A885" s="23" t="s">
        <v>134</v>
      </c>
      <c r="B885" s="65" t="s">
        <v>67</v>
      </c>
      <c r="C885" s="65" t="s">
        <v>1830</v>
      </c>
      <c r="D885" s="65" t="n">
        <v>1000003385</v>
      </c>
      <c r="E885" s="65" t="s">
        <v>1831</v>
      </c>
      <c r="F885" s="67" t="n">
        <v>44983</v>
      </c>
      <c r="G885" s="67" t="str">
        <f aca="false">IF(I885&gt;0,"Targeted Dealer","-")</f>
        <v>Targeted Dealer</v>
      </c>
      <c r="H885" s="67"/>
      <c r="I885" s="68" t="n">
        <v>215</v>
      </c>
      <c r="J885" s="68" t="n">
        <f aca="false">I885/$J$1*$E$1</f>
        <v>4487.25806451613</v>
      </c>
      <c r="K885" s="97" t="n">
        <v>193.5</v>
      </c>
      <c r="L885" s="69" t="n">
        <f aca="false">K885-J885</f>
        <v>-4293.75806451613</v>
      </c>
      <c r="M885" s="69" t="n">
        <f aca="false">IFERROR((K885/J885%),"-")</f>
        <v>4.31221020092736</v>
      </c>
      <c r="N885" s="100" t="n">
        <v>161.5</v>
      </c>
      <c r="O885" s="98" t="str">
        <f aca="false">IF(F885&lt;=$P$2,"Nov","")</f>
        <v>Nov</v>
      </c>
      <c r="P885" s="97" t="n">
        <v>161.5</v>
      </c>
      <c r="Q885" s="100" t="n">
        <f aca="false">K885-P885</f>
        <v>32</v>
      </c>
      <c r="R885" s="98" t="n">
        <f aca="false">IFERROR(IF(O885="Nov",(K885/P885-1)),0)</f>
        <v>0.198142414860681</v>
      </c>
      <c r="S885" s="100" t="str">
        <f aca="false">IF(N885&gt;0,IF(O885="","-",IF(R885&lt;0%,"DEGROWTH","GROWTH")))</f>
        <v>GROWTH</v>
      </c>
      <c r="T885" s="101" t="n">
        <v>134</v>
      </c>
      <c r="U885" s="101" t="str">
        <f aca="false">IF(F885&lt;=$V$2,"Dec","")</f>
        <v>Dec</v>
      </c>
      <c r="V885" s="97" t="n">
        <v>134</v>
      </c>
      <c r="W885" s="104" t="n">
        <f aca="false">K885-V885</f>
        <v>59.5</v>
      </c>
      <c r="X885" s="103" t="n">
        <f aca="false">IFERROR(IF(U885="Dec",(K885/V885-1)),0)</f>
        <v>0.444029850746269</v>
      </c>
      <c r="Y885" s="104" t="str">
        <f aca="false">IF(T885&gt;0,IF(U885="","-",IF(X885&lt;0%,"DEGROWTH","GROWTH")))</f>
        <v>GROWTH</v>
      </c>
      <c r="Z885" s="24" t="n">
        <v>0</v>
      </c>
      <c r="AA885" s="24" t="n">
        <f aca="false">IF(H885&gt;0,1,0)</f>
        <v>0</v>
      </c>
      <c r="AB885" s="3" t="n">
        <v>1000003385</v>
      </c>
      <c r="AC885" s="3"/>
    </row>
    <row r="886" customFormat="false" ht="14.25" hidden="true" customHeight="true" outlineLevel="0" collapsed="false">
      <c r="A886" s="23" t="s">
        <v>134</v>
      </c>
      <c r="B886" s="65" t="s">
        <v>67</v>
      </c>
      <c r="C886" s="65" t="s">
        <v>4495</v>
      </c>
      <c r="D886" s="65" t="n">
        <v>1000003408</v>
      </c>
      <c r="E886" s="65" t="s">
        <v>4496</v>
      </c>
      <c r="F886" s="67" t="n">
        <v>44991</v>
      </c>
      <c r="G886" s="67" t="str">
        <f aca="false">IF(I886&gt;0,"Targeted Dealer","-")</f>
        <v>-</v>
      </c>
      <c r="H886" s="67"/>
      <c r="I886" s="68" t="n">
        <v>0</v>
      </c>
      <c r="J886" s="68" t="n">
        <f aca="false">I886/$J$1*$E$1</f>
        <v>0</v>
      </c>
      <c r="K886" s="97" t="n">
        <v>0</v>
      </c>
      <c r="L886" s="69" t="n">
        <f aca="false">K886-J886</f>
        <v>0</v>
      </c>
      <c r="M886" s="69" t="str">
        <f aca="false">IFERROR((K886/J886%),"-")</f>
        <v>-</v>
      </c>
      <c r="N886" s="100" t="n">
        <v>0</v>
      </c>
      <c r="O886" s="98" t="str">
        <f aca="false">IF(F886&lt;=$P$2,"Nov","")</f>
        <v>Nov</v>
      </c>
      <c r="P886" s="97" t="n">
        <v>0</v>
      </c>
      <c r="Q886" s="100" t="n">
        <f aca="false">K886-P886</f>
        <v>0</v>
      </c>
      <c r="R886" s="98" t="n">
        <f aca="false">IFERROR(IF(O886="Nov",(K886/P886-1)),0)</f>
        <v>0</v>
      </c>
      <c r="S886" s="105" t="b">
        <f aca="false">IF(N886&gt;0,IF(O886="","-",IF(R886&lt;0%,"DEGROWTH","GROWTH")))</f>
        <v>0</v>
      </c>
      <c r="T886" s="101" t="n">
        <v>12.5</v>
      </c>
      <c r="U886" s="101" t="str">
        <f aca="false">IF(F886&lt;=$V$2,"Dec","")</f>
        <v>Dec</v>
      </c>
      <c r="V886" s="97" t="n">
        <v>12.5</v>
      </c>
      <c r="W886" s="104" t="n">
        <f aca="false">K886-V886</f>
        <v>-12.5</v>
      </c>
      <c r="X886" s="103" t="n">
        <f aca="false">IFERROR(IF(U886="Dec",(K886/V886-1)),0)</f>
        <v>-1</v>
      </c>
      <c r="Y886" s="104" t="str">
        <f aca="false">IF(T886&gt;0,IF(U886="","-",IF(X886&lt;0%,"DEGROWTH","GROWTH")))</f>
        <v>DEGROWTH</v>
      </c>
      <c r="Z886" s="24" t="n">
        <v>1</v>
      </c>
      <c r="AA886" s="24" t="n">
        <f aca="false">IF(H886&gt;0,1,0)</f>
        <v>0</v>
      </c>
      <c r="AB886" s="3" t="n">
        <v>1000003408</v>
      </c>
      <c r="AC886" s="3"/>
    </row>
    <row r="887" customFormat="false" ht="14.25" hidden="true" customHeight="true" outlineLevel="0" collapsed="false">
      <c r="A887" s="23" t="s">
        <v>134</v>
      </c>
      <c r="B887" s="65" t="s">
        <v>67</v>
      </c>
      <c r="C887" s="65" t="s">
        <v>1832</v>
      </c>
      <c r="D887" s="65" t="n">
        <v>1000003429</v>
      </c>
      <c r="E887" s="65" t="s">
        <v>1833</v>
      </c>
      <c r="F887" s="67" t="n">
        <v>45001</v>
      </c>
      <c r="G887" s="67" t="str">
        <f aca="false">IF(I887&gt;0,"Targeted Dealer","-")</f>
        <v>Targeted Dealer</v>
      </c>
      <c r="H887" s="67"/>
      <c r="I887" s="68" t="n">
        <v>30</v>
      </c>
      <c r="J887" s="68" t="n">
        <f aca="false">I887/$J$1*$E$1</f>
        <v>626.129032258065</v>
      </c>
      <c r="K887" s="97" t="n">
        <v>39</v>
      </c>
      <c r="L887" s="69" t="n">
        <f aca="false">K887-J887</f>
        <v>-587.129032258065</v>
      </c>
      <c r="M887" s="69" t="n">
        <f aca="false">IFERROR((K887/J887%),"-")</f>
        <v>6.22874806800618</v>
      </c>
      <c r="N887" s="100" t="n">
        <v>12.5</v>
      </c>
      <c r="O887" s="98" t="str">
        <f aca="false">IF(F887&lt;=$P$2,"Nov","")</f>
        <v>Nov</v>
      </c>
      <c r="P887" s="97" t="n">
        <v>12.5</v>
      </c>
      <c r="Q887" s="100" t="n">
        <f aca="false">K887-P887</f>
        <v>26.5</v>
      </c>
      <c r="R887" s="98" t="n">
        <f aca="false">IFERROR(IF(O887="Nov",(K887/P887-1)),0)</f>
        <v>2.12</v>
      </c>
      <c r="S887" s="100" t="str">
        <f aca="false">IF(N887&gt;0,IF(O887="","-",IF(R887&lt;0%,"DEGROWTH","GROWTH")))</f>
        <v>GROWTH</v>
      </c>
      <c r="T887" s="101" t="n">
        <v>22</v>
      </c>
      <c r="U887" s="101" t="str">
        <f aca="false">IF(F887&lt;=$V$2,"Dec","")</f>
        <v>Dec</v>
      </c>
      <c r="V887" s="97" t="n">
        <v>22</v>
      </c>
      <c r="W887" s="104" t="n">
        <f aca="false">K887-V887</f>
        <v>17</v>
      </c>
      <c r="X887" s="103" t="n">
        <f aca="false">IFERROR(IF(U887="Dec",(K887/V887-1)),0)</f>
        <v>0.772727272727273</v>
      </c>
      <c r="Y887" s="104" t="str">
        <f aca="false">IF(T887&gt;0,IF(U887="","-",IF(X887&lt;0%,"DEGROWTH","GROWTH")))</f>
        <v>GROWTH</v>
      </c>
      <c r="Z887" s="24" t="n">
        <v>0</v>
      </c>
      <c r="AA887" s="24" t="n">
        <f aca="false">IF(H887&gt;0,1,0)</f>
        <v>0</v>
      </c>
      <c r="AB887" s="3" t="n">
        <v>1000003429</v>
      </c>
      <c r="AC887" s="3"/>
    </row>
    <row r="888" customFormat="false" ht="14.25" hidden="true" customHeight="true" outlineLevel="0" collapsed="false">
      <c r="A888" s="23" t="s">
        <v>134</v>
      </c>
      <c r="B888" s="65" t="s">
        <v>67</v>
      </c>
      <c r="C888" s="65" t="s">
        <v>1834</v>
      </c>
      <c r="D888" s="65" t="n">
        <v>1000003443</v>
      </c>
      <c r="E888" s="65" t="s">
        <v>1835</v>
      </c>
      <c r="F888" s="67" t="n">
        <v>45008</v>
      </c>
      <c r="G888" s="67" t="str">
        <f aca="false">IF(I888&gt;0,"Targeted Dealer","-")</f>
        <v>Targeted Dealer</v>
      </c>
      <c r="H888" s="67" t="s">
        <v>627</v>
      </c>
      <c r="I888" s="68" t="n">
        <v>130</v>
      </c>
      <c r="J888" s="68" t="n">
        <f aca="false">I888/$J$1*$E$1</f>
        <v>2713.22580645161</v>
      </c>
      <c r="K888" s="97" t="n">
        <v>109.5</v>
      </c>
      <c r="L888" s="69" t="n">
        <f aca="false">K888-J888</f>
        <v>-2603.72580645161</v>
      </c>
      <c r="M888" s="69" t="n">
        <f aca="false">IFERROR((K888/J888%),"-")</f>
        <v>4.03578647009868</v>
      </c>
      <c r="N888" s="100" t="n">
        <v>75</v>
      </c>
      <c r="O888" s="98" t="str">
        <f aca="false">IF(F888&lt;=$P$2,"Nov","")</f>
        <v>Nov</v>
      </c>
      <c r="P888" s="97" t="n">
        <v>75</v>
      </c>
      <c r="Q888" s="100" t="n">
        <f aca="false">K888-P888</f>
        <v>34.5</v>
      </c>
      <c r="R888" s="98" t="n">
        <f aca="false">IFERROR(IF(O888="Nov",(K888/P888-1)),0)</f>
        <v>0.46</v>
      </c>
      <c r="S888" s="100" t="str">
        <f aca="false">IF(N888&gt;0,IF(O888="","-",IF(R888&lt;0%,"DEGROWTH","GROWTH")))</f>
        <v>GROWTH</v>
      </c>
      <c r="T888" s="101" t="n">
        <v>137</v>
      </c>
      <c r="U888" s="101" t="str">
        <f aca="false">IF(F888&lt;=$V$2,"Dec","")</f>
        <v>Dec</v>
      </c>
      <c r="V888" s="97" t="n">
        <v>137</v>
      </c>
      <c r="W888" s="104" t="n">
        <f aca="false">K888-V888</f>
        <v>-27.5</v>
      </c>
      <c r="X888" s="103" t="n">
        <f aca="false">IFERROR(IF(U888="Dec",(K888/V888-1)),0)</f>
        <v>-0.200729927007299</v>
      </c>
      <c r="Y888" s="104" t="str">
        <f aca="false">IF(T888&gt;0,IF(U888="","-",IF(X888&lt;0%,"DEGROWTH","GROWTH")))</f>
        <v>DEGROWTH</v>
      </c>
      <c r="Z888" s="24" t="n">
        <v>0</v>
      </c>
      <c r="AA888" s="24" t="n">
        <f aca="false">IF(H888&gt;0,1,0)</f>
        <v>1</v>
      </c>
      <c r="AB888" s="3" t="n">
        <v>1000003443</v>
      </c>
      <c r="AC888" s="3"/>
    </row>
    <row r="889" customFormat="false" ht="14.25" hidden="true" customHeight="true" outlineLevel="0" collapsed="false">
      <c r="A889" s="23" t="s">
        <v>134</v>
      </c>
      <c r="B889" s="65" t="s">
        <v>67</v>
      </c>
      <c r="C889" s="65" t="s">
        <v>1836</v>
      </c>
      <c r="D889" s="65" t="n">
        <v>1000003745</v>
      </c>
      <c r="E889" s="65" t="s">
        <v>1837</v>
      </c>
      <c r="F889" s="67" t="n">
        <v>45234</v>
      </c>
      <c r="G889" s="67" t="str">
        <f aca="false">IF(I889&gt;0,"Targeted Dealer","-")</f>
        <v>Targeted Dealer</v>
      </c>
      <c r="H889" s="67" t="s">
        <v>627</v>
      </c>
      <c r="I889" s="68" t="n">
        <v>120</v>
      </c>
      <c r="J889" s="68" t="n">
        <f aca="false">I889/$J$1*$E$1</f>
        <v>2504.51612903226</v>
      </c>
      <c r="K889" s="97" t="n">
        <v>153</v>
      </c>
      <c r="L889" s="69" t="n">
        <f aca="false">K889-J889</f>
        <v>-2351.51612903226</v>
      </c>
      <c r="M889" s="69" t="n">
        <f aca="false">IFERROR((K889/J889%),"-")</f>
        <v>6.10896445131376</v>
      </c>
      <c r="N889" s="100" t="n">
        <v>110</v>
      </c>
      <c r="O889" s="98" t="str">
        <f aca="false">IF(F889&lt;=$P$2,"Nov","")</f>
        <v>Nov</v>
      </c>
      <c r="P889" s="97" t="n">
        <v>110</v>
      </c>
      <c r="Q889" s="100" t="n">
        <f aca="false">K889-P889</f>
        <v>43</v>
      </c>
      <c r="R889" s="98" t="n">
        <f aca="false">IFERROR(IF(O889="Nov",(K889/P889-1)),0)</f>
        <v>0.390909090909091</v>
      </c>
      <c r="S889" s="100" t="str">
        <f aca="false">IF(N889&gt;0,IF(O889="","-",IF(R889&lt;0%,"DEGROWTH","GROWTH")))</f>
        <v>GROWTH</v>
      </c>
      <c r="T889" s="101" t="n">
        <v>63.5</v>
      </c>
      <c r="U889" s="101" t="str">
        <f aca="false">IF(F889&lt;=$V$2,"Dec","")</f>
        <v>Dec</v>
      </c>
      <c r="V889" s="97" t="n">
        <v>63.5</v>
      </c>
      <c r="W889" s="104" t="n">
        <f aca="false">K889-V889</f>
        <v>89.5</v>
      </c>
      <c r="X889" s="103" t="n">
        <f aca="false">IFERROR(IF(U889="Dec",(K889/V889-1)),0)</f>
        <v>1.40944881889764</v>
      </c>
      <c r="Y889" s="104" t="str">
        <f aca="false">IF(T889&gt;0,IF(U889="","-",IF(X889&lt;0%,"DEGROWTH","GROWTH")))</f>
        <v>GROWTH</v>
      </c>
      <c r="Z889" s="24" t="n">
        <v>0</v>
      </c>
      <c r="AA889" s="24" t="n">
        <f aca="false">IF(H889&gt;0,1,0)</f>
        <v>1</v>
      </c>
      <c r="AB889" s="3" t="n">
        <v>1000003745</v>
      </c>
      <c r="AC889" s="3"/>
    </row>
    <row r="890" customFormat="false" ht="14.25" hidden="true" customHeight="true" outlineLevel="0" collapsed="false">
      <c r="A890" s="23" t="s">
        <v>134</v>
      </c>
      <c r="B890" s="65" t="s">
        <v>67</v>
      </c>
      <c r="C890" s="65" t="s">
        <v>4497</v>
      </c>
      <c r="D890" s="65" t="n">
        <v>1000003748</v>
      </c>
      <c r="E890" s="65" t="s">
        <v>4498</v>
      </c>
      <c r="F890" s="67" t="n">
        <v>45240</v>
      </c>
      <c r="G890" s="67" t="str">
        <f aca="false">IF(I890&gt;0,"Targeted Dealer","-")</f>
        <v>-</v>
      </c>
      <c r="H890" s="67"/>
      <c r="I890" s="68" t="n">
        <v>0</v>
      </c>
      <c r="J890" s="68" t="n">
        <f aca="false">I890/$J$1*$E$1</f>
        <v>0</v>
      </c>
      <c r="K890" s="97" t="n">
        <v>0</v>
      </c>
      <c r="L890" s="69" t="n">
        <f aca="false">K890-J890</f>
        <v>0</v>
      </c>
      <c r="M890" s="69" t="str">
        <f aca="false">IFERROR((K890/J890%),"-")</f>
        <v>-</v>
      </c>
      <c r="N890" s="100" t="n">
        <v>0</v>
      </c>
      <c r="O890" s="98" t="str">
        <f aca="false">IF(F890&lt;=$P$2,"Nov","")</f>
        <v>Nov</v>
      </c>
      <c r="P890" s="97" t="n">
        <v>0</v>
      </c>
      <c r="Q890" s="100" t="n">
        <f aca="false">K890-P890</f>
        <v>0</v>
      </c>
      <c r="R890" s="98" t="n">
        <f aca="false">IFERROR(IF(O890="Nov",(K890/P890-1)),0)</f>
        <v>0</v>
      </c>
      <c r="S890" s="105" t="b">
        <f aca="false">IF(N890&gt;0,IF(O890="","-",IF(R890&lt;0%,"DEGROWTH","GROWTH")))</f>
        <v>0</v>
      </c>
      <c r="T890" s="101" t="n">
        <v>9.5</v>
      </c>
      <c r="U890" s="101" t="str">
        <f aca="false">IF(F890&lt;=$V$2,"Dec","")</f>
        <v>Dec</v>
      </c>
      <c r="V890" s="97" t="n">
        <v>9.5</v>
      </c>
      <c r="W890" s="104" t="n">
        <f aca="false">K890-V890</f>
        <v>-9.5</v>
      </c>
      <c r="X890" s="103" t="n">
        <f aca="false">IFERROR(IF(U890="Dec",(K890/V890-1)),0)</f>
        <v>-1</v>
      </c>
      <c r="Y890" s="104" t="str">
        <f aca="false">IF(T890&gt;0,IF(U890="","-",IF(X890&lt;0%,"DEGROWTH","GROWTH")))</f>
        <v>DEGROWTH</v>
      </c>
      <c r="Z890" s="24" t="n">
        <v>1</v>
      </c>
      <c r="AA890" s="24" t="n">
        <f aca="false">IF(H890&gt;0,1,0)</f>
        <v>0</v>
      </c>
      <c r="AB890" s="3" t="n">
        <v>1000003748</v>
      </c>
      <c r="AC890" s="3"/>
    </row>
    <row r="891" customFormat="false" ht="14.25" hidden="true" customHeight="true" outlineLevel="0" collapsed="false">
      <c r="A891" s="24" t="s">
        <v>134</v>
      </c>
      <c r="B891" s="128" t="s">
        <v>67</v>
      </c>
      <c r="C891" s="128" t="s">
        <v>1838</v>
      </c>
      <c r="D891" s="128" t="n">
        <v>1000003842</v>
      </c>
      <c r="E891" s="128" t="s">
        <v>1839</v>
      </c>
      <c r="F891" s="145" t="n">
        <v>45322</v>
      </c>
      <c r="G891" s="67" t="str">
        <f aca="false">IF(I891&gt;0,"Targeted Dealer","-")</f>
        <v>Targeted Dealer</v>
      </c>
      <c r="H891" s="67"/>
      <c r="I891" s="68" t="n">
        <v>110</v>
      </c>
      <c r="J891" s="68" t="n">
        <f aca="false">I891/$J$1*$E$1</f>
        <v>2295.8064516129</v>
      </c>
      <c r="K891" s="97" t="n">
        <v>79</v>
      </c>
      <c r="L891" s="69" t="n">
        <f aca="false">K891-J891</f>
        <v>-2216.8064516129</v>
      </c>
      <c r="M891" s="69" t="n">
        <f aca="false">IFERROR((K891/J891%),"-")</f>
        <v>3.44105662498244</v>
      </c>
      <c r="N891" s="100" t="n">
        <v>100</v>
      </c>
      <c r="O891" s="98" t="str">
        <f aca="false">IF(F891&lt;=$P$2,"Nov","")</f>
        <v>Nov</v>
      </c>
      <c r="P891" s="97" t="n">
        <v>100</v>
      </c>
      <c r="Q891" s="100" t="n">
        <f aca="false">K891-P891</f>
        <v>-21</v>
      </c>
      <c r="R891" s="98" t="n">
        <f aca="false">IFERROR(IF(O891="Nov",(K891/P891-1)),0)</f>
        <v>-0.21</v>
      </c>
      <c r="S891" s="100" t="str">
        <f aca="false">IF(N891&gt;0,IF(O891="","-",IF(R891&lt;0%,"DEGROWTH","GROWTH")))</f>
        <v>DEGROWTH</v>
      </c>
      <c r="T891" s="101" t="n">
        <v>0</v>
      </c>
      <c r="U891" s="101" t="str">
        <f aca="false">IF(F891&lt;=$V$2,"Dec","")</f>
        <v>Dec</v>
      </c>
      <c r="V891" s="97" t="n">
        <v>0</v>
      </c>
      <c r="W891" s="104" t="n">
        <f aca="false">K891-V891</f>
        <v>79</v>
      </c>
      <c r="X891" s="103" t="n">
        <f aca="false">IFERROR(IF(U891="Dec",(K891/V891-1)),0)</f>
        <v>0</v>
      </c>
      <c r="Y891" s="106" t="b">
        <f aca="false">IF(T891&gt;0,IF(U891="","-",IF(X891&lt;0%,"DEGROWTH","GROWTH")))</f>
        <v>0</v>
      </c>
      <c r="Z891" s="24" t="n">
        <v>0</v>
      </c>
      <c r="AA891" s="24" t="n">
        <f aca="false">IF(H891&gt;0,1,0)</f>
        <v>0</v>
      </c>
      <c r="AB891" s="3" t="n">
        <v>1000003842</v>
      </c>
      <c r="AC891" s="3"/>
    </row>
    <row r="892" customFormat="false" ht="14.25" hidden="true" customHeight="true" outlineLevel="0" collapsed="false">
      <c r="A892" s="24" t="s">
        <v>134</v>
      </c>
      <c r="B892" s="128" t="s">
        <v>67</v>
      </c>
      <c r="C892" s="128" t="s">
        <v>1840</v>
      </c>
      <c r="D892" s="128" t="n">
        <v>1000003843</v>
      </c>
      <c r="E892" s="128" t="s">
        <v>1841</v>
      </c>
      <c r="F892" s="145" t="n">
        <v>45322</v>
      </c>
      <c r="G892" s="67" t="str">
        <f aca="false">IF(I892&gt;0,"Targeted Dealer","-")</f>
        <v>Targeted Dealer</v>
      </c>
      <c r="H892" s="67"/>
      <c r="I892" s="68" t="n">
        <v>225</v>
      </c>
      <c r="J892" s="68" t="n">
        <f aca="false">I892/$J$1*$E$1</f>
        <v>4695.96774193548</v>
      </c>
      <c r="K892" s="97" t="n">
        <v>362.5</v>
      </c>
      <c r="L892" s="69" t="n">
        <f aca="false">K892-J892</f>
        <v>-4333.46774193548</v>
      </c>
      <c r="M892" s="69" t="n">
        <f aca="false">IFERROR((K892/J892%),"-")</f>
        <v>7.71938863128971</v>
      </c>
      <c r="N892" s="100" t="n">
        <v>279.5</v>
      </c>
      <c r="O892" s="98" t="str">
        <f aca="false">IF(F892&lt;=$P$2,"Nov","")</f>
        <v>Nov</v>
      </c>
      <c r="P892" s="97" t="n">
        <v>279.5</v>
      </c>
      <c r="Q892" s="100" t="n">
        <f aca="false">K892-P892</f>
        <v>83</v>
      </c>
      <c r="R892" s="98" t="n">
        <f aca="false">IFERROR(IF(O892="Nov",(K892/P892-1)),0)</f>
        <v>0.29695885509839</v>
      </c>
      <c r="S892" s="100" t="str">
        <f aca="false">IF(N892&gt;0,IF(O892="","-",IF(R892&lt;0%,"DEGROWTH","GROWTH")))</f>
        <v>GROWTH</v>
      </c>
      <c r="T892" s="101" t="n">
        <v>0</v>
      </c>
      <c r="U892" s="101" t="str">
        <f aca="false">IF(F892&lt;=$V$2,"Dec","")</f>
        <v>Dec</v>
      </c>
      <c r="V892" s="97" t="n">
        <v>0</v>
      </c>
      <c r="W892" s="104" t="n">
        <f aca="false">K892-V892</f>
        <v>362.5</v>
      </c>
      <c r="X892" s="103" t="n">
        <f aca="false">IFERROR(IF(U892="Dec",(K892/V892-1)),0)</f>
        <v>0</v>
      </c>
      <c r="Y892" s="106" t="b">
        <f aca="false">IF(T892&gt;0,IF(U892="","-",IF(X892&lt;0%,"DEGROWTH","GROWTH")))</f>
        <v>0</v>
      </c>
      <c r="Z892" s="24" t="n">
        <v>0</v>
      </c>
      <c r="AA892" s="24" t="n">
        <f aca="false">IF(H892&gt;0,1,0)</f>
        <v>0</v>
      </c>
      <c r="AB892" s="3" t="n">
        <v>1000003843</v>
      </c>
      <c r="AC892" s="3"/>
    </row>
    <row r="893" customFormat="false" ht="14.25" hidden="true" customHeight="true" outlineLevel="0" collapsed="false">
      <c r="A893" s="24" t="s">
        <v>134</v>
      </c>
      <c r="B893" s="128" t="s">
        <v>67</v>
      </c>
      <c r="C893" s="128" t="s">
        <v>1842</v>
      </c>
      <c r="D893" s="128" t="n">
        <v>1000003896</v>
      </c>
      <c r="E893" s="128" t="s">
        <v>1843</v>
      </c>
      <c r="F893" s="67" t="n">
        <v>45379</v>
      </c>
      <c r="G893" s="67" t="str">
        <f aca="false">IF(I893&gt;0,"Targeted Dealer","-")</f>
        <v>Targeted Dealer</v>
      </c>
      <c r="H893" s="67"/>
      <c r="I893" s="68" t="n">
        <v>85</v>
      </c>
      <c r="J893" s="68" t="n">
        <f aca="false">I893/$J$1*$E$1</f>
        <v>1774.03225806452</v>
      </c>
      <c r="K893" s="97" t="n">
        <v>85</v>
      </c>
      <c r="L893" s="69" t="n">
        <f aca="false">K893-J893</f>
        <v>-1689.03225806452</v>
      </c>
      <c r="M893" s="69" t="n">
        <f aca="false">IFERROR((K893/J893%),"-")</f>
        <v>4.79134466769706</v>
      </c>
      <c r="N893" s="100" t="n">
        <v>50</v>
      </c>
      <c r="O893" s="98" t="str">
        <f aca="false">IF(F893&lt;=$P$2,"Nov","")</f>
        <v>Nov</v>
      </c>
      <c r="P893" s="97" t="n">
        <v>50</v>
      </c>
      <c r="Q893" s="100" t="n">
        <f aca="false">K893-P893</f>
        <v>35</v>
      </c>
      <c r="R893" s="98" t="n">
        <f aca="false">IFERROR(IF(O893="Nov",(K893/P893-1)),0)</f>
        <v>0.7</v>
      </c>
      <c r="S893" s="100" t="str">
        <f aca="false">IF(N893&gt;0,IF(O893="","-",IF(R893&lt;0%,"DEGROWTH","GROWTH")))</f>
        <v>GROWTH</v>
      </c>
      <c r="T893" s="101" t="n">
        <v>0</v>
      </c>
      <c r="U893" s="101" t="str">
        <f aca="false">IF(F893&lt;=$V$2,"Dec","")</f>
        <v>Dec</v>
      </c>
      <c r="V893" s="97" t="n">
        <v>0</v>
      </c>
      <c r="W893" s="104" t="n">
        <f aca="false">K893-V893</f>
        <v>85</v>
      </c>
      <c r="X893" s="103" t="n">
        <f aca="false">IFERROR(IF(U893="Dec",(K893/V893-1)),0)</f>
        <v>0</v>
      </c>
      <c r="Y893" s="106" t="b">
        <f aca="false">IF(T893&gt;0,IF(U893="","-",IF(X893&lt;0%,"DEGROWTH","GROWTH")))</f>
        <v>0</v>
      </c>
      <c r="Z893" s="24" t="n">
        <v>0</v>
      </c>
      <c r="AA893" s="24" t="n">
        <f aca="false">IF(H893&gt;0,1,0)</f>
        <v>0</v>
      </c>
      <c r="AB893" s="3" t="n">
        <v>1000003896</v>
      </c>
      <c r="AC893" s="3"/>
    </row>
    <row r="894" customFormat="false" ht="14.25" hidden="false" customHeight="true" outlineLevel="0" collapsed="false">
      <c r="A894" s="24" t="s">
        <v>134</v>
      </c>
      <c r="B894" s="128" t="s">
        <v>67</v>
      </c>
      <c r="C894" s="128" t="s">
        <v>4499</v>
      </c>
      <c r="D894" s="128" t="n">
        <v>1000003925</v>
      </c>
      <c r="E894" s="128" t="s">
        <v>4500</v>
      </c>
      <c r="F894" s="67" t="n">
        <v>45412</v>
      </c>
      <c r="G894" s="67" t="str">
        <f aca="false">IF(I894&gt;0,"Targeted Dealer","-")</f>
        <v>-</v>
      </c>
      <c r="H894" s="67"/>
      <c r="I894" s="68" t="n">
        <v>0</v>
      </c>
      <c r="J894" s="68" t="n">
        <f aca="false">I894/$J$1*$E$1</f>
        <v>0</v>
      </c>
      <c r="K894" s="97" t="n">
        <v>0</v>
      </c>
      <c r="L894" s="69" t="n">
        <f aca="false">K894-J894</f>
        <v>0</v>
      </c>
      <c r="M894" s="69" t="str">
        <f aca="false">IFERROR((K894/J894%),"-")</f>
        <v>-</v>
      </c>
      <c r="N894" s="100" t="n">
        <v>0</v>
      </c>
      <c r="O894" s="98" t="str">
        <f aca="false">IF(F894&lt;=$P$2,"Nov","")</f>
        <v>Nov</v>
      </c>
      <c r="P894" s="97" t="n">
        <v>0</v>
      </c>
      <c r="Q894" s="100" t="n">
        <f aca="false">K894-P894</f>
        <v>0</v>
      </c>
      <c r="R894" s="98" t="n">
        <f aca="false">IFERROR(IF(O894="Nov",(K894/P894-1)),0)</f>
        <v>0</v>
      </c>
      <c r="S894" s="105" t="b">
        <f aca="false">IF(N894&gt;0,IF(O894="","-",IF(R894&lt;0%,"DEGROWTH","GROWTH")))</f>
        <v>0</v>
      </c>
      <c r="T894" s="101" t="n">
        <v>0</v>
      </c>
      <c r="U894" s="101" t="str">
        <f aca="false">IF(F894&lt;=$V$2,"Dec","")</f>
        <v>Dec</v>
      </c>
      <c r="V894" s="97" t="n">
        <v>0</v>
      </c>
      <c r="W894" s="104" t="n">
        <f aca="false">K894-V894</f>
        <v>0</v>
      </c>
      <c r="X894" s="103" t="n">
        <f aca="false">IFERROR(IF(U894="Dec",(K894/V894-1)),0)</f>
        <v>0</v>
      </c>
      <c r="Y894" s="106" t="b">
        <f aca="false">IF(T894&gt;0,IF(U894="","-",IF(X894&lt;0%,"DEGROWTH","GROWTH")))</f>
        <v>0</v>
      </c>
      <c r="Z894" s="24" t="n">
        <v>1</v>
      </c>
      <c r="AA894" s="24" t="n">
        <f aca="false">IF(H894&gt;0,1,0)</f>
        <v>0</v>
      </c>
      <c r="AB894" s="3" t="e">
        <f aca="false">#N/A</f>
        <v>#N/A</v>
      </c>
      <c r="AC894" s="3"/>
    </row>
    <row r="895" customFormat="false" ht="14.25" hidden="true" customHeight="true" outlineLevel="0" collapsed="false">
      <c r="A895" s="24" t="s">
        <v>134</v>
      </c>
      <c r="B895" s="128" t="s">
        <v>67</v>
      </c>
      <c r="C895" s="128" t="s">
        <v>4022</v>
      </c>
      <c r="D895" s="128" t="n">
        <v>1000003930</v>
      </c>
      <c r="E895" s="128" t="s">
        <v>4023</v>
      </c>
      <c r="F895" s="67" t="n">
        <v>45412</v>
      </c>
      <c r="G895" s="67" t="str">
        <f aca="false">IF(I895&gt;0,"Targeted Dealer","-")</f>
        <v>Targeted Dealer</v>
      </c>
      <c r="H895" s="67"/>
      <c r="I895" s="68" t="n">
        <v>85</v>
      </c>
      <c r="J895" s="68" t="n">
        <f aca="false">I895/$J$1*$E$1</f>
        <v>1774.03225806452</v>
      </c>
      <c r="K895" s="97" t="n">
        <v>25</v>
      </c>
      <c r="L895" s="69" t="n">
        <f aca="false">K895-J895</f>
        <v>-1749.03225806452</v>
      </c>
      <c r="M895" s="69" t="n">
        <f aca="false">IFERROR((K895/J895%),"-")</f>
        <v>1.4092190199109</v>
      </c>
      <c r="N895" s="100" t="n">
        <v>50</v>
      </c>
      <c r="O895" s="98" t="str">
        <f aca="false">IF(F895&lt;=$P$2,"Nov","")</f>
        <v>Nov</v>
      </c>
      <c r="P895" s="97" t="n">
        <v>50</v>
      </c>
      <c r="Q895" s="100" t="n">
        <f aca="false">K895-P895</f>
        <v>-25</v>
      </c>
      <c r="R895" s="98" t="n">
        <f aca="false">IFERROR(IF(O895="Nov",(K895/P895-1)),0)</f>
        <v>-0.5</v>
      </c>
      <c r="S895" s="100" t="str">
        <f aca="false">IF(N895&gt;0,IF(O895="","-",IF(R895&lt;0%,"DEGROWTH","GROWTH")))</f>
        <v>DEGROWTH</v>
      </c>
      <c r="T895" s="101" t="n">
        <v>0</v>
      </c>
      <c r="U895" s="101" t="str">
        <f aca="false">IF(F895&lt;=$V$2,"Dec","")</f>
        <v>Dec</v>
      </c>
      <c r="V895" s="97" t="n">
        <v>0</v>
      </c>
      <c r="W895" s="104" t="n">
        <f aca="false">K895-V895</f>
        <v>25</v>
      </c>
      <c r="X895" s="103" t="n">
        <f aca="false">IFERROR(IF(U895="Dec",(K895/V895-1)),0)</f>
        <v>0</v>
      </c>
      <c r="Y895" s="106" t="b">
        <f aca="false">IF(T895&gt;0,IF(U895="","-",IF(X895&lt;0%,"DEGROWTH","GROWTH")))</f>
        <v>0</v>
      </c>
      <c r="Z895" s="24" t="n">
        <v>0</v>
      </c>
      <c r="AA895" s="24" t="n">
        <f aca="false">IF(H895&gt;0,1,0)</f>
        <v>0</v>
      </c>
      <c r="AB895" s="3" t="n">
        <v>1000003930</v>
      </c>
      <c r="AC895" s="3"/>
    </row>
    <row r="896" customFormat="false" ht="14.25" hidden="true" customHeight="true" outlineLevel="0" collapsed="false">
      <c r="A896" s="24" t="s">
        <v>134</v>
      </c>
      <c r="B896" s="128" t="s">
        <v>67</v>
      </c>
      <c r="C896" s="128" t="s">
        <v>4501</v>
      </c>
      <c r="D896" s="128" t="n">
        <v>1000003974</v>
      </c>
      <c r="E896" s="128" t="s">
        <v>830</v>
      </c>
      <c r="F896" s="67" t="n">
        <v>45430</v>
      </c>
      <c r="G896" s="67" t="str">
        <f aca="false">IF(I896&gt;0,"Targeted Dealer","-")</f>
        <v>Targeted Dealer</v>
      </c>
      <c r="H896" s="67"/>
      <c r="I896" s="68" t="n">
        <v>18</v>
      </c>
      <c r="J896" s="68" t="n">
        <f aca="false">I896/$J$1*$E$1</f>
        <v>375.677419354839</v>
      </c>
      <c r="K896" s="97" t="n">
        <v>20</v>
      </c>
      <c r="L896" s="69" t="n">
        <f aca="false">K896-J896</f>
        <v>-355.677419354839</v>
      </c>
      <c r="M896" s="69" t="n">
        <f aca="false">IFERROR((K896/J896%),"-")</f>
        <v>5.32371629744118</v>
      </c>
      <c r="N896" s="100" t="n">
        <v>9.5</v>
      </c>
      <c r="O896" s="98" t="str">
        <f aca="false">IF(F896&lt;=$P$2,"Nov","")</f>
        <v>Nov</v>
      </c>
      <c r="P896" s="97" t="n">
        <v>9.5</v>
      </c>
      <c r="Q896" s="100" t="n">
        <f aca="false">K896-P896</f>
        <v>10.5</v>
      </c>
      <c r="R896" s="98" t="n">
        <f aca="false">IFERROR(IF(O896="Nov",(K896/P896-1)),0)</f>
        <v>1.10526315789474</v>
      </c>
      <c r="S896" s="100" t="str">
        <f aca="false">IF(N896&gt;0,IF(O896="","-",IF(R896&lt;0%,"DEGROWTH","GROWTH")))</f>
        <v>GROWTH</v>
      </c>
      <c r="T896" s="101" t="n">
        <v>0</v>
      </c>
      <c r="U896" s="101" t="str">
        <f aca="false">IF(F896&lt;=$V$2,"Dec","")</f>
        <v>Dec</v>
      </c>
      <c r="V896" s="97" t="n">
        <v>0</v>
      </c>
      <c r="W896" s="104" t="n">
        <f aca="false">K896-V896</f>
        <v>20</v>
      </c>
      <c r="X896" s="103" t="n">
        <f aca="false">IFERROR(IF(U896="Dec",(K896/V896-1)),0)</f>
        <v>0</v>
      </c>
      <c r="Y896" s="106" t="b">
        <f aca="false">IF(T896&gt;0,IF(U896="","-",IF(X896&lt;0%,"DEGROWTH","GROWTH")))</f>
        <v>0</v>
      </c>
      <c r="Z896" s="24" t="n">
        <v>0</v>
      </c>
      <c r="AA896" s="24" t="n">
        <f aca="false">IF(H896&gt;0,1,0)</f>
        <v>0</v>
      </c>
      <c r="AB896" s="3" t="n">
        <v>1000003974</v>
      </c>
      <c r="AC896" s="3"/>
    </row>
    <row r="897" customFormat="false" ht="14.25" hidden="true" customHeight="true" outlineLevel="0" collapsed="false">
      <c r="A897" s="24" t="s">
        <v>134</v>
      </c>
      <c r="B897" s="128" t="s">
        <v>67</v>
      </c>
      <c r="C897" s="128" t="s">
        <v>4024</v>
      </c>
      <c r="D897" s="128" t="n">
        <v>1000003998</v>
      </c>
      <c r="E897" s="128" t="s">
        <v>4025</v>
      </c>
      <c r="F897" s="67" t="n">
        <v>45449</v>
      </c>
      <c r="G897" s="67" t="str">
        <f aca="false">IF(I897&gt;0,"Targeted Dealer","-")</f>
        <v>Targeted Dealer</v>
      </c>
      <c r="H897" s="67"/>
      <c r="I897" s="68" t="n">
        <v>36</v>
      </c>
      <c r="J897" s="68" t="n">
        <f aca="false">I897/$J$1*$E$1</f>
        <v>751.354838709677</v>
      </c>
      <c r="K897" s="97" t="n">
        <v>12.5</v>
      </c>
      <c r="L897" s="69" t="n">
        <f aca="false">K897-J897</f>
        <v>-738.854838709677</v>
      </c>
      <c r="M897" s="69" t="n">
        <f aca="false">IFERROR((K897/J897%),"-")</f>
        <v>1.66366134295037</v>
      </c>
      <c r="N897" s="100" t="n">
        <v>13</v>
      </c>
      <c r="O897" s="98" t="str">
        <f aca="false">IF(F897&lt;=$P$2,"Nov","")</f>
        <v>Nov</v>
      </c>
      <c r="P897" s="97" t="n">
        <v>13</v>
      </c>
      <c r="Q897" s="100" t="n">
        <f aca="false">K897-P897</f>
        <v>-0.5</v>
      </c>
      <c r="R897" s="98" t="n">
        <f aca="false">IFERROR(IF(O897="Nov",(K897/P897-1)),0)</f>
        <v>-0.0384615384615384</v>
      </c>
      <c r="S897" s="100" t="str">
        <f aca="false">IF(N897&gt;0,IF(O897="","-",IF(R897&lt;0%,"DEGROWTH","GROWTH")))</f>
        <v>DEGROWTH</v>
      </c>
      <c r="T897" s="101" t="n">
        <v>0</v>
      </c>
      <c r="U897" s="101" t="str">
        <f aca="false">IF(F897&lt;=$V$2,"Dec","")</f>
        <v>Dec</v>
      </c>
      <c r="V897" s="97" t="n">
        <v>0</v>
      </c>
      <c r="W897" s="104" t="n">
        <f aca="false">K897-V897</f>
        <v>12.5</v>
      </c>
      <c r="X897" s="103" t="n">
        <f aca="false">IFERROR(IF(U897="Dec",(K897/V897-1)),0)</f>
        <v>0</v>
      </c>
      <c r="Y897" s="106" t="b">
        <f aca="false">IF(T897&gt;0,IF(U897="","-",IF(X897&lt;0%,"DEGROWTH","GROWTH")))</f>
        <v>0</v>
      </c>
      <c r="Z897" s="24" t="n">
        <v>0</v>
      </c>
      <c r="AA897" s="24" t="n">
        <f aca="false">IF(H897&gt;0,1,0)</f>
        <v>0</v>
      </c>
      <c r="AB897" s="3" t="n">
        <v>1000003998</v>
      </c>
      <c r="AC897" s="3"/>
    </row>
    <row r="898" customFormat="false" ht="14.25" hidden="true" customHeight="true" outlineLevel="0" collapsed="false">
      <c r="A898" s="24" t="s">
        <v>134</v>
      </c>
      <c r="B898" s="128" t="s">
        <v>67</v>
      </c>
      <c r="C898" s="128" t="s">
        <v>1844</v>
      </c>
      <c r="D898" s="128" t="n">
        <v>1000004047</v>
      </c>
      <c r="E898" s="128" t="s">
        <v>1845</v>
      </c>
      <c r="F898" s="67" t="n">
        <v>45493</v>
      </c>
      <c r="G898" s="67" t="str">
        <f aca="false">IF(I898&gt;0,"Targeted Dealer","-")</f>
        <v>Targeted Dealer</v>
      </c>
      <c r="H898" s="24"/>
      <c r="I898" s="68" t="n">
        <v>51.5</v>
      </c>
      <c r="J898" s="68" t="n">
        <f aca="false">I898/$J$1*$E$1</f>
        <v>1074.85483870968</v>
      </c>
      <c r="K898" s="97" t="n">
        <v>26</v>
      </c>
      <c r="L898" s="69" t="n">
        <f aca="false">K898-J898</f>
        <v>-1048.85483870968</v>
      </c>
      <c r="M898" s="69" t="n">
        <f aca="false">IFERROR((K898/J898%),"-")</f>
        <v>2.41893128854609</v>
      </c>
      <c r="N898" s="100" t="n">
        <v>52</v>
      </c>
      <c r="O898" s="98" t="str">
        <f aca="false">IF(F898&lt;=$P$2,"Nov","")</f>
        <v>Nov</v>
      </c>
      <c r="P898" s="97" t="n">
        <v>52</v>
      </c>
      <c r="Q898" s="100" t="n">
        <f aca="false">K898-P898</f>
        <v>-26</v>
      </c>
      <c r="R898" s="98" t="n">
        <f aca="false">IFERROR(IF(O898="Nov",(K898/P898-1)),0)</f>
        <v>-0.5</v>
      </c>
      <c r="S898" s="100" t="str">
        <f aca="false">IF(N898&gt;0,IF(O898="","-",IF(R898&lt;0%,"DEGROWTH","GROWTH")))</f>
        <v>DEGROWTH</v>
      </c>
      <c r="T898" s="101" t="n">
        <v>0</v>
      </c>
      <c r="U898" s="101" t="str">
        <f aca="false">IF(F898&lt;=$V$2,"Dec","")</f>
        <v>Dec</v>
      </c>
      <c r="V898" s="97" t="n">
        <v>0</v>
      </c>
      <c r="W898" s="104" t="n">
        <f aca="false">K898-V898</f>
        <v>26</v>
      </c>
      <c r="X898" s="103" t="n">
        <f aca="false">IFERROR(IF(U898="Dec",(K898/V898-1)),0)</f>
        <v>0</v>
      </c>
      <c r="Y898" s="106" t="b">
        <f aca="false">IF(T898&gt;0,IF(U898="","-",IF(X898&lt;0%,"DEGROWTH","GROWTH")))</f>
        <v>0</v>
      </c>
      <c r="Z898" s="24" t="n">
        <v>0</v>
      </c>
      <c r="AA898" s="24" t="n">
        <f aca="false">IF(H898&gt;0,1,0)</f>
        <v>0</v>
      </c>
      <c r="AB898" s="3" t="n">
        <v>1000004047</v>
      </c>
      <c r="AC898" s="3"/>
    </row>
    <row r="899" customFormat="false" ht="14.25" hidden="true" customHeight="true" outlineLevel="0" collapsed="false">
      <c r="A899" s="24" t="s">
        <v>134</v>
      </c>
      <c r="B899" s="128" t="s">
        <v>67</v>
      </c>
      <c r="C899" s="128" t="s">
        <v>4189</v>
      </c>
      <c r="D899" s="128" t="n">
        <v>1000004066</v>
      </c>
      <c r="E899" s="128" t="s">
        <v>4190</v>
      </c>
      <c r="F899" s="67" t="n">
        <v>45503</v>
      </c>
      <c r="G899" s="67" t="str">
        <f aca="false">IF(I899&gt;0,"Targeted Dealer","-")</f>
        <v>Targeted Dealer</v>
      </c>
      <c r="H899" s="24"/>
      <c r="I899" s="68" t="n">
        <v>36</v>
      </c>
      <c r="J899" s="68" t="n">
        <f aca="false">I899/$J$1*$E$1</f>
        <v>751.354838709677</v>
      </c>
      <c r="K899" s="97" t="n">
        <v>0</v>
      </c>
      <c r="L899" s="69" t="n">
        <f aca="false">K899-J899</f>
        <v>-751.354838709677</v>
      </c>
      <c r="M899" s="69" t="n">
        <f aca="false">IFERROR((K899/J899%),"-")</f>
        <v>0</v>
      </c>
      <c r="N899" s="100" t="n">
        <v>12.5</v>
      </c>
      <c r="O899" s="98" t="str">
        <f aca="false">IF(F899&lt;=$P$2,"Nov","")</f>
        <v>Nov</v>
      </c>
      <c r="P899" s="97" t="n">
        <v>12.5</v>
      </c>
      <c r="Q899" s="100" t="n">
        <f aca="false">K899-P899</f>
        <v>-12.5</v>
      </c>
      <c r="R899" s="98" t="n">
        <f aca="false">IFERROR(IF(O899="Nov",(K899/P899-1)),0)</f>
        <v>-1</v>
      </c>
      <c r="S899" s="100" t="str">
        <f aca="false">IF(N899&gt;0,IF(O899="","-",IF(R899&lt;0%,"DEGROWTH","GROWTH")))</f>
        <v>DEGROWTH</v>
      </c>
      <c r="T899" s="101" t="n">
        <v>0</v>
      </c>
      <c r="U899" s="101" t="str">
        <f aca="false">IF(F899&lt;=$V$2,"Dec","")</f>
        <v>Dec</v>
      </c>
      <c r="V899" s="97" t="n">
        <v>0</v>
      </c>
      <c r="W899" s="104" t="n">
        <f aca="false">K899-V899</f>
        <v>0</v>
      </c>
      <c r="X899" s="103" t="n">
        <f aca="false">IFERROR(IF(U899="Dec",(K899/V899-1)),0)</f>
        <v>0</v>
      </c>
      <c r="Y899" s="106" t="b">
        <f aca="false">IF(T899&gt;0,IF(U899="","-",IF(X899&lt;0%,"DEGROWTH","GROWTH")))</f>
        <v>0</v>
      </c>
      <c r="Z899" s="24" t="n">
        <v>1</v>
      </c>
      <c r="AA899" s="24" t="n">
        <f aca="false">IF(H899&gt;0,1,0)</f>
        <v>0</v>
      </c>
      <c r="AB899" s="3" t="n">
        <v>1000004066</v>
      </c>
      <c r="AC899" s="3"/>
    </row>
    <row r="900" customFormat="false" ht="14.25" hidden="true" customHeight="true" outlineLevel="0" collapsed="false">
      <c r="A900" s="23" t="s">
        <v>134</v>
      </c>
      <c r="B900" s="65" t="s">
        <v>74</v>
      </c>
      <c r="C900" s="65" t="s">
        <v>1846</v>
      </c>
      <c r="D900" s="65" t="n">
        <v>1000000043</v>
      </c>
      <c r="E900" s="66" t="s">
        <v>1847</v>
      </c>
      <c r="F900" s="67" t="n">
        <v>38383</v>
      </c>
      <c r="G900" s="67" t="str">
        <f aca="false">IF(I900&gt;0,"Targeted Dealer","-")</f>
        <v>Targeted Dealer</v>
      </c>
      <c r="H900" s="67"/>
      <c r="I900" s="68" t="n">
        <v>200</v>
      </c>
      <c r="J900" s="68" t="n">
        <f aca="false">I900/$J$1*$E$1</f>
        <v>4174.1935483871</v>
      </c>
      <c r="K900" s="97" t="n">
        <v>187.5</v>
      </c>
      <c r="L900" s="69" t="n">
        <f aca="false">K900-J900</f>
        <v>-3986.6935483871</v>
      </c>
      <c r="M900" s="69" t="n">
        <f aca="false">IFERROR((K900/J900%),"-")</f>
        <v>4.491885625966</v>
      </c>
      <c r="N900" s="100" t="n">
        <v>123.8</v>
      </c>
      <c r="O900" s="98" t="str">
        <f aca="false">IF(F900&lt;=$P$2,"Nov","")</f>
        <v>Nov</v>
      </c>
      <c r="P900" s="97" t="n">
        <v>123.8</v>
      </c>
      <c r="Q900" s="100" t="n">
        <f aca="false">K900-P900</f>
        <v>63.7</v>
      </c>
      <c r="R900" s="98" t="n">
        <f aca="false">IFERROR(IF(O900="Nov",(K900/P900-1)),0)</f>
        <v>0.51453957996769</v>
      </c>
      <c r="S900" s="100" t="str">
        <f aca="false">IF(N900&gt;0,IF(O900="","-",IF(R900&lt;0%,"DEGROWTH","GROWTH")))</f>
        <v>GROWTH</v>
      </c>
      <c r="T900" s="101" t="n">
        <v>148.5</v>
      </c>
      <c r="U900" s="101" t="str">
        <f aca="false">IF(F900&lt;=$V$2,"Dec","")</f>
        <v>Dec</v>
      </c>
      <c r="V900" s="97" t="n">
        <v>148.5</v>
      </c>
      <c r="W900" s="104" t="n">
        <f aca="false">K900-V900</f>
        <v>39</v>
      </c>
      <c r="X900" s="103" t="n">
        <f aca="false">IFERROR(IF(U900="Dec",(K900/V900-1)),0)</f>
        <v>0.262626262626263</v>
      </c>
      <c r="Y900" s="104" t="str">
        <f aca="false">IF(T900&gt;0,IF(U900="","-",IF(X900&lt;0%,"DEGROWTH","GROWTH")))</f>
        <v>GROWTH</v>
      </c>
      <c r="Z900" s="24" t="n">
        <v>0</v>
      </c>
      <c r="AA900" s="24" t="n">
        <f aca="false">IF(H900&gt;0,1,0)</f>
        <v>0</v>
      </c>
      <c r="AB900" s="3" t="n">
        <v>1000000043</v>
      </c>
      <c r="AC900" s="3"/>
    </row>
    <row r="901" customFormat="false" ht="14.25" hidden="true" customHeight="true" outlineLevel="0" collapsed="false">
      <c r="A901" s="23" t="s">
        <v>134</v>
      </c>
      <c r="B901" s="65" t="s">
        <v>74</v>
      </c>
      <c r="C901" s="65" t="s">
        <v>1848</v>
      </c>
      <c r="D901" s="65" t="n">
        <v>1000000036</v>
      </c>
      <c r="E901" s="66" t="s">
        <v>1849</v>
      </c>
      <c r="F901" s="67" t="n">
        <v>39077</v>
      </c>
      <c r="G901" s="67" t="str">
        <f aca="false">IF(I901&gt;0,"Targeted Dealer","-")</f>
        <v>Targeted Dealer</v>
      </c>
      <c r="H901" s="67"/>
      <c r="I901" s="68" t="n">
        <v>500</v>
      </c>
      <c r="J901" s="68" t="n">
        <f aca="false">I901/$J$1*$E$1</f>
        <v>10435.4838709677</v>
      </c>
      <c r="K901" s="97" t="n">
        <v>354</v>
      </c>
      <c r="L901" s="69" t="n">
        <f aca="false">K901-J901</f>
        <v>-10081.4838709677</v>
      </c>
      <c r="M901" s="69" t="n">
        <f aca="false">IFERROR((K901/J901%),"-")</f>
        <v>3.39227202472952</v>
      </c>
      <c r="N901" s="100" t="n">
        <v>371</v>
      </c>
      <c r="O901" s="98" t="str">
        <f aca="false">IF(F901&lt;=$P$2,"Nov","")</f>
        <v>Nov</v>
      </c>
      <c r="P901" s="97" t="n">
        <v>371</v>
      </c>
      <c r="Q901" s="100" t="n">
        <f aca="false">K901-P901</f>
        <v>-17</v>
      </c>
      <c r="R901" s="98" t="n">
        <f aca="false">IFERROR(IF(O901="Nov",(K901/P901-1)),0)</f>
        <v>-0.045822102425876</v>
      </c>
      <c r="S901" s="100" t="str">
        <f aca="false">IF(N901&gt;0,IF(O901="","-",IF(R901&lt;0%,"DEGROWTH","GROWTH")))</f>
        <v>DEGROWTH</v>
      </c>
      <c r="T901" s="101" t="n">
        <v>552</v>
      </c>
      <c r="U901" s="101" t="str">
        <f aca="false">IF(F901&lt;=$V$2,"Dec","")</f>
        <v>Dec</v>
      </c>
      <c r="V901" s="97" t="n">
        <v>552</v>
      </c>
      <c r="W901" s="104" t="n">
        <f aca="false">K901-V901</f>
        <v>-198</v>
      </c>
      <c r="X901" s="103" t="n">
        <f aca="false">IFERROR(IF(U901="Dec",(K901/V901-1)),0)</f>
        <v>-0.358695652173913</v>
      </c>
      <c r="Y901" s="104" t="str">
        <f aca="false">IF(T901&gt;0,IF(U901="","-",IF(X901&lt;0%,"DEGROWTH","GROWTH")))</f>
        <v>DEGROWTH</v>
      </c>
      <c r="Z901" s="24" t="n">
        <v>0</v>
      </c>
      <c r="AA901" s="24" t="n">
        <f aca="false">IF(H901&gt;0,1,0)</f>
        <v>0</v>
      </c>
      <c r="AB901" s="3" t="n">
        <v>1000000036</v>
      </c>
      <c r="AC901" s="3"/>
    </row>
    <row r="902" customFormat="false" ht="14.25" hidden="true" customHeight="true" outlineLevel="0" collapsed="false">
      <c r="A902" s="23" t="s">
        <v>134</v>
      </c>
      <c r="B902" s="65" t="s">
        <v>74</v>
      </c>
      <c r="C902" s="65" t="s">
        <v>1850</v>
      </c>
      <c r="D902" s="65" t="n">
        <v>1000000040</v>
      </c>
      <c r="E902" s="66" t="s">
        <v>1851</v>
      </c>
      <c r="F902" s="67" t="n">
        <v>40505</v>
      </c>
      <c r="G902" s="67" t="str">
        <f aca="false">IF(I902&gt;0,"Targeted Dealer","-")</f>
        <v>Targeted Dealer</v>
      </c>
      <c r="H902" s="67"/>
      <c r="I902" s="68" t="n">
        <v>550</v>
      </c>
      <c r="J902" s="68" t="n">
        <f aca="false">I902/$J$1*$E$1</f>
        <v>11479.0322580645</v>
      </c>
      <c r="K902" s="97" t="n">
        <v>340.1</v>
      </c>
      <c r="L902" s="69" t="n">
        <f aca="false">K902-J902</f>
        <v>-11138.9322580645</v>
      </c>
      <c r="M902" s="69" t="n">
        <f aca="false">IFERROR((K902/J902%),"-")</f>
        <v>2.96279331178868</v>
      </c>
      <c r="N902" s="100" t="n">
        <v>259</v>
      </c>
      <c r="O902" s="98" t="str">
        <f aca="false">IF(F902&lt;=$P$2,"Nov","")</f>
        <v>Nov</v>
      </c>
      <c r="P902" s="97" t="n">
        <v>259</v>
      </c>
      <c r="Q902" s="100" t="n">
        <f aca="false">K902-P902</f>
        <v>81.1</v>
      </c>
      <c r="R902" s="98" t="n">
        <f aca="false">IFERROR(IF(O902="Nov",(K902/P902-1)),0)</f>
        <v>0.313127413127413</v>
      </c>
      <c r="S902" s="100" t="str">
        <f aca="false">IF(N902&gt;0,IF(O902="","-",IF(R902&lt;0%,"DEGROWTH","GROWTH")))</f>
        <v>GROWTH</v>
      </c>
      <c r="T902" s="101" t="n">
        <v>521.5</v>
      </c>
      <c r="U902" s="101" t="str">
        <f aca="false">IF(F902&lt;=$V$2,"Dec","")</f>
        <v>Dec</v>
      </c>
      <c r="V902" s="97" t="n">
        <v>521.5</v>
      </c>
      <c r="W902" s="104" t="n">
        <f aca="false">K902-V902</f>
        <v>-181.4</v>
      </c>
      <c r="X902" s="103" t="n">
        <f aca="false">IFERROR(IF(U902="Dec",(K902/V902-1)),0)</f>
        <v>-0.34784276126558</v>
      </c>
      <c r="Y902" s="104" t="str">
        <f aca="false">IF(T902&gt;0,IF(U902="","-",IF(X902&lt;0%,"DEGROWTH","GROWTH")))</f>
        <v>DEGROWTH</v>
      </c>
      <c r="Z902" s="24" t="n">
        <v>0</v>
      </c>
      <c r="AA902" s="24" t="n">
        <f aca="false">IF(H902&gt;0,1,0)</f>
        <v>0</v>
      </c>
      <c r="AB902" s="3" t="n">
        <v>1000000040</v>
      </c>
      <c r="AC902" s="3"/>
    </row>
    <row r="903" customFormat="false" ht="14.25" hidden="true" customHeight="true" outlineLevel="0" collapsed="false">
      <c r="A903" s="23" t="s">
        <v>134</v>
      </c>
      <c r="B903" s="65" t="s">
        <v>74</v>
      </c>
      <c r="C903" s="65" t="s">
        <v>4302</v>
      </c>
      <c r="D903" s="65" t="n">
        <v>1000000065</v>
      </c>
      <c r="E903" s="66" t="s">
        <v>4303</v>
      </c>
      <c r="F903" s="67" t="n">
        <v>40953</v>
      </c>
      <c r="G903" s="67" t="str">
        <f aca="false">IF(I903&gt;0,"Targeted Dealer","-")</f>
        <v>Targeted Dealer</v>
      </c>
      <c r="H903" s="67"/>
      <c r="I903" s="68" t="n">
        <v>120</v>
      </c>
      <c r="J903" s="68" t="n">
        <f aca="false">I903/$J$1*$E$1</f>
        <v>2504.51612903226</v>
      </c>
      <c r="K903" s="97" t="n">
        <v>94</v>
      </c>
      <c r="L903" s="69" t="n">
        <f aca="false">K903-J903</f>
        <v>-2410.51612903226</v>
      </c>
      <c r="M903" s="69" t="n">
        <f aca="false">IFERROR((K903/J903%),"-")</f>
        <v>3.75321998969603</v>
      </c>
      <c r="N903" s="100" t="n">
        <v>84</v>
      </c>
      <c r="O903" s="98" t="str">
        <f aca="false">IF(F903&lt;=$P$2,"Nov","")</f>
        <v>Nov</v>
      </c>
      <c r="P903" s="97" t="n">
        <v>84</v>
      </c>
      <c r="Q903" s="100" t="n">
        <f aca="false">K903-P903</f>
        <v>10</v>
      </c>
      <c r="R903" s="98" t="n">
        <f aca="false">IFERROR(IF(O903="Nov",(K903/P903-1)),0)</f>
        <v>0.119047619047619</v>
      </c>
      <c r="S903" s="100" t="str">
        <f aca="false">IF(N903&gt;0,IF(O903="","-",IF(R903&lt;0%,"DEGROWTH","GROWTH")))</f>
        <v>GROWTH</v>
      </c>
      <c r="T903" s="101" t="n">
        <v>220.3</v>
      </c>
      <c r="U903" s="101" t="str">
        <f aca="false">IF(F903&lt;=$V$2,"Dec","")</f>
        <v>Dec</v>
      </c>
      <c r="V903" s="97" t="n">
        <v>220.3</v>
      </c>
      <c r="W903" s="104" t="n">
        <f aca="false">K903-V903</f>
        <v>-126.3</v>
      </c>
      <c r="X903" s="103" t="n">
        <f aca="false">IFERROR(IF(U903="Dec",(K903/V903-1)),0)</f>
        <v>-0.573309123921925</v>
      </c>
      <c r="Y903" s="104" t="str">
        <f aca="false">IF(T903&gt;0,IF(U903="","-",IF(X903&lt;0%,"DEGROWTH","GROWTH")))</f>
        <v>DEGROWTH</v>
      </c>
      <c r="Z903" s="24" t="n">
        <v>0</v>
      </c>
      <c r="AA903" s="24" t="n">
        <f aca="false">IF(H903&gt;0,1,0)</f>
        <v>0</v>
      </c>
      <c r="AB903" s="3" t="n">
        <v>1000000065</v>
      </c>
      <c r="AC903" s="3"/>
    </row>
    <row r="904" customFormat="false" ht="14.25" hidden="true" customHeight="true" outlineLevel="0" collapsed="false">
      <c r="A904" s="23" t="s">
        <v>134</v>
      </c>
      <c r="B904" s="65" t="s">
        <v>74</v>
      </c>
      <c r="C904" s="65" t="s">
        <v>1852</v>
      </c>
      <c r="D904" s="65" t="n">
        <v>1000000059</v>
      </c>
      <c r="E904" s="66" t="s">
        <v>1853</v>
      </c>
      <c r="F904" s="67" t="n">
        <v>41037</v>
      </c>
      <c r="G904" s="67" t="str">
        <f aca="false">IF(I904&gt;0,"Targeted Dealer","-")</f>
        <v>Targeted Dealer</v>
      </c>
      <c r="H904" s="67"/>
      <c r="I904" s="68" t="n">
        <v>30</v>
      </c>
      <c r="J904" s="68" t="n">
        <f aca="false">I904/$J$1*$E$1</f>
        <v>626.129032258065</v>
      </c>
      <c r="K904" s="97" t="n">
        <v>29.5</v>
      </c>
      <c r="L904" s="69" t="n">
        <f aca="false">K904-J904</f>
        <v>-596.629032258065</v>
      </c>
      <c r="M904" s="69" t="n">
        <f aca="false">IFERROR((K904/J904%),"-")</f>
        <v>4.71148892323545</v>
      </c>
      <c r="N904" s="100" t="n">
        <v>5</v>
      </c>
      <c r="O904" s="98" t="str">
        <f aca="false">IF(F904&lt;=$P$2,"Nov","")</f>
        <v>Nov</v>
      </c>
      <c r="P904" s="97" t="n">
        <v>5</v>
      </c>
      <c r="Q904" s="100" t="n">
        <f aca="false">K904-P904</f>
        <v>24.5</v>
      </c>
      <c r="R904" s="98" t="n">
        <f aca="false">IFERROR(IF(O904="Nov",(K904/P904-1)),0)</f>
        <v>4.9</v>
      </c>
      <c r="S904" s="100" t="str">
        <f aca="false">IF(N904&gt;0,IF(O904="","-",IF(R904&lt;0%,"DEGROWTH","GROWTH")))</f>
        <v>GROWTH</v>
      </c>
      <c r="T904" s="101" t="n">
        <v>25</v>
      </c>
      <c r="U904" s="101" t="str">
        <f aca="false">IF(F904&lt;=$V$2,"Dec","")</f>
        <v>Dec</v>
      </c>
      <c r="V904" s="97" t="n">
        <v>25</v>
      </c>
      <c r="W904" s="104" t="n">
        <f aca="false">K904-V904</f>
        <v>4.5</v>
      </c>
      <c r="X904" s="103" t="n">
        <f aca="false">IFERROR(IF(U904="Dec",(K904/V904-1)),0)</f>
        <v>0.18</v>
      </c>
      <c r="Y904" s="104" t="str">
        <f aca="false">IF(T904&gt;0,IF(U904="","-",IF(X904&lt;0%,"DEGROWTH","GROWTH")))</f>
        <v>GROWTH</v>
      </c>
      <c r="Z904" s="24" t="n">
        <v>0</v>
      </c>
      <c r="AA904" s="24" t="n">
        <f aca="false">IF(H904&gt;0,1,0)</f>
        <v>0</v>
      </c>
      <c r="AB904" s="3" t="n">
        <v>1000000059</v>
      </c>
      <c r="AC904" s="3"/>
    </row>
    <row r="905" customFormat="false" ht="14.25" hidden="true" customHeight="true" outlineLevel="0" collapsed="false">
      <c r="A905" s="23" t="s">
        <v>134</v>
      </c>
      <c r="B905" s="65" t="s">
        <v>74</v>
      </c>
      <c r="C905" s="65" t="s">
        <v>1854</v>
      </c>
      <c r="D905" s="65" t="n">
        <v>1000000013</v>
      </c>
      <c r="E905" s="66" t="s">
        <v>1855</v>
      </c>
      <c r="F905" s="67" t="n">
        <v>41038</v>
      </c>
      <c r="G905" s="67" t="str">
        <f aca="false">IF(I905&gt;0,"Targeted Dealer","-")</f>
        <v>Targeted Dealer</v>
      </c>
      <c r="H905" s="67"/>
      <c r="I905" s="68" t="n">
        <v>150</v>
      </c>
      <c r="J905" s="68" t="n">
        <f aca="false">I905/$J$1*$E$1</f>
        <v>3130.64516129032</v>
      </c>
      <c r="K905" s="97" t="n">
        <v>166.5</v>
      </c>
      <c r="L905" s="69" t="n">
        <f aca="false">K905-J905</f>
        <v>-2964.14516129032</v>
      </c>
      <c r="M905" s="69" t="n">
        <f aca="false">IFERROR((K905/J905%),"-")</f>
        <v>5.31839258114374</v>
      </c>
      <c r="N905" s="100" t="n">
        <v>103.5</v>
      </c>
      <c r="O905" s="98" t="str">
        <f aca="false">IF(F905&lt;=$P$2,"Nov","")</f>
        <v>Nov</v>
      </c>
      <c r="P905" s="97" t="n">
        <v>103.5</v>
      </c>
      <c r="Q905" s="100" t="n">
        <f aca="false">K905-P905</f>
        <v>63</v>
      </c>
      <c r="R905" s="98" t="n">
        <f aca="false">IFERROR(IF(O905="Nov",(K905/P905-1)),0)</f>
        <v>0.608695652173913</v>
      </c>
      <c r="S905" s="100" t="str">
        <f aca="false">IF(N905&gt;0,IF(O905="","-",IF(R905&lt;0%,"DEGROWTH","GROWTH")))</f>
        <v>GROWTH</v>
      </c>
      <c r="T905" s="101" t="n">
        <v>189.5</v>
      </c>
      <c r="U905" s="101" t="str">
        <f aca="false">IF(F905&lt;=$V$2,"Dec","")</f>
        <v>Dec</v>
      </c>
      <c r="V905" s="97" t="n">
        <v>189.5</v>
      </c>
      <c r="W905" s="104" t="n">
        <f aca="false">K905-V905</f>
        <v>-23</v>
      </c>
      <c r="X905" s="103" t="n">
        <f aca="false">IFERROR(IF(U905="Dec",(K905/V905-1)),0)</f>
        <v>-0.121372031662269</v>
      </c>
      <c r="Y905" s="104" t="str">
        <f aca="false">IF(T905&gt;0,IF(U905="","-",IF(X905&lt;0%,"DEGROWTH","GROWTH")))</f>
        <v>DEGROWTH</v>
      </c>
      <c r="Z905" s="24" t="n">
        <v>0</v>
      </c>
      <c r="AA905" s="24" t="n">
        <f aca="false">IF(H905&gt;0,1,0)</f>
        <v>0</v>
      </c>
      <c r="AB905" s="3" t="n">
        <v>1000000013</v>
      </c>
      <c r="AC905" s="3"/>
    </row>
    <row r="906" customFormat="false" ht="14.25" hidden="true" customHeight="true" outlineLevel="0" collapsed="false">
      <c r="A906" s="23" t="s">
        <v>134</v>
      </c>
      <c r="B906" s="65" t="s">
        <v>74</v>
      </c>
      <c r="C906" s="65" t="s">
        <v>1856</v>
      </c>
      <c r="D906" s="65" t="n">
        <v>1000000825</v>
      </c>
      <c r="E906" s="66" t="s">
        <v>1857</v>
      </c>
      <c r="F906" s="67" t="n">
        <v>41297</v>
      </c>
      <c r="G906" s="67" t="str">
        <f aca="false">IF(I906&gt;0,"Targeted Dealer","-")</f>
        <v>Targeted Dealer</v>
      </c>
      <c r="H906" s="67"/>
      <c r="I906" s="68" t="n">
        <v>130</v>
      </c>
      <c r="J906" s="68" t="n">
        <f aca="false">I906/$J$1*$E$1</f>
        <v>2713.22580645161</v>
      </c>
      <c r="K906" s="97" t="n">
        <v>130</v>
      </c>
      <c r="L906" s="69" t="n">
        <f aca="false">K906-J906</f>
        <v>-2583.22580645161</v>
      </c>
      <c r="M906" s="69" t="n">
        <f aca="false">IFERROR((K906/J906%),"-")</f>
        <v>4.79134466769706</v>
      </c>
      <c r="N906" s="100" t="n">
        <v>98.5</v>
      </c>
      <c r="O906" s="98" t="str">
        <f aca="false">IF(F906&lt;=$P$2,"Nov","")</f>
        <v>Nov</v>
      </c>
      <c r="P906" s="97" t="n">
        <v>98.5</v>
      </c>
      <c r="Q906" s="100" t="n">
        <f aca="false">K906-P906</f>
        <v>31.5</v>
      </c>
      <c r="R906" s="98" t="n">
        <f aca="false">IFERROR(IF(O906="Nov",(K906/P906-1)),0)</f>
        <v>0.319796954314721</v>
      </c>
      <c r="S906" s="100" t="str">
        <f aca="false">IF(N906&gt;0,IF(O906="","-",IF(R906&lt;0%,"DEGROWTH","GROWTH")))</f>
        <v>GROWTH</v>
      </c>
      <c r="T906" s="101" t="n">
        <v>123.5</v>
      </c>
      <c r="U906" s="101" t="str">
        <f aca="false">IF(F906&lt;=$V$2,"Dec","")</f>
        <v>Dec</v>
      </c>
      <c r="V906" s="97" t="n">
        <v>123.5</v>
      </c>
      <c r="W906" s="104" t="n">
        <f aca="false">K906-V906</f>
        <v>6.5</v>
      </c>
      <c r="X906" s="103" t="n">
        <f aca="false">IFERROR(IF(U906="Dec",(K906/V906-1)),0)</f>
        <v>0.0526315789473684</v>
      </c>
      <c r="Y906" s="104" t="str">
        <f aca="false">IF(T906&gt;0,IF(U906="","-",IF(X906&lt;0%,"DEGROWTH","GROWTH")))</f>
        <v>GROWTH</v>
      </c>
      <c r="Z906" s="24" t="n">
        <v>0</v>
      </c>
      <c r="AA906" s="24" t="n">
        <f aca="false">IF(H906&gt;0,1,0)</f>
        <v>0</v>
      </c>
      <c r="AB906" s="3" t="n">
        <v>1000000825</v>
      </c>
      <c r="AC906" s="3"/>
    </row>
    <row r="907" customFormat="false" ht="14.25" hidden="true" customHeight="true" outlineLevel="0" collapsed="false">
      <c r="A907" s="23" t="s">
        <v>134</v>
      </c>
      <c r="B907" s="65" t="s">
        <v>74</v>
      </c>
      <c r="C907" s="65" t="s">
        <v>1858</v>
      </c>
      <c r="D907" s="65" t="n">
        <v>1000000021</v>
      </c>
      <c r="E907" s="66" t="s">
        <v>1859</v>
      </c>
      <c r="F907" s="67" t="n">
        <v>41398</v>
      </c>
      <c r="G907" s="67" t="str">
        <f aca="false">IF(I907&gt;0,"Targeted Dealer","-")</f>
        <v>Targeted Dealer</v>
      </c>
      <c r="H907" s="67"/>
      <c r="I907" s="68" t="n">
        <v>50</v>
      </c>
      <c r="J907" s="68" t="n">
        <f aca="false">I907/$J$1*$E$1</f>
        <v>1043.54838709677</v>
      </c>
      <c r="K907" s="97" t="n">
        <v>20</v>
      </c>
      <c r="L907" s="69" t="n">
        <f aca="false">K907-J907</f>
        <v>-1023.54838709677</v>
      </c>
      <c r="M907" s="69" t="n">
        <f aca="false">IFERROR((K907/J907%),"-")</f>
        <v>1.91653786707883</v>
      </c>
      <c r="N907" s="100" t="n">
        <v>29</v>
      </c>
      <c r="O907" s="98" t="str">
        <f aca="false">IF(F907&lt;=$P$2,"Nov","")</f>
        <v>Nov</v>
      </c>
      <c r="P907" s="97" t="n">
        <v>29</v>
      </c>
      <c r="Q907" s="100" t="n">
        <f aca="false">K907-P907</f>
        <v>-9</v>
      </c>
      <c r="R907" s="98" t="n">
        <f aca="false">IFERROR(IF(O907="Nov",(K907/P907-1)),0)</f>
        <v>-0.310344827586207</v>
      </c>
      <c r="S907" s="100" t="str">
        <f aca="false">IF(N907&gt;0,IF(O907="","-",IF(R907&lt;0%,"DEGROWTH","GROWTH")))</f>
        <v>DEGROWTH</v>
      </c>
      <c r="T907" s="101" t="n">
        <v>15</v>
      </c>
      <c r="U907" s="101" t="str">
        <f aca="false">IF(F907&lt;=$V$2,"Dec","")</f>
        <v>Dec</v>
      </c>
      <c r="V907" s="97" t="n">
        <v>15</v>
      </c>
      <c r="W907" s="104" t="n">
        <f aca="false">K907-V907</f>
        <v>5</v>
      </c>
      <c r="X907" s="103" t="n">
        <f aca="false">IFERROR(IF(U907="Dec",(K907/V907-1)),0)</f>
        <v>0.333333333333333</v>
      </c>
      <c r="Y907" s="104" t="str">
        <f aca="false">IF(T907&gt;0,IF(U907="","-",IF(X907&lt;0%,"DEGROWTH","GROWTH")))</f>
        <v>GROWTH</v>
      </c>
      <c r="Z907" s="24" t="n">
        <v>0</v>
      </c>
      <c r="AA907" s="24" t="n">
        <f aca="false">IF(H907&gt;0,1,0)</f>
        <v>0</v>
      </c>
      <c r="AB907" s="3" t="n">
        <v>1000000021</v>
      </c>
      <c r="AC907" s="3"/>
    </row>
    <row r="908" customFormat="false" ht="14.25" hidden="true" customHeight="true" outlineLevel="0" collapsed="false">
      <c r="A908" s="23" t="s">
        <v>134</v>
      </c>
      <c r="B908" s="65" t="s">
        <v>74</v>
      </c>
      <c r="C908" s="65" t="s">
        <v>1860</v>
      </c>
      <c r="D908" s="65" t="n">
        <v>1000000022</v>
      </c>
      <c r="E908" s="66" t="s">
        <v>1861</v>
      </c>
      <c r="F908" s="67" t="n">
        <v>41398</v>
      </c>
      <c r="G908" s="67" t="str">
        <f aca="false">IF(I908&gt;0,"Targeted Dealer","-")</f>
        <v>Targeted Dealer</v>
      </c>
      <c r="H908" s="67"/>
      <c r="I908" s="68" t="n">
        <v>2300</v>
      </c>
      <c r="J908" s="68" t="n">
        <f aca="false">I908/$J$1*$E$1</f>
        <v>48003.2258064516</v>
      </c>
      <c r="K908" s="97" t="n">
        <v>1634.85</v>
      </c>
      <c r="L908" s="69" t="n">
        <f aca="false">K908-J908</f>
        <v>-46368.3758064516</v>
      </c>
      <c r="M908" s="69" t="n">
        <f aca="false">IFERROR((K908/J908%),"-")</f>
        <v>3.40570862173241</v>
      </c>
      <c r="N908" s="100" t="n">
        <v>1170.5</v>
      </c>
      <c r="O908" s="98" t="str">
        <f aca="false">IF(F908&lt;=$P$2,"Nov","")</f>
        <v>Nov</v>
      </c>
      <c r="P908" s="97" t="n">
        <v>1170.5</v>
      </c>
      <c r="Q908" s="100" t="n">
        <f aca="false">K908-P908</f>
        <v>464.35</v>
      </c>
      <c r="R908" s="98" t="n">
        <f aca="false">IFERROR(IF(O908="Nov",(K908/P908-1)),0)</f>
        <v>0.396710807347287</v>
      </c>
      <c r="S908" s="100" t="str">
        <f aca="false">IF(N908&gt;0,IF(O908="","-",IF(R908&lt;0%,"DEGROWTH","GROWTH")))</f>
        <v>GROWTH</v>
      </c>
      <c r="T908" s="101" t="n">
        <v>2210.75</v>
      </c>
      <c r="U908" s="101" t="str">
        <f aca="false">IF(F908&lt;=$V$2,"Dec","")</f>
        <v>Dec</v>
      </c>
      <c r="V908" s="97" t="n">
        <v>2210.75</v>
      </c>
      <c r="W908" s="104" t="n">
        <f aca="false">K908-V908</f>
        <v>-575.9</v>
      </c>
      <c r="X908" s="103" t="n">
        <f aca="false">IFERROR(IF(U908="Dec",(K908/V908-1)),0)</f>
        <v>-0.260499830374307</v>
      </c>
      <c r="Y908" s="104" t="str">
        <f aca="false">IF(T908&gt;0,IF(U908="","-",IF(X908&lt;0%,"DEGROWTH","GROWTH")))</f>
        <v>DEGROWTH</v>
      </c>
      <c r="Z908" s="24" t="n">
        <v>0</v>
      </c>
      <c r="AA908" s="24" t="n">
        <f aca="false">IF(H908&gt;0,1,0)</f>
        <v>0</v>
      </c>
      <c r="AB908" s="3" t="n">
        <v>1000000022</v>
      </c>
      <c r="AC908" s="3"/>
    </row>
    <row r="909" customFormat="false" ht="14.25" hidden="true" customHeight="true" outlineLevel="0" collapsed="false">
      <c r="A909" s="23" t="s">
        <v>134</v>
      </c>
      <c r="B909" s="65" t="s">
        <v>74</v>
      </c>
      <c r="C909" s="65" t="s">
        <v>4299</v>
      </c>
      <c r="D909" s="65" t="n">
        <v>1000000031</v>
      </c>
      <c r="E909" s="66" t="s">
        <v>4300</v>
      </c>
      <c r="F909" s="67" t="n">
        <v>41398</v>
      </c>
      <c r="G909" s="67" t="str">
        <f aca="false">IF(I909&gt;0,"Targeted Dealer","-")</f>
        <v>Targeted Dealer</v>
      </c>
      <c r="H909" s="67"/>
      <c r="I909" s="68" t="n">
        <v>100</v>
      </c>
      <c r="J909" s="68" t="n">
        <f aca="false">I909/$J$1*$E$1</f>
        <v>2087.09677419355</v>
      </c>
      <c r="K909" s="97" t="n">
        <v>40</v>
      </c>
      <c r="L909" s="69" t="n">
        <f aca="false">K909-J909</f>
        <v>-2047.09677419355</v>
      </c>
      <c r="M909" s="69" t="n">
        <f aca="false">IFERROR((K909/J909%),"-")</f>
        <v>1.91653786707883</v>
      </c>
      <c r="N909" s="100" t="n">
        <v>23.5</v>
      </c>
      <c r="O909" s="98" t="str">
        <f aca="false">IF(F909&lt;=$P$2,"Nov","")</f>
        <v>Nov</v>
      </c>
      <c r="P909" s="97" t="n">
        <v>23.5</v>
      </c>
      <c r="Q909" s="100" t="n">
        <f aca="false">K909-P909</f>
        <v>16.5</v>
      </c>
      <c r="R909" s="98" t="n">
        <f aca="false">IFERROR(IF(O909="Nov",(K909/P909-1)),0)</f>
        <v>0.702127659574468</v>
      </c>
      <c r="S909" s="100" t="str">
        <f aca="false">IF(N909&gt;0,IF(O909="","-",IF(R909&lt;0%,"DEGROWTH","GROWTH")))</f>
        <v>GROWTH</v>
      </c>
      <c r="T909" s="101" t="n">
        <v>115</v>
      </c>
      <c r="U909" s="101" t="str">
        <f aca="false">IF(F909&lt;=$V$2,"Dec","")</f>
        <v>Dec</v>
      </c>
      <c r="V909" s="97" t="n">
        <v>115</v>
      </c>
      <c r="W909" s="104" t="n">
        <f aca="false">K909-V909</f>
        <v>-75</v>
      </c>
      <c r="X909" s="103" t="n">
        <f aca="false">IFERROR(IF(U909="Dec",(K909/V909-1)),0)</f>
        <v>-0.652173913043478</v>
      </c>
      <c r="Y909" s="104" t="str">
        <f aca="false">IF(T909&gt;0,IF(U909="","-",IF(X909&lt;0%,"DEGROWTH","GROWTH")))</f>
        <v>DEGROWTH</v>
      </c>
      <c r="Z909" s="24" t="n">
        <v>0</v>
      </c>
      <c r="AA909" s="24" t="n">
        <f aca="false">IF(H909&gt;0,1,0)</f>
        <v>0</v>
      </c>
      <c r="AB909" s="3" t="n">
        <v>1000000031</v>
      </c>
      <c r="AC909" s="3"/>
    </row>
    <row r="910" customFormat="false" ht="14.25" hidden="true" customHeight="true" outlineLevel="0" collapsed="false">
      <c r="A910" s="23" t="s">
        <v>134</v>
      </c>
      <c r="B910" s="65" t="s">
        <v>74</v>
      </c>
      <c r="C910" s="65" t="s">
        <v>4325</v>
      </c>
      <c r="D910" s="65" t="n">
        <v>1000000045</v>
      </c>
      <c r="E910" s="66" t="s">
        <v>4326</v>
      </c>
      <c r="F910" s="67" t="n">
        <v>41428</v>
      </c>
      <c r="G910" s="67" t="str">
        <f aca="false">IF(I910&gt;0,"Targeted Dealer","-")</f>
        <v>-</v>
      </c>
      <c r="H910" s="67"/>
      <c r="I910" s="68" t="n">
        <v>0</v>
      </c>
      <c r="J910" s="68" t="n">
        <f aca="false">I910/$J$1*$E$1</f>
        <v>0</v>
      </c>
      <c r="K910" s="97" t="n">
        <v>0</v>
      </c>
      <c r="L910" s="69" t="n">
        <f aca="false">K910-J910</f>
        <v>0</v>
      </c>
      <c r="M910" s="69" t="str">
        <f aca="false">IFERROR((K910/J910%),"-")</f>
        <v>-</v>
      </c>
      <c r="N910" s="100" t="n">
        <v>96.75</v>
      </c>
      <c r="O910" s="98" t="str">
        <f aca="false">IF(F910&lt;=$P$2,"Nov","")</f>
        <v>Nov</v>
      </c>
      <c r="P910" s="97" t="n">
        <v>96.75</v>
      </c>
      <c r="Q910" s="100" t="n">
        <f aca="false">K910-P910</f>
        <v>-96.75</v>
      </c>
      <c r="R910" s="98" t="n">
        <f aca="false">IFERROR(IF(O910="Nov",(K910/P910-1)),0)</f>
        <v>-1</v>
      </c>
      <c r="S910" s="100" t="str">
        <f aca="false">IF(N910&gt;0,IF(O910="","-",IF(R910&lt;0%,"DEGROWTH","GROWTH")))</f>
        <v>DEGROWTH</v>
      </c>
      <c r="T910" s="101" t="n">
        <v>620.5</v>
      </c>
      <c r="U910" s="101" t="str">
        <f aca="false">IF(F910&lt;=$V$2,"Dec","")</f>
        <v>Dec</v>
      </c>
      <c r="V910" s="97" t="n">
        <v>620.5</v>
      </c>
      <c r="W910" s="104" t="n">
        <f aca="false">K910-V910</f>
        <v>-620.5</v>
      </c>
      <c r="X910" s="103" t="n">
        <f aca="false">IFERROR(IF(U910="Dec",(K910/V910-1)),0)</f>
        <v>-1</v>
      </c>
      <c r="Y910" s="104" t="str">
        <f aca="false">IF(T910&gt;0,IF(U910="","-",IF(X910&lt;0%,"DEGROWTH","GROWTH")))</f>
        <v>DEGROWTH</v>
      </c>
      <c r="Z910" s="24" t="n">
        <v>1</v>
      </c>
      <c r="AA910" s="24" t="n">
        <f aca="false">IF(H910&gt;0,1,0)</f>
        <v>0</v>
      </c>
      <c r="AB910" s="3" t="n">
        <v>1000000045</v>
      </c>
      <c r="AC910" s="3"/>
    </row>
    <row r="911" customFormat="false" ht="14.25" hidden="true" customHeight="true" outlineLevel="0" collapsed="false">
      <c r="A911" s="23" t="s">
        <v>134</v>
      </c>
      <c r="B911" s="65" t="s">
        <v>74</v>
      </c>
      <c r="C911" s="65" t="s">
        <v>1862</v>
      </c>
      <c r="D911" s="65" t="n">
        <v>1000000041</v>
      </c>
      <c r="E911" s="66" t="s">
        <v>1774</v>
      </c>
      <c r="F911" s="67" t="n">
        <v>41536</v>
      </c>
      <c r="G911" s="67" t="str">
        <f aca="false">IF(I911&gt;0,"Targeted Dealer","-")</f>
        <v>Targeted Dealer</v>
      </c>
      <c r="H911" s="67" t="s">
        <v>627</v>
      </c>
      <c r="I911" s="68" t="n">
        <v>100</v>
      </c>
      <c r="J911" s="68" t="n">
        <f aca="false">I911/$J$1*$E$1</f>
        <v>2087.09677419355</v>
      </c>
      <c r="K911" s="97" t="n">
        <v>100</v>
      </c>
      <c r="L911" s="69" t="n">
        <f aca="false">K911-J911</f>
        <v>-1987.09677419355</v>
      </c>
      <c r="M911" s="69" t="n">
        <f aca="false">IFERROR((K911/J911%),"-")</f>
        <v>4.79134466769706</v>
      </c>
      <c r="N911" s="100" t="n">
        <v>78.6</v>
      </c>
      <c r="O911" s="98" t="str">
        <f aca="false">IF(F911&lt;=$P$2,"Nov","")</f>
        <v>Nov</v>
      </c>
      <c r="P911" s="97" t="n">
        <v>78.6</v>
      </c>
      <c r="Q911" s="100" t="n">
        <f aca="false">K911-P911</f>
        <v>21.4</v>
      </c>
      <c r="R911" s="98" t="n">
        <f aca="false">IFERROR(IF(O911="Nov",(K911/P911-1)),0)</f>
        <v>0.272264631043257</v>
      </c>
      <c r="S911" s="100" t="str">
        <f aca="false">IF(N911&gt;0,IF(O911="","-",IF(R911&lt;0%,"DEGROWTH","GROWTH")))</f>
        <v>GROWTH</v>
      </c>
      <c r="T911" s="101" t="n">
        <v>91.5</v>
      </c>
      <c r="U911" s="101" t="str">
        <f aca="false">IF(F911&lt;=$V$2,"Dec","")</f>
        <v>Dec</v>
      </c>
      <c r="V911" s="97" t="n">
        <v>91.5</v>
      </c>
      <c r="W911" s="104" t="n">
        <f aca="false">K911-V911</f>
        <v>8.5</v>
      </c>
      <c r="X911" s="103" t="n">
        <f aca="false">IFERROR(IF(U911="Dec",(K911/V911-1)),0)</f>
        <v>0.0928961748633881</v>
      </c>
      <c r="Y911" s="104" t="str">
        <f aca="false">IF(T911&gt;0,IF(U911="","-",IF(X911&lt;0%,"DEGROWTH","GROWTH")))</f>
        <v>GROWTH</v>
      </c>
      <c r="Z911" s="24" t="n">
        <v>0</v>
      </c>
      <c r="AA911" s="24" t="n">
        <f aca="false">IF(H911&gt;0,1,0)</f>
        <v>1</v>
      </c>
      <c r="AB911" s="3" t="n">
        <v>1000000041</v>
      </c>
      <c r="AC911" s="3"/>
    </row>
    <row r="912" customFormat="false" ht="14.25" hidden="true" customHeight="true" outlineLevel="0" collapsed="false">
      <c r="A912" s="23" t="s">
        <v>134</v>
      </c>
      <c r="B912" s="65" t="s">
        <v>74</v>
      </c>
      <c r="C912" s="65" t="s">
        <v>1863</v>
      </c>
      <c r="D912" s="65" t="n">
        <v>1000000048</v>
      </c>
      <c r="E912" s="66" t="s">
        <v>1864</v>
      </c>
      <c r="F912" s="67" t="n">
        <v>41645</v>
      </c>
      <c r="G912" s="67" t="str">
        <f aca="false">IF(I912&gt;0,"Targeted Dealer","-")</f>
        <v>Targeted Dealer</v>
      </c>
      <c r="H912" s="67"/>
      <c r="I912" s="68" t="n">
        <v>230</v>
      </c>
      <c r="J912" s="68" t="n">
        <f aca="false">I912/$J$1*$E$1</f>
        <v>4800.32258064516</v>
      </c>
      <c r="K912" s="97" t="n">
        <v>105</v>
      </c>
      <c r="L912" s="69" t="n">
        <f aca="false">K912-J912</f>
        <v>-4695.32258064516</v>
      </c>
      <c r="M912" s="69" t="n">
        <f aca="false">IFERROR((K912/J912%),"-")</f>
        <v>2.1873530004704</v>
      </c>
      <c r="N912" s="100" t="n">
        <v>105.5</v>
      </c>
      <c r="O912" s="98" t="str">
        <f aca="false">IF(F912&lt;=$P$2,"Nov","")</f>
        <v>Nov</v>
      </c>
      <c r="P912" s="97" t="n">
        <v>105.5</v>
      </c>
      <c r="Q912" s="100" t="n">
        <f aca="false">K912-P912</f>
        <v>-0.5</v>
      </c>
      <c r="R912" s="98" t="n">
        <f aca="false">IFERROR(IF(O912="Nov",(K912/P912-1)),0)</f>
        <v>-0.00473933649289104</v>
      </c>
      <c r="S912" s="100" t="str">
        <f aca="false">IF(N912&gt;0,IF(O912="","-",IF(R912&lt;0%,"DEGROWTH","GROWTH")))</f>
        <v>DEGROWTH</v>
      </c>
      <c r="T912" s="101" t="n">
        <v>215</v>
      </c>
      <c r="U912" s="101" t="str">
        <f aca="false">IF(F912&lt;=$V$2,"Dec","")</f>
        <v>Dec</v>
      </c>
      <c r="V912" s="97" t="n">
        <v>215</v>
      </c>
      <c r="W912" s="104" t="n">
        <f aca="false">K912-V912</f>
        <v>-110</v>
      </c>
      <c r="X912" s="103" t="n">
        <f aca="false">IFERROR(IF(U912="Dec",(K912/V912-1)),0)</f>
        <v>-0.511627906976744</v>
      </c>
      <c r="Y912" s="104" t="str">
        <f aca="false">IF(T912&gt;0,IF(U912="","-",IF(X912&lt;0%,"DEGROWTH","GROWTH")))</f>
        <v>DEGROWTH</v>
      </c>
      <c r="Z912" s="24" t="n">
        <v>0</v>
      </c>
      <c r="AA912" s="24" t="n">
        <f aca="false">IF(H912&gt;0,1,0)</f>
        <v>0</v>
      </c>
      <c r="AB912" s="3" t="n">
        <v>1000000048</v>
      </c>
      <c r="AC912" s="3"/>
    </row>
    <row r="913" customFormat="false" ht="14.25" hidden="true" customHeight="true" outlineLevel="0" collapsed="false">
      <c r="A913" s="23" t="s">
        <v>134</v>
      </c>
      <c r="B913" s="65" t="s">
        <v>74</v>
      </c>
      <c r="C913" s="65" t="s">
        <v>1865</v>
      </c>
      <c r="D913" s="65" t="n">
        <v>1000000047</v>
      </c>
      <c r="E913" s="66" t="s">
        <v>1866</v>
      </c>
      <c r="F913" s="67" t="n">
        <v>41817</v>
      </c>
      <c r="G913" s="67" t="str">
        <f aca="false">IF(I913&gt;0,"Targeted Dealer","-")</f>
        <v>Targeted Dealer</v>
      </c>
      <c r="H913" s="67" t="s">
        <v>627</v>
      </c>
      <c r="I913" s="68" t="n">
        <v>60</v>
      </c>
      <c r="J913" s="68" t="n">
        <f aca="false">I913/$J$1*$E$1</f>
        <v>1252.25806451613</v>
      </c>
      <c r="K913" s="97" t="n">
        <v>89.9</v>
      </c>
      <c r="L913" s="69" t="n">
        <f aca="false">K913-J913</f>
        <v>-1162.35806451613</v>
      </c>
      <c r="M913" s="69" t="n">
        <f aca="false">IFERROR((K913/J913%),"-")</f>
        <v>7.17903142709943</v>
      </c>
      <c r="N913" s="100" t="n">
        <v>29</v>
      </c>
      <c r="O913" s="98" t="str">
        <f aca="false">IF(F913&lt;=$P$2,"Nov","")</f>
        <v>Nov</v>
      </c>
      <c r="P913" s="97" t="n">
        <v>29</v>
      </c>
      <c r="Q913" s="100" t="n">
        <f aca="false">K913-P913</f>
        <v>60.9</v>
      </c>
      <c r="R913" s="98" t="n">
        <f aca="false">IFERROR(IF(O913="Nov",(K913/P913-1)),0)</f>
        <v>2.1</v>
      </c>
      <c r="S913" s="100" t="str">
        <f aca="false">IF(N913&gt;0,IF(O913="","-",IF(R913&lt;0%,"DEGROWTH","GROWTH")))</f>
        <v>GROWTH</v>
      </c>
      <c r="T913" s="101" t="n">
        <v>81</v>
      </c>
      <c r="U913" s="101" t="str">
        <f aca="false">IF(F913&lt;=$V$2,"Dec","")</f>
        <v>Dec</v>
      </c>
      <c r="V913" s="97" t="n">
        <v>81</v>
      </c>
      <c r="W913" s="104" t="n">
        <f aca="false">K913-V913</f>
        <v>8.90000000000001</v>
      </c>
      <c r="X913" s="103" t="n">
        <f aca="false">IFERROR(IF(U913="Dec",(K913/V913-1)),0)</f>
        <v>0.109876543209877</v>
      </c>
      <c r="Y913" s="104" t="str">
        <f aca="false">IF(T913&gt;0,IF(U913="","-",IF(X913&lt;0%,"DEGROWTH","GROWTH")))</f>
        <v>GROWTH</v>
      </c>
      <c r="Z913" s="24" t="n">
        <v>0</v>
      </c>
      <c r="AA913" s="24" t="n">
        <f aca="false">IF(H913&gt;0,1,0)</f>
        <v>1</v>
      </c>
      <c r="AB913" s="3" t="n">
        <v>1000000047</v>
      </c>
      <c r="AC913" s="3"/>
    </row>
    <row r="914" customFormat="false" ht="14.25" hidden="true" customHeight="true" outlineLevel="0" collapsed="false">
      <c r="A914" s="23" t="s">
        <v>134</v>
      </c>
      <c r="B914" s="65" t="s">
        <v>74</v>
      </c>
      <c r="C914" s="65" t="s">
        <v>4195</v>
      </c>
      <c r="D914" s="65" t="n">
        <v>1000000061</v>
      </c>
      <c r="E914" s="66" t="s">
        <v>4196</v>
      </c>
      <c r="F914" s="67" t="n">
        <v>42010</v>
      </c>
      <c r="G914" s="67" t="str">
        <f aca="false">IF(I914&gt;0,"Targeted Dealer","-")</f>
        <v>Targeted Dealer</v>
      </c>
      <c r="H914" s="67"/>
      <c r="I914" s="68" t="n">
        <v>110</v>
      </c>
      <c r="J914" s="68" t="n">
        <f aca="false">I914/$J$1*$E$1</f>
        <v>2295.8064516129</v>
      </c>
      <c r="K914" s="97" t="n">
        <v>65</v>
      </c>
      <c r="L914" s="69" t="n">
        <f aca="false">K914-J914</f>
        <v>-2230.8064516129</v>
      </c>
      <c r="M914" s="69" t="n">
        <f aca="false">IFERROR((K914/J914%),"-")</f>
        <v>2.83124912182099</v>
      </c>
      <c r="N914" s="100" t="n">
        <v>52.5</v>
      </c>
      <c r="O914" s="98" t="str">
        <f aca="false">IF(F914&lt;=$P$2,"Nov","")</f>
        <v>Nov</v>
      </c>
      <c r="P914" s="97" t="n">
        <v>52.5</v>
      </c>
      <c r="Q914" s="100" t="n">
        <f aca="false">K914-P914</f>
        <v>12.5</v>
      </c>
      <c r="R914" s="98" t="n">
        <f aca="false">IFERROR(IF(O914="Nov",(K914/P914-1)),0)</f>
        <v>0.238095238095238</v>
      </c>
      <c r="S914" s="100" t="str">
        <f aca="false">IF(N914&gt;0,IF(O914="","-",IF(R914&lt;0%,"DEGROWTH","GROWTH")))</f>
        <v>GROWTH</v>
      </c>
      <c r="T914" s="101" t="n">
        <v>143</v>
      </c>
      <c r="U914" s="101" t="str">
        <f aca="false">IF(F914&lt;=$V$2,"Dec","")</f>
        <v>Dec</v>
      </c>
      <c r="V914" s="97" t="n">
        <v>143</v>
      </c>
      <c r="W914" s="104" t="n">
        <f aca="false">K914-V914</f>
        <v>-78</v>
      </c>
      <c r="X914" s="103" t="n">
        <f aca="false">IFERROR(IF(U914="Dec",(K914/V914-1)),0)</f>
        <v>-0.545454545454545</v>
      </c>
      <c r="Y914" s="104" t="str">
        <f aca="false">IF(T914&gt;0,IF(U914="","-",IF(X914&lt;0%,"DEGROWTH","GROWTH")))</f>
        <v>DEGROWTH</v>
      </c>
      <c r="Z914" s="24" t="n">
        <v>0</v>
      </c>
      <c r="AA914" s="24" t="n">
        <f aca="false">IF(H914&gt;0,1,0)</f>
        <v>0</v>
      </c>
      <c r="AB914" s="3" t="n">
        <v>1000000061</v>
      </c>
      <c r="AC914" s="3"/>
    </row>
    <row r="915" customFormat="false" ht="14.25" hidden="true" customHeight="true" outlineLevel="0" collapsed="false">
      <c r="A915" s="23" t="s">
        <v>134</v>
      </c>
      <c r="B915" s="65" t="s">
        <v>74</v>
      </c>
      <c r="C915" s="65" t="s">
        <v>1867</v>
      </c>
      <c r="D915" s="65" t="n">
        <v>1000000039</v>
      </c>
      <c r="E915" s="66" t="s">
        <v>1868</v>
      </c>
      <c r="F915" s="67" t="n">
        <v>42135</v>
      </c>
      <c r="G915" s="67" t="str">
        <f aca="false">IF(I915&gt;0,"Targeted Dealer","-")</f>
        <v>Targeted Dealer</v>
      </c>
      <c r="H915" s="67"/>
      <c r="I915" s="68" t="n">
        <v>100</v>
      </c>
      <c r="J915" s="68" t="n">
        <f aca="false">I915/$J$1*$E$1</f>
        <v>2087.09677419355</v>
      </c>
      <c r="K915" s="97" t="n">
        <v>50</v>
      </c>
      <c r="L915" s="69" t="n">
        <f aca="false">K915-J915</f>
        <v>-2037.09677419355</v>
      </c>
      <c r="M915" s="69" t="n">
        <f aca="false">IFERROR((K915/J915%),"-")</f>
        <v>2.39567233384853</v>
      </c>
      <c r="N915" s="100" t="n">
        <v>52.5</v>
      </c>
      <c r="O915" s="98" t="str">
        <f aca="false">IF(F915&lt;=$P$2,"Nov","")</f>
        <v>Nov</v>
      </c>
      <c r="P915" s="97" t="n">
        <v>52.5</v>
      </c>
      <c r="Q915" s="100" t="n">
        <f aca="false">K915-P915</f>
        <v>-2.5</v>
      </c>
      <c r="R915" s="98" t="n">
        <f aca="false">IFERROR(IF(O915="Nov",(K915/P915-1)),0)</f>
        <v>-0.0476190476190477</v>
      </c>
      <c r="S915" s="100" t="str">
        <f aca="false">IF(N915&gt;0,IF(O915="","-",IF(R915&lt;0%,"DEGROWTH","GROWTH")))</f>
        <v>DEGROWTH</v>
      </c>
      <c r="T915" s="101" t="n">
        <v>90</v>
      </c>
      <c r="U915" s="101" t="str">
        <f aca="false">IF(F915&lt;=$V$2,"Dec","")</f>
        <v>Dec</v>
      </c>
      <c r="V915" s="97" t="n">
        <v>90</v>
      </c>
      <c r="W915" s="104" t="n">
        <f aca="false">K915-V915</f>
        <v>-40</v>
      </c>
      <c r="X915" s="103" t="n">
        <f aca="false">IFERROR(IF(U915="Dec",(K915/V915-1)),0)</f>
        <v>-0.444444444444444</v>
      </c>
      <c r="Y915" s="104" t="str">
        <f aca="false">IF(T915&gt;0,IF(U915="","-",IF(X915&lt;0%,"DEGROWTH","GROWTH")))</f>
        <v>DEGROWTH</v>
      </c>
      <c r="Z915" s="24" t="n">
        <v>0</v>
      </c>
      <c r="AA915" s="24" t="n">
        <f aca="false">IF(H915&gt;0,1,0)</f>
        <v>0</v>
      </c>
      <c r="AB915" s="3" t="n">
        <v>1000000039</v>
      </c>
      <c r="AC915" s="3"/>
    </row>
    <row r="916" customFormat="false" ht="14.25" hidden="true" customHeight="true" outlineLevel="0" collapsed="false">
      <c r="A916" s="23" t="s">
        <v>134</v>
      </c>
      <c r="B916" s="65" t="s">
        <v>74</v>
      </c>
      <c r="C916" s="65" t="s">
        <v>1869</v>
      </c>
      <c r="D916" s="65" t="n">
        <v>1000000050</v>
      </c>
      <c r="E916" s="66" t="s">
        <v>1870</v>
      </c>
      <c r="F916" s="67" t="n">
        <v>42397</v>
      </c>
      <c r="G916" s="67" t="str">
        <f aca="false">IF(I916&gt;0,"Targeted Dealer","-")</f>
        <v>Targeted Dealer</v>
      </c>
      <c r="H916" s="67"/>
      <c r="I916" s="68" t="n">
        <v>400</v>
      </c>
      <c r="J916" s="68" t="n">
        <f aca="false">I916/$J$1*$E$1</f>
        <v>8348.38709677419</v>
      </c>
      <c r="K916" s="97" t="n">
        <v>379</v>
      </c>
      <c r="L916" s="69" t="n">
        <f aca="false">K916-J916</f>
        <v>-7969.38709677419</v>
      </c>
      <c r="M916" s="69" t="n">
        <f aca="false">IFERROR((K916/J916%),"-")</f>
        <v>4.53979907264297</v>
      </c>
      <c r="N916" s="100" t="n">
        <v>389.5</v>
      </c>
      <c r="O916" s="98" t="str">
        <f aca="false">IF(F916&lt;=$P$2,"Nov","")</f>
        <v>Nov</v>
      </c>
      <c r="P916" s="97" t="n">
        <v>389.5</v>
      </c>
      <c r="Q916" s="100" t="n">
        <f aca="false">K916-P916</f>
        <v>-10.5</v>
      </c>
      <c r="R916" s="98" t="n">
        <f aca="false">IFERROR(IF(O916="Nov",(K916/P916-1)),0)</f>
        <v>-0.0269576379974326</v>
      </c>
      <c r="S916" s="100" t="str">
        <f aca="false">IF(N916&gt;0,IF(O916="","-",IF(R916&lt;0%,"DEGROWTH","GROWTH")))</f>
        <v>DEGROWTH</v>
      </c>
      <c r="T916" s="101" t="n">
        <v>416.5</v>
      </c>
      <c r="U916" s="101" t="str">
        <f aca="false">IF(F916&lt;=$V$2,"Dec","")</f>
        <v>Dec</v>
      </c>
      <c r="V916" s="97" t="n">
        <v>416.5</v>
      </c>
      <c r="W916" s="104" t="n">
        <f aca="false">K916-V916</f>
        <v>-37.5</v>
      </c>
      <c r="X916" s="103" t="n">
        <f aca="false">IFERROR(IF(U916="Dec",(K916/V916-1)),0)</f>
        <v>-0.0900360144057623</v>
      </c>
      <c r="Y916" s="104" t="str">
        <f aca="false">IF(T916&gt;0,IF(U916="","-",IF(X916&lt;0%,"DEGROWTH","GROWTH")))</f>
        <v>DEGROWTH</v>
      </c>
      <c r="Z916" s="24" t="n">
        <v>0</v>
      </c>
      <c r="AA916" s="24" t="n">
        <f aca="false">IF(H916&gt;0,1,0)</f>
        <v>0</v>
      </c>
      <c r="AB916" s="3" t="n">
        <v>1000000050</v>
      </c>
      <c r="AC916" s="3"/>
    </row>
    <row r="917" customFormat="false" ht="14.25" hidden="true" customHeight="true" outlineLevel="0" collapsed="false">
      <c r="A917" s="23" t="s">
        <v>134</v>
      </c>
      <c r="B917" s="65" t="s">
        <v>74</v>
      </c>
      <c r="C917" s="65" t="s">
        <v>1871</v>
      </c>
      <c r="D917" s="65" t="n">
        <v>1000000822</v>
      </c>
      <c r="E917" s="66" t="s">
        <v>1872</v>
      </c>
      <c r="F917" s="67" t="n">
        <v>42472</v>
      </c>
      <c r="G917" s="67" t="str">
        <f aca="false">IF(I917&gt;0,"Targeted Dealer","-")</f>
        <v>Targeted Dealer</v>
      </c>
      <c r="H917" s="67"/>
      <c r="I917" s="68" t="n">
        <v>4900</v>
      </c>
      <c r="J917" s="68" t="n">
        <f aca="false">I917/$J$1*$E$1</f>
        <v>102267.741935484</v>
      </c>
      <c r="K917" s="97" t="n">
        <v>3631.4</v>
      </c>
      <c r="L917" s="69" t="n">
        <f aca="false">K917-J917</f>
        <v>-98636.3419354839</v>
      </c>
      <c r="M917" s="69" t="n">
        <f aca="false">IFERROR((K917/J917%),"-")</f>
        <v>3.55087531148472</v>
      </c>
      <c r="N917" s="100" t="n">
        <v>3369.05</v>
      </c>
      <c r="O917" s="98" t="str">
        <f aca="false">IF(F917&lt;=$P$2,"Nov","")</f>
        <v>Nov</v>
      </c>
      <c r="P917" s="97" t="n">
        <v>3369.05</v>
      </c>
      <c r="Q917" s="100" t="n">
        <f aca="false">K917-P917</f>
        <v>262.35</v>
      </c>
      <c r="R917" s="98" t="n">
        <f aca="false">IFERROR(IF(O917="Nov",(K917/P917-1)),0)</f>
        <v>0.0778706163458542</v>
      </c>
      <c r="S917" s="100" t="str">
        <f aca="false">IF(N917&gt;0,IF(O917="","-",IF(R917&lt;0%,"DEGROWTH","GROWTH")))</f>
        <v>GROWTH</v>
      </c>
      <c r="T917" s="101" t="n">
        <v>4410.5</v>
      </c>
      <c r="U917" s="101" t="str">
        <f aca="false">IF(F917&lt;=$V$2,"Dec","")</f>
        <v>Dec</v>
      </c>
      <c r="V917" s="97" t="n">
        <v>4410.5</v>
      </c>
      <c r="W917" s="104" t="n">
        <f aca="false">K917-V917</f>
        <v>-779.1</v>
      </c>
      <c r="X917" s="103" t="n">
        <f aca="false">IFERROR(IF(U917="Dec",(K917/V917-1)),0)</f>
        <v>-0.176646638703095</v>
      </c>
      <c r="Y917" s="104" t="str">
        <f aca="false">IF(T917&gt;0,IF(U917="","-",IF(X917&lt;0%,"DEGROWTH","GROWTH")))</f>
        <v>DEGROWTH</v>
      </c>
      <c r="Z917" s="24" t="n">
        <v>0</v>
      </c>
      <c r="AA917" s="24" t="n">
        <f aca="false">IF(H917&gt;0,1,0)</f>
        <v>0</v>
      </c>
      <c r="AB917" s="3" t="n">
        <v>1000000822</v>
      </c>
      <c r="AC917" s="3"/>
    </row>
    <row r="918" customFormat="false" ht="14.25" hidden="true" customHeight="true" outlineLevel="0" collapsed="false">
      <c r="A918" s="23" t="s">
        <v>134</v>
      </c>
      <c r="B918" s="65" t="s">
        <v>74</v>
      </c>
      <c r="C918" s="65" t="s">
        <v>1873</v>
      </c>
      <c r="D918" s="65" t="n">
        <v>1000000044</v>
      </c>
      <c r="E918" s="66" t="s">
        <v>1874</v>
      </c>
      <c r="F918" s="67" t="n">
        <v>42472</v>
      </c>
      <c r="G918" s="67" t="str">
        <f aca="false">IF(I918&gt;0,"Targeted Dealer","-")</f>
        <v>Targeted Dealer</v>
      </c>
      <c r="H918" s="67"/>
      <c r="I918" s="68" t="n">
        <v>350</v>
      </c>
      <c r="J918" s="68" t="n">
        <f aca="false">I918/$J$1*$E$1</f>
        <v>7304.83870967742</v>
      </c>
      <c r="K918" s="97" t="n">
        <v>315.5</v>
      </c>
      <c r="L918" s="69" t="n">
        <f aca="false">K918-J918</f>
        <v>-6989.33870967742</v>
      </c>
      <c r="M918" s="69" t="n">
        <f aca="false">IFERROR((K918/J918%),"-")</f>
        <v>4.31905497902407</v>
      </c>
      <c r="N918" s="100" t="n">
        <v>290.5</v>
      </c>
      <c r="O918" s="98" t="str">
        <f aca="false">IF(F918&lt;=$P$2,"Nov","")</f>
        <v>Nov</v>
      </c>
      <c r="P918" s="97" t="n">
        <v>290.5</v>
      </c>
      <c r="Q918" s="100" t="n">
        <f aca="false">K918-P918</f>
        <v>25</v>
      </c>
      <c r="R918" s="98" t="n">
        <f aca="false">IFERROR(IF(O918="Nov",(K918/P918-1)),0)</f>
        <v>0.0860585197934596</v>
      </c>
      <c r="S918" s="100" t="str">
        <f aca="false">IF(N918&gt;0,IF(O918="","-",IF(R918&lt;0%,"DEGROWTH","GROWTH")))</f>
        <v>GROWTH</v>
      </c>
      <c r="T918" s="101" t="n">
        <v>385</v>
      </c>
      <c r="U918" s="101" t="str">
        <f aca="false">IF(F918&lt;=$V$2,"Dec","")</f>
        <v>Dec</v>
      </c>
      <c r="V918" s="97" t="n">
        <v>385</v>
      </c>
      <c r="W918" s="104" t="n">
        <f aca="false">K918-V918</f>
        <v>-69.5</v>
      </c>
      <c r="X918" s="103" t="n">
        <f aca="false">IFERROR(IF(U918="Dec",(K918/V918-1)),0)</f>
        <v>-0.180519480519481</v>
      </c>
      <c r="Y918" s="104" t="str">
        <f aca="false">IF(T918&gt;0,IF(U918="","-",IF(X918&lt;0%,"DEGROWTH","GROWTH")))</f>
        <v>DEGROWTH</v>
      </c>
      <c r="Z918" s="24" t="n">
        <v>0</v>
      </c>
      <c r="AA918" s="24" t="n">
        <f aca="false">IF(H918&gt;0,1,0)</f>
        <v>0</v>
      </c>
      <c r="AB918" s="3" t="n">
        <v>1000000044</v>
      </c>
      <c r="AC918" s="3"/>
    </row>
    <row r="919" customFormat="false" ht="14.25" hidden="true" customHeight="true" outlineLevel="0" collapsed="false">
      <c r="A919" s="23" t="s">
        <v>134</v>
      </c>
      <c r="B919" s="65" t="s">
        <v>74</v>
      </c>
      <c r="C919" s="65" t="s">
        <v>1875</v>
      </c>
      <c r="D919" s="65" t="n">
        <v>1000000051</v>
      </c>
      <c r="E919" s="66" t="s">
        <v>1876</v>
      </c>
      <c r="F919" s="67" t="n">
        <v>42472</v>
      </c>
      <c r="G919" s="67" t="str">
        <f aca="false">IF(I919&gt;0,"Targeted Dealer","-")</f>
        <v>Targeted Dealer</v>
      </c>
      <c r="H919" s="67"/>
      <c r="I919" s="68" t="n">
        <v>100</v>
      </c>
      <c r="J919" s="68" t="n">
        <f aca="false">I919/$J$1*$E$1</f>
        <v>2087.09677419355</v>
      </c>
      <c r="K919" s="97" t="n">
        <v>47.45</v>
      </c>
      <c r="L919" s="69" t="n">
        <f aca="false">K919-J919</f>
        <v>-2039.64677419355</v>
      </c>
      <c r="M919" s="69" t="n">
        <f aca="false">IFERROR((K919/J919%),"-")</f>
        <v>2.27349304482226</v>
      </c>
      <c r="N919" s="100" t="n">
        <v>73</v>
      </c>
      <c r="O919" s="98" t="str">
        <f aca="false">IF(F919&lt;=$P$2,"Nov","")</f>
        <v>Nov</v>
      </c>
      <c r="P919" s="97" t="n">
        <v>73</v>
      </c>
      <c r="Q919" s="100" t="n">
        <f aca="false">K919-P919</f>
        <v>-25.55</v>
      </c>
      <c r="R919" s="98" t="n">
        <f aca="false">IFERROR(IF(O919="Nov",(K919/P919-1)),0)</f>
        <v>-0.35</v>
      </c>
      <c r="S919" s="100" t="str">
        <f aca="false">IF(N919&gt;0,IF(O919="","-",IF(R919&lt;0%,"DEGROWTH","GROWTH")))</f>
        <v>DEGROWTH</v>
      </c>
      <c r="T919" s="101" t="n">
        <v>150.5</v>
      </c>
      <c r="U919" s="101" t="str">
        <f aca="false">IF(F919&lt;=$V$2,"Dec","")</f>
        <v>Dec</v>
      </c>
      <c r="V919" s="97" t="n">
        <v>150.5</v>
      </c>
      <c r="W919" s="104" t="n">
        <f aca="false">K919-V919</f>
        <v>-103.05</v>
      </c>
      <c r="X919" s="103" t="n">
        <f aca="false">IFERROR(IF(U919="Dec",(K919/V919-1)),0)</f>
        <v>-0.684717607973422</v>
      </c>
      <c r="Y919" s="104" t="str">
        <f aca="false">IF(T919&gt;0,IF(U919="","-",IF(X919&lt;0%,"DEGROWTH","GROWTH")))</f>
        <v>DEGROWTH</v>
      </c>
      <c r="Z919" s="24" t="n">
        <v>0</v>
      </c>
      <c r="AA919" s="24" t="n">
        <f aca="false">IF(H919&gt;0,1,0)</f>
        <v>0</v>
      </c>
      <c r="AB919" s="3" t="n">
        <v>1000000051</v>
      </c>
      <c r="AC919" s="3"/>
    </row>
    <row r="920" customFormat="false" ht="14.25" hidden="true" customHeight="true" outlineLevel="0" collapsed="false">
      <c r="A920" s="23" t="s">
        <v>134</v>
      </c>
      <c r="B920" s="65" t="s">
        <v>74</v>
      </c>
      <c r="C920" s="65" t="s">
        <v>1877</v>
      </c>
      <c r="D920" s="65" t="n">
        <v>1000000027</v>
      </c>
      <c r="E920" s="66" t="s">
        <v>1878</v>
      </c>
      <c r="F920" s="67" t="n">
        <v>42485</v>
      </c>
      <c r="G920" s="67" t="str">
        <f aca="false">IF(I920&gt;0,"Targeted Dealer","-")</f>
        <v>Targeted Dealer</v>
      </c>
      <c r="H920" s="67"/>
      <c r="I920" s="68" t="n">
        <v>130</v>
      </c>
      <c r="J920" s="68" t="n">
        <f aca="false">I920/$J$1*$E$1</f>
        <v>2713.22580645161</v>
      </c>
      <c r="K920" s="97" t="n">
        <v>140.85</v>
      </c>
      <c r="L920" s="69" t="n">
        <f aca="false">K920-J920</f>
        <v>-2572.37580645161</v>
      </c>
      <c r="M920" s="69" t="n">
        <f aca="false">IFERROR((K920/J920%),"-")</f>
        <v>5.19123766496255</v>
      </c>
      <c r="N920" s="100" t="n">
        <v>88.2</v>
      </c>
      <c r="O920" s="98" t="str">
        <f aca="false">IF(F920&lt;=$P$2,"Nov","")</f>
        <v>Nov</v>
      </c>
      <c r="P920" s="97" t="n">
        <v>88.2</v>
      </c>
      <c r="Q920" s="100" t="n">
        <f aca="false">K920-P920</f>
        <v>52.65</v>
      </c>
      <c r="R920" s="98" t="n">
        <f aca="false">IFERROR(IF(O920="Nov",(K920/P920-1)),0)</f>
        <v>0.596938775510204</v>
      </c>
      <c r="S920" s="100" t="str">
        <f aca="false">IF(N920&gt;0,IF(O920="","-",IF(R920&lt;0%,"DEGROWTH","GROWTH")))</f>
        <v>GROWTH</v>
      </c>
      <c r="T920" s="101" t="n">
        <v>130.25</v>
      </c>
      <c r="U920" s="101" t="str">
        <f aca="false">IF(F920&lt;=$V$2,"Dec","")</f>
        <v>Dec</v>
      </c>
      <c r="V920" s="97" t="n">
        <v>130.25</v>
      </c>
      <c r="W920" s="104" t="n">
        <f aca="false">K920-V920</f>
        <v>10.6</v>
      </c>
      <c r="X920" s="103" t="n">
        <f aca="false">IFERROR(IF(U920="Dec",(K920/V920-1)),0)</f>
        <v>0.0813819577735124</v>
      </c>
      <c r="Y920" s="104" t="str">
        <f aca="false">IF(T920&gt;0,IF(U920="","-",IF(X920&lt;0%,"DEGROWTH","GROWTH")))</f>
        <v>GROWTH</v>
      </c>
      <c r="Z920" s="24" t="n">
        <v>0</v>
      </c>
      <c r="AA920" s="24" t="n">
        <f aca="false">IF(H920&gt;0,1,0)</f>
        <v>0</v>
      </c>
      <c r="AB920" s="3" t="n">
        <v>1000000027</v>
      </c>
      <c r="AC920" s="3"/>
    </row>
    <row r="921" customFormat="false" ht="14.25" hidden="true" customHeight="true" outlineLevel="0" collapsed="false">
      <c r="A921" s="23" t="s">
        <v>134</v>
      </c>
      <c r="B921" s="65" t="s">
        <v>74</v>
      </c>
      <c r="C921" s="65" t="s">
        <v>1879</v>
      </c>
      <c r="D921" s="65" t="n">
        <v>1000000827</v>
      </c>
      <c r="E921" s="66" t="s">
        <v>1880</v>
      </c>
      <c r="F921" s="67" t="n">
        <v>42713</v>
      </c>
      <c r="G921" s="67" t="str">
        <f aca="false">IF(I921&gt;0,"Targeted Dealer","-")</f>
        <v>Targeted Dealer</v>
      </c>
      <c r="H921" s="67"/>
      <c r="I921" s="68" t="n">
        <v>230</v>
      </c>
      <c r="J921" s="68" t="n">
        <f aca="false">I921/$J$1*$E$1</f>
        <v>4800.32258064516</v>
      </c>
      <c r="K921" s="97" t="n">
        <v>214.4</v>
      </c>
      <c r="L921" s="69" t="n">
        <f aca="false">K921-J921</f>
        <v>-4585.92258064516</v>
      </c>
      <c r="M921" s="69" t="n">
        <f aca="false">IFERROR((K921/J921%),"-")</f>
        <v>4.46636650762718</v>
      </c>
      <c r="N921" s="100" t="n">
        <v>160</v>
      </c>
      <c r="O921" s="98" t="str">
        <f aca="false">IF(F921&lt;=$P$2,"Nov","")</f>
        <v>Nov</v>
      </c>
      <c r="P921" s="97" t="n">
        <v>160</v>
      </c>
      <c r="Q921" s="100" t="n">
        <f aca="false">K921-P921</f>
        <v>54.4</v>
      </c>
      <c r="R921" s="98" t="n">
        <f aca="false">IFERROR(IF(O921="Nov",(K921/P921-1)),0)</f>
        <v>0.34</v>
      </c>
      <c r="S921" s="100" t="str">
        <f aca="false">IF(N921&gt;0,IF(O921="","-",IF(R921&lt;0%,"DEGROWTH","GROWTH")))</f>
        <v>GROWTH</v>
      </c>
      <c r="T921" s="101" t="n">
        <v>218</v>
      </c>
      <c r="U921" s="101" t="str">
        <f aca="false">IF(F921&lt;=$V$2,"Dec","")</f>
        <v>Dec</v>
      </c>
      <c r="V921" s="97" t="n">
        <v>218</v>
      </c>
      <c r="W921" s="104" t="n">
        <f aca="false">K921-V921</f>
        <v>-3.59999999999999</v>
      </c>
      <c r="X921" s="103" t="n">
        <f aca="false">IFERROR(IF(U921="Dec",(K921/V921-1)),0)</f>
        <v>-0.0165137614678899</v>
      </c>
      <c r="Y921" s="104" t="str">
        <f aca="false">IF(T921&gt;0,IF(U921="","-",IF(X921&lt;0%,"DEGROWTH","GROWTH")))</f>
        <v>DEGROWTH</v>
      </c>
      <c r="Z921" s="24" t="n">
        <v>0</v>
      </c>
      <c r="AA921" s="24" t="n">
        <f aca="false">IF(H921&gt;0,1,0)</f>
        <v>0</v>
      </c>
      <c r="AB921" s="3" t="n">
        <v>1000000827</v>
      </c>
      <c r="AC921" s="3"/>
    </row>
    <row r="922" customFormat="false" ht="14.25" hidden="true" customHeight="true" outlineLevel="0" collapsed="false">
      <c r="A922" s="23" t="s">
        <v>134</v>
      </c>
      <c r="B922" s="65" t="s">
        <v>74</v>
      </c>
      <c r="C922" s="65" t="s">
        <v>1881</v>
      </c>
      <c r="D922" s="65" t="n">
        <v>1000000064</v>
      </c>
      <c r="E922" s="66" t="s">
        <v>1882</v>
      </c>
      <c r="F922" s="67" t="n">
        <v>42830</v>
      </c>
      <c r="G922" s="67" t="str">
        <f aca="false">IF(I922&gt;0,"Targeted Dealer","-")</f>
        <v>Targeted Dealer</v>
      </c>
      <c r="H922" s="67"/>
      <c r="I922" s="68" t="n">
        <v>60</v>
      </c>
      <c r="J922" s="68" t="n">
        <f aca="false">I922/$J$1*$E$1</f>
        <v>1252.25806451613</v>
      </c>
      <c r="K922" s="97" t="n">
        <v>35</v>
      </c>
      <c r="L922" s="69" t="n">
        <f aca="false">K922-J922</f>
        <v>-1217.25806451613</v>
      </c>
      <c r="M922" s="69" t="n">
        <f aca="false">IFERROR((K922/J922%),"-")</f>
        <v>2.79495105615662</v>
      </c>
      <c r="N922" s="100" t="n">
        <v>34</v>
      </c>
      <c r="O922" s="98" t="str">
        <f aca="false">IF(F922&lt;=$P$2,"Nov","")</f>
        <v>Nov</v>
      </c>
      <c r="P922" s="97" t="n">
        <v>34</v>
      </c>
      <c r="Q922" s="100" t="n">
        <f aca="false">K922-P922</f>
        <v>1</v>
      </c>
      <c r="R922" s="98" t="n">
        <f aca="false">IFERROR(IF(O922="Nov",(K922/P922-1)),0)</f>
        <v>0.0294117647058823</v>
      </c>
      <c r="S922" s="100" t="str">
        <f aca="false">IF(N922&gt;0,IF(O922="","-",IF(R922&lt;0%,"DEGROWTH","GROWTH")))</f>
        <v>GROWTH</v>
      </c>
      <c r="T922" s="101" t="n">
        <v>40</v>
      </c>
      <c r="U922" s="101" t="str">
        <f aca="false">IF(F922&lt;=$V$2,"Dec","")</f>
        <v>Dec</v>
      </c>
      <c r="V922" s="97" t="n">
        <v>40</v>
      </c>
      <c r="W922" s="104" t="n">
        <f aca="false">K922-V922</f>
        <v>-5</v>
      </c>
      <c r="X922" s="103" t="n">
        <f aca="false">IFERROR(IF(U922="Dec",(K922/V922-1)),0)</f>
        <v>-0.125</v>
      </c>
      <c r="Y922" s="104" t="str">
        <f aca="false">IF(T922&gt;0,IF(U922="","-",IF(X922&lt;0%,"DEGROWTH","GROWTH")))</f>
        <v>DEGROWTH</v>
      </c>
      <c r="Z922" s="24" t="n">
        <v>0</v>
      </c>
      <c r="AA922" s="24" t="n">
        <f aca="false">IF(H922&gt;0,1,0)</f>
        <v>0</v>
      </c>
      <c r="AB922" s="3" t="n">
        <v>1000000064</v>
      </c>
      <c r="AC922" s="3"/>
    </row>
    <row r="923" customFormat="false" ht="14.25" hidden="true" customHeight="true" outlineLevel="0" collapsed="false">
      <c r="A923" s="23" t="s">
        <v>134</v>
      </c>
      <c r="B923" s="65" t="s">
        <v>74</v>
      </c>
      <c r="C923" s="65" t="s">
        <v>1883</v>
      </c>
      <c r="D923" s="65" t="n">
        <v>1000000028</v>
      </c>
      <c r="E923" s="66" t="s">
        <v>1884</v>
      </c>
      <c r="F923" s="67" t="n">
        <v>42935</v>
      </c>
      <c r="G923" s="67" t="str">
        <f aca="false">IF(I923&gt;0,"Targeted Dealer","-")</f>
        <v>Targeted Dealer</v>
      </c>
      <c r="H923" s="67"/>
      <c r="I923" s="68" t="n">
        <v>190</v>
      </c>
      <c r="J923" s="68" t="n">
        <f aca="false">I923/$J$1*$E$1</f>
        <v>3965.48387096774</v>
      </c>
      <c r="K923" s="97" t="n">
        <v>195.5</v>
      </c>
      <c r="L923" s="69" t="n">
        <f aca="false">K923-J923</f>
        <v>-3769.98387096774</v>
      </c>
      <c r="M923" s="69" t="n">
        <f aca="false">IFERROR((K923/J923%),"-")</f>
        <v>4.93004148702514</v>
      </c>
      <c r="N923" s="100" t="n">
        <v>150</v>
      </c>
      <c r="O923" s="98" t="str">
        <f aca="false">IF(F923&lt;=$P$2,"Nov","")</f>
        <v>Nov</v>
      </c>
      <c r="P923" s="97" t="n">
        <v>150</v>
      </c>
      <c r="Q923" s="100" t="n">
        <f aca="false">K923-P923</f>
        <v>45.5</v>
      </c>
      <c r="R923" s="98" t="n">
        <f aca="false">IFERROR(IF(O923="Nov",(K923/P923-1)),0)</f>
        <v>0.303333333333333</v>
      </c>
      <c r="S923" s="100" t="str">
        <f aca="false">IF(N923&gt;0,IF(O923="","-",IF(R923&lt;0%,"DEGROWTH","GROWTH")))</f>
        <v>GROWTH</v>
      </c>
      <c r="T923" s="101" t="n">
        <v>202</v>
      </c>
      <c r="U923" s="101" t="str">
        <f aca="false">IF(F923&lt;=$V$2,"Dec","")</f>
        <v>Dec</v>
      </c>
      <c r="V923" s="97" t="n">
        <v>202</v>
      </c>
      <c r="W923" s="104" t="n">
        <f aca="false">K923-V923</f>
        <v>-6.5</v>
      </c>
      <c r="X923" s="103" t="n">
        <f aca="false">IFERROR(IF(U923="Dec",(K923/V923-1)),0)</f>
        <v>-0.0321782178217822</v>
      </c>
      <c r="Y923" s="104" t="str">
        <f aca="false">IF(T923&gt;0,IF(U923="","-",IF(X923&lt;0%,"DEGROWTH","GROWTH")))</f>
        <v>DEGROWTH</v>
      </c>
      <c r="Z923" s="24" t="n">
        <v>0</v>
      </c>
      <c r="AA923" s="24" t="n">
        <f aca="false">IF(H923&gt;0,1,0)</f>
        <v>0</v>
      </c>
      <c r="AB923" s="3" t="n">
        <v>1000000028</v>
      </c>
      <c r="AC923" s="3"/>
    </row>
    <row r="924" customFormat="false" ht="14.25" hidden="true" customHeight="true" outlineLevel="0" collapsed="false">
      <c r="A924" s="23" t="s">
        <v>134</v>
      </c>
      <c r="B924" s="65" t="s">
        <v>74</v>
      </c>
      <c r="C924" s="65" t="s">
        <v>4131</v>
      </c>
      <c r="D924" s="65" t="n">
        <v>1000000037</v>
      </c>
      <c r="E924" s="66" t="s">
        <v>4132</v>
      </c>
      <c r="F924" s="67" t="n">
        <v>43109</v>
      </c>
      <c r="G924" s="67" t="str">
        <f aca="false">IF(I924&gt;0,"Targeted Dealer","-")</f>
        <v>Targeted Dealer</v>
      </c>
      <c r="H924" s="67"/>
      <c r="I924" s="68" t="n">
        <v>25</v>
      </c>
      <c r="J924" s="68" t="n">
        <f aca="false">I924/$J$1*$E$1</f>
        <v>521.774193548387</v>
      </c>
      <c r="K924" s="97" t="n">
        <v>29.8</v>
      </c>
      <c r="L924" s="69" t="n">
        <f aca="false">K924-J924</f>
        <v>-491.974193548387</v>
      </c>
      <c r="M924" s="69" t="n">
        <f aca="false">IFERROR((K924/J924%),"-")</f>
        <v>5.7112828438949</v>
      </c>
      <c r="N924" s="100" t="n">
        <v>5.5</v>
      </c>
      <c r="O924" s="98" t="str">
        <f aca="false">IF(F924&lt;=$P$2,"Nov","")</f>
        <v>Nov</v>
      </c>
      <c r="P924" s="97" t="n">
        <v>5.5</v>
      </c>
      <c r="Q924" s="100" t="n">
        <f aca="false">K924-P924</f>
        <v>24.3</v>
      </c>
      <c r="R924" s="98" t="n">
        <f aca="false">IFERROR(IF(O924="Nov",(K924/P924-1)),0)</f>
        <v>4.41818181818182</v>
      </c>
      <c r="S924" s="100" t="str">
        <f aca="false">IF(N924&gt;0,IF(O924="","-",IF(R924&lt;0%,"DEGROWTH","GROWTH")))</f>
        <v>GROWTH</v>
      </c>
      <c r="T924" s="101" t="n">
        <v>0</v>
      </c>
      <c r="U924" s="101" t="str">
        <f aca="false">IF(F924&lt;=$V$2,"Dec","")</f>
        <v>Dec</v>
      </c>
      <c r="V924" s="97" t="n">
        <v>0</v>
      </c>
      <c r="W924" s="104" t="n">
        <f aca="false">K924-V924</f>
        <v>29.8</v>
      </c>
      <c r="X924" s="103" t="n">
        <f aca="false">IFERROR(IF(U924="Dec",(K924/V924-1)),0)</f>
        <v>0</v>
      </c>
      <c r="Y924" s="106" t="b">
        <f aca="false">IF(T924&gt;0,IF(U924="","-",IF(X924&lt;0%,"DEGROWTH","GROWTH")))</f>
        <v>0</v>
      </c>
      <c r="Z924" s="24" t="n">
        <v>0</v>
      </c>
      <c r="AA924" s="24" t="n">
        <f aca="false">IF(H924&gt;0,1,0)</f>
        <v>0</v>
      </c>
      <c r="AB924" s="3" t="n">
        <v>1000000037</v>
      </c>
      <c r="AC924" s="3"/>
    </row>
    <row r="925" customFormat="false" ht="14.25" hidden="true" customHeight="true" outlineLevel="0" collapsed="false">
      <c r="A925" s="23" t="s">
        <v>134</v>
      </c>
      <c r="B925" s="65" t="s">
        <v>74</v>
      </c>
      <c r="C925" s="65" t="s">
        <v>1885</v>
      </c>
      <c r="D925" s="65" t="n">
        <v>1000000060</v>
      </c>
      <c r="E925" s="66" t="s">
        <v>1886</v>
      </c>
      <c r="F925" s="67" t="n">
        <v>43131</v>
      </c>
      <c r="G925" s="67" t="str">
        <f aca="false">IF(I925&gt;0,"Targeted Dealer","-")</f>
        <v>Targeted Dealer</v>
      </c>
      <c r="H925" s="67"/>
      <c r="I925" s="68" t="n">
        <v>100</v>
      </c>
      <c r="J925" s="68" t="n">
        <f aca="false">I925/$J$1*$E$1</f>
        <v>2087.09677419355</v>
      </c>
      <c r="K925" s="97" t="n">
        <v>109</v>
      </c>
      <c r="L925" s="69" t="n">
        <f aca="false">K925-J925</f>
        <v>-1978.09677419355</v>
      </c>
      <c r="M925" s="69" t="n">
        <f aca="false">IFERROR((K925/J925%),"-")</f>
        <v>5.2225656877898</v>
      </c>
      <c r="N925" s="100" t="n">
        <v>91</v>
      </c>
      <c r="O925" s="98" t="str">
        <f aca="false">IF(F925&lt;=$P$2,"Nov","")</f>
        <v>Nov</v>
      </c>
      <c r="P925" s="97" t="n">
        <v>91</v>
      </c>
      <c r="Q925" s="100" t="n">
        <f aca="false">K925-P925</f>
        <v>18</v>
      </c>
      <c r="R925" s="98" t="n">
        <f aca="false">IFERROR(IF(O925="Nov",(K925/P925-1)),0)</f>
        <v>0.197802197802198</v>
      </c>
      <c r="S925" s="100" t="str">
        <f aca="false">IF(N925&gt;0,IF(O925="","-",IF(R925&lt;0%,"DEGROWTH","GROWTH")))</f>
        <v>GROWTH</v>
      </c>
      <c r="T925" s="101" t="n">
        <v>41</v>
      </c>
      <c r="U925" s="101" t="str">
        <f aca="false">IF(F925&lt;=$V$2,"Dec","")</f>
        <v>Dec</v>
      </c>
      <c r="V925" s="97" t="n">
        <v>41</v>
      </c>
      <c r="W925" s="104" t="n">
        <f aca="false">K925-V925</f>
        <v>68</v>
      </c>
      <c r="X925" s="103" t="n">
        <f aca="false">IFERROR(IF(U925="Dec",(K925/V925-1)),0)</f>
        <v>1.65853658536585</v>
      </c>
      <c r="Y925" s="104" t="str">
        <f aca="false">IF(T925&gt;0,IF(U925="","-",IF(X925&lt;0%,"DEGROWTH","GROWTH")))</f>
        <v>GROWTH</v>
      </c>
      <c r="Z925" s="24" t="n">
        <v>0</v>
      </c>
      <c r="AA925" s="24" t="n">
        <f aca="false">IF(H925&gt;0,1,0)</f>
        <v>0</v>
      </c>
      <c r="AB925" s="3" t="n">
        <v>1000000060</v>
      </c>
      <c r="AC925" s="3"/>
    </row>
    <row r="926" customFormat="false" ht="14.25" hidden="true" customHeight="true" outlineLevel="0" collapsed="false">
      <c r="A926" s="23" t="s">
        <v>134</v>
      </c>
      <c r="B926" s="65" t="s">
        <v>74</v>
      </c>
      <c r="C926" s="65" t="s">
        <v>1887</v>
      </c>
      <c r="D926" s="65" t="n">
        <v>1000000024</v>
      </c>
      <c r="E926" s="66" t="s">
        <v>1888</v>
      </c>
      <c r="F926" s="67" t="n">
        <v>43134</v>
      </c>
      <c r="G926" s="67" t="str">
        <f aca="false">IF(I926&gt;0,"Targeted Dealer","-")</f>
        <v>Targeted Dealer</v>
      </c>
      <c r="H926" s="67"/>
      <c r="I926" s="68" t="n">
        <v>1700</v>
      </c>
      <c r="J926" s="68" t="n">
        <f aca="false">I926/$J$1*$E$1</f>
        <v>35480.6451612903</v>
      </c>
      <c r="K926" s="97" t="n">
        <v>1222.8</v>
      </c>
      <c r="L926" s="69" t="n">
        <f aca="false">K926-J926</f>
        <v>-34257.8451612903</v>
      </c>
      <c r="M926" s="69" t="n">
        <f aca="false">IFERROR((K926/J926%),"-")</f>
        <v>3.4463860350941</v>
      </c>
      <c r="N926" s="100" t="n">
        <v>961.95</v>
      </c>
      <c r="O926" s="98" t="str">
        <f aca="false">IF(F926&lt;=$P$2,"Nov","")</f>
        <v>Nov</v>
      </c>
      <c r="P926" s="97" t="n">
        <v>961.95</v>
      </c>
      <c r="Q926" s="100" t="n">
        <f aca="false">K926-P926</f>
        <v>260.85</v>
      </c>
      <c r="R926" s="98" t="n">
        <f aca="false">IFERROR(IF(O926="Nov",(K926/P926-1)),0)</f>
        <v>0.271167940121628</v>
      </c>
      <c r="S926" s="100" t="str">
        <f aca="false">IF(N926&gt;0,IF(O926="","-",IF(R926&lt;0%,"DEGROWTH","GROWTH")))</f>
        <v>GROWTH</v>
      </c>
      <c r="T926" s="101" t="n">
        <v>1614.25</v>
      </c>
      <c r="U926" s="101" t="str">
        <f aca="false">IF(F926&lt;=$V$2,"Dec","")</f>
        <v>Dec</v>
      </c>
      <c r="V926" s="97" t="n">
        <v>1614.25</v>
      </c>
      <c r="W926" s="104" t="n">
        <f aca="false">K926-V926</f>
        <v>-391.45</v>
      </c>
      <c r="X926" s="103" t="n">
        <f aca="false">IFERROR(IF(U926="Dec",(K926/V926-1)),0)</f>
        <v>-0.242496515409633</v>
      </c>
      <c r="Y926" s="104" t="str">
        <f aca="false">IF(T926&gt;0,IF(U926="","-",IF(X926&lt;0%,"DEGROWTH","GROWTH")))</f>
        <v>DEGROWTH</v>
      </c>
      <c r="Z926" s="24" t="n">
        <v>0</v>
      </c>
      <c r="AA926" s="24" t="n">
        <f aca="false">IF(H926&gt;0,1,0)</f>
        <v>0</v>
      </c>
      <c r="AB926" s="3" t="n">
        <v>1000000024</v>
      </c>
      <c r="AC926" s="3"/>
    </row>
    <row r="927" customFormat="false" ht="14.25" hidden="true" customHeight="true" outlineLevel="0" collapsed="false">
      <c r="A927" s="23" t="s">
        <v>134</v>
      </c>
      <c r="B927" s="65" t="s">
        <v>74</v>
      </c>
      <c r="C927" s="65" t="s">
        <v>1889</v>
      </c>
      <c r="D927" s="65" t="n">
        <v>1000000058</v>
      </c>
      <c r="E927" s="66" t="s">
        <v>1890</v>
      </c>
      <c r="F927" s="67" t="n">
        <v>43313</v>
      </c>
      <c r="G927" s="67" t="str">
        <f aca="false">IF(I927&gt;0,"Targeted Dealer","-")</f>
        <v>Targeted Dealer</v>
      </c>
      <c r="H927" s="67"/>
      <c r="I927" s="68" t="n">
        <v>100</v>
      </c>
      <c r="J927" s="68" t="n">
        <f aca="false">I927/$J$1*$E$1</f>
        <v>2087.09677419355</v>
      </c>
      <c r="K927" s="97" t="n">
        <v>37.5</v>
      </c>
      <c r="L927" s="69" t="n">
        <f aca="false">K927-J927</f>
        <v>-2049.59677419355</v>
      </c>
      <c r="M927" s="69" t="n">
        <f aca="false">IFERROR((K927/J927%),"-")</f>
        <v>1.7967542503864</v>
      </c>
      <c r="N927" s="100" t="n">
        <v>24.75</v>
      </c>
      <c r="O927" s="98" t="str">
        <f aca="false">IF(F927&lt;=$P$2,"Nov","")</f>
        <v>Nov</v>
      </c>
      <c r="P927" s="97" t="n">
        <v>24.75</v>
      </c>
      <c r="Q927" s="100" t="n">
        <f aca="false">K927-P927</f>
        <v>12.75</v>
      </c>
      <c r="R927" s="98" t="n">
        <f aca="false">IFERROR(IF(O927="Nov",(K927/P927-1)),0)</f>
        <v>0.515151515151515</v>
      </c>
      <c r="S927" s="100" t="str">
        <f aca="false">IF(N927&gt;0,IF(O927="","-",IF(R927&lt;0%,"DEGROWTH","GROWTH")))</f>
        <v>GROWTH</v>
      </c>
      <c r="T927" s="101" t="n">
        <v>75</v>
      </c>
      <c r="U927" s="101" t="str">
        <f aca="false">IF(F927&lt;=$V$2,"Dec","")</f>
        <v>Dec</v>
      </c>
      <c r="V927" s="97" t="n">
        <v>75</v>
      </c>
      <c r="W927" s="104" t="n">
        <f aca="false">K927-V927</f>
        <v>-37.5</v>
      </c>
      <c r="X927" s="103" t="n">
        <f aca="false">IFERROR(IF(U927="Dec",(K927/V927-1)),0)</f>
        <v>-0.5</v>
      </c>
      <c r="Y927" s="104" t="str">
        <f aca="false">IF(T927&gt;0,IF(U927="","-",IF(X927&lt;0%,"DEGROWTH","GROWTH")))</f>
        <v>DEGROWTH</v>
      </c>
      <c r="Z927" s="24" t="n">
        <v>0</v>
      </c>
      <c r="AA927" s="24" t="n">
        <f aca="false">IF(H927&gt;0,1,0)</f>
        <v>0</v>
      </c>
      <c r="AB927" s="3" t="n">
        <v>1000000058</v>
      </c>
      <c r="AC927" s="3"/>
    </row>
    <row r="928" customFormat="false" ht="14.25" hidden="true" customHeight="true" outlineLevel="0" collapsed="false">
      <c r="A928" s="23" t="s">
        <v>134</v>
      </c>
      <c r="B928" s="65" t="s">
        <v>74</v>
      </c>
      <c r="C928" s="65" t="s">
        <v>1891</v>
      </c>
      <c r="D928" s="65" t="n">
        <v>1000000052</v>
      </c>
      <c r="E928" s="66" t="s">
        <v>1892</v>
      </c>
      <c r="F928" s="67" t="n">
        <v>43533</v>
      </c>
      <c r="G928" s="67" t="str">
        <f aca="false">IF(I928&gt;0,"Targeted Dealer","-")</f>
        <v>Targeted Dealer</v>
      </c>
      <c r="H928" s="67"/>
      <c r="I928" s="68" t="n">
        <v>180</v>
      </c>
      <c r="J928" s="68" t="n">
        <f aca="false">I928/$J$1*$E$1</f>
        <v>3756.77419354839</v>
      </c>
      <c r="K928" s="97" t="n">
        <v>115</v>
      </c>
      <c r="L928" s="69" t="n">
        <f aca="false">K928-J928</f>
        <v>-3641.77419354839</v>
      </c>
      <c r="M928" s="69" t="n">
        <f aca="false">IFERROR((K928/J928%),"-")</f>
        <v>3.06113687102868</v>
      </c>
      <c r="N928" s="100" t="n">
        <v>191.5</v>
      </c>
      <c r="O928" s="98" t="str">
        <f aca="false">IF(F928&lt;=$P$2,"Nov","")</f>
        <v>Nov</v>
      </c>
      <c r="P928" s="97" t="n">
        <v>191.5</v>
      </c>
      <c r="Q928" s="100" t="n">
        <f aca="false">K928-P928</f>
        <v>-76.5</v>
      </c>
      <c r="R928" s="98" t="n">
        <f aca="false">IFERROR(IF(O928="Nov",(K928/P928-1)),0)</f>
        <v>-0.399477806788512</v>
      </c>
      <c r="S928" s="100" t="str">
        <f aca="false">IF(N928&gt;0,IF(O928="","-",IF(R928&lt;0%,"DEGROWTH","GROWTH")))</f>
        <v>DEGROWTH</v>
      </c>
      <c r="T928" s="101" t="n">
        <v>181</v>
      </c>
      <c r="U928" s="101" t="str">
        <f aca="false">IF(F928&lt;=$V$2,"Dec","")</f>
        <v>Dec</v>
      </c>
      <c r="V928" s="97" t="n">
        <v>181</v>
      </c>
      <c r="W928" s="104" t="n">
        <f aca="false">K928-V928</f>
        <v>-66</v>
      </c>
      <c r="X928" s="103" t="n">
        <f aca="false">IFERROR(IF(U928="Dec",(K928/V928-1)),0)</f>
        <v>-0.364640883977901</v>
      </c>
      <c r="Y928" s="104" t="str">
        <f aca="false">IF(T928&gt;0,IF(U928="","-",IF(X928&lt;0%,"DEGROWTH","GROWTH")))</f>
        <v>DEGROWTH</v>
      </c>
      <c r="Z928" s="24" t="n">
        <v>0</v>
      </c>
      <c r="AA928" s="24" t="n">
        <f aca="false">IF(H928&gt;0,1,0)</f>
        <v>0</v>
      </c>
      <c r="AB928" s="3" t="n">
        <v>1000000052</v>
      </c>
      <c r="AC928" s="3"/>
    </row>
    <row r="929" customFormat="false" ht="14.25" hidden="true" customHeight="true" outlineLevel="0" collapsed="false">
      <c r="A929" s="23" t="s">
        <v>134</v>
      </c>
      <c r="B929" s="65" t="s">
        <v>74</v>
      </c>
      <c r="C929" s="65" t="s">
        <v>1893</v>
      </c>
      <c r="D929" s="65" t="n">
        <v>1000000023</v>
      </c>
      <c r="E929" s="66" t="s">
        <v>1894</v>
      </c>
      <c r="F929" s="67" t="n">
        <v>43549</v>
      </c>
      <c r="G929" s="67" t="str">
        <f aca="false">IF(I929&gt;0,"Targeted Dealer","-")</f>
        <v>Targeted Dealer</v>
      </c>
      <c r="H929" s="67"/>
      <c r="I929" s="68" t="n">
        <v>30</v>
      </c>
      <c r="J929" s="68" t="n">
        <f aca="false">I929/$J$1*$E$1</f>
        <v>626.129032258065</v>
      </c>
      <c r="K929" s="97" t="n">
        <v>20</v>
      </c>
      <c r="L929" s="69" t="n">
        <f aca="false">K929-J929</f>
        <v>-606.129032258065</v>
      </c>
      <c r="M929" s="69" t="n">
        <f aca="false">IFERROR((K929/J929%),"-")</f>
        <v>3.19422977846471</v>
      </c>
      <c r="N929" s="100" t="n">
        <v>5</v>
      </c>
      <c r="O929" s="98" t="str">
        <f aca="false">IF(F929&lt;=$P$2,"Nov","")</f>
        <v>Nov</v>
      </c>
      <c r="P929" s="97" t="n">
        <v>5</v>
      </c>
      <c r="Q929" s="100" t="n">
        <f aca="false">K929-P929</f>
        <v>15</v>
      </c>
      <c r="R929" s="98" t="n">
        <f aca="false">IFERROR(IF(O929="Nov",(K929/P929-1)),0)</f>
        <v>3</v>
      </c>
      <c r="S929" s="100" t="str">
        <f aca="false">IF(N929&gt;0,IF(O929="","-",IF(R929&lt;0%,"DEGROWTH","GROWTH")))</f>
        <v>GROWTH</v>
      </c>
      <c r="T929" s="101" t="n">
        <v>10</v>
      </c>
      <c r="U929" s="101" t="str">
        <f aca="false">IF(F929&lt;=$V$2,"Dec","")</f>
        <v>Dec</v>
      </c>
      <c r="V929" s="97" t="n">
        <v>10</v>
      </c>
      <c r="W929" s="104" t="n">
        <f aca="false">K929-V929</f>
        <v>10</v>
      </c>
      <c r="X929" s="103" t="n">
        <f aca="false">IFERROR(IF(U929="Dec",(K929/V929-1)),0)</f>
        <v>1</v>
      </c>
      <c r="Y929" s="104" t="str">
        <f aca="false">IF(T929&gt;0,IF(U929="","-",IF(X929&lt;0%,"DEGROWTH","GROWTH")))</f>
        <v>GROWTH</v>
      </c>
      <c r="Z929" s="24" t="n">
        <v>0</v>
      </c>
      <c r="AA929" s="24" t="n">
        <f aca="false">IF(H929&gt;0,1,0)</f>
        <v>0</v>
      </c>
      <c r="AB929" s="3" t="n">
        <v>1000000023</v>
      </c>
      <c r="AC929" s="3"/>
    </row>
    <row r="930" customFormat="false" ht="14.25" hidden="true" customHeight="true" outlineLevel="0" collapsed="false">
      <c r="A930" s="23" t="s">
        <v>134</v>
      </c>
      <c r="B930" s="65" t="s">
        <v>74</v>
      </c>
      <c r="C930" s="65" t="s">
        <v>4206</v>
      </c>
      <c r="D930" s="65" t="n">
        <v>1000000034</v>
      </c>
      <c r="E930" s="66" t="s">
        <v>4207</v>
      </c>
      <c r="F930" s="67" t="n">
        <v>43566</v>
      </c>
      <c r="G930" s="67" t="str">
        <f aca="false">IF(I930&gt;0,"Targeted Dealer","-")</f>
        <v>Targeted Dealer</v>
      </c>
      <c r="H930" s="67" t="s">
        <v>627</v>
      </c>
      <c r="I930" s="68" t="n">
        <v>80</v>
      </c>
      <c r="J930" s="68" t="n">
        <f aca="false">I930/$J$1*$E$1</f>
        <v>1669.67741935484</v>
      </c>
      <c r="K930" s="97" t="n">
        <v>30</v>
      </c>
      <c r="L930" s="69" t="n">
        <f aca="false">K930-J930</f>
        <v>-1639.67741935484</v>
      </c>
      <c r="M930" s="69" t="n">
        <f aca="false">IFERROR((K930/J930%),"-")</f>
        <v>1.7967542503864</v>
      </c>
      <c r="N930" s="100" t="n">
        <v>50</v>
      </c>
      <c r="O930" s="98" t="str">
        <f aca="false">IF(F930&lt;=$P$2,"Nov","")</f>
        <v>Nov</v>
      </c>
      <c r="P930" s="97" t="n">
        <v>50</v>
      </c>
      <c r="Q930" s="100" t="n">
        <f aca="false">K930-P930</f>
        <v>-20</v>
      </c>
      <c r="R930" s="98" t="n">
        <f aca="false">IFERROR(IF(O930="Nov",(K930/P930-1)),0)</f>
        <v>-0.4</v>
      </c>
      <c r="S930" s="100" t="str">
        <f aca="false">IF(N930&gt;0,IF(O930="","-",IF(R930&lt;0%,"DEGROWTH","GROWTH")))</f>
        <v>DEGROWTH</v>
      </c>
      <c r="T930" s="101" t="n">
        <v>45</v>
      </c>
      <c r="U930" s="101" t="str">
        <f aca="false">IF(F930&lt;=$V$2,"Dec","")</f>
        <v>Dec</v>
      </c>
      <c r="V930" s="97" t="n">
        <v>45</v>
      </c>
      <c r="W930" s="104" t="n">
        <f aca="false">K930-V930</f>
        <v>-15</v>
      </c>
      <c r="X930" s="103" t="n">
        <f aca="false">IFERROR(IF(U930="Dec",(K930/V930-1)),0)</f>
        <v>-0.333333333333333</v>
      </c>
      <c r="Y930" s="104" t="str">
        <f aca="false">IF(T930&gt;0,IF(U930="","-",IF(X930&lt;0%,"DEGROWTH","GROWTH")))</f>
        <v>DEGROWTH</v>
      </c>
      <c r="Z930" s="24" t="n">
        <v>0</v>
      </c>
      <c r="AA930" s="24" t="n">
        <f aca="false">IF(H930&gt;0,1,0)</f>
        <v>1</v>
      </c>
      <c r="AB930" s="3" t="n">
        <v>1000000034</v>
      </c>
      <c r="AC930" s="3"/>
    </row>
    <row r="931" customFormat="false" ht="14.25" hidden="true" customHeight="true" outlineLevel="0" collapsed="false">
      <c r="A931" s="23" t="s">
        <v>134</v>
      </c>
      <c r="B931" s="65" t="s">
        <v>74</v>
      </c>
      <c r="C931" s="65" t="s">
        <v>1895</v>
      </c>
      <c r="D931" s="65" t="n">
        <v>1000000829</v>
      </c>
      <c r="E931" s="66" t="s">
        <v>1896</v>
      </c>
      <c r="F931" s="67" t="n">
        <v>43566</v>
      </c>
      <c r="G931" s="67" t="str">
        <f aca="false">IF(I931&gt;0,"Targeted Dealer","-")</f>
        <v>Targeted Dealer</v>
      </c>
      <c r="H931" s="67"/>
      <c r="I931" s="68" t="n">
        <v>150</v>
      </c>
      <c r="J931" s="68" t="n">
        <f aca="false">I931/$J$1*$E$1</f>
        <v>3130.64516129032</v>
      </c>
      <c r="K931" s="97" t="n">
        <v>191</v>
      </c>
      <c r="L931" s="69" t="n">
        <f aca="false">K931-J931</f>
        <v>-2939.64516129032</v>
      </c>
      <c r="M931" s="69" t="n">
        <f aca="false">IFERROR((K931/J931%),"-")</f>
        <v>6.10097887686759</v>
      </c>
      <c r="N931" s="100" t="n">
        <v>76</v>
      </c>
      <c r="O931" s="98" t="str">
        <f aca="false">IF(F931&lt;=$P$2,"Nov","")</f>
        <v>Nov</v>
      </c>
      <c r="P931" s="97" t="n">
        <v>76</v>
      </c>
      <c r="Q931" s="100" t="n">
        <f aca="false">K931-P931</f>
        <v>115</v>
      </c>
      <c r="R931" s="98" t="n">
        <f aca="false">IFERROR(IF(O931="Nov",(K931/P931-1)),0)</f>
        <v>1.51315789473684</v>
      </c>
      <c r="S931" s="100" t="str">
        <f aca="false">IF(N931&gt;0,IF(O931="","-",IF(R931&lt;0%,"DEGROWTH","GROWTH")))</f>
        <v>GROWTH</v>
      </c>
      <c r="T931" s="101" t="n">
        <v>129.75</v>
      </c>
      <c r="U931" s="101" t="str">
        <f aca="false">IF(F931&lt;=$V$2,"Dec","")</f>
        <v>Dec</v>
      </c>
      <c r="V931" s="97" t="n">
        <v>129.75</v>
      </c>
      <c r="W931" s="104" t="n">
        <f aca="false">K931-V931</f>
        <v>61.25</v>
      </c>
      <c r="X931" s="103" t="n">
        <f aca="false">IFERROR(IF(U931="Dec",(K931/V931-1)),0)</f>
        <v>0.472061657032755</v>
      </c>
      <c r="Y931" s="104" t="str">
        <f aca="false">IF(T931&gt;0,IF(U931="","-",IF(X931&lt;0%,"DEGROWTH","GROWTH")))</f>
        <v>GROWTH</v>
      </c>
      <c r="Z931" s="24" t="n">
        <v>0</v>
      </c>
      <c r="AA931" s="24" t="n">
        <f aca="false">IF(H931&gt;0,1,0)</f>
        <v>0</v>
      </c>
      <c r="AB931" s="3" t="n">
        <v>1000000829</v>
      </c>
      <c r="AC931" s="3"/>
    </row>
    <row r="932" customFormat="false" ht="14.25" hidden="true" customHeight="true" outlineLevel="0" collapsed="false">
      <c r="A932" s="23" t="s">
        <v>134</v>
      </c>
      <c r="B932" s="65" t="s">
        <v>74</v>
      </c>
      <c r="C932" s="65" t="s">
        <v>1897</v>
      </c>
      <c r="D932" s="65" t="n">
        <v>1000000828</v>
      </c>
      <c r="E932" s="66" t="s">
        <v>1898</v>
      </c>
      <c r="F932" s="67" t="n">
        <v>43587</v>
      </c>
      <c r="G932" s="67" t="str">
        <f aca="false">IF(I932&gt;0,"Targeted Dealer","-")</f>
        <v>Targeted Dealer</v>
      </c>
      <c r="H932" s="67"/>
      <c r="I932" s="68" t="n">
        <v>50</v>
      </c>
      <c r="J932" s="68" t="n">
        <f aca="false">I932/$J$1*$E$1</f>
        <v>1043.54838709677</v>
      </c>
      <c r="K932" s="97" t="n">
        <v>45</v>
      </c>
      <c r="L932" s="69" t="n">
        <f aca="false">K932-J932</f>
        <v>-998.548387096774</v>
      </c>
      <c r="M932" s="69" t="n">
        <f aca="false">IFERROR((K932/J932%),"-")</f>
        <v>4.31221020092736</v>
      </c>
      <c r="N932" s="100" t="n">
        <v>48</v>
      </c>
      <c r="O932" s="98" t="str">
        <f aca="false">IF(F932&lt;=$P$2,"Nov","")</f>
        <v>Nov</v>
      </c>
      <c r="P932" s="97" t="n">
        <v>48</v>
      </c>
      <c r="Q932" s="100" t="n">
        <f aca="false">K932-P932</f>
        <v>-3</v>
      </c>
      <c r="R932" s="98" t="n">
        <f aca="false">IFERROR(IF(O932="Nov",(K932/P932-1)),0)</f>
        <v>-0.0625</v>
      </c>
      <c r="S932" s="100" t="str">
        <f aca="false">IF(N932&gt;0,IF(O932="","-",IF(R932&lt;0%,"DEGROWTH","GROWTH")))</f>
        <v>DEGROWTH</v>
      </c>
      <c r="T932" s="101" t="n">
        <v>25</v>
      </c>
      <c r="U932" s="101" t="str">
        <f aca="false">IF(F932&lt;=$V$2,"Dec","")</f>
        <v>Dec</v>
      </c>
      <c r="V932" s="97" t="n">
        <v>25</v>
      </c>
      <c r="W932" s="104" t="n">
        <f aca="false">K932-V932</f>
        <v>20</v>
      </c>
      <c r="X932" s="103" t="n">
        <f aca="false">IFERROR(IF(U932="Dec",(K932/V932-1)),0)</f>
        <v>0.8</v>
      </c>
      <c r="Y932" s="104" t="str">
        <f aca="false">IF(T932&gt;0,IF(U932="","-",IF(X932&lt;0%,"DEGROWTH","GROWTH")))</f>
        <v>GROWTH</v>
      </c>
      <c r="Z932" s="24" t="n">
        <v>0</v>
      </c>
      <c r="AA932" s="24" t="n">
        <f aca="false">IF(H932&gt;0,1,0)</f>
        <v>0</v>
      </c>
      <c r="AB932" s="3" t="n">
        <v>1000000828</v>
      </c>
      <c r="AC932" s="3"/>
    </row>
    <row r="933" customFormat="false" ht="14.25" hidden="true" customHeight="true" outlineLevel="0" collapsed="false">
      <c r="A933" s="23" t="s">
        <v>134</v>
      </c>
      <c r="B933" s="65" t="s">
        <v>74</v>
      </c>
      <c r="C933" s="65" t="s">
        <v>284</v>
      </c>
      <c r="D933" s="65" t="n">
        <v>1000000053</v>
      </c>
      <c r="E933" s="66" t="s">
        <v>285</v>
      </c>
      <c r="F933" s="67" t="n">
        <v>43642</v>
      </c>
      <c r="G933" s="67" t="str">
        <f aca="false">IF(I933&gt;0,"Targeted Dealer","-")</f>
        <v>Targeted Dealer</v>
      </c>
      <c r="H933" s="67"/>
      <c r="I933" s="68" t="n">
        <v>40</v>
      </c>
      <c r="J933" s="68" t="n">
        <f aca="false">I933/$J$1*$E$1</f>
        <v>834.838709677419</v>
      </c>
      <c r="K933" s="97" t="n">
        <v>55</v>
      </c>
      <c r="L933" s="69" t="n">
        <f aca="false">K933-J933</f>
        <v>-779.838709677419</v>
      </c>
      <c r="M933" s="69" t="n">
        <f aca="false">IFERROR((K933/J933%),"-")</f>
        <v>6.58809891808346</v>
      </c>
      <c r="N933" s="100" t="n">
        <v>15</v>
      </c>
      <c r="O933" s="98" t="str">
        <f aca="false">IF(F933&lt;=$P$2,"Nov","")</f>
        <v>Nov</v>
      </c>
      <c r="P933" s="97" t="n">
        <v>15</v>
      </c>
      <c r="Q933" s="100" t="n">
        <f aca="false">K933-P933</f>
        <v>40</v>
      </c>
      <c r="R933" s="98" t="n">
        <f aca="false">IFERROR(IF(O933="Nov",(K933/P933-1)),0)</f>
        <v>2.66666666666667</v>
      </c>
      <c r="S933" s="100" t="str">
        <f aca="false">IF(N933&gt;0,IF(O933="","-",IF(R933&lt;0%,"DEGROWTH","GROWTH")))</f>
        <v>GROWTH</v>
      </c>
      <c r="T933" s="101" t="n">
        <v>0</v>
      </c>
      <c r="U933" s="101" t="str">
        <f aca="false">IF(F933&lt;=$V$2,"Dec","")</f>
        <v>Dec</v>
      </c>
      <c r="V933" s="97" t="n">
        <v>0</v>
      </c>
      <c r="W933" s="104" t="n">
        <f aca="false">K933-V933</f>
        <v>55</v>
      </c>
      <c r="X933" s="103" t="n">
        <f aca="false">IFERROR(IF(U933="Dec",(K933/V933-1)),0)</f>
        <v>0</v>
      </c>
      <c r="Y933" s="106" t="b">
        <f aca="false">IF(T933&gt;0,IF(U933="","-",IF(X933&lt;0%,"DEGROWTH","GROWTH")))</f>
        <v>0</v>
      </c>
      <c r="Z933" s="24" t="n">
        <v>0</v>
      </c>
      <c r="AA933" s="24" t="n">
        <f aca="false">IF(H933&gt;0,1,0)</f>
        <v>0</v>
      </c>
      <c r="AB933" s="3" t="n">
        <v>1000000053</v>
      </c>
      <c r="AC933" s="3"/>
    </row>
    <row r="934" customFormat="false" ht="14.25" hidden="true" customHeight="true" outlineLevel="0" collapsed="false">
      <c r="A934" s="23" t="s">
        <v>134</v>
      </c>
      <c r="B934" s="65" t="s">
        <v>74</v>
      </c>
      <c r="C934" s="65" t="s">
        <v>1899</v>
      </c>
      <c r="D934" s="65" t="n">
        <v>1000000030</v>
      </c>
      <c r="E934" s="66" t="s">
        <v>1900</v>
      </c>
      <c r="F934" s="67" t="n">
        <v>43703</v>
      </c>
      <c r="G934" s="67" t="str">
        <f aca="false">IF(I934&gt;0,"Targeted Dealer","-")</f>
        <v>Targeted Dealer</v>
      </c>
      <c r="H934" s="67"/>
      <c r="I934" s="68" t="n">
        <v>30</v>
      </c>
      <c r="J934" s="68" t="n">
        <f aca="false">I934/$J$1*$E$1</f>
        <v>626.129032258065</v>
      </c>
      <c r="K934" s="97" t="n">
        <v>16</v>
      </c>
      <c r="L934" s="69" t="n">
        <f aca="false">K934-J934</f>
        <v>-610.129032258065</v>
      </c>
      <c r="M934" s="69" t="n">
        <f aca="false">IFERROR((K934/J934%),"-")</f>
        <v>2.55538382277177</v>
      </c>
      <c r="N934" s="100" t="n">
        <v>0</v>
      </c>
      <c r="O934" s="98" t="str">
        <f aca="false">IF(F934&lt;=$P$2,"Nov","")</f>
        <v>Nov</v>
      </c>
      <c r="P934" s="97" t="n">
        <v>0</v>
      </c>
      <c r="Q934" s="100" t="n">
        <f aca="false">K934-P934</f>
        <v>16</v>
      </c>
      <c r="R934" s="98" t="n">
        <f aca="false">IFERROR(IF(O934="Nov",(K934/P934-1)),0)</f>
        <v>0</v>
      </c>
      <c r="S934" s="105" t="b">
        <f aca="false">IF(N934&gt;0,IF(O934="","-",IF(R934&lt;0%,"DEGROWTH","GROWTH")))</f>
        <v>0</v>
      </c>
      <c r="T934" s="101" t="n">
        <v>18.5</v>
      </c>
      <c r="U934" s="101" t="str">
        <f aca="false">IF(F934&lt;=$V$2,"Dec","")</f>
        <v>Dec</v>
      </c>
      <c r="V934" s="97" t="n">
        <v>18.5</v>
      </c>
      <c r="W934" s="104" t="n">
        <f aca="false">K934-V934</f>
        <v>-2.5</v>
      </c>
      <c r="X934" s="103" t="n">
        <f aca="false">IFERROR(IF(U934="Dec",(K934/V934-1)),0)</f>
        <v>-0.135135135135135</v>
      </c>
      <c r="Y934" s="104" t="str">
        <f aca="false">IF(T934&gt;0,IF(U934="","-",IF(X934&lt;0%,"DEGROWTH","GROWTH")))</f>
        <v>DEGROWTH</v>
      </c>
      <c r="Z934" s="24" t="n">
        <v>0</v>
      </c>
      <c r="AA934" s="24" t="n">
        <f aca="false">IF(H934&gt;0,1,0)</f>
        <v>0</v>
      </c>
      <c r="AB934" s="3" t="n">
        <v>1000000030</v>
      </c>
      <c r="AC934" s="3"/>
    </row>
    <row r="935" customFormat="false" ht="14.25" hidden="true" customHeight="true" outlineLevel="0" collapsed="false">
      <c r="A935" s="23" t="s">
        <v>134</v>
      </c>
      <c r="B935" s="65" t="s">
        <v>74</v>
      </c>
      <c r="C935" s="65" t="s">
        <v>1901</v>
      </c>
      <c r="D935" s="65" t="n">
        <v>1000002391</v>
      </c>
      <c r="E935" s="66" t="s">
        <v>1902</v>
      </c>
      <c r="F935" s="67" t="n">
        <v>43876</v>
      </c>
      <c r="G935" s="67" t="str">
        <f aca="false">IF(I935&gt;0,"Targeted Dealer","-")</f>
        <v>Targeted Dealer</v>
      </c>
      <c r="H935" s="67"/>
      <c r="I935" s="68" t="n">
        <v>150</v>
      </c>
      <c r="J935" s="68" t="n">
        <f aca="false">I935/$J$1*$E$1</f>
        <v>3130.64516129032</v>
      </c>
      <c r="K935" s="97" t="n">
        <v>154.5</v>
      </c>
      <c r="L935" s="69" t="n">
        <f aca="false">K935-J935</f>
        <v>-2976.14516129032</v>
      </c>
      <c r="M935" s="69" t="n">
        <f aca="false">IFERROR((K935/J935%),"-")</f>
        <v>4.93508500772798</v>
      </c>
      <c r="N935" s="100" t="n">
        <v>121.5</v>
      </c>
      <c r="O935" s="98" t="str">
        <f aca="false">IF(F935&lt;=$P$2,"Nov","")</f>
        <v>Nov</v>
      </c>
      <c r="P935" s="97" t="n">
        <v>121.5</v>
      </c>
      <c r="Q935" s="100" t="n">
        <f aca="false">K935-P935</f>
        <v>33</v>
      </c>
      <c r="R935" s="98" t="n">
        <f aca="false">IFERROR(IF(O935="Nov",(K935/P935-1)),0)</f>
        <v>0.271604938271605</v>
      </c>
      <c r="S935" s="100" t="str">
        <f aca="false">IF(N935&gt;0,IF(O935="","-",IF(R935&lt;0%,"DEGROWTH","GROWTH")))</f>
        <v>GROWTH</v>
      </c>
      <c r="T935" s="101" t="n">
        <v>169</v>
      </c>
      <c r="U935" s="101" t="str">
        <f aca="false">IF(F935&lt;=$V$2,"Dec","")</f>
        <v>Dec</v>
      </c>
      <c r="V935" s="97" t="n">
        <v>169</v>
      </c>
      <c r="W935" s="104" t="n">
        <f aca="false">K935-V935</f>
        <v>-14.5</v>
      </c>
      <c r="X935" s="103" t="n">
        <f aca="false">IFERROR(IF(U935="Dec",(K935/V935-1)),0)</f>
        <v>-0.0857988165680473</v>
      </c>
      <c r="Y935" s="104" t="str">
        <f aca="false">IF(T935&gt;0,IF(U935="","-",IF(X935&lt;0%,"DEGROWTH","GROWTH")))</f>
        <v>DEGROWTH</v>
      </c>
      <c r="Z935" s="24" t="n">
        <v>0</v>
      </c>
      <c r="AA935" s="24" t="n">
        <f aca="false">IF(H935&gt;0,1,0)</f>
        <v>0</v>
      </c>
      <c r="AB935" s="3" t="n">
        <v>1000002391</v>
      </c>
      <c r="AC935" s="3"/>
    </row>
    <row r="936" customFormat="false" ht="14.25" hidden="true" customHeight="true" outlineLevel="0" collapsed="false">
      <c r="A936" s="23" t="s">
        <v>134</v>
      </c>
      <c r="B936" s="65" t="s">
        <v>74</v>
      </c>
      <c r="C936" s="65" t="s">
        <v>1903</v>
      </c>
      <c r="D936" s="65" t="n">
        <v>1000000049</v>
      </c>
      <c r="E936" s="66" t="s">
        <v>1904</v>
      </c>
      <c r="F936" s="67" t="n">
        <v>43887</v>
      </c>
      <c r="G936" s="67" t="str">
        <f aca="false">IF(I936&gt;0,"Targeted Dealer","-")</f>
        <v>Targeted Dealer</v>
      </c>
      <c r="H936" s="67"/>
      <c r="I936" s="68" t="n">
        <v>20</v>
      </c>
      <c r="J936" s="68" t="n">
        <f aca="false">I936/$J$1*$E$1</f>
        <v>417.41935483871</v>
      </c>
      <c r="K936" s="97" t="n">
        <v>15</v>
      </c>
      <c r="L936" s="69" t="n">
        <f aca="false">K936-J936</f>
        <v>-402.41935483871</v>
      </c>
      <c r="M936" s="69" t="n">
        <f aca="false">IFERROR((K936/J936%),"-")</f>
        <v>3.5935085007728</v>
      </c>
      <c r="N936" s="100" t="n">
        <v>10</v>
      </c>
      <c r="O936" s="98" t="str">
        <f aca="false">IF(F936&lt;=$P$2,"Nov","")</f>
        <v>Nov</v>
      </c>
      <c r="P936" s="97" t="n">
        <v>10</v>
      </c>
      <c r="Q936" s="100" t="n">
        <f aca="false">K936-P936</f>
        <v>5</v>
      </c>
      <c r="R936" s="98" t="n">
        <f aca="false">IFERROR(IF(O936="Nov",(K936/P936-1)),0)</f>
        <v>0.5</v>
      </c>
      <c r="S936" s="100" t="str">
        <f aca="false">IF(N936&gt;0,IF(O936="","-",IF(R936&lt;0%,"DEGROWTH","GROWTH")))</f>
        <v>GROWTH</v>
      </c>
      <c r="T936" s="101" t="n">
        <v>10</v>
      </c>
      <c r="U936" s="101" t="str">
        <f aca="false">IF(F936&lt;=$V$2,"Dec","")</f>
        <v>Dec</v>
      </c>
      <c r="V936" s="97" t="n">
        <v>10</v>
      </c>
      <c r="W936" s="104" t="n">
        <f aca="false">K936-V936</f>
        <v>5</v>
      </c>
      <c r="X936" s="103" t="n">
        <f aca="false">IFERROR(IF(U936="Dec",(K936/V936-1)),0)</f>
        <v>0.5</v>
      </c>
      <c r="Y936" s="104" t="str">
        <f aca="false">IF(T936&gt;0,IF(U936="","-",IF(X936&lt;0%,"DEGROWTH","GROWTH")))</f>
        <v>GROWTH</v>
      </c>
      <c r="Z936" s="24" t="n">
        <v>0</v>
      </c>
      <c r="AA936" s="24" t="n">
        <f aca="false">IF(H936&gt;0,1,0)</f>
        <v>0</v>
      </c>
      <c r="AB936" s="3" t="n">
        <v>1000000049</v>
      </c>
      <c r="AC936" s="3"/>
    </row>
    <row r="937" customFormat="false" ht="14.25" hidden="true" customHeight="true" outlineLevel="0" collapsed="false">
      <c r="A937" s="23" t="s">
        <v>134</v>
      </c>
      <c r="B937" s="65" t="s">
        <v>74</v>
      </c>
      <c r="C937" s="65" t="s">
        <v>1905</v>
      </c>
      <c r="D937" s="65" t="n">
        <v>1000000042</v>
      </c>
      <c r="E937" s="66" t="s">
        <v>1906</v>
      </c>
      <c r="F937" s="67" t="n">
        <v>43894</v>
      </c>
      <c r="G937" s="67" t="str">
        <f aca="false">IF(I937&gt;0,"Targeted Dealer","-")</f>
        <v>Targeted Dealer</v>
      </c>
      <c r="H937" s="67"/>
      <c r="I937" s="68" t="n">
        <v>100</v>
      </c>
      <c r="J937" s="68" t="n">
        <f aca="false">I937/$J$1*$E$1</f>
        <v>2087.09677419355</v>
      </c>
      <c r="K937" s="97" t="n">
        <v>115</v>
      </c>
      <c r="L937" s="69" t="n">
        <f aca="false">K937-J937</f>
        <v>-1972.09677419355</v>
      </c>
      <c r="M937" s="69" t="n">
        <f aca="false">IFERROR((K937/J937%),"-")</f>
        <v>5.51004636785162</v>
      </c>
      <c r="N937" s="100" t="n">
        <v>55</v>
      </c>
      <c r="O937" s="98" t="str">
        <f aca="false">IF(F937&lt;=$P$2,"Nov","")</f>
        <v>Nov</v>
      </c>
      <c r="P937" s="97" t="n">
        <v>55</v>
      </c>
      <c r="Q937" s="100" t="n">
        <f aca="false">K937-P937</f>
        <v>60</v>
      </c>
      <c r="R937" s="98" t="n">
        <f aca="false">IFERROR(IF(O937="Nov",(K937/P937-1)),0)</f>
        <v>1.09090909090909</v>
      </c>
      <c r="S937" s="100" t="str">
        <f aca="false">IF(N937&gt;0,IF(O937="","-",IF(R937&lt;0%,"DEGROWTH","GROWTH")))</f>
        <v>GROWTH</v>
      </c>
      <c r="T937" s="101" t="n">
        <v>90</v>
      </c>
      <c r="U937" s="101" t="str">
        <f aca="false">IF(F937&lt;=$V$2,"Dec","")</f>
        <v>Dec</v>
      </c>
      <c r="V937" s="97" t="n">
        <v>90</v>
      </c>
      <c r="W937" s="104" t="n">
        <f aca="false">K937-V937</f>
        <v>25</v>
      </c>
      <c r="X937" s="103" t="n">
        <f aca="false">IFERROR(IF(U937="Dec",(K937/V937-1)),0)</f>
        <v>0.277777777777778</v>
      </c>
      <c r="Y937" s="104" t="str">
        <f aca="false">IF(T937&gt;0,IF(U937="","-",IF(X937&lt;0%,"DEGROWTH","GROWTH")))</f>
        <v>GROWTH</v>
      </c>
      <c r="Z937" s="24" t="n">
        <v>0</v>
      </c>
      <c r="AA937" s="24" t="n">
        <f aca="false">IF(H937&gt;0,1,0)</f>
        <v>0</v>
      </c>
      <c r="AB937" s="3" t="n">
        <v>1000000042</v>
      </c>
      <c r="AC937" s="3"/>
    </row>
    <row r="938" customFormat="false" ht="14.25" hidden="true" customHeight="true" outlineLevel="0" collapsed="false">
      <c r="A938" s="23" t="s">
        <v>134</v>
      </c>
      <c r="B938" s="65" t="s">
        <v>74</v>
      </c>
      <c r="C938" s="65" t="s">
        <v>1907</v>
      </c>
      <c r="D938" s="65" t="n">
        <v>1000000038</v>
      </c>
      <c r="E938" s="66" t="s">
        <v>1908</v>
      </c>
      <c r="F938" s="67" t="n">
        <v>43969</v>
      </c>
      <c r="G938" s="67" t="str">
        <f aca="false">IF(I938&gt;0,"Targeted Dealer","-")</f>
        <v>Targeted Dealer</v>
      </c>
      <c r="H938" s="67"/>
      <c r="I938" s="68" t="n">
        <v>550</v>
      </c>
      <c r="J938" s="68" t="n">
        <f aca="false">I938/$J$1*$E$1</f>
        <v>11479.0322580645</v>
      </c>
      <c r="K938" s="97" t="n">
        <v>579</v>
      </c>
      <c r="L938" s="69" t="n">
        <f aca="false">K938-J938</f>
        <v>-10900.0322580645</v>
      </c>
      <c r="M938" s="69" t="n">
        <f aca="false">IFERROR((K938/J938%),"-")</f>
        <v>5.04397920472109</v>
      </c>
      <c r="N938" s="100" t="n">
        <v>439.3</v>
      </c>
      <c r="O938" s="98" t="str">
        <f aca="false">IF(F938&lt;=$P$2,"Nov","")</f>
        <v>Nov</v>
      </c>
      <c r="P938" s="97" t="n">
        <v>439.3</v>
      </c>
      <c r="Q938" s="100" t="n">
        <f aca="false">K938-P938</f>
        <v>139.7</v>
      </c>
      <c r="R938" s="98" t="n">
        <f aca="false">IFERROR(IF(O938="Nov",(K938/P938-1)),0)</f>
        <v>0.318005918506715</v>
      </c>
      <c r="S938" s="100" t="str">
        <f aca="false">IF(N938&gt;0,IF(O938="","-",IF(R938&lt;0%,"DEGROWTH","GROWTH")))</f>
        <v>GROWTH</v>
      </c>
      <c r="T938" s="101" t="n">
        <v>517.5</v>
      </c>
      <c r="U938" s="101" t="str">
        <f aca="false">IF(F938&lt;=$V$2,"Dec","")</f>
        <v>Dec</v>
      </c>
      <c r="V938" s="97" t="n">
        <v>517.5</v>
      </c>
      <c r="W938" s="104" t="n">
        <f aca="false">K938-V938</f>
        <v>61.5</v>
      </c>
      <c r="X938" s="103" t="n">
        <f aca="false">IFERROR(IF(U938="Dec",(K938/V938-1)),0)</f>
        <v>0.118840579710145</v>
      </c>
      <c r="Y938" s="104" t="str">
        <f aca="false">IF(T938&gt;0,IF(U938="","-",IF(X938&lt;0%,"DEGROWTH","GROWTH")))</f>
        <v>GROWTH</v>
      </c>
      <c r="Z938" s="24" t="n">
        <v>0</v>
      </c>
      <c r="AA938" s="24" t="n">
        <f aca="false">IF(H938&gt;0,1,0)</f>
        <v>0</v>
      </c>
      <c r="AB938" s="3" t="n">
        <v>1000000038</v>
      </c>
      <c r="AC938" s="3"/>
    </row>
    <row r="939" customFormat="false" ht="14.25" hidden="true" customHeight="true" outlineLevel="0" collapsed="false">
      <c r="A939" s="23" t="s">
        <v>134</v>
      </c>
      <c r="B939" s="65" t="s">
        <v>74</v>
      </c>
      <c r="C939" s="65" t="s">
        <v>3917</v>
      </c>
      <c r="D939" s="65" t="n">
        <v>1000000055</v>
      </c>
      <c r="E939" s="66" t="s">
        <v>3918</v>
      </c>
      <c r="F939" s="67" t="n">
        <v>44054</v>
      </c>
      <c r="G939" s="67" t="str">
        <f aca="false">IF(I939&gt;0,"Targeted Dealer","-")</f>
        <v>Targeted Dealer</v>
      </c>
      <c r="H939" s="67" t="s">
        <v>627</v>
      </c>
      <c r="I939" s="68" t="n">
        <v>30</v>
      </c>
      <c r="J939" s="68" t="n">
        <f aca="false">I939/$J$1*$E$1</f>
        <v>626.129032258065</v>
      </c>
      <c r="K939" s="97" t="n">
        <v>30</v>
      </c>
      <c r="L939" s="69" t="n">
        <f aca="false">K939-J939</f>
        <v>-596.129032258065</v>
      </c>
      <c r="M939" s="69" t="n">
        <f aca="false">IFERROR((K939/J939%),"-")</f>
        <v>4.79134466769706</v>
      </c>
      <c r="N939" s="100" t="n">
        <v>5</v>
      </c>
      <c r="O939" s="98" t="str">
        <f aca="false">IF(F939&lt;=$P$2,"Nov","")</f>
        <v>Nov</v>
      </c>
      <c r="P939" s="97" t="n">
        <v>5</v>
      </c>
      <c r="Q939" s="100" t="n">
        <f aca="false">K939-P939</f>
        <v>25</v>
      </c>
      <c r="R939" s="98" t="n">
        <f aca="false">IFERROR(IF(O939="Nov",(K939/P939-1)),0)</f>
        <v>5</v>
      </c>
      <c r="S939" s="100" t="str">
        <f aca="false">IF(N939&gt;0,IF(O939="","-",IF(R939&lt;0%,"DEGROWTH","GROWTH")))</f>
        <v>GROWTH</v>
      </c>
      <c r="T939" s="101" t="n">
        <v>68</v>
      </c>
      <c r="U939" s="101" t="str">
        <f aca="false">IF(F939&lt;=$V$2,"Dec","")</f>
        <v>Dec</v>
      </c>
      <c r="V939" s="97" t="n">
        <v>68</v>
      </c>
      <c r="W939" s="104" t="n">
        <f aca="false">K939-V939</f>
        <v>-38</v>
      </c>
      <c r="X939" s="103" t="n">
        <f aca="false">IFERROR(IF(U939="Dec",(K939/V939-1)),0)</f>
        <v>-0.558823529411765</v>
      </c>
      <c r="Y939" s="104" t="str">
        <f aca="false">IF(T939&gt;0,IF(U939="","-",IF(X939&lt;0%,"DEGROWTH","GROWTH")))</f>
        <v>DEGROWTH</v>
      </c>
      <c r="Z939" s="24" t="n">
        <v>0</v>
      </c>
      <c r="AA939" s="24" t="n">
        <f aca="false">IF(H939&gt;0,1,0)</f>
        <v>1</v>
      </c>
      <c r="AB939" s="3" t="n">
        <v>1000000055</v>
      </c>
      <c r="AC939" s="3"/>
    </row>
    <row r="940" customFormat="false" ht="14.25" hidden="true" customHeight="true" outlineLevel="0" collapsed="false">
      <c r="A940" s="23" t="s">
        <v>134</v>
      </c>
      <c r="B940" s="65" t="s">
        <v>74</v>
      </c>
      <c r="C940" s="65" t="s">
        <v>1909</v>
      </c>
      <c r="D940" s="65" t="n">
        <v>1000000062</v>
      </c>
      <c r="E940" s="66" t="s">
        <v>1910</v>
      </c>
      <c r="F940" s="67" t="n">
        <v>44197</v>
      </c>
      <c r="G940" s="67" t="str">
        <f aca="false">IF(I940&gt;0,"Targeted Dealer","-")</f>
        <v>Targeted Dealer</v>
      </c>
      <c r="H940" s="67"/>
      <c r="I940" s="68" t="n">
        <v>50</v>
      </c>
      <c r="J940" s="68" t="n">
        <f aca="false">I940/$J$1*$E$1</f>
        <v>1043.54838709677</v>
      </c>
      <c r="K940" s="97" t="n">
        <v>40</v>
      </c>
      <c r="L940" s="69" t="n">
        <f aca="false">K940-J940</f>
        <v>-1003.54838709677</v>
      </c>
      <c r="M940" s="69" t="n">
        <f aca="false">IFERROR((K940/J940%),"-")</f>
        <v>3.83307573415765</v>
      </c>
      <c r="N940" s="100" t="n">
        <v>48.5</v>
      </c>
      <c r="O940" s="98" t="str">
        <f aca="false">IF(F940&lt;=$P$2,"Nov","")</f>
        <v>Nov</v>
      </c>
      <c r="P940" s="97" t="n">
        <v>48.5</v>
      </c>
      <c r="Q940" s="100" t="n">
        <f aca="false">K940-P940</f>
        <v>-8.5</v>
      </c>
      <c r="R940" s="98" t="n">
        <f aca="false">IFERROR(IF(O940="Nov",(K940/P940-1)),0)</f>
        <v>-0.175257731958763</v>
      </c>
      <c r="S940" s="100" t="str">
        <f aca="false">IF(N940&gt;0,IF(O940="","-",IF(R940&lt;0%,"DEGROWTH","GROWTH")))</f>
        <v>DEGROWTH</v>
      </c>
      <c r="T940" s="101" t="n">
        <v>25.5</v>
      </c>
      <c r="U940" s="101" t="str">
        <f aca="false">IF(F940&lt;=$V$2,"Dec","")</f>
        <v>Dec</v>
      </c>
      <c r="V940" s="97" t="n">
        <v>25.5</v>
      </c>
      <c r="W940" s="104" t="n">
        <f aca="false">K940-V940</f>
        <v>14.5</v>
      </c>
      <c r="X940" s="103" t="n">
        <f aca="false">IFERROR(IF(U940="Dec",(K940/V940-1)),0)</f>
        <v>0.568627450980392</v>
      </c>
      <c r="Y940" s="104" t="str">
        <f aca="false">IF(T940&gt;0,IF(U940="","-",IF(X940&lt;0%,"DEGROWTH","GROWTH")))</f>
        <v>GROWTH</v>
      </c>
      <c r="Z940" s="24" t="n">
        <v>0</v>
      </c>
      <c r="AA940" s="24" t="n">
        <f aca="false">IF(H940&gt;0,1,0)</f>
        <v>0</v>
      </c>
      <c r="AB940" s="3" t="n">
        <v>1000000062</v>
      </c>
      <c r="AC940" s="3"/>
    </row>
    <row r="941" customFormat="false" ht="14.25" hidden="true" customHeight="true" outlineLevel="0" collapsed="false">
      <c r="A941" s="23" t="s">
        <v>134</v>
      </c>
      <c r="B941" s="65" t="s">
        <v>74</v>
      </c>
      <c r="C941" s="65" t="s">
        <v>286</v>
      </c>
      <c r="D941" s="65" t="n">
        <v>1000000823</v>
      </c>
      <c r="E941" s="66" t="s">
        <v>287</v>
      </c>
      <c r="F941" s="67" t="n">
        <v>44202</v>
      </c>
      <c r="G941" s="67" t="str">
        <f aca="false">IF(I941&gt;0,"Targeted Dealer","-")</f>
        <v>Targeted Dealer</v>
      </c>
      <c r="H941" s="67"/>
      <c r="I941" s="68" t="n">
        <v>65</v>
      </c>
      <c r="J941" s="68" t="n">
        <f aca="false">I941/$J$1*$E$1</f>
        <v>1356.61290322581</v>
      </c>
      <c r="K941" s="97" t="n">
        <v>80</v>
      </c>
      <c r="L941" s="69" t="n">
        <f aca="false">K941-J941</f>
        <v>-1276.61290322581</v>
      </c>
      <c r="M941" s="69" t="n">
        <f aca="false">IFERROR((K941/J941%),"-")</f>
        <v>5.89703959101177</v>
      </c>
      <c r="N941" s="100" t="n">
        <v>39</v>
      </c>
      <c r="O941" s="98" t="str">
        <f aca="false">IF(F941&lt;=$P$2,"Nov","")</f>
        <v>Nov</v>
      </c>
      <c r="P941" s="97" t="n">
        <v>39</v>
      </c>
      <c r="Q941" s="100" t="n">
        <f aca="false">K941-P941</f>
        <v>41</v>
      </c>
      <c r="R941" s="98" t="n">
        <f aca="false">IFERROR(IF(O941="Nov",(K941/P941-1)),0)</f>
        <v>1.05128205128205</v>
      </c>
      <c r="S941" s="100" t="str">
        <f aca="false">IF(N941&gt;0,IF(O941="","-",IF(R941&lt;0%,"DEGROWTH","GROWTH")))</f>
        <v>GROWTH</v>
      </c>
      <c r="T941" s="101" t="n">
        <v>65</v>
      </c>
      <c r="U941" s="101" t="str">
        <f aca="false">IF(F941&lt;=$V$2,"Dec","")</f>
        <v>Dec</v>
      </c>
      <c r="V941" s="97" t="n">
        <v>65</v>
      </c>
      <c r="W941" s="104" t="n">
        <f aca="false">K941-V941</f>
        <v>15</v>
      </c>
      <c r="X941" s="103" t="n">
        <f aca="false">IFERROR(IF(U941="Dec",(K941/V941-1)),0)</f>
        <v>0.230769230769231</v>
      </c>
      <c r="Y941" s="104" t="str">
        <f aca="false">IF(T941&gt;0,IF(U941="","-",IF(X941&lt;0%,"DEGROWTH","GROWTH")))</f>
        <v>GROWTH</v>
      </c>
      <c r="Z941" s="24" t="n">
        <v>0</v>
      </c>
      <c r="AA941" s="24" t="n">
        <f aca="false">IF(H941&gt;0,1,0)</f>
        <v>0</v>
      </c>
      <c r="AB941" s="3" t="n">
        <v>1000000823</v>
      </c>
      <c r="AC941" s="3"/>
    </row>
    <row r="942" customFormat="false" ht="14.25" hidden="true" customHeight="true" outlineLevel="0" collapsed="false">
      <c r="A942" s="23" t="s">
        <v>134</v>
      </c>
      <c r="B942" s="65" t="s">
        <v>74</v>
      </c>
      <c r="C942" s="65" t="s">
        <v>288</v>
      </c>
      <c r="D942" s="65" t="n">
        <v>1000000025</v>
      </c>
      <c r="E942" s="66" t="s">
        <v>289</v>
      </c>
      <c r="F942" s="67" t="n">
        <v>44335</v>
      </c>
      <c r="G942" s="67" t="str">
        <f aca="false">IF(I942&gt;0,"Targeted Dealer","-")</f>
        <v>Targeted Dealer</v>
      </c>
      <c r="H942" s="67"/>
      <c r="I942" s="68" t="n">
        <v>120</v>
      </c>
      <c r="J942" s="68" t="n">
        <f aca="false">I942/$J$1*$E$1</f>
        <v>2504.51612903226</v>
      </c>
      <c r="K942" s="97" t="n">
        <v>119.55</v>
      </c>
      <c r="L942" s="69" t="n">
        <f aca="false">K942-J942</f>
        <v>-2384.96612903226</v>
      </c>
      <c r="M942" s="69" t="n">
        <f aca="false">IFERROR((K942/J942%),"-")</f>
        <v>4.7733771251932</v>
      </c>
      <c r="N942" s="100" t="n">
        <v>83.5</v>
      </c>
      <c r="O942" s="98" t="str">
        <f aca="false">IF(F942&lt;=$P$2,"Nov","")</f>
        <v>Nov</v>
      </c>
      <c r="P942" s="97" t="n">
        <v>83.5</v>
      </c>
      <c r="Q942" s="100" t="n">
        <f aca="false">K942-P942</f>
        <v>36.05</v>
      </c>
      <c r="R942" s="98" t="n">
        <f aca="false">IFERROR(IF(O942="Nov",(K942/P942-1)),0)</f>
        <v>0.431736526946108</v>
      </c>
      <c r="S942" s="100" t="str">
        <f aca="false">IF(N942&gt;0,IF(O942="","-",IF(R942&lt;0%,"DEGROWTH","GROWTH")))</f>
        <v>GROWTH</v>
      </c>
      <c r="T942" s="101" t="n">
        <v>125</v>
      </c>
      <c r="U942" s="101" t="str">
        <f aca="false">IF(F942&lt;=$V$2,"Dec","")</f>
        <v>Dec</v>
      </c>
      <c r="V942" s="97" t="n">
        <v>125</v>
      </c>
      <c r="W942" s="104" t="n">
        <f aca="false">K942-V942</f>
        <v>-5.45</v>
      </c>
      <c r="X942" s="103" t="n">
        <f aca="false">IFERROR(IF(U942="Dec",(K942/V942-1)),0)</f>
        <v>-0.0436</v>
      </c>
      <c r="Y942" s="104" t="str">
        <f aca="false">IF(T942&gt;0,IF(U942="","-",IF(X942&lt;0%,"DEGROWTH","GROWTH")))</f>
        <v>DEGROWTH</v>
      </c>
      <c r="Z942" s="24" t="n">
        <v>0</v>
      </c>
      <c r="AA942" s="24" t="n">
        <f aca="false">IF(H942&gt;0,1,0)</f>
        <v>0</v>
      </c>
      <c r="AB942" s="3" t="n">
        <v>1000000025</v>
      </c>
      <c r="AC942" s="3"/>
    </row>
    <row r="943" customFormat="false" ht="14.25" hidden="true" customHeight="true" outlineLevel="0" collapsed="false">
      <c r="A943" s="23" t="s">
        <v>134</v>
      </c>
      <c r="B943" s="65" t="s">
        <v>74</v>
      </c>
      <c r="C943" s="65" t="s">
        <v>1911</v>
      </c>
      <c r="D943" s="65" t="n">
        <v>1000000056</v>
      </c>
      <c r="E943" s="66" t="s">
        <v>1912</v>
      </c>
      <c r="F943" s="67" t="n">
        <v>44422</v>
      </c>
      <c r="G943" s="67" t="str">
        <f aca="false">IF(I943&gt;0,"Targeted Dealer","-")</f>
        <v>Targeted Dealer</v>
      </c>
      <c r="H943" s="67"/>
      <c r="I943" s="68" t="n">
        <v>380</v>
      </c>
      <c r="J943" s="68" t="n">
        <f aca="false">I943/$J$1*$E$1</f>
        <v>7930.96774193548</v>
      </c>
      <c r="K943" s="97" t="n">
        <v>349.75</v>
      </c>
      <c r="L943" s="69" t="n">
        <f aca="false">K943-J943</f>
        <v>-7581.21774193548</v>
      </c>
      <c r="M943" s="69" t="n">
        <f aca="false">IFERROR((K943/J943%),"-")</f>
        <v>4.40992841454486</v>
      </c>
      <c r="N943" s="100" t="n">
        <v>289.35</v>
      </c>
      <c r="O943" s="98" t="str">
        <f aca="false">IF(F943&lt;=$P$2,"Nov","")</f>
        <v>Nov</v>
      </c>
      <c r="P943" s="97" t="n">
        <v>289.35</v>
      </c>
      <c r="Q943" s="100" t="n">
        <f aca="false">K943-P943</f>
        <v>60.4</v>
      </c>
      <c r="R943" s="98" t="n">
        <f aca="false">IFERROR(IF(O943="Nov",(K943/P943-1)),0)</f>
        <v>0.20874373595991</v>
      </c>
      <c r="S943" s="100" t="str">
        <f aca="false">IF(N943&gt;0,IF(O943="","-",IF(R943&lt;0%,"DEGROWTH","GROWTH")))</f>
        <v>GROWTH</v>
      </c>
      <c r="T943" s="101" t="n">
        <v>354.75</v>
      </c>
      <c r="U943" s="101" t="str">
        <f aca="false">IF(F943&lt;=$V$2,"Dec","")</f>
        <v>Dec</v>
      </c>
      <c r="V943" s="97" t="n">
        <v>354.75</v>
      </c>
      <c r="W943" s="104" t="n">
        <f aca="false">K943-V943</f>
        <v>-5</v>
      </c>
      <c r="X943" s="103" t="n">
        <f aca="false">IFERROR(IF(U943="Dec",(K943/V943-1)),0)</f>
        <v>-0.0140944326990838</v>
      </c>
      <c r="Y943" s="104" t="str">
        <f aca="false">IF(T943&gt;0,IF(U943="","-",IF(X943&lt;0%,"DEGROWTH","GROWTH")))</f>
        <v>DEGROWTH</v>
      </c>
      <c r="Z943" s="24" t="n">
        <v>0</v>
      </c>
      <c r="AA943" s="24" t="n">
        <f aca="false">IF(H943&gt;0,1,0)</f>
        <v>0</v>
      </c>
      <c r="AB943" s="3" t="n">
        <v>1000000056</v>
      </c>
      <c r="AC943" s="3"/>
    </row>
    <row r="944" customFormat="false" ht="14.25" hidden="true" customHeight="true" outlineLevel="0" collapsed="false">
      <c r="A944" s="23" t="s">
        <v>134</v>
      </c>
      <c r="B944" s="65" t="s">
        <v>74</v>
      </c>
      <c r="C944" s="65" t="s">
        <v>1913</v>
      </c>
      <c r="D944" s="65" t="n">
        <v>1000000033</v>
      </c>
      <c r="E944" s="66" t="s">
        <v>1914</v>
      </c>
      <c r="F944" s="67" t="n">
        <v>44462</v>
      </c>
      <c r="G944" s="67" t="str">
        <f aca="false">IF(I944&gt;0,"Targeted Dealer","-")</f>
        <v>Targeted Dealer</v>
      </c>
      <c r="H944" s="67"/>
      <c r="I944" s="68" t="n">
        <v>110</v>
      </c>
      <c r="J944" s="68" t="n">
        <f aca="false">I944/$J$1*$E$1</f>
        <v>2295.8064516129</v>
      </c>
      <c r="K944" s="97" t="n">
        <v>100.5</v>
      </c>
      <c r="L944" s="69" t="n">
        <f aca="false">K944-J944</f>
        <v>-2195.3064516129</v>
      </c>
      <c r="M944" s="69" t="n">
        <f aca="false">IFERROR((K944/J944%),"-")</f>
        <v>4.37754671912323</v>
      </c>
      <c r="N944" s="100" t="n">
        <v>50.25</v>
      </c>
      <c r="O944" s="98" t="str">
        <f aca="false">IF(F944&lt;=$P$2,"Nov","")</f>
        <v>Nov</v>
      </c>
      <c r="P944" s="97" t="n">
        <v>50.25</v>
      </c>
      <c r="Q944" s="100" t="n">
        <f aca="false">K944-P944</f>
        <v>50.25</v>
      </c>
      <c r="R944" s="98" t="n">
        <f aca="false">IFERROR(IF(O944="Nov",(K944/P944-1)),0)</f>
        <v>1</v>
      </c>
      <c r="S944" s="100" t="str">
        <f aca="false">IF(N944&gt;0,IF(O944="","-",IF(R944&lt;0%,"DEGROWTH","GROWTH")))</f>
        <v>GROWTH</v>
      </c>
      <c r="T944" s="101" t="n">
        <v>85.25</v>
      </c>
      <c r="U944" s="101" t="str">
        <f aca="false">IF(F944&lt;=$V$2,"Dec","")</f>
        <v>Dec</v>
      </c>
      <c r="V944" s="97" t="n">
        <v>85.25</v>
      </c>
      <c r="W944" s="104" t="n">
        <f aca="false">K944-V944</f>
        <v>15.25</v>
      </c>
      <c r="X944" s="103" t="n">
        <f aca="false">IFERROR(IF(U944="Dec",(K944/V944-1)),0)</f>
        <v>0.178885630498534</v>
      </c>
      <c r="Y944" s="104" t="str">
        <f aca="false">IF(T944&gt;0,IF(U944="","-",IF(X944&lt;0%,"DEGROWTH","GROWTH")))</f>
        <v>GROWTH</v>
      </c>
      <c r="Z944" s="24" t="n">
        <v>0</v>
      </c>
      <c r="AA944" s="24" t="n">
        <f aca="false">IF(H944&gt;0,1,0)</f>
        <v>0</v>
      </c>
      <c r="AB944" s="3" t="n">
        <v>1000000033</v>
      </c>
      <c r="AC944" s="3"/>
    </row>
    <row r="945" customFormat="false" ht="14.25" hidden="true" customHeight="true" outlineLevel="0" collapsed="false">
      <c r="A945" s="23" t="s">
        <v>134</v>
      </c>
      <c r="B945" s="65" t="s">
        <v>74</v>
      </c>
      <c r="C945" s="65" t="s">
        <v>1915</v>
      </c>
      <c r="D945" s="65" t="n">
        <v>1000000826</v>
      </c>
      <c r="E945" s="66" t="s">
        <v>1916</v>
      </c>
      <c r="F945" s="67" t="n">
        <v>44462</v>
      </c>
      <c r="G945" s="67" t="str">
        <f aca="false">IF(I945&gt;0,"Targeted Dealer","-")</f>
        <v>Targeted Dealer</v>
      </c>
      <c r="H945" s="67"/>
      <c r="I945" s="68" t="n">
        <v>150</v>
      </c>
      <c r="J945" s="68" t="n">
        <f aca="false">I945/$J$1*$E$1</f>
        <v>3130.64516129032</v>
      </c>
      <c r="K945" s="97" t="n">
        <v>0</v>
      </c>
      <c r="L945" s="69" t="n">
        <f aca="false">K945-J945</f>
        <v>-3130.64516129032</v>
      </c>
      <c r="M945" s="69" t="n">
        <f aca="false">IFERROR((K945/J945%),"-")</f>
        <v>0</v>
      </c>
      <c r="N945" s="100" t="n">
        <v>23.5</v>
      </c>
      <c r="O945" s="98" t="str">
        <f aca="false">IF(F945&lt;=$P$2,"Nov","")</f>
        <v>Nov</v>
      </c>
      <c r="P945" s="97" t="n">
        <v>23.5</v>
      </c>
      <c r="Q945" s="100" t="n">
        <f aca="false">K945-P945</f>
        <v>-23.5</v>
      </c>
      <c r="R945" s="98" t="n">
        <f aca="false">IFERROR(IF(O945="Nov",(K945/P945-1)),0)</f>
        <v>-1</v>
      </c>
      <c r="S945" s="100" t="str">
        <f aca="false">IF(N945&gt;0,IF(O945="","-",IF(R945&lt;0%,"DEGROWTH","GROWTH")))</f>
        <v>DEGROWTH</v>
      </c>
      <c r="T945" s="101" t="n">
        <v>110</v>
      </c>
      <c r="U945" s="101" t="str">
        <f aca="false">IF(F945&lt;=$V$2,"Dec","")</f>
        <v>Dec</v>
      </c>
      <c r="V945" s="97" t="n">
        <v>110</v>
      </c>
      <c r="W945" s="104" t="n">
        <f aca="false">K945-V945</f>
        <v>-110</v>
      </c>
      <c r="X945" s="103" t="n">
        <f aca="false">IFERROR(IF(U945="Dec",(K945/V945-1)),0)</f>
        <v>-1</v>
      </c>
      <c r="Y945" s="104" t="str">
        <f aca="false">IF(T945&gt;0,IF(U945="","-",IF(X945&lt;0%,"DEGROWTH","GROWTH")))</f>
        <v>DEGROWTH</v>
      </c>
      <c r="Z945" s="24" t="n">
        <v>1</v>
      </c>
      <c r="AA945" s="24" t="n">
        <f aca="false">IF(H945&gt;0,1,0)</f>
        <v>0</v>
      </c>
      <c r="AB945" s="3" t="n">
        <v>1000000826</v>
      </c>
      <c r="AC945" s="3"/>
    </row>
    <row r="946" customFormat="false" ht="14.25" hidden="true" customHeight="true" outlineLevel="0" collapsed="false">
      <c r="A946" s="23" t="s">
        <v>134</v>
      </c>
      <c r="B946" s="65" t="s">
        <v>74</v>
      </c>
      <c r="C946" s="65" t="s">
        <v>1917</v>
      </c>
      <c r="D946" s="65" t="n">
        <v>1000000029</v>
      </c>
      <c r="E946" s="66" t="s">
        <v>1918</v>
      </c>
      <c r="F946" s="67" t="n">
        <v>44522</v>
      </c>
      <c r="G946" s="67" t="str">
        <f aca="false">IF(I946&gt;0,"Targeted Dealer","-")</f>
        <v>Targeted Dealer</v>
      </c>
      <c r="H946" s="67"/>
      <c r="I946" s="68" t="n">
        <v>100</v>
      </c>
      <c r="J946" s="68" t="n">
        <f aca="false">I946/$J$1*$E$1</f>
        <v>2087.09677419355</v>
      </c>
      <c r="K946" s="97" t="n">
        <v>24.5</v>
      </c>
      <c r="L946" s="69" t="n">
        <f aca="false">K946-J946</f>
        <v>-2062.59677419355</v>
      </c>
      <c r="M946" s="69" t="n">
        <f aca="false">IFERROR((K946/J946%),"-")</f>
        <v>1.17387944358578</v>
      </c>
      <c r="N946" s="100" t="n">
        <v>27.5</v>
      </c>
      <c r="O946" s="98" t="str">
        <f aca="false">IF(F946&lt;=$P$2,"Nov","")</f>
        <v>Nov</v>
      </c>
      <c r="P946" s="97" t="n">
        <v>27.5</v>
      </c>
      <c r="Q946" s="100" t="n">
        <f aca="false">K946-P946</f>
        <v>-3</v>
      </c>
      <c r="R946" s="98" t="n">
        <f aca="false">IFERROR(IF(O946="Nov",(K946/P946-1)),0)</f>
        <v>-0.109090909090909</v>
      </c>
      <c r="S946" s="100" t="str">
        <f aca="false">IF(N946&gt;0,IF(O946="","-",IF(R946&lt;0%,"DEGROWTH","GROWTH")))</f>
        <v>DEGROWTH</v>
      </c>
      <c r="T946" s="101" t="n">
        <v>100.5</v>
      </c>
      <c r="U946" s="101" t="str">
        <f aca="false">IF(F946&lt;=$V$2,"Dec","")</f>
        <v>Dec</v>
      </c>
      <c r="V946" s="97" t="n">
        <v>100.5</v>
      </c>
      <c r="W946" s="104" t="n">
        <f aca="false">K946-V946</f>
        <v>-76</v>
      </c>
      <c r="X946" s="103" t="n">
        <f aca="false">IFERROR(IF(U946="Dec",(K946/V946-1)),0)</f>
        <v>-0.756218905472637</v>
      </c>
      <c r="Y946" s="104" t="str">
        <f aca="false">IF(T946&gt;0,IF(U946="","-",IF(X946&lt;0%,"DEGROWTH","GROWTH")))</f>
        <v>DEGROWTH</v>
      </c>
      <c r="Z946" s="24" t="n">
        <v>0</v>
      </c>
      <c r="AA946" s="24" t="n">
        <f aca="false">IF(H946&gt;0,1,0)</f>
        <v>0</v>
      </c>
      <c r="AB946" s="3" t="n">
        <v>1000000029</v>
      </c>
      <c r="AC946" s="3"/>
    </row>
    <row r="947" customFormat="false" ht="14.25" hidden="true" customHeight="true" outlineLevel="0" collapsed="false">
      <c r="A947" s="23" t="s">
        <v>134</v>
      </c>
      <c r="B947" s="65" t="s">
        <v>74</v>
      </c>
      <c r="C947" s="65" t="s">
        <v>4502</v>
      </c>
      <c r="D947" s="65" t="n">
        <v>1000002628</v>
      </c>
      <c r="E947" s="66" t="s">
        <v>4503</v>
      </c>
      <c r="F947" s="67" t="n">
        <v>44644</v>
      </c>
      <c r="G947" s="67" t="str">
        <f aca="false">IF(I947&gt;0,"Targeted Dealer","-")</f>
        <v>Targeted Dealer</v>
      </c>
      <c r="H947" s="67"/>
      <c r="I947" s="68" t="n">
        <v>50</v>
      </c>
      <c r="J947" s="68" t="n">
        <f aca="false">I947/$J$1*$E$1</f>
        <v>1043.54838709677</v>
      </c>
      <c r="K947" s="97" t="n">
        <v>10</v>
      </c>
      <c r="L947" s="69" t="n">
        <f aca="false">K947-J947</f>
        <v>-1033.54838709677</v>
      </c>
      <c r="M947" s="69" t="n">
        <f aca="false">IFERROR((K947/J947%),"-")</f>
        <v>0.958268933539413</v>
      </c>
      <c r="N947" s="100" t="n">
        <v>0</v>
      </c>
      <c r="O947" s="98" t="str">
        <f aca="false">IF(F947&lt;=$P$2,"Nov","")</f>
        <v>Nov</v>
      </c>
      <c r="P947" s="97" t="n">
        <v>0</v>
      </c>
      <c r="Q947" s="100" t="n">
        <f aca="false">K947-P947</f>
        <v>10</v>
      </c>
      <c r="R947" s="98" t="n">
        <f aca="false">IFERROR(IF(O947="Nov",(K947/P947-1)),0)</f>
        <v>0</v>
      </c>
      <c r="S947" s="105" t="b">
        <f aca="false">IF(N947&gt;0,IF(O947="","-",IF(R947&lt;0%,"DEGROWTH","GROWTH")))</f>
        <v>0</v>
      </c>
      <c r="T947" s="101" t="n">
        <v>49.5</v>
      </c>
      <c r="U947" s="101" t="str">
        <f aca="false">IF(F947&lt;=$V$2,"Dec","")</f>
        <v>Dec</v>
      </c>
      <c r="V947" s="97" t="n">
        <v>49.5</v>
      </c>
      <c r="W947" s="104" t="n">
        <f aca="false">K947-V947</f>
        <v>-39.5</v>
      </c>
      <c r="X947" s="103" t="n">
        <f aca="false">IFERROR(IF(U947="Dec",(K947/V947-1)),0)</f>
        <v>-0.797979797979798</v>
      </c>
      <c r="Y947" s="104" t="str">
        <f aca="false">IF(T947&gt;0,IF(U947="","-",IF(X947&lt;0%,"DEGROWTH","GROWTH")))</f>
        <v>DEGROWTH</v>
      </c>
      <c r="Z947" s="24" t="n">
        <v>0</v>
      </c>
      <c r="AA947" s="24" t="n">
        <f aca="false">IF(H947&gt;0,1,0)</f>
        <v>0</v>
      </c>
      <c r="AB947" s="3" t="n">
        <v>1000002628</v>
      </c>
      <c r="AC947" s="3"/>
    </row>
    <row r="948" customFormat="false" ht="14.25" hidden="true" customHeight="true" outlineLevel="0" collapsed="false">
      <c r="A948" s="23" t="s">
        <v>134</v>
      </c>
      <c r="B948" s="65" t="s">
        <v>74</v>
      </c>
      <c r="C948" s="65" t="s">
        <v>1919</v>
      </c>
      <c r="D948" s="65" t="n">
        <v>1000002744</v>
      </c>
      <c r="E948" s="66" t="s">
        <v>1920</v>
      </c>
      <c r="F948" s="67" t="n">
        <v>44691</v>
      </c>
      <c r="G948" s="67" t="str">
        <f aca="false">IF(I948&gt;0,"Targeted Dealer","-")</f>
        <v>Targeted Dealer</v>
      </c>
      <c r="H948" s="67" t="s">
        <v>627</v>
      </c>
      <c r="I948" s="68" t="n">
        <v>40</v>
      </c>
      <c r="J948" s="68" t="n">
        <f aca="false">I948/$J$1*$E$1</f>
        <v>834.838709677419</v>
      </c>
      <c r="K948" s="97" t="n">
        <v>15</v>
      </c>
      <c r="L948" s="69" t="n">
        <f aca="false">K948-J948</f>
        <v>-819.838709677419</v>
      </c>
      <c r="M948" s="69" t="n">
        <f aca="false">IFERROR((K948/J948%),"-")</f>
        <v>1.7967542503864</v>
      </c>
      <c r="N948" s="100" t="n">
        <v>48</v>
      </c>
      <c r="O948" s="98" t="str">
        <f aca="false">IF(F948&lt;=$P$2,"Nov","")</f>
        <v>Nov</v>
      </c>
      <c r="P948" s="97" t="n">
        <v>48</v>
      </c>
      <c r="Q948" s="100" t="n">
        <f aca="false">K948-P948</f>
        <v>-33</v>
      </c>
      <c r="R948" s="98" t="n">
        <f aca="false">IFERROR(IF(O948="Nov",(K948/P948-1)),0)</f>
        <v>-0.6875</v>
      </c>
      <c r="S948" s="100" t="str">
        <f aca="false">IF(N948&gt;0,IF(O948="","-",IF(R948&lt;0%,"DEGROWTH","GROWTH")))</f>
        <v>DEGROWTH</v>
      </c>
      <c r="T948" s="101" t="n">
        <v>25</v>
      </c>
      <c r="U948" s="101" t="str">
        <f aca="false">IF(F948&lt;=$V$2,"Dec","")</f>
        <v>Dec</v>
      </c>
      <c r="V948" s="97" t="n">
        <v>25</v>
      </c>
      <c r="W948" s="104" t="n">
        <f aca="false">K948-V948</f>
        <v>-10</v>
      </c>
      <c r="X948" s="103" t="n">
        <f aca="false">IFERROR(IF(U948="Dec",(K948/V948-1)),0)</f>
        <v>-0.4</v>
      </c>
      <c r="Y948" s="104" t="str">
        <f aca="false">IF(T948&gt;0,IF(U948="","-",IF(X948&lt;0%,"DEGROWTH","GROWTH")))</f>
        <v>DEGROWTH</v>
      </c>
      <c r="Z948" s="24" t="n">
        <v>0</v>
      </c>
      <c r="AA948" s="24" t="n">
        <f aca="false">IF(H948&gt;0,1,0)</f>
        <v>1</v>
      </c>
      <c r="AB948" s="3" t="n">
        <v>1000002744</v>
      </c>
      <c r="AC948" s="3"/>
    </row>
    <row r="949" customFormat="false" ht="14.25" hidden="true" customHeight="true" outlineLevel="0" collapsed="false">
      <c r="A949" s="23" t="s">
        <v>134</v>
      </c>
      <c r="B949" s="65" t="s">
        <v>74</v>
      </c>
      <c r="C949" s="65" t="s">
        <v>1921</v>
      </c>
      <c r="D949" s="65" t="n">
        <v>1000002845</v>
      </c>
      <c r="E949" s="66" t="s">
        <v>1922</v>
      </c>
      <c r="F949" s="67" t="n">
        <v>44764</v>
      </c>
      <c r="G949" s="67" t="str">
        <f aca="false">IF(I949&gt;0,"Targeted Dealer","-")</f>
        <v>Targeted Dealer</v>
      </c>
      <c r="H949" s="67"/>
      <c r="I949" s="68" t="n">
        <v>70</v>
      </c>
      <c r="J949" s="68" t="n">
        <f aca="false">I949/$J$1*$E$1</f>
        <v>1460.96774193548</v>
      </c>
      <c r="K949" s="97" t="n">
        <v>40</v>
      </c>
      <c r="L949" s="69" t="n">
        <f aca="false">K949-J949</f>
        <v>-1420.96774193548</v>
      </c>
      <c r="M949" s="69" t="n">
        <f aca="false">IFERROR((K949/J949%),"-")</f>
        <v>2.73791123868404</v>
      </c>
      <c r="N949" s="100" t="n">
        <v>72.5</v>
      </c>
      <c r="O949" s="98" t="str">
        <f aca="false">IF(F949&lt;=$P$2,"Nov","")</f>
        <v>Nov</v>
      </c>
      <c r="P949" s="97" t="n">
        <v>72.5</v>
      </c>
      <c r="Q949" s="100" t="n">
        <f aca="false">K949-P949</f>
        <v>-32.5</v>
      </c>
      <c r="R949" s="98" t="n">
        <f aca="false">IFERROR(IF(O949="Nov",(K949/P949-1)),0)</f>
        <v>-0.448275862068966</v>
      </c>
      <c r="S949" s="100" t="str">
        <f aca="false">IF(N949&gt;0,IF(O949="","-",IF(R949&lt;0%,"DEGROWTH","GROWTH")))</f>
        <v>DEGROWTH</v>
      </c>
      <c r="T949" s="101" t="n">
        <v>90.5</v>
      </c>
      <c r="U949" s="101" t="str">
        <f aca="false">IF(F949&lt;=$V$2,"Dec","")</f>
        <v>Dec</v>
      </c>
      <c r="V949" s="97" t="n">
        <v>90.5</v>
      </c>
      <c r="W949" s="104" t="n">
        <f aca="false">K949-V949</f>
        <v>-50.5</v>
      </c>
      <c r="X949" s="103" t="n">
        <f aca="false">IFERROR(IF(U949="Dec",(K949/V949-1)),0)</f>
        <v>-0.558011049723757</v>
      </c>
      <c r="Y949" s="104" t="str">
        <f aca="false">IF(T949&gt;0,IF(U949="","-",IF(X949&lt;0%,"DEGROWTH","GROWTH")))</f>
        <v>DEGROWTH</v>
      </c>
      <c r="Z949" s="24" t="n">
        <v>0</v>
      </c>
      <c r="AA949" s="24" t="n">
        <f aca="false">IF(H949&gt;0,1,0)</f>
        <v>0</v>
      </c>
      <c r="AB949" s="3" t="n">
        <v>1000002845</v>
      </c>
      <c r="AC949" s="3"/>
    </row>
    <row r="950" customFormat="false" ht="14.25" hidden="true" customHeight="true" outlineLevel="0" collapsed="false">
      <c r="A950" s="23" t="s">
        <v>134</v>
      </c>
      <c r="B950" s="65" t="s">
        <v>74</v>
      </c>
      <c r="C950" s="65" t="s">
        <v>1923</v>
      </c>
      <c r="D950" s="65" t="n">
        <v>1000002891</v>
      </c>
      <c r="E950" s="65" t="s">
        <v>1764</v>
      </c>
      <c r="F950" s="67" t="n">
        <v>44798</v>
      </c>
      <c r="G950" s="67" t="str">
        <f aca="false">IF(I950&gt;0,"Targeted Dealer","-")</f>
        <v>Targeted Dealer</v>
      </c>
      <c r="H950" s="67"/>
      <c r="I950" s="68" t="n">
        <v>180</v>
      </c>
      <c r="J950" s="68" t="n">
        <f aca="false">I950/$J$1*$E$1</f>
        <v>3756.77419354839</v>
      </c>
      <c r="K950" s="97" t="n">
        <v>166</v>
      </c>
      <c r="L950" s="69" t="n">
        <f aca="false">K950-J950</f>
        <v>-3590.77419354839</v>
      </c>
      <c r="M950" s="69" t="n">
        <f aca="false">IFERROR((K950/J950%),"-")</f>
        <v>4.41868452687618</v>
      </c>
      <c r="N950" s="100" t="n">
        <v>142.5</v>
      </c>
      <c r="O950" s="98" t="str">
        <f aca="false">IF(F950&lt;=$P$2,"Nov","")</f>
        <v>Nov</v>
      </c>
      <c r="P950" s="97" t="n">
        <v>142.5</v>
      </c>
      <c r="Q950" s="100" t="n">
        <f aca="false">K950-P950</f>
        <v>23.5</v>
      </c>
      <c r="R950" s="98" t="n">
        <f aca="false">IFERROR(IF(O950="Nov",(K950/P950-1)),0)</f>
        <v>0.164912280701754</v>
      </c>
      <c r="S950" s="100" t="str">
        <f aca="false">IF(N950&gt;0,IF(O950="","-",IF(R950&lt;0%,"DEGROWTH","GROWTH")))</f>
        <v>GROWTH</v>
      </c>
      <c r="T950" s="101" t="n">
        <v>226</v>
      </c>
      <c r="U950" s="101" t="str">
        <f aca="false">IF(F950&lt;=$V$2,"Dec","")</f>
        <v>Dec</v>
      </c>
      <c r="V950" s="97" t="n">
        <v>226</v>
      </c>
      <c r="W950" s="104" t="n">
        <f aca="false">K950-V950</f>
        <v>-60</v>
      </c>
      <c r="X950" s="103" t="n">
        <f aca="false">IFERROR(IF(U950="Dec",(K950/V950-1)),0)</f>
        <v>-0.265486725663717</v>
      </c>
      <c r="Y950" s="104" t="str">
        <f aca="false">IF(T950&gt;0,IF(U950="","-",IF(X950&lt;0%,"DEGROWTH","GROWTH")))</f>
        <v>DEGROWTH</v>
      </c>
      <c r="Z950" s="24" t="n">
        <v>0</v>
      </c>
      <c r="AA950" s="24" t="n">
        <f aca="false">IF(H950&gt;0,1,0)</f>
        <v>0</v>
      </c>
      <c r="AB950" s="3" t="n">
        <v>1000002891</v>
      </c>
      <c r="AC950" s="3"/>
    </row>
    <row r="951" customFormat="false" ht="14.25" hidden="true" customHeight="true" outlineLevel="0" collapsed="false">
      <c r="A951" s="23" t="s">
        <v>134</v>
      </c>
      <c r="B951" s="65" t="s">
        <v>74</v>
      </c>
      <c r="C951" s="65" t="s">
        <v>1924</v>
      </c>
      <c r="D951" s="65" t="n">
        <v>1000003249</v>
      </c>
      <c r="E951" s="65" t="s">
        <v>1925</v>
      </c>
      <c r="F951" s="67" t="n">
        <v>44944</v>
      </c>
      <c r="G951" s="67" t="str">
        <f aca="false">IF(I951&gt;0,"Targeted Dealer","-")</f>
        <v>Targeted Dealer</v>
      </c>
      <c r="H951" s="67"/>
      <c r="I951" s="68" t="n">
        <v>120</v>
      </c>
      <c r="J951" s="68" t="n">
        <f aca="false">I951/$J$1*$E$1</f>
        <v>2504.51612903226</v>
      </c>
      <c r="K951" s="97" t="n">
        <v>135</v>
      </c>
      <c r="L951" s="69" t="n">
        <f aca="false">K951-J951</f>
        <v>-2369.51612903226</v>
      </c>
      <c r="M951" s="69" t="n">
        <f aca="false">IFERROR((K951/J951%),"-")</f>
        <v>5.3902627511592</v>
      </c>
      <c r="N951" s="100" t="n">
        <v>152</v>
      </c>
      <c r="O951" s="98" t="str">
        <f aca="false">IF(F951&lt;=$P$2,"Nov","")</f>
        <v>Nov</v>
      </c>
      <c r="P951" s="97" t="n">
        <v>152</v>
      </c>
      <c r="Q951" s="100" t="n">
        <f aca="false">K951-P951</f>
        <v>-17</v>
      </c>
      <c r="R951" s="98" t="n">
        <f aca="false">IFERROR(IF(O951="Nov",(K951/P951-1)),0)</f>
        <v>-0.111842105263158</v>
      </c>
      <c r="S951" s="100" t="str">
        <f aca="false">IF(N951&gt;0,IF(O951="","-",IF(R951&lt;0%,"DEGROWTH","GROWTH")))</f>
        <v>DEGROWTH</v>
      </c>
      <c r="T951" s="101" t="n">
        <v>135</v>
      </c>
      <c r="U951" s="101" t="str">
        <f aca="false">IF(F951&lt;=$V$2,"Dec","")</f>
        <v>Dec</v>
      </c>
      <c r="V951" s="97" t="n">
        <v>135</v>
      </c>
      <c r="W951" s="104" t="n">
        <f aca="false">K951-V951</f>
        <v>0</v>
      </c>
      <c r="X951" s="103" t="n">
        <f aca="false">IFERROR(IF(U951="Dec",(K951/V951-1)),0)</f>
        <v>0</v>
      </c>
      <c r="Y951" s="104" t="str">
        <f aca="false">IF(T951&gt;0,IF(U951="","-",IF(X951&lt;0%,"DEGROWTH","GROWTH")))</f>
        <v>GROWTH</v>
      </c>
      <c r="Z951" s="24" t="n">
        <v>0</v>
      </c>
      <c r="AA951" s="24" t="n">
        <f aca="false">IF(H951&gt;0,1,0)</f>
        <v>0</v>
      </c>
      <c r="AB951" s="3" t="n">
        <v>1000003249</v>
      </c>
      <c r="AC951" s="3"/>
    </row>
    <row r="952" customFormat="false" ht="14.25" hidden="true" customHeight="true" outlineLevel="0" collapsed="false">
      <c r="A952" s="23" t="s">
        <v>134</v>
      </c>
      <c r="B952" s="65" t="s">
        <v>74</v>
      </c>
      <c r="C952" s="65" t="s">
        <v>4504</v>
      </c>
      <c r="D952" s="65" t="n">
        <v>1000003657</v>
      </c>
      <c r="E952" s="65" t="s">
        <v>4505</v>
      </c>
      <c r="F952" s="67" t="n">
        <v>45136</v>
      </c>
      <c r="G952" s="67" t="str">
        <f aca="false">IF(I952&gt;0,"Targeted Dealer","-")</f>
        <v>Targeted Dealer</v>
      </c>
      <c r="H952" s="67"/>
      <c r="I952" s="68" t="n">
        <v>60</v>
      </c>
      <c r="J952" s="68" t="n">
        <f aca="false">I952/$J$1*$E$1</f>
        <v>1252.25806451613</v>
      </c>
      <c r="K952" s="97" t="n">
        <v>15</v>
      </c>
      <c r="L952" s="69" t="n">
        <f aca="false">K952-J952</f>
        <v>-1237.25806451613</v>
      </c>
      <c r="M952" s="69" t="n">
        <f aca="false">IFERROR((K952/J952%),"-")</f>
        <v>1.19783616692427</v>
      </c>
      <c r="N952" s="100" t="n">
        <v>0</v>
      </c>
      <c r="O952" s="98" t="str">
        <f aca="false">IF(F952&lt;=$P$2,"Nov","")</f>
        <v>Nov</v>
      </c>
      <c r="P952" s="97" t="n">
        <v>0</v>
      </c>
      <c r="Q952" s="100" t="n">
        <f aca="false">K952-P952</f>
        <v>15</v>
      </c>
      <c r="R952" s="98" t="n">
        <f aca="false">IFERROR(IF(O952="Nov",(K952/P952-1)),0)</f>
        <v>0</v>
      </c>
      <c r="S952" s="105" t="b">
        <f aca="false">IF(N952&gt;0,IF(O952="","-",IF(R952&lt;0%,"DEGROWTH","GROWTH")))</f>
        <v>0</v>
      </c>
      <c r="T952" s="101" t="n">
        <v>54.5</v>
      </c>
      <c r="U952" s="101" t="str">
        <f aca="false">IF(F952&lt;=$V$2,"Dec","")</f>
        <v>Dec</v>
      </c>
      <c r="V952" s="97" t="n">
        <v>54.5</v>
      </c>
      <c r="W952" s="104" t="n">
        <f aca="false">K952-V952</f>
        <v>-39.5</v>
      </c>
      <c r="X952" s="103" t="n">
        <f aca="false">IFERROR(IF(U952="Dec",(K952/V952-1)),0)</f>
        <v>-0.724770642201835</v>
      </c>
      <c r="Y952" s="104" t="str">
        <f aca="false">IF(T952&gt;0,IF(U952="","-",IF(X952&lt;0%,"DEGROWTH","GROWTH")))</f>
        <v>DEGROWTH</v>
      </c>
      <c r="Z952" s="24" t="n">
        <v>0</v>
      </c>
      <c r="AA952" s="24" t="n">
        <f aca="false">IF(H952&gt;0,1,0)</f>
        <v>0</v>
      </c>
      <c r="AB952" s="3" t="n">
        <v>1000003657</v>
      </c>
      <c r="AC952" s="3"/>
    </row>
    <row r="953" customFormat="false" ht="14.25" hidden="true" customHeight="true" outlineLevel="0" collapsed="false">
      <c r="A953" s="23" t="s">
        <v>134</v>
      </c>
      <c r="B953" s="65" t="s">
        <v>74</v>
      </c>
      <c r="C953" s="65" t="s">
        <v>1926</v>
      </c>
      <c r="D953" s="65" t="n">
        <v>1000003783</v>
      </c>
      <c r="E953" s="65" t="s">
        <v>1927</v>
      </c>
      <c r="F953" s="67" t="n">
        <v>45271</v>
      </c>
      <c r="G953" s="67" t="str">
        <f aca="false">IF(I953&gt;0,"Targeted Dealer","-")</f>
        <v>Targeted Dealer</v>
      </c>
      <c r="H953" s="67"/>
      <c r="I953" s="68" t="n">
        <v>20</v>
      </c>
      <c r="J953" s="68" t="n">
        <f aca="false">I953/$J$1*$E$1</f>
        <v>417.41935483871</v>
      </c>
      <c r="K953" s="97" t="n">
        <v>5</v>
      </c>
      <c r="L953" s="69" t="n">
        <f aca="false">K953-J953</f>
        <v>-412.41935483871</v>
      </c>
      <c r="M953" s="69" t="n">
        <f aca="false">IFERROR((K953/J953%),"-")</f>
        <v>1.19783616692427</v>
      </c>
      <c r="N953" s="100" t="n">
        <v>0</v>
      </c>
      <c r="O953" s="98" t="str">
        <f aca="false">IF(F953&lt;=$P$2,"Nov","")</f>
        <v>Nov</v>
      </c>
      <c r="P953" s="97" t="n">
        <v>0</v>
      </c>
      <c r="Q953" s="100" t="n">
        <f aca="false">K953-P953</f>
        <v>5</v>
      </c>
      <c r="R953" s="98" t="n">
        <f aca="false">IFERROR(IF(O953="Nov",(K953/P953-1)),0)</f>
        <v>0</v>
      </c>
      <c r="S953" s="105" t="b">
        <f aca="false">IF(N953&gt;0,IF(O953="","-",IF(R953&lt;0%,"DEGROWTH","GROWTH")))</f>
        <v>0</v>
      </c>
      <c r="T953" s="101" t="n">
        <v>2.5</v>
      </c>
      <c r="U953" s="101" t="str">
        <f aca="false">IF(F953&lt;=$V$2,"Dec","")</f>
        <v>Dec</v>
      </c>
      <c r="V953" s="97" t="n">
        <v>2.5</v>
      </c>
      <c r="W953" s="104" t="n">
        <f aca="false">K953-V953</f>
        <v>2.5</v>
      </c>
      <c r="X953" s="103" t="n">
        <f aca="false">IFERROR(IF(U953="Dec",(K953/V953-1)),0)</f>
        <v>1</v>
      </c>
      <c r="Y953" s="104" t="str">
        <f aca="false">IF(T953&gt;0,IF(U953="","-",IF(X953&lt;0%,"DEGROWTH","GROWTH")))</f>
        <v>GROWTH</v>
      </c>
      <c r="Z953" s="24" t="n">
        <v>0</v>
      </c>
      <c r="AA953" s="24" t="n">
        <f aca="false">IF(H953&gt;0,1,0)</f>
        <v>0</v>
      </c>
      <c r="AB953" s="3" t="n">
        <v>1000003783</v>
      </c>
      <c r="AC953" s="3"/>
    </row>
    <row r="954" customFormat="false" ht="14.25" hidden="true" customHeight="true" outlineLevel="0" collapsed="false">
      <c r="A954" s="24" t="s">
        <v>134</v>
      </c>
      <c r="B954" s="128" t="s">
        <v>74</v>
      </c>
      <c r="C954" s="128" t="s">
        <v>4506</v>
      </c>
      <c r="D954" s="128" t="n">
        <v>1000003947</v>
      </c>
      <c r="E954" s="128" t="s">
        <v>1415</v>
      </c>
      <c r="F954" s="67" t="n">
        <v>45422</v>
      </c>
      <c r="G954" s="67" t="str">
        <f aca="false">IF(I954&gt;0,"Targeted Dealer","-")</f>
        <v>Targeted Dealer</v>
      </c>
      <c r="H954" s="67"/>
      <c r="I954" s="68" t="n">
        <v>50</v>
      </c>
      <c r="J954" s="68" t="n">
        <f aca="false">I954/$J$1*$E$1</f>
        <v>1043.54838709677</v>
      </c>
      <c r="K954" s="97" t="n">
        <v>0</v>
      </c>
      <c r="L954" s="69" t="n">
        <f aca="false">K954-J954</f>
        <v>-1043.54838709677</v>
      </c>
      <c r="M954" s="69" t="n">
        <f aca="false">IFERROR((K954/J954%),"-")</f>
        <v>0</v>
      </c>
      <c r="N954" s="100" t="n">
        <v>0</v>
      </c>
      <c r="O954" s="98" t="str">
        <f aca="false">IF(F954&lt;=$P$2,"Nov","")</f>
        <v>Nov</v>
      </c>
      <c r="P954" s="97" t="n">
        <v>0</v>
      </c>
      <c r="Q954" s="100" t="n">
        <f aca="false">K954-P954</f>
        <v>0</v>
      </c>
      <c r="R954" s="98" t="n">
        <f aca="false">IFERROR(IF(O954="Nov",(K954/P954-1)),0)</f>
        <v>0</v>
      </c>
      <c r="S954" s="105" t="b">
        <f aca="false">IF(N954&gt;0,IF(O954="","-",IF(R954&lt;0%,"DEGROWTH","GROWTH")))</f>
        <v>0</v>
      </c>
      <c r="T954" s="101" t="n">
        <v>0</v>
      </c>
      <c r="U954" s="101" t="str">
        <f aca="false">IF(F954&lt;=$V$2,"Dec","")</f>
        <v>Dec</v>
      </c>
      <c r="V954" s="97" t="n">
        <v>0</v>
      </c>
      <c r="W954" s="104" t="n">
        <f aca="false">K954-V954</f>
        <v>0</v>
      </c>
      <c r="X954" s="103" t="n">
        <f aca="false">IFERROR(IF(U954="Dec",(K954/V954-1)),0)</f>
        <v>0</v>
      </c>
      <c r="Y954" s="106" t="b">
        <f aca="false">IF(T954&gt;0,IF(U954="","-",IF(X954&lt;0%,"DEGROWTH","GROWTH")))</f>
        <v>0</v>
      </c>
      <c r="Z954" s="24" t="n">
        <v>1</v>
      </c>
      <c r="AA954" s="24" t="n">
        <f aca="false">IF(H954&gt;0,1,0)</f>
        <v>0</v>
      </c>
      <c r="AB954" s="3" t="n">
        <v>1000003947</v>
      </c>
      <c r="AC954" s="3"/>
    </row>
    <row r="955" customFormat="false" ht="14.25" hidden="true" customHeight="true" outlineLevel="0" collapsed="false">
      <c r="A955" s="24" t="s">
        <v>134</v>
      </c>
      <c r="B955" s="128" t="s">
        <v>74</v>
      </c>
      <c r="C955" s="128" t="s">
        <v>1928</v>
      </c>
      <c r="D955" s="128" t="n">
        <v>1000003963</v>
      </c>
      <c r="E955" s="128" t="s">
        <v>1929</v>
      </c>
      <c r="F955" s="67" t="n">
        <v>45429</v>
      </c>
      <c r="G955" s="67" t="str">
        <f aca="false">IF(I955&gt;0,"Targeted Dealer","-")</f>
        <v>Targeted Dealer</v>
      </c>
      <c r="H955" s="67"/>
      <c r="I955" s="68" t="n">
        <v>100</v>
      </c>
      <c r="J955" s="68" t="n">
        <f aca="false">I955/$J$1*$E$1</f>
        <v>2087.09677419355</v>
      </c>
      <c r="K955" s="97" t="n">
        <v>134.8</v>
      </c>
      <c r="L955" s="69" t="n">
        <f aca="false">K955-J955</f>
        <v>-1952.29677419355</v>
      </c>
      <c r="M955" s="69" t="n">
        <f aca="false">IFERROR((K955/J955%),"-")</f>
        <v>6.45873261205564</v>
      </c>
      <c r="N955" s="100" t="n">
        <v>95.15</v>
      </c>
      <c r="O955" s="98" t="str">
        <f aca="false">IF(F955&lt;=$P$2,"Nov","")</f>
        <v>Nov</v>
      </c>
      <c r="P955" s="97" t="n">
        <v>95.15</v>
      </c>
      <c r="Q955" s="100" t="n">
        <f aca="false">K955-P955</f>
        <v>39.65</v>
      </c>
      <c r="R955" s="98" t="n">
        <f aca="false">IFERROR(IF(O955="Nov",(K955/P955-1)),0)</f>
        <v>0.416710457172885</v>
      </c>
      <c r="S955" s="100" t="str">
        <f aca="false">IF(N955&gt;0,IF(O955="","-",IF(R955&lt;0%,"DEGROWTH","GROWTH")))</f>
        <v>GROWTH</v>
      </c>
      <c r="T955" s="101" t="n">
        <v>0</v>
      </c>
      <c r="U955" s="101" t="str">
        <f aca="false">IF(F955&lt;=$V$2,"Dec","")</f>
        <v>Dec</v>
      </c>
      <c r="V955" s="97" t="n">
        <v>0</v>
      </c>
      <c r="W955" s="104" t="n">
        <f aca="false">K955-V955</f>
        <v>134.8</v>
      </c>
      <c r="X955" s="103" t="n">
        <f aca="false">IFERROR(IF(U955="Dec",(K955/V955-1)),0)</f>
        <v>0</v>
      </c>
      <c r="Y955" s="106" t="b">
        <f aca="false">IF(T955&gt;0,IF(U955="","-",IF(X955&lt;0%,"DEGROWTH","GROWTH")))</f>
        <v>0</v>
      </c>
      <c r="Z955" s="24" t="n">
        <v>0</v>
      </c>
      <c r="AA955" s="24" t="n">
        <f aca="false">IF(H955&gt;0,1,0)</f>
        <v>0</v>
      </c>
      <c r="AB955" s="3" t="n">
        <v>1000003963</v>
      </c>
      <c r="AC955" s="3"/>
    </row>
    <row r="956" customFormat="false" ht="14.25" hidden="true" customHeight="true" outlineLevel="0" collapsed="false">
      <c r="A956" s="24" t="s">
        <v>134</v>
      </c>
      <c r="B956" s="128" t="s">
        <v>74</v>
      </c>
      <c r="C956" s="128" t="s">
        <v>1930</v>
      </c>
      <c r="D956" s="128" t="n">
        <v>1000003964</v>
      </c>
      <c r="E956" s="128" t="s">
        <v>1931</v>
      </c>
      <c r="F956" s="67" t="n">
        <v>45429</v>
      </c>
      <c r="G956" s="67" t="str">
        <f aca="false">IF(I956&gt;0,"Targeted Dealer","-")</f>
        <v>Targeted Dealer</v>
      </c>
      <c r="H956" s="67"/>
      <c r="I956" s="68" t="n">
        <v>40</v>
      </c>
      <c r="J956" s="68" t="n">
        <f aca="false">I956/$J$1*$E$1</f>
        <v>834.838709677419</v>
      </c>
      <c r="K956" s="97" t="n">
        <v>45</v>
      </c>
      <c r="L956" s="69" t="n">
        <f aca="false">K956-J956</f>
        <v>-789.838709677419</v>
      </c>
      <c r="M956" s="69" t="n">
        <f aca="false">IFERROR((K956/J956%),"-")</f>
        <v>5.3902627511592</v>
      </c>
      <c r="N956" s="100" t="n">
        <v>20</v>
      </c>
      <c r="O956" s="98" t="str">
        <f aca="false">IF(F956&lt;=$P$2,"Nov","")</f>
        <v>Nov</v>
      </c>
      <c r="P956" s="97" t="n">
        <v>20</v>
      </c>
      <c r="Q956" s="100" t="n">
        <f aca="false">K956-P956</f>
        <v>25</v>
      </c>
      <c r="R956" s="98" t="n">
        <f aca="false">IFERROR(IF(O956="Nov",(K956/P956-1)),0)</f>
        <v>1.25</v>
      </c>
      <c r="S956" s="100" t="str">
        <f aca="false">IF(N956&gt;0,IF(O956="","-",IF(R956&lt;0%,"DEGROWTH","GROWTH")))</f>
        <v>GROWTH</v>
      </c>
      <c r="T956" s="101" t="n">
        <v>0</v>
      </c>
      <c r="U956" s="101" t="str">
        <f aca="false">IF(F956&lt;=$V$2,"Dec","")</f>
        <v>Dec</v>
      </c>
      <c r="V956" s="97" t="n">
        <v>0</v>
      </c>
      <c r="W956" s="104" t="n">
        <f aca="false">K956-V956</f>
        <v>45</v>
      </c>
      <c r="X956" s="103" t="n">
        <f aca="false">IFERROR(IF(U956="Dec",(K956/V956-1)),0)</f>
        <v>0</v>
      </c>
      <c r="Y956" s="106" t="b">
        <f aca="false">IF(T956&gt;0,IF(U956="","-",IF(X956&lt;0%,"DEGROWTH","GROWTH")))</f>
        <v>0</v>
      </c>
      <c r="Z956" s="24" t="n">
        <v>0</v>
      </c>
      <c r="AA956" s="24" t="n">
        <f aca="false">IF(H956&gt;0,1,0)</f>
        <v>0</v>
      </c>
      <c r="AB956" s="3" t="n">
        <v>1000003964</v>
      </c>
      <c r="AC956" s="3"/>
    </row>
    <row r="957" customFormat="false" ht="14.25" hidden="true" customHeight="true" outlineLevel="0" collapsed="false">
      <c r="A957" s="24" t="s">
        <v>134</v>
      </c>
      <c r="B957" s="128" t="s">
        <v>74</v>
      </c>
      <c r="C957" s="128" t="s">
        <v>290</v>
      </c>
      <c r="D957" s="128" t="n">
        <v>1000004087</v>
      </c>
      <c r="E957" s="128" t="s">
        <v>291</v>
      </c>
      <c r="F957" s="67" t="n">
        <v>45519</v>
      </c>
      <c r="G957" s="67" t="str">
        <f aca="false">IF(I957&gt;0,"Targeted Dealer","-")</f>
        <v>Targeted Dealer</v>
      </c>
      <c r="H957" s="24"/>
      <c r="I957" s="68" t="n">
        <v>50</v>
      </c>
      <c r="J957" s="68" t="n">
        <f aca="false">I957/$J$1*$E$1</f>
        <v>1043.54838709677</v>
      </c>
      <c r="K957" s="97" t="n">
        <v>50.5</v>
      </c>
      <c r="L957" s="69" t="n">
        <f aca="false">K957-J957</f>
        <v>-993.048387096774</v>
      </c>
      <c r="M957" s="69" t="n">
        <f aca="false">IFERROR((K957/J957%),"-")</f>
        <v>4.83925811437403</v>
      </c>
      <c r="N957" s="100" t="n">
        <v>69.5</v>
      </c>
      <c r="O957" s="98" t="str">
        <f aca="false">IF(F957&lt;=$P$2,"Nov","")</f>
        <v>Nov</v>
      </c>
      <c r="P957" s="97" t="n">
        <v>69.5</v>
      </c>
      <c r="Q957" s="100" t="n">
        <f aca="false">K957-P957</f>
        <v>-19</v>
      </c>
      <c r="R957" s="98" t="n">
        <f aca="false">IFERROR(IF(O957="Nov",(K957/P957-1)),0)</f>
        <v>-0.273381294964029</v>
      </c>
      <c r="S957" s="100" t="str">
        <f aca="false">IF(N957&gt;0,IF(O957="","-",IF(R957&lt;0%,"DEGROWTH","GROWTH")))</f>
        <v>DEGROWTH</v>
      </c>
      <c r="T957" s="101" t="n">
        <v>0</v>
      </c>
      <c r="U957" s="101" t="str">
        <f aca="false">IF(F957&lt;=$V$2,"Dec","")</f>
        <v>Dec</v>
      </c>
      <c r="V957" s="97" t="n">
        <v>0</v>
      </c>
      <c r="W957" s="104" t="n">
        <f aca="false">K957-V957</f>
        <v>50.5</v>
      </c>
      <c r="X957" s="103" t="n">
        <f aca="false">IFERROR(IF(U957="Dec",(K957/V957-1)),0)</f>
        <v>0</v>
      </c>
      <c r="Y957" s="106" t="b">
        <f aca="false">IF(T957&gt;0,IF(U957="","-",IF(X957&lt;0%,"DEGROWTH","GROWTH")))</f>
        <v>0</v>
      </c>
      <c r="Z957" s="24" t="n">
        <v>0</v>
      </c>
      <c r="AA957" s="24" t="n">
        <f aca="false">IF(H957&gt;0,1,0)</f>
        <v>0</v>
      </c>
      <c r="AB957" s="3" t="n">
        <v>1000004087</v>
      </c>
      <c r="AC957" s="3"/>
    </row>
    <row r="958" customFormat="false" ht="14.25" hidden="true" customHeight="true" outlineLevel="0" collapsed="false">
      <c r="A958" s="24" t="s">
        <v>134</v>
      </c>
      <c r="B958" s="128" t="s">
        <v>74</v>
      </c>
      <c r="C958" s="128" t="s">
        <v>3919</v>
      </c>
      <c r="D958" s="128" t="n">
        <v>1000004103</v>
      </c>
      <c r="E958" s="128" t="s">
        <v>3920</v>
      </c>
      <c r="F958" s="67" t="n">
        <v>45534</v>
      </c>
      <c r="G958" s="67" t="str">
        <f aca="false">IF(I958&gt;0,"Targeted Dealer","-")</f>
        <v>Targeted Dealer</v>
      </c>
      <c r="H958" s="24"/>
      <c r="I958" s="68" t="n">
        <v>40</v>
      </c>
      <c r="J958" s="68" t="n">
        <f aca="false">I958/$J$1*$E$1</f>
        <v>834.838709677419</v>
      </c>
      <c r="K958" s="97" t="n">
        <v>50</v>
      </c>
      <c r="L958" s="69" t="n">
        <f aca="false">K958-J958</f>
        <v>-784.838709677419</v>
      </c>
      <c r="M958" s="69" t="n">
        <f aca="false">IFERROR((K958/J958%),"-")</f>
        <v>5.98918083462133</v>
      </c>
      <c r="N958" s="100" t="n">
        <v>45</v>
      </c>
      <c r="O958" s="98" t="str">
        <f aca="false">IF(F958&lt;=$P$2,"Nov","")</f>
        <v>Nov</v>
      </c>
      <c r="P958" s="97" t="n">
        <v>45</v>
      </c>
      <c r="Q958" s="100" t="n">
        <f aca="false">K958-P958</f>
        <v>5</v>
      </c>
      <c r="R958" s="98" t="n">
        <f aca="false">IFERROR(IF(O958="Nov",(K958/P958-1)),0)</f>
        <v>0.111111111111111</v>
      </c>
      <c r="S958" s="100" t="str">
        <f aca="false">IF(N958&gt;0,IF(O958="","-",IF(R958&lt;0%,"DEGROWTH","GROWTH")))</f>
        <v>GROWTH</v>
      </c>
      <c r="T958" s="101" t="n">
        <v>0</v>
      </c>
      <c r="U958" s="101" t="str">
        <f aca="false">IF(F958&lt;=$V$2,"Dec","")</f>
        <v>Dec</v>
      </c>
      <c r="V958" s="97" t="n">
        <v>0</v>
      </c>
      <c r="W958" s="104" t="n">
        <f aca="false">K958-V958</f>
        <v>50</v>
      </c>
      <c r="X958" s="103" t="n">
        <f aca="false">IFERROR(IF(U958="Dec",(K958/V958-1)),0)</f>
        <v>0</v>
      </c>
      <c r="Y958" s="106" t="b">
        <f aca="false">IF(T958&gt;0,IF(U958="","-",IF(X958&lt;0%,"DEGROWTH","GROWTH")))</f>
        <v>0</v>
      </c>
      <c r="Z958" s="24" t="n">
        <v>0</v>
      </c>
      <c r="AA958" s="24" t="n">
        <f aca="false">IF(H958&gt;0,1,0)</f>
        <v>0</v>
      </c>
      <c r="AB958" s="3" t="n">
        <v>1000004103</v>
      </c>
      <c r="AC958" s="3"/>
    </row>
    <row r="959" customFormat="false" ht="14.25" hidden="true" customHeight="true" outlineLevel="0" collapsed="false">
      <c r="A959" s="23" t="s">
        <v>134</v>
      </c>
      <c r="B959" s="65" t="s">
        <v>77</v>
      </c>
      <c r="C959" s="65" t="s">
        <v>1932</v>
      </c>
      <c r="D959" s="65" t="n">
        <v>1000000790</v>
      </c>
      <c r="E959" s="66" t="s">
        <v>1933</v>
      </c>
      <c r="F959" s="67" t="n">
        <v>38565</v>
      </c>
      <c r="G959" s="67" t="str">
        <f aca="false">IF(I959&gt;0,"Targeted Dealer","-")</f>
        <v>Targeted Dealer</v>
      </c>
      <c r="H959" s="67"/>
      <c r="I959" s="68" t="n">
        <v>1150</v>
      </c>
      <c r="J959" s="68" t="n">
        <f aca="false">I959/$J$1*$E$1</f>
        <v>24001.6129032258</v>
      </c>
      <c r="K959" s="97" t="n">
        <v>849.25</v>
      </c>
      <c r="L959" s="69" t="n">
        <f aca="false">K959-J959</f>
        <v>-23152.3629032258</v>
      </c>
      <c r="M959" s="69" t="n">
        <f aca="false">IFERROR((K959/J959%),"-")</f>
        <v>3.53830387742759</v>
      </c>
      <c r="N959" s="100" t="n">
        <v>495</v>
      </c>
      <c r="O959" s="98" t="str">
        <f aca="false">IF(F959&lt;=$P$2,"Nov","")</f>
        <v>Nov</v>
      </c>
      <c r="P959" s="97" t="n">
        <v>495</v>
      </c>
      <c r="Q959" s="100" t="n">
        <f aca="false">K959-P959</f>
        <v>354.25</v>
      </c>
      <c r="R959" s="98" t="n">
        <f aca="false">IFERROR(IF(O959="Nov",(K959/P959-1)),0)</f>
        <v>0.715656565656566</v>
      </c>
      <c r="S959" s="100" t="str">
        <f aca="false">IF(N959&gt;0,IF(O959="","-",IF(R959&lt;0%,"DEGROWTH","GROWTH")))</f>
        <v>GROWTH</v>
      </c>
      <c r="T959" s="101" t="n">
        <v>1005.5</v>
      </c>
      <c r="U959" s="101" t="str">
        <f aca="false">IF(F959&lt;=$V$2,"Dec","")</f>
        <v>Dec</v>
      </c>
      <c r="V959" s="97" t="n">
        <v>1005.5</v>
      </c>
      <c r="W959" s="104" t="n">
        <f aca="false">K959-V959</f>
        <v>-156.25</v>
      </c>
      <c r="X959" s="103" t="n">
        <f aca="false">IFERROR(IF(U959="Dec",(K959/V959-1)),0)</f>
        <v>-0.155395325708603</v>
      </c>
      <c r="Y959" s="104" t="str">
        <f aca="false">IF(T959&gt;0,IF(U959="","-",IF(X959&lt;0%,"DEGROWTH","GROWTH")))</f>
        <v>DEGROWTH</v>
      </c>
      <c r="Z959" s="24" t="n">
        <v>0</v>
      </c>
      <c r="AA959" s="24" t="n">
        <f aca="false">IF(H959&gt;0,1,0)</f>
        <v>0</v>
      </c>
      <c r="AB959" s="3" t="n">
        <v>1000000790</v>
      </c>
      <c r="AC959" s="3"/>
    </row>
    <row r="960" customFormat="false" ht="14.25" hidden="true" customHeight="true" outlineLevel="0" collapsed="false">
      <c r="A960" s="23" t="s">
        <v>134</v>
      </c>
      <c r="B960" s="65" t="s">
        <v>77</v>
      </c>
      <c r="C960" s="65" t="s">
        <v>1934</v>
      </c>
      <c r="D960" s="65" t="n">
        <v>1000000804</v>
      </c>
      <c r="E960" s="66" t="s">
        <v>1935</v>
      </c>
      <c r="F960" s="67" t="n">
        <v>38565</v>
      </c>
      <c r="G960" s="67" t="str">
        <f aca="false">IF(I960&gt;0,"Targeted Dealer","-")</f>
        <v>Targeted Dealer</v>
      </c>
      <c r="H960" s="67"/>
      <c r="I960" s="68" t="n">
        <v>60</v>
      </c>
      <c r="J960" s="68" t="n">
        <f aca="false">I960/$J$1*$E$1</f>
        <v>1252.25806451613</v>
      </c>
      <c r="K960" s="97" t="n">
        <v>26</v>
      </c>
      <c r="L960" s="69" t="n">
        <f aca="false">K960-J960</f>
        <v>-1226.25806451613</v>
      </c>
      <c r="M960" s="69" t="n">
        <f aca="false">IFERROR((K960/J960%),"-")</f>
        <v>2.07624935600206</v>
      </c>
      <c r="N960" s="100" t="n">
        <v>20</v>
      </c>
      <c r="O960" s="98" t="str">
        <f aca="false">IF(F960&lt;=$P$2,"Nov","")</f>
        <v>Nov</v>
      </c>
      <c r="P960" s="97" t="n">
        <v>20</v>
      </c>
      <c r="Q960" s="100" t="n">
        <f aca="false">K960-P960</f>
        <v>6</v>
      </c>
      <c r="R960" s="98" t="n">
        <f aca="false">IFERROR(IF(O960="Nov",(K960/P960-1)),0)</f>
        <v>0.3</v>
      </c>
      <c r="S960" s="100" t="str">
        <f aca="false">IF(N960&gt;0,IF(O960="","-",IF(R960&lt;0%,"DEGROWTH","GROWTH")))</f>
        <v>GROWTH</v>
      </c>
      <c r="T960" s="101" t="n">
        <v>60</v>
      </c>
      <c r="U960" s="101" t="str">
        <f aca="false">IF(F960&lt;=$V$2,"Dec","")</f>
        <v>Dec</v>
      </c>
      <c r="V960" s="97" t="n">
        <v>60</v>
      </c>
      <c r="W960" s="104" t="n">
        <f aca="false">K960-V960</f>
        <v>-34</v>
      </c>
      <c r="X960" s="103" t="n">
        <f aca="false">IFERROR(IF(U960="Dec",(K960/V960-1)),0)</f>
        <v>-0.566666666666667</v>
      </c>
      <c r="Y960" s="104" t="str">
        <f aca="false">IF(T960&gt;0,IF(U960="","-",IF(X960&lt;0%,"DEGROWTH","GROWTH")))</f>
        <v>DEGROWTH</v>
      </c>
      <c r="Z960" s="24" t="n">
        <v>0</v>
      </c>
      <c r="AA960" s="24" t="n">
        <f aca="false">IF(H960&gt;0,1,0)</f>
        <v>0</v>
      </c>
      <c r="AB960" s="3" t="n">
        <v>1000000804</v>
      </c>
      <c r="AC960" s="3"/>
    </row>
    <row r="961" customFormat="false" ht="14.25" hidden="true" customHeight="true" outlineLevel="0" collapsed="false">
      <c r="A961" s="23" t="s">
        <v>134</v>
      </c>
      <c r="B961" s="65" t="s">
        <v>77</v>
      </c>
      <c r="C961" s="65" t="s">
        <v>1936</v>
      </c>
      <c r="D961" s="65" t="n">
        <v>1000000794</v>
      </c>
      <c r="E961" s="66" t="s">
        <v>1937</v>
      </c>
      <c r="F961" s="67" t="n">
        <v>38654</v>
      </c>
      <c r="G961" s="67" t="str">
        <f aca="false">IF(I961&gt;0,"Targeted Dealer","-")</f>
        <v>Targeted Dealer</v>
      </c>
      <c r="H961" s="67"/>
      <c r="I961" s="68" t="n">
        <v>100</v>
      </c>
      <c r="J961" s="68" t="n">
        <f aca="false">I961/$J$1*$E$1</f>
        <v>2087.09677419355</v>
      </c>
      <c r="K961" s="97" t="n">
        <v>40.5</v>
      </c>
      <c r="L961" s="69" t="n">
        <f aca="false">K961-J961</f>
        <v>-2046.59677419355</v>
      </c>
      <c r="M961" s="69" t="n">
        <f aca="false">IFERROR((K961/J961%),"-")</f>
        <v>1.94049459041731</v>
      </c>
      <c r="N961" s="100" t="n">
        <v>78</v>
      </c>
      <c r="O961" s="98" t="str">
        <f aca="false">IF(F961&lt;=$P$2,"Nov","")</f>
        <v>Nov</v>
      </c>
      <c r="P961" s="97" t="n">
        <v>78</v>
      </c>
      <c r="Q961" s="100" t="n">
        <f aca="false">K961-P961</f>
        <v>-37.5</v>
      </c>
      <c r="R961" s="98" t="n">
        <f aca="false">IFERROR(IF(O961="Nov",(K961/P961-1)),0)</f>
        <v>-0.480769230769231</v>
      </c>
      <c r="S961" s="100" t="str">
        <f aca="false">IF(N961&gt;0,IF(O961="","-",IF(R961&lt;0%,"DEGROWTH","GROWTH")))</f>
        <v>DEGROWTH</v>
      </c>
      <c r="T961" s="101" t="n">
        <v>53.5</v>
      </c>
      <c r="U961" s="101" t="str">
        <f aca="false">IF(F961&lt;=$V$2,"Dec","")</f>
        <v>Dec</v>
      </c>
      <c r="V961" s="97" t="n">
        <v>53.5</v>
      </c>
      <c r="W961" s="104" t="n">
        <f aca="false">K961-V961</f>
        <v>-13</v>
      </c>
      <c r="X961" s="103" t="n">
        <f aca="false">IFERROR(IF(U961="Dec",(K961/V961-1)),0)</f>
        <v>-0.242990654205608</v>
      </c>
      <c r="Y961" s="104" t="str">
        <f aca="false">IF(T961&gt;0,IF(U961="","-",IF(X961&lt;0%,"DEGROWTH","GROWTH")))</f>
        <v>DEGROWTH</v>
      </c>
      <c r="Z961" s="24" t="n">
        <v>0</v>
      </c>
      <c r="AA961" s="24" t="n">
        <f aca="false">IF(H961&gt;0,1,0)</f>
        <v>0</v>
      </c>
      <c r="AB961" s="3" t="n">
        <v>1000000794</v>
      </c>
      <c r="AC961" s="3"/>
    </row>
    <row r="962" customFormat="false" ht="14.25" hidden="true" customHeight="true" outlineLevel="0" collapsed="false">
      <c r="A962" s="23" t="s">
        <v>134</v>
      </c>
      <c r="B962" s="65" t="s">
        <v>77</v>
      </c>
      <c r="C962" s="65" t="s">
        <v>1938</v>
      </c>
      <c r="D962" s="65" t="n">
        <v>1000000806</v>
      </c>
      <c r="E962" s="66" t="s">
        <v>1939</v>
      </c>
      <c r="F962" s="67" t="n">
        <v>40794</v>
      </c>
      <c r="G962" s="67" t="str">
        <f aca="false">IF(I962&gt;0,"Targeted Dealer","-")</f>
        <v>Targeted Dealer</v>
      </c>
      <c r="H962" s="67"/>
      <c r="I962" s="68" t="n">
        <v>410</v>
      </c>
      <c r="J962" s="68" t="n">
        <f aca="false">I962/$J$1*$E$1</f>
        <v>8557.09677419355</v>
      </c>
      <c r="K962" s="97" t="n">
        <v>389.25</v>
      </c>
      <c r="L962" s="69" t="n">
        <f aca="false">K962-J962</f>
        <v>-8167.84677419355</v>
      </c>
      <c r="M962" s="69" t="n">
        <f aca="false">IFERROR((K962/J962%),"-")</f>
        <v>4.54885588268557</v>
      </c>
      <c r="N962" s="100" t="n">
        <v>245</v>
      </c>
      <c r="O962" s="98" t="str">
        <f aca="false">IF(F962&lt;=$P$2,"Nov","")</f>
        <v>Nov</v>
      </c>
      <c r="P962" s="97" t="n">
        <v>245</v>
      </c>
      <c r="Q962" s="100" t="n">
        <f aca="false">K962-P962</f>
        <v>144.25</v>
      </c>
      <c r="R962" s="98" t="n">
        <f aca="false">IFERROR(IF(O962="Nov",(K962/P962-1)),0)</f>
        <v>0.588775510204082</v>
      </c>
      <c r="S962" s="100" t="str">
        <f aca="false">IF(N962&gt;0,IF(O962="","-",IF(R962&lt;0%,"DEGROWTH","GROWTH")))</f>
        <v>GROWTH</v>
      </c>
      <c r="T962" s="101" t="n">
        <v>404</v>
      </c>
      <c r="U962" s="101" t="str">
        <f aca="false">IF(F962&lt;=$V$2,"Dec","")</f>
        <v>Dec</v>
      </c>
      <c r="V962" s="97" t="n">
        <v>404</v>
      </c>
      <c r="W962" s="104" t="n">
        <f aca="false">K962-V962</f>
        <v>-14.75</v>
      </c>
      <c r="X962" s="103" t="n">
        <f aca="false">IFERROR(IF(U962="Dec",(K962/V962-1)),0)</f>
        <v>-0.036509900990099</v>
      </c>
      <c r="Y962" s="104" t="str">
        <f aca="false">IF(T962&gt;0,IF(U962="","-",IF(X962&lt;0%,"DEGROWTH","GROWTH")))</f>
        <v>DEGROWTH</v>
      </c>
      <c r="Z962" s="24" t="n">
        <v>0</v>
      </c>
      <c r="AA962" s="24" t="n">
        <f aca="false">IF(H962&gt;0,1,0)</f>
        <v>0</v>
      </c>
      <c r="AB962" s="3" t="n">
        <v>1000000806</v>
      </c>
      <c r="AC962" s="3"/>
    </row>
    <row r="963" customFormat="false" ht="14.25" hidden="true" customHeight="true" outlineLevel="0" collapsed="false">
      <c r="A963" s="23" t="s">
        <v>134</v>
      </c>
      <c r="B963" s="65" t="s">
        <v>77</v>
      </c>
      <c r="C963" s="65" t="s">
        <v>1940</v>
      </c>
      <c r="D963" s="65" t="n">
        <v>1000000789</v>
      </c>
      <c r="E963" s="66" t="s">
        <v>1941</v>
      </c>
      <c r="F963" s="67" t="n">
        <v>41398</v>
      </c>
      <c r="G963" s="67" t="str">
        <f aca="false">IF(I963&gt;0,"Targeted Dealer","-")</f>
        <v>Targeted Dealer</v>
      </c>
      <c r="H963" s="67"/>
      <c r="I963" s="68" t="n">
        <v>90</v>
      </c>
      <c r="J963" s="68" t="n">
        <f aca="false">I963/$J$1*$E$1</f>
        <v>1878.38709677419</v>
      </c>
      <c r="K963" s="97" t="n">
        <v>57</v>
      </c>
      <c r="L963" s="69" t="n">
        <f aca="false">K963-J963</f>
        <v>-1821.38709677419</v>
      </c>
      <c r="M963" s="69" t="n">
        <f aca="false">IFERROR((K963/J963%),"-")</f>
        <v>3.03451828954147</v>
      </c>
      <c r="N963" s="100" t="n">
        <v>43.5</v>
      </c>
      <c r="O963" s="98" t="str">
        <f aca="false">IF(F963&lt;=$P$2,"Nov","")</f>
        <v>Nov</v>
      </c>
      <c r="P963" s="97" t="n">
        <v>43.5</v>
      </c>
      <c r="Q963" s="100" t="n">
        <f aca="false">K963-P963</f>
        <v>13.5</v>
      </c>
      <c r="R963" s="98" t="n">
        <f aca="false">IFERROR(IF(O963="Nov",(K963/P963-1)),0)</f>
        <v>0.310344827586207</v>
      </c>
      <c r="S963" s="100" t="str">
        <f aca="false">IF(N963&gt;0,IF(O963="","-",IF(R963&lt;0%,"DEGROWTH","GROWTH")))</f>
        <v>GROWTH</v>
      </c>
      <c r="T963" s="101" t="n">
        <v>60</v>
      </c>
      <c r="U963" s="101" t="str">
        <f aca="false">IF(F963&lt;=$V$2,"Dec","")</f>
        <v>Dec</v>
      </c>
      <c r="V963" s="97" t="n">
        <v>60</v>
      </c>
      <c r="W963" s="104" t="n">
        <f aca="false">K963-V963</f>
        <v>-3</v>
      </c>
      <c r="X963" s="103" t="n">
        <f aca="false">IFERROR(IF(U963="Dec",(K963/V963-1)),0)</f>
        <v>-0.05</v>
      </c>
      <c r="Y963" s="104" t="str">
        <f aca="false">IF(T963&gt;0,IF(U963="","-",IF(X963&lt;0%,"DEGROWTH","GROWTH")))</f>
        <v>DEGROWTH</v>
      </c>
      <c r="Z963" s="24" t="n">
        <v>0</v>
      </c>
      <c r="AA963" s="24" t="n">
        <f aca="false">IF(H963&gt;0,1,0)</f>
        <v>0</v>
      </c>
      <c r="AB963" s="3" t="n">
        <v>1000000789</v>
      </c>
      <c r="AC963" s="3"/>
    </row>
    <row r="964" customFormat="false" ht="14.25" hidden="true" customHeight="true" outlineLevel="0" collapsed="false">
      <c r="A964" s="23" t="s">
        <v>134</v>
      </c>
      <c r="B964" s="65" t="s">
        <v>77</v>
      </c>
      <c r="C964" s="65" t="s">
        <v>1942</v>
      </c>
      <c r="D964" s="65" t="n">
        <v>1000000805</v>
      </c>
      <c r="E964" s="66" t="s">
        <v>1943</v>
      </c>
      <c r="F964" s="67" t="n">
        <v>41403</v>
      </c>
      <c r="G964" s="67" t="str">
        <f aca="false">IF(I964&gt;0,"Targeted Dealer","-")</f>
        <v>Targeted Dealer</v>
      </c>
      <c r="H964" s="67" t="s">
        <v>627</v>
      </c>
      <c r="I964" s="68" t="n">
        <v>120</v>
      </c>
      <c r="J964" s="68" t="n">
        <f aca="false">I964/$J$1*$E$1</f>
        <v>2504.51612903226</v>
      </c>
      <c r="K964" s="97" t="n">
        <v>128</v>
      </c>
      <c r="L964" s="69" t="n">
        <f aca="false">K964-J964</f>
        <v>-2376.51612903226</v>
      </c>
      <c r="M964" s="69" t="n">
        <f aca="false">IFERROR((K964/J964%),"-")</f>
        <v>5.11076764554353</v>
      </c>
      <c r="N964" s="100" t="n">
        <v>81.5</v>
      </c>
      <c r="O964" s="98" t="str">
        <f aca="false">IF(F964&lt;=$P$2,"Nov","")</f>
        <v>Nov</v>
      </c>
      <c r="P964" s="97" t="n">
        <v>81.5</v>
      </c>
      <c r="Q964" s="100" t="n">
        <f aca="false">K964-P964</f>
        <v>46.5</v>
      </c>
      <c r="R964" s="98" t="n">
        <f aca="false">IFERROR(IF(O964="Nov",(K964/P964-1)),0)</f>
        <v>0.570552147239264</v>
      </c>
      <c r="S964" s="100" t="str">
        <f aca="false">IF(N964&gt;0,IF(O964="","-",IF(R964&lt;0%,"DEGROWTH","GROWTH")))</f>
        <v>GROWTH</v>
      </c>
      <c r="T964" s="101" t="n">
        <v>90</v>
      </c>
      <c r="U964" s="101" t="str">
        <f aca="false">IF(F964&lt;=$V$2,"Dec","")</f>
        <v>Dec</v>
      </c>
      <c r="V964" s="97" t="n">
        <v>90</v>
      </c>
      <c r="W964" s="104" t="n">
        <f aca="false">K964-V964</f>
        <v>38</v>
      </c>
      <c r="X964" s="103" t="n">
        <f aca="false">IFERROR(IF(U964="Dec",(K964/V964-1)),0)</f>
        <v>0.422222222222222</v>
      </c>
      <c r="Y964" s="104" t="str">
        <f aca="false">IF(T964&gt;0,IF(U964="","-",IF(X964&lt;0%,"DEGROWTH","GROWTH")))</f>
        <v>GROWTH</v>
      </c>
      <c r="Z964" s="24" t="n">
        <v>0</v>
      </c>
      <c r="AA964" s="24" t="n">
        <f aca="false">IF(H964&gt;0,1,0)</f>
        <v>1</v>
      </c>
      <c r="AB964" s="3" t="n">
        <v>1000000805</v>
      </c>
      <c r="AC964" s="3"/>
    </row>
    <row r="965" customFormat="false" ht="14.25" hidden="true" customHeight="true" outlineLevel="0" collapsed="false">
      <c r="A965" s="23" t="s">
        <v>134</v>
      </c>
      <c r="B965" s="65" t="s">
        <v>77</v>
      </c>
      <c r="C965" s="65" t="s">
        <v>1944</v>
      </c>
      <c r="D965" s="65" t="n">
        <v>1000000808</v>
      </c>
      <c r="E965" s="66" t="s">
        <v>1945</v>
      </c>
      <c r="F965" s="67" t="n">
        <v>41411</v>
      </c>
      <c r="G965" s="67" t="str">
        <f aca="false">IF(I965&gt;0,"Targeted Dealer","-")</f>
        <v>Targeted Dealer</v>
      </c>
      <c r="H965" s="67"/>
      <c r="I965" s="68" t="n">
        <v>450</v>
      </c>
      <c r="J965" s="68" t="n">
        <f aca="false">I965/$J$1*$E$1</f>
        <v>9391.93548387097</v>
      </c>
      <c r="K965" s="97" t="n">
        <v>421.7</v>
      </c>
      <c r="L965" s="69" t="n">
        <f aca="false">K965-J965</f>
        <v>-8970.23548387097</v>
      </c>
      <c r="M965" s="69" t="n">
        <f aca="false">IFERROR((K965/J965%),"-")</f>
        <v>4.49002232526189</v>
      </c>
      <c r="N965" s="100" t="n">
        <v>380</v>
      </c>
      <c r="O965" s="98" t="str">
        <f aca="false">IF(F965&lt;=$P$2,"Nov","")</f>
        <v>Nov</v>
      </c>
      <c r="P965" s="97" t="n">
        <v>380</v>
      </c>
      <c r="Q965" s="100" t="n">
        <f aca="false">K965-P965</f>
        <v>41.7</v>
      </c>
      <c r="R965" s="98" t="n">
        <f aca="false">IFERROR(IF(O965="Nov",(K965/P965-1)),0)</f>
        <v>0.109736842105263</v>
      </c>
      <c r="S965" s="100" t="str">
        <f aca="false">IF(N965&gt;0,IF(O965="","-",IF(R965&lt;0%,"DEGROWTH","GROWTH")))</f>
        <v>GROWTH</v>
      </c>
      <c r="T965" s="101" t="n">
        <v>452.5</v>
      </c>
      <c r="U965" s="101" t="str">
        <f aca="false">IF(F965&lt;=$V$2,"Dec","")</f>
        <v>Dec</v>
      </c>
      <c r="V965" s="97" t="n">
        <v>452.5</v>
      </c>
      <c r="W965" s="104" t="n">
        <f aca="false">K965-V965</f>
        <v>-30.8</v>
      </c>
      <c r="X965" s="103" t="n">
        <f aca="false">IFERROR(IF(U965="Dec",(K965/V965-1)),0)</f>
        <v>-0.0680662983425414</v>
      </c>
      <c r="Y965" s="104" t="str">
        <f aca="false">IF(T965&gt;0,IF(U965="","-",IF(X965&lt;0%,"DEGROWTH","GROWTH")))</f>
        <v>DEGROWTH</v>
      </c>
      <c r="Z965" s="24" t="n">
        <v>0</v>
      </c>
      <c r="AA965" s="24" t="n">
        <f aca="false">IF(H965&gt;0,1,0)</f>
        <v>0</v>
      </c>
      <c r="AB965" s="3" t="n">
        <v>1000000808</v>
      </c>
      <c r="AC965" s="3"/>
    </row>
    <row r="966" customFormat="false" ht="14.25" hidden="true" customHeight="true" outlineLevel="0" collapsed="false">
      <c r="A966" s="23" t="s">
        <v>134</v>
      </c>
      <c r="B966" s="65" t="s">
        <v>77</v>
      </c>
      <c r="C966" s="65" t="s">
        <v>1946</v>
      </c>
      <c r="D966" s="65" t="n">
        <v>1000000798</v>
      </c>
      <c r="E966" s="66" t="s">
        <v>1947</v>
      </c>
      <c r="F966" s="67" t="n">
        <v>41416</v>
      </c>
      <c r="G966" s="67" t="str">
        <f aca="false">IF(I966&gt;0,"Targeted Dealer","-")</f>
        <v>Targeted Dealer</v>
      </c>
      <c r="H966" s="67"/>
      <c r="I966" s="68" t="n">
        <v>70</v>
      </c>
      <c r="J966" s="68" t="n">
        <f aca="false">I966/$J$1*$E$1</f>
        <v>1460.96774193548</v>
      </c>
      <c r="K966" s="97" t="n">
        <v>91.5</v>
      </c>
      <c r="L966" s="69" t="n">
        <f aca="false">K966-J966</f>
        <v>-1369.46774193548</v>
      </c>
      <c r="M966" s="69" t="n">
        <f aca="false">IFERROR((K966/J966%),"-")</f>
        <v>6.26297195848973</v>
      </c>
      <c r="N966" s="100" t="n">
        <v>42.55</v>
      </c>
      <c r="O966" s="98" t="str">
        <f aca="false">IF(F966&lt;=$P$2,"Nov","")</f>
        <v>Nov</v>
      </c>
      <c r="P966" s="97" t="n">
        <v>42.55</v>
      </c>
      <c r="Q966" s="100" t="n">
        <f aca="false">K966-P966</f>
        <v>48.95</v>
      </c>
      <c r="R966" s="98" t="n">
        <f aca="false">IFERROR(IF(O966="Nov",(K966/P966-1)),0)</f>
        <v>1.15041128084606</v>
      </c>
      <c r="S966" s="100" t="str">
        <f aca="false">IF(N966&gt;0,IF(O966="","-",IF(R966&lt;0%,"DEGROWTH","GROWTH")))</f>
        <v>GROWTH</v>
      </c>
      <c r="T966" s="101" t="n">
        <v>75.5</v>
      </c>
      <c r="U966" s="101" t="str">
        <f aca="false">IF(F966&lt;=$V$2,"Dec","")</f>
        <v>Dec</v>
      </c>
      <c r="V966" s="97" t="n">
        <v>75.5</v>
      </c>
      <c r="W966" s="104" t="n">
        <f aca="false">K966-V966</f>
        <v>16</v>
      </c>
      <c r="X966" s="103" t="n">
        <f aca="false">IFERROR(IF(U966="Dec",(K966/V966-1)),0)</f>
        <v>0.211920529801324</v>
      </c>
      <c r="Y966" s="104" t="str">
        <f aca="false">IF(T966&gt;0,IF(U966="","-",IF(X966&lt;0%,"DEGROWTH","GROWTH")))</f>
        <v>GROWTH</v>
      </c>
      <c r="Z966" s="24" t="n">
        <v>0</v>
      </c>
      <c r="AA966" s="24" t="n">
        <f aca="false">IF(H966&gt;0,1,0)</f>
        <v>0</v>
      </c>
      <c r="AB966" s="3" t="n">
        <v>1000000798</v>
      </c>
      <c r="AC966" s="3"/>
    </row>
    <row r="967" customFormat="false" ht="14.25" hidden="true" customHeight="true" outlineLevel="0" collapsed="false">
      <c r="A967" s="23" t="s">
        <v>134</v>
      </c>
      <c r="B967" s="65" t="s">
        <v>77</v>
      </c>
      <c r="C967" s="65" t="s">
        <v>1948</v>
      </c>
      <c r="D967" s="65" t="n">
        <v>1000000797</v>
      </c>
      <c r="E967" s="66" t="s">
        <v>1949</v>
      </c>
      <c r="F967" s="67" t="n">
        <v>41422</v>
      </c>
      <c r="G967" s="67" t="str">
        <f aca="false">IF(I967&gt;0,"Targeted Dealer","-")</f>
        <v>Targeted Dealer</v>
      </c>
      <c r="H967" s="67"/>
      <c r="I967" s="68" t="n">
        <v>220</v>
      </c>
      <c r="J967" s="68" t="n">
        <f aca="false">I967/$J$1*$E$1</f>
        <v>4591.61290322581</v>
      </c>
      <c r="K967" s="97" t="n">
        <v>194</v>
      </c>
      <c r="L967" s="69" t="n">
        <f aca="false">K967-J967</f>
        <v>-4397.61290322581</v>
      </c>
      <c r="M967" s="69" t="n">
        <f aca="false">IFERROR((K967/J967%),"-")</f>
        <v>4.22509484333286</v>
      </c>
      <c r="N967" s="100" t="n">
        <v>146</v>
      </c>
      <c r="O967" s="98" t="str">
        <f aca="false">IF(F967&lt;=$P$2,"Nov","")</f>
        <v>Nov</v>
      </c>
      <c r="P967" s="97" t="n">
        <v>146</v>
      </c>
      <c r="Q967" s="100" t="n">
        <f aca="false">K967-P967</f>
        <v>48</v>
      </c>
      <c r="R967" s="98" t="n">
        <f aca="false">IFERROR(IF(O967="Nov",(K967/P967-1)),0)</f>
        <v>0.328767123287671</v>
      </c>
      <c r="S967" s="100" t="str">
        <f aca="false">IF(N967&gt;0,IF(O967="","-",IF(R967&lt;0%,"DEGROWTH","GROWTH")))</f>
        <v>GROWTH</v>
      </c>
      <c r="T967" s="101" t="n">
        <v>214</v>
      </c>
      <c r="U967" s="101" t="str">
        <f aca="false">IF(F967&lt;=$V$2,"Dec","")</f>
        <v>Dec</v>
      </c>
      <c r="V967" s="97" t="n">
        <v>214</v>
      </c>
      <c r="W967" s="104" t="n">
        <f aca="false">K967-V967</f>
        <v>-20</v>
      </c>
      <c r="X967" s="103" t="n">
        <f aca="false">IFERROR(IF(U967="Dec",(K967/V967-1)),0)</f>
        <v>-0.0934579439252337</v>
      </c>
      <c r="Y967" s="104" t="str">
        <f aca="false">IF(T967&gt;0,IF(U967="","-",IF(X967&lt;0%,"DEGROWTH","GROWTH")))</f>
        <v>DEGROWTH</v>
      </c>
      <c r="Z967" s="24" t="n">
        <v>0</v>
      </c>
      <c r="AA967" s="24" t="n">
        <f aca="false">IF(H967&gt;0,1,0)</f>
        <v>0</v>
      </c>
      <c r="AB967" s="3" t="n">
        <v>1000000797</v>
      </c>
      <c r="AC967" s="3"/>
    </row>
    <row r="968" customFormat="false" ht="14.25" hidden="true" customHeight="true" outlineLevel="0" collapsed="false">
      <c r="A968" s="23" t="s">
        <v>134</v>
      </c>
      <c r="B968" s="65" t="s">
        <v>77</v>
      </c>
      <c r="C968" s="65" t="s">
        <v>1950</v>
      </c>
      <c r="D968" s="65" t="n">
        <v>1000000803</v>
      </c>
      <c r="E968" s="66" t="s">
        <v>1951</v>
      </c>
      <c r="F968" s="67" t="n">
        <v>41523</v>
      </c>
      <c r="G968" s="67" t="str">
        <f aca="false">IF(I968&gt;0,"Targeted Dealer","-")</f>
        <v>Targeted Dealer</v>
      </c>
      <c r="H968" s="67"/>
      <c r="I968" s="68" t="n">
        <v>90</v>
      </c>
      <c r="J968" s="68" t="n">
        <f aca="false">I968/$J$1*$E$1</f>
        <v>1878.38709677419</v>
      </c>
      <c r="K968" s="97" t="n">
        <v>64</v>
      </c>
      <c r="L968" s="69" t="n">
        <f aca="false">K968-J968</f>
        <v>-1814.38709677419</v>
      </c>
      <c r="M968" s="69" t="n">
        <f aca="false">IFERROR((K968/J968%),"-")</f>
        <v>3.40717843036236</v>
      </c>
      <c r="N968" s="100" t="n">
        <v>56</v>
      </c>
      <c r="O968" s="98" t="str">
        <f aca="false">IF(F968&lt;=$P$2,"Nov","")</f>
        <v>Nov</v>
      </c>
      <c r="P968" s="97" t="n">
        <v>56</v>
      </c>
      <c r="Q968" s="100" t="n">
        <f aca="false">K968-P968</f>
        <v>8</v>
      </c>
      <c r="R968" s="98" t="n">
        <f aca="false">IFERROR(IF(O968="Nov",(K968/P968-1)),0)</f>
        <v>0.142857142857143</v>
      </c>
      <c r="S968" s="100" t="str">
        <f aca="false">IF(N968&gt;0,IF(O968="","-",IF(R968&lt;0%,"DEGROWTH","GROWTH")))</f>
        <v>GROWTH</v>
      </c>
      <c r="T968" s="101" t="n">
        <v>34</v>
      </c>
      <c r="U968" s="101" t="str">
        <f aca="false">IF(F968&lt;=$V$2,"Dec","")</f>
        <v>Dec</v>
      </c>
      <c r="V968" s="97" t="n">
        <v>34</v>
      </c>
      <c r="W968" s="104" t="n">
        <f aca="false">K968-V968</f>
        <v>30</v>
      </c>
      <c r="X968" s="103" t="n">
        <f aca="false">IFERROR(IF(U968="Dec",(K968/V968-1)),0)</f>
        <v>0.882352941176471</v>
      </c>
      <c r="Y968" s="104" t="str">
        <f aca="false">IF(T968&gt;0,IF(U968="","-",IF(X968&lt;0%,"DEGROWTH","GROWTH")))</f>
        <v>GROWTH</v>
      </c>
      <c r="Z968" s="24" t="n">
        <v>0</v>
      </c>
      <c r="AA968" s="24" t="n">
        <f aca="false">IF(H968&gt;0,1,0)</f>
        <v>0</v>
      </c>
      <c r="AB968" s="3" t="n">
        <v>1000000803</v>
      </c>
      <c r="AC968" s="3"/>
    </row>
    <row r="969" customFormat="false" ht="14.25" hidden="true" customHeight="true" outlineLevel="0" collapsed="false">
      <c r="A969" s="23" t="s">
        <v>134</v>
      </c>
      <c r="B969" s="65" t="s">
        <v>77</v>
      </c>
      <c r="C969" s="65" t="s">
        <v>1952</v>
      </c>
      <c r="D969" s="65" t="n">
        <v>1000000802</v>
      </c>
      <c r="E969" s="66" t="s">
        <v>1953</v>
      </c>
      <c r="F969" s="67" t="n">
        <v>41823</v>
      </c>
      <c r="G969" s="67" t="str">
        <f aca="false">IF(I969&gt;0,"Targeted Dealer","-")</f>
        <v>Targeted Dealer</v>
      </c>
      <c r="H969" s="67"/>
      <c r="I969" s="68" t="n">
        <v>60</v>
      </c>
      <c r="J969" s="68" t="n">
        <f aca="false">I969/$J$1*$E$1</f>
        <v>1252.25806451613</v>
      </c>
      <c r="K969" s="97" t="n">
        <v>49.5</v>
      </c>
      <c r="L969" s="69" t="n">
        <f aca="false">K969-J969</f>
        <v>-1202.75806451613</v>
      </c>
      <c r="M969" s="69" t="n">
        <f aca="false">IFERROR((K969/J969%),"-")</f>
        <v>3.95285935085008</v>
      </c>
      <c r="N969" s="100" t="n">
        <v>37</v>
      </c>
      <c r="O969" s="98" t="str">
        <f aca="false">IF(F969&lt;=$P$2,"Nov","")</f>
        <v>Nov</v>
      </c>
      <c r="P969" s="97" t="n">
        <v>37</v>
      </c>
      <c r="Q969" s="100" t="n">
        <f aca="false">K969-P969</f>
        <v>12.5</v>
      </c>
      <c r="R969" s="98" t="n">
        <f aca="false">IFERROR(IF(O969="Nov",(K969/P969-1)),0)</f>
        <v>0.337837837837838</v>
      </c>
      <c r="S969" s="100" t="str">
        <f aca="false">IF(N969&gt;0,IF(O969="","-",IF(R969&lt;0%,"DEGROWTH","GROWTH")))</f>
        <v>GROWTH</v>
      </c>
      <c r="T969" s="101" t="n">
        <v>25</v>
      </c>
      <c r="U969" s="101" t="str">
        <f aca="false">IF(F969&lt;=$V$2,"Dec","")</f>
        <v>Dec</v>
      </c>
      <c r="V969" s="97" t="n">
        <v>25</v>
      </c>
      <c r="W969" s="104" t="n">
        <f aca="false">K969-V969</f>
        <v>24.5</v>
      </c>
      <c r="X969" s="103" t="n">
        <f aca="false">IFERROR(IF(U969="Dec",(K969/V969-1)),0)</f>
        <v>0.98</v>
      </c>
      <c r="Y969" s="104" t="str">
        <f aca="false">IF(T969&gt;0,IF(U969="","-",IF(X969&lt;0%,"DEGROWTH","GROWTH")))</f>
        <v>GROWTH</v>
      </c>
      <c r="Z969" s="24" t="n">
        <v>0</v>
      </c>
      <c r="AA969" s="24" t="n">
        <f aca="false">IF(H969&gt;0,1,0)</f>
        <v>0</v>
      </c>
      <c r="AB969" s="3" t="n">
        <v>1000000802</v>
      </c>
      <c r="AC969" s="3"/>
    </row>
    <row r="970" customFormat="false" ht="14.25" hidden="true" customHeight="true" outlineLevel="0" collapsed="false">
      <c r="A970" s="23" t="s">
        <v>134</v>
      </c>
      <c r="B970" s="65" t="s">
        <v>77</v>
      </c>
      <c r="C970" s="65" t="s">
        <v>4119</v>
      </c>
      <c r="D970" s="65" t="n">
        <v>1000000795</v>
      </c>
      <c r="E970" s="66" t="s">
        <v>4120</v>
      </c>
      <c r="F970" s="67" t="n">
        <v>42563</v>
      </c>
      <c r="G970" s="67" t="str">
        <f aca="false">IF(I970&gt;0,"Targeted Dealer","-")</f>
        <v>-</v>
      </c>
      <c r="H970" s="67"/>
      <c r="I970" s="68" t="n">
        <v>0</v>
      </c>
      <c r="J970" s="68" t="n">
        <f aca="false">I970/$J$1*$E$1</f>
        <v>0</v>
      </c>
      <c r="K970" s="97" t="n">
        <v>0</v>
      </c>
      <c r="L970" s="69" t="n">
        <f aca="false">K970-J970</f>
        <v>0</v>
      </c>
      <c r="M970" s="69" t="str">
        <f aca="false">IFERROR((K970/J970%),"-")</f>
        <v>-</v>
      </c>
      <c r="N970" s="100" t="n">
        <v>0</v>
      </c>
      <c r="O970" s="98" t="str">
        <f aca="false">IF(F970&lt;=$P$2,"Nov","")</f>
        <v>Nov</v>
      </c>
      <c r="P970" s="97" t="n">
        <v>0</v>
      </c>
      <c r="Q970" s="100" t="n">
        <f aca="false">K970-P970</f>
        <v>0</v>
      </c>
      <c r="R970" s="98" t="n">
        <f aca="false">IFERROR(IF(O970="Nov",(K970/P970-1)),0)</f>
        <v>0</v>
      </c>
      <c r="S970" s="105" t="b">
        <f aca="false">IF(N970&gt;0,IF(O970="","-",IF(R970&lt;0%,"DEGROWTH","GROWTH")))</f>
        <v>0</v>
      </c>
      <c r="T970" s="101" t="n">
        <v>0</v>
      </c>
      <c r="U970" s="101" t="str">
        <f aca="false">IF(F970&lt;=$V$2,"Dec","")</f>
        <v>Dec</v>
      </c>
      <c r="V970" s="97" t="n">
        <v>0</v>
      </c>
      <c r="W970" s="104" t="n">
        <f aca="false">K970-V970</f>
        <v>0</v>
      </c>
      <c r="X970" s="103" t="n">
        <f aca="false">IFERROR(IF(U970="Dec",(K970/V970-1)),0)</f>
        <v>0</v>
      </c>
      <c r="Y970" s="106" t="b">
        <f aca="false">IF(T970&gt;0,IF(U970="","-",IF(X970&lt;0%,"DEGROWTH","GROWTH")))</f>
        <v>0</v>
      </c>
      <c r="Z970" s="24" t="n">
        <v>1</v>
      </c>
      <c r="AA970" s="24" t="n">
        <f aca="false">IF(H970&gt;0,1,0)</f>
        <v>0</v>
      </c>
      <c r="AB970" s="3" t="n">
        <v>1000000795</v>
      </c>
      <c r="AC970" s="3"/>
    </row>
    <row r="971" customFormat="false" ht="14.25" hidden="true" customHeight="true" outlineLevel="0" collapsed="false">
      <c r="A971" s="23" t="s">
        <v>134</v>
      </c>
      <c r="B971" s="65" t="s">
        <v>77</v>
      </c>
      <c r="C971" s="65" t="s">
        <v>1954</v>
      </c>
      <c r="D971" s="65" t="n">
        <v>1000000801</v>
      </c>
      <c r="E971" s="66" t="s">
        <v>1955</v>
      </c>
      <c r="F971" s="67" t="n">
        <v>42563</v>
      </c>
      <c r="G971" s="67" t="str">
        <f aca="false">IF(I971&gt;0,"Targeted Dealer","-")</f>
        <v>Targeted Dealer</v>
      </c>
      <c r="H971" s="67"/>
      <c r="I971" s="68" t="n">
        <v>150</v>
      </c>
      <c r="J971" s="68" t="n">
        <f aca="false">I971/$J$1*$E$1</f>
        <v>3130.64516129032</v>
      </c>
      <c r="K971" s="97" t="n">
        <v>121.5</v>
      </c>
      <c r="L971" s="69" t="n">
        <f aca="false">K971-J971</f>
        <v>-3009.14516129032</v>
      </c>
      <c r="M971" s="69" t="n">
        <f aca="false">IFERROR((K971/J971%),"-")</f>
        <v>3.88098918083462</v>
      </c>
      <c r="N971" s="100" t="n">
        <v>74</v>
      </c>
      <c r="O971" s="98" t="str">
        <f aca="false">IF(F971&lt;=$P$2,"Nov","")</f>
        <v>Nov</v>
      </c>
      <c r="P971" s="97" t="n">
        <v>74</v>
      </c>
      <c r="Q971" s="100" t="n">
        <f aca="false">K971-P971</f>
        <v>47.5</v>
      </c>
      <c r="R971" s="98" t="n">
        <f aca="false">IFERROR(IF(O971="Nov",(K971/P971-1)),0)</f>
        <v>0.641891891891892</v>
      </c>
      <c r="S971" s="100" t="str">
        <f aca="false">IF(N971&gt;0,IF(O971="","-",IF(R971&lt;0%,"DEGROWTH","GROWTH")))</f>
        <v>GROWTH</v>
      </c>
      <c r="T971" s="101" t="n">
        <v>125.5</v>
      </c>
      <c r="U971" s="101" t="str">
        <f aca="false">IF(F971&lt;=$V$2,"Dec","")</f>
        <v>Dec</v>
      </c>
      <c r="V971" s="97" t="n">
        <v>125.5</v>
      </c>
      <c r="W971" s="104" t="n">
        <f aca="false">K971-V971</f>
        <v>-4</v>
      </c>
      <c r="X971" s="103" t="n">
        <f aca="false">IFERROR(IF(U971="Dec",(K971/V971-1)),0)</f>
        <v>-0.0318725099601593</v>
      </c>
      <c r="Y971" s="104" t="str">
        <f aca="false">IF(T971&gt;0,IF(U971="","-",IF(X971&lt;0%,"DEGROWTH","GROWTH")))</f>
        <v>DEGROWTH</v>
      </c>
      <c r="Z971" s="24" t="n">
        <v>0</v>
      </c>
      <c r="AA971" s="24" t="n">
        <f aca="false">IF(H971&gt;0,1,0)</f>
        <v>0</v>
      </c>
      <c r="AB971" s="3" t="n">
        <v>1000000801</v>
      </c>
      <c r="AC971" s="3"/>
    </row>
    <row r="972" customFormat="false" ht="14.25" hidden="true" customHeight="true" outlineLevel="0" collapsed="false">
      <c r="A972" s="23" t="s">
        <v>134</v>
      </c>
      <c r="B972" s="65" t="s">
        <v>77</v>
      </c>
      <c r="C972" s="65" t="s">
        <v>1956</v>
      </c>
      <c r="D972" s="65" t="n">
        <v>1000000809</v>
      </c>
      <c r="E972" s="66" t="s">
        <v>1957</v>
      </c>
      <c r="F972" s="67" t="n">
        <v>42878</v>
      </c>
      <c r="G972" s="67" t="str">
        <f aca="false">IF(I972&gt;0,"Targeted Dealer","-")</f>
        <v>Targeted Dealer</v>
      </c>
      <c r="H972" s="67"/>
      <c r="I972" s="68" t="n">
        <v>250</v>
      </c>
      <c r="J972" s="68" t="n">
        <f aca="false">I972/$J$1*$E$1</f>
        <v>5217.74193548387</v>
      </c>
      <c r="K972" s="97" t="n">
        <v>315.45</v>
      </c>
      <c r="L972" s="69" t="n">
        <f aca="false">K972-J972</f>
        <v>-4902.29193548387</v>
      </c>
      <c r="M972" s="69" t="n">
        <f aca="false">IFERROR((K972/J972%),"-")</f>
        <v>6.04571870170015</v>
      </c>
      <c r="N972" s="100" t="n">
        <v>161</v>
      </c>
      <c r="O972" s="98" t="str">
        <f aca="false">IF(F972&lt;=$P$2,"Nov","")</f>
        <v>Nov</v>
      </c>
      <c r="P972" s="97" t="n">
        <v>161</v>
      </c>
      <c r="Q972" s="100" t="n">
        <f aca="false">K972-P972</f>
        <v>154.45</v>
      </c>
      <c r="R972" s="98" t="n">
        <f aca="false">IFERROR(IF(O972="Nov",(K972/P972-1)),0)</f>
        <v>0.959316770186335</v>
      </c>
      <c r="S972" s="100" t="str">
        <f aca="false">IF(N972&gt;0,IF(O972="","-",IF(R972&lt;0%,"DEGROWTH","GROWTH")))</f>
        <v>GROWTH</v>
      </c>
      <c r="T972" s="101" t="n">
        <v>235.5</v>
      </c>
      <c r="U972" s="101" t="str">
        <f aca="false">IF(F972&lt;=$V$2,"Dec","")</f>
        <v>Dec</v>
      </c>
      <c r="V972" s="97" t="n">
        <v>235.5</v>
      </c>
      <c r="W972" s="104" t="n">
        <f aca="false">K972-V972</f>
        <v>79.95</v>
      </c>
      <c r="X972" s="103" t="n">
        <f aca="false">IFERROR(IF(U972="Dec",(K972/V972-1)),0)</f>
        <v>0.339490445859873</v>
      </c>
      <c r="Y972" s="104" t="str">
        <f aca="false">IF(T972&gt;0,IF(U972="","-",IF(X972&lt;0%,"DEGROWTH","GROWTH")))</f>
        <v>GROWTH</v>
      </c>
      <c r="Z972" s="24" t="n">
        <v>0</v>
      </c>
      <c r="AA972" s="24" t="n">
        <f aca="false">IF(H972&gt;0,1,0)</f>
        <v>0</v>
      </c>
      <c r="AB972" s="3" t="n">
        <v>1000000809</v>
      </c>
      <c r="AC972" s="3"/>
    </row>
    <row r="973" customFormat="false" ht="14.25" hidden="true" customHeight="true" outlineLevel="0" collapsed="false">
      <c r="A973" s="23" t="s">
        <v>134</v>
      </c>
      <c r="B973" s="65" t="s">
        <v>77</v>
      </c>
      <c r="C973" s="65" t="s">
        <v>1958</v>
      </c>
      <c r="D973" s="65" t="n">
        <v>1000000807</v>
      </c>
      <c r="E973" s="66" t="s">
        <v>1959</v>
      </c>
      <c r="F973" s="67" t="n">
        <v>43414</v>
      </c>
      <c r="G973" s="67" t="str">
        <f aca="false">IF(I973&gt;0,"Targeted Dealer","-")</f>
        <v>Targeted Dealer</v>
      </c>
      <c r="H973" s="67"/>
      <c r="I973" s="68" t="n">
        <v>100</v>
      </c>
      <c r="J973" s="68" t="n">
        <f aca="false">I973/$J$1*$E$1</f>
        <v>2087.09677419355</v>
      </c>
      <c r="K973" s="97" t="n">
        <v>72.25</v>
      </c>
      <c r="L973" s="69" t="n">
        <f aca="false">K973-J973</f>
        <v>-2014.84677419355</v>
      </c>
      <c r="M973" s="69" t="n">
        <f aca="false">IFERROR((K973/J973%),"-")</f>
        <v>3.46174652241113</v>
      </c>
      <c r="N973" s="100" t="n">
        <v>45</v>
      </c>
      <c r="O973" s="98" t="str">
        <f aca="false">IF(F973&lt;=$P$2,"Nov","")</f>
        <v>Nov</v>
      </c>
      <c r="P973" s="97" t="n">
        <v>45</v>
      </c>
      <c r="Q973" s="100" t="n">
        <f aca="false">K973-P973</f>
        <v>27.25</v>
      </c>
      <c r="R973" s="98" t="n">
        <f aca="false">IFERROR(IF(O973="Nov",(K973/P973-1)),0)</f>
        <v>0.605555555555556</v>
      </c>
      <c r="S973" s="100" t="str">
        <f aca="false">IF(N973&gt;0,IF(O973="","-",IF(R973&lt;0%,"DEGROWTH","GROWTH")))</f>
        <v>GROWTH</v>
      </c>
      <c r="T973" s="101" t="n">
        <v>80</v>
      </c>
      <c r="U973" s="101" t="str">
        <f aca="false">IF(F973&lt;=$V$2,"Dec","")</f>
        <v>Dec</v>
      </c>
      <c r="V973" s="97" t="n">
        <v>80</v>
      </c>
      <c r="W973" s="104" t="n">
        <f aca="false">K973-V973</f>
        <v>-7.75</v>
      </c>
      <c r="X973" s="103" t="n">
        <f aca="false">IFERROR(IF(U973="Dec",(K973/V973-1)),0)</f>
        <v>-0.096875</v>
      </c>
      <c r="Y973" s="104" t="str">
        <f aca="false">IF(T973&gt;0,IF(U973="","-",IF(X973&lt;0%,"DEGROWTH","GROWTH")))</f>
        <v>DEGROWTH</v>
      </c>
      <c r="Z973" s="24" t="n">
        <v>0</v>
      </c>
      <c r="AA973" s="24" t="n">
        <f aca="false">IF(H973&gt;0,1,0)</f>
        <v>0</v>
      </c>
      <c r="AB973" s="3" t="n">
        <v>1000000807</v>
      </c>
      <c r="AC973" s="3"/>
    </row>
    <row r="974" customFormat="false" ht="14.25" hidden="true" customHeight="true" outlineLevel="0" collapsed="false">
      <c r="A974" s="23" t="s">
        <v>134</v>
      </c>
      <c r="B974" s="65" t="s">
        <v>77</v>
      </c>
      <c r="C974" s="65" t="s">
        <v>1960</v>
      </c>
      <c r="D974" s="65" t="n">
        <v>1000000799</v>
      </c>
      <c r="E974" s="66" t="s">
        <v>1961</v>
      </c>
      <c r="F974" s="67" t="n">
        <v>43419</v>
      </c>
      <c r="G974" s="67" t="str">
        <f aca="false">IF(I974&gt;0,"Targeted Dealer","-")</f>
        <v>Targeted Dealer</v>
      </c>
      <c r="H974" s="67"/>
      <c r="I974" s="68" t="n">
        <v>60</v>
      </c>
      <c r="J974" s="68" t="n">
        <f aca="false">I974/$J$1*$E$1</f>
        <v>1252.25806451613</v>
      </c>
      <c r="K974" s="97" t="n">
        <v>25</v>
      </c>
      <c r="L974" s="69" t="n">
        <f aca="false">K974-J974</f>
        <v>-1227.25806451613</v>
      </c>
      <c r="M974" s="69" t="n">
        <f aca="false">IFERROR((K974/J974%),"-")</f>
        <v>1.99639361154044</v>
      </c>
      <c r="N974" s="100" t="n">
        <v>25</v>
      </c>
      <c r="O974" s="98" t="str">
        <f aca="false">IF(F974&lt;=$P$2,"Nov","")</f>
        <v>Nov</v>
      </c>
      <c r="P974" s="97" t="n">
        <v>25</v>
      </c>
      <c r="Q974" s="100" t="n">
        <f aca="false">K974-P974</f>
        <v>0</v>
      </c>
      <c r="R974" s="98" t="n">
        <f aca="false">IFERROR(IF(O974="Nov",(K974/P974-1)),0)</f>
        <v>0</v>
      </c>
      <c r="S974" s="100" t="str">
        <f aca="false">IF(N974&gt;0,IF(O974="","-",IF(R974&lt;0%,"DEGROWTH","GROWTH")))</f>
        <v>GROWTH</v>
      </c>
      <c r="T974" s="101" t="n">
        <v>25.5</v>
      </c>
      <c r="U974" s="101" t="str">
        <f aca="false">IF(F974&lt;=$V$2,"Dec","")</f>
        <v>Dec</v>
      </c>
      <c r="V974" s="97" t="n">
        <v>25.5</v>
      </c>
      <c r="W974" s="104" t="n">
        <f aca="false">K974-V974</f>
        <v>-0.5</v>
      </c>
      <c r="X974" s="103" t="n">
        <f aca="false">IFERROR(IF(U974="Dec",(K974/V974-1)),0)</f>
        <v>-0.0196078431372549</v>
      </c>
      <c r="Y974" s="104" t="str">
        <f aca="false">IF(T974&gt;0,IF(U974="","-",IF(X974&lt;0%,"DEGROWTH","GROWTH")))</f>
        <v>DEGROWTH</v>
      </c>
      <c r="Z974" s="24" t="n">
        <v>0</v>
      </c>
      <c r="AA974" s="24" t="n">
        <f aca="false">IF(H974&gt;0,1,0)</f>
        <v>0</v>
      </c>
      <c r="AB974" s="3" t="n">
        <v>1000000799</v>
      </c>
      <c r="AC974" s="3"/>
    </row>
    <row r="975" customFormat="false" ht="14.25" hidden="true" customHeight="true" outlineLevel="0" collapsed="false">
      <c r="A975" s="23" t="s">
        <v>134</v>
      </c>
      <c r="B975" s="65" t="s">
        <v>77</v>
      </c>
      <c r="C975" s="65" t="s">
        <v>1962</v>
      </c>
      <c r="D975" s="65" t="n">
        <v>1000000792</v>
      </c>
      <c r="E975" s="66" t="s">
        <v>1963</v>
      </c>
      <c r="F975" s="67" t="n">
        <v>43430</v>
      </c>
      <c r="G975" s="67" t="str">
        <f aca="false">IF(I975&gt;0,"Targeted Dealer","-")</f>
        <v>Targeted Dealer</v>
      </c>
      <c r="H975" s="67"/>
      <c r="I975" s="68" t="n">
        <v>70</v>
      </c>
      <c r="J975" s="68" t="n">
        <f aca="false">I975/$J$1*$E$1</f>
        <v>1460.96774193548</v>
      </c>
      <c r="K975" s="97" t="n">
        <v>10</v>
      </c>
      <c r="L975" s="69" t="n">
        <f aca="false">K975-J975</f>
        <v>-1450.96774193548</v>
      </c>
      <c r="M975" s="69" t="n">
        <f aca="false">IFERROR((K975/J975%),"-")</f>
        <v>0.684477809671009</v>
      </c>
      <c r="N975" s="100" t="n">
        <v>10</v>
      </c>
      <c r="O975" s="98" t="str">
        <f aca="false">IF(F975&lt;=$P$2,"Nov","")</f>
        <v>Nov</v>
      </c>
      <c r="P975" s="97" t="n">
        <v>10</v>
      </c>
      <c r="Q975" s="100" t="n">
        <f aca="false">K975-P975</f>
        <v>0</v>
      </c>
      <c r="R975" s="98" t="n">
        <f aca="false">IFERROR(IF(O975="Nov",(K975/P975-1)),0)</f>
        <v>0</v>
      </c>
      <c r="S975" s="100" t="str">
        <f aca="false">IF(N975&gt;0,IF(O975="","-",IF(R975&lt;0%,"DEGROWTH","GROWTH")))</f>
        <v>GROWTH</v>
      </c>
      <c r="T975" s="101" t="n">
        <v>30</v>
      </c>
      <c r="U975" s="101" t="str">
        <f aca="false">IF(F975&lt;=$V$2,"Dec","")</f>
        <v>Dec</v>
      </c>
      <c r="V975" s="97" t="n">
        <v>30</v>
      </c>
      <c r="W975" s="104" t="n">
        <f aca="false">K975-V975</f>
        <v>-20</v>
      </c>
      <c r="X975" s="103" t="n">
        <f aca="false">IFERROR(IF(U975="Dec",(K975/V975-1)),0)</f>
        <v>-0.666666666666667</v>
      </c>
      <c r="Y975" s="104" t="str">
        <f aca="false">IF(T975&gt;0,IF(U975="","-",IF(X975&lt;0%,"DEGROWTH","GROWTH")))</f>
        <v>DEGROWTH</v>
      </c>
      <c r="Z975" s="24" t="n">
        <v>0</v>
      </c>
      <c r="AA975" s="24" t="n">
        <f aca="false">IF(H975&gt;0,1,0)</f>
        <v>0</v>
      </c>
      <c r="AB975" s="3" t="n">
        <v>1000000792</v>
      </c>
      <c r="AC975" s="3"/>
    </row>
    <row r="976" customFormat="false" ht="14.25" hidden="true" customHeight="true" outlineLevel="0" collapsed="false">
      <c r="A976" s="23" t="s">
        <v>134</v>
      </c>
      <c r="B976" s="65" t="s">
        <v>77</v>
      </c>
      <c r="C976" s="65" t="s">
        <v>1964</v>
      </c>
      <c r="D976" s="65" t="n">
        <v>1000000800</v>
      </c>
      <c r="E976" s="66" t="s">
        <v>1965</v>
      </c>
      <c r="F976" s="67" t="n">
        <v>43470</v>
      </c>
      <c r="G976" s="67" t="str">
        <f aca="false">IF(I976&gt;0,"Targeted Dealer","-")</f>
        <v>Targeted Dealer</v>
      </c>
      <c r="H976" s="67"/>
      <c r="I976" s="68" t="n">
        <v>65</v>
      </c>
      <c r="J976" s="68" t="n">
        <f aca="false">I976/$J$1*$E$1</f>
        <v>1356.61290322581</v>
      </c>
      <c r="K976" s="97" t="n">
        <v>53</v>
      </c>
      <c r="L976" s="69" t="n">
        <f aca="false">K976-J976</f>
        <v>-1303.61290322581</v>
      </c>
      <c r="M976" s="69" t="n">
        <f aca="false">IFERROR((K976/J976%),"-")</f>
        <v>3.9067887290453</v>
      </c>
      <c r="N976" s="100" t="n">
        <v>56.5</v>
      </c>
      <c r="O976" s="98" t="str">
        <f aca="false">IF(F976&lt;=$P$2,"Nov","")</f>
        <v>Nov</v>
      </c>
      <c r="P976" s="97" t="n">
        <v>56.5</v>
      </c>
      <c r="Q976" s="100" t="n">
        <f aca="false">K976-P976</f>
        <v>-3.5</v>
      </c>
      <c r="R976" s="98" t="n">
        <f aca="false">IFERROR(IF(O976="Nov",(K976/P976-1)),0)</f>
        <v>-0.0619469026548672</v>
      </c>
      <c r="S976" s="100" t="str">
        <f aca="false">IF(N976&gt;0,IF(O976="","-",IF(R976&lt;0%,"DEGROWTH","GROWTH")))</f>
        <v>DEGROWTH</v>
      </c>
      <c r="T976" s="101" t="n">
        <v>50</v>
      </c>
      <c r="U976" s="101" t="str">
        <f aca="false">IF(F976&lt;=$V$2,"Dec","")</f>
        <v>Dec</v>
      </c>
      <c r="V976" s="97" t="n">
        <v>50</v>
      </c>
      <c r="W976" s="104" t="n">
        <f aca="false">K976-V976</f>
        <v>3</v>
      </c>
      <c r="X976" s="103" t="n">
        <f aca="false">IFERROR(IF(U976="Dec",(K976/V976-1)),0)</f>
        <v>0.0600000000000001</v>
      </c>
      <c r="Y976" s="104" t="str">
        <f aca="false">IF(T976&gt;0,IF(U976="","-",IF(X976&lt;0%,"DEGROWTH","GROWTH")))</f>
        <v>GROWTH</v>
      </c>
      <c r="Z976" s="24" t="n">
        <v>0</v>
      </c>
      <c r="AA976" s="24" t="n">
        <f aca="false">IF(H976&gt;0,1,0)</f>
        <v>0</v>
      </c>
      <c r="AB976" s="3" t="n">
        <v>1000000800</v>
      </c>
      <c r="AC976" s="3"/>
    </row>
    <row r="977" customFormat="false" ht="14.25" hidden="true" customHeight="true" outlineLevel="0" collapsed="false">
      <c r="A977" s="23" t="s">
        <v>134</v>
      </c>
      <c r="B977" s="65" t="s">
        <v>77</v>
      </c>
      <c r="C977" s="65" t="s">
        <v>1966</v>
      </c>
      <c r="D977" s="65" t="n">
        <v>1000001102</v>
      </c>
      <c r="E977" s="66" t="s">
        <v>1967</v>
      </c>
      <c r="F977" s="67" t="n">
        <v>43568</v>
      </c>
      <c r="G977" s="67" t="str">
        <f aca="false">IF(I977&gt;0,"Targeted Dealer","-")</f>
        <v>Targeted Dealer</v>
      </c>
      <c r="H977" s="67" t="s">
        <v>627</v>
      </c>
      <c r="I977" s="68" t="n">
        <v>250</v>
      </c>
      <c r="J977" s="68" t="n">
        <f aca="false">I977/$J$1*$E$1</f>
        <v>5217.74193548387</v>
      </c>
      <c r="K977" s="97" t="n">
        <v>195</v>
      </c>
      <c r="L977" s="69" t="n">
        <f aca="false">K977-J977</f>
        <v>-5022.74193548387</v>
      </c>
      <c r="M977" s="69" t="n">
        <f aca="false">IFERROR((K977/J977%),"-")</f>
        <v>3.73724884080371</v>
      </c>
      <c r="N977" s="100" t="n">
        <v>178</v>
      </c>
      <c r="O977" s="98" t="str">
        <f aca="false">IF(F977&lt;=$P$2,"Nov","")</f>
        <v>Nov</v>
      </c>
      <c r="P977" s="97" t="n">
        <v>178</v>
      </c>
      <c r="Q977" s="100" t="n">
        <f aca="false">K977-P977</f>
        <v>17</v>
      </c>
      <c r="R977" s="98" t="n">
        <f aca="false">IFERROR(IF(O977="Nov",(K977/P977-1)),0)</f>
        <v>0.095505617977528</v>
      </c>
      <c r="S977" s="100" t="str">
        <f aca="false">IF(N977&gt;0,IF(O977="","-",IF(R977&lt;0%,"DEGROWTH","GROWTH")))</f>
        <v>GROWTH</v>
      </c>
      <c r="T977" s="101" t="n">
        <v>175.5</v>
      </c>
      <c r="U977" s="101" t="str">
        <f aca="false">IF(F977&lt;=$V$2,"Dec","")</f>
        <v>Dec</v>
      </c>
      <c r="V977" s="97" t="n">
        <v>175.5</v>
      </c>
      <c r="W977" s="104" t="n">
        <f aca="false">K977-V977</f>
        <v>19.5</v>
      </c>
      <c r="X977" s="103" t="n">
        <f aca="false">IFERROR(IF(U977="Dec",(K977/V977-1)),0)</f>
        <v>0.111111111111111</v>
      </c>
      <c r="Y977" s="104" t="str">
        <f aca="false">IF(T977&gt;0,IF(U977="","-",IF(X977&lt;0%,"DEGROWTH","GROWTH")))</f>
        <v>GROWTH</v>
      </c>
      <c r="Z977" s="24" t="n">
        <v>0</v>
      </c>
      <c r="AA977" s="24" t="n">
        <f aca="false">IF(H977&gt;0,1,0)</f>
        <v>1</v>
      </c>
      <c r="AB977" s="3" t="n">
        <v>1000001102</v>
      </c>
      <c r="AC977" s="3"/>
    </row>
    <row r="978" customFormat="false" ht="14.25" hidden="true" customHeight="true" outlineLevel="0" collapsed="false">
      <c r="A978" s="23" t="s">
        <v>134</v>
      </c>
      <c r="B978" s="65" t="s">
        <v>77</v>
      </c>
      <c r="C978" s="65" t="s">
        <v>1968</v>
      </c>
      <c r="D978" s="65" t="n">
        <v>1000001099</v>
      </c>
      <c r="E978" s="66" t="s">
        <v>1969</v>
      </c>
      <c r="F978" s="67" t="n">
        <v>43790</v>
      </c>
      <c r="G978" s="67" t="str">
        <f aca="false">IF(I978&gt;0,"Targeted Dealer","-")</f>
        <v>Targeted Dealer</v>
      </c>
      <c r="H978" s="67"/>
      <c r="I978" s="68" t="n">
        <v>150</v>
      </c>
      <c r="J978" s="68" t="n">
        <f aca="false">I978/$J$1*$E$1</f>
        <v>3130.64516129032</v>
      </c>
      <c r="K978" s="97" t="n">
        <v>114.6</v>
      </c>
      <c r="L978" s="69" t="n">
        <f aca="false">K978-J978</f>
        <v>-3016.04516129032</v>
      </c>
      <c r="M978" s="69" t="n">
        <f aca="false">IFERROR((K978/J978%),"-")</f>
        <v>3.66058732612056</v>
      </c>
      <c r="N978" s="100" t="n">
        <v>114</v>
      </c>
      <c r="O978" s="98" t="str">
        <f aca="false">IF(F978&lt;=$P$2,"Nov","")</f>
        <v>Nov</v>
      </c>
      <c r="P978" s="97" t="n">
        <v>114</v>
      </c>
      <c r="Q978" s="100" t="n">
        <f aca="false">K978-P978</f>
        <v>0.599999999999994</v>
      </c>
      <c r="R978" s="98" t="n">
        <f aca="false">IFERROR(IF(O978="Nov",(K978/P978-1)),0)</f>
        <v>0.00526315789473686</v>
      </c>
      <c r="S978" s="100" t="str">
        <f aca="false">IF(N978&gt;0,IF(O978="","-",IF(R978&lt;0%,"DEGROWTH","GROWTH")))</f>
        <v>GROWTH</v>
      </c>
      <c r="T978" s="101" t="n">
        <v>88</v>
      </c>
      <c r="U978" s="101" t="str">
        <f aca="false">IF(F978&lt;=$V$2,"Dec","")</f>
        <v>Dec</v>
      </c>
      <c r="V978" s="97" t="n">
        <v>88</v>
      </c>
      <c r="W978" s="104" t="n">
        <f aca="false">K978-V978</f>
        <v>26.6</v>
      </c>
      <c r="X978" s="103" t="n">
        <f aca="false">IFERROR(IF(U978="Dec",(K978/V978-1)),0)</f>
        <v>0.302272727272727</v>
      </c>
      <c r="Y978" s="104" t="str">
        <f aca="false">IF(T978&gt;0,IF(U978="","-",IF(X978&lt;0%,"DEGROWTH","GROWTH")))</f>
        <v>GROWTH</v>
      </c>
      <c r="Z978" s="24" t="n">
        <v>0</v>
      </c>
      <c r="AA978" s="24" t="n">
        <f aca="false">IF(H978&gt;0,1,0)</f>
        <v>0</v>
      </c>
      <c r="AB978" s="3" t="n">
        <v>1000001099</v>
      </c>
      <c r="AC978" s="3"/>
    </row>
    <row r="979" customFormat="false" ht="14.25" hidden="true" customHeight="true" outlineLevel="0" collapsed="false">
      <c r="A979" s="23" t="s">
        <v>134</v>
      </c>
      <c r="B979" s="65" t="s">
        <v>77</v>
      </c>
      <c r="C979" s="65" t="s">
        <v>1970</v>
      </c>
      <c r="D979" s="65" t="n">
        <v>1000001103</v>
      </c>
      <c r="E979" s="66" t="s">
        <v>1971</v>
      </c>
      <c r="F979" s="67" t="n">
        <v>43883</v>
      </c>
      <c r="G979" s="67" t="str">
        <f aca="false">IF(I979&gt;0,"Targeted Dealer","-")</f>
        <v>Targeted Dealer</v>
      </c>
      <c r="H979" s="67" t="s">
        <v>627</v>
      </c>
      <c r="I979" s="68" t="n">
        <v>100</v>
      </c>
      <c r="J979" s="68" t="n">
        <f aca="false">I979/$J$1*$E$1</f>
        <v>2087.09677419355</v>
      </c>
      <c r="K979" s="97" t="n">
        <v>28.5</v>
      </c>
      <c r="L979" s="69" t="n">
        <f aca="false">K979-J979</f>
        <v>-2058.59677419355</v>
      </c>
      <c r="M979" s="69" t="n">
        <f aca="false">IFERROR((K979/J979%),"-")</f>
        <v>1.36553323029366</v>
      </c>
      <c r="N979" s="100" t="n">
        <v>61</v>
      </c>
      <c r="O979" s="98" t="str">
        <f aca="false">IF(F979&lt;=$P$2,"Nov","")</f>
        <v>Nov</v>
      </c>
      <c r="P979" s="97" t="n">
        <v>61</v>
      </c>
      <c r="Q979" s="100" t="n">
        <f aca="false">K979-P979</f>
        <v>-32.5</v>
      </c>
      <c r="R979" s="98" t="n">
        <f aca="false">IFERROR(IF(O979="Nov",(K979/P979-1)),0)</f>
        <v>-0.532786885245902</v>
      </c>
      <c r="S979" s="100" t="str">
        <f aca="false">IF(N979&gt;0,IF(O979="","-",IF(R979&lt;0%,"DEGROWTH","GROWTH")))</f>
        <v>DEGROWTH</v>
      </c>
      <c r="T979" s="101" t="n">
        <v>91.45</v>
      </c>
      <c r="U979" s="101" t="str">
        <f aca="false">IF(F979&lt;=$V$2,"Dec","")</f>
        <v>Dec</v>
      </c>
      <c r="V979" s="97" t="n">
        <v>91.45</v>
      </c>
      <c r="W979" s="104" t="n">
        <f aca="false">K979-V979</f>
        <v>-62.95</v>
      </c>
      <c r="X979" s="103" t="n">
        <f aca="false">IFERROR(IF(U979="Dec",(K979/V979-1)),0)</f>
        <v>-0.688354291962821</v>
      </c>
      <c r="Y979" s="104" t="str">
        <f aca="false">IF(T979&gt;0,IF(U979="","-",IF(X979&lt;0%,"DEGROWTH","GROWTH")))</f>
        <v>DEGROWTH</v>
      </c>
      <c r="Z979" s="24" t="n">
        <v>0</v>
      </c>
      <c r="AA979" s="24" t="n">
        <f aca="false">IF(H979&gt;0,1,0)</f>
        <v>1</v>
      </c>
      <c r="AB979" s="3" t="n">
        <v>1000001103</v>
      </c>
      <c r="AC979" s="3"/>
    </row>
    <row r="980" customFormat="false" ht="14.25" hidden="true" customHeight="true" outlineLevel="0" collapsed="false">
      <c r="A980" s="23" t="s">
        <v>134</v>
      </c>
      <c r="B980" s="65" t="s">
        <v>77</v>
      </c>
      <c r="C980" s="65" t="s">
        <v>1972</v>
      </c>
      <c r="D980" s="65" t="n">
        <v>1000001109</v>
      </c>
      <c r="E980" s="66" t="s">
        <v>1973</v>
      </c>
      <c r="F980" s="67" t="n">
        <v>43982</v>
      </c>
      <c r="G980" s="67" t="str">
        <f aca="false">IF(I980&gt;0,"Targeted Dealer","-")</f>
        <v>Targeted Dealer</v>
      </c>
      <c r="H980" s="67"/>
      <c r="I980" s="68" t="n">
        <v>125</v>
      </c>
      <c r="J980" s="68" t="n">
        <f aca="false">I980/$J$1*$E$1</f>
        <v>2608.87096774194</v>
      </c>
      <c r="K980" s="97" t="n">
        <v>80</v>
      </c>
      <c r="L980" s="69" t="n">
        <f aca="false">K980-J980</f>
        <v>-2528.87096774194</v>
      </c>
      <c r="M980" s="69" t="n">
        <f aca="false">IFERROR((K980/J980%),"-")</f>
        <v>3.06646058732612</v>
      </c>
      <c r="N980" s="100" t="n">
        <v>62</v>
      </c>
      <c r="O980" s="98" t="str">
        <f aca="false">IF(F980&lt;=$P$2,"Nov","")</f>
        <v>Nov</v>
      </c>
      <c r="P980" s="97" t="n">
        <v>62</v>
      </c>
      <c r="Q980" s="100" t="n">
        <f aca="false">K980-P980</f>
        <v>18</v>
      </c>
      <c r="R980" s="98" t="n">
        <f aca="false">IFERROR(IF(O980="Nov",(K980/P980-1)),0)</f>
        <v>0.290322580645161</v>
      </c>
      <c r="S980" s="100" t="str">
        <f aca="false">IF(N980&gt;0,IF(O980="","-",IF(R980&lt;0%,"DEGROWTH","GROWTH")))</f>
        <v>GROWTH</v>
      </c>
      <c r="T980" s="101" t="n">
        <v>125.5</v>
      </c>
      <c r="U980" s="101" t="str">
        <f aca="false">IF(F980&lt;=$V$2,"Dec","")</f>
        <v>Dec</v>
      </c>
      <c r="V980" s="97" t="n">
        <v>125.5</v>
      </c>
      <c r="W980" s="104" t="n">
        <f aca="false">K980-V980</f>
        <v>-45.5</v>
      </c>
      <c r="X980" s="103" t="n">
        <f aca="false">IFERROR(IF(U980="Dec",(K980/V980-1)),0)</f>
        <v>-0.362549800796813</v>
      </c>
      <c r="Y980" s="104" t="str">
        <f aca="false">IF(T980&gt;0,IF(U980="","-",IF(X980&lt;0%,"DEGROWTH","GROWTH")))</f>
        <v>DEGROWTH</v>
      </c>
      <c r="Z980" s="24" t="n">
        <v>0</v>
      </c>
      <c r="AA980" s="24" t="n">
        <f aca="false">IF(H980&gt;0,1,0)</f>
        <v>0</v>
      </c>
      <c r="AB980" s="3" t="n">
        <v>1000001109</v>
      </c>
      <c r="AC980" s="3"/>
    </row>
    <row r="981" customFormat="false" ht="14.25" hidden="true" customHeight="true" outlineLevel="0" collapsed="false">
      <c r="A981" s="23" t="s">
        <v>134</v>
      </c>
      <c r="B981" s="65" t="s">
        <v>77</v>
      </c>
      <c r="C981" s="65" t="s">
        <v>1974</v>
      </c>
      <c r="D981" s="65" t="n">
        <v>1000001105</v>
      </c>
      <c r="E981" s="66" t="s">
        <v>1975</v>
      </c>
      <c r="F981" s="67" t="n">
        <v>43984</v>
      </c>
      <c r="G981" s="67" t="str">
        <f aca="false">IF(I981&gt;0,"Targeted Dealer","-")</f>
        <v>Targeted Dealer</v>
      </c>
      <c r="H981" s="67"/>
      <c r="I981" s="68" t="n">
        <v>75</v>
      </c>
      <c r="J981" s="68" t="n">
        <f aca="false">I981/$J$1*$E$1</f>
        <v>1565.32258064516</v>
      </c>
      <c r="K981" s="97" t="n">
        <v>50</v>
      </c>
      <c r="L981" s="69" t="n">
        <f aca="false">K981-J981</f>
        <v>-1515.32258064516</v>
      </c>
      <c r="M981" s="69" t="n">
        <f aca="false">IFERROR((K981/J981%),"-")</f>
        <v>3.19422977846471</v>
      </c>
      <c r="N981" s="100" t="n">
        <v>24</v>
      </c>
      <c r="O981" s="98" t="str">
        <f aca="false">IF(F981&lt;=$P$2,"Nov","")</f>
        <v>Nov</v>
      </c>
      <c r="P981" s="97" t="n">
        <v>24</v>
      </c>
      <c r="Q981" s="100" t="n">
        <f aca="false">K981-P981</f>
        <v>26</v>
      </c>
      <c r="R981" s="98" t="n">
        <f aca="false">IFERROR(IF(O981="Nov",(K981/P981-1)),0)</f>
        <v>1.08333333333333</v>
      </c>
      <c r="S981" s="100" t="str">
        <f aca="false">IF(N981&gt;0,IF(O981="","-",IF(R981&lt;0%,"DEGROWTH","GROWTH")))</f>
        <v>GROWTH</v>
      </c>
      <c r="T981" s="101" t="n">
        <v>25</v>
      </c>
      <c r="U981" s="101" t="str">
        <f aca="false">IF(F981&lt;=$V$2,"Dec","")</f>
        <v>Dec</v>
      </c>
      <c r="V981" s="97" t="n">
        <v>25</v>
      </c>
      <c r="W981" s="104" t="n">
        <f aca="false">K981-V981</f>
        <v>25</v>
      </c>
      <c r="X981" s="103" t="n">
        <f aca="false">IFERROR(IF(U981="Dec",(K981/V981-1)),0)</f>
        <v>1</v>
      </c>
      <c r="Y981" s="104" t="str">
        <f aca="false">IF(T981&gt;0,IF(U981="","-",IF(X981&lt;0%,"DEGROWTH","GROWTH")))</f>
        <v>GROWTH</v>
      </c>
      <c r="Z981" s="24" t="n">
        <v>0</v>
      </c>
      <c r="AA981" s="24" t="n">
        <f aca="false">IF(H981&gt;0,1,0)</f>
        <v>0</v>
      </c>
      <c r="AB981" s="3" t="n">
        <v>1000001105</v>
      </c>
      <c r="AC981" s="3"/>
    </row>
    <row r="982" customFormat="false" ht="14.25" hidden="true" customHeight="true" outlineLevel="0" collapsed="false">
      <c r="A982" s="23" t="s">
        <v>134</v>
      </c>
      <c r="B982" s="65" t="s">
        <v>77</v>
      </c>
      <c r="C982" s="65" t="s">
        <v>1976</v>
      </c>
      <c r="D982" s="65" t="n">
        <v>1000001107</v>
      </c>
      <c r="E982" s="66" t="s">
        <v>1977</v>
      </c>
      <c r="F982" s="67" t="n">
        <v>44002</v>
      </c>
      <c r="G982" s="67" t="str">
        <f aca="false">IF(I982&gt;0,"Targeted Dealer","-")</f>
        <v>Targeted Dealer</v>
      </c>
      <c r="H982" s="67" t="s">
        <v>627</v>
      </c>
      <c r="I982" s="68" t="n">
        <v>1300</v>
      </c>
      <c r="J982" s="68" t="n">
        <f aca="false">I982/$J$1*$E$1</f>
        <v>27132.2580645161</v>
      </c>
      <c r="K982" s="97" t="n">
        <v>1339.5</v>
      </c>
      <c r="L982" s="69" t="n">
        <f aca="false">K982-J982</f>
        <v>-25792.7580645161</v>
      </c>
      <c r="M982" s="69" t="n">
        <f aca="false">IFERROR((K982/J982%),"-")</f>
        <v>4.93692783260017</v>
      </c>
      <c r="N982" s="100" t="n">
        <v>977</v>
      </c>
      <c r="O982" s="98" t="str">
        <f aca="false">IF(F982&lt;=$P$2,"Nov","")</f>
        <v>Nov</v>
      </c>
      <c r="P982" s="97" t="n">
        <v>977</v>
      </c>
      <c r="Q982" s="100" t="n">
        <f aca="false">K982-P982</f>
        <v>362.5</v>
      </c>
      <c r="R982" s="98" t="n">
        <f aca="false">IFERROR(IF(O982="Nov",(K982/P982-1)),0)</f>
        <v>0.371033776867963</v>
      </c>
      <c r="S982" s="100" t="str">
        <f aca="false">IF(N982&gt;0,IF(O982="","-",IF(R982&lt;0%,"DEGROWTH","GROWTH")))</f>
        <v>GROWTH</v>
      </c>
      <c r="T982" s="101" t="n">
        <v>1167</v>
      </c>
      <c r="U982" s="101" t="str">
        <f aca="false">IF(F982&lt;=$V$2,"Dec","")</f>
        <v>Dec</v>
      </c>
      <c r="V982" s="97" t="n">
        <v>1167</v>
      </c>
      <c r="W982" s="104" t="n">
        <f aca="false">K982-V982</f>
        <v>172.5</v>
      </c>
      <c r="X982" s="103" t="n">
        <f aca="false">IFERROR(IF(U982="Dec",(K982/V982-1)),0)</f>
        <v>0.147814910025707</v>
      </c>
      <c r="Y982" s="104" t="str">
        <f aca="false">IF(T982&gt;0,IF(U982="","-",IF(X982&lt;0%,"DEGROWTH","GROWTH")))</f>
        <v>GROWTH</v>
      </c>
      <c r="Z982" s="24" t="n">
        <v>0</v>
      </c>
      <c r="AA982" s="24" t="n">
        <f aca="false">IF(H982&gt;0,1,0)</f>
        <v>1</v>
      </c>
      <c r="AB982" s="3" t="n">
        <v>1000001107</v>
      </c>
      <c r="AC982" s="3"/>
    </row>
    <row r="983" customFormat="false" ht="14.25" hidden="true" customHeight="true" outlineLevel="0" collapsed="false">
      <c r="A983" s="23" t="s">
        <v>134</v>
      </c>
      <c r="B983" s="65" t="s">
        <v>77</v>
      </c>
      <c r="C983" s="65" t="s">
        <v>4279</v>
      </c>
      <c r="D983" s="65" t="n">
        <v>1000001106</v>
      </c>
      <c r="E983" s="66" t="s">
        <v>4280</v>
      </c>
      <c r="F983" s="67" t="n">
        <v>44046</v>
      </c>
      <c r="G983" s="67" t="str">
        <f aca="false">IF(I983&gt;0,"Targeted Dealer","-")</f>
        <v>Targeted Dealer</v>
      </c>
      <c r="H983" s="67"/>
      <c r="I983" s="68" t="n">
        <v>25</v>
      </c>
      <c r="J983" s="68" t="n">
        <f aca="false">I983/$J$1*$E$1</f>
        <v>521.774193548387</v>
      </c>
      <c r="K983" s="97" t="n">
        <v>25</v>
      </c>
      <c r="L983" s="69" t="n">
        <f aca="false">K983-J983</f>
        <v>-496.774193548387</v>
      </c>
      <c r="M983" s="69" t="n">
        <f aca="false">IFERROR((K983/J983%),"-")</f>
        <v>4.79134466769706</v>
      </c>
      <c r="N983" s="100" t="n">
        <v>23.5</v>
      </c>
      <c r="O983" s="98" t="str">
        <f aca="false">IF(F983&lt;=$P$2,"Nov","")</f>
        <v>Nov</v>
      </c>
      <c r="P983" s="97" t="n">
        <v>23.5</v>
      </c>
      <c r="Q983" s="100" t="n">
        <f aca="false">K983-P983</f>
        <v>1.5</v>
      </c>
      <c r="R983" s="98" t="n">
        <f aca="false">IFERROR(IF(O983="Nov",(K983/P983-1)),0)</f>
        <v>0.0638297872340425</v>
      </c>
      <c r="S983" s="100" t="str">
        <f aca="false">IF(N983&gt;0,IF(O983="","-",IF(R983&lt;0%,"DEGROWTH","GROWTH")))</f>
        <v>GROWTH</v>
      </c>
      <c r="T983" s="101" t="n">
        <v>28</v>
      </c>
      <c r="U983" s="101" t="str">
        <f aca="false">IF(F983&lt;=$V$2,"Dec","")</f>
        <v>Dec</v>
      </c>
      <c r="V983" s="97" t="n">
        <v>28</v>
      </c>
      <c r="W983" s="104" t="n">
        <f aca="false">K983-V983</f>
        <v>-3</v>
      </c>
      <c r="X983" s="103" t="n">
        <f aca="false">IFERROR(IF(U983="Dec",(K983/V983-1)),0)</f>
        <v>-0.107142857142857</v>
      </c>
      <c r="Y983" s="104" t="str">
        <f aca="false">IF(T983&gt;0,IF(U983="","-",IF(X983&lt;0%,"DEGROWTH","GROWTH")))</f>
        <v>DEGROWTH</v>
      </c>
      <c r="Z983" s="24" t="n">
        <v>0</v>
      </c>
      <c r="AA983" s="24" t="n">
        <f aca="false">IF(H983&gt;0,1,0)</f>
        <v>0</v>
      </c>
      <c r="AB983" s="3" t="n">
        <v>1000001106</v>
      </c>
      <c r="AC983" s="3"/>
    </row>
    <row r="984" customFormat="false" ht="14.25" hidden="true" customHeight="true" outlineLevel="0" collapsed="false">
      <c r="A984" s="23" t="s">
        <v>134</v>
      </c>
      <c r="B984" s="65" t="s">
        <v>77</v>
      </c>
      <c r="C984" s="65" t="s">
        <v>1978</v>
      </c>
      <c r="D984" s="65" t="n">
        <v>1000001108</v>
      </c>
      <c r="E984" s="66" t="s">
        <v>1979</v>
      </c>
      <c r="F984" s="67" t="n">
        <v>44147</v>
      </c>
      <c r="G984" s="67" t="str">
        <f aca="false">IF(I984&gt;0,"Targeted Dealer","-")</f>
        <v>Targeted Dealer</v>
      </c>
      <c r="H984" s="67"/>
      <c r="I984" s="68" t="n">
        <v>60</v>
      </c>
      <c r="J984" s="68" t="n">
        <f aca="false">I984/$J$1*$E$1</f>
        <v>1252.25806451613</v>
      </c>
      <c r="K984" s="97" t="n">
        <v>40</v>
      </c>
      <c r="L984" s="69" t="n">
        <f aca="false">K984-J984</f>
        <v>-1212.25806451613</v>
      </c>
      <c r="M984" s="69" t="n">
        <f aca="false">IFERROR((K984/J984%),"-")</f>
        <v>3.19422977846471</v>
      </c>
      <c r="N984" s="100" t="n">
        <v>25</v>
      </c>
      <c r="O984" s="98" t="str">
        <f aca="false">IF(F984&lt;=$P$2,"Nov","")</f>
        <v>Nov</v>
      </c>
      <c r="P984" s="97" t="n">
        <v>25</v>
      </c>
      <c r="Q984" s="100" t="n">
        <f aca="false">K984-P984</f>
        <v>15</v>
      </c>
      <c r="R984" s="98" t="n">
        <f aca="false">IFERROR(IF(O984="Nov",(K984/P984-1)),0)</f>
        <v>0.6</v>
      </c>
      <c r="S984" s="100" t="str">
        <f aca="false">IF(N984&gt;0,IF(O984="","-",IF(R984&lt;0%,"DEGROWTH","GROWTH")))</f>
        <v>GROWTH</v>
      </c>
      <c r="T984" s="101" t="n">
        <v>60</v>
      </c>
      <c r="U984" s="101" t="str">
        <f aca="false">IF(F984&lt;=$V$2,"Dec","")</f>
        <v>Dec</v>
      </c>
      <c r="V984" s="97" t="n">
        <v>60</v>
      </c>
      <c r="W984" s="104" t="n">
        <f aca="false">K984-V984</f>
        <v>-20</v>
      </c>
      <c r="X984" s="103" t="n">
        <f aca="false">IFERROR(IF(U984="Dec",(K984/V984-1)),0)</f>
        <v>-0.333333333333333</v>
      </c>
      <c r="Y984" s="104" t="str">
        <f aca="false">IF(T984&gt;0,IF(U984="","-",IF(X984&lt;0%,"DEGROWTH","GROWTH")))</f>
        <v>DEGROWTH</v>
      </c>
      <c r="Z984" s="24" t="n">
        <v>0</v>
      </c>
      <c r="AA984" s="24" t="n">
        <f aca="false">IF(H984&gt;0,1,0)</f>
        <v>0</v>
      </c>
      <c r="AB984" s="3" t="n">
        <v>1000001108</v>
      </c>
      <c r="AC984" s="3"/>
    </row>
    <row r="985" customFormat="false" ht="14.25" hidden="true" customHeight="true" outlineLevel="0" collapsed="false">
      <c r="A985" s="23" t="s">
        <v>134</v>
      </c>
      <c r="B985" s="65" t="s">
        <v>77</v>
      </c>
      <c r="C985" s="65" t="s">
        <v>1980</v>
      </c>
      <c r="D985" s="65" t="n">
        <v>1000001098</v>
      </c>
      <c r="E985" s="66" t="s">
        <v>1981</v>
      </c>
      <c r="F985" s="67" t="n">
        <v>44366</v>
      </c>
      <c r="G985" s="67" t="str">
        <f aca="false">IF(I985&gt;0,"Targeted Dealer","-")</f>
        <v>Targeted Dealer</v>
      </c>
      <c r="H985" s="67"/>
      <c r="I985" s="68" t="n">
        <v>100</v>
      </c>
      <c r="J985" s="68" t="n">
        <f aca="false">I985/$J$1*$E$1</f>
        <v>2087.09677419355</v>
      </c>
      <c r="K985" s="97" t="n">
        <v>83</v>
      </c>
      <c r="L985" s="69" t="n">
        <f aca="false">K985-J985</f>
        <v>-2004.09677419355</v>
      </c>
      <c r="M985" s="69" t="n">
        <f aca="false">IFERROR((K985/J985%),"-")</f>
        <v>3.97681607418856</v>
      </c>
      <c r="N985" s="100" t="n">
        <v>48.5</v>
      </c>
      <c r="O985" s="98" t="str">
        <f aca="false">IF(F985&lt;=$P$2,"Nov","")</f>
        <v>Nov</v>
      </c>
      <c r="P985" s="97" t="n">
        <v>48.5</v>
      </c>
      <c r="Q985" s="100" t="n">
        <f aca="false">K985-P985</f>
        <v>34.5</v>
      </c>
      <c r="R985" s="98" t="n">
        <f aca="false">IFERROR(IF(O985="Nov",(K985/P985-1)),0)</f>
        <v>0.711340206185567</v>
      </c>
      <c r="S985" s="100" t="str">
        <f aca="false">IF(N985&gt;0,IF(O985="","-",IF(R985&lt;0%,"DEGROWTH","GROWTH")))</f>
        <v>GROWTH</v>
      </c>
      <c r="T985" s="101" t="n">
        <v>95</v>
      </c>
      <c r="U985" s="101" t="str">
        <f aca="false">IF(F985&lt;=$V$2,"Dec","")</f>
        <v>Dec</v>
      </c>
      <c r="V985" s="97" t="n">
        <v>95</v>
      </c>
      <c r="W985" s="104" t="n">
        <f aca="false">K985-V985</f>
        <v>-12</v>
      </c>
      <c r="X985" s="103" t="n">
        <f aca="false">IFERROR(IF(U985="Dec",(K985/V985-1)),0)</f>
        <v>-0.126315789473684</v>
      </c>
      <c r="Y985" s="104" t="str">
        <f aca="false">IF(T985&gt;0,IF(U985="","-",IF(X985&lt;0%,"DEGROWTH","GROWTH")))</f>
        <v>DEGROWTH</v>
      </c>
      <c r="Z985" s="24" t="n">
        <v>0</v>
      </c>
      <c r="AA985" s="24" t="n">
        <f aca="false">IF(H985&gt;0,1,0)</f>
        <v>0</v>
      </c>
      <c r="AB985" s="3" t="n">
        <v>1000001098</v>
      </c>
      <c r="AC985" s="3"/>
    </row>
    <row r="986" customFormat="false" ht="14.25" hidden="true" customHeight="true" outlineLevel="0" collapsed="false">
      <c r="A986" s="23" t="s">
        <v>134</v>
      </c>
      <c r="B986" s="65" t="s">
        <v>77</v>
      </c>
      <c r="C986" s="65" t="s">
        <v>1982</v>
      </c>
      <c r="D986" s="65" t="n">
        <v>1000002595</v>
      </c>
      <c r="E986" s="66" t="s">
        <v>1983</v>
      </c>
      <c r="F986" s="67" t="n">
        <v>44597</v>
      </c>
      <c r="G986" s="67" t="str">
        <f aca="false">IF(I986&gt;0,"Targeted Dealer","-")</f>
        <v>Targeted Dealer</v>
      </c>
      <c r="H986" s="67"/>
      <c r="I986" s="68" t="n">
        <v>80</v>
      </c>
      <c r="J986" s="68" t="n">
        <f aca="false">I986/$J$1*$E$1</f>
        <v>1669.67741935484</v>
      </c>
      <c r="K986" s="97" t="n">
        <v>60</v>
      </c>
      <c r="L986" s="69" t="n">
        <f aca="false">K986-J986</f>
        <v>-1609.67741935484</v>
      </c>
      <c r="M986" s="69" t="n">
        <f aca="false">IFERROR((K986/J986%),"-")</f>
        <v>3.5935085007728</v>
      </c>
      <c r="N986" s="100" t="n">
        <v>23.5</v>
      </c>
      <c r="O986" s="98" t="str">
        <f aca="false">IF(F986&lt;=$P$2,"Nov","")</f>
        <v>Nov</v>
      </c>
      <c r="P986" s="97" t="n">
        <v>23.5</v>
      </c>
      <c r="Q986" s="100" t="n">
        <f aca="false">K986-P986</f>
        <v>36.5</v>
      </c>
      <c r="R986" s="98" t="n">
        <f aca="false">IFERROR(IF(O986="Nov",(K986/P986-1)),0)</f>
        <v>1.5531914893617</v>
      </c>
      <c r="S986" s="100" t="str">
        <f aca="false">IF(N986&gt;0,IF(O986="","-",IF(R986&lt;0%,"DEGROWTH","GROWTH")))</f>
        <v>GROWTH</v>
      </c>
      <c r="T986" s="101" t="n">
        <v>75</v>
      </c>
      <c r="U986" s="101" t="str">
        <f aca="false">IF(F986&lt;=$V$2,"Dec","")</f>
        <v>Dec</v>
      </c>
      <c r="V986" s="97" t="n">
        <v>75</v>
      </c>
      <c r="W986" s="104" t="n">
        <f aca="false">K986-V986</f>
        <v>-15</v>
      </c>
      <c r="X986" s="103" t="n">
        <f aca="false">IFERROR(IF(U986="Dec",(K986/V986-1)),0)</f>
        <v>-0.2</v>
      </c>
      <c r="Y986" s="104" t="str">
        <f aca="false">IF(T986&gt;0,IF(U986="","-",IF(X986&lt;0%,"DEGROWTH","GROWTH")))</f>
        <v>DEGROWTH</v>
      </c>
      <c r="Z986" s="24" t="n">
        <v>0</v>
      </c>
      <c r="AA986" s="24" t="n">
        <f aca="false">IF(H986&gt;0,1,0)</f>
        <v>0</v>
      </c>
      <c r="AB986" s="3" t="n">
        <v>1000002595</v>
      </c>
      <c r="AC986" s="3"/>
    </row>
    <row r="987" customFormat="false" ht="14.25" hidden="true" customHeight="true" outlineLevel="0" collapsed="false">
      <c r="A987" s="23" t="s">
        <v>134</v>
      </c>
      <c r="B987" s="65" t="s">
        <v>77</v>
      </c>
      <c r="C987" s="65" t="s">
        <v>1984</v>
      </c>
      <c r="D987" s="65" t="n">
        <v>1000003490</v>
      </c>
      <c r="E987" s="66" t="s">
        <v>1985</v>
      </c>
      <c r="F987" s="67" t="n">
        <v>45042</v>
      </c>
      <c r="G987" s="67" t="str">
        <f aca="false">IF(I987&gt;0,"Targeted Dealer","-")</f>
        <v>Targeted Dealer</v>
      </c>
      <c r="H987" s="67"/>
      <c r="I987" s="68" t="n">
        <v>75</v>
      </c>
      <c r="J987" s="68" t="n">
        <f aca="false">I987/$J$1*$E$1</f>
        <v>1565.32258064516</v>
      </c>
      <c r="K987" s="97" t="n">
        <v>0</v>
      </c>
      <c r="L987" s="69" t="n">
        <f aca="false">K987-J987</f>
        <v>-1565.32258064516</v>
      </c>
      <c r="M987" s="69" t="n">
        <f aca="false">IFERROR((K987/J987%),"-")</f>
        <v>0</v>
      </c>
      <c r="N987" s="100" t="n">
        <v>0</v>
      </c>
      <c r="O987" s="98" t="str">
        <f aca="false">IF(F987&lt;=$P$2,"Nov","")</f>
        <v>Nov</v>
      </c>
      <c r="P987" s="97" t="n">
        <v>0</v>
      </c>
      <c r="Q987" s="100" t="n">
        <f aca="false">K987-P987</f>
        <v>0</v>
      </c>
      <c r="R987" s="98" t="n">
        <f aca="false">IFERROR(IF(O987="Nov",(K987/P987-1)),0)</f>
        <v>0</v>
      </c>
      <c r="S987" s="105" t="b">
        <f aca="false">IF(N987&gt;0,IF(O987="","-",IF(R987&lt;0%,"DEGROWTH","GROWTH")))</f>
        <v>0</v>
      </c>
      <c r="T987" s="101" t="n">
        <v>0</v>
      </c>
      <c r="U987" s="101" t="str">
        <f aca="false">IF(F987&lt;=$V$2,"Dec","")</f>
        <v>Dec</v>
      </c>
      <c r="V987" s="97" t="n">
        <v>0</v>
      </c>
      <c r="W987" s="104" t="n">
        <f aca="false">K987-V987</f>
        <v>0</v>
      </c>
      <c r="X987" s="103" t="n">
        <f aca="false">IFERROR(IF(U987="Dec",(K987/V987-1)),0)</f>
        <v>0</v>
      </c>
      <c r="Y987" s="106" t="b">
        <f aca="false">IF(T987&gt;0,IF(U987="","-",IF(X987&lt;0%,"DEGROWTH","GROWTH")))</f>
        <v>0</v>
      </c>
      <c r="Z987" s="24" t="n">
        <v>1</v>
      </c>
      <c r="AA987" s="24" t="n">
        <f aca="false">IF(H987&gt;0,1,0)</f>
        <v>0</v>
      </c>
      <c r="AB987" s="3" t="n">
        <v>1000003490</v>
      </c>
      <c r="AC987" s="3"/>
    </row>
    <row r="988" customFormat="false" ht="14.25" hidden="true" customHeight="true" outlineLevel="0" collapsed="false">
      <c r="A988" s="23" t="s">
        <v>134</v>
      </c>
      <c r="B988" s="65" t="s">
        <v>77</v>
      </c>
      <c r="C988" s="65" t="s">
        <v>1986</v>
      </c>
      <c r="D988" s="65" t="n">
        <v>1000003496</v>
      </c>
      <c r="E988" s="66" t="s">
        <v>1987</v>
      </c>
      <c r="F988" s="67" t="n">
        <v>45044</v>
      </c>
      <c r="G988" s="67" t="str">
        <f aca="false">IF(I988&gt;0,"Targeted Dealer","-")</f>
        <v>Targeted Dealer</v>
      </c>
      <c r="H988" s="67"/>
      <c r="I988" s="68" t="n">
        <v>70</v>
      </c>
      <c r="J988" s="68" t="n">
        <f aca="false">I988/$J$1*$E$1</f>
        <v>1460.96774193548</v>
      </c>
      <c r="K988" s="97" t="n">
        <v>67</v>
      </c>
      <c r="L988" s="69" t="n">
        <f aca="false">K988-J988</f>
        <v>-1393.96774193548</v>
      </c>
      <c r="M988" s="69" t="n">
        <f aca="false">IFERROR((K988/J988%),"-")</f>
        <v>4.58600132479576</v>
      </c>
      <c r="N988" s="100" t="n">
        <v>32</v>
      </c>
      <c r="O988" s="98" t="str">
        <f aca="false">IF(F988&lt;=$P$2,"Nov","")</f>
        <v>Nov</v>
      </c>
      <c r="P988" s="97" t="n">
        <v>32</v>
      </c>
      <c r="Q988" s="100" t="n">
        <f aca="false">K988-P988</f>
        <v>35</v>
      </c>
      <c r="R988" s="98" t="n">
        <f aca="false">IFERROR(IF(O988="Nov",(K988/P988-1)),0)</f>
        <v>1.09375</v>
      </c>
      <c r="S988" s="100" t="str">
        <f aca="false">IF(N988&gt;0,IF(O988="","-",IF(R988&lt;0%,"DEGROWTH","GROWTH")))</f>
        <v>GROWTH</v>
      </c>
      <c r="T988" s="101" t="n">
        <v>34.5</v>
      </c>
      <c r="U988" s="101" t="str">
        <f aca="false">IF(F988&lt;=$V$2,"Dec","")</f>
        <v>Dec</v>
      </c>
      <c r="V988" s="97" t="n">
        <v>34.5</v>
      </c>
      <c r="W988" s="104" t="n">
        <f aca="false">K988-V988</f>
        <v>32.5</v>
      </c>
      <c r="X988" s="103" t="n">
        <f aca="false">IFERROR(IF(U988="Dec",(K988/V988-1)),0)</f>
        <v>0.942028985507246</v>
      </c>
      <c r="Y988" s="104" t="str">
        <f aca="false">IF(T988&gt;0,IF(U988="","-",IF(X988&lt;0%,"DEGROWTH","GROWTH")))</f>
        <v>GROWTH</v>
      </c>
      <c r="Z988" s="24" t="n">
        <v>0</v>
      </c>
      <c r="AA988" s="24" t="n">
        <f aca="false">IF(H988&gt;0,1,0)</f>
        <v>0</v>
      </c>
      <c r="AB988" s="3" t="n">
        <v>1000003496</v>
      </c>
      <c r="AC988" s="3"/>
    </row>
    <row r="989" customFormat="false" ht="14.25" hidden="true" customHeight="true" outlineLevel="0" collapsed="false">
      <c r="A989" s="23" t="s">
        <v>134</v>
      </c>
      <c r="B989" s="65" t="s">
        <v>77</v>
      </c>
      <c r="C989" s="65" t="s">
        <v>4507</v>
      </c>
      <c r="D989" s="65" t="n">
        <v>1000003591</v>
      </c>
      <c r="E989" s="66" t="s">
        <v>4508</v>
      </c>
      <c r="F989" s="67" t="n">
        <v>45086</v>
      </c>
      <c r="G989" s="67" t="str">
        <f aca="false">IF(I989&gt;0,"Targeted Dealer","-")</f>
        <v>Targeted Dealer</v>
      </c>
      <c r="H989" s="67" t="s">
        <v>627</v>
      </c>
      <c r="I989" s="68" t="n">
        <v>70</v>
      </c>
      <c r="J989" s="68" t="n">
        <f aca="false">I989/$J$1*$E$1</f>
        <v>1460.96774193548</v>
      </c>
      <c r="K989" s="97" t="n">
        <v>25</v>
      </c>
      <c r="L989" s="69" t="n">
        <f aca="false">K989-J989</f>
        <v>-1435.96774193548</v>
      </c>
      <c r="M989" s="69" t="n">
        <f aca="false">IFERROR((K989/J989%),"-")</f>
        <v>1.71119452417752</v>
      </c>
      <c r="N989" s="100" t="n">
        <v>48.5</v>
      </c>
      <c r="O989" s="98" t="str">
        <f aca="false">IF(F989&lt;=$P$2,"Nov","")</f>
        <v>Nov</v>
      </c>
      <c r="P989" s="97" t="n">
        <v>48.5</v>
      </c>
      <c r="Q989" s="100" t="n">
        <f aca="false">K989-P989</f>
        <v>-23.5</v>
      </c>
      <c r="R989" s="98" t="n">
        <f aca="false">IFERROR(IF(O989="Nov",(K989/P989-1)),0)</f>
        <v>-0.484536082474227</v>
      </c>
      <c r="S989" s="100" t="str">
        <f aca="false">IF(N989&gt;0,IF(O989="","-",IF(R989&lt;0%,"DEGROWTH","GROWTH")))</f>
        <v>DEGROWTH</v>
      </c>
      <c r="T989" s="101" t="n">
        <v>25</v>
      </c>
      <c r="U989" s="101" t="str">
        <f aca="false">IF(F989&lt;=$V$2,"Dec","")</f>
        <v>Dec</v>
      </c>
      <c r="V989" s="97" t="n">
        <v>25</v>
      </c>
      <c r="W989" s="104" t="n">
        <f aca="false">K989-V989</f>
        <v>0</v>
      </c>
      <c r="X989" s="103" t="n">
        <f aca="false">IFERROR(IF(U989="Dec",(K989/V989-1)),0)</f>
        <v>0</v>
      </c>
      <c r="Y989" s="104" t="str">
        <f aca="false">IF(T989&gt;0,IF(U989="","-",IF(X989&lt;0%,"DEGROWTH","GROWTH")))</f>
        <v>GROWTH</v>
      </c>
      <c r="Z989" s="24" t="n">
        <v>0</v>
      </c>
      <c r="AA989" s="24" t="n">
        <f aca="false">IF(H989&gt;0,1,0)</f>
        <v>1</v>
      </c>
      <c r="AB989" s="3" t="n">
        <v>1000003591</v>
      </c>
      <c r="AC989" s="3"/>
    </row>
    <row r="990" customFormat="false" ht="14.25" hidden="true" customHeight="true" outlineLevel="0" collapsed="false">
      <c r="A990" s="23" t="s">
        <v>134</v>
      </c>
      <c r="B990" s="65" t="s">
        <v>77</v>
      </c>
      <c r="C990" s="65" t="s">
        <v>1988</v>
      </c>
      <c r="D990" s="65" t="n">
        <v>1000003595</v>
      </c>
      <c r="E990" s="66" t="s">
        <v>1989</v>
      </c>
      <c r="F990" s="67" t="n">
        <v>45093</v>
      </c>
      <c r="G990" s="67" t="str">
        <f aca="false">IF(I990&gt;0,"Targeted Dealer","-")</f>
        <v>Targeted Dealer</v>
      </c>
      <c r="H990" s="67"/>
      <c r="I990" s="68" t="n">
        <v>50</v>
      </c>
      <c r="J990" s="68" t="n">
        <f aca="false">I990/$J$1*$E$1</f>
        <v>1043.54838709677</v>
      </c>
      <c r="K990" s="97" t="n">
        <v>27.5</v>
      </c>
      <c r="L990" s="69" t="n">
        <f aca="false">K990-J990</f>
        <v>-1016.04838709677</v>
      </c>
      <c r="M990" s="69" t="n">
        <f aca="false">IFERROR((K990/J990%),"-")</f>
        <v>2.63523956723339</v>
      </c>
      <c r="N990" s="100" t="n">
        <v>34</v>
      </c>
      <c r="O990" s="98" t="str">
        <f aca="false">IF(F990&lt;=$P$2,"Nov","")</f>
        <v>Nov</v>
      </c>
      <c r="P990" s="97" t="n">
        <v>34</v>
      </c>
      <c r="Q990" s="100" t="n">
        <f aca="false">K990-P990</f>
        <v>-6.5</v>
      </c>
      <c r="R990" s="98" t="n">
        <f aca="false">IFERROR(IF(O990="Nov",(K990/P990-1)),0)</f>
        <v>-0.191176470588235</v>
      </c>
      <c r="S990" s="100" t="str">
        <f aca="false">IF(N990&gt;0,IF(O990="","-",IF(R990&lt;0%,"DEGROWTH","GROWTH")))</f>
        <v>DEGROWTH</v>
      </c>
      <c r="T990" s="101" t="n">
        <v>18</v>
      </c>
      <c r="U990" s="101" t="str">
        <f aca="false">IF(F990&lt;=$V$2,"Dec","")</f>
        <v>Dec</v>
      </c>
      <c r="V990" s="97" t="n">
        <v>18</v>
      </c>
      <c r="W990" s="104" t="n">
        <f aca="false">K990-V990</f>
        <v>9.5</v>
      </c>
      <c r="X990" s="103" t="n">
        <f aca="false">IFERROR(IF(U990="Dec",(K990/V990-1)),0)</f>
        <v>0.527777777777778</v>
      </c>
      <c r="Y990" s="104" t="str">
        <f aca="false">IF(T990&gt;0,IF(U990="","-",IF(X990&lt;0%,"DEGROWTH","GROWTH")))</f>
        <v>GROWTH</v>
      </c>
      <c r="Z990" s="24" t="n">
        <v>0</v>
      </c>
      <c r="AA990" s="24" t="n">
        <f aca="false">IF(H990&gt;0,1,0)</f>
        <v>0</v>
      </c>
      <c r="AB990" s="3" t="n">
        <v>1000003595</v>
      </c>
      <c r="AC990" s="3"/>
    </row>
    <row r="991" customFormat="false" ht="14.25" hidden="true" customHeight="true" outlineLevel="0" collapsed="false">
      <c r="A991" s="23" t="s">
        <v>134</v>
      </c>
      <c r="B991" s="65" t="s">
        <v>77</v>
      </c>
      <c r="C991" s="65" t="s">
        <v>1990</v>
      </c>
      <c r="D991" s="65" t="n">
        <v>1000003692</v>
      </c>
      <c r="E991" s="66" t="s">
        <v>1991</v>
      </c>
      <c r="F991" s="67" t="n">
        <v>45150</v>
      </c>
      <c r="G991" s="67" t="str">
        <f aca="false">IF(I991&gt;0,"Targeted Dealer","-")</f>
        <v>Targeted Dealer</v>
      </c>
      <c r="H991" s="67"/>
      <c r="I991" s="68" t="n">
        <v>40</v>
      </c>
      <c r="J991" s="68" t="n">
        <f aca="false">I991/$J$1*$E$1</f>
        <v>834.838709677419</v>
      </c>
      <c r="K991" s="97" t="n">
        <v>28</v>
      </c>
      <c r="L991" s="69" t="n">
        <f aca="false">K991-J991</f>
        <v>-806.838709677419</v>
      </c>
      <c r="M991" s="69" t="n">
        <f aca="false">IFERROR((K991/J991%),"-")</f>
        <v>3.35394126738794</v>
      </c>
      <c r="N991" s="100" t="n">
        <v>24</v>
      </c>
      <c r="O991" s="98" t="str">
        <f aca="false">IF(F991&lt;=$P$2,"Nov","")</f>
        <v>Nov</v>
      </c>
      <c r="P991" s="97" t="n">
        <v>24</v>
      </c>
      <c r="Q991" s="100" t="n">
        <f aca="false">K991-P991</f>
        <v>4</v>
      </c>
      <c r="R991" s="98" t="n">
        <f aca="false">IFERROR(IF(O991="Nov",(K991/P991-1)),0)</f>
        <v>0.166666666666667</v>
      </c>
      <c r="S991" s="100" t="str">
        <f aca="false">IF(N991&gt;0,IF(O991="","-",IF(R991&lt;0%,"DEGROWTH","GROWTH")))</f>
        <v>GROWTH</v>
      </c>
      <c r="T991" s="101" t="n">
        <v>20</v>
      </c>
      <c r="U991" s="101" t="str">
        <f aca="false">IF(F991&lt;=$V$2,"Dec","")</f>
        <v>Dec</v>
      </c>
      <c r="V991" s="97" t="n">
        <v>20</v>
      </c>
      <c r="W991" s="104" t="n">
        <f aca="false">K991-V991</f>
        <v>8</v>
      </c>
      <c r="X991" s="103" t="n">
        <f aca="false">IFERROR(IF(U991="Dec",(K991/V991-1)),0)</f>
        <v>0.4</v>
      </c>
      <c r="Y991" s="104" t="str">
        <f aca="false">IF(T991&gt;0,IF(U991="","-",IF(X991&lt;0%,"DEGROWTH","GROWTH")))</f>
        <v>GROWTH</v>
      </c>
      <c r="Z991" s="24" t="n">
        <v>0</v>
      </c>
      <c r="AA991" s="24" t="n">
        <f aca="false">IF(H991&gt;0,1,0)</f>
        <v>0</v>
      </c>
      <c r="AB991" s="3" t="n">
        <v>1000003692</v>
      </c>
      <c r="AC991" s="3"/>
    </row>
    <row r="992" customFormat="false" ht="14.25" hidden="true" customHeight="true" outlineLevel="0" collapsed="false">
      <c r="A992" s="24" t="s">
        <v>134</v>
      </c>
      <c r="B992" s="128" t="s">
        <v>77</v>
      </c>
      <c r="C992" s="128" t="s">
        <v>1992</v>
      </c>
      <c r="D992" s="128" t="n">
        <v>1000003934</v>
      </c>
      <c r="E992" s="128" t="s">
        <v>1993</v>
      </c>
      <c r="F992" s="67" t="n">
        <v>45412</v>
      </c>
      <c r="G992" s="67" t="str">
        <f aca="false">IF(I992&gt;0,"Targeted Dealer","-")</f>
        <v>Targeted Dealer</v>
      </c>
      <c r="H992" s="67"/>
      <c r="I992" s="68" t="n">
        <v>50</v>
      </c>
      <c r="J992" s="68" t="n">
        <f aca="false">I992/$J$1*$E$1</f>
        <v>1043.54838709677</v>
      </c>
      <c r="K992" s="97" t="n">
        <v>25</v>
      </c>
      <c r="L992" s="69" t="n">
        <f aca="false">K992-J992</f>
        <v>-1018.54838709677</v>
      </c>
      <c r="M992" s="69" t="n">
        <f aca="false">IFERROR((K992/J992%),"-")</f>
        <v>2.39567233384853</v>
      </c>
      <c r="N992" s="100" t="n">
        <v>24</v>
      </c>
      <c r="O992" s="98" t="str">
        <f aca="false">IF(F992&lt;=$P$2,"Nov","")</f>
        <v>Nov</v>
      </c>
      <c r="P992" s="97" t="n">
        <v>24</v>
      </c>
      <c r="Q992" s="100" t="n">
        <f aca="false">K992-P992</f>
        <v>1</v>
      </c>
      <c r="R992" s="98" t="n">
        <f aca="false">IFERROR(IF(O992="Nov",(K992/P992-1)),0)</f>
        <v>0.0416666666666667</v>
      </c>
      <c r="S992" s="100" t="str">
        <f aca="false">IF(N992&gt;0,IF(O992="","-",IF(R992&lt;0%,"DEGROWTH","GROWTH")))</f>
        <v>GROWTH</v>
      </c>
      <c r="T992" s="101" t="n">
        <v>0</v>
      </c>
      <c r="U992" s="101" t="str">
        <f aca="false">IF(F992&lt;=$V$2,"Dec","")</f>
        <v>Dec</v>
      </c>
      <c r="V992" s="97" t="n">
        <v>0</v>
      </c>
      <c r="W992" s="104" t="n">
        <f aca="false">K992-V992</f>
        <v>25</v>
      </c>
      <c r="X992" s="103" t="n">
        <f aca="false">IFERROR(IF(U992="Dec",(K992/V992-1)),0)</f>
        <v>0</v>
      </c>
      <c r="Y992" s="106" t="b">
        <f aca="false">IF(T992&gt;0,IF(U992="","-",IF(X992&lt;0%,"DEGROWTH","GROWTH")))</f>
        <v>0</v>
      </c>
      <c r="Z992" s="24" t="n">
        <v>0</v>
      </c>
      <c r="AA992" s="24" t="n">
        <f aca="false">IF(H992&gt;0,1,0)</f>
        <v>0</v>
      </c>
      <c r="AB992" s="3" t="n">
        <v>1000003934</v>
      </c>
      <c r="AC992" s="3"/>
    </row>
    <row r="993" customFormat="false" ht="14.25" hidden="true" customHeight="true" outlineLevel="0" collapsed="false">
      <c r="A993" s="24" t="s">
        <v>134</v>
      </c>
      <c r="B993" s="128" t="s">
        <v>77</v>
      </c>
      <c r="C993" s="128" t="s">
        <v>1994</v>
      </c>
      <c r="D993" s="128" t="n">
        <v>1000004039</v>
      </c>
      <c r="E993" s="128" t="s">
        <v>1995</v>
      </c>
      <c r="F993" s="67" t="n">
        <v>45484</v>
      </c>
      <c r="G993" s="67" t="str">
        <f aca="false">IF(I993&gt;0,"Targeted Dealer","-")</f>
        <v>Targeted Dealer</v>
      </c>
      <c r="H993" s="24"/>
      <c r="I993" s="68" t="n">
        <v>50</v>
      </c>
      <c r="J993" s="68" t="n">
        <f aca="false">I993/$J$1*$E$1</f>
        <v>1043.54838709677</v>
      </c>
      <c r="K993" s="97" t="n">
        <v>15</v>
      </c>
      <c r="L993" s="69" t="n">
        <f aca="false">K993-J993</f>
        <v>-1028.54838709677</v>
      </c>
      <c r="M993" s="69" t="n">
        <f aca="false">IFERROR((K993/J993%),"-")</f>
        <v>1.43740340030912</v>
      </c>
      <c r="N993" s="100" t="n">
        <v>24</v>
      </c>
      <c r="O993" s="98" t="str">
        <f aca="false">IF(F993&lt;=$P$2,"Nov","")</f>
        <v>Nov</v>
      </c>
      <c r="P993" s="97" t="n">
        <v>24</v>
      </c>
      <c r="Q993" s="100" t="n">
        <f aca="false">K993-P993</f>
        <v>-9</v>
      </c>
      <c r="R993" s="98" t="n">
        <f aca="false">IFERROR(IF(O993="Nov",(K993/P993-1)),0)</f>
        <v>-0.375</v>
      </c>
      <c r="S993" s="100" t="str">
        <f aca="false">IF(N993&gt;0,IF(O993="","-",IF(R993&lt;0%,"DEGROWTH","GROWTH")))</f>
        <v>DEGROWTH</v>
      </c>
      <c r="T993" s="101" t="n">
        <v>0</v>
      </c>
      <c r="U993" s="101" t="str">
        <f aca="false">IF(F993&lt;=$V$2,"Dec","")</f>
        <v>Dec</v>
      </c>
      <c r="V993" s="97" t="n">
        <v>0</v>
      </c>
      <c r="W993" s="104" t="n">
        <f aca="false">K993-V993</f>
        <v>15</v>
      </c>
      <c r="X993" s="103" t="n">
        <f aca="false">IFERROR(IF(U993="Dec",(K993/V993-1)),0)</f>
        <v>0</v>
      </c>
      <c r="Y993" s="106" t="b">
        <f aca="false">IF(T993&gt;0,IF(U993="","-",IF(X993&lt;0%,"DEGROWTH","GROWTH")))</f>
        <v>0</v>
      </c>
      <c r="Z993" s="24" t="n">
        <v>0</v>
      </c>
      <c r="AA993" s="24" t="n">
        <f aca="false">IF(H993&gt;0,1,0)</f>
        <v>0</v>
      </c>
      <c r="AB993" s="3" t="n">
        <v>1000004039</v>
      </c>
      <c r="AC993" s="3"/>
    </row>
    <row r="994" customFormat="false" ht="14.25" hidden="true" customHeight="true" outlineLevel="0" collapsed="false">
      <c r="A994" s="24" t="s">
        <v>134</v>
      </c>
      <c r="B994" s="128" t="s">
        <v>77</v>
      </c>
      <c r="C994" s="128" t="s">
        <v>4509</v>
      </c>
      <c r="D994" s="128" t="n">
        <v>1000004040</v>
      </c>
      <c r="E994" s="128" t="s">
        <v>4510</v>
      </c>
      <c r="F994" s="67" t="n">
        <v>45484</v>
      </c>
      <c r="G994" s="67" t="str">
        <f aca="false">IF(I994&gt;0,"Targeted Dealer","-")</f>
        <v>Targeted Dealer</v>
      </c>
      <c r="H994" s="67" t="s">
        <v>627</v>
      </c>
      <c r="I994" s="68" t="n">
        <v>50</v>
      </c>
      <c r="J994" s="68" t="n">
        <f aca="false">I994/$J$1*$E$1</f>
        <v>1043.54838709677</v>
      </c>
      <c r="K994" s="97" t="n">
        <v>0</v>
      </c>
      <c r="L994" s="69" t="n">
        <f aca="false">K994-J994</f>
        <v>-1043.54838709677</v>
      </c>
      <c r="M994" s="69" t="n">
        <f aca="false">IFERROR((K994/J994%),"-")</f>
        <v>0</v>
      </c>
      <c r="N994" s="100" t="n">
        <v>0</v>
      </c>
      <c r="O994" s="98" t="str">
        <f aca="false">IF(F994&lt;=$P$2,"Nov","")</f>
        <v>Nov</v>
      </c>
      <c r="P994" s="97" t="n">
        <v>0</v>
      </c>
      <c r="Q994" s="100" t="n">
        <f aca="false">K994-P994</f>
        <v>0</v>
      </c>
      <c r="R994" s="98" t="n">
        <f aca="false">IFERROR(IF(O994="Nov",(K994/P994-1)),0)</f>
        <v>0</v>
      </c>
      <c r="S994" s="105" t="b">
        <f aca="false">IF(N994&gt;0,IF(O994="","-",IF(R994&lt;0%,"DEGROWTH","GROWTH")))</f>
        <v>0</v>
      </c>
      <c r="T994" s="101" t="n">
        <v>0</v>
      </c>
      <c r="U994" s="101" t="str">
        <f aca="false">IF(F994&lt;=$V$2,"Dec","")</f>
        <v>Dec</v>
      </c>
      <c r="V994" s="97" t="n">
        <v>0</v>
      </c>
      <c r="W994" s="104" t="n">
        <f aca="false">K994-V994</f>
        <v>0</v>
      </c>
      <c r="X994" s="103" t="n">
        <f aca="false">IFERROR(IF(U994="Dec",(K994/V994-1)),0)</f>
        <v>0</v>
      </c>
      <c r="Y994" s="106" t="b">
        <f aca="false">IF(T994&gt;0,IF(U994="","-",IF(X994&lt;0%,"DEGROWTH","GROWTH")))</f>
        <v>0</v>
      </c>
      <c r="Z994" s="24" t="n">
        <v>1</v>
      </c>
      <c r="AA994" s="24" t="n">
        <f aca="false">IF(H994&gt;0,1,0)</f>
        <v>1</v>
      </c>
      <c r="AB994" s="3" t="n">
        <v>1000004040</v>
      </c>
      <c r="AC994" s="3"/>
    </row>
    <row r="995" customFormat="false" ht="14.25" hidden="true" customHeight="true" outlineLevel="0" collapsed="false">
      <c r="A995" s="24" t="s">
        <v>134</v>
      </c>
      <c r="B995" s="128" t="s">
        <v>77</v>
      </c>
      <c r="C995" s="128" t="s">
        <v>1996</v>
      </c>
      <c r="D995" s="128" t="n">
        <v>1000004042</v>
      </c>
      <c r="E995" s="128" t="s">
        <v>1997</v>
      </c>
      <c r="F995" s="67" t="n">
        <v>45488</v>
      </c>
      <c r="G995" s="67" t="str">
        <f aca="false">IF(I995&gt;0,"Targeted Dealer","-")</f>
        <v>Targeted Dealer</v>
      </c>
      <c r="H995" s="24"/>
      <c r="I995" s="68" t="n">
        <v>60</v>
      </c>
      <c r="J995" s="68" t="n">
        <f aca="false">I995/$J$1*$E$1</f>
        <v>1252.25806451613</v>
      </c>
      <c r="K995" s="97" t="n">
        <v>58</v>
      </c>
      <c r="L995" s="69" t="n">
        <f aca="false">K995-J995</f>
        <v>-1194.25806451613</v>
      </c>
      <c r="M995" s="69" t="n">
        <f aca="false">IFERROR((K995/J995%),"-")</f>
        <v>4.63163317877383</v>
      </c>
      <c r="N995" s="100" t="n">
        <v>37.5</v>
      </c>
      <c r="O995" s="98" t="str">
        <f aca="false">IF(F995&lt;=$P$2,"Nov","")</f>
        <v>Nov</v>
      </c>
      <c r="P995" s="97" t="n">
        <v>37.5</v>
      </c>
      <c r="Q995" s="100" t="n">
        <f aca="false">K995-P995</f>
        <v>20.5</v>
      </c>
      <c r="R995" s="98" t="n">
        <f aca="false">IFERROR(IF(O995="Nov",(K995/P995-1)),0)</f>
        <v>0.546666666666667</v>
      </c>
      <c r="S995" s="100" t="str">
        <f aca="false">IF(N995&gt;0,IF(O995="","-",IF(R995&lt;0%,"DEGROWTH","GROWTH")))</f>
        <v>GROWTH</v>
      </c>
      <c r="T995" s="101" t="n">
        <v>0</v>
      </c>
      <c r="U995" s="101" t="str">
        <f aca="false">IF(F995&lt;=$V$2,"Dec","")</f>
        <v>Dec</v>
      </c>
      <c r="V995" s="97" t="n">
        <v>0</v>
      </c>
      <c r="W995" s="104" t="n">
        <f aca="false">K995-V995</f>
        <v>58</v>
      </c>
      <c r="X995" s="103" t="n">
        <f aca="false">IFERROR(IF(U995="Dec",(K995/V995-1)),0)</f>
        <v>0</v>
      </c>
      <c r="Y995" s="106" t="b">
        <f aca="false">IF(T995&gt;0,IF(U995="","-",IF(X995&lt;0%,"DEGROWTH","GROWTH")))</f>
        <v>0</v>
      </c>
      <c r="Z995" s="24" t="n">
        <v>0</v>
      </c>
      <c r="AA995" s="24" t="n">
        <f aca="false">IF(H995&gt;0,1,0)</f>
        <v>0</v>
      </c>
      <c r="AB995" s="3" t="n">
        <v>1000004042</v>
      </c>
      <c r="AC995" s="3"/>
    </row>
    <row r="996" customFormat="false" ht="14.25" hidden="true" customHeight="true" outlineLevel="0" collapsed="false">
      <c r="A996" s="23" t="s">
        <v>134</v>
      </c>
      <c r="B996" s="65" t="s">
        <v>78</v>
      </c>
      <c r="C996" s="65" t="s">
        <v>1998</v>
      </c>
      <c r="D996" s="65" t="n">
        <v>1000000199</v>
      </c>
      <c r="E996" s="66" t="s">
        <v>1999</v>
      </c>
      <c r="F996" s="67" t="n">
        <v>38609</v>
      </c>
      <c r="G996" s="67" t="str">
        <f aca="false">IF(I996&gt;0,"Targeted Dealer","-")</f>
        <v>Targeted Dealer</v>
      </c>
      <c r="H996" s="67" t="s">
        <v>627</v>
      </c>
      <c r="I996" s="68" t="n">
        <v>200</v>
      </c>
      <c r="J996" s="68" t="n">
        <f aca="false">I996/$J$1*$E$1</f>
        <v>4174.1935483871</v>
      </c>
      <c r="K996" s="97" t="n">
        <v>135</v>
      </c>
      <c r="L996" s="69" t="n">
        <f aca="false">K996-J996</f>
        <v>-4039.1935483871</v>
      </c>
      <c r="M996" s="69" t="n">
        <f aca="false">IFERROR((K996/J996%),"-")</f>
        <v>3.23415765069552</v>
      </c>
      <c r="N996" s="100" t="n">
        <v>120</v>
      </c>
      <c r="O996" s="98" t="str">
        <f aca="false">IF(F996&lt;=$P$2,"Nov","")</f>
        <v>Nov</v>
      </c>
      <c r="P996" s="97" t="n">
        <v>120</v>
      </c>
      <c r="Q996" s="100" t="n">
        <f aca="false">K996-P996</f>
        <v>15</v>
      </c>
      <c r="R996" s="98" t="n">
        <f aca="false">IFERROR(IF(O996="Nov",(K996/P996-1)),0)</f>
        <v>0.125</v>
      </c>
      <c r="S996" s="100" t="str">
        <f aca="false">IF(N996&gt;0,IF(O996="","-",IF(R996&lt;0%,"DEGROWTH","GROWTH")))</f>
        <v>GROWTH</v>
      </c>
      <c r="T996" s="101" t="n">
        <v>205</v>
      </c>
      <c r="U996" s="101" t="str">
        <f aca="false">IF(F996&lt;=$V$2,"Dec","")</f>
        <v>Dec</v>
      </c>
      <c r="V996" s="97" t="n">
        <v>205</v>
      </c>
      <c r="W996" s="104" t="n">
        <f aca="false">K996-V996</f>
        <v>-70</v>
      </c>
      <c r="X996" s="103" t="n">
        <f aca="false">IFERROR(IF(U996="Dec",(K996/V996-1)),0)</f>
        <v>-0.341463414634146</v>
      </c>
      <c r="Y996" s="104" t="str">
        <f aca="false">IF(T996&gt;0,IF(U996="","-",IF(X996&lt;0%,"DEGROWTH","GROWTH")))</f>
        <v>DEGROWTH</v>
      </c>
      <c r="Z996" s="24" t="n">
        <v>0</v>
      </c>
      <c r="AA996" s="24" t="n">
        <f aca="false">IF(H996&gt;0,1,0)</f>
        <v>1</v>
      </c>
      <c r="AB996" s="3" t="n">
        <v>1000000199</v>
      </c>
      <c r="AC996" s="3"/>
    </row>
    <row r="997" customFormat="false" ht="14.25" hidden="true" customHeight="true" outlineLevel="0" collapsed="false">
      <c r="A997" s="23" t="s">
        <v>134</v>
      </c>
      <c r="B997" s="65" t="s">
        <v>78</v>
      </c>
      <c r="C997" s="65" t="s">
        <v>2000</v>
      </c>
      <c r="D997" s="65" t="n">
        <v>1000000213</v>
      </c>
      <c r="E997" s="66" t="s">
        <v>2001</v>
      </c>
      <c r="F997" s="67" t="n">
        <v>38644</v>
      </c>
      <c r="G997" s="67" t="str">
        <f aca="false">IF(I997&gt;0,"Targeted Dealer","-")</f>
        <v>Targeted Dealer</v>
      </c>
      <c r="H997" s="67"/>
      <c r="I997" s="68" t="n">
        <v>50</v>
      </c>
      <c r="J997" s="68" t="n">
        <f aca="false">I997/$J$1*$E$1</f>
        <v>1043.54838709677</v>
      </c>
      <c r="K997" s="97" t="n">
        <v>45</v>
      </c>
      <c r="L997" s="69" t="n">
        <f aca="false">K997-J997</f>
        <v>-998.548387096774</v>
      </c>
      <c r="M997" s="69" t="n">
        <f aca="false">IFERROR((K997/J997%),"-")</f>
        <v>4.31221020092736</v>
      </c>
      <c r="N997" s="100" t="n">
        <v>19.5</v>
      </c>
      <c r="O997" s="98" t="str">
        <f aca="false">IF(F997&lt;=$P$2,"Nov","")</f>
        <v>Nov</v>
      </c>
      <c r="P997" s="97" t="n">
        <v>19.5</v>
      </c>
      <c r="Q997" s="100" t="n">
        <f aca="false">K997-P997</f>
        <v>25.5</v>
      </c>
      <c r="R997" s="98" t="n">
        <f aca="false">IFERROR(IF(O997="Nov",(K997/P997-1)),0)</f>
        <v>1.30769230769231</v>
      </c>
      <c r="S997" s="100" t="str">
        <f aca="false">IF(N997&gt;0,IF(O997="","-",IF(R997&lt;0%,"DEGROWTH","GROWTH")))</f>
        <v>GROWTH</v>
      </c>
      <c r="T997" s="101" t="n">
        <v>55</v>
      </c>
      <c r="U997" s="101" t="str">
        <f aca="false">IF(F997&lt;=$V$2,"Dec","")</f>
        <v>Dec</v>
      </c>
      <c r="V997" s="97" t="n">
        <v>55</v>
      </c>
      <c r="W997" s="104" t="n">
        <f aca="false">K997-V997</f>
        <v>-10</v>
      </c>
      <c r="X997" s="103" t="n">
        <f aca="false">IFERROR(IF(U997="Dec",(K997/V997-1)),0)</f>
        <v>-0.181818181818182</v>
      </c>
      <c r="Y997" s="104" t="str">
        <f aca="false">IF(T997&gt;0,IF(U997="","-",IF(X997&lt;0%,"DEGROWTH","GROWTH")))</f>
        <v>DEGROWTH</v>
      </c>
      <c r="Z997" s="24" t="n">
        <v>0</v>
      </c>
      <c r="AA997" s="24" t="n">
        <f aca="false">IF(H997&gt;0,1,0)</f>
        <v>0</v>
      </c>
      <c r="AB997" s="3" t="n">
        <v>1000000213</v>
      </c>
      <c r="AC997" s="3"/>
    </row>
    <row r="998" customFormat="false" ht="14.25" hidden="true" customHeight="true" outlineLevel="0" collapsed="false">
      <c r="A998" s="23" t="s">
        <v>134</v>
      </c>
      <c r="B998" s="65" t="s">
        <v>78</v>
      </c>
      <c r="C998" s="65" t="s">
        <v>2002</v>
      </c>
      <c r="D998" s="65" t="n">
        <v>1000000222</v>
      </c>
      <c r="E998" s="66" t="s">
        <v>2003</v>
      </c>
      <c r="F998" s="67" t="n">
        <v>38647</v>
      </c>
      <c r="G998" s="67" t="str">
        <f aca="false">IF(I998&gt;0,"Targeted Dealer","-")</f>
        <v>Targeted Dealer</v>
      </c>
      <c r="H998" s="67"/>
      <c r="I998" s="68" t="n">
        <v>50</v>
      </c>
      <c r="J998" s="68" t="n">
        <f aca="false">I998/$J$1*$E$1</f>
        <v>1043.54838709677</v>
      </c>
      <c r="K998" s="97" t="n">
        <v>17.5</v>
      </c>
      <c r="L998" s="69" t="n">
        <f aca="false">K998-J998</f>
        <v>-1026.04838709677</v>
      </c>
      <c r="M998" s="69" t="n">
        <f aca="false">IFERROR((K998/J998%),"-")</f>
        <v>1.67697063369397</v>
      </c>
      <c r="N998" s="100" t="n">
        <v>20</v>
      </c>
      <c r="O998" s="98" t="str">
        <f aca="false">IF(F998&lt;=$P$2,"Nov","")</f>
        <v>Nov</v>
      </c>
      <c r="P998" s="97" t="n">
        <v>20</v>
      </c>
      <c r="Q998" s="100" t="n">
        <f aca="false">K998-P998</f>
        <v>-2.5</v>
      </c>
      <c r="R998" s="98" t="n">
        <f aca="false">IFERROR(IF(O998="Nov",(K998/P998-1)),0)</f>
        <v>-0.125</v>
      </c>
      <c r="S998" s="100" t="str">
        <f aca="false">IF(N998&gt;0,IF(O998="","-",IF(R998&lt;0%,"DEGROWTH","GROWTH")))</f>
        <v>DEGROWTH</v>
      </c>
      <c r="T998" s="101" t="n">
        <v>25</v>
      </c>
      <c r="U998" s="101" t="str">
        <f aca="false">IF(F998&lt;=$V$2,"Dec","")</f>
        <v>Dec</v>
      </c>
      <c r="V998" s="97" t="n">
        <v>25</v>
      </c>
      <c r="W998" s="104" t="n">
        <f aca="false">K998-V998</f>
        <v>-7.5</v>
      </c>
      <c r="X998" s="103" t="n">
        <f aca="false">IFERROR(IF(U998="Dec",(K998/V998-1)),0)</f>
        <v>-0.3</v>
      </c>
      <c r="Y998" s="104" t="str">
        <f aca="false">IF(T998&gt;0,IF(U998="","-",IF(X998&lt;0%,"DEGROWTH","GROWTH")))</f>
        <v>DEGROWTH</v>
      </c>
      <c r="Z998" s="24" t="n">
        <v>0</v>
      </c>
      <c r="AA998" s="24" t="n">
        <f aca="false">IF(H998&gt;0,1,0)</f>
        <v>0</v>
      </c>
      <c r="AB998" s="3" t="n">
        <v>1000000222</v>
      </c>
      <c r="AC998" s="3"/>
    </row>
    <row r="999" customFormat="false" ht="14.25" hidden="true" customHeight="true" outlineLevel="0" collapsed="false">
      <c r="A999" s="23" t="s">
        <v>134</v>
      </c>
      <c r="B999" s="65" t="s">
        <v>78</v>
      </c>
      <c r="C999" s="65" t="s">
        <v>2004</v>
      </c>
      <c r="D999" s="65" t="n">
        <v>1000000202</v>
      </c>
      <c r="E999" s="66" t="s">
        <v>2005</v>
      </c>
      <c r="F999" s="67" t="n">
        <v>39612</v>
      </c>
      <c r="G999" s="67" t="str">
        <f aca="false">IF(I999&gt;0,"Targeted Dealer","-")</f>
        <v>Targeted Dealer</v>
      </c>
      <c r="H999" s="67"/>
      <c r="I999" s="68" t="n">
        <v>125</v>
      </c>
      <c r="J999" s="68" t="n">
        <f aca="false">I999/$J$1*$E$1</f>
        <v>2608.87096774194</v>
      </c>
      <c r="K999" s="97" t="n">
        <v>99</v>
      </c>
      <c r="L999" s="69" t="n">
        <f aca="false">K999-J999</f>
        <v>-2509.87096774194</v>
      </c>
      <c r="M999" s="69" t="n">
        <f aca="false">IFERROR((K999/J999%),"-")</f>
        <v>3.79474497681607</v>
      </c>
      <c r="N999" s="100" t="n">
        <v>78.5</v>
      </c>
      <c r="O999" s="98" t="str">
        <f aca="false">IF(F999&lt;=$P$2,"Nov","")</f>
        <v>Nov</v>
      </c>
      <c r="P999" s="97" t="n">
        <v>78.5</v>
      </c>
      <c r="Q999" s="100" t="n">
        <f aca="false">K999-P999</f>
        <v>20.5</v>
      </c>
      <c r="R999" s="98" t="n">
        <f aca="false">IFERROR(IF(O999="Nov",(K999/P999-1)),0)</f>
        <v>0.261146496815287</v>
      </c>
      <c r="S999" s="100" t="str">
        <f aca="false">IF(N999&gt;0,IF(O999="","-",IF(R999&lt;0%,"DEGROWTH","GROWTH")))</f>
        <v>GROWTH</v>
      </c>
      <c r="T999" s="101" t="n">
        <v>124.5</v>
      </c>
      <c r="U999" s="101" t="str">
        <f aca="false">IF(F999&lt;=$V$2,"Dec","")</f>
        <v>Dec</v>
      </c>
      <c r="V999" s="97" t="n">
        <v>124.5</v>
      </c>
      <c r="W999" s="104" t="n">
        <f aca="false">K999-V999</f>
        <v>-25.5</v>
      </c>
      <c r="X999" s="103" t="n">
        <f aca="false">IFERROR(IF(U999="Dec",(K999/V999-1)),0)</f>
        <v>-0.204819277108434</v>
      </c>
      <c r="Y999" s="104" t="str">
        <f aca="false">IF(T999&gt;0,IF(U999="","-",IF(X999&lt;0%,"DEGROWTH","GROWTH")))</f>
        <v>DEGROWTH</v>
      </c>
      <c r="Z999" s="24" t="n">
        <v>0</v>
      </c>
      <c r="AA999" s="24" t="n">
        <f aca="false">IF(H999&gt;0,1,0)</f>
        <v>0</v>
      </c>
      <c r="AB999" s="3" t="n">
        <v>1000000202</v>
      </c>
      <c r="AC999" s="3"/>
    </row>
    <row r="1000" customFormat="false" ht="14.25" hidden="true" customHeight="true" outlineLevel="0" collapsed="false">
      <c r="A1000" s="23" t="s">
        <v>134</v>
      </c>
      <c r="B1000" s="65" t="s">
        <v>78</v>
      </c>
      <c r="C1000" s="65" t="s">
        <v>2006</v>
      </c>
      <c r="D1000" s="65" t="n">
        <v>1000000224</v>
      </c>
      <c r="E1000" s="66" t="s">
        <v>2007</v>
      </c>
      <c r="F1000" s="67" t="n">
        <v>40816</v>
      </c>
      <c r="G1000" s="67" t="str">
        <f aca="false">IF(I1000&gt;0,"Targeted Dealer","-")</f>
        <v>Targeted Dealer</v>
      </c>
      <c r="H1000" s="67"/>
      <c r="I1000" s="68" t="n">
        <v>75</v>
      </c>
      <c r="J1000" s="68" t="n">
        <f aca="false">I1000/$J$1*$E$1</f>
        <v>1565.32258064516</v>
      </c>
      <c r="K1000" s="97" t="n">
        <v>24</v>
      </c>
      <c r="L1000" s="69" t="n">
        <f aca="false">K1000-J1000</f>
        <v>-1541.32258064516</v>
      </c>
      <c r="M1000" s="69" t="n">
        <f aca="false">IFERROR((K1000/J1000%),"-")</f>
        <v>1.53323029366306</v>
      </c>
      <c r="N1000" s="100" t="n">
        <v>24</v>
      </c>
      <c r="O1000" s="98" t="str">
        <f aca="false">IF(F1000&lt;=$P$2,"Nov","")</f>
        <v>Nov</v>
      </c>
      <c r="P1000" s="97" t="n">
        <v>24</v>
      </c>
      <c r="Q1000" s="100" t="n">
        <f aca="false">K1000-P1000</f>
        <v>0</v>
      </c>
      <c r="R1000" s="98" t="n">
        <f aca="false">IFERROR(IF(O1000="Nov",(K1000/P1000-1)),0)</f>
        <v>0</v>
      </c>
      <c r="S1000" s="100" t="str">
        <f aca="false">IF(N1000&gt;0,IF(O1000="","-",IF(R1000&lt;0%,"DEGROWTH","GROWTH")))</f>
        <v>GROWTH</v>
      </c>
      <c r="T1000" s="101" t="n">
        <v>25</v>
      </c>
      <c r="U1000" s="101" t="str">
        <f aca="false">IF(F1000&lt;=$V$2,"Dec","")</f>
        <v>Dec</v>
      </c>
      <c r="V1000" s="97" t="n">
        <v>25</v>
      </c>
      <c r="W1000" s="104" t="n">
        <f aca="false">K1000-V1000</f>
        <v>-1</v>
      </c>
      <c r="X1000" s="103" t="n">
        <f aca="false">IFERROR(IF(U1000="Dec",(K1000/V1000-1)),0)</f>
        <v>-0.04</v>
      </c>
      <c r="Y1000" s="104" t="str">
        <f aca="false">IF(T1000&gt;0,IF(U1000="","-",IF(X1000&lt;0%,"DEGROWTH","GROWTH")))</f>
        <v>DEGROWTH</v>
      </c>
      <c r="Z1000" s="24" t="n">
        <v>0</v>
      </c>
      <c r="AA1000" s="24" t="n">
        <f aca="false">IF(H1000&gt;0,1,0)</f>
        <v>0</v>
      </c>
      <c r="AB1000" s="3" t="n">
        <v>1000000224</v>
      </c>
      <c r="AC1000" s="3"/>
    </row>
    <row r="1001" customFormat="false" ht="14.25" hidden="true" customHeight="true" outlineLevel="0" collapsed="false">
      <c r="A1001" s="23" t="s">
        <v>134</v>
      </c>
      <c r="B1001" s="65" t="s">
        <v>78</v>
      </c>
      <c r="C1001" s="65" t="s">
        <v>2008</v>
      </c>
      <c r="D1001" s="65" t="n">
        <v>1000000216</v>
      </c>
      <c r="E1001" s="66" t="s">
        <v>2009</v>
      </c>
      <c r="F1001" s="67" t="n">
        <v>40943</v>
      </c>
      <c r="G1001" s="67" t="str">
        <f aca="false">IF(I1001&gt;0,"Targeted Dealer","-")</f>
        <v>Targeted Dealer</v>
      </c>
      <c r="H1001" s="67"/>
      <c r="I1001" s="68" t="n">
        <v>350</v>
      </c>
      <c r="J1001" s="68" t="n">
        <f aca="false">I1001/$J$1*$E$1</f>
        <v>7304.83870967742</v>
      </c>
      <c r="K1001" s="97" t="n">
        <v>345</v>
      </c>
      <c r="L1001" s="69" t="n">
        <f aca="false">K1001-J1001</f>
        <v>-6959.83870967742</v>
      </c>
      <c r="M1001" s="69" t="n">
        <f aca="false">IFERROR((K1001/J1001%),"-")</f>
        <v>4.72289688672996</v>
      </c>
      <c r="N1001" s="100" t="n">
        <v>287.5</v>
      </c>
      <c r="O1001" s="98" t="str">
        <f aca="false">IF(F1001&lt;=$P$2,"Nov","")</f>
        <v>Nov</v>
      </c>
      <c r="P1001" s="97" t="n">
        <v>287.5</v>
      </c>
      <c r="Q1001" s="100" t="n">
        <f aca="false">K1001-P1001</f>
        <v>57.5</v>
      </c>
      <c r="R1001" s="98" t="n">
        <f aca="false">IFERROR(IF(O1001="Nov",(K1001/P1001-1)),0)</f>
        <v>0.2</v>
      </c>
      <c r="S1001" s="100" t="str">
        <f aca="false">IF(N1001&gt;0,IF(O1001="","-",IF(R1001&lt;0%,"DEGROWTH","GROWTH")))</f>
        <v>GROWTH</v>
      </c>
      <c r="T1001" s="101" t="n">
        <v>351</v>
      </c>
      <c r="U1001" s="101" t="str">
        <f aca="false">IF(F1001&lt;=$V$2,"Dec","")</f>
        <v>Dec</v>
      </c>
      <c r="V1001" s="97" t="n">
        <v>351</v>
      </c>
      <c r="W1001" s="104" t="n">
        <f aca="false">K1001-V1001</f>
        <v>-6</v>
      </c>
      <c r="X1001" s="103" t="n">
        <f aca="false">IFERROR(IF(U1001="Dec",(K1001/V1001-1)),0)</f>
        <v>-0.0170940170940171</v>
      </c>
      <c r="Y1001" s="104" t="str">
        <f aca="false">IF(T1001&gt;0,IF(U1001="","-",IF(X1001&lt;0%,"DEGROWTH","GROWTH")))</f>
        <v>DEGROWTH</v>
      </c>
      <c r="Z1001" s="24" t="n">
        <v>0</v>
      </c>
      <c r="AA1001" s="24" t="n">
        <f aca="false">IF(H1001&gt;0,1,0)</f>
        <v>0</v>
      </c>
      <c r="AB1001" s="3" t="n">
        <v>1000000216</v>
      </c>
      <c r="AC1001" s="3"/>
    </row>
    <row r="1002" customFormat="false" ht="14.25" hidden="true" customHeight="true" outlineLevel="0" collapsed="false">
      <c r="A1002" s="23" t="s">
        <v>134</v>
      </c>
      <c r="B1002" s="65" t="s">
        <v>78</v>
      </c>
      <c r="C1002" s="65" t="s">
        <v>3921</v>
      </c>
      <c r="D1002" s="65" t="n">
        <v>1000000201</v>
      </c>
      <c r="E1002" s="66" t="s">
        <v>3922</v>
      </c>
      <c r="F1002" s="67" t="n">
        <v>41051</v>
      </c>
      <c r="G1002" s="67" t="str">
        <f aca="false">IF(I1002&gt;0,"Targeted Dealer","-")</f>
        <v>Targeted Dealer</v>
      </c>
      <c r="H1002" s="24"/>
      <c r="I1002" s="68" t="n">
        <v>60</v>
      </c>
      <c r="J1002" s="68" t="n">
        <f aca="false">I1002/$J$1*$E$1</f>
        <v>1252.25806451613</v>
      </c>
      <c r="K1002" s="97" t="n">
        <v>5</v>
      </c>
      <c r="L1002" s="69" t="n">
        <f aca="false">K1002-J1002</f>
        <v>-1247.25806451613</v>
      </c>
      <c r="M1002" s="69" t="n">
        <f aca="false">IFERROR((K1002/J1002%),"-")</f>
        <v>0.399278722308089</v>
      </c>
      <c r="N1002" s="100" t="n">
        <v>5</v>
      </c>
      <c r="O1002" s="98" t="str">
        <f aca="false">IF(F1002&lt;=$P$2,"Nov","")</f>
        <v>Nov</v>
      </c>
      <c r="P1002" s="97" t="n">
        <v>5</v>
      </c>
      <c r="Q1002" s="100" t="n">
        <f aca="false">K1002-P1002</f>
        <v>0</v>
      </c>
      <c r="R1002" s="98" t="n">
        <f aca="false">IFERROR(IF(O1002="Nov",(K1002/P1002-1)),0)</f>
        <v>0</v>
      </c>
      <c r="S1002" s="100" t="str">
        <f aca="false">IF(N1002&gt;0,IF(O1002="","-",IF(R1002&lt;0%,"DEGROWTH","GROWTH")))</f>
        <v>GROWTH</v>
      </c>
      <c r="T1002" s="101" t="n">
        <v>0</v>
      </c>
      <c r="U1002" s="101" t="str">
        <f aca="false">IF(F1002&lt;=$V$2,"Dec","")</f>
        <v>Dec</v>
      </c>
      <c r="V1002" s="97" t="n">
        <v>0</v>
      </c>
      <c r="W1002" s="104" t="n">
        <f aca="false">K1002-V1002</f>
        <v>5</v>
      </c>
      <c r="X1002" s="103" t="n">
        <f aca="false">IFERROR(IF(U1002="Dec",(K1002/V1002-1)),0)</f>
        <v>0</v>
      </c>
      <c r="Y1002" s="106" t="b">
        <f aca="false">IF(T1002&gt;0,IF(U1002="","-",IF(X1002&lt;0%,"DEGROWTH","GROWTH")))</f>
        <v>0</v>
      </c>
      <c r="Z1002" s="24" t="n">
        <v>0</v>
      </c>
      <c r="AA1002" s="24" t="n">
        <f aca="false">IF(H1002&gt;0,1,0)</f>
        <v>0</v>
      </c>
      <c r="AB1002" s="3" t="n">
        <v>1000000201</v>
      </c>
      <c r="AC1002" s="3"/>
    </row>
    <row r="1003" customFormat="false" ht="14.25" hidden="true" customHeight="true" outlineLevel="0" collapsed="false">
      <c r="A1003" s="23" t="s">
        <v>134</v>
      </c>
      <c r="B1003" s="65" t="s">
        <v>78</v>
      </c>
      <c r="C1003" s="65" t="s">
        <v>2010</v>
      </c>
      <c r="D1003" s="65" t="n">
        <v>1000000231</v>
      </c>
      <c r="E1003" s="66" t="s">
        <v>2011</v>
      </c>
      <c r="F1003" s="67" t="n">
        <v>41054</v>
      </c>
      <c r="G1003" s="67" t="str">
        <f aca="false">IF(I1003&gt;0,"Targeted Dealer","-")</f>
        <v>Targeted Dealer</v>
      </c>
      <c r="H1003" s="67"/>
      <c r="I1003" s="68" t="n">
        <v>100</v>
      </c>
      <c r="J1003" s="68" t="n">
        <f aca="false">I1003/$J$1*$E$1</f>
        <v>2087.09677419355</v>
      </c>
      <c r="K1003" s="97" t="n">
        <v>87.5</v>
      </c>
      <c r="L1003" s="69" t="n">
        <f aca="false">K1003-J1003</f>
        <v>-1999.59677419355</v>
      </c>
      <c r="M1003" s="69" t="n">
        <f aca="false">IFERROR((K1003/J1003%),"-")</f>
        <v>4.19242658423493</v>
      </c>
      <c r="N1003" s="100" t="n">
        <v>25</v>
      </c>
      <c r="O1003" s="98" t="str">
        <f aca="false">IF(F1003&lt;=$P$2,"Nov","")</f>
        <v>Nov</v>
      </c>
      <c r="P1003" s="97" t="n">
        <v>25</v>
      </c>
      <c r="Q1003" s="100" t="n">
        <f aca="false">K1003-P1003</f>
        <v>62.5</v>
      </c>
      <c r="R1003" s="98" t="n">
        <f aca="false">IFERROR(IF(O1003="Nov",(K1003/P1003-1)),0)</f>
        <v>2.5</v>
      </c>
      <c r="S1003" s="100" t="str">
        <f aca="false">IF(N1003&gt;0,IF(O1003="","-",IF(R1003&lt;0%,"DEGROWTH","GROWTH")))</f>
        <v>GROWTH</v>
      </c>
      <c r="T1003" s="101" t="n">
        <v>124.5</v>
      </c>
      <c r="U1003" s="101" t="str">
        <f aca="false">IF(F1003&lt;=$V$2,"Dec","")</f>
        <v>Dec</v>
      </c>
      <c r="V1003" s="97" t="n">
        <v>124.5</v>
      </c>
      <c r="W1003" s="104" t="n">
        <f aca="false">K1003-V1003</f>
        <v>-37</v>
      </c>
      <c r="X1003" s="103" t="n">
        <f aca="false">IFERROR(IF(U1003="Dec",(K1003/V1003-1)),0)</f>
        <v>-0.29718875502008</v>
      </c>
      <c r="Y1003" s="104" t="str">
        <f aca="false">IF(T1003&gt;0,IF(U1003="","-",IF(X1003&lt;0%,"DEGROWTH","GROWTH")))</f>
        <v>DEGROWTH</v>
      </c>
      <c r="Z1003" s="24" t="n">
        <v>0</v>
      </c>
      <c r="AA1003" s="24" t="n">
        <f aca="false">IF(H1003&gt;0,1,0)</f>
        <v>0</v>
      </c>
      <c r="AB1003" s="3" t="n">
        <v>1000000231</v>
      </c>
      <c r="AC1003" s="3"/>
    </row>
    <row r="1004" customFormat="false" ht="14.25" hidden="true" customHeight="true" outlineLevel="0" collapsed="false">
      <c r="A1004" s="23" t="s">
        <v>134</v>
      </c>
      <c r="B1004" s="65" t="s">
        <v>78</v>
      </c>
      <c r="C1004" s="65" t="s">
        <v>2012</v>
      </c>
      <c r="D1004" s="65" t="n">
        <v>1000000208</v>
      </c>
      <c r="E1004" s="66" t="s">
        <v>2013</v>
      </c>
      <c r="F1004" s="67" t="n">
        <v>41207</v>
      </c>
      <c r="G1004" s="67" t="str">
        <f aca="false">IF(I1004&gt;0,"Targeted Dealer","-")</f>
        <v>Targeted Dealer</v>
      </c>
      <c r="H1004" s="67"/>
      <c r="I1004" s="68" t="n">
        <v>140</v>
      </c>
      <c r="J1004" s="68" t="n">
        <f aca="false">I1004/$J$1*$E$1</f>
        <v>2921.93548387097</v>
      </c>
      <c r="K1004" s="97" t="n">
        <v>240</v>
      </c>
      <c r="L1004" s="69" t="n">
        <f aca="false">K1004-J1004</f>
        <v>-2681.93548387097</v>
      </c>
      <c r="M1004" s="69" t="n">
        <f aca="false">IFERROR((K1004/J1004%),"-")</f>
        <v>8.21373371605211</v>
      </c>
      <c r="N1004" s="100" t="n">
        <v>207</v>
      </c>
      <c r="O1004" s="98" t="str">
        <f aca="false">IF(F1004&lt;=$P$2,"Nov","")</f>
        <v>Nov</v>
      </c>
      <c r="P1004" s="97" t="n">
        <v>207</v>
      </c>
      <c r="Q1004" s="100" t="n">
        <f aca="false">K1004-P1004</f>
        <v>33</v>
      </c>
      <c r="R1004" s="98" t="n">
        <f aca="false">IFERROR(IF(O1004="Nov",(K1004/P1004-1)),0)</f>
        <v>0.159420289855073</v>
      </c>
      <c r="S1004" s="100" t="str">
        <f aca="false">IF(N1004&gt;0,IF(O1004="","-",IF(R1004&lt;0%,"DEGROWTH","GROWTH")))</f>
        <v>GROWTH</v>
      </c>
      <c r="T1004" s="101" t="n">
        <v>99.5</v>
      </c>
      <c r="U1004" s="101" t="str">
        <f aca="false">IF(F1004&lt;=$V$2,"Dec","")</f>
        <v>Dec</v>
      </c>
      <c r="V1004" s="97" t="n">
        <v>99.5</v>
      </c>
      <c r="W1004" s="104" t="n">
        <f aca="false">K1004-V1004</f>
        <v>140.5</v>
      </c>
      <c r="X1004" s="103" t="n">
        <f aca="false">IFERROR(IF(U1004="Dec",(K1004/V1004-1)),0)</f>
        <v>1.41206030150754</v>
      </c>
      <c r="Y1004" s="104" t="str">
        <f aca="false">IF(T1004&gt;0,IF(U1004="","-",IF(X1004&lt;0%,"DEGROWTH","GROWTH")))</f>
        <v>GROWTH</v>
      </c>
      <c r="Z1004" s="24" t="n">
        <v>0</v>
      </c>
      <c r="AA1004" s="24" t="n">
        <f aca="false">IF(H1004&gt;0,1,0)</f>
        <v>0</v>
      </c>
      <c r="AB1004" s="3" t="n">
        <v>1000000208</v>
      </c>
      <c r="AC1004" s="3"/>
    </row>
    <row r="1005" customFormat="false" ht="14.25" hidden="true" customHeight="true" outlineLevel="0" collapsed="false">
      <c r="A1005" s="23" t="s">
        <v>134</v>
      </c>
      <c r="B1005" s="65" t="s">
        <v>78</v>
      </c>
      <c r="C1005" s="65" t="s">
        <v>2014</v>
      </c>
      <c r="D1005" s="65" t="n">
        <v>1000000210</v>
      </c>
      <c r="E1005" s="66" t="s">
        <v>2015</v>
      </c>
      <c r="F1005" s="67" t="n">
        <v>41352</v>
      </c>
      <c r="G1005" s="67" t="str">
        <f aca="false">IF(I1005&gt;0,"Targeted Dealer","-")</f>
        <v>Targeted Dealer</v>
      </c>
      <c r="H1005" s="67"/>
      <c r="I1005" s="68" t="n">
        <v>70</v>
      </c>
      <c r="J1005" s="68" t="n">
        <f aca="false">I1005/$J$1*$E$1</f>
        <v>1460.96774193548</v>
      </c>
      <c r="K1005" s="97" t="n">
        <v>72.5</v>
      </c>
      <c r="L1005" s="69" t="n">
        <f aca="false">K1005-J1005</f>
        <v>-1388.46774193548</v>
      </c>
      <c r="M1005" s="69" t="n">
        <f aca="false">IFERROR((K1005/J1005%),"-")</f>
        <v>4.96246412011482</v>
      </c>
      <c r="N1005" s="100" t="n">
        <v>81.5</v>
      </c>
      <c r="O1005" s="98" t="str">
        <f aca="false">IF(F1005&lt;=$P$2,"Nov","")</f>
        <v>Nov</v>
      </c>
      <c r="P1005" s="97" t="n">
        <v>81.5</v>
      </c>
      <c r="Q1005" s="100" t="n">
        <f aca="false">K1005-P1005</f>
        <v>-9</v>
      </c>
      <c r="R1005" s="98" t="n">
        <f aca="false">IFERROR(IF(O1005="Nov",(K1005/P1005-1)),0)</f>
        <v>-0.110429447852761</v>
      </c>
      <c r="S1005" s="100" t="str">
        <f aca="false">IF(N1005&gt;0,IF(O1005="","-",IF(R1005&lt;0%,"DEGROWTH","GROWTH")))</f>
        <v>DEGROWTH</v>
      </c>
      <c r="T1005" s="101" t="n">
        <v>62.5</v>
      </c>
      <c r="U1005" s="101" t="str">
        <f aca="false">IF(F1005&lt;=$V$2,"Dec","")</f>
        <v>Dec</v>
      </c>
      <c r="V1005" s="97" t="n">
        <v>62.5</v>
      </c>
      <c r="W1005" s="104" t="n">
        <f aca="false">K1005-V1005</f>
        <v>10</v>
      </c>
      <c r="X1005" s="103" t="n">
        <f aca="false">IFERROR(IF(U1005="Dec",(K1005/V1005-1)),0)</f>
        <v>0.16</v>
      </c>
      <c r="Y1005" s="104" t="str">
        <f aca="false">IF(T1005&gt;0,IF(U1005="","-",IF(X1005&lt;0%,"DEGROWTH","GROWTH")))</f>
        <v>GROWTH</v>
      </c>
      <c r="Z1005" s="24" t="n">
        <v>0</v>
      </c>
      <c r="AA1005" s="24" t="n">
        <f aca="false">IF(H1005&gt;0,1,0)</f>
        <v>0</v>
      </c>
      <c r="AB1005" s="3" t="n">
        <v>1000000210</v>
      </c>
      <c r="AC1005" s="3"/>
    </row>
    <row r="1006" customFormat="false" ht="14.25" hidden="true" customHeight="true" outlineLevel="0" collapsed="false">
      <c r="A1006" s="23" t="s">
        <v>134</v>
      </c>
      <c r="B1006" s="65" t="s">
        <v>78</v>
      </c>
      <c r="C1006" s="65" t="s">
        <v>2016</v>
      </c>
      <c r="D1006" s="65" t="n">
        <v>1000000219</v>
      </c>
      <c r="E1006" s="66" t="s">
        <v>2017</v>
      </c>
      <c r="F1006" s="67" t="n">
        <v>41436</v>
      </c>
      <c r="G1006" s="67" t="str">
        <f aca="false">IF(I1006&gt;0,"Targeted Dealer","-")</f>
        <v>Targeted Dealer</v>
      </c>
      <c r="H1006" s="67" t="s">
        <v>627</v>
      </c>
      <c r="I1006" s="68" t="n">
        <v>80</v>
      </c>
      <c r="J1006" s="68" t="n">
        <f aca="false">I1006/$J$1*$E$1</f>
        <v>1669.67741935484</v>
      </c>
      <c r="K1006" s="97" t="n">
        <v>90</v>
      </c>
      <c r="L1006" s="69" t="n">
        <f aca="false">K1006-J1006</f>
        <v>-1579.67741935484</v>
      </c>
      <c r="M1006" s="69" t="n">
        <f aca="false">IFERROR((K1006/J1006%),"-")</f>
        <v>5.3902627511592</v>
      </c>
      <c r="N1006" s="100" t="n">
        <v>48</v>
      </c>
      <c r="O1006" s="98" t="str">
        <f aca="false">IF(F1006&lt;=$P$2,"Nov","")</f>
        <v>Nov</v>
      </c>
      <c r="P1006" s="97" t="n">
        <v>48</v>
      </c>
      <c r="Q1006" s="100" t="n">
        <f aca="false">K1006-P1006</f>
        <v>42</v>
      </c>
      <c r="R1006" s="98" t="n">
        <f aca="false">IFERROR(IF(O1006="Nov",(K1006/P1006-1)),0)</f>
        <v>0.875</v>
      </c>
      <c r="S1006" s="100" t="str">
        <f aca="false">IF(N1006&gt;0,IF(O1006="","-",IF(R1006&lt;0%,"DEGROWTH","GROWTH")))</f>
        <v>GROWTH</v>
      </c>
      <c r="T1006" s="101" t="n">
        <v>102.5</v>
      </c>
      <c r="U1006" s="101" t="str">
        <f aca="false">IF(F1006&lt;=$V$2,"Dec","")</f>
        <v>Dec</v>
      </c>
      <c r="V1006" s="97" t="n">
        <v>102.5</v>
      </c>
      <c r="W1006" s="104" t="n">
        <f aca="false">K1006-V1006</f>
        <v>-12.5</v>
      </c>
      <c r="X1006" s="103" t="n">
        <f aca="false">IFERROR(IF(U1006="Dec",(K1006/V1006-1)),0)</f>
        <v>-0.121951219512195</v>
      </c>
      <c r="Y1006" s="104" t="str">
        <f aca="false">IF(T1006&gt;0,IF(U1006="","-",IF(X1006&lt;0%,"DEGROWTH","GROWTH")))</f>
        <v>DEGROWTH</v>
      </c>
      <c r="Z1006" s="24" t="n">
        <v>0</v>
      </c>
      <c r="AA1006" s="24" t="n">
        <f aca="false">IF(H1006&gt;0,1,0)</f>
        <v>1</v>
      </c>
      <c r="AB1006" s="3" t="n">
        <v>1000000219</v>
      </c>
      <c r="AC1006" s="3"/>
    </row>
    <row r="1007" customFormat="false" ht="14.25" hidden="true" customHeight="true" outlineLevel="0" collapsed="false">
      <c r="A1007" s="23" t="s">
        <v>134</v>
      </c>
      <c r="B1007" s="65" t="s">
        <v>78</v>
      </c>
      <c r="C1007" s="65" t="s">
        <v>2018</v>
      </c>
      <c r="D1007" s="65" t="n">
        <v>1000000207</v>
      </c>
      <c r="E1007" s="66" t="s">
        <v>2019</v>
      </c>
      <c r="F1007" s="67" t="n">
        <v>41848</v>
      </c>
      <c r="G1007" s="67" t="str">
        <f aca="false">IF(I1007&gt;0,"Targeted Dealer","-")</f>
        <v>Targeted Dealer</v>
      </c>
      <c r="H1007" s="67"/>
      <c r="I1007" s="68" t="n">
        <v>170</v>
      </c>
      <c r="J1007" s="68" t="n">
        <f aca="false">I1007/$J$1*$E$1</f>
        <v>3548.06451612903</v>
      </c>
      <c r="K1007" s="97" t="n">
        <v>217.5</v>
      </c>
      <c r="L1007" s="69" t="n">
        <f aca="false">K1007-J1007</f>
        <v>-3330.56451612903</v>
      </c>
      <c r="M1007" s="69" t="n">
        <f aca="false">IFERROR((K1007/J1007%),"-")</f>
        <v>6.13010273661242</v>
      </c>
      <c r="N1007" s="100" t="n">
        <v>152</v>
      </c>
      <c r="O1007" s="98" t="str">
        <f aca="false">IF(F1007&lt;=$P$2,"Nov","")</f>
        <v>Nov</v>
      </c>
      <c r="P1007" s="97" t="n">
        <v>152</v>
      </c>
      <c r="Q1007" s="100" t="n">
        <f aca="false">K1007-P1007</f>
        <v>65.5</v>
      </c>
      <c r="R1007" s="98" t="n">
        <f aca="false">IFERROR(IF(O1007="Nov",(K1007/P1007-1)),0)</f>
        <v>0.430921052631579</v>
      </c>
      <c r="S1007" s="100" t="str">
        <f aca="false">IF(N1007&gt;0,IF(O1007="","-",IF(R1007&lt;0%,"DEGROWTH","GROWTH")))</f>
        <v>GROWTH</v>
      </c>
      <c r="T1007" s="101" t="n">
        <v>206</v>
      </c>
      <c r="U1007" s="101" t="str">
        <f aca="false">IF(F1007&lt;=$V$2,"Dec","")</f>
        <v>Dec</v>
      </c>
      <c r="V1007" s="97" t="n">
        <v>206</v>
      </c>
      <c r="W1007" s="104" t="n">
        <f aca="false">K1007-V1007</f>
        <v>11.5</v>
      </c>
      <c r="X1007" s="103" t="n">
        <f aca="false">IFERROR(IF(U1007="Dec",(K1007/V1007-1)),0)</f>
        <v>0.0558252427184467</v>
      </c>
      <c r="Y1007" s="104" t="str">
        <f aca="false">IF(T1007&gt;0,IF(U1007="","-",IF(X1007&lt;0%,"DEGROWTH","GROWTH")))</f>
        <v>GROWTH</v>
      </c>
      <c r="Z1007" s="24" t="n">
        <v>0</v>
      </c>
      <c r="AA1007" s="24" t="n">
        <f aca="false">IF(H1007&gt;0,1,0)</f>
        <v>0</v>
      </c>
      <c r="AB1007" s="3" t="n">
        <v>1000000207</v>
      </c>
      <c r="AC1007" s="3"/>
    </row>
    <row r="1008" customFormat="false" ht="14.25" hidden="true" customHeight="true" outlineLevel="0" collapsed="false">
      <c r="A1008" s="23" t="s">
        <v>134</v>
      </c>
      <c r="B1008" s="65" t="s">
        <v>78</v>
      </c>
      <c r="C1008" s="65" t="s">
        <v>2020</v>
      </c>
      <c r="D1008" s="65" t="n">
        <v>1000000209</v>
      </c>
      <c r="E1008" s="66" t="s">
        <v>2021</v>
      </c>
      <c r="F1008" s="67" t="n">
        <v>41880</v>
      </c>
      <c r="G1008" s="67" t="str">
        <f aca="false">IF(I1008&gt;0,"Targeted Dealer","-")</f>
        <v>Targeted Dealer</v>
      </c>
      <c r="H1008" s="67"/>
      <c r="I1008" s="68" t="n">
        <v>70</v>
      </c>
      <c r="J1008" s="68" t="n">
        <f aca="false">I1008/$J$1*$E$1</f>
        <v>1460.96774193548</v>
      </c>
      <c r="K1008" s="97" t="n">
        <v>76.5</v>
      </c>
      <c r="L1008" s="69" t="n">
        <f aca="false">K1008-J1008</f>
        <v>-1384.46774193548</v>
      </c>
      <c r="M1008" s="69" t="n">
        <f aca="false">IFERROR((K1008/J1008%),"-")</f>
        <v>5.23625524398322</v>
      </c>
      <c r="N1008" s="100" t="n">
        <v>0</v>
      </c>
      <c r="O1008" s="98" t="str">
        <f aca="false">IF(F1008&lt;=$P$2,"Nov","")</f>
        <v>Nov</v>
      </c>
      <c r="P1008" s="97" t="n">
        <v>0</v>
      </c>
      <c r="Q1008" s="100" t="n">
        <f aca="false">K1008-P1008</f>
        <v>76.5</v>
      </c>
      <c r="R1008" s="98" t="n">
        <f aca="false">IFERROR(IF(O1008="Nov",(K1008/P1008-1)),0)</f>
        <v>0</v>
      </c>
      <c r="S1008" s="105" t="b">
        <f aca="false">IF(N1008&gt;0,IF(O1008="","-",IF(R1008&lt;0%,"DEGROWTH","GROWTH")))</f>
        <v>0</v>
      </c>
      <c r="T1008" s="101" t="n">
        <v>37</v>
      </c>
      <c r="U1008" s="101" t="str">
        <f aca="false">IF(F1008&lt;=$V$2,"Dec","")</f>
        <v>Dec</v>
      </c>
      <c r="V1008" s="97" t="n">
        <v>37</v>
      </c>
      <c r="W1008" s="104" t="n">
        <f aca="false">K1008-V1008</f>
        <v>39.5</v>
      </c>
      <c r="X1008" s="103" t="n">
        <f aca="false">IFERROR(IF(U1008="Dec",(K1008/V1008-1)),0)</f>
        <v>1.06756756756757</v>
      </c>
      <c r="Y1008" s="104" t="str">
        <f aca="false">IF(T1008&gt;0,IF(U1008="","-",IF(X1008&lt;0%,"DEGROWTH","GROWTH")))</f>
        <v>GROWTH</v>
      </c>
      <c r="Z1008" s="24" t="n">
        <v>0</v>
      </c>
      <c r="AA1008" s="24" t="n">
        <f aca="false">IF(H1008&gt;0,1,0)</f>
        <v>0</v>
      </c>
      <c r="AB1008" s="3" t="n">
        <v>1000000209</v>
      </c>
      <c r="AC1008" s="3"/>
    </row>
    <row r="1009" customFormat="false" ht="14.25" hidden="true" customHeight="true" outlineLevel="0" collapsed="false">
      <c r="A1009" s="23" t="s">
        <v>134</v>
      </c>
      <c r="B1009" s="65" t="s">
        <v>78</v>
      </c>
      <c r="C1009" s="65" t="s">
        <v>292</v>
      </c>
      <c r="D1009" s="65" t="n">
        <v>1000000227</v>
      </c>
      <c r="E1009" s="66" t="s">
        <v>293</v>
      </c>
      <c r="F1009" s="67" t="n">
        <v>42028</v>
      </c>
      <c r="G1009" s="67" t="str">
        <f aca="false">IF(I1009&gt;0,"Targeted Dealer","-")</f>
        <v>Targeted Dealer</v>
      </c>
      <c r="H1009" s="67"/>
      <c r="I1009" s="68" t="n">
        <v>55</v>
      </c>
      <c r="J1009" s="68" t="n">
        <f aca="false">I1009/$J$1*$E$1</f>
        <v>1147.90322580645</v>
      </c>
      <c r="K1009" s="97" t="n">
        <v>12.5</v>
      </c>
      <c r="L1009" s="69" t="n">
        <f aca="false">K1009-J1009</f>
        <v>-1135.40322580645</v>
      </c>
      <c r="M1009" s="69" t="n">
        <f aca="false">IFERROR((K1009/J1009%),"-")</f>
        <v>1.08894196993115</v>
      </c>
      <c r="N1009" s="100" t="n">
        <v>15.5</v>
      </c>
      <c r="O1009" s="98" t="str">
        <f aca="false">IF(F1009&lt;=$P$2,"Nov","")</f>
        <v>Nov</v>
      </c>
      <c r="P1009" s="97" t="n">
        <v>15.5</v>
      </c>
      <c r="Q1009" s="100" t="n">
        <f aca="false">K1009-P1009</f>
        <v>-3</v>
      </c>
      <c r="R1009" s="98" t="n">
        <f aca="false">IFERROR(IF(O1009="Nov",(K1009/P1009-1)),0)</f>
        <v>-0.193548387096774</v>
      </c>
      <c r="S1009" s="100" t="str">
        <f aca="false">IF(N1009&gt;0,IF(O1009="","-",IF(R1009&lt;0%,"DEGROWTH","GROWTH")))</f>
        <v>DEGROWTH</v>
      </c>
      <c r="T1009" s="101" t="n">
        <v>10</v>
      </c>
      <c r="U1009" s="101" t="str">
        <f aca="false">IF(F1009&lt;=$V$2,"Dec","")</f>
        <v>Dec</v>
      </c>
      <c r="V1009" s="97" t="n">
        <v>10</v>
      </c>
      <c r="W1009" s="104" t="n">
        <f aca="false">K1009-V1009</f>
        <v>2.5</v>
      </c>
      <c r="X1009" s="103" t="n">
        <f aca="false">IFERROR(IF(U1009="Dec",(K1009/V1009-1)),0)</f>
        <v>0.25</v>
      </c>
      <c r="Y1009" s="104" t="str">
        <f aca="false">IF(T1009&gt;0,IF(U1009="","-",IF(X1009&lt;0%,"DEGROWTH","GROWTH")))</f>
        <v>GROWTH</v>
      </c>
      <c r="Z1009" s="24" t="n">
        <v>0</v>
      </c>
      <c r="AA1009" s="24" t="n">
        <f aca="false">IF(H1009&gt;0,1,0)</f>
        <v>0</v>
      </c>
      <c r="AB1009" s="3" t="n">
        <v>1000000227</v>
      </c>
      <c r="AC1009" s="3"/>
    </row>
    <row r="1010" customFormat="false" ht="14.25" hidden="true" customHeight="true" outlineLevel="0" collapsed="false">
      <c r="A1010" s="23" t="s">
        <v>134</v>
      </c>
      <c r="B1010" s="65" t="s">
        <v>78</v>
      </c>
      <c r="C1010" s="65" t="s">
        <v>2022</v>
      </c>
      <c r="D1010" s="65" t="n">
        <v>1000000198</v>
      </c>
      <c r="E1010" s="66" t="s">
        <v>2023</v>
      </c>
      <c r="F1010" s="67" t="n">
        <v>42257</v>
      </c>
      <c r="G1010" s="67" t="str">
        <f aca="false">IF(I1010&gt;0,"Targeted Dealer","-")</f>
        <v>Targeted Dealer</v>
      </c>
      <c r="H1010" s="67" t="s">
        <v>627</v>
      </c>
      <c r="I1010" s="68" t="n">
        <v>700</v>
      </c>
      <c r="J1010" s="68" t="n">
        <f aca="false">I1010/$J$1*$E$1</f>
        <v>14609.6774193548</v>
      </c>
      <c r="K1010" s="97" t="n">
        <v>538.45</v>
      </c>
      <c r="L1010" s="69" t="n">
        <f aca="false">K1010-J1010</f>
        <v>-14071.2274193548</v>
      </c>
      <c r="M1010" s="69" t="n">
        <f aca="false">IFERROR((K1010/J1010%),"-")</f>
        <v>3.68557076617355</v>
      </c>
      <c r="N1010" s="100" t="n">
        <v>458</v>
      </c>
      <c r="O1010" s="98" t="str">
        <f aca="false">IF(F1010&lt;=$P$2,"Nov","")</f>
        <v>Nov</v>
      </c>
      <c r="P1010" s="97" t="n">
        <v>458</v>
      </c>
      <c r="Q1010" s="100" t="n">
        <f aca="false">K1010-P1010</f>
        <v>80.4500000000001</v>
      </c>
      <c r="R1010" s="98" t="n">
        <f aca="false">IFERROR(IF(O1010="Nov",(K1010/P1010-1)),0)</f>
        <v>0.175655021834061</v>
      </c>
      <c r="S1010" s="100" t="str">
        <f aca="false">IF(N1010&gt;0,IF(O1010="","-",IF(R1010&lt;0%,"DEGROWTH","GROWTH")))</f>
        <v>GROWTH</v>
      </c>
      <c r="T1010" s="101" t="n">
        <v>547.5</v>
      </c>
      <c r="U1010" s="101" t="str">
        <f aca="false">IF(F1010&lt;=$V$2,"Dec","")</f>
        <v>Dec</v>
      </c>
      <c r="V1010" s="97" t="n">
        <v>547.5</v>
      </c>
      <c r="W1010" s="104" t="n">
        <f aca="false">K1010-V1010</f>
        <v>-9.04999999999996</v>
      </c>
      <c r="X1010" s="103" t="n">
        <f aca="false">IFERROR(IF(U1010="Dec",(K1010/V1010-1)),0)</f>
        <v>-0.0165296803652967</v>
      </c>
      <c r="Y1010" s="104" t="str">
        <f aca="false">IF(T1010&gt;0,IF(U1010="","-",IF(X1010&lt;0%,"DEGROWTH","GROWTH")))</f>
        <v>DEGROWTH</v>
      </c>
      <c r="Z1010" s="24" t="n">
        <v>0</v>
      </c>
      <c r="AA1010" s="24" t="n">
        <f aca="false">IF(H1010&gt;0,1,0)</f>
        <v>1</v>
      </c>
      <c r="AB1010" s="3" t="n">
        <v>1000000198</v>
      </c>
      <c r="AC1010" s="3"/>
    </row>
    <row r="1011" customFormat="false" ht="14.25" hidden="true" customHeight="true" outlineLevel="0" collapsed="false">
      <c r="A1011" s="23" t="s">
        <v>134</v>
      </c>
      <c r="B1011" s="65" t="s">
        <v>78</v>
      </c>
      <c r="C1011" s="65" t="s">
        <v>2024</v>
      </c>
      <c r="D1011" s="65" t="n">
        <v>1000000221</v>
      </c>
      <c r="E1011" s="66" t="s">
        <v>2025</v>
      </c>
      <c r="F1011" s="67" t="n">
        <v>42388</v>
      </c>
      <c r="G1011" s="67" t="str">
        <f aca="false">IF(I1011&gt;0,"Targeted Dealer","-")</f>
        <v>Targeted Dealer</v>
      </c>
      <c r="H1011" s="67"/>
      <c r="I1011" s="68" t="n">
        <v>275</v>
      </c>
      <c r="J1011" s="68" t="n">
        <f aca="false">I1011/$J$1*$E$1</f>
        <v>5739.51612903226</v>
      </c>
      <c r="K1011" s="97" t="n">
        <v>325</v>
      </c>
      <c r="L1011" s="69" t="n">
        <f aca="false">K1011-J1011</f>
        <v>-5414.51612903226</v>
      </c>
      <c r="M1011" s="69" t="n">
        <f aca="false">IFERROR((K1011/J1011%),"-")</f>
        <v>5.66249824364198</v>
      </c>
      <c r="N1011" s="100" t="n">
        <v>192.5</v>
      </c>
      <c r="O1011" s="98" t="str">
        <f aca="false">IF(F1011&lt;=$P$2,"Nov","")</f>
        <v>Nov</v>
      </c>
      <c r="P1011" s="97" t="n">
        <v>192.5</v>
      </c>
      <c r="Q1011" s="100" t="n">
        <f aca="false">K1011-P1011</f>
        <v>132.5</v>
      </c>
      <c r="R1011" s="98" t="n">
        <f aca="false">IFERROR(IF(O1011="Nov",(K1011/P1011-1)),0)</f>
        <v>0.688311688311688</v>
      </c>
      <c r="S1011" s="100" t="str">
        <f aca="false">IF(N1011&gt;0,IF(O1011="","-",IF(R1011&lt;0%,"DEGROWTH","GROWTH")))</f>
        <v>GROWTH</v>
      </c>
      <c r="T1011" s="101" t="n">
        <v>149.5</v>
      </c>
      <c r="U1011" s="101" t="str">
        <f aca="false">IF(F1011&lt;=$V$2,"Dec","")</f>
        <v>Dec</v>
      </c>
      <c r="V1011" s="97" t="n">
        <v>149.5</v>
      </c>
      <c r="W1011" s="104" t="n">
        <f aca="false">K1011-V1011</f>
        <v>175.5</v>
      </c>
      <c r="X1011" s="103" t="n">
        <f aca="false">IFERROR(IF(U1011="Dec",(K1011/V1011-1)),0)</f>
        <v>1.17391304347826</v>
      </c>
      <c r="Y1011" s="104" t="str">
        <f aca="false">IF(T1011&gt;0,IF(U1011="","-",IF(X1011&lt;0%,"DEGROWTH","GROWTH")))</f>
        <v>GROWTH</v>
      </c>
      <c r="Z1011" s="24" t="n">
        <v>0</v>
      </c>
      <c r="AA1011" s="24" t="n">
        <f aca="false">IF(H1011&gt;0,1,0)</f>
        <v>0</v>
      </c>
      <c r="AB1011" s="3" t="n">
        <v>1000000221</v>
      </c>
      <c r="AC1011" s="3"/>
    </row>
    <row r="1012" customFormat="false" ht="14.25" hidden="true" customHeight="true" outlineLevel="0" collapsed="false">
      <c r="A1012" s="23" t="s">
        <v>134</v>
      </c>
      <c r="B1012" s="65" t="s">
        <v>78</v>
      </c>
      <c r="C1012" s="65" t="s">
        <v>4026</v>
      </c>
      <c r="D1012" s="65" t="n">
        <v>1000000217</v>
      </c>
      <c r="E1012" s="66" t="s">
        <v>4027</v>
      </c>
      <c r="F1012" s="67" t="n">
        <v>42522</v>
      </c>
      <c r="G1012" s="67" t="str">
        <f aca="false">IF(I1012&gt;0,"Targeted Dealer","-")</f>
        <v>Targeted Dealer</v>
      </c>
      <c r="H1012" s="67"/>
      <c r="I1012" s="68" t="n">
        <v>20</v>
      </c>
      <c r="J1012" s="68" t="n">
        <f aca="false">I1012/$J$1*$E$1</f>
        <v>417.41935483871</v>
      </c>
      <c r="K1012" s="97" t="n">
        <v>5</v>
      </c>
      <c r="L1012" s="69" t="n">
        <f aca="false">K1012-J1012</f>
        <v>-412.41935483871</v>
      </c>
      <c r="M1012" s="69" t="n">
        <f aca="false">IFERROR((K1012/J1012%),"-")</f>
        <v>1.19783616692427</v>
      </c>
      <c r="N1012" s="100" t="n">
        <v>0</v>
      </c>
      <c r="O1012" s="98" t="str">
        <f aca="false">IF(F1012&lt;=$P$2,"Nov","")</f>
        <v>Nov</v>
      </c>
      <c r="P1012" s="97" t="n">
        <v>0</v>
      </c>
      <c r="Q1012" s="100" t="n">
        <f aca="false">K1012-P1012</f>
        <v>5</v>
      </c>
      <c r="R1012" s="98" t="n">
        <f aca="false">IFERROR(IF(O1012="Nov",(K1012/P1012-1)),0)</f>
        <v>0</v>
      </c>
      <c r="S1012" s="105" t="b">
        <f aca="false">IF(N1012&gt;0,IF(O1012="","-",IF(R1012&lt;0%,"DEGROWTH","GROWTH")))</f>
        <v>0</v>
      </c>
      <c r="T1012" s="101" t="n">
        <v>10</v>
      </c>
      <c r="U1012" s="101" t="str">
        <f aca="false">IF(F1012&lt;=$V$2,"Dec","")</f>
        <v>Dec</v>
      </c>
      <c r="V1012" s="97" t="n">
        <v>10</v>
      </c>
      <c r="W1012" s="104" t="n">
        <f aca="false">K1012-V1012</f>
        <v>-5</v>
      </c>
      <c r="X1012" s="103" t="n">
        <f aca="false">IFERROR(IF(U1012="Dec",(K1012/V1012-1)),0)</f>
        <v>-0.5</v>
      </c>
      <c r="Y1012" s="104" t="str">
        <f aca="false">IF(T1012&gt;0,IF(U1012="","-",IF(X1012&lt;0%,"DEGROWTH","GROWTH")))</f>
        <v>DEGROWTH</v>
      </c>
      <c r="Z1012" s="24" t="n">
        <v>0</v>
      </c>
      <c r="AA1012" s="24" t="n">
        <f aca="false">IF(H1012&gt;0,1,0)</f>
        <v>0</v>
      </c>
      <c r="AB1012" s="3" t="n">
        <v>1000000217</v>
      </c>
      <c r="AC1012" s="3"/>
    </row>
    <row r="1013" customFormat="false" ht="14.25" hidden="true" customHeight="true" outlineLevel="0" collapsed="false">
      <c r="A1013" s="23" t="s">
        <v>134</v>
      </c>
      <c r="B1013" s="65" t="s">
        <v>78</v>
      </c>
      <c r="C1013" s="65" t="s">
        <v>2026</v>
      </c>
      <c r="D1013" s="65" t="n">
        <v>1000000218</v>
      </c>
      <c r="E1013" s="66" t="s">
        <v>2027</v>
      </c>
      <c r="F1013" s="67" t="n">
        <v>42522</v>
      </c>
      <c r="G1013" s="67" t="str">
        <f aca="false">IF(I1013&gt;0,"Targeted Dealer","-")</f>
        <v>Targeted Dealer</v>
      </c>
      <c r="H1013" s="67" t="s">
        <v>627</v>
      </c>
      <c r="I1013" s="68" t="n">
        <v>200</v>
      </c>
      <c r="J1013" s="68" t="n">
        <f aca="false">I1013/$J$1*$E$1</f>
        <v>4174.1935483871</v>
      </c>
      <c r="K1013" s="97" t="n">
        <v>195</v>
      </c>
      <c r="L1013" s="69" t="n">
        <f aca="false">K1013-J1013</f>
        <v>-3979.1935483871</v>
      </c>
      <c r="M1013" s="69" t="n">
        <f aca="false">IFERROR((K1013/J1013%),"-")</f>
        <v>4.67156105100464</v>
      </c>
      <c r="N1013" s="100" t="n">
        <v>179.5</v>
      </c>
      <c r="O1013" s="98" t="str">
        <f aca="false">IF(F1013&lt;=$P$2,"Nov","")</f>
        <v>Nov</v>
      </c>
      <c r="P1013" s="97" t="n">
        <v>179.5</v>
      </c>
      <c r="Q1013" s="100" t="n">
        <f aca="false">K1013-P1013</f>
        <v>15.5</v>
      </c>
      <c r="R1013" s="98" t="n">
        <f aca="false">IFERROR(IF(O1013="Nov",(K1013/P1013-1)),0)</f>
        <v>0.0863509749303622</v>
      </c>
      <c r="S1013" s="100" t="str">
        <f aca="false">IF(N1013&gt;0,IF(O1013="","-",IF(R1013&lt;0%,"DEGROWTH","GROWTH")))</f>
        <v>GROWTH</v>
      </c>
      <c r="T1013" s="101" t="n">
        <v>168</v>
      </c>
      <c r="U1013" s="101" t="str">
        <f aca="false">IF(F1013&lt;=$V$2,"Dec","")</f>
        <v>Dec</v>
      </c>
      <c r="V1013" s="97" t="n">
        <v>168</v>
      </c>
      <c r="W1013" s="104" t="n">
        <f aca="false">K1013-V1013</f>
        <v>27</v>
      </c>
      <c r="X1013" s="103" t="n">
        <f aca="false">IFERROR(IF(U1013="Dec",(K1013/V1013-1)),0)</f>
        <v>0.160714285714286</v>
      </c>
      <c r="Y1013" s="104" t="str">
        <f aca="false">IF(T1013&gt;0,IF(U1013="","-",IF(X1013&lt;0%,"DEGROWTH","GROWTH")))</f>
        <v>GROWTH</v>
      </c>
      <c r="Z1013" s="24" t="n">
        <v>0</v>
      </c>
      <c r="AA1013" s="24" t="n">
        <f aca="false">IF(H1013&gt;0,1,0)</f>
        <v>1</v>
      </c>
      <c r="AB1013" s="3" t="n">
        <v>1000000218</v>
      </c>
      <c r="AC1013" s="3"/>
    </row>
    <row r="1014" customFormat="false" ht="14.25" hidden="true" customHeight="true" outlineLevel="0" collapsed="false">
      <c r="A1014" s="23" t="s">
        <v>134</v>
      </c>
      <c r="B1014" s="65" t="s">
        <v>78</v>
      </c>
      <c r="C1014" s="65" t="s">
        <v>2028</v>
      </c>
      <c r="D1014" s="65" t="n">
        <v>1000000200</v>
      </c>
      <c r="E1014" s="66" t="s">
        <v>2029</v>
      </c>
      <c r="F1014" s="67" t="n">
        <v>42991</v>
      </c>
      <c r="G1014" s="67" t="str">
        <f aca="false">IF(I1014&gt;0,"Targeted Dealer","-")</f>
        <v>Targeted Dealer</v>
      </c>
      <c r="H1014" s="67" t="s">
        <v>627</v>
      </c>
      <c r="I1014" s="68" t="n">
        <v>50</v>
      </c>
      <c r="J1014" s="68" t="n">
        <f aca="false">I1014/$J$1*$E$1</f>
        <v>1043.54838709677</v>
      </c>
      <c r="K1014" s="97" t="n">
        <v>45</v>
      </c>
      <c r="L1014" s="69" t="n">
        <f aca="false">K1014-J1014</f>
        <v>-998.548387096774</v>
      </c>
      <c r="M1014" s="69" t="n">
        <f aca="false">IFERROR((K1014/J1014%),"-")</f>
        <v>4.31221020092736</v>
      </c>
      <c r="N1014" s="100" t="n">
        <v>49</v>
      </c>
      <c r="O1014" s="98" t="str">
        <f aca="false">IF(F1014&lt;=$P$2,"Nov","")</f>
        <v>Nov</v>
      </c>
      <c r="P1014" s="97" t="n">
        <v>49</v>
      </c>
      <c r="Q1014" s="100" t="n">
        <f aca="false">K1014-P1014</f>
        <v>-4</v>
      </c>
      <c r="R1014" s="98" t="n">
        <f aca="false">IFERROR(IF(O1014="Nov",(K1014/P1014-1)),0)</f>
        <v>-0.0816326530612245</v>
      </c>
      <c r="S1014" s="100" t="str">
        <f aca="false">IF(N1014&gt;0,IF(O1014="","-",IF(R1014&lt;0%,"DEGROWTH","GROWTH")))</f>
        <v>DEGROWTH</v>
      </c>
      <c r="T1014" s="101" t="n">
        <v>42</v>
      </c>
      <c r="U1014" s="101" t="str">
        <f aca="false">IF(F1014&lt;=$V$2,"Dec","")</f>
        <v>Dec</v>
      </c>
      <c r="V1014" s="97" t="n">
        <v>42</v>
      </c>
      <c r="W1014" s="104" t="n">
        <f aca="false">K1014-V1014</f>
        <v>3</v>
      </c>
      <c r="X1014" s="103" t="n">
        <f aca="false">IFERROR(IF(U1014="Dec",(K1014/V1014-1)),0)</f>
        <v>0.0714285714285714</v>
      </c>
      <c r="Y1014" s="104" t="str">
        <f aca="false">IF(T1014&gt;0,IF(U1014="","-",IF(X1014&lt;0%,"DEGROWTH","GROWTH")))</f>
        <v>GROWTH</v>
      </c>
      <c r="Z1014" s="24" t="n">
        <v>0</v>
      </c>
      <c r="AA1014" s="24" t="n">
        <f aca="false">IF(H1014&gt;0,1,0)</f>
        <v>1</v>
      </c>
      <c r="AB1014" s="3" t="n">
        <v>1000000200</v>
      </c>
      <c r="AC1014" s="3"/>
    </row>
    <row r="1015" customFormat="false" ht="14.25" hidden="true" customHeight="true" outlineLevel="0" collapsed="false">
      <c r="A1015" s="23" t="s">
        <v>134</v>
      </c>
      <c r="B1015" s="65" t="s">
        <v>78</v>
      </c>
      <c r="C1015" s="65" t="s">
        <v>2030</v>
      </c>
      <c r="D1015" s="65" t="n">
        <v>1000000204</v>
      </c>
      <c r="E1015" s="66" t="s">
        <v>2031</v>
      </c>
      <c r="F1015" s="67" t="n">
        <v>43054</v>
      </c>
      <c r="G1015" s="67" t="str">
        <f aca="false">IF(I1015&gt;0,"Targeted Dealer","-")</f>
        <v>Targeted Dealer</v>
      </c>
      <c r="H1015" s="67" t="s">
        <v>627</v>
      </c>
      <c r="I1015" s="68" t="n">
        <v>160</v>
      </c>
      <c r="J1015" s="68" t="n">
        <f aca="false">I1015/$J$1*$E$1</f>
        <v>3339.35483870968</v>
      </c>
      <c r="K1015" s="97" t="n">
        <v>298.75</v>
      </c>
      <c r="L1015" s="69" t="n">
        <f aca="false">K1015-J1015</f>
        <v>-3040.60483870968</v>
      </c>
      <c r="M1015" s="69" t="n">
        <f aca="false">IFERROR((K1015/J1015%),"-")</f>
        <v>8.94633887171561</v>
      </c>
      <c r="N1015" s="100" t="n">
        <v>263</v>
      </c>
      <c r="O1015" s="98" t="str">
        <f aca="false">IF(F1015&lt;=$P$2,"Nov","")</f>
        <v>Nov</v>
      </c>
      <c r="P1015" s="97" t="n">
        <v>263</v>
      </c>
      <c r="Q1015" s="100" t="n">
        <f aca="false">K1015-P1015</f>
        <v>35.75</v>
      </c>
      <c r="R1015" s="98" t="n">
        <f aca="false">IFERROR(IF(O1015="Nov",(K1015/P1015-1)),0)</f>
        <v>0.135931558935361</v>
      </c>
      <c r="S1015" s="100" t="str">
        <f aca="false">IF(N1015&gt;0,IF(O1015="","-",IF(R1015&lt;0%,"DEGROWTH","GROWTH")))</f>
        <v>GROWTH</v>
      </c>
      <c r="T1015" s="101" t="n">
        <v>271.5</v>
      </c>
      <c r="U1015" s="101" t="str">
        <f aca="false">IF(F1015&lt;=$V$2,"Dec","")</f>
        <v>Dec</v>
      </c>
      <c r="V1015" s="97" t="n">
        <v>271.5</v>
      </c>
      <c r="W1015" s="104" t="n">
        <f aca="false">K1015-V1015</f>
        <v>27.25</v>
      </c>
      <c r="X1015" s="103" t="n">
        <f aca="false">IFERROR(IF(U1015="Dec",(K1015/V1015-1)),0)</f>
        <v>0.10036832412523</v>
      </c>
      <c r="Y1015" s="104" t="str">
        <f aca="false">IF(T1015&gt;0,IF(U1015="","-",IF(X1015&lt;0%,"DEGROWTH","GROWTH")))</f>
        <v>GROWTH</v>
      </c>
      <c r="Z1015" s="24" t="n">
        <v>0</v>
      </c>
      <c r="AA1015" s="24" t="n">
        <f aca="false">IF(H1015&gt;0,1,0)</f>
        <v>1</v>
      </c>
      <c r="AB1015" s="3" t="n">
        <v>1000000204</v>
      </c>
      <c r="AC1015" s="3"/>
    </row>
    <row r="1016" customFormat="false" ht="14.25" hidden="true" customHeight="true" outlineLevel="0" collapsed="false">
      <c r="A1016" s="23" t="s">
        <v>134</v>
      </c>
      <c r="B1016" s="65" t="s">
        <v>78</v>
      </c>
      <c r="C1016" s="65" t="s">
        <v>2032</v>
      </c>
      <c r="D1016" s="65" t="n">
        <v>1000000211</v>
      </c>
      <c r="E1016" s="66" t="s">
        <v>2033</v>
      </c>
      <c r="F1016" s="67" t="n">
        <v>43263</v>
      </c>
      <c r="G1016" s="67" t="str">
        <f aca="false">IF(I1016&gt;0,"Targeted Dealer","-")</f>
        <v>Targeted Dealer</v>
      </c>
      <c r="H1016" s="67"/>
      <c r="I1016" s="68" t="n">
        <v>125</v>
      </c>
      <c r="J1016" s="68" t="n">
        <f aca="false">I1016/$J$1*$E$1</f>
        <v>2608.87096774194</v>
      </c>
      <c r="K1016" s="97" t="n">
        <v>100</v>
      </c>
      <c r="L1016" s="69" t="n">
        <f aca="false">K1016-J1016</f>
        <v>-2508.87096774194</v>
      </c>
      <c r="M1016" s="69" t="n">
        <f aca="false">IFERROR((K1016/J1016%),"-")</f>
        <v>3.83307573415765</v>
      </c>
      <c r="N1016" s="100" t="n">
        <v>121</v>
      </c>
      <c r="O1016" s="98" t="str">
        <f aca="false">IF(F1016&lt;=$P$2,"Nov","")</f>
        <v>Nov</v>
      </c>
      <c r="P1016" s="97" t="n">
        <v>121</v>
      </c>
      <c r="Q1016" s="100" t="n">
        <f aca="false">K1016-P1016</f>
        <v>-21</v>
      </c>
      <c r="R1016" s="98" t="n">
        <f aca="false">IFERROR(IF(O1016="Nov",(K1016/P1016-1)),0)</f>
        <v>-0.173553719008264</v>
      </c>
      <c r="S1016" s="100" t="str">
        <f aca="false">IF(N1016&gt;0,IF(O1016="","-",IF(R1016&lt;0%,"DEGROWTH","GROWTH")))</f>
        <v>DEGROWTH</v>
      </c>
      <c r="T1016" s="101" t="n">
        <v>125</v>
      </c>
      <c r="U1016" s="101" t="str">
        <f aca="false">IF(F1016&lt;=$V$2,"Dec","")</f>
        <v>Dec</v>
      </c>
      <c r="V1016" s="97" t="n">
        <v>125</v>
      </c>
      <c r="W1016" s="104" t="n">
        <f aca="false">K1016-V1016</f>
        <v>-25</v>
      </c>
      <c r="X1016" s="103" t="n">
        <f aca="false">IFERROR(IF(U1016="Dec",(K1016/V1016-1)),0)</f>
        <v>-0.2</v>
      </c>
      <c r="Y1016" s="104" t="str">
        <f aca="false">IF(T1016&gt;0,IF(U1016="","-",IF(X1016&lt;0%,"DEGROWTH","GROWTH")))</f>
        <v>DEGROWTH</v>
      </c>
      <c r="Z1016" s="24" t="n">
        <v>0</v>
      </c>
      <c r="AA1016" s="24" t="n">
        <f aca="false">IF(H1016&gt;0,1,0)</f>
        <v>0</v>
      </c>
      <c r="AB1016" s="3" t="n">
        <v>1000000211</v>
      </c>
      <c r="AC1016" s="3"/>
    </row>
    <row r="1017" customFormat="false" ht="14.25" hidden="true" customHeight="true" outlineLevel="0" collapsed="false">
      <c r="A1017" s="23" t="s">
        <v>134</v>
      </c>
      <c r="B1017" s="65" t="s">
        <v>78</v>
      </c>
      <c r="C1017" s="65" t="s">
        <v>2034</v>
      </c>
      <c r="D1017" s="65" t="n">
        <v>1000000223</v>
      </c>
      <c r="E1017" s="66" t="s">
        <v>2035</v>
      </c>
      <c r="F1017" s="67" t="n">
        <v>43379</v>
      </c>
      <c r="G1017" s="67" t="str">
        <f aca="false">IF(I1017&gt;0,"Targeted Dealer","-")</f>
        <v>Targeted Dealer</v>
      </c>
      <c r="H1017" s="67" t="s">
        <v>627</v>
      </c>
      <c r="I1017" s="68" t="n">
        <v>200</v>
      </c>
      <c r="J1017" s="68" t="n">
        <f aca="false">I1017/$J$1*$E$1</f>
        <v>4174.1935483871</v>
      </c>
      <c r="K1017" s="97" t="n">
        <v>176</v>
      </c>
      <c r="L1017" s="69" t="n">
        <f aca="false">K1017-J1017</f>
        <v>-3998.1935483871</v>
      </c>
      <c r="M1017" s="69" t="n">
        <f aca="false">IFERROR((K1017/J1017%),"-")</f>
        <v>4.21638330757342</v>
      </c>
      <c r="N1017" s="100" t="n">
        <v>202</v>
      </c>
      <c r="O1017" s="98" t="str">
        <f aca="false">IF(F1017&lt;=$P$2,"Nov","")</f>
        <v>Nov</v>
      </c>
      <c r="P1017" s="97" t="n">
        <v>202</v>
      </c>
      <c r="Q1017" s="100" t="n">
        <f aca="false">K1017-P1017</f>
        <v>-26</v>
      </c>
      <c r="R1017" s="98" t="n">
        <f aca="false">IFERROR(IF(O1017="Nov",(K1017/P1017-1)),0)</f>
        <v>-0.128712871287129</v>
      </c>
      <c r="S1017" s="100" t="str">
        <f aca="false">IF(N1017&gt;0,IF(O1017="","-",IF(R1017&lt;0%,"DEGROWTH","GROWTH")))</f>
        <v>DEGROWTH</v>
      </c>
      <c r="T1017" s="101" t="n">
        <v>209.5</v>
      </c>
      <c r="U1017" s="101" t="str">
        <f aca="false">IF(F1017&lt;=$V$2,"Dec","")</f>
        <v>Dec</v>
      </c>
      <c r="V1017" s="97" t="n">
        <v>209.5</v>
      </c>
      <c r="W1017" s="104" t="n">
        <f aca="false">K1017-V1017</f>
        <v>-33.5</v>
      </c>
      <c r="X1017" s="103" t="n">
        <f aca="false">IFERROR(IF(U1017="Dec",(K1017/V1017-1)),0)</f>
        <v>-0.159904534606205</v>
      </c>
      <c r="Y1017" s="104" t="str">
        <f aca="false">IF(T1017&gt;0,IF(U1017="","-",IF(X1017&lt;0%,"DEGROWTH","GROWTH")))</f>
        <v>DEGROWTH</v>
      </c>
      <c r="Z1017" s="24" t="n">
        <v>0</v>
      </c>
      <c r="AA1017" s="24" t="n">
        <f aca="false">IF(H1017&gt;0,1,0)</f>
        <v>1</v>
      </c>
      <c r="AB1017" s="3" t="n">
        <v>1000000223</v>
      </c>
      <c r="AC1017" s="3"/>
    </row>
    <row r="1018" customFormat="false" ht="14.25" hidden="true" customHeight="true" outlineLevel="0" collapsed="false">
      <c r="A1018" s="23" t="s">
        <v>134</v>
      </c>
      <c r="B1018" s="65" t="s">
        <v>78</v>
      </c>
      <c r="C1018" s="65" t="s">
        <v>2036</v>
      </c>
      <c r="D1018" s="65" t="n">
        <v>1000000206</v>
      </c>
      <c r="E1018" s="66" t="s">
        <v>2037</v>
      </c>
      <c r="F1018" s="67" t="n">
        <v>43452</v>
      </c>
      <c r="G1018" s="67" t="str">
        <f aca="false">IF(I1018&gt;0,"Targeted Dealer","-")</f>
        <v>Targeted Dealer</v>
      </c>
      <c r="H1018" s="67"/>
      <c r="I1018" s="68" t="n">
        <v>100</v>
      </c>
      <c r="J1018" s="68" t="n">
        <f aca="false">I1018/$J$1*$E$1</f>
        <v>2087.09677419355</v>
      </c>
      <c r="K1018" s="97" t="n">
        <v>149</v>
      </c>
      <c r="L1018" s="69" t="n">
        <f aca="false">K1018-J1018</f>
        <v>-1938.09677419355</v>
      </c>
      <c r="M1018" s="69" t="n">
        <f aca="false">IFERROR((K1018/J1018%),"-")</f>
        <v>7.13910355486862</v>
      </c>
      <c r="N1018" s="100" t="n">
        <v>72.5</v>
      </c>
      <c r="O1018" s="98" t="str">
        <f aca="false">IF(F1018&lt;=$P$2,"Nov","")</f>
        <v>Nov</v>
      </c>
      <c r="P1018" s="97" t="n">
        <v>72.5</v>
      </c>
      <c r="Q1018" s="100" t="n">
        <f aca="false">K1018-P1018</f>
        <v>76.5</v>
      </c>
      <c r="R1018" s="98" t="n">
        <f aca="false">IFERROR(IF(O1018="Nov",(K1018/P1018-1)),0)</f>
        <v>1.0551724137931</v>
      </c>
      <c r="S1018" s="100" t="str">
        <f aca="false">IF(N1018&gt;0,IF(O1018="","-",IF(R1018&lt;0%,"DEGROWTH","GROWTH")))</f>
        <v>GROWTH</v>
      </c>
      <c r="T1018" s="101" t="n">
        <v>99.5</v>
      </c>
      <c r="U1018" s="101" t="str">
        <f aca="false">IF(F1018&lt;=$V$2,"Dec","")</f>
        <v>Dec</v>
      </c>
      <c r="V1018" s="97" t="n">
        <v>99.5</v>
      </c>
      <c r="W1018" s="104" t="n">
        <f aca="false">K1018-V1018</f>
        <v>49.5</v>
      </c>
      <c r="X1018" s="103" t="n">
        <f aca="false">IFERROR(IF(U1018="Dec",(K1018/V1018-1)),0)</f>
        <v>0.49748743718593</v>
      </c>
      <c r="Y1018" s="104" t="str">
        <f aca="false">IF(T1018&gt;0,IF(U1018="","-",IF(X1018&lt;0%,"DEGROWTH","GROWTH")))</f>
        <v>GROWTH</v>
      </c>
      <c r="Z1018" s="24" t="n">
        <v>0</v>
      </c>
      <c r="AA1018" s="24" t="n">
        <f aca="false">IF(H1018&gt;0,1,0)</f>
        <v>0</v>
      </c>
      <c r="AB1018" s="3" t="n">
        <v>1000000206</v>
      </c>
      <c r="AC1018" s="3"/>
    </row>
    <row r="1019" customFormat="false" ht="14.25" hidden="true" customHeight="true" outlineLevel="0" collapsed="false">
      <c r="A1019" s="23" t="s">
        <v>134</v>
      </c>
      <c r="B1019" s="65" t="s">
        <v>78</v>
      </c>
      <c r="C1019" s="65" t="s">
        <v>2038</v>
      </c>
      <c r="D1019" s="65" t="n">
        <v>1000000229</v>
      </c>
      <c r="E1019" s="66" t="s">
        <v>2039</v>
      </c>
      <c r="F1019" s="67" t="n">
        <v>43817</v>
      </c>
      <c r="G1019" s="67" t="str">
        <f aca="false">IF(I1019&gt;0,"Targeted Dealer","-")</f>
        <v>Targeted Dealer</v>
      </c>
      <c r="H1019" s="67"/>
      <c r="I1019" s="68" t="n">
        <v>75</v>
      </c>
      <c r="J1019" s="68" t="n">
        <f aca="false">I1019/$J$1*$E$1</f>
        <v>1565.32258064516</v>
      </c>
      <c r="K1019" s="97" t="n">
        <v>25</v>
      </c>
      <c r="L1019" s="69" t="n">
        <f aca="false">K1019-J1019</f>
        <v>-1540.32258064516</v>
      </c>
      <c r="M1019" s="69" t="n">
        <f aca="false">IFERROR((K1019/J1019%),"-")</f>
        <v>1.59711488923235</v>
      </c>
      <c r="N1019" s="100" t="n">
        <v>34</v>
      </c>
      <c r="O1019" s="98" t="str">
        <f aca="false">IF(F1019&lt;=$P$2,"Nov","")</f>
        <v>Nov</v>
      </c>
      <c r="P1019" s="97" t="n">
        <v>34</v>
      </c>
      <c r="Q1019" s="100" t="n">
        <f aca="false">K1019-P1019</f>
        <v>-9</v>
      </c>
      <c r="R1019" s="98" t="n">
        <f aca="false">IFERROR(IF(O1019="Nov",(K1019/P1019-1)),0)</f>
        <v>-0.264705882352941</v>
      </c>
      <c r="S1019" s="100" t="str">
        <f aca="false">IF(N1019&gt;0,IF(O1019="","-",IF(R1019&lt;0%,"DEGROWTH","GROWTH")))</f>
        <v>DEGROWTH</v>
      </c>
      <c r="T1019" s="101" t="n">
        <v>37</v>
      </c>
      <c r="U1019" s="101" t="str">
        <f aca="false">IF(F1019&lt;=$V$2,"Dec","")</f>
        <v>Dec</v>
      </c>
      <c r="V1019" s="97" t="n">
        <v>37</v>
      </c>
      <c r="W1019" s="104" t="n">
        <f aca="false">K1019-V1019</f>
        <v>-12</v>
      </c>
      <c r="X1019" s="103" t="n">
        <f aca="false">IFERROR(IF(U1019="Dec",(K1019/V1019-1)),0)</f>
        <v>-0.324324324324324</v>
      </c>
      <c r="Y1019" s="104" t="str">
        <f aca="false">IF(T1019&gt;0,IF(U1019="","-",IF(X1019&lt;0%,"DEGROWTH","GROWTH")))</f>
        <v>DEGROWTH</v>
      </c>
      <c r="Z1019" s="24" t="n">
        <v>0</v>
      </c>
      <c r="AA1019" s="24" t="n">
        <f aca="false">IF(H1019&gt;0,1,0)</f>
        <v>0</v>
      </c>
      <c r="AB1019" s="3" t="n">
        <v>1000000229</v>
      </c>
      <c r="AC1019" s="3"/>
    </row>
    <row r="1020" customFormat="false" ht="14.25" hidden="true" customHeight="true" outlineLevel="0" collapsed="false">
      <c r="A1020" s="23" t="s">
        <v>134</v>
      </c>
      <c r="B1020" s="65" t="s">
        <v>78</v>
      </c>
      <c r="C1020" s="65" t="s">
        <v>2040</v>
      </c>
      <c r="D1020" s="65" t="n">
        <v>1000000214</v>
      </c>
      <c r="E1020" s="66" t="s">
        <v>2041</v>
      </c>
      <c r="F1020" s="67" t="n">
        <v>43992</v>
      </c>
      <c r="G1020" s="67" t="str">
        <f aca="false">IF(I1020&gt;0,"Targeted Dealer","-")</f>
        <v>Targeted Dealer</v>
      </c>
      <c r="H1020" s="67"/>
      <c r="I1020" s="68" t="n">
        <v>60</v>
      </c>
      <c r="J1020" s="68" t="n">
        <f aca="false">I1020/$J$1*$E$1</f>
        <v>1252.25806451613</v>
      </c>
      <c r="K1020" s="97" t="n">
        <v>40</v>
      </c>
      <c r="L1020" s="69" t="n">
        <f aca="false">K1020-J1020</f>
        <v>-1212.25806451613</v>
      </c>
      <c r="M1020" s="69" t="n">
        <f aca="false">IFERROR((K1020/J1020%),"-")</f>
        <v>3.19422977846471</v>
      </c>
      <c r="N1020" s="100" t="n">
        <v>24</v>
      </c>
      <c r="O1020" s="98" t="str">
        <f aca="false">IF(F1020&lt;=$P$2,"Nov","")</f>
        <v>Nov</v>
      </c>
      <c r="P1020" s="97" t="n">
        <v>24</v>
      </c>
      <c r="Q1020" s="100" t="n">
        <f aca="false">K1020-P1020</f>
        <v>16</v>
      </c>
      <c r="R1020" s="98" t="n">
        <f aca="false">IFERROR(IF(O1020="Nov",(K1020/P1020-1)),0)</f>
        <v>0.666666666666667</v>
      </c>
      <c r="S1020" s="100" t="str">
        <f aca="false">IF(N1020&gt;0,IF(O1020="","-",IF(R1020&lt;0%,"DEGROWTH","GROWTH")))</f>
        <v>GROWTH</v>
      </c>
      <c r="T1020" s="101" t="n">
        <v>25</v>
      </c>
      <c r="U1020" s="101" t="str">
        <f aca="false">IF(F1020&lt;=$V$2,"Dec","")</f>
        <v>Dec</v>
      </c>
      <c r="V1020" s="97" t="n">
        <v>25</v>
      </c>
      <c r="W1020" s="104" t="n">
        <f aca="false">K1020-V1020</f>
        <v>15</v>
      </c>
      <c r="X1020" s="103" t="n">
        <f aca="false">IFERROR(IF(U1020="Dec",(K1020/V1020-1)),0)</f>
        <v>0.6</v>
      </c>
      <c r="Y1020" s="104" t="str">
        <f aca="false">IF(T1020&gt;0,IF(U1020="","-",IF(X1020&lt;0%,"DEGROWTH","GROWTH")))</f>
        <v>GROWTH</v>
      </c>
      <c r="Z1020" s="24" t="n">
        <v>0</v>
      </c>
      <c r="AA1020" s="24" t="n">
        <f aca="false">IF(H1020&gt;0,1,0)</f>
        <v>0</v>
      </c>
      <c r="AB1020" s="3" t="n">
        <v>1000000214</v>
      </c>
      <c r="AC1020" s="3"/>
    </row>
    <row r="1021" customFormat="false" ht="14.25" hidden="true" customHeight="true" outlineLevel="0" collapsed="false">
      <c r="A1021" s="23" t="s">
        <v>134</v>
      </c>
      <c r="B1021" s="65" t="s">
        <v>78</v>
      </c>
      <c r="C1021" s="65" t="s">
        <v>2042</v>
      </c>
      <c r="D1021" s="65" t="n">
        <v>1000000205</v>
      </c>
      <c r="E1021" s="66" t="s">
        <v>2043</v>
      </c>
      <c r="F1021" s="67" t="n">
        <v>44068</v>
      </c>
      <c r="G1021" s="67" t="str">
        <f aca="false">IF(I1021&gt;0,"Targeted Dealer","-")</f>
        <v>Targeted Dealer</v>
      </c>
      <c r="H1021" s="67"/>
      <c r="I1021" s="68" t="n">
        <v>100</v>
      </c>
      <c r="J1021" s="68" t="n">
        <f aca="false">I1021/$J$1*$E$1</f>
        <v>2087.09677419355</v>
      </c>
      <c r="K1021" s="97" t="n">
        <v>51</v>
      </c>
      <c r="L1021" s="69" t="n">
        <f aca="false">K1021-J1021</f>
        <v>-2036.09677419355</v>
      </c>
      <c r="M1021" s="69" t="n">
        <f aca="false">IFERROR((K1021/J1021%),"-")</f>
        <v>2.4435857805255</v>
      </c>
      <c r="N1021" s="100" t="n">
        <v>25</v>
      </c>
      <c r="O1021" s="98" t="str">
        <f aca="false">IF(F1021&lt;=$P$2,"Nov","")</f>
        <v>Nov</v>
      </c>
      <c r="P1021" s="97" t="n">
        <v>25</v>
      </c>
      <c r="Q1021" s="100" t="n">
        <f aca="false">K1021-P1021</f>
        <v>26</v>
      </c>
      <c r="R1021" s="98" t="n">
        <f aca="false">IFERROR(IF(O1021="Nov",(K1021/P1021-1)),0)</f>
        <v>1.04</v>
      </c>
      <c r="S1021" s="100" t="str">
        <f aca="false">IF(N1021&gt;0,IF(O1021="","-",IF(R1021&lt;0%,"DEGROWTH","GROWTH")))</f>
        <v>GROWTH</v>
      </c>
      <c r="T1021" s="101" t="n">
        <v>25</v>
      </c>
      <c r="U1021" s="101" t="str">
        <f aca="false">IF(F1021&lt;=$V$2,"Dec","")</f>
        <v>Dec</v>
      </c>
      <c r="V1021" s="97" t="n">
        <v>25</v>
      </c>
      <c r="W1021" s="104" t="n">
        <f aca="false">K1021-V1021</f>
        <v>26</v>
      </c>
      <c r="X1021" s="103" t="n">
        <f aca="false">IFERROR(IF(U1021="Dec",(K1021/V1021-1)),0)</f>
        <v>1.04</v>
      </c>
      <c r="Y1021" s="104" t="str">
        <f aca="false">IF(T1021&gt;0,IF(U1021="","-",IF(X1021&lt;0%,"DEGROWTH","GROWTH")))</f>
        <v>GROWTH</v>
      </c>
      <c r="Z1021" s="24" t="n">
        <v>0</v>
      </c>
      <c r="AA1021" s="24" t="n">
        <f aca="false">IF(H1021&gt;0,1,0)</f>
        <v>0</v>
      </c>
      <c r="AB1021" s="3" t="n">
        <v>1000000205</v>
      </c>
      <c r="AC1021" s="3"/>
    </row>
    <row r="1022" customFormat="false" ht="14.25" hidden="true" customHeight="true" outlineLevel="0" collapsed="false">
      <c r="A1022" s="23" t="s">
        <v>134</v>
      </c>
      <c r="B1022" s="65" t="s">
        <v>78</v>
      </c>
      <c r="C1022" s="65" t="s">
        <v>2044</v>
      </c>
      <c r="D1022" s="65" t="n">
        <v>1000000215</v>
      </c>
      <c r="E1022" s="66" t="s">
        <v>2045</v>
      </c>
      <c r="F1022" s="67" t="n">
        <v>44145</v>
      </c>
      <c r="G1022" s="67" t="str">
        <f aca="false">IF(I1022&gt;0,"Targeted Dealer","-")</f>
        <v>Targeted Dealer</v>
      </c>
      <c r="H1022" s="67"/>
      <c r="I1022" s="68" t="n">
        <v>70</v>
      </c>
      <c r="J1022" s="68" t="n">
        <f aca="false">I1022/$J$1*$E$1</f>
        <v>1460.96774193548</v>
      </c>
      <c r="K1022" s="97" t="n">
        <v>100</v>
      </c>
      <c r="L1022" s="69" t="n">
        <f aca="false">K1022-J1022</f>
        <v>-1360.96774193548</v>
      </c>
      <c r="M1022" s="69" t="n">
        <f aca="false">IFERROR((K1022/J1022%),"-")</f>
        <v>6.84477809671009</v>
      </c>
      <c r="N1022" s="100" t="n">
        <v>49</v>
      </c>
      <c r="O1022" s="98" t="str">
        <f aca="false">IF(F1022&lt;=$P$2,"Nov","")</f>
        <v>Nov</v>
      </c>
      <c r="P1022" s="97" t="n">
        <v>49</v>
      </c>
      <c r="Q1022" s="100" t="n">
        <f aca="false">K1022-P1022</f>
        <v>51</v>
      </c>
      <c r="R1022" s="98" t="n">
        <f aca="false">IFERROR(IF(O1022="Nov",(K1022/P1022-1)),0)</f>
        <v>1.04081632653061</v>
      </c>
      <c r="S1022" s="100" t="str">
        <f aca="false">IF(N1022&gt;0,IF(O1022="","-",IF(R1022&lt;0%,"DEGROWTH","GROWTH")))</f>
        <v>GROWTH</v>
      </c>
      <c r="T1022" s="101" t="n">
        <v>75.5</v>
      </c>
      <c r="U1022" s="101" t="str">
        <f aca="false">IF(F1022&lt;=$V$2,"Dec","")</f>
        <v>Dec</v>
      </c>
      <c r="V1022" s="97" t="n">
        <v>75.5</v>
      </c>
      <c r="W1022" s="104" t="n">
        <f aca="false">K1022-V1022</f>
        <v>24.5</v>
      </c>
      <c r="X1022" s="103" t="n">
        <f aca="false">IFERROR(IF(U1022="Dec",(K1022/V1022-1)),0)</f>
        <v>0.324503311258278</v>
      </c>
      <c r="Y1022" s="104" t="str">
        <f aca="false">IF(T1022&gt;0,IF(U1022="","-",IF(X1022&lt;0%,"DEGROWTH","GROWTH")))</f>
        <v>GROWTH</v>
      </c>
      <c r="Z1022" s="24" t="n">
        <v>0</v>
      </c>
      <c r="AA1022" s="24" t="n">
        <f aca="false">IF(H1022&gt;0,1,0)</f>
        <v>0</v>
      </c>
      <c r="AB1022" s="3" t="n">
        <v>1000000215</v>
      </c>
      <c r="AC1022" s="3"/>
    </row>
    <row r="1023" customFormat="false" ht="14.25" hidden="true" customHeight="true" outlineLevel="0" collapsed="false">
      <c r="A1023" s="23" t="s">
        <v>134</v>
      </c>
      <c r="B1023" s="65" t="s">
        <v>78</v>
      </c>
      <c r="C1023" s="65" t="s">
        <v>2046</v>
      </c>
      <c r="D1023" s="65" t="n">
        <v>1000000226</v>
      </c>
      <c r="E1023" s="66" t="s">
        <v>2047</v>
      </c>
      <c r="F1023" s="67" t="n">
        <v>44179</v>
      </c>
      <c r="G1023" s="67" t="str">
        <f aca="false">IF(I1023&gt;0,"Targeted Dealer","-")</f>
        <v>Targeted Dealer</v>
      </c>
      <c r="H1023" s="67"/>
      <c r="I1023" s="68" t="n">
        <v>50</v>
      </c>
      <c r="J1023" s="68" t="n">
        <f aca="false">I1023/$J$1*$E$1</f>
        <v>1043.54838709677</v>
      </c>
      <c r="K1023" s="97" t="n">
        <v>50</v>
      </c>
      <c r="L1023" s="69" t="n">
        <f aca="false">K1023-J1023</f>
        <v>-993.548387096774</v>
      </c>
      <c r="M1023" s="69" t="n">
        <f aca="false">IFERROR((K1023/J1023%),"-")</f>
        <v>4.79134466769706</v>
      </c>
      <c r="N1023" s="100" t="n">
        <v>24.5</v>
      </c>
      <c r="O1023" s="98" t="str">
        <f aca="false">IF(F1023&lt;=$P$2,"Nov","")</f>
        <v>Nov</v>
      </c>
      <c r="P1023" s="97" t="n">
        <v>24.5</v>
      </c>
      <c r="Q1023" s="100" t="n">
        <f aca="false">K1023-P1023</f>
        <v>25.5</v>
      </c>
      <c r="R1023" s="98" t="n">
        <f aca="false">IFERROR(IF(O1023="Nov",(K1023/P1023-1)),0)</f>
        <v>1.04081632653061</v>
      </c>
      <c r="S1023" s="100" t="str">
        <f aca="false">IF(N1023&gt;0,IF(O1023="","-",IF(R1023&lt;0%,"DEGROWTH","GROWTH")))</f>
        <v>GROWTH</v>
      </c>
      <c r="T1023" s="101" t="n">
        <v>24.5</v>
      </c>
      <c r="U1023" s="101" t="str">
        <f aca="false">IF(F1023&lt;=$V$2,"Dec","")</f>
        <v>Dec</v>
      </c>
      <c r="V1023" s="97" t="n">
        <v>24.5</v>
      </c>
      <c r="W1023" s="104" t="n">
        <f aca="false">K1023-V1023</f>
        <v>25.5</v>
      </c>
      <c r="X1023" s="103" t="n">
        <f aca="false">IFERROR(IF(U1023="Dec",(K1023/V1023-1)),0)</f>
        <v>1.04081632653061</v>
      </c>
      <c r="Y1023" s="104" t="str">
        <f aca="false">IF(T1023&gt;0,IF(U1023="","-",IF(X1023&lt;0%,"DEGROWTH","GROWTH")))</f>
        <v>GROWTH</v>
      </c>
      <c r="Z1023" s="24" t="n">
        <v>0</v>
      </c>
      <c r="AA1023" s="24" t="n">
        <f aca="false">IF(H1023&gt;0,1,0)</f>
        <v>0</v>
      </c>
      <c r="AB1023" s="3" t="n">
        <v>1000000226</v>
      </c>
      <c r="AC1023" s="3"/>
    </row>
    <row r="1024" customFormat="false" ht="14.25" hidden="true" customHeight="true" outlineLevel="0" collapsed="false">
      <c r="A1024" s="23" t="s">
        <v>134</v>
      </c>
      <c r="B1024" s="65" t="s">
        <v>78</v>
      </c>
      <c r="C1024" s="65" t="s">
        <v>2048</v>
      </c>
      <c r="D1024" s="65" t="n">
        <v>1000000225</v>
      </c>
      <c r="E1024" s="66" t="s">
        <v>2049</v>
      </c>
      <c r="F1024" s="67" t="n">
        <v>44335</v>
      </c>
      <c r="G1024" s="67" t="str">
        <f aca="false">IF(I1024&gt;0,"Targeted Dealer","-")</f>
        <v>Targeted Dealer</v>
      </c>
      <c r="H1024" s="67"/>
      <c r="I1024" s="68" t="n">
        <v>70</v>
      </c>
      <c r="J1024" s="68" t="n">
        <f aca="false">I1024/$J$1*$E$1</f>
        <v>1460.96774193548</v>
      </c>
      <c r="K1024" s="97" t="n">
        <v>87.5</v>
      </c>
      <c r="L1024" s="69" t="n">
        <f aca="false">K1024-J1024</f>
        <v>-1373.46774193548</v>
      </c>
      <c r="M1024" s="69" t="n">
        <f aca="false">IFERROR((K1024/J1024%),"-")</f>
        <v>5.98918083462133</v>
      </c>
      <c r="N1024" s="100" t="n">
        <v>38.5</v>
      </c>
      <c r="O1024" s="98" t="str">
        <f aca="false">IF(F1024&lt;=$P$2,"Nov","")</f>
        <v>Nov</v>
      </c>
      <c r="P1024" s="97" t="n">
        <v>38.5</v>
      </c>
      <c r="Q1024" s="100" t="n">
        <f aca="false">K1024-P1024</f>
        <v>49</v>
      </c>
      <c r="R1024" s="98" t="n">
        <f aca="false">IFERROR(IF(O1024="Nov",(K1024/P1024-1)),0)</f>
        <v>1.27272727272727</v>
      </c>
      <c r="S1024" s="100" t="str">
        <f aca="false">IF(N1024&gt;0,IF(O1024="","-",IF(R1024&lt;0%,"DEGROWTH","GROWTH")))</f>
        <v>GROWTH</v>
      </c>
      <c r="T1024" s="101" t="n">
        <v>16</v>
      </c>
      <c r="U1024" s="101" t="str">
        <f aca="false">IF(F1024&lt;=$V$2,"Dec","")</f>
        <v>Dec</v>
      </c>
      <c r="V1024" s="97" t="n">
        <v>16</v>
      </c>
      <c r="W1024" s="104" t="n">
        <f aca="false">K1024-V1024</f>
        <v>71.5</v>
      </c>
      <c r="X1024" s="103" t="n">
        <f aca="false">IFERROR(IF(U1024="Dec",(K1024/V1024-1)),0)</f>
        <v>4.46875</v>
      </c>
      <c r="Y1024" s="104" t="str">
        <f aca="false">IF(T1024&gt;0,IF(U1024="","-",IF(X1024&lt;0%,"DEGROWTH","GROWTH")))</f>
        <v>GROWTH</v>
      </c>
      <c r="Z1024" s="24" t="n">
        <v>0</v>
      </c>
      <c r="AA1024" s="24" t="n">
        <f aca="false">IF(H1024&gt;0,1,0)</f>
        <v>0</v>
      </c>
      <c r="AB1024" s="3" t="n">
        <v>1000000225</v>
      </c>
      <c r="AC1024" s="3"/>
    </row>
    <row r="1025" customFormat="false" ht="14.25" hidden="true" customHeight="true" outlineLevel="0" collapsed="false">
      <c r="A1025" s="23" t="s">
        <v>134</v>
      </c>
      <c r="B1025" s="65" t="s">
        <v>78</v>
      </c>
      <c r="C1025" s="65" t="s">
        <v>2050</v>
      </c>
      <c r="D1025" s="65" t="n">
        <v>1000002612</v>
      </c>
      <c r="E1025" s="66" t="s">
        <v>2051</v>
      </c>
      <c r="F1025" s="67" t="n">
        <v>44623</v>
      </c>
      <c r="G1025" s="67" t="str">
        <f aca="false">IF(I1025&gt;0,"Targeted Dealer","-")</f>
        <v>Targeted Dealer</v>
      </c>
      <c r="H1025" s="67"/>
      <c r="I1025" s="68" t="n">
        <v>250</v>
      </c>
      <c r="J1025" s="68" t="n">
        <f aca="false">I1025/$J$1*$E$1</f>
        <v>5217.74193548387</v>
      </c>
      <c r="K1025" s="97" t="n">
        <v>150</v>
      </c>
      <c r="L1025" s="69" t="n">
        <f aca="false">K1025-J1025</f>
        <v>-5067.74193548387</v>
      </c>
      <c r="M1025" s="69" t="n">
        <f aca="false">IFERROR((K1025/J1025%),"-")</f>
        <v>2.87480680061824</v>
      </c>
      <c r="N1025" s="100" t="n">
        <v>146.5</v>
      </c>
      <c r="O1025" s="98" t="str">
        <f aca="false">IF(F1025&lt;=$P$2,"Nov","")</f>
        <v>Nov</v>
      </c>
      <c r="P1025" s="97" t="n">
        <v>146.5</v>
      </c>
      <c r="Q1025" s="100" t="n">
        <f aca="false">K1025-P1025</f>
        <v>3.5</v>
      </c>
      <c r="R1025" s="98" t="n">
        <f aca="false">IFERROR(IF(O1025="Nov",(K1025/P1025-1)),0)</f>
        <v>0.0238907849829351</v>
      </c>
      <c r="S1025" s="100" t="str">
        <f aca="false">IF(N1025&gt;0,IF(O1025="","-",IF(R1025&lt;0%,"DEGROWTH","GROWTH")))</f>
        <v>GROWTH</v>
      </c>
      <c r="T1025" s="101" t="n">
        <v>200</v>
      </c>
      <c r="U1025" s="101" t="str">
        <f aca="false">IF(F1025&lt;=$V$2,"Dec","")</f>
        <v>Dec</v>
      </c>
      <c r="V1025" s="97" t="n">
        <v>200</v>
      </c>
      <c r="W1025" s="104" t="n">
        <f aca="false">K1025-V1025</f>
        <v>-50</v>
      </c>
      <c r="X1025" s="103" t="n">
        <f aca="false">IFERROR(IF(U1025="Dec",(K1025/V1025-1)),0)</f>
        <v>-0.25</v>
      </c>
      <c r="Y1025" s="104" t="str">
        <f aca="false">IF(T1025&gt;0,IF(U1025="","-",IF(X1025&lt;0%,"DEGROWTH","GROWTH")))</f>
        <v>DEGROWTH</v>
      </c>
      <c r="Z1025" s="24" t="n">
        <v>0</v>
      </c>
      <c r="AA1025" s="24" t="n">
        <f aca="false">IF(H1025&gt;0,1,0)</f>
        <v>0</v>
      </c>
      <c r="AB1025" s="3" t="n">
        <v>1000002612</v>
      </c>
      <c r="AC1025" s="3"/>
    </row>
    <row r="1026" customFormat="false" ht="14.25" hidden="true" customHeight="true" outlineLevel="0" collapsed="false">
      <c r="A1026" s="23" t="s">
        <v>134</v>
      </c>
      <c r="B1026" s="65" t="s">
        <v>78</v>
      </c>
      <c r="C1026" s="65" t="s">
        <v>2052</v>
      </c>
      <c r="D1026" s="65" t="n">
        <v>1000002751</v>
      </c>
      <c r="E1026" s="66" t="s">
        <v>2053</v>
      </c>
      <c r="F1026" s="67" t="n">
        <v>44700</v>
      </c>
      <c r="G1026" s="67" t="str">
        <f aca="false">IF(I1026&gt;0,"Targeted Dealer","-")</f>
        <v>Targeted Dealer</v>
      </c>
      <c r="H1026" s="67"/>
      <c r="I1026" s="68" t="n">
        <v>100</v>
      </c>
      <c r="J1026" s="68" t="n">
        <f aca="false">I1026/$J$1*$E$1</f>
        <v>2087.09677419355</v>
      </c>
      <c r="K1026" s="97" t="n">
        <v>25</v>
      </c>
      <c r="L1026" s="69" t="n">
        <f aca="false">K1026-J1026</f>
        <v>-2062.09677419355</v>
      </c>
      <c r="M1026" s="69" t="n">
        <f aca="false">IFERROR((K1026/J1026%),"-")</f>
        <v>1.19783616692427</v>
      </c>
      <c r="N1026" s="100" t="n">
        <v>49</v>
      </c>
      <c r="O1026" s="98" t="str">
        <f aca="false">IF(F1026&lt;=$P$2,"Nov","")</f>
        <v>Nov</v>
      </c>
      <c r="P1026" s="97" t="n">
        <v>49</v>
      </c>
      <c r="Q1026" s="100" t="n">
        <f aca="false">K1026-P1026</f>
        <v>-24</v>
      </c>
      <c r="R1026" s="98" t="n">
        <f aca="false">IFERROR(IF(O1026="Nov",(K1026/P1026-1)),0)</f>
        <v>-0.489795918367347</v>
      </c>
      <c r="S1026" s="100" t="str">
        <f aca="false">IF(N1026&gt;0,IF(O1026="","-",IF(R1026&lt;0%,"DEGROWTH","GROWTH")))</f>
        <v>DEGROWTH</v>
      </c>
      <c r="T1026" s="101" t="n">
        <v>32</v>
      </c>
      <c r="U1026" s="101" t="str">
        <f aca="false">IF(F1026&lt;=$V$2,"Dec","")</f>
        <v>Dec</v>
      </c>
      <c r="V1026" s="97" t="n">
        <v>32</v>
      </c>
      <c r="W1026" s="104" t="n">
        <f aca="false">K1026-V1026</f>
        <v>-7</v>
      </c>
      <c r="X1026" s="103" t="n">
        <f aca="false">IFERROR(IF(U1026="Dec",(K1026/V1026-1)),0)</f>
        <v>-0.21875</v>
      </c>
      <c r="Y1026" s="104" t="str">
        <f aca="false">IF(T1026&gt;0,IF(U1026="","-",IF(X1026&lt;0%,"DEGROWTH","GROWTH")))</f>
        <v>DEGROWTH</v>
      </c>
      <c r="Z1026" s="24" t="n">
        <v>0</v>
      </c>
      <c r="AA1026" s="24" t="n">
        <f aca="false">IF(H1026&gt;0,1,0)</f>
        <v>0</v>
      </c>
      <c r="AB1026" s="3" t="n">
        <v>1000002751</v>
      </c>
      <c r="AC1026" s="3"/>
    </row>
    <row r="1027" customFormat="false" ht="14.25" hidden="true" customHeight="true" outlineLevel="0" collapsed="false">
      <c r="A1027" s="23" t="s">
        <v>134</v>
      </c>
      <c r="B1027" s="65" t="s">
        <v>78</v>
      </c>
      <c r="C1027" s="65" t="s">
        <v>2054</v>
      </c>
      <c r="D1027" s="65" t="n">
        <v>1000002837</v>
      </c>
      <c r="E1027" s="66" t="s">
        <v>2055</v>
      </c>
      <c r="F1027" s="67" t="n">
        <v>44760</v>
      </c>
      <c r="G1027" s="67" t="str">
        <f aca="false">IF(I1027&gt;0,"Targeted Dealer","-")</f>
        <v>Targeted Dealer</v>
      </c>
      <c r="H1027" s="67"/>
      <c r="I1027" s="68" t="n">
        <v>110</v>
      </c>
      <c r="J1027" s="68" t="n">
        <f aca="false">I1027/$J$1*$E$1</f>
        <v>2295.8064516129</v>
      </c>
      <c r="K1027" s="97" t="n">
        <v>188.25</v>
      </c>
      <c r="L1027" s="69" t="n">
        <f aca="false">K1027-J1027</f>
        <v>-2107.5564516129</v>
      </c>
      <c r="M1027" s="69" t="n">
        <f aca="false">IFERROR((K1027/J1027%),"-")</f>
        <v>8.19973303358156</v>
      </c>
      <c r="N1027" s="100" t="n">
        <v>166.5</v>
      </c>
      <c r="O1027" s="98" t="str">
        <f aca="false">IF(F1027&lt;=$P$2,"Nov","")</f>
        <v>Nov</v>
      </c>
      <c r="P1027" s="97" t="n">
        <v>166.5</v>
      </c>
      <c r="Q1027" s="100" t="n">
        <f aca="false">K1027-P1027</f>
        <v>21.75</v>
      </c>
      <c r="R1027" s="98" t="n">
        <f aca="false">IFERROR(IF(O1027="Nov",(K1027/P1027-1)),0)</f>
        <v>0.130630630630631</v>
      </c>
      <c r="S1027" s="100" t="str">
        <f aca="false">IF(N1027&gt;0,IF(O1027="","-",IF(R1027&lt;0%,"DEGROWTH","GROWTH")))</f>
        <v>GROWTH</v>
      </c>
      <c r="T1027" s="101" t="n">
        <v>144</v>
      </c>
      <c r="U1027" s="101" t="str">
        <f aca="false">IF(F1027&lt;=$V$2,"Dec","")</f>
        <v>Dec</v>
      </c>
      <c r="V1027" s="97" t="n">
        <v>144</v>
      </c>
      <c r="W1027" s="104" t="n">
        <f aca="false">K1027-V1027</f>
        <v>44.25</v>
      </c>
      <c r="X1027" s="103" t="n">
        <f aca="false">IFERROR(IF(U1027="Dec",(K1027/V1027-1)),0)</f>
        <v>0.307291666666667</v>
      </c>
      <c r="Y1027" s="104" t="str">
        <f aca="false">IF(T1027&gt;0,IF(U1027="","-",IF(X1027&lt;0%,"DEGROWTH","GROWTH")))</f>
        <v>GROWTH</v>
      </c>
      <c r="Z1027" s="24" t="n">
        <v>0</v>
      </c>
      <c r="AA1027" s="24" t="n">
        <f aca="false">IF(H1027&gt;0,1,0)</f>
        <v>0</v>
      </c>
      <c r="AB1027" s="3" t="n">
        <v>1000002837</v>
      </c>
      <c r="AC1027" s="3"/>
    </row>
    <row r="1028" customFormat="false" ht="14.25" hidden="true" customHeight="true" outlineLevel="0" collapsed="false">
      <c r="A1028" s="23" t="s">
        <v>134</v>
      </c>
      <c r="B1028" s="65" t="s">
        <v>78</v>
      </c>
      <c r="C1028" s="65" t="s">
        <v>4511</v>
      </c>
      <c r="D1028" s="65" t="n">
        <v>1000002869</v>
      </c>
      <c r="E1028" s="66" t="s">
        <v>3821</v>
      </c>
      <c r="F1028" s="67" t="n">
        <v>44778</v>
      </c>
      <c r="G1028" s="67" t="str">
        <f aca="false">IF(I1028&gt;0,"Targeted Dealer","-")</f>
        <v>-</v>
      </c>
      <c r="H1028" s="67"/>
      <c r="I1028" s="68" t="n">
        <v>0</v>
      </c>
      <c r="J1028" s="68" t="n">
        <f aca="false">I1028/$J$1*$E$1</f>
        <v>0</v>
      </c>
      <c r="K1028" s="97" t="n">
        <v>0</v>
      </c>
      <c r="L1028" s="69" t="n">
        <f aca="false">K1028-J1028</f>
        <v>0</v>
      </c>
      <c r="M1028" s="69" t="str">
        <f aca="false">IFERROR((K1028/J1028%),"-")</f>
        <v>-</v>
      </c>
      <c r="N1028" s="100" t="n">
        <v>0</v>
      </c>
      <c r="O1028" s="98" t="str">
        <f aca="false">IF(F1028&lt;=$P$2,"Nov","")</f>
        <v>Nov</v>
      </c>
      <c r="P1028" s="97" t="n">
        <v>0</v>
      </c>
      <c r="Q1028" s="100" t="n">
        <f aca="false">K1028-P1028</f>
        <v>0</v>
      </c>
      <c r="R1028" s="98" t="n">
        <f aca="false">IFERROR(IF(O1028="Nov",(K1028/P1028-1)),0)</f>
        <v>0</v>
      </c>
      <c r="S1028" s="105" t="b">
        <f aca="false">IF(N1028&gt;0,IF(O1028="","-",IF(R1028&lt;0%,"DEGROWTH","GROWTH")))</f>
        <v>0</v>
      </c>
      <c r="T1028" s="101" t="n">
        <v>0</v>
      </c>
      <c r="U1028" s="101" t="str">
        <f aca="false">IF(F1028&lt;=$V$2,"Dec","")</f>
        <v>Dec</v>
      </c>
      <c r="V1028" s="97" t="n">
        <v>0</v>
      </c>
      <c r="W1028" s="104" t="n">
        <f aca="false">K1028-V1028</f>
        <v>0</v>
      </c>
      <c r="X1028" s="103" t="n">
        <f aca="false">IFERROR(IF(U1028="Dec",(K1028/V1028-1)),0)</f>
        <v>0</v>
      </c>
      <c r="Y1028" s="106" t="b">
        <f aca="false">IF(T1028&gt;0,IF(U1028="","-",IF(X1028&lt;0%,"DEGROWTH","GROWTH")))</f>
        <v>0</v>
      </c>
      <c r="Z1028" s="24" t="n">
        <v>1</v>
      </c>
      <c r="AA1028" s="24" t="n">
        <f aca="false">IF(H1028&gt;0,1,0)</f>
        <v>0</v>
      </c>
      <c r="AB1028" s="3" t="n">
        <v>1000002869</v>
      </c>
      <c r="AC1028" s="3"/>
    </row>
    <row r="1029" customFormat="false" ht="14.25" hidden="true" customHeight="true" outlineLevel="0" collapsed="false">
      <c r="A1029" s="23" t="s">
        <v>134</v>
      </c>
      <c r="B1029" s="65" t="s">
        <v>78</v>
      </c>
      <c r="C1029" s="65" t="s">
        <v>2056</v>
      </c>
      <c r="D1029" s="65" t="n">
        <v>1000002903</v>
      </c>
      <c r="E1029" s="66" t="s">
        <v>2057</v>
      </c>
      <c r="F1029" s="67" t="n">
        <v>44799</v>
      </c>
      <c r="G1029" s="67" t="str">
        <f aca="false">IF(I1029&gt;0,"Targeted Dealer","-")</f>
        <v>Targeted Dealer</v>
      </c>
      <c r="H1029" s="67"/>
      <c r="I1029" s="68" t="n">
        <v>100</v>
      </c>
      <c r="J1029" s="68" t="n">
        <f aca="false">I1029/$J$1*$E$1</f>
        <v>2087.09677419355</v>
      </c>
      <c r="K1029" s="97" t="n">
        <v>137.5</v>
      </c>
      <c r="L1029" s="69" t="n">
        <f aca="false">K1029-J1029</f>
        <v>-1949.59677419355</v>
      </c>
      <c r="M1029" s="69" t="n">
        <f aca="false">IFERROR((K1029/J1029%),"-")</f>
        <v>6.58809891808346</v>
      </c>
      <c r="N1029" s="100" t="n">
        <v>105</v>
      </c>
      <c r="O1029" s="98" t="str">
        <f aca="false">IF(F1029&lt;=$P$2,"Nov","")</f>
        <v>Nov</v>
      </c>
      <c r="P1029" s="97" t="n">
        <v>105</v>
      </c>
      <c r="Q1029" s="100" t="n">
        <f aca="false">K1029-P1029</f>
        <v>32.5</v>
      </c>
      <c r="R1029" s="98" t="n">
        <f aca="false">IFERROR(IF(O1029="Nov",(K1029/P1029-1)),0)</f>
        <v>0.30952380952381</v>
      </c>
      <c r="S1029" s="100" t="str">
        <f aca="false">IF(N1029&gt;0,IF(O1029="","-",IF(R1029&lt;0%,"DEGROWTH","GROWTH")))</f>
        <v>GROWTH</v>
      </c>
      <c r="T1029" s="101" t="n">
        <v>99</v>
      </c>
      <c r="U1029" s="101" t="str">
        <f aca="false">IF(F1029&lt;=$V$2,"Dec","")</f>
        <v>Dec</v>
      </c>
      <c r="V1029" s="97" t="n">
        <v>99</v>
      </c>
      <c r="W1029" s="104" t="n">
        <f aca="false">K1029-V1029</f>
        <v>38.5</v>
      </c>
      <c r="X1029" s="103" t="n">
        <f aca="false">IFERROR(IF(U1029="Dec",(K1029/V1029-1)),0)</f>
        <v>0.388888888888889</v>
      </c>
      <c r="Y1029" s="104" t="str">
        <f aca="false">IF(T1029&gt;0,IF(U1029="","-",IF(X1029&lt;0%,"DEGROWTH","GROWTH")))</f>
        <v>GROWTH</v>
      </c>
      <c r="Z1029" s="24" t="n">
        <v>0</v>
      </c>
      <c r="AA1029" s="24" t="n">
        <f aca="false">IF(H1029&gt;0,1,0)</f>
        <v>0</v>
      </c>
      <c r="AB1029" s="3" t="n">
        <v>1000002903</v>
      </c>
      <c r="AC1029" s="3"/>
    </row>
    <row r="1030" customFormat="false" ht="14.25" hidden="true" customHeight="true" outlineLevel="0" collapsed="false">
      <c r="A1030" s="23" t="s">
        <v>134</v>
      </c>
      <c r="B1030" s="65" t="s">
        <v>78</v>
      </c>
      <c r="C1030" s="65" t="s">
        <v>2058</v>
      </c>
      <c r="D1030" s="65" t="n">
        <v>1000003120</v>
      </c>
      <c r="E1030" s="66" t="s">
        <v>2059</v>
      </c>
      <c r="F1030" s="67" t="n">
        <v>44895</v>
      </c>
      <c r="G1030" s="67" t="str">
        <f aca="false">IF(I1030&gt;0,"Targeted Dealer","-")</f>
        <v>Targeted Dealer</v>
      </c>
      <c r="H1030" s="67"/>
      <c r="I1030" s="68" t="n">
        <v>85</v>
      </c>
      <c r="J1030" s="68" t="n">
        <f aca="false">I1030/$J$1*$E$1</f>
        <v>1774.03225806452</v>
      </c>
      <c r="K1030" s="97" t="n">
        <v>121</v>
      </c>
      <c r="L1030" s="69" t="n">
        <f aca="false">K1030-J1030</f>
        <v>-1653.03225806452</v>
      </c>
      <c r="M1030" s="69" t="n">
        <f aca="false">IFERROR((K1030/J1030%),"-")</f>
        <v>6.82062005636876</v>
      </c>
      <c r="N1030" s="100" t="n">
        <v>30</v>
      </c>
      <c r="O1030" s="98" t="str">
        <f aca="false">IF(F1030&lt;=$P$2,"Nov","")</f>
        <v>Nov</v>
      </c>
      <c r="P1030" s="97" t="n">
        <v>30</v>
      </c>
      <c r="Q1030" s="100" t="n">
        <f aca="false">K1030-P1030</f>
        <v>91</v>
      </c>
      <c r="R1030" s="98" t="n">
        <f aca="false">IFERROR(IF(O1030="Nov",(K1030/P1030-1)),0)</f>
        <v>3.03333333333333</v>
      </c>
      <c r="S1030" s="100" t="str">
        <f aca="false">IF(N1030&gt;0,IF(O1030="","-",IF(R1030&lt;0%,"DEGROWTH","GROWTH")))</f>
        <v>GROWTH</v>
      </c>
      <c r="T1030" s="101" t="n">
        <v>84.5</v>
      </c>
      <c r="U1030" s="101" t="str">
        <f aca="false">IF(F1030&lt;=$V$2,"Dec","")</f>
        <v>Dec</v>
      </c>
      <c r="V1030" s="97" t="n">
        <v>84.5</v>
      </c>
      <c r="W1030" s="104" t="n">
        <f aca="false">K1030-V1030</f>
        <v>36.5</v>
      </c>
      <c r="X1030" s="103" t="n">
        <f aca="false">IFERROR(IF(U1030="Dec",(K1030/V1030-1)),0)</f>
        <v>0.431952662721894</v>
      </c>
      <c r="Y1030" s="104" t="str">
        <f aca="false">IF(T1030&gt;0,IF(U1030="","-",IF(X1030&lt;0%,"DEGROWTH","GROWTH")))</f>
        <v>GROWTH</v>
      </c>
      <c r="Z1030" s="24" t="n">
        <v>0</v>
      </c>
      <c r="AA1030" s="24" t="n">
        <f aca="false">IF(H1030&gt;0,1,0)</f>
        <v>0</v>
      </c>
      <c r="AB1030" s="3" t="n">
        <v>1000003120</v>
      </c>
      <c r="AC1030" s="3"/>
    </row>
    <row r="1031" customFormat="false" ht="14.25" hidden="true" customHeight="true" outlineLevel="0" collapsed="false">
      <c r="A1031" s="23" t="s">
        <v>134</v>
      </c>
      <c r="B1031" s="65" t="s">
        <v>78</v>
      </c>
      <c r="C1031" s="65" t="s">
        <v>294</v>
      </c>
      <c r="D1031" s="65" t="n">
        <v>1000003125</v>
      </c>
      <c r="E1031" s="66" t="s">
        <v>295</v>
      </c>
      <c r="F1031" s="67" t="n">
        <v>44907</v>
      </c>
      <c r="G1031" s="67" t="str">
        <f aca="false">IF(I1031&gt;0,"Targeted Dealer","-")</f>
        <v>Targeted Dealer</v>
      </c>
      <c r="H1031" s="67"/>
      <c r="I1031" s="68" t="n">
        <v>35</v>
      </c>
      <c r="J1031" s="68" t="n">
        <f aca="false">I1031/$J$1*$E$1</f>
        <v>730.483870967742</v>
      </c>
      <c r="K1031" s="97" t="n">
        <v>50</v>
      </c>
      <c r="L1031" s="69" t="n">
        <f aca="false">K1031-J1031</f>
        <v>-680.483870967742</v>
      </c>
      <c r="M1031" s="69" t="n">
        <f aca="false">IFERROR((K1031/J1031%),"-")</f>
        <v>6.84477809671009</v>
      </c>
      <c r="N1031" s="100" t="n">
        <v>48</v>
      </c>
      <c r="O1031" s="98" t="str">
        <f aca="false">IF(F1031&lt;=$P$2,"Nov","")</f>
        <v>Nov</v>
      </c>
      <c r="P1031" s="97" t="n">
        <v>48</v>
      </c>
      <c r="Q1031" s="100" t="n">
        <f aca="false">K1031-P1031</f>
        <v>2</v>
      </c>
      <c r="R1031" s="98" t="n">
        <f aca="false">IFERROR(IF(O1031="Nov",(K1031/P1031-1)),0)</f>
        <v>0.0416666666666667</v>
      </c>
      <c r="S1031" s="100" t="str">
        <f aca="false">IF(N1031&gt;0,IF(O1031="","-",IF(R1031&lt;0%,"DEGROWTH","GROWTH")))</f>
        <v>GROWTH</v>
      </c>
      <c r="T1031" s="101" t="n">
        <v>75</v>
      </c>
      <c r="U1031" s="101" t="str">
        <f aca="false">IF(F1031&lt;=$V$2,"Dec","")</f>
        <v>Dec</v>
      </c>
      <c r="V1031" s="97" t="n">
        <v>75</v>
      </c>
      <c r="W1031" s="104" t="n">
        <f aca="false">K1031-V1031</f>
        <v>-25</v>
      </c>
      <c r="X1031" s="103" t="n">
        <f aca="false">IFERROR(IF(U1031="Dec",(K1031/V1031-1)),0)</f>
        <v>-0.333333333333333</v>
      </c>
      <c r="Y1031" s="104" t="str">
        <f aca="false">IF(T1031&gt;0,IF(U1031="","-",IF(X1031&lt;0%,"DEGROWTH","GROWTH")))</f>
        <v>DEGROWTH</v>
      </c>
      <c r="Z1031" s="24" t="n">
        <v>0</v>
      </c>
      <c r="AA1031" s="24" t="n">
        <f aca="false">IF(H1031&gt;0,1,0)</f>
        <v>0</v>
      </c>
      <c r="AB1031" s="3" t="n">
        <v>1000003125</v>
      </c>
      <c r="AC1031" s="3"/>
    </row>
    <row r="1032" customFormat="false" ht="14.25" hidden="true" customHeight="true" outlineLevel="0" collapsed="false">
      <c r="A1032" s="23" t="s">
        <v>134</v>
      </c>
      <c r="B1032" s="65" t="s">
        <v>78</v>
      </c>
      <c r="C1032" s="65" t="s">
        <v>4028</v>
      </c>
      <c r="D1032" s="65" t="n">
        <v>1000003522</v>
      </c>
      <c r="E1032" s="66" t="s">
        <v>4029</v>
      </c>
      <c r="F1032" s="67" t="n">
        <v>45062</v>
      </c>
      <c r="G1032" s="67" t="str">
        <f aca="false">IF(I1032&gt;0,"Targeted Dealer","-")</f>
        <v>Targeted Dealer</v>
      </c>
      <c r="H1032" s="67"/>
      <c r="I1032" s="68" t="n">
        <v>50</v>
      </c>
      <c r="J1032" s="68" t="n">
        <f aca="false">I1032/$J$1*$E$1</f>
        <v>1043.54838709677</v>
      </c>
      <c r="K1032" s="97" t="n">
        <v>0</v>
      </c>
      <c r="L1032" s="69" t="n">
        <f aca="false">K1032-J1032</f>
        <v>-1043.54838709677</v>
      </c>
      <c r="M1032" s="69" t="n">
        <f aca="false">IFERROR((K1032/J1032%),"-")</f>
        <v>0</v>
      </c>
      <c r="N1032" s="100" t="n">
        <v>10</v>
      </c>
      <c r="O1032" s="98" t="str">
        <f aca="false">IF(F1032&lt;=$P$2,"Nov","")</f>
        <v>Nov</v>
      </c>
      <c r="P1032" s="97" t="n">
        <v>10</v>
      </c>
      <c r="Q1032" s="100" t="n">
        <f aca="false">K1032-P1032</f>
        <v>-10</v>
      </c>
      <c r="R1032" s="98" t="n">
        <f aca="false">IFERROR(IF(O1032="Nov",(K1032/P1032-1)),0)</f>
        <v>-1</v>
      </c>
      <c r="S1032" s="100" t="str">
        <f aca="false">IF(N1032&gt;0,IF(O1032="","-",IF(R1032&lt;0%,"DEGROWTH","GROWTH")))</f>
        <v>DEGROWTH</v>
      </c>
      <c r="T1032" s="101" t="n">
        <v>25</v>
      </c>
      <c r="U1032" s="101" t="str">
        <f aca="false">IF(F1032&lt;=$V$2,"Dec","")</f>
        <v>Dec</v>
      </c>
      <c r="V1032" s="97" t="n">
        <v>25</v>
      </c>
      <c r="W1032" s="104" t="n">
        <f aca="false">K1032-V1032</f>
        <v>-25</v>
      </c>
      <c r="X1032" s="103" t="n">
        <f aca="false">IFERROR(IF(U1032="Dec",(K1032/V1032-1)),0)</f>
        <v>-1</v>
      </c>
      <c r="Y1032" s="104" t="str">
        <f aca="false">IF(T1032&gt;0,IF(U1032="","-",IF(X1032&lt;0%,"DEGROWTH","GROWTH")))</f>
        <v>DEGROWTH</v>
      </c>
      <c r="Z1032" s="24" t="n">
        <v>1</v>
      </c>
      <c r="AA1032" s="24" t="n">
        <f aca="false">IF(H1032&gt;0,1,0)</f>
        <v>0</v>
      </c>
      <c r="AB1032" s="3" t="n">
        <v>1000003522</v>
      </c>
      <c r="AC1032" s="3"/>
    </row>
    <row r="1033" customFormat="false" ht="14.25" hidden="true" customHeight="true" outlineLevel="0" collapsed="false">
      <c r="A1033" s="23" t="s">
        <v>134</v>
      </c>
      <c r="B1033" s="65" t="s">
        <v>78</v>
      </c>
      <c r="C1033" s="65" t="s">
        <v>2060</v>
      </c>
      <c r="D1033" s="65" t="n">
        <v>1000003768</v>
      </c>
      <c r="E1033" s="66" t="s">
        <v>2061</v>
      </c>
      <c r="F1033" s="67" t="n">
        <v>45259</v>
      </c>
      <c r="G1033" s="67" t="str">
        <f aca="false">IF(I1033&gt;0,"Targeted Dealer","-")</f>
        <v>Targeted Dealer</v>
      </c>
      <c r="H1033" s="67"/>
      <c r="I1033" s="68" t="n">
        <v>50</v>
      </c>
      <c r="J1033" s="68" t="n">
        <f aca="false">I1033/$J$1*$E$1</f>
        <v>1043.54838709677</v>
      </c>
      <c r="K1033" s="97" t="n">
        <v>50</v>
      </c>
      <c r="L1033" s="69" t="n">
        <f aca="false">K1033-J1033</f>
        <v>-993.548387096774</v>
      </c>
      <c r="M1033" s="69" t="n">
        <f aca="false">IFERROR((K1033/J1033%),"-")</f>
        <v>4.79134466769706</v>
      </c>
      <c r="N1033" s="100" t="n">
        <v>73</v>
      </c>
      <c r="O1033" s="98" t="str">
        <f aca="false">IF(F1033&lt;=$P$2,"Nov","")</f>
        <v>Nov</v>
      </c>
      <c r="P1033" s="97" t="n">
        <v>73</v>
      </c>
      <c r="Q1033" s="100" t="n">
        <f aca="false">K1033-P1033</f>
        <v>-23</v>
      </c>
      <c r="R1033" s="98" t="n">
        <f aca="false">IFERROR(IF(O1033="Nov",(K1033/P1033-1)),0)</f>
        <v>-0.315068493150685</v>
      </c>
      <c r="S1033" s="100" t="str">
        <f aca="false">IF(N1033&gt;0,IF(O1033="","-",IF(R1033&lt;0%,"DEGROWTH","GROWTH")))</f>
        <v>DEGROWTH</v>
      </c>
      <c r="T1033" s="101" t="n">
        <v>50</v>
      </c>
      <c r="U1033" s="101" t="str">
        <f aca="false">IF(F1033&lt;=$V$2,"Dec","")</f>
        <v>Dec</v>
      </c>
      <c r="V1033" s="97" t="n">
        <v>50</v>
      </c>
      <c r="W1033" s="104" t="n">
        <f aca="false">K1033-V1033</f>
        <v>0</v>
      </c>
      <c r="X1033" s="103" t="n">
        <f aca="false">IFERROR(IF(U1033="Dec",(K1033/V1033-1)),0)</f>
        <v>0</v>
      </c>
      <c r="Y1033" s="104" t="str">
        <f aca="false">IF(T1033&gt;0,IF(U1033="","-",IF(X1033&lt;0%,"DEGROWTH","GROWTH")))</f>
        <v>GROWTH</v>
      </c>
      <c r="Z1033" s="24" t="n">
        <v>0</v>
      </c>
      <c r="AA1033" s="24" t="n">
        <f aca="false">IF(H1033&gt;0,1,0)</f>
        <v>0</v>
      </c>
      <c r="AB1033" s="3" t="n">
        <v>1000003768</v>
      </c>
      <c r="AC1033" s="3"/>
    </row>
    <row r="1034" customFormat="false" ht="14.25" hidden="true" customHeight="true" outlineLevel="0" collapsed="false">
      <c r="A1034" s="23" t="s">
        <v>134</v>
      </c>
      <c r="B1034" s="65" t="s">
        <v>78</v>
      </c>
      <c r="C1034" s="65" t="s">
        <v>2062</v>
      </c>
      <c r="D1034" s="65" t="n">
        <v>1000003803</v>
      </c>
      <c r="E1034" s="65" t="s">
        <v>2063</v>
      </c>
      <c r="F1034" s="67" t="n">
        <v>45283</v>
      </c>
      <c r="G1034" s="67" t="str">
        <f aca="false">IF(I1034&gt;0,"Targeted Dealer","-")</f>
        <v>Targeted Dealer</v>
      </c>
      <c r="H1034" s="67"/>
      <c r="I1034" s="68" t="n">
        <v>65</v>
      </c>
      <c r="J1034" s="68" t="n">
        <f aca="false">I1034/$J$1*$E$1</f>
        <v>1356.61290322581</v>
      </c>
      <c r="K1034" s="97" t="n">
        <v>52.5</v>
      </c>
      <c r="L1034" s="69" t="n">
        <f aca="false">K1034-J1034</f>
        <v>-1304.11290322581</v>
      </c>
      <c r="M1034" s="69" t="n">
        <f aca="false">IFERROR((K1034/J1034%),"-")</f>
        <v>3.86993223160148</v>
      </c>
      <c r="N1034" s="100" t="n">
        <v>78</v>
      </c>
      <c r="O1034" s="98" t="str">
        <f aca="false">IF(F1034&lt;=$P$2,"Nov","")</f>
        <v>Nov</v>
      </c>
      <c r="P1034" s="97" t="n">
        <v>78</v>
      </c>
      <c r="Q1034" s="100" t="n">
        <f aca="false">K1034-P1034</f>
        <v>-25.5</v>
      </c>
      <c r="R1034" s="98" t="n">
        <f aca="false">IFERROR(IF(O1034="Nov",(K1034/P1034-1)),0)</f>
        <v>-0.326923076923077</v>
      </c>
      <c r="S1034" s="100" t="str">
        <f aca="false">IF(N1034&gt;0,IF(O1034="","-",IF(R1034&lt;0%,"DEGROWTH","GROWTH")))</f>
        <v>DEGROWTH</v>
      </c>
      <c r="T1034" s="101" t="n">
        <v>25</v>
      </c>
      <c r="U1034" s="101" t="str">
        <f aca="false">IF(F1034&lt;=$V$2,"Dec","")</f>
        <v>Dec</v>
      </c>
      <c r="V1034" s="97" t="n">
        <v>25</v>
      </c>
      <c r="W1034" s="104" t="n">
        <f aca="false">K1034-V1034</f>
        <v>27.5</v>
      </c>
      <c r="X1034" s="103" t="n">
        <f aca="false">IFERROR(IF(U1034="Dec",(K1034/V1034-1)),0)</f>
        <v>1.1</v>
      </c>
      <c r="Y1034" s="104" t="str">
        <f aca="false">IF(T1034&gt;0,IF(U1034="","-",IF(X1034&lt;0%,"DEGROWTH","GROWTH")))</f>
        <v>GROWTH</v>
      </c>
      <c r="Z1034" s="24" t="n">
        <v>0</v>
      </c>
      <c r="AA1034" s="24" t="n">
        <f aca="false">IF(H1034&gt;0,1,0)</f>
        <v>0</v>
      </c>
      <c r="AB1034" s="3" t="n">
        <v>1000003803</v>
      </c>
      <c r="AC1034" s="3"/>
    </row>
    <row r="1035" customFormat="false" ht="14.25" hidden="true" customHeight="true" outlineLevel="0" collapsed="false">
      <c r="A1035" s="24" t="s">
        <v>134</v>
      </c>
      <c r="B1035" s="128" t="s">
        <v>78</v>
      </c>
      <c r="C1035" s="128" t="s">
        <v>2064</v>
      </c>
      <c r="D1035" s="128" t="n">
        <v>1000004026</v>
      </c>
      <c r="E1035" s="128" t="s">
        <v>2065</v>
      </c>
      <c r="F1035" s="67" t="n">
        <v>45473</v>
      </c>
      <c r="G1035" s="67" t="str">
        <f aca="false">IF(I1035&gt;0,"Targeted Dealer","-")</f>
        <v>Targeted Dealer</v>
      </c>
      <c r="H1035" s="24"/>
      <c r="I1035" s="68" t="n">
        <v>35</v>
      </c>
      <c r="J1035" s="68" t="n">
        <f aca="false">I1035/$J$1*$E$1</f>
        <v>730.483870967742</v>
      </c>
      <c r="K1035" s="97" t="n">
        <v>20</v>
      </c>
      <c r="L1035" s="69" t="n">
        <f aca="false">K1035-J1035</f>
        <v>-710.483870967742</v>
      </c>
      <c r="M1035" s="69" t="n">
        <f aca="false">IFERROR((K1035/J1035%),"-")</f>
        <v>2.73791123868404</v>
      </c>
      <c r="N1035" s="100" t="n">
        <v>7</v>
      </c>
      <c r="O1035" s="98" t="str">
        <f aca="false">IF(F1035&lt;=$P$2,"Nov","")</f>
        <v>Nov</v>
      </c>
      <c r="P1035" s="97" t="n">
        <v>7</v>
      </c>
      <c r="Q1035" s="100" t="n">
        <f aca="false">K1035-P1035</f>
        <v>13</v>
      </c>
      <c r="R1035" s="98" t="n">
        <f aca="false">IFERROR(IF(O1035="Nov",(K1035/P1035-1)),0)</f>
        <v>1.85714285714286</v>
      </c>
      <c r="S1035" s="100" t="str">
        <f aca="false">IF(N1035&gt;0,IF(O1035="","-",IF(R1035&lt;0%,"DEGROWTH","GROWTH")))</f>
        <v>GROWTH</v>
      </c>
      <c r="T1035" s="101" t="n">
        <v>0</v>
      </c>
      <c r="U1035" s="101" t="str">
        <f aca="false">IF(F1035&lt;=$V$2,"Dec","")</f>
        <v>Dec</v>
      </c>
      <c r="V1035" s="97" t="n">
        <v>0</v>
      </c>
      <c r="W1035" s="104" t="n">
        <f aca="false">K1035-V1035</f>
        <v>20</v>
      </c>
      <c r="X1035" s="103" t="n">
        <f aca="false">IFERROR(IF(U1035="Dec",(K1035/V1035-1)),0)</f>
        <v>0</v>
      </c>
      <c r="Y1035" s="106" t="b">
        <f aca="false">IF(T1035&gt;0,IF(U1035="","-",IF(X1035&lt;0%,"DEGROWTH","GROWTH")))</f>
        <v>0</v>
      </c>
      <c r="Z1035" s="24" t="n">
        <v>0</v>
      </c>
      <c r="AA1035" s="24" t="n">
        <f aca="false">IF(H1035&gt;0,1,0)</f>
        <v>0</v>
      </c>
      <c r="AB1035" s="3" t="n">
        <v>1000004026</v>
      </c>
      <c r="AC1035" s="3"/>
    </row>
    <row r="1036" customFormat="false" ht="14.25" hidden="true" customHeight="true" outlineLevel="0" collapsed="false">
      <c r="A1036" s="23" t="s">
        <v>134</v>
      </c>
      <c r="B1036" s="65" t="s">
        <v>81</v>
      </c>
      <c r="C1036" s="65" t="s">
        <v>2066</v>
      </c>
      <c r="D1036" s="65" t="n">
        <v>1000000137</v>
      </c>
      <c r="E1036" s="66" t="s">
        <v>2067</v>
      </c>
      <c r="F1036" s="67" t="n">
        <v>38385</v>
      </c>
      <c r="G1036" s="67" t="str">
        <f aca="false">IF(I1036&gt;0,"Targeted Dealer","-")</f>
        <v>Targeted Dealer</v>
      </c>
      <c r="H1036" s="67"/>
      <c r="I1036" s="68" t="n">
        <v>75</v>
      </c>
      <c r="J1036" s="68" t="n">
        <f aca="false">I1036/$J$1*$E$1</f>
        <v>1565.32258064516</v>
      </c>
      <c r="K1036" s="97" t="n">
        <v>50</v>
      </c>
      <c r="L1036" s="69" t="n">
        <f aca="false">K1036-J1036</f>
        <v>-1515.32258064516</v>
      </c>
      <c r="M1036" s="69" t="n">
        <f aca="false">IFERROR((K1036/J1036%),"-")</f>
        <v>3.19422977846471</v>
      </c>
      <c r="N1036" s="100" t="n">
        <v>25</v>
      </c>
      <c r="O1036" s="98" t="str">
        <f aca="false">IF(F1036&lt;=$P$2,"Nov","")</f>
        <v>Nov</v>
      </c>
      <c r="P1036" s="97" t="n">
        <v>25</v>
      </c>
      <c r="Q1036" s="100" t="n">
        <f aca="false">K1036-P1036</f>
        <v>25</v>
      </c>
      <c r="R1036" s="98" t="n">
        <f aca="false">IFERROR(IF(O1036="Nov",(K1036/P1036-1)),0)</f>
        <v>1</v>
      </c>
      <c r="S1036" s="100" t="str">
        <f aca="false">IF(N1036&gt;0,IF(O1036="","-",IF(R1036&lt;0%,"DEGROWTH","GROWTH")))</f>
        <v>GROWTH</v>
      </c>
      <c r="T1036" s="101" t="n">
        <v>15</v>
      </c>
      <c r="U1036" s="101" t="str">
        <f aca="false">IF(F1036&lt;=$V$2,"Dec","")</f>
        <v>Dec</v>
      </c>
      <c r="V1036" s="97" t="n">
        <v>15</v>
      </c>
      <c r="W1036" s="104" t="n">
        <f aca="false">K1036-V1036</f>
        <v>35</v>
      </c>
      <c r="X1036" s="103" t="n">
        <f aca="false">IFERROR(IF(U1036="Dec",(K1036/V1036-1)),0)</f>
        <v>2.33333333333333</v>
      </c>
      <c r="Y1036" s="104" t="str">
        <f aca="false">IF(T1036&gt;0,IF(U1036="","-",IF(X1036&lt;0%,"DEGROWTH","GROWTH")))</f>
        <v>GROWTH</v>
      </c>
      <c r="Z1036" s="24" t="n">
        <v>0</v>
      </c>
      <c r="AA1036" s="24" t="n">
        <f aca="false">IF(H1036&gt;0,1,0)</f>
        <v>0</v>
      </c>
      <c r="AB1036" s="3" t="n">
        <v>1000000137</v>
      </c>
      <c r="AC1036" s="3"/>
    </row>
    <row r="1037" customFormat="false" ht="14.25" hidden="true" customHeight="true" outlineLevel="0" collapsed="false">
      <c r="A1037" s="23" t="s">
        <v>134</v>
      </c>
      <c r="B1037" s="65" t="s">
        <v>81</v>
      </c>
      <c r="C1037" s="65" t="s">
        <v>2068</v>
      </c>
      <c r="D1037" s="65" t="n">
        <v>1000000144</v>
      </c>
      <c r="E1037" s="66" t="s">
        <v>2069</v>
      </c>
      <c r="F1037" s="67" t="n">
        <v>38385</v>
      </c>
      <c r="G1037" s="67" t="str">
        <f aca="false">IF(I1037&gt;0,"Targeted Dealer","-")</f>
        <v>Targeted Dealer</v>
      </c>
      <c r="H1037" s="67"/>
      <c r="I1037" s="68" t="n">
        <v>325</v>
      </c>
      <c r="J1037" s="68" t="n">
        <f aca="false">I1037/$J$1*$E$1</f>
        <v>6783.06451612903</v>
      </c>
      <c r="K1037" s="97" t="n">
        <v>226.6</v>
      </c>
      <c r="L1037" s="69" t="n">
        <f aca="false">K1037-J1037</f>
        <v>-6556.46451612903</v>
      </c>
      <c r="M1037" s="69" t="n">
        <f aca="false">IFERROR((K1037/J1037%),"-")</f>
        <v>3.34067292830817</v>
      </c>
      <c r="N1037" s="100" t="n">
        <v>286.5</v>
      </c>
      <c r="O1037" s="98" t="str">
        <f aca="false">IF(F1037&lt;=$P$2,"Nov","")</f>
        <v>Nov</v>
      </c>
      <c r="P1037" s="97" t="n">
        <v>286.5</v>
      </c>
      <c r="Q1037" s="100" t="n">
        <f aca="false">K1037-P1037</f>
        <v>-59.9</v>
      </c>
      <c r="R1037" s="98" t="n">
        <f aca="false">IFERROR(IF(O1037="Nov",(K1037/P1037-1)),0)</f>
        <v>-0.209075043630018</v>
      </c>
      <c r="S1037" s="100" t="str">
        <f aca="false">IF(N1037&gt;0,IF(O1037="","-",IF(R1037&lt;0%,"DEGROWTH","GROWTH")))</f>
        <v>DEGROWTH</v>
      </c>
      <c r="T1037" s="101" t="n">
        <v>276</v>
      </c>
      <c r="U1037" s="101" t="str">
        <f aca="false">IF(F1037&lt;=$V$2,"Dec","")</f>
        <v>Dec</v>
      </c>
      <c r="V1037" s="97" t="n">
        <v>276</v>
      </c>
      <c r="W1037" s="104" t="n">
        <f aca="false">K1037-V1037</f>
        <v>-49.4</v>
      </c>
      <c r="X1037" s="103" t="n">
        <f aca="false">IFERROR(IF(U1037="Dec",(K1037/V1037-1)),0)</f>
        <v>-0.178985507246377</v>
      </c>
      <c r="Y1037" s="104" t="str">
        <f aca="false">IF(T1037&gt;0,IF(U1037="","-",IF(X1037&lt;0%,"DEGROWTH","GROWTH")))</f>
        <v>DEGROWTH</v>
      </c>
      <c r="Z1037" s="24" t="n">
        <v>0</v>
      </c>
      <c r="AA1037" s="24" t="n">
        <f aca="false">IF(H1037&gt;0,1,0)</f>
        <v>0</v>
      </c>
      <c r="AB1037" s="3" t="n">
        <v>1000000144</v>
      </c>
      <c r="AC1037" s="3"/>
    </row>
    <row r="1038" customFormat="false" ht="14.25" hidden="true" customHeight="true" outlineLevel="0" collapsed="false">
      <c r="A1038" s="23" t="s">
        <v>134</v>
      </c>
      <c r="B1038" s="65" t="s">
        <v>81</v>
      </c>
      <c r="C1038" s="65" t="s">
        <v>2070</v>
      </c>
      <c r="D1038" s="65" t="n">
        <v>1000000129</v>
      </c>
      <c r="E1038" s="66" t="s">
        <v>2071</v>
      </c>
      <c r="F1038" s="67" t="n">
        <v>38560</v>
      </c>
      <c r="G1038" s="67" t="str">
        <f aca="false">IF(I1038&gt;0,"Targeted Dealer","-")</f>
        <v>Targeted Dealer</v>
      </c>
      <c r="H1038" s="67" t="s">
        <v>627</v>
      </c>
      <c r="I1038" s="68" t="n">
        <v>1850</v>
      </c>
      <c r="J1038" s="68" t="n">
        <f aca="false">I1038/$J$1*$E$1</f>
        <v>38611.2903225806</v>
      </c>
      <c r="K1038" s="97" t="n">
        <v>1493.25</v>
      </c>
      <c r="L1038" s="69" t="n">
        <f aca="false">K1038-J1038</f>
        <v>-37118.0403225806</v>
      </c>
      <c r="M1038" s="69" t="n">
        <f aca="false">IFERROR((K1038/J1038%),"-")</f>
        <v>3.86739212164251</v>
      </c>
      <c r="N1038" s="100" t="n">
        <v>1556.45</v>
      </c>
      <c r="O1038" s="98" t="str">
        <f aca="false">IF(F1038&lt;=$P$2,"Nov","")</f>
        <v>Nov</v>
      </c>
      <c r="P1038" s="97" t="n">
        <v>1556.45</v>
      </c>
      <c r="Q1038" s="100" t="n">
        <f aca="false">K1038-P1038</f>
        <v>-63.2</v>
      </c>
      <c r="R1038" s="98" t="n">
        <f aca="false">IFERROR(IF(O1038="Nov",(K1038/P1038-1)),0)</f>
        <v>-0.040605223425102</v>
      </c>
      <c r="S1038" s="100" t="str">
        <f aca="false">IF(N1038&gt;0,IF(O1038="","-",IF(R1038&lt;0%,"DEGROWTH","GROWTH")))</f>
        <v>DEGROWTH</v>
      </c>
      <c r="T1038" s="101" t="n">
        <v>1461.5</v>
      </c>
      <c r="U1038" s="101" t="str">
        <f aca="false">IF(F1038&lt;=$V$2,"Dec","")</f>
        <v>Dec</v>
      </c>
      <c r="V1038" s="97" t="n">
        <v>1461.5</v>
      </c>
      <c r="W1038" s="104" t="n">
        <f aca="false">K1038-V1038</f>
        <v>31.75</v>
      </c>
      <c r="X1038" s="103" t="n">
        <f aca="false">IFERROR(IF(U1038="Dec",(K1038/V1038-1)),0)</f>
        <v>0.0217242559014712</v>
      </c>
      <c r="Y1038" s="104" t="str">
        <f aca="false">IF(T1038&gt;0,IF(U1038="","-",IF(X1038&lt;0%,"DEGROWTH","GROWTH")))</f>
        <v>GROWTH</v>
      </c>
      <c r="Z1038" s="24" t="n">
        <v>0</v>
      </c>
      <c r="AA1038" s="24" t="n">
        <f aca="false">IF(H1038&gt;0,1,0)</f>
        <v>1</v>
      </c>
      <c r="AB1038" s="3" t="n">
        <v>1000000129</v>
      </c>
      <c r="AC1038" s="3"/>
    </row>
    <row r="1039" customFormat="false" ht="14.25" hidden="true" customHeight="true" outlineLevel="0" collapsed="false">
      <c r="A1039" s="23" t="s">
        <v>134</v>
      </c>
      <c r="B1039" s="65" t="s">
        <v>81</v>
      </c>
      <c r="C1039" s="65" t="s">
        <v>2072</v>
      </c>
      <c r="D1039" s="65" t="n">
        <v>1000000158</v>
      </c>
      <c r="E1039" s="66" t="s">
        <v>2073</v>
      </c>
      <c r="F1039" s="67" t="n">
        <v>38590</v>
      </c>
      <c r="G1039" s="67" t="str">
        <f aca="false">IF(I1039&gt;0,"Targeted Dealer","-")</f>
        <v>Targeted Dealer</v>
      </c>
      <c r="H1039" s="67"/>
      <c r="I1039" s="68" t="n">
        <v>250</v>
      </c>
      <c r="J1039" s="68" t="n">
        <f aca="false">I1039/$J$1*$E$1</f>
        <v>5217.74193548387</v>
      </c>
      <c r="K1039" s="97" t="n">
        <v>254</v>
      </c>
      <c r="L1039" s="69" t="n">
        <f aca="false">K1039-J1039</f>
        <v>-4963.74193548387</v>
      </c>
      <c r="M1039" s="69" t="n">
        <f aca="false">IFERROR((K1039/J1039%),"-")</f>
        <v>4.86800618238022</v>
      </c>
      <c r="N1039" s="100" t="n">
        <v>283.5</v>
      </c>
      <c r="O1039" s="98" t="str">
        <f aca="false">IF(F1039&lt;=$P$2,"Nov","")</f>
        <v>Nov</v>
      </c>
      <c r="P1039" s="97" t="n">
        <v>283.5</v>
      </c>
      <c r="Q1039" s="100" t="n">
        <f aca="false">K1039-P1039</f>
        <v>-29.5</v>
      </c>
      <c r="R1039" s="98" t="n">
        <f aca="false">IFERROR(IF(O1039="Nov",(K1039/P1039-1)),0)</f>
        <v>-0.104056437389771</v>
      </c>
      <c r="S1039" s="100" t="str">
        <f aca="false">IF(N1039&gt;0,IF(O1039="","-",IF(R1039&lt;0%,"DEGROWTH","GROWTH")))</f>
        <v>DEGROWTH</v>
      </c>
      <c r="T1039" s="101" t="n">
        <v>130.75</v>
      </c>
      <c r="U1039" s="101" t="str">
        <f aca="false">IF(F1039&lt;=$V$2,"Dec","")</f>
        <v>Dec</v>
      </c>
      <c r="V1039" s="97" t="n">
        <v>130.75</v>
      </c>
      <c r="W1039" s="104" t="n">
        <f aca="false">K1039-V1039</f>
        <v>123.25</v>
      </c>
      <c r="X1039" s="103" t="n">
        <f aca="false">IFERROR(IF(U1039="Dec",(K1039/V1039-1)),0)</f>
        <v>0.94263862332696</v>
      </c>
      <c r="Y1039" s="104" t="str">
        <f aca="false">IF(T1039&gt;0,IF(U1039="","-",IF(X1039&lt;0%,"DEGROWTH","GROWTH")))</f>
        <v>GROWTH</v>
      </c>
      <c r="Z1039" s="24" t="n">
        <v>0</v>
      </c>
      <c r="AA1039" s="24" t="n">
        <f aca="false">IF(H1039&gt;0,1,0)</f>
        <v>0</v>
      </c>
      <c r="AB1039" s="3" t="n">
        <v>1000000158</v>
      </c>
      <c r="AC1039" s="3"/>
    </row>
    <row r="1040" customFormat="false" ht="14.25" hidden="true" customHeight="true" outlineLevel="0" collapsed="false">
      <c r="A1040" s="23" t="s">
        <v>134</v>
      </c>
      <c r="B1040" s="65" t="s">
        <v>81</v>
      </c>
      <c r="C1040" s="65" t="s">
        <v>2074</v>
      </c>
      <c r="D1040" s="65" t="n">
        <v>1000000120</v>
      </c>
      <c r="E1040" s="66" t="s">
        <v>2075</v>
      </c>
      <c r="F1040" s="67" t="n">
        <v>39000</v>
      </c>
      <c r="G1040" s="67" t="str">
        <f aca="false">IF(I1040&gt;0,"Targeted Dealer","-")</f>
        <v>Targeted Dealer</v>
      </c>
      <c r="H1040" s="67" t="s">
        <v>627</v>
      </c>
      <c r="I1040" s="68" t="n">
        <v>500</v>
      </c>
      <c r="J1040" s="68" t="n">
        <f aca="false">I1040/$J$1*$E$1</f>
        <v>10435.4838709677</v>
      </c>
      <c r="K1040" s="97" t="n">
        <v>423.5</v>
      </c>
      <c r="L1040" s="69" t="n">
        <f aca="false">K1040-J1040</f>
        <v>-10011.9838709677</v>
      </c>
      <c r="M1040" s="69" t="n">
        <f aca="false">IFERROR((K1040/J1040%),"-")</f>
        <v>4.05826893353941</v>
      </c>
      <c r="N1040" s="100" t="n">
        <v>438</v>
      </c>
      <c r="O1040" s="98" t="str">
        <f aca="false">IF(F1040&lt;=$P$2,"Nov","")</f>
        <v>Nov</v>
      </c>
      <c r="P1040" s="97" t="n">
        <v>438</v>
      </c>
      <c r="Q1040" s="100" t="n">
        <f aca="false">K1040-P1040</f>
        <v>-14.5</v>
      </c>
      <c r="R1040" s="98" t="n">
        <f aca="false">IFERROR(IF(O1040="Nov",(K1040/P1040-1)),0)</f>
        <v>-0.0331050228310502</v>
      </c>
      <c r="S1040" s="100" t="str">
        <f aca="false">IF(N1040&gt;0,IF(O1040="","-",IF(R1040&lt;0%,"DEGROWTH","GROWTH")))</f>
        <v>DEGROWTH</v>
      </c>
      <c r="T1040" s="101" t="n">
        <v>562.5</v>
      </c>
      <c r="U1040" s="101" t="str">
        <f aca="false">IF(F1040&lt;=$V$2,"Dec","")</f>
        <v>Dec</v>
      </c>
      <c r="V1040" s="97" t="n">
        <v>562.5</v>
      </c>
      <c r="W1040" s="104" t="n">
        <f aca="false">K1040-V1040</f>
        <v>-139</v>
      </c>
      <c r="X1040" s="103" t="n">
        <f aca="false">IFERROR(IF(U1040="Dec",(K1040/V1040-1)),0)</f>
        <v>-0.247111111111111</v>
      </c>
      <c r="Y1040" s="104" t="str">
        <f aca="false">IF(T1040&gt;0,IF(U1040="","-",IF(X1040&lt;0%,"DEGROWTH","GROWTH")))</f>
        <v>DEGROWTH</v>
      </c>
      <c r="Z1040" s="24" t="n">
        <v>0</v>
      </c>
      <c r="AA1040" s="24" t="n">
        <f aca="false">IF(H1040&gt;0,1,0)</f>
        <v>1</v>
      </c>
      <c r="AB1040" s="3" t="n">
        <v>1000000120</v>
      </c>
      <c r="AC1040" s="3"/>
    </row>
    <row r="1041" customFormat="false" ht="14.25" hidden="true" customHeight="true" outlineLevel="0" collapsed="false">
      <c r="A1041" s="23" t="s">
        <v>134</v>
      </c>
      <c r="B1041" s="65" t="s">
        <v>81</v>
      </c>
      <c r="C1041" s="65" t="s">
        <v>2076</v>
      </c>
      <c r="D1041" s="65" t="n">
        <v>1000000126</v>
      </c>
      <c r="E1041" s="66" t="s">
        <v>2077</v>
      </c>
      <c r="F1041" s="67" t="n">
        <v>39001</v>
      </c>
      <c r="G1041" s="67" t="str">
        <f aca="false">IF(I1041&gt;0,"Targeted Dealer","-")</f>
        <v>Targeted Dealer</v>
      </c>
      <c r="H1041" s="67" t="s">
        <v>627</v>
      </c>
      <c r="I1041" s="68" t="n">
        <v>225</v>
      </c>
      <c r="J1041" s="68" t="n">
        <f aca="false">I1041/$J$1*$E$1</f>
        <v>4695.96774193548</v>
      </c>
      <c r="K1041" s="97" t="n">
        <v>185</v>
      </c>
      <c r="L1041" s="69" t="n">
        <f aca="false">K1041-J1041</f>
        <v>-4510.96774193548</v>
      </c>
      <c r="M1041" s="69" t="n">
        <f aca="false">IFERROR((K1041/J1041%),"-")</f>
        <v>3.93955006010647</v>
      </c>
      <c r="N1041" s="100" t="n">
        <v>173</v>
      </c>
      <c r="O1041" s="98" t="str">
        <f aca="false">IF(F1041&lt;=$P$2,"Nov","")</f>
        <v>Nov</v>
      </c>
      <c r="P1041" s="97" t="n">
        <v>173</v>
      </c>
      <c r="Q1041" s="100" t="n">
        <f aca="false">K1041-P1041</f>
        <v>12</v>
      </c>
      <c r="R1041" s="98" t="n">
        <f aca="false">IFERROR(IF(O1041="Nov",(K1041/P1041-1)),0)</f>
        <v>0.069364161849711</v>
      </c>
      <c r="S1041" s="100" t="str">
        <f aca="false">IF(N1041&gt;0,IF(O1041="","-",IF(R1041&lt;0%,"DEGROWTH","GROWTH")))</f>
        <v>GROWTH</v>
      </c>
      <c r="T1041" s="101" t="n">
        <v>160</v>
      </c>
      <c r="U1041" s="101" t="str">
        <f aca="false">IF(F1041&lt;=$V$2,"Dec","")</f>
        <v>Dec</v>
      </c>
      <c r="V1041" s="97" t="n">
        <v>160</v>
      </c>
      <c r="W1041" s="104" t="n">
        <f aca="false">K1041-V1041</f>
        <v>25</v>
      </c>
      <c r="X1041" s="103" t="n">
        <f aca="false">IFERROR(IF(U1041="Dec",(K1041/V1041-1)),0)</f>
        <v>0.15625</v>
      </c>
      <c r="Y1041" s="104" t="str">
        <f aca="false">IF(T1041&gt;0,IF(U1041="","-",IF(X1041&lt;0%,"DEGROWTH","GROWTH")))</f>
        <v>GROWTH</v>
      </c>
      <c r="Z1041" s="24" t="n">
        <v>0</v>
      </c>
      <c r="AA1041" s="24" t="n">
        <f aca="false">IF(H1041&gt;0,1,0)</f>
        <v>1</v>
      </c>
      <c r="AB1041" s="3" t="n">
        <v>1000000126</v>
      </c>
      <c r="AC1041" s="3"/>
    </row>
    <row r="1042" customFormat="false" ht="14.25" hidden="true" customHeight="true" outlineLevel="0" collapsed="false">
      <c r="A1042" s="23" t="s">
        <v>134</v>
      </c>
      <c r="B1042" s="65" t="s">
        <v>81</v>
      </c>
      <c r="C1042" s="65" t="s">
        <v>2078</v>
      </c>
      <c r="D1042" s="65" t="n">
        <v>1000000155</v>
      </c>
      <c r="E1042" s="66" t="s">
        <v>2079</v>
      </c>
      <c r="F1042" s="67" t="n">
        <v>40361</v>
      </c>
      <c r="G1042" s="67" t="str">
        <f aca="false">IF(I1042&gt;0,"Targeted Dealer","-")</f>
        <v>Targeted Dealer</v>
      </c>
      <c r="H1042" s="67"/>
      <c r="I1042" s="68" t="n">
        <v>475</v>
      </c>
      <c r="J1042" s="68" t="n">
        <f aca="false">I1042/$J$1*$E$1</f>
        <v>9913.70967741935</v>
      </c>
      <c r="K1042" s="97" t="n">
        <v>301.5</v>
      </c>
      <c r="L1042" s="69" t="n">
        <f aca="false">K1042-J1042</f>
        <v>-9612.20967741935</v>
      </c>
      <c r="M1042" s="69" t="n">
        <f aca="false">IFERROR((K1042/J1042%),"-")</f>
        <v>3.04124298381193</v>
      </c>
      <c r="N1042" s="100" t="n">
        <v>524.2</v>
      </c>
      <c r="O1042" s="98" t="str">
        <f aca="false">IF(F1042&lt;=$P$2,"Nov","")</f>
        <v>Nov</v>
      </c>
      <c r="P1042" s="97" t="n">
        <v>524.2</v>
      </c>
      <c r="Q1042" s="100" t="n">
        <f aca="false">K1042-P1042</f>
        <v>-222.7</v>
      </c>
      <c r="R1042" s="98" t="n">
        <f aca="false">IFERROR(IF(O1042="Nov",(K1042/P1042-1)),0)</f>
        <v>-0.424837848149561</v>
      </c>
      <c r="S1042" s="100" t="str">
        <f aca="false">IF(N1042&gt;0,IF(O1042="","-",IF(R1042&lt;0%,"DEGROWTH","GROWTH")))</f>
        <v>DEGROWTH</v>
      </c>
      <c r="T1042" s="101" t="n">
        <v>286</v>
      </c>
      <c r="U1042" s="101" t="str">
        <f aca="false">IF(F1042&lt;=$V$2,"Dec","")</f>
        <v>Dec</v>
      </c>
      <c r="V1042" s="97" t="n">
        <v>286</v>
      </c>
      <c r="W1042" s="104" t="n">
        <f aca="false">K1042-V1042</f>
        <v>15.5</v>
      </c>
      <c r="X1042" s="103" t="n">
        <f aca="false">IFERROR(IF(U1042="Dec",(K1042/V1042-1)),0)</f>
        <v>0.0541958041958042</v>
      </c>
      <c r="Y1042" s="104" t="str">
        <f aca="false">IF(T1042&gt;0,IF(U1042="","-",IF(X1042&lt;0%,"DEGROWTH","GROWTH")))</f>
        <v>GROWTH</v>
      </c>
      <c r="Z1042" s="24" t="n">
        <v>0</v>
      </c>
      <c r="AA1042" s="24" t="n">
        <f aca="false">IF(H1042&gt;0,1,0)</f>
        <v>0</v>
      </c>
      <c r="AB1042" s="3" t="n">
        <v>1000000155</v>
      </c>
      <c r="AC1042" s="3"/>
    </row>
    <row r="1043" customFormat="false" ht="14.25" hidden="true" customHeight="true" outlineLevel="0" collapsed="false">
      <c r="A1043" s="23" t="s">
        <v>134</v>
      </c>
      <c r="B1043" s="65" t="s">
        <v>81</v>
      </c>
      <c r="C1043" s="65" t="s">
        <v>2080</v>
      </c>
      <c r="D1043" s="65" t="n">
        <v>1000000150</v>
      </c>
      <c r="E1043" s="66" t="s">
        <v>2081</v>
      </c>
      <c r="F1043" s="67" t="n">
        <v>40373</v>
      </c>
      <c r="G1043" s="67" t="str">
        <f aca="false">IF(I1043&gt;0,"Targeted Dealer","-")</f>
        <v>Targeted Dealer</v>
      </c>
      <c r="H1043" s="67"/>
      <c r="I1043" s="68" t="n">
        <v>225</v>
      </c>
      <c r="J1043" s="68" t="n">
        <f aca="false">I1043/$J$1*$E$1</f>
        <v>4695.96774193548</v>
      </c>
      <c r="K1043" s="97" t="n">
        <v>185</v>
      </c>
      <c r="L1043" s="69" t="n">
        <f aca="false">K1043-J1043</f>
        <v>-4510.96774193548</v>
      </c>
      <c r="M1043" s="69" t="n">
        <f aca="false">IFERROR((K1043/J1043%),"-")</f>
        <v>3.93955006010647</v>
      </c>
      <c r="N1043" s="100" t="n">
        <v>225</v>
      </c>
      <c r="O1043" s="98" t="str">
        <f aca="false">IF(F1043&lt;=$P$2,"Nov","")</f>
        <v>Nov</v>
      </c>
      <c r="P1043" s="97" t="n">
        <v>225</v>
      </c>
      <c r="Q1043" s="100" t="n">
        <f aca="false">K1043-P1043</f>
        <v>-40</v>
      </c>
      <c r="R1043" s="98" t="n">
        <f aca="false">IFERROR(IF(O1043="Nov",(K1043/P1043-1)),0)</f>
        <v>-0.177777777777778</v>
      </c>
      <c r="S1043" s="100" t="str">
        <f aca="false">IF(N1043&gt;0,IF(O1043="","-",IF(R1043&lt;0%,"DEGROWTH","GROWTH")))</f>
        <v>DEGROWTH</v>
      </c>
      <c r="T1043" s="101" t="n">
        <v>164.75</v>
      </c>
      <c r="U1043" s="101" t="str">
        <f aca="false">IF(F1043&lt;=$V$2,"Dec","")</f>
        <v>Dec</v>
      </c>
      <c r="V1043" s="97" t="n">
        <v>164.75</v>
      </c>
      <c r="W1043" s="104" t="n">
        <f aca="false">K1043-V1043</f>
        <v>20.25</v>
      </c>
      <c r="X1043" s="103" t="n">
        <f aca="false">IFERROR(IF(U1043="Dec",(K1043/V1043-1)),0)</f>
        <v>0.122913505311077</v>
      </c>
      <c r="Y1043" s="104" t="str">
        <f aca="false">IF(T1043&gt;0,IF(U1043="","-",IF(X1043&lt;0%,"DEGROWTH","GROWTH")))</f>
        <v>GROWTH</v>
      </c>
      <c r="Z1043" s="24" t="n">
        <v>0</v>
      </c>
      <c r="AA1043" s="24" t="n">
        <f aca="false">IF(H1043&gt;0,1,0)</f>
        <v>0</v>
      </c>
      <c r="AB1043" s="3" t="n">
        <v>1000000150</v>
      </c>
      <c r="AC1043" s="3"/>
    </row>
    <row r="1044" customFormat="false" ht="14.25" hidden="true" customHeight="true" outlineLevel="0" collapsed="false">
      <c r="A1044" s="23" t="s">
        <v>134</v>
      </c>
      <c r="B1044" s="65" t="s">
        <v>81</v>
      </c>
      <c r="C1044" s="65" t="s">
        <v>2082</v>
      </c>
      <c r="D1044" s="65" t="n">
        <v>1000000154</v>
      </c>
      <c r="E1044" s="66" t="s">
        <v>2083</v>
      </c>
      <c r="F1044" s="67" t="n">
        <v>40655</v>
      </c>
      <c r="G1044" s="67" t="str">
        <f aca="false">IF(I1044&gt;0,"Targeted Dealer","-")</f>
        <v>Targeted Dealer</v>
      </c>
      <c r="H1044" s="67"/>
      <c r="I1044" s="68" t="n">
        <v>100</v>
      </c>
      <c r="J1044" s="68" t="n">
        <f aca="false">I1044/$J$1*$E$1</f>
        <v>2087.09677419355</v>
      </c>
      <c r="K1044" s="97" t="n">
        <v>32.5</v>
      </c>
      <c r="L1044" s="69" t="n">
        <f aca="false">K1044-J1044</f>
        <v>-2054.59677419355</v>
      </c>
      <c r="M1044" s="69" t="n">
        <f aca="false">IFERROR((K1044/J1044%),"-")</f>
        <v>1.55718701700155</v>
      </c>
      <c r="N1044" s="100" t="n">
        <v>20</v>
      </c>
      <c r="O1044" s="98" t="str">
        <f aca="false">IF(F1044&lt;=$P$2,"Nov","")</f>
        <v>Nov</v>
      </c>
      <c r="P1044" s="97" t="n">
        <v>20</v>
      </c>
      <c r="Q1044" s="100" t="n">
        <f aca="false">K1044-P1044</f>
        <v>12.5</v>
      </c>
      <c r="R1044" s="98" t="n">
        <f aca="false">IFERROR(IF(O1044="Nov",(K1044/P1044-1)),0)</f>
        <v>0.625</v>
      </c>
      <c r="S1044" s="100" t="str">
        <f aca="false">IF(N1044&gt;0,IF(O1044="","-",IF(R1044&lt;0%,"DEGROWTH","GROWTH")))</f>
        <v>GROWTH</v>
      </c>
      <c r="T1044" s="101" t="n">
        <v>55.5</v>
      </c>
      <c r="U1044" s="101" t="str">
        <f aca="false">IF(F1044&lt;=$V$2,"Dec","")</f>
        <v>Dec</v>
      </c>
      <c r="V1044" s="97" t="n">
        <v>55.5</v>
      </c>
      <c r="W1044" s="104" t="n">
        <f aca="false">K1044-V1044</f>
        <v>-23</v>
      </c>
      <c r="X1044" s="103" t="n">
        <f aca="false">IFERROR(IF(U1044="Dec",(K1044/V1044-1)),0)</f>
        <v>-0.414414414414414</v>
      </c>
      <c r="Y1044" s="104" t="str">
        <f aca="false">IF(T1044&gt;0,IF(U1044="","-",IF(X1044&lt;0%,"DEGROWTH","GROWTH")))</f>
        <v>DEGROWTH</v>
      </c>
      <c r="Z1044" s="24" t="n">
        <v>0</v>
      </c>
      <c r="AA1044" s="24" t="n">
        <f aca="false">IF(H1044&gt;0,1,0)</f>
        <v>0</v>
      </c>
      <c r="AB1044" s="3" t="n">
        <v>1000000154</v>
      </c>
      <c r="AC1044" s="3"/>
    </row>
    <row r="1045" customFormat="false" ht="14.25" hidden="true" customHeight="true" outlineLevel="0" collapsed="false">
      <c r="A1045" s="23" t="s">
        <v>134</v>
      </c>
      <c r="B1045" s="65" t="s">
        <v>81</v>
      </c>
      <c r="C1045" s="65" t="s">
        <v>2084</v>
      </c>
      <c r="D1045" s="65" t="n">
        <v>1000000147</v>
      </c>
      <c r="E1045" s="66" t="s">
        <v>2085</v>
      </c>
      <c r="F1045" s="67" t="n">
        <v>42107</v>
      </c>
      <c r="G1045" s="67" t="str">
        <f aca="false">IF(I1045&gt;0,"Targeted Dealer","-")</f>
        <v>Targeted Dealer</v>
      </c>
      <c r="H1045" s="67"/>
      <c r="I1045" s="68" t="n">
        <v>100</v>
      </c>
      <c r="J1045" s="68" t="n">
        <f aca="false">I1045/$J$1*$E$1</f>
        <v>2087.09677419355</v>
      </c>
      <c r="K1045" s="97" t="n">
        <v>0</v>
      </c>
      <c r="L1045" s="69" t="n">
        <f aca="false">K1045-J1045</f>
        <v>-2087.09677419355</v>
      </c>
      <c r="M1045" s="69" t="n">
        <f aca="false">IFERROR((K1045/J1045%),"-")</f>
        <v>0</v>
      </c>
      <c r="N1045" s="100" t="n">
        <v>15</v>
      </c>
      <c r="O1045" s="98" t="str">
        <f aca="false">IF(F1045&lt;=$P$2,"Nov","")</f>
        <v>Nov</v>
      </c>
      <c r="P1045" s="97" t="n">
        <v>15</v>
      </c>
      <c r="Q1045" s="100" t="n">
        <f aca="false">K1045-P1045</f>
        <v>-15</v>
      </c>
      <c r="R1045" s="98" t="n">
        <f aca="false">IFERROR(IF(O1045="Nov",(K1045/P1045-1)),0)</f>
        <v>-1</v>
      </c>
      <c r="S1045" s="100" t="str">
        <f aca="false">IF(N1045&gt;0,IF(O1045="","-",IF(R1045&lt;0%,"DEGROWTH","GROWTH")))</f>
        <v>DEGROWTH</v>
      </c>
      <c r="T1045" s="101" t="n">
        <v>93.5</v>
      </c>
      <c r="U1045" s="101" t="str">
        <f aca="false">IF(F1045&lt;=$V$2,"Dec","")</f>
        <v>Dec</v>
      </c>
      <c r="V1045" s="97" t="n">
        <v>93.5</v>
      </c>
      <c r="W1045" s="104" t="n">
        <f aca="false">K1045-V1045</f>
        <v>-93.5</v>
      </c>
      <c r="X1045" s="103" t="n">
        <f aca="false">IFERROR(IF(U1045="Dec",(K1045/V1045-1)),0)</f>
        <v>-1</v>
      </c>
      <c r="Y1045" s="104" t="str">
        <f aca="false">IF(T1045&gt;0,IF(U1045="","-",IF(X1045&lt;0%,"DEGROWTH","GROWTH")))</f>
        <v>DEGROWTH</v>
      </c>
      <c r="Z1045" s="24" t="n">
        <v>1</v>
      </c>
      <c r="AA1045" s="24" t="n">
        <f aca="false">IF(H1045&gt;0,1,0)</f>
        <v>0</v>
      </c>
      <c r="AB1045" s="3" t="n">
        <v>1000000147</v>
      </c>
      <c r="AC1045" s="3"/>
    </row>
    <row r="1046" customFormat="false" ht="14.25" hidden="true" customHeight="true" outlineLevel="0" collapsed="false">
      <c r="A1046" s="23" t="s">
        <v>134</v>
      </c>
      <c r="B1046" s="65" t="s">
        <v>81</v>
      </c>
      <c r="C1046" s="65" t="s">
        <v>2086</v>
      </c>
      <c r="D1046" s="65" t="n">
        <v>1000000125</v>
      </c>
      <c r="E1046" s="66" t="s">
        <v>2087</v>
      </c>
      <c r="F1046" s="67" t="n">
        <v>42139</v>
      </c>
      <c r="G1046" s="67" t="str">
        <f aca="false">IF(I1046&gt;0,"Targeted Dealer","-")</f>
        <v>Targeted Dealer</v>
      </c>
      <c r="H1046" s="67"/>
      <c r="I1046" s="68" t="n">
        <v>50</v>
      </c>
      <c r="J1046" s="68" t="n">
        <f aca="false">I1046/$J$1*$E$1</f>
        <v>1043.54838709677</v>
      </c>
      <c r="K1046" s="97" t="n">
        <v>0</v>
      </c>
      <c r="L1046" s="69" t="n">
        <f aca="false">K1046-J1046</f>
        <v>-1043.54838709677</v>
      </c>
      <c r="M1046" s="69" t="n">
        <f aca="false">IFERROR((K1046/J1046%),"-")</f>
        <v>0</v>
      </c>
      <c r="N1046" s="100" t="n">
        <v>5.5</v>
      </c>
      <c r="O1046" s="98" t="str">
        <f aca="false">IF(F1046&lt;=$P$2,"Nov","")</f>
        <v>Nov</v>
      </c>
      <c r="P1046" s="97" t="n">
        <v>5.5</v>
      </c>
      <c r="Q1046" s="100" t="n">
        <f aca="false">K1046-P1046</f>
        <v>-5.5</v>
      </c>
      <c r="R1046" s="98" t="n">
        <f aca="false">IFERROR(IF(O1046="Nov",(K1046/P1046-1)),0)</f>
        <v>-1</v>
      </c>
      <c r="S1046" s="100" t="str">
        <f aca="false">IF(N1046&gt;0,IF(O1046="","-",IF(R1046&lt;0%,"DEGROWTH","GROWTH")))</f>
        <v>DEGROWTH</v>
      </c>
      <c r="T1046" s="101" t="n">
        <v>15</v>
      </c>
      <c r="U1046" s="101" t="str">
        <f aca="false">IF(F1046&lt;=$V$2,"Dec","")</f>
        <v>Dec</v>
      </c>
      <c r="V1046" s="97" t="n">
        <v>15</v>
      </c>
      <c r="W1046" s="104" t="n">
        <f aca="false">K1046-V1046</f>
        <v>-15</v>
      </c>
      <c r="X1046" s="103" t="n">
        <f aca="false">IFERROR(IF(U1046="Dec",(K1046/V1046-1)),0)</f>
        <v>-1</v>
      </c>
      <c r="Y1046" s="104" t="str">
        <f aca="false">IF(T1046&gt;0,IF(U1046="","-",IF(X1046&lt;0%,"DEGROWTH","GROWTH")))</f>
        <v>DEGROWTH</v>
      </c>
      <c r="Z1046" s="24" t="n">
        <v>1</v>
      </c>
      <c r="AA1046" s="24" t="n">
        <f aca="false">IF(H1046&gt;0,1,0)</f>
        <v>0</v>
      </c>
      <c r="AB1046" s="3" t="n">
        <v>1000000125</v>
      </c>
      <c r="AC1046" s="3"/>
    </row>
    <row r="1047" customFormat="false" ht="14.25" hidden="true" customHeight="true" outlineLevel="0" collapsed="false">
      <c r="A1047" s="23" t="s">
        <v>134</v>
      </c>
      <c r="B1047" s="65" t="s">
        <v>81</v>
      </c>
      <c r="C1047" s="65" t="s">
        <v>3734</v>
      </c>
      <c r="D1047" s="65" t="n">
        <v>1000000128</v>
      </c>
      <c r="E1047" s="66" t="s">
        <v>3735</v>
      </c>
      <c r="F1047" s="67" t="n">
        <v>42417</v>
      </c>
      <c r="G1047" s="67" t="str">
        <f aca="false">IF(I1047&gt;0,"Targeted Dealer","-")</f>
        <v>Targeted Dealer</v>
      </c>
      <c r="H1047" s="67"/>
      <c r="I1047" s="68" t="n">
        <v>275</v>
      </c>
      <c r="J1047" s="68" t="n">
        <f aca="false">I1047/$J$1*$E$1</f>
        <v>5739.51612903226</v>
      </c>
      <c r="K1047" s="97" t="n">
        <v>184.5</v>
      </c>
      <c r="L1047" s="69" t="n">
        <f aca="false">K1047-J1047</f>
        <v>-5555.01612903226</v>
      </c>
      <c r="M1047" s="69" t="n">
        <f aca="false">IFERROR((K1047/J1047%),"-")</f>
        <v>3.21455669523676</v>
      </c>
      <c r="N1047" s="100" t="n">
        <v>164.75</v>
      </c>
      <c r="O1047" s="98" t="str">
        <f aca="false">IF(F1047&lt;=$P$2,"Nov","")</f>
        <v>Nov</v>
      </c>
      <c r="P1047" s="97" t="n">
        <v>164.75</v>
      </c>
      <c r="Q1047" s="100" t="n">
        <f aca="false">K1047-P1047</f>
        <v>19.75</v>
      </c>
      <c r="R1047" s="98" t="n">
        <f aca="false">IFERROR(IF(O1047="Nov",(K1047/P1047-1)),0)</f>
        <v>0.119878603945372</v>
      </c>
      <c r="S1047" s="100" t="str">
        <f aca="false">IF(N1047&gt;0,IF(O1047="","-",IF(R1047&lt;0%,"DEGROWTH","GROWTH")))</f>
        <v>GROWTH</v>
      </c>
      <c r="T1047" s="101" t="n">
        <v>259</v>
      </c>
      <c r="U1047" s="101" t="str">
        <f aca="false">IF(F1047&lt;=$V$2,"Dec","")</f>
        <v>Dec</v>
      </c>
      <c r="V1047" s="97" t="n">
        <v>259</v>
      </c>
      <c r="W1047" s="104" t="n">
        <f aca="false">K1047-V1047</f>
        <v>-74.5</v>
      </c>
      <c r="X1047" s="103" t="n">
        <f aca="false">IFERROR(IF(U1047="Dec",(K1047/V1047-1)),0)</f>
        <v>-0.287644787644788</v>
      </c>
      <c r="Y1047" s="104" t="str">
        <f aca="false">IF(T1047&gt;0,IF(U1047="","-",IF(X1047&lt;0%,"DEGROWTH","GROWTH")))</f>
        <v>DEGROWTH</v>
      </c>
      <c r="Z1047" s="24" t="n">
        <v>0</v>
      </c>
      <c r="AA1047" s="24" t="n">
        <f aca="false">IF(H1047&gt;0,1,0)</f>
        <v>0</v>
      </c>
      <c r="AB1047" s="3" t="n">
        <v>1000000128</v>
      </c>
      <c r="AC1047" s="3"/>
    </row>
    <row r="1048" customFormat="false" ht="14.25" hidden="true" customHeight="true" outlineLevel="0" collapsed="false">
      <c r="A1048" s="23" t="s">
        <v>134</v>
      </c>
      <c r="B1048" s="65" t="s">
        <v>81</v>
      </c>
      <c r="C1048" s="65" t="s">
        <v>2088</v>
      </c>
      <c r="D1048" s="65" t="n">
        <v>1000000142</v>
      </c>
      <c r="E1048" s="66" t="s">
        <v>2089</v>
      </c>
      <c r="F1048" s="67" t="n">
        <v>42864</v>
      </c>
      <c r="G1048" s="67" t="str">
        <f aca="false">IF(I1048&gt;0,"Targeted Dealer","-")</f>
        <v>Targeted Dealer</v>
      </c>
      <c r="H1048" s="67"/>
      <c r="I1048" s="68" t="n">
        <v>75</v>
      </c>
      <c r="J1048" s="68" t="n">
        <f aca="false">I1048/$J$1*$E$1</f>
        <v>1565.32258064516</v>
      </c>
      <c r="K1048" s="97" t="n">
        <v>50</v>
      </c>
      <c r="L1048" s="69" t="n">
        <f aca="false">K1048-J1048</f>
        <v>-1515.32258064516</v>
      </c>
      <c r="M1048" s="69" t="n">
        <f aca="false">IFERROR((K1048/J1048%),"-")</f>
        <v>3.19422977846471</v>
      </c>
      <c r="N1048" s="100" t="n">
        <v>21</v>
      </c>
      <c r="O1048" s="98" t="str">
        <f aca="false">IF(F1048&lt;=$P$2,"Nov","")</f>
        <v>Nov</v>
      </c>
      <c r="P1048" s="97" t="n">
        <v>21</v>
      </c>
      <c r="Q1048" s="100" t="n">
        <f aca="false">K1048-P1048</f>
        <v>29</v>
      </c>
      <c r="R1048" s="98" t="n">
        <f aca="false">IFERROR(IF(O1048="Nov",(K1048/P1048-1)),0)</f>
        <v>1.38095238095238</v>
      </c>
      <c r="S1048" s="100" t="str">
        <f aca="false">IF(N1048&gt;0,IF(O1048="","-",IF(R1048&lt;0%,"DEGROWTH","GROWTH")))</f>
        <v>GROWTH</v>
      </c>
      <c r="T1048" s="101" t="n">
        <v>65</v>
      </c>
      <c r="U1048" s="101" t="str">
        <f aca="false">IF(F1048&lt;=$V$2,"Dec","")</f>
        <v>Dec</v>
      </c>
      <c r="V1048" s="97" t="n">
        <v>65</v>
      </c>
      <c r="W1048" s="104" t="n">
        <f aca="false">K1048-V1048</f>
        <v>-15</v>
      </c>
      <c r="X1048" s="103" t="n">
        <f aca="false">IFERROR(IF(U1048="Dec",(K1048/V1048-1)),0)</f>
        <v>-0.230769230769231</v>
      </c>
      <c r="Y1048" s="104" t="str">
        <f aca="false">IF(T1048&gt;0,IF(U1048="","-",IF(X1048&lt;0%,"DEGROWTH","GROWTH")))</f>
        <v>DEGROWTH</v>
      </c>
      <c r="Z1048" s="24" t="n">
        <v>0</v>
      </c>
      <c r="AA1048" s="24" t="n">
        <f aca="false">IF(H1048&gt;0,1,0)</f>
        <v>0</v>
      </c>
      <c r="AB1048" s="3" t="n">
        <v>1000000142</v>
      </c>
      <c r="AC1048" s="3"/>
    </row>
    <row r="1049" customFormat="false" ht="14.25" hidden="true" customHeight="true" outlineLevel="0" collapsed="false">
      <c r="A1049" s="23" t="s">
        <v>134</v>
      </c>
      <c r="B1049" s="65" t="s">
        <v>81</v>
      </c>
      <c r="C1049" s="65" t="s">
        <v>2090</v>
      </c>
      <c r="D1049" s="65" t="n">
        <v>1000000157</v>
      </c>
      <c r="E1049" s="66" t="s">
        <v>2091</v>
      </c>
      <c r="F1049" s="67" t="n">
        <v>42970</v>
      </c>
      <c r="G1049" s="67" t="str">
        <f aca="false">IF(I1049&gt;0,"Targeted Dealer","-")</f>
        <v>Targeted Dealer</v>
      </c>
      <c r="H1049" s="67" t="s">
        <v>627</v>
      </c>
      <c r="I1049" s="68" t="n">
        <v>1250</v>
      </c>
      <c r="J1049" s="68" t="n">
        <f aca="false">I1049/$J$1*$E$1</f>
        <v>26088.7096774194</v>
      </c>
      <c r="K1049" s="97" t="n">
        <v>1252.75</v>
      </c>
      <c r="L1049" s="69" t="n">
        <f aca="false">K1049-J1049</f>
        <v>-24835.9596774194</v>
      </c>
      <c r="M1049" s="69" t="n">
        <f aca="false">IFERROR((K1049/J1049%),"-")</f>
        <v>4.801885625966</v>
      </c>
      <c r="N1049" s="100" t="n">
        <v>1219.25</v>
      </c>
      <c r="O1049" s="98" t="str">
        <f aca="false">IF(F1049&lt;=$P$2,"Nov","")</f>
        <v>Nov</v>
      </c>
      <c r="P1049" s="97" t="n">
        <v>1219.25</v>
      </c>
      <c r="Q1049" s="100" t="n">
        <f aca="false">K1049-P1049</f>
        <v>33.5</v>
      </c>
      <c r="R1049" s="98" t="n">
        <f aca="false">IFERROR(IF(O1049="Nov",(K1049/P1049-1)),0)</f>
        <v>0.0274759073200739</v>
      </c>
      <c r="S1049" s="100" t="str">
        <f aca="false">IF(N1049&gt;0,IF(O1049="","-",IF(R1049&lt;0%,"DEGROWTH","GROWTH")))</f>
        <v>GROWTH</v>
      </c>
      <c r="T1049" s="101" t="n">
        <v>984</v>
      </c>
      <c r="U1049" s="101" t="str">
        <f aca="false">IF(F1049&lt;=$V$2,"Dec","")</f>
        <v>Dec</v>
      </c>
      <c r="V1049" s="97" t="n">
        <v>984</v>
      </c>
      <c r="W1049" s="104" t="n">
        <f aca="false">K1049-V1049</f>
        <v>268.75</v>
      </c>
      <c r="X1049" s="103" t="n">
        <f aca="false">IFERROR(IF(U1049="Dec",(K1049/V1049-1)),0)</f>
        <v>0.273119918699187</v>
      </c>
      <c r="Y1049" s="104" t="str">
        <f aca="false">IF(T1049&gt;0,IF(U1049="","-",IF(X1049&lt;0%,"DEGROWTH","GROWTH")))</f>
        <v>GROWTH</v>
      </c>
      <c r="Z1049" s="24" t="n">
        <v>0</v>
      </c>
      <c r="AA1049" s="24" t="n">
        <f aca="false">IF(H1049&gt;0,1,0)</f>
        <v>1</v>
      </c>
      <c r="AB1049" s="3" t="n">
        <v>1000000157</v>
      </c>
      <c r="AC1049" s="3"/>
    </row>
    <row r="1050" customFormat="false" ht="14.25" hidden="true" customHeight="true" outlineLevel="0" collapsed="false">
      <c r="A1050" s="23" t="s">
        <v>134</v>
      </c>
      <c r="B1050" s="65" t="s">
        <v>81</v>
      </c>
      <c r="C1050" s="65" t="s">
        <v>2092</v>
      </c>
      <c r="D1050" s="65" t="n">
        <v>1000000138</v>
      </c>
      <c r="E1050" s="66" t="s">
        <v>2093</v>
      </c>
      <c r="F1050" s="67" t="n">
        <v>43232</v>
      </c>
      <c r="G1050" s="67" t="str">
        <f aca="false">IF(I1050&gt;0,"Targeted Dealer","-")</f>
        <v>Targeted Dealer</v>
      </c>
      <c r="H1050" s="67"/>
      <c r="I1050" s="68" t="n">
        <v>425</v>
      </c>
      <c r="J1050" s="68" t="n">
        <f aca="false">I1050/$J$1*$E$1</f>
        <v>8870.16129032258</v>
      </c>
      <c r="K1050" s="97" t="n">
        <v>301.5</v>
      </c>
      <c r="L1050" s="69" t="n">
        <f aca="false">K1050-J1050</f>
        <v>-8568.66129032258</v>
      </c>
      <c r="M1050" s="69" t="n">
        <f aca="false">IFERROR((K1050/J1050%),"-")</f>
        <v>3.39903627602509</v>
      </c>
      <c r="N1050" s="100" t="n">
        <v>299</v>
      </c>
      <c r="O1050" s="98" t="str">
        <f aca="false">IF(F1050&lt;=$P$2,"Nov","")</f>
        <v>Nov</v>
      </c>
      <c r="P1050" s="97" t="n">
        <v>299</v>
      </c>
      <c r="Q1050" s="100" t="n">
        <f aca="false">K1050-P1050</f>
        <v>2.5</v>
      </c>
      <c r="R1050" s="98" t="n">
        <f aca="false">IFERROR(IF(O1050="Nov",(K1050/P1050-1)),0)</f>
        <v>0.00836120401337803</v>
      </c>
      <c r="S1050" s="100" t="str">
        <f aca="false">IF(N1050&gt;0,IF(O1050="","-",IF(R1050&lt;0%,"DEGROWTH","GROWTH")))</f>
        <v>GROWTH</v>
      </c>
      <c r="T1050" s="101" t="n">
        <v>203</v>
      </c>
      <c r="U1050" s="101" t="str">
        <f aca="false">IF(F1050&lt;=$V$2,"Dec","")</f>
        <v>Dec</v>
      </c>
      <c r="V1050" s="97" t="n">
        <v>203</v>
      </c>
      <c r="W1050" s="104" t="n">
        <f aca="false">K1050-V1050</f>
        <v>98.5</v>
      </c>
      <c r="X1050" s="103" t="n">
        <f aca="false">IFERROR(IF(U1050="Dec",(K1050/V1050-1)),0)</f>
        <v>0.485221674876847</v>
      </c>
      <c r="Y1050" s="104" t="str">
        <f aca="false">IF(T1050&gt;0,IF(U1050="","-",IF(X1050&lt;0%,"DEGROWTH","GROWTH")))</f>
        <v>GROWTH</v>
      </c>
      <c r="Z1050" s="24" t="n">
        <v>0</v>
      </c>
      <c r="AA1050" s="24" t="n">
        <f aca="false">IF(H1050&gt;0,1,0)</f>
        <v>0</v>
      </c>
      <c r="AB1050" s="3" t="n">
        <v>1000000138</v>
      </c>
      <c r="AC1050" s="3"/>
    </row>
    <row r="1051" customFormat="false" ht="14.25" hidden="true" customHeight="true" outlineLevel="0" collapsed="false">
      <c r="A1051" s="23" t="s">
        <v>134</v>
      </c>
      <c r="B1051" s="65" t="s">
        <v>81</v>
      </c>
      <c r="C1051" s="65" t="s">
        <v>2094</v>
      </c>
      <c r="D1051" s="65" t="n">
        <v>1000000148</v>
      </c>
      <c r="E1051" s="66" t="s">
        <v>2095</v>
      </c>
      <c r="F1051" s="67" t="n">
        <v>43232</v>
      </c>
      <c r="G1051" s="67" t="str">
        <f aca="false">IF(I1051&gt;0,"Targeted Dealer","-")</f>
        <v>Targeted Dealer</v>
      </c>
      <c r="H1051" s="67"/>
      <c r="I1051" s="68" t="n">
        <v>100</v>
      </c>
      <c r="J1051" s="68" t="n">
        <f aca="false">I1051/$J$1*$E$1</f>
        <v>2087.09677419355</v>
      </c>
      <c r="K1051" s="97" t="n">
        <v>124.75</v>
      </c>
      <c r="L1051" s="69" t="n">
        <f aca="false">K1051-J1051</f>
        <v>-1962.34677419355</v>
      </c>
      <c r="M1051" s="69" t="n">
        <f aca="false">IFERROR((K1051/J1051%),"-")</f>
        <v>5.97720247295209</v>
      </c>
      <c r="N1051" s="100" t="n">
        <v>50</v>
      </c>
      <c r="O1051" s="98" t="str">
        <f aca="false">IF(F1051&lt;=$P$2,"Nov","")</f>
        <v>Nov</v>
      </c>
      <c r="P1051" s="97" t="n">
        <v>50</v>
      </c>
      <c r="Q1051" s="100" t="n">
        <f aca="false">K1051-P1051</f>
        <v>74.75</v>
      </c>
      <c r="R1051" s="98" t="n">
        <f aca="false">IFERROR(IF(O1051="Nov",(K1051/P1051-1)),0)</f>
        <v>1.495</v>
      </c>
      <c r="S1051" s="100" t="str">
        <f aca="false">IF(N1051&gt;0,IF(O1051="","-",IF(R1051&lt;0%,"DEGROWTH","GROWTH")))</f>
        <v>GROWTH</v>
      </c>
      <c r="T1051" s="101" t="n">
        <v>75</v>
      </c>
      <c r="U1051" s="101" t="str">
        <f aca="false">IF(F1051&lt;=$V$2,"Dec","")</f>
        <v>Dec</v>
      </c>
      <c r="V1051" s="97" t="n">
        <v>75</v>
      </c>
      <c r="W1051" s="104" t="n">
        <f aca="false">K1051-V1051</f>
        <v>49.75</v>
      </c>
      <c r="X1051" s="103" t="n">
        <f aca="false">IFERROR(IF(U1051="Dec",(K1051/V1051-1)),0)</f>
        <v>0.663333333333333</v>
      </c>
      <c r="Y1051" s="104" t="str">
        <f aca="false">IF(T1051&gt;0,IF(U1051="","-",IF(X1051&lt;0%,"DEGROWTH","GROWTH")))</f>
        <v>GROWTH</v>
      </c>
      <c r="Z1051" s="24" t="n">
        <v>0</v>
      </c>
      <c r="AA1051" s="24" t="n">
        <f aca="false">IF(H1051&gt;0,1,0)</f>
        <v>0</v>
      </c>
      <c r="AB1051" s="3" t="n">
        <v>1000000148</v>
      </c>
      <c r="AC1051" s="3"/>
    </row>
    <row r="1052" customFormat="false" ht="14.25" hidden="true" customHeight="true" outlineLevel="0" collapsed="false">
      <c r="A1052" s="23" t="s">
        <v>134</v>
      </c>
      <c r="B1052" s="65" t="s">
        <v>81</v>
      </c>
      <c r="C1052" s="65" t="s">
        <v>590</v>
      </c>
      <c r="D1052" s="65" t="n">
        <v>1000000156</v>
      </c>
      <c r="E1052" s="66" t="s">
        <v>591</v>
      </c>
      <c r="F1052" s="67" t="n">
        <v>43241</v>
      </c>
      <c r="G1052" s="67" t="str">
        <f aca="false">IF(I1052&gt;0,"Targeted Dealer","-")</f>
        <v>Targeted Dealer</v>
      </c>
      <c r="H1052" s="67"/>
      <c r="I1052" s="68" t="n">
        <v>30</v>
      </c>
      <c r="J1052" s="68" t="n">
        <f aca="false">I1052/$J$1*$E$1</f>
        <v>626.129032258065</v>
      </c>
      <c r="K1052" s="97" t="n">
        <v>10</v>
      </c>
      <c r="L1052" s="69" t="n">
        <f aca="false">K1052-J1052</f>
        <v>-616.129032258065</v>
      </c>
      <c r="M1052" s="69" t="n">
        <f aca="false">IFERROR((K1052/J1052%),"-")</f>
        <v>1.59711488923235</v>
      </c>
      <c r="N1052" s="100" t="n">
        <v>0</v>
      </c>
      <c r="O1052" s="98" t="str">
        <f aca="false">IF(F1052&lt;=$P$2,"Nov","")</f>
        <v>Nov</v>
      </c>
      <c r="P1052" s="97" t="n">
        <v>0</v>
      </c>
      <c r="Q1052" s="100" t="n">
        <f aca="false">K1052-P1052</f>
        <v>10</v>
      </c>
      <c r="R1052" s="98" t="n">
        <f aca="false">IFERROR(IF(O1052="Nov",(K1052/P1052-1)),0)</f>
        <v>0</v>
      </c>
      <c r="S1052" s="105" t="b">
        <f aca="false">IF(N1052&gt;0,IF(O1052="","-",IF(R1052&lt;0%,"DEGROWTH","GROWTH")))</f>
        <v>0</v>
      </c>
      <c r="T1052" s="101" t="n">
        <v>41</v>
      </c>
      <c r="U1052" s="101" t="str">
        <f aca="false">IF(F1052&lt;=$V$2,"Dec","")</f>
        <v>Dec</v>
      </c>
      <c r="V1052" s="97" t="n">
        <v>41</v>
      </c>
      <c r="W1052" s="104" t="n">
        <f aca="false">K1052-V1052</f>
        <v>-31</v>
      </c>
      <c r="X1052" s="103" t="n">
        <f aca="false">IFERROR(IF(U1052="Dec",(K1052/V1052-1)),0)</f>
        <v>-0.75609756097561</v>
      </c>
      <c r="Y1052" s="104" t="str">
        <f aca="false">IF(T1052&gt;0,IF(U1052="","-",IF(X1052&lt;0%,"DEGROWTH","GROWTH")))</f>
        <v>DEGROWTH</v>
      </c>
      <c r="Z1052" s="24" t="n">
        <v>0</v>
      </c>
      <c r="AA1052" s="24" t="n">
        <f aca="false">IF(H1052&gt;0,1,0)</f>
        <v>0</v>
      </c>
      <c r="AB1052" s="3" t="n">
        <v>1000000156</v>
      </c>
      <c r="AC1052" s="3"/>
    </row>
    <row r="1053" customFormat="false" ht="14.25" hidden="true" customHeight="true" outlineLevel="0" collapsed="false">
      <c r="A1053" s="23" t="s">
        <v>134</v>
      </c>
      <c r="B1053" s="65" t="s">
        <v>81</v>
      </c>
      <c r="C1053" s="65" t="s">
        <v>2096</v>
      </c>
      <c r="D1053" s="65" t="n">
        <v>1000000152</v>
      </c>
      <c r="E1053" s="66" t="s">
        <v>2097</v>
      </c>
      <c r="F1053" s="67" t="n">
        <v>43246</v>
      </c>
      <c r="G1053" s="67" t="str">
        <f aca="false">IF(I1053&gt;0,"Targeted Dealer","-")</f>
        <v>Targeted Dealer</v>
      </c>
      <c r="H1053" s="67"/>
      <c r="I1053" s="68" t="n">
        <v>150</v>
      </c>
      <c r="J1053" s="68" t="n">
        <f aca="false">I1053/$J$1*$E$1</f>
        <v>3130.64516129032</v>
      </c>
      <c r="K1053" s="97" t="n">
        <v>175</v>
      </c>
      <c r="L1053" s="69" t="n">
        <f aca="false">K1053-J1053</f>
        <v>-2955.64516129032</v>
      </c>
      <c r="M1053" s="69" t="n">
        <f aca="false">IFERROR((K1053/J1053%),"-")</f>
        <v>5.58990211231324</v>
      </c>
      <c r="N1053" s="100" t="n">
        <v>165</v>
      </c>
      <c r="O1053" s="98" t="str">
        <f aca="false">IF(F1053&lt;=$P$2,"Nov","")</f>
        <v>Nov</v>
      </c>
      <c r="P1053" s="97" t="n">
        <v>165</v>
      </c>
      <c r="Q1053" s="100" t="n">
        <f aca="false">K1053-P1053</f>
        <v>10</v>
      </c>
      <c r="R1053" s="98" t="n">
        <f aca="false">IFERROR(IF(O1053="Nov",(K1053/P1053-1)),0)</f>
        <v>0.0606060606060606</v>
      </c>
      <c r="S1053" s="100" t="str">
        <f aca="false">IF(N1053&gt;0,IF(O1053="","-",IF(R1053&lt;0%,"DEGROWTH","GROWTH")))</f>
        <v>GROWTH</v>
      </c>
      <c r="T1053" s="101" t="n">
        <v>115</v>
      </c>
      <c r="U1053" s="101" t="str">
        <f aca="false">IF(F1053&lt;=$V$2,"Dec","")</f>
        <v>Dec</v>
      </c>
      <c r="V1053" s="97" t="n">
        <v>115</v>
      </c>
      <c r="W1053" s="104" t="n">
        <f aca="false">K1053-V1053</f>
        <v>60</v>
      </c>
      <c r="X1053" s="103" t="n">
        <f aca="false">IFERROR(IF(U1053="Dec",(K1053/V1053-1)),0)</f>
        <v>0.521739130434783</v>
      </c>
      <c r="Y1053" s="104" t="str">
        <f aca="false">IF(T1053&gt;0,IF(U1053="","-",IF(X1053&lt;0%,"DEGROWTH","GROWTH")))</f>
        <v>GROWTH</v>
      </c>
      <c r="Z1053" s="24" t="n">
        <v>0</v>
      </c>
      <c r="AA1053" s="24" t="n">
        <f aca="false">IF(H1053&gt;0,1,0)</f>
        <v>0</v>
      </c>
      <c r="AB1053" s="3" t="n">
        <v>1000000152</v>
      </c>
      <c r="AC1053" s="3"/>
    </row>
    <row r="1054" customFormat="false" ht="14.25" hidden="true" customHeight="true" outlineLevel="0" collapsed="false">
      <c r="A1054" s="23" t="s">
        <v>134</v>
      </c>
      <c r="B1054" s="65" t="s">
        <v>81</v>
      </c>
      <c r="C1054" s="65" t="s">
        <v>2098</v>
      </c>
      <c r="D1054" s="65" t="n">
        <v>1000000145</v>
      </c>
      <c r="E1054" s="66" t="s">
        <v>2099</v>
      </c>
      <c r="F1054" s="67" t="n">
        <v>43337</v>
      </c>
      <c r="G1054" s="67" t="str">
        <f aca="false">IF(I1054&gt;0,"Targeted Dealer","-")</f>
        <v>Targeted Dealer</v>
      </c>
      <c r="H1054" s="67"/>
      <c r="I1054" s="68" t="n">
        <v>225</v>
      </c>
      <c r="J1054" s="68" t="n">
        <f aca="false">I1054/$J$1*$E$1</f>
        <v>4695.96774193548</v>
      </c>
      <c r="K1054" s="97" t="n">
        <v>123.1</v>
      </c>
      <c r="L1054" s="69" t="n">
        <f aca="false">K1054-J1054</f>
        <v>-4572.86774193548</v>
      </c>
      <c r="M1054" s="69" t="n">
        <f aca="false">IFERROR((K1054/J1054%),"-")</f>
        <v>2.62139790486004</v>
      </c>
      <c r="N1054" s="100" t="n">
        <v>172</v>
      </c>
      <c r="O1054" s="98" t="str">
        <f aca="false">IF(F1054&lt;=$P$2,"Nov","")</f>
        <v>Nov</v>
      </c>
      <c r="P1054" s="97" t="n">
        <v>172</v>
      </c>
      <c r="Q1054" s="100" t="n">
        <f aca="false">K1054-P1054</f>
        <v>-48.9</v>
      </c>
      <c r="R1054" s="98" t="n">
        <f aca="false">IFERROR(IF(O1054="Nov",(K1054/P1054-1)),0)</f>
        <v>-0.284302325581395</v>
      </c>
      <c r="S1054" s="100" t="str">
        <f aca="false">IF(N1054&gt;0,IF(O1054="","-",IF(R1054&lt;0%,"DEGROWTH","GROWTH")))</f>
        <v>DEGROWTH</v>
      </c>
      <c r="T1054" s="101" t="n">
        <v>70.5</v>
      </c>
      <c r="U1054" s="101" t="str">
        <f aca="false">IF(F1054&lt;=$V$2,"Dec","")</f>
        <v>Dec</v>
      </c>
      <c r="V1054" s="97" t="n">
        <v>70.5</v>
      </c>
      <c r="W1054" s="104" t="n">
        <f aca="false">K1054-V1054</f>
        <v>52.6</v>
      </c>
      <c r="X1054" s="103" t="n">
        <f aca="false">IFERROR(IF(U1054="Dec",(K1054/V1054-1)),0)</f>
        <v>0.746099290780142</v>
      </c>
      <c r="Y1054" s="104" t="str">
        <f aca="false">IF(T1054&gt;0,IF(U1054="","-",IF(X1054&lt;0%,"DEGROWTH","GROWTH")))</f>
        <v>GROWTH</v>
      </c>
      <c r="Z1054" s="24" t="n">
        <v>0</v>
      </c>
      <c r="AA1054" s="24" t="n">
        <f aca="false">IF(H1054&gt;0,1,0)</f>
        <v>0</v>
      </c>
      <c r="AB1054" s="3" t="n">
        <v>1000000145</v>
      </c>
      <c r="AC1054" s="3"/>
    </row>
    <row r="1055" customFormat="false" ht="14.25" hidden="true" customHeight="true" outlineLevel="0" collapsed="false">
      <c r="A1055" s="23" t="s">
        <v>134</v>
      </c>
      <c r="B1055" s="65" t="s">
        <v>81</v>
      </c>
      <c r="C1055" s="65" t="s">
        <v>2100</v>
      </c>
      <c r="D1055" s="65" t="n">
        <v>1000000162</v>
      </c>
      <c r="E1055" s="66" t="s">
        <v>2101</v>
      </c>
      <c r="F1055" s="67" t="n">
        <v>43337</v>
      </c>
      <c r="G1055" s="67" t="str">
        <f aca="false">IF(I1055&gt;0,"Targeted Dealer","-")</f>
        <v>Targeted Dealer</v>
      </c>
      <c r="H1055" s="67" t="s">
        <v>627</v>
      </c>
      <c r="I1055" s="68" t="n">
        <v>50</v>
      </c>
      <c r="J1055" s="68" t="n">
        <f aca="false">I1055/$J$1*$E$1</f>
        <v>1043.54838709677</v>
      </c>
      <c r="K1055" s="97" t="n">
        <v>20</v>
      </c>
      <c r="L1055" s="69" t="n">
        <f aca="false">K1055-J1055</f>
        <v>-1023.54838709677</v>
      </c>
      <c r="M1055" s="69" t="n">
        <f aca="false">IFERROR((K1055/J1055%),"-")</f>
        <v>1.91653786707883</v>
      </c>
      <c r="N1055" s="100" t="n">
        <v>35</v>
      </c>
      <c r="O1055" s="98" t="str">
        <f aca="false">IF(F1055&lt;=$P$2,"Nov","")</f>
        <v>Nov</v>
      </c>
      <c r="P1055" s="97" t="n">
        <v>35</v>
      </c>
      <c r="Q1055" s="100" t="n">
        <f aca="false">K1055-P1055</f>
        <v>-15</v>
      </c>
      <c r="R1055" s="98" t="n">
        <f aca="false">IFERROR(IF(O1055="Nov",(K1055/P1055-1)),0)</f>
        <v>-0.428571428571429</v>
      </c>
      <c r="S1055" s="100" t="str">
        <f aca="false">IF(N1055&gt;0,IF(O1055="","-",IF(R1055&lt;0%,"DEGROWTH","GROWTH")))</f>
        <v>DEGROWTH</v>
      </c>
      <c r="T1055" s="101" t="n">
        <v>35</v>
      </c>
      <c r="U1055" s="101" t="str">
        <f aca="false">IF(F1055&lt;=$V$2,"Dec","")</f>
        <v>Dec</v>
      </c>
      <c r="V1055" s="97" t="n">
        <v>35</v>
      </c>
      <c r="W1055" s="104" t="n">
        <f aca="false">K1055-V1055</f>
        <v>-15</v>
      </c>
      <c r="X1055" s="103" t="n">
        <f aca="false">IFERROR(IF(U1055="Dec",(K1055/V1055-1)),0)</f>
        <v>-0.428571428571429</v>
      </c>
      <c r="Y1055" s="104" t="str">
        <f aca="false">IF(T1055&gt;0,IF(U1055="","-",IF(X1055&lt;0%,"DEGROWTH","GROWTH")))</f>
        <v>DEGROWTH</v>
      </c>
      <c r="Z1055" s="24" t="n">
        <v>0</v>
      </c>
      <c r="AA1055" s="24" t="n">
        <f aca="false">IF(H1055&gt;0,1,0)</f>
        <v>1</v>
      </c>
      <c r="AB1055" s="3" t="n">
        <v>1000000162</v>
      </c>
      <c r="AC1055" s="3"/>
    </row>
    <row r="1056" customFormat="false" ht="14.25" hidden="true" customHeight="true" outlineLevel="0" collapsed="false">
      <c r="A1056" s="23" t="s">
        <v>134</v>
      </c>
      <c r="B1056" s="65" t="s">
        <v>81</v>
      </c>
      <c r="C1056" s="65" t="s">
        <v>2102</v>
      </c>
      <c r="D1056" s="65" t="n">
        <v>1000000122</v>
      </c>
      <c r="E1056" s="66" t="s">
        <v>2103</v>
      </c>
      <c r="F1056" s="67" t="n">
        <v>43430</v>
      </c>
      <c r="G1056" s="67" t="str">
        <f aca="false">IF(I1056&gt;0,"Targeted Dealer","-")</f>
        <v>Targeted Dealer</v>
      </c>
      <c r="H1056" s="67"/>
      <c r="I1056" s="68" t="n">
        <v>50</v>
      </c>
      <c r="J1056" s="68" t="n">
        <f aca="false">I1056/$J$1*$E$1</f>
        <v>1043.54838709677</v>
      </c>
      <c r="K1056" s="97" t="n">
        <v>21</v>
      </c>
      <c r="L1056" s="69" t="n">
        <f aca="false">K1056-J1056</f>
        <v>-1022.54838709677</v>
      </c>
      <c r="M1056" s="69" t="n">
        <f aca="false">IFERROR((K1056/J1056%),"-")</f>
        <v>2.01236476043277</v>
      </c>
      <c r="N1056" s="100" t="n">
        <v>20</v>
      </c>
      <c r="O1056" s="98" t="str">
        <f aca="false">IF(F1056&lt;=$P$2,"Nov","")</f>
        <v>Nov</v>
      </c>
      <c r="P1056" s="97" t="n">
        <v>20</v>
      </c>
      <c r="Q1056" s="100" t="n">
        <f aca="false">K1056-P1056</f>
        <v>1</v>
      </c>
      <c r="R1056" s="98" t="n">
        <f aca="false">IFERROR(IF(O1056="Nov",(K1056/P1056-1)),0)</f>
        <v>0.05</v>
      </c>
      <c r="S1056" s="100" t="str">
        <f aca="false">IF(N1056&gt;0,IF(O1056="","-",IF(R1056&lt;0%,"DEGROWTH","GROWTH")))</f>
        <v>GROWTH</v>
      </c>
      <c r="T1056" s="101" t="n">
        <v>11</v>
      </c>
      <c r="U1056" s="101" t="str">
        <f aca="false">IF(F1056&lt;=$V$2,"Dec","")</f>
        <v>Dec</v>
      </c>
      <c r="V1056" s="97" t="n">
        <v>11</v>
      </c>
      <c r="W1056" s="104" t="n">
        <f aca="false">K1056-V1056</f>
        <v>10</v>
      </c>
      <c r="X1056" s="103" t="n">
        <f aca="false">IFERROR(IF(U1056="Dec",(K1056/V1056-1)),0)</f>
        <v>0.909090909090909</v>
      </c>
      <c r="Y1056" s="104" t="str">
        <f aca="false">IF(T1056&gt;0,IF(U1056="","-",IF(X1056&lt;0%,"DEGROWTH","GROWTH")))</f>
        <v>GROWTH</v>
      </c>
      <c r="Z1056" s="24" t="n">
        <v>0</v>
      </c>
      <c r="AA1056" s="24" t="n">
        <f aca="false">IF(H1056&gt;0,1,0)</f>
        <v>0</v>
      </c>
      <c r="AB1056" s="3" t="n">
        <v>1000000122</v>
      </c>
      <c r="AC1056" s="3"/>
    </row>
    <row r="1057" customFormat="false" ht="14.25" hidden="true" customHeight="true" outlineLevel="0" collapsed="false">
      <c r="A1057" s="23" t="s">
        <v>134</v>
      </c>
      <c r="B1057" s="65" t="s">
        <v>81</v>
      </c>
      <c r="C1057" s="65" t="s">
        <v>2104</v>
      </c>
      <c r="D1057" s="65" t="n">
        <v>1000000136</v>
      </c>
      <c r="E1057" s="66" t="s">
        <v>2105</v>
      </c>
      <c r="F1057" s="67" t="n">
        <v>43439</v>
      </c>
      <c r="G1057" s="67" t="str">
        <f aca="false">IF(I1057&gt;0,"Targeted Dealer","-")</f>
        <v>Targeted Dealer</v>
      </c>
      <c r="H1057" s="67" t="s">
        <v>627</v>
      </c>
      <c r="I1057" s="68" t="n">
        <v>75</v>
      </c>
      <c r="J1057" s="68" t="n">
        <f aca="false">I1057/$J$1*$E$1</f>
        <v>1565.32258064516</v>
      </c>
      <c r="K1057" s="97" t="n">
        <v>63.5</v>
      </c>
      <c r="L1057" s="69" t="n">
        <f aca="false">K1057-J1057</f>
        <v>-1501.82258064516</v>
      </c>
      <c r="M1057" s="69" t="n">
        <f aca="false">IFERROR((K1057/J1057%),"-")</f>
        <v>4.05667181865018</v>
      </c>
      <c r="N1057" s="100" t="n">
        <v>57.5</v>
      </c>
      <c r="O1057" s="98" t="str">
        <f aca="false">IF(F1057&lt;=$P$2,"Nov","")</f>
        <v>Nov</v>
      </c>
      <c r="P1057" s="97" t="n">
        <v>57.5</v>
      </c>
      <c r="Q1057" s="100" t="n">
        <f aca="false">K1057-P1057</f>
        <v>6</v>
      </c>
      <c r="R1057" s="98" t="n">
        <f aca="false">IFERROR(IF(O1057="Nov",(K1057/P1057-1)),0)</f>
        <v>0.104347826086957</v>
      </c>
      <c r="S1057" s="100" t="str">
        <f aca="false">IF(N1057&gt;0,IF(O1057="","-",IF(R1057&lt;0%,"DEGROWTH","GROWTH")))</f>
        <v>GROWTH</v>
      </c>
      <c r="T1057" s="101" t="n">
        <v>47.5</v>
      </c>
      <c r="U1057" s="101" t="str">
        <f aca="false">IF(F1057&lt;=$V$2,"Dec","")</f>
        <v>Dec</v>
      </c>
      <c r="V1057" s="97" t="n">
        <v>47.5</v>
      </c>
      <c r="W1057" s="104" t="n">
        <f aca="false">K1057-V1057</f>
        <v>16</v>
      </c>
      <c r="X1057" s="103" t="n">
        <f aca="false">IFERROR(IF(U1057="Dec",(K1057/V1057-1)),0)</f>
        <v>0.336842105263158</v>
      </c>
      <c r="Y1057" s="104" t="str">
        <f aca="false">IF(T1057&gt;0,IF(U1057="","-",IF(X1057&lt;0%,"DEGROWTH","GROWTH")))</f>
        <v>GROWTH</v>
      </c>
      <c r="Z1057" s="24" t="n">
        <v>0</v>
      </c>
      <c r="AA1057" s="24" t="n">
        <f aca="false">IF(H1057&gt;0,1,0)</f>
        <v>1</v>
      </c>
      <c r="AB1057" s="3" t="n">
        <v>1000000136</v>
      </c>
      <c r="AC1057" s="3"/>
    </row>
    <row r="1058" customFormat="false" ht="14.25" hidden="true" customHeight="true" outlineLevel="0" collapsed="false">
      <c r="A1058" s="23" t="s">
        <v>134</v>
      </c>
      <c r="B1058" s="65" t="s">
        <v>81</v>
      </c>
      <c r="C1058" s="65" t="s">
        <v>4167</v>
      </c>
      <c r="D1058" s="65" t="n">
        <v>1000000123</v>
      </c>
      <c r="E1058" s="66" t="s">
        <v>4168</v>
      </c>
      <c r="F1058" s="67" t="n">
        <v>43446</v>
      </c>
      <c r="G1058" s="67" t="str">
        <f aca="false">IF(I1058&gt;0,"Targeted Dealer","-")</f>
        <v>Targeted Dealer</v>
      </c>
      <c r="H1058" s="67" t="s">
        <v>627</v>
      </c>
      <c r="I1058" s="68" t="n">
        <v>60</v>
      </c>
      <c r="J1058" s="68" t="n">
        <f aca="false">I1058/$J$1*$E$1</f>
        <v>1252.25806451613</v>
      </c>
      <c r="K1058" s="97" t="n">
        <v>10</v>
      </c>
      <c r="L1058" s="69" t="n">
        <f aca="false">K1058-J1058</f>
        <v>-1242.25806451613</v>
      </c>
      <c r="M1058" s="69" t="n">
        <f aca="false">IFERROR((K1058/J1058%),"-")</f>
        <v>0.798557444616177</v>
      </c>
      <c r="N1058" s="100" t="n">
        <v>12.5</v>
      </c>
      <c r="O1058" s="98" t="str">
        <f aca="false">IF(F1058&lt;=$P$2,"Nov","")</f>
        <v>Nov</v>
      </c>
      <c r="P1058" s="97" t="n">
        <v>12.5</v>
      </c>
      <c r="Q1058" s="100" t="n">
        <f aca="false">K1058-P1058</f>
        <v>-2.5</v>
      </c>
      <c r="R1058" s="98" t="n">
        <f aca="false">IFERROR(IF(O1058="Nov",(K1058/P1058-1)),0)</f>
        <v>-0.2</v>
      </c>
      <c r="S1058" s="100" t="str">
        <f aca="false">IF(N1058&gt;0,IF(O1058="","-",IF(R1058&lt;0%,"DEGROWTH","GROWTH")))</f>
        <v>DEGROWTH</v>
      </c>
      <c r="T1058" s="101" t="n">
        <v>30</v>
      </c>
      <c r="U1058" s="101" t="str">
        <f aca="false">IF(F1058&lt;=$V$2,"Dec","")</f>
        <v>Dec</v>
      </c>
      <c r="V1058" s="97" t="n">
        <v>30</v>
      </c>
      <c r="W1058" s="104" t="n">
        <f aca="false">K1058-V1058</f>
        <v>-20</v>
      </c>
      <c r="X1058" s="103" t="n">
        <f aca="false">IFERROR(IF(U1058="Dec",(K1058/V1058-1)),0)</f>
        <v>-0.666666666666667</v>
      </c>
      <c r="Y1058" s="104" t="str">
        <f aca="false">IF(T1058&gt;0,IF(U1058="","-",IF(X1058&lt;0%,"DEGROWTH","GROWTH")))</f>
        <v>DEGROWTH</v>
      </c>
      <c r="Z1058" s="24" t="n">
        <v>0</v>
      </c>
      <c r="AA1058" s="24" t="n">
        <f aca="false">IF(H1058&gt;0,1,0)</f>
        <v>1</v>
      </c>
      <c r="AB1058" s="3" t="n">
        <v>1000000123</v>
      </c>
      <c r="AC1058" s="3"/>
    </row>
    <row r="1059" customFormat="false" ht="14.25" hidden="true" customHeight="true" outlineLevel="0" collapsed="false">
      <c r="A1059" s="23" t="s">
        <v>134</v>
      </c>
      <c r="B1059" s="65" t="s">
        <v>81</v>
      </c>
      <c r="C1059" s="65" t="s">
        <v>2106</v>
      </c>
      <c r="D1059" s="65" t="n">
        <v>1000000160</v>
      </c>
      <c r="E1059" s="66" t="s">
        <v>2107</v>
      </c>
      <c r="F1059" s="67" t="n">
        <v>43566</v>
      </c>
      <c r="G1059" s="67" t="str">
        <f aca="false">IF(I1059&gt;0,"Targeted Dealer","-")</f>
        <v>Targeted Dealer</v>
      </c>
      <c r="H1059" s="67"/>
      <c r="I1059" s="68" t="n">
        <v>50</v>
      </c>
      <c r="J1059" s="68" t="n">
        <f aca="false">I1059/$J$1*$E$1</f>
        <v>1043.54838709677</v>
      </c>
      <c r="K1059" s="97" t="n">
        <v>27.5</v>
      </c>
      <c r="L1059" s="69" t="n">
        <f aca="false">K1059-J1059</f>
        <v>-1016.04838709677</v>
      </c>
      <c r="M1059" s="69" t="n">
        <f aca="false">IFERROR((K1059/J1059%),"-")</f>
        <v>2.63523956723339</v>
      </c>
      <c r="N1059" s="100" t="n">
        <v>37.5</v>
      </c>
      <c r="O1059" s="98" t="str">
        <f aca="false">IF(F1059&lt;=$P$2,"Nov","")</f>
        <v>Nov</v>
      </c>
      <c r="P1059" s="97" t="n">
        <v>37.5</v>
      </c>
      <c r="Q1059" s="100" t="n">
        <f aca="false">K1059-P1059</f>
        <v>-10</v>
      </c>
      <c r="R1059" s="98" t="n">
        <f aca="false">IFERROR(IF(O1059="Nov",(K1059/P1059-1)),0)</f>
        <v>-0.266666666666667</v>
      </c>
      <c r="S1059" s="100" t="str">
        <f aca="false">IF(N1059&gt;0,IF(O1059="","-",IF(R1059&lt;0%,"DEGROWTH","GROWTH")))</f>
        <v>DEGROWTH</v>
      </c>
      <c r="T1059" s="101" t="n">
        <v>20</v>
      </c>
      <c r="U1059" s="101" t="str">
        <f aca="false">IF(F1059&lt;=$V$2,"Dec","")</f>
        <v>Dec</v>
      </c>
      <c r="V1059" s="97" t="n">
        <v>20</v>
      </c>
      <c r="W1059" s="104" t="n">
        <f aca="false">K1059-V1059</f>
        <v>7.5</v>
      </c>
      <c r="X1059" s="103" t="n">
        <f aca="false">IFERROR(IF(U1059="Dec",(K1059/V1059-1)),0)</f>
        <v>0.375</v>
      </c>
      <c r="Y1059" s="104" t="str">
        <f aca="false">IF(T1059&gt;0,IF(U1059="","-",IF(X1059&lt;0%,"DEGROWTH","GROWTH")))</f>
        <v>GROWTH</v>
      </c>
      <c r="Z1059" s="24" t="n">
        <v>0</v>
      </c>
      <c r="AA1059" s="24" t="n">
        <f aca="false">IF(H1059&gt;0,1,0)</f>
        <v>0</v>
      </c>
      <c r="AB1059" s="3" t="n">
        <v>1000000160</v>
      </c>
      <c r="AC1059" s="3"/>
    </row>
    <row r="1060" customFormat="false" ht="14.25" hidden="true" customHeight="true" outlineLevel="0" collapsed="false">
      <c r="A1060" s="23" t="s">
        <v>134</v>
      </c>
      <c r="B1060" s="65" t="s">
        <v>81</v>
      </c>
      <c r="C1060" s="65" t="s">
        <v>2108</v>
      </c>
      <c r="D1060" s="65" t="n">
        <v>1000000141</v>
      </c>
      <c r="E1060" s="66" t="s">
        <v>2109</v>
      </c>
      <c r="F1060" s="67" t="n">
        <v>43647</v>
      </c>
      <c r="G1060" s="67" t="str">
        <f aca="false">IF(I1060&gt;0,"Targeted Dealer","-")</f>
        <v>Targeted Dealer</v>
      </c>
      <c r="H1060" s="67"/>
      <c r="I1060" s="68" t="n">
        <v>75</v>
      </c>
      <c r="J1060" s="68" t="n">
        <f aca="false">I1060/$J$1*$E$1</f>
        <v>1565.32258064516</v>
      </c>
      <c r="K1060" s="97" t="n">
        <v>42.5</v>
      </c>
      <c r="L1060" s="69" t="n">
        <f aca="false">K1060-J1060</f>
        <v>-1522.82258064516</v>
      </c>
      <c r="M1060" s="69" t="n">
        <f aca="false">IFERROR((K1060/J1060%),"-")</f>
        <v>2.715095311695</v>
      </c>
      <c r="N1060" s="100" t="n">
        <v>62.75</v>
      </c>
      <c r="O1060" s="98" t="str">
        <f aca="false">IF(F1060&lt;=$P$2,"Nov","")</f>
        <v>Nov</v>
      </c>
      <c r="P1060" s="97" t="n">
        <v>62.75</v>
      </c>
      <c r="Q1060" s="100" t="n">
        <f aca="false">K1060-P1060</f>
        <v>-20.25</v>
      </c>
      <c r="R1060" s="98" t="n">
        <f aca="false">IFERROR(IF(O1060="Nov",(K1060/P1060-1)),0)</f>
        <v>-0.322709163346614</v>
      </c>
      <c r="S1060" s="100" t="str">
        <f aca="false">IF(N1060&gt;0,IF(O1060="","-",IF(R1060&lt;0%,"DEGROWTH","GROWTH")))</f>
        <v>DEGROWTH</v>
      </c>
      <c r="T1060" s="101" t="n">
        <v>35</v>
      </c>
      <c r="U1060" s="101" t="str">
        <f aca="false">IF(F1060&lt;=$V$2,"Dec","")</f>
        <v>Dec</v>
      </c>
      <c r="V1060" s="97" t="n">
        <v>35</v>
      </c>
      <c r="W1060" s="104" t="n">
        <f aca="false">K1060-V1060</f>
        <v>7.5</v>
      </c>
      <c r="X1060" s="103" t="n">
        <f aca="false">IFERROR(IF(U1060="Dec",(K1060/V1060-1)),0)</f>
        <v>0.214285714285714</v>
      </c>
      <c r="Y1060" s="104" t="str">
        <f aca="false">IF(T1060&gt;0,IF(U1060="","-",IF(X1060&lt;0%,"DEGROWTH","GROWTH")))</f>
        <v>GROWTH</v>
      </c>
      <c r="Z1060" s="24" t="n">
        <v>0</v>
      </c>
      <c r="AA1060" s="24" t="n">
        <f aca="false">IF(H1060&gt;0,1,0)</f>
        <v>0</v>
      </c>
      <c r="AB1060" s="3" t="n">
        <v>1000000141</v>
      </c>
      <c r="AC1060" s="3"/>
    </row>
    <row r="1061" customFormat="false" ht="14.25" hidden="true" customHeight="true" outlineLevel="0" collapsed="false">
      <c r="A1061" s="23" t="s">
        <v>134</v>
      </c>
      <c r="B1061" s="65" t="s">
        <v>81</v>
      </c>
      <c r="C1061" s="65" t="s">
        <v>2110</v>
      </c>
      <c r="D1061" s="65" t="n">
        <v>1000000143</v>
      </c>
      <c r="E1061" s="66" t="s">
        <v>2111</v>
      </c>
      <c r="F1061" s="67" t="n">
        <v>43675</v>
      </c>
      <c r="G1061" s="67" t="str">
        <f aca="false">IF(I1061&gt;0,"Targeted Dealer","-")</f>
        <v>Targeted Dealer</v>
      </c>
      <c r="H1061" s="67"/>
      <c r="I1061" s="68" t="n">
        <v>60</v>
      </c>
      <c r="J1061" s="68" t="n">
        <f aca="false">I1061/$J$1*$E$1</f>
        <v>1252.25806451613</v>
      </c>
      <c r="K1061" s="97" t="n">
        <v>45</v>
      </c>
      <c r="L1061" s="69" t="n">
        <f aca="false">K1061-J1061</f>
        <v>-1207.25806451613</v>
      </c>
      <c r="M1061" s="69" t="n">
        <f aca="false">IFERROR((K1061/J1061%),"-")</f>
        <v>3.5935085007728</v>
      </c>
      <c r="N1061" s="100" t="n">
        <v>40</v>
      </c>
      <c r="O1061" s="98" t="str">
        <f aca="false">IF(F1061&lt;=$P$2,"Nov","")</f>
        <v>Nov</v>
      </c>
      <c r="P1061" s="97" t="n">
        <v>40</v>
      </c>
      <c r="Q1061" s="100" t="n">
        <f aca="false">K1061-P1061</f>
        <v>5</v>
      </c>
      <c r="R1061" s="98" t="n">
        <f aca="false">IFERROR(IF(O1061="Nov",(K1061/P1061-1)),0)</f>
        <v>0.125</v>
      </c>
      <c r="S1061" s="100" t="str">
        <f aca="false">IF(N1061&gt;0,IF(O1061="","-",IF(R1061&lt;0%,"DEGROWTH","GROWTH")))</f>
        <v>GROWTH</v>
      </c>
      <c r="T1061" s="101" t="n">
        <v>40</v>
      </c>
      <c r="U1061" s="101" t="str">
        <f aca="false">IF(F1061&lt;=$V$2,"Dec","")</f>
        <v>Dec</v>
      </c>
      <c r="V1061" s="97" t="n">
        <v>40</v>
      </c>
      <c r="W1061" s="104" t="n">
        <f aca="false">K1061-V1061</f>
        <v>5</v>
      </c>
      <c r="X1061" s="103" t="n">
        <f aca="false">IFERROR(IF(U1061="Dec",(K1061/V1061-1)),0)</f>
        <v>0.125</v>
      </c>
      <c r="Y1061" s="104" t="str">
        <f aca="false">IF(T1061&gt;0,IF(U1061="","-",IF(X1061&lt;0%,"DEGROWTH","GROWTH")))</f>
        <v>GROWTH</v>
      </c>
      <c r="Z1061" s="24" t="n">
        <v>0</v>
      </c>
      <c r="AA1061" s="24" t="n">
        <f aca="false">IF(H1061&gt;0,1,0)</f>
        <v>0</v>
      </c>
      <c r="AB1061" s="3" t="n">
        <v>1000000143</v>
      </c>
      <c r="AC1061" s="3"/>
    </row>
    <row r="1062" customFormat="false" ht="14.25" hidden="true" customHeight="true" outlineLevel="0" collapsed="false">
      <c r="A1062" s="23" t="s">
        <v>134</v>
      </c>
      <c r="B1062" s="65" t="s">
        <v>81</v>
      </c>
      <c r="C1062" s="65" t="s">
        <v>2112</v>
      </c>
      <c r="D1062" s="65" t="n">
        <v>1000000153</v>
      </c>
      <c r="E1062" s="66" t="s">
        <v>2113</v>
      </c>
      <c r="F1062" s="67" t="n">
        <v>44041</v>
      </c>
      <c r="G1062" s="67" t="str">
        <f aca="false">IF(I1062&gt;0,"Targeted Dealer","-")</f>
        <v>Targeted Dealer</v>
      </c>
      <c r="H1062" s="67"/>
      <c r="I1062" s="68" t="n">
        <v>150</v>
      </c>
      <c r="J1062" s="68" t="n">
        <f aca="false">I1062/$J$1*$E$1</f>
        <v>3130.64516129032</v>
      </c>
      <c r="K1062" s="97" t="n">
        <v>180</v>
      </c>
      <c r="L1062" s="69" t="n">
        <f aca="false">K1062-J1062</f>
        <v>-2950.64516129032</v>
      </c>
      <c r="M1062" s="69" t="n">
        <f aca="false">IFERROR((K1062/J1062%),"-")</f>
        <v>5.74961360123648</v>
      </c>
      <c r="N1062" s="100" t="n">
        <v>156</v>
      </c>
      <c r="O1062" s="98" t="str">
        <f aca="false">IF(F1062&lt;=$P$2,"Nov","")</f>
        <v>Nov</v>
      </c>
      <c r="P1062" s="97" t="n">
        <v>156</v>
      </c>
      <c r="Q1062" s="100" t="n">
        <f aca="false">K1062-P1062</f>
        <v>24</v>
      </c>
      <c r="R1062" s="98" t="n">
        <f aca="false">IFERROR(IF(O1062="Nov",(K1062/P1062-1)),0)</f>
        <v>0.153846153846154</v>
      </c>
      <c r="S1062" s="100" t="str">
        <f aca="false">IF(N1062&gt;0,IF(O1062="","-",IF(R1062&lt;0%,"DEGROWTH","GROWTH")))</f>
        <v>GROWTH</v>
      </c>
      <c r="T1062" s="101" t="n">
        <v>97.5</v>
      </c>
      <c r="U1062" s="101" t="str">
        <f aca="false">IF(F1062&lt;=$V$2,"Dec","")</f>
        <v>Dec</v>
      </c>
      <c r="V1062" s="97" t="n">
        <v>97.5</v>
      </c>
      <c r="W1062" s="104" t="n">
        <f aca="false">K1062-V1062</f>
        <v>82.5</v>
      </c>
      <c r="X1062" s="103" t="n">
        <f aca="false">IFERROR(IF(U1062="Dec",(K1062/V1062-1)),0)</f>
        <v>0.846153846153846</v>
      </c>
      <c r="Y1062" s="104" t="str">
        <f aca="false">IF(T1062&gt;0,IF(U1062="","-",IF(X1062&lt;0%,"DEGROWTH","GROWTH")))</f>
        <v>GROWTH</v>
      </c>
      <c r="Z1062" s="24" t="n">
        <v>0</v>
      </c>
      <c r="AA1062" s="24" t="n">
        <f aca="false">IF(H1062&gt;0,1,0)</f>
        <v>0</v>
      </c>
      <c r="AB1062" s="3" t="n">
        <v>1000000153</v>
      </c>
      <c r="AC1062" s="3"/>
    </row>
    <row r="1063" customFormat="false" ht="14.25" hidden="true" customHeight="true" outlineLevel="0" collapsed="false">
      <c r="A1063" s="23" t="s">
        <v>134</v>
      </c>
      <c r="B1063" s="65" t="s">
        <v>81</v>
      </c>
      <c r="C1063" s="65" t="s">
        <v>2114</v>
      </c>
      <c r="D1063" s="65" t="n">
        <v>1000000836</v>
      </c>
      <c r="E1063" s="66" t="s">
        <v>2115</v>
      </c>
      <c r="F1063" s="67" t="n">
        <v>44123</v>
      </c>
      <c r="G1063" s="67" t="str">
        <f aca="false">IF(I1063&gt;0,"Targeted Dealer","-")</f>
        <v>Targeted Dealer</v>
      </c>
      <c r="H1063" s="67"/>
      <c r="I1063" s="68" t="n">
        <v>125</v>
      </c>
      <c r="J1063" s="68" t="n">
        <f aca="false">I1063/$J$1*$E$1</f>
        <v>2608.87096774194</v>
      </c>
      <c r="K1063" s="97" t="n">
        <v>56</v>
      </c>
      <c r="L1063" s="69" t="n">
        <f aca="false">K1063-J1063</f>
        <v>-2552.87096774194</v>
      </c>
      <c r="M1063" s="69" t="n">
        <f aca="false">IFERROR((K1063/J1063%),"-")</f>
        <v>2.14652241112828</v>
      </c>
      <c r="N1063" s="100" t="n">
        <v>79</v>
      </c>
      <c r="O1063" s="98" t="str">
        <f aca="false">IF(F1063&lt;=$P$2,"Nov","")</f>
        <v>Nov</v>
      </c>
      <c r="P1063" s="97" t="n">
        <v>79</v>
      </c>
      <c r="Q1063" s="100" t="n">
        <f aca="false">K1063-P1063</f>
        <v>-23</v>
      </c>
      <c r="R1063" s="98" t="n">
        <f aca="false">IFERROR(IF(O1063="Nov",(K1063/P1063-1)),0)</f>
        <v>-0.291139240506329</v>
      </c>
      <c r="S1063" s="100" t="str">
        <f aca="false">IF(N1063&gt;0,IF(O1063="","-",IF(R1063&lt;0%,"DEGROWTH","GROWTH")))</f>
        <v>DEGROWTH</v>
      </c>
      <c r="T1063" s="101" t="n">
        <v>56.5</v>
      </c>
      <c r="U1063" s="101" t="str">
        <f aca="false">IF(F1063&lt;=$V$2,"Dec","")</f>
        <v>Dec</v>
      </c>
      <c r="V1063" s="97" t="n">
        <v>56.5</v>
      </c>
      <c r="W1063" s="104" t="n">
        <f aca="false">K1063-V1063</f>
        <v>-0.5</v>
      </c>
      <c r="X1063" s="103" t="n">
        <f aca="false">IFERROR(IF(U1063="Dec",(K1063/V1063-1)),0)</f>
        <v>-0.00884955752212391</v>
      </c>
      <c r="Y1063" s="104" t="str">
        <f aca="false">IF(T1063&gt;0,IF(U1063="","-",IF(X1063&lt;0%,"DEGROWTH","GROWTH")))</f>
        <v>DEGROWTH</v>
      </c>
      <c r="Z1063" s="24" t="n">
        <v>0</v>
      </c>
      <c r="AA1063" s="24" t="n">
        <f aca="false">IF(H1063&gt;0,1,0)</f>
        <v>0</v>
      </c>
      <c r="AB1063" s="3" t="n">
        <v>1000000836</v>
      </c>
      <c r="AC1063" s="3"/>
    </row>
    <row r="1064" customFormat="false" ht="14.25" hidden="true" customHeight="true" outlineLevel="0" collapsed="false">
      <c r="A1064" s="23" t="s">
        <v>134</v>
      </c>
      <c r="B1064" s="65" t="s">
        <v>81</v>
      </c>
      <c r="C1064" s="65" t="s">
        <v>2116</v>
      </c>
      <c r="D1064" s="65" t="n">
        <v>1000000159</v>
      </c>
      <c r="E1064" s="66" t="s">
        <v>2117</v>
      </c>
      <c r="F1064" s="67" t="n">
        <v>44140</v>
      </c>
      <c r="G1064" s="67" t="str">
        <f aca="false">IF(I1064&gt;0,"Targeted Dealer","-")</f>
        <v>Targeted Dealer</v>
      </c>
      <c r="H1064" s="67"/>
      <c r="I1064" s="68" t="n">
        <v>75</v>
      </c>
      <c r="J1064" s="68" t="n">
        <f aca="false">I1064/$J$1*$E$1</f>
        <v>1565.32258064516</v>
      </c>
      <c r="K1064" s="97" t="n">
        <v>35.5</v>
      </c>
      <c r="L1064" s="69" t="n">
        <f aca="false">K1064-J1064</f>
        <v>-1529.82258064516</v>
      </c>
      <c r="M1064" s="69" t="n">
        <f aca="false">IFERROR((K1064/J1064%),"-")</f>
        <v>2.26790314270994</v>
      </c>
      <c r="N1064" s="100" t="n">
        <v>54.5</v>
      </c>
      <c r="O1064" s="98" t="str">
        <f aca="false">IF(F1064&lt;=$P$2,"Nov","")</f>
        <v>Nov</v>
      </c>
      <c r="P1064" s="97" t="n">
        <v>54.5</v>
      </c>
      <c r="Q1064" s="100" t="n">
        <f aca="false">K1064-P1064</f>
        <v>-19</v>
      </c>
      <c r="R1064" s="98" t="n">
        <f aca="false">IFERROR(IF(O1064="Nov",(K1064/P1064-1)),0)</f>
        <v>-0.348623853211009</v>
      </c>
      <c r="S1064" s="100" t="str">
        <f aca="false">IF(N1064&gt;0,IF(O1064="","-",IF(R1064&lt;0%,"DEGROWTH","GROWTH")))</f>
        <v>DEGROWTH</v>
      </c>
      <c r="T1064" s="101" t="n">
        <v>10</v>
      </c>
      <c r="U1064" s="101" t="str">
        <f aca="false">IF(F1064&lt;=$V$2,"Dec","")</f>
        <v>Dec</v>
      </c>
      <c r="V1064" s="97" t="n">
        <v>10</v>
      </c>
      <c r="W1064" s="104" t="n">
        <f aca="false">K1064-V1064</f>
        <v>25.5</v>
      </c>
      <c r="X1064" s="103" t="n">
        <f aca="false">IFERROR(IF(U1064="Dec",(K1064/V1064-1)),0)</f>
        <v>2.55</v>
      </c>
      <c r="Y1064" s="104" t="str">
        <f aca="false">IF(T1064&gt;0,IF(U1064="","-",IF(X1064&lt;0%,"DEGROWTH","GROWTH")))</f>
        <v>GROWTH</v>
      </c>
      <c r="Z1064" s="24" t="n">
        <v>0</v>
      </c>
      <c r="AA1064" s="24" t="n">
        <f aca="false">IF(H1064&gt;0,1,0)</f>
        <v>0</v>
      </c>
      <c r="AB1064" s="3" t="n">
        <v>1000000159</v>
      </c>
      <c r="AC1064" s="3"/>
    </row>
    <row r="1065" customFormat="false" ht="14.25" hidden="true" customHeight="true" outlineLevel="0" collapsed="false">
      <c r="A1065" s="23" t="s">
        <v>134</v>
      </c>
      <c r="B1065" s="65" t="s">
        <v>81</v>
      </c>
      <c r="C1065" s="65" t="s">
        <v>2118</v>
      </c>
      <c r="D1065" s="65" t="n">
        <v>1000000133</v>
      </c>
      <c r="E1065" s="66" t="s">
        <v>2119</v>
      </c>
      <c r="F1065" s="67" t="n">
        <v>44215</v>
      </c>
      <c r="G1065" s="67" t="str">
        <f aca="false">IF(I1065&gt;0,"Targeted Dealer","-")</f>
        <v>Targeted Dealer</v>
      </c>
      <c r="H1065" s="67" t="s">
        <v>627</v>
      </c>
      <c r="I1065" s="68" t="n">
        <v>225</v>
      </c>
      <c r="J1065" s="68" t="n">
        <f aca="false">I1065/$J$1*$E$1</f>
        <v>4695.96774193548</v>
      </c>
      <c r="K1065" s="97" t="n">
        <v>66.95</v>
      </c>
      <c r="L1065" s="69" t="n">
        <f aca="false">K1065-J1065</f>
        <v>-4629.01774193548</v>
      </c>
      <c r="M1065" s="69" t="n">
        <f aca="false">IFERROR((K1065/J1065%),"-")</f>
        <v>1.42569122445475</v>
      </c>
      <c r="N1065" s="100" t="n">
        <v>70.75</v>
      </c>
      <c r="O1065" s="98" t="str">
        <f aca="false">IF(F1065&lt;=$P$2,"Nov","")</f>
        <v>Nov</v>
      </c>
      <c r="P1065" s="97" t="n">
        <v>70.75</v>
      </c>
      <c r="Q1065" s="100" t="n">
        <f aca="false">K1065-P1065</f>
        <v>-3.8</v>
      </c>
      <c r="R1065" s="98" t="n">
        <f aca="false">IFERROR(IF(O1065="Nov",(K1065/P1065-1)),0)</f>
        <v>-0.0537102473498233</v>
      </c>
      <c r="S1065" s="100" t="str">
        <f aca="false">IF(N1065&gt;0,IF(O1065="","-",IF(R1065&lt;0%,"DEGROWTH","GROWTH")))</f>
        <v>DEGROWTH</v>
      </c>
      <c r="T1065" s="101" t="n">
        <v>132</v>
      </c>
      <c r="U1065" s="101" t="str">
        <f aca="false">IF(F1065&lt;=$V$2,"Dec","")</f>
        <v>Dec</v>
      </c>
      <c r="V1065" s="97" t="n">
        <v>132</v>
      </c>
      <c r="W1065" s="104" t="n">
        <f aca="false">K1065-V1065</f>
        <v>-65.05</v>
      </c>
      <c r="X1065" s="103" t="n">
        <f aca="false">IFERROR(IF(U1065="Dec",(K1065/V1065-1)),0)</f>
        <v>-0.49280303030303</v>
      </c>
      <c r="Y1065" s="104" t="str">
        <f aca="false">IF(T1065&gt;0,IF(U1065="","-",IF(X1065&lt;0%,"DEGROWTH","GROWTH")))</f>
        <v>DEGROWTH</v>
      </c>
      <c r="Z1065" s="24" t="n">
        <v>0</v>
      </c>
      <c r="AA1065" s="24" t="n">
        <f aca="false">IF(H1065&gt;0,1,0)</f>
        <v>1</v>
      </c>
      <c r="AB1065" s="3" t="n">
        <v>1000000133</v>
      </c>
      <c r="AC1065" s="3"/>
    </row>
    <row r="1066" customFormat="false" ht="14.25" hidden="true" customHeight="true" outlineLevel="0" collapsed="false">
      <c r="A1066" s="23" t="s">
        <v>134</v>
      </c>
      <c r="B1066" s="65" t="s">
        <v>81</v>
      </c>
      <c r="C1066" s="65" t="s">
        <v>2120</v>
      </c>
      <c r="D1066" s="65" t="n">
        <v>1000000135</v>
      </c>
      <c r="E1066" s="66" t="s">
        <v>2121</v>
      </c>
      <c r="F1066" s="67" t="n">
        <v>44452</v>
      </c>
      <c r="G1066" s="67" t="str">
        <f aca="false">IF(I1066&gt;0,"Targeted Dealer","-")</f>
        <v>Targeted Dealer</v>
      </c>
      <c r="H1066" s="67"/>
      <c r="I1066" s="68" t="n">
        <v>60</v>
      </c>
      <c r="J1066" s="68" t="n">
        <f aca="false">I1066/$J$1*$E$1</f>
        <v>1252.25806451613</v>
      </c>
      <c r="K1066" s="97" t="n">
        <v>50</v>
      </c>
      <c r="L1066" s="69" t="n">
        <f aca="false">K1066-J1066</f>
        <v>-1202.25806451613</v>
      </c>
      <c r="M1066" s="69" t="n">
        <f aca="false">IFERROR((K1066/J1066%),"-")</f>
        <v>3.99278722308089</v>
      </c>
      <c r="N1066" s="100" t="n">
        <v>35</v>
      </c>
      <c r="O1066" s="98" t="str">
        <f aca="false">IF(F1066&lt;=$P$2,"Nov","")</f>
        <v>Nov</v>
      </c>
      <c r="P1066" s="97" t="n">
        <v>35</v>
      </c>
      <c r="Q1066" s="100" t="n">
        <f aca="false">K1066-P1066</f>
        <v>15</v>
      </c>
      <c r="R1066" s="98" t="n">
        <f aca="false">IFERROR(IF(O1066="Nov",(K1066/P1066-1)),0)</f>
        <v>0.428571428571429</v>
      </c>
      <c r="S1066" s="100" t="str">
        <f aca="false">IF(N1066&gt;0,IF(O1066="","-",IF(R1066&lt;0%,"DEGROWTH","GROWTH")))</f>
        <v>GROWTH</v>
      </c>
      <c r="T1066" s="101" t="n">
        <v>35</v>
      </c>
      <c r="U1066" s="101" t="str">
        <f aca="false">IF(F1066&lt;=$V$2,"Dec","")</f>
        <v>Dec</v>
      </c>
      <c r="V1066" s="97" t="n">
        <v>35</v>
      </c>
      <c r="W1066" s="104" t="n">
        <f aca="false">K1066-V1066</f>
        <v>15</v>
      </c>
      <c r="X1066" s="103" t="n">
        <f aca="false">IFERROR(IF(U1066="Dec",(K1066/V1066-1)),0)</f>
        <v>0.428571428571429</v>
      </c>
      <c r="Y1066" s="104" t="str">
        <f aca="false">IF(T1066&gt;0,IF(U1066="","-",IF(X1066&lt;0%,"DEGROWTH","GROWTH")))</f>
        <v>GROWTH</v>
      </c>
      <c r="Z1066" s="24" t="n">
        <v>0</v>
      </c>
      <c r="AA1066" s="24" t="n">
        <f aca="false">IF(H1066&gt;0,1,0)</f>
        <v>0</v>
      </c>
      <c r="AB1066" s="3" t="n">
        <v>1000000135</v>
      </c>
      <c r="AC1066" s="3"/>
    </row>
    <row r="1067" customFormat="false" ht="14.25" hidden="true" customHeight="true" outlineLevel="0" collapsed="false">
      <c r="A1067" s="23" t="s">
        <v>134</v>
      </c>
      <c r="B1067" s="65" t="s">
        <v>81</v>
      </c>
      <c r="C1067" s="65" t="s">
        <v>2122</v>
      </c>
      <c r="D1067" s="65" t="n">
        <v>1000002609</v>
      </c>
      <c r="E1067" s="66" t="s">
        <v>2123</v>
      </c>
      <c r="F1067" s="67" t="n">
        <v>44616</v>
      </c>
      <c r="G1067" s="67" t="str">
        <f aca="false">IF(I1067&gt;0,"Targeted Dealer","-")</f>
        <v>Targeted Dealer</v>
      </c>
      <c r="H1067" s="67"/>
      <c r="I1067" s="68" t="n">
        <v>60</v>
      </c>
      <c r="J1067" s="68" t="n">
        <f aca="false">I1067/$J$1*$E$1</f>
        <v>1252.25806451613</v>
      </c>
      <c r="K1067" s="97" t="n">
        <v>61</v>
      </c>
      <c r="L1067" s="69" t="n">
        <f aca="false">K1067-J1067</f>
        <v>-1191.25806451613</v>
      </c>
      <c r="M1067" s="69" t="n">
        <f aca="false">IFERROR((K1067/J1067%),"-")</f>
        <v>4.87120041215868</v>
      </c>
      <c r="N1067" s="100" t="n">
        <v>30</v>
      </c>
      <c r="O1067" s="98" t="str">
        <f aca="false">IF(F1067&lt;=$P$2,"Nov","")</f>
        <v>Nov</v>
      </c>
      <c r="P1067" s="97" t="n">
        <v>30</v>
      </c>
      <c r="Q1067" s="100" t="n">
        <f aca="false">K1067-P1067</f>
        <v>31</v>
      </c>
      <c r="R1067" s="98" t="n">
        <f aca="false">IFERROR(IF(O1067="Nov",(K1067/P1067-1)),0)</f>
        <v>1.03333333333333</v>
      </c>
      <c r="S1067" s="100" t="str">
        <f aca="false">IF(N1067&gt;0,IF(O1067="","-",IF(R1067&lt;0%,"DEGROWTH","GROWTH")))</f>
        <v>GROWTH</v>
      </c>
      <c r="T1067" s="101" t="n">
        <v>16.5</v>
      </c>
      <c r="U1067" s="101" t="str">
        <f aca="false">IF(F1067&lt;=$V$2,"Dec","")</f>
        <v>Dec</v>
      </c>
      <c r="V1067" s="97" t="n">
        <v>16.5</v>
      </c>
      <c r="W1067" s="104" t="n">
        <f aca="false">K1067-V1067</f>
        <v>44.5</v>
      </c>
      <c r="X1067" s="103" t="n">
        <f aca="false">IFERROR(IF(U1067="Dec",(K1067/V1067-1)),0)</f>
        <v>2.6969696969697</v>
      </c>
      <c r="Y1067" s="104" t="str">
        <f aca="false">IF(T1067&gt;0,IF(U1067="","-",IF(X1067&lt;0%,"DEGROWTH","GROWTH")))</f>
        <v>GROWTH</v>
      </c>
      <c r="Z1067" s="24" t="n">
        <v>0</v>
      </c>
      <c r="AA1067" s="24" t="n">
        <f aca="false">IF(H1067&gt;0,1,0)</f>
        <v>0</v>
      </c>
      <c r="AB1067" s="3" t="n">
        <v>1000002609</v>
      </c>
      <c r="AC1067" s="3"/>
    </row>
    <row r="1068" customFormat="false" ht="14.25" hidden="true" customHeight="true" outlineLevel="0" collapsed="false">
      <c r="A1068" s="23" t="s">
        <v>134</v>
      </c>
      <c r="B1068" s="65" t="s">
        <v>81</v>
      </c>
      <c r="C1068" s="65" t="s">
        <v>4512</v>
      </c>
      <c r="D1068" s="65" t="n">
        <v>1000002725</v>
      </c>
      <c r="E1068" s="65" t="s">
        <v>4513</v>
      </c>
      <c r="F1068" s="67" t="n">
        <v>44667</v>
      </c>
      <c r="G1068" s="67" t="str">
        <f aca="false">IF(I1068&gt;0,"Targeted Dealer","-")</f>
        <v>-</v>
      </c>
      <c r="H1068" s="67"/>
      <c r="I1068" s="68" t="n">
        <v>0</v>
      </c>
      <c r="J1068" s="68" t="n">
        <f aca="false">I1068/$J$1*$E$1</f>
        <v>0</v>
      </c>
      <c r="K1068" s="97" t="n">
        <v>0</v>
      </c>
      <c r="L1068" s="69" t="n">
        <f aca="false">K1068-J1068</f>
        <v>0</v>
      </c>
      <c r="M1068" s="69" t="str">
        <f aca="false">IFERROR((K1068/J1068%),"-")</f>
        <v>-</v>
      </c>
      <c r="N1068" s="100" t="n">
        <v>0</v>
      </c>
      <c r="O1068" s="98" t="str">
        <f aca="false">IF(F1068&lt;=$P$2,"Nov","")</f>
        <v>Nov</v>
      </c>
      <c r="P1068" s="97" t="n">
        <v>0</v>
      </c>
      <c r="Q1068" s="100" t="n">
        <f aca="false">K1068-P1068</f>
        <v>0</v>
      </c>
      <c r="R1068" s="98" t="n">
        <f aca="false">IFERROR(IF(O1068="Nov",(K1068/P1068-1)),0)</f>
        <v>0</v>
      </c>
      <c r="S1068" s="105" t="b">
        <f aca="false">IF(N1068&gt;0,IF(O1068="","-",IF(R1068&lt;0%,"DEGROWTH","GROWTH")))</f>
        <v>0</v>
      </c>
      <c r="T1068" s="101" t="n">
        <v>6.5</v>
      </c>
      <c r="U1068" s="101" t="str">
        <f aca="false">IF(F1068&lt;=$V$2,"Dec","")</f>
        <v>Dec</v>
      </c>
      <c r="V1068" s="97" t="n">
        <v>6.5</v>
      </c>
      <c r="W1068" s="104" t="n">
        <f aca="false">K1068-V1068</f>
        <v>-6.5</v>
      </c>
      <c r="X1068" s="103" t="n">
        <f aca="false">IFERROR(IF(U1068="Dec",(K1068/V1068-1)),0)</f>
        <v>-1</v>
      </c>
      <c r="Y1068" s="104" t="str">
        <f aca="false">IF(T1068&gt;0,IF(U1068="","-",IF(X1068&lt;0%,"DEGROWTH","GROWTH")))</f>
        <v>DEGROWTH</v>
      </c>
      <c r="Z1068" s="24" t="n">
        <v>1</v>
      </c>
      <c r="AA1068" s="24" t="n">
        <f aca="false">IF(H1068&gt;0,1,0)</f>
        <v>0</v>
      </c>
      <c r="AB1068" s="3" t="n">
        <v>1000002725</v>
      </c>
      <c r="AC1068" s="3"/>
    </row>
    <row r="1069" customFormat="false" ht="14.25" hidden="true" customHeight="true" outlineLevel="0" collapsed="false">
      <c r="A1069" s="23" t="s">
        <v>134</v>
      </c>
      <c r="B1069" s="65" t="s">
        <v>81</v>
      </c>
      <c r="C1069" s="65" t="s">
        <v>4214</v>
      </c>
      <c r="D1069" s="65" t="n">
        <v>1000003163</v>
      </c>
      <c r="E1069" s="65" t="s">
        <v>4215</v>
      </c>
      <c r="F1069" s="67" t="n">
        <v>44916</v>
      </c>
      <c r="G1069" s="67" t="str">
        <f aca="false">IF(I1069&gt;0,"Targeted Dealer","-")</f>
        <v>Targeted Dealer</v>
      </c>
      <c r="H1069" s="67"/>
      <c r="I1069" s="68" t="n">
        <v>50</v>
      </c>
      <c r="J1069" s="68" t="n">
        <f aca="false">I1069/$J$1*$E$1</f>
        <v>1043.54838709677</v>
      </c>
      <c r="K1069" s="97" t="n">
        <v>53.5</v>
      </c>
      <c r="L1069" s="69" t="n">
        <f aca="false">K1069-J1069</f>
        <v>-990.048387096774</v>
      </c>
      <c r="M1069" s="69" t="n">
        <f aca="false">IFERROR((K1069/J1069%),"-")</f>
        <v>5.12673879443586</v>
      </c>
      <c r="N1069" s="100" t="n">
        <v>15</v>
      </c>
      <c r="O1069" s="98" t="str">
        <f aca="false">IF(F1069&lt;=$P$2,"Nov","")</f>
        <v>Nov</v>
      </c>
      <c r="P1069" s="97" t="n">
        <v>15</v>
      </c>
      <c r="Q1069" s="100" t="n">
        <f aca="false">K1069-P1069</f>
        <v>38.5</v>
      </c>
      <c r="R1069" s="98" t="n">
        <f aca="false">IFERROR(IF(O1069="Nov",(K1069/P1069-1)),0)</f>
        <v>2.56666666666667</v>
      </c>
      <c r="S1069" s="100" t="str">
        <f aca="false">IF(N1069&gt;0,IF(O1069="","-",IF(R1069&lt;0%,"DEGROWTH","GROWTH")))</f>
        <v>GROWTH</v>
      </c>
      <c r="T1069" s="101" t="n">
        <v>35.5</v>
      </c>
      <c r="U1069" s="101" t="str">
        <f aca="false">IF(F1069&lt;=$V$2,"Dec","")</f>
        <v>Dec</v>
      </c>
      <c r="V1069" s="97" t="n">
        <v>35.5</v>
      </c>
      <c r="W1069" s="104" t="n">
        <f aca="false">K1069-V1069</f>
        <v>18</v>
      </c>
      <c r="X1069" s="103" t="n">
        <f aca="false">IFERROR(IF(U1069="Dec",(K1069/V1069-1)),0)</f>
        <v>0.507042253521127</v>
      </c>
      <c r="Y1069" s="104" t="str">
        <f aca="false">IF(T1069&gt;0,IF(U1069="","-",IF(X1069&lt;0%,"DEGROWTH","GROWTH")))</f>
        <v>GROWTH</v>
      </c>
      <c r="Z1069" s="24" t="n">
        <v>0</v>
      </c>
      <c r="AA1069" s="24" t="n">
        <f aca="false">IF(H1069&gt;0,1,0)</f>
        <v>0</v>
      </c>
      <c r="AB1069" s="3" t="n">
        <v>1000003163</v>
      </c>
      <c r="AC1069" s="3"/>
    </row>
    <row r="1070" customFormat="false" ht="14.25" hidden="true" customHeight="true" outlineLevel="0" collapsed="false">
      <c r="A1070" s="23" t="s">
        <v>134</v>
      </c>
      <c r="B1070" s="65" t="s">
        <v>81</v>
      </c>
      <c r="C1070" s="65" t="s">
        <v>2124</v>
      </c>
      <c r="D1070" s="65" t="n">
        <v>1000003168</v>
      </c>
      <c r="E1070" s="65" t="s">
        <v>2125</v>
      </c>
      <c r="F1070" s="67" t="n">
        <v>44918</v>
      </c>
      <c r="G1070" s="67" t="str">
        <f aca="false">IF(I1070&gt;0,"Targeted Dealer","-")</f>
        <v>Targeted Dealer</v>
      </c>
      <c r="H1070" s="67"/>
      <c r="I1070" s="68" t="n">
        <v>50</v>
      </c>
      <c r="J1070" s="68" t="n">
        <f aca="false">I1070/$J$1*$E$1</f>
        <v>1043.54838709677</v>
      </c>
      <c r="K1070" s="97" t="n">
        <v>62.75</v>
      </c>
      <c r="L1070" s="69" t="n">
        <f aca="false">K1070-J1070</f>
        <v>-980.798387096774</v>
      </c>
      <c r="M1070" s="69" t="n">
        <f aca="false">IFERROR((K1070/J1070%),"-")</f>
        <v>6.01313755795982</v>
      </c>
      <c r="N1070" s="100" t="n">
        <v>55</v>
      </c>
      <c r="O1070" s="98" t="str">
        <f aca="false">IF(F1070&lt;=$P$2,"Nov","")</f>
        <v>Nov</v>
      </c>
      <c r="P1070" s="97" t="n">
        <v>55</v>
      </c>
      <c r="Q1070" s="100" t="n">
        <f aca="false">K1070-P1070</f>
        <v>7.75</v>
      </c>
      <c r="R1070" s="98" t="n">
        <f aca="false">IFERROR(IF(O1070="Nov",(K1070/P1070-1)),0)</f>
        <v>0.140909090909091</v>
      </c>
      <c r="S1070" s="100" t="str">
        <f aca="false">IF(N1070&gt;0,IF(O1070="","-",IF(R1070&lt;0%,"DEGROWTH","GROWTH")))</f>
        <v>GROWTH</v>
      </c>
      <c r="T1070" s="101" t="n">
        <v>40</v>
      </c>
      <c r="U1070" s="101" t="str">
        <f aca="false">IF(F1070&lt;=$V$2,"Dec","")</f>
        <v>Dec</v>
      </c>
      <c r="V1070" s="97" t="n">
        <v>40</v>
      </c>
      <c r="W1070" s="104" t="n">
        <f aca="false">K1070-V1070</f>
        <v>22.75</v>
      </c>
      <c r="X1070" s="103" t="n">
        <f aca="false">IFERROR(IF(U1070="Dec",(K1070/V1070-1)),0)</f>
        <v>0.56875</v>
      </c>
      <c r="Y1070" s="104" t="str">
        <f aca="false">IF(T1070&gt;0,IF(U1070="","-",IF(X1070&lt;0%,"DEGROWTH","GROWTH")))</f>
        <v>GROWTH</v>
      </c>
      <c r="Z1070" s="24" t="n">
        <v>0</v>
      </c>
      <c r="AA1070" s="24" t="n">
        <f aca="false">IF(H1070&gt;0,1,0)</f>
        <v>0</v>
      </c>
      <c r="AB1070" s="3" t="n">
        <v>1000003168</v>
      </c>
      <c r="AC1070" s="3"/>
    </row>
    <row r="1071" customFormat="false" ht="14.25" hidden="true" customHeight="true" outlineLevel="0" collapsed="false">
      <c r="A1071" s="23" t="s">
        <v>134</v>
      </c>
      <c r="B1071" s="65" t="s">
        <v>81</v>
      </c>
      <c r="C1071" s="65" t="s">
        <v>2126</v>
      </c>
      <c r="D1071" s="65" t="n">
        <v>1000003182</v>
      </c>
      <c r="E1071" s="65" t="s">
        <v>2127</v>
      </c>
      <c r="F1071" s="67" t="n">
        <v>44922</v>
      </c>
      <c r="G1071" s="67" t="str">
        <f aca="false">IF(I1071&gt;0,"Targeted Dealer","-")</f>
        <v>-</v>
      </c>
      <c r="H1071" s="67"/>
      <c r="I1071" s="68" t="n">
        <v>0</v>
      </c>
      <c r="J1071" s="68" t="n">
        <f aca="false">I1071/$J$1*$E$1</f>
        <v>0</v>
      </c>
      <c r="K1071" s="97" t="n">
        <v>0</v>
      </c>
      <c r="L1071" s="69" t="n">
        <f aca="false">K1071-J1071</f>
        <v>0</v>
      </c>
      <c r="M1071" s="69" t="str">
        <f aca="false">IFERROR((K1071/J1071%),"-")</f>
        <v>-</v>
      </c>
      <c r="N1071" s="100" t="n">
        <v>0</v>
      </c>
      <c r="O1071" s="98" t="str">
        <f aca="false">IF(F1071&lt;=$P$2,"Nov","")</f>
        <v>Nov</v>
      </c>
      <c r="P1071" s="97" t="n">
        <v>0</v>
      </c>
      <c r="Q1071" s="100" t="n">
        <f aca="false">K1071-P1071</f>
        <v>0</v>
      </c>
      <c r="R1071" s="98" t="n">
        <f aca="false">IFERROR(IF(O1071="Nov",(K1071/P1071-1)),0)</f>
        <v>0</v>
      </c>
      <c r="S1071" s="105" t="b">
        <f aca="false">IF(N1071&gt;0,IF(O1071="","-",IF(R1071&lt;0%,"DEGROWTH","GROWTH")))</f>
        <v>0</v>
      </c>
      <c r="T1071" s="101" t="n">
        <v>0</v>
      </c>
      <c r="U1071" s="101" t="str">
        <f aca="false">IF(F1071&lt;=$V$2,"Dec","")</f>
        <v>Dec</v>
      </c>
      <c r="V1071" s="97" t="n">
        <v>0</v>
      </c>
      <c r="W1071" s="104" t="n">
        <f aca="false">K1071-V1071</f>
        <v>0</v>
      </c>
      <c r="X1071" s="103" t="n">
        <f aca="false">IFERROR(IF(U1071="Dec",(K1071/V1071-1)),0)</f>
        <v>0</v>
      </c>
      <c r="Y1071" s="106" t="b">
        <f aca="false">IF(T1071&gt;0,IF(U1071="","-",IF(X1071&lt;0%,"DEGROWTH","GROWTH")))</f>
        <v>0</v>
      </c>
      <c r="Z1071" s="24" t="n">
        <v>1</v>
      </c>
      <c r="AA1071" s="24" t="n">
        <f aca="false">IF(H1071&gt;0,1,0)</f>
        <v>0</v>
      </c>
      <c r="AB1071" s="3" t="n">
        <v>1000003182</v>
      </c>
      <c r="AC1071" s="3"/>
    </row>
    <row r="1072" customFormat="false" ht="14.25" hidden="true" customHeight="true" outlineLevel="0" collapsed="false">
      <c r="A1072" s="23" t="s">
        <v>134</v>
      </c>
      <c r="B1072" s="65" t="s">
        <v>81</v>
      </c>
      <c r="C1072" s="65" t="s">
        <v>2128</v>
      </c>
      <c r="D1072" s="65" t="n">
        <v>1000003184</v>
      </c>
      <c r="E1072" s="65" t="s">
        <v>2129</v>
      </c>
      <c r="F1072" s="67" t="n">
        <v>44923</v>
      </c>
      <c r="G1072" s="67" t="str">
        <f aca="false">IF(I1072&gt;0,"Targeted Dealer","-")</f>
        <v>Targeted Dealer</v>
      </c>
      <c r="H1072" s="67"/>
      <c r="I1072" s="68" t="n">
        <v>20</v>
      </c>
      <c r="J1072" s="68" t="n">
        <f aca="false">I1072/$J$1*$E$1</f>
        <v>417.41935483871</v>
      </c>
      <c r="K1072" s="97" t="n">
        <v>22.5</v>
      </c>
      <c r="L1072" s="69" t="n">
        <f aca="false">K1072-J1072</f>
        <v>-394.91935483871</v>
      </c>
      <c r="M1072" s="69" t="n">
        <f aca="false">IFERROR((K1072/J1072%),"-")</f>
        <v>5.3902627511592</v>
      </c>
      <c r="N1072" s="100" t="n">
        <v>0</v>
      </c>
      <c r="O1072" s="98" t="str">
        <f aca="false">IF(F1072&lt;=$P$2,"Nov","")</f>
        <v>Nov</v>
      </c>
      <c r="P1072" s="97" t="n">
        <v>0</v>
      </c>
      <c r="Q1072" s="100" t="n">
        <f aca="false">K1072-P1072</f>
        <v>22.5</v>
      </c>
      <c r="R1072" s="98" t="n">
        <f aca="false">IFERROR(IF(O1072="Nov",(K1072/P1072-1)),0)</f>
        <v>0</v>
      </c>
      <c r="S1072" s="105" t="b">
        <f aca="false">IF(N1072&gt;0,IF(O1072="","-",IF(R1072&lt;0%,"DEGROWTH","GROWTH")))</f>
        <v>0</v>
      </c>
      <c r="T1072" s="101" t="n">
        <v>12.5</v>
      </c>
      <c r="U1072" s="101" t="str">
        <f aca="false">IF(F1072&lt;=$V$2,"Dec","")</f>
        <v>Dec</v>
      </c>
      <c r="V1072" s="97" t="n">
        <v>12.5</v>
      </c>
      <c r="W1072" s="104" t="n">
        <f aca="false">K1072-V1072</f>
        <v>10</v>
      </c>
      <c r="X1072" s="103" t="n">
        <f aca="false">IFERROR(IF(U1072="Dec",(K1072/V1072-1)),0)</f>
        <v>0.8</v>
      </c>
      <c r="Y1072" s="104" t="str">
        <f aca="false">IF(T1072&gt;0,IF(U1072="","-",IF(X1072&lt;0%,"DEGROWTH","GROWTH")))</f>
        <v>GROWTH</v>
      </c>
      <c r="Z1072" s="24" t="n">
        <v>0</v>
      </c>
      <c r="AA1072" s="24" t="n">
        <f aca="false">IF(H1072&gt;0,1,0)</f>
        <v>0</v>
      </c>
      <c r="AB1072" s="3" t="n">
        <v>1000003184</v>
      </c>
      <c r="AC1072" s="3"/>
    </row>
    <row r="1073" customFormat="false" ht="14.25" hidden="true" customHeight="true" outlineLevel="0" collapsed="false">
      <c r="A1073" s="23" t="s">
        <v>134</v>
      </c>
      <c r="B1073" s="65" t="s">
        <v>81</v>
      </c>
      <c r="C1073" s="65" t="s">
        <v>2130</v>
      </c>
      <c r="D1073" s="65" t="n">
        <v>1000003208</v>
      </c>
      <c r="E1073" s="65" t="s">
        <v>2131</v>
      </c>
      <c r="F1073" s="67" t="n">
        <v>44926</v>
      </c>
      <c r="G1073" s="67" t="str">
        <f aca="false">IF(I1073&gt;0,"Targeted Dealer","-")</f>
        <v>Targeted Dealer</v>
      </c>
      <c r="H1073" s="67"/>
      <c r="I1073" s="68" t="n">
        <v>275</v>
      </c>
      <c r="J1073" s="68" t="n">
        <f aca="false">I1073/$J$1*$E$1</f>
        <v>5739.51612903226</v>
      </c>
      <c r="K1073" s="97" t="n">
        <v>295</v>
      </c>
      <c r="L1073" s="69" t="n">
        <f aca="false">K1073-J1073</f>
        <v>-5444.51612903226</v>
      </c>
      <c r="M1073" s="69" t="n">
        <f aca="false">IFERROR((K1073/J1073%),"-")</f>
        <v>5.13980609807503</v>
      </c>
      <c r="N1073" s="100" t="n">
        <v>219</v>
      </c>
      <c r="O1073" s="98" t="str">
        <f aca="false">IF(F1073&lt;=$P$2,"Nov","")</f>
        <v>Nov</v>
      </c>
      <c r="P1073" s="97" t="n">
        <v>219</v>
      </c>
      <c r="Q1073" s="100" t="n">
        <f aca="false">K1073-P1073</f>
        <v>76</v>
      </c>
      <c r="R1073" s="98" t="n">
        <f aca="false">IFERROR(IF(O1073="Nov",(K1073/P1073-1)),0)</f>
        <v>0.34703196347032</v>
      </c>
      <c r="S1073" s="100" t="str">
        <f aca="false">IF(N1073&gt;0,IF(O1073="","-",IF(R1073&lt;0%,"DEGROWTH","GROWTH")))</f>
        <v>GROWTH</v>
      </c>
      <c r="T1073" s="101" t="n">
        <v>240</v>
      </c>
      <c r="U1073" s="101" t="str">
        <f aca="false">IF(F1073&lt;=$V$2,"Dec","")</f>
        <v>Dec</v>
      </c>
      <c r="V1073" s="97" t="n">
        <v>240</v>
      </c>
      <c r="W1073" s="104" t="n">
        <f aca="false">K1073-V1073</f>
        <v>55</v>
      </c>
      <c r="X1073" s="103" t="n">
        <f aca="false">IFERROR(IF(U1073="Dec",(K1073/V1073-1)),0)</f>
        <v>0.229166666666667</v>
      </c>
      <c r="Y1073" s="104" t="str">
        <f aca="false">IF(T1073&gt;0,IF(U1073="","-",IF(X1073&lt;0%,"DEGROWTH","GROWTH")))</f>
        <v>GROWTH</v>
      </c>
      <c r="Z1073" s="24" t="n">
        <v>0</v>
      </c>
      <c r="AA1073" s="24" t="n">
        <f aca="false">IF(H1073&gt;0,1,0)</f>
        <v>0</v>
      </c>
      <c r="AB1073" s="3" t="n">
        <v>1000003208</v>
      </c>
      <c r="AC1073" s="3"/>
    </row>
    <row r="1074" customFormat="false" ht="14.25" hidden="true" customHeight="true" outlineLevel="0" collapsed="false">
      <c r="A1074" s="23" t="s">
        <v>134</v>
      </c>
      <c r="B1074" s="65" t="s">
        <v>81</v>
      </c>
      <c r="C1074" s="65" t="s">
        <v>3923</v>
      </c>
      <c r="D1074" s="65" t="n">
        <v>1000003367</v>
      </c>
      <c r="E1074" s="65" t="s">
        <v>3924</v>
      </c>
      <c r="F1074" s="67" t="n">
        <v>44975</v>
      </c>
      <c r="G1074" s="67" t="str">
        <f aca="false">IF(I1074&gt;0,"Targeted Dealer","-")</f>
        <v>Targeted Dealer</v>
      </c>
      <c r="H1074" s="67"/>
      <c r="I1074" s="68" t="n">
        <v>75</v>
      </c>
      <c r="J1074" s="68" t="n">
        <f aca="false">I1074/$J$1*$E$1</f>
        <v>1565.32258064516</v>
      </c>
      <c r="K1074" s="97" t="n">
        <v>25</v>
      </c>
      <c r="L1074" s="69" t="n">
        <f aca="false">K1074-J1074</f>
        <v>-1540.32258064516</v>
      </c>
      <c r="M1074" s="69" t="n">
        <f aca="false">IFERROR((K1074/J1074%),"-")</f>
        <v>1.59711488923235</v>
      </c>
      <c r="N1074" s="100" t="n">
        <v>22.5</v>
      </c>
      <c r="O1074" s="98" t="str">
        <f aca="false">IF(F1074&lt;=$P$2,"Nov","")</f>
        <v>Nov</v>
      </c>
      <c r="P1074" s="97" t="n">
        <v>22.5</v>
      </c>
      <c r="Q1074" s="100" t="n">
        <f aca="false">K1074-P1074</f>
        <v>2.5</v>
      </c>
      <c r="R1074" s="98" t="n">
        <f aca="false">IFERROR(IF(O1074="Nov",(K1074/P1074-1)),0)</f>
        <v>0.111111111111111</v>
      </c>
      <c r="S1074" s="100" t="str">
        <f aca="false">IF(N1074&gt;0,IF(O1074="","-",IF(R1074&lt;0%,"DEGROWTH","GROWTH")))</f>
        <v>GROWTH</v>
      </c>
      <c r="T1074" s="101" t="n">
        <v>30</v>
      </c>
      <c r="U1074" s="101" t="str">
        <f aca="false">IF(F1074&lt;=$V$2,"Dec","")</f>
        <v>Dec</v>
      </c>
      <c r="V1074" s="97" t="n">
        <v>30</v>
      </c>
      <c r="W1074" s="104" t="n">
        <f aca="false">K1074-V1074</f>
        <v>-5</v>
      </c>
      <c r="X1074" s="103" t="n">
        <f aca="false">IFERROR(IF(U1074="Dec",(K1074/V1074-1)),0)</f>
        <v>-0.166666666666667</v>
      </c>
      <c r="Y1074" s="104" t="str">
        <f aca="false">IF(T1074&gt;0,IF(U1074="","-",IF(X1074&lt;0%,"DEGROWTH","GROWTH")))</f>
        <v>DEGROWTH</v>
      </c>
      <c r="Z1074" s="24" t="n">
        <v>0</v>
      </c>
      <c r="AA1074" s="24" t="n">
        <f aca="false">IF(H1074&gt;0,1,0)</f>
        <v>0</v>
      </c>
      <c r="AB1074" s="3" t="n">
        <v>1000003367</v>
      </c>
      <c r="AC1074" s="3"/>
    </row>
    <row r="1075" customFormat="false" ht="14.25" hidden="true" customHeight="true" outlineLevel="0" collapsed="false">
      <c r="A1075" s="23" t="s">
        <v>134</v>
      </c>
      <c r="B1075" s="65" t="s">
        <v>81</v>
      </c>
      <c r="C1075" s="65" t="s">
        <v>2132</v>
      </c>
      <c r="D1075" s="65" t="n">
        <v>1000003382</v>
      </c>
      <c r="E1075" s="65" t="s">
        <v>2133</v>
      </c>
      <c r="F1075" s="67" t="n">
        <v>44978</v>
      </c>
      <c r="G1075" s="67" t="str">
        <f aca="false">IF(I1075&gt;0,"Targeted Dealer","-")</f>
        <v>Targeted Dealer</v>
      </c>
      <c r="H1075" s="67"/>
      <c r="I1075" s="68" t="n">
        <v>25</v>
      </c>
      <c r="J1075" s="68" t="n">
        <f aca="false">I1075/$J$1*$E$1</f>
        <v>521.774193548387</v>
      </c>
      <c r="K1075" s="97" t="n">
        <v>15</v>
      </c>
      <c r="L1075" s="69" t="n">
        <f aca="false">K1075-J1075</f>
        <v>-506.774193548387</v>
      </c>
      <c r="M1075" s="69" t="n">
        <f aca="false">IFERROR((K1075/J1075%),"-")</f>
        <v>2.87480680061824</v>
      </c>
      <c r="N1075" s="100" t="n">
        <v>10</v>
      </c>
      <c r="O1075" s="98" t="str">
        <f aca="false">IF(F1075&lt;=$P$2,"Nov","")</f>
        <v>Nov</v>
      </c>
      <c r="P1075" s="97" t="n">
        <v>10</v>
      </c>
      <c r="Q1075" s="100" t="n">
        <f aca="false">K1075-P1075</f>
        <v>5</v>
      </c>
      <c r="R1075" s="98" t="n">
        <f aca="false">IFERROR(IF(O1075="Nov",(K1075/P1075-1)),0)</f>
        <v>0.5</v>
      </c>
      <c r="S1075" s="100" t="str">
        <f aca="false">IF(N1075&gt;0,IF(O1075="","-",IF(R1075&lt;0%,"DEGROWTH","GROWTH")))</f>
        <v>GROWTH</v>
      </c>
      <c r="T1075" s="101" t="n">
        <v>0</v>
      </c>
      <c r="U1075" s="101" t="str">
        <f aca="false">IF(F1075&lt;=$V$2,"Dec","")</f>
        <v>Dec</v>
      </c>
      <c r="V1075" s="97" t="n">
        <v>0</v>
      </c>
      <c r="W1075" s="104" t="n">
        <f aca="false">K1075-V1075</f>
        <v>15</v>
      </c>
      <c r="X1075" s="103" t="n">
        <f aca="false">IFERROR(IF(U1075="Dec",(K1075/V1075-1)),0)</f>
        <v>0</v>
      </c>
      <c r="Y1075" s="106" t="b">
        <f aca="false">IF(T1075&gt;0,IF(U1075="","-",IF(X1075&lt;0%,"DEGROWTH","GROWTH")))</f>
        <v>0</v>
      </c>
      <c r="Z1075" s="24" t="n">
        <v>0</v>
      </c>
      <c r="AA1075" s="24" t="n">
        <f aca="false">IF(H1075&gt;0,1,0)</f>
        <v>0</v>
      </c>
      <c r="AB1075" s="3" t="n">
        <v>1000003382</v>
      </c>
      <c r="AC1075" s="3"/>
    </row>
    <row r="1076" customFormat="false" ht="14.25" hidden="true" customHeight="true" outlineLevel="0" collapsed="false">
      <c r="A1076" s="23" t="s">
        <v>134</v>
      </c>
      <c r="B1076" s="65" t="s">
        <v>81</v>
      </c>
      <c r="C1076" s="65" t="s">
        <v>4514</v>
      </c>
      <c r="D1076" s="65" t="n">
        <v>1000003394</v>
      </c>
      <c r="E1076" s="65" t="s">
        <v>4515</v>
      </c>
      <c r="F1076" s="67" t="n">
        <v>44985</v>
      </c>
      <c r="G1076" s="67" t="str">
        <f aca="false">IF(I1076&gt;0,"Targeted Dealer","-")</f>
        <v>-</v>
      </c>
      <c r="H1076" s="67"/>
      <c r="I1076" s="68" t="n">
        <v>0</v>
      </c>
      <c r="J1076" s="68" t="n">
        <f aca="false">I1076/$J$1*$E$1</f>
        <v>0</v>
      </c>
      <c r="K1076" s="97" t="n">
        <v>5.6</v>
      </c>
      <c r="L1076" s="69" t="n">
        <f aca="false">K1076-J1076</f>
        <v>5.6</v>
      </c>
      <c r="M1076" s="69" t="str">
        <f aca="false">IFERROR((K1076/J1076%),"-")</f>
        <v>-</v>
      </c>
      <c r="N1076" s="100" t="n">
        <v>0</v>
      </c>
      <c r="O1076" s="98" t="str">
        <f aca="false">IF(F1076&lt;=$P$2,"Nov","")</f>
        <v>Nov</v>
      </c>
      <c r="P1076" s="97" t="n">
        <v>0</v>
      </c>
      <c r="Q1076" s="100" t="n">
        <f aca="false">K1076-P1076</f>
        <v>5.6</v>
      </c>
      <c r="R1076" s="98" t="n">
        <f aca="false">IFERROR(IF(O1076="Nov",(K1076/P1076-1)),0)</f>
        <v>0</v>
      </c>
      <c r="S1076" s="105" t="b">
        <f aca="false">IF(N1076&gt;0,IF(O1076="","-",IF(R1076&lt;0%,"DEGROWTH","GROWTH")))</f>
        <v>0</v>
      </c>
      <c r="T1076" s="101" t="n">
        <v>21</v>
      </c>
      <c r="U1076" s="101" t="str">
        <f aca="false">IF(F1076&lt;=$V$2,"Dec","")</f>
        <v>Dec</v>
      </c>
      <c r="V1076" s="97" t="n">
        <v>21</v>
      </c>
      <c r="W1076" s="104" t="n">
        <f aca="false">K1076-V1076</f>
        <v>-15.4</v>
      </c>
      <c r="X1076" s="103" t="n">
        <f aca="false">IFERROR(IF(U1076="Dec",(K1076/V1076-1)),0)</f>
        <v>-0.733333333333333</v>
      </c>
      <c r="Y1076" s="104" t="str">
        <f aca="false">IF(T1076&gt;0,IF(U1076="","-",IF(X1076&lt;0%,"DEGROWTH","GROWTH")))</f>
        <v>DEGROWTH</v>
      </c>
      <c r="Z1076" s="24" t="n">
        <v>0</v>
      </c>
      <c r="AA1076" s="24" t="n">
        <f aca="false">IF(H1076&gt;0,1,0)</f>
        <v>0</v>
      </c>
      <c r="AB1076" s="3" t="n">
        <v>1000003394</v>
      </c>
      <c r="AC1076" s="3"/>
    </row>
    <row r="1077" customFormat="false" ht="14.25" hidden="true" customHeight="true" outlineLevel="0" collapsed="false">
      <c r="A1077" s="23" t="s">
        <v>134</v>
      </c>
      <c r="B1077" s="65" t="s">
        <v>81</v>
      </c>
      <c r="C1077" s="65" t="s">
        <v>4193</v>
      </c>
      <c r="D1077" s="65" t="n">
        <v>1000003456</v>
      </c>
      <c r="E1077" s="65" t="s">
        <v>4194</v>
      </c>
      <c r="F1077" s="67" t="n">
        <v>45012</v>
      </c>
      <c r="G1077" s="67" t="str">
        <f aca="false">IF(I1077&gt;0,"Targeted Dealer","-")</f>
        <v>Targeted Dealer</v>
      </c>
      <c r="H1077" s="67"/>
      <c r="I1077" s="68" t="n">
        <v>20</v>
      </c>
      <c r="J1077" s="68" t="n">
        <f aca="false">I1077/$J$1*$E$1</f>
        <v>417.41935483871</v>
      </c>
      <c r="K1077" s="97" t="n">
        <v>12.5</v>
      </c>
      <c r="L1077" s="69" t="n">
        <f aca="false">K1077-J1077</f>
        <v>-404.91935483871</v>
      </c>
      <c r="M1077" s="69" t="n">
        <f aca="false">IFERROR((K1077/J1077%),"-")</f>
        <v>2.99459041731066</v>
      </c>
      <c r="N1077" s="100" t="n">
        <v>7.5</v>
      </c>
      <c r="O1077" s="98" t="str">
        <f aca="false">IF(F1077&lt;=$P$2,"Nov","")</f>
        <v>Nov</v>
      </c>
      <c r="P1077" s="97" t="n">
        <v>7.5</v>
      </c>
      <c r="Q1077" s="100" t="n">
        <f aca="false">K1077-P1077</f>
        <v>5</v>
      </c>
      <c r="R1077" s="98" t="n">
        <f aca="false">IFERROR(IF(O1077="Nov",(K1077/P1077-1)),0)</f>
        <v>0.666666666666667</v>
      </c>
      <c r="S1077" s="100" t="str">
        <f aca="false">IF(N1077&gt;0,IF(O1077="","-",IF(R1077&lt;0%,"DEGROWTH","GROWTH")))</f>
        <v>GROWTH</v>
      </c>
      <c r="T1077" s="101" t="n">
        <v>27.5</v>
      </c>
      <c r="U1077" s="101" t="str">
        <f aca="false">IF(F1077&lt;=$V$2,"Dec","")</f>
        <v>Dec</v>
      </c>
      <c r="V1077" s="97" t="n">
        <v>27.5</v>
      </c>
      <c r="W1077" s="104" t="n">
        <f aca="false">K1077-V1077</f>
        <v>-15</v>
      </c>
      <c r="X1077" s="103" t="n">
        <f aca="false">IFERROR(IF(U1077="Dec",(K1077/V1077-1)),0)</f>
        <v>-0.545454545454545</v>
      </c>
      <c r="Y1077" s="104" t="str">
        <f aca="false">IF(T1077&gt;0,IF(U1077="","-",IF(X1077&lt;0%,"DEGROWTH","GROWTH")))</f>
        <v>DEGROWTH</v>
      </c>
      <c r="Z1077" s="24" t="n">
        <v>0</v>
      </c>
      <c r="AA1077" s="24" t="n">
        <f aca="false">IF(H1077&gt;0,1,0)</f>
        <v>0</v>
      </c>
      <c r="AB1077" s="3" t="n">
        <v>1000003456</v>
      </c>
      <c r="AC1077" s="3"/>
    </row>
    <row r="1078" customFormat="false" ht="14.25" hidden="true" customHeight="true" outlineLevel="0" collapsed="false">
      <c r="A1078" s="23" t="s">
        <v>134</v>
      </c>
      <c r="B1078" s="65" t="s">
        <v>81</v>
      </c>
      <c r="C1078" s="65" t="s">
        <v>2134</v>
      </c>
      <c r="D1078" s="65" t="n">
        <v>1000003501</v>
      </c>
      <c r="E1078" s="65" t="s">
        <v>2135</v>
      </c>
      <c r="F1078" s="67" t="n">
        <v>45045</v>
      </c>
      <c r="G1078" s="67" t="str">
        <f aca="false">IF(I1078&gt;0,"Targeted Dealer","-")</f>
        <v>Targeted Dealer</v>
      </c>
      <c r="H1078" s="67"/>
      <c r="I1078" s="68" t="n">
        <v>30</v>
      </c>
      <c r="J1078" s="68" t="n">
        <f aca="false">I1078/$J$1*$E$1</f>
        <v>626.129032258065</v>
      </c>
      <c r="K1078" s="97" t="n">
        <v>22.5</v>
      </c>
      <c r="L1078" s="69" t="n">
        <f aca="false">K1078-J1078</f>
        <v>-603.629032258065</v>
      </c>
      <c r="M1078" s="69" t="n">
        <f aca="false">IFERROR((K1078/J1078%),"-")</f>
        <v>3.5935085007728</v>
      </c>
      <c r="N1078" s="100" t="n">
        <v>30</v>
      </c>
      <c r="O1078" s="98" t="str">
        <f aca="false">IF(F1078&lt;=$P$2,"Nov","")</f>
        <v>Nov</v>
      </c>
      <c r="P1078" s="97" t="n">
        <v>30</v>
      </c>
      <c r="Q1078" s="100" t="n">
        <f aca="false">K1078-P1078</f>
        <v>-7.5</v>
      </c>
      <c r="R1078" s="98" t="n">
        <f aca="false">IFERROR(IF(O1078="Nov",(K1078/P1078-1)),0)</f>
        <v>-0.25</v>
      </c>
      <c r="S1078" s="100" t="str">
        <f aca="false">IF(N1078&gt;0,IF(O1078="","-",IF(R1078&lt;0%,"DEGROWTH","GROWTH")))</f>
        <v>DEGROWTH</v>
      </c>
      <c r="T1078" s="101" t="n">
        <v>0</v>
      </c>
      <c r="U1078" s="101" t="str">
        <f aca="false">IF(F1078&lt;=$V$2,"Dec","")</f>
        <v>Dec</v>
      </c>
      <c r="V1078" s="97" t="n">
        <v>0</v>
      </c>
      <c r="W1078" s="104" t="n">
        <f aca="false">K1078-V1078</f>
        <v>22.5</v>
      </c>
      <c r="X1078" s="103" t="n">
        <f aca="false">IFERROR(IF(U1078="Dec",(K1078/V1078-1)),0)</f>
        <v>0</v>
      </c>
      <c r="Y1078" s="106" t="b">
        <f aca="false">IF(T1078&gt;0,IF(U1078="","-",IF(X1078&lt;0%,"DEGROWTH","GROWTH")))</f>
        <v>0</v>
      </c>
      <c r="Z1078" s="24" t="n">
        <v>0</v>
      </c>
      <c r="AA1078" s="24" t="n">
        <f aca="false">IF(H1078&gt;0,1,0)</f>
        <v>0</v>
      </c>
      <c r="AB1078" s="3" t="n">
        <v>1000003501</v>
      </c>
      <c r="AC1078" s="3"/>
    </row>
    <row r="1079" customFormat="false" ht="14.25" hidden="true" customHeight="true" outlineLevel="0" collapsed="false">
      <c r="A1079" s="23" t="s">
        <v>134</v>
      </c>
      <c r="B1079" s="65" t="s">
        <v>81</v>
      </c>
      <c r="C1079" s="65" t="s">
        <v>4136</v>
      </c>
      <c r="D1079" s="65" t="n">
        <v>1000003569</v>
      </c>
      <c r="E1079" s="65" t="s">
        <v>4137</v>
      </c>
      <c r="F1079" s="67" t="n">
        <v>45078</v>
      </c>
      <c r="G1079" s="67" t="str">
        <f aca="false">IF(I1079&gt;0,"Targeted Dealer","-")</f>
        <v>Targeted Dealer</v>
      </c>
      <c r="H1079" s="67"/>
      <c r="I1079" s="68" t="n">
        <v>30</v>
      </c>
      <c r="J1079" s="68" t="n">
        <f aca="false">I1079/$J$1*$E$1</f>
        <v>626.129032258065</v>
      </c>
      <c r="K1079" s="97" t="n">
        <v>10</v>
      </c>
      <c r="L1079" s="69" t="n">
        <f aca="false">K1079-J1079</f>
        <v>-616.129032258065</v>
      </c>
      <c r="M1079" s="69" t="n">
        <f aca="false">IFERROR((K1079/J1079%),"-")</f>
        <v>1.59711488923235</v>
      </c>
      <c r="N1079" s="100" t="n">
        <v>40</v>
      </c>
      <c r="O1079" s="98" t="str">
        <f aca="false">IF(F1079&lt;=$P$2,"Nov","")</f>
        <v>Nov</v>
      </c>
      <c r="P1079" s="97" t="n">
        <v>40</v>
      </c>
      <c r="Q1079" s="100" t="n">
        <f aca="false">K1079-P1079</f>
        <v>-30</v>
      </c>
      <c r="R1079" s="98" t="n">
        <f aca="false">IFERROR(IF(O1079="Nov",(K1079/P1079-1)),0)</f>
        <v>-0.75</v>
      </c>
      <c r="S1079" s="100" t="str">
        <f aca="false">IF(N1079&gt;0,IF(O1079="","-",IF(R1079&lt;0%,"DEGROWTH","GROWTH")))</f>
        <v>DEGROWTH</v>
      </c>
      <c r="T1079" s="101" t="n">
        <v>5</v>
      </c>
      <c r="U1079" s="101" t="str">
        <f aca="false">IF(F1079&lt;=$V$2,"Dec","")</f>
        <v>Dec</v>
      </c>
      <c r="V1079" s="97" t="n">
        <v>5</v>
      </c>
      <c r="W1079" s="104" t="n">
        <f aca="false">K1079-V1079</f>
        <v>5</v>
      </c>
      <c r="X1079" s="103" t="n">
        <f aca="false">IFERROR(IF(U1079="Dec",(K1079/V1079-1)),0)</f>
        <v>1</v>
      </c>
      <c r="Y1079" s="104" t="str">
        <f aca="false">IF(T1079&gt;0,IF(U1079="","-",IF(X1079&lt;0%,"DEGROWTH","GROWTH")))</f>
        <v>GROWTH</v>
      </c>
      <c r="Z1079" s="24" t="n">
        <v>0</v>
      </c>
      <c r="AA1079" s="24" t="n">
        <f aca="false">IF(H1079&gt;0,1,0)</f>
        <v>0</v>
      </c>
      <c r="AB1079" s="3" t="n">
        <v>1000003569</v>
      </c>
      <c r="AC1079" s="3"/>
    </row>
    <row r="1080" customFormat="false" ht="14.25" hidden="true" customHeight="true" outlineLevel="0" collapsed="false">
      <c r="A1080" s="23" t="s">
        <v>134</v>
      </c>
      <c r="B1080" s="65" t="s">
        <v>81</v>
      </c>
      <c r="C1080" s="65" t="s">
        <v>2136</v>
      </c>
      <c r="D1080" s="65" t="n">
        <v>1000003751</v>
      </c>
      <c r="E1080" s="65" t="s">
        <v>2137</v>
      </c>
      <c r="F1080" s="67" t="n">
        <v>45245</v>
      </c>
      <c r="G1080" s="67" t="str">
        <f aca="false">IF(I1080&gt;0,"Targeted Dealer","-")</f>
        <v>Targeted Dealer</v>
      </c>
      <c r="H1080" s="67"/>
      <c r="I1080" s="68" t="n">
        <v>80</v>
      </c>
      <c r="J1080" s="68" t="n">
        <f aca="false">I1080/$J$1*$E$1</f>
        <v>1669.67741935484</v>
      </c>
      <c r="K1080" s="97" t="n">
        <v>10</v>
      </c>
      <c r="L1080" s="69" t="n">
        <f aca="false">K1080-J1080</f>
        <v>-1659.67741935484</v>
      </c>
      <c r="M1080" s="69" t="n">
        <f aca="false">IFERROR((K1080/J1080%),"-")</f>
        <v>0.598918083462133</v>
      </c>
      <c r="N1080" s="100" t="n">
        <v>45</v>
      </c>
      <c r="O1080" s="98" t="str">
        <f aca="false">IF(F1080&lt;=$P$2,"Nov","")</f>
        <v>Nov</v>
      </c>
      <c r="P1080" s="97" t="n">
        <v>45</v>
      </c>
      <c r="Q1080" s="100" t="n">
        <f aca="false">K1080-P1080</f>
        <v>-35</v>
      </c>
      <c r="R1080" s="98" t="n">
        <f aca="false">IFERROR(IF(O1080="Nov",(K1080/P1080-1)),0)</f>
        <v>-0.777777777777778</v>
      </c>
      <c r="S1080" s="100" t="str">
        <f aca="false">IF(N1080&gt;0,IF(O1080="","-",IF(R1080&lt;0%,"DEGROWTH","GROWTH")))</f>
        <v>DEGROWTH</v>
      </c>
      <c r="T1080" s="101" t="n">
        <v>50.5</v>
      </c>
      <c r="U1080" s="101" t="str">
        <f aca="false">IF(F1080&lt;=$V$2,"Dec","")</f>
        <v>Dec</v>
      </c>
      <c r="V1080" s="97" t="n">
        <v>50.5</v>
      </c>
      <c r="W1080" s="104" t="n">
        <f aca="false">K1080-V1080</f>
        <v>-40.5</v>
      </c>
      <c r="X1080" s="103" t="n">
        <f aca="false">IFERROR(IF(U1080="Dec",(K1080/V1080-1)),0)</f>
        <v>-0.801980198019802</v>
      </c>
      <c r="Y1080" s="104" t="str">
        <f aca="false">IF(T1080&gt;0,IF(U1080="","-",IF(X1080&lt;0%,"DEGROWTH","GROWTH")))</f>
        <v>DEGROWTH</v>
      </c>
      <c r="Z1080" s="24" t="n">
        <v>0</v>
      </c>
      <c r="AA1080" s="24" t="n">
        <f aca="false">IF(H1080&gt;0,1,0)</f>
        <v>0</v>
      </c>
      <c r="AB1080" s="3" t="n">
        <v>1000003751</v>
      </c>
      <c r="AC1080" s="3"/>
    </row>
    <row r="1081" customFormat="false" ht="14.25" hidden="true" customHeight="true" outlineLevel="0" collapsed="false">
      <c r="A1081" s="23" t="s">
        <v>134</v>
      </c>
      <c r="B1081" s="65" t="s">
        <v>81</v>
      </c>
      <c r="C1081" s="65" t="s">
        <v>4516</v>
      </c>
      <c r="D1081" s="65" t="n">
        <v>1000003798</v>
      </c>
      <c r="E1081" s="65" t="s">
        <v>4517</v>
      </c>
      <c r="F1081" s="67" t="n">
        <v>45283</v>
      </c>
      <c r="G1081" s="67" t="str">
        <f aca="false">IF(I1081&gt;0,"Targeted Dealer","-")</f>
        <v>-</v>
      </c>
      <c r="H1081" s="67"/>
      <c r="I1081" s="68" t="n">
        <v>0</v>
      </c>
      <c r="J1081" s="68" t="n">
        <f aca="false">I1081/$J$1*$E$1</f>
        <v>0</v>
      </c>
      <c r="K1081" s="97" t="n">
        <v>0</v>
      </c>
      <c r="L1081" s="69" t="n">
        <f aca="false">K1081-J1081</f>
        <v>0</v>
      </c>
      <c r="M1081" s="69" t="str">
        <f aca="false">IFERROR((K1081/J1081%),"-")</f>
        <v>-</v>
      </c>
      <c r="N1081" s="100" t="n">
        <v>0</v>
      </c>
      <c r="O1081" s="98" t="str">
        <f aca="false">IF(F1081&lt;=$P$2,"Nov","")</f>
        <v>Nov</v>
      </c>
      <c r="P1081" s="97" t="n">
        <v>0</v>
      </c>
      <c r="Q1081" s="100" t="n">
        <f aca="false">K1081-P1081</f>
        <v>0</v>
      </c>
      <c r="R1081" s="98" t="n">
        <f aca="false">IFERROR(IF(O1081="Nov",(K1081/P1081-1)),0)</f>
        <v>0</v>
      </c>
      <c r="S1081" s="105" t="b">
        <f aca="false">IF(N1081&gt;0,IF(O1081="","-",IF(R1081&lt;0%,"DEGROWTH","GROWTH")))</f>
        <v>0</v>
      </c>
      <c r="T1081" s="101" t="n">
        <v>10</v>
      </c>
      <c r="U1081" s="101" t="str">
        <f aca="false">IF(F1081&lt;=$V$2,"Dec","")</f>
        <v>Dec</v>
      </c>
      <c r="V1081" s="97" t="n">
        <v>10</v>
      </c>
      <c r="W1081" s="104" t="n">
        <f aca="false">K1081-V1081</f>
        <v>-10</v>
      </c>
      <c r="X1081" s="103" t="n">
        <f aca="false">IFERROR(IF(U1081="Dec",(K1081/V1081-1)),0)</f>
        <v>-1</v>
      </c>
      <c r="Y1081" s="104" t="str">
        <f aca="false">IF(T1081&gt;0,IF(U1081="","-",IF(X1081&lt;0%,"DEGROWTH","GROWTH")))</f>
        <v>DEGROWTH</v>
      </c>
      <c r="Z1081" s="24" t="n">
        <v>1</v>
      </c>
      <c r="AA1081" s="24" t="n">
        <f aca="false">IF(H1081&gt;0,1,0)</f>
        <v>0</v>
      </c>
      <c r="AB1081" s="3" t="n">
        <v>1000003798</v>
      </c>
      <c r="AC1081" s="3"/>
    </row>
    <row r="1082" customFormat="false" ht="14.25" hidden="true" customHeight="true" outlineLevel="0" collapsed="false">
      <c r="A1082" s="23" t="s">
        <v>134</v>
      </c>
      <c r="B1082" s="65" t="s">
        <v>81</v>
      </c>
      <c r="C1082" s="65" t="s">
        <v>4235</v>
      </c>
      <c r="D1082" s="65" t="n">
        <v>1000003801</v>
      </c>
      <c r="E1082" s="65" t="s">
        <v>4236</v>
      </c>
      <c r="F1082" s="67" t="n">
        <v>45283</v>
      </c>
      <c r="G1082" s="67" t="str">
        <f aca="false">IF(I1082&gt;0,"Targeted Dealer","-")</f>
        <v>Targeted Dealer</v>
      </c>
      <c r="H1082" s="67"/>
      <c r="I1082" s="68" t="n">
        <v>50</v>
      </c>
      <c r="J1082" s="68" t="n">
        <f aca="false">I1082/$J$1*$E$1</f>
        <v>1043.54838709677</v>
      </c>
      <c r="K1082" s="97" t="n">
        <v>20.5</v>
      </c>
      <c r="L1082" s="69" t="n">
        <f aca="false">K1082-J1082</f>
        <v>-1023.04838709677</v>
      </c>
      <c r="M1082" s="69" t="n">
        <f aca="false">IFERROR((K1082/J1082%),"-")</f>
        <v>1.9644513137558</v>
      </c>
      <c r="N1082" s="100" t="n">
        <v>37</v>
      </c>
      <c r="O1082" s="98" t="str">
        <f aca="false">IF(F1082&lt;=$P$2,"Nov","")</f>
        <v>Nov</v>
      </c>
      <c r="P1082" s="97" t="n">
        <v>37</v>
      </c>
      <c r="Q1082" s="100" t="n">
        <f aca="false">K1082-P1082</f>
        <v>-16.5</v>
      </c>
      <c r="R1082" s="98" t="n">
        <f aca="false">IFERROR(IF(O1082="Nov",(K1082/P1082-1)),0)</f>
        <v>-0.445945945945946</v>
      </c>
      <c r="S1082" s="100" t="str">
        <f aca="false">IF(N1082&gt;0,IF(O1082="","-",IF(R1082&lt;0%,"DEGROWTH","GROWTH")))</f>
        <v>DEGROWTH</v>
      </c>
      <c r="T1082" s="101" t="n">
        <v>0</v>
      </c>
      <c r="U1082" s="101" t="str">
        <f aca="false">IF(F1082&lt;=$V$2,"Dec","")</f>
        <v>Dec</v>
      </c>
      <c r="V1082" s="97" t="n">
        <v>0</v>
      </c>
      <c r="W1082" s="104" t="n">
        <f aca="false">K1082-V1082</f>
        <v>20.5</v>
      </c>
      <c r="X1082" s="103" t="n">
        <f aca="false">IFERROR(IF(U1082="Dec",(K1082/V1082-1)),0)</f>
        <v>0</v>
      </c>
      <c r="Y1082" s="106" t="b">
        <f aca="false">IF(T1082&gt;0,IF(U1082="","-",IF(X1082&lt;0%,"DEGROWTH","GROWTH")))</f>
        <v>0</v>
      </c>
      <c r="Z1082" s="24" t="n">
        <v>0</v>
      </c>
      <c r="AA1082" s="24" t="n">
        <f aca="false">IF(H1082&gt;0,1,0)</f>
        <v>0</v>
      </c>
      <c r="AB1082" s="3" t="n">
        <v>1000003801</v>
      </c>
      <c r="AC1082" s="3"/>
    </row>
    <row r="1083" customFormat="false" ht="14.25" hidden="true" customHeight="true" outlineLevel="0" collapsed="false">
      <c r="A1083" s="23" t="s">
        <v>134</v>
      </c>
      <c r="B1083" s="65" t="s">
        <v>81</v>
      </c>
      <c r="C1083" s="65" t="s">
        <v>2138</v>
      </c>
      <c r="D1083" s="65" t="n">
        <v>1000003795</v>
      </c>
      <c r="E1083" s="65" t="s">
        <v>2139</v>
      </c>
      <c r="F1083" s="67" t="n">
        <v>45283</v>
      </c>
      <c r="G1083" s="67" t="str">
        <f aca="false">IF(I1083&gt;0,"Targeted Dealer","-")</f>
        <v>Targeted Dealer</v>
      </c>
      <c r="H1083" s="67"/>
      <c r="I1083" s="68" t="n">
        <v>125</v>
      </c>
      <c r="J1083" s="68" t="n">
        <f aca="false">I1083/$J$1*$E$1</f>
        <v>2608.87096774194</v>
      </c>
      <c r="K1083" s="97" t="n">
        <v>88</v>
      </c>
      <c r="L1083" s="69" t="n">
        <f aca="false">K1083-J1083</f>
        <v>-2520.87096774194</v>
      </c>
      <c r="M1083" s="69" t="n">
        <f aca="false">IFERROR((K1083/J1083%),"-")</f>
        <v>3.37310664605873</v>
      </c>
      <c r="N1083" s="100" t="n">
        <v>55.5</v>
      </c>
      <c r="O1083" s="98" t="str">
        <f aca="false">IF(F1083&lt;=$P$2,"Nov","")</f>
        <v>Nov</v>
      </c>
      <c r="P1083" s="97" t="n">
        <v>55.5</v>
      </c>
      <c r="Q1083" s="100" t="n">
        <f aca="false">K1083-P1083</f>
        <v>32.5</v>
      </c>
      <c r="R1083" s="98" t="n">
        <f aca="false">IFERROR(IF(O1083="Nov",(K1083/P1083-1)),0)</f>
        <v>0.585585585585586</v>
      </c>
      <c r="S1083" s="100" t="str">
        <f aca="false">IF(N1083&gt;0,IF(O1083="","-",IF(R1083&lt;0%,"DEGROWTH","GROWTH")))</f>
        <v>GROWTH</v>
      </c>
      <c r="T1083" s="101" t="n">
        <v>0</v>
      </c>
      <c r="U1083" s="101" t="str">
        <f aca="false">IF(F1083&lt;=$V$2,"Dec","")</f>
        <v>Dec</v>
      </c>
      <c r="V1083" s="97" t="n">
        <v>0</v>
      </c>
      <c r="W1083" s="104" t="n">
        <f aca="false">K1083-V1083</f>
        <v>88</v>
      </c>
      <c r="X1083" s="103" t="n">
        <f aca="false">IFERROR(IF(U1083="Dec",(K1083/V1083-1)),0)</f>
        <v>0</v>
      </c>
      <c r="Y1083" s="106" t="b">
        <f aca="false">IF(T1083&gt;0,IF(U1083="","-",IF(X1083&lt;0%,"DEGROWTH","GROWTH")))</f>
        <v>0</v>
      </c>
      <c r="Z1083" s="24" t="n">
        <v>0</v>
      </c>
      <c r="AA1083" s="24" t="n">
        <f aca="false">IF(H1083&gt;0,1,0)</f>
        <v>0</v>
      </c>
      <c r="AB1083" s="3" t="n">
        <v>1000003795</v>
      </c>
      <c r="AC1083" s="3"/>
    </row>
    <row r="1084" customFormat="false" ht="14.25" hidden="true" customHeight="true" outlineLevel="0" collapsed="false">
      <c r="A1084" s="23" t="s">
        <v>134</v>
      </c>
      <c r="B1084" s="65" t="s">
        <v>81</v>
      </c>
      <c r="C1084" s="65" t="s">
        <v>2140</v>
      </c>
      <c r="D1084" s="65" t="n">
        <v>1000003796</v>
      </c>
      <c r="E1084" s="65" t="s">
        <v>2141</v>
      </c>
      <c r="F1084" s="67" t="n">
        <v>45283</v>
      </c>
      <c r="G1084" s="67" t="str">
        <f aca="false">IF(I1084&gt;0,"Targeted Dealer","-")</f>
        <v>Targeted Dealer</v>
      </c>
      <c r="H1084" s="67"/>
      <c r="I1084" s="68" t="n">
        <v>65</v>
      </c>
      <c r="J1084" s="68" t="n">
        <f aca="false">I1084/$J$1*$E$1</f>
        <v>1356.61290322581</v>
      </c>
      <c r="K1084" s="97" t="n">
        <v>63</v>
      </c>
      <c r="L1084" s="69" t="n">
        <f aca="false">K1084-J1084</f>
        <v>-1293.61290322581</v>
      </c>
      <c r="M1084" s="69" t="n">
        <f aca="false">IFERROR((K1084/J1084%),"-")</f>
        <v>4.64391867792177</v>
      </c>
      <c r="N1084" s="100" t="n">
        <v>26</v>
      </c>
      <c r="O1084" s="98" t="str">
        <f aca="false">IF(F1084&lt;=$P$2,"Nov","")</f>
        <v>Nov</v>
      </c>
      <c r="P1084" s="97" t="n">
        <v>26</v>
      </c>
      <c r="Q1084" s="100" t="n">
        <f aca="false">K1084-P1084</f>
        <v>37</v>
      </c>
      <c r="R1084" s="98" t="n">
        <f aca="false">IFERROR(IF(O1084="Nov",(K1084/P1084-1)),0)</f>
        <v>1.42307692307692</v>
      </c>
      <c r="S1084" s="100" t="str">
        <f aca="false">IF(N1084&gt;0,IF(O1084="","-",IF(R1084&lt;0%,"DEGROWTH","GROWTH")))</f>
        <v>GROWTH</v>
      </c>
      <c r="T1084" s="101" t="n">
        <v>2.5</v>
      </c>
      <c r="U1084" s="101" t="str">
        <f aca="false">IF(F1084&lt;=$V$2,"Dec","")</f>
        <v>Dec</v>
      </c>
      <c r="V1084" s="97" t="n">
        <v>2.5</v>
      </c>
      <c r="W1084" s="104" t="n">
        <f aca="false">K1084-V1084</f>
        <v>60.5</v>
      </c>
      <c r="X1084" s="103" t="n">
        <f aca="false">IFERROR(IF(U1084="Dec",(K1084/V1084-1)),0)</f>
        <v>24.2</v>
      </c>
      <c r="Y1084" s="104" t="str">
        <f aca="false">IF(T1084&gt;0,IF(U1084="","-",IF(X1084&lt;0%,"DEGROWTH","GROWTH")))</f>
        <v>GROWTH</v>
      </c>
      <c r="Z1084" s="24" t="n">
        <v>0</v>
      </c>
      <c r="AA1084" s="24" t="n">
        <f aca="false">IF(H1084&gt;0,1,0)</f>
        <v>0</v>
      </c>
      <c r="AB1084" s="3" t="n">
        <v>1000003796</v>
      </c>
      <c r="AC1084" s="3"/>
    </row>
    <row r="1085" customFormat="false" ht="14.25" hidden="true" customHeight="true" outlineLevel="0" collapsed="false">
      <c r="A1085" s="23" t="s">
        <v>134</v>
      </c>
      <c r="B1085" s="65" t="s">
        <v>81</v>
      </c>
      <c r="C1085" s="65" t="s">
        <v>4518</v>
      </c>
      <c r="D1085" s="65" t="n">
        <v>1000003800</v>
      </c>
      <c r="E1085" s="65" t="s">
        <v>4519</v>
      </c>
      <c r="F1085" s="67" t="n">
        <v>45283</v>
      </c>
      <c r="G1085" s="67" t="str">
        <f aca="false">IF(I1085&gt;0,"Targeted Dealer","-")</f>
        <v>Targeted Dealer</v>
      </c>
      <c r="H1085" s="67"/>
      <c r="I1085" s="68" t="n">
        <v>30</v>
      </c>
      <c r="J1085" s="68" t="n">
        <f aca="false">I1085/$J$1*$E$1</f>
        <v>626.129032258065</v>
      </c>
      <c r="K1085" s="97" t="n">
        <v>0</v>
      </c>
      <c r="L1085" s="69" t="n">
        <f aca="false">K1085-J1085</f>
        <v>-626.129032258065</v>
      </c>
      <c r="M1085" s="69" t="n">
        <f aca="false">IFERROR((K1085/J1085%),"-")</f>
        <v>0</v>
      </c>
      <c r="N1085" s="100" t="n">
        <v>0</v>
      </c>
      <c r="O1085" s="98" t="str">
        <f aca="false">IF(F1085&lt;=$P$2,"Nov","")</f>
        <v>Nov</v>
      </c>
      <c r="P1085" s="97" t="n">
        <v>0</v>
      </c>
      <c r="Q1085" s="100" t="n">
        <f aca="false">K1085-P1085</f>
        <v>0</v>
      </c>
      <c r="R1085" s="98" t="n">
        <f aca="false">IFERROR(IF(O1085="Nov",(K1085/P1085-1)),0)</f>
        <v>0</v>
      </c>
      <c r="S1085" s="105" t="b">
        <f aca="false">IF(N1085&gt;0,IF(O1085="","-",IF(R1085&lt;0%,"DEGROWTH","GROWTH")))</f>
        <v>0</v>
      </c>
      <c r="T1085" s="101" t="n">
        <v>0</v>
      </c>
      <c r="U1085" s="101" t="str">
        <f aca="false">IF(F1085&lt;=$V$2,"Dec","")</f>
        <v>Dec</v>
      </c>
      <c r="V1085" s="97" t="n">
        <v>0</v>
      </c>
      <c r="W1085" s="104" t="n">
        <f aca="false">K1085-V1085</f>
        <v>0</v>
      </c>
      <c r="X1085" s="103" t="n">
        <f aca="false">IFERROR(IF(U1085="Dec",(K1085/V1085-1)),0)</f>
        <v>0</v>
      </c>
      <c r="Y1085" s="106" t="b">
        <f aca="false">IF(T1085&gt;0,IF(U1085="","-",IF(X1085&lt;0%,"DEGROWTH","GROWTH")))</f>
        <v>0</v>
      </c>
      <c r="Z1085" s="24" t="n">
        <v>1</v>
      </c>
      <c r="AA1085" s="24" t="n">
        <f aca="false">IF(H1085&gt;0,1,0)</f>
        <v>0</v>
      </c>
      <c r="AB1085" s="3" t="n">
        <v>1000003800</v>
      </c>
      <c r="AC1085" s="3"/>
    </row>
    <row r="1086" customFormat="false" ht="14.25" hidden="true" customHeight="true" outlineLevel="0" collapsed="false">
      <c r="A1086" s="23" t="s">
        <v>134</v>
      </c>
      <c r="B1086" s="65" t="s">
        <v>81</v>
      </c>
      <c r="C1086" s="65" t="s">
        <v>2142</v>
      </c>
      <c r="D1086" s="65" t="n">
        <v>1000003807</v>
      </c>
      <c r="E1086" s="65" t="s">
        <v>2143</v>
      </c>
      <c r="F1086" s="67" t="n">
        <v>45289</v>
      </c>
      <c r="G1086" s="67" t="str">
        <f aca="false">IF(I1086&gt;0,"Targeted Dealer","-")</f>
        <v>Targeted Dealer</v>
      </c>
      <c r="H1086" s="67" t="s">
        <v>627</v>
      </c>
      <c r="I1086" s="68" t="n">
        <v>75</v>
      </c>
      <c r="J1086" s="68" t="n">
        <f aca="false">I1086/$J$1*$E$1</f>
        <v>1565.32258064516</v>
      </c>
      <c r="K1086" s="97" t="n">
        <v>55</v>
      </c>
      <c r="L1086" s="69" t="n">
        <f aca="false">K1086-J1086</f>
        <v>-1510.32258064516</v>
      </c>
      <c r="M1086" s="69" t="n">
        <f aca="false">IFERROR((K1086/J1086%),"-")</f>
        <v>3.51365275631118</v>
      </c>
      <c r="N1086" s="100" t="n">
        <v>60</v>
      </c>
      <c r="O1086" s="98" t="str">
        <f aca="false">IF(F1086&lt;=$P$2,"Nov","")</f>
        <v>Nov</v>
      </c>
      <c r="P1086" s="97" t="n">
        <v>60</v>
      </c>
      <c r="Q1086" s="100" t="n">
        <f aca="false">K1086-P1086</f>
        <v>-5</v>
      </c>
      <c r="R1086" s="98" t="n">
        <f aca="false">IFERROR(IF(O1086="Nov",(K1086/P1086-1)),0)</f>
        <v>-0.0833333333333334</v>
      </c>
      <c r="S1086" s="100" t="str">
        <f aca="false">IF(N1086&gt;0,IF(O1086="","-",IF(R1086&lt;0%,"DEGROWTH","GROWTH")))</f>
        <v>DEGROWTH</v>
      </c>
      <c r="T1086" s="101" t="n">
        <v>0</v>
      </c>
      <c r="U1086" s="101" t="str">
        <f aca="false">IF(F1086&lt;=$V$2,"Dec","")</f>
        <v>Dec</v>
      </c>
      <c r="V1086" s="97" t="n">
        <v>0</v>
      </c>
      <c r="W1086" s="104" t="n">
        <f aca="false">K1086-V1086</f>
        <v>55</v>
      </c>
      <c r="X1086" s="103" t="n">
        <f aca="false">IFERROR(IF(U1086="Dec",(K1086/V1086-1)),0)</f>
        <v>0</v>
      </c>
      <c r="Y1086" s="106" t="b">
        <f aca="false">IF(T1086&gt;0,IF(U1086="","-",IF(X1086&lt;0%,"DEGROWTH","GROWTH")))</f>
        <v>0</v>
      </c>
      <c r="Z1086" s="24" t="n">
        <v>0</v>
      </c>
      <c r="AA1086" s="24" t="n">
        <f aca="false">IF(H1086&gt;0,1,0)</f>
        <v>1</v>
      </c>
      <c r="AB1086" s="3" t="n">
        <v>1000003807</v>
      </c>
      <c r="AC1086" s="3"/>
    </row>
    <row r="1087" customFormat="false" ht="14.25" hidden="true" customHeight="true" outlineLevel="0" collapsed="false">
      <c r="A1087" s="23" t="s">
        <v>134</v>
      </c>
      <c r="B1087" s="65" t="s">
        <v>81</v>
      </c>
      <c r="C1087" s="65" t="s">
        <v>3443</v>
      </c>
      <c r="D1087" s="65" t="n">
        <v>1000003811</v>
      </c>
      <c r="E1087" s="65" t="s">
        <v>1203</v>
      </c>
      <c r="F1087" s="144" t="n">
        <v>45291</v>
      </c>
      <c r="G1087" s="67" t="str">
        <f aca="false">IF(I1087&gt;0,"Targeted Dealer","-")</f>
        <v>Targeted Dealer</v>
      </c>
      <c r="H1087" s="67"/>
      <c r="I1087" s="68" t="n">
        <v>25</v>
      </c>
      <c r="J1087" s="68" t="n">
        <f aca="false">I1087/$J$1*$E$1</f>
        <v>521.774193548387</v>
      </c>
      <c r="K1087" s="97" t="n">
        <v>0</v>
      </c>
      <c r="L1087" s="69" t="n">
        <f aca="false">K1087-J1087</f>
        <v>-521.774193548387</v>
      </c>
      <c r="M1087" s="69" t="n">
        <f aca="false">IFERROR((K1087/J1087%),"-")</f>
        <v>0</v>
      </c>
      <c r="N1087" s="100" t="n">
        <v>0</v>
      </c>
      <c r="O1087" s="98" t="str">
        <f aca="false">IF(F1087&lt;=$P$2,"Nov","")</f>
        <v>Nov</v>
      </c>
      <c r="P1087" s="97" t="n">
        <v>0</v>
      </c>
      <c r="Q1087" s="100" t="n">
        <f aca="false">K1087-P1087</f>
        <v>0</v>
      </c>
      <c r="R1087" s="98" t="n">
        <f aca="false">IFERROR(IF(O1087="Nov",(K1087/P1087-1)),0)</f>
        <v>0</v>
      </c>
      <c r="S1087" s="105" t="b">
        <f aca="false">IF(N1087&gt;0,IF(O1087="","-",IF(R1087&lt;0%,"DEGROWTH","GROWTH")))</f>
        <v>0</v>
      </c>
      <c r="T1087" s="101" t="n">
        <v>0</v>
      </c>
      <c r="U1087" s="101" t="str">
        <f aca="false">IF(F1087&lt;=$V$2,"Dec","")</f>
        <v>Dec</v>
      </c>
      <c r="V1087" s="97" t="n">
        <v>0</v>
      </c>
      <c r="W1087" s="104" t="n">
        <f aca="false">K1087-V1087</f>
        <v>0</v>
      </c>
      <c r="X1087" s="103" t="n">
        <f aca="false">IFERROR(IF(U1087="Dec",(K1087/V1087-1)),0)</f>
        <v>0</v>
      </c>
      <c r="Y1087" s="106" t="b">
        <f aca="false">IF(T1087&gt;0,IF(U1087="","-",IF(X1087&lt;0%,"DEGROWTH","GROWTH")))</f>
        <v>0</v>
      </c>
      <c r="Z1087" s="24" t="n">
        <v>1</v>
      </c>
      <c r="AA1087" s="24" t="n">
        <f aca="false">IF(H1087&gt;0,1,0)</f>
        <v>0</v>
      </c>
      <c r="AB1087" s="3" t="n">
        <v>1000003811</v>
      </c>
      <c r="AC1087" s="3"/>
    </row>
    <row r="1088" customFormat="false" ht="14.25" hidden="true" customHeight="true" outlineLevel="0" collapsed="false">
      <c r="A1088" s="24" t="s">
        <v>134</v>
      </c>
      <c r="B1088" s="128" t="s">
        <v>81</v>
      </c>
      <c r="C1088" s="128" t="s">
        <v>2144</v>
      </c>
      <c r="D1088" s="128" t="n">
        <v>1000003881</v>
      </c>
      <c r="E1088" s="128" t="s">
        <v>2145</v>
      </c>
      <c r="F1088" s="67" t="n">
        <v>45355</v>
      </c>
      <c r="G1088" s="67" t="str">
        <f aca="false">IF(I1088&gt;0,"Targeted Dealer","-")</f>
        <v>Targeted Dealer</v>
      </c>
      <c r="H1088" s="67"/>
      <c r="I1088" s="68" t="n">
        <v>125</v>
      </c>
      <c r="J1088" s="68" t="n">
        <f aca="false">I1088/$J$1*$E$1</f>
        <v>2608.87096774194</v>
      </c>
      <c r="K1088" s="97" t="n">
        <v>69.75</v>
      </c>
      <c r="L1088" s="69" t="n">
        <f aca="false">K1088-J1088</f>
        <v>-2539.12096774194</v>
      </c>
      <c r="M1088" s="69" t="n">
        <f aca="false">IFERROR((K1088/J1088%),"-")</f>
        <v>2.67357032457496</v>
      </c>
      <c r="N1088" s="100" t="n">
        <v>70.7</v>
      </c>
      <c r="O1088" s="98" t="str">
        <f aca="false">IF(F1088&lt;=$P$2,"Nov","")</f>
        <v>Nov</v>
      </c>
      <c r="P1088" s="97" t="n">
        <v>70.7</v>
      </c>
      <c r="Q1088" s="100" t="n">
        <f aca="false">K1088-P1088</f>
        <v>-0.950000000000003</v>
      </c>
      <c r="R1088" s="98" t="n">
        <f aca="false">IFERROR(IF(O1088="Nov",(K1088/P1088-1)),0)</f>
        <v>-0.0134370579915135</v>
      </c>
      <c r="S1088" s="100" t="str">
        <f aca="false">IF(N1088&gt;0,IF(O1088="","-",IF(R1088&lt;0%,"DEGROWTH","GROWTH")))</f>
        <v>DEGROWTH</v>
      </c>
      <c r="T1088" s="101" t="n">
        <v>0</v>
      </c>
      <c r="U1088" s="101" t="str">
        <f aca="false">IF(F1088&lt;=$V$2,"Dec","")</f>
        <v>Dec</v>
      </c>
      <c r="V1088" s="97" t="n">
        <v>0</v>
      </c>
      <c r="W1088" s="104" t="n">
        <f aca="false">K1088-V1088</f>
        <v>69.75</v>
      </c>
      <c r="X1088" s="103" t="n">
        <f aca="false">IFERROR(IF(U1088="Dec",(K1088/V1088-1)),0)</f>
        <v>0</v>
      </c>
      <c r="Y1088" s="106" t="b">
        <f aca="false">IF(T1088&gt;0,IF(U1088="","-",IF(X1088&lt;0%,"DEGROWTH","GROWTH")))</f>
        <v>0</v>
      </c>
      <c r="Z1088" s="24" t="n">
        <v>0</v>
      </c>
      <c r="AA1088" s="24" t="n">
        <f aca="false">IF(H1088&gt;0,1,0)</f>
        <v>0</v>
      </c>
      <c r="AB1088" s="3" t="n">
        <v>1000003881</v>
      </c>
      <c r="AC1088" s="3"/>
    </row>
    <row r="1089" customFormat="false" ht="14.25" hidden="true" customHeight="true" outlineLevel="0" collapsed="false">
      <c r="A1089" s="24" t="s">
        <v>134</v>
      </c>
      <c r="B1089" s="128" t="s">
        <v>81</v>
      </c>
      <c r="C1089" s="128" t="s">
        <v>2146</v>
      </c>
      <c r="D1089" s="128" t="n">
        <v>1000003904</v>
      </c>
      <c r="E1089" s="128" t="s">
        <v>2147</v>
      </c>
      <c r="F1089" s="67" t="n">
        <v>45388</v>
      </c>
      <c r="G1089" s="67" t="str">
        <f aca="false">IF(I1089&gt;0,"Targeted Dealer","-")</f>
        <v>Targeted Dealer</v>
      </c>
      <c r="H1089" s="67"/>
      <c r="I1089" s="68" t="n">
        <v>100</v>
      </c>
      <c r="J1089" s="68" t="n">
        <f aca="false">I1089/$J$1*$E$1</f>
        <v>2087.09677419355</v>
      </c>
      <c r="K1089" s="97" t="n">
        <v>51.5</v>
      </c>
      <c r="L1089" s="69" t="n">
        <f aca="false">K1089-J1089</f>
        <v>-2035.59677419355</v>
      </c>
      <c r="M1089" s="69" t="n">
        <f aca="false">IFERROR((K1089/J1089%),"-")</f>
        <v>2.46754250386399</v>
      </c>
      <c r="N1089" s="100" t="n">
        <v>57.25</v>
      </c>
      <c r="O1089" s="98" t="str">
        <f aca="false">IF(F1089&lt;=$P$2,"Nov","")</f>
        <v>Nov</v>
      </c>
      <c r="P1089" s="97" t="n">
        <v>57.25</v>
      </c>
      <c r="Q1089" s="100" t="n">
        <f aca="false">K1089-P1089</f>
        <v>-5.75</v>
      </c>
      <c r="R1089" s="98" t="n">
        <f aca="false">IFERROR(IF(O1089="Nov",(K1089/P1089-1)),0)</f>
        <v>-0.100436681222707</v>
      </c>
      <c r="S1089" s="100" t="str">
        <f aca="false">IF(N1089&gt;0,IF(O1089="","-",IF(R1089&lt;0%,"DEGROWTH","GROWTH")))</f>
        <v>DEGROWTH</v>
      </c>
      <c r="T1089" s="101" t="n">
        <v>0</v>
      </c>
      <c r="U1089" s="101" t="str">
        <f aca="false">IF(F1089&lt;=$V$2,"Dec","")</f>
        <v>Dec</v>
      </c>
      <c r="V1089" s="97" t="n">
        <v>0</v>
      </c>
      <c r="W1089" s="104" t="n">
        <f aca="false">K1089-V1089</f>
        <v>51.5</v>
      </c>
      <c r="X1089" s="103" t="n">
        <f aca="false">IFERROR(IF(U1089="Dec",(K1089/V1089-1)),0)</f>
        <v>0</v>
      </c>
      <c r="Y1089" s="106" t="b">
        <f aca="false">IF(T1089&gt;0,IF(U1089="","-",IF(X1089&lt;0%,"DEGROWTH","GROWTH")))</f>
        <v>0</v>
      </c>
      <c r="Z1089" s="24" t="n">
        <v>0</v>
      </c>
      <c r="AA1089" s="24" t="n">
        <f aca="false">IF(H1089&gt;0,1,0)</f>
        <v>0</v>
      </c>
      <c r="AB1089" s="3" t="n">
        <v>1000003904</v>
      </c>
      <c r="AC1089" s="3"/>
    </row>
    <row r="1090" customFormat="false" ht="14.25" hidden="true" customHeight="true" outlineLevel="0" collapsed="false">
      <c r="A1090" s="24" t="s">
        <v>134</v>
      </c>
      <c r="B1090" s="128" t="s">
        <v>81</v>
      </c>
      <c r="C1090" s="128" t="s">
        <v>4030</v>
      </c>
      <c r="D1090" s="128" t="n">
        <v>1000003917</v>
      </c>
      <c r="E1090" s="128" t="s">
        <v>4031</v>
      </c>
      <c r="F1090" s="67" t="n">
        <v>45408</v>
      </c>
      <c r="G1090" s="67" t="str">
        <f aca="false">IF(I1090&gt;0,"Targeted Dealer","-")</f>
        <v>Targeted Dealer</v>
      </c>
      <c r="H1090" s="67"/>
      <c r="I1090" s="68" t="n">
        <v>25</v>
      </c>
      <c r="J1090" s="68" t="n">
        <f aca="false">I1090/$J$1*$E$1</f>
        <v>521.774193548387</v>
      </c>
      <c r="K1090" s="97" t="n">
        <v>0</v>
      </c>
      <c r="L1090" s="69" t="n">
        <f aca="false">K1090-J1090</f>
        <v>-521.774193548387</v>
      </c>
      <c r="M1090" s="69" t="n">
        <f aca="false">IFERROR((K1090/J1090%),"-")</f>
        <v>0</v>
      </c>
      <c r="N1090" s="100" t="n">
        <v>5</v>
      </c>
      <c r="O1090" s="98" t="str">
        <f aca="false">IF(F1090&lt;=$P$2,"Nov","")</f>
        <v>Nov</v>
      </c>
      <c r="P1090" s="97" t="n">
        <v>5</v>
      </c>
      <c r="Q1090" s="100" t="n">
        <f aca="false">K1090-P1090</f>
        <v>-5</v>
      </c>
      <c r="R1090" s="98" t="n">
        <f aca="false">IFERROR(IF(O1090="Nov",(K1090/P1090-1)),0)</f>
        <v>-1</v>
      </c>
      <c r="S1090" s="100" t="str">
        <f aca="false">IF(N1090&gt;0,IF(O1090="","-",IF(R1090&lt;0%,"DEGROWTH","GROWTH")))</f>
        <v>DEGROWTH</v>
      </c>
      <c r="T1090" s="101" t="n">
        <v>0</v>
      </c>
      <c r="U1090" s="101" t="str">
        <f aca="false">IF(F1090&lt;=$V$2,"Dec","")</f>
        <v>Dec</v>
      </c>
      <c r="V1090" s="97" t="n">
        <v>0</v>
      </c>
      <c r="W1090" s="104" t="n">
        <f aca="false">K1090-V1090</f>
        <v>0</v>
      </c>
      <c r="X1090" s="103" t="n">
        <f aca="false">IFERROR(IF(U1090="Dec",(K1090/V1090-1)),0)</f>
        <v>0</v>
      </c>
      <c r="Y1090" s="106" t="b">
        <f aca="false">IF(T1090&gt;0,IF(U1090="","-",IF(X1090&lt;0%,"DEGROWTH","GROWTH")))</f>
        <v>0</v>
      </c>
      <c r="Z1090" s="24" t="n">
        <v>1</v>
      </c>
      <c r="AA1090" s="24" t="n">
        <f aca="false">IF(H1090&gt;0,1,0)</f>
        <v>0</v>
      </c>
      <c r="AB1090" s="3" t="n">
        <v>1000003917</v>
      </c>
      <c r="AC1090" s="3"/>
    </row>
    <row r="1091" customFormat="false" ht="14.25" hidden="true" customHeight="true" outlineLevel="0" collapsed="false">
      <c r="A1091" s="24" t="s">
        <v>134</v>
      </c>
      <c r="B1091" s="128" t="s">
        <v>81</v>
      </c>
      <c r="C1091" s="128" t="s">
        <v>2148</v>
      </c>
      <c r="D1091" s="128" t="n">
        <v>1000003920</v>
      </c>
      <c r="E1091" s="128" t="s">
        <v>2149</v>
      </c>
      <c r="F1091" s="67" t="n">
        <v>45409</v>
      </c>
      <c r="G1091" s="67" t="str">
        <f aca="false">IF(I1091&gt;0,"Targeted Dealer","-")</f>
        <v>Targeted Dealer</v>
      </c>
      <c r="H1091" s="67" t="s">
        <v>627</v>
      </c>
      <c r="I1091" s="68" t="n">
        <v>60</v>
      </c>
      <c r="J1091" s="68" t="n">
        <f aca="false">I1091/$J$1*$E$1</f>
        <v>1252.25806451613</v>
      </c>
      <c r="K1091" s="97" t="n">
        <v>10</v>
      </c>
      <c r="L1091" s="69" t="n">
        <f aca="false">K1091-J1091</f>
        <v>-1242.25806451613</v>
      </c>
      <c r="M1091" s="69" t="n">
        <f aca="false">IFERROR((K1091/J1091%),"-")</f>
        <v>0.798557444616177</v>
      </c>
      <c r="N1091" s="100" t="n">
        <v>0</v>
      </c>
      <c r="O1091" s="98" t="str">
        <f aca="false">IF(F1091&lt;=$P$2,"Nov","")</f>
        <v>Nov</v>
      </c>
      <c r="P1091" s="97" t="n">
        <v>0</v>
      </c>
      <c r="Q1091" s="100" t="n">
        <f aca="false">K1091-P1091</f>
        <v>10</v>
      </c>
      <c r="R1091" s="98" t="n">
        <f aca="false">IFERROR(IF(O1091="Nov",(K1091/P1091-1)),0)</f>
        <v>0</v>
      </c>
      <c r="S1091" s="105" t="b">
        <f aca="false">IF(N1091&gt;0,IF(O1091="","-",IF(R1091&lt;0%,"DEGROWTH","GROWTH")))</f>
        <v>0</v>
      </c>
      <c r="T1091" s="101" t="n">
        <v>0</v>
      </c>
      <c r="U1091" s="101" t="str">
        <f aca="false">IF(F1091&lt;=$V$2,"Dec","")</f>
        <v>Dec</v>
      </c>
      <c r="V1091" s="97" t="n">
        <v>0</v>
      </c>
      <c r="W1091" s="104" t="n">
        <f aca="false">K1091-V1091</f>
        <v>10</v>
      </c>
      <c r="X1091" s="103" t="n">
        <f aca="false">IFERROR(IF(U1091="Dec",(K1091/V1091-1)),0)</f>
        <v>0</v>
      </c>
      <c r="Y1091" s="106" t="b">
        <f aca="false">IF(T1091&gt;0,IF(U1091="","-",IF(X1091&lt;0%,"DEGROWTH","GROWTH")))</f>
        <v>0</v>
      </c>
      <c r="Z1091" s="24" t="n">
        <v>0</v>
      </c>
      <c r="AA1091" s="24" t="n">
        <f aca="false">IF(H1091&gt;0,1,0)</f>
        <v>1</v>
      </c>
      <c r="AB1091" s="3" t="n">
        <v>1000003920</v>
      </c>
      <c r="AC1091" s="3"/>
    </row>
    <row r="1092" customFormat="false" ht="14.25" hidden="true" customHeight="true" outlineLevel="0" collapsed="false">
      <c r="A1092" s="24" t="s">
        <v>134</v>
      </c>
      <c r="B1092" s="128" t="s">
        <v>81</v>
      </c>
      <c r="C1092" s="128" t="s">
        <v>2150</v>
      </c>
      <c r="D1092" s="128" t="n">
        <v>1000003936</v>
      </c>
      <c r="E1092" s="128" t="s">
        <v>2151</v>
      </c>
      <c r="F1092" s="67" t="n">
        <v>45412</v>
      </c>
      <c r="G1092" s="67" t="str">
        <f aca="false">IF(I1092&gt;0,"Targeted Dealer","-")</f>
        <v>Targeted Dealer</v>
      </c>
      <c r="H1092" s="67"/>
      <c r="I1092" s="68" t="n">
        <v>60</v>
      </c>
      <c r="J1092" s="68" t="n">
        <f aca="false">I1092/$J$1*$E$1</f>
        <v>1252.25806451613</v>
      </c>
      <c r="K1092" s="97" t="n">
        <v>17.5</v>
      </c>
      <c r="L1092" s="69" t="n">
        <f aca="false">K1092-J1092</f>
        <v>-1234.75806451613</v>
      </c>
      <c r="M1092" s="69" t="n">
        <f aca="false">IFERROR((K1092/J1092%),"-")</f>
        <v>1.39747552807831</v>
      </c>
      <c r="N1092" s="100" t="n">
        <v>5</v>
      </c>
      <c r="O1092" s="98" t="str">
        <f aca="false">IF(F1092&lt;=$P$2,"Nov","")</f>
        <v>Nov</v>
      </c>
      <c r="P1092" s="97" t="n">
        <v>5</v>
      </c>
      <c r="Q1092" s="100" t="n">
        <f aca="false">K1092-P1092</f>
        <v>12.5</v>
      </c>
      <c r="R1092" s="98" t="n">
        <f aca="false">IFERROR(IF(O1092="Nov",(K1092/P1092-1)),0)</f>
        <v>2.5</v>
      </c>
      <c r="S1092" s="100" t="str">
        <f aca="false">IF(N1092&gt;0,IF(O1092="","-",IF(R1092&lt;0%,"DEGROWTH","GROWTH")))</f>
        <v>GROWTH</v>
      </c>
      <c r="T1092" s="101" t="n">
        <v>0</v>
      </c>
      <c r="U1092" s="101" t="str">
        <f aca="false">IF(F1092&lt;=$V$2,"Dec","")</f>
        <v>Dec</v>
      </c>
      <c r="V1092" s="97" t="n">
        <v>0</v>
      </c>
      <c r="W1092" s="104" t="n">
        <f aca="false">K1092-V1092</f>
        <v>17.5</v>
      </c>
      <c r="X1092" s="103" t="n">
        <f aca="false">IFERROR(IF(U1092="Dec",(K1092/V1092-1)),0)</f>
        <v>0</v>
      </c>
      <c r="Y1092" s="106" t="b">
        <f aca="false">IF(T1092&gt;0,IF(U1092="","-",IF(X1092&lt;0%,"DEGROWTH","GROWTH")))</f>
        <v>0</v>
      </c>
      <c r="Z1092" s="24" t="n">
        <v>0</v>
      </c>
      <c r="AA1092" s="24" t="n">
        <f aca="false">IF(H1092&gt;0,1,0)</f>
        <v>0</v>
      </c>
      <c r="AB1092" s="3" t="n">
        <v>1000003936</v>
      </c>
      <c r="AC1092" s="3"/>
    </row>
    <row r="1093" customFormat="false" ht="14.25" hidden="true" customHeight="true" outlineLevel="0" collapsed="false">
      <c r="A1093" s="24" t="s">
        <v>134</v>
      </c>
      <c r="B1093" s="128" t="s">
        <v>81</v>
      </c>
      <c r="C1093" s="128" t="s">
        <v>4520</v>
      </c>
      <c r="D1093" s="128" t="n">
        <v>1000003944</v>
      </c>
      <c r="E1093" s="128" t="s">
        <v>4521</v>
      </c>
      <c r="F1093" s="67" t="n">
        <v>45421</v>
      </c>
      <c r="G1093" s="67" t="str">
        <f aca="false">IF(I1093&gt;0,"Targeted Dealer","-")</f>
        <v>-</v>
      </c>
      <c r="H1093" s="67"/>
      <c r="I1093" s="68" t="n">
        <v>0</v>
      </c>
      <c r="J1093" s="68" t="n">
        <f aca="false">I1093/$J$1*$E$1</f>
        <v>0</v>
      </c>
      <c r="K1093" s="97" t="n">
        <v>0</v>
      </c>
      <c r="L1093" s="69" t="n">
        <f aca="false">K1093-J1093</f>
        <v>0</v>
      </c>
      <c r="M1093" s="69" t="str">
        <f aca="false">IFERROR((K1093/J1093%),"-")</f>
        <v>-</v>
      </c>
      <c r="N1093" s="100" t="n">
        <v>0</v>
      </c>
      <c r="O1093" s="98" t="str">
        <f aca="false">IF(F1093&lt;=$P$2,"Nov","")</f>
        <v>Nov</v>
      </c>
      <c r="P1093" s="97" t="n">
        <v>0</v>
      </c>
      <c r="Q1093" s="100" t="n">
        <f aca="false">K1093-P1093</f>
        <v>0</v>
      </c>
      <c r="R1093" s="98" t="n">
        <f aca="false">IFERROR(IF(O1093="Nov",(K1093/P1093-1)),0)</f>
        <v>0</v>
      </c>
      <c r="S1093" s="105" t="b">
        <f aca="false">IF(N1093&gt;0,IF(O1093="","-",IF(R1093&lt;0%,"DEGROWTH","GROWTH")))</f>
        <v>0</v>
      </c>
      <c r="T1093" s="101" t="n">
        <v>0</v>
      </c>
      <c r="U1093" s="101" t="str">
        <f aca="false">IF(F1093&lt;=$V$2,"Dec","")</f>
        <v>Dec</v>
      </c>
      <c r="V1093" s="97" t="n">
        <v>0</v>
      </c>
      <c r="W1093" s="104" t="n">
        <f aca="false">K1093-V1093</f>
        <v>0</v>
      </c>
      <c r="X1093" s="103" t="n">
        <f aca="false">IFERROR(IF(U1093="Dec",(K1093/V1093-1)),0)</f>
        <v>0</v>
      </c>
      <c r="Y1093" s="106" t="b">
        <f aca="false">IF(T1093&gt;0,IF(U1093="","-",IF(X1093&lt;0%,"DEGROWTH","GROWTH")))</f>
        <v>0</v>
      </c>
      <c r="Z1093" s="24" t="n">
        <v>1</v>
      </c>
      <c r="AA1093" s="24" t="n">
        <f aca="false">IF(H1093&gt;0,1,0)</f>
        <v>0</v>
      </c>
      <c r="AB1093" s="3" t="n">
        <v>1000003944</v>
      </c>
      <c r="AC1093" s="3"/>
    </row>
    <row r="1094" customFormat="false" ht="14.25" hidden="true" customHeight="true" outlineLevel="0" collapsed="false">
      <c r="A1094" s="24" t="s">
        <v>134</v>
      </c>
      <c r="B1094" s="128" t="s">
        <v>81</v>
      </c>
      <c r="C1094" s="128" t="s">
        <v>2152</v>
      </c>
      <c r="D1094" s="128" t="n">
        <v>1000004067</v>
      </c>
      <c r="E1094" s="128" t="s">
        <v>2153</v>
      </c>
      <c r="F1094" s="67" t="n">
        <v>45503</v>
      </c>
      <c r="G1094" s="67" t="str">
        <f aca="false">IF(I1094&gt;0,"Targeted Dealer","-")</f>
        <v>Targeted Dealer</v>
      </c>
      <c r="H1094" s="24"/>
      <c r="I1094" s="68" t="n">
        <v>60</v>
      </c>
      <c r="J1094" s="68" t="n">
        <f aca="false">I1094/$J$1*$E$1</f>
        <v>1252.25806451613</v>
      </c>
      <c r="K1094" s="97" t="n">
        <v>19.75</v>
      </c>
      <c r="L1094" s="69" t="n">
        <f aca="false">K1094-J1094</f>
        <v>-1232.50806451613</v>
      </c>
      <c r="M1094" s="69" t="n">
        <f aca="false">IFERROR((K1094/J1094%),"-")</f>
        <v>1.57715095311695</v>
      </c>
      <c r="N1094" s="100" t="n">
        <v>35</v>
      </c>
      <c r="O1094" s="98" t="str">
        <f aca="false">IF(F1094&lt;=$P$2,"Nov","")</f>
        <v>Nov</v>
      </c>
      <c r="P1094" s="97" t="n">
        <v>35</v>
      </c>
      <c r="Q1094" s="100" t="n">
        <f aca="false">K1094-P1094</f>
        <v>-15.25</v>
      </c>
      <c r="R1094" s="98" t="n">
        <f aca="false">IFERROR(IF(O1094="Nov",(K1094/P1094-1)),0)</f>
        <v>-0.435714285714286</v>
      </c>
      <c r="S1094" s="100" t="str">
        <f aca="false">IF(N1094&gt;0,IF(O1094="","-",IF(R1094&lt;0%,"DEGROWTH","GROWTH")))</f>
        <v>DEGROWTH</v>
      </c>
      <c r="T1094" s="101" t="n">
        <v>0</v>
      </c>
      <c r="U1094" s="101" t="str">
        <f aca="false">IF(F1094&lt;=$V$2,"Dec","")</f>
        <v>Dec</v>
      </c>
      <c r="V1094" s="97" t="n">
        <v>0</v>
      </c>
      <c r="W1094" s="104" t="n">
        <f aca="false">K1094-V1094</f>
        <v>19.75</v>
      </c>
      <c r="X1094" s="103" t="n">
        <f aca="false">IFERROR(IF(U1094="Dec",(K1094/V1094-1)),0)</f>
        <v>0</v>
      </c>
      <c r="Y1094" s="106" t="b">
        <f aca="false">IF(T1094&gt;0,IF(U1094="","-",IF(X1094&lt;0%,"DEGROWTH","GROWTH")))</f>
        <v>0</v>
      </c>
      <c r="Z1094" s="24" t="n">
        <v>0</v>
      </c>
      <c r="AA1094" s="24" t="n">
        <f aca="false">IF(H1094&gt;0,1,0)</f>
        <v>0</v>
      </c>
      <c r="AB1094" s="3" t="n">
        <v>1000004067</v>
      </c>
      <c r="AC1094" s="3"/>
    </row>
    <row r="1095" customFormat="false" ht="14.25" hidden="true" customHeight="true" outlineLevel="0" collapsed="false">
      <c r="A1095" s="23" t="s">
        <v>134</v>
      </c>
      <c r="B1095" s="65" t="s">
        <v>83</v>
      </c>
      <c r="C1095" s="65" t="s">
        <v>2154</v>
      </c>
      <c r="D1095" s="65" t="n">
        <v>1000000377</v>
      </c>
      <c r="E1095" s="66" t="s">
        <v>2155</v>
      </c>
      <c r="F1095" s="67" t="n">
        <v>38385</v>
      </c>
      <c r="G1095" s="67" t="str">
        <f aca="false">IF(I1095&gt;0,"Targeted Dealer","-")</f>
        <v>Targeted Dealer</v>
      </c>
      <c r="H1095" s="67" t="s">
        <v>627</v>
      </c>
      <c r="I1095" s="68" t="n">
        <v>150</v>
      </c>
      <c r="J1095" s="68" t="n">
        <f aca="false">I1095/$J$1*$E$1</f>
        <v>3130.64516129032</v>
      </c>
      <c r="K1095" s="97" t="n">
        <v>80.5</v>
      </c>
      <c r="L1095" s="69" t="n">
        <f aca="false">K1095-J1095</f>
        <v>-3050.14516129032</v>
      </c>
      <c r="M1095" s="69" t="n">
        <f aca="false">IFERROR((K1095/J1095%),"-")</f>
        <v>2.57135497166409</v>
      </c>
      <c r="N1095" s="100" t="n">
        <v>105</v>
      </c>
      <c r="O1095" s="98" t="str">
        <f aca="false">IF(F1095&lt;=$P$2,"Nov","")</f>
        <v>Nov</v>
      </c>
      <c r="P1095" s="97" t="n">
        <v>105</v>
      </c>
      <c r="Q1095" s="100" t="n">
        <f aca="false">K1095-P1095</f>
        <v>-24.5</v>
      </c>
      <c r="R1095" s="98" t="n">
        <f aca="false">IFERROR(IF(O1095="Nov",(K1095/P1095-1)),0)</f>
        <v>-0.233333333333333</v>
      </c>
      <c r="S1095" s="100" t="str">
        <f aca="false">IF(N1095&gt;0,IF(O1095="","-",IF(R1095&lt;0%,"DEGROWTH","GROWTH")))</f>
        <v>DEGROWTH</v>
      </c>
      <c r="T1095" s="101" t="n">
        <v>146.75</v>
      </c>
      <c r="U1095" s="101" t="str">
        <f aca="false">IF(F1095&lt;=$V$2,"Dec","")</f>
        <v>Dec</v>
      </c>
      <c r="V1095" s="97" t="n">
        <v>146.75</v>
      </c>
      <c r="W1095" s="104" t="n">
        <f aca="false">K1095-V1095</f>
        <v>-66.25</v>
      </c>
      <c r="X1095" s="103" t="n">
        <f aca="false">IFERROR(IF(U1095="Dec",(K1095/V1095-1)),0)</f>
        <v>-0.45144804088586</v>
      </c>
      <c r="Y1095" s="104" t="str">
        <f aca="false">IF(T1095&gt;0,IF(U1095="","-",IF(X1095&lt;0%,"DEGROWTH","GROWTH")))</f>
        <v>DEGROWTH</v>
      </c>
      <c r="Z1095" s="24" t="n">
        <v>0</v>
      </c>
      <c r="AA1095" s="24" t="n">
        <f aca="false">IF(H1095&gt;0,1,0)</f>
        <v>1</v>
      </c>
      <c r="AB1095" s="3" t="n">
        <v>1000000377</v>
      </c>
      <c r="AC1095" s="3"/>
    </row>
    <row r="1096" customFormat="false" ht="14.25" hidden="true" customHeight="true" outlineLevel="0" collapsed="false">
      <c r="A1096" s="23" t="s">
        <v>134</v>
      </c>
      <c r="B1096" s="65" t="s">
        <v>83</v>
      </c>
      <c r="C1096" s="65" t="s">
        <v>2156</v>
      </c>
      <c r="D1096" s="65" t="n">
        <v>1000000130</v>
      </c>
      <c r="E1096" s="66" t="s">
        <v>2157</v>
      </c>
      <c r="F1096" s="67" t="n">
        <v>38443</v>
      </c>
      <c r="G1096" s="67" t="str">
        <f aca="false">IF(I1096&gt;0,"Targeted Dealer","-")</f>
        <v>Targeted Dealer</v>
      </c>
      <c r="H1096" s="67" t="s">
        <v>627</v>
      </c>
      <c r="I1096" s="68" t="n">
        <v>500</v>
      </c>
      <c r="J1096" s="68" t="n">
        <f aca="false">I1096/$J$1*$E$1</f>
        <v>10435.4838709677</v>
      </c>
      <c r="K1096" s="97" t="n">
        <v>681.5</v>
      </c>
      <c r="L1096" s="69" t="n">
        <f aca="false">K1096-J1096</f>
        <v>-9753.98387096774</v>
      </c>
      <c r="M1096" s="69" t="n">
        <f aca="false">IFERROR((K1096/J1096%),"-")</f>
        <v>6.5306027820711</v>
      </c>
      <c r="N1096" s="100" t="n">
        <v>461.05</v>
      </c>
      <c r="O1096" s="98" t="str">
        <f aca="false">IF(F1096&lt;=$P$2,"Nov","")</f>
        <v>Nov</v>
      </c>
      <c r="P1096" s="97" t="n">
        <v>461.05</v>
      </c>
      <c r="Q1096" s="100" t="n">
        <f aca="false">K1096-P1096</f>
        <v>220.45</v>
      </c>
      <c r="R1096" s="98" t="n">
        <f aca="false">IFERROR(IF(O1096="Nov",(K1096/P1096-1)),0)</f>
        <v>0.478147706322525</v>
      </c>
      <c r="S1096" s="100" t="str">
        <f aca="false">IF(N1096&gt;0,IF(O1096="","-",IF(R1096&lt;0%,"DEGROWTH","GROWTH")))</f>
        <v>GROWTH</v>
      </c>
      <c r="T1096" s="101" t="n">
        <v>585.05</v>
      </c>
      <c r="U1096" s="101" t="str">
        <f aca="false">IF(F1096&lt;=$V$2,"Dec","")</f>
        <v>Dec</v>
      </c>
      <c r="V1096" s="97" t="n">
        <v>585.05</v>
      </c>
      <c r="W1096" s="104" t="n">
        <f aca="false">K1096-V1096</f>
        <v>96.4500000000001</v>
      </c>
      <c r="X1096" s="103" t="n">
        <f aca="false">IFERROR(IF(U1096="Dec",(K1096/V1096-1)),0)</f>
        <v>0.164857704469704</v>
      </c>
      <c r="Y1096" s="104" t="str">
        <f aca="false">IF(T1096&gt;0,IF(U1096="","-",IF(X1096&lt;0%,"DEGROWTH","GROWTH")))</f>
        <v>GROWTH</v>
      </c>
      <c r="Z1096" s="24" t="n">
        <v>0</v>
      </c>
      <c r="AA1096" s="24" t="n">
        <f aca="false">IF(H1096&gt;0,1,0)</f>
        <v>1</v>
      </c>
      <c r="AB1096" s="3" t="n">
        <v>1000000130</v>
      </c>
      <c r="AC1096" s="3"/>
    </row>
    <row r="1097" customFormat="false" ht="14.25" hidden="true" customHeight="true" outlineLevel="0" collapsed="false">
      <c r="A1097" s="23" t="s">
        <v>134</v>
      </c>
      <c r="B1097" s="65" t="s">
        <v>83</v>
      </c>
      <c r="C1097" s="65" t="s">
        <v>2158</v>
      </c>
      <c r="D1097" s="65" t="n">
        <v>1000000375</v>
      </c>
      <c r="E1097" s="66" t="s">
        <v>2159</v>
      </c>
      <c r="F1097" s="67" t="n">
        <v>40196</v>
      </c>
      <c r="G1097" s="67" t="str">
        <f aca="false">IF(I1097&gt;0,"Targeted Dealer","-")</f>
        <v>Targeted Dealer</v>
      </c>
      <c r="H1097" s="67" t="s">
        <v>627</v>
      </c>
      <c r="I1097" s="68" t="n">
        <v>200</v>
      </c>
      <c r="J1097" s="68" t="n">
        <f aca="false">I1097/$J$1*$E$1</f>
        <v>4174.1935483871</v>
      </c>
      <c r="K1097" s="97" t="n">
        <v>117</v>
      </c>
      <c r="L1097" s="69" t="n">
        <f aca="false">K1097-J1097</f>
        <v>-4057.1935483871</v>
      </c>
      <c r="M1097" s="69" t="n">
        <f aca="false">IFERROR((K1097/J1097%),"-")</f>
        <v>2.80293663060278</v>
      </c>
      <c r="N1097" s="100" t="n">
        <v>105.5</v>
      </c>
      <c r="O1097" s="98" t="str">
        <f aca="false">IF(F1097&lt;=$P$2,"Nov","")</f>
        <v>Nov</v>
      </c>
      <c r="P1097" s="97" t="n">
        <v>105.5</v>
      </c>
      <c r="Q1097" s="100" t="n">
        <f aca="false">K1097-P1097</f>
        <v>11.5</v>
      </c>
      <c r="R1097" s="98" t="n">
        <f aca="false">IFERROR(IF(O1097="Nov",(K1097/P1097-1)),0)</f>
        <v>0.109004739336493</v>
      </c>
      <c r="S1097" s="100" t="str">
        <f aca="false">IF(N1097&gt;0,IF(O1097="","-",IF(R1097&lt;0%,"DEGROWTH","GROWTH")))</f>
        <v>GROWTH</v>
      </c>
      <c r="T1097" s="101" t="n">
        <v>200.5</v>
      </c>
      <c r="U1097" s="101" t="str">
        <f aca="false">IF(F1097&lt;=$V$2,"Dec","")</f>
        <v>Dec</v>
      </c>
      <c r="V1097" s="97" t="n">
        <v>200.5</v>
      </c>
      <c r="W1097" s="104" t="n">
        <f aca="false">K1097-V1097</f>
        <v>-83.5</v>
      </c>
      <c r="X1097" s="103" t="n">
        <f aca="false">IFERROR(IF(U1097="Dec",(K1097/V1097-1)),0)</f>
        <v>-0.41645885286783</v>
      </c>
      <c r="Y1097" s="104" t="str">
        <f aca="false">IF(T1097&gt;0,IF(U1097="","-",IF(X1097&lt;0%,"DEGROWTH","GROWTH")))</f>
        <v>DEGROWTH</v>
      </c>
      <c r="Z1097" s="24" t="n">
        <v>0</v>
      </c>
      <c r="AA1097" s="24" t="n">
        <f aca="false">IF(H1097&gt;0,1,0)</f>
        <v>1</v>
      </c>
      <c r="AB1097" s="3" t="n">
        <v>1000000375</v>
      </c>
      <c r="AC1097" s="3"/>
    </row>
    <row r="1098" customFormat="false" ht="14.25" hidden="true" customHeight="true" outlineLevel="0" collapsed="false">
      <c r="A1098" s="23" t="s">
        <v>134</v>
      </c>
      <c r="B1098" s="65" t="s">
        <v>83</v>
      </c>
      <c r="C1098" s="65" t="s">
        <v>2160</v>
      </c>
      <c r="D1098" s="65" t="n">
        <v>1000000373</v>
      </c>
      <c r="E1098" s="66" t="s">
        <v>2161</v>
      </c>
      <c r="F1098" s="67" t="n">
        <v>40711</v>
      </c>
      <c r="G1098" s="67" t="str">
        <f aca="false">IF(I1098&gt;0,"Targeted Dealer","-")</f>
        <v>Targeted Dealer</v>
      </c>
      <c r="H1098" s="67"/>
      <c r="I1098" s="68" t="n">
        <v>525</v>
      </c>
      <c r="J1098" s="68" t="n">
        <f aca="false">I1098/$J$1*$E$1</f>
        <v>10957.2580645161</v>
      </c>
      <c r="K1098" s="97" t="n">
        <v>509</v>
      </c>
      <c r="L1098" s="69" t="n">
        <f aca="false">K1098-J1098</f>
        <v>-10448.2580645161</v>
      </c>
      <c r="M1098" s="69" t="n">
        <f aca="false">IFERROR((K1098/J1098%),"-")</f>
        <v>4.64532273496725</v>
      </c>
      <c r="N1098" s="100" t="n">
        <v>496.5</v>
      </c>
      <c r="O1098" s="98" t="str">
        <f aca="false">IF(F1098&lt;=$P$2,"Nov","")</f>
        <v>Nov</v>
      </c>
      <c r="P1098" s="97" t="n">
        <v>496.5</v>
      </c>
      <c r="Q1098" s="100" t="n">
        <f aca="false">K1098-P1098</f>
        <v>12.5</v>
      </c>
      <c r="R1098" s="98" t="n">
        <f aca="false">IFERROR(IF(O1098="Nov",(K1098/P1098-1)),0)</f>
        <v>0.0251762336354482</v>
      </c>
      <c r="S1098" s="100" t="str">
        <f aca="false">IF(N1098&gt;0,IF(O1098="","-",IF(R1098&lt;0%,"DEGROWTH","GROWTH")))</f>
        <v>GROWTH</v>
      </c>
      <c r="T1098" s="101" t="n">
        <v>503</v>
      </c>
      <c r="U1098" s="101" t="str">
        <f aca="false">IF(F1098&lt;=$V$2,"Dec","")</f>
        <v>Dec</v>
      </c>
      <c r="V1098" s="97" t="n">
        <v>503</v>
      </c>
      <c r="W1098" s="104" t="n">
        <f aca="false">K1098-V1098</f>
        <v>6</v>
      </c>
      <c r="X1098" s="103" t="n">
        <f aca="false">IFERROR(IF(U1098="Dec",(K1098/V1098-1)),0)</f>
        <v>0.0119284294234592</v>
      </c>
      <c r="Y1098" s="104" t="str">
        <f aca="false">IF(T1098&gt;0,IF(U1098="","-",IF(X1098&lt;0%,"DEGROWTH","GROWTH")))</f>
        <v>GROWTH</v>
      </c>
      <c r="Z1098" s="24" t="n">
        <v>0</v>
      </c>
      <c r="AA1098" s="24" t="n">
        <f aca="false">IF(H1098&gt;0,1,0)</f>
        <v>0</v>
      </c>
      <c r="AB1098" s="3" t="n">
        <v>1000000373</v>
      </c>
      <c r="AC1098" s="3"/>
    </row>
    <row r="1099" customFormat="false" ht="14.25" hidden="true" customHeight="true" outlineLevel="0" collapsed="false">
      <c r="A1099" s="23" t="s">
        <v>134</v>
      </c>
      <c r="B1099" s="65" t="s">
        <v>83</v>
      </c>
      <c r="C1099" s="65" t="s">
        <v>2162</v>
      </c>
      <c r="D1099" s="65" t="n">
        <v>1000000372</v>
      </c>
      <c r="E1099" s="66" t="s">
        <v>2163</v>
      </c>
      <c r="F1099" s="67" t="n">
        <v>43237</v>
      </c>
      <c r="G1099" s="67" t="str">
        <f aca="false">IF(I1099&gt;0,"Targeted Dealer","-")</f>
        <v>Targeted Dealer</v>
      </c>
      <c r="H1099" s="67"/>
      <c r="I1099" s="68" t="n">
        <v>125</v>
      </c>
      <c r="J1099" s="68" t="n">
        <f aca="false">I1099/$J$1*$E$1</f>
        <v>2608.87096774194</v>
      </c>
      <c r="K1099" s="97" t="n">
        <v>126</v>
      </c>
      <c r="L1099" s="69" t="n">
        <f aca="false">K1099-J1099</f>
        <v>-2482.87096774194</v>
      </c>
      <c r="M1099" s="69" t="n">
        <f aca="false">IFERROR((K1099/J1099%),"-")</f>
        <v>4.82967542503864</v>
      </c>
      <c r="N1099" s="100" t="n">
        <v>94.45</v>
      </c>
      <c r="O1099" s="98" t="str">
        <f aca="false">IF(F1099&lt;=$P$2,"Nov","")</f>
        <v>Nov</v>
      </c>
      <c r="P1099" s="97" t="n">
        <v>94.45</v>
      </c>
      <c r="Q1099" s="100" t="n">
        <f aca="false">K1099-P1099</f>
        <v>31.55</v>
      </c>
      <c r="R1099" s="98" t="n">
        <f aca="false">IFERROR(IF(O1099="Nov",(K1099/P1099-1)),0)</f>
        <v>0.334039174166225</v>
      </c>
      <c r="S1099" s="100" t="str">
        <f aca="false">IF(N1099&gt;0,IF(O1099="","-",IF(R1099&lt;0%,"DEGROWTH","GROWTH")))</f>
        <v>GROWTH</v>
      </c>
      <c r="T1099" s="101" t="n">
        <v>101</v>
      </c>
      <c r="U1099" s="101" t="str">
        <f aca="false">IF(F1099&lt;=$V$2,"Dec","")</f>
        <v>Dec</v>
      </c>
      <c r="V1099" s="97" t="n">
        <v>101</v>
      </c>
      <c r="W1099" s="104" t="n">
        <f aca="false">K1099-V1099</f>
        <v>25</v>
      </c>
      <c r="X1099" s="103" t="n">
        <f aca="false">IFERROR(IF(U1099="Dec",(K1099/V1099-1)),0)</f>
        <v>0.247524752475248</v>
      </c>
      <c r="Y1099" s="104" t="str">
        <f aca="false">IF(T1099&gt;0,IF(U1099="","-",IF(X1099&lt;0%,"DEGROWTH","GROWTH")))</f>
        <v>GROWTH</v>
      </c>
      <c r="Z1099" s="24" t="n">
        <v>0</v>
      </c>
      <c r="AA1099" s="24" t="n">
        <f aca="false">IF(H1099&gt;0,1,0)</f>
        <v>0</v>
      </c>
      <c r="AB1099" s="3" t="n">
        <v>1000000372</v>
      </c>
      <c r="AC1099" s="3"/>
    </row>
    <row r="1100" customFormat="false" ht="14.25" hidden="true" customHeight="true" outlineLevel="0" collapsed="false">
      <c r="A1100" s="23" t="s">
        <v>134</v>
      </c>
      <c r="B1100" s="65" t="s">
        <v>83</v>
      </c>
      <c r="C1100" s="65" t="s">
        <v>2164</v>
      </c>
      <c r="D1100" s="65" t="n">
        <v>1000001111</v>
      </c>
      <c r="E1100" s="66" t="s">
        <v>2165</v>
      </c>
      <c r="F1100" s="67" t="n">
        <v>44501</v>
      </c>
      <c r="G1100" s="67" t="str">
        <f aca="false">IF(I1100&gt;0,"Targeted Dealer","-")</f>
        <v>Targeted Dealer</v>
      </c>
      <c r="H1100" s="67"/>
      <c r="I1100" s="68" t="n">
        <v>40</v>
      </c>
      <c r="J1100" s="68" t="n">
        <f aca="false">I1100/$J$1*$E$1</f>
        <v>834.838709677419</v>
      </c>
      <c r="K1100" s="97" t="n">
        <v>5</v>
      </c>
      <c r="L1100" s="69" t="n">
        <f aca="false">K1100-J1100</f>
        <v>-829.838709677419</v>
      </c>
      <c r="M1100" s="69" t="n">
        <f aca="false">IFERROR((K1100/J1100%),"-")</f>
        <v>0.598918083462133</v>
      </c>
      <c r="N1100" s="100" t="n">
        <v>20</v>
      </c>
      <c r="O1100" s="98" t="str">
        <f aca="false">IF(F1100&lt;=$P$2,"Nov","")</f>
        <v>Nov</v>
      </c>
      <c r="P1100" s="97" t="n">
        <v>20</v>
      </c>
      <c r="Q1100" s="100" t="n">
        <f aca="false">K1100-P1100</f>
        <v>-15</v>
      </c>
      <c r="R1100" s="98" t="n">
        <f aca="false">IFERROR(IF(O1100="Nov",(K1100/P1100-1)),0)</f>
        <v>-0.75</v>
      </c>
      <c r="S1100" s="100" t="str">
        <f aca="false">IF(N1100&gt;0,IF(O1100="","-",IF(R1100&lt;0%,"DEGROWTH","GROWTH")))</f>
        <v>DEGROWTH</v>
      </c>
      <c r="T1100" s="101" t="n">
        <v>36.5</v>
      </c>
      <c r="U1100" s="101" t="str">
        <f aca="false">IF(F1100&lt;=$V$2,"Dec","")</f>
        <v>Dec</v>
      </c>
      <c r="V1100" s="97" t="n">
        <v>36.5</v>
      </c>
      <c r="W1100" s="104" t="n">
        <f aca="false">K1100-V1100</f>
        <v>-31.5</v>
      </c>
      <c r="X1100" s="103" t="n">
        <f aca="false">IFERROR(IF(U1100="Dec",(K1100/V1100-1)),0)</f>
        <v>-0.863013698630137</v>
      </c>
      <c r="Y1100" s="104" t="str">
        <f aca="false">IF(T1100&gt;0,IF(U1100="","-",IF(X1100&lt;0%,"DEGROWTH","GROWTH")))</f>
        <v>DEGROWTH</v>
      </c>
      <c r="Z1100" s="24" t="n">
        <v>0</v>
      </c>
      <c r="AA1100" s="24" t="n">
        <f aca="false">IF(H1100&gt;0,1,0)</f>
        <v>0</v>
      </c>
      <c r="AB1100" s="3" t="n">
        <v>1000001111</v>
      </c>
      <c r="AC1100" s="3"/>
    </row>
    <row r="1101" customFormat="false" ht="14.25" hidden="true" customHeight="true" outlineLevel="0" collapsed="false">
      <c r="A1101" s="23" t="s">
        <v>134</v>
      </c>
      <c r="B1101" s="65" t="s">
        <v>83</v>
      </c>
      <c r="C1101" s="65" t="s">
        <v>4138</v>
      </c>
      <c r="D1101" s="65" t="n">
        <v>1000001064</v>
      </c>
      <c r="E1101" s="66" t="s">
        <v>4139</v>
      </c>
      <c r="F1101" s="67" t="n">
        <v>44526</v>
      </c>
      <c r="G1101" s="67" t="str">
        <f aca="false">IF(I1101&gt;0,"Targeted Dealer","-")</f>
        <v>Targeted Dealer</v>
      </c>
      <c r="H1101" s="67"/>
      <c r="I1101" s="68" t="n">
        <v>25</v>
      </c>
      <c r="J1101" s="68" t="n">
        <f aca="false">I1101/$J$1*$E$1</f>
        <v>521.774193548387</v>
      </c>
      <c r="K1101" s="97" t="n">
        <v>14.25</v>
      </c>
      <c r="L1101" s="69" t="n">
        <f aca="false">K1101-J1101</f>
        <v>-507.524193548387</v>
      </c>
      <c r="M1101" s="69" t="n">
        <f aca="false">IFERROR((K1101/J1101%),"-")</f>
        <v>2.73106646058733</v>
      </c>
      <c r="N1101" s="100" t="n">
        <v>24.9</v>
      </c>
      <c r="O1101" s="98" t="str">
        <f aca="false">IF(F1101&lt;=$P$2,"Nov","")</f>
        <v>Nov</v>
      </c>
      <c r="P1101" s="97" t="n">
        <v>24.9</v>
      </c>
      <c r="Q1101" s="100" t="n">
        <f aca="false">K1101-P1101</f>
        <v>-10.65</v>
      </c>
      <c r="R1101" s="98" t="n">
        <f aca="false">IFERROR(IF(O1101="Nov",(K1101/P1101-1)),0)</f>
        <v>-0.427710843373494</v>
      </c>
      <c r="S1101" s="100" t="str">
        <f aca="false">IF(N1101&gt;0,IF(O1101="","-",IF(R1101&lt;0%,"DEGROWTH","GROWTH")))</f>
        <v>DEGROWTH</v>
      </c>
      <c r="T1101" s="101" t="n">
        <v>15</v>
      </c>
      <c r="U1101" s="101" t="str">
        <f aca="false">IF(F1101&lt;=$V$2,"Dec","")</f>
        <v>Dec</v>
      </c>
      <c r="V1101" s="97" t="n">
        <v>15</v>
      </c>
      <c r="W1101" s="104" t="n">
        <f aca="false">K1101-V1101</f>
        <v>-0.75</v>
      </c>
      <c r="X1101" s="103" t="n">
        <f aca="false">IFERROR(IF(U1101="Dec",(K1101/V1101-1)),0)</f>
        <v>-0.05</v>
      </c>
      <c r="Y1101" s="104" t="str">
        <f aca="false">IF(T1101&gt;0,IF(U1101="","-",IF(X1101&lt;0%,"DEGROWTH","GROWTH")))</f>
        <v>DEGROWTH</v>
      </c>
      <c r="Z1101" s="24" t="n">
        <v>0</v>
      </c>
      <c r="AA1101" s="24" t="n">
        <f aca="false">IF(H1101&gt;0,1,0)</f>
        <v>0</v>
      </c>
      <c r="AB1101" s="3" t="n">
        <v>1000001064</v>
      </c>
      <c r="AC1101" s="3"/>
    </row>
    <row r="1102" customFormat="false" ht="14.25" hidden="true" customHeight="true" outlineLevel="0" collapsed="false">
      <c r="A1102" s="23" t="s">
        <v>134</v>
      </c>
      <c r="B1102" s="65" t="s">
        <v>83</v>
      </c>
      <c r="C1102" s="65" t="s">
        <v>4032</v>
      </c>
      <c r="D1102" s="65" t="n">
        <v>1000002604</v>
      </c>
      <c r="E1102" s="66" t="s">
        <v>4033</v>
      </c>
      <c r="F1102" s="67" t="n">
        <v>44604</v>
      </c>
      <c r="G1102" s="67" t="str">
        <f aca="false">IF(I1102&gt;0,"Targeted Dealer","-")</f>
        <v>Targeted Dealer</v>
      </c>
      <c r="H1102" s="67"/>
      <c r="I1102" s="68" t="n">
        <v>25</v>
      </c>
      <c r="J1102" s="68" t="n">
        <f aca="false">I1102/$J$1*$E$1</f>
        <v>521.774193548387</v>
      </c>
      <c r="K1102" s="97" t="n">
        <v>5</v>
      </c>
      <c r="L1102" s="69" t="n">
        <f aca="false">K1102-J1102</f>
        <v>-516.774193548387</v>
      </c>
      <c r="M1102" s="69" t="n">
        <f aca="false">IFERROR((K1102/J1102%),"-")</f>
        <v>0.958268933539413</v>
      </c>
      <c r="N1102" s="100" t="n">
        <v>10</v>
      </c>
      <c r="O1102" s="98" t="str">
        <f aca="false">IF(F1102&lt;=$P$2,"Nov","")</f>
        <v>Nov</v>
      </c>
      <c r="P1102" s="97" t="n">
        <v>10</v>
      </c>
      <c r="Q1102" s="100" t="n">
        <f aca="false">K1102-P1102</f>
        <v>-5</v>
      </c>
      <c r="R1102" s="98" t="n">
        <f aca="false">IFERROR(IF(O1102="Nov",(K1102/P1102-1)),0)</f>
        <v>-0.5</v>
      </c>
      <c r="S1102" s="100" t="str">
        <f aca="false">IF(N1102&gt;0,IF(O1102="","-",IF(R1102&lt;0%,"DEGROWTH","GROWTH")))</f>
        <v>DEGROWTH</v>
      </c>
      <c r="T1102" s="101" t="n">
        <v>0</v>
      </c>
      <c r="U1102" s="101" t="str">
        <f aca="false">IF(F1102&lt;=$V$2,"Dec","")</f>
        <v>Dec</v>
      </c>
      <c r="V1102" s="97" t="n">
        <v>0</v>
      </c>
      <c r="W1102" s="104" t="n">
        <f aca="false">K1102-V1102</f>
        <v>5</v>
      </c>
      <c r="X1102" s="103" t="n">
        <f aca="false">IFERROR(IF(U1102="Dec",(K1102/V1102-1)),0)</f>
        <v>0</v>
      </c>
      <c r="Y1102" s="106" t="b">
        <f aca="false">IF(T1102&gt;0,IF(U1102="","-",IF(X1102&lt;0%,"DEGROWTH","GROWTH")))</f>
        <v>0</v>
      </c>
      <c r="Z1102" s="24" t="n">
        <v>0</v>
      </c>
      <c r="AA1102" s="24" t="n">
        <f aca="false">IF(H1102&gt;0,1,0)</f>
        <v>0</v>
      </c>
      <c r="AB1102" s="3" t="n">
        <v>1000002604</v>
      </c>
      <c r="AC1102" s="3"/>
    </row>
    <row r="1103" customFormat="false" ht="14.25" hidden="true" customHeight="true" outlineLevel="0" collapsed="false">
      <c r="A1103" s="23" t="s">
        <v>134</v>
      </c>
      <c r="B1103" s="65" t="s">
        <v>83</v>
      </c>
      <c r="C1103" s="65" t="s">
        <v>4301</v>
      </c>
      <c r="D1103" s="65" t="n">
        <v>1000002738</v>
      </c>
      <c r="E1103" s="65" t="s">
        <v>952</v>
      </c>
      <c r="F1103" s="67" t="n">
        <v>44681</v>
      </c>
      <c r="G1103" s="67" t="str">
        <f aca="false">IF(I1103&gt;0,"Targeted Dealer","-")</f>
        <v>Targeted Dealer</v>
      </c>
      <c r="H1103" s="67"/>
      <c r="I1103" s="68" t="n">
        <v>75</v>
      </c>
      <c r="J1103" s="68" t="n">
        <f aca="false">I1103/$J$1*$E$1</f>
        <v>1565.32258064516</v>
      </c>
      <c r="K1103" s="97" t="n">
        <v>100.5</v>
      </c>
      <c r="L1103" s="69" t="n">
        <f aca="false">K1103-J1103</f>
        <v>-1464.82258064516</v>
      </c>
      <c r="M1103" s="69" t="n">
        <f aca="false">IFERROR((K1103/J1103%),"-")</f>
        <v>6.42040185471407</v>
      </c>
      <c r="N1103" s="100" t="n">
        <v>56.5</v>
      </c>
      <c r="O1103" s="98" t="str">
        <f aca="false">IF(F1103&lt;=$P$2,"Nov","")</f>
        <v>Nov</v>
      </c>
      <c r="P1103" s="97" t="n">
        <v>56.5</v>
      </c>
      <c r="Q1103" s="100" t="n">
        <f aca="false">K1103-P1103</f>
        <v>44</v>
      </c>
      <c r="R1103" s="98" t="n">
        <f aca="false">IFERROR(IF(O1103="Nov",(K1103/P1103-1)),0)</f>
        <v>0.778761061946903</v>
      </c>
      <c r="S1103" s="100" t="str">
        <f aca="false">IF(N1103&gt;0,IF(O1103="","-",IF(R1103&lt;0%,"DEGROWTH","GROWTH")))</f>
        <v>GROWTH</v>
      </c>
      <c r="T1103" s="101" t="n">
        <v>70.8</v>
      </c>
      <c r="U1103" s="101" t="str">
        <f aca="false">IF(F1103&lt;=$V$2,"Dec","")</f>
        <v>Dec</v>
      </c>
      <c r="V1103" s="97" t="n">
        <v>70.8</v>
      </c>
      <c r="W1103" s="104" t="n">
        <f aca="false">K1103-V1103</f>
        <v>29.7</v>
      </c>
      <c r="X1103" s="103" t="n">
        <f aca="false">IFERROR(IF(U1103="Dec",(K1103/V1103-1)),0)</f>
        <v>0.419491525423729</v>
      </c>
      <c r="Y1103" s="104" t="str">
        <f aca="false">IF(T1103&gt;0,IF(U1103="","-",IF(X1103&lt;0%,"DEGROWTH","GROWTH")))</f>
        <v>GROWTH</v>
      </c>
      <c r="Z1103" s="24" t="n">
        <v>0</v>
      </c>
      <c r="AA1103" s="24" t="n">
        <f aca="false">IF(H1103&gt;0,1,0)</f>
        <v>0</v>
      </c>
      <c r="AB1103" s="3" t="n">
        <v>1000002738</v>
      </c>
      <c r="AC1103" s="3"/>
    </row>
    <row r="1104" customFormat="false" ht="14.25" hidden="true" customHeight="true" outlineLevel="0" collapsed="false">
      <c r="A1104" s="23" t="s">
        <v>134</v>
      </c>
      <c r="B1104" s="65" t="s">
        <v>83</v>
      </c>
      <c r="C1104" s="65" t="s">
        <v>4522</v>
      </c>
      <c r="D1104" s="65" t="n">
        <v>1000003199</v>
      </c>
      <c r="E1104" s="65" t="s">
        <v>2133</v>
      </c>
      <c r="F1104" s="67" t="n">
        <v>44925</v>
      </c>
      <c r="G1104" s="67" t="str">
        <f aca="false">IF(I1104&gt;0,"Targeted Dealer","-")</f>
        <v>Targeted Dealer</v>
      </c>
      <c r="H1104" s="67"/>
      <c r="I1104" s="68" t="n">
        <v>50</v>
      </c>
      <c r="J1104" s="68" t="n">
        <f aca="false">I1104/$J$1*$E$1</f>
        <v>1043.54838709677</v>
      </c>
      <c r="K1104" s="97" t="n">
        <v>0</v>
      </c>
      <c r="L1104" s="69" t="n">
        <f aca="false">K1104-J1104</f>
        <v>-1043.54838709677</v>
      </c>
      <c r="M1104" s="69" t="n">
        <f aca="false">IFERROR((K1104/J1104%),"-")</f>
        <v>0</v>
      </c>
      <c r="N1104" s="100" t="n">
        <v>0</v>
      </c>
      <c r="O1104" s="98" t="str">
        <f aca="false">IF(F1104&lt;=$P$2,"Nov","")</f>
        <v>Nov</v>
      </c>
      <c r="P1104" s="97" t="n">
        <v>0</v>
      </c>
      <c r="Q1104" s="100" t="n">
        <f aca="false">K1104-P1104</f>
        <v>0</v>
      </c>
      <c r="R1104" s="98" t="n">
        <f aca="false">IFERROR(IF(O1104="Nov",(K1104/P1104-1)),0)</f>
        <v>0</v>
      </c>
      <c r="S1104" s="105" t="b">
        <f aca="false">IF(N1104&gt;0,IF(O1104="","-",IF(R1104&lt;0%,"DEGROWTH","GROWTH")))</f>
        <v>0</v>
      </c>
      <c r="T1104" s="101" t="n">
        <v>29.9</v>
      </c>
      <c r="U1104" s="101" t="str">
        <f aca="false">IF(F1104&lt;=$V$2,"Dec","")</f>
        <v>Dec</v>
      </c>
      <c r="V1104" s="97" t="n">
        <v>29.9</v>
      </c>
      <c r="W1104" s="104" t="n">
        <f aca="false">K1104-V1104</f>
        <v>-29.9</v>
      </c>
      <c r="X1104" s="103" t="n">
        <f aca="false">IFERROR(IF(U1104="Dec",(K1104/V1104-1)),0)</f>
        <v>-1</v>
      </c>
      <c r="Y1104" s="104" t="str">
        <f aca="false">IF(T1104&gt;0,IF(U1104="","-",IF(X1104&lt;0%,"DEGROWTH","GROWTH")))</f>
        <v>DEGROWTH</v>
      </c>
      <c r="Z1104" s="24" t="n">
        <v>1</v>
      </c>
      <c r="AA1104" s="24" t="n">
        <f aca="false">IF(H1104&gt;0,1,0)</f>
        <v>0</v>
      </c>
      <c r="AB1104" s="3" t="n">
        <v>1000003199</v>
      </c>
      <c r="AC1104" s="3"/>
    </row>
    <row r="1105" customFormat="false" ht="14.25" hidden="true" customHeight="true" outlineLevel="0" collapsed="false">
      <c r="A1105" s="23" t="s">
        <v>134</v>
      </c>
      <c r="B1105" s="65" t="s">
        <v>83</v>
      </c>
      <c r="C1105" s="65" t="s">
        <v>296</v>
      </c>
      <c r="D1105" s="65" t="n">
        <v>1000003211</v>
      </c>
      <c r="E1105" s="65" t="s">
        <v>297</v>
      </c>
      <c r="F1105" s="67" t="n">
        <v>44930</v>
      </c>
      <c r="G1105" s="67" t="str">
        <f aca="false">IF(I1105&gt;0,"Targeted Dealer","-")</f>
        <v>-</v>
      </c>
      <c r="H1105" s="67"/>
      <c r="I1105" s="68" t="n">
        <v>0</v>
      </c>
      <c r="J1105" s="68" t="n">
        <f aca="false">I1105/$J$1*$E$1</f>
        <v>0</v>
      </c>
      <c r="K1105" s="97" t="n">
        <v>0</v>
      </c>
      <c r="L1105" s="69" t="n">
        <f aca="false">K1105-J1105</f>
        <v>0</v>
      </c>
      <c r="M1105" s="69" t="str">
        <f aca="false">IFERROR((K1105/J1105%),"-")</f>
        <v>-</v>
      </c>
      <c r="N1105" s="100" t="n">
        <v>0</v>
      </c>
      <c r="O1105" s="98" t="str">
        <f aca="false">IF(F1105&lt;=$P$2,"Nov","")</f>
        <v>Nov</v>
      </c>
      <c r="P1105" s="97" t="n">
        <v>0</v>
      </c>
      <c r="Q1105" s="100" t="n">
        <f aca="false">K1105-P1105</f>
        <v>0</v>
      </c>
      <c r="R1105" s="98" t="n">
        <f aca="false">IFERROR(IF(O1105="Nov",(K1105/P1105-1)),0)</f>
        <v>0</v>
      </c>
      <c r="S1105" s="105" t="b">
        <f aca="false">IF(N1105&gt;0,IF(O1105="","-",IF(R1105&lt;0%,"DEGROWTH","GROWTH")))</f>
        <v>0</v>
      </c>
      <c r="T1105" s="101" t="n">
        <v>0</v>
      </c>
      <c r="U1105" s="101" t="str">
        <f aca="false">IF(F1105&lt;=$V$2,"Dec","")</f>
        <v>Dec</v>
      </c>
      <c r="V1105" s="97" t="n">
        <v>0</v>
      </c>
      <c r="W1105" s="104" t="n">
        <f aca="false">K1105-V1105</f>
        <v>0</v>
      </c>
      <c r="X1105" s="103" t="n">
        <f aca="false">IFERROR(IF(U1105="Dec",(K1105/V1105-1)),0)</f>
        <v>0</v>
      </c>
      <c r="Y1105" s="106" t="b">
        <f aca="false">IF(T1105&gt;0,IF(U1105="","-",IF(X1105&lt;0%,"DEGROWTH","GROWTH")))</f>
        <v>0</v>
      </c>
      <c r="Z1105" s="24" t="n">
        <v>1</v>
      </c>
      <c r="AA1105" s="24" t="n">
        <f aca="false">IF(H1105&gt;0,1,0)</f>
        <v>0</v>
      </c>
      <c r="AB1105" s="3" t="n">
        <v>1000003211</v>
      </c>
      <c r="AC1105" s="3"/>
    </row>
    <row r="1106" customFormat="false" ht="14.25" hidden="true" customHeight="true" outlineLevel="0" collapsed="false">
      <c r="A1106" s="23" t="s">
        <v>134</v>
      </c>
      <c r="B1106" s="65" t="s">
        <v>83</v>
      </c>
      <c r="C1106" s="65" t="s">
        <v>4523</v>
      </c>
      <c r="D1106" s="65" t="n">
        <v>1000003584</v>
      </c>
      <c r="E1106" s="65" t="s">
        <v>4524</v>
      </c>
      <c r="F1106" s="67" t="n">
        <v>45080</v>
      </c>
      <c r="G1106" s="67" t="str">
        <f aca="false">IF(I1106&gt;0,"Targeted Dealer","-")</f>
        <v>Targeted Dealer</v>
      </c>
      <c r="H1106" s="67"/>
      <c r="I1106" s="68" t="n">
        <v>25</v>
      </c>
      <c r="J1106" s="68" t="n">
        <f aca="false">I1106/$J$1*$E$1</f>
        <v>521.774193548387</v>
      </c>
      <c r="K1106" s="97" t="n">
        <v>10</v>
      </c>
      <c r="L1106" s="69" t="n">
        <f aca="false">K1106-J1106</f>
        <v>-511.774193548387</v>
      </c>
      <c r="M1106" s="69" t="n">
        <f aca="false">IFERROR((K1106/J1106%),"-")</f>
        <v>1.91653786707883</v>
      </c>
      <c r="N1106" s="100" t="n">
        <v>10</v>
      </c>
      <c r="O1106" s="98" t="str">
        <f aca="false">IF(F1106&lt;=$P$2,"Nov","")</f>
        <v>Nov</v>
      </c>
      <c r="P1106" s="97" t="n">
        <v>10</v>
      </c>
      <c r="Q1106" s="100" t="n">
        <f aca="false">K1106-P1106</f>
        <v>0</v>
      </c>
      <c r="R1106" s="98" t="n">
        <f aca="false">IFERROR(IF(O1106="Nov",(K1106/P1106-1)),0)</f>
        <v>0</v>
      </c>
      <c r="S1106" s="100" t="str">
        <f aca="false">IF(N1106&gt;0,IF(O1106="","-",IF(R1106&lt;0%,"DEGROWTH","GROWTH")))</f>
        <v>GROWTH</v>
      </c>
      <c r="T1106" s="101" t="n">
        <v>20</v>
      </c>
      <c r="U1106" s="101" t="str">
        <f aca="false">IF(F1106&lt;=$V$2,"Dec","")</f>
        <v>Dec</v>
      </c>
      <c r="V1106" s="97" t="n">
        <v>20</v>
      </c>
      <c r="W1106" s="104" t="n">
        <f aca="false">K1106-V1106</f>
        <v>-10</v>
      </c>
      <c r="X1106" s="103" t="n">
        <f aca="false">IFERROR(IF(U1106="Dec",(K1106/V1106-1)),0)</f>
        <v>-0.5</v>
      </c>
      <c r="Y1106" s="104" t="str">
        <f aca="false">IF(T1106&gt;0,IF(U1106="","-",IF(X1106&lt;0%,"DEGROWTH","GROWTH")))</f>
        <v>DEGROWTH</v>
      </c>
      <c r="Z1106" s="24" t="n">
        <v>0</v>
      </c>
      <c r="AA1106" s="24" t="n">
        <f aca="false">IF(H1106&gt;0,1,0)</f>
        <v>0</v>
      </c>
      <c r="AB1106" s="3" t="n">
        <v>1000003584</v>
      </c>
      <c r="AC1106" s="3"/>
    </row>
    <row r="1107" customFormat="false" ht="14.25" hidden="true" customHeight="true" outlineLevel="0" collapsed="false">
      <c r="A1107" s="23" t="s">
        <v>134</v>
      </c>
      <c r="B1107" s="65" t="s">
        <v>83</v>
      </c>
      <c r="C1107" s="65" t="s">
        <v>4525</v>
      </c>
      <c r="D1107" s="65" t="n">
        <v>1000003724</v>
      </c>
      <c r="E1107" s="65" t="s">
        <v>4526</v>
      </c>
      <c r="F1107" s="67" t="n">
        <v>45205</v>
      </c>
      <c r="G1107" s="67" t="str">
        <f aca="false">IF(I1107&gt;0,"Targeted Dealer","-")</f>
        <v>Targeted Dealer</v>
      </c>
      <c r="H1107" s="67"/>
      <c r="I1107" s="68" t="n">
        <v>25</v>
      </c>
      <c r="J1107" s="68" t="n">
        <f aca="false">I1107/$J$1*$E$1</f>
        <v>521.774193548387</v>
      </c>
      <c r="K1107" s="97" t="n">
        <v>0</v>
      </c>
      <c r="L1107" s="69" t="n">
        <f aca="false">K1107-J1107</f>
        <v>-521.774193548387</v>
      </c>
      <c r="M1107" s="69" t="n">
        <f aca="false">IFERROR((K1107/J1107%),"-")</f>
        <v>0</v>
      </c>
      <c r="N1107" s="100" t="n">
        <v>0</v>
      </c>
      <c r="O1107" s="98" t="str">
        <f aca="false">IF(F1107&lt;=$P$2,"Nov","")</f>
        <v>Nov</v>
      </c>
      <c r="P1107" s="97" t="n">
        <v>0</v>
      </c>
      <c r="Q1107" s="100" t="n">
        <f aca="false">K1107-P1107</f>
        <v>0</v>
      </c>
      <c r="R1107" s="98" t="n">
        <f aca="false">IFERROR(IF(O1107="Nov",(K1107/P1107-1)),0)</f>
        <v>0</v>
      </c>
      <c r="S1107" s="105" t="b">
        <f aca="false">IF(N1107&gt;0,IF(O1107="","-",IF(R1107&lt;0%,"DEGROWTH","GROWTH")))</f>
        <v>0</v>
      </c>
      <c r="T1107" s="101" t="n">
        <v>21.9</v>
      </c>
      <c r="U1107" s="101" t="str">
        <f aca="false">IF(F1107&lt;=$V$2,"Dec","")</f>
        <v>Dec</v>
      </c>
      <c r="V1107" s="97" t="n">
        <v>21.9</v>
      </c>
      <c r="W1107" s="104" t="n">
        <f aca="false">K1107-V1107</f>
        <v>-21.9</v>
      </c>
      <c r="X1107" s="103" t="n">
        <f aca="false">IFERROR(IF(U1107="Dec",(K1107/V1107-1)),0)</f>
        <v>-1</v>
      </c>
      <c r="Y1107" s="104" t="str">
        <f aca="false">IF(T1107&gt;0,IF(U1107="","-",IF(X1107&lt;0%,"DEGROWTH","GROWTH")))</f>
        <v>DEGROWTH</v>
      </c>
      <c r="Z1107" s="24" t="n">
        <v>1</v>
      </c>
      <c r="AA1107" s="24" t="n">
        <f aca="false">IF(H1107&gt;0,1,0)</f>
        <v>0</v>
      </c>
      <c r="AB1107" s="3" t="n">
        <v>1000003724</v>
      </c>
      <c r="AC1107" s="3"/>
    </row>
    <row r="1108" customFormat="false" ht="14.25" hidden="true" customHeight="true" outlineLevel="0" collapsed="false">
      <c r="A1108" s="24" t="s">
        <v>134</v>
      </c>
      <c r="B1108" s="128" t="s">
        <v>83</v>
      </c>
      <c r="C1108" s="128" t="s">
        <v>2166</v>
      </c>
      <c r="D1108" s="128" t="n">
        <v>1000003863</v>
      </c>
      <c r="E1108" s="128" t="s">
        <v>2167</v>
      </c>
      <c r="F1108" s="67" t="n">
        <v>45338</v>
      </c>
      <c r="G1108" s="67" t="str">
        <f aca="false">IF(I1108&gt;0,"Targeted Dealer","-")</f>
        <v>Targeted Dealer</v>
      </c>
      <c r="H1108" s="67"/>
      <c r="I1108" s="68" t="n">
        <v>20</v>
      </c>
      <c r="J1108" s="68" t="n">
        <f aca="false">I1108/$J$1*$E$1</f>
        <v>417.41935483871</v>
      </c>
      <c r="K1108" s="97" t="n">
        <v>20</v>
      </c>
      <c r="L1108" s="69" t="n">
        <f aca="false">K1108-J1108</f>
        <v>-397.41935483871</v>
      </c>
      <c r="M1108" s="69" t="n">
        <f aca="false">IFERROR((K1108/J1108%),"-")</f>
        <v>4.79134466769706</v>
      </c>
      <c r="N1108" s="100" t="n">
        <v>9.95</v>
      </c>
      <c r="O1108" s="98" t="str">
        <f aca="false">IF(F1108&lt;=$P$2,"Nov","")</f>
        <v>Nov</v>
      </c>
      <c r="P1108" s="97" t="n">
        <v>9.95</v>
      </c>
      <c r="Q1108" s="100" t="n">
        <f aca="false">K1108-P1108</f>
        <v>10.05</v>
      </c>
      <c r="R1108" s="98" t="n">
        <f aca="false">IFERROR(IF(O1108="Nov",(K1108/P1108-1)),0)</f>
        <v>1.01005025125628</v>
      </c>
      <c r="S1108" s="100" t="str">
        <f aca="false">IF(N1108&gt;0,IF(O1108="","-",IF(R1108&lt;0%,"DEGROWTH","GROWTH")))</f>
        <v>GROWTH</v>
      </c>
      <c r="T1108" s="101" t="n">
        <v>0</v>
      </c>
      <c r="U1108" s="101" t="str">
        <f aca="false">IF(F1108&lt;=$V$2,"Dec","")</f>
        <v>Dec</v>
      </c>
      <c r="V1108" s="97" t="n">
        <v>0</v>
      </c>
      <c r="W1108" s="104" t="n">
        <f aca="false">K1108-V1108</f>
        <v>20</v>
      </c>
      <c r="X1108" s="103" t="n">
        <f aca="false">IFERROR(IF(U1108="Dec",(K1108/V1108-1)),0)</f>
        <v>0</v>
      </c>
      <c r="Y1108" s="106" t="b">
        <f aca="false">IF(T1108&gt;0,IF(U1108="","-",IF(X1108&lt;0%,"DEGROWTH","GROWTH")))</f>
        <v>0</v>
      </c>
      <c r="Z1108" s="24" t="n">
        <v>0</v>
      </c>
      <c r="AA1108" s="24" t="n">
        <f aca="false">IF(H1108&gt;0,1,0)</f>
        <v>0</v>
      </c>
      <c r="AB1108" s="3" t="n">
        <v>1000003863</v>
      </c>
      <c r="AC1108" s="3"/>
    </row>
    <row r="1109" customFormat="false" ht="14.25" hidden="true" customHeight="true" outlineLevel="0" collapsed="false">
      <c r="A1109" s="24" t="s">
        <v>134</v>
      </c>
      <c r="B1109" s="128" t="s">
        <v>83</v>
      </c>
      <c r="C1109" s="128" t="s">
        <v>298</v>
      </c>
      <c r="D1109" s="128" t="n">
        <v>1000003895</v>
      </c>
      <c r="E1109" s="128" t="s">
        <v>299</v>
      </c>
      <c r="F1109" s="67" t="n">
        <v>45377</v>
      </c>
      <c r="G1109" s="67" t="str">
        <f aca="false">IF(I1109&gt;0,"Targeted Dealer","-")</f>
        <v>Targeted Dealer</v>
      </c>
      <c r="H1109" s="67"/>
      <c r="I1109" s="68" t="n">
        <v>20</v>
      </c>
      <c r="J1109" s="68" t="n">
        <f aca="false">I1109/$J$1*$E$1</f>
        <v>417.41935483871</v>
      </c>
      <c r="K1109" s="97" t="n">
        <v>25</v>
      </c>
      <c r="L1109" s="69" t="n">
        <f aca="false">K1109-J1109</f>
        <v>-392.41935483871</v>
      </c>
      <c r="M1109" s="69" t="n">
        <f aca="false">IFERROR((K1109/J1109%),"-")</f>
        <v>5.98918083462133</v>
      </c>
      <c r="N1109" s="100" t="n">
        <v>0</v>
      </c>
      <c r="O1109" s="98" t="str">
        <f aca="false">IF(F1109&lt;=$P$2,"Nov","")</f>
        <v>Nov</v>
      </c>
      <c r="P1109" s="97" t="n">
        <v>0</v>
      </c>
      <c r="Q1109" s="100" t="n">
        <f aca="false">K1109-P1109</f>
        <v>25</v>
      </c>
      <c r="R1109" s="98" t="n">
        <f aca="false">IFERROR(IF(O1109="Nov",(K1109/P1109-1)),0)</f>
        <v>0</v>
      </c>
      <c r="S1109" s="105" t="b">
        <f aca="false">IF(N1109&gt;0,IF(O1109="","-",IF(R1109&lt;0%,"DEGROWTH","GROWTH")))</f>
        <v>0</v>
      </c>
      <c r="T1109" s="101" t="n">
        <v>0</v>
      </c>
      <c r="U1109" s="101" t="str">
        <f aca="false">IF(F1109&lt;=$V$2,"Dec","")</f>
        <v>Dec</v>
      </c>
      <c r="V1109" s="97" t="n">
        <v>0</v>
      </c>
      <c r="W1109" s="104" t="n">
        <f aca="false">K1109-V1109</f>
        <v>25</v>
      </c>
      <c r="X1109" s="103" t="n">
        <f aca="false">IFERROR(IF(U1109="Dec",(K1109/V1109-1)),0)</f>
        <v>0</v>
      </c>
      <c r="Y1109" s="106" t="b">
        <f aca="false">IF(T1109&gt;0,IF(U1109="","-",IF(X1109&lt;0%,"DEGROWTH","GROWTH")))</f>
        <v>0</v>
      </c>
      <c r="Z1109" s="24" t="n">
        <v>0</v>
      </c>
      <c r="AA1109" s="24" t="n">
        <f aca="false">IF(H1109&gt;0,1,0)</f>
        <v>0</v>
      </c>
      <c r="AB1109" s="3" t="n">
        <v>1000003895</v>
      </c>
      <c r="AC1109" s="3"/>
    </row>
    <row r="1110" customFormat="false" ht="14.25" hidden="true" customHeight="true" outlineLevel="0" collapsed="false">
      <c r="A1110" s="23" t="s">
        <v>134</v>
      </c>
      <c r="B1110" s="65" t="s">
        <v>84</v>
      </c>
      <c r="C1110" s="65" t="s">
        <v>2168</v>
      </c>
      <c r="D1110" s="65" t="n">
        <v>1000000437</v>
      </c>
      <c r="E1110" s="66" t="s">
        <v>2169</v>
      </c>
      <c r="F1110" s="67" t="n">
        <v>38385</v>
      </c>
      <c r="G1110" s="67" t="str">
        <f aca="false">IF(I1110&gt;0,"Targeted Dealer","-")</f>
        <v>Targeted Dealer</v>
      </c>
      <c r="H1110" s="67"/>
      <c r="I1110" s="68" t="n">
        <v>55</v>
      </c>
      <c r="J1110" s="68" t="n">
        <f aca="false">I1110/$J$1*$E$1</f>
        <v>1147.90322580645</v>
      </c>
      <c r="K1110" s="97" t="n">
        <v>10</v>
      </c>
      <c r="L1110" s="69" t="n">
        <f aca="false">K1110-J1110</f>
        <v>-1137.90322580645</v>
      </c>
      <c r="M1110" s="69" t="n">
        <f aca="false">IFERROR((K1110/J1110%),"-")</f>
        <v>0.871153575944921</v>
      </c>
      <c r="N1110" s="100" t="n">
        <v>0</v>
      </c>
      <c r="O1110" s="98" t="str">
        <f aca="false">IF(F1110&lt;=$P$2,"Nov","")</f>
        <v>Nov</v>
      </c>
      <c r="P1110" s="97" t="n">
        <v>0</v>
      </c>
      <c r="Q1110" s="100" t="n">
        <f aca="false">K1110-P1110</f>
        <v>10</v>
      </c>
      <c r="R1110" s="98" t="n">
        <f aca="false">IFERROR(IF(O1110="Nov",(K1110/P1110-1)),0)</f>
        <v>0</v>
      </c>
      <c r="S1110" s="105" t="b">
        <f aca="false">IF(N1110&gt;0,IF(O1110="","-",IF(R1110&lt;0%,"DEGROWTH","GROWTH")))</f>
        <v>0</v>
      </c>
      <c r="T1110" s="101" t="n">
        <v>15</v>
      </c>
      <c r="U1110" s="101" t="str">
        <f aca="false">IF(F1110&lt;=$V$2,"Dec","")</f>
        <v>Dec</v>
      </c>
      <c r="V1110" s="97" t="n">
        <v>15</v>
      </c>
      <c r="W1110" s="104" t="n">
        <f aca="false">K1110-V1110</f>
        <v>-5</v>
      </c>
      <c r="X1110" s="103" t="n">
        <f aca="false">IFERROR(IF(U1110="Dec",(K1110/V1110-1)),0)</f>
        <v>-0.333333333333333</v>
      </c>
      <c r="Y1110" s="104" t="str">
        <f aca="false">IF(T1110&gt;0,IF(U1110="","-",IF(X1110&lt;0%,"DEGROWTH","GROWTH")))</f>
        <v>DEGROWTH</v>
      </c>
      <c r="Z1110" s="24" t="n">
        <v>0</v>
      </c>
      <c r="AA1110" s="24" t="n">
        <f aca="false">IF(H1110&gt;0,1,0)</f>
        <v>0</v>
      </c>
      <c r="AB1110" s="3" t="n">
        <v>1000000437</v>
      </c>
      <c r="AC1110" s="3"/>
    </row>
    <row r="1111" customFormat="false" ht="14.25" hidden="true" customHeight="true" outlineLevel="0" collapsed="false">
      <c r="A1111" s="23" t="s">
        <v>134</v>
      </c>
      <c r="B1111" s="65" t="s">
        <v>84</v>
      </c>
      <c r="C1111" s="65" t="s">
        <v>2170</v>
      </c>
      <c r="D1111" s="65" t="n">
        <v>1000000140</v>
      </c>
      <c r="E1111" s="66" t="s">
        <v>2171</v>
      </c>
      <c r="F1111" s="67" t="n">
        <v>38443</v>
      </c>
      <c r="G1111" s="67" t="str">
        <f aca="false">IF(I1111&gt;0,"Targeted Dealer","-")</f>
        <v>Targeted Dealer</v>
      </c>
      <c r="H1111" s="67" t="s">
        <v>627</v>
      </c>
      <c r="I1111" s="68" t="n">
        <v>700</v>
      </c>
      <c r="J1111" s="68" t="n">
        <f aca="false">I1111/$J$1*$E$1</f>
        <v>14609.6774193548</v>
      </c>
      <c r="K1111" s="97" t="n">
        <v>474.25</v>
      </c>
      <c r="L1111" s="69" t="n">
        <f aca="false">K1111-J1111</f>
        <v>-14135.4274193548</v>
      </c>
      <c r="M1111" s="69" t="n">
        <f aca="false">IFERROR((K1111/J1111%),"-")</f>
        <v>3.24613601236476</v>
      </c>
      <c r="N1111" s="100" t="n">
        <v>466</v>
      </c>
      <c r="O1111" s="98" t="str">
        <f aca="false">IF(F1111&lt;=$P$2,"Nov","")</f>
        <v>Nov</v>
      </c>
      <c r="P1111" s="97" t="n">
        <v>466</v>
      </c>
      <c r="Q1111" s="100" t="n">
        <f aca="false">K1111-P1111</f>
        <v>8.25</v>
      </c>
      <c r="R1111" s="98" t="n">
        <f aca="false">IFERROR(IF(O1111="Nov",(K1111/P1111-1)),0)</f>
        <v>0.0177038626609443</v>
      </c>
      <c r="S1111" s="100" t="str">
        <f aca="false">IF(N1111&gt;0,IF(O1111="","-",IF(R1111&lt;0%,"DEGROWTH","GROWTH")))</f>
        <v>GROWTH</v>
      </c>
      <c r="T1111" s="101" t="n">
        <v>603.65</v>
      </c>
      <c r="U1111" s="101" t="str">
        <f aca="false">IF(F1111&lt;=$V$2,"Dec","")</f>
        <v>Dec</v>
      </c>
      <c r="V1111" s="97" t="n">
        <v>603.65</v>
      </c>
      <c r="W1111" s="104" t="n">
        <f aca="false">K1111-V1111</f>
        <v>-129.4</v>
      </c>
      <c r="X1111" s="103" t="n">
        <f aca="false">IFERROR(IF(U1111="Dec",(K1111/V1111-1)),0)</f>
        <v>-0.214362627350286</v>
      </c>
      <c r="Y1111" s="104" t="str">
        <f aca="false">IF(T1111&gt;0,IF(U1111="","-",IF(X1111&lt;0%,"DEGROWTH","GROWTH")))</f>
        <v>DEGROWTH</v>
      </c>
      <c r="Z1111" s="24" t="n">
        <v>0</v>
      </c>
      <c r="AA1111" s="24" t="n">
        <f aca="false">IF(H1111&gt;0,1,0)</f>
        <v>1</v>
      </c>
      <c r="AB1111" s="3" t="n">
        <v>1000000140</v>
      </c>
      <c r="AC1111" s="3"/>
    </row>
    <row r="1112" customFormat="false" ht="14.25" hidden="true" customHeight="true" outlineLevel="0" collapsed="false">
      <c r="A1112" s="23" t="s">
        <v>134</v>
      </c>
      <c r="B1112" s="65" t="s">
        <v>84</v>
      </c>
      <c r="C1112" s="65" t="s">
        <v>2172</v>
      </c>
      <c r="D1112" s="65" t="n">
        <v>1000000434</v>
      </c>
      <c r="E1112" s="66" t="s">
        <v>2173</v>
      </c>
      <c r="F1112" s="67" t="n">
        <v>39220</v>
      </c>
      <c r="G1112" s="67" t="str">
        <f aca="false">IF(I1112&gt;0,"Targeted Dealer","-")</f>
        <v>Targeted Dealer</v>
      </c>
      <c r="H1112" s="67"/>
      <c r="I1112" s="68" t="n">
        <v>65</v>
      </c>
      <c r="J1112" s="68" t="n">
        <f aca="false">I1112/$J$1*$E$1</f>
        <v>1356.61290322581</v>
      </c>
      <c r="K1112" s="97" t="n">
        <v>60.9</v>
      </c>
      <c r="L1112" s="69" t="n">
        <f aca="false">K1112-J1112</f>
        <v>-1295.71290322581</v>
      </c>
      <c r="M1112" s="69" t="n">
        <f aca="false">IFERROR((K1112/J1112%),"-")</f>
        <v>4.48912138865771</v>
      </c>
      <c r="N1112" s="100" t="n">
        <v>31.5</v>
      </c>
      <c r="O1112" s="98" t="str">
        <f aca="false">IF(F1112&lt;=$P$2,"Nov","")</f>
        <v>Nov</v>
      </c>
      <c r="P1112" s="97" t="n">
        <v>31.5</v>
      </c>
      <c r="Q1112" s="100" t="n">
        <f aca="false">K1112-P1112</f>
        <v>29.4</v>
      </c>
      <c r="R1112" s="98" t="n">
        <f aca="false">IFERROR(IF(O1112="Nov",(K1112/P1112-1)),0)</f>
        <v>0.933333333333334</v>
      </c>
      <c r="S1112" s="100" t="str">
        <f aca="false">IF(N1112&gt;0,IF(O1112="","-",IF(R1112&lt;0%,"DEGROWTH","GROWTH")))</f>
        <v>GROWTH</v>
      </c>
      <c r="T1112" s="101" t="n">
        <v>0</v>
      </c>
      <c r="U1112" s="101" t="str">
        <f aca="false">IF(F1112&lt;=$V$2,"Dec","")</f>
        <v>Dec</v>
      </c>
      <c r="V1112" s="97" t="n">
        <v>0</v>
      </c>
      <c r="W1112" s="104" t="n">
        <f aca="false">K1112-V1112</f>
        <v>60.9</v>
      </c>
      <c r="X1112" s="103" t="n">
        <f aca="false">IFERROR(IF(U1112="Dec",(K1112/V1112-1)),0)</f>
        <v>0</v>
      </c>
      <c r="Y1112" s="106" t="b">
        <f aca="false">IF(T1112&gt;0,IF(U1112="","-",IF(X1112&lt;0%,"DEGROWTH","GROWTH")))</f>
        <v>0</v>
      </c>
      <c r="Z1112" s="24" t="n">
        <v>0</v>
      </c>
      <c r="AA1112" s="24" t="n">
        <f aca="false">IF(H1112&gt;0,1,0)</f>
        <v>0</v>
      </c>
      <c r="AB1112" s="3" t="n">
        <v>1000000434</v>
      </c>
      <c r="AC1112" s="3"/>
    </row>
    <row r="1113" customFormat="false" ht="14.25" hidden="true" customHeight="true" outlineLevel="0" collapsed="false">
      <c r="A1113" s="23" t="s">
        <v>134</v>
      </c>
      <c r="B1113" s="65" t="s">
        <v>84</v>
      </c>
      <c r="C1113" s="65" t="s">
        <v>2174</v>
      </c>
      <c r="D1113" s="65" t="n">
        <v>1000000432</v>
      </c>
      <c r="E1113" s="66" t="s">
        <v>2175</v>
      </c>
      <c r="F1113" s="67" t="n">
        <v>39316</v>
      </c>
      <c r="G1113" s="67" t="str">
        <f aca="false">IF(I1113&gt;0,"Targeted Dealer","-")</f>
        <v>Targeted Dealer</v>
      </c>
      <c r="H1113" s="67" t="s">
        <v>627</v>
      </c>
      <c r="I1113" s="68" t="n">
        <v>150</v>
      </c>
      <c r="J1113" s="68" t="n">
        <f aca="false">I1113/$J$1*$E$1</f>
        <v>3130.64516129032</v>
      </c>
      <c r="K1113" s="97" t="n">
        <v>236</v>
      </c>
      <c r="L1113" s="69" t="n">
        <f aca="false">K1113-J1113</f>
        <v>-2894.64516129032</v>
      </c>
      <c r="M1113" s="69" t="n">
        <f aca="false">IFERROR((K1113/J1113%),"-")</f>
        <v>7.53838227717671</v>
      </c>
      <c r="N1113" s="100" t="n">
        <v>151.5</v>
      </c>
      <c r="O1113" s="98" t="str">
        <f aca="false">IF(F1113&lt;=$P$2,"Nov","")</f>
        <v>Nov</v>
      </c>
      <c r="P1113" s="97" t="n">
        <v>151.5</v>
      </c>
      <c r="Q1113" s="100" t="n">
        <f aca="false">K1113-P1113</f>
        <v>84.5</v>
      </c>
      <c r="R1113" s="98" t="n">
        <f aca="false">IFERROR(IF(O1113="Nov",(K1113/P1113-1)),0)</f>
        <v>0.557755775577558</v>
      </c>
      <c r="S1113" s="100" t="str">
        <f aca="false">IF(N1113&gt;0,IF(O1113="","-",IF(R1113&lt;0%,"DEGROWTH","GROWTH")))</f>
        <v>GROWTH</v>
      </c>
      <c r="T1113" s="101" t="n">
        <v>255.5</v>
      </c>
      <c r="U1113" s="101" t="str">
        <f aca="false">IF(F1113&lt;=$V$2,"Dec","")</f>
        <v>Dec</v>
      </c>
      <c r="V1113" s="97" t="n">
        <v>255.5</v>
      </c>
      <c r="W1113" s="104" t="n">
        <f aca="false">K1113-V1113</f>
        <v>-19.5</v>
      </c>
      <c r="X1113" s="103" t="n">
        <f aca="false">IFERROR(IF(U1113="Dec",(K1113/V1113-1)),0)</f>
        <v>-0.076320939334638</v>
      </c>
      <c r="Y1113" s="104" t="str">
        <f aca="false">IF(T1113&gt;0,IF(U1113="","-",IF(X1113&lt;0%,"DEGROWTH","GROWTH")))</f>
        <v>DEGROWTH</v>
      </c>
      <c r="Z1113" s="24" t="n">
        <v>0</v>
      </c>
      <c r="AA1113" s="24" t="n">
        <f aca="false">IF(H1113&gt;0,1,0)</f>
        <v>1</v>
      </c>
      <c r="AB1113" s="3" t="n">
        <v>1000000432</v>
      </c>
      <c r="AC1113" s="3"/>
    </row>
    <row r="1114" customFormat="false" ht="14.25" hidden="true" customHeight="true" outlineLevel="0" collapsed="false">
      <c r="A1114" s="23" t="s">
        <v>134</v>
      </c>
      <c r="B1114" s="65" t="s">
        <v>84</v>
      </c>
      <c r="C1114" s="65" t="s">
        <v>2176</v>
      </c>
      <c r="D1114" s="65" t="n">
        <v>1000000428</v>
      </c>
      <c r="E1114" s="66" t="s">
        <v>2177</v>
      </c>
      <c r="F1114" s="67" t="n">
        <v>39609</v>
      </c>
      <c r="G1114" s="67" t="str">
        <f aca="false">IF(I1114&gt;0,"Targeted Dealer","-")</f>
        <v>Targeted Dealer</v>
      </c>
      <c r="H1114" s="67"/>
      <c r="I1114" s="68" t="n">
        <v>70</v>
      </c>
      <c r="J1114" s="68" t="n">
        <f aca="false">I1114/$J$1*$E$1</f>
        <v>1460.96774193548</v>
      </c>
      <c r="K1114" s="97" t="n">
        <v>50</v>
      </c>
      <c r="L1114" s="69" t="n">
        <f aca="false">K1114-J1114</f>
        <v>-1410.96774193548</v>
      </c>
      <c r="M1114" s="69" t="n">
        <f aca="false">IFERROR((K1114/J1114%),"-")</f>
        <v>3.42238904835505</v>
      </c>
      <c r="N1114" s="100" t="n">
        <v>45</v>
      </c>
      <c r="O1114" s="98" t="str">
        <f aca="false">IF(F1114&lt;=$P$2,"Nov","")</f>
        <v>Nov</v>
      </c>
      <c r="P1114" s="97" t="n">
        <v>45</v>
      </c>
      <c r="Q1114" s="100" t="n">
        <f aca="false">K1114-P1114</f>
        <v>5</v>
      </c>
      <c r="R1114" s="98" t="n">
        <f aca="false">IFERROR(IF(O1114="Nov",(K1114/P1114-1)),0)</f>
        <v>0.111111111111111</v>
      </c>
      <c r="S1114" s="100" t="str">
        <f aca="false">IF(N1114&gt;0,IF(O1114="","-",IF(R1114&lt;0%,"DEGROWTH","GROWTH")))</f>
        <v>GROWTH</v>
      </c>
      <c r="T1114" s="101" t="n">
        <v>25.5</v>
      </c>
      <c r="U1114" s="101" t="str">
        <f aca="false">IF(F1114&lt;=$V$2,"Dec","")</f>
        <v>Dec</v>
      </c>
      <c r="V1114" s="97" t="n">
        <v>25.5</v>
      </c>
      <c r="W1114" s="104" t="n">
        <f aca="false">K1114-V1114</f>
        <v>24.5</v>
      </c>
      <c r="X1114" s="103" t="n">
        <f aca="false">IFERROR(IF(U1114="Dec",(K1114/V1114-1)),0)</f>
        <v>0.96078431372549</v>
      </c>
      <c r="Y1114" s="104" t="str">
        <f aca="false">IF(T1114&gt;0,IF(U1114="","-",IF(X1114&lt;0%,"DEGROWTH","GROWTH")))</f>
        <v>GROWTH</v>
      </c>
      <c r="Z1114" s="24" t="n">
        <v>0</v>
      </c>
      <c r="AA1114" s="24" t="n">
        <f aca="false">IF(H1114&gt;0,1,0)</f>
        <v>0</v>
      </c>
      <c r="AB1114" s="3" t="n">
        <v>1000000428</v>
      </c>
      <c r="AC1114" s="3"/>
    </row>
    <row r="1115" customFormat="false" ht="14.25" hidden="true" customHeight="true" outlineLevel="0" collapsed="false">
      <c r="A1115" s="23" t="s">
        <v>134</v>
      </c>
      <c r="B1115" s="65" t="s">
        <v>84</v>
      </c>
      <c r="C1115" s="65" t="s">
        <v>2178</v>
      </c>
      <c r="D1115" s="65" t="n">
        <v>1000000442</v>
      </c>
      <c r="E1115" s="66" t="s">
        <v>2179</v>
      </c>
      <c r="F1115" s="67" t="n">
        <v>40024</v>
      </c>
      <c r="G1115" s="67" t="str">
        <f aca="false">IF(I1115&gt;0,"Targeted Dealer","-")</f>
        <v>Targeted Dealer</v>
      </c>
      <c r="H1115" s="67"/>
      <c r="I1115" s="68" t="n">
        <v>200</v>
      </c>
      <c r="J1115" s="68" t="n">
        <f aca="false">I1115/$J$1*$E$1</f>
        <v>4174.1935483871</v>
      </c>
      <c r="K1115" s="97" t="n">
        <v>202.5</v>
      </c>
      <c r="L1115" s="69" t="n">
        <f aca="false">K1115-J1115</f>
        <v>-3971.6935483871</v>
      </c>
      <c r="M1115" s="69" t="n">
        <f aca="false">IFERROR((K1115/J1115%),"-")</f>
        <v>4.85123647604328</v>
      </c>
      <c r="N1115" s="100" t="n">
        <v>185.5</v>
      </c>
      <c r="O1115" s="98" t="str">
        <f aca="false">IF(F1115&lt;=$P$2,"Nov","")</f>
        <v>Nov</v>
      </c>
      <c r="P1115" s="97" t="n">
        <v>185.5</v>
      </c>
      <c r="Q1115" s="100" t="n">
        <f aca="false">K1115-P1115</f>
        <v>17</v>
      </c>
      <c r="R1115" s="98" t="n">
        <f aca="false">IFERROR(IF(O1115="Nov",(K1115/P1115-1)),0)</f>
        <v>0.0916442048517521</v>
      </c>
      <c r="S1115" s="100" t="str">
        <f aca="false">IF(N1115&gt;0,IF(O1115="","-",IF(R1115&lt;0%,"DEGROWTH","GROWTH")))</f>
        <v>GROWTH</v>
      </c>
      <c r="T1115" s="101" t="n">
        <v>130.5</v>
      </c>
      <c r="U1115" s="101" t="str">
        <f aca="false">IF(F1115&lt;=$V$2,"Dec","")</f>
        <v>Dec</v>
      </c>
      <c r="V1115" s="97" t="n">
        <v>130.5</v>
      </c>
      <c r="W1115" s="104" t="n">
        <f aca="false">K1115-V1115</f>
        <v>72</v>
      </c>
      <c r="X1115" s="103" t="n">
        <f aca="false">IFERROR(IF(U1115="Dec",(K1115/V1115-1)),0)</f>
        <v>0.551724137931035</v>
      </c>
      <c r="Y1115" s="104" t="str">
        <f aca="false">IF(T1115&gt;0,IF(U1115="","-",IF(X1115&lt;0%,"DEGROWTH","GROWTH")))</f>
        <v>GROWTH</v>
      </c>
      <c r="Z1115" s="24" t="n">
        <v>0</v>
      </c>
      <c r="AA1115" s="24" t="n">
        <f aca="false">IF(H1115&gt;0,1,0)</f>
        <v>0</v>
      </c>
      <c r="AB1115" s="3" t="n">
        <v>1000000442</v>
      </c>
      <c r="AC1115" s="3"/>
    </row>
    <row r="1116" customFormat="false" ht="14.25" hidden="true" customHeight="true" outlineLevel="0" collapsed="false">
      <c r="A1116" s="23" t="s">
        <v>134</v>
      </c>
      <c r="B1116" s="65" t="s">
        <v>84</v>
      </c>
      <c r="C1116" s="65" t="s">
        <v>300</v>
      </c>
      <c r="D1116" s="65" t="n">
        <v>1000000431</v>
      </c>
      <c r="E1116" s="66" t="s">
        <v>301</v>
      </c>
      <c r="F1116" s="67" t="n">
        <v>42884</v>
      </c>
      <c r="G1116" s="67" t="str">
        <f aca="false">IF(I1116&gt;0,"Targeted Dealer","-")</f>
        <v>Targeted Dealer</v>
      </c>
      <c r="H1116" s="67"/>
      <c r="I1116" s="68" t="n">
        <v>45</v>
      </c>
      <c r="J1116" s="68" t="n">
        <f aca="false">I1116/$J$1*$E$1</f>
        <v>939.193548387097</v>
      </c>
      <c r="K1116" s="97" t="n">
        <v>15.6</v>
      </c>
      <c r="L1116" s="69" t="n">
        <f aca="false">K1116-J1116</f>
        <v>-923.593548387097</v>
      </c>
      <c r="M1116" s="69" t="n">
        <f aca="false">IFERROR((K1116/J1116%),"-")</f>
        <v>1.66099948480165</v>
      </c>
      <c r="N1116" s="100" t="n">
        <v>19.25</v>
      </c>
      <c r="O1116" s="98" t="str">
        <f aca="false">IF(F1116&lt;=$P$2,"Nov","")</f>
        <v>Nov</v>
      </c>
      <c r="P1116" s="97" t="n">
        <v>19.25</v>
      </c>
      <c r="Q1116" s="100" t="n">
        <f aca="false">K1116-P1116</f>
        <v>-3.65</v>
      </c>
      <c r="R1116" s="98" t="n">
        <f aca="false">IFERROR(IF(O1116="Nov",(K1116/P1116-1)),0)</f>
        <v>-0.18961038961039</v>
      </c>
      <c r="S1116" s="100" t="str">
        <f aca="false">IF(N1116&gt;0,IF(O1116="","-",IF(R1116&lt;0%,"DEGROWTH","GROWTH")))</f>
        <v>DEGROWTH</v>
      </c>
      <c r="T1116" s="101" t="n">
        <v>5</v>
      </c>
      <c r="U1116" s="101" t="str">
        <f aca="false">IF(F1116&lt;=$V$2,"Dec","")</f>
        <v>Dec</v>
      </c>
      <c r="V1116" s="97" t="n">
        <v>5</v>
      </c>
      <c r="W1116" s="104" t="n">
        <f aca="false">K1116-V1116</f>
        <v>10.6</v>
      </c>
      <c r="X1116" s="103" t="n">
        <f aca="false">IFERROR(IF(U1116="Dec",(K1116/V1116-1)),0)</f>
        <v>2.12</v>
      </c>
      <c r="Y1116" s="104" t="str">
        <f aca="false">IF(T1116&gt;0,IF(U1116="","-",IF(X1116&lt;0%,"DEGROWTH","GROWTH")))</f>
        <v>GROWTH</v>
      </c>
      <c r="Z1116" s="24" t="n">
        <v>0</v>
      </c>
      <c r="AA1116" s="24" t="n">
        <f aca="false">IF(H1116&gt;0,1,0)</f>
        <v>0</v>
      </c>
      <c r="AB1116" s="3" t="n">
        <v>1000000431</v>
      </c>
      <c r="AC1116" s="3"/>
    </row>
    <row r="1117" customFormat="false" ht="14.25" hidden="true" customHeight="true" outlineLevel="0" collapsed="false">
      <c r="A1117" s="23" t="s">
        <v>134</v>
      </c>
      <c r="B1117" s="65" t="s">
        <v>84</v>
      </c>
      <c r="C1117" s="65" t="s">
        <v>2180</v>
      </c>
      <c r="D1117" s="65" t="n">
        <v>1000000439</v>
      </c>
      <c r="E1117" s="66" t="s">
        <v>2181</v>
      </c>
      <c r="F1117" s="67" t="n">
        <v>42921</v>
      </c>
      <c r="G1117" s="67" t="str">
        <f aca="false">IF(I1117&gt;0,"Targeted Dealer","-")</f>
        <v>Targeted Dealer</v>
      </c>
      <c r="H1117" s="67"/>
      <c r="I1117" s="68" t="n">
        <v>160</v>
      </c>
      <c r="J1117" s="68" t="n">
        <f aca="false">I1117/$J$1*$E$1</f>
        <v>3339.35483870968</v>
      </c>
      <c r="K1117" s="97" t="n">
        <v>147</v>
      </c>
      <c r="L1117" s="69" t="n">
        <f aca="false">K1117-J1117</f>
        <v>-3192.35483870968</v>
      </c>
      <c r="M1117" s="69" t="n">
        <f aca="false">IFERROR((K1117/J1117%),"-")</f>
        <v>4.40204791344668</v>
      </c>
      <c r="N1117" s="100" t="n">
        <v>150.25</v>
      </c>
      <c r="O1117" s="98" t="str">
        <f aca="false">IF(F1117&lt;=$P$2,"Nov","")</f>
        <v>Nov</v>
      </c>
      <c r="P1117" s="97" t="n">
        <v>150.25</v>
      </c>
      <c r="Q1117" s="100" t="n">
        <f aca="false">K1117-P1117</f>
        <v>-3.25</v>
      </c>
      <c r="R1117" s="98" t="n">
        <f aca="false">IFERROR(IF(O1117="Nov",(K1117/P1117-1)),0)</f>
        <v>-0.021630615640599</v>
      </c>
      <c r="S1117" s="100" t="str">
        <f aca="false">IF(N1117&gt;0,IF(O1117="","-",IF(R1117&lt;0%,"DEGROWTH","GROWTH")))</f>
        <v>DEGROWTH</v>
      </c>
      <c r="T1117" s="101" t="n">
        <v>102</v>
      </c>
      <c r="U1117" s="101" t="str">
        <f aca="false">IF(F1117&lt;=$V$2,"Dec","")</f>
        <v>Dec</v>
      </c>
      <c r="V1117" s="97" t="n">
        <v>102</v>
      </c>
      <c r="W1117" s="104" t="n">
        <f aca="false">K1117-V1117</f>
        <v>45</v>
      </c>
      <c r="X1117" s="103" t="n">
        <f aca="false">IFERROR(IF(U1117="Dec",(K1117/V1117-1)),0)</f>
        <v>0.441176470588235</v>
      </c>
      <c r="Y1117" s="104" t="str">
        <f aca="false">IF(T1117&gt;0,IF(U1117="","-",IF(X1117&lt;0%,"DEGROWTH","GROWTH")))</f>
        <v>GROWTH</v>
      </c>
      <c r="Z1117" s="24" t="n">
        <v>0</v>
      </c>
      <c r="AA1117" s="24" t="n">
        <f aca="false">IF(H1117&gt;0,1,0)</f>
        <v>0</v>
      </c>
      <c r="AB1117" s="3" t="n">
        <v>1000000439</v>
      </c>
      <c r="AC1117" s="3"/>
    </row>
    <row r="1118" customFormat="false" ht="14.25" hidden="true" customHeight="true" outlineLevel="0" collapsed="false">
      <c r="A1118" s="23" t="s">
        <v>134</v>
      </c>
      <c r="B1118" s="65" t="s">
        <v>84</v>
      </c>
      <c r="C1118" s="65" t="s">
        <v>2182</v>
      </c>
      <c r="D1118" s="65" t="n">
        <v>1000000909</v>
      </c>
      <c r="E1118" s="66" t="s">
        <v>2183</v>
      </c>
      <c r="F1118" s="67" t="n">
        <v>43720</v>
      </c>
      <c r="G1118" s="67" t="str">
        <f aca="false">IF(I1118&gt;0,"Targeted Dealer","-")</f>
        <v>Targeted Dealer</v>
      </c>
      <c r="H1118" s="67"/>
      <c r="I1118" s="68" t="n">
        <v>85</v>
      </c>
      <c r="J1118" s="68" t="n">
        <f aca="false">I1118/$J$1*$E$1</f>
        <v>1774.03225806452</v>
      </c>
      <c r="K1118" s="97" t="n">
        <v>40</v>
      </c>
      <c r="L1118" s="69" t="n">
        <f aca="false">K1118-J1118</f>
        <v>-1734.03225806452</v>
      </c>
      <c r="M1118" s="69" t="n">
        <f aca="false">IFERROR((K1118/J1118%),"-")</f>
        <v>2.25475043185744</v>
      </c>
      <c r="N1118" s="100" t="n">
        <v>35</v>
      </c>
      <c r="O1118" s="98" t="str">
        <f aca="false">IF(F1118&lt;=$P$2,"Nov","")</f>
        <v>Nov</v>
      </c>
      <c r="P1118" s="97" t="n">
        <v>35</v>
      </c>
      <c r="Q1118" s="100" t="n">
        <f aca="false">K1118-P1118</f>
        <v>5</v>
      </c>
      <c r="R1118" s="98" t="n">
        <f aca="false">IFERROR(IF(O1118="Nov",(K1118/P1118-1)),0)</f>
        <v>0.142857142857143</v>
      </c>
      <c r="S1118" s="100" t="str">
        <f aca="false">IF(N1118&gt;0,IF(O1118="","-",IF(R1118&lt;0%,"DEGROWTH","GROWTH")))</f>
        <v>GROWTH</v>
      </c>
      <c r="T1118" s="101" t="n">
        <v>40</v>
      </c>
      <c r="U1118" s="101" t="str">
        <f aca="false">IF(F1118&lt;=$V$2,"Dec","")</f>
        <v>Dec</v>
      </c>
      <c r="V1118" s="97" t="n">
        <v>40</v>
      </c>
      <c r="W1118" s="104" t="n">
        <f aca="false">K1118-V1118</f>
        <v>0</v>
      </c>
      <c r="X1118" s="103" t="n">
        <f aca="false">IFERROR(IF(U1118="Dec",(K1118/V1118-1)),0)</f>
        <v>0</v>
      </c>
      <c r="Y1118" s="104" t="str">
        <f aca="false">IF(T1118&gt;0,IF(U1118="","-",IF(X1118&lt;0%,"DEGROWTH","GROWTH")))</f>
        <v>GROWTH</v>
      </c>
      <c r="Z1118" s="24" t="n">
        <v>0</v>
      </c>
      <c r="AA1118" s="24" t="n">
        <f aca="false">IF(H1118&gt;0,1,0)</f>
        <v>0</v>
      </c>
      <c r="AB1118" s="3" t="n">
        <v>1000000909</v>
      </c>
      <c r="AC1118" s="3"/>
    </row>
    <row r="1119" customFormat="false" ht="14.25" hidden="true" customHeight="true" outlineLevel="0" collapsed="false">
      <c r="A1119" s="23" t="s">
        <v>134</v>
      </c>
      <c r="B1119" s="65" t="s">
        <v>84</v>
      </c>
      <c r="C1119" s="65" t="s">
        <v>4142</v>
      </c>
      <c r="D1119" s="65" t="n">
        <v>1000000908</v>
      </c>
      <c r="E1119" s="66" t="s">
        <v>4143</v>
      </c>
      <c r="F1119" s="67" t="n">
        <v>44208</v>
      </c>
      <c r="G1119" s="67" t="str">
        <f aca="false">IF(I1119&gt;0,"Targeted Dealer","-")</f>
        <v>-</v>
      </c>
      <c r="H1119" s="67"/>
      <c r="I1119" s="68" t="n">
        <v>0</v>
      </c>
      <c r="J1119" s="68" t="n">
        <f aca="false">I1119/$J$1*$E$1</f>
        <v>0</v>
      </c>
      <c r="K1119" s="97" t="n">
        <v>0</v>
      </c>
      <c r="L1119" s="69" t="n">
        <f aca="false">K1119-J1119</f>
        <v>0</v>
      </c>
      <c r="M1119" s="69" t="str">
        <f aca="false">IFERROR((K1119/J1119%),"-")</f>
        <v>-</v>
      </c>
      <c r="N1119" s="100" t="n">
        <v>0</v>
      </c>
      <c r="O1119" s="98" t="str">
        <f aca="false">IF(F1119&lt;=$P$2,"Nov","")</f>
        <v>Nov</v>
      </c>
      <c r="P1119" s="97" t="n">
        <v>0</v>
      </c>
      <c r="Q1119" s="100" t="n">
        <f aca="false">K1119-P1119</f>
        <v>0</v>
      </c>
      <c r="R1119" s="98" t="n">
        <f aca="false">IFERROR(IF(O1119="Nov",(K1119/P1119-1)),0)</f>
        <v>0</v>
      </c>
      <c r="S1119" s="105" t="b">
        <f aca="false">IF(N1119&gt;0,IF(O1119="","-",IF(R1119&lt;0%,"DEGROWTH","GROWTH")))</f>
        <v>0</v>
      </c>
      <c r="T1119" s="101" t="n">
        <v>0</v>
      </c>
      <c r="U1119" s="101" t="str">
        <f aca="false">IF(F1119&lt;=$V$2,"Dec","")</f>
        <v>Dec</v>
      </c>
      <c r="V1119" s="97" t="n">
        <v>0</v>
      </c>
      <c r="W1119" s="104" t="n">
        <f aca="false">K1119-V1119</f>
        <v>0</v>
      </c>
      <c r="X1119" s="103" t="n">
        <f aca="false">IFERROR(IF(U1119="Dec",(K1119/V1119-1)),0)</f>
        <v>0</v>
      </c>
      <c r="Y1119" s="106" t="b">
        <f aca="false">IF(T1119&gt;0,IF(U1119="","-",IF(X1119&lt;0%,"DEGROWTH","GROWTH")))</f>
        <v>0</v>
      </c>
      <c r="Z1119" s="24" t="n">
        <v>1</v>
      </c>
      <c r="AA1119" s="24" t="n">
        <f aca="false">IF(H1119&gt;0,1,0)</f>
        <v>0</v>
      </c>
      <c r="AB1119" s="3" t="n">
        <v>1000000908</v>
      </c>
      <c r="AC1119" s="3"/>
    </row>
    <row r="1120" customFormat="false" ht="14.25" hidden="true" customHeight="true" outlineLevel="0" collapsed="false">
      <c r="A1120" s="23" t="s">
        <v>134</v>
      </c>
      <c r="B1120" s="65" t="s">
        <v>84</v>
      </c>
      <c r="C1120" s="65" t="s">
        <v>2184</v>
      </c>
      <c r="D1120" s="65" t="n">
        <v>1000000907</v>
      </c>
      <c r="E1120" s="66" t="s">
        <v>2185</v>
      </c>
      <c r="F1120" s="67" t="n">
        <v>44377</v>
      </c>
      <c r="G1120" s="67" t="str">
        <f aca="false">IF(I1120&gt;0,"Targeted Dealer","-")</f>
        <v>Targeted Dealer</v>
      </c>
      <c r="H1120" s="67"/>
      <c r="I1120" s="68" t="n">
        <v>290</v>
      </c>
      <c r="J1120" s="68" t="n">
        <f aca="false">I1120/$J$1*$E$1</f>
        <v>6052.58064516129</v>
      </c>
      <c r="K1120" s="97" t="n">
        <v>165</v>
      </c>
      <c r="L1120" s="69" t="n">
        <f aca="false">K1120-J1120</f>
        <v>-5887.58064516129</v>
      </c>
      <c r="M1120" s="69" t="n">
        <f aca="false">IFERROR((K1120/J1120%),"-")</f>
        <v>2.72610989713798</v>
      </c>
      <c r="N1120" s="100" t="n">
        <v>165</v>
      </c>
      <c r="O1120" s="98" t="str">
        <f aca="false">IF(F1120&lt;=$P$2,"Nov","")</f>
        <v>Nov</v>
      </c>
      <c r="P1120" s="97" t="n">
        <v>165</v>
      </c>
      <c r="Q1120" s="100" t="n">
        <f aca="false">K1120-P1120</f>
        <v>0</v>
      </c>
      <c r="R1120" s="98" t="n">
        <f aca="false">IFERROR(IF(O1120="Nov",(K1120/P1120-1)),0)</f>
        <v>0</v>
      </c>
      <c r="S1120" s="100" t="str">
        <f aca="false">IF(N1120&gt;0,IF(O1120="","-",IF(R1120&lt;0%,"DEGROWTH","GROWTH")))</f>
        <v>GROWTH</v>
      </c>
      <c r="T1120" s="101" t="n">
        <v>342.5</v>
      </c>
      <c r="U1120" s="101" t="str">
        <f aca="false">IF(F1120&lt;=$V$2,"Dec","")</f>
        <v>Dec</v>
      </c>
      <c r="V1120" s="97" t="n">
        <v>342.5</v>
      </c>
      <c r="W1120" s="104" t="n">
        <f aca="false">K1120-V1120</f>
        <v>-177.5</v>
      </c>
      <c r="X1120" s="103" t="n">
        <f aca="false">IFERROR(IF(U1120="Dec",(K1120/V1120-1)),0)</f>
        <v>-0.518248175182482</v>
      </c>
      <c r="Y1120" s="104" t="str">
        <f aca="false">IF(T1120&gt;0,IF(U1120="","-",IF(X1120&lt;0%,"DEGROWTH","GROWTH")))</f>
        <v>DEGROWTH</v>
      </c>
      <c r="Z1120" s="24" t="n">
        <v>0</v>
      </c>
      <c r="AA1120" s="24" t="n">
        <f aca="false">IF(H1120&gt;0,1,0)</f>
        <v>0</v>
      </c>
      <c r="AB1120" s="3" t="n">
        <v>1000000907</v>
      </c>
      <c r="AC1120" s="3"/>
    </row>
    <row r="1121" customFormat="false" ht="14.25" hidden="false" customHeight="true" outlineLevel="0" collapsed="false">
      <c r="A1121" s="23" t="s">
        <v>134</v>
      </c>
      <c r="B1121" s="65" t="s">
        <v>84</v>
      </c>
      <c r="C1121" s="65" t="s">
        <v>4527</v>
      </c>
      <c r="D1121" s="65" t="n">
        <v>1000000903</v>
      </c>
      <c r="E1121" s="66" t="s">
        <v>4528</v>
      </c>
      <c r="F1121" s="67" t="n">
        <v>44438</v>
      </c>
      <c r="G1121" s="67" t="str">
        <f aca="false">IF(I1121&gt;0,"Targeted Dealer","-")</f>
        <v>-</v>
      </c>
      <c r="H1121" s="67"/>
      <c r="I1121" s="68" t="n">
        <v>0</v>
      </c>
      <c r="J1121" s="68" t="n">
        <f aca="false">I1121/$J$1*$E$1</f>
        <v>0</v>
      </c>
      <c r="K1121" s="97" t="n">
        <v>0</v>
      </c>
      <c r="L1121" s="69" t="n">
        <f aca="false">K1121-J1121</f>
        <v>0</v>
      </c>
      <c r="M1121" s="69" t="str">
        <f aca="false">IFERROR((K1121/J1121%),"-")</f>
        <v>-</v>
      </c>
      <c r="N1121" s="100" t="n">
        <v>0</v>
      </c>
      <c r="O1121" s="98" t="str">
        <f aca="false">IF(F1121&lt;=$P$2,"Nov","")</f>
        <v>Nov</v>
      </c>
      <c r="P1121" s="97" t="n">
        <v>0</v>
      </c>
      <c r="Q1121" s="100" t="n">
        <f aca="false">K1121-P1121</f>
        <v>0</v>
      </c>
      <c r="R1121" s="98" t="n">
        <f aca="false">IFERROR(IF(O1121="Nov",(K1121/P1121-1)),0)</f>
        <v>0</v>
      </c>
      <c r="S1121" s="105" t="b">
        <f aca="false">IF(N1121&gt;0,IF(O1121="","-",IF(R1121&lt;0%,"DEGROWTH","GROWTH")))</f>
        <v>0</v>
      </c>
      <c r="T1121" s="101" t="n">
        <v>7.5</v>
      </c>
      <c r="U1121" s="101" t="str">
        <f aca="false">IF(F1121&lt;=$V$2,"Dec","")</f>
        <v>Dec</v>
      </c>
      <c r="V1121" s="97" t="n">
        <v>7.5</v>
      </c>
      <c r="W1121" s="104" t="n">
        <f aca="false">K1121-V1121</f>
        <v>-7.5</v>
      </c>
      <c r="X1121" s="103" t="n">
        <f aca="false">IFERROR(IF(U1121="Dec",(K1121/V1121-1)),0)</f>
        <v>-1</v>
      </c>
      <c r="Y1121" s="104" t="str">
        <f aca="false">IF(T1121&gt;0,IF(U1121="","-",IF(X1121&lt;0%,"DEGROWTH","GROWTH")))</f>
        <v>DEGROWTH</v>
      </c>
      <c r="Z1121" s="24" t="n">
        <v>1</v>
      </c>
      <c r="AA1121" s="24" t="n">
        <f aca="false">IF(H1121&gt;0,1,0)</f>
        <v>0</v>
      </c>
      <c r="AB1121" s="3" t="e">
        <f aca="false">#N/A</f>
        <v>#N/A</v>
      </c>
      <c r="AC1121" s="3"/>
    </row>
    <row r="1122" customFormat="false" ht="14.25" hidden="true" customHeight="true" outlineLevel="0" collapsed="false">
      <c r="A1122" s="23" t="s">
        <v>134</v>
      </c>
      <c r="B1122" s="65" t="s">
        <v>84</v>
      </c>
      <c r="C1122" s="65" t="s">
        <v>2186</v>
      </c>
      <c r="D1122" s="65" t="n">
        <v>1000000911</v>
      </c>
      <c r="E1122" s="66" t="s">
        <v>2187</v>
      </c>
      <c r="F1122" s="67" t="n">
        <v>44438</v>
      </c>
      <c r="G1122" s="67" t="str">
        <f aca="false">IF(I1122&gt;0,"Targeted Dealer","-")</f>
        <v>Targeted Dealer</v>
      </c>
      <c r="H1122" s="67"/>
      <c r="I1122" s="68" t="n">
        <v>55</v>
      </c>
      <c r="J1122" s="68" t="n">
        <f aca="false">I1122/$J$1*$E$1</f>
        <v>1147.90322580645</v>
      </c>
      <c r="K1122" s="97" t="n">
        <v>20</v>
      </c>
      <c r="L1122" s="69" t="n">
        <f aca="false">K1122-J1122</f>
        <v>-1127.90322580645</v>
      </c>
      <c r="M1122" s="69" t="n">
        <f aca="false">IFERROR((K1122/J1122%),"-")</f>
        <v>1.74230715188984</v>
      </c>
      <c r="N1122" s="100" t="n">
        <v>50</v>
      </c>
      <c r="O1122" s="98" t="str">
        <f aca="false">IF(F1122&lt;=$P$2,"Nov","")</f>
        <v>Nov</v>
      </c>
      <c r="P1122" s="97" t="n">
        <v>50</v>
      </c>
      <c r="Q1122" s="100" t="n">
        <f aca="false">K1122-P1122</f>
        <v>-30</v>
      </c>
      <c r="R1122" s="98" t="n">
        <f aca="false">IFERROR(IF(O1122="Nov",(K1122/P1122-1)),0)</f>
        <v>-0.6</v>
      </c>
      <c r="S1122" s="100" t="str">
        <f aca="false">IF(N1122&gt;0,IF(O1122="","-",IF(R1122&lt;0%,"DEGROWTH","GROWTH")))</f>
        <v>DEGROWTH</v>
      </c>
      <c r="T1122" s="101" t="n">
        <v>10</v>
      </c>
      <c r="U1122" s="101" t="str">
        <f aca="false">IF(F1122&lt;=$V$2,"Dec","")</f>
        <v>Dec</v>
      </c>
      <c r="V1122" s="97" t="n">
        <v>10</v>
      </c>
      <c r="W1122" s="104" t="n">
        <f aca="false">K1122-V1122</f>
        <v>10</v>
      </c>
      <c r="X1122" s="103" t="n">
        <f aca="false">IFERROR(IF(U1122="Dec",(K1122/V1122-1)),0)</f>
        <v>1</v>
      </c>
      <c r="Y1122" s="104" t="str">
        <f aca="false">IF(T1122&gt;0,IF(U1122="","-",IF(X1122&lt;0%,"DEGROWTH","GROWTH")))</f>
        <v>GROWTH</v>
      </c>
      <c r="Z1122" s="24" t="n">
        <v>0</v>
      </c>
      <c r="AA1122" s="24" t="n">
        <f aca="false">IF(H1122&gt;0,1,0)</f>
        <v>0</v>
      </c>
      <c r="AB1122" s="3" t="n">
        <v>1000000911</v>
      </c>
      <c r="AC1122" s="3"/>
    </row>
    <row r="1123" customFormat="false" ht="14.25" hidden="true" customHeight="true" outlineLevel="0" collapsed="false">
      <c r="A1123" s="23" t="s">
        <v>134</v>
      </c>
      <c r="B1123" s="65" t="s">
        <v>84</v>
      </c>
      <c r="C1123" s="65" t="s">
        <v>3622</v>
      </c>
      <c r="D1123" s="65" t="n">
        <v>1000002603</v>
      </c>
      <c r="E1123" s="66" t="s">
        <v>4218</v>
      </c>
      <c r="F1123" s="67" t="n">
        <v>44604</v>
      </c>
      <c r="G1123" s="67" t="str">
        <f aca="false">IF(I1123&gt;0,"Targeted Dealer","-")</f>
        <v>Targeted Dealer</v>
      </c>
      <c r="H1123" s="67"/>
      <c r="I1123" s="68" t="n">
        <v>45</v>
      </c>
      <c r="J1123" s="68" t="n">
        <f aca="false">I1123/$J$1*$E$1</f>
        <v>939.193548387097</v>
      </c>
      <c r="K1123" s="97" t="n">
        <v>10</v>
      </c>
      <c r="L1123" s="69" t="n">
        <f aca="false">K1123-J1123</f>
        <v>-929.193548387097</v>
      </c>
      <c r="M1123" s="69" t="n">
        <f aca="false">IFERROR((K1123/J1123%),"-")</f>
        <v>1.06474325948824</v>
      </c>
      <c r="N1123" s="100" t="n">
        <v>5</v>
      </c>
      <c r="O1123" s="98" t="str">
        <f aca="false">IF(F1123&lt;=$P$2,"Nov","")</f>
        <v>Nov</v>
      </c>
      <c r="P1123" s="97" t="n">
        <v>5</v>
      </c>
      <c r="Q1123" s="100" t="n">
        <f aca="false">K1123-P1123</f>
        <v>5</v>
      </c>
      <c r="R1123" s="98" t="n">
        <f aca="false">IFERROR(IF(O1123="Nov",(K1123/P1123-1)),0)</f>
        <v>1</v>
      </c>
      <c r="S1123" s="100" t="str">
        <f aca="false">IF(N1123&gt;0,IF(O1123="","-",IF(R1123&lt;0%,"DEGROWTH","GROWTH")))</f>
        <v>GROWTH</v>
      </c>
      <c r="T1123" s="101" t="n">
        <v>20</v>
      </c>
      <c r="U1123" s="101" t="str">
        <f aca="false">IF(F1123&lt;=$V$2,"Dec","")</f>
        <v>Dec</v>
      </c>
      <c r="V1123" s="97" t="n">
        <v>20</v>
      </c>
      <c r="W1123" s="104" t="n">
        <f aca="false">K1123-V1123</f>
        <v>-10</v>
      </c>
      <c r="X1123" s="103" t="n">
        <f aca="false">IFERROR(IF(U1123="Dec",(K1123/V1123-1)),0)</f>
        <v>-0.5</v>
      </c>
      <c r="Y1123" s="104" t="str">
        <f aca="false">IF(T1123&gt;0,IF(U1123="","-",IF(X1123&lt;0%,"DEGROWTH","GROWTH")))</f>
        <v>DEGROWTH</v>
      </c>
      <c r="Z1123" s="24" t="n">
        <v>0</v>
      </c>
      <c r="AA1123" s="24" t="n">
        <f aca="false">IF(H1123&gt;0,1,0)</f>
        <v>0</v>
      </c>
      <c r="AB1123" s="3" t="n">
        <v>1000002603</v>
      </c>
      <c r="AC1123" s="3"/>
    </row>
    <row r="1124" customFormat="false" ht="14.25" hidden="true" customHeight="true" outlineLevel="0" collapsed="false">
      <c r="A1124" s="23" t="s">
        <v>134</v>
      </c>
      <c r="B1124" s="65" t="s">
        <v>84</v>
      </c>
      <c r="C1124" s="65" t="s">
        <v>3624</v>
      </c>
      <c r="D1124" s="65" t="n">
        <v>1000002729</v>
      </c>
      <c r="E1124" s="65" t="s">
        <v>3625</v>
      </c>
      <c r="F1124" s="67" t="n">
        <v>44672</v>
      </c>
      <c r="G1124" s="67" t="str">
        <f aca="false">IF(I1124&gt;0,"Targeted Dealer","-")</f>
        <v>Targeted Dealer</v>
      </c>
      <c r="H1124" s="67"/>
      <c r="I1124" s="68" t="n">
        <v>120</v>
      </c>
      <c r="J1124" s="68" t="n">
        <f aca="false">I1124/$J$1*$E$1</f>
        <v>2504.51612903226</v>
      </c>
      <c r="K1124" s="97" t="n">
        <v>0</v>
      </c>
      <c r="L1124" s="69" t="n">
        <f aca="false">K1124-J1124</f>
        <v>-2504.51612903226</v>
      </c>
      <c r="M1124" s="69" t="n">
        <f aca="false">IFERROR((K1124/J1124%),"-")</f>
        <v>0</v>
      </c>
      <c r="N1124" s="100" t="n">
        <v>0</v>
      </c>
      <c r="O1124" s="98" t="str">
        <f aca="false">IF(F1124&lt;=$P$2,"Nov","")</f>
        <v>Nov</v>
      </c>
      <c r="P1124" s="97" t="n">
        <v>0</v>
      </c>
      <c r="Q1124" s="100" t="n">
        <f aca="false">K1124-P1124</f>
        <v>0</v>
      </c>
      <c r="R1124" s="98" t="n">
        <f aca="false">IFERROR(IF(O1124="Nov",(K1124/P1124-1)),0)</f>
        <v>0</v>
      </c>
      <c r="S1124" s="105" t="b">
        <f aca="false">IF(N1124&gt;0,IF(O1124="","-",IF(R1124&lt;0%,"DEGROWTH","GROWTH")))</f>
        <v>0</v>
      </c>
      <c r="T1124" s="101" t="n">
        <v>110.5</v>
      </c>
      <c r="U1124" s="101" t="str">
        <f aca="false">IF(F1124&lt;=$V$2,"Dec","")</f>
        <v>Dec</v>
      </c>
      <c r="V1124" s="97" t="n">
        <v>110.5</v>
      </c>
      <c r="W1124" s="104" t="n">
        <f aca="false">K1124-V1124</f>
        <v>-110.5</v>
      </c>
      <c r="X1124" s="103" t="n">
        <f aca="false">IFERROR(IF(U1124="Dec",(K1124/V1124-1)),0)</f>
        <v>-1</v>
      </c>
      <c r="Y1124" s="104" t="str">
        <f aca="false">IF(T1124&gt;0,IF(U1124="","-",IF(X1124&lt;0%,"DEGROWTH","GROWTH")))</f>
        <v>DEGROWTH</v>
      </c>
      <c r="Z1124" s="24" t="n">
        <v>1</v>
      </c>
      <c r="AA1124" s="24" t="n">
        <f aca="false">IF(H1124&gt;0,1,0)</f>
        <v>0</v>
      </c>
      <c r="AB1124" s="3" t="n">
        <v>1000002729</v>
      </c>
      <c r="AC1124" s="3"/>
    </row>
    <row r="1125" customFormat="false" ht="14.25" hidden="true" customHeight="true" outlineLevel="0" collapsed="false">
      <c r="A1125" s="23" t="s">
        <v>134</v>
      </c>
      <c r="B1125" s="65" t="s">
        <v>84</v>
      </c>
      <c r="C1125" s="65" t="s">
        <v>2188</v>
      </c>
      <c r="D1125" s="65" t="n">
        <v>1000003171</v>
      </c>
      <c r="E1125" s="65" t="s">
        <v>2189</v>
      </c>
      <c r="F1125" s="67" t="n">
        <v>44918</v>
      </c>
      <c r="G1125" s="67" t="str">
        <f aca="false">IF(I1125&gt;0,"Targeted Dealer","-")</f>
        <v>Targeted Dealer</v>
      </c>
      <c r="H1125" s="67"/>
      <c r="I1125" s="68" t="n">
        <v>220</v>
      </c>
      <c r="J1125" s="68" t="n">
        <f aca="false">I1125/$J$1*$E$1</f>
        <v>4591.61290322581</v>
      </c>
      <c r="K1125" s="97" t="n">
        <v>315.5</v>
      </c>
      <c r="L1125" s="69" t="n">
        <f aca="false">K1125-J1125</f>
        <v>-4276.11290322581</v>
      </c>
      <c r="M1125" s="69" t="n">
        <f aca="false">IFERROR((K1125/J1125%),"-")</f>
        <v>6.87122383026556</v>
      </c>
      <c r="N1125" s="100" t="n">
        <v>210.25</v>
      </c>
      <c r="O1125" s="98" t="str">
        <f aca="false">IF(F1125&lt;=$P$2,"Nov","")</f>
        <v>Nov</v>
      </c>
      <c r="P1125" s="97" t="n">
        <v>210.25</v>
      </c>
      <c r="Q1125" s="100" t="n">
        <f aca="false">K1125-P1125</f>
        <v>105.25</v>
      </c>
      <c r="R1125" s="98" t="n">
        <f aca="false">IFERROR(IF(O1125="Nov",(K1125/P1125-1)),0)</f>
        <v>0.500594530321046</v>
      </c>
      <c r="S1125" s="100" t="str">
        <f aca="false">IF(N1125&gt;0,IF(O1125="","-",IF(R1125&lt;0%,"DEGROWTH","GROWTH")))</f>
        <v>GROWTH</v>
      </c>
      <c r="T1125" s="101" t="n">
        <v>97.5</v>
      </c>
      <c r="U1125" s="101" t="str">
        <f aca="false">IF(F1125&lt;=$V$2,"Dec","")</f>
        <v>Dec</v>
      </c>
      <c r="V1125" s="97" t="n">
        <v>97.5</v>
      </c>
      <c r="W1125" s="104" t="n">
        <f aca="false">K1125-V1125</f>
        <v>218</v>
      </c>
      <c r="X1125" s="103" t="n">
        <f aca="false">IFERROR(IF(U1125="Dec",(K1125/V1125-1)),0)</f>
        <v>2.23589743589744</v>
      </c>
      <c r="Y1125" s="104" t="str">
        <f aca="false">IF(T1125&gt;0,IF(U1125="","-",IF(X1125&lt;0%,"DEGROWTH","GROWTH")))</f>
        <v>GROWTH</v>
      </c>
      <c r="Z1125" s="24" t="n">
        <v>0</v>
      </c>
      <c r="AA1125" s="24" t="n">
        <f aca="false">IF(H1125&gt;0,1,0)</f>
        <v>0</v>
      </c>
      <c r="AB1125" s="3" t="n">
        <v>1000003171</v>
      </c>
      <c r="AC1125" s="3"/>
    </row>
    <row r="1126" customFormat="false" ht="14.25" hidden="true" customHeight="true" outlineLevel="0" collapsed="false">
      <c r="A1126" s="23" t="s">
        <v>134</v>
      </c>
      <c r="B1126" s="65" t="s">
        <v>84</v>
      </c>
      <c r="C1126" s="65" t="s">
        <v>4034</v>
      </c>
      <c r="D1126" s="65" t="n">
        <v>1000003172</v>
      </c>
      <c r="E1126" s="65" t="s">
        <v>4035</v>
      </c>
      <c r="F1126" s="67" t="n">
        <v>44918</v>
      </c>
      <c r="G1126" s="67" t="str">
        <f aca="false">IF(I1126&gt;0,"Targeted Dealer","-")</f>
        <v>-</v>
      </c>
      <c r="H1126" s="67"/>
      <c r="I1126" s="68" t="n">
        <v>0</v>
      </c>
      <c r="J1126" s="68" t="n">
        <f aca="false">I1126/$J$1*$E$1</f>
        <v>0</v>
      </c>
      <c r="K1126" s="97" t="n">
        <v>5</v>
      </c>
      <c r="L1126" s="69" t="n">
        <f aca="false">K1126-J1126</f>
        <v>5</v>
      </c>
      <c r="M1126" s="69" t="str">
        <f aca="false">IFERROR((K1126/J1126%),"-")</f>
        <v>-</v>
      </c>
      <c r="N1126" s="100" t="n">
        <v>0</v>
      </c>
      <c r="O1126" s="98" t="str">
        <f aca="false">IF(F1126&lt;=$P$2,"Nov","")</f>
        <v>Nov</v>
      </c>
      <c r="P1126" s="97" t="n">
        <v>0</v>
      </c>
      <c r="Q1126" s="100" t="n">
        <f aca="false">K1126-P1126</f>
        <v>5</v>
      </c>
      <c r="R1126" s="98" t="n">
        <f aca="false">IFERROR(IF(O1126="Nov",(K1126/P1126-1)),0)</f>
        <v>0</v>
      </c>
      <c r="S1126" s="105" t="b">
        <f aca="false">IF(N1126&gt;0,IF(O1126="","-",IF(R1126&lt;0%,"DEGROWTH","GROWTH")))</f>
        <v>0</v>
      </c>
      <c r="T1126" s="101" t="n">
        <v>30.5</v>
      </c>
      <c r="U1126" s="101" t="str">
        <f aca="false">IF(F1126&lt;=$V$2,"Dec","")</f>
        <v>Dec</v>
      </c>
      <c r="V1126" s="97" t="n">
        <v>30.5</v>
      </c>
      <c r="W1126" s="104" t="n">
        <f aca="false">K1126-V1126</f>
        <v>-25.5</v>
      </c>
      <c r="X1126" s="103" t="n">
        <f aca="false">IFERROR(IF(U1126="Dec",(K1126/V1126-1)),0)</f>
        <v>-0.836065573770492</v>
      </c>
      <c r="Y1126" s="104" t="str">
        <f aca="false">IF(T1126&gt;0,IF(U1126="","-",IF(X1126&lt;0%,"DEGROWTH","GROWTH")))</f>
        <v>DEGROWTH</v>
      </c>
      <c r="Z1126" s="24" t="n">
        <v>0</v>
      </c>
      <c r="AA1126" s="24" t="n">
        <f aca="false">IF(H1126&gt;0,1,0)</f>
        <v>0</v>
      </c>
      <c r="AB1126" s="3" t="n">
        <v>1000003172</v>
      </c>
      <c r="AC1126" s="3"/>
    </row>
    <row r="1127" customFormat="false" ht="14.25" hidden="false" customHeight="true" outlineLevel="0" collapsed="false">
      <c r="A1127" s="23" t="s">
        <v>134</v>
      </c>
      <c r="B1127" s="65" t="s">
        <v>84</v>
      </c>
      <c r="C1127" s="65" t="s">
        <v>4529</v>
      </c>
      <c r="D1127" s="65" t="n">
        <v>1000003413</v>
      </c>
      <c r="E1127" s="65" t="s">
        <v>4530</v>
      </c>
      <c r="F1127" s="67" t="n">
        <v>44988</v>
      </c>
      <c r="G1127" s="67" t="str">
        <f aca="false">IF(I1127&gt;0,"Targeted Dealer","-")</f>
        <v>-</v>
      </c>
      <c r="H1127" s="67"/>
      <c r="I1127" s="68" t="n">
        <v>0</v>
      </c>
      <c r="J1127" s="68" t="n">
        <f aca="false">I1127/$J$1*$E$1</f>
        <v>0</v>
      </c>
      <c r="K1127" s="97" t="n">
        <v>0</v>
      </c>
      <c r="L1127" s="69" t="n">
        <f aca="false">K1127-J1127</f>
        <v>0</v>
      </c>
      <c r="M1127" s="69" t="str">
        <f aca="false">IFERROR((K1127/J1127%),"-")</f>
        <v>-</v>
      </c>
      <c r="N1127" s="100" t="n">
        <v>0</v>
      </c>
      <c r="O1127" s="98" t="str">
        <f aca="false">IF(F1127&lt;=$P$2,"Nov","")</f>
        <v>Nov</v>
      </c>
      <c r="P1127" s="97" t="n">
        <v>0</v>
      </c>
      <c r="Q1127" s="100" t="n">
        <f aca="false">K1127-P1127</f>
        <v>0</v>
      </c>
      <c r="R1127" s="98" t="n">
        <f aca="false">IFERROR(IF(O1127="Nov",(K1127/P1127-1)),0)</f>
        <v>0</v>
      </c>
      <c r="S1127" s="105" t="b">
        <f aca="false">IF(N1127&gt;0,IF(O1127="","-",IF(R1127&lt;0%,"DEGROWTH","GROWTH")))</f>
        <v>0</v>
      </c>
      <c r="T1127" s="101" t="n">
        <v>55</v>
      </c>
      <c r="U1127" s="101" t="str">
        <f aca="false">IF(F1127&lt;=$V$2,"Dec","")</f>
        <v>Dec</v>
      </c>
      <c r="V1127" s="97" t="n">
        <v>55</v>
      </c>
      <c r="W1127" s="104" t="n">
        <f aca="false">K1127-V1127</f>
        <v>-55</v>
      </c>
      <c r="X1127" s="103" t="n">
        <f aca="false">IFERROR(IF(U1127="Dec",(K1127/V1127-1)),0)</f>
        <v>-1</v>
      </c>
      <c r="Y1127" s="104" t="str">
        <f aca="false">IF(T1127&gt;0,IF(U1127="","-",IF(X1127&lt;0%,"DEGROWTH","GROWTH")))</f>
        <v>DEGROWTH</v>
      </c>
      <c r="Z1127" s="24" t="n">
        <v>1</v>
      </c>
      <c r="AA1127" s="24" t="n">
        <f aca="false">IF(H1127&gt;0,1,0)</f>
        <v>0</v>
      </c>
      <c r="AB1127" s="3" t="e">
        <f aca="false">#N/A</f>
        <v>#N/A</v>
      </c>
      <c r="AC1127" s="3"/>
    </row>
    <row r="1128" customFormat="false" ht="14.25" hidden="true" customHeight="true" outlineLevel="0" collapsed="false">
      <c r="A1128" s="23" t="s">
        <v>134</v>
      </c>
      <c r="B1128" s="65" t="s">
        <v>84</v>
      </c>
      <c r="C1128" s="65" t="s">
        <v>2190</v>
      </c>
      <c r="D1128" s="65" t="n">
        <v>1000003531</v>
      </c>
      <c r="E1128" s="65" t="s">
        <v>2191</v>
      </c>
      <c r="F1128" s="67" t="n">
        <v>45065</v>
      </c>
      <c r="G1128" s="67" t="str">
        <f aca="false">IF(I1128&gt;0,"Targeted Dealer","-")</f>
        <v>Targeted Dealer</v>
      </c>
      <c r="H1128" s="67"/>
      <c r="I1128" s="68" t="n">
        <v>20</v>
      </c>
      <c r="J1128" s="68" t="n">
        <f aca="false">I1128/$J$1*$E$1</f>
        <v>417.41935483871</v>
      </c>
      <c r="K1128" s="97" t="n">
        <v>25</v>
      </c>
      <c r="L1128" s="69" t="n">
        <f aca="false">K1128-J1128</f>
        <v>-392.41935483871</v>
      </c>
      <c r="M1128" s="69" t="n">
        <f aca="false">IFERROR((K1128/J1128%),"-")</f>
        <v>5.98918083462133</v>
      </c>
      <c r="N1128" s="100" t="n">
        <v>15</v>
      </c>
      <c r="O1128" s="98" t="str">
        <f aca="false">IF(F1128&lt;=$P$2,"Nov","")</f>
        <v>Nov</v>
      </c>
      <c r="P1128" s="97" t="n">
        <v>15</v>
      </c>
      <c r="Q1128" s="100" t="n">
        <f aca="false">K1128-P1128</f>
        <v>10</v>
      </c>
      <c r="R1128" s="98" t="n">
        <f aca="false">IFERROR(IF(O1128="Nov",(K1128/P1128-1)),0)</f>
        <v>0.666666666666667</v>
      </c>
      <c r="S1128" s="100" t="str">
        <f aca="false">IF(N1128&gt;0,IF(O1128="","-",IF(R1128&lt;0%,"DEGROWTH","GROWTH")))</f>
        <v>GROWTH</v>
      </c>
      <c r="T1128" s="101" t="n">
        <v>5</v>
      </c>
      <c r="U1128" s="101" t="str">
        <f aca="false">IF(F1128&lt;=$V$2,"Dec","")</f>
        <v>Dec</v>
      </c>
      <c r="V1128" s="97" t="n">
        <v>5</v>
      </c>
      <c r="W1128" s="104" t="n">
        <f aca="false">K1128-V1128</f>
        <v>20</v>
      </c>
      <c r="X1128" s="103" t="n">
        <f aca="false">IFERROR(IF(U1128="Dec",(K1128/V1128-1)),0)</f>
        <v>4</v>
      </c>
      <c r="Y1128" s="104" t="str">
        <f aca="false">IF(T1128&gt;0,IF(U1128="","-",IF(X1128&lt;0%,"DEGROWTH","GROWTH")))</f>
        <v>GROWTH</v>
      </c>
      <c r="Z1128" s="24" t="n">
        <v>0</v>
      </c>
      <c r="AA1128" s="24" t="n">
        <f aca="false">IF(H1128&gt;0,1,0)</f>
        <v>0</v>
      </c>
      <c r="AB1128" s="3" t="n">
        <v>1000003531</v>
      </c>
      <c r="AC1128" s="3"/>
    </row>
    <row r="1129" customFormat="false" ht="14.25" hidden="true" customHeight="true" outlineLevel="0" collapsed="false">
      <c r="A1129" s="23" t="s">
        <v>134</v>
      </c>
      <c r="B1129" s="65" t="s">
        <v>84</v>
      </c>
      <c r="C1129" s="65" t="s">
        <v>2192</v>
      </c>
      <c r="D1129" s="65" t="n">
        <v>1000003590</v>
      </c>
      <c r="E1129" s="65" t="s">
        <v>2193</v>
      </c>
      <c r="F1129" s="67" t="n">
        <v>45084</v>
      </c>
      <c r="G1129" s="67" t="str">
        <f aca="false">IF(I1129&gt;0,"Targeted Dealer","-")</f>
        <v>Targeted Dealer</v>
      </c>
      <c r="H1129" s="67"/>
      <c r="I1129" s="68" t="n">
        <v>90</v>
      </c>
      <c r="J1129" s="68" t="n">
        <f aca="false">I1129/$J$1*$E$1</f>
        <v>1878.38709677419</v>
      </c>
      <c r="K1129" s="97" t="n">
        <v>20</v>
      </c>
      <c r="L1129" s="69" t="n">
        <f aca="false">K1129-J1129</f>
        <v>-1858.38709677419</v>
      </c>
      <c r="M1129" s="69" t="n">
        <f aca="false">IFERROR((K1129/J1129%),"-")</f>
        <v>1.06474325948824</v>
      </c>
      <c r="N1129" s="100" t="n">
        <v>20</v>
      </c>
      <c r="O1129" s="98" t="str">
        <f aca="false">IF(F1129&lt;=$P$2,"Nov","")</f>
        <v>Nov</v>
      </c>
      <c r="P1129" s="97" t="n">
        <v>20</v>
      </c>
      <c r="Q1129" s="100" t="n">
        <f aca="false">K1129-P1129</f>
        <v>0</v>
      </c>
      <c r="R1129" s="98" t="n">
        <f aca="false">IFERROR(IF(O1129="Nov",(K1129/P1129-1)),0)</f>
        <v>0</v>
      </c>
      <c r="S1129" s="100" t="str">
        <f aca="false">IF(N1129&gt;0,IF(O1129="","-",IF(R1129&lt;0%,"DEGROWTH","GROWTH")))</f>
        <v>GROWTH</v>
      </c>
      <c r="T1129" s="101" t="n">
        <v>55</v>
      </c>
      <c r="U1129" s="101" t="str">
        <f aca="false">IF(F1129&lt;=$V$2,"Dec","")</f>
        <v>Dec</v>
      </c>
      <c r="V1129" s="97" t="n">
        <v>55</v>
      </c>
      <c r="W1129" s="104" t="n">
        <f aca="false">K1129-V1129</f>
        <v>-35</v>
      </c>
      <c r="X1129" s="103" t="n">
        <f aca="false">IFERROR(IF(U1129="Dec",(K1129/V1129-1)),0)</f>
        <v>-0.636363636363636</v>
      </c>
      <c r="Y1129" s="104" t="str">
        <f aca="false">IF(T1129&gt;0,IF(U1129="","-",IF(X1129&lt;0%,"DEGROWTH","GROWTH")))</f>
        <v>DEGROWTH</v>
      </c>
      <c r="Z1129" s="24" t="n">
        <v>0</v>
      </c>
      <c r="AA1129" s="24" t="n">
        <f aca="false">IF(H1129&gt;0,1,0)</f>
        <v>0</v>
      </c>
      <c r="AB1129" s="3" t="n">
        <v>1000003590</v>
      </c>
      <c r="AC1129" s="3"/>
    </row>
    <row r="1130" customFormat="false" ht="14.25" hidden="true" customHeight="true" outlineLevel="0" collapsed="false">
      <c r="A1130" s="23" t="s">
        <v>134</v>
      </c>
      <c r="B1130" s="65" t="s">
        <v>84</v>
      </c>
      <c r="C1130" s="65" t="s">
        <v>4531</v>
      </c>
      <c r="D1130" s="65" t="n">
        <v>1000003792</v>
      </c>
      <c r="E1130" s="65" t="s">
        <v>4532</v>
      </c>
      <c r="F1130" s="67" t="n">
        <v>45281</v>
      </c>
      <c r="G1130" s="67" t="str">
        <f aca="false">IF(I1130&gt;0,"Targeted Dealer","-")</f>
        <v>Targeted Dealer</v>
      </c>
      <c r="H1130" s="67" t="s">
        <v>627</v>
      </c>
      <c r="I1130" s="68" t="n">
        <v>70</v>
      </c>
      <c r="J1130" s="68" t="n">
        <f aca="false">I1130/$J$1*$E$1</f>
        <v>1460.96774193548</v>
      </c>
      <c r="K1130" s="97" t="n">
        <v>0</v>
      </c>
      <c r="L1130" s="69" t="n">
        <f aca="false">K1130-J1130</f>
        <v>-1460.96774193548</v>
      </c>
      <c r="M1130" s="69" t="n">
        <f aca="false">IFERROR((K1130/J1130%),"-")</f>
        <v>0</v>
      </c>
      <c r="N1130" s="100" t="n">
        <v>0</v>
      </c>
      <c r="O1130" s="98" t="str">
        <f aca="false">IF(F1130&lt;=$P$2,"Nov","")</f>
        <v>Nov</v>
      </c>
      <c r="P1130" s="97" t="n">
        <v>0</v>
      </c>
      <c r="Q1130" s="100" t="n">
        <f aca="false">K1130-P1130</f>
        <v>0</v>
      </c>
      <c r="R1130" s="98" t="n">
        <f aca="false">IFERROR(IF(O1130="Nov",(K1130/P1130-1)),0)</f>
        <v>0</v>
      </c>
      <c r="S1130" s="105" t="b">
        <f aca="false">IF(N1130&gt;0,IF(O1130="","-",IF(R1130&lt;0%,"DEGROWTH","GROWTH")))</f>
        <v>0</v>
      </c>
      <c r="T1130" s="101" t="n">
        <v>30.5</v>
      </c>
      <c r="U1130" s="101" t="str">
        <f aca="false">IF(F1130&lt;=$V$2,"Dec","")</f>
        <v>Dec</v>
      </c>
      <c r="V1130" s="97" t="n">
        <v>30.5</v>
      </c>
      <c r="W1130" s="104" t="n">
        <f aca="false">K1130-V1130</f>
        <v>-30.5</v>
      </c>
      <c r="X1130" s="103" t="n">
        <f aca="false">IFERROR(IF(U1130="Dec",(K1130/V1130-1)),0)</f>
        <v>-1</v>
      </c>
      <c r="Y1130" s="104" t="str">
        <f aca="false">IF(T1130&gt;0,IF(U1130="","-",IF(X1130&lt;0%,"DEGROWTH","GROWTH")))</f>
        <v>DEGROWTH</v>
      </c>
      <c r="Z1130" s="24" t="n">
        <v>1</v>
      </c>
      <c r="AA1130" s="24" t="n">
        <f aca="false">IF(H1130&gt;0,1,0)</f>
        <v>1</v>
      </c>
      <c r="AB1130" s="3" t="n">
        <v>1000003792</v>
      </c>
      <c r="AC1130" s="3"/>
    </row>
    <row r="1131" customFormat="false" ht="14.25" hidden="true" customHeight="true" outlineLevel="0" collapsed="false">
      <c r="A1131" s="23" t="s">
        <v>134</v>
      </c>
      <c r="B1131" s="65" t="s">
        <v>84</v>
      </c>
      <c r="C1131" s="65" t="s">
        <v>4533</v>
      </c>
      <c r="D1131" s="65" t="n">
        <v>1000003808</v>
      </c>
      <c r="E1131" s="65" t="s">
        <v>4534</v>
      </c>
      <c r="F1131" s="67" t="n">
        <v>45289</v>
      </c>
      <c r="G1131" s="67" t="str">
        <f aca="false">IF(I1131&gt;0,"Targeted Dealer","-")</f>
        <v>Targeted Dealer</v>
      </c>
      <c r="H1131" s="67"/>
      <c r="I1131" s="68" t="n">
        <v>25</v>
      </c>
      <c r="J1131" s="68" t="n">
        <f aca="false">I1131/$J$1*$E$1</f>
        <v>521.774193548387</v>
      </c>
      <c r="K1131" s="97" t="n">
        <v>0</v>
      </c>
      <c r="L1131" s="69" t="n">
        <f aca="false">K1131-J1131</f>
        <v>-521.774193548387</v>
      </c>
      <c r="M1131" s="69" t="n">
        <f aca="false">IFERROR((K1131/J1131%),"-")</f>
        <v>0</v>
      </c>
      <c r="N1131" s="100" t="n">
        <v>0</v>
      </c>
      <c r="O1131" s="98" t="str">
        <f aca="false">IF(F1131&lt;=$P$2,"Nov","")</f>
        <v>Nov</v>
      </c>
      <c r="P1131" s="97" t="n">
        <v>0</v>
      </c>
      <c r="Q1131" s="100" t="n">
        <f aca="false">K1131-P1131</f>
        <v>0</v>
      </c>
      <c r="R1131" s="98" t="n">
        <f aca="false">IFERROR(IF(O1131="Nov",(K1131/P1131-1)),0)</f>
        <v>0</v>
      </c>
      <c r="S1131" s="105" t="b">
        <f aca="false">IF(N1131&gt;0,IF(O1131="","-",IF(R1131&lt;0%,"DEGROWTH","GROWTH")))</f>
        <v>0</v>
      </c>
      <c r="T1131" s="101" t="n">
        <v>0</v>
      </c>
      <c r="U1131" s="101" t="str">
        <f aca="false">IF(F1131&lt;=$V$2,"Dec","")</f>
        <v>Dec</v>
      </c>
      <c r="V1131" s="97" t="n">
        <v>0</v>
      </c>
      <c r="W1131" s="104" t="n">
        <f aca="false">K1131-V1131</f>
        <v>0</v>
      </c>
      <c r="X1131" s="103" t="n">
        <f aca="false">IFERROR(IF(U1131="Dec",(K1131/V1131-1)),0)</f>
        <v>0</v>
      </c>
      <c r="Y1131" s="106" t="b">
        <f aca="false">IF(T1131&gt;0,IF(U1131="","-",IF(X1131&lt;0%,"DEGROWTH","GROWTH")))</f>
        <v>0</v>
      </c>
      <c r="Z1131" s="24" t="n">
        <v>1</v>
      </c>
      <c r="AA1131" s="24" t="n">
        <f aca="false">IF(H1131&gt;0,1,0)</f>
        <v>0</v>
      </c>
      <c r="AB1131" s="3" t="n">
        <v>1000003808</v>
      </c>
      <c r="AC1131" s="3"/>
    </row>
    <row r="1132" customFormat="false" ht="14.25" hidden="true" customHeight="true" outlineLevel="0" collapsed="false">
      <c r="A1132" s="23" t="s">
        <v>134</v>
      </c>
      <c r="B1132" s="65" t="s">
        <v>84</v>
      </c>
      <c r="C1132" s="65" t="s">
        <v>2194</v>
      </c>
      <c r="D1132" s="65" t="n">
        <v>1000003818</v>
      </c>
      <c r="E1132" s="65" t="s">
        <v>2195</v>
      </c>
      <c r="F1132" s="144" t="n">
        <v>45301</v>
      </c>
      <c r="G1132" s="67" t="str">
        <f aca="false">IF(I1132&gt;0,"Targeted Dealer","-")</f>
        <v>Targeted Dealer</v>
      </c>
      <c r="H1132" s="67"/>
      <c r="I1132" s="68" t="n">
        <v>120</v>
      </c>
      <c r="J1132" s="68" t="n">
        <f aca="false">I1132/$J$1*$E$1</f>
        <v>2504.51612903226</v>
      </c>
      <c r="K1132" s="97" t="n">
        <v>120.4</v>
      </c>
      <c r="L1132" s="69" t="n">
        <f aca="false">K1132-J1132</f>
        <v>-2384.11612903226</v>
      </c>
      <c r="M1132" s="69" t="n">
        <f aca="false">IFERROR((K1132/J1132%),"-")</f>
        <v>4.80731581658939</v>
      </c>
      <c r="N1132" s="100" t="n">
        <v>100.2</v>
      </c>
      <c r="O1132" s="98" t="str">
        <f aca="false">IF(F1132&lt;=$P$2,"Nov","")</f>
        <v>Nov</v>
      </c>
      <c r="P1132" s="97" t="n">
        <v>100.2</v>
      </c>
      <c r="Q1132" s="100" t="n">
        <f aca="false">K1132-P1132</f>
        <v>20.2</v>
      </c>
      <c r="R1132" s="98" t="n">
        <f aca="false">IFERROR(IF(O1132="Nov",(K1132/P1132-1)),0)</f>
        <v>0.201596806387226</v>
      </c>
      <c r="S1132" s="100" t="str">
        <f aca="false">IF(N1132&gt;0,IF(O1132="","-",IF(R1132&lt;0%,"DEGROWTH","GROWTH")))</f>
        <v>GROWTH</v>
      </c>
      <c r="T1132" s="101" t="n">
        <v>0</v>
      </c>
      <c r="U1132" s="101" t="str">
        <f aca="false">IF(F1132&lt;=$V$2,"Dec","")</f>
        <v>Dec</v>
      </c>
      <c r="V1132" s="97" t="n">
        <v>0</v>
      </c>
      <c r="W1132" s="104" t="n">
        <f aca="false">K1132-V1132</f>
        <v>120.4</v>
      </c>
      <c r="X1132" s="103" t="n">
        <f aca="false">IFERROR(IF(U1132="Dec",(K1132/V1132-1)),0)</f>
        <v>0</v>
      </c>
      <c r="Y1132" s="106" t="b">
        <f aca="false">IF(T1132&gt;0,IF(U1132="","-",IF(X1132&lt;0%,"DEGROWTH","GROWTH")))</f>
        <v>0</v>
      </c>
      <c r="Z1132" s="24" t="n">
        <v>0</v>
      </c>
      <c r="AA1132" s="24" t="n">
        <f aca="false">IF(H1132&gt;0,1,0)</f>
        <v>0</v>
      </c>
      <c r="AB1132" s="3" t="n">
        <v>1000003818</v>
      </c>
      <c r="AC1132" s="3"/>
    </row>
    <row r="1133" customFormat="false" ht="14.25" hidden="true" customHeight="true" outlineLevel="0" collapsed="false">
      <c r="A1133" s="24" t="s">
        <v>134</v>
      </c>
      <c r="B1133" s="128" t="s">
        <v>84</v>
      </c>
      <c r="C1133" s="128" t="s">
        <v>302</v>
      </c>
      <c r="D1133" s="128" t="n">
        <v>1000003871</v>
      </c>
      <c r="E1133" s="128" t="s">
        <v>303</v>
      </c>
      <c r="F1133" s="67" t="n">
        <v>45349</v>
      </c>
      <c r="G1133" s="67" t="str">
        <f aca="false">IF(I1133&gt;0,"Targeted Dealer","-")</f>
        <v>Targeted Dealer</v>
      </c>
      <c r="H1133" s="67"/>
      <c r="I1133" s="68" t="n">
        <v>30</v>
      </c>
      <c r="J1133" s="68" t="n">
        <f aca="false">I1133/$J$1*$E$1</f>
        <v>626.129032258065</v>
      </c>
      <c r="K1133" s="97" t="n">
        <v>20</v>
      </c>
      <c r="L1133" s="69" t="n">
        <f aca="false">K1133-J1133</f>
        <v>-606.129032258065</v>
      </c>
      <c r="M1133" s="69" t="n">
        <f aca="false">IFERROR((K1133/J1133%),"-")</f>
        <v>3.19422977846471</v>
      </c>
      <c r="N1133" s="100" t="n">
        <v>5</v>
      </c>
      <c r="O1133" s="98" t="str">
        <f aca="false">IF(F1133&lt;=$P$2,"Nov","")</f>
        <v>Nov</v>
      </c>
      <c r="P1133" s="97" t="n">
        <v>5</v>
      </c>
      <c r="Q1133" s="100" t="n">
        <f aca="false">K1133-P1133</f>
        <v>15</v>
      </c>
      <c r="R1133" s="98" t="n">
        <f aca="false">IFERROR(IF(O1133="Nov",(K1133/P1133-1)),0)</f>
        <v>3</v>
      </c>
      <c r="S1133" s="100" t="str">
        <f aca="false">IF(N1133&gt;0,IF(O1133="","-",IF(R1133&lt;0%,"DEGROWTH","GROWTH")))</f>
        <v>GROWTH</v>
      </c>
      <c r="T1133" s="101" t="n">
        <v>0</v>
      </c>
      <c r="U1133" s="101" t="str">
        <f aca="false">IF(F1133&lt;=$V$2,"Dec","")</f>
        <v>Dec</v>
      </c>
      <c r="V1133" s="97" t="n">
        <v>0</v>
      </c>
      <c r="W1133" s="104" t="n">
        <f aca="false">K1133-V1133</f>
        <v>20</v>
      </c>
      <c r="X1133" s="103" t="n">
        <f aca="false">IFERROR(IF(U1133="Dec",(K1133/V1133-1)),0)</f>
        <v>0</v>
      </c>
      <c r="Y1133" s="106" t="b">
        <f aca="false">IF(T1133&gt;0,IF(U1133="","-",IF(X1133&lt;0%,"DEGROWTH","GROWTH")))</f>
        <v>0</v>
      </c>
      <c r="Z1133" s="24" t="n">
        <v>0</v>
      </c>
      <c r="AA1133" s="24" t="n">
        <f aca="false">IF(H1133&gt;0,1,0)</f>
        <v>0</v>
      </c>
      <c r="AB1133" s="3" t="n">
        <v>1000003871</v>
      </c>
      <c r="AC1133" s="3"/>
    </row>
    <row r="1134" customFormat="false" ht="14.25" hidden="false" customHeight="true" outlineLevel="0" collapsed="false">
      <c r="A1134" s="24" t="s">
        <v>134</v>
      </c>
      <c r="B1134" s="128" t="s">
        <v>84</v>
      </c>
      <c r="C1134" s="128" t="s">
        <v>4535</v>
      </c>
      <c r="D1134" s="128" t="n">
        <v>1000003875</v>
      </c>
      <c r="E1134" s="128" t="s">
        <v>4536</v>
      </c>
      <c r="F1134" s="67" t="n">
        <v>45350</v>
      </c>
      <c r="G1134" s="67" t="str">
        <f aca="false">IF(I1134&gt;0,"Targeted Dealer","-")</f>
        <v>-</v>
      </c>
      <c r="H1134" s="67"/>
      <c r="I1134" s="68" t="n">
        <v>0</v>
      </c>
      <c r="J1134" s="68" t="n">
        <f aca="false">I1134/$J$1*$E$1</f>
        <v>0</v>
      </c>
      <c r="K1134" s="97" t="n">
        <v>0</v>
      </c>
      <c r="L1134" s="69" t="n">
        <f aca="false">K1134-J1134</f>
        <v>0</v>
      </c>
      <c r="M1134" s="69" t="str">
        <f aca="false">IFERROR((K1134/J1134%),"-")</f>
        <v>-</v>
      </c>
      <c r="N1134" s="100" t="n">
        <v>0</v>
      </c>
      <c r="O1134" s="98" t="str">
        <f aca="false">IF(F1134&lt;=$P$2,"Nov","")</f>
        <v>Nov</v>
      </c>
      <c r="P1134" s="97" t="n">
        <v>0</v>
      </c>
      <c r="Q1134" s="100" t="n">
        <f aca="false">K1134-P1134</f>
        <v>0</v>
      </c>
      <c r="R1134" s="98" t="n">
        <f aca="false">IFERROR(IF(O1134="Nov",(K1134/P1134-1)),0)</f>
        <v>0</v>
      </c>
      <c r="S1134" s="105" t="b">
        <f aca="false">IF(N1134&gt;0,IF(O1134="","-",IF(R1134&lt;0%,"DEGROWTH","GROWTH")))</f>
        <v>0</v>
      </c>
      <c r="T1134" s="101" t="n">
        <v>0</v>
      </c>
      <c r="U1134" s="101" t="str">
        <f aca="false">IF(F1134&lt;=$V$2,"Dec","")</f>
        <v>Dec</v>
      </c>
      <c r="V1134" s="97" t="n">
        <v>0</v>
      </c>
      <c r="W1134" s="104" t="n">
        <f aca="false">K1134-V1134</f>
        <v>0</v>
      </c>
      <c r="X1134" s="103" t="n">
        <f aca="false">IFERROR(IF(U1134="Dec",(K1134/V1134-1)),0)</f>
        <v>0</v>
      </c>
      <c r="Y1134" s="106" t="b">
        <f aca="false">IF(T1134&gt;0,IF(U1134="","-",IF(X1134&lt;0%,"DEGROWTH","GROWTH")))</f>
        <v>0</v>
      </c>
      <c r="Z1134" s="24" t="n">
        <v>1</v>
      </c>
      <c r="AA1134" s="24" t="n">
        <f aca="false">IF(H1134&gt;0,1,0)</f>
        <v>0</v>
      </c>
      <c r="AB1134" s="3" t="e">
        <f aca="false">#N/A</f>
        <v>#N/A</v>
      </c>
      <c r="AC1134" s="3"/>
    </row>
    <row r="1135" customFormat="false" ht="14.25" hidden="true" customHeight="true" outlineLevel="0" collapsed="false">
      <c r="A1135" s="24" t="s">
        <v>134</v>
      </c>
      <c r="B1135" s="128" t="s">
        <v>84</v>
      </c>
      <c r="C1135" s="128" t="s">
        <v>304</v>
      </c>
      <c r="D1135" s="128" t="n">
        <v>1000003915</v>
      </c>
      <c r="E1135" s="128" t="s">
        <v>305</v>
      </c>
      <c r="F1135" s="67" t="n">
        <v>45404</v>
      </c>
      <c r="G1135" s="67" t="str">
        <f aca="false">IF(I1135&gt;0,"Targeted Dealer","-")</f>
        <v>Targeted Dealer</v>
      </c>
      <c r="H1135" s="67"/>
      <c r="I1135" s="68" t="n">
        <v>40</v>
      </c>
      <c r="J1135" s="68" t="n">
        <f aca="false">I1135/$J$1*$E$1</f>
        <v>834.838709677419</v>
      </c>
      <c r="K1135" s="97" t="n">
        <v>17.5</v>
      </c>
      <c r="L1135" s="69" t="n">
        <f aca="false">K1135-J1135</f>
        <v>-817.338709677419</v>
      </c>
      <c r="M1135" s="69" t="n">
        <f aca="false">IFERROR((K1135/J1135%),"-")</f>
        <v>2.09621329211747</v>
      </c>
      <c r="N1135" s="100" t="n">
        <v>7.45</v>
      </c>
      <c r="O1135" s="98" t="str">
        <f aca="false">IF(F1135&lt;=$P$2,"Nov","")</f>
        <v>Nov</v>
      </c>
      <c r="P1135" s="97" t="n">
        <v>7.45</v>
      </c>
      <c r="Q1135" s="100" t="n">
        <f aca="false">K1135-P1135</f>
        <v>10.05</v>
      </c>
      <c r="R1135" s="98" t="n">
        <f aca="false">IFERROR(IF(O1135="Nov",(K1135/P1135-1)),0)</f>
        <v>1.3489932885906</v>
      </c>
      <c r="S1135" s="100" t="str">
        <f aca="false">IF(N1135&gt;0,IF(O1135="","-",IF(R1135&lt;0%,"DEGROWTH","GROWTH")))</f>
        <v>GROWTH</v>
      </c>
      <c r="T1135" s="101" t="n">
        <v>0</v>
      </c>
      <c r="U1135" s="101" t="str">
        <f aca="false">IF(F1135&lt;=$V$2,"Dec","")</f>
        <v>Dec</v>
      </c>
      <c r="V1135" s="97" t="n">
        <v>0</v>
      </c>
      <c r="W1135" s="104" t="n">
        <f aca="false">K1135-V1135</f>
        <v>17.5</v>
      </c>
      <c r="X1135" s="103" t="n">
        <f aca="false">IFERROR(IF(U1135="Dec",(K1135/V1135-1)),0)</f>
        <v>0</v>
      </c>
      <c r="Y1135" s="106" t="b">
        <f aca="false">IF(T1135&gt;0,IF(U1135="","-",IF(X1135&lt;0%,"DEGROWTH","GROWTH")))</f>
        <v>0</v>
      </c>
      <c r="Z1135" s="24" t="n">
        <v>0</v>
      </c>
      <c r="AA1135" s="24" t="n">
        <f aca="false">IF(H1135&gt;0,1,0)</f>
        <v>0</v>
      </c>
      <c r="AB1135" s="3" t="n">
        <v>1000003915</v>
      </c>
      <c r="AC1135" s="3"/>
    </row>
    <row r="1136" customFormat="false" ht="14.25" hidden="true" customHeight="true" outlineLevel="0" collapsed="false">
      <c r="A1136" s="24" t="s">
        <v>134</v>
      </c>
      <c r="B1136" s="128" t="s">
        <v>84</v>
      </c>
      <c r="C1136" s="128" t="s">
        <v>2196</v>
      </c>
      <c r="D1136" s="128" t="n">
        <v>1000003994</v>
      </c>
      <c r="E1136" s="128" t="s">
        <v>2197</v>
      </c>
      <c r="F1136" s="67" t="n">
        <v>45443</v>
      </c>
      <c r="G1136" s="67" t="str">
        <f aca="false">IF(I1136&gt;0,"Targeted Dealer","-")</f>
        <v>Targeted Dealer</v>
      </c>
      <c r="H1136" s="67"/>
      <c r="I1136" s="68" t="n">
        <v>30</v>
      </c>
      <c r="J1136" s="68" t="n">
        <f aca="false">I1136/$J$1*$E$1</f>
        <v>626.129032258065</v>
      </c>
      <c r="K1136" s="97" t="n">
        <v>30</v>
      </c>
      <c r="L1136" s="69" t="n">
        <f aca="false">K1136-J1136</f>
        <v>-596.129032258065</v>
      </c>
      <c r="M1136" s="69" t="n">
        <f aca="false">IFERROR((K1136/J1136%),"-")</f>
        <v>4.79134466769706</v>
      </c>
      <c r="N1136" s="100" t="n">
        <v>25</v>
      </c>
      <c r="O1136" s="98" t="str">
        <f aca="false">IF(F1136&lt;=$P$2,"Nov","")</f>
        <v>Nov</v>
      </c>
      <c r="P1136" s="97" t="n">
        <v>25</v>
      </c>
      <c r="Q1136" s="100" t="n">
        <f aca="false">K1136-P1136</f>
        <v>5</v>
      </c>
      <c r="R1136" s="98" t="n">
        <f aca="false">IFERROR(IF(O1136="Nov",(K1136/P1136-1)),0)</f>
        <v>0.2</v>
      </c>
      <c r="S1136" s="100" t="str">
        <f aca="false">IF(N1136&gt;0,IF(O1136="","-",IF(R1136&lt;0%,"DEGROWTH","GROWTH")))</f>
        <v>GROWTH</v>
      </c>
      <c r="T1136" s="101" t="n">
        <v>0</v>
      </c>
      <c r="U1136" s="101" t="str">
        <f aca="false">IF(F1136&lt;=$V$2,"Dec","")</f>
        <v>Dec</v>
      </c>
      <c r="V1136" s="97" t="n">
        <v>0</v>
      </c>
      <c r="W1136" s="104" t="n">
        <f aca="false">K1136-V1136</f>
        <v>30</v>
      </c>
      <c r="X1136" s="103" t="n">
        <f aca="false">IFERROR(IF(U1136="Dec",(K1136/V1136-1)),0)</f>
        <v>0</v>
      </c>
      <c r="Y1136" s="106" t="b">
        <f aca="false">IF(T1136&gt;0,IF(U1136="","-",IF(X1136&lt;0%,"DEGROWTH","GROWTH")))</f>
        <v>0</v>
      </c>
      <c r="Z1136" s="24" t="n">
        <v>0</v>
      </c>
      <c r="AA1136" s="24" t="n">
        <f aca="false">IF(H1136&gt;0,1,0)</f>
        <v>0</v>
      </c>
      <c r="AB1136" s="3" t="n">
        <v>1000003994</v>
      </c>
      <c r="AC1136" s="3"/>
    </row>
    <row r="1137" customFormat="false" ht="14.25" hidden="true" customHeight="true" outlineLevel="0" collapsed="false">
      <c r="A1137" s="24" t="s">
        <v>134</v>
      </c>
      <c r="B1137" s="128" t="s">
        <v>84</v>
      </c>
      <c r="C1137" s="128" t="s">
        <v>2198</v>
      </c>
      <c r="D1137" s="128" t="n">
        <v>1000004004</v>
      </c>
      <c r="E1137" s="128" t="s">
        <v>2199</v>
      </c>
      <c r="F1137" s="67" t="n">
        <v>45450</v>
      </c>
      <c r="G1137" s="67" t="str">
        <f aca="false">IF(I1137&gt;0,"Targeted Dealer","-")</f>
        <v>Targeted Dealer</v>
      </c>
      <c r="H1137" s="67" t="s">
        <v>627</v>
      </c>
      <c r="I1137" s="68" t="n">
        <v>700</v>
      </c>
      <c r="J1137" s="68" t="n">
        <f aca="false">I1137/$J$1*$E$1</f>
        <v>14609.6774193548</v>
      </c>
      <c r="K1137" s="97" t="n">
        <v>658.65</v>
      </c>
      <c r="L1137" s="69" t="n">
        <f aca="false">K1137-J1137</f>
        <v>-13951.0274193548</v>
      </c>
      <c r="M1137" s="69" t="n">
        <f aca="false">IFERROR((K1137/J1137%),"-")</f>
        <v>4.5083130933981</v>
      </c>
      <c r="N1137" s="100" t="n">
        <v>576.8</v>
      </c>
      <c r="O1137" s="98" t="str">
        <f aca="false">IF(F1137&lt;=$P$2,"Nov","")</f>
        <v>Nov</v>
      </c>
      <c r="P1137" s="97" t="n">
        <v>576.8</v>
      </c>
      <c r="Q1137" s="100" t="n">
        <f aca="false">K1137-P1137</f>
        <v>81.85</v>
      </c>
      <c r="R1137" s="98" t="n">
        <f aca="false">IFERROR(IF(O1137="Nov",(K1137/P1137-1)),0)</f>
        <v>0.141903606102635</v>
      </c>
      <c r="S1137" s="100" t="str">
        <f aca="false">IF(N1137&gt;0,IF(O1137="","-",IF(R1137&lt;0%,"DEGROWTH","GROWTH")))</f>
        <v>GROWTH</v>
      </c>
      <c r="T1137" s="101" t="n">
        <v>0</v>
      </c>
      <c r="U1137" s="101" t="str">
        <f aca="false">IF(F1137&lt;=$V$2,"Dec","")</f>
        <v>Dec</v>
      </c>
      <c r="V1137" s="97" t="n">
        <v>0</v>
      </c>
      <c r="W1137" s="104" t="n">
        <f aca="false">K1137-V1137</f>
        <v>658.65</v>
      </c>
      <c r="X1137" s="103" t="n">
        <f aca="false">IFERROR(IF(U1137="Dec",(K1137/V1137-1)),0)</f>
        <v>0</v>
      </c>
      <c r="Y1137" s="106" t="b">
        <f aca="false">IF(T1137&gt;0,IF(U1137="","-",IF(X1137&lt;0%,"DEGROWTH","GROWTH")))</f>
        <v>0</v>
      </c>
      <c r="Z1137" s="24" t="n">
        <v>0</v>
      </c>
      <c r="AA1137" s="24" t="n">
        <f aca="false">IF(H1137&gt;0,1,0)</f>
        <v>1</v>
      </c>
      <c r="AB1137" s="3" t="n">
        <v>1000004004</v>
      </c>
      <c r="AC1137" s="3"/>
    </row>
    <row r="1138" customFormat="false" ht="14.25" hidden="true" customHeight="true" outlineLevel="0" collapsed="false">
      <c r="A1138" s="24" t="s">
        <v>134</v>
      </c>
      <c r="B1138" s="128" t="s">
        <v>84</v>
      </c>
      <c r="C1138" s="128" t="s">
        <v>2200</v>
      </c>
      <c r="D1138" s="128" t="n">
        <v>1000004068</v>
      </c>
      <c r="E1138" s="128" t="s">
        <v>1603</v>
      </c>
      <c r="F1138" s="67" t="n">
        <v>45503</v>
      </c>
      <c r="G1138" s="67" t="str">
        <f aca="false">IF(I1138&gt;0,"Targeted Dealer","-")</f>
        <v>Targeted Dealer</v>
      </c>
      <c r="H1138" s="67" t="s">
        <v>627</v>
      </c>
      <c r="I1138" s="68" t="n">
        <v>130</v>
      </c>
      <c r="J1138" s="68" t="n">
        <f aca="false">I1138/$J$1*$E$1</f>
        <v>2713.22580645161</v>
      </c>
      <c r="K1138" s="97" t="n">
        <v>174.2</v>
      </c>
      <c r="L1138" s="69" t="n">
        <f aca="false">K1138-J1138</f>
        <v>-2539.02580645161</v>
      </c>
      <c r="M1138" s="69" t="n">
        <f aca="false">IFERROR((K1138/J1138%),"-")</f>
        <v>6.42040185471407</v>
      </c>
      <c r="N1138" s="100" t="n">
        <v>127</v>
      </c>
      <c r="O1138" s="98" t="str">
        <f aca="false">IF(F1138&lt;=$P$2,"Nov","")</f>
        <v>Nov</v>
      </c>
      <c r="P1138" s="97" t="n">
        <v>127</v>
      </c>
      <c r="Q1138" s="100" t="n">
        <f aca="false">K1138-P1138</f>
        <v>47.2</v>
      </c>
      <c r="R1138" s="98" t="n">
        <f aca="false">IFERROR(IF(O1138="Nov",(K1138/P1138-1)),0)</f>
        <v>0.371653543307086</v>
      </c>
      <c r="S1138" s="100" t="str">
        <f aca="false">IF(N1138&gt;0,IF(O1138="","-",IF(R1138&lt;0%,"DEGROWTH","GROWTH")))</f>
        <v>GROWTH</v>
      </c>
      <c r="T1138" s="101" t="n">
        <v>0</v>
      </c>
      <c r="U1138" s="101" t="str">
        <f aca="false">IF(F1138&lt;=$V$2,"Dec","")</f>
        <v>Dec</v>
      </c>
      <c r="V1138" s="97" t="n">
        <v>0</v>
      </c>
      <c r="W1138" s="104" t="n">
        <f aca="false">K1138-V1138</f>
        <v>174.2</v>
      </c>
      <c r="X1138" s="103" t="n">
        <f aca="false">IFERROR(IF(U1138="Dec",(K1138/V1138-1)),0)</f>
        <v>0</v>
      </c>
      <c r="Y1138" s="106" t="b">
        <f aca="false">IF(T1138&gt;0,IF(U1138="","-",IF(X1138&lt;0%,"DEGROWTH","GROWTH")))</f>
        <v>0</v>
      </c>
      <c r="Z1138" s="24" t="n">
        <v>0</v>
      </c>
      <c r="AA1138" s="24" t="n">
        <f aca="false">IF(H1138&gt;0,1,0)</f>
        <v>1</v>
      </c>
      <c r="AB1138" s="3" t="n">
        <v>1000004068</v>
      </c>
      <c r="AC1138" s="3"/>
    </row>
    <row r="1139" customFormat="false" ht="14.25" hidden="true" customHeight="true" outlineLevel="0" collapsed="false">
      <c r="A1139" s="24" t="s">
        <v>134</v>
      </c>
      <c r="B1139" s="128" t="s">
        <v>84</v>
      </c>
      <c r="C1139" s="128" t="s">
        <v>4537</v>
      </c>
      <c r="D1139" s="128" t="n">
        <v>1000004070</v>
      </c>
      <c r="E1139" s="128" t="s">
        <v>4538</v>
      </c>
      <c r="F1139" s="67" t="n">
        <v>45504</v>
      </c>
      <c r="G1139" s="67" t="str">
        <f aca="false">IF(I1139&gt;0,"Targeted Dealer","-")</f>
        <v>Targeted Dealer</v>
      </c>
      <c r="H1139" s="24"/>
      <c r="I1139" s="68" t="n">
        <v>20</v>
      </c>
      <c r="J1139" s="68" t="n">
        <f aca="false">I1139/$J$1*$E$1</f>
        <v>417.41935483871</v>
      </c>
      <c r="K1139" s="97" t="n">
        <v>0</v>
      </c>
      <c r="L1139" s="69" t="n">
        <f aca="false">K1139-J1139</f>
        <v>-417.41935483871</v>
      </c>
      <c r="M1139" s="69" t="n">
        <f aca="false">IFERROR((K1139/J1139%),"-")</f>
        <v>0</v>
      </c>
      <c r="N1139" s="100" t="n">
        <v>0</v>
      </c>
      <c r="O1139" s="98" t="str">
        <f aca="false">IF(F1139&lt;=$P$2,"Nov","")</f>
        <v>Nov</v>
      </c>
      <c r="P1139" s="97" t="n">
        <v>0</v>
      </c>
      <c r="Q1139" s="100" t="n">
        <f aca="false">K1139-P1139</f>
        <v>0</v>
      </c>
      <c r="R1139" s="98" t="n">
        <f aca="false">IFERROR(IF(O1139="Nov",(K1139/P1139-1)),0)</f>
        <v>0</v>
      </c>
      <c r="S1139" s="105" t="b">
        <f aca="false">IF(N1139&gt;0,IF(O1139="","-",IF(R1139&lt;0%,"DEGROWTH","GROWTH")))</f>
        <v>0</v>
      </c>
      <c r="T1139" s="101" t="n">
        <v>0</v>
      </c>
      <c r="U1139" s="101" t="str">
        <f aca="false">IF(F1139&lt;=$V$2,"Dec","")</f>
        <v>Dec</v>
      </c>
      <c r="V1139" s="97" t="n">
        <v>0</v>
      </c>
      <c r="W1139" s="104" t="n">
        <f aca="false">K1139-V1139</f>
        <v>0</v>
      </c>
      <c r="X1139" s="103" t="n">
        <f aca="false">IFERROR(IF(U1139="Dec",(K1139/V1139-1)),0)</f>
        <v>0</v>
      </c>
      <c r="Y1139" s="106" t="b">
        <f aca="false">IF(T1139&gt;0,IF(U1139="","-",IF(X1139&lt;0%,"DEGROWTH","GROWTH")))</f>
        <v>0</v>
      </c>
      <c r="Z1139" s="24" t="n">
        <v>1</v>
      </c>
      <c r="AA1139" s="24" t="n">
        <f aca="false">IF(H1139&gt;0,1,0)</f>
        <v>0</v>
      </c>
      <c r="AB1139" s="3" t="n">
        <v>1000004070</v>
      </c>
      <c r="AC1139" s="3"/>
    </row>
    <row r="1140" customFormat="false" ht="14.25" hidden="true" customHeight="true" outlineLevel="0" collapsed="false">
      <c r="A1140" s="23" t="s">
        <v>134</v>
      </c>
      <c r="B1140" s="65" t="s">
        <v>84</v>
      </c>
      <c r="C1140" s="128" t="s">
        <v>4539</v>
      </c>
      <c r="D1140" s="128" t="n">
        <v>1000004102</v>
      </c>
      <c r="E1140" s="128" t="s">
        <v>4540</v>
      </c>
      <c r="F1140" s="67" t="n">
        <v>45533</v>
      </c>
      <c r="G1140" s="67" t="str">
        <f aca="false">IF(I1140&gt;0,"Targeted Dealer","-")</f>
        <v>Targeted Dealer</v>
      </c>
      <c r="H1140" s="67" t="s">
        <v>627</v>
      </c>
      <c r="I1140" s="68" t="n">
        <v>25</v>
      </c>
      <c r="J1140" s="68" t="n">
        <f aca="false">I1140/$J$1*$E$1</f>
        <v>521.774193548387</v>
      </c>
      <c r="K1140" s="97" t="n">
        <v>0</v>
      </c>
      <c r="L1140" s="69" t="n">
        <f aca="false">K1140-J1140</f>
        <v>-521.774193548387</v>
      </c>
      <c r="M1140" s="69" t="n">
        <f aca="false">IFERROR((K1140/J1140%),"-")</f>
        <v>0</v>
      </c>
      <c r="N1140" s="100" t="n">
        <v>10</v>
      </c>
      <c r="O1140" s="98" t="str">
        <f aca="false">IF(F1140&lt;=$P$2,"Nov","")</f>
        <v>Nov</v>
      </c>
      <c r="P1140" s="97" t="n">
        <v>10</v>
      </c>
      <c r="Q1140" s="100" t="n">
        <f aca="false">K1140-P1140</f>
        <v>-10</v>
      </c>
      <c r="R1140" s="98" t="n">
        <f aca="false">IFERROR(IF(O1140="Nov",(K1140/P1140-1)),0)</f>
        <v>-1</v>
      </c>
      <c r="S1140" s="100" t="str">
        <f aca="false">IF(N1140&gt;0,IF(O1140="","-",IF(R1140&lt;0%,"DEGROWTH","GROWTH")))</f>
        <v>DEGROWTH</v>
      </c>
      <c r="T1140" s="101" t="n">
        <v>0</v>
      </c>
      <c r="U1140" s="101" t="str">
        <f aca="false">IF(F1140&lt;=$V$2,"Dec","")</f>
        <v>Dec</v>
      </c>
      <c r="V1140" s="97" t="n">
        <v>0</v>
      </c>
      <c r="W1140" s="104" t="n">
        <f aca="false">K1140-V1140</f>
        <v>0</v>
      </c>
      <c r="X1140" s="103" t="n">
        <f aca="false">IFERROR(IF(U1140="Dec",(K1140/V1140-1)),0)</f>
        <v>0</v>
      </c>
      <c r="Y1140" s="106" t="b">
        <f aca="false">IF(T1140&gt;0,IF(U1140="","-",IF(X1140&lt;0%,"DEGROWTH","GROWTH")))</f>
        <v>0</v>
      </c>
      <c r="Z1140" s="24" t="n">
        <v>1</v>
      </c>
      <c r="AA1140" s="24" t="n">
        <f aca="false">IF(H1140&gt;0,1,0)</f>
        <v>1</v>
      </c>
      <c r="AB1140" s="3" t="n">
        <v>1000004102</v>
      </c>
      <c r="AC1140" s="3"/>
    </row>
    <row r="1141" customFormat="false" ht="14.25" hidden="true" customHeight="true" outlineLevel="0" collapsed="false">
      <c r="A1141" s="23" t="s">
        <v>134</v>
      </c>
      <c r="B1141" s="65" t="s">
        <v>79</v>
      </c>
      <c r="C1141" s="65" t="s">
        <v>2201</v>
      </c>
      <c r="D1141" s="65" t="n">
        <v>1000000598</v>
      </c>
      <c r="E1141" s="66" t="s">
        <v>2202</v>
      </c>
      <c r="F1141" s="67" t="n">
        <v>38976</v>
      </c>
      <c r="G1141" s="67" t="str">
        <f aca="false">IF(I1141&gt;0,"Targeted Dealer","-")</f>
        <v>Targeted Dealer</v>
      </c>
      <c r="H1141" s="67"/>
      <c r="I1141" s="68" t="n">
        <v>50</v>
      </c>
      <c r="J1141" s="68" t="n">
        <f aca="false">I1141/$J$1*$E$1</f>
        <v>1043.54838709677</v>
      </c>
      <c r="K1141" s="97" t="n">
        <v>18</v>
      </c>
      <c r="L1141" s="69" t="n">
        <f aca="false">K1141-J1141</f>
        <v>-1025.54838709677</v>
      </c>
      <c r="M1141" s="69" t="n">
        <f aca="false">IFERROR((K1141/J1141%),"-")</f>
        <v>1.72488408037094</v>
      </c>
      <c r="N1141" s="100" t="n">
        <v>0</v>
      </c>
      <c r="O1141" s="98" t="str">
        <f aca="false">IF(F1141&lt;=$P$2,"Nov","")</f>
        <v>Nov</v>
      </c>
      <c r="P1141" s="97" t="n">
        <v>0</v>
      </c>
      <c r="Q1141" s="100" t="n">
        <f aca="false">K1141-P1141</f>
        <v>18</v>
      </c>
      <c r="R1141" s="98" t="n">
        <f aca="false">IFERROR(IF(O1141="Nov",(K1141/P1141-1)),0)</f>
        <v>0</v>
      </c>
      <c r="S1141" s="105" t="b">
        <f aca="false">IF(N1141&gt;0,IF(O1141="","-",IF(R1141&lt;0%,"DEGROWTH","GROWTH")))</f>
        <v>0</v>
      </c>
      <c r="T1141" s="101" t="n">
        <v>0</v>
      </c>
      <c r="U1141" s="101" t="str">
        <f aca="false">IF(F1141&lt;=$V$2,"Dec","")</f>
        <v>Dec</v>
      </c>
      <c r="V1141" s="97" t="n">
        <v>0</v>
      </c>
      <c r="W1141" s="104" t="n">
        <f aca="false">K1141-V1141</f>
        <v>18</v>
      </c>
      <c r="X1141" s="103" t="n">
        <f aca="false">IFERROR(IF(U1141="Dec",(K1141/V1141-1)),0)</f>
        <v>0</v>
      </c>
      <c r="Y1141" s="106" t="b">
        <f aca="false">IF(T1141&gt;0,IF(U1141="","-",IF(X1141&lt;0%,"DEGROWTH","GROWTH")))</f>
        <v>0</v>
      </c>
      <c r="Z1141" s="24" t="n">
        <v>0</v>
      </c>
      <c r="AA1141" s="24" t="n">
        <f aca="false">IF(H1141&gt;0,1,0)</f>
        <v>0</v>
      </c>
      <c r="AB1141" s="3" t="n">
        <v>1000000598</v>
      </c>
      <c r="AC1141" s="3"/>
    </row>
    <row r="1142" customFormat="false" ht="14.25" hidden="true" customHeight="true" outlineLevel="0" collapsed="false">
      <c r="A1142" s="23" t="s">
        <v>134</v>
      </c>
      <c r="B1142" s="65" t="s">
        <v>79</v>
      </c>
      <c r="C1142" s="65" t="s">
        <v>2203</v>
      </c>
      <c r="D1142" s="65" t="n">
        <v>1000000587</v>
      </c>
      <c r="E1142" s="66" t="s">
        <v>2204</v>
      </c>
      <c r="F1142" s="67" t="n">
        <v>40024</v>
      </c>
      <c r="G1142" s="67" t="str">
        <f aca="false">IF(I1142&gt;0,"Targeted Dealer","-")</f>
        <v>Targeted Dealer</v>
      </c>
      <c r="H1142" s="67" t="s">
        <v>627</v>
      </c>
      <c r="I1142" s="68" t="n">
        <v>100</v>
      </c>
      <c r="J1142" s="68" t="n">
        <f aca="false">I1142/$J$1*$E$1</f>
        <v>2087.09677419355</v>
      </c>
      <c r="K1142" s="97" t="n">
        <v>43</v>
      </c>
      <c r="L1142" s="69" t="n">
        <f aca="false">K1142-J1142</f>
        <v>-2044.09677419355</v>
      </c>
      <c r="M1142" s="69" t="n">
        <f aca="false">IFERROR((K1142/J1142%),"-")</f>
        <v>2.06027820710974</v>
      </c>
      <c r="N1142" s="100" t="n">
        <v>79</v>
      </c>
      <c r="O1142" s="98" t="str">
        <f aca="false">IF(F1142&lt;=$P$2,"Nov","")</f>
        <v>Nov</v>
      </c>
      <c r="P1142" s="97" t="n">
        <v>79</v>
      </c>
      <c r="Q1142" s="100" t="n">
        <f aca="false">K1142-P1142</f>
        <v>-36</v>
      </c>
      <c r="R1142" s="98" t="n">
        <f aca="false">IFERROR(IF(O1142="Nov",(K1142/P1142-1)),0)</f>
        <v>-0.455696202531646</v>
      </c>
      <c r="S1142" s="100" t="str">
        <f aca="false">IF(N1142&gt;0,IF(O1142="","-",IF(R1142&lt;0%,"DEGROWTH","GROWTH")))</f>
        <v>DEGROWTH</v>
      </c>
      <c r="T1142" s="101" t="n">
        <v>54</v>
      </c>
      <c r="U1142" s="101" t="str">
        <f aca="false">IF(F1142&lt;=$V$2,"Dec","")</f>
        <v>Dec</v>
      </c>
      <c r="V1142" s="97" t="n">
        <v>54</v>
      </c>
      <c r="W1142" s="104" t="n">
        <f aca="false">K1142-V1142</f>
        <v>-11</v>
      </c>
      <c r="X1142" s="103" t="n">
        <f aca="false">IFERROR(IF(U1142="Dec",(K1142/V1142-1)),0)</f>
        <v>-0.203703703703704</v>
      </c>
      <c r="Y1142" s="104" t="str">
        <f aca="false">IF(T1142&gt;0,IF(U1142="","-",IF(X1142&lt;0%,"DEGROWTH","GROWTH")))</f>
        <v>DEGROWTH</v>
      </c>
      <c r="Z1142" s="24" t="n">
        <v>0</v>
      </c>
      <c r="AA1142" s="24" t="n">
        <f aca="false">IF(H1142&gt;0,1,0)</f>
        <v>1</v>
      </c>
      <c r="AB1142" s="3" t="n">
        <v>1000000587</v>
      </c>
      <c r="AC1142" s="3"/>
    </row>
    <row r="1143" customFormat="false" ht="14.25" hidden="true" customHeight="true" outlineLevel="0" collapsed="false">
      <c r="A1143" s="23" t="s">
        <v>134</v>
      </c>
      <c r="B1143" s="65" t="s">
        <v>79</v>
      </c>
      <c r="C1143" s="65" t="s">
        <v>3247</v>
      </c>
      <c r="D1143" s="65" t="n">
        <v>1000000590</v>
      </c>
      <c r="E1143" s="66" t="s">
        <v>3248</v>
      </c>
      <c r="F1143" s="67" t="n">
        <v>40520</v>
      </c>
      <c r="G1143" s="67" t="str">
        <f aca="false">IF(I1143&gt;0,"Targeted Dealer","-")</f>
        <v>Targeted Dealer</v>
      </c>
      <c r="H1143" s="67"/>
      <c r="I1143" s="68" t="n">
        <v>20</v>
      </c>
      <c r="J1143" s="68" t="n">
        <f aca="false">I1143/$J$1*$E$1</f>
        <v>417.41935483871</v>
      </c>
      <c r="K1143" s="97" t="n">
        <v>0</v>
      </c>
      <c r="L1143" s="69" t="n">
        <f aca="false">K1143-J1143</f>
        <v>-417.41935483871</v>
      </c>
      <c r="M1143" s="69" t="n">
        <f aca="false">IFERROR((K1143/J1143%),"-")</f>
        <v>0</v>
      </c>
      <c r="N1143" s="100" t="n">
        <v>19</v>
      </c>
      <c r="O1143" s="98" t="str">
        <f aca="false">IF(F1143&lt;=$P$2,"Nov","")</f>
        <v>Nov</v>
      </c>
      <c r="P1143" s="97" t="n">
        <v>19</v>
      </c>
      <c r="Q1143" s="100" t="n">
        <f aca="false">K1143-P1143</f>
        <v>-19</v>
      </c>
      <c r="R1143" s="98" t="n">
        <f aca="false">IFERROR(IF(O1143="Nov",(K1143/P1143-1)),0)</f>
        <v>-1</v>
      </c>
      <c r="S1143" s="100" t="str">
        <f aca="false">IF(N1143&gt;0,IF(O1143="","-",IF(R1143&lt;0%,"DEGROWTH","GROWTH")))</f>
        <v>DEGROWTH</v>
      </c>
      <c r="T1143" s="101" t="n">
        <v>0</v>
      </c>
      <c r="U1143" s="101" t="str">
        <f aca="false">IF(F1143&lt;=$V$2,"Dec","")</f>
        <v>Dec</v>
      </c>
      <c r="V1143" s="97" t="n">
        <v>0</v>
      </c>
      <c r="W1143" s="104" t="n">
        <f aca="false">K1143-V1143</f>
        <v>0</v>
      </c>
      <c r="X1143" s="103" t="n">
        <f aca="false">IFERROR(IF(U1143="Dec",(K1143/V1143-1)),0)</f>
        <v>0</v>
      </c>
      <c r="Y1143" s="106" t="b">
        <f aca="false">IF(T1143&gt;0,IF(U1143="","-",IF(X1143&lt;0%,"DEGROWTH","GROWTH")))</f>
        <v>0</v>
      </c>
      <c r="Z1143" s="24" t="n">
        <v>1</v>
      </c>
      <c r="AA1143" s="24" t="n">
        <f aca="false">IF(H1143&gt;0,1,0)</f>
        <v>0</v>
      </c>
      <c r="AB1143" s="3" t="n">
        <v>1000000590</v>
      </c>
      <c r="AC1143" s="3"/>
    </row>
    <row r="1144" customFormat="false" ht="14.25" hidden="true" customHeight="true" outlineLevel="0" collapsed="false">
      <c r="A1144" s="23" t="s">
        <v>134</v>
      </c>
      <c r="B1144" s="65" t="s">
        <v>79</v>
      </c>
      <c r="C1144" s="65" t="s">
        <v>2205</v>
      </c>
      <c r="D1144" s="65" t="n">
        <v>1000000591</v>
      </c>
      <c r="E1144" s="66" t="s">
        <v>2206</v>
      </c>
      <c r="F1144" s="67" t="n">
        <v>41132</v>
      </c>
      <c r="G1144" s="67" t="str">
        <f aca="false">IF(I1144&gt;0,"Targeted Dealer","-")</f>
        <v>Targeted Dealer</v>
      </c>
      <c r="H1144" s="67"/>
      <c r="I1144" s="68" t="n">
        <v>40</v>
      </c>
      <c r="J1144" s="68" t="n">
        <f aca="false">I1144/$J$1*$E$1</f>
        <v>834.838709677419</v>
      </c>
      <c r="K1144" s="97" t="n">
        <v>31</v>
      </c>
      <c r="L1144" s="69" t="n">
        <f aca="false">K1144-J1144</f>
        <v>-803.838709677419</v>
      </c>
      <c r="M1144" s="69" t="n">
        <f aca="false">IFERROR((K1144/J1144%),"-")</f>
        <v>3.71329211746522</v>
      </c>
      <c r="N1144" s="100" t="n">
        <v>38</v>
      </c>
      <c r="O1144" s="98" t="str">
        <f aca="false">IF(F1144&lt;=$P$2,"Nov","")</f>
        <v>Nov</v>
      </c>
      <c r="P1144" s="97" t="n">
        <v>38</v>
      </c>
      <c r="Q1144" s="100" t="n">
        <f aca="false">K1144-P1144</f>
        <v>-7</v>
      </c>
      <c r="R1144" s="98" t="n">
        <f aca="false">IFERROR(IF(O1144="Nov",(K1144/P1144-1)),0)</f>
        <v>-0.18421052631579</v>
      </c>
      <c r="S1144" s="100" t="str">
        <f aca="false">IF(N1144&gt;0,IF(O1144="","-",IF(R1144&lt;0%,"DEGROWTH","GROWTH")))</f>
        <v>DEGROWTH</v>
      </c>
      <c r="T1144" s="101" t="n">
        <v>20</v>
      </c>
      <c r="U1144" s="101" t="str">
        <f aca="false">IF(F1144&lt;=$V$2,"Dec","")</f>
        <v>Dec</v>
      </c>
      <c r="V1144" s="97" t="n">
        <v>20</v>
      </c>
      <c r="W1144" s="104" t="n">
        <f aca="false">K1144-V1144</f>
        <v>11</v>
      </c>
      <c r="X1144" s="103" t="n">
        <f aca="false">IFERROR(IF(U1144="Dec",(K1144/V1144-1)),0)</f>
        <v>0.55</v>
      </c>
      <c r="Y1144" s="104" t="str">
        <f aca="false">IF(T1144&gt;0,IF(U1144="","-",IF(X1144&lt;0%,"DEGROWTH","GROWTH")))</f>
        <v>GROWTH</v>
      </c>
      <c r="Z1144" s="24" t="n">
        <v>0</v>
      </c>
      <c r="AA1144" s="24" t="n">
        <f aca="false">IF(H1144&gt;0,1,0)</f>
        <v>0</v>
      </c>
      <c r="AB1144" s="3" t="n">
        <v>1000000591</v>
      </c>
      <c r="AC1144" s="3"/>
    </row>
    <row r="1145" customFormat="false" ht="14.25" hidden="true" customHeight="true" outlineLevel="0" collapsed="false">
      <c r="A1145" s="23" t="s">
        <v>134</v>
      </c>
      <c r="B1145" s="65" t="s">
        <v>79</v>
      </c>
      <c r="C1145" s="65" t="s">
        <v>2207</v>
      </c>
      <c r="D1145" s="65" t="n">
        <v>1000000589</v>
      </c>
      <c r="E1145" s="66" t="s">
        <v>2208</v>
      </c>
      <c r="F1145" s="67" t="n">
        <v>41499</v>
      </c>
      <c r="G1145" s="67" t="str">
        <f aca="false">IF(I1145&gt;0,"Targeted Dealer","-")</f>
        <v>Targeted Dealer</v>
      </c>
      <c r="H1145" s="67"/>
      <c r="I1145" s="68" t="n">
        <v>20</v>
      </c>
      <c r="J1145" s="68" t="n">
        <f aca="false">I1145/$J$1*$E$1</f>
        <v>417.41935483871</v>
      </c>
      <c r="K1145" s="97" t="n">
        <v>0</v>
      </c>
      <c r="L1145" s="69" t="n">
        <f aca="false">K1145-J1145</f>
        <v>-417.41935483871</v>
      </c>
      <c r="M1145" s="69" t="n">
        <f aca="false">IFERROR((K1145/J1145%),"-")</f>
        <v>0</v>
      </c>
      <c r="N1145" s="100" t="n">
        <v>37.5</v>
      </c>
      <c r="O1145" s="98" t="str">
        <f aca="false">IF(F1145&lt;=$P$2,"Nov","")</f>
        <v>Nov</v>
      </c>
      <c r="P1145" s="97" t="n">
        <v>37.5</v>
      </c>
      <c r="Q1145" s="100" t="n">
        <f aca="false">K1145-P1145</f>
        <v>-37.5</v>
      </c>
      <c r="R1145" s="98" t="n">
        <f aca="false">IFERROR(IF(O1145="Nov",(K1145/P1145-1)),0)</f>
        <v>-1</v>
      </c>
      <c r="S1145" s="100" t="str">
        <f aca="false">IF(N1145&gt;0,IF(O1145="","-",IF(R1145&lt;0%,"DEGROWTH","GROWTH")))</f>
        <v>DEGROWTH</v>
      </c>
      <c r="T1145" s="101" t="n">
        <v>0</v>
      </c>
      <c r="U1145" s="101" t="str">
        <f aca="false">IF(F1145&lt;=$V$2,"Dec","")</f>
        <v>Dec</v>
      </c>
      <c r="V1145" s="97" t="n">
        <v>0</v>
      </c>
      <c r="W1145" s="104" t="n">
        <f aca="false">K1145-V1145</f>
        <v>0</v>
      </c>
      <c r="X1145" s="103" t="n">
        <f aca="false">IFERROR(IF(U1145="Dec",(K1145/V1145-1)),0)</f>
        <v>0</v>
      </c>
      <c r="Y1145" s="106" t="b">
        <f aca="false">IF(T1145&gt;0,IF(U1145="","-",IF(X1145&lt;0%,"DEGROWTH","GROWTH")))</f>
        <v>0</v>
      </c>
      <c r="Z1145" s="24" t="n">
        <v>1</v>
      </c>
      <c r="AA1145" s="24" t="n">
        <f aca="false">IF(H1145&gt;0,1,0)</f>
        <v>0</v>
      </c>
      <c r="AB1145" s="3" t="n">
        <v>1000000589</v>
      </c>
      <c r="AC1145" s="3"/>
    </row>
    <row r="1146" customFormat="false" ht="14.25" hidden="true" customHeight="true" outlineLevel="0" collapsed="false">
      <c r="A1146" s="23" t="s">
        <v>134</v>
      </c>
      <c r="B1146" s="65" t="s">
        <v>79</v>
      </c>
      <c r="C1146" s="65" t="s">
        <v>306</v>
      </c>
      <c r="D1146" s="65" t="n">
        <v>1000000588</v>
      </c>
      <c r="E1146" s="66" t="s">
        <v>307</v>
      </c>
      <c r="F1146" s="67" t="n">
        <v>42180</v>
      </c>
      <c r="G1146" s="67" t="str">
        <f aca="false">IF(I1146&gt;0,"Targeted Dealer","-")</f>
        <v>Targeted Dealer</v>
      </c>
      <c r="H1146" s="67"/>
      <c r="I1146" s="68" t="n">
        <v>60</v>
      </c>
      <c r="J1146" s="68" t="n">
        <f aca="false">I1146/$J$1*$E$1</f>
        <v>1252.25806451613</v>
      </c>
      <c r="K1146" s="97" t="n">
        <v>19</v>
      </c>
      <c r="L1146" s="69" t="n">
        <f aca="false">K1146-J1146</f>
        <v>-1233.25806451613</v>
      </c>
      <c r="M1146" s="69" t="n">
        <f aca="false">IFERROR((K1146/J1146%),"-")</f>
        <v>1.51725914477074</v>
      </c>
      <c r="N1146" s="100" t="n">
        <v>60</v>
      </c>
      <c r="O1146" s="98" t="str">
        <f aca="false">IF(F1146&lt;=$P$2,"Nov","")</f>
        <v>Nov</v>
      </c>
      <c r="P1146" s="97" t="n">
        <v>60</v>
      </c>
      <c r="Q1146" s="100" t="n">
        <f aca="false">K1146-P1146</f>
        <v>-41</v>
      </c>
      <c r="R1146" s="98" t="n">
        <f aca="false">IFERROR(IF(O1146="Nov",(K1146/P1146-1)),0)</f>
        <v>-0.683333333333333</v>
      </c>
      <c r="S1146" s="100" t="str">
        <f aca="false">IF(N1146&gt;0,IF(O1146="","-",IF(R1146&lt;0%,"DEGROWTH","GROWTH")))</f>
        <v>DEGROWTH</v>
      </c>
      <c r="T1146" s="101" t="n">
        <v>20</v>
      </c>
      <c r="U1146" s="101" t="str">
        <f aca="false">IF(F1146&lt;=$V$2,"Dec","")</f>
        <v>Dec</v>
      </c>
      <c r="V1146" s="97" t="n">
        <v>20</v>
      </c>
      <c r="W1146" s="104" t="n">
        <f aca="false">K1146-V1146</f>
        <v>-1</v>
      </c>
      <c r="X1146" s="103" t="n">
        <f aca="false">IFERROR(IF(U1146="Dec",(K1146/V1146-1)),0)</f>
        <v>-0.05</v>
      </c>
      <c r="Y1146" s="104" t="str">
        <f aca="false">IF(T1146&gt;0,IF(U1146="","-",IF(X1146&lt;0%,"DEGROWTH","GROWTH")))</f>
        <v>DEGROWTH</v>
      </c>
      <c r="Z1146" s="24" t="n">
        <v>0</v>
      </c>
      <c r="AA1146" s="24" t="n">
        <f aca="false">IF(H1146&gt;0,1,0)</f>
        <v>0</v>
      </c>
      <c r="AB1146" s="3" t="n">
        <v>1000000588</v>
      </c>
      <c r="AC1146" s="3"/>
    </row>
    <row r="1147" customFormat="false" ht="14.25" hidden="true" customHeight="true" outlineLevel="0" collapsed="false">
      <c r="A1147" s="23" t="s">
        <v>134</v>
      </c>
      <c r="B1147" s="65" t="s">
        <v>79</v>
      </c>
      <c r="C1147" s="65" t="s">
        <v>2209</v>
      </c>
      <c r="D1147" s="65" t="n">
        <v>1000000597</v>
      </c>
      <c r="E1147" s="66" t="s">
        <v>2210</v>
      </c>
      <c r="F1147" s="67" t="n">
        <v>42558</v>
      </c>
      <c r="G1147" s="67" t="str">
        <f aca="false">IF(I1147&gt;0,"Targeted Dealer","-")</f>
        <v>Targeted Dealer</v>
      </c>
      <c r="H1147" s="67"/>
      <c r="I1147" s="68" t="n">
        <v>60</v>
      </c>
      <c r="J1147" s="68" t="n">
        <f aca="false">I1147/$J$1*$E$1</f>
        <v>1252.25806451613</v>
      </c>
      <c r="K1147" s="97" t="n">
        <v>17.5</v>
      </c>
      <c r="L1147" s="69" t="n">
        <f aca="false">K1147-J1147</f>
        <v>-1234.75806451613</v>
      </c>
      <c r="M1147" s="69" t="n">
        <f aca="false">IFERROR((K1147/J1147%),"-")</f>
        <v>1.39747552807831</v>
      </c>
      <c r="N1147" s="100" t="n">
        <v>18</v>
      </c>
      <c r="O1147" s="98" t="str">
        <f aca="false">IF(F1147&lt;=$P$2,"Nov","")</f>
        <v>Nov</v>
      </c>
      <c r="P1147" s="97" t="n">
        <v>18</v>
      </c>
      <c r="Q1147" s="100" t="n">
        <f aca="false">K1147-P1147</f>
        <v>-0.5</v>
      </c>
      <c r="R1147" s="98" t="n">
        <f aca="false">IFERROR(IF(O1147="Nov",(K1147/P1147-1)),0)</f>
        <v>-0.0277777777777778</v>
      </c>
      <c r="S1147" s="100" t="str">
        <f aca="false">IF(N1147&gt;0,IF(O1147="","-",IF(R1147&lt;0%,"DEGROWTH","GROWTH")))</f>
        <v>DEGROWTH</v>
      </c>
      <c r="T1147" s="101" t="n">
        <v>56</v>
      </c>
      <c r="U1147" s="101" t="str">
        <f aca="false">IF(F1147&lt;=$V$2,"Dec","")</f>
        <v>Dec</v>
      </c>
      <c r="V1147" s="97" t="n">
        <v>56</v>
      </c>
      <c r="W1147" s="104" t="n">
        <f aca="false">K1147-V1147</f>
        <v>-38.5</v>
      </c>
      <c r="X1147" s="103" t="n">
        <f aca="false">IFERROR(IF(U1147="Dec",(K1147/V1147-1)),0)</f>
        <v>-0.6875</v>
      </c>
      <c r="Y1147" s="104" t="str">
        <f aca="false">IF(T1147&gt;0,IF(U1147="","-",IF(X1147&lt;0%,"DEGROWTH","GROWTH")))</f>
        <v>DEGROWTH</v>
      </c>
      <c r="Z1147" s="24" t="n">
        <v>0</v>
      </c>
      <c r="AA1147" s="24" t="n">
        <f aca="false">IF(H1147&gt;0,1,0)</f>
        <v>0</v>
      </c>
      <c r="AB1147" s="3" t="n">
        <v>1000000597</v>
      </c>
      <c r="AC1147" s="3"/>
    </row>
    <row r="1148" customFormat="false" ht="14.25" hidden="true" customHeight="true" outlineLevel="0" collapsed="false">
      <c r="A1148" s="23" t="s">
        <v>134</v>
      </c>
      <c r="B1148" s="65" t="s">
        <v>79</v>
      </c>
      <c r="C1148" s="65" t="s">
        <v>4036</v>
      </c>
      <c r="D1148" s="65" t="n">
        <v>1000000585</v>
      </c>
      <c r="E1148" s="66" t="s">
        <v>4037</v>
      </c>
      <c r="F1148" s="67" t="n">
        <v>42686</v>
      </c>
      <c r="G1148" s="67" t="str">
        <f aca="false">IF(I1148&gt;0,"Targeted Dealer","-")</f>
        <v>-</v>
      </c>
      <c r="H1148" s="67"/>
      <c r="I1148" s="68" t="n">
        <v>0</v>
      </c>
      <c r="J1148" s="68" t="n">
        <f aca="false">I1148/$J$1*$E$1</f>
        <v>0</v>
      </c>
      <c r="K1148" s="97" t="n">
        <v>0</v>
      </c>
      <c r="L1148" s="69" t="n">
        <f aca="false">K1148-J1148</f>
        <v>0</v>
      </c>
      <c r="M1148" s="69" t="str">
        <f aca="false">IFERROR((K1148/J1148%),"-")</f>
        <v>-</v>
      </c>
      <c r="N1148" s="100" t="n">
        <v>0</v>
      </c>
      <c r="O1148" s="98" t="str">
        <f aca="false">IF(F1148&lt;=$P$2,"Nov","")</f>
        <v>Nov</v>
      </c>
      <c r="P1148" s="97" t="n">
        <v>0</v>
      </c>
      <c r="Q1148" s="100" t="n">
        <f aca="false">K1148-P1148</f>
        <v>0</v>
      </c>
      <c r="R1148" s="98" t="n">
        <f aca="false">IFERROR(IF(O1148="Nov",(K1148/P1148-1)),0)</f>
        <v>0</v>
      </c>
      <c r="S1148" s="105" t="b">
        <f aca="false">IF(N1148&gt;0,IF(O1148="","-",IF(R1148&lt;0%,"DEGROWTH","GROWTH")))</f>
        <v>0</v>
      </c>
      <c r="T1148" s="101" t="n">
        <v>0</v>
      </c>
      <c r="U1148" s="101" t="str">
        <f aca="false">IF(F1148&lt;=$V$2,"Dec","")</f>
        <v>Dec</v>
      </c>
      <c r="V1148" s="97" t="n">
        <v>0</v>
      </c>
      <c r="W1148" s="104" t="n">
        <f aca="false">K1148-V1148</f>
        <v>0</v>
      </c>
      <c r="X1148" s="103" t="n">
        <f aca="false">IFERROR(IF(U1148="Dec",(K1148/V1148-1)),0)</f>
        <v>0</v>
      </c>
      <c r="Y1148" s="106" t="b">
        <f aca="false">IF(T1148&gt;0,IF(U1148="","-",IF(X1148&lt;0%,"DEGROWTH","GROWTH")))</f>
        <v>0</v>
      </c>
      <c r="Z1148" s="24" t="n">
        <v>1</v>
      </c>
      <c r="AA1148" s="24" t="n">
        <f aca="false">IF(H1148&gt;0,1,0)</f>
        <v>0</v>
      </c>
      <c r="AB1148" s="3" t="n">
        <v>1000000585</v>
      </c>
      <c r="AC1148" s="3"/>
    </row>
    <row r="1149" customFormat="false" ht="14.25" hidden="true" customHeight="true" outlineLevel="0" collapsed="false">
      <c r="A1149" s="23" t="s">
        <v>134</v>
      </c>
      <c r="B1149" s="65" t="s">
        <v>79</v>
      </c>
      <c r="C1149" s="65" t="s">
        <v>2211</v>
      </c>
      <c r="D1149" s="65" t="n">
        <v>1000000593</v>
      </c>
      <c r="E1149" s="66" t="s">
        <v>2212</v>
      </c>
      <c r="F1149" s="67" t="n">
        <v>42746</v>
      </c>
      <c r="G1149" s="67" t="str">
        <f aca="false">IF(I1149&gt;0,"Targeted Dealer","-")</f>
        <v>Targeted Dealer</v>
      </c>
      <c r="H1149" s="67"/>
      <c r="I1149" s="68" t="n">
        <v>40</v>
      </c>
      <c r="J1149" s="68" t="n">
        <f aca="false">I1149/$J$1*$E$1</f>
        <v>834.838709677419</v>
      </c>
      <c r="K1149" s="97" t="n">
        <v>18.5</v>
      </c>
      <c r="L1149" s="69" t="n">
        <f aca="false">K1149-J1149</f>
        <v>-816.338709677419</v>
      </c>
      <c r="M1149" s="69" t="n">
        <f aca="false">IFERROR((K1149/J1149%),"-")</f>
        <v>2.21599690880989</v>
      </c>
      <c r="N1149" s="100" t="n">
        <v>36</v>
      </c>
      <c r="O1149" s="98" t="str">
        <f aca="false">IF(F1149&lt;=$P$2,"Nov","")</f>
        <v>Nov</v>
      </c>
      <c r="P1149" s="97" t="n">
        <v>36</v>
      </c>
      <c r="Q1149" s="100" t="n">
        <f aca="false">K1149-P1149</f>
        <v>-17.5</v>
      </c>
      <c r="R1149" s="98" t="n">
        <f aca="false">IFERROR(IF(O1149="Nov",(K1149/P1149-1)),0)</f>
        <v>-0.486111111111111</v>
      </c>
      <c r="S1149" s="100" t="str">
        <f aca="false">IF(N1149&gt;0,IF(O1149="","-",IF(R1149&lt;0%,"DEGROWTH","GROWTH")))</f>
        <v>DEGROWTH</v>
      </c>
      <c r="T1149" s="101" t="n">
        <v>38</v>
      </c>
      <c r="U1149" s="101" t="str">
        <f aca="false">IF(F1149&lt;=$V$2,"Dec","")</f>
        <v>Dec</v>
      </c>
      <c r="V1149" s="97" t="n">
        <v>38</v>
      </c>
      <c r="W1149" s="104" t="n">
        <f aca="false">K1149-V1149</f>
        <v>-19.5</v>
      </c>
      <c r="X1149" s="103" t="n">
        <f aca="false">IFERROR(IF(U1149="Dec",(K1149/V1149-1)),0)</f>
        <v>-0.513157894736842</v>
      </c>
      <c r="Y1149" s="104" t="str">
        <f aca="false">IF(T1149&gt;0,IF(U1149="","-",IF(X1149&lt;0%,"DEGROWTH","GROWTH")))</f>
        <v>DEGROWTH</v>
      </c>
      <c r="Z1149" s="24" t="n">
        <v>0</v>
      </c>
      <c r="AA1149" s="24" t="n">
        <f aca="false">IF(H1149&gt;0,1,0)</f>
        <v>0</v>
      </c>
      <c r="AB1149" s="3" t="n">
        <v>1000000593</v>
      </c>
      <c r="AC1149" s="3"/>
    </row>
    <row r="1150" customFormat="false" ht="14.25" hidden="true" customHeight="true" outlineLevel="0" collapsed="false">
      <c r="A1150" s="23" t="s">
        <v>134</v>
      </c>
      <c r="B1150" s="65" t="s">
        <v>79</v>
      </c>
      <c r="C1150" s="65" t="s">
        <v>4541</v>
      </c>
      <c r="D1150" s="65" t="n">
        <v>1000000600</v>
      </c>
      <c r="E1150" s="66" t="s">
        <v>4542</v>
      </c>
      <c r="F1150" s="67" t="n">
        <v>42780</v>
      </c>
      <c r="G1150" s="67" t="str">
        <f aca="false">IF(I1150&gt;0,"Targeted Dealer","-")</f>
        <v>-</v>
      </c>
      <c r="H1150" s="67"/>
      <c r="I1150" s="68" t="n">
        <v>0</v>
      </c>
      <c r="J1150" s="68" t="n">
        <f aca="false">I1150/$J$1*$E$1</f>
        <v>0</v>
      </c>
      <c r="K1150" s="97" t="n">
        <v>0</v>
      </c>
      <c r="L1150" s="69" t="n">
        <f aca="false">K1150-J1150</f>
        <v>0</v>
      </c>
      <c r="M1150" s="69" t="str">
        <f aca="false">IFERROR((K1150/J1150%),"-")</f>
        <v>-</v>
      </c>
      <c r="N1150" s="100" t="n">
        <v>0</v>
      </c>
      <c r="O1150" s="98" t="str">
        <f aca="false">IF(F1150&lt;=$P$2,"Nov","")</f>
        <v>Nov</v>
      </c>
      <c r="P1150" s="97" t="n">
        <v>0</v>
      </c>
      <c r="Q1150" s="100" t="n">
        <f aca="false">K1150-P1150</f>
        <v>0</v>
      </c>
      <c r="R1150" s="98" t="n">
        <f aca="false">IFERROR(IF(O1150="Nov",(K1150/P1150-1)),0)</f>
        <v>0</v>
      </c>
      <c r="S1150" s="105" t="b">
        <f aca="false">IF(N1150&gt;0,IF(O1150="","-",IF(R1150&lt;0%,"DEGROWTH","GROWTH")))</f>
        <v>0</v>
      </c>
      <c r="T1150" s="101" t="n">
        <v>59</v>
      </c>
      <c r="U1150" s="101" t="str">
        <f aca="false">IF(F1150&lt;=$V$2,"Dec","")</f>
        <v>Dec</v>
      </c>
      <c r="V1150" s="97" t="n">
        <v>59</v>
      </c>
      <c r="W1150" s="104" t="n">
        <f aca="false">K1150-V1150</f>
        <v>-59</v>
      </c>
      <c r="X1150" s="103" t="n">
        <f aca="false">IFERROR(IF(U1150="Dec",(K1150/V1150-1)),0)</f>
        <v>-1</v>
      </c>
      <c r="Y1150" s="104" t="str">
        <f aca="false">IF(T1150&gt;0,IF(U1150="","-",IF(X1150&lt;0%,"DEGROWTH","GROWTH")))</f>
        <v>DEGROWTH</v>
      </c>
      <c r="Z1150" s="24" t="n">
        <v>1</v>
      </c>
      <c r="AA1150" s="24" t="n">
        <f aca="false">IF(H1150&gt;0,1,0)</f>
        <v>0</v>
      </c>
      <c r="AB1150" s="3" t="n">
        <v>1000000600</v>
      </c>
      <c r="AC1150" s="3"/>
    </row>
    <row r="1151" customFormat="false" ht="14.25" hidden="true" customHeight="true" outlineLevel="0" collapsed="false">
      <c r="A1151" s="23" t="s">
        <v>134</v>
      </c>
      <c r="B1151" s="65" t="s">
        <v>79</v>
      </c>
      <c r="C1151" s="65" t="s">
        <v>2213</v>
      </c>
      <c r="D1151" s="65" t="n">
        <v>1000000594</v>
      </c>
      <c r="E1151" s="66" t="s">
        <v>2214</v>
      </c>
      <c r="F1151" s="67" t="n">
        <v>42945</v>
      </c>
      <c r="G1151" s="67" t="str">
        <f aca="false">IF(I1151&gt;0,"Targeted Dealer","-")</f>
        <v>Targeted Dealer</v>
      </c>
      <c r="H1151" s="67"/>
      <c r="I1151" s="68" t="n">
        <v>270</v>
      </c>
      <c r="J1151" s="68" t="n">
        <f aca="false">I1151/$J$1*$E$1</f>
        <v>5635.16129032258</v>
      </c>
      <c r="K1151" s="97" t="n">
        <v>105</v>
      </c>
      <c r="L1151" s="69" t="n">
        <f aca="false">K1151-J1151</f>
        <v>-5530.16129032258</v>
      </c>
      <c r="M1151" s="69" t="n">
        <f aca="false">IFERROR((K1151/J1151%),"-")</f>
        <v>1.86330070410441</v>
      </c>
      <c r="N1151" s="100" t="n">
        <v>172</v>
      </c>
      <c r="O1151" s="98" t="str">
        <f aca="false">IF(F1151&lt;=$P$2,"Nov","")</f>
        <v>Nov</v>
      </c>
      <c r="P1151" s="97" t="n">
        <v>172</v>
      </c>
      <c r="Q1151" s="100" t="n">
        <f aca="false">K1151-P1151</f>
        <v>-67</v>
      </c>
      <c r="R1151" s="98" t="n">
        <f aca="false">IFERROR(IF(O1151="Nov",(K1151/P1151-1)),0)</f>
        <v>-0.38953488372093</v>
      </c>
      <c r="S1151" s="100" t="str">
        <f aca="false">IF(N1151&gt;0,IF(O1151="","-",IF(R1151&lt;0%,"DEGROWTH","GROWTH")))</f>
        <v>DEGROWTH</v>
      </c>
      <c r="T1151" s="101" t="n">
        <v>94.8</v>
      </c>
      <c r="U1151" s="101" t="str">
        <f aca="false">IF(F1151&lt;=$V$2,"Dec","")</f>
        <v>Dec</v>
      </c>
      <c r="V1151" s="97" t="n">
        <v>94.8</v>
      </c>
      <c r="W1151" s="104" t="n">
        <f aca="false">K1151-V1151</f>
        <v>10.2</v>
      </c>
      <c r="X1151" s="103" t="n">
        <f aca="false">IFERROR(IF(U1151="Dec",(K1151/V1151-1)),0)</f>
        <v>0.107594936708861</v>
      </c>
      <c r="Y1151" s="104" t="str">
        <f aca="false">IF(T1151&gt;0,IF(U1151="","-",IF(X1151&lt;0%,"DEGROWTH","GROWTH")))</f>
        <v>GROWTH</v>
      </c>
      <c r="Z1151" s="24" t="n">
        <v>0</v>
      </c>
      <c r="AA1151" s="24" t="n">
        <f aca="false">IF(H1151&gt;0,1,0)</f>
        <v>0</v>
      </c>
      <c r="AB1151" s="3" t="n">
        <v>1000000594</v>
      </c>
      <c r="AC1151" s="3"/>
    </row>
    <row r="1152" customFormat="false" ht="14.25" hidden="true" customHeight="true" outlineLevel="0" collapsed="false">
      <c r="A1152" s="23" t="s">
        <v>134</v>
      </c>
      <c r="B1152" s="65" t="s">
        <v>79</v>
      </c>
      <c r="C1152" s="65" t="s">
        <v>2215</v>
      </c>
      <c r="D1152" s="65" t="n">
        <v>1000000582</v>
      </c>
      <c r="E1152" s="66" t="s">
        <v>2216</v>
      </c>
      <c r="F1152" s="67" t="n">
        <v>43014</v>
      </c>
      <c r="G1152" s="67" t="str">
        <f aca="false">IF(I1152&gt;0,"Targeted Dealer","-")</f>
        <v>Targeted Dealer</v>
      </c>
      <c r="H1152" s="67"/>
      <c r="I1152" s="68" t="n">
        <v>20</v>
      </c>
      <c r="J1152" s="68" t="n">
        <f aca="false">I1152/$J$1*$E$1</f>
        <v>417.41935483871</v>
      </c>
      <c r="K1152" s="97" t="n">
        <v>0</v>
      </c>
      <c r="L1152" s="69" t="n">
        <f aca="false">K1152-J1152</f>
        <v>-417.41935483871</v>
      </c>
      <c r="M1152" s="69" t="n">
        <f aca="false">IFERROR((K1152/J1152%),"-")</f>
        <v>0</v>
      </c>
      <c r="N1152" s="100" t="n">
        <v>20</v>
      </c>
      <c r="O1152" s="98" t="str">
        <f aca="false">IF(F1152&lt;=$P$2,"Nov","")</f>
        <v>Nov</v>
      </c>
      <c r="P1152" s="97" t="n">
        <v>20</v>
      </c>
      <c r="Q1152" s="100" t="n">
        <f aca="false">K1152-P1152</f>
        <v>-20</v>
      </c>
      <c r="R1152" s="98" t="n">
        <f aca="false">IFERROR(IF(O1152="Nov",(K1152/P1152-1)),0)</f>
        <v>-1</v>
      </c>
      <c r="S1152" s="100" t="str">
        <f aca="false">IF(N1152&gt;0,IF(O1152="","-",IF(R1152&lt;0%,"DEGROWTH","GROWTH")))</f>
        <v>DEGROWTH</v>
      </c>
      <c r="T1152" s="101" t="n">
        <v>0</v>
      </c>
      <c r="U1152" s="101" t="str">
        <f aca="false">IF(F1152&lt;=$V$2,"Dec","")</f>
        <v>Dec</v>
      </c>
      <c r="V1152" s="97" t="n">
        <v>0</v>
      </c>
      <c r="W1152" s="104" t="n">
        <f aca="false">K1152-V1152</f>
        <v>0</v>
      </c>
      <c r="X1152" s="103" t="n">
        <f aca="false">IFERROR(IF(U1152="Dec",(K1152/V1152-1)),0)</f>
        <v>0</v>
      </c>
      <c r="Y1152" s="106" t="b">
        <f aca="false">IF(T1152&gt;0,IF(U1152="","-",IF(X1152&lt;0%,"DEGROWTH","GROWTH")))</f>
        <v>0</v>
      </c>
      <c r="Z1152" s="24" t="n">
        <v>1</v>
      </c>
      <c r="AA1152" s="24" t="n">
        <f aca="false">IF(H1152&gt;0,1,0)</f>
        <v>0</v>
      </c>
      <c r="AB1152" s="3" t="n">
        <v>1000000582</v>
      </c>
      <c r="AC1152" s="3"/>
    </row>
    <row r="1153" customFormat="false" ht="14.25" hidden="true" customHeight="true" outlineLevel="0" collapsed="false">
      <c r="A1153" s="23" t="s">
        <v>134</v>
      </c>
      <c r="B1153" s="65" t="s">
        <v>79</v>
      </c>
      <c r="C1153" s="65" t="s">
        <v>308</v>
      </c>
      <c r="D1153" s="65" t="n">
        <v>1000000583</v>
      </c>
      <c r="E1153" s="66" t="s">
        <v>309</v>
      </c>
      <c r="F1153" s="67" t="n">
        <v>43014</v>
      </c>
      <c r="G1153" s="67" t="str">
        <f aca="false">IF(I1153&gt;0,"Targeted Dealer","-")</f>
        <v>Targeted Dealer</v>
      </c>
      <c r="H1153" s="67" t="s">
        <v>627</v>
      </c>
      <c r="I1153" s="68" t="n">
        <v>20</v>
      </c>
      <c r="J1153" s="68" t="n">
        <f aca="false">I1153/$J$1*$E$1</f>
        <v>417.41935483871</v>
      </c>
      <c r="K1153" s="97" t="n">
        <v>17.5</v>
      </c>
      <c r="L1153" s="69" t="n">
        <f aca="false">K1153-J1153</f>
        <v>-399.91935483871</v>
      </c>
      <c r="M1153" s="69" t="n">
        <f aca="false">IFERROR((K1153/J1153%),"-")</f>
        <v>4.19242658423493</v>
      </c>
      <c r="N1153" s="100" t="n">
        <v>20</v>
      </c>
      <c r="O1153" s="98" t="str">
        <f aca="false">IF(F1153&lt;=$P$2,"Nov","")</f>
        <v>Nov</v>
      </c>
      <c r="P1153" s="97" t="n">
        <v>20</v>
      </c>
      <c r="Q1153" s="100" t="n">
        <f aca="false">K1153-P1153</f>
        <v>-2.5</v>
      </c>
      <c r="R1153" s="98" t="n">
        <f aca="false">IFERROR(IF(O1153="Nov",(K1153/P1153-1)),0)</f>
        <v>-0.125</v>
      </c>
      <c r="S1153" s="100" t="str">
        <f aca="false">IF(N1153&gt;0,IF(O1153="","-",IF(R1153&lt;0%,"DEGROWTH","GROWTH")))</f>
        <v>DEGROWTH</v>
      </c>
      <c r="T1153" s="101" t="n">
        <v>20</v>
      </c>
      <c r="U1153" s="101" t="str">
        <f aca="false">IF(F1153&lt;=$V$2,"Dec","")</f>
        <v>Dec</v>
      </c>
      <c r="V1153" s="97" t="n">
        <v>20</v>
      </c>
      <c r="W1153" s="104" t="n">
        <f aca="false">K1153-V1153</f>
        <v>-2.5</v>
      </c>
      <c r="X1153" s="103" t="n">
        <f aca="false">IFERROR(IF(U1153="Dec",(K1153/V1153-1)),0)</f>
        <v>-0.125</v>
      </c>
      <c r="Y1153" s="104" t="str">
        <f aca="false">IF(T1153&gt;0,IF(U1153="","-",IF(X1153&lt;0%,"DEGROWTH","GROWTH")))</f>
        <v>DEGROWTH</v>
      </c>
      <c r="Z1153" s="24" t="n">
        <v>0</v>
      </c>
      <c r="AA1153" s="24" t="n">
        <f aca="false">IF(H1153&gt;0,1,0)</f>
        <v>1</v>
      </c>
      <c r="AB1153" s="3" t="n">
        <v>1000000583</v>
      </c>
      <c r="AC1153" s="3"/>
    </row>
    <row r="1154" customFormat="false" ht="14.25" hidden="true" customHeight="true" outlineLevel="0" collapsed="false">
      <c r="A1154" s="23" t="s">
        <v>134</v>
      </c>
      <c r="B1154" s="65" t="s">
        <v>79</v>
      </c>
      <c r="C1154" s="65" t="s">
        <v>2217</v>
      </c>
      <c r="D1154" s="65" t="n">
        <v>1000000584</v>
      </c>
      <c r="E1154" s="66" t="s">
        <v>2218</v>
      </c>
      <c r="F1154" s="67" t="n">
        <v>43089</v>
      </c>
      <c r="G1154" s="67" t="str">
        <f aca="false">IF(I1154&gt;0,"Targeted Dealer","-")</f>
        <v>Targeted Dealer</v>
      </c>
      <c r="H1154" s="67"/>
      <c r="I1154" s="68" t="n">
        <v>40</v>
      </c>
      <c r="J1154" s="68" t="n">
        <f aca="false">I1154/$J$1*$E$1</f>
        <v>834.838709677419</v>
      </c>
      <c r="K1154" s="97" t="n">
        <v>0</v>
      </c>
      <c r="L1154" s="69" t="n">
        <f aca="false">K1154-J1154</f>
        <v>-834.838709677419</v>
      </c>
      <c r="M1154" s="69" t="n">
        <f aca="false">IFERROR((K1154/J1154%),"-")</f>
        <v>0</v>
      </c>
      <c r="N1154" s="100" t="n">
        <v>25</v>
      </c>
      <c r="O1154" s="98" t="str">
        <f aca="false">IF(F1154&lt;=$P$2,"Nov","")</f>
        <v>Nov</v>
      </c>
      <c r="P1154" s="97" t="n">
        <v>25</v>
      </c>
      <c r="Q1154" s="100" t="n">
        <f aca="false">K1154-P1154</f>
        <v>-25</v>
      </c>
      <c r="R1154" s="98" t="n">
        <f aca="false">IFERROR(IF(O1154="Nov",(K1154/P1154-1)),0)</f>
        <v>-1</v>
      </c>
      <c r="S1154" s="100" t="str">
        <f aca="false">IF(N1154&gt;0,IF(O1154="","-",IF(R1154&lt;0%,"DEGROWTH","GROWTH")))</f>
        <v>DEGROWTH</v>
      </c>
      <c r="T1154" s="101" t="n">
        <v>40</v>
      </c>
      <c r="U1154" s="101" t="str">
        <f aca="false">IF(F1154&lt;=$V$2,"Dec","")</f>
        <v>Dec</v>
      </c>
      <c r="V1154" s="97" t="n">
        <v>40</v>
      </c>
      <c r="W1154" s="104" t="n">
        <f aca="false">K1154-V1154</f>
        <v>-40</v>
      </c>
      <c r="X1154" s="103" t="n">
        <f aca="false">IFERROR(IF(U1154="Dec",(K1154/V1154-1)),0)</f>
        <v>-1</v>
      </c>
      <c r="Y1154" s="104" t="str">
        <f aca="false">IF(T1154&gt;0,IF(U1154="","-",IF(X1154&lt;0%,"DEGROWTH","GROWTH")))</f>
        <v>DEGROWTH</v>
      </c>
      <c r="Z1154" s="24" t="n">
        <v>1</v>
      </c>
      <c r="AA1154" s="24" t="n">
        <f aca="false">IF(H1154&gt;0,1,0)</f>
        <v>0</v>
      </c>
      <c r="AB1154" s="3" t="n">
        <v>1000000584</v>
      </c>
      <c r="AC1154" s="3"/>
    </row>
    <row r="1155" customFormat="false" ht="14.25" hidden="true" customHeight="true" outlineLevel="0" collapsed="false">
      <c r="A1155" s="23" t="s">
        <v>134</v>
      </c>
      <c r="B1155" s="65" t="s">
        <v>79</v>
      </c>
      <c r="C1155" s="65" t="s">
        <v>2219</v>
      </c>
      <c r="D1155" s="65" t="n">
        <v>1000001002</v>
      </c>
      <c r="E1155" s="66" t="s">
        <v>2220</v>
      </c>
      <c r="F1155" s="67" t="n">
        <v>43721</v>
      </c>
      <c r="G1155" s="67" t="str">
        <f aca="false">IF(I1155&gt;0,"Targeted Dealer","-")</f>
        <v>Targeted Dealer</v>
      </c>
      <c r="H1155" s="67"/>
      <c r="I1155" s="68" t="n">
        <v>150</v>
      </c>
      <c r="J1155" s="68" t="n">
        <f aca="false">I1155/$J$1*$E$1</f>
        <v>3130.64516129032</v>
      </c>
      <c r="K1155" s="97" t="n">
        <v>52.25</v>
      </c>
      <c r="L1155" s="69" t="n">
        <f aca="false">K1155-J1155</f>
        <v>-3078.39516129032</v>
      </c>
      <c r="M1155" s="69" t="n">
        <f aca="false">IFERROR((K1155/J1155%),"-")</f>
        <v>1.66898505924781</v>
      </c>
      <c r="N1155" s="100" t="n">
        <v>107.45</v>
      </c>
      <c r="O1155" s="98" t="str">
        <f aca="false">IF(F1155&lt;=$P$2,"Nov","")</f>
        <v>Nov</v>
      </c>
      <c r="P1155" s="97" t="n">
        <v>107.45</v>
      </c>
      <c r="Q1155" s="100" t="n">
        <f aca="false">K1155-P1155</f>
        <v>-55.2</v>
      </c>
      <c r="R1155" s="98" t="n">
        <f aca="false">IFERROR(IF(O1155="Nov",(K1155/P1155-1)),0)</f>
        <v>-0.513727315030247</v>
      </c>
      <c r="S1155" s="100" t="str">
        <f aca="false">IF(N1155&gt;0,IF(O1155="","-",IF(R1155&lt;0%,"DEGROWTH","GROWTH")))</f>
        <v>DEGROWTH</v>
      </c>
      <c r="T1155" s="101" t="n">
        <v>93.25</v>
      </c>
      <c r="U1155" s="101" t="str">
        <f aca="false">IF(F1155&lt;=$V$2,"Dec","")</f>
        <v>Dec</v>
      </c>
      <c r="V1155" s="97" t="n">
        <v>93.25</v>
      </c>
      <c r="W1155" s="104" t="n">
        <f aca="false">K1155-V1155</f>
        <v>-41</v>
      </c>
      <c r="X1155" s="103" t="n">
        <f aca="false">IFERROR(IF(U1155="Dec",(K1155/V1155-1)),0)</f>
        <v>-0.439678284182306</v>
      </c>
      <c r="Y1155" s="104" t="str">
        <f aca="false">IF(T1155&gt;0,IF(U1155="","-",IF(X1155&lt;0%,"DEGROWTH","GROWTH")))</f>
        <v>DEGROWTH</v>
      </c>
      <c r="Z1155" s="24" t="n">
        <v>0</v>
      </c>
      <c r="AA1155" s="24" t="n">
        <f aca="false">IF(H1155&gt;0,1,0)</f>
        <v>0</v>
      </c>
      <c r="AB1155" s="3" t="n">
        <v>1000001002</v>
      </c>
      <c r="AC1155" s="3"/>
    </row>
    <row r="1156" customFormat="false" ht="14.25" hidden="true" customHeight="true" outlineLevel="0" collapsed="false">
      <c r="A1156" s="23" t="s">
        <v>134</v>
      </c>
      <c r="B1156" s="65" t="s">
        <v>79</v>
      </c>
      <c r="C1156" s="65" t="s">
        <v>4543</v>
      </c>
      <c r="D1156" s="65" t="n">
        <v>1000000997</v>
      </c>
      <c r="E1156" s="66" t="s">
        <v>4544</v>
      </c>
      <c r="F1156" s="67" t="n">
        <v>43803</v>
      </c>
      <c r="G1156" s="67" t="str">
        <f aca="false">IF(I1156&gt;0,"Targeted Dealer","-")</f>
        <v>-</v>
      </c>
      <c r="H1156" s="67"/>
      <c r="I1156" s="68" t="n">
        <v>0</v>
      </c>
      <c r="J1156" s="68" t="n">
        <f aca="false">I1156/$J$1*$E$1</f>
        <v>0</v>
      </c>
      <c r="K1156" s="97" t="n">
        <v>0</v>
      </c>
      <c r="L1156" s="69" t="n">
        <f aca="false">K1156-J1156</f>
        <v>0</v>
      </c>
      <c r="M1156" s="69" t="str">
        <f aca="false">IFERROR((K1156/J1156%),"-")</f>
        <v>-</v>
      </c>
      <c r="N1156" s="100" t="n">
        <v>0</v>
      </c>
      <c r="O1156" s="98" t="str">
        <f aca="false">IF(F1156&lt;=$P$2,"Nov","")</f>
        <v>Nov</v>
      </c>
      <c r="P1156" s="97" t="n">
        <v>0</v>
      </c>
      <c r="Q1156" s="100" t="n">
        <f aca="false">K1156-P1156</f>
        <v>0</v>
      </c>
      <c r="R1156" s="98" t="n">
        <f aca="false">IFERROR(IF(O1156="Nov",(K1156/P1156-1)),0)</f>
        <v>0</v>
      </c>
      <c r="S1156" s="105" t="b">
        <f aca="false">IF(N1156&gt;0,IF(O1156="","-",IF(R1156&lt;0%,"DEGROWTH","GROWTH")))</f>
        <v>0</v>
      </c>
      <c r="T1156" s="101" t="n">
        <v>0</v>
      </c>
      <c r="U1156" s="101" t="str">
        <f aca="false">IF(F1156&lt;=$V$2,"Dec","")</f>
        <v>Dec</v>
      </c>
      <c r="V1156" s="97" t="n">
        <v>0</v>
      </c>
      <c r="W1156" s="104" t="n">
        <f aca="false">K1156-V1156</f>
        <v>0</v>
      </c>
      <c r="X1156" s="103" t="n">
        <f aca="false">IFERROR(IF(U1156="Dec",(K1156/V1156-1)),0)</f>
        <v>0</v>
      </c>
      <c r="Y1156" s="106" t="b">
        <f aca="false">IF(T1156&gt;0,IF(U1156="","-",IF(X1156&lt;0%,"DEGROWTH","GROWTH")))</f>
        <v>0</v>
      </c>
      <c r="Z1156" s="24" t="n">
        <v>1</v>
      </c>
      <c r="AA1156" s="24" t="n">
        <f aca="false">IF(H1156&gt;0,1,0)</f>
        <v>0</v>
      </c>
      <c r="AB1156" s="3" t="n">
        <v>1000000997</v>
      </c>
      <c r="AC1156" s="3"/>
    </row>
    <row r="1157" customFormat="false" ht="14.25" hidden="true" customHeight="true" outlineLevel="0" collapsed="false">
      <c r="A1157" s="23" t="s">
        <v>134</v>
      </c>
      <c r="B1157" s="65" t="s">
        <v>79</v>
      </c>
      <c r="C1157" s="65" t="s">
        <v>2221</v>
      </c>
      <c r="D1157" s="65" t="n">
        <v>1000000999</v>
      </c>
      <c r="E1157" s="66" t="s">
        <v>2222</v>
      </c>
      <c r="F1157" s="67" t="n">
        <v>43883</v>
      </c>
      <c r="G1157" s="67" t="str">
        <f aca="false">IF(I1157&gt;0,"Targeted Dealer","-")</f>
        <v>Targeted Dealer</v>
      </c>
      <c r="H1157" s="67"/>
      <c r="I1157" s="68" t="n">
        <v>20</v>
      </c>
      <c r="J1157" s="68" t="n">
        <f aca="false">I1157/$J$1*$E$1</f>
        <v>417.41935483871</v>
      </c>
      <c r="K1157" s="97" t="n">
        <v>20</v>
      </c>
      <c r="L1157" s="69" t="n">
        <f aca="false">K1157-J1157</f>
        <v>-397.41935483871</v>
      </c>
      <c r="M1157" s="69" t="n">
        <f aca="false">IFERROR((K1157/J1157%),"-")</f>
        <v>4.79134466769706</v>
      </c>
      <c r="N1157" s="100" t="n">
        <v>0</v>
      </c>
      <c r="O1157" s="98" t="str">
        <f aca="false">IF(F1157&lt;=$P$2,"Nov","")</f>
        <v>Nov</v>
      </c>
      <c r="P1157" s="97" t="n">
        <v>0</v>
      </c>
      <c r="Q1157" s="100" t="n">
        <f aca="false">K1157-P1157</f>
        <v>20</v>
      </c>
      <c r="R1157" s="98" t="n">
        <f aca="false">IFERROR(IF(O1157="Nov",(K1157/P1157-1)),0)</f>
        <v>0</v>
      </c>
      <c r="S1157" s="105" t="b">
        <f aca="false">IF(N1157&gt;0,IF(O1157="","-",IF(R1157&lt;0%,"DEGROWTH","GROWTH")))</f>
        <v>0</v>
      </c>
      <c r="T1157" s="101" t="n">
        <v>0</v>
      </c>
      <c r="U1157" s="101" t="str">
        <f aca="false">IF(F1157&lt;=$V$2,"Dec","")</f>
        <v>Dec</v>
      </c>
      <c r="V1157" s="97" t="n">
        <v>0</v>
      </c>
      <c r="W1157" s="104" t="n">
        <f aca="false">K1157-V1157</f>
        <v>20</v>
      </c>
      <c r="X1157" s="103" t="n">
        <f aca="false">IFERROR(IF(U1157="Dec",(K1157/V1157-1)),0)</f>
        <v>0</v>
      </c>
      <c r="Y1157" s="106" t="b">
        <f aca="false">IF(T1157&gt;0,IF(U1157="","-",IF(X1157&lt;0%,"DEGROWTH","GROWTH")))</f>
        <v>0</v>
      </c>
      <c r="Z1157" s="24" t="n">
        <v>0</v>
      </c>
      <c r="AA1157" s="24" t="n">
        <f aca="false">IF(H1157&gt;0,1,0)</f>
        <v>0</v>
      </c>
      <c r="AB1157" s="3" t="n">
        <v>1000000999</v>
      </c>
      <c r="AC1157" s="3"/>
    </row>
    <row r="1158" customFormat="false" ht="14.25" hidden="true" customHeight="true" outlineLevel="0" collapsed="false">
      <c r="A1158" s="23" t="s">
        <v>134</v>
      </c>
      <c r="B1158" s="65" t="s">
        <v>79</v>
      </c>
      <c r="C1158" s="65" t="s">
        <v>2223</v>
      </c>
      <c r="D1158" s="65" t="n">
        <v>1000000996</v>
      </c>
      <c r="E1158" s="66" t="s">
        <v>2224</v>
      </c>
      <c r="F1158" s="67" t="n">
        <v>43960</v>
      </c>
      <c r="G1158" s="67" t="str">
        <f aca="false">IF(I1158&gt;0,"Targeted Dealer","-")</f>
        <v>Targeted Dealer</v>
      </c>
      <c r="H1158" s="67"/>
      <c r="I1158" s="68" t="n">
        <v>60</v>
      </c>
      <c r="J1158" s="68" t="n">
        <f aca="false">I1158/$J$1*$E$1</f>
        <v>1252.25806451613</v>
      </c>
      <c r="K1158" s="97" t="n">
        <v>31</v>
      </c>
      <c r="L1158" s="69" t="n">
        <f aca="false">K1158-J1158</f>
        <v>-1221.25806451613</v>
      </c>
      <c r="M1158" s="69" t="n">
        <f aca="false">IFERROR((K1158/J1158%),"-")</f>
        <v>2.47552807831015</v>
      </c>
      <c r="N1158" s="100" t="n">
        <v>34.5</v>
      </c>
      <c r="O1158" s="98" t="str">
        <f aca="false">IF(F1158&lt;=$P$2,"Nov","")</f>
        <v>Nov</v>
      </c>
      <c r="P1158" s="97" t="n">
        <v>34.5</v>
      </c>
      <c r="Q1158" s="100" t="n">
        <f aca="false">K1158-P1158</f>
        <v>-3.5</v>
      </c>
      <c r="R1158" s="98" t="n">
        <f aca="false">IFERROR(IF(O1158="Nov",(K1158/P1158-1)),0)</f>
        <v>-0.101449275362319</v>
      </c>
      <c r="S1158" s="100" t="str">
        <f aca="false">IF(N1158&gt;0,IF(O1158="","-",IF(R1158&lt;0%,"DEGROWTH","GROWTH")))</f>
        <v>DEGROWTH</v>
      </c>
      <c r="T1158" s="101" t="n">
        <v>53</v>
      </c>
      <c r="U1158" s="101" t="str">
        <f aca="false">IF(F1158&lt;=$V$2,"Dec","")</f>
        <v>Dec</v>
      </c>
      <c r="V1158" s="97" t="n">
        <v>53</v>
      </c>
      <c r="W1158" s="104" t="n">
        <f aca="false">K1158-V1158</f>
        <v>-22</v>
      </c>
      <c r="X1158" s="103" t="n">
        <f aca="false">IFERROR(IF(U1158="Dec",(K1158/V1158-1)),0)</f>
        <v>-0.415094339622642</v>
      </c>
      <c r="Y1158" s="104" t="str">
        <f aca="false">IF(T1158&gt;0,IF(U1158="","-",IF(X1158&lt;0%,"DEGROWTH","GROWTH")))</f>
        <v>DEGROWTH</v>
      </c>
      <c r="Z1158" s="24" t="n">
        <v>0</v>
      </c>
      <c r="AA1158" s="24" t="n">
        <f aca="false">IF(H1158&gt;0,1,0)</f>
        <v>0</v>
      </c>
      <c r="AB1158" s="3" t="n">
        <v>1000000996</v>
      </c>
      <c r="AC1158" s="3"/>
    </row>
    <row r="1159" customFormat="false" ht="14.25" hidden="true" customHeight="true" outlineLevel="0" collapsed="false">
      <c r="A1159" s="23" t="s">
        <v>134</v>
      </c>
      <c r="B1159" s="65" t="s">
        <v>79</v>
      </c>
      <c r="C1159" s="65" t="s">
        <v>2225</v>
      </c>
      <c r="D1159" s="65" t="n">
        <v>1000000990</v>
      </c>
      <c r="E1159" s="66" t="s">
        <v>2226</v>
      </c>
      <c r="F1159" s="67" t="n">
        <v>43971</v>
      </c>
      <c r="G1159" s="67" t="str">
        <f aca="false">IF(I1159&gt;0,"Targeted Dealer","-")</f>
        <v>Targeted Dealer</v>
      </c>
      <c r="H1159" s="67"/>
      <c r="I1159" s="68" t="n">
        <v>100</v>
      </c>
      <c r="J1159" s="68" t="n">
        <f aca="false">I1159/$J$1*$E$1</f>
        <v>2087.09677419355</v>
      </c>
      <c r="K1159" s="97" t="n">
        <v>10.45</v>
      </c>
      <c r="L1159" s="69" t="n">
        <f aca="false">K1159-J1159</f>
        <v>-2076.64677419355</v>
      </c>
      <c r="M1159" s="69" t="n">
        <f aca="false">IFERROR((K1159/J1159%),"-")</f>
        <v>0.500695517774343</v>
      </c>
      <c r="N1159" s="100" t="n">
        <v>64</v>
      </c>
      <c r="O1159" s="98" t="str">
        <f aca="false">IF(F1159&lt;=$P$2,"Nov","")</f>
        <v>Nov</v>
      </c>
      <c r="P1159" s="97" t="n">
        <v>64</v>
      </c>
      <c r="Q1159" s="100" t="n">
        <f aca="false">K1159-P1159</f>
        <v>-53.55</v>
      </c>
      <c r="R1159" s="98" t="n">
        <f aca="false">IFERROR(IF(O1159="Nov",(K1159/P1159-1)),0)</f>
        <v>-0.83671875</v>
      </c>
      <c r="S1159" s="100" t="str">
        <f aca="false">IF(N1159&gt;0,IF(O1159="","-",IF(R1159&lt;0%,"DEGROWTH","GROWTH")))</f>
        <v>DEGROWTH</v>
      </c>
      <c r="T1159" s="101" t="n">
        <v>59</v>
      </c>
      <c r="U1159" s="101" t="str">
        <f aca="false">IF(F1159&lt;=$V$2,"Dec","")</f>
        <v>Dec</v>
      </c>
      <c r="V1159" s="97" t="n">
        <v>59</v>
      </c>
      <c r="W1159" s="104" t="n">
        <f aca="false">K1159-V1159</f>
        <v>-48.55</v>
      </c>
      <c r="X1159" s="103" t="n">
        <f aca="false">IFERROR(IF(U1159="Dec",(K1159/V1159-1)),0)</f>
        <v>-0.822881355932204</v>
      </c>
      <c r="Y1159" s="104" t="str">
        <f aca="false">IF(T1159&gt;0,IF(U1159="","-",IF(X1159&lt;0%,"DEGROWTH","GROWTH")))</f>
        <v>DEGROWTH</v>
      </c>
      <c r="Z1159" s="24" t="n">
        <v>0</v>
      </c>
      <c r="AA1159" s="24" t="n">
        <f aca="false">IF(H1159&gt;0,1,0)</f>
        <v>0</v>
      </c>
      <c r="AB1159" s="3" t="n">
        <v>1000000990</v>
      </c>
      <c r="AC1159" s="3"/>
    </row>
    <row r="1160" customFormat="false" ht="14.25" hidden="true" customHeight="true" outlineLevel="0" collapsed="false">
      <c r="A1160" s="23" t="s">
        <v>134</v>
      </c>
      <c r="B1160" s="65" t="s">
        <v>79</v>
      </c>
      <c r="C1160" s="65" t="s">
        <v>2227</v>
      </c>
      <c r="D1160" s="65" t="n">
        <v>1000000985</v>
      </c>
      <c r="E1160" s="66" t="s">
        <v>2228</v>
      </c>
      <c r="F1160" s="67" t="n">
        <v>44064</v>
      </c>
      <c r="G1160" s="67" t="str">
        <f aca="false">IF(I1160&gt;0,"Targeted Dealer","-")</f>
        <v>Targeted Dealer</v>
      </c>
      <c r="H1160" s="67"/>
      <c r="I1160" s="68" t="n">
        <v>250</v>
      </c>
      <c r="J1160" s="68" t="n">
        <f aca="false">I1160/$J$1*$E$1</f>
        <v>5217.74193548387</v>
      </c>
      <c r="K1160" s="97" t="n">
        <v>156.75</v>
      </c>
      <c r="L1160" s="69" t="n">
        <f aca="false">K1160-J1160</f>
        <v>-5060.99193548387</v>
      </c>
      <c r="M1160" s="69" t="n">
        <f aca="false">IFERROR((K1160/J1160%),"-")</f>
        <v>3.00417310664606</v>
      </c>
      <c r="N1160" s="100" t="n">
        <v>220.25</v>
      </c>
      <c r="O1160" s="98" t="str">
        <f aca="false">IF(F1160&lt;=$P$2,"Nov","")</f>
        <v>Nov</v>
      </c>
      <c r="P1160" s="97" t="n">
        <v>220.25</v>
      </c>
      <c r="Q1160" s="100" t="n">
        <f aca="false">K1160-P1160</f>
        <v>-63.5</v>
      </c>
      <c r="R1160" s="98" t="n">
        <f aca="false">IFERROR(IF(O1160="Nov",(K1160/P1160-1)),0)</f>
        <v>-0.288308740068105</v>
      </c>
      <c r="S1160" s="100" t="str">
        <f aca="false">IF(N1160&gt;0,IF(O1160="","-",IF(R1160&lt;0%,"DEGROWTH","GROWTH")))</f>
        <v>DEGROWTH</v>
      </c>
      <c r="T1160" s="101" t="n">
        <v>144</v>
      </c>
      <c r="U1160" s="101" t="str">
        <f aca="false">IF(F1160&lt;=$V$2,"Dec","")</f>
        <v>Dec</v>
      </c>
      <c r="V1160" s="97" t="n">
        <v>144</v>
      </c>
      <c r="W1160" s="104" t="n">
        <f aca="false">K1160-V1160</f>
        <v>12.75</v>
      </c>
      <c r="X1160" s="103" t="n">
        <f aca="false">IFERROR(IF(U1160="Dec",(K1160/V1160-1)),0)</f>
        <v>0.0885416666666667</v>
      </c>
      <c r="Y1160" s="104" t="str">
        <f aca="false">IF(T1160&gt;0,IF(U1160="","-",IF(X1160&lt;0%,"DEGROWTH","GROWTH")))</f>
        <v>GROWTH</v>
      </c>
      <c r="Z1160" s="24" t="n">
        <v>0</v>
      </c>
      <c r="AA1160" s="24" t="n">
        <f aca="false">IF(H1160&gt;0,1,0)</f>
        <v>0</v>
      </c>
      <c r="AB1160" s="3" t="n">
        <v>1000000985</v>
      </c>
      <c r="AC1160" s="3"/>
    </row>
    <row r="1161" customFormat="false" ht="14.25" hidden="true" customHeight="true" outlineLevel="0" collapsed="false">
      <c r="A1161" s="23" t="s">
        <v>134</v>
      </c>
      <c r="B1161" s="65" t="s">
        <v>79</v>
      </c>
      <c r="C1161" s="65" t="s">
        <v>604</v>
      </c>
      <c r="D1161" s="65" t="n">
        <v>1000000989</v>
      </c>
      <c r="E1161" s="66" t="s">
        <v>605</v>
      </c>
      <c r="F1161" s="67" t="n">
        <v>44064</v>
      </c>
      <c r="G1161" s="67" t="str">
        <f aca="false">IF(I1161&gt;0,"Targeted Dealer","-")</f>
        <v>Targeted Dealer</v>
      </c>
      <c r="H1161" s="67"/>
      <c r="I1161" s="68" t="n">
        <v>60</v>
      </c>
      <c r="J1161" s="68" t="n">
        <f aca="false">I1161/$J$1*$E$1</f>
        <v>1252.25806451613</v>
      </c>
      <c r="K1161" s="97" t="n">
        <v>31</v>
      </c>
      <c r="L1161" s="69" t="n">
        <f aca="false">K1161-J1161</f>
        <v>-1221.25806451613</v>
      </c>
      <c r="M1161" s="69" t="n">
        <f aca="false">IFERROR((K1161/J1161%),"-")</f>
        <v>2.47552807831015</v>
      </c>
      <c r="N1161" s="100" t="n">
        <v>75</v>
      </c>
      <c r="O1161" s="98" t="str">
        <f aca="false">IF(F1161&lt;=$P$2,"Nov","")</f>
        <v>Nov</v>
      </c>
      <c r="P1161" s="97" t="n">
        <v>75</v>
      </c>
      <c r="Q1161" s="100" t="n">
        <f aca="false">K1161-P1161</f>
        <v>-44</v>
      </c>
      <c r="R1161" s="98" t="n">
        <f aca="false">IFERROR(IF(O1161="Nov",(K1161/P1161-1)),0)</f>
        <v>-0.586666666666667</v>
      </c>
      <c r="S1161" s="100" t="str">
        <f aca="false">IF(N1161&gt;0,IF(O1161="","-",IF(R1161&lt;0%,"DEGROWTH","GROWTH")))</f>
        <v>DEGROWTH</v>
      </c>
      <c r="T1161" s="101" t="n">
        <v>50</v>
      </c>
      <c r="U1161" s="101" t="str">
        <f aca="false">IF(F1161&lt;=$V$2,"Dec","")</f>
        <v>Dec</v>
      </c>
      <c r="V1161" s="97" t="n">
        <v>50</v>
      </c>
      <c r="W1161" s="104" t="n">
        <f aca="false">K1161-V1161</f>
        <v>-19</v>
      </c>
      <c r="X1161" s="103" t="n">
        <f aca="false">IFERROR(IF(U1161="Dec",(K1161/V1161-1)),0)</f>
        <v>-0.38</v>
      </c>
      <c r="Y1161" s="104" t="str">
        <f aca="false">IF(T1161&gt;0,IF(U1161="","-",IF(X1161&lt;0%,"DEGROWTH","GROWTH")))</f>
        <v>DEGROWTH</v>
      </c>
      <c r="Z1161" s="24" t="n">
        <v>0</v>
      </c>
      <c r="AA1161" s="24" t="n">
        <f aca="false">IF(H1161&gt;0,1,0)</f>
        <v>0</v>
      </c>
      <c r="AB1161" s="3" t="n">
        <v>1000000989</v>
      </c>
      <c r="AC1161" s="3"/>
    </row>
    <row r="1162" customFormat="false" ht="14.25" hidden="true" customHeight="true" outlineLevel="0" collapsed="false">
      <c r="A1162" s="23" t="s">
        <v>134</v>
      </c>
      <c r="B1162" s="65" t="s">
        <v>79</v>
      </c>
      <c r="C1162" s="65" t="s">
        <v>2229</v>
      </c>
      <c r="D1162" s="65" t="n">
        <v>1000000991</v>
      </c>
      <c r="E1162" s="66" t="s">
        <v>2230</v>
      </c>
      <c r="F1162" s="67" t="n">
        <v>44070</v>
      </c>
      <c r="G1162" s="67" t="str">
        <f aca="false">IF(I1162&gt;0,"Targeted Dealer","-")</f>
        <v>Targeted Dealer</v>
      </c>
      <c r="H1162" s="67"/>
      <c r="I1162" s="68" t="n">
        <v>100</v>
      </c>
      <c r="J1162" s="68" t="n">
        <f aca="false">I1162/$J$1*$E$1</f>
        <v>2087.09677419355</v>
      </c>
      <c r="K1162" s="97" t="n">
        <v>109.8</v>
      </c>
      <c r="L1162" s="69" t="n">
        <f aca="false">K1162-J1162</f>
        <v>-1977.29677419355</v>
      </c>
      <c r="M1162" s="69" t="n">
        <f aca="false">IFERROR((K1162/J1162%),"-")</f>
        <v>5.26089644513138</v>
      </c>
      <c r="N1162" s="100" t="n">
        <v>176</v>
      </c>
      <c r="O1162" s="98" t="str">
        <f aca="false">IF(F1162&lt;=$P$2,"Nov","")</f>
        <v>Nov</v>
      </c>
      <c r="P1162" s="97" t="n">
        <v>176</v>
      </c>
      <c r="Q1162" s="100" t="n">
        <f aca="false">K1162-P1162</f>
        <v>-66.2</v>
      </c>
      <c r="R1162" s="98" t="n">
        <f aca="false">IFERROR(IF(O1162="Nov",(K1162/P1162-1)),0)</f>
        <v>-0.376136363636364</v>
      </c>
      <c r="S1162" s="100" t="str">
        <f aca="false">IF(N1162&gt;0,IF(O1162="","-",IF(R1162&lt;0%,"DEGROWTH","GROWTH")))</f>
        <v>DEGROWTH</v>
      </c>
      <c r="T1162" s="101" t="n">
        <v>82.5</v>
      </c>
      <c r="U1162" s="101" t="str">
        <f aca="false">IF(F1162&lt;=$V$2,"Dec","")</f>
        <v>Dec</v>
      </c>
      <c r="V1162" s="97" t="n">
        <v>82.5</v>
      </c>
      <c r="W1162" s="104" t="n">
        <f aca="false">K1162-V1162</f>
        <v>27.3</v>
      </c>
      <c r="X1162" s="103" t="n">
        <f aca="false">IFERROR(IF(U1162="Dec",(K1162/V1162-1)),0)</f>
        <v>0.330909090909091</v>
      </c>
      <c r="Y1162" s="104" t="str">
        <f aca="false">IF(T1162&gt;0,IF(U1162="","-",IF(X1162&lt;0%,"DEGROWTH","GROWTH")))</f>
        <v>GROWTH</v>
      </c>
      <c r="Z1162" s="24" t="n">
        <v>0</v>
      </c>
      <c r="AA1162" s="24" t="n">
        <f aca="false">IF(H1162&gt;0,1,0)</f>
        <v>0</v>
      </c>
      <c r="AB1162" s="3" t="n">
        <v>1000000991</v>
      </c>
      <c r="AC1162" s="3"/>
    </row>
    <row r="1163" customFormat="false" ht="14.25" hidden="true" customHeight="true" outlineLevel="0" collapsed="false">
      <c r="A1163" s="23" t="s">
        <v>134</v>
      </c>
      <c r="B1163" s="65" t="s">
        <v>79</v>
      </c>
      <c r="C1163" s="65" t="s">
        <v>3245</v>
      </c>
      <c r="D1163" s="65" t="n">
        <v>1000000992</v>
      </c>
      <c r="E1163" s="66" t="s">
        <v>3246</v>
      </c>
      <c r="F1163" s="67" t="n">
        <v>44070</v>
      </c>
      <c r="G1163" s="67" t="str">
        <f aca="false">IF(I1163&gt;0,"Targeted Dealer","-")</f>
        <v>Targeted Dealer</v>
      </c>
      <c r="H1163" s="67"/>
      <c r="I1163" s="68" t="n">
        <v>100</v>
      </c>
      <c r="J1163" s="68" t="n">
        <f aca="false">I1163/$J$1*$E$1</f>
        <v>2087.09677419355</v>
      </c>
      <c r="K1163" s="97" t="n">
        <v>60</v>
      </c>
      <c r="L1163" s="69" t="n">
        <f aca="false">K1163-J1163</f>
        <v>-2027.09677419355</v>
      </c>
      <c r="M1163" s="69" t="n">
        <f aca="false">IFERROR((K1163/J1163%),"-")</f>
        <v>2.87480680061824</v>
      </c>
      <c r="N1163" s="100" t="n">
        <v>65</v>
      </c>
      <c r="O1163" s="98" t="str">
        <f aca="false">IF(F1163&lt;=$P$2,"Nov","")</f>
        <v>Nov</v>
      </c>
      <c r="P1163" s="97" t="n">
        <v>65</v>
      </c>
      <c r="Q1163" s="100" t="n">
        <f aca="false">K1163-P1163</f>
        <v>-5</v>
      </c>
      <c r="R1163" s="98" t="n">
        <f aca="false">IFERROR(IF(O1163="Nov",(K1163/P1163-1)),0)</f>
        <v>-0.0769230769230769</v>
      </c>
      <c r="S1163" s="100" t="str">
        <f aca="false">IF(N1163&gt;0,IF(O1163="","-",IF(R1163&lt;0%,"DEGROWTH","GROWTH")))</f>
        <v>DEGROWTH</v>
      </c>
      <c r="T1163" s="101" t="n">
        <v>59</v>
      </c>
      <c r="U1163" s="101" t="str">
        <f aca="false">IF(F1163&lt;=$V$2,"Dec","")</f>
        <v>Dec</v>
      </c>
      <c r="V1163" s="97" t="n">
        <v>59</v>
      </c>
      <c r="W1163" s="104" t="n">
        <f aca="false">K1163-V1163</f>
        <v>1</v>
      </c>
      <c r="X1163" s="103" t="n">
        <f aca="false">IFERROR(IF(U1163="Dec",(K1163/V1163-1)),0)</f>
        <v>0.0169491525423728</v>
      </c>
      <c r="Y1163" s="104" t="str">
        <f aca="false">IF(T1163&gt;0,IF(U1163="","-",IF(X1163&lt;0%,"DEGROWTH","GROWTH")))</f>
        <v>GROWTH</v>
      </c>
      <c r="Z1163" s="24" t="n">
        <v>0</v>
      </c>
      <c r="AA1163" s="24" t="n">
        <f aca="false">IF(H1163&gt;0,1,0)</f>
        <v>0</v>
      </c>
      <c r="AB1163" s="3" t="n">
        <v>1000000992</v>
      </c>
      <c r="AC1163" s="3"/>
    </row>
    <row r="1164" customFormat="false" ht="14.25" hidden="true" customHeight="true" outlineLevel="0" collapsed="false">
      <c r="A1164" s="23" t="s">
        <v>134</v>
      </c>
      <c r="B1164" s="65" t="s">
        <v>79</v>
      </c>
      <c r="C1164" s="65" t="s">
        <v>4297</v>
      </c>
      <c r="D1164" s="65" t="n">
        <v>1000000995</v>
      </c>
      <c r="E1164" s="66" t="s">
        <v>4298</v>
      </c>
      <c r="F1164" s="67" t="n">
        <v>44188</v>
      </c>
      <c r="G1164" s="67" t="str">
        <f aca="false">IF(I1164&gt;0,"Targeted Dealer","-")</f>
        <v>Targeted Dealer</v>
      </c>
      <c r="H1164" s="67"/>
      <c r="I1164" s="68" t="n">
        <v>280</v>
      </c>
      <c r="J1164" s="68" t="n">
        <f aca="false">I1164/$J$1*$E$1</f>
        <v>5843.87096774194</v>
      </c>
      <c r="K1164" s="97" t="n">
        <v>110.5</v>
      </c>
      <c r="L1164" s="69" t="n">
        <f aca="false">K1164-J1164</f>
        <v>-5733.37096774194</v>
      </c>
      <c r="M1164" s="69" t="n">
        <f aca="false">IFERROR((K1164/J1164%),"-")</f>
        <v>1.89086994921616</v>
      </c>
      <c r="N1164" s="100" t="n">
        <v>164.5</v>
      </c>
      <c r="O1164" s="98" t="str">
        <f aca="false">IF(F1164&lt;=$P$2,"Nov","")</f>
        <v>Nov</v>
      </c>
      <c r="P1164" s="97" t="n">
        <v>164.5</v>
      </c>
      <c r="Q1164" s="100" t="n">
        <f aca="false">K1164-P1164</f>
        <v>-54</v>
      </c>
      <c r="R1164" s="98" t="n">
        <f aca="false">IFERROR(IF(O1164="Nov",(K1164/P1164-1)),0)</f>
        <v>-0.328267477203647</v>
      </c>
      <c r="S1164" s="100" t="str">
        <f aca="false">IF(N1164&gt;0,IF(O1164="","-",IF(R1164&lt;0%,"DEGROWTH","GROWTH")))</f>
        <v>DEGROWTH</v>
      </c>
      <c r="T1164" s="101" t="n">
        <v>219.5</v>
      </c>
      <c r="U1164" s="101" t="str">
        <f aca="false">IF(F1164&lt;=$V$2,"Dec","")</f>
        <v>Dec</v>
      </c>
      <c r="V1164" s="97" t="n">
        <v>219.5</v>
      </c>
      <c r="W1164" s="104" t="n">
        <f aca="false">K1164-V1164</f>
        <v>-109</v>
      </c>
      <c r="X1164" s="103" t="n">
        <f aca="false">IFERROR(IF(U1164="Dec",(K1164/V1164-1)),0)</f>
        <v>-0.496583143507973</v>
      </c>
      <c r="Y1164" s="104" t="str">
        <f aca="false">IF(T1164&gt;0,IF(U1164="","-",IF(X1164&lt;0%,"DEGROWTH","GROWTH")))</f>
        <v>DEGROWTH</v>
      </c>
      <c r="Z1164" s="24" t="n">
        <v>0</v>
      </c>
      <c r="AA1164" s="24" t="n">
        <f aca="false">IF(H1164&gt;0,1,0)</f>
        <v>0</v>
      </c>
      <c r="AB1164" s="3" t="n">
        <v>1000000995</v>
      </c>
      <c r="AC1164" s="3"/>
    </row>
    <row r="1165" customFormat="false" ht="14.25" hidden="true" customHeight="true" outlineLevel="0" collapsed="false">
      <c r="A1165" s="23" t="s">
        <v>134</v>
      </c>
      <c r="B1165" s="65" t="s">
        <v>79</v>
      </c>
      <c r="C1165" s="65" t="s">
        <v>2231</v>
      </c>
      <c r="D1165" s="65" t="n">
        <v>1000001001</v>
      </c>
      <c r="E1165" s="66" t="s">
        <v>2232</v>
      </c>
      <c r="F1165" s="67" t="n">
        <v>44503</v>
      </c>
      <c r="G1165" s="67" t="str">
        <f aca="false">IF(I1165&gt;0,"Targeted Dealer","-")</f>
        <v>Targeted Dealer</v>
      </c>
      <c r="H1165" s="67"/>
      <c r="I1165" s="68" t="n">
        <v>100</v>
      </c>
      <c r="J1165" s="68" t="n">
        <f aca="false">I1165/$J$1*$E$1</f>
        <v>2087.09677419355</v>
      </c>
      <c r="K1165" s="97" t="n">
        <v>17.5</v>
      </c>
      <c r="L1165" s="69" t="n">
        <f aca="false">K1165-J1165</f>
        <v>-2069.59677419355</v>
      </c>
      <c r="M1165" s="69" t="n">
        <f aca="false">IFERROR((K1165/J1165%),"-")</f>
        <v>0.838485316846986</v>
      </c>
      <c r="N1165" s="100" t="n">
        <v>38</v>
      </c>
      <c r="O1165" s="98" t="str">
        <f aca="false">IF(F1165&lt;=$P$2,"Nov","")</f>
        <v>Nov</v>
      </c>
      <c r="P1165" s="97" t="n">
        <v>38</v>
      </c>
      <c r="Q1165" s="100" t="n">
        <f aca="false">K1165-P1165</f>
        <v>-20.5</v>
      </c>
      <c r="R1165" s="98" t="n">
        <f aca="false">IFERROR(IF(O1165="Nov",(K1165/P1165-1)),0)</f>
        <v>-0.539473684210526</v>
      </c>
      <c r="S1165" s="100" t="str">
        <f aca="false">IF(N1165&gt;0,IF(O1165="","-",IF(R1165&lt;0%,"DEGROWTH","GROWTH")))</f>
        <v>DEGROWTH</v>
      </c>
      <c r="T1165" s="101" t="n">
        <v>52.35</v>
      </c>
      <c r="U1165" s="101" t="str">
        <f aca="false">IF(F1165&lt;=$V$2,"Dec","")</f>
        <v>Dec</v>
      </c>
      <c r="V1165" s="97" t="n">
        <v>52.35</v>
      </c>
      <c r="W1165" s="104" t="n">
        <f aca="false">K1165-V1165</f>
        <v>-34.85</v>
      </c>
      <c r="X1165" s="103" t="n">
        <f aca="false">IFERROR(IF(U1165="Dec",(K1165/V1165-1)),0)</f>
        <v>-0.665711556829035</v>
      </c>
      <c r="Y1165" s="104" t="str">
        <f aca="false">IF(T1165&gt;0,IF(U1165="","-",IF(X1165&lt;0%,"DEGROWTH","GROWTH")))</f>
        <v>DEGROWTH</v>
      </c>
      <c r="Z1165" s="24" t="n">
        <v>0</v>
      </c>
      <c r="AA1165" s="24" t="n">
        <f aca="false">IF(H1165&gt;0,1,0)</f>
        <v>0</v>
      </c>
      <c r="AB1165" s="3" t="n">
        <v>1000001001</v>
      </c>
      <c r="AC1165" s="3"/>
    </row>
    <row r="1166" customFormat="false" ht="14.25" hidden="true" customHeight="true" outlineLevel="0" collapsed="false">
      <c r="A1166" s="23" t="s">
        <v>134</v>
      </c>
      <c r="B1166" s="65" t="s">
        <v>79</v>
      </c>
      <c r="C1166" s="65" t="s">
        <v>2233</v>
      </c>
      <c r="D1166" s="65" t="n">
        <v>1000002754</v>
      </c>
      <c r="E1166" s="65" t="s">
        <v>2234</v>
      </c>
      <c r="F1166" s="67" t="n">
        <v>44701</v>
      </c>
      <c r="G1166" s="67" t="str">
        <f aca="false">IF(I1166&gt;0,"Targeted Dealer","-")</f>
        <v>Targeted Dealer</v>
      </c>
      <c r="H1166" s="67"/>
      <c r="I1166" s="68" t="n">
        <v>100</v>
      </c>
      <c r="J1166" s="68" t="n">
        <f aca="false">I1166/$J$1*$E$1</f>
        <v>2087.09677419355</v>
      </c>
      <c r="K1166" s="97" t="n">
        <v>56.5</v>
      </c>
      <c r="L1166" s="69" t="n">
        <f aca="false">K1166-J1166</f>
        <v>-2030.59677419355</v>
      </c>
      <c r="M1166" s="69" t="n">
        <f aca="false">IFERROR((K1166/J1166%),"-")</f>
        <v>2.70710973724884</v>
      </c>
      <c r="N1166" s="100" t="n">
        <v>119</v>
      </c>
      <c r="O1166" s="98" t="str">
        <f aca="false">IF(F1166&lt;=$P$2,"Nov","")</f>
        <v>Nov</v>
      </c>
      <c r="P1166" s="97" t="n">
        <v>119</v>
      </c>
      <c r="Q1166" s="100" t="n">
        <f aca="false">K1166-P1166</f>
        <v>-62.5</v>
      </c>
      <c r="R1166" s="98" t="n">
        <f aca="false">IFERROR(IF(O1166="Nov",(K1166/P1166-1)),0)</f>
        <v>-0.525210084033614</v>
      </c>
      <c r="S1166" s="100" t="str">
        <f aca="false">IF(N1166&gt;0,IF(O1166="","-",IF(R1166&lt;0%,"DEGROWTH","GROWTH")))</f>
        <v>DEGROWTH</v>
      </c>
      <c r="T1166" s="101" t="n">
        <v>18</v>
      </c>
      <c r="U1166" s="101" t="str">
        <f aca="false">IF(F1166&lt;=$V$2,"Dec","")</f>
        <v>Dec</v>
      </c>
      <c r="V1166" s="97" t="n">
        <v>18</v>
      </c>
      <c r="W1166" s="104" t="n">
        <f aca="false">K1166-V1166</f>
        <v>38.5</v>
      </c>
      <c r="X1166" s="103" t="n">
        <f aca="false">IFERROR(IF(U1166="Dec",(K1166/V1166-1)),0)</f>
        <v>2.13888888888889</v>
      </c>
      <c r="Y1166" s="104" t="str">
        <f aca="false">IF(T1166&gt;0,IF(U1166="","-",IF(X1166&lt;0%,"DEGROWTH","GROWTH")))</f>
        <v>GROWTH</v>
      </c>
      <c r="Z1166" s="24" t="n">
        <v>0</v>
      </c>
      <c r="AA1166" s="24" t="n">
        <f aca="false">IF(H1166&gt;0,1,0)</f>
        <v>0</v>
      </c>
      <c r="AB1166" s="3" t="n">
        <v>1000002754</v>
      </c>
      <c r="AC1166" s="3"/>
    </row>
    <row r="1167" customFormat="false" ht="14.25" hidden="true" customHeight="true" outlineLevel="0" collapsed="false">
      <c r="A1167" s="23" t="s">
        <v>134</v>
      </c>
      <c r="B1167" s="65" t="s">
        <v>79</v>
      </c>
      <c r="C1167" s="65" t="s">
        <v>2235</v>
      </c>
      <c r="D1167" s="65" t="n">
        <v>1000003112</v>
      </c>
      <c r="E1167" s="65" t="s">
        <v>2236</v>
      </c>
      <c r="F1167" s="67" t="n">
        <v>44887</v>
      </c>
      <c r="G1167" s="67" t="str">
        <f aca="false">IF(I1167&gt;0,"Targeted Dealer","-")</f>
        <v>Targeted Dealer</v>
      </c>
      <c r="H1167" s="67" t="s">
        <v>627</v>
      </c>
      <c r="I1167" s="68" t="n">
        <v>80</v>
      </c>
      <c r="J1167" s="68" t="n">
        <f aca="false">I1167/$J$1*$E$1</f>
        <v>1669.67741935484</v>
      </c>
      <c r="K1167" s="97" t="n">
        <v>49.5</v>
      </c>
      <c r="L1167" s="69" t="n">
        <f aca="false">K1167-J1167</f>
        <v>-1620.17741935484</v>
      </c>
      <c r="M1167" s="69" t="n">
        <f aca="false">IFERROR((K1167/J1167%),"-")</f>
        <v>2.96464451313756</v>
      </c>
      <c r="N1167" s="100" t="n">
        <v>127</v>
      </c>
      <c r="O1167" s="98" t="str">
        <f aca="false">IF(F1167&lt;=$P$2,"Nov","")</f>
        <v>Nov</v>
      </c>
      <c r="P1167" s="97" t="n">
        <v>127</v>
      </c>
      <c r="Q1167" s="100" t="n">
        <f aca="false">K1167-P1167</f>
        <v>-77.5</v>
      </c>
      <c r="R1167" s="98" t="n">
        <f aca="false">IFERROR(IF(O1167="Nov",(K1167/P1167-1)),0)</f>
        <v>-0.610236220472441</v>
      </c>
      <c r="S1167" s="100" t="str">
        <f aca="false">IF(N1167&gt;0,IF(O1167="","-",IF(R1167&lt;0%,"DEGROWTH","GROWTH")))</f>
        <v>DEGROWTH</v>
      </c>
      <c r="T1167" s="101" t="n">
        <v>12.5</v>
      </c>
      <c r="U1167" s="101" t="str">
        <f aca="false">IF(F1167&lt;=$V$2,"Dec","")</f>
        <v>Dec</v>
      </c>
      <c r="V1167" s="97" t="n">
        <v>12.5</v>
      </c>
      <c r="W1167" s="104" t="n">
        <f aca="false">K1167-V1167</f>
        <v>37</v>
      </c>
      <c r="X1167" s="103" t="n">
        <f aca="false">IFERROR(IF(U1167="Dec",(K1167/V1167-1)),0)</f>
        <v>2.96</v>
      </c>
      <c r="Y1167" s="104" t="str">
        <f aca="false">IF(T1167&gt;0,IF(U1167="","-",IF(X1167&lt;0%,"DEGROWTH","GROWTH")))</f>
        <v>GROWTH</v>
      </c>
      <c r="Z1167" s="24" t="n">
        <v>0</v>
      </c>
      <c r="AA1167" s="24" t="n">
        <f aca="false">IF(H1167&gt;0,1,0)</f>
        <v>1</v>
      </c>
      <c r="AB1167" s="3" t="n">
        <v>1000003112</v>
      </c>
      <c r="AC1167" s="3"/>
    </row>
    <row r="1168" customFormat="false" ht="14.25" hidden="true" customHeight="true" outlineLevel="0" collapsed="false">
      <c r="A1168" s="23" t="s">
        <v>134</v>
      </c>
      <c r="B1168" s="65" t="s">
        <v>79</v>
      </c>
      <c r="C1168" s="65" t="s">
        <v>310</v>
      </c>
      <c r="D1168" s="65" t="n">
        <v>1000003114</v>
      </c>
      <c r="E1168" s="65" t="s">
        <v>311</v>
      </c>
      <c r="F1168" s="67" t="n">
        <v>44893</v>
      </c>
      <c r="G1168" s="67" t="str">
        <f aca="false">IF(I1168&gt;0,"Targeted Dealer","-")</f>
        <v>Targeted Dealer</v>
      </c>
      <c r="H1168" s="67"/>
      <c r="I1168" s="68" t="n">
        <v>80</v>
      </c>
      <c r="J1168" s="68" t="n">
        <f aca="false">I1168/$J$1*$E$1</f>
        <v>1669.67741935484</v>
      </c>
      <c r="K1168" s="97" t="n">
        <v>0</v>
      </c>
      <c r="L1168" s="69" t="n">
        <f aca="false">K1168-J1168</f>
        <v>-1669.67741935484</v>
      </c>
      <c r="M1168" s="69" t="n">
        <f aca="false">IFERROR((K1168/J1168%),"-")</f>
        <v>0</v>
      </c>
      <c r="N1168" s="100" t="n">
        <v>18</v>
      </c>
      <c r="O1168" s="98" t="str">
        <f aca="false">IF(F1168&lt;=$P$2,"Nov","")</f>
        <v>Nov</v>
      </c>
      <c r="P1168" s="97" t="n">
        <v>18</v>
      </c>
      <c r="Q1168" s="100" t="n">
        <f aca="false">K1168-P1168</f>
        <v>-18</v>
      </c>
      <c r="R1168" s="98" t="n">
        <f aca="false">IFERROR(IF(O1168="Nov",(K1168/P1168-1)),0)</f>
        <v>-1</v>
      </c>
      <c r="S1168" s="100" t="str">
        <f aca="false">IF(N1168&gt;0,IF(O1168="","-",IF(R1168&lt;0%,"DEGROWTH","GROWTH")))</f>
        <v>DEGROWTH</v>
      </c>
      <c r="T1168" s="101" t="n">
        <v>80</v>
      </c>
      <c r="U1168" s="101" t="str">
        <f aca="false">IF(F1168&lt;=$V$2,"Dec","")</f>
        <v>Dec</v>
      </c>
      <c r="V1168" s="97" t="n">
        <v>80</v>
      </c>
      <c r="W1168" s="104" t="n">
        <f aca="false">K1168-V1168</f>
        <v>-80</v>
      </c>
      <c r="X1168" s="103" t="n">
        <f aca="false">IFERROR(IF(U1168="Dec",(K1168/V1168-1)),0)</f>
        <v>-1</v>
      </c>
      <c r="Y1168" s="104" t="str">
        <f aca="false">IF(T1168&gt;0,IF(U1168="","-",IF(X1168&lt;0%,"DEGROWTH","GROWTH")))</f>
        <v>DEGROWTH</v>
      </c>
      <c r="Z1168" s="24" t="n">
        <v>1</v>
      </c>
      <c r="AA1168" s="24" t="n">
        <f aca="false">IF(H1168&gt;0,1,0)</f>
        <v>0</v>
      </c>
      <c r="AB1168" s="3" t="n">
        <v>1000003114</v>
      </c>
      <c r="AC1168" s="3"/>
    </row>
    <row r="1169" customFormat="false" ht="14.25" hidden="true" customHeight="true" outlineLevel="0" collapsed="false">
      <c r="A1169" s="23" t="s">
        <v>134</v>
      </c>
      <c r="B1169" s="65" t="s">
        <v>79</v>
      </c>
      <c r="C1169" s="65" t="s">
        <v>2237</v>
      </c>
      <c r="D1169" s="65" t="n">
        <v>1000003126</v>
      </c>
      <c r="E1169" s="65" t="s">
        <v>2238</v>
      </c>
      <c r="F1169" s="67" t="n">
        <v>44907</v>
      </c>
      <c r="G1169" s="67" t="str">
        <f aca="false">IF(I1169&gt;0,"Targeted Dealer","-")</f>
        <v>Targeted Dealer</v>
      </c>
      <c r="H1169" s="67"/>
      <c r="I1169" s="68" t="n">
        <v>140</v>
      </c>
      <c r="J1169" s="68" t="n">
        <f aca="false">I1169/$J$1*$E$1</f>
        <v>2921.93548387097</v>
      </c>
      <c r="K1169" s="97" t="n">
        <v>66</v>
      </c>
      <c r="L1169" s="69" t="n">
        <f aca="false">K1169-J1169</f>
        <v>-2855.93548387097</v>
      </c>
      <c r="M1169" s="69" t="n">
        <f aca="false">IFERROR((K1169/J1169%),"-")</f>
        <v>2.25877677191433</v>
      </c>
      <c r="N1169" s="100" t="n">
        <v>157</v>
      </c>
      <c r="O1169" s="98" t="str">
        <f aca="false">IF(F1169&lt;=$P$2,"Nov","")</f>
        <v>Nov</v>
      </c>
      <c r="P1169" s="97" t="n">
        <v>157</v>
      </c>
      <c r="Q1169" s="100" t="n">
        <f aca="false">K1169-P1169</f>
        <v>-91</v>
      </c>
      <c r="R1169" s="98" t="n">
        <f aca="false">IFERROR(IF(O1169="Nov",(K1169/P1169-1)),0)</f>
        <v>-0.579617834394904</v>
      </c>
      <c r="S1169" s="100" t="str">
        <f aca="false">IF(N1169&gt;0,IF(O1169="","-",IF(R1169&lt;0%,"DEGROWTH","GROWTH")))</f>
        <v>DEGROWTH</v>
      </c>
      <c r="T1169" s="101" t="n">
        <v>86.5</v>
      </c>
      <c r="U1169" s="101" t="str">
        <f aca="false">IF(F1169&lt;=$V$2,"Dec","")</f>
        <v>Dec</v>
      </c>
      <c r="V1169" s="97" t="n">
        <v>86.5</v>
      </c>
      <c r="W1169" s="104" t="n">
        <f aca="false">K1169-V1169</f>
        <v>-20.5</v>
      </c>
      <c r="X1169" s="103" t="n">
        <f aca="false">IFERROR(IF(U1169="Dec",(K1169/V1169-1)),0)</f>
        <v>-0.236994219653179</v>
      </c>
      <c r="Y1169" s="104" t="str">
        <f aca="false">IF(T1169&gt;0,IF(U1169="","-",IF(X1169&lt;0%,"DEGROWTH","GROWTH")))</f>
        <v>DEGROWTH</v>
      </c>
      <c r="Z1169" s="24" t="n">
        <v>0</v>
      </c>
      <c r="AA1169" s="24" t="n">
        <f aca="false">IF(H1169&gt;0,1,0)</f>
        <v>0</v>
      </c>
      <c r="AB1169" s="3" t="n">
        <v>1000003126</v>
      </c>
      <c r="AC1169" s="3"/>
    </row>
    <row r="1170" customFormat="false" ht="14.25" hidden="true" customHeight="true" outlineLevel="0" collapsed="false">
      <c r="A1170" s="23" t="s">
        <v>134</v>
      </c>
      <c r="B1170" s="65" t="s">
        <v>79</v>
      </c>
      <c r="C1170" s="65" t="s">
        <v>312</v>
      </c>
      <c r="D1170" s="65" t="n">
        <v>1000003326</v>
      </c>
      <c r="E1170" s="65" t="s">
        <v>313</v>
      </c>
      <c r="F1170" s="67" t="n">
        <v>44966</v>
      </c>
      <c r="G1170" s="67" t="str">
        <f aca="false">IF(I1170&gt;0,"Targeted Dealer","-")</f>
        <v>-</v>
      </c>
      <c r="H1170" s="67"/>
      <c r="I1170" s="68" t="n">
        <v>0</v>
      </c>
      <c r="J1170" s="68" t="n">
        <f aca="false">I1170/$J$1*$E$1</f>
        <v>0</v>
      </c>
      <c r="K1170" s="97" t="n">
        <v>0</v>
      </c>
      <c r="L1170" s="69" t="n">
        <f aca="false">K1170-J1170</f>
        <v>0</v>
      </c>
      <c r="M1170" s="69" t="str">
        <f aca="false">IFERROR((K1170/J1170%),"-")</f>
        <v>-</v>
      </c>
      <c r="N1170" s="100" t="n">
        <v>0</v>
      </c>
      <c r="O1170" s="98" t="str">
        <f aca="false">IF(F1170&lt;=$P$2,"Nov","")</f>
        <v>Nov</v>
      </c>
      <c r="P1170" s="97" t="n">
        <v>0</v>
      </c>
      <c r="Q1170" s="100" t="n">
        <f aca="false">K1170-P1170</f>
        <v>0</v>
      </c>
      <c r="R1170" s="98" t="n">
        <f aca="false">IFERROR(IF(O1170="Nov",(K1170/P1170-1)),0)</f>
        <v>0</v>
      </c>
      <c r="S1170" s="105" t="b">
        <f aca="false">IF(N1170&gt;0,IF(O1170="","-",IF(R1170&lt;0%,"DEGROWTH","GROWTH")))</f>
        <v>0</v>
      </c>
      <c r="T1170" s="101" t="n">
        <v>19</v>
      </c>
      <c r="U1170" s="101" t="str">
        <f aca="false">IF(F1170&lt;=$V$2,"Dec","")</f>
        <v>Dec</v>
      </c>
      <c r="V1170" s="97" t="n">
        <v>19</v>
      </c>
      <c r="W1170" s="104" t="n">
        <f aca="false">K1170-V1170</f>
        <v>-19</v>
      </c>
      <c r="X1170" s="103" t="n">
        <f aca="false">IFERROR(IF(U1170="Dec",(K1170/V1170-1)),0)</f>
        <v>-1</v>
      </c>
      <c r="Y1170" s="104" t="str">
        <f aca="false">IF(T1170&gt;0,IF(U1170="","-",IF(X1170&lt;0%,"DEGROWTH","GROWTH")))</f>
        <v>DEGROWTH</v>
      </c>
      <c r="Z1170" s="24" t="n">
        <v>1</v>
      </c>
      <c r="AA1170" s="24" t="n">
        <f aca="false">IF(H1170&gt;0,1,0)</f>
        <v>0</v>
      </c>
      <c r="AB1170" s="3" t="n">
        <v>1000003326</v>
      </c>
      <c r="AC1170" s="3"/>
    </row>
    <row r="1171" customFormat="false" ht="14.25" hidden="true" customHeight="true" outlineLevel="0" collapsed="false">
      <c r="A1171" s="23" t="s">
        <v>134</v>
      </c>
      <c r="B1171" s="65" t="s">
        <v>79</v>
      </c>
      <c r="C1171" s="65" t="s">
        <v>4038</v>
      </c>
      <c r="D1171" s="65" t="n">
        <v>1000003404</v>
      </c>
      <c r="E1171" s="65" t="s">
        <v>4039</v>
      </c>
      <c r="F1171" s="67" t="n">
        <v>44985</v>
      </c>
      <c r="G1171" s="67" t="str">
        <f aca="false">IF(I1171&gt;0,"Targeted Dealer","-")</f>
        <v>Targeted Dealer</v>
      </c>
      <c r="H1171" s="67"/>
      <c r="I1171" s="68" t="n">
        <v>20</v>
      </c>
      <c r="J1171" s="68" t="n">
        <f aca="false">I1171/$J$1*$E$1</f>
        <v>417.41935483871</v>
      </c>
      <c r="K1171" s="97" t="n">
        <v>20.5</v>
      </c>
      <c r="L1171" s="69" t="n">
        <f aca="false">K1171-J1171</f>
        <v>-396.91935483871</v>
      </c>
      <c r="M1171" s="69" t="n">
        <f aca="false">IFERROR((K1171/J1171%),"-")</f>
        <v>4.91112828438949</v>
      </c>
      <c r="N1171" s="100" t="n">
        <v>15</v>
      </c>
      <c r="O1171" s="98" t="str">
        <f aca="false">IF(F1171&lt;=$P$2,"Nov","")</f>
        <v>Nov</v>
      </c>
      <c r="P1171" s="97" t="n">
        <v>15</v>
      </c>
      <c r="Q1171" s="100" t="n">
        <f aca="false">K1171-P1171</f>
        <v>5.5</v>
      </c>
      <c r="R1171" s="98" t="n">
        <f aca="false">IFERROR(IF(O1171="Nov",(K1171/P1171-1)),0)</f>
        <v>0.366666666666667</v>
      </c>
      <c r="S1171" s="100" t="str">
        <f aca="false">IF(N1171&gt;0,IF(O1171="","-",IF(R1171&lt;0%,"DEGROWTH","GROWTH")))</f>
        <v>GROWTH</v>
      </c>
      <c r="T1171" s="101" t="n">
        <v>0</v>
      </c>
      <c r="U1171" s="101" t="str">
        <f aca="false">IF(F1171&lt;=$V$2,"Dec","")</f>
        <v>Dec</v>
      </c>
      <c r="V1171" s="97" t="n">
        <v>0</v>
      </c>
      <c r="W1171" s="104" t="n">
        <f aca="false">K1171-V1171</f>
        <v>20.5</v>
      </c>
      <c r="X1171" s="103" t="n">
        <f aca="false">IFERROR(IF(U1171="Dec",(K1171/V1171-1)),0)</f>
        <v>0</v>
      </c>
      <c r="Y1171" s="106" t="b">
        <f aca="false">IF(T1171&gt;0,IF(U1171="","-",IF(X1171&lt;0%,"DEGROWTH","GROWTH")))</f>
        <v>0</v>
      </c>
      <c r="Z1171" s="24" t="n">
        <v>0</v>
      </c>
      <c r="AA1171" s="24" t="n">
        <f aca="false">IF(H1171&gt;0,1,0)</f>
        <v>0</v>
      </c>
      <c r="AB1171" s="3" t="n">
        <v>1000003404</v>
      </c>
      <c r="AC1171" s="3"/>
    </row>
    <row r="1172" customFormat="false" ht="14.25" hidden="true" customHeight="true" outlineLevel="0" collapsed="false">
      <c r="A1172" s="23" t="s">
        <v>134</v>
      </c>
      <c r="B1172" s="65" t="s">
        <v>79</v>
      </c>
      <c r="C1172" s="65" t="s">
        <v>314</v>
      </c>
      <c r="D1172" s="65" t="n">
        <v>1000003554</v>
      </c>
      <c r="E1172" s="65" t="s">
        <v>315</v>
      </c>
      <c r="F1172" s="67" t="n">
        <v>45072</v>
      </c>
      <c r="G1172" s="67" t="str">
        <f aca="false">IF(I1172&gt;0,"Targeted Dealer","-")</f>
        <v>Targeted Dealer</v>
      </c>
      <c r="H1172" s="67"/>
      <c r="I1172" s="68" t="n">
        <v>60</v>
      </c>
      <c r="J1172" s="68" t="n">
        <f aca="false">I1172/$J$1*$E$1</f>
        <v>1252.25806451613</v>
      </c>
      <c r="K1172" s="97" t="n">
        <v>32</v>
      </c>
      <c r="L1172" s="69" t="n">
        <f aca="false">K1172-J1172</f>
        <v>-1220.25806451613</v>
      </c>
      <c r="M1172" s="69" t="n">
        <f aca="false">IFERROR((K1172/J1172%),"-")</f>
        <v>2.55538382277177</v>
      </c>
      <c r="N1172" s="100" t="n">
        <v>40</v>
      </c>
      <c r="O1172" s="98" t="str">
        <f aca="false">IF(F1172&lt;=$P$2,"Nov","")</f>
        <v>Nov</v>
      </c>
      <c r="P1172" s="97" t="n">
        <v>40</v>
      </c>
      <c r="Q1172" s="100" t="n">
        <f aca="false">K1172-P1172</f>
        <v>-8</v>
      </c>
      <c r="R1172" s="98" t="n">
        <f aca="false">IFERROR(IF(O1172="Nov",(K1172/P1172-1)),0)</f>
        <v>-0.2</v>
      </c>
      <c r="S1172" s="100" t="str">
        <f aca="false">IF(N1172&gt;0,IF(O1172="","-",IF(R1172&lt;0%,"DEGROWTH","GROWTH")))</f>
        <v>DEGROWTH</v>
      </c>
      <c r="T1172" s="101" t="n">
        <v>54</v>
      </c>
      <c r="U1172" s="101" t="str">
        <f aca="false">IF(F1172&lt;=$V$2,"Dec","")</f>
        <v>Dec</v>
      </c>
      <c r="V1172" s="97" t="n">
        <v>54</v>
      </c>
      <c r="W1172" s="104" t="n">
        <f aca="false">K1172-V1172</f>
        <v>-22</v>
      </c>
      <c r="X1172" s="103" t="n">
        <f aca="false">IFERROR(IF(U1172="Dec",(K1172/V1172-1)),0)</f>
        <v>-0.407407407407407</v>
      </c>
      <c r="Y1172" s="104" t="str">
        <f aca="false">IF(T1172&gt;0,IF(U1172="","-",IF(X1172&lt;0%,"DEGROWTH","GROWTH")))</f>
        <v>DEGROWTH</v>
      </c>
      <c r="Z1172" s="24" t="n">
        <v>0</v>
      </c>
      <c r="AA1172" s="24" t="n">
        <f aca="false">IF(H1172&gt;0,1,0)</f>
        <v>0</v>
      </c>
      <c r="AB1172" s="3" t="n">
        <v>1000003554</v>
      </c>
      <c r="AC1172" s="3"/>
    </row>
    <row r="1173" customFormat="false" ht="14.25" hidden="true" customHeight="true" outlineLevel="0" collapsed="false">
      <c r="A1173" s="23" t="s">
        <v>134</v>
      </c>
      <c r="B1173" s="65" t="s">
        <v>79</v>
      </c>
      <c r="C1173" s="65" t="s">
        <v>4191</v>
      </c>
      <c r="D1173" s="65" t="n">
        <v>1000003587</v>
      </c>
      <c r="E1173" s="65" t="s">
        <v>4192</v>
      </c>
      <c r="F1173" s="67" t="n">
        <v>45084</v>
      </c>
      <c r="G1173" s="67" t="str">
        <f aca="false">IF(I1173&gt;0,"Targeted Dealer","-")</f>
        <v>Targeted Dealer</v>
      </c>
      <c r="H1173" s="67"/>
      <c r="I1173" s="68" t="n">
        <v>50</v>
      </c>
      <c r="J1173" s="68" t="n">
        <f aca="false">I1173/$J$1*$E$1</f>
        <v>1043.54838709677</v>
      </c>
      <c r="K1173" s="97" t="n">
        <v>5</v>
      </c>
      <c r="L1173" s="69" t="n">
        <f aca="false">K1173-J1173</f>
        <v>-1038.54838709677</v>
      </c>
      <c r="M1173" s="69" t="n">
        <f aca="false">IFERROR((K1173/J1173%),"-")</f>
        <v>0.479134466769706</v>
      </c>
      <c r="N1173" s="100" t="n">
        <v>39.5</v>
      </c>
      <c r="O1173" s="98" t="str">
        <f aca="false">IF(F1173&lt;=$P$2,"Nov","")</f>
        <v>Nov</v>
      </c>
      <c r="P1173" s="97" t="n">
        <v>39.5</v>
      </c>
      <c r="Q1173" s="100" t="n">
        <f aca="false">K1173-P1173</f>
        <v>-34.5</v>
      </c>
      <c r="R1173" s="98" t="n">
        <f aca="false">IFERROR(IF(O1173="Nov",(K1173/P1173-1)),0)</f>
        <v>-0.873417721518987</v>
      </c>
      <c r="S1173" s="100" t="str">
        <f aca="false">IF(N1173&gt;0,IF(O1173="","-",IF(R1173&lt;0%,"DEGROWTH","GROWTH")))</f>
        <v>DEGROWTH</v>
      </c>
      <c r="T1173" s="101" t="n">
        <v>15</v>
      </c>
      <c r="U1173" s="101" t="str">
        <f aca="false">IF(F1173&lt;=$V$2,"Dec","")</f>
        <v>Dec</v>
      </c>
      <c r="V1173" s="97" t="n">
        <v>15</v>
      </c>
      <c r="W1173" s="104" t="n">
        <f aca="false">K1173-V1173</f>
        <v>-10</v>
      </c>
      <c r="X1173" s="103" t="n">
        <f aca="false">IFERROR(IF(U1173="Dec",(K1173/V1173-1)),0)</f>
        <v>-0.666666666666667</v>
      </c>
      <c r="Y1173" s="104" t="str">
        <f aca="false">IF(T1173&gt;0,IF(U1173="","-",IF(X1173&lt;0%,"DEGROWTH","GROWTH")))</f>
        <v>DEGROWTH</v>
      </c>
      <c r="Z1173" s="24" t="n">
        <v>0</v>
      </c>
      <c r="AA1173" s="24" t="n">
        <f aca="false">IF(H1173&gt;0,1,0)</f>
        <v>0</v>
      </c>
      <c r="AB1173" s="3" t="n">
        <v>1000003587</v>
      </c>
      <c r="AC1173" s="3"/>
    </row>
    <row r="1174" customFormat="false" ht="14.25" hidden="true" customHeight="true" outlineLevel="0" collapsed="false">
      <c r="A1174" s="23" t="s">
        <v>134</v>
      </c>
      <c r="B1174" s="65" t="s">
        <v>79</v>
      </c>
      <c r="C1174" s="65" t="s">
        <v>2239</v>
      </c>
      <c r="D1174" s="65" t="n">
        <v>1000003677</v>
      </c>
      <c r="E1174" s="65" t="s">
        <v>2240</v>
      </c>
      <c r="F1174" s="67" t="n">
        <v>45142</v>
      </c>
      <c r="G1174" s="67" t="str">
        <f aca="false">IF(I1174&gt;0,"Targeted Dealer","-")</f>
        <v>Targeted Dealer</v>
      </c>
      <c r="H1174" s="67"/>
      <c r="I1174" s="68" t="n">
        <v>20</v>
      </c>
      <c r="J1174" s="68" t="n">
        <f aca="false">I1174/$J$1*$E$1</f>
        <v>417.41935483871</v>
      </c>
      <c r="K1174" s="97" t="n">
        <v>2</v>
      </c>
      <c r="L1174" s="69" t="n">
        <f aca="false">K1174-J1174</f>
        <v>-415.41935483871</v>
      </c>
      <c r="M1174" s="69" t="n">
        <f aca="false">IFERROR((K1174/J1174%),"-")</f>
        <v>0.479134466769706</v>
      </c>
      <c r="N1174" s="100" t="n">
        <v>2.25</v>
      </c>
      <c r="O1174" s="98" t="str">
        <f aca="false">IF(F1174&lt;=$P$2,"Nov","")</f>
        <v>Nov</v>
      </c>
      <c r="P1174" s="97" t="n">
        <v>2.25</v>
      </c>
      <c r="Q1174" s="100" t="n">
        <f aca="false">K1174-P1174</f>
        <v>-0.25</v>
      </c>
      <c r="R1174" s="98" t="n">
        <f aca="false">IFERROR(IF(O1174="Nov",(K1174/P1174-1)),0)</f>
        <v>-0.111111111111111</v>
      </c>
      <c r="S1174" s="100" t="str">
        <f aca="false">IF(N1174&gt;0,IF(O1174="","-",IF(R1174&lt;0%,"DEGROWTH","GROWTH")))</f>
        <v>DEGROWTH</v>
      </c>
      <c r="T1174" s="101" t="n">
        <v>0</v>
      </c>
      <c r="U1174" s="101" t="str">
        <f aca="false">IF(F1174&lt;=$V$2,"Dec","")</f>
        <v>Dec</v>
      </c>
      <c r="V1174" s="97" t="n">
        <v>0</v>
      </c>
      <c r="W1174" s="104" t="n">
        <f aca="false">K1174-V1174</f>
        <v>2</v>
      </c>
      <c r="X1174" s="103" t="n">
        <f aca="false">IFERROR(IF(U1174="Dec",(K1174/V1174-1)),0)</f>
        <v>0</v>
      </c>
      <c r="Y1174" s="106" t="b">
        <f aca="false">IF(T1174&gt;0,IF(U1174="","-",IF(X1174&lt;0%,"DEGROWTH","GROWTH")))</f>
        <v>0</v>
      </c>
      <c r="Z1174" s="24" t="n">
        <v>0</v>
      </c>
      <c r="AA1174" s="24" t="n">
        <f aca="false">IF(H1174&gt;0,1,0)</f>
        <v>0</v>
      </c>
      <c r="AB1174" s="3" t="n">
        <v>1000003677</v>
      </c>
      <c r="AC1174" s="3"/>
    </row>
    <row r="1175" customFormat="false" ht="14.25" hidden="true" customHeight="true" outlineLevel="0" collapsed="false">
      <c r="A1175" s="23" t="s">
        <v>134</v>
      </c>
      <c r="B1175" s="65" t="s">
        <v>79</v>
      </c>
      <c r="C1175" s="65" t="s">
        <v>2241</v>
      </c>
      <c r="D1175" s="65" t="n">
        <v>1000003714</v>
      </c>
      <c r="E1175" s="65" t="s">
        <v>2242</v>
      </c>
      <c r="F1175" s="67" t="n">
        <v>45181</v>
      </c>
      <c r="G1175" s="67" t="str">
        <f aca="false">IF(I1175&gt;0,"Targeted Dealer","-")</f>
        <v>Targeted Dealer</v>
      </c>
      <c r="H1175" s="67"/>
      <c r="I1175" s="68" t="n">
        <v>20</v>
      </c>
      <c r="J1175" s="68" t="n">
        <f aca="false">I1175/$J$1*$E$1</f>
        <v>417.41935483871</v>
      </c>
      <c r="K1175" s="97" t="n">
        <v>0</v>
      </c>
      <c r="L1175" s="69" t="n">
        <f aca="false">K1175-J1175</f>
        <v>-417.41935483871</v>
      </c>
      <c r="M1175" s="69" t="n">
        <f aca="false">IFERROR((K1175/J1175%),"-")</f>
        <v>0</v>
      </c>
      <c r="N1175" s="100" t="n">
        <v>5</v>
      </c>
      <c r="O1175" s="98" t="str">
        <f aca="false">IF(F1175&lt;=$P$2,"Nov","")</f>
        <v>Nov</v>
      </c>
      <c r="P1175" s="97" t="n">
        <v>5</v>
      </c>
      <c r="Q1175" s="100" t="n">
        <f aca="false">K1175-P1175</f>
        <v>-5</v>
      </c>
      <c r="R1175" s="98" t="n">
        <f aca="false">IFERROR(IF(O1175="Nov",(K1175/P1175-1)),0)</f>
        <v>-1</v>
      </c>
      <c r="S1175" s="100" t="str">
        <f aca="false">IF(N1175&gt;0,IF(O1175="","-",IF(R1175&lt;0%,"DEGROWTH","GROWTH")))</f>
        <v>DEGROWTH</v>
      </c>
      <c r="T1175" s="101" t="n">
        <v>0</v>
      </c>
      <c r="U1175" s="101" t="str">
        <f aca="false">IF(F1175&lt;=$V$2,"Dec","")</f>
        <v>Dec</v>
      </c>
      <c r="V1175" s="97" t="n">
        <v>0</v>
      </c>
      <c r="W1175" s="104" t="n">
        <f aca="false">K1175-V1175</f>
        <v>0</v>
      </c>
      <c r="X1175" s="103" t="n">
        <f aca="false">IFERROR(IF(U1175="Dec",(K1175/V1175-1)),0)</f>
        <v>0</v>
      </c>
      <c r="Y1175" s="106" t="b">
        <f aca="false">IF(T1175&gt;0,IF(U1175="","-",IF(X1175&lt;0%,"DEGROWTH","GROWTH")))</f>
        <v>0</v>
      </c>
      <c r="Z1175" s="24" t="n">
        <v>1</v>
      </c>
      <c r="AA1175" s="24" t="n">
        <f aca="false">IF(H1175&gt;0,1,0)</f>
        <v>0</v>
      </c>
      <c r="AB1175" s="3" t="n">
        <v>1000003714</v>
      </c>
      <c r="AC1175" s="3"/>
    </row>
    <row r="1176" customFormat="false" ht="14.25" hidden="true" customHeight="true" outlineLevel="0" collapsed="false">
      <c r="A1176" s="23" t="s">
        <v>134</v>
      </c>
      <c r="B1176" s="65" t="s">
        <v>79</v>
      </c>
      <c r="C1176" s="65" t="s">
        <v>2243</v>
      </c>
      <c r="D1176" s="65" t="n">
        <v>1000003746</v>
      </c>
      <c r="E1176" s="65" t="s">
        <v>2244</v>
      </c>
      <c r="F1176" s="67" t="n">
        <v>45238</v>
      </c>
      <c r="G1176" s="67" t="str">
        <f aca="false">IF(I1176&gt;0,"Targeted Dealer","-")</f>
        <v>Targeted Dealer</v>
      </c>
      <c r="H1176" s="67"/>
      <c r="I1176" s="68" t="n">
        <v>50</v>
      </c>
      <c r="J1176" s="68" t="n">
        <f aca="false">I1176/$J$1*$E$1</f>
        <v>1043.54838709677</v>
      </c>
      <c r="K1176" s="97" t="n">
        <v>16</v>
      </c>
      <c r="L1176" s="69" t="n">
        <f aca="false">K1176-J1176</f>
        <v>-1027.54838709677</v>
      </c>
      <c r="M1176" s="69" t="n">
        <f aca="false">IFERROR((K1176/J1176%),"-")</f>
        <v>1.53323029366306</v>
      </c>
      <c r="N1176" s="100" t="n">
        <v>27.25</v>
      </c>
      <c r="O1176" s="98" t="str">
        <f aca="false">IF(F1176&lt;=$P$2,"Nov","")</f>
        <v>Nov</v>
      </c>
      <c r="P1176" s="97" t="n">
        <v>27.25</v>
      </c>
      <c r="Q1176" s="100" t="n">
        <f aca="false">K1176-P1176</f>
        <v>-11.25</v>
      </c>
      <c r="R1176" s="98" t="n">
        <f aca="false">IFERROR(IF(O1176="Nov",(K1176/P1176-1)),0)</f>
        <v>-0.412844036697248</v>
      </c>
      <c r="S1176" s="100" t="str">
        <f aca="false">IF(N1176&gt;0,IF(O1176="","-",IF(R1176&lt;0%,"DEGROWTH","GROWTH")))</f>
        <v>DEGROWTH</v>
      </c>
      <c r="T1176" s="101" t="n">
        <v>34</v>
      </c>
      <c r="U1176" s="101" t="str">
        <f aca="false">IF(F1176&lt;=$V$2,"Dec","")</f>
        <v>Dec</v>
      </c>
      <c r="V1176" s="97" t="n">
        <v>34</v>
      </c>
      <c r="W1176" s="104" t="n">
        <f aca="false">K1176-V1176</f>
        <v>-18</v>
      </c>
      <c r="X1176" s="103" t="n">
        <f aca="false">IFERROR(IF(U1176="Dec",(K1176/V1176-1)),0)</f>
        <v>-0.529411764705882</v>
      </c>
      <c r="Y1176" s="104" t="str">
        <f aca="false">IF(T1176&gt;0,IF(U1176="","-",IF(X1176&lt;0%,"DEGROWTH","GROWTH")))</f>
        <v>DEGROWTH</v>
      </c>
      <c r="Z1176" s="24" t="n">
        <v>0</v>
      </c>
      <c r="AA1176" s="24" t="n">
        <f aca="false">IF(H1176&gt;0,1,0)</f>
        <v>0</v>
      </c>
      <c r="AB1176" s="3" t="n">
        <v>1000003746</v>
      </c>
      <c r="AC1176" s="3"/>
    </row>
    <row r="1177" customFormat="false" ht="14.25" hidden="true" customHeight="true" outlineLevel="0" collapsed="false">
      <c r="A1177" s="24" t="s">
        <v>134</v>
      </c>
      <c r="B1177" s="65" t="s">
        <v>79</v>
      </c>
      <c r="C1177" s="128" t="s">
        <v>316</v>
      </c>
      <c r="D1177" s="128" t="n">
        <v>1000003867</v>
      </c>
      <c r="E1177" s="128" t="s">
        <v>317</v>
      </c>
      <c r="F1177" s="67" t="n">
        <v>45342</v>
      </c>
      <c r="G1177" s="67" t="str">
        <f aca="false">IF(I1177&gt;0,"Targeted Dealer","-")</f>
        <v>Targeted Dealer</v>
      </c>
      <c r="H1177" s="67"/>
      <c r="I1177" s="68" t="n">
        <v>20</v>
      </c>
      <c r="J1177" s="68" t="n">
        <f aca="false">I1177/$J$1*$E$1</f>
        <v>417.41935483871</v>
      </c>
      <c r="K1177" s="97" t="n">
        <v>0</v>
      </c>
      <c r="L1177" s="69" t="n">
        <f aca="false">K1177-J1177</f>
        <v>-417.41935483871</v>
      </c>
      <c r="M1177" s="69" t="n">
        <f aca="false">IFERROR((K1177/J1177%),"-")</f>
        <v>0</v>
      </c>
      <c r="N1177" s="100" t="n">
        <v>20</v>
      </c>
      <c r="O1177" s="98" t="str">
        <f aca="false">IF(F1177&lt;=$P$2,"Nov","")</f>
        <v>Nov</v>
      </c>
      <c r="P1177" s="97" t="n">
        <v>20</v>
      </c>
      <c r="Q1177" s="100" t="n">
        <f aca="false">K1177-P1177</f>
        <v>-20</v>
      </c>
      <c r="R1177" s="98" t="n">
        <f aca="false">IFERROR(IF(O1177="Nov",(K1177/P1177-1)),0)</f>
        <v>-1</v>
      </c>
      <c r="S1177" s="100" t="str">
        <f aca="false">IF(N1177&gt;0,IF(O1177="","-",IF(R1177&lt;0%,"DEGROWTH","GROWTH")))</f>
        <v>DEGROWTH</v>
      </c>
      <c r="T1177" s="101" t="n">
        <v>0</v>
      </c>
      <c r="U1177" s="101" t="str">
        <f aca="false">IF(F1177&lt;=$V$2,"Dec","")</f>
        <v>Dec</v>
      </c>
      <c r="V1177" s="97" t="n">
        <v>0</v>
      </c>
      <c r="W1177" s="104" t="n">
        <f aca="false">K1177-V1177</f>
        <v>0</v>
      </c>
      <c r="X1177" s="103" t="n">
        <f aca="false">IFERROR(IF(U1177="Dec",(K1177/V1177-1)),0)</f>
        <v>0</v>
      </c>
      <c r="Y1177" s="106" t="b">
        <f aca="false">IF(T1177&gt;0,IF(U1177="","-",IF(X1177&lt;0%,"DEGROWTH","GROWTH")))</f>
        <v>0</v>
      </c>
      <c r="Z1177" s="24" t="n">
        <v>1</v>
      </c>
      <c r="AA1177" s="24" t="n">
        <f aca="false">IF(H1177&gt;0,1,0)</f>
        <v>0</v>
      </c>
      <c r="AB1177" s="3" t="n">
        <v>1000003867</v>
      </c>
      <c r="AC1177" s="3"/>
    </row>
    <row r="1178" customFormat="false" ht="14.25" hidden="true" customHeight="true" outlineLevel="0" collapsed="false">
      <c r="A1178" s="24" t="s">
        <v>134</v>
      </c>
      <c r="B1178" s="65" t="s">
        <v>79</v>
      </c>
      <c r="C1178" s="128" t="s">
        <v>2245</v>
      </c>
      <c r="D1178" s="128" t="n">
        <v>1000003870</v>
      </c>
      <c r="E1178" s="128" t="s">
        <v>2246</v>
      </c>
      <c r="F1178" s="67" t="n">
        <v>45349</v>
      </c>
      <c r="G1178" s="67" t="str">
        <f aca="false">IF(I1178&gt;0,"Targeted Dealer","-")</f>
        <v>Targeted Dealer</v>
      </c>
      <c r="H1178" s="67"/>
      <c r="I1178" s="68" t="n">
        <v>50</v>
      </c>
      <c r="J1178" s="68" t="n">
        <f aca="false">I1178/$J$1*$E$1</f>
        <v>1043.54838709677</v>
      </c>
      <c r="K1178" s="97" t="n">
        <v>18</v>
      </c>
      <c r="L1178" s="69" t="n">
        <f aca="false">K1178-J1178</f>
        <v>-1025.54838709677</v>
      </c>
      <c r="M1178" s="69" t="n">
        <f aca="false">IFERROR((K1178/J1178%),"-")</f>
        <v>1.72488408037094</v>
      </c>
      <c r="N1178" s="100" t="n">
        <v>13</v>
      </c>
      <c r="O1178" s="98" t="str">
        <f aca="false">IF(F1178&lt;=$P$2,"Nov","")</f>
        <v>Nov</v>
      </c>
      <c r="P1178" s="97" t="n">
        <v>13</v>
      </c>
      <c r="Q1178" s="100" t="n">
        <f aca="false">K1178-P1178</f>
        <v>5</v>
      </c>
      <c r="R1178" s="98" t="n">
        <f aca="false">IFERROR(IF(O1178="Nov",(K1178/P1178-1)),0)</f>
        <v>0.384615384615385</v>
      </c>
      <c r="S1178" s="100" t="str">
        <f aca="false">IF(N1178&gt;0,IF(O1178="","-",IF(R1178&lt;0%,"DEGROWTH","GROWTH")))</f>
        <v>GROWTH</v>
      </c>
      <c r="T1178" s="101" t="n">
        <v>0</v>
      </c>
      <c r="U1178" s="101" t="str">
        <f aca="false">IF(F1178&lt;=$V$2,"Dec","")</f>
        <v>Dec</v>
      </c>
      <c r="V1178" s="97" t="n">
        <v>0</v>
      </c>
      <c r="W1178" s="104" t="n">
        <f aca="false">K1178-V1178</f>
        <v>18</v>
      </c>
      <c r="X1178" s="103" t="n">
        <f aca="false">IFERROR(IF(U1178="Dec",(K1178/V1178-1)),0)</f>
        <v>0</v>
      </c>
      <c r="Y1178" s="106" t="b">
        <f aca="false">IF(T1178&gt;0,IF(U1178="","-",IF(X1178&lt;0%,"DEGROWTH","GROWTH")))</f>
        <v>0</v>
      </c>
      <c r="Z1178" s="24" t="n">
        <v>0</v>
      </c>
      <c r="AA1178" s="24" t="n">
        <f aca="false">IF(H1178&gt;0,1,0)</f>
        <v>0</v>
      </c>
      <c r="AB1178" s="3" t="n">
        <v>1000003870</v>
      </c>
      <c r="AC1178" s="3"/>
    </row>
    <row r="1179" customFormat="false" ht="14.25" hidden="true" customHeight="true" outlineLevel="0" collapsed="false">
      <c r="A1179" s="24" t="s">
        <v>134</v>
      </c>
      <c r="B1179" s="65" t="s">
        <v>79</v>
      </c>
      <c r="C1179" s="128" t="s">
        <v>2247</v>
      </c>
      <c r="D1179" s="128" t="n">
        <v>1000003889</v>
      </c>
      <c r="E1179" s="128" t="s">
        <v>2248</v>
      </c>
      <c r="F1179" s="67" t="n">
        <v>45369</v>
      </c>
      <c r="G1179" s="67" t="str">
        <f aca="false">IF(I1179&gt;0,"Targeted Dealer","-")</f>
        <v>Targeted Dealer</v>
      </c>
      <c r="H1179" s="67"/>
      <c r="I1179" s="68" t="n">
        <v>20</v>
      </c>
      <c r="J1179" s="68" t="n">
        <f aca="false">I1179/$J$1*$E$1</f>
        <v>417.41935483871</v>
      </c>
      <c r="K1179" s="97" t="n">
        <v>28.5</v>
      </c>
      <c r="L1179" s="69" t="n">
        <f aca="false">K1179-J1179</f>
        <v>-388.91935483871</v>
      </c>
      <c r="M1179" s="69" t="n">
        <f aca="false">IFERROR((K1179/J1179%),"-")</f>
        <v>6.82766615146831</v>
      </c>
      <c r="N1179" s="100" t="n">
        <v>48.65</v>
      </c>
      <c r="O1179" s="98" t="str">
        <f aca="false">IF(F1179&lt;=$P$2,"Nov","")</f>
        <v>Nov</v>
      </c>
      <c r="P1179" s="97" t="n">
        <v>48.65</v>
      </c>
      <c r="Q1179" s="100" t="n">
        <f aca="false">K1179-P1179</f>
        <v>-20.15</v>
      </c>
      <c r="R1179" s="98" t="n">
        <f aca="false">IFERROR(IF(O1179="Nov",(K1179/P1179-1)),0)</f>
        <v>-0.414182939362796</v>
      </c>
      <c r="S1179" s="100" t="str">
        <f aca="false">IF(N1179&gt;0,IF(O1179="","-",IF(R1179&lt;0%,"DEGROWTH","GROWTH")))</f>
        <v>DEGROWTH</v>
      </c>
      <c r="T1179" s="101" t="n">
        <v>0</v>
      </c>
      <c r="U1179" s="101" t="str">
        <f aca="false">IF(F1179&lt;=$V$2,"Dec","")</f>
        <v>Dec</v>
      </c>
      <c r="V1179" s="97" t="n">
        <v>0</v>
      </c>
      <c r="W1179" s="104" t="n">
        <f aca="false">K1179-V1179</f>
        <v>28.5</v>
      </c>
      <c r="X1179" s="103" t="n">
        <f aca="false">IFERROR(IF(U1179="Dec",(K1179/V1179-1)),0)</f>
        <v>0</v>
      </c>
      <c r="Y1179" s="106" t="b">
        <f aca="false">IF(T1179&gt;0,IF(U1179="","-",IF(X1179&lt;0%,"DEGROWTH","GROWTH")))</f>
        <v>0</v>
      </c>
      <c r="Z1179" s="24" t="n">
        <v>0</v>
      </c>
      <c r="AA1179" s="24" t="n">
        <f aca="false">IF(H1179&gt;0,1,0)</f>
        <v>0</v>
      </c>
      <c r="AB1179" s="3" t="n">
        <v>1000003889</v>
      </c>
      <c r="AC1179" s="3"/>
    </row>
    <row r="1180" customFormat="false" ht="14.25" hidden="true" customHeight="true" outlineLevel="0" collapsed="false">
      <c r="A1180" s="24" t="s">
        <v>134</v>
      </c>
      <c r="B1180" s="65" t="s">
        <v>79</v>
      </c>
      <c r="C1180" s="128" t="s">
        <v>2249</v>
      </c>
      <c r="D1180" s="128" t="n">
        <v>1000003894</v>
      </c>
      <c r="E1180" s="128" t="s">
        <v>2250</v>
      </c>
      <c r="F1180" s="67" t="n">
        <v>45373</v>
      </c>
      <c r="G1180" s="67" t="str">
        <f aca="false">IF(I1180&gt;0,"Targeted Dealer","-")</f>
        <v>Targeted Dealer</v>
      </c>
      <c r="H1180" s="67"/>
      <c r="I1180" s="68" t="n">
        <v>40</v>
      </c>
      <c r="J1180" s="68" t="n">
        <f aca="false">I1180/$J$1*$E$1</f>
        <v>834.838709677419</v>
      </c>
      <c r="K1180" s="97" t="n">
        <v>24</v>
      </c>
      <c r="L1180" s="69" t="n">
        <f aca="false">K1180-J1180</f>
        <v>-810.838709677419</v>
      </c>
      <c r="M1180" s="69" t="n">
        <f aca="false">IFERROR((K1180/J1180%),"-")</f>
        <v>2.87480680061824</v>
      </c>
      <c r="N1180" s="100" t="n">
        <v>21.25</v>
      </c>
      <c r="O1180" s="98" t="str">
        <f aca="false">IF(F1180&lt;=$P$2,"Nov","")</f>
        <v>Nov</v>
      </c>
      <c r="P1180" s="97" t="n">
        <v>21.25</v>
      </c>
      <c r="Q1180" s="100" t="n">
        <f aca="false">K1180-P1180</f>
        <v>2.75</v>
      </c>
      <c r="R1180" s="98" t="n">
        <f aca="false">IFERROR(IF(O1180="Nov",(K1180/P1180-1)),0)</f>
        <v>0.129411764705882</v>
      </c>
      <c r="S1180" s="100" t="str">
        <f aca="false">IF(N1180&gt;0,IF(O1180="","-",IF(R1180&lt;0%,"DEGROWTH","GROWTH")))</f>
        <v>GROWTH</v>
      </c>
      <c r="T1180" s="101" t="n">
        <v>0</v>
      </c>
      <c r="U1180" s="101" t="str">
        <f aca="false">IF(F1180&lt;=$V$2,"Dec","")</f>
        <v>Dec</v>
      </c>
      <c r="V1180" s="97" t="n">
        <v>0</v>
      </c>
      <c r="W1180" s="104" t="n">
        <f aca="false">K1180-V1180</f>
        <v>24</v>
      </c>
      <c r="X1180" s="103" t="n">
        <f aca="false">IFERROR(IF(U1180="Dec",(K1180/V1180-1)),0)</f>
        <v>0</v>
      </c>
      <c r="Y1180" s="106" t="b">
        <f aca="false">IF(T1180&gt;0,IF(U1180="","-",IF(X1180&lt;0%,"DEGROWTH","GROWTH")))</f>
        <v>0</v>
      </c>
      <c r="Z1180" s="24" t="n">
        <v>0</v>
      </c>
      <c r="AA1180" s="24" t="n">
        <f aca="false">IF(H1180&gt;0,1,0)</f>
        <v>0</v>
      </c>
      <c r="AB1180" s="3" t="n">
        <v>1000003894</v>
      </c>
      <c r="AC1180" s="3"/>
    </row>
    <row r="1181" customFormat="false" ht="14.25" hidden="true" customHeight="true" outlineLevel="0" collapsed="false">
      <c r="A1181" s="24" t="s">
        <v>134</v>
      </c>
      <c r="B1181" s="65" t="s">
        <v>79</v>
      </c>
      <c r="C1181" s="128" t="s">
        <v>2251</v>
      </c>
      <c r="D1181" s="128" t="n">
        <v>1000003897</v>
      </c>
      <c r="E1181" s="128" t="s">
        <v>2252</v>
      </c>
      <c r="F1181" s="67" t="n">
        <v>45380</v>
      </c>
      <c r="G1181" s="67" t="str">
        <f aca="false">IF(I1181&gt;0,"Targeted Dealer","-")</f>
        <v>Targeted Dealer</v>
      </c>
      <c r="H1181" s="67"/>
      <c r="I1181" s="68" t="n">
        <v>40</v>
      </c>
      <c r="J1181" s="68" t="n">
        <f aca="false">I1181/$J$1*$E$1</f>
        <v>834.838709677419</v>
      </c>
      <c r="K1181" s="97" t="n">
        <v>5</v>
      </c>
      <c r="L1181" s="69" t="n">
        <f aca="false">K1181-J1181</f>
        <v>-829.838709677419</v>
      </c>
      <c r="M1181" s="69" t="n">
        <f aca="false">IFERROR((K1181/J1181%),"-")</f>
        <v>0.598918083462133</v>
      </c>
      <c r="N1181" s="100" t="n">
        <v>27.25</v>
      </c>
      <c r="O1181" s="98" t="str">
        <f aca="false">IF(F1181&lt;=$P$2,"Nov","")</f>
        <v>Nov</v>
      </c>
      <c r="P1181" s="97" t="n">
        <v>27.25</v>
      </c>
      <c r="Q1181" s="100" t="n">
        <f aca="false">K1181-P1181</f>
        <v>-22.25</v>
      </c>
      <c r="R1181" s="98" t="n">
        <f aca="false">IFERROR(IF(O1181="Nov",(K1181/P1181-1)),0)</f>
        <v>-0.81651376146789</v>
      </c>
      <c r="S1181" s="100" t="str">
        <f aca="false">IF(N1181&gt;0,IF(O1181="","-",IF(R1181&lt;0%,"DEGROWTH","GROWTH")))</f>
        <v>DEGROWTH</v>
      </c>
      <c r="T1181" s="101" t="n">
        <v>0</v>
      </c>
      <c r="U1181" s="101" t="str">
        <f aca="false">IF(F1181&lt;=$V$2,"Dec","")</f>
        <v>Dec</v>
      </c>
      <c r="V1181" s="97" t="n">
        <v>0</v>
      </c>
      <c r="W1181" s="104" t="n">
        <f aca="false">K1181-V1181</f>
        <v>5</v>
      </c>
      <c r="X1181" s="103" t="n">
        <f aca="false">IFERROR(IF(U1181="Dec",(K1181/V1181-1)),0)</f>
        <v>0</v>
      </c>
      <c r="Y1181" s="106" t="b">
        <f aca="false">IF(T1181&gt;0,IF(U1181="","-",IF(X1181&lt;0%,"DEGROWTH","GROWTH")))</f>
        <v>0</v>
      </c>
      <c r="Z1181" s="24" t="n">
        <v>0</v>
      </c>
      <c r="AA1181" s="24" t="n">
        <f aca="false">IF(H1181&gt;0,1,0)</f>
        <v>0</v>
      </c>
      <c r="AB1181" s="3" t="n">
        <v>1000003897</v>
      </c>
      <c r="AC1181" s="3"/>
    </row>
    <row r="1182" customFormat="false" ht="14.25" hidden="true" customHeight="true" outlineLevel="0" collapsed="false">
      <c r="A1182" s="24" t="s">
        <v>134</v>
      </c>
      <c r="B1182" s="65" t="s">
        <v>79</v>
      </c>
      <c r="C1182" s="128" t="s">
        <v>3925</v>
      </c>
      <c r="D1182" s="128" t="n">
        <v>1000003911</v>
      </c>
      <c r="E1182" s="128" t="s">
        <v>3926</v>
      </c>
      <c r="F1182" s="67" t="n">
        <v>45401</v>
      </c>
      <c r="G1182" s="67" t="str">
        <f aca="false">IF(I1182&gt;0,"Targeted Dealer","-")</f>
        <v>Targeted Dealer</v>
      </c>
      <c r="H1182" s="67"/>
      <c r="I1182" s="68" t="n">
        <v>50</v>
      </c>
      <c r="J1182" s="68" t="n">
        <f aca="false">I1182/$J$1*$E$1</f>
        <v>1043.54838709677</v>
      </c>
      <c r="K1182" s="97" t="n">
        <v>32</v>
      </c>
      <c r="L1182" s="69" t="n">
        <f aca="false">K1182-J1182</f>
        <v>-1011.54838709677</v>
      </c>
      <c r="M1182" s="69" t="n">
        <f aca="false">IFERROR((K1182/J1182%),"-")</f>
        <v>3.06646058732612</v>
      </c>
      <c r="N1182" s="100" t="n">
        <v>51.5</v>
      </c>
      <c r="O1182" s="98" t="str">
        <f aca="false">IF(F1182&lt;=$P$2,"Nov","")</f>
        <v>Nov</v>
      </c>
      <c r="P1182" s="97" t="n">
        <v>51.5</v>
      </c>
      <c r="Q1182" s="100" t="n">
        <f aca="false">K1182-P1182</f>
        <v>-19.5</v>
      </c>
      <c r="R1182" s="98" t="n">
        <f aca="false">IFERROR(IF(O1182="Nov",(K1182/P1182-1)),0)</f>
        <v>-0.378640776699029</v>
      </c>
      <c r="S1182" s="100" t="str">
        <f aca="false">IF(N1182&gt;0,IF(O1182="","-",IF(R1182&lt;0%,"DEGROWTH","GROWTH")))</f>
        <v>DEGROWTH</v>
      </c>
      <c r="T1182" s="101" t="n">
        <v>0</v>
      </c>
      <c r="U1182" s="101" t="str">
        <f aca="false">IF(F1182&lt;=$V$2,"Dec","")</f>
        <v>Dec</v>
      </c>
      <c r="V1182" s="97" t="n">
        <v>0</v>
      </c>
      <c r="W1182" s="104" t="n">
        <f aca="false">K1182-V1182</f>
        <v>32</v>
      </c>
      <c r="X1182" s="103" t="n">
        <f aca="false">IFERROR(IF(U1182="Dec",(K1182/V1182-1)),0)</f>
        <v>0</v>
      </c>
      <c r="Y1182" s="106" t="b">
        <f aca="false">IF(T1182&gt;0,IF(U1182="","-",IF(X1182&lt;0%,"DEGROWTH","GROWTH")))</f>
        <v>0</v>
      </c>
      <c r="Z1182" s="24" t="n">
        <v>0</v>
      </c>
      <c r="AA1182" s="24" t="n">
        <f aca="false">IF(H1182&gt;0,1,0)</f>
        <v>0</v>
      </c>
      <c r="AB1182" s="3" t="n">
        <v>1000003911</v>
      </c>
      <c r="AC1182" s="3"/>
    </row>
    <row r="1183" customFormat="false" ht="14.25" hidden="true" customHeight="true" outlineLevel="0" collapsed="false">
      <c r="A1183" s="24" t="s">
        <v>134</v>
      </c>
      <c r="B1183" s="65" t="s">
        <v>79</v>
      </c>
      <c r="C1183" s="128" t="s">
        <v>3927</v>
      </c>
      <c r="D1183" s="128" t="n">
        <v>1000003928</v>
      </c>
      <c r="E1183" s="128" t="s">
        <v>3928</v>
      </c>
      <c r="F1183" s="67" t="n">
        <v>45412</v>
      </c>
      <c r="G1183" s="67" t="str">
        <f aca="false">IF(I1183&gt;0,"Targeted Dealer","-")</f>
        <v>Targeted Dealer</v>
      </c>
      <c r="H1183" s="67"/>
      <c r="I1183" s="68" t="n">
        <v>20</v>
      </c>
      <c r="J1183" s="68" t="n">
        <f aca="false">I1183/$J$1*$E$1</f>
        <v>417.41935483871</v>
      </c>
      <c r="K1183" s="97" t="n">
        <v>14.25</v>
      </c>
      <c r="L1183" s="69" t="n">
        <f aca="false">K1183-J1183</f>
        <v>-403.16935483871</v>
      </c>
      <c r="M1183" s="69" t="n">
        <f aca="false">IFERROR((K1183/J1183%),"-")</f>
        <v>3.41383307573416</v>
      </c>
      <c r="N1183" s="100" t="n">
        <v>4.25</v>
      </c>
      <c r="O1183" s="98" t="str">
        <f aca="false">IF(F1183&lt;=$P$2,"Nov","")</f>
        <v>Nov</v>
      </c>
      <c r="P1183" s="97" t="n">
        <v>4.25</v>
      </c>
      <c r="Q1183" s="100" t="n">
        <f aca="false">K1183-P1183</f>
        <v>10</v>
      </c>
      <c r="R1183" s="98" t="n">
        <f aca="false">IFERROR(IF(O1183="Nov",(K1183/P1183-1)),0)</f>
        <v>2.35294117647059</v>
      </c>
      <c r="S1183" s="100" t="str">
        <f aca="false">IF(N1183&gt;0,IF(O1183="","-",IF(R1183&lt;0%,"DEGROWTH","GROWTH")))</f>
        <v>GROWTH</v>
      </c>
      <c r="T1183" s="101" t="n">
        <v>0</v>
      </c>
      <c r="U1183" s="101" t="str">
        <f aca="false">IF(F1183&lt;=$V$2,"Dec","")</f>
        <v>Dec</v>
      </c>
      <c r="V1183" s="97" t="n">
        <v>0</v>
      </c>
      <c r="W1183" s="104" t="n">
        <f aca="false">K1183-V1183</f>
        <v>14.25</v>
      </c>
      <c r="X1183" s="103" t="n">
        <f aca="false">IFERROR(IF(U1183="Dec",(K1183/V1183-1)),0)</f>
        <v>0</v>
      </c>
      <c r="Y1183" s="106" t="b">
        <f aca="false">IF(T1183&gt;0,IF(U1183="","-",IF(X1183&lt;0%,"DEGROWTH","GROWTH")))</f>
        <v>0</v>
      </c>
      <c r="Z1183" s="24" t="n">
        <v>0</v>
      </c>
      <c r="AA1183" s="24" t="n">
        <f aca="false">IF(H1183&gt;0,1,0)</f>
        <v>0</v>
      </c>
      <c r="AB1183" s="3" t="n">
        <v>1000003928</v>
      </c>
      <c r="AC1183" s="3"/>
    </row>
    <row r="1184" customFormat="false" ht="14.25" hidden="true" customHeight="true" outlineLevel="0" collapsed="false">
      <c r="A1184" s="24" t="s">
        <v>134</v>
      </c>
      <c r="B1184" s="65" t="s">
        <v>79</v>
      </c>
      <c r="C1184" s="128" t="s">
        <v>4040</v>
      </c>
      <c r="D1184" s="128" t="n">
        <v>1000003950</v>
      </c>
      <c r="E1184" s="128" t="s">
        <v>4041</v>
      </c>
      <c r="F1184" s="67" t="n">
        <v>45422</v>
      </c>
      <c r="G1184" s="67" t="str">
        <f aca="false">IF(I1184&gt;0,"Targeted Dealer","-")</f>
        <v>Targeted Dealer</v>
      </c>
      <c r="H1184" s="67"/>
      <c r="I1184" s="68" t="n">
        <v>20</v>
      </c>
      <c r="J1184" s="68" t="n">
        <f aca="false">I1184/$J$1*$E$1</f>
        <v>417.41935483871</v>
      </c>
      <c r="K1184" s="97" t="n">
        <v>1</v>
      </c>
      <c r="L1184" s="69" t="n">
        <f aca="false">K1184-J1184</f>
        <v>-416.41935483871</v>
      </c>
      <c r="M1184" s="69" t="n">
        <f aca="false">IFERROR((K1184/J1184%),"-")</f>
        <v>0.239567233384853</v>
      </c>
      <c r="N1184" s="100" t="n">
        <v>2.5</v>
      </c>
      <c r="O1184" s="98" t="str">
        <f aca="false">IF(F1184&lt;=$P$2,"Nov","")</f>
        <v>Nov</v>
      </c>
      <c r="P1184" s="97" t="n">
        <v>2.5</v>
      </c>
      <c r="Q1184" s="100" t="n">
        <f aca="false">K1184-P1184</f>
        <v>-1.5</v>
      </c>
      <c r="R1184" s="98" t="n">
        <f aca="false">IFERROR(IF(O1184="Nov",(K1184/P1184-1)),0)</f>
        <v>-0.6</v>
      </c>
      <c r="S1184" s="100" t="str">
        <f aca="false">IF(N1184&gt;0,IF(O1184="","-",IF(R1184&lt;0%,"DEGROWTH","GROWTH")))</f>
        <v>DEGROWTH</v>
      </c>
      <c r="T1184" s="101" t="n">
        <v>0</v>
      </c>
      <c r="U1184" s="101" t="str">
        <f aca="false">IF(F1184&lt;=$V$2,"Dec","")</f>
        <v>Dec</v>
      </c>
      <c r="V1184" s="97" t="n">
        <v>0</v>
      </c>
      <c r="W1184" s="104" t="n">
        <f aca="false">K1184-V1184</f>
        <v>1</v>
      </c>
      <c r="X1184" s="103" t="n">
        <f aca="false">IFERROR(IF(U1184="Dec",(K1184/V1184-1)),0)</f>
        <v>0</v>
      </c>
      <c r="Y1184" s="106" t="b">
        <f aca="false">IF(T1184&gt;0,IF(U1184="","-",IF(X1184&lt;0%,"DEGROWTH","GROWTH")))</f>
        <v>0</v>
      </c>
      <c r="Z1184" s="24" t="n">
        <v>0</v>
      </c>
      <c r="AA1184" s="24" t="n">
        <f aca="false">IF(H1184&gt;0,1,0)</f>
        <v>0</v>
      </c>
      <c r="AB1184" s="3" t="n">
        <v>1000003950</v>
      </c>
      <c r="AC1184" s="3"/>
    </row>
    <row r="1185" customFormat="false" ht="14.25" hidden="true" customHeight="true" outlineLevel="0" collapsed="false">
      <c r="A1185" s="24" t="s">
        <v>134</v>
      </c>
      <c r="B1185" s="65" t="s">
        <v>79</v>
      </c>
      <c r="C1185" s="128" t="s">
        <v>2253</v>
      </c>
      <c r="D1185" s="128" t="n">
        <v>1000003990</v>
      </c>
      <c r="E1185" s="128" t="s">
        <v>2254</v>
      </c>
      <c r="F1185" s="67" t="n">
        <v>45443</v>
      </c>
      <c r="G1185" s="67" t="str">
        <f aca="false">IF(I1185&gt;0,"Targeted Dealer","-")</f>
        <v>Targeted Dealer</v>
      </c>
      <c r="H1185" s="67"/>
      <c r="I1185" s="68" t="n">
        <v>20</v>
      </c>
      <c r="J1185" s="68" t="n">
        <f aca="false">I1185/$J$1*$E$1</f>
        <v>417.41935483871</v>
      </c>
      <c r="K1185" s="97" t="n">
        <v>10.75</v>
      </c>
      <c r="L1185" s="69" t="n">
        <f aca="false">K1185-J1185</f>
        <v>-406.66935483871</v>
      </c>
      <c r="M1185" s="69" t="n">
        <f aca="false">IFERROR((K1185/J1185%),"-")</f>
        <v>2.57534775888717</v>
      </c>
      <c r="N1185" s="100" t="n">
        <v>19.75</v>
      </c>
      <c r="O1185" s="98" t="str">
        <f aca="false">IF(F1185&lt;=$P$2,"Nov","")</f>
        <v>Nov</v>
      </c>
      <c r="P1185" s="97" t="n">
        <v>19.75</v>
      </c>
      <c r="Q1185" s="100" t="n">
        <f aca="false">K1185-P1185</f>
        <v>-9</v>
      </c>
      <c r="R1185" s="98" t="n">
        <f aca="false">IFERROR(IF(O1185="Nov",(K1185/P1185-1)),0)</f>
        <v>-0.455696202531646</v>
      </c>
      <c r="S1185" s="100" t="str">
        <f aca="false">IF(N1185&gt;0,IF(O1185="","-",IF(R1185&lt;0%,"DEGROWTH","GROWTH")))</f>
        <v>DEGROWTH</v>
      </c>
      <c r="T1185" s="101" t="n">
        <v>0</v>
      </c>
      <c r="U1185" s="101" t="str">
        <f aca="false">IF(F1185&lt;=$V$2,"Dec","")</f>
        <v>Dec</v>
      </c>
      <c r="V1185" s="97" t="n">
        <v>0</v>
      </c>
      <c r="W1185" s="104" t="n">
        <f aca="false">K1185-V1185</f>
        <v>10.75</v>
      </c>
      <c r="X1185" s="103" t="n">
        <f aca="false">IFERROR(IF(U1185="Dec",(K1185/V1185-1)),0)</f>
        <v>0</v>
      </c>
      <c r="Y1185" s="106" t="b">
        <f aca="false">IF(T1185&gt;0,IF(U1185="","-",IF(X1185&lt;0%,"DEGROWTH","GROWTH")))</f>
        <v>0</v>
      </c>
      <c r="Z1185" s="24" t="n">
        <v>0</v>
      </c>
      <c r="AA1185" s="24" t="n">
        <f aca="false">IF(H1185&gt;0,1,0)</f>
        <v>0</v>
      </c>
      <c r="AB1185" s="3" t="n">
        <v>1000003990</v>
      </c>
      <c r="AC1185" s="3"/>
    </row>
    <row r="1186" customFormat="false" ht="14.25" hidden="true" customHeight="true" outlineLevel="0" collapsed="false">
      <c r="A1186" s="24" t="s">
        <v>134</v>
      </c>
      <c r="B1186" s="65" t="s">
        <v>79</v>
      </c>
      <c r="C1186" s="128" t="s">
        <v>2255</v>
      </c>
      <c r="D1186" s="128" t="n">
        <v>1000004024</v>
      </c>
      <c r="E1186" s="128" t="s">
        <v>2256</v>
      </c>
      <c r="F1186" s="67" t="n">
        <v>45472</v>
      </c>
      <c r="G1186" s="67" t="str">
        <f aca="false">IF(I1186&gt;0,"Targeted Dealer","-")</f>
        <v>Targeted Dealer</v>
      </c>
      <c r="H1186" s="24"/>
      <c r="I1186" s="68" t="n">
        <v>20</v>
      </c>
      <c r="J1186" s="68" t="n">
        <f aca="false">I1186/$J$1*$E$1</f>
        <v>417.41935483871</v>
      </c>
      <c r="K1186" s="97" t="n">
        <v>0</v>
      </c>
      <c r="L1186" s="69" t="n">
        <f aca="false">K1186-J1186</f>
        <v>-417.41935483871</v>
      </c>
      <c r="M1186" s="69" t="n">
        <f aca="false">IFERROR((K1186/J1186%),"-")</f>
        <v>0</v>
      </c>
      <c r="N1186" s="100" t="n">
        <v>19.5</v>
      </c>
      <c r="O1186" s="98" t="str">
        <f aca="false">IF(F1186&lt;=$P$2,"Nov","")</f>
        <v>Nov</v>
      </c>
      <c r="P1186" s="97" t="n">
        <v>19.5</v>
      </c>
      <c r="Q1186" s="100" t="n">
        <f aca="false">K1186-P1186</f>
        <v>-19.5</v>
      </c>
      <c r="R1186" s="98" t="n">
        <f aca="false">IFERROR(IF(O1186="Nov",(K1186/P1186-1)),0)</f>
        <v>-1</v>
      </c>
      <c r="S1186" s="100" t="str">
        <f aca="false">IF(N1186&gt;0,IF(O1186="","-",IF(R1186&lt;0%,"DEGROWTH","GROWTH")))</f>
        <v>DEGROWTH</v>
      </c>
      <c r="T1186" s="101" t="n">
        <v>0</v>
      </c>
      <c r="U1186" s="101" t="str">
        <f aca="false">IF(F1186&lt;=$V$2,"Dec","")</f>
        <v>Dec</v>
      </c>
      <c r="V1186" s="97" t="n">
        <v>0</v>
      </c>
      <c r="W1186" s="104" t="n">
        <f aca="false">K1186-V1186</f>
        <v>0</v>
      </c>
      <c r="X1186" s="103" t="n">
        <f aca="false">IFERROR(IF(U1186="Dec",(K1186/V1186-1)),0)</f>
        <v>0</v>
      </c>
      <c r="Y1186" s="106" t="b">
        <f aca="false">IF(T1186&gt;0,IF(U1186="","-",IF(X1186&lt;0%,"DEGROWTH","GROWTH")))</f>
        <v>0</v>
      </c>
      <c r="Z1186" s="24" t="n">
        <v>1</v>
      </c>
      <c r="AA1186" s="24" t="n">
        <f aca="false">IF(H1186&gt;0,1,0)</f>
        <v>0</v>
      </c>
      <c r="AB1186" s="3" t="n">
        <v>1000004024</v>
      </c>
      <c r="AC1186" s="3"/>
    </row>
    <row r="1187" customFormat="false" ht="14.25" hidden="true" customHeight="true" outlineLevel="0" collapsed="false">
      <c r="A1187" s="24" t="s">
        <v>134</v>
      </c>
      <c r="B1187" s="128" t="s">
        <v>79</v>
      </c>
      <c r="C1187" s="128" t="s">
        <v>2257</v>
      </c>
      <c r="D1187" s="128" t="n">
        <v>1000004049</v>
      </c>
      <c r="E1187" s="128" t="s">
        <v>2258</v>
      </c>
      <c r="F1187" s="67" t="n">
        <v>45493</v>
      </c>
      <c r="G1187" s="67" t="str">
        <f aca="false">IF(I1187&gt;0,"Targeted Dealer","-")</f>
        <v>Targeted Dealer</v>
      </c>
      <c r="H1187" s="24"/>
      <c r="I1187" s="68" t="n">
        <v>40</v>
      </c>
      <c r="J1187" s="68" t="n">
        <f aca="false">I1187/$J$1*$E$1</f>
        <v>834.838709677419</v>
      </c>
      <c r="K1187" s="97" t="n">
        <v>40</v>
      </c>
      <c r="L1187" s="69" t="n">
        <f aca="false">K1187-J1187</f>
        <v>-794.838709677419</v>
      </c>
      <c r="M1187" s="69" t="n">
        <f aca="false">IFERROR((K1187/J1187%),"-")</f>
        <v>4.79134466769706</v>
      </c>
      <c r="N1187" s="100" t="n">
        <v>56</v>
      </c>
      <c r="O1187" s="98" t="str">
        <f aca="false">IF(F1187&lt;=$P$2,"Nov","")</f>
        <v>Nov</v>
      </c>
      <c r="P1187" s="97" t="n">
        <v>56</v>
      </c>
      <c r="Q1187" s="100" t="n">
        <f aca="false">K1187-P1187</f>
        <v>-16</v>
      </c>
      <c r="R1187" s="98" t="n">
        <f aca="false">IFERROR(IF(O1187="Nov",(K1187/P1187-1)),0)</f>
        <v>-0.285714285714286</v>
      </c>
      <c r="S1187" s="100" t="str">
        <f aca="false">IF(N1187&gt;0,IF(O1187="","-",IF(R1187&lt;0%,"DEGROWTH","GROWTH")))</f>
        <v>DEGROWTH</v>
      </c>
      <c r="T1187" s="101" t="n">
        <v>0</v>
      </c>
      <c r="U1187" s="101" t="str">
        <f aca="false">IF(F1187&lt;=$V$2,"Dec","")</f>
        <v>Dec</v>
      </c>
      <c r="V1187" s="97" t="n">
        <v>0</v>
      </c>
      <c r="W1187" s="104" t="n">
        <f aca="false">K1187-V1187</f>
        <v>40</v>
      </c>
      <c r="X1187" s="103" t="n">
        <f aca="false">IFERROR(IF(U1187="Dec",(K1187/V1187-1)),0)</f>
        <v>0</v>
      </c>
      <c r="Y1187" s="106" t="b">
        <f aca="false">IF(T1187&gt;0,IF(U1187="","-",IF(X1187&lt;0%,"DEGROWTH","GROWTH")))</f>
        <v>0</v>
      </c>
      <c r="Z1187" s="24" t="n">
        <v>0</v>
      </c>
      <c r="AA1187" s="24" t="n">
        <f aca="false">IF(H1187&gt;0,1,0)</f>
        <v>0</v>
      </c>
      <c r="AB1187" s="3" t="n">
        <v>1000004049</v>
      </c>
      <c r="AC1187" s="3"/>
    </row>
    <row r="1188" customFormat="false" ht="14.25" hidden="true" customHeight="true" outlineLevel="0" collapsed="false">
      <c r="A1188" s="24" t="s">
        <v>134</v>
      </c>
      <c r="B1188" s="128" t="s">
        <v>79</v>
      </c>
      <c r="C1188" s="128" t="s">
        <v>2259</v>
      </c>
      <c r="D1188" s="128" t="n">
        <v>1000004106</v>
      </c>
      <c r="E1188" s="128" t="s">
        <v>2260</v>
      </c>
      <c r="F1188" s="146" t="n">
        <v>45535</v>
      </c>
      <c r="G1188" s="67" t="str">
        <f aca="false">IF(I1188&gt;0,"Targeted Dealer","-")</f>
        <v>Targeted Dealer</v>
      </c>
      <c r="H1188" s="24"/>
      <c r="I1188" s="68" t="n">
        <v>20</v>
      </c>
      <c r="J1188" s="68" t="n">
        <f aca="false">I1188/$J$1*$E$1</f>
        <v>417.41935483871</v>
      </c>
      <c r="K1188" s="97" t="n">
        <v>15.75</v>
      </c>
      <c r="L1188" s="69" t="n">
        <f aca="false">K1188-J1188</f>
        <v>-401.66935483871</v>
      </c>
      <c r="M1188" s="69" t="n">
        <f aca="false">IFERROR((K1188/J1188%),"-")</f>
        <v>3.77318392581144</v>
      </c>
      <c r="N1188" s="100" t="n">
        <v>10.95</v>
      </c>
      <c r="O1188" s="98" t="str">
        <f aca="false">IF(F1188&lt;=$P$2,"Nov","")</f>
        <v>Nov</v>
      </c>
      <c r="P1188" s="97" t="n">
        <v>10.95</v>
      </c>
      <c r="Q1188" s="100" t="n">
        <f aca="false">K1188-P1188</f>
        <v>4.8</v>
      </c>
      <c r="R1188" s="98" t="n">
        <f aca="false">IFERROR(IF(O1188="Nov",(K1188/P1188-1)),0)</f>
        <v>0.438356164383562</v>
      </c>
      <c r="S1188" s="100" t="str">
        <f aca="false">IF(N1188&gt;0,IF(O1188="","-",IF(R1188&lt;0%,"DEGROWTH","GROWTH")))</f>
        <v>GROWTH</v>
      </c>
      <c r="T1188" s="101" t="n">
        <v>0</v>
      </c>
      <c r="U1188" s="101" t="str">
        <f aca="false">IF(F1188&lt;=$V$2,"Dec","")</f>
        <v>Dec</v>
      </c>
      <c r="V1188" s="97" t="n">
        <v>0</v>
      </c>
      <c r="W1188" s="104" t="n">
        <f aca="false">K1188-V1188</f>
        <v>15.75</v>
      </c>
      <c r="X1188" s="103" t="n">
        <f aca="false">IFERROR(IF(U1188="Dec",(K1188/V1188-1)),0)</f>
        <v>0</v>
      </c>
      <c r="Y1188" s="106" t="b">
        <f aca="false">IF(T1188&gt;0,IF(U1188="","-",IF(X1188&lt;0%,"DEGROWTH","GROWTH")))</f>
        <v>0</v>
      </c>
      <c r="Z1188" s="24" t="n">
        <v>0</v>
      </c>
      <c r="AA1188" s="24" t="n">
        <f aca="false">IF(H1188&gt;0,1,0)</f>
        <v>0</v>
      </c>
      <c r="AB1188" s="3" t="n">
        <v>1000004106</v>
      </c>
      <c r="AC1188" s="3"/>
    </row>
    <row r="1189" customFormat="false" ht="14.25" hidden="true" customHeight="true" outlineLevel="0" collapsed="false">
      <c r="A1189" s="23" t="s">
        <v>134</v>
      </c>
      <c r="B1189" s="65" t="s">
        <v>71</v>
      </c>
      <c r="C1189" s="65" t="s">
        <v>2261</v>
      </c>
      <c r="D1189" s="65" t="n">
        <v>1000000767</v>
      </c>
      <c r="E1189" s="66" t="s">
        <v>2262</v>
      </c>
      <c r="F1189" s="67" t="n">
        <v>38565</v>
      </c>
      <c r="G1189" s="67" t="str">
        <f aca="false">IF(I1189&gt;0,"Targeted Dealer","-")</f>
        <v>Targeted Dealer</v>
      </c>
      <c r="H1189" s="67" t="s">
        <v>627</v>
      </c>
      <c r="I1189" s="68" t="n">
        <v>1140</v>
      </c>
      <c r="J1189" s="68" t="n">
        <f aca="false">I1189/$J$1*$E$1</f>
        <v>23792.9032258065</v>
      </c>
      <c r="K1189" s="97" t="n">
        <v>570</v>
      </c>
      <c r="L1189" s="69" t="n">
        <f aca="false">K1189-J1189</f>
        <v>-23222.9032258065</v>
      </c>
      <c r="M1189" s="69" t="n">
        <f aca="false">IFERROR((K1189/J1189%),"-")</f>
        <v>2.39567233384853</v>
      </c>
      <c r="N1189" s="100" t="n">
        <v>903</v>
      </c>
      <c r="O1189" s="98" t="str">
        <f aca="false">IF(F1189&lt;=$P$2,"Nov","")</f>
        <v>Nov</v>
      </c>
      <c r="P1189" s="97" t="n">
        <v>903</v>
      </c>
      <c r="Q1189" s="100" t="n">
        <f aca="false">K1189-P1189</f>
        <v>-333</v>
      </c>
      <c r="R1189" s="98" t="n">
        <f aca="false">IFERROR(IF(O1189="Nov",(K1189/P1189-1)),0)</f>
        <v>-0.368770764119601</v>
      </c>
      <c r="S1189" s="100" t="str">
        <f aca="false">IF(N1189&gt;0,IF(O1189="","-",IF(R1189&lt;0%,"DEGROWTH","GROWTH")))</f>
        <v>DEGROWTH</v>
      </c>
      <c r="T1189" s="101" t="n">
        <v>1084.2</v>
      </c>
      <c r="U1189" s="101" t="str">
        <f aca="false">IF(F1189&lt;=$V$2,"Dec","")</f>
        <v>Dec</v>
      </c>
      <c r="V1189" s="97" t="n">
        <v>1084.2</v>
      </c>
      <c r="W1189" s="104" t="n">
        <f aca="false">K1189-V1189</f>
        <v>-514.2</v>
      </c>
      <c r="X1189" s="103" t="n">
        <f aca="false">IFERROR(IF(U1189="Dec",(K1189/V1189-1)),0)</f>
        <v>-0.474266740453791</v>
      </c>
      <c r="Y1189" s="104" t="str">
        <f aca="false">IF(T1189&gt;0,IF(U1189="","-",IF(X1189&lt;0%,"DEGROWTH","GROWTH")))</f>
        <v>DEGROWTH</v>
      </c>
      <c r="Z1189" s="24" t="n">
        <v>0</v>
      </c>
      <c r="AA1189" s="24" t="n">
        <f aca="false">IF(H1189&gt;0,1,0)</f>
        <v>1</v>
      </c>
      <c r="AB1189" s="3" t="n">
        <v>1000000767</v>
      </c>
      <c r="AC1189" s="3"/>
    </row>
    <row r="1190" customFormat="false" ht="14.25" hidden="true" customHeight="true" outlineLevel="0" collapsed="false">
      <c r="A1190" s="23" t="s">
        <v>134</v>
      </c>
      <c r="B1190" s="65" t="s">
        <v>71</v>
      </c>
      <c r="C1190" s="65" t="s">
        <v>318</v>
      </c>
      <c r="D1190" s="65" t="n">
        <v>1000000772</v>
      </c>
      <c r="E1190" s="66" t="s">
        <v>319</v>
      </c>
      <c r="F1190" s="67" t="n">
        <v>40640</v>
      </c>
      <c r="G1190" s="67" t="str">
        <f aca="false">IF(I1190&gt;0,"Targeted Dealer","-")</f>
        <v>Targeted Dealer</v>
      </c>
      <c r="H1190" s="67"/>
      <c r="I1190" s="68" t="n">
        <v>85</v>
      </c>
      <c r="J1190" s="68" t="n">
        <f aca="false">I1190/$J$1*$E$1</f>
        <v>1774.03225806452</v>
      </c>
      <c r="K1190" s="97" t="n">
        <v>32</v>
      </c>
      <c r="L1190" s="69" t="n">
        <f aca="false">K1190-J1190</f>
        <v>-1742.03225806452</v>
      </c>
      <c r="M1190" s="69" t="n">
        <f aca="false">IFERROR((K1190/J1190%),"-")</f>
        <v>1.80380034548595</v>
      </c>
      <c r="N1190" s="100" t="n">
        <v>64</v>
      </c>
      <c r="O1190" s="98" t="str">
        <f aca="false">IF(F1190&lt;=$P$2,"Nov","")</f>
        <v>Nov</v>
      </c>
      <c r="P1190" s="97" t="n">
        <v>64</v>
      </c>
      <c r="Q1190" s="100" t="n">
        <f aca="false">K1190-P1190</f>
        <v>-32</v>
      </c>
      <c r="R1190" s="98" t="n">
        <f aca="false">IFERROR(IF(O1190="Nov",(K1190/P1190-1)),0)</f>
        <v>-0.5</v>
      </c>
      <c r="S1190" s="100" t="str">
        <f aca="false">IF(N1190&gt;0,IF(O1190="","-",IF(R1190&lt;0%,"DEGROWTH","GROWTH")))</f>
        <v>DEGROWTH</v>
      </c>
      <c r="T1190" s="101" t="n">
        <v>79</v>
      </c>
      <c r="U1190" s="101" t="str">
        <f aca="false">IF(F1190&lt;=$V$2,"Dec","")</f>
        <v>Dec</v>
      </c>
      <c r="V1190" s="97" t="n">
        <v>79</v>
      </c>
      <c r="W1190" s="104" t="n">
        <f aca="false">K1190-V1190</f>
        <v>-47</v>
      </c>
      <c r="X1190" s="103" t="n">
        <f aca="false">IFERROR(IF(U1190="Dec",(K1190/V1190-1)),0)</f>
        <v>-0.59493670886076</v>
      </c>
      <c r="Y1190" s="104" t="str">
        <f aca="false">IF(T1190&gt;0,IF(U1190="","-",IF(X1190&lt;0%,"DEGROWTH","GROWTH")))</f>
        <v>DEGROWTH</v>
      </c>
      <c r="Z1190" s="24" t="n">
        <v>0</v>
      </c>
      <c r="AA1190" s="24" t="n">
        <f aca="false">IF(H1190&gt;0,1,0)</f>
        <v>0</v>
      </c>
      <c r="AB1190" s="3" t="n">
        <v>1000000772</v>
      </c>
      <c r="AC1190" s="3"/>
    </row>
    <row r="1191" customFormat="false" ht="14.25" hidden="true" customHeight="true" outlineLevel="0" collapsed="false">
      <c r="A1191" s="23" t="s">
        <v>134</v>
      </c>
      <c r="B1191" s="65" t="s">
        <v>71</v>
      </c>
      <c r="C1191" s="65" t="s">
        <v>2263</v>
      </c>
      <c r="D1191" s="65" t="n">
        <v>1000000776</v>
      </c>
      <c r="E1191" s="66" t="s">
        <v>2264</v>
      </c>
      <c r="F1191" s="67" t="n">
        <v>41263</v>
      </c>
      <c r="G1191" s="67" t="str">
        <f aca="false">IF(I1191&gt;0,"Targeted Dealer","-")</f>
        <v>Targeted Dealer</v>
      </c>
      <c r="H1191" s="67"/>
      <c r="I1191" s="68" t="n">
        <v>54</v>
      </c>
      <c r="J1191" s="68" t="n">
        <f aca="false">I1191/$J$1*$E$1</f>
        <v>1127.03225806452</v>
      </c>
      <c r="K1191" s="97" t="n">
        <v>0</v>
      </c>
      <c r="L1191" s="69" t="n">
        <f aca="false">K1191-J1191</f>
        <v>-1127.03225806452</v>
      </c>
      <c r="M1191" s="69" t="n">
        <f aca="false">IFERROR((K1191/J1191%),"-")</f>
        <v>0</v>
      </c>
      <c r="N1191" s="100" t="n">
        <v>75</v>
      </c>
      <c r="O1191" s="98" t="str">
        <f aca="false">IF(F1191&lt;=$P$2,"Nov","")</f>
        <v>Nov</v>
      </c>
      <c r="P1191" s="97" t="n">
        <v>75</v>
      </c>
      <c r="Q1191" s="100" t="n">
        <f aca="false">K1191-P1191</f>
        <v>-75</v>
      </c>
      <c r="R1191" s="98" t="n">
        <f aca="false">IFERROR(IF(O1191="Nov",(K1191/P1191-1)),0)</f>
        <v>-1</v>
      </c>
      <c r="S1191" s="100" t="str">
        <f aca="false">IF(N1191&gt;0,IF(O1191="","-",IF(R1191&lt;0%,"DEGROWTH","GROWTH")))</f>
        <v>DEGROWTH</v>
      </c>
      <c r="T1191" s="101" t="n">
        <v>50</v>
      </c>
      <c r="U1191" s="101" t="str">
        <f aca="false">IF(F1191&lt;=$V$2,"Dec","")</f>
        <v>Dec</v>
      </c>
      <c r="V1191" s="97" t="n">
        <v>50</v>
      </c>
      <c r="W1191" s="104" t="n">
        <f aca="false">K1191-V1191</f>
        <v>-50</v>
      </c>
      <c r="X1191" s="103" t="n">
        <f aca="false">IFERROR(IF(U1191="Dec",(K1191/V1191-1)),0)</f>
        <v>-1</v>
      </c>
      <c r="Y1191" s="104" t="str">
        <f aca="false">IF(T1191&gt;0,IF(U1191="","-",IF(X1191&lt;0%,"DEGROWTH","GROWTH")))</f>
        <v>DEGROWTH</v>
      </c>
      <c r="Z1191" s="24" t="n">
        <v>1</v>
      </c>
      <c r="AA1191" s="24" t="n">
        <f aca="false">IF(H1191&gt;0,1,0)</f>
        <v>0</v>
      </c>
      <c r="AB1191" s="3" t="n">
        <v>1000000776</v>
      </c>
      <c r="AC1191" s="3"/>
    </row>
    <row r="1192" customFormat="false" ht="14.25" hidden="true" customHeight="true" outlineLevel="0" collapsed="false">
      <c r="A1192" s="23" t="s">
        <v>134</v>
      </c>
      <c r="B1192" s="65" t="s">
        <v>71</v>
      </c>
      <c r="C1192" s="65" t="s">
        <v>320</v>
      </c>
      <c r="D1192" s="65" t="n">
        <v>1000000768</v>
      </c>
      <c r="E1192" s="66" t="s">
        <v>321</v>
      </c>
      <c r="F1192" s="67" t="n">
        <v>41816</v>
      </c>
      <c r="G1192" s="67" t="str">
        <f aca="false">IF(I1192&gt;0,"Targeted Dealer","-")</f>
        <v>Targeted Dealer</v>
      </c>
      <c r="H1192" s="67"/>
      <c r="I1192" s="68" t="n">
        <v>50</v>
      </c>
      <c r="J1192" s="68" t="n">
        <f aca="false">I1192/$J$1*$E$1</f>
        <v>1043.54838709677</v>
      </c>
      <c r="K1192" s="97" t="n">
        <v>0</v>
      </c>
      <c r="L1192" s="69" t="n">
        <f aca="false">K1192-J1192</f>
        <v>-1043.54838709677</v>
      </c>
      <c r="M1192" s="69" t="n">
        <f aca="false">IFERROR((K1192/J1192%),"-")</f>
        <v>0</v>
      </c>
      <c r="N1192" s="100" t="n">
        <v>50</v>
      </c>
      <c r="O1192" s="98" t="str">
        <f aca="false">IF(F1192&lt;=$P$2,"Nov","")</f>
        <v>Nov</v>
      </c>
      <c r="P1192" s="97" t="n">
        <v>50</v>
      </c>
      <c r="Q1192" s="100" t="n">
        <f aca="false">K1192-P1192</f>
        <v>-50</v>
      </c>
      <c r="R1192" s="98" t="n">
        <f aca="false">IFERROR(IF(O1192="Nov",(K1192/P1192-1)),0)</f>
        <v>-1</v>
      </c>
      <c r="S1192" s="100" t="str">
        <f aca="false">IF(N1192&gt;0,IF(O1192="","-",IF(R1192&lt;0%,"DEGROWTH","GROWTH")))</f>
        <v>DEGROWTH</v>
      </c>
      <c r="T1192" s="101" t="n">
        <v>30</v>
      </c>
      <c r="U1192" s="101" t="str">
        <f aca="false">IF(F1192&lt;=$V$2,"Dec","")</f>
        <v>Dec</v>
      </c>
      <c r="V1192" s="97" t="n">
        <v>30</v>
      </c>
      <c r="W1192" s="104" t="n">
        <f aca="false">K1192-V1192</f>
        <v>-30</v>
      </c>
      <c r="X1192" s="103" t="n">
        <f aca="false">IFERROR(IF(U1192="Dec",(K1192/V1192-1)),0)</f>
        <v>-1</v>
      </c>
      <c r="Y1192" s="104" t="str">
        <f aca="false">IF(T1192&gt;0,IF(U1192="","-",IF(X1192&lt;0%,"DEGROWTH","GROWTH")))</f>
        <v>DEGROWTH</v>
      </c>
      <c r="Z1192" s="24" t="n">
        <v>1</v>
      </c>
      <c r="AA1192" s="24" t="n">
        <f aca="false">IF(H1192&gt;0,1,0)</f>
        <v>0</v>
      </c>
      <c r="AB1192" s="3" t="n">
        <v>1000000768</v>
      </c>
      <c r="AC1192" s="3"/>
    </row>
    <row r="1193" customFormat="false" ht="14.25" hidden="true" customHeight="true" outlineLevel="0" collapsed="false">
      <c r="A1193" s="23" t="s">
        <v>134</v>
      </c>
      <c r="B1193" s="65" t="s">
        <v>71</v>
      </c>
      <c r="C1193" s="65" t="s">
        <v>2265</v>
      </c>
      <c r="D1193" s="65" t="n">
        <v>1000000775</v>
      </c>
      <c r="E1193" s="66" t="s">
        <v>2266</v>
      </c>
      <c r="F1193" s="67" t="n">
        <v>42905</v>
      </c>
      <c r="G1193" s="67" t="str">
        <f aca="false">IF(I1193&gt;0,"Targeted Dealer","-")</f>
        <v>Targeted Dealer</v>
      </c>
      <c r="H1193" s="67"/>
      <c r="I1193" s="68" t="n">
        <v>181</v>
      </c>
      <c r="J1193" s="68" t="n">
        <f aca="false">I1193/$J$1*$E$1</f>
        <v>3777.64516129032</v>
      </c>
      <c r="K1193" s="97" t="n">
        <v>125</v>
      </c>
      <c r="L1193" s="69" t="n">
        <f aca="false">K1193-J1193</f>
        <v>-3652.64516129032</v>
      </c>
      <c r="M1193" s="69" t="n">
        <f aca="false">IFERROR((K1193/J1193%),"-")</f>
        <v>3.30893968763609</v>
      </c>
      <c r="N1193" s="100" t="n">
        <v>170</v>
      </c>
      <c r="O1193" s="98" t="str">
        <f aca="false">IF(F1193&lt;=$P$2,"Nov","")</f>
        <v>Nov</v>
      </c>
      <c r="P1193" s="97" t="n">
        <v>170</v>
      </c>
      <c r="Q1193" s="100" t="n">
        <f aca="false">K1193-P1193</f>
        <v>-45</v>
      </c>
      <c r="R1193" s="98" t="n">
        <f aca="false">IFERROR(IF(O1193="Nov",(K1193/P1193-1)),0)</f>
        <v>-0.264705882352941</v>
      </c>
      <c r="S1193" s="100" t="str">
        <f aca="false">IF(N1193&gt;0,IF(O1193="","-",IF(R1193&lt;0%,"DEGROWTH","GROWTH")))</f>
        <v>DEGROWTH</v>
      </c>
      <c r="T1193" s="101" t="n">
        <v>165</v>
      </c>
      <c r="U1193" s="101" t="str">
        <f aca="false">IF(F1193&lt;=$V$2,"Dec","")</f>
        <v>Dec</v>
      </c>
      <c r="V1193" s="97" t="n">
        <v>165</v>
      </c>
      <c r="W1193" s="104" t="n">
        <f aca="false">K1193-V1193</f>
        <v>-40</v>
      </c>
      <c r="X1193" s="103" t="n">
        <f aca="false">IFERROR(IF(U1193="Dec",(K1193/V1193-1)),0)</f>
        <v>-0.242424242424242</v>
      </c>
      <c r="Y1193" s="104" t="str">
        <f aca="false">IF(T1193&gt;0,IF(U1193="","-",IF(X1193&lt;0%,"DEGROWTH","GROWTH")))</f>
        <v>DEGROWTH</v>
      </c>
      <c r="Z1193" s="24" t="n">
        <v>0</v>
      </c>
      <c r="AA1193" s="24" t="n">
        <f aca="false">IF(H1193&gt;0,1,0)</f>
        <v>0</v>
      </c>
      <c r="AB1193" s="3" t="n">
        <v>1000000775</v>
      </c>
      <c r="AC1193" s="3"/>
    </row>
    <row r="1194" customFormat="false" ht="14.25" hidden="true" customHeight="true" outlineLevel="0" collapsed="false">
      <c r="A1194" s="23" t="s">
        <v>134</v>
      </c>
      <c r="B1194" s="65" t="s">
        <v>71</v>
      </c>
      <c r="C1194" s="65" t="s">
        <v>2267</v>
      </c>
      <c r="D1194" s="65" t="n">
        <v>1000000770</v>
      </c>
      <c r="E1194" s="66" t="s">
        <v>2268</v>
      </c>
      <c r="F1194" s="67" t="n">
        <v>42977</v>
      </c>
      <c r="G1194" s="67" t="str">
        <f aca="false">IF(I1194&gt;0,"Targeted Dealer","-")</f>
        <v>Targeted Dealer</v>
      </c>
      <c r="H1194" s="67"/>
      <c r="I1194" s="68" t="n">
        <v>50</v>
      </c>
      <c r="J1194" s="68" t="n">
        <f aca="false">I1194/$J$1*$E$1</f>
        <v>1043.54838709677</v>
      </c>
      <c r="K1194" s="97" t="n">
        <v>30</v>
      </c>
      <c r="L1194" s="69" t="n">
        <f aca="false">K1194-J1194</f>
        <v>-1013.54838709677</v>
      </c>
      <c r="M1194" s="69" t="n">
        <f aca="false">IFERROR((K1194/J1194%),"-")</f>
        <v>2.87480680061824</v>
      </c>
      <c r="N1194" s="100" t="n">
        <v>30</v>
      </c>
      <c r="O1194" s="98" t="str">
        <f aca="false">IF(F1194&lt;=$P$2,"Nov","")</f>
        <v>Nov</v>
      </c>
      <c r="P1194" s="97" t="n">
        <v>30</v>
      </c>
      <c r="Q1194" s="100" t="n">
        <f aca="false">K1194-P1194</f>
        <v>0</v>
      </c>
      <c r="R1194" s="98" t="n">
        <f aca="false">IFERROR(IF(O1194="Nov",(K1194/P1194-1)),0)</f>
        <v>0</v>
      </c>
      <c r="S1194" s="100" t="str">
        <f aca="false">IF(N1194&gt;0,IF(O1194="","-",IF(R1194&lt;0%,"DEGROWTH","GROWTH")))</f>
        <v>GROWTH</v>
      </c>
      <c r="T1194" s="101" t="n">
        <v>82</v>
      </c>
      <c r="U1194" s="101" t="str">
        <f aca="false">IF(F1194&lt;=$V$2,"Dec","")</f>
        <v>Dec</v>
      </c>
      <c r="V1194" s="97" t="n">
        <v>82</v>
      </c>
      <c r="W1194" s="104" t="n">
        <f aca="false">K1194-V1194</f>
        <v>-52</v>
      </c>
      <c r="X1194" s="103" t="n">
        <f aca="false">IFERROR(IF(U1194="Dec",(K1194/V1194-1)),0)</f>
        <v>-0.634146341463415</v>
      </c>
      <c r="Y1194" s="104" t="str">
        <f aca="false">IF(T1194&gt;0,IF(U1194="","-",IF(X1194&lt;0%,"DEGROWTH","GROWTH")))</f>
        <v>DEGROWTH</v>
      </c>
      <c r="Z1194" s="24" t="n">
        <v>0</v>
      </c>
      <c r="AA1194" s="24" t="n">
        <f aca="false">IF(H1194&gt;0,1,0)</f>
        <v>0</v>
      </c>
      <c r="AB1194" s="3" t="n">
        <v>1000000770</v>
      </c>
      <c r="AC1194" s="3"/>
    </row>
    <row r="1195" customFormat="false" ht="14.25" hidden="true" customHeight="true" outlineLevel="0" collapsed="false">
      <c r="A1195" s="23" t="s">
        <v>134</v>
      </c>
      <c r="B1195" s="65" t="s">
        <v>71</v>
      </c>
      <c r="C1195" s="65" t="s">
        <v>2269</v>
      </c>
      <c r="D1195" s="65" t="n">
        <v>1000000773</v>
      </c>
      <c r="E1195" s="66" t="s">
        <v>2270</v>
      </c>
      <c r="F1195" s="67" t="n">
        <v>43066</v>
      </c>
      <c r="G1195" s="67" t="str">
        <f aca="false">IF(I1195&gt;0,"Targeted Dealer","-")</f>
        <v>Targeted Dealer</v>
      </c>
      <c r="H1195" s="67"/>
      <c r="I1195" s="68" t="n">
        <v>185</v>
      </c>
      <c r="J1195" s="68" t="n">
        <f aca="false">I1195/$J$1*$E$1</f>
        <v>3861.12903225806</v>
      </c>
      <c r="K1195" s="97" t="n">
        <v>170</v>
      </c>
      <c r="L1195" s="69" t="n">
        <f aca="false">K1195-J1195</f>
        <v>-3691.12903225806</v>
      </c>
      <c r="M1195" s="69" t="n">
        <f aca="false">IFERROR((K1195/J1195%),"-")</f>
        <v>4.40285726220811</v>
      </c>
      <c r="N1195" s="100" t="n">
        <v>196</v>
      </c>
      <c r="O1195" s="98" t="str">
        <f aca="false">IF(F1195&lt;=$P$2,"Nov","")</f>
        <v>Nov</v>
      </c>
      <c r="P1195" s="97" t="n">
        <v>196</v>
      </c>
      <c r="Q1195" s="100" t="n">
        <f aca="false">K1195-P1195</f>
        <v>-26</v>
      </c>
      <c r="R1195" s="98" t="n">
        <f aca="false">IFERROR(IF(O1195="Nov",(K1195/P1195-1)),0)</f>
        <v>-0.13265306122449</v>
      </c>
      <c r="S1195" s="100" t="str">
        <f aca="false">IF(N1195&gt;0,IF(O1195="","-",IF(R1195&lt;0%,"DEGROWTH","GROWTH")))</f>
        <v>DEGROWTH</v>
      </c>
      <c r="T1195" s="101" t="n">
        <v>160</v>
      </c>
      <c r="U1195" s="101" t="str">
        <f aca="false">IF(F1195&lt;=$V$2,"Dec","")</f>
        <v>Dec</v>
      </c>
      <c r="V1195" s="97" t="n">
        <v>160</v>
      </c>
      <c r="W1195" s="104" t="n">
        <f aca="false">K1195-V1195</f>
        <v>10</v>
      </c>
      <c r="X1195" s="103" t="n">
        <f aca="false">IFERROR(IF(U1195="Dec",(K1195/V1195-1)),0)</f>
        <v>0.0625</v>
      </c>
      <c r="Y1195" s="104" t="str">
        <f aca="false">IF(T1195&gt;0,IF(U1195="","-",IF(X1195&lt;0%,"DEGROWTH","GROWTH")))</f>
        <v>GROWTH</v>
      </c>
      <c r="Z1195" s="24" t="n">
        <v>0</v>
      </c>
      <c r="AA1195" s="24" t="n">
        <f aca="false">IF(H1195&gt;0,1,0)</f>
        <v>0</v>
      </c>
      <c r="AB1195" s="3" t="n">
        <v>1000000773</v>
      </c>
      <c r="AC1195" s="3"/>
    </row>
    <row r="1196" customFormat="false" ht="14.25" hidden="true" customHeight="true" outlineLevel="0" collapsed="false">
      <c r="A1196" s="23" t="s">
        <v>134</v>
      </c>
      <c r="B1196" s="65" t="s">
        <v>71</v>
      </c>
      <c r="C1196" s="65" t="s">
        <v>2271</v>
      </c>
      <c r="D1196" s="65" t="n">
        <v>1000000769</v>
      </c>
      <c r="E1196" s="66" t="s">
        <v>2272</v>
      </c>
      <c r="F1196" s="67" t="n">
        <v>43305</v>
      </c>
      <c r="G1196" s="67" t="str">
        <f aca="false">IF(I1196&gt;0,"Targeted Dealer","-")</f>
        <v>Targeted Dealer</v>
      </c>
      <c r="H1196" s="67"/>
      <c r="I1196" s="68" t="n">
        <v>80</v>
      </c>
      <c r="J1196" s="68" t="n">
        <f aca="false">I1196/$J$1*$E$1</f>
        <v>1669.67741935484</v>
      </c>
      <c r="K1196" s="97" t="n">
        <v>68</v>
      </c>
      <c r="L1196" s="69" t="n">
        <f aca="false">K1196-J1196</f>
        <v>-1601.67741935484</v>
      </c>
      <c r="M1196" s="69" t="n">
        <f aca="false">IFERROR((K1196/J1196%),"-")</f>
        <v>4.0726429675425</v>
      </c>
      <c r="N1196" s="100" t="n">
        <v>48</v>
      </c>
      <c r="O1196" s="98" t="str">
        <f aca="false">IF(F1196&lt;=$P$2,"Nov","")</f>
        <v>Nov</v>
      </c>
      <c r="P1196" s="97" t="n">
        <v>48</v>
      </c>
      <c r="Q1196" s="100" t="n">
        <f aca="false">K1196-P1196</f>
        <v>20</v>
      </c>
      <c r="R1196" s="98" t="n">
        <f aca="false">IFERROR(IF(O1196="Nov",(K1196/P1196-1)),0)</f>
        <v>0.416666666666667</v>
      </c>
      <c r="S1196" s="100" t="str">
        <f aca="false">IF(N1196&gt;0,IF(O1196="","-",IF(R1196&lt;0%,"DEGROWTH","GROWTH")))</f>
        <v>GROWTH</v>
      </c>
      <c r="T1196" s="101" t="n">
        <v>48</v>
      </c>
      <c r="U1196" s="101" t="str">
        <f aca="false">IF(F1196&lt;=$V$2,"Dec","")</f>
        <v>Dec</v>
      </c>
      <c r="V1196" s="97" t="n">
        <v>48</v>
      </c>
      <c r="W1196" s="104" t="n">
        <f aca="false">K1196-V1196</f>
        <v>20</v>
      </c>
      <c r="X1196" s="103" t="n">
        <f aca="false">IFERROR(IF(U1196="Dec",(K1196/V1196-1)),0)</f>
        <v>0.416666666666667</v>
      </c>
      <c r="Y1196" s="104" t="str">
        <f aca="false">IF(T1196&gt;0,IF(U1196="","-",IF(X1196&lt;0%,"DEGROWTH","GROWTH")))</f>
        <v>GROWTH</v>
      </c>
      <c r="Z1196" s="24" t="n">
        <v>0</v>
      </c>
      <c r="AA1196" s="24" t="n">
        <f aca="false">IF(H1196&gt;0,1,0)</f>
        <v>0</v>
      </c>
      <c r="AB1196" s="3" t="n">
        <v>1000000769</v>
      </c>
      <c r="AC1196" s="3"/>
    </row>
    <row r="1197" customFormat="false" ht="14.25" hidden="true" customHeight="true" outlineLevel="0" collapsed="false">
      <c r="A1197" s="23" t="s">
        <v>134</v>
      </c>
      <c r="B1197" s="65" t="s">
        <v>71</v>
      </c>
      <c r="C1197" s="65" t="s">
        <v>2273</v>
      </c>
      <c r="D1197" s="65" t="n">
        <v>1000000774</v>
      </c>
      <c r="E1197" s="66" t="s">
        <v>2274</v>
      </c>
      <c r="F1197" s="67" t="n">
        <v>43319</v>
      </c>
      <c r="G1197" s="67" t="str">
        <f aca="false">IF(I1197&gt;0,"Targeted Dealer","-")</f>
        <v>Targeted Dealer</v>
      </c>
      <c r="H1197" s="67"/>
      <c r="I1197" s="68" t="n">
        <v>150</v>
      </c>
      <c r="J1197" s="68" t="n">
        <f aca="false">I1197/$J$1*$E$1</f>
        <v>3130.64516129032</v>
      </c>
      <c r="K1197" s="97" t="n">
        <v>60</v>
      </c>
      <c r="L1197" s="69" t="n">
        <f aca="false">K1197-J1197</f>
        <v>-3070.64516129032</v>
      </c>
      <c r="M1197" s="69" t="n">
        <f aca="false">IFERROR((K1197/J1197%),"-")</f>
        <v>1.91653786707883</v>
      </c>
      <c r="N1197" s="100" t="n">
        <v>120</v>
      </c>
      <c r="O1197" s="98" t="str">
        <f aca="false">IF(F1197&lt;=$P$2,"Nov","")</f>
        <v>Nov</v>
      </c>
      <c r="P1197" s="97" t="n">
        <v>120</v>
      </c>
      <c r="Q1197" s="100" t="n">
        <f aca="false">K1197-P1197</f>
        <v>-60</v>
      </c>
      <c r="R1197" s="98" t="n">
        <f aca="false">IFERROR(IF(O1197="Nov",(K1197/P1197-1)),0)</f>
        <v>-0.5</v>
      </c>
      <c r="S1197" s="100" t="str">
        <f aca="false">IF(N1197&gt;0,IF(O1197="","-",IF(R1197&lt;0%,"DEGROWTH","GROWTH")))</f>
        <v>DEGROWTH</v>
      </c>
      <c r="T1197" s="101" t="n">
        <v>150</v>
      </c>
      <c r="U1197" s="101" t="str">
        <f aca="false">IF(F1197&lt;=$V$2,"Dec","")</f>
        <v>Dec</v>
      </c>
      <c r="V1197" s="97" t="n">
        <v>150</v>
      </c>
      <c r="W1197" s="104" t="n">
        <f aca="false">K1197-V1197</f>
        <v>-90</v>
      </c>
      <c r="X1197" s="103" t="n">
        <f aca="false">IFERROR(IF(U1197="Dec",(K1197/V1197-1)),0)</f>
        <v>-0.6</v>
      </c>
      <c r="Y1197" s="104" t="str">
        <f aca="false">IF(T1197&gt;0,IF(U1197="","-",IF(X1197&lt;0%,"DEGROWTH","GROWTH")))</f>
        <v>DEGROWTH</v>
      </c>
      <c r="Z1197" s="24" t="n">
        <v>0</v>
      </c>
      <c r="AA1197" s="24" t="n">
        <f aca="false">IF(H1197&gt;0,1,0)</f>
        <v>0</v>
      </c>
      <c r="AB1197" s="3" t="n">
        <v>1000000774</v>
      </c>
      <c r="AC1197" s="3"/>
    </row>
    <row r="1198" customFormat="false" ht="14.25" hidden="true" customHeight="true" outlineLevel="0" collapsed="false">
      <c r="A1198" s="23" t="s">
        <v>134</v>
      </c>
      <c r="B1198" s="65" t="s">
        <v>71</v>
      </c>
      <c r="C1198" s="65" t="s">
        <v>322</v>
      </c>
      <c r="D1198" s="65" t="n">
        <v>1000001085</v>
      </c>
      <c r="E1198" s="66" t="s">
        <v>323</v>
      </c>
      <c r="F1198" s="67" t="n">
        <v>43582</v>
      </c>
      <c r="G1198" s="67" t="str">
        <f aca="false">IF(I1198&gt;0,"Targeted Dealer","-")</f>
        <v>Targeted Dealer</v>
      </c>
      <c r="H1198" s="67"/>
      <c r="I1198" s="68" t="n">
        <v>60</v>
      </c>
      <c r="J1198" s="68" t="n">
        <f aca="false">I1198/$J$1*$E$1</f>
        <v>1252.25806451613</v>
      </c>
      <c r="K1198" s="97" t="n">
        <v>0</v>
      </c>
      <c r="L1198" s="69" t="n">
        <f aca="false">K1198-J1198</f>
        <v>-1252.25806451613</v>
      </c>
      <c r="M1198" s="69" t="n">
        <f aca="false">IFERROR((K1198/J1198%),"-")</f>
        <v>0</v>
      </c>
      <c r="N1198" s="100" t="n">
        <v>30</v>
      </c>
      <c r="O1198" s="98" t="str">
        <f aca="false">IF(F1198&lt;=$P$2,"Nov","")</f>
        <v>Nov</v>
      </c>
      <c r="P1198" s="97" t="n">
        <v>30</v>
      </c>
      <c r="Q1198" s="100" t="n">
        <f aca="false">K1198-P1198</f>
        <v>-30</v>
      </c>
      <c r="R1198" s="98" t="n">
        <f aca="false">IFERROR(IF(O1198="Nov",(K1198/P1198-1)),0)</f>
        <v>-1</v>
      </c>
      <c r="S1198" s="100" t="str">
        <f aca="false">IF(N1198&gt;0,IF(O1198="","-",IF(R1198&lt;0%,"DEGROWTH","GROWTH")))</f>
        <v>DEGROWTH</v>
      </c>
      <c r="T1198" s="101" t="n">
        <v>35</v>
      </c>
      <c r="U1198" s="101" t="str">
        <f aca="false">IF(F1198&lt;=$V$2,"Dec","")</f>
        <v>Dec</v>
      </c>
      <c r="V1198" s="97" t="n">
        <v>35</v>
      </c>
      <c r="W1198" s="104" t="n">
        <f aca="false">K1198-V1198</f>
        <v>-35</v>
      </c>
      <c r="X1198" s="103" t="n">
        <f aca="false">IFERROR(IF(U1198="Dec",(K1198/V1198-1)),0)</f>
        <v>-1</v>
      </c>
      <c r="Y1198" s="104" t="str">
        <f aca="false">IF(T1198&gt;0,IF(U1198="","-",IF(X1198&lt;0%,"DEGROWTH","GROWTH")))</f>
        <v>DEGROWTH</v>
      </c>
      <c r="Z1198" s="24" t="n">
        <v>1</v>
      </c>
      <c r="AA1198" s="24" t="n">
        <f aca="false">IF(H1198&gt;0,1,0)</f>
        <v>0</v>
      </c>
      <c r="AB1198" s="3" t="n">
        <v>1000001085</v>
      </c>
      <c r="AC1198" s="3"/>
    </row>
    <row r="1199" customFormat="false" ht="14.25" hidden="true" customHeight="true" outlineLevel="0" collapsed="false">
      <c r="A1199" s="23" t="s">
        <v>134</v>
      </c>
      <c r="B1199" s="65" t="s">
        <v>71</v>
      </c>
      <c r="C1199" s="65" t="s">
        <v>2275</v>
      </c>
      <c r="D1199" s="65" t="n">
        <v>1000001090</v>
      </c>
      <c r="E1199" s="66" t="s">
        <v>2276</v>
      </c>
      <c r="F1199" s="67" t="n">
        <v>43801</v>
      </c>
      <c r="G1199" s="67" t="str">
        <f aca="false">IF(I1199&gt;0,"Targeted Dealer","-")</f>
        <v>Targeted Dealer</v>
      </c>
      <c r="H1199" s="67"/>
      <c r="I1199" s="68" t="n">
        <v>385</v>
      </c>
      <c r="J1199" s="68" t="n">
        <f aca="false">I1199/$J$1*$E$1</f>
        <v>8035.32258064516</v>
      </c>
      <c r="K1199" s="97" t="n">
        <v>400.7</v>
      </c>
      <c r="L1199" s="69" t="n">
        <f aca="false">K1199-J1199</f>
        <v>-7634.62258064516</v>
      </c>
      <c r="M1199" s="69" t="n">
        <f aca="false">IFERROR((K1199/J1199%),"-")</f>
        <v>4.98673196973042</v>
      </c>
      <c r="N1199" s="100" t="n">
        <v>435</v>
      </c>
      <c r="O1199" s="98" t="str">
        <f aca="false">IF(F1199&lt;=$P$2,"Nov","")</f>
        <v>Nov</v>
      </c>
      <c r="P1199" s="97" t="n">
        <v>435</v>
      </c>
      <c r="Q1199" s="100" t="n">
        <f aca="false">K1199-P1199</f>
        <v>-34.3</v>
      </c>
      <c r="R1199" s="98" t="n">
        <f aca="false">IFERROR(IF(O1199="Nov",(K1199/P1199-1)),0)</f>
        <v>-0.0788505747126437</v>
      </c>
      <c r="S1199" s="100" t="str">
        <f aca="false">IF(N1199&gt;0,IF(O1199="","-",IF(R1199&lt;0%,"DEGROWTH","GROWTH")))</f>
        <v>DEGROWTH</v>
      </c>
      <c r="T1199" s="101" t="n">
        <v>432</v>
      </c>
      <c r="U1199" s="101" t="str">
        <f aca="false">IF(F1199&lt;=$V$2,"Dec","")</f>
        <v>Dec</v>
      </c>
      <c r="V1199" s="97" t="n">
        <v>432</v>
      </c>
      <c r="W1199" s="104" t="n">
        <f aca="false">K1199-V1199</f>
        <v>-31.3</v>
      </c>
      <c r="X1199" s="103" t="n">
        <f aca="false">IFERROR(IF(U1199="Dec",(K1199/V1199-1)),0)</f>
        <v>-0.0724537037037037</v>
      </c>
      <c r="Y1199" s="104" t="str">
        <f aca="false">IF(T1199&gt;0,IF(U1199="","-",IF(X1199&lt;0%,"DEGROWTH","GROWTH")))</f>
        <v>DEGROWTH</v>
      </c>
      <c r="Z1199" s="24" t="n">
        <v>0</v>
      </c>
      <c r="AA1199" s="24" t="n">
        <f aca="false">IF(H1199&gt;0,1,0)</f>
        <v>0</v>
      </c>
      <c r="AB1199" s="3" t="n">
        <v>1000001090</v>
      </c>
      <c r="AC1199" s="3"/>
    </row>
    <row r="1200" customFormat="false" ht="14.25" hidden="true" customHeight="true" outlineLevel="0" collapsed="false">
      <c r="A1200" s="23" t="s">
        <v>134</v>
      </c>
      <c r="B1200" s="65" t="s">
        <v>71</v>
      </c>
      <c r="C1200" s="65" t="s">
        <v>2277</v>
      </c>
      <c r="D1200" s="65" t="n">
        <v>1000001083</v>
      </c>
      <c r="E1200" s="66" t="s">
        <v>2278</v>
      </c>
      <c r="F1200" s="67" t="n">
        <v>44126</v>
      </c>
      <c r="G1200" s="67" t="str">
        <f aca="false">IF(I1200&gt;0,"Targeted Dealer","-")</f>
        <v>Targeted Dealer</v>
      </c>
      <c r="H1200" s="67"/>
      <c r="I1200" s="68" t="n">
        <v>180</v>
      </c>
      <c r="J1200" s="68" t="n">
        <f aca="false">I1200/$J$1*$E$1</f>
        <v>3756.77419354839</v>
      </c>
      <c r="K1200" s="97" t="n">
        <v>140</v>
      </c>
      <c r="L1200" s="69" t="n">
        <f aca="false">K1200-J1200</f>
        <v>-3616.77419354839</v>
      </c>
      <c r="M1200" s="69" t="n">
        <f aca="false">IFERROR((K1200/J1200%),"-")</f>
        <v>3.72660140820883</v>
      </c>
      <c r="N1200" s="100" t="n">
        <v>105</v>
      </c>
      <c r="O1200" s="98" t="str">
        <f aca="false">IF(F1200&lt;=$P$2,"Nov","")</f>
        <v>Nov</v>
      </c>
      <c r="P1200" s="97" t="n">
        <v>105</v>
      </c>
      <c r="Q1200" s="100" t="n">
        <f aca="false">K1200-P1200</f>
        <v>35</v>
      </c>
      <c r="R1200" s="98" t="n">
        <f aca="false">IFERROR(IF(O1200="Nov",(K1200/P1200-1)),0)</f>
        <v>0.333333333333333</v>
      </c>
      <c r="S1200" s="100" t="str">
        <f aca="false">IF(N1200&gt;0,IF(O1200="","-",IF(R1200&lt;0%,"DEGROWTH","GROWTH")))</f>
        <v>GROWTH</v>
      </c>
      <c r="T1200" s="101" t="n">
        <v>178</v>
      </c>
      <c r="U1200" s="101" t="str">
        <f aca="false">IF(F1200&lt;=$V$2,"Dec","")</f>
        <v>Dec</v>
      </c>
      <c r="V1200" s="97" t="n">
        <v>178</v>
      </c>
      <c r="W1200" s="104" t="n">
        <f aca="false">K1200-V1200</f>
        <v>-38</v>
      </c>
      <c r="X1200" s="103" t="n">
        <f aca="false">IFERROR(IF(U1200="Dec",(K1200/V1200-1)),0)</f>
        <v>-0.213483146067416</v>
      </c>
      <c r="Y1200" s="104" t="str">
        <f aca="false">IF(T1200&gt;0,IF(U1200="","-",IF(X1200&lt;0%,"DEGROWTH","GROWTH")))</f>
        <v>DEGROWTH</v>
      </c>
      <c r="Z1200" s="24" t="n">
        <v>0</v>
      </c>
      <c r="AA1200" s="24" t="n">
        <f aca="false">IF(H1200&gt;0,1,0)</f>
        <v>0</v>
      </c>
      <c r="AB1200" s="3" t="n">
        <v>1000001083</v>
      </c>
      <c r="AC1200" s="3"/>
    </row>
    <row r="1201" customFormat="false" ht="14.25" hidden="true" customHeight="true" outlineLevel="0" collapsed="false">
      <c r="A1201" s="23" t="s">
        <v>134</v>
      </c>
      <c r="B1201" s="65" t="s">
        <v>71</v>
      </c>
      <c r="C1201" s="65" t="s">
        <v>2279</v>
      </c>
      <c r="D1201" s="65" t="n">
        <v>1000001089</v>
      </c>
      <c r="E1201" s="66" t="s">
        <v>2280</v>
      </c>
      <c r="F1201" s="67" t="n">
        <v>44197</v>
      </c>
      <c r="G1201" s="67" t="str">
        <f aca="false">IF(I1201&gt;0,"Targeted Dealer","-")</f>
        <v>Targeted Dealer</v>
      </c>
      <c r="H1201" s="67"/>
      <c r="I1201" s="68" t="n">
        <v>220</v>
      </c>
      <c r="J1201" s="68" t="n">
        <f aca="false">I1201/$J$1*$E$1</f>
        <v>4591.61290322581</v>
      </c>
      <c r="K1201" s="97" t="n">
        <v>80</v>
      </c>
      <c r="L1201" s="69" t="n">
        <f aca="false">K1201-J1201</f>
        <v>-4511.61290322581</v>
      </c>
      <c r="M1201" s="69" t="n">
        <f aca="false">IFERROR((K1201/J1201%),"-")</f>
        <v>1.74230715188984</v>
      </c>
      <c r="N1201" s="100" t="n">
        <v>140</v>
      </c>
      <c r="O1201" s="98" t="str">
        <f aca="false">IF(F1201&lt;=$P$2,"Nov","")</f>
        <v>Nov</v>
      </c>
      <c r="P1201" s="97" t="n">
        <v>140</v>
      </c>
      <c r="Q1201" s="100" t="n">
        <f aca="false">K1201-P1201</f>
        <v>-60</v>
      </c>
      <c r="R1201" s="98" t="n">
        <f aca="false">IFERROR(IF(O1201="Nov",(K1201/P1201-1)),0)</f>
        <v>-0.428571428571429</v>
      </c>
      <c r="S1201" s="100" t="str">
        <f aca="false">IF(N1201&gt;0,IF(O1201="","-",IF(R1201&lt;0%,"DEGROWTH","GROWTH")))</f>
        <v>DEGROWTH</v>
      </c>
      <c r="T1201" s="101" t="n">
        <v>202</v>
      </c>
      <c r="U1201" s="101" t="str">
        <f aca="false">IF(F1201&lt;=$V$2,"Dec","")</f>
        <v>Dec</v>
      </c>
      <c r="V1201" s="97" t="n">
        <v>202</v>
      </c>
      <c r="W1201" s="104" t="n">
        <f aca="false">K1201-V1201</f>
        <v>-122</v>
      </c>
      <c r="X1201" s="103" t="n">
        <f aca="false">IFERROR(IF(U1201="Dec",(K1201/V1201-1)),0)</f>
        <v>-0.603960396039604</v>
      </c>
      <c r="Y1201" s="104" t="str">
        <f aca="false">IF(T1201&gt;0,IF(U1201="","-",IF(X1201&lt;0%,"DEGROWTH","GROWTH")))</f>
        <v>DEGROWTH</v>
      </c>
      <c r="Z1201" s="24" t="n">
        <v>0</v>
      </c>
      <c r="AA1201" s="24" t="n">
        <f aca="false">IF(H1201&gt;0,1,0)</f>
        <v>0</v>
      </c>
      <c r="AB1201" s="3" t="n">
        <v>1000001089</v>
      </c>
      <c r="AC1201" s="3"/>
    </row>
    <row r="1202" customFormat="false" ht="14.25" hidden="true" customHeight="true" outlineLevel="0" collapsed="false">
      <c r="A1202" s="23" t="s">
        <v>134</v>
      </c>
      <c r="B1202" s="65" t="s">
        <v>71</v>
      </c>
      <c r="C1202" s="65" t="s">
        <v>2281</v>
      </c>
      <c r="D1202" s="65" t="n">
        <v>1000001088</v>
      </c>
      <c r="E1202" s="66" t="s">
        <v>2282</v>
      </c>
      <c r="F1202" s="67" t="n">
        <v>44321</v>
      </c>
      <c r="G1202" s="67" t="str">
        <f aca="false">IF(I1202&gt;0,"Targeted Dealer","-")</f>
        <v>Targeted Dealer</v>
      </c>
      <c r="H1202" s="67"/>
      <c r="I1202" s="68" t="n">
        <v>25</v>
      </c>
      <c r="J1202" s="68" t="n">
        <f aca="false">I1202/$J$1*$E$1</f>
        <v>521.774193548387</v>
      </c>
      <c r="K1202" s="97" t="n">
        <v>0</v>
      </c>
      <c r="L1202" s="69" t="n">
        <f aca="false">K1202-J1202</f>
        <v>-521.774193548387</v>
      </c>
      <c r="M1202" s="69" t="n">
        <f aca="false">IFERROR((K1202/J1202%),"-")</f>
        <v>0</v>
      </c>
      <c r="N1202" s="100" t="n">
        <v>25</v>
      </c>
      <c r="O1202" s="98" t="str">
        <f aca="false">IF(F1202&lt;=$P$2,"Nov","")</f>
        <v>Nov</v>
      </c>
      <c r="P1202" s="97" t="n">
        <v>25</v>
      </c>
      <c r="Q1202" s="100" t="n">
        <f aca="false">K1202-P1202</f>
        <v>-25</v>
      </c>
      <c r="R1202" s="98" t="n">
        <f aca="false">IFERROR(IF(O1202="Nov",(K1202/P1202-1)),0)</f>
        <v>-1</v>
      </c>
      <c r="S1202" s="100" t="str">
        <f aca="false">IF(N1202&gt;0,IF(O1202="","-",IF(R1202&lt;0%,"DEGROWTH","GROWTH")))</f>
        <v>DEGROWTH</v>
      </c>
      <c r="T1202" s="101" t="n">
        <v>25</v>
      </c>
      <c r="U1202" s="101" t="str">
        <f aca="false">IF(F1202&lt;=$V$2,"Dec","")</f>
        <v>Dec</v>
      </c>
      <c r="V1202" s="97" t="n">
        <v>25</v>
      </c>
      <c r="W1202" s="104" t="n">
        <f aca="false">K1202-V1202</f>
        <v>-25</v>
      </c>
      <c r="X1202" s="103" t="n">
        <f aca="false">IFERROR(IF(U1202="Dec",(K1202/V1202-1)),0)</f>
        <v>-1</v>
      </c>
      <c r="Y1202" s="104" t="str">
        <f aca="false">IF(T1202&gt;0,IF(U1202="","-",IF(X1202&lt;0%,"DEGROWTH","GROWTH")))</f>
        <v>DEGROWTH</v>
      </c>
      <c r="Z1202" s="24" t="n">
        <v>1</v>
      </c>
      <c r="AA1202" s="24" t="n">
        <f aca="false">IF(H1202&gt;0,1,0)</f>
        <v>0</v>
      </c>
      <c r="AB1202" s="3" t="n">
        <v>1000001088</v>
      </c>
      <c r="AC1202" s="3"/>
    </row>
    <row r="1203" customFormat="false" ht="14.25" hidden="true" customHeight="true" outlineLevel="0" collapsed="false">
      <c r="A1203" s="23" t="s">
        <v>134</v>
      </c>
      <c r="B1203" s="65" t="s">
        <v>71</v>
      </c>
      <c r="C1203" s="65" t="s">
        <v>624</v>
      </c>
      <c r="D1203" s="65" t="n">
        <v>1000002732</v>
      </c>
      <c r="E1203" s="65" t="s">
        <v>625</v>
      </c>
      <c r="F1203" s="67" t="n">
        <v>44676</v>
      </c>
      <c r="G1203" s="67" t="str">
        <f aca="false">IF(I1203&gt;0,"Targeted Dealer","-")</f>
        <v>Targeted Dealer</v>
      </c>
      <c r="H1203" s="67"/>
      <c r="I1203" s="68" t="n">
        <v>25</v>
      </c>
      <c r="J1203" s="68" t="n">
        <f aca="false">I1203/$J$1*$E$1</f>
        <v>521.774193548387</v>
      </c>
      <c r="K1203" s="97" t="n">
        <v>50</v>
      </c>
      <c r="L1203" s="69" t="n">
        <f aca="false">K1203-J1203</f>
        <v>-471.774193548387</v>
      </c>
      <c r="M1203" s="69" t="n">
        <f aca="false">IFERROR((K1203/J1203%),"-")</f>
        <v>9.58268933539413</v>
      </c>
      <c r="N1203" s="100" t="n">
        <v>25</v>
      </c>
      <c r="O1203" s="98" t="str">
        <f aca="false">IF(F1203&lt;=$P$2,"Nov","")</f>
        <v>Nov</v>
      </c>
      <c r="P1203" s="97" t="n">
        <v>25</v>
      </c>
      <c r="Q1203" s="100" t="n">
        <f aca="false">K1203-P1203</f>
        <v>25</v>
      </c>
      <c r="R1203" s="98" t="n">
        <f aca="false">IFERROR(IF(O1203="Nov",(K1203/P1203-1)),0)</f>
        <v>1</v>
      </c>
      <c r="S1203" s="100" t="str">
        <f aca="false">IF(N1203&gt;0,IF(O1203="","-",IF(R1203&lt;0%,"DEGROWTH","GROWTH")))</f>
        <v>GROWTH</v>
      </c>
      <c r="T1203" s="101" t="n">
        <v>43</v>
      </c>
      <c r="U1203" s="101" t="str">
        <f aca="false">IF(F1203&lt;=$V$2,"Dec","")</f>
        <v>Dec</v>
      </c>
      <c r="V1203" s="97" t="n">
        <v>43</v>
      </c>
      <c r="W1203" s="104" t="n">
        <f aca="false">K1203-V1203</f>
        <v>7</v>
      </c>
      <c r="X1203" s="103" t="n">
        <f aca="false">IFERROR(IF(U1203="Dec",(K1203/V1203-1)),0)</f>
        <v>0.162790697674419</v>
      </c>
      <c r="Y1203" s="104" t="str">
        <f aca="false">IF(T1203&gt;0,IF(U1203="","-",IF(X1203&lt;0%,"DEGROWTH","GROWTH")))</f>
        <v>GROWTH</v>
      </c>
      <c r="Z1203" s="24" t="n">
        <v>0</v>
      </c>
      <c r="AA1203" s="24" t="n">
        <f aca="false">IF(H1203&gt;0,1,0)</f>
        <v>0</v>
      </c>
      <c r="AB1203" s="3" t="n">
        <v>1000002732</v>
      </c>
      <c r="AC1203" s="3"/>
    </row>
    <row r="1204" customFormat="false" ht="14.25" hidden="true" customHeight="true" outlineLevel="0" collapsed="false">
      <c r="A1204" s="23" t="s">
        <v>134</v>
      </c>
      <c r="B1204" s="65" t="s">
        <v>71</v>
      </c>
      <c r="C1204" s="65" t="s">
        <v>2283</v>
      </c>
      <c r="D1204" s="65" t="n">
        <v>1000002756</v>
      </c>
      <c r="E1204" s="65" t="s">
        <v>2284</v>
      </c>
      <c r="F1204" s="67" t="n">
        <v>44704</v>
      </c>
      <c r="G1204" s="67" t="str">
        <f aca="false">IF(I1204&gt;0,"Targeted Dealer","-")</f>
        <v>Targeted Dealer</v>
      </c>
      <c r="H1204" s="67"/>
      <c r="I1204" s="68" t="n">
        <v>220</v>
      </c>
      <c r="J1204" s="68" t="n">
        <f aca="false">I1204/$J$1*$E$1</f>
        <v>4591.61290322581</v>
      </c>
      <c r="K1204" s="97" t="n">
        <v>0</v>
      </c>
      <c r="L1204" s="69" t="n">
        <f aca="false">K1204-J1204</f>
        <v>-4591.61290322581</v>
      </c>
      <c r="M1204" s="69" t="n">
        <f aca="false">IFERROR((K1204/J1204%),"-")</f>
        <v>0</v>
      </c>
      <c r="N1204" s="100" t="n">
        <v>120</v>
      </c>
      <c r="O1204" s="98" t="str">
        <f aca="false">IF(F1204&lt;=$P$2,"Nov","")</f>
        <v>Nov</v>
      </c>
      <c r="P1204" s="97" t="n">
        <v>120</v>
      </c>
      <c r="Q1204" s="100" t="n">
        <f aca="false">K1204-P1204</f>
        <v>-120</v>
      </c>
      <c r="R1204" s="98" t="n">
        <f aca="false">IFERROR(IF(O1204="Nov",(K1204/P1204-1)),0)</f>
        <v>-1</v>
      </c>
      <c r="S1204" s="100" t="str">
        <f aca="false">IF(N1204&gt;0,IF(O1204="","-",IF(R1204&lt;0%,"DEGROWTH","GROWTH")))</f>
        <v>DEGROWTH</v>
      </c>
      <c r="T1204" s="101" t="n">
        <v>190</v>
      </c>
      <c r="U1204" s="101" t="str">
        <f aca="false">IF(F1204&lt;=$V$2,"Dec","")</f>
        <v>Dec</v>
      </c>
      <c r="V1204" s="97" t="n">
        <v>190</v>
      </c>
      <c r="W1204" s="104" t="n">
        <f aca="false">K1204-V1204</f>
        <v>-190</v>
      </c>
      <c r="X1204" s="103" t="n">
        <f aca="false">IFERROR(IF(U1204="Dec",(K1204/V1204-1)),0)</f>
        <v>-1</v>
      </c>
      <c r="Y1204" s="104" t="str">
        <f aca="false">IF(T1204&gt;0,IF(U1204="","-",IF(X1204&lt;0%,"DEGROWTH","GROWTH")))</f>
        <v>DEGROWTH</v>
      </c>
      <c r="Z1204" s="24" t="n">
        <v>1</v>
      </c>
      <c r="AA1204" s="24" t="n">
        <f aca="false">IF(H1204&gt;0,1,0)</f>
        <v>0</v>
      </c>
      <c r="AB1204" s="3" t="n">
        <v>1000002756</v>
      </c>
      <c r="AC1204" s="3"/>
    </row>
    <row r="1205" customFormat="false" ht="14.25" hidden="true" customHeight="true" outlineLevel="0" collapsed="false">
      <c r="A1205" s="23" t="s">
        <v>134</v>
      </c>
      <c r="B1205" s="65" t="s">
        <v>71</v>
      </c>
      <c r="C1205" s="65" t="s">
        <v>2285</v>
      </c>
      <c r="D1205" s="65" t="n">
        <v>1000003158</v>
      </c>
      <c r="E1205" s="65" t="s">
        <v>2286</v>
      </c>
      <c r="F1205" s="67" t="n">
        <v>44914</v>
      </c>
      <c r="G1205" s="67" t="str">
        <f aca="false">IF(I1205&gt;0,"Targeted Dealer","-")</f>
        <v>Targeted Dealer</v>
      </c>
      <c r="H1205" s="67"/>
      <c r="I1205" s="68" t="n">
        <v>50</v>
      </c>
      <c r="J1205" s="68" t="n">
        <f aca="false">I1205/$J$1*$E$1</f>
        <v>1043.54838709677</v>
      </c>
      <c r="K1205" s="97" t="n">
        <v>35</v>
      </c>
      <c r="L1205" s="69" t="n">
        <f aca="false">K1205-J1205</f>
        <v>-1008.54838709677</v>
      </c>
      <c r="M1205" s="69" t="n">
        <f aca="false">IFERROR((K1205/J1205%),"-")</f>
        <v>3.35394126738794</v>
      </c>
      <c r="N1205" s="100" t="n">
        <v>25</v>
      </c>
      <c r="O1205" s="98" t="str">
        <f aca="false">IF(F1205&lt;=$P$2,"Nov","")</f>
        <v>Nov</v>
      </c>
      <c r="P1205" s="97" t="n">
        <v>25</v>
      </c>
      <c r="Q1205" s="100" t="n">
        <f aca="false">K1205-P1205</f>
        <v>10</v>
      </c>
      <c r="R1205" s="98" t="n">
        <f aca="false">IFERROR(IF(O1205="Nov",(K1205/P1205-1)),0)</f>
        <v>0.4</v>
      </c>
      <c r="S1205" s="100" t="str">
        <f aca="false">IF(N1205&gt;0,IF(O1205="","-",IF(R1205&lt;0%,"DEGROWTH","GROWTH")))</f>
        <v>GROWTH</v>
      </c>
      <c r="T1205" s="101" t="n">
        <v>60</v>
      </c>
      <c r="U1205" s="101" t="str">
        <f aca="false">IF(F1205&lt;=$V$2,"Dec","")</f>
        <v>Dec</v>
      </c>
      <c r="V1205" s="97" t="n">
        <v>60</v>
      </c>
      <c r="W1205" s="104" t="n">
        <f aca="false">K1205-V1205</f>
        <v>-25</v>
      </c>
      <c r="X1205" s="103" t="n">
        <f aca="false">IFERROR(IF(U1205="Dec",(K1205/V1205-1)),0)</f>
        <v>-0.416666666666667</v>
      </c>
      <c r="Y1205" s="104" t="str">
        <f aca="false">IF(T1205&gt;0,IF(U1205="","-",IF(X1205&lt;0%,"DEGROWTH","GROWTH")))</f>
        <v>DEGROWTH</v>
      </c>
      <c r="Z1205" s="24" t="n">
        <v>0</v>
      </c>
      <c r="AA1205" s="24" t="n">
        <f aca="false">IF(H1205&gt;0,1,0)</f>
        <v>0</v>
      </c>
      <c r="AB1205" s="3" t="n">
        <v>1000003158</v>
      </c>
      <c r="AC1205" s="3"/>
    </row>
    <row r="1206" customFormat="false" ht="14.25" hidden="true" customHeight="true" outlineLevel="0" collapsed="false">
      <c r="A1206" s="23" t="s">
        <v>134</v>
      </c>
      <c r="B1206" s="65" t="s">
        <v>71</v>
      </c>
      <c r="C1206" s="65" t="s">
        <v>2287</v>
      </c>
      <c r="D1206" s="65" t="n">
        <v>1000003565</v>
      </c>
      <c r="E1206" s="65" t="s">
        <v>2288</v>
      </c>
      <c r="F1206" s="67" t="n">
        <v>45078</v>
      </c>
      <c r="G1206" s="67" t="str">
        <f aca="false">IF(I1206&gt;0,"Targeted Dealer","-")</f>
        <v>Targeted Dealer</v>
      </c>
      <c r="H1206" s="67"/>
      <c r="I1206" s="68" t="n">
        <v>65</v>
      </c>
      <c r="J1206" s="68" t="n">
        <f aca="false">I1206/$J$1*$E$1</f>
        <v>1356.61290322581</v>
      </c>
      <c r="K1206" s="97" t="n">
        <v>48</v>
      </c>
      <c r="L1206" s="69" t="n">
        <f aca="false">K1206-J1206</f>
        <v>-1308.61290322581</v>
      </c>
      <c r="M1206" s="69" t="n">
        <f aca="false">IFERROR((K1206/J1206%),"-")</f>
        <v>3.53822375460706</v>
      </c>
      <c r="N1206" s="100" t="n">
        <v>80</v>
      </c>
      <c r="O1206" s="98" t="str">
        <f aca="false">IF(F1206&lt;=$P$2,"Nov","")</f>
        <v>Nov</v>
      </c>
      <c r="P1206" s="97" t="n">
        <v>80</v>
      </c>
      <c r="Q1206" s="100" t="n">
        <f aca="false">K1206-P1206</f>
        <v>-32</v>
      </c>
      <c r="R1206" s="98" t="n">
        <f aca="false">IFERROR(IF(O1206="Nov",(K1206/P1206-1)),0)</f>
        <v>-0.4</v>
      </c>
      <c r="S1206" s="100" t="str">
        <f aca="false">IF(N1206&gt;0,IF(O1206="","-",IF(R1206&lt;0%,"DEGROWTH","GROWTH")))</f>
        <v>DEGROWTH</v>
      </c>
      <c r="T1206" s="101" t="n">
        <v>60</v>
      </c>
      <c r="U1206" s="101" t="str">
        <f aca="false">IF(F1206&lt;=$V$2,"Dec","")</f>
        <v>Dec</v>
      </c>
      <c r="V1206" s="97" t="n">
        <v>60</v>
      </c>
      <c r="W1206" s="104" t="n">
        <f aca="false">K1206-V1206</f>
        <v>-12</v>
      </c>
      <c r="X1206" s="103" t="n">
        <f aca="false">IFERROR(IF(U1206="Dec",(K1206/V1206-1)),0)</f>
        <v>-0.2</v>
      </c>
      <c r="Y1206" s="104" t="str">
        <f aca="false">IF(T1206&gt;0,IF(U1206="","-",IF(X1206&lt;0%,"DEGROWTH","GROWTH")))</f>
        <v>DEGROWTH</v>
      </c>
      <c r="Z1206" s="24" t="n">
        <v>0</v>
      </c>
      <c r="AA1206" s="24" t="n">
        <f aca="false">IF(H1206&gt;0,1,0)</f>
        <v>0</v>
      </c>
      <c r="AB1206" s="3" t="n">
        <v>1000003565</v>
      </c>
      <c r="AC1206" s="3"/>
    </row>
    <row r="1207" customFormat="false" ht="14.25" hidden="true" customHeight="true" outlineLevel="0" collapsed="false">
      <c r="A1207" s="23" t="s">
        <v>134</v>
      </c>
      <c r="B1207" s="65" t="s">
        <v>71</v>
      </c>
      <c r="C1207" s="65" t="s">
        <v>4545</v>
      </c>
      <c r="D1207" s="65" t="n">
        <v>1000003567</v>
      </c>
      <c r="E1207" s="65" t="s">
        <v>4546</v>
      </c>
      <c r="F1207" s="67" t="n">
        <v>45078</v>
      </c>
      <c r="G1207" s="67" t="str">
        <f aca="false">IF(I1207&gt;0,"Targeted Dealer","-")</f>
        <v>Targeted Dealer</v>
      </c>
      <c r="H1207" s="67"/>
      <c r="I1207" s="68" t="n">
        <v>25</v>
      </c>
      <c r="J1207" s="68" t="n">
        <f aca="false">I1207/$J$1*$E$1</f>
        <v>521.774193548387</v>
      </c>
      <c r="K1207" s="97" t="n">
        <v>10</v>
      </c>
      <c r="L1207" s="69" t="n">
        <f aca="false">K1207-J1207</f>
        <v>-511.774193548387</v>
      </c>
      <c r="M1207" s="69" t="n">
        <f aca="false">IFERROR((K1207/J1207%),"-")</f>
        <v>1.91653786707883</v>
      </c>
      <c r="N1207" s="100" t="n">
        <v>10</v>
      </c>
      <c r="O1207" s="98" t="str">
        <f aca="false">IF(F1207&lt;=$P$2,"Nov","")</f>
        <v>Nov</v>
      </c>
      <c r="P1207" s="97" t="n">
        <v>10</v>
      </c>
      <c r="Q1207" s="100" t="n">
        <f aca="false">K1207-P1207</f>
        <v>0</v>
      </c>
      <c r="R1207" s="98" t="n">
        <f aca="false">IFERROR(IF(O1207="Nov",(K1207/P1207-1)),0)</f>
        <v>0</v>
      </c>
      <c r="S1207" s="100" t="str">
        <f aca="false">IF(N1207&gt;0,IF(O1207="","-",IF(R1207&lt;0%,"DEGROWTH","GROWTH")))</f>
        <v>GROWTH</v>
      </c>
      <c r="T1207" s="101" t="n">
        <v>100</v>
      </c>
      <c r="U1207" s="101" t="str">
        <f aca="false">IF(F1207&lt;=$V$2,"Dec","")</f>
        <v>Dec</v>
      </c>
      <c r="V1207" s="97" t="n">
        <v>100</v>
      </c>
      <c r="W1207" s="104" t="n">
        <f aca="false">K1207-V1207</f>
        <v>-90</v>
      </c>
      <c r="X1207" s="103" t="n">
        <f aca="false">IFERROR(IF(U1207="Dec",(K1207/V1207-1)),0)</f>
        <v>-0.9</v>
      </c>
      <c r="Y1207" s="104" t="str">
        <f aca="false">IF(T1207&gt;0,IF(U1207="","-",IF(X1207&lt;0%,"DEGROWTH","GROWTH")))</f>
        <v>DEGROWTH</v>
      </c>
      <c r="Z1207" s="24" t="n">
        <v>0</v>
      </c>
      <c r="AA1207" s="24" t="n">
        <f aca="false">IF(H1207&gt;0,1,0)</f>
        <v>0</v>
      </c>
      <c r="AB1207" s="3" t="n">
        <v>1000003567</v>
      </c>
      <c r="AC1207" s="3"/>
    </row>
    <row r="1208" customFormat="false" ht="14.25" hidden="true" customHeight="true" outlineLevel="0" collapsed="false">
      <c r="A1208" s="23" t="s">
        <v>134</v>
      </c>
      <c r="B1208" s="65" t="s">
        <v>71</v>
      </c>
      <c r="C1208" s="65" t="s">
        <v>2289</v>
      </c>
      <c r="D1208" s="65" t="n">
        <v>1000003716</v>
      </c>
      <c r="E1208" s="65" t="s">
        <v>2290</v>
      </c>
      <c r="F1208" s="67" t="n">
        <v>45181</v>
      </c>
      <c r="G1208" s="67" t="str">
        <f aca="false">IF(I1208&gt;0,"Targeted Dealer","-")</f>
        <v>Targeted Dealer</v>
      </c>
      <c r="H1208" s="67"/>
      <c r="I1208" s="68" t="n">
        <v>110</v>
      </c>
      <c r="J1208" s="68" t="n">
        <f aca="false">I1208/$J$1*$E$1</f>
        <v>2295.8064516129</v>
      </c>
      <c r="K1208" s="97" t="n">
        <v>110</v>
      </c>
      <c r="L1208" s="69" t="n">
        <f aca="false">K1208-J1208</f>
        <v>-2185.8064516129</v>
      </c>
      <c r="M1208" s="69" t="n">
        <f aca="false">IFERROR((K1208/J1208%),"-")</f>
        <v>4.79134466769706</v>
      </c>
      <c r="N1208" s="100" t="n">
        <v>180</v>
      </c>
      <c r="O1208" s="98" t="str">
        <f aca="false">IF(F1208&lt;=$P$2,"Nov","")</f>
        <v>Nov</v>
      </c>
      <c r="P1208" s="97" t="n">
        <v>180</v>
      </c>
      <c r="Q1208" s="100" t="n">
        <f aca="false">K1208-P1208</f>
        <v>-70</v>
      </c>
      <c r="R1208" s="98" t="n">
        <f aca="false">IFERROR(IF(O1208="Nov",(K1208/P1208-1)),0)</f>
        <v>-0.388888888888889</v>
      </c>
      <c r="S1208" s="100" t="str">
        <f aca="false">IF(N1208&gt;0,IF(O1208="","-",IF(R1208&lt;0%,"DEGROWTH","GROWTH")))</f>
        <v>DEGROWTH</v>
      </c>
      <c r="T1208" s="101" t="n">
        <v>80</v>
      </c>
      <c r="U1208" s="101" t="str">
        <f aca="false">IF(F1208&lt;=$V$2,"Dec","")</f>
        <v>Dec</v>
      </c>
      <c r="V1208" s="97" t="n">
        <v>80</v>
      </c>
      <c r="W1208" s="104" t="n">
        <f aca="false">K1208-V1208</f>
        <v>30</v>
      </c>
      <c r="X1208" s="103" t="n">
        <f aca="false">IFERROR(IF(U1208="Dec",(K1208/V1208-1)),0)</f>
        <v>0.375</v>
      </c>
      <c r="Y1208" s="104" t="str">
        <f aca="false">IF(T1208&gt;0,IF(U1208="","-",IF(X1208&lt;0%,"DEGROWTH","GROWTH")))</f>
        <v>GROWTH</v>
      </c>
      <c r="Z1208" s="24" t="n">
        <v>0</v>
      </c>
      <c r="AA1208" s="24" t="n">
        <f aca="false">IF(H1208&gt;0,1,0)</f>
        <v>0</v>
      </c>
      <c r="AB1208" s="3" t="n">
        <v>1000003716</v>
      </c>
      <c r="AC1208" s="3"/>
    </row>
    <row r="1209" customFormat="false" ht="14.25" hidden="true" customHeight="true" outlineLevel="0" collapsed="false">
      <c r="A1209" s="23" t="s">
        <v>134</v>
      </c>
      <c r="B1209" s="65" t="s">
        <v>71</v>
      </c>
      <c r="C1209" s="65" t="s">
        <v>4231</v>
      </c>
      <c r="D1209" s="65" t="n">
        <v>1000003786</v>
      </c>
      <c r="E1209" s="65" t="s">
        <v>4232</v>
      </c>
      <c r="F1209" s="67" t="n">
        <v>45273</v>
      </c>
      <c r="G1209" s="67" t="str">
        <f aca="false">IF(I1209&gt;0,"Targeted Dealer","-")</f>
        <v>Targeted Dealer</v>
      </c>
      <c r="H1209" s="67"/>
      <c r="I1209" s="68" t="n">
        <v>25</v>
      </c>
      <c r="J1209" s="68" t="n">
        <f aca="false">I1209/$J$1*$E$1</f>
        <v>521.774193548387</v>
      </c>
      <c r="K1209" s="97" t="n">
        <v>0</v>
      </c>
      <c r="L1209" s="69" t="n">
        <f aca="false">K1209-J1209</f>
        <v>-521.774193548387</v>
      </c>
      <c r="M1209" s="69" t="n">
        <f aca="false">IFERROR((K1209/J1209%),"-")</f>
        <v>0</v>
      </c>
      <c r="N1209" s="100" t="n">
        <v>0</v>
      </c>
      <c r="O1209" s="98" t="str">
        <f aca="false">IF(F1209&lt;=$P$2,"Nov","")</f>
        <v>Nov</v>
      </c>
      <c r="P1209" s="97" t="n">
        <v>0</v>
      </c>
      <c r="Q1209" s="100" t="n">
        <f aca="false">K1209-P1209</f>
        <v>0</v>
      </c>
      <c r="R1209" s="98" t="n">
        <f aca="false">IFERROR(IF(O1209="Nov",(K1209/P1209-1)),0)</f>
        <v>0</v>
      </c>
      <c r="S1209" s="105" t="b">
        <f aca="false">IF(N1209&gt;0,IF(O1209="","-",IF(R1209&lt;0%,"DEGROWTH","GROWTH")))</f>
        <v>0</v>
      </c>
      <c r="T1209" s="101" t="n">
        <v>0</v>
      </c>
      <c r="U1209" s="101" t="str">
        <f aca="false">IF(F1209&lt;=$V$2,"Dec","")</f>
        <v>Dec</v>
      </c>
      <c r="V1209" s="97" t="n">
        <v>0</v>
      </c>
      <c r="W1209" s="104" t="n">
        <f aca="false">K1209-V1209</f>
        <v>0</v>
      </c>
      <c r="X1209" s="103" t="n">
        <f aca="false">IFERROR(IF(U1209="Dec",(K1209/V1209-1)),0)</f>
        <v>0</v>
      </c>
      <c r="Y1209" s="106" t="b">
        <f aca="false">IF(T1209&gt;0,IF(U1209="","-",IF(X1209&lt;0%,"DEGROWTH","GROWTH")))</f>
        <v>0</v>
      </c>
      <c r="Z1209" s="24" t="n">
        <v>1</v>
      </c>
      <c r="AA1209" s="24" t="n">
        <f aca="false">IF(H1209&gt;0,1,0)</f>
        <v>0</v>
      </c>
      <c r="AB1209" s="3" t="n">
        <v>1000003786</v>
      </c>
      <c r="AC1209" s="3"/>
    </row>
    <row r="1210" customFormat="false" ht="14.25" hidden="true" customHeight="true" outlineLevel="0" collapsed="false">
      <c r="A1210" s="24" t="s">
        <v>134</v>
      </c>
      <c r="B1210" s="128" t="s">
        <v>71</v>
      </c>
      <c r="C1210" s="128" t="s">
        <v>2291</v>
      </c>
      <c r="D1210" s="128" t="n">
        <v>1000004025</v>
      </c>
      <c r="E1210" s="128" t="s">
        <v>2292</v>
      </c>
      <c r="F1210" s="67" t="n">
        <v>45473</v>
      </c>
      <c r="G1210" s="67" t="str">
        <f aca="false">IF(I1210&gt;0,"Targeted Dealer","-")</f>
        <v>Targeted Dealer</v>
      </c>
      <c r="H1210" s="24"/>
      <c r="I1210" s="68" t="n">
        <v>85</v>
      </c>
      <c r="J1210" s="68" t="n">
        <f aca="false">I1210/$J$1*$E$1</f>
        <v>1774.03225806452</v>
      </c>
      <c r="K1210" s="97" t="n">
        <v>135</v>
      </c>
      <c r="L1210" s="69" t="n">
        <f aca="false">K1210-J1210</f>
        <v>-1639.03225806452</v>
      </c>
      <c r="M1210" s="69" t="n">
        <f aca="false">IFERROR((K1210/J1210%),"-")</f>
        <v>7.60978270751887</v>
      </c>
      <c r="N1210" s="100" t="n">
        <v>100</v>
      </c>
      <c r="O1210" s="98" t="str">
        <f aca="false">IF(F1210&lt;=$P$2,"Nov","")</f>
        <v>Nov</v>
      </c>
      <c r="P1210" s="97" t="n">
        <v>100</v>
      </c>
      <c r="Q1210" s="100" t="n">
        <f aca="false">K1210-P1210</f>
        <v>35</v>
      </c>
      <c r="R1210" s="98" t="n">
        <f aca="false">IFERROR(IF(O1210="Nov",(K1210/P1210-1)),0)</f>
        <v>0.35</v>
      </c>
      <c r="S1210" s="100" t="str">
        <f aca="false">IF(N1210&gt;0,IF(O1210="","-",IF(R1210&lt;0%,"DEGROWTH","GROWTH")))</f>
        <v>GROWTH</v>
      </c>
      <c r="T1210" s="101" t="n">
        <v>0</v>
      </c>
      <c r="U1210" s="101" t="str">
        <f aca="false">IF(F1210&lt;=$V$2,"Dec","")</f>
        <v>Dec</v>
      </c>
      <c r="V1210" s="97" t="n">
        <v>0</v>
      </c>
      <c r="W1210" s="104" t="n">
        <f aca="false">K1210-V1210</f>
        <v>135</v>
      </c>
      <c r="X1210" s="103" t="n">
        <f aca="false">IFERROR(IF(U1210="Dec",(K1210/V1210-1)),0)</f>
        <v>0</v>
      </c>
      <c r="Y1210" s="106" t="b">
        <f aca="false">IF(T1210&gt;0,IF(U1210="","-",IF(X1210&lt;0%,"DEGROWTH","GROWTH")))</f>
        <v>0</v>
      </c>
      <c r="Z1210" s="24" t="n">
        <v>0</v>
      </c>
      <c r="AA1210" s="24" t="n">
        <f aca="false">IF(H1210&gt;0,1,0)</f>
        <v>0</v>
      </c>
      <c r="AB1210" s="3" t="n">
        <v>1000004025</v>
      </c>
      <c r="AC1210" s="3"/>
    </row>
    <row r="1211" customFormat="false" ht="14.25" hidden="true" customHeight="true" outlineLevel="0" collapsed="false">
      <c r="A1211" s="24" t="s">
        <v>134</v>
      </c>
      <c r="B1211" s="128" t="s">
        <v>71</v>
      </c>
      <c r="C1211" s="128" t="s">
        <v>324</v>
      </c>
      <c r="D1211" s="128" t="n">
        <v>1000004072</v>
      </c>
      <c r="E1211" s="128" t="s">
        <v>325</v>
      </c>
      <c r="F1211" s="67" t="n">
        <v>45504</v>
      </c>
      <c r="G1211" s="67" t="str">
        <f aca="false">IF(I1211&gt;0,"Targeted Dealer","-")</f>
        <v>Targeted Dealer</v>
      </c>
      <c r="H1211" s="24"/>
      <c r="I1211" s="68" t="n">
        <v>75</v>
      </c>
      <c r="J1211" s="68" t="n">
        <f aca="false">I1211/$J$1*$E$1</f>
        <v>1565.32258064516</v>
      </c>
      <c r="K1211" s="97" t="n">
        <v>80</v>
      </c>
      <c r="L1211" s="69" t="n">
        <f aca="false">K1211-J1211</f>
        <v>-1485.32258064516</v>
      </c>
      <c r="M1211" s="69" t="n">
        <f aca="false">IFERROR((K1211/J1211%),"-")</f>
        <v>5.11076764554353</v>
      </c>
      <c r="N1211" s="100" t="n">
        <v>40</v>
      </c>
      <c r="O1211" s="98" t="str">
        <f aca="false">IF(F1211&lt;=$P$2,"Nov","")</f>
        <v>Nov</v>
      </c>
      <c r="P1211" s="97" t="n">
        <v>40</v>
      </c>
      <c r="Q1211" s="100" t="n">
        <f aca="false">K1211-P1211</f>
        <v>40</v>
      </c>
      <c r="R1211" s="98" t="n">
        <f aca="false">IFERROR(IF(O1211="Nov",(K1211/P1211-1)),0)</f>
        <v>1</v>
      </c>
      <c r="S1211" s="100" t="str">
        <f aca="false">IF(N1211&gt;0,IF(O1211="","-",IF(R1211&lt;0%,"DEGROWTH","GROWTH")))</f>
        <v>GROWTH</v>
      </c>
      <c r="T1211" s="101" t="n">
        <v>0</v>
      </c>
      <c r="U1211" s="101" t="str">
        <f aca="false">IF(F1211&lt;=$V$2,"Dec","")</f>
        <v>Dec</v>
      </c>
      <c r="V1211" s="97" t="n">
        <v>0</v>
      </c>
      <c r="W1211" s="104" t="n">
        <f aca="false">K1211-V1211</f>
        <v>80</v>
      </c>
      <c r="X1211" s="103" t="n">
        <f aca="false">IFERROR(IF(U1211="Dec",(K1211/V1211-1)),0)</f>
        <v>0</v>
      </c>
      <c r="Y1211" s="106" t="b">
        <f aca="false">IF(T1211&gt;0,IF(U1211="","-",IF(X1211&lt;0%,"DEGROWTH","GROWTH")))</f>
        <v>0</v>
      </c>
      <c r="Z1211" s="24" t="n">
        <v>0</v>
      </c>
      <c r="AA1211" s="24" t="n">
        <f aca="false">IF(H1211&gt;0,1,0)</f>
        <v>0</v>
      </c>
      <c r="AB1211" s="3" t="n">
        <v>1000004072</v>
      </c>
      <c r="AC1211" s="3"/>
    </row>
    <row r="1212" customFormat="false" ht="14.25" hidden="true" customHeight="true" outlineLevel="0" collapsed="false">
      <c r="A1212" s="23" t="s">
        <v>134</v>
      </c>
      <c r="B1212" s="65" t="s">
        <v>73</v>
      </c>
      <c r="C1212" s="65" t="s">
        <v>2293</v>
      </c>
      <c r="D1212" s="65" t="n">
        <v>1000000784</v>
      </c>
      <c r="E1212" s="66" t="s">
        <v>2294</v>
      </c>
      <c r="F1212" s="67" t="n">
        <v>40830</v>
      </c>
      <c r="G1212" s="67" t="str">
        <f aca="false">IF(I1212&gt;0,"Targeted Dealer","-")</f>
        <v>Targeted Dealer</v>
      </c>
      <c r="H1212" s="67"/>
      <c r="I1212" s="68" t="n">
        <v>130</v>
      </c>
      <c r="J1212" s="68" t="n">
        <f aca="false">I1212/$J$1*$E$1</f>
        <v>2713.22580645161</v>
      </c>
      <c r="K1212" s="97" t="n">
        <v>110</v>
      </c>
      <c r="L1212" s="69" t="n">
        <f aca="false">K1212-J1212</f>
        <v>-2603.22580645161</v>
      </c>
      <c r="M1212" s="69" t="n">
        <f aca="false">IFERROR((K1212/J1212%),"-")</f>
        <v>4.05421471882059</v>
      </c>
      <c r="N1212" s="100" t="n">
        <v>90</v>
      </c>
      <c r="O1212" s="98" t="str">
        <f aca="false">IF(F1212&lt;=$P$2,"Nov","")</f>
        <v>Nov</v>
      </c>
      <c r="P1212" s="97" t="n">
        <v>90</v>
      </c>
      <c r="Q1212" s="100" t="n">
        <f aca="false">K1212-P1212</f>
        <v>20</v>
      </c>
      <c r="R1212" s="98" t="n">
        <f aca="false">IFERROR(IF(O1212="Nov",(K1212/P1212-1)),0)</f>
        <v>0.222222222222222</v>
      </c>
      <c r="S1212" s="100" t="str">
        <f aca="false">IF(N1212&gt;0,IF(O1212="","-",IF(R1212&lt;0%,"DEGROWTH","GROWTH")))</f>
        <v>GROWTH</v>
      </c>
      <c r="T1212" s="101" t="n">
        <v>205</v>
      </c>
      <c r="U1212" s="101" t="str">
        <f aca="false">IF(F1212&lt;=$V$2,"Dec","")</f>
        <v>Dec</v>
      </c>
      <c r="V1212" s="97" t="n">
        <v>205</v>
      </c>
      <c r="W1212" s="104" t="n">
        <f aca="false">K1212-V1212</f>
        <v>-95</v>
      </c>
      <c r="X1212" s="103" t="n">
        <f aca="false">IFERROR(IF(U1212="Dec",(K1212/V1212-1)),0)</f>
        <v>-0.463414634146341</v>
      </c>
      <c r="Y1212" s="104" t="str">
        <f aca="false">IF(T1212&gt;0,IF(U1212="","-",IF(X1212&lt;0%,"DEGROWTH","GROWTH")))</f>
        <v>DEGROWTH</v>
      </c>
      <c r="Z1212" s="24" t="n">
        <v>0</v>
      </c>
      <c r="AA1212" s="24" t="n">
        <f aca="false">IF(H1212&gt;0,1,0)</f>
        <v>0</v>
      </c>
      <c r="AB1212" s="3" t="n">
        <v>1000000784</v>
      </c>
      <c r="AC1212" s="3"/>
    </row>
    <row r="1213" customFormat="false" ht="14.25" hidden="true" customHeight="true" outlineLevel="0" collapsed="false">
      <c r="A1213" s="23" t="s">
        <v>134</v>
      </c>
      <c r="B1213" s="65" t="s">
        <v>73</v>
      </c>
      <c r="C1213" s="65" t="s">
        <v>326</v>
      </c>
      <c r="D1213" s="65" t="n">
        <v>1000000786</v>
      </c>
      <c r="E1213" s="66" t="s">
        <v>327</v>
      </c>
      <c r="F1213" s="67" t="n">
        <v>41233</v>
      </c>
      <c r="G1213" s="67" t="str">
        <f aca="false">IF(I1213&gt;0,"Targeted Dealer","-")</f>
        <v>Targeted Dealer</v>
      </c>
      <c r="H1213" s="67"/>
      <c r="I1213" s="68" t="n">
        <v>75</v>
      </c>
      <c r="J1213" s="68" t="n">
        <f aca="false">I1213/$J$1*$E$1</f>
        <v>1565.32258064516</v>
      </c>
      <c r="K1213" s="97" t="n">
        <v>25</v>
      </c>
      <c r="L1213" s="69" t="n">
        <f aca="false">K1213-J1213</f>
        <v>-1540.32258064516</v>
      </c>
      <c r="M1213" s="69" t="n">
        <f aca="false">IFERROR((K1213/J1213%),"-")</f>
        <v>1.59711488923235</v>
      </c>
      <c r="N1213" s="100" t="n">
        <v>50</v>
      </c>
      <c r="O1213" s="98" t="str">
        <f aca="false">IF(F1213&lt;=$P$2,"Nov","")</f>
        <v>Nov</v>
      </c>
      <c r="P1213" s="97" t="n">
        <v>50</v>
      </c>
      <c r="Q1213" s="100" t="n">
        <f aca="false">K1213-P1213</f>
        <v>-25</v>
      </c>
      <c r="R1213" s="98" t="n">
        <f aca="false">IFERROR(IF(O1213="Nov",(K1213/P1213-1)),0)</f>
        <v>-0.5</v>
      </c>
      <c r="S1213" s="100" t="str">
        <f aca="false">IF(N1213&gt;0,IF(O1213="","-",IF(R1213&lt;0%,"DEGROWTH","GROWTH")))</f>
        <v>DEGROWTH</v>
      </c>
      <c r="T1213" s="101" t="n">
        <v>50</v>
      </c>
      <c r="U1213" s="101" t="str">
        <f aca="false">IF(F1213&lt;=$V$2,"Dec","")</f>
        <v>Dec</v>
      </c>
      <c r="V1213" s="97" t="n">
        <v>50</v>
      </c>
      <c r="W1213" s="104" t="n">
        <f aca="false">K1213-V1213</f>
        <v>-25</v>
      </c>
      <c r="X1213" s="103" t="n">
        <f aca="false">IFERROR(IF(U1213="Dec",(K1213/V1213-1)),0)</f>
        <v>-0.5</v>
      </c>
      <c r="Y1213" s="104" t="str">
        <f aca="false">IF(T1213&gt;0,IF(U1213="","-",IF(X1213&lt;0%,"DEGROWTH","GROWTH")))</f>
        <v>DEGROWTH</v>
      </c>
      <c r="Z1213" s="24" t="n">
        <v>0</v>
      </c>
      <c r="AA1213" s="24" t="n">
        <f aca="false">IF(H1213&gt;0,1,0)</f>
        <v>0</v>
      </c>
      <c r="AB1213" s="3" t="n">
        <v>1000000786</v>
      </c>
      <c r="AC1213" s="3"/>
    </row>
    <row r="1214" customFormat="false" ht="14.25" hidden="true" customHeight="true" outlineLevel="0" collapsed="false">
      <c r="A1214" s="23" t="s">
        <v>134</v>
      </c>
      <c r="B1214" s="65" t="s">
        <v>73</v>
      </c>
      <c r="C1214" s="65" t="s">
        <v>2295</v>
      </c>
      <c r="D1214" s="65" t="n">
        <v>1000000788</v>
      </c>
      <c r="E1214" s="66" t="s">
        <v>2296</v>
      </c>
      <c r="F1214" s="67" t="n">
        <v>41323</v>
      </c>
      <c r="G1214" s="67" t="str">
        <f aca="false">IF(I1214&gt;0,"Targeted Dealer","-")</f>
        <v>Targeted Dealer</v>
      </c>
      <c r="H1214" s="67"/>
      <c r="I1214" s="68" t="n">
        <v>75</v>
      </c>
      <c r="J1214" s="68" t="n">
        <f aca="false">I1214/$J$1*$E$1</f>
        <v>1565.32258064516</v>
      </c>
      <c r="K1214" s="97" t="n">
        <v>35</v>
      </c>
      <c r="L1214" s="69" t="n">
        <f aca="false">K1214-J1214</f>
        <v>-1530.32258064516</v>
      </c>
      <c r="M1214" s="69" t="n">
        <f aca="false">IFERROR((K1214/J1214%),"-")</f>
        <v>2.2359608449253</v>
      </c>
      <c r="N1214" s="100" t="n">
        <v>70</v>
      </c>
      <c r="O1214" s="98" t="str">
        <f aca="false">IF(F1214&lt;=$P$2,"Nov","")</f>
        <v>Nov</v>
      </c>
      <c r="P1214" s="97" t="n">
        <v>70</v>
      </c>
      <c r="Q1214" s="100" t="n">
        <f aca="false">K1214-P1214</f>
        <v>-35</v>
      </c>
      <c r="R1214" s="98" t="n">
        <f aca="false">IFERROR(IF(O1214="Nov",(K1214/P1214-1)),0)</f>
        <v>-0.5</v>
      </c>
      <c r="S1214" s="100" t="str">
        <f aca="false">IF(N1214&gt;0,IF(O1214="","-",IF(R1214&lt;0%,"DEGROWTH","GROWTH")))</f>
        <v>DEGROWTH</v>
      </c>
      <c r="T1214" s="101" t="n">
        <v>105</v>
      </c>
      <c r="U1214" s="101" t="str">
        <f aca="false">IF(F1214&lt;=$V$2,"Dec","")</f>
        <v>Dec</v>
      </c>
      <c r="V1214" s="97" t="n">
        <v>105</v>
      </c>
      <c r="W1214" s="104" t="n">
        <f aca="false">K1214-V1214</f>
        <v>-70</v>
      </c>
      <c r="X1214" s="103" t="n">
        <f aca="false">IFERROR(IF(U1214="Dec",(K1214/V1214-1)),0)</f>
        <v>-0.666666666666667</v>
      </c>
      <c r="Y1214" s="104" t="str">
        <f aca="false">IF(T1214&gt;0,IF(U1214="","-",IF(X1214&lt;0%,"DEGROWTH","GROWTH")))</f>
        <v>DEGROWTH</v>
      </c>
      <c r="Z1214" s="24" t="n">
        <v>0</v>
      </c>
      <c r="AA1214" s="24" t="n">
        <f aca="false">IF(H1214&gt;0,1,0)</f>
        <v>0</v>
      </c>
      <c r="AB1214" s="3" t="n">
        <v>1000000788</v>
      </c>
      <c r="AC1214" s="3"/>
    </row>
    <row r="1215" customFormat="false" ht="14.25" hidden="true" customHeight="true" outlineLevel="0" collapsed="false">
      <c r="A1215" s="23" t="s">
        <v>134</v>
      </c>
      <c r="B1215" s="65" t="s">
        <v>73</v>
      </c>
      <c r="C1215" s="65" t="s">
        <v>2297</v>
      </c>
      <c r="D1215" s="65" t="n">
        <v>1000000780</v>
      </c>
      <c r="E1215" s="66" t="s">
        <v>2298</v>
      </c>
      <c r="F1215" s="67" t="n">
        <v>42017</v>
      </c>
      <c r="G1215" s="67" t="str">
        <f aca="false">IF(I1215&gt;0,"Targeted Dealer","-")</f>
        <v>Targeted Dealer</v>
      </c>
      <c r="H1215" s="67"/>
      <c r="I1215" s="68" t="n">
        <v>75</v>
      </c>
      <c r="J1215" s="68" t="n">
        <f aca="false">I1215/$J$1*$E$1</f>
        <v>1565.32258064516</v>
      </c>
      <c r="K1215" s="97" t="n">
        <v>120</v>
      </c>
      <c r="L1215" s="69" t="n">
        <f aca="false">K1215-J1215</f>
        <v>-1445.32258064516</v>
      </c>
      <c r="M1215" s="69" t="n">
        <f aca="false">IFERROR((K1215/J1215%),"-")</f>
        <v>7.6661514683153</v>
      </c>
      <c r="N1215" s="100" t="n">
        <v>60</v>
      </c>
      <c r="O1215" s="98" t="str">
        <f aca="false">IF(F1215&lt;=$P$2,"Nov","")</f>
        <v>Nov</v>
      </c>
      <c r="P1215" s="97" t="n">
        <v>60</v>
      </c>
      <c r="Q1215" s="100" t="n">
        <f aca="false">K1215-P1215</f>
        <v>60</v>
      </c>
      <c r="R1215" s="98" t="n">
        <f aca="false">IFERROR(IF(O1215="Nov",(K1215/P1215-1)),0)</f>
        <v>1</v>
      </c>
      <c r="S1215" s="100" t="str">
        <f aca="false">IF(N1215&gt;0,IF(O1215="","-",IF(R1215&lt;0%,"DEGROWTH","GROWTH")))</f>
        <v>GROWTH</v>
      </c>
      <c r="T1215" s="101" t="n">
        <v>90</v>
      </c>
      <c r="U1215" s="101" t="str">
        <f aca="false">IF(F1215&lt;=$V$2,"Dec","")</f>
        <v>Dec</v>
      </c>
      <c r="V1215" s="97" t="n">
        <v>90</v>
      </c>
      <c r="W1215" s="104" t="n">
        <f aca="false">K1215-V1215</f>
        <v>30</v>
      </c>
      <c r="X1215" s="103" t="n">
        <f aca="false">IFERROR(IF(U1215="Dec",(K1215/V1215-1)),0)</f>
        <v>0.333333333333333</v>
      </c>
      <c r="Y1215" s="104" t="str">
        <f aca="false">IF(T1215&gt;0,IF(U1215="","-",IF(X1215&lt;0%,"DEGROWTH","GROWTH")))</f>
        <v>GROWTH</v>
      </c>
      <c r="Z1215" s="24" t="n">
        <v>0</v>
      </c>
      <c r="AA1215" s="24" t="n">
        <f aca="false">IF(H1215&gt;0,1,0)</f>
        <v>0</v>
      </c>
      <c r="AB1215" s="3" t="n">
        <v>1000000780</v>
      </c>
      <c r="AC1215" s="3"/>
    </row>
    <row r="1216" customFormat="false" ht="14.25" hidden="true" customHeight="true" outlineLevel="0" collapsed="false">
      <c r="A1216" s="23" t="s">
        <v>134</v>
      </c>
      <c r="B1216" s="65" t="s">
        <v>73</v>
      </c>
      <c r="C1216" s="65" t="s">
        <v>2299</v>
      </c>
      <c r="D1216" s="65" t="n">
        <v>1000000782</v>
      </c>
      <c r="E1216" s="66" t="s">
        <v>2300</v>
      </c>
      <c r="F1216" s="67" t="n">
        <v>43054</v>
      </c>
      <c r="G1216" s="67" t="str">
        <f aca="false">IF(I1216&gt;0,"Targeted Dealer","-")</f>
        <v>Targeted Dealer</v>
      </c>
      <c r="H1216" s="67"/>
      <c r="I1216" s="68" t="n">
        <v>80</v>
      </c>
      <c r="J1216" s="68" t="n">
        <f aca="false">I1216/$J$1*$E$1</f>
        <v>1669.67741935484</v>
      </c>
      <c r="K1216" s="97" t="n">
        <v>50</v>
      </c>
      <c r="L1216" s="69" t="n">
        <f aca="false">K1216-J1216</f>
        <v>-1619.67741935484</v>
      </c>
      <c r="M1216" s="69" t="n">
        <f aca="false">IFERROR((K1216/J1216%),"-")</f>
        <v>2.99459041731066</v>
      </c>
      <c r="N1216" s="100" t="n">
        <v>50</v>
      </c>
      <c r="O1216" s="98" t="str">
        <f aca="false">IF(F1216&lt;=$P$2,"Nov","")</f>
        <v>Nov</v>
      </c>
      <c r="P1216" s="97" t="n">
        <v>50</v>
      </c>
      <c r="Q1216" s="100" t="n">
        <f aca="false">K1216-P1216</f>
        <v>0</v>
      </c>
      <c r="R1216" s="98" t="n">
        <f aca="false">IFERROR(IF(O1216="Nov",(K1216/P1216-1)),0)</f>
        <v>0</v>
      </c>
      <c r="S1216" s="100" t="str">
        <f aca="false">IF(N1216&gt;0,IF(O1216="","-",IF(R1216&lt;0%,"DEGROWTH","GROWTH")))</f>
        <v>GROWTH</v>
      </c>
      <c r="T1216" s="101" t="n">
        <v>100</v>
      </c>
      <c r="U1216" s="101" t="str">
        <f aca="false">IF(F1216&lt;=$V$2,"Dec","")</f>
        <v>Dec</v>
      </c>
      <c r="V1216" s="97" t="n">
        <v>100</v>
      </c>
      <c r="W1216" s="104" t="n">
        <f aca="false">K1216-V1216</f>
        <v>-50</v>
      </c>
      <c r="X1216" s="103" t="n">
        <f aca="false">IFERROR(IF(U1216="Dec",(K1216/V1216-1)),0)</f>
        <v>-0.5</v>
      </c>
      <c r="Y1216" s="104" t="str">
        <f aca="false">IF(T1216&gt;0,IF(U1216="","-",IF(X1216&lt;0%,"DEGROWTH","GROWTH")))</f>
        <v>DEGROWTH</v>
      </c>
      <c r="Z1216" s="24" t="n">
        <v>0</v>
      </c>
      <c r="AA1216" s="24" t="n">
        <f aca="false">IF(H1216&gt;0,1,0)</f>
        <v>0</v>
      </c>
      <c r="AB1216" s="3" t="n">
        <v>1000000782</v>
      </c>
      <c r="AC1216" s="3"/>
    </row>
    <row r="1217" customFormat="false" ht="14.25" hidden="true" customHeight="true" outlineLevel="0" collapsed="false">
      <c r="A1217" s="23" t="s">
        <v>134</v>
      </c>
      <c r="B1217" s="65" t="s">
        <v>73</v>
      </c>
      <c r="C1217" s="65" t="s">
        <v>2301</v>
      </c>
      <c r="D1217" s="65" t="n">
        <v>1000000781</v>
      </c>
      <c r="E1217" s="66" t="s">
        <v>2302</v>
      </c>
      <c r="F1217" s="67" t="n">
        <v>43063</v>
      </c>
      <c r="G1217" s="67" t="str">
        <f aca="false">IF(I1217&gt;0,"Targeted Dealer","-")</f>
        <v>Targeted Dealer</v>
      </c>
      <c r="H1217" s="67"/>
      <c r="I1217" s="68" t="n">
        <v>140</v>
      </c>
      <c r="J1217" s="68" t="n">
        <f aca="false">I1217/$J$1*$E$1</f>
        <v>2921.93548387097</v>
      </c>
      <c r="K1217" s="97" t="n">
        <v>55</v>
      </c>
      <c r="L1217" s="69" t="n">
        <f aca="false">K1217-J1217</f>
        <v>-2866.93548387097</v>
      </c>
      <c r="M1217" s="69" t="n">
        <f aca="false">IFERROR((K1217/J1217%),"-")</f>
        <v>1.88231397659528</v>
      </c>
      <c r="N1217" s="100" t="n">
        <v>155</v>
      </c>
      <c r="O1217" s="98" t="str">
        <f aca="false">IF(F1217&lt;=$P$2,"Nov","")</f>
        <v>Nov</v>
      </c>
      <c r="P1217" s="97" t="n">
        <v>155</v>
      </c>
      <c r="Q1217" s="100" t="n">
        <f aca="false">K1217-P1217</f>
        <v>-100</v>
      </c>
      <c r="R1217" s="98" t="n">
        <f aca="false">IFERROR(IF(O1217="Nov",(K1217/P1217-1)),0)</f>
        <v>-0.645161290322581</v>
      </c>
      <c r="S1217" s="100" t="str">
        <f aca="false">IF(N1217&gt;0,IF(O1217="","-",IF(R1217&lt;0%,"DEGROWTH","GROWTH")))</f>
        <v>DEGROWTH</v>
      </c>
      <c r="T1217" s="101" t="n">
        <v>250</v>
      </c>
      <c r="U1217" s="101" t="str">
        <f aca="false">IF(F1217&lt;=$V$2,"Dec","")</f>
        <v>Dec</v>
      </c>
      <c r="V1217" s="97" t="n">
        <v>250</v>
      </c>
      <c r="W1217" s="104" t="n">
        <f aca="false">K1217-V1217</f>
        <v>-195</v>
      </c>
      <c r="X1217" s="103" t="n">
        <f aca="false">IFERROR(IF(U1217="Dec",(K1217/V1217-1)),0)</f>
        <v>-0.78</v>
      </c>
      <c r="Y1217" s="104" t="str">
        <f aca="false">IF(T1217&gt;0,IF(U1217="","-",IF(X1217&lt;0%,"DEGROWTH","GROWTH")))</f>
        <v>DEGROWTH</v>
      </c>
      <c r="Z1217" s="24" t="n">
        <v>0</v>
      </c>
      <c r="AA1217" s="24" t="n">
        <f aca="false">IF(H1217&gt;0,1,0)</f>
        <v>0</v>
      </c>
      <c r="AB1217" s="3" t="n">
        <v>1000000781</v>
      </c>
      <c r="AC1217" s="3"/>
    </row>
    <row r="1218" customFormat="false" ht="14.25" hidden="true" customHeight="true" outlineLevel="0" collapsed="false">
      <c r="A1218" s="23" t="s">
        <v>134</v>
      </c>
      <c r="B1218" s="65" t="s">
        <v>73</v>
      </c>
      <c r="C1218" s="65" t="s">
        <v>2303</v>
      </c>
      <c r="D1218" s="65" t="n">
        <v>1000001095</v>
      </c>
      <c r="E1218" s="66" t="s">
        <v>2304</v>
      </c>
      <c r="F1218" s="67" t="n">
        <v>43777</v>
      </c>
      <c r="G1218" s="67" t="str">
        <f aca="false">IF(I1218&gt;0,"Targeted Dealer","-")</f>
        <v>Targeted Dealer</v>
      </c>
      <c r="H1218" s="67"/>
      <c r="I1218" s="68" t="n">
        <v>75</v>
      </c>
      <c r="J1218" s="68" t="n">
        <f aca="false">I1218/$J$1*$E$1</f>
        <v>1565.32258064516</v>
      </c>
      <c r="K1218" s="97" t="n">
        <v>105</v>
      </c>
      <c r="L1218" s="69" t="n">
        <f aca="false">K1218-J1218</f>
        <v>-1460.32258064516</v>
      </c>
      <c r="M1218" s="69" t="n">
        <f aca="false">IFERROR((K1218/J1218%),"-")</f>
        <v>6.70788253477589</v>
      </c>
      <c r="N1218" s="100" t="n">
        <v>115</v>
      </c>
      <c r="O1218" s="98" t="str">
        <f aca="false">IF(F1218&lt;=$P$2,"Nov","")</f>
        <v>Nov</v>
      </c>
      <c r="P1218" s="97" t="n">
        <v>115</v>
      </c>
      <c r="Q1218" s="100" t="n">
        <f aca="false">K1218-P1218</f>
        <v>-10</v>
      </c>
      <c r="R1218" s="98" t="n">
        <f aca="false">IFERROR(IF(O1218="Nov",(K1218/P1218-1)),0)</f>
        <v>-0.0869565217391305</v>
      </c>
      <c r="S1218" s="100" t="str">
        <f aca="false">IF(N1218&gt;0,IF(O1218="","-",IF(R1218&lt;0%,"DEGROWTH","GROWTH")))</f>
        <v>DEGROWTH</v>
      </c>
      <c r="T1218" s="101" t="n">
        <v>55</v>
      </c>
      <c r="U1218" s="101" t="str">
        <f aca="false">IF(F1218&lt;=$V$2,"Dec","")</f>
        <v>Dec</v>
      </c>
      <c r="V1218" s="97" t="n">
        <v>55</v>
      </c>
      <c r="W1218" s="104" t="n">
        <f aca="false">K1218-V1218</f>
        <v>50</v>
      </c>
      <c r="X1218" s="103" t="n">
        <f aca="false">IFERROR(IF(U1218="Dec",(K1218/V1218-1)),0)</f>
        <v>0.909090909090909</v>
      </c>
      <c r="Y1218" s="104" t="str">
        <f aca="false">IF(T1218&gt;0,IF(U1218="","-",IF(X1218&lt;0%,"DEGROWTH","GROWTH")))</f>
        <v>GROWTH</v>
      </c>
      <c r="Z1218" s="24" t="n">
        <v>0</v>
      </c>
      <c r="AA1218" s="24" t="n">
        <f aca="false">IF(H1218&gt;0,1,0)</f>
        <v>0</v>
      </c>
      <c r="AB1218" s="3" t="n">
        <v>1000001095</v>
      </c>
      <c r="AC1218" s="3"/>
    </row>
    <row r="1219" customFormat="false" ht="14.25" hidden="true" customHeight="true" outlineLevel="0" collapsed="false">
      <c r="A1219" s="23" t="s">
        <v>134</v>
      </c>
      <c r="B1219" s="65" t="s">
        <v>73</v>
      </c>
      <c r="C1219" s="65" t="s">
        <v>4547</v>
      </c>
      <c r="D1219" s="65" t="n">
        <v>1000001096</v>
      </c>
      <c r="E1219" s="66" t="s">
        <v>4548</v>
      </c>
      <c r="F1219" s="67" t="n">
        <v>43871</v>
      </c>
      <c r="G1219" s="67" t="str">
        <f aca="false">IF(I1219&gt;0,"Targeted Dealer","-")</f>
        <v>-</v>
      </c>
      <c r="H1219" s="67"/>
      <c r="I1219" s="68" t="n">
        <v>0</v>
      </c>
      <c r="J1219" s="68" t="n">
        <f aca="false">I1219/$J$1*$E$1</f>
        <v>0</v>
      </c>
      <c r="K1219" s="97" t="n">
        <v>0</v>
      </c>
      <c r="L1219" s="69" t="n">
        <f aca="false">K1219-J1219</f>
        <v>0</v>
      </c>
      <c r="M1219" s="69" t="str">
        <f aca="false">IFERROR((K1219/J1219%),"-")</f>
        <v>-</v>
      </c>
      <c r="N1219" s="100" t="n">
        <v>0</v>
      </c>
      <c r="O1219" s="98" t="str">
        <f aca="false">IF(F1219&lt;=$P$2,"Nov","")</f>
        <v>Nov</v>
      </c>
      <c r="P1219" s="97" t="n">
        <v>0</v>
      </c>
      <c r="Q1219" s="100" t="n">
        <f aca="false">K1219-P1219</f>
        <v>0</v>
      </c>
      <c r="R1219" s="98" t="n">
        <f aca="false">IFERROR(IF(O1219="Nov",(K1219/P1219-1)),0)</f>
        <v>0</v>
      </c>
      <c r="S1219" s="105" t="b">
        <f aca="false">IF(N1219&gt;0,IF(O1219="","-",IF(R1219&lt;0%,"DEGROWTH","GROWTH")))</f>
        <v>0</v>
      </c>
      <c r="T1219" s="101" t="n">
        <v>170</v>
      </c>
      <c r="U1219" s="101" t="str">
        <f aca="false">IF(F1219&lt;=$V$2,"Dec","")</f>
        <v>Dec</v>
      </c>
      <c r="V1219" s="97" t="n">
        <v>170</v>
      </c>
      <c r="W1219" s="104" t="n">
        <f aca="false">K1219-V1219</f>
        <v>-170</v>
      </c>
      <c r="X1219" s="103" t="n">
        <f aca="false">IFERROR(IF(U1219="Dec",(K1219/V1219-1)),0)</f>
        <v>-1</v>
      </c>
      <c r="Y1219" s="104" t="str">
        <f aca="false">IF(T1219&gt;0,IF(U1219="","-",IF(X1219&lt;0%,"DEGROWTH","GROWTH")))</f>
        <v>DEGROWTH</v>
      </c>
      <c r="Z1219" s="24" t="n">
        <v>1</v>
      </c>
      <c r="AA1219" s="24" t="n">
        <f aca="false">IF(H1219&gt;0,1,0)</f>
        <v>0</v>
      </c>
      <c r="AB1219" s="3" t="n">
        <v>1000001096</v>
      </c>
      <c r="AC1219" s="3"/>
    </row>
    <row r="1220" customFormat="false" ht="14.25" hidden="true" customHeight="true" outlineLevel="0" collapsed="false">
      <c r="A1220" s="23" t="s">
        <v>134</v>
      </c>
      <c r="B1220" s="65" t="s">
        <v>73</v>
      </c>
      <c r="C1220" s="65" t="s">
        <v>2305</v>
      </c>
      <c r="D1220" s="65" t="n">
        <v>1000001093</v>
      </c>
      <c r="E1220" s="66" t="s">
        <v>2306</v>
      </c>
      <c r="F1220" s="67" t="n">
        <v>44084</v>
      </c>
      <c r="G1220" s="67" t="str">
        <f aca="false">IF(I1220&gt;0,"Targeted Dealer","-")</f>
        <v>Targeted Dealer</v>
      </c>
      <c r="H1220" s="67"/>
      <c r="I1220" s="68" t="n">
        <v>140</v>
      </c>
      <c r="J1220" s="68" t="n">
        <f aca="false">I1220/$J$1*$E$1</f>
        <v>2921.93548387097</v>
      </c>
      <c r="K1220" s="97" t="n">
        <v>84</v>
      </c>
      <c r="L1220" s="69" t="n">
        <f aca="false">K1220-J1220</f>
        <v>-2837.93548387097</v>
      </c>
      <c r="M1220" s="69" t="n">
        <f aca="false">IFERROR((K1220/J1220%),"-")</f>
        <v>2.87480680061824</v>
      </c>
      <c r="N1220" s="100" t="n">
        <v>140</v>
      </c>
      <c r="O1220" s="98" t="str">
        <f aca="false">IF(F1220&lt;=$P$2,"Nov","")</f>
        <v>Nov</v>
      </c>
      <c r="P1220" s="97" t="n">
        <v>140</v>
      </c>
      <c r="Q1220" s="100" t="n">
        <f aca="false">K1220-P1220</f>
        <v>-56</v>
      </c>
      <c r="R1220" s="98" t="n">
        <f aca="false">IFERROR(IF(O1220="Nov",(K1220/P1220-1)),0)</f>
        <v>-0.4</v>
      </c>
      <c r="S1220" s="100" t="str">
        <f aca="false">IF(N1220&gt;0,IF(O1220="","-",IF(R1220&lt;0%,"DEGROWTH","GROWTH")))</f>
        <v>DEGROWTH</v>
      </c>
      <c r="T1220" s="101" t="n">
        <v>202</v>
      </c>
      <c r="U1220" s="101" t="str">
        <f aca="false">IF(F1220&lt;=$V$2,"Dec","")</f>
        <v>Dec</v>
      </c>
      <c r="V1220" s="97" t="n">
        <v>202</v>
      </c>
      <c r="W1220" s="104" t="n">
        <f aca="false">K1220-V1220</f>
        <v>-118</v>
      </c>
      <c r="X1220" s="103" t="n">
        <f aca="false">IFERROR(IF(U1220="Dec",(K1220/V1220-1)),0)</f>
        <v>-0.584158415841584</v>
      </c>
      <c r="Y1220" s="104" t="str">
        <f aca="false">IF(T1220&gt;0,IF(U1220="","-",IF(X1220&lt;0%,"DEGROWTH","GROWTH")))</f>
        <v>DEGROWTH</v>
      </c>
      <c r="Z1220" s="24" t="n">
        <v>0</v>
      </c>
      <c r="AA1220" s="24" t="n">
        <f aca="false">IF(H1220&gt;0,1,0)</f>
        <v>0</v>
      </c>
      <c r="AB1220" s="3" t="n">
        <v>1000001093</v>
      </c>
      <c r="AC1220" s="3"/>
    </row>
    <row r="1221" customFormat="false" ht="14.25" hidden="true" customHeight="true" outlineLevel="0" collapsed="false">
      <c r="A1221" s="23" t="s">
        <v>134</v>
      </c>
      <c r="B1221" s="65" t="s">
        <v>73</v>
      </c>
      <c r="C1221" s="65" t="s">
        <v>4256</v>
      </c>
      <c r="D1221" s="65" t="n">
        <v>1000001092</v>
      </c>
      <c r="E1221" s="66" t="s">
        <v>4257</v>
      </c>
      <c r="F1221" s="67" t="n">
        <v>44427</v>
      </c>
      <c r="G1221" s="67" t="str">
        <f aca="false">IF(I1221&gt;0,"Targeted Dealer","-")</f>
        <v>Targeted Dealer</v>
      </c>
      <c r="H1221" s="67"/>
      <c r="I1221" s="68" t="n">
        <v>25</v>
      </c>
      <c r="J1221" s="68" t="n">
        <f aca="false">I1221/$J$1*$E$1</f>
        <v>521.774193548387</v>
      </c>
      <c r="K1221" s="97" t="n">
        <v>0</v>
      </c>
      <c r="L1221" s="69" t="n">
        <f aca="false">K1221-J1221</f>
        <v>-521.774193548387</v>
      </c>
      <c r="M1221" s="69" t="n">
        <f aca="false">IFERROR((K1221/J1221%),"-")</f>
        <v>0</v>
      </c>
      <c r="N1221" s="100" t="n">
        <v>25</v>
      </c>
      <c r="O1221" s="98" t="str">
        <f aca="false">IF(F1221&lt;=$P$2,"Nov","")</f>
        <v>Nov</v>
      </c>
      <c r="P1221" s="97" t="n">
        <v>25</v>
      </c>
      <c r="Q1221" s="100" t="n">
        <f aca="false">K1221-P1221</f>
        <v>-25</v>
      </c>
      <c r="R1221" s="98" t="n">
        <f aca="false">IFERROR(IF(O1221="Nov",(K1221/P1221-1)),0)</f>
        <v>-1</v>
      </c>
      <c r="S1221" s="100" t="str">
        <f aca="false">IF(N1221&gt;0,IF(O1221="","-",IF(R1221&lt;0%,"DEGROWTH","GROWTH")))</f>
        <v>DEGROWTH</v>
      </c>
      <c r="T1221" s="101" t="n">
        <v>25</v>
      </c>
      <c r="U1221" s="101" t="str">
        <f aca="false">IF(F1221&lt;=$V$2,"Dec","")</f>
        <v>Dec</v>
      </c>
      <c r="V1221" s="97" t="n">
        <v>25</v>
      </c>
      <c r="W1221" s="104" t="n">
        <f aca="false">K1221-V1221</f>
        <v>-25</v>
      </c>
      <c r="X1221" s="103" t="n">
        <f aca="false">IFERROR(IF(U1221="Dec",(K1221/V1221-1)),0)</f>
        <v>-1</v>
      </c>
      <c r="Y1221" s="104" t="str">
        <f aca="false">IF(T1221&gt;0,IF(U1221="","-",IF(X1221&lt;0%,"DEGROWTH","GROWTH")))</f>
        <v>DEGROWTH</v>
      </c>
      <c r="Z1221" s="24" t="n">
        <v>1</v>
      </c>
      <c r="AA1221" s="24" t="n">
        <f aca="false">IF(H1221&gt;0,1,0)</f>
        <v>0</v>
      </c>
      <c r="AB1221" s="3" t="n">
        <v>1000001092</v>
      </c>
      <c r="AC1221" s="3"/>
    </row>
    <row r="1222" customFormat="false" ht="14.25" hidden="true" customHeight="true" outlineLevel="0" collapsed="false">
      <c r="A1222" s="23" t="s">
        <v>134</v>
      </c>
      <c r="B1222" s="65" t="s">
        <v>73</v>
      </c>
      <c r="C1222" s="65" t="s">
        <v>2307</v>
      </c>
      <c r="D1222" s="65" t="n">
        <v>1000003061</v>
      </c>
      <c r="E1222" s="65" t="s">
        <v>2308</v>
      </c>
      <c r="F1222" s="67" t="n">
        <v>44865</v>
      </c>
      <c r="G1222" s="67" t="str">
        <f aca="false">IF(I1222&gt;0,"Targeted Dealer","-")</f>
        <v>Targeted Dealer</v>
      </c>
      <c r="H1222" s="67"/>
      <c r="I1222" s="68" t="n">
        <v>140</v>
      </c>
      <c r="J1222" s="68" t="n">
        <f aca="false">I1222/$J$1*$E$1</f>
        <v>2921.93548387097</v>
      </c>
      <c r="K1222" s="97" t="n">
        <v>155</v>
      </c>
      <c r="L1222" s="69" t="n">
        <f aca="false">K1222-J1222</f>
        <v>-2766.93548387097</v>
      </c>
      <c r="M1222" s="69" t="n">
        <f aca="false">IFERROR((K1222/J1222%),"-")</f>
        <v>5.30470302495032</v>
      </c>
      <c r="N1222" s="100" t="n">
        <v>185</v>
      </c>
      <c r="O1222" s="98" t="str">
        <f aca="false">IF(F1222&lt;=$P$2,"Nov","")</f>
        <v>Nov</v>
      </c>
      <c r="P1222" s="97" t="n">
        <v>185</v>
      </c>
      <c r="Q1222" s="100" t="n">
        <f aca="false">K1222-P1222</f>
        <v>-30</v>
      </c>
      <c r="R1222" s="98" t="n">
        <f aca="false">IFERROR(IF(O1222="Nov",(K1222/P1222-1)),0)</f>
        <v>-0.162162162162162</v>
      </c>
      <c r="S1222" s="100" t="str">
        <f aca="false">IF(N1222&gt;0,IF(O1222="","-",IF(R1222&lt;0%,"DEGROWTH","GROWTH")))</f>
        <v>DEGROWTH</v>
      </c>
      <c r="T1222" s="101" t="n">
        <v>160</v>
      </c>
      <c r="U1222" s="101" t="str">
        <f aca="false">IF(F1222&lt;=$V$2,"Dec","")</f>
        <v>Dec</v>
      </c>
      <c r="V1222" s="97" t="n">
        <v>160</v>
      </c>
      <c r="W1222" s="104" t="n">
        <f aca="false">K1222-V1222</f>
        <v>-5</v>
      </c>
      <c r="X1222" s="103" t="n">
        <f aca="false">IFERROR(IF(U1222="Dec",(K1222/V1222-1)),0)</f>
        <v>-0.03125</v>
      </c>
      <c r="Y1222" s="104" t="str">
        <f aca="false">IF(T1222&gt;0,IF(U1222="","-",IF(X1222&lt;0%,"DEGROWTH","GROWTH")))</f>
        <v>DEGROWTH</v>
      </c>
      <c r="Z1222" s="24" t="n">
        <v>0</v>
      </c>
      <c r="AA1222" s="24" t="n">
        <f aca="false">IF(H1222&gt;0,1,0)</f>
        <v>0</v>
      </c>
      <c r="AB1222" s="3" t="n">
        <v>1000003061</v>
      </c>
      <c r="AC1222" s="3"/>
    </row>
    <row r="1223" customFormat="false" ht="14.25" hidden="true" customHeight="true" outlineLevel="0" collapsed="false">
      <c r="A1223" s="23" t="s">
        <v>134</v>
      </c>
      <c r="B1223" s="65" t="s">
        <v>73</v>
      </c>
      <c r="C1223" s="65" t="s">
        <v>2309</v>
      </c>
      <c r="D1223" s="65" t="n">
        <v>1000003306</v>
      </c>
      <c r="E1223" s="65" t="s">
        <v>2310</v>
      </c>
      <c r="F1223" s="67" t="n">
        <v>44957</v>
      </c>
      <c r="G1223" s="67" t="str">
        <f aca="false">IF(I1223&gt;0,"Targeted Dealer","-")</f>
        <v>Targeted Dealer</v>
      </c>
      <c r="H1223" s="67"/>
      <c r="I1223" s="68" t="n">
        <v>75</v>
      </c>
      <c r="J1223" s="68" t="n">
        <f aca="false">I1223/$J$1*$E$1</f>
        <v>1565.32258064516</v>
      </c>
      <c r="K1223" s="97" t="n">
        <v>50</v>
      </c>
      <c r="L1223" s="69" t="n">
        <f aca="false">K1223-J1223</f>
        <v>-1515.32258064516</v>
      </c>
      <c r="M1223" s="69" t="n">
        <f aca="false">IFERROR((K1223/J1223%),"-")</f>
        <v>3.19422977846471</v>
      </c>
      <c r="N1223" s="100" t="n">
        <v>25</v>
      </c>
      <c r="O1223" s="98" t="str">
        <f aca="false">IF(F1223&lt;=$P$2,"Nov","")</f>
        <v>Nov</v>
      </c>
      <c r="P1223" s="97" t="n">
        <v>25</v>
      </c>
      <c r="Q1223" s="100" t="n">
        <f aca="false">K1223-P1223</f>
        <v>25</v>
      </c>
      <c r="R1223" s="98" t="n">
        <f aca="false">IFERROR(IF(O1223="Nov",(K1223/P1223-1)),0)</f>
        <v>1</v>
      </c>
      <c r="S1223" s="100" t="str">
        <f aca="false">IF(N1223&gt;0,IF(O1223="","-",IF(R1223&lt;0%,"DEGROWTH","GROWTH")))</f>
        <v>GROWTH</v>
      </c>
      <c r="T1223" s="101" t="n">
        <v>100</v>
      </c>
      <c r="U1223" s="101" t="str">
        <f aca="false">IF(F1223&lt;=$V$2,"Dec","")</f>
        <v>Dec</v>
      </c>
      <c r="V1223" s="97" t="n">
        <v>100</v>
      </c>
      <c r="W1223" s="104" t="n">
        <f aca="false">K1223-V1223</f>
        <v>-50</v>
      </c>
      <c r="X1223" s="103" t="n">
        <f aca="false">IFERROR(IF(U1223="Dec",(K1223/V1223-1)),0)</f>
        <v>-0.5</v>
      </c>
      <c r="Y1223" s="104" t="str">
        <f aca="false">IF(T1223&gt;0,IF(U1223="","-",IF(X1223&lt;0%,"DEGROWTH","GROWTH")))</f>
        <v>DEGROWTH</v>
      </c>
      <c r="Z1223" s="24" t="n">
        <v>0</v>
      </c>
      <c r="AA1223" s="24" t="n">
        <f aca="false">IF(H1223&gt;0,1,0)</f>
        <v>0</v>
      </c>
      <c r="AB1223" s="3" t="n">
        <v>1000003306</v>
      </c>
      <c r="AC1223" s="3"/>
    </row>
    <row r="1224" customFormat="false" ht="14.25" hidden="true" customHeight="true" outlineLevel="0" collapsed="false">
      <c r="A1224" s="23" t="s">
        <v>134</v>
      </c>
      <c r="B1224" s="65" t="s">
        <v>73</v>
      </c>
      <c r="C1224" s="65" t="s">
        <v>2311</v>
      </c>
      <c r="D1224" s="65" t="n">
        <v>1000003396</v>
      </c>
      <c r="E1224" s="65" t="s">
        <v>2312</v>
      </c>
      <c r="F1224" s="67" t="n">
        <v>44985</v>
      </c>
      <c r="G1224" s="67" t="str">
        <f aca="false">IF(I1224&gt;0,"Targeted Dealer","-")</f>
        <v>Targeted Dealer</v>
      </c>
      <c r="H1224" s="67"/>
      <c r="I1224" s="68" t="n">
        <v>135</v>
      </c>
      <c r="J1224" s="68" t="n">
        <f aca="false">I1224/$J$1*$E$1</f>
        <v>2817.58064516129</v>
      </c>
      <c r="K1224" s="97" t="n">
        <v>160</v>
      </c>
      <c r="L1224" s="69" t="n">
        <f aca="false">K1224-J1224</f>
        <v>-2657.58064516129</v>
      </c>
      <c r="M1224" s="69" t="n">
        <f aca="false">IFERROR((K1224/J1224%),"-")</f>
        <v>5.67863071727059</v>
      </c>
      <c r="N1224" s="100" t="n">
        <v>130</v>
      </c>
      <c r="O1224" s="98" t="str">
        <f aca="false">IF(F1224&lt;=$P$2,"Nov","")</f>
        <v>Nov</v>
      </c>
      <c r="P1224" s="97" t="n">
        <v>130</v>
      </c>
      <c r="Q1224" s="100" t="n">
        <f aca="false">K1224-P1224</f>
        <v>30</v>
      </c>
      <c r="R1224" s="98" t="n">
        <f aca="false">IFERROR(IF(O1224="Nov",(K1224/P1224-1)),0)</f>
        <v>0.230769230769231</v>
      </c>
      <c r="S1224" s="100" t="str">
        <f aca="false">IF(N1224&gt;0,IF(O1224="","-",IF(R1224&lt;0%,"DEGROWTH","GROWTH")))</f>
        <v>GROWTH</v>
      </c>
      <c r="T1224" s="101" t="n">
        <v>145</v>
      </c>
      <c r="U1224" s="101" t="str">
        <f aca="false">IF(F1224&lt;=$V$2,"Dec","")</f>
        <v>Dec</v>
      </c>
      <c r="V1224" s="97" t="n">
        <v>145</v>
      </c>
      <c r="W1224" s="104" t="n">
        <f aca="false">K1224-V1224</f>
        <v>15</v>
      </c>
      <c r="X1224" s="103" t="n">
        <f aca="false">IFERROR(IF(U1224="Dec",(K1224/V1224-1)),0)</f>
        <v>0.103448275862069</v>
      </c>
      <c r="Y1224" s="104" t="str">
        <f aca="false">IF(T1224&gt;0,IF(U1224="","-",IF(X1224&lt;0%,"DEGROWTH","GROWTH")))</f>
        <v>GROWTH</v>
      </c>
      <c r="Z1224" s="24" t="n">
        <v>0</v>
      </c>
      <c r="AA1224" s="24" t="n">
        <f aca="false">IF(H1224&gt;0,1,0)</f>
        <v>0</v>
      </c>
      <c r="AB1224" s="3" t="n">
        <v>1000003396</v>
      </c>
      <c r="AC1224" s="3"/>
    </row>
    <row r="1225" customFormat="false" ht="14.25" hidden="true" customHeight="true" outlineLevel="0" collapsed="false">
      <c r="A1225" s="23" t="s">
        <v>134</v>
      </c>
      <c r="B1225" s="65" t="s">
        <v>73</v>
      </c>
      <c r="C1225" s="65" t="s">
        <v>2313</v>
      </c>
      <c r="D1225" s="65" t="n">
        <v>1000003613</v>
      </c>
      <c r="E1225" s="65" t="s">
        <v>2314</v>
      </c>
      <c r="F1225" s="67" t="n">
        <v>45106</v>
      </c>
      <c r="G1225" s="67" t="str">
        <f aca="false">IF(I1225&gt;0,"Targeted Dealer","-")</f>
        <v>Targeted Dealer</v>
      </c>
      <c r="H1225" s="67"/>
      <c r="I1225" s="68" t="n">
        <v>60</v>
      </c>
      <c r="J1225" s="68" t="n">
        <f aca="false">I1225/$J$1*$E$1</f>
        <v>1252.25806451613</v>
      </c>
      <c r="K1225" s="97" t="n">
        <v>50</v>
      </c>
      <c r="L1225" s="69" t="n">
        <f aca="false">K1225-J1225</f>
        <v>-1202.25806451613</v>
      </c>
      <c r="M1225" s="69" t="n">
        <f aca="false">IFERROR((K1225/J1225%),"-")</f>
        <v>3.99278722308089</v>
      </c>
      <c r="N1225" s="100" t="n">
        <v>25</v>
      </c>
      <c r="O1225" s="98" t="str">
        <f aca="false">IF(F1225&lt;=$P$2,"Nov","")</f>
        <v>Nov</v>
      </c>
      <c r="P1225" s="97" t="n">
        <v>25</v>
      </c>
      <c r="Q1225" s="100" t="n">
        <f aca="false">K1225-P1225</f>
        <v>25</v>
      </c>
      <c r="R1225" s="98" t="n">
        <f aca="false">IFERROR(IF(O1225="Nov",(K1225/P1225-1)),0)</f>
        <v>1</v>
      </c>
      <c r="S1225" s="100" t="str">
        <f aca="false">IF(N1225&gt;0,IF(O1225="","-",IF(R1225&lt;0%,"DEGROWTH","GROWTH")))</f>
        <v>GROWTH</v>
      </c>
      <c r="T1225" s="101" t="n">
        <v>60</v>
      </c>
      <c r="U1225" s="101" t="str">
        <f aca="false">IF(F1225&lt;=$V$2,"Dec","")</f>
        <v>Dec</v>
      </c>
      <c r="V1225" s="97" t="n">
        <v>60</v>
      </c>
      <c r="W1225" s="104" t="n">
        <f aca="false">K1225-V1225</f>
        <v>-10</v>
      </c>
      <c r="X1225" s="103" t="n">
        <f aca="false">IFERROR(IF(U1225="Dec",(K1225/V1225-1)),0)</f>
        <v>-0.166666666666667</v>
      </c>
      <c r="Y1225" s="104" t="str">
        <f aca="false">IF(T1225&gt;0,IF(U1225="","-",IF(X1225&lt;0%,"DEGROWTH","GROWTH")))</f>
        <v>DEGROWTH</v>
      </c>
      <c r="Z1225" s="24" t="n">
        <v>0</v>
      </c>
      <c r="AA1225" s="24" t="n">
        <f aca="false">IF(H1225&gt;0,1,0)</f>
        <v>0</v>
      </c>
      <c r="AB1225" s="3" t="n">
        <v>1000003613</v>
      </c>
      <c r="AC1225" s="3"/>
    </row>
    <row r="1226" customFormat="false" ht="14.25" hidden="true" customHeight="true" outlineLevel="0" collapsed="false">
      <c r="A1226" s="23" t="s">
        <v>134</v>
      </c>
      <c r="B1226" s="65" t="s">
        <v>73</v>
      </c>
      <c r="C1226" s="65" t="s">
        <v>4549</v>
      </c>
      <c r="D1226" s="65" t="n">
        <v>1000003749</v>
      </c>
      <c r="E1226" s="65" t="s">
        <v>4550</v>
      </c>
      <c r="F1226" s="67" t="n">
        <v>45240</v>
      </c>
      <c r="G1226" s="67" t="str">
        <f aca="false">IF(I1226&gt;0,"Targeted Dealer","-")</f>
        <v>Targeted Dealer</v>
      </c>
      <c r="H1226" s="67"/>
      <c r="I1226" s="68" t="n">
        <v>50</v>
      </c>
      <c r="J1226" s="68" t="n">
        <f aca="false">I1226/$J$1*$E$1</f>
        <v>1043.54838709677</v>
      </c>
      <c r="K1226" s="97" t="n">
        <v>0</v>
      </c>
      <c r="L1226" s="69" t="n">
        <f aca="false">K1226-J1226</f>
        <v>-1043.54838709677</v>
      </c>
      <c r="M1226" s="69" t="n">
        <f aca="false">IFERROR((K1226/J1226%),"-")</f>
        <v>0</v>
      </c>
      <c r="N1226" s="100" t="n">
        <v>50</v>
      </c>
      <c r="O1226" s="98" t="str">
        <f aca="false">IF(F1226&lt;=$P$2,"Nov","")</f>
        <v>Nov</v>
      </c>
      <c r="P1226" s="97" t="n">
        <v>50</v>
      </c>
      <c r="Q1226" s="100" t="n">
        <f aca="false">K1226-P1226</f>
        <v>-50</v>
      </c>
      <c r="R1226" s="98" t="n">
        <f aca="false">IFERROR(IF(O1226="Nov",(K1226/P1226-1)),0)</f>
        <v>-1</v>
      </c>
      <c r="S1226" s="100" t="str">
        <f aca="false">IF(N1226&gt;0,IF(O1226="","-",IF(R1226&lt;0%,"DEGROWTH","GROWTH")))</f>
        <v>DEGROWTH</v>
      </c>
      <c r="T1226" s="101" t="n">
        <v>75</v>
      </c>
      <c r="U1226" s="101" t="str">
        <f aca="false">IF(F1226&lt;=$V$2,"Dec","")</f>
        <v>Dec</v>
      </c>
      <c r="V1226" s="97" t="n">
        <v>75</v>
      </c>
      <c r="W1226" s="104" t="n">
        <f aca="false">K1226-V1226</f>
        <v>-75</v>
      </c>
      <c r="X1226" s="103" t="n">
        <f aca="false">IFERROR(IF(U1226="Dec",(K1226/V1226-1)),0)</f>
        <v>-1</v>
      </c>
      <c r="Y1226" s="104" t="str">
        <f aca="false">IF(T1226&gt;0,IF(U1226="","-",IF(X1226&lt;0%,"DEGROWTH","GROWTH")))</f>
        <v>DEGROWTH</v>
      </c>
      <c r="Z1226" s="24" t="n">
        <v>1</v>
      </c>
      <c r="AA1226" s="24" t="n">
        <f aca="false">IF(H1226&gt;0,1,0)</f>
        <v>0</v>
      </c>
      <c r="AB1226" s="3" t="n">
        <v>1000003749</v>
      </c>
      <c r="AC1226" s="3"/>
    </row>
    <row r="1227" customFormat="false" ht="14.25" hidden="true" customHeight="true" outlineLevel="0" collapsed="false">
      <c r="A1227" s="23" t="s">
        <v>134</v>
      </c>
      <c r="B1227" s="65" t="s">
        <v>73</v>
      </c>
      <c r="C1227" s="65" t="s">
        <v>4262</v>
      </c>
      <c r="D1227" s="65" t="n">
        <v>1000003753</v>
      </c>
      <c r="E1227" s="65" t="s">
        <v>4263</v>
      </c>
      <c r="F1227" s="67" t="n">
        <v>45246</v>
      </c>
      <c r="G1227" s="67" t="str">
        <f aca="false">IF(I1227&gt;0,"Targeted Dealer","-")</f>
        <v>Targeted Dealer</v>
      </c>
      <c r="H1227" s="67"/>
      <c r="I1227" s="68" t="n">
        <v>25</v>
      </c>
      <c r="J1227" s="68" t="n">
        <f aca="false">I1227/$J$1*$E$1</f>
        <v>521.774193548387</v>
      </c>
      <c r="K1227" s="97" t="n">
        <v>30</v>
      </c>
      <c r="L1227" s="69" t="n">
        <f aca="false">K1227-J1227</f>
        <v>-491.774193548387</v>
      </c>
      <c r="M1227" s="69" t="n">
        <f aca="false">IFERROR((K1227/J1227%),"-")</f>
        <v>5.74961360123648</v>
      </c>
      <c r="N1227" s="100" t="n">
        <v>30</v>
      </c>
      <c r="O1227" s="98" t="str">
        <f aca="false">IF(F1227&lt;=$P$2,"Nov","")</f>
        <v>Nov</v>
      </c>
      <c r="P1227" s="97" t="n">
        <v>30</v>
      </c>
      <c r="Q1227" s="100" t="n">
        <f aca="false">K1227-P1227</f>
        <v>0</v>
      </c>
      <c r="R1227" s="98" t="n">
        <f aca="false">IFERROR(IF(O1227="Nov",(K1227/P1227-1)),0)</f>
        <v>0</v>
      </c>
      <c r="S1227" s="100" t="str">
        <f aca="false">IF(N1227&gt;0,IF(O1227="","-",IF(R1227&lt;0%,"DEGROWTH","GROWTH")))</f>
        <v>GROWTH</v>
      </c>
      <c r="T1227" s="101" t="n">
        <v>30</v>
      </c>
      <c r="U1227" s="101" t="str">
        <f aca="false">IF(F1227&lt;=$V$2,"Dec","")</f>
        <v>Dec</v>
      </c>
      <c r="V1227" s="97" t="n">
        <v>30</v>
      </c>
      <c r="W1227" s="104" t="n">
        <f aca="false">K1227-V1227</f>
        <v>0</v>
      </c>
      <c r="X1227" s="103" t="n">
        <f aca="false">IFERROR(IF(U1227="Dec",(K1227/V1227-1)),0)</f>
        <v>0</v>
      </c>
      <c r="Y1227" s="104" t="str">
        <f aca="false">IF(T1227&gt;0,IF(U1227="","-",IF(X1227&lt;0%,"DEGROWTH","GROWTH")))</f>
        <v>GROWTH</v>
      </c>
      <c r="Z1227" s="24" t="n">
        <v>0</v>
      </c>
      <c r="AA1227" s="24" t="n">
        <f aca="false">IF(H1227&gt;0,1,0)</f>
        <v>0</v>
      </c>
      <c r="AB1227" s="3" t="n">
        <v>1000003753</v>
      </c>
      <c r="AC1227" s="3"/>
    </row>
    <row r="1228" customFormat="false" ht="14.25" hidden="true" customHeight="true" outlineLevel="0" collapsed="false">
      <c r="A1228" s="24" t="s">
        <v>134</v>
      </c>
      <c r="B1228" s="128" t="s">
        <v>73</v>
      </c>
      <c r="C1228" s="128" t="s">
        <v>2315</v>
      </c>
      <c r="D1228" s="128" t="n">
        <v>1000003868</v>
      </c>
      <c r="E1228" s="128" t="s">
        <v>2316</v>
      </c>
      <c r="F1228" s="67" t="n">
        <v>45345</v>
      </c>
      <c r="G1228" s="67" t="str">
        <f aca="false">IF(I1228&gt;0,"Targeted Dealer","-")</f>
        <v>Targeted Dealer</v>
      </c>
      <c r="H1228" s="67"/>
      <c r="I1228" s="68" t="n">
        <v>54</v>
      </c>
      <c r="J1228" s="68" t="n">
        <f aca="false">I1228/$J$1*$E$1</f>
        <v>1127.03225806452</v>
      </c>
      <c r="K1228" s="97" t="n">
        <v>0</v>
      </c>
      <c r="L1228" s="69" t="n">
        <f aca="false">K1228-J1228</f>
        <v>-1127.03225806452</v>
      </c>
      <c r="M1228" s="69" t="n">
        <f aca="false">IFERROR((K1228/J1228%),"-")</f>
        <v>0</v>
      </c>
      <c r="N1228" s="100" t="n">
        <v>30</v>
      </c>
      <c r="O1228" s="98" t="str">
        <f aca="false">IF(F1228&lt;=$P$2,"Nov","")</f>
        <v>Nov</v>
      </c>
      <c r="P1228" s="97" t="n">
        <v>30</v>
      </c>
      <c r="Q1228" s="100" t="n">
        <f aca="false">K1228-P1228</f>
        <v>-30</v>
      </c>
      <c r="R1228" s="98" t="n">
        <f aca="false">IFERROR(IF(O1228="Nov",(K1228/P1228-1)),0)</f>
        <v>-1</v>
      </c>
      <c r="S1228" s="100" t="str">
        <f aca="false">IF(N1228&gt;0,IF(O1228="","-",IF(R1228&lt;0%,"DEGROWTH","GROWTH")))</f>
        <v>DEGROWTH</v>
      </c>
      <c r="T1228" s="101" t="n">
        <v>0</v>
      </c>
      <c r="U1228" s="101" t="str">
        <f aca="false">IF(F1228&lt;=$V$2,"Dec","")</f>
        <v>Dec</v>
      </c>
      <c r="V1228" s="97" t="n">
        <v>0</v>
      </c>
      <c r="W1228" s="104" t="n">
        <f aca="false">K1228-V1228</f>
        <v>0</v>
      </c>
      <c r="X1228" s="103" t="n">
        <f aca="false">IFERROR(IF(U1228="Dec",(K1228/V1228-1)),0)</f>
        <v>0</v>
      </c>
      <c r="Y1228" s="106" t="b">
        <f aca="false">IF(T1228&gt;0,IF(U1228="","-",IF(X1228&lt;0%,"DEGROWTH","GROWTH")))</f>
        <v>0</v>
      </c>
      <c r="Z1228" s="24" t="n">
        <v>1</v>
      </c>
      <c r="AA1228" s="24" t="n">
        <f aca="false">IF(H1228&gt;0,1,0)</f>
        <v>0</v>
      </c>
      <c r="AB1228" s="3" t="n">
        <v>1000003868</v>
      </c>
      <c r="AC1228" s="3"/>
    </row>
    <row r="1229" customFormat="false" ht="14.25" hidden="true" customHeight="true" outlineLevel="0" collapsed="false">
      <c r="A1229" s="24" t="s">
        <v>134</v>
      </c>
      <c r="B1229" s="128" t="s">
        <v>73</v>
      </c>
      <c r="C1229" s="128" t="s">
        <v>2317</v>
      </c>
      <c r="D1229" s="128" t="n">
        <v>1000003952</v>
      </c>
      <c r="E1229" s="128" t="s">
        <v>2318</v>
      </c>
      <c r="F1229" s="67" t="n">
        <v>45427</v>
      </c>
      <c r="G1229" s="67" t="str">
        <f aca="false">IF(I1229&gt;0,"Targeted Dealer","-")</f>
        <v>Targeted Dealer</v>
      </c>
      <c r="H1229" s="67"/>
      <c r="I1229" s="68" t="n">
        <v>185</v>
      </c>
      <c r="J1229" s="68" t="n">
        <f aca="false">I1229/$J$1*$E$1</f>
        <v>3861.12903225806</v>
      </c>
      <c r="K1229" s="97" t="n">
        <v>85</v>
      </c>
      <c r="L1229" s="69" t="n">
        <f aca="false">K1229-J1229</f>
        <v>-3776.12903225806</v>
      </c>
      <c r="M1229" s="69" t="n">
        <f aca="false">IFERROR((K1229/J1229%),"-")</f>
        <v>2.20142863110406</v>
      </c>
      <c r="N1229" s="100" t="n">
        <v>243</v>
      </c>
      <c r="O1229" s="98" t="str">
        <f aca="false">IF(F1229&lt;=$P$2,"Nov","")</f>
        <v>Nov</v>
      </c>
      <c r="P1229" s="97" t="n">
        <v>243</v>
      </c>
      <c r="Q1229" s="100" t="n">
        <f aca="false">K1229-P1229</f>
        <v>-158</v>
      </c>
      <c r="R1229" s="98" t="n">
        <f aca="false">IFERROR(IF(O1229="Nov",(K1229/P1229-1)),0)</f>
        <v>-0.650205761316872</v>
      </c>
      <c r="S1229" s="100" t="str">
        <f aca="false">IF(N1229&gt;0,IF(O1229="","-",IF(R1229&lt;0%,"DEGROWTH","GROWTH")))</f>
        <v>DEGROWTH</v>
      </c>
      <c r="T1229" s="101" t="n">
        <v>0</v>
      </c>
      <c r="U1229" s="101" t="str">
        <f aca="false">IF(F1229&lt;=$V$2,"Dec","")</f>
        <v>Dec</v>
      </c>
      <c r="V1229" s="97" t="n">
        <v>0</v>
      </c>
      <c r="W1229" s="104" t="n">
        <f aca="false">K1229-V1229</f>
        <v>85</v>
      </c>
      <c r="X1229" s="103" t="n">
        <f aca="false">IFERROR(IF(U1229="Dec",(K1229/V1229-1)),0)</f>
        <v>0</v>
      </c>
      <c r="Y1229" s="106" t="b">
        <f aca="false">IF(T1229&gt;0,IF(U1229="","-",IF(X1229&lt;0%,"DEGROWTH","GROWTH")))</f>
        <v>0</v>
      </c>
      <c r="Z1229" s="24" t="n">
        <v>0</v>
      </c>
      <c r="AA1229" s="24" t="n">
        <f aca="false">IF(H1229&gt;0,1,0)</f>
        <v>0</v>
      </c>
      <c r="AB1229" s="3" t="n">
        <v>1000003952</v>
      </c>
      <c r="AC1229" s="3"/>
    </row>
    <row r="1230" customFormat="false" ht="14.25" hidden="true" customHeight="true" outlineLevel="0" collapsed="false">
      <c r="A1230" s="24" t="s">
        <v>134</v>
      </c>
      <c r="B1230" s="128" t="s">
        <v>73</v>
      </c>
      <c r="C1230" s="128" t="s">
        <v>2319</v>
      </c>
      <c r="D1230" s="128" t="n">
        <v>1000003987</v>
      </c>
      <c r="E1230" s="128" t="s">
        <v>1501</v>
      </c>
      <c r="F1230" s="67" t="n">
        <v>45441</v>
      </c>
      <c r="G1230" s="67" t="str">
        <f aca="false">IF(I1230&gt;0,"Targeted Dealer","-")</f>
        <v>Targeted Dealer</v>
      </c>
      <c r="H1230" s="67"/>
      <c r="I1230" s="68" t="n">
        <v>100</v>
      </c>
      <c r="J1230" s="68" t="n">
        <f aca="false">I1230/$J$1*$E$1</f>
        <v>2087.09677419355</v>
      </c>
      <c r="K1230" s="97" t="n">
        <v>90</v>
      </c>
      <c r="L1230" s="69" t="n">
        <f aca="false">K1230-J1230</f>
        <v>-1997.09677419355</v>
      </c>
      <c r="M1230" s="69" t="n">
        <f aca="false">IFERROR((K1230/J1230%),"-")</f>
        <v>4.31221020092736</v>
      </c>
      <c r="N1230" s="100" t="n">
        <v>140</v>
      </c>
      <c r="O1230" s="98" t="str">
        <f aca="false">IF(F1230&lt;=$P$2,"Nov","")</f>
        <v>Nov</v>
      </c>
      <c r="P1230" s="97" t="n">
        <v>140</v>
      </c>
      <c r="Q1230" s="100" t="n">
        <f aca="false">K1230-P1230</f>
        <v>-50</v>
      </c>
      <c r="R1230" s="98" t="n">
        <f aca="false">IFERROR(IF(O1230="Nov",(K1230/P1230-1)),0)</f>
        <v>-0.357142857142857</v>
      </c>
      <c r="S1230" s="100" t="str">
        <f aca="false">IF(N1230&gt;0,IF(O1230="","-",IF(R1230&lt;0%,"DEGROWTH","GROWTH")))</f>
        <v>DEGROWTH</v>
      </c>
      <c r="T1230" s="101" t="n">
        <v>0</v>
      </c>
      <c r="U1230" s="101" t="str">
        <f aca="false">IF(F1230&lt;=$V$2,"Dec","")</f>
        <v>Dec</v>
      </c>
      <c r="V1230" s="97" t="n">
        <v>0</v>
      </c>
      <c r="W1230" s="104" t="n">
        <f aca="false">K1230-V1230</f>
        <v>90</v>
      </c>
      <c r="X1230" s="103" t="n">
        <f aca="false">IFERROR(IF(U1230="Dec",(K1230/V1230-1)),0)</f>
        <v>0</v>
      </c>
      <c r="Y1230" s="106" t="b">
        <f aca="false">IF(T1230&gt;0,IF(U1230="","-",IF(X1230&lt;0%,"DEGROWTH","GROWTH")))</f>
        <v>0</v>
      </c>
      <c r="Z1230" s="24" t="n">
        <v>0</v>
      </c>
      <c r="AA1230" s="24" t="n">
        <f aca="false">IF(H1230&gt;0,1,0)</f>
        <v>0</v>
      </c>
      <c r="AB1230" s="3" t="n">
        <v>1000003987</v>
      </c>
      <c r="AC1230" s="3"/>
    </row>
    <row r="1231" customFormat="false" ht="14.25" hidden="true" customHeight="true" outlineLevel="0" collapsed="false">
      <c r="A1231" s="24" t="s">
        <v>134</v>
      </c>
      <c r="B1231" s="128" t="s">
        <v>73</v>
      </c>
      <c r="C1231" s="128" t="s">
        <v>4042</v>
      </c>
      <c r="D1231" s="128" t="n">
        <v>1000004015</v>
      </c>
      <c r="E1231" s="128" t="s">
        <v>4043</v>
      </c>
      <c r="F1231" s="67" t="n">
        <v>45464</v>
      </c>
      <c r="G1231" s="67" t="str">
        <f aca="false">IF(I1231&gt;0,"Targeted Dealer","-")</f>
        <v>Targeted Dealer</v>
      </c>
      <c r="H1231" s="24"/>
      <c r="I1231" s="68" t="n">
        <v>50</v>
      </c>
      <c r="J1231" s="68" t="n">
        <f aca="false">I1231/$J$1*$E$1</f>
        <v>1043.54838709677</v>
      </c>
      <c r="K1231" s="97" t="n">
        <v>0</v>
      </c>
      <c r="L1231" s="69" t="n">
        <f aca="false">K1231-J1231</f>
        <v>-1043.54838709677</v>
      </c>
      <c r="M1231" s="69" t="n">
        <f aca="false">IFERROR((K1231/J1231%),"-")</f>
        <v>0</v>
      </c>
      <c r="N1231" s="100" t="n">
        <v>50</v>
      </c>
      <c r="O1231" s="98" t="str">
        <f aca="false">IF(F1231&lt;=$P$2,"Nov","")</f>
        <v>Nov</v>
      </c>
      <c r="P1231" s="97" t="n">
        <v>50</v>
      </c>
      <c r="Q1231" s="100" t="n">
        <f aca="false">K1231-P1231</f>
        <v>-50</v>
      </c>
      <c r="R1231" s="98" t="n">
        <f aca="false">IFERROR(IF(O1231="Nov",(K1231/P1231-1)),0)</f>
        <v>-1</v>
      </c>
      <c r="S1231" s="100" t="str">
        <f aca="false">IF(N1231&gt;0,IF(O1231="","-",IF(R1231&lt;0%,"DEGROWTH","GROWTH")))</f>
        <v>DEGROWTH</v>
      </c>
      <c r="T1231" s="101" t="n">
        <v>0</v>
      </c>
      <c r="U1231" s="101" t="str">
        <f aca="false">IF(F1231&lt;=$V$2,"Dec","")</f>
        <v>Dec</v>
      </c>
      <c r="V1231" s="97" t="n">
        <v>0</v>
      </c>
      <c r="W1231" s="104" t="n">
        <f aca="false">K1231-V1231</f>
        <v>0</v>
      </c>
      <c r="X1231" s="103" t="n">
        <f aca="false">IFERROR(IF(U1231="Dec",(K1231/V1231-1)),0)</f>
        <v>0</v>
      </c>
      <c r="Y1231" s="106" t="b">
        <f aca="false">IF(T1231&gt;0,IF(U1231="","-",IF(X1231&lt;0%,"DEGROWTH","GROWTH")))</f>
        <v>0</v>
      </c>
      <c r="Z1231" s="24" t="n">
        <v>1</v>
      </c>
      <c r="AA1231" s="24" t="n">
        <f aca="false">IF(H1231&gt;0,1,0)</f>
        <v>0</v>
      </c>
      <c r="AB1231" s="3" t="n">
        <v>1000004015</v>
      </c>
      <c r="AC1231" s="3"/>
    </row>
    <row r="1232" customFormat="false" ht="14.25" hidden="true" customHeight="true" outlineLevel="0" collapsed="false">
      <c r="A1232" s="24" t="s">
        <v>134</v>
      </c>
      <c r="B1232" s="128" t="s">
        <v>73</v>
      </c>
      <c r="C1232" s="128" t="s">
        <v>4044</v>
      </c>
      <c r="D1232" s="129" t="n">
        <v>1000004092</v>
      </c>
      <c r="E1232" s="129" t="s">
        <v>4045</v>
      </c>
      <c r="F1232" s="67" t="n">
        <v>45525</v>
      </c>
      <c r="G1232" s="67" t="str">
        <f aca="false">IF(I1232&gt;0,"Targeted Dealer","-")</f>
        <v>Targeted Dealer</v>
      </c>
      <c r="H1232" s="24"/>
      <c r="I1232" s="68" t="n">
        <v>50</v>
      </c>
      <c r="J1232" s="68" t="n">
        <f aca="false">I1232/$J$1*$E$1</f>
        <v>1043.54838709677</v>
      </c>
      <c r="K1232" s="97" t="n">
        <v>25</v>
      </c>
      <c r="L1232" s="69" t="n">
        <f aca="false">K1232-J1232</f>
        <v>-1018.54838709677</v>
      </c>
      <c r="M1232" s="69" t="n">
        <f aca="false">IFERROR((K1232/J1232%),"-")</f>
        <v>2.39567233384853</v>
      </c>
      <c r="N1232" s="100" t="n">
        <v>50</v>
      </c>
      <c r="O1232" s="98" t="str">
        <f aca="false">IF(F1232&lt;=$P$2,"Nov","")</f>
        <v>Nov</v>
      </c>
      <c r="P1232" s="97" t="n">
        <v>50</v>
      </c>
      <c r="Q1232" s="100" t="n">
        <f aca="false">K1232-P1232</f>
        <v>-25</v>
      </c>
      <c r="R1232" s="98" t="n">
        <f aca="false">IFERROR(IF(O1232="Nov",(K1232/P1232-1)),0)</f>
        <v>-0.5</v>
      </c>
      <c r="S1232" s="100" t="str">
        <f aca="false">IF(N1232&gt;0,IF(O1232="","-",IF(R1232&lt;0%,"DEGROWTH","GROWTH")))</f>
        <v>DEGROWTH</v>
      </c>
      <c r="T1232" s="101" t="n">
        <v>0</v>
      </c>
      <c r="U1232" s="101" t="str">
        <f aca="false">IF(F1232&lt;=$V$2,"Dec","")</f>
        <v>Dec</v>
      </c>
      <c r="V1232" s="97" t="n">
        <v>0</v>
      </c>
      <c r="W1232" s="104" t="n">
        <f aca="false">K1232-V1232</f>
        <v>25</v>
      </c>
      <c r="X1232" s="103" t="n">
        <f aca="false">IFERROR(IF(U1232="Dec",(K1232/V1232-1)),0)</f>
        <v>0</v>
      </c>
      <c r="Y1232" s="106" t="b">
        <f aca="false">IF(T1232&gt;0,IF(U1232="","-",IF(X1232&lt;0%,"DEGROWTH","GROWTH")))</f>
        <v>0</v>
      </c>
      <c r="Z1232" s="24" t="n">
        <v>0</v>
      </c>
      <c r="AA1232" s="24" t="n">
        <f aca="false">IF(H1232&gt;0,1,0)</f>
        <v>0</v>
      </c>
      <c r="AB1232" s="3" t="n">
        <v>1000004092</v>
      </c>
      <c r="AC1232" s="3"/>
    </row>
    <row r="1233" customFormat="false" ht="14.25" hidden="true" customHeight="true" outlineLevel="0" collapsed="false">
      <c r="A1233" s="23" t="s">
        <v>4046</v>
      </c>
      <c r="B1233" s="65" t="s">
        <v>140</v>
      </c>
      <c r="C1233" s="65" t="s">
        <v>2320</v>
      </c>
      <c r="D1233" s="65" t="n">
        <v>1000001225</v>
      </c>
      <c r="E1233" s="66" t="s">
        <v>2321</v>
      </c>
      <c r="F1233" s="67" t="n">
        <v>39029</v>
      </c>
      <c r="G1233" s="67" t="str">
        <f aca="false">IF(I1233&gt;0,"Targeted Dealer","-")</f>
        <v>Targeted Dealer</v>
      </c>
      <c r="H1233" s="67"/>
      <c r="I1233" s="68" t="n">
        <v>680</v>
      </c>
      <c r="J1233" s="68" t="n">
        <f aca="false">I1233/$J$1*$E$1</f>
        <v>14192.2580645161</v>
      </c>
      <c r="K1233" s="97" t="n">
        <v>419</v>
      </c>
      <c r="L1233" s="69" t="n">
        <f aca="false">K1233-J1233</f>
        <v>-13773.2580645161</v>
      </c>
      <c r="M1233" s="69" t="n">
        <f aca="false">IFERROR((K1233/J1233%),"-")</f>
        <v>2.95231384671334</v>
      </c>
      <c r="N1233" s="100" t="n">
        <v>597.5</v>
      </c>
      <c r="O1233" s="98" t="str">
        <f aca="false">IF(F1233&lt;=$P$2,"Nov","")</f>
        <v>Nov</v>
      </c>
      <c r="P1233" s="97" t="n">
        <v>597.5</v>
      </c>
      <c r="Q1233" s="100" t="n">
        <f aca="false">K1233-P1233</f>
        <v>-178.5</v>
      </c>
      <c r="R1233" s="98" t="n">
        <f aca="false">IFERROR(IF(O1233="Nov",(K1233/P1233-1)),0)</f>
        <v>-0.298744769874477</v>
      </c>
      <c r="S1233" s="100" t="str">
        <f aca="false">IF(N1233&gt;0,IF(O1233="","-",IF(R1233&lt;0%,"DEGROWTH","GROWTH")))</f>
        <v>DEGROWTH</v>
      </c>
      <c r="T1233" s="101" t="n">
        <v>667</v>
      </c>
      <c r="U1233" s="101" t="str">
        <f aca="false">IF(F1233&lt;=$V$2,"Dec","")</f>
        <v>Dec</v>
      </c>
      <c r="V1233" s="97" t="n">
        <v>667</v>
      </c>
      <c r="W1233" s="104" t="n">
        <f aca="false">K1233-V1233</f>
        <v>-248</v>
      </c>
      <c r="X1233" s="103" t="n">
        <f aca="false">IFERROR(IF(U1233="Dec",(K1233/V1233-1)),0)</f>
        <v>-0.371814092953523</v>
      </c>
      <c r="Y1233" s="104" t="str">
        <f aca="false">IF(T1233&gt;0,IF(U1233="","-",IF(X1233&lt;0%,"DEGROWTH","GROWTH")))</f>
        <v>DEGROWTH</v>
      </c>
      <c r="Z1233" s="24" t="n">
        <v>0</v>
      </c>
      <c r="AA1233" s="24" t="n">
        <f aca="false">IF(H1233&gt;0,1,0)</f>
        <v>0</v>
      </c>
      <c r="AB1233" s="3" t="n">
        <v>1000001225</v>
      </c>
      <c r="AC1233" s="3"/>
    </row>
    <row r="1234" customFormat="false" ht="14.25" hidden="true" customHeight="true" outlineLevel="0" collapsed="false">
      <c r="A1234" s="23" t="s">
        <v>4046</v>
      </c>
      <c r="B1234" s="65" t="s">
        <v>140</v>
      </c>
      <c r="C1234" s="65" t="s">
        <v>2322</v>
      </c>
      <c r="D1234" s="65" t="n">
        <v>1000001234</v>
      </c>
      <c r="E1234" s="66" t="s">
        <v>2323</v>
      </c>
      <c r="F1234" s="67" t="n">
        <v>40676</v>
      </c>
      <c r="G1234" s="67" t="str">
        <f aca="false">IF(I1234&gt;0,"Targeted Dealer","-")</f>
        <v>Targeted Dealer</v>
      </c>
      <c r="H1234" s="23"/>
      <c r="I1234" s="68" t="n">
        <v>3280</v>
      </c>
      <c r="J1234" s="68" t="n">
        <f aca="false">I1234/$J$1*$E$1</f>
        <v>68456.7741935484</v>
      </c>
      <c r="K1234" s="97" t="n">
        <v>2277</v>
      </c>
      <c r="L1234" s="69" t="n">
        <f aca="false">K1234-J1234</f>
        <v>-66179.7741935484</v>
      </c>
      <c r="M1234" s="69" t="n">
        <f aca="false">IFERROR((K1234/J1234%),"-")</f>
        <v>3.32618652693482</v>
      </c>
      <c r="N1234" s="100" t="n">
        <v>3000.5</v>
      </c>
      <c r="O1234" s="98" t="str">
        <f aca="false">IF(F1234&lt;=$P$2,"Nov","")</f>
        <v>Nov</v>
      </c>
      <c r="P1234" s="97" t="n">
        <v>3000.5</v>
      </c>
      <c r="Q1234" s="100" t="n">
        <f aca="false">K1234-P1234</f>
        <v>-723.5</v>
      </c>
      <c r="R1234" s="98" t="n">
        <f aca="false">IFERROR(IF(O1234="Nov",(K1234/P1234-1)),0)</f>
        <v>-0.24112647892018</v>
      </c>
      <c r="S1234" s="100" t="str">
        <f aca="false">IF(N1234&gt;0,IF(O1234="","-",IF(R1234&lt;0%,"DEGROWTH","GROWTH")))</f>
        <v>DEGROWTH</v>
      </c>
      <c r="T1234" s="101" t="n">
        <v>3111.5</v>
      </c>
      <c r="U1234" s="101" t="str">
        <f aca="false">IF(F1234&lt;=$V$2,"Dec","")</f>
        <v>Dec</v>
      </c>
      <c r="V1234" s="97" t="n">
        <v>3111.5</v>
      </c>
      <c r="W1234" s="104" t="n">
        <f aca="false">K1234-V1234</f>
        <v>-834.5</v>
      </c>
      <c r="X1234" s="103" t="n">
        <f aca="false">IFERROR(IF(U1234="Dec",(K1234/V1234-1)),0)</f>
        <v>-0.268198618029889</v>
      </c>
      <c r="Y1234" s="104" t="str">
        <f aca="false">IF(T1234&gt;0,IF(U1234="","-",IF(X1234&lt;0%,"DEGROWTH","GROWTH")))</f>
        <v>DEGROWTH</v>
      </c>
      <c r="Z1234" s="24" t="n">
        <v>0</v>
      </c>
      <c r="AA1234" s="24" t="n">
        <f aca="false">IF(H1234&gt;0,1,0)</f>
        <v>0</v>
      </c>
      <c r="AB1234" s="3" t="n">
        <v>1000001234</v>
      </c>
      <c r="AC1234" s="3"/>
    </row>
    <row r="1235" customFormat="false" ht="14.25" hidden="true" customHeight="true" outlineLevel="0" collapsed="false">
      <c r="A1235" s="23" t="s">
        <v>4046</v>
      </c>
      <c r="B1235" s="65" t="s">
        <v>140</v>
      </c>
      <c r="C1235" s="65" t="s">
        <v>2324</v>
      </c>
      <c r="D1235" s="65" t="n">
        <v>1000001232</v>
      </c>
      <c r="E1235" s="66" t="s">
        <v>2325</v>
      </c>
      <c r="F1235" s="67" t="n">
        <v>41041</v>
      </c>
      <c r="G1235" s="67" t="str">
        <f aca="false">IF(I1235&gt;0,"Targeted Dealer","-")</f>
        <v>Targeted Dealer</v>
      </c>
      <c r="H1235" s="67"/>
      <c r="I1235" s="68" t="n">
        <v>400</v>
      </c>
      <c r="J1235" s="68" t="n">
        <f aca="false">I1235/$J$1*$E$1</f>
        <v>8348.38709677419</v>
      </c>
      <c r="K1235" s="97" t="n">
        <v>191</v>
      </c>
      <c r="L1235" s="69" t="n">
        <f aca="false">K1235-J1235</f>
        <v>-8157.38709677419</v>
      </c>
      <c r="M1235" s="69" t="n">
        <f aca="false">IFERROR((K1235/J1235%),"-")</f>
        <v>2.28786707882535</v>
      </c>
      <c r="N1235" s="100" t="n">
        <v>222</v>
      </c>
      <c r="O1235" s="98" t="str">
        <f aca="false">IF(F1235&lt;=$P$2,"Nov","")</f>
        <v>Nov</v>
      </c>
      <c r="P1235" s="97" t="n">
        <v>222</v>
      </c>
      <c r="Q1235" s="100" t="n">
        <f aca="false">K1235-P1235</f>
        <v>-31</v>
      </c>
      <c r="R1235" s="98" t="n">
        <f aca="false">IFERROR(IF(O1235="Nov",(K1235/P1235-1)),0)</f>
        <v>-0.13963963963964</v>
      </c>
      <c r="S1235" s="100" t="str">
        <f aca="false">IF(N1235&gt;0,IF(O1235="","-",IF(R1235&lt;0%,"DEGROWTH","GROWTH")))</f>
        <v>DEGROWTH</v>
      </c>
      <c r="T1235" s="101" t="n">
        <v>371</v>
      </c>
      <c r="U1235" s="101" t="str">
        <f aca="false">IF(F1235&lt;=$V$2,"Dec","")</f>
        <v>Dec</v>
      </c>
      <c r="V1235" s="97" t="n">
        <v>371</v>
      </c>
      <c r="W1235" s="104" t="n">
        <f aca="false">K1235-V1235</f>
        <v>-180</v>
      </c>
      <c r="X1235" s="103" t="n">
        <f aca="false">IFERROR(IF(U1235="Dec",(K1235/V1235-1)),0)</f>
        <v>-0.485175202156334</v>
      </c>
      <c r="Y1235" s="104" t="str">
        <f aca="false">IF(T1235&gt;0,IF(U1235="","-",IF(X1235&lt;0%,"DEGROWTH","GROWTH")))</f>
        <v>DEGROWTH</v>
      </c>
      <c r="Z1235" s="24" t="n">
        <v>0</v>
      </c>
      <c r="AA1235" s="24" t="n">
        <f aca="false">IF(H1235&gt;0,1,0)</f>
        <v>0</v>
      </c>
      <c r="AB1235" s="3" t="n">
        <v>1000001232</v>
      </c>
      <c r="AC1235" s="3"/>
    </row>
    <row r="1236" customFormat="false" ht="14.25" hidden="true" customHeight="true" outlineLevel="0" collapsed="false">
      <c r="A1236" s="23" t="s">
        <v>4046</v>
      </c>
      <c r="B1236" s="65" t="s">
        <v>140</v>
      </c>
      <c r="C1236" s="65" t="s">
        <v>2326</v>
      </c>
      <c r="D1236" s="65" t="n">
        <v>1000001229</v>
      </c>
      <c r="E1236" s="66" t="s">
        <v>2327</v>
      </c>
      <c r="F1236" s="67" t="n">
        <v>41168</v>
      </c>
      <c r="G1236" s="67" t="str">
        <f aca="false">IF(I1236&gt;0,"Targeted Dealer","-")</f>
        <v>Targeted Dealer</v>
      </c>
      <c r="H1236" s="67" t="s">
        <v>627</v>
      </c>
      <c r="I1236" s="68" t="n">
        <v>1435</v>
      </c>
      <c r="J1236" s="68" t="n">
        <f aca="false">I1236/$J$1*$E$1</f>
        <v>29949.8387096774</v>
      </c>
      <c r="K1236" s="97" t="n">
        <v>1546.5</v>
      </c>
      <c r="L1236" s="69" t="n">
        <f aca="false">K1236-J1236</f>
        <v>-28403.3387096774</v>
      </c>
      <c r="M1236" s="69" t="n">
        <f aca="false">IFERROR((K1236/J1236%),"-")</f>
        <v>5.1636338178352</v>
      </c>
      <c r="N1236" s="100" t="n">
        <v>924</v>
      </c>
      <c r="O1236" s="98" t="str">
        <f aca="false">IF(F1236&lt;=$P$2,"Nov","")</f>
        <v>Nov</v>
      </c>
      <c r="P1236" s="97" t="n">
        <v>924</v>
      </c>
      <c r="Q1236" s="100" t="n">
        <f aca="false">K1236-P1236</f>
        <v>622.5</v>
      </c>
      <c r="R1236" s="98" t="n">
        <f aca="false">IFERROR(IF(O1236="Nov",(K1236/P1236-1)),0)</f>
        <v>0.673701298701299</v>
      </c>
      <c r="S1236" s="100" t="str">
        <f aca="false">IF(N1236&gt;0,IF(O1236="","-",IF(R1236&lt;0%,"DEGROWTH","GROWTH")))</f>
        <v>GROWTH</v>
      </c>
      <c r="T1236" s="101" t="n">
        <v>1924.5</v>
      </c>
      <c r="U1236" s="101" t="str">
        <f aca="false">IF(F1236&lt;=$V$2,"Dec","")</f>
        <v>Dec</v>
      </c>
      <c r="V1236" s="97" t="n">
        <v>1924.5</v>
      </c>
      <c r="W1236" s="104" t="n">
        <f aca="false">K1236-V1236</f>
        <v>-378</v>
      </c>
      <c r="X1236" s="103" t="n">
        <f aca="false">IFERROR(IF(U1236="Dec",(K1236/V1236-1)),0)</f>
        <v>-0.196414653156664</v>
      </c>
      <c r="Y1236" s="104" t="str">
        <f aca="false">IF(T1236&gt;0,IF(U1236="","-",IF(X1236&lt;0%,"DEGROWTH","GROWTH")))</f>
        <v>DEGROWTH</v>
      </c>
      <c r="Z1236" s="24" t="n">
        <v>0</v>
      </c>
      <c r="AA1236" s="24" t="n">
        <f aca="false">IF(H1236&gt;0,1,0)</f>
        <v>1</v>
      </c>
      <c r="AB1236" s="3" t="n">
        <v>1000001229</v>
      </c>
      <c r="AC1236" s="3"/>
    </row>
    <row r="1237" customFormat="false" ht="14.25" hidden="true" customHeight="true" outlineLevel="0" collapsed="false">
      <c r="A1237" s="23" t="s">
        <v>4046</v>
      </c>
      <c r="B1237" s="65" t="s">
        <v>140</v>
      </c>
      <c r="C1237" s="65" t="s">
        <v>564</v>
      </c>
      <c r="D1237" s="65" t="n">
        <v>1000001235</v>
      </c>
      <c r="E1237" s="66" t="s">
        <v>565</v>
      </c>
      <c r="F1237" s="67" t="n">
        <v>41218</v>
      </c>
      <c r="G1237" s="67" t="str">
        <f aca="false">IF(I1237&gt;0,"Targeted Dealer","-")</f>
        <v>Targeted Dealer</v>
      </c>
      <c r="H1237" s="67"/>
      <c r="I1237" s="68" t="n">
        <v>10</v>
      </c>
      <c r="J1237" s="68" t="n">
        <f aca="false">I1237/$J$1*$E$1</f>
        <v>208.709677419355</v>
      </c>
      <c r="K1237" s="97" t="n">
        <v>10</v>
      </c>
      <c r="L1237" s="69" t="n">
        <f aca="false">K1237-J1237</f>
        <v>-198.709677419355</v>
      </c>
      <c r="M1237" s="69" t="n">
        <f aca="false">IFERROR((K1237/J1237%),"-")</f>
        <v>4.79134466769706</v>
      </c>
      <c r="N1237" s="100" t="n">
        <v>0</v>
      </c>
      <c r="O1237" s="98" t="str">
        <f aca="false">IF(F1237&lt;=$P$2,"Nov","")</f>
        <v>Nov</v>
      </c>
      <c r="P1237" s="97" t="n">
        <v>0</v>
      </c>
      <c r="Q1237" s="100" t="n">
        <f aca="false">K1237-P1237</f>
        <v>10</v>
      </c>
      <c r="R1237" s="98" t="n">
        <f aca="false">IFERROR(IF(O1237="Nov",(K1237/P1237-1)),0)</f>
        <v>0</v>
      </c>
      <c r="S1237" s="105" t="b">
        <f aca="false">IF(N1237&gt;0,IF(O1237="","-",IF(R1237&lt;0%,"DEGROWTH","GROWTH")))</f>
        <v>0</v>
      </c>
      <c r="T1237" s="101" t="n">
        <v>20</v>
      </c>
      <c r="U1237" s="101" t="str">
        <f aca="false">IF(F1237&lt;=$V$2,"Dec","")</f>
        <v>Dec</v>
      </c>
      <c r="V1237" s="97" t="n">
        <v>20</v>
      </c>
      <c r="W1237" s="104" t="n">
        <f aca="false">K1237-V1237</f>
        <v>-10</v>
      </c>
      <c r="X1237" s="103" t="n">
        <f aca="false">IFERROR(IF(U1237="Dec",(K1237/V1237-1)),0)</f>
        <v>-0.5</v>
      </c>
      <c r="Y1237" s="104" t="str">
        <f aca="false">IF(T1237&gt;0,IF(U1237="","-",IF(X1237&lt;0%,"DEGROWTH","GROWTH")))</f>
        <v>DEGROWTH</v>
      </c>
      <c r="Z1237" s="24" t="n">
        <v>0</v>
      </c>
      <c r="AA1237" s="24" t="n">
        <f aca="false">IF(H1237&gt;0,1,0)</f>
        <v>0</v>
      </c>
      <c r="AB1237" s="3" t="n">
        <v>1000001235</v>
      </c>
      <c r="AC1237" s="3"/>
    </row>
    <row r="1238" customFormat="false" ht="14.25" hidden="true" customHeight="true" outlineLevel="0" collapsed="false">
      <c r="A1238" s="23" t="s">
        <v>4046</v>
      </c>
      <c r="B1238" s="65" t="s">
        <v>140</v>
      </c>
      <c r="C1238" s="65" t="s">
        <v>2328</v>
      </c>
      <c r="D1238" s="65" t="n">
        <v>1000001233</v>
      </c>
      <c r="E1238" s="66" t="s">
        <v>2329</v>
      </c>
      <c r="F1238" s="67" t="n">
        <v>41400</v>
      </c>
      <c r="G1238" s="67" t="str">
        <f aca="false">IF(I1238&gt;0,"Targeted Dealer","-")</f>
        <v>Targeted Dealer</v>
      </c>
      <c r="H1238" s="67"/>
      <c r="I1238" s="68" t="n">
        <v>1690</v>
      </c>
      <c r="J1238" s="68" t="n">
        <f aca="false">I1238/$J$1*$E$1</f>
        <v>35271.935483871</v>
      </c>
      <c r="K1238" s="97" t="n">
        <v>1019</v>
      </c>
      <c r="L1238" s="69" t="n">
        <f aca="false">K1238-J1238</f>
        <v>-34252.935483871</v>
      </c>
      <c r="M1238" s="69" t="n">
        <f aca="false">IFERROR((K1238/J1238%),"-")</f>
        <v>2.88898237655817</v>
      </c>
      <c r="N1238" s="100" t="n">
        <v>845</v>
      </c>
      <c r="O1238" s="98" t="str">
        <f aca="false">IF(F1238&lt;=$P$2,"Nov","")</f>
        <v>Nov</v>
      </c>
      <c r="P1238" s="97" t="n">
        <v>845</v>
      </c>
      <c r="Q1238" s="100" t="n">
        <f aca="false">K1238-P1238</f>
        <v>174</v>
      </c>
      <c r="R1238" s="98" t="n">
        <f aca="false">IFERROR(IF(O1238="Nov",(K1238/P1238-1)),0)</f>
        <v>0.205917159763314</v>
      </c>
      <c r="S1238" s="100" t="str">
        <f aca="false">IF(N1238&gt;0,IF(O1238="","-",IF(R1238&lt;0%,"DEGROWTH","GROWTH")))</f>
        <v>GROWTH</v>
      </c>
      <c r="T1238" s="101" t="n">
        <v>1606</v>
      </c>
      <c r="U1238" s="101" t="str">
        <f aca="false">IF(F1238&lt;=$V$2,"Dec","")</f>
        <v>Dec</v>
      </c>
      <c r="V1238" s="97" t="n">
        <v>1606</v>
      </c>
      <c r="W1238" s="104" t="n">
        <f aca="false">K1238-V1238</f>
        <v>-587</v>
      </c>
      <c r="X1238" s="103" t="n">
        <f aca="false">IFERROR(IF(U1238="Dec",(K1238/V1238-1)),0)</f>
        <v>-0.365504358655044</v>
      </c>
      <c r="Y1238" s="104" t="str">
        <f aca="false">IF(T1238&gt;0,IF(U1238="","-",IF(X1238&lt;0%,"DEGROWTH","GROWTH")))</f>
        <v>DEGROWTH</v>
      </c>
      <c r="Z1238" s="24" t="n">
        <v>0</v>
      </c>
      <c r="AA1238" s="24" t="n">
        <f aca="false">IF(H1238&gt;0,1,0)</f>
        <v>0</v>
      </c>
      <c r="AB1238" s="3" t="n">
        <v>1000001233</v>
      </c>
      <c r="AC1238" s="3"/>
    </row>
    <row r="1239" customFormat="false" ht="14.25" hidden="true" customHeight="true" outlineLevel="0" collapsed="false">
      <c r="A1239" s="23" t="s">
        <v>4046</v>
      </c>
      <c r="B1239" s="65" t="s">
        <v>140</v>
      </c>
      <c r="C1239" s="65" t="s">
        <v>2330</v>
      </c>
      <c r="D1239" s="65" t="n">
        <v>1000001224</v>
      </c>
      <c r="E1239" s="66" t="s">
        <v>2331</v>
      </c>
      <c r="F1239" s="67" t="n">
        <v>41486</v>
      </c>
      <c r="G1239" s="67" t="str">
        <f aca="false">IF(I1239&gt;0,"Targeted Dealer","-")</f>
        <v>Targeted Dealer</v>
      </c>
      <c r="H1239" s="67" t="s">
        <v>627</v>
      </c>
      <c r="I1239" s="68" t="n">
        <v>2650</v>
      </c>
      <c r="J1239" s="68" t="n">
        <f aca="false">I1239/$J$1*$E$1</f>
        <v>55308.064516129</v>
      </c>
      <c r="K1239" s="97" t="n">
        <v>2343.5</v>
      </c>
      <c r="L1239" s="69" t="n">
        <f aca="false">K1239-J1239</f>
        <v>-52964.564516129</v>
      </c>
      <c r="M1239" s="69" t="n">
        <f aca="false">IFERROR((K1239/J1239%),"-")</f>
        <v>4.23717593537663</v>
      </c>
      <c r="N1239" s="100" t="n">
        <v>2055.5</v>
      </c>
      <c r="O1239" s="98" t="str">
        <f aca="false">IF(F1239&lt;=$P$2,"Nov","")</f>
        <v>Nov</v>
      </c>
      <c r="P1239" s="97" t="n">
        <v>2055.5</v>
      </c>
      <c r="Q1239" s="100" t="n">
        <f aca="false">K1239-P1239</f>
        <v>288</v>
      </c>
      <c r="R1239" s="98" t="n">
        <f aca="false">IFERROR(IF(O1239="Nov",(K1239/P1239-1)),0)</f>
        <v>0.140111894916079</v>
      </c>
      <c r="S1239" s="100" t="str">
        <f aca="false">IF(N1239&gt;0,IF(O1239="","-",IF(R1239&lt;0%,"DEGROWTH","GROWTH")))</f>
        <v>GROWTH</v>
      </c>
      <c r="T1239" s="101" t="n">
        <v>2374</v>
      </c>
      <c r="U1239" s="101" t="str">
        <f aca="false">IF(F1239&lt;=$V$2,"Dec","")</f>
        <v>Dec</v>
      </c>
      <c r="V1239" s="97" t="n">
        <v>2374</v>
      </c>
      <c r="W1239" s="104" t="n">
        <f aca="false">K1239-V1239</f>
        <v>-30.5</v>
      </c>
      <c r="X1239" s="103" t="n">
        <f aca="false">IFERROR(IF(U1239="Dec",(K1239/V1239-1)),0)</f>
        <v>-0.0128475147430497</v>
      </c>
      <c r="Y1239" s="104" t="str">
        <f aca="false">IF(T1239&gt;0,IF(U1239="","-",IF(X1239&lt;0%,"DEGROWTH","GROWTH")))</f>
        <v>DEGROWTH</v>
      </c>
      <c r="Z1239" s="24" t="n">
        <v>0</v>
      </c>
      <c r="AA1239" s="24" t="n">
        <f aca="false">IF(H1239&gt;0,1,0)</f>
        <v>1</v>
      </c>
      <c r="AB1239" s="3" t="n">
        <v>1000001224</v>
      </c>
      <c r="AC1239" s="3"/>
    </row>
    <row r="1240" customFormat="false" ht="14.25" hidden="true" customHeight="true" outlineLevel="0" collapsed="false">
      <c r="A1240" s="23" t="s">
        <v>4046</v>
      </c>
      <c r="B1240" s="65" t="s">
        <v>140</v>
      </c>
      <c r="C1240" s="65" t="s">
        <v>2332</v>
      </c>
      <c r="D1240" s="65" t="n">
        <v>1000001230</v>
      </c>
      <c r="E1240" s="66" t="s">
        <v>2333</v>
      </c>
      <c r="F1240" s="67" t="n">
        <v>41543</v>
      </c>
      <c r="G1240" s="67" t="str">
        <f aca="false">IF(I1240&gt;0,"Targeted Dealer","-")</f>
        <v>Targeted Dealer</v>
      </c>
      <c r="H1240" s="67"/>
      <c r="I1240" s="68" t="n">
        <v>50</v>
      </c>
      <c r="J1240" s="68" t="n">
        <f aca="false">I1240/$J$1*$E$1</f>
        <v>1043.54838709677</v>
      </c>
      <c r="K1240" s="97" t="n">
        <v>32</v>
      </c>
      <c r="L1240" s="69" t="n">
        <f aca="false">K1240-J1240</f>
        <v>-1011.54838709677</v>
      </c>
      <c r="M1240" s="69" t="n">
        <f aca="false">IFERROR((K1240/J1240%),"-")</f>
        <v>3.06646058732612</v>
      </c>
      <c r="N1240" s="100" t="n">
        <v>20</v>
      </c>
      <c r="O1240" s="98" t="str">
        <f aca="false">IF(F1240&lt;=$P$2,"Nov","")</f>
        <v>Nov</v>
      </c>
      <c r="P1240" s="97" t="n">
        <v>20</v>
      </c>
      <c r="Q1240" s="100" t="n">
        <f aca="false">K1240-P1240</f>
        <v>12</v>
      </c>
      <c r="R1240" s="98" t="n">
        <f aca="false">IFERROR(IF(O1240="Nov",(K1240/P1240-1)),0)</f>
        <v>0.6</v>
      </c>
      <c r="S1240" s="100" t="str">
        <f aca="false">IF(N1240&gt;0,IF(O1240="","-",IF(R1240&lt;0%,"DEGROWTH","GROWTH")))</f>
        <v>GROWTH</v>
      </c>
      <c r="T1240" s="101" t="n">
        <v>49</v>
      </c>
      <c r="U1240" s="101" t="str">
        <f aca="false">IF(F1240&lt;=$V$2,"Dec","")</f>
        <v>Dec</v>
      </c>
      <c r="V1240" s="97" t="n">
        <v>49</v>
      </c>
      <c r="W1240" s="104" t="n">
        <f aca="false">K1240-V1240</f>
        <v>-17</v>
      </c>
      <c r="X1240" s="103" t="n">
        <f aca="false">IFERROR(IF(U1240="Dec",(K1240/V1240-1)),0)</f>
        <v>-0.346938775510204</v>
      </c>
      <c r="Y1240" s="104" t="str">
        <f aca="false">IF(T1240&gt;0,IF(U1240="","-",IF(X1240&lt;0%,"DEGROWTH","GROWTH")))</f>
        <v>DEGROWTH</v>
      </c>
      <c r="Z1240" s="24" t="n">
        <v>0</v>
      </c>
      <c r="AA1240" s="24" t="n">
        <f aca="false">IF(H1240&gt;0,1,0)</f>
        <v>0</v>
      </c>
      <c r="AB1240" s="3" t="n">
        <v>1000001230</v>
      </c>
      <c r="AC1240" s="3"/>
    </row>
    <row r="1241" customFormat="false" ht="14.25" hidden="true" customHeight="true" outlineLevel="0" collapsed="false">
      <c r="A1241" s="23" t="s">
        <v>4046</v>
      </c>
      <c r="B1241" s="65" t="s">
        <v>140</v>
      </c>
      <c r="C1241" s="65" t="s">
        <v>2334</v>
      </c>
      <c r="D1241" s="65" t="n">
        <v>1000001231</v>
      </c>
      <c r="E1241" s="66" t="s">
        <v>2335</v>
      </c>
      <c r="F1241" s="67" t="n">
        <v>41621</v>
      </c>
      <c r="G1241" s="67" t="str">
        <f aca="false">IF(I1241&gt;0,"Targeted Dealer","-")</f>
        <v>Targeted Dealer</v>
      </c>
      <c r="H1241" s="67" t="s">
        <v>627</v>
      </c>
      <c r="I1241" s="68" t="n">
        <v>710</v>
      </c>
      <c r="J1241" s="68" t="n">
        <f aca="false">I1241/$J$1*$E$1</f>
        <v>14818.3870967742</v>
      </c>
      <c r="K1241" s="97" t="n">
        <v>639</v>
      </c>
      <c r="L1241" s="69" t="n">
        <f aca="false">K1241-J1241</f>
        <v>-14179.3870967742</v>
      </c>
      <c r="M1241" s="69" t="n">
        <f aca="false">IFERROR((K1241/J1241%),"-")</f>
        <v>4.31221020092736</v>
      </c>
      <c r="N1241" s="100" t="n">
        <v>667</v>
      </c>
      <c r="O1241" s="98" t="str">
        <f aca="false">IF(F1241&lt;=$P$2,"Nov","")</f>
        <v>Nov</v>
      </c>
      <c r="P1241" s="97" t="n">
        <v>667</v>
      </c>
      <c r="Q1241" s="100" t="n">
        <f aca="false">K1241-P1241</f>
        <v>-28</v>
      </c>
      <c r="R1241" s="98" t="n">
        <f aca="false">IFERROR(IF(O1241="Nov",(K1241/P1241-1)),0)</f>
        <v>-0.0419790104947526</v>
      </c>
      <c r="S1241" s="100" t="str">
        <f aca="false">IF(N1241&gt;0,IF(O1241="","-",IF(R1241&lt;0%,"DEGROWTH","GROWTH")))</f>
        <v>DEGROWTH</v>
      </c>
      <c r="T1241" s="101" t="n">
        <v>640</v>
      </c>
      <c r="U1241" s="101" t="str">
        <f aca="false">IF(F1241&lt;=$V$2,"Dec","")</f>
        <v>Dec</v>
      </c>
      <c r="V1241" s="97" t="n">
        <v>640</v>
      </c>
      <c r="W1241" s="104" t="n">
        <f aca="false">K1241-V1241</f>
        <v>-1</v>
      </c>
      <c r="X1241" s="103" t="n">
        <f aca="false">IFERROR(IF(U1241="Dec",(K1241/V1241-1)),0)</f>
        <v>-0.00156250000000002</v>
      </c>
      <c r="Y1241" s="104" t="str">
        <f aca="false">IF(T1241&gt;0,IF(U1241="","-",IF(X1241&lt;0%,"DEGROWTH","GROWTH")))</f>
        <v>DEGROWTH</v>
      </c>
      <c r="Z1241" s="24" t="n">
        <v>0</v>
      </c>
      <c r="AA1241" s="24" t="n">
        <f aca="false">IF(H1241&gt;0,1,0)</f>
        <v>1</v>
      </c>
      <c r="AB1241" s="3" t="n">
        <v>1000001231</v>
      </c>
      <c r="AC1241" s="3"/>
    </row>
    <row r="1242" customFormat="false" ht="14.25" hidden="true" customHeight="true" outlineLevel="0" collapsed="false">
      <c r="A1242" s="23" t="s">
        <v>4046</v>
      </c>
      <c r="B1242" s="65" t="s">
        <v>140</v>
      </c>
      <c r="C1242" s="65" t="s">
        <v>2336</v>
      </c>
      <c r="D1242" s="65" t="n">
        <v>1000001236</v>
      </c>
      <c r="E1242" s="66" t="s">
        <v>2337</v>
      </c>
      <c r="F1242" s="67" t="n">
        <v>41692</v>
      </c>
      <c r="G1242" s="67" t="str">
        <f aca="false">IF(I1242&gt;0,"Targeted Dealer","-")</f>
        <v>Targeted Dealer</v>
      </c>
      <c r="H1242" s="67"/>
      <c r="I1242" s="68" t="n">
        <v>640</v>
      </c>
      <c r="J1242" s="68" t="n">
        <f aca="false">I1242/$J$1*$E$1</f>
        <v>13357.4193548387</v>
      </c>
      <c r="K1242" s="97" t="n">
        <v>475</v>
      </c>
      <c r="L1242" s="69" t="n">
        <f aca="false">K1242-J1242</f>
        <v>-12882.4193548387</v>
      </c>
      <c r="M1242" s="69" t="n">
        <f aca="false">IFERROR((K1242/J1242%),"-")</f>
        <v>3.55607612055641</v>
      </c>
      <c r="N1242" s="100" t="n">
        <v>510</v>
      </c>
      <c r="O1242" s="98" t="str">
        <f aca="false">IF(F1242&lt;=$P$2,"Nov","")</f>
        <v>Nov</v>
      </c>
      <c r="P1242" s="97" t="n">
        <v>510</v>
      </c>
      <c r="Q1242" s="100" t="n">
        <f aca="false">K1242-P1242</f>
        <v>-35</v>
      </c>
      <c r="R1242" s="98" t="n">
        <f aca="false">IFERROR(IF(O1242="Nov",(K1242/P1242-1)),0)</f>
        <v>-0.0686274509803921</v>
      </c>
      <c r="S1242" s="100" t="str">
        <f aca="false">IF(N1242&gt;0,IF(O1242="","-",IF(R1242&lt;0%,"DEGROWTH","GROWTH")))</f>
        <v>DEGROWTH</v>
      </c>
      <c r="T1242" s="101" t="n">
        <v>605</v>
      </c>
      <c r="U1242" s="101" t="str">
        <f aca="false">IF(F1242&lt;=$V$2,"Dec","")</f>
        <v>Dec</v>
      </c>
      <c r="V1242" s="97" t="n">
        <v>605</v>
      </c>
      <c r="W1242" s="104" t="n">
        <f aca="false">K1242-V1242</f>
        <v>-130</v>
      </c>
      <c r="X1242" s="103" t="n">
        <f aca="false">IFERROR(IF(U1242="Dec",(K1242/V1242-1)),0)</f>
        <v>-0.214876033057851</v>
      </c>
      <c r="Y1242" s="104" t="str">
        <f aca="false">IF(T1242&gt;0,IF(U1242="","-",IF(X1242&lt;0%,"DEGROWTH","GROWTH")))</f>
        <v>DEGROWTH</v>
      </c>
      <c r="Z1242" s="24" t="n">
        <v>0</v>
      </c>
      <c r="AA1242" s="24" t="n">
        <f aca="false">IF(H1242&gt;0,1,0)</f>
        <v>0</v>
      </c>
      <c r="AB1242" s="3" t="n">
        <v>1000001236</v>
      </c>
      <c r="AC1242" s="3"/>
    </row>
    <row r="1243" customFormat="false" ht="14.25" hidden="true" customHeight="true" outlineLevel="0" collapsed="false">
      <c r="A1243" s="23" t="s">
        <v>4046</v>
      </c>
      <c r="B1243" s="65" t="s">
        <v>140</v>
      </c>
      <c r="C1243" s="65" t="s">
        <v>2338</v>
      </c>
      <c r="D1243" s="65" t="n">
        <v>1000001228</v>
      </c>
      <c r="E1243" s="66" t="s">
        <v>2339</v>
      </c>
      <c r="F1243" s="67" t="n">
        <v>41698</v>
      </c>
      <c r="G1243" s="67" t="str">
        <f aca="false">IF(I1243&gt;0,"Targeted Dealer","-")</f>
        <v>Targeted Dealer</v>
      </c>
      <c r="H1243" s="67"/>
      <c r="I1243" s="68" t="n">
        <v>300</v>
      </c>
      <c r="J1243" s="68" t="n">
        <f aca="false">I1243/$J$1*$E$1</f>
        <v>6261.29032258065</v>
      </c>
      <c r="K1243" s="97" t="n">
        <v>180</v>
      </c>
      <c r="L1243" s="69" t="n">
        <f aca="false">K1243-J1243</f>
        <v>-6081.29032258065</v>
      </c>
      <c r="M1243" s="69" t="n">
        <f aca="false">IFERROR((K1243/J1243%),"-")</f>
        <v>2.87480680061824</v>
      </c>
      <c r="N1243" s="100" t="n">
        <v>130</v>
      </c>
      <c r="O1243" s="98" t="str">
        <f aca="false">IF(F1243&lt;=$P$2,"Nov","")</f>
        <v>Nov</v>
      </c>
      <c r="P1243" s="97" t="n">
        <v>130</v>
      </c>
      <c r="Q1243" s="100" t="n">
        <f aca="false">K1243-P1243</f>
        <v>50</v>
      </c>
      <c r="R1243" s="98" t="n">
        <f aca="false">IFERROR(IF(O1243="Nov",(K1243/P1243-1)),0)</f>
        <v>0.384615384615385</v>
      </c>
      <c r="S1243" s="100" t="str">
        <f aca="false">IF(N1243&gt;0,IF(O1243="","-",IF(R1243&lt;0%,"DEGROWTH","GROWTH")))</f>
        <v>GROWTH</v>
      </c>
      <c r="T1243" s="101" t="n">
        <v>253</v>
      </c>
      <c r="U1243" s="101" t="str">
        <f aca="false">IF(F1243&lt;=$V$2,"Dec","")</f>
        <v>Dec</v>
      </c>
      <c r="V1243" s="97" t="n">
        <v>253</v>
      </c>
      <c r="W1243" s="104" t="n">
        <f aca="false">K1243-V1243</f>
        <v>-73</v>
      </c>
      <c r="X1243" s="103" t="n">
        <f aca="false">IFERROR(IF(U1243="Dec",(K1243/V1243-1)),0)</f>
        <v>-0.288537549407115</v>
      </c>
      <c r="Y1243" s="104" t="str">
        <f aca="false">IF(T1243&gt;0,IF(U1243="","-",IF(X1243&lt;0%,"DEGROWTH","GROWTH")))</f>
        <v>DEGROWTH</v>
      </c>
      <c r="Z1243" s="24" t="n">
        <v>0</v>
      </c>
      <c r="AA1243" s="24" t="n">
        <f aca="false">IF(H1243&gt;0,1,0)</f>
        <v>0</v>
      </c>
      <c r="AB1243" s="3" t="n">
        <v>1000001228</v>
      </c>
      <c r="AC1243" s="3"/>
    </row>
    <row r="1244" customFormat="false" ht="14.25" hidden="true" customHeight="true" outlineLevel="0" collapsed="false">
      <c r="A1244" s="23" t="s">
        <v>4046</v>
      </c>
      <c r="B1244" s="65" t="s">
        <v>140</v>
      </c>
      <c r="C1244" s="65" t="s">
        <v>2340</v>
      </c>
      <c r="D1244" s="65" t="n">
        <v>1000001252</v>
      </c>
      <c r="E1244" s="66" t="s">
        <v>2341</v>
      </c>
      <c r="F1244" s="67" t="n">
        <v>42124</v>
      </c>
      <c r="G1244" s="67" t="str">
        <f aca="false">IF(I1244&gt;0,"Targeted Dealer","-")</f>
        <v>Targeted Dealer</v>
      </c>
      <c r="H1244" s="67" t="s">
        <v>627</v>
      </c>
      <c r="I1244" s="68" t="n">
        <v>900</v>
      </c>
      <c r="J1244" s="68" t="n">
        <f aca="false">I1244/$J$1*$E$1</f>
        <v>18783.8709677419</v>
      </c>
      <c r="K1244" s="97" t="n">
        <v>740</v>
      </c>
      <c r="L1244" s="69" t="n">
        <f aca="false">K1244-J1244</f>
        <v>-18043.8709677419</v>
      </c>
      <c r="M1244" s="69" t="n">
        <f aca="false">IFERROR((K1244/J1244%),"-")</f>
        <v>3.93955006010647</v>
      </c>
      <c r="N1244" s="100" t="n">
        <v>505</v>
      </c>
      <c r="O1244" s="98" t="str">
        <f aca="false">IF(F1244&lt;=$P$2,"Nov","")</f>
        <v>Nov</v>
      </c>
      <c r="P1244" s="97" t="n">
        <v>505</v>
      </c>
      <c r="Q1244" s="100" t="n">
        <f aca="false">K1244-P1244</f>
        <v>235</v>
      </c>
      <c r="R1244" s="98" t="n">
        <f aca="false">IFERROR(IF(O1244="Nov",(K1244/P1244-1)),0)</f>
        <v>0.465346534653465</v>
      </c>
      <c r="S1244" s="100" t="str">
        <f aca="false">IF(N1244&gt;0,IF(O1244="","-",IF(R1244&lt;0%,"DEGROWTH","GROWTH")))</f>
        <v>GROWTH</v>
      </c>
      <c r="T1244" s="101" t="n">
        <v>772</v>
      </c>
      <c r="U1244" s="101" t="str">
        <f aca="false">IF(F1244&lt;=$V$2,"Dec","")</f>
        <v>Dec</v>
      </c>
      <c r="V1244" s="97" t="n">
        <v>772</v>
      </c>
      <c r="W1244" s="104" t="n">
        <f aca="false">K1244-V1244</f>
        <v>-32</v>
      </c>
      <c r="X1244" s="103" t="n">
        <f aca="false">IFERROR(IF(U1244="Dec",(K1244/V1244-1)),0)</f>
        <v>-0.0414507772020726</v>
      </c>
      <c r="Y1244" s="104" t="str">
        <f aca="false">IF(T1244&gt;0,IF(U1244="","-",IF(X1244&lt;0%,"DEGROWTH","GROWTH")))</f>
        <v>DEGROWTH</v>
      </c>
      <c r="Z1244" s="24" t="n">
        <v>0</v>
      </c>
      <c r="AA1244" s="24" t="n">
        <f aca="false">IF(H1244&gt;0,1,0)</f>
        <v>1</v>
      </c>
      <c r="AB1244" s="3" t="n">
        <v>1000001252</v>
      </c>
      <c r="AC1244" s="3"/>
    </row>
    <row r="1245" customFormat="false" ht="14.25" hidden="true" customHeight="true" outlineLevel="0" collapsed="false">
      <c r="A1245" s="23" t="s">
        <v>4046</v>
      </c>
      <c r="B1245" s="65" t="s">
        <v>140</v>
      </c>
      <c r="C1245" s="65" t="s">
        <v>2342</v>
      </c>
      <c r="D1245" s="65" t="n">
        <v>1000001256</v>
      </c>
      <c r="E1245" s="66" t="s">
        <v>2343</v>
      </c>
      <c r="F1245" s="67" t="n">
        <v>42282</v>
      </c>
      <c r="G1245" s="67" t="str">
        <f aca="false">IF(I1245&gt;0,"Targeted Dealer","-")</f>
        <v>Targeted Dealer</v>
      </c>
      <c r="H1245" s="67"/>
      <c r="I1245" s="68" t="n">
        <v>210</v>
      </c>
      <c r="J1245" s="68" t="n">
        <f aca="false">I1245/$J$1*$E$1</f>
        <v>4382.90322580645</v>
      </c>
      <c r="K1245" s="97" t="n">
        <v>73</v>
      </c>
      <c r="L1245" s="69" t="n">
        <f aca="false">K1245-J1245</f>
        <v>-4309.90322580645</v>
      </c>
      <c r="M1245" s="69" t="n">
        <f aca="false">IFERROR((K1245/J1245%),"-")</f>
        <v>1.66556267019946</v>
      </c>
      <c r="N1245" s="100" t="n">
        <v>96</v>
      </c>
      <c r="O1245" s="98" t="str">
        <f aca="false">IF(F1245&lt;=$P$2,"Nov","")</f>
        <v>Nov</v>
      </c>
      <c r="P1245" s="97" t="n">
        <v>96</v>
      </c>
      <c r="Q1245" s="100" t="n">
        <f aca="false">K1245-P1245</f>
        <v>-23</v>
      </c>
      <c r="R1245" s="98" t="n">
        <f aca="false">IFERROR(IF(O1245="Nov",(K1245/P1245-1)),0)</f>
        <v>-0.239583333333333</v>
      </c>
      <c r="S1245" s="100" t="str">
        <f aca="false">IF(N1245&gt;0,IF(O1245="","-",IF(R1245&lt;0%,"DEGROWTH","GROWTH")))</f>
        <v>DEGROWTH</v>
      </c>
      <c r="T1245" s="101" t="n">
        <v>192</v>
      </c>
      <c r="U1245" s="101" t="str">
        <f aca="false">IF(F1245&lt;=$V$2,"Dec","")</f>
        <v>Dec</v>
      </c>
      <c r="V1245" s="97" t="n">
        <v>192</v>
      </c>
      <c r="W1245" s="104" t="n">
        <f aca="false">K1245-V1245</f>
        <v>-119</v>
      </c>
      <c r="X1245" s="103" t="n">
        <f aca="false">IFERROR(IF(U1245="Dec",(K1245/V1245-1)),0)</f>
        <v>-0.619791666666667</v>
      </c>
      <c r="Y1245" s="104" t="str">
        <f aca="false">IF(T1245&gt;0,IF(U1245="","-",IF(X1245&lt;0%,"DEGROWTH","GROWTH")))</f>
        <v>DEGROWTH</v>
      </c>
      <c r="Z1245" s="24" t="n">
        <v>0</v>
      </c>
      <c r="AA1245" s="24" t="n">
        <f aca="false">IF(H1245&gt;0,1,0)</f>
        <v>0</v>
      </c>
      <c r="AB1245" s="3" t="n">
        <v>1000001256</v>
      </c>
      <c r="AC1245" s="3"/>
    </row>
    <row r="1246" customFormat="false" ht="14.25" hidden="true" customHeight="true" outlineLevel="0" collapsed="false">
      <c r="A1246" s="23" t="s">
        <v>4046</v>
      </c>
      <c r="B1246" s="65" t="s">
        <v>140</v>
      </c>
      <c r="C1246" s="65" t="s">
        <v>2344</v>
      </c>
      <c r="D1246" s="65" t="n">
        <v>1000001242</v>
      </c>
      <c r="E1246" s="66" t="s">
        <v>2345</v>
      </c>
      <c r="F1246" s="67" t="n">
        <v>42542</v>
      </c>
      <c r="G1246" s="67" t="str">
        <f aca="false">IF(I1246&gt;0,"Targeted Dealer","-")</f>
        <v>Targeted Dealer</v>
      </c>
      <c r="H1246" s="67"/>
      <c r="I1246" s="68" t="n">
        <v>2350</v>
      </c>
      <c r="J1246" s="68" t="n">
        <f aca="false">I1246/$J$1*$E$1</f>
        <v>49046.7741935484</v>
      </c>
      <c r="K1246" s="97" t="n">
        <v>2095</v>
      </c>
      <c r="L1246" s="69" t="n">
        <f aca="false">K1246-J1246</f>
        <v>-46951.7741935484</v>
      </c>
      <c r="M1246" s="69" t="n">
        <f aca="false">IFERROR((K1246/J1246%),"-")</f>
        <v>4.27143279950015</v>
      </c>
      <c r="N1246" s="100" t="n">
        <v>1512</v>
      </c>
      <c r="O1246" s="98" t="str">
        <f aca="false">IF(F1246&lt;=$P$2,"Nov","")</f>
        <v>Nov</v>
      </c>
      <c r="P1246" s="97" t="n">
        <v>1512</v>
      </c>
      <c r="Q1246" s="100" t="n">
        <f aca="false">K1246-P1246</f>
        <v>583</v>
      </c>
      <c r="R1246" s="98" t="n">
        <f aca="false">IFERROR(IF(O1246="Nov",(K1246/P1246-1)),0)</f>
        <v>0.385582010582011</v>
      </c>
      <c r="S1246" s="100" t="str">
        <f aca="false">IF(N1246&gt;0,IF(O1246="","-",IF(R1246&lt;0%,"DEGROWTH","GROWTH")))</f>
        <v>GROWTH</v>
      </c>
      <c r="T1246" s="101" t="n">
        <v>2344.5</v>
      </c>
      <c r="U1246" s="101" t="str">
        <f aca="false">IF(F1246&lt;=$V$2,"Dec","")</f>
        <v>Dec</v>
      </c>
      <c r="V1246" s="97" t="n">
        <v>2344.5</v>
      </c>
      <c r="W1246" s="104" t="n">
        <f aca="false">K1246-V1246</f>
        <v>-249.5</v>
      </c>
      <c r="X1246" s="103" t="n">
        <f aca="false">IFERROR(IF(U1246="Dec",(K1246/V1246-1)),0)</f>
        <v>-0.106419279164001</v>
      </c>
      <c r="Y1246" s="104" t="str">
        <f aca="false">IF(T1246&gt;0,IF(U1246="","-",IF(X1246&lt;0%,"DEGROWTH","GROWTH")))</f>
        <v>DEGROWTH</v>
      </c>
      <c r="Z1246" s="24" t="n">
        <v>0</v>
      </c>
      <c r="AA1246" s="24" t="n">
        <f aca="false">IF(H1246&gt;0,1,0)</f>
        <v>0</v>
      </c>
      <c r="AB1246" s="3" t="n">
        <v>1000001242</v>
      </c>
      <c r="AC1246" s="3"/>
    </row>
    <row r="1247" customFormat="false" ht="14.25" hidden="false" customHeight="true" outlineLevel="0" collapsed="false">
      <c r="A1247" s="23" t="s">
        <v>4046</v>
      </c>
      <c r="B1247" s="65" t="s">
        <v>140</v>
      </c>
      <c r="C1247" s="65" t="s">
        <v>3300</v>
      </c>
      <c r="D1247" s="65" t="n">
        <v>1000001243</v>
      </c>
      <c r="E1247" s="66" t="s">
        <v>3301</v>
      </c>
      <c r="F1247" s="67" t="n">
        <v>43204</v>
      </c>
      <c r="G1247" s="67" t="str">
        <f aca="false">IF(I1247&gt;0,"Targeted Dealer","-")</f>
        <v>-</v>
      </c>
      <c r="H1247" s="67" t="s">
        <v>627</v>
      </c>
      <c r="I1247" s="68" t="n">
        <v>0</v>
      </c>
      <c r="J1247" s="68" t="n">
        <f aca="false">I1247/$J$1*$E$1</f>
        <v>0</v>
      </c>
      <c r="K1247" s="97" t="n">
        <v>0</v>
      </c>
      <c r="L1247" s="69" t="n">
        <f aca="false">K1247-J1247</f>
        <v>0</v>
      </c>
      <c r="M1247" s="69" t="str">
        <f aca="false">IFERROR((K1247/J1247%),"-")</f>
        <v>-</v>
      </c>
      <c r="N1247" s="100" t="n">
        <v>0</v>
      </c>
      <c r="O1247" s="98" t="str">
        <f aca="false">IF(F1247&lt;=$P$2,"Nov","")</f>
        <v>Nov</v>
      </c>
      <c r="P1247" s="97" t="n">
        <v>0</v>
      </c>
      <c r="Q1247" s="100" t="n">
        <f aca="false">K1247-P1247</f>
        <v>0</v>
      </c>
      <c r="R1247" s="98" t="n">
        <f aca="false">IFERROR(IF(O1247="Nov",(K1247/P1247-1)),0)</f>
        <v>0</v>
      </c>
      <c r="S1247" s="105" t="b">
        <f aca="false">IF(N1247&gt;0,IF(O1247="","-",IF(R1247&lt;0%,"DEGROWTH","GROWTH")))</f>
        <v>0</v>
      </c>
      <c r="T1247" s="101" t="n">
        <v>40</v>
      </c>
      <c r="U1247" s="101" t="str">
        <f aca="false">IF(F1247&lt;=$V$2,"Dec","")</f>
        <v>Dec</v>
      </c>
      <c r="V1247" s="97" t="n">
        <v>40</v>
      </c>
      <c r="W1247" s="104" t="n">
        <f aca="false">K1247-V1247</f>
        <v>-40</v>
      </c>
      <c r="X1247" s="103" t="n">
        <f aca="false">IFERROR(IF(U1247="Dec",(K1247/V1247-1)),0)</f>
        <v>-1</v>
      </c>
      <c r="Y1247" s="104" t="str">
        <f aca="false">IF(T1247&gt;0,IF(U1247="","-",IF(X1247&lt;0%,"DEGROWTH","GROWTH")))</f>
        <v>DEGROWTH</v>
      </c>
      <c r="Z1247" s="24" t="n">
        <v>1</v>
      </c>
      <c r="AA1247" s="24" t="n">
        <f aca="false">IF(H1247&gt;0,1,0)</f>
        <v>1</v>
      </c>
      <c r="AB1247" s="3" t="e">
        <f aca="false">#N/A</f>
        <v>#N/A</v>
      </c>
      <c r="AC1247" s="3"/>
    </row>
    <row r="1248" customFormat="false" ht="14.25" hidden="true" customHeight="true" outlineLevel="0" collapsed="false">
      <c r="A1248" s="23" t="s">
        <v>4046</v>
      </c>
      <c r="B1248" s="65" t="s">
        <v>140</v>
      </c>
      <c r="C1248" s="65" t="s">
        <v>2346</v>
      </c>
      <c r="D1248" s="65" t="n">
        <v>1000001244</v>
      </c>
      <c r="E1248" s="66" t="s">
        <v>2347</v>
      </c>
      <c r="F1248" s="67" t="n">
        <v>43207</v>
      </c>
      <c r="G1248" s="67" t="str">
        <f aca="false">IF(I1248&gt;0,"Targeted Dealer","-")</f>
        <v>Targeted Dealer</v>
      </c>
      <c r="H1248" s="67"/>
      <c r="I1248" s="68" t="n">
        <v>30</v>
      </c>
      <c r="J1248" s="68" t="n">
        <f aca="false">I1248/$J$1*$E$1</f>
        <v>626.129032258065</v>
      </c>
      <c r="K1248" s="97" t="n">
        <v>24</v>
      </c>
      <c r="L1248" s="69" t="n">
        <f aca="false">K1248-J1248</f>
        <v>-602.129032258065</v>
      </c>
      <c r="M1248" s="69" t="n">
        <f aca="false">IFERROR((K1248/J1248%),"-")</f>
        <v>3.83307573415765</v>
      </c>
      <c r="N1248" s="100" t="n">
        <v>25</v>
      </c>
      <c r="O1248" s="98" t="str">
        <f aca="false">IF(F1248&lt;=$P$2,"Nov","")</f>
        <v>Nov</v>
      </c>
      <c r="P1248" s="97" t="n">
        <v>25</v>
      </c>
      <c r="Q1248" s="100" t="n">
        <f aca="false">K1248-P1248</f>
        <v>-1</v>
      </c>
      <c r="R1248" s="98" t="n">
        <f aca="false">IFERROR(IF(O1248="Nov",(K1248/P1248-1)),0)</f>
        <v>-0.04</v>
      </c>
      <c r="S1248" s="100" t="str">
        <f aca="false">IF(N1248&gt;0,IF(O1248="","-",IF(R1248&lt;0%,"DEGROWTH","GROWTH")))</f>
        <v>DEGROWTH</v>
      </c>
      <c r="T1248" s="101" t="n">
        <v>27</v>
      </c>
      <c r="U1248" s="101" t="str">
        <f aca="false">IF(F1248&lt;=$V$2,"Dec","")</f>
        <v>Dec</v>
      </c>
      <c r="V1248" s="97" t="n">
        <v>27</v>
      </c>
      <c r="W1248" s="104" t="n">
        <f aca="false">K1248-V1248</f>
        <v>-3</v>
      </c>
      <c r="X1248" s="103" t="n">
        <f aca="false">IFERROR(IF(U1248="Dec",(K1248/V1248-1)),0)</f>
        <v>-0.111111111111111</v>
      </c>
      <c r="Y1248" s="104" t="str">
        <f aca="false">IF(T1248&gt;0,IF(U1248="","-",IF(X1248&lt;0%,"DEGROWTH","GROWTH")))</f>
        <v>DEGROWTH</v>
      </c>
      <c r="Z1248" s="24" t="n">
        <v>1</v>
      </c>
      <c r="AA1248" s="24" t="n">
        <f aca="false">IF(H1248&gt;0,1,0)</f>
        <v>0</v>
      </c>
      <c r="AB1248" s="3" t="n">
        <v>1000001244</v>
      </c>
      <c r="AC1248" s="3"/>
    </row>
    <row r="1249" customFormat="false" ht="14.25" hidden="true" customHeight="true" outlineLevel="0" collapsed="false">
      <c r="A1249" s="23" t="s">
        <v>4046</v>
      </c>
      <c r="B1249" s="65" t="s">
        <v>140</v>
      </c>
      <c r="C1249" s="65" t="s">
        <v>2348</v>
      </c>
      <c r="D1249" s="65" t="n">
        <v>1000001238</v>
      </c>
      <c r="E1249" s="66" t="s">
        <v>2349</v>
      </c>
      <c r="F1249" s="67" t="n">
        <v>43454</v>
      </c>
      <c r="G1249" s="67" t="str">
        <f aca="false">IF(I1249&gt;0,"Targeted Dealer","-")</f>
        <v>Targeted Dealer</v>
      </c>
      <c r="H1249" s="67" t="s">
        <v>627</v>
      </c>
      <c r="I1249" s="68" t="n">
        <v>910</v>
      </c>
      <c r="J1249" s="68" t="n">
        <f aca="false">I1249/$J$1*$E$1</f>
        <v>18992.5806451613</v>
      </c>
      <c r="K1249" s="97" t="n">
        <v>715</v>
      </c>
      <c r="L1249" s="69" t="n">
        <f aca="false">K1249-J1249</f>
        <v>-18277.5806451613</v>
      </c>
      <c r="M1249" s="69" t="n">
        <f aca="false">IFERROR((K1249/J1249%),"-")</f>
        <v>3.76462795319055</v>
      </c>
      <c r="N1249" s="100" t="n">
        <v>635</v>
      </c>
      <c r="O1249" s="98" t="str">
        <f aca="false">IF(F1249&lt;=$P$2,"Nov","")</f>
        <v>Nov</v>
      </c>
      <c r="P1249" s="97" t="n">
        <v>635</v>
      </c>
      <c r="Q1249" s="100" t="n">
        <f aca="false">K1249-P1249</f>
        <v>80</v>
      </c>
      <c r="R1249" s="98" t="n">
        <f aca="false">IFERROR(IF(O1249="Nov",(K1249/P1249-1)),0)</f>
        <v>0.125984251968504</v>
      </c>
      <c r="S1249" s="100" t="str">
        <f aca="false">IF(N1249&gt;0,IF(O1249="","-",IF(R1249&lt;0%,"DEGROWTH","GROWTH")))</f>
        <v>GROWTH</v>
      </c>
      <c r="T1249" s="101" t="n">
        <v>851</v>
      </c>
      <c r="U1249" s="101" t="str">
        <f aca="false">IF(F1249&lt;=$V$2,"Dec","")</f>
        <v>Dec</v>
      </c>
      <c r="V1249" s="97" t="n">
        <v>851</v>
      </c>
      <c r="W1249" s="104" t="n">
        <f aca="false">K1249-V1249</f>
        <v>-136</v>
      </c>
      <c r="X1249" s="103" t="n">
        <f aca="false">IFERROR(IF(U1249="Dec",(K1249/V1249-1)),0)</f>
        <v>-0.159811985898942</v>
      </c>
      <c r="Y1249" s="104" t="str">
        <f aca="false">IF(T1249&gt;0,IF(U1249="","-",IF(X1249&lt;0%,"DEGROWTH","GROWTH")))</f>
        <v>DEGROWTH</v>
      </c>
      <c r="Z1249" s="24" t="n">
        <v>0</v>
      </c>
      <c r="AA1249" s="24" t="n">
        <f aca="false">IF(H1249&gt;0,1,0)</f>
        <v>1</v>
      </c>
      <c r="AB1249" s="3" t="n">
        <v>1000001238</v>
      </c>
      <c r="AC1249" s="3"/>
    </row>
    <row r="1250" customFormat="false" ht="14.25" hidden="true" customHeight="true" outlineLevel="0" collapsed="false">
      <c r="A1250" s="23" t="s">
        <v>4046</v>
      </c>
      <c r="B1250" s="65" t="s">
        <v>140</v>
      </c>
      <c r="C1250" s="65" t="s">
        <v>4047</v>
      </c>
      <c r="D1250" s="65" t="n">
        <v>1000001240</v>
      </c>
      <c r="E1250" s="66" t="s">
        <v>4048</v>
      </c>
      <c r="F1250" s="67" t="n">
        <v>43455</v>
      </c>
      <c r="G1250" s="67" t="str">
        <f aca="false">IF(I1250&gt;0,"Targeted Dealer","-")</f>
        <v>Targeted Dealer</v>
      </c>
      <c r="H1250" s="67"/>
      <c r="I1250" s="68" t="n">
        <v>10</v>
      </c>
      <c r="J1250" s="68" t="n">
        <f aca="false">I1250/$J$1*$E$1</f>
        <v>208.709677419355</v>
      </c>
      <c r="K1250" s="97" t="n">
        <v>10</v>
      </c>
      <c r="L1250" s="69" t="n">
        <f aca="false">K1250-J1250</f>
        <v>-198.709677419355</v>
      </c>
      <c r="M1250" s="69" t="n">
        <f aca="false">IFERROR((K1250/J1250%),"-")</f>
        <v>4.79134466769706</v>
      </c>
      <c r="N1250" s="100" t="n">
        <v>0</v>
      </c>
      <c r="O1250" s="98" t="str">
        <f aca="false">IF(F1250&lt;=$P$2,"Nov","")</f>
        <v>Nov</v>
      </c>
      <c r="P1250" s="97" t="n">
        <v>0</v>
      </c>
      <c r="Q1250" s="100" t="n">
        <f aca="false">K1250-P1250</f>
        <v>10</v>
      </c>
      <c r="R1250" s="98" t="n">
        <f aca="false">IFERROR(IF(O1250="Nov",(K1250/P1250-1)),0)</f>
        <v>0</v>
      </c>
      <c r="S1250" s="105" t="b">
        <f aca="false">IF(N1250&gt;0,IF(O1250="","-",IF(R1250&lt;0%,"DEGROWTH","GROWTH")))</f>
        <v>0</v>
      </c>
      <c r="T1250" s="101" t="n">
        <v>15</v>
      </c>
      <c r="U1250" s="101" t="str">
        <f aca="false">IF(F1250&lt;=$V$2,"Dec","")</f>
        <v>Dec</v>
      </c>
      <c r="V1250" s="97" t="n">
        <v>15</v>
      </c>
      <c r="W1250" s="104" t="n">
        <f aca="false">K1250-V1250</f>
        <v>-5</v>
      </c>
      <c r="X1250" s="103" t="n">
        <f aca="false">IFERROR(IF(U1250="Dec",(K1250/V1250-1)),0)</f>
        <v>-0.333333333333333</v>
      </c>
      <c r="Y1250" s="104" t="str">
        <f aca="false">IF(T1250&gt;0,IF(U1250="","-",IF(X1250&lt;0%,"DEGROWTH","GROWTH")))</f>
        <v>DEGROWTH</v>
      </c>
      <c r="Z1250" s="24" t="n">
        <v>0</v>
      </c>
      <c r="AA1250" s="24" t="n">
        <f aca="false">IF(H1250&gt;0,1,0)</f>
        <v>0</v>
      </c>
      <c r="AB1250" s="3" t="n">
        <v>1000001240</v>
      </c>
      <c r="AC1250" s="3"/>
    </row>
    <row r="1251" customFormat="false" ht="14.25" hidden="true" customHeight="true" outlineLevel="0" collapsed="false">
      <c r="A1251" s="23" t="s">
        <v>4046</v>
      </c>
      <c r="B1251" s="65" t="s">
        <v>140</v>
      </c>
      <c r="C1251" s="65" t="s">
        <v>2350</v>
      </c>
      <c r="D1251" s="65" t="n">
        <v>1000001251</v>
      </c>
      <c r="E1251" s="66" t="s">
        <v>2351</v>
      </c>
      <c r="F1251" s="67" t="n">
        <v>43455</v>
      </c>
      <c r="G1251" s="67" t="str">
        <f aca="false">IF(I1251&gt;0,"Targeted Dealer","-")</f>
        <v>Targeted Dealer</v>
      </c>
      <c r="H1251" s="67"/>
      <c r="I1251" s="68" t="n">
        <v>850</v>
      </c>
      <c r="J1251" s="68" t="n">
        <f aca="false">I1251/$J$1*$E$1</f>
        <v>17740.3225806452</v>
      </c>
      <c r="K1251" s="97" t="n">
        <v>1052.5</v>
      </c>
      <c r="L1251" s="69" t="n">
        <f aca="false">K1251-J1251</f>
        <v>-16687.8225806452</v>
      </c>
      <c r="M1251" s="69" t="n">
        <f aca="false">IFERROR((K1251/J1251%),"-")</f>
        <v>5.93281207382489</v>
      </c>
      <c r="N1251" s="100" t="n">
        <v>756</v>
      </c>
      <c r="O1251" s="98" t="str">
        <f aca="false">IF(F1251&lt;=$P$2,"Nov","")</f>
        <v>Nov</v>
      </c>
      <c r="P1251" s="97" t="n">
        <v>756</v>
      </c>
      <c r="Q1251" s="100" t="n">
        <f aca="false">K1251-P1251</f>
        <v>296.5</v>
      </c>
      <c r="R1251" s="98" t="n">
        <f aca="false">IFERROR(IF(O1251="Nov",(K1251/P1251-1)),0)</f>
        <v>0.392195767195767</v>
      </c>
      <c r="S1251" s="100" t="str">
        <f aca="false">IF(N1251&gt;0,IF(O1251="","-",IF(R1251&lt;0%,"DEGROWTH","GROWTH")))</f>
        <v>GROWTH</v>
      </c>
      <c r="T1251" s="101" t="n">
        <v>669</v>
      </c>
      <c r="U1251" s="101" t="str">
        <f aca="false">IF(F1251&lt;=$V$2,"Dec","")</f>
        <v>Dec</v>
      </c>
      <c r="V1251" s="97" t="n">
        <v>669</v>
      </c>
      <c r="W1251" s="104" t="n">
        <f aca="false">K1251-V1251</f>
        <v>383.5</v>
      </c>
      <c r="X1251" s="103" t="n">
        <f aca="false">IFERROR(IF(U1251="Dec",(K1251/V1251-1)),0)</f>
        <v>0.573243647234679</v>
      </c>
      <c r="Y1251" s="104" t="str">
        <f aca="false">IF(T1251&gt;0,IF(U1251="","-",IF(X1251&lt;0%,"DEGROWTH","GROWTH")))</f>
        <v>GROWTH</v>
      </c>
      <c r="Z1251" s="24" t="n">
        <v>0</v>
      </c>
      <c r="AA1251" s="24" t="n">
        <f aca="false">IF(H1251&gt;0,1,0)</f>
        <v>0</v>
      </c>
      <c r="AB1251" s="3" t="n">
        <v>1000001251</v>
      </c>
      <c r="AC1251" s="3"/>
    </row>
    <row r="1252" customFormat="false" ht="14.25" hidden="true" customHeight="true" outlineLevel="0" collapsed="false">
      <c r="A1252" s="23" t="s">
        <v>4046</v>
      </c>
      <c r="B1252" s="65" t="s">
        <v>140</v>
      </c>
      <c r="C1252" s="65" t="s">
        <v>2352</v>
      </c>
      <c r="D1252" s="65" t="n">
        <v>1000001254</v>
      </c>
      <c r="E1252" s="66" t="s">
        <v>2353</v>
      </c>
      <c r="F1252" s="67" t="n">
        <v>43493</v>
      </c>
      <c r="G1252" s="67" t="str">
        <f aca="false">IF(I1252&gt;0,"Targeted Dealer","-")</f>
        <v>Targeted Dealer</v>
      </c>
      <c r="H1252" s="67" t="s">
        <v>627</v>
      </c>
      <c r="I1252" s="68" t="n">
        <v>110</v>
      </c>
      <c r="J1252" s="68" t="n">
        <f aca="false">I1252/$J$1*$E$1</f>
        <v>2295.8064516129</v>
      </c>
      <c r="K1252" s="97" t="n">
        <v>107</v>
      </c>
      <c r="L1252" s="69" t="n">
        <f aca="false">K1252-J1252</f>
        <v>-2188.8064516129</v>
      </c>
      <c r="M1252" s="69" t="n">
        <f aca="false">IFERROR((K1252/J1252%),"-")</f>
        <v>4.66067163130533</v>
      </c>
      <c r="N1252" s="100" t="n">
        <v>60</v>
      </c>
      <c r="O1252" s="98" t="str">
        <f aca="false">IF(F1252&lt;=$P$2,"Nov","")</f>
        <v>Nov</v>
      </c>
      <c r="P1252" s="97" t="n">
        <v>60</v>
      </c>
      <c r="Q1252" s="100" t="n">
        <f aca="false">K1252-P1252</f>
        <v>47</v>
      </c>
      <c r="R1252" s="98" t="n">
        <f aca="false">IFERROR(IF(O1252="Nov",(K1252/P1252-1)),0)</f>
        <v>0.783333333333333</v>
      </c>
      <c r="S1252" s="100" t="str">
        <f aca="false">IF(N1252&gt;0,IF(O1252="","-",IF(R1252&lt;0%,"DEGROWTH","GROWTH")))</f>
        <v>GROWTH</v>
      </c>
      <c r="T1252" s="101" t="n">
        <v>105</v>
      </c>
      <c r="U1252" s="101" t="str">
        <f aca="false">IF(F1252&lt;=$V$2,"Dec","")</f>
        <v>Dec</v>
      </c>
      <c r="V1252" s="97" t="n">
        <v>105</v>
      </c>
      <c r="W1252" s="104" t="n">
        <f aca="false">K1252-V1252</f>
        <v>2</v>
      </c>
      <c r="X1252" s="103" t="n">
        <f aca="false">IFERROR(IF(U1252="Dec",(K1252/V1252-1)),0)</f>
        <v>0.019047619047619</v>
      </c>
      <c r="Y1252" s="104" t="str">
        <f aca="false">IF(T1252&gt;0,IF(U1252="","-",IF(X1252&lt;0%,"DEGROWTH","GROWTH")))</f>
        <v>GROWTH</v>
      </c>
      <c r="Z1252" s="24" t="n">
        <v>0</v>
      </c>
      <c r="AA1252" s="24" t="n">
        <f aca="false">IF(H1252&gt;0,1,0)</f>
        <v>1</v>
      </c>
      <c r="AB1252" s="3" t="n">
        <v>1000001254</v>
      </c>
      <c r="AC1252" s="3"/>
    </row>
    <row r="1253" customFormat="false" ht="14.25" hidden="true" customHeight="true" outlineLevel="0" collapsed="false">
      <c r="A1253" s="23" t="s">
        <v>4046</v>
      </c>
      <c r="B1253" s="65" t="s">
        <v>140</v>
      </c>
      <c r="C1253" s="65" t="s">
        <v>2354</v>
      </c>
      <c r="D1253" s="65" t="n">
        <v>1000001259</v>
      </c>
      <c r="E1253" s="66" t="s">
        <v>1525</v>
      </c>
      <c r="F1253" s="67" t="n">
        <v>43494</v>
      </c>
      <c r="G1253" s="67" t="str">
        <f aca="false">IF(I1253&gt;0,"Targeted Dealer","-")</f>
        <v>Targeted Dealer</v>
      </c>
      <c r="H1253" s="67"/>
      <c r="I1253" s="68" t="n">
        <v>150</v>
      </c>
      <c r="J1253" s="68" t="n">
        <f aca="false">I1253/$J$1*$E$1</f>
        <v>3130.64516129032</v>
      </c>
      <c r="K1253" s="97" t="n">
        <v>90</v>
      </c>
      <c r="L1253" s="69" t="n">
        <f aca="false">K1253-J1253</f>
        <v>-3040.64516129032</v>
      </c>
      <c r="M1253" s="69" t="n">
        <f aca="false">IFERROR((K1253/J1253%),"-")</f>
        <v>2.87480680061824</v>
      </c>
      <c r="N1253" s="100" t="n">
        <v>116</v>
      </c>
      <c r="O1253" s="98" t="str">
        <f aca="false">IF(F1253&lt;=$P$2,"Nov","")</f>
        <v>Nov</v>
      </c>
      <c r="P1253" s="97" t="n">
        <v>116</v>
      </c>
      <c r="Q1253" s="100" t="n">
        <f aca="false">K1253-P1253</f>
        <v>-26</v>
      </c>
      <c r="R1253" s="98" t="n">
        <f aca="false">IFERROR(IF(O1253="Nov",(K1253/P1253-1)),0)</f>
        <v>-0.224137931034483</v>
      </c>
      <c r="S1253" s="100" t="str">
        <f aca="false">IF(N1253&gt;0,IF(O1253="","-",IF(R1253&lt;0%,"DEGROWTH","GROWTH")))</f>
        <v>DEGROWTH</v>
      </c>
      <c r="T1253" s="101" t="n">
        <v>150</v>
      </c>
      <c r="U1253" s="101" t="str">
        <f aca="false">IF(F1253&lt;=$V$2,"Dec","")</f>
        <v>Dec</v>
      </c>
      <c r="V1253" s="97" t="n">
        <v>150</v>
      </c>
      <c r="W1253" s="104" t="n">
        <f aca="false">K1253-V1253</f>
        <v>-60</v>
      </c>
      <c r="X1253" s="103" t="n">
        <f aca="false">IFERROR(IF(U1253="Dec",(K1253/V1253-1)),0)</f>
        <v>-0.4</v>
      </c>
      <c r="Y1253" s="104" t="str">
        <f aca="false">IF(T1253&gt;0,IF(U1253="","-",IF(X1253&lt;0%,"DEGROWTH","GROWTH")))</f>
        <v>DEGROWTH</v>
      </c>
      <c r="Z1253" s="24" t="n">
        <v>0</v>
      </c>
      <c r="AA1253" s="24" t="n">
        <f aca="false">IF(H1253&gt;0,1,0)</f>
        <v>0</v>
      </c>
      <c r="AB1253" s="3" t="n">
        <v>1000001259</v>
      </c>
      <c r="AC1253" s="3"/>
    </row>
    <row r="1254" customFormat="false" ht="14.25" hidden="true" customHeight="true" outlineLevel="0" collapsed="false">
      <c r="A1254" s="23" t="s">
        <v>4046</v>
      </c>
      <c r="B1254" s="65" t="s">
        <v>140</v>
      </c>
      <c r="C1254" s="65" t="s">
        <v>4551</v>
      </c>
      <c r="D1254" s="65" t="n">
        <v>1000001263</v>
      </c>
      <c r="E1254" s="66" t="s">
        <v>4552</v>
      </c>
      <c r="F1254" s="67" t="n">
        <v>43577</v>
      </c>
      <c r="G1254" s="67" t="str">
        <f aca="false">IF(I1254&gt;0,"Targeted Dealer","-")</f>
        <v>-</v>
      </c>
      <c r="H1254" s="67"/>
      <c r="I1254" s="68" t="n">
        <v>0</v>
      </c>
      <c r="J1254" s="68" t="n">
        <f aca="false">I1254/$J$1*$E$1</f>
        <v>0</v>
      </c>
      <c r="K1254" s="97" t="n">
        <v>0</v>
      </c>
      <c r="L1254" s="69" t="n">
        <f aca="false">K1254-J1254</f>
        <v>0</v>
      </c>
      <c r="M1254" s="69" t="str">
        <f aca="false">IFERROR((K1254/J1254%),"-")</f>
        <v>-</v>
      </c>
      <c r="N1254" s="100" t="n">
        <v>5</v>
      </c>
      <c r="O1254" s="98" t="str">
        <f aca="false">IF(F1254&lt;=$P$2,"Nov","")</f>
        <v>Nov</v>
      </c>
      <c r="P1254" s="97" t="n">
        <v>5</v>
      </c>
      <c r="Q1254" s="100" t="n">
        <f aca="false">K1254-P1254</f>
        <v>-5</v>
      </c>
      <c r="R1254" s="98" t="n">
        <f aca="false">IFERROR(IF(O1254="Nov",(K1254/P1254-1)),0)</f>
        <v>-1</v>
      </c>
      <c r="S1254" s="100" t="str">
        <f aca="false">IF(N1254&gt;0,IF(O1254="","-",IF(R1254&lt;0%,"DEGROWTH","GROWTH")))</f>
        <v>DEGROWTH</v>
      </c>
      <c r="T1254" s="101" t="n">
        <v>5</v>
      </c>
      <c r="U1254" s="101" t="str">
        <f aca="false">IF(F1254&lt;=$V$2,"Dec","")</f>
        <v>Dec</v>
      </c>
      <c r="V1254" s="97" t="n">
        <v>5</v>
      </c>
      <c r="W1254" s="104" t="n">
        <f aca="false">K1254-V1254</f>
        <v>-5</v>
      </c>
      <c r="X1254" s="103" t="n">
        <f aca="false">IFERROR(IF(U1254="Dec",(K1254/V1254-1)),0)</f>
        <v>-1</v>
      </c>
      <c r="Y1254" s="104" t="str">
        <f aca="false">IF(T1254&gt;0,IF(U1254="","-",IF(X1254&lt;0%,"DEGROWTH","GROWTH")))</f>
        <v>DEGROWTH</v>
      </c>
      <c r="Z1254" s="24" t="n">
        <v>1</v>
      </c>
      <c r="AA1254" s="24" t="n">
        <f aca="false">IF(H1254&gt;0,1,0)</f>
        <v>0</v>
      </c>
      <c r="AB1254" s="3" t="n">
        <v>1000001263</v>
      </c>
      <c r="AC1254" s="3"/>
    </row>
    <row r="1255" customFormat="false" ht="14.25" hidden="true" customHeight="true" outlineLevel="0" collapsed="false">
      <c r="A1255" s="23" t="s">
        <v>4046</v>
      </c>
      <c r="B1255" s="65" t="s">
        <v>140</v>
      </c>
      <c r="C1255" s="65" t="s">
        <v>2355</v>
      </c>
      <c r="D1255" s="65" t="n">
        <v>1000001245</v>
      </c>
      <c r="E1255" s="66" t="s">
        <v>2356</v>
      </c>
      <c r="F1255" s="67" t="n">
        <v>43652</v>
      </c>
      <c r="G1255" s="67" t="str">
        <f aca="false">IF(I1255&gt;0,"Targeted Dealer","-")</f>
        <v>Targeted Dealer</v>
      </c>
      <c r="H1255" s="67"/>
      <c r="I1255" s="68" t="n">
        <v>215</v>
      </c>
      <c r="J1255" s="68" t="n">
        <f aca="false">I1255/$J$1*$E$1</f>
        <v>4487.25806451613</v>
      </c>
      <c r="K1255" s="97" t="n">
        <v>124</v>
      </c>
      <c r="L1255" s="69" t="n">
        <f aca="false">K1255-J1255</f>
        <v>-4363.25806451613</v>
      </c>
      <c r="M1255" s="69" t="n">
        <f aca="false">IFERROR((K1255/J1255%),"-")</f>
        <v>2.76338018043924</v>
      </c>
      <c r="N1255" s="100" t="n">
        <v>136</v>
      </c>
      <c r="O1255" s="98" t="str">
        <f aca="false">IF(F1255&lt;=$P$2,"Nov","")</f>
        <v>Nov</v>
      </c>
      <c r="P1255" s="97" t="n">
        <v>136</v>
      </c>
      <c r="Q1255" s="100" t="n">
        <f aca="false">K1255-P1255</f>
        <v>-12</v>
      </c>
      <c r="R1255" s="98" t="n">
        <f aca="false">IFERROR(IF(O1255="Nov",(K1255/P1255-1)),0)</f>
        <v>-0.0882352941176471</v>
      </c>
      <c r="S1255" s="100" t="str">
        <f aca="false">IF(N1255&gt;0,IF(O1255="","-",IF(R1255&lt;0%,"DEGROWTH","GROWTH")))</f>
        <v>DEGROWTH</v>
      </c>
      <c r="T1255" s="101" t="n">
        <v>214</v>
      </c>
      <c r="U1255" s="101" t="str">
        <f aca="false">IF(F1255&lt;=$V$2,"Dec","")</f>
        <v>Dec</v>
      </c>
      <c r="V1255" s="97" t="n">
        <v>214</v>
      </c>
      <c r="W1255" s="104" t="n">
        <f aca="false">K1255-V1255</f>
        <v>-90</v>
      </c>
      <c r="X1255" s="103" t="n">
        <f aca="false">IFERROR(IF(U1255="Dec",(K1255/V1255-1)),0)</f>
        <v>-0.420560747663551</v>
      </c>
      <c r="Y1255" s="104" t="str">
        <f aca="false">IF(T1255&gt;0,IF(U1255="","-",IF(X1255&lt;0%,"DEGROWTH","GROWTH")))</f>
        <v>DEGROWTH</v>
      </c>
      <c r="Z1255" s="24" t="n">
        <v>0</v>
      </c>
      <c r="AA1255" s="24" t="n">
        <f aca="false">IF(H1255&gt;0,1,0)</f>
        <v>0</v>
      </c>
      <c r="AB1255" s="3" t="n">
        <v>1000001245</v>
      </c>
      <c r="AC1255" s="3"/>
    </row>
    <row r="1256" customFormat="false" ht="14.25" hidden="true" customHeight="true" outlineLevel="0" collapsed="false">
      <c r="A1256" s="23" t="s">
        <v>4046</v>
      </c>
      <c r="B1256" s="65" t="s">
        <v>140</v>
      </c>
      <c r="C1256" s="65" t="s">
        <v>4270</v>
      </c>
      <c r="D1256" s="65" t="n">
        <v>1000001246</v>
      </c>
      <c r="E1256" s="66" t="s">
        <v>4271</v>
      </c>
      <c r="F1256" s="67" t="n">
        <v>43803</v>
      </c>
      <c r="G1256" s="67" t="str">
        <f aca="false">IF(I1256&gt;0,"Targeted Dealer","-")</f>
        <v>Targeted Dealer</v>
      </c>
      <c r="H1256" s="67"/>
      <c r="I1256" s="68" t="n">
        <v>50</v>
      </c>
      <c r="J1256" s="68" t="n">
        <f aca="false">I1256/$J$1*$E$1</f>
        <v>1043.54838709677</v>
      </c>
      <c r="K1256" s="97" t="n">
        <v>0</v>
      </c>
      <c r="L1256" s="69" t="n">
        <f aca="false">K1256-J1256</f>
        <v>-1043.54838709677</v>
      </c>
      <c r="M1256" s="69" t="n">
        <f aca="false">IFERROR((K1256/J1256%),"-")</f>
        <v>0</v>
      </c>
      <c r="N1256" s="100" t="n">
        <v>20</v>
      </c>
      <c r="O1256" s="98" t="str">
        <f aca="false">IF(F1256&lt;=$P$2,"Nov","")</f>
        <v>Nov</v>
      </c>
      <c r="P1256" s="97" t="n">
        <v>20</v>
      </c>
      <c r="Q1256" s="100" t="n">
        <f aca="false">K1256-P1256</f>
        <v>-20</v>
      </c>
      <c r="R1256" s="98" t="n">
        <f aca="false">IFERROR(IF(O1256="Nov",(K1256/P1256-1)),0)</f>
        <v>-1</v>
      </c>
      <c r="S1256" s="100" t="str">
        <f aca="false">IF(N1256&gt;0,IF(O1256="","-",IF(R1256&lt;0%,"DEGROWTH","GROWTH")))</f>
        <v>DEGROWTH</v>
      </c>
      <c r="T1256" s="101" t="n">
        <v>24</v>
      </c>
      <c r="U1256" s="101" t="str">
        <f aca="false">IF(F1256&lt;=$V$2,"Dec","")</f>
        <v>Dec</v>
      </c>
      <c r="V1256" s="97" t="n">
        <v>24</v>
      </c>
      <c r="W1256" s="104" t="n">
        <f aca="false">K1256-V1256</f>
        <v>-24</v>
      </c>
      <c r="X1256" s="103" t="n">
        <f aca="false">IFERROR(IF(U1256="Dec",(K1256/V1256-1)),0)</f>
        <v>-1</v>
      </c>
      <c r="Y1256" s="104" t="str">
        <f aca="false">IF(T1256&gt;0,IF(U1256="","-",IF(X1256&lt;0%,"DEGROWTH","GROWTH")))</f>
        <v>DEGROWTH</v>
      </c>
      <c r="Z1256" s="24" t="n">
        <v>1</v>
      </c>
      <c r="AA1256" s="24" t="n">
        <f aca="false">IF(H1256&gt;0,1,0)</f>
        <v>0</v>
      </c>
      <c r="AB1256" s="3" t="n">
        <v>1000001246</v>
      </c>
      <c r="AC1256" s="3"/>
    </row>
    <row r="1257" customFormat="false" ht="14.25" hidden="true" customHeight="true" outlineLevel="0" collapsed="false">
      <c r="A1257" s="23" t="s">
        <v>4046</v>
      </c>
      <c r="B1257" s="65" t="s">
        <v>140</v>
      </c>
      <c r="C1257" s="65" t="s">
        <v>2357</v>
      </c>
      <c r="D1257" s="65" t="n">
        <v>1000001264</v>
      </c>
      <c r="E1257" s="66" t="s">
        <v>2358</v>
      </c>
      <c r="F1257" s="67" t="n">
        <v>43975</v>
      </c>
      <c r="G1257" s="67" t="str">
        <f aca="false">IF(I1257&gt;0,"Targeted Dealer","-")</f>
        <v>Targeted Dealer</v>
      </c>
      <c r="H1257" s="67"/>
      <c r="I1257" s="68" t="n">
        <v>4400</v>
      </c>
      <c r="J1257" s="68" t="n">
        <f aca="false">I1257/$J$1*$E$1</f>
        <v>91832.2580645161</v>
      </c>
      <c r="K1257" s="97" t="n">
        <v>912</v>
      </c>
      <c r="L1257" s="69" t="n">
        <f aca="false">K1257-J1257</f>
        <v>-90920.2580645161</v>
      </c>
      <c r="M1257" s="69" t="n">
        <f aca="false">IFERROR((K1257/J1257%),"-")</f>
        <v>0.993115076577209</v>
      </c>
      <c r="N1257" s="100" t="n">
        <v>953</v>
      </c>
      <c r="O1257" s="98" t="str">
        <f aca="false">IF(F1257&lt;=$P$2,"Nov","")</f>
        <v>Nov</v>
      </c>
      <c r="P1257" s="97" t="n">
        <v>953</v>
      </c>
      <c r="Q1257" s="100" t="n">
        <f aca="false">K1257-P1257</f>
        <v>-41</v>
      </c>
      <c r="R1257" s="98" t="n">
        <f aca="false">IFERROR(IF(O1257="Nov",(K1257/P1257-1)),0)</f>
        <v>-0.0430220356768101</v>
      </c>
      <c r="S1257" s="100" t="str">
        <f aca="false">IF(N1257&gt;0,IF(O1257="","-",IF(R1257&lt;0%,"DEGROWTH","GROWTH")))</f>
        <v>DEGROWTH</v>
      </c>
      <c r="T1257" s="101" t="n">
        <v>3944.5</v>
      </c>
      <c r="U1257" s="101" t="str">
        <f aca="false">IF(F1257&lt;=$V$2,"Dec","")</f>
        <v>Dec</v>
      </c>
      <c r="V1257" s="97" t="n">
        <v>3944.5</v>
      </c>
      <c r="W1257" s="104" t="n">
        <f aca="false">K1257-V1257</f>
        <v>-3032.5</v>
      </c>
      <c r="X1257" s="103" t="n">
        <f aca="false">IFERROR(IF(U1257="Dec",(K1257/V1257-1)),0)</f>
        <v>-0.768791988845228</v>
      </c>
      <c r="Y1257" s="104" t="str">
        <f aca="false">IF(T1257&gt;0,IF(U1257="","-",IF(X1257&lt;0%,"DEGROWTH","GROWTH")))</f>
        <v>DEGROWTH</v>
      </c>
      <c r="Z1257" s="24" t="n">
        <v>0</v>
      </c>
      <c r="AA1257" s="24" t="n">
        <f aca="false">IF(H1257&gt;0,1,0)</f>
        <v>0</v>
      </c>
      <c r="AB1257" s="3" t="n">
        <v>1000001264</v>
      </c>
      <c r="AC1257" s="3"/>
    </row>
    <row r="1258" customFormat="false" ht="14.25" hidden="true" customHeight="true" outlineLevel="0" collapsed="false">
      <c r="A1258" s="23" t="s">
        <v>4046</v>
      </c>
      <c r="B1258" s="65" t="s">
        <v>140</v>
      </c>
      <c r="C1258" s="65" t="s">
        <v>2359</v>
      </c>
      <c r="D1258" s="65" t="n">
        <v>1000001257</v>
      </c>
      <c r="E1258" s="66" t="s">
        <v>2360</v>
      </c>
      <c r="F1258" s="67" t="n">
        <v>44136</v>
      </c>
      <c r="G1258" s="67" t="str">
        <f aca="false">IF(I1258&gt;0,"Targeted Dealer","-")</f>
        <v>Targeted Dealer</v>
      </c>
      <c r="H1258" s="67"/>
      <c r="I1258" s="68" t="n">
        <v>30</v>
      </c>
      <c r="J1258" s="68" t="n">
        <f aca="false">I1258/$J$1*$E$1</f>
        <v>626.129032258065</v>
      </c>
      <c r="K1258" s="97" t="n">
        <v>12</v>
      </c>
      <c r="L1258" s="69" t="n">
        <f aca="false">K1258-J1258</f>
        <v>-614.129032258065</v>
      </c>
      <c r="M1258" s="69" t="n">
        <f aca="false">IFERROR((K1258/J1258%),"-")</f>
        <v>1.91653786707883</v>
      </c>
      <c r="N1258" s="100" t="n">
        <v>12</v>
      </c>
      <c r="O1258" s="98" t="str">
        <f aca="false">IF(F1258&lt;=$P$2,"Nov","")</f>
        <v>Nov</v>
      </c>
      <c r="P1258" s="97" t="n">
        <v>12</v>
      </c>
      <c r="Q1258" s="100" t="n">
        <f aca="false">K1258-P1258</f>
        <v>0</v>
      </c>
      <c r="R1258" s="98" t="n">
        <f aca="false">IFERROR(IF(O1258="Nov",(K1258/P1258-1)),0)</f>
        <v>0</v>
      </c>
      <c r="S1258" s="100" t="str">
        <f aca="false">IF(N1258&gt;0,IF(O1258="","-",IF(R1258&lt;0%,"DEGROWTH","GROWTH")))</f>
        <v>GROWTH</v>
      </c>
      <c r="T1258" s="101" t="n">
        <v>15</v>
      </c>
      <c r="U1258" s="101" t="str">
        <f aca="false">IF(F1258&lt;=$V$2,"Dec","")</f>
        <v>Dec</v>
      </c>
      <c r="V1258" s="97" t="n">
        <v>15</v>
      </c>
      <c r="W1258" s="104" t="n">
        <f aca="false">K1258-V1258</f>
        <v>-3</v>
      </c>
      <c r="X1258" s="103" t="n">
        <f aca="false">IFERROR(IF(U1258="Dec",(K1258/V1258-1)),0)</f>
        <v>-0.2</v>
      </c>
      <c r="Y1258" s="104" t="str">
        <f aca="false">IF(T1258&gt;0,IF(U1258="","-",IF(X1258&lt;0%,"DEGROWTH","GROWTH")))</f>
        <v>DEGROWTH</v>
      </c>
      <c r="Z1258" s="24" t="n">
        <v>0</v>
      </c>
      <c r="AA1258" s="24" t="n">
        <f aca="false">IF(H1258&gt;0,1,0)</f>
        <v>0</v>
      </c>
      <c r="AB1258" s="3" t="n">
        <v>1000001257</v>
      </c>
      <c r="AC1258" s="3"/>
    </row>
    <row r="1259" customFormat="false" ht="14.25" hidden="true" customHeight="true" outlineLevel="0" collapsed="false">
      <c r="A1259" s="23" t="s">
        <v>4046</v>
      </c>
      <c r="B1259" s="65" t="s">
        <v>140</v>
      </c>
      <c r="C1259" s="65" t="s">
        <v>4553</v>
      </c>
      <c r="D1259" s="65" t="n">
        <v>1000001249</v>
      </c>
      <c r="E1259" s="66" t="s">
        <v>4554</v>
      </c>
      <c r="F1259" s="67" t="n">
        <v>44166</v>
      </c>
      <c r="G1259" s="67" t="str">
        <f aca="false">IF(I1259&gt;0,"Targeted Dealer","-")</f>
        <v>Targeted Dealer</v>
      </c>
      <c r="H1259" s="67" t="s">
        <v>627</v>
      </c>
      <c r="I1259" s="68" t="n">
        <v>460</v>
      </c>
      <c r="J1259" s="68" t="n">
        <f aca="false">I1259/$J$1*$E$1</f>
        <v>9600.64516129032</v>
      </c>
      <c r="K1259" s="97" t="n">
        <v>25</v>
      </c>
      <c r="L1259" s="69" t="n">
        <f aca="false">K1259-J1259</f>
        <v>-9575.64516129032</v>
      </c>
      <c r="M1259" s="69" t="n">
        <f aca="false">IFERROR((K1259/J1259%),"-")</f>
        <v>0.260399166722667</v>
      </c>
      <c r="N1259" s="100" t="n">
        <v>0</v>
      </c>
      <c r="O1259" s="98" t="str">
        <f aca="false">IF(F1259&lt;=$P$2,"Nov","")</f>
        <v>Nov</v>
      </c>
      <c r="P1259" s="97" t="n">
        <v>0</v>
      </c>
      <c r="Q1259" s="100" t="n">
        <f aca="false">K1259-P1259</f>
        <v>25</v>
      </c>
      <c r="R1259" s="98" t="n">
        <f aca="false">IFERROR(IF(O1259="Nov",(K1259/P1259-1)),0)</f>
        <v>0</v>
      </c>
      <c r="S1259" s="105" t="b">
        <f aca="false">IF(N1259&gt;0,IF(O1259="","-",IF(R1259&lt;0%,"DEGROWTH","GROWTH")))</f>
        <v>0</v>
      </c>
      <c r="T1259" s="101" t="n">
        <v>460</v>
      </c>
      <c r="U1259" s="101" t="str">
        <f aca="false">IF(F1259&lt;=$V$2,"Dec","")</f>
        <v>Dec</v>
      </c>
      <c r="V1259" s="97" t="n">
        <v>460</v>
      </c>
      <c r="W1259" s="104" t="n">
        <f aca="false">K1259-V1259</f>
        <v>-435</v>
      </c>
      <c r="X1259" s="103" t="n">
        <f aca="false">IFERROR(IF(U1259="Dec",(K1259/V1259-1)),0)</f>
        <v>-0.945652173913044</v>
      </c>
      <c r="Y1259" s="104" t="str">
        <f aca="false">IF(T1259&gt;0,IF(U1259="","-",IF(X1259&lt;0%,"DEGROWTH","GROWTH")))</f>
        <v>DEGROWTH</v>
      </c>
      <c r="Z1259" s="24" t="n">
        <v>0</v>
      </c>
      <c r="AA1259" s="24" t="n">
        <f aca="false">IF(H1259&gt;0,1,0)</f>
        <v>1</v>
      </c>
      <c r="AB1259" s="3" t="n">
        <v>1000001249</v>
      </c>
      <c r="AC1259" s="3"/>
    </row>
    <row r="1260" customFormat="false" ht="14.25" hidden="true" customHeight="true" outlineLevel="0" collapsed="false">
      <c r="A1260" s="23" t="s">
        <v>4046</v>
      </c>
      <c r="B1260" s="65" t="s">
        <v>140</v>
      </c>
      <c r="C1260" s="65" t="s">
        <v>2361</v>
      </c>
      <c r="D1260" s="65" t="n">
        <v>1000001265</v>
      </c>
      <c r="E1260" s="66" t="s">
        <v>2362</v>
      </c>
      <c r="F1260" s="67" t="n">
        <v>44188</v>
      </c>
      <c r="G1260" s="67" t="str">
        <f aca="false">IF(I1260&gt;0,"Targeted Dealer","-")</f>
        <v>Targeted Dealer</v>
      </c>
      <c r="H1260" s="67"/>
      <c r="I1260" s="68" t="n">
        <v>740</v>
      </c>
      <c r="J1260" s="68" t="n">
        <f aca="false">I1260/$J$1*$E$1</f>
        <v>15444.5161290323</v>
      </c>
      <c r="K1260" s="97" t="n">
        <v>573</v>
      </c>
      <c r="L1260" s="69" t="n">
        <f aca="false">K1260-J1260</f>
        <v>-14871.5161290323</v>
      </c>
      <c r="M1260" s="69" t="n">
        <f aca="false">IFERROR((K1260/J1260%),"-")</f>
        <v>3.71005472241948</v>
      </c>
      <c r="N1260" s="100" t="n">
        <v>582</v>
      </c>
      <c r="O1260" s="98" t="str">
        <f aca="false">IF(F1260&lt;=$P$2,"Nov","")</f>
        <v>Nov</v>
      </c>
      <c r="P1260" s="97" t="n">
        <v>582</v>
      </c>
      <c r="Q1260" s="100" t="n">
        <f aca="false">K1260-P1260</f>
        <v>-9</v>
      </c>
      <c r="R1260" s="98" t="n">
        <f aca="false">IFERROR(IF(O1260="Nov",(K1260/P1260-1)),0)</f>
        <v>-0.0154639175257731</v>
      </c>
      <c r="S1260" s="100" t="str">
        <f aca="false">IF(N1260&gt;0,IF(O1260="","-",IF(R1260&lt;0%,"DEGROWTH","GROWTH")))</f>
        <v>DEGROWTH</v>
      </c>
      <c r="T1260" s="101" t="n">
        <v>605</v>
      </c>
      <c r="U1260" s="101" t="str">
        <f aca="false">IF(F1260&lt;=$V$2,"Dec","")</f>
        <v>Dec</v>
      </c>
      <c r="V1260" s="97" t="n">
        <v>605</v>
      </c>
      <c r="W1260" s="104" t="n">
        <f aca="false">K1260-V1260</f>
        <v>-32</v>
      </c>
      <c r="X1260" s="103" t="n">
        <f aca="false">IFERROR(IF(U1260="Dec",(K1260/V1260-1)),0)</f>
        <v>-0.052892561983471</v>
      </c>
      <c r="Y1260" s="104" t="str">
        <f aca="false">IF(T1260&gt;0,IF(U1260="","-",IF(X1260&lt;0%,"DEGROWTH","GROWTH")))</f>
        <v>DEGROWTH</v>
      </c>
      <c r="Z1260" s="24" t="n">
        <v>0</v>
      </c>
      <c r="AA1260" s="24" t="n">
        <f aca="false">IF(H1260&gt;0,1,0)</f>
        <v>0</v>
      </c>
      <c r="AB1260" s="3" t="n">
        <v>1000001265</v>
      </c>
      <c r="AC1260" s="3"/>
    </row>
    <row r="1261" customFormat="false" ht="14.25" hidden="true" customHeight="true" outlineLevel="0" collapsed="false">
      <c r="A1261" s="23" t="s">
        <v>4046</v>
      </c>
      <c r="B1261" s="65" t="s">
        <v>140</v>
      </c>
      <c r="C1261" s="65" t="s">
        <v>2363</v>
      </c>
      <c r="D1261" s="65" t="n">
        <v>1000001241</v>
      </c>
      <c r="E1261" s="66" t="s">
        <v>2364</v>
      </c>
      <c r="F1261" s="67" t="n">
        <v>44194</v>
      </c>
      <c r="G1261" s="67" t="str">
        <f aca="false">IF(I1261&gt;0,"Targeted Dealer","-")</f>
        <v>Targeted Dealer</v>
      </c>
      <c r="H1261" s="67"/>
      <c r="I1261" s="68" t="n">
        <v>130</v>
      </c>
      <c r="J1261" s="68" t="n">
        <f aca="false">I1261/$J$1*$E$1</f>
        <v>2713.22580645161</v>
      </c>
      <c r="K1261" s="97" t="n">
        <v>100</v>
      </c>
      <c r="L1261" s="69" t="n">
        <f aca="false">K1261-J1261</f>
        <v>-2613.22580645161</v>
      </c>
      <c r="M1261" s="69" t="n">
        <f aca="false">IFERROR((K1261/J1261%),"-")</f>
        <v>3.68564974438236</v>
      </c>
      <c r="N1261" s="100" t="n">
        <v>75</v>
      </c>
      <c r="O1261" s="98" t="str">
        <f aca="false">IF(F1261&lt;=$P$2,"Nov","")</f>
        <v>Nov</v>
      </c>
      <c r="P1261" s="97" t="n">
        <v>75</v>
      </c>
      <c r="Q1261" s="100" t="n">
        <f aca="false">K1261-P1261</f>
        <v>25</v>
      </c>
      <c r="R1261" s="98" t="n">
        <f aca="false">IFERROR(IF(O1261="Nov",(K1261/P1261-1)),0)</f>
        <v>0.333333333333333</v>
      </c>
      <c r="S1261" s="100" t="str">
        <f aca="false">IF(N1261&gt;0,IF(O1261="","-",IF(R1261&lt;0%,"DEGROWTH","GROWTH")))</f>
        <v>GROWTH</v>
      </c>
      <c r="T1261" s="101" t="n">
        <v>165</v>
      </c>
      <c r="U1261" s="101" t="str">
        <f aca="false">IF(F1261&lt;=$V$2,"Dec","")</f>
        <v>Dec</v>
      </c>
      <c r="V1261" s="97" t="n">
        <v>165</v>
      </c>
      <c r="W1261" s="104" t="n">
        <f aca="false">K1261-V1261</f>
        <v>-65</v>
      </c>
      <c r="X1261" s="103" t="n">
        <f aca="false">IFERROR(IF(U1261="Dec",(K1261/V1261-1)),0)</f>
        <v>-0.393939393939394</v>
      </c>
      <c r="Y1261" s="104" t="str">
        <f aca="false">IF(T1261&gt;0,IF(U1261="","-",IF(X1261&lt;0%,"DEGROWTH","GROWTH")))</f>
        <v>DEGROWTH</v>
      </c>
      <c r="Z1261" s="24" t="n">
        <v>0</v>
      </c>
      <c r="AA1261" s="24" t="n">
        <f aca="false">IF(H1261&gt;0,1,0)</f>
        <v>0</v>
      </c>
      <c r="AB1261" s="3" t="n">
        <v>1000001241</v>
      </c>
      <c r="AC1261" s="3"/>
    </row>
    <row r="1262" customFormat="false" ht="14.25" hidden="true" customHeight="true" outlineLevel="0" collapsed="false">
      <c r="A1262" s="23" t="s">
        <v>4046</v>
      </c>
      <c r="B1262" s="65" t="s">
        <v>140</v>
      </c>
      <c r="C1262" s="65" t="s">
        <v>2365</v>
      </c>
      <c r="D1262" s="65" t="n">
        <v>1000001239</v>
      </c>
      <c r="E1262" s="66" t="s">
        <v>2366</v>
      </c>
      <c r="F1262" s="67" t="n">
        <v>44201</v>
      </c>
      <c r="G1262" s="67" t="str">
        <f aca="false">IF(I1262&gt;0,"Targeted Dealer","-")</f>
        <v>Targeted Dealer</v>
      </c>
      <c r="H1262" s="67"/>
      <c r="I1262" s="68" t="n">
        <v>230</v>
      </c>
      <c r="J1262" s="68" t="n">
        <f aca="false">I1262/$J$1*$E$1</f>
        <v>4800.32258064516</v>
      </c>
      <c r="K1262" s="97" t="n">
        <v>110</v>
      </c>
      <c r="L1262" s="69" t="n">
        <f aca="false">K1262-J1262</f>
        <v>-4690.32258064516</v>
      </c>
      <c r="M1262" s="69" t="n">
        <f aca="false">IFERROR((K1262/J1262%),"-")</f>
        <v>2.29151266715947</v>
      </c>
      <c r="N1262" s="100" t="n">
        <v>25</v>
      </c>
      <c r="O1262" s="98" t="str">
        <f aca="false">IF(F1262&lt;=$P$2,"Nov","")</f>
        <v>Nov</v>
      </c>
      <c r="P1262" s="97" t="n">
        <v>25</v>
      </c>
      <c r="Q1262" s="100" t="n">
        <f aca="false">K1262-P1262</f>
        <v>85</v>
      </c>
      <c r="R1262" s="98" t="n">
        <f aca="false">IFERROR(IF(O1262="Nov",(K1262/P1262-1)),0)</f>
        <v>3.4</v>
      </c>
      <c r="S1262" s="100" t="str">
        <f aca="false">IF(N1262&gt;0,IF(O1262="","-",IF(R1262&lt;0%,"DEGROWTH","GROWTH")))</f>
        <v>GROWTH</v>
      </c>
      <c r="T1262" s="101" t="n">
        <v>180</v>
      </c>
      <c r="U1262" s="101" t="str">
        <f aca="false">IF(F1262&lt;=$V$2,"Dec","")</f>
        <v>Dec</v>
      </c>
      <c r="V1262" s="97" t="n">
        <v>180</v>
      </c>
      <c r="W1262" s="104" t="n">
        <f aca="false">K1262-V1262</f>
        <v>-70</v>
      </c>
      <c r="X1262" s="103" t="n">
        <f aca="false">IFERROR(IF(U1262="Dec",(K1262/V1262-1)),0)</f>
        <v>-0.388888888888889</v>
      </c>
      <c r="Y1262" s="104" t="str">
        <f aca="false">IF(T1262&gt;0,IF(U1262="","-",IF(X1262&lt;0%,"DEGROWTH","GROWTH")))</f>
        <v>DEGROWTH</v>
      </c>
      <c r="Z1262" s="24" t="n">
        <v>0</v>
      </c>
      <c r="AA1262" s="24" t="n">
        <f aca="false">IF(H1262&gt;0,1,0)</f>
        <v>0</v>
      </c>
      <c r="AB1262" s="3" t="n">
        <v>1000001239</v>
      </c>
      <c r="AC1262" s="3"/>
    </row>
    <row r="1263" customFormat="false" ht="14.25" hidden="true" customHeight="true" outlineLevel="0" collapsed="false">
      <c r="A1263" s="23" t="s">
        <v>4046</v>
      </c>
      <c r="B1263" s="65" t="s">
        <v>140</v>
      </c>
      <c r="C1263" s="65" t="s">
        <v>2367</v>
      </c>
      <c r="D1263" s="65" t="n">
        <v>1000001261</v>
      </c>
      <c r="E1263" s="66" t="s">
        <v>2368</v>
      </c>
      <c r="F1263" s="67" t="n">
        <v>44264</v>
      </c>
      <c r="G1263" s="67" t="str">
        <f aca="false">IF(I1263&gt;0,"Targeted Dealer","-")</f>
        <v>Targeted Dealer</v>
      </c>
      <c r="H1263" s="67"/>
      <c r="I1263" s="68" t="n">
        <v>50</v>
      </c>
      <c r="J1263" s="68" t="n">
        <f aca="false">I1263/$J$1*$E$1</f>
        <v>1043.54838709677</v>
      </c>
      <c r="K1263" s="97" t="n">
        <v>12</v>
      </c>
      <c r="L1263" s="69" t="n">
        <f aca="false">K1263-J1263</f>
        <v>-1031.54838709677</v>
      </c>
      <c r="M1263" s="69" t="n">
        <f aca="false">IFERROR((K1263/J1263%),"-")</f>
        <v>1.1499227202473</v>
      </c>
      <c r="N1263" s="100" t="n">
        <v>24</v>
      </c>
      <c r="O1263" s="98" t="str">
        <f aca="false">IF(F1263&lt;=$P$2,"Nov","")</f>
        <v>Nov</v>
      </c>
      <c r="P1263" s="97" t="n">
        <v>24</v>
      </c>
      <c r="Q1263" s="100" t="n">
        <f aca="false">K1263-P1263</f>
        <v>-12</v>
      </c>
      <c r="R1263" s="98" t="n">
        <f aca="false">IFERROR(IF(O1263="Nov",(K1263/P1263-1)),0)</f>
        <v>-0.5</v>
      </c>
      <c r="S1263" s="100" t="str">
        <f aca="false">IF(N1263&gt;0,IF(O1263="","-",IF(R1263&lt;0%,"DEGROWTH","GROWTH")))</f>
        <v>DEGROWTH</v>
      </c>
      <c r="T1263" s="101" t="n">
        <v>27</v>
      </c>
      <c r="U1263" s="101" t="str">
        <f aca="false">IF(F1263&lt;=$V$2,"Dec","")</f>
        <v>Dec</v>
      </c>
      <c r="V1263" s="97" t="n">
        <v>27</v>
      </c>
      <c r="W1263" s="104" t="n">
        <f aca="false">K1263-V1263</f>
        <v>-15</v>
      </c>
      <c r="X1263" s="103" t="n">
        <f aca="false">IFERROR(IF(U1263="Dec",(K1263/V1263-1)),0)</f>
        <v>-0.555555555555556</v>
      </c>
      <c r="Y1263" s="104" t="str">
        <f aca="false">IF(T1263&gt;0,IF(U1263="","-",IF(X1263&lt;0%,"DEGROWTH","GROWTH")))</f>
        <v>DEGROWTH</v>
      </c>
      <c r="Z1263" s="24" t="n">
        <v>0</v>
      </c>
      <c r="AA1263" s="24" t="n">
        <f aca="false">IF(H1263&gt;0,1,0)</f>
        <v>0</v>
      </c>
      <c r="AB1263" s="3" t="n">
        <v>1000001261</v>
      </c>
      <c r="AC1263" s="3"/>
    </row>
    <row r="1264" customFormat="false" ht="14.25" hidden="true" customHeight="true" outlineLevel="0" collapsed="false">
      <c r="A1264" s="23" t="s">
        <v>4046</v>
      </c>
      <c r="B1264" s="65" t="s">
        <v>140</v>
      </c>
      <c r="C1264" s="65" t="s">
        <v>2369</v>
      </c>
      <c r="D1264" s="65" t="n">
        <v>1000001250</v>
      </c>
      <c r="E1264" s="66" t="s">
        <v>2370</v>
      </c>
      <c r="F1264" s="67" t="n">
        <v>44267</v>
      </c>
      <c r="G1264" s="67" t="str">
        <f aca="false">IF(I1264&gt;0,"Targeted Dealer","-")</f>
        <v>Targeted Dealer</v>
      </c>
      <c r="H1264" s="67"/>
      <c r="I1264" s="68" t="n">
        <v>130</v>
      </c>
      <c r="J1264" s="68" t="n">
        <f aca="false">I1264/$J$1*$E$1</f>
        <v>2713.22580645161</v>
      </c>
      <c r="K1264" s="97" t="n">
        <v>135</v>
      </c>
      <c r="L1264" s="69" t="n">
        <f aca="false">K1264-J1264</f>
        <v>-2578.22580645161</v>
      </c>
      <c r="M1264" s="69" t="n">
        <f aca="false">IFERROR((K1264/J1264%),"-")</f>
        <v>4.97562715491618</v>
      </c>
      <c r="N1264" s="100" t="n">
        <v>75</v>
      </c>
      <c r="O1264" s="98" t="str">
        <f aca="false">IF(F1264&lt;=$P$2,"Nov","")</f>
        <v>Nov</v>
      </c>
      <c r="P1264" s="97" t="n">
        <v>75</v>
      </c>
      <c r="Q1264" s="100" t="n">
        <f aca="false">K1264-P1264</f>
        <v>60</v>
      </c>
      <c r="R1264" s="98" t="n">
        <f aca="false">IFERROR(IF(O1264="Nov",(K1264/P1264-1)),0)</f>
        <v>0.8</v>
      </c>
      <c r="S1264" s="100" t="str">
        <f aca="false">IF(N1264&gt;0,IF(O1264="","-",IF(R1264&lt;0%,"DEGROWTH","GROWTH")))</f>
        <v>GROWTH</v>
      </c>
      <c r="T1264" s="101" t="n">
        <v>170</v>
      </c>
      <c r="U1264" s="101" t="str">
        <f aca="false">IF(F1264&lt;=$V$2,"Dec","")</f>
        <v>Dec</v>
      </c>
      <c r="V1264" s="97" t="n">
        <v>170</v>
      </c>
      <c r="W1264" s="104" t="n">
        <f aca="false">K1264-V1264</f>
        <v>-35</v>
      </c>
      <c r="X1264" s="103" t="n">
        <f aca="false">IFERROR(IF(U1264="Dec",(K1264/V1264-1)),0)</f>
        <v>-0.205882352941177</v>
      </c>
      <c r="Y1264" s="104" t="str">
        <f aca="false">IF(T1264&gt;0,IF(U1264="","-",IF(X1264&lt;0%,"DEGROWTH","GROWTH")))</f>
        <v>DEGROWTH</v>
      </c>
      <c r="Z1264" s="24" t="n">
        <v>0</v>
      </c>
      <c r="AA1264" s="24" t="n">
        <f aca="false">IF(H1264&gt;0,1,0)</f>
        <v>0</v>
      </c>
      <c r="AB1264" s="3" t="n">
        <v>1000001250</v>
      </c>
      <c r="AC1264" s="3"/>
    </row>
    <row r="1265" customFormat="false" ht="14.25" hidden="true" customHeight="true" outlineLevel="0" collapsed="false">
      <c r="A1265" s="23" t="s">
        <v>4046</v>
      </c>
      <c r="B1265" s="65" t="s">
        <v>140</v>
      </c>
      <c r="C1265" s="65" t="s">
        <v>328</v>
      </c>
      <c r="D1265" s="65" t="n">
        <v>1000001998</v>
      </c>
      <c r="E1265" s="66" t="s">
        <v>329</v>
      </c>
      <c r="F1265" s="67" t="n">
        <v>44468</v>
      </c>
      <c r="G1265" s="67" t="str">
        <f aca="false">IF(I1265&gt;0,"Targeted Dealer","-")</f>
        <v>Targeted Dealer</v>
      </c>
      <c r="H1265" s="67"/>
      <c r="I1265" s="68" t="n">
        <v>55</v>
      </c>
      <c r="J1265" s="68" t="n">
        <f aca="false">I1265/$J$1*$E$1</f>
        <v>1147.90322580645</v>
      </c>
      <c r="K1265" s="97" t="n">
        <v>15</v>
      </c>
      <c r="L1265" s="69" t="n">
        <f aca="false">K1265-J1265</f>
        <v>-1132.90322580645</v>
      </c>
      <c r="M1265" s="69" t="n">
        <f aca="false">IFERROR((K1265/J1265%),"-")</f>
        <v>1.30673036391738</v>
      </c>
      <c r="N1265" s="100" t="n">
        <v>40</v>
      </c>
      <c r="O1265" s="98" t="str">
        <f aca="false">IF(F1265&lt;=$P$2,"Nov","")</f>
        <v>Nov</v>
      </c>
      <c r="P1265" s="97" t="n">
        <v>40</v>
      </c>
      <c r="Q1265" s="100" t="n">
        <f aca="false">K1265-P1265</f>
        <v>-25</v>
      </c>
      <c r="R1265" s="98" t="n">
        <f aca="false">IFERROR(IF(O1265="Nov",(K1265/P1265-1)),0)</f>
        <v>-0.625</v>
      </c>
      <c r="S1265" s="100" t="str">
        <f aca="false">IF(N1265&gt;0,IF(O1265="","-",IF(R1265&lt;0%,"DEGROWTH","GROWTH")))</f>
        <v>DEGROWTH</v>
      </c>
      <c r="T1265" s="101" t="n">
        <v>55</v>
      </c>
      <c r="U1265" s="101" t="str">
        <f aca="false">IF(F1265&lt;=$V$2,"Dec","")</f>
        <v>Dec</v>
      </c>
      <c r="V1265" s="97" t="n">
        <v>55</v>
      </c>
      <c r="W1265" s="104" t="n">
        <f aca="false">K1265-V1265</f>
        <v>-40</v>
      </c>
      <c r="X1265" s="103" t="n">
        <f aca="false">IFERROR(IF(U1265="Dec",(K1265/V1265-1)),0)</f>
        <v>-0.727272727272727</v>
      </c>
      <c r="Y1265" s="104" t="str">
        <f aca="false">IF(T1265&gt;0,IF(U1265="","-",IF(X1265&lt;0%,"DEGROWTH","GROWTH")))</f>
        <v>DEGROWTH</v>
      </c>
      <c r="Z1265" s="24" t="n">
        <v>0</v>
      </c>
      <c r="AA1265" s="24" t="n">
        <f aca="false">IF(H1265&gt;0,1,0)</f>
        <v>0</v>
      </c>
      <c r="AB1265" s="3" t="n">
        <v>1000001998</v>
      </c>
      <c r="AC1265" s="3"/>
    </row>
    <row r="1266" customFormat="false" ht="14.25" hidden="false" customHeight="true" outlineLevel="0" collapsed="false">
      <c r="A1266" s="23" t="s">
        <v>4046</v>
      </c>
      <c r="B1266" s="65" t="s">
        <v>140</v>
      </c>
      <c r="C1266" s="65" t="s">
        <v>4555</v>
      </c>
      <c r="D1266" s="65" t="n">
        <v>1000002001</v>
      </c>
      <c r="E1266" s="66" t="s">
        <v>4556</v>
      </c>
      <c r="F1266" s="67" t="n">
        <v>44475</v>
      </c>
      <c r="G1266" s="67" t="str">
        <f aca="false">IF(I1266&gt;0,"Targeted Dealer","-")</f>
        <v>-</v>
      </c>
      <c r="H1266" s="67"/>
      <c r="I1266" s="68" t="n">
        <v>0</v>
      </c>
      <c r="J1266" s="68" t="n">
        <f aca="false">I1266/$J$1*$E$1</f>
        <v>0</v>
      </c>
      <c r="K1266" s="97" t="n">
        <v>0</v>
      </c>
      <c r="L1266" s="69" t="n">
        <f aca="false">K1266-J1266</f>
        <v>0</v>
      </c>
      <c r="M1266" s="69" t="str">
        <f aca="false">IFERROR((K1266/J1266%),"-")</f>
        <v>-</v>
      </c>
      <c r="N1266" s="100" t="n">
        <v>0</v>
      </c>
      <c r="O1266" s="98" t="str">
        <f aca="false">IF(F1266&lt;=$P$2,"Nov","")</f>
        <v>Nov</v>
      </c>
      <c r="P1266" s="97" t="n">
        <v>0</v>
      </c>
      <c r="Q1266" s="100" t="n">
        <f aca="false">K1266-P1266</f>
        <v>0</v>
      </c>
      <c r="R1266" s="98" t="n">
        <f aca="false">IFERROR(IF(O1266="Nov",(K1266/P1266-1)),0)</f>
        <v>0</v>
      </c>
      <c r="S1266" s="105" t="b">
        <f aca="false">IF(N1266&gt;0,IF(O1266="","-",IF(R1266&lt;0%,"DEGROWTH","GROWTH")))</f>
        <v>0</v>
      </c>
      <c r="T1266" s="101" t="n">
        <v>403</v>
      </c>
      <c r="U1266" s="101" t="str">
        <f aca="false">IF(F1266&lt;=$V$2,"Dec","")</f>
        <v>Dec</v>
      </c>
      <c r="V1266" s="97" t="n">
        <v>403</v>
      </c>
      <c r="W1266" s="104" t="n">
        <f aca="false">K1266-V1266</f>
        <v>-403</v>
      </c>
      <c r="X1266" s="103" t="n">
        <f aca="false">IFERROR(IF(U1266="Dec",(K1266/V1266-1)),0)</f>
        <v>-1</v>
      </c>
      <c r="Y1266" s="104" t="str">
        <f aca="false">IF(T1266&gt;0,IF(U1266="","-",IF(X1266&lt;0%,"DEGROWTH","GROWTH")))</f>
        <v>DEGROWTH</v>
      </c>
      <c r="Z1266" s="24" t="n">
        <v>1</v>
      </c>
      <c r="AA1266" s="24" t="n">
        <f aca="false">IF(H1266&gt;0,1,0)</f>
        <v>0</v>
      </c>
      <c r="AB1266" s="3" t="e">
        <f aca="false">#N/A</f>
        <v>#N/A</v>
      </c>
      <c r="AC1266" s="3"/>
    </row>
    <row r="1267" customFormat="false" ht="14.25" hidden="true" customHeight="true" outlineLevel="0" collapsed="false">
      <c r="A1267" s="23" t="s">
        <v>4046</v>
      </c>
      <c r="B1267" s="65" t="s">
        <v>140</v>
      </c>
      <c r="C1267" s="66" t="s">
        <v>2371</v>
      </c>
      <c r="D1267" s="65" t="n">
        <v>1000002045</v>
      </c>
      <c r="E1267" s="66" t="s">
        <v>2372</v>
      </c>
      <c r="F1267" s="67" t="n">
        <v>44501</v>
      </c>
      <c r="G1267" s="67" t="str">
        <f aca="false">IF(I1267&gt;0,"Targeted Dealer","-")</f>
        <v>Targeted Dealer</v>
      </c>
      <c r="H1267" s="67"/>
      <c r="I1267" s="68" t="n">
        <v>220</v>
      </c>
      <c r="J1267" s="68" t="n">
        <f aca="false">I1267/$J$1*$E$1</f>
        <v>4591.61290322581</v>
      </c>
      <c r="K1267" s="97" t="n">
        <v>139</v>
      </c>
      <c r="L1267" s="69" t="n">
        <f aca="false">K1267-J1267</f>
        <v>-4452.61290322581</v>
      </c>
      <c r="M1267" s="69" t="n">
        <f aca="false">IFERROR((K1267/J1267%),"-")</f>
        <v>3.0272586764086</v>
      </c>
      <c r="N1267" s="100" t="n">
        <v>117</v>
      </c>
      <c r="O1267" s="98" t="str">
        <f aca="false">IF(F1267&lt;=$P$2,"Nov","")</f>
        <v>Nov</v>
      </c>
      <c r="P1267" s="97" t="n">
        <v>117</v>
      </c>
      <c r="Q1267" s="100" t="n">
        <f aca="false">K1267-P1267</f>
        <v>22</v>
      </c>
      <c r="R1267" s="98" t="n">
        <f aca="false">IFERROR(IF(O1267="Nov",(K1267/P1267-1)),0)</f>
        <v>0.188034188034188</v>
      </c>
      <c r="S1267" s="100" t="str">
        <f aca="false">IF(N1267&gt;0,IF(O1267="","-",IF(R1267&lt;0%,"DEGROWTH","GROWTH")))</f>
        <v>GROWTH</v>
      </c>
      <c r="T1267" s="101" t="n">
        <v>215</v>
      </c>
      <c r="U1267" s="101" t="str">
        <f aca="false">IF(F1267&lt;=$V$2,"Dec","")</f>
        <v>Dec</v>
      </c>
      <c r="V1267" s="97" t="n">
        <v>215</v>
      </c>
      <c r="W1267" s="104" t="n">
        <f aca="false">K1267-V1267</f>
        <v>-76</v>
      </c>
      <c r="X1267" s="103" t="n">
        <f aca="false">IFERROR(IF(U1267="Dec",(K1267/V1267-1)),0)</f>
        <v>-0.353488372093023</v>
      </c>
      <c r="Y1267" s="104" t="str">
        <f aca="false">IF(T1267&gt;0,IF(U1267="","-",IF(X1267&lt;0%,"DEGROWTH","GROWTH")))</f>
        <v>DEGROWTH</v>
      </c>
      <c r="Z1267" s="24" t="n">
        <v>0</v>
      </c>
      <c r="AA1267" s="24" t="n">
        <f aca="false">IF(H1267&gt;0,1,0)</f>
        <v>0</v>
      </c>
      <c r="AB1267" s="3" t="n">
        <v>1000002045</v>
      </c>
      <c r="AC1267" s="3"/>
    </row>
    <row r="1268" customFormat="false" ht="14.25" hidden="true" customHeight="true" outlineLevel="0" collapsed="false">
      <c r="A1268" s="23" t="s">
        <v>4046</v>
      </c>
      <c r="B1268" s="65" t="s">
        <v>140</v>
      </c>
      <c r="C1268" s="66" t="s">
        <v>4140</v>
      </c>
      <c r="D1268" s="65" t="n">
        <v>1000002080</v>
      </c>
      <c r="E1268" s="66" t="s">
        <v>4141</v>
      </c>
      <c r="F1268" s="67" t="n">
        <v>44568</v>
      </c>
      <c r="G1268" s="67" t="str">
        <f aca="false">IF(I1268&gt;0,"Targeted Dealer","-")</f>
        <v>Targeted Dealer</v>
      </c>
      <c r="H1268" s="67"/>
      <c r="I1268" s="68" t="n">
        <v>80</v>
      </c>
      <c r="J1268" s="68" t="n">
        <f aca="false">I1268/$J$1*$E$1</f>
        <v>1669.67741935484</v>
      </c>
      <c r="K1268" s="97" t="n">
        <v>0</v>
      </c>
      <c r="L1268" s="69" t="n">
        <f aca="false">K1268-J1268</f>
        <v>-1669.67741935484</v>
      </c>
      <c r="M1268" s="69" t="n">
        <f aca="false">IFERROR((K1268/J1268%),"-")</f>
        <v>0</v>
      </c>
      <c r="N1268" s="100" t="n">
        <v>5</v>
      </c>
      <c r="O1268" s="98" t="str">
        <f aca="false">IF(F1268&lt;=$P$2,"Nov","")</f>
        <v>Nov</v>
      </c>
      <c r="P1268" s="97" t="n">
        <v>5</v>
      </c>
      <c r="Q1268" s="100" t="n">
        <f aca="false">K1268-P1268</f>
        <v>-5</v>
      </c>
      <c r="R1268" s="98" t="n">
        <f aca="false">IFERROR(IF(O1268="Nov",(K1268/P1268-1)),0)</f>
        <v>-1</v>
      </c>
      <c r="S1268" s="100" t="str">
        <f aca="false">IF(N1268&gt;0,IF(O1268="","-",IF(R1268&lt;0%,"DEGROWTH","GROWTH")))</f>
        <v>DEGROWTH</v>
      </c>
      <c r="T1268" s="101" t="n">
        <v>69</v>
      </c>
      <c r="U1268" s="101" t="str">
        <f aca="false">IF(F1268&lt;=$V$2,"Dec","")</f>
        <v>Dec</v>
      </c>
      <c r="V1268" s="97" t="n">
        <v>69</v>
      </c>
      <c r="W1268" s="104" t="n">
        <f aca="false">K1268-V1268</f>
        <v>-69</v>
      </c>
      <c r="X1268" s="103" t="n">
        <f aca="false">IFERROR(IF(U1268="Dec",(K1268/V1268-1)),0)</f>
        <v>-1</v>
      </c>
      <c r="Y1268" s="104" t="str">
        <f aca="false">IF(T1268&gt;0,IF(U1268="","-",IF(X1268&lt;0%,"DEGROWTH","GROWTH")))</f>
        <v>DEGROWTH</v>
      </c>
      <c r="Z1268" s="24" t="n">
        <v>1</v>
      </c>
      <c r="AA1268" s="24" t="n">
        <f aca="false">IF(H1268&gt;0,1,0)</f>
        <v>0</v>
      </c>
      <c r="AB1268" s="3" t="n">
        <v>1000002080</v>
      </c>
      <c r="AC1268" s="3"/>
    </row>
    <row r="1269" customFormat="false" ht="14.25" hidden="true" customHeight="true" outlineLevel="0" collapsed="false">
      <c r="A1269" s="23" t="s">
        <v>4046</v>
      </c>
      <c r="B1269" s="65" t="s">
        <v>140</v>
      </c>
      <c r="C1269" s="65" t="s">
        <v>2373</v>
      </c>
      <c r="D1269" s="65" t="n">
        <v>1000002982</v>
      </c>
      <c r="E1269" s="66" t="s">
        <v>2374</v>
      </c>
      <c r="F1269" s="67" t="n">
        <v>44830</v>
      </c>
      <c r="G1269" s="67" t="str">
        <f aca="false">IF(I1269&gt;0,"Targeted Dealer","-")</f>
        <v>Targeted Dealer</v>
      </c>
      <c r="H1269" s="67"/>
      <c r="I1269" s="68" t="n">
        <v>110</v>
      </c>
      <c r="J1269" s="68" t="n">
        <f aca="false">I1269/$J$1*$E$1</f>
        <v>2295.8064516129</v>
      </c>
      <c r="K1269" s="97" t="n">
        <v>25</v>
      </c>
      <c r="L1269" s="69" t="n">
        <f aca="false">K1269-J1269</f>
        <v>-2270.8064516129</v>
      </c>
      <c r="M1269" s="69" t="n">
        <f aca="false">IFERROR((K1269/J1269%),"-")</f>
        <v>1.08894196993115</v>
      </c>
      <c r="N1269" s="100" t="n">
        <v>90</v>
      </c>
      <c r="O1269" s="98" t="str">
        <f aca="false">IF(F1269&lt;=$P$2,"Nov","")</f>
        <v>Nov</v>
      </c>
      <c r="P1269" s="97" t="n">
        <v>90</v>
      </c>
      <c r="Q1269" s="100" t="n">
        <f aca="false">K1269-P1269</f>
        <v>-65</v>
      </c>
      <c r="R1269" s="98" t="n">
        <f aca="false">IFERROR(IF(O1269="Nov",(K1269/P1269-1)),0)</f>
        <v>-0.722222222222222</v>
      </c>
      <c r="S1269" s="100" t="str">
        <f aca="false">IF(N1269&gt;0,IF(O1269="","-",IF(R1269&lt;0%,"DEGROWTH","GROWTH")))</f>
        <v>DEGROWTH</v>
      </c>
      <c r="T1269" s="101" t="n">
        <v>105</v>
      </c>
      <c r="U1269" s="101" t="str">
        <f aca="false">IF(F1269&lt;=$V$2,"Dec","")</f>
        <v>Dec</v>
      </c>
      <c r="V1269" s="97" t="n">
        <v>105</v>
      </c>
      <c r="W1269" s="104" t="n">
        <f aca="false">K1269-V1269</f>
        <v>-80</v>
      </c>
      <c r="X1269" s="103" t="n">
        <f aca="false">IFERROR(IF(U1269="Dec",(K1269/V1269-1)),0)</f>
        <v>-0.761904761904762</v>
      </c>
      <c r="Y1269" s="104" t="str">
        <f aca="false">IF(T1269&gt;0,IF(U1269="","-",IF(X1269&lt;0%,"DEGROWTH","GROWTH")))</f>
        <v>DEGROWTH</v>
      </c>
      <c r="Z1269" s="24" t="n">
        <v>0</v>
      </c>
      <c r="AA1269" s="24" t="n">
        <f aca="false">IF(H1269&gt;0,1,0)</f>
        <v>0</v>
      </c>
      <c r="AB1269" s="3" t="n">
        <v>1000002982</v>
      </c>
      <c r="AC1269" s="3"/>
    </row>
    <row r="1270" customFormat="false" ht="14.25" hidden="true" customHeight="true" outlineLevel="0" collapsed="false">
      <c r="A1270" s="23" t="s">
        <v>4046</v>
      </c>
      <c r="B1270" s="65" t="s">
        <v>140</v>
      </c>
      <c r="C1270" s="65" t="s">
        <v>4049</v>
      </c>
      <c r="D1270" s="65" t="n">
        <v>1000003118</v>
      </c>
      <c r="E1270" s="66" t="s">
        <v>4050</v>
      </c>
      <c r="F1270" s="67" t="n">
        <v>44894</v>
      </c>
      <c r="G1270" s="67" t="str">
        <f aca="false">IF(I1270&gt;0,"Targeted Dealer","-")</f>
        <v>-</v>
      </c>
      <c r="H1270" s="67"/>
      <c r="I1270" s="68" t="n">
        <v>0</v>
      </c>
      <c r="J1270" s="68" t="n">
        <f aca="false">I1270/$J$1*$E$1</f>
        <v>0</v>
      </c>
      <c r="K1270" s="97" t="n">
        <v>0</v>
      </c>
      <c r="L1270" s="69" t="n">
        <f aca="false">K1270-J1270</f>
        <v>0</v>
      </c>
      <c r="M1270" s="69" t="str">
        <f aca="false">IFERROR((K1270/J1270%),"-")</f>
        <v>-</v>
      </c>
      <c r="N1270" s="100" t="n">
        <v>0</v>
      </c>
      <c r="O1270" s="98" t="str">
        <f aca="false">IF(F1270&lt;=$P$2,"Nov","")</f>
        <v>Nov</v>
      </c>
      <c r="P1270" s="97" t="n">
        <v>0</v>
      </c>
      <c r="Q1270" s="100" t="n">
        <f aca="false">K1270-P1270</f>
        <v>0</v>
      </c>
      <c r="R1270" s="98" t="n">
        <f aca="false">IFERROR(IF(O1270="Nov",(K1270/P1270-1)),0)</f>
        <v>0</v>
      </c>
      <c r="S1270" s="105" t="b">
        <f aca="false">IF(N1270&gt;0,IF(O1270="","-",IF(R1270&lt;0%,"DEGROWTH","GROWTH")))</f>
        <v>0</v>
      </c>
      <c r="T1270" s="101" t="n">
        <v>0</v>
      </c>
      <c r="U1270" s="101" t="str">
        <f aca="false">IF(F1270&lt;=$V$2,"Dec","")</f>
        <v>Dec</v>
      </c>
      <c r="V1270" s="97" t="n">
        <v>0</v>
      </c>
      <c r="W1270" s="104" t="n">
        <f aca="false">K1270-V1270</f>
        <v>0</v>
      </c>
      <c r="X1270" s="103" t="n">
        <f aca="false">IFERROR(IF(U1270="Dec",(K1270/V1270-1)),0)</f>
        <v>0</v>
      </c>
      <c r="Y1270" s="106" t="b">
        <f aca="false">IF(T1270&gt;0,IF(U1270="","-",IF(X1270&lt;0%,"DEGROWTH","GROWTH")))</f>
        <v>0</v>
      </c>
      <c r="Z1270" s="24" t="n">
        <v>1</v>
      </c>
      <c r="AA1270" s="24" t="n">
        <f aca="false">IF(H1270&gt;0,1,0)</f>
        <v>0</v>
      </c>
      <c r="AB1270" s="3" t="n">
        <v>1000003118</v>
      </c>
      <c r="AC1270" s="3"/>
    </row>
    <row r="1271" customFormat="false" ht="14.25" hidden="true" customHeight="true" outlineLevel="0" collapsed="false">
      <c r="A1271" s="23" t="s">
        <v>4046</v>
      </c>
      <c r="B1271" s="65" t="s">
        <v>140</v>
      </c>
      <c r="C1271" s="65" t="s">
        <v>2375</v>
      </c>
      <c r="D1271" s="65" t="n">
        <v>1000003247</v>
      </c>
      <c r="E1271" s="66" t="s">
        <v>2376</v>
      </c>
      <c r="F1271" s="67" t="n">
        <v>44942</v>
      </c>
      <c r="G1271" s="67" t="str">
        <f aca="false">IF(I1271&gt;0,"Targeted Dealer","-")</f>
        <v>Targeted Dealer</v>
      </c>
      <c r="H1271" s="67"/>
      <c r="I1271" s="68" t="n">
        <v>35</v>
      </c>
      <c r="J1271" s="68" t="n">
        <f aca="false">I1271/$J$1*$E$1</f>
        <v>730.483870967742</v>
      </c>
      <c r="K1271" s="97" t="n">
        <v>22</v>
      </c>
      <c r="L1271" s="69" t="n">
        <f aca="false">K1271-J1271</f>
        <v>-708.483870967742</v>
      </c>
      <c r="M1271" s="69" t="n">
        <f aca="false">IFERROR((K1271/J1271%),"-")</f>
        <v>3.01170236255244</v>
      </c>
      <c r="N1271" s="100" t="n">
        <v>20</v>
      </c>
      <c r="O1271" s="98" t="str">
        <f aca="false">IF(F1271&lt;=$P$2,"Nov","")</f>
        <v>Nov</v>
      </c>
      <c r="P1271" s="97" t="n">
        <v>20</v>
      </c>
      <c r="Q1271" s="100" t="n">
        <f aca="false">K1271-P1271</f>
        <v>2</v>
      </c>
      <c r="R1271" s="98" t="n">
        <f aca="false">IFERROR(IF(O1271="Nov",(K1271/P1271-1)),0)</f>
        <v>0.1</v>
      </c>
      <c r="S1271" s="100" t="str">
        <f aca="false">IF(N1271&gt;0,IF(O1271="","-",IF(R1271&lt;0%,"DEGROWTH","GROWTH")))</f>
        <v>GROWTH</v>
      </c>
      <c r="T1271" s="101" t="n">
        <v>35</v>
      </c>
      <c r="U1271" s="101" t="str">
        <f aca="false">IF(F1271&lt;=$V$2,"Dec","")</f>
        <v>Dec</v>
      </c>
      <c r="V1271" s="97" t="n">
        <v>35</v>
      </c>
      <c r="W1271" s="104" t="n">
        <f aca="false">K1271-V1271</f>
        <v>-13</v>
      </c>
      <c r="X1271" s="103" t="n">
        <f aca="false">IFERROR(IF(U1271="Dec",(K1271/V1271-1)),0)</f>
        <v>-0.371428571428571</v>
      </c>
      <c r="Y1271" s="104" t="str">
        <f aca="false">IF(T1271&gt;0,IF(U1271="","-",IF(X1271&lt;0%,"DEGROWTH","GROWTH")))</f>
        <v>DEGROWTH</v>
      </c>
      <c r="Z1271" s="24" t="n">
        <v>0</v>
      </c>
      <c r="AA1271" s="24" t="n">
        <f aca="false">IF(H1271&gt;0,1,0)</f>
        <v>0</v>
      </c>
      <c r="AB1271" s="3" t="n">
        <v>1000003247</v>
      </c>
      <c r="AC1271" s="3"/>
    </row>
    <row r="1272" customFormat="false" ht="14.25" hidden="true" customHeight="true" outlineLevel="0" collapsed="false">
      <c r="A1272" s="23" t="s">
        <v>4046</v>
      </c>
      <c r="B1272" s="65" t="s">
        <v>140</v>
      </c>
      <c r="C1272" s="65" t="s">
        <v>2377</v>
      </c>
      <c r="D1272" s="65" t="n">
        <v>1000003610</v>
      </c>
      <c r="E1272" s="66" t="s">
        <v>2378</v>
      </c>
      <c r="F1272" s="67" t="n">
        <v>45099</v>
      </c>
      <c r="G1272" s="67" t="str">
        <f aca="false">IF(I1272&gt;0,"Targeted Dealer","-")</f>
        <v>Targeted Dealer</v>
      </c>
      <c r="H1272" s="67"/>
      <c r="I1272" s="68" t="n">
        <v>55</v>
      </c>
      <c r="J1272" s="68" t="n">
        <f aca="false">I1272/$J$1*$E$1</f>
        <v>1147.90322580645</v>
      </c>
      <c r="K1272" s="97" t="n">
        <v>10</v>
      </c>
      <c r="L1272" s="69" t="n">
        <f aca="false">K1272-J1272</f>
        <v>-1137.90322580645</v>
      </c>
      <c r="M1272" s="69" t="n">
        <f aca="false">IFERROR((K1272/J1272%),"-")</f>
        <v>0.871153575944921</v>
      </c>
      <c r="N1272" s="100" t="n">
        <v>10</v>
      </c>
      <c r="O1272" s="98" t="str">
        <f aca="false">IF(F1272&lt;=$P$2,"Nov","")</f>
        <v>Nov</v>
      </c>
      <c r="P1272" s="97" t="n">
        <v>10</v>
      </c>
      <c r="Q1272" s="100" t="n">
        <f aca="false">K1272-P1272</f>
        <v>0</v>
      </c>
      <c r="R1272" s="98" t="n">
        <f aca="false">IFERROR(IF(O1272="Nov",(K1272/P1272-1)),0)</f>
        <v>0</v>
      </c>
      <c r="S1272" s="100" t="str">
        <f aca="false">IF(N1272&gt;0,IF(O1272="","-",IF(R1272&lt;0%,"DEGROWTH","GROWTH")))</f>
        <v>GROWTH</v>
      </c>
      <c r="T1272" s="101" t="n">
        <v>55</v>
      </c>
      <c r="U1272" s="101" t="str">
        <f aca="false">IF(F1272&lt;=$V$2,"Dec","")</f>
        <v>Dec</v>
      </c>
      <c r="V1272" s="97" t="n">
        <v>55</v>
      </c>
      <c r="W1272" s="104" t="n">
        <f aca="false">K1272-V1272</f>
        <v>-45</v>
      </c>
      <c r="X1272" s="103" t="n">
        <f aca="false">IFERROR(IF(U1272="Dec",(K1272/V1272-1)),0)</f>
        <v>-0.818181818181818</v>
      </c>
      <c r="Y1272" s="104" t="str">
        <f aca="false">IF(T1272&gt;0,IF(U1272="","-",IF(X1272&lt;0%,"DEGROWTH","GROWTH")))</f>
        <v>DEGROWTH</v>
      </c>
      <c r="Z1272" s="24" t="n">
        <v>0</v>
      </c>
      <c r="AA1272" s="24" t="n">
        <f aca="false">IF(H1272&gt;0,1,0)</f>
        <v>0</v>
      </c>
      <c r="AB1272" s="3" t="n">
        <v>1000003610</v>
      </c>
      <c r="AC1272" s="3"/>
    </row>
    <row r="1273" customFormat="false" ht="14.25" hidden="true" customHeight="true" outlineLevel="0" collapsed="false">
      <c r="A1273" s="23" t="s">
        <v>4046</v>
      </c>
      <c r="B1273" s="65" t="s">
        <v>140</v>
      </c>
      <c r="C1273" s="65" t="s">
        <v>2379</v>
      </c>
      <c r="D1273" s="65" t="n">
        <v>1000003723</v>
      </c>
      <c r="E1273" s="66" t="s">
        <v>2380</v>
      </c>
      <c r="F1273" s="67" t="n">
        <v>45198</v>
      </c>
      <c r="G1273" s="67" t="str">
        <f aca="false">IF(I1273&gt;0,"Targeted Dealer","-")</f>
        <v>Targeted Dealer</v>
      </c>
      <c r="H1273" s="67"/>
      <c r="I1273" s="68" t="n">
        <v>60</v>
      </c>
      <c r="J1273" s="68" t="n">
        <f aca="false">I1273/$J$1*$E$1</f>
        <v>1252.25806451613</v>
      </c>
      <c r="K1273" s="97" t="n">
        <v>22</v>
      </c>
      <c r="L1273" s="69" t="n">
        <f aca="false">K1273-J1273</f>
        <v>-1230.25806451613</v>
      </c>
      <c r="M1273" s="69" t="n">
        <f aca="false">IFERROR((K1273/J1273%),"-")</f>
        <v>1.75682637815559</v>
      </c>
      <c r="N1273" s="100" t="n">
        <v>45</v>
      </c>
      <c r="O1273" s="98" t="str">
        <f aca="false">IF(F1273&lt;=$P$2,"Nov","")</f>
        <v>Nov</v>
      </c>
      <c r="P1273" s="97" t="n">
        <v>45</v>
      </c>
      <c r="Q1273" s="100" t="n">
        <f aca="false">K1273-P1273</f>
        <v>-23</v>
      </c>
      <c r="R1273" s="98" t="n">
        <f aca="false">IFERROR(IF(O1273="Nov",(K1273/P1273-1)),0)</f>
        <v>-0.511111111111111</v>
      </c>
      <c r="S1273" s="100" t="str">
        <f aca="false">IF(N1273&gt;0,IF(O1273="","-",IF(R1273&lt;0%,"DEGROWTH","GROWTH")))</f>
        <v>DEGROWTH</v>
      </c>
      <c r="T1273" s="101" t="n">
        <v>30</v>
      </c>
      <c r="U1273" s="101" t="str">
        <f aca="false">IF(F1273&lt;=$V$2,"Dec","")</f>
        <v>Dec</v>
      </c>
      <c r="V1273" s="97" t="n">
        <v>30</v>
      </c>
      <c r="W1273" s="104" t="n">
        <f aca="false">K1273-V1273</f>
        <v>-8</v>
      </c>
      <c r="X1273" s="103" t="n">
        <f aca="false">IFERROR(IF(U1273="Dec",(K1273/V1273-1)),0)</f>
        <v>-0.266666666666667</v>
      </c>
      <c r="Y1273" s="104" t="str">
        <f aca="false">IF(T1273&gt;0,IF(U1273="","-",IF(X1273&lt;0%,"DEGROWTH","GROWTH")))</f>
        <v>DEGROWTH</v>
      </c>
      <c r="Z1273" s="24" t="n">
        <v>0</v>
      </c>
      <c r="AA1273" s="24" t="n">
        <f aca="false">IF(H1273&gt;0,1,0)</f>
        <v>0</v>
      </c>
      <c r="AB1273" s="3" t="n">
        <v>1000003723</v>
      </c>
      <c r="AC1273" s="3"/>
    </row>
    <row r="1274" customFormat="false" ht="14.25" hidden="true" customHeight="true" outlineLevel="0" collapsed="false">
      <c r="A1274" s="23" t="s">
        <v>4046</v>
      </c>
      <c r="B1274" s="128" t="s">
        <v>140</v>
      </c>
      <c r="C1274" s="128" t="s">
        <v>2381</v>
      </c>
      <c r="D1274" s="129" t="n">
        <v>1000004091</v>
      </c>
      <c r="E1274" s="129" t="s">
        <v>2382</v>
      </c>
      <c r="F1274" s="67" t="n">
        <v>45525</v>
      </c>
      <c r="G1274" s="67" t="str">
        <f aca="false">IF(I1274&gt;0,"Targeted Dealer","-")</f>
        <v>Targeted Dealer</v>
      </c>
      <c r="H1274" s="67"/>
      <c r="I1274" s="68" t="n">
        <v>150</v>
      </c>
      <c r="J1274" s="68" t="n">
        <f aca="false">I1274/$J$1*$E$1</f>
        <v>3130.64516129032</v>
      </c>
      <c r="K1274" s="97" t="n">
        <v>73</v>
      </c>
      <c r="L1274" s="69" t="n">
        <f aca="false">K1274-J1274</f>
        <v>-3057.64516129032</v>
      </c>
      <c r="M1274" s="69" t="n">
        <f aca="false">IFERROR((K1274/J1274%),"-")</f>
        <v>2.33178773827924</v>
      </c>
      <c r="N1274" s="100" t="n">
        <v>67</v>
      </c>
      <c r="O1274" s="98" t="str">
        <f aca="false">IF(F1274&lt;=$P$2,"Nov","")</f>
        <v>Nov</v>
      </c>
      <c r="P1274" s="97" t="n">
        <v>67</v>
      </c>
      <c r="Q1274" s="100" t="n">
        <f aca="false">K1274-P1274</f>
        <v>6</v>
      </c>
      <c r="R1274" s="98" t="n">
        <f aca="false">IFERROR(IF(O1274="Nov",(K1274/P1274-1)),0)</f>
        <v>0.0895522388059702</v>
      </c>
      <c r="S1274" s="100" t="str">
        <f aca="false">IF(N1274&gt;0,IF(O1274="","-",IF(R1274&lt;0%,"DEGROWTH","GROWTH")))</f>
        <v>GROWTH</v>
      </c>
      <c r="T1274" s="101" t="n">
        <v>0</v>
      </c>
      <c r="U1274" s="101" t="str">
        <f aca="false">IF(F1274&lt;=$V$2,"Dec","")</f>
        <v>Dec</v>
      </c>
      <c r="V1274" s="97" t="n">
        <v>0</v>
      </c>
      <c r="W1274" s="104" t="n">
        <f aca="false">K1274-V1274</f>
        <v>73</v>
      </c>
      <c r="X1274" s="103" t="n">
        <f aca="false">IFERROR(IF(U1274="Dec",(K1274/V1274-1)),0)</f>
        <v>0</v>
      </c>
      <c r="Y1274" s="106" t="b">
        <f aca="false">IF(T1274&gt;0,IF(U1274="","-",IF(X1274&lt;0%,"DEGROWTH","GROWTH")))</f>
        <v>0</v>
      </c>
      <c r="Z1274" s="24" t="n">
        <v>0</v>
      </c>
      <c r="AA1274" s="24" t="n">
        <f aca="false">IF(H1274&gt;0,1,0)</f>
        <v>0</v>
      </c>
      <c r="AB1274" s="3" t="n">
        <v>1000004091</v>
      </c>
      <c r="AC1274" s="3"/>
    </row>
    <row r="1275" customFormat="false" ht="14.25" hidden="true" customHeight="true" outlineLevel="0" collapsed="false">
      <c r="A1275" s="23" t="s">
        <v>4046</v>
      </c>
      <c r="B1275" s="65" t="s">
        <v>91</v>
      </c>
      <c r="C1275" s="65" t="s">
        <v>2383</v>
      </c>
      <c r="D1275" s="65" t="n">
        <v>1000001141</v>
      </c>
      <c r="E1275" s="66" t="s">
        <v>2384</v>
      </c>
      <c r="F1275" s="67" t="n">
        <v>39566</v>
      </c>
      <c r="G1275" s="67" t="str">
        <f aca="false">IF(I1275&gt;0,"Targeted Dealer","-")</f>
        <v>Targeted Dealer</v>
      </c>
      <c r="H1275" s="67"/>
      <c r="I1275" s="68" t="n">
        <v>1600</v>
      </c>
      <c r="J1275" s="68" t="n">
        <f aca="false">I1275/$J$1*$E$1</f>
        <v>33393.5483870968</v>
      </c>
      <c r="K1275" s="97" t="n">
        <v>1100</v>
      </c>
      <c r="L1275" s="69" t="n">
        <f aca="false">K1275-J1275</f>
        <v>-32293.5483870968</v>
      </c>
      <c r="M1275" s="69" t="n">
        <f aca="false">IFERROR((K1275/J1275%),"-")</f>
        <v>3.29404945904173</v>
      </c>
      <c r="N1275" s="100" t="n">
        <v>1222.5</v>
      </c>
      <c r="O1275" s="98" t="str">
        <f aca="false">IF(F1275&lt;=$P$2,"Nov","")</f>
        <v>Nov</v>
      </c>
      <c r="P1275" s="97" t="n">
        <v>1222.5</v>
      </c>
      <c r="Q1275" s="100" t="n">
        <f aca="false">K1275-P1275</f>
        <v>-122.5</v>
      </c>
      <c r="R1275" s="98" t="n">
        <f aca="false">IFERROR(IF(O1275="Nov",(K1275/P1275-1)),0)</f>
        <v>-0.100204498977505</v>
      </c>
      <c r="S1275" s="100" t="str">
        <f aca="false">IF(N1275&gt;0,IF(O1275="","-",IF(R1275&lt;0%,"DEGROWTH","GROWTH")))</f>
        <v>DEGROWTH</v>
      </c>
      <c r="T1275" s="101" t="n">
        <v>1538</v>
      </c>
      <c r="U1275" s="101" t="str">
        <f aca="false">IF(F1275&lt;=$V$2,"Dec","")</f>
        <v>Dec</v>
      </c>
      <c r="V1275" s="97" t="n">
        <v>1538</v>
      </c>
      <c r="W1275" s="104" t="n">
        <f aca="false">K1275-V1275</f>
        <v>-438</v>
      </c>
      <c r="X1275" s="103" t="n">
        <f aca="false">IFERROR(IF(U1275="Dec",(K1275/V1275-1)),0)</f>
        <v>-0.284785435630689</v>
      </c>
      <c r="Y1275" s="104" t="str">
        <f aca="false">IF(T1275&gt;0,IF(U1275="","-",IF(X1275&lt;0%,"DEGROWTH","GROWTH")))</f>
        <v>DEGROWTH</v>
      </c>
      <c r="Z1275" s="24" t="n">
        <v>0</v>
      </c>
      <c r="AA1275" s="24" t="n">
        <f aca="false">IF(H1275&gt;0,1,0)</f>
        <v>0</v>
      </c>
      <c r="AB1275" s="3" t="n">
        <v>1000001141</v>
      </c>
      <c r="AC1275" s="3"/>
    </row>
    <row r="1276" customFormat="false" ht="14.25" hidden="true" customHeight="true" outlineLevel="0" collapsed="false">
      <c r="A1276" s="23" t="s">
        <v>4046</v>
      </c>
      <c r="B1276" s="65" t="s">
        <v>91</v>
      </c>
      <c r="C1276" s="65" t="s">
        <v>2385</v>
      </c>
      <c r="D1276" s="65" t="n">
        <v>1000001140</v>
      </c>
      <c r="E1276" s="66" t="s">
        <v>2386</v>
      </c>
      <c r="F1276" s="67" t="n">
        <v>41304</v>
      </c>
      <c r="G1276" s="67" t="str">
        <f aca="false">IF(I1276&gt;0,"Targeted Dealer","-")</f>
        <v>Targeted Dealer</v>
      </c>
      <c r="H1276" s="67"/>
      <c r="I1276" s="68" t="n">
        <v>1600</v>
      </c>
      <c r="J1276" s="68" t="n">
        <f aca="false">I1276/$J$1*$E$1</f>
        <v>33393.5483870968</v>
      </c>
      <c r="K1276" s="97" t="n">
        <v>964</v>
      </c>
      <c r="L1276" s="69" t="n">
        <f aca="false">K1276-J1276</f>
        <v>-32429.5483870968</v>
      </c>
      <c r="M1276" s="69" t="n">
        <f aca="false">IFERROR((K1276/J1276%),"-")</f>
        <v>2.88678516228748</v>
      </c>
      <c r="N1276" s="100" t="n">
        <v>858</v>
      </c>
      <c r="O1276" s="98" t="str">
        <f aca="false">IF(F1276&lt;=$P$2,"Nov","")</f>
        <v>Nov</v>
      </c>
      <c r="P1276" s="97" t="n">
        <v>858</v>
      </c>
      <c r="Q1276" s="100" t="n">
        <f aca="false">K1276-P1276</f>
        <v>106</v>
      </c>
      <c r="R1276" s="98" t="n">
        <f aca="false">IFERROR(IF(O1276="Nov",(K1276/P1276-1)),0)</f>
        <v>0.123543123543123</v>
      </c>
      <c r="S1276" s="100" t="str">
        <f aca="false">IF(N1276&gt;0,IF(O1276="","-",IF(R1276&lt;0%,"DEGROWTH","GROWTH")))</f>
        <v>GROWTH</v>
      </c>
      <c r="T1276" s="101" t="n">
        <v>1553</v>
      </c>
      <c r="U1276" s="101" t="str">
        <f aca="false">IF(F1276&lt;=$V$2,"Dec","")</f>
        <v>Dec</v>
      </c>
      <c r="V1276" s="97" t="n">
        <v>1553</v>
      </c>
      <c r="W1276" s="104" t="n">
        <f aca="false">K1276-V1276</f>
        <v>-589</v>
      </c>
      <c r="X1276" s="103" t="n">
        <f aca="false">IFERROR(IF(U1276="Dec",(K1276/V1276-1)),0)</f>
        <v>-0.37926593689633</v>
      </c>
      <c r="Y1276" s="104" t="str">
        <f aca="false">IF(T1276&gt;0,IF(U1276="","-",IF(X1276&lt;0%,"DEGROWTH","GROWTH")))</f>
        <v>DEGROWTH</v>
      </c>
      <c r="Z1276" s="24" t="n">
        <v>0</v>
      </c>
      <c r="AA1276" s="24" t="n">
        <f aca="false">IF(H1276&gt;0,1,0)</f>
        <v>0</v>
      </c>
      <c r="AB1276" s="3" t="n">
        <v>1000001140</v>
      </c>
      <c r="AC1276" s="3"/>
    </row>
    <row r="1277" customFormat="false" ht="14.25" hidden="true" customHeight="true" outlineLevel="0" collapsed="false">
      <c r="A1277" s="23" t="s">
        <v>4046</v>
      </c>
      <c r="B1277" s="65" t="s">
        <v>91</v>
      </c>
      <c r="C1277" s="65" t="s">
        <v>2387</v>
      </c>
      <c r="D1277" s="65" t="n">
        <v>1000001146</v>
      </c>
      <c r="E1277" s="66" t="s">
        <v>2388</v>
      </c>
      <c r="F1277" s="67" t="n">
        <v>42223</v>
      </c>
      <c r="G1277" s="67" t="str">
        <f aca="false">IF(I1277&gt;0,"Targeted Dealer","-")</f>
        <v>Targeted Dealer</v>
      </c>
      <c r="H1277" s="67"/>
      <c r="I1277" s="68" t="n">
        <v>520</v>
      </c>
      <c r="J1277" s="68" t="n">
        <f aca="false">I1277/$J$1*$E$1</f>
        <v>10852.9032258065</v>
      </c>
      <c r="K1277" s="97" t="n">
        <v>520</v>
      </c>
      <c r="L1277" s="69" t="n">
        <f aca="false">K1277-J1277</f>
        <v>-10332.9032258065</v>
      </c>
      <c r="M1277" s="69" t="n">
        <f aca="false">IFERROR((K1277/J1277%),"-")</f>
        <v>4.79134466769706</v>
      </c>
      <c r="N1277" s="100" t="n">
        <v>491</v>
      </c>
      <c r="O1277" s="98" t="str">
        <f aca="false">IF(F1277&lt;=$P$2,"Nov","")</f>
        <v>Nov</v>
      </c>
      <c r="P1277" s="97" t="n">
        <v>491</v>
      </c>
      <c r="Q1277" s="100" t="n">
        <f aca="false">K1277-P1277</f>
        <v>29</v>
      </c>
      <c r="R1277" s="98" t="n">
        <f aca="false">IFERROR(IF(O1277="Nov",(K1277/P1277-1)),0)</f>
        <v>0.0590631364562118</v>
      </c>
      <c r="S1277" s="100" t="str">
        <f aca="false">IF(N1277&gt;0,IF(O1277="","-",IF(R1277&lt;0%,"DEGROWTH","GROWTH")))</f>
        <v>GROWTH</v>
      </c>
      <c r="T1277" s="101" t="n">
        <v>553</v>
      </c>
      <c r="U1277" s="101" t="str">
        <f aca="false">IF(F1277&lt;=$V$2,"Dec","")</f>
        <v>Dec</v>
      </c>
      <c r="V1277" s="97" t="n">
        <v>553</v>
      </c>
      <c r="W1277" s="104" t="n">
        <f aca="false">K1277-V1277</f>
        <v>-33</v>
      </c>
      <c r="X1277" s="103" t="n">
        <f aca="false">IFERROR(IF(U1277="Dec",(K1277/V1277-1)),0)</f>
        <v>-0.0596745027124774</v>
      </c>
      <c r="Y1277" s="104" t="str">
        <f aca="false">IF(T1277&gt;0,IF(U1277="","-",IF(X1277&lt;0%,"DEGROWTH","GROWTH")))</f>
        <v>DEGROWTH</v>
      </c>
      <c r="Z1277" s="24" t="n">
        <v>0</v>
      </c>
      <c r="AA1277" s="24" t="n">
        <f aca="false">IF(H1277&gt;0,1,0)</f>
        <v>0</v>
      </c>
      <c r="AB1277" s="3" t="n">
        <v>1000001146</v>
      </c>
      <c r="AC1277" s="3"/>
    </row>
    <row r="1278" customFormat="false" ht="14.25" hidden="false" customHeight="true" outlineLevel="0" collapsed="false">
      <c r="A1278" s="23" t="s">
        <v>4046</v>
      </c>
      <c r="B1278" s="65" t="s">
        <v>91</v>
      </c>
      <c r="C1278" s="65" t="s">
        <v>4557</v>
      </c>
      <c r="D1278" s="65" t="n">
        <v>1000001152</v>
      </c>
      <c r="E1278" s="66" t="s">
        <v>4558</v>
      </c>
      <c r="F1278" s="67" t="n">
        <v>42282</v>
      </c>
      <c r="G1278" s="67" t="str">
        <f aca="false">IF(I1278&gt;0,"Targeted Dealer","-")</f>
        <v>-</v>
      </c>
      <c r="H1278" s="67"/>
      <c r="I1278" s="68" t="n">
        <v>0</v>
      </c>
      <c r="J1278" s="68" t="n">
        <f aca="false">I1278/$J$1*$E$1</f>
        <v>0</v>
      </c>
      <c r="K1278" s="97" t="n">
        <v>0</v>
      </c>
      <c r="L1278" s="69" t="n">
        <f aca="false">K1278-J1278</f>
        <v>0</v>
      </c>
      <c r="M1278" s="69" t="str">
        <f aca="false">IFERROR((K1278/J1278%),"-")</f>
        <v>-</v>
      </c>
      <c r="N1278" s="100" t="n">
        <v>0</v>
      </c>
      <c r="O1278" s="98" t="str">
        <f aca="false">IF(F1278&lt;=$P$2,"Nov","")</f>
        <v>Nov</v>
      </c>
      <c r="P1278" s="97" t="n">
        <v>0</v>
      </c>
      <c r="Q1278" s="100" t="n">
        <f aca="false">K1278-P1278</f>
        <v>0</v>
      </c>
      <c r="R1278" s="98" t="n">
        <f aca="false">IFERROR(IF(O1278="Nov",(K1278/P1278-1)),0)</f>
        <v>0</v>
      </c>
      <c r="S1278" s="105" t="b">
        <f aca="false">IF(N1278&gt;0,IF(O1278="","-",IF(R1278&lt;0%,"DEGROWTH","GROWTH")))</f>
        <v>0</v>
      </c>
      <c r="T1278" s="101" t="n">
        <v>412.5</v>
      </c>
      <c r="U1278" s="101" t="str">
        <f aca="false">IF(F1278&lt;=$V$2,"Dec","")</f>
        <v>Dec</v>
      </c>
      <c r="V1278" s="97" t="n">
        <v>412.5</v>
      </c>
      <c r="W1278" s="104" t="n">
        <f aca="false">K1278-V1278</f>
        <v>-412.5</v>
      </c>
      <c r="X1278" s="103" t="n">
        <f aca="false">IFERROR(IF(U1278="Dec",(K1278/V1278-1)),0)</f>
        <v>-1</v>
      </c>
      <c r="Y1278" s="104" t="str">
        <f aca="false">IF(T1278&gt;0,IF(U1278="","-",IF(X1278&lt;0%,"DEGROWTH","GROWTH")))</f>
        <v>DEGROWTH</v>
      </c>
      <c r="Z1278" s="24" t="n">
        <v>1</v>
      </c>
      <c r="AA1278" s="24" t="n">
        <f aca="false">IF(H1278&gt;0,1,0)</f>
        <v>0</v>
      </c>
      <c r="AB1278" s="3" t="e">
        <f aca="false">#N/A</f>
        <v>#N/A</v>
      </c>
      <c r="AC1278" s="3"/>
    </row>
    <row r="1279" customFormat="false" ht="14.25" hidden="true" customHeight="true" outlineLevel="0" collapsed="false">
      <c r="A1279" s="23" t="s">
        <v>4046</v>
      </c>
      <c r="B1279" s="65" t="s">
        <v>91</v>
      </c>
      <c r="C1279" s="65" t="s">
        <v>2389</v>
      </c>
      <c r="D1279" s="65" t="n">
        <v>1000001150</v>
      </c>
      <c r="E1279" s="66" t="s">
        <v>2390</v>
      </c>
      <c r="F1279" s="67" t="n">
        <v>42524</v>
      </c>
      <c r="G1279" s="67" t="str">
        <f aca="false">IF(I1279&gt;0,"Targeted Dealer","-")</f>
        <v>Targeted Dealer</v>
      </c>
      <c r="H1279" s="67"/>
      <c r="I1279" s="68" t="n">
        <v>570</v>
      </c>
      <c r="J1279" s="68" t="n">
        <f aca="false">I1279/$J$1*$E$1</f>
        <v>11896.4516129032</v>
      </c>
      <c r="K1279" s="97" t="n">
        <v>449</v>
      </c>
      <c r="L1279" s="69" t="n">
        <f aca="false">K1279-J1279</f>
        <v>-11447.4516129032</v>
      </c>
      <c r="M1279" s="69" t="n">
        <f aca="false">IFERROR((K1279/J1279%),"-")</f>
        <v>3.7742346592912</v>
      </c>
      <c r="N1279" s="100" t="n">
        <v>325</v>
      </c>
      <c r="O1279" s="98" t="str">
        <f aca="false">IF(F1279&lt;=$P$2,"Nov","")</f>
        <v>Nov</v>
      </c>
      <c r="P1279" s="97" t="n">
        <v>325</v>
      </c>
      <c r="Q1279" s="100" t="n">
        <f aca="false">K1279-P1279</f>
        <v>124</v>
      </c>
      <c r="R1279" s="98" t="n">
        <f aca="false">IFERROR(IF(O1279="Nov",(K1279/P1279-1)),0)</f>
        <v>0.381538461538462</v>
      </c>
      <c r="S1279" s="100" t="str">
        <f aca="false">IF(N1279&gt;0,IF(O1279="","-",IF(R1279&lt;0%,"DEGROWTH","GROWTH")))</f>
        <v>GROWTH</v>
      </c>
      <c r="T1279" s="101" t="n">
        <v>667</v>
      </c>
      <c r="U1279" s="101" t="str">
        <f aca="false">IF(F1279&lt;=$V$2,"Dec","")</f>
        <v>Dec</v>
      </c>
      <c r="V1279" s="97" t="n">
        <v>667</v>
      </c>
      <c r="W1279" s="104" t="n">
        <f aca="false">K1279-V1279</f>
        <v>-218</v>
      </c>
      <c r="X1279" s="103" t="n">
        <f aca="false">IFERROR(IF(U1279="Dec",(K1279/V1279-1)),0)</f>
        <v>-0.326836581709145</v>
      </c>
      <c r="Y1279" s="104" t="str">
        <f aca="false">IF(T1279&gt;0,IF(U1279="","-",IF(X1279&lt;0%,"DEGROWTH","GROWTH")))</f>
        <v>DEGROWTH</v>
      </c>
      <c r="Z1279" s="24" t="n">
        <v>0</v>
      </c>
      <c r="AA1279" s="24" t="n">
        <f aca="false">IF(H1279&gt;0,1,0)</f>
        <v>0</v>
      </c>
      <c r="AB1279" s="3" t="n">
        <v>1000001150</v>
      </c>
      <c r="AC1279" s="3"/>
    </row>
    <row r="1280" customFormat="false" ht="14.25" hidden="true" customHeight="true" outlineLevel="0" collapsed="false">
      <c r="A1280" s="23" t="s">
        <v>4046</v>
      </c>
      <c r="B1280" s="65" t="s">
        <v>91</v>
      </c>
      <c r="C1280" s="65" t="s">
        <v>2391</v>
      </c>
      <c r="D1280" s="65" t="n">
        <v>1000001144</v>
      </c>
      <c r="E1280" s="66" t="s">
        <v>2392</v>
      </c>
      <c r="F1280" s="67" t="n">
        <v>43589</v>
      </c>
      <c r="G1280" s="67" t="str">
        <f aca="false">IF(I1280&gt;0,"Targeted Dealer","-")</f>
        <v>Targeted Dealer</v>
      </c>
      <c r="H1280" s="67"/>
      <c r="I1280" s="68" t="n">
        <v>2000</v>
      </c>
      <c r="J1280" s="68" t="n">
        <f aca="false">I1280/$J$1*$E$1</f>
        <v>41741.935483871</v>
      </c>
      <c r="K1280" s="97" t="n">
        <v>1845</v>
      </c>
      <c r="L1280" s="69" t="n">
        <f aca="false">K1280-J1280</f>
        <v>-39896.935483871</v>
      </c>
      <c r="M1280" s="69" t="n">
        <f aca="false">IFERROR((K1280/J1280%),"-")</f>
        <v>4.42001545595054</v>
      </c>
      <c r="N1280" s="100" t="n">
        <v>1437</v>
      </c>
      <c r="O1280" s="98" t="str">
        <f aca="false">IF(F1280&lt;=$P$2,"Nov","")</f>
        <v>Nov</v>
      </c>
      <c r="P1280" s="97" t="n">
        <v>1437</v>
      </c>
      <c r="Q1280" s="100" t="n">
        <f aca="false">K1280-P1280</f>
        <v>408</v>
      </c>
      <c r="R1280" s="98" t="n">
        <f aca="false">IFERROR(IF(O1280="Nov",(K1280/P1280-1)),0)</f>
        <v>0.2839248434238</v>
      </c>
      <c r="S1280" s="100" t="str">
        <f aca="false">IF(N1280&gt;0,IF(O1280="","-",IF(R1280&lt;0%,"DEGROWTH","GROWTH")))</f>
        <v>GROWTH</v>
      </c>
      <c r="T1280" s="101" t="n">
        <v>1456.5</v>
      </c>
      <c r="U1280" s="101" t="str">
        <f aca="false">IF(F1280&lt;=$V$2,"Dec","")</f>
        <v>Dec</v>
      </c>
      <c r="V1280" s="97" t="n">
        <v>1456.5</v>
      </c>
      <c r="W1280" s="104" t="n">
        <f aca="false">K1280-V1280</f>
        <v>388.5</v>
      </c>
      <c r="X1280" s="103" t="n">
        <f aca="false">IFERROR(IF(U1280="Dec",(K1280/V1280-1)),0)</f>
        <v>0.266735324407827</v>
      </c>
      <c r="Y1280" s="104" t="str">
        <f aca="false">IF(T1280&gt;0,IF(U1280="","-",IF(X1280&lt;0%,"DEGROWTH","GROWTH")))</f>
        <v>GROWTH</v>
      </c>
      <c r="Z1280" s="24" t="n">
        <v>0</v>
      </c>
      <c r="AA1280" s="24" t="n">
        <f aca="false">IF(H1280&gt;0,1,0)</f>
        <v>0</v>
      </c>
      <c r="AB1280" s="3" t="n">
        <v>1000001144</v>
      </c>
      <c r="AC1280" s="3"/>
    </row>
    <row r="1281" customFormat="false" ht="14.25" hidden="true" customHeight="true" outlineLevel="0" collapsed="false">
      <c r="A1281" s="23" t="s">
        <v>4046</v>
      </c>
      <c r="B1281" s="65" t="s">
        <v>91</v>
      </c>
      <c r="C1281" s="65" t="s">
        <v>2393</v>
      </c>
      <c r="D1281" s="65" t="n">
        <v>1000001154</v>
      </c>
      <c r="E1281" s="66" t="s">
        <v>2394</v>
      </c>
      <c r="F1281" s="67" t="n">
        <v>43749</v>
      </c>
      <c r="G1281" s="67" t="str">
        <f aca="false">IF(I1281&gt;0,"Targeted Dealer","-")</f>
        <v>Targeted Dealer</v>
      </c>
      <c r="H1281" s="67"/>
      <c r="I1281" s="68" t="n">
        <v>115</v>
      </c>
      <c r="J1281" s="68" t="n">
        <f aca="false">I1281/$J$1*$E$1</f>
        <v>2400.16129032258</v>
      </c>
      <c r="K1281" s="97" t="n">
        <v>116</v>
      </c>
      <c r="L1281" s="69" t="n">
        <f aca="false">K1281-J1281</f>
        <v>-2284.16129032258</v>
      </c>
      <c r="M1281" s="69" t="n">
        <f aca="false">IFERROR((K1281/J1281%),"-")</f>
        <v>4.83300853437269</v>
      </c>
      <c r="N1281" s="100" t="n">
        <v>44</v>
      </c>
      <c r="O1281" s="98" t="str">
        <f aca="false">IF(F1281&lt;=$P$2,"Nov","")</f>
        <v>Nov</v>
      </c>
      <c r="P1281" s="97" t="n">
        <v>44</v>
      </c>
      <c r="Q1281" s="100" t="n">
        <f aca="false">K1281-P1281</f>
        <v>72</v>
      </c>
      <c r="R1281" s="98" t="n">
        <f aca="false">IFERROR(IF(O1281="Nov",(K1281/P1281-1)),0)</f>
        <v>1.63636363636364</v>
      </c>
      <c r="S1281" s="100" t="str">
        <f aca="false">IF(N1281&gt;0,IF(O1281="","-",IF(R1281&lt;0%,"DEGROWTH","GROWTH")))</f>
        <v>GROWTH</v>
      </c>
      <c r="T1281" s="101" t="n">
        <v>114</v>
      </c>
      <c r="U1281" s="101" t="str">
        <f aca="false">IF(F1281&lt;=$V$2,"Dec","")</f>
        <v>Dec</v>
      </c>
      <c r="V1281" s="97" t="n">
        <v>114</v>
      </c>
      <c r="W1281" s="104" t="n">
        <f aca="false">K1281-V1281</f>
        <v>2</v>
      </c>
      <c r="X1281" s="103" t="n">
        <f aca="false">IFERROR(IF(U1281="Dec",(K1281/V1281-1)),0)</f>
        <v>0.0175438596491229</v>
      </c>
      <c r="Y1281" s="104" t="str">
        <f aca="false">IF(T1281&gt;0,IF(U1281="","-",IF(X1281&lt;0%,"DEGROWTH","GROWTH")))</f>
        <v>GROWTH</v>
      </c>
      <c r="Z1281" s="24" t="n">
        <v>0</v>
      </c>
      <c r="AA1281" s="24" t="n">
        <f aca="false">IF(H1281&gt;0,1,0)</f>
        <v>0</v>
      </c>
      <c r="AB1281" s="3" t="n">
        <v>1000001154</v>
      </c>
      <c r="AC1281" s="3"/>
    </row>
    <row r="1282" customFormat="false" ht="14.25" hidden="true" customHeight="true" outlineLevel="0" collapsed="false">
      <c r="A1282" s="23" t="s">
        <v>4046</v>
      </c>
      <c r="B1282" s="65" t="s">
        <v>91</v>
      </c>
      <c r="C1282" s="65" t="s">
        <v>2395</v>
      </c>
      <c r="D1282" s="65" t="n">
        <v>1000001147</v>
      </c>
      <c r="E1282" s="66" t="s">
        <v>2396</v>
      </c>
      <c r="F1282" s="67" t="n">
        <v>44228</v>
      </c>
      <c r="G1282" s="67" t="str">
        <f aca="false">IF(I1282&gt;0,"Targeted Dealer","-")</f>
        <v>Targeted Dealer</v>
      </c>
      <c r="H1282" s="67"/>
      <c r="I1282" s="68" t="n">
        <v>80</v>
      </c>
      <c r="J1282" s="68" t="n">
        <f aca="false">I1282/$J$1*$E$1</f>
        <v>1669.67741935484</v>
      </c>
      <c r="K1282" s="97" t="n">
        <v>60</v>
      </c>
      <c r="L1282" s="69" t="n">
        <f aca="false">K1282-J1282</f>
        <v>-1609.67741935484</v>
      </c>
      <c r="M1282" s="69" t="n">
        <f aca="false">IFERROR((K1282/J1282%),"-")</f>
        <v>3.5935085007728</v>
      </c>
      <c r="N1282" s="100" t="n">
        <v>48</v>
      </c>
      <c r="O1282" s="98" t="str">
        <f aca="false">IF(F1282&lt;=$P$2,"Nov","")</f>
        <v>Nov</v>
      </c>
      <c r="P1282" s="97" t="n">
        <v>48</v>
      </c>
      <c r="Q1282" s="100" t="n">
        <f aca="false">K1282-P1282</f>
        <v>12</v>
      </c>
      <c r="R1282" s="98" t="n">
        <f aca="false">IFERROR(IF(O1282="Nov",(K1282/P1282-1)),0)</f>
        <v>0.25</v>
      </c>
      <c r="S1282" s="100" t="str">
        <f aca="false">IF(N1282&gt;0,IF(O1282="","-",IF(R1282&lt;0%,"DEGROWTH","GROWTH")))</f>
        <v>GROWTH</v>
      </c>
      <c r="T1282" s="101" t="n">
        <v>81</v>
      </c>
      <c r="U1282" s="101" t="str">
        <f aca="false">IF(F1282&lt;=$V$2,"Dec","")</f>
        <v>Dec</v>
      </c>
      <c r="V1282" s="97" t="n">
        <v>81</v>
      </c>
      <c r="W1282" s="104" t="n">
        <f aca="false">K1282-V1282</f>
        <v>-21</v>
      </c>
      <c r="X1282" s="103" t="n">
        <f aca="false">IFERROR(IF(U1282="Dec",(K1282/V1282-1)),0)</f>
        <v>-0.259259259259259</v>
      </c>
      <c r="Y1282" s="104" t="str">
        <f aca="false">IF(T1282&gt;0,IF(U1282="","-",IF(X1282&lt;0%,"DEGROWTH","GROWTH")))</f>
        <v>DEGROWTH</v>
      </c>
      <c r="Z1282" s="24" t="n">
        <v>0</v>
      </c>
      <c r="AA1282" s="24" t="n">
        <f aca="false">IF(H1282&gt;0,1,0)</f>
        <v>0</v>
      </c>
      <c r="AB1282" s="3" t="n">
        <v>1000001147</v>
      </c>
      <c r="AC1282" s="3"/>
    </row>
    <row r="1283" customFormat="false" ht="14.25" hidden="true" customHeight="true" outlineLevel="0" collapsed="false">
      <c r="A1283" s="23" t="s">
        <v>4046</v>
      </c>
      <c r="B1283" s="65" t="s">
        <v>91</v>
      </c>
      <c r="C1283" s="65" t="s">
        <v>2397</v>
      </c>
      <c r="D1283" s="65" t="n">
        <v>1000001153</v>
      </c>
      <c r="E1283" s="66" t="s">
        <v>2398</v>
      </c>
      <c r="F1283" s="67" t="n">
        <v>44230</v>
      </c>
      <c r="G1283" s="67" t="str">
        <f aca="false">IF(I1283&gt;0,"Targeted Dealer","-")</f>
        <v>Targeted Dealer</v>
      </c>
      <c r="H1283" s="67"/>
      <c r="I1283" s="68" t="n">
        <v>2700</v>
      </c>
      <c r="J1283" s="68" t="n">
        <f aca="false">I1283/$J$1*$E$1</f>
        <v>56351.6129032258</v>
      </c>
      <c r="K1283" s="97" t="n">
        <v>1883.5</v>
      </c>
      <c r="L1283" s="69" t="n">
        <f aca="false">K1283-J1283</f>
        <v>-54468.1129032258</v>
      </c>
      <c r="M1283" s="69" t="n">
        <f aca="false">IFERROR((K1283/J1283%),"-")</f>
        <v>3.34240654874349</v>
      </c>
      <c r="N1283" s="100" t="n">
        <v>1555</v>
      </c>
      <c r="O1283" s="98" t="str">
        <f aca="false">IF(F1283&lt;=$P$2,"Nov","")</f>
        <v>Nov</v>
      </c>
      <c r="P1283" s="97" t="n">
        <v>1555</v>
      </c>
      <c r="Q1283" s="100" t="n">
        <f aca="false">K1283-P1283</f>
        <v>328.5</v>
      </c>
      <c r="R1283" s="98" t="n">
        <f aca="false">IFERROR(IF(O1283="Nov",(K1283/P1283-1)),0)</f>
        <v>0.211254019292604</v>
      </c>
      <c r="S1283" s="100" t="str">
        <f aca="false">IF(N1283&gt;0,IF(O1283="","-",IF(R1283&lt;0%,"DEGROWTH","GROWTH")))</f>
        <v>GROWTH</v>
      </c>
      <c r="T1283" s="101" t="n">
        <v>2111.5</v>
      </c>
      <c r="U1283" s="101" t="str">
        <f aca="false">IF(F1283&lt;=$V$2,"Dec","")</f>
        <v>Dec</v>
      </c>
      <c r="V1283" s="97" t="n">
        <v>2111.5</v>
      </c>
      <c r="W1283" s="104" t="n">
        <f aca="false">K1283-V1283</f>
        <v>-228</v>
      </c>
      <c r="X1283" s="103" t="n">
        <f aca="false">IFERROR(IF(U1283="Dec",(K1283/V1283-1)),0)</f>
        <v>-0.107980108927303</v>
      </c>
      <c r="Y1283" s="104" t="str">
        <f aca="false">IF(T1283&gt;0,IF(U1283="","-",IF(X1283&lt;0%,"DEGROWTH","GROWTH")))</f>
        <v>DEGROWTH</v>
      </c>
      <c r="Z1283" s="24" t="n">
        <v>0</v>
      </c>
      <c r="AA1283" s="24" t="n">
        <f aca="false">IF(H1283&gt;0,1,0)</f>
        <v>0</v>
      </c>
      <c r="AB1283" s="3" t="n">
        <v>1000001153</v>
      </c>
      <c r="AC1283" s="3"/>
    </row>
    <row r="1284" customFormat="false" ht="14.25" hidden="true" customHeight="true" outlineLevel="0" collapsed="false">
      <c r="A1284" s="23" t="s">
        <v>4046</v>
      </c>
      <c r="B1284" s="65" t="s">
        <v>91</v>
      </c>
      <c r="C1284" s="65" t="s">
        <v>2399</v>
      </c>
      <c r="D1284" s="65" t="n">
        <v>1000001143</v>
      </c>
      <c r="E1284" s="66" t="s">
        <v>2400</v>
      </c>
      <c r="F1284" s="67" t="n">
        <v>44257</v>
      </c>
      <c r="G1284" s="67" t="str">
        <f aca="false">IF(I1284&gt;0,"Targeted Dealer","-")</f>
        <v>Targeted Dealer</v>
      </c>
      <c r="H1284" s="67"/>
      <c r="I1284" s="68" t="n">
        <v>150</v>
      </c>
      <c r="J1284" s="68" t="n">
        <f aca="false">I1284/$J$1*$E$1</f>
        <v>3130.64516129032</v>
      </c>
      <c r="K1284" s="97" t="n">
        <v>48</v>
      </c>
      <c r="L1284" s="69" t="n">
        <f aca="false">K1284-J1284</f>
        <v>-3082.64516129032</v>
      </c>
      <c r="M1284" s="69" t="n">
        <f aca="false">IFERROR((K1284/J1284%),"-")</f>
        <v>1.53323029366306</v>
      </c>
      <c r="N1284" s="100" t="n">
        <v>24</v>
      </c>
      <c r="O1284" s="98" t="str">
        <f aca="false">IF(F1284&lt;=$P$2,"Nov","")</f>
        <v>Nov</v>
      </c>
      <c r="P1284" s="97" t="n">
        <v>24</v>
      </c>
      <c r="Q1284" s="100" t="n">
        <f aca="false">K1284-P1284</f>
        <v>24</v>
      </c>
      <c r="R1284" s="98" t="n">
        <f aca="false">IFERROR(IF(O1284="Nov",(K1284/P1284-1)),0)</f>
        <v>1</v>
      </c>
      <c r="S1284" s="100" t="str">
        <f aca="false">IF(N1284&gt;0,IF(O1284="","-",IF(R1284&lt;0%,"DEGROWTH","GROWTH")))</f>
        <v>GROWTH</v>
      </c>
      <c r="T1284" s="101" t="n">
        <v>133</v>
      </c>
      <c r="U1284" s="101" t="str">
        <f aca="false">IF(F1284&lt;=$V$2,"Dec","")</f>
        <v>Dec</v>
      </c>
      <c r="V1284" s="97" t="n">
        <v>133</v>
      </c>
      <c r="W1284" s="104" t="n">
        <f aca="false">K1284-V1284</f>
        <v>-85</v>
      </c>
      <c r="X1284" s="103" t="n">
        <f aca="false">IFERROR(IF(U1284="Dec",(K1284/V1284-1)),0)</f>
        <v>-0.639097744360902</v>
      </c>
      <c r="Y1284" s="104" t="str">
        <f aca="false">IF(T1284&gt;0,IF(U1284="","-",IF(X1284&lt;0%,"DEGROWTH","GROWTH")))</f>
        <v>DEGROWTH</v>
      </c>
      <c r="Z1284" s="24" t="n">
        <v>0</v>
      </c>
      <c r="AA1284" s="24" t="n">
        <f aca="false">IF(H1284&gt;0,1,0)</f>
        <v>0</v>
      </c>
      <c r="AB1284" s="3" t="n">
        <v>1000001143</v>
      </c>
      <c r="AC1284" s="3"/>
    </row>
    <row r="1285" customFormat="false" ht="14.25" hidden="false" customHeight="true" outlineLevel="0" collapsed="false">
      <c r="A1285" s="23" t="s">
        <v>4046</v>
      </c>
      <c r="B1285" s="65" t="s">
        <v>91</v>
      </c>
      <c r="C1285" s="65" t="s">
        <v>4559</v>
      </c>
      <c r="D1285" s="65" t="n">
        <v>1000001151</v>
      </c>
      <c r="E1285" s="66" t="s">
        <v>4560</v>
      </c>
      <c r="F1285" s="67" t="n">
        <v>44330</v>
      </c>
      <c r="G1285" s="67" t="str">
        <f aca="false">IF(I1285&gt;0,"Targeted Dealer","-")</f>
        <v>-</v>
      </c>
      <c r="H1285" s="67"/>
      <c r="I1285" s="68" t="n">
        <v>0</v>
      </c>
      <c r="J1285" s="68" t="n">
        <f aca="false">I1285/$J$1*$E$1</f>
        <v>0</v>
      </c>
      <c r="K1285" s="97" t="n">
        <v>0</v>
      </c>
      <c r="L1285" s="69" t="n">
        <f aca="false">K1285-J1285</f>
        <v>0</v>
      </c>
      <c r="M1285" s="69" t="str">
        <f aca="false">IFERROR((K1285/J1285%),"-")</f>
        <v>-</v>
      </c>
      <c r="N1285" s="100" t="n">
        <v>0</v>
      </c>
      <c r="O1285" s="98" t="str">
        <f aca="false">IF(F1285&lt;=$P$2,"Nov","")</f>
        <v>Nov</v>
      </c>
      <c r="P1285" s="97" t="n">
        <v>0</v>
      </c>
      <c r="Q1285" s="100" t="n">
        <f aca="false">K1285-P1285</f>
        <v>0</v>
      </c>
      <c r="R1285" s="98" t="n">
        <f aca="false">IFERROR(IF(O1285="Nov",(K1285/P1285-1)),0)</f>
        <v>0</v>
      </c>
      <c r="S1285" s="105" t="b">
        <f aca="false">IF(N1285&gt;0,IF(O1285="","-",IF(R1285&lt;0%,"DEGROWTH","GROWTH")))</f>
        <v>0</v>
      </c>
      <c r="T1285" s="101" t="n">
        <v>90</v>
      </c>
      <c r="U1285" s="101" t="str">
        <f aca="false">IF(F1285&lt;=$V$2,"Dec","")</f>
        <v>Dec</v>
      </c>
      <c r="V1285" s="97" t="n">
        <v>90</v>
      </c>
      <c r="W1285" s="104" t="n">
        <f aca="false">K1285-V1285</f>
        <v>-90</v>
      </c>
      <c r="X1285" s="103" t="n">
        <f aca="false">IFERROR(IF(U1285="Dec",(K1285/V1285-1)),0)</f>
        <v>-1</v>
      </c>
      <c r="Y1285" s="104" t="str">
        <f aca="false">IF(T1285&gt;0,IF(U1285="","-",IF(X1285&lt;0%,"DEGROWTH","GROWTH")))</f>
        <v>DEGROWTH</v>
      </c>
      <c r="Z1285" s="24" t="n">
        <v>1</v>
      </c>
      <c r="AA1285" s="24" t="n">
        <f aca="false">IF(H1285&gt;0,1,0)</f>
        <v>0</v>
      </c>
      <c r="AB1285" s="3" t="e">
        <f aca="false">#N/A</f>
        <v>#N/A</v>
      </c>
      <c r="AC1285" s="3"/>
    </row>
    <row r="1286" customFormat="false" ht="14.25" hidden="true" customHeight="true" outlineLevel="0" collapsed="false">
      <c r="A1286" s="23" t="s">
        <v>4046</v>
      </c>
      <c r="B1286" s="65" t="s">
        <v>91</v>
      </c>
      <c r="C1286" s="65" t="s">
        <v>2401</v>
      </c>
      <c r="D1286" s="65" t="n">
        <v>1000001148</v>
      </c>
      <c r="E1286" s="66" t="s">
        <v>2402</v>
      </c>
      <c r="F1286" s="67" t="n">
        <v>44337</v>
      </c>
      <c r="G1286" s="67" t="str">
        <f aca="false">IF(I1286&gt;0,"Targeted Dealer","-")</f>
        <v>Targeted Dealer</v>
      </c>
      <c r="H1286" s="67"/>
      <c r="I1286" s="68" t="n">
        <v>170</v>
      </c>
      <c r="J1286" s="68" t="n">
        <f aca="false">I1286/$J$1*$E$1</f>
        <v>3548.06451612903</v>
      </c>
      <c r="K1286" s="97" t="n">
        <v>114</v>
      </c>
      <c r="L1286" s="69" t="n">
        <f aca="false">K1286-J1286</f>
        <v>-3434.06451612903</v>
      </c>
      <c r="M1286" s="69" t="n">
        <f aca="false">IFERROR((K1286/J1286%),"-")</f>
        <v>3.21301936539685</v>
      </c>
      <c r="N1286" s="100" t="n">
        <v>96.5</v>
      </c>
      <c r="O1286" s="98" t="str">
        <f aca="false">IF(F1286&lt;=$P$2,"Nov","")</f>
        <v>Nov</v>
      </c>
      <c r="P1286" s="97" t="n">
        <v>96.5</v>
      </c>
      <c r="Q1286" s="100" t="n">
        <f aca="false">K1286-P1286</f>
        <v>17.5</v>
      </c>
      <c r="R1286" s="98" t="n">
        <f aca="false">IFERROR(IF(O1286="Nov",(K1286/P1286-1)),0)</f>
        <v>0.181347150259067</v>
      </c>
      <c r="S1286" s="100" t="str">
        <f aca="false">IF(N1286&gt;0,IF(O1286="","-",IF(R1286&lt;0%,"DEGROWTH","GROWTH")))</f>
        <v>GROWTH</v>
      </c>
      <c r="T1286" s="101" t="n">
        <v>160</v>
      </c>
      <c r="U1286" s="101" t="str">
        <f aca="false">IF(F1286&lt;=$V$2,"Dec","")</f>
        <v>Dec</v>
      </c>
      <c r="V1286" s="97" t="n">
        <v>160</v>
      </c>
      <c r="W1286" s="104" t="n">
        <f aca="false">K1286-V1286</f>
        <v>-46</v>
      </c>
      <c r="X1286" s="103" t="n">
        <f aca="false">IFERROR(IF(U1286="Dec",(K1286/V1286-1)),0)</f>
        <v>-0.2875</v>
      </c>
      <c r="Y1286" s="104" t="str">
        <f aca="false">IF(T1286&gt;0,IF(U1286="","-",IF(X1286&lt;0%,"DEGROWTH","GROWTH")))</f>
        <v>DEGROWTH</v>
      </c>
      <c r="Z1286" s="24" t="n">
        <v>0</v>
      </c>
      <c r="AA1286" s="24" t="n">
        <f aca="false">IF(H1286&gt;0,1,0)</f>
        <v>0</v>
      </c>
      <c r="AB1286" s="3" t="n">
        <v>1000001148</v>
      </c>
      <c r="AC1286" s="3"/>
    </row>
    <row r="1287" customFormat="false" ht="14.25" hidden="true" customHeight="true" outlineLevel="0" collapsed="false">
      <c r="A1287" s="23" t="s">
        <v>4046</v>
      </c>
      <c r="B1287" s="65" t="s">
        <v>91</v>
      </c>
      <c r="C1287" s="65" t="s">
        <v>2403</v>
      </c>
      <c r="D1287" s="65" t="n">
        <v>1000002535</v>
      </c>
      <c r="E1287" s="66" t="s">
        <v>2404</v>
      </c>
      <c r="F1287" s="67" t="n">
        <v>44602</v>
      </c>
      <c r="G1287" s="67" t="str">
        <f aca="false">IF(I1287&gt;0,"Targeted Dealer","-")</f>
        <v>Targeted Dealer</v>
      </c>
      <c r="H1287" s="67" t="s">
        <v>627</v>
      </c>
      <c r="I1287" s="68" t="n">
        <v>155</v>
      </c>
      <c r="J1287" s="68" t="n">
        <f aca="false">I1287/$J$1*$E$1</f>
        <v>3235</v>
      </c>
      <c r="K1287" s="97" t="n">
        <v>144</v>
      </c>
      <c r="L1287" s="69" t="n">
        <f aca="false">K1287-J1287</f>
        <v>-3091</v>
      </c>
      <c r="M1287" s="69" t="n">
        <f aca="false">IFERROR((K1287/J1287%),"-")</f>
        <v>4.45131375579598</v>
      </c>
      <c r="N1287" s="100" t="n">
        <v>99</v>
      </c>
      <c r="O1287" s="98" t="str">
        <f aca="false">IF(F1287&lt;=$P$2,"Nov","")</f>
        <v>Nov</v>
      </c>
      <c r="P1287" s="97" t="n">
        <v>99</v>
      </c>
      <c r="Q1287" s="100" t="n">
        <f aca="false">K1287-P1287</f>
        <v>45</v>
      </c>
      <c r="R1287" s="98" t="n">
        <f aca="false">IFERROR(IF(O1287="Nov",(K1287/P1287-1)),0)</f>
        <v>0.454545454545455</v>
      </c>
      <c r="S1287" s="100" t="str">
        <f aca="false">IF(N1287&gt;0,IF(O1287="","-",IF(R1287&lt;0%,"DEGROWTH","GROWTH")))</f>
        <v>GROWTH</v>
      </c>
      <c r="T1287" s="101" t="n">
        <v>154.5</v>
      </c>
      <c r="U1287" s="101" t="str">
        <f aca="false">IF(F1287&lt;=$V$2,"Dec","")</f>
        <v>Dec</v>
      </c>
      <c r="V1287" s="97" t="n">
        <v>154.5</v>
      </c>
      <c r="W1287" s="104" t="n">
        <f aca="false">K1287-V1287</f>
        <v>-10.5</v>
      </c>
      <c r="X1287" s="103" t="n">
        <f aca="false">IFERROR(IF(U1287="Dec",(K1287/V1287-1)),0)</f>
        <v>-0.0679611650485437</v>
      </c>
      <c r="Y1287" s="104" t="str">
        <f aca="false">IF(T1287&gt;0,IF(U1287="","-",IF(X1287&lt;0%,"DEGROWTH","GROWTH")))</f>
        <v>DEGROWTH</v>
      </c>
      <c r="Z1287" s="24" t="n">
        <v>0</v>
      </c>
      <c r="AA1287" s="24" t="n">
        <f aca="false">IF(H1287&gt;0,1,0)</f>
        <v>1</v>
      </c>
      <c r="AB1287" s="3" t="n">
        <v>1000002535</v>
      </c>
      <c r="AC1287" s="3"/>
    </row>
    <row r="1288" customFormat="false" ht="14.25" hidden="false" customHeight="true" outlineLevel="0" collapsed="false">
      <c r="A1288" s="23" t="s">
        <v>4046</v>
      </c>
      <c r="B1288" s="65" t="s">
        <v>91</v>
      </c>
      <c r="C1288" s="65" t="s">
        <v>4561</v>
      </c>
      <c r="D1288" s="65" t="n">
        <v>1000002770</v>
      </c>
      <c r="E1288" s="66" t="s">
        <v>4562</v>
      </c>
      <c r="F1288" s="67" t="n">
        <v>44688</v>
      </c>
      <c r="G1288" s="67" t="str">
        <f aca="false">IF(I1288&gt;0,"Targeted Dealer","-")</f>
        <v>-</v>
      </c>
      <c r="H1288" s="67"/>
      <c r="I1288" s="68" t="n">
        <v>0</v>
      </c>
      <c r="J1288" s="68" t="n">
        <f aca="false">I1288/$J$1*$E$1</f>
        <v>0</v>
      </c>
      <c r="K1288" s="97" t="n">
        <v>0</v>
      </c>
      <c r="L1288" s="69" t="n">
        <f aca="false">K1288-J1288</f>
        <v>0</v>
      </c>
      <c r="M1288" s="69" t="str">
        <f aca="false">IFERROR((K1288/J1288%),"-")</f>
        <v>-</v>
      </c>
      <c r="N1288" s="100" t="n">
        <v>0</v>
      </c>
      <c r="O1288" s="98" t="str">
        <f aca="false">IF(F1288&lt;=$P$2,"Nov","")</f>
        <v>Nov</v>
      </c>
      <c r="P1288" s="97" t="n">
        <v>0</v>
      </c>
      <c r="Q1288" s="100" t="n">
        <f aca="false">K1288-P1288</f>
        <v>0</v>
      </c>
      <c r="R1288" s="98" t="n">
        <f aca="false">IFERROR(IF(O1288="Nov",(K1288/P1288-1)),0)</f>
        <v>0</v>
      </c>
      <c r="S1288" s="105" t="b">
        <f aca="false">IF(N1288&gt;0,IF(O1288="","-",IF(R1288&lt;0%,"DEGROWTH","GROWTH")))</f>
        <v>0</v>
      </c>
      <c r="T1288" s="101" t="n">
        <v>0</v>
      </c>
      <c r="U1288" s="101" t="str">
        <f aca="false">IF(F1288&lt;=$V$2,"Dec","")</f>
        <v>Dec</v>
      </c>
      <c r="V1288" s="97" t="n">
        <v>0</v>
      </c>
      <c r="W1288" s="104" t="n">
        <f aca="false">K1288-V1288</f>
        <v>0</v>
      </c>
      <c r="X1288" s="103" t="n">
        <f aca="false">IFERROR(IF(U1288="Dec",(K1288/V1288-1)),0)</f>
        <v>0</v>
      </c>
      <c r="Y1288" s="106" t="b">
        <f aca="false">IF(T1288&gt;0,IF(U1288="","-",IF(X1288&lt;0%,"DEGROWTH","GROWTH")))</f>
        <v>0</v>
      </c>
      <c r="Z1288" s="24" t="n">
        <v>1</v>
      </c>
      <c r="AA1288" s="24" t="n">
        <f aca="false">IF(H1288&gt;0,1,0)</f>
        <v>0</v>
      </c>
      <c r="AB1288" s="3" t="e">
        <f aca="false">#N/A</f>
        <v>#N/A</v>
      </c>
      <c r="AC1288" s="3"/>
    </row>
    <row r="1289" customFormat="false" ht="14.25" hidden="true" customHeight="true" outlineLevel="0" collapsed="false">
      <c r="A1289" s="23" t="s">
        <v>4046</v>
      </c>
      <c r="B1289" s="65" t="s">
        <v>91</v>
      </c>
      <c r="C1289" s="65" t="s">
        <v>4051</v>
      </c>
      <c r="D1289" s="65" t="n">
        <v>1000003190</v>
      </c>
      <c r="E1289" s="65" t="s">
        <v>4052</v>
      </c>
      <c r="F1289" s="67" t="n">
        <v>44924</v>
      </c>
      <c r="G1289" s="67" t="str">
        <f aca="false">IF(I1289&gt;0,"Targeted Dealer","-")</f>
        <v>-</v>
      </c>
      <c r="H1289" s="67"/>
      <c r="I1289" s="68" t="n">
        <v>0</v>
      </c>
      <c r="J1289" s="68" t="n">
        <f aca="false">I1289/$J$1*$E$1</f>
        <v>0</v>
      </c>
      <c r="K1289" s="97" t="n">
        <v>0</v>
      </c>
      <c r="L1289" s="69" t="n">
        <f aca="false">K1289-J1289</f>
        <v>0</v>
      </c>
      <c r="M1289" s="69" t="str">
        <f aca="false">IFERROR((K1289/J1289%),"-")</f>
        <v>-</v>
      </c>
      <c r="N1289" s="100" t="n">
        <v>12</v>
      </c>
      <c r="O1289" s="98" t="str">
        <f aca="false">IF(F1289&lt;=$P$2,"Nov","")</f>
        <v>Nov</v>
      </c>
      <c r="P1289" s="97" t="n">
        <v>12</v>
      </c>
      <c r="Q1289" s="100" t="n">
        <f aca="false">K1289-P1289</f>
        <v>-12</v>
      </c>
      <c r="R1289" s="98" t="n">
        <f aca="false">IFERROR(IF(O1289="Nov",(K1289/P1289-1)),0)</f>
        <v>-1</v>
      </c>
      <c r="S1289" s="100" t="str">
        <f aca="false">IF(N1289&gt;0,IF(O1289="","-",IF(R1289&lt;0%,"DEGROWTH","GROWTH")))</f>
        <v>DEGROWTH</v>
      </c>
      <c r="T1289" s="101" t="n">
        <v>12</v>
      </c>
      <c r="U1289" s="101" t="str">
        <f aca="false">IF(F1289&lt;=$V$2,"Dec","")</f>
        <v>Dec</v>
      </c>
      <c r="V1289" s="97" t="n">
        <v>12</v>
      </c>
      <c r="W1289" s="104" t="n">
        <f aca="false">K1289-V1289</f>
        <v>-12</v>
      </c>
      <c r="X1289" s="103" t="n">
        <f aca="false">IFERROR(IF(U1289="Dec",(K1289/V1289-1)),0)</f>
        <v>-1</v>
      </c>
      <c r="Y1289" s="104" t="str">
        <f aca="false">IF(T1289&gt;0,IF(U1289="","-",IF(X1289&lt;0%,"DEGROWTH","GROWTH")))</f>
        <v>DEGROWTH</v>
      </c>
      <c r="Z1289" s="24" t="n">
        <v>1</v>
      </c>
      <c r="AA1289" s="24" t="n">
        <f aca="false">IF(H1289&gt;0,1,0)</f>
        <v>0</v>
      </c>
      <c r="AB1289" s="3" t="n">
        <v>1000003190</v>
      </c>
      <c r="AC1289" s="3"/>
    </row>
    <row r="1290" customFormat="false" ht="14.25" hidden="true" customHeight="true" outlineLevel="0" collapsed="false">
      <c r="A1290" s="23" t="s">
        <v>4046</v>
      </c>
      <c r="B1290" s="65" t="s">
        <v>91</v>
      </c>
      <c r="C1290" s="65" t="s">
        <v>2405</v>
      </c>
      <c r="D1290" s="65" t="n">
        <v>1000003700</v>
      </c>
      <c r="E1290" s="65" t="s">
        <v>2406</v>
      </c>
      <c r="F1290" s="67" t="n">
        <v>45167</v>
      </c>
      <c r="G1290" s="67" t="str">
        <f aca="false">IF(I1290&gt;0,"Targeted Dealer","-")</f>
        <v>Targeted Dealer</v>
      </c>
      <c r="H1290" s="67"/>
      <c r="I1290" s="68" t="n">
        <v>50</v>
      </c>
      <c r="J1290" s="68" t="n">
        <f aca="false">I1290/$J$1*$E$1</f>
        <v>1043.54838709677</v>
      </c>
      <c r="K1290" s="97" t="n">
        <v>49</v>
      </c>
      <c r="L1290" s="69" t="n">
        <f aca="false">K1290-J1290</f>
        <v>-994.548387096774</v>
      </c>
      <c r="M1290" s="69" t="n">
        <f aca="false">IFERROR((K1290/J1290%),"-")</f>
        <v>4.69551777434312</v>
      </c>
      <c r="N1290" s="100" t="n">
        <v>36</v>
      </c>
      <c r="O1290" s="98" t="str">
        <f aca="false">IF(F1290&lt;=$P$2,"Nov","")</f>
        <v>Nov</v>
      </c>
      <c r="P1290" s="97" t="n">
        <v>36</v>
      </c>
      <c r="Q1290" s="100" t="n">
        <f aca="false">K1290-P1290</f>
        <v>13</v>
      </c>
      <c r="R1290" s="98" t="n">
        <f aca="false">IFERROR(IF(O1290="Nov",(K1290/P1290-1)),0)</f>
        <v>0.361111111111111</v>
      </c>
      <c r="S1290" s="100" t="str">
        <f aca="false">IF(N1290&gt;0,IF(O1290="","-",IF(R1290&lt;0%,"DEGROWTH","GROWTH")))</f>
        <v>GROWTH</v>
      </c>
      <c r="T1290" s="101" t="n">
        <v>60</v>
      </c>
      <c r="U1290" s="101" t="str">
        <f aca="false">IF(F1290&lt;=$V$2,"Dec","")</f>
        <v>Dec</v>
      </c>
      <c r="V1290" s="97" t="n">
        <v>60</v>
      </c>
      <c r="W1290" s="104" t="n">
        <f aca="false">K1290-V1290</f>
        <v>-11</v>
      </c>
      <c r="X1290" s="103" t="n">
        <f aca="false">IFERROR(IF(U1290="Dec",(K1290/V1290-1)),0)</f>
        <v>-0.183333333333333</v>
      </c>
      <c r="Y1290" s="104" t="str">
        <f aca="false">IF(T1290&gt;0,IF(U1290="","-",IF(X1290&lt;0%,"DEGROWTH","GROWTH")))</f>
        <v>DEGROWTH</v>
      </c>
      <c r="Z1290" s="24" t="n">
        <v>0</v>
      </c>
      <c r="AA1290" s="24" t="n">
        <f aca="false">IF(H1290&gt;0,1,0)</f>
        <v>0</v>
      </c>
      <c r="AB1290" s="3" t="n">
        <v>1000003700</v>
      </c>
      <c r="AC1290" s="3"/>
    </row>
    <row r="1291" customFormat="false" ht="14.25" hidden="true" customHeight="true" outlineLevel="0" collapsed="false">
      <c r="A1291" s="23" t="s">
        <v>4046</v>
      </c>
      <c r="B1291" s="65" t="s">
        <v>91</v>
      </c>
      <c r="C1291" s="65" t="s">
        <v>2407</v>
      </c>
      <c r="D1291" s="65" t="n">
        <v>1000003743</v>
      </c>
      <c r="E1291" s="65" t="s">
        <v>2408</v>
      </c>
      <c r="F1291" s="67" t="n">
        <v>45230</v>
      </c>
      <c r="G1291" s="67" t="str">
        <f aca="false">IF(I1291&gt;0,"Targeted Dealer","-")</f>
        <v>Targeted Dealer</v>
      </c>
      <c r="H1291" s="67"/>
      <c r="I1291" s="68" t="n">
        <v>20</v>
      </c>
      <c r="J1291" s="68" t="n">
        <f aca="false">I1291/$J$1*$E$1</f>
        <v>417.41935483871</v>
      </c>
      <c r="K1291" s="97" t="n">
        <v>12</v>
      </c>
      <c r="L1291" s="69" t="n">
        <f aca="false">K1291-J1291</f>
        <v>-405.41935483871</v>
      </c>
      <c r="M1291" s="69" t="n">
        <f aca="false">IFERROR((K1291/J1291%),"-")</f>
        <v>2.87480680061824</v>
      </c>
      <c r="N1291" s="100" t="n">
        <v>12</v>
      </c>
      <c r="O1291" s="98" t="str">
        <f aca="false">IF(F1291&lt;=$P$2,"Nov","")</f>
        <v>Nov</v>
      </c>
      <c r="P1291" s="97" t="n">
        <v>12</v>
      </c>
      <c r="Q1291" s="100" t="n">
        <f aca="false">K1291-P1291</f>
        <v>0</v>
      </c>
      <c r="R1291" s="98" t="n">
        <f aca="false">IFERROR(IF(O1291="Nov",(K1291/P1291-1)),0)</f>
        <v>0</v>
      </c>
      <c r="S1291" s="100" t="str">
        <f aca="false">IF(N1291&gt;0,IF(O1291="","-",IF(R1291&lt;0%,"DEGROWTH","GROWTH")))</f>
        <v>GROWTH</v>
      </c>
      <c r="T1291" s="101" t="n">
        <v>40</v>
      </c>
      <c r="U1291" s="101" t="str">
        <f aca="false">IF(F1291&lt;=$V$2,"Dec","")</f>
        <v>Dec</v>
      </c>
      <c r="V1291" s="97" t="n">
        <v>40</v>
      </c>
      <c r="W1291" s="104" t="n">
        <f aca="false">K1291-V1291</f>
        <v>-28</v>
      </c>
      <c r="X1291" s="103" t="n">
        <f aca="false">IFERROR(IF(U1291="Dec",(K1291/V1291-1)),0)</f>
        <v>-0.7</v>
      </c>
      <c r="Y1291" s="104" t="str">
        <f aca="false">IF(T1291&gt;0,IF(U1291="","-",IF(X1291&lt;0%,"DEGROWTH","GROWTH")))</f>
        <v>DEGROWTH</v>
      </c>
      <c r="Z1291" s="24" t="n">
        <v>0</v>
      </c>
      <c r="AA1291" s="24" t="n">
        <f aca="false">IF(H1291&gt;0,1,0)</f>
        <v>0</v>
      </c>
      <c r="AB1291" s="3" t="n">
        <v>1000003743</v>
      </c>
      <c r="AC1291" s="3"/>
    </row>
    <row r="1292" customFormat="false" ht="14.25" hidden="true" customHeight="true" outlineLevel="0" collapsed="false">
      <c r="A1292" s="23" t="s">
        <v>4046</v>
      </c>
      <c r="B1292" s="65" t="s">
        <v>91</v>
      </c>
      <c r="C1292" s="128" t="s">
        <v>4563</v>
      </c>
      <c r="D1292" s="128" t="n">
        <v>1000003985</v>
      </c>
      <c r="E1292" s="128" t="s">
        <v>4564</v>
      </c>
      <c r="F1292" s="67" t="n">
        <v>45441</v>
      </c>
      <c r="G1292" s="67" t="str">
        <f aca="false">IF(I1292&gt;0,"Targeted Dealer","-")</f>
        <v>-</v>
      </c>
      <c r="H1292" s="67"/>
      <c r="I1292" s="68" t="n">
        <v>0</v>
      </c>
      <c r="J1292" s="68" t="n">
        <f aca="false">I1292/$J$1*$E$1</f>
        <v>0</v>
      </c>
      <c r="K1292" s="97" t="n">
        <v>0</v>
      </c>
      <c r="L1292" s="69" t="n">
        <f aca="false">K1292-J1292</f>
        <v>0</v>
      </c>
      <c r="M1292" s="69" t="str">
        <f aca="false">IFERROR((K1292/J1292%),"-")</f>
        <v>-</v>
      </c>
      <c r="N1292" s="100" t="n">
        <v>0</v>
      </c>
      <c r="O1292" s="98" t="str">
        <f aca="false">IF(F1292&lt;=$P$2,"Nov","")</f>
        <v>Nov</v>
      </c>
      <c r="P1292" s="97" t="n">
        <v>0</v>
      </c>
      <c r="Q1292" s="100" t="n">
        <f aca="false">K1292-P1292</f>
        <v>0</v>
      </c>
      <c r="R1292" s="98" t="n">
        <f aca="false">IFERROR(IF(O1292="Nov",(K1292/P1292-1)),0)</f>
        <v>0</v>
      </c>
      <c r="S1292" s="105" t="b">
        <f aca="false">IF(N1292&gt;0,IF(O1292="","-",IF(R1292&lt;0%,"DEGROWTH","GROWTH")))</f>
        <v>0</v>
      </c>
      <c r="T1292" s="101" t="n">
        <v>0</v>
      </c>
      <c r="U1292" s="101" t="str">
        <f aca="false">IF(F1292&lt;=$V$2,"Dec","")</f>
        <v>Dec</v>
      </c>
      <c r="V1292" s="97" t="n">
        <v>0</v>
      </c>
      <c r="W1292" s="104" t="n">
        <f aca="false">K1292-V1292</f>
        <v>0</v>
      </c>
      <c r="X1292" s="103" t="n">
        <f aca="false">IFERROR(IF(U1292="Dec",(K1292/V1292-1)),0)</f>
        <v>0</v>
      </c>
      <c r="Y1292" s="106" t="b">
        <f aca="false">IF(T1292&gt;0,IF(U1292="","-",IF(X1292&lt;0%,"DEGROWTH","GROWTH")))</f>
        <v>0</v>
      </c>
      <c r="Z1292" s="24" t="n">
        <v>1</v>
      </c>
      <c r="AA1292" s="24" t="n">
        <f aca="false">IF(H1292&gt;0,1,0)</f>
        <v>0</v>
      </c>
      <c r="AB1292" s="3" t="n">
        <v>1000003985</v>
      </c>
      <c r="AC1292" s="3"/>
    </row>
    <row r="1293" customFormat="false" ht="14.25" hidden="true" customHeight="true" outlineLevel="0" collapsed="false">
      <c r="A1293" s="24" t="s">
        <v>4046</v>
      </c>
      <c r="B1293" s="128" t="s">
        <v>91</v>
      </c>
      <c r="C1293" s="128" t="s">
        <v>2409</v>
      </c>
      <c r="D1293" s="128" t="n">
        <v>1000004007</v>
      </c>
      <c r="E1293" s="128" t="s">
        <v>2410</v>
      </c>
      <c r="F1293" s="67" t="n">
        <v>45457</v>
      </c>
      <c r="G1293" s="67" t="str">
        <f aca="false">IF(I1293&gt;0,"Targeted Dealer","-")</f>
        <v>Targeted Dealer</v>
      </c>
      <c r="H1293" s="67"/>
      <c r="I1293" s="68" t="n">
        <v>130</v>
      </c>
      <c r="J1293" s="68" t="n">
        <f aca="false">I1293/$J$1*$E$1</f>
        <v>2713.22580645161</v>
      </c>
      <c r="K1293" s="97" t="n">
        <v>80</v>
      </c>
      <c r="L1293" s="69" t="n">
        <f aca="false">K1293-J1293</f>
        <v>-2633.22580645161</v>
      </c>
      <c r="M1293" s="69" t="n">
        <f aca="false">IFERROR((K1293/J1293%),"-")</f>
        <v>2.94851979550589</v>
      </c>
      <c r="N1293" s="100" t="n">
        <v>129</v>
      </c>
      <c r="O1293" s="98" t="str">
        <f aca="false">IF(F1293&lt;=$P$2,"Nov","")</f>
        <v>Nov</v>
      </c>
      <c r="P1293" s="97" t="n">
        <v>129</v>
      </c>
      <c r="Q1293" s="100" t="n">
        <f aca="false">K1293-P1293</f>
        <v>-49</v>
      </c>
      <c r="R1293" s="98" t="n">
        <f aca="false">IFERROR(IF(O1293="Nov",(K1293/P1293-1)),0)</f>
        <v>-0.37984496124031</v>
      </c>
      <c r="S1293" s="100" t="str">
        <f aca="false">IF(N1293&gt;0,IF(O1293="","-",IF(R1293&lt;0%,"DEGROWTH","GROWTH")))</f>
        <v>DEGROWTH</v>
      </c>
      <c r="T1293" s="101" t="n">
        <v>0</v>
      </c>
      <c r="U1293" s="101" t="str">
        <f aca="false">IF(F1293&lt;=$V$2,"Dec","")</f>
        <v>Dec</v>
      </c>
      <c r="V1293" s="97" t="n">
        <v>0</v>
      </c>
      <c r="W1293" s="104" t="n">
        <f aca="false">K1293-V1293</f>
        <v>80</v>
      </c>
      <c r="X1293" s="103" t="n">
        <f aca="false">IFERROR(IF(U1293="Dec",(K1293/V1293-1)),0)</f>
        <v>0</v>
      </c>
      <c r="Y1293" s="106" t="b">
        <f aca="false">IF(T1293&gt;0,IF(U1293="","-",IF(X1293&lt;0%,"DEGROWTH","GROWTH")))</f>
        <v>0</v>
      </c>
      <c r="Z1293" s="24" t="n">
        <v>0</v>
      </c>
      <c r="AA1293" s="24" t="n">
        <f aca="false">IF(H1293&gt;0,1,0)</f>
        <v>0</v>
      </c>
      <c r="AB1293" s="3" t="n">
        <v>1000004007</v>
      </c>
      <c r="AC1293" s="3"/>
    </row>
    <row r="1294" customFormat="false" ht="14.25" hidden="true" customHeight="true" outlineLevel="0" collapsed="false">
      <c r="A1294" s="24" t="s">
        <v>4046</v>
      </c>
      <c r="B1294" s="128" t="s">
        <v>91</v>
      </c>
      <c r="C1294" s="128" t="s">
        <v>330</v>
      </c>
      <c r="D1294" s="128" t="n">
        <v>1000004035</v>
      </c>
      <c r="E1294" s="128" t="s">
        <v>331</v>
      </c>
      <c r="F1294" s="67" t="n">
        <v>45478</v>
      </c>
      <c r="G1294" s="67" t="str">
        <f aca="false">IF(I1294&gt;0,"Targeted Dealer","-")</f>
        <v>Targeted Dealer</v>
      </c>
      <c r="H1294" s="67"/>
      <c r="I1294" s="68" t="n">
        <v>120</v>
      </c>
      <c r="J1294" s="68" t="n">
        <f aca="false">I1294/$J$1*$E$1</f>
        <v>2504.51612903226</v>
      </c>
      <c r="K1294" s="97" t="n">
        <v>144</v>
      </c>
      <c r="L1294" s="69" t="n">
        <f aca="false">K1294-J1294</f>
        <v>-2360.51612903226</v>
      </c>
      <c r="M1294" s="69" t="n">
        <f aca="false">IFERROR((K1294/J1294%),"-")</f>
        <v>5.74961360123648</v>
      </c>
      <c r="N1294" s="100" t="n">
        <v>97</v>
      </c>
      <c r="O1294" s="98" t="str">
        <f aca="false">IF(F1294&lt;=$P$2,"Nov","")</f>
        <v>Nov</v>
      </c>
      <c r="P1294" s="97" t="n">
        <v>97</v>
      </c>
      <c r="Q1294" s="100" t="n">
        <f aca="false">K1294-P1294</f>
        <v>47</v>
      </c>
      <c r="R1294" s="98" t="n">
        <f aca="false">IFERROR(IF(O1294="Nov",(K1294/P1294-1)),0)</f>
        <v>0.484536082474227</v>
      </c>
      <c r="S1294" s="100" t="str">
        <f aca="false">IF(N1294&gt;0,IF(O1294="","-",IF(R1294&lt;0%,"DEGROWTH","GROWTH")))</f>
        <v>GROWTH</v>
      </c>
      <c r="T1294" s="101" t="n">
        <v>0</v>
      </c>
      <c r="U1294" s="101" t="str">
        <f aca="false">IF(F1294&lt;=$V$2,"Dec","")</f>
        <v>Dec</v>
      </c>
      <c r="V1294" s="97" t="n">
        <v>0</v>
      </c>
      <c r="W1294" s="104" t="n">
        <f aca="false">K1294-V1294</f>
        <v>144</v>
      </c>
      <c r="X1294" s="103" t="n">
        <f aca="false">IFERROR(IF(U1294="Dec",(K1294/V1294-1)),0)</f>
        <v>0</v>
      </c>
      <c r="Y1294" s="106" t="b">
        <f aca="false">IF(T1294&gt;0,IF(U1294="","-",IF(X1294&lt;0%,"DEGROWTH","GROWTH")))</f>
        <v>0</v>
      </c>
      <c r="Z1294" s="24" t="n">
        <v>0</v>
      </c>
      <c r="AA1294" s="24" t="n">
        <f aca="false">IF(H1294&gt;0,1,0)</f>
        <v>0</v>
      </c>
      <c r="AB1294" s="3" t="n">
        <v>1000004035</v>
      </c>
      <c r="AC1294" s="3"/>
    </row>
    <row r="1295" customFormat="false" ht="14.25" hidden="true" customHeight="true" outlineLevel="0" collapsed="false">
      <c r="A1295" s="24" t="s">
        <v>4046</v>
      </c>
      <c r="B1295" s="128" t="s">
        <v>91</v>
      </c>
      <c r="C1295" s="128" t="s">
        <v>2411</v>
      </c>
      <c r="D1295" s="128" t="n">
        <v>1000004069</v>
      </c>
      <c r="E1295" s="128" t="s">
        <v>2412</v>
      </c>
      <c r="F1295" s="67" t="n">
        <v>45504</v>
      </c>
      <c r="G1295" s="67" t="str">
        <f aca="false">IF(I1295&gt;0,"Targeted Dealer","-")</f>
        <v>Targeted Dealer</v>
      </c>
      <c r="H1295" s="67"/>
      <c r="I1295" s="68" t="n">
        <v>24</v>
      </c>
      <c r="J1295" s="68" t="n">
        <f aca="false">I1295/$J$1*$E$1</f>
        <v>500.903225806452</v>
      </c>
      <c r="K1295" s="97" t="n">
        <v>85</v>
      </c>
      <c r="L1295" s="69" t="n">
        <f aca="false">K1295-J1295</f>
        <v>-415.903225806452</v>
      </c>
      <c r="M1295" s="69" t="n">
        <f aca="false">IFERROR((K1295/J1295%),"-")</f>
        <v>16.9693456980938</v>
      </c>
      <c r="N1295" s="100" t="n">
        <v>26</v>
      </c>
      <c r="O1295" s="98" t="str">
        <f aca="false">IF(F1295&lt;=$P$2,"Nov","")</f>
        <v>Nov</v>
      </c>
      <c r="P1295" s="97" t="n">
        <v>26</v>
      </c>
      <c r="Q1295" s="100" t="n">
        <f aca="false">K1295-P1295</f>
        <v>59</v>
      </c>
      <c r="R1295" s="98" t="n">
        <f aca="false">IFERROR(IF(O1295="Nov",(K1295/P1295-1)),0)</f>
        <v>2.26923076923077</v>
      </c>
      <c r="S1295" s="100" t="str">
        <f aca="false">IF(N1295&gt;0,IF(O1295="","-",IF(R1295&lt;0%,"DEGROWTH","GROWTH")))</f>
        <v>GROWTH</v>
      </c>
      <c r="T1295" s="101" t="n">
        <v>0</v>
      </c>
      <c r="U1295" s="101" t="str">
        <f aca="false">IF(F1295&lt;=$V$2,"Dec","")</f>
        <v>Dec</v>
      </c>
      <c r="V1295" s="97" t="n">
        <v>0</v>
      </c>
      <c r="W1295" s="104" t="n">
        <f aca="false">K1295-V1295</f>
        <v>85</v>
      </c>
      <c r="X1295" s="103" t="n">
        <f aca="false">IFERROR(IF(U1295="Dec",(K1295/V1295-1)),0)</f>
        <v>0</v>
      </c>
      <c r="Y1295" s="106" t="b">
        <f aca="false">IF(T1295&gt;0,IF(U1295="","-",IF(X1295&lt;0%,"DEGROWTH","GROWTH")))</f>
        <v>0</v>
      </c>
      <c r="Z1295" s="24" t="n">
        <v>0</v>
      </c>
      <c r="AA1295" s="24" t="n">
        <f aca="false">IF(H1295&gt;0,1,0)</f>
        <v>0</v>
      </c>
      <c r="AB1295" s="3" t="n">
        <v>1000004069</v>
      </c>
      <c r="AC1295" s="3"/>
    </row>
    <row r="1296" customFormat="false" ht="14.25" hidden="true" customHeight="true" outlineLevel="0" collapsed="false">
      <c r="A1296" s="23" t="s">
        <v>4046</v>
      </c>
      <c r="B1296" s="65" t="s">
        <v>93</v>
      </c>
      <c r="C1296" s="65" t="s">
        <v>2413</v>
      </c>
      <c r="D1296" s="65" t="n">
        <v>1000001408</v>
      </c>
      <c r="E1296" s="66" t="s">
        <v>2414</v>
      </c>
      <c r="F1296" s="67" t="n">
        <v>40614</v>
      </c>
      <c r="G1296" s="67" t="str">
        <f aca="false">IF(I1296&gt;0,"Targeted Dealer","-")</f>
        <v>Targeted Dealer</v>
      </c>
      <c r="H1296" s="67"/>
      <c r="I1296" s="68" t="n">
        <v>600</v>
      </c>
      <c r="J1296" s="68" t="n">
        <f aca="false">I1296/$J$1*$E$1</f>
        <v>12522.5806451613</v>
      </c>
      <c r="K1296" s="97" t="n">
        <v>110</v>
      </c>
      <c r="L1296" s="69" t="n">
        <f aca="false">K1296-J1296</f>
        <v>-12412.5806451613</v>
      </c>
      <c r="M1296" s="69" t="n">
        <f aca="false">IFERROR((K1296/J1296%),"-")</f>
        <v>0.878413189077795</v>
      </c>
      <c r="N1296" s="100" t="n">
        <v>232.5</v>
      </c>
      <c r="O1296" s="98" t="str">
        <f aca="false">IF(F1296&lt;=$P$2,"Nov","")</f>
        <v>Nov</v>
      </c>
      <c r="P1296" s="97" t="n">
        <v>232.5</v>
      </c>
      <c r="Q1296" s="100" t="n">
        <f aca="false">K1296-P1296</f>
        <v>-122.5</v>
      </c>
      <c r="R1296" s="98" t="n">
        <f aca="false">IFERROR(IF(O1296="Nov",(K1296/P1296-1)),0)</f>
        <v>-0.526881720430108</v>
      </c>
      <c r="S1296" s="100" t="str">
        <f aca="false">IF(N1296&gt;0,IF(O1296="","-",IF(R1296&lt;0%,"DEGROWTH","GROWTH")))</f>
        <v>DEGROWTH</v>
      </c>
      <c r="T1296" s="101" t="n">
        <v>600.25</v>
      </c>
      <c r="U1296" s="101" t="str">
        <f aca="false">IF(F1296&lt;=$V$2,"Dec","")</f>
        <v>Dec</v>
      </c>
      <c r="V1296" s="97" t="n">
        <v>600.25</v>
      </c>
      <c r="W1296" s="104" t="n">
        <f aca="false">K1296-V1296</f>
        <v>-490.25</v>
      </c>
      <c r="X1296" s="103" t="n">
        <f aca="false">IFERROR(IF(U1296="Dec",(K1296/V1296-1)),0)</f>
        <v>-0.816743023740108</v>
      </c>
      <c r="Y1296" s="104" t="str">
        <f aca="false">IF(T1296&gt;0,IF(U1296="","-",IF(X1296&lt;0%,"DEGROWTH","GROWTH")))</f>
        <v>DEGROWTH</v>
      </c>
      <c r="Z1296" s="24" t="n">
        <v>0</v>
      </c>
      <c r="AA1296" s="24" t="n">
        <f aca="false">IF(H1296&gt;0,1,0)</f>
        <v>0</v>
      </c>
      <c r="AB1296" s="3" t="n">
        <v>1000001408</v>
      </c>
      <c r="AC1296" s="3"/>
    </row>
    <row r="1297" customFormat="false" ht="14.25" hidden="true" customHeight="true" outlineLevel="0" collapsed="false">
      <c r="A1297" s="23" t="s">
        <v>4046</v>
      </c>
      <c r="B1297" s="65" t="s">
        <v>93</v>
      </c>
      <c r="C1297" s="65" t="s">
        <v>2415</v>
      </c>
      <c r="D1297" s="65" t="n">
        <v>1000001405</v>
      </c>
      <c r="E1297" s="66" t="s">
        <v>2416</v>
      </c>
      <c r="F1297" s="67" t="n">
        <v>40876</v>
      </c>
      <c r="G1297" s="67" t="str">
        <f aca="false">IF(I1297&gt;0,"Targeted Dealer","-")</f>
        <v>Targeted Dealer</v>
      </c>
      <c r="H1297" s="67" t="s">
        <v>627</v>
      </c>
      <c r="I1297" s="68" t="n">
        <v>220</v>
      </c>
      <c r="J1297" s="68" t="n">
        <f aca="false">I1297/$J$1*$E$1</f>
        <v>4591.61290322581</v>
      </c>
      <c r="K1297" s="97" t="n">
        <v>140</v>
      </c>
      <c r="L1297" s="69" t="n">
        <f aca="false">K1297-J1297</f>
        <v>-4451.61290322581</v>
      </c>
      <c r="M1297" s="69" t="n">
        <f aca="false">IFERROR((K1297/J1297%),"-")</f>
        <v>3.04903751580722</v>
      </c>
      <c r="N1297" s="100" t="n">
        <v>161</v>
      </c>
      <c r="O1297" s="98" t="str">
        <f aca="false">IF(F1297&lt;=$P$2,"Nov","")</f>
        <v>Nov</v>
      </c>
      <c r="P1297" s="97" t="n">
        <v>161</v>
      </c>
      <c r="Q1297" s="100" t="n">
        <f aca="false">K1297-P1297</f>
        <v>-21</v>
      </c>
      <c r="R1297" s="98" t="n">
        <f aca="false">IFERROR(IF(O1297="Nov",(K1297/P1297-1)),0)</f>
        <v>-0.130434782608696</v>
      </c>
      <c r="S1297" s="100" t="str">
        <f aca="false">IF(N1297&gt;0,IF(O1297="","-",IF(R1297&lt;0%,"DEGROWTH","GROWTH")))</f>
        <v>DEGROWTH</v>
      </c>
      <c r="T1297" s="101" t="n">
        <v>152</v>
      </c>
      <c r="U1297" s="101" t="str">
        <f aca="false">IF(F1297&lt;=$V$2,"Dec","")</f>
        <v>Dec</v>
      </c>
      <c r="V1297" s="97" t="n">
        <v>152</v>
      </c>
      <c r="W1297" s="104" t="n">
        <f aca="false">K1297-V1297</f>
        <v>-12</v>
      </c>
      <c r="X1297" s="103" t="n">
        <f aca="false">IFERROR(IF(U1297="Dec",(K1297/V1297-1)),0)</f>
        <v>-0.0789473684210527</v>
      </c>
      <c r="Y1297" s="104" t="str">
        <f aca="false">IF(T1297&gt;0,IF(U1297="","-",IF(X1297&lt;0%,"DEGROWTH","GROWTH")))</f>
        <v>DEGROWTH</v>
      </c>
      <c r="Z1297" s="24" t="n">
        <v>0</v>
      </c>
      <c r="AA1297" s="24" t="n">
        <f aca="false">IF(H1297&gt;0,1,0)</f>
        <v>1</v>
      </c>
      <c r="AB1297" s="3" t="n">
        <v>1000001405</v>
      </c>
      <c r="AC1297" s="3"/>
    </row>
    <row r="1298" customFormat="false" ht="14.25" hidden="true" customHeight="true" outlineLevel="0" collapsed="false">
      <c r="A1298" s="23" t="s">
        <v>4046</v>
      </c>
      <c r="B1298" s="65" t="s">
        <v>93</v>
      </c>
      <c r="C1298" s="65" t="s">
        <v>2417</v>
      </c>
      <c r="D1298" s="65" t="n">
        <v>1000001418</v>
      </c>
      <c r="E1298" s="66" t="s">
        <v>2418</v>
      </c>
      <c r="F1298" s="67" t="n">
        <v>40925</v>
      </c>
      <c r="G1298" s="67" t="str">
        <f aca="false">IF(I1298&gt;0,"Targeted Dealer","-")</f>
        <v>Targeted Dealer</v>
      </c>
      <c r="H1298" s="67"/>
      <c r="I1298" s="68" t="n">
        <v>350</v>
      </c>
      <c r="J1298" s="68" t="n">
        <f aca="false">I1298/$J$1*$E$1</f>
        <v>7304.83870967742</v>
      </c>
      <c r="K1298" s="97" t="n">
        <v>117</v>
      </c>
      <c r="L1298" s="69" t="n">
        <f aca="false">K1298-J1298</f>
        <v>-7187.83870967742</v>
      </c>
      <c r="M1298" s="69" t="n">
        <f aca="false">IFERROR((K1298/J1298%),"-")</f>
        <v>1.60167807463016</v>
      </c>
      <c r="N1298" s="100" t="n">
        <v>98</v>
      </c>
      <c r="O1298" s="98" t="str">
        <f aca="false">IF(F1298&lt;=$P$2,"Nov","")</f>
        <v>Nov</v>
      </c>
      <c r="P1298" s="97" t="n">
        <v>98</v>
      </c>
      <c r="Q1298" s="100" t="n">
        <f aca="false">K1298-P1298</f>
        <v>19</v>
      </c>
      <c r="R1298" s="98" t="n">
        <f aca="false">IFERROR(IF(O1298="Nov",(K1298/P1298-1)),0)</f>
        <v>0.193877551020408</v>
      </c>
      <c r="S1298" s="100" t="str">
        <f aca="false">IF(N1298&gt;0,IF(O1298="","-",IF(R1298&lt;0%,"DEGROWTH","GROWTH")))</f>
        <v>GROWTH</v>
      </c>
      <c r="T1298" s="101" t="n">
        <v>410</v>
      </c>
      <c r="U1298" s="101" t="str">
        <f aca="false">IF(F1298&lt;=$V$2,"Dec","")</f>
        <v>Dec</v>
      </c>
      <c r="V1298" s="97" t="n">
        <v>410</v>
      </c>
      <c r="W1298" s="104" t="n">
        <f aca="false">K1298-V1298</f>
        <v>-293</v>
      </c>
      <c r="X1298" s="103" t="n">
        <f aca="false">IFERROR(IF(U1298="Dec",(K1298/V1298-1)),0)</f>
        <v>-0.714634146341463</v>
      </c>
      <c r="Y1298" s="104" t="str">
        <f aca="false">IF(T1298&gt;0,IF(U1298="","-",IF(X1298&lt;0%,"DEGROWTH","GROWTH")))</f>
        <v>DEGROWTH</v>
      </c>
      <c r="Z1298" s="24" t="n">
        <v>0</v>
      </c>
      <c r="AA1298" s="24" t="n">
        <f aca="false">IF(H1298&gt;0,1,0)</f>
        <v>0</v>
      </c>
      <c r="AB1298" s="3" t="n">
        <v>1000001418</v>
      </c>
      <c r="AC1298" s="3"/>
    </row>
    <row r="1299" customFormat="false" ht="14.25" hidden="true" customHeight="true" outlineLevel="0" collapsed="false">
      <c r="A1299" s="23" t="s">
        <v>4046</v>
      </c>
      <c r="B1299" s="65" t="s">
        <v>93</v>
      </c>
      <c r="C1299" s="65" t="s">
        <v>2419</v>
      </c>
      <c r="D1299" s="65" t="n">
        <v>1000002808</v>
      </c>
      <c r="E1299" s="66" t="s">
        <v>2420</v>
      </c>
      <c r="F1299" s="67" t="n">
        <v>40942</v>
      </c>
      <c r="G1299" s="67" t="str">
        <f aca="false">IF(I1299&gt;0,"Targeted Dealer","-")</f>
        <v>Targeted Dealer</v>
      </c>
      <c r="H1299" s="67"/>
      <c r="I1299" s="68" t="n">
        <v>1200</v>
      </c>
      <c r="J1299" s="68" t="n">
        <f aca="false">I1299/$J$1*$E$1</f>
        <v>25045.1612903226</v>
      </c>
      <c r="K1299" s="97" t="n">
        <v>1671.3</v>
      </c>
      <c r="L1299" s="69" t="n">
        <f aca="false">K1299-J1299</f>
        <v>-23373.8612903226</v>
      </c>
      <c r="M1299" s="69" t="n">
        <f aca="false">IFERROR((K1299/J1299%),"-")</f>
        <v>6.67314528593509</v>
      </c>
      <c r="N1299" s="100" t="n">
        <v>1431.35</v>
      </c>
      <c r="O1299" s="98" t="str">
        <f aca="false">IF(F1299&lt;=$P$2,"Nov","")</f>
        <v>Nov</v>
      </c>
      <c r="P1299" s="97" t="n">
        <v>1431.35</v>
      </c>
      <c r="Q1299" s="100" t="n">
        <f aca="false">K1299-P1299</f>
        <v>239.95</v>
      </c>
      <c r="R1299" s="98" t="n">
        <f aca="false">IFERROR(IF(O1299="Nov",(K1299/P1299-1)),0)</f>
        <v>0.167638942257309</v>
      </c>
      <c r="S1299" s="100" t="str">
        <f aca="false">IF(N1299&gt;0,IF(O1299="","-",IF(R1299&lt;0%,"DEGROWTH","GROWTH")))</f>
        <v>GROWTH</v>
      </c>
      <c r="T1299" s="101" t="n">
        <v>1219.95</v>
      </c>
      <c r="U1299" s="101" t="str">
        <f aca="false">IF(F1299&lt;=$V$2,"Dec","")</f>
        <v>Dec</v>
      </c>
      <c r="V1299" s="97" t="n">
        <v>1219.95</v>
      </c>
      <c r="W1299" s="104" t="n">
        <f aca="false">K1299-V1299</f>
        <v>451.35</v>
      </c>
      <c r="X1299" s="103" t="n">
        <f aca="false">IFERROR(IF(U1299="Dec",(K1299/V1299-1)),0)</f>
        <v>0.369974179269642</v>
      </c>
      <c r="Y1299" s="104" t="str">
        <f aca="false">IF(T1299&gt;0,IF(U1299="","-",IF(X1299&lt;0%,"DEGROWTH","GROWTH")))</f>
        <v>GROWTH</v>
      </c>
      <c r="Z1299" s="24" t="n">
        <v>0</v>
      </c>
      <c r="AA1299" s="24" t="n">
        <f aca="false">IF(H1299&gt;0,1,0)</f>
        <v>0</v>
      </c>
      <c r="AB1299" s="3" t="n">
        <v>1000002808</v>
      </c>
      <c r="AC1299" s="3"/>
    </row>
    <row r="1300" customFormat="false" ht="14.25" hidden="true" customHeight="true" outlineLevel="0" collapsed="false">
      <c r="A1300" s="23" t="s">
        <v>4046</v>
      </c>
      <c r="B1300" s="65" t="s">
        <v>93</v>
      </c>
      <c r="C1300" s="65" t="s">
        <v>2421</v>
      </c>
      <c r="D1300" s="65" t="n">
        <v>1000001411</v>
      </c>
      <c r="E1300" s="66" t="s">
        <v>2422</v>
      </c>
      <c r="F1300" s="67" t="n">
        <v>41102</v>
      </c>
      <c r="G1300" s="67" t="str">
        <f aca="false">IF(I1300&gt;0,"Targeted Dealer","-")</f>
        <v>Targeted Dealer</v>
      </c>
      <c r="H1300" s="67"/>
      <c r="I1300" s="68" t="n">
        <v>150</v>
      </c>
      <c r="J1300" s="68" t="n">
        <f aca="false">I1300/$J$1*$E$1</f>
        <v>3130.64516129032</v>
      </c>
      <c r="K1300" s="97" t="n">
        <v>132</v>
      </c>
      <c r="L1300" s="69" t="n">
        <f aca="false">K1300-J1300</f>
        <v>-2998.64516129032</v>
      </c>
      <c r="M1300" s="69" t="n">
        <f aca="false">IFERROR((K1300/J1300%),"-")</f>
        <v>4.21638330757342</v>
      </c>
      <c r="N1300" s="100" t="n">
        <v>81</v>
      </c>
      <c r="O1300" s="98" t="str">
        <f aca="false">IF(F1300&lt;=$P$2,"Nov","")</f>
        <v>Nov</v>
      </c>
      <c r="P1300" s="97" t="n">
        <v>81</v>
      </c>
      <c r="Q1300" s="100" t="n">
        <f aca="false">K1300-P1300</f>
        <v>51</v>
      </c>
      <c r="R1300" s="98" t="n">
        <f aca="false">IFERROR(IF(O1300="Nov",(K1300/P1300-1)),0)</f>
        <v>0.62962962962963</v>
      </c>
      <c r="S1300" s="100" t="str">
        <f aca="false">IF(N1300&gt;0,IF(O1300="","-",IF(R1300&lt;0%,"DEGROWTH","GROWTH")))</f>
        <v>GROWTH</v>
      </c>
      <c r="T1300" s="101" t="n">
        <v>131</v>
      </c>
      <c r="U1300" s="101" t="str">
        <f aca="false">IF(F1300&lt;=$V$2,"Dec","")</f>
        <v>Dec</v>
      </c>
      <c r="V1300" s="97" t="n">
        <v>131</v>
      </c>
      <c r="W1300" s="104" t="n">
        <f aca="false">K1300-V1300</f>
        <v>1</v>
      </c>
      <c r="X1300" s="103" t="n">
        <f aca="false">IFERROR(IF(U1300="Dec",(K1300/V1300-1)),0)</f>
        <v>0.00763358778625944</v>
      </c>
      <c r="Y1300" s="104" t="str">
        <f aca="false">IF(T1300&gt;0,IF(U1300="","-",IF(X1300&lt;0%,"DEGROWTH","GROWTH")))</f>
        <v>GROWTH</v>
      </c>
      <c r="Z1300" s="24" t="n">
        <v>0</v>
      </c>
      <c r="AA1300" s="24" t="n">
        <f aca="false">IF(H1300&gt;0,1,0)</f>
        <v>0</v>
      </c>
      <c r="AB1300" s="3" t="n">
        <v>1000001411</v>
      </c>
      <c r="AC1300" s="3"/>
    </row>
    <row r="1301" customFormat="false" ht="14.25" hidden="false" customHeight="true" outlineLevel="0" collapsed="false">
      <c r="A1301" s="23" t="s">
        <v>4046</v>
      </c>
      <c r="B1301" s="65" t="s">
        <v>93</v>
      </c>
      <c r="C1301" s="65" t="s">
        <v>4093</v>
      </c>
      <c r="D1301" s="65" t="n">
        <v>1000001412</v>
      </c>
      <c r="E1301" s="66" t="s">
        <v>4094</v>
      </c>
      <c r="F1301" s="67" t="n">
        <v>41208</v>
      </c>
      <c r="G1301" s="67" t="str">
        <f aca="false">IF(I1301&gt;0,"Targeted Dealer","-")</f>
        <v>-</v>
      </c>
      <c r="H1301" s="67"/>
      <c r="I1301" s="68" t="n">
        <v>0</v>
      </c>
      <c r="J1301" s="68" t="n">
        <f aca="false">I1301/$J$1*$E$1</f>
        <v>0</v>
      </c>
      <c r="K1301" s="97" t="n">
        <v>0</v>
      </c>
      <c r="L1301" s="69" t="n">
        <f aca="false">K1301-J1301</f>
        <v>0</v>
      </c>
      <c r="M1301" s="69" t="str">
        <f aca="false">IFERROR((K1301/J1301%),"-")</f>
        <v>-</v>
      </c>
      <c r="N1301" s="100" t="n">
        <v>0</v>
      </c>
      <c r="O1301" s="98" t="str">
        <f aca="false">IF(F1301&lt;=$P$2,"Nov","")</f>
        <v>Nov</v>
      </c>
      <c r="P1301" s="97" t="n">
        <v>0</v>
      </c>
      <c r="Q1301" s="100" t="n">
        <f aca="false">K1301-P1301</f>
        <v>0</v>
      </c>
      <c r="R1301" s="98" t="n">
        <f aca="false">IFERROR(IF(O1301="Nov",(K1301/P1301-1)),0)</f>
        <v>0</v>
      </c>
      <c r="S1301" s="105" t="b">
        <f aca="false">IF(N1301&gt;0,IF(O1301="","-",IF(R1301&lt;0%,"DEGROWTH","GROWTH")))</f>
        <v>0</v>
      </c>
      <c r="T1301" s="101" t="n">
        <v>84</v>
      </c>
      <c r="U1301" s="101" t="str">
        <f aca="false">IF(F1301&lt;=$V$2,"Dec","")</f>
        <v>Dec</v>
      </c>
      <c r="V1301" s="97" t="n">
        <v>84</v>
      </c>
      <c r="W1301" s="104" t="n">
        <f aca="false">K1301-V1301</f>
        <v>-84</v>
      </c>
      <c r="X1301" s="103" t="n">
        <f aca="false">IFERROR(IF(U1301="Dec",(K1301/V1301-1)),0)</f>
        <v>-1</v>
      </c>
      <c r="Y1301" s="104" t="str">
        <f aca="false">IF(T1301&gt;0,IF(U1301="","-",IF(X1301&lt;0%,"DEGROWTH","GROWTH")))</f>
        <v>DEGROWTH</v>
      </c>
      <c r="Z1301" s="24" t="n">
        <v>1</v>
      </c>
      <c r="AA1301" s="24" t="n">
        <f aca="false">IF(H1301&gt;0,1,0)</f>
        <v>0</v>
      </c>
      <c r="AB1301" s="3" t="e">
        <f aca="false">#N/A</f>
        <v>#N/A</v>
      </c>
      <c r="AC1301" s="3"/>
    </row>
    <row r="1302" customFormat="false" ht="14.25" hidden="true" customHeight="true" outlineLevel="0" collapsed="false">
      <c r="A1302" s="23" t="s">
        <v>4046</v>
      </c>
      <c r="B1302" s="65" t="s">
        <v>93</v>
      </c>
      <c r="C1302" s="65" t="s">
        <v>2423</v>
      </c>
      <c r="D1302" s="65" t="n">
        <v>1000001413</v>
      </c>
      <c r="E1302" s="66" t="s">
        <v>2424</v>
      </c>
      <c r="F1302" s="67" t="n">
        <v>41234</v>
      </c>
      <c r="G1302" s="67" t="str">
        <f aca="false">IF(I1302&gt;0,"Targeted Dealer","-")</f>
        <v>Targeted Dealer</v>
      </c>
      <c r="H1302" s="67"/>
      <c r="I1302" s="68" t="n">
        <v>200</v>
      </c>
      <c r="J1302" s="68" t="n">
        <f aca="false">I1302/$J$1*$E$1</f>
        <v>4174.1935483871</v>
      </c>
      <c r="K1302" s="97" t="n">
        <v>90</v>
      </c>
      <c r="L1302" s="69" t="n">
        <f aca="false">K1302-J1302</f>
        <v>-4084.1935483871</v>
      </c>
      <c r="M1302" s="69" t="n">
        <f aca="false">IFERROR((K1302/J1302%),"-")</f>
        <v>2.15610510046368</v>
      </c>
      <c r="N1302" s="100" t="n">
        <v>58</v>
      </c>
      <c r="O1302" s="98" t="str">
        <f aca="false">IF(F1302&lt;=$P$2,"Nov","")</f>
        <v>Nov</v>
      </c>
      <c r="P1302" s="97" t="n">
        <v>58</v>
      </c>
      <c r="Q1302" s="100" t="n">
        <f aca="false">K1302-P1302</f>
        <v>32</v>
      </c>
      <c r="R1302" s="98" t="n">
        <f aca="false">IFERROR(IF(O1302="Nov",(K1302/P1302-1)),0)</f>
        <v>0.551724137931035</v>
      </c>
      <c r="S1302" s="100" t="str">
        <f aca="false">IF(N1302&gt;0,IF(O1302="","-",IF(R1302&lt;0%,"DEGROWTH","GROWTH")))</f>
        <v>GROWTH</v>
      </c>
      <c r="T1302" s="101" t="n">
        <v>221</v>
      </c>
      <c r="U1302" s="101" t="str">
        <f aca="false">IF(F1302&lt;=$V$2,"Dec","")</f>
        <v>Dec</v>
      </c>
      <c r="V1302" s="97" t="n">
        <v>221</v>
      </c>
      <c r="W1302" s="104" t="n">
        <f aca="false">K1302-V1302</f>
        <v>-131</v>
      </c>
      <c r="X1302" s="103" t="n">
        <f aca="false">IFERROR(IF(U1302="Dec",(K1302/V1302-1)),0)</f>
        <v>-0.592760180995475</v>
      </c>
      <c r="Y1302" s="104" t="str">
        <f aca="false">IF(T1302&gt;0,IF(U1302="","-",IF(X1302&lt;0%,"DEGROWTH","GROWTH")))</f>
        <v>DEGROWTH</v>
      </c>
      <c r="Z1302" s="24" t="n">
        <v>0</v>
      </c>
      <c r="AA1302" s="24" t="n">
        <f aca="false">IF(H1302&gt;0,1,0)</f>
        <v>0</v>
      </c>
      <c r="AB1302" s="3" t="n">
        <v>1000001413</v>
      </c>
      <c r="AC1302" s="3"/>
    </row>
    <row r="1303" customFormat="false" ht="14.25" hidden="true" customHeight="true" outlineLevel="0" collapsed="false">
      <c r="A1303" s="23" t="s">
        <v>4046</v>
      </c>
      <c r="B1303" s="65" t="s">
        <v>93</v>
      </c>
      <c r="C1303" s="65" t="s">
        <v>332</v>
      </c>
      <c r="D1303" s="65" t="n">
        <v>1000001406</v>
      </c>
      <c r="E1303" s="66" t="s">
        <v>333</v>
      </c>
      <c r="F1303" s="67" t="n">
        <v>41479</v>
      </c>
      <c r="G1303" s="67" t="str">
        <f aca="false">IF(I1303&gt;0,"Targeted Dealer","-")</f>
        <v>Targeted Dealer</v>
      </c>
      <c r="H1303" s="67"/>
      <c r="I1303" s="68" t="n">
        <v>200</v>
      </c>
      <c r="J1303" s="68" t="n">
        <f aca="false">I1303/$J$1*$E$1</f>
        <v>4174.1935483871</v>
      </c>
      <c r="K1303" s="97" t="n">
        <v>125</v>
      </c>
      <c r="L1303" s="69" t="n">
        <f aca="false">K1303-J1303</f>
        <v>-4049.1935483871</v>
      </c>
      <c r="M1303" s="69" t="n">
        <f aca="false">IFERROR((K1303/J1303%),"-")</f>
        <v>2.99459041731066</v>
      </c>
      <c r="N1303" s="100" t="n">
        <v>51</v>
      </c>
      <c r="O1303" s="98" t="str">
        <f aca="false">IF(F1303&lt;=$P$2,"Nov","")</f>
        <v>Nov</v>
      </c>
      <c r="P1303" s="97" t="n">
        <v>51</v>
      </c>
      <c r="Q1303" s="100" t="n">
        <f aca="false">K1303-P1303</f>
        <v>74</v>
      </c>
      <c r="R1303" s="98" t="n">
        <f aca="false">IFERROR(IF(O1303="Nov",(K1303/P1303-1)),0)</f>
        <v>1.45098039215686</v>
      </c>
      <c r="S1303" s="100" t="str">
        <f aca="false">IF(N1303&gt;0,IF(O1303="","-",IF(R1303&lt;0%,"DEGROWTH","GROWTH")))</f>
        <v>GROWTH</v>
      </c>
      <c r="T1303" s="101" t="n">
        <v>189</v>
      </c>
      <c r="U1303" s="101" t="str">
        <f aca="false">IF(F1303&lt;=$V$2,"Dec","")</f>
        <v>Dec</v>
      </c>
      <c r="V1303" s="97" t="n">
        <v>189</v>
      </c>
      <c r="W1303" s="104" t="n">
        <f aca="false">K1303-V1303</f>
        <v>-64</v>
      </c>
      <c r="X1303" s="103" t="n">
        <f aca="false">IFERROR(IF(U1303="Dec",(K1303/V1303-1)),0)</f>
        <v>-0.338624338624339</v>
      </c>
      <c r="Y1303" s="104" t="str">
        <f aca="false">IF(T1303&gt;0,IF(U1303="","-",IF(X1303&lt;0%,"DEGROWTH","GROWTH")))</f>
        <v>DEGROWTH</v>
      </c>
      <c r="Z1303" s="24" t="n">
        <v>0</v>
      </c>
      <c r="AA1303" s="24" t="n">
        <f aca="false">IF(H1303&gt;0,1,0)</f>
        <v>0</v>
      </c>
      <c r="AB1303" s="3" t="n">
        <v>1000001406</v>
      </c>
      <c r="AC1303" s="3"/>
    </row>
    <row r="1304" customFormat="false" ht="14.25" hidden="true" customHeight="true" outlineLevel="0" collapsed="false">
      <c r="A1304" s="23" t="s">
        <v>4046</v>
      </c>
      <c r="B1304" s="65" t="s">
        <v>93</v>
      </c>
      <c r="C1304" s="65" t="s">
        <v>334</v>
      </c>
      <c r="D1304" s="65" t="n">
        <v>1000001415</v>
      </c>
      <c r="E1304" s="66" t="s">
        <v>335</v>
      </c>
      <c r="F1304" s="67" t="n">
        <v>41543</v>
      </c>
      <c r="G1304" s="67" t="str">
        <f aca="false">IF(I1304&gt;0,"Targeted Dealer","-")</f>
        <v>Targeted Dealer</v>
      </c>
      <c r="H1304" s="67"/>
      <c r="I1304" s="68" t="n">
        <v>100</v>
      </c>
      <c r="J1304" s="68" t="n">
        <f aca="false">I1304/$J$1*$E$1</f>
        <v>2087.09677419355</v>
      </c>
      <c r="K1304" s="97" t="n">
        <v>44</v>
      </c>
      <c r="L1304" s="69" t="n">
        <f aca="false">K1304-J1304</f>
        <v>-2043.09677419355</v>
      </c>
      <c r="M1304" s="69" t="n">
        <f aca="false">IFERROR((K1304/J1304%),"-")</f>
        <v>2.10819165378671</v>
      </c>
      <c r="N1304" s="100" t="n">
        <v>48</v>
      </c>
      <c r="O1304" s="98" t="str">
        <f aca="false">IF(F1304&lt;=$P$2,"Nov","")</f>
        <v>Nov</v>
      </c>
      <c r="P1304" s="97" t="n">
        <v>48</v>
      </c>
      <c r="Q1304" s="100" t="n">
        <f aca="false">K1304-P1304</f>
        <v>-4</v>
      </c>
      <c r="R1304" s="98" t="n">
        <f aca="false">IFERROR(IF(O1304="Nov",(K1304/P1304-1)),0)</f>
        <v>-0.0833333333333334</v>
      </c>
      <c r="S1304" s="100" t="str">
        <f aca="false">IF(N1304&gt;0,IF(O1304="","-",IF(R1304&lt;0%,"DEGROWTH","GROWTH")))</f>
        <v>DEGROWTH</v>
      </c>
      <c r="T1304" s="101" t="n">
        <v>94</v>
      </c>
      <c r="U1304" s="101" t="str">
        <f aca="false">IF(F1304&lt;=$V$2,"Dec","")</f>
        <v>Dec</v>
      </c>
      <c r="V1304" s="97" t="n">
        <v>94</v>
      </c>
      <c r="W1304" s="104" t="n">
        <f aca="false">K1304-V1304</f>
        <v>-50</v>
      </c>
      <c r="X1304" s="103" t="n">
        <f aca="false">IFERROR(IF(U1304="Dec",(K1304/V1304-1)),0)</f>
        <v>-0.531914893617021</v>
      </c>
      <c r="Y1304" s="104" t="str">
        <f aca="false">IF(T1304&gt;0,IF(U1304="","-",IF(X1304&lt;0%,"DEGROWTH","GROWTH")))</f>
        <v>DEGROWTH</v>
      </c>
      <c r="Z1304" s="24" t="n">
        <v>0</v>
      </c>
      <c r="AA1304" s="24" t="n">
        <f aca="false">IF(H1304&gt;0,1,0)</f>
        <v>0</v>
      </c>
      <c r="AB1304" s="3" t="n">
        <v>1000001415</v>
      </c>
      <c r="AC1304" s="3"/>
    </row>
    <row r="1305" customFormat="false" ht="14.25" hidden="true" customHeight="true" outlineLevel="0" collapsed="false">
      <c r="A1305" s="23" t="s">
        <v>4046</v>
      </c>
      <c r="B1305" s="65" t="s">
        <v>93</v>
      </c>
      <c r="C1305" s="65" t="s">
        <v>2425</v>
      </c>
      <c r="D1305" s="65" t="n">
        <v>1000001416</v>
      </c>
      <c r="E1305" s="66" t="s">
        <v>2426</v>
      </c>
      <c r="F1305" s="67" t="n">
        <v>41578</v>
      </c>
      <c r="G1305" s="67" t="str">
        <f aca="false">IF(I1305&gt;0,"Targeted Dealer","-")</f>
        <v>Targeted Dealer</v>
      </c>
      <c r="H1305" s="67"/>
      <c r="I1305" s="68" t="n">
        <v>230</v>
      </c>
      <c r="J1305" s="68" t="n">
        <f aca="false">I1305/$J$1*$E$1</f>
        <v>4800.32258064516</v>
      </c>
      <c r="K1305" s="97" t="n">
        <v>156</v>
      </c>
      <c r="L1305" s="69" t="n">
        <f aca="false">K1305-J1305</f>
        <v>-4644.32258064516</v>
      </c>
      <c r="M1305" s="69" t="n">
        <f aca="false">IFERROR((K1305/J1305%),"-")</f>
        <v>3.24978160069888</v>
      </c>
      <c r="N1305" s="100" t="n">
        <v>156</v>
      </c>
      <c r="O1305" s="98" t="str">
        <f aca="false">IF(F1305&lt;=$P$2,"Nov","")</f>
        <v>Nov</v>
      </c>
      <c r="P1305" s="97" t="n">
        <v>156</v>
      </c>
      <c r="Q1305" s="100" t="n">
        <f aca="false">K1305-P1305</f>
        <v>0</v>
      </c>
      <c r="R1305" s="98" t="n">
        <f aca="false">IFERROR(IF(O1305="Nov",(K1305/P1305-1)),0)</f>
        <v>0</v>
      </c>
      <c r="S1305" s="100" t="str">
        <f aca="false">IF(N1305&gt;0,IF(O1305="","-",IF(R1305&lt;0%,"DEGROWTH","GROWTH")))</f>
        <v>GROWTH</v>
      </c>
      <c r="T1305" s="101" t="n">
        <v>124</v>
      </c>
      <c r="U1305" s="101" t="str">
        <f aca="false">IF(F1305&lt;=$V$2,"Dec","")</f>
        <v>Dec</v>
      </c>
      <c r="V1305" s="97" t="n">
        <v>124</v>
      </c>
      <c r="W1305" s="104" t="n">
        <f aca="false">K1305-V1305</f>
        <v>32</v>
      </c>
      <c r="X1305" s="103" t="n">
        <f aca="false">IFERROR(IF(U1305="Dec",(K1305/V1305-1)),0)</f>
        <v>0.258064516129032</v>
      </c>
      <c r="Y1305" s="104" t="str">
        <f aca="false">IF(T1305&gt;0,IF(U1305="","-",IF(X1305&lt;0%,"DEGROWTH","GROWTH")))</f>
        <v>GROWTH</v>
      </c>
      <c r="Z1305" s="24" t="n">
        <v>0</v>
      </c>
      <c r="AA1305" s="24" t="n">
        <f aca="false">IF(H1305&gt;0,1,0)</f>
        <v>0</v>
      </c>
      <c r="AB1305" s="3" t="n">
        <v>1000001416</v>
      </c>
      <c r="AC1305" s="3"/>
    </row>
    <row r="1306" customFormat="false" ht="14.25" hidden="true" customHeight="true" outlineLevel="0" collapsed="false">
      <c r="A1306" s="23" t="s">
        <v>4046</v>
      </c>
      <c r="B1306" s="65" t="s">
        <v>93</v>
      </c>
      <c r="C1306" s="65" t="s">
        <v>2427</v>
      </c>
      <c r="D1306" s="65" t="n">
        <v>1000001435</v>
      </c>
      <c r="E1306" s="66" t="s">
        <v>2428</v>
      </c>
      <c r="F1306" s="67" t="n">
        <v>41965</v>
      </c>
      <c r="G1306" s="67" t="str">
        <f aca="false">IF(I1306&gt;0,"Targeted Dealer","-")</f>
        <v>Targeted Dealer</v>
      </c>
      <c r="H1306" s="67"/>
      <c r="I1306" s="68" t="n">
        <v>200</v>
      </c>
      <c r="J1306" s="68" t="n">
        <f aca="false">I1306/$J$1*$E$1</f>
        <v>4174.1935483871</v>
      </c>
      <c r="K1306" s="97" t="n">
        <v>179</v>
      </c>
      <c r="L1306" s="69" t="n">
        <f aca="false">K1306-J1306</f>
        <v>-3995.1935483871</v>
      </c>
      <c r="M1306" s="69" t="n">
        <f aca="false">IFERROR((K1306/J1306%),"-")</f>
        <v>4.28825347758887</v>
      </c>
      <c r="N1306" s="100" t="n">
        <v>105</v>
      </c>
      <c r="O1306" s="98" t="str">
        <f aca="false">IF(F1306&lt;=$P$2,"Nov","")</f>
        <v>Nov</v>
      </c>
      <c r="P1306" s="97" t="n">
        <v>105</v>
      </c>
      <c r="Q1306" s="100" t="n">
        <f aca="false">K1306-P1306</f>
        <v>74</v>
      </c>
      <c r="R1306" s="98" t="n">
        <f aca="false">IFERROR(IF(O1306="Nov",(K1306/P1306-1)),0)</f>
        <v>0.704761904761905</v>
      </c>
      <c r="S1306" s="100" t="str">
        <f aca="false">IF(N1306&gt;0,IF(O1306="","-",IF(R1306&lt;0%,"DEGROWTH","GROWTH")))</f>
        <v>GROWTH</v>
      </c>
      <c r="T1306" s="101" t="n">
        <v>234</v>
      </c>
      <c r="U1306" s="101" t="str">
        <f aca="false">IF(F1306&lt;=$V$2,"Dec","")</f>
        <v>Dec</v>
      </c>
      <c r="V1306" s="97" t="n">
        <v>234</v>
      </c>
      <c r="W1306" s="104" t="n">
        <f aca="false">K1306-V1306</f>
        <v>-55</v>
      </c>
      <c r="X1306" s="103" t="n">
        <f aca="false">IFERROR(IF(U1306="Dec",(K1306/V1306-1)),0)</f>
        <v>-0.235042735042735</v>
      </c>
      <c r="Y1306" s="104" t="str">
        <f aca="false">IF(T1306&gt;0,IF(U1306="","-",IF(X1306&lt;0%,"DEGROWTH","GROWTH")))</f>
        <v>DEGROWTH</v>
      </c>
      <c r="Z1306" s="24" t="n">
        <v>0</v>
      </c>
      <c r="AA1306" s="24" t="n">
        <f aca="false">IF(H1306&gt;0,1,0)</f>
        <v>0</v>
      </c>
      <c r="AB1306" s="3" t="n">
        <v>1000001435</v>
      </c>
      <c r="AC1306" s="3"/>
    </row>
    <row r="1307" customFormat="false" ht="14.25" hidden="true" customHeight="true" outlineLevel="0" collapsed="false">
      <c r="A1307" s="23" t="s">
        <v>4046</v>
      </c>
      <c r="B1307" s="65" t="s">
        <v>93</v>
      </c>
      <c r="C1307" s="65" t="s">
        <v>3069</v>
      </c>
      <c r="D1307" s="65" t="n">
        <v>1000001436</v>
      </c>
      <c r="E1307" s="66" t="s">
        <v>3070</v>
      </c>
      <c r="F1307" s="67" t="n">
        <v>42052</v>
      </c>
      <c r="G1307" s="67" t="str">
        <f aca="false">IF(I1307&gt;0,"Targeted Dealer","-")</f>
        <v>-</v>
      </c>
      <c r="H1307" s="67"/>
      <c r="I1307" s="68" t="n">
        <v>0</v>
      </c>
      <c r="J1307" s="68" t="n">
        <f aca="false">I1307/$J$1*$E$1</f>
        <v>0</v>
      </c>
      <c r="K1307" s="97" t="n">
        <v>0</v>
      </c>
      <c r="L1307" s="69" t="n">
        <f aca="false">K1307-J1307</f>
        <v>0</v>
      </c>
      <c r="M1307" s="69" t="str">
        <f aca="false">IFERROR((K1307/J1307%),"-")</f>
        <v>-</v>
      </c>
      <c r="N1307" s="100" t="n">
        <v>0</v>
      </c>
      <c r="O1307" s="98" t="str">
        <f aca="false">IF(F1307&lt;=$P$2,"Nov","")</f>
        <v>Nov</v>
      </c>
      <c r="P1307" s="97" t="n">
        <v>0</v>
      </c>
      <c r="Q1307" s="100" t="n">
        <f aca="false">K1307-P1307</f>
        <v>0</v>
      </c>
      <c r="R1307" s="98" t="n">
        <f aca="false">IFERROR(IF(O1307="Nov",(K1307/P1307-1)),0)</f>
        <v>0</v>
      </c>
      <c r="S1307" s="105" t="b">
        <f aca="false">IF(N1307&gt;0,IF(O1307="","-",IF(R1307&lt;0%,"DEGROWTH","GROWTH")))</f>
        <v>0</v>
      </c>
      <c r="T1307" s="101" t="n">
        <v>40</v>
      </c>
      <c r="U1307" s="101" t="str">
        <f aca="false">IF(F1307&lt;=$V$2,"Dec","")</f>
        <v>Dec</v>
      </c>
      <c r="V1307" s="97" t="n">
        <v>40</v>
      </c>
      <c r="W1307" s="104" t="n">
        <f aca="false">K1307-V1307</f>
        <v>-40</v>
      </c>
      <c r="X1307" s="103" t="n">
        <f aca="false">IFERROR(IF(U1307="Dec",(K1307/V1307-1)),0)</f>
        <v>-1</v>
      </c>
      <c r="Y1307" s="104" t="str">
        <f aca="false">IF(T1307&gt;0,IF(U1307="","-",IF(X1307&lt;0%,"DEGROWTH","GROWTH")))</f>
        <v>DEGROWTH</v>
      </c>
      <c r="Z1307" s="24" t="n">
        <v>1</v>
      </c>
      <c r="AA1307" s="24" t="n">
        <f aca="false">IF(H1307&gt;0,1,0)</f>
        <v>0</v>
      </c>
      <c r="AB1307" s="3" t="n">
        <v>1000001436</v>
      </c>
      <c r="AC1307" s="3"/>
    </row>
    <row r="1308" customFormat="false" ht="14.25" hidden="true" customHeight="true" outlineLevel="0" collapsed="false">
      <c r="A1308" s="23" t="s">
        <v>4046</v>
      </c>
      <c r="B1308" s="65" t="s">
        <v>93</v>
      </c>
      <c r="C1308" s="65" t="s">
        <v>2429</v>
      </c>
      <c r="D1308" s="65" t="n">
        <v>1000001439</v>
      </c>
      <c r="E1308" s="66" t="s">
        <v>2430</v>
      </c>
      <c r="F1308" s="67" t="n">
        <v>42116</v>
      </c>
      <c r="G1308" s="67" t="str">
        <f aca="false">IF(I1308&gt;0,"Targeted Dealer","-")</f>
        <v>Targeted Dealer</v>
      </c>
      <c r="H1308" s="67"/>
      <c r="I1308" s="68" t="n">
        <v>650</v>
      </c>
      <c r="J1308" s="68" t="n">
        <f aca="false">I1308/$J$1*$E$1</f>
        <v>13566.1290322581</v>
      </c>
      <c r="K1308" s="97" t="n">
        <v>752.25</v>
      </c>
      <c r="L1308" s="69" t="n">
        <f aca="false">K1308-J1308</f>
        <v>-12813.8790322581</v>
      </c>
      <c r="M1308" s="69" t="n">
        <f aca="false">IFERROR((K1308/J1308%),"-")</f>
        <v>5.54506004042326</v>
      </c>
      <c r="N1308" s="100" t="n">
        <v>424</v>
      </c>
      <c r="O1308" s="98" t="str">
        <f aca="false">IF(F1308&lt;=$P$2,"Nov","")</f>
        <v>Nov</v>
      </c>
      <c r="P1308" s="97" t="n">
        <v>424</v>
      </c>
      <c r="Q1308" s="100" t="n">
        <f aca="false">K1308-P1308</f>
        <v>328.25</v>
      </c>
      <c r="R1308" s="98" t="n">
        <f aca="false">IFERROR(IF(O1308="Nov",(K1308/P1308-1)),0)</f>
        <v>0.774174528301887</v>
      </c>
      <c r="S1308" s="100" t="str">
        <f aca="false">IF(N1308&gt;0,IF(O1308="","-",IF(R1308&lt;0%,"DEGROWTH","GROWTH")))</f>
        <v>GROWTH</v>
      </c>
      <c r="T1308" s="101" t="n">
        <v>650</v>
      </c>
      <c r="U1308" s="101" t="str">
        <f aca="false">IF(F1308&lt;=$V$2,"Dec","")</f>
        <v>Dec</v>
      </c>
      <c r="V1308" s="97" t="n">
        <v>650</v>
      </c>
      <c r="W1308" s="104" t="n">
        <f aca="false">K1308-V1308</f>
        <v>102.25</v>
      </c>
      <c r="X1308" s="103" t="n">
        <f aca="false">IFERROR(IF(U1308="Dec",(K1308/V1308-1)),0)</f>
        <v>0.157307692307692</v>
      </c>
      <c r="Y1308" s="104" t="str">
        <f aca="false">IF(T1308&gt;0,IF(U1308="","-",IF(X1308&lt;0%,"DEGROWTH","GROWTH")))</f>
        <v>GROWTH</v>
      </c>
      <c r="Z1308" s="24" t="n">
        <v>0</v>
      </c>
      <c r="AA1308" s="24" t="n">
        <f aca="false">IF(H1308&gt;0,1,0)</f>
        <v>0</v>
      </c>
      <c r="AB1308" s="3" t="n">
        <v>1000001439</v>
      </c>
      <c r="AC1308" s="3"/>
    </row>
    <row r="1309" customFormat="false" ht="14.25" hidden="true" customHeight="true" outlineLevel="0" collapsed="false">
      <c r="A1309" s="23" t="s">
        <v>4046</v>
      </c>
      <c r="B1309" s="65" t="s">
        <v>93</v>
      </c>
      <c r="C1309" s="65" t="s">
        <v>2431</v>
      </c>
      <c r="D1309" s="65" t="n">
        <v>1000001433</v>
      </c>
      <c r="E1309" s="66" t="s">
        <v>2432</v>
      </c>
      <c r="F1309" s="67" t="n">
        <v>42282</v>
      </c>
      <c r="G1309" s="67" t="str">
        <f aca="false">IF(I1309&gt;0,"Targeted Dealer","-")</f>
        <v>Targeted Dealer</v>
      </c>
      <c r="H1309" s="67"/>
      <c r="I1309" s="68" t="n">
        <v>350</v>
      </c>
      <c r="J1309" s="68" t="n">
        <f aca="false">I1309/$J$1*$E$1</f>
        <v>7304.83870967742</v>
      </c>
      <c r="K1309" s="97" t="n">
        <v>228</v>
      </c>
      <c r="L1309" s="69" t="n">
        <f aca="false">K1309-J1309</f>
        <v>-7076.83870967742</v>
      </c>
      <c r="M1309" s="69" t="n">
        <f aca="false">IFERROR((K1309/J1309%),"-")</f>
        <v>3.1212188120998</v>
      </c>
      <c r="N1309" s="100" t="n">
        <v>174</v>
      </c>
      <c r="O1309" s="98" t="str">
        <f aca="false">IF(F1309&lt;=$P$2,"Nov","")</f>
        <v>Nov</v>
      </c>
      <c r="P1309" s="97" t="n">
        <v>174</v>
      </c>
      <c r="Q1309" s="100" t="n">
        <f aca="false">K1309-P1309</f>
        <v>54</v>
      </c>
      <c r="R1309" s="98" t="n">
        <f aca="false">IFERROR(IF(O1309="Nov",(K1309/P1309-1)),0)</f>
        <v>0.310344827586207</v>
      </c>
      <c r="S1309" s="100" t="str">
        <f aca="false">IF(N1309&gt;0,IF(O1309="","-",IF(R1309&lt;0%,"DEGROWTH","GROWTH")))</f>
        <v>GROWTH</v>
      </c>
      <c r="T1309" s="101" t="n">
        <v>288</v>
      </c>
      <c r="U1309" s="101" t="str">
        <f aca="false">IF(F1309&lt;=$V$2,"Dec","")</f>
        <v>Dec</v>
      </c>
      <c r="V1309" s="97" t="n">
        <v>288</v>
      </c>
      <c r="W1309" s="104" t="n">
        <f aca="false">K1309-V1309</f>
        <v>-60</v>
      </c>
      <c r="X1309" s="103" t="n">
        <f aca="false">IFERROR(IF(U1309="Dec",(K1309/V1309-1)),0)</f>
        <v>-0.208333333333333</v>
      </c>
      <c r="Y1309" s="104" t="str">
        <f aca="false">IF(T1309&gt;0,IF(U1309="","-",IF(X1309&lt;0%,"DEGROWTH","GROWTH")))</f>
        <v>DEGROWTH</v>
      </c>
      <c r="Z1309" s="24" t="n">
        <v>0</v>
      </c>
      <c r="AA1309" s="24" t="n">
        <f aca="false">IF(H1309&gt;0,1,0)</f>
        <v>0</v>
      </c>
      <c r="AB1309" s="3" t="n">
        <v>1000001433</v>
      </c>
      <c r="AC1309" s="3"/>
    </row>
    <row r="1310" customFormat="false" ht="14.25" hidden="true" customHeight="true" outlineLevel="0" collapsed="false">
      <c r="A1310" s="23" t="s">
        <v>4046</v>
      </c>
      <c r="B1310" s="65" t="s">
        <v>93</v>
      </c>
      <c r="C1310" s="65" t="s">
        <v>2433</v>
      </c>
      <c r="D1310" s="65" t="n">
        <v>1000001445</v>
      </c>
      <c r="E1310" s="66" t="s">
        <v>2434</v>
      </c>
      <c r="F1310" s="67" t="n">
        <v>42325</v>
      </c>
      <c r="G1310" s="67" t="str">
        <f aca="false">IF(I1310&gt;0,"Targeted Dealer","-")</f>
        <v>Targeted Dealer</v>
      </c>
      <c r="H1310" s="67"/>
      <c r="I1310" s="68" t="n">
        <v>200</v>
      </c>
      <c r="J1310" s="68" t="n">
        <f aca="false">I1310/$J$1*$E$1</f>
        <v>4174.1935483871</v>
      </c>
      <c r="K1310" s="97" t="n">
        <v>96</v>
      </c>
      <c r="L1310" s="69" t="n">
        <f aca="false">K1310-J1310</f>
        <v>-4078.1935483871</v>
      </c>
      <c r="M1310" s="69" t="n">
        <f aca="false">IFERROR((K1310/J1310%),"-")</f>
        <v>2.29984544049459</v>
      </c>
      <c r="N1310" s="100" t="n">
        <v>146</v>
      </c>
      <c r="O1310" s="98" t="str">
        <f aca="false">IF(F1310&lt;=$P$2,"Nov","")</f>
        <v>Nov</v>
      </c>
      <c r="P1310" s="97" t="n">
        <v>146</v>
      </c>
      <c r="Q1310" s="100" t="n">
        <f aca="false">K1310-P1310</f>
        <v>-50</v>
      </c>
      <c r="R1310" s="98" t="n">
        <f aca="false">IFERROR(IF(O1310="Nov",(K1310/P1310-1)),0)</f>
        <v>-0.342465753424658</v>
      </c>
      <c r="S1310" s="100" t="str">
        <f aca="false">IF(N1310&gt;0,IF(O1310="","-",IF(R1310&lt;0%,"DEGROWTH","GROWTH")))</f>
        <v>DEGROWTH</v>
      </c>
      <c r="T1310" s="101" t="n">
        <v>175</v>
      </c>
      <c r="U1310" s="101" t="str">
        <f aca="false">IF(F1310&lt;=$V$2,"Dec","")</f>
        <v>Dec</v>
      </c>
      <c r="V1310" s="97" t="n">
        <v>175</v>
      </c>
      <c r="W1310" s="104" t="n">
        <f aca="false">K1310-V1310</f>
        <v>-79</v>
      </c>
      <c r="X1310" s="103" t="n">
        <f aca="false">IFERROR(IF(U1310="Dec",(K1310/V1310-1)),0)</f>
        <v>-0.451428571428571</v>
      </c>
      <c r="Y1310" s="104" t="str">
        <f aca="false">IF(T1310&gt;0,IF(U1310="","-",IF(X1310&lt;0%,"DEGROWTH","GROWTH")))</f>
        <v>DEGROWTH</v>
      </c>
      <c r="Z1310" s="24" t="n">
        <v>0</v>
      </c>
      <c r="AA1310" s="24" t="n">
        <f aca="false">IF(H1310&gt;0,1,0)</f>
        <v>0</v>
      </c>
      <c r="AB1310" s="3" t="n">
        <v>1000001445</v>
      </c>
      <c r="AC1310" s="3"/>
    </row>
    <row r="1311" customFormat="false" ht="14.25" hidden="true" customHeight="true" outlineLevel="0" collapsed="false">
      <c r="A1311" s="23" t="s">
        <v>4046</v>
      </c>
      <c r="B1311" s="65" t="s">
        <v>93</v>
      </c>
      <c r="C1311" s="65" t="s">
        <v>2435</v>
      </c>
      <c r="D1311" s="65" t="n">
        <v>1000001429</v>
      </c>
      <c r="E1311" s="66" t="s">
        <v>2436</v>
      </c>
      <c r="F1311" s="67" t="n">
        <v>42483</v>
      </c>
      <c r="G1311" s="67" t="str">
        <f aca="false">IF(I1311&gt;0,"Targeted Dealer","-")</f>
        <v>Targeted Dealer</v>
      </c>
      <c r="H1311" s="67"/>
      <c r="I1311" s="68" t="n">
        <v>600</v>
      </c>
      <c r="J1311" s="68" t="n">
        <f aca="false">I1311/$J$1*$E$1</f>
        <v>12522.5806451613</v>
      </c>
      <c r="K1311" s="97" t="n">
        <v>380</v>
      </c>
      <c r="L1311" s="69" t="n">
        <f aca="false">K1311-J1311</f>
        <v>-12142.5806451613</v>
      </c>
      <c r="M1311" s="69" t="n">
        <f aca="false">IFERROR((K1311/J1311%),"-")</f>
        <v>3.03451828954147</v>
      </c>
      <c r="N1311" s="100" t="n">
        <v>185.5</v>
      </c>
      <c r="O1311" s="98" t="str">
        <f aca="false">IF(F1311&lt;=$P$2,"Nov","")</f>
        <v>Nov</v>
      </c>
      <c r="P1311" s="97" t="n">
        <v>185.5</v>
      </c>
      <c r="Q1311" s="100" t="n">
        <f aca="false">K1311-P1311</f>
        <v>194.5</v>
      </c>
      <c r="R1311" s="98" t="n">
        <f aca="false">IFERROR(IF(O1311="Nov",(K1311/P1311-1)),0)</f>
        <v>1.04851752021563</v>
      </c>
      <c r="S1311" s="100" t="str">
        <f aca="false">IF(N1311&gt;0,IF(O1311="","-",IF(R1311&lt;0%,"DEGROWTH","GROWTH")))</f>
        <v>GROWTH</v>
      </c>
      <c r="T1311" s="101" t="n">
        <v>635.15</v>
      </c>
      <c r="U1311" s="101" t="str">
        <f aca="false">IF(F1311&lt;=$V$2,"Dec","")</f>
        <v>Dec</v>
      </c>
      <c r="V1311" s="97" t="n">
        <v>635.15</v>
      </c>
      <c r="W1311" s="104" t="n">
        <f aca="false">K1311-V1311</f>
        <v>-255.15</v>
      </c>
      <c r="X1311" s="103" t="n">
        <f aca="false">IFERROR(IF(U1311="Dec",(K1311/V1311-1)),0)</f>
        <v>-0.40171613004802</v>
      </c>
      <c r="Y1311" s="104" t="str">
        <f aca="false">IF(T1311&gt;0,IF(U1311="","-",IF(X1311&lt;0%,"DEGROWTH","GROWTH")))</f>
        <v>DEGROWTH</v>
      </c>
      <c r="Z1311" s="24" t="n">
        <v>0</v>
      </c>
      <c r="AA1311" s="24" t="n">
        <f aca="false">IF(H1311&gt;0,1,0)</f>
        <v>0</v>
      </c>
      <c r="AB1311" s="3" t="n">
        <v>1000001429</v>
      </c>
      <c r="AC1311" s="3"/>
    </row>
    <row r="1312" customFormat="false" ht="14.25" hidden="true" customHeight="true" outlineLevel="0" collapsed="false">
      <c r="A1312" s="23" t="s">
        <v>4046</v>
      </c>
      <c r="B1312" s="65" t="s">
        <v>93</v>
      </c>
      <c r="C1312" s="65" t="s">
        <v>336</v>
      </c>
      <c r="D1312" s="65" t="n">
        <v>1000001419</v>
      </c>
      <c r="E1312" s="66" t="s">
        <v>337</v>
      </c>
      <c r="F1312" s="67" t="n">
        <v>42671</v>
      </c>
      <c r="G1312" s="67" t="str">
        <f aca="false">IF(I1312&gt;0,"Targeted Dealer","-")</f>
        <v>Targeted Dealer</v>
      </c>
      <c r="H1312" s="67"/>
      <c r="I1312" s="68" t="n">
        <v>350</v>
      </c>
      <c r="J1312" s="68" t="n">
        <f aca="false">I1312/$J$1*$E$1</f>
        <v>7304.83870967742</v>
      </c>
      <c r="K1312" s="97" t="n">
        <v>194.95</v>
      </c>
      <c r="L1312" s="69" t="n">
        <f aca="false">K1312-J1312</f>
        <v>-7109.88870967742</v>
      </c>
      <c r="M1312" s="69" t="n">
        <f aca="false">IFERROR((K1312/J1312%),"-")</f>
        <v>2.66877897990726</v>
      </c>
      <c r="N1312" s="100" t="n">
        <v>186.25</v>
      </c>
      <c r="O1312" s="98" t="str">
        <f aca="false">IF(F1312&lt;=$P$2,"Nov","")</f>
        <v>Nov</v>
      </c>
      <c r="P1312" s="97" t="n">
        <v>186.25</v>
      </c>
      <c r="Q1312" s="100" t="n">
        <f aca="false">K1312-P1312</f>
        <v>8.69999999999999</v>
      </c>
      <c r="R1312" s="98" t="n">
        <f aca="false">IFERROR(IF(O1312="Nov",(K1312/P1312-1)),0)</f>
        <v>0.0467114093959731</v>
      </c>
      <c r="S1312" s="100" t="str">
        <f aca="false">IF(N1312&gt;0,IF(O1312="","-",IF(R1312&lt;0%,"DEGROWTH","GROWTH")))</f>
        <v>GROWTH</v>
      </c>
      <c r="T1312" s="101" t="n">
        <v>352.5</v>
      </c>
      <c r="U1312" s="101" t="str">
        <f aca="false">IF(F1312&lt;=$V$2,"Dec","")</f>
        <v>Dec</v>
      </c>
      <c r="V1312" s="97" t="n">
        <v>352.5</v>
      </c>
      <c r="W1312" s="104" t="n">
        <f aca="false">K1312-V1312</f>
        <v>-157.55</v>
      </c>
      <c r="X1312" s="103" t="n">
        <f aca="false">IFERROR(IF(U1312="Dec",(K1312/V1312-1)),0)</f>
        <v>-0.446950354609929</v>
      </c>
      <c r="Y1312" s="104" t="str">
        <f aca="false">IF(T1312&gt;0,IF(U1312="","-",IF(X1312&lt;0%,"DEGROWTH","GROWTH")))</f>
        <v>DEGROWTH</v>
      </c>
      <c r="Z1312" s="24" t="n">
        <v>0</v>
      </c>
      <c r="AA1312" s="24" t="n">
        <f aca="false">IF(H1312&gt;0,1,0)</f>
        <v>0</v>
      </c>
      <c r="AB1312" s="3" t="n">
        <v>1000001419</v>
      </c>
      <c r="AC1312" s="3"/>
    </row>
    <row r="1313" customFormat="false" ht="14.25" hidden="true" customHeight="true" outlineLevel="0" collapsed="false">
      <c r="A1313" s="23" t="s">
        <v>4046</v>
      </c>
      <c r="B1313" s="65" t="s">
        <v>93</v>
      </c>
      <c r="C1313" s="65" t="s">
        <v>2437</v>
      </c>
      <c r="D1313" s="65" t="n">
        <v>1000001437</v>
      </c>
      <c r="E1313" s="66" t="s">
        <v>2438</v>
      </c>
      <c r="F1313" s="67" t="n">
        <v>42724</v>
      </c>
      <c r="G1313" s="67" t="str">
        <f aca="false">IF(I1313&gt;0,"Targeted Dealer","-")</f>
        <v>Targeted Dealer</v>
      </c>
      <c r="H1313" s="67"/>
      <c r="I1313" s="68" t="n">
        <v>700</v>
      </c>
      <c r="J1313" s="68" t="n">
        <f aca="false">I1313/$J$1*$E$1</f>
        <v>14609.6774193548</v>
      </c>
      <c r="K1313" s="97" t="n">
        <v>474</v>
      </c>
      <c r="L1313" s="69" t="n">
        <f aca="false">K1313-J1313</f>
        <v>-14135.6774193548</v>
      </c>
      <c r="M1313" s="69" t="n">
        <f aca="false">IFERROR((K1313/J1313%),"-")</f>
        <v>3.24442481784058</v>
      </c>
      <c r="N1313" s="100" t="n">
        <v>330</v>
      </c>
      <c r="O1313" s="98" t="str">
        <f aca="false">IF(F1313&lt;=$P$2,"Nov","")</f>
        <v>Nov</v>
      </c>
      <c r="P1313" s="97" t="n">
        <v>330</v>
      </c>
      <c r="Q1313" s="100" t="n">
        <f aca="false">K1313-P1313</f>
        <v>144</v>
      </c>
      <c r="R1313" s="98" t="n">
        <f aca="false">IFERROR(IF(O1313="Nov",(K1313/P1313-1)),0)</f>
        <v>0.436363636363636</v>
      </c>
      <c r="S1313" s="100" t="str">
        <f aca="false">IF(N1313&gt;0,IF(O1313="","-",IF(R1313&lt;0%,"DEGROWTH","GROWTH")))</f>
        <v>GROWTH</v>
      </c>
      <c r="T1313" s="101" t="n">
        <v>676</v>
      </c>
      <c r="U1313" s="101" t="str">
        <f aca="false">IF(F1313&lt;=$V$2,"Dec","")</f>
        <v>Dec</v>
      </c>
      <c r="V1313" s="97" t="n">
        <v>676</v>
      </c>
      <c r="W1313" s="104" t="n">
        <f aca="false">K1313-V1313</f>
        <v>-202</v>
      </c>
      <c r="X1313" s="103" t="n">
        <f aca="false">IFERROR(IF(U1313="Dec",(K1313/V1313-1)),0)</f>
        <v>-0.298816568047337</v>
      </c>
      <c r="Y1313" s="104" t="str">
        <f aca="false">IF(T1313&gt;0,IF(U1313="","-",IF(X1313&lt;0%,"DEGROWTH","GROWTH")))</f>
        <v>DEGROWTH</v>
      </c>
      <c r="Z1313" s="24" t="n">
        <v>0</v>
      </c>
      <c r="AA1313" s="24" t="n">
        <f aca="false">IF(H1313&gt;0,1,0)</f>
        <v>0</v>
      </c>
      <c r="AB1313" s="3" t="n">
        <v>1000001437</v>
      </c>
      <c r="AC1313" s="3"/>
    </row>
    <row r="1314" customFormat="false" ht="14.25" hidden="true" customHeight="true" outlineLevel="0" collapsed="false">
      <c r="A1314" s="23" t="s">
        <v>4046</v>
      </c>
      <c r="B1314" s="65" t="s">
        <v>93</v>
      </c>
      <c r="C1314" s="65" t="s">
        <v>338</v>
      </c>
      <c r="D1314" s="65" t="n">
        <v>1000001446</v>
      </c>
      <c r="E1314" s="66" t="s">
        <v>339</v>
      </c>
      <c r="F1314" s="67" t="n">
        <v>43239</v>
      </c>
      <c r="G1314" s="67" t="str">
        <f aca="false">IF(I1314&gt;0,"Targeted Dealer","-")</f>
        <v>Targeted Dealer</v>
      </c>
      <c r="H1314" s="67"/>
      <c r="I1314" s="68" t="n">
        <v>410</v>
      </c>
      <c r="J1314" s="68" t="n">
        <f aca="false">I1314/$J$1*$E$1</f>
        <v>8557.09677419355</v>
      </c>
      <c r="K1314" s="97" t="n">
        <v>0</v>
      </c>
      <c r="L1314" s="69" t="n">
        <f aca="false">K1314-J1314</f>
        <v>-8557.09677419355</v>
      </c>
      <c r="M1314" s="69" t="n">
        <f aca="false">IFERROR((K1314/J1314%),"-")</f>
        <v>0</v>
      </c>
      <c r="N1314" s="100" t="n">
        <v>63.5</v>
      </c>
      <c r="O1314" s="98" t="str">
        <f aca="false">IF(F1314&lt;=$P$2,"Nov","")</f>
        <v>Nov</v>
      </c>
      <c r="P1314" s="97" t="n">
        <v>63.5</v>
      </c>
      <c r="Q1314" s="100" t="n">
        <f aca="false">K1314-P1314</f>
        <v>-63.5</v>
      </c>
      <c r="R1314" s="98" t="n">
        <f aca="false">IFERROR(IF(O1314="Nov",(K1314/P1314-1)),0)</f>
        <v>-1</v>
      </c>
      <c r="S1314" s="100" t="str">
        <f aca="false">IF(N1314&gt;0,IF(O1314="","-",IF(R1314&lt;0%,"DEGROWTH","GROWTH")))</f>
        <v>DEGROWTH</v>
      </c>
      <c r="T1314" s="101" t="n">
        <v>92.5</v>
      </c>
      <c r="U1314" s="101" t="str">
        <f aca="false">IF(F1314&lt;=$V$2,"Dec","")</f>
        <v>Dec</v>
      </c>
      <c r="V1314" s="97" t="n">
        <v>92.5</v>
      </c>
      <c r="W1314" s="104" t="n">
        <f aca="false">K1314-V1314</f>
        <v>-92.5</v>
      </c>
      <c r="X1314" s="103" t="n">
        <f aca="false">IFERROR(IF(U1314="Dec",(K1314/V1314-1)),0)</f>
        <v>-1</v>
      </c>
      <c r="Y1314" s="104" t="str">
        <f aca="false">IF(T1314&gt;0,IF(U1314="","-",IF(X1314&lt;0%,"DEGROWTH","GROWTH")))</f>
        <v>DEGROWTH</v>
      </c>
      <c r="Z1314" s="24" t="n">
        <v>1</v>
      </c>
      <c r="AA1314" s="24" t="n">
        <f aca="false">IF(H1314&gt;0,1,0)</f>
        <v>0</v>
      </c>
      <c r="AB1314" s="3" t="n">
        <v>1000001446</v>
      </c>
      <c r="AC1314" s="3"/>
    </row>
    <row r="1315" customFormat="false" ht="14.25" hidden="true" customHeight="true" outlineLevel="0" collapsed="false">
      <c r="A1315" s="23" t="s">
        <v>4046</v>
      </c>
      <c r="B1315" s="65" t="s">
        <v>93</v>
      </c>
      <c r="C1315" s="65" t="s">
        <v>3526</v>
      </c>
      <c r="D1315" s="65" t="n">
        <v>1000001449</v>
      </c>
      <c r="E1315" s="66" t="s">
        <v>3527</v>
      </c>
      <c r="F1315" s="67" t="n">
        <v>43409</v>
      </c>
      <c r="G1315" s="67" t="str">
        <f aca="false">IF(I1315&gt;0,"Targeted Dealer","-")</f>
        <v>Targeted Dealer</v>
      </c>
      <c r="H1315" s="67"/>
      <c r="I1315" s="68" t="n">
        <v>20</v>
      </c>
      <c r="J1315" s="68" t="n">
        <f aca="false">I1315/$J$1*$E$1</f>
        <v>417.41935483871</v>
      </c>
      <c r="K1315" s="97" t="n">
        <v>24</v>
      </c>
      <c r="L1315" s="69" t="n">
        <f aca="false">K1315-J1315</f>
        <v>-393.41935483871</v>
      </c>
      <c r="M1315" s="69" t="n">
        <f aca="false">IFERROR((K1315/J1315%),"-")</f>
        <v>5.74961360123648</v>
      </c>
      <c r="N1315" s="100" t="n">
        <v>12</v>
      </c>
      <c r="O1315" s="98" t="str">
        <f aca="false">IF(F1315&lt;=$P$2,"Nov","")</f>
        <v>Nov</v>
      </c>
      <c r="P1315" s="97" t="n">
        <v>12</v>
      </c>
      <c r="Q1315" s="100" t="n">
        <f aca="false">K1315-P1315</f>
        <v>12</v>
      </c>
      <c r="R1315" s="98" t="n">
        <f aca="false">IFERROR(IF(O1315="Nov",(K1315/P1315-1)),0)</f>
        <v>1</v>
      </c>
      <c r="S1315" s="100" t="str">
        <f aca="false">IF(N1315&gt;0,IF(O1315="","-",IF(R1315&lt;0%,"DEGROWTH","GROWTH")))</f>
        <v>GROWTH</v>
      </c>
      <c r="T1315" s="101" t="n">
        <v>33</v>
      </c>
      <c r="U1315" s="101" t="str">
        <f aca="false">IF(F1315&lt;=$V$2,"Dec","")</f>
        <v>Dec</v>
      </c>
      <c r="V1315" s="97" t="n">
        <v>33</v>
      </c>
      <c r="W1315" s="104" t="n">
        <f aca="false">K1315-V1315</f>
        <v>-9</v>
      </c>
      <c r="X1315" s="103" t="n">
        <f aca="false">IFERROR(IF(U1315="Dec",(K1315/V1315-1)),0)</f>
        <v>-0.272727272727273</v>
      </c>
      <c r="Y1315" s="104" t="str">
        <f aca="false">IF(T1315&gt;0,IF(U1315="","-",IF(X1315&lt;0%,"DEGROWTH","GROWTH")))</f>
        <v>DEGROWTH</v>
      </c>
      <c r="Z1315" s="24" t="n">
        <v>0</v>
      </c>
      <c r="AA1315" s="24" t="n">
        <f aca="false">IF(H1315&gt;0,1,0)</f>
        <v>0</v>
      </c>
      <c r="AB1315" s="3" t="n">
        <v>1000001449</v>
      </c>
      <c r="AC1315" s="3"/>
    </row>
    <row r="1316" customFormat="false" ht="14.25" hidden="true" customHeight="true" outlineLevel="0" collapsed="false">
      <c r="A1316" s="23" t="s">
        <v>4046</v>
      </c>
      <c r="B1316" s="65" t="s">
        <v>93</v>
      </c>
      <c r="C1316" s="65" t="s">
        <v>4565</v>
      </c>
      <c r="D1316" s="65" t="n">
        <v>1000001432</v>
      </c>
      <c r="E1316" s="66" t="s">
        <v>4566</v>
      </c>
      <c r="F1316" s="67" t="n">
        <v>43447</v>
      </c>
      <c r="G1316" s="67" t="str">
        <f aca="false">IF(I1316&gt;0,"Targeted Dealer","-")</f>
        <v>-</v>
      </c>
      <c r="H1316" s="67"/>
      <c r="I1316" s="68" t="n">
        <v>0</v>
      </c>
      <c r="J1316" s="68" t="n">
        <f aca="false">I1316/$J$1*$E$1</f>
        <v>0</v>
      </c>
      <c r="K1316" s="97" t="n">
        <v>0</v>
      </c>
      <c r="L1316" s="69" t="n">
        <f aca="false">K1316-J1316</f>
        <v>0</v>
      </c>
      <c r="M1316" s="69" t="str">
        <f aca="false">IFERROR((K1316/J1316%),"-")</f>
        <v>-</v>
      </c>
      <c r="N1316" s="100" t="n">
        <v>0</v>
      </c>
      <c r="O1316" s="98" t="str">
        <f aca="false">IF(F1316&lt;=$P$2,"Nov","")</f>
        <v>Nov</v>
      </c>
      <c r="P1316" s="97" t="n">
        <v>0</v>
      </c>
      <c r="Q1316" s="100" t="n">
        <f aca="false">K1316-P1316</f>
        <v>0</v>
      </c>
      <c r="R1316" s="98" t="n">
        <f aca="false">IFERROR(IF(O1316="Nov",(K1316/P1316-1)),0)</f>
        <v>0</v>
      </c>
      <c r="S1316" s="105" t="b">
        <f aca="false">IF(N1316&gt;0,IF(O1316="","-",IF(R1316&lt;0%,"DEGROWTH","GROWTH")))</f>
        <v>0</v>
      </c>
      <c r="T1316" s="101" t="n">
        <v>44</v>
      </c>
      <c r="U1316" s="101" t="str">
        <f aca="false">IF(F1316&lt;=$V$2,"Dec","")</f>
        <v>Dec</v>
      </c>
      <c r="V1316" s="97" t="n">
        <v>44</v>
      </c>
      <c r="W1316" s="104" t="n">
        <f aca="false">K1316-V1316</f>
        <v>-44</v>
      </c>
      <c r="X1316" s="103" t="n">
        <f aca="false">IFERROR(IF(U1316="Dec",(K1316/V1316-1)),0)</f>
        <v>-1</v>
      </c>
      <c r="Y1316" s="104" t="str">
        <f aca="false">IF(T1316&gt;0,IF(U1316="","-",IF(X1316&lt;0%,"DEGROWTH","GROWTH")))</f>
        <v>DEGROWTH</v>
      </c>
      <c r="Z1316" s="24" t="n">
        <v>1</v>
      </c>
      <c r="AA1316" s="24" t="n">
        <f aca="false">IF(H1316&gt;0,1,0)</f>
        <v>0</v>
      </c>
      <c r="AB1316" s="3" t="n">
        <v>1000001432</v>
      </c>
      <c r="AC1316" s="3"/>
    </row>
    <row r="1317" customFormat="false" ht="14.25" hidden="true" customHeight="true" outlineLevel="0" collapsed="false">
      <c r="A1317" s="23" t="s">
        <v>4046</v>
      </c>
      <c r="B1317" s="65" t="s">
        <v>93</v>
      </c>
      <c r="C1317" s="65" t="s">
        <v>340</v>
      </c>
      <c r="D1317" s="65" t="n">
        <v>1000001450</v>
      </c>
      <c r="E1317" s="66" t="s">
        <v>341</v>
      </c>
      <c r="F1317" s="67" t="n">
        <v>43460</v>
      </c>
      <c r="G1317" s="67" t="str">
        <f aca="false">IF(I1317&gt;0,"Targeted Dealer","-")</f>
        <v>Targeted Dealer</v>
      </c>
      <c r="H1317" s="67"/>
      <c r="I1317" s="68" t="n">
        <v>150</v>
      </c>
      <c r="J1317" s="68" t="n">
        <f aca="false">I1317/$J$1*$E$1</f>
        <v>3130.64516129032</v>
      </c>
      <c r="K1317" s="97" t="n">
        <v>99</v>
      </c>
      <c r="L1317" s="69" t="n">
        <f aca="false">K1317-J1317</f>
        <v>-3031.64516129032</v>
      </c>
      <c r="M1317" s="69" t="n">
        <f aca="false">IFERROR((K1317/J1317%),"-")</f>
        <v>3.16228748068006</v>
      </c>
      <c r="N1317" s="100" t="n">
        <v>66</v>
      </c>
      <c r="O1317" s="98" t="str">
        <f aca="false">IF(F1317&lt;=$P$2,"Nov","")</f>
        <v>Nov</v>
      </c>
      <c r="P1317" s="97" t="n">
        <v>66</v>
      </c>
      <c r="Q1317" s="100" t="n">
        <f aca="false">K1317-P1317</f>
        <v>33</v>
      </c>
      <c r="R1317" s="98" t="n">
        <f aca="false">IFERROR(IF(O1317="Nov",(K1317/P1317-1)),0)</f>
        <v>0.5</v>
      </c>
      <c r="S1317" s="100" t="str">
        <f aca="false">IF(N1317&gt;0,IF(O1317="","-",IF(R1317&lt;0%,"DEGROWTH","GROWTH")))</f>
        <v>GROWTH</v>
      </c>
      <c r="T1317" s="101" t="n">
        <v>140</v>
      </c>
      <c r="U1317" s="101" t="str">
        <f aca="false">IF(F1317&lt;=$V$2,"Dec","")</f>
        <v>Dec</v>
      </c>
      <c r="V1317" s="97" t="n">
        <v>140</v>
      </c>
      <c r="W1317" s="104" t="n">
        <f aca="false">K1317-V1317</f>
        <v>-41</v>
      </c>
      <c r="X1317" s="103" t="n">
        <f aca="false">IFERROR(IF(U1317="Dec",(K1317/V1317-1)),0)</f>
        <v>-0.292857142857143</v>
      </c>
      <c r="Y1317" s="104" t="str">
        <f aca="false">IF(T1317&gt;0,IF(U1317="","-",IF(X1317&lt;0%,"DEGROWTH","GROWTH")))</f>
        <v>DEGROWTH</v>
      </c>
      <c r="Z1317" s="24" t="n">
        <v>0</v>
      </c>
      <c r="AA1317" s="24" t="n">
        <f aca="false">IF(H1317&gt;0,1,0)</f>
        <v>0</v>
      </c>
      <c r="AB1317" s="3" t="n">
        <v>1000001450</v>
      </c>
      <c r="AC1317" s="3"/>
    </row>
    <row r="1318" customFormat="false" ht="14.25" hidden="true" customHeight="true" outlineLevel="0" collapsed="false">
      <c r="A1318" s="23" t="s">
        <v>4046</v>
      </c>
      <c r="B1318" s="65" t="s">
        <v>93</v>
      </c>
      <c r="C1318" s="65" t="s">
        <v>4567</v>
      </c>
      <c r="D1318" s="65" t="n">
        <v>1000001440</v>
      </c>
      <c r="E1318" s="66" t="s">
        <v>4568</v>
      </c>
      <c r="F1318" s="67" t="n">
        <v>43470</v>
      </c>
      <c r="G1318" s="67" t="str">
        <f aca="false">IF(I1318&gt;0,"Targeted Dealer","-")</f>
        <v>-</v>
      </c>
      <c r="H1318" s="67"/>
      <c r="I1318" s="68" t="n">
        <v>0</v>
      </c>
      <c r="J1318" s="68" t="n">
        <f aca="false">I1318/$J$1*$E$1</f>
        <v>0</v>
      </c>
      <c r="K1318" s="97" t="n">
        <v>0</v>
      </c>
      <c r="L1318" s="69" t="n">
        <f aca="false">K1318-J1318</f>
        <v>0</v>
      </c>
      <c r="M1318" s="69" t="str">
        <f aca="false">IFERROR((K1318/J1318%),"-")</f>
        <v>-</v>
      </c>
      <c r="N1318" s="100" t="n">
        <v>0</v>
      </c>
      <c r="O1318" s="98" t="str">
        <f aca="false">IF(F1318&lt;=$P$2,"Nov","")</f>
        <v>Nov</v>
      </c>
      <c r="P1318" s="97" t="n">
        <v>0</v>
      </c>
      <c r="Q1318" s="100" t="n">
        <f aca="false">K1318-P1318</f>
        <v>0</v>
      </c>
      <c r="R1318" s="98" t="n">
        <f aca="false">IFERROR(IF(O1318="Nov",(K1318/P1318-1)),0)</f>
        <v>0</v>
      </c>
      <c r="S1318" s="105" t="b">
        <f aca="false">IF(N1318&gt;0,IF(O1318="","-",IF(R1318&lt;0%,"DEGROWTH","GROWTH")))</f>
        <v>0</v>
      </c>
      <c r="T1318" s="101" t="n">
        <v>36</v>
      </c>
      <c r="U1318" s="101" t="str">
        <f aca="false">IF(F1318&lt;=$V$2,"Dec","")</f>
        <v>Dec</v>
      </c>
      <c r="V1318" s="97" t="n">
        <v>36</v>
      </c>
      <c r="W1318" s="104" t="n">
        <f aca="false">K1318-V1318</f>
        <v>-36</v>
      </c>
      <c r="X1318" s="103" t="n">
        <f aca="false">IFERROR(IF(U1318="Dec",(K1318/V1318-1)),0)</f>
        <v>-1</v>
      </c>
      <c r="Y1318" s="104" t="str">
        <f aca="false">IF(T1318&gt;0,IF(U1318="","-",IF(X1318&lt;0%,"DEGROWTH","GROWTH")))</f>
        <v>DEGROWTH</v>
      </c>
      <c r="Z1318" s="24" t="n">
        <v>1</v>
      </c>
      <c r="AA1318" s="24" t="n">
        <f aca="false">IF(H1318&gt;0,1,0)</f>
        <v>0</v>
      </c>
      <c r="AB1318" s="3" t="n">
        <v>1000001440</v>
      </c>
      <c r="AC1318" s="3"/>
    </row>
    <row r="1319" customFormat="false" ht="14.25" hidden="true" customHeight="true" outlineLevel="0" collapsed="false">
      <c r="A1319" s="23" t="s">
        <v>4046</v>
      </c>
      <c r="B1319" s="65" t="s">
        <v>93</v>
      </c>
      <c r="C1319" s="65" t="s">
        <v>342</v>
      </c>
      <c r="D1319" s="65" t="n">
        <v>1000001441</v>
      </c>
      <c r="E1319" s="66" t="s">
        <v>343</v>
      </c>
      <c r="F1319" s="67" t="n">
        <v>43581</v>
      </c>
      <c r="G1319" s="67" t="str">
        <f aca="false">IF(I1319&gt;0,"Targeted Dealer","-")</f>
        <v>-</v>
      </c>
      <c r="H1319" s="67"/>
      <c r="I1319" s="68" t="n">
        <v>0</v>
      </c>
      <c r="J1319" s="68" t="n">
        <f aca="false">I1319/$J$1*$E$1</f>
        <v>0</v>
      </c>
      <c r="K1319" s="97" t="n">
        <v>0</v>
      </c>
      <c r="L1319" s="69" t="n">
        <f aca="false">K1319-J1319</f>
        <v>0</v>
      </c>
      <c r="M1319" s="69" t="str">
        <f aca="false">IFERROR((K1319/J1319%),"-")</f>
        <v>-</v>
      </c>
      <c r="N1319" s="100" t="n">
        <v>0</v>
      </c>
      <c r="O1319" s="98" t="str">
        <f aca="false">IF(F1319&lt;=$P$2,"Nov","")</f>
        <v>Nov</v>
      </c>
      <c r="P1319" s="97" t="n">
        <v>0</v>
      </c>
      <c r="Q1319" s="100" t="n">
        <f aca="false">K1319-P1319</f>
        <v>0</v>
      </c>
      <c r="R1319" s="98" t="n">
        <f aca="false">IFERROR(IF(O1319="Nov",(K1319/P1319-1)),0)</f>
        <v>0</v>
      </c>
      <c r="S1319" s="105" t="b">
        <f aca="false">IF(N1319&gt;0,IF(O1319="","-",IF(R1319&lt;0%,"DEGROWTH","GROWTH")))</f>
        <v>0</v>
      </c>
      <c r="T1319" s="101" t="n">
        <v>89</v>
      </c>
      <c r="U1319" s="101" t="str">
        <f aca="false">IF(F1319&lt;=$V$2,"Dec","")</f>
        <v>Dec</v>
      </c>
      <c r="V1319" s="97" t="n">
        <v>89</v>
      </c>
      <c r="W1319" s="104" t="n">
        <f aca="false">K1319-V1319</f>
        <v>-89</v>
      </c>
      <c r="X1319" s="103" t="n">
        <f aca="false">IFERROR(IF(U1319="Dec",(K1319/V1319-1)),0)</f>
        <v>-1</v>
      </c>
      <c r="Y1319" s="104" t="str">
        <f aca="false">IF(T1319&gt;0,IF(U1319="","-",IF(X1319&lt;0%,"DEGROWTH","GROWTH")))</f>
        <v>DEGROWTH</v>
      </c>
      <c r="Z1319" s="24" t="n">
        <v>1</v>
      </c>
      <c r="AA1319" s="24" t="n">
        <f aca="false">IF(H1319&gt;0,1,0)</f>
        <v>0</v>
      </c>
      <c r="AB1319" s="3" t="n">
        <v>1000001441</v>
      </c>
      <c r="AC1319" s="3"/>
    </row>
    <row r="1320" customFormat="false" ht="14.25" hidden="true" customHeight="true" outlineLevel="0" collapsed="false">
      <c r="A1320" s="23" t="s">
        <v>4046</v>
      </c>
      <c r="B1320" s="65" t="s">
        <v>93</v>
      </c>
      <c r="C1320" s="65" t="s">
        <v>2439</v>
      </c>
      <c r="D1320" s="65" t="n">
        <v>1000001443</v>
      </c>
      <c r="E1320" s="66" t="s">
        <v>2440</v>
      </c>
      <c r="F1320" s="67" t="n">
        <v>43616</v>
      </c>
      <c r="G1320" s="67" t="str">
        <f aca="false">IF(I1320&gt;0,"Targeted Dealer","-")</f>
        <v>Targeted Dealer</v>
      </c>
      <c r="H1320" s="67"/>
      <c r="I1320" s="68" t="n">
        <v>10</v>
      </c>
      <c r="J1320" s="68" t="n">
        <f aca="false">I1320/$J$1*$E$1</f>
        <v>208.709677419355</v>
      </c>
      <c r="K1320" s="97" t="n">
        <v>6</v>
      </c>
      <c r="L1320" s="69" t="n">
        <f aca="false">K1320-J1320</f>
        <v>-202.709677419355</v>
      </c>
      <c r="M1320" s="69" t="n">
        <f aca="false">IFERROR((K1320/J1320%),"-")</f>
        <v>2.87480680061824</v>
      </c>
      <c r="N1320" s="100" t="n">
        <v>0</v>
      </c>
      <c r="O1320" s="98" t="str">
        <f aca="false">IF(F1320&lt;=$P$2,"Nov","")</f>
        <v>Nov</v>
      </c>
      <c r="P1320" s="97" t="n">
        <v>0</v>
      </c>
      <c r="Q1320" s="100" t="n">
        <f aca="false">K1320-P1320</f>
        <v>6</v>
      </c>
      <c r="R1320" s="98" t="n">
        <f aca="false">IFERROR(IF(O1320="Nov",(K1320/P1320-1)),0)</f>
        <v>0</v>
      </c>
      <c r="S1320" s="105" t="b">
        <f aca="false">IF(N1320&gt;0,IF(O1320="","-",IF(R1320&lt;0%,"DEGROWTH","GROWTH")))</f>
        <v>0</v>
      </c>
      <c r="T1320" s="101" t="n">
        <v>8</v>
      </c>
      <c r="U1320" s="101" t="str">
        <f aca="false">IF(F1320&lt;=$V$2,"Dec","")</f>
        <v>Dec</v>
      </c>
      <c r="V1320" s="97" t="n">
        <v>8</v>
      </c>
      <c r="W1320" s="104" t="n">
        <f aca="false">K1320-V1320</f>
        <v>-2</v>
      </c>
      <c r="X1320" s="103" t="n">
        <f aca="false">IFERROR(IF(U1320="Dec",(K1320/V1320-1)),0)</f>
        <v>-0.25</v>
      </c>
      <c r="Y1320" s="104" t="str">
        <f aca="false">IF(T1320&gt;0,IF(U1320="","-",IF(X1320&lt;0%,"DEGROWTH","GROWTH")))</f>
        <v>DEGROWTH</v>
      </c>
      <c r="Z1320" s="24" t="n">
        <v>0</v>
      </c>
      <c r="AA1320" s="24" t="n">
        <f aca="false">IF(H1320&gt;0,1,0)</f>
        <v>0</v>
      </c>
      <c r="AB1320" s="3" t="n">
        <v>1000001443</v>
      </c>
      <c r="AC1320" s="3"/>
    </row>
    <row r="1321" customFormat="false" ht="14.25" hidden="true" customHeight="true" outlineLevel="0" collapsed="false">
      <c r="A1321" s="23" t="s">
        <v>4046</v>
      </c>
      <c r="B1321" s="65" t="s">
        <v>93</v>
      </c>
      <c r="C1321" s="65" t="s">
        <v>2441</v>
      </c>
      <c r="D1321" s="65" t="n">
        <v>1000001421</v>
      </c>
      <c r="E1321" s="66" t="s">
        <v>2442</v>
      </c>
      <c r="F1321" s="67" t="n">
        <v>43622</v>
      </c>
      <c r="G1321" s="67" t="str">
        <f aca="false">IF(I1321&gt;0,"Targeted Dealer","-")</f>
        <v>Targeted Dealer</v>
      </c>
      <c r="H1321" s="67"/>
      <c r="I1321" s="68" t="n">
        <v>88</v>
      </c>
      <c r="J1321" s="68" t="n">
        <f aca="false">I1321/$J$1*$E$1</f>
        <v>1836.64516129032</v>
      </c>
      <c r="K1321" s="97" t="n">
        <v>53</v>
      </c>
      <c r="L1321" s="69" t="n">
        <f aca="false">K1321-J1321</f>
        <v>-1783.64516129032</v>
      </c>
      <c r="M1321" s="69" t="n">
        <f aca="false">IFERROR((K1321/J1321%),"-")</f>
        <v>2.88569622031755</v>
      </c>
      <c r="N1321" s="100" t="n">
        <v>60</v>
      </c>
      <c r="O1321" s="98" t="str">
        <f aca="false">IF(F1321&lt;=$P$2,"Nov","")</f>
        <v>Nov</v>
      </c>
      <c r="P1321" s="97" t="n">
        <v>60</v>
      </c>
      <c r="Q1321" s="100" t="n">
        <f aca="false">K1321-P1321</f>
        <v>-7</v>
      </c>
      <c r="R1321" s="98" t="n">
        <f aca="false">IFERROR(IF(O1321="Nov",(K1321/P1321-1)),0)</f>
        <v>-0.116666666666667</v>
      </c>
      <c r="S1321" s="100" t="str">
        <f aca="false">IF(N1321&gt;0,IF(O1321="","-",IF(R1321&lt;0%,"DEGROWTH","GROWTH")))</f>
        <v>DEGROWTH</v>
      </c>
      <c r="T1321" s="101" t="n">
        <v>51</v>
      </c>
      <c r="U1321" s="101" t="str">
        <f aca="false">IF(F1321&lt;=$V$2,"Dec","")</f>
        <v>Dec</v>
      </c>
      <c r="V1321" s="97" t="n">
        <v>51</v>
      </c>
      <c r="W1321" s="104" t="n">
        <f aca="false">K1321-V1321</f>
        <v>2</v>
      </c>
      <c r="X1321" s="103" t="n">
        <f aca="false">IFERROR(IF(U1321="Dec",(K1321/V1321-1)),0)</f>
        <v>0.0392156862745099</v>
      </c>
      <c r="Y1321" s="104" t="str">
        <f aca="false">IF(T1321&gt;0,IF(U1321="","-",IF(X1321&lt;0%,"DEGROWTH","GROWTH")))</f>
        <v>GROWTH</v>
      </c>
      <c r="Z1321" s="24" t="n">
        <v>0</v>
      </c>
      <c r="AA1321" s="24" t="n">
        <f aca="false">IF(H1321&gt;0,1,0)</f>
        <v>0</v>
      </c>
      <c r="AB1321" s="3" t="n">
        <v>1000001421</v>
      </c>
      <c r="AC1321" s="3"/>
    </row>
    <row r="1322" customFormat="false" ht="14.25" hidden="true" customHeight="true" outlineLevel="0" collapsed="false">
      <c r="A1322" s="23" t="s">
        <v>4046</v>
      </c>
      <c r="B1322" s="65" t="s">
        <v>93</v>
      </c>
      <c r="C1322" s="65" t="s">
        <v>2443</v>
      </c>
      <c r="D1322" s="65" t="n">
        <v>1000001423</v>
      </c>
      <c r="E1322" s="66" t="s">
        <v>2444</v>
      </c>
      <c r="F1322" s="67" t="n">
        <v>43735</v>
      </c>
      <c r="G1322" s="67" t="str">
        <f aca="false">IF(I1322&gt;0,"Targeted Dealer","-")</f>
        <v>Targeted Dealer</v>
      </c>
      <c r="H1322" s="67"/>
      <c r="I1322" s="68" t="n">
        <v>150</v>
      </c>
      <c r="J1322" s="68" t="n">
        <f aca="false">I1322/$J$1*$E$1</f>
        <v>3130.64516129032</v>
      </c>
      <c r="K1322" s="97" t="n">
        <v>167</v>
      </c>
      <c r="L1322" s="69" t="n">
        <f aca="false">K1322-J1322</f>
        <v>-2963.64516129032</v>
      </c>
      <c r="M1322" s="69" t="n">
        <f aca="false">IFERROR((K1322/J1322%),"-")</f>
        <v>5.33436373003606</v>
      </c>
      <c r="N1322" s="100" t="n">
        <v>140</v>
      </c>
      <c r="O1322" s="98" t="str">
        <f aca="false">IF(F1322&lt;=$P$2,"Nov","")</f>
        <v>Nov</v>
      </c>
      <c r="P1322" s="97" t="n">
        <v>140</v>
      </c>
      <c r="Q1322" s="100" t="n">
        <f aca="false">K1322-P1322</f>
        <v>27</v>
      </c>
      <c r="R1322" s="98" t="n">
        <f aca="false">IFERROR(IF(O1322="Nov",(K1322/P1322-1)),0)</f>
        <v>0.192857142857143</v>
      </c>
      <c r="S1322" s="100" t="str">
        <f aca="false">IF(N1322&gt;0,IF(O1322="","-",IF(R1322&lt;0%,"DEGROWTH","GROWTH")))</f>
        <v>GROWTH</v>
      </c>
      <c r="T1322" s="101" t="n">
        <v>25</v>
      </c>
      <c r="U1322" s="101" t="str">
        <f aca="false">IF(F1322&lt;=$V$2,"Dec","")</f>
        <v>Dec</v>
      </c>
      <c r="V1322" s="97" t="n">
        <v>25</v>
      </c>
      <c r="W1322" s="104" t="n">
        <f aca="false">K1322-V1322</f>
        <v>142</v>
      </c>
      <c r="X1322" s="103" t="n">
        <f aca="false">IFERROR(IF(U1322="Dec",(K1322/V1322-1)),0)</f>
        <v>5.68</v>
      </c>
      <c r="Y1322" s="104" t="str">
        <f aca="false">IF(T1322&gt;0,IF(U1322="","-",IF(X1322&lt;0%,"DEGROWTH","GROWTH")))</f>
        <v>GROWTH</v>
      </c>
      <c r="Z1322" s="24" t="n">
        <v>0</v>
      </c>
      <c r="AA1322" s="24" t="n">
        <f aca="false">IF(H1322&gt;0,1,0)</f>
        <v>0</v>
      </c>
      <c r="AB1322" s="3" t="n">
        <v>1000001423</v>
      </c>
      <c r="AC1322" s="3"/>
    </row>
    <row r="1323" customFormat="false" ht="14.25" hidden="true" customHeight="true" outlineLevel="0" collapsed="false">
      <c r="A1323" s="23" t="s">
        <v>4046</v>
      </c>
      <c r="B1323" s="65" t="s">
        <v>93</v>
      </c>
      <c r="C1323" s="65" t="s">
        <v>2445</v>
      </c>
      <c r="D1323" s="65" t="n">
        <v>1000001425</v>
      </c>
      <c r="E1323" s="66" t="s">
        <v>2446</v>
      </c>
      <c r="F1323" s="67" t="n">
        <v>43742</v>
      </c>
      <c r="G1323" s="67" t="str">
        <f aca="false">IF(I1323&gt;0,"Targeted Dealer","-")</f>
        <v>Targeted Dealer</v>
      </c>
      <c r="H1323" s="67"/>
      <c r="I1323" s="68" t="n">
        <v>70</v>
      </c>
      <c r="J1323" s="68" t="n">
        <f aca="false">I1323/$J$1*$E$1</f>
        <v>1460.96774193548</v>
      </c>
      <c r="K1323" s="97" t="n">
        <v>50</v>
      </c>
      <c r="L1323" s="69" t="n">
        <f aca="false">K1323-J1323</f>
        <v>-1410.96774193548</v>
      </c>
      <c r="M1323" s="69" t="n">
        <f aca="false">IFERROR((K1323/J1323%),"-")</f>
        <v>3.42238904835505</v>
      </c>
      <c r="N1323" s="100" t="n">
        <v>40</v>
      </c>
      <c r="O1323" s="98" t="str">
        <f aca="false">IF(F1323&lt;=$P$2,"Nov","")</f>
        <v>Nov</v>
      </c>
      <c r="P1323" s="97" t="n">
        <v>40</v>
      </c>
      <c r="Q1323" s="100" t="n">
        <f aca="false">K1323-P1323</f>
        <v>10</v>
      </c>
      <c r="R1323" s="98" t="n">
        <f aca="false">IFERROR(IF(O1323="Nov",(K1323/P1323-1)),0)</f>
        <v>0.25</v>
      </c>
      <c r="S1323" s="100" t="str">
        <f aca="false">IF(N1323&gt;0,IF(O1323="","-",IF(R1323&lt;0%,"DEGROWTH","GROWTH")))</f>
        <v>GROWTH</v>
      </c>
      <c r="T1323" s="101" t="n">
        <v>40</v>
      </c>
      <c r="U1323" s="101" t="str">
        <f aca="false">IF(F1323&lt;=$V$2,"Dec","")</f>
        <v>Dec</v>
      </c>
      <c r="V1323" s="97" t="n">
        <v>40</v>
      </c>
      <c r="W1323" s="104" t="n">
        <f aca="false">K1323-V1323</f>
        <v>10</v>
      </c>
      <c r="X1323" s="103" t="n">
        <f aca="false">IFERROR(IF(U1323="Dec",(K1323/V1323-1)),0)</f>
        <v>0.25</v>
      </c>
      <c r="Y1323" s="104" t="str">
        <f aca="false">IF(T1323&gt;0,IF(U1323="","-",IF(X1323&lt;0%,"DEGROWTH","GROWTH")))</f>
        <v>GROWTH</v>
      </c>
      <c r="Z1323" s="24" t="n">
        <v>0</v>
      </c>
      <c r="AA1323" s="24" t="n">
        <f aca="false">IF(H1323&gt;0,1,0)</f>
        <v>0</v>
      </c>
      <c r="AB1323" s="3" t="n">
        <v>1000001425</v>
      </c>
      <c r="AC1323" s="3"/>
    </row>
    <row r="1324" customFormat="false" ht="14.25" hidden="true" customHeight="true" outlineLevel="0" collapsed="false">
      <c r="A1324" s="23" t="s">
        <v>4046</v>
      </c>
      <c r="B1324" s="65" t="s">
        <v>93</v>
      </c>
      <c r="C1324" s="65" t="s">
        <v>4053</v>
      </c>
      <c r="D1324" s="65" t="n">
        <v>1000001431</v>
      </c>
      <c r="E1324" s="66" t="s">
        <v>4054</v>
      </c>
      <c r="F1324" s="67" t="n">
        <v>43780</v>
      </c>
      <c r="G1324" s="67" t="str">
        <f aca="false">IF(I1324&gt;0,"Targeted Dealer","-")</f>
        <v>Targeted Dealer</v>
      </c>
      <c r="H1324" s="67"/>
      <c r="I1324" s="68" t="n">
        <v>50</v>
      </c>
      <c r="J1324" s="68" t="n">
        <f aca="false">I1324/$J$1*$E$1</f>
        <v>1043.54838709677</v>
      </c>
      <c r="K1324" s="97" t="n">
        <v>48.5</v>
      </c>
      <c r="L1324" s="69" t="n">
        <f aca="false">K1324-J1324</f>
        <v>-995.048387096774</v>
      </c>
      <c r="M1324" s="69" t="n">
        <f aca="false">IFERROR((K1324/J1324%),"-")</f>
        <v>4.64760432766615</v>
      </c>
      <c r="N1324" s="100" t="n">
        <v>51</v>
      </c>
      <c r="O1324" s="98" t="str">
        <f aca="false">IF(F1324&lt;=$P$2,"Nov","")</f>
        <v>Nov</v>
      </c>
      <c r="P1324" s="97" t="n">
        <v>51</v>
      </c>
      <c r="Q1324" s="100" t="n">
        <f aca="false">K1324-P1324</f>
        <v>-2.5</v>
      </c>
      <c r="R1324" s="98" t="n">
        <f aca="false">IFERROR(IF(O1324="Nov",(K1324/P1324-1)),0)</f>
        <v>-0.0490196078431373</v>
      </c>
      <c r="S1324" s="100" t="str">
        <f aca="false">IF(N1324&gt;0,IF(O1324="","-",IF(R1324&lt;0%,"DEGROWTH","GROWTH")))</f>
        <v>DEGROWTH</v>
      </c>
      <c r="T1324" s="101" t="n">
        <v>1027</v>
      </c>
      <c r="U1324" s="101" t="str">
        <f aca="false">IF(F1324&lt;=$V$2,"Dec","")</f>
        <v>Dec</v>
      </c>
      <c r="V1324" s="97" t="n">
        <v>1027</v>
      </c>
      <c r="W1324" s="104" t="n">
        <f aca="false">K1324-V1324</f>
        <v>-978.5</v>
      </c>
      <c r="X1324" s="103" t="n">
        <f aca="false">IFERROR(IF(U1324="Dec",(K1324/V1324-1)),0)</f>
        <v>-0.952775073028238</v>
      </c>
      <c r="Y1324" s="104" t="str">
        <f aca="false">IF(T1324&gt;0,IF(U1324="","-",IF(X1324&lt;0%,"DEGROWTH","GROWTH")))</f>
        <v>DEGROWTH</v>
      </c>
      <c r="Z1324" s="24" t="n">
        <v>0</v>
      </c>
      <c r="AA1324" s="24" t="n">
        <f aca="false">IF(H1324&gt;0,1,0)</f>
        <v>0</v>
      </c>
      <c r="AB1324" s="3" t="n">
        <v>1000001431</v>
      </c>
      <c r="AC1324" s="3"/>
    </row>
    <row r="1325" customFormat="false" ht="14.25" hidden="true" customHeight="true" outlineLevel="0" collapsed="false">
      <c r="A1325" s="23" t="s">
        <v>4046</v>
      </c>
      <c r="B1325" s="65" t="s">
        <v>93</v>
      </c>
      <c r="C1325" s="65" t="s">
        <v>2447</v>
      </c>
      <c r="D1325" s="65" t="n">
        <v>1000001451</v>
      </c>
      <c r="E1325" s="66" t="s">
        <v>2448</v>
      </c>
      <c r="F1325" s="67" t="n">
        <v>43952</v>
      </c>
      <c r="G1325" s="67" t="str">
        <f aca="false">IF(I1325&gt;0,"Targeted Dealer","-")</f>
        <v>Targeted Dealer</v>
      </c>
      <c r="H1325" s="67"/>
      <c r="I1325" s="68" t="n">
        <v>750</v>
      </c>
      <c r="J1325" s="68" t="n">
        <f aca="false">I1325/$J$1*$E$1</f>
        <v>15653.2258064516</v>
      </c>
      <c r="K1325" s="97" t="n">
        <v>467</v>
      </c>
      <c r="L1325" s="69" t="n">
        <f aca="false">K1325-J1325</f>
        <v>-15186.2258064516</v>
      </c>
      <c r="M1325" s="69" t="n">
        <f aca="false">IFERROR((K1325/J1325%),"-")</f>
        <v>2.98341061308604</v>
      </c>
      <c r="N1325" s="100" t="n">
        <v>166</v>
      </c>
      <c r="O1325" s="98" t="str">
        <f aca="false">IF(F1325&lt;=$P$2,"Nov","")</f>
        <v>Nov</v>
      </c>
      <c r="P1325" s="97" t="n">
        <v>166</v>
      </c>
      <c r="Q1325" s="100" t="n">
        <f aca="false">K1325-P1325</f>
        <v>301</v>
      </c>
      <c r="R1325" s="98" t="n">
        <f aca="false">IFERROR(IF(O1325="Nov",(K1325/P1325-1)),0)</f>
        <v>1.81325301204819</v>
      </c>
      <c r="S1325" s="100" t="str">
        <f aca="false">IF(N1325&gt;0,IF(O1325="","-",IF(R1325&lt;0%,"DEGROWTH","GROWTH")))</f>
        <v>GROWTH</v>
      </c>
      <c r="T1325" s="101" t="n">
        <v>730.25</v>
      </c>
      <c r="U1325" s="101" t="str">
        <f aca="false">IF(F1325&lt;=$V$2,"Dec","")</f>
        <v>Dec</v>
      </c>
      <c r="V1325" s="97" t="n">
        <v>730.25</v>
      </c>
      <c r="W1325" s="104" t="n">
        <f aca="false">K1325-V1325</f>
        <v>-263.25</v>
      </c>
      <c r="X1325" s="103" t="n">
        <f aca="false">IFERROR(IF(U1325="Dec",(K1325/V1325-1)),0)</f>
        <v>-0.360492981855529</v>
      </c>
      <c r="Y1325" s="104" t="str">
        <f aca="false">IF(T1325&gt;0,IF(U1325="","-",IF(X1325&lt;0%,"DEGROWTH","GROWTH")))</f>
        <v>DEGROWTH</v>
      </c>
      <c r="Z1325" s="24" t="n">
        <v>0</v>
      </c>
      <c r="AA1325" s="24" t="n">
        <f aca="false">IF(H1325&gt;0,1,0)</f>
        <v>0</v>
      </c>
      <c r="AB1325" s="3" t="n">
        <v>1000001451</v>
      </c>
      <c r="AC1325" s="3"/>
    </row>
    <row r="1326" customFormat="false" ht="14.25" hidden="true" customHeight="true" outlineLevel="0" collapsed="false">
      <c r="A1326" s="23" t="s">
        <v>4046</v>
      </c>
      <c r="B1326" s="65" t="s">
        <v>93</v>
      </c>
      <c r="C1326" s="65" t="s">
        <v>2449</v>
      </c>
      <c r="D1326" s="65" t="n">
        <v>1000001428</v>
      </c>
      <c r="E1326" s="66" t="s">
        <v>2450</v>
      </c>
      <c r="F1326" s="67" t="n">
        <v>43981</v>
      </c>
      <c r="G1326" s="67" t="str">
        <f aca="false">IF(I1326&gt;0,"Targeted Dealer","-")</f>
        <v>Targeted Dealer</v>
      </c>
      <c r="H1326" s="67"/>
      <c r="I1326" s="68" t="n">
        <v>500</v>
      </c>
      <c r="J1326" s="68" t="n">
        <f aca="false">I1326/$J$1*$E$1</f>
        <v>10435.4838709677</v>
      </c>
      <c r="K1326" s="97" t="n">
        <v>445</v>
      </c>
      <c r="L1326" s="69" t="n">
        <f aca="false">K1326-J1326</f>
        <v>-9990.48387096774</v>
      </c>
      <c r="M1326" s="69" t="n">
        <f aca="false">IFERROR((K1326/J1326%),"-")</f>
        <v>4.26429675425039</v>
      </c>
      <c r="N1326" s="100" t="n">
        <v>286</v>
      </c>
      <c r="O1326" s="98" t="str">
        <f aca="false">IF(F1326&lt;=$P$2,"Nov","")</f>
        <v>Nov</v>
      </c>
      <c r="P1326" s="97" t="n">
        <v>286</v>
      </c>
      <c r="Q1326" s="100" t="n">
        <f aca="false">K1326-P1326</f>
        <v>159</v>
      </c>
      <c r="R1326" s="98" t="n">
        <f aca="false">IFERROR(IF(O1326="Nov",(K1326/P1326-1)),0)</f>
        <v>0.555944055944056</v>
      </c>
      <c r="S1326" s="100" t="str">
        <f aca="false">IF(N1326&gt;0,IF(O1326="","-",IF(R1326&lt;0%,"DEGROWTH","GROWTH")))</f>
        <v>GROWTH</v>
      </c>
      <c r="T1326" s="101" t="n">
        <v>466</v>
      </c>
      <c r="U1326" s="101" t="str">
        <f aca="false">IF(F1326&lt;=$V$2,"Dec","")</f>
        <v>Dec</v>
      </c>
      <c r="V1326" s="97" t="n">
        <v>466</v>
      </c>
      <c r="W1326" s="104" t="n">
        <f aca="false">K1326-V1326</f>
        <v>-21</v>
      </c>
      <c r="X1326" s="103" t="n">
        <f aca="false">IFERROR(IF(U1326="Dec",(K1326/V1326-1)),0)</f>
        <v>-0.0450643776824035</v>
      </c>
      <c r="Y1326" s="104" t="str">
        <f aca="false">IF(T1326&gt;0,IF(U1326="","-",IF(X1326&lt;0%,"DEGROWTH","GROWTH")))</f>
        <v>DEGROWTH</v>
      </c>
      <c r="Z1326" s="24" t="n">
        <v>0</v>
      </c>
      <c r="AA1326" s="24" t="n">
        <f aca="false">IF(H1326&gt;0,1,0)</f>
        <v>0</v>
      </c>
      <c r="AB1326" s="3" t="n">
        <v>1000001428</v>
      </c>
      <c r="AC1326" s="3"/>
    </row>
    <row r="1327" customFormat="false" ht="14.25" hidden="true" customHeight="true" outlineLevel="0" collapsed="false">
      <c r="A1327" s="23" t="s">
        <v>4046</v>
      </c>
      <c r="B1327" s="65" t="s">
        <v>93</v>
      </c>
      <c r="C1327" s="65" t="s">
        <v>2451</v>
      </c>
      <c r="D1327" s="65" t="n">
        <v>1000001377</v>
      </c>
      <c r="E1327" s="66" t="s">
        <v>2452</v>
      </c>
      <c r="F1327" s="67" t="n">
        <v>44018</v>
      </c>
      <c r="G1327" s="67" t="str">
        <f aca="false">IF(I1327&gt;0,"Targeted Dealer","-")</f>
        <v>Targeted Dealer</v>
      </c>
      <c r="H1327" s="67"/>
      <c r="I1327" s="68" t="n">
        <v>1900</v>
      </c>
      <c r="J1327" s="68" t="n">
        <f aca="false">I1327/$J$1*$E$1</f>
        <v>39654.8387096774</v>
      </c>
      <c r="K1327" s="97" t="n">
        <v>1681.65</v>
      </c>
      <c r="L1327" s="69" t="n">
        <f aca="false">K1327-J1327</f>
        <v>-37973.1887096774</v>
      </c>
      <c r="M1327" s="69" t="n">
        <f aca="false">IFERROR((K1327/J1327%),"-")</f>
        <v>4.24071829496462</v>
      </c>
      <c r="N1327" s="100" t="n">
        <v>1608.5</v>
      </c>
      <c r="O1327" s="98" t="str">
        <f aca="false">IF(F1327&lt;=$P$2,"Nov","")</f>
        <v>Nov</v>
      </c>
      <c r="P1327" s="97" t="n">
        <v>1608.5</v>
      </c>
      <c r="Q1327" s="100" t="n">
        <f aca="false">K1327-P1327</f>
        <v>73.1500000000001</v>
      </c>
      <c r="R1327" s="98" t="n">
        <f aca="false">IFERROR(IF(O1327="Nov",(K1327/P1327-1)),0)</f>
        <v>0.0454771526266709</v>
      </c>
      <c r="S1327" s="100" t="str">
        <f aca="false">IF(N1327&gt;0,IF(O1327="","-",IF(R1327&lt;0%,"DEGROWTH","GROWTH")))</f>
        <v>GROWTH</v>
      </c>
      <c r="T1327" s="101" t="n">
        <v>1877</v>
      </c>
      <c r="U1327" s="101" t="str">
        <f aca="false">IF(F1327&lt;=$V$2,"Dec","")</f>
        <v>Dec</v>
      </c>
      <c r="V1327" s="97" t="n">
        <v>1877</v>
      </c>
      <c r="W1327" s="104" t="n">
        <f aca="false">K1327-V1327</f>
        <v>-195.35</v>
      </c>
      <c r="X1327" s="103" t="n">
        <f aca="false">IFERROR(IF(U1327="Dec",(K1327/V1327-1)),0)</f>
        <v>-0.104075652637187</v>
      </c>
      <c r="Y1327" s="104" t="str">
        <f aca="false">IF(T1327&gt;0,IF(U1327="","-",IF(X1327&lt;0%,"DEGROWTH","GROWTH")))</f>
        <v>DEGROWTH</v>
      </c>
      <c r="Z1327" s="24" t="n">
        <v>0</v>
      </c>
      <c r="AA1327" s="24" t="n">
        <f aca="false">IF(H1327&gt;0,1,0)</f>
        <v>0</v>
      </c>
      <c r="AB1327" s="3" t="n">
        <v>1000001377</v>
      </c>
      <c r="AC1327" s="3"/>
    </row>
    <row r="1328" customFormat="false" ht="14.25" hidden="true" customHeight="true" outlineLevel="0" collapsed="false">
      <c r="A1328" s="23" t="s">
        <v>4046</v>
      </c>
      <c r="B1328" s="65" t="s">
        <v>93</v>
      </c>
      <c r="C1328" s="65" t="s">
        <v>2453</v>
      </c>
      <c r="D1328" s="65" t="n">
        <v>1000001426</v>
      </c>
      <c r="E1328" s="66" t="s">
        <v>2454</v>
      </c>
      <c r="F1328" s="67" t="n">
        <v>44049</v>
      </c>
      <c r="G1328" s="67" t="str">
        <f aca="false">IF(I1328&gt;0,"Targeted Dealer","-")</f>
        <v>Targeted Dealer</v>
      </c>
      <c r="H1328" s="67"/>
      <c r="I1328" s="68" t="n">
        <v>210</v>
      </c>
      <c r="J1328" s="68" t="n">
        <f aca="false">I1328/$J$1*$E$1</f>
        <v>4382.90322580645</v>
      </c>
      <c r="K1328" s="97" t="n">
        <v>231</v>
      </c>
      <c r="L1328" s="69" t="n">
        <f aca="false">K1328-J1328</f>
        <v>-4151.90322580645</v>
      </c>
      <c r="M1328" s="69" t="n">
        <f aca="false">IFERROR((K1328/J1328%),"-")</f>
        <v>5.27047913446677</v>
      </c>
      <c r="N1328" s="100" t="n">
        <v>158</v>
      </c>
      <c r="O1328" s="98" t="str">
        <f aca="false">IF(F1328&lt;=$P$2,"Nov","")</f>
        <v>Nov</v>
      </c>
      <c r="P1328" s="97" t="n">
        <v>158</v>
      </c>
      <c r="Q1328" s="100" t="n">
        <f aca="false">K1328-P1328</f>
        <v>73</v>
      </c>
      <c r="R1328" s="98" t="n">
        <f aca="false">IFERROR(IF(O1328="Nov",(K1328/P1328-1)),0)</f>
        <v>0.462025316455696</v>
      </c>
      <c r="S1328" s="100" t="str">
        <f aca="false">IF(N1328&gt;0,IF(O1328="","-",IF(R1328&lt;0%,"DEGROWTH","GROWTH")))</f>
        <v>GROWTH</v>
      </c>
      <c r="T1328" s="101" t="n">
        <v>208</v>
      </c>
      <c r="U1328" s="101" t="str">
        <f aca="false">IF(F1328&lt;=$V$2,"Dec","")</f>
        <v>Dec</v>
      </c>
      <c r="V1328" s="97" t="n">
        <v>208</v>
      </c>
      <c r="W1328" s="104" t="n">
        <f aca="false">K1328-V1328</f>
        <v>23</v>
      </c>
      <c r="X1328" s="103" t="n">
        <f aca="false">IFERROR(IF(U1328="Dec",(K1328/V1328-1)),0)</f>
        <v>0.110576923076923</v>
      </c>
      <c r="Y1328" s="104" t="str">
        <f aca="false">IF(T1328&gt;0,IF(U1328="","-",IF(X1328&lt;0%,"DEGROWTH","GROWTH")))</f>
        <v>GROWTH</v>
      </c>
      <c r="Z1328" s="24" t="n">
        <v>0</v>
      </c>
      <c r="AA1328" s="24" t="n">
        <f aca="false">IF(H1328&gt;0,1,0)</f>
        <v>0</v>
      </c>
      <c r="AB1328" s="3" t="n">
        <v>1000001426</v>
      </c>
      <c r="AC1328" s="3"/>
    </row>
    <row r="1329" customFormat="false" ht="14.25" hidden="true" customHeight="true" outlineLevel="0" collapsed="false">
      <c r="A1329" s="23" t="s">
        <v>4046</v>
      </c>
      <c r="B1329" s="65" t="s">
        <v>93</v>
      </c>
      <c r="C1329" s="65" t="s">
        <v>344</v>
      </c>
      <c r="D1329" s="65" t="n">
        <v>1000001455</v>
      </c>
      <c r="E1329" s="66" t="s">
        <v>345</v>
      </c>
      <c r="F1329" s="67" t="n">
        <v>44049</v>
      </c>
      <c r="G1329" s="67" t="str">
        <f aca="false">IF(I1329&gt;0,"Targeted Dealer","-")</f>
        <v>Targeted Dealer</v>
      </c>
      <c r="H1329" s="67"/>
      <c r="I1329" s="68" t="n">
        <v>200</v>
      </c>
      <c r="J1329" s="68" t="n">
        <f aca="false">I1329/$J$1*$E$1</f>
        <v>4174.1935483871</v>
      </c>
      <c r="K1329" s="97" t="n">
        <v>204</v>
      </c>
      <c r="L1329" s="69" t="n">
        <f aca="false">K1329-J1329</f>
        <v>-3970.1935483871</v>
      </c>
      <c r="M1329" s="69" t="n">
        <f aca="false">IFERROR((K1329/J1329%),"-")</f>
        <v>4.887171561051</v>
      </c>
      <c r="N1329" s="100" t="n">
        <v>68</v>
      </c>
      <c r="O1329" s="98" t="str">
        <f aca="false">IF(F1329&lt;=$P$2,"Nov","")</f>
        <v>Nov</v>
      </c>
      <c r="P1329" s="97" t="n">
        <v>68</v>
      </c>
      <c r="Q1329" s="100" t="n">
        <f aca="false">K1329-P1329</f>
        <v>136</v>
      </c>
      <c r="R1329" s="98" t="n">
        <f aca="false">IFERROR(IF(O1329="Nov",(K1329/P1329-1)),0)</f>
        <v>2</v>
      </c>
      <c r="S1329" s="100" t="str">
        <f aca="false">IF(N1329&gt;0,IF(O1329="","-",IF(R1329&lt;0%,"DEGROWTH","GROWTH")))</f>
        <v>GROWTH</v>
      </c>
      <c r="T1329" s="101" t="n">
        <v>319</v>
      </c>
      <c r="U1329" s="101" t="str">
        <f aca="false">IF(F1329&lt;=$V$2,"Dec","")</f>
        <v>Dec</v>
      </c>
      <c r="V1329" s="97" t="n">
        <v>319</v>
      </c>
      <c r="W1329" s="104" t="n">
        <f aca="false">K1329-V1329</f>
        <v>-115</v>
      </c>
      <c r="X1329" s="103" t="n">
        <f aca="false">IFERROR(IF(U1329="Dec",(K1329/V1329-1)),0)</f>
        <v>-0.360501567398119</v>
      </c>
      <c r="Y1329" s="104" t="str">
        <f aca="false">IF(T1329&gt;0,IF(U1329="","-",IF(X1329&lt;0%,"DEGROWTH","GROWTH")))</f>
        <v>DEGROWTH</v>
      </c>
      <c r="Z1329" s="24" t="n">
        <v>0</v>
      </c>
      <c r="AA1329" s="24" t="n">
        <f aca="false">IF(H1329&gt;0,1,0)</f>
        <v>0</v>
      </c>
      <c r="AB1329" s="3" t="n">
        <v>1000001455</v>
      </c>
      <c r="AC1329" s="3"/>
    </row>
    <row r="1330" customFormat="false" ht="14.25" hidden="false" customHeight="true" outlineLevel="0" collapsed="false">
      <c r="A1330" s="23" t="s">
        <v>4046</v>
      </c>
      <c r="B1330" s="65" t="s">
        <v>93</v>
      </c>
      <c r="C1330" s="65" t="s">
        <v>4569</v>
      </c>
      <c r="D1330" s="65" t="n">
        <v>1000001442</v>
      </c>
      <c r="E1330" s="66" t="s">
        <v>4570</v>
      </c>
      <c r="F1330" s="67" t="n">
        <v>44062</v>
      </c>
      <c r="G1330" s="67" t="str">
        <f aca="false">IF(I1330&gt;0,"Targeted Dealer","-")</f>
        <v>-</v>
      </c>
      <c r="H1330" s="67"/>
      <c r="I1330" s="68" t="n">
        <v>0</v>
      </c>
      <c r="J1330" s="68" t="n">
        <f aca="false">I1330/$J$1*$E$1</f>
        <v>0</v>
      </c>
      <c r="K1330" s="97" t="n">
        <v>0</v>
      </c>
      <c r="L1330" s="69" t="n">
        <f aca="false">K1330-J1330</f>
        <v>0</v>
      </c>
      <c r="M1330" s="69" t="str">
        <f aca="false">IFERROR((K1330/J1330%),"-")</f>
        <v>-</v>
      </c>
      <c r="N1330" s="100" t="n">
        <v>0</v>
      </c>
      <c r="O1330" s="98" t="str">
        <f aca="false">IF(F1330&lt;=$P$2,"Nov","")</f>
        <v>Nov</v>
      </c>
      <c r="P1330" s="97" t="n">
        <v>0</v>
      </c>
      <c r="Q1330" s="100" t="n">
        <f aca="false">K1330-P1330</f>
        <v>0</v>
      </c>
      <c r="R1330" s="98" t="n">
        <f aca="false">IFERROR(IF(O1330="Nov",(K1330/P1330-1)),0)</f>
        <v>0</v>
      </c>
      <c r="S1330" s="105" t="b">
        <f aca="false">IF(N1330&gt;0,IF(O1330="","-",IF(R1330&lt;0%,"DEGROWTH","GROWTH")))</f>
        <v>0</v>
      </c>
      <c r="T1330" s="101" t="n">
        <v>0</v>
      </c>
      <c r="U1330" s="101" t="str">
        <f aca="false">IF(F1330&lt;=$V$2,"Dec","")</f>
        <v>Dec</v>
      </c>
      <c r="V1330" s="97" t="n">
        <v>0</v>
      </c>
      <c r="W1330" s="104" t="n">
        <f aca="false">K1330-V1330</f>
        <v>0</v>
      </c>
      <c r="X1330" s="103" t="n">
        <f aca="false">IFERROR(IF(U1330="Dec",(K1330/V1330-1)),0)</f>
        <v>0</v>
      </c>
      <c r="Y1330" s="106" t="b">
        <f aca="false">IF(T1330&gt;0,IF(U1330="","-",IF(X1330&lt;0%,"DEGROWTH","GROWTH")))</f>
        <v>0</v>
      </c>
      <c r="Z1330" s="24" t="n">
        <v>1</v>
      </c>
      <c r="AA1330" s="24" t="n">
        <f aca="false">IF(H1330&gt;0,1,0)</f>
        <v>0</v>
      </c>
      <c r="AB1330" s="3" t="e">
        <f aca="false">#N/A</f>
        <v>#N/A</v>
      </c>
      <c r="AC1330" s="3"/>
    </row>
    <row r="1331" customFormat="false" ht="14.25" hidden="true" customHeight="true" outlineLevel="0" collapsed="false">
      <c r="A1331" s="23" t="s">
        <v>4046</v>
      </c>
      <c r="B1331" s="65" t="s">
        <v>93</v>
      </c>
      <c r="C1331" s="65" t="s">
        <v>4571</v>
      </c>
      <c r="D1331" s="65" t="n">
        <v>1000001424</v>
      </c>
      <c r="E1331" s="66" t="s">
        <v>4572</v>
      </c>
      <c r="F1331" s="67" t="n">
        <v>44096</v>
      </c>
      <c r="G1331" s="67" t="str">
        <f aca="false">IF(I1331&gt;0,"Targeted Dealer","-")</f>
        <v>-</v>
      </c>
      <c r="H1331" s="67"/>
      <c r="I1331" s="68" t="n">
        <v>0</v>
      </c>
      <c r="J1331" s="68" t="n">
        <f aca="false">I1331/$J$1*$E$1</f>
        <v>0</v>
      </c>
      <c r="K1331" s="97" t="n">
        <v>0</v>
      </c>
      <c r="L1331" s="69" t="n">
        <f aca="false">K1331-J1331</f>
        <v>0</v>
      </c>
      <c r="M1331" s="69" t="str">
        <f aca="false">IFERROR((K1331/J1331%),"-")</f>
        <v>-</v>
      </c>
      <c r="N1331" s="100" t="n">
        <v>0</v>
      </c>
      <c r="O1331" s="98" t="str">
        <f aca="false">IF(F1331&lt;=$P$2,"Nov","")</f>
        <v>Nov</v>
      </c>
      <c r="P1331" s="97" t="n">
        <v>0</v>
      </c>
      <c r="Q1331" s="100" t="n">
        <f aca="false">K1331-P1331</f>
        <v>0</v>
      </c>
      <c r="R1331" s="98" t="n">
        <f aca="false">IFERROR(IF(O1331="Nov",(K1331/P1331-1)),0)</f>
        <v>0</v>
      </c>
      <c r="S1331" s="105" t="b">
        <f aca="false">IF(N1331&gt;0,IF(O1331="","-",IF(R1331&lt;0%,"DEGROWTH","GROWTH")))</f>
        <v>0</v>
      </c>
      <c r="T1331" s="101" t="n">
        <v>16</v>
      </c>
      <c r="U1331" s="101" t="str">
        <f aca="false">IF(F1331&lt;=$V$2,"Dec","")</f>
        <v>Dec</v>
      </c>
      <c r="V1331" s="97" t="n">
        <v>16</v>
      </c>
      <c r="W1331" s="104" t="n">
        <f aca="false">K1331-V1331</f>
        <v>-16</v>
      </c>
      <c r="X1331" s="103" t="n">
        <f aca="false">IFERROR(IF(U1331="Dec",(K1331/V1331-1)),0)</f>
        <v>-1</v>
      </c>
      <c r="Y1331" s="104" t="str">
        <f aca="false">IF(T1331&gt;0,IF(U1331="","-",IF(X1331&lt;0%,"DEGROWTH","GROWTH")))</f>
        <v>DEGROWTH</v>
      </c>
      <c r="Z1331" s="24" t="n">
        <v>1</v>
      </c>
      <c r="AA1331" s="24" t="n">
        <f aca="false">IF(H1331&gt;0,1,0)</f>
        <v>0</v>
      </c>
      <c r="AB1331" s="3" t="n">
        <v>1000001424</v>
      </c>
      <c r="AC1331" s="3"/>
    </row>
    <row r="1332" customFormat="false" ht="14.25" hidden="true" customHeight="true" outlineLevel="0" collapsed="false">
      <c r="A1332" s="23" t="s">
        <v>4046</v>
      </c>
      <c r="B1332" s="65" t="s">
        <v>93</v>
      </c>
      <c r="C1332" s="65" t="s">
        <v>4144</v>
      </c>
      <c r="D1332" s="65" t="n">
        <v>1000001456</v>
      </c>
      <c r="E1332" s="66" t="s">
        <v>4145</v>
      </c>
      <c r="F1332" s="67" t="n">
        <v>44166</v>
      </c>
      <c r="G1332" s="67" t="str">
        <f aca="false">IF(I1332&gt;0,"Targeted Dealer","-")</f>
        <v>Targeted Dealer</v>
      </c>
      <c r="H1332" s="67"/>
      <c r="I1332" s="68" t="n">
        <v>50</v>
      </c>
      <c r="J1332" s="68" t="n">
        <f aca="false">I1332/$J$1*$E$1</f>
        <v>1043.54838709677</v>
      </c>
      <c r="K1332" s="97" t="n">
        <v>12</v>
      </c>
      <c r="L1332" s="69" t="n">
        <f aca="false">K1332-J1332</f>
        <v>-1031.54838709677</v>
      </c>
      <c r="M1332" s="69" t="n">
        <f aca="false">IFERROR((K1332/J1332%),"-")</f>
        <v>1.1499227202473</v>
      </c>
      <c r="N1332" s="100" t="n">
        <v>24</v>
      </c>
      <c r="O1332" s="98" t="str">
        <f aca="false">IF(F1332&lt;=$P$2,"Nov","")</f>
        <v>Nov</v>
      </c>
      <c r="P1332" s="97" t="n">
        <v>24</v>
      </c>
      <c r="Q1332" s="100" t="n">
        <f aca="false">K1332-P1332</f>
        <v>-12</v>
      </c>
      <c r="R1332" s="98" t="n">
        <f aca="false">IFERROR(IF(O1332="Nov",(K1332/P1332-1)),0)</f>
        <v>-0.5</v>
      </c>
      <c r="S1332" s="100" t="str">
        <f aca="false">IF(N1332&gt;0,IF(O1332="","-",IF(R1332&lt;0%,"DEGROWTH","GROWTH")))</f>
        <v>DEGROWTH</v>
      </c>
      <c r="T1332" s="101" t="n">
        <v>44</v>
      </c>
      <c r="U1332" s="101" t="str">
        <f aca="false">IF(F1332&lt;=$V$2,"Dec","")</f>
        <v>Dec</v>
      </c>
      <c r="V1332" s="97" t="n">
        <v>44</v>
      </c>
      <c r="W1332" s="104" t="n">
        <f aca="false">K1332-V1332</f>
        <v>-32</v>
      </c>
      <c r="X1332" s="103" t="n">
        <f aca="false">IFERROR(IF(U1332="Dec",(K1332/V1332-1)),0)</f>
        <v>-0.727272727272727</v>
      </c>
      <c r="Y1332" s="104" t="str">
        <f aca="false">IF(T1332&gt;0,IF(U1332="","-",IF(X1332&lt;0%,"DEGROWTH","GROWTH")))</f>
        <v>DEGROWTH</v>
      </c>
      <c r="Z1332" s="24" t="n">
        <v>0</v>
      </c>
      <c r="AA1332" s="24" t="n">
        <f aca="false">IF(H1332&gt;0,1,0)</f>
        <v>0</v>
      </c>
      <c r="AB1332" s="3" t="n">
        <v>1000001456</v>
      </c>
      <c r="AC1332" s="3"/>
    </row>
    <row r="1333" customFormat="false" ht="14.25" hidden="true" customHeight="true" outlineLevel="0" collapsed="false">
      <c r="A1333" s="23" t="s">
        <v>4046</v>
      </c>
      <c r="B1333" s="65" t="s">
        <v>93</v>
      </c>
      <c r="C1333" s="65" t="s">
        <v>2455</v>
      </c>
      <c r="D1333" s="65" t="n">
        <v>1000001444</v>
      </c>
      <c r="E1333" s="66" t="s">
        <v>2456</v>
      </c>
      <c r="F1333" s="67" t="n">
        <v>44235</v>
      </c>
      <c r="G1333" s="67" t="str">
        <f aca="false">IF(I1333&gt;0,"Targeted Dealer","-")</f>
        <v>Targeted Dealer</v>
      </c>
      <c r="H1333" s="67"/>
      <c r="I1333" s="68" t="n">
        <v>150</v>
      </c>
      <c r="J1333" s="68" t="n">
        <f aca="false">I1333/$J$1*$E$1</f>
        <v>3130.64516129032</v>
      </c>
      <c r="K1333" s="97" t="n">
        <v>352.5</v>
      </c>
      <c r="L1333" s="69" t="n">
        <f aca="false">K1333-J1333</f>
        <v>-2778.14516129032</v>
      </c>
      <c r="M1333" s="69" t="n">
        <f aca="false">IFERROR((K1333/J1333%),"-")</f>
        <v>11.2596599690881</v>
      </c>
      <c r="N1333" s="100" t="n">
        <v>118</v>
      </c>
      <c r="O1333" s="98" t="str">
        <f aca="false">IF(F1333&lt;=$P$2,"Nov","")</f>
        <v>Nov</v>
      </c>
      <c r="P1333" s="97" t="n">
        <v>118</v>
      </c>
      <c r="Q1333" s="100" t="n">
        <f aca="false">K1333-P1333</f>
        <v>234.5</v>
      </c>
      <c r="R1333" s="98" t="n">
        <f aca="false">IFERROR(IF(O1333="Nov",(K1333/P1333-1)),0)</f>
        <v>1.98728813559322</v>
      </c>
      <c r="S1333" s="100" t="str">
        <f aca="false">IF(N1333&gt;0,IF(O1333="","-",IF(R1333&lt;0%,"DEGROWTH","GROWTH")))</f>
        <v>GROWTH</v>
      </c>
      <c r="T1333" s="101" t="n">
        <v>140</v>
      </c>
      <c r="U1333" s="101" t="str">
        <f aca="false">IF(F1333&lt;=$V$2,"Dec","")</f>
        <v>Dec</v>
      </c>
      <c r="V1333" s="97" t="n">
        <v>140</v>
      </c>
      <c r="W1333" s="104" t="n">
        <f aca="false">K1333-V1333</f>
        <v>212.5</v>
      </c>
      <c r="X1333" s="103" t="n">
        <f aca="false">IFERROR(IF(U1333="Dec",(K1333/V1333-1)),0)</f>
        <v>1.51785714285714</v>
      </c>
      <c r="Y1333" s="104" t="str">
        <f aca="false">IF(T1333&gt;0,IF(U1333="","-",IF(X1333&lt;0%,"DEGROWTH","GROWTH")))</f>
        <v>GROWTH</v>
      </c>
      <c r="Z1333" s="24" t="n">
        <v>0</v>
      </c>
      <c r="AA1333" s="24" t="n">
        <f aca="false">IF(H1333&gt;0,1,0)</f>
        <v>0</v>
      </c>
      <c r="AB1333" s="3" t="n">
        <v>1000001444</v>
      </c>
      <c r="AC1333" s="3"/>
    </row>
    <row r="1334" customFormat="false" ht="14.25" hidden="true" customHeight="true" outlineLevel="0" collapsed="false">
      <c r="A1334" s="23" t="s">
        <v>4046</v>
      </c>
      <c r="B1334" s="65" t="s">
        <v>93</v>
      </c>
      <c r="C1334" s="65" t="s">
        <v>346</v>
      </c>
      <c r="D1334" s="65" t="n">
        <v>1000002031</v>
      </c>
      <c r="E1334" s="66" t="s">
        <v>347</v>
      </c>
      <c r="F1334" s="67" t="n">
        <v>44501</v>
      </c>
      <c r="G1334" s="67" t="str">
        <f aca="false">IF(I1334&gt;0,"Targeted Dealer","-")</f>
        <v>Targeted Dealer</v>
      </c>
      <c r="H1334" s="67"/>
      <c r="I1334" s="68" t="n">
        <v>100</v>
      </c>
      <c r="J1334" s="68" t="n">
        <f aca="false">I1334/$J$1*$E$1</f>
        <v>2087.09677419355</v>
      </c>
      <c r="K1334" s="97" t="n">
        <v>49</v>
      </c>
      <c r="L1334" s="69" t="n">
        <f aca="false">K1334-J1334</f>
        <v>-2038.09677419355</v>
      </c>
      <c r="M1334" s="69" t="n">
        <f aca="false">IFERROR((K1334/J1334%),"-")</f>
        <v>2.34775888717156</v>
      </c>
      <c r="N1334" s="100" t="n">
        <v>25</v>
      </c>
      <c r="O1334" s="98" t="str">
        <f aca="false">IF(F1334&lt;=$P$2,"Nov","")</f>
        <v>Nov</v>
      </c>
      <c r="P1334" s="97" t="n">
        <v>25</v>
      </c>
      <c r="Q1334" s="100" t="n">
        <f aca="false">K1334-P1334</f>
        <v>24</v>
      </c>
      <c r="R1334" s="98" t="n">
        <f aca="false">IFERROR(IF(O1334="Nov",(K1334/P1334-1)),0)</f>
        <v>0.96</v>
      </c>
      <c r="S1334" s="100" t="str">
        <f aca="false">IF(N1334&gt;0,IF(O1334="","-",IF(R1334&lt;0%,"DEGROWTH","GROWTH")))</f>
        <v>GROWTH</v>
      </c>
      <c r="T1334" s="101" t="n">
        <v>100</v>
      </c>
      <c r="U1334" s="101" t="str">
        <f aca="false">IF(F1334&lt;=$V$2,"Dec","")</f>
        <v>Dec</v>
      </c>
      <c r="V1334" s="97" t="n">
        <v>100</v>
      </c>
      <c r="W1334" s="104" t="n">
        <f aca="false">K1334-V1334</f>
        <v>-51</v>
      </c>
      <c r="X1334" s="103" t="n">
        <f aca="false">IFERROR(IF(U1334="Dec",(K1334/V1334-1)),0)</f>
        <v>-0.51</v>
      </c>
      <c r="Y1334" s="104" t="str">
        <f aca="false">IF(T1334&gt;0,IF(U1334="","-",IF(X1334&lt;0%,"DEGROWTH","GROWTH")))</f>
        <v>DEGROWTH</v>
      </c>
      <c r="Z1334" s="24" t="n">
        <v>0</v>
      </c>
      <c r="AA1334" s="24" t="n">
        <f aca="false">IF(H1334&gt;0,1,0)</f>
        <v>0</v>
      </c>
      <c r="AB1334" s="3" t="n">
        <v>1000002031</v>
      </c>
      <c r="AC1334" s="3"/>
    </row>
    <row r="1335" customFormat="false" ht="14.25" hidden="true" customHeight="true" outlineLevel="0" collapsed="false">
      <c r="A1335" s="23" t="s">
        <v>4046</v>
      </c>
      <c r="B1335" s="65" t="s">
        <v>93</v>
      </c>
      <c r="C1335" s="65" t="s">
        <v>4573</v>
      </c>
      <c r="D1335" s="65" t="n">
        <v>1000002068</v>
      </c>
      <c r="E1335" s="66" t="s">
        <v>4574</v>
      </c>
      <c r="F1335" s="67" t="n">
        <v>44548</v>
      </c>
      <c r="G1335" s="67" t="str">
        <f aca="false">IF(I1335&gt;0,"Targeted Dealer","-")</f>
        <v>-</v>
      </c>
      <c r="H1335" s="67"/>
      <c r="I1335" s="68" t="n">
        <v>0</v>
      </c>
      <c r="J1335" s="68" t="n">
        <f aca="false">I1335/$J$1*$E$1</f>
        <v>0</v>
      </c>
      <c r="K1335" s="97" t="n">
        <v>0</v>
      </c>
      <c r="L1335" s="69" t="n">
        <f aca="false">K1335-J1335</f>
        <v>0</v>
      </c>
      <c r="M1335" s="69" t="str">
        <f aca="false">IFERROR((K1335/J1335%),"-")</f>
        <v>-</v>
      </c>
      <c r="N1335" s="100" t="n">
        <v>0</v>
      </c>
      <c r="O1335" s="98" t="str">
        <f aca="false">IF(F1335&lt;=$P$2,"Nov","")</f>
        <v>Nov</v>
      </c>
      <c r="P1335" s="97" t="n">
        <v>0</v>
      </c>
      <c r="Q1335" s="100" t="n">
        <f aca="false">K1335-P1335</f>
        <v>0</v>
      </c>
      <c r="R1335" s="98" t="n">
        <f aca="false">IFERROR(IF(O1335="Nov",(K1335/P1335-1)),0)</f>
        <v>0</v>
      </c>
      <c r="S1335" s="105" t="b">
        <f aca="false">IF(N1335&gt;0,IF(O1335="","-",IF(R1335&lt;0%,"DEGROWTH","GROWTH")))</f>
        <v>0</v>
      </c>
      <c r="T1335" s="101" t="n">
        <v>49</v>
      </c>
      <c r="U1335" s="101" t="str">
        <f aca="false">IF(F1335&lt;=$V$2,"Dec","")</f>
        <v>Dec</v>
      </c>
      <c r="V1335" s="97" t="n">
        <v>49</v>
      </c>
      <c r="W1335" s="104" t="n">
        <f aca="false">K1335-V1335</f>
        <v>-49</v>
      </c>
      <c r="X1335" s="103" t="n">
        <f aca="false">IFERROR(IF(U1335="Dec",(K1335/V1335-1)),0)</f>
        <v>-1</v>
      </c>
      <c r="Y1335" s="104" t="str">
        <f aca="false">IF(T1335&gt;0,IF(U1335="","-",IF(X1335&lt;0%,"DEGROWTH","GROWTH")))</f>
        <v>DEGROWTH</v>
      </c>
      <c r="Z1335" s="24" t="n">
        <v>1</v>
      </c>
      <c r="AA1335" s="24" t="n">
        <f aca="false">IF(H1335&gt;0,1,0)</f>
        <v>0</v>
      </c>
      <c r="AB1335" s="3" t="n">
        <v>1000002068</v>
      </c>
      <c r="AC1335" s="3"/>
    </row>
    <row r="1336" customFormat="false" ht="14.25" hidden="true" customHeight="true" outlineLevel="0" collapsed="false">
      <c r="A1336" s="23" t="s">
        <v>4046</v>
      </c>
      <c r="B1336" s="65" t="s">
        <v>93</v>
      </c>
      <c r="C1336" s="65" t="s">
        <v>2457</v>
      </c>
      <c r="D1336" s="65" t="n">
        <v>1000002083</v>
      </c>
      <c r="E1336" s="66" t="s">
        <v>2458</v>
      </c>
      <c r="F1336" s="67" t="n">
        <v>44569</v>
      </c>
      <c r="G1336" s="67" t="str">
        <f aca="false">IF(I1336&gt;0,"Targeted Dealer","-")</f>
        <v>-</v>
      </c>
      <c r="H1336" s="67"/>
      <c r="I1336" s="68" t="n">
        <v>0</v>
      </c>
      <c r="J1336" s="68" t="n">
        <f aca="false">I1336/$J$1*$E$1</f>
        <v>0</v>
      </c>
      <c r="K1336" s="97" t="n">
        <v>17</v>
      </c>
      <c r="L1336" s="69" t="n">
        <f aca="false">K1336-J1336</f>
        <v>17</v>
      </c>
      <c r="M1336" s="69" t="str">
        <f aca="false">IFERROR((K1336/J1336%),"-")</f>
        <v>-</v>
      </c>
      <c r="N1336" s="100" t="n">
        <v>0</v>
      </c>
      <c r="O1336" s="98" t="str">
        <f aca="false">IF(F1336&lt;=$P$2,"Nov","")</f>
        <v>Nov</v>
      </c>
      <c r="P1336" s="97" t="n">
        <v>0</v>
      </c>
      <c r="Q1336" s="100" t="n">
        <f aca="false">K1336-P1336</f>
        <v>17</v>
      </c>
      <c r="R1336" s="98" t="n">
        <f aca="false">IFERROR(IF(O1336="Nov",(K1336/P1336-1)),0)</f>
        <v>0</v>
      </c>
      <c r="S1336" s="105" t="b">
        <f aca="false">IF(N1336&gt;0,IF(O1336="","-",IF(R1336&lt;0%,"DEGROWTH","GROWTH")))</f>
        <v>0</v>
      </c>
      <c r="T1336" s="101" t="n">
        <v>3</v>
      </c>
      <c r="U1336" s="101" t="str">
        <f aca="false">IF(F1336&lt;=$V$2,"Dec","")</f>
        <v>Dec</v>
      </c>
      <c r="V1336" s="97" t="n">
        <v>3</v>
      </c>
      <c r="W1336" s="104" t="n">
        <f aca="false">K1336-V1336</f>
        <v>14</v>
      </c>
      <c r="X1336" s="103" t="n">
        <f aca="false">IFERROR(IF(U1336="Dec",(K1336/V1336-1)),0)</f>
        <v>4.66666666666667</v>
      </c>
      <c r="Y1336" s="104" t="str">
        <f aca="false">IF(T1336&gt;0,IF(U1336="","-",IF(X1336&lt;0%,"DEGROWTH","GROWTH")))</f>
        <v>GROWTH</v>
      </c>
      <c r="Z1336" s="24" t="n">
        <v>0</v>
      </c>
      <c r="AA1336" s="24" t="n">
        <f aca="false">IF(H1336&gt;0,1,0)</f>
        <v>0</v>
      </c>
      <c r="AB1336" s="3" t="n">
        <v>1000002083</v>
      </c>
      <c r="AC1336" s="3"/>
    </row>
    <row r="1337" customFormat="false" ht="14.25" hidden="true" customHeight="true" outlineLevel="0" collapsed="false">
      <c r="A1337" s="23" t="s">
        <v>4046</v>
      </c>
      <c r="B1337" s="65" t="s">
        <v>93</v>
      </c>
      <c r="C1337" s="65" t="s">
        <v>2459</v>
      </c>
      <c r="D1337" s="65" t="n">
        <v>1000002522</v>
      </c>
      <c r="E1337" s="66" t="s">
        <v>2460</v>
      </c>
      <c r="F1337" s="67" t="n">
        <v>44592</v>
      </c>
      <c r="G1337" s="67" t="str">
        <f aca="false">IF(I1337&gt;0,"Targeted Dealer","-")</f>
        <v>Targeted Dealer</v>
      </c>
      <c r="H1337" s="67"/>
      <c r="I1337" s="68" t="n">
        <v>120</v>
      </c>
      <c r="J1337" s="68" t="n">
        <f aca="false">I1337/$J$1*$E$1</f>
        <v>2504.51612903226</v>
      </c>
      <c r="K1337" s="97" t="n">
        <v>160</v>
      </c>
      <c r="L1337" s="69" t="n">
        <f aca="false">K1337-J1337</f>
        <v>-2344.51612903226</v>
      </c>
      <c r="M1337" s="69" t="n">
        <f aca="false">IFERROR((K1337/J1337%),"-")</f>
        <v>6.38845955692942</v>
      </c>
      <c r="N1337" s="100" t="n">
        <v>82</v>
      </c>
      <c r="O1337" s="98" t="str">
        <f aca="false">IF(F1337&lt;=$P$2,"Nov","")</f>
        <v>Nov</v>
      </c>
      <c r="P1337" s="97" t="n">
        <v>82</v>
      </c>
      <c r="Q1337" s="100" t="n">
        <f aca="false">K1337-P1337</f>
        <v>78</v>
      </c>
      <c r="R1337" s="98" t="n">
        <f aca="false">IFERROR(IF(O1337="Nov",(K1337/P1337-1)),0)</f>
        <v>0.951219512195122</v>
      </c>
      <c r="S1337" s="100" t="str">
        <f aca="false">IF(N1337&gt;0,IF(O1337="","-",IF(R1337&lt;0%,"DEGROWTH","GROWTH")))</f>
        <v>GROWTH</v>
      </c>
      <c r="T1337" s="101" t="n">
        <v>112</v>
      </c>
      <c r="U1337" s="101" t="str">
        <f aca="false">IF(F1337&lt;=$V$2,"Dec","")</f>
        <v>Dec</v>
      </c>
      <c r="V1337" s="97" t="n">
        <v>112</v>
      </c>
      <c r="W1337" s="104" t="n">
        <f aca="false">K1337-V1337</f>
        <v>48</v>
      </c>
      <c r="X1337" s="103" t="n">
        <f aca="false">IFERROR(IF(U1337="Dec",(K1337/V1337-1)),0)</f>
        <v>0.428571428571429</v>
      </c>
      <c r="Y1337" s="104" t="str">
        <f aca="false">IF(T1337&gt;0,IF(U1337="","-",IF(X1337&lt;0%,"DEGROWTH","GROWTH")))</f>
        <v>GROWTH</v>
      </c>
      <c r="Z1337" s="24" t="n">
        <v>0</v>
      </c>
      <c r="AA1337" s="24" t="n">
        <f aca="false">IF(H1337&gt;0,1,0)</f>
        <v>0</v>
      </c>
      <c r="AB1337" s="3" t="n">
        <v>1000002522</v>
      </c>
      <c r="AC1337" s="3"/>
    </row>
    <row r="1338" customFormat="false" ht="14.25" hidden="true" customHeight="true" outlineLevel="0" collapsed="false">
      <c r="A1338" s="23" t="s">
        <v>4046</v>
      </c>
      <c r="B1338" s="65" t="s">
        <v>93</v>
      </c>
      <c r="C1338" s="65" t="s">
        <v>4242</v>
      </c>
      <c r="D1338" s="65" t="n">
        <v>1000002792</v>
      </c>
      <c r="E1338" s="65" t="s">
        <v>4243</v>
      </c>
      <c r="F1338" s="67" t="n">
        <v>44712</v>
      </c>
      <c r="G1338" s="67" t="str">
        <f aca="false">IF(I1338&gt;0,"Targeted Dealer","-")</f>
        <v>-</v>
      </c>
      <c r="H1338" s="67"/>
      <c r="I1338" s="68" t="n">
        <v>0</v>
      </c>
      <c r="J1338" s="68" t="n">
        <f aca="false">I1338/$J$1*$E$1</f>
        <v>0</v>
      </c>
      <c r="K1338" s="97" t="n">
        <v>0</v>
      </c>
      <c r="L1338" s="69" t="n">
        <f aca="false">K1338-J1338</f>
        <v>0</v>
      </c>
      <c r="M1338" s="69" t="str">
        <f aca="false">IFERROR((K1338/J1338%),"-")</f>
        <v>-</v>
      </c>
      <c r="N1338" s="100" t="n">
        <v>0</v>
      </c>
      <c r="O1338" s="98" t="str">
        <f aca="false">IF(F1338&lt;=$P$2,"Nov","")</f>
        <v>Nov</v>
      </c>
      <c r="P1338" s="97" t="n">
        <v>0</v>
      </c>
      <c r="Q1338" s="100" t="n">
        <f aca="false">K1338-P1338</f>
        <v>0</v>
      </c>
      <c r="R1338" s="98" t="n">
        <f aca="false">IFERROR(IF(O1338="Nov",(K1338/P1338-1)),0)</f>
        <v>0</v>
      </c>
      <c r="S1338" s="105" t="b">
        <f aca="false">IF(N1338&gt;0,IF(O1338="","-",IF(R1338&lt;0%,"DEGROWTH","GROWTH")))</f>
        <v>0</v>
      </c>
      <c r="T1338" s="101" t="n">
        <v>23</v>
      </c>
      <c r="U1338" s="101" t="str">
        <f aca="false">IF(F1338&lt;=$V$2,"Dec","")</f>
        <v>Dec</v>
      </c>
      <c r="V1338" s="97" t="n">
        <v>23</v>
      </c>
      <c r="W1338" s="104" t="n">
        <f aca="false">K1338-V1338</f>
        <v>-23</v>
      </c>
      <c r="X1338" s="103" t="n">
        <f aca="false">IFERROR(IF(U1338="Dec",(K1338/V1338-1)),0)</f>
        <v>-1</v>
      </c>
      <c r="Y1338" s="104" t="str">
        <f aca="false">IF(T1338&gt;0,IF(U1338="","-",IF(X1338&lt;0%,"DEGROWTH","GROWTH")))</f>
        <v>DEGROWTH</v>
      </c>
      <c r="Z1338" s="24" t="n">
        <v>1</v>
      </c>
      <c r="AA1338" s="24" t="n">
        <f aca="false">IF(H1338&gt;0,1,0)</f>
        <v>0</v>
      </c>
      <c r="AB1338" s="3" t="n">
        <v>1000002792</v>
      </c>
      <c r="AC1338" s="3"/>
    </row>
    <row r="1339" customFormat="false" ht="14.25" hidden="true" customHeight="true" outlineLevel="0" collapsed="false">
      <c r="A1339" s="23" t="s">
        <v>4046</v>
      </c>
      <c r="B1339" s="65" t="s">
        <v>93</v>
      </c>
      <c r="C1339" s="65" t="s">
        <v>2461</v>
      </c>
      <c r="D1339" s="65" t="n">
        <v>1000002795</v>
      </c>
      <c r="E1339" s="65" t="s">
        <v>2462</v>
      </c>
      <c r="F1339" s="67" t="n">
        <v>44719</v>
      </c>
      <c r="G1339" s="67" t="str">
        <f aca="false">IF(I1339&gt;0,"Targeted Dealer","-")</f>
        <v>Targeted Dealer</v>
      </c>
      <c r="H1339" s="67"/>
      <c r="I1339" s="68" t="n">
        <v>130</v>
      </c>
      <c r="J1339" s="68" t="n">
        <f aca="false">I1339/$J$1*$E$1</f>
        <v>2713.22580645161</v>
      </c>
      <c r="K1339" s="97" t="n">
        <v>108</v>
      </c>
      <c r="L1339" s="69" t="n">
        <f aca="false">K1339-J1339</f>
        <v>-2605.22580645161</v>
      </c>
      <c r="M1339" s="69" t="n">
        <f aca="false">IFERROR((K1339/J1339%),"-")</f>
        <v>3.98050172393295</v>
      </c>
      <c r="N1339" s="100" t="n">
        <v>132</v>
      </c>
      <c r="O1339" s="98" t="str">
        <f aca="false">IF(F1339&lt;=$P$2,"Nov","")</f>
        <v>Nov</v>
      </c>
      <c r="P1339" s="97" t="n">
        <v>132</v>
      </c>
      <c r="Q1339" s="100" t="n">
        <f aca="false">K1339-P1339</f>
        <v>-24</v>
      </c>
      <c r="R1339" s="98" t="n">
        <f aca="false">IFERROR(IF(O1339="Nov",(K1339/P1339-1)),0)</f>
        <v>-0.181818181818182</v>
      </c>
      <c r="S1339" s="100" t="str">
        <f aca="false">IF(N1339&gt;0,IF(O1339="","-",IF(R1339&lt;0%,"DEGROWTH","GROWTH")))</f>
        <v>DEGROWTH</v>
      </c>
      <c r="T1339" s="101" t="n">
        <v>116</v>
      </c>
      <c r="U1339" s="101" t="str">
        <f aca="false">IF(F1339&lt;=$V$2,"Dec","")</f>
        <v>Dec</v>
      </c>
      <c r="V1339" s="97" t="n">
        <v>116</v>
      </c>
      <c r="W1339" s="104" t="n">
        <f aca="false">K1339-V1339</f>
        <v>-8</v>
      </c>
      <c r="X1339" s="103" t="n">
        <f aca="false">IFERROR(IF(U1339="Dec",(K1339/V1339-1)),0)</f>
        <v>-0.0689655172413793</v>
      </c>
      <c r="Y1339" s="104" t="str">
        <f aca="false">IF(T1339&gt;0,IF(U1339="","-",IF(X1339&lt;0%,"DEGROWTH","GROWTH")))</f>
        <v>DEGROWTH</v>
      </c>
      <c r="Z1339" s="24" t="n">
        <v>0</v>
      </c>
      <c r="AA1339" s="24" t="n">
        <f aca="false">IF(H1339&gt;0,1,0)</f>
        <v>0</v>
      </c>
      <c r="AB1339" s="3" t="n">
        <v>1000002795</v>
      </c>
      <c r="AC1339" s="3"/>
    </row>
    <row r="1340" customFormat="false" ht="14.25" hidden="true" customHeight="true" outlineLevel="0" collapsed="false">
      <c r="A1340" s="23" t="s">
        <v>4046</v>
      </c>
      <c r="B1340" s="65" t="s">
        <v>93</v>
      </c>
      <c r="C1340" s="65" t="s">
        <v>4219</v>
      </c>
      <c r="D1340" s="65" t="n">
        <v>1000002663</v>
      </c>
      <c r="E1340" s="65" t="s">
        <v>4220</v>
      </c>
      <c r="F1340" s="67" t="n">
        <v>44739</v>
      </c>
      <c r="G1340" s="67" t="str">
        <f aca="false">IF(I1340&gt;0,"Targeted Dealer","-")</f>
        <v>Targeted Dealer</v>
      </c>
      <c r="H1340" s="67"/>
      <c r="I1340" s="68" t="n">
        <v>7</v>
      </c>
      <c r="J1340" s="68" t="n">
        <f aca="false">I1340/$J$1*$E$1</f>
        <v>146.096774193548</v>
      </c>
      <c r="K1340" s="97" t="n">
        <v>0</v>
      </c>
      <c r="L1340" s="69" t="n">
        <f aca="false">K1340-J1340</f>
        <v>-146.096774193548</v>
      </c>
      <c r="M1340" s="69" t="n">
        <f aca="false">IFERROR((K1340/J1340%),"-")</f>
        <v>0</v>
      </c>
      <c r="N1340" s="100" t="n">
        <v>6</v>
      </c>
      <c r="O1340" s="98" t="str">
        <f aca="false">IF(F1340&lt;=$P$2,"Nov","")</f>
        <v>Nov</v>
      </c>
      <c r="P1340" s="97" t="n">
        <v>6</v>
      </c>
      <c r="Q1340" s="100" t="n">
        <f aca="false">K1340-P1340</f>
        <v>-6</v>
      </c>
      <c r="R1340" s="98" t="n">
        <f aca="false">IFERROR(IF(O1340="Nov",(K1340/P1340-1)),0)</f>
        <v>-1</v>
      </c>
      <c r="S1340" s="100" t="str">
        <f aca="false">IF(N1340&gt;0,IF(O1340="","-",IF(R1340&lt;0%,"DEGROWTH","GROWTH")))</f>
        <v>DEGROWTH</v>
      </c>
      <c r="T1340" s="101" t="n">
        <v>74</v>
      </c>
      <c r="U1340" s="101" t="str">
        <f aca="false">IF(F1340&lt;=$V$2,"Dec","")</f>
        <v>Dec</v>
      </c>
      <c r="V1340" s="97" t="n">
        <v>74</v>
      </c>
      <c r="W1340" s="104" t="n">
        <f aca="false">K1340-V1340</f>
        <v>-74</v>
      </c>
      <c r="X1340" s="103" t="n">
        <f aca="false">IFERROR(IF(U1340="Dec",(K1340/V1340-1)),0)</f>
        <v>-1</v>
      </c>
      <c r="Y1340" s="104" t="str">
        <f aca="false">IF(T1340&gt;0,IF(U1340="","-",IF(X1340&lt;0%,"DEGROWTH","GROWTH")))</f>
        <v>DEGROWTH</v>
      </c>
      <c r="Z1340" s="24" t="n">
        <v>1</v>
      </c>
      <c r="AA1340" s="24" t="n">
        <f aca="false">IF(H1340&gt;0,1,0)</f>
        <v>0</v>
      </c>
      <c r="AB1340" s="3" t="n">
        <v>1000002663</v>
      </c>
      <c r="AC1340" s="3"/>
    </row>
    <row r="1341" customFormat="false" ht="14.25" hidden="true" customHeight="true" outlineLevel="0" collapsed="false">
      <c r="A1341" s="23" t="s">
        <v>4046</v>
      </c>
      <c r="B1341" s="65" t="s">
        <v>93</v>
      </c>
      <c r="C1341" s="65" t="s">
        <v>2463</v>
      </c>
      <c r="D1341" s="65" t="n">
        <v>1000002673</v>
      </c>
      <c r="E1341" s="65" t="s">
        <v>846</v>
      </c>
      <c r="F1341" s="67" t="n">
        <v>44739</v>
      </c>
      <c r="G1341" s="67" t="str">
        <f aca="false">IF(I1341&gt;0,"Targeted Dealer","-")</f>
        <v>Targeted Dealer</v>
      </c>
      <c r="H1341" s="67"/>
      <c r="I1341" s="68" t="n">
        <v>300</v>
      </c>
      <c r="J1341" s="68" t="n">
        <f aca="false">I1341/$J$1*$E$1</f>
        <v>6261.29032258065</v>
      </c>
      <c r="K1341" s="97" t="n">
        <v>179</v>
      </c>
      <c r="L1341" s="69" t="n">
        <f aca="false">K1341-J1341</f>
        <v>-6082.29032258065</v>
      </c>
      <c r="M1341" s="69" t="n">
        <f aca="false">IFERROR((K1341/J1341%),"-")</f>
        <v>2.85883565172591</v>
      </c>
      <c r="N1341" s="100" t="n">
        <v>225</v>
      </c>
      <c r="O1341" s="98" t="str">
        <f aca="false">IF(F1341&lt;=$P$2,"Nov","")</f>
        <v>Nov</v>
      </c>
      <c r="P1341" s="97" t="n">
        <v>225</v>
      </c>
      <c r="Q1341" s="100" t="n">
        <f aca="false">K1341-P1341</f>
        <v>-46</v>
      </c>
      <c r="R1341" s="98" t="n">
        <f aca="false">IFERROR(IF(O1341="Nov",(K1341/P1341-1)),0)</f>
        <v>-0.204444444444444</v>
      </c>
      <c r="S1341" s="100" t="str">
        <f aca="false">IF(N1341&gt;0,IF(O1341="","-",IF(R1341&lt;0%,"DEGROWTH","GROWTH")))</f>
        <v>DEGROWTH</v>
      </c>
      <c r="T1341" s="101" t="n">
        <v>410</v>
      </c>
      <c r="U1341" s="101" t="str">
        <f aca="false">IF(F1341&lt;=$V$2,"Dec","")</f>
        <v>Dec</v>
      </c>
      <c r="V1341" s="97" t="n">
        <v>410</v>
      </c>
      <c r="W1341" s="104" t="n">
        <f aca="false">K1341-V1341</f>
        <v>-231</v>
      </c>
      <c r="X1341" s="103" t="n">
        <f aca="false">IFERROR(IF(U1341="Dec",(K1341/V1341-1)),0)</f>
        <v>-0.563414634146342</v>
      </c>
      <c r="Y1341" s="104" t="str">
        <f aca="false">IF(T1341&gt;0,IF(U1341="","-",IF(X1341&lt;0%,"DEGROWTH","GROWTH")))</f>
        <v>DEGROWTH</v>
      </c>
      <c r="Z1341" s="24" t="n">
        <v>0</v>
      </c>
      <c r="AA1341" s="24" t="n">
        <f aca="false">IF(H1341&gt;0,1,0)</f>
        <v>0</v>
      </c>
      <c r="AB1341" s="3" t="n">
        <v>1000002673</v>
      </c>
      <c r="AC1341" s="3"/>
    </row>
    <row r="1342" customFormat="false" ht="14.25" hidden="true" customHeight="true" outlineLevel="0" collapsed="false">
      <c r="A1342" s="23" t="s">
        <v>4046</v>
      </c>
      <c r="B1342" s="65" t="s">
        <v>93</v>
      </c>
      <c r="C1342" s="65" t="s">
        <v>2464</v>
      </c>
      <c r="D1342" s="65" t="n">
        <v>1000002889</v>
      </c>
      <c r="E1342" s="65" t="s">
        <v>2465</v>
      </c>
      <c r="F1342" s="67" t="n">
        <v>44793</v>
      </c>
      <c r="G1342" s="67" t="str">
        <f aca="false">IF(I1342&gt;0,"Targeted Dealer","-")</f>
        <v>Targeted Dealer</v>
      </c>
      <c r="H1342" s="67"/>
      <c r="I1342" s="68" t="n">
        <v>300</v>
      </c>
      <c r="J1342" s="68" t="n">
        <f aca="false">I1342/$J$1*$E$1</f>
        <v>6261.29032258065</v>
      </c>
      <c r="K1342" s="97" t="n">
        <v>403</v>
      </c>
      <c r="L1342" s="69" t="n">
        <f aca="false">K1342-J1342</f>
        <v>-5858.29032258065</v>
      </c>
      <c r="M1342" s="69" t="n">
        <f aca="false">IFERROR((K1342/J1342%),"-")</f>
        <v>6.43637300360639</v>
      </c>
      <c r="N1342" s="100" t="n">
        <v>195.5</v>
      </c>
      <c r="O1342" s="98" t="str">
        <f aca="false">IF(F1342&lt;=$P$2,"Nov","")</f>
        <v>Nov</v>
      </c>
      <c r="P1342" s="97" t="n">
        <v>195.5</v>
      </c>
      <c r="Q1342" s="100" t="n">
        <f aca="false">K1342-P1342</f>
        <v>207.5</v>
      </c>
      <c r="R1342" s="98" t="n">
        <f aca="false">IFERROR(IF(O1342="Nov",(K1342/P1342-1)),0)</f>
        <v>1.0613810741688</v>
      </c>
      <c r="S1342" s="100" t="str">
        <f aca="false">IF(N1342&gt;0,IF(O1342="","-",IF(R1342&lt;0%,"DEGROWTH","GROWTH")))</f>
        <v>GROWTH</v>
      </c>
      <c r="T1342" s="101" t="n">
        <v>252.5</v>
      </c>
      <c r="U1342" s="101" t="str">
        <f aca="false">IF(F1342&lt;=$V$2,"Dec","")</f>
        <v>Dec</v>
      </c>
      <c r="V1342" s="97" t="n">
        <v>252.5</v>
      </c>
      <c r="W1342" s="104" t="n">
        <f aca="false">K1342-V1342</f>
        <v>150.5</v>
      </c>
      <c r="X1342" s="103" t="n">
        <f aca="false">IFERROR(IF(U1342="Dec",(K1342/V1342-1)),0)</f>
        <v>0.596039603960396</v>
      </c>
      <c r="Y1342" s="104" t="str">
        <f aca="false">IF(T1342&gt;0,IF(U1342="","-",IF(X1342&lt;0%,"DEGROWTH","GROWTH")))</f>
        <v>GROWTH</v>
      </c>
      <c r="Z1342" s="24" t="n">
        <v>0</v>
      </c>
      <c r="AA1342" s="24" t="n">
        <f aca="false">IF(H1342&gt;0,1,0)</f>
        <v>0</v>
      </c>
      <c r="AB1342" s="3" t="n">
        <v>1000002889</v>
      </c>
      <c r="AC1342" s="3"/>
    </row>
    <row r="1343" customFormat="false" ht="14.25" hidden="true" customHeight="true" outlineLevel="0" collapsed="false">
      <c r="A1343" s="23" t="s">
        <v>4046</v>
      </c>
      <c r="B1343" s="65" t="s">
        <v>93</v>
      </c>
      <c r="C1343" s="65" t="s">
        <v>4177</v>
      </c>
      <c r="D1343" s="65" t="n">
        <v>1000003173</v>
      </c>
      <c r="E1343" s="65" t="s">
        <v>4178</v>
      </c>
      <c r="F1343" s="67" t="n">
        <v>44918</v>
      </c>
      <c r="G1343" s="67" t="str">
        <f aca="false">IF(I1343&gt;0,"Targeted Dealer","-")</f>
        <v>-</v>
      </c>
      <c r="H1343" s="67"/>
      <c r="I1343" s="68" t="n">
        <v>0</v>
      </c>
      <c r="J1343" s="68" t="n">
        <f aca="false">I1343/$J$1*$E$1</f>
        <v>0</v>
      </c>
      <c r="K1343" s="97" t="n">
        <v>0</v>
      </c>
      <c r="L1343" s="69" t="n">
        <f aca="false">K1343-J1343</f>
        <v>0</v>
      </c>
      <c r="M1343" s="69" t="str">
        <f aca="false">IFERROR((K1343/J1343%),"-")</f>
        <v>-</v>
      </c>
      <c r="N1343" s="100" t="n">
        <v>24</v>
      </c>
      <c r="O1343" s="98" t="str">
        <f aca="false">IF(F1343&lt;=$P$2,"Nov","")</f>
        <v>Nov</v>
      </c>
      <c r="P1343" s="97" t="n">
        <v>24</v>
      </c>
      <c r="Q1343" s="100" t="n">
        <f aca="false">K1343-P1343</f>
        <v>-24</v>
      </c>
      <c r="R1343" s="98" t="n">
        <f aca="false">IFERROR(IF(O1343="Nov",(K1343/P1343-1)),0)</f>
        <v>-1</v>
      </c>
      <c r="S1343" s="100" t="str">
        <f aca="false">IF(N1343&gt;0,IF(O1343="","-",IF(R1343&lt;0%,"DEGROWTH","GROWTH")))</f>
        <v>DEGROWTH</v>
      </c>
      <c r="T1343" s="101" t="n">
        <v>20</v>
      </c>
      <c r="U1343" s="101" t="str">
        <f aca="false">IF(F1343&lt;=$V$2,"Dec","")</f>
        <v>Dec</v>
      </c>
      <c r="V1343" s="97" t="n">
        <v>20</v>
      </c>
      <c r="W1343" s="104" t="n">
        <f aca="false">K1343-V1343</f>
        <v>-20</v>
      </c>
      <c r="X1343" s="103" t="n">
        <f aca="false">IFERROR(IF(U1343="Dec",(K1343/V1343-1)),0)</f>
        <v>-1</v>
      </c>
      <c r="Y1343" s="104" t="str">
        <f aca="false">IF(T1343&gt;0,IF(U1343="","-",IF(X1343&lt;0%,"DEGROWTH","GROWTH")))</f>
        <v>DEGROWTH</v>
      </c>
      <c r="Z1343" s="24" t="n">
        <v>1</v>
      </c>
      <c r="AA1343" s="24" t="n">
        <f aca="false">IF(H1343&gt;0,1,0)</f>
        <v>0</v>
      </c>
      <c r="AB1343" s="3" t="n">
        <v>1000003173</v>
      </c>
      <c r="AC1343" s="3"/>
    </row>
    <row r="1344" customFormat="false" ht="14.25" hidden="true" customHeight="true" outlineLevel="0" collapsed="false">
      <c r="A1344" s="23" t="s">
        <v>4046</v>
      </c>
      <c r="B1344" s="65" t="s">
        <v>93</v>
      </c>
      <c r="C1344" s="65" t="s">
        <v>2466</v>
      </c>
      <c r="D1344" s="65" t="n">
        <v>1000003232</v>
      </c>
      <c r="E1344" s="65" t="s">
        <v>2467</v>
      </c>
      <c r="F1344" s="67" t="n">
        <v>44935</v>
      </c>
      <c r="G1344" s="67" t="str">
        <f aca="false">IF(I1344&gt;0,"Targeted Dealer","-")</f>
        <v>Targeted Dealer</v>
      </c>
      <c r="H1344" s="67"/>
      <c r="I1344" s="68" t="n">
        <v>22</v>
      </c>
      <c r="J1344" s="68" t="n">
        <f aca="false">I1344/$J$1*$E$1</f>
        <v>459.161290322581</v>
      </c>
      <c r="K1344" s="97" t="n">
        <v>59</v>
      </c>
      <c r="L1344" s="69" t="n">
        <f aca="false">K1344-J1344</f>
        <v>-400.161290322581</v>
      </c>
      <c r="M1344" s="69" t="n">
        <f aca="false">IFERROR((K1344/J1344%),"-")</f>
        <v>12.8495152451876</v>
      </c>
      <c r="N1344" s="100" t="n">
        <v>12</v>
      </c>
      <c r="O1344" s="98" t="str">
        <f aca="false">IF(F1344&lt;=$P$2,"Nov","")</f>
        <v>Nov</v>
      </c>
      <c r="P1344" s="97" t="n">
        <v>12</v>
      </c>
      <c r="Q1344" s="100" t="n">
        <f aca="false">K1344-P1344</f>
        <v>47</v>
      </c>
      <c r="R1344" s="98" t="n">
        <f aca="false">IFERROR(IF(O1344="Nov",(K1344/P1344-1)),0)</f>
        <v>3.91666666666667</v>
      </c>
      <c r="S1344" s="100" t="str">
        <f aca="false">IF(N1344&gt;0,IF(O1344="","-",IF(R1344&lt;0%,"DEGROWTH","GROWTH")))</f>
        <v>GROWTH</v>
      </c>
      <c r="T1344" s="101" t="n">
        <v>20</v>
      </c>
      <c r="U1344" s="101" t="str">
        <f aca="false">IF(F1344&lt;=$V$2,"Dec","")</f>
        <v>Dec</v>
      </c>
      <c r="V1344" s="97" t="n">
        <v>20</v>
      </c>
      <c r="W1344" s="104" t="n">
        <f aca="false">K1344-V1344</f>
        <v>39</v>
      </c>
      <c r="X1344" s="103" t="n">
        <f aca="false">IFERROR(IF(U1344="Dec",(K1344/V1344-1)),0)</f>
        <v>1.95</v>
      </c>
      <c r="Y1344" s="104" t="str">
        <f aca="false">IF(T1344&gt;0,IF(U1344="","-",IF(X1344&lt;0%,"DEGROWTH","GROWTH")))</f>
        <v>GROWTH</v>
      </c>
      <c r="Z1344" s="24" t="n">
        <v>0</v>
      </c>
      <c r="AA1344" s="24" t="n">
        <f aca="false">IF(H1344&gt;0,1,0)</f>
        <v>0</v>
      </c>
      <c r="AB1344" s="3" t="n">
        <v>1000003232</v>
      </c>
      <c r="AC1344" s="3"/>
    </row>
    <row r="1345" customFormat="false" ht="14.25" hidden="true" customHeight="true" outlineLevel="0" collapsed="false">
      <c r="A1345" s="23" t="s">
        <v>4046</v>
      </c>
      <c r="B1345" s="65" t="s">
        <v>93</v>
      </c>
      <c r="C1345" s="65" t="s">
        <v>348</v>
      </c>
      <c r="D1345" s="65" t="n">
        <v>1000003387</v>
      </c>
      <c r="E1345" s="65" t="s">
        <v>349</v>
      </c>
      <c r="F1345" s="67" t="n">
        <v>44984</v>
      </c>
      <c r="G1345" s="67" t="str">
        <f aca="false">IF(I1345&gt;0,"Targeted Dealer","-")</f>
        <v>Targeted Dealer</v>
      </c>
      <c r="H1345" s="67"/>
      <c r="I1345" s="68" t="n">
        <v>110</v>
      </c>
      <c r="J1345" s="68" t="n">
        <f aca="false">I1345/$J$1*$E$1</f>
        <v>2295.8064516129</v>
      </c>
      <c r="K1345" s="97" t="n">
        <v>12</v>
      </c>
      <c r="L1345" s="69" t="n">
        <f aca="false">K1345-J1345</f>
        <v>-2283.8064516129</v>
      </c>
      <c r="M1345" s="69" t="n">
        <f aca="false">IFERROR((K1345/J1345%),"-")</f>
        <v>0.522692145566952</v>
      </c>
      <c r="N1345" s="100" t="n">
        <v>24</v>
      </c>
      <c r="O1345" s="98" t="str">
        <f aca="false">IF(F1345&lt;=$P$2,"Nov","")</f>
        <v>Nov</v>
      </c>
      <c r="P1345" s="97" t="n">
        <v>24</v>
      </c>
      <c r="Q1345" s="100" t="n">
        <f aca="false">K1345-P1345</f>
        <v>-12</v>
      </c>
      <c r="R1345" s="98" t="n">
        <f aca="false">IFERROR(IF(O1345="Nov",(K1345/P1345-1)),0)</f>
        <v>-0.5</v>
      </c>
      <c r="S1345" s="100" t="str">
        <f aca="false">IF(N1345&gt;0,IF(O1345="","-",IF(R1345&lt;0%,"DEGROWTH","GROWTH")))</f>
        <v>DEGROWTH</v>
      </c>
      <c r="T1345" s="101" t="n">
        <v>108</v>
      </c>
      <c r="U1345" s="101" t="str">
        <f aca="false">IF(F1345&lt;=$V$2,"Dec","")</f>
        <v>Dec</v>
      </c>
      <c r="V1345" s="97" t="n">
        <v>108</v>
      </c>
      <c r="W1345" s="104" t="n">
        <f aca="false">K1345-V1345</f>
        <v>-96</v>
      </c>
      <c r="X1345" s="103" t="n">
        <f aca="false">IFERROR(IF(U1345="Dec",(K1345/V1345-1)),0)</f>
        <v>-0.888888888888889</v>
      </c>
      <c r="Y1345" s="104" t="str">
        <f aca="false">IF(T1345&gt;0,IF(U1345="","-",IF(X1345&lt;0%,"DEGROWTH","GROWTH")))</f>
        <v>DEGROWTH</v>
      </c>
      <c r="Z1345" s="24" t="n">
        <v>0</v>
      </c>
      <c r="AA1345" s="24" t="n">
        <f aca="false">IF(H1345&gt;0,1,0)</f>
        <v>0</v>
      </c>
      <c r="AB1345" s="3" t="n">
        <v>1000003387</v>
      </c>
      <c r="AC1345" s="3"/>
    </row>
    <row r="1346" customFormat="false" ht="14.25" hidden="true" customHeight="true" outlineLevel="0" collapsed="false">
      <c r="A1346" s="23" t="s">
        <v>4046</v>
      </c>
      <c r="B1346" s="65" t="s">
        <v>93</v>
      </c>
      <c r="C1346" s="65" t="s">
        <v>4575</v>
      </c>
      <c r="D1346" s="65" t="n">
        <v>1000003428</v>
      </c>
      <c r="E1346" s="65" t="s">
        <v>4576</v>
      </c>
      <c r="F1346" s="67" t="n">
        <v>45000</v>
      </c>
      <c r="G1346" s="67" t="str">
        <f aca="false">IF(I1346&gt;0,"Targeted Dealer","-")</f>
        <v>-</v>
      </c>
      <c r="H1346" s="67"/>
      <c r="I1346" s="68" t="n">
        <v>0</v>
      </c>
      <c r="J1346" s="68" t="n">
        <f aca="false">I1346/$J$1*$E$1</f>
        <v>0</v>
      </c>
      <c r="K1346" s="97" t="n">
        <v>0</v>
      </c>
      <c r="L1346" s="69" t="n">
        <f aca="false">K1346-J1346</f>
        <v>0</v>
      </c>
      <c r="M1346" s="69" t="str">
        <f aca="false">IFERROR((K1346/J1346%),"-")</f>
        <v>-</v>
      </c>
      <c r="N1346" s="100" t="n">
        <v>0</v>
      </c>
      <c r="O1346" s="98" t="str">
        <f aca="false">IF(F1346&lt;=$P$2,"Nov","")</f>
        <v>Nov</v>
      </c>
      <c r="P1346" s="97" t="n">
        <v>0</v>
      </c>
      <c r="Q1346" s="100" t="n">
        <f aca="false">K1346-P1346</f>
        <v>0</v>
      </c>
      <c r="R1346" s="98" t="n">
        <f aca="false">IFERROR(IF(O1346="Nov",(K1346/P1346-1)),0)</f>
        <v>0</v>
      </c>
      <c r="S1346" s="105" t="b">
        <f aca="false">IF(N1346&gt;0,IF(O1346="","-",IF(R1346&lt;0%,"DEGROWTH","GROWTH")))</f>
        <v>0</v>
      </c>
      <c r="T1346" s="101" t="n">
        <v>166</v>
      </c>
      <c r="U1346" s="101" t="str">
        <f aca="false">IF(F1346&lt;=$V$2,"Dec","")</f>
        <v>Dec</v>
      </c>
      <c r="V1346" s="97" t="n">
        <v>166</v>
      </c>
      <c r="W1346" s="104" t="n">
        <f aca="false">K1346-V1346</f>
        <v>-166</v>
      </c>
      <c r="X1346" s="103" t="n">
        <f aca="false">IFERROR(IF(U1346="Dec",(K1346/V1346-1)),0)</f>
        <v>-1</v>
      </c>
      <c r="Y1346" s="104" t="str">
        <f aca="false">IF(T1346&gt;0,IF(U1346="","-",IF(X1346&lt;0%,"DEGROWTH","GROWTH")))</f>
        <v>DEGROWTH</v>
      </c>
      <c r="Z1346" s="24" t="n">
        <v>1</v>
      </c>
      <c r="AA1346" s="24" t="n">
        <f aca="false">IF(H1346&gt;0,1,0)</f>
        <v>0</v>
      </c>
      <c r="AB1346" s="3" t="n">
        <v>1000003428</v>
      </c>
      <c r="AC1346" s="3"/>
    </row>
    <row r="1347" customFormat="false" ht="14.25" hidden="false" customHeight="true" outlineLevel="0" collapsed="false">
      <c r="A1347" s="23" t="s">
        <v>4046</v>
      </c>
      <c r="B1347" s="65" t="s">
        <v>93</v>
      </c>
      <c r="C1347" s="65" t="s">
        <v>4577</v>
      </c>
      <c r="D1347" s="65" t="n">
        <v>1000003512</v>
      </c>
      <c r="E1347" s="65" t="s">
        <v>4578</v>
      </c>
      <c r="F1347" s="67" t="n">
        <v>45050</v>
      </c>
      <c r="G1347" s="67" t="str">
        <f aca="false">IF(I1347&gt;0,"Targeted Dealer","-")</f>
        <v>-</v>
      </c>
      <c r="H1347" s="67"/>
      <c r="I1347" s="68" t="n">
        <v>0</v>
      </c>
      <c r="J1347" s="68" t="n">
        <f aca="false">I1347/$J$1*$E$1</f>
        <v>0</v>
      </c>
      <c r="K1347" s="97" t="n">
        <v>0</v>
      </c>
      <c r="L1347" s="69" t="n">
        <f aca="false">K1347-J1347</f>
        <v>0</v>
      </c>
      <c r="M1347" s="69" t="str">
        <f aca="false">IFERROR((K1347/J1347%),"-")</f>
        <v>-</v>
      </c>
      <c r="N1347" s="100" t="n">
        <v>0</v>
      </c>
      <c r="O1347" s="98" t="str">
        <f aca="false">IF(F1347&lt;=$P$2,"Nov","")</f>
        <v>Nov</v>
      </c>
      <c r="P1347" s="97" t="n">
        <v>0</v>
      </c>
      <c r="Q1347" s="100" t="n">
        <f aca="false">K1347-P1347</f>
        <v>0</v>
      </c>
      <c r="R1347" s="98" t="n">
        <f aca="false">IFERROR(IF(O1347="Nov",(K1347/P1347-1)),0)</f>
        <v>0</v>
      </c>
      <c r="S1347" s="105" t="b">
        <f aca="false">IF(N1347&gt;0,IF(O1347="","-",IF(R1347&lt;0%,"DEGROWTH","GROWTH")))</f>
        <v>0</v>
      </c>
      <c r="T1347" s="101" t="n">
        <v>39</v>
      </c>
      <c r="U1347" s="101" t="str">
        <f aca="false">IF(F1347&lt;=$V$2,"Dec","")</f>
        <v>Dec</v>
      </c>
      <c r="V1347" s="97" t="n">
        <v>39</v>
      </c>
      <c r="W1347" s="104" t="n">
        <f aca="false">K1347-V1347</f>
        <v>-39</v>
      </c>
      <c r="X1347" s="103" t="n">
        <f aca="false">IFERROR(IF(U1347="Dec",(K1347/V1347-1)),0)</f>
        <v>-1</v>
      </c>
      <c r="Y1347" s="104" t="str">
        <f aca="false">IF(T1347&gt;0,IF(U1347="","-",IF(X1347&lt;0%,"DEGROWTH","GROWTH")))</f>
        <v>DEGROWTH</v>
      </c>
      <c r="Z1347" s="24" t="n">
        <v>1</v>
      </c>
      <c r="AA1347" s="24" t="n">
        <f aca="false">IF(H1347&gt;0,1,0)</f>
        <v>0</v>
      </c>
      <c r="AB1347" s="3" t="e">
        <f aca="false">#N/A</f>
        <v>#N/A</v>
      </c>
      <c r="AC1347" s="3"/>
    </row>
    <row r="1348" customFormat="false" ht="14.25" hidden="true" customHeight="true" outlineLevel="0" collapsed="false">
      <c r="A1348" s="23" t="s">
        <v>4046</v>
      </c>
      <c r="B1348" s="65" t="s">
        <v>93</v>
      </c>
      <c r="C1348" s="65" t="s">
        <v>2468</v>
      </c>
      <c r="D1348" s="65" t="n">
        <v>1000003529</v>
      </c>
      <c r="E1348" s="65" t="s">
        <v>2469</v>
      </c>
      <c r="F1348" s="67" t="n">
        <v>45065</v>
      </c>
      <c r="G1348" s="67" t="str">
        <f aca="false">IF(I1348&gt;0,"Targeted Dealer","-")</f>
        <v>Targeted Dealer</v>
      </c>
      <c r="H1348" s="67"/>
      <c r="I1348" s="68" t="n">
        <v>24</v>
      </c>
      <c r="J1348" s="68" t="n">
        <f aca="false">I1348/$J$1*$E$1</f>
        <v>500.903225806452</v>
      </c>
      <c r="K1348" s="97" t="n">
        <v>18</v>
      </c>
      <c r="L1348" s="69" t="n">
        <f aca="false">K1348-J1348</f>
        <v>-482.903225806452</v>
      </c>
      <c r="M1348" s="69" t="n">
        <f aca="false">IFERROR((K1348/J1348%),"-")</f>
        <v>3.5935085007728</v>
      </c>
      <c r="N1348" s="100" t="n">
        <v>24</v>
      </c>
      <c r="O1348" s="98" t="str">
        <f aca="false">IF(F1348&lt;=$P$2,"Nov","")</f>
        <v>Nov</v>
      </c>
      <c r="P1348" s="97" t="n">
        <v>24</v>
      </c>
      <c r="Q1348" s="100" t="n">
        <f aca="false">K1348-P1348</f>
        <v>-6</v>
      </c>
      <c r="R1348" s="98" t="n">
        <f aca="false">IFERROR(IF(O1348="Nov",(K1348/P1348-1)),0)</f>
        <v>-0.25</v>
      </c>
      <c r="S1348" s="100" t="str">
        <f aca="false">IF(N1348&gt;0,IF(O1348="","-",IF(R1348&lt;0%,"DEGROWTH","GROWTH")))</f>
        <v>DEGROWTH</v>
      </c>
      <c r="T1348" s="101" t="n">
        <v>19</v>
      </c>
      <c r="U1348" s="101" t="str">
        <f aca="false">IF(F1348&lt;=$V$2,"Dec","")</f>
        <v>Dec</v>
      </c>
      <c r="V1348" s="97" t="n">
        <v>19</v>
      </c>
      <c r="W1348" s="104" t="n">
        <f aca="false">K1348-V1348</f>
        <v>-1</v>
      </c>
      <c r="X1348" s="103" t="n">
        <f aca="false">IFERROR(IF(U1348="Dec",(K1348/V1348-1)),0)</f>
        <v>-0.0526315789473685</v>
      </c>
      <c r="Y1348" s="104" t="str">
        <f aca="false">IF(T1348&gt;0,IF(U1348="","-",IF(X1348&lt;0%,"DEGROWTH","GROWTH")))</f>
        <v>DEGROWTH</v>
      </c>
      <c r="Z1348" s="24" t="n">
        <v>0</v>
      </c>
      <c r="AA1348" s="24" t="n">
        <f aca="false">IF(H1348&gt;0,1,0)</f>
        <v>0</v>
      </c>
      <c r="AB1348" s="3" t="n">
        <v>1000003529</v>
      </c>
      <c r="AC1348" s="3"/>
    </row>
    <row r="1349" customFormat="false" ht="14.25" hidden="true" customHeight="true" outlineLevel="0" collapsed="false">
      <c r="A1349" s="23" t="s">
        <v>4046</v>
      </c>
      <c r="B1349" s="65" t="s">
        <v>93</v>
      </c>
      <c r="C1349" s="65" t="s">
        <v>2470</v>
      </c>
      <c r="D1349" s="65" t="n">
        <v>1000003730</v>
      </c>
      <c r="E1349" s="65" t="s">
        <v>2471</v>
      </c>
      <c r="F1349" s="67" t="n">
        <v>45217</v>
      </c>
      <c r="G1349" s="67" t="str">
        <f aca="false">IF(I1349&gt;0,"Targeted Dealer","-")</f>
        <v>Targeted Dealer</v>
      </c>
      <c r="H1349" s="67"/>
      <c r="I1349" s="68" t="n">
        <v>125</v>
      </c>
      <c r="J1349" s="68" t="n">
        <f aca="false">I1349/$J$1*$E$1</f>
        <v>2608.87096774194</v>
      </c>
      <c r="K1349" s="97" t="n">
        <v>190</v>
      </c>
      <c r="L1349" s="69" t="n">
        <f aca="false">K1349-J1349</f>
        <v>-2418.87096774194</v>
      </c>
      <c r="M1349" s="69" t="n">
        <f aca="false">IFERROR((K1349/J1349%),"-")</f>
        <v>7.28284389489954</v>
      </c>
      <c r="N1349" s="100" t="n">
        <v>131</v>
      </c>
      <c r="O1349" s="98" t="str">
        <f aca="false">IF(F1349&lt;=$P$2,"Nov","")</f>
        <v>Nov</v>
      </c>
      <c r="P1349" s="97" t="n">
        <v>131</v>
      </c>
      <c r="Q1349" s="100" t="n">
        <f aca="false">K1349-P1349</f>
        <v>59</v>
      </c>
      <c r="R1349" s="98" t="n">
        <f aca="false">IFERROR(IF(O1349="Nov",(K1349/P1349-1)),0)</f>
        <v>0.450381679389313</v>
      </c>
      <c r="S1349" s="100" t="str">
        <f aca="false">IF(N1349&gt;0,IF(O1349="","-",IF(R1349&lt;0%,"DEGROWTH","GROWTH")))</f>
        <v>GROWTH</v>
      </c>
      <c r="T1349" s="101" t="n">
        <v>102</v>
      </c>
      <c r="U1349" s="101" t="str">
        <f aca="false">IF(F1349&lt;=$V$2,"Dec","")</f>
        <v>Dec</v>
      </c>
      <c r="V1349" s="97" t="n">
        <v>102</v>
      </c>
      <c r="W1349" s="104" t="n">
        <f aca="false">K1349-V1349</f>
        <v>88</v>
      </c>
      <c r="X1349" s="103" t="n">
        <f aca="false">IFERROR(IF(U1349="Dec",(K1349/V1349-1)),0)</f>
        <v>0.862745098039216</v>
      </c>
      <c r="Y1349" s="104" t="str">
        <f aca="false">IF(T1349&gt;0,IF(U1349="","-",IF(X1349&lt;0%,"DEGROWTH","GROWTH")))</f>
        <v>GROWTH</v>
      </c>
      <c r="Z1349" s="24" t="n">
        <v>0</v>
      </c>
      <c r="AA1349" s="24" t="n">
        <f aca="false">IF(H1349&gt;0,1,0)</f>
        <v>0</v>
      </c>
      <c r="AB1349" s="3" t="n">
        <v>1000003730</v>
      </c>
      <c r="AC1349" s="3"/>
    </row>
    <row r="1350" customFormat="false" ht="14.25" hidden="true" customHeight="true" outlineLevel="0" collapsed="false">
      <c r="A1350" s="24" t="s">
        <v>4046</v>
      </c>
      <c r="B1350" s="65" t="s">
        <v>93</v>
      </c>
      <c r="C1350" s="128" t="s">
        <v>2472</v>
      </c>
      <c r="D1350" s="128" t="n">
        <v>1000003869</v>
      </c>
      <c r="E1350" s="128" t="s">
        <v>2473</v>
      </c>
      <c r="F1350" s="67" t="n">
        <v>45349</v>
      </c>
      <c r="G1350" s="67" t="str">
        <f aca="false">IF(I1350&gt;0,"Targeted Dealer","-")</f>
        <v>Targeted Dealer</v>
      </c>
      <c r="H1350" s="67"/>
      <c r="I1350" s="68" t="n">
        <v>50</v>
      </c>
      <c r="J1350" s="68" t="n">
        <f aca="false">I1350/$J$1*$E$1</f>
        <v>1043.54838709677</v>
      </c>
      <c r="K1350" s="97" t="n">
        <v>48</v>
      </c>
      <c r="L1350" s="69" t="n">
        <f aca="false">K1350-J1350</f>
        <v>-995.548387096774</v>
      </c>
      <c r="M1350" s="69" t="n">
        <f aca="false">IFERROR((K1350/J1350%),"-")</f>
        <v>4.59969088098918</v>
      </c>
      <c r="N1350" s="100" t="n">
        <v>51</v>
      </c>
      <c r="O1350" s="98" t="str">
        <f aca="false">IF(F1350&lt;=$P$2,"Nov","")</f>
        <v>Nov</v>
      </c>
      <c r="P1350" s="97" t="n">
        <v>51</v>
      </c>
      <c r="Q1350" s="100" t="n">
        <f aca="false">K1350-P1350</f>
        <v>-3</v>
      </c>
      <c r="R1350" s="98" t="n">
        <f aca="false">IFERROR(IF(O1350="Nov",(K1350/P1350-1)),0)</f>
        <v>-0.0588235294117647</v>
      </c>
      <c r="S1350" s="100" t="str">
        <f aca="false">IF(N1350&gt;0,IF(O1350="","-",IF(R1350&lt;0%,"DEGROWTH","GROWTH")))</f>
        <v>DEGROWTH</v>
      </c>
      <c r="T1350" s="101" t="n">
        <v>0</v>
      </c>
      <c r="U1350" s="101" t="str">
        <f aca="false">IF(F1350&lt;=$V$2,"Dec","")</f>
        <v>Dec</v>
      </c>
      <c r="V1350" s="97" t="n">
        <v>0</v>
      </c>
      <c r="W1350" s="104" t="n">
        <f aca="false">K1350-V1350</f>
        <v>48</v>
      </c>
      <c r="X1350" s="103" t="n">
        <f aca="false">IFERROR(IF(U1350="Dec",(K1350/V1350-1)),0)</f>
        <v>0</v>
      </c>
      <c r="Y1350" s="106" t="b">
        <f aca="false">IF(T1350&gt;0,IF(U1350="","-",IF(X1350&lt;0%,"DEGROWTH","GROWTH")))</f>
        <v>0</v>
      </c>
      <c r="Z1350" s="24" t="n">
        <v>0</v>
      </c>
      <c r="AA1350" s="24" t="n">
        <f aca="false">IF(H1350&gt;0,1,0)</f>
        <v>0</v>
      </c>
      <c r="AB1350" s="3" t="n">
        <v>1000003869</v>
      </c>
      <c r="AC1350" s="3"/>
    </row>
    <row r="1351" customFormat="false" ht="14.25" hidden="true" customHeight="true" outlineLevel="0" collapsed="false">
      <c r="A1351" s="24" t="s">
        <v>4046</v>
      </c>
      <c r="B1351" s="128" t="s">
        <v>93</v>
      </c>
      <c r="C1351" s="128" t="s">
        <v>2474</v>
      </c>
      <c r="D1351" s="128" t="n">
        <v>1000003898</v>
      </c>
      <c r="E1351" s="128" t="s">
        <v>2475</v>
      </c>
      <c r="F1351" s="67" t="n">
        <v>45381</v>
      </c>
      <c r="G1351" s="67" t="str">
        <f aca="false">IF(I1351&gt;0,"Targeted Dealer","-")</f>
        <v>Targeted Dealer</v>
      </c>
      <c r="H1351" s="67"/>
      <c r="I1351" s="68" t="n">
        <v>800</v>
      </c>
      <c r="J1351" s="68" t="n">
        <f aca="false">I1351/$J$1*$E$1</f>
        <v>16696.7741935484</v>
      </c>
      <c r="K1351" s="97" t="n">
        <v>795</v>
      </c>
      <c r="L1351" s="69" t="n">
        <f aca="false">K1351-J1351</f>
        <v>-15901.7741935484</v>
      </c>
      <c r="M1351" s="69" t="n">
        <f aca="false">IFERROR((K1351/J1351%),"-")</f>
        <v>4.76139876352396</v>
      </c>
      <c r="N1351" s="100" t="n">
        <v>700.9</v>
      </c>
      <c r="O1351" s="98" t="str">
        <f aca="false">IF(F1351&lt;=$P$2,"Nov","")</f>
        <v>Nov</v>
      </c>
      <c r="P1351" s="97" t="n">
        <v>700.9</v>
      </c>
      <c r="Q1351" s="100" t="n">
        <f aca="false">K1351-P1351</f>
        <v>94.1</v>
      </c>
      <c r="R1351" s="98" t="n">
        <f aca="false">IFERROR(IF(O1351="Nov",(K1351/P1351-1)),0)</f>
        <v>0.134255956627194</v>
      </c>
      <c r="S1351" s="100" t="str">
        <f aca="false">IF(N1351&gt;0,IF(O1351="","-",IF(R1351&lt;0%,"DEGROWTH","GROWTH")))</f>
        <v>GROWTH</v>
      </c>
      <c r="T1351" s="101" t="n">
        <v>0</v>
      </c>
      <c r="U1351" s="101" t="str">
        <f aca="false">IF(F1351&lt;=$V$2,"Dec","")</f>
        <v>Dec</v>
      </c>
      <c r="V1351" s="97" t="n">
        <v>0</v>
      </c>
      <c r="W1351" s="104" t="n">
        <f aca="false">K1351-V1351</f>
        <v>795</v>
      </c>
      <c r="X1351" s="103" t="n">
        <f aca="false">IFERROR(IF(U1351="Dec",(K1351/V1351-1)),0)</f>
        <v>0</v>
      </c>
      <c r="Y1351" s="106" t="b">
        <f aca="false">IF(T1351&gt;0,IF(U1351="","-",IF(X1351&lt;0%,"DEGROWTH","GROWTH")))</f>
        <v>0</v>
      </c>
      <c r="Z1351" s="24" t="n">
        <v>0</v>
      </c>
      <c r="AA1351" s="24" t="n">
        <f aca="false">IF(H1351&gt;0,1,0)</f>
        <v>0</v>
      </c>
      <c r="AB1351" s="3" t="n">
        <v>1000003898</v>
      </c>
      <c r="AC1351" s="3"/>
    </row>
    <row r="1352" customFormat="false" ht="14.25" hidden="true" customHeight="true" outlineLevel="0" collapsed="false">
      <c r="A1352" s="23" t="s">
        <v>4046</v>
      </c>
      <c r="B1352" s="128" t="s">
        <v>93</v>
      </c>
      <c r="C1352" s="128" t="s">
        <v>4161</v>
      </c>
      <c r="D1352" s="128" t="n">
        <v>1000004013</v>
      </c>
      <c r="E1352" s="128" t="s">
        <v>4162</v>
      </c>
      <c r="F1352" s="67" t="n">
        <v>45463</v>
      </c>
      <c r="G1352" s="67" t="str">
        <f aca="false">IF(I1352&gt;0,"Targeted Dealer","-")</f>
        <v>Targeted Dealer</v>
      </c>
      <c r="H1352" s="67"/>
      <c r="I1352" s="68" t="n">
        <v>80</v>
      </c>
      <c r="J1352" s="68" t="n">
        <f aca="false">I1352/$J$1*$E$1</f>
        <v>1669.67741935484</v>
      </c>
      <c r="K1352" s="97" t="n">
        <v>10</v>
      </c>
      <c r="L1352" s="69" t="n">
        <f aca="false">K1352-J1352</f>
        <v>-1659.67741935484</v>
      </c>
      <c r="M1352" s="69" t="n">
        <f aca="false">IFERROR((K1352/J1352%),"-")</f>
        <v>0.598918083462133</v>
      </c>
      <c r="N1352" s="100" t="n">
        <v>5</v>
      </c>
      <c r="O1352" s="98" t="str">
        <f aca="false">IF(F1352&lt;=$P$2,"Nov","")</f>
        <v>Nov</v>
      </c>
      <c r="P1352" s="97" t="n">
        <v>5</v>
      </c>
      <c r="Q1352" s="100" t="n">
        <f aca="false">K1352-P1352</f>
        <v>5</v>
      </c>
      <c r="R1352" s="98" t="n">
        <f aca="false">IFERROR(IF(O1352="Nov",(K1352/P1352-1)),0)</f>
        <v>1</v>
      </c>
      <c r="S1352" s="100" t="str">
        <f aca="false">IF(N1352&gt;0,IF(O1352="","-",IF(R1352&lt;0%,"DEGROWTH","GROWTH")))</f>
        <v>GROWTH</v>
      </c>
      <c r="T1352" s="101" t="n">
        <v>0</v>
      </c>
      <c r="U1352" s="101" t="str">
        <f aca="false">IF(F1352&lt;=$V$2,"Dec","")</f>
        <v>Dec</v>
      </c>
      <c r="V1352" s="97" t="n">
        <v>0</v>
      </c>
      <c r="W1352" s="104" t="n">
        <f aca="false">K1352-V1352</f>
        <v>10</v>
      </c>
      <c r="X1352" s="103" t="n">
        <f aca="false">IFERROR(IF(U1352="Dec",(K1352/V1352-1)),0)</f>
        <v>0</v>
      </c>
      <c r="Y1352" s="106" t="b">
        <f aca="false">IF(T1352&gt;0,IF(U1352="","-",IF(X1352&lt;0%,"DEGROWTH","GROWTH")))</f>
        <v>0</v>
      </c>
      <c r="Z1352" s="24" t="n">
        <v>0</v>
      </c>
      <c r="AA1352" s="24" t="n">
        <f aca="false">IF(H1352&gt;0,1,0)</f>
        <v>0</v>
      </c>
      <c r="AB1352" s="3" t="n">
        <v>1000004013</v>
      </c>
      <c r="AC1352" s="3"/>
    </row>
    <row r="1353" customFormat="false" ht="14.25" hidden="true" customHeight="true" outlineLevel="0" collapsed="false">
      <c r="A1353" s="23" t="s">
        <v>4046</v>
      </c>
      <c r="B1353" s="65" t="s">
        <v>98</v>
      </c>
      <c r="C1353" s="65" t="s">
        <v>2476</v>
      </c>
      <c r="D1353" s="65" t="n">
        <v>1000002667</v>
      </c>
      <c r="E1353" s="65" t="s">
        <v>2477</v>
      </c>
      <c r="F1353" s="67" t="n">
        <v>44739</v>
      </c>
      <c r="G1353" s="67" t="str">
        <f aca="false">IF(I1353&gt;0,"Targeted Dealer","-")</f>
        <v>Targeted Dealer</v>
      </c>
      <c r="H1353" s="67"/>
      <c r="I1353" s="68" t="n">
        <v>20</v>
      </c>
      <c r="J1353" s="68" t="n">
        <f aca="false">I1353/$J$1*$E$1</f>
        <v>417.41935483871</v>
      </c>
      <c r="K1353" s="97" t="n">
        <v>11</v>
      </c>
      <c r="L1353" s="69" t="n">
        <f aca="false">K1353-J1353</f>
        <v>-406.41935483871</v>
      </c>
      <c r="M1353" s="69" t="n">
        <f aca="false">IFERROR((K1353/J1353%),"-")</f>
        <v>2.63523956723338</v>
      </c>
      <c r="N1353" s="100" t="n">
        <v>11</v>
      </c>
      <c r="O1353" s="98" t="str">
        <f aca="false">IF(F1353&lt;=$P$2,"Nov","")</f>
        <v>Nov</v>
      </c>
      <c r="P1353" s="97" t="n">
        <v>11</v>
      </c>
      <c r="Q1353" s="100" t="n">
        <f aca="false">K1353-P1353</f>
        <v>0</v>
      </c>
      <c r="R1353" s="98" t="n">
        <f aca="false">IFERROR(IF(O1353="Nov",(K1353/P1353-1)),0)</f>
        <v>0</v>
      </c>
      <c r="S1353" s="100" t="str">
        <f aca="false">IF(N1353&gt;0,IF(O1353="","-",IF(R1353&lt;0%,"DEGROWTH","GROWTH")))</f>
        <v>GROWTH</v>
      </c>
      <c r="T1353" s="101" t="n">
        <v>34</v>
      </c>
      <c r="U1353" s="101" t="str">
        <f aca="false">IF(F1353&lt;=$V$2,"Dec","")</f>
        <v>Dec</v>
      </c>
      <c r="V1353" s="97" t="n">
        <v>34</v>
      </c>
      <c r="W1353" s="104" t="n">
        <f aca="false">K1353-V1353</f>
        <v>-23</v>
      </c>
      <c r="X1353" s="103" t="n">
        <f aca="false">IFERROR(IF(U1353="Dec",(K1353/V1353-1)),0)</f>
        <v>-0.676470588235294</v>
      </c>
      <c r="Y1353" s="104" t="str">
        <f aca="false">IF(T1353&gt;0,IF(U1353="","-",IF(X1353&lt;0%,"DEGROWTH","GROWTH")))</f>
        <v>DEGROWTH</v>
      </c>
      <c r="Z1353" s="24" t="n">
        <v>0</v>
      </c>
      <c r="AA1353" s="24" t="n">
        <f aca="false">IF(H1353&gt;0,1,0)</f>
        <v>0</v>
      </c>
      <c r="AB1353" s="3" t="n">
        <v>1000002667</v>
      </c>
      <c r="AC1353" s="3"/>
    </row>
    <row r="1354" customFormat="false" ht="14.25" hidden="true" customHeight="true" outlineLevel="0" collapsed="false">
      <c r="A1354" s="23" t="s">
        <v>4046</v>
      </c>
      <c r="B1354" s="65" t="s">
        <v>98</v>
      </c>
      <c r="C1354" s="65" t="s">
        <v>2478</v>
      </c>
      <c r="D1354" s="65" t="n">
        <v>1000002659</v>
      </c>
      <c r="E1354" s="65" t="s">
        <v>2479</v>
      </c>
      <c r="F1354" s="67" t="n">
        <v>44739</v>
      </c>
      <c r="G1354" s="67" t="str">
        <f aca="false">IF(I1354&gt;0,"Targeted Dealer","-")</f>
        <v>Targeted Dealer</v>
      </c>
      <c r="H1354" s="67"/>
      <c r="I1354" s="68" t="n">
        <v>20</v>
      </c>
      <c r="J1354" s="68" t="n">
        <f aca="false">I1354/$J$1*$E$1</f>
        <v>417.41935483871</v>
      </c>
      <c r="K1354" s="97" t="n">
        <v>0</v>
      </c>
      <c r="L1354" s="69" t="n">
        <f aca="false">K1354-J1354</f>
        <v>-417.41935483871</v>
      </c>
      <c r="M1354" s="69" t="n">
        <f aca="false">IFERROR((K1354/J1354%),"-")</f>
        <v>0</v>
      </c>
      <c r="N1354" s="100" t="n">
        <v>17.5</v>
      </c>
      <c r="O1354" s="98" t="str">
        <f aca="false">IF(F1354&lt;=$P$2,"Nov","")</f>
        <v>Nov</v>
      </c>
      <c r="P1354" s="97" t="n">
        <v>17.5</v>
      </c>
      <c r="Q1354" s="100" t="n">
        <f aca="false">K1354-P1354</f>
        <v>-17.5</v>
      </c>
      <c r="R1354" s="98" t="n">
        <f aca="false">IFERROR(IF(O1354="Nov",(K1354/P1354-1)),0)</f>
        <v>-1</v>
      </c>
      <c r="S1354" s="100" t="str">
        <f aca="false">IF(N1354&gt;0,IF(O1354="","-",IF(R1354&lt;0%,"DEGROWTH","GROWTH")))</f>
        <v>DEGROWTH</v>
      </c>
      <c r="T1354" s="101" t="n">
        <v>10</v>
      </c>
      <c r="U1354" s="101" t="str">
        <f aca="false">IF(F1354&lt;=$V$2,"Dec","")</f>
        <v>Dec</v>
      </c>
      <c r="V1354" s="97" t="n">
        <v>10</v>
      </c>
      <c r="W1354" s="104" t="n">
        <f aca="false">K1354-V1354</f>
        <v>-10</v>
      </c>
      <c r="X1354" s="103" t="n">
        <f aca="false">IFERROR(IF(U1354="Dec",(K1354/V1354-1)),0)</f>
        <v>-1</v>
      </c>
      <c r="Y1354" s="104" t="str">
        <f aca="false">IF(T1354&gt;0,IF(U1354="","-",IF(X1354&lt;0%,"DEGROWTH","GROWTH")))</f>
        <v>DEGROWTH</v>
      </c>
      <c r="Z1354" s="24" t="n">
        <v>1</v>
      </c>
      <c r="AA1354" s="24" t="n">
        <f aca="false">IF(H1354&gt;0,1,0)</f>
        <v>0</v>
      </c>
      <c r="AB1354" s="3" t="n">
        <v>1000002659</v>
      </c>
      <c r="AC1354" s="3"/>
    </row>
    <row r="1355" customFormat="false" ht="14.25" hidden="true" customHeight="true" outlineLevel="0" collapsed="false">
      <c r="A1355" s="23" t="s">
        <v>4046</v>
      </c>
      <c r="B1355" s="65" t="s">
        <v>98</v>
      </c>
      <c r="C1355" s="65" t="s">
        <v>2480</v>
      </c>
      <c r="D1355" s="65" t="n">
        <v>1000001879</v>
      </c>
      <c r="E1355" s="66" t="s">
        <v>2481</v>
      </c>
      <c r="F1355" s="67" t="n">
        <v>42059</v>
      </c>
      <c r="G1355" s="67" t="str">
        <f aca="false">IF(I1355&gt;0,"Targeted Dealer","-")</f>
        <v>Targeted Dealer</v>
      </c>
      <c r="H1355" s="67"/>
      <c r="I1355" s="68" t="n">
        <v>10</v>
      </c>
      <c r="J1355" s="68" t="n">
        <f aca="false">I1355/$J$1*$E$1</f>
        <v>208.709677419355</v>
      </c>
      <c r="K1355" s="97" t="n">
        <v>19</v>
      </c>
      <c r="L1355" s="69" t="n">
        <f aca="false">K1355-J1355</f>
        <v>-189.709677419355</v>
      </c>
      <c r="M1355" s="69" t="n">
        <f aca="false">IFERROR((K1355/J1355%),"-")</f>
        <v>9.10355486862442</v>
      </c>
      <c r="N1355" s="100" t="n">
        <v>10</v>
      </c>
      <c r="O1355" s="98" t="str">
        <f aca="false">IF(F1355&lt;=$P$2,"Nov","")</f>
        <v>Nov</v>
      </c>
      <c r="P1355" s="97" t="n">
        <v>10</v>
      </c>
      <c r="Q1355" s="100" t="n">
        <f aca="false">K1355-P1355</f>
        <v>9</v>
      </c>
      <c r="R1355" s="98" t="n">
        <f aca="false">IFERROR(IF(O1355="Nov",(K1355/P1355-1)),0)</f>
        <v>0.9</v>
      </c>
      <c r="S1355" s="100" t="str">
        <f aca="false">IF(N1355&gt;0,IF(O1355="","-",IF(R1355&lt;0%,"DEGROWTH","GROWTH")))</f>
        <v>GROWTH</v>
      </c>
      <c r="T1355" s="101" t="n">
        <v>0</v>
      </c>
      <c r="U1355" s="101" t="str">
        <f aca="false">IF(F1355&lt;=$V$2,"Dec","")</f>
        <v>Dec</v>
      </c>
      <c r="V1355" s="97" t="n">
        <v>0</v>
      </c>
      <c r="W1355" s="104" t="n">
        <f aca="false">K1355-V1355</f>
        <v>19</v>
      </c>
      <c r="X1355" s="103" t="n">
        <f aca="false">IFERROR(IF(U1355="Dec",(K1355/V1355-1)),0)</f>
        <v>0</v>
      </c>
      <c r="Y1355" s="106" t="b">
        <f aca="false">IF(T1355&gt;0,IF(U1355="","-",IF(X1355&lt;0%,"DEGROWTH","GROWTH")))</f>
        <v>0</v>
      </c>
      <c r="Z1355" s="24" t="n">
        <v>0</v>
      </c>
      <c r="AA1355" s="24" t="n">
        <f aca="false">IF(H1355&gt;0,1,0)</f>
        <v>0</v>
      </c>
      <c r="AB1355" s="3" t="n">
        <v>1000001879</v>
      </c>
      <c r="AC1355" s="3"/>
    </row>
    <row r="1356" customFormat="false" ht="14.25" hidden="true" customHeight="true" outlineLevel="0" collapsed="false">
      <c r="A1356" s="23" t="s">
        <v>4046</v>
      </c>
      <c r="B1356" s="65" t="s">
        <v>98</v>
      </c>
      <c r="C1356" s="65" t="s">
        <v>3290</v>
      </c>
      <c r="D1356" s="65" t="n">
        <v>1000001886</v>
      </c>
      <c r="E1356" s="66" t="s">
        <v>3291</v>
      </c>
      <c r="F1356" s="67" t="n">
        <v>42116</v>
      </c>
      <c r="G1356" s="67" t="str">
        <f aca="false">IF(I1356&gt;0,"Targeted Dealer","-")</f>
        <v>Targeted Dealer</v>
      </c>
      <c r="H1356" s="67"/>
      <c r="I1356" s="68" t="n">
        <v>15</v>
      </c>
      <c r="J1356" s="68" t="n">
        <f aca="false">I1356/$J$1*$E$1</f>
        <v>313.064516129032</v>
      </c>
      <c r="K1356" s="97" t="n">
        <v>0</v>
      </c>
      <c r="L1356" s="69" t="n">
        <f aca="false">K1356-J1356</f>
        <v>-313.064516129032</v>
      </c>
      <c r="M1356" s="69" t="n">
        <f aca="false">IFERROR((K1356/J1356%),"-")</f>
        <v>0</v>
      </c>
      <c r="N1356" s="100" t="n">
        <v>5</v>
      </c>
      <c r="O1356" s="98" t="str">
        <f aca="false">IF(F1356&lt;=$P$2,"Nov","")</f>
        <v>Nov</v>
      </c>
      <c r="P1356" s="97" t="n">
        <v>5</v>
      </c>
      <c r="Q1356" s="100" t="n">
        <f aca="false">K1356-P1356</f>
        <v>-5</v>
      </c>
      <c r="R1356" s="98" t="n">
        <f aca="false">IFERROR(IF(O1356="Nov",(K1356/P1356-1)),0)</f>
        <v>-1</v>
      </c>
      <c r="S1356" s="100" t="str">
        <f aca="false">IF(N1356&gt;0,IF(O1356="","-",IF(R1356&lt;0%,"DEGROWTH","GROWTH")))</f>
        <v>DEGROWTH</v>
      </c>
      <c r="T1356" s="101" t="n">
        <v>23</v>
      </c>
      <c r="U1356" s="101" t="str">
        <f aca="false">IF(F1356&lt;=$V$2,"Dec","")</f>
        <v>Dec</v>
      </c>
      <c r="V1356" s="97" t="n">
        <v>23</v>
      </c>
      <c r="W1356" s="104" t="n">
        <f aca="false">K1356-V1356</f>
        <v>-23</v>
      </c>
      <c r="X1356" s="103" t="n">
        <f aca="false">IFERROR(IF(U1356="Dec",(K1356/V1356-1)),0)</f>
        <v>-1</v>
      </c>
      <c r="Y1356" s="104" t="str">
        <f aca="false">IF(T1356&gt;0,IF(U1356="","-",IF(X1356&lt;0%,"DEGROWTH","GROWTH")))</f>
        <v>DEGROWTH</v>
      </c>
      <c r="Z1356" s="24" t="n">
        <v>1</v>
      </c>
      <c r="AA1356" s="24" t="n">
        <f aca="false">IF(H1356&gt;0,1,0)</f>
        <v>0</v>
      </c>
      <c r="AB1356" s="3" t="n">
        <v>1000001886</v>
      </c>
      <c r="AC1356" s="3"/>
    </row>
    <row r="1357" customFormat="false" ht="14.25" hidden="true" customHeight="true" outlineLevel="0" collapsed="false">
      <c r="A1357" s="23" t="s">
        <v>4046</v>
      </c>
      <c r="B1357" s="65" t="s">
        <v>98</v>
      </c>
      <c r="C1357" s="65" t="s">
        <v>2482</v>
      </c>
      <c r="D1357" s="65" t="n">
        <v>1000001887</v>
      </c>
      <c r="E1357" s="66" t="s">
        <v>2483</v>
      </c>
      <c r="F1357" s="67" t="n">
        <v>42116</v>
      </c>
      <c r="G1357" s="67" t="str">
        <f aca="false">IF(I1357&gt;0,"Targeted Dealer","-")</f>
        <v>Targeted Dealer</v>
      </c>
      <c r="H1357" s="67"/>
      <c r="I1357" s="68" t="n">
        <v>151</v>
      </c>
      <c r="J1357" s="68" t="n">
        <f aca="false">I1357/$J$1*$E$1</f>
        <v>3151.51612903226</v>
      </c>
      <c r="K1357" s="97" t="n">
        <v>156.5</v>
      </c>
      <c r="L1357" s="69" t="n">
        <f aca="false">K1357-J1357</f>
        <v>-2995.01612903226</v>
      </c>
      <c r="M1357" s="69" t="n">
        <f aca="false">IFERROR((K1357/J1357%),"-")</f>
        <v>4.96586384433504</v>
      </c>
      <c r="N1357" s="100" t="n">
        <v>148.5</v>
      </c>
      <c r="O1357" s="98" t="str">
        <f aca="false">IF(F1357&lt;=$P$2,"Nov","")</f>
        <v>Nov</v>
      </c>
      <c r="P1357" s="97" t="n">
        <v>148.5</v>
      </c>
      <c r="Q1357" s="100" t="n">
        <f aca="false">K1357-P1357</f>
        <v>8</v>
      </c>
      <c r="R1357" s="98" t="n">
        <f aca="false">IFERROR(IF(O1357="Nov",(K1357/P1357-1)),0)</f>
        <v>0.0538720538720539</v>
      </c>
      <c r="S1357" s="100" t="str">
        <f aca="false">IF(N1357&gt;0,IF(O1357="","-",IF(R1357&lt;0%,"DEGROWTH","GROWTH")))</f>
        <v>GROWTH</v>
      </c>
      <c r="T1357" s="101" t="n">
        <v>177.5</v>
      </c>
      <c r="U1357" s="101" t="str">
        <f aca="false">IF(F1357&lt;=$V$2,"Dec","")</f>
        <v>Dec</v>
      </c>
      <c r="V1357" s="97" t="n">
        <v>177.5</v>
      </c>
      <c r="W1357" s="104" t="n">
        <f aca="false">K1357-V1357</f>
        <v>-21</v>
      </c>
      <c r="X1357" s="103" t="n">
        <f aca="false">IFERROR(IF(U1357="Dec",(K1357/V1357-1)),0)</f>
        <v>-0.11830985915493</v>
      </c>
      <c r="Y1357" s="104" t="str">
        <f aca="false">IF(T1357&gt;0,IF(U1357="","-",IF(X1357&lt;0%,"DEGROWTH","GROWTH")))</f>
        <v>DEGROWTH</v>
      </c>
      <c r="Z1357" s="24" t="n">
        <v>0</v>
      </c>
      <c r="AA1357" s="24" t="n">
        <f aca="false">IF(H1357&gt;0,1,0)</f>
        <v>0</v>
      </c>
      <c r="AB1357" s="3" t="n">
        <v>1000001887</v>
      </c>
      <c r="AC1357" s="3"/>
    </row>
    <row r="1358" customFormat="false" ht="14.25" hidden="true" customHeight="true" outlineLevel="0" collapsed="false">
      <c r="A1358" s="23" t="s">
        <v>4046</v>
      </c>
      <c r="B1358" s="65" t="s">
        <v>98</v>
      </c>
      <c r="C1358" s="65" t="s">
        <v>2484</v>
      </c>
      <c r="D1358" s="65" t="n">
        <v>1000001892</v>
      </c>
      <c r="E1358" s="66" t="s">
        <v>2485</v>
      </c>
      <c r="F1358" s="67" t="n">
        <v>42214</v>
      </c>
      <c r="G1358" s="67" t="str">
        <f aca="false">IF(I1358&gt;0,"Targeted Dealer","-")</f>
        <v>Targeted Dealer</v>
      </c>
      <c r="H1358" s="67"/>
      <c r="I1358" s="68" t="n">
        <v>130</v>
      </c>
      <c r="J1358" s="68" t="n">
        <f aca="false">I1358/$J$1*$E$1</f>
        <v>2713.22580645161</v>
      </c>
      <c r="K1358" s="97" t="n">
        <v>262.5</v>
      </c>
      <c r="L1358" s="69" t="n">
        <f aca="false">K1358-J1358</f>
        <v>-2450.72580645161</v>
      </c>
      <c r="M1358" s="69" t="n">
        <f aca="false">IFERROR((K1358/J1358%),"-")</f>
        <v>9.67483057900369</v>
      </c>
      <c r="N1358" s="100" t="n">
        <v>131</v>
      </c>
      <c r="O1358" s="98" t="str">
        <f aca="false">IF(F1358&lt;=$P$2,"Nov","")</f>
        <v>Nov</v>
      </c>
      <c r="P1358" s="97" t="n">
        <v>131</v>
      </c>
      <c r="Q1358" s="100" t="n">
        <f aca="false">K1358-P1358</f>
        <v>131.5</v>
      </c>
      <c r="R1358" s="98" t="n">
        <f aca="false">IFERROR(IF(O1358="Nov",(K1358/P1358-1)),0)</f>
        <v>1.00381679389313</v>
      </c>
      <c r="S1358" s="100" t="str">
        <f aca="false">IF(N1358&gt;0,IF(O1358="","-",IF(R1358&lt;0%,"DEGROWTH","GROWTH")))</f>
        <v>GROWTH</v>
      </c>
      <c r="T1358" s="101" t="n">
        <v>198</v>
      </c>
      <c r="U1358" s="101" t="str">
        <f aca="false">IF(F1358&lt;=$V$2,"Dec","")</f>
        <v>Dec</v>
      </c>
      <c r="V1358" s="97" t="n">
        <v>198</v>
      </c>
      <c r="W1358" s="104" t="n">
        <f aca="false">K1358-V1358</f>
        <v>64.5</v>
      </c>
      <c r="X1358" s="103" t="n">
        <f aca="false">IFERROR(IF(U1358="Dec",(K1358/V1358-1)),0)</f>
        <v>0.325757575757576</v>
      </c>
      <c r="Y1358" s="104" t="str">
        <f aca="false">IF(T1358&gt;0,IF(U1358="","-",IF(X1358&lt;0%,"DEGROWTH","GROWTH")))</f>
        <v>GROWTH</v>
      </c>
      <c r="Z1358" s="24" t="n">
        <v>0</v>
      </c>
      <c r="AA1358" s="24" t="n">
        <f aca="false">IF(H1358&gt;0,1,0)</f>
        <v>0</v>
      </c>
      <c r="AB1358" s="3" t="n">
        <v>1000001892</v>
      </c>
      <c r="AC1358" s="3"/>
    </row>
    <row r="1359" customFormat="false" ht="14.25" hidden="true" customHeight="true" outlineLevel="0" collapsed="false">
      <c r="A1359" s="23" t="s">
        <v>4046</v>
      </c>
      <c r="B1359" s="65" t="s">
        <v>98</v>
      </c>
      <c r="C1359" s="65" t="s">
        <v>2486</v>
      </c>
      <c r="D1359" s="65" t="n">
        <v>1000001874</v>
      </c>
      <c r="E1359" s="66" t="s">
        <v>2487</v>
      </c>
      <c r="F1359" s="67" t="n">
        <v>42220</v>
      </c>
      <c r="G1359" s="67" t="str">
        <f aca="false">IF(I1359&gt;0,"Targeted Dealer","-")</f>
        <v>Targeted Dealer</v>
      </c>
      <c r="H1359" s="67"/>
      <c r="I1359" s="68" t="n">
        <v>90</v>
      </c>
      <c r="J1359" s="68" t="n">
        <f aca="false">I1359/$J$1*$E$1</f>
        <v>1878.38709677419</v>
      </c>
      <c r="K1359" s="97" t="n">
        <v>117.5</v>
      </c>
      <c r="L1359" s="69" t="n">
        <f aca="false">K1359-J1359</f>
        <v>-1760.88709677419</v>
      </c>
      <c r="M1359" s="69" t="n">
        <f aca="false">IFERROR((K1359/J1359%),"-")</f>
        <v>6.25536664949339</v>
      </c>
      <c r="N1359" s="100" t="n">
        <v>55.5</v>
      </c>
      <c r="O1359" s="98" t="str">
        <f aca="false">IF(F1359&lt;=$P$2,"Nov","")</f>
        <v>Nov</v>
      </c>
      <c r="P1359" s="97" t="n">
        <v>55.5</v>
      </c>
      <c r="Q1359" s="100" t="n">
        <f aca="false">K1359-P1359</f>
        <v>62</v>
      </c>
      <c r="R1359" s="98" t="n">
        <f aca="false">IFERROR(IF(O1359="Nov",(K1359/P1359-1)),0)</f>
        <v>1.11711711711712</v>
      </c>
      <c r="S1359" s="100" t="str">
        <f aca="false">IF(N1359&gt;0,IF(O1359="","-",IF(R1359&lt;0%,"DEGROWTH","GROWTH")))</f>
        <v>GROWTH</v>
      </c>
      <c r="T1359" s="101" t="n">
        <v>169.1</v>
      </c>
      <c r="U1359" s="101" t="str">
        <f aca="false">IF(F1359&lt;=$V$2,"Dec","")</f>
        <v>Dec</v>
      </c>
      <c r="V1359" s="97" t="n">
        <v>169.1</v>
      </c>
      <c r="W1359" s="104" t="n">
        <f aca="false">K1359-V1359</f>
        <v>-51.6</v>
      </c>
      <c r="X1359" s="103" t="n">
        <f aca="false">IFERROR(IF(U1359="Dec",(K1359/V1359-1)),0)</f>
        <v>-0.305144884683619</v>
      </c>
      <c r="Y1359" s="104" t="str">
        <f aca="false">IF(T1359&gt;0,IF(U1359="","-",IF(X1359&lt;0%,"DEGROWTH","GROWTH")))</f>
        <v>DEGROWTH</v>
      </c>
      <c r="Z1359" s="24" t="n">
        <v>0</v>
      </c>
      <c r="AA1359" s="24" t="n">
        <f aca="false">IF(H1359&gt;0,1,0)</f>
        <v>0</v>
      </c>
      <c r="AB1359" s="3" t="n">
        <v>1000001874</v>
      </c>
      <c r="AC1359" s="3"/>
    </row>
    <row r="1360" customFormat="false" ht="14.25" hidden="true" customHeight="true" outlineLevel="0" collapsed="false">
      <c r="A1360" s="23" t="s">
        <v>4046</v>
      </c>
      <c r="B1360" s="65" t="s">
        <v>98</v>
      </c>
      <c r="C1360" s="65" t="s">
        <v>2488</v>
      </c>
      <c r="D1360" s="65" t="n">
        <v>1000001877</v>
      </c>
      <c r="E1360" s="66" t="s">
        <v>2489</v>
      </c>
      <c r="F1360" s="67" t="n">
        <v>42343</v>
      </c>
      <c r="G1360" s="67" t="str">
        <f aca="false">IF(I1360&gt;0,"Targeted Dealer","-")</f>
        <v>Targeted Dealer</v>
      </c>
      <c r="H1360" s="67"/>
      <c r="I1360" s="68" t="n">
        <v>450</v>
      </c>
      <c r="J1360" s="68" t="n">
        <f aca="false">I1360/$J$1*$E$1</f>
        <v>9391.93548387097</v>
      </c>
      <c r="K1360" s="97" t="n">
        <v>409</v>
      </c>
      <c r="L1360" s="69" t="n">
        <f aca="false">K1360-J1360</f>
        <v>-8982.93548387097</v>
      </c>
      <c r="M1360" s="69" t="n">
        <f aca="false">IFERROR((K1360/J1360%),"-")</f>
        <v>4.35479993130689</v>
      </c>
      <c r="N1360" s="100" t="n">
        <v>344</v>
      </c>
      <c r="O1360" s="98" t="str">
        <f aca="false">IF(F1360&lt;=$P$2,"Nov","")</f>
        <v>Nov</v>
      </c>
      <c r="P1360" s="97" t="n">
        <v>344</v>
      </c>
      <c r="Q1360" s="100" t="n">
        <f aca="false">K1360-P1360</f>
        <v>65</v>
      </c>
      <c r="R1360" s="98" t="n">
        <f aca="false">IFERROR(IF(O1360="Nov",(K1360/P1360-1)),0)</f>
        <v>0.188953488372093</v>
      </c>
      <c r="S1360" s="100" t="str">
        <f aca="false">IF(N1360&gt;0,IF(O1360="","-",IF(R1360&lt;0%,"DEGROWTH","GROWTH")))</f>
        <v>GROWTH</v>
      </c>
      <c r="T1360" s="101" t="n">
        <v>556</v>
      </c>
      <c r="U1360" s="101" t="str">
        <f aca="false">IF(F1360&lt;=$V$2,"Dec","")</f>
        <v>Dec</v>
      </c>
      <c r="V1360" s="97" t="n">
        <v>556</v>
      </c>
      <c r="W1360" s="104" t="n">
        <f aca="false">K1360-V1360</f>
        <v>-147</v>
      </c>
      <c r="X1360" s="103" t="n">
        <f aca="false">IFERROR(IF(U1360="Dec",(K1360/V1360-1)),0)</f>
        <v>-0.264388489208633</v>
      </c>
      <c r="Y1360" s="104" t="str">
        <f aca="false">IF(T1360&gt;0,IF(U1360="","-",IF(X1360&lt;0%,"DEGROWTH","GROWTH")))</f>
        <v>DEGROWTH</v>
      </c>
      <c r="Z1360" s="24" t="n">
        <v>0</v>
      </c>
      <c r="AA1360" s="24" t="n">
        <f aca="false">IF(H1360&gt;0,1,0)</f>
        <v>0</v>
      </c>
      <c r="AB1360" s="3" t="n">
        <v>1000001877</v>
      </c>
      <c r="AC1360" s="3"/>
    </row>
    <row r="1361" customFormat="false" ht="14.25" hidden="true" customHeight="true" outlineLevel="0" collapsed="false">
      <c r="A1361" s="23" t="s">
        <v>4046</v>
      </c>
      <c r="B1361" s="65" t="s">
        <v>98</v>
      </c>
      <c r="C1361" s="65" t="s">
        <v>4579</v>
      </c>
      <c r="D1361" s="65" t="n">
        <v>1000001878</v>
      </c>
      <c r="E1361" s="66" t="s">
        <v>4580</v>
      </c>
      <c r="F1361" s="67" t="n">
        <v>42529</v>
      </c>
      <c r="G1361" s="67" t="str">
        <f aca="false">IF(I1361&gt;0,"Targeted Dealer","-")</f>
        <v>Targeted Dealer</v>
      </c>
      <c r="H1361" s="67"/>
      <c r="I1361" s="68" t="n">
        <v>12</v>
      </c>
      <c r="J1361" s="68" t="n">
        <f aca="false">I1361/$J$1*$E$1</f>
        <v>250.451612903226</v>
      </c>
      <c r="K1361" s="97" t="n">
        <v>0</v>
      </c>
      <c r="L1361" s="69" t="n">
        <f aca="false">K1361-J1361</f>
        <v>-250.451612903226</v>
      </c>
      <c r="M1361" s="69" t="n">
        <f aca="false">IFERROR((K1361/J1361%),"-")</f>
        <v>0</v>
      </c>
      <c r="N1361" s="100" t="n">
        <v>0</v>
      </c>
      <c r="O1361" s="98" t="str">
        <f aca="false">IF(F1361&lt;=$P$2,"Nov","")</f>
        <v>Nov</v>
      </c>
      <c r="P1361" s="97" t="n">
        <v>0</v>
      </c>
      <c r="Q1361" s="100" t="n">
        <f aca="false">K1361-P1361</f>
        <v>0</v>
      </c>
      <c r="R1361" s="98" t="n">
        <f aca="false">IFERROR(IF(O1361="Nov",(K1361/P1361-1)),0)</f>
        <v>0</v>
      </c>
      <c r="S1361" s="105" t="b">
        <f aca="false">IF(N1361&gt;0,IF(O1361="","-",IF(R1361&lt;0%,"DEGROWTH","GROWTH")))</f>
        <v>0</v>
      </c>
      <c r="T1361" s="101" t="n">
        <v>17</v>
      </c>
      <c r="U1361" s="101" t="str">
        <f aca="false">IF(F1361&lt;=$V$2,"Dec","")</f>
        <v>Dec</v>
      </c>
      <c r="V1361" s="97" t="n">
        <v>17</v>
      </c>
      <c r="W1361" s="104" t="n">
        <f aca="false">K1361-V1361</f>
        <v>-17</v>
      </c>
      <c r="X1361" s="103" t="n">
        <f aca="false">IFERROR(IF(U1361="Dec",(K1361/V1361-1)),0)</f>
        <v>-1</v>
      </c>
      <c r="Y1361" s="104" t="str">
        <f aca="false">IF(T1361&gt;0,IF(U1361="","-",IF(X1361&lt;0%,"DEGROWTH","GROWTH")))</f>
        <v>DEGROWTH</v>
      </c>
      <c r="Z1361" s="24" t="n">
        <v>1</v>
      </c>
      <c r="AA1361" s="24" t="n">
        <f aca="false">IF(H1361&gt;0,1,0)</f>
        <v>0</v>
      </c>
      <c r="AB1361" s="3" t="n">
        <v>1000001878</v>
      </c>
      <c r="AC1361" s="3"/>
    </row>
    <row r="1362" customFormat="false" ht="14.25" hidden="true" customHeight="true" outlineLevel="0" collapsed="false">
      <c r="A1362" s="23" t="s">
        <v>4046</v>
      </c>
      <c r="B1362" s="65" t="s">
        <v>98</v>
      </c>
      <c r="C1362" s="65" t="s">
        <v>2490</v>
      </c>
      <c r="D1362" s="65" t="n">
        <v>1000001901</v>
      </c>
      <c r="E1362" s="66" t="s">
        <v>2491</v>
      </c>
      <c r="F1362" s="67" t="n">
        <v>43479</v>
      </c>
      <c r="G1362" s="67" t="str">
        <f aca="false">IF(I1362&gt;0,"Targeted Dealer","-")</f>
        <v>Targeted Dealer</v>
      </c>
      <c r="H1362" s="67"/>
      <c r="I1362" s="68" t="n">
        <v>160</v>
      </c>
      <c r="J1362" s="68" t="n">
        <f aca="false">I1362/$J$1*$E$1</f>
        <v>3339.35483870968</v>
      </c>
      <c r="K1362" s="97" t="n">
        <v>242.25</v>
      </c>
      <c r="L1362" s="69" t="n">
        <f aca="false">K1362-J1362</f>
        <v>-3097.10483870968</v>
      </c>
      <c r="M1362" s="69" t="n">
        <f aca="false">IFERROR((K1362/J1362%),"-")</f>
        <v>7.25439528593508</v>
      </c>
      <c r="N1362" s="100" t="n">
        <v>116.25</v>
      </c>
      <c r="O1362" s="98" t="str">
        <f aca="false">IF(F1362&lt;=$P$2,"Nov","")</f>
        <v>Nov</v>
      </c>
      <c r="P1362" s="97" t="n">
        <v>116.25</v>
      </c>
      <c r="Q1362" s="100" t="n">
        <f aca="false">K1362-P1362</f>
        <v>126</v>
      </c>
      <c r="R1362" s="98" t="n">
        <f aca="false">IFERROR(IF(O1362="Nov",(K1362/P1362-1)),0)</f>
        <v>1.08387096774194</v>
      </c>
      <c r="S1362" s="100" t="str">
        <f aca="false">IF(N1362&gt;0,IF(O1362="","-",IF(R1362&lt;0%,"DEGROWTH","GROWTH")))</f>
        <v>GROWTH</v>
      </c>
      <c r="T1362" s="101" t="n">
        <v>0</v>
      </c>
      <c r="U1362" s="101" t="str">
        <f aca="false">IF(F1362&lt;=$V$2,"Dec","")</f>
        <v>Dec</v>
      </c>
      <c r="V1362" s="97" t="n">
        <v>0</v>
      </c>
      <c r="W1362" s="104" t="n">
        <f aca="false">K1362-V1362</f>
        <v>242.25</v>
      </c>
      <c r="X1362" s="103" t="n">
        <f aca="false">IFERROR(IF(U1362="Dec",(K1362/V1362-1)),0)</f>
        <v>0</v>
      </c>
      <c r="Y1362" s="106" t="b">
        <f aca="false">IF(T1362&gt;0,IF(U1362="","-",IF(X1362&lt;0%,"DEGROWTH","GROWTH")))</f>
        <v>0</v>
      </c>
      <c r="Z1362" s="24" t="n">
        <v>0</v>
      </c>
      <c r="AA1362" s="24" t="n">
        <f aca="false">IF(H1362&gt;0,1,0)</f>
        <v>0</v>
      </c>
      <c r="AB1362" s="3" t="n">
        <v>1000001901</v>
      </c>
      <c r="AC1362" s="3"/>
    </row>
    <row r="1363" customFormat="false" ht="14.25" hidden="true" customHeight="true" outlineLevel="0" collapsed="false">
      <c r="A1363" s="23" t="s">
        <v>4046</v>
      </c>
      <c r="B1363" s="65" t="s">
        <v>98</v>
      </c>
      <c r="C1363" s="65" t="s">
        <v>4151</v>
      </c>
      <c r="D1363" s="65" t="n">
        <v>1000001871</v>
      </c>
      <c r="E1363" s="66" t="s">
        <v>4152</v>
      </c>
      <c r="F1363" s="67" t="n">
        <v>44258</v>
      </c>
      <c r="G1363" s="67" t="str">
        <f aca="false">IF(I1363&gt;0,"Targeted Dealer","-")</f>
        <v>Targeted Dealer</v>
      </c>
      <c r="H1363" s="67"/>
      <c r="I1363" s="68" t="n">
        <v>20</v>
      </c>
      <c r="J1363" s="68" t="n">
        <f aca="false">I1363/$J$1*$E$1</f>
        <v>417.41935483871</v>
      </c>
      <c r="K1363" s="97" t="n">
        <v>0</v>
      </c>
      <c r="L1363" s="69" t="n">
        <f aca="false">K1363-J1363</f>
        <v>-417.41935483871</v>
      </c>
      <c r="M1363" s="69" t="n">
        <f aca="false">IFERROR((K1363/J1363%),"-")</f>
        <v>0</v>
      </c>
      <c r="N1363" s="100" t="n">
        <v>0</v>
      </c>
      <c r="O1363" s="98" t="str">
        <f aca="false">IF(F1363&lt;=$P$2,"Nov","")</f>
        <v>Nov</v>
      </c>
      <c r="P1363" s="97" t="n">
        <v>0</v>
      </c>
      <c r="Q1363" s="100" t="n">
        <f aca="false">K1363-P1363</f>
        <v>0</v>
      </c>
      <c r="R1363" s="98" t="n">
        <f aca="false">IFERROR(IF(O1363="Nov",(K1363/P1363-1)),0)</f>
        <v>0</v>
      </c>
      <c r="S1363" s="105" t="b">
        <f aca="false">IF(N1363&gt;0,IF(O1363="","-",IF(R1363&lt;0%,"DEGROWTH","GROWTH")))</f>
        <v>0</v>
      </c>
      <c r="T1363" s="101" t="n">
        <v>19</v>
      </c>
      <c r="U1363" s="101" t="str">
        <f aca="false">IF(F1363&lt;=$V$2,"Dec","")</f>
        <v>Dec</v>
      </c>
      <c r="V1363" s="97" t="n">
        <v>19</v>
      </c>
      <c r="W1363" s="104" t="n">
        <f aca="false">K1363-V1363</f>
        <v>-19</v>
      </c>
      <c r="X1363" s="103" t="n">
        <f aca="false">IFERROR(IF(U1363="Dec",(K1363/V1363-1)),0)</f>
        <v>-1</v>
      </c>
      <c r="Y1363" s="104" t="str">
        <f aca="false">IF(T1363&gt;0,IF(U1363="","-",IF(X1363&lt;0%,"DEGROWTH","GROWTH")))</f>
        <v>DEGROWTH</v>
      </c>
      <c r="Z1363" s="24" t="n">
        <v>1</v>
      </c>
      <c r="AA1363" s="24" t="n">
        <f aca="false">IF(H1363&gt;0,1,0)</f>
        <v>0</v>
      </c>
      <c r="AB1363" s="3" t="n">
        <v>1000001871</v>
      </c>
      <c r="AC1363" s="3"/>
    </row>
    <row r="1364" customFormat="false" ht="14.25" hidden="true" customHeight="true" outlineLevel="0" collapsed="false">
      <c r="A1364" s="23" t="s">
        <v>4046</v>
      </c>
      <c r="B1364" s="65" t="s">
        <v>98</v>
      </c>
      <c r="C1364" s="65" t="s">
        <v>4276</v>
      </c>
      <c r="D1364" s="65" t="n">
        <v>1000001872</v>
      </c>
      <c r="E1364" s="66" t="s">
        <v>4277</v>
      </c>
      <c r="F1364" s="67" t="n">
        <v>44270</v>
      </c>
      <c r="G1364" s="67" t="str">
        <f aca="false">IF(I1364&gt;0,"Targeted Dealer","-")</f>
        <v>Targeted Dealer</v>
      </c>
      <c r="H1364" s="67"/>
      <c r="I1364" s="68" t="n">
        <v>20</v>
      </c>
      <c r="J1364" s="68" t="n">
        <f aca="false">I1364/$J$1*$E$1</f>
        <v>417.41935483871</v>
      </c>
      <c r="K1364" s="97" t="n">
        <v>12.5</v>
      </c>
      <c r="L1364" s="69" t="n">
        <f aca="false">K1364-J1364</f>
        <v>-404.91935483871</v>
      </c>
      <c r="M1364" s="69" t="n">
        <f aca="false">IFERROR((K1364/J1364%),"-")</f>
        <v>2.99459041731066</v>
      </c>
      <c r="N1364" s="100" t="n">
        <v>11.5</v>
      </c>
      <c r="O1364" s="98" t="str">
        <f aca="false">IF(F1364&lt;=$P$2,"Nov","")</f>
        <v>Nov</v>
      </c>
      <c r="P1364" s="97" t="n">
        <v>11.5</v>
      </c>
      <c r="Q1364" s="100" t="n">
        <f aca="false">K1364-P1364</f>
        <v>1</v>
      </c>
      <c r="R1364" s="98" t="n">
        <f aca="false">IFERROR(IF(O1364="Nov",(K1364/P1364-1)),0)</f>
        <v>0.0869565217391304</v>
      </c>
      <c r="S1364" s="100" t="str">
        <f aca="false">IF(N1364&gt;0,IF(O1364="","-",IF(R1364&lt;0%,"DEGROWTH","GROWTH")))</f>
        <v>GROWTH</v>
      </c>
      <c r="T1364" s="101" t="n">
        <v>21</v>
      </c>
      <c r="U1364" s="101" t="str">
        <f aca="false">IF(F1364&lt;=$V$2,"Dec","")</f>
        <v>Dec</v>
      </c>
      <c r="V1364" s="97" t="n">
        <v>21</v>
      </c>
      <c r="W1364" s="104" t="n">
        <f aca="false">K1364-V1364</f>
        <v>-8.5</v>
      </c>
      <c r="X1364" s="103" t="n">
        <f aca="false">IFERROR(IF(U1364="Dec",(K1364/V1364-1)),0)</f>
        <v>-0.404761904761905</v>
      </c>
      <c r="Y1364" s="104" t="str">
        <f aca="false">IF(T1364&gt;0,IF(U1364="","-",IF(X1364&lt;0%,"DEGROWTH","GROWTH")))</f>
        <v>DEGROWTH</v>
      </c>
      <c r="Z1364" s="24" t="n">
        <v>0</v>
      </c>
      <c r="AA1364" s="24" t="n">
        <f aca="false">IF(H1364&gt;0,1,0)</f>
        <v>0</v>
      </c>
      <c r="AB1364" s="3" t="n">
        <v>1000001872</v>
      </c>
      <c r="AC1364" s="3"/>
    </row>
    <row r="1365" customFormat="false" ht="14.25" hidden="true" customHeight="true" outlineLevel="0" collapsed="false">
      <c r="A1365" s="23" t="s">
        <v>4046</v>
      </c>
      <c r="B1365" s="65" t="s">
        <v>98</v>
      </c>
      <c r="C1365" s="65" t="s">
        <v>2492</v>
      </c>
      <c r="D1365" s="65" t="n">
        <v>1000002781</v>
      </c>
      <c r="E1365" s="65" t="s">
        <v>2493</v>
      </c>
      <c r="F1365" s="67" t="n">
        <v>44699</v>
      </c>
      <c r="G1365" s="67" t="str">
        <f aca="false">IF(I1365&gt;0,"Targeted Dealer","-")</f>
        <v>Targeted Dealer</v>
      </c>
      <c r="H1365" s="67"/>
      <c r="I1365" s="68" t="n">
        <v>12</v>
      </c>
      <c r="J1365" s="68" t="n">
        <f aca="false">I1365/$J$1*$E$1</f>
        <v>250.451612903226</v>
      </c>
      <c r="K1365" s="97" t="n">
        <v>0</v>
      </c>
      <c r="L1365" s="69" t="n">
        <f aca="false">K1365-J1365</f>
        <v>-250.451612903226</v>
      </c>
      <c r="M1365" s="69" t="n">
        <f aca="false">IFERROR((K1365/J1365%),"-")</f>
        <v>0</v>
      </c>
      <c r="N1365" s="100" t="n">
        <v>22</v>
      </c>
      <c r="O1365" s="98" t="str">
        <f aca="false">IF(F1365&lt;=$P$2,"Nov","")</f>
        <v>Nov</v>
      </c>
      <c r="P1365" s="97" t="n">
        <v>22</v>
      </c>
      <c r="Q1365" s="100" t="n">
        <f aca="false">K1365-P1365</f>
        <v>-22</v>
      </c>
      <c r="R1365" s="98" t="n">
        <f aca="false">IFERROR(IF(O1365="Nov",(K1365/P1365-1)),0)</f>
        <v>-1</v>
      </c>
      <c r="S1365" s="100" t="str">
        <f aca="false">IF(N1365&gt;0,IF(O1365="","-",IF(R1365&lt;0%,"DEGROWTH","GROWTH")))</f>
        <v>DEGROWTH</v>
      </c>
      <c r="T1365" s="101" t="n">
        <v>0</v>
      </c>
      <c r="U1365" s="101" t="str">
        <f aca="false">IF(F1365&lt;=$V$2,"Dec","")</f>
        <v>Dec</v>
      </c>
      <c r="V1365" s="97" t="n">
        <v>0</v>
      </c>
      <c r="W1365" s="104" t="n">
        <f aca="false">K1365-V1365</f>
        <v>0</v>
      </c>
      <c r="X1365" s="103" t="n">
        <f aca="false">IFERROR(IF(U1365="Dec",(K1365/V1365-1)),0)</f>
        <v>0</v>
      </c>
      <c r="Y1365" s="106" t="b">
        <f aca="false">IF(T1365&gt;0,IF(U1365="","-",IF(X1365&lt;0%,"DEGROWTH","GROWTH")))</f>
        <v>0</v>
      </c>
      <c r="Z1365" s="24" t="n">
        <v>1</v>
      </c>
      <c r="AA1365" s="24" t="n">
        <f aca="false">IF(H1365&gt;0,1,0)</f>
        <v>0</v>
      </c>
      <c r="AB1365" s="3" t="n">
        <v>1000002781</v>
      </c>
      <c r="AC1365" s="3"/>
    </row>
    <row r="1366" customFormat="false" ht="14.25" hidden="true" customHeight="true" outlineLevel="0" collapsed="false">
      <c r="A1366" s="23" t="s">
        <v>4046</v>
      </c>
      <c r="B1366" s="65" t="s">
        <v>98</v>
      </c>
      <c r="C1366" s="65" t="s">
        <v>2494</v>
      </c>
      <c r="D1366" s="65" t="n">
        <v>1000003495</v>
      </c>
      <c r="E1366" s="65" t="s">
        <v>2495</v>
      </c>
      <c r="F1366" s="67" t="n">
        <v>45041</v>
      </c>
      <c r="G1366" s="67" t="str">
        <f aca="false">IF(I1366&gt;0,"Targeted Dealer","-")</f>
        <v>Targeted Dealer</v>
      </c>
      <c r="H1366" s="67" t="s">
        <v>627</v>
      </c>
      <c r="I1366" s="68" t="n">
        <v>80</v>
      </c>
      <c r="J1366" s="68" t="n">
        <f aca="false">I1366/$J$1*$E$1</f>
        <v>1669.67741935484</v>
      </c>
      <c r="K1366" s="97" t="n">
        <v>61</v>
      </c>
      <c r="L1366" s="69" t="n">
        <f aca="false">K1366-J1366</f>
        <v>-1608.67741935484</v>
      </c>
      <c r="M1366" s="69" t="n">
        <f aca="false">IFERROR((K1366/J1366%),"-")</f>
        <v>3.65340030911901</v>
      </c>
      <c r="N1366" s="100" t="n">
        <v>65</v>
      </c>
      <c r="O1366" s="98" t="str">
        <f aca="false">IF(F1366&lt;=$P$2,"Nov","")</f>
        <v>Nov</v>
      </c>
      <c r="P1366" s="97" t="n">
        <v>65</v>
      </c>
      <c r="Q1366" s="100" t="n">
        <f aca="false">K1366-P1366</f>
        <v>-4</v>
      </c>
      <c r="R1366" s="98" t="n">
        <f aca="false">IFERROR(IF(O1366="Nov",(K1366/P1366-1)),0)</f>
        <v>-0.0615384615384615</v>
      </c>
      <c r="S1366" s="100" t="str">
        <f aca="false">IF(N1366&gt;0,IF(O1366="","-",IF(R1366&lt;0%,"DEGROWTH","GROWTH")))</f>
        <v>DEGROWTH</v>
      </c>
      <c r="T1366" s="101" t="n">
        <v>155.5</v>
      </c>
      <c r="U1366" s="101" t="str">
        <f aca="false">IF(F1366&lt;=$V$2,"Dec","")</f>
        <v>Dec</v>
      </c>
      <c r="V1366" s="97" t="n">
        <v>155.5</v>
      </c>
      <c r="W1366" s="104" t="n">
        <f aca="false">K1366-V1366</f>
        <v>-94.5</v>
      </c>
      <c r="X1366" s="103" t="n">
        <f aca="false">IFERROR(IF(U1366="Dec",(K1366/V1366-1)),0)</f>
        <v>-0.607717041800643</v>
      </c>
      <c r="Y1366" s="104" t="str">
        <f aca="false">IF(T1366&gt;0,IF(U1366="","-",IF(X1366&lt;0%,"DEGROWTH","GROWTH")))</f>
        <v>DEGROWTH</v>
      </c>
      <c r="Z1366" s="24" t="n">
        <v>0</v>
      </c>
      <c r="AA1366" s="24" t="n">
        <f aca="false">IF(H1366&gt;0,1,0)</f>
        <v>1</v>
      </c>
      <c r="AB1366" s="3" t="n">
        <v>1000003495</v>
      </c>
      <c r="AC1366" s="3"/>
    </row>
    <row r="1367" customFormat="false" ht="14.25" hidden="false" customHeight="true" outlineLevel="0" collapsed="false">
      <c r="A1367" s="23" t="s">
        <v>4046</v>
      </c>
      <c r="B1367" s="65" t="s">
        <v>98</v>
      </c>
      <c r="C1367" s="65" t="s">
        <v>4581</v>
      </c>
      <c r="D1367" s="65" t="n">
        <v>1000003550</v>
      </c>
      <c r="E1367" s="65" t="s">
        <v>4582</v>
      </c>
      <c r="F1367" s="67" t="n">
        <v>45071</v>
      </c>
      <c r="G1367" s="67" t="str">
        <f aca="false">IF(I1367&gt;0,"Targeted Dealer","-")</f>
        <v>-</v>
      </c>
      <c r="H1367" s="67"/>
      <c r="I1367" s="68" t="n">
        <v>0</v>
      </c>
      <c r="J1367" s="68" t="n">
        <f aca="false">I1367/$J$1*$E$1</f>
        <v>0</v>
      </c>
      <c r="K1367" s="97" t="n">
        <v>0</v>
      </c>
      <c r="L1367" s="69" t="n">
        <f aca="false">K1367-J1367</f>
        <v>0</v>
      </c>
      <c r="M1367" s="69" t="str">
        <f aca="false">IFERROR((K1367/J1367%),"-")</f>
        <v>-</v>
      </c>
      <c r="N1367" s="100" t="n">
        <v>0</v>
      </c>
      <c r="O1367" s="98" t="str">
        <f aca="false">IF(F1367&lt;=$P$2,"Nov","")</f>
        <v>Nov</v>
      </c>
      <c r="P1367" s="97" t="n">
        <v>0</v>
      </c>
      <c r="Q1367" s="100" t="n">
        <f aca="false">K1367-P1367</f>
        <v>0</v>
      </c>
      <c r="R1367" s="98" t="n">
        <f aca="false">IFERROR(IF(O1367="Nov",(K1367/P1367-1)),0)</f>
        <v>0</v>
      </c>
      <c r="S1367" s="105" t="b">
        <f aca="false">IF(N1367&gt;0,IF(O1367="","-",IF(R1367&lt;0%,"DEGROWTH","GROWTH")))</f>
        <v>0</v>
      </c>
      <c r="T1367" s="101" t="n">
        <v>0</v>
      </c>
      <c r="U1367" s="101" t="str">
        <f aca="false">IF(F1367&lt;=$V$2,"Dec","")</f>
        <v>Dec</v>
      </c>
      <c r="V1367" s="97" t="n">
        <v>0</v>
      </c>
      <c r="W1367" s="104" t="n">
        <f aca="false">K1367-V1367</f>
        <v>0</v>
      </c>
      <c r="X1367" s="103" t="n">
        <f aca="false">IFERROR(IF(U1367="Dec",(K1367/V1367-1)),0)</f>
        <v>0</v>
      </c>
      <c r="Y1367" s="106" t="b">
        <f aca="false">IF(T1367&gt;0,IF(U1367="","-",IF(X1367&lt;0%,"DEGROWTH","GROWTH")))</f>
        <v>0</v>
      </c>
      <c r="Z1367" s="24" t="n">
        <v>1</v>
      </c>
      <c r="AA1367" s="24" t="n">
        <f aca="false">IF(H1367&gt;0,1,0)</f>
        <v>0</v>
      </c>
      <c r="AB1367" s="3" t="e">
        <f aca="false">#N/A</f>
        <v>#N/A</v>
      </c>
      <c r="AC1367" s="3"/>
    </row>
    <row r="1368" customFormat="false" ht="14.25" hidden="true" customHeight="true" outlineLevel="0" collapsed="false">
      <c r="A1368" s="23" t="s">
        <v>4046</v>
      </c>
      <c r="B1368" s="65" t="s">
        <v>98</v>
      </c>
      <c r="C1368" s="65" t="s">
        <v>4240</v>
      </c>
      <c r="D1368" s="65" t="n">
        <v>1000003633</v>
      </c>
      <c r="E1368" s="65" t="s">
        <v>4241</v>
      </c>
      <c r="F1368" s="67" t="n">
        <v>45118</v>
      </c>
      <c r="G1368" s="67" t="str">
        <f aca="false">IF(I1368&gt;0,"Targeted Dealer","-")</f>
        <v>Targeted Dealer</v>
      </c>
      <c r="H1368" s="67"/>
      <c r="I1368" s="68" t="n">
        <v>100</v>
      </c>
      <c r="J1368" s="68" t="n">
        <f aca="false">I1368/$J$1*$E$1</f>
        <v>2087.09677419355</v>
      </c>
      <c r="K1368" s="97" t="n">
        <v>146.5</v>
      </c>
      <c r="L1368" s="69" t="n">
        <f aca="false">K1368-J1368</f>
        <v>-1940.59677419355</v>
      </c>
      <c r="M1368" s="69" t="n">
        <f aca="false">IFERROR((K1368/J1368%),"-")</f>
        <v>7.0193199381762</v>
      </c>
      <c r="N1368" s="100" t="n">
        <v>117</v>
      </c>
      <c r="O1368" s="98" t="str">
        <f aca="false">IF(F1368&lt;=$P$2,"Nov","")</f>
        <v>Nov</v>
      </c>
      <c r="P1368" s="97" t="n">
        <v>117</v>
      </c>
      <c r="Q1368" s="100" t="n">
        <f aca="false">K1368-P1368</f>
        <v>29.5</v>
      </c>
      <c r="R1368" s="98" t="n">
        <f aca="false">IFERROR(IF(O1368="Nov",(K1368/P1368-1)),0)</f>
        <v>0.252136752136752</v>
      </c>
      <c r="S1368" s="100" t="str">
        <f aca="false">IF(N1368&gt;0,IF(O1368="","-",IF(R1368&lt;0%,"DEGROWTH","GROWTH")))</f>
        <v>GROWTH</v>
      </c>
      <c r="T1368" s="101" t="n">
        <v>5</v>
      </c>
      <c r="U1368" s="101" t="str">
        <f aca="false">IF(F1368&lt;=$V$2,"Dec","")</f>
        <v>Dec</v>
      </c>
      <c r="V1368" s="97" t="n">
        <v>5</v>
      </c>
      <c r="W1368" s="104" t="n">
        <f aca="false">K1368-V1368</f>
        <v>141.5</v>
      </c>
      <c r="X1368" s="103" t="n">
        <f aca="false">IFERROR(IF(U1368="Dec",(K1368/V1368-1)),0)</f>
        <v>28.3</v>
      </c>
      <c r="Y1368" s="104" t="str">
        <f aca="false">IF(T1368&gt;0,IF(U1368="","-",IF(X1368&lt;0%,"DEGROWTH","GROWTH")))</f>
        <v>GROWTH</v>
      </c>
      <c r="Z1368" s="24" t="n">
        <v>0</v>
      </c>
      <c r="AA1368" s="24" t="n">
        <f aca="false">IF(H1368&gt;0,1,0)</f>
        <v>0</v>
      </c>
      <c r="AB1368" s="3" t="n">
        <v>1000003633</v>
      </c>
      <c r="AC1368" s="3"/>
    </row>
    <row r="1369" customFormat="false" ht="14.25" hidden="true" customHeight="true" outlineLevel="0" collapsed="false">
      <c r="A1369" s="23" t="s">
        <v>4046</v>
      </c>
      <c r="B1369" s="65" t="s">
        <v>98</v>
      </c>
      <c r="C1369" s="65" t="s">
        <v>2496</v>
      </c>
      <c r="D1369" s="65" t="n">
        <v>1000003658</v>
      </c>
      <c r="E1369" s="65" t="s">
        <v>2497</v>
      </c>
      <c r="F1369" s="67" t="n">
        <v>45136</v>
      </c>
      <c r="G1369" s="67" t="str">
        <f aca="false">IF(I1369&gt;0,"Targeted Dealer","-")</f>
        <v>-</v>
      </c>
      <c r="H1369" s="67"/>
      <c r="I1369" s="68" t="n">
        <v>0</v>
      </c>
      <c r="J1369" s="68" t="n">
        <f aca="false">I1369/$J$1*$E$1</f>
        <v>0</v>
      </c>
      <c r="K1369" s="97" t="n">
        <v>0</v>
      </c>
      <c r="L1369" s="69" t="n">
        <f aca="false">K1369-J1369</f>
        <v>0</v>
      </c>
      <c r="M1369" s="69" t="str">
        <f aca="false">IFERROR((K1369/J1369%),"-")</f>
        <v>-</v>
      </c>
      <c r="N1369" s="100" t="n">
        <v>0</v>
      </c>
      <c r="O1369" s="98" t="str">
        <f aca="false">IF(F1369&lt;=$P$2,"Nov","")</f>
        <v>Nov</v>
      </c>
      <c r="P1369" s="97" t="n">
        <v>0</v>
      </c>
      <c r="Q1369" s="100" t="n">
        <f aca="false">K1369-P1369</f>
        <v>0</v>
      </c>
      <c r="R1369" s="98" t="n">
        <f aca="false">IFERROR(IF(O1369="Nov",(K1369/P1369-1)),0)</f>
        <v>0</v>
      </c>
      <c r="S1369" s="105" t="b">
        <f aca="false">IF(N1369&gt;0,IF(O1369="","-",IF(R1369&lt;0%,"DEGROWTH","GROWTH")))</f>
        <v>0</v>
      </c>
      <c r="T1369" s="101" t="n">
        <v>140</v>
      </c>
      <c r="U1369" s="101" t="str">
        <f aca="false">IF(F1369&lt;=$V$2,"Dec","")</f>
        <v>Dec</v>
      </c>
      <c r="V1369" s="97" t="n">
        <v>140</v>
      </c>
      <c r="W1369" s="104" t="n">
        <f aca="false">K1369-V1369</f>
        <v>-140</v>
      </c>
      <c r="X1369" s="103" t="n">
        <f aca="false">IFERROR(IF(U1369="Dec",(K1369/V1369-1)),0)</f>
        <v>-1</v>
      </c>
      <c r="Y1369" s="104" t="str">
        <f aca="false">IF(T1369&gt;0,IF(U1369="","-",IF(X1369&lt;0%,"DEGROWTH","GROWTH")))</f>
        <v>DEGROWTH</v>
      </c>
      <c r="Z1369" s="24" t="n">
        <v>1</v>
      </c>
      <c r="AA1369" s="24" t="n">
        <f aca="false">IF(H1369&gt;0,1,0)</f>
        <v>0</v>
      </c>
      <c r="AB1369" s="3" t="n">
        <v>1000003658</v>
      </c>
      <c r="AC1369" s="3"/>
    </row>
    <row r="1370" customFormat="false" ht="14.25" hidden="true" customHeight="true" outlineLevel="0" collapsed="false">
      <c r="A1370" s="24" t="s">
        <v>4046</v>
      </c>
      <c r="B1370" s="128" t="s">
        <v>101</v>
      </c>
      <c r="C1370" s="65" t="s">
        <v>2498</v>
      </c>
      <c r="D1370" s="65" t="n">
        <v>1000002670</v>
      </c>
      <c r="E1370" s="65" t="s">
        <v>2499</v>
      </c>
      <c r="F1370" s="67" t="n">
        <v>44739</v>
      </c>
      <c r="G1370" s="67" t="str">
        <f aca="false">IF(I1370&gt;0,"Targeted Dealer","-")</f>
        <v>Targeted Dealer</v>
      </c>
      <c r="H1370" s="67" t="s">
        <v>627</v>
      </c>
      <c r="I1370" s="68" t="n">
        <v>75</v>
      </c>
      <c r="J1370" s="68" t="n">
        <f aca="false">I1370/$J$1*$E$1</f>
        <v>1565.32258064516</v>
      </c>
      <c r="K1370" s="97" t="n">
        <v>170</v>
      </c>
      <c r="L1370" s="69" t="n">
        <f aca="false">K1370-J1370</f>
        <v>-1395.32258064516</v>
      </c>
      <c r="M1370" s="69" t="n">
        <f aca="false">IFERROR((K1370/J1370%),"-")</f>
        <v>10.86038124678</v>
      </c>
      <c r="N1370" s="100" t="n">
        <v>55</v>
      </c>
      <c r="O1370" s="98" t="str">
        <f aca="false">IF(F1370&lt;=$P$2,"Nov","")</f>
        <v>Nov</v>
      </c>
      <c r="P1370" s="97" t="n">
        <v>55</v>
      </c>
      <c r="Q1370" s="100" t="n">
        <f aca="false">K1370-P1370</f>
        <v>115</v>
      </c>
      <c r="R1370" s="98" t="n">
        <f aca="false">IFERROR(IF(O1370="Nov",(K1370/P1370-1)),0)</f>
        <v>2.09090909090909</v>
      </c>
      <c r="S1370" s="100" t="str">
        <f aca="false">IF(N1370&gt;0,IF(O1370="","-",IF(R1370&lt;0%,"DEGROWTH","GROWTH")))</f>
        <v>GROWTH</v>
      </c>
      <c r="T1370" s="101" t="n">
        <v>175</v>
      </c>
      <c r="U1370" s="101" t="str">
        <f aca="false">IF(F1370&lt;=$V$2,"Dec","")</f>
        <v>Dec</v>
      </c>
      <c r="V1370" s="97" t="n">
        <v>175</v>
      </c>
      <c r="W1370" s="104" t="n">
        <f aca="false">K1370-V1370</f>
        <v>-5</v>
      </c>
      <c r="X1370" s="103" t="n">
        <f aca="false">IFERROR(IF(U1370="Dec",(K1370/V1370-1)),0)</f>
        <v>-0.0285714285714286</v>
      </c>
      <c r="Y1370" s="104" t="str">
        <f aca="false">IF(T1370&gt;0,IF(U1370="","-",IF(X1370&lt;0%,"DEGROWTH","GROWTH")))</f>
        <v>DEGROWTH</v>
      </c>
      <c r="Z1370" s="24" t="n">
        <v>0</v>
      </c>
      <c r="AA1370" s="24" t="n">
        <f aca="false">IF(H1370&gt;0,1,0)</f>
        <v>1</v>
      </c>
      <c r="AB1370" s="3" t="n">
        <v>1000002670</v>
      </c>
      <c r="AC1370" s="3"/>
    </row>
    <row r="1371" customFormat="false" ht="14.25" hidden="true" customHeight="true" outlineLevel="0" collapsed="false">
      <c r="A1371" s="23" t="s">
        <v>4046</v>
      </c>
      <c r="B1371" s="65" t="s">
        <v>101</v>
      </c>
      <c r="C1371" s="65" t="s">
        <v>2500</v>
      </c>
      <c r="D1371" s="65" t="n">
        <v>1000001910</v>
      </c>
      <c r="E1371" s="66" t="s">
        <v>2501</v>
      </c>
      <c r="F1371" s="67" t="n">
        <v>41341</v>
      </c>
      <c r="G1371" s="67" t="str">
        <f aca="false">IF(I1371&gt;0,"Targeted Dealer","-")</f>
        <v>Targeted Dealer</v>
      </c>
      <c r="H1371" s="67"/>
      <c r="I1371" s="68" t="n">
        <v>75</v>
      </c>
      <c r="J1371" s="68" t="n">
        <f aca="false">I1371/$J$1*$E$1</f>
        <v>1565.32258064516</v>
      </c>
      <c r="K1371" s="97" t="n">
        <v>170</v>
      </c>
      <c r="L1371" s="69" t="n">
        <f aca="false">K1371-J1371</f>
        <v>-1395.32258064516</v>
      </c>
      <c r="M1371" s="69" t="n">
        <f aca="false">IFERROR((K1371/J1371%),"-")</f>
        <v>10.86038124678</v>
      </c>
      <c r="N1371" s="100" t="n">
        <v>70</v>
      </c>
      <c r="O1371" s="98" t="str">
        <f aca="false">IF(F1371&lt;=$P$2,"Nov","")</f>
        <v>Nov</v>
      </c>
      <c r="P1371" s="97" t="n">
        <v>70</v>
      </c>
      <c r="Q1371" s="100" t="n">
        <f aca="false">K1371-P1371</f>
        <v>100</v>
      </c>
      <c r="R1371" s="98" t="n">
        <f aca="false">IFERROR(IF(O1371="Nov",(K1371/P1371-1)),0)</f>
        <v>1.42857142857143</v>
      </c>
      <c r="S1371" s="100" t="str">
        <f aca="false">IF(N1371&gt;0,IF(O1371="","-",IF(R1371&lt;0%,"DEGROWTH","GROWTH")))</f>
        <v>GROWTH</v>
      </c>
      <c r="T1371" s="101" t="n">
        <v>110</v>
      </c>
      <c r="U1371" s="101" t="str">
        <f aca="false">IF(F1371&lt;=$V$2,"Dec","")</f>
        <v>Dec</v>
      </c>
      <c r="V1371" s="97" t="n">
        <v>110</v>
      </c>
      <c r="W1371" s="104" t="n">
        <f aca="false">K1371-V1371</f>
        <v>60</v>
      </c>
      <c r="X1371" s="103" t="n">
        <f aca="false">IFERROR(IF(U1371="Dec",(K1371/V1371-1)),0)</f>
        <v>0.545454545454545</v>
      </c>
      <c r="Y1371" s="104" t="str">
        <f aca="false">IF(T1371&gt;0,IF(U1371="","-",IF(X1371&lt;0%,"DEGROWTH","GROWTH")))</f>
        <v>GROWTH</v>
      </c>
      <c r="Z1371" s="24" t="n">
        <v>0</v>
      </c>
      <c r="AA1371" s="24" t="n">
        <f aca="false">IF(H1371&gt;0,1,0)</f>
        <v>0</v>
      </c>
      <c r="AB1371" s="3" t="n">
        <v>1000001910</v>
      </c>
      <c r="AC1371" s="3"/>
    </row>
    <row r="1372" customFormat="false" ht="14.25" hidden="true" customHeight="true" outlineLevel="0" collapsed="false">
      <c r="A1372" s="23" t="s">
        <v>4046</v>
      </c>
      <c r="B1372" s="65" t="s">
        <v>101</v>
      </c>
      <c r="C1372" s="65" t="s">
        <v>2502</v>
      </c>
      <c r="D1372" s="65" t="n">
        <v>1000001952</v>
      </c>
      <c r="E1372" s="66" t="s">
        <v>2503</v>
      </c>
      <c r="F1372" s="67" t="n">
        <v>41900</v>
      </c>
      <c r="G1372" s="67" t="str">
        <f aca="false">IF(I1372&gt;0,"Targeted Dealer","-")</f>
        <v>Targeted Dealer</v>
      </c>
      <c r="H1372" s="67" t="s">
        <v>627</v>
      </c>
      <c r="I1372" s="68" t="n">
        <v>60</v>
      </c>
      <c r="J1372" s="68" t="n">
        <f aca="false">I1372/$J$1*$E$1</f>
        <v>1252.25806451613</v>
      </c>
      <c r="K1372" s="97" t="n">
        <v>71.5</v>
      </c>
      <c r="L1372" s="69" t="n">
        <f aca="false">K1372-J1372</f>
        <v>-1180.75806451613</v>
      </c>
      <c r="M1372" s="69" t="n">
        <f aca="false">IFERROR((K1372/J1372%),"-")</f>
        <v>5.70968572900567</v>
      </c>
      <c r="N1372" s="100" t="n">
        <v>27</v>
      </c>
      <c r="O1372" s="98" t="str">
        <f aca="false">IF(F1372&lt;=$P$2,"Nov","")</f>
        <v>Nov</v>
      </c>
      <c r="P1372" s="97" t="n">
        <v>27</v>
      </c>
      <c r="Q1372" s="100" t="n">
        <f aca="false">K1372-P1372</f>
        <v>44.5</v>
      </c>
      <c r="R1372" s="98" t="n">
        <f aca="false">IFERROR(IF(O1372="Nov",(K1372/P1372-1)),0)</f>
        <v>1.64814814814815</v>
      </c>
      <c r="S1372" s="100" t="str">
        <f aca="false">IF(N1372&gt;0,IF(O1372="","-",IF(R1372&lt;0%,"DEGROWTH","GROWTH")))</f>
        <v>GROWTH</v>
      </c>
      <c r="T1372" s="101" t="n">
        <v>87.65</v>
      </c>
      <c r="U1372" s="101" t="str">
        <f aca="false">IF(F1372&lt;=$V$2,"Dec","")</f>
        <v>Dec</v>
      </c>
      <c r="V1372" s="97" t="n">
        <v>87.65</v>
      </c>
      <c r="W1372" s="104" t="n">
        <f aca="false">K1372-V1372</f>
        <v>-16.15</v>
      </c>
      <c r="X1372" s="103" t="n">
        <f aca="false">IFERROR(IF(U1372="Dec",(K1372/V1372-1)),0)</f>
        <v>-0.184255561893896</v>
      </c>
      <c r="Y1372" s="104" t="str">
        <f aca="false">IF(T1372&gt;0,IF(U1372="","-",IF(X1372&lt;0%,"DEGROWTH","GROWTH")))</f>
        <v>DEGROWTH</v>
      </c>
      <c r="Z1372" s="24" t="n">
        <v>0</v>
      </c>
      <c r="AA1372" s="24" t="n">
        <f aca="false">IF(H1372&gt;0,1,0)</f>
        <v>1</v>
      </c>
      <c r="AB1372" s="3" t="n">
        <v>1000001952</v>
      </c>
      <c r="AC1372" s="3"/>
    </row>
    <row r="1373" customFormat="false" ht="14.25" hidden="true" customHeight="true" outlineLevel="0" collapsed="false">
      <c r="A1373" s="23" t="s">
        <v>4046</v>
      </c>
      <c r="B1373" s="65" t="s">
        <v>101</v>
      </c>
      <c r="C1373" s="65" t="s">
        <v>350</v>
      </c>
      <c r="D1373" s="65" t="n">
        <v>1000001917</v>
      </c>
      <c r="E1373" s="66" t="s">
        <v>351</v>
      </c>
      <c r="F1373" s="67" t="n">
        <v>42506</v>
      </c>
      <c r="G1373" s="67" t="str">
        <f aca="false">IF(I1373&gt;0,"Targeted Dealer","-")</f>
        <v>Targeted Dealer</v>
      </c>
      <c r="H1373" s="67"/>
      <c r="I1373" s="68" t="n">
        <v>20</v>
      </c>
      <c r="J1373" s="68" t="n">
        <f aca="false">I1373/$J$1*$E$1</f>
        <v>417.41935483871</v>
      </c>
      <c r="K1373" s="97" t="n">
        <v>0</v>
      </c>
      <c r="L1373" s="69" t="n">
        <f aca="false">K1373-J1373</f>
        <v>-417.41935483871</v>
      </c>
      <c r="M1373" s="69" t="n">
        <f aca="false">IFERROR((K1373/J1373%),"-")</f>
        <v>0</v>
      </c>
      <c r="N1373" s="100" t="n">
        <v>30</v>
      </c>
      <c r="O1373" s="98" t="str">
        <f aca="false">IF(F1373&lt;=$P$2,"Nov","")</f>
        <v>Nov</v>
      </c>
      <c r="P1373" s="97" t="n">
        <v>30</v>
      </c>
      <c r="Q1373" s="100" t="n">
        <f aca="false">K1373-P1373</f>
        <v>-30</v>
      </c>
      <c r="R1373" s="98" t="n">
        <f aca="false">IFERROR(IF(O1373="Nov",(K1373/P1373-1)),0)</f>
        <v>-1</v>
      </c>
      <c r="S1373" s="100" t="str">
        <f aca="false">IF(N1373&gt;0,IF(O1373="","-",IF(R1373&lt;0%,"DEGROWTH","GROWTH")))</f>
        <v>DEGROWTH</v>
      </c>
      <c r="T1373" s="101" t="n">
        <v>25</v>
      </c>
      <c r="U1373" s="101" t="str">
        <f aca="false">IF(F1373&lt;=$V$2,"Dec","")</f>
        <v>Dec</v>
      </c>
      <c r="V1373" s="97" t="n">
        <v>25</v>
      </c>
      <c r="W1373" s="104" t="n">
        <f aca="false">K1373-V1373</f>
        <v>-25</v>
      </c>
      <c r="X1373" s="103" t="n">
        <f aca="false">IFERROR(IF(U1373="Dec",(K1373/V1373-1)),0)</f>
        <v>-1</v>
      </c>
      <c r="Y1373" s="104" t="str">
        <f aca="false">IF(T1373&gt;0,IF(U1373="","-",IF(X1373&lt;0%,"DEGROWTH","GROWTH")))</f>
        <v>DEGROWTH</v>
      </c>
      <c r="Z1373" s="24" t="n">
        <v>1</v>
      </c>
      <c r="AA1373" s="24" t="n">
        <f aca="false">IF(H1373&gt;0,1,0)</f>
        <v>0</v>
      </c>
      <c r="AB1373" s="3" t="n">
        <v>1000001917</v>
      </c>
      <c r="AC1373" s="3"/>
    </row>
    <row r="1374" customFormat="false" ht="14.25" hidden="true" customHeight="true" outlineLevel="0" collapsed="false">
      <c r="A1374" s="23" t="s">
        <v>4046</v>
      </c>
      <c r="B1374" s="65" t="s">
        <v>101</v>
      </c>
      <c r="C1374" s="65" t="s">
        <v>2504</v>
      </c>
      <c r="D1374" s="65" t="n">
        <v>1000001916</v>
      </c>
      <c r="E1374" s="66" t="s">
        <v>2505</v>
      </c>
      <c r="F1374" s="67" t="n">
        <v>42621</v>
      </c>
      <c r="G1374" s="67" t="str">
        <f aca="false">IF(I1374&gt;0,"Targeted Dealer","-")</f>
        <v>Targeted Dealer</v>
      </c>
      <c r="H1374" s="67"/>
      <c r="I1374" s="68" t="n">
        <v>100</v>
      </c>
      <c r="J1374" s="68" t="n">
        <f aca="false">I1374/$J$1*$E$1</f>
        <v>2087.09677419355</v>
      </c>
      <c r="K1374" s="97" t="n">
        <v>180</v>
      </c>
      <c r="L1374" s="69" t="n">
        <f aca="false">K1374-J1374</f>
        <v>-1907.09677419355</v>
      </c>
      <c r="M1374" s="69" t="n">
        <f aca="false">IFERROR((K1374/J1374%),"-")</f>
        <v>8.62442040185471</v>
      </c>
      <c r="N1374" s="100" t="n">
        <v>131.5</v>
      </c>
      <c r="O1374" s="98" t="str">
        <f aca="false">IF(F1374&lt;=$P$2,"Nov","")</f>
        <v>Nov</v>
      </c>
      <c r="P1374" s="97" t="n">
        <v>131.5</v>
      </c>
      <c r="Q1374" s="100" t="n">
        <f aca="false">K1374-P1374</f>
        <v>48.5</v>
      </c>
      <c r="R1374" s="98" t="n">
        <f aca="false">IFERROR(IF(O1374="Nov",(K1374/P1374-1)),0)</f>
        <v>0.368821292775665</v>
      </c>
      <c r="S1374" s="100" t="str">
        <f aca="false">IF(N1374&gt;0,IF(O1374="","-",IF(R1374&lt;0%,"DEGROWTH","GROWTH")))</f>
        <v>GROWTH</v>
      </c>
      <c r="T1374" s="101" t="n">
        <v>160</v>
      </c>
      <c r="U1374" s="101" t="str">
        <f aca="false">IF(F1374&lt;=$V$2,"Dec","")</f>
        <v>Dec</v>
      </c>
      <c r="V1374" s="97" t="n">
        <v>160</v>
      </c>
      <c r="W1374" s="104" t="n">
        <f aca="false">K1374-V1374</f>
        <v>20</v>
      </c>
      <c r="X1374" s="103" t="n">
        <f aca="false">IFERROR(IF(U1374="Dec",(K1374/V1374-1)),0)</f>
        <v>0.125</v>
      </c>
      <c r="Y1374" s="104" t="str">
        <f aca="false">IF(T1374&gt;0,IF(U1374="","-",IF(X1374&lt;0%,"DEGROWTH","GROWTH")))</f>
        <v>GROWTH</v>
      </c>
      <c r="Z1374" s="24" t="n">
        <v>0</v>
      </c>
      <c r="AA1374" s="24" t="n">
        <f aca="false">IF(H1374&gt;0,1,0)</f>
        <v>0</v>
      </c>
      <c r="AB1374" s="3" t="n">
        <v>1000001916</v>
      </c>
      <c r="AC1374" s="3"/>
    </row>
    <row r="1375" customFormat="false" ht="14.25" hidden="true" customHeight="true" outlineLevel="0" collapsed="false">
      <c r="A1375" s="23" t="s">
        <v>4046</v>
      </c>
      <c r="B1375" s="65" t="s">
        <v>101</v>
      </c>
      <c r="C1375" s="65" t="s">
        <v>2506</v>
      </c>
      <c r="D1375" s="65" t="n">
        <v>1000001914</v>
      </c>
      <c r="E1375" s="66" t="s">
        <v>2507</v>
      </c>
      <c r="F1375" s="67" t="n">
        <v>42803</v>
      </c>
      <c r="G1375" s="67" t="str">
        <f aca="false">IF(I1375&gt;0,"Targeted Dealer","-")</f>
        <v>Targeted Dealer</v>
      </c>
      <c r="H1375" s="67"/>
      <c r="I1375" s="68" t="n">
        <v>20</v>
      </c>
      <c r="J1375" s="68" t="n">
        <f aca="false">I1375/$J$1*$E$1</f>
        <v>417.41935483871</v>
      </c>
      <c r="K1375" s="97" t="n">
        <v>10</v>
      </c>
      <c r="L1375" s="69" t="n">
        <f aca="false">K1375-J1375</f>
        <v>-407.41935483871</v>
      </c>
      <c r="M1375" s="69" t="n">
        <f aca="false">IFERROR((K1375/J1375%),"-")</f>
        <v>2.39567233384853</v>
      </c>
      <c r="N1375" s="100" t="n">
        <v>35</v>
      </c>
      <c r="O1375" s="98" t="str">
        <f aca="false">IF(F1375&lt;=$P$2,"Nov","")</f>
        <v>Nov</v>
      </c>
      <c r="P1375" s="97" t="n">
        <v>35</v>
      </c>
      <c r="Q1375" s="100" t="n">
        <f aca="false">K1375-P1375</f>
        <v>-25</v>
      </c>
      <c r="R1375" s="98" t="n">
        <f aca="false">IFERROR(IF(O1375="Nov",(K1375/P1375-1)),0)</f>
        <v>-0.714285714285714</v>
      </c>
      <c r="S1375" s="100" t="str">
        <f aca="false">IF(N1375&gt;0,IF(O1375="","-",IF(R1375&lt;0%,"DEGROWTH","GROWTH")))</f>
        <v>DEGROWTH</v>
      </c>
      <c r="T1375" s="101" t="n">
        <v>20</v>
      </c>
      <c r="U1375" s="101" t="str">
        <f aca="false">IF(F1375&lt;=$V$2,"Dec","")</f>
        <v>Dec</v>
      </c>
      <c r="V1375" s="97" t="n">
        <v>20</v>
      </c>
      <c r="W1375" s="104" t="n">
        <f aca="false">K1375-V1375</f>
        <v>-10</v>
      </c>
      <c r="X1375" s="103" t="n">
        <f aca="false">IFERROR(IF(U1375="Dec",(K1375/V1375-1)),0)</f>
        <v>-0.5</v>
      </c>
      <c r="Y1375" s="104" t="str">
        <f aca="false">IF(T1375&gt;0,IF(U1375="","-",IF(X1375&lt;0%,"DEGROWTH","GROWTH")))</f>
        <v>DEGROWTH</v>
      </c>
      <c r="Z1375" s="24" t="n">
        <v>0</v>
      </c>
      <c r="AA1375" s="24" t="n">
        <f aca="false">IF(H1375&gt;0,1,0)</f>
        <v>0</v>
      </c>
      <c r="AB1375" s="3" t="n">
        <v>1000001914</v>
      </c>
      <c r="AC1375" s="3"/>
    </row>
    <row r="1376" customFormat="false" ht="14.25" hidden="true" customHeight="true" outlineLevel="0" collapsed="false">
      <c r="A1376" s="23" t="s">
        <v>4046</v>
      </c>
      <c r="B1376" s="65" t="s">
        <v>101</v>
      </c>
      <c r="C1376" s="65" t="s">
        <v>4055</v>
      </c>
      <c r="D1376" s="65" t="n">
        <v>1000001919</v>
      </c>
      <c r="E1376" s="66" t="s">
        <v>4056</v>
      </c>
      <c r="F1376" s="67" t="n">
        <v>43046</v>
      </c>
      <c r="G1376" s="67" t="str">
        <f aca="false">IF(I1376&gt;0,"Targeted Dealer","-")</f>
        <v>Targeted Dealer</v>
      </c>
      <c r="H1376" s="67"/>
      <c r="I1376" s="68" t="n">
        <v>25</v>
      </c>
      <c r="J1376" s="68" t="n">
        <f aca="false">I1376/$J$1*$E$1</f>
        <v>521.774193548387</v>
      </c>
      <c r="K1376" s="97" t="n">
        <v>25</v>
      </c>
      <c r="L1376" s="69" t="n">
        <f aca="false">K1376-J1376</f>
        <v>-496.774193548387</v>
      </c>
      <c r="M1376" s="69" t="n">
        <f aca="false">IFERROR((K1376/J1376%),"-")</f>
        <v>4.79134466769706</v>
      </c>
      <c r="N1376" s="100" t="n">
        <v>25</v>
      </c>
      <c r="O1376" s="98" t="str">
        <f aca="false">IF(F1376&lt;=$P$2,"Nov","")</f>
        <v>Nov</v>
      </c>
      <c r="P1376" s="97" t="n">
        <v>25</v>
      </c>
      <c r="Q1376" s="100" t="n">
        <f aca="false">K1376-P1376</f>
        <v>0</v>
      </c>
      <c r="R1376" s="98" t="n">
        <f aca="false">IFERROR(IF(O1376="Nov",(K1376/P1376-1)),0)</f>
        <v>0</v>
      </c>
      <c r="S1376" s="100" t="str">
        <f aca="false">IF(N1376&gt;0,IF(O1376="","-",IF(R1376&lt;0%,"DEGROWTH","GROWTH")))</f>
        <v>GROWTH</v>
      </c>
      <c r="T1376" s="101" t="n">
        <v>25</v>
      </c>
      <c r="U1376" s="101" t="str">
        <f aca="false">IF(F1376&lt;=$V$2,"Dec","")</f>
        <v>Dec</v>
      </c>
      <c r="V1376" s="97" t="n">
        <v>25</v>
      </c>
      <c r="W1376" s="104" t="n">
        <f aca="false">K1376-V1376</f>
        <v>0</v>
      </c>
      <c r="X1376" s="103" t="n">
        <f aca="false">IFERROR(IF(U1376="Dec",(K1376/V1376-1)),0)</f>
        <v>0</v>
      </c>
      <c r="Y1376" s="104" t="str">
        <f aca="false">IF(T1376&gt;0,IF(U1376="","-",IF(X1376&lt;0%,"DEGROWTH","GROWTH")))</f>
        <v>GROWTH</v>
      </c>
      <c r="Z1376" s="24" t="n">
        <v>0</v>
      </c>
      <c r="AA1376" s="24" t="n">
        <f aca="false">IF(H1376&gt;0,1,0)</f>
        <v>0</v>
      </c>
      <c r="AB1376" s="3" t="n">
        <v>1000001919</v>
      </c>
      <c r="AC1376" s="3"/>
    </row>
    <row r="1377" customFormat="false" ht="14.25" hidden="true" customHeight="true" outlineLevel="0" collapsed="false">
      <c r="A1377" s="23" t="s">
        <v>4046</v>
      </c>
      <c r="B1377" s="65" t="s">
        <v>101</v>
      </c>
      <c r="C1377" s="65" t="s">
        <v>352</v>
      </c>
      <c r="D1377" s="65" t="n">
        <v>1000001924</v>
      </c>
      <c r="E1377" s="66" t="s">
        <v>353</v>
      </c>
      <c r="F1377" s="67" t="n">
        <v>43088</v>
      </c>
      <c r="G1377" s="67" t="str">
        <f aca="false">IF(I1377&gt;0,"Targeted Dealer","-")</f>
        <v>Targeted Dealer</v>
      </c>
      <c r="H1377" s="67"/>
      <c r="I1377" s="68" t="n">
        <v>50</v>
      </c>
      <c r="J1377" s="68" t="n">
        <f aca="false">I1377/$J$1*$E$1</f>
        <v>1043.54838709677</v>
      </c>
      <c r="K1377" s="97" t="n">
        <v>0</v>
      </c>
      <c r="L1377" s="69" t="n">
        <f aca="false">K1377-J1377</f>
        <v>-1043.54838709677</v>
      </c>
      <c r="M1377" s="69" t="n">
        <f aca="false">IFERROR((K1377/J1377%),"-")</f>
        <v>0</v>
      </c>
      <c r="N1377" s="100" t="n">
        <v>20</v>
      </c>
      <c r="O1377" s="98" t="str">
        <f aca="false">IF(F1377&lt;=$P$2,"Nov","")</f>
        <v>Nov</v>
      </c>
      <c r="P1377" s="97" t="n">
        <v>20</v>
      </c>
      <c r="Q1377" s="100" t="n">
        <f aca="false">K1377-P1377</f>
        <v>-20</v>
      </c>
      <c r="R1377" s="98" t="n">
        <f aca="false">IFERROR(IF(O1377="Nov",(K1377/P1377-1)),0)</f>
        <v>-1</v>
      </c>
      <c r="S1377" s="100" t="str">
        <f aca="false">IF(N1377&gt;0,IF(O1377="","-",IF(R1377&lt;0%,"DEGROWTH","GROWTH")))</f>
        <v>DEGROWTH</v>
      </c>
      <c r="T1377" s="101" t="n">
        <v>111</v>
      </c>
      <c r="U1377" s="101" t="str">
        <f aca="false">IF(F1377&lt;=$V$2,"Dec","")</f>
        <v>Dec</v>
      </c>
      <c r="V1377" s="97" t="n">
        <v>111</v>
      </c>
      <c r="W1377" s="104" t="n">
        <f aca="false">K1377-V1377</f>
        <v>-111</v>
      </c>
      <c r="X1377" s="103" t="n">
        <f aca="false">IFERROR(IF(U1377="Dec",(K1377/V1377-1)),0)</f>
        <v>-1</v>
      </c>
      <c r="Y1377" s="104" t="str">
        <f aca="false">IF(T1377&gt;0,IF(U1377="","-",IF(X1377&lt;0%,"DEGROWTH","GROWTH")))</f>
        <v>DEGROWTH</v>
      </c>
      <c r="Z1377" s="24" t="n">
        <v>1</v>
      </c>
      <c r="AA1377" s="24" t="n">
        <f aca="false">IF(H1377&gt;0,1,0)</f>
        <v>0</v>
      </c>
      <c r="AB1377" s="3" t="n">
        <v>1000001924</v>
      </c>
      <c r="AC1377" s="3"/>
    </row>
    <row r="1378" customFormat="false" ht="14.25" hidden="true" customHeight="true" outlineLevel="0" collapsed="false">
      <c r="A1378" s="23" t="s">
        <v>4046</v>
      </c>
      <c r="B1378" s="65" t="s">
        <v>101</v>
      </c>
      <c r="C1378" s="65" t="s">
        <v>2508</v>
      </c>
      <c r="D1378" s="65" t="n">
        <v>1000001938</v>
      </c>
      <c r="E1378" s="66" t="s">
        <v>2509</v>
      </c>
      <c r="F1378" s="67" t="n">
        <v>43091</v>
      </c>
      <c r="G1378" s="67" t="str">
        <f aca="false">IF(I1378&gt;0,"Targeted Dealer","-")</f>
        <v>Targeted Dealer</v>
      </c>
      <c r="H1378" s="67" t="s">
        <v>627</v>
      </c>
      <c r="I1378" s="68" t="n">
        <v>50</v>
      </c>
      <c r="J1378" s="68" t="n">
        <f aca="false">I1378/$J$1*$E$1</f>
        <v>1043.54838709677</v>
      </c>
      <c r="K1378" s="97" t="n">
        <v>110</v>
      </c>
      <c r="L1378" s="69" t="n">
        <f aca="false">K1378-J1378</f>
        <v>-933.548387096774</v>
      </c>
      <c r="M1378" s="69" t="n">
        <f aca="false">IFERROR((K1378/J1378%),"-")</f>
        <v>10.5409582689335</v>
      </c>
      <c r="N1378" s="100" t="n">
        <v>50</v>
      </c>
      <c r="O1378" s="98" t="str">
        <f aca="false">IF(F1378&lt;=$P$2,"Nov","")</f>
        <v>Nov</v>
      </c>
      <c r="P1378" s="97" t="n">
        <v>50</v>
      </c>
      <c r="Q1378" s="100" t="n">
        <f aca="false">K1378-P1378</f>
        <v>60</v>
      </c>
      <c r="R1378" s="98" t="n">
        <f aca="false">IFERROR(IF(O1378="Nov",(K1378/P1378-1)),0)</f>
        <v>1.2</v>
      </c>
      <c r="S1378" s="100" t="str">
        <f aca="false">IF(N1378&gt;0,IF(O1378="","-",IF(R1378&lt;0%,"DEGROWTH","GROWTH")))</f>
        <v>GROWTH</v>
      </c>
      <c r="T1378" s="101" t="n">
        <v>100</v>
      </c>
      <c r="U1378" s="101" t="str">
        <f aca="false">IF(F1378&lt;=$V$2,"Dec","")</f>
        <v>Dec</v>
      </c>
      <c r="V1378" s="97" t="n">
        <v>100</v>
      </c>
      <c r="W1378" s="104" t="n">
        <f aca="false">K1378-V1378</f>
        <v>10</v>
      </c>
      <c r="X1378" s="103" t="n">
        <f aca="false">IFERROR(IF(U1378="Dec",(K1378/V1378-1)),0)</f>
        <v>0.1</v>
      </c>
      <c r="Y1378" s="104" t="str">
        <f aca="false">IF(T1378&gt;0,IF(U1378="","-",IF(X1378&lt;0%,"DEGROWTH","GROWTH")))</f>
        <v>GROWTH</v>
      </c>
      <c r="Z1378" s="24" t="n">
        <v>0</v>
      </c>
      <c r="AA1378" s="24" t="n">
        <f aca="false">IF(H1378&gt;0,1,0)</f>
        <v>1</v>
      </c>
      <c r="AB1378" s="3" t="n">
        <v>1000001938</v>
      </c>
      <c r="AC1378" s="3"/>
    </row>
    <row r="1379" customFormat="false" ht="14.25" hidden="true" customHeight="true" outlineLevel="0" collapsed="false">
      <c r="A1379" s="23" t="s">
        <v>4046</v>
      </c>
      <c r="B1379" s="65" t="s">
        <v>101</v>
      </c>
      <c r="C1379" s="65" t="s">
        <v>2510</v>
      </c>
      <c r="D1379" s="65" t="n">
        <v>1000001928</v>
      </c>
      <c r="E1379" s="66" t="s">
        <v>2511</v>
      </c>
      <c r="F1379" s="67" t="n">
        <v>43315</v>
      </c>
      <c r="G1379" s="67" t="str">
        <f aca="false">IF(I1379&gt;0,"Targeted Dealer","-")</f>
        <v>Targeted Dealer</v>
      </c>
      <c r="H1379" s="67" t="s">
        <v>627</v>
      </c>
      <c r="I1379" s="68" t="n">
        <v>200</v>
      </c>
      <c r="J1379" s="68" t="n">
        <f aca="false">I1379/$J$1*$E$1</f>
        <v>4174.1935483871</v>
      </c>
      <c r="K1379" s="97" t="n">
        <v>318</v>
      </c>
      <c r="L1379" s="69" t="n">
        <f aca="false">K1379-J1379</f>
        <v>-3856.1935483871</v>
      </c>
      <c r="M1379" s="69" t="n">
        <f aca="false">IFERROR((K1379/J1379%),"-")</f>
        <v>7.61823802163833</v>
      </c>
      <c r="N1379" s="100" t="n">
        <v>252</v>
      </c>
      <c r="O1379" s="98" t="str">
        <f aca="false">IF(F1379&lt;=$P$2,"Nov","")</f>
        <v>Nov</v>
      </c>
      <c r="P1379" s="97" t="n">
        <v>252</v>
      </c>
      <c r="Q1379" s="100" t="n">
        <f aca="false">K1379-P1379</f>
        <v>66</v>
      </c>
      <c r="R1379" s="98" t="n">
        <f aca="false">IFERROR(IF(O1379="Nov",(K1379/P1379-1)),0)</f>
        <v>0.261904761904762</v>
      </c>
      <c r="S1379" s="100" t="str">
        <f aca="false">IF(N1379&gt;0,IF(O1379="","-",IF(R1379&lt;0%,"DEGROWTH","GROWTH")))</f>
        <v>GROWTH</v>
      </c>
      <c r="T1379" s="101" t="n">
        <v>257.6</v>
      </c>
      <c r="U1379" s="101" t="str">
        <f aca="false">IF(F1379&lt;=$V$2,"Dec","")</f>
        <v>Dec</v>
      </c>
      <c r="V1379" s="97" t="n">
        <v>257.6</v>
      </c>
      <c r="W1379" s="104" t="n">
        <f aca="false">K1379-V1379</f>
        <v>60.4</v>
      </c>
      <c r="X1379" s="103" t="n">
        <f aca="false">IFERROR(IF(U1379="Dec",(K1379/V1379-1)),0)</f>
        <v>0.234472049689441</v>
      </c>
      <c r="Y1379" s="104" t="str">
        <f aca="false">IF(T1379&gt;0,IF(U1379="","-",IF(X1379&lt;0%,"DEGROWTH","GROWTH")))</f>
        <v>GROWTH</v>
      </c>
      <c r="Z1379" s="24" t="n">
        <v>0</v>
      </c>
      <c r="AA1379" s="24" t="n">
        <f aca="false">IF(H1379&gt;0,1,0)</f>
        <v>1</v>
      </c>
      <c r="AB1379" s="3" t="n">
        <v>1000001928</v>
      </c>
      <c r="AC1379" s="3"/>
    </row>
    <row r="1380" customFormat="false" ht="14.25" hidden="true" customHeight="true" outlineLevel="0" collapsed="false">
      <c r="A1380" s="23" t="s">
        <v>4046</v>
      </c>
      <c r="B1380" s="65" t="s">
        <v>101</v>
      </c>
      <c r="C1380" s="65" t="s">
        <v>2512</v>
      </c>
      <c r="D1380" s="65" t="n">
        <v>1000001947</v>
      </c>
      <c r="E1380" s="66" t="s">
        <v>2513</v>
      </c>
      <c r="F1380" s="67" t="n">
        <v>43339</v>
      </c>
      <c r="G1380" s="67" t="str">
        <f aca="false">IF(I1380&gt;0,"Targeted Dealer","-")</f>
        <v>Targeted Dealer</v>
      </c>
      <c r="H1380" s="67"/>
      <c r="I1380" s="68" t="n">
        <v>150</v>
      </c>
      <c r="J1380" s="68" t="n">
        <f aca="false">I1380/$J$1*$E$1</f>
        <v>3130.64516129032</v>
      </c>
      <c r="K1380" s="97" t="n">
        <v>235</v>
      </c>
      <c r="L1380" s="69" t="n">
        <f aca="false">K1380-J1380</f>
        <v>-2895.64516129032</v>
      </c>
      <c r="M1380" s="69" t="n">
        <f aca="false">IFERROR((K1380/J1380%),"-")</f>
        <v>7.50643997939207</v>
      </c>
      <c r="N1380" s="100" t="n">
        <v>205</v>
      </c>
      <c r="O1380" s="98" t="str">
        <f aca="false">IF(F1380&lt;=$P$2,"Nov","")</f>
        <v>Nov</v>
      </c>
      <c r="P1380" s="97" t="n">
        <v>205</v>
      </c>
      <c r="Q1380" s="100" t="n">
        <f aca="false">K1380-P1380</f>
        <v>30</v>
      </c>
      <c r="R1380" s="98" t="n">
        <f aca="false">IFERROR(IF(O1380="Nov",(K1380/P1380-1)),0)</f>
        <v>0.146341463414634</v>
      </c>
      <c r="S1380" s="100" t="str">
        <f aca="false">IF(N1380&gt;0,IF(O1380="","-",IF(R1380&lt;0%,"DEGROWTH","GROWTH")))</f>
        <v>GROWTH</v>
      </c>
      <c r="T1380" s="101" t="n">
        <v>179</v>
      </c>
      <c r="U1380" s="101" t="str">
        <f aca="false">IF(F1380&lt;=$V$2,"Dec","")</f>
        <v>Dec</v>
      </c>
      <c r="V1380" s="97" t="n">
        <v>179</v>
      </c>
      <c r="W1380" s="104" t="n">
        <f aca="false">K1380-V1380</f>
        <v>56</v>
      </c>
      <c r="X1380" s="103" t="n">
        <f aca="false">IFERROR(IF(U1380="Dec",(K1380/V1380-1)),0)</f>
        <v>0.312849162011173</v>
      </c>
      <c r="Y1380" s="104" t="str">
        <f aca="false">IF(T1380&gt;0,IF(U1380="","-",IF(X1380&lt;0%,"DEGROWTH","GROWTH")))</f>
        <v>GROWTH</v>
      </c>
      <c r="Z1380" s="24" t="n">
        <v>0</v>
      </c>
      <c r="AA1380" s="24" t="n">
        <f aca="false">IF(H1380&gt;0,1,0)</f>
        <v>0</v>
      </c>
      <c r="AB1380" s="3" t="n">
        <v>1000001947</v>
      </c>
      <c r="AC1380" s="3"/>
    </row>
    <row r="1381" customFormat="false" ht="14.25" hidden="true" customHeight="true" outlineLevel="0" collapsed="false">
      <c r="A1381" s="23" t="s">
        <v>4046</v>
      </c>
      <c r="B1381" s="65" t="s">
        <v>101</v>
      </c>
      <c r="C1381" s="65" t="s">
        <v>2514</v>
      </c>
      <c r="D1381" s="65" t="n">
        <v>1000001920</v>
      </c>
      <c r="E1381" s="66" t="s">
        <v>2515</v>
      </c>
      <c r="F1381" s="67" t="n">
        <v>43421</v>
      </c>
      <c r="G1381" s="67" t="str">
        <f aca="false">IF(I1381&gt;0,"Targeted Dealer","-")</f>
        <v>Targeted Dealer</v>
      </c>
      <c r="H1381" s="67"/>
      <c r="I1381" s="68" t="n">
        <v>125</v>
      </c>
      <c r="J1381" s="68" t="n">
        <f aca="false">I1381/$J$1*$E$1</f>
        <v>2608.87096774194</v>
      </c>
      <c r="K1381" s="97" t="n">
        <v>130</v>
      </c>
      <c r="L1381" s="69" t="n">
        <f aca="false">K1381-J1381</f>
        <v>-2478.87096774194</v>
      </c>
      <c r="M1381" s="69" t="n">
        <f aca="false">IFERROR((K1381/J1381%),"-")</f>
        <v>4.98299845440495</v>
      </c>
      <c r="N1381" s="100" t="n">
        <v>110</v>
      </c>
      <c r="O1381" s="98" t="str">
        <f aca="false">IF(F1381&lt;=$P$2,"Nov","")</f>
        <v>Nov</v>
      </c>
      <c r="P1381" s="97" t="n">
        <v>110</v>
      </c>
      <c r="Q1381" s="100" t="n">
        <f aca="false">K1381-P1381</f>
        <v>20</v>
      </c>
      <c r="R1381" s="98" t="n">
        <f aca="false">IFERROR(IF(O1381="Nov",(K1381/P1381-1)),0)</f>
        <v>0.181818181818182</v>
      </c>
      <c r="S1381" s="100" t="str">
        <f aca="false">IF(N1381&gt;0,IF(O1381="","-",IF(R1381&lt;0%,"DEGROWTH","GROWTH")))</f>
        <v>GROWTH</v>
      </c>
      <c r="T1381" s="101" t="n">
        <v>180</v>
      </c>
      <c r="U1381" s="101" t="str">
        <f aca="false">IF(F1381&lt;=$V$2,"Dec","")</f>
        <v>Dec</v>
      </c>
      <c r="V1381" s="97" t="n">
        <v>180</v>
      </c>
      <c r="W1381" s="104" t="n">
        <f aca="false">K1381-V1381</f>
        <v>-50</v>
      </c>
      <c r="X1381" s="103" t="n">
        <f aca="false">IFERROR(IF(U1381="Dec",(K1381/V1381-1)),0)</f>
        <v>-0.277777777777778</v>
      </c>
      <c r="Y1381" s="104" t="str">
        <f aca="false">IF(T1381&gt;0,IF(U1381="","-",IF(X1381&lt;0%,"DEGROWTH","GROWTH")))</f>
        <v>DEGROWTH</v>
      </c>
      <c r="Z1381" s="24" t="n">
        <v>0</v>
      </c>
      <c r="AA1381" s="24" t="n">
        <f aca="false">IF(H1381&gt;0,1,0)</f>
        <v>0</v>
      </c>
      <c r="AB1381" s="3" t="n">
        <v>1000001920</v>
      </c>
      <c r="AC1381" s="3"/>
    </row>
    <row r="1382" customFormat="false" ht="14.25" hidden="true" customHeight="true" outlineLevel="0" collapsed="false">
      <c r="A1382" s="23" t="s">
        <v>4046</v>
      </c>
      <c r="B1382" s="65" t="s">
        <v>101</v>
      </c>
      <c r="C1382" s="65" t="s">
        <v>2516</v>
      </c>
      <c r="D1382" s="65" t="n">
        <v>1000001918</v>
      </c>
      <c r="E1382" s="66" t="s">
        <v>2517</v>
      </c>
      <c r="F1382" s="67" t="n">
        <v>43424</v>
      </c>
      <c r="G1382" s="67" t="str">
        <f aca="false">IF(I1382&gt;0,"Targeted Dealer","-")</f>
        <v>Targeted Dealer</v>
      </c>
      <c r="H1382" s="67"/>
      <c r="I1382" s="68" t="n">
        <v>100</v>
      </c>
      <c r="J1382" s="68" t="n">
        <f aca="false">I1382/$J$1*$E$1</f>
        <v>2087.09677419355</v>
      </c>
      <c r="K1382" s="97" t="n">
        <v>168</v>
      </c>
      <c r="L1382" s="69" t="n">
        <f aca="false">K1382-J1382</f>
        <v>-1919.09677419355</v>
      </c>
      <c r="M1382" s="69" t="n">
        <f aca="false">IFERROR((K1382/J1382%),"-")</f>
        <v>8.04945904173107</v>
      </c>
      <c r="N1382" s="100" t="n">
        <v>35</v>
      </c>
      <c r="O1382" s="98" t="str">
        <f aca="false">IF(F1382&lt;=$P$2,"Nov","")</f>
        <v>Nov</v>
      </c>
      <c r="P1382" s="97" t="n">
        <v>35</v>
      </c>
      <c r="Q1382" s="100" t="n">
        <f aca="false">K1382-P1382</f>
        <v>133</v>
      </c>
      <c r="R1382" s="98" t="n">
        <f aca="false">IFERROR(IF(O1382="Nov",(K1382/P1382-1)),0)</f>
        <v>3.8</v>
      </c>
      <c r="S1382" s="100" t="str">
        <f aca="false">IF(N1382&gt;0,IF(O1382="","-",IF(R1382&lt;0%,"DEGROWTH","GROWTH")))</f>
        <v>GROWTH</v>
      </c>
      <c r="T1382" s="101" t="n">
        <v>128.5</v>
      </c>
      <c r="U1382" s="101" t="str">
        <f aca="false">IF(F1382&lt;=$V$2,"Dec","")</f>
        <v>Dec</v>
      </c>
      <c r="V1382" s="97" t="n">
        <v>128.5</v>
      </c>
      <c r="W1382" s="104" t="n">
        <f aca="false">K1382-V1382</f>
        <v>39.5</v>
      </c>
      <c r="X1382" s="103" t="n">
        <f aca="false">IFERROR(IF(U1382="Dec",(K1382/V1382-1)),0)</f>
        <v>0.307392996108949</v>
      </c>
      <c r="Y1382" s="104" t="str">
        <f aca="false">IF(T1382&gt;0,IF(U1382="","-",IF(X1382&lt;0%,"DEGROWTH","GROWTH")))</f>
        <v>GROWTH</v>
      </c>
      <c r="Z1382" s="24" t="n">
        <v>0</v>
      </c>
      <c r="AA1382" s="24" t="n">
        <f aca="false">IF(H1382&gt;0,1,0)</f>
        <v>0</v>
      </c>
      <c r="AB1382" s="3" t="n">
        <v>1000001918</v>
      </c>
      <c r="AC1382" s="3"/>
    </row>
    <row r="1383" customFormat="false" ht="14.25" hidden="true" customHeight="true" outlineLevel="0" collapsed="false">
      <c r="A1383" s="23" t="s">
        <v>4046</v>
      </c>
      <c r="B1383" s="65" t="s">
        <v>101</v>
      </c>
      <c r="C1383" s="65" t="s">
        <v>3929</v>
      </c>
      <c r="D1383" s="65" t="n">
        <v>1000001922</v>
      </c>
      <c r="E1383" s="66" t="s">
        <v>3930</v>
      </c>
      <c r="F1383" s="67" t="n">
        <v>43616</v>
      </c>
      <c r="G1383" s="67" t="str">
        <f aca="false">IF(I1383&gt;0,"Targeted Dealer","-")</f>
        <v>Targeted Dealer</v>
      </c>
      <c r="H1383" s="67"/>
      <c r="I1383" s="68" t="n">
        <v>100</v>
      </c>
      <c r="J1383" s="68" t="n">
        <f aca="false">I1383/$J$1*$E$1</f>
        <v>2087.09677419355</v>
      </c>
      <c r="K1383" s="97" t="n">
        <v>10</v>
      </c>
      <c r="L1383" s="69" t="n">
        <f aca="false">K1383-J1383</f>
        <v>-2077.09677419355</v>
      </c>
      <c r="M1383" s="69" t="n">
        <f aca="false">IFERROR((K1383/J1383%),"-")</f>
        <v>0.479134466769706</v>
      </c>
      <c r="N1383" s="100" t="n">
        <v>5</v>
      </c>
      <c r="O1383" s="98" t="str">
        <f aca="false">IF(F1383&lt;=$P$2,"Nov","")</f>
        <v>Nov</v>
      </c>
      <c r="P1383" s="97" t="n">
        <v>5</v>
      </c>
      <c r="Q1383" s="100" t="n">
        <f aca="false">K1383-P1383</f>
        <v>5</v>
      </c>
      <c r="R1383" s="98" t="n">
        <f aca="false">IFERROR(IF(O1383="Nov",(K1383/P1383-1)),0)</f>
        <v>1</v>
      </c>
      <c r="S1383" s="100" t="str">
        <f aca="false">IF(N1383&gt;0,IF(O1383="","-",IF(R1383&lt;0%,"DEGROWTH","GROWTH")))</f>
        <v>GROWTH</v>
      </c>
      <c r="T1383" s="101" t="n">
        <v>11</v>
      </c>
      <c r="U1383" s="101" t="str">
        <f aca="false">IF(F1383&lt;=$V$2,"Dec","")</f>
        <v>Dec</v>
      </c>
      <c r="V1383" s="97" t="n">
        <v>11</v>
      </c>
      <c r="W1383" s="104" t="n">
        <f aca="false">K1383-V1383</f>
        <v>-1</v>
      </c>
      <c r="X1383" s="103" t="n">
        <f aca="false">IFERROR(IF(U1383="Dec",(K1383/V1383-1)),0)</f>
        <v>-0.0909090909090909</v>
      </c>
      <c r="Y1383" s="104" t="str">
        <f aca="false">IF(T1383&gt;0,IF(U1383="","-",IF(X1383&lt;0%,"DEGROWTH","GROWTH")))</f>
        <v>DEGROWTH</v>
      </c>
      <c r="Z1383" s="24" t="n">
        <v>0</v>
      </c>
      <c r="AA1383" s="24" t="n">
        <f aca="false">IF(H1383&gt;0,1,0)</f>
        <v>0</v>
      </c>
      <c r="AB1383" s="3" t="n">
        <v>1000001922</v>
      </c>
      <c r="AC1383" s="3"/>
    </row>
    <row r="1384" customFormat="false" ht="14.25" hidden="true" customHeight="true" outlineLevel="0" collapsed="false">
      <c r="A1384" s="23" t="s">
        <v>4046</v>
      </c>
      <c r="B1384" s="65" t="s">
        <v>101</v>
      </c>
      <c r="C1384" s="65" t="s">
        <v>2518</v>
      </c>
      <c r="D1384" s="65" t="n">
        <v>1000001931</v>
      </c>
      <c r="E1384" s="66" t="s">
        <v>2519</v>
      </c>
      <c r="F1384" s="67" t="n">
        <v>43690</v>
      </c>
      <c r="G1384" s="67" t="str">
        <f aca="false">IF(I1384&gt;0,"Targeted Dealer","-")</f>
        <v>Targeted Dealer</v>
      </c>
      <c r="H1384" s="67" t="s">
        <v>627</v>
      </c>
      <c r="I1384" s="68" t="n">
        <v>100</v>
      </c>
      <c r="J1384" s="68" t="n">
        <f aca="false">I1384/$J$1*$E$1</f>
        <v>2087.09677419355</v>
      </c>
      <c r="K1384" s="97" t="n">
        <v>0</v>
      </c>
      <c r="L1384" s="69" t="n">
        <f aca="false">K1384-J1384</f>
        <v>-2087.09677419355</v>
      </c>
      <c r="M1384" s="69" t="n">
        <f aca="false">IFERROR((K1384/J1384%),"-")</f>
        <v>0</v>
      </c>
      <c r="N1384" s="100" t="n">
        <v>0</v>
      </c>
      <c r="O1384" s="98" t="str">
        <f aca="false">IF(F1384&lt;=$P$2,"Nov","")</f>
        <v>Nov</v>
      </c>
      <c r="P1384" s="97" t="n">
        <v>0</v>
      </c>
      <c r="Q1384" s="100" t="n">
        <f aca="false">K1384-P1384</f>
        <v>0</v>
      </c>
      <c r="R1384" s="98" t="n">
        <f aca="false">IFERROR(IF(O1384="Nov",(K1384/P1384-1)),0)</f>
        <v>0</v>
      </c>
      <c r="S1384" s="105" t="b">
        <f aca="false">IF(N1384&gt;0,IF(O1384="","-",IF(R1384&lt;0%,"DEGROWTH","GROWTH")))</f>
        <v>0</v>
      </c>
      <c r="T1384" s="101" t="n">
        <v>20</v>
      </c>
      <c r="U1384" s="101" t="str">
        <f aca="false">IF(F1384&lt;=$V$2,"Dec","")</f>
        <v>Dec</v>
      </c>
      <c r="V1384" s="97" t="n">
        <v>20</v>
      </c>
      <c r="W1384" s="104" t="n">
        <f aca="false">K1384-V1384</f>
        <v>-20</v>
      </c>
      <c r="X1384" s="103" t="n">
        <f aca="false">IFERROR(IF(U1384="Dec",(K1384/V1384-1)),0)</f>
        <v>-1</v>
      </c>
      <c r="Y1384" s="104" t="str">
        <f aca="false">IF(T1384&gt;0,IF(U1384="","-",IF(X1384&lt;0%,"DEGROWTH","GROWTH")))</f>
        <v>DEGROWTH</v>
      </c>
      <c r="Z1384" s="24" t="n">
        <v>1</v>
      </c>
      <c r="AA1384" s="24" t="n">
        <f aca="false">IF(H1384&gt;0,1,0)</f>
        <v>1</v>
      </c>
      <c r="AB1384" s="3" t="n">
        <v>1000001931</v>
      </c>
      <c r="AC1384" s="3"/>
    </row>
    <row r="1385" customFormat="false" ht="14.25" hidden="true" customHeight="true" outlineLevel="0" collapsed="false">
      <c r="A1385" s="23" t="s">
        <v>4046</v>
      </c>
      <c r="B1385" s="65" t="s">
        <v>101</v>
      </c>
      <c r="C1385" s="65" t="s">
        <v>2520</v>
      </c>
      <c r="D1385" s="65" t="n">
        <v>1000001932</v>
      </c>
      <c r="E1385" s="66" t="s">
        <v>2521</v>
      </c>
      <c r="F1385" s="67" t="n">
        <v>43698</v>
      </c>
      <c r="G1385" s="67" t="str">
        <f aca="false">IF(I1385&gt;0,"Targeted Dealer","-")</f>
        <v>Targeted Dealer</v>
      </c>
      <c r="H1385" s="67"/>
      <c r="I1385" s="68" t="n">
        <v>1200</v>
      </c>
      <c r="J1385" s="68" t="n">
        <f aca="false">I1385/$J$1*$E$1</f>
        <v>25045.1612903226</v>
      </c>
      <c r="K1385" s="97" t="n">
        <v>2230.75</v>
      </c>
      <c r="L1385" s="69" t="n">
        <f aca="false">K1385-J1385</f>
        <v>-22814.4112903226</v>
      </c>
      <c r="M1385" s="69" t="n">
        <f aca="false">IFERROR((K1385/J1385%),"-")</f>
        <v>8.90691009788769</v>
      </c>
      <c r="N1385" s="100" t="n">
        <v>1114.65</v>
      </c>
      <c r="O1385" s="98" t="str">
        <f aca="false">IF(F1385&lt;=$P$2,"Nov","")</f>
        <v>Nov</v>
      </c>
      <c r="P1385" s="97" t="n">
        <v>1114.65</v>
      </c>
      <c r="Q1385" s="100" t="n">
        <f aca="false">K1385-P1385</f>
        <v>1116.1</v>
      </c>
      <c r="R1385" s="98" t="n">
        <f aca="false">IFERROR(IF(O1385="Nov",(K1385/P1385-1)),0)</f>
        <v>1.00130085677118</v>
      </c>
      <c r="S1385" s="100" t="str">
        <f aca="false">IF(N1385&gt;0,IF(O1385="","-",IF(R1385&lt;0%,"DEGROWTH","GROWTH")))</f>
        <v>GROWTH</v>
      </c>
      <c r="T1385" s="101" t="n">
        <v>5010.5</v>
      </c>
      <c r="U1385" s="101" t="str">
        <f aca="false">IF(F1385&lt;=$V$2,"Dec","")</f>
        <v>Dec</v>
      </c>
      <c r="V1385" s="97" t="n">
        <v>5010.5</v>
      </c>
      <c r="W1385" s="104" t="n">
        <f aca="false">K1385-V1385</f>
        <v>-2779.75</v>
      </c>
      <c r="X1385" s="103" t="n">
        <f aca="false">IFERROR(IF(U1385="Dec",(K1385/V1385-1)),0)</f>
        <v>-0.554784951601637</v>
      </c>
      <c r="Y1385" s="104" t="str">
        <f aca="false">IF(T1385&gt;0,IF(U1385="","-",IF(X1385&lt;0%,"DEGROWTH","GROWTH")))</f>
        <v>DEGROWTH</v>
      </c>
      <c r="Z1385" s="24" t="n">
        <v>0</v>
      </c>
      <c r="AA1385" s="24" t="n">
        <f aca="false">IF(H1385&gt;0,1,0)</f>
        <v>0</v>
      </c>
      <c r="AB1385" s="3" t="n">
        <v>1000001932</v>
      </c>
      <c r="AC1385" s="3"/>
    </row>
    <row r="1386" customFormat="false" ht="14.25" hidden="true" customHeight="true" outlineLevel="0" collapsed="false">
      <c r="A1386" s="23" t="s">
        <v>4046</v>
      </c>
      <c r="B1386" s="65" t="s">
        <v>101</v>
      </c>
      <c r="C1386" s="65" t="s">
        <v>4583</v>
      </c>
      <c r="D1386" s="65" t="n">
        <v>1000001949</v>
      </c>
      <c r="E1386" s="66" t="s">
        <v>4584</v>
      </c>
      <c r="F1386" s="67" t="n">
        <v>43710</v>
      </c>
      <c r="G1386" s="67" t="str">
        <f aca="false">IF(I1386&gt;0,"Targeted Dealer","-")</f>
        <v>Targeted Dealer</v>
      </c>
      <c r="H1386" s="67"/>
      <c r="I1386" s="68" t="n">
        <v>275</v>
      </c>
      <c r="J1386" s="68" t="n">
        <f aca="false">I1386/$J$1*$E$1</f>
        <v>5739.51612903226</v>
      </c>
      <c r="K1386" s="97" t="n">
        <v>0</v>
      </c>
      <c r="L1386" s="69" t="n">
        <f aca="false">K1386-J1386</f>
        <v>-5739.51612903226</v>
      </c>
      <c r="M1386" s="69" t="n">
        <f aca="false">IFERROR((K1386/J1386%),"-")</f>
        <v>0</v>
      </c>
      <c r="N1386" s="100" t="n">
        <v>0</v>
      </c>
      <c r="O1386" s="98" t="str">
        <f aca="false">IF(F1386&lt;=$P$2,"Nov","")</f>
        <v>Nov</v>
      </c>
      <c r="P1386" s="97" t="n">
        <v>0</v>
      </c>
      <c r="Q1386" s="100" t="n">
        <f aca="false">K1386-P1386</f>
        <v>0</v>
      </c>
      <c r="R1386" s="98" t="n">
        <f aca="false">IFERROR(IF(O1386="Nov",(K1386/P1386-1)),0)</f>
        <v>0</v>
      </c>
      <c r="S1386" s="105" t="b">
        <f aca="false">IF(N1386&gt;0,IF(O1386="","-",IF(R1386&lt;0%,"DEGROWTH","GROWTH")))</f>
        <v>0</v>
      </c>
      <c r="T1386" s="101" t="n">
        <v>120</v>
      </c>
      <c r="U1386" s="101" t="str">
        <f aca="false">IF(F1386&lt;=$V$2,"Dec","")</f>
        <v>Dec</v>
      </c>
      <c r="V1386" s="97" t="n">
        <v>120</v>
      </c>
      <c r="W1386" s="104" t="n">
        <f aca="false">K1386-V1386</f>
        <v>-120</v>
      </c>
      <c r="X1386" s="103" t="n">
        <f aca="false">IFERROR(IF(U1386="Dec",(K1386/V1386-1)),0)</f>
        <v>-1</v>
      </c>
      <c r="Y1386" s="104" t="str">
        <f aca="false">IF(T1386&gt;0,IF(U1386="","-",IF(X1386&lt;0%,"DEGROWTH","GROWTH")))</f>
        <v>DEGROWTH</v>
      </c>
      <c r="Z1386" s="24" t="n">
        <v>1</v>
      </c>
      <c r="AA1386" s="24" t="n">
        <f aca="false">IF(H1386&gt;0,1,0)</f>
        <v>0</v>
      </c>
      <c r="AB1386" s="3" t="n">
        <v>1000001949</v>
      </c>
      <c r="AC1386" s="3"/>
    </row>
    <row r="1387" customFormat="false" ht="14.25" hidden="true" customHeight="true" outlineLevel="0" collapsed="false">
      <c r="A1387" s="23" t="s">
        <v>4046</v>
      </c>
      <c r="B1387" s="65" t="s">
        <v>101</v>
      </c>
      <c r="C1387" s="65" t="s">
        <v>354</v>
      </c>
      <c r="D1387" s="65" t="n">
        <v>1000001950</v>
      </c>
      <c r="E1387" s="66" t="s">
        <v>355</v>
      </c>
      <c r="F1387" s="67" t="n">
        <v>43774</v>
      </c>
      <c r="G1387" s="67" t="str">
        <f aca="false">IF(I1387&gt;0,"Targeted Dealer","-")</f>
        <v>Targeted Dealer</v>
      </c>
      <c r="H1387" s="67"/>
      <c r="I1387" s="68" t="n">
        <v>50</v>
      </c>
      <c r="J1387" s="68" t="n">
        <f aca="false">I1387/$J$1*$E$1</f>
        <v>1043.54838709677</v>
      </c>
      <c r="K1387" s="97" t="n">
        <v>76.75</v>
      </c>
      <c r="L1387" s="69" t="n">
        <f aca="false">K1387-J1387</f>
        <v>-966.798387096774</v>
      </c>
      <c r="M1387" s="69" t="n">
        <f aca="false">IFERROR((K1387/J1387%),"-")</f>
        <v>7.35471406491499</v>
      </c>
      <c r="N1387" s="100" t="n">
        <v>44.25</v>
      </c>
      <c r="O1387" s="98" t="str">
        <f aca="false">IF(F1387&lt;=$P$2,"Nov","")</f>
        <v>Nov</v>
      </c>
      <c r="P1387" s="97" t="n">
        <v>44.25</v>
      </c>
      <c r="Q1387" s="100" t="n">
        <f aca="false">K1387-P1387</f>
        <v>32.5</v>
      </c>
      <c r="R1387" s="98" t="n">
        <f aca="false">IFERROR(IF(O1387="Nov",(K1387/P1387-1)),0)</f>
        <v>0.734463276836158</v>
      </c>
      <c r="S1387" s="100" t="str">
        <f aca="false">IF(N1387&gt;0,IF(O1387="","-",IF(R1387&lt;0%,"DEGROWTH","GROWTH")))</f>
        <v>GROWTH</v>
      </c>
      <c r="T1387" s="101" t="n">
        <v>151.5</v>
      </c>
      <c r="U1387" s="101" t="str">
        <f aca="false">IF(F1387&lt;=$V$2,"Dec","")</f>
        <v>Dec</v>
      </c>
      <c r="V1387" s="97" t="n">
        <v>151.5</v>
      </c>
      <c r="W1387" s="104" t="n">
        <f aca="false">K1387-V1387</f>
        <v>-74.75</v>
      </c>
      <c r="X1387" s="103" t="n">
        <f aca="false">IFERROR(IF(U1387="Dec",(K1387/V1387-1)),0)</f>
        <v>-0.493399339933993</v>
      </c>
      <c r="Y1387" s="104" t="str">
        <f aca="false">IF(T1387&gt;0,IF(U1387="","-",IF(X1387&lt;0%,"DEGROWTH","GROWTH")))</f>
        <v>DEGROWTH</v>
      </c>
      <c r="Z1387" s="24" t="n">
        <v>0</v>
      </c>
      <c r="AA1387" s="24" t="n">
        <f aca="false">IF(H1387&gt;0,1,0)</f>
        <v>0</v>
      </c>
      <c r="AB1387" s="3" t="n">
        <v>1000001950</v>
      </c>
      <c r="AC1387" s="3"/>
    </row>
    <row r="1388" customFormat="false" ht="14.25" hidden="true" customHeight="true" outlineLevel="0" collapsed="false">
      <c r="A1388" s="23" t="s">
        <v>4046</v>
      </c>
      <c r="B1388" s="65" t="s">
        <v>101</v>
      </c>
      <c r="C1388" s="65" t="s">
        <v>2522</v>
      </c>
      <c r="D1388" s="65" t="n">
        <v>1000001942</v>
      </c>
      <c r="E1388" s="66" t="s">
        <v>2523</v>
      </c>
      <c r="F1388" s="67" t="n">
        <v>44096</v>
      </c>
      <c r="G1388" s="67" t="str">
        <f aca="false">IF(I1388&gt;0,"Targeted Dealer","-")</f>
        <v>Targeted Dealer</v>
      </c>
      <c r="H1388" s="67"/>
      <c r="I1388" s="68" t="n">
        <v>200</v>
      </c>
      <c r="J1388" s="68" t="n">
        <f aca="false">I1388/$J$1*$E$1</f>
        <v>4174.1935483871</v>
      </c>
      <c r="K1388" s="97" t="n">
        <v>233</v>
      </c>
      <c r="L1388" s="69" t="n">
        <f aca="false">K1388-J1388</f>
        <v>-3941.1935483871</v>
      </c>
      <c r="M1388" s="69" t="n">
        <f aca="false">IFERROR((K1388/J1388%),"-")</f>
        <v>5.58191653786708</v>
      </c>
      <c r="N1388" s="100" t="n">
        <v>220</v>
      </c>
      <c r="O1388" s="98" t="str">
        <f aca="false">IF(F1388&lt;=$P$2,"Nov","")</f>
        <v>Nov</v>
      </c>
      <c r="P1388" s="97" t="n">
        <v>220</v>
      </c>
      <c r="Q1388" s="100" t="n">
        <f aca="false">K1388-P1388</f>
        <v>13</v>
      </c>
      <c r="R1388" s="98" t="n">
        <f aca="false">IFERROR(IF(O1388="Nov",(K1388/P1388-1)),0)</f>
        <v>0.0590909090909091</v>
      </c>
      <c r="S1388" s="100" t="str">
        <f aca="false">IF(N1388&gt;0,IF(O1388="","-",IF(R1388&lt;0%,"DEGROWTH","GROWTH")))</f>
        <v>GROWTH</v>
      </c>
      <c r="T1388" s="101" t="n">
        <v>588.75</v>
      </c>
      <c r="U1388" s="101" t="str">
        <f aca="false">IF(F1388&lt;=$V$2,"Dec","")</f>
        <v>Dec</v>
      </c>
      <c r="V1388" s="97" t="n">
        <v>588.75</v>
      </c>
      <c r="W1388" s="104" t="n">
        <f aca="false">K1388-V1388</f>
        <v>-355.75</v>
      </c>
      <c r="X1388" s="103" t="n">
        <f aca="false">IFERROR(IF(U1388="Dec",(K1388/V1388-1)),0)</f>
        <v>-0.604246284501062</v>
      </c>
      <c r="Y1388" s="104" t="str">
        <f aca="false">IF(T1388&gt;0,IF(U1388="","-",IF(X1388&lt;0%,"DEGROWTH","GROWTH")))</f>
        <v>DEGROWTH</v>
      </c>
      <c r="Z1388" s="24" t="n">
        <v>0</v>
      </c>
      <c r="AA1388" s="24" t="n">
        <f aca="false">IF(H1388&gt;0,1,0)</f>
        <v>0</v>
      </c>
      <c r="AB1388" s="3" t="n">
        <v>1000001942</v>
      </c>
      <c r="AC1388" s="3"/>
    </row>
    <row r="1389" customFormat="false" ht="14.25" hidden="true" customHeight="true" outlineLevel="0" collapsed="false">
      <c r="A1389" s="23" t="s">
        <v>4046</v>
      </c>
      <c r="B1389" s="65" t="s">
        <v>101</v>
      </c>
      <c r="C1389" s="65" t="s">
        <v>4585</v>
      </c>
      <c r="D1389" s="65" t="n">
        <v>1000001936</v>
      </c>
      <c r="E1389" s="66" t="s">
        <v>4586</v>
      </c>
      <c r="F1389" s="67" t="n">
        <v>44169</v>
      </c>
      <c r="G1389" s="67" t="str">
        <f aca="false">IF(I1389&gt;0,"Targeted Dealer","-")</f>
        <v>Targeted Dealer</v>
      </c>
      <c r="H1389" s="67"/>
      <c r="I1389" s="68" t="n">
        <v>300</v>
      </c>
      <c r="J1389" s="68" t="n">
        <f aca="false">I1389/$J$1*$E$1</f>
        <v>6261.29032258065</v>
      </c>
      <c r="K1389" s="97" t="n">
        <v>0</v>
      </c>
      <c r="L1389" s="69" t="n">
        <f aca="false">K1389-J1389</f>
        <v>-6261.29032258065</v>
      </c>
      <c r="M1389" s="69" t="n">
        <f aca="false">IFERROR((K1389/J1389%),"-")</f>
        <v>0</v>
      </c>
      <c r="N1389" s="100" t="n">
        <v>0</v>
      </c>
      <c r="O1389" s="98" t="str">
        <f aca="false">IF(F1389&lt;=$P$2,"Nov","")</f>
        <v>Nov</v>
      </c>
      <c r="P1389" s="97" t="n">
        <v>0</v>
      </c>
      <c r="Q1389" s="100" t="n">
        <f aca="false">K1389-P1389</f>
        <v>0</v>
      </c>
      <c r="R1389" s="98" t="n">
        <f aca="false">IFERROR(IF(O1389="Nov",(K1389/P1389-1)),0)</f>
        <v>0</v>
      </c>
      <c r="S1389" s="105" t="b">
        <f aca="false">IF(N1389&gt;0,IF(O1389="","-",IF(R1389&lt;0%,"DEGROWTH","GROWTH")))</f>
        <v>0</v>
      </c>
      <c r="T1389" s="101" t="n">
        <v>30</v>
      </c>
      <c r="U1389" s="101" t="str">
        <f aca="false">IF(F1389&lt;=$V$2,"Dec","")</f>
        <v>Dec</v>
      </c>
      <c r="V1389" s="97" t="n">
        <v>30</v>
      </c>
      <c r="W1389" s="104" t="n">
        <f aca="false">K1389-V1389</f>
        <v>-30</v>
      </c>
      <c r="X1389" s="103" t="n">
        <f aca="false">IFERROR(IF(U1389="Dec",(K1389/V1389-1)),0)</f>
        <v>-1</v>
      </c>
      <c r="Y1389" s="104" t="str">
        <f aca="false">IF(T1389&gt;0,IF(U1389="","-",IF(X1389&lt;0%,"DEGROWTH","GROWTH")))</f>
        <v>DEGROWTH</v>
      </c>
      <c r="Z1389" s="24" t="n">
        <v>1</v>
      </c>
      <c r="AA1389" s="24" t="n">
        <f aca="false">IF(H1389&gt;0,1,0)</f>
        <v>0</v>
      </c>
      <c r="AB1389" s="3" t="n">
        <v>1000001936</v>
      </c>
      <c r="AC1389" s="3"/>
    </row>
    <row r="1390" customFormat="false" ht="14.25" hidden="true" customHeight="true" outlineLevel="0" collapsed="false">
      <c r="A1390" s="23" t="s">
        <v>4046</v>
      </c>
      <c r="B1390" s="65" t="s">
        <v>101</v>
      </c>
      <c r="C1390" s="65" t="s">
        <v>2524</v>
      </c>
      <c r="D1390" s="65" t="n">
        <v>1000001951</v>
      </c>
      <c r="E1390" s="66" t="s">
        <v>2525</v>
      </c>
      <c r="F1390" s="67" t="n">
        <v>44181</v>
      </c>
      <c r="G1390" s="67" t="str">
        <f aca="false">IF(I1390&gt;0,"Targeted Dealer","-")</f>
        <v>Targeted Dealer</v>
      </c>
      <c r="H1390" s="67"/>
      <c r="I1390" s="68" t="n">
        <v>300</v>
      </c>
      <c r="J1390" s="68" t="n">
        <f aca="false">I1390/$J$1*$E$1</f>
        <v>6261.29032258065</v>
      </c>
      <c r="K1390" s="97" t="n">
        <v>236</v>
      </c>
      <c r="L1390" s="69" t="n">
        <f aca="false">K1390-J1390</f>
        <v>-6025.29032258065</v>
      </c>
      <c r="M1390" s="69" t="n">
        <f aca="false">IFERROR((K1390/J1390%),"-")</f>
        <v>3.76919113858836</v>
      </c>
      <c r="N1390" s="100" t="n">
        <v>247</v>
      </c>
      <c r="O1390" s="98" t="str">
        <f aca="false">IF(F1390&lt;=$P$2,"Nov","")</f>
        <v>Nov</v>
      </c>
      <c r="P1390" s="97" t="n">
        <v>247</v>
      </c>
      <c r="Q1390" s="100" t="n">
        <f aca="false">K1390-P1390</f>
        <v>-11</v>
      </c>
      <c r="R1390" s="98" t="n">
        <f aca="false">IFERROR(IF(O1390="Nov",(K1390/P1390-1)),0)</f>
        <v>-0.0445344129554656</v>
      </c>
      <c r="S1390" s="100" t="str">
        <f aca="false">IF(N1390&gt;0,IF(O1390="","-",IF(R1390&lt;0%,"DEGROWTH","GROWTH")))</f>
        <v>DEGROWTH</v>
      </c>
      <c r="T1390" s="101" t="n">
        <v>683</v>
      </c>
      <c r="U1390" s="101" t="str">
        <f aca="false">IF(F1390&lt;=$V$2,"Dec","")</f>
        <v>Dec</v>
      </c>
      <c r="V1390" s="97" t="n">
        <v>683</v>
      </c>
      <c r="W1390" s="104" t="n">
        <f aca="false">K1390-V1390</f>
        <v>-447</v>
      </c>
      <c r="X1390" s="103" t="n">
        <f aca="false">IFERROR(IF(U1390="Dec",(K1390/V1390-1)),0)</f>
        <v>-0.654465592972182</v>
      </c>
      <c r="Y1390" s="104" t="str">
        <f aca="false">IF(T1390&gt;0,IF(U1390="","-",IF(X1390&lt;0%,"DEGROWTH","GROWTH")))</f>
        <v>DEGROWTH</v>
      </c>
      <c r="Z1390" s="24" t="n">
        <v>0</v>
      </c>
      <c r="AA1390" s="24" t="n">
        <f aca="false">IF(H1390&gt;0,1,0)</f>
        <v>0</v>
      </c>
      <c r="AB1390" s="3" t="n">
        <v>1000001951</v>
      </c>
      <c r="AC1390" s="3"/>
    </row>
    <row r="1391" customFormat="false" ht="14.25" hidden="true" customHeight="true" outlineLevel="0" collapsed="false">
      <c r="A1391" s="23" t="s">
        <v>4046</v>
      </c>
      <c r="B1391" s="65" t="s">
        <v>101</v>
      </c>
      <c r="C1391" s="65" t="s">
        <v>4287</v>
      </c>
      <c r="D1391" s="65" t="n">
        <v>1000001923</v>
      </c>
      <c r="E1391" s="66" t="s">
        <v>4288</v>
      </c>
      <c r="F1391" s="67" t="n">
        <v>44335</v>
      </c>
      <c r="G1391" s="67" t="str">
        <f aca="false">IF(I1391&gt;0,"Targeted Dealer","-")</f>
        <v>Targeted Dealer</v>
      </c>
      <c r="H1391" s="67"/>
      <c r="I1391" s="68" t="n">
        <v>125</v>
      </c>
      <c r="J1391" s="68" t="n">
        <f aca="false">I1391/$J$1*$E$1</f>
        <v>2608.87096774194</v>
      </c>
      <c r="K1391" s="97" t="n">
        <v>62.5</v>
      </c>
      <c r="L1391" s="69" t="n">
        <f aca="false">K1391-J1391</f>
        <v>-2546.37096774194</v>
      </c>
      <c r="M1391" s="69" t="n">
        <f aca="false">IFERROR((K1391/J1391%),"-")</f>
        <v>2.39567233384853</v>
      </c>
      <c r="N1391" s="100" t="n">
        <v>109</v>
      </c>
      <c r="O1391" s="98" t="str">
        <f aca="false">IF(F1391&lt;=$P$2,"Nov","")</f>
        <v>Nov</v>
      </c>
      <c r="P1391" s="97" t="n">
        <v>109</v>
      </c>
      <c r="Q1391" s="100" t="n">
        <f aca="false">K1391-P1391</f>
        <v>-46.5</v>
      </c>
      <c r="R1391" s="98" t="n">
        <f aca="false">IFERROR(IF(O1391="Nov",(K1391/P1391-1)),0)</f>
        <v>-0.426605504587156</v>
      </c>
      <c r="S1391" s="100" t="str">
        <f aca="false">IF(N1391&gt;0,IF(O1391="","-",IF(R1391&lt;0%,"DEGROWTH","GROWTH")))</f>
        <v>DEGROWTH</v>
      </c>
      <c r="T1391" s="101" t="n">
        <v>240</v>
      </c>
      <c r="U1391" s="101" t="str">
        <f aca="false">IF(F1391&lt;=$V$2,"Dec","")</f>
        <v>Dec</v>
      </c>
      <c r="V1391" s="97" t="n">
        <v>240</v>
      </c>
      <c r="W1391" s="104" t="n">
        <f aca="false">K1391-V1391</f>
        <v>-177.5</v>
      </c>
      <c r="X1391" s="103" t="n">
        <f aca="false">IFERROR(IF(U1391="Dec",(K1391/V1391-1)),0)</f>
        <v>-0.739583333333333</v>
      </c>
      <c r="Y1391" s="104" t="str">
        <f aca="false">IF(T1391&gt;0,IF(U1391="","-",IF(X1391&lt;0%,"DEGROWTH","GROWTH")))</f>
        <v>DEGROWTH</v>
      </c>
      <c r="Z1391" s="24" t="n">
        <v>0</v>
      </c>
      <c r="AA1391" s="24" t="n">
        <f aca="false">IF(H1391&gt;0,1,0)</f>
        <v>0</v>
      </c>
      <c r="AB1391" s="3" t="n">
        <v>1000001923</v>
      </c>
      <c r="AC1391" s="3"/>
    </row>
    <row r="1392" customFormat="false" ht="14.25" hidden="true" customHeight="true" outlineLevel="0" collapsed="false">
      <c r="A1392" s="23" t="s">
        <v>4046</v>
      </c>
      <c r="B1392" s="65" t="s">
        <v>101</v>
      </c>
      <c r="C1392" s="65" t="s">
        <v>356</v>
      </c>
      <c r="D1392" s="65" t="n">
        <v>1000002024</v>
      </c>
      <c r="E1392" s="66" t="s">
        <v>357</v>
      </c>
      <c r="F1392" s="67" t="n">
        <v>44501</v>
      </c>
      <c r="G1392" s="67" t="str">
        <f aca="false">IF(I1392&gt;0,"Targeted Dealer","-")</f>
        <v>Targeted Dealer</v>
      </c>
      <c r="H1392" s="67"/>
      <c r="I1392" s="68" t="n">
        <v>300</v>
      </c>
      <c r="J1392" s="68" t="n">
        <f aca="false">I1392/$J$1*$E$1</f>
        <v>6261.29032258065</v>
      </c>
      <c r="K1392" s="97" t="n">
        <v>0</v>
      </c>
      <c r="L1392" s="69" t="n">
        <f aca="false">K1392-J1392</f>
        <v>-6261.29032258065</v>
      </c>
      <c r="M1392" s="69" t="n">
        <f aca="false">IFERROR((K1392/J1392%),"-")</f>
        <v>0</v>
      </c>
      <c r="N1392" s="100" t="n">
        <v>0</v>
      </c>
      <c r="O1392" s="98" t="str">
        <f aca="false">IF(F1392&lt;=$P$2,"Nov","")</f>
        <v>Nov</v>
      </c>
      <c r="P1392" s="97" t="n">
        <v>0</v>
      </c>
      <c r="Q1392" s="100" t="n">
        <f aca="false">K1392-P1392</f>
        <v>0</v>
      </c>
      <c r="R1392" s="98" t="n">
        <f aca="false">IFERROR(IF(O1392="Nov",(K1392/P1392-1)),0)</f>
        <v>0</v>
      </c>
      <c r="S1392" s="105" t="b">
        <f aca="false">IF(N1392&gt;0,IF(O1392="","-",IF(R1392&lt;0%,"DEGROWTH","GROWTH")))</f>
        <v>0</v>
      </c>
      <c r="T1392" s="101" t="n">
        <v>30</v>
      </c>
      <c r="U1392" s="101" t="str">
        <f aca="false">IF(F1392&lt;=$V$2,"Dec","")</f>
        <v>Dec</v>
      </c>
      <c r="V1392" s="97" t="n">
        <v>30</v>
      </c>
      <c r="W1392" s="104" t="n">
        <f aca="false">K1392-V1392</f>
        <v>-30</v>
      </c>
      <c r="X1392" s="103" t="n">
        <f aca="false">IFERROR(IF(U1392="Dec",(K1392/V1392-1)),0)</f>
        <v>-1</v>
      </c>
      <c r="Y1392" s="104" t="str">
        <f aca="false">IF(T1392&gt;0,IF(U1392="","-",IF(X1392&lt;0%,"DEGROWTH","GROWTH")))</f>
        <v>DEGROWTH</v>
      </c>
      <c r="Z1392" s="24" t="n">
        <v>1</v>
      </c>
      <c r="AA1392" s="24" t="n">
        <f aca="false">IF(H1392&gt;0,1,0)</f>
        <v>0</v>
      </c>
      <c r="AB1392" s="3" t="n">
        <v>1000002024</v>
      </c>
      <c r="AC1392" s="3"/>
    </row>
    <row r="1393" customFormat="false" ht="14.25" hidden="true" customHeight="true" outlineLevel="0" collapsed="false">
      <c r="A1393" s="23" t="s">
        <v>4046</v>
      </c>
      <c r="B1393" s="65" t="s">
        <v>101</v>
      </c>
      <c r="C1393" s="65" t="s">
        <v>2526</v>
      </c>
      <c r="D1393" s="65" t="n">
        <v>1000002036</v>
      </c>
      <c r="E1393" s="66" t="s">
        <v>2527</v>
      </c>
      <c r="F1393" s="67" t="n">
        <v>44501</v>
      </c>
      <c r="G1393" s="67" t="str">
        <f aca="false">IF(I1393&gt;0,"Targeted Dealer","-")</f>
        <v>Targeted Dealer</v>
      </c>
      <c r="H1393" s="67" t="s">
        <v>627</v>
      </c>
      <c r="I1393" s="68" t="n">
        <v>65</v>
      </c>
      <c r="J1393" s="68" t="n">
        <f aca="false">I1393/$J$1*$E$1</f>
        <v>1356.61290322581</v>
      </c>
      <c r="K1393" s="97" t="n">
        <v>125</v>
      </c>
      <c r="L1393" s="69" t="n">
        <f aca="false">K1393-J1393</f>
        <v>-1231.61290322581</v>
      </c>
      <c r="M1393" s="69" t="n">
        <f aca="false">IFERROR((K1393/J1393%),"-")</f>
        <v>9.21412436095589</v>
      </c>
      <c r="N1393" s="100" t="n">
        <v>60</v>
      </c>
      <c r="O1393" s="98" t="str">
        <f aca="false">IF(F1393&lt;=$P$2,"Nov","")</f>
        <v>Nov</v>
      </c>
      <c r="P1393" s="97" t="n">
        <v>60</v>
      </c>
      <c r="Q1393" s="100" t="n">
        <f aca="false">K1393-P1393</f>
        <v>65</v>
      </c>
      <c r="R1393" s="98" t="n">
        <f aca="false">IFERROR(IF(O1393="Nov",(K1393/P1393-1)),0)</f>
        <v>1.08333333333333</v>
      </c>
      <c r="S1393" s="100" t="str">
        <f aca="false">IF(N1393&gt;0,IF(O1393="","-",IF(R1393&lt;0%,"DEGROWTH","GROWTH")))</f>
        <v>GROWTH</v>
      </c>
      <c r="T1393" s="101" t="n">
        <v>101</v>
      </c>
      <c r="U1393" s="101" t="str">
        <f aca="false">IF(F1393&lt;=$V$2,"Dec","")</f>
        <v>Dec</v>
      </c>
      <c r="V1393" s="97" t="n">
        <v>101</v>
      </c>
      <c r="W1393" s="104" t="n">
        <f aca="false">K1393-V1393</f>
        <v>24</v>
      </c>
      <c r="X1393" s="103" t="n">
        <f aca="false">IFERROR(IF(U1393="Dec",(K1393/V1393-1)),0)</f>
        <v>0.237623762376238</v>
      </c>
      <c r="Y1393" s="104" t="str">
        <f aca="false">IF(T1393&gt;0,IF(U1393="","-",IF(X1393&lt;0%,"DEGROWTH","GROWTH")))</f>
        <v>GROWTH</v>
      </c>
      <c r="Z1393" s="24" t="n">
        <v>0</v>
      </c>
      <c r="AA1393" s="24" t="n">
        <f aca="false">IF(H1393&gt;0,1,0)</f>
        <v>1</v>
      </c>
      <c r="AB1393" s="3" t="n">
        <v>1000002036</v>
      </c>
      <c r="AC1393" s="3"/>
    </row>
    <row r="1394" customFormat="false" ht="14.25" hidden="true" customHeight="true" outlineLevel="0" collapsed="false">
      <c r="A1394" s="23" t="s">
        <v>4046</v>
      </c>
      <c r="B1394" s="65" t="s">
        <v>101</v>
      </c>
      <c r="C1394" s="65" t="s">
        <v>2528</v>
      </c>
      <c r="D1394" s="65" t="n">
        <v>1000002552</v>
      </c>
      <c r="E1394" s="66" t="s">
        <v>2529</v>
      </c>
      <c r="F1394" s="67" t="n">
        <v>44615</v>
      </c>
      <c r="G1394" s="67" t="str">
        <f aca="false">IF(I1394&gt;0,"Targeted Dealer","-")</f>
        <v>Targeted Dealer</v>
      </c>
      <c r="H1394" s="67" t="s">
        <v>627</v>
      </c>
      <c r="I1394" s="68" t="n">
        <v>70</v>
      </c>
      <c r="J1394" s="68" t="n">
        <f aca="false">I1394/$J$1*$E$1</f>
        <v>1460.96774193548</v>
      </c>
      <c r="K1394" s="97" t="n">
        <v>75</v>
      </c>
      <c r="L1394" s="69" t="n">
        <f aca="false">K1394-J1394</f>
        <v>-1385.96774193548</v>
      </c>
      <c r="M1394" s="69" t="n">
        <f aca="false">IFERROR((K1394/J1394%),"-")</f>
        <v>5.13358357253257</v>
      </c>
      <c r="N1394" s="100" t="n">
        <v>68.5</v>
      </c>
      <c r="O1394" s="98" t="str">
        <f aca="false">IF(F1394&lt;=$P$2,"Nov","")</f>
        <v>Nov</v>
      </c>
      <c r="P1394" s="97" t="n">
        <v>68.5</v>
      </c>
      <c r="Q1394" s="100" t="n">
        <f aca="false">K1394-P1394</f>
        <v>6.5</v>
      </c>
      <c r="R1394" s="98" t="n">
        <f aca="false">IFERROR(IF(O1394="Nov",(K1394/P1394-1)),0)</f>
        <v>0.0948905109489051</v>
      </c>
      <c r="S1394" s="100" t="str">
        <f aca="false">IF(N1394&gt;0,IF(O1394="","-",IF(R1394&lt;0%,"DEGROWTH","GROWTH")))</f>
        <v>GROWTH</v>
      </c>
      <c r="T1394" s="101" t="n">
        <v>100</v>
      </c>
      <c r="U1394" s="101" t="str">
        <f aca="false">IF(F1394&lt;=$V$2,"Dec","")</f>
        <v>Dec</v>
      </c>
      <c r="V1394" s="97" t="n">
        <v>100</v>
      </c>
      <c r="W1394" s="104" t="n">
        <f aca="false">K1394-V1394</f>
        <v>-25</v>
      </c>
      <c r="X1394" s="103" t="n">
        <f aca="false">IFERROR(IF(U1394="Dec",(K1394/V1394-1)),0)</f>
        <v>-0.25</v>
      </c>
      <c r="Y1394" s="104" t="str">
        <f aca="false">IF(T1394&gt;0,IF(U1394="","-",IF(X1394&lt;0%,"DEGROWTH","GROWTH")))</f>
        <v>DEGROWTH</v>
      </c>
      <c r="Z1394" s="24" t="n">
        <v>0</v>
      </c>
      <c r="AA1394" s="24" t="n">
        <f aca="false">IF(H1394&gt;0,1,0)</f>
        <v>1</v>
      </c>
      <c r="AB1394" s="3" t="n">
        <v>1000002552</v>
      </c>
      <c r="AC1394" s="3"/>
    </row>
    <row r="1395" customFormat="false" ht="14.25" hidden="true" customHeight="true" outlineLevel="0" collapsed="false">
      <c r="A1395" s="23" t="s">
        <v>4046</v>
      </c>
      <c r="B1395" s="65" t="s">
        <v>101</v>
      </c>
      <c r="C1395" s="65" t="s">
        <v>2530</v>
      </c>
      <c r="D1395" s="65" t="n">
        <v>1000002558</v>
      </c>
      <c r="E1395" s="66" t="s">
        <v>2531</v>
      </c>
      <c r="F1395" s="67" t="n">
        <v>44617</v>
      </c>
      <c r="G1395" s="67" t="str">
        <f aca="false">IF(I1395&gt;0,"Targeted Dealer","-")</f>
        <v>Targeted Dealer</v>
      </c>
      <c r="H1395" s="67" t="s">
        <v>627</v>
      </c>
      <c r="I1395" s="68" t="n">
        <v>100</v>
      </c>
      <c r="J1395" s="68" t="n">
        <f aca="false">I1395/$J$1*$E$1</f>
        <v>2087.09677419355</v>
      </c>
      <c r="K1395" s="97" t="n">
        <v>125.25</v>
      </c>
      <c r="L1395" s="69" t="n">
        <f aca="false">K1395-J1395</f>
        <v>-1961.84677419355</v>
      </c>
      <c r="M1395" s="69" t="n">
        <f aca="false">IFERROR((K1395/J1395%),"-")</f>
        <v>6.00115919629057</v>
      </c>
      <c r="N1395" s="100" t="n">
        <v>85.5</v>
      </c>
      <c r="O1395" s="98" t="str">
        <f aca="false">IF(F1395&lt;=$P$2,"Nov","")</f>
        <v>Nov</v>
      </c>
      <c r="P1395" s="97" t="n">
        <v>85.5</v>
      </c>
      <c r="Q1395" s="100" t="n">
        <f aca="false">K1395-P1395</f>
        <v>39.75</v>
      </c>
      <c r="R1395" s="98" t="n">
        <f aca="false">IFERROR(IF(O1395="Nov",(K1395/P1395-1)),0)</f>
        <v>0.464912280701754</v>
      </c>
      <c r="S1395" s="100" t="str">
        <f aca="false">IF(N1395&gt;0,IF(O1395="","-",IF(R1395&lt;0%,"DEGROWTH","GROWTH")))</f>
        <v>GROWTH</v>
      </c>
      <c r="T1395" s="101" t="n">
        <v>112.5</v>
      </c>
      <c r="U1395" s="101" t="str">
        <f aca="false">IF(F1395&lt;=$V$2,"Dec","")</f>
        <v>Dec</v>
      </c>
      <c r="V1395" s="97" t="n">
        <v>112.5</v>
      </c>
      <c r="W1395" s="104" t="n">
        <f aca="false">K1395-V1395</f>
        <v>12.75</v>
      </c>
      <c r="X1395" s="103" t="n">
        <f aca="false">IFERROR(IF(U1395="Dec",(K1395/V1395-1)),0)</f>
        <v>0.113333333333333</v>
      </c>
      <c r="Y1395" s="104" t="str">
        <f aca="false">IF(T1395&gt;0,IF(U1395="","-",IF(X1395&lt;0%,"DEGROWTH","GROWTH")))</f>
        <v>GROWTH</v>
      </c>
      <c r="Z1395" s="24" t="n">
        <v>0</v>
      </c>
      <c r="AA1395" s="24" t="n">
        <f aca="false">IF(H1395&gt;0,1,0)</f>
        <v>1</v>
      </c>
      <c r="AB1395" s="3" t="n">
        <v>1000002558</v>
      </c>
      <c r="AC1395" s="3"/>
    </row>
    <row r="1396" customFormat="false" ht="14.25" hidden="true" customHeight="true" outlineLevel="0" collapsed="false">
      <c r="A1396" s="23" t="s">
        <v>4046</v>
      </c>
      <c r="B1396" s="65" t="s">
        <v>101</v>
      </c>
      <c r="C1396" s="65" t="s">
        <v>2532</v>
      </c>
      <c r="D1396" s="65" t="n">
        <v>1000002632</v>
      </c>
      <c r="E1396" s="66" t="s">
        <v>2533</v>
      </c>
      <c r="F1396" s="67" t="n">
        <v>44621</v>
      </c>
      <c r="G1396" s="67" t="str">
        <f aca="false">IF(I1396&gt;0,"Targeted Dealer","-")</f>
        <v>Targeted Dealer</v>
      </c>
      <c r="H1396" s="67" t="s">
        <v>627</v>
      </c>
      <c r="I1396" s="68" t="n">
        <v>40</v>
      </c>
      <c r="J1396" s="68" t="n">
        <f aca="false">I1396/$J$1*$E$1</f>
        <v>834.838709677419</v>
      </c>
      <c r="K1396" s="97" t="n">
        <v>60</v>
      </c>
      <c r="L1396" s="69" t="n">
        <f aca="false">K1396-J1396</f>
        <v>-774.838709677419</v>
      </c>
      <c r="M1396" s="69" t="n">
        <f aca="false">IFERROR((K1396/J1396%),"-")</f>
        <v>7.18701700154559</v>
      </c>
      <c r="N1396" s="100" t="n">
        <v>40</v>
      </c>
      <c r="O1396" s="98" t="str">
        <f aca="false">IF(F1396&lt;=$P$2,"Nov","")</f>
        <v>Nov</v>
      </c>
      <c r="P1396" s="97" t="n">
        <v>40</v>
      </c>
      <c r="Q1396" s="100" t="n">
        <f aca="false">K1396-P1396</f>
        <v>20</v>
      </c>
      <c r="R1396" s="98" t="n">
        <f aca="false">IFERROR(IF(O1396="Nov",(K1396/P1396-1)),0)</f>
        <v>0.5</v>
      </c>
      <c r="S1396" s="100" t="str">
        <f aca="false">IF(N1396&gt;0,IF(O1396="","-",IF(R1396&lt;0%,"DEGROWTH","GROWTH")))</f>
        <v>GROWTH</v>
      </c>
      <c r="T1396" s="101" t="n">
        <v>80</v>
      </c>
      <c r="U1396" s="101" t="str">
        <f aca="false">IF(F1396&lt;=$V$2,"Dec","")</f>
        <v>Dec</v>
      </c>
      <c r="V1396" s="97" t="n">
        <v>80</v>
      </c>
      <c r="W1396" s="104" t="n">
        <f aca="false">K1396-V1396</f>
        <v>-20</v>
      </c>
      <c r="X1396" s="103" t="n">
        <f aca="false">IFERROR(IF(U1396="Dec",(K1396/V1396-1)),0)</f>
        <v>-0.25</v>
      </c>
      <c r="Y1396" s="104" t="str">
        <f aca="false">IF(T1396&gt;0,IF(U1396="","-",IF(X1396&lt;0%,"DEGROWTH","GROWTH")))</f>
        <v>DEGROWTH</v>
      </c>
      <c r="Z1396" s="24" t="n">
        <v>0</v>
      </c>
      <c r="AA1396" s="24" t="n">
        <f aca="false">IF(H1396&gt;0,1,0)</f>
        <v>1</v>
      </c>
      <c r="AB1396" s="3" t="n">
        <v>1000002632</v>
      </c>
      <c r="AC1396" s="3"/>
    </row>
    <row r="1397" customFormat="false" ht="14.25" hidden="true" customHeight="true" outlineLevel="0" collapsed="false">
      <c r="A1397" s="23" t="s">
        <v>4046</v>
      </c>
      <c r="B1397" s="65" t="s">
        <v>101</v>
      </c>
      <c r="C1397" s="65" t="s">
        <v>3931</v>
      </c>
      <c r="D1397" s="65" t="n">
        <v>1000002777</v>
      </c>
      <c r="E1397" s="65" t="s">
        <v>3932</v>
      </c>
      <c r="F1397" s="67" t="n">
        <v>44694</v>
      </c>
      <c r="G1397" s="67" t="str">
        <f aca="false">IF(I1397&gt;0,"Targeted Dealer","-")</f>
        <v>Targeted Dealer</v>
      </c>
      <c r="H1397" s="67"/>
      <c r="I1397" s="68" t="n">
        <v>50</v>
      </c>
      <c r="J1397" s="68" t="n">
        <f aca="false">I1397/$J$1*$E$1</f>
        <v>1043.54838709677</v>
      </c>
      <c r="K1397" s="97" t="n">
        <v>15</v>
      </c>
      <c r="L1397" s="69" t="n">
        <f aca="false">K1397-J1397</f>
        <v>-1028.54838709677</v>
      </c>
      <c r="M1397" s="69" t="n">
        <f aca="false">IFERROR((K1397/J1397%),"-")</f>
        <v>1.43740340030912</v>
      </c>
      <c r="N1397" s="100" t="n">
        <v>10</v>
      </c>
      <c r="O1397" s="98" t="str">
        <f aca="false">IF(F1397&lt;=$P$2,"Nov","")</f>
        <v>Nov</v>
      </c>
      <c r="P1397" s="97" t="n">
        <v>10</v>
      </c>
      <c r="Q1397" s="100" t="n">
        <f aca="false">K1397-P1397</f>
        <v>5</v>
      </c>
      <c r="R1397" s="98" t="n">
        <f aca="false">IFERROR(IF(O1397="Nov",(K1397/P1397-1)),0)</f>
        <v>0.5</v>
      </c>
      <c r="S1397" s="100" t="str">
        <f aca="false">IF(N1397&gt;0,IF(O1397="","-",IF(R1397&lt;0%,"DEGROWTH","GROWTH")))</f>
        <v>GROWTH</v>
      </c>
      <c r="T1397" s="101" t="n">
        <v>0</v>
      </c>
      <c r="U1397" s="101" t="str">
        <f aca="false">IF(F1397&lt;=$V$2,"Dec","")</f>
        <v>Dec</v>
      </c>
      <c r="V1397" s="97" t="n">
        <v>0</v>
      </c>
      <c r="W1397" s="104" t="n">
        <f aca="false">K1397-V1397</f>
        <v>15</v>
      </c>
      <c r="X1397" s="103" t="n">
        <f aca="false">IFERROR(IF(U1397="Dec",(K1397/V1397-1)),0)</f>
        <v>0</v>
      </c>
      <c r="Y1397" s="106" t="b">
        <f aca="false">IF(T1397&gt;0,IF(U1397="","-",IF(X1397&lt;0%,"DEGROWTH","GROWTH")))</f>
        <v>0</v>
      </c>
      <c r="Z1397" s="24" t="n">
        <v>0</v>
      </c>
      <c r="AA1397" s="24" t="n">
        <f aca="false">IF(H1397&gt;0,1,0)</f>
        <v>0</v>
      </c>
      <c r="AB1397" s="3" t="n">
        <v>1000002777</v>
      </c>
      <c r="AC1397" s="3"/>
    </row>
    <row r="1398" customFormat="false" ht="14.25" hidden="true" customHeight="true" outlineLevel="0" collapsed="false">
      <c r="A1398" s="23" t="s">
        <v>4046</v>
      </c>
      <c r="B1398" s="65" t="s">
        <v>101</v>
      </c>
      <c r="C1398" s="65" t="s">
        <v>2534</v>
      </c>
      <c r="D1398" s="65" t="n">
        <v>1000003020</v>
      </c>
      <c r="E1398" s="65" t="s">
        <v>2535</v>
      </c>
      <c r="F1398" s="67" t="n">
        <v>44845</v>
      </c>
      <c r="G1398" s="67" t="str">
        <f aca="false">IF(I1398&gt;0,"Targeted Dealer","-")</f>
        <v>Targeted Dealer</v>
      </c>
      <c r="H1398" s="67" t="s">
        <v>627</v>
      </c>
      <c r="I1398" s="68" t="n">
        <v>60</v>
      </c>
      <c r="J1398" s="68" t="n">
        <f aca="false">I1398/$J$1*$E$1</f>
        <v>1252.25806451613</v>
      </c>
      <c r="K1398" s="97" t="n">
        <v>99</v>
      </c>
      <c r="L1398" s="69" t="n">
        <f aca="false">K1398-J1398</f>
        <v>-1153.25806451613</v>
      </c>
      <c r="M1398" s="69" t="n">
        <f aca="false">IFERROR((K1398/J1398%),"-")</f>
        <v>7.90571870170015</v>
      </c>
      <c r="N1398" s="100" t="n">
        <v>69</v>
      </c>
      <c r="O1398" s="98" t="str">
        <f aca="false">IF(F1398&lt;=$P$2,"Nov","")</f>
        <v>Nov</v>
      </c>
      <c r="P1398" s="97" t="n">
        <v>69</v>
      </c>
      <c r="Q1398" s="100" t="n">
        <f aca="false">K1398-P1398</f>
        <v>30</v>
      </c>
      <c r="R1398" s="98" t="n">
        <f aca="false">IFERROR(IF(O1398="Nov",(K1398/P1398-1)),0)</f>
        <v>0.434782608695652</v>
      </c>
      <c r="S1398" s="100" t="str">
        <f aca="false">IF(N1398&gt;0,IF(O1398="","-",IF(R1398&lt;0%,"DEGROWTH","GROWTH")))</f>
        <v>GROWTH</v>
      </c>
      <c r="T1398" s="101" t="n">
        <v>102.5</v>
      </c>
      <c r="U1398" s="101" t="str">
        <f aca="false">IF(F1398&lt;=$V$2,"Dec","")</f>
        <v>Dec</v>
      </c>
      <c r="V1398" s="97" t="n">
        <v>102.5</v>
      </c>
      <c r="W1398" s="104" t="n">
        <f aca="false">K1398-V1398</f>
        <v>-3.5</v>
      </c>
      <c r="X1398" s="103" t="n">
        <f aca="false">IFERROR(IF(U1398="Dec",(K1398/V1398-1)),0)</f>
        <v>-0.0341463414634147</v>
      </c>
      <c r="Y1398" s="104" t="str">
        <f aca="false">IF(T1398&gt;0,IF(U1398="","-",IF(X1398&lt;0%,"DEGROWTH","GROWTH")))</f>
        <v>DEGROWTH</v>
      </c>
      <c r="Z1398" s="24" t="n">
        <v>0</v>
      </c>
      <c r="AA1398" s="24" t="n">
        <f aca="false">IF(H1398&gt;0,1,0)</f>
        <v>1</v>
      </c>
      <c r="AB1398" s="3" t="n">
        <v>1000003020</v>
      </c>
      <c r="AC1398" s="3"/>
    </row>
    <row r="1399" customFormat="false" ht="14.25" hidden="true" customHeight="true" outlineLevel="0" collapsed="false">
      <c r="A1399" s="23" t="s">
        <v>4046</v>
      </c>
      <c r="B1399" s="65" t="s">
        <v>101</v>
      </c>
      <c r="C1399" s="65" t="s">
        <v>2536</v>
      </c>
      <c r="D1399" s="65" t="n">
        <v>1000003310</v>
      </c>
      <c r="E1399" s="65" t="s">
        <v>2537</v>
      </c>
      <c r="F1399" s="67" t="n">
        <v>44957</v>
      </c>
      <c r="G1399" s="67" t="str">
        <f aca="false">IF(I1399&gt;0,"Targeted Dealer","-")</f>
        <v>Targeted Dealer</v>
      </c>
      <c r="H1399" s="67"/>
      <c r="I1399" s="68" t="n">
        <v>250</v>
      </c>
      <c r="J1399" s="68" t="n">
        <f aca="false">I1399/$J$1*$E$1</f>
        <v>5217.74193548387</v>
      </c>
      <c r="K1399" s="97" t="n">
        <v>445</v>
      </c>
      <c r="L1399" s="69" t="n">
        <f aca="false">K1399-J1399</f>
        <v>-4772.74193548387</v>
      </c>
      <c r="M1399" s="69" t="n">
        <f aca="false">IFERROR((K1399/J1399%),"-")</f>
        <v>8.52859350850077</v>
      </c>
      <c r="N1399" s="100" t="n">
        <v>229</v>
      </c>
      <c r="O1399" s="98" t="str">
        <f aca="false">IF(F1399&lt;=$P$2,"Nov","")</f>
        <v>Nov</v>
      </c>
      <c r="P1399" s="97" t="n">
        <v>229</v>
      </c>
      <c r="Q1399" s="100" t="n">
        <f aca="false">K1399-P1399</f>
        <v>216</v>
      </c>
      <c r="R1399" s="98" t="n">
        <f aca="false">IFERROR(IF(O1399="Nov",(K1399/P1399-1)),0)</f>
        <v>0.943231441048035</v>
      </c>
      <c r="S1399" s="100" t="str">
        <f aca="false">IF(N1399&gt;0,IF(O1399="","-",IF(R1399&lt;0%,"DEGROWTH","GROWTH")))</f>
        <v>GROWTH</v>
      </c>
      <c r="T1399" s="101" t="n">
        <v>321</v>
      </c>
      <c r="U1399" s="101" t="str">
        <f aca="false">IF(F1399&lt;=$V$2,"Dec","")</f>
        <v>Dec</v>
      </c>
      <c r="V1399" s="97" t="n">
        <v>321</v>
      </c>
      <c r="W1399" s="104" t="n">
        <f aca="false">K1399-V1399</f>
        <v>124</v>
      </c>
      <c r="X1399" s="103" t="n">
        <f aca="false">IFERROR(IF(U1399="Dec",(K1399/V1399-1)),0)</f>
        <v>0.386292834890966</v>
      </c>
      <c r="Y1399" s="104" t="str">
        <f aca="false">IF(T1399&gt;0,IF(U1399="","-",IF(X1399&lt;0%,"DEGROWTH","GROWTH")))</f>
        <v>GROWTH</v>
      </c>
      <c r="Z1399" s="24" t="n">
        <v>0</v>
      </c>
      <c r="AA1399" s="24" t="n">
        <f aca="false">IF(H1399&gt;0,1,0)</f>
        <v>0</v>
      </c>
      <c r="AB1399" s="3" t="n">
        <v>1000003310</v>
      </c>
      <c r="AC1399" s="3"/>
    </row>
    <row r="1400" customFormat="false" ht="14.25" hidden="true" customHeight="true" outlineLevel="0" collapsed="false">
      <c r="A1400" s="23" t="s">
        <v>4046</v>
      </c>
      <c r="B1400" s="65" t="s">
        <v>101</v>
      </c>
      <c r="C1400" s="65" t="s">
        <v>2538</v>
      </c>
      <c r="D1400" s="65" t="n">
        <v>1000003516</v>
      </c>
      <c r="E1400" s="65" t="s">
        <v>2539</v>
      </c>
      <c r="F1400" s="67" t="n">
        <v>45057</v>
      </c>
      <c r="G1400" s="67" t="str">
        <f aca="false">IF(I1400&gt;0,"Targeted Dealer","-")</f>
        <v>Targeted Dealer</v>
      </c>
      <c r="H1400" s="67" t="s">
        <v>627</v>
      </c>
      <c r="I1400" s="68" t="n">
        <v>60</v>
      </c>
      <c r="J1400" s="68" t="n">
        <f aca="false">I1400/$J$1*$E$1</f>
        <v>1252.25806451613</v>
      </c>
      <c r="K1400" s="97" t="n">
        <v>65</v>
      </c>
      <c r="L1400" s="69" t="n">
        <f aca="false">K1400-J1400</f>
        <v>-1187.25806451613</v>
      </c>
      <c r="M1400" s="69" t="n">
        <f aca="false">IFERROR((K1400/J1400%),"-")</f>
        <v>5.19062339000515</v>
      </c>
      <c r="N1400" s="100" t="n">
        <v>40</v>
      </c>
      <c r="O1400" s="98" t="str">
        <f aca="false">IF(F1400&lt;=$P$2,"Nov","")</f>
        <v>Nov</v>
      </c>
      <c r="P1400" s="97" t="n">
        <v>40</v>
      </c>
      <c r="Q1400" s="100" t="n">
        <f aca="false">K1400-P1400</f>
        <v>25</v>
      </c>
      <c r="R1400" s="98" t="n">
        <f aca="false">IFERROR(IF(O1400="Nov",(K1400/P1400-1)),0)</f>
        <v>0.625</v>
      </c>
      <c r="S1400" s="100" t="str">
        <f aca="false">IF(N1400&gt;0,IF(O1400="","-",IF(R1400&lt;0%,"DEGROWTH","GROWTH")))</f>
        <v>GROWTH</v>
      </c>
      <c r="T1400" s="101" t="n">
        <v>75</v>
      </c>
      <c r="U1400" s="101" t="str">
        <f aca="false">IF(F1400&lt;=$V$2,"Dec","")</f>
        <v>Dec</v>
      </c>
      <c r="V1400" s="97" t="n">
        <v>75</v>
      </c>
      <c r="W1400" s="104" t="n">
        <f aca="false">K1400-V1400</f>
        <v>-10</v>
      </c>
      <c r="X1400" s="103" t="n">
        <f aca="false">IFERROR(IF(U1400="Dec",(K1400/V1400-1)),0)</f>
        <v>-0.133333333333333</v>
      </c>
      <c r="Y1400" s="104" t="str">
        <f aca="false">IF(T1400&gt;0,IF(U1400="","-",IF(X1400&lt;0%,"DEGROWTH","GROWTH")))</f>
        <v>DEGROWTH</v>
      </c>
      <c r="Z1400" s="24" t="n">
        <v>0</v>
      </c>
      <c r="AA1400" s="24" t="n">
        <f aca="false">IF(H1400&gt;0,1,0)</f>
        <v>1</v>
      </c>
      <c r="AB1400" s="3" t="n">
        <v>1000003516</v>
      </c>
      <c r="AC1400" s="3"/>
    </row>
    <row r="1401" customFormat="false" ht="14.25" hidden="true" customHeight="true" outlineLevel="0" collapsed="false">
      <c r="A1401" s="23" t="s">
        <v>4046</v>
      </c>
      <c r="B1401" s="65" t="s">
        <v>101</v>
      </c>
      <c r="C1401" s="65" t="s">
        <v>2540</v>
      </c>
      <c r="D1401" s="65" t="n">
        <v>1000003517</v>
      </c>
      <c r="E1401" s="65" t="s">
        <v>2541</v>
      </c>
      <c r="F1401" s="67" t="n">
        <v>45058</v>
      </c>
      <c r="G1401" s="67" t="str">
        <f aca="false">IF(I1401&gt;0,"Targeted Dealer","-")</f>
        <v>Targeted Dealer</v>
      </c>
      <c r="H1401" s="67" t="s">
        <v>627</v>
      </c>
      <c r="I1401" s="68" t="n">
        <v>175</v>
      </c>
      <c r="J1401" s="68" t="n">
        <f aca="false">I1401/$J$1*$E$1</f>
        <v>3652.41935483871</v>
      </c>
      <c r="K1401" s="97" t="n">
        <v>330</v>
      </c>
      <c r="L1401" s="69" t="n">
        <f aca="false">K1401-J1401</f>
        <v>-3322.41935483871</v>
      </c>
      <c r="M1401" s="69" t="n">
        <f aca="false">IFERROR((K1401/J1401%),"-")</f>
        <v>9.03510708765732</v>
      </c>
      <c r="N1401" s="100" t="n">
        <v>202.5</v>
      </c>
      <c r="O1401" s="98" t="str">
        <f aca="false">IF(F1401&lt;=$P$2,"Nov","")</f>
        <v>Nov</v>
      </c>
      <c r="P1401" s="97" t="n">
        <v>202.5</v>
      </c>
      <c r="Q1401" s="100" t="n">
        <f aca="false">K1401-P1401</f>
        <v>127.5</v>
      </c>
      <c r="R1401" s="98" t="n">
        <f aca="false">IFERROR(IF(O1401="Nov",(K1401/P1401-1)),0)</f>
        <v>0.62962962962963</v>
      </c>
      <c r="S1401" s="100" t="str">
        <f aca="false">IF(N1401&gt;0,IF(O1401="","-",IF(R1401&lt;0%,"DEGROWTH","GROWTH")))</f>
        <v>GROWTH</v>
      </c>
      <c r="T1401" s="101" t="n">
        <v>375</v>
      </c>
      <c r="U1401" s="101" t="str">
        <f aca="false">IF(F1401&lt;=$V$2,"Dec","")</f>
        <v>Dec</v>
      </c>
      <c r="V1401" s="97" t="n">
        <v>375</v>
      </c>
      <c r="W1401" s="104" t="n">
        <f aca="false">K1401-V1401</f>
        <v>-45</v>
      </c>
      <c r="X1401" s="103" t="n">
        <f aca="false">IFERROR(IF(U1401="Dec",(K1401/V1401-1)),0)</f>
        <v>-0.12</v>
      </c>
      <c r="Y1401" s="104" t="str">
        <f aca="false">IF(T1401&gt;0,IF(U1401="","-",IF(X1401&lt;0%,"DEGROWTH","GROWTH")))</f>
        <v>DEGROWTH</v>
      </c>
      <c r="Z1401" s="24" t="n">
        <v>0</v>
      </c>
      <c r="AA1401" s="24" t="n">
        <f aca="false">IF(H1401&gt;0,1,0)</f>
        <v>1</v>
      </c>
      <c r="AB1401" s="3" t="n">
        <v>1000003517</v>
      </c>
      <c r="AC1401" s="3"/>
    </row>
    <row r="1402" customFormat="false" ht="14.25" hidden="true" customHeight="true" outlineLevel="0" collapsed="false">
      <c r="A1402" s="23" t="s">
        <v>4046</v>
      </c>
      <c r="B1402" s="65" t="s">
        <v>101</v>
      </c>
      <c r="C1402" s="65" t="s">
        <v>2542</v>
      </c>
      <c r="D1402" s="65" t="n">
        <v>1000003614</v>
      </c>
      <c r="E1402" s="65" t="s">
        <v>2543</v>
      </c>
      <c r="F1402" s="67" t="n">
        <v>45106</v>
      </c>
      <c r="G1402" s="67" t="str">
        <f aca="false">IF(I1402&gt;0,"Targeted Dealer","-")</f>
        <v>Targeted Dealer</v>
      </c>
      <c r="H1402" s="67" t="s">
        <v>627</v>
      </c>
      <c r="I1402" s="68" t="n">
        <v>125</v>
      </c>
      <c r="J1402" s="68" t="n">
        <f aca="false">I1402/$J$1*$E$1</f>
        <v>2608.87096774194</v>
      </c>
      <c r="K1402" s="97" t="n">
        <v>150</v>
      </c>
      <c r="L1402" s="69" t="n">
        <f aca="false">K1402-J1402</f>
        <v>-2458.87096774194</v>
      </c>
      <c r="M1402" s="69" t="n">
        <f aca="false">IFERROR((K1402/J1402%),"-")</f>
        <v>5.74961360123648</v>
      </c>
      <c r="N1402" s="100" t="n">
        <v>80</v>
      </c>
      <c r="O1402" s="98" t="str">
        <f aca="false">IF(F1402&lt;=$P$2,"Nov","")</f>
        <v>Nov</v>
      </c>
      <c r="P1402" s="97" t="n">
        <v>80</v>
      </c>
      <c r="Q1402" s="100" t="n">
        <f aca="false">K1402-P1402</f>
        <v>70</v>
      </c>
      <c r="R1402" s="98" t="n">
        <f aca="false">IFERROR(IF(O1402="Nov",(K1402/P1402-1)),0)</f>
        <v>0.875</v>
      </c>
      <c r="S1402" s="100" t="str">
        <f aca="false">IF(N1402&gt;0,IF(O1402="","-",IF(R1402&lt;0%,"DEGROWTH","GROWTH")))</f>
        <v>GROWTH</v>
      </c>
      <c r="T1402" s="101" t="n">
        <v>100</v>
      </c>
      <c r="U1402" s="101" t="str">
        <f aca="false">IF(F1402&lt;=$V$2,"Dec","")</f>
        <v>Dec</v>
      </c>
      <c r="V1402" s="97" t="n">
        <v>100</v>
      </c>
      <c r="W1402" s="104" t="n">
        <f aca="false">K1402-V1402</f>
        <v>50</v>
      </c>
      <c r="X1402" s="103" t="n">
        <f aca="false">IFERROR(IF(U1402="Dec",(K1402/V1402-1)),0)</f>
        <v>0.5</v>
      </c>
      <c r="Y1402" s="104" t="str">
        <f aca="false">IF(T1402&gt;0,IF(U1402="","-",IF(X1402&lt;0%,"DEGROWTH","GROWTH")))</f>
        <v>GROWTH</v>
      </c>
      <c r="Z1402" s="24" t="n">
        <v>0</v>
      </c>
      <c r="AA1402" s="24" t="n">
        <f aca="false">IF(H1402&gt;0,1,0)</f>
        <v>1</v>
      </c>
      <c r="AB1402" s="3" t="n">
        <v>1000003614</v>
      </c>
      <c r="AC1402" s="3"/>
    </row>
    <row r="1403" customFormat="false" ht="14.25" hidden="true" customHeight="true" outlineLevel="0" collapsed="false">
      <c r="A1403" s="23" t="s">
        <v>4046</v>
      </c>
      <c r="B1403" s="65" t="s">
        <v>101</v>
      </c>
      <c r="C1403" s="65" t="s">
        <v>2544</v>
      </c>
      <c r="D1403" s="65" t="n">
        <v>1000003721</v>
      </c>
      <c r="E1403" s="65" t="s">
        <v>2545</v>
      </c>
      <c r="F1403" s="67" t="n">
        <v>45185</v>
      </c>
      <c r="G1403" s="67" t="str">
        <f aca="false">IF(I1403&gt;0,"Targeted Dealer","-")</f>
        <v>Targeted Dealer</v>
      </c>
      <c r="H1403" s="67" t="s">
        <v>627</v>
      </c>
      <c r="I1403" s="68" t="n">
        <v>75</v>
      </c>
      <c r="J1403" s="68" t="n">
        <f aca="false">I1403/$J$1*$E$1</f>
        <v>1565.32258064516</v>
      </c>
      <c r="K1403" s="97" t="n">
        <v>80</v>
      </c>
      <c r="L1403" s="69" t="n">
        <f aca="false">K1403-J1403</f>
        <v>-1485.32258064516</v>
      </c>
      <c r="M1403" s="69" t="n">
        <f aca="false">IFERROR((K1403/J1403%),"-")</f>
        <v>5.11076764554353</v>
      </c>
      <c r="N1403" s="100" t="n">
        <v>91</v>
      </c>
      <c r="O1403" s="98" t="str">
        <f aca="false">IF(F1403&lt;=$P$2,"Nov","")</f>
        <v>Nov</v>
      </c>
      <c r="P1403" s="97" t="n">
        <v>91</v>
      </c>
      <c r="Q1403" s="100" t="n">
        <f aca="false">K1403-P1403</f>
        <v>-11</v>
      </c>
      <c r="R1403" s="98" t="n">
        <f aca="false">IFERROR(IF(O1403="Nov",(K1403/P1403-1)),0)</f>
        <v>-0.120879120879121</v>
      </c>
      <c r="S1403" s="100" t="str">
        <f aca="false">IF(N1403&gt;0,IF(O1403="","-",IF(R1403&lt;0%,"DEGROWTH","GROWTH")))</f>
        <v>DEGROWTH</v>
      </c>
      <c r="T1403" s="101" t="n">
        <v>81</v>
      </c>
      <c r="U1403" s="101" t="str">
        <f aca="false">IF(F1403&lt;=$V$2,"Dec","")</f>
        <v>Dec</v>
      </c>
      <c r="V1403" s="97" t="n">
        <v>81</v>
      </c>
      <c r="W1403" s="104" t="n">
        <f aca="false">K1403-V1403</f>
        <v>-1</v>
      </c>
      <c r="X1403" s="103" t="n">
        <f aca="false">IFERROR(IF(U1403="Dec",(K1403/V1403-1)),0)</f>
        <v>-0.0123456790123457</v>
      </c>
      <c r="Y1403" s="104" t="str">
        <f aca="false">IF(T1403&gt;0,IF(U1403="","-",IF(X1403&lt;0%,"DEGROWTH","GROWTH")))</f>
        <v>DEGROWTH</v>
      </c>
      <c r="Z1403" s="24" t="n">
        <v>0</v>
      </c>
      <c r="AA1403" s="24" t="n">
        <f aca="false">IF(H1403&gt;0,1,0)</f>
        <v>1</v>
      </c>
      <c r="AB1403" s="3" t="n">
        <v>1000003721</v>
      </c>
      <c r="AC1403" s="3"/>
    </row>
    <row r="1404" customFormat="false" ht="14.25" hidden="true" customHeight="true" outlineLevel="0" collapsed="false">
      <c r="A1404" s="23" t="s">
        <v>4046</v>
      </c>
      <c r="B1404" s="65" t="s">
        <v>101</v>
      </c>
      <c r="C1404" s="65" t="s">
        <v>4587</v>
      </c>
      <c r="D1404" s="65" t="n">
        <v>1000003750</v>
      </c>
      <c r="E1404" s="65" t="s">
        <v>4588</v>
      </c>
      <c r="F1404" s="67" t="n">
        <v>45245</v>
      </c>
      <c r="G1404" s="67" t="str">
        <f aca="false">IF(I1404&gt;0,"Targeted Dealer","-")</f>
        <v>Targeted Dealer</v>
      </c>
      <c r="H1404" s="67"/>
      <c r="I1404" s="68" t="n">
        <v>100</v>
      </c>
      <c r="J1404" s="68" t="n">
        <f aca="false">I1404/$J$1*$E$1</f>
        <v>2087.09677419355</v>
      </c>
      <c r="K1404" s="97" t="n">
        <v>0</v>
      </c>
      <c r="L1404" s="69" t="n">
        <f aca="false">K1404-J1404</f>
        <v>-2087.09677419355</v>
      </c>
      <c r="M1404" s="69" t="n">
        <f aca="false">IFERROR((K1404/J1404%),"-")</f>
        <v>0</v>
      </c>
      <c r="N1404" s="100" t="n">
        <v>0</v>
      </c>
      <c r="O1404" s="98" t="str">
        <f aca="false">IF(F1404&lt;=$P$2,"Nov","")</f>
        <v>Nov</v>
      </c>
      <c r="P1404" s="97" t="n">
        <v>0</v>
      </c>
      <c r="Q1404" s="100" t="n">
        <f aca="false">K1404-P1404</f>
        <v>0</v>
      </c>
      <c r="R1404" s="98" t="n">
        <f aca="false">IFERROR(IF(O1404="Nov",(K1404/P1404-1)),0)</f>
        <v>0</v>
      </c>
      <c r="S1404" s="105" t="b">
        <f aca="false">IF(N1404&gt;0,IF(O1404="","-",IF(R1404&lt;0%,"DEGROWTH","GROWTH")))</f>
        <v>0</v>
      </c>
      <c r="T1404" s="101" t="n">
        <v>80</v>
      </c>
      <c r="U1404" s="101" t="str">
        <f aca="false">IF(F1404&lt;=$V$2,"Dec","")</f>
        <v>Dec</v>
      </c>
      <c r="V1404" s="97" t="n">
        <v>80</v>
      </c>
      <c r="W1404" s="104" t="n">
        <f aca="false">K1404-V1404</f>
        <v>-80</v>
      </c>
      <c r="X1404" s="103" t="n">
        <f aca="false">IFERROR(IF(U1404="Dec",(K1404/V1404-1)),0)</f>
        <v>-1</v>
      </c>
      <c r="Y1404" s="104" t="str">
        <f aca="false">IF(T1404&gt;0,IF(U1404="","-",IF(X1404&lt;0%,"DEGROWTH","GROWTH")))</f>
        <v>DEGROWTH</v>
      </c>
      <c r="Z1404" s="24" t="n">
        <v>1</v>
      </c>
      <c r="AA1404" s="24" t="n">
        <f aca="false">IF(H1404&gt;0,1,0)</f>
        <v>0</v>
      </c>
      <c r="AB1404" s="3" t="n">
        <v>1000003750</v>
      </c>
      <c r="AC1404" s="3"/>
    </row>
    <row r="1405" customFormat="false" ht="14.25" hidden="true" customHeight="true" outlineLevel="0" collapsed="false">
      <c r="A1405" s="23" t="s">
        <v>4046</v>
      </c>
      <c r="B1405" s="65" t="s">
        <v>101</v>
      </c>
      <c r="C1405" s="65" t="s">
        <v>2546</v>
      </c>
      <c r="D1405" s="65" t="n">
        <v>1000003756</v>
      </c>
      <c r="E1405" s="65" t="s">
        <v>2547</v>
      </c>
      <c r="F1405" s="67" t="n">
        <v>45247</v>
      </c>
      <c r="G1405" s="67" t="str">
        <f aca="false">IF(I1405&gt;0,"Targeted Dealer","-")</f>
        <v>Targeted Dealer</v>
      </c>
      <c r="H1405" s="67"/>
      <c r="I1405" s="68" t="n">
        <v>100</v>
      </c>
      <c r="J1405" s="68" t="n">
        <f aca="false">I1405/$J$1*$E$1</f>
        <v>2087.09677419355</v>
      </c>
      <c r="K1405" s="97" t="n">
        <v>120</v>
      </c>
      <c r="L1405" s="69" t="n">
        <f aca="false">K1405-J1405</f>
        <v>-1967.09677419355</v>
      </c>
      <c r="M1405" s="69" t="n">
        <f aca="false">IFERROR((K1405/J1405%),"-")</f>
        <v>5.74961360123648</v>
      </c>
      <c r="N1405" s="100" t="n">
        <v>220</v>
      </c>
      <c r="O1405" s="98" t="str">
        <f aca="false">IF(F1405&lt;=$P$2,"Nov","")</f>
        <v>Nov</v>
      </c>
      <c r="P1405" s="97" t="n">
        <v>220</v>
      </c>
      <c r="Q1405" s="100" t="n">
        <f aca="false">K1405-P1405</f>
        <v>-100</v>
      </c>
      <c r="R1405" s="98" t="n">
        <f aca="false">IFERROR(IF(O1405="Nov",(K1405/P1405-1)),0)</f>
        <v>-0.454545454545455</v>
      </c>
      <c r="S1405" s="100" t="str">
        <f aca="false">IF(N1405&gt;0,IF(O1405="","-",IF(R1405&lt;0%,"DEGROWTH","GROWTH")))</f>
        <v>DEGROWTH</v>
      </c>
      <c r="T1405" s="101" t="n">
        <v>105</v>
      </c>
      <c r="U1405" s="101" t="str">
        <f aca="false">IF(F1405&lt;=$V$2,"Dec","")</f>
        <v>Dec</v>
      </c>
      <c r="V1405" s="97" t="n">
        <v>105</v>
      </c>
      <c r="W1405" s="104" t="n">
        <f aca="false">K1405-V1405</f>
        <v>15</v>
      </c>
      <c r="X1405" s="103" t="n">
        <f aca="false">IFERROR(IF(U1405="Dec",(K1405/V1405-1)),0)</f>
        <v>0.142857142857143</v>
      </c>
      <c r="Y1405" s="104" t="str">
        <f aca="false">IF(T1405&gt;0,IF(U1405="","-",IF(X1405&lt;0%,"DEGROWTH","GROWTH")))</f>
        <v>GROWTH</v>
      </c>
      <c r="Z1405" s="24" t="n">
        <v>0</v>
      </c>
      <c r="AA1405" s="24" t="n">
        <f aca="false">IF(H1405&gt;0,1,0)</f>
        <v>0</v>
      </c>
      <c r="AB1405" s="3" t="n">
        <v>1000003756</v>
      </c>
      <c r="AC1405" s="3"/>
    </row>
    <row r="1406" customFormat="false" ht="14.25" hidden="true" customHeight="true" outlineLevel="0" collapsed="false">
      <c r="A1406" s="24" t="s">
        <v>4046</v>
      </c>
      <c r="B1406" s="65" t="s">
        <v>101</v>
      </c>
      <c r="C1406" s="128" t="s">
        <v>480</v>
      </c>
      <c r="D1406" s="128" t="n">
        <v>1000003824</v>
      </c>
      <c r="E1406" s="128" t="s">
        <v>481</v>
      </c>
      <c r="F1406" s="144" t="n">
        <v>45310</v>
      </c>
      <c r="G1406" s="67" t="str">
        <f aca="false">IF(I1406&gt;0,"Targeted Dealer","-")</f>
        <v>Targeted Dealer</v>
      </c>
      <c r="H1406" s="67"/>
      <c r="I1406" s="68" t="n">
        <v>50</v>
      </c>
      <c r="J1406" s="68" t="n">
        <f aca="false">I1406/$J$1*$E$1</f>
        <v>1043.54838709677</v>
      </c>
      <c r="K1406" s="97" t="n">
        <v>0</v>
      </c>
      <c r="L1406" s="69" t="n">
        <f aca="false">K1406-J1406</f>
        <v>-1043.54838709677</v>
      </c>
      <c r="M1406" s="69" t="n">
        <f aca="false">IFERROR((K1406/J1406%),"-")</f>
        <v>0</v>
      </c>
      <c r="N1406" s="100" t="n">
        <v>0</v>
      </c>
      <c r="O1406" s="98" t="str">
        <f aca="false">IF(F1406&lt;=$P$2,"Nov","")</f>
        <v>Nov</v>
      </c>
      <c r="P1406" s="97" t="n">
        <v>0</v>
      </c>
      <c r="Q1406" s="100" t="n">
        <f aca="false">K1406-P1406</f>
        <v>0</v>
      </c>
      <c r="R1406" s="98" t="n">
        <f aca="false">IFERROR(IF(O1406="Nov",(K1406/P1406-1)),0)</f>
        <v>0</v>
      </c>
      <c r="S1406" s="105" t="b">
        <f aca="false">IF(N1406&gt;0,IF(O1406="","-",IF(R1406&lt;0%,"DEGROWTH","GROWTH")))</f>
        <v>0</v>
      </c>
      <c r="T1406" s="101" t="n">
        <v>0</v>
      </c>
      <c r="U1406" s="101" t="str">
        <f aca="false">IF(F1406&lt;=$V$2,"Dec","")</f>
        <v>Dec</v>
      </c>
      <c r="V1406" s="97" t="n">
        <v>0</v>
      </c>
      <c r="W1406" s="104" t="n">
        <f aca="false">K1406-V1406</f>
        <v>0</v>
      </c>
      <c r="X1406" s="103" t="n">
        <f aca="false">IFERROR(IF(U1406="Dec",(K1406/V1406-1)),0)</f>
        <v>0</v>
      </c>
      <c r="Y1406" s="106" t="b">
        <f aca="false">IF(T1406&gt;0,IF(U1406="","-",IF(X1406&lt;0%,"DEGROWTH","GROWTH")))</f>
        <v>0</v>
      </c>
      <c r="Z1406" s="24" t="n">
        <v>1</v>
      </c>
      <c r="AA1406" s="24" t="n">
        <f aca="false">IF(H1406&gt;0,1,0)</f>
        <v>0</v>
      </c>
      <c r="AB1406" s="3" t="n">
        <v>1000003824</v>
      </c>
      <c r="AC1406" s="3"/>
    </row>
    <row r="1407" customFormat="false" ht="14.25" hidden="true" customHeight="true" outlineLevel="0" collapsed="false">
      <c r="A1407" s="24" t="s">
        <v>4046</v>
      </c>
      <c r="B1407" s="128" t="s">
        <v>101</v>
      </c>
      <c r="C1407" s="128" t="s">
        <v>2548</v>
      </c>
      <c r="D1407" s="128" t="n">
        <v>1000003886</v>
      </c>
      <c r="E1407" s="128" t="s">
        <v>2549</v>
      </c>
      <c r="F1407" s="67" t="n">
        <v>45364</v>
      </c>
      <c r="G1407" s="67" t="str">
        <f aca="false">IF(I1407&gt;0,"Targeted Dealer","-")</f>
        <v>Targeted Dealer</v>
      </c>
      <c r="H1407" s="67"/>
      <c r="I1407" s="68" t="n">
        <v>25</v>
      </c>
      <c r="J1407" s="68" t="n">
        <f aca="false">I1407/$J$1*$E$1</f>
        <v>521.774193548387</v>
      </c>
      <c r="K1407" s="97" t="n">
        <v>30</v>
      </c>
      <c r="L1407" s="69" t="n">
        <f aca="false">K1407-J1407</f>
        <v>-491.774193548387</v>
      </c>
      <c r="M1407" s="69" t="n">
        <f aca="false">IFERROR((K1407/J1407%),"-")</f>
        <v>5.74961360123648</v>
      </c>
      <c r="N1407" s="100" t="n">
        <v>10</v>
      </c>
      <c r="O1407" s="98" t="str">
        <f aca="false">IF(F1407&lt;=$P$2,"Nov","")</f>
        <v>Nov</v>
      </c>
      <c r="P1407" s="97" t="n">
        <v>10</v>
      </c>
      <c r="Q1407" s="100" t="n">
        <f aca="false">K1407-P1407</f>
        <v>20</v>
      </c>
      <c r="R1407" s="98" t="n">
        <f aca="false">IFERROR(IF(O1407="Nov",(K1407/P1407-1)),0)</f>
        <v>2</v>
      </c>
      <c r="S1407" s="100" t="str">
        <f aca="false">IF(N1407&gt;0,IF(O1407="","-",IF(R1407&lt;0%,"DEGROWTH","GROWTH")))</f>
        <v>GROWTH</v>
      </c>
      <c r="T1407" s="101" t="n">
        <v>0</v>
      </c>
      <c r="U1407" s="101" t="str">
        <f aca="false">IF(F1407&lt;=$V$2,"Dec","")</f>
        <v>Dec</v>
      </c>
      <c r="V1407" s="97" t="n">
        <v>0</v>
      </c>
      <c r="W1407" s="104" t="n">
        <f aca="false">K1407-V1407</f>
        <v>30</v>
      </c>
      <c r="X1407" s="103" t="n">
        <f aca="false">IFERROR(IF(U1407="Dec",(K1407/V1407-1)),0)</f>
        <v>0</v>
      </c>
      <c r="Y1407" s="106" t="b">
        <f aca="false">IF(T1407&gt;0,IF(U1407="","-",IF(X1407&lt;0%,"DEGROWTH","GROWTH")))</f>
        <v>0</v>
      </c>
      <c r="Z1407" s="24" t="n">
        <v>0</v>
      </c>
      <c r="AA1407" s="24" t="n">
        <f aca="false">IF(H1407&gt;0,1,0)</f>
        <v>0</v>
      </c>
      <c r="AB1407" s="3" t="n">
        <v>1000003886</v>
      </c>
      <c r="AC1407" s="3"/>
    </row>
    <row r="1408" customFormat="false" ht="14.25" hidden="true" customHeight="true" outlineLevel="0" collapsed="false">
      <c r="A1408" s="23" t="s">
        <v>4046</v>
      </c>
      <c r="B1408" s="128" t="s">
        <v>101</v>
      </c>
      <c r="C1408" s="128" t="s">
        <v>2550</v>
      </c>
      <c r="D1408" s="128" t="n">
        <v>1000003955</v>
      </c>
      <c r="E1408" s="128" t="s">
        <v>2551</v>
      </c>
      <c r="F1408" s="67" t="n">
        <v>45427</v>
      </c>
      <c r="G1408" s="67" t="str">
        <f aca="false">IF(I1408&gt;0,"Targeted Dealer","-")</f>
        <v>Targeted Dealer</v>
      </c>
      <c r="H1408" s="67"/>
      <c r="I1408" s="68" t="n">
        <v>20</v>
      </c>
      <c r="J1408" s="68" t="n">
        <f aca="false">I1408/$J$1*$E$1</f>
        <v>417.41935483871</v>
      </c>
      <c r="K1408" s="97" t="n">
        <v>30</v>
      </c>
      <c r="L1408" s="69" t="n">
        <f aca="false">K1408-J1408</f>
        <v>-387.41935483871</v>
      </c>
      <c r="M1408" s="69" t="n">
        <f aca="false">IFERROR((K1408/J1408%),"-")</f>
        <v>7.18701700154559</v>
      </c>
      <c r="N1408" s="100" t="n">
        <v>20</v>
      </c>
      <c r="O1408" s="98" t="str">
        <f aca="false">IF(F1408&lt;=$P$2,"Nov","")</f>
        <v>Nov</v>
      </c>
      <c r="P1408" s="97" t="n">
        <v>20</v>
      </c>
      <c r="Q1408" s="100" t="n">
        <f aca="false">K1408-P1408</f>
        <v>10</v>
      </c>
      <c r="R1408" s="98" t="n">
        <f aca="false">IFERROR(IF(O1408="Nov",(K1408/P1408-1)),0)</f>
        <v>0.5</v>
      </c>
      <c r="S1408" s="100" t="str">
        <f aca="false">IF(N1408&gt;0,IF(O1408="","-",IF(R1408&lt;0%,"DEGROWTH","GROWTH")))</f>
        <v>GROWTH</v>
      </c>
      <c r="T1408" s="101" t="n">
        <v>0</v>
      </c>
      <c r="U1408" s="101" t="str">
        <f aca="false">IF(F1408&lt;=$V$2,"Dec","")</f>
        <v>Dec</v>
      </c>
      <c r="V1408" s="97" t="n">
        <v>0</v>
      </c>
      <c r="W1408" s="104" t="n">
        <f aca="false">K1408-V1408</f>
        <v>30</v>
      </c>
      <c r="X1408" s="103" t="n">
        <f aca="false">IFERROR(IF(U1408="Dec",(K1408/V1408-1)),0)</f>
        <v>0</v>
      </c>
      <c r="Y1408" s="106" t="b">
        <f aca="false">IF(T1408&gt;0,IF(U1408="","-",IF(X1408&lt;0%,"DEGROWTH","GROWTH")))</f>
        <v>0</v>
      </c>
      <c r="Z1408" s="24" t="n">
        <v>0</v>
      </c>
      <c r="AA1408" s="24" t="n">
        <f aca="false">IF(H1408&gt;0,1,0)</f>
        <v>0</v>
      </c>
      <c r="AB1408" s="3" t="n">
        <v>1000003955</v>
      </c>
      <c r="AC1408" s="3"/>
    </row>
    <row r="1409" customFormat="false" ht="14.25" hidden="true" customHeight="true" outlineLevel="0" collapsed="false">
      <c r="A1409" s="23" t="s">
        <v>4046</v>
      </c>
      <c r="B1409" s="128" t="s">
        <v>101</v>
      </c>
      <c r="C1409" s="128" t="s">
        <v>2552</v>
      </c>
      <c r="D1409" s="128" t="n">
        <v>1000003957</v>
      </c>
      <c r="E1409" s="128" t="s">
        <v>2553</v>
      </c>
      <c r="F1409" s="67" t="n">
        <v>45428</v>
      </c>
      <c r="G1409" s="67" t="str">
        <f aca="false">IF(I1409&gt;0,"Targeted Dealer","-")</f>
        <v>Targeted Dealer</v>
      </c>
      <c r="H1409" s="67"/>
      <c r="I1409" s="68" t="n">
        <v>40</v>
      </c>
      <c r="J1409" s="68" t="n">
        <f aca="false">I1409/$J$1*$E$1</f>
        <v>834.838709677419</v>
      </c>
      <c r="K1409" s="97" t="n">
        <v>85</v>
      </c>
      <c r="L1409" s="69" t="n">
        <f aca="false">K1409-J1409</f>
        <v>-749.838709677419</v>
      </c>
      <c r="M1409" s="69" t="n">
        <f aca="false">IFERROR((K1409/J1409%),"-")</f>
        <v>10.1816074188563</v>
      </c>
      <c r="N1409" s="100" t="n">
        <v>70</v>
      </c>
      <c r="O1409" s="98" t="str">
        <f aca="false">IF(F1409&lt;=$P$2,"Nov","")</f>
        <v>Nov</v>
      </c>
      <c r="P1409" s="97" t="n">
        <v>70</v>
      </c>
      <c r="Q1409" s="100" t="n">
        <f aca="false">K1409-P1409</f>
        <v>15</v>
      </c>
      <c r="R1409" s="98" t="n">
        <f aca="false">IFERROR(IF(O1409="Nov",(K1409/P1409-1)),0)</f>
        <v>0.214285714285714</v>
      </c>
      <c r="S1409" s="100" t="str">
        <f aca="false">IF(N1409&gt;0,IF(O1409="","-",IF(R1409&lt;0%,"DEGROWTH","GROWTH")))</f>
        <v>GROWTH</v>
      </c>
      <c r="T1409" s="101" t="n">
        <v>0</v>
      </c>
      <c r="U1409" s="101" t="str">
        <f aca="false">IF(F1409&lt;=$V$2,"Dec","")</f>
        <v>Dec</v>
      </c>
      <c r="V1409" s="97" t="n">
        <v>0</v>
      </c>
      <c r="W1409" s="104" t="n">
        <f aca="false">K1409-V1409</f>
        <v>85</v>
      </c>
      <c r="X1409" s="103" t="n">
        <f aca="false">IFERROR(IF(U1409="Dec",(K1409/V1409-1)),0)</f>
        <v>0</v>
      </c>
      <c r="Y1409" s="106" t="b">
        <f aca="false">IF(T1409&gt;0,IF(U1409="","-",IF(X1409&lt;0%,"DEGROWTH","GROWTH")))</f>
        <v>0</v>
      </c>
      <c r="Z1409" s="24" t="n">
        <v>0</v>
      </c>
      <c r="AA1409" s="24" t="n">
        <f aca="false">IF(H1409&gt;0,1,0)</f>
        <v>0</v>
      </c>
      <c r="AB1409" s="3" t="n">
        <v>1000003957</v>
      </c>
      <c r="AC1409" s="3"/>
    </row>
    <row r="1410" customFormat="false" ht="14.25" hidden="true" customHeight="true" outlineLevel="0" collapsed="false">
      <c r="A1410" s="24" t="s">
        <v>4046</v>
      </c>
      <c r="B1410" s="128" t="s">
        <v>101</v>
      </c>
      <c r="C1410" s="128" t="s">
        <v>358</v>
      </c>
      <c r="D1410" s="128" t="n">
        <v>1000004009</v>
      </c>
      <c r="E1410" s="128" t="s">
        <v>359</v>
      </c>
      <c r="F1410" s="67" t="n">
        <v>45457</v>
      </c>
      <c r="G1410" s="67" t="str">
        <f aca="false">IF(I1410&gt;0,"Targeted Dealer","-")</f>
        <v>Targeted Dealer</v>
      </c>
      <c r="H1410" s="67" t="s">
        <v>627</v>
      </c>
      <c r="I1410" s="68" t="n">
        <v>25</v>
      </c>
      <c r="J1410" s="68" t="n">
        <f aca="false">I1410/$J$1*$E$1</f>
        <v>521.774193548387</v>
      </c>
      <c r="K1410" s="97" t="n">
        <v>45</v>
      </c>
      <c r="L1410" s="69" t="n">
        <f aca="false">K1410-J1410</f>
        <v>-476.774193548387</v>
      </c>
      <c r="M1410" s="69" t="n">
        <f aca="false">IFERROR((K1410/J1410%),"-")</f>
        <v>8.62442040185471</v>
      </c>
      <c r="N1410" s="100" t="n">
        <v>25</v>
      </c>
      <c r="O1410" s="98" t="str">
        <f aca="false">IF(F1410&lt;=$P$2,"Nov","")</f>
        <v>Nov</v>
      </c>
      <c r="P1410" s="97" t="n">
        <v>25</v>
      </c>
      <c r="Q1410" s="100" t="n">
        <f aca="false">K1410-P1410</f>
        <v>20</v>
      </c>
      <c r="R1410" s="98" t="n">
        <f aca="false">IFERROR(IF(O1410="Nov",(K1410/P1410-1)),0)</f>
        <v>0.8</v>
      </c>
      <c r="S1410" s="100" t="str">
        <f aca="false">IF(N1410&gt;0,IF(O1410="","-",IF(R1410&lt;0%,"DEGROWTH","GROWTH")))</f>
        <v>GROWTH</v>
      </c>
      <c r="T1410" s="101" t="n">
        <v>0</v>
      </c>
      <c r="U1410" s="101" t="str">
        <f aca="false">IF(F1410&lt;=$V$2,"Dec","")</f>
        <v>Dec</v>
      </c>
      <c r="V1410" s="97" t="n">
        <v>0</v>
      </c>
      <c r="W1410" s="104" t="n">
        <f aca="false">K1410-V1410</f>
        <v>45</v>
      </c>
      <c r="X1410" s="103" t="n">
        <f aca="false">IFERROR(IF(U1410="Dec",(K1410/V1410-1)),0)</f>
        <v>0</v>
      </c>
      <c r="Y1410" s="106" t="b">
        <f aca="false">IF(T1410&gt;0,IF(U1410="","-",IF(X1410&lt;0%,"DEGROWTH","GROWTH")))</f>
        <v>0</v>
      </c>
      <c r="Z1410" s="24" t="n">
        <v>0</v>
      </c>
      <c r="AA1410" s="24" t="n">
        <f aca="false">IF(H1410&gt;0,1,0)</f>
        <v>1</v>
      </c>
      <c r="AB1410" s="3" t="n">
        <v>1000004009</v>
      </c>
      <c r="AC1410" s="3"/>
    </row>
    <row r="1411" customFormat="false" ht="14.25" hidden="true" customHeight="true" outlineLevel="0" collapsed="false">
      <c r="A1411" s="23" t="s">
        <v>4046</v>
      </c>
      <c r="B1411" s="65" t="s">
        <v>101</v>
      </c>
      <c r="C1411" s="128" t="s">
        <v>360</v>
      </c>
      <c r="D1411" s="128" t="n">
        <v>1000004033</v>
      </c>
      <c r="E1411" s="128" t="s">
        <v>361</v>
      </c>
      <c r="F1411" s="67" t="n">
        <v>45477</v>
      </c>
      <c r="G1411" s="67" t="str">
        <f aca="false">IF(I1411&gt;0,"Targeted Dealer","-")</f>
        <v>Targeted Dealer</v>
      </c>
      <c r="H1411" s="67" t="s">
        <v>627</v>
      </c>
      <c r="I1411" s="68" t="n">
        <v>50</v>
      </c>
      <c r="J1411" s="68" t="n">
        <f aca="false">I1411/$J$1*$E$1</f>
        <v>1043.54838709677</v>
      </c>
      <c r="K1411" s="97" t="n">
        <v>78</v>
      </c>
      <c r="L1411" s="69" t="n">
        <f aca="false">K1411-J1411</f>
        <v>-965.548387096774</v>
      </c>
      <c r="M1411" s="69" t="n">
        <f aca="false">IFERROR((K1411/J1411%),"-")</f>
        <v>7.47449768160742</v>
      </c>
      <c r="N1411" s="100" t="n">
        <v>77.5</v>
      </c>
      <c r="O1411" s="98" t="str">
        <f aca="false">IF(F1411&lt;=$P$2,"Nov","")</f>
        <v>Nov</v>
      </c>
      <c r="P1411" s="97" t="n">
        <v>77.5</v>
      </c>
      <c r="Q1411" s="100" t="n">
        <f aca="false">K1411-P1411</f>
        <v>0.5</v>
      </c>
      <c r="R1411" s="98" t="n">
        <f aca="false">IFERROR(IF(O1411="Nov",(K1411/P1411-1)),0)</f>
        <v>0.00645161290322571</v>
      </c>
      <c r="S1411" s="100" t="str">
        <f aca="false">IF(N1411&gt;0,IF(O1411="","-",IF(R1411&lt;0%,"DEGROWTH","GROWTH")))</f>
        <v>GROWTH</v>
      </c>
      <c r="T1411" s="101" t="n">
        <v>0</v>
      </c>
      <c r="U1411" s="101" t="str">
        <f aca="false">IF(F1411&lt;=$V$2,"Dec","")</f>
        <v>Dec</v>
      </c>
      <c r="V1411" s="97" t="n">
        <v>0</v>
      </c>
      <c r="W1411" s="104" t="n">
        <f aca="false">K1411-V1411</f>
        <v>78</v>
      </c>
      <c r="X1411" s="103" t="n">
        <f aca="false">IFERROR(IF(U1411="Dec",(K1411/V1411-1)),0)</f>
        <v>0</v>
      </c>
      <c r="Y1411" s="106" t="b">
        <f aca="false">IF(T1411&gt;0,IF(U1411="","-",IF(X1411&lt;0%,"DEGROWTH","GROWTH")))</f>
        <v>0</v>
      </c>
      <c r="Z1411" s="24" t="n">
        <v>0</v>
      </c>
      <c r="AA1411" s="24" t="n">
        <f aca="false">IF(H1411&gt;0,1,0)</f>
        <v>1</v>
      </c>
      <c r="AB1411" s="3" t="n">
        <v>1000004033</v>
      </c>
      <c r="AC1411" s="3"/>
    </row>
    <row r="1412" customFormat="false" ht="14.25" hidden="true" customHeight="true" outlineLevel="0" collapsed="false">
      <c r="A1412" s="24" t="s">
        <v>4046</v>
      </c>
      <c r="B1412" s="128" t="s">
        <v>101</v>
      </c>
      <c r="C1412" s="128" t="s">
        <v>2554</v>
      </c>
      <c r="D1412" s="128" t="n">
        <v>1000004036</v>
      </c>
      <c r="E1412" s="128" t="s">
        <v>2555</v>
      </c>
      <c r="F1412" s="67" t="n">
        <v>45483</v>
      </c>
      <c r="G1412" s="67" t="str">
        <f aca="false">IF(I1412&gt;0,"Targeted Dealer","-")</f>
        <v>Targeted Dealer</v>
      </c>
      <c r="H1412" s="67" t="s">
        <v>627</v>
      </c>
      <c r="I1412" s="68" t="n">
        <v>50</v>
      </c>
      <c r="J1412" s="68" t="n">
        <f aca="false">I1412/$J$1*$E$1</f>
        <v>1043.54838709677</v>
      </c>
      <c r="K1412" s="97" t="n">
        <v>70</v>
      </c>
      <c r="L1412" s="69" t="n">
        <f aca="false">K1412-J1412</f>
        <v>-973.548387096774</v>
      </c>
      <c r="M1412" s="69" t="n">
        <f aca="false">IFERROR((K1412/J1412%),"-")</f>
        <v>6.70788253477589</v>
      </c>
      <c r="N1412" s="100" t="n">
        <v>85</v>
      </c>
      <c r="O1412" s="98" t="str">
        <f aca="false">IF(F1412&lt;=$P$2,"Nov","")</f>
        <v>Nov</v>
      </c>
      <c r="P1412" s="97" t="n">
        <v>85</v>
      </c>
      <c r="Q1412" s="100" t="n">
        <f aca="false">K1412-P1412</f>
        <v>-15</v>
      </c>
      <c r="R1412" s="98" t="n">
        <f aca="false">IFERROR(IF(O1412="Nov",(K1412/P1412-1)),0)</f>
        <v>-0.176470588235294</v>
      </c>
      <c r="S1412" s="100" t="str">
        <f aca="false">IF(N1412&gt;0,IF(O1412="","-",IF(R1412&lt;0%,"DEGROWTH","GROWTH")))</f>
        <v>DEGROWTH</v>
      </c>
      <c r="T1412" s="101" t="n">
        <v>0</v>
      </c>
      <c r="U1412" s="101" t="str">
        <f aca="false">IF(F1412&lt;=$V$2,"Dec","")</f>
        <v>Dec</v>
      </c>
      <c r="V1412" s="97" t="n">
        <v>0</v>
      </c>
      <c r="W1412" s="104" t="n">
        <f aca="false">K1412-V1412</f>
        <v>70</v>
      </c>
      <c r="X1412" s="103" t="n">
        <f aca="false">IFERROR(IF(U1412="Dec",(K1412/V1412-1)),0)</f>
        <v>0</v>
      </c>
      <c r="Y1412" s="106" t="b">
        <f aca="false">IF(T1412&gt;0,IF(U1412="","-",IF(X1412&lt;0%,"DEGROWTH","GROWTH")))</f>
        <v>0</v>
      </c>
      <c r="Z1412" s="24" t="n">
        <v>0</v>
      </c>
      <c r="AA1412" s="24" t="n">
        <f aca="false">IF(H1412&gt;0,1,0)</f>
        <v>1</v>
      </c>
      <c r="AB1412" s="3" t="n">
        <v>1000004036</v>
      </c>
      <c r="AC1412" s="3"/>
    </row>
    <row r="1413" customFormat="false" ht="14.25" hidden="true" customHeight="true" outlineLevel="0" collapsed="false">
      <c r="A1413" s="24" t="s">
        <v>4046</v>
      </c>
      <c r="B1413" s="128" t="s">
        <v>101</v>
      </c>
      <c r="C1413" s="128" t="s">
        <v>362</v>
      </c>
      <c r="D1413" s="128" t="n">
        <v>1000004077</v>
      </c>
      <c r="E1413" s="128" t="s">
        <v>363</v>
      </c>
      <c r="F1413" s="67" t="n">
        <v>45509</v>
      </c>
      <c r="G1413" s="67" t="str">
        <f aca="false">IF(I1413&gt;0,"Targeted Dealer","-")</f>
        <v>Targeted Dealer</v>
      </c>
      <c r="H1413" s="67"/>
      <c r="I1413" s="68" t="n">
        <v>20</v>
      </c>
      <c r="J1413" s="68" t="n">
        <f aca="false">I1413/$J$1*$E$1</f>
        <v>417.41935483871</v>
      </c>
      <c r="K1413" s="97" t="n">
        <v>75</v>
      </c>
      <c r="L1413" s="69" t="n">
        <f aca="false">K1413-J1413</f>
        <v>-342.41935483871</v>
      </c>
      <c r="M1413" s="69" t="n">
        <f aca="false">IFERROR((K1413/J1413%),"-")</f>
        <v>17.967542503864</v>
      </c>
      <c r="N1413" s="100" t="n">
        <v>60</v>
      </c>
      <c r="O1413" s="98" t="str">
        <f aca="false">IF(F1413&lt;=$P$2,"Nov","")</f>
        <v>Nov</v>
      </c>
      <c r="P1413" s="97" t="n">
        <v>60</v>
      </c>
      <c r="Q1413" s="100" t="n">
        <f aca="false">K1413-P1413</f>
        <v>15</v>
      </c>
      <c r="R1413" s="98" t="n">
        <f aca="false">IFERROR(IF(O1413="Nov",(K1413/P1413-1)),0)</f>
        <v>0.25</v>
      </c>
      <c r="S1413" s="100" t="str">
        <f aca="false">IF(N1413&gt;0,IF(O1413="","-",IF(R1413&lt;0%,"DEGROWTH","GROWTH")))</f>
        <v>GROWTH</v>
      </c>
      <c r="T1413" s="101" t="n">
        <v>0</v>
      </c>
      <c r="U1413" s="101" t="str">
        <f aca="false">IF(F1413&lt;=$V$2,"Dec","")</f>
        <v>Dec</v>
      </c>
      <c r="V1413" s="97" t="n">
        <v>0</v>
      </c>
      <c r="W1413" s="104" t="n">
        <f aca="false">K1413-V1413</f>
        <v>75</v>
      </c>
      <c r="X1413" s="103" t="n">
        <f aca="false">IFERROR(IF(U1413="Dec",(K1413/V1413-1)),0)</f>
        <v>0</v>
      </c>
      <c r="Y1413" s="106" t="b">
        <f aca="false">IF(T1413&gt;0,IF(U1413="","-",IF(X1413&lt;0%,"DEGROWTH","GROWTH")))</f>
        <v>0</v>
      </c>
      <c r="Z1413" s="24" t="n">
        <v>0</v>
      </c>
      <c r="AA1413" s="24" t="n">
        <f aca="false">IF(H1413&gt;0,1,0)</f>
        <v>0</v>
      </c>
      <c r="AB1413" s="3" t="n">
        <v>1000004077</v>
      </c>
      <c r="AC1413" s="3"/>
    </row>
    <row r="1414" customFormat="false" ht="14.25" hidden="true" customHeight="true" outlineLevel="0" collapsed="false">
      <c r="A1414" s="23" t="s">
        <v>4046</v>
      </c>
      <c r="B1414" s="65" t="s">
        <v>103</v>
      </c>
      <c r="C1414" s="65" t="s">
        <v>2556</v>
      </c>
      <c r="D1414" s="65" t="n">
        <v>1000002702</v>
      </c>
      <c r="E1414" s="65" t="s">
        <v>2557</v>
      </c>
      <c r="F1414" s="67" t="n">
        <v>44739</v>
      </c>
      <c r="G1414" s="67" t="str">
        <f aca="false">IF(I1414&gt;0,"Targeted Dealer","-")</f>
        <v>Targeted Dealer</v>
      </c>
      <c r="H1414" s="67" t="s">
        <v>627</v>
      </c>
      <c r="I1414" s="68" t="n">
        <v>55</v>
      </c>
      <c r="J1414" s="68" t="n">
        <f aca="false">I1414/$J$1*$E$1</f>
        <v>1147.90322580645</v>
      </c>
      <c r="K1414" s="97" t="n">
        <v>85</v>
      </c>
      <c r="L1414" s="69" t="n">
        <f aca="false">K1414-J1414</f>
        <v>-1062.90322580645</v>
      </c>
      <c r="M1414" s="69" t="n">
        <f aca="false">IFERROR((K1414/J1414%),"-")</f>
        <v>7.40480539553183</v>
      </c>
      <c r="N1414" s="100" t="n">
        <v>0</v>
      </c>
      <c r="O1414" s="98" t="str">
        <f aca="false">IF(F1414&lt;=$P$2,"Nov","")</f>
        <v>Nov</v>
      </c>
      <c r="P1414" s="97" t="n">
        <v>0</v>
      </c>
      <c r="Q1414" s="100" t="n">
        <f aca="false">K1414-P1414</f>
        <v>85</v>
      </c>
      <c r="R1414" s="98" t="n">
        <f aca="false">IFERROR(IF(O1414="Nov",(K1414/P1414-1)),0)</f>
        <v>0</v>
      </c>
      <c r="S1414" s="105" t="b">
        <f aca="false">IF(N1414&gt;0,IF(O1414="","-",IF(R1414&lt;0%,"DEGROWTH","GROWTH")))</f>
        <v>0</v>
      </c>
      <c r="T1414" s="101" t="n">
        <v>25</v>
      </c>
      <c r="U1414" s="101" t="str">
        <f aca="false">IF(F1414&lt;=$V$2,"Dec","")</f>
        <v>Dec</v>
      </c>
      <c r="V1414" s="97" t="n">
        <v>25</v>
      </c>
      <c r="W1414" s="104" t="n">
        <f aca="false">K1414-V1414</f>
        <v>60</v>
      </c>
      <c r="X1414" s="103" t="n">
        <f aca="false">IFERROR(IF(U1414="Dec",(K1414/V1414-1)),0)</f>
        <v>2.4</v>
      </c>
      <c r="Y1414" s="104" t="str">
        <f aca="false">IF(T1414&gt;0,IF(U1414="","-",IF(X1414&lt;0%,"DEGROWTH","GROWTH")))</f>
        <v>GROWTH</v>
      </c>
      <c r="Z1414" s="24" t="n">
        <v>0</v>
      </c>
      <c r="AA1414" s="24" t="n">
        <f aca="false">IF(H1414&gt;0,1,0)</f>
        <v>1</v>
      </c>
      <c r="AB1414" s="3" t="n">
        <v>1000002702</v>
      </c>
      <c r="AC1414" s="3"/>
    </row>
    <row r="1415" customFormat="false" ht="14.25" hidden="true" customHeight="true" outlineLevel="0" collapsed="false">
      <c r="A1415" s="23" t="s">
        <v>4046</v>
      </c>
      <c r="B1415" s="65" t="s">
        <v>103</v>
      </c>
      <c r="C1415" s="65" t="s">
        <v>4589</v>
      </c>
      <c r="D1415" s="65" t="n">
        <v>1000001321</v>
      </c>
      <c r="E1415" s="66" t="s">
        <v>4590</v>
      </c>
      <c r="F1415" s="67" t="n">
        <v>41601</v>
      </c>
      <c r="G1415" s="67" t="str">
        <f aca="false">IF(I1415&gt;0,"Targeted Dealer","-")</f>
        <v>Targeted Dealer</v>
      </c>
      <c r="H1415" s="67"/>
      <c r="I1415" s="68" t="n">
        <v>25</v>
      </c>
      <c r="J1415" s="68" t="n">
        <f aca="false">I1415/$J$1*$E$1</f>
        <v>521.774193548387</v>
      </c>
      <c r="K1415" s="97" t="n">
        <v>0</v>
      </c>
      <c r="L1415" s="69" t="n">
        <f aca="false">K1415-J1415</f>
        <v>-521.774193548387</v>
      </c>
      <c r="M1415" s="69" t="n">
        <f aca="false">IFERROR((K1415/J1415%),"-")</f>
        <v>0</v>
      </c>
      <c r="N1415" s="100" t="n">
        <v>0</v>
      </c>
      <c r="O1415" s="98" t="str">
        <f aca="false">IF(F1415&lt;=$P$2,"Nov","")</f>
        <v>Nov</v>
      </c>
      <c r="P1415" s="97" t="n">
        <v>0</v>
      </c>
      <c r="Q1415" s="100" t="n">
        <f aca="false">K1415-P1415</f>
        <v>0</v>
      </c>
      <c r="R1415" s="98" t="n">
        <f aca="false">IFERROR(IF(O1415="Nov",(K1415/P1415-1)),0)</f>
        <v>0</v>
      </c>
      <c r="S1415" s="105" t="b">
        <f aca="false">IF(N1415&gt;0,IF(O1415="","-",IF(R1415&lt;0%,"DEGROWTH","GROWTH")))</f>
        <v>0</v>
      </c>
      <c r="T1415" s="101" t="n">
        <v>89</v>
      </c>
      <c r="U1415" s="101" t="str">
        <f aca="false">IF(F1415&lt;=$V$2,"Dec","")</f>
        <v>Dec</v>
      </c>
      <c r="V1415" s="97" t="n">
        <v>89</v>
      </c>
      <c r="W1415" s="104" t="n">
        <f aca="false">K1415-V1415</f>
        <v>-89</v>
      </c>
      <c r="X1415" s="103" t="n">
        <f aca="false">IFERROR(IF(U1415="Dec",(K1415/V1415-1)),0)</f>
        <v>-1</v>
      </c>
      <c r="Y1415" s="104" t="str">
        <f aca="false">IF(T1415&gt;0,IF(U1415="","-",IF(X1415&lt;0%,"DEGROWTH","GROWTH")))</f>
        <v>DEGROWTH</v>
      </c>
      <c r="Z1415" s="24" t="n">
        <v>1</v>
      </c>
      <c r="AA1415" s="24" t="n">
        <f aca="false">IF(H1415&gt;0,1,0)</f>
        <v>0</v>
      </c>
      <c r="AB1415" s="3" t="n">
        <v>1000001321</v>
      </c>
      <c r="AC1415" s="3"/>
    </row>
    <row r="1416" customFormat="false" ht="14.25" hidden="true" customHeight="true" outlineLevel="0" collapsed="false">
      <c r="A1416" s="23" t="s">
        <v>4046</v>
      </c>
      <c r="B1416" s="65" t="s">
        <v>103</v>
      </c>
      <c r="C1416" s="65" t="s">
        <v>2558</v>
      </c>
      <c r="D1416" s="65" t="n">
        <v>1000001329</v>
      </c>
      <c r="E1416" s="66" t="s">
        <v>2559</v>
      </c>
      <c r="F1416" s="67" t="n">
        <v>41898</v>
      </c>
      <c r="G1416" s="67" t="str">
        <f aca="false">IF(I1416&gt;0,"Targeted Dealer","-")</f>
        <v>Targeted Dealer</v>
      </c>
      <c r="H1416" s="67" t="s">
        <v>627</v>
      </c>
      <c r="I1416" s="68" t="n">
        <v>150</v>
      </c>
      <c r="J1416" s="68" t="n">
        <f aca="false">I1416/$J$1*$E$1</f>
        <v>3130.64516129032</v>
      </c>
      <c r="K1416" s="97" t="n">
        <v>85</v>
      </c>
      <c r="L1416" s="69" t="n">
        <f aca="false">K1416-J1416</f>
        <v>-3045.64516129032</v>
      </c>
      <c r="M1416" s="69" t="n">
        <f aca="false">IFERROR((K1416/J1416%),"-")</f>
        <v>2.715095311695</v>
      </c>
      <c r="N1416" s="100" t="n">
        <v>271</v>
      </c>
      <c r="O1416" s="98" t="str">
        <f aca="false">IF(F1416&lt;=$P$2,"Nov","")</f>
        <v>Nov</v>
      </c>
      <c r="P1416" s="97" t="n">
        <v>271</v>
      </c>
      <c r="Q1416" s="100" t="n">
        <f aca="false">K1416-P1416</f>
        <v>-186</v>
      </c>
      <c r="R1416" s="98" t="n">
        <f aca="false">IFERROR(IF(O1416="Nov",(K1416/P1416-1)),0)</f>
        <v>-0.686346863468635</v>
      </c>
      <c r="S1416" s="100" t="str">
        <f aca="false">IF(N1416&gt;0,IF(O1416="","-",IF(R1416&lt;0%,"DEGROWTH","GROWTH")))</f>
        <v>DEGROWTH</v>
      </c>
      <c r="T1416" s="101" t="n">
        <v>125</v>
      </c>
      <c r="U1416" s="101" t="str">
        <f aca="false">IF(F1416&lt;=$V$2,"Dec","")</f>
        <v>Dec</v>
      </c>
      <c r="V1416" s="97" t="n">
        <v>125</v>
      </c>
      <c r="W1416" s="104" t="n">
        <f aca="false">K1416-V1416</f>
        <v>-40</v>
      </c>
      <c r="X1416" s="103" t="n">
        <f aca="false">IFERROR(IF(U1416="Dec",(K1416/V1416-1)),0)</f>
        <v>-0.32</v>
      </c>
      <c r="Y1416" s="104" t="str">
        <f aca="false">IF(T1416&gt;0,IF(U1416="","-",IF(X1416&lt;0%,"DEGROWTH","GROWTH")))</f>
        <v>DEGROWTH</v>
      </c>
      <c r="Z1416" s="24" t="n">
        <v>0</v>
      </c>
      <c r="AA1416" s="24" t="n">
        <f aca="false">IF(H1416&gt;0,1,0)</f>
        <v>1</v>
      </c>
      <c r="AB1416" s="3" t="n">
        <v>1000001329</v>
      </c>
      <c r="AC1416" s="3"/>
    </row>
    <row r="1417" customFormat="false" ht="14.25" hidden="true" customHeight="true" outlineLevel="0" collapsed="false">
      <c r="A1417" s="23" t="s">
        <v>4046</v>
      </c>
      <c r="B1417" s="65" t="s">
        <v>103</v>
      </c>
      <c r="C1417" s="65" t="s">
        <v>2560</v>
      </c>
      <c r="D1417" s="65" t="n">
        <v>1000001337</v>
      </c>
      <c r="E1417" s="66" t="s">
        <v>2561</v>
      </c>
      <c r="F1417" s="67" t="n">
        <v>42200</v>
      </c>
      <c r="G1417" s="67" t="str">
        <f aca="false">IF(I1417&gt;0,"Targeted Dealer","-")</f>
        <v>Targeted Dealer</v>
      </c>
      <c r="H1417" s="67" t="s">
        <v>627</v>
      </c>
      <c r="I1417" s="68" t="n">
        <v>65</v>
      </c>
      <c r="J1417" s="68" t="n">
        <f aca="false">I1417/$J$1*$E$1</f>
        <v>1356.61290322581</v>
      </c>
      <c r="K1417" s="97" t="n">
        <v>158</v>
      </c>
      <c r="L1417" s="69" t="n">
        <f aca="false">K1417-J1417</f>
        <v>-1198.61290322581</v>
      </c>
      <c r="M1417" s="69" t="n">
        <f aca="false">IFERROR((K1417/J1417%),"-")</f>
        <v>11.6466531922482</v>
      </c>
      <c r="N1417" s="100" t="n">
        <v>90</v>
      </c>
      <c r="O1417" s="98" t="str">
        <f aca="false">IF(F1417&lt;=$P$2,"Nov","")</f>
        <v>Nov</v>
      </c>
      <c r="P1417" s="97" t="n">
        <v>90</v>
      </c>
      <c r="Q1417" s="100" t="n">
        <f aca="false">K1417-P1417</f>
        <v>68</v>
      </c>
      <c r="R1417" s="98" t="n">
        <f aca="false">IFERROR(IF(O1417="Nov",(K1417/P1417-1)),0)</f>
        <v>0.755555555555556</v>
      </c>
      <c r="S1417" s="100" t="str">
        <f aca="false">IF(N1417&gt;0,IF(O1417="","-",IF(R1417&lt;0%,"DEGROWTH","GROWTH")))</f>
        <v>GROWTH</v>
      </c>
      <c r="T1417" s="101" t="n">
        <v>105</v>
      </c>
      <c r="U1417" s="101" t="str">
        <f aca="false">IF(F1417&lt;=$V$2,"Dec","")</f>
        <v>Dec</v>
      </c>
      <c r="V1417" s="97" t="n">
        <v>105</v>
      </c>
      <c r="W1417" s="104" t="n">
        <f aca="false">K1417-V1417</f>
        <v>53</v>
      </c>
      <c r="X1417" s="103" t="n">
        <f aca="false">IFERROR(IF(U1417="Dec",(K1417/V1417-1)),0)</f>
        <v>0.504761904761905</v>
      </c>
      <c r="Y1417" s="104" t="str">
        <f aca="false">IF(T1417&gt;0,IF(U1417="","-",IF(X1417&lt;0%,"DEGROWTH","GROWTH")))</f>
        <v>GROWTH</v>
      </c>
      <c r="Z1417" s="24" t="n">
        <v>0</v>
      </c>
      <c r="AA1417" s="24" t="n">
        <f aca="false">IF(H1417&gt;0,1,0)</f>
        <v>1</v>
      </c>
      <c r="AB1417" s="3" t="n">
        <v>1000001337</v>
      </c>
      <c r="AC1417" s="3"/>
    </row>
    <row r="1418" customFormat="false" ht="14.25" hidden="true" customHeight="true" outlineLevel="0" collapsed="false">
      <c r="A1418" s="23" t="s">
        <v>4046</v>
      </c>
      <c r="B1418" s="65" t="s">
        <v>103</v>
      </c>
      <c r="C1418" s="65" t="s">
        <v>4591</v>
      </c>
      <c r="D1418" s="65" t="n">
        <v>1000001328</v>
      </c>
      <c r="E1418" s="66" t="s">
        <v>4592</v>
      </c>
      <c r="F1418" s="67" t="n">
        <v>42332</v>
      </c>
      <c r="G1418" s="67" t="str">
        <f aca="false">IF(I1418&gt;0,"Targeted Dealer","-")</f>
        <v>Targeted Dealer</v>
      </c>
      <c r="H1418" s="67"/>
      <c r="I1418" s="68" t="n">
        <v>10</v>
      </c>
      <c r="J1418" s="68" t="n">
        <f aca="false">I1418/$J$1*$E$1</f>
        <v>208.709677419355</v>
      </c>
      <c r="K1418" s="97" t="n">
        <v>0</v>
      </c>
      <c r="L1418" s="69" t="n">
        <f aca="false">K1418-J1418</f>
        <v>-208.709677419355</v>
      </c>
      <c r="M1418" s="69" t="n">
        <f aca="false">IFERROR((K1418/J1418%),"-")</f>
        <v>0</v>
      </c>
      <c r="N1418" s="100" t="n">
        <v>0</v>
      </c>
      <c r="O1418" s="98" t="str">
        <f aca="false">IF(F1418&lt;=$P$2,"Nov","")</f>
        <v>Nov</v>
      </c>
      <c r="P1418" s="97" t="n">
        <v>0</v>
      </c>
      <c r="Q1418" s="100" t="n">
        <f aca="false">K1418-P1418</f>
        <v>0</v>
      </c>
      <c r="R1418" s="98" t="n">
        <f aca="false">IFERROR(IF(O1418="Nov",(K1418/P1418-1)),0)</f>
        <v>0</v>
      </c>
      <c r="S1418" s="105" t="b">
        <f aca="false">IF(N1418&gt;0,IF(O1418="","-",IF(R1418&lt;0%,"DEGROWTH","GROWTH")))</f>
        <v>0</v>
      </c>
      <c r="T1418" s="101" t="n">
        <v>0</v>
      </c>
      <c r="U1418" s="101" t="str">
        <f aca="false">IF(F1418&lt;=$V$2,"Dec","")</f>
        <v>Dec</v>
      </c>
      <c r="V1418" s="97" t="n">
        <v>0</v>
      </c>
      <c r="W1418" s="104" t="n">
        <f aca="false">K1418-V1418</f>
        <v>0</v>
      </c>
      <c r="X1418" s="103" t="n">
        <f aca="false">IFERROR(IF(U1418="Dec",(K1418/V1418-1)),0)</f>
        <v>0</v>
      </c>
      <c r="Y1418" s="106" t="b">
        <f aca="false">IF(T1418&gt;0,IF(U1418="","-",IF(X1418&lt;0%,"DEGROWTH","GROWTH")))</f>
        <v>0</v>
      </c>
      <c r="Z1418" s="24" t="n">
        <v>1</v>
      </c>
      <c r="AA1418" s="24" t="n">
        <f aca="false">IF(H1418&gt;0,1,0)</f>
        <v>0</v>
      </c>
      <c r="AB1418" s="3" t="n">
        <v>1000001328</v>
      </c>
      <c r="AC1418" s="3"/>
    </row>
    <row r="1419" customFormat="false" ht="14.25" hidden="true" customHeight="true" outlineLevel="0" collapsed="false">
      <c r="A1419" s="23" t="s">
        <v>4046</v>
      </c>
      <c r="B1419" s="65" t="s">
        <v>103</v>
      </c>
      <c r="C1419" s="65" t="s">
        <v>2562</v>
      </c>
      <c r="D1419" s="65" t="n">
        <v>1000001336</v>
      </c>
      <c r="E1419" s="66" t="s">
        <v>2563</v>
      </c>
      <c r="F1419" s="67" t="n">
        <v>42367</v>
      </c>
      <c r="G1419" s="67" t="str">
        <f aca="false">IF(I1419&gt;0,"Targeted Dealer","-")</f>
        <v>Targeted Dealer</v>
      </c>
      <c r="H1419" s="67" t="s">
        <v>627</v>
      </c>
      <c r="I1419" s="68" t="n">
        <v>160</v>
      </c>
      <c r="J1419" s="68" t="n">
        <f aca="false">I1419/$J$1*$E$1</f>
        <v>3339.35483870968</v>
      </c>
      <c r="K1419" s="97" t="n">
        <v>195</v>
      </c>
      <c r="L1419" s="69" t="n">
        <f aca="false">K1419-J1419</f>
        <v>-3144.35483870968</v>
      </c>
      <c r="M1419" s="69" t="n">
        <f aca="false">IFERROR((K1419/J1419%),"-")</f>
        <v>5.8394513137558</v>
      </c>
      <c r="N1419" s="100" t="n">
        <v>110</v>
      </c>
      <c r="O1419" s="98" t="str">
        <f aca="false">IF(F1419&lt;=$P$2,"Nov","")</f>
        <v>Nov</v>
      </c>
      <c r="P1419" s="97" t="n">
        <v>110</v>
      </c>
      <c r="Q1419" s="100" t="n">
        <f aca="false">K1419-P1419</f>
        <v>85</v>
      </c>
      <c r="R1419" s="98" t="n">
        <f aca="false">IFERROR(IF(O1419="Nov",(K1419/P1419-1)),0)</f>
        <v>0.772727272727273</v>
      </c>
      <c r="S1419" s="100" t="str">
        <f aca="false">IF(N1419&gt;0,IF(O1419="","-",IF(R1419&lt;0%,"DEGROWTH","GROWTH")))</f>
        <v>GROWTH</v>
      </c>
      <c r="T1419" s="101" t="n">
        <v>415</v>
      </c>
      <c r="U1419" s="101" t="str">
        <f aca="false">IF(F1419&lt;=$V$2,"Dec","")</f>
        <v>Dec</v>
      </c>
      <c r="V1419" s="97" t="n">
        <v>415</v>
      </c>
      <c r="W1419" s="104" t="n">
        <f aca="false">K1419-V1419</f>
        <v>-220</v>
      </c>
      <c r="X1419" s="103" t="n">
        <f aca="false">IFERROR(IF(U1419="Dec",(K1419/V1419-1)),0)</f>
        <v>-0.530120481927711</v>
      </c>
      <c r="Y1419" s="104" t="str">
        <f aca="false">IF(T1419&gt;0,IF(U1419="","-",IF(X1419&lt;0%,"DEGROWTH","GROWTH")))</f>
        <v>DEGROWTH</v>
      </c>
      <c r="Z1419" s="24" t="n">
        <v>0</v>
      </c>
      <c r="AA1419" s="24" t="n">
        <f aca="false">IF(H1419&gt;0,1,0)</f>
        <v>1</v>
      </c>
      <c r="AB1419" s="3" t="n">
        <v>1000001336</v>
      </c>
      <c r="AC1419" s="3"/>
    </row>
    <row r="1420" customFormat="false" ht="14.25" hidden="true" customHeight="true" outlineLevel="0" collapsed="false">
      <c r="A1420" s="23" t="s">
        <v>4046</v>
      </c>
      <c r="B1420" s="65" t="s">
        <v>103</v>
      </c>
      <c r="C1420" s="65" t="s">
        <v>2564</v>
      </c>
      <c r="D1420" s="65" t="n">
        <v>1000001330</v>
      </c>
      <c r="E1420" s="66" t="s">
        <v>2565</v>
      </c>
      <c r="F1420" s="67" t="n">
        <v>42766</v>
      </c>
      <c r="G1420" s="67" t="str">
        <f aca="false">IF(I1420&gt;0,"Targeted Dealer","-")</f>
        <v>Targeted Dealer</v>
      </c>
      <c r="H1420" s="67" t="s">
        <v>627</v>
      </c>
      <c r="I1420" s="68" t="n">
        <v>30</v>
      </c>
      <c r="J1420" s="68" t="n">
        <f aca="false">I1420/$J$1*$E$1</f>
        <v>626.129032258065</v>
      </c>
      <c r="K1420" s="97" t="n">
        <v>40</v>
      </c>
      <c r="L1420" s="69" t="n">
        <f aca="false">K1420-J1420</f>
        <v>-586.129032258065</v>
      </c>
      <c r="M1420" s="69" t="n">
        <f aca="false">IFERROR((K1420/J1420%),"-")</f>
        <v>6.38845955692942</v>
      </c>
      <c r="N1420" s="100" t="n">
        <v>0</v>
      </c>
      <c r="O1420" s="98" t="str">
        <f aca="false">IF(F1420&lt;=$P$2,"Nov","")</f>
        <v>Nov</v>
      </c>
      <c r="P1420" s="97" t="n">
        <v>0</v>
      </c>
      <c r="Q1420" s="100" t="n">
        <f aca="false">K1420-P1420</f>
        <v>40</v>
      </c>
      <c r="R1420" s="98" t="n">
        <f aca="false">IFERROR(IF(O1420="Nov",(K1420/P1420-1)),0)</f>
        <v>0</v>
      </c>
      <c r="S1420" s="105" t="b">
        <f aca="false">IF(N1420&gt;0,IF(O1420="","-",IF(R1420&lt;0%,"DEGROWTH","GROWTH")))</f>
        <v>0</v>
      </c>
      <c r="T1420" s="101" t="n">
        <v>40</v>
      </c>
      <c r="U1420" s="101" t="str">
        <f aca="false">IF(F1420&lt;=$V$2,"Dec","")</f>
        <v>Dec</v>
      </c>
      <c r="V1420" s="97" t="n">
        <v>40</v>
      </c>
      <c r="W1420" s="104" t="n">
        <f aca="false">K1420-V1420</f>
        <v>0</v>
      </c>
      <c r="X1420" s="103" t="n">
        <f aca="false">IFERROR(IF(U1420="Dec",(K1420/V1420-1)),0)</f>
        <v>0</v>
      </c>
      <c r="Y1420" s="104" t="str">
        <f aca="false">IF(T1420&gt;0,IF(U1420="","-",IF(X1420&lt;0%,"DEGROWTH","GROWTH")))</f>
        <v>GROWTH</v>
      </c>
      <c r="Z1420" s="24" t="n">
        <v>0</v>
      </c>
      <c r="AA1420" s="24" t="n">
        <f aca="false">IF(H1420&gt;0,1,0)</f>
        <v>1</v>
      </c>
      <c r="AB1420" s="3" t="n">
        <v>1000001330</v>
      </c>
      <c r="AC1420" s="3"/>
    </row>
    <row r="1421" customFormat="false" ht="14.25" hidden="true" customHeight="true" outlineLevel="0" collapsed="false">
      <c r="A1421" s="23" t="s">
        <v>4046</v>
      </c>
      <c r="B1421" s="65" t="s">
        <v>103</v>
      </c>
      <c r="C1421" s="65" t="s">
        <v>2566</v>
      </c>
      <c r="D1421" s="65" t="n">
        <v>1000001341</v>
      </c>
      <c r="E1421" s="66" t="s">
        <v>2567</v>
      </c>
      <c r="F1421" s="67" t="n">
        <v>42803</v>
      </c>
      <c r="G1421" s="67" t="str">
        <f aca="false">IF(I1421&gt;0,"Targeted Dealer","-")</f>
        <v>Targeted Dealer</v>
      </c>
      <c r="H1421" s="67" t="s">
        <v>627</v>
      </c>
      <c r="I1421" s="68" t="n">
        <v>155</v>
      </c>
      <c r="J1421" s="68" t="n">
        <f aca="false">I1421/$J$1*$E$1</f>
        <v>3235</v>
      </c>
      <c r="K1421" s="97" t="n">
        <v>190</v>
      </c>
      <c r="L1421" s="69" t="n">
        <f aca="false">K1421-J1421</f>
        <v>-3045</v>
      </c>
      <c r="M1421" s="69" t="n">
        <f aca="false">IFERROR((K1421/J1421%),"-")</f>
        <v>5.87326120556414</v>
      </c>
      <c r="N1421" s="100" t="n">
        <v>100</v>
      </c>
      <c r="O1421" s="98" t="str">
        <f aca="false">IF(F1421&lt;=$P$2,"Nov","")</f>
        <v>Nov</v>
      </c>
      <c r="P1421" s="97" t="n">
        <v>100</v>
      </c>
      <c r="Q1421" s="100" t="n">
        <f aca="false">K1421-P1421</f>
        <v>90</v>
      </c>
      <c r="R1421" s="98" t="n">
        <f aca="false">IFERROR(IF(O1421="Nov",(K1421/P1421-1)),0)</f>
        <v>0.9</v>
      </c>
      <c r="S1421" s="100" t="str">
        <f aca="false">IF(N1421&gt;0,IF(O1421="","-",IF(R1421&lt;0%,"DEGROWTH","GROWTH")))</f>
        <v>GROWTH</v>
      </c>
      <c r="T1421" s="101" t="n">
        <v>335</v>
      </c>
      <c r="U1421" s="101" t="str">
        <f aca="false">IF(F1421&lt;=$V$2,"Dec","")</f>
        <v>Dec</v>
      </c>
      <c r="V1421" s="97" t="n">
        <v>335</v>
      </c>
      <c r="W1421" s="104" t="n">
        <f aca="false">K1421-V1421</f>
        <v>-145</v>
      </c>
      <c r="X1421" s="103" t="n">
        <f aca="false">IFERROR(IF(U1421="Dec",(K1421/V1421-1)),0)</f>
        <v>-0.432835820895522</v>
      </c>
      <c r="Y1421" s="104" t="str">
        <f aca="false">IF(T1421&gt;0,IF(U1421="","-",IF(X1421&lt;0%,"DEGROWTH","GROWTH")))</f>
        <v>DEGROWTH</v>
      </c>
      <c r="Z1421" s="24" t="n">
        <v>0</v>
      </c>
      <c r="AA1421" s="24" t="n">
        <f aca="false">IF(H1421&gt;0,1,0)</f>
        <v>1</v>
      </c>
      <c r="AB1421" s="3" t="n">
        <v>1000001341</v>
      </c>
      <c r="AC1421" s="3"/>
    </row>
    <row r="1422" customFormat="false" ht="14.25" hidden="true" customHeight="true" outlineLevel="0" collapsed="false">
      <c r="A1422" s="23" t="s">
        <v>4046</v>
      </c>
      <c r="B1422" s="65" t="s">
        <v>103</v>
      </c>
      <c r="C1422" s="65" t="s">
        <v>2568</v>
      </c>
      <c r="D1422" s="65" t="n">
        <v>1000001334</v>
      </c>
      <c r="E1422" s="66" t="s">
        <v>2569</v>
      </c>
      <c r="F1422" s="67" t="n">
        <v>43089</v>
      </c>
      <c r="G1422" s="67" t="str">
        <f aca="false">IF(I1422&gt;0,"Targeted Dealer","-")</f>
        <v>Targeted Dealer</v>
      </c>
      <c r="H1422" s="67" t="s">
        <v>627</v>
      </c>
      <c r="I1422" s="68" t="n">
        <v>100</v>
      </c>
      <c r="J1422" s="68" t="n">
        <f aca="false">I1422/$J$1*$E$1</f>
        <v>2087.09677419355</v>
      </c>
      <c r="K1422" s="97" t="n">
        <v>106</v>
      </c>
      <c r="L1422" s="69" t="n">
        <f aca="false">K1422-J1422</f>
        <v>-1981.09677419355</v>
      </c>
      <c r="M1422" s="69" t="n">
        <f aca="false">IFERROR((K1422/J1422%),"-")</f>
        <v>5.07882534775889</v>
      </c>
      <c r="N1422" s="100" t="n">
        <v>80</v>
      </c>
      <c r="O1422" s="98" t="str">
        <f aca="false">IF(F1422&lt;=$P$2,"Nov","")</f>
        <v>Nov</v>
      </c>
      <c r="P1422" s="97" t="n">
        <v>80</v>
      </c>
      <c r="Q1422" s="100" t="n">
        <f aca="false">K1422-P1422</f>
        <v>26</v>
      </c>
      <c r="R1422" s="98" t="n">
        <f aca="false">IFERROR(IF(O1422="Nov",(K1422/P1422-1)),0)</f>
        <v>0.325</v>
      </c>
      <c r="S1422" s="100" t="str">
        <f aca="false">IF(N1422&gt;0,IF(O1422="","-",IF(R1422&lt;0%,"DEGROWTH","GROWTH")))</f>
        <v>GROWTH</v>
      </c>
      <c r="T1422" s="101" t="n">
        <v>79</v>
      </c>
      <c r="U1422" s="101" t="str">
        <f aca="false">IF(F1422&lt;=$V$2,"Dec","")</f>
        <v>Dec</v>
      </c>
      <c r="V1422" s="97" t="n">
        <v>79</v>
      </c>
      <c r="W1422" s="104" t="n">
        <f aca="false">K1422-V1422</f>
        <v>27</v>
      </c>
      <c r="X1422" s="103" t="n">
        <f aca="false">IFERROR(IF(U1422="Dec",(K1422/V1422-1)),0)</f>
        <v>0.341772151898734</v>
      </c>
      <c r="Y1422" s="104" t="str">
        <f aca="false">IF(T1422&gt;0,IF(U1422="","-",IF(X1422&lt;0%,"DEGROWTH","GROWTH")))</f>
        <v>GROWTH</v>
      </c>
      <c r="Z1422" s="24" t="n">
        <v>0</v>
      </c>
      <c r="AA1422" s="24" t="n">
        <f aca="false">IF(H1422&gt;0,1,0)</f>
        <v>1</v>
      </c>
      <c r="AB1422" s="3" t="n">
        <v>1000001334</v>
      </c>
      <c r="AC1422" s="3"/>
    </row>
    <row r="1423" customFormat="false" ht="14.25" hidden="true" customHeight="true" outlineLevel="0" collapsed="false">
      <c r="A1423" s="23" t="s">
        <v>4046</v>
      </c>
      <c r="B1423" s="65" t="s">
        <v>103</v>
      </c>
      <c r="C1423" s="65" t="s">
        <v>2570</v>
      </c>
      <c r="D1423" s="65" t="n">
        <v>1000001335</v>
      </c>
      <c r="E1423" s="66" t="s">
        <v>2571</v>
      </c>
      <c r="F1423" s="67" t="n">
        <v>43111</v>
      </c>
      <c r="G1423" s="67" t="str">
        <f aca="false">IF(I1423&gt;0,"Targeted Dealer","-")</f>
        <v>Targeted Dealer</v>
      </c>
      <c r="H1423" s="67" t="s">
        <v>627</v>
      </c>
      <c r="I1423" s="68" t="n">
        <v>95</v>
      </c>
      <c r="J1423" s="68" t="n">
        <f aca="false">I1423/$J$1*$E$1</f>
        <v>1982.74193548387</v>
      </c>
      <c r="K1423" s="97" t="n">
        <v>62</v>
      </c>
      <c r="L1423" s="69" t="n">
        <f aca="false">K1423-J1423</f>
        <v>-1920.74193548387</v>
      </c>
      <c r="M1423" s="69" t="n">
        <f aca="false">IFERROR((K1423/J1423%),"-")</f>
        <v>3.12698283576019</v>
      </c>
      <c r="N1423" s="100" t="n">
        <v>65</v>
      </c>
      <c r="O1423" s="98" t="str">
        <f aca="false">IF(F1423&lt;=$P$2,"Nov","")</f>
        <v>Nov</v>
      </c>
      <c r="P1423" s="97" t="n">
        <v>65</v>
      </c>
      <c r="Q1423" s="100" t="n">
        <f aca="false">K1423-P1423</f>
        <v>-3</v>
      </c>
      <c r="R1423" s="98" t="n">
        <f aca="false">IFERROR(IF(O1423="Nov",(K1423/P1423-1)),0)</f>
        <v>-0.0461538461538461</v>
      </c>
      <c r="S1423" s="100" t="str">
        <f aca="false">IF(N1423&gt;0,IF(O1423="","-",IF(R1423&lt;0%,"DEGROWTH","GROWTH")))</f>
        <v>DEGROWTH</v>
      </c>
      <c r="T1423" s="101" t="n">
        <v>57</v>
      </c>
      <c r="U1423" s="101" t="str">
        <f aca="false">IF(F1423&lt;=$V$2,"Dec","")</f>
        <v>Dec</v>
      </c>
      <c r="V1423" s="97" t="n">
        <v>57</v>
      </c>
      <c r="W1423" s="104" t="n">
        <f aca="false">K1423-V1423</f>
        <v>5</v>
      </c>
      <c r="X1423" s="103" t="n">
        <f aca="false">IFERROR(IF(U1423="Dec",(K1423/V1423-1)),0)</f>
        <v>0.0877192982456141</v>
      </c>
      <c r="Y1423" s="104" t="str">
        <f aca="false">IF(T1423&gt;0,IF(U1423="","-",IF(X1423&lt;0%,"DEGROWTH","GROWTH")))</f>
        <v>GROWTH</v>
      </c>
      <c r="Z1423" s="24" t="n">
        <v>0</v>
      </c>
      <c r="AA1423" s="24" t="n">
        <f aca="false">IF(H1423&gt;0,1,0)</f>
        <v>1</v>
      </c>
      <c r="AB1423" s="3" t="n">
        <v>1000001335</v>
      </c>
      <c r="AC1423" s="3"/>
    </row>
    <row r="1424" customFormat="false" ht="14.25" hidden="true" customHeight="true" outlineLevel="0" collapsed="false">
      <c r="A1424" s="23" t="s">
        <v>4046</v>
      </c>
      <c r="B1424" s="65" t="s">
        <v>103</v>
      </c>
      <c r="C1424" s="65" t="s">
        <v>2572</v>
      </c>
      <c r="D1424" s="65" t="n">
        <v>1000001930</v>
      </c>
      <c r="E1424" s="66" t="s">
        <v>2573</v>
      </c>
      <c r="F1424" s="67" t="n">
        <v>43652</v>
      </c>
      <c r="G1424" s="67" t="str">
        <f aca="false">IF(I1424&gt;0,"Targeted Dealer","-")</f>
        <v>Targeted Dealer</v>
      </c>
      <c r="H1424" s="67"/>
      <c r="I1424" s="68" t="n">
        <v>45</v>
      </c>
      <c r="J1424" s="68" t="n">
        <f aca="false">I1424/$J$1*$E$1</f>
        <v>939.193548387097</v>
      </c>
      <c r="K1424" s="97" t="n">
        <v>35</v>
      </c>
      <c r="L1424" s="69" t="n">
        <f aca="false">K1424-J1424</f>
        <v>-904.193548387097</v>
      </c>
      <c r="M1424" s="69" t="n">
        <f aca="false">IFERROR((K1424/J1424%),"-")</f>
        <v>3.72660140820883</v>
      </c>
      <c r="N1424" s="100" t="n">
        <v>60</v>
      </c>
      <c r="O1424" s="98" t="str">
        <f aca="false">IF(F1424&lt;=$P$2,"Nov","")</f>
        <v>Nov</v>
      </c>
      <c r="P1424" s="97" t="n">
        <v>60</v>
      </c>
      <c r="Q1424" s="100" t="n">
        <f aca="false">K1424-P1424</f>
        <v>-25</v>
      </c>
      <c r="R1424" s="98" t="n">
        <f aca="false">IFERROR(IF(O1424="Nov",(K1424/P1424-1)),0)</f>
        <v>-0.416666666666667</v>
      </c>
      <c r="S1424" s="100" t="str">
        <f aca="false">IF(N1424&gt;0,IF(O1424="","-",IF(R1424&lt;0%,"DEGROWTH","GROWTH")))</f>
        <v>DEGROWTH</v>
      </c>
      <c r="T1424" s="101" t="n">
        <v>5</v>
      </c>
      <c r="U1424" s="101" t="str">
        <f aca="false">IF(F1424&lt;=$V$2,"Dec","")</f>
        <v>Dec</v>
      </c>
      <c r="V1424" s="97" t="n">
        <v>5</v>
      </c>
      <c r="W1424" s="104" t="n">
        <f aca="false">K1424-V1424</f>
        <v>30</v>
      </c>
      <c r="X1424" s="103" t="n">
        <f aca="false">IFERROR(IF(U1424="Dec",(K1424/V1424-1)),0)</f>
        <v>6</v>
      </c>
      <c r="Y1424" s="104" t="str">
        <f aca="false">IF(T1424&gt;0,IF(U1424="","-",IF(X1424&lt;0%,"DEGROWTH","GROWTH")))</f>
        <v>GROWTH</v>
      </c>
      <c r="Z1424" s="24" t="n">
        <v>0</v>
      </c>
      <c r="AA1424" s="24" t="n">
        <f aca="false">IF(H1424&gt;0,1,0)</f>
        <v>0</v>
      </c>
      <c r="AB1424" s="3" t="n">
        <v>1000001930</v>
      </c>
      <c r="AC1424" s="3"/>
    </row>
    <row r="1425" customFormat="false" ht="14.25" hidden="true" customHeight="true" outlineLevel="0" collapsed="false">
      <c r="A1425" s="23" t="s">
        <v>4046</v>
      </c>
      <c r="B1425" s="65" t="s">
        <v>103</v>
      </c>
      <c r="C1425" s="65" t="s">
        <v>4593</v>
      </c>
      <c r="D1425" s="65" t="n">
        <v>1000001977</v>
      </c>
      <c r="E1425" s="66" t="s">
        <v>4594</v>
      </c>
      <c r="F1425" s="67" t="n">
        <v>44407</v>
      </c>
      <c r="G1425" s="67" t="str">
        <f aca="false">IF(I1425&gt;0,"Targeted Dealer","-")</f>
        <v>Targeted Dealer</v>
      </c>
      <c r="H1425" s="67"/>
      <c r="I1425" s="68" t="n">
        <v>10</v>
      </c>
      <c r="J1425" s="68" t="n">
        <f aca="false">I1425/$J$1*$E$1</f>
        <v>208.709677419355</v>
      </c>
      <c r="K1425" s="97" t="n">
        <v>10</v>
      </c>
      <c r="L1425" s="69" t="n">
        <f aca="false">K1425-J1425</f>
        <v>-198.709677419355</v>
      </c>
      <c r="M1425" s="69" t="n">
        <f aca="false">IFERROR((K1425/J1425%),"-")</f>
        <v>4.79134466769706</v>
      </c>
      <c r="N1425" s="100" t="n">
        <v>0</v>
      </c>
      <c r="O1425" s="98" t="str">
        <f aca="false">IF(F1425&lt;=$P$2,"Nov","")</f>
        <v>Nov</v>
      </c>
      <c r="P1425" s="97" t="n">
        <v>0</v>
      </c>
      <c r="Q1425" s="100" t="n">
        <f aca="false">K1425-P1425</f>
        <v>10</v>
      </c>
      <c r="R1425" s="98" t="n">
        <f aca="false">IFERROR(IF(O1425="Nov",(K1425/P1425-1)),0)</f>
        <v>0</v>
      </c>
      <c r="S1425" s="105" t="b">
        <f aca="false">IF(N1425&gt;0,IF(O1425="","-",IF(R1425&lt;0%,"DEGROWTH","GROWTH")))</f>
        <v>0</v>
      </c>
      <c r="T1425" s="101" t="n">
        <v>58</v>
      </c>
      <c r="U1425" s="101" t="str">
        <f aca="false">IF(F1425&lt;=$V$2,"Dec","")</f>
        <v>Dec</v>
      </c>
      <c r="V1425" s="97" t="n">
        <v>58</v>
      </c>
      <c r="W1425" s="104" t="n">
        <f aca="false">K1425-V1425</f>
        <v>-48</v>
      </c>
      <c r="X1425" s="103" t="n">
        <f aca="false">IFERROR(IF(U1425="Dec",(K1425/V1425-1)),0)</f>
        <v>-0.827586206896552</v>
      </c>
      <c r="Y1425" s="104" t="str">
        <f aca="false">IF(T1425&gt;0,IF(U1425="","-",IF(X1425&lt;0%,"DEGROWTH","GROWTH")))</f>
        <v>DEGROWTH</v>
      </c>
      <c r="Z1425" s="24" t="n">
        <v>0</v>
      </c>
      <c r="AA1425" s="24" t="n">
        <f aca="false">IF(H1425&gt;0,1,0)</f>
        <v>0</v>
      </c>
      <c r="AB1425" s="3" t="n">
        <v>1000001977</v>
      </c>
      <c r="AC1425" s="3"/>
    </row>
    <row r="1426" customFormat="false" ht="14.25" hidden="true" customHeight="true" outlineLevel="0" collapsed="false">
      <c r="A1426" s="23" t="s">
        <v>4046</v>
      </c>
      <c r="B1426" s="65" t="s">
        <v>103</v>
      </c>
      <c r="C1426" s="65" t="s">
        <v>4595</v>
      </c>
      <c r="D1426" s="65" t="n">
        <v>1000002002</v>
      </c>
      <c r="E1426" s="66" t="s">
        <v>4596</v>
      </c>
      <c r="F1426" s="67" t="n">
        <v>44475</v>
      </c>
      <c r="G1426" s="67" t="str">
        <f aca="false">IF(I1426&gt;0,"Targeted Dealer","-")</f>
        <v>-</v>
      </c>
      <c r="H1426" s="67"/>
      <c r="I1426" s="68" t="n">
        <v>0</v>
      </c>
      <c r="J1426" s="68" t="n">
        <f aca="false">I1426/$J$1*$E$1</f>
        <v>0</v>
      </c>
      <c r="K1426" s="97" t="n">
        <v>0</v>
      </c>
      <c r="L1426" s="69" t="n">
        <f aca="false">K1426-J1426</f>
        <v>0</v>
      </c>
      <c r="M1426" s="69" t="str">
        <f aca="false">IFERROR((K1426/J1426%),"-")</f>
        <v>-</v>
      </c>
      <c r="N1426" s="100" t="n">
        <v>0</v>
      </c>
      <c r="O1426" s="98" t="str">
        <f aca="false">IF(F1426&lt;=$P$2,"Nov","")</f>
        <v>Nov</v>
      </c>
      <c r="P1426" s="97" t="n">
        <v>0</v>
      </c>
      <c r="Q1426" s="100" t="n">
        <f aca="false">K1426-P1426</f>
        <v>0</v>
      </c>
      <c r="R1426" s="98" t="n">
        <f aca="false">IFERROR(IF(O1426="Nov",(K1426/P1426-1)),0)</f>
        <v>0</v>
      </c>
      <c r="S1426" s="105" t="b">
        <f aca="false">IF(N1426&gt;0,IF(O1426="","-",IF(R1426&lt;0%,"DEGROWTH","GROWTH")))</f>
        <v>0</v>
      </c>
      <c r="T1426" s="101" t="n">
        <v>0</v>
      </c>
      <c r="U1426" s="101" t="str">
        <f aca="false">IF(F1426&lt;=$V$2,"Dec","")</f>
        <v>Dec</v>
      </c>
      <c r="V1426" s="97" t="n">
        <v>0</v>
      </c>
      <c r="W1426" s="104" t="n">
        <f aca="false">K1426-V1426</f>
        <v>0</v>
      </c>
      <c r="X1426" s="103" t="n">
        <f aca="false">IFERROR(IF(U1426="Dec",(K1426/V1426-1)),0)</f>
        <v>0</v>
      </c>
      <c r="Y1426" s="106" t="b">
        <f aca="false">IF(T1426&gt;0,IF(U1426="","-",IF(X1426&lt;0%,"DEGROWTH","GROWTH")))</f>
        <v>0</v>
      </c>
      <c r="Z1426" s="24" t="n">
        <v>1</v>
      </c>
      <c r="AA1426" s="24" t="n">
        <f aca="false">IF(H1426&gt;0,1,0)</f>
        <v>0</v>
      </c>
      <c r="AB1426" s="3" t="n">
        <v>1000002002</v>
      </c>
      <c r="AC1426" s="3"/>
    </row>
    <row r="1427" customFormat="false" ht="14.25" hidden="true" customHeight="true" outlineLevel="0" collapsed="false">
      <c r="A1427" s="23" t="s">
        <v>4046</v>
      </c>
      <c r="B1427" s="65" t="s">
        <v>103</v>
      </c>
      <c r="C1427" s="65" t="s">
        <v>2574</v>
      </c>
      <c r="D1427" s="65" t="n">
        <v>1000002868</v>
      </c>
      <c r="E1427" s="66" t="s">
        <v>2575</v>
      </c>
      <c r="F1427" s="67" t="n">
        <v>44764</v>
      </c>
      <c r="G1427" s="67" t="str">
        <f aca="false">IF(I1427&gt;0,"Targeted Dealer","-")</f>
        <v>Targeted Dealer</v>
      </c>
      <c r="H1427" s="67"/>
      <c r="I1427" s="68" t="n">
        <v>30</v>
      </c>
      <c r="J1427" s="68" t="n">
        <f aca="false">I1427/$J$1*$E$1</f>
        <v>626.129032258065</v>
      </c>
      <c r="K1427" s="97" t="n">
        <v>29</v>
      </c>
      <c r="L1427" s="69" t="n">
        <f aca="false">K1427-J1427</f>
        <v>-597.129032258065</v>
      </c>
      <c r="M1427" s="69" t="n">
        <f aca="false">IFERROR((K1427/J1427%),"-")</f>
        <v>4.63163317877383</v>
      </c>
      <c r="N1427" s="100" t="n">
        <v>20</v>
      </c>
      <c r="O1427" s="98" t="str">
        <f aca="false">IF(F1427&lt;=$P$2,"Nov","")</f>
        <v>Nov</v>
      </c>
      <c r="P1427" s="97" t="n">
        <v>20</v>
      </c>
      <c r="Q1427" s="100" t="n">
        <f aca="false">K1427-P1427</f>
        <v>9</v>
      </c>
      <c r="R1427" s="98" t="n">
        <f aca="false">IFERROR(IF(O1427="Nov",(K1427/P1427-1)),0)</f>
        <v>0.45</v>
      </c>
      <c r="S1427" s="100" t="str">
        <f aca="false">IF(N1427&gt;0,IF(O1427="","-",IF(R1427&lt;0%,"DEGROWTH","GROWTH")))</f>
        <v>GROWTH</v>
      </c>
      <c r="T1427" s="101" t="n">
        <v>10</v>
      </c>
      <c r="U1427" s="101" t="str">
        <f aca="false">IF(F1427&lt;=$V$2,"Dec","")</f>
        <v>Dec</v>
      </c>
      <c r="V1427" s="97" t="n">
        <v>10</v>
      </c>
      <c r="W1427" s="104" t="n">
        <f aca="false">K1427-V1427</f>
        <v>19</v>
      </c>
      <c r="X1427" s="103" t="n">
        <f aca="false">IFERROR(IF(U1427="Dec",(K1427/V1427-1)),0)</f>
        <v>1.9</v>
      </c>
      <c r="Y1427" s="104" t="str">
        <f aca="false">IF(T1427&gt;0,IF(U1427="","-",IF(X1427&lt;0%,"DEGROWTH","GROWTH")))</f>
        <v>GROWTH</v>
      </c>
      <c r="Z1427" s="24" t="n">
        <v>0</v>
      </c>
      <c r="AA1427" s="24" t="n">
        <f aca="false">IF(H1427&gt;0,1,0)</f>
        <v>0</v>
      </c>
      <c r="AB1427" s="3" t="n">
        <v>1000002868</v>
      </c>
      <c r="AC1427" s="3"/>
    </row>
    <row r="1428" customFormat="false" ht="14.25" hidden="true" customHeight="true" outlineLevel="0" collapsed="false">
      <c r="A1428" s="23" t="s">
        <v>4046</v>
      </c>
      <c r="B1428" s="65" t="s">
        <v>103</v>
      </c>
      <c r="C1428" s="65" t="s">
        <v>4597</v>
      </c>
      <c r="D1428" s="65" t="n">
        <v>1000003572</v>
      </c>
      <c r="E1428" s="65" t="s">
        <v>4598</v>
      </c>
      <c r="F1428" s="67" t="n">
        <v>45078</v>
      </c>
      <c r="G1428" s="67" t="str">
        <f aca="false">IF(I1428&gt;0,"Targeted Dealer","-")</f>
        <v>Targeted Dealer</v>
      </c>
      <c r="H1428" s="67"/>
      <c r="I1428" s="68" t="n">
        <v>10</v>
      </c>
      <c r="J1428" s="68" t="n">
        <f aca="false">I1428/$J$1*$E$1</f>
        <v>208.709677419355</v>
      </c>
      <c r="K1428" s="97" t="n">
        <v>0</v>
      </c>
      <c r="L1428" s="69" t="n">
        <f aca="false">K1428-J1428</f>
        <v>-208.709677419355</v>
      </c>
      <c r="M1428" s="69" t="n">
        <f aca="false">IFERROR((K1428/J1428%),"-")</f>
        <v>0</v>
      </c>
      <c r="N1428" s="100" t="n">
        <v>5</v>
      </c>
      <c r="O1428" s="98" t="str">
        <f aca="false">IF(F1428&lt;=$P$2,"Nov","")</f>
        <v>Nov</v>
      </c>
      <c r="P1428" s="97" t="n">
        <v>5</v>
      </c>
      <c r="Q1428" s="100" t="n">
        <f aca="false">K1428-P1428</f>
        <v>-5</v>
      </c>
      <c r="R1428" s="98" t="n">
        <f aca="false">IFERROR(IF(O1428="Nov",(K1428/P1428-1)),0)</f>
        <v>-1</v>
      </c>
      <c r="S1428" s="100" t="str">
        <f aca="false">IF(N1428&gt;0,IF(O1428="","-",IF(R1428&lt;0%,"DEGROWTH","GROWTH")))</f>
        <v>DEGROWTH</v>
      </c>
      <c r="T1428" s="101" t="n">
        <v>23</v>
      </c>
      <c r="U1428" s="101" t="str">
        <f aca="false">IF(F1428&lt;=$V$2,"Dec","")</f>
        <v>Dec</v>
      </c>
      <c r="V1428" s="97" t="n">
        <v>23</v>
      </c>
      <c r="W1428" s="104" t="n">
        <f aca="false">K1428-V1428</f>
        <v>-23</v>
      </c>
      <c r="X1428" s="103" t="n">
        <f aca="false">IFERROR(IF(U1428="Dec",(K1428/V1428-1)),0)</f>
        <v>-1</v>
      </c>
      <c r="Y1428" s="104" t="str">
        <f aca="false">IF(T1428&gt;0,IF(U1428="","-",IF(X1428&lt;0%,"DEGROWTH","GROWTH")))</f>
        <v>DEGROWTH</v>
      </c>
      <c r="Z1428" s="24" t="n">
        <v>1</v>
      </c>
      <c r="AA1428" s="24" t="n">
        <f aca="false">IF(H1428&gt;0,1,0)</f>
        <v>0</v>
      </c>
      <c r="AB1428" s="3" t="n">
        <v>1000003572</v>
      </c>
      <c r="AC1428" s="3"/>
    </row>
    <row r="1429" customFormat="false" ht="14.25" hidden="true" customHeight="true" outlineLevel="0" collapsed="false">
      <c r="A1429" s="23" t="s">
        <v>4046</v>
      </c>
      <c r="B1429" s="65" t="s">
        <v>103</v>
      </c>
      <c r="C1429" s="65" t="s">
        <v>2576</v>
      </c>
      <c r="D1429" s="65" t="n">
        <v>1000003632</v>
      </c>
      <c r="E1429" s="65" t="s">
        <v>2577</v>
      </c>
      <c r="F1429" s="67" t="n">
        <v>45118</v>
      </c>
      <c r="G1429" s="67" t="str">
        <f aca="false">IF(I1429&gt;0,"Targeted Dealer","-")</f>
        <v>Targeted Dealer</v>
      </c>
      <c r="H1429" s="67"/>
      <c r="I1429" s="68" t="n">
        <v>35</v>
      </c>
      <c r="J1429" s="68" t="n">
        <f aca="false">I1429/$J$1*$E$1</f>
        <v>730.483870967742</v>
      </c>
      <c r="K1429" s="97" t="n">
        <v>20</v>
      </c>
      <c r="L1429" s="69" t="n">
        <f aca="false">K1429-J1429</f>
        <v>-710.483870967742</v>
      </c>
      <c r="M1429" s="69" t="n">
        <f aca="false">IFERROR((K1429/J1429%),"-")</f>
        <v>2.73791123868404</v>
      </c>
      <c r="N1429" s="100" t="n">
        <v>30</v>
      </c>
      <c r="O1429" s="98" t="str">
        <f aca="false">IF(F1429&lt;=$P$2,"Nov","")</f>
        <v>Nov</v>
      </c>
      <c r="P1429" s="97" t="n">
        <v>30</v>
      </c>
      <c r="Q1429" s="100" t="n">
        <f aca="false">K1429-P1429</f>
        <v>-10</v>
      </c>
      <c r="R1429" s="98" t="n">
        <f aca="false">IFERROR(IF(O1429="Nov",(K1429/P1429-1)),0)</f>
        <v>-0.333333333333333</v>
      </c>
      <c r="S1429" s="100" t="str">
        <f aca="false">IF(N1429&gt;0,IF(O1429="","-",IF(R1429&lt;0%,"DEGROWTH","GROWTH")))</f>
        <v>DEGROWTH</v>
      </c>
      <c r="T1429" s="101" t="n">
        <v>40</v>
      </c>
      <c r="U1429" s="101" t="str">
        <f aca="false">IF(F1429&lt;=$V$2,"Dec","")</f>
        <v>Dec</v>
      </c>
      <c r="V1429" s="97" t="n">
        <v>40</v>
      </c>
      <c r="W1429" s="104" t="n">
        <f aca="false">K1429-V1429</f>
        <v>-20</v>
      </c>
      <c r="X1429" s="103" t="n">
        <f aca="false">IFERROR(IF(U1429="Dec",(K1429/V1429-1)),0)</f>
        <v>-0.5</v>
      </c>
      <c r="Y1429" s="104" t="str">
        <f aca="false">IF(T1429&gt;0,IF(U1429="","-",IF(X1429&lt;0%,"DEGROWTH","GROWTH")))</f>
        <v>DEGROWTH</v>
      </c>
      <c r="Z1429" s="24" t="n">
        <v>0</v>
      </c>
      <c r="AA1429" s="24" t="n">
        <f aca="false">IF(H1429&gt;0,1,0)</f>
        <v>0</v>
      </c>
      <c r="AB1429" s="3" t="n">
        <v>1000003632</v>
      </c>
      <c r="AC1429" s="3"/>
    </row>
    <row r="1430" customFormat="false" ht="14.25" hidden="true" customHeight="true" outlineLevel="0" collapsed="false">
      <c r="A1430" s="23" t="s">
        <v>4046</v>
      </c>
      <c r="B1430" s="65" t="s">
        <v>105</v>
      </c>
      <c r="C1430" s="65" t="s">
        <v>364</v>
      </c>
      <c r="D1430" s="65" t="n">
        <v>1000002679</v>
      </c>
      <c r="E1430" s="65" t="s">
        <v>365</v>
      </c>
      <c r="F1430" s="67" t="n">
        <v>44739</v>
      </c>
      <c r="G1430" s="67" t="str">
        <f aca="false">IF(I1430&gt;0,"Targeted Dealer","-")</f>
        <v>Targeted Dealer</v>
      </c>
      <c r="H1430" s="67"/>
      <c r="I1430" s="68" t="n">
        <v>25</v>
      </c>
      <c r="J1430" s="68" t="n">
        <f aca="false">I1430/$J$1*$E$1</f>
        <v>521.774193548387</v>
      </c>
      <c r="K1430" s="97" t="n">
        <v>0</v>
      </c>
      <c r="L1430" s="69" t="n">
        <f aca="false">K1430-J1430</f>
        <v>-521.774193548387</v>
      </c>
      <c r="M1430" s="69" t="n">
        <f aca="false">IFERROR((K1430/J1430%),"-")</f>
        <v>0</v>
      </c>
      <c r="N1430" s="100" t="n">
        <v>23</v>
      </c>
      <c r="O1430" s="98" t="str">
        <f aca="false">IF(F1430&lt;=$P$2,"Nov","")</f>
        <v>Nov</v>
      </c>
      <c r="P1430" s="97" t="n">
        <v>23</v>
      </c>
      <c r="Q1430" s="100" t="n">
        <f aca="false">K1430-P1430</f>
        <v>-23</v>
      </c>
      <c r="R1430" s="98" t="n">
        <f aca="false">IFERROR(IF(O1430="Nov",(K1430/P1430-1)),0)</f>
        <v>-1</v>
      </c>
      <c r="S1430" s="100" t="str">
        <f aca="false">IF(N1430&gt;0,IF(O1430="","-",IF(R1430&lt;0%,"DEGROWTH","GROWTH")))</f>
        <v>DEGROWTH</v>
      </c>
      <c r="T1430" s="101" t="n">
        <v>0</v>
      </c>
      <c r="U1430" s="101" t="str">
        <f aca="false">IF(F1430&lt;=$V$2,"Dec","")</f>
        <v>Dec</v>
      </c>
      <c r="V1430" s="97" t="n">
        <v>0</v>
      </c>
      <c r="W1430" s="104" t="n">
        <f aca="false">K1430-V1430</f>
        <v>0</v>
      </c>
      <c r="X1430" s="103" t="n">
        <f aca="false">IFERROR(IF(U1430="Dec",(K1430/V1430-1)),0)</f>
        <v>0</v>
      </c>
      <c r="Y1430" s="106" t="b">
        <f aca="false">IF(T1430&gt;0,IF(U1430="","-",IF(X1430&lt;0%,"DEGROWTH","GROWTH")))</f>
        <v>0</v>
      </c>
      <c r="Z1430" s="24" t="n">
        <v>1</v>
      </c>
      <c r="AA1430" s="24" t="n">
        <f aca="false">IF(H1430&gt;0,1,0)</f>
        <v>0</v>
      </c>
      <c r="AB1430" s="3" t="n">
        <v>1000002679</v>
      </c>
      <c r="AC1430" s="3"/>
    </row>
    <row r="1431" customFormat="false" ht="14.25" hidden="true" customHeight="true" outlineLevel="0" collapsed="false">
      <c r="A1431" s="23" t="s">
        <v>4046</v>
      </c>
      <c r="B1431" s="65" t="s">
        <v>105</v>
      </c>
      <c r="C1431" s="65" t="s">
        <v>2578</v>
      </c>
      <c r="D1431" s="65" t="n">
        <v>1000001583</v>
      </c>
      <c r="E1431" s="66" t="s">
        <v>2579</v>
      </c>
      <c r="F1431" s="67" t="n">
        <v>41340</v>
      </c>
      <c r="G1431" s="67" t="str">
        <f aca="false">IF(I1431&gt;0,"Targeted Dealer","-")</f>
        <v>Targeted Dealer</v>
      </c>
      <c r="H1431" s="67" t="s">
        <v>627</v>
      </c>
      <c r="I1431" s="68" t="n">
        <v>25</v>
      </c>
      <c r="J1431" s="68" t="n">
        <f aca="false">I1431/$J$1*$E$1</f>
        <v>521.774193548387</v>
      </c>
      <c r="K1431" s="97" t="n">
        <v>25</v>
      </c>
      <c r="L1431" s="69" t="n">
        <f aca="false">K1431-J1431</f>
        <v>-496.774193548387</v>
      </c>
      <c r="M1431" s="69" t="n">
        <f aca="false">IFERROR((K1431/J1431%),"-")</f>
        <v>4.79134466769706</v>
      </c>
      <c r="N1431" s="100" t="n">
        <v>25</v>
      </c>
      <c r="O1431" s="98" t="str">
        <f aca="false">IF(F1431&lt;=$P$2,"Nov","")</f>
        <v>Nov</v>
      </c>
      <c r="P1431" s="97" t="n">
        <v>25</v>
      </c>
      <c r="Q1431" s="100" t="n">
        <f aca="false">K1431-P1431</f>
        <v>0</v>
      </c>
      <c r="R1431" s="98" t="n">
        <f aca="false">IFERROR(IF(O1431="Nov",(K1431/P1431-1)),0)</f>
        <v>0</v>
      </c>
      <c r="S1431" s="100" t="str">
        <f aca="false">IF(N1431&gt;0,IF(O1431="","-",IF(R1431&lt;0%,"DEGROWTH","GROWTH")))</f>
        <v>GROWTH</v>
      </c>
      <c r="T1431" s="101" t="n">
        <v>46</v>
      </c>
      <c r="U1431" s="101" t="str">
        <f aca="false">IF(F1431&lt;=$V$2,"Dec","")</f>
        <v>Dec</v>
      </c>
      <c r="V1431" s="97" t="n">
        <v>46</v>
      </c>
      <c r="W1431" s="104" t="n">
        <f aca="false">K1431-V1431</f>
        <v>-21</v>
      </c>
      <c r="X1431" s="103" t="n">
        <f aca="false">IFERROR(IF(U1431="Dec",(K1431/V1431-1)),0)</f>
        <v>-0.456521739130435</v>
      </c>
      <c r="Y1431" s="104" t="str">
        <f aca="false">IF(T1431&gt;0,IF(U1431="","-",IF(X1431&lt;0%,"DEGROWTH","GROWTH")))</f>
        <v>DEGROWTH</v>
      </c>
      <c r="Z1431" s="24" t="n">
        <v>0</v>
      </c>
      <c r="AA1431" s="24" t="n">
        <f aca="false">IF(H1431&gt;0,1,0)</f>
        <v>1</v>
      </c>
      <c r="AB1431" s="3" t="n">
        <v>1000001583</v>
      </c>
      <c r="AC1431" s="3"/>
    </row>
    <row r="1432" customFormat="false" ht="14.25" hidden="true" customHeight="true" outlineLevel="0" collapsed="false">
      <c r="A1432" s="24" t="s">
        <v>4046</v>
      </c>
      <c r="B1432" s="128" t="s">
        <v>105</v>
      </c>
      <c r="C1432" s="128" t="s">
        <v>366</v>
      </c>
      <c r="D1432" s="128" t="n">
        <v>1000001581</v>
      </c>
      <c r="E1432" s="128" t="s">
        <v>367</v>
      </c>
      <c r="F1432" s="67" t="n">
        <v>41719</v>
      </c>
      <c r="G1432" s="67" t="str">
        <f aca="false">IF(I1432&gt;0,"Targeted Dealer","-")</f>
        <v>Targeted Dealer</v>
      </c>
      <c r="H1432" s="67"/>
      <c r="I1432" s="68" t="n">
        <v>25</v>
      </c>
      <c r="J1432" s="68" t="n">
        <f aca="false">I1432/$J$1*$E$1</f>
        <v>521.774193548387</v>
      </c>
      <c r="K1432" s="97" t="n">
        <v>25</v>
      </c>
      <c r="L1432" s="69" t="n">
        <f aca="false">K1432-J1432</f>
        <v>-496.774193548387</v>
      </c>
      <c r="M1432" s="69" t="n">
        <f aca="false">IFERROR((K1432/J1432%),"-")</f>
        <v>4.79134466769706</v>
      </c>
      <c r="N1432" s="100" t="n">
        <v>0</v>
      </c>
      <c r="O1432" s="98" t="str">
        <f aca="false">IF(F1432&lt;=$P$2,"Nov","")</f>
        <v>Nov</v>
      </c>
      <c r="P1432" s="97" t="n">
        <v>0</v>
      </c>
      <c r="Q1432" s="100" t="n">
        <f aca="false">K1432-P1432</f>
        <v>25</v>
      </c>
      <c r="R1432" s="98" t="n">
        <f aca="false">IFERROR(IF(O1432="Nov",(K1432/P1432-1)),0)</f>
        <v>0</v>
      </c>
      <c r="S1432" s="105" t="b">
        <f aca="false">IF(N1432&gt;0,IF(O1432="","-",IF(R1432&lt;0%,"DEGROWTH","GROWTH")))</f>
        <v>0</v>
      </c>
      <c r="T1432" s="101" t="n">
        <v>75</v>
      </c>
      <c r="U1432" s="101" t="str">
        <f aca="false">IF(F1432&lt;=$V$2,"Dec","")</f>
        <v>Dec</v>
      </c>
      <c r="V1432" s="97" t="n">
        <v>75</v>
      </c>
      <c r="W1432" s="104" t="n">
        <f aca="false">K1432-V1432</f>
        <v>-50</v>
      </c>
      <c r="X1432" s="103" t="n">
        <f aca="false">IFERROR(IF(U1432="Dec",(K1432/V1432-1)),0)</f>
        <v>-0.666666666666667</v>
      </c>
      <c r="Y1432" s="104" t="str">
        <f aca="false">IF(T1432&gt;0,IF(U1432="","-",IF(X1432&lt;0%,"DEGROWTH","GROWTH")))</f>
        <v>DEGROWTH</v>
      </c>
      <c r="Z1432" s="24" t="n">
        <v>0</v>
      </c>
      <c r="AA1432" s="24" t="n">
        <f aca="false">IF(H1432&gt;0,1,0)</f>
        <v>0</v>
      </c>
      <c r="AB1432" s="3" t="n">
        <v>1000001581</v>
      </c>
      <c r="AC1432" s="3"/>
    </row>
    <row r="1433" customFormat="false" ht="14.25" hidden="true" customHeight="true" outlineLevel="0" collapsed="false">
      <c r="A1433" s="23" t="s">
        <v>4046</v>
      </c>
      <c r="B1433" s="65" t="s">
        <v>105</v>
      </c>
      <c r="C1433" s="65" t="s">
        <v>2580</v>
      </c>
      <c r="D1433" s="65" t="n">
        <v>1000001615</v>
      </c>
      <c r="E1433" s="66" t="s">
        <v>2581</v>
      </c>
      <c r="F1433" s="67" t="n">
        <v>41818</v>
      </c>
      <c r="G1433" s="67" t="str">
        <f aca="false">IF(I1433&gt;0,"Targeted Dealer","-")</f>
        <v>Targeted Dealer</v>
      </c>
      <c r="H1433" s="67" t="s">
        <v>627</v>
      </c>
      <c r="I1433" s="68" t="n">
        <v>45</v>
      </c>
      <c r="J1433" s="68" t="n">
        <f aca="false">I1433/$J$1*$E$1</f>
        <v>939.193548387097</v>
      </c>
      <c r="K1433" s="97" t="n">
        <v>61.5</v>
      </c>
      <c r="L1433" s="69" t="n">
        <f aca="false">K1433-J1433</f>
        <v>-877.693548387097</v>
      </c>
      <c r="M1433" s="69" t="n">
        <f aca="false">IFERROR((K1433/J1433%),"-")</f>
        <v>6.54817104585265</v>
      </c>
      <c r="N1433" s="100" t="n">
        <v>35</v>
      </c>
      <c r="O1433" s="98" t="str">
        <f aca="false">IF(F1433&lt;=$P$2,"Nov","")</f>
        <v>Nov</v>
      </c>
      <c r="P1433" s="97" t="n">
        <v>35</v>
      </c>
      <c r="Q1433" s="100" t="n">
        <f aca="false">K1433-P1433</f>
        <v>26.5</v>
      </c>
      <c r="R1433" s="98" t="n">
        <f aca="false">IFERROR(IF(O1433="Nov",(K1433/P1433-1)),0)</f>
        <v>0.757142857142857</v>
      </c>
      <c r="S1433" s="100" t="str">
        <f aca="false">IF(N1433&gt;0,IF(O1433="","-",IF(R1433&lt;0%,"DEGROWTH","GROWTH")))</f>
        <v>GROWTH</v>
      </c>
      <c r="T1433" s="101" t="n">
        <v>167.5</v>
      </c>
      <c r="U1433" s="101" t="str">
        <f aca="false">IF(F1433&lt;=$V$2,"Dec","")</f>
        <v>Dec</v>
      </c>
      <c r="V1433" s="97" t="n">
        <v>167.5</v>
      </c>
      <c r="W1433" s="104" t="n">
        <f aca="false">K1433-V1433</f>
        <v>-106</v>
      </c>
      <c r="X1433" s="103" t="n">
        <f aca="false">IFERROR(IF(U1433="Dec",(K1433/V1433-1)),0)</f>
        <v>-0.632835820895522</v>
      </c>
      <c r="Y1433" s="104" t="str">
        <f aca="false">IF(T1433&gt;0,IF(U1433="","-",IF(X1433&lt;0%,"DEGROWTH","GROWTH")))</f>
        <v>DEGROWTH</v>
      </c>
      <c r="Z1433" s="24" t="n">
        <v>0</v>
      </c>
      <c r="AA1433" s="24" t="n">
        <f aca="false">IF(H1433&gt;0,1,0)</f>
        <v>1</v>
      </c>
      <c r="AB1433" s="3" t="n">
        <v>1000001615</v>
      </c>
      <c r="AC1433" s="3"/>
    </row>
    <row r="1434" customFormat="false" ht="14.25" hidden="true" customHeight="true" outlineLevel="0" collapsed="false">
      <c r="A1434" s="23" t="s">
        <v>4046</v>
      </c>
      <c r="B1434" s="65" t="s">
        <v>105</v>
      </c>
      <c r="C1434" s="65" t="s">
        <v>2582</v>
      </c>
      <c r="D1434" s="65" t="n">
        <v>1000001587</v>
      </c>
      <c r="E1434" s="66" t="s">
        <v>2583</v>
      </c>
      <c r="F1434" s="67" t="n">
        <v>42110</v>
      </c>
      <c r="G1434" s="67" t="str">
        <f aca="false">IF(I1434&gt;0,"Targeted Dealer","-")</f>
        <v>Targeted Dealer</v>
      </c>
      <c r="H1434" s="67" t="s">
        <v>627</v>
      </c>
      <c r="I1434" s="68" t="n">
        <v>220</v>
      </c>
      <c r="J1434" s="68" t="n">
        <f aca="false">I1434/$J$1*$E$1</f>
        <v>4591.61290322581</v>
      </c>
      <c r="K1434" s="97" t="n">
        <v>205</v>
      </c>
      <c r="L1434" s="69" t="n">
        <f aca="false">K1434-J1434</f>
        <v>-4386.61290322581</v>
      </c>
      <c r="M1434" s="69" t="n">
        <f aca="false">IFERROR((K1434/J1434%),"-")</f>
        <v>4.46466207671772</v>
      </c>
      <c r="N1434" s="100" t="n">
        <v>204.5</v>
      </c>
      <c r="O1434" s="98" t="str">
        <f aca="false">IF(F1434&lt;=$P$2,"Nov","")</f>
        <v>Nov</v>
      </c>
      <c r="P1434" s="97" t="n">
        <v>204.5</v>
      </c>
      <c r="Q1434" s="100" t="n">
        <f aca="false">K1434-P1434</f>
        <v>0.5</v>
      </c>
      <c r="R1434" s="98" t="n">
        <f aca="false">IFERROR(IF(O1434="Nov",(K1434/P1434-1)),0)</f>
        <v>0.00244498777506119</v>
      </c>
      <c r="S1434" s="100" t="str">
        <f aca="false">IF(N1434&gt;0,IF(O1434="","-",IF(R1434&lt;0%,"DEGROWTH","GROWTH")))</f>
        <v>GROWTH</v>
      </c>
      <c r="T1434" s="101" t="n">
        <v>168</v>
      </c>
      <c r="U1434" s="101" t="str">
        <f aca="false">IF(F1434&lt;=$V$2,"Dec","")</f>
        <v>Dec</v>
      </c>
      <c r="V1434" s="97" t="n">
        <v>168</v>
      </c>
      <c r="W1434" s="104" t="n">
        <f aca="false">K1434-V1434</f>
        <v>37</v>
      </c>
      <c r="X1434" s="103" t="n">
        <f aca="false">IFERROR(IF(U1434="Dec",(K1434/V1434-1)),0)</f>
        <v>0.220238095238095</v>
      </c>
      <c r="Y1434" s="104" t="str">
        <f aca="false">IF(T1434&gt;0,IF(U1434="","-",IF(X1434&lt;0%,"DEGROWTH","GROWTH")))</f>
        <v>GROWTH</v>
      </c>
      <c r="Z1434" s="24" t="n">
        <v>0</v>
      </c>
      <c r="AA1434" s="24" t="n">
        <f aca="false">IF(H1434&gt;0,1,0)</f>
        <v>1</v>
      </c>
      <c r="AB1434" s="3" t="n">
        <v>1000001587</v>
      </c>
      <c r="AC1434" s="3"/>
    </row>
    <row r="1435" customFormat="false" ht="14.25" hidden="true" customHeight="true" outlineLevel="0" collapsed="false">
      <c r="A1435" s="23" t="s">
        <v>4046</v>
      </c>
      <c r="B1435" s="65" t="s">
        <v>105</v>
      </c>
      <c r="C1435" s="65" t="s">
        <v>4248</v>
      </c>
      <c r="D1435" s="65" t="n">
        <v>1000001629</v>
      </c>
      <c r="E1435" s="66" t="s">
        <v>4249</v>
      </c>
      <c r="F1435" s="67" t="n">
        <v>42803</v>
      </c>
      <c r="G1435" s="67" t="str">
        <f aca="false">IF(I1435&gt;0,"Targeted Dealer","-")</f>
        <v>Targeted Dealer</v>
      </c>
      <c r="H1435" s="67"/>
      <c r="I1435" s="68" t="n">
        <v>30</v>
      </c>
      <c r="J1435" s="68" t="n">
        <f aca="false">I1435/$J$1*$E$1</f>
        <v>626.129032258065</v>
      </c>
      <c r="K1435" s="97" t="n">
        <v>15</v>
      </c>
      <c r="L1435" s="69" t="n">
        <f aca="false">K1435-J1435</f>
        <v>-611.129032258065</v>
      </c>
      <c r="M1435" s="69" t="n">
        <f aca="false">IFERROR((K1435/J1435%),"-")</f>
        <v>2.39567233384853</v>
      </c>
      <c r="N1435" s="100" t="n">
        <v>0</v>
      </c>
      <c r="O1435" s="98" t="str">
        <f aca="false">IF(F1435&lt;=$P$2,"Nov","")</f>
        <v>Nov</v>
      </c>
      <c r="P1435" s="97" t="n">
        <v>0</v>
      </c>
      <c r="Q1435" s="100" t="n">
        <f aca="false">K1435-P1435</f>
        <v>15</v>
      </c>
      <c r="R1435" s="98" t="n">
        <f aca="false">IFERROR(IF(O1435="Nov",(K1435/P1435-1)),0)</f>
        <v>0</v>
      </c>
      <c r="S1435" s="105" t="b">
        <f aca="false">IF(N1435&gt;0,IF(O1435="","-",IF(R1435&lt;0%,"DEGROWTH","GROWTH")))</f>
        <v>0</v>
      </c>
      <c r="T1435" s="101" t="n">
        <v>24</v>
      </c>
      <c r="U1435" s="101" t="str">
        <f aca="false">IF(F1435&lt;=$V$2,"Dec","")</f>
        <v>Dec</v>
      </c>
      <c r="V1435" s="97" t="n">
        <v>24</v>
      </c>
      <c r="W1435" s="104" t="n">
        <f aca="false">K1435-V1435</f>
        <v>-9</v>
      </c>
      <c r="X1435" s="103" t="n">
        <f aca="false">IFERROR(IF(U1435="Dec",(K1435/V1435-1)),0)</f>
        <v>-0.375</v>
      </c>
      <c r="Y1435" s="104" t="str">
        <f aca="false">IF(T1435&gt;0,IF(U1435="","-",IF(X1435&lt;0%,"DEGROWTH","GROWTH")))</f>
        <v>DEGROWTH</v>
      </c>
      <c r="Z1435" s="24" t="n">
        <v>0</v>
      </c>
      <c r="AA1435" s="24" t="n">
        <f aca="false">IF(H1435&gt;0,1,0)</f>
        <v>0</v>
      </c>
      <c r="AB1435" s="3" t="n">
        <v>1000001629</v>
      </c>
      <c r="AC1435" s="3"/>
    </row>
    <row r="1436" customFormat="false" ht="14.25" hidden="true" customHeight="true" outlineLevel="0" collapsed="false">
      <c r="A1436" s="23" t="s">
        <v>4046</v>
      </c>
      <c r="B1436" s="65" t="s">
        <v>105</v>
      </c>
      <c r="C1436" s="65" t="s">
        <v>2584</v>
      </c>
      <c r="D1436" s="65" t="n">
        <v>1000001633</v>
      </c>
      <c r="E1436" s="66" t="s">
        <v>2585</v>
      </c>
      <c r="F1436" s="67" t="n">
        <v>43242</v>
      </c>
      <c r="G1436" s="67" t="str">
        <f aca="false">IF(I1436&gt;0,"Targeted Dealer","-")</f>
        <v>Targeted Dealer</v>
      </c>
      <c r="H1436" s="67" t="s">
        <v>627</v>
      </c>
      <c r="I1436" s="68" t="n">
        <v>60</v>
      </c>
      <c r="J1436" s="68" t="n">
        <f aca="false">I1436/$J$1*$E$1</f>
        <v>1252.25806451613</v>
      </c>
      <c r="K1436" s="97" t="n">
        <v>50</v>
      </c>
      <c r="L1436" s="69" t="n">
        <f aca="false">K1436-J1436</f>
        <v>-1202.25806451613</v>
      </c>
      <c r="M1436" s="69" t="n">
        <f aca="false">IFERROR((K1436/J1436%),"-")</f>
        <v>3.99278722308089</v>
      </c>
      <c r="N1436" s="100" t="n">
        <v>63</v>
      </c>
      <c r="O1436" s="98" t="str">
        <f aca="false">IF(F1436&lt;=$P$2,"Nov","")</f>
        <v>Nov</v>
      </c>
      <c r="P1436" s="97" t="n">
        <v>63</v>
      </c>
      <c r="Q1436" s="100" t="n">
        <f aca="false">K1436-P1436</f>
        <v>-13</v>
      </c>
      <c r="R1436" s="98" t="n">
        <f aca="false">IFERROR(IF(O1436="Nov",(K1436/P1436-1)),0)</f>
        <v>-0.206349206349206</v>
      </c>
      <c r="S1436" s="100" t="str">
        <f aca="false">IF(N1436&gt;0,IF(O1436="","-",IF(R1436&lt;0%,"DEGROWTH","GROWTH")))</f>
        <v>DEGROWTH</v>
      </c>
      <c r="T1436" s="101" t="n">
        <v>43</v>
      </c>
      <c r="U1436" s="101" t="str">
        <f aca="false">IF(F1436&lt;=$V$2,"Dec","")</f>
        <v>Dec</v>
      </c>
      <c r="V1436" s="97" t="n">
        <v>43</v>
      </c>
      <c r="W1436" s="104" t="n">
        <f aca="false">K1436-V1436</f>
        <v>7</v>
      </c>
      <c r="X1436" s="103" t="n">
        <f aca="false">IFERROR(IF(U1436="Dec",(K1436/V1436-1)),0)</f>
        <v>0.162790697674419</v>
      </c>
      <c r="Y1436" s="104" t="str">
        <f aca="false">IF(T1436&gt;0,IF(U1436="","-",IF(X1436&lt;0%,"DEGROWTH","GROWTH")))</f>
        <v>GROWTH</v>
      </c>
      <c r="Z1436" s="24" t="n">
        <v>0</v>
      </c>
      <c r="AA1436" s="24" t="n">
        <f aca="false">IF(H1436&gt;0,1,0)</f>
        <v>1</v>
      </c>
      <c r="AB1436" s="3" t="n">
        <v>1000001633</v>
      </c>
      <c r="AC1436" s="3"/>
    </row>
    <row r="1437" customFormat="false" ht="14.25" hidden="true" customHeight="true" outlineLevel="0" collapsed="false">
      <c r="A1437" s="23" t="s">
        <v>4046</v>
      </c>
      <c r="B1437" s="65" t="s">
        <v>105</v>
      </c>
      <c r="C1437" s="65" t="s">
        <v>2586</v>
      </c>
      <c r="D1437" s="65" t="n">
        <v>1000001609</v>
      </c>
      <c r="E1437" s="66" t="s">
        <v>2587</v>
      </c>
      <c r="F1437" s="67" t="n">
        <v>43337</v>
      </c>
      <c r="G1437" s="67" t="str">
        <f aca="false">IF(I1437&gt;0,"Targeted Dealer","-")</f>
        <v>Targeted Dealer</v>
      </c>
      <c r="H1437" s="67"/>
      <c r="I1437" s="68" t="n">
        <v>50</v>
      </c>
      <c r="J1437" s="68" t="n">
        <f aca="false">I1437/$J$1*$E$1</f>
        <v>1043.54838709677</v>
      </c>
      <c r="K1437" s="97" t="n">
        <v>83</v>
      </c>
      <c r="L1437" s="69" t="n">
        <f aca="false">K1437-J1437</f>
        <v>-960.548387096774</v>
      </c>
      <c r="M1437" s="69" t="n">
        <f aca="false">IFERROR((K1437/J1437%),"-")</f>
        <v>7.95363214837713</v>
      </c>
      <c r="N1437" s="100" t="n">
        <v>47</v>
      </c>
      <c r="O1437" s="98" t="str">
        <f aca="false">IF(F1437&lt;=$P$2,"Nov","")</f>
        <v>Nov</v>
      </c>
      <c r="P1437" s="97" t="n">
        <v>47</v>
      </c>
      <c r="Q1437" s="100" t="n">
        <f aca="false">K1437-P1437</f>
        <v>36</v>
      </c>
      <c r="R1437" s="98" t="n">
        <f aca="false">IFERROR(IF(O1437="Nov",(K1437/P1437-1)),0)</f>
        <v>0.765957446808511</v>
      </c>
      <c r="S1437" s="100" t="str">
        <f aca="false">IF(N1437&gt;0,IF(O1437="","-",IF(R1437&lt;0%,"DEGROWTH","GROWTH")))</f>
        <v>GROWTH</v>
      </c>
      <c r="T1437" s="101" t="n">
        <v>47.5</v>
      </c>
      <c r="U1437" s="101" t="str">
        <f aca="false">IF(F1437&lt;=$V$2,"Dec","")</f>
        <v>Dec</v>
      </c>
      <c r="V1437" s="97" t="n">
        <v>47.5</v>
      </c>
      <c r="W1437" s="104" t="n">
        <f aca="false">K1437-V1437</f>
        <v>35.5</v>
      </c>
      <c r="X1437" s="103" t="n">
        <f aca="false">IFERROR(IF(U1437="Dec",(K1437/V1437-1)),0)</f>
        <v>0.747368421052632</v>
      </c>
      <c r="Y1437" s="104" t="str">
        <f aca="false">IF(T1437&gt;0,IF(U1437="","-",IF(X1437&lt;0%,"DEGROWTH","GROWTH")))</f>
        <v>GROWTH</v>
      </c>
      <c r="Z1437" s="24" t="n">
        <v>0</v>
      </c>
      <c r="AA1437" s="24" t="n">
        <f aca="false">IF(H1437&gt;0,1,0)</f>
        <v>0</v>
      </c>
      <c r="AB1437" s="3" t="n">
        <v>1000001609</v>
      </c>
      <c r="AC1437" s="3"/>
    </row>
    <row r="1438" customFormat="false" ht="14.25" hidden="true" customHeight="true" outlineLevel="0" collapsed="false">
      <c r="A1438" s="23" t="s">
        <v>4046</v>
      </c>
      <c r="B1438" s="65" t="s">
        <v>105</v>
      </c>
      <c r="C1438" s="65" t="s">
        <v>2588</v>
      </c>
      <c r="D1438" s="65" t="n">
        <v>1000001611</v>
      </c>
      <c r="E1438" s="66" t="s">
        <v>2589</v>
      </c>
      <c r="F1438" s="67" t="n">
        <v>43601</v>
      </c>
      <c r="G1438" s="67" t="str">
        <f aca="false">IF(I1438&gt;0,"Targeted Dealer","-")</f>
        <v>Targeted Dealer</v>
      </c>
      <c r="H1438" s="67" t="s">
        <v>627</v>
      </c>
      <c r="I1438" s="68" t="n">
        <v>80</v>
      </c>
      <c r="J1438" s="68" t="n">
        <f aca="false">I1438/$J$1*$E$1</f>
        <v>1669.67741935484</v>
      </c>
      <c r="K1438" s="97" t="n">
        <v>90</v>
      </c>
      <c r="L1438" s="69" t="n">
        <f aca="false">K1438-J1438</f>
        <v>-1579.67741935484</v>
      </c>
      <c r="M1438" s="69" t="n">
        <f aca="false">IFERROR((K1438/J1438%),"-")</f>
        <v>5.3902627511592</v>
      </c>
      <c r="N1438" s="100" t="n">
        <v>55</v>
      </c>
      <c r="O1438" s="98" t="str">
        <f aca="false">IF(F1438&lt;=$P$2,"Nov","")</f>
        <v>Nov</v>
      </c>
      <c r="P1438" s="97" t="n">
        <v>55</v>
      </c>
      <c r="Q1438" s="100" t="n">
        <f aca="false">K1438-P1438</f>
        <v>35</v>
      </c>
      <c r="R1438" s="98" t="n">
        <f aca="false">IFERROR(IF(O1438="Nov",(K1438/P1438-1)),0)</f>
        <v>0.636363636363637</v>
      </c>
      <c r="S1438" s="100" t="str">
        <f aca="false">IF(N1438&gt;0,IF(O1438="","-",IF(R1438&lt;0%,"DEGROWTH","GROWTH")))</f>
        <v>GROWTH</v>
      </c>
      <c r="T1438" s="101" t="n">
        <v>102</v>
      </c>
      <c r="U1438" s="101" t="str">
        <f aca="false">IF(F1438&lt;=$V$2,"Dec","")</f>
        <v>Dec</v>
      </c>
      <c r="V1438" s="97" t="n">
        <v>102</v>
      </c>
      <c r="W1438" s="104" t="n">
        <f aca="false">K1438-V1438</f>
        <v>-12</v>
      </c>
      <c r="X1438" s="103" t="n">
        <f aca="false">IFERROR(IF(U1438="Dec",(K1438/V1438-1)),0)</f>
        <v>-0.117647058823529</v>
      </c>
      <c r="Y1438" s="104" t="str">
        <f aca="false">IF(T1438&gt;0,IF(U1438="","-",IF(X1438&lt;0%,"DEGROWTH","GROWTH")))</f>
        <v>DEGROWTH</v>
      </c>
      <c r="Z1438" s="24" t="n">
        <v>0</v>
      </c>
      <c r="AA1438" s="24" t="n">
        <f aca="false">IF(H1438&gt;0,1,0)</f>
        <v>1</v>
      </c>
      <c r="AB1438" s="3" t="n">
        <v>1000001611</v>
      </c>
      <c r="AC1438" s="3"/>
    </row>
    <row r="1439" customFormat="false" ht="14.25" hidden="true" customHeight="true" outlineLevel="0" collapsed="false">
      <c r="A1439" s="23" t="s">
        <v>4046</v>
      </c>
      <c r="B1439" s="65" t="s">
        <v>105</v>
      </c>
      <c r="C1439" s="65" t="s">
        <v>2590</v>
      </c>
      <c r="D1439" s="65" t="n">
        <v>1000001590</v>
      </c>
      <c r="E1439" s="66" t="s">
        <v>2591</v>
      </c>
      <c r="F1439" s="67" t="n">
        <v>43718</v>
      </c>
      <c r="G1439" s="67" t="str">
        <f aca="false">IF(I1439&gt;0,"Targeted Dealer","-")</f>
        <v>Targeted Dealer</v>
      </c>
      <c r="H1439" s="67" t="s">
        <v>627</v>
      </c>
      <c r="I1439" s="68" t="n">
        <v>190</v>
      </c>
      <c r="J1439" s="68" t="n">
        <f aca="false">I1439/$J$1*$E$1</f>
        <v>3965.48387096774</v>
      </c>
      <c r="K1439" s="97" t="n">
        <v>110</v>
      </c>
      <c r="L1439" s="69" t="n">
        <f aca="false">K1439-J1439</f>
        <v>-3855.48387096774</v>
      </c>
      <c r="M1439" s="69" t="n">
        <f aca="false">IFERROR((K1439/J1439%),"-")</f>
        <v>2.77393638656146</v>
      </c>
      <c r="N1439" s="100" t="n">
        <v>142</v>
      </c>
      <c r="O1439" s="98" t="str">
        <f aca="false">IF(F1439&lt;=$P$2,"Nov","")</f>
        <v>Nov</v>
      </c>
      <c r="P1439" s="97" t="n">
        <v>142</v>
      </c>
      <c r="Q1439" s="100" t="n">
        <f aca="false">K1439-P1439</f>
        <v>-32</v>
      </c>
      <c r="R1439" s="98" t="n">
        <f aca="false">IFERROR(IF(O1439="Nov",(K1439/P1439-1)),0)</f>
        <v>-0.225352112676056</v>
      </c>
      <c r="S1439" s="100" t="str">
        <f aca="false">IF(N1439&gt;0,IF(O1439="","-",IF(R1439&lt;0%,"DEGROWTH","GROWTH")))</f>
        <v>DEGROWTH</v>
      </c>
      <c r="T1439" s="101" t="n">
        <v>303</v>
      </c>
      <c r="U1439" s="101" t="str">
        <f aca="false">IF(F1439&lt;=$V$2,"Dec","")</f>
        <v>Dec</v>
      </c>
      <c r="V1439" s="97" t="n">
        <v>303</v>
      </c>
      <c r="W1439" s="104" t="n">
        <f aca="false">K1439-V1439</f>
        <v>-193</v>
      </c>
      <c r="X1439" s="103" t="n">
        <f aca="false">IFERROR(IF(U1439="Dec",(K1439/V1439-1)),0)</f>
        <v>-0.636963696369637</v>
      </c>
      <c r="Y1439" s="104" t="str">
        <f aca="false">IF(T1439&gt;0,IF(U1439="","-",IF(X1439&lt;0%,"DEGROWTH","GROWTH")))</f>
        <v>DEGROWTH</v>
      </c>
      <c r="Z1439" s="24" t="n">
        <v>0</v>
      </c>
      <c r="AA1439" s="24" t="n">
        <f aca="false">IF(H1439&gt;0,1,0)</f>
        <v>1</v>
      </c>
      <c r="AB1439" s="3" t="n">
        <v>1000001590</v>
      </c>
      <c r="AC1439" s="3"/>
    </row>
    <row r="1440" customFormat="false" ht="14.25" hidden="true" customHeight="true" outlineLevel="0" collapsed="false">
      <c r="A1440" s="23" t="s">
        <v>4046</v>
      </c>
      <c r="B1440" s="65" t="s">
        <v>105</v>
      </c>
      <c r="C1440" s="65" t="s">
        <v>2592</v>
      </c>
      <c r="D1440" s="65" t="n">
        <v>1000001600</v>
      </c>
      <c r="E1440" s="66" t="s">
        <v>2593</v>
      </c>
      <c r="F1440" s="67" t="n">
        <v>44302</v>
      </c>
      <c r="G1440" s="67" t="str">
        <f aca="false">IF(I1440&gt;0,"Targeted Dealer","-")</f>
        <v>Targeted Dealer</v>
      </c>
      <c r="H1440" s="67" t="s">
        <v>627</v>
      </c>
      <c r="I1440" s="68" t="n">
        <v>180</v>
      </c>
      <c r="J1440" s="68" t="n">
        <f aca="false">I1440/$J$1*$E$1</f>
        <v>3756.77419354839</v>
      </c>
      <c r="K1440" s="97" t="n">
        <v>285</v>
      </c>
      <c r="L1440" s="69" t="n">
        <f aca="false">K1440-J1440</f>
        <v>-3471.77419354839</v>
      </c>
      <c r="M1440" s="69" t="n">
        <f aca="false">IFERROR((K1440/J1440%),"-")</f>
        <v>7.58629572385368</v>
      </c>
      <c r="N1440" s="100" t="n">
        <v>128</v>
      </c>
      <c r="O1440" s="98" t="str">
        <f aca="false">IF(F1440&lt;=$P$2,"Nov","")</f>
        <v>Nov</v>
      </c>
      <c r="P1440" s="97" t="n">
        <v>128</v>
      </c>
      <c r="Q1440" s="100" t="n">
        <f aca="false">K1440-P1440</f>
        <v>157</v>
      </c>
      <c r="R1440" s="98" t="n">
        <f aca="false">IFERROR(IF(O1440="Nov",(K1440/P1440-1)),0)</f>
        <v>1.2265625</v>
      </c>
      <c r="S1440" s="100" t="str">
        <f aca="false">IF(N1440&gt;0,IF(O1440="","-",IF(R1440&lt;0%,"DEGROWTH","GROWTH")))</f>
        <v>GROWTH</v>
      </c>
      <c r="T1440" s="101" t="n">
        <v>295</v>
      </c>
      <c r="U1440" s="101" t="str">
        <f aca="false">IF(F1440&lt;=$V$2,"Dec","")</f>
        <v>Dec</v>
      </c>
      <c r="V1440" s="97" t="n">
        <v>295</v>
      </c>
      <c r="W1440" s="104" t="n">
        <f aca="false">K1440-V1440</f>
        <v>-10</v>
      </c>
      <c r="X1440" s="103" t="n">
        <f aca="false">IFERROR(IF(U1440="Dec",(K1440/V1440-1)),0)</f>
        <v>-0.0338983050847458</v>
      </c>
      <c r="Y1440" s="104" t="str">
        <f aca="false">IF(T1440&gt;0,IF(U1440="","-",IF(X1440&lt;0%,"DEGROWTH","GROWTH")))</f>
        <v>DEGROWTH</v>
      </c>
      <c r="Z1440" s="24" t="n">
        <v>0</v>
      </c>
      <c r="AA1440" s="24" t="n">
        <f aca="false">IF(H1440&gt;0,1,0)</f>
        <v>1</v>
      </c>
      <c r="AB1440" s="3" t="n">
        <v>1000001600</v>
      </c>
      <c r="AC1440" s="3"/>
    </row>
    <row r="1441" customFormat="false" ht="14.25" hidden="true" customHeight="true" outlineLevel="0" collapsed="false">
      <c r="A1441" s="23" t="s">
        <v>4046</v>
      </c>
      <c r="B1441" s="65" t="s">
        <v>105</v>
      </c>
      <c r="C1441" s="65" t="s">
        <v>4057</v>
      </c>
      <c r="D1441" s="65" t="n">
        <v>1000001634</v>
      </c>
      <c r="E1441" s="66" t="s">
        <v>4058</v>
      </c>
      <c r="F1441" s="67" t="n">
        <v>44315</v>
      </c>
      <c r="G1441" s="67" t="str">
        <f aca="false">IF(I1441&gt;0,"Targeted Dealer","-")</f>
        <v>Targeted Dealer</v>
      </c>
      <c r="H1441" s="67"/>
      <c r="I1441" s="68" t="n">
        <v>25</v>
      </c>
      <c r="J1441" s="68" t="n">
        <f aca="false">I1441/$J$1*$E$1</f>
        <v>521.774193548387</v>
      </c>
      <c r="K1441" s="97" t="n">
        <v>6</v>
      </c>
      <c r="L1441" s="69" t="n">
        <f aca="false">K1441-J1441</f>
        <v>-515.774193548387</v>
      </c>
      <c r="M1441" s="69" t="n">
        <f aca="false">IFERROR((K1441/J1441%),"-")</f>
        <v>1.1499227202473</v>
      </c>
      <c r="N1441" s="100" t="n">
        <v>6</v>
      </c>
      <c r="O1441" s="98" t="str">
        <f aca="false">IF(F1441&lt;=$P$2,"Nov","")</f>
        <v>Nov</v>
      </c>
      <c r="P1441" s="97" t="n">
        <v>6</v>
      </c>
      <c r="Q1441" s="100" t="n">
        <f aca="false">K1441-P1441</f>
        <v>0</v>
      </c>
      <c r="R1441" s="98" t="n">
        <f aca="false">IFERROR(IF(O1441="Nov",(K1441/P1441-1)),0)</f>
        <v>0</v>
      </c>
      <c r="S1441" s="100" t="str">
        <f aca="false">IF(N1441&gt;0,IF(O1441="","-",IF(R1441&lt;0%,"DEGROWTH","GROWTH")))</f>
        <v>GROWTH</v>
      </c>
      <c r="T1441" s="101" t="n">
        <v>39</v>
      </c>
      <c r="U1441" s="101" t="str">
        <f aca="false">IF(F1441&lt;=$V$2,"Dec","")</f>
        <v>Dec</v>
      </c>
      <c r="V1441" s="97" t="n">
        <v>39</v>
      </c>
      <c r="W1441" s="104" t="n">
        <f aca="false">K1441-V1441</f>
        <v>-33</v>
      </c>
      <c r="X1441" s="103" t="n">
        <f aca="false">IFERROR(IF(U1441="Dec",(K1441/V1441-1)),0)</f>
        <v>-0.846153846153846</v>
      </c>
      <c r="Y1441" s="104" t="str">
        <f aca="false">IF(T1441&gt;0,IF(U1441="","-",IF(X1441&lt;0%,"DEGROWTH","GROWTH")))</f>
        <v>DEGROWTH</v>
      </c>
      <c r="Z1441" s="24" t="n">
        <v>0</v>
      </c>
      <c r="AA1441" s="24" t="n">
        <f aca="false">IF(H1441&gt;0,1,0)</f>
        <v>0</v>
      </c>
      <c r="AB1441" s="3" t="n">
        <v>1000001634</v>
      </c>
      <c r="AC1441" s="3"/>
    </row>
    <row r="1442" customFormat="false" ht="14.25" hidden="true" customHeight="true" outlineLevel="0" collapsed="false">
      <c r="A1442" s="23" t="s">
        <v>4046</v>
      </c>
      <c r="B1442" s="65" t="s">
        <v>105</v>
      </c>
      <c r="C1442" s="65" t="s">
        <v>2594</v>
      </c>
      <c r="D1442" s="65" t="n">
        <v>1000002043</v>
      </c>
      <c r="E1442" s="66" t="s">
        <v>2595</v>
      </c>
      <c r="F1442" s="67" t="n">
        <v>44501</v>
      </c>
      <c r="G1442" s="67" t="str">
        <f aca="false">IF(I1442&gt;0,"Targeted Dealer","-")</f>
        <v>Targeted Dealer</v>
      </c>
      <c r="H1442" s="67" t="s">
        <v>627</v>
      </c>
      <c r="I1442" s="68" t="n">
        <v>280</v>
      </c>
      <c r="J1442" s="68" t="n">
        <f aca="false">I1442/$J$1*$E$1</f>
        <v>5843.87096774194</v>
      </c>
      <c r="K1442" s="97" t="n">
        <v>384</v>
      </c>
      <c r="L1442" s="69" t="n">
        <f aca="false">K1442-J1442</f>
        <v>-5459.87096774194</v>
      </c>
      <c r="M1442" s="69" t="n">
        <f aca="false">IFERROR((K1442/J1442%),"-")</f>
        <v>6.57098697284169</v>
      </c>
      <c r="N1442" s="100" t="n">
        <v>358.5</v>
      </c>
      <c r="O1442" s="98" t="str">
        <f aca="false">IF(F1442&lt;=$P$2,"Nov","")</f>
        <v>Nov</v>
      </c>
      <c r="P1442" s="97" t="n">
        <v>358.5</v>
      </c>
      <c r="Q1442" s="100" t="n">
        <f aca="false">K1442-P1442</f>
        <v>25.5</v>
      </c>
      <c r="R1442" s="98" t="n">
        <f aca="false">IFERROR(IF(O1442="Nov",(K1442/P1442-1)),0)</f>
        <v>0.0711297071129706</v>
      </c>
      <c r="S1442" s="100" t="str">
        <f aca="false">IF(N1442&gt;0,IF(O1442="","-",IF(R1442&lt;0%,"DEGROWTH","GROWTH")))</f>
        <v>GROWTH</v>
      </c>
      <c r="T1442" s="101" t="n">
        <v>210</v>
      </c>
      <c r="U1442" s="101" t="str">
        <f aca="false">IF(F1442&lt;=$V$2,"Dec","")</f>
        <v>Dec</v>
      </c>
      <c r="V1442" s="97" t="n">
        <v>210</v>
      </c>
      <c r="W1442" s="104" t="n">
        <f aca="false">K1442-V1442</f>
        <v>174</v>
      </c>
      <c r="X1442" s="103" t="n">
        <f aca="false">IFERROR(IF(U1442="Dec",(K1442/V1442-1)),0)</f>
        <v>0.828571428571429</v>
      </c>
      <c r="Y1442" s="104" t="str">
        <f aca="false">IF(T1442&gt;0,IF(U1442="","-",IF(X1442&lt;0%,"DEGROWTH","GROWTH")))</f>
        <v>GROWTH</v>
      </c>
      <c r="Z1442" s="24" t="n">
        <v>0</v>
      </c>
      <c r="AA1442" s="24" t="n">
        <f aca="false">IF(H1442&gt;0,1,0)</f>
        <v>1</v>
      </c>
      <c r="AB1442" s="3" t="n">
        <v>1000002043</v>
      </c>
      <c r="AC1442" s="3"/>
    </row>
    <row r="1443" customFormat="false" ht="14.25" hidden="true" customHeight="true" outlineLevel="0" collapsed="false">
      <c r="A1443" s="23" t="s">
        <v>4046</v>
      </c>
      <c r="B1443" s="65" t="s">
        <v>105</v>
      </c>
      <c r="C1443" s="65" t="s">
        <v>4599</v>
      </c>
      <c r="D1443" s="65" t="n">
        <v>1000002048</v>
      </c>
      <c r="E1443" s="66" t="s">
        <v>4600</v>
      </c>
      <c r="F1443" s="67" t="n">
        <v>44501</v>
      </c>
      <c r="G1443" s="67" t="str">
        <f aca="false">IF(I1443&gt;0,"Targeted Dealer","-")</f>
        <v>Targeted Dealer</v>
      </c>
      <c r="H1443" s="67"/>
      <c r="I1443" s="68" t="n">
        <v>40</v>
      </c>
      <c r="J1443" s="68" t="n">
        <f aca="false">I1443/$J$1*$E$1</f>
        <v>834.838709677419</v>
      </c>
      <c r="K1443" s="97" t="n">
        <v>52.5</v>
      </c>
      <c r="L1443" s="69" t="n">
        <f aca="false">K1443-J1443</f>
        <v>-782.338709677419</v>
      </c>
      <c r="M1443" s="69" t="n">
        <f aca="false">IFERROR((K1443/J1443%),"-")</f>
        <v>6.2886398763524</v>
      </c>
      <c r="N1443" s="100" t="n">
        <v>32</v>
      </c>
      <c r="O1443" s="98" t="str">
        <f aca="false">IF(F1443&lt;=$P$2,"Nov","")</f>
        <v>Nov</v>
      </c>
      <c r="P1443" s="97" t="n">
        <v>32</v>
      </c>
      <c r="Q1443" s="100" t="n">
        <f aca="false">K1443-P1443</f>
        <v>20.5</v>
      </c>
      <c r="R1443" s="98" t="n">
        <f aca="false">IFERROR(IF(O1443="Nov",(K1443/P1443-1)),0)</f>
        <v>0.640625</v>
      </c>
      <c r="S1443" s="100" t="str">
        <f aca="false">IF(N1443&gt;0,IF(O1443="","-",IF(R1443&lt;0%,"DEGROWTH","GROWTH")))</f>
        <v>GROWTH</v>
      </c>
      <c r="T1443" s="101" t="n">
        <v>0</v>
      </c>
      <c r="U1443" s="101" t="str">
        <f aca="false">IF(F1443&lt;=$V$2,"Dec","")</f>
        <v>Dec</v>
      </c>
      <c r="V1443" s="97" t="n">
        <v>0</v>
      </c>
      <c r="W1443" s="104" t="n">
        <f aca="false">K1443-V1443</f>
        <v>52.5</v>
      </c>
      <c r="X1443" s="103" t="n">
        <f aca="false">IFERROR(IF(U1443="Dec",(K1443/V1443-1)),0)</f>
        <v>0</v>
      </c>
      <c r="Y1443" s="106" t="b">
        <f aca="false">IF(T1443&gt;0,IF(U1443="","-",IF(X1443&lt;0%,"DEGROWTH","GROWTH")))</f>
        <v>0</v>
      </c>
      <c r="Z1443" s="24" t="n">
        <v>0</v>
      </c>
      <c r="AA1443" s="24" t="n">
        <f aca="false">IF(H1443&gt;0,1,0)</f>
        <v>0</v>
      </c>
      <c r="AB1443" s="3" t="n">
        <v>1000002048</v>
      </c>
      <c r="AC1443" s="3"/>
    </row>
    <row r="1444" customFormat="false" ht="14.25" hidden="true" customHeight="true" outlineLevel="0" collapsed="false">
      <c r="A1444" s="23" t="s">
        <v>4046</v>
      </c>
      <c r="B1444" s="65" t="s">
        <v>105</v>
      </c>
      <c r="C1444" s="65" t="s">
        <v>2596</v>
      </c>
      <c r="D1444" s="65" t="n">
        <v>1000002073</v>
      </c>
      <c r="E1444" s="66" t="s">
        <v>2597</v>
      </c>
      <c r="F1444" s="67" t="n">
        <v>44531</v>
      </c>
      <c r="G1444" s="67" t="str">
        <f aca="false">IF(I1444&gt;0,"Targeted Dealer","-")</f>
        <v>Targeted Dealer</v>
      </c>
      <c r="H1444" s="67" t="s">
        <v>627</v>
      </c>
      <c r="I1444" s="68" t="n">
        <v>40</v>
      </c>
      <c r="J1444" s="68" t="n">
        <f aca="false">I1444/$J$1*$E$1</f>
        <v>834.838709677419</v>
      </c>
      <c r="K1444" s="97" t="n">
        <v>57</v>
      </c>
      <c r="L1444" s="69" t="n">
        <f aca="false">K1444-J1444</f>
        <v>-777.838709677419</v>
      </c>
      <c r="M1444" s="69" t="n">
        <f aca="false">IFERROR((K1444/J1444%),"-")</f>
        <v>6.82766615146831</v>
      </c>
      <c r="N1444" s="100" t="n">
        <v>47</v>
      </c>
      <c r="O1444" s="98" t="str">
        <f aca="false">IF(F1444&lt;=$P$2,"Nov","")</f>
        <v>Nov</v>
      </c>
      <c r="P1444" s="97" t="n">
        <v>47</v>
      </c>
      <c r="Q1444" s="100" t="n">
        <f aca="false">K1444-P1444</f>
        <v>10</v>
      </c>
      <c r="R1444" s="98" t="n">
        <f aca="false">IFERROR(IF(O1444="Nov",(K1444/P1444-1)),0)</f>
        <v>0.212765957446809</v>
      </c>
      <c r="S1444" s="100" t="str">
        <f aca="false">IF(N1444&gt;0,IF(O1444="","-",IF(R1444&lt;0%,"DEGROWTH","GROWTH")))</f>
        <v>GROWTH</v>
      </c>
      <c r="T1444" s="101" t="n">
        <v>60.8</v>
      </c>
      <c r="U1444" s="101" t="str">
        <f aca="false">IF(F1444&lt;=$V$2,"Dec","")</f>
        <v>Dec</v>
      </c>
      <c r="V1444" s="97" t="n">
        <v>60.8</v>
      </c>
      <c r="W1444" s="104" t="n">
        <f aca="false">K1444-V1444</f>
        <v>-3.8</v>
      </c>
      <c r="X1444" s="103" t="n">
        <f aca="false">IFERROR(IF(U1444="Dec",(K1444/V1444-1)),0)</f>
        <v>-0.0625</v>
      </c>
      <c r="Y1444" s="104" t="str">
        <f aca="false">IF(T1444&gt;0,IF(U1444="","-",IF(X1444&lt;0%,"DEGROWTH","GROWTH")))</f>
        <v>DEGROWTH</v>
      </c>
      <c r="Z1444" s="24" t="n">
        <v>0</v>
      </c>
      <c r="AA1444" s="24" t="n">
        <f aca="false">IF(H1444&gt;0,1,0)</f>
        <v>1</v>
      </c>
      <c r="AB1444" s="3" t="n">
        <v>1000002073</v>
      </c>
      <c r="AC1444" s="3"/>
    </row>
    <row r="1445" customFormat="false" ht="14.25" hidden="true" customHeight="true" outlineLevel="0" collapsed="false">
      <c r="A1445" s="23" t="s">
        <v>4046</v>
      </c>
      <c r="B1445" s="65" t="s">
        <v>105</v>
      </c>
      <c r="C1445" s="65" t="s">
        <v>2598</v>
      </c>
      <c r="D1445" s="65" t="n">
        <v>1000002072</v>
      </c>
      <c r="E1445" s="66" t="s">
        <v>2599</v>
      </c>
      <c r="F1445" s="67" t="n">
        <v>44557</v>
      </c>
      <c r="G1445" s="67" t="str">
        <f aca="false">IF(I1445&gt;0,"Targeted Dealer","-")</f>
        <v>Targeted Dealer</v>
      </c>
      <c r="H1445" s="67"/>
      <c r="I1445" s="68" t="n">
        <v>30</v>
      </c>
      <c r="J1445" s="68" t="n">
        <f aca="false">I1445/$J$1*$E$1</f>
        <v>626.129032258065</v>
      </c>
      <c r="K1445" s="97" t="n">
        <v>5</v>
      </c>
      <c r="L1445" s="69" t="n">
        <f aca="false">K1445-J1445</f>
        <v>-621.129032258065</v>
      </c>
      <c r="M1445" s="69" t="n">
        <f aca="false">IFERROR((K1445/J1445%),"-")</f>
        <v>0.798557444616177</v>
      </c>
      <c r="N1445" s="100" t="n">
        <v>0</v>
      </c>
      <c r="O1445" s="98" t="str">
        <f aca="false">IF(F1445&lt;=$P$2,"Nov","")</f>
        <v>Nov</v>
      </c>
      <c r="P1445" s="97" t="n">
        <v>0</v>
      </c>
      <c r="Q1445" s="100" t="n">
        <f aca="false">K1445-P1445</f>
        <v>5</v>
      </c>
      <c r="R1445" s="98" t="n">
        <f aca="false">IFERROR(IF(O1445="Nov",(K1445/P1445-1)),0)</f>
        <v>0</v>
      </c>
      <c r="S1445" s="105" t="b">
        <f aca="false">IF(N1445&gt;0,IF(O1445="","-",IF(R1445&lt;0%,"DEGROWTH","GROWTH")))</f>
        <v>0</v>
      </c>
      <c r="T1445" s="101" t="n">
        <v>17</v>
      </c>
      <c r="U1445" s="101" t="str">
        <f aca="false">IF(F1445&lt;=$V$2,"Dec","")</f>
        <v>Dec</v>
      </c>
      <c r="V1445" s="97" t="n">
        <v>17</v>
      </c>
      <c r="W1445" s="104" t="n">
        <f aca="false">K1445-V1445</f>
        <v>-12</v>
      </c>
      <c r="X1445" s="103" t="n">
        <f aca="false">IFERROR(IF(U1445="Dec",(K1445/V1445-1)),0)</f>
        <v>-0.705882352941176</v>
      </c>
      <c r="Y1445" s="104" t="str">
        <f aca="false">IF(T1445&gt;0,IF(U1445="","-",IF(X1445&lt;0%,"DEGROWTH","GROWTH")))</f>
        <v>DEGROWTH</v>
      </c>
      <c r="Z1445" s="24" t="n">
        <v>0</v>
      </c>
      <c r="AA1445" s="24" t="n">
        <f aca="false">IF(H1445&gt;0,1,0)</f>
        <v>0</v>
      </c>
      <c r="AB1445" s="3" t="n">
        <v>1000002072</v>
      </c>
      <c r="AC1445" s="3"/>
    </row>
    <row r="1446" customFormat="false" ht="14.25" hidden="true" customHeight="true" outlineLevel="0" collapsed="false">
      <c r="A1446" s="23" t="s">
        <v>4046</v>
      </c>
      <c r="B1446" s="65" t="s">
        <v>105</v>
      </c>
      <c r="C1446" s="65" t="s">
        <v>2600</v>
      </c>
      <c r="D1446" s="65" t="n">
        <v>1000002803</v>
      </c>
      <c r="E1446" s="65" t="s">
        <v>2601</v>
      </c>
      <c r="F1446" s="67" t="n">
        <v>44736</v>
      </c>
      <c r="G1446" s="67" t="str">
        <f aca="false">IF(I1446&gt;0,"Targeted Dealer","-")</f>
        <v>Targeted Dealer</v>
      </c>
      <c r="H1446" s="67" t="s">
        <v>627</v>
      </c>
      <c r="I1446" s="68" t="n">
        <v>25</v>
      </c>
      <c r="J1446" s="68" t="n">
        <f aca="false">I1446/$J$1*$E$1</f>
        <v>521.774193548387</v>
      </c>
      <c r="K1446" s="97" t="n">
        <v>25</v>
      </c>
      <c r="L1446" s="69" t="n">
        <f aca="false">K1446-J1446</f>
        <v>-496.774193548387</v>
      </c>
      <c r="M1446" s="69" t="n">
        <f aca="false">IFERROR((K1446/J1446%),"-")</f>
        <v>4.79134466769706</v>
      </c>
      <c r="N1446" s="100" t="n">
        <v>25</v>
      </c>
      <c r="O1446" s="98" t="str">
        <f aca="false">IF(F1446&lt;=$P$2,"Nov","")</f>
        <v>Nov</v>
      </c>
      <c r="P1446" s="97" t="n">
        <v>25</v>
      </c>
      <c r="Q1446" s="100" t="n">
        <f aca="false">K1446-P1446</f>
        <v>0</v>
      </c>
      <c r="R1446" s="98" t="n">
        <f aca="false">IFERROR(IF(O1446="Nov",(K1446/P1446-1)),0)</f>
        <v>0</v>
      </c>
      <c r="S1446" s="100" t="str">
        <f aca="false">IF(N1446&gt;0,IF(O1446="","-",IF(R1446&lt;0%,"DEGROWTH","GROWTH")))</f>
        <v>GROWTH</v>
      </c>
      <c r="T1446" s="101" t="n">
        <v>50</v>
      </c>
      <c r="U1446" s="101" t="str">
        <f aca="false">IF(F1446&lt;=$V$2,"Dec","")</f>
        <v>Dec</v>
      </c>
      <c r="V1446" s="97" t="n">
        <v>50</v>
      </c>
      <c r="W1446" s="104" t="n">
        <f aca="false">K1446-V1446</f>
        <v>-25</v>
      </c>
      <c r="X1446" s="103" t="n">
        <f aca="false">IFERROR(IF(U1446="Dec",(K1446/V1446-1)),0)</f>
        <v>-0.5</v>
      </c>
      <c r="Y1446" s="104" t="str">
        <f aca="false">IF(T1446&gt;0,IF(U1446="","-",IF(X1446&lt;0%,"DEGROWTH","GROWTH")))</f>
        <v>DEGROWTH</v>
      </c>
      <c r="Z1446" s="24" t="n">
        <v>0</v>
      </c>
      <c r="AA1446" s="24" t="n">
        <f aca="false">IF(H1446&gt;0,1,0)</f>
        <v>1</v>
      </c>
      <c r="AB1446" s="3" t="n">
        <v>1000002803</v>
      </c>
      <c r="AC1446" s="3"/>
    </row>
    <row r="1447" customFormat="false" ht="14.25" hidden="true" customHeight="true" outlineLevel="0" collapsed="false">
      <c r="A1447" s="23" t="s">
        <v>4046</v>
      </c>
      <c r="B1447" s="65" t="s">
        <v>105</v>
      </c>
      <c r="C1447" s="65" t="s">
        <v>4601</v>
      </c>
      <c r="D1447" s="65" t="n">
        <v>1000002858</v>
      </c>
      <c r="E1447" s="65" t="s">
        <v>4602</v>
      </c>
      <c r="F1447" s="67" t="n">
        <v>44761</v>
      </c>
      <c r="G1447" s="67" t="str">
        <f aca="false">IF(I1447&gt;0,"Targeted Dealer","-")</f>
        <v>-</v>
      </c>
      <c r="H1447" s="67"/>
      <c r="I1447" s="68" t="n">
        <v>0</v>
      </c>
      <c r="J1447" s="68" t="n">
        <f aca="false">I1447/$J$1*$E$1</f>
        <v>0</v>
      </c>
      <c r="K1447" s="97" t="n">
        <v>0</v>
      </c>
      <c r="L1447" s="69" t="n">
        <f aca="false">K1447-J1447</f>
        <v>0</v>
      </c>
      <c r="M1447" s="69" t="str">
        <f aca="false">IFERROR((K1447/J1447%),"-")</f>
        <v>-</v>
      </c>
      <c r="N1447" s="100" t="n">
        <v>0</v>
      </c>
      <c r="O1447" s="98" t="str">
        <f aca="false">IF(F1447&lt;=$P$2,"Nov","")</f>
        <v>Nov</v>
      </c>
      <c r="P1447" s="97" t="n">
        <v>0</v>
      </c>
      <c r="Q1447" s="100" t="n">
        <f aca="false">K1447-P1447</f>
        <v>0</v>
      </c>
      <c r="R1447" s="98" t="n">
        <f aca="false">IFERROR(IF(O1447="Nov",(K1447/P1447-1)),0)</f>
        <v>0</v>
      </c>
      <c r="S1447" s="105" t="b">
        <f aca="false">IF(N1447&gt;0,IF(O1447="","-",IF(R1447&lt;0%,"DEGROWTH","GROWTH")))</f>
        <v>0</v>
      </c>
      <c r="T1447" s="101" t="n">
        <v>43</v>
      </c>
      <c r="U1447" s="101" t="str">
        <f aca="false">IF(F1447&lt;=$V$2,"Dec","")</f>
        <v>Dec</v>
      </c>
      <c r="V1447" s="97" t="n">
        <v>43</v>
      </c>
      <c r="W1447" s="104" t="n">
        <f aca="false">K1447-V1447</f>
        <v>-43</v>
      </c>
      <c r="X1447" s="103" t="n">
        <f aca="false">IFERROR(IF(U1447="Dec",(K1447/V1447-1)),0)</f>
        <v>-1</v>
      </c>
      <c r="Y1447" s="104" t="str">
        <f aca="false">IF(T1447&gt;0,IF(U1447="","-",IF(X1447&lt;0%,"DEGROWTH","GROWTH")))</f>
        <v>DEGROWTH</v>
      </c>
      <c r="Z1447" s="24" t="n">
        <v>1</v>
      </c>
      <c r="AA1447" s="24" t="n">
        <f aca="false">IF(H1447&gt;0,1,0)</f>
        <v>0</v>
      </c>
      <c r="AB1447" s="3" t="n">
        <v>1000002858</v>
      </c>
      <c r="AC1447" s="3"/>
    </row>
    <row r="1448" customFormat="false" ht="14.25" hidden="true" customHeight="true" outlineLevel="0" collapsed="false">
      <c r="A1448" s="24" t="s">
        <v>4046</v>
      </c>
      <c r="B1448" s="128" t="s">
        <v>105</v>
      </c>
      <c r="C1448" s="128" t="s">
        <v>368</v>
      </c>
      <c r="D1448" s="128" t="n">
        <v>1000004095</v>
      </c>
      <c r="E1448" s="128" t="s">
        <v>369</v>
      </c>
      <c r="F1448" s="67" t="n">
        <v>45527</v>
      </c>
      <c r="G1448" s="67" t="str">
        <f aca="false">IF(I1448&gt;0,"Targeted Dealer","-")</f>
        <v>Targeted Dealer</v>
      </c>
      <c r="H1448" s="67"/>
      <c r="I1448" s="68" t="n">
        <v>25</v>
      </c>
      <c r="J1448" s="68" t="n">
        <f aca="false">I1448/$J$1*$E$1</f>
        <v>521.774193548387</v>
      </c>
      <c r="K1448" s="97" t="n">
        <v>25</v>
      </c>
      <c r="L1448" s="69" t="n">
        <f aca="false">K1448-J1448</f>
        <v>-496.774193548387</v>
      </c>
      <c r="M1448" s="69" t="n">
        <f aca="false">IFERROR((K1448/J1448%),"-")</f>
        <v>4.79134466769706</v>
      </c>
      <c r="N1448" s="100" t="n">
        <v>0</v>
      </c>
      <c r="O1448" s="98" t="str">
        <f aca="false">IF(F1448&lt;=$P$2,"Nov","")</f>
        <v>Nov</v>
      </c>
      <c r="P1448" s="97" t="n">
        <v>0</v>
      </c>
      <c r="Q1448" s="100" t="n">
        <f aca="false">K1448-P1448</f>
        <v>25</v>
      </c>
      <c r="R1448" s="98" t="n">
        <f aca="false">IFERROR(IF(O1448="Nov",(K1448/P1448-1)),0)</f>
        <v>0</v>
      </c>
      <c r="S1448" s="105" t="b">
        <f aca="false">IF(N1448&gt;0,IF(O1448="","-",IF(R1448&lt;0%,"DEGROWTH","GROWTH")))</f>
        <v>0</v>
      </c>
      <c r="T1448" s="101" t="n">
        <v>0</v>
      </c>
      <c r="U1448" s="101" t="str">
        <f aca="false">IF(F1448&lt;=$V$2,"Dec","")</f>
        <v>Dec</v>
      </c>
      <c r="V1448" s="97" t="n">
        <v>0</v>
      </c>
      <c r="W1448" s="104" t="n">
        <f aca="false">K1448-V1448</f>
        <v>25</v>
      </c>
      <c r="X1448" s="103" t="n">
        <f aca="false">IFERROR(IF(U1448="Dec",(K1448/V1448-1)),0)</f>
        <v>0</v>
      </c>
      <c r="Y1448" s="106" t="b">
        <f aca="false">IF(T1448&gt;0,IF(U1448="","-",IF(X1448&lt;0%,"DEGROWTH","GROWTH")))</f>
        <v>0</v>
      </c>
      <c r="Z1448" s="24" t="n">
        <v>0</v>
      </c>
      <c r="AA1448" s="24" t="n">
        <f aca="false">IF(H1448&gt;0,1,0)</f>
        <v>0</v>
      </c>
      <c r="AB1448" s="3" t="n">
        <v>1000004095</v>
      </c>
      <c r="AC1448" s="3"/>
    </row>
    <row r="1449" customFormat="false" ht="14.25" hidden="true" customHeight="true" outlineLevel="0" collapsed="false">
      <c r="A1449" s="23" t="s">
        <v>4046</v>
      </c>
      <c r="B1449" s="65" t="s">
        <v>95</v>
      </c>
      <c r="C1449" s="65" t="s">
        <v>370</v>
      </c>
      <c r="D1449" s="65" t="n">
        <v>1000001354</v>
      </c>
      <c r="E1449" s="66" t="s">
        <v>371</v>
      </c>
      <c r="F1449" s="67" t="n">
        <v>40802</v>
      </c>
      <c r="G1449" s="67" t="str">
        <f aca="false">IF(I1449&gt;0,"Targeted Dealer","-")</f>
        <v>Targeted Dealer</v>
      </c>
      <c r="H1449" s="67"/>
      <c r="I1449" s="68" t="n">
        <v>200</v>
      </c>
      <c r="J1449" s="68" t="n">
        <f aca="false">I1449/$J$1*$E$1</f>
        <v>4174.1935483871</v>
      </c>
      <c r="K1449" s="97" t="n">
        <v>127.75</v>
      </c>
      <c r="L1449" s="69" t="n">
        <f aca="false">K1449-J1449</f>
        <v>-4046.4435483871</v>
      </c>
      <c r="M1449" s="69" t="n">
        <f aca="false">IFERROR((K1449/J1449%),"-")</f>
        <v>3.0604714064915</v>
      </c>
      <c r="N1449" s="100" t="n">
        <v>105.25</v>
      </c>
      <c r="O1449" s="98" t="str">
        <f aca="false">IF(F1449&lt;=$P$2,"Nov","")</f>
        <v>Nov</v>
      </c>
      <c r="P1449" s="97" t="n">
        <v>105.25</v>
      </c>
      <c r="Q1449" s="100" t="n">
        <f aca="false">K1449-P1449</f>
        <v>22.5</v>
      </c>
      <c r="R1449" s="98" t="n">
        <f aca="false">IFERROR(IF(O1449="Nov",(K1449/P1449-1)),0)</f>
        <v>0.213776722090261</v>
      </c>
      <c r="S1449" s="100" t="str">
        <f aca="false">IF(N1449&gt;0,IF(O1449="","-",IF(R1449&lt;0%,"DEGROWTH","GROWTH")))</f>
        <v>GROWTH</v>
      </c>
      <c r="T1449" s="101" t="n">
        <v>192</v>
      </c>
      <c r="U1449" s="101" t="str">
        <f aca="false">IF(F1449&lt;=$V$2,"Dec","")</f>
        <v>Dec</v>
      </c>
      <c r="V1449" s="97" t="n">
        <v>192</v>
      </c>
      <c r="W1449" s="104" t="n">
        <f aca="false">K1449-V1449</f>
        <v>-64.25</v>
      </c>
      <c r="X1449" s="103" t="n">
        <f aca="false">IFERROR(IF(U1449="Dec",(K1449/V1449-1)),0)</f>
        <v>-0.334635416666667</v>
      </c>
      <c r="Y1449" s="104" t="str">
        <f aca="false">IF(T1449&gt;0,IF(U1449="","-",IF(X1449&lt;0%,"DEGROWTH","GROWTH")))</f>
        <v>DEGROWTH</v>
      </c>
      <c r="Z1449" s="24" t="n">
        <v>0</v>
      </c>
      <c r="AA1449" s="24" t="n">
        <f aca="false">IF(H1449&gt;0,1,0)</f>
        <v>0</v>
      </c>
      <c r="AB1449" s="3" t="n">
        <v>1000001354</v>
      </c>
      <c r="AC1449" s="3"/>
    </row>
    <row r="1450" customFormat="false" ht="14.25" hidden="true" customHeight="true" outlineLevel="0" collapsed="false">
      <c r="A1450" s="23" t="s">
        <v>4046</v>
      </c>
      <c r="B1450" s="65" t="s">
        <v>95</v>
      </c>
      <c r="C1450" s="65" t="s">
        <v>2602</v>
      </c>
      <c r="D1450" s="65" t="n">
        <v>1000001351</v>
      </c>
      <c r="E1450" s="66" t="s">
        <v>2603</v>
      </c>
      <c r="F1450" s="67" t="n">
        <v>41234</v>
      </c>
      <c r="G1450" s="67" t="str">
        <f aca="false">IF(I1450&gt;0,"Targeted Dealer","-")</f>
        <v>Targeted Dealer</v>
      </c>
      <c r="H1450" s="67"/>
      <c r="I1450" s="68" t="n">
        <v>400</v>
      </c>
      <c r="J1450" s="68" t="n">
        <f aca="false">I1450/$J$1*$E$1</f>
        <v>8348.38709677419</v>
      </c>
      <c r="K1450" s="97" t="n">
        <v>290.95</v>
      </c>
      <c r="L1450" s="69" t="n">
        <f aca="false">K1450-J1450</f>
        <v>-8057.43709677419</v>
      </c>
      <c r="M1450" s="69" t="n">
        <f aca="false">IFERROR((K1450/J1450%),"-")</f>
        <v>3.48510432766615</v>
      </c>
      <c r="N1450" s="100" t="n">
        <v>272.8</v>
      </c>
      <c r="O1450" s="98" t="str">
        <f aca="false">IF(F1450&lt;=$P$2,"Nov","")</f>
        <v>Nov</v>
      </c>
      <c r="P1450" s="97" t="n">
        <v>272.8</v>
      </c>
      <c r="Q1450" s="100" t="n">
        <f aca="false">K1450-P1450</f>
        <v>18.15</v>
      </c>
      <c r="R1450" s="98" t="n">
        <f aca="false">IFERROR(IF(O1450="Nov",(K1450/P1450-1)),0)</f>
        <v>0.066532258064516</v>
      </c>
      <c r="S1450" s="100" t="str">
        <f aca="false">IF(N1450&gt;0,IF(O1450="","-",IF(R1450&lt;0%,"DEGROWTH","GROWTH")))</f>
        <v>GROWTH</v>
      </c>
      <c r="T1450" s="101" t="n">
        <v>411.65</v>
      </c>
      <c r="U1450" s="101" t="str">
        <f aca="false">IF(F1450&lt;=$V$2,"Dec","")</f>
        <v>Dec</v>
      </c>
      <c r="V1450" s="97" t="n">
        <v>411.65</v>
      </c>
      <c r="W1450" s="104" t="n">
        <f aca="false">K1450-V1450</f>
        <v>-120.7</v>
      </c>
      <c r="X1450" s="103" t="n">
        <f aca="false">IFERROR(IF(U1450="Dec",(K1450/V1450-1)),0)</f>
        <v>-0.293210251427183</v>
      </c>
      <c r="Y1450" s="104" t="str">
        <f aca="false">IF(T1450&gt;0,IF(U1450="","-",IF(X1450&lt;0%,"DEGROWTH","GROWTH")))</f>
        <v>DEGROWTH</v>
      </c>
      <c r="Z1450" s="24" t="n">
        <v>0</v>
      </c>
      <c r="AA1450" s="24" t="n">
        <f aca="false">IF(H1450&gt;0,1,0)</f>
        <v>0</v>
      </c>
      <c r="AB1450" s="3" t="n">
        <v>1000001351</v>
      </c>
      <c r="AC1450" s="3"/>
    </row>
    <row r="1451" customFormat="false" ht="14.25" hidden="true" customHeight="true" outlineLevel="0" collapsed="false">
      <c r="A1451" s="23" t="s">
        <v>4046</v>
      </c>
      <c r="B1451" s="65" t="s">
        <v>95</v>
      </c>
      <c r="C1451" s="65" t="s">
        <v>2604</v>
      </c>
      <c r="D1451" s="65" t="n">
        <v>1000001417</v>
      </c>
      <c r="E1451" s="66" t="s">
        <v>2605</v>
      </c>
      <c r="F1451" s="67" t="n">
        <v>41720</v>
      </c>
      <c r="G1451" s="67" t="str">
        <f aca="false">IF(I1451&gt;0,"Targeted Dealer","-")</f>
        <v>Targeted Dealer</v>
      </c>
      <c r="H1451" s="67"/>
      <c r="I1451" s="68" t="n">
        <v>600</v>
      </c>
      <c r="J1451" s="68" t="n">
        <f aca="false">I1451/$J$1*$E$1</f>
        <v>12522.5806451613</v>
      </c>
      <c r="K1451" s="97" t="n">
        <v>493.2</v>
      </c>
      <c r="L1451" s="69" t="n">
        <f aca="false">K1451-J1451</f>
        <v>-12029.3806451613</v>
      </c>
      <c r="M1451" s="69" t="n">
        <f aca="false">IFERROR((K1451/J1451%),"-")</f>
        <v>3.93848531684699</v>
      </c>
      <c r="N1451" s="100" t="n">
        <v>542.45</v>
      </c>
      <c r="O1451" s="98" t="str">
        <f aca="false">IF(F1451&lt;=$P$2,"Nov","")</f>
        <v>Nov</v>
      </c>
      <c r="P1451" s="97" t="n">
        <v>542.45</v>
      </c>
      <c r="Q1451" s="100" t="n">
        <f aca="false">K1451-P1451</f>
        <v>-49.2500000000001</v>
      </c>
      <c r="R1451" s="98" t="n">
        <f aca="false">IFERROR(IF(O1451="Nov",(K1451/P1451-1)),0)</f>
        <v>-0.0907917780440595</v>
      </c>
      <c r="S1451" s="100" t="str">
        <f aca="false">IF(N1451&gt;0,IF(O1451="","-",IF(R1451&lt;0%,"DEGROWTH","GROWTH")))</f>
        <v>DEGROWTH</v>
      </c>
      <c r="T1451" s="101" t="n">
        <v>752.85</v>
      </c>
      <c r="U1451" s="101" t="str">
        <f aca="false">IF(F1451&lt;=$V$2,"Dec","")</f>
        <v>Dec</v>
      </c>
      <c r="V1451" s="97" t="n">
        <v>752.85</v>
      </c>
      <c r="W1451" s="104" t="n">
        <f aca="false">K1451-V1451</f>
        <v>-259.65</v>
      </c>
      <c r="X1451" s="103" t="n">
        <f aca="false">IFERROR(IF(U1451="Dec",(K1451/V1451-1)),0)</f>
        <v>-0.344889420203228</v>
      </c>
      <c r="Y1451" s="104" t="str">
        <f aca="false">IF(T1451&gt;0,IF(U1451="","-",IF(X1451&lt;0%,"DEGROWTH","GROWTH")))</f>
        <v>DEGROWTH</v>
      </c>
      <c r="Z1451" s="24" t="n">
        <v>0</v>
      </c>
      <c r="AA1451" s="24" t="n">
        <f aca="false">IF(H1451&gt;0,1,0)</f>
        <v>0</v>
      </c>
      <c r="AB1451" s="3" t="n">
        <v>1000001417</v>
      </c>
      <c r="AC1451" s="3"/>
    </row>
    <row r="1452" customFormat="false" ht="14.25" hidden="true" customHeight="true" outlineLevel="0" collapsed="false">
      <c r="A1452" s="23" t="s">
        <v>4046</v>
      </c>
      <c r="B1452" s="65" t="s">
        <v>95</v>
      </c>
      <c r="C1452" s="65" t="s">
        <v>2606</v>
      </c>
      <c r="D1452" s="65" t="n">
        <v>1000001384</v>
      </c>
      <c r="E1452" s="66" t="s">
        <v>2607</v>
      </c>
      <c r="F1452" s="67" t="n">
        <v>42339</v>
      </c>
      <c r="G1452" s="67" t="str">
        <f aca="false">IF(I1452&gt;0,"Targeted Dealer","-")</f>
        <v>Targeted Dealer</v>
      </c>
      <c r="H1452" s="67" t="s">
        <v>627</v>
      </c>
      <c r="I1452" s="68" t="n">
        <v>4535</v>
      </c>
      <c r="J1452" s="68" t="n">
        <f aca="false">I1452/$J$1*$E$1</f>
        <v>94649.8387096774</v>
      </c>
      <c r="K1452" s="97" t="n">
        <v>5431.25</v>
      </c>
      <c r="L1452" s="69" t="n">
        <f aca="false">K1452-J1452</f>
        <v>-89218.5887096774</v>
      </c>
      <c r="M1452" s="69" t="n">
        <f aca="false">IFERROR((K1452/J1452%),"-")</f>
        <v>5.73825594849607</v>
      </c>
      <c r="N1452" s="100" t="n">
        <v>4112.1</v>
      </c>
      <c r="O1452" s="98" t="str">
        <f aca="false">IF(F1452&lt;=$P$2,"Nov","")</f>
        <v>Nov</v>
      </c>
      <c r="P1452" s="97" t="n">
        <v>4112.1</v>
      </c>
      <c r="Q1452" s="100" t="n">
        <f aca="false">K1452-P1452</f>
        <v>1319.15</v>
      </c>
      <c r="R1452" s="98" t="n">
        <f aca="false">IFERROR(IF(O1452="Nov",(K1452/P1452-1)),0)</f>
        <v>0.32079715960215</v>
      </c>
      <c r="S1452" s="100" t="str">
        <f aca="false">IF(N1452&gt;0,IF(O1452="","-",IF(R1452&lt;0%,"DEGROWTH","GROWTH")))</f>
        <v>GROWTH</v>
      </c>
      <c r="T1452" s="101" t="n">
        <v>4341.7</v>
      </c>
      <c r="U1452" s="101" t="str">
        <f aca="false">IF(F1452&lt;=$V$2,"Dec","")</f>
        <v>Dec</v>
      </c>
      <c r="V1452" s="97" t="n">
        <v>4341.7</v>
      </c>
      <c r="W1452" s="104" t="n">
        <f aca="false">K1452-V1452</f>
        <v>1089.55</v>
      </c>
      <c r="X1452" s="103" t="n">
        <f aca="false">IFERROR(IF(U1452="Dec",(K1452/V1452-1)),0)</f>
        <v>0.250950088674943</v>
      </c>
      <c r="Y1452" s="104" t="str">
        <f aca="false">IF(T1452&gt;0,IF(U1452="","-",IF(X1452&lt;0%,"DEGROWTH","GROWTH")))</f>
        <v>GROWTH</v>
      </c>
      <c r="Z1452" s="24" t="n">
        <v>0</v>
      </c>
      <c r="AA1452" s="24" t="n">
        <f aca="false">IF(H1452&gt;0,1,0)</f>
        <v>1</v>
      </c>
      <c r="AB1452" s="3" t="n">
        <v>1000001384</v>
      </c>
      <c r="AC1452" s="3"/>
    </row>
    <row r="1453" customFormat="false" ht="14.25" hidden="true" customHeight="true" outlineLevel="0" collapsed="false">
      <c r="A1453" s="23" t="s">
        <v>4046</v>
      </c>
      <c r="B1453" s="65" t="s">
        <v>95</v>
      </c>
      <c r="C1453" s="65" t="s">
        <v>2608</v>
      </c>
      <c r="D1453" s="65" t="n">
        <v>1000001420</v>
      </c>
      <c r="E1453" s="66" t="s">
        <v>2609</v>
      </c>
      <c r="F1453" s="67" t="n">
        <v>43378</v>
      </c>
      <c r="G1453" s="67" t="str">
        <f aca="false">IF(I1453&gt;0,"Targeted Dealer","-")</f>
        <v>Targeted Dealer</v>
      </c>
      <c r="H1453" s="67"/>
      <c r="I1453" s="68" t="n">
        <v>800</v>
      </c>
      <c r="J1453" s="68" t="n">
        <f aca="false">I1453/$J$1*$E$1</f>
        <v>16696.7741935484</v>
      </c>
      <c r="K1453" s="97" t="n">
        <v>869.75</v>
      </c>
      <c r="L1453" s="69" t="n">
        <f aca="false">K1453-J1453</f>
        <v>-15827.0241935484</v>
      </c>
      <c r="M1453" s="69" t="n">
        <f aca="false">IFERROR((K1453/J1453%),"-")</f>
        <v>5.2090900309119</v>
      </c>
      <c r="N1453" s="100" t="n">
        <v>649.6</v>
      </c>
      <c r="O1453" s="98" t="str">
        <f aca="false">IF(F1453&lt;=$P$2,"Nov","")</f>
        <v>Nov</v>
      </c>
      <c r="P1453" s="97" t="n">
        <v>649.6</v>
      </c>
      <c r="Q1453" s="100" t="n">
        <f aca="false">K1453-P1453</f>
        <v>220.15</v>
      </c>
      <c r="R1453" s="98" t="n">
        <f aca="false">IFERROR(IF(O1453="Nov",(K1453/P1453-1)),0)</f>
        <v>0.338900862068965</v>
      </c>
      <c r="S1453" s="100" t="str">
        <f aca="false">IF(N1453&gt;0,IF(O1453="","-",IF(R1453&lt;0%,"DEGROWTH","GROWTH")))</f>
        <v>GROWTH</v>
      </c>
      <c r="T1453" s="101" t="n">
        <v>787.65</v>
      </c>
      <c r="U1453" s="101" t="str">
        <f aca="false">IF(F1453&lt;=$V$2,"Dec","")</f>
        <v>Dec</v>
      </c>
      <c r="V1453" s="97" t="n">
        <v>787.65</v>
      </c>
      <c r="W1453" s="104" t="n">
        <f aca="false">K1453-V1453</f>
        <v>82.1</v>
      </c>
      <c r="X1453" s="103" t="n">
        <f aca="false">IFERROR(IF(U1453="Dec",(K1453/V1453-1)),0)</f>
        <v>0.10423411413699</v>
      </c>
      <c r="Y1453" s="104" t="str">
        <f aca="false">IF(T1453&gt;0,IF(U1453="","-",IF(X1453&lt;0%,"DEGROWTH","GROWTH")))</f>
        <v>GROWTH</v>
      </c>
      <c r="Z1453" s="24" t="n">
        <v>0</v>
      </c>
      <c r="AA1453" s="24" t="n">
        <f aca="false">IF(H1453&gt;0,1,0)</f>
        <v>0</v>
      </c>
      <c r="AB1453" s="3" t="n">
        <v>1000001420</v>
      </c>
      <c r="AC1453" s="3"/>
    </row>
    <row r="1454" customFormat="false" ht="14.25" hidden="true" customHeight="true" outlineLevel="0" collapsed="false">
      <c r="A1454" s="23" t="s">
        <v>4046</v>
      </c>
      <c r="B1454" s="65" t="s">
        <v>95</v>
      </c>
      <c r="C1454" s="65" t="s">
        <v>2610</v>
      </c>
      <c r="D1454" s="65" t="n">
        <v>1000001374</v>
      </c>
      <c r="E1454" s="66" t="s">
        <v>2611</v>
      </c>
      <c r="F1454" s="67" t="n">
        <v>43493</v>
      </c>
      <c r="G1454" s="67" t="str">
        <f aca="false">IF(I1454&gt;0,"Targeted Dealer","-")</f>
        <v>Targeted Dealer</v>
      </c>
      <c r="H1454" s="67"/>
      <c r="I1454" s="68" t="n">
        <v>100</v>
      </c>
      <c r="J1454" s="68" t="n">
        <f aca="false">I1454/$J$1*$E$1</f>
        <v>2087.09677419355</v>
      </c>
      <c r="K1454" s="97" t="n">
        <v>126.25</v>
      </c>
      <c r="L1454" s="69" t="n">
        <f aca="false">K1454-J1454</f>
        <v>-1960.84677419355</v>
      </c>
      <c r="M1454" s="69" t="n">
        <f aca="false">IFERROR((K1454/J1454%),"-")</f>
        <v>6.04907264296754</v>
      </c>
      <c r="N1454" s="100" t="n">
        <v>104</v>
      </c>
      <c r="O1454" s="98" t="str">
        <f aca="false">IF(F1454&lt;=$P$2,"Nov","")</f>
        <v>Nov</v>
      </c>
      <c r="P1454" s="97" t="n">
        <v>104</v>
      </c>
      <c r="Q1454" s="100" t="n">
        <f aca="false">K1454-P1454</f>
        <v>22.25</v>
      </c>
      <c r="R1454" s="98" t="n">
        <f aca="false">IFERROR(IF(O1454="Nov",(K1454/P1454-1)),0)</f>
        <v>0.213942307692308</v>
      </c>
      <c r="S1454" s="100" t="str">
        <f aca="false">IF(N1454&gt;0,IF(O1454="","-",IF(R1454&lt;0%,"DEGROWTH","GROWTH")))</f>
        <v>GROWTH</v>
      </c>
      <c r="T1454" s="101" t="n">
        <v>128</v>
      </c>
      <c r="U1454" s="101" t="str">
        <f aca="false">IF(F1454&lt;=$V$2,"Dec","")</f>
        <v>Dec</v>
      </c>
      <c r="V1454" s="97" t="n">
        <v>128</v>
      </c>
      <c r="W1454" s="104" t="n">
        <f aca="false">K1454-V1454</f>
        <v>-1.75</v>
      </c>
      <c r="X1454" s="103" t="n">
        <f aca="false">IFERROR(IF(U1454="Dec",(K1454/V1454-1)),0)</f>
        <v>-0.013671875</v>
      </c>
      <c r="Y1454" s="104" t="str">
        <f aca="false">IF(T1454&gt;0,IF(U1454="","-",IF(X1454&lt;0%,"DEGROWTH","GROWTH")))</f>
        <v>DEGROWTH</v>
      </c>
      <c r="Z1454" s="24" t="n">
        <v>0</v>
      </c>
      <c r="AA1454" s="24" t="n">
        <f aca="false">IF(H1454&gt;0,1,0)</f>
        <v>0</v>
      </c>
      <c r="AB1454" s="3" t="n">
        <v>1000001374</v>
      </c>
      <c r="AC1454" s="3"/>
    </row>
    <row r="1455" customFormat="false" ht="14.25" hidden="true" customHeight="true" outlineLevel="0" collapsed="false">
      <c r="A1455" s="23" t="s">
        <v>4046</v>
      </c>
      <c r="B1455" s="65" t="s">
        <v>95</v>
      </c>
      <c r="C1455" s="65" t="s">
        <v>2612</v>
      </c>
      <c r="D1455" s="65" t="n">
        <v>1000001361</v>
      </c>
      <c r="E1455" s="66" t="s">
        <v>2613</v>
      </c>
      <c r="F1455" s="67" t="n">
        <v>43787</v>
      </c>
      <c r="G1455" s="67" t="str">
        <f aca="false">IF(I1455&gt;0,"Targeted Dealer","-")</f>
        <v>Targeted Dealer</v>
      </c>
      <c r="H1455" s="67"/>
      <c r="I1455" s="68" t="n">
        <v>550</v>
      </c>
      <c r="J1455" s="68" t="n">
        <f aca="false">I1455/$J$1*$E$1</f>
        <v>11479.0322580645</v>
      </c>
      <c r="K1455" s="97" t="n">
        <v>638</v>
      </c>
      <c r="L1455" s="69" t="n">
        <f aca="false">K1455-J1455</f>
        <v>-10841.0322580645</v>
      </c>
      <c r="M1455" s="69" t="n">
        <f aca="false">IFERROR((K1455/J1455%),"-")</f>
        <v>5.55795981452859</v>
      </c>
      <c r="N1455" s="100" t="n">
        <v>479.25</v>
      </c>
      <c r="O1455" s="98" t="str">
        <f aca="false">IF(F1455&lt;=$P$2,"Nov","")</f>
        <v>Nov</v>
      </c>
      <c r="P1455" s="97" t="n">
        <v>479.25</v>
      </c>
      <c r="Q1455" s="100" t="n">
        <f aca="false">K1455-P1455</f>
        <v>158.75</v>
      </c>
      <c r="R1455" s="98" t="n">
        <f aca="false">IFERROR(IF(O1455="Nov",(K1455/P1455-1)),0)</f>
        <v>0.331246739697444</v>
      </c>
      <c r="S1455" s="100" t="str">
        <f aca="false">IF(N1455&gt;0,IF(O1455="","-",IF(R1455&lt;0%,"DEGROWTH","GROWTH")))</f>
        <v>GROWTH</v>
      </c>
      <c r="T1455" s="101" t="n">
        <v>395.5</v>
      </c>
      <c r="U1455" s="101" t="str">
        <f aca="false">IF(F1455&lt;=$V$2,"Dec","")</f>
        <v>Dec</v>
      </c>
      <c r="V1455" s="97" t="n">
        <v>395.5</v>
      </c>
      <c r="W1455" s="104" t="n">
        <f aca="false">K1455-V1455</f>
        <v>242.5</v>
      </c>
      <c r="X1455" s="103" t="n">
        <f aca="false">IFERROR(IF(U1455="Dec",(K1455/V1455-1)),0)</f>
        <v>0.61314791403287</v>
      </c>
      <c r="Y1455" s="104" t="str">
        <f aca="false">IF(T1455&gt;0,IF(U1455="","-",IF(X1455&lt;0%,"DEGROWTH","GROWTH")))</f>
        <v>GROWTH</v>
      </c>
      <c r="Z1455" s="24" t="n">
        <v>0</v>
      </c>
      <c r="AA1455" s="24" t="n">
        <f aca="false">IF(H1455&gt;0,1,0)</f>
        <v>0</v>
      </c>
      <c r="AB1455" s="3" t="n">
        <v>1000001361</v>
      </c>
      <c r="AC1455" s="3"/>
    </row>
    <row r="1456" customFormat="false" ht="14.25" hidden="true" customHeight="true" outlineLevel="0" collapsed="false">
      <c r="A1456" s="23" t="s">
        <v>4046</v>
      </c>
      <c r="B1456" s="65" t="s">
        <v>95</v>
      </c>
      <c r="C1456" s="65" t="s">
        <v>2614</v>
      </c>
      <c r="D1456" s="65" t="n">
        <v>1000001381</v>
      </c>
      <c r="E1456" s="66" t="s">
        <v>2615</v>
      </c>
      <c r="F1456" s="67" t="n">
        <v>43795</v>
      </c>
      <c r="G1456" s="67" t="str">
        <f aca="false">IF(I1456&gt;0,"Targeted Dealer","-")</f>
        <v>Targeted Dealer</v>
      </c>
      <c r="H1456" s="67"/>
      <c r="I1456" s="68" t="n">
        <v>215</v>
      </c>
      <c r="J1456" s="68" t="n">
        <f aca="false">I1456/$J$1*$E$1</f>
        <v>4487.25806451613</v>
      </c>
      <c r="K1456" s="97" t="n">
        <v>271.75</v>
      </c>
      <c r="L1456" s="69" t="n">
        <f aca="false">K1456-J1456</f>
        <v>-4215.50806451613</v>
      </c>
      <c r="M1456" s="69" t="n">
        <f aca="false">IFERROR((K1456/J1456%),"-")</f>
        <v>6.05603680672873</v>
      </c>
      <c r="N1456" s="100" t="n">
        <v>146.45</v>
      </c>
      <c r="O1456" s="98" t="str">
        <f aca="false">IF(F1456&lt;=$P$2,"Nov","")</f>
        <v>Nov</v>
      </c>
      <c r="P1456" s="97" t="n">
        <v>146.45</v>
      </c>
      <c r="Q1456" s="100" t="n">
        <f aca="false">K1456-P1456</f>
        <v>125.3</v>
      </c>
      <c r="R1456" s="98" t="n">
        <f aca="false">IFERROR(IF(O1456="Nov",(K1456/P1456-1)),0)</f>
        <v>0.855582109935132</v>
      </c>
      <c r="S1456" s="100" t="str">
        <f aca="false">IF(N1456&gt;0,IF(O1456="","-",IF(R1456&lt;0%,"DEGROWTH","GROWTH")))</f>
        <v>GROWTH</v>
      </c>
      <c r="T1456" s="101" t="n">
        <v>166.75</v>
      </c>
      <c r="U1456" s="101" t="str">
        <f aca="false">IF(F1456&lt;=$V$2,"Dec","")</f>
        <v>Dec</v>
      </c>
      <c r="V1456" s="97" t="n">
        <v>166.75</v>
      </c>
      <c r="W1456" s="104" t="n">
        <f aca="false">K1456-V1456</f>
        <v>105</v>
      </c>
      <c r="X1456" s="103" t="n">
        <f aca="false">IFERROR(IF(U1456="Dec",(K1456/V1456-1)),0)</f>
        <v>0.629685157421289</v>
      </c>
      <c r="Y1456" s="104" t="str">
        <f aca="false">IF(T1456&gt;0,IF(U1456="","-",IF(X1456&lt;0%,"DEGROWTH","GROWTH")))</f>
        <v>GROWTH</v>
      </c>
      <c r="Z1456" s="24" t="n">
        <v>0</v>
      </c>
      <c r="AA1456" s="24" t="n">
        <f aca="false">IF(H1456&gt;0,1,0)</f>
        <v>0</v>
      </c>
      <c r="AB1456" s="3" t="n">
        <v>1000001381</v>
      </c>
      <c r="AC1456" s="3"/>
    </row>
    <row r="1457" customFormat="false" ht="14.25" hidden="true" customHeight="true" outlineLevel="0" collapsed="false">
      <c r="A1457" s="23" t="s">
        <v>4046</v>
      </c>
      <c r="B1457" s="65" t="s">
        <v>95</v>
      </c>
      <c r="C1457" s="65" t="s">
        <v>3596</v>
      </c>
      <c r="D1457" s="65" t="n">
        <v>1000001383</v>
      </c>
      <c r="E1457" s="66" t="s">
        <v>4310</v>
      </c>
      <c r="F1457" s="67" t="n">
        <v>44377</v>
      </c>
      <c r="G1457" s="67" t="str">
        <f aca="false">IF(I1457&gt;0,"Targeted Dealer","-")</f>
        <v>Targeted Dealer</v>
      </c>
      <c r="H1457" s="67"/>
      <c r="I1457" s="68" t="n">
        <v>200</v>
      </c>
      <c r="J1457" s="68" t="n">
        <f aca="false">I1457/$J$1*$E$1</f>
        <v>4174.1935483871</v>
      </c>
      <c r="K1457" s="97" t="n">
        <v>21</v>
      </c>
      <c r="L1457" s="69" t="n">
        <f aca="false">K1457-J1457</f>
        <v>-4153.1935483871</v>
      </c>
      <c r="M1457" s="69" t="n">
        <f aca="false">IFERROR((K1457/J1457%),"-")</f>
        <v>0.503091190108192</v>
      </c>
      <c r="N1457" s="100" t="n">
        <v>159.5</v>
      </c>
      <c r="O1457" s="98" t="str">
        <f aca="false">IF(F1457&lt;=$P$2,"Nov","")</f>
        <v>Nov</v>
      </c>
      <c r="P1457" s="97" t="n">
        <v>159.5</v>
      </c>
      <c r="Q1457" s="100" t="n">
        <f aca="false">K1457-P1457</f>
        <v>-138.5</v>
      </c>
      <c r="R1457" s="98" t="n">
        <f aca="false">IFERROR(IF(O1457="Nov",(K1457/P1457-1)),0)</f>
        <v>-0.86833855799373</v>
      </c>
      <c r="S1457" s="100" t="str">
        <f aca="false">IF(N1457&gt;0,IF(O1457="","-",IF(R1457&lt;0%,"DEGROWTH","GROWTH")))</f>
        <v>DEGROWTH</v>
      </c>
      <c r="T1457" s="101" t="n">
        <v>393.9</v>
      </c>
      <c r="U1457" s="101" t="str">
        <f aca="false">IF(F1457&lt;=$V$2,"Dec","")</f>
        <v>Dec</v>
      </c>
      <c r="V1457" s="97" t="n">
        <v>393.9</v>
      </c>
      <c r="W1457" s="104" t="n">
        <f aca="false">K1457-V1457</f>
        <v>-372.9</v>
      </c>
      <c r="X1457" s="103" t="n">
        <f aca="false">IFERROR(IF(U1457="Dec",(K1457/V1457-1)),0)</f>
        <v>-0.946686976389947</v>
      </c>
      <c r="Y1457" s="104" t="str">
        <f aca="false">IF(T1457&gt;0,IF(U1457="","-",IF(X1457&lt;0%,"DEGROWTH","GROWTH")))</f>
        <v>DEGROWTH</v>
      </c>
      <c r="Z1457" s="24" t="n">
        <v>0</v>
      </c>
      <c r="AA1457" s="24" t="n">
        <f aca="false">IF(H1457&gt;0,1,0)</f>
        <v>0</v>
      </c>
      <c r="AB1457" s="3" t="n">
        <v>1000001383</v>
      </c>
      <c r="AC1457" s="3"/>
    </row>
    <row r="1458" customFormat="false" ht="14.25" hidden="true" customHeight="true" outlineLevel="0" collapsed="false">
      <c r="A1458" s="23" t="s">
        <v>4046</v>
      </c>
      <c r="B1458" s="65" t="s">
        <v>95</v>
      </c>
      <c r="C1458" s="65" t="s">
        <v>2616</v>
      </c>
      <c r="D1458" s="65" t="n">
        <v>1000002057</v>
      </c>
      <c r="E1458" s="66" t="s">
        <v>2617</v>
      </c>
      <c r="F1458" s="67" t="n">
        <v>44530</v>
      </c>
      <c r="G1458" s="67" t="str">
        <f aca="false">IF(I1458&gt;0,"Targeted Dealer","-")</f>
        <v>Targeted Dealer</v>
      </c>
      <c r="H1458" s="67"/>
      <c r="I1458" s="68" t="n">
        <v>300</v>
      </c>
      <c r="J1458" s="68" t="n">
        <f aca="false">I1458/$J$1*$E$1</f>
        <v>6261.29032258065</v>
      </c>
      <c r="K1458" s="97" t="n">
        <v>216</v>
      </c>
      <c r="L1458" s="69" t="n">
        <f aca="false">K1458-J1458</f>
        <v>-6045.29032258065</v>
      </c>
      <c r="M1458" s="69" t="n">
        <f aca="false">IFERROR((K1458/J1458%),"-")</f>
        <v>3.44976816074189</v>
      </c>
      <c r="N1458" s="100" t="n">
        <v>220</v>
      </c>
      <c r="O1458" s="98" t="str">
        <f aca="false">IF(F1458&lt;=$P$2,"Nov","")</f>
        <v>Nov</v>
      </c>
      <c r="P1458" s="97" t="n">
        <v>220</v>
      </c>
      <c r="Q1458" s="100" t="n">
        <f aca="false">K1458-P1458</f>
        <v>-4</v>
      </c>
      <c r="R1458" s="98" t="n">
        <f aca="false">IFERROR(IF(O1458="Nov",(K1458/P1458-1)),0)</f>
        <v>-0.0181818181818182</v>
      </c>
      <c r="S1458" s="100" t="str">
        <f aca="false">IF(N1458&gt;0,IF(O1458="","-",IF(R1458&lt;0%,"DEGROWTH","GROWTH")))</f>
        <v>DEGROWTH</v>
      </c>
      <c r="T1458" s="101" t="n">
        <v>360.75</v>
      </c>
      <c r="U1458" s="101" t="str">
        <f aca="false">IF(F1458&lt;=$V$2,"Dec","")</f>
        <v>Dec</v>
      </c>
      <c r="V1458" s="97" t="n">
        <v>360.75</v>
      </c>
      <c r="W1458" s="104" t="n">
        <f aca="false">K1458-V1458</f>
        <v>-144.75</v>
      </c>
      <c r="X1458" s="103" t="n">
        <f aca="false">IFERROR(IF(U1458="Dec",(K1458/V1458-1)),0)</f>
        <v>-0.401247401247401</v>
      </c>
      <c r="Y1458" s="104" t="str">
        <f aca="false">IF(T1458&gt;0,IF(U1458="","-",IF(X1458&lt;0%,"DEGROWTH","GROWTH")))</f>
        <v>DEGROWTH</v>
      </c>
      <c r="Z1458" s="24" t="n">
        <v>0</v>
      </c>
      <c r="AA1458" s="24" t="n">
        <f aca="false">IF(H1458&gt;0,1,0)</f>
        <v>0</v>
      </c>
      <c r="AB1458" s="3" t="n">
        <v>1000002057</v>
      </c>
      <c r="AC1458" s="3"/>
    </row>
    <row r="1459" customFormat="false" ht="14.25" hidden="true" customHeight="true" outlineLevel="0" collapsed="false">
      <c r="A1459" s="23" t="s">
        <v>4046</v>
      </c>
      <c r="B1459" s="65" t="s">
        <v>95</v>
      </c>
      <c r="C1459" s="65" t="s">
        <v>3513</v>
      </c>
      <c r="D1459" s="65" t="n">
        <v>1000002786</v>
      </c>
      <c r="E1459" s="66" t="s">
        <v>3514</v>
      </c>
      <c r="F1459" s="67" t="n">
        <v>44706</v>
      </c>
      <c r="G1459" s="67" t="str">
        <f aca="false">IF(I1459&gt;0,"Targeted Dealer","-")</f>
        <v>Targeted Dealer</v>
      </c>
      <c r="H1459" s="67"/>
      <c r="I1459" s="68" t="n">
        <v>315</v>
      </c>
      <c r="J1459" s="68" t="n">
        <f aca="false">I1459/$J$1*$E$1</f>
        <v>6574.35483870968</v>
      </c>
      <c r="K1459" s="97" t="n">
        <v>303.25</v>
      </c>
      <c r="L1459" s="69" t="n">
        <f aca="false">K1459-J1459</f>
        <v>-6271.10483870968</v>
      </c>
      <c r="M1459" s="69" t="n">
        <f aca="false">IFERROR((K1459/J1459%),"-")</f>
        <v>4.61261990628297</v>
      </c>
      <c r="N1459" s="100" t="n">
        <v>228</v>
      </c>
      <c r="O1459" s="98" t="str">
        <f aca="false">IF(F1459&lt;=$P$2,"Nov","")</f>
        <v>Nov</v>
      </c>
      <c r="P1459" s="97" t="n">
        <v>228</v>
      </c>
      <c r="Q1459" s="100" t="n">
        <f aca="false">K1459-P1459</f>
        <v>75.25</v>
      </c>
      <c r="R1459" s="98" t="n">
        <f aca="false">IFERROR(IF(O1459="Nov",(K1459/P1459-1)),0)</f>
        <v>0.330043859649123</v>
      </c>
      <c r="S1459" s="100" t="str">
        <f aca="false">IF(N1459&gt;0,IF(O1459="","-",IF(R1459&lt;0%,"DEGROWTH","GROWTH")))</f>
        <v>GROWTH</v>
      </c>
      <c r="T1459" s="101" t="n">
        <v>306.3</v>
      </c>
      <c r="U1459" s="101" t="str">
        <f aca="false">IF(F1459&lt;=$V$2,"Dec","")</f>
        <v>Dec</v>
      </c>
      <c r="V1459" s="97" t="n">
        <v>306.3</v>
      </c>
      <c r="W1459" s="104" t="n">
        <f aca="false">K1459-V1459</f>
        <v>-3.05000000000001</v>
      </c>
      <c r="X1459" s="103" t="n">
        <f aca="false">IFERROR(IF(U1459="Dec",(K1459/V1459-1)),0)</f>
        <v>-0.00995755794972253</v>
      </c>
      <c r="Y1459" s="104" t="str">
        <f aca="false">IF(T1459&gt;0,IF(U1459="","-",IF(X1459&lt;0%,"DEGROWTH","GROWTH")))</f>
        <v>DEGROWTH</v>
      </c>
      <c r="Z1459" s="24" t="n">
        <v>0</v>
      </c>
      <c r="AA1459" s="24" t="n">
        <f aca="false">IF(H1459&gt;0,1,0)</f>
        <v>0</v>
      </c>
      <c r="AB1459" s="3" t="n">
        <v>1000002786</v>
      </c>
      <c r="AC1459" s="3"/>
    </row>
    <row r="1460" customFormat="false" ht="14.25" hidden="true" customHeight="true" outlineLevel="0" collapsed="false">
      <c r="A1460" s="23" t="s">
        <v>4046</v>
      </c>
      <c r="B1460" s="65" t="s">
        <v>95</v>
      </c>
      <c r="C1460" s="65" t="s">
        <v>4059</v>
      </c>
      <c r="D1460" s="65" t="n">
        <v>1000002802</v>
      </c>
      <c r="E1460" s="66" t="s">
        <v>4060</v>
      </c>
      <c r="F1460" s="67" t="n">
        <v>44735</v>
      </c>
      <c r="G1460" s="67" t="str">
        <f aca="false">IF(I1460&gt;0,"Targeted Dealer","-")</f>
        <v>Targeted Dealer</v>
      </c>
      <c r="H1460" s="67"/>
      <c r="I1460" s="68" t="n">
        <v>45</v>
      </c>
      <c r="J1460" s="68" t="n">
        <f aca="false">I1460/$J$1*$E$1</f>
        <v>939.193548387097</v>
      </c>
      <c r="K1460" s="97" t="n">
        <v>0</v>
      </c>
      <c r="L1460" s="69" t="n">
        <f aca="false">K1460-J1460</f>
        <v>-939.193548387097</v>
      </c>
      <c r="M1460" s="69" t="n">
        <f aca="false">IFERROR((K1460/J1460%),"-")</f>
        <v>0</v>
      </c>
      <c r="N1460" s="100" t="n">
        <v>4</v>
      </c>
      <c r="O1460" s="98" t="str">
        <f aca="false">IF(F1460&lt;=$P$2,"Nov","")</f>
        <v>Nov</v>
      </c>
      <c r="P1460" s="97" t="n">
        <v>4</v>
      </c>
      <c r="Q1460" s="100" t="n">
        <f aca="false">K1460-P1460</f>
        <v>-4</v>
      </c>
      <c r="R1460" s="98" t="n">
        <f aca="false">IFERROR(IF(O1460="Nov",(K1460/P1460-1)),0)</f>
        <v>-1</v>
      </c>
      <c r="S1460" s="100" t="str">
        <f aca="false">IF(N1460&gt;0,IF(O1460="","-",IF(R1460&lt;0%,"DEGROWTH","GROWTH")))</f>
        <v>DEGROWTH</v>
      </c>
      <c r="T1460" s="101" t="n">
        <v>80.25</v>
      </c>
      <c r="U1460" s="101" t="str">
        <f aca="false">IF(F1460&lt;=$V$2,"Dec","")</f>
        <v>Dec</v>
      </c>
      <c r="V1460" s="97" t="n">
        <v>80.25</v>
      </c>
      <c r="W1460" s="104" t="n">
        <f aca="false">K1460-V1460</f>
        <v>-80.25</v>
      </c>
      <c r="X1460" s="103" t="n">
        <f aca="false">IFERROR(IF(U1460="Dec",(K1460/V1460-1)),0)</f>
        <v>-1</v>
      </c>
      <c r="Y1460" s="104" t="str">
        <f aca="false">IF(T1460&gt;0,IF(U1460="","-",IF(X1460&lt;0%,"DEGROWTH","GROWTH")))</f>
        <v>DEGROWTH</v>
      </c>
      <c r="Z1460" s="24" t="n">
        <v>1</v>
      </c>
      <c r="AA1460" s="24" t="n">
        <f aca="false">IF(H1460&gt;0,1,0)</f>
        <v>0</v>
      </c>
      <c r="AB1460" s="3" t="n">
        <v>1000002802</v>
      </c>
      <c r="AC1460" s="3"/>
    </row>
    <row r="1461" customFormat="false" ht="14.25" hidden="true" customHeight="true" outlineLevel="0" collapsed="false">
      <c r="A1461" s="23" t="s">
        <v>4046</v>
      </c>
      <c r="B1461" s="65" t="s">
        <v>95</v>
      </c>
      <c r="C1461" s="65" t="s">
        <v>2618</v>
      </c>
      <c r="D1461" s="65" t="n">
        <v>1000003425</v>
      </c>
      <c r="E1461" s="65" t="s">
        <v>2619</v>
      </c>
      <c r="F1461" s="67" t="n">
        <v>44999</v>
      </c>
      <c r="G1461" s="67" t="str">
        <f aca="false">IF(I1461&gt;0,"Targeted Dealer","-")</f>
        <v>Targeted Dealer</v>
      </c>
      <c r="H1461" s="67"/>
      <c r="I1461" s="68" t="n">
        <v>700</v>
      </c>
      <c r="J1461" s="68" t="n">
        <f aca="false">I1461/$J$1*$E$1</f>
        <v>14609.6774193548</v>
      </c>
      <c r="K1461" s="97" t="n">
        <v>1425</v>
      </c>
      <c r="L1461" s="69" t="n">
        <f aca="false">K1461-J1461</f>
        <v>-13184.6774193548</v>
      </c>
      <c r="M1461" s="69" t="n">
        <f aca="false">IFERROR((K1461/J1461%),"-")</f>
        <v>9.75380878781188</v>
      </c>
      <c r="N1461" s="100" t="n">
        <v>1131.25</v>
      </c>
      <c r="O1461" s="98" t="str">
        <f aca="false">IF(F1461&lt;=$P$2,"Nov","")</f>
        <v>Nov</v>
      </c>
      <c r="P1461" s="97" t="n">
        <v>1131.25</v>
      </c>
      <c r="Q1461" s="100" t="n">
        <f aca="false">K1461-P1461</f>
        <v>293.75</v>
      </c>
      <c r="R1461" s="98" t="n">
        <f aca="false">IFERROR(IF(O1461="Nov",(K1461/P1461-1)),0)</f>
        <v>0.259668508287293</v>
      </c>
      <c r="S1461" s="100" t="str">
        <f aca="false">IF(N1461&gt;0,IF(O1461="","-",IF(R1461&lt;0%,"DEGROWTH","GROWTH")))</f>
        <v>GROWTH</v>
      </c>
      <c r="T1461" s="101" t="n">
        <v>254.6</v>
      </c>
      <c r="U1461" s="101" t="str">
        <f aca="false">IF(F1461&lt;=$V$2,"Dec","")</f>
        <v>Dec</v>
      </c>
      <c r="V1461" s="97" t="n">
        <v>254.6</v>
      </c>
      <c r="W1461" s="104" t="n">
        <f aca="false">K1461-V1461</f>
        <v>1170.4</v>
      </c>
      <c r="X1461" s="103" t="n">
        <f aca="false">IFERROR(IF(U1461="Dec",(K1461/V1461-1)),0)</f>
        <v>4.59701492537313</v>
      </c>
      <c r="Y1461" s="104" t="str">
        <f aca="false">IF(T1461&gt;0,IF(U1461="","-",IF(X1461&lt;0%,"DEGROWTH","GROWTH")))</f>
        <v>GROWTH</v>
      </c>
      <c r="Z1461" s="24" t="n">
        <v>0</v>
      </c>
      <c r="AA1461" s="24" t="n">
        <f aca="false">IF(H1461&gt;0,1,0)</f>
        <v>0</v>
      </c>
      <c r="AB1461" s="3" t="n">
        <v>1000003425</v>
      </c>
      <c r="AC1461" s="3"/>
    </row>
    <row r="1462" customFormat="false" ht="14.25" hidden="true" customHeight="true" outlineLevel="0" collapsed="false">
      <c r="A1462" s="24" t="s">
        <v>4046</v>
      </c>
      <c r="B1462" s="128" t="s">
        <v>95</v>
      </c>
      <c r="C1462" s="128" t="s">
        <v>4061</v>
      </c>
      <c r="D1462" s="128" t="n">
        <v>1000003872</v>
      </c>
      <c r="E1462" s="128" t="s">
        <v>4062</v>
      </c>
      <c r="F1462" s="67" t="n">
        <v>45349</v>
      </c>
      <c r="G1462" s="67" t="str">
        <f aca="false">IF(I1462&gt;0,"Targeted Dealer","-")</f>
        <v>Targeted Dealer</v>
      </c>
      <c r="H1462" s="67"/>
      <c r="I1462" s="68" t="n">
        <v>50</v>
      </c>
      <c r="J1462" s="68" t="n">
        <f aca="false">I1462/$J$1*$E$1</f>
        <v>1043.54838709677</v>
      </c>
      <c r="K1462" s="97" t="n">
        <v>13</v>
      </c>
      <c r="L1462" s="69" t="n">
        <f aca="false">K1462-J1462</f>
        <v>-1030.54838709677</v>
      </c>
      <c r="M1462" s="69" t="n">
        <f aca="false">IFERROR((K1462/J1462%),"-")</f>
        <v>1.24574961360124</v>
      </c>
      <c r="N1462" s="100" t="n">
        <v>13.5</v>
      </c>
      <c r="O1462" s="98" t="str">
        <f aca="false">IF(F1462&lt;=$P$2,"Nov","")</f>
        <v>Nov</v>
      </c>
      <c r="P1462" s="97" t="n">
        <v>13.5</v>
      </c>
      <c r="Q1462" s="100" t="n">
        <f aca="false">K1462-P1462</f>
        <v>-0.5</v>
      </c>
      <c r="R1462" s="98" t="n">
        <f aca="false">IFERROR(IF(O1462="Nov",(K1462/P1462-1)),0)</f>
        <v>-0.0370370370370371</v>
      </c>
      <c r="S1462" s="100" t="str">
        <f aca="false">IF(N1462&gt;0,IF(O1462="","-",IF(R1462&lt;0%,"DEGROWTH","GROWTH")))</f>
        <v>DEGROWTH</v>
      </c>
      <c r="T1462" s="101" t="n">
        <v>0</v>
      </c>
      <c r="U1462" s="101" t="str">
        <f aca="false">IF(F1462&lt;=$V$2,"Dec","")</f>
        <v>Dec</v>
      </c>
      <c r="V1462" s="97" t="n">
        <v>0</v>
      </c>
      <c r="W1462" s="104" t="n">
        <f aca="false">K1462-V1462</f>
        <v>13</v>
      </c>
      <c r="X1462" s="103" t="n">
        <f aca="false">IFERROR(IF(U1462="Dec",(K1462/V1462-1)),0)</f>
        <v>0</v>
      </c>
      <c r="Y1462" s="106" t="b">
        <f aca="false">IF(T1462&gt;0,IF(U1462="","-",IF(X1462&lt;0%,"DEGROWTH","GROWTH")))</f>
        <v>0</v>
      </c>
      <c r="Z1462" s="24" t="n">
        <v>0</v>
      </c>
      <c r="AA1462" s="24" t="n">
        <f aca="false">IF(H1462&gt;0,1,0)</f>
        <v>0</v>
      </c>
      <c r="AB1462" s="3" t="n">
        <v>1000003872</v>
      </c>
      <c r="AC1462" s="3"/>
    </row>
    <row r="1463" customFormat="false" ht="14.25" hidden="true" customHeight="true" outlineLevel="0" collapsed="false">
      <c r="A1463" s="24" t="s">
        <v>4046</v>
      </c>
      <c r="B1463" s="128" t="s">
        <v>95</v>
      </c>
      <c r="C1463" s="128" t="s">
        <v>3446</v>
      </c>
      <c r="D1463" s="128" t="n">
        <v>1000003882</v>
      </c>
      <c r="E1463" s="128" t="s">
        <v>3447</v>
      </c>
      <c r="F1463" s="67" t="n">
        <v>45356</v>
      </c>
      <c r="G1463" s="67" t="str">
        <f aca="false">IF(I1463&gt;0,"Targeted Dealer","-")</f>
        <v>Targeted Dealer</v>
      </c>
      <c r="H1463" s="67"/>
      <c r="I1463" s="68" t="n">
        <v>50</v>
      </c>
      <c r="J1463" s="68" t="n">
        <f aca="false">I1463/$J$1*$E$1</f>
        <v>1043.54838709677</v>
      </c>
      <c r="K1463" s="97" t="n">
        <v>15</v>
      </c>
      <c r="L1463" s="69" t="n">
        <f aca="false">K1463-J1463</f>
        <v>-1028.54838709677</v>
      </c>
      <c r="M1463" s="69" t="n">
        <f aca="false">IFERROR((K1463/J1463%),"-")</f>
        <v>1.43740340030912</v>
      </c>
      <c r="N1463" s="100" t="n">
        <v>18</v>
      </c>
      <c r="O1463" s="98" t="str">
        <f aca="false">IF(F1463&lt;=$P$2,"Nov","")</f>
        <v>Nov</v>
      </c>
      <c r="P1463" s="97" t="n">
        <v>18</v>
      </c>
      <c r="Q1463" s="100" t="n">
        <f aca="false">K1463-P1463</f>
        <v>-3</v>
      </c>
      <c r="R1463" s="98" t="n">
        <f aca="false">IFERROR(IF(O1463="Nov",(K1463/P1463-1)),0)</f>
        <v>-0.166666666666667</v>
      </c>
      <c r="S1463" s="100" t="str">
        <f aca="false">IF(N1463&gt;0,IF(O1463="","-",IF(R1463&lt;0%,"DEGROWTH","GROWTH")))</f>
        <v>DEGROWTH</v>
      </c>
      <c r="T1463" s="101" t="n">
        <v>0</v>
      </c>
      <c r="U1463" s="101" t="str">
        <f aca="false">IF(F1463&lt;=$V$2,"Dec","")</f>
        <v>Dec</v>
      </c>
      <c r="V1463" s="97" t="n">
        <v>0</v>
      </c>
      <c r="W1463" s="104" t="n">
        <f aca="false">K1463-V1463</f>
        <v>15</v>
      </c>
      <c r="X1463" s="103" t="n">
        <f aca="false">IFERROR(IF(U1463="Dec",(K1463/V1463-1)),0)</f>
        <v>0</v>
      </c>
      <c r="Y1463" s="106" t="b">
        <f aca="false">IF(T1463&gt;0,IF(U1463="","-",IF(X1463&lt;0%,"DEGROWTH","GROWTH")))</f>
        <v>0</v>
      </c>
      <c r="Z1463" s="24" t="n">
        <v>0</v>
      </c>
      <c r="AA1463" s="24" t="n">
        <f aca="false">IF(H1463&gt;0,1,0)</f>
        <v>0</v>
      </c>
      <c r="AB1463" s="3" t="n">
        <v>1000003882</v>
      </c>
      <c r="AC1463" s="3"/>
    </row>
    <row r="1464" customFormat="false" ht="14.25" hidden="true" customHeight="true" outlineLevel="0" collapsed="false">
      <c r="A1464" s="23" t="s">
        <v>4046</v>
      </c>
      <c r="B1464" s="65" t="s">
        <v>97</v>
      </c>
      <c r="C1464" s="65" t="s">
        <v>4063</v>
      </c>
      <c r="D1464" s="65" t="n">
        <v>1000002703</v>
      </c>
      <c r="E1464" s="66" t="s">
        <v>4064</v>
      </c>
      <c r="F1464" s="67" t="n">
        <v>44739</v>
      </c>
      <c r="G1464" s="67" t="str">
        <f aca="false">IF(I1464&gt;0,"Targeted Dealer","-")</f>
        <v>Targeted Dealer</v>
      </c>
      <c r="H1464" s="67"/>
      <c r="I1464" s="68" t="n">
        <v>300</v>
      </c>
      <c r="J1464" s="68" t="n">
        <f aca="false">I1464/$J$1*$E$1</f>
        <v>6261.29032258065</v>
      </c>
      <c r="K1464" s="97" t="n">
        <v>66.5</v>
      </c>
      <c r="L1464" s="69" t="n">
        <f aca="false">K1464-J1464</f>
        <v>-6194.79032258065</v>
      </c>
      <c r="M1464" s="69" t="n">
        <f aca="false">IFERROR((K1464/J1464%),"-")</f>
        <v>1.06208140133952</v>
      </c>
      <c r="N1464" s="100" t="n">
        <v>102.75</v>
      </c>
      <c r="O1464" s="98" t="str">
        <f aca="false">IF(F1464&lt;=$P$2,"Nov","")</f>
        <v>Nov</v>
      </c>
      <c r="P1464" s="97" t="n">
        <v>102.75</v>
      </c>
      <c r="Q1464" s="100" t="n">
        <f aca="false">K1464-P1464</f>
        <v>-36.25</v>
      </c>
      <c r="R1464" s="98" t="n">
        <f aca="false">IFERROR(IF(O1464="Nov",(K1464/P1464-1)),0)</f>
        <v>-0.352798053527981</v>
      </c>
      <c r="S1464" s="100" t="str">
        <f aca="false">IF(N1464&gt;0,IF(O1464="","-",IF(R1464&lt;0%,"DEGROWTH","GROWTH")))</f>
        <v>DEGROWTH</v>
      </c>
      <c r="T1464" s="101" t="n">
        <v>39.25</v>
      </c>
      <c r="U1464" s="101" t="str">
        <f aca="false">IF(F1464&lt;=$V$2,"Dec","")</f>
        <v>Dec</v>
      </c>
      <c r="V1464" s="97" t="n">
        <v>39.25</v>
      </c>
      <c r="W1464" s="104" t="n">
        <f aca="false">K1464-V1464</f>
        <v>27.25</v>
      </c>
      <c r="X1464" s="103" t="n">
        <f aca="false">IFERROR(IF(U1464="Dec",(K1464/V1464-1)),0)</f>
        <v>0.694267515923567</v>
      </c>
      <c r="Y1464" s="104" t="str">
        <f aca="false">IF(T1464&gt;0,IF(U1464="","-",IF(X1464&lt;0%,"DEGROWTH","GROWTH")))</f>
        <v>GROWTH</v>
      </c>
      <c r="Z1464" s="24" t="n">
        <v>0</v>
      </c>
      <c r="AA1464" s="24" t="n">
        <f aca="false">IF(H1464&gt;0,1,0)</f>
        <v>0</v>
      </c>
      <c r="AB1464" s="3" t="n">
        <v>1000002703</v>
      </c>
      <c r="AC1464" s="3"/>
    </row>
    <row r="1465" customFormat="false" ht="14.25" hidden="true" customHeight="true" outlineLevel="0" collapsed="false">
      <c r="A1465" s="23" t="s">
        <v>4046</v>
      </c>
      <c r="B1465" s="65" t="s">
        <v>97</v>
      </c>
      <c r="C1465" s="65" t="s">
        <v>2620</v>
      </c>
      <c r="D1465" s="65" t="n">
        <v>1000001355</v>
      </c>
      <c r="E1465" s="66" t="s">
        <v>2621</v>
      </c>
      <c r="F1465" s="67" t="n">
        <v>41208</v>
      </c>
      <c r="G1465" s="67" t="str">
        <f aca="false">IF(I1465&gt;0,"Targeted Dealer","-")</f>
        <v>Targeted Dealer</v>
      </c>
      <c r="H1465" s="67"/>
      <c r="I1465" s="68" t="n">
        <v>105</v>
      </c>
      <c r="J1465" s="68" t="n">
        <f aca="false">I1465/$J$1*$E$1</f>
        <v>2191.45161290323</v>
      </c>
      <c r="K1465" s="97" t="n">
        <v>0</v>
      </c>
      <c r="L1465" s="69" t="n">
        <f aca="false">K1465-J1465</f>
        <v>-2191.45161290323</v>
      </c>
      <c r="M1465" s="69" t="n">
        <f aca="false">IFERROR((K1465/J1465%),"-")</f>
        <v>0</v>
      </c>
      <c r="N1465" s="100" t="n">
        <v>0</v>
      </c>
      <c r="O1465" s="98" t="str">
        <f aca="false">IF(F1465&lt;=$P$2,"Nov","")</f>
        <v>Nov</v>
      </c>
      <c r="P1465" s="97" t="n">
        <v>0</v>
      </c>
      <c r="Q1465" s="100" t="n">
        <f aca="false">K1465-P1465</f>
        <v>0</v>
      </c>
      <c r="R1465" s="98" t="n">
        <f aca="false">IFERROR(IF(O1465="Nov",(K1465/P1465-1)),0)</f>
        <v>0</v>
      </c>
      <c r="S1465" s="105" t="b">
        <f aca="false">IF(N1465&gt;0,IF(O1465="","-",IF(R1465&lt;0%,"DEGROWTH","GROWTH")))</f>
        <v>0</v>
      </c>
      <c r="T1465" s="101" t="n">
        <v>57.75</v>
      </c>
      <c r="U1465" s="101" t="str">
        <f aca="false">IF(F1465&lt;=$V$2,"Dec","")</f>
        <v>Dec</v>
      </c>
      <c r="V1465" s="97" t="n">
        <v>57.75</v>
      </c>
      <c r="W1465" s="104" t="n">
        <f aca="false">K1465-V1465</f>
        <v>-57.75</v>
      </c>
      <c r="X1465" s="103" t="n">
        <f aca="false">IFERROR(IF(U1465="Dec",(K1465/V1465-1)),0)</f>
        <v>-1</v>
      </c>
      <c r="Y1465" s="104" t="str">
        <f aca="false">IF(T1465&gt;0,IF(U1465="","-",IF(X1465&lt;0%,"DEGROWTH","GROWTH")))</f>
        <v>DEGROWTH</v>
      </c>
      <c r="Z1465" s="24" t="n">
        <v>1</v>
      </c>
      <c r="AA1465" s="24" t="n">
        <f aca="false">IF(H1465&gt;0,1,0)</f>
        <v>0</v>
      </c>
      <c r="AB1465" s="3" t="n">
        <v>1000001355</v>
      </c>
      <c r="AC1465" s="3"/>
    </row>
    <row r="1466" customFormat="false" ht="14.25" hidden="true" customHeight="true" outlineLevel="0" collapsed="false">
      <c r="A1466" s="23" t="s">
        <v>4046</v>
      </c>
      <c r="B1466" s="65" t="s">
        <v>97</v>
      </c>
      <c r="C1466" s="65" t="s">
        <v>2622</v>
      </c>
      <c r="D1466" s="65" t="n">
        <v>1000001352</v>
      </c>
      <c r="E1466" s="66" t="s">
        <v>2623</v>
      </c>
      <c r="F1466" s="67" t="n">
        <v>41475</v>
      </c>
      <c r="G1466" s="67" t="str">
        <f aca="false">IF(I1466&gt;0,"Targeted Dealer","-")</f>
        <v>Targeted Dealer</v>
      </c>
      <c r="H1466" s="67" t="s">
        <v>627</v>
      </c>
      <c r="I1466" s="68" t="n">
        <v>750</v>
      </c>
      <c r="J1466" s="68" t="n">
        <f aca="false">I1466/$J$1*$E$1</f>
        <v>15653.2258064516</v>
      </c>
      <c r="K1466" s="97" t="n">
        <v>1038.5</v>
      </c>
      <c r="L1466" s="69" t="n">
        <f aca="false">K1466-J1466</f>
        <v>-14614.7258064516</v>
      </c>
      <c r="M1466" s="69" t="n">
        <f aca="false">IFERROR((K1466/J1466%),"-")</f>
        <v>6.6344152498712</v>
      </c>
      <c r="N1466" s="100" t="n">
        <v>724.45</v>
      </c>
      <c r="O1466" s="98" t="str">
        <f aca="false">IF(F1466&lt;=$P$2,"Nov","")</f>
        <v>Nov</v>
      </c>
      <c r="P1466" s="97" t="n">
        <v>724.45</v>
      </c>
      <c r="Q1466" s="100" t="n">
        <f aca="false">K1466-P1466</f>
        <v>314.05</v>
      </c>
      <c r="R1466" s="98" t="n">
        <f aca="false">IFERROR(IF(O1466="Nov",(K1466/P1466-1)),0)</f>
        <v>0.433501276830699</v>
      </c>
      <c r="S1466" s="100" t="str">
        <f aca="false">IF(N1466&gt;0,IF(O1466="","-",IF(R1466&lt;0%,"DEGROWTH","GROWTH")))</f>
        <v>GROWTH</v>
      </c>
      <c r="T1466" s="101" t="n">
        <v>723.25</v>
      </c>
      <c r="U1466" s="101" t="str">
        <f aca="false">IF(F1466&lt;=$V$2,"Dec","")</f>
        <v>Dec</v>
      </c>
      <c r="V1466" s="97" t="n">
        <v>723.25</v>
      </c>
      <c r="W1466" s="104" t="n">
        <f aca="false">K1466-V1466</f>
        <v>315.25</v>
      </c>
      <c r="X1466" s="103" t="n">
        <f aca="false">IFERROR(IF(U1466="Dec",(K1466/V1466-1)),0)</f>
        <v>0.435879709643968</v>
      </c>
      <c r="Y1466" s="104" t="str">
        <f aca="false">IF(T1466&gt;0,IF(U1466="","-",IF(X1466&lt;0%,"DEGROWTH","GROWTH")))</f>
        <v>GROWTH</v>
      </c>
      <c r="Z1466" s="24" t="n">
        <v>0</v>
      </c>
      <c r="AA1466" s="24" t="n">
        <f aca="false">IF(H1466&gt;0,1,0)</f>
        <v>1</v>
      </c>
      <c r="AB1466" s="3" t="n">
        <v>1000001352</v>
      </c>
      <c r="AC1466" s="3"/>
    </row>
    <row r="1467" customFormat="false" ht="14.25" hidden="true" customHeight="true" outlineLevel="0" collapsed="false">
      <c r="A1467" s="23" t="s">
        <v>4046</v>
      </c>
      <c r="B1467" s="65" t="s">
        <v>97</v>
      </c>
      <c r="C1467" s="65" t="s">
        <v>2624</v>
      </c>
      <c r="D1467" s="65" t="n">
        <v>1000001357</v>
      </c>
      <c r="E1467" s="66" t="s">
        <v>2625</v>
      </c>
      <c r="F1467" s="67" t="n">
        <v>41554</v>
      </c>
      <c r="G1467" s="67" t="str">
        <f aca="false">IF(I1467&gt;0,"Targeted Dealer","-")</f>
        <v>Targeted Dealer</v>
      </c>
      <c r="H1467" s="67"/>
      <c r="I1467" s="68" t="n">
        <v>100</v>
      </c>
      <c r="J1467" s="68" t="n">
        <f aca="false">I1467/$J$1*$E$1</f>
        <v>2087.09677419355</v>
      </c>
      <c r="K1467" s="97" t="n">
        <v>106</v>
      </c>
      <c r="L1467" s="69" t="n">
        <f aca="false">K1467-J1467</f>
        <v>-1981.09677419355</v>
      </c>
      <c r="M1467" s="69" t="n">
        <f aca="false">IFERROR((K1467/J1467%),"-")</f>
        <v>5.07882534775889</v>
      </c>
      <c r="N1467" s="100" t="n">
        <v>94</v>
      </c>
      <c r="O1467" s="98" t="str">
        <f aca="false">IF(F1467&lt;=$P$2,"Nov","")</f>
        <v>Nov</v>
      </c>
      <c r="P1467" s="97" t="n">
        <v>94</v>
      </c>
      <c r="Q1467" s="100" t="n">
        <f aca="false">K1467-P1467</f>
        <v>12</v>
      </c>
      <c r="R1467" s="98" t="n">
        <f aca="false">IFERROR(IF(O1467="Nov",(K1467/P1467-1)),0)</f>
        <v>0.127659574468085</v>
      </c>
      <c r="S1467" s="100" t="str">
        <f aca="false">IF(N1467&gt;0,IF(O1467="","-",IF(R1467&lt;0%,"DEGROWTH","GROWTH")))</f>
        <v>GROWTH</v>
      </c>
      <c r="T1467" s="101" t="n">
        <v>104</v>
      </c>
      <c r="U1467" s="101" t="str">
        <f aca="false">IF(F1467&lt;=$V$2,"Dec","")</f>
        <v>Dec</v>
      </c>
      <c r="V1467" s="97" t="n">
        <v>104</v>
      </c>
      <c r="W1467" s="104" t="n">
        <f aca="false">K1467-V1467</f>
        <v>2</v>
      </c>
      <c r="X1467" s="103" t="n">
        <f aca="false">IFERROR(IF(U1467="Dec",(K1467/V1467-1)),0)</f>
        <v>0.0192307692307692</v>
      </c>
      <c r="Y1467" s="104" t="str">
        <f aca="false">IF(T1467&gt;0,IF(U1467="","-",IF(X1467&lt;0%,"DEGROWTH","GROWTH")))</f>
        <v>GROWTH</v>
      </c>
      <c r="Z1467" s="24" t="n">
        <v>0</v>
      </c>
      <c r="AA1467" s="24" t="n">
        <f aca="false">IF(H1467&gt;0,1,0)</f>
        <v>0</v>
      </c>
      <c r="AB1467" s="3" t="n">
        <v>1000001357</v>
      </c>
      <c r="AC1467" s="3"/>
    </row>
    <row r="1468" customFormat="false" ht="14.25" hidden="true" customHeight="true" outlineLevel="0" collapsed="false">
      <c r="A1468" s="23" t="s">
        <v>4046</v>
      </c>
      <c r="B1468" s="65" t="s">
        <v>97</v>
      </c>
      <c r="C1468" s="65" t="s">
        <v>4603</v>
      </c>
      <c r="D1468" s="65" t="n">
        <v>1000001368</v>
      </c>
      <c r="E1468" s="66" t="s">
        <v>4604</v>
      </c>
      <c r="F1468" s="67" t="n">
        <v>41856</v>
      </c>
      <c r="G1468" s="67" t="str">
        <f aca="false">IF(I1468&gt;0,"Targeted Dealer","-")</f>
        <v>Targeted Dealer</v>
      </c>
      <c r="H1468" s="67"/>
      <c r="I1468" s="68" t="n">
        <v>50</v>
      </c>
      <c r="J1468" s="68" t="n">
        <f aca="false">I1468/$J$1*$E$1</f>
        <v>1043.54838709677</v>
      </c>
      <c r="K1468" s="97" t="n">
        <v>0</v>
      </c>
      <c r="L1468" s="69" t="n">
        <f aca="false">K1468-J1468</f>
        <v>-1043.54838709677</v>
      </c>
      <c r="M1468" s="69" t="n">
        <f aca="false">IFERROR((K1468/J1468%),"-")</f>
        <v>0</v>
      </c>
      <c r="N1468" s="100" t="n">
        <v>24</v>
      </c>
      <c r="O1468" s="98" t="str">
        <f aca="false">IF(F1468&lt;=$P$2,"Nov","")</f>
        <v>Nov</v>
      </c>
      <c r="P1468" s="97" t="n">
        <v>24</v>
      </c>
      <c r="Q1468" s="100" t="n">
        <f aca="false">K1468-P1468</f>
        <v>-24</v>
      </c>
      <c r="R1468" s="98" t="n">
        <f aca="false">IFERROR(IF(O1468="Nov",(K1468/P1468-1)),0)</f>
        <v>-1</v>
      </c>
      <c r="S1468" s="100" t="str">
        <f aca="false">IF(N1468&gt;0,IF(O1468="","-",IF(R1468&lt;0%,"DEGROWTH","GROWTH")))</f>
        <v>DEGROWTH</v>
      </c>
      <c r="T1468" s="101" t="n">
        <v>0</v>
      </c>
      <c r="U1468" s="101" t="str">
        <f aca="false">IF(F1468&lt;=$V$2,"Dec","")</f>
        <v>Dec</v>
      </c>
      <c r="V1468" s="97" t="n">
        <v>0</v>
      </c>
      <c r="W1468" s="104" t="n">
        <f aca="false">K1468-V1468</f>
        <v>0</v>
      </c>
      <c r="X1468" s="103" t="n">
        <f aca="false">IFERROR(IF(U1468="Dec",(K1468/V1468-1)),0)</f>
        <v>0</v>
      </c>
      <c r="Y1468" s="106" t="b">
        <f aca="false">IF(T1468&gt;0,IF(U1468="","-",IF(X1468&lt;0%,"DEGROWTH","GROWTH")))</f>
        <v>0</v>
      </c>
      <c r="Z1468" s="24" t="n">
        <v>1</v>
      </c>
      <c r="AA1468" s="24" t="n">
        <f aca="false">IF(H1468&gt;0,1,0)</f>
        <v>0</v>
      </c>
      <c r="AB1468" s="3" t="n">
        <v>1000001368</v>
      </c>
      <c r="AC1468" s="3"/>
    </row>
    <row r="1469" customFormat="false" ht="14.25" hidden="true" customHeight="true" outlineLevel="0" collapsed="false">
      <c r="A1469" s="23" t="s">
        <v>4046</v>
      </c>
      <c r="B1469" s="65" t="s">
        <v>97</v>
      </c>
      <c r="C1469" s="65" t="s">
        <v>2626</v>
      </c>
      <c r="D1469" s="65" t="n">
        <v>1000001369</v>
      </c>
      <c r="E1469" s="66" t="s">
        <v>2627</v>
      </c>
      <c r="F1469" s="67" t="n">
        <v>42332</v>
      </c>
      <c r="G1469" s="67" t="str">
        <f aca="false">IF(I1469&gt;0,"Targeted Dealer","-")</f>
        <v>Targeted Dealer</v>
      </c>
      <c r="H1469" s="67"/>
      <c r="I1469" s="68" t="n">
        <v>100</v>
      </c>
      <c r="J1469" s="68" t="n">
        <f aca="false">I1469/$J$1*$E$1</f>
        <v>2087.09677419355</v>
      </c>
      <c r="K1469" s="97" t="n">
        <v>102</v>
      </c>
      <c r="L1469" s="69" t="n">
        <f aca="false">K1469-J1469</f>
        <v>-1985.09677419355</v>
      </c>
      <c r="M1469" s="69" t="n">
        <f aca="false">IFERROR((K1469/J1469%),"-")</f>
        <v>4.887171561051</v>
      </c>
      <c r="N1469" s="100" t="n">
        <v>43</v>
      </c>
      <c r="O1469" s="98" t="str">
        <f aca="false">IF(F1469&lt;=$P$2,"Nov","")</f>
        <v>Nov</v>
      </c>
      <c r="P1469" s="97" t="n">
        <v>43</v>
      </c>
      <c r="Q1469" s="100" t="n">
        <f aca="false">K1469-P1469</f>
        <v>59</v>
      </c>
      <c r="R1469" s="98" t="n">
        <f aca="false">IFERROR(IF(O1469="Nov",(K1469/P1469-1)),0)</f>
        <v>1.37209302325581</v>
      </c>
      <c r="S1469" s="100" t="str">
        <f aca="false">IF(N1469&gt;0,IF(O1469="","-",IF(R1469&lt;0%,"DEGROWTH","GROWTH")))</f>
        <v>GROWTH</v>
      </c>
      <c r="T1469" s="101" t="n">
        <v>105</v>
      </c>
      <c r="U1469" s="101" t="str">
        <f aca="false">IF(F1469&lt;=$V$2,"Dec","")</f>
        <v>Dec</v>
      </c>
      <c r="V1469" s="97" t="n">
        <v>105</v>
      </c>
      <c r="W1469" s="104" t="n">
        <f aca="false">K1469-V1469</f>
        <v>-3</v>
      </c>
      <c r="X1469" s="103" t="n">
        <f aca="false">IFERROR(IF(U1469="Dec",(K1469/V1469-1)),0)</f>
        <v>-0.0285714285714286</v>
      </c>
      <c r="Y1469" s="104" t="str">
        <f aca="false">IF(T1469&gt;0,IF(U1469="","-",IF(X1469&lt;0%,"DEGROWTH","GROWTH")))</f>
        <v>DEGROWTH</v>
      </c>
      <c r="Z1469" s="24" t="n">
        <v>0</v>
      </c>
      <c r="AA1469" s="24" t="n">
        <f aca="false">IF(H1469&gt;0,1,0)</f>
        <v>0</v>
      </c>
      <c r="AB1469" s="3" t="n">
        <v>1000001369</v>
      </c>
      <c r="AC1469" s="3"/>
    </row>
    <row r="1470" customFormat="false" ht="14.25" hidden="true" customHeight="true" outlineLevel="0" collapsed="false">
      <c r="A1470" s="23" t="s">
        <v>4046</v>
      </c>
      <c r="B1470" s="65" t="s">
        <v>97</v>
      </c>
      <c r="C1470" s="65" t="s">
        <v>2628</v>
      </c>
      <c r="D1470" s="65" t="n">
        <v>1000001365</v>
      </c>
      <c r="E1470" s="66" t="s">
        <v>2629</v>
      </c>
      <c r="F1470" s="67" t="n">
        <v>42739</v>
      </c>
      <c r="G1470" s="67" t="str">
        <f aca="false">IF(I1470&gt;0,"Targeted Dealer","-")</f>
        <v>Targeted Dealer</v>
      </c>
      <c r="H1470" s="67"/>
      <c r="I1470" s="68" t="n">
        <v>800</v>
      </c>
      <c r="J1470" s="68" t="n">
        <f aca="false">I1470/$J$1*$E$1</f>
        <v>16696.7741935484</v>
      </c>
      <c r="K1470" s="97" t="n">
        <v>743.75</v>
      </c>
      <c r="L1470" s="69" t="n">
        <f aca="false">K1470-J1470</f>
        <v>-15953.0241935484</v>
      </c>
      <c r="M1470" s="69" t="n">
        <f aca="false">IFERROR((K1470/J1470%),"-")</f>
        <v>4.45445324574961</v>
      </c>
      <c r="N1470" s="100" t="n">
        <v>600</v>
      </c>
      <c r="O1470" s="98" t="str">
        <f aca="false">IF(F1470&lt;=$P$2,"Nov","")</f>
        <v>Nov</v>
      </c>
      <c r="P1470" s="97" t="n">
        <v>600</v>
      </c>
      <c r="Q1470" s="100" t="n">
        <f aca="false">K1470-P1470</f>
        <v>143.75</v>
      </c>
      <c r="R1470" s="98" t="n">
        <f aca="false">IFERROR(IF(O1470="Nov",(K1470/P1470-1)),0)</f>
        <v>0.239583333333333</v>
      </c>
      <c r="S1470" s="100" t="str">
        <f aca="false">IF(N1470&gt;0,IF(O1470="","-",IF(R1470&lt;0%,"DEGROWTH","GROWTH")))</f>
        <v>GROWTH</v>
      </c>
      <c r="T1470" s="101" t="n">
        <v>793.25</v>
      </c>
      <c r="U1470" s="101" t="str">
        <f aca="false">IF(F1470&lt;=$V$2,"Dec","")</f>
        <v>Dec</v>
      </c>
      <c r="V1470" s="97" t="n">
        <v>793.25</v>
      </c>
      <c r="W1470" s="104" t="n">
        <f aca="false">K1470-V1470</f>
        <v>-49.5</v>
      </c>
      <c r="X1470" s="103" t="n">
        <f aca="false">IFERROR(IF(U1470="Dec",(K1470/V1470-1)),0)</f>
        <v>-0.0624015127639458</v>
      </c>
      <c r="Y1470" s="104" t="str">
        <f aca="false">IF(T1470&gt;0,IF(U1470="","-",IF(X1470&lt;0%,"DEGROWTH","GROWTH")))</f>
        <v>DEGROWTH</v>
      </c>
      <c r="Z1470" s="24" t="n">
        <v>0</v>
      </c>
      <c r="AA1470" s="24" t="n">
        <f aca="false">IF(H1470&gt;0,1,0)</f>
        <v>0</v>
      </c>
      <c r="AB1470" s="3" t="n">
        <v>1000001365</v>
      </c>
      <c r="AC1470" s="3"/>
    </row>
    <row r="1471" customFormat="false" ht="14.25" hidden="true" customHeight="true" outlineLevel="0" collapsed="false">
      <c r="A1471" s="23" t="s">
        <v>4046</v>
      </c>
      <c r="B1471" s="65" t="s">
        <v>97</v>
      </c>
      <c r="C1471" s="65" t="s">
        <v>2630</v>
      </c>
      <c r="D1471" s="65" t="n">
        <v>1000001371</v>
      </c>
      <c r="E1471" s="66" t="s">
        <v>2631</v>
      </c>
      <c r="F1471" s="67" t="n">
        <v>43235</v>
      </c>
      <c r="G1471" s="67" t="str">
        <f aca="false">IF(I1471&gt;0,"Targeted Dealer","-")</f>
        <v>Targeted Dealer</v>
      </c>
      <c r="H1471" s="67"/>
      <c r="I1471" s="68" t="n">
        <v>100</v>
      </c>
      <c r="J1471" s="68" t="n">
        <f aca="false">I1471/$J$1*$E$1</f>
        <v>2087.09677419355</v>
      </c>
      <c r="K1471" s="97" t="n">
        <v>212</v>
      </c>
      <c r="L1471" s="69" t="n">
        <f aca="false">K1471-J1471</f>
        <v>-1875.09677419355</v>
      </c>
      <c r="M1471" s="69" t="n">
        <f aca="false">IFERROR((K1471/J1471%),"-")</f>
        <v>10.1576506955178</v>
      </c>
      <c r="N1471" s="100" t="n">
        <v>100</v>
      </c>
      <c r="O1471" s="98" t="str">
        <f aca="false">IF(F1471&lt;=$P$2,"Nov","")</f>
        <v>Nov</v>
      </c>
      <c r="P1471" s="97" t="n">
        <v>100</v>
      </c>
      <c r="Q1471" s="100" t="n">
        <f aca="false">K1471-P1471</f>
        <v>112</v>
      </c>
      <c r="R1471" s="98" t="n">
        <f aca="false">IFERROR(IF(O1471="Nov",(K1471/P1471-1)),0)</f>
        <v>1.12</v>
      </c>
      <c r="S1471" s="100" t="str">
        <f aca="false">IF(N1471&gt;0,IF(O1471="","-",IF(R1471&lt;0%,"DEGROWTH","GROWTH")))</f>
        <v>GROWTH</v>
      </c>
      <c r="T1471" s="101" t="n">
        <v>89</v>
      </c>
      <c r="U1471" s="101" t="str">
        <f aca="false">IF(F1471&lt;=$V$2,"Dec","")</f>
        <v>Dec</v>
      </c>
      <c r="V1471" s="97" t="n">
        <v>89</v>
      </c>
      <c r="W1471" s="104" t="n">
        <f aca="false">K1471-V1471</f>
        <v>123</v>
      </c>
      <c r="X1471" s="103" t="n">
        <f aca="false">IFERROR(IF(U1471="Dec",(K1471/V1471-1)),0)</f>
        <v>1.38202247191011</v>
      </c>
      <c r="Y1471" s="104" t="str">
        <f aca="false">IF(T1471&gt;0,IF(U1471="","-",IF(X1471&lt;0%,"DEGROWTH","GROWTH")))</f>
        <v>GROWTH</v>
      </c>
      <c r="Z1471" s="24" t="n">
        <v>0</v>
      </c>
      <c r="AA1471" s="24" t="n">
        <f aca="false">IF(H1471&gt;0,1,0)</f>
        <v>0</v>
      </c>
      <c r="AB1471" s="3" t="n">
        <v>1000001371</v>
      </c>
      <c r="AC1471" s="3"/>
    </row>
    <row r="1472" customFormat="false" ht="14.25" hidden="true" customHeight="true" outlineLevel="0" collapsed="false">
      <c r="A1472" s="23" t="s">
        <v>4046</v>
      </c>
      <c r="B1472" s="65" t="s">
        <v>97</v>
      </c>
      <c r="C1472" s="65" t="s">
        <v>4605</v>
      </c>
      <c r="D1472" s="65" t="n">
        <v>1000001380</v>
      </c>
      <c r="E1472" s="66" t="s">
        <v>4606</v>
      </c>
      <c r="F1472" s="67" t="n">
        <v>43598</v>
      </c>
      <c r="G1472" s="67" t="str">
        <f aca="false">IF(I1472&gt;0,"Targeted Dealer","-")</f>
        <v>-</v>
      </c>
      <c r="H1472" s="67"/>
      <c r="I1472" s="68" t="n">
        <v>0</v>
      </c>
      <c r="J1472" s="68" t="n">
        <f aca="false">I1472/$J$1*$E$1</f>
        <v>0</v>
      </c>
      <c r="K1472" s="97" t="n">
        <v>0</v>
      </c>
      <c r="L1472" s="69" t="n">
        <f aca="false">K1472-J1472</f>
        <v>0</v>
      </c>
      <c r="M1472" s="69" t="str">
        <f aca="false">IFERROR((K1472/J1472%),"-")</f>
        <v>-</v>
      </c>
      <c r="N1472" s="100" t="n">
        <v>0</v>
      </c>
      <c r="O1472" s="98" t="str">
        <f aca="false">IF(F1472&lt;=$P$2,"Nov","")</f>
        <v>Nov</v>
      </c>
      <c r="P1472" s="97" t="n">
        <v>0</v>
      </c>
      <c r="Q1472" s="100" t="n">
        <f aca="false">K1472-P1472</f>
        <v>0</v>
      </c>
      <c r="R1472" s="98" t="n">
        <f aca="false">IFERROR(IF(O1472="Nov",(K1472/P1472-1)),0)</f>
        <v>0</v>
      </c>
      <c r="S1472" s="105" t="b">
        <f aca="false">IF(N1472&gt;0,IF(O1472="","-",IF(R1472&lt;0%,"DEGROWTH","GROWTH")))</f>
        <v>0</v>
      </c>
      <c r="T1472" s="101" t="n">
        <v>0</v>
      </c>
      <c r="U1472" s="101" t="str">
        <f aca="false">IF(F1472&lt;=$V$2,"Dec","")</f>
        <v>Dec</v>
      </c>
      <c r="V1472" s="97" t="n">
        <v>0</v>
      </c>
      <c r="W1472" s="104" t="n">
        <f aca="false">K1472-V1472</f>
        <v>0</v>
      </c>
      <c r="X1472" s="103" t="n">
        <f aca="false">IFERROR(IF(U1472="Dec",(K1472/V1472-1)),0)</f>
        <v>0</v>
      </c>
      <c r="Y1472" s="106" t="b">
        <f aca="false">IF(T1472&gt;0,IF(U1472="","-",IF(X1472&lt;0%,"DEGROWTH","GROWTH")))</f>
        <v>0</v>
      </c>
      <c r="Z1472" s="24" t="n">
        <v>1</v>
      </c>
      <c r="AA1472" s="24" t="n">
        <f aca="false">IF(H1472&gt;0,1,0)</f>
        <v>0</v>
      </c>
      <c r="AB1472" s="3" t="n">
        <v>1000001380</v>
      </c>
      <c r="AC1472" s="3"/>
    </row>
    <row r="1473" customFormat="false" ht="14.25" hidden="true" customHeight="true" outlineLevel="0" collapsed="false">
      <c r="A1473" s="23" t="s">
        <v>4046</v>
      </c>
      <c r="B1473" s="65" t="s">
        <v>97</v>
      </c>
      <c r="C1473" s="65" t="s">
        <v>3515</v>
      </c>
      <c r="D1473" s="65" t="n">
        <v>1000002007</v>
      </c>
      <c r="E1473" s="66" t="s">
        <v>3516</v>
      </c>
      <c r="F1473" s="67" t="n">
        <v>44478</v>
      </c>
      <c r="G1473" s="67" t="str">
        <f aca="false">IF(I1473&gt;0,"Targeted Dealer","-")</f>
        <v>Targeted Dealer</v>
      </c>
      <c r="H1473" s="67"/>
      <c r="I1473" s="68" t="n">
        <v>50</v>
      </c>
      <c r="J1473" s="68" t="n">
        <f aca="false">I1473/$J$1*$E$1</f>
        <v>1043.54838709677</v>
      </c>
      <c r="K1473" s="97" t="n">
        <v>24</v>
      </c>
      <c r="L1473" s="69" t="n">
        <f aca="false">K1473-J1473</f>
        <v>-1019.54838709677</v>
      </c>
      <c r="M1473" s="69" t="n">
        <f aca="false">IFERROR((K1473/J1473%),"-")</f>
        <v>2.29984544049459</v>
      </c>
      <c r="N1473" s="100" t="n">
        <v>36</v>
      </c>
      <c r="O1473" s="98" t="str">
        <f aca="false">IF(F1473&lt;=$P$2,"Nov","")</f>
        <v>Nov</v>
      </c>
      <c r="P1473" s="97" t="n">
        <v>36</v>
      </c>
      <c r="Q1473" s="100" t="n">
        <f aca="false">K1473-P1473</f>
        <v>-12</v>
      </c>
      <c r="R1473" s="98" t="n">
        <f aca="false">IFERROR(IF(O1473="Nov",(K1473/P1473-1)),0)</f>
        <v>-0.333333333333333</v>
      </c>
      <c r="S1473" s="100" t="str">
        <f aca="false">IF(N1473&gt;0,IF(O1473="","-",IF(R1473&lt;0%,"DEGROWTH","GROWTH")))</f>
        <v>DEGROWTH</v>
      </c>
      <c r="T1473" s="101" t="n">
        <v>231</v>
      </c>
      <c r="U1473" s="101" t="str">
        <f aca="false">IF(F1473&lt;=$V$2,"Dec","")</f>
        <v>Dec</v>
      </c>
      <c r="V1473" s="97" t="n">
        <v>231</v>
      </c>
      <c r="W1473" s="104" t="n">
        <f aca="false">K1473-V1473</f>
        <v>-207</v>
      </c>
      <c r="X1473" s="103" t="n">
        <f aca="false">IFERROR(IF(U1473="Dec",(K1473/V1473-1)),0)</f>
        <v>-0.896103896103896</v>
      </c>
      <c r="Y1473" s="104" t="str">
        <f aca="false">IF(T1473&gt;0,IF(U1473="","-",IF(X1473&lt;0%,"DEGROWTH","GROWTH")))</f>
        <v>DEGROWTH</v>
      </c>
      <c r="Z1473" s="24" t="n">
        <v>0</v>
      </c>
      <c r="AA1473" s="24" t="n">
        <f aca="false">IF(H1473&gt;0,1,0)</f>
        <v>0</v>
      </c>
      <c r="AB1473" s="3" t="n">
        <v>1000002007</v>
      </c>
      <c r="AC1473" s="3"/>
    </row>
    <row r="1474" customFormat="false" ht="14.25" hidden="true" customHeight="true" outlineLevel="0" collapsed="false">
      <c r="A1474" s="23" t="s">
        <v>4046</v>
      </c>
      <c r="B1474" s="65" t="s">
        <v>97</v>
      </c>
      <c r="C1474" s="65" t="s">
        <v>2632</v>
      </c>
      <c r="D1474" s="65" t="n">
        <v>1000002008</v>
      </c>
      <c r="E1474" s="66" t="s">
        <v>2633</v>
      </c>
      <c r="F1474" s="67" t="n">
        <v>44478</v>
      </c>
      <c r="G1474" s="67" t="str">
        <f aca="false">IF(I1474&gt;0,"Targeted Dealer","-")</f>
        <v>Targeted Dealer</v>
      </c>
      <c r="H1474" s="67"/>
      <c r="I1474" s="68" t="n">
        <v>500</v>
      </c>
      <c r="J1474" s="68" t="n">
        <f aca="false">I1474/$J$1*$E$1</f>
        <v>10435.4838709677</v>
      </c>
      <c r="K1474" s="97" t="n">
        <v>477.5</v>
      </c>
      <c r="L1474" s="69" t="n">
        <f aca="false">K1474-J1474</f>
        <v>-9957.98387096774</v>
      </c>
      <c r="M1474" s="69" t="n">
        <f aca="false">IFERROR((K1474/J1474%),"-")</f>
        <v>4.5757341576507</v>
      </c>
      <c r="N1474" s="100" t="n">
        <v>199.5</v>
      </c>
      <c r="O1474" s="98" t="str">
        <f aca="false">IF(F1474&lt;=$P$2,"Nov","")</f>
        <v>Nov</v>
      </c>
      <c r="P1474" s="97" t="n">
        <v>199.5</v>
      </c>
      <c r="Q1474" s="100" t="n">
        <f aca="false">K1474-P1474</f>
        <v>278</v>
      </c>
      <c r="R1474" s="98" t="n">
        <f aca="false">IFERROR(IF(O1474="Nov",(K1474/P1474-1)),0)</f>
        <v>1.39348370927318</v>
      </c>
      <c r="S1474" s="100" t="str">
        <f aca="false">IF(N1474&gt;0,IF(O1474="","-",IF(R1474&lt;0%,"DEGROWTH","GROWTH")))</f>
        <v>GROWTH</v>
      </c>
      <c r="T1474" s="101" t="n">
        <v>0</v>
      </c>
      <c r="U1474" s="101" t="str">
        <f aca="false">IF(F1474&lt;=$V$2,"Dec","")</f>
        <v>Dec</v>
      </c>
      <c r="V1474" s="97" t="n">
        <v>0</v>
      </c>
      <c r="W1474" s="104" t="n">
        <f aca="false">K1474-V1474</f>
        <v>477.5</v>
      </c>
      <c r="X1474" s="103" t="n">
        <f aca="false">IFERROR(IF(U1474="Dec",(K1474/V1474-1)),0)</f>
        <v>0</v>
      </c>
      <c r="Y1474" s="106" t="b">
        <f aca="false">IF(T1474&gt;0,IF(U1474="","-",IF(X1474&lt;0%,"DEGROWTH","GROWTH")))</f>
        <v>0</v>
      </c>
      <c r="Z1474" s="24" t="n">
        <v>0</v>
      </c>
      <c r="AA1474" s="24" t="n">
        <f aca="false">IF(H1474&gt;0,1,0)</f>
        <v>0</v>
      </c>
      <c r="AB1474" s="3" t="n">
        <v>1000002008</v>
      </c>
      <c r="AC1474" s="3"/>
    </row>
    <row r="1475" customFormat="false" ht="14.25" hidden="true" customHeight="true" outlineLevel="0" collapsed="false">
      <c r="A1475" s="23" t="s">
        <v>4046</v>
      </c>
      <c r="B1475" s="65" t="s">
        <v>97</v>
      </c>
      <c r="C1475" s="65" t="s">
        <v>2634</v>
      </c>
      <c r="D1475" s="65" t="n">
        <v>1000002054</v>
      </c>
      <c r="E1475" s="66" t="s">
        <v>2635</v>
      </c>
      <c r="F1475" s="67" t="n">
        <v>44527</v>
      </c>
      <c r="G1475" s="67" t="str">
        <f aca="false">IF(I1475&gt;0,"Targeted Dealer","-")</f>
        <v>Targeted Dealer</v>
      </c>
      <c r="H1475" s="67"/>
      <c r="I1475" s="68" t="n">
        <v>1300</v>
      </c>
      <c r="J1475" s="68" t="n">
        <f aca="false">I1475/$J$1*$E$1</f>
        <v>27132.2580645161</v>
      </c>
      <c r="K1475" s="97" t="n">
        <v>1168.05</v>
      </c>
      <c r="L1475" s="69" t="n">
        <f aca="false">K1475-J1475</f>
        <v>-25964.2080645161</v>
      </c>
      <c r="M1475" s="69" t="n">
        <f aca="false">IFERROR((K1475/J1475%),"-")</f>
        <v>4.30502318392581</v>
      </c>
      <c r="N1475" s="100" t="n">
        <v>713</v>
      </c>
      <c r="O1475" s="98" t="str">
        <f aca="false">IF(F1475&lt;=$P$2,"Nov","")</f>
        <v>Nov</v>
      </c>
      <c r="P1475" s="97" t="n">
        <v>713</v>
      </c>
      <c r="Q1475" s="100" t="n">
        <f aca="false">K1475-P1475</f>
        <v>455.05</v>
      </c>
      <c r="R1475" s="98" t="n">
        <f aca="false">IFERROR(IF(O1475="Nov",(K1475/P1475-1)),0)</f>
        <v>0.638218793828892</v>
      </c>
      <c r="S1475" s="100" t="str">
        <f aca="false">IF(N1475&gt;0,IF(O1475="","-",IF(R1475&lt;0%,"DEGROWTH","GROWTH")))</f>
        <v>GROWTH</v>
      </c>
      <c r="T1475" s="101" t="n">
        <v>1284.75</v>
      </c>
      <c r="U1475" s="101" t="str">
        <f aca="false">IF(F1475&lt;=$V$2,"Dec","")</f>
        <v>Dec</v>
      </c>
      <c r="V1475" s="97" t="n">
        <v>1284.75</v>
      </c>
      <c r="W1475" s="104" t="n">
        <f aca="false">K1475-V1475</f>
        <v>-116.7</v>
      </c>
      <c r="X1475" s="103" t="n">
        <f aca="false">IFERROR(IF(U1475="Dec",(K1475/V1475-1)),0)</f>
        <v>-0.0908347927612376</v>
      </c>
      <c r="Y1475" s="104" t="str">
        <f aca="false">IF(T1475&gt;0,IF(U1475="","-",IF(X1475&lt;0%,"DEGROWTH","GROWTH")))</f>
        <v>DEGROWTH</v>
      </c>
      <c r="Z1475" s="24" t="n">
        <v>0</v>
      </c>
      <c r="AA1475" s="24" t="n">
        <f aca="false">IF(H1475&gt;0,1,0)</f>
        <v>0</v>
      </c>
      <c r="AB1475" s="3" t="n">
        <v>1000002054</v>
      </c>
      <c r="AC1475" s="3"/>
    </row>
    <row r="1476" customFormat="false" ht="14.25" hidden="true" customHeight="true" outlineLevel="0" collapsed="false">
      <c r="A1476" s="23" t="s">
        <v>4046</v>
      </c>
      <c r="B1476" s="65" t="s">
        <v>97</v>
      </c>
      <c r="C1476" s="65" t="s">
        <v>4304</v>
      </c>
      <c r="D1476" s="65" t="n">
        <v>1000003160</v>
      </c>
      <c r="E1476" s="65" t="s">
        <v>4305</v>
      </c>
      <c r="F1476" s="67" t="n">
        <v>44915</v>
      </c>
      <c r="G1476" s="67" t="str">
        <f aca="false">IF(I1476&gt;0,"Targeted Dealer","-")</f>
        <v>Targeted Dealer</v>
      </c>
      <c r="H1476" s="67"/>
      <c r="I1476" s="68" t="n">
        <v>50</v>
      </c>
      <c r="J1476" s="68" t="n">
        <f aca="false">I1476/$J$1*$E$1</f>
        <v>1043.54838709677</v>
      </c>
      <c r="K1476" s="97" t="n">
        <v>65.5</v>
      </c>
      <c r="L1476" s="69" t="n">
        <f aca="false">K1476-J1476</f>
        <v>-978.048387096774</v>
      </c>
      <c r="M1476" s="69" t="n">
        <f aca="false">IFERROR((K1476/J1476%),"-")</f>
        <v>6.27666151468315</v>
      </c>
      <c r="N1476" s="100" t="n">
        <v>36</v>
      </c>
      <c r="O1476" s="98" t="str">
        <f aca="false">IF(F1476&lt;=$P$2,"Nov","")</f>
        <v>Nov</v>
      </c>
      <c r="P1476" s="97" t="n">
        <v>36</v>
      </c>
      <c r="Q1476" s="100" t="n">
        <f aca="false">K1476-P1476</f>
        <v>29.5</v>
      </c>
      <c r="R1476" s="98" t="n">
        <f aca="false">IFERROR(IF(O1476="Nov",(K1476/P1476-1)),0)</f>
        <v>0.819444444444444</v>
      </c>
      <c r="S1476" s="100" t="str">
        <f aca="false">IF(N1476&gt;0,IF(O1476="","-",IF(R1476&lt;0%,"DEGROWTH","GROWTH")))</f>
        <v>GROWTH</v>
      </c>
      <c r="T1476" s="101" t="n">
        <v>93.5</v>
      </c>
      <c r="U1476" s="101" t="str">
        <f aca="false">IF(F1476&lt;=$V$2,"Dec","")</f>
        <v>Dec</v>
      </c>
      <c r="V1476" s="97" t="n">
        <v>93.5</v>
      </c>
      <c r="W1476" s="104" t="n">
        <f aca="false">K1476-V1476</f>
        <v>-28</v>
      </c>
      <c r="X1476" s="103" t="n">
        <f aca="false">IFERROR(IF(U1476="Dec",(K1476/V1476-1)),0)</f>
        <v>-0.299465240641711</v>
      </c>
      <c r="Y1476" s="104" t="str">
        <f aca="false">IF(T1476&gt;0,IF(U1476="","-",IF(X1476&lt;0%,"DEGROWTH","GROWTH")))</f>
        <v>DEGROWTH</v>
      </c>
      <c r="Z1476" s="24" t="n">
        <v>0</v>
      </c>
      <c r="AA1476" s="24" t="n">
        <f aca="false">IF(H1476&gt;0,1,0)</f>
        <v>0</v>
      </c>
      <c r="AB1476" s="3" t="n">
        <v>1000003160</v>
      </c>
      <c r="AC1476" s="3"/>
    </row>
    <row r="1477" customFormat="false" ht="14.25" hidden="true" customHeight="true" outlineLevel="0" collapsed="false">
      <c r="A1477" s="23" t="s">
        <v>4046</v>
      </c>
      <c r="B1477" s="128" t="s">
        <v>97</v>
      </c>
      <c r="C1477" s="128" t="s">
        <v>2636</v>
      </c>
      <c r="D1477" s="128" t="n">
        <v>1000004001</v>
      </c>
      <c r="E1477" s="128" t="s">
        <v>2637</v>
      </c>
      <c r="F1477" s="67" t="n">
        <v>45449</v>
      </c>
      <c r="G1477" s="67" t="str">
        <f aca="false">IF(I1477&gt;0,"Targeted Dealer","-")</f>
        <v>Targeted Dealer</v>
      </c>
      <c r="H1477" s="67"/>
      <c r="I1477" s="68" t="n">
        <v>50</v>
      </c>
      <c r="J1477" s="68" t="n">
        <f aca="false">I1477/$J$1*$E$1</f>
        <v>1043.54838709677</v>
      </c>
      <c r="K1477" s="97" t="n">
        <v>15</v>
      </c>
      <c r="L1477" s="69" t="n">
        <f aca="false">K1477-J1477</f>
        <v>-1028.54838709677</v>
      </c>
      <c r="M1477" s="69" t="n">
        <f aca="false">IFERROR((K1477/J1477%),"-")</f>
        <v>1.43740340030912</v>
      </c>
      <c r="N1477" s="100" t="n">
        <v>9</v>
      </c>
      <c r="O1477" s="98" t="str">
        <f aca="false">IF(F1477&lt;=$P$2,"Nov","")</f>
        <v>Nov</v>
      </c>
      <c r="P1477" s="97" t="n">
        <v>9</v>
      </c>
      <c r="Q1477" s="100" t="n">
        <f aca="false">K1477-P1477</f>
        <v>6</v>
      </c>
      <c r="R1477" s="98" t="n">
        <f aca="false">IFERROR(IF(O1477="Nov",(K1477/P1477-1)),0)</f>
        <v>0.666666666666667</v>
      </c>
      <c r="S1477" s="100" t="str">
        <f aca="false">IF(N1477&gt;0,IF(O1477="","-",IF(R1477&lt;0%,"DEGROWTH","GROWTH")))</f>
        <v>GROWTH</v>
      </c>
      <c r="T1477" s="101" t="n">
        <v>0</v>
      </c>
      <c r="U1477" s="101" t="str">
        <f aca="false">IF(F1477&lt;=$V$2,"Dec","")</f>
        <v>Dec</v>
      </c>
      <c r="V1477" s="97" t="n">
        <v>0</v>
      </c>
      <c r="W1477" s="104" t="n">
        <f aca="false">K1477-V1477</f>
        <v>15</v>
      </c>
      <c r="X1477" s="103" t="n">
        <f aca="false">IFERROR(IF(U1477="Dec",(K1477/V1477-1)),0)</f>
        <v>0</v>
      </c>
      <c r="Y1477" s="106" t="b">
        <f aca="false">IF(T1477&gt;0,IF(U1477="","-",IF(X1477&lt;0%,"DEGROWTH","GROWTH")))</f>
        <v>0</v>
      </c>
      <c r="Z1477" s="24" t="n">
        <v>0</v>
      </c>
      <c r="AA1477" s="24" t="n">
        <f aca="false">IF(H1477&gt;0,1,0)</f>
        <v>0</v>
      </c>
      <c r="AB1477" s="3" t="n">
        <v>1000004001</v>
      </c>
      <c r="AC1477" s="3"/>
    </row>
    <row r="1478" customFormat="false" ht="14.25" hidden="true" customHeight="true" outlineLevel="0" collapsed="false">
      <c r="A1478" s="23" t="s">
        <v>4046</v>
      </c>
      <c r="B1478" s="128" t="s">
        <v>97</v>
      </c>
      <c r="C1478" s="128" t="s">
        <v>4607</v>
      </c>
      <c r="D1478" s="128" t="n">
        <v>1000004003</v>
      </c>
      <c r="E1478" s="128" t="s">
        <v>4608</v>
      </c>
      <c r="F1478" s="67" t="n">
        <v>45450</v>
      </c>
      <c r="G1478" s="67" t="str">
        <f aca="false">IF(I1478&gt;0,"Targeted Dealer","-")</f>
        <v>Targeted Dealer</v>
      </c>
      <c r="H1478" s="67"/>
      <c r="I1478" s="68" t="n">
        <v>100</v>
      </c>
      <c r="J1478" s="68" t="n">
        <f aca="false">I1478/$J$1*$E$1</f>
        <v>2087.09677419355</v>
      </c>
      <c r="K1478" s="97" t="n">
        <v>90</v>
      </c>
      <c r="L1478" s="69" t="n">
        <f aca="false">K1478-J1478</f>
        <v>-1997.09677419355</v>
      </c>
      <c r="M1478" s="69" t="n">
        <f aca="false">IFERROR((K1478/J1478%),"-")</f>
        <v>4.31221020092736</v>
      </c>
      <c r="N1478" s="100" t="n">
        <v>55</v>
      </c>
      <c r="O1478" s="98" t="str">
        <f aca="false">IF(F1478&lt;=$P$2,"Nov","")</f>
        <v>Nov</v>
      </c>
      <c r="P1478" s="97" t="n">
        <v>55</v>
      </c>
      <c r="Q1478" s="100" t="n">
        <f aca="false">K1478-P1478</f>
        <v>35</v>
      </c>
      <c r="R1478" s="98" t="n">
        <f aca="false">IFERROR(IF(O1478="Nov",(K1478/P1478-1)),0)</f>
        <v>0.636363636363637</v>
      </c>
      <c r="S1478" s="100" t="str">
        <f aca="false">IF(N1478&gt;0,IF(O1478="","-",IF(R1478&lt;0%,"DEGROWTH","GROWTH")))</f>
        <v>GROWTH</v>
      </c>
      <c r="T1478" s="101" t="n">
        <v>0</v>
      </c>
      <c r="U1478" s="101" t="str">
        <f aca="false">IF(F1478&lt;=$V$2,"Dec","")</f>
        <v>Dec</v>
      </c>
      <c r="V1478" s="97" t="n">
        <v>0</v>
      </c>
      <c r="W1478" s="104" t="n">
        <f aca="false">K1478-V1478</f>
        <v>90</v>
      </c>
      <c r="X1478" s="103" t="n">
        <f aca="false">IFERROR(IF(U1478="Dec",(K1478/V1478-1)),0)</f>
        <v>0</v>
      </c>
      <c r="Y1478" s="106" t="b">
        <f aca="false">IF(T1478&gt;0,IF(U1478="","-",IF(X1478&lt;0%,"DEGROWTH","GROWTH")))</f>
        <v>0</v>
      </c>
      <c r="Z1478" s="24" t="n">
        <v>0</v>
      </c>
      <c r="AA1478" s="24" t="n">
        <f aca="false">IF(H1478&gt;0,1,0)</f>
        <v>0</v>
      </c>
      <c r="AB1478" s="3" t="n">
        <v>1000004003</v>
      </c>
      <c r="AC1478" s="3"/>
    </row>
    <row r="1479" customFormat="false" ht="14.25" hidden="true" customHeight="true" outlineLevel="0" collapsed="false">
      <c r="A1479" s="24" t="s">
        <v>4046</v>
      </c>
      <c r="B1479" s="128" t="s">
        <v>97</v>
      </c>
      <c r="C1479" s="128" t="s">
        <v>4283</v>
      </c>
      <c r="D1479" s="128" t="n">
        <v>1000004037</v>
      </c>
      <c r="E1479" s="128" t="s">
        <v>4284</v>
      </c>
      <c r="F1479" s="67" t="n">
        <v>45483</v>
      </c>
      <c r="G1479" s="67" t="str">
        <f aca="false">IF(I1479&gt;0,"Targeted Dealer","-")</f>
        <v>-</v>
      </c>
      <c r="H1479" s="67"/>
      <c r="I1479" s="68" t="n">
        <v>0</v>
      </c>
      <c r="J1479" s="68" t="n">
        <f aca="false">I1479/$J$1*$E$1</f>
        <v>0</v>
      </c>
      <c r="K1479" s="97" t="n">
        <v>0</v>
      </c>
      <c r="L1479" s="69" t="n">
        <f aca="false">K1479-J1479</f>
        <v>0</v>
      </c>
      <c r="M1479" s="69" t="str">
        <f aca="false">IFERROR((K1479/J1479%),"-")</f>
        <v>-</v>
      </c>
      <c r="N1479" s="100" t="n">
        <v>0</v>
      </c>
      <c r="O1479" s="98" t="str">
        <f aca="false">IF(F1479&lt;=$P$2,"Nov","")</f>
        <v>Nov</v>
      </c>
      <c r="P1479" s="97" t="n">
        <v>0</v>
      </c>
      <c r="Q1479" s="100" t="n">
        <f aca="false">K1479-P1479</f>
        <v>0</v>
      </c>
      <c r="R1479" s="98" t="n">
        <f aca="false">IFERROR(IF(O1479="Nov",(K1479/P1479-1)),0)</f>
        <v>0</v>
      </c>
      <c r="S1479" s="105" t="b">
        <f aca="false">IF(N1479&gt;0,IF(O1479="","-",IF(R1479&lt;0%,"DEGROWTH","GROWTH")))</f>
        <v>0</v>
      </c>
      <c r="T1479" s="101" t="n">
        <v>0</v>
      </c>
      <c r="U1479" s="101" t="str">
        <f aca="false">IF(F1479&lt;=$V$2,"Dec","")</f>
        <v>Dec</v>
      </c>
      <c r="V1479" s="97" t="n">
        <v>0</v>
      </c>
      <c r="W1479" s="104" t="n">
        <f aca="false">K1479-V1479</f>
        <v>0</v>
      </c>
      <c r="X1479" s="103" t="n">
        <f aca="false">IFERROR(IF(U1479="Dec",(K1479/V1479-1)),0)</f>
        <v>0</v>
      </c>
      <c r="Y1479" s="106" t="b">
        <f aca="false">IF(T1479&gt;0,IF(U1479="","-",IF(X1479&lt;0%,"DEGROWTH","GROWTH")))</f>
        <v>0</v>
      </c>
      <c r="Z1479" s="24" t="n">
        <v>1</v>
      </c>
      <c r="AA1479" s="24" t="n">
        <f aca="false">IF(H1479&gt;0,1,0)</f>
        <v>0</v>
      </c>
      <c r="AB1479" s="3" t="n">
        <v>1000004037</v>
      </c>
      <c r="AC1479" s="3"/>
    </row>
    <row r="1480" customFormat="false" ht="14.25" hidden="true" customHeight="true" outlineLevel="0" collapsed="false">
      <c r="A1480" s="23" t="s">
        <v>130</v>
      </c>
      <c r="B1480" s="65" t="s">
        <v>108</v>
      </c>
      <c r="C1480" s="65" t="s">
        <v>2638</v>
      </c>
      <c r="D1480" s="65" t="n">
        <v>1000001479</v>
      </c>
      <c r="E1480" s="66" t="s">
        <v>2639</v>
      </c>
      <c r="F1480" s="67" t="n">
        <v>41457</v>
      </c>
      <c r="G1480" s="67" t="str">
        <f aca="false">IF(I1480&gt;0,"Targeted Dealer","-")</f>
        <v>Targeted Dealer</v>
      </c>
      <c r="H1480" s="67" t="s">
        <v>627</v>
      </c>
      <c r="I1480" s="68" t="n">
        <v>500</v>
      </c>
      <c r="J1480" s="68" t="n">
        <f aca="false">I1480/$J$1*$E$1</f>
        <v>10435.4838709677</v>
      </c>
      <c r="K1480" s="97" t="n">
        <v>589</v>
      </c>
      <c r="L1480" s="69" t="n">
        <f aca="false">K1480-J1480</f>
        <v>-9846.48387096774</v>
      </c>
      <c r="M1480" s="69" t="n">
        <f aca="false">IFERROR((K1480/J1480%),"-")</f>
        <v>5.64420401854714</v>
      </c>
      <c r="N1480" s="100" t="n">
        <v>356</v>
      </c>
      <c r="O1480" s="98" t="str">
        <f aca="false">IF(F1480&lt;=$P$2,"Nov","")</f>
        <v>Nov</v>
      </c>
      <c r="P1480" s="97" t="n">
        <v>356</v>
      </c>
      <c r="Q1480" s="100" t="n">
        <f aca="false">K1480-P1480</f>
        <v>233</v>
      </c>
      <c r="R1480" s="98" t="n">
        <f aca="false">IFERROR(IF(O1480="Nov",(K1480/P1480-1)),0)</f>
        <v>0.654494382022472</v>
      </c>
      <c r="S1480" s="100" t="str">
        <f aca="false">IF(N1480&gt;0,IF(O1480="","-",IF(R1480&lt;0%,"DEGROWTH","GROWTH")))</f>
        <v>GROWTH</v>
      </c>
      <c r="T1480" s="101" t="n">
        <v>483</v>
      </c>
      <c r="U1480" s="101" t="str">
        <f aca="false">IF(F1480&lt;=$V$2,"Dec","")</f>
        <v>Dec</v>
      </c>
      <c r="V1480" s="97" t="n">
        <v>483</v>
      </c>
      <c r="W1480" s="104" t="n">
        <f aca="false">K1480-V1480</f>
        <v>106</v>
      </c>
      <c r="X1480" s="103" t="n">
        <f aca="false">IFERROR(IF(U1480="Dec",(K1480/V1480-1)),0)</f>
        <v>0.219461697722567</v>
      </c>
      <c r="Y1480" s="104" t="str">
        <f aca="false">IF(T1480&gt;0,IF(U1480="","-",IF(X1480&lt;0%,"DEGROWTH","GROWTH")))</f>
        <v>GROWTH</v>
      </c>
      <c r="Z1480" s="24" t="n">
        <v>0</v>
      </c>
      <c r="AA1480" s="24" t="n">
        <f aca="false">IF(H1480&gt;0,1,0)</f>
        <v>1</v>
      </c>
      <c r="AB1480" s="3" t="n">
        <v>1000001479</v>
      </c>
      <c r="AC1480" s="3"/>
    </row>
    <row r="1481" customFormat="false" ht="14.25" hidden="true" customHeight="true" outlineLevel="0" collapsed="false">
      <c r="A1481" s="23" t="s">
        <v>130</v>
      </c>
      <c r="B1481" s="65" t="s">
        <v>108</v>
      </c>
      <c r="C1481" s="65" t="s">
        <v>2640</v>
      </c>
      <c r="D1481" s="65" t="n">
        <v>1000001480</v>
      </c>
      <c r="E1481" s="66" t="s">
        <v>2641</v>
      </c>
      <c r="F1481" s="67" t="n">
        <v>41498</v>
      </c>
      <c r="G1481" s="67" t="str">
        <f aca="false">IF(I1481&gt;0,"Targeted Dealer","-")</f>
        <v>Targeted Dealer</v>
      </c>
      <c r="H1481" s="67"/>
      <c r="I1481" s="68" t="n">
        <v>30</v>
      </c>
      <c r="J1481" s="68" t="n">
        <f aca="false">I1481/$J$1*$E$1</f>
        <v>626.129032258065</v>
      </c>
      <c r="K1481" s="97" t="n">
        <v>0</v>
      </c>
      <c r="L1481" s="69" t="n">
        <f aca="false">K1481-J1481</f>
        <v>-626.129032258065</v>
      </c>
      <c r="M1481" s="69" t="n">
        <f aca="false">IFERROR((K1481/J1481%),"-")</f>
        <v>0</v>
      </c>
      <c r="N1481" s="100" t="n">
        <v>0</v>
      </c>
      <c r="O1481" s="98" t="str">
        <f aca="false">IF(F1481&lt;=$P$2,"Nov","")</f>
        <v>Nov</v>
      </c>
      <c r="P1481" s="97" t="n">
        <v>0</v>
      </c>
      <c r="Q1481" s="100" t="n">
        <f aca="false">K1481-P1481</f>
        <v>0</v>
      </c>
      <c r="R1481" s="98" t="n">
        <f aca="false">IFERROR(IF(O1481="Nov",(K1481/P1481-1)),0)</f>
        <v>0</v>
      </c>
      <c r="S1481" s="105" t="b">
        <f aca="false">IF(N1481&gt;0,IF(O1481="","-",IF(R1481&lt;0%,"DEGROWTH","GROWTH")))</f>
        <v>0</v>
      </c>
      <c r="T1481" s="101" t="n">
        <v>0</v>
      </c>
      <c r="U1481" s="101" t="str">
        <f aca="false">IF(F1481&lt;=$V$2,"Dec","")</f>
        <v>Dec</v>
      </c>
      <c r="V1481" s="97" t="n">
        <v>0</v>
      </c>
      <c r="W1481" s="104" t="n">
        <f aca="false">K1481-V1481</f>
        <v>0</v>
      </c>
      <c r="X1481" s="103" t="n">
        <f aca="false">IFERROR(IF(U1481="Dec",(K1481/V1481-1)),0)</f>
        <v>0</v>
      </c>
      <c r="Y1481" s="106" t="b">
        <f aca="false">IF(T1481&gt;0,IF(U1481="","-",IF(X1481&lt;0%,"DEGROWTH","GROWTH")))</f>
        <v>0</v>
      </c>
      <c r="Z1481" s="24" t="n">
        <v>1</v>
      </c>
      <c r="AA1481" s="24" t="n">
        <f aca="false">IF(H1481&gt;0,1,0)</f>
        <v>0</v>
      </c>
      <c r="AB1481" s="3" t="n">
        <v>1000001480</v>
      </c>
      <c r="AC1481" s="3"/>
    </row>
    <row r="1482" customFormat="false" ht="14.25" hidden="true" customHeight="true" outlineLevel="0" collapsed="false">
      <c r="A1482" s="23" t="s">
        <v>130</v>
      </c>
      <c r="B1482" s="65" t="s">
        <v>108</v>
      </c>
      <c r="C1482" s="65" t="s">
        <v>2642</v>
      </c>
      <c r="D1482" s="65" t="n">
        <v>1000001516</v>
      </c>
      <c r="E1482" s="66" t="s">
        <v>2643</v>
      </c>
      <c r="F1482" s="67" t="n">
        <v>41547</v>
      </c>
      <c r="G1482" s="67" t="str">
        <f aca="false">IF(I1482&gt;0,"Targeted Dealer","-")</f>
        <v>Targeted Dealer</v>
      </c>
      <c r="H1482" s="67" t="s">
        <v>627</v>
      </c>
      <c r="I1482" s="68" t="n">
        <v>1150</v>
      </c>
      <c r="J1482" s="68" t="n">
        <f aca="false">I1482/$J$1*$E$1</f>
        <v>24001.6129032258</v>
      </c>
      <c r="K1482" s="97" t="n">
        <v>699.5</v>
      </c>
      <c r="L1482" s="69" t="n">
        <f aca="false">K1482-J1482</f>
        <v>-23302.1129032258</v>
      </c>
      <c r="M1482" s="69" t="n">
        <f aca="false">IFERROR((K1482/J1482%),"-")</f>
        <v>2.91438747396008</v>
      </c>
      <c r="N1482" s="100" t="n">
        <v>704</v>
      </c>
      <c r="O1482" s="98" t="str">
        <f aca="false">IF(F1482&lt;=$P$2,"Nov","")</f>
        <v>Nov</v>
      </c>
      <c r="P1482" s="97" t="n">
        <v>704</v>
      </c>
      <c r="Q1482" s="100" t="n">
        <f aca="false">K1482-P1482</f>
        <v>-4.5</v>
      </c>
      <c r="R1482" s="98" t="n">
        <f aca="false">IFERROR(IF(O1482="Nov",(K1482/P1482-1)),0)</f>
        <v>-0.00639204545454541</v>
      </c>
      <c r="S1482" s="100" t="str">
        <f aca="false">IF(N1482&gt;0,IF(O1482="","-",IF(R1482&lt;0%,"DEGROWTH","GROWTH")))</f>
        <v>DEGROWTH</v>
      </c>
      <c r="T1482" s="101" t="n">
        <v>1384</v>
      </c>
      <c r="U1482" s="101" t="str">
        <f aca="false">IF(F1482&lt;=$V$2,"Dec","")</f>
        <v>Dec</v>
      </c>
      <c r="V1482" s="97" t="n">
        <v>1384</v>
      </c>
      <c r="W1482" s="104" t="n">
        <f aca="false">K1482-V1482</f>
        <v>-684.5</v>
      </c>
      <c r="X1482" s="103" t="n">
        <f aca="false">IFERROR(IF(U1482="Dec",(K1482/V1482-1)),0)</f>
        <v>-0.494580924855491</v>
      </c>
      <c r="Y1482" s="104" t="str">
        <f aca="false">IF(T1482&gt;0,IF(U1482="","-",IF(X1482&lt;0%,"DEGROWTH","GROWTH")))</f>
        <v>DEGROWTH</v>
      </c>
      <c r="Z1482" s="24" t="n">
        <v>0</v>
      </c>
      <c r="AA1482" s="24" t="n">
        <f aca="false">IF(H1482&gt;0,1,0)</f>
        <v>1</v>
      </c>
      <c r="AB1482" s="3" t="n">
        <v>1000001516</v>
      </c>
      <c r="AC1482" s="3"/>
    </row>
    <row r="1483" customFormat="false" ht="14.25" hidden="true" customHeight="true" outlineLevel="0" collapsed="false">
      <c r="A1483" s="23" t="s">
        <v>130</v>
      </c>
      <c r="B1483" s="65" t="s">
        <v>108</v>
      </c>
      <c r="C1483" s="65" t="s">
        <v>2644</v>
      </c>
      <c r="D1483" s="65" t="n">
        <v>1000001519</v>
      </c>
      <c r="E1483" s="66" t="s">
        <v>2645</v>
      </c>
      <c r="F1483" s="67" t="n">
        <v>41688</v>
      </c>
      <c r="G1483" s="67" t="str">
        <f aca="false">IF(I1483&gt;0,"Targeted Dealer","-")</f>
        <v>Targeted Dealer</v>
      </c>
      <c r="H1483" s="67" t="s">
        <v>627</v>
      </c>
      <c r="I1483" s="68" t="n">
        <v>150</v>
      </c>
      <c r="J1483" s="68" t="n">
        <f aca="false">I1483/$J$1*$E$1</f>
        <v>3130.64516129032</v>
      </c>
      <c r="K1483" s="97" t="n">
        <v>283.25</v>
      </c>
      <c r="L1483" s="69" t="n">
        <f aca="false">K1483-J1483</f>
        <v>-2847.39516129032</v>
      </c>
      <c r="M1483" s="69" t="n">
        <f aca="false">IFERROR((K1483/J1483%),"-")</f>
        <v>9.04765584750129</v>
      </c>
      <c r="N1483" s="100" t="n">
        <v>276</v>
      </c>
      <c r="O1483" s="98" t="str">
        <f aca="false">IF(F1483&lt;=$P$2,"Nov","")</f>
        <v>Nov</v>
      </c>
      <c r="P1483" s="97" t="n">
        <v>276</v>
      </c>
      <c r="Q1483" s="100" t="n">
        <f aca="false">K1483-P1483</f>
        <v>7.25</v>
      </c>
      <c r="R1483" s="98" t="n">
        <f aca="false">IFERROR(IF(O1483="Nov",(K1483/P1483-1)),0)</f>
        <v>0.026268115942029</v>
      </c>
      <c r="S1483" s="100" t="str">
        <f aca="false">IF(N1483&gt;0,IF(O1483="","-",IF(R1483&lt;0%,"DEGROWTH","GROWTH")))</f>
        <v>GROWTH</v>
      </c>
      <c r="T1483" s="101" t="n">
        <v>140</v>
      </c>
      <c r="U1483" s="101" t="str">
        <f aca="false">IF(F1483&lt;=$V$2,"Dec","")</f>
        <v>Dec</v>
      </c>
      <c r="V1483" s="97" t="n">
        <v>140</v>
      </c>
      <c r="W1483" s="104" t="n">
        <f aca="false">K1483-V1483</f>
        <v>143.25</v>
      </c>
      <c r="X1483" s="103" t="n">
        <f aca="false">IFERROR(IF(U1483="Dec",(K1483/V1483-1)),0)</f>
        <v>1.02321428571429</v>
      </c>
      <c r="Y1483" s="104" t="str">
        <f aca="false">IF(T1483&gt;0,IF(U1483="","-",IF(X1483&lt;0%,"DEGROWTH","GROWTH")))</f>
        <v>GROWTH</v>
      </c>
      <c r="Z1483" s="24" t="n">
        <v>0</v>
      </c>
      <c r="AA1483" s="24" t="n">
        <f aca="false">IF(H1483&gt;0,1,0)</f>
        <v>1</v>
      </c>
      <c r="AB1483" s="3" t="n">
        <v>1000001519</v>
      </c>
      <c r="AC1483" s="3"/>
    </row>
    <row r="1484" customFormat="false" ht="14.25" hidden="true" customHeight="true" outlineLevel="0" collapsed="false">
      <c r="A1484" s="23" t="s">
        <v>130</v>
      </c>
      <c r="B1484" s="65" t="s">
        <v>108</v>
      </c>
      <c r="C1484" s="65" t="s">
        <v>2646</v>
      </c>
      <c r="D1484" s="65" t="n">
        <v>1000001515</v>
      </c>
      <c r="E1484" s="66" t="s">
        <v>2647</v>
      </c>
      <c r="F1484" s="67" t="n">
        <v>41717</v>
      </c>
      <c r="G1484" s="67" t="str">
        <f aca="false">IF(I1484&gt;0,"Targeted Dealer","-")</f>
        <v>Targeted Dealer</v>
      </c>
      <c r="H1484" s="67"/>
      <c r="I1484" s="68" t="n">
        <v>220</v>
      </c>
      <c r="J1484" s="68" t="n">
        <f aca="false">I1484/$J$1*$E$1</f>
        <v>4591.61290322581</v>
      </c>
      <c r="K1484" s="97" t="n">
        <v>168</v>
      </c>
      <c r="L1484" s="69" t="n">
        <f aca="false">K1484-J1484</f>
        <v>-4423.61290322581</v>
      </c>
      <c r="M1484" s="69" t="n">
        <f aca="false">IFERROR((K1484/J1484%),"-")</f>
        <v>3.65884501896867</v>
      </c>
      <c r="N1484" s="100" t="n">
        <v>165</v>
      </c>
      <c r="O1484" s="98" t="str">
        <f aca="false">IF(F1484&lt;=$P$2,"Nov","")</f>
        <v>Nov</v>
      </c>
      <c r="P1484" s="97" t="n">
        <v>165</v>
      </c>
      <c r="Q1484" s="100" t="n">
        <f aca="false">K1484-P1484</f>
        <v>3</v>
      </c>
      <c r="R1484" s="98" t="n">
        <f aca="false">IFERROR(IF(O1484="Nov",(K1484/P1484-1)),0)</f>
        <v>0.0181818181818181</v>
      </c>
      <c r="S1484" s="100" t="str">
        <f aca="false">IF(N1484&gt;0,IF(O1484="","-",IF(R1484&lt;0%,"DEGROWTH","GROWTH")))</f>
        <v>GROWTH</v>
      </c>
      <c r="T1484" s="101" t="n">
        <v>203.5</v>
      </c>
      <c r="U1484" s="101" t="str">
        <f aca="false">IF(F1484&lt;=$V$2,"Dec","")</f>
        <v>Dec</v>
      </c>
      <c r="V1484" s="97" t="n">
        <v>203.5</v>
      </c>
      <c r="W1484" s="104" t="n">
        <f aca="false">K1484-V1484</f>
        <v>-35.5</v>
      </c>
      <c r="X1484" s="103" t="n">
        <f aca="false">IFERROR(IF(U1484="Dec",(K1484/V1484-1)),0)</f>
        <v>-0.174447174447175</v>
      </c>
      <c r="Y1484" s="104" t="str">
        <f aca="false">IF(T1484&gt;0,IF(U1484="","-",IF(X1484&lt;0%,"DEGROWTH","GROWTH")))</f>
        <v>DEGROWTH</v>
      </c>
      <c r="Z1484" s="24" t="n">
        <v>0</v>
      </c>
      <c r="AA1484" s="24" t="n">
        <f aca="false">IF(H1484&gt;0,1,0)</f>
        <v>0</v>
      </c>
      <c r="AB1484" s="3" t="n">
        <v>1000001515</v>
      </c>
      <c r="AC1484" s="3"/>
    </row>
    <row r="1485" customFormat="false" ht="14.25" hidden="true" customHeight="true" outlineLevel="0" collapsed="false">
      <c r="A1485" s="23" t="s">
        <v>130</v>
      </c>
      <c r="B1485" s="65" t="s">
        <v>108</v>
      </c>
      <c r="C1485" s="65" t="s">
        <v>2648</v>
      </c>
      <c r="D1485" s="65" t="n">
        <v>1000001496</v>
      </c>
      <c r="E1485" s="66" t="s">
        <v>2649</v>
      </c>
      <c r="F1485" s="67" t="n">
        <v>41768</v>
      </c>
      <c r="G1485" s="67" t="str">
        <f aca="false">IF(I1485&gt;0,"Targeted Dealer","-")</f>
        <v>Targeted Dealer</v>
      </c>
      <c r="H1485" s="67"/>
      <c r="I1485" s="68" t="n">
        <v>30</v>
      </c>
      <c r="J1485" s="68" t="n">
        <f aca="false">I1485/$J$1*$E$1</f>
        <v>626.129032258065</v>
      </c>
      <c r="K1485" s="97" t="n">
        <v>0</v>
      </c>
      <c r="L1485" s="69" t="n">
        <f aca="false">K1485-J1485</f>
        <v>-626.129032258065</v>
      </c>
      <c r="M1485" s="69" t="n">
        <f aca="false">IFERROR((K1485/J1485%),"-")</f>
        <v>0</v>
      </c>
      <c r="N1485" s="100" t="n">
        <v>0</v>
      </c>
      <c r="O1485" s="98" t="str">
        <f aca="false">IF(F1485&lt;=$P$2,"Nov","")</f>
        <v>Nov</v>
      </c>
      <c r="P1485" s="97" t="n">
        <v>0</v>
      </c>
      <c r="Q1485" s="100" t="n">
        <f aca="false">K1485-P1485</f>
        <v>0</v>
      </c>
      <c r="R1485" s="98" t="n">
        <f aca="false">IFERROR(IF(O1485="Nov",(K1485/P1485-1)),0)</f>
        <v>0</v>
      </c>
      <c r="S1485" s="105" t="b">
        <f aca="false">IF(N1485&gt;0,IF(O1485="","-",IF(R1485&lt;0%,"DEGROWTH","GROWTH")))</f>
        <v>0</v>
      </c>
      <c r="T1485" s="101" t="n">
        <v>0</v>
      </c>
      <c r="U1485" s="101" t="str">
        <f aca="false">IF(F1485&lt;=$V$2,"Dec","")</f>
        <v>Dec</v>
      </c>
      <c r="V1485" s="97" t="n">
        <v>0</v>
      </c>
      <c r="W1485" s="104" t="n">
        <f aca="false">K1485-V1485</f>
        <v>0</v>
      </c>
      <c r="X1485" s="103" t="n">
        <f aca="false">IFERROR(IF(U1485="Dec",(K1485/V1485-1)),0)</f>
        <v>0</v>
      </c>
      <c r="Y1485" s="106" t="b">
        <f aca="false">IF(T1485&gt;0,IF(U1485="","-",IF(X1485&lt;0%,"DEGROWTH","GROWTH")))</f>
        <v>0</v>
      </c>
      <c r="Z1485" s="24" t="n">
        <v>1</v>
      </c>
      <c r="AA1485" s="24" t="n">
        <f aca="false">IF(H1485&gt;0,1,0)</f>
        <v>0</v>
      </c>
      <c r="AB1485" s="3" t="n">
        <v>1000001496</v>
      </c>
      <c r="AC1485" s="3"/>
    </row>
    <row r="1486" customFormat="false" ht="14.25" hidden="true" customHeight="true" outlineLevel="0" collapsed="false">
      <c r="A1486" s="23" t="s">
        <v>130</v>
      </c>
      <c r="B1486" s="65" t="s">
        <v>108</v>
      </c>
      <c r="C1486" s="65" t="s">
        <v>2650</v>
      </c>
      <c r="D1486" s="65" t="n">
        <v>1000001482</v>
      </c>
      <c r="E1486" s="66" t="s">
        <v>2651</v>
      </c>
      <c r="F1486" s="67" t="n">
        <v>41817</v>
      </c>
      <c r="G1486" s="67" t="str">
        <f aca="false">IF(I1486&gt;0,"Targeted Dealer","-")</f>
        <v>Targeted Dealer</v>
      </c>
      <c r="H1486" s="67"/>
      <c r="I1486" s="68" t="n">
        <v>275</v>
      </c>
      <c r="J1486" s="68" t="n">
        <f aca="false">I1486/$J$1*$E$1</f>
        <v>5739.51612903226</v>
      </c>
      <c r="K1486" s="97" t="n">
        <v>204</v>
      </c>
      <c r="L1486" s="69" t="n">
        <f aca="false">K1486-J1486</f>
        <v>-5535.51612903226</v>
      </c>
      <c r="M1486" s="69" t="n">
        <f aca="false">IFERROR((K1486/J1486%),"-")</f>
        <v>3.55430658985528</v>
      </c>
      <c r="N1486" s="100" t="n">
        <v>275</v>
      </c>
      <c r="O1486" s="98" t="str">
        <f aca="false">IF(F1486&lt;=$P$2,"Nov","")</f>
        <v>Nov</v>
      </c>
      <c r="P1486" s="97" t="n">
        <v>275</v>
      </c>
      <c r="Q1486" s="100" t="n">
        <f aca="false">K1486-P1486</f>
        <v>-71</v>
      </c>
      <c r="R1486" s="98" t="n">
        <f aca="false">IFERROR(IF(O1486="Nov",(K1486/P1486-1)),0)</f>
        <v>-0.258181818181818</v>
      </c>
      <c r="S1486" s="100" t="str">
        <f aca="false">IF(N1486&gt;0,IF(O1486="","-",IF(R1486&lt;0%,"DEGROWTH","GROWTH")))</f>
        <v>DEGROWTH</v>
      </c>
      <c r="T1486" s="101" t="n">
        <v>493.75</v>
      </c>
      <c r="U1486" s="101" t="str">
        <f aca="false">IF(F1486&lt;=$V$2,"Dec","")</f>
        <v>Dec</v>
      </c>
      <c r="V1486" s="97" t="n">
        <v>493.75</v>
      </c>
      <c r="W1486" s="104" t="n">
        <f aca="false">K1486-V1486</f>
        <v>-289.75</v>
      </c>
      <c r="X1486" s="103" t="n">
        <f aca="false">IFERROR(IF(U1486="Dec",(K1486/V1486-1)),0)</f>
        <v>-0.586835443037975</v>
      </c>
      <c r="Y1486" s="104" t="str">
        <f aca="false">IF(T1486&gt;0,IF(U1486="","-",IF(X1486&lt;0%,"DEGROWTH","GROWTH")))</f>
        <v>DEGROWTH</v>
      </c>
      <c r="Z1486" s="24" t="n">
        <v>0</v>
      </c>
      <c r="AA1486" s="24" t="n">
        <f aca="false">IF(H1486&gt;0,1,0)</f>
        <v>0</v>
      </c>
      <c r="AB1486" s="3" t="n">
        <v>1000001482</v>
      </c>
      <c r="AC1486" s="3"/>
    </row>
    <row r="1487" customFormat="false" ht="14.25" hidden="true" customHeight="true" outlineLevel="0" collapsed="false">
      <c r="A1487" s="23" t="s">
        <v>130</v>
      </c>
      <c r="B1487" s="65" t="s">
        <v>108</v>
      </c>
      <c r="C1487" s="65" t="s">
        <v>2652</v>
      </c>
      <c r="D1487" s="65" t="n">
        <v>1000001505</v>
      </c>
      <c r="E1487" s="66" t="s">
        <v>2653</v>
      </c>
      <c r="F1487" s="67" t="n">
        <v>41962</v>
      </c>
      <c r="G1487" s="67" t="str">
        <f aca="false">IF(I1487&gt;0,"Targeted Dealer","-")</f>
        <v>Targeted Dealer</v>
      </c>
      <c r="H1487" s="67"/>
      <c r="I1487" s="68" t="n">
        <v>1300</v>
      </c>
      <c r="J1487" s="68" t="n">
        <f aca="false">I1487/$J$1*$E$1</f>
        <v>27132.2580645161</v>
      </c>
      <c r="K1487" s="97" t="n">
        <v>1052.5</v>
      </c>
      <c r="L1487" s="69" t="n">
        <f aca="false">K1487-J1487</f>
        <v>-26079.7580645161</v>
      </c>
      <c r="M1487" s="69" t="n">
        <f aca="false">IFERROR((K1487/J1487%),"-")</f>
        <v>3.87914635596243</v>
      </c>
      <c r="N1487" s="100" t="n">
        <v>925</v>
      </c>
      <c r="O1487" s="98" t="str">
        <f aca="false">IF(F1487&lt;=$P$2,"Nov","")</f>
        <v>Nov</v>
      </c>
      <c r="P1487" s="97" t="n">
        <v>925</v>
      </c>
      <c r="Q1487" s="100" t="n">
        <f aca="false">K1487-P1487</f>
        <v>127.5</v>
      </c>
      <c r="R1487" s="98" t="n">
        <f aca="false">IFERROR(IF(O1487="Nov",(K1487/P1487-1)),0)</f>
        <v>0.137837837837838</v>
      </c>
      <c r="S1487" s="100" t="str">
        <f aca="false">IF(N1487&gt;0,IF(O1487="","-",IF(R1487&lt;0%,"DEGROWTH","GROWTH")))</f>
        <v>GROWTH</v>
      </c>
      <c r="T1487" s="101" t="n">
        <v>1287.5</v>
      </c>
      <c r="U1487" s="101" t="str">
        <f aca="false">IF(F1487&lt;=$V$2,"Dec","")</f>
        <v>Dec</v>
      </c>
      <c r="V1487" s="97" t="n">
        <v>1287.5</v>
      </c>
      <c r="W1487" s="104" t="n">
        <f aca="false">K1487-V1487</f>
        <v>-235</v>
      </c>
      <c r="X1487" s="103" t="n">
        <f aca="false">IFERROR(IF(U1487="Dec",(K1487/V1487-1)),0)</f>
        <v>-0.18252427184466</v>
      </c>
      <c r="Y1487" s="104" t="str">
        <f aca="false">IF(T1487&gt;0,IF(U1487="","-",IF(X1487&lt;0%,"DEGROWTH","GROWTH")))</f>
        <v>DEGROWTH</v>
      </c>
      <c r="Z1487" s="24" t="n">
        <v>0</v>
      </c>
      <c r="AA1487" s="24" t="n">
        <f aca="false">IF(H1487&gt;0,1,0)</f>
        <v>0</v>
      </c>
      <c r="AB1487" s="3" t="n">
        <v>1000001505</v>
      </c>
      <c r="AC1487" s="3"/>
    </row>
    <row r="1488" customFormat="false" ht="14.25" hidden="true" customHeight="true" outlineLevel="0" collapsed="false">
      <c r="A1488" s="23" t="s">
        <v>130</v>
      </c>
      <c r="B1488" s="65" t="s">
        <v>108</v>
      </c>
      <c r="C1488" s="65" t="s">
        <v>4609</v>
      </c>
      <c r="D1488" s="65" t="n">
        <v>1000001487</v>
      </c>
      <c r="E1488" s="66" t="s">
        <v>4610</v>
      </c>
      <c r="F1488" s="67" t="n">
        <v>42072</v>
      </c>
      <c r="G1488" s="67" t="str">
        <f aca="false">IF(I1488&gt;0,"Targeted Dealer","-")</f>
        <v>Targeted Dealer</v>
      </c>
      <c r="H1488" s="67"/>
      <c r="I1488" s="68" t="n">
        <v>30</v>
      </c>
      <c r="J1488" s="68" t="n">
        <f aca="false">I1488/$J$1*$E$1</f>
        <v>626.129032258065</v>
      </c>
      <c r="K1488" s="97" t="n">
        <v>0</v>
      </c>
      <c r="L1488" s="69" t="n">
        <f aca="false">K1488-J1488</f>
        <v>-626.129032258065</v>
      </c>
      <c r="M1488" s="69" t="n">
        <f aca="false">IFERROR((K1488/J1488%),"-")</f>
        <v>0</v>
      </c>
      <c r="N1488" s="100" t="n">
        <v>0</v>
      </c>
      <c r="O1488" s="98" t="str">
        <f aca="false">IF(F1488&lt;=$P$2,"Nov","")</f>
        <v>Nov</v>
      </c>
      <c r="P1488" s="97" t="n">
        <v>0</v>
      </c>
      <c r="Q1488" s="100" t="n">
        <f aca="false">K1488-P1488</f>
        <v>0</v>
      </c>
      <c r="R1488" s="98" t="n">
        <f aca="false">IFERROR(IF(O1488="Nov",(K1488/P1488-1)),0)</f>
        <v>0</v>
      </c>
      <c r="S1488" s="105" t="b">
        <f aca="false">IF(N1488&gt;0,IF(O1488="","-",IF(R1488&lt;0%,"DEGROWTH","GROWTH")))</f>
        <v>0</v>
      </c>
      <c r="T1488" s="101" t="n">
        <v>30</v>
      </c>
      <c r="U1488" s="101" t="str">
        <f aca="false">IF(F1488&lt;=$V$2,"Dec","")</f>
        <v>Dec</v>
      </c>
      <c r="V1488" s="97" t="n">
        <v>30</v>
      </c>
      <c r="W1488" s="104" t="n">
        <f aca="false">K1488-V1488</f>
        <v>-30</v>
      </c>
      <c r="X1488" s="103" t="n">
        <f aca="false">IFERROR(IF(U1488="Dec",(K1488/V1488-1)),0)</f>
        <v>-1</v>
      </c>
      <c r="Y1488" s="104" t="str">
        <f aca="false">IF(T1488&gt;0,IF(U1488="","-",IF(X1488&lt;0%,"DEGROWTH","GROWTH")))</f>
        <v>DEGROWTH</v>
      </c>
      <c r="Z1488" s="24" t="n">
        <v>1</v>
      </c>
      <c r="AA1488" s="24" t="n">
        <f aca="false">IF(H1488&gt;0,1,0)</f>
        <v>0</v>
      </c>
      <c r="AB1488" s="3" t="n">
        <v>1000001487</v>
      </c>
      <c r="AC1488" s="3"/>
    </row>
    <row r="1489" customFormat="false" ht="14.25" hidden="true" customHeight="true" outlineLevel="0" collapsed="false">
      <c r="A1489" s="23" t="s">
        <v>130</v>
      </c>
      <c r="B1489" s="65" t="s">
        <v>108</v>
      </c>
      <c r="C1489" s="65" t="s">
        <v>2654</v>
      </c>
      <c r="D1489" s="65" t="n">
        <v>1000001497</v>
      </c>
      <c r="E1489" s="66" t="s">
        <v>2655</v>
      </c>
      <c r="F1489" s="67" t="n">
        <v>42188</v>
      </c>
      <c r="G1489" s="67" t="str">
        <f aca="false">IF(I1489&gt;0,"Targeted Dealer","-")</f>
        <v>Targeted Dealer</v>
      </c>
      <c r="H1489" s="67" t="s">
        <v>627</v>
      </c>
      <c r="I1489" s="68" t="n">
        <v>2350</v>
      </c>
      <c r="J1489" s="68" t="n">
        <f aca="false">I1489/$J$1*$E$1</f>
        <v>49046.7741935484</v>
      </c>
      <c r="K1489" s="97" t="n">
        <v>2491.5</v>
      </c>
      <c r="L1489" s="69" t="n">
        <f aca="false">K1489-J1489</f>
        <v>-46555.2741935484</v>
      </c>
      <c r="M1489" s="69" t="n">
        <f aca="false">IFERROR((K1489/J1489%),"-")</f>
        <v>5.07984478279457</v>
      </c>
      <c r="N1489" s="100" t="n">
        <v>2097.5</v>
      </c>
      <c r="O1489" s="98" t="str">
        <f aca="false">IF(F1489&lt;=$P$2,"Nov","")</f>
        <v>Nov</v>
      </c>
      <c r="P1489" s="97" t="n">
        <v>2097.5</v>
      </c>
      <c r="Q1489" s="100" t="n">
        <f aca="false">K1489-P1489</f>
        <v>394</v>
      </c>
      <c r="R1489" s="98" t="n">
        <f aca="false">IFERROR(IF(O1489="Nov",(K1489/P1489-1)),0)</f>
        <v>0.187842669845054</v>
      </c>
      <c r="S1489" s="100" t="str">
        <f aca="false">IF(N1489&gt;0,IF(O1489="","-",IF(R1489&lt;0%,"DEGROWTH","GROWTH")))</f>
        <v>GROWTH</v>
      </c>
      <c r="T1489" s="101" t="n">
        <v>2296.5</v>
      </c>
      <c r="U1489" s="101" t="str">
        <f aca="false">IF(F1489&lt;=$V$2,"Dec","")</f>
        <v>Dec</v>
      </c>
      <c r="V1489" s="97" t="n">
        <v>2296.5</v>
      </c>
      <c r="W1489" s="104" t="n">
        <f aca="false">K1489-V1489</f>
        <v>195</v>
      </c>
      <c r="X1489" s="103" t="n">
        <f aca="false">IFERROR(IF(U1489="Dec",(K1489/V1489-1)),0)</f>
        <v>0.0849118223383409</v>
      </c>
      <c r="Y1489" s="104" t="str">
        <f aca="false">IF(T1489&gt;0,IF(U1489="","-",IF(X1489&lt;0%,"DEGROWTH","GROWTH")))</f>
        <v>GROWTH</v>
      </c>
      <c r="Z1489" s="24" t="n">
        <v>0</v>
      </c>
      <c r="AA1489" s="24" t="n">
        <f aca="false">IF(H1489&gt;0,1,0)</f>
        <v>1</v>
      </c>
      <c r="AB1489" s="3" t="n">
        <v>1000001497</v>
      </c>
      <c r="AC1489" s="3"/>
    </row>
    <row r="1490" customFormat="false" ht="14.25" hidden="true" customHeight="true" outlineLevel="0" collapsed="false">
      <c r="A1490" s="23" t="s">
        <v>130</v>
      </c>
      <c r="B1490" s="65" t="s">
        <v>108</v>
      </c>
      <c r="C1490" s="65" t="s">
        <v>2656</v>
      </c>
      <c r="D1490" s="65" t="n">
        <v>1000001507</v>
      </c>
      <c r="E1490" s="66" t="s">
        <v>2657</v>
      </c>
      <c r="F1490" s="67" t="n">
        <v>42626</v>
      </c>
      <c r="G1490" s="67" t="str">
        <f aca="false">IF(I1490&gt;0,"Targeted Dealer","-")</f>
        <v>Targeted Dealer</v>
      </c>
      <c r="H1490" s="67" t="s">
        <v>627</v>
      </c>
      <c r="I1490" s="68" t="n">
        <v>230</v>
      </c>
      <c r="J1490" s="68" t="n">
        <f aca="false">I1490/$J$1*$E$1</f>
        <v>4800.32258064516</v>
      </c>
      <c r="K1490" s="97" t="n">
        <v>123</v>
      </c>
      <c r="L1490" s="69" t="n">
        <f aca="false">K1490-J1490</f>
        <v>-4677.32258064516</v>
      </c>
      <c r="M1490" s="69" t="n">
        <f aca="false">IFERROR((K1490/J1490%),"-")</f>
        <v>2.56232780055104</v>
      </c>
      <c r="N1490" s="100" t="n">
        <v>108.5</v>
      </c>
      <c r="O1490" s="98" t="str">
        <f aca="false">IF(F1490&lt;=$P$2,"Nov","")</f>
        <v>Nov</v>
      </c>
      <c r="P1490" s="97" t="n">
        <v>108.5</v>
      </c>
      <c r="Q1490" s="100" t="n">
        <f aca="false">K1490-P1490</f>
        <v>14.5</v>
      </c>
      <c r="R1490" s="98" t="n">
        <f aca="false">IFERROR(IF(O1490="Nov",(K1490/P1490-1)),0)</f>
        <v>0.133640552995392</v>
      </c>
      <c r="S1490" s="100" t="str">
        <f aca="false">IF(N1490&gt;0,IF(O1490="","-",IF(R1490&lt;0%,"DEGROWTH","GROWTH")))</f>
        <v>GROWTH</v>
      </c>
      <c r="T1490" s="101" t="n">
        <v>180</v>
      </c>
      <c r="U1490" s="101" t="str">
        <f aca="false">IF(F1490&lt;=$V$2,"Dec","")</f>
        <v>Dec</v>
      </c>
      <c r="V1490" s="97" t="n">
        <v>180</v>
      </c>
      <c r="W1490" s="104" t="n">
        <f aca="false">K1490-V1490</f>
        <v>-57</v>
      </c>
      <c r="X1490" s="103" t="n">
        <f aca="false">IFERROR(IF(U1490="Dec",(K1490/V1490-1)),0)</f>
        <v>-0.316666666666667</v>
      </c>
      <c r="Y1490" s="104" t="str">
        <f aca="false">IF(T1490&gt;0,IF(U1490="","-",IF(X1490&lt;0%,"DEGROWTH","GROWTH")))</f>
        <v>DEGROWTH</v>
      </c>
      <c r="Z1490" s="24" t="n">
        <v>0</v>
      </c>
      <c r="AA1490" s="24" t="n">
        <f aca="false">IF(H1490&gt;0,1,0)</f>
        <v>1</v>
      </c>
      <c r="AB1490" s="3" t="n">
        <v>1000001507</v>
      </c>
      <c r="AC1490" s="3"/>
    </row>
    <row r="1491" customFormat="false" ht="14.25" hidden="true" customHeight="true" outlineLevel="0" collapsed="false">
      <c r="A1491" s="23" t="s">
        <v>130</v>
      </c>
      <c r="B1491" s="65" t="s">
        <v>108</v>
      </c>
      <c r="C1491" s="65" t="s">
        <v>2658</v>
      </c>
      <c r="D1491" s="65" t="n">
        <v>1000001492</v>
      </c>
      <c r="E1491" s="66" t="s">
        <v>2659</v>
      </c>
      <c r="F1491" s="67" t="n">
        <v>42688</v>
      </c>
      <c r="G1491" s="67" t="str">
        <f aca="false">IF(I1491&gt;0,"Targeted Dealer","-")</f>
        <v>Targeted Dealer</v>
      </c>
      <c r="H1491" s="67"/>
      <c r="I1491" s="68" t="n">
        <v>325</v>
      </c>
      <c r="J1491" s="68" t="n">
        <f aca="false">I1491/$J$1*$E$1</f>
        <v>6783.06451612903</v>
      </c>
      <c r="K1491" s="97" t="n">
        <v>250</v>
      </c>
      <c r="L1491" s="69" t="n">
        <f aca="false">K1491-J1491</f>
        <v>-6533.06451612903</v>
      </c>
      <c r="M1491" s="69" t="n">
        <f aca="false">IFERROR((K1491/J1491%),"-")</f>
        <v>3.68564974438236</v>
      </c>
      <c r="N1491" s="100" t="n">
        <v>200</v>
      </c>
      <c r="O1491" s="98" t="str">
        <f aca="false">IF(F1491&lt;=$P$2,"Nov","")</f>
        <v>Nov</v>
      </c>
      <c r="P1491" s="97" t="n">
        <v>200</v>
      </c>
      <c r="Q1491" s="100" t="n">
        <f aca="false">K1491-P1491</f>
        <v>50</v>
      </c>
      <c r="R1491" s="98" t="n">
        <f aca="false">IFERROR(IF(O1491="Nov",(K1491/P1491-1)),0)</f>
        <v>0.25</v>
      </c>
      <c r="S1491" s="100" t="str">
        <f aca="false">IF(N1491&gt;0,IF(O1491="","-",IF(R1491&lt;0%,"DEGROWTH","GROWTH")))</f>
        <v>GROWTH</v>
      </c>
      <c r="T1491" s="101" t="n">
        <v>300</v>
      </c>
      <c r="U1491" s="101" t="str">
        <f aca="false">IF(F1491&lt;=$V$2,"Dec","")</f>
        <v>Dec</v>
      </c>
      <c r="V1491" s="97" t="n">
        <v>300</v>
      </c>
      <c r="W1491" s="104" t="n">
        <f aca="false">K1491-V1491</f>
        <v>-50</v>
      </c>
      <c r="X1491" s="103" t="n">
        <f aca="false">IFERROR(IF(U1491="Dec",(K1491/V1491-1)),0)</f>
        <v>-0.166666666666667</v>
      </c>
      <c r="Y1491" s="104" t="str">
        <f aca="false">IF(T1491&gt;0,IF(U1491="","-",IF(X1491&lt;0%,"DEGROWTH","GROWTH")))</f>
        <v>DEGROWTH</v>
      </c>
      <c r="Z1491" s="24" t="n">
        <v>0</v>
      </c>
      <c r="AA1491" s="24" t="n">
        <f aca="false">IF(H1491&gt;0,1,0)</f>
        <v>0</v>
      </c>
      <c r="AB1491" s="3" t="n">
        <v>1000001492</v>
      </c>
      <c r="AC1491" s="3"/>
    </row>
    <row r="1492" customFormat="false" ht="14.25" hidden="true" customHeight="true" outlineLevel="0" collapsed="false">
      <c r="A1492" s="23" t="s">
        <v>130</v>
      </c>
      <c r="B1492" s="65" t="s">
        <v>108</v>
      </c>
      <c r="C1492" s="65" t="s">
        <v>2660</v>
      </c>
      <c r="D1492" s="65" t="n">
        <v>1000001499</v>
      </c>
      <c r="E1492" s="66" t="s">
        <v>2661</v>
      </c>
      <c r="F1492" s="67" t="n">
        <v>43033</v>
      </c>
      <c r="G1492" s="67" t="str">
        <f aca="false">IF(I1492&gt;0,"Targeted Dealer","-")</f>
        <v>Targeted Dealer</v>
      </c>
      <c r="H1492" s="67"/>
      <c r="I1492" s="68" t="n">
        <v>65</v>
      </c>
      <c r="J1492" s="68" t="n">
        <f aca="false">I1492/$J$1*$E$1</f>
        <v>1356.61290322581</v>
      </c>
      <c r="K1492" s="97" t="n">
        <v>99</v>
      </c>
      <c r="L1492" s="69" t="n">
        <f aca="false">K1492-J1492</f>
        <v>-1257.61290322581</v>
      </c>
      <c r="M1492" s="69" t="n">
        <f aca="false">IFERROR((K1492/J1492%),"-")</f>
        <v>7.29758649387707</v>
      </c>
      <c r="N1492" s="100" t="n">
        <v>56</v>
      </c>
      <c r="O1492" s="98" t="str">
        <f aca="false">IF(F1492&lt;=$P$2,"Nov","")</f>
        <v>Nov</v>
      </c>
      <c r="P1492" s="97" t="n">
        <v>56</v>
      </c>
      <c r="Q1492" s="100" t="n">
        <f aca="false">K1492-P1492</f>
        <v>43</v>
      </c>
      <c r="R1492" s="98" t="n">
        <f aca="false">IFERROR(IF(O1492="Nov",(K1492/P1492-1)),0)</f>
        <v>0.767857142857143</v>
      </c>
      <c r="S1492" s="100" t="str">
        <f aca="false">IF(N1492&gt;0,IF(O1492="","-",IF(R1492&lt;0%,"DEGROWTH","GROWTH")))</f>
        <v>GROWTH</v>
      </c>
      <c r="T1492" s="101" t="n">
        <v>130.5</v>
      </c>
      <c r="U1492" s="101" t="str">
        <f aca="false">IF(F1492&lt;=$V$2,"Dec","")</f>
        <v>Dec</v>
      </c>
      <c r="V1492" s="97" t="n">
        <v>130.5</v>
      </c>
      <c r="W1492" s="104" t="n">
        <f aca="false">K1492-V1492</f>
        <v>-31.5</v>
      </c>
      <c r="X1492" s="103" t="n">
        <f aca="false">IFERROR(IF(U1492="Dec",(K1492/V1492-1)),0)</f>
        <v>-0.241379310344828</v>
      </c>
      <c r="Y1492" s="104" t="str">
        <f aca="false">IF(T1492&gt;0,IF(U1492="","-",IF(X1492&lt;0%,"DEGROWTH","GROWTH")))</f>
        <v>DEGROWTH</v>
      </c>
      <c r="Z1492" s="24" t="n">
        <v>0</v>
      </c>
      <c r="AA1492" s="24" t="n">
        <f aca="false">IF(H1492&gt;0,1,0)</f>
        <v>0</v>
      </c>
      <c r="AB1492" s="3" t="n">
        <v>1000001499</v>
      </c>
      <c r="AC1492" s="3"/>
    </row>
    <row r="1493" customFormat="false" ht="14.25" hidden="true" customHeight="true" outlineLevel="0" collapsed="false">
      <c r="A1493" s="23" t="s">
        <v>130</v>
      </c>
      <c r="B1493" s="65" t="s">
        <v>108</v>
      </c>
      <c r="C1493" s="65" t="s">
        <v>2662</v>
      </c>
      <c r="D1493" s="65" t="n">
        <v>1000001508</v>
      </c>
      <c r="E1493" s="66" t="s">
        <v>2663</v>
      </c>
      <c r="F1493" s="67" t="n">
        <v>43050</v>
      </c>
      <c r="G1493" s="67" t="str">
        <f aca="false">IF(I1493&gt;0,"Targeted Dealer","-")</f>
        <v>Targeted Dealer</v>
      </c>
      <c r="H1493" s="67"/>
      <c r="I1493" s="68" t="n">
        <v>1520</v>
      </c>
      <c r="J1493" s="68" t="n">
        <f aca="false">I1493/$J$1*$E$1</f>
        <v>31723.8709677419</v>
      </c>
      <c r="K1493" s="97" t="n">
        <v>3804</v>
      </c>
      <c r="L1493" s="69" t="n">
        <f aca="false">K1493-J1493</f>
        <v>-27919.8709677419</v>
      </c>
      <c r="M1493" s="69" t="n">
        <f aca="false">IFERROR((K1493/J1493%),"-")</f>
        <v>11.9909704709998</v>
      </c>
      <c r="N1493" s="100" t="n">
        <v>1324.5</v>
      </c>
      <c r="O1493" s="98" t="str">
        <f aca="false">IF(F1493&lt;=$P$2,"Nov","")</f>
        <v>Nov</v>
      </c>
      <c r="P1493" s="97" t="n">
        <v>1324.5</v>
      </c>
      <c r="Q1493" s="100" t="n">
        <f aca="false">K1493-P1493</f>
        <v>2479.5</v>
      </c>
      <c r="R1493" s="98" t="n">
        <f aca="false">IFERROR(IF(O1493="Nov",(K1493/P1493-1)),0)</f>
        <v>1.87202718006795</v>
      </c>
      <c r="S1493" s="100" t="str">
        <f aca="false">IF(N1493&gt;0,IF(O1493="","-",IF(R1493&lt;0%,"DEGROWTH","GROWTH")))</f>
        <v>GROWTH</v>
      </c>
      <c r="T1493" s="101" t="n">
        <v>2137</v>
      </c>
      <c r="U1493" s="101" t="str">
        <f aca="false">IF(F1493&lt;=$V$2,"Dec","")</f>
        <v>Dec</v>
      </c>
      <c r="V1493" s="97" t="n">
        <v>2137</v>
      </c>
      <c r="W1493" s="104" t="n">
        <f aca="false">K1493-V1493</f>
        <v>1667</v>
      </c>
      <c r="X1493" s="103" t="n">
        <f aca="false">IFERROR(IF(U1493="Dec",(K1493/V1493-1)),0)</f>
        <v>0.780065512400562</v>
      </c>
      <c r="Y1493" s="104" t="str">
        <f aca="false">IF(T1493&gt;0,IF(U1493="","-",IF(X1493&lt;0%,"DEGROWTH","GROWTH")))</f>
        <v>GROWTH</v>
      </c>
      <c r="Z1493" s="24" t="n">
        <v>0</v>
      </c>
      <c r="AA1493" s="24" t="n">
        <f aca="false">IF(H1493&gt;0,1,0)</f>
        <v>0</v>
      </c>
      <c r="AB1493" s="3" t="n">
        <v>1000001508</v>
      </c>
      <c r="AC1493" s="3"/>
    </row>
    <row r="1494" customFormat="false" ht="14.25" hidden="true" customHeight="true" outlineLevel="0" collapsed="false">
      <c r="A1494" s="23" t="s">
        <v>130</v>
      </c>
      <c r="B1494" s="65" t="s">
        <v>108</v>
      </c>
      <c r="C1494" s="65" t="s">
        <v>2664</v>
      </c>
      <c r="D1494" s="65" t="n">
        <v>1000001500</v>
      </c>
      <c r="E1494" s="66" t="s">
        <v>2665</v>
      </c>
      <c r="F1494" s="67" t="n">
        <v>43208</v>
      </c>
      <c r="G1494" s="67" t="str">
        <f aca="false">IF(I1494&gt;0,"Targeted Dealer","-")</f>
        <v>Targeted Dealer</v>
      </c>
      <c r="H1494" s="67"/>
      <c r="I1494" s="68" t="n">
        <v>60</v>
      </c>
      <c r="J1494" s="68" t="n">
        <f aca="false">I1494/$J$1*$E$1</f>
        <v>1252.25806451613</v>
      </c>
      <c r="K1494" s="97" t="n">
        <v>60</v>
      </c>
      <c r="L1494" s="69" t="n">
        <f aca="false">K1494-J1494</f>
        <v>-1192.25806451613</v>
      </c>
      <c r="M1494" s="69" t="n">
        <f aca="false">IFERROR((K1494/J1494%),"-")</f>
        <v>4.79134466769706</v>
      </c>
      <c r="N1494" s="100" t="n">
        <v>60</v>
      </c>
      <c r="O1494" s="98" t="str">
        <f aca="false">IF(F1494&lt;=$P$2,"Nov","")</f>
        <v>Nov</v>
      </c>
      <c r="P1494" s="97" t="n">
        <v>60</v>
      </c>
      <c r="Q1494" s="100" t="n">
        <f aca="false">K1494-P1494</f>
        <v>0</v>
      </c>
      <c r="R1494" s="98" t="n">
        <f aca="false">IFERROR(IF(O1494="Nov",(K1494/P1494-1)),0)</f>
        <v>0</v>
      </c>
      <c r="S1494" s="100" t="str">
        <f aca="false">IF(N1494&gt;0,IF(O1494="","-",IF(R1494&lt;0%,"DEGROWTH","GROWTH")))</f>
        <v>GROWTH</v>
      </c>
      <c r="T1494" s="101" t="n">
        <v>50</v>
      </c>
      <c r="U1494" s="101" t="str">
        <f aca="false">IF(F1494&lt;=$V$2,"Dec","")</f>
        <v>Dec</v>
      </c>
      <c r="V1494" s="97" t="n">
        <v>50</v>
      </c>
      <c r="W1494" s="104" t="n">
        <f aca="false">K1494-V1494</f>
        <v>10</v>
      </c>
      <c r="X1494" s="103" t="n">
        <f aca="false">IFERROR(IF(U1494="Dec",(K1494/V1494-1)),0)</f>
        <v>0.2</v>
      </c>
      <c r="Y1494" s="104" t="str">
        <f aca="false">IF(T1494&gt;0,IF(U1494="","-",IF(X1494&lt;0%,"DEGROWTH","GROWTH")))</f>
        <v>GROWTH</v>
      </c>
      <c r="Z1494" s="24" t="n">
        <v>0</v>
      </c>
      <c r="AA1494" s="24" t="n">
        <f aca="false">IF(H1494&gt;0,1,0)</f>
        <v>0</v>
      </c>
      <c r="AB1494" s="3" t="n">
        <v>1000001500</v>
      </c>
      <c r="AC1494" s="3"/>
    </row>
    <row r="1495" customFormat="false" ht="14.25" hidden="true" customHeight="true" outlineLevel="0" collapsed="false">
      <c r="A1495" s="23" t="s">
        <v>130</v>
      </c>
      <c r="B1495" s="65" t="s">
        <v>108</v>
      </c>
      <c r="C1495" s="65" t="s">
        <v>372</v>
      </c>
      <c r="D1495" s="65" t="n">
        <v>1000001509</v>
      </c>
      <c r="E1495" s="66" t="s">
        <v>373</v>
      </c>
      <c r="F1495" s="67" t="n">
        <v>43276</v>
      </c>
      <c r="G1495" s="67" t="str">
        <f aca="false">IF(I1495&gt;0,"Targeted Dealer","-")</f>
        <v>Targeted Dealer</v>
      </c>
      <c r="H1495" s="67"/>
      <c r="I1495" s="68" t="n">
        <v>100</v>
      </c>
      <c r="J1495" s="68" t="n">
        <f aca="false">I1495/$J$1*$E$1</f>
        <v>2087.09677419355</v>
      </c>
      <c r="K1495" s="97" t="n">
        <v>50</v>
      </c>
      <c r="L1495" s="69" t="n">
        <f aca="false">K1495-J1495</f>
        <v>-2037.09677419355</v>
      </c>
      <c r="M1495" s="69" t="n">
        <f aca="false">IFERROR((K1495/J1495%),"-")</f>
        <v>2.39567233384853</v>
      </c>
      <c r="N1495" s="100" t="n">
        <v>54</v>
      </c>
      <c r="O1495" s="98" t="str">
        <f aca="false">IF(F1495&lt;=$P$2,"Nov","")</f>
        <v>Nov</v>
      </c>
      <c r="P1495" s="97" t="n">
        <v>54</v>
      </c>
      <c r="Q1495" s="100" t="n">
        <f aca="false">K1495-P1495</f>
        <v>-4</v>
      </c>
      <c r="R1495" s="98" t="n">
        <f aca="false">IFERROR(IF(O1495="Nov",(K1495/P1495-1)),0)</f>
        <v>-0.0740740740740741</v>
      </c>
      <c r="S1495" s="100" t="str">
        <f aca="false">IF(N1495&gt;0,IF(O1495="","-",IF(R1495&lt;0%,"DEGROWTH","GROWTH")))</f>
        <v>DEGROWTH</v>
      </c>
      <c r="T1495" s="101" t="n">
        <v>232</v>
      </c>
      <c r="U1495" s="101" t="str">
        <f aca="false">IF(F1495&lt;=$V$2,"Dec","")</f>
        <v>Dec</v>
      </c>
      <c r="V1495" s="97" t="n">
        <v>232</v>
      </c>
      <c r="W1495" s="104" t="n">
        <f aca="false">K1495-V1495</f>
        <v>-182</v>
      </c>
      <c r="X1495" s="103" t="n">
        <f aca="false">IFERROR(IF(U1495="Dec",(K1495/V1495-1)),0)</f>
        <v>-0.78448275862069</v>
      </c>
      <c r="Y1495" s="104" t="str">
        <f aca="false">IF(T1495&gt;0,IF(U1495="","-",IF(X1495&lt;0%,"DEGROWTH","GROWTH")))</f>
        <v>DEGROWTH</v>
      </c>
      <c r="Z1495" s="24" t="n">
        <v>0</v>
      </c>
      <c r="AA1495" s="24" t="n">
        <f aca="false">IF(H1495&gt;0,1,0)</f>
        <v>0</v>
      </c>
      <c r="AB1495" s="3" t="n">
        <v>1000001509</v>
      </c>
      <c r="AC1495" s="3"/>
    </row>
    <row r="1496" customFormat="false" ht="14.25" hidden="true" customHeight="true" outlineLevel="0" collapsed="false">
      <c r="A1496" s="23" t="s">
        <v>130</v>
      </c>
      <c r="B1496" s="65" t="s">
        <v>108</v>
      </c>
      <c r="C1496" s="65" t="s">
        <v>2666</v>
      </c>
      <c r="D1496" s="65" t="n">
        <v>1000001483</v>
      </c>
      <c r="E1496" s="66" t="s">
        <v>2667</v>
      </c>
      <c r="F1496" s="67" t="n">
        <v>43382</v>
      </c>
      <c r="G1496" s="67" t="str">
        <f aca="false">IF(I1496&gt;0,"Targeted Dealer","-")</f>
        <v>Targeted Dealer</v>
      </c>
      <c r="H1496" s="67"/>
      <c r="I1496" s="68" t="n">
        <v>225</v>
      </c>
      <c r="J1496" s="68" t="n">
        <f aca="false">I1496/$J$1*$E$1</f>
        <v>4695.96774193548</v>
      </c>
      <c r="K1496" s="97" t="n">
        <v>258</v>
      </c>
      <c r="L1496" s="69" t="n">
        <f aca="false">K1496-J1496</f>
        <v>-4437.96774193548</v>
      </c>
      <c r="M1496" s="69" t="n">
        <f aca="false">IFERROR((K1496/J1496%),"-")</f>
        <v>5.4940752189593</v>
      </c>
      <c r="N1496" s="100" t="n">
        <v>181.75</v>
      </c>
      <c r="O1496" s="98" t="str">
        <f aca="false">IF(F1496&lt;=$P$2,"Nov","")</f>
        <v>Nov</v>
      </c>
      <c r="P1496" s="97" t="n">
        <v>181.75</v>
      </c>
      <c r="Q1496" s="100" t="n">
        <f aca="false">K1496-P1496</f>
        <v>76.25</v>
      </c>
      <c r="R1496" s="98" t="n">
        <f aca="false">IFERROR(IF(O1496="Nov",(K1496/P1496-1)),0)</f>
        <v>0.419532324621733</v>
      </c>
      <c r="S1496" s="100" t="str">
        <f aca="false">IF(N1496&gt;0,IF(O1496="","-",IF(R1496&lt;0%,"DEGROWTH","GROWTH")))</f>
        <v>GROWTH</v>
      </c>
      <c r="T1496" s="101" t="n">
        <v>210</v>
      </c>
      <c r="U1496" s="101" t="str">
        <f aca="false">IF(F1496&lt;=$V$2,"Dec","")</f>
        <v>Dec</v>
      </c>
      <c r="V1496" s="97" t="n">
        <v>210</v>
      </c>
      <c r="W1496" s="104" t="n">
        <f aca="false">K1496-V1496</f>
        <v>48</v>
      </c>
      <c r="X1496" s="103" t="n">
        <f aca="false">IFERROR(IF(U1496="Dec",(K1496/V1496-1)),0)</f>
        <v>0.228571428571429</v>
      </c>
      <c r="Y1496" s="104" t="str">
        <f aca="false">IF(T1496&gt;0,IF(U1496="","-",IF(X1496&lt;0%,"DEGROWTH","GROWTH")))</f>
        <v>GROWTH</v>
      </c>
      <c r="Z1496" s="24" t="n">
        <v>0</v>
      </c>
      <c r="AA1496" s="24" t="n">
        <f aca="false">IF(H1496&gt;0,1,0)</f>
        <v>0</v>
      </c>
      <c r="AB1496" s="3" t="n">
        <v>1000001483</v>
      </c>
      <c r="AC1496" s="3"/>
    </row>
    <row r="1497" customFormat="false" ht="14.25" hidden="true" customHeight="true" outlineLevel="0" collapsed="false">
      <c r="A1497" s="23" t="s">
        <v>130</v>
      </c>
      <c r="B1497" s="65" t="s">
        <v>108</v>
      </c>
      <c r="C1497" s="65" t="s">
        <v>2668</v>
      </c>
      <c r="D1497" s="65" t="n">
        <v>1000001490</v>
      </c>
      <c r="E1497" s="66" t="s">
        <v>2669</v>
      </c>
      <c r="F1497" s="67" t="n">
        <v>43530</v>
      </c>
      <c r="G1497" s="67" t="str">
        <f aca="false">IF(I1497&gt;0,"Targeted Dealer","-")</f>
        <v>Targeted Dealer</v>
      </c>
      <c r="H1497" s="67" t="s">
        <v>627</v>
      </c>
      <c r="I1497" s="68" t="n">
        <v>200</v>
      </c>
      <c r="J1497" s="68" t="n">
        <f aca="false">I1497/$J$1*$E$1</f>
        <v>4174.1935483871</v>
      </c>
      <c r="K1497" s="97" t="n">
        <v>230</v>
      </c>
      <c r="L1497" s="69" t="n">
        <f aca="false">K1497-J1497</f>
        <v>-3944.1935483871</v>
      </c>
      <c r="M1497" s="69" t="n">
        <f aca="false">IFERROR((K1497/J1497%),"-")</f>
        <v>5.51004636785162</v>
      </c>
      <c r="N1497" s="100" t="n">
        <v>175</v>
      </c>
      <c r="O1497" s="98" t="str">
        <f aca="false">IF(F1497&lt;=$P$2,"Nov","")</f>
        <v>Nov</v>
      </c>
      <c r="P1497" s="97" t="n">
        <v>175</v>
      </c>
      <c r="Q1497" s="100" t="n">
        <f aca="false">K1497-P1497</f>
        <v>55</v>
      </c>
      <c r="R1497" s="98" t="n">
        <f aca="false">IFERROR(IF(O1497="Nov",(K1497/P1497-1)),0)</f>
        <v>0.314285714285714</v>
      </c>
      <c r="S1497" s="100" t="str">
        <f aca="false">IF(N1497&gt;0,IF(O1497="","-",IF(R1497&lt;0%,"DEGROWTH","GROWTH")))</f>
        <v>GROWTH</v>
      </c>
      <c r="T1497" s="101" t="n">
        <v>150</v>
      </c>
      <c r="U1497" s="101" t="str">
        <f aca="false">IF(F1497&lt;=$V$2,"Dec","")</f>
        <v>Dec</v>
      </c>
      <c r="V1497" s="97" t="n">
        <v>150</v>
      </c>
      <c r="W1497" s="104" t="n">
        <f aca="false">K1497-V1497</f>
        <v>80</v>
      </c>
      <c r="X1497" s="103" t="n">
        <f aca="false">IFERROR(IF(U1497="Dec",(K1497/V1497-1)),0)</f>
        <v>0.533333333333333</v>
      </c>
      <c r="Y1497" s="104" t="str">
        <f aca="false">IF(T1497&gt;0,IF(U1497="","-",IF(X1497&lt;0%,"DEGROWTH","GROWTH")))</f>
        <v>GROWTH</v>
      </c>
      <c r="Z1497" s="24" t="n">
        <v>0</v>
      </c>
      <c r="AA1497" s="24" t="n">
        <f aca="false">IF(H1497&gt;0,1,0)</f>
        <v>1</v>
      </c>
      <c r="AB1497" s="3" t="n">
        <v>1000001490</v>
      </c>
      <c r="AC1497" s="3"/>
    </row>
    <row r="1498" customFormat="false" ht="14.25" hidden="true" customHeight="true" outlineLevel="0" collapsed="false">
      <c r="A1498" s="23" t="s">
        <v>130</v>
      </c>
      <c r="B1498" s="65" t="s">
        <v>108</v>
      </c>
      <c r="C1498" s="65" t="s">
        <v>374</v>
      </c>
      <c r="D1498" s="65" t="n">
        <v>1000001494</v>
      </c>
      <c r="E1498" s="66" t="s">
        <v>375</v>
      </c>
      <c r="F1498" s="67" t="n">
        <v>43875</v>
      </c>
      <c r="G1498" s="67" t="str">
        <f aca="false">IF(I1498&gt;0,"Targeted Dealer","-")</f>
        <v>Targeted Dealer</v>
      </c>
      <c r="H1498" s="67" t="s">
        <v>627</v>
      </c>
      <c r="I1498" s="68" t="n">
        <v>275</v>
      </c>
      <c r="J1498" s="68" t="n">
        <f aca="false">I1498/$J$1*$E$1</f>
        <v>5739.51612903226</v>
      </c>
      <c r="K1498" s="97" t="n">
        <v>170</v>
      </c>
      <c r="L1498" s="69" t="n">
        <f aca="false">K1498-J1498</f>
        <v>-5569.51612903226</v>
      </c>
      <c r="M1498" s="69" t="n">
        <f aca="false">IFERROR((K1498/J1498%),"-")</f>
        <v>2.96192215821273</v>
      </c>
      <c r="N1498" s="100" t="n">
        <v>55</v>
      </c>
      <c r="O1498" s="98" t="str">
        <f aca="false">IF(F1498&lt;=$P$2,"Nov","")</f>
        <v>Nov</v>
      </c>
      <c r="P1498" s="97" t="n">
        <v>55</v>
      </c>
      <c r="Q1498" s="100" t="n">
        <f aca="false">K1498-P1498</f>
        <v>115</v>
      </c>
      <c r="R1498" s="98" t="n">
        <f aca="false">IFERROR(IF(O1498="Nov",(K1498/P1498-1)),0)</f>
        <v>2.09090909090909</v>
      </c>
      <c r="S1498" s="100" t="str">
        <f aca="false">IF(N1498&gt;0,IF(O1498="","-",IF(R1498&lt;0%,"DEGROWTH","GROWTH")))</f>
        <v>GROWTH</v>
      </c>
      <c r="T1498" s="101" t="n">
        <v>265</v>
      </c>
      <c r="U1498" s="101" t="str">
        <f aca="false">IF(F1498&lt;=$V$2,"Dec","")</f>
        <v>Dec</v>
      </c>
      <c r="V1498" s="97" t="n">
        <v>265</v>
      </c>
      <c r="W1498" s="104" t="n">
        <f aca="false">K1498-V1498</f>
        <v>-95</v>
      </c>
      <c r="X1498" s="103" t="n">
        <f aca="false">IFERROR(IF(U1498="Dec",(K1498/V1498-1)),0)</f>
        <v>-0.358490566037736</v>
      </c>
      <c r="Y1498" s="104" t="str">
        <f aca="false">IF(T1498&gt;0,IF(U1498="","-",IF(X1498&lt;0%,"DEGROWTH","GROWTH")))</f>
        <v>DEGROWTH</v>
      </c>
      <c r="Z1498" s="24" t="n">
        <v>0</v>
      </c>
      <c r="AA1498" s="24" t="n">
        <f aca="false">IF(H1498&gt;0,1,0)</f>
        <v>1</v>
      </c>
      <c r="AB1498" s="3" t="n">
        <v>1000001494</v>
      </c>
      <c r="AC1498" s="3"/>
    </row>
    <row r="1499" customFormat="false" ht="14.25" hidden="true" customHeight="true" outlineLevel="0" collapsed="false">
      <c r="A1499" s="23" t="s">
        <v>130</v>
      </c>
      <c r="B1499" s="65" t="s">
        <v>108</v>
      </c>
      <c r="C1499" s="65" t="s">
        <v>4611</v>
      </c>
      <c r="D1499" s="65" t="n">
        <v>1000001495</v>
      </c>
      <c r="E1499" s="66" t="s">
        <v>4612</v>
      </c>
      <c r="F1499" s="67" t="n">
        <v>43878</v>
      </c>
      <c r="G1499" s="67" t="str">
        <f aca="false">IF(I1499&gt;0,"Targeted Dealer","-")</f>
        <v>Targeted Dealer</v>
      </c>
      <c r="H1499" s="67"/>
      <c r="I1499" s="68" t="n">
        <v>255</v>
      </c>
      <c r="J1499" s="68" t="n">
        <f aca="false">I1499/$J$1*$E$1</f>
        <v>5322.09677419355</v>
      </c>
      <c r="K1499" s="97" t="n">
        <v>0</v>
      </c>
      <c r="L1499" s="69" t="n">
        <f aca="false">K1499-J1499</f>
        <v>-5322.09677419355</v>
      </c>
      <c r="M1499" s="69" t="n">
        <f aca="false">IFERROR((K1499/J1499%),"-")</f>
        <v>0</v>
      </c>
      <c r="N1499" s="100" t="n">
        <v>90</v>
      </c>
      <c r="O1499" s="98" t="str">
        <f aca="false">IF(F1499&lt;=$P$2,"Nov","")</f>
        <v>Nov</v>
      </c>
      <c r="P1499" s="97" t="n">
        <v>90</v>
      </c>
      <c r="Q1499" s="100" t="n">
        <f aca="false">K1499-P1499</f>
        <v>-90</v>
      </c>
      <c r="R1499" s="98" t="n">
        <f aca="false">IFERROR(IF(O1499="Nov",(K1499/P1499-1)),0)</f>
        <v>-1</v>
      </c>
      <c r="S1499" s="100" t="str">
        <f aca="false">IF(N1499&gt;0,IF(O1499="","-",IF(R1499&lt;0%,"DEGROWTH","GROWTH")))</f>
        <v>DEGROWTH</v>
      </c>
      <c r="T1499" s="101" t="n">
        <v>235</v>
      </c>
      <c r="U1499" s="101" t="str">
        <f aca="false">IF(F1499&lt;=$V$2,"Dec","")</f>
        <v>Dec</v>
      </c>
      <c r="V1499" s="97" t="n">
        <v>235</v>
      </c>
      <c r="W1499" s="104" t="n">
        <f aca="false">K1499-V1499</f>
        <v>-235</v>
      </c>
      <c r="X1499" s="103" t="n">
        <f aca="false">IFERROR(IF(U1499="Dec",(K1499/V1499-1)),0)</f>
        <v>-1</v>
      </c>
      <c r="Y1499" s="104" t="str">
        <f aca="false">IF(T1499&gt;0,IF(U1499="","-",IF(X1499&lt;0%,"DEGROWTH","GROWTH")))</f>
        <v>DEGROWTH</v>
      </c>
      <c r="Z1499" s="24" t="n">
        <v>1</v>
      </c>
      <c r="AA1499" s="24" t="n">
        <f aca="false">IF(H1499&gt;0,1,0)</f>
        <v>0</v>
      </c>
      <c r="AB1499" s="3" t="n">
        <v>1000001495</v>
      </c>
      <c r="AC1499" s="3"/>
    </row>
    <row r="1500" customFormat="false" ht="14.25" hidden="true" customHeight="true" outlineLevel="0" collapsed="false">
      <c r="A1500" s="23" t="s">
        <v>130</v>
      </c>
      <c r="B1500" s="65" t="s">
        <v>108</v>
      </c>
      <c r="C1500" s="65" t="s">
        <v>2670</v>
      </c>
      <c r="D1500" s="65" t="n">
        <v>1000001484</v>
      </c>
      <c r="E1500" s="66" t="s">
        <v>2671</v>
      </c>
      <c r="F1500" s="67" t="n">
        <v>43880</v>
      </c>
      <c r="G1500" s="67" t="str">
        <f aca="false">IF(I1500&gt;0,"Targeted Dealer","-")</f>
        <v>Targeted Dealer</v>
      </c>
      <c r="H1500" s="67" t="s">
        <v>627</v>
      </c>
      <c r="I1500" s="68" t="n">
        <v>1300</v>
      </c>
      <c r="J1500" s="68" t="n">
        <f aca="false">I1500/$J$1*$E$1</f>
        <v>27132.2580645161</v>
      </c>
      <c r="K1500" s="97" t="n">
        <v>945</v>
      </c>
      <c r="L1500" s="69" t="n">
        <f aca="false">K1500-J1500</f>
        <v>-26187.2580645161</v>
      </c>
      <c r="M1500" s="69" t="n">
        <f aca="false">IFERROR((K1500/J1500%),"-")</f>
        <v>3.48293900844133</v>
      </c>
      <c r="N1500" s="100" t="n">
        <v>650</v>
      </c>
      <c r="O1500" s="98" t="str">
        <f aca="false">IF(F1500&lt;=$P$2,"Nov","")</f>
        <v>Nov</v>
      </c>
      <c r="P1500" s="97" t="n">
        <v>650</v>
      </c>
      <c r="Q1500" s="100" t="n">
        <f aca="false">K1500-P1500</f>
        <v>295</v>
      </c>
      <c r="R1500" s="98" t="n">
        <f aca="false">IFERROR(IF(O1500="Nov",(K1500/P1500-1)),0)</f>
        <v>0.453846153846154</v>
      </c>
      <c r="S1500" s="100" t="str">
        <f aca="false">IF(N1500&gt;0,IF(O1500="","-",IF(R1500&lt;0%,"DEGROWTH","GROWTH")))</f>
        <v>GROWTH</v>
      </c>
      <c r="T1500" s="101" t="n">
        <v>1140</v>
      </c>
      <c r="U1500" s="101" t="str">
        <f aca="false">IF(F1500&lt;=$V$2,"Dec","")</f>
        <v>Dec</v>
      </c>
      <c r="V1500" s="97" t="n">
        <v>1140</v>
      </c>
      <c r="W1500" s="104" t="n">
        <f aca="false">K1500-V1500</f>
        <v>-195</v>
      </c>
      <c r="X1500" s="103" t="n">
        <f aca="false">IFERROR(IF(U1500="Dec",(K1500/V1500-1)),0)</f>
        <v>-0.171052631578947</v>
      </c>
      <c r="Y1500" s="104" t="str">
        <f aca="false">IF(T1500&gt;0,IF(U1500="","-",IF(X1500&lt;0%,"DEGROWTH","GROWTH")))</f>
        <v>DEGROWTH</v>
      </c>
      <c r="Z1500" s="24" t="n">
        <v>0</v>
      </c>
      <c r="AA1500" s="24" t="n">
        <f aca="false">IF(H1500&gt;0,1,0)</f>
        <v>1</v>
      </c>
      <c r="AB1500" s="3" t="n">
        <v>1000001484</v>
      </c>
      <c r="AC1500" s="3"/>
    </row>
    <row r="1501" customFormat="false" ht="14.25" hidden="true" customHeight="true" outlineLevel="0" collapsed="false">
      <c r="A1501" s="23" t="s">
        <v>130</v>
      </c>
      <c r="B1501" s="65" t="s">
        <v>108</v>
      </c>
      <c r="C1501" s="65" t="s">
        <v>2672</v>
      </c>
      <c r="D1501" s="65" t="n">
        <v>1000001511</v>
      </c>
      <c r="E1501" s="66" t="s">
        <v>2673</v>
      </c>
      <c r="F1501" s="67" t="n">
        <v>43882</v>
      </c>
      <c r="G1501" s="67" t="str">
        <f aca="false">IF(I1501&gt;0,"Targeted Dealer","-")</f>
        <v>Targeted Dealer</v>
      </c>
      <c r="H1501" s="67"/>
      <c r="I1501" s="68" t="n">
        <v>400</v>
      </c>
      <c r="J1501" s="68" t="n">
        <f aca="false">I1501/$J$1*$E$1</f>
        <v>8348.38709677419</v>
      </c>
      <c r="K1501" s="97" t="n">
        <v>445</v>
      </c>
      <c r="L1501" s="69" t="n">
        <f aca="false">K1501-J1501</f>
        <v>-7903.38709677419</v>
      </c>
      <c r="M1501" s="69" t="n">
        <f aca="false">IFERROR((K1501/J1501%),"-")</f>
        <v>5.33037094281298</v>
      </c>
      <c r="N1501" s="100" t="n">
        <v>230</v>
      </c>
      <c r="O1501" s="98" t="str">
        <f aca="false">IF(F1501&lt;=$P$2,"Nov","")</f>
        <v>Nov</v>
      </c>
      <c r="P1501" s="97" t="n">
        <v>230</v>
      </c>
      <c r="Q1501" s="100" t="n">
        <f aca="false">K1501-P1501</f>
        <v>215</v>
      </c>
      <c r="R1501" s="98" t="n">
        <f aca="false">IFERROR(IF(O1501="Nov",(K1501/P1501-1)),0)</f>
        <v>0.934782608695652</v>
      </c>
      <c r="S1501" s="100" t="str">
        <f aca="false">IF(N1501&gt;0,IF(O1501="","-",IF(R1501&lt;0%,"DEGROWTH","GROWTH")))</f>
        <v>GROWTH</v>
      </c>
      <c r="T1501" s="101" t="n">
        <v>375.5</v>
      </c>
      <c r="U1501" s="101" t="str">
        <f aca="false">IF(F1501&lt;=$V$2,"Dec","")</f>
        <v>Dec</v>
      </c>
      <c r="V1501" s="97" t="n">
        <v>375.5</v>
      </c>
      <c r="W1501" s="104" t="n">
        <f aca="false">K1501-V1501</f>
        <v>69.5</v>
      </c>
      <c r="X1501" s="103" t="n">
        <f aca="false">IFERROR(IF(U1501="Dec",(K1501/V1501-1)),0)</f>
        <v>0.18508655126498</v>
      </c>
      <c r="Y1501" s="104" t="str">
        <f aca="false">IF(T1501&gt;0,IF(U1501="","-",IF(X1501&lt;0%,"DEGROWTH","GROWTH")))</f>
        <v>GROWTH</v>
      </c>
      <c r="Z1501" s="24" t="n">
        <v>0</v>
      </c>
      <c r="AA1501" s="24" t="n">
        <f aca="false">IF(H1501&gt;0,1,0)</f>
        <v>0</v>
      </c>
      <c r="AB1501" s="3" t="n">
        <v>1000001511</v>
      </c>
      <c r="AC1501" s="3"/>
    </row>
    <row r="1502" customFormat="false" ht="14.25" hidden="true" customHeight="true" outlineLevel="0" collapsed="false">
      <c r="A1502" s="23" t="s">
        <v>130</v>
      </c>
      <c r="B1502" s="65" t="s">
        <v>108</v>
      </c>
      <c r="C1502" s="65" t="s">
        <v>2674</v>
      </c>
      <c r="D1502" s="65" t="n">
        <v>1000001485</v>
      </c>
      <c r="E1502" s="66" t="s">
        <v>2675</v>
      </c>
      <c r="F1502" s="67" t="n">
        <v>43977</v>
      </c>
      <c r="G1502" s="67" t="str">
        <f aca="false">IF(I1502&gt;0,"Targeted Dealer","-")</f>
        <v>Targeted Dealer</v>
      </c>
      <c r="H1502" s="67"/>
      <c r="I1502" s="68" t="n">
        <v>300</v>
      </c>
      <c r="J1502" s="68" t="n">
        <f aca="false">I1502/$J$1*$E$1</f>
        <v>6261.29032258065</v>
      </c>
      <c r="K1502" s="97" t="n">
        <v>240</v>
      </c>
      <c r="L1502" s="69" t="n">
        <f aca="false">K1502-J1502</f>
        <v>-6021.29032258065</v>
      </c>
      <c r="M1502" s="69" t="n">
        <f aca="false">IFERROR((K1502/J1502%),"-")</f>
        <v>3.83307573415765</v>
      </c>
      <c r="N1502" s="100" t="n">
        <v>65</v>
      </c>
      <c r="O1502" s="98" t="str">
        <f aca="false">IF(F1502&lt;=$P$2,"Nov","")</f>
        <v>Nov</v>
      </c>
      <c r="P1502" s="97" t="n">
        <v>65</v>
      </c>
      <c r="Q1502" s="100" t="n">
        <f aca="false">K1502-P1502</f>
        <v>175</v>
      </c>
      <c r="R1502" s="98" t="n">
        <f aca="false">IFERROR(IF(O1502="Nov",(K1502/P1502-1)),0)</f>
        <v>2.69230769230769</v>
      </c>
      <c r="S1502" s="100" t="str">
        <f aca="false">IF(N1502&gt;0,IF(O1502="","-",IF(R1502&lt;0%,"DEGROWTH","GROWTH")))</f>
        <v>GROWTH</v>
      </c>
      <c r="T1502" s="101" t="n">
        <v>275</v>
      </c>
      <c r="U1502" s="101" t="str">
        <f aca="false">IF(F1502&lt;=$V$2,"Dec","")</f>
        <v>Dec</v>
      </c>
      <c r="V1502" s="97" t="n">
        <v>275</v>
      </c>
      <c r="W1502" s="104" t="n">
        <f aca="false">K1502-V1502</f>
        <v>-35</v>
      </c>
      <c r="X1502" s="103" t="n">
        <f aca="false">IFERROR(IF(U1502="Dec",(K1502/V1502-1)),0)</f>
        <v>-0.127272727272727</v>
      </c>
      <c r="Y1502" s="104" t="str">
        <f aca="false">IF(T1502&gt;0,IF(U1502="","-",IF(X1502&lt;0%,"DEGROWTH","GROWTH")))</f>
        <v>DEGROWTH</v>
      </c>
      <c r="Z1502" s="24" t="n">
        <v>0</v>
      </c>
      <c r="AA1502" s="24" t="n">
        <f aca="false">IF(H1502&gt;0,1,0)</f>
        <v>0</v>
      </c>
      <c r="AB1502" s="3" t="n">
        <v>1000001485</v>
      </c>
      <c r="AC1502" s="3"/>
    </row>
    <row r="1503" customFormat="false" ht="14.25" hidden="true" customHeight="true" outlineLevel="0" collapsed="false">
      <c r="A1503" s="23" t="s">
        <v>130</v>
      </c>
      <c r="B1503" s="65" t="s">
        <v>108</v>
      </c>
      <c r="C1503" s="65" t="s">
        <v>2676</v>
      </c>
      <c r="D1503" s="65" t="n">
        <v>1000001486</v>
      </c>
      <c r="E1503" s="66" t="s">
        <v>2677</v>
      </c>
      <c r="F1503" s="67" t="n">
        <v>44030</v>
      </c>
      <c r="G1503" s="67" t="str">
        <f aca="false">IF(I1503&gt;0,"Targeted Dealer","-")</f>
        <v>Targeted Dealer</v>
      </c>
      <c r="H1503" s="67" t="s">
        <v>627</v>
      </c>
      <c r="I1503" s="68" t="n">
        <v>175</v>
      </c>
      <c r="J1503" s="68" t="n">
        <f aca="false">I1503/$J$1*$E$1</f>
        <v>3652.41935483871</v>
      </c>
      <c r="K1503" s="97" t="n">
        <v>200</v>
      </c>
      <c r="L1503" s="69" t="n">
        <f aca="false">K1503-J1503</f>
        <v>-3452.41935483871</v>
      </c>
      <c r="M1503" s="69" t="n">
        <f aca="false">IFERROR((K1503/J1503%),"-")</f>
        <v>5.47582247736807</v>
      </c>
      <c r="N1503" s="100" t="n">
        <v>110</v>
      </c>
      <c r="O1503" s="98" t="str">
        <f aca="false">IF(F1503&lt;=$P$2,"Nov","")</f>
        <v>Nov</v>
      </c>
      <c r="P1503" s="97" t="n">
        <v>110</v>
      </c>
      <c r="Q1503" s="100" t="n">
        <f aca="false">K1503-P1503</f>
        <v>90</v>
      </c>
      <c r="R1503" s="98" t="n">
        <f aca="false">IFERROR(IF(O1503="Nov",(K1503/P1503-1)),0)</f>
        <v>0.818181818181818</v>
      </c>
      <c r="S1503" s="100" t="str">
        <f aca="false">IF(N1503&gt;0,IF(O1503="","-",IF(R1503&lt;0%,"DEGROWTH","GROWTH")))</f>
        <v>GROWTH</v>
      </c>
      <c r="T1503" s="101" t="n">
        <v>155</v>
      </c>
      <c r="U1503" s="101" t="str">
        <f aca="false">IF(F1503&lt;=$V$2,"Dec","")</f>
        <v>Dec</v>
      </c>
      <c r="V1503" s="97" t="n">
        <v>155</v>
      </c>
      <c r="W1503" s="104" t="n">
        <f aca="false">K1503-V1503</f>
        <v>45</v>
      </c>
      <c r="X1503" s="103" t="n">
        <f aca="false">IFERROR(IF(U1503="Dec",(K1503/V1503-1)),0)</f>
        <v>0.290322580645161</v>
      </c>
      <c r="Y1503" s="104" t="str">
        <f aca="false">IF(T1503&gt;0,IF(U1503="","-",IF(X1503&lt;0%,"DEGROWTH","GROWTH")))</f>
        <v>GROWTH</v>
      </c>
      <c r="Z1503" s="24" t="n">
        <v>0</v>
      </c>
      <c r="AA1503" s="24" t="n">
        <f aca="false">IF(H1503&gt;0,1,0)</f>
        <v>1</v>
      </c>
      <c r="AB1503" s="3" t="n">
        <v>1000001486</v>
      </c>
      <c r="AC1503" s="3"/>
    </row>
    <row r="1504" customFormat="false" ht="14.25" hidden="true" customHeight="true" outlineLevel="0" collapsed="false">
      <c r="A1504" s="23" t="s">
        <v>130</v>
      </c>
      <c r="B1504" s="65" t="s">
        <v>108</v>
      </c>
      <c r="C1504" s="65" t="s">
        <v>4291</v>
      </c>
      <c r="D1504" s="65" t="n">
        <v>1000001504</v>
      </c>
      <c r="E1504" s="66" t="s">
        <v>4292</v>
      </c>
      <c r="F1504" s="67" t="n">
        <v>44232</v>
      </c>
      <c r="G1504" s="67" t="str">
        <f aca="false">IF(I1504&gt;0,"Targeted Dealer","-")</f>
        <v>Targeted Dealer</v>
      </c>
      <c r="H1504" s="67"/>
      <c r="I1504" s="68" t="n">
        <v>30</v>
      </c>
      <c r="J1504" s="68" t="n">
        <f aca="false">I1504/$J$1*$E$1</f>
        <v>626.129032258065</v>
      </c>
      <c r="K1504" s="97" t="n">
        <v>99</v>
      </c>
      <c r="L1504" s="69" t="n">
        <f aca="false">K1504-J1504</f>
        <v>-527.129032258065</v>
      </c>
      <c r="M1504" s="69" t="n">
        <f aca="false">IFERROR((K1504/J1504%),"-")</f>
        <v>15.8114374034003</v>
      </c>
      <c r="N1504" s="100" t="n">
        <v>0</v>
      </c>
      <c r="O1504" s="98" t="str">
        <f aca="false">IF(F1504&lt;=$P$2,"Nov","")</f>
        <v>Nov</v>
      </c>
      <c r="P1504" s="97" t="n">
        <v>0</v>
      </c>
      <c r="Q1504" s="100" t="n">
        <f aca="false">K1504-P1504</f>
        <v>99</v>
      </c>
      <c r="R1504" s="98" t="n">
        <f aca="false">IFERROR(IF(O1504="Nov",(K1504/P1504-1)),0)</f>
        <v>0</v>
      </c>
      <c r="S1504" s="105" t="b">
        <f aca="false">IF(N1504&gt;0,IF(O1504="","-",IF(R1504&lt;0%,"DEGROWTH","GROWTH")))</f>
        <v>0</v>
      </c>
      <c r="T1504" s="101" t="n">
        <v>0</v>
      </c>
      <c r="U1504" s="101" t="str">
        <f aca="false">IF(F1504&lt;=$V$2,"Dec","")</f>
        <v>Dec</v>
      </c>
      <c r="V1504" s="97" t="n">
        <v>0</v>
      </c>
      <c r="W1504" s="104" t="n">
        <f aca="false">K1504-V1504</f>
        <v>99</v>
      </c>
      <c r="X1504" s="103" t="n">
        <f aca="false">IFERROR(IF(U1504="Dec",(K1504/V1504-1)),0)</f>
        <v>0</v>
      </c>
      <c r="Y1504" s="106" t="b">
        <f aca="false">IF(T1504&gt;0,IF(U1504="","-",IF(X1504&lt;0%,"DEGROWTH","GROWTH")))</f>
        <v>0</v>
      </c>
      <c r="Z1504" s="24" t="n">
        <v>0</v>
      </c>
      <c r="AA1504" s="24" t="n">
        <f aca="false">IF(H1504&gt;0,1,0)</f>
        <v>0</v>
      </c>
      <c r="AB1504" s="3" t="n">
        <v>1000001504</v>
      </c>
      <c r="AC1504" s="3"/>
    </row>
    <row r="1505" customFormat="false" ht="14.25" hidden="true" customHeight="true" outlineLevel="0" collapsed="false">
      <c r="A1505" s="23" t="s">
        <v>130</v>
      </c>
      <c r="B1505" s="65" t="s">
        <v>108</v>
      </c>
      <c r="C1505" s="65" t="s">
        <v>2678</v>
      </c>
      <c r="D1505" s="65" t="n">
        <v>1000002006</v>
      </c>
      <c r="E1505" s="66" t="s">
        <v>2679</v>
      </c>
      <c r="F1505" s="67" t="n">
        <v>44478</v>
      </c>
      <c r="G1505" s="67" t="str">
        <f aca="false">IF(I1505&gt;0,"Targeted Dealer","-")</f>
        <v>Targeted Dealer</v>
      </c>
      <c r="H1505" s="67" t="s">
        <v>627</v>
      </c>
      <c r="I1505" s="68" t="n">
        <v>325</v>
      </c>
      <c r="J1505" s="68" t="n">
        <f aca="false">I1505/$J$1*$E$1</f>
        <v>6783.06451612903</v>
      </c>
      <c r="K1505" s="97" t="n">
        <v>180</v>
      </c>
      <c r="L1505" s="69" t="n">
        <f aca="false">K1505-J1505</f>
        <v>-6603.06451612903</v>
      </c>
      <c r="M1505" s="69" t="n">
        <f aca="false">IFERROR((K1505/J1505%),"-")</f>
        <v>2.6536678159553</v>
      </c>
      <c r="N1505" s="100" t="n">
        <v>200</v>
      </c>
      <c r="O1505" s="98" t="str">
        <f aca="false">IF(F1505&lt;=$P$2,"Nov","")</f>
        <v>Nov</v>
      </c>
      <c r="P1505" s="97" t="n">
        <v>200</v>
      </c>
      <c r="Q1505" s="100" t="n">
        <f aca="false">K1505-P1505</f>
        <v>-20</v>
      </c>
      <c r="R1505" s="98" t="n">
        <f aca="false">IFERROR(IF(O1505="Nov",(K1505/P1505-1)),0)</f>
        <v>-0.1</v>
      </c>
      <c r="S1505" s="100" t="str">
        <f aca="false">IF(N1505&gt;0,IF(O1505="","-",IF(R1505&lt;0%,"DEGROWTH","GROWTH")))</f>
        <v>DEGROWTH</v>
      </c>
      <c r="T1505" s="101" t="n">
        <v>300</v>
      </c>
      <c r="U1505" s="101" t="str">
        <f aca="false">IF(F1505&lt;=$V$2,"Dec","")</f>
        <v>Dec</v>
      </c>
      <c r="V1505" s="97" t="n">
        <v>300</v>
      </c>
      <c r="W1505" s="104" t="n">
        <f aca="false">K1505-V1505</f>
        <v>-120</v>
      </c>
      <c r="X1505" s="103" t="n">
        <f aca="false">IFERROR(IF(U1505="Dec",(K1505/V1505-1)),0)</f>
        <v>-0.4</v>
      </c>
      <c r="Y1505" s="104" t="str">
        <f aca="false">IF(T1505&gt;0,IF(U1505="","-",IF(X1505&lt;0%,"DEGROWTH","GROWTH")))</f>
        <v>DEGROWTH</v>
      </c>
      <c r="Z1505" s="24" t="n">
        <v>0</v>
      </c>
      <c r="AA1505" s="24" t="n">
        <f aca="false">IF(H1505&gt;0,1,0)</f>
        <v>1</v>
      </c>
      <c r="AB1505" s="3" t="n">
        <v>1000002006</v>
      </c>
      <c r="AC1505" s="3"/>
    </row>
    <row r="1506" customFormat="false" ht="14.25" hidden="true" customHeight="true" outlineLevel="0" collapsed="false">
      <c r="A1506" s="23" t="s">
        <v>130</v>
      </c>
      <c r="B1506" s="65" t="s">
        <v>108</v>
      </c>
      <c r="C1506" s="65" t="s">
        <v>4613</v>
      </c>
      <c r="D1506" s="65" t="n">
        <v>1000002015</v>
      </c>
      <c r="E1506" s="66" t="s">
        <v>4614</v>
      </c>
      <c r="F1506" s="67" t="n">
        <v>44495</v>
      </c>
      <c r="G1506" s="67" t="str">
        <f aca="false">IF(I1506&gt;0,"Targeted Dealer","-")</f>
        <v>-</v>
      </c>
      <c r="H1506" s="67"/>
      <c r="I1506" s="68" t="n">
        <v>0</v>
      </c>
      <c r="J1506" s="68" t="n">
        <f aca="false">I1506/$J$1*$E$1</f>
        <v>0</v>
      </c>
      <c r="K1506" s="97" t="n">
        <v>0</v>
      </c>
      <c r="L1506" s="69" t="n">
        <f aca="false">K1506-J1506</f>
        <v>0</v>
      </c>
      <c r="M1506" s="69" t="str">
        <f aca="false">IFERROR((K1506/J1506%),"-")</f>
        <v>-</v>
      </c>
      <c r="N1506" s="100" t="n">
        <v>0</v>
      </c>
      <c r="O1506" s="98" t="str">
        <f aca="false">IF(F1506&lt;=$P$2,"Nov","")</f>
        <v>Nov</v>
      </c>
      <c r="P1506" s="97" t="n">
        <v>0</v>
      </c>
      <c r="Q1506" s="100" t="n">
        <f aca="false">K1506-P1506</f>
        <v>0</v>
      </c>
      <c r="R1506" s="98" t="n">
        <f aca="false">IFERROR(IF(O1506="Nov",(K1506/P1506-1)),0)</f>
        <v>0</v>
      </c>
      <c r="S1506" s="105" t="b">
        <f aca="false">IF(N1506&gt;0,IF(O1506="","-",IF(R1506&lt;0%,"DEGROWTH","GROWTH")))</f>
        <v>0</v>
      </c>
      <c r="T1506" s="101" t="n">
        <v>8</v>
      </c>
      <c r="U1506" s="101" t="str">
        <f aca="false">IF(F1506&lt;=$V$2,"Dec","")</f>
        <v>Dec</v>
      </c>
      <c r="V1506" s="97" t="n">
        <v>8</v>
      </c>
      <c r="W1506" s="104" t="n">
        <f aca="false">K1506-V1506</f>
        <v>-8</v>
      </c>
      <c r="X1506" s="103" t="n">
        <f aca="false">IFERROR(IF(U1506="Dec",(K1506/V1506-1)),0)</f>
        <v>-1</v>
      </c>
      <c r="Y1506" s="104" t="str">
        <f aca="false">IF(T1506&gt;0,IF(U1506="","-",IF(X1506&lt;0%,"DEGROWTH","GROWTH")))</f>
        <v>DEGROWTH</v>
      </c>
      <c r="Z1506" s="24" t="n">
        <v>1</v>
      </c>
      <c r="AA1506" s="24" t="n">
        <f aca="false">IF(H1506&gt;0,1,0)</f>
        <v>0</v>
      </c>
      <c r="AB1506" s="3" t="n">
        <v>1000002015</v>
      </c>
      <c r="AC1506" s="3"/>
    </row>
    <row r="1507" customFormat="false" ht="14.25" hidden="true" customHeight="true" outlineLevel="0" collapsed="false">
      <c r="A1507" s="23" t="s">
        <v>130</v>
      </c>
      <c r="B1507" s="65" t="s">
        <v>108</v>
      </c>
      <c r="C1507" s="65" t="s">
        <v>2680</v>
      </c>
      <c r="D1507" s="65" t="n">
        <v>1000002041</v>
      </c>
      <c r="E1507" s="66" t="s">
        <v>2681</v>
      </c>
      <c r="F1507" s="67" t="n">
        <v>44501</v>
      </c>
      <c r="G1507" s="67" t="str">
        <f aca="false">IF(I1507&gt;0,"Targeted Dealer","-")</f>
        <v>Targeted Dealer</v>
      </c>
      <c r="H1507" s="67" t="s">
        <v>627</v>
      </c>
      <c r="I1507" s="68" t="n">
        <v>175</v>
      </c>
      <c r="J1507" s="68" t="n">
        <f aca="false">I1507/$J$1*$E$1</f>
        <v>3652.41935483871</v>
      </c>
      <c r="K1507" s="97" t="n">
        <v>125</v>
      </c>
      <c r="L1507" s="69" t="n">
        <f aca="false">K1507-J1507</f>
        <v>-3527.41935483871</v>
      </c>
      <c r="M1507" s="69" t="n">
        <f aca="false">IFERROR((K1507/J1507%),"-")</f>
        <v>3.42238904835505</v>
      </c>
      <c r="N1507" s="100" t="n">
        <v>105</v>
      </c>
      <c r="O1507" s="98" t="str">
        <f aca="false">IF(F1507&lt;=$P$2,"Nov","")</f>
        <v>Nov</v>
      </c>
      <c r="P1507" s="97" t="n">
        <v>105</v>
      </c>
      <c r="Q1507" s="100" t="n">
        <f aca="false">K1507-P1507</f>
        <v>20</v>
      </c>
      <c r="R1507" s="98" t="n">
        <f aca="false">IFERROR(IF(O1507="Nov",(K1507/P1507-1)),0)</f>
        <v>0.19047619047619</v>
      </c>
      <c r="S1507" s="100" t="str">
        <f aca="false">IF(N1507&gt;0,IF(O1507="","-",IF(R1507&lt;0%,"DEGROWTH","GROWTH")))</f>
        <v>GROWTH</v>
      </c>
      <c r="T1507" s="101" t="n">
        <v>150</v>
      </c>
      <c r="U1507" s="101" t="str">
        <f aca="false">IF(F1507&lt;=$V$2,"Dec","")</f>
        <v>Dec</v>
      </c>
      <c r="V1507" s="97" t="n">
        <v>150</v>
      </c>
      <c r="W1507" s="104" t="n">
        <f aca="false">K1507-V1507</f>
        <v>-25</v>
      </c>
      <c r="X1507" s="103" t="n">
        <f aca="false">IFERROR(IF(U1507="Dec",(K1507/V1507-1)),0)</f>
        <v>-0.166666666666667</v>
      </c>
      <c r="Y1507" s="104" t="str">
        <f aca="false">IF(T1507&gt;0,IF(U1507="","-",IF(X1507&lt;0%,"DEGROWTH","GROWTH")))</f>
        <v>DEGROWTH</v>
      </c>
      <c r="Z1507" s="24" t="n">
        <v>0</v>
      </c>
      <c r="AA1507" s="24" t="n">
        <f aca="false">IF(H1507&gt;0,1,0)</f>
        <v>1</v>
      </c>
      <c r="AB1507" s="3" t="n">
        <v>1000002041</v>
      </c>
      <c r="AC1507" s="3"/>
    </row>
    <row r="1508" customFormat="false" ht="14.25" hidden="true" customHeight="true" outlineLevel="0" collapsed="false">
      <c r="A1508" s="23" t="s">
        <v>130</v>
      </c>
      <c r="B1508" s="65" t="s">
        <v>108</v>
      </c>
      <c r="C1508" s="65" t="s">
        <v>2682</v>
      </c>
      <c r="D1508" s="65" t="n">
        <v>1000002044</v>
      </c>
      <c r="E1508" s="66" t="s">
        <v>2683</v>
      </c>
      <c r="F1508" s="67" t="n">
        <v>44501</v>
      </c>
      <c r="G1508" s="67" t="str">
        <f aca="false">IF(I1508&gt;0,"Targeted Dealer","-")</f>
        <v>Targeted Dealer</v>
      </c>
      <c r="H1508" s="67"/>
      <c r="I1508" s="68" t="n">
        <v>850</v>
      </c>
      <c r="J1508" s="68" t="n">
        <f aca="false">I1508/$J$1*$E$1</f>
        <v>17740.3225806452</v>
      </c>
      <c r="K1508" s="97" t="n">
        <v>741</v>
      </c>
      <c r="L1508" s="69" t="n">
        <f aca="false">K1508-J1508</f>
        <v>-16999.3225806452</v>
      </c>
      <c r="M1508" s="69" t="n">
        <f aca="false">IFERROR((K1508/J1508%),"-")</f>
        <v>4.17692517501591</v>
      </c>
      <c r="N1508" s="100" t="n">
        <v>774</v>
      </c>
      <c r="O1508" s="98" t="str">
        <f aca="false">IF(F1508&lt;=$P$2,"Nov","")</f>
        <v>Nov</v>
      </c>
      <c r="P1508" s="97" t="n">
        <v>774</v>
      </c>
      <c r="Q1508" s="100" t="n">
        <f aca="false">K1508-P1508</f>
        <v>-33</v>
      </c>
      <c r="R1508" s="98" t="n">
        <f aca="false">IFERROR(IF(O1508="Nov",(K1508/P1508-1)),0)</f>
        <v>-0.0426356589147287</v>
      </c>
      <c r="S1508" s="100" t="str">
        <f aca="false">IF(N1508&gt;0,IF(O1508="","-",IF(R1508&lt;0%,"DEGROWTH","GROWTH")))</f>
        <v>DEGROWTH</v>
      </c>
      <c r="T1508" s="101" t="n">
        <v>941</v>
      </c>
      <c r="U1508" s="101" t="str">
        <f aca="false">IF(F1508&lt;=$V$2,"Dec","")</f>
        <v>Dec</v>
      </c>
      <c r="V1508" s="97" t="n">
        <v>941</v>
      </c>
      <c r="W1508" s="104" t="n">
        <f aca="false">K1508-V1508</f>
        <v>-200</v>
      </c>
      <c r="X1508" s="103" t="n">
        <f aca="false">IFERROR(IF(U1508="Dec",(K1508/V1508-1)),0)</f>
        <v>-0.212539851222104</v>
      </c>
      <c r="Y1508" s="104" t="str">
        <f aca="false">IF(T1508&gt;0,IF(U1508="","-",IF(X1508&lt;0%,"DEGROWTH","GROWTH")))</f>
        <v>DEGROWTH</v>
      </c>
      <c r="Z1508" s="24" t="n">
        <v>0</v>
      </c>
      <c r="AA1508" s="24" t="n">
        <f aca="false">IF(H1508&gt;0,1,0)</f>
        <v>0</v>
      </c>
      <c r="AB1508" s="3" t="n">
        <v>1000002044</v>
      </c>
      <c r="AC1508" s="3"/>
    </row>
    <row r="1509" customFormat="false" ht="14.25" hidden="true" customHeight="true" outlineLevel="0" collapsed="false">
      <c r="A1509" s="23" t="s">
        <v>130</v>
      </c>
      <c r="B1509" s="65" t="s">
        <v>108</v>
      </c>
      <c r="C1509" s="65" t="s">
        <v>4615</v>
      </c>
      <c r="D1509" s="65" t="n">
        <v>1000002547</v>
      </c>
      <c r="E1509" s="66" t="s">
        <v>4616</v>
      </c>
      <c r="F1509" s="67" t="n">
        <v>44610</v>
      </c>
      <c r="G1509" s="67" t="str">
        <f aca="false">IF(I1509&gt;0,"Targeted Dealer","-")</f>
        <v>-</v>
      </c>
      <c r="H1509" s="67"/>
      <c r="I1509" s="68" t="n">
        <v>0</v>
      </c>
      <c r="J1509" s="68" t="n">
        <f aca="false">I1509/$J$1*$E$1</f>
        <v>0</v>
      </c>
      <c r="K1509" s="97" t="n">
        <v>0</v>
      </c>
      <c r="L1509" s="69" t="n">
        <f aca="false">K1509-J1509</f>
        <v>0</v>
      </c>
      <c r="M1509" s="69" t="str">
        <f aca="false">IFERROR((K1509/J1509%),"-")</f>
        <v>-</v>
      </c>
      <c r="N1509" s="100" t="n">
        <v>0</v>
      </c>
      <c r="O1509" s="98" t="str">
        <f aca="false">IF(F1509&lt;=$P$2,"Nov","")</f>
        <v>Nov</v>
      </c>
      <c r="P1509" s="97" t="n">
        <v>0</v>
      </c>
      <c r="Q1509" s="100" t="n">
        <f aca="false">K1509-P1509</f>
        <v>0</v>
      </c>
      <c r="R1509" s="98" t="n">
        <f aca="false">IFERROR(IF(O1509="Nov",(K1509/P1509-1)),0)</f>
        <v>0</v>
      </c>
      <c r="S1509" s="105" t="b">
        <f aca="false">IF(N1509&gt;0,IF(O1509="","-",IF(R1509&lt;0%,"DEGROWTH","GROWTH")))</f>
        <v>0</v>
      </c>
      <c r="T1509" s="101" t="n">
        <v>0</v>
      </c>
      <c r="U1509" s="101" t="str">
        <f aca="false">IF(F1509&lt;=$V$2,"Dec","")</f>
        <v>Dec</v>
      </c>
      <c r="V1509" s="97" t="n">
        <v>0</v>
      </c>
      <c r="W1509" s="104" t="n">
        <f aca="false">K1509-V1509</f>
        <v>0</v>
      </c>
      <c r="X1509" s="103" t="n">
        <f aca="false">IFERROR(IF(U1509="Dec",(K1509/V1509-1)),0)</f>
        <v>0</v>
      </c>
      <c r="Y1509" s="106" t="b">
        <f aca="false">IF(T1509&gt;0,IF(U1509="","-",IF(X1509&lt;0%,"DEGROWTH","GROWTH")))</f>
        <v>0</v>
      </c>
      <c r="Z1509" s="24" t="n">
        <v>1</v>
      </c>
      <c r="AA1509" s="24" t="n">
        <f aca="false">IF(H1509&gt;0,1,0)</f>
        <v>0</v>
      </c>
      <c r="AB1509" s="3" t="n">
        <v>1000002547</v>
      </c>
      <c r="AC1509" s="3"/>
    </row>
    <row r="1510" customFormat="false" ht="14.25" hidden="true" customHeight="true" outlineLevel="0" collapsed="false">
      <c r="A1510" s="23" t="s">
        <v>130</v>
      </c>
      <c r="B1510" s="65" t="s">
        <v>108</v>
      </c>
      <c r="C1510" s="65" t="s">
        <v>376</v>
      </c>
      <c r="D1510" s="65" t="n">
        <v>1000002772</v>
      </c>
      <c r="E1510" s="66" t="s">
        <v>377</v>
      </c>
      <c r="F1510" s="67" t="n">
        <v>44692</v>
      </c>
      <c r="G1510" s="67" t="str">
        <f aca="false">IF(I1510&gt;0,"Targeted Dealer","-")</f>
        <v>Targeted Dealer</v>
      </c>
      <c r="H1510" s="67"/>
      <c r="I1510" s="68" t="n">
        <v>125</v>
      </c>
      <c r="J1510" s="68" t="n">
        <f aca="false">I1510/$J$1*$E$1</f>
        <v>2608.87096774194</v>
      </c>
      <c r="K1510" s="97" t="n">
        <v>54</v>
      </c>
      <c r="L1510" s="69" t="n">
        <f aca="false">K1510-J1510</f>
        <v>-2554.87096774194</v>
      </c>
      <c r="M1510" s="69" t="n">
        <f aca="false">IFERROR((K1510/J1510%),"-")</f>
        <v>2.06986089644513</v>
      </c>
      <c r="N1510" s="100" t="n">
        <v>43</v>
      </c>
      <c r="O1510" s="98" t="str">
        <f aca="false">IF(F1510&lt;=$P$2,"Nov","")</f>
        <v>Nov</v>
      </c>
      <c r="P1510" s="97" t="n">
        <v>43</v>
      </c>
      <c r="Q1510" s="100" t="n">
        <f aca="false">K1510-P1510</f>
        <v>11</v>
      </c>
      <c r="R1510" s="98" t="n">
        <f aca="false">IFERROR(IF(O1510="Nov",(K1510/P1510-1)),0)</f>
        <v>0.255813953488372</v>
      </c>
      <c r="S1510" s="100" t="str">
        <f aca="false">IF(N1510&gt;0,IF(O1510="","-",IF(R1510&lt;0%,"DEGROWTH","GROWTH")))</f>
        <v>GROWTH</v>
      </c>
      <c r="T1510" s="101" t="n">
        <v>116.5</v>
      </c>
      <c r="U1510" s="101" t="str">
        <f aca="false">IF(F1510&lt;=$V$2,"Dec","")</f>
        <v>Dec</v>
      </c>
      <c r="V1510" s="97" t="n">
        <v>116.5</v>
      </c>
      <c r="W1510" s="104" t="n">
        <f aca="false">K1510-V1510</f>
        <v>-62.5</v>
      </c>
      <c r="X1510" s="103" t="n">
        <f aca="false">IFERROR(IF(U1510="Dec",(K1510/V1510-1)),0)</f>
        <v>-0.536480686695279</v>
      </c>
      <c r="Y1510" s="104" t="str">
        <f aca="false">IF(T1510&gt;0,IF(U1510="","-",IF(X1510&lt;0%,"DEGROWTH","GROWTH")))</f>
        <v>DEGROWTH</v>
      </c>
      <c r="Z1510" s="24" t="n">
        <v>0</v>
      </c>
      <c r="AA1510" s="24" t="n">
        <f aca="false">IF(H1510&gt;0,1,0)</f>
        <v>0</v>
      </c>
      <c r="AB1510" s="3" t="n">
        <v>1000002772</v>
      </c>
      <c r="AC1510" s="3"/>
    </row>
    <row r="1511" customFormat="false" ht="14.25" hidden="true" customHeight="true" outlineLevel="0" collapsed="false">
      <c r="A1511" s="23" t="s">
        <v>130</v>
      </c>
      <c r="B1511" s="65" t="s">
        <v>108</v>
      </c>
      <c r="C1511" s="65" t="s">
        <v>2684</v>
      </c>
      <c r="D1511" s="65" t="n">
        <v>1000002851</v>
      </c>
      <c r="E1511" s="66" t="s">
        <v>2685</v>
      </c>
      <c r="F1511" s="67" t="n">
        <v>44744</v>
      </c>
      <c r="G1511" s="67" t="str">
        <f aca="false">IF(I1511&gt;0,"Targeted Dealer","-")</f>
        <v>Targeted Dealer</v>
      </c>
      <c r="H1511" s="67" t="s">
        <v>627</v>
      </c>
      <c r="I1511" s="68" t="n">
        <v>110</v>
      </c>
      <c r="J1511" s="68" t="n">
        <f aca="false">I1511/$J$1*$E$1</f>
        <v>2295.8064516129</v>
      </c>
      <c r="K1511" s="97" t="n">
        <v>165</v>
      </c>
      <c r="L1511" s="69" t="n">
        <f aca="false">K1511-J1511</f>
        <v>-2130.8064516129</v>
      </c>
      <c r="M1511" s="69" t="n">
        <f aca="false">IFERROR((K1511/J1511%),"-")</f>
        <v>7.18701700154559</v>
      </c>
      <c r="N1511" s="100" t="n">
        <v>80</v>
      </c>
      <c r="O1511" s="98" t="str">
        <f aca="false">IF(F1511&lt;=$P$2,"Nov","")</f>
        <v>Nov</v>
      </c>
      <c r="P1511" s="97" t="n">
        <v>80</v>
      </c>
      <c r="Q1511" s="100" t="n">
        <f aca="false">K1511-P1511</f>
        <v>85</v>
      </c>
      <c r="R1511" s="98" t="n">
        <f aca="false">IFERROR(IF(O1511="Nov",(K1511/P1511-1)),0)</f>
        <v>1.0625</v>
      </c>
      <c r="S1511" s="100" t="str">
        <f aca="false">IF(N1511&gt;0,IF(O1511="","-",IF(R1511&lt;0%,"DEGROWTH","GROWTH")))</f>
        <v>GROWTH</v>
      </c>
      <c r="T1511" s="101" t="n">
        <v>100</v>
      </c>
      <c r="U1511" s="101" t="str">
        <f aca="false">IF(F1511&lt;=$V$2,"Dec","")</f>
        <v>Dec</v>
      </c>
      <c r="V1511" s="97" t="n">
        <v>100</v>
      </c>
      <c r="W1511" s="104" t="n">
        <f aca="false">K1511-V1511</f>
        <v>65</v>
      </c>
      <c r="X1511" s="103" t="n">
        <f aca="false">IFERROR(IF(U1511="Dec",(K1511/V1511-1)),0)</f>
        <v>0.65</v>
      </c>
      <c r="Y1511" s="104" t="str">
        <f aca="false">IF(T1511&gt;0,IF(U1511="","-",IF(X1511&lt;0%,"DEGROWTH","GROWTH")))</f>
        <v>GROWTH</v>
      </c>
      <c r="Z1511" s="24" t="n">
        <v>0</v>
      </c>
      <c r="AA1511" s="24" t="n">
        <f aca="false">IF(H1511&gt;0,1,0)</f>
        <v>1</v>
      </c>
      <c r="AB1511" s="3" t="n">
        <v>1000002851</v>
      </c>
      <c r="AC1511" s="3"/>
    </row>
    <row r="1512" customFormat="false" ht="14.25" hidden="true" customHeight="true" outlineLevel="0" collapsed="false">
      <c r="A1512" s="23" t="s">
        <v>130</v>
      </c>
      <c r="B1512" s="65" t="s">
        <v>108</v>
      </c>
      <c r="C1512" s="65" t="s">
        <v>2686</v>
      </c>
      <c r="D1512" s="65" t="n">
        <v>1000002867</v>
      </c>
      <c r="E1512" s="66" t="s">
        <v>2687</v>
      </c>
      <c r="F1512" s="67" t="n">
        <v>44768</v>
      </c>
      <c r="G1512" s="67" t="str">
        <f aca="false">IF(I1512&gt;0,"Targeted Dealer","-")</f>
        <v>Targeted Dealer</v>
      </c>
      <c r="H1512" s="67"/>
      <c r="I1512" s="68" t="n">
        <v>50</v>
      </c>
      <c r="J1512" s="68" t="n">
        <f aca="false">I1512/$J$1*$E$1</f>
        <v>1043.54838709677</v>
      </c>
      <c r="K1512" s="97" t="n">
        <v>40</v>
      </c>
      <c r="L1512" s="69" t="n">
        <f aca="false">K1512-J1512</f>
        <v>-1003.54838709677</v>
      </c>
      <c r="M1512" s="69" t="n">
        <f aca="false">IFERROR((K1512/J1512%),"-")</f>
        <v>3.83307573415765</v>
      </c>
      <c r="N1512" s="100" t="n">
        <v>16</v>
      </c>
      <c r="O1512" s="98" t="str">
        <f aca="false">IF(F1512&lt;=$P$2,"Nov","")</f>
        <v>Nov</v>
      </c>
      <c r="P1512" s="97" t="n">
        <v>16</v>
      </c>
      <c r="Q1512" s="100" t="n">
        <f aca="false">K1512-P1512</f>
        <v>24</v>
      </c>
      <c r="R1512" s="98" t="n">
        <f aca="false">IFERROR(IF(O1512="Nov",(K1512/P1512-1)),0)</f>
        <v>1.5</v>
      </c>
      <c r="S1512" s="100" t="str">
        <f aca="false">IF(N1512&gt;0,IF(O1512="","-",IF(R1512&lt;0%,"DEGROWTH","GROWTH")))</f>
        <v>GROWTH</v>
      </c>
      <c r="T1512" s="101" t="n">
        <v>72</v>
      </c>
      <c r="U1512" s="101" t="str">
        <f aca="false">IF(F1512&lt;=$V$2,"Dec","")</f>
        <v>Dec</v>
      </c>
      <c r="V1512" s="97" t="n">
        <v>72</v>
      </c>
      <c r="W1512" s="104" t="n">
        <f aca="false">K1512-V1512</f>
        <v>-32</v>
      </c>
      <c r="X1512" s="103" t="n">
        <f aca="false">IFERROR(IF(U1512="Dec",(K1512/V1512-1)),0)</f>
        <v>-0.444444444444444</v>
      </c>
      <c r="Y1512" s="104" t="str">
        <f aca="false">IF(T1512&gt;0,IF(U1512="","-",IF(X1512&lt;0%,"DEGROWTH","GROWTH")))</f>
        <v>DEGROWTH</v>
      </c>
      <c r="Z1512" s="24" t="n">
        <v>0</v>
      </c>
      <c r="AA1512" s="24" t="n">
        <f aca="false">IF(H1512&gt;0,1,0)</f>
        <v>0</v>
      </c>
      <c r="AB1512" s="3" t="n">
        <v>1000002867</v>
      </c>
      <c r="AC1512" s="3"/>
    </row>
    <row r="1513" customFormat="false" ht="14.25" hidden="true" customHeight="true" outlineLevel="0" collapsed="false">
      <c r="A1513" s="23" t="s">
        <v>130</v>
      </c>
      <c r="B1513" s="65" t="s">
        <v>108</v>
      </c>
      <c r="C1513" s="65" t="s">
        <v>2688</v>
      </c>
      <c r="D1513" s="65" t="n">
        <v>1000002981</v>
      </c>
      <c r="E1513" s="65" t="s">
        <v>2689</v>
      </c>
      <c r="F1513" s="67" t="n">
        <v>44830</v>
      </c>
      <c r="G1513" s="67" t="str">
        <f aca="false">IF(I1513&gt;0,"Targeted Dealer","-")</f>
        <v>Targeted Dealer</v>
      </c>
      <c r="H1513" s="67" t="s">
        <v>627</v>
      </c>
      <c r="I1513" s="68" t="n">
        <v>400</v>
      </c>
      <c r="J1513" s="68" t="n">
        <f aca="false">I1513/$J$1*$E$1</f>
        <v>8348.38709677419</v>
      </c>
      <c r="K1513" s="97" t="n">
        <v>510</v>
      </c>
      <c r="L1513" s="69" t="n">
        <f aca="false">K1513-J1513</f>
        <v>-7838.38709677419</v>
      </c>
      <c r="M1513" s="69" t="n">
        <f aca="false">IFERROR((K1513/J1513%),"-")</f>
        <v>6.10896445131376</v>
      </c>
      <c r="N1513" s="100" t="n">
        <v>275</v>
      </c>
      <c r="O1513" s="98" t="str">
        <f aca="false">IF(F1513&lt;=$P$2,"Nov","")</f>
        <v>Nov</v>
      </c>
      <c r="P1513" s="97" t="n">
        <v>275</v>
      </c>
      <c r="Q1513" s="100" t="n">
        <f aca="false">K1513-P1513</f>
        <v>235</v>
      </c>
      <c r="R1513" s="98" t="n">
        <f aca="false">IFERROR(IF(O1513="Nov",(K1513/P1513-1)),0)</f>
        <v>0.854545454545455</v>
      </c>
      <c r="S1513" s="100" t="str">
        <f aca="false">IF(N1513&gt;0,IF(O1513="","-",IF(R1513&lt;0%,"DEGROWTH","GROWTH")))</f>
        <v>GROWTH</v>
      </c>
      <c r="T1513" s="101" t="n">
        <v>350</v>
      </c>
      <c r="U1513" s="101" t="str">
        <f aca="false">IF(F1513&lt;=$V$2,"Dec","")</f>
        <v>Dec</v>
      </c>
      <c r="V1513" s="97" t="n">
        <v>350</v>
      </c>
      <c r="W1513" s="104" t="n">
        <f aca="false">K1513-V1513</f>
        <v>160</v>
      </c>
      <c r="X1513" s="103" t="n">
        <f aca="false">IFERROR(IF(U1513="Dec",(K1513/V1513-1)),0)</f>
        <v>0.457142857142857</v>
      </c>
      <c r="Y1513" s="104" t="str">
        <f aca="false">IF(T1513&gt;0,IF(U1513="","-",IF(X1513&lt;0%,"DEGROWTH","GROWTH")))</f>
        <v>GROWTH</v>
      </c>
      <c r="Z1513" s="24" t="n">
        <v>0</v>
      </c>
      <c r="AA1513" s="24" t="n">
        <f aca="false">IF(H1513&gt;0,1,0)</f>
        <v>1</v>
      </c>
      <c r="AB1513" s="3" t="n">
        <v>1000002981</v>
      </c>
      <c r="AC1513" s="3"/>
    </row>
    <row r="1514" customFormat="false" ht="14.25" hidden="true" customHeight="true" outlineLevel="0" collapsed="false">
      <c r="A1514" s="23" t="s">
        <v>130</v>
      </c>
      <c r="B1514" s="65" t="s">
        <v>108</v>
      </c>
      <c r="C1514" s="65" t="s">
        <v>2690</v>
      </c>
      <c r="D1514" s="65" t="n">
        <v>1000003242</v>
      </c>
      <c r="E1514" s="65" t="s">
        <v>2691</v>
      </c>
      <c r="F1514" s="67" t="n">
        <v>44936</v>
      </c>
      <c r="G1514" s="67" t="str">
        <f aca="false">IF(I1514&gt;0,"Targeted Dealer","-")</f>
        <v>Targeted Dealer</v>
      </c>
      <c r="H1514" s="67" t="s">
        <v>627</v>
      </c>
      <c r="I1514" s="68" t="n">
        <v>300</v>
      </c>
      <c r="J1514" s="68" t="n">
        <f aca="false">I1514/$J$1*$E$1</f>
        <v>6261.29032258065</v>
      </c>
      <c r="K1514" s="97" t="n">
        <v>158</v>
      </c>
      <c r="L1514" s="69" t="n">
        <f aca="false">K1514-J1514</f>
        <v>-6103.29032258065</v>
      </c>
      <c r="M1514" s="69" t="n">
        <f aca="false">IFERROR((K1514/J1514%),"-")</f>
        <v>2.52344152498712</v>
      </c>
      <c r="N1514" s="100" t="n">
        <v>338</v>
      </c>
      <c r="O1514" s="98" t="str">
        <f aca="false">IF(F1514&lt;=$P$2,"Nov","")</f>
        <v>Nov</v>
      </c>
      <c r="P1514" s="97" t="n">
        <v>338</v>
      </c>
      <c r="Q1514" s="100" t="n">
        <f aca="false">K1514-P1514</f>
        <v>-180</v>
      </c>
      <c r="R1514" s="98" t="n">
        <f aca="false">IFERROR(IF(O1514="Nov",(K1514/P1514-1)),0)</f>
        <v>-0.532544378698225</v>
      </c>
      <c r="S1514" s="100" t="str">
        <f aca="false">IF(N1514&gt;0,IF(O1514="","-",IF(R1514&lt;0%,"DEGROWTH","GROWTH")))</f>
        <v>DEGROWTH</v>
      </c>
      <c r="T1514" s="101" t="n">
        <v>208</v>
      </c>
      <c r="U1514" s="101" t="str">
        <f aca="false">IF(F1514&lt;=$V$2,"Dec","")</f>
        <v>Dec</v>
      </c>
      <c r="V1514" s="97" t="n">
        <v>208</v>
      </c>
      <c r="W1514" s="104" t="n">
        <f aca="false">K1514-V1514</f>
        <v>-50</v>
      </c>
      <c r="X1514" s="103" t="n">
        <f aca="false">IFERROR(IF(U1514="Dec",(K1514/V1514-1)),0)</f>
        <v>-0.240384615384615</v>
      </c>
      <c r="Y1514" s="104" t="str">
        <f aca="false">IF(T1514&gt;0,IF(U1514="","-",IF(X1514&lt;0%,"DEGROWTH","GROWTH")))</f>
        <v>DEGROWTH</v>
      </c>
      <c r="Z1514" s="24" t="n">
        <v>0</v>
      </c>
      <c r="AA1514" s="24" t="n">
        <f aca="false">IF(H1514&gt;0,1,0)</f>
        <v>1</v>
      </c>
      <c r="AB1514" s="3" t="n">
        <v>1000003242</v>
      </c>
      <c r="AC1514" s="3"/>
    </row>
    <row r="1515" customFormat="false" ht="14.25" hidden="true" customHeight="true" outlineLevel="0" collapsed="false">
      <c r="A1515" s="23" t="s">
        <v>130</v>
      </c>
      <c r="B1515" s="65" t="s">
        <v>108</v>
      </c>
      <c r="C1515" s="65" t="s">
        <v>378</v>
      </c>
      <c r="D1515" s="65" t="n">
        <v>1000003373</v>
      </c>
      <c r="E1515" s="65" t="s">
        <v>379</v>
      </c>
      <c r="F1515" s="67" t="n">
        <v>44977</v>
      </c>
      <c r="G1515" s="67" t="str">
        <f aca="false">IF(I1515&gt;0,"Targeted Dealer","-")</f>
        <v>Targeted Dealer</v>
      </c>
      <c r="H1515" s="67"/>
      <c r="I1515" s="68" t="n">
        <v>60</v>
      </c>
      <c r="J1515" s="68" t="n">
        <f aca="false">I1515/$J$1*$E$1</f>
        <v>1252.25806451613</v>
      </c>
      <c r="K1515" s="97" t="n">
        <v>59</v>
      </c>
      <c r="L1515" s="69" t="n">
        <f aca="false">K1515-J1515</f>
        <v>-1193.25806451613</v>
      </c>
      <c r="M1515" s="69" t="n">
        <f aca="false">IFERROR((K1515/J1515%),"-")</f>
        <v>4.71148892323545</v>
      </c>
      <c r="N1515" s="100" t="n">
        <v>75</v>
      </c>
      <c r="O1515" s="98" t="str">
        <f aca="false">IF(F1515&lt;=$P$2,"Nov","")</f>
        <v>Nov</v>
      </c>
      <c r="P1515" s="97" t="n">
        <v>75</v>
      </c>
      <c r="Q1515" s="100" t="n">
        <f aca="false">K1515-P1515</f>
        <v>-16</v>
      </c>
      <c r="R1515" s="98" t="n">
        <f aca="false">IFERROR(IF(O1515="Nov",(K1515/P1515-1)),0)</f>
        <v>-0.213333333333333</v>
      </c>
      <c r="S1515" s="100" t="str">
        <f aca="false">IF(N1515&gt;0,IF(O1515="","-",IF(R1515&lt;0%,"DEGROWTH","GROWTH")))</f>
        <v>DEGROWTH</v>
      </c>
      <c r="T1515" s="101" t="n">
        <v>25</v>
      </c>
      <c r="U1515" s="101" t="str">
        <f aca="false">IF(F1515&lt;=$V$2,"Dec","")</f>
        <v>Dec</v>
      </c>
      <c r="V1515" s="97" t="n">
        <v>25</v>
      </c>
      <c r="W1515" s="104" t="n">
        <f aca="false">K1515-V1515</f>
        <v>34</v>
      </c>
      <c r="X1515" s="103" t="n">
        <f aca="false">IFERROR(IF(U1515="Dec",(K1515/V1515-1)),0)</f>
        <v>1.36</v>
      </c>
      <c r="Y1515" s="104" t="str">
        <f aca="false">IF(T1515&gt;0,IF(U1515="","-",IF(X1515&lt;0%,"DEGROWTH","GROWTH")))</f>
        <v>GROWTH</v>
      </c>
      <c r="Z1515" s="24" t="n">
        <v>0</v>
      </c>
      <c r="AA1515" s="24" t="n">
        <f aca="false">IF(H1515&gt;0,1,0)</f>
        <v>0</v>
      </c>
      <c r="AB1515" s="3" t="n">
        <v>1000003373</v>
      </c>
      <c r="AC1515" s="3"/>
    </row>
    <row r="1516" customFormat="false" ht="14.25" hidden="true" customHeight="true" outlineLevel="0" collapsed="false">
      <c r="A1516" s="23" t="s">
        <v>130</v>
      </c>
      <c r="B1516" s="65" t="s">
        <v>108</v>
      </c>
      <c r="C1516" s="65" t="s">
        <v>2692</v>
      </c>
      <c r="D1516" s="65" t="n">
        <v>1000003505</v>
      </c>
      <c r="E1516" s="65" t="s">
        <v>2693</v>
      </c>
      <c r="F1516" s="67" t="n">
        <v>45045</v>
      </c>
      <c r="G1516" s="67" t="str">
        <f aca="false">IF(I1516&gt;0,"Targeted Dealer","-")</f>
        <v>Targeted Dealer</v>
      </c>
      <c r="H1516" s="67" t="s">
        <v>627</v>
      </c>
      <c r="I1516" s="68" t="n">
        <v>700</v>
      </c>
      <c r="J1516" s="68" t="n">
        <f aca="false">I1516/$J$1*$E$1</f>
        <v>14609.6774193548</v>
      </c>
      <c r="K1516" s="97" t="n">
        <v>465</v>
      </c>
      <c r="L1516" s="69" t="n">
        <f aca="false">K1516-J1516</f>
        <v>-14144.6774193548</v>
      </c>
      <c r="M1516" s="69" t="n">
        <f aca="false">IFERROR((K1516/J1516%),"-")</f>
        <v>3.18282181497019</v>
      </c>
      <c r="N1516" s="100" t="n">
        <v>440</v>
      </c>
      <c r="O1516" s="98" t="str">
        <f aca="false">IF(F1516&lt;=$P$2,"Nov","")</f>
        <v>Nov</v>
      </c>
      <c r="P1516" s="97" t="n">
        <v>440</v>
      </c>
      <c r="Q1516" s="100" t="n">
        <f aca="false">K1516-P1516</f>
        <v>25</v>
      </c>
      <c r="R1516" s="98" t="n">
        <f aca="false">IFERROR(IF(O1516="Nov",(K1516/P1516-1)),0)</f>
        <v>0.0568181818181819</v>
      </c>
      <c r="S1516" s="100" t="str">
        <f aca="false">IF(N1516&gt;0,IF(O1516="","-",IF(R1516&lt;0%,"DEGROWTH","GROWTH")))</f>
        <v>GROWTH</v>
      </c>
      <c r="T1516" s="101" t="n">
        <v>680</v>
      </c>
      <c r="U1516" s="101" t="str">
        <f aca="false">IF(F1516&lt;=$V$2,"Dec","")</f>
        <v>Dec</v>
      </c>
      <c r="V1516" s="97" t="n">
        <v>680</v>
      </c>
      <c r="W1516" s="104" t="n">
        <f aca="false">K1516-V1516</f>
        <v>-215</v>
      </c>
      <c r="X1516" s="103" t="n">
        <f aca="false">IFERROR(IF(U1516="Dec",(K1516/V1516-1)),0)</f>
        <v>-0.316176470588235</v>
      </c>
      <c r="Y1516" s="104" t="str">
        <f aca="false">IF(T1516&gt;0,IF(U1516="","-",IF(X1516&lt;0%,"DEGROWTH","GROWTH")))</f>
        <v>DEGROWTH</v>
      </c>
      <c r="Z1516" s="24" t="n">
        <v>0</v>
      </c>
      <c r="AA1516" s="24" t="n">
        <f aca="false">IF(H1516&gt;0,1,0)</f>
        <v>1</v>
      </c>
      <c r="AB1516" s="3" t="n">
        <v>1000003505</v>
      </c>
      <c r="AC1516" s="3"/>
    </row>
    <row r="1517" customFormat="false" ht="14.25" hidden="true" customHeight="true" outlineLevel="0" collapsed="false">
      <c r="A1517" s="24" t="s">
        <v>130</v>
      </c>
      <c r="B1517" s="128" t="s">
        <v>108</v>
      </c>
      <c r="C1517" s="128" t="s">
        <v>2694</v>
      </c>
      <c r="D1517" s="128" t="n">
        <v>1000003877</v>
      </c>
      <c r="E1517" s="128" t="s">
        <v>2695</v>
      </c>
      <c r="F1517" s="67" t="n">
        <v>45351</v>
      </c>
      <c r="G1517" s="67" t="str">
        <f aca="false">IF(I1517&gt;0,"Targeted Dealer","-")</f>
        <v>Targeted Dealer</v>
      </c>
      <c r="H1517" s="67"/>
      <c r="I1517" s="68" t="n">
        <v>200</v>
      </c>
      <c r="J1517" s="68" t="n">
        <f aca="false">I1517/$J$1*$E$1</f>
        <v>4174.1935483871</v>
      </c>
      <c r="K1517" s="97" t="n">
        <v>210</v>
      </c>
      <c r="L1517" s="69" t="n">
        <f aca="false">K1517-J1517</f>
        <v>-3964.1935483871</v>
      </c>
      <c r="M1517" s="69" t="n">
        <f aca="false">IFERROR((K1517/J1517%),"-")</f>
        <v>5.03091190108192</v>
      </c>
      <c r="N1517" s="100" t="n">
        <v>150</v>
      </c>
      <c r="O1517" s="98" t="str">
        <f aca="false">IF(F1517&lt;=$P$2,"Nov","")</f>
        <v>Nov</v>
      </c>
      <c r="P1517" s="97" t="n">
        <v>150</v>
      </c>
      <c r="Q1517" s="100" t="n">
        <f aca="false">K1517-P1517</f>
        <v>60</v>
      </c>
      <c r="R1517" s="98" t="n">
        <f aca="false">IFERROR(IF(O1517="Nov",(K1517/P1517-1)),0)</f>
        <v>0.4</v>
      </c>
      <c r="S1517" s="100" t="str">
        <f aca="false">IF(N1517&gt;0,IF(O1517="","-",IF(R1517&lt;0%,"DEGROWTH","GROWTH")))</f>
        <v>GROWTH</v>
      </c>
      <c r="T1517" s="101" t="n">
        <v>0</v>
      </c>
      <c r="U1517" s="101" t="str">
        <f aca="false">IF(F1517&lt;=$V$2,"Dec","")</f>
        <v>Dec</v>
      </c>
      <c r="V1517" s="97" t="n">
        <v>0</v>
      </c>
      <c r="W1517" s="104" t="n">
        <f aca="false">K1517-V1517</f>
        <v>210</v>
      </c>
      <c r="X1517" s="103" t="n">
        <f aca="false">IFERROR(IF(U1517="Dec",(K1517/V1517-1)),0)</f>
        <v>0</v>
      </c>
      <c r="Y1517" s="106" t="b">
        <f aca="false">IF(T1517&gt;0,IF(U1517="","-",IF(X1517&lt;0%,"DEGROWTH","GROWTH")))</f>
        <v>0</v>
      </c>
      <c r="Z1517" s="24" t="n">
        <v>0</v>
      </c>
      <c r="AA1517" s="24" t="n">
        <f aca="false">IF(H1517&gt;0,1,0)</f>
        <v>0</v>
      </c>
      <c r="AB1517" s="3" t="n">
        <v>1000003877</v>
      </c>
      <c r="AC1517" s="3"/>
    </row>
    <row r="1518" customFormat="false" ht="14.25" hidden="true" customHeight="true" outlineLevel="0" collapsed="false">
      <c r="A1518" s="24" t="s">
        <v>130</v>
      </c>
      <c r="B1518" s="128" t="s">
        <v>108</v>
      </c>
      <c r="C1518" s="128" t="s">
        <v>2696</v>
      </c>
      <c r="D1518" s="128" t="n">
        <v>1000003918</v>
      </c>
      <c r="E1518" s="128" t="s">
        <v>2697</v>
      </c>
      <c r="F1518" s="67" t="n">
        <v>45409</v>
      </c>
      <c r="G1518" s="67" t="str">
        <f aca="false">IF(I1518&gt;0,"Targeted Dealer","-")</f>
        <v>Targeted Dealer</v>
      </c>
      <c r="H1518" s="67"/>
      <c r="I1518" s="68" t="n">
        <v>30</v>
      </c>
      <c r="J1518" s="68" t="n">
        <f aca="false">I1518/$J$1*$E$1</f>
        <v>626.129032258065</v>
      </c>
      <c r="K1518" s="97" t="n">
        <v>60</v>
      </c>
      <c r="L1518" s="69" t="n">
        <f aca="false">K1518-J1518</f>
        <v>-566.129032258065</v>
      </c>
      <c r="M1518" s="69" t="n">
        <f aca="false">IFERROR((K1518/J1518%),"-")</f>
        <v>9.58268933539413</v>
      </c>
      <c r="N1518" s="100" t="n">
        <v>30</v>
      </c>
      <c r="O1518" s="98" t="str">
        <f aca="false">IF(F1518&lt;=$P$2,"Nov","")</f>
        <v>Nov</v>
      </c>
      <c r="P1518" s="97" t="n">
        <v>30</v>
      </c>
      <c r="Q1518" s="100" t="n">
        <f aca="false">K1518-P1518</f>
        <v>30</v>
      </c>
      <c r="R1518" s="98" t="n">
        <f aca="false">IFERROR(IF(O1518="Nov",(K1518/P1518-1)),0)</f>
        <v>1</v>
      </c>
      <c r="S1518" s="100" t="str">
        <f aca="false">IF(N1518&gt;0,IF(O1518="","-",IF(R1518&lt;0%,"DEGROWTH","GROWTH")))</f>
        <v>GROWTH</v>
      </c>
      <c r="T1518" s="101" t="n">
        <v>0</v>
      </c>
      <c r="U1518" s="101" t="str">
        <f aca="false">IF(F1518&lt;=$V$2,"Dec","")</f>
        <v>Dec</v>
      </c>
      <c r="V1518" s="97" t="n">
        <v>0</v>
      </c>
      <c r="W1518" s="104" t="n">
        <f aca="false">K1518-V1518</f>
        <v>60</v>
      </c>
      <c r="X1518" s="103" t="n">
        <f aca="false">IFERROR(IF(U1518="Dec",(K1518/V1518-1)),0)</f>
        <v>0</v>
      </c>
      <c r="Y1518" s="106" t="b">
        <f aca="false">IF(T1518&gt;0,IF(U1518="","-",IF(X1518&lt;0%,"DEGROWTH","GROWTH")))</f>
        <v>0</v>
      </c>
      <c r="Z1518" s="24" t="n">
        <v>0</v>
      </c>
      <c r="AA1518" s="24" t="n">
        <f aca="false">IF(H1518&gt;0,1,0)</f>
        <v>0</v>
      </c>
      <c r="AB1518" s="3" t="n">
        <v>1000003918</v>
      </c>
      <c r="AC1518" s="3"/>
    </row>
    <row r="1519" customFormat="false" ht="14.25" hidden="true" customHeight="true" outlineLevel="0" collapsed="false">
      <c r="A1519" s="24" t="s">
        <v>130</v>
      </c>
      <c r="B1519" s="128" t="s">
        <v>108</v>
      </c>
      <c r="C1519" s="128" t="s">
        <v>2698</v>
      </c>
      <c r="D1519" s="128" t="n">
        <v>1000003922</v>
      </c>
      <c r="E1519" s="128" t="s">
        <v>2699</v>
      </c>
      <c r="F1519" s="67" t="n">
        <v>45411</v>
      </c>
      <c r="G1519" s="67" t="str">
        <f aca="false">IF(I1519&gt;0,"Targeted Dealer","-")</f>
        <v>Targeted Dealer</v>
      </c>
      <c r="H1519" s="67"/>
      <c r="I1519" s="68" t="n">
        <v>90</v>
      </c>
      <c r="J1519" s="68" t="n">
        <f aca="false">I1519/$J$1*$E$1</f>
        <v>1878.38709677419</v>
      </c>
      <c r="K1519" s="97" t="n">
        <v>81</v>
      </c>
      <c r="L1519" s="69" t="n">
        <f aca="false">K1519-J1519</f>
        <v>-1797.38709677419</v>
      </c>
      <c r="M1519" s="69" t="n">
        <f aca="false">IFERROR((K1519/J1519%),"-")</f>
        <v>4.31221020092736</v>
      </c>
      <c r="N1519" s="100" t="n">
        <v>50</v>
      </c>
      <c r="O1519" s="98" t="str">
        <f aca="false">IF(F1519&lt;=$P$2,"Nov","")</f>
        <v>Nov</v>
      </c>
      <c r="P1519" s="97" t="n">
        <v>50</v>
      </c>
      <c r="Q1519" s="100" t="n">
        <f aca="false">K1519-P1519</f>
        <v>31</v>
      </c>
      <c r="R1519" s="98" t="n">
        <f aca="false">IFERROR(IF(O1519="Nov",(K1519/P1519-1)),0)</f>
        <v>0.62</v>
      </c>
      <c r="S1519" s="100" t="str">
        <f aca="false">IF(N1519&gt;0,IF(O1519="","-",IF(R1519&lt;0%,"DEGROWTH","GROWTH")))</f>
        <v>GROWTH</v>
      </c>
      <c r="T1519" s="101" t="n">
        <v>0</v>
      </c>
      <c r="U1519" s="101" t="str">
        <f aca="false">IF(F1519&lt;=$V$2,"Dec","")</f>
        <v>Dec</v>
      </c>
      <c r="V1519" s="97" t="n">
        <v>0</v>
      </c>
      <c r="W1519" s="104" t="n">
        <f aca="false">K1519-V1519</f>
        <v>81</v>
      </c>
      <c r="X1519" s="103" t="n">
        <f aca="false">IFERROR(IF(U1519="Dec",(K1519/V1519-1)),0)</f>
        <v>0</v>
      </c>
      <c r="Y1519" s="106" t="b">
        <f aca="false">IF(T1519&gt;0,IF(U1519="","-",IF(X1519&lt;0%,"DEGROWTH","GROWTH")))</f>
        <v>0</v>
      </c>
      <c r="Z1519" s="24" t="n">
        <v>0</v>
      </c>
      <c r="AA1519" s="24" t="n">
        <f aca="false">IF(H1519&gt;0,1,0)</f>
        <v>0</v>
      </c>
      <c r="AB1519" s="3" t="n">
        <v>1000003922</v>
      </c>
      <c r="AC1519" s="3"/>
    </row>
    <row r="1520" customFormat="false" ht="14.25" hidden="true" customHeight="true" outlineLevel="0" collapsed="false">
      <c r="A1520" s="24" t="s">
        <v>130</v>
      </c>
      <c r="B1520" s="128" t="s">
        <v>108</v>
      </c>
      <c r="C1520" s="128" t="s">
        <v>4065</v>
      </c>
      <c r="D1520" s="128" t="n">
        <v>1000003929</v>
      </c>
      <c r="E1520" s="128" t="s">
        <v>4066</v>
      </c>
      <c r="F1520" s="67" t="n">
        <v>45412</v>
      </c>
      <c r="G1520" s="67" t="str">
        <f aca="false">IF(I1520&gt;0,"Targeted Dealer","-")</f>
        <v>Targeted Dealer</v>
      </c>
      <c r="H1520" s="67"/>
      <c r="I1520" s="68" t="n">
        <v>50</v>
      </c>
      <c r="J1520" s="68" t="n">
        <f aca="false">I1520/$J$1*$E$1</f>
        <v>1043.54838709677</v>
      </c>
      <c r="K1520" s="97" t="n">
        <v>0</v>
      </c>
      <c r="L1520" s="69" t="n">
        <f aca="false">K1520-J1520</f>
        <v>-1043.54838709677</v>
      </c>
      <c r="M1520" s="69" t="n">
        <f aca="false">IFERROR((K1520/J1520%),"-")</f>
        <v>0</v>
      </c>
      <c r="N1520" s="100" t="n">
        <v>0</v>
      </c>
      <c r="O1520" s="98" t="str">
        <f aca="false">IF(F1520&lt;=$P$2,"Nov","")</f>
        <v>Nov</v>
      </c>
      <c r="P1520" s="97" t="n">
        <v>0</v>
      </c>
      <c r="Q1520" s="100" t="n">
        <f aca="false">K1520-P1520</f>
        <v>0</v>
      </c>
      <c r="R1520" s="98" t="n">
        <f aca="false">IFERROR(IF(O1520="Nov",(K1520/P1520-1)),0)</f>
        <v>0</v>
      </c>
      <c r="S1520" s="105" t="b">
        <f aca="false">IF(N1520&gt;0,IF(O1520="","-",IF(R1520&lt;0%,"DEGROWTH","GROWTH")))</f>
        <v>0</v>
      </c>
      <c r="T1520" s="101" t="n">
        <v>0</v>
      </c>
      <c r="U1520" s="101" t="str">
        <f aca="false">IF(F1520&lt;=$V$2,"Dec","")</f>
        <v>Dec</v>
      </c>
      <c r="V1520" s="97" t="n">
        <v>0</v>
      </c>
      <c r="W1520" s="104" t="n">
        <f aca="false">K1520-V1520</f>
        <v>0</v>
      </c>
      <c r="X1520" s="103" t="n">
        <f aca="false">IFERROR(IF(U1520="Dec",(K1520/V1520-1)),0)</f>
        <v>0</v>
      </c>
      <c r="Y1520" s="106" t="b">
        <f aca="false">IF(T1520&gt;0,IF(U1520="","-",IF(X1520&lt;0%,"DEGROWTH","GROWTH")))</f>
        <v>0</v>
      </c>
      <c r="Z1520" s="24" t="n">
        <v>1</v>
      </c>
      <c r="AA1520" s="24" t="n">
        <f aca="false">IF(H1520&gt;0,1,0)</f>
        <v>0</v>
      </c>
      <c r="AB1520" s="3" t="n">
        <v>1000003929</v>
      </c>
      <c r="AC1520" s="3"/>
    </row>
    <row r="1521" customFormat="false" ht="14.25" hidden="true" customHeight="true" outlineLevel="0" collapsed="false">
      <c r="A1521" s="24" t="s">
        <v>130</v>
      </c>
      <c r="B1521" s="128" t="s">
        <v>108</v>
      </c>
      <c r="C1521" s="128" t="s">
        <v>380</v>
      </c>
      <c r="D1521" s="128" t="n">
        <v>1000003972</v>
      </c>
      <c r="E1521" s="128" t="s">
        <v>381</v>
      </c>
      <c r="F1521" s="67" t="n">
        <v>45430</v>
      </c>
      <c r="G1521" s="67" t="str">
        <f aca="false">IF(I1521&gt;0,"Targeted Dealer","-")</f>
        <v>Targeted Dealer</v>
      </c>
      <c r="H1521" s="67"/>
      <c r="I1521" s="68" t="n">
        <v>40</v>
      </c>
      <c r="J1521" s="68" t="n">
        <f aca="false">I1521/$J$1*$E$1</f>
        <v>834.838709677419</v>
      </c>
      <c r="K1521" s="97" t="n">
        <v>0</v>
      </c>
      <c r="L1521" s="69" t="n">
        <f aca="false">K1521-J1521</f>
        <v>-834.838709677419</v>
      </c>
      <c r="M1521" s="69" t="n">
        <f aca="false">IFERROR((K1521/J1521%),"-")</f>
        <v>0</v>
      </c>
      <c r="N1521" s="100" t="n">
        <v>25</v>
      </c>
      <c r="O1521" s="98" t="str">
        <f aca="false">IF(F1521&lt;=$P$2,"Nov","")</f>
        <v>Nov</v>
      </c>
      <c r="P1521" s="97" t="n">
        <v>25</v>
      </c>
      <c r="Q1521" s="100" t="n">
        <f aca="false">K1521-P1521</f>
        <v>-25</v>
      </c>
      <c r="R1521" s="98" t="n">
        <f aca="false">IFERROR(IF(O1521="Nov",(K1521/P1521-1)),0)</f>
        <v>-1</v>
      </c>
      <c r="S1521" s="100" t="str">
        <f aca="false">IF(N1521&gt;0,IF(O1521="","-",IF(R1521&lt;0%,"DEGROWTH","GROWTH")))</f>
        <v>DEGROWTH</v>
      </c>
      <c r="T1521" s="101" t="n">
        <v>0</v>
      </c>
      <c r="U1521" s="101" t="str">
        <f aca="false">IF(F1521&lt;=$V$2,"Dec","")</f>
        <v>Dec</v>
      </c>
      <c r="V1521" s="97" t="n">
        <v>0</v>
      </c>
      <c r="W1521" s="104" t="n">
        <f aca="false">K1521-V1521</f>
        <v>0</v>
      </c>
      <c r="X1521" s="103" t="n">
        <f aca="false">IFERROR(IF(U1521="Dec",(K1521/V1521-1)),0)</f>
        <v>0</v>
      </c>
      <c r="Y1521" s="106" t="b">
        <f aca="false">IF(T1521&gt;0,IF(U1521="","-",IF(X1521&lt;0%,"DEGROWTH","GROWTH")))</f>
        <v>0</v>
      </c>
      <c r="Z1521" s="24" t="n">
        <v>1</v>
      </c>
      <c r="AA1521" s="24" t="n">
        <f aca="false">IF(H1521&gt;0,1,0)</f>
        <v>0</v>
      </c>
      <c r="AB1521" s="3" t="n">
        <v>1000003972</v>
      </c>
      <c r="AC1521" s="3"/>
    </row>
    <row r="1522" customFormat="false" ht="14.25" hidden="true" customHeight="true" outlineLevel="0" collapsed="false">
      <c r="A1522" s="23" t="s">
        <v>130</v>
      </c>
      <c r="B1522" s="65" t="s">
        <v>115</v>
      </c>
      <c r="C1522" s="65" t="s">
        <v>3654</v>
      </c>
      <c r="D1522" s="65" t="n">
        <v>1000001809</v>
      </c>
      <c r="E1522" s="66" t="s">
        <v>4617</v>
      </c>
      <c r="F1522" s="67" t="n">
        <v>43763</v>
      </c>
      <c r="G1522" s="67" t="str">
        <f aca="false">IF(I1522&gt;0,"Targeted Dealer","-")</f>
        <v>Targeted Dealer</v>
      </c>
      <c r="H1522" s="67"/>
      <c r="I1522" s="68" t="n">
        <v>25</v>
      </c>
      <c r="J1522" s="68" t="n">
        <f aca="false">I1522/$J$1*$E$1</f>
        <v>521.774193548387</v>
      </c>
      <c r="K1522" s="97" t="n">
        <v>30</v>
      </c>
      <c r="L1522" s="69" t="n">
        <f aca="false">K1522-J1522</f>
        <v>-491.774193548387</v>
      </c>
      <c r="M1522" s="69" t="n">
        <f aca="false">IFERROR((K1522/J1522%),"-")</f>
        <v>5.74961360123648</v>
      </c>
      <c r="N1522" s="100" t="n">
        <v>0</v>
      </c>
      <c r="O1522" s="98" t="str">
        <f aca="false">IF(F1522&lt;=$P$2,"Nov","")</f>
        <v>Nov</v>
      </c>
      <c r="P1522" s="97" t="n">
        <v>0</v>
      </c>
      <c r="Q1522" s="100" t="n">
        <f aca="false">K1522-P1522</f>
        <v>30</v>
      </c>
      <c r="R1522" s="98" t="n">
        <f aca="false">IFERROR(IF(O1522="Nov",(K1522/P1522-1)),0)</f>
        <v>0</v>
      </c>
      <c r="S1522" s="105" t="b">
        <f aca="false">IF(N1522&gt;0,IF(O1522="","-",IF(R1522&lt;0%,"DEGROWTH","GROWTH")))</f>
        <v>0</v>
      </c>
      <c r="T1522" s="101" t="n">
        <v>0</v>
      </c>
      <c r="U1522" s="101" t="str">
        <f aca="false">IF(F1522&lt;=$V$2,"Dec","")</f>
        <v>Dec</v>
      </c>
      <c r="V1522" s="97" t="n">
        <v>0</v>
      </c>
      <c r="W1522" s="104" t="n">
        <f aca="false">K1522-V1522</f>
        <v>30</v>
      </c>
      <c r="X1522" s="103" t="n">
        <f aca="false">IFERROR(IF(U1522="Dec",(K1522/V1522-1)),0)</f>
        <v>0</v>
      </c>
      <c r="Y1522" s="106" t="b">
        <f aca="false">IF(T1522&gt;0,IF(U1522="","-",IF(X1522&lt;0%,"DEGROWTH","GROWTH")))</f>
        <v>0</v>
      </c>
      <c r="Z1522" s="24" t="n">
        <v>0</v>
      </c>
      <c r="AA1522" s="24" t="n">
        <f aca="false">IF(H1522&gt;0,1,0)</f>
        <v>0</v>
      </c>
      <c r="AB1522" s="3" t="n">
        <v>1000001809</v>
      </c>
      <c r="AC1522" s="3"/>
    </row>
    <row r="1523" customFormat="false" ht="14.25" hidden="true" customHeight="true" outlineLevel="0" collapsed="false">
      <c r="A1523" s="23" t="s">
        <v>130</v>
      </c>
      <c r="B1523" s="65" t="s">
        <v>115</v>
      </c>
      <c r="C1523" s="65" t="s">
        <v>2700</v>
      </c>
      <c r="D1523" s="65" t="n">
        <v>1000001978</v>
      </c>
      <c r="E1523" s="66" t="s">
        <v>2701</v>
      </c>
      <c r="F1523" s="67" t="n">
        <v>44413</v>
      </c>
      <c r="G1523" s="67" t="str">
        <f aca="false">IF(I1523&gt;0,"Targeted Dealer","-")</f>
        <v>Targeted Dealer</v>
      </c>
      <c r="H1523" s="67"/>
      <c r="I1523" s="68" t="n">
        <v>25</v>
      </c>
      <c r="J1523" s="68" t="n">
        <f aca="false">I1523/$J$1*$E$1</f>
        <v>521.774193548387</v>
      </c>
      <c r="K1523" s="97" t="n">
        <v>60</v>
      </c>
      <c r="L1523" s="69" t="n">
        <f aca="false">K1523-J1523</f>
        <v>-461.774193548387</v>
      </c>
      <c r="M1523" s="69" t="n">
        <f aca="false">IFERROR((K1523/J1523%),"-")</f>
        <v>11.499227202473</v>
      </c>
      <c r="N1523" s="100" t="n">
        <v>60</v>
      </c>
      <c r="O1523" s="98" t="str">
        <f aca="false">IF(F1523&lt;=$P$2,"Nov","")</f>
        <v>Nov</v>
      </c>
      <c r="P1523" s="97" t="n">
        <v>60</v>
      </c>
      <c r="Q1523" s="100" t="n">
        <f aca="false">K1523-P1523</f>
        <v>0</v>
      </c>
      <c r="R1523" s="98" t="n">
        <f aca="false">IFERROR(IF(O1523="Nov",(K1523/P1523-1)),0)</f>
        <v>0</v>
      </c>
      <c r="S1523" s="100" t="str">
        <f aca="false">IF(N1523&gt;0,IF(O1523="","-",IF(R1523&lt;0%,"DEGROWTH","GROWTH")))</f>
        <v>GROWTH</v>
      </c>
      <c r="T1523" s="101" t="n">
        <v>100</v>
      </c>
      <c r="U1523" s="101" t="str">
        <f aca="false">IF(F1523&lt;=$V$2,"Dec","")</f>
        <v>Dec</v>
      </c>
      <c r="V1523" s="97" t="n">
        <v>100</v>
      </c>
      <c r="W1523" s="104" t="n">
        <f aca="false">K1523-V1523</f>
        <v>-40</v>
      </c>
      <c r="X1523" s="103" t="n">
        <f aca="false">IFERROR(IF(U1523="Dec",(K1523/V1523-1)),0)</f>
        <v>-0.4</v>
      </c>
      <c r="Y1523" s="104" t="str">
        <f aca="false">IF(T1523&gt;0,IF(U1523="","-",IF(X1523&lt;0%,"DEGROWTH","GROWTH")))</f>
        <v>DEGROWTH</v>
      </c>
      <c r="Z1523" s="24" t="n">
        <v>0</v>
      </c>
      <c r="AA1523" s="24" t="n">
        <f aca="false">IF(H1523&gt;0,1,0)</f>
        <v>0</v>
      </c>
      <c r="AB1523" s="3" t="n">
        <v>1000001978</v>
      </c>
      <c r="AC1523" s="3"/>
    </row>
    <row r="1524" customFormat="false" ht="14.25" hidden="true" customHeight="true" outlineLevel="0" collapsed="false">
      <c r="A1524" s="23" t="s">
        <v>130</v>
      </c>
      <c r="B1524" s="65" t="s">
        <v>115</v>
      </c>
      <c r="C1524" s="65" t="s">
        <v>4618</v>
      </c>
      <c r="D1524" s="65" t="n">
        <v>1000002019</v>
      </c>
      <c r="E1524" s="66" t="s">
        <v>4619</v>
      </c>
      <c r="F1524" s="67" t="n">
        <v>44497</v>
      </c>
      <c r="G1524" s="67" t="str">
        <f aca="false">IF(I1524&gt;0,"Targeted Dealer","-")</f>
        <v>-</v>
      </c>
      <c r="H1524" s="67"/>
      <c r="I1524" s="68" t="n">
        <v>0</v>
      </c>
      <c r="J1524" s="68" t="n">
        <f aca="false">I1524/$J$1*$E$1</f>
        <v>0</v>
      </c>
      <c r="K1524" s="97" t="n">
        <v>0</v>
      </c>
      <c r="L1524" s="69" t="n">
        <f aca="false">K1524-J1524</f>
        <v>0</v>
      </c>
      <c r="M1524" s="69" t="str">
        <f aca="false">IFERROR((K1524/J1524%),"-")</f>
        <v>-</v>
      </c>
      <c r="N1524" s="100" t="n">
        <v>25</v>
      </c>
      <c r="O1524" s="98" t="str">
        <f aca="false">IF(F1524&lt;=$P$2,"Nov","")</f>
        <v>Nov</v>
      </c>
      <c r="P1524" s="97" t="n">
        <v>25</v>
      </c>
      <c r="Q1524" s="100" t="n">
        <f aca="false">K1524-P1524</f>
        <v>-25</v>
      </c>
      <c r="R1524" s="98" t="n">
        <f aca="false">IFERROR(IF(O1524="Nov",(K1524/P1524-1)),0)</f>
        <v>-1</v>
      </c>
      <c r="S1524" s="100" t="str">
        <f aca="false">IF(N1524&gt;0,IF(O1524="","-",IF(R1524&lt;0%,"DEGROWTH","GROWTH")))</f>
        <v>DEGROWTH</v>
      </c>
      <c r="T1524" s="101" t="n">
        <v>25</v>
      </c>
      <c r="U1524" s="101" t="str">
        <f aca="false">IF(F1524&lt;=$V$2,"Dec","")</f>
        <v>Dec</v>
      </c>
      <c r="V1524" s="97" t="n">
        <v>25</v>
      </c>
      <c r="W1524" s="104" t="n">
        <f aca="false">K1524-V1524</f>
        <v>-25</v>
      </c>
      <c r="X1524" s="103" t="n">
        <f aca="false">IFERROR(IF(U1524="Dec",(K1524/V1524-1)),0)</f>
        <v>-1</v>
      </c>
      <c r="Y1524" s="104" t="str">
        <f aca="false">IF(T1524&gt;0,IF(U1524="","-",IF(X1524&lt;0%,"DEGROWTH","GROWTH")))</f>
        <v>DEGROWTH</v>
      </c>
      <c r="Z1524" s="24" t="n">
        <v>1</v>
      </c>
      <c r="AA1524" s="24" t="n">
        <f aca="false">IF(H1524&gt;0,1,0)</f>
        <v>0</v>
      </c>
      <c r="AB1524" s="3" t="n">
        <v>1000002019</v>
      </c>
      <c r="AC1524" s="3"/>
    </row>
    <row r="1525" customFormat="false" ht="14.25" hidden="true" customHeight="true" outlineLevel="0" collapsed="false">
      <c r="A1525" s="23" t="s">
        <v>130</v>
      </c>
      <c r="B1525" s="65" t="s">
        <v>115</v>
      </c>
      <c r="C1525" s="65" t="s">
        <v>2702</v>
      </c>
      <c r="D1525" s="65" t="n">
        <v>1000002508</v>
      </c>
      <c r="E1525" s="66" t="s">
        <v>2703</v>
      </c>
      <c r="F1525" s="67" t="n">
        <v>44582</v>
      </c>
      <c r="G1525" s="67" t="str">
        <f aca="false">IF(I1525&gt;0,"Targeted Dealer","-")</f>
        <v>Targeted Dealer</v>
      </c>
      <c r="H1525" s="67"/>
      <c r="I1525" s="68" t="n">
        <v>50</v>
      </c>
      <c r="J1525" s="68" t="n">
        <f aca="false">I1525/$J$1*$E$1</f>
        <v>1043.54838709677</v>
      </c>
      <c r="K1525" s="97" t="n">
        <v>50</v>
      </c>
      <c r="L1525" s="69" t="n">
        <f aca="false">K1525-J1525</f>
        <v>-993.548387096774</v>
      </c>
      <c r="M1525" s="69" t="n">
        <f aca="false">IFERROR((K1525/J1525%),"-")</f>
        <v>4.79134466769706</v>
      </c>
      <c r="N1525" s="100" t="n">
        <v>55</v>
      </c>
      <c r="O1525" s="98" t="str">
        <f aca="false">IF(F1525&lt;=$P$2,"Nov","")</f>
        <v>Nov</v>
      </c>
      <c r="P1525" s="97" t="n">
        <v>55</v>
      </c>
      <c r="Q1525" s="100" t="n">
        <f aca="false">K1525-P1525</f>
        <v>-5</v>
      </c>
      <c r="R1525" s="98" t="n">
        <f aca="false">IFERROR(IF(O1525="Nov",(K1525/P1525-1)),0)</f>
        <v>-0.0909090909090909</v>
      </c>
      <c r="S1525" s="100" t="str">
        <f aca="false">IF(N1525&gt;0,IF(O1525="","-",IF(R1525&lt;0%,"DEGROWTH","GROWTH")))</f>
        <v>DEGROWTH</v>
      </c>
      <c r="T1525" s="101" t="n">
        <v>125</v>
      </c>
      <c r="U1525" s="101" t="str">
        <f aca="false">IF(F1525&lt;=$V$2,"Dec","")</f>
        <v>Dec</v>
      </c>
      <c r="V1525" s="97" t="n">
        <v>125</v>
      </c>
      <c r="W1525" s="104" t="n">
        <f aca="false">K1525-V1525</f>
        <v>-75</v>
      </c>
      <c r="X1525" s="103" t="n">
        <f aca="false">IFERROR(IF(U1525="Dec",(K1525/V1525-1)),0)</f>
        <v>-0.6</v>
      </c>
      <c r="Y1525" s="104" t="str">
        <f aca="false">IF(T1525&gt;0,IF(U1525="","-",IF(X1525&lt;0%,"DEGROWTH","GROWTH")))</f>
        <v>DEGROWTH</v>
      </c>
      <c r="Z1525" s="24" t="n">
        <v>0</v>
      </c>
      <c r="AA1525" s="24" t="n">
        <f aca="false">IF(H1525&gt;0,1,0)</f>
        <v>0</v>
      </c>
      <c r="AB1525" s="3" t="n">
        <v>1000002508</v>
      </c>
      <c r="AC1525" s="3"/>
    </row>
    <row r="1526" customFormat="false" ht="14.25" hidden="true" customHeight="true" outlineLevel="0" collapsed="false">
      <c r="A1526" s="23" t="s">
        <v>130</v>
      </c>
      <c r="B1526" s="65" t="s">
        <v>115</v>
      </c>
      <c r="C1526" s="65" t="s">
        <v>4067</v>
      </c>
      <c r="D1526" s="65" t="n">
        <v>1000002635</v>
      </c>
      <c r="E1526" s="66" t="s">
        <v>4068</v>
      </c>
      <c r="F1526" s="67" t="n">
        <v>44628</v>
      </c>
      <c r="G1526" s="67" t="str">
        <f aca="false">IF(I1526&gt;0,"Targeted Dealer","-")</f>
        <v>Targeted Dealer</v>
      </c>
      <c r="H1526" s="67"/>
      <c r="I1526" s="68" t="n">
        <v>25</v>
      </c>
      <c r="J1526" s="68" t="n">
        <f aca="false">I1526/$J$1*$E$1</f>
        <v>521.774193548387</v>
      </c>
      <c r="K1526" s="97" t="n">
        <v>0</v>
      </c>
      <c r="L1526" s="69" t="n">
        <f aca="false">K1526-J1526</f>
        <v>-521.774193548387</v>
      </c>
      <c r="M1526" s="69" t="n">
        <f aca="false">IFERROR((K1526/J1526%),"-")</f>
        <v>0</v>
      </c>
      <c r="N1526" s="100" t="n">
        <v>0</v>
      </c>
      <c r="O1526" s="98" t="str">
        <f aca="false">IF(F1526&lt;=$P$2,"Nov","")</f>
        <v>Nov</v>
      </c>
      <c r="P1526" s="97" t="n">
        <v>0</v>
      </c>
      <c r="Q1526" s="100" t="n">
        <f aca="false">K1526-P1526</f>
        <v>0</v>
      </c>
      <c r="R1526" s="98" t="n">
        <f aca="false">IFERROR(IF(O1526="Nov",(K1526/P1526-1)),0)</f>
        <v>0</v>
      </c>
      <c r="S1526" s="105" t="b">
        <f aca="false">IF(N1526&gt;0,IF(O1526="","-",IF(R1526&lt;0%,"DEGROWTH","GROWTH")))</f>
        <v>0</v>
      </c>
      <c r="T1526" s="101" t="n">
        <v>50</v>
      </c>
      <c r="U1526" s="101" t="str">
        <f aca="false">IF(F1526&lt;=$V$2,"Dec","")</f>
        <v>Dec</v>
      </c>
      <c r="V1526" s="97" t="n">
        <v>50</v>
      </c>
      <c r="W1526" s="104" t="n">
        <f aca="false">K1526-V1526</f>
        <v>-50</v>
      </c>
      <c r="X1526" s="103" t="n">
        <f aca="false">IFERROR(IF(U1526="Dec",(K1526/V1526-1)),0)</f>
        <v>-1</v>
      </c>
      <c r="Y1526" s="104" t="str">
        <f aca="false">IF(T1526&gt;0,IF(U1526="","-",IF(X1526&lt;0%,"DEGROWTH","GROWTH")))</f>
        <v>DEGROWTH</v>
      </c>
      <c r="Z1526" s="24" t="n">
        <v>1</v>
      </c>
      <c r="AA1526" s="24" t="n">
        <f aca="false">IF(H1526&gt;0,1,0)</f>
        <v>0</v>
      </c>
      <c r="AB1526" s="3" t="n">
        <v>1000002635</v>
      </c>
      <c r="AC1526" s="3"/>
    </row>
    <row r="1527" customFormat="false" ht="14.25" hidden="true" customHeight="true" outlineLevel="0" collapsed="false">
      <c r="A1527" s="23" t="s">
        <v>130</v>
      </c>
      <c r="B1527" s="65" t="s">
        <v>115</v>
      </c>
      <c r="C1527" s="65" t="s">
        <v>2704</v>
      </c>
      <c r="D1527" s="65" t="n">
        <v>1000002856</v>
      </c>
      <c r="E1527" s="66" t="s">
        <v>2705</v>
      </c>
      <c r="F1527" s="67" t="n">
        <v>44755</v>
      </c>
      <c r="G1527" s="67" t="str">
        <f aca="false">IF(I1527&gt;0,"Targeted Dealer","-")</f>
        <v>Targeted Dealer</v>
      </c>
      <c r="H1527" s="67"/>
      <c r="I1527" s="68" t="n">
        <v>25</v>
      </c>
      <c r="J1527" s="68" t="n">
        <f aca="false">I1527/$J$1*$E$1</f>
        <v>521.774193548387</v>
      </c>
      <c r="K1527" s="97" t="n">
        <v>50</v>
      </c>
      <c r="L1527" s="69" t="n">
        <f aca="false">K1527-J1527</f>
        <v>-471.774193548387</v>
      </c>
      <c r="M1527" s="69" t="n">
        <f aca="false">IFERROR((K1527/J1527%),"-")</f>
        <v>9.58268933539413</v>
      </c>
      <c r="N1527" s="100" t="n">
        <v>50</v>
      </c>
      <c r="O1527" s="98" t="str">
        <f aca="false">IF(F1527&lt;=$P$2,"Nov","")</f>
        <v>Nov</v>
      </c>
      <c r="P1527" s="97" t="n">
        <v>50</v>
      </c>
      <c r="Q1527" s="100" t="n">
        <f aca="false">K1527-P1527</f>
        <v>0</v>
      </c>
      <c r="R1527" s="98" t="n">
        <f aca="false">IFERROR(IF(O1527="Nov",(K1527/P1527-1)),0)</f>
        <v>0</v>
      </c>
      <c r="S1527" s="100" t="str">
        <f aca="false">IF(N1527&gt;0,IF(O1527="","-",IF(R1527&lt;0%,"DEGROWTH","GROWTH")))</f>
        <v>GROWTH</v>
      </c>
      <c r="T1527" s="101" t="n">
        <v>100</v>
      </c>
      <c r="U1527" s="101" t="str">
        <f aca="false">IF(F1527&lt;=$V$2,"Dec","")</f>
        <v>Dec</v>
      </c>
      <c r="V1527" s="97" t="n">
        <v>100</v>
      </c>
      <c r="W1527" s="104" t="n">
        <f aca="false">K1527-V1527</f>
        <v>-50</v>
      </c>
      <c r="X1527" s="103" t="n">
        <f aca="false">IFERROR(IF(U1527="Dec",(K1527/V1527-1)),0)</f>
        <v>-0.5</v>
      </c>
      <c r="Y1527" s="104" t="str">
        <f aca="false">IF(T1527&gt;0,IF(U1527="","-",IF(X1527&lt;0%,"DEGROWTH","GROWTH")))</f>
        <v>DEGROWTH</v>
      </c>
      <c r="Z1527" s="24" t="n">
        <v>0</v>
      </c>
      <c r="AA1527" s="24" t="n">
        <f aca="false">IF(H1527&gt;0,1,0)</f>
        <v>0</v>
      </c>
      <c r="AB1527" s="3" t="n">
        <v>1000002856</v>
      </c>
      <c r="AC1527" s="3"/>
    </row>
    <row r="1528" customFormat="false" ht="14.25" hidden="true" customHeight="true" outlineLevel="0" collapsed="false">
      <c r="A1528" s="23" t="s">
        <v>130</v>
      </c>
      <c r="B1528" s="65" t="s">
        <v>115</v>
      </c>
      <c r="C1528" s="65" t="s">
        <v>4069</v>
      </c>
      <c r="D1528" s="65" t="n">
        <v>1000002859</v>
      </c>
      <c r="E1528" s="66" t="s">
        <v>4070</v>
      </c>
      <c r="F1528" s="67" t="n">
        <v>44761</v>
      </c>
      <c r="G1528" s="67" t="str">
        <f aca="false">IF(I1528&gt;0,"Targeted Dealer","-")</f>
        <v>-</v>
      </c>
      <c r="H1528" s="67"/>
      <c r="I1528" s="68" t="n">
        <v>0</v>
      </c>
      <c r="J1528" s="68" t="n">
        <f aca="false">I1528/$J$1*$E$1</f>
        <v>0</v>
      </c>
      <c r="K1528" s="97" t="n">
        <v>25</v>
      </c>
      <c r="L1528" s="69" t="n">
        <f aca="false">K1528-J1528</f>
        <v>25</v>
      </c>
      <c r="M1528" s="69" t="str">
        <f aca="false">IFERROR((K1528/J1528%),"-")</f>
        <v>-</v>
      </c>
      <c r="N1528" s="100" t="n">
        <v>0</v>
      </c>
      <c r="O1528" s="98" t="str">
        <f aca="false">IF(F1528&lt;=$P$2,"Nov","")</f>
        <v>Nov</v>
      </c>
      <c r="P1528" s="97" t="n">
        <v>0</v>
      </c>
      <c r="Q1528" s="100" t="n">
        <f aca="false">K1528-P1528</f>
        <v>25</v>
      </c>
      <c r="R1528" s="98" t="n">
        <f aca="false">IFERROR(IF(O1528="Nov",(K1528/P1528-1)),0)</f>
        <v>0</v>
      </c>
      <c r="S1528" s="105" t="b">
        <f aca="false">IF(N1528&gt;0,IF(O1528="","-",IF(R1528&lt;0%,"DEGROWTH","GROWTH")))</f>
        <v>0</v>
      </c>
      <c r="T1528" s="101" t="n">
        <v>50</v>
      </c>
      <c r="U1528" s="101" t="str">
        <f aca="false">IF(F1528&lt;=$V$2,"Dec","")</f>
        <v>Dec</v>
      </c>
      <c r="V1528" s="97" t="n">
        <v>50</v>
      </c>
      <c r="W1528" s="104" t="n">
        <f aca="false">K1528-V1528</f>
        <v>-25</v>
      </c>
      <c r="X1528" s="103" t="n">
        <f aca="false">IFERROR(IF(U1528="Dec",(K1528/V1528-1)),0)</f>
        <v>-0.5</v>
      </c>
      <c r="Y1528" s="104" t="str">
        <f aca="false">IF(T1528&gt;0,IF(U1528="","-",IF(X1528&lt;0%,"DEGROWTH","GROWTH")))</f>
        <v>DEGROWTH</v>
      </c>
      <c r="Z1528" s="24" t="n">
        <v>0</v>
      </c>
      <c r="AA1528" s="24" t="n">
        <f aca="false">IF(H1528&gt;0,1,0)</f>
        <v>0</v>
      </c>
      <c r="AB1528" s="3" t="n">
        <v>1000002859</v>
      </c>
      <c r="AC1528" s="3"/>
    </row>
    <row r="1529" customFormat="false" ht="14.25" hidden="true" customHeight="true" outlineLevel="0" collapsed="false">
      <c r="A1529" s="23" t="s">
        <v>130</v>
      </c>
      <c r="B1529" s="65" t="s">
        <v>115</v>
      </c>
      <c r="C1529" s="65" t="s">
        <v>4620</v>
      </c>
      <c r="D1529" s="65" t="n">
        <v>1000003695</v>
      </c>
      <c r="E1529" s="66" t="s">
        <v>4621</v>
      </c>
      <c r="F1529" s="67" t="n">
        <v>45154</v>
      </c>
      <c r="G1529" s="67" t="str">
        <f aca="false">IF(I1529&gt;0,"Targeted Dealer","-")</f>
        <v>-</v>
      </c>
      <c r="H1529" s="67"/>
      <c r="I1529" s="68" t="n">
        <v>0</v>
      </c>
      <c r="J1529" s="68" t="n">
        <f aca="false">I1529/$J$1*$E$1</f>
        <v>0</v>
      </c>
      <c r="K1529" s="97" t="n">
        <v>0</v>
      </c>
      <c r="L1529" s="69" t="n">
        <f aca="false">K1529-J1529</f>
        <v>0</v>
      </c>
      <c r="M1529" s="69" t="str">
        <f aca="false">IFERROR((K1529/J1529%),"-")</f>
        <v>-</v>
      </c>
      <c r="N1529" s="100" t="n">
        <v>0</v>
      </c>
      <c r="O1529" s="98" t="str">
        <f aca="false">IF(F1529&lt;=$P$2,"Nov","")</f>
        <v>Nov</v>
      </c>
      <c r="P1529" s="97" t="n">
        <v>0</v>
      </c>
      <c r="Q1529" s="100" t="n">
        <f aca="false">K1529-P1529</f>
        <v>0</v>
      </c>
      <c r="R1529" s="98" t="n">
        <f aca="false">IFERROR(IF(O1529="Nov",(K1529/P1529-1)),0)</f>
        <v>0</v>
      </c>
      <c r="S1529" s="105" t="b">
        <f aca="false">IF(N1529&gt;0,IF(O1529="","-",IF(R1529&lt;0%,"DEGROWTH","GROWTH")))</f>
        <v>0</v>
      </c>
      <c r="T1529" s="101" t="n">
        <v>0</v>
      </c>
      <c r="U1529" s="101" t="str">
        <f aca="false">IF(F1529&lt;=$V$2,"Dec","")</f>
        <v>Dec</v>
      </c>
      <c r="V1529" s="97" t="n">
        <v>0</v>
      </c>
      <c r="W1529" s="104" t="n">
        <f aca="false">K1529-V1529</f>
        <v>0</v>
      </c>
      <c r="X1529" s="103" t="n">
        <f aca="false">IFERROR(IF(U1529="Dec",(K1529/V1529-1)),0)</f>
        <v>0</v>
      </c>
      <c r="Y1529" s="106" t="b">
        <f aca="false">IF(T1529&gt;0,IF(U1529="","-",IF(X1529&lt;0%,"DEGROWTH","GROWTH")))</f>
        <v>0</v>
      </c>
      <c r="Z1529" s="24" t="n">
        <v>1</v>
      </c>
      <c r="AA1529" s="24" t="n">
        <f aca="false">IF(H1529&gt;0,1,0)</f>
        <v>0</v>
      </c>
      <c r="AB1529" s="3" t="n">
        <v>1000003695</v>
      </c>
      <c r="AC1529" s="3"/>
    </row>
    <row r="1530" customFormat="false" ht="14.25" hidden="true" customHeight="true" outlineLevel="0" collapsed="false">
      <c r="A1530" s="23" t="s">
        <v>130</v>
      </c>
      <c r="B1530" s="65" t="s">
        <v>115</v>
      </c>
      <c r="C1530" s="65" t="s">
        <v>2706</v>
      </c>
      <c r="D1530" s="65" t="n">
        <v>1000003731</v>
      </c>
      <c r="E1530" s="66" t="s">
        <v>2707</v>
      </c>
      <c r="F1530" s="67" t="n">
        <v>45217</v>
      </c>
      <c r="G1530" s="67" t="str">
        <f aca="false">IF(I1530&gt;0,"Targeted Dealer","-")</f>
        <v>Targeted Dealer</v>
      </c>
      <c r="H1530" s="67"/>
      <c r="I1530" s="68" t="n">
        <v>55</v>
      </c>
      <c r="J1530" s="68" t="n">
        <f aca="false">I1530/$J$1*$E$1</f>
        <v>1147.90322580645</v>
      </c>
      <c r="K1530" s="97" t="n">
        <v>100</v>
      </c>
      <c r="L1530" s="69" t="n">
        <f aca="false">K1530-J1530</f>
        <v>-1047.90322580645</v>
      </c>
      <c r="M1530" s="69" t="n">
        <f aca="false">IFERROR((K1530/J1530%),"-")</f>
        <v>8.71153575944921</v>
      </c>
      <c r="N1530" s="100" t="n">
        <v>100</v>
      </c>
      <c r="O1530" s="98" t="str">
        <f aca="false">IF(F1530&lt;=$P$2,"Nov","")</f>
        <v>Nov</v>
      </c>
      <c r="P1530" s="97" t="n">
        <v>100</v>
      </c>
      <c r="Q1530" s="100" t="n">
        <f aca="false">K1530-P1530</f>
        <v>0</v>
      </c>
      <c r="R1530" s="98" t="n">
        <f aca="false">IFERROR(IF(O1530="Nov",(K1530/P1530-1)),0)</f>
        <v>0</v>
      </c>
      <c r="S1530" s="100" t="str">
        <f aca="false">IF(N1530&gt;0,IF(O1530="","-",IF(R1530&lt;0%,"DEGROWTH","GROWTH")))</f>
        <v>GROWTH</v>
      </c>
      <c r="T1530" s="101" t="n">
        <v>125</v>
      </c>
      <c r="U1530" s="101" t="str">
        <f aca="false">IF(F1530&lt;=$V$2,"Dec","")</f>
        <v>Dec</v>
      </c>
      <c r="V1530" s="97" t="n">
        <v>125</v>
      </c>
      <c r="W1530" s="104" t="n">
        <f aca="false">K1530-V1530</f>
        <v>-25</v>
      </c>
      <c r="X1530" s="103" t="n">
        <f aca="false">IFERROR(IF(U1530="Dec",(K1530/V1530-1)),0)</f>
        <v>-0.2</v>
      </c>
      <c r="Y1530" s="104" t="str">
        <f aca="false">IF(T1530&gt;0,IF(U1530="","-",IF(X1530&lt;0%,"DEGROWTH","GROWTH")))</f>
        <v>DEGROWTH</v>
      </c>
      <c r="Z1530" s="24" t="n">
        <v>0</v>
      </c>
      <c r="AA1530" s="24" t="n">
        <f aca="false">IF(H1530&gt;0,1,0)</f>
        <v>0</v>
      </c>
      <c r="AB1530" s="3" t="n">
        <v>1000003731</v>
      </c>
      <c r="AC1530" s="3"/>
    </row>
    <row r="1531" customFormat="false" ht="14.25" hidden="true" customHeight="true" outlineLevel="0" collapsed="false">
      <c r="A1531" s="23" t="s">
        <v>130</v>
      </c>
      <c r="B1531" s="65" t="s">
        <v>115</v>
      </c>
      <c r="C1531" s="65" t="s">
        <v>2708</v>
      </c>
      <c r="D1531" s="65" t="n">
        <v>1000003787</v>
      </c>
      <c r="E1531" s="65" t="s">
        <v>2709</v>
      </c>
      <c r="F1531" s="67" t="n">
        <v>45275</v>
      </c>
      <c r="G1531" s="67" t="str">
        <f aca="false">IF(I1531&gt;0,"Targeted Dealer","-")</f>
        <v>Targeted Dealer</v>
      </c>
      <c r="H1531" s="67"/>
      <c r="I1531" s="68" t="n">
        <v>25</v>
      </c>
      <c r="J1531" s="68" t="n">
        <f aca="false">I1531/$J$1*$E$1</f>
        <v>521.774193548387</v>
      </c>
      <c r="K1531" s="97" t="n">
        <v>75</v>
      </c>
      <c r="L1531" s="69" t="n">
        <f aca="false">K1531-J1531</f>
        <v>-446.774193548387</v>
      </c>
      <c r="M1531" s="69" t="n">
        <f aca="false">IFERROR((K1531/J1531%),"-")</f>
        <v>14.3740340030912</v>
      </c>
      <c r="N1531" s="100" t="n">
        <v>25</v>
      </c>
      <c r="O1531" s="98" t="str">
        <f aca="false">IF(F1531&lt;=$P$2,"Nov","")</f>
        <v>Nov</v>
      </c>
      <c r="P1531" s="97" t="n">
        <v>25</v>
      </c>
      <c r="Q1531" s="100" t="n">
        <f aca="false">K1531-P1531</f>
        <v>50</v>
      </c>
      <c r="R1531" s="98" t="n">
        <f aca="false">IFERROR(IF(O1531="Nov",(K1531/P1531-1)),0)</f>
        <v>2</v>
      </c>
      <c r="S1531" s="100" t="str">
        <f aca="false">IF(N1531&gt;0,IF(O1531="","-",IF(R1531&lt;0%,"DEGROWTH","GROWTH")))</f>
        <v>GROWTH</v>
      </c>
      <c r="T1531" s="101" t="n">
        <v>50</v>
      </c>
      <c r="U1531" s="101" t="str">
        <f aca="false">IF(F1531&lt;=$V$2,"Dec","")</f>
        <v>Dec</v>
      </c>
      <c r="V1531" s="97" t="n">
        <v>50</v>
      </c>
      <c r="W1531" s="104" t="n">
        <f aca="false">K1531-V1531</f>
        <v>25</v>
      </c>
      <c r="X1531" s="103" t="n">
        <f aca="false">IFERROR(IF(U1531="Dec",(K1531/V1531-1)),0)</f>
        <v>0.5</v>
      </c>
      <c r="Y1531" s="104" t="str">
        <f aca="false">IF(T1531&gt;0,IF(U1531="","-",IF(X1531&lt;0%,"DEGROWTH","GROWTH")))</f>
        <v>GROWTH</v>
      </c>
      <c r="Z1531" s="24" t="n">
        <v>0</v>
      </c>
      <c r="AA1531" s="24" t="n">
        <f aca="false">IF(H1531&gt;0,1,0)</f>
        <v>0</v>
      </c>
      <c r="AB1531" s="3" t="n">
        <v>1000003787</v>
      </c>
      <c r="AC1531" s="3"/>
    </row>
    <row r="1532" customFormat="false" ht="14.25" hidden="true" customHeight="true" outlineLevel="0" collapsed="false">
      <c r="A1532" s="24" t="s">
        <v>130</v>
      </c>
      <c r="B1532" s="128" t="s">
        <v>115</v>
      </c>
      <c r="C1532" s="128" t="s">
        <v>618</v>
      </c>
      <c r="D1532" s="128" t="n">
        <v>1000003883</v>
      </c>
      <c r="E1532" s="128" t="s">
        <v>619</v>
      </c>
      <c r="F1532" s="67" t="n">
        <v>45357</v>
      </c>
      <c r="G1532" s="67" t="str">
        <f aca="false">IF(I1532&gt;0,"Targeted Dealer","-")</f>
        <v>Targeted Dealer</v>
      </c>
      <c r="H1532" s="67"/>
      <c r="I1532" s="68" t="n">
        <v>25</v>
      </c>
      <c r="J1532" s="68" t="n">
        <f aca="false">I1532/$J$1*$E$1</f>
        <v>521.774193548387</v>
      </c>
      <c r="K1532" s="97" t="n">
        <v>55</v>
      </c>
      <c r="L1532" s="69" t="n">
        <f aca="false">K1532-J1532</f>
        <v>-466.774193548387</v>
      </c>
      <c r="M1532" s="69" t="n">
        <f aca="false">IFERROR((K1532/J1532%),"-")</f>
        <v>10.5409582689335</v>
      </c>
      <c r="N1532" s="100" t="n">
        <v>0</v>
      </c>
      <c r="O1532" s="98" t="str">
        <f aca="false">IF(F1532&lt;=$P$2,"Nov","")</f>
        <v>Nov</v>
      </c>
      <c r="P1532" s="97" t="n">
        <v>0</v>
      </c>
      <c r="Q1532" s="100" t="n">
        <f aca="false">K1532-P1532</f>
        <v>55</v>
      </c>
      <c r="R1532" s="98" t="n">
        <f aca="false">IFERROR(IF(O1532="Nov",(K1532/P1532-1)),0)</f>
        <v>0</v>
      </c>
      <c r="S1532" s="105" t="b">
        <f aca="false">IF(N1532&gt;0,IF(O1532="","-",IF(R1532&lt;0%,"DEGROWTH","GROWTH")))</f>
        <v>0</v>
      </c>
      <c r="T1532" s="101" t="n">
        <v>0</v>
      </c>
      <c r="U1532" s="101" t="str">
        <f aca="false">IF(F1532&lt;=$V$2,"Dec","")</f>
        <v>Dec</v>
      </c>
      <c r="V1532" s="97" t="n">
        <v>0</v>
      </c>
      <c r="W1532" s="104" t="n">
        <f aca="false">K1532-V1532</f>
        <v>55</v>
      </c>
      <c r="X1532" s="103" t="n">
        <f aca="false">IFERROR(IF(U1532="Dec",(K1532/V1532-1)),0)</f>
        <v>0</v>
      </c>
      <c r="Y1532" s="106" t="b">
        <f aca="false">IF(T1532&gt;0,IF(U1532="","-",IF(X1532&lt;0%,"DEGROWTH","GROWTH")))</f>
        <v>0</v>
      </c>
      <c r="Z1532" s="24" t="n">
        <v>0</v>
      </c>
      <c r="AA1532" s="24" t="n">
        <f aca="false">IF(H1532&gt;0,1,0)</f>
        <v>0</v>
      </c>
      <c r="AB1532" s="3" t="n">
        <v>1000003883</v>
      </c>
      <c r="AC1532" s="3"/>
    </row>
    <row r="1533" customFormat="false" ht="14.25" hidden="true" customHeight="true" outlineLevel="0" collapsed="false">
      <c r="A1533" s="24" t="s">
        <v>130</v>
      </c>
      <c r="B1533" s="128" t="s">
        <v>115</v>
      </c>
      <c r="C1533" s="128" t="s">
        <v>2710</v>
      </c>
      <c r="D1533" s="128" t="n">
        <v>1000003902</v>
      </c>
      <c r="E1533" s="128" t="s">
        <v>2711</v>
      </c>
      <c r="F1533" s="67" t="n">
        <v>45385</v>
      </c>
      <c r="G1533" s="67" t="str">
        <f aca="false">IF(I1533&gt;0,"Targeted Dealer","-")</f>
        <v>Targeted Dealer</v>
      </c>
      <c r="H1533" s="67"/>
      <c r="I1533" s="68" t="n">
        <v>25</v>
      </c>
      <c r="J1533" s="68" t="n">
        <f aca="false">I1533/$J$1*$E$1</f>
        <v>521.774193548387</v>
      </c>
      <c r="K1533" s="97" t="n">
        <v>25</v>
      </c>
      <c r="L1533" s="69" t="n">
        <f aca="false">K1533-J1533</f>
        <v>-496.774193548387</v>
      </c>
      <c r="M1533" s="69" t="n">
        <f aca="false">IFERROR((K1533/J1533%),"-")</f>
        <v>4.79134466769706</v>
      </c>
      <c r="N1533" s="100" t="n">
        <v>25</v>
      </c>
      <c r="O1533" s="98" t="str">
        <f aca="false">IF(F1533&lt;=$P$2,"Nov","")</f>
        <v>Nov</v>
      </c>
      <c r="P1533" s="97" t="n">
        <v>25</v>
      </c>
      <c r="Q1533" s="100" t="n">
        <f aca="false">K1533-P1533</f>
        <v>0</v>
      </c>
      <c r="R1533" s="98" t="n">
        <f aca="false">IFERROR(IF(O1533="Nov",(K1533/P1533-1)),0)</f>
        <v>0</v>
      </c>
      <c r="S1533" s="100" t="str">
        <f aca="false">IF(N1533&gt;0,IF(O1533="","-",IF(R1533&lt;0%,"DEGROWTH","GROWTH")))</f>
        <v>GROWTH</v>
      </c>
      <c r="T1533" s="101" t="n">
        <v>0</v>
      </c>
      <c r="U1533" s="101" t="str">
        <f aca="false">IF(F1533&lt;=$V$2,"Dec","")</f>
        <v>Dec</v>
      </c>
      <c r="V1533" s="97" t="n">
        <v>0</v>
      </c>
      <c r="W1533" s="104" t="n">
        <f aca="false">K1533-V1533</f>
        <v>25</v>
      </c>
      <c r="X1533" s="103" t="n">
        <f aca="false">IFERROR(IF(U1533="Dec",(K1533/V1533-1)),0)</f>
        <v>0</v>
      </c>
      <c r="Y1533" s="106" t="b">
        <f aca="false">IF(T1533&gt;0,IF(U1533="","-",IF(X1533&lt;0%,"DEGROWTH","GROWTH")))</f>
        <v>0</v>
      </c>
      <c r="Z1533" s="24" t="n">
        <v>0</v>
      </c>
      <c r="AA1533" s="24" t="n">
        <f aca="false">IF(H1533&gt;0,1,0)</f>
        <v>0</v>
      </c>
      <c r="AB1533" s="3" t="n">
        <v>1000003902</v>
      </c>
      <c r="AC1533" s="3"/>
    </row>
    <row r="1534" customFormat="false" ht="14.25" hidden="true" customHeight="true" outlineLevel="0" collapsed="false">
      <c r="A1534" s="24" t="s">
        <v>130</v>
      </c>
      <c r="B1534" s="128" t="s">
        <v>115</v>
      </c>
      <c r="C1534" s="128" t="s">
        <v>4622</v>
      </c>
      <c r="D1534" s="128" t="n">
        <v>1000004041</v>
      </c>
      <c r="E1534" s="128" t="s">
        <v>4623</v>
      </c>
      <c r="F1534" s="67" t="n">
        <v>45486</v>
      </c>
      <c r="G1534" s="67" t="str">
        <f aca="false">IF(I1534&gt;0,"Targeted Dealer","-")</f>
        <v>-</v>
      </c>
      <c r="H1534" s="67"/>
      <c r="I1534" s="68" t="n">
        <v>0</v>
      </c>
      <c r="J1534" s="68" t="n">
        <f aca="false">I1534/$J$1*$E$1</f>
        <v>0</v>
      </c>
      <c r="K1534" s="97" t="n">
        <v>30</v>
      </c>
      <c r="L1534" s="69" t="n">
        <f aca="false">K1534-J1534</f>
        <v>30</v>
      </c>
      <c r="M1534" s="69" t="str">
        <f aca="false">IFERROR((K1534/J1534%),"-")</f>
        <v>-</v>
      </c>
      <c r="N1534" s="100" t="n">
        <v>0</v>
      </c>
      <c r="O1534" s="98" t="str">
        <f aca="false">IF(F1534&lt;=$P$2,"Nov","")</f>
        <v>Nov</v>
      </c>
      <c r="P1534" s="97" t="n">
        <v>0</v>
      </c>
      <c r="Q1534" s="100" t="n">
        <f aca="false">K1534-P1534</f>
        <v>30</v>
      </c>
      <c r="R1534" s="98" t="n">
        <f aca="false">IFERROR(IF(O1534="Nov",(K1534/P1534-1)),0)</f>
        <v>0</v>
      </c>
      <c r="S1534" s="105" t="b">
        <f aca="false">IF(N1534&gt;0,IF(O1534="","-",IF(R1534&lt;0%,"DEGROWTH","GROWTH")))</f>
        <v>0</v>
      </c>
      <c r="T1534" s="101" t="n">
        <v>0</v>
      </c>
      <c r="U1534" s="101" t="str">
        <f aca="false">IF(F1534&lt;=$V$2,"Dec","")</f>
        <v>Dec</v>
      </c>
      <c r="V1534" s="97" t="n">
        <v>0</v>
      </c>
      <c r="W1534" s="104" t="n">
        <f aca="false">K1534-V1534</f>
        <v>30</v>
      </c>
      <c r="X1534" s="103" t="n">
        <f aca="false">IFERROR(IF(U1534="Dec",(K1534/V1534-1)),0)</f>
        <v>0</v>
      </c>
      <c r="Y1534" s="106" t="b">
        <f aca="false">IF(T1534&gt;0,IF(U1534="","-",IF(X1534&lt;0%,"DEGROWTH","GROWTH")))</f>
        <v>0</v>
      </c>
      <c r="Z1534" s="24" t="n">
        <v>0</v>
      </c>
      <c r="AA1534" s="24" t="n">
        <f aca="false">IF(H1534&gt;0,1,0)</f>
        <v>0</v>
      </c>
      <c r="AB1534" s="3" t="n">
        <v>1000004041</v>
      </c>
      <c r="AC1534" s="3"/>
    </row>
    <row r="1535" customFormat="false" ht="14.25" hidden="true" customHeight="true" outlineLevel="0" collapsed="false">
      <c r="A1535" s="23" t="s">
        <v>130</v>
      </c>
      <c r="B1535" s="65" t="s">
        <v>139</v>
      </c>
      <c r="C1535" s="65" t="s">
        <v>382</v>
      </c>
      <c r="D1535" s="65" t="n">
        <v>1000001820</v>
      </c>
      <c r="E1535" s="66" t="s">
        <v>383</v>
      </c>
      <c r="F1535" s="67" t="n">
        <v>42243</v>
      </c>
      <c r="G1535" s="67" t="str">
        <f aca="false">IF(I1535&gt;0,"Targeted Dealer","-")</f>
        <v>-</v>
      </c>
      <c r="H1535" s="67"/>
      <c r="I1535" s="68" t="n">
        <v>0</v>
      </c>
      <c r="J1535" s="68" t="n">
        <f aca="false">I1535/$J$1*$E$1</f>
        <v>0</v>
      </c>
      <c r="K1535" s="97" t="n">
        <v>25</v>
      </c>
      <c r="L1535" s="69" t="n">
        <f aca="false">K1535-J1535</f>
        <v>25</v>
      </c>
      <c r="M1535" s="69" t="str">
        <f aca="false">IFERROR((K1535/J1535%),"-")</f>
        <v>-</v>
      </c>
      <c r="N1535" s="100" t="n">
        <v>0</v>
      </c>
      <c r="O1535" s="98" t="str">
        <f aca="false">IF(F1535&lt;=$P$2,"Nov","")</f>
        <v>Nov</v>
      </c>
      <c r="P1535" s="97" t="n">
        <v>0</v>
      </c>
      <c r="Q1535" s="100" t="n">
        <f aca="false">K1535-P1535</f>
        <v>25</v>
      </c>
      <c r="R1535" s="98" t="n">
        <f aca="false">IFERROR(IF(O1535="Nov",(K1535/P1535-1)),0)</f>
        <v>0</v>
      </c>
      <c r="S1535" s="105" t="b">
        <f aca="false">IF(N1535&gt;0,IF(O1535="","-",IF(R1535&lt;0%,"DEGROWTH","GROWTH")))</f>
        <v>0</v>
      </c>
      <c r="T1535" s="101" t="n">
        <v>25</v>
      </c>
      <c r="U1535" s="101" t="str">
        <f aca="false">IF(F1535&lt;=$V$2,"Dec","")</f>
        <v>Dec</v>
      </c>
      <c r="V1535" s="97" t="n">
        <v>25</v>
      </c>
      <c r="W1535" s="104" t="n">
        <f aca="false">K1535-V1535</f>
        <v>0</v>
      </c>
      <c r="X1535" s="103" t="n">
        <f aca="false">IFERROR(IF(U1535="Dec",(K1535/V1535-1)),0)</f>
        <v>0</v>
      </c>
      <c r="Y1535" s="104" t="str">
        <f aca="false">IF(T1535&gt;0,IF(U1535="","-",IF(X1535&lt;0%,"DEGROWTH","GROWTH")))</f>
        <v>GROWTH</v>
      </c>
      <c r="Z1535" s="24" t="n">
        <v>0</v>
      </c>
      <c r="AA1535" s="24" t="n">
        <f aca="false">IF(H1535&gt;0,1,0)</f>
        <v>0</v>
      </c>
      <c r="AB1535" s="3" t="n">
        <v>1000001820</v>
      </c>
      <c r="AC1535" s="3"/>
    </row>
    <row r="1536" customFormat="false" ht="14.25" hidden="true" customHeight="true" outlineLevel="0" collapsed="false">
      <c r="A1536" s="23" t="s">
        <v>130</v>
      </c>
      <c r="B1536" s="65" t="s">
        <v>139</v>
      </c>
      <c r="C1536" s="65" t="s">
        <v>2712</v>
      </c>
      <c r="D1536" s="65" t="n">
        <v>1000001821</v>
      </c>
      <c r="E1536" s="66" t="s">
        <v>2713</v>
      </c>
      <c r="F1536" s="67" t="n">
        <v>42307</v>
      </c>
      <c r="G1536" s="67" t="str">
        <f aca="false">IF(I1536&gt;0,"Targeted Dealer","-")</f>
        <v>Targeted Dealer</v>
      </c>
      <c r="H1536" s="67"/>
      <c r="I1536" s="68" t="n">
        <v>25</v>
      </c>
      <c r="J1536" s="68" t="n">
        <f aca="false">I1536/$J$1*$E$1</f>
        <v>521.774193548387</v>
      </c>
      <c r="K1536" s="97" t="n">
        <v>80</v>
      </c>
      <c r="L1536" s="69" t="n">
        <f aca="false">K1536-J1536</f>
        <v>-441.774193548387</v>
      </c>
      <c r="M1536" s="69" t="n">
        <f aca="false">IFERROR((K1536/J1536%),"-")</f>
        <v>15.3323029366306</v>
      </c>
      <c r="N1536" s="100" t="n">
        <v>50</v>
      </c>
      <c r="O1536" s="98" t="str">
        <f aca="false">IF(F1536&lt;=$P$2,"Nov","")</f>
        <v>Nov</v>
      </c>
      <c r="P1536" s="97" t="n">
        <v>50</v>
      </c>
      <c r="Q1536" s="100" t="n">
        <f aca="false">K1536-P1536</f>
        <v>30</v>
      </c>
      <c r="R1536" s="98" t="n">
        <f aca="false">IFERROR(IF(O1536="Nov",(K1536/P1536-1)),0)</f>
        <v>0.6</v>
      </c>
      <c r="S1536" s="100" t="str">
        <f aca="false">IF(N1536&gt;0,IF(O1536="","-",IF(R1536&lt;0%,"DEGROWTH","GROWTH")))</f>
        <v>GROWTH</v>
      </c>
      <c r="T1536" s="101" t="n">
        <v>95</v>
      </c>
      <c r="U1536" s="101" t="str">
        <f aca="false">IF(F1536&lt;=$V$2,"Dec","")</f>
        <v>Dec</v>
      </c>
      <c r="V1536" s="97" t="n">
        <v>95</v>
      </c>
      <c r="W1536" s="104" t="n">
        <f aca="false">K1536-V1536</f>
        <v>-15</v>
      </c>
      <c r="X1536" s="103" t="n">
        <f aca="false">IFERROR(IF(U1536="Dec",(K1536/V1536-1)),0)</f>
        <v>-0.157894736842105</v>
      </c>
      <c r="Y1536" s="104" t="str">
        <f aca="false">IF(T1536&gt;0,IF(U1536="","-",IF(X1536&lt;0%,"DEGROWTH","GROWTH")))</f>
        <v>DEGROWTH</v>
      </c>
      <c r="Z1536" s="24" t="n">
        <v>0</v>
      </c>
      <c r="AA1536" s="24" t="n">
        <f aca="false">IF(H1536&gt;0,1,0)</f>
        <v>0</v>
      </c>
      <c r="AB1536" s="3" t="n">
        <v>1000001821</v>
      </c>
      <c r="AC1536" s="3"/>
    </row>
    <row r="1537" customFormat="false" ht="14.25" hidden="true" customHeight="true" outlineLevel="0" collapsed="false">
      <c r="A1537" s="23" t="s">
        <v>130</v>
      </c>
      <c r="B1537" s="65" t="s">
        <v>139</v>
      </c>
      <c r="C1537" s="65" t="s">
        <v>4208</v>
      </c>
      <c r="D1537" s="65" t="n">
        <v>1000001803</v>
      </c>
      <c r="E1537" s="66" t="s">
        <v>4209</v>
      </c>
      <c r="F1537" s="67" t="n">
        <v>42411</v>
      </c>
      <c r="G1537" s="67" t="str">
        <f aca="false">IF(I1537&gt;0,"Targeted Dealer","-")</f>
        <v>Targeted Dealer</v>
      </c>
      <c r="H1537" s="67"/>
      <c r="I1537" s="68" t="n">
        <v>25</v>
      </c>
      <c r="J1537" s="68" t="n">
        <f aca="false">I1537/$J$1*$E$1</f>
        <v>521.774193548387</v>
      </c>
      <c r="K1537" s="97" t="n">
        <v>30</v>
      </c>
      <c r="L1537" s="69" t="n">
        <f aca="false">K1537-J1537</f>
        <v>-491.774193548387</v>
      </c>
      <c r="M1537" s="69" t="n">
        <f aca="false">IFERROR((K1537/J1537%),"-")</f>
        <v>5.74961360123648</v>
      </c>
      <c r="N1537" s="100" t="n">
        <v>25</v>
      </c>
      <c r="O1537" s="98" t="str">
        <f aca="false">IF(F1537&lt;=$P$2,"Nov","")</f>
        <v>Nov</v>
      </c>
      <c r="P1537" s="97" t="n">
        <v>25</v>
      </c>
      <c r="Q1537" s="100" t="n">
        <f aca="false">K1537-P1537</f>
        <v>5</v>
      </c>
      <c r="R1537" s="98" t="n">
        <f aca="false">IFERROR(IF(O1537="Nov",(K1537/P1537-1)),0)</f>
        <v>0.2</v>
      </c>
      <c r="S1537" s="100" t="str">
        <f aca="false">IF(N1537&gt;0,IF(O1537="","-",IF(R1537&lt;0%,"DEGROWTH","GROWTH")))</f>
        <v>GROWTH</v>
      </c>
      <c r="T1537" s="101" t="n">
        <v>0</v>
      </c>
      <c r="U1537" s="101" t="str">
        <f aca="false">IF(F1537&lt;=$V$2,"Dec","")</f>
        <v>Dec</v>
      </c>
      <c r="V1537" s="97" t="n">
        <v>0</v>
      </c>
      <c r="W1537" s="104" t="n">
        <f aca="false">K1537-V1537</f>
        <v>30</v>
      </c>
      <c r="X1537" s="103" t="n">
        <f aca="false">IFERROR(IF(U1537="Dec",(K1537/V1537-1)),0)</f>
        <v>0</v>
      </c>
      <c r="Y1537" s="106" t="b">
        <f aca="false">IF(T1537&gt;0,IF(U1537="","-",IF(X1537&lt;0%,"DEGROWTH","GROWTH")))</f>
        <v>0</v>
      </c>
      <c r="Z1537" s="24" t="n">
        <v>0</v>
      </c>
      <c r="AA1537" s="24" t="n">
        <f aca="false">IF(H1537&gt;0,1,0)</f>
        <v>0</v>
      </c>
      <c r="AB1537" s="3" t="n">
        <v>1000001803</v>
      </c>
      <c r="AC1537" s="3"/>
    </row>
    <row r="1538" customFormat="false" ht="14.25" hidden="true" customHeight="true" outlineLevel="0" collapsed="false">
      <c r="A1538" s="23" t="s">
        <v>130</v>
      </c>
      <c r="B1538" s="65" t="s">
        <v>139</v>
      </c>
      <c r="C1538" s="65" t="s">
        <v>384</v>
      </c>
      <c r="D1538" s="65" t="n">
        <v>1000001813</v>
      </c>
      <c r="E1538" s="66" t="s">
        <v>385</v>
      </c>
      <c r="F1538" s="67" t="n">
        <v>42574</v>
      </c>
      <c r="G1538" s="67" t="str">
        <f aca="false">IF(I1538&gt;0,"Targeted Dealer","-")</f>
        <v>Targeted Dealer</v>
      </c>
      <c r="H1538" s="67"/>
      <c r="I1538" s="68" t="n">
        <v>25</v>
      </c>
      <c r="J1538" s="68" t="n">
        <f aca="false">I1538/$J$1*$E$1</f>
        <v>521.774193548387</v>
      </c>
      <c r="K1538" s="97" t="n">
        <v>25</v>
      </c>
      <c r="L1538" s="69" t="n">
        <f aca="false">K1538-J1538</f>
        <v>-496.774193548387</v>
      </c>
      <c r="M1538" s="69" t="n">
        <f aca="false">IFERROR((K1538/J1538%),"-")</f>
        <v>4.79134466769706</v>
      </c>
      <c r="N1538" s="100" t="n">
        <v>0</v>
      </c>
      <c r="O1538" s="98" t="str">
        <f aca="false">IF(F1538&lt;=$P$2,"Nov","")</f>
        <v>Nov</v>
      </c>
      <c r="P1538" s="97" t="n">
        <v>0</v>
      </c>
      <c r="Q1538" s="100" t="n">
        <f aca="false">K1538-P1538</f>
        <v>25</v>
      </c>
      <c r="R1538" s="98" t="n">
        <f aca="false">IFERROR(IF(O1538="Nov",(K1538/P1538-1)),0)</f>
        <v>0</v>
      </c>
      <c r="S1538" s="105" t="b">
        <f aca="false">IF(N1538&gt;0,IF(O1538="","-",IF(R1538&lt;0%,"DEGROWTH","GROWTH")))</f>
        <v>0</v>
      </c>
      <c r="T1538" s="101" t="n">
        <v>30</v>
      </c>
      <c r="U1538" s="101" t="str">
        <f aca="false">IF(F1538&lt;=$V$2,"Dec","")</f>
        <v>Dec</v>
      </c>
      <c r="V1538" s="97" t="n">
        <v>30</v>
      </c>
      <c r="W1538" s="104" t="n">
        <f aca="false">K1538-V1538</f>
        <v>-5</v>
      </c>
      <c r="X1538" s="103" t="n">
        <f aca="false">IFERROR(IF(U1538="Dec",(K1538/V1538-1)),0)</f>
        <v>-0.166666666666667</v>
      </c>
      <c r="Y1538" s="104" t="str">
        <f aca="false">IF(T1538&gt;0,IF(U1538="","-",IF(X1538&lt;0%,"DEGROWTH","GROWTH")))</f>
        <v>DEGROWTH</v>
      </c>
      <c r="Z1538" s="24" t="n">
        <v>0</v>
      </c>
      <c r="AA1538" s="24" t="n">
        <f aca="false">IF(H1538&gt;0,1,0)</f>
        <v>0</v>
      </c>
      <c r="AB1538" s="3" t="n">
        <v>1000001813</v>
      </c>
      <c r="AC1538" s="3"/>
    </row>
    <row r="1539" customFormat="false" ht="14.25" hidden="true" customHeight="true" outlineLevel="0" collapsed="false">
      <c r="A1539" s="24" t="s">
        <v>130</v>
      </c>
      <c r="B1539" s="128" t="s">
        <v>139</v>
      </c>
      <c r="C1539" s="128" t="s">
        <v>4285</v>
      </c>
      <c r="D1539" s="128" t="n">
        <v>1000001810</v>
      </c>
      <c r="E1539" s="128" t="s">
        <v>4286</v>
      </c>
      <c r="F1539" s="67" t="n">
        <v>42621</v>
      </c>
      <c r="G1539" s="67" t="str">
        <f aca="false">IF(I1539&gt;0,"Targeted Dealer","-")</f>
        <v>Targeted Dealer</v>
      </c>
      <c r="H1539" s="67"/>
      <c r="I1539" s="68" t="n">
        <v>50</v>
      </c>
      <c r="J1539" s="68" t="n">
        <f aca="false">I1539/$J$1*$E$1</f>
        <v>1043.54838709677</v>
      </c>
      <c r="K1539" s="97" t="n">
        <v>50</v>
      </c>
      <c r="L1539" s="69" t="n">
        <f aca="false">K1539-J1539</f>
        <v>-993.548387096774</v>
      </c>
      <c r="M1539" s="69" t="n">
        <f aca="false">IFERROR((K1539/J1539%),"-")</f>
        <v>4.79134466769706</v>
      </c>
      <c r="N1539" s="100" t="n">
        <v>0</v>
      </c>
      <c r="O1539" s="98" t="str">
        <f aca="false">IF(F1539&lt;=$P$2,"Nov","")</f>
        <v>Nov</v>
      </c>
      <c r="P1539" s="97" t="n">
        <v>0</v>
      </c>
      <c r="Q1539" s="100" t="n">
        <f aca="false">K1539-P1539</f>
        <v>50</v>
      </c>
      <c r="R1539" s="98" t="n">
        <f aca="false">IFERROR(IF(O1539="Nov",(K1539/P1539-1)),0)</f>
        <v>0</v>
      </c>
      <c r="S1539" s="105" t="b">
        <f aca="false">IF(N1539&gt;0,IF(O1539="","-",IF(R1539&lt;0%,"DEGROWTH","GROWTH")))</f>
        <v>0</v>
      </c>
      <c r="T1539" s="101" t="n">
        <v>0</v>
      </c>
      <c r="U1539" s="101" t="str">
        <f aca="false">IF(F1539&lt;=$V$2,"Dec","")</f>
        <v>Dec</v>
      </c>
      <c r="V1539" s="97" t="n">
        <v>0</v>
      </c>
      <c r="W1539" s="104" t="n">
        <f aca="false">K1539-V1539</f>
        <v>50</v>
      </c>
      <c r="X1539" s="103" t="n">
        <f aca="false">IFERROR(IF(U1539="Dec",(K1539/V1539-1)),0)</f>
        <v>0</v>
      </c>
      <c r="Y1539" s="106" t="b">
        <f aca="false">IF(T1539&gt;0,IF(U1539="","-",IF(X1539&lt;0%,"DEGROWTH","GROWTH")))</f>
        <v>0</v>
      </c>
      <c r="Z1539" s="24" t="n">
        <v>0</v>
      </c>
      <c r="AA1539" s="24" t="n">
        <f aca="false">IF(H1539&gt;0,1,0)</f>
        <v>0</v>
      </c>
      <c r="AB1539" s="3" t="n">
        <v>1000001810</v>
      </c>
      <c r="AC1539" s="3"/>
    </row>
    <row r="1540" customFormat="false" ht="14.25" hidden="false" customHeight="true" outlineLevel="0" collapsed="false">
      <c r="A1540" s="23" t="s">
        <v>130</v>
      </c>
      <c r="B1540" s="65" t="s">
        <v>139</v>
      </c>
      <c r="C1540" s="65" t="s">
        <v>4624</v>
      </c>
      <c r="D1540" s="65" t="n">
        <v>1000001811</v>
      </c>
      <c r="E1540" s="66" t="s">
        <v>4625</v>
      </c>
      <c r="F1540" s="67" t="n">
        <v>42668</v>
      </c>
      <c r="G1540" s="67" t="str">
        <f aca="false">IF(I1540&gt;0,"Targeted Dealer","-")</f>
        <v>-</v>
      </c>
      <c r="H1540" s="67"/>
      <c r="I1540" s="68" t="n">
        <v>0</v>
      </c>
      <c r="J1540" s="68" t="n">
        <f aca="false">I1540/$J$1*$E$1</f>
        <v>0</v>
      </c>
      <c r="K1540" s="97" t="n">
        <v>0</v>
      </c>
      <c r="L1540" s="69" t="n">
        <f aca="false">K1540-J1540</f>
        <v>0</v>
      </c>
      <c r="M1540" s="69" t="str">
        <f aca="false">IFERROR((K1540/J1540%),"-")</f>
        <v>-</v>
      </c>
      <c r="N1540" s="100" t="n">
        <v>0</v>
      </c>
      <c r="O1540" s="98" t="str">
        <f aca="false">IF(F1540&lt;=$P$2,"Nov","")</f>
        <v>Nov</v>
      </c>
      <c r="P1540" s="97" t="n">
        <v>0</v>
      </c>
      <c r="Q1540" s="100" t="n">
        <f aca="false">K1540-P1540</f>
        <v>0</v>
      </c>
      <c r="R1540" s="98" t="n">
        <f aca="false">IFERROR(IF(O1540="Nov",(K1540/P1540-1)),0)</f>
        <v>0</v>
      </c>
      <c r="S1540" s="105" t="b">
        <f aca="false">IF(N1540&gt;0,IF(O1540="","-",IF(R1540&lt;0%,"DEGROWTH","GROWTH")))</f>
        <v>0</v>
      </c>
      <c r="T1540" s="101" t="n">
        <v>75</v>
      </c>
      <c r="U1540" s="101" t="str">
        <f aca="false">IF(F1540&lt;=$V$2,"Dec","")</f>
        <v>Dec</v>
      </c>
      <c r="V1540" s="97" t="n">
        <v>75</v>
      </c>
      <c r="W1540" s="104" t="n">
        <f aca="false">K1540-V1540</f>
        <v>-75</v>
      </c>
      <c r="X1540" s="103" t="n">
        <f aca="false">IFERROR(IF(U1540="Dec",(K1540/V1540-1)),0)</f>
        <v>-1</v>
      </c>
      <c r="Y1540" s="104" t="str">
        <f aca="false">IF(T1540&gt;0,IF(U1540="","-",IF(X1540&lt;0%,"DEGROWTH","GROWTH")))</f>
        <v>DEGROWTH</v>
      </c>
      <c r="Z1540" s="24" t="n">
        <v>1</v>
      </c>
      <c r="AA1540" s="24" t="n">
        <f aca="false">IF(H1540&gt;0,1,0)</f>
        <v>0</v>
      </c>
      <c r="AB1540" s="3" t="e">
        <f aca="false">#N/A</f>
        <v>#N/A</v>
      </c>
      <c r="AC1540" s="3"/>
    </row>
    <row r="1541" customFormat="false" ht="14.25" hidden="true" customHeight="true" outlineLevel="0" collapsed="false">
      <c r="A1541" s="23" t="s">
        <v>130</v>
      </c>
      <c r="B1541" s="65" t="s">
        <v>139</v>
      </c>
      <c r="C1541" s="65" t="s">
        <v>2714</v>
      </c>
      <c r="D1541" s="65" t="n">
        <v>1000001815</v>
      </c>
      <c r="E1541" s="66" t="s">
        <v>2715</v>
      </c>
      <c r="F1541" s="67" t="n">
        <v>43503</v>
      </c>
      <c r="G1541" s="67" t="str">
        <f aca="false">IF(I1541&gt;0,"Targeted Dealer","-")</f>
        <v>Targeted Dealer</v>
      </c>
      <c r="H1541" s="67"/>
      <c r="I1541" s="68" t="n">
        <v>25</v>
      </c>
      <c r="J1541" s="68" t="n">
        <f aca="false">I1541/$J$1*$E$1</f>
        <v>521.774193548387</v>
      </c>
      <c r="K1541" s="97" t="n">
        <v>20</v>
      </c>
      <c r="L1541" s="69" t="n">
        <f aca="false">K1541-J1541</f>
        <v>-501.774193548387</v>
      </c>
      <c r="M1541" s="69" t="n">
        <f aca="false">IFERROR((K1541/J1541%),"-")</f>
        <v>3.83307573415765</v>
      </c>
      <c r="N1541" s="100" t="n">
        <v>25</v>
      </c>
      <c r="O1541" s="98" t="str">
        <f aca="false">IF(F1541&lt;=$P$2,"Nov","")</f>
        <v>Nov</v>
      </c>
      <c r="P1541" s="97" t="n">
        <v>25</v>
      </c>
      <c r="Q1541" s="100" t="n">
        <f aca="false">K1541-P1541</f>
        <v>-5</v>
      </c>
      <c r="R1541" s="98" t="n">
        <f aca="false">IFERROR(IF(O1541="Nov",(K1541/P1541-1)),0)</f>
        <v>-0.2</v>
      </c>
      <c r="S1541" s="100" t="str">
        <f aca="false">IF(N1541&gt;0,IF(O1541="","-",IF(R1541&lt;0%,"DEGROWTH","GROWTH")))</f>
        <v>DEGROWTH</v>
      </c>
      <c r="T1541" s="101" t="n">
        <v>100</v>
      </c>
      <c r="U1541" s="101" t="str">
        <f aca="false">IF(F1541&lt;=$V$2,"Dec","")</f>
        <v>Dec</v>
      </c>
      <c r="V1541" s="97" t="n">
        <v>100</v>
      </c>
      <c r="W1541" s="104" t="n">
        <f aca="false">K1541-V1541</f>
        <v>-80</v>
      </c>
      <c r="X1541" s="103" t="n">
        <f aca="false">IFERROR(IF(U1541="Dec",(K1541/V1541-1)),0)</f>
        <v>-0.8</v>
      </c>
      <c r="Y1541" s="104" t="str">
        <f aca="false">IF(T1541&gt;0,IF(U1541="","-",IF(X1541&lt;0%,"DEGROWTH","GROWTH")))</f>
        <v>DEGROWTH</v>
      </c>
      <c r="Z1541" s="24" t="n">
        <v>0</v>
      </c>
      <c r="AA1541" s="24" t="n">
        <f aca="false">IF(H1541&gt;0,1,0)</f>
        <v>0</v>
      </c>
      <c r="AB1541" s="3" t="n">
        <v>1000001815</v>
      </c>
      <c r="AC1541" s="3"/>
    </row>
    <row r="1542" customFormat="false" ht="14.25" hidden="true" customHeight="true" outlineLevel="0" collapsed="false">
      <c r="A1542" s="23" t="s">
        <v>130</v>
      </c>
      <c r="B1542" s="65" t="s">
        <v>139</v>
      </c>
      <c r="C1542" s="65" t="s">
        <v>2716</v>
      </c>
      <c r="D1542" s="65" t="n">
        <v>1000001804</v>
      </c>
      <c r="E1542" s="66" t="s">
        <v>2717</v>
      </c>
      <c r="F1542" s="67" t="n">
        <v>43706</v>
      </c>
      <c r="G1542" s="67" t="str">
        <f aca="false">IF(I1542&gt;0,"Targeted Dealer","-")</f>
        <v>Targeted Dealer</v>
      </c>
      <c r="H1542" s="67" t="s">
        <v>627</v>
      </c>
      <c r="I1542" s="68" t="n">
        <v>50</v>
      </c>
      <c r="J1542" s="68" t="n">
        <f aca="false">I1542/$J$1*$E$1</f>
        <v>1043.54838709677</v>
      </c>
      <c r="K1542" s="97" t="n">
        <v>25</v>
      </c>
      <c r="L1542" s="69" t="n">
        <f aca="false">K1542-J1542</f>
        <v>-1018.54838709677</v>
      </c>
      <c r="M1542" s="69" t="n">
        <f aca="false">IFERROR((K1542/J1542%),"-")</f>
        <v>2.39567233384853</v>
      </c>
      <c r="N1542" s="100" t="n">
        <v>50</v>
      </c>
      <c r="O1542" s="98" t="str">
        <f aca="false">IF(F1542&lt;=$P$2,"Nov","")</f>
        <v>Nov</v>
      </c>
      <c r="P1542" s="97" t="n">
        <v>50</v>
      </c>
      <c r="Q1542" s="100" t="n">
        <f aca="false">K1542-P1542</f>
        <v>-25</v>
      </c>
      <c r="R1542" s="98" t="n">
        <f aca="false">IFERROR(IF(O1542="Nov",(K1542/P1542-1)),0)</f>
        <v>-0.5</v>
      </c>
      <c r="S1542" s="100" t="str">
        <f aca="false">IF(N1542&gt;0,IF(O1542="","-",IF(R1542&lt;0%,"DEGROWTH","GROWTH")))</f>
        <v>DEGROWTH</v>
      </c>
      <c r="T1542" s="101" t="n">
        <v>75</v>
      </c>
      <c r="U1542" s="101" t="str">
        <f aca="false">IF(F1542&lt;=$V$2,"Dec","")</f>
        <v>Dec</v>
      </c>
      <c r="V1542" s="97" t="n">
        <v>75</v>
      </c>
      <c r="W1542" s="104" t="n">
        <f aca="false">K1542-V1542</f>
        <v>-50</v>
      </c>
      <c r="X1542" s="103" t="n">
        <f aca="false">IFERROR(IF(U1542="Dec",(K1542/V1542-1)),0)</f>
        <v>-0.666666666666667</v>
      </c>
      <c r="Y1542" s="104" t="str">
        <f aca="false">IF(T1542&gt;0,IF(U1542="","-",IF(X1542&lt;0%,"DEGROWTH","GROWTH")))</f>
        <v>DEGROWTH</v>
      </c>
      <c r="Z1542" s="24" t="n">
        <v>0</v>
      </c>
      <c r="AA1542" s="24" t="n">
        <f aca="false">IF(H1542&gt;0,1,0)</f>
        <v>1</v>
      </c>
      <c r="AB1542" s="3" t="n">
        <v>1000001804</v>
      </c>
      <c r="AC1542" s="3"/>
    </row>
    <row r="1543" customFormat="false" ht="14.25" hidden="true" customHeight="true" outlineLevel="0" collapsed="false">
      <c r="A1543" s="23" t="s">
        <v>130</v>
      </c>
      <c r="B1543" s="65" t="s">
        <v>139</v>
      </c>
      <c r="C1543" s="65" t="s">
        <v>2718</v>
      </c>
      <c r="D1543" s="65" t="n">
        <v>1000001818</v>
      </c>
      <c r="E1543" s="66" t="s">
        <v>2719</v>
      </c>
      <c r="F1543" s="67" t="n">
        <v>44323</v>
      </c>
      <c r="G1543" s="67" t="str">
        <f aca="false">IF(I1543&gt;0,"Targeted Dealer","-")</f>
        <v>Targeted Dealer</v>
      </c>
      <c r="H1543" s="67"/>
      <c r="I1543" s="68" t="n">
        <v>75</v>
      </c>
      <c r="J1543" s="68" t="n">
        <f aca="false">I1543/$J$1*$E$1</f>
        <v>1565.32258064516</v>
      </c>
      <c r="K1543" s="97" t="n">
        <v>325</v>
      </c>
      <c r="L1543" s="69" t="n">
        <f aca="false">K1543-J1543</f>
        <v>-1240.32258064516</v>
      </c>
      <c r="M1543" s="69" t="n">
        <f aca="false">IFERROR((K1543/J1543%),"-")</f>
        <v>20.7624935600206</v>
      </c>
      <c r="N1543" s="100" t="n">
        <v>75</v>
      </c>
      <c r="O1543" s="98" t="str">
        <f aca="false">IF(F1543&lt;=$P$2,"Nov","")</f>
        <v>Nov</v>
      </c>
      <c r="P1543" s="97" t="n">
        <v>75</v>
      </c>
      <c r="Q1543" s="100" t="n">
        <f aca="false">K1543-P1543</f>
        <v>250</v>
      </c>
      <c r="R1543" s="98" t="n">
        <f aca="false">IFERROR(IF(O1543="Nov",(K1543/P1543-1)),0)</f>
        <v>3.33333333333333</v>
      </c>
      <c r="S1543" s="100" t="str">
        <f aca="false">IF(N1543&gt;0,IF(O1543="","-",IF(R1543&lt;0%,"DEGROWTH","GROWTH")))</f>
        <v>GROWTH</v>
      </c>
      <c r="T1543" s="101" t="n">
        <v>150</v>
      </c>
      <c r="U1543" s="101" t="str">
        <f aca="false">IF(F1543&lt;=$V$2,"Dec","")</f>
        <v>Dec</v>
      </c>
      <c r="V1543" s="97" t="n">
        <v>150</v>
      </c>
      <c r="W1543" s="104" t="n">
        <f aca="false">K1543-V1543</f>
        <v>175</v>
      </c>
      <c r="X1543" s="103" t="n">
        <f aca="false">IFERROR(IF(U1543="Dec",(K1543/V1543-1)),0)</f>
        <v>1.16666666666667</v>
      </c>
      <c r="Y1543" s="104" t="str">
        <f aca="false">IF(T1543&gt;0,IF(U1543="","-",IF(X1543&lt;0%,"DEGROWTH","GROWTH")))</f>
        <v>GROWTH</v>
      </c>
      <c r="Z1543" s="24" t="n">
        <v>0</v>
      </c>
      <c r="AA1543" s="24" t="n">
        <f aca="false">IF(H1543&gt;0,1,0)</f>
        <v>0</v>
      </c>
      <c r="AB1543" s="3" t="n">
        <v>1000001818</v>
      </c>
      <c r="AC1543" s="3"/>
    </row>
    <row r="1544" customFormat="false" ht="14.25" hidden="true" customHeight="true" outlineLevel="0" collapsed="false">
      <c r="A1544" s="23" t="s">
        <v>130</v>
      </c>
      <c r="B1544" s="65" t="s">
        <v>139</v>
      </c>
      <c r="C1544" s="65" t="s">
        <v>386</v>
      </c>
      <c r="D1544" s="65" t="n">
        <v>1000002074</v>
      </c>
      <c r="E1544" s="66" t="s">
        <v>387</v>
      </c>
      <c r="F1544" s="67" t="n">
        <v>44531</v>
      </c>
      <c r="G1544" s="67" t="str">
        <f aca="false">IF(I1544&gt;0,"Targeted Dealer","-")</f>
        <v>Targeted Dealer</v>
      </c>
      <c r="H1544" s="67"/>
      <c r="I1544" s="68" t="n">
        <v>25</v>
      </c>
      <c r="J1544" s="68" t="n">
        <f aca="false">I1544/$J$1*$E$1</f>
        <v>521.774193548387</v>
      </c>
      <c r="K1544" s="97" t="n">
        <v>25</v>
      </c>
      <c r="L1544" s="69" t="n">
        <f aca="false">K1544-J1544</f>
        <v>-496.774193548387</v>
      </c>
      <c r="M1544" s="69" t="n">
        <f aca="false">IFERROR((K1544/J1544%),"-")</f>
        <v>4.79134466769706</v>
      </c>
      <c r="N1544" s="100" t="n">
        <v>25</v>
      </c>
      <c r="O1544" s="98" t="str">
        <f aca="false">IF(F1544&lt;=$P$2,"Nov","")</f>
        <v>Nov</v>
      </c>
      <c r="P1544" s="97" t="n">
        <v>25</v>
      </c>
      <c r="Q1544" s="100" t="n">
        <f aca="false">K1544-P1544</f>
        <v>0</v>
      </c>
      <c r="R1544" s="98" t="n">
        <f aca="false">IFERROR(IF(O1544="Nov",(K1544/P1544-1)),0)</f>
        <v>0</v>
      </c>
      <c r="S1544" s="100" t="str">
        <f aca="false">IF(N1544&gt;0,IF(O1544="","-",IF(R1544&lt;0%,"DEGROWTH","GROWTH")))</f>
        <v>GROWTH</v>
      </c>
      <c r="T1544" s="101" t="n">
        <v>50</v>
      </c>
      <c r="U1544" s="101" t="str">
        <f aca="false">IF(F1544&lt;=$V$2,"Dec","")</f>
        <v>Dec</v>
      </c>
      <c r="V1544" s="97" t="n">
        <v>50</v>
      </c>
      <c r="W1544" s="104" t="n">
        <f aca="false">K1544-V1544</f>
        <v>-25</v>
      </c>
      <c r="X1544" s="103" t="n">
        <f aca="false">IFERROR(IF(U1544="Dec",(K1544/V1544-1)),0)</f>
        <v>-0.5</v>
      </c>
      <c r="Y1544" s="104" t="str">
        <f aca="false">IF(T1544&gt;0,IF(U1544="","-",IF(X1544&lt;0%,"DEGROWTH","GROWTH")))</f>
        <v>DEGROWTH</v>
      </c>
      <c r="Z1544" s="24" t="n">
        <v>0</v>
      </c>
      <c r="AA1544" s="24" t="n">
        <f aca="false">IF(H1544&gt;0,1,0)</f>
        <v>0</v>
      </c>
      <c r="AB1544" s="3" t="n">
        <v>1000002074</v>
      </c>
      <c r="AC1544" s="3"/>
    </row>
    <row r="1545" customFormat="false" ht="14.25" hidden="true" customHeight="true" outlineLevel="0" collapsed="false">
      <c r="A1545" s="23" t="s">
        <v>130</v>
      </c>
      <c r="B1545" s="65" t="s">
        <v>139</v>
      </c>
      <c r="C1545" s="65" t="s">
        <v>388</v>
      </c>
      <c r="D1545" s="65" t="n">
        <v>1000002638</v>
      </c>
      <c r="E1545" s="66" t="s">
        <v>389</v>
      </c>
      <c r="F1545" s="67" t="n">
        <v>44634</v>
      </c>
      <c r="G1545" s="67" t="str">
        <f aca="false">IF(I1545&gt;0,"Targeted Dealer","-")</f>
        <v>Targeted Dealer</v>
      </c>
      <c r="H1545" s="67"/>
      <c r="I1545" s="68" t="n">
        <v>25</v>
      </c>
      <c r="J1545" s="68" t="n">
        <f aca="false">I1545/$J$1*$E$1</f>
        <v>521.774193548387</v>
      </c>
      <c r="K1545" s="97" t="n">
        <v>0</v>
      </c>
      <c r="L1545" s="69" t="n">
        <f aca="false">K1545-J1545</f>
        <v>-521.774193548387</v>
      </c>
      <c r="M1545" s="69" t="n">
        <f aca="false">IFERROR((K1545/J1545%),"-")</f>
        <v>0</v>
      </c>
      <c r="N1545" s="100" t="n">
        <v>0</v>
      </c>
      <c r="O1545" s="98" t="str">
        <f aca="false">IF(F1545&lt;=$P$2,"Nov","")</f>
        <v>Nov</v>
      </c>
      <c r="P1545" s="97" t="n">
        <v>0</v>
      </c>
      <c r="Q1545" s="100" t="n">
        <f aca="false">K1545-P1545</f>
        <v>0</v>
      </c>
      <c r="R1545" s="98" t="n">
        <f aca="false">IFERROR(IF(O1545="Nov",(K1545/P1545-1)),0)</f>
        <v>0</v>
      </c>
      <c r="S1545" s="105" t="b">
        <f aca="false">IF(N1545&gt;0,IF(O1545="","-",IF(R1545&lt;0%,"DEGROWTH","GROWTH")))</f>
        <v>0</v>
      </c>
      <c r="T1545" s="101" t="n">
        <v>30</v>
      </c>
      <c r="U1545" s="101" t="str">
        <f aca="false">IF(F1545&lt;=$V$2,"Dec","")</f>
        <v>Dec</v>
      </c>
      <c r="V1545" s="97" t="n">
        <v>30</v>
      </c>
      <c r="W1545" s="104" t="n">
        <f aca="false">K1545-V1545</f>
        <v>-30</v>
      </c>
      <c r="X1545" s="103" t="n">
        <f aca="false">IFERROR(IF(U1545="Dec",(K1545/V1545-1)),0)</f>
        <v>-1</v>
      </c>
      <c r="Y1545" s="104" t="str">
        <f aca="false">IF(T1545&gt;0,IF(U1545="","-",IF(X1545&lt;0%,"DEGROWTH","GROWTH")))</f>
        <v>DEGROWTH</v>
      </c>
      <c r="Z1545" s="24" t="n">
        <v>1</v>
      </c>
      <c r="AA1545" s="24" t="n">
        <f aca="false">IF(H1545&gt;0,1,0)</f>
        <v>0</v>
      </c>
      <c r="AB1545" s="3" t="n">
        <v>1000002638</v>
      </c>
      <c r="AC1545" s="3"/>
    </row>
    <row r="1546" customFormat="false" ht="14.25" hidden="true" customHeight="true" outlineLevel="0" collapsed="false">
      <c r="A1546" s="23" t="s">
        <v>130</v>
      </c>
      <c r="B1546" s="65" t="s">
        <v>139</v>
      </c>
      <c r="C1546" s="65" t="s">
        <v>2720</v>
      </c>
      <c r="D1546" s="65" t="n">
        <v>1000002639</v>
      </c>
      <c r="E1546" s="66" t="s">
        <v>2721</v>
      </c>
      <c r="F1546" s="67" t="n">
        <v>44635</v>
      </c>
      <c r="G1546" s="67" t="str">
        <f aca="false">IF(I1546&gt;0,"Targeted Dealer","-")</f>
        <v>Targeted Dealer</v>
      </c>
      <c r="H1546" s="67"/>
      <c r="I1546" s="68" t="n">
        <v>50</v>
      </c>
      <c r="J1546" s="68" t="n">
        <f aca="false">I1546/$J$1*$E$1</f>
        <v>1043.54838709677</v>
      </c>
      <c r="K1546" s="97" t="n">
        <v>25</v>
      </c>
      <c r="L1546" s="69" t="n">
        <f aca="false">K1546-J1546</f>
        <v>-1018.54838709677</v>
      </c>
      <c r="M1546" s="69" t="n">
        <f aca="false">IFERROR((K1546/J1546%),"-")</f>
        <v>2.39567233384853</v>
      </c>
      <c r="N1546" s="100" t="n">
        <v>50</v>
      </c>
      <c r="O1546" s="98" t="str">
        <f aca="false">IF(F1546&lt;=$P$2,"Nov","")</f>
        <v>Nov</v>
      </c>
      <c r="P1546" s="97" t="n">
        <v>50</v>
      </c>
      <c r="Q1546" s="100" t="n">
        <f aca="false">K1546-P1546</f>
        <v>-25</v>
      </c>
      <c r="R1546" s="98" t="n">
        <f aca="false">IFERROR(IF(O1546="Nov",(K1546/P1546-1)),0)</f>
        <v>-0.5</v>
      </c>
      <c r="S1546" s="100" t="str">
        <f aca="false">IF(N1546&gt;0,IF(O1546="","-",IF(R1546&lt;0%,"DEGROWTH","GROWTH")))</f>
        <v>DEGROWTH</v>
      </c>
      <c r="T1546" s="101" t="n">
        <v>0</v>
      </c>
      <c r="U1546" s="101" t="str">
        <f aca="false">IF(F1546&lt;=$V$2,"Dec","")</f>
        <v>Dec</v>
      </c>
      <c r="V1546" s="97" t="n">
        <v>0</v>
      </c>
      <c r="W1546" s="104" t="n">
        <f aca="false">K1546-V1546</f>
        <v>25</v>
      </c>
      <c r="X1546" s="103" t="n">
        <f aca="false">IFERROR(IF(U1546="Dec",(K1546/V1546-1)),0)</f>
        <v>0</v>
      </c>
      <c r="Y1546" s="106" t="b">
        <f aca="false">IF(T1546&gt;0,IF(U1546="","-",IF(X1546&lt;0%,"DEGROWTH","GROWTH")))</f>
        <v>0</v>
      </c>
      <c r="Z1546" s="24" t="n">
        <v>0</v>
      </c>
      <c r="AA1546" s="24" t="n">
        <f aca="false">IF(H1546&gt;0,1,0)</f>
        <v>0</v>
      </c>
      <c r="AB1546" s="3" t="n">
        <v>1000002639</v>
      </c>
      <c r="AC1546" s="3"/>
    </row>
    <row r="1547" customFormat="false" ht="14.25" hidden="true" customHeight="true" outlineLevel="0" collapsed="false">
      <c r="A1547" s="23" t="s">
        <v>130</v>
      </c>
      <c r="B1547" s="65" t="s">
        <v>139</v>
      </c>
      <c r="C1547" s="65" t="s">
        <v>2722</v>
      </c>
      <c r="D1547" s="65" t="n">
        <v>1000003645</v>
      </c>
      <c r="E1547" s="66" t="s">
        <v>2723</v>
      </c>
      <c r="F1547" s="67" t="n">
        <v>45126</v>
      </c>
      <c r="G1547" s="67" t="str">
        <f aca="false">IF(I1547&gt;0,"Targeted Dealer","-")</f>
        <v>Targeted Dealer</v>
      </c>
      <c r="H1547" s="67"/>
      <c r="I1547" s="68" t="n">
        <v>25</v>
      </c>
      <c r="J1547" s="68" t="n">
        <f aca="false">I1547/$J$1*$E$1</f>
        <v>521.774193548387</v>
      </c>
      <c r="K1547" s="97" t="n">
        <v>0</v>
      </c>
      <c r="L1547" s="69" t="n">
        <f aca="false">K1547-J1547</f>
        <v>-521.774193548387</v>
      </c>
      <c r="M1547" s="69" t="n">
        <f aca="false">IFERROR((K1547/J1547%),"-")</f>
        <v>0</v>
      </c>
      <c r="N1547" s="100" t="n">
        <v>0</v>
      </c>
      <c r="O1547" s="98" t="str">
        <f aca="false">IF(F1547&lt;=$P$2,"Nov","")</f>
        <v>Nov</v>
      </c>
      <c r="P1547" s="97" t="n">
        <v>0</v>
      </c>
      <c r="Q1547" s="100" t="n">
        <f aca="false">K1547-P1547</f>
        <v>0</v>
      </c>
      <c r="R1547" s="98" t="n">
        <f aca="false">IFERROR(IF(O1547="Nov",(K1547/P1547-1)),0)</f>
        <v>0</v>
      </c>
      <c r="S1547" s="105" t="b">
        <f aca="false">IF(N1547&gt;0,IF(O1547="","-",IF(R1547&lt;0%,"DEGROWTH","GROWTH")))</f>
        <v>0</v>
      </c>
      <c r="T1547" s="101" t="n">
        <v>25</v>
      </c>
      <c r="U1547" s="101" t="str">
        <f aca="false">IF(F1547&lt;=$V$2,"Dec","")</f>
        <v>Dec</v>
      </c>
      <c r="V1547" s="97" t="n">
        <v>25</v>
      </c>
      <c r="W1547" s="104" t="n">
        <f aca="false">K1547-V1547</f>
        <v>-25</v>
      </c>
      <c r="X1547" s="103" t="n">
        <f aca="false">IFERROR(IF(U1547="Dec",(K1547/V1547-1)),0)</f>
        <v>-1</v>
      </c>
      <c r="Y1547" s="104" t="str">
        <f aca="false">IF(T1547&gt;0,IF(U1547="","-",IF(X1547&lt;0%,"DEGROWTH","GROWTH")))</f>
        <v>DEGROWTH</v>
      </c>
      <c r="Z1547" s="24" t="n">
        <v>1</v>
      </c>
      <c r="AA1547" s="24" t="n">
        <f aca="false">IF(H1547&gt;0,1,0)</f>
        <v>0</v>
      </c>
      <c r="AB1547" s="3" t="n">
        <v>1000003645</v>
      </c>
      <c r="AC1547" s="3"/>
    </row>
    <row r="1548" customFormat="false" ht="14.25" hidden="true" customHeight="true" outlineLevel="0" collapsed="false">
      <c r="A1548" s="23" t="s">
        <v>130</v>
      </c>
      <c r="B1548" s="65" t="s">
        <v>139</v>
      </c>
      <c r="C1548" s="128" t="s">
        <v>4626</v>
      </c>
      <c r="D1548" s="128" t="n">
        <v>1000003880</v>
      </c>
      <c r="E1548" s="128" t="s">
        <v>4627</v>
      </c>
      <c r="F1548" s="67" t="n">
        <v>45353</v>
      </c>
      <c r="G1548" s="67" t="str">
        <f aca="false">IF(I1548&gt;0,"Targeted Dealer","-")</f>
        <v>-</v>
      </c>
      <c r="H1548" s="67"/>
      <c r="I1548" s="68" t="n">
        <v>0</v>
      </c>
      <c r="J1548" s="68" t="n">
        <f aca="false">I1548/$J$1*$E$1</f>
        <v>0</v>
      </c>
      <c r="K1548" s="97" t="n">
        <v>5</v>
      </c>
      <c r="L1548" s="69" t="n">
        <f aca="false">K1548-J1548</f>
        <v>5</v>
      </c>
      <c r="M1548" s="69" t="str">
        <f aca="false">IFERROR((K1548/J1548%),"-")</f>
        <v>-</v>
      </c>
      <c r="N1548" s="100" t="n">
        <v>0</v>
      </c>
      <c r="O1548" s="98" t="str">
        <f aca="false">IF(F1548&lt;=$P$2,"Nov","")</f>
        <v>Nov</v>
      </c>
      <c r="P1548" s="97" t="n">
        <v>0</v>
      </c>
      <c r="Q1548" s="100" t="n">
        <f aca="false">K1548-P1548</f>
        <v>5</v>
      </c>
      <c r="R1548" s="98" t="n">
        <f aca="false">IFERROR(IF(O1548="Nov",(K1548/P1548-1)),0)</f>
        <v>0</v>
      </c>
      <c r="S1548" s="105" t="b">
        <f aca="false">IF(N1548&gt;0,IF(O1548="","-",IF(R1548&lt;0%,"DEGROWTH","GROWTH")))</f>
        <v>0</v>
      </c>
      <c r="T1548" s="101" t="n">
        <v>0</v>
      </c>
      <c r="U1548" s="101" t="str">
        <f aca="false">IF(F1548&lt;=$V$2,"Dec","")</f>
        <v>Dec</v>
      </c>
      <c r="V1548" s="97" t="n">
        <v>0</v>
      </c>
      <c r="W1548" s="104" t="n">
        <f aca="false">K1548-V1548</f>
        <v>5</v>
      </c>
      <c r="X1548" s="103" t="n">
        <f aca="false">IFERROR(IF(U1548="Dec",(K1548/V1548-1)),0)</f>
        <v>0</v>
      </c>
      <c r="Y1548" s="106" t="b">
        <f aca="false">IF(T1548&gt;0,IF(U1548="","-",IF(X1548&lt;0%,"DEGROWTH","GROWTH")))</f>
        <v>0</v>
      </c>
      <c r="Z1548" s="24" t="n">
        <v>0</v>
      </c>
      <c r="AA1548" s="24" t="n">
        <f aca="false">IF(H1548&gt;0,1,0)</f>
        <v>0</v>
      </c>
      <c r="AB1548" s="3" t="n">
        <v>1000003880</v>
      </c>
      <c r="AC1548" s="3"/>
    </row>
    <row r="1549" customFormat="false" ht="14.25" hidden="true" customHeight="true" outlineLevel="0" collapsed="false">
      <c r="A1549" s="23" t="s">
        <v>130</v>
      </c>
      <c r="B1549" s="65" t="s">
        <v>139</v>
      </c>
      <c r="C1549" s="128" t="s">
        <v>2724</v>
      </c>
      <c r="D1549" s="128" t="n">
        <v>1000004012</v>
      </c>
      <c r="E1549" s="128" t="s">
        <v>2725</v>
      </c>
      <c r="F1549" s="67" t="n">
        <v>45461</v>
      </c>
      <c r="G1549" s="67" t="str">
        <f aca="false">IF(I1549&gt;0,"Targeted Dealer","-")</f>
        <v>Targeted Dealer</v>
      </c>
      <c r="H1549" s="67"/>
      <c r="I1549" s="68" t="n">
        <v>25</v>
      </c>
      <c r="J1549" s="68" t="n">
        <f aca="false">I1549/$J$1*$E$1</f>
        <v>521.774193548387</v>
      </c>
      <c r="K1549" s="97" t="n">
        <v>25</v>
      </c>
      <c r="L1549" s="69" t="n">
        <f aca="false">K1549-J1549</f>
        <v>-496.774193548387</v>
      </c>
      <c r="M1549" s="69" t="n">
        <f aca="false">IFERROR((K1549/J1549%),"-")</f>
        <v>4.79134466769706</v>
      </c>
      <c r="N1549" s="100" t="n">
        <v>0</v>
      </c>
      <c r="O1549" s="98" t="str">
        <f aca="false">IF(F1549&lt;=$P$2,"Nov","")</f>
        <v>Nov</v>
      </c>
      <c r="P1549" s="97" t="n">
        <v>0</v>
      </c>
      <c r="Q1549" s="100" t="n">
        <f aca="false">K1549-P1549</f>
        <v>25</v>
      </c>
      <c r="R1549" s="98" t="n">
        <f aca="false">IFERROR(IF(O1549="Nov",(K1549/P1549-1)),0)</f>
        <v>0</v>
      </c>
      <c r="S1549" s="105" t="b">
        <f aca="false">IF(N1549&gt;0,IF(O1549="","-",IF(R1549&lt;0%,"DEGROWTH","GROWTH")))</f>
        <v>0</v>
      </c>
      <c r="T1549" s="101" t="n">
        <v>0</v>
      </c>
      <c r="U1549" s="101" t="str">
        <f aca="false">IF(F1549&lt;=$V$2,"Dec","")</f>
        <v>Dec</v>
      </c>
      <c r="V1549" s="97" t="n">
        <v>0</v>
      </c>
      <c r="W1549" s="104" t="n">
        <f aca="false">K1549-V1549</f>
        <v>25</v>
      </c>
      <c r="X1549" s="103" t="n">
        <f aca="false">IFERROR(IF(U1549="Dec",(K1549/V1549-1)),0)</f>
        <v>0</v>
      </c>
      <c r="Y1549" s="106" t="b">
        <f aca="false">IF(T1549&gt;0,IF(U1549="","-",IF(X1549&lt;0%,"DEGROWTH","GROWTH")))</f>
        <v>0</v>
      </c>
      <c r="Z1549" s="24" t="n">
        <v>0</v>
      </c>
      <c r="AA1549" s="24" t="n">
        <f aca="false">IF(H1549&gt;0,1,0)</f>
        <v>0</v>
      </c>
      <c r="AB1549" s="3" t="n">
        <v>1000004012</v>
      </c>
      <c r="AC1549" s="3"/>
    </row>
    <row r="1550" customFormat="false" ht="14.25" hidden="true" customHeight="true" outlineLevel="0" collapsed="false">
      <c r="A1550" s="23" t="s">
        <v>130</v>
      </c>
      <c r="B1550" s="128" t="s">
        <v>139</v>
      </c>
      <c r="C1550" s="128" t="s">
        <v>2726</v>
      </c>
      <c r="D1550" s="128" t="n">
        <v>1000004088</v>
      </c>
      <c r="E1550" s="128" t="s">
        <v>2727</v>
      </c>
      <c r="F1550" s="67" t="n">
        <v>45520</v>
      </c>
      <c r="G1550" s="67" t="str">
        <f aca="false">IF(I1550&gt;0,"Targeted Dealer","-")</f>
        <v>Targeted Dealer</v>
      </c>
      <c r="H1550" s="67"/>
      <c r="I1550" s="68" t="n">
        <v>25</v>
      </c>
      <c r="J1550" s="68" t="n">
        <f aca="false">I1550/$J$1*$E$1</f>
        <v>521.774193548387</v>
      </c>
      <c r="K1550" s="97" t="n">
        <v>50</v>
      </c>
      <c r="L1550" s="69" t="n">
        <f aca="false">K1550-J1550</f>
        <v>-471.774193548387</v>
      </c>
      <c r="M1550" s="69" t="n">
        <f aca="false">IFERROR((K1550/J1550%),"-")</f>
        <v>9.58268933539413</v>
      </c>
      <c r="N1550" s="100" t="n">
        <v>25</v>
      </c>
      <c r="O1550" s="98" t="str">
        <f aca="false">IF(F1550&lt;=$P$2,"Nov","")</f>
        <v>Nov</v>
      </c>
      <c r="P1550" s="97" t="n">
        <v>25</v>
      </c>
      <c r="Q1550" s="100" t="n">
        <f aca="false">K1550-P1550</f>
        <v>25</v>
      </c>
      <c r="R1550" s="98" t="n">
        <f aca="false">IFERROR(IF(O1550="Nov",(K1550/P1550-1)),0)</f>
        <v>1</v>
      </c>
      <c r="S1550" s="100" t="str">
        <f aca="false">IF(N1550&gt;0,IF(O1550="","-",IF(R1550&lt;0%,"DEGROWTH","GROWTH")))</f>
        <v>GROWTH</v>
      </c>
      <c r="T1550" s="101" t="n">
        <v>0</v>
      </c>
      <c r="U1550" s="101" t="str">
        <f aca="false">IF(F1550&lt;=$V$2,"Dec","")</f>
        <v>Dec</v>
      </c>
      <c r="V1550" s="97" t="n">
        <v>0</v>
      </c>
      <c r="W1550" s="104" t="n">
        <f aca="false">K1550-V1550</f>
        <v>50</v>
      </c>
      <c r="X1550" s="103" t="n">
        <f aca="false">IFERROR(IF(U1550="Dec",(K1550/V1550-1)),0)</f>
        <v>0</v>
      </c>
      <c r="Y1550" s="106" t="b">
        <f aca="false">IF(T1550&gt;0,IF(U1550="","-",IF(X1550&lt;0%,"DEGROWTH","GROWTH")))</f>
        <v>0</v>
      </c>
      <c r="Z1550" s="24" t="n">
        <v>0</v>
      </c>
      <c r="AA1550" s="24" t="n">
        <f aca="false">IF(H1550&gt;0,1,0)</f>
        <v>0</v>
      </c>
      <c r="AB1550" s="3" t="n">
        <v>1000004088</v>
      </c>
      <c r="AC1550" s="3"/>
    </row>
    <row r="1551" customFormat="false" ht="14.25" hidden="true" customHeight="true" outlineLevel="0" collapsed="false">
      <c r="A1551" s="23" t="s">
        <v>130</v>
      </c>
      <c r="B1551" s="65" t="s">
        <v>118</v>
      </c>
      <c r="C1551" s="65" t="s">
        <v>4250</v>
      </c>
      <c r="D1551" s="65" t="n">
        <v>1000002662</v>
      </c>
      <c r="E1551" s="65" t="s">
        <v>4251</v>
      </c>
      <c r="F1551" s="67" t="n">
        <v>44739</v>
      </c>
      <c r="G1551" s="67" t="str">
        <f aca="false">IF(I1551&gt;0,"Targeted Dealer","-")</f>
        <v>Targeted Dealer</v>
      </c>
      <c r="H1551" s="67"/>
      <c r="I1551" s="68" t="n">
        <v>25</v>
      </c>
      <c r="J1551" s="68" t="n">
        <f aca="false">I1551/$J$1*$E$1</f>
        <v>521.774193548387</v>
      </c>
      <c r="K1551" s="97" t="n">
        <v>25</v>
      </c>
      <c r="L1551" s="69" t="n">
        <f aca="false">K1551-J1551</f>
        <v>-496.774193548387</v>
      </c>
      <c r="M1551" s="69" t="n">
        <f aca="false">IFERROR((K1551/J1551%),"-")</f>
        <v>4.79134466769706</v>
      </c>
      <c r="N1551" s="100" t="n">
        <v>25</v>
      </c>
      <c r="O1551" s="98" t="str">
        <f aca="false">IF(F1551&lt;=$P$2,"Nov","")</f>
        <v>Nov</v>
      </c>
      <c r="P1551" s="97" t="n">
        <v>25</v>
      </c>
      <c r="Q1551" s="100" t="n">
        <f aca="false">K1551-P1551</f>
        <v>0</v>
      </c>
      <c r="R1551" s="98" t="n">
        <f aca="false">IFERROR(IF(O1551="Nov",(K1551/P1551-1)),0)</f>
        <v>0</v>
      </c>
      <c r="S1551" s="100" t="str">
        <f aca="false">IF(N1551&gt;0,IF(O1551="","-",IF(R1551&lt;0%,"DEGROWTH","GROWTH")))</f>
        <v>GROWTH</v>
      </c>
      <c r="T1551" s="101" t="n">
        <v>20</v>
      </c>
      <c r="U1551" s="101" t="str">
        <f aca="false">IF(F1551&lt;=$V$2,"Dec","")</f>
        <v>Dec</v>
      </c>
      <c r="V1551" s="97" t="n">
        <v>20</v>
      </c>
      <c r="W1551" s="104" t="n">
        <f aca="false">K1551-V1551</f>
        <v>5</v>
      </c>
      <c r="X1551" s="103" t="n">
        <f aca="false">IFERROR(IF(U1551="Dec",(K1551/V1551-1)),0)</f>
        <v>0.25</v>
      </c>
      <c r="Y1551" s="104" t="str">
        <f aca="false">IF(T1551&gt;0,IF(U1551="","-",IF(X1551&lt;0%,"DEGROWTH","GROWTH")))</f>
        <v>GROWTH</v>
      </c>
      <c r="Z1551" s="24" t="n">
        <v>0</v>
      </c>
      <c r="AA1551" s="24" t="n">
        <f aca="false">IF(H1551&gt;0,1,0)</f>
        <v>0</v>
      </c>
      <c r="AB1551" s="3" t="n">
        <v>1000002662</v>
      </c>
      <c r="AC1551" s="3"/>
    </row>
    <row r="1552" customFormat="false" ht="14.25" hidden="true" customHeight="true" outlineLevel="0" collapsed="false">
      <c r="A1552" s="23" t="s">
        <v>130</v>
      </c>
      <c r="B1552" s="65" t="s">
        <v>118</v>
      </c>
      <c r="C1552" s="65" t="s">
        <v>2728</v>
      </c>
      <c r="D1552" s="65" t="n">
        <v>1000002665</v>
      </c>
      <c r="E1552" s="65" t="s">
        <v>2729</v>
      </c>
      <c r="F1552" s="67" t="n">
        <v>44739</v>
      </c>
      <c r="G1552" s="67" t="str">
        <f aca="false">IF(I1552&gt;0,"Targeted Dealer","-")</f>
        <v>Targeted Dealer</v>
      </c>
      <c r="H1552" s="67"/>
      <c r="I1552" s="68" t="n">
        <v>50</v>
      </c>
      <c r="J1552" s="68" t="n">
        <f aca="false">I1552/$J$1*$E$1</f>
        <v>1043.54838709677</v>
      </c>
      <c r="K1552" s="97" t="n">
        <v>30</v>
      </c>
      <c r="L1552" s="69" t="n">
        <f aca="false">K1552-J1552</f>
        <v>-1013.54838709677</v>
      </c>
      <c r="M1552" s="69" t="n">
        <f aca="false">IFERROR((K1552/J1552%),"-")</f>
        <v>2.87480680061824</v>
      </c>
      <c r="N1552" s="100" t="n">
        <v>90</v>
      </c>
      <c r="O1552" s="98" t="str">
        <f aca="false">IF(F1552&lt;=$P$2,"Nov","")</f>
        <v>Nov</v>
      </c>
      <c r="P1552" s="97" t="n">
        <v>90</v>
      </c>
      <c r="Q1552" s="100" t="n">
        <f aca="false">K1552-P1552</f>
        <v>-60</v>
      </c>
      <c r="R1552" s="98" t="n">
        <f aca="false">IFERROR(IF(O1552="Nov",(K1552/P1552-1)),0)</f>
        <v>-0.666666666666667</v>
      </c>
      <c r="S1552" s="100" t="str">
        <f aca="false">IF(N1552&gt;0,IF(O1552="","-",IF(R1552&lt;0%,"DEGROWTH","GROWTH")))</f>
        <v>DEGROWTH</v>
      </c>
      <c r="T1552" s="101" t="n">
        <v>100</v>
      </c>
      <c r="U1552" s="101" t="str">
        <f aca="false">IF(F1552&lt;=$V$2,"Dec","")</f>
        <v>Dec</v>
      </c>
      <c r="V1552" s="97" t="n">
        <v>100</v>
      </c>
      <c r="W1552" s="104" t="n">
        <f aca="false">K1552-V1552</f>
        <v>-70</v>
      </c>
      <c r="X1552" s="103" t="n">
        <f aca="false">IFERROR(IF(U1552="Dec",(K1552/V1552-1)),0)</f>
        <v>-0.7</v>
      </c>
      <c r="Y1552" s="104" t="str">
        <f aca="false">IF(T1552&gt;0,IF(U1552="","-",IF(X1552&lt;0%,"DEGROWTH","GROWTH")))</f>
        <v>DEGROWTH</v>
      </c>
      <c r="Z1552" s="24" t="n">
        <v>0</v>
      </c>
      <c r="AA1552" s="24" t="n">
        <f aca="false">IF(H1552&gt;0,1,0)</f>
        <v>0</v>
      </c>
      <c r="AB1552" s="3" t="n">
        <v>1000002665</v>
      </c>
      <c r="AC1552" s="3"/>
    </row>
    <row r="1553" customFormat="false" ht="14.25" hidden="true" customHeight="true" outlineLevel="0" collapsed="false">
      <c r="A1553" s="23" t="s">
        <v>130</v>
      </c>
      <c r="B1553" s="65" t="s">
        <v>118</v>
      </c>
      <c r="C1553" s="65" t="s">
        <v>2730</v>
      </c>
      <c r="D1553" s="65" t="n">
        <v>1000002695</v>
      </c>
      <c r="E1553" s="65" t="s">
        <v>2731</v>
      </c>
      <c r="F1553" s="67" t="n">
        <v>44739</v>
      </c>
      <c r="G1553" s="67" t="str">
        <f aca="false">IF(I1553&gt;0,"Targeted Dealer","-")</f>
        <v>Targeted Dealer</v>
      </c>
      <c r="H1553" s="67"/>
      <c r="I1553" s="68" t="n">
        <v>150</v>
      </c>
      <c r="J1553" s="68" t="n">
        <f aca="false">I1553/$J$1*$E$1</f>
        <v>3130.64516129032</v>
      </c>
      <c r="K1553" s="97" t="n">
        <v>255</v>
      </c>
      <c r="L1553" s="69" t="n">
        <f aca="false">K1553-J1553</f>
        <v>-2875.64516129032</v>
      </c>
      <c r="M1553" s="69" t="n">
        <f aca="false">IFERROR((K1553/J1553%),"-")</f>
        <v>8.14528593508501</v>
      </c>
      <c r="N1553" s="100" t="n">
        <v>200</v>
      </c>
      <c r="O1553" s="98" t="str">
        <f aca="false">IF(F1553&lt;=$P$2,"Nov","")</f>
        <v>Nov</v>
      </c>
      <c r="P1553" s="97" t="n">
        <v>200</v>
      </c>
      <c r="Q1553" s="100" t="n">
        <f aca="false">K1553-P1553</f>
        <v>55</v>
      </c>
      <c r="R1553" s="98" t="n">
        <f aca="false">IFERROR(IF(O1553="Nov",(K1553/P1553-1)),0)</f>
        <v>0.275</v>
      </c>
      <c r="S1553" s="100" t="str">
        <f aca="false">IF(N1553&gt;0,IF(O1553="","-",IF(R1553&lt;0%,"DEGROWTH","GROWTH")))</f>
        <v>GROWTH</v>
      </c>
      <c r="T1553" s="101" t="n">
        <v>110</v>
      </c>
      <c r="U1553" s="101" t="str">
        <f aca="false">IF(F1553&lt;=$V$2,"Dec","")</f>
        <v>Dec</v>
      </c>
      <c r="V1553" s="97" t="n">
        <v>110</v>
      </c>
      <c r="W1553" s="104" t="n">
        <f aca="false">K1553-V1553</f>
        <v>145</v>
      </c>
      <c r="X1553" s="103" t="n">
        <f aca="false">IFERROR(IF(U1553="Dec",(K1553/V1553-1)),0)</f>
        <v>1.31818181818182</v>
      </c>
      <c r="Y1553" s="104" t="str">
        <f aca="false">IF(T1553&gt;0,IF(U1553="","-",IF(X1553&lt;0%,"DEGROWTH","GROWTH")))</f>
        <v>GROWTH</v>
      </c>
      <c r="Z1553" s="24" t="n">
        <v>0</v>
      </c>
      <c r="AA1553" s="24" t="n">
        <f aca="false">IF(H1553&gt;0,1,0)</f>
        <v>0</v>
      </c>
      <c r="AB1553" s="3" t="n">
        <v>1000002695</v>
      </c>
      <c r="AC1553" s="3"/>
    </row>
    <row r="1554" customFormat="false" ht="14.25" hidden="true" customHeight="true" outlineLevel="0" collapsed="false">
      <c r="A1554" s="23" t="s">
        <v>130</v>
      </c>
      <c r="B1554" s="65" t="s">
        <v>118</v>
      </c>
      <c r="C1554" s="65" t="s">
        <v>2732</v>
      </c>
      <c r="D1554" s="65" t="n">
        <v>1000001197</v>
      </c>
      <c r="E1554" s="66" t="s">
        <v>2733</v>
      </c>
      <c r="F1554" s="67" t="n">
        <v>41834</v>
      </c>
      <c r="G1554" s="67" t="str">
        <f aca="false">IF(I1554&gt;0,"Targeted Dealer","-")</f>
        <v>Targeted Dealer</v>
      </c>
      <c r="H1554" s="67"/>
      <c r="I1554" s="68" t="n">
        <v>125</v>
      </c>
      <c r="J1554" s="68" t="n">
        <f aca="false">I1554/$J$1*$E$1</f>
        <v>2608.87096774194</v>
      </c>
      <c r="K1554" s="97" t="n">
        <v>165</v>
      </c>
      <c r="L1554" s="69" t="n">
        <f aca="false">K1554-J1554</f>
        <v>-2443.87096774194</v>
      </c>
      <c r="M1554" s="69" t="n">
        <f aca="false">IFERROR((K1554/J1554%),"-")</f>
        <v>6.32457496136012</v>
      </c>
      <c r="N1554" s="100" t="n">
        <v>130</v>
      </c>
      <c r="O1554" s="98" t="str">
        <f aca="false">IF(F1554&lt;=$P$2,"Nov","")</f>
        <v>Nov</v>
      </c>
      <c r="P1554" s="97" t="n">
        <v>130</v>
      </c>
      <c r="Q1554" s="100" t="n">
        <f aca="false">K1554-P1554</f>
        <v>35</v>
      </c>
      <c r="R1554" s="98" t="n">
        <f aca="false">IFERROR(IF(O1554="Nov",(K1554/P1554-1)),0)</f>
        <v>0.269230769230769</v>
      </c>
      <c r="S1554" s="100" t="str">
        <f aca="false">IF(N1554&gt;0,IF(O1554="","-",IF(R1554&lt;0%,"DEGROWTH","GROWTH")))</f>
        <v>GROWTH</v>
      </c>
      <c r="T1554" s="101" t="n">
        <v>110</v>
      </c>
      <c r="U1554" s="101" t="str">
        <f aca="false">IF(F1554&lt;=$V$2,"Dec","")</f>
        <v>Dec</v>
      </c>
      <c r="V1554" s="97" t="n">
        <v>110</v>
      </c>
      <c r="W1554" s="104" t="n">
        <f aca="false">K1554-V1554</f>
        <v>55</v>
      </c>
      <c r="X1554" s="103" t="n">
        <f aca="false">IFERROR(IF(U1554="Dec",(K1554/V1554-1)),0)</f>
        <v>0.5</v>
      </c>
      <c r="Y1554" s="104" t="str">
        <f aca="false">IF(T1554&gt;0,IF(U1554="","-",IF(X1554&lt;0%,"DEGROWTH","GROWTH")))</f>
        <v>GROWTH</v>
      </c>
      <c r="Z1554" s="24" t="n">
        <v>0</v>
      </c>
      <c r="AA1554" s="24" t="n">
        <f aca="false">IF(H1554&gt;0,1,0)</f>
        <v>0</v>
      </c>
      <c r="AB1554" s="3" t="n">
        <v>1000001197</v>
      </c>
      <c r="AC1554" s="3"/>
    </row>
    <row r="1555" customFormat="false" ht="14.25" hidden="true" customHeight="true" outlineLevel="0" collapsed="false">
      <c r="A1555" s="23" t="s">
        <v>130</v>
      </c>
      <c r="B1555" s="65" t="s">
        <v>118</v>
      </c>
      <c r="C1555" s="65" t="s">
        <v>2734</v>
      </c>
      <c r="D1555" s="65" t="n">
        <v>1000001189</v>
      </c>
      <c r="E1555" s="66" t="s">
        <v>2735</v>
      </c>
      <c r="F1555" s="67" t="n">
        <v>41925</v>
      </c>
      <c r="G1555" s="67" t="str">
        <f aca="false">IF(I1555&gt;0,"Targeted Dealer","-")</f>
        <v>Targeted Dealer</v>
      </c>
      <c r="H1555" s="67"/>
      <c r="I1555" s="68" t="n">
        <v>150</v>
      </c>
      <c r="J1555" s="68" t="n">
        <f aca="false">I1555/$J$1*$E$1</f>
        <v>3130.64516129032</v>
      </c>
      <c r="K1555" s="97" t="n">
        <v>320</v>
      </c>
      <c r="L1555" s="69" t="n">
        <f aca="false">K1555-J1555</f>
        <v>-2810.64516129032</v>
      </c>
      <c r="M1555" s="69" t="n">
        <f aca="false">IFERROR((K1555/J1555%),"-")</f>
        <v>10.2215352910871</v>
      </c>
      <c r="N1555" s="100" t="n">
        <v>130</v>
      </c>
      <c r="O1555" s="98" t="str">
        <f aca="false">IF(F1555&lt;=$P$2,"Nov","")</f>
        <v>Nov</v>
      </c>
      <c r="P1555" s="97" t="n">
        <v>130</v>
      </c>
      <c r="Q1555" s="100" t="n">
        <f aca="false">K1555-P1555</f>
        <v>190</v>
      </c>
      <c r="R1555" s="98" t="n">
        <f aca="false">IFERROR(IF(O1555="Nov",(K1555/P1555-1)),0)</f>
        <v>1.46153846153846</v>
      </c>
      <c r="S1555" s="100" t="str">
        <f aca="false">IF(N1555&gt;0,IF(O1555="","-",IF(R1555&lt;0%,"DEGROWTH","GROWTH")))</f>
        <v>GROWTH</v>
      </c>
      <c r="T1555" s="101" t="n">
        <v>175</v>
      </c>
      <c r="U1555" s="101" t="str">
        <f aca="false">IF(F1555&lt;=$V$2,"Dec","")</f>
        <v>Dec</v>
      </c>
      <c r="V1555" s="97" t="n">
        <v>175</v>
      </c>
      <c r="W1555" s="104" t="n">
        <f aca="false">K1555-V1555</f>
        <v>145</v>
      </c>
      <c r="X1555" s="103" t="n">
        <f aca="false">IFERROR(IF(U1555="Dec",(K1555/V1555-1)),0)</f>
        <v>0.828571428571429</v>
      </c>
      <c r="Y1555" s="104" t="str">
        <f aca="false">IF(T1555&gt;0,IF(U1555="","-",IF(X1555&lt;0%,"DEGROWTH","GROWTH")))</f>
        <v>GROWTH</v>
      </c>
      <c r="Z1555" s="24" t="n">
        <v>0</v>
      </c>
      <c r="AA1555" s="24" t="n">
        <f aca="false">IF(H1555&gt;0,1,0)</f>
        <v>0</v>
      </c>
      <c r="AB1555" s="3" t="n">
        <v>1000001189</v>
      </c>
      <c r="AC1555" s="3"/>
    </row>
    <row r="1556" customFormat="false" ht="14.25" hidden="true" customHeight="true" outlineLevel="0" collapsed="false">
      <c r="A1556" s="23" t="s">
        <v>130</v>
      </c>
      <c r="B1556" s="65" t="s">
        <v>118</v>
      </c>
      <c r="C1556" s="65" t="s">
        <v>390</v>
      </c>
      <c r="D1556" s="65" t="n">
        <v>1000001190</v>
      </c>
      <c r="E1556" s="66" t="s">
        <v>391</v>
      </c>
      <c r="F1556" s="67" t="n">
        <v>41995</v>
      </c>
      <c r="G1556" s="67" t="str">
        <f aca="false">IF(I1556&gt;0,"Targeted Dealer","-")</f>
        <v>Targeted Dealer</v>
      </c>
      <c r="H1556" s="67"/>
      <c r="I1556" s="68" t="n">
        <v>50</v>
      </c>
      <c r="J1556" s="68" t="n">
        <f aca="false">I1556/$J$1*$E$1</f>
        <v>1043.54838709677</v>
      </c>
      <c r="K1556" s="97" t="n">
        <v>30</v>
      </c>
      <c r="L1556" s="69" t="n">
        <f aca="false">K1556-J1556</f>
        <v>-1013.54838709677</v>
      </c>
      <c r="M1556" s="69" t="n">
        <f aca="false">IFERROR((K1556/J1556%),"-")</f>
        <v>2.87480680061824</v>
      </c>
      <c r="N1556" s="100" t="n">
        <v>0</v>
      </c>
      <c r="O1556" s="98" t="str">
        <f aca="false">IF(F1556&lt;=$P$2,"Nov","")</f>
        <v>Nov</v>
      </c>
      <c r="P1556" s="97" t="n">
        <v>0</v>
      </c>
      <c r="Q1556" s="100" t="n">
        <f aca="false">K1556-P1556</f>
        <v>30</v>
      </c>
      <c r="R1556" s="98" t="n">
        <f aca="false">IFERROR(IF(O1556="Nov",(K1556/P1556-1)),0)</f>
        <v>0</v>
      </c>
      <c r="S1556" s="105" t="b">
        <f aca="false">IF(N1556&gt;0,IF(O1556="","-",IF(R1556&lt;0%,"DEGROWTH","GROWTH")))</f>
        <v>0</v>
      </c>
      <c r="T1556" s="101" t="n">
        <v>80</v>
      </c>
      <c r="U1556" s="101" t="str">
        <f aca="false">IF(F1556&lt;=$V$2,"Dec","")</f>
        <v>Dec</v>
      </c>
      <c r="V1556" s="97" t="n">
        <v>80</v>
      </c>
      <c r="W1556" s="104" t="n">
        <f aca="false">K1556-V1556</f>
        <v>-50</v>
      </c>
      <c r="X1556" s="103" t="n">
        <f aca="false">IFERROR(IF(U1556="Dec",(K1556/V1556-1)),0)</f>
        <v>-0.625</v>
      </c>
      <c r="Y1556" s="104" t="str">
        <f aca="false">IF(T1556&gt;0,IF(U1556="","-",IF(X1556&lt;0%,"DEGROWTH","GROWTH")))</f>
        <v>DEGROWTH</v>
      </c>
      <c r="Z1556" s="24" t="n">
        <v>0</v>
      </c>
      <c r="AA1556" s="24" t="n">
        <f aca="false">IF(H1556&gt;0,1,0)</f>
        <v>0</v>
      </c>
      <c r="AB1556" s="3" t="n">
        <v>1000001190</v>
      </c>
      <c r="AC1556" s="3"/>
    </row>
    <row r="1557" customFormat="false" ht="14.25" hidden="true" customHeight="true" outlineLevel="0" collapsed="false">
      <c r="A1557" s="23" t="s">
        <v>130</v>
      </c>
      <c r="B1557" s="65" t="s">
        <v>118</v>
      </c>
      <c r="C1557" s="65" t="s">
        <v>2736</v>
      </c>
      <c r="D1557" s="65" t="n">
        <v>1000001211</v>
      </c>
      <c r="E1557" s="66" t="s">
        <v>2737</v>
      </c>
      <c r="F1557" s="67" t="n">
        <v>42020</v>
      </c>
      <c r="G1557" s="67" t="str">
        <f aca="false">IF(I1557&gt;0,"Targeted Dealer","-")</f>
        <v>Targeted Dealer</v>
      </c>
      <c r="H1557" s="67"/>
      <c r="I1557" s="68" t="n">
        <v>25</v>
      </c>
      <c r="J1557" s="68" t="n">
        <f aca="false">I1557/$J$1*$E$1</f>
        <v>521.774193548387</v>
      </c>
      <c r="K1557" s="97" t="n">
        <v>0</v>
      </c>
      <c r="L1557" s="69" t="n">
        <f aca="false">K1557-J1557</f>
        <v>-521.774193548387</v>
      </c>
      <c r="M1557" s="69" t="n">
        <f aca="false">IFERROR((K1557/J1557%),"-")</f>
        <v>0</v>
      </c>
      <c r="N1557" s="100" t="n">
        <v>35</v>
      </c>
      <c r="O1557" s="98" t="str">
        <f aca="false">IF(F1557&lt;=$P$2,"Nov","")</f>
        <v>Nov</v>
      </c>
      <c r="P1557" s="97" t="n">
        <v>35</v>
      </c>
      <c r="Q1557" s="100" t="n">
        <f aca="false">K1557-P1557</f>
        <v>-35</v>
      </c>
      <c r="R1557" s="98" t="n">
        <f aca="false">IFERROR(IF(O1557="Nov",(K1557/P1557-1)),0)</f>
        <v>-1</v>
      </c>
      <c r="S1557" s="100" t="str">
        <f aca="false">IF(N1557&gt;0,IF(O1557="","-",IF(R1557&lt;0%,"DEGROWTH","GROWTH")))</f>
        <v>DEGROWTH</v>
      </c>
      <c r="T1557" s="101" t="n">
        <v>25</v>
      </c>
      <c r="U1557" s="101" t="str">
        <f aca="false">IF(F1557&lt;=$V$2,"Dec","")</f>
        <v>Dec</v>
      </c>
      <c r="V1557" s="97" t="n">
        <v>25</v>
      </c>
      <c r="W1557" s="104" t="n">
        <f aca="false">K1557-V1557</f>
        <v>-25</v>
      </c>
      <c r="X1557" s="103" t="n">
        <f aca="false">IFERROR(IF(U1557="Dec",(K1557/V1557-1)),0)</f>
        <v>-1</v>
      </c>
      <c r="Y1557" s="104" t="str">
        <f aca="false">IF(T1557&gt;0,IF(U1557="","-",IF(X1557&lt;0%,"DEGROWTH","GROWTH")))</f>
        <v>DEGROWTH</v>
      </c>
      <c r="Z1557" s="24" t="n">
        <v>1</v>
      </c>
      <c r="AA1557" s="24" t="n">
        <f aca="false">IF(H1557&gt;0,1,0)</f>
        <v>0</v>
      </c>
      <c r="AB1557" s="3" t="n">
        <v>1000001211</v>
      </c>
      <c r="AC1557" s="3"/>
    </row>
    <row r="1558" customFormat="false" ht="14.25" hidden="true" customHeight="true" outlineLevel="0" collapsed="false">
      <c r="A1558" s="23" t="s">
        <v>130</v>
      </c>
      <c r="B1558" s="65" t="s">
        <v>118</v>
      </c>
      <c r="C1558" s="65" t="s">
        <v>2738</v>
      </c>
      <c r="D1558" s="65" t="n">
        <v>1000001198</v>
      </c>
      <c r="E1558" s="66" t="s">
        <v>2739</v>
      </c>
      <c r="F1558" s="67" t="n">
        <v>42074</v>
      </c>
      <c r="G1558" s="67" t="str">
        <f aca="false">IF(I1558&gt;0,"Targeted Dealer","-")</f>
        <v>Targeted Dealer</v>
      </c>
      <c r="H1558" s="67"/>
      <c r="I1558" s="68" t="n">
        <v>130</v>
      </c>
      <c r="J1558" s="68" t="n">
        <f aca="false">I1558/$J$1*$E$1</f>
        <v>2713.22580645161</v>
      </c>
      <c r="K1558" s="97" t="n">
        <v>105</v>
      </c>
      <c r="L1558" s="69" t="n">
        <f aca="false">K1558-J1558</f>
        <v>-2608.22580645161</v>
      </c>
      <c r="M1558" s="69" t="n">
        <f aca="false">IFERROR((K1558/J1558%),"-")</f>
        <v>3.86993223160148</v>
      </c>
      <c r="N1558" s="100" t="n">
        <v>103</v>
      </c>
      <c r="O1558" s="98" t="str">
        <f aca="false">IF(F1558&lt;=$P$2,"Nov","")</f>
        <v>Nov</v>
      </c>
      <c r="P1558" s="97" t="n">
        <v>103</v>
      </c>
      <c r="Q1558" s="100" t="n">
        <f aca="false">K1558-P1558</f>
        <v>2</v>
      </c>
      <c r="R1558" s="98" t="n">
        <f aca="false">IFERROR(IF(O1558="Nov",(K1558/P1558-1)),0)</f>
        <v>0.0194174757281553</v>
      </c>
      <c r="S1558" s="100" t="str">
        <f aca="false">IF(N1558&gt;0,IF(O1558="","-",IF(R1558&lt;0%,"DEGROWTH","GROWTH")))</f>
        <v>GROWTH</v>
      </c>
      <c r="T1558" s="101" t="n">
        <v>105</v>
      </c>
      <c r="U1558" s="101" t="str">
        <f aca="false">IF(F1558&lt;=$V$2,"Dec","")</f>
        <v>Dec</v>
      </c>
      <c r="V1558" s="97" t="n">
        <v>105</v>
      </c>
      <c r="W1558" s="104" t="n">
        <f aca="false">K1558-V1558</f>
        <v>0</v>
      </c>
      <c r="X1558" s="103" t="n">
        <f aca="false">IFERROR(IF(U1558="Dec",(K1558/V1558-1)),0)</f>
        <v>0</v>
      </c>
      <c r="Y1558" s="104" t="str">
        <f aca="false">IF(T1558&gt;0,IF(U1558="","-",IF(X1558&lt;0%,"DEGROWTH","GROWTH")))</f>
        <v>GROWTH</v>
      </c>
      <c r="Z1558" s="24" t="n">
        <v>0</v>
      </c>
      <c r="AA1558" s="24" t="n">
        <f aca="false">IF(H1558&gt;0,1,0)</f>
        <v>0</v>
      </c>
      <c r="AB1558" s="3" t="n">
        <v>1000001198</v>
      </c>
      <c r="AC1558" s="3"/>
    </row>
    <row r="1559" customFormat="false" ht="14.25" hidden="true" customHeight="true" outlineLevel="0" collapsed="false">
      <c r="A1559" s="23" t="s">
        <v>130</v>
      </c>
      <c r="B1559" s="65" t="s">
        <v>118</v>
      </c>
      <c r="C1559" s="65" t="s">
        <v>2740</v>
      </c>
      <c r="D1559" s="65" t="n">
        <v>1000001199</v>
      </c>
      <c r="E1559" s="66" t="s">
        <v>2741</v>
      </c>
      <c r="F1559" s="67" t="n">
        <v>42140</v>
      </c>
      <c r="G1559" s="67" t="str">
        <f aca="false">IF(I1559&gt;0,"Targeted Dealer","-")</f>
        <v>Targeted Dealer</v>
      </c>
      <c r="H1559" s="67"/>
      <c r="I1559" s="68" t="n">
        <v>90</v>
      </c>
      <c r="J1559" s="68" t="n">
        <f aca="false">I1559/$J$1*$E$1</f>
        <v>1878.38709677419</v>
      </c>
      <c r="K1559" s="97" t="n">
        <v>50</v>
      </c>
      <c r="L1559" s="69" t="n">
        <f aca="false">K1559-J1559</f>
        <v>-1828.38709677419</v>
      </c>
      <c r="M1559" s="69" t="n">
        <f aca="false">IFERROR((K1559/J1559%),"-")</f>
        <v>2.66185814872059</v>
      </c>
      <c r="N1559" s="100" t="n">
        <v>90</v>
      </c>
      <c r="O1559" s="98" t="str">
        <f aca="false">IF(F1559&lt;=$P$2,"Nov","")</f>
        <v>Nov</v>
      </c>
      <c r="P1559" s="97" t="n">
        <v>90</v>
      </c>
      <c r="Q1559" s="100" t="n">
        <f aca="false">K1559-P1559</f>
        <v>-40</v>
      </c>
      <c r="R1559" s="98" t="n">
        <f aca="false">IFERROR(IF(O1559="Nov",(K1559/P1559-1)),0)</f>
        <v>-0.444444444444444</v>
      </c>
      <c r="S1559" s="100" t="str">
        <f aca="false">IF(N1559&gt;0,IF(O1559="","-",IF(R1559&lt;0%,"DEGROWTH","GROWTH")))</f>
        <v>DEGROWTH</v>
      </c>
      <c r="T1559" s="101" t="n">
        <v>75</v>
      </c>
      <c r="U1559" s="101" t="str">
        <f aca="false">IF(F1559&lt;=$V$2,"Dec","")</f>
        <v>Dec</v>
      </c>
      <c r="V1559" s="97" t="n">
        <v>75</v>
      </c>
      <c r="W1559" s="104" t="n">
        <f aca="false">K1559-V1559</f>
        <v>-25</v>
      </c>
      <c r="X1559" s="103" t="n">
        <f aca="false">IFERROR(IF(U1559="Dec",(K1559/V1559-1)),0)</f>
        <v>-0.333333333333333</v>
      </c>
      <c r="Y1559" s="104" t="str">
        <f aca="false">IF(T1559&gt;0,IF(U1559="","-",IF(X1559&lt;0%,"DEGROWTH","GROWTH")))</f>
        <v>DEGROWTH</v>
      </c>
      <c r="Z1559" s="24" t="n">
        <v>0</v>
      </c>
      <c r="AA1559" s="24" t="n">
        <f aca="false">IF(H1559&gt;0,1,0)</f>
        <v>0</v>
      </c>
      <c r="AB1559" s="3" t="n">
        <v>1000001199</v>
      </c>
      <c r="AC1559" s="3"/>
    </row>
    <row r="1560" customFormat="false" ht="14.25" hidden="true" customHeight="true" outlineLevel="0" collapsed="false">
      <c r="A1560" s="23" t="s">
        <v>130</v>
      </c>
      <c r="B1560" s="65" t="s">
        <v>118</v>
      </c>
      <c r="C1560" s="65" t="s">
        <v>2742</v>
      </c>
      <c r="D1560" s="65" t="n">
        <v>1000001212</v>
      </c>
      <c r="E1560" s="66" t="s">
        <v>2743</v>
      </c>
      <c r="F1560" s="67" t="n">
        <v>42364</v>
      </c>
      <c r="G1560" s="67" t="str">
        <f aca="false">IF(I1560&gt;0,"Targeted Dealer","-")</f>
        <v>Targeted Dealer</v>
      </c>
      <c r="H1560" s="67"/>
      <c r="I1560" s="68" t="n">
        <v>275</v>
      </c>
      <c r="J1560" s="68" t="n">
        <f aca="false">I1560/$J$1*$E$1</f>
        <v>5739.51612903226</v>
      </c>
      <c r="K1560" s="97" t="n">
        <v>335</v>
      </c>
      <c r="L1560" s="69" t="n">
        <f aca="false">K1560-J1560</f>
        <v>-5404.51612903226</v>
      </c>
      <c r="M1560" s="69" t="n">
        <f aca="false">IFERROR((K1560/J1560%),"-")</f>
        <v>5.83672895883097</v>
      </c>
      <c r="N1560" s="100" t="n">
        <v>210</v>
      </c>
      <c r="O1560" s="98" t="str">
        <f aca="false">IF(F1560&lt;=$P$2,"Nov","")</f>
        <v>Nov</v>
      </c>
      <c r="P1560" s="97" t="n">
        <v>210</v>
      </c>
      <c r="Q1560" s="100" t="n">
        <f aca="false">K1560-P1560</f>
        <v>125</v>
      </c>
      <c r="R1560" s="98" t="n">
        <f aca="false">IFERROR(IF(O1560="Nov",(K1560/P1560-1)),0)</f>
        <v>0.595238095238095</v>
      </c>
      <c r="S1560" s="100" t="str">
        <f aca="false">IF(N1560&gt;0,IF(O1560="","-",IF(R1560&lt;0%,"DEGROWTH","GROWTH")))</f>
        <v>GROWTH</v>
      </c>
      <c r="T1560" s="101" t="n">
        <v>245</v>
      </c>
      <c r="U1560" s="101" t="str">
        <f aca="false">IF(F1560&lt;=$V$2,"Dec","")</f>
        <v>Dec</v>
      </c>
      <c r="V1560" s="97" t="n">
        <v>245</v>
      </c>
      <c r="W1560" s="104" t="n">
        <f aca="false">K1560-V1560</f>
        <v>90</v>
      </c>
      <c r="X1560" s="103" t="n">
        <f aca="false">IFERROR(IF(U1560="Dec",(K1560/V1560-1)),0)</f>
        <v>0.36734693877551</v>
      </c>
      <c r="Y1560" s="104" t="str">
        <f aca="false">IF(T1560&gt;0,IF(U1560="","-",IF(X1560&lt;0%,"DEGROWTH","GROWTH")))</f>
        <v>GROWTH</v>
      </c>
      <c r="Z1560" s="24" t="n">
        <v>0</v>
      </c>
      <c r="AA1560" s="24" t="n">
        <f aca="false">IF(H1560&gt;0,1,0)</f>
        <v>0</v>
      </c>
      <c r="AB1560" s="3" t="n">
        <v>1000001212</v>
      </c>
      <c r="AC1560" s="3"/>
    </row>
    <row r="1561" customFormat="false" ht="14.25" hidden="true" customHeight="true" outlineLevel="0" collapsed="false">
      <c r="A1561" s="23" t="s">
        <v>130</v>
      </c>
      <c r="B1561" s="65" t="s">
        <v>118</v>
      </c>
      <c r="C1561" s="65" t="s">
        <v>392</v>
      </c>
      <c r="D1561" s="65" t="n">
        <v>1000001200</v>
      </c>
      <c r="E1561" s="66" t="s">
        <v>393</v>
      </c>
      <c r="F1561" s="67" t="n">
        <v>42539</v>
      </c>
      <c r="G1561" s="67" t="str">
        <f aca="false">IF(I1561&gt;0,"Targeted Dealer","-")</f>
        <v>Targeted Dealer</v>
      </c>
      <c r="H1561" s="67"/>
      <c r="I1561" s="68" t="n">
        <v>50</v>
      </c>
      <c r="J1561" s="68" t="n">
        <f aca="false">I1561/$J$1*$E$1</f>
        <v>1043.54838709677</v>
      </c>
      <c r="K1561" s="97" t="n">
        <v>55</v>
      </c>
      <c r="L1561" s="69" t="n">
        <f aca="false">K1561-J1561</f>
        <v>-988.548387096774</v>
      </c>
      <c r="M1561" s="69" t="n">
        <f aca="false">IFERROR((K1561/J1561%),"-")</f>
        <v>5.27047913446677</v>
      </c>
      <c r="N1561" s="100" t="n">
        <v>55</v>
      </c>
      <c r="O1561" s="98" t="str">
        <f aca="false">IF(F1561&lt;=$P$2,"Nov","")</f>
        <v>Nov</v>
      </c>
      <c r="P1561" s="97" t="n">
        <v>55</v>
      </c>
      <c r="Q1561" s="100" t="n">
        <f aca="false">K1561-P1561</f>
        <v>0</v>
      </c>
      <c r="R1561" s="98" t="n">
        <f aca="false">IFERROR(IF(O1561="Nov",(K1561/P1561-1)),0)</f>
        <v>0</v>
      </c>
      <c r="S1561" s="100" t="str">
        <f aca="false">IF(N1561&gt;0,IF(O1561="","-",IF(R1561&lt;0%,"DEGROWTH","GROWTH")))</f>
        <v>GROWTH</v>
      </c>
      <c r="T1561" s="101" t="n">
        <v>50</v>
      </c>
      <c r="U1561" s="101" t="str">
        <f aca="false">IF(F1561&lt;=$V$2,"Dec","")</f>
        <v>Dec</v>
      </c>
      <c r="V1561" s="97" t="n">
        <v>50</v>
      </c>
      <c r="W1561" s="104" t="n">
        <f aca="false">K1561-V1561</f>
        <v>5</v>
      </c>
      <c r="X1561" s="103" t="n">
        <f aca="false">IFERROR(IF(U1561="Dec",(K1561/V1561-1)),0)</f>
        <v>0.1</v>
      </c>
      <c r="Y1561" s="104" t="str">
        <f aca="false">IF(T1561&gt;0,IF(U1561="","-",IF(X1561&lt;0%,"DEGROWTH","GROWTH")))</f>
        <v>GROWTH</v>
      </c>
      <c r="Z1561" s="24" t="n">
        <v>0</v>
      </c>
      <c r="AA1561" s="24" t="n">
        <f aca="false">IF(H1561&gt;0,1,0)</f>
        <v>0</v>
      </c>
      <c r="AB1561" s="3" t="n">
        <v>1000001200</v>
      </c>
      <c r="AC1561" s="3"/>
    </row>
    <row r="1562" customFormat="false" ht="14.25" hidden="false" customHeight="true" outlineLevel="0" collapsed="false">
      <c r="A1562" s="23" t="s">
        <v>130</v>
      </c>
      <c r="B1562" s="65" t="s">
        <v>118</v>
      </c>
      <c r="C1562" s="65" t="s">
        <v>4628</v>
      </c>
      <c r="D1562" s="65" t="n">
        <v>1000002061</v>
      </c>
      <c r="E1562" s="66" t="s">
        <v>4629</v>
      </c>
      <c r="F1562" s="67" t="n">
        <v>44537</v>
      </c>
      <c r="G1562" s="67" t="str">
        <f aca="false">IF(I1562&gt;0,"Targeted Dealer","-")</f>
        <v>-</v>
      </c>
      <c r="H1562" s="67"/>
      <c r="I1562" s="68" t="n">
        <v>0</v>
      </c>
      <c r="J1562" s="68" t="n">
        <f aca="false">I1562/$J$1*$E$1</f>
        <v>0</v>
      </c>
      <c r="K1562" s="97" t="n">
        <v>0</v>
      </c>
      <c r="L1562" s="69" t="n">
        <f aca="false">K1562-J1562</f>
        <v>0</v>
      </c>
      <c r="M1562" s="69" t="str">
        <f aca="false">IFERROR((K1562/J1562%),"-")</f>
        <v>-</v>
      </c>
      <c r="N1562" s="100" t="n">
        <v>0</v>
      </c>
      <c r="O1562" s="98" t="str">
        <f aca="false">IF(F1562&lt;=$P$2,"Nov","")</f>
        <v>Nov</v>
      </c>
      <c r="P1562" s="97" t="n">
        <v>0</v>
      </c>
      <c r="Q1562" s="100" t="n">
        <f aca="false">K1562-P1562</f>
        <v>0</v>
      </c>
      <c r="R1562" s="98" t="n">
        <f aca="false">IFERROR(IF(O1562="Nov",(K1562/P1562-1)),0)</f>
        <v>0</v>
      </c>
      <c r="S1562" s="105" t="b">
        <f aca="false">IF(N1562&gt;0,IF(O1562="","-",IF(R1562&lt;0%,"DEGROWTH","GROWTH")))</f>
        <v>0</v>
      </c>
      <c r="T1562" s="101" t="n">
        <v>55</v>
      </c>
      <c r="U1562" s="101" t="str">
        <f aca="false">IF(F1562&lt;=$V$2,"Dec","")</f>
        <v>Dec</v>
      </c>
      <c r="V1562" s="97" t="n">
        <v>55</v>
      </c>
      <c r="W1562" s="104" t="n">
        <f aca="false">K1562-V1562</f>
        <v>-55</v>
      </c>
      <c r="X1562" s="103" t="n">
        <f aca="false">IFERROR(IF(U1562="Dec",(K1562/V1562-1)),0)</f>
        <v>-1</v>
      </c>
      <c r="Y1562" s="104" t="str">
        <f aca="false">IF(T1562&gt;0,IF(U1562="","-",IF(X1562&lt;0%,"DEGROWTH","GROWTH")))</f>
        <v>DEGROWTH</v>
      </c>
      <c r="Z1562" s="24" t="n">
        <v>1</v>
      </c>
      <c r="AA1562" s="24" t="n">
        <f aca="false">IF(H1562&gt;0,1,0)</f>
        <v>0</v>
      </c>
      <c r="AB1562" s="3" t="e">
        <f aca="false">#N/A</f>
        <v>#N/A</v>
      </c>
      <c r="AC1562" s="3"/>
    </row>
    <row r="1563" customFormat="false" ht="14.25" hidden="true" customHeight="true" outlineLevel="0" collapsed="false">
      <c r="A1563" s="24" t="s">
        <v>130</v>
      </c>
      <c r="B1563" s="128" t="s">
        <v>118</v>
      </c>
      <c r="C1563" s="128" t="s">
        <v>4109</v>
      </c>
      <c r="D1563" s="128" t="n">
        <v>1000002560</v>
      </c>
      <c r="E1563" s="128" t="s">
        <v>4110</v>
      </c>
      <c r="F1563" s="67" t="n">
        <v>44619</v>
      </c>
      <c r="G1563" s="67" t="str">
        <f aca="false">IF(I1563&gt;0,"Targeted Dealer","-")</f>
        <v>-</v>
      </c>
      <c r="H1563" s="67"/>
      <c r="I1563" s="68" t="n">
        <v>0</v>
      </c>
      <c r="J1563" s="68" t="n">
        <f aca="false">I1563/$J$1*$E$1</f>
        <v>0</v>
      </c>
      <c r="K1563" s="97" t="n">
        <v>0</v>
      </c>
      <c r="L1563" s="69" t="n">
        <f aca="false">K1563-J1563</f>
        <v>0</v>
      </c>
      <c r="M1563" s="69" t="str">
        <f aca="false">IFERROR((K1563/J1563%),"-")</f>
        <v>-</v>
      </c>
      <c r="N1563" s="100" t="n">
        <v>0</v>
      </c>
      <c r="O1563" s="98" t="str">
        <f aca="false">IF(F1563&lt;=$P$2,"Nov","")</f>
        <v>Nov</v>
      </c>
      <c r="P1563" s="97" t="n">
        <v>0</v>
      </c>
      <c r="Q1563" s="100" t="n">
        <f aca="false">K1563-P1563</f>
        <v>0</v>
      </c>
      <c r="R1563" s="98" t="n">
        <f aca="false">IFERROR(IF(O1563="Nov",(K1563/P1563-1)),0)</f>
        <v>0</v>
      </c>
      <c r="S1563" s="105" t="b">
        <f aca="false">IF(N1563&gt;0,IF(O1563="","-",IF(R1563&lt;0%,"DEGROWTH","GROWTH")))</f>
        <v>0</v>
      </c>
      <c r="T1563" s="101" t="n">
        <v>25</v>
      </c>
      <c r="U1563" s="101" t="str">
        <f aca="false">IF(F1563&lt;=$V$2,"Dec","")</f>
        <v>Dec</v>
      </c>
      <c r="V1563" s="97" t="n">
        <v>25</v>
      </c>
      <c r="W1563" s="104" t="n">
        <f aca="false">K1563-V1563</f>
        <v>-25</v>
      </c>
      <c r="X1563" s="103" t="n">
        <f aca="false">IFERROR(IF(U1563="Dec",(K1563/V1563-1)),0)</f>
        <v>-1</v>
      </c>
      <c r="Y1563" s="104" t="str">
        <f aca="false">IF(T1563&gt;0,IF(U1563="","-",IF(X1563&lt;0%,"DEGROWTH","GROWTH")))</f>
        <v>DEGROWTH</v>
      </c>
      <c r="Z1563" s="24" t="n">
        <v>1</v>
      </c>
      <c r="AA1563" s="24" t="n">
        <f aca="false">IF(H1563&gt;0,1,0)</f>
        <v>0</v>
      </c>
      <c r="AB1563" s="3" t="n">
        <v>1000002560</v>
      </c>
      <c r="AC1563" s="3"/>
    </row>
    <row r="1564" customFormat="false" ht="14.25" hidden="true" customHeight="true" outlineLevel="0" collapsed="false">
      <c r="A1564" s="23" t="s">
        <v>130</v>
      </c>
      <c r="B1564" s="65" t="s">
        <v>118</v>
      </c>
      <c r="C1564" s="65" t="s">
        <v>4630</v>
      </c>
      <c r="D1564" s="65" t="n">
        <v>1000002631</v>
      </c>
      <c r="E1564" s="66" t="s">
        <v>4631</v>
      </c>
      <c r="F1564" s="67" t="n">
        <v>44620</v>
      </c>
      <c r="G1564" s="67" t="str">
        <f aca="false">IF(I1564&gt;0,"Targeted Dealer","-")</f>
        <v>Targeted Dealer</v>
      </c>
      <c r="H1564" s="67"/>
      <c r="I1564" s="68" t="n">
        <v>30</v>
      </c>
      <c r="J1564" s="68" t="n">
        <f aca="false">I1564/$J$1*$E$1</f>
        <v>626.129032258065</v>
      </c>
      <c r="K1564" s="97" t="n">
        <v>0</v>
      </c>
      <c r="L1564" s="69" t="n">
        <f aca="false">K1564-J1564</f>
        <v>-626.129032258065</v>
      </c>
      <c r="M1564" s="69" t="n">
        <f aca="false">IFERROR((K1564/J1564%),"-")</f>
        <v>0</v>
      </c>
      <c r="N1564" s="100" t="n">
        <v>0</v>
      </c>
      <c r="O1564" s="98" t="str">
        <f aca="false">IF(F1564&lt;=$P$2,"Nov","")</f>
        <v>Nov</v>
      </c>
      <c r="P1564" s="97" t="n">
        <v>0</v>
      </c>
      <c r="Q1564" s="100" t="n">
        <f aca="false">K1564-P1564</f>
        <v>0</v>
      </c>
      <c r="R1564" s="98" t="n">
        <f aca="false">IFERROR(IF(O1564="Nov",(K1564/P1564-1)),0)</f>
        <v>0</v>
      </c>
      <c r="S1564" s="105" t="b">
        <f aca="false">IF(N1564&gt;0,IF(O1564="","-",IF(R1564&lt;0%,"DEGROWTH","GROWTH")))</f>
        <v>0</v>
      </c>
      <c r="T1564" s="101" t="n">
        <v>120</v>
      </c>
      <c r="U1564" s="101" t="str">
        <f aca="false">IF(F1564&lt;=$V$2,"Dec","")</f>
        <v>Dec</v>
      </c>
      <c r="V1564" s="97" t="n">
        <v>120</v>
      </c>
      <c r="W1564" s="104" t="n">
        <f aca="false">K1564-V1564</f>
        <v>-120</v>
      </c>
      <c r="X1564" s="103" t="n">
        <f aca="false">IFERROR(IF(U1564="Dec",(K1564/V1564-1)),0)</f>
        <v>-1</v>
      </c>
      <c r="Y1564" s="104" t="str">
        <f aca="false">IF(T1564&gt;0,IF(U1564="","-",IF(X1564&lt;0%,"DEGROWTH","GROWTH")))</f>
        <v>DEGROWTH</v>
      </c>
      <c r="Z1564" s="24" t="n">
        <v>1</v>
      </c>
      <c r="AA1564" s="24" t="n">
        <f aca="false">IF(H1564&gt;0,1,0)</f>
        <v>0</v>
      </c>
      <c r="AB1564" s="3" t="n">
        <v>1000002631</v>
      </c>
      <c r="AC1564" s="3"/>
    </row>
    <row r="1565" customFormat="false" ht="14.25" hidden="true" customHeight="true" outlineLevel="0" collapsed="false">
      <c r="A1565" s="23" t="s">
        <v>130</v>
      </c>
      <c r="B1565" s="65" t="s">
        <v>118</v>
      </c>
      <c r="C1565" s="65" t="s">
        <v>2744</v>
      </c>
      <c r="D1565" s="65" t="n">
        <v>1000002633</v>
      </c>
      <c r="E1565" s="66" t="s">
        <v>2745</v>
      </c>
      <c r="F1565" s="67" t="n">
        <v>44621</v>
      </c>
      <c r="G1565" s="67" t="str">
        <f aca="false">IF(I1565&gt;0,"Targeted Dealer","-")</f>
        <v>Targeted Dealer</v>
      </c>
      <c r="H1565" s="67"/>
      <c r="I1565" s="68" t="n">
        <v>75</v>
      </c>
      <c r="J1565" s="68" t="n">
        <f aca="false">I1565/$J$1*$E$1</f>
        <v>1565.32258064516</v>
      </c>
      <c r="K1565" s="97" t="n">
        <v>100</v>
      </c>
      <c r="L1565" s="69" t="n">
        <f aca="false">K1565-J1565</f>
        <v>-1465.32258064516</v>
      </c>
      <c r="M1565" s="69" t="n">
        <f aca="false">IFERROR((K1565/J1565%),"-")</f>
        <v>6.38845955692942</v>
      </c>
      <c r="N1565" s="100" t="n">
        <v>80</v>
      </c>
      <c r="O1565" s="98" t="str">
        <f aca="false">IF(F1565&lt;=$P$2,"Nov","")</f>
        <v>Nov</v>
      </c>
      <c r="P1565" s="97" t="n">
        <v>80</v>
      </c>
      <c r="Q1565" s="100" t="n">
        <f aca="false">K1565-P1565</f>
        <v>20</v>
      </c>
      <c r="R1565" s="98" t="n">
        <f aca="false">IFERROR(IF(O1565="Nov",(K1565/P1565-1)),0)</f>
        <v>0.25</v>
      </c>
      <c r="S1565" s="100" t="str">
        <f aca="false">IF(N1565&gt;0,IF(O1565="","-",IF(R1565&lt;0%,"DEGROWTH","GROWTH")))</f>
        <v>GROWTH</v>
      </c>
      <c r="T1565" s="101" t="n">
        <v>120</v>
      </c>
      <c r="U1565" s="101" t="str">
        <f aca="false">IF(F1565&lt;=$V$2,"Dec","")</f>
        <v>Dec</v>
      </c>
      <c r="V1565" s="97" t="n">
        <v>120</v>
      </c>
      <c r="W1565" s="104" t="n">
        <f aca="false">K1565-V1565</f>
        <v>-20</v>
      </c>
      <c r="X1565" s="103" t="n">
        <f aca="false">IFERROR(IF(U1565="Dec",(K1565/V1565-1)),0)</f>
        <v>-0.166666666666667</v>
      </c>
      <c r="Y1565" s="104" t="str">
        <f aca="false">IF(T1565&gt;0,IF(U1565="","-",IF(X1565&lt;0%,"DEGROWTH","GROWTH")))</f>
        <v>DEGROWTH</v>
      </c>
      <c r="Z1565" s="24" t="n">
        <v>0</v>
      </c>
      <c r="AA1565" s="24" t="n">
        <f aca="false">IF(H1565&gt;0,1,0)</f>
        <v>0</v>
      </c>
      <c r="AB1565" s="3" t="n">
        <v>1000002633</v>
      </c>
      <c r="AC1565" s="3"/>
    </row>
    <row r="1566" customFormat="false" ht="14.25" hidden="true" customHeight="true" outlineLevel="0" collapsed="false">
      <c r="A1566" s="23" t="s">
        <v>130</v>
      </c>
      <c r="B1566" s="65" t="s">
        <v>118</v>
      </c>
      <c r="C1566" s="65" t="s">
        <v>4632</v>
      </c>
      <c r="D1566" s="65" t="n">
        <v>1000003302</v>
      </c>
      <c r="E1566" s="65" t="s">
        <v>4633</v>
      </c>
      <c r="F1566" s="67" t="n">
        <v>44956</v>
      </c>
      <c r="G1566" s="67" t="str">
        <f aca="false">IF(I1566&gt;0,"Targeted Dealer","-")</f>
        <v>-</v>
      </c>
      <c r="H1566" s="67"/>
      <c r="I1566" s="68" t="n">
        <v>0</v>
      </c>
      <c r="J1566" s="68" t="n">
        <f aca="false">I1566/$J$1*$E$1</f>
        <v>0</v>
      </c>
      <c r="K1566" s="97" t="n">
        <v>0</v>
      </c>
      <c r="L1566" s="69" t="n">
        <f aca="false">K1566-J1566</f>
        <v>0</v>
      </c>
      <c r="M1566" s="69" t="str">
        <f aca="false">IFERROR((K1566/J1566%),"-")</f>
        <v>-</v>
      </c>
      <c r="N1566" s="100" t="n">
        <v>0</v>
      </c>
      <c r="O1566" s="98" t="str">
        <f aca="false">IF(F1566&lt;=$P$2,"Nov","")</f>
        <v>Nov</v>
      </c>
      <c r="P1566" s="97" t="n">
        <v>0</v>
      </c>
      <c r="Q1566" s="100" t="n">
        <f aca="false">K1566-P1566</f>
        <v>0</v>
      </c>
      <c r="R1566" s="98" t="n">
        <f aca="false">IFERROR(IF(O1566="Nov",(K1566/P1566-1)),0)</f>
        <v>0</v>
      </c>
      <c r="S1566" s="105" t="b">
        <f aca="false">IF(N1566&gt;0,IF(O1566="","-",IF(R1566&lt;0%,"DEGROWTH","GROWTH")))</f>
        <v>0</v>
      </c>
      <c r="T1566" s="101" t="n">
        <v>50</v>
      </c>
      <c r="U1566" s="101" t="str">
        <f aca="false">IF(F1566&lt;=$V$2,"Dec","")</f>
        <v>Dec</v>
      </c>
      <c r="V1566" s="97" t="n">
        <v>50</v>
      </c>
      <c r="W1566" s="104" t="n">
        <f aca="false">K1566-V1566</f>
        <v>-50</v>
      </c>
      <c r="X1566" s="103" t="n">
        <f aca="false">IFERROR(IF(U1566="Dec",(K1566/V1566-1)),0)</f>
        <v>-1</v>
      </c>
      <c r="Y1566" s="104" t="str">
        <f aca="false">IF(T1566&gt;0,IF(U1566="","-",IF(X1566&lt;0%,"DEGROWTH","GROWTH")))</f>
        <v>DEGROWTH</v>
      </c>
      <c r="Z1566" s="24" t="n">
        <v>1</v>
      </c>
      <c r="AA1566" s="24" t="n">
        <f aca="false">IF(H1566&gt;0,1,0)</f>
        <v>0</v>
      </c>
      <c r="AB1566" s="3" t="n">
        <v>1000003302</v>
      </c>
      <c r="AC1566" s="3"/>
    </row>
    <row r="1567" customFormat="false" ht="14.25" hidden="false" customHeight="true" outlineLevel="0" collapsed="false">
      <c r="A1567" s="23" t="s">
        <v>130</v>
      </c>
      <c r="B1567" s="65" t="s">
        <v>118</v>
      </c>
      <c r="C1567" s="65" t="s">
        <v>4634</v>
      </c>
      <c r="D1567" s="65" t="n">
        <v>1000003534</v>
      </c>
      <c r="E1567" s="65" t="s">
        <v>4635</v>
      </c>
      <c r="F1567" s="67" t="n">
        <v>45069</v>
      </c>
      <c r="G1567" s="67" t="str">
        <f aca="false">IF(I1567&gt;0,"Targeted Dealer","-")</f>
        <v>-</v>
      </c>
      <c r="H1567" s="67"/>
      <c r="I1567" s="68" t="n">
        <v>0</v>
      </c>
      <c r="J1567" s="68" t="n">
        <f aca="false">I1567/$J$1*$E$1</f>
        <v>0</v>
      </c>
      <c r="K1567" s="97" t="n">
        <v>0</v>
      </c>
      <c r="L1567" s="69" t="n">
        <f aca="false">K1567-J1567</f>
        <v>0</v>
      </c>
      <c r="M1567" s="69" t="str">
        <f aca="false">IFERROR((K1567/J1567%),"-")</f>
        <v>-</v>
      </c>
      <c r="N1567" s="100" t="n">
        <v>0</v>
      </c>
      <c r="O1567" s="98" t="str">
        <f aca="false">IF(F1567&lt;=$P$2,"Nov","")</f>
        <v>Nov</v>
      </c>
      <c r="P1567" s="97" t="n">
        <v>0</v>
      </c>
      <c r="Q1567" s="100" t="n">
        <f aca="false">K1567-P1567</f>
        <v>0</v>
      </c>
      <c r="R1567" s="98" t="n">
        <f aca="false">IFERROR(IF(O1567="Nov",(K1567/P1567-1)),0)</f>
        <v>0</v>
      </c>
      <c r="S1567" s="105" t="b">
        <f aca="false">IF(N1567&gt;0,IF(O1567="","-",IF(R1567&lt;0%,"DEGROWTH","GROWTH")))</f>
        <v>0</v>
      </c>
      <c r="T1567" s="101" t="n">
        <v>25</v>
      </c>
      <c r="U1567" s="101" t="str">
        <f aca="false">IF(F1567&lt;=$V$2,"Dec","")</f>
        <v>Dec</v>
      </c>
      <c r="V1567" s="97" t="n">
        <v>25</v>
      </c>
      <c r="W1567" s="104" t="n">
        <f aca="false">K1567-V1567</f>
        <v>-25</v>
      </c>
      <c r="X1567" s="103" t="n">
        <f aca="false">IFERROR(IF(U1567="Dec",(K1567/V1567-1)),0)</f>
        <v>-1</v>
      </c>
      <c r="Y1567" s="104" t="str">
        <f aca="false">IF(T1567&gt;0,IF(U1567="","-",IF(X1567&lt;0%,"DEGROWTH","GROWTH")))</f>
        <v>DEGROWTH</v>
      </c>
      <c r="Z1567" s="24" t="n">
        <v>1</v>
      </c>
      <c r="AA1567" s="24" t="n">
        <f aca="false">IF(H1567&gt;0,1,0)</f>
        <v>0</v>
      </c>
      <c r="AB1567" s="3" t="e">
        <f aca="false">#N/A</f>
        <v>#N/A</v>
      </c>
      <c r="AC1567" s="3"/>
    </row>
    <row r="1568" customFormat="false" ht="14.25" hidden="true" customHeight="true" outlineLevel="0" collapsed="false">
      <c r="A1568" s="23" t="s">
        <v>130</v>
      </c>
      <c r="B1568" s="128" t="s">
        <v>118</v>
      </c>
      <c r="C1568" s="128" t="s">
        <v>2746</v>
      </c>
      <c r="D1568" s="128" t="n">
        <v>1000003919</v>
      </c>
      <c r="E1568" s="128" t="s">
        <v>2747</v>
      </c>
      <c r="F1568" s="67" t="n">
        <v>45409</v>
      </c>
      <c r="G1568" s="67" t="str">
        <f aca="false">IF(I1568&gt;0,"Targeted Dealer","-")</f>
        <v>Targeted Dealer</v>
      </c>
      <c r="H1568" s="67"/>
      <c r="I1568" s="68" t="n">
        <v>25</v>
      </c>
      <c r="J1568" s="68" t="n">
        <f aca="false">I1568/$J$1*$E$1</f>
        <v>521.774193548387</v>
      </c>
      <c r="K1568" s="97" t="n">
        <v>25</v>
      </c>
      <c r="L1568" s="69" t="n">
        <f aca="false">K1568-J1568</f>
        <v>-496.774193548387</v>
      </c>
      <c r="M1568" s="69" t="n">
        <f aca="false">IFERROR((K1568/J1568%),"-")</f>
        <v>4.79134466769706</v>
      </c>
      <c r="N1568" s="100" t="n">
        <v>25</v>
      </c>
      <c r="O1568" s="98" t="str">
        <f aca="false">IF(F1568&lt;=$P$2,"Nov","")</f>
        <v>Nov</v>
      </c>
      <c r="P1568" s="97" t="n">
        <v>25</v>
      </c>
      <c r="Q1568" s="100" t="n">
        <f aca="false">K1568-P1568</f>
        <v>0</v>
      </c>
      <c r="R1568" s="98" t="n">
        <f aca="false">IFERROR(IF(O1568="Nov",(K1568/P1568-1)),0)</f>
        <v>0</v>
      </c>
      <c r="S1568" s="100" t="str">
        <f aca="false">IF(N1568&gt;0,IF(O1568="","-",IF(R1568&lt;0%,"DEGROWTH","GROWTH")))</f>
        <v>GROWTH</v>
      </c>
      <c r="T1568" s="101" t="n">
        <v>0</v>
      </c>
      <c r="U1568" s="101" t="str">
        <f aca="false">IF(F1568&lt;=$V$2,"Dec","")</f>
        <v>Dec</v>
      </c>
      <c r="V1568" s="97" t="n">
        <v>0</v>
      </c>
      <c r="W1568" s="104" t="n">
        <f aca="false">K1568-V1568</f>
        <v>25</v>
      </c>
      <c r="X1568" s="103" t="n">
        <f aca="false">IFERROR(IF(U1568="Dec",(K1568/V1568-1)),0)</f>
        <v>0</v>
      </c>
      <c r="Y1568" s="106" t="b">
        <f aca="false">IF(T1568&gt;0,IF(U1568="","-",IF(X1568&lt;0%,"DEGROWTH","GROWTH")))</f>
        <v>0</v>
      </c>
      <c r="Z1568" s="24" t="n">
        <v>0</v>
      </c>
      <c r="AA1568" s="24" t="n">
        <f aca="false">IF(H1568&gt;0,1,0)</f>
        <v>0</v>
      </c>
      <c r="AB1568" s="3" t="n">
        <v>1000003919</v>
      </c>
      <c r="AC1568" s="3"/>
    </row>
    <row r="1569" customFormat="false" ht="14.25" hidden="true" customHeight="true" outlineLevel="0" collapsed="false">
      <c r="A1569" s="23" t="s">
        <v>130</v>
      </c>
      <c r="B1569" s="128" t="s">
        <v>118</v>
      </c>
      <c r="C1569" s="128" t="s">
        <v>2748</v>
      </c>
      <c r="D1569" s="128" t="n">
        <v>1000003945</v>
      </c>
      <c r="E1569" s="128" t="s">
        <v>2749</v>
      </c>
      <c r="F1569" s="67" t="n">
        <v>45422</v>
      </c>
      <c r="G1569" s="67" t="str">
        <f aca="false">IF(I1569&gt;0,"Targeted Dealer","-")</f>
        <v>Targeted Dealer</v>
      </c>
      <c r="H1569" s="67"/>
      <c r="I1569" s="68" t="n">
        <v>25</v>
      </c>
      <c r="J1569" s="68" t="n">
        <f aca="false">I1569/$J$1*$E$1</f>
        <v>521.774193548387</v>
      </c>
      <c r="K1569" s="97" t="n">
        <v>0</v>
      </c>
      <c r="L1569" s="69" t="n">
        <f aca="false">K1569-J1569</f>
        <v>-521.774193548387</v>
      </c>
      <c r="M1569" s="69" t="n">
        <f aca="false">IFERROR((K1569/J1569%),"-")</f>
        <v>0</v>
      </c>
      <c r="N1569" s="100" t="n">
        <v>25</v>
      </c>
      <c r="O1569" s="98" t="str">
        <f aca="false">IF(F1569&lt;=$P$2,"Nov","")</f>
        <v>Nov</v>
      </c>
      <c r="P1569" s="97" t="n">
        <v>25</v>
      </c>
      <c r="Q1569" s="100" t="n">
        <f aca="false">K1569-P1569</f>
        <v>-25</v>
      </c>
      <c r="R1569" s="98" t="n">
        <f aca="false">IFERROR(IF(O1569="Nov",(K1569/P1569-1)),0)</f>
        <v>-1</v>
      </c>
      <c r="S1569" s="100" t="str">
        <f aca="false">IF(N1569&gt;0,IF(O1569="","-",IF(R1569&lt;0%,"DEGROWTH","GROWTH")))</f>
        <v>DEGROWTH</v>
      </c>
      <c r="T1569" s="101" t="n">
        <v>0</v>
      </c>
      <c r="U1569" s="101" t="str">
        <f aca="false">IF(F1569&lt;=$V$2,"Dec","")</f>
        <v>Dec</v>
      </c>
      <c r="V1569" s="97" t="n">
        <v>0</v>
      </c>
      <c r="W1569" s="104" t="n">
        <f aca="false">K1569-V1569</f>
        <v>0</v>
      </c>
      <c r="X1569" s="103" t="n">
        <f aca="false">IFERROR(IF(U1569="Dec",(K1569/V1569-1)),0)</f>
        <v>0</v>
      </c>
      <c r="Y1569" s="106" t="b">
        <f aca="false">IF(T1569&gt;0,IF(U1569="","-",IF(X1569&lt;0%,"DEGROWTH","GROWTH")))</f>
        <v>0</v>
      </c>
      <c r="Z1569" s="24" t="n">
        <v>1</v>
      </c>
      <c r="AA1569" s="24" t="n">
        <f aca="false">IF(H1569&gt;0,1,0)</f>
        <v>0</v>
      </c>
      <c r="AB1569" s="3" t="n">
        <v>1000003945</v>
      </c>
      <c r="AC1569" s="3"/>
    </row>
    <row r="1570" customFormat="false" ht="14.25" hidden="true" customHeight="true" outlineLevel="0" collapsed="false">
      <c r="A1570" s="24" t="s">
        <v>130</v>
      </c>
      <c r="B1570" s="128" t="s">
        <v>118</v>
      </c>
      <c r="C1570" s="128" t="s">
        <v>2750</v>
      </c>
      <c r="D1570" s="128" t="n">
        <v>1000003991</v>
      </c>
      <c r="E1570" s="128" t="s">
        <v>2751</v>
      </c>
      <c r="F1570" s="67" t="n">
        <v>45443</v>
      </c>
      <c r="G1570" s="67" t="str">
        <f aca="false">IF(I1570&gt;0,"Targeted Dealer","-")</f>
        <v>Targeted Dealer</v>
      </c>
      <c r="H1570" s="67"/>
      <c r="I1570" s="68" t="n">
        <v>25</v>
      </c>
      <c r="J1570" s="68" t="n">
        <f aca="false">I1570/$J$1*$E$1</f>
        <v>521.774193548387</v>
      </c>
      <c r="K1570" s="97" t="n">
        <v>50</v>
      </c>
      <c r="L1570" s="69" t="n">
        <f aca="false">K1570-J1570</f>
        <v>-471.774193548387</v>
      </c>
      <c r="M1570" s="69" t="n">
        <f aca="false">IFERROR((K1570/J1570%),"-")</f>
        <v>9.58268933539413</v>
      </c>
      <c r="N1570" s="100" t="n">
        <v>25</v>
      </c>
      <c r="O1570" s="98" t="str">
        <f aca="false">IF(F1570&lt;=$P$2,"Nov","")</f>
        <v>Nov</v>
      </c>
      <c r="P1570" s="97" t="n">
        <v>25</v>
      </c>
      <c r="Q1570" s="100" t="n">
        <f aca="false">K1570-P1570</f>
        <v>25</v>
      </c>
      <c r="R1570" s="98" t="n">
        <f aca="false">IFERROR(IF(O1570="Nov",(K1570/P1570-1)),0)</f>
        <v>1</v>
      </c>
      <c r="S1570" s="100" t="str">
        <f aca="false">IF(N1570&gt;0,IF(O1570="","-",IF(R1570&lt;0%,"DEGROWTH","GROWTH")))</f>
        <v>GROWTH</v>
      </c>
      <c r="T1570" s="101" t="n">
        <v>0</v>
      </c>
      <c r="U1570" s="101" t="str">
        <f aca="false">IF(F1570&lt;=$V$2,"Dec","")</f>
        <v>Dec</v>
      </c>
      <c r="V1570" s="97" t="n">
        <v>0</v>
      </c>
      <c r="W1570" s="104" t="n">
        <f aca="false">K1570-V1570</f>
        <v>50</v>
      </c>
      <c r="X1570" s="103" t="n">
        <f aca="false">IFERROR(IF(U1570="Dec",(K1570/V1570-1)),0)</f>
        <v>0</v>
      </c>
      <c r="Y1570" s="106" t="b">
        <f aca="false">IF(T1570&gt;0,IF(U1570="","-",IF(X1570&lt;0%,"DEGROWTH","GROWTH")))</f>
        <v>0</v>
      </c>
      <c r="Z1570" s="24" t="n">
        <v>0</v>
      </c>
      <c r="AA1570" s="24" t="n">
        <f aca="false">IF(H1570&gt;0,1,0)</f>
        <v>0</v>
      </c>
      <c r="AB1570" s="3" t="n">
        <v>1000003991</v>
      </c>
      <c r="AC1570" s="3"/>
    </row>
    <row r="1571" customFormat="false" ht="14.25" hidden="true" customHeight="true" outlineLevel="0" collapsed="false">
      <c r="A1571" s="24" t="s">
        <v>130</v>
      </c>
      <c r="B1571" s="128" t="s">
        <v>118</v>
      </c>
      <c r="C1571" s="128" t="s">
        <v>3933</v>
      </c>
      <c r="D1571" s="128" t="n">
        <v>1000004019</v>
      </c>
      <c r="E1571" s="128" t="s">
        <v>3934</v>
      </c>
      <c r="F1571" s="67" t="n">
        <v>45468</v>
      </c>
      <c r="G1571" s="67" t="str">
        <f aca="false">IF(I1571&gt;0,"Targeted Dealer","-")</f>
        <v>Targeted Dealer</v>
      </c>
      <c r="H1571" s="67"/>
      <c r="I1571" s="68" t="n">
        <v>25</v>
      </c>
      <c r="J1571" s="68" t="n">
        <f aca="false">I1571/$J$1*$E$1</f>
        <v>521.774193548387</v>
      </c>
      <c r="K1571" s="97" t="n">
        <v>50</v>
      </c>
      <c r="L1571" s="69" t="n">
        <f aca="false">K1571-J1571</f>
        <v>-471.774193548387</v>
      </c>
      <c r="M1571" s="69" t="n">
        <f aca="false">IFERROR((K1571/J1571%),"-")</f>
        <v>9.58268933539413</v>
      </c>
      <c r="N1571" s="100" t="n">
        <v>0</v>
      </c>
      <c r="O1571" s="98" t="str">
        <f aca="false">IF(F1571&lt;=$P$2,"Nov","")</f>
        <v>Nov</v>
      </c>
      <c r="P1571" s="97" t="n">
        <v>0</v>
      </c>
      <c r="Q1571" s="100" t="n">
        <f aca="false">K1571-P1571</f>
        <v>50</v>
      </c>
      <c r="R1571" s="98" t="n">
        <f aca="false">IFERROR(IF(O1571="Nov",(K1571/P1571-1)),0)</f>
        <v>0</v>
      </c>
      <c r="S1571" s="105" t="b">
        <f aca="false">IF(N1571&gt;0,IF(O1571="","-",IF(R1571&lt;0%,"DEGROWTH","GROWTH")))</f>
        <v>0</v>
      </c>
      <c r="T1571" s="101" t="n">
        <v>0</v>
      </c>
      <c r="U1571" s="101" t="str">
        <f aca="false">IF(F1571&lt;=$V$2,"Dec","")</f>
        <v>Dec</v>
      </c>
      <c r="V1571" s="97" t="n">
        <v>0</v>
      </c>
      <c r="W1571" s="104" t="n">
        <f aca="false">K1571-V1571</f>
        <v>50</v>
      </c>
      <c r="X1571" s="103" t="n">
        <f aca="false">IFERROR(IF(U1571="Dec",(K1571/V1571-1)),0)</f>
        <v>0</v>
      </c>
      <c r="Y1571" s="106" t="b">
        <f aca="false">IF(T1571&gt;0,IF(U1571="","-",IF(X1571&lt;0%,"DEGROWTH","GROWTH")))</f>
        <v>0</v>
      </c>
      <c r="Z1571" s="24" t="n">
        <v>0</v>
      </c>
      <c r="AA1571" s="24" t="n">
        <f aca="false">IF(H1571&gt;0,1,0)</f>
        <v>0</v>
      </c>
      <c r="AB1571" s="3" t="n">
        <v>1000004019</v>
      </c>
      <c r="AC1571" s="3"/>
    </row>
    <row r="1572" customFormat="false" ht="14.25" hidden="true" customHeight="true" outlineLevel="0" collapsed="false">
      <c r="A1572" s="24" t="s">
        <v>130</v>
      </c>
      <c r="B1572" s="128" t="s">
        <v>118</v>
      </c>
      <c r="C1572" s="128" t="s">
        <v>3499</v>
      </c>
      <c r="D1572" s="128" t="n">
        <v>1000004032</v>
      </c>
      <c r="E1572" s="128" t="s">
        <v>3500</v>
      </c>
      <c r="F1572" s="67" t="n">
        <v>45477</v>
      </c>
      <c r="G1572" s="67" t="str">
        <f aca="false">IF(I1572&gt;0,"Targeted Dealer","-")</f>
        <v>Targeted Dealer</v>
      </c>
      <c r="H1572" s="67"/>
      <c r="I1572" s="68" t="n">
        <v>25</v>
      </c>
      <c r="J1572" s="68" t="n">
        <f aca="false">I1572/$J$1*$E$1</f>
        <v>521.774193548387</v>
      </c>
      <c r="K1572" s="97" t="n">
        <v>0</v>
      </c>
      <c r="L1572" s="69" t="n">
        <f aca="false">K1572-J1572</f>
        <v>-521.774193548387</v>
      </c>
      <c r="M1572" s="69" t="n">
        <f aca="false">IFERROR((K1572/J1572%),"-")</f>
        <v>0</v>
      </c>
      <c r="N1572" s="100" t="n">
        <v>0</v>
      </c>
      <c r="O1572" s="98" t="str">
        <f aca="false">IF(F1572&lt;=$P$2,"Nov","")</f>
        <v>Nov</v>
      </c>
      <c r="P1572" s="97" t="n">
        <v>0</v>
      </c>
      <c r="Q1572" s="100" t="n">
        <f aca="false">K1572-P1572</f>
        <v>0</v>
      </c>
      <c r="R1572" s="98" t="n">
        <f aca="false">IFERROR(IF(O1572="Nov",(K1572/P1572-1)),0)</f>
        <v>0</v>
      </c>
      <c r="S1572" s="105" t="b">
        <f aca="false">IF(N1572&gt;0,IF(O1572="","-",IF(R1572&lt;0%,"DEGROWTH","GROWTH")))</f>
        <v>0</v>
      </c>
      <c r="T1572" s="101" t="n">
        <v>0</v>
      </c>
      <c r="U1572" s="101" t="str">
        <f aca="false">IF(F1572&lt;=$V$2,"Dec","")</f>
        <v>Dec</v>
      </c>
      <c r="V1572" s="97" t="n">
        <v>0</v>
      </c>
      <c r="W1572" s="104" t="n">
        <f aca="false">K1572-V1572</f>
        <v>0</v>
      </c>
      <c r="X1572" s="103" t="n">
        <f aca="false">IFERROR(IF(U1572="Dec",(K1572/V1572-1)),0)</f>
        <v>0</v>
      </c>
      <c r="Y1572" s="106" t="b">
        <f aca="false">IF(T1572&gt;0,IF(U1572="","-",IF(X1572&lt;0%,"DEGROWTH","GROWTH")))</f>
        <v>0</v>
      </c>
      <c r="Z1572" s="24" t="n">
        <v>1</v>
      </c>
      <c r="AA1572" s="24" t="n">
        <f aca="false">IF(H1572&gt;0,1,0)</f>
        <v>0</v>
      </c>
      <c r="AB1572" s="3" t="n">
        <v>1000004032</v>
      </c>
      <c r="AC1572" s="3"/>
    </row>
    <row r="1573" customFormat="false" ht="14.25" hidden="true" customHeight="true" outlineLevel="0" collapsed="false">
      <c r="A1573" s="23" t="s">
        <v>130</v>
      </c>
      <c r="B1573" s="65" t="s">
        <v>120</v>
      </c>
      <c r="C1573" s="65" t="s">
        <v>394</v>
      </c>
      <c r="D1573" s="65" t="n">
        <v>1000002559</v>
      </c>
      <c r="E1573" s="66" t="s">
        <v>395</v>
      </c>
      <c r="F1573" s="67" t="n">
        <v>44739</v>
      </c>
      <c r="G1573" s="67" t="str">
        <f aca="false">IF(I1573&gt;0,"Targeted Dealer","-")</f>
        <v>Targeted Dealer</v>
      </c>
      <c r="H1573" s="67"/>
      <c r="I1573" s="68" t="n">
        <v>25</v>
      </c>
      <c r="J1573" s="68" t="n">
        <f aca="false">I1573/$J$1*$E$1</f>
        <v>521.774193548387</v>
      </c>
      <c r="K1573" s="97" t="n">
        <v>80</v>
      </c>
      <c r="L1573" s="69" t="n">
        <f aca="false">K1573-J1573</f>
        <v>-441.774193548387</v>
      </c>
      <c r="M1573" s="69" t="n">
        <f aca="false">IFERROR((K1573/J1573%),"-")</f>
        <v>15.3323029366306</v>
      </c>
      <c r="N1573" s="100" t="n">
        <v>55</v>
      </c>
      <c r="O1573" s="98" t="str">
        <f aca="false">IF(F1573&lt;=$P$2,"Nov","")</f>
        <v>Nov</v>
      </c>
      <c r="P1573" s="97" t="n">
        <v>55</v>
      </c>
      <c r="Q1573" s="100" t="n">
        <f aca="false">K1573-P1573</f>
        <v>25</v>
      </c>
      <c r="R1573" s="98" t="n">
        <f aca="false">IFERROR(IF(O1573="Nov",(K1573/P1573-1)),0)</f>
        <v>0.454545454545455</v>
      </c>
      <c r="S1573" s="100" t="str">
        <f aca="false">IF(N1573&gt;0,IF(O1573="","-",IF(R1573&lt;0%,"DEGROWTH","GROWTH")))</f>
        <v>GROWTH</v>
      </c>
      <c r="T1573" s="101" t="n">
        <v>145</v>
      </c>
      <c r="U1573" s="101" t="str">
        <f aca="false">IF(F1573&lt;=$V$2,"Dec","")</f>
        <v>Dec</v>
      </c>
      <c r="V1573" s="97" t="n">
        <v>145</v>
      </c>
      <c r="W1573" s="104" t="n">
        <f aca="false">K1573-V1573</f>
        <v>-65</v>
      </c>
      <c r="X1573" s="103" t="n">
        <f aca="false">IFERROR(IF(U1573="Dec",(K1573/V1573-1)),0)</f>
        <v>-0.448275862068966</v>
      </c>
      <c r="Y1573" s="104" t="str">
        <f aca="false">IF(T1573&gt;0,IF(U1573="","-",IF(X1573&lt;0%,"DEGROWTH","GROWTH")))</f>
        <v>DEGROWTH</v>
      </c>
      <c r="Z1573" s="24" t="n">
        <v>0</v>
      </c>
      <c r="AA1573" s="24" t="n">
        <f aca="false">IF(H1573&gt;0,1,0)</f>
        <v>0</v>
      </c>
      <c r="AB1573" s="3" t="n">
        <v>1000002559</v>
      </c>
      <c r="AC1573" s="3"/>
    </row>
    <row r="1574" customFormat="false" ht="14.25" hidden="true" customHeight="true" outlineLevel="0" collapsed="false">
      <c r="A1574" s="23" t="s">
        <v>130</v>
      </c>
      <c r="B1574" s="65" t="s">
        <v>120</v>
      </c>
      <c r="C1574" s="65" t="s">
        <v>396</v>
      </c>
      <c r="D1574" s="65" t="n">
        <v>1000001177</v>
      </c>
      <c r="E1574" s="66" t="s">
        <v>397</v>
      </c>
      <c r="F1574" s="67" t="n">
        <v>41573</v>
      </c>
      <c r="G1574" s="67" t="str">
        <f aca="false">IF(I1574&gt;0,"Targeted Dealer","-")</f>
        <v>Targeted Dealer</v>
      </c>
      <c r="H1574" s="67"/>
      <c r="I1574" s="68" t="n">
        <v>75</v>
      </c>
      <c r="J1574" s="68" t="n">
        <f aca="false">I1574/$J$1*$E$1</f>
        <v>1565.32258064516</v>
      </c>
      <c r="K1574" s="97" t="n">
        <v>60</v>
      </c>
      <c r="L1574" s="69" t="n">
        <f aca="false">K1574-J1574</f>
        <v>-1505.32258064516</v>
      </c>
      <c r="M1574" s="69" t="n">
        <f aca="false">IFERROR((K1574/J1574%),"-")</f>
        <v>3.83307573415765</v>
      </c>
      <c r="N1574" s="100" t="n">
        <v>30</v>
      </c>
      <c r="O1574" s="98" t="str">
        <f aca="false">IF(F1574&lt;=$P$2,"Nov","")</f>
        <v>Nov</v>
      </c>
      <c r="P1574" s="97" t="n">
        <v>30</v>
      </c>
      <c r="Q1574" s="100" t="n">
        <f aca="false">K1574-P1574</f>
        <v>30</v>
      </c>
      <c r="R1574" s="98" t="n">
        <f aca="false">IFERROR(IF(O1574="Nov",(K1574/P1574-1)),0)</f>
        <v>1</v>
      </c>
      <c r="S1574" s="100" t="str">
        <f aca="false">IF(N1574&gt;0,IF(O1574="","-",IF(R1574&lt;0%,"DEGROWTH","GROWTH")))</f>
        <v>GROWTH</v>
      </c>
      <c r="T1574" s="101" t="n">
        <v>0</v>
      </c>
      <c r="U1574" s="101" t="str">
        <f aca="false">IF(F1574&lt;=$V$2,"Dec","")</f>
        <v>Dec</v>
      </c>
      <c r="V1574" s="97" t="n">
        <v>0</v>
      </c>
      <c r="W1574" s="104" t="n">
        <f aca="false">K1574-V1574</f>
        <v>60</v>
      </c>
      <c r="X1574" s="103" t="n">
        <f aca="false">IFERROR(IF(U1574="Dec",(K1574/V1574-1)),0)</f>
        <v>0</v>
      </c>
      <c r="Y1574" s="106" t="b">
        <f aca="false">IF(T1574&gt;0,IF(U1574="","-",IF(X1574&lt;0%,"DEGROWTH","GROWTH")))</f>
        <v>0</v>
      </c>
      <c r="Z1574" s="24" t="n">
        <v>0</v>
      </c>
      <c r="AA1574" s="24" t="n">
        <f aca="false">IF(H1574&gt;0,1,0)</f>
        <v>0</v>
      </c>
      <c r="AB1574" s="3" t="n">
        <v>1000001177</v>
      </c>
      <c r="AC1574" s="3"/>
    </row>
    <row r="1575" customFormat="false" ht="14.25" hidden="true" customHeight="true" outlineLevel="0" collapsed="false">
      <c r="A1575" s="23" t="s">
        <v>130</v>
      </c>
      <c r="B1575" s="65" t="s">
        <v>120</v>
      </c>
      <c r="C1575" s="65" t="s">
        <v>4071</v>
      </c>
      <c r="D1575" s="65" t="n">
        <v>1000001181</v>
      </c>
      <c r="E1575" s="66" t="s">
        <v>4072</v>
      </c>
      <c r="F1575" s="67" t="n">
        <v>41629</v>
      </c>
      <c r="G1575" s="67" t="str">
        <f aca="false">IF(I1575&gt;0,"Targeted Dealer","-")</f>
        <v>Targeted Dealer</v>
      </c>
      <c r="H1575" s="67"/>
      <c r="I1575" s="68" t="n">
        <v>25</v>
      </c>
      <c r="J1575" s="68" t="n">
        <f aca="false">I1575/$J$1*$E$1</f>
        <v>521.774193548387</v>
      </c>
      <c r="K1575" s="97" t="n">
        <v>0</v>
      </c>
      <c r="L1575" s="69" t="n">
        <f aca="false">K1575-J1575</f>
        <v>-521.774193548387</v>
      </c>
      <c r="M1575" s="69" t="n">
        <f aca="false">IFERROR((K1575/J1575%),"-")</f>
        <v>0</v>
      </c>
      <c r="N1575" s="100" t="n">
        <v>25</v>
      </c>
      <c r="O1575" s="98" t="str">
        <f aca="false">IF(F1575&lt;=$P$2,"Nov","")</f>
        <v>Nov</v>
      </c>
      <c r="P1575" s="97" t="n">
        <v>25</v>
      </c>
      <c r="Q1575" s="100" t="n">
        <f aca="false">K1575-P1575</f>
        <v>-25</v>
      </c>
      <c r="R1575" s="98" t="n">
        <f aca="false">IFERROR(IF(O1575="Nov",(K1575/P1575-1)),0)</f>
        <v>-1</v>
      </c>
      <c r="S1575" s="100" t="str">
        <f aca="false">IF(N1575&gt;0,IF(O1575="","-",IF(R1575&lt;0%,"DEGROWTH","GROWTH")))</f>
        <v>DEGROWTH</v>
      </c>
      <c r="T1575" s="101" t="n">
        <v>50</v>
      </c>
      <c r="U1575" s="101" t="str">
        <f aca="false">IF(F1575&lt;=$V$2,"Dec","")</f>
        <v>Dec</v>
      </c>
      <c r="V1575" s="97" t="n">
        <v>50</v>
      </c>
      <c r="W1575" s="104" t="n">
        <f aca="false">K1575-V1575</f>
        <v>-50</v>
      </c>
      <c r="X1575" s="103" t="n">
        <f aca="false">IFERROR(IF(U1575="Dec",(K1575/V1575-1)),0)</f>
        <v>-1</v>
      </c>
      <c r="Y1575" s="104" t="str">
        <f aca="false">IF(T1575&gt;0,IF(U1575="","-",IF(X1575&lt;0%,"DEGROWTH","GROWTH")))</f>
        <v>DEGROWTH</v>
      </c>
      <c r="Z1575" s="24" t="n">
        <v>1</v>
      </c>
      <c r="AA1575" s="24" t="n">
        <f aca="false">IF(H1575&gt;0,1,0)</f>
        <v>0</v>
      </c>
      <c r="AB1575" s="3" t="n">
        <v>1000001181</v>
      </c>
      <c r="AC1575" s="3"/>
    </row>
    <row r="1576" customFormat="false" ht="14.25" hidden="true" customHeight="true" outlineLevel="0" collapsed="false">
      <c r="A1576" s="23" t="s">
        <v>130</v>
      </c>
      <c r="B1576" s="65" t="s">
        <v>120</v>
      </c>
      <c r="C1576" s="65" t="s">
        <v>2752</v>
      </c>
      <c r="D1576" s="65" t="n">
        <v>1000001170</v>
      </c>
      <c r="E1576" s="66" t="s">
        <v>2753</v>
      </c>
      <c r="F1576" s="67" t="n">
        <v>41660</v>
      </c>
      <c r="G1576" s="67" t="str">
        <f aca="false">IF(I1576&gt;0,"Targeted Dealer","-")</f>
        <v>Targeted Dealer</v>
      </c>
      <c r="H1576" s="67"/>
      <c r="I1576" s="68" t="n">
        <v>175</v>
      </c>
      <c r="J1576" s="68" t="n">
        <f aca="false">I1576/$J$1*$E$1</f>
        <v>3652.41935483871</v>
      </c>
      <c r="K1576" s="97" t="n">
        <v>210</v>
      </c>
      <c r="L1576" s="69" t="n">
        <f aca="false">K1576-J1576</f>
        <v>-3442.41935483871</v>
      </c>
      <c r="M1576" s="69" t="n">
        <f aca="false">IFERROR((K1576/J1576%),"-")</f>
        <v>5.74961360123648</v>
      </c>
      <c r="N1576" s="100" t="n">
        <v>155</v>
      </c>
      <c r="O1576" s="98" t="str">
        <f aca="false">IF(F1576&lt;=$P$2,"Nov","")</f>
        <v>Nov</v>
      </c>
      <c r="P1576" s="97" t="n">
        <v>155</v>
      </c>
      <c r="Q1576" s="100" t="n">
        <f aca="false">K1576-P1576</f>
        <v>55</v>
      </c>
      <c r="R1576" s="98" t="n">
        <f aca="false">IFERROR(IF(O1576="Nov",(K1576/P1576-1)),0)</f>
        <v>0.354838709677419</v>
      </c>
      <c r="S1576" s="100" t="str">
        <f aca="false">IF(N1576&gt;0,IF(O1576="","-",IF(R1576&lt;0%,"DEGROWTH","GROWTH")))</f>
        <v>GROWTH</v>
      </c>
      <c r="T1576" s="101" t="n">
        <v>150</v>
      </c>
      <c r="U1576" s="101" t="str">
        <f aca="false">IF(F1576&lt;=$V$2,"Dec","")</f>
        <v>Dec</v>
      </c>
      <c r="V1576" s="97" t="n">
        <v>150</v>
      </c>
      <c r="W1576" s="104" t="n">
        <f aca="false">K1576-V1576</f>
        <v>60</v>
      </c>
      <c r="X1576" s="103" t="n">
        <f aca="false">IFERROR(IF(U1576="Dec",(K1576/V1576-1)),0)</f>
        <v>0.4</v>
      </c>
      <c r="Y1576" s="104" t="str">
        <f aca="false">IF(T1576&gt;0,IF(U1576="","-",IF(X1576&lt;0%,"DEGROWTH","GROWTH")))</f>
        <v>GROWTH</v>
      </c>
      <c r="Z1576" s="24" t="n">
        <v>0</v>
      </c>
      <c r="AA1576" s="24" t="n">
        <f aca="false">IF(H1576&gt;0,1,0)</f>
        <v>0</v>
      </c>
      <c r="AB1576" s="3" t="n">
        <v>1000001170</v>
      </c>
      <c r="AC1576" s="3"/>
    </row>
    <row r="1577" customFormat="false" ht="14.25" hidden="false" customHeight="true" outlineLevel="0" collapsed="false">
      <c r="A1577" s="23" t="s">
        <v>130</v>
      </c>
      <c r="B1577" s="65" t="s">
        <v>120</v>
      </c>
      <c r="C1577" s="65" t="s">
        <v>4636</v>
      </c>
      <c r="D1577" s="65" t="n">
        <v>1000001156</v>
      </c>
      <c r="E1577" s="66" t="s">
        <v>4637</v>
      </c>
      <c r="F1577" s="67" t="n">
        <v>41677</v>
      </c>
      <c r="G1577" s="67" t="str">
        <f aca="false">IF(I1577&gt;0,"Targeted Dealer","-")</f>
        <v>-</v>
      </c>
      <c r="H1577" s="67"/>
      <c r="I1577" s="68" t="n">
        <v>0</v>
      </c>
      <c r="J1577" s="68" t="n">
        <f aca="false">I1577/$J$1*$E$1</f>
        <v>0</v>
      </c>
      <c r="K1577" s="97" t="n">
        <v>0</v>
      </c>
      <c r="L1577" s="69" t="n">
        <f aca="false">K1577-J1577</f>
        <v>0</v>
      </c>
      <c r="M1577" s="69" t="str">
        <f aca="false">IFERROR((K1577/J1577%),"-")</f>
        <v>-</v>
      </c>
      <c r="N1577" s="100" t="n">
        <v>0</v>
      </c>
      <c r="O1577" s="98" t="str">
        <f aca="false">IF(F1577&lt;=$P$2,"Nov","")</f>
        <v>Nov</v>
      </c>
      <c r="P1577" s="97" t="n">
        <v>0</v>
      </c>
      <c r="Q1577" s="100" t="n">
        <f aca="false">K1577-P1577</f>
        <v>0</v>
      </c>
      <c r="R1577" s="98" t="n">
        <f aca="false">IFERROR(IF(O1577="Nov",(K1577/P1577-1)),0)</f>
        <v>0</v>
      </c>
      <c r="S1577" s="105" t="b">
        <f aca="false">IF(N1577&gt;0,IF(O1577="","-",IF(R1577&lt;0%,"DEGROWTH","GROWTH")))</f>
        <v>0</v>
      </c>
      <c r="T1577" s="101" t="n">
        <v>25</v>
      </c>
      <c r="U1577" s="101" t="str">
        <f aca="false">IF(F1577&lt;=$V$2,"Dec","")</f>
        <v>Dec</v>
      </c>
      <c r="V1577" s="97" t="n">
        <v>25</v>
      </c>
      <c r="W1577" s="104" t="n">
        <f aca="false">K1577-V1577</f>
        <v>-25</v>
      </c>
      <c r="X1577" s="103" t="n">
        <f aca="false">IFERROR(IF(U1577="Dec",(K1577/V1577-1)),0)</f>
        <v>-1</v>
      </c>
      <c r="Y1577" s="104" t="str">
        <f aca="false">IF(T1577&gt;0,IF(U1577="","-",IF(X1577&lt;0%,"DEGROWTH","GROWTH")))</f>
        <v>DEGROWTH</v>
      </c>
      <c r="Z1577" s="24" t="n">
        <v>1</v>
      </c>
      <c r="AA1577" s="24" t="n">
        <f aca="false">IF(H1577&gt;0,1,0)</f>
        <v>0</v>
      </c>
      <c r="AB1577" s="3" t="e">
        <f aca="false">#N/A</f>
        <v>#N/A</v>
      </c>
      <c r="AC1577" s="3"/>
    </row>
    <row r="1578" customFormat="false" ht="14.25" hidden="true" customHeight="true" outlineLevel="0" collapsed="false">
      <c r="A1578" s="23" t="s">
        <v>130</v>
      </c>
      <c r="B1578" s="65" t="s">
        <v>120</v>
      </c>
      <c r="C1578" s="65" t="s">
        <v>2754</v>
      </c>
      <c r="D1578" s="65" t="n">
        <v>1000001178</v>
      </c>
      <c r="E1578" s="66" t="s">
        <v>2755</v>
      </c>
      <c r="F1578" s="67" t="n">
        <v>41732</v>
      </c>
      <c r="G1578" s="67" t="str">
        <f aca="false">IF(I1578&gt;0,"Targeted Dealer","-")</f>
        <v>Targeted Dealer</v>
      </c>
      <c r="H1578" s="67"/>
      <c r="I1578" s="68" t="n">
        <v>25</v>
      </c>
      <c r="J1578" s="68" t="n">
        <f aca="false">I1578/$J$1*$E$1</f>
        <v>521.774193548387</v>
      </c>
      <c r="K1578" s="97" t="n">
        <v>30</v>
      </c>
      <c r="L1578" s="69" t="n">
        <f aca="false">K1578-J1578</f>
        <v>-491.774193548387</v>
      </c>
      <c r="M1578" s="69" t="n">
        <f aca="false">IFERROR((K1578/J1578%),"-")</f>
        <v>5.74961360123648</v>
      </c>
      <c r="N1578" s="100" t="n">
        <v>55</v>
      </c>
      <c r="O1578" s="98" t="str">
        <f aca="false">IF(F1578&lt;=$P$2,"Nov","")</f>
        <v>Nov</v>
      </c>
      <c r="P1578" s="97" t="n">
        <v>55</v>
      </c>
      <c r="Q1578" s="100" t="n">
        <f aca="false">K1578-P1578</f>
        <v>-25</v>
      </c>
      <c r="R1578" s="98" t="n">
        <f aca="false">IFERROR(IF(O1578="Nov",(K1578/P1578-1)),0)</f>
        <v>-0.454545454545455</v>
      </c>
      <c r="S1578" s="100" t="str">
        <f aca="false">IF(N1578&gt;0,IF(O1578="","-",IF(R1578&lt;0%,"DEGROWTH","GROWTH")))</f>
        <v>DEGROWTH</v>
      </c>
      <c r="T1578" s="101" t="n">
        <v>81</v>
      </c>
      <c r="U1578" s="101" t="str">
        <f aca="false">IF(F1578&lt;=$V$2,"Dec","")</f>
        <v>Dec</v>
      </c>
      <c r="V1578" s="97" t="n">
        <v>81</v>
      </c>
      <c r="W1578" s="104" t="n">
        <f aca="false">K1578-V1578</f>
        <v>-51</v>
      </c>
      <c r="X1578" s="103" t="n">
        <f aca="false">IFERROR(IF(U1578="Dec",(K1578/V1578-1)),0)</f>
        <v>-0.62962962962963</v>
      </c>
      <c r="Y1578" s="104" t="str">
        <f aca="false">IF(T1578&gt;0,IF(U1578="","-",IF(X1578&lt;0%,"DEGROWTH","GROWTH")))</f>
        <v>DEGROWTH</v>
      </c>
      <c r="Z1578" s="24" t="n">
        <v>0</v>
      </c>
      <c r="AA1578" s="24" t="n">
        <f aca="false">IF(H1578&gt;0,1,0)</f>
        <v>0</v>
      </c>
      <c r="AB1578" s="3" t="n">
        <v>1000001178</v>
      </c>
      <c r="AC1578" s="3"/>
    </row>
    <row r="1579" customFormat="false" ht="14.25" hidden="true" customHeight="true" outlineLevel="0" collapsed="false">
      <c r="A1579" s="23" t="s">
        <v>130</v>
      </c>
      <c r="B1579" s="65" t="s">
        <v>120</v>
      </c>
      <c r="C1579" s="65" t="s">
        <v>2756</v>
      </c>
      <c r="D1579" s="65" t="n">
        <v>1000001174</v>
      </c>
      <c r="E1579" s="66" t="s">
        <v>2757</v>
      </c>
      <c r="F1579" s="67" t="n">
        <v>41746</v>
      </c>
      <c r="G1579" s="67" t="str">
        <f aca="false">IF(I1579&gt;0,"Targeted Dealer","-")</f>
        <v>Targeted Dealer</v>
      </c>
      <c r="H1579" s="67"/>
      <c r="I1579" s="68" t="n">
        <v>30</v>
      </c>
      <c r="J1579" s="68" t="n">
        <f aca="false">I1579/$J$1*$E$1</f>
        <v>626.129032258065</v>
      </c>
      <c r="K1579" s="97" t="n">
        <v>60</v>
      </c>
      <c r="L1579" s="69" t="n">
        <f aca="false">K1579-J1579</f>
        <v>-566.129032258065</v>
      </c>
      <c r="M1579" s="69" t="n">
        <f aca="false">IFERROR((K1579/J1579%),"-")</f>
        <v>9.58268933539413</v>
      </c>
      <c r="N1579" s="100" t="n">
        <v>55</v>
      </c>
      <c r="O1579" s="98" t="str">
        <f aca="false">IF(F1579&lt;=$P$2,"Nov","")</f>
        <v>Nov</v>
      </c>
      <c r="P1579" s="97" t="n">
        <v>55</v>
      </c>
      <c r="Q1579" s="100" t="n">
        <f aca="false">K1579-P1579</f>
        <v>5</v>
      </c>
      <c r="R1579" s="98" t="n">
        <f aca="false">IFERROR(IF(O1579="Nov",(K1579/P1579-1)),0)</f>
        <v>0.0909090909090908</v>
      </c>
      <c r="S1579" s="100" t="str">
        <f aca="false">IF(N1579&gt;0,IF(O1579="","-",IF(R1579&lt;0%,"DEGROWTH","GROWTH")))</f>
        <v>GROWTH</v>
      </c>
      <c r="T1579" s="101" t="n">
        <v>55</v>
      </c>
      <c r="U1579" s="101" t="str">
        <f aca="false">IF(F1579&lt;=$V$2,"Dec","")</f>
        <v>Dec</v>
      </c>
      <c r="V1579" s="97" t="n">
        <v>55</v>
      </c>
      <c r="W1579" s="104" t="n">
        <f aca="false">K1579-V1579</f>
        <v>5</v>
      </c>
      <c r="X1579" s="103" t="n">
        <f aca="false">IFERROR(IF(U1579="Dec",(K1579/V1579-1)),0)</f>
        <v>0.0909090909090908</v>
      </c>
      <c r="Y1579" s="104" t="str">
        <f aca="false">IF(T1579&gt;0,IF(U1579="","-",IF(X1579&lt;0%,"DEGROWTH","GROWTH")))</f>
        <v>GROWTH</v>
      </c>
      <c r="Z1579" s="24" t="n">
        <v>0</v>
      </c>
      <c r="AA1579" s="24" t="n">
        <f aca="false">IF(H1579&gt;0,1,0)</f>
        <v>0</v>
      </c>
      <c r="AB1579" s="3" t="n">
        <v>1000001174</v>
      </c>
      <c r="AC1579" s="3"/>
    </row>
    <row r="1580" customFormat="false" ht="14.25" hidden="true" customHeight="true" outlineLevel="0" collapsed="false">
      <c r="A1580" s="23" t="s">
        <v>130</v>
      </c>
      <c r="B1580" s="65" t="s">
        <v>120</v>
      </c>
      <c r="C1580" s="65" t="s">
        <v>2758</v>
      </c>
      <c r="D1580" s="65" t="n">
        <v>1000001165</v>
      </c>
      <c r="E1580" s="66" t="s">
        <v>2759</v>
      </c>
      <c r="F1580" s="67" t="n">
        <v>42146</v>
      </c>
      <c r="G1580" s="67" t="str">
        <f aca="false">IF(I1580&gt;0,"Targeted Dealer","-")</f>
        <v>Targeted Dealer</v>
      </c>
      <c r="H1580" s="67" t="s">
        <v>627</v>
      </c>
      <c r="I1580" s="68" t="n">
        <v>135</v>
      </c>
      <c r="J1580" s="68" t="n">
        <f aca="false">I1580/$J$1*$E$1</f>
        <v>2817.58064516129</v>
      </c>
      <c r="K1580" s="97" t="n">
        <v>145</v>
      </c>
      <c r="L1580" s="69" t="n">
        <f aca="false">K1580-J1580</f>
        <v>-2672.58064516129</v>
      </c>
      <c r="M1580" s="69" t="n">
        <f aca="false">IFERROR((K1580/J1580%),"-")</f>
        <v>5.14625908752648</v>
      </c>
      <c r="N1580" s="100" t="n">
        <v>125</v>
      </c>
      <c r="O1580" s="98" t="str">
        <f aca="false">IF(F1580&lt;=$P$2,"Nov","")</f>
        <v>Nov</v>
      </c>
      <c r="P1580" s="97" t="n">
        <v>125</v>
      </c>
      <c r="Q1580" s="100" t="n">
        <f aca="false">K1580-P1580</f>
        <v>20</v>
      </c>
      <c r="R1580" s="98" t="n">
        <f aca="false">IFERROR(IF(O1580="Nov",(K1580/P1580-1)),0)</f>
        <v>0.16</v>
      </c>
      <c r="S1580" s="100" t="str">
        <f aca="false">IF(N1580&gt;0,IF(O1580="","-",IF(R1580&lt;0%,"DEGROWTH","GROWTH")))</f>
        <v>GROWTH</v>
      </c>
      <c r="T1580" s="101" t="n">
        <v>130</v>
      </c>
      <c r="U1580" s="101" t="str">
        <f aca="false">IF(F1580&lt;=$V$2,"Dec","")</f>
        <v>Dec</v>
      </c>
      <c r="V1580" s="97" t="n">
        <v>130</v>
      </c>
      <c r="W1580" s="104" t="n">
        <f aca="false">K1580-V1580</f>
        <v>15</v>
      </c>
      <c r="X1580" s="103" t="n">
        <f aca="false">IFERROR(IF(U1580="Dec",(K1580/V1580-1)),0)</f>
        <v>0.115384615384615</v>
      </c>
      <c r="Y1580" s="104" t="str">
        <f aca="false">IF(T1580&gt;0,IF(U1580="","-",IF(X1580&lt;0%,"DEGROWTH","GROWTH")))</f>
        <v>GROWTH</v>
      </c>
      <c r="Z1580" s="24" t="n">
        <v>0</v>
      </c>
      <c r="AA1580" s="24" t="n">
        <f aca="false">IF(H1580&gt;0,1,0)</f>
        <v>1</v>
      </c>
      <c r="AB1580" s="3" t="n">
        <v>1000001165</v>
      </c>
      <c r="AC1580" s="3"/>
    </row>
    <row r="1581" customFormat="false" ht="14.25" hidden="true" customHeight="true" outlineLevel="0" collapsed="false">
      <c r="A1581" s="23" t="s">
        <v>130</v>
      </c>
      <c r="B1581" s="65" t="s">
        <v>120</v>
      </c>
      <c r="C1581" s="65" t="s">
        <v>2760</v>
      </c>
      <c r="D1581" s="65" t="n">
        <v>1000001186</v>
      </c>
      <c r="E1581" s="66" t="s">
        <v>2761</v>
      </c>
      <c r="F1581" s="67" t="n">
        <v>43643</v>
      </c>
      <c r="G1581" s="67" t="str">
        <f aca="false">IF(I1581&gt;0,"Targeted Dealer","-")</f>
        <v>Targeted Dealer</v>
      </c>
      <c r="H1581" s="67"/>
      <c r="I1581" s="68" t="n">
        <v>55</v>
      </c>
      <c r="J1581" s="68" t="n">
        <f aca="false">I1581/$J$1*$E$1</f>
        <v>1147.90322580645</v>
      </c>
      <c r="K1581" s="97" t="n">
        <v>80</v>
      </c>
      <c r="L1581" s="69" t="n">
        <f aca="false">K1581-J1581</f>
        <v>-1067.90322580645</v>
      </c>
      <c r="M1581" s="69" t="n">
        <f aca="false">IFERROR((K1581/J1581%),"-")</f>
        <v>6.96922860755936</v>
      </c>
      <c r="N1581" s="100" t="n">
        <v>50</v>
      </c>
      <c r="O1581" s="98" t="str">
        <f aca="false">IF(F1581&lt;=$P$2,"Nov","")</f>
        <v>Nov</v>
      </c>
      <c r="P1581" s="97" t="n">
        <v>50</v>
      </c>
      <c r="Q1581" s="100" t="n">
        <f aca="false">K1581-P1581</f>
        <v>30</v>
      </c>
      <c r="R1581" s="98" t="n">
        <f aca="false">IFERROR(IF(O1581="Nov",(K1581/P1581-1)),0)</f>
        <v>0.6</v>
      </c>
      <c r="S1581" s="100" t="str">
        <f aca="false">IF(N1581&gt;0,IF(O1581="","-",IF(R1581&lt;0%,"DEGROWTH","GROWTH")))</f>
        <v>GROWTH</v>
      </c>
      <c r="T1581" s="101" t="n">
        <v>80</v>
      </c>
      <c r="U1581" s="101" t="str">
        <f aca="false">IF(F1581&lt;=$V$2,"Dec","")</f>
        <v>Dec</v>
      </c>
      <c r="V1581" s="97" t="n">
        <v>80</v>
      </c>
      <c r="W1581" s="104" t="n">
        <f aca="false">K1581-V1581</f>
        <v>0</v>
      </c>
      <c r="X1581" s="103" t="n">
        <f aca="false">IFERROR(IF(U1581="Dec",(K1581/V1581-1)),0)</f>
        <v>0</v>
      </c>
      <c r="Y1581" s="104" t="str">
        <f aca="false">IF(T1581&gt;0,IF(U1581="","-",IF(X1581&lt;0%,"DEGROWTH","GROWTH")))</f>
        <v>GROWTH</v>
      </c>
      <c r="Z1581" s="24" t="n">
        <v>0</v>
      </c>
      <c r="AA1581" s="24" t="n">
        <f aca="false">IF(H1581&gt;0,1,0)</f>
        <v>0</v>
      </c>
      <c r="AB1581" s="3" t="n">
        <v>1000001186</v>
      </c>
      <c r="AC1581" s="3"/>
    </row>
    <row r="1582" customFormat="false" ht="14.25" hidden="true" customHeight="true" outlineLevel="0" collapsed="false">
      <c r="A1582" s="23" t="s">
        <v>130</v>
      </c>
      <c r="B1582" s="65" t="s">
        <v>120</v>
      </c>
      <c r="C1582" s="65" t="s">
        <v>2762</v>
      </c>
      <c r="D1582" s="65" t="n">
        <v>1000001183</v>
      </c>
      <c r="E1582" s="66" t="s">
        <v>2763</v>
      </c>
      <c r="F1582" s="67" t="n">
        <v>43809</v>
      </c>
      <c r="G1582" s="67" t="str">
        <f aca="false">IF(I1582&gt;0,"Targeted Dealer","-")</f>
        <v>Targeted Dealer</v>
      </c>
      <c r="H1582" s="67" t="s">
        <v>627</v>
      </c>
      <c r="I1582" s="68" t="n">
        <v>125</v>
      </c>
      <c r="J1582" s="68" t="n">
        <f aca="false">I1582/$J$1*$E$1</f>
        <v>2608.87096774194</v>
      </c>
      <c r="K1582" s="97" t="n">
        <v>125</v>
      </c>
      <c r="L1582" s="69" t="n">
        <f aca="false">K1582-J1582</f>
        <v>-2483.87096774194</v>
      </c>
      <c r="M1582" s="69" t="n">
        <f aca="false">IFERROR((K1582/J1582%),"-")</f>
        <v>4.79134466769706</v>
      </c>
      <c r="N1582" s="100" t="n">
        <v>130</v>
      </c>
      <c r="O1582" s="98" t="str">
        <f aca="false">IF(F1582&lt;=$P$2,"Nov","")</f>
        <v>Nov</v>
      </c>
      <c r="P1582" s="97" t="n">
        <v>130</v>
      </c>
      <c r="Q1582" s="100" t="n">
        <f aca="false">K1582-P1582</f>
        <v>-5</v>
      </c>
      <c r="R1582" s="98" t="n">
        <f aca="false">IFERROR(IF(O1582="Nov",(K1582/P1582-1)),0)</f>
        <v>-0.0384615384615384</v>
      </c>
      <c r="S1582" s="100" t="str">
        <f aca="false">IF(N1582&gt;0,IF(O1582="","-",IF(R1582&lt;0%,"DEGROWTH","GROWTH")))</f>
        <v>DEGROWTH</v>
      </c>
      <c r="T1582" s="101" t="n">
        <v>180</v>
      </c>
      <c r="U1582" s="101" t="str">
        <f aca="false">IF(F1582&lt;=$V$2,"Dec","")</f>
        <v>Dec</v>
      </c>
      <c r="V1582" s="97" t="n">
        <v>180</v>
      </c>
      <c r="W1582" s="104" t="n">
        <f aca="false">K1582-V1582</f>
        <v>-55</v>
      </c>
      <c r="X1582" s="103" t="n">
        <f aca="false">IFERROR(IF(U1582="Dec",(K1582/V1582-1)),0)</f>
        <v>-0.305555555555556</v>
      </c>
      <c r="Y1582" s="104" t="str">
        <f aca="false">IF(T1582&gt;0,IF(U1582="","-",IF(X1582&lt;0%,"DEGROWTH","GROWTH")))</f>
        <v>DEGROWTH</v>
      </c>
      <c r="Z1582" s="24" t="n">
        <v>0</v>
      </c>
      <c r="AA1582" s="24" t="n">
        <f aca="false">IF(H1582&gt;0,1,0)</f>
        <v>1</v>
      </c>
      <c r="AB1582" s="3" t="n">
        <v>1000001183</v>
      </c>
      <c r="AC1582" s="3"/>
    </row>
    <row r="1583" customFormat="false" ht="14.25" hidden="true" customHeight="true" outlineLevel="0" collapsed="false">
      <c r="A1583" s="23" t="s">
        <v>130</v>
      </c>
      <c r="B1583" s="65" t="s">
        <v>120</v>
      </c>
      <c r="C1583" s="65" t="s">
        <v>398</v>
      </c>
      <c r="D1583" s="65" t="n">
        <v>1000001827</v>
      </c>
      <c r="E1583" s="66" t="s">
        <v>399</v>
      </c>
      <c r="F1583" s="67" t="n">
        <v>44232</v>
      </c>
      <c r="G1583" s="67" t="str">
        <f aca="false">IF(I1583&gt;0,"Targeted Dealer","-")</f>
        <v>Targeted Dealer</v>
      </c>
      <c r="H1583" s="67"/>
      <c r="I1583" s="68" t="n">
        <v>30</v>
      </c>
      <c r="J1583" s="68" t="n">
        <f aca="false">I1583/$J$1*$E$1</f>
        <v>626.129032258065</v>
      </c>
      <c r="K1583" s="97" t="n">
        <v>30</v>
      </c>
      <c r="L1583" s="69" t="n">
        <f aca="false">K1583-J1583</f>
        <v>-596.129032258065</v>
      </c>
      <c r="M1583" s="69" t="n">
        <f aca="false">IFERROR((K1583/J1583%),"-")</f>
        <v>4.79134466769706</v>
      </c>
      <c r="N1583" s="100" t="n">
        <v>0</v>
      </c>
      <c r="O1583" s="98" t="str">
        <f aca="false">IF(F1583&lt;=$P$2,"Nov","")</f>
        <v>Nov</v>
      </c>
      <c r="P1583" s="97" t="n">
        <v>0</v>
      </c>
      <c r="Q1583" s="100" t="n">
        <f aca="false">K1583-P1583</f>
        <v>30</v>
      </c>
      <c r="R1583" s="98" t="n">
        <f aca="false">IFERROR(IF(O1583="Nov",(K1583/P1583-1)),0)</f>
        <v>0</v>
      </c>
      <c r="S1583" s="105" t="b">
        <f aca="false">IF(N1583&gt;0,IF(O1583="","-",IF(R1583&lt;0%,"DEGROWTH","GROWTH")))</f>
        <v>0</v>
      </c>
      <c r="T1583" s="101" t="n">
        <v>90</v>
      </c>
      <c r="U1583" s="101" t="str">
        <f aca="false">IF(F1583&lt;=$V$2,"Dec","")</f>
        <v>Dec</v>
      </c>
      <c r="V1583" s="97" t="n">
        <v>90</v>
      </c>
      <c r="W1583" s="104" t="n">
        <f aca="false">K1583-V1583</f>
        <v>-60</v>
      </c>
      <c r="X1583" s="103" t="n">
        <f aca="false">IFERROR(IF(U1583="Dec",(K1583/V1583-1)),0)</f>
        <v>-0.666666666666667</v>
      </c>
      <c r="Y1583" s="104" t="str">
        <f aca="false">IF(T1583&gt;0,IF(U1583="","-",IF(X1583&lt;0%,"DEGROWTH","GROWTH")))</f>
        <v>DEGROWTH</v>
      </c>
      <c r="Z1583" s="24" t="n">
        <v>0</v>
      </c>
      <c r="AA1583" s="24" t="n">
        <f aca="false">IF(H1583&gt;0,1,0)</f>
        <v>0</v>
      </c>
      <c r="AB1583" s="3" t="n">
        <v>1000001827</v>
      </c>
      <c r="AC1583" s="3"/>
    </row>
    <row r="1584" customFormat="false" ht="14.25" hidden="true" customHeight="true" outlineLevel="0" collapsed="false">
      <c r="A1584" s="23" t="s">
        <v>130</v>
      </c>
      <c r="B1584" s="65" t="s">
        <v>120</v>
      </c>
      <c r="C1584" s="65" t="s">
        <v>2764</v>
      </c>
      <c r="D1584" s="65" t="n">
        <v>1000001988</v>
      </c>
      <c r="E1584" s="66" t="s">
        <v>2765</v>
      </c>
      <c r="F1584" s="67" t="n">
        <v>44446</v>
      </c>
      <c r="G1584" s="67" t="str">
        <f aca="false">IF(I1584&gt;0,"Targeted Dealer","-")</f>
        <v>-</v>
      </c>
      <c r="H1584" s="67"/>
      <c r="I1584" s="68" t="n">
        <v>0</v>
      </c>
      <c r="J1584" s="68" t="n">
        <f aca="false">I1584/$J$1*$E$1</f>
        <v>0</v>
      </c>
      <c r="K1584" s="97" t="n">
        <v>0</v>
      </c>
      <c r="L1584" s="69" t="n">
        <f aca="false">K1584-J1584</f>
        <v>0</v>
      </c>
      <c r="M1584" s="69" t="str">
        <f aca="false">IFERROR((K1584/J1584%),"-")</f>
        <v>-</v>
      </c>
      <c r="N1584" s="100" t="n">
        <v>30</v>
      </c>
      <c r="O1584" s="98" t="str">
        <f aca="false">IF(F1584&lt;=$P$2,"Nov","")</f>
        <v>Nov</v>
      </c>
      <c r="P1584" s="97" t="n">
        <v>30</v>
      </c>
      <c r="Q1584" s="100" t="n">
        <f aca="false">K1584-P1584</f>
        <v>-30</v>
      </c>
      <c r="R1584" s="98" t="n">
        <f aca="false">IFERROR(IF(O1584="Nov",(K1584/P1584-1)),0)</f>
        <v>-1</v>
      </c>
      <c r="S1584" s="100" t="str">
        <f aca="false">IF(N1584&gt;0,IF(O1584="","-",IF(R1584&lt;0%,"DEGROWTH","GROWTH")))</f>
        <v>DEGROWTH</v>
      </c>
      <c r="T1584" s="101" t="n">
        <v>50</v>
      </c>
      <c r="U1584" s="101" t="str">
        <f aca="false">IF(F1584&lt;=$V$2,"Dec","")</f>
        <v>Dec</v>
      </c>
      <c r="V1584" s="97" t="n">
        <v>50</v>
      </c>
      <c r="W1584" s="104" t="n">
        <f aca="false">K1584-V1584</f>
        <v>-50</v>
      </c>
      <c r="X1584" s="103" t="n">
        <f aca="false">IFERROR(IF(U1584="Dec",(K1584/V1584-1)),0)</f>
        <v>-1</v>
      </c>
      <c r="Y1584" s="104" t="str">
        <f aca="false">IF(T1584&gt;0,IF(U1584="","-",IF(X1584&lt;0%,"DEGROWTH","GROWTH")))</f>
        <v>DEGROWTH</v>
      </c>
      <c r="Z1584" s="24" t="n">
        <v>1</v>
      </c>
      <c r="AA1584" s="24" t="n">
        <f aca="false">IF(H1584&gt;0,1,0)</f>
        <v>0</v>
      </c>
      <c r="AB1584" s="3" t="n">
        <v>1000001988</v>
      </c>
      <c r="AC1584" s="3"/>
    </row>
    <row r="1585" customFormat="false" ht="14.25" hidden="true" customHeight="true" outlineLevel="0" collapsed="false">
      <c r="A1585" s="23" t="s">
        <v>130</v>
      </c>
      <c r="B1585" s="65" t="s">
        <v>120</v>
      </c>
      <c r="C1585" s="65" t="s">
        <v>400</v>
      </c>
      <c r="D1585" s="65" t="n">
        <v>1000002013</v>
      </c>
      <c r="E1585" s="66" t="s">
        <v>401</v>
      </c>
      <c r="F1585" s="67" t="n">
        <v>44494</v>
      </c>
      <c r="G1585" s="67" t="str">
        <f aca="false">IF(I1585&gt;0,"Targeted Dealer","-")</f>
        <v>Targeted Dealer</v>
      </c>
      <c r="H1585" s="67"/>
      <c r="I1585" s="68" t="n">
        <v>25</v>
      </c>
      <c r="J1585" s="68" t="n">
        <f aca="false">I1585/$J$1*$E$1</f>
        <v>521.774193548387</v>
      </c>
      <c r="K1585" s="97" t="n">
        <v>20</v>
      </c>
      <c r="L1585" s="69" t="n">
        <f aca="false">K1585-J1585</f>
        <v>-501.774193548387</v>
      </c>
      <c r="M1585" s="69" t="n">
        <f aca="false">IFERROR((K1585/J1585%),"-")</f>
        <v>3.83307573415765</v>
      </c>
      <c r="N1585" s="100" t="n">
        <v>0</v>
      </c>
      <c r="O1585" s="98" t="str">
        <f aca="false">IF(F1585&lt;=$P$2,"Nov","")</f>
        <v>Nov</v>
      </c>
      <c r="P1585" s="97" t="n">
        <v>0</v>
      </c>
      <c r="Q1585" s="100" t="n">
        <f aca="false">K1585-P1585</f>
        <v>20</v>
      </c>
      <c r="R1585" s="98" t="n">
        <f aca="false">IFERROR(IF(O1585="Nov",(K1585/P1585-1)),0)</f>
        <v>0</v>
      </c>
      <c r="S1585" s="105" t="b">
        <f aca="false">IF(N1585&gt;0,IF(O1585="","-",IF(R1585&lt;0%,"DEGROWTH","GROWTH")))</f>
        <v>0</v>
      </c>
      <c r="T1585" s="101" t="n">
        <v>135</v>
      </c>
      <c r="U1585" s="101" t="str">
        <f aca="false">IF(F1585&lt;=$V$2,"Dec","")</f>
        <v>Dec</v>
      </c>
      <c r="V1585" s="97" t="n">
        <v>135</v>
      </c>
      <c r="W1585" s="104" t="n">
        <f aca="false">K1585-V1585</f>
        <v>-115</v>
      </c>
      <c r="X1585" s="103" t="n">
        <f aca="false">IFERROR(IF(U1585="Dec",(K1585/V1585-1)),0)</f>
        <v>-0.851851851851852</v>
      </c>
      <c r="Y1585" s="104" t="str">
        <f aca="false">IF(T1585&gt;0,IF(U1585="","-",IF(X1585&lt;0%,"DEGROWTH","GROWTH")))</f>
        <v>DEGROWTH</v>
      </c>
      <c r="Z1585" s="24" t="n">
        <v>0</v>
      </c>
      <c r="AA1585" s="24" t="n">
        <f aca="false">IF(H1585&gt;0,1,0)</f>
        <v>0</v>
      </c>
      <c r="AB1585" s="3" t="n">
        <v>1000002013</v>
      </c>
      <c r="AC1585" s="3"/>
    </row>
    <row r="1586" customFormat="false" ht="14.25" hidden="true" customHeight="true" outlineLevel="0" collapsed="false">
      <c r="A1586" s="23" t="s">
        <v>130</v>
      </c>
      <c r="B1586" s="65" t="s">
        <v>120</v>
      </c>
      <c r="C1586" s="65" t="s">
        <v>2766</v>
      </c>
      <c r="D1586" s="65" t="n">
        <v>1000002030</v>
      </c>
      <c r="E1586" s="66" t="s">
        <v>2767</v>
      </c>
      <c r="F1586" s="67" t="n">
        <v>44509</v>
      </c>
      <c r="G1586" s="67" t="str">
        <f aca="false">IF(I1586&gt;0,"Targeted Dealer","-")</f>
        <v>Targeted Dealer</v>
      </c>
      <c r="H1586" s="67"/>
      <c r="I1586" s="68" t="n">
        <v>160</v>
      </c>
      <c r="J1586" s="68" t="n">
        <f aca="false">I1586/$J$1*$E$1</f>
        <v>3339.35483870968</v>
      </c>
      <c r="K1586" s="97" t="n">
        <v>430</v>
      </c>
      <c r="L1586" s="69" t="n">
        <f aca="false">K1586-J1586</f>
        <v>-2909.35483870968</v>
      </c>
      <c r="M1586" s="69" t="n">
        <f aca="false">IFERROR((K1586/J1586%),"-")</f>
        <v>12.8767387944359</v>
      </c>
      <c r="N1586" s="100" t="n">
        <v>150</v>
      </c>
      <c r="O1586" s="98" t="str">
        <f aca="false">IF(F1586&lt;=$P$2,"Nov","")</f>
        <v>Nov</v>
      </c>
      <c r="P1586" s="97" t="n">
        <v>150</v>
      </c>
      <c r="Q1586" s="100" t="n">
        <f aca="false">K1586-P1586</f>
        <v>280</v>
      </c>
      <c r="R1586" s="98" t="n">
        <f aca="false">IFERROR(IF(O1586="Nov",(K1586/P1586-1)),0)</f>
        <v>1.86666666666667</v>
      </c>
      <c r="S1586" s="100" t="str">
        <f aca="false">IF(N1586&gt;0,IF(O1586="","-",IF(R1586&lt;0%,"DEGROWTH","GROWTH")))</f>
        <v>GROWTH</v>
      </c>
      <c r="T1586" s="101" t="n">
        <v>305</v>
      </c>
      <c r="U1586" s="101" t="str">
        <f aca="false">IF(F1586&lt;=$V$2,"Dec","")</f>
        <v>Dec</v>
      </c>
      <c r="V1586" s="97" t="n">
        <v>305</v>
      </c>
      <c r="W1586" s="104" t="n">
        <f aca="false">K1586-V1586</f>
        <v>125</v>
      </c>
      <c r="X1586" s="103" t="n">
        <f aca="false">IFERROR(IF(U1586="Dec",(K1586/V1586-1)),0)</f>
        <v>0.409836065573771</v>
      </c>
      <c r="Y1586" s="104" t="str">
        <f aca="false">IF(T1586&gt;0,IF(U1586="","-",IF(X1586&lt;0%,"DEGROWTH","GROWTH")))</f>
        <v>GROWTH</v>
      </c>
      <c r="Z1586" s="24" t="n">
        <v>0</v>
      </c>
      <c r="AA1586" s="24" t="n">
        <f aca="false">IF(H1586&gt;0,1,0)</f>
        <v>0</v>
      </c>
      <c r="AB1586" s="3" t="n">
        <v>1000002030</v>
      </c>
      <c r="AC1586" s="3"/>
    </row>
    <row r="1587" customFormat="false" ht="14.25" hidden="true" customHeight="true" outlineLevel="0" collapsed="false">
      <c r="A1587" s="23" t="s">
        <v>130</v>
      </c>
      <c r="B1587" s="65" t="s">
        <v>120</v>
      </c>
      <c r="C1587" s="65" t="s">
        <v>2768</v>
      </c>
      <c r="D1587" s="65" t="n">
        <v>1000002075</v>
      </c>
      <c r="E1587" s="66" t="s">
        <v>2769</v>
      </c>
      <c r="F1587" s="67" t="n">
        <v>44531</v>
      </c>
      <c r="G1587" s="67" t="str">
        <f aca="false">IF(I1587&gt;0,"Targeted Dealer","-")</f>
        <v>Targeted Dealer</v>
      </c>
      <c r="H1587" s="67"/>
      <c r="I1587" s="68" t="n">
        <v>25</v>
      </c>
      <c r="J1587" s="68" t="n">
        <f aca="false">I1587/$J$1*$E$1</f>
        <v>521.774193548387</v>
      </c>
      <c r="K1587" s="97" t="n">
        <v>30</v>
      </c>
      <c r="L1587" s="69" t="n">
        <f aca="false">K1587-J1587</f>
        <v>-491.774193548387</v>
      </c>
      <c r="M1587" s="69" t="n">
        <f aca="false">IFERROR((K1587/J1587%),"-")</f>
        <v>5.74961360123648</v>
      </c>
      <c r="N1587" s="100" t="n">
        <v>55</v>
      </c>
      <c r="O1587" s="98" t="str">
        <f aca="false">IF(F1587&lt;=$P$2,"Nov","")</f>
        <v>Nov</v>
      </c>
      <c r="P1587" s="97" t="n">
        <v>55</v>
      </c>
      <c r="Q1587" s="100" t="n">
        <f aca="false">K1587-P1587</f>
        <v>-25</v>
      </c>
      <c r="R1587" s="98" t="n">
        <f aca="false">IFERROR(IF(O1587="Nov",(K1587/P1587-1)),0)</f>
        <v>-0.454545454545455</v>
      </c>
      <c r="S1587" s="100" t="str">
        <f aca="false">IF(N1587&gt;0,IF(O1587="","-",IF(R1587&lt;0%,"DEGROWTH","GROWTH")))</f>
        <v>DEGROWTH</v>
      </c>
      <c r="T1587" s="101" t="n">
        <v>52.5</v>
      </c>
      <c r="U1587" s="101" t="str">
        <f aca="false">IF(F1587&lt;=$V$2,"Dec","")</f>
        <v>Dec</v>
      </c>
      <c r="V1587" s="97" t="n">
        <v>52.5</v>
      </c>
      <c r="W1587" s="104" t="n">
        <f aca="false">K1587-V1587</f>
        <v>-22.5</v>
      </c>
      <c r="X1587" s="103" t="n">
        <f aca="false">IFERROR(IF(U1587="Dec",(K1587/V1587-1)),0)</f>
        <v>-0.428571428571429</v>
      </c>
      <c r="Y1587" s="104" t="str">
        <f aca="false">IF(T1587&gt;0,IF(U1587="","-",IF(X1587&lt;0%,"DEGROWTH","GROWTH")))</f>
        <v>DEGROWTH</v>
      </c>
      <c r="Z1587" s="24" t="n">
        <v>0</v>
      </c>
      <c r="AA1587" s="24" t="n">
        <f aca="false">IF(H1587&gt;0,1,0)</f>
        <v>0</v>
      </c>
      <c r="AB1587" s="3" t="n">
        <v>1000002075</v>
      </c>
      <c r="AC1587" s="3"/>
    </row>
    <row r="1588" customFormat="false" ht="14.25" hidden="true" customHeight="true" outlineLevel="0" collapsed="false">
      <c r="A1588" s="23" t="s">
        <v>130</v>
      </c>
      <c r="B1588" s="65" t="s">
        <v>120</v>
      </c>
      <c r="C1588" s="65" t="s">
        <v>2770</v>
      </c>
      <c r="D1588" s="65" t="n">
        <v>1000002064</v>
      </c>
      <c r="E1588" s="66" t="s">
        <v>2771</v>
      </c>
      <c r="F1588" s="67" t="n">
        <v>44543</v>
      </c>
      <c r="G1588" s="67" t="str">
        <f aca="false">IF(I1588&gt;0,"Targeted Dealer","-")</f>
        <v>Targeted Dealer</v>
      </c>
      <c r="H1588" s="67" t="s">
        <v>627</v>
      </c>
      <c r="I1588" s="68" t="n">
        <v>225</v>
      </c>
      <c r="J1588" s="68" t="n">
        <f aca="false">I1588/$J$1*$E$1</f>
        <v>4695.96774193548</v>
      </c>
      <c r="K1588" s="97" t="n">
        <v>100</v>
      </c>
      <c r="L1588" s="69" t="n">
        <f aca="false">K1588-J1588</f>
        <v>-4595.96774193548</v>
      </c>
      <c r="M1588" s="69" t="n">
        <f aca="false">IFERROR((K1588/J1588%),"-")</f>
        <v>2.12948651897647</v>
      </c>
      <c r="N1588" s="100" t="n">
        <v>175</v>
      </c>
      <c r="O1588" s="98" t="str">
        <f aca="false">IF(F1588&lt;=$P$2,"Nov","")</f>
        <v>Nov</v>
      </c>
      <c r="P1588" s="97" t="n">
        <v>175</v>
      </c>
      <c r="Q1588" s="100" t="n">
        <f aca="false">K1588-P1588</f>
        <v>-75</v>
      </c>
      <c r="R1588" s="98" t="n">
        <f aca="false">IFERROR(IF(O1588="Nov",(K1588/P1588-1)),0)</f>
        <v>-0.428571428571429</v>
      </c>
      <c r="S1588" s="100" t="str">
        <f aca="false">IF(N1588&gt;0,IF(O1588="","-",IF(R1588&lt;0%,"DEGROWTH","GROWTH")))</f>
        <v>DEGROWTH</v>
      </c>
      <c r="T1588" s="101" t="n">
        <v>245</v>
      </c>
      <c r="U1588" s="101" t="str">
        <f aca="false">IF(F1588&lt;=$V$2,"Dec","")</f>
        <v>Dec</v>
      </c>
      <c r="V1588" s="97" t="n">
        <v>245</v>
      </c>
      <c r="W1588" s="104" t="n">
        <f aca="false">K1588-V1588</f>
        <v>-145</v>
      </c>
      <c r="X1588" s="103" t="n">
        <f aca="false">IFERROR(IF(U1588="Dec",(K1588/V1588-1)),0)</f>
        <v>-0.591836734693878</v>
      </c>
      <c r="Y1588" s="104" t="str">
        <f aca="false">IF(T1588&gt;0,IF(U1588="","-",IF(X1588&lt;0%,"DEGROWTH","GROWTH")))</f>
        <v>DEGROWTH</v>
      </c>
      <c r="Z1588" s="24" t="n">
        <v>0</v>
      </c>
      <c r="AA1588" s="24" t="n">
        <f aca="false">IF(H1588&gt;0,1,0)</f>
        <v>1</v>
      </c>
      <c r="AB1588" s="3" t="n">
        <v>1000002064</v>
      </c>
      <c r="AC1588" s="3"/>
    </row>
    <row r="1589" customFormat="false" ht="14.25" hidden="true" customHeight="true" outlineLevel="0" collapsed="false">
      <c r="A1589" s="23" t="s">
        <v>130</v>
      </c>
      <c r="B1589" s="65" t="s">
        <v>120</v>
      </c>
      <c r="C1589" s="65" t="s">
        <v>2772</v>
      </c>
      <c r="D1589" s="65" t="n">
        <v>1000002070</v>
      </c>
      <c r="E1589" s="66" t="s">
        <v>2773</v>
      </c>
      <c r="F1589" s="67" t="n">
        <v>44554</v>
      </c>
      <c r="G1589" s="67" t="str">
        <f aca="false">IF(I1589&gt;0,"Targeted Dealer","-")</f>
        <v>Targeted Dealer</v>
      </c>
      <c r="H1589" s="67"/>
      <c r="I1589" s="68" t="n">
        <v>200</v>
      </c>
      <c r="J1589" s="68" t="n">
        <f aca="false">I1589/$J$1*$E$1</f>
        <v>4174.1935483871</v>
      </c>
      <c r="K1589" s="97" t="n">
        <v>280</v>
      </c>
      <c r="L1589" s="69" t="n">
        <f aca="false">K1589-J1589</f>
        <v>-3894.1935483871</v>
      </c>
      <c r="M1589" s="69" t="n">
        <f aca="false">IFERROR((K1589/J1589%),"-")</f>
        <v>6.70788253477589</v>
      </c>
      <c r="N1589" s="100" t="n">
        <v>225</v>
      </c>
      <c r="O1589" s="98" t="str">
        <f aca="false">IF(F1589&lt;=$P$2,"Nov","")</f>
        <v>Nov</v>
      </c>
      <c r="P1589" s="97" t="n">
        <v>225</v>
      </c>
      <c r="Q1589" s="100" t="n">
        <f aca="false">K1589-P1589</f>
        <v>55</v>
      </c>
      <c r="R1589" s="98" t="n">
        <f aca="false">IFERROR(IF(O1589="Nov",(K1589/P1589-1)),0)</f>
        <v>0.244444444444444</v>
      </c>
      <c r="S1589" s="100" t="str">
        <f aca="false">IF(N1589&gt;0,IF(O1589="","-",IF(R1589&lt;0%,"DEGROWTH","GROWTH")))</f>
        <v>GROWTH</v>
      </c>
      <c r="T1589" s="101" t="n">
        <v>250</v>
      </c>
      <c r="U1589" s="101" t="str">
        <f aca="false">IF(F1589&lt;=$V$2,"Dec","")</f>
        <v>Dec</v>
      </c>
      <c r="V1589" s="97" t="n">
        <v>250</v>
      </c>
      <c r="W1589" s="104" t="n">
        <f aca="false">K1589-V1589</f>
        <v>30</v>
      </c>
      <c r="X1589" s="103" t="n">
        <f aca="false">IFERROR(IF(U1589="Dec",(K1589/V1589-1)),0)</f>
        <v>0.12</v>
      </c>
      <c r="Y1589" s="104" t="str">
        <f aca="false">IF(T1589&gt;0,IF(U1589="","-",IF(X1589&lt;0%,"DEGROWTH","GROWTH")))</f>
        <v>GROWTH</v>
      </c>
      <c r="Z1589" s="24" t="n">
        <v>0</v>
      </c>
      <c r="AA1589" s="24" t="n">
        <f aca="false">IF(H1589&gt;0,1,0)</f>
        <v>0</v>
      </c>
      <c r="AB1589" s="3" t="n">
        <v>1000002070</v>
      </c>
      <c r="AC1589" s="3"/>
    </row>
    <row r="1590" customFormat="false" ht="14.25" hidden="true" customHeight="true" outlineLevel="0" collapsed="false">
      <c r="A1590" s="23" t="s">
        <v>130</v>
      </c>
      <c r="B1590" s="65" t="s">
        <v>120</v>
      </c>
      <c r="C1590" s="65" t="s">
        <v>2774</v>
      </c>
      <c r="D1590" s="65" t="n">
        <v>1000002546</v>
      </c>
      <c r="E1590" s="66" t="s">
        <v>2775</v>
      </c>
      <c r="F1590" s="67" t="n">
        <v>44608</v>
      </c>
      <c r="G1590" s="67" t="str">
        <f aca="false">IF(I1590&gt;0,"Targeted Dealer","-")</f>
        <v>Targeted Dealer</v>
      </c>
      <c r="H1590" s="67"/>
      <c r="I1590" s="68" t="n">
        <v>25</v>
      </c>
      <c r="J1590" s="68" t="n">
        <f aca="false">I1590/$J$1*$E$1</f>
        <v>521.774193548387</v>
      </c>
      <c r="K1590" s="97" t="n">
        <v>25</v>
      </c>
      <c r="L1590" s="69" t="n">
        <f aca="false">K1590-J1590</f>
        <v>-496.774193548387</v>
      </c>
      <c r="M1590" s="69" t="n">
        <f aca="false">IFERROR((K1590/J1590%),"-")</f>
        <v>4.79134466769706</v>
      </c>
      <c r="N1590" s="100" t="n">
        <v>25</v>
      </c>
      <c r="O1590" s="98" t="str">
        <f aca="false">IF(F1590&lt;=$P$2,"Nov","")</f>
        <v>Nov</v>
      </c>
      <c r="P1590" s="97" t="n">
        <v>25</v>
      </c>
      <c r="Q1590" s="100" t="n">
        <f aca="false">K1590-P1590</f>
        <v>0</v>
      </c>
      <c r="R1590" s="98" t="n">
        <f aca="false">IFERROR(IF(O1590="Nov",(K1590/P1590-1)),0)</f>
        <v>0</v>
      </c>
      <c r="S1590" s="100" t="str">
        <f aca="false">IF(N1590&gt;0,IF(O1590="","-",IF(R1590&lt;0%,"DEGROWTH","GROWTH")))</f>
        <v>GROWTH</v>
      </c>
      <c r="T1590" s="101" t="n">
        <v>0</v>
      </c>
      <c r="U1590" s="101" t="str">
        <f aca="false">IF(F1590&lt;=$V$2,"Dec","")</f>
        <v>Dec</v>
      </c>
      <c r="V1590" s="97" t="n">
        <v>0</v>
      </c>
      <c r="W1590" s="104" t="n">
        <f aca="false">K1590-V1590</f>
        <v>25</v>
      </c>
      <c r="X1590" s="103" t="n">
        <f aca="false">IFERROR(IF(U1590="Dec",(K1590/V1590-1)),0)</f>
        <v>0</v>
      </c>
      <c r="Y1590" s="106" t="b">
        <f aca="false">IF(T1590&gt;0,IF(U1590="","-",IF(X1590&lt;0%,"DEGROWTH","GROWTH")))</f>
        <v>0</v>
      </c>
      <c r="Z1590" s="24" t="n">
        <v>0</v>
      </c>
      <c r="AA1590" s="24" t="n">
        <f aca="false">IF(H1590&gt;0,1,0)</f>
        <v>0</v>
      </c>
      <c r="AB1590" s="3" t="n">
        <v>1000002546</v>
      </c>
      <c r="AC1590" s="3"/>
    </row>
    <row r="1591" customFormat="false" ht="14.25" hidden="true" customHeight="true" outlineLevel="0" collapsed="false">
      <c r="A1591" s="23" t="s">
        <v>130</v>
      </c>
      <c r="B1591" s="65" t="s">
        <v>120</v>
      </c>
      <c r="C1591" s="65" t="s">
        <v>402</v>
      </c>
      <c r="D1591" s="65" t="n">
        <v>1000002774</v>
      </c>
      <c r="E1591" s="134" t="s">
        <v>403</v>
      </c>
      <c r="F1591" s="67" t="n">
        <v>44692</v>
      </c>
      <c r="G1591" s="67" t="str">
        <f aca="false">IF(I1591&gt;0,"Targeted Dealer","-")</f>
        <v>Targeted Dealer</v>
      </c>
      <c r="H1591" s="67"/>
      <c r="I1591" s="68" t="n">
        <v>50</v>
      </c>
      <c r="J1591" s="68" t="n">
        <f aca="false">I1591/$J$1*$E$1</f>
        <v>1043.54838709677</v>
      </c>
      <c r="K1591" s="97" t="n">
        <v>75</v>
      </c>
      <c r="L1591" s="69" t="n">
        <f aca="false">K1591-J1591</f>
        <v>-968.548387096774</v>
      </c>
      <c r="M1591" s="69" t="n">
        <f aca="false">IFERROR((K1591/J1591%),"-")</f>
        <v>7.1870170015456</v>
      </c>
      <c r="N1591" s="100" t="n">
        <v>60</v>
      </c>
      <c r="O1591" s="98" t="str">
        <f aca="false">IF(F1591&lt;=$P$2,"Nov","")</f>
        <v>Nov</v>
      </c>
      <c r="P1591" s="97" t="n">
        <v>60</v>
      </c>
      <c r="Q1591" s="100" t="n">
        <f aca="false">K1591-P1591</f>
        <v>15</v>
      </c>
      <c r="R1591" s="98" t="n">
        <f aca="false">IFERROR(IF(O1591="Nov",(K1591/P1591-1)),0)</f>
        <v>0.25</v>
      </c>
      <c r="S1591" s="100" t="str">
        <f aca="false">IF(N1591&gt;0,IF(O1591="","-",IF(R1591&lt;0%,"DEGROWTH","GROWTH")))</f>
        <v>GROWTH</v>
      </c>
      <c r="T1591" s="101" t="n">
        <v>27.5</v>
      </c>
      <c r="U1591" s="101" t="str">
        <f aca="false">IF(F1591&lt;=$V$2,"Dec","")</f>
        <v>Dec</v>
      </c>
      <c r="V1591" s="97" t="n">
        <v>27.5</v>
      </c>
      <c r="W1591" s="104" t="n">
        <f aca="false">K1591-V1591</f>
        <v>47.5</v>
      </c>
      <c r="X1591" s="103" t="n">
        <f aca="false">IFERROR(IF(U1591="Dec",(K1591/V1591-1)),0)</f>
        <v>1.72727272727273</v>
      </c>
      <c r="Y1591" s="104" t="str">
        <f aca="false">IF(T1591&gt;0,IF(U1591="","-",IF(X1591&lt;0%,"DEGROWTH","GROWTH")))</f>
        <v>GROWTH</v>
      </c>
      <c r="Z1591" s="24" t="n">
        <v>0</v>
      </c>
      <c r="AA1591" s="24" t="n">
        <f aca="false">IF(H1591&gt;0,1,0)</f>
        <v>0</v>
      </c>
      <c r="AB1591" s="3" t="n">
        <v>1000002774</v>
      </c>
      <c r="AC1591" s="3"/>
    </row>
    <row r="1592" customFormat="false" ht="14.25" hidden="true" customHeight="true" outlineLevel="0" collapsed="false">
      <c r="A1592" s="23" t="s">
        <v>130</v>
      </c>
      <c r="B1592" s="65" t="s">
        <v>120</v>
      </c>
      <c r="C1592" s="65" t="s">
        <v>2776</v>
      </c>
      <c r="D1592" s="65" t="n">
        <v>1000003311</v>
      </c>
      <c r="E1592" s="65" t="s">
        <v>2777</v>
      </c>
      <c r="F1592" s="67" t="n">
        <v>44957</v>
      </c>
      <c r="G1592" s="67" t="str">
        <f aca="false">IF(I1592&gt;0,"Targeted Dealer","-")</f>
        <v>-</v>
      </c>
      <c r="H1592" s="67"/>
      <c r="I1592" s="68" t="n">
        <v>0</v>
      </c>
      <c r="J1592" s="68" t="n">
        <f aca="false">I1592/$J$1*$E$1</f>
        <v>0</v>
      </c>
      <c r="K1592" s="97" t="n">
        <v>50</v>
      </c>
      <c r="L1592" s="69" t="n">
        <f aca="false">K1592-J1592</f>
        <v>50</v>
      </c>
      <c r="M1592" s="69" t="str">
        <f aca="false">IFERROR((K1592/J1592%),"-")</f>
        <v>-</v>
      </c>
      <c r="N1592" s="100" t="n">
        <v>0</v>
      </c>
      <c r="O1592" s="98" t="str">
        <f aca="false">IF(F1592&lt;=$P$2,"Nov","")</f>
        <v>Nov</v>
      </c>
      <c r="P1592" s="97" t="n">
        <v>0</v>
      </c>
      <c r="Q1592" s="100" t="n">
        <f aca="false">K1592-P1592</f>
        <v>50</v>
      </c>
      <c r="R1592" s="98" t="n">
        <f aca="false">IFERROR(IF(O1592="Nov",(K1592/P1592-1)),0)</f>
        <v>0</v>
      </c>
      <c r="S1592" s="105" t="b">
        <f aca="false">IF(N1592&gt;0,IF(O1592="","-",IF(R1592&lt;0%,"DEGROWTH","GROWTH")))</f>
        <v>0</v>
      </c>
      <c r="T1592" s="101" t="n">
        <v>0</v>
      </c>
      <c r="U1592" s="101" t="str">
        <f aca="false">IF(F1592&lt;=$V$2,"Dec","")</f>
        <v>Dec</v>
      </c>
      <c r="V1592" s="97" t="n">
        <v>0</v>
      </c>
      <c r="W1592" s="104" t="n">
        <f aca="false">K1592-V1592</f>
        <v>50</v>
      </c>
      <c r="X1592" s="103" t="n">
        <f aca="false">IFERROR(IF(U1592="Dec",(K1592/V1592-1)),0)</f>
        <v>0</v>
      </c>
      <c r="Y1592" s="106" t="b">
        <f aca="false">IF(T1592&gt;0,IF(U1592="","-",IF(X1592&lt;0%,"DEGROWTH","GROWTH")))</f>
        <v>0</v>
      </c>
      <c r="Z1592" s="24" t="n">
        <v>0</v>
      </c>
      <c r="AA1592" s="24" t="n">
        <f aca="false">IF(H1592&gt;0,1,0)</f>
        <v>0</v>
      </c>
      <c r="AB1592" s="3" t="n">
        <v>1000003311</v>
      </c>
      <c r="AC1592" s="3"/>
    </row>
    <row r="1593" customFormat="false" ht="14.25" hidden="true" customHeight="true" outlineLevel="0" collapsed="false">
      <c r="A1593" s="23" t="s">
        <v>130</v>
      </c>
      <c r="B1593" s="65" t="s">
        <v>120</v>
      </c>
      <c r="C1593" s="65" t="s">
        <v>404</v>
      </c>
      <c r="D1593" s="65" t="n">
        <v>1000003323</v>
      </c>
      <c r="E1593" s="65" t="s">
        <v>405</v>
      </c>
      <c r="F1593" s="67" t="n">
        <v>44959</v>
      </c>
      <c r="G1593" s="67" t="str">
        <f aca="false">IF(I1593&gt;0,"Targeted Dealer","-")</f>
        <v>-</v>
      </c>
      <c r="H1593" s="67"/>
      <c r="I1593" s="68" t="n">
        <v>0</v>
      </c>
      <c r="J1593" s="68" t="n">
        <f aca="false">I1593/$J$1*$E$1</f>
        <v>0</v>
      </c>
      <c r="K1593" s="97" t="n">
        <v>0</v>
      </c>
      <c r="L1593" s="69" t="n">
        <f aca="false">K1593-J1593</f>
        <v>0</v>
      </c>
      <c r="M1593" s="69" t="str">
        <f aca="false">IFERROR((K1593/J1593%),"-")</f>
        <v>-</v>
      </c>
      <c r="N1593" s="100" t="n">
        <v>10</v>
      </c>
      <c r="O1593" s="98" t="str">
        <f aca="false">IF(F1593&lt;=$P$2,"Nov","")</f>
        <v>Nov</v>
      </c>
      <c r="P1593" s="97" t="n">
        <v>10</v>
      </c>
      <c r="Q1593" s="100" t="n">
        <f aca="false">K1593-P1593</f>
        <v>-10</v>
      </c>
      <c r="R1593" s="98" t="n">
        <f aca="false">IFERROR(IF(O1593="Nov",(K1593/P1593-1)),0)</f>
        <v>-1</v>
      </c>
      <c r="S1593" s="100" t="str">
        <f aca="false">IF(N1593&gt;0,IF(O1593="","-",IF(R1593&lt;0%,"DEGROWTH","GROWTH")))</f>
        <v>DEGROWTH</v>
      </c>
      <c r="T1593" s="101" t="n">
        <v>25</v>
      </c>
      <c r="U1593" s="101" t="str">
        <f aca="false">IF(F1593&lt;=$V$2,"Dec","")</f>
        <v>Dec</v>
      </c>
      <c r="V1593" s="97" t="n">
        <v>25</v>
      </c>
      <c r="W1593" s="104" t="n">
        <f aca="false">K1593-V1593</f>
        <v>-25</v>
      </c>
      <c r="X1593" s="103" t="n">
        <f aca="false">IFERROR(IF(U1593="Dec",(K1593/V1593-1)),0)</f>
        <v>-1</v>
      </c>
      <c r="Y1593" s="104" t="str">
        <f aca="false">IF(T1593&gt;0,IF(U1593="","-",IF(X1593&lt;0%,"DEGROWTH","GROWTH")))</f>
        <v>DEGROWTH</v>
      </c>
      <c r="Z1593" s="24" t="n">
        <v>1</v>
      </c>
      <c r="AA1593" s="24" t="n">
        <f aca="false">IF(H1593&gt;0,1,0)</f>
        <v>0</v>
      </c>
      <c r="AB1593" s="3" t="n">
        <v>1000003323</v>
      </c>
      <c r="AC1593" s="3"/>
    </row>
    <row r="1594" customFormat="false" ht="14.25" hidden="true" customHeight="true" outlineLevel="0" collapsed="false">
      <c r="A1594" s="23" t="s">
        <v>130</v>
      </c>
      <c r="B1594" s="65" t="s">
        <v>120</v>
      </c>
      <c r="C1594" s="65" t="s">
        <v>406</v>
      </c>
      <c r="D1594" s="65" t="n">
        <v>1000003772</v>
      </c>
      <c r="E1594" s="65" t="s">
        <v>407</v>
      </c>
      <c r="F1594" s="67" t="n">
        <v>45266</v>
      </c>
      <c r="G1594" s="67" t="str">
        <f aca="false">IF(I1594&gt;0,"Targeted Dealer","-")</f>
        <v>Targeted Dealer</v>
      </c>
      <c r="H1594" s="67"/>
      <c r="I1594" s="68" t="n">
        <v>15</v>
      </c>
      <c r="J1594" s="68" t="n">
        <f aca="false">I1594/$J$1*$E$1</f>
        <v>313.064516129032</v>
      </c>
      <c r="K1594" s="97" t="n">
        <v>0</v>
      </c>
      <c r="L1594" s="69" t="n">
        <f aca="false">K1594-J1594</f>
        <v>-313.064516129032</v>
      </c>
      <c r="M1594" s="69" t="n">
        <f aca="false">IFERROR((K1594/J1594%),"-")</f>
        <v>0</v>
      </c>
      <c r="N1594" s="100" t="n">
        <v>15</v>
      </c>
      <c r="O1594" s="98" t="str">
        <f aca="false">IF(F1594&lt;=$P$2,"Nov","")</f>
        <v>Nov</v>
      </c>
      <c r="P1594" s="97" t="n">
        <v>15</v>
      </c>
      <c r="Q1594" s="100" t="n">
        <f aca="false">K1594-P1594</f>
        <v>-15</v>
      </c>
      <c r="R1594" s="98" t="n">
        <f aca="false">IFERROR(IF(O1594="Nov",(K1594/P1594-1)),0)</f>
        <v>-1</v>
      </c>
      <c r="S1594" s="100" t="str">
        <f aca="false">IF(N1594&gt;0,IF(O1594="","-",IF(R1594&lt;0%,"DEGROWTH","GROWTH")))</f>
        <v>DEGROWTH</v>
      </c>
      <c r="T1594" s="101" t="n">
        <v>12.5</v>
      </c>
      <c r="U1594" s="101" t="str">
        <f aca="false">IF(F1594&lt;=$V$2,"Dec","")</f>
        <v>Dec</v>
      </c>
      <c r="V1594" s="97" t="n">
        <v>12.5</v>
      </c>
      <c r="W1594" s="104" t="n">
        <f aca="false">K1594-V1594</f>
        <v>-12.5</v>
      </c>
      <c r="X1594" s="103" t="n">
        <f aca="false">IFERROR(IF(U1594="Dec",(K1594/V1594-1)),0)</f>
        <v>-1</v>
      </c>
      <c r="Y1594" s="104" t="str">
        <f aca="false">IF(T1594&gt;0,IF(U1594="","-",IF(X1594&lt;0%,"DEGROWTH","GROWTH")))</f>
        <v>DEGROWTH</v>
      </c>
      <c r="Z1594" s="24" t="n">
        <v>1</v>
      </c>
      <c r="AA1594" s="24" t="n">
        <f aca="false">IF(H1594&gt;0,1,0)</f>
        <v>0</v>
      </c>
      <c r="AB1594" s="3" t="n">
        <v>1000003772</v>
      </c>
      <c r="AC1594" s="3"/>
    </row>
    <row r="1595" customFormat="false" ht="14.25" hidden="true" customHeight="true" outlineLevel="0" collapsed="false">
      <c r="A1595" s="24" t="s">
        <v>130</v>
      </c>
      <c r="B1595" s="128" t="s">
        <v>120</v>
      </c>
      <c r="C1595" s="128" t="s">
        <v>408</v>
      </c>
      <c r="D1595" s="128" t="n">
        <v>1000003833</v>
      </c>
      <c r="E1595" s="128" t="s">
        <v>409</v>
      </c>
      <c r="F1595" s="144" t="n">
        <v>45311</v>
      </c>
      <c r="G1595" s="67" t="str">
        <f aca="false">IF(I1595&gt;0,"Targeted Dealer","-")</f>
        <v>Targeted Dealer</v>
      </c>
      <c r="H1595" s="67"/>
      <c r="I1595" s="68" t="n">
        <v>25</v>
      </c>
      <c r="J1595" s="68" t="n">
        <f aca="false">I1595/$J$1*$E$1</f>
        <v>521.774193548387</v>
      </c>
      <c r="K1595" s="97" t="n">
        <v>0</v>
      </c>
      <c r="L1595" s="69" t="n">
        <f aca="false">K1595-J1595</f>
        <v>-521.774193548387</v>
      </c>
      <c r="M1595" s="69" t="n">
        <f aca="false">IFERROR((K1595/J1595%),"-")</f>
        <v>0</v>
      </c>
      <c r="N1595" s="100" t="n">
        <v>60</v>
      </c>
      <c r="O1595" s="98" t="str">
        <f aca="false">IF(F1595&lt;=$P$2,"Nov","")</f>
        <v>Nov</v>
      </c>
      <c r="P1595" s="97" t="n">
        <v>60</v>
      </c>
      <c r="Q1595" s="100" t="n">
        <f aca="false">K1595-P1595</f>
        <v>-60</v>
      </c>
      <c r="R1595" s="98" t="n">
        <f aca="false">IFERROR(IF(O1595="Nov",(K1595/P1595-1)),0)</f>
        <v>-1</v>
      </c>
      <c r="S1595" s="100" t="str">
        <f aca="false">IF(N1595&gt;0,IF(O1595="","-",IF(R1595&lt;0%,"DEGROWTH","GROWTH")))</f>
        <v>DEGROWTH</v>
      </c>
      <c r="T1595" s="101" t="n">
        <v>0</v>
      </c>
      <c r="U1595" s="101" t="str">
        <f aca="false">IF(F1595&lt;=$V$2,"Dec","")</f>
        <v>Dec</v>
      </c>
      <c r="V1595" s="97" t="n">
        <v>0</v>
      </c>
      <c r="W1595" s="104" t="n">
        <f aca="false">K1595-V1595</f>
        <v>0</v>
      </c>
      <c r="X1595" s="103" t="n">
        <f aca="false">IFERROR(IF(U1595="Dec",(K1595/V1595-1)),0)</f>
        <v>0</v>
      </c>
      <c r="Y1595" s="106" t="b">
        <f aca="false">IF(T1595&gt;0,IF(U1595="","-",IF(X1595&lt;0%,"DEGROWTH","GROWTH")))</f>
        <v>0</v>
      </c>
      <c r="Z1595" s="24" t="n">
        <v>1</v>
      </c>
      <c r="AA1595" s="24" t="n">
        <f aca="false">IF(H1595&gt;0,1,0)</f>
        <v>0</v>
      </c>
      <c r="AB1595" s="3" t="n">
        <v>1000003833</v>
      </c>
      <c r="AC1595" s="3"/>
    </row>
    <row r="1596" customFormat="false" ht="14.25" hidden="true" customHeight="true" outlineLevel="0" collapsed="false">
      <c r="A1596" s="24" t="s">
        <v>130</v>
      </c>
      <c r="B1596" s="128" t="s">
        <v>120</v>
      </c>
      <c r="C1596" s="128" t="s">
        <v>2778</v>
      </c>
      <c r="D1596" s="128" t="n">
        <v>1000003965</v>
      </c>
      <c r="E1596" s="128" t="s">
        <v>2779</v>
      </c>
      <c r="F1596" s="67" t="n">
        <v>45433</v>
      </c>
      <c r="G1596" s="67" t="str">
        <f aca="false">IF(I1596&gt;0,"Targeted Dealer","-")</f>
        <v>Targeted Dealer</v>
      </c>
      <c r="H1596" s="67"/>
      <c r="I1596" s="68" t="n">
        <v>25</v>
      </c>
      <c r="J1596" s="68" t="n">
        <f aca="false">I1596/$J$1*$E$1</f>
        <v>521.774193548387</v>
      </c>
      <c r="K1596" s="97" t="n">
        <v>55</v>
      </c>
      <c r="L1596" s="69" t="n">
        <f aca="false">K1596-J1596</f>
        <v>-466.774193548387</v>
      </c>
      <c r="M1596" s="69" t="n">
        <f aca="false">IFERROR((K1596/J1596%),"-")</f>
        <v>10.5409582689335</v>
      </c>
      <c r="N1596" s="100" t="n">
        <v>30</v>
      </c>
      <c r="O1596" s="98" t="str">
        <f aca="false">IF(F1596&lt;=$P$2,"Nov","")</f>
        <v>Nov</v>
      </c>
      <c r="P1596" s="97" t="n">
        <v>30</v>
      </c>
      <c r="Q1596" s="100" t="n">
        <f aca="false">K1596-P1596</f>
        <v>25</v>
      </c>
      <c r="R1596" s="98" t="n">
        <f aca="false">IFERROR(IF(O1596="Nov",(K1596/P1596-1)),0)</f>
        <v>0.833333333333333</v>
      </c>
      <c r="S1596" s="100" t="str">
        <f aca="false">IF(N1596&gt;0,IF(O1596="","-",IF(R1596&lt;0%,"DEGROWTH","GROWTH")))</f>
        <v>GROWTH</v>
      </c>
      <c r="T1596" s="101" t="n">
        <v>0</v>
      </c>
      <c r="U1596" s="101" t="str">
        <f aca="false">IF(F1596&lt;=$V$2,"Dec","")</f>
        <v>Dec</v>
      </c>
      <c r="V1596" s="97" t="n">
        <v>0</v>
      </c>
      <c r="W1596" s="104" t="n">
        <f aca="false">K1596-V1596</f>
        <v>55</v>
      </c>
      <c r="X1596" s="103" t="n">
        <f aca="false">IFERROR(IF(U1596="Dec",(K1596/V1596-1)),0)</f>
        <v>0</v>
      </c>
      <c r="Y1596" s="106" t="b">
        <f aca="false">IF(T1596&gt;0,IF(U1596="","-",IF(X1596&lt;0%,"DEGROWTH","GROWTH")))</f>
        <v>0</v>
      </c>
      <c r="Z1596" s="24" t="n">
        <v>0</v>
      </c>
      <c r="AA1596" s="24" t="n">
        <f aca="false">IF(H1596&gt;0,1,0)</f>
        <v>0</v>
      </c>
      <c r="AB1596" s="3" t="n">
        <v>1000003965</v>
      </c>
      <c r="AC1596" s="3"/>
    </row>
    <row r="1597" customFormat="false" ht="14.25" hidden="true" customHeight="true" outlineLevel="0" collapsed="false">
      <c r="A1597" s="23" t="s">
        <v>130</v>
      </c>
      <c r="B1597" s="65" t="s">
        <v>122</v>
      </c>
      <c r="C1597" s="65" t="s">
        <v>2780</v>
      </c>
      <c r="D1597" s="65" t="n">
        <v>1000001654</v>
      </c>
      <c r="E1597" s="66" t="s">
        <v>2781</v>
      </c>
      <c r="F1597" s="67" t="n">
        <v>41869</v>
      </c>
      <c r="G1597" s="67" t="str">
        <f aca="false">IF(I1597&gt;0,"Targeted Dealer","-")</f>
        <v>Targeted Dealer</v>
      </c>
      <c r="H1597" s="67"/>
      <c r="I1597" s="68" t="n">
        <v>20</v>
      </c>
      <c r="J1597" s="68" t="n">
        <f aca="false">I1597/$J$1*$E$1</f>
        <v>417.41935483871</v>
      </c>
      <c r="K1597" s="97" t="n">
        <v>42.5</v>
      </c>
      <c r="L1597" s="69" t="n">
        <f aca="false">K1597-J1597</f>
        <v>-374.91935483871</v>
      </c>
      <c r="M1597" s="69" t="n">
        <f aca="false">IFERROR((K1597/J1597%),"-")</f>
        <v>10.1816074188563</v>
      </c>
      <c r="N1597" s="100" t="n">
        <v>25</v>
      </c>
      <c r="O1597" s="98" t="str">
        <f aca="false">IF(F1597&lt;=$P$2,"Nov","")</f>
        <v>Nov</v>
      </c>
      <c r="P1597" s="97" t="n">
        <v>25</v>
      </c>
      <c r="Q1597" s="100" t="n">
        <f aca="false">K1597-P1597</f>
        <v>17.5</v>
      </c>
      <c r="R1597" s="98" t="n">
        <f aca="false">IFERROR(IF(O1597="Nov",(K1597/P1597-1)),0)</f>
        <v>0.7</v>
      </c>
      <c r="S1597" s="100" t="str">
        <f aca="false">IF(N1597&gt;0,IF(O1597="","-",IF(R1597&lt;0%,"DEGROWTH","GROWTH")))</f>
        <v>GROWTH</v>
      </c>
      <c r="T1597" s="101" t="n">
        <v>32</v>
      </c>
      <c r="U1597" s="101" t="str">
        <f aca="false">IF(F1597&lt;=$V$2,"Dec","")</f>
        <v>Dec</v>
      </c>
      <c r="V1597" s="97" t="n">
        <v>32</v>
      </c>
      <c r="W1597" s="104" t="n">
        <f aca="false">K1597-V1597</f>
        <v>10.5</v>
      </c>
      <c r="X1597" s="103" t="n">
        <f aca="false">IFERROR(IF(U1597="Dec",(K1597/V1597-1)),0)</f>
        <v>0.328125</v>
      </c>
      <c r="Y1597" s="104" t="str">
        <f aca="false">IF(T1597&gt;0,IF(U1597="","-",IF(X1597&lt;0%,"DEGROWTH","GROWTH")))</f>
        <v>GROWTH</v>
      </c>
      <c r="Z1597" s="24" t="n">
        <v>0</v>
      </c>
      <c r="AA1597" s="24" t="n">
        <f aca="false">IF(H1597&gt;0,1,0)</f>
        <v>0</v>
      </c>
      <c r="AB1597" s="3" t="n">
        <v>1000001654</v>
      </c>
      <c r="AC1597" s="3"/>
    </row>
    <row r="1598" customFormat="false" ht="14.25" hidden="true" customHeight="true" outlineLevel="0" collapsed="false">
      <c r="A1598" s="23" t="s">
        <v>130</v>
      </c>
      <c r="B1598" s="65" t="s">
        <v>122</v>
      </c>
      <c r="C1598" s="128" t="s">
        <v>4638</v>
      </c>
      <c r="D1598" s="128" t="n">
        <v>1000001857</v>
      </c>
      <c r="E1598" s="128" t="s">
        <v>4639</v>
      </c>
      <c r="F1598" s="67" t="n">
        <v>41879</v>
      </c>
      <c r="G1598" s="67" t="str">
        <f aca="false">IF(I1598&gt;0,"Targeted Dealer","-")</f>
        <v>Targeted Dealer</v>
      </c>
      <c r="H1598" s="67"/>
      <c r="I1598" s="68" t="n">
        <v>15</v>
      </c>
      <c r="J1598" s="68" t="n">
        <f aca="false">I1598/$J$1*$E$1</f>
        <v>313.064516129032</v>
      </c>
      <c r="K1598" s="97" t="n">
        <v>0</v>
      </c>
      <c r="L1598" s="69" t="n">
        <f aca="false">K1598-J1598</f>
        <v>-313.064516129032</v>
      </c>
      <c r="M1598" s="69" t="n">
        <f aca="false">IFERROR((K1598/J1598%),"-")</f>
        <v>0</v>
      </c>
      <c r="N1598" s="100" t="n">
        <v>0</v>
      </c>
      <c r="O1598" s="98" t="str">
        <f aca="false">IF(F1598&lt;=$P$2,"Nov","")</f>
        <v>Nov</v>
      </c>
      <c r="P1598" s="97" t="n">
        <v>0</v>
      </c>
      <c r="Q1598" s="100" t="n">
        <f aca="false">K1598-P1598</f>
        <v>0</v>
      </c>
      <c r="R1598" s="98" t="n">
        <f aca="false">IFERROR(IF(O1598="Nov",(K1598/P1598-1)),0)</f>
        <v>0</v>
      </c>
      <c r="S1598" s="105" t="b">
        <f aca="false">IF(N1598&gt;0,IF(O1598="","-",IF(R1598&lt;0%,"DEGROWTH","GROWTH")))</f>
        <v>0</v>
      </c>
      <c r="T1598" s="101" t="n">
        <v>0</v>
      </c>
      <c r="U1598" s="101" t="str">
        <f aca="false">IF(F1598&lt;=$V$2,"Dec","")</f>
        <v>Dec</v>
      </c>
      <c r="V1598" s="97" t="n">
        <v>0</v>
      </c>
      <c r="W1598" s="104" t="n">
        <f aca="false">K1598-V1598</f>
        <v>0</v>
      </c>
      <c r="X1598" s="103" t="n">
        <f aca="false">IFERROR(IF(U1598="Dec",(K1598/V1598-1)),0)</f>
        <v>0</v>
      </c>
      <c r="Y1598" s="106" t="b">
        <f aca="false">IF(T1598&gt;0,IF(U1598="","-",IF(X1598&lt;0%,"DEGROWTH","GROWTH")))</f>
        <v>0</v>
      </c>
      <c r="Z1598" s="24" t="n">
        <v>1</v>
      </c>
      <c r="AA1598" s="24" t="n">
        <f aca="false">IF(H1598&gt;0,1,0)</f>
        <v>0</v>
      </c>
      <c r="AB1598" s="3" t="n">
        <v>1000001857</v>
      </c>
      <c r="AC1598" s="3"/>
    </row>
    <row r="1599" customFormat="false" ht="14.25" hidden="true" customHeight="true" outlineLevel="0" collapsed="false">
      <c r="A1599" s="23" t="s">
        <v>130</v>
      </c>
      <c r="B1599" s="65" t="s">
        <v>122</v>
      </c>
      <c r="C1599" s="65" t="s">
        <v>4238</v>
      </c>
      <c r="D1599" s="65" t="n">
        <v>1000001668</v>
      </c>
      <c r="E1599" s="66" t="s">
        <v>4239</v>
      </c>
      <c r="F1599" s="67" t="n">
        <v>41981</v>
      </c>
      <c r="G1599" s="67" t="str">
        <f aca="false">IF(I1599&gt;0,"Targeted Dealer","-")</f>
        <v>Targeted Dealer</v>
      </c>
      <c r="H1599" s="67"/>
      <c r="I1599" s="68" t="n">
        <v>20</v>
      </c>
      <c r="J1599" s="68" t="n">
        <f aca="false">I1599/$J$1*$E$1</f>
        <v>417.41935483871</v>
      </c>
      <c r="K1599" s="97" t="n">
        <v>0</v>
      </c>
      <c r="L1599" s="69" t="n">
        <f aca="false">K1599-J1599</f>
        <v>-417.41935483871</v>
      </c>
      <c r="M1599" s="69" t="n">
        <f aca="false">IFERROR((K1599/J1599%),"-")</f>
        <v>0</v>
      </c>
      <c r="N1599" s="100" t="n">
        <v>25</v>
      </c>
      <c r="O1599" s="98" t="str">
        <f aca="false">IF(F1599&lt;=$P$2,"Nov","")</f>
        <v>Nov</v>
      </c>
      <c r="P1599" s="97" t="n">
        <v>25</v>
      </c>
      <c r="Q1599" s="100" t="n">
        <f aca="false">K1599-P1599</f>
        <v>-25</v>
      </c>
      <c r="R1599" s="98" t="n">
        <f aca="false">IFERROR(IF(O1599="Nov",(K1599/P1599-1)),0)</f>
        <v>-1</v>
      </c>
      <c r="S1599" s="100" t="str">
        <f aca="false">IF(N1599&gt;0,IF(O1599="","-",IF(R1599&lt;0%,"DEGROWTH","GROWTH")))</f>
        <v>DEGROWTH</v>
      </c>
      <c r="T1599" s="101" t="n">
        <v>25</v>
      </c>
      <c r="U1599" s="101" t="str">
        <f aca="false">IF(F1599&lt;=$V$2,"Dec","")</f>
        <v>Dec</v>
      </c>
      <c r="V1599" s="97" t="n">
        <v>25</v>
      </c>
      <c r="W1599" s="104" t="n">
        <f aca="false">K1599-V1599</f>
        <v>-25</v>
      </c>
      <c r="X1599" s="103" t="n">
        <f aca="false">IFERROR(IF(U1599="Dec",(K1599/V1599-1)),0)</f>
        <v>-1</v>
      </c>
      <c r="Y1599" s="104" t="str">
        <f aca="false">IF(T1599&gt;0,IF(U1599="","-",IF(X1599&lt;0%,"DEGROWTH","GROWTH")))</f>
        <v>DEGROWTH</v>
      </c>
      <c r="Z1599" s="24" t="n">
        <v>1</v>
      </c>
      <c r="AA1599" s="24" t="n">
        <f aca="false">IF(H1599&gt;0,1,0)</f>
        <v>0</v>
      </c>
      <c r="AB1599" s="3" t="n">
        <v>1000001668</v>
      </c>
      <c r="AC1599" s="3"/>
    </row>
    <row r="1600" customFormat="false" ht="14.25" hidden="true" customHeight="true" outlineLevel="0" collapsed="false">
      <c r="A1600" s="23" t="s">
        <v>130</v>
      </c>
      <c r="B1600" s="65" t="s">
        <v>122</v>
      </c>
      <c r="C1600" s="65" t="s">
        <v>410</v>
      </c>
      <c r="D1600" s="65" t="n">
        <v>1000001642</v>
      </c>
      <c r="E1600" s="66" t="s">
        <v>411</v>
      </c>
      <c r="F1600" s="67" t="n">
        <v>42185</v>
      </c>
      <c r="G1600" s="67" t="str">
        <f aca="false">IF(I1600&gt;0,"Targeted Dealer","-")</f>
        <v>Targeted Dealer</v>
      </c>
      <c r="H1600" s="67"/>
      <c r="I1600" s="68" t="n">
        <v>20</v>
      </c>
      <c r="J1600" s="68" t="n">
        <f aca="false">I1600/$J$1*$E$1</f>
        <v>417.41935483871</v>
      </c>
      <c r="K1600" s="97" t="n">
        <v>25</v>
      </c>
      <c r="L1600" s="69" t="n">
        <f aca="false">K1600-J1600</f>
        <v>-392.41935483871</v>
      </c>
      <c r="M1600" s="69" t="n">
        <f aca="false">IFERROR((K1600/J1600%),"-")</f>
        <v>5.98918083462133</v>
      </c>
      <c r="N1600" s="100" t="n">
        <v>0</v>
      </c>
      <c r="O1600" s="98" t="str">
        <f aca="false">IF(F1600&lt;=$P$2,"Nov","")</f>
        <v>Nov</v>
      </c>
      <c r="P1600" s="97" t="n">
        <v>0</v>
      </c>
      <c r="Q1600" s="100" t="n">
        <f aca="false">K1600-P1600</f>
        <v>25</v>
      </c>
      <c r="R1600" s="98" t="n">
        <f aca="false">IFERROR(IF(O1600="Nov",(K1600/P1600-1)),0)</f>
        <v>0</v>
      </c>
      <c r="S1600" s="105" t="b">
        <f aca="false">IF(N1600&gt;0,IF(O1600="","-",IF(R1600&lt;0%,"DEGROWTH","GROWTH")))</f>
        <v>0</v>
      </c>
      <c r="T1600" s="101" t="n">
        <v>30</v>
      </c>
      <c r="U1600" s="101" t="str">
        <f aca="false">IF(F1600&lt;=$V$2,"Dec","")</f>
        <v>Dec</v>
      </c>
      <c r="V1600" s="97" t="n">
        <v>30</v>
      </c>
      <c r="W1600" s="104" t="n">
        <f aca="false">K1600-V1600</f>
        <v>-5</v>
      </c>
      <c r="X1600" s="103" t="n">
        <f aca="false">IFERROR(IF(U1600="Dec",(K1600/V1600-1)),0)</f>
        <v>-0.166666666666667</v>
      </c>
      <c r="Y1600" s="104" t="str">
        <f aca="false">IF(T1600&gt;0,IF(U1600="","-",IF(X1600&lt;0%,"DEGROWTH","GROWTH")))</f>
        <v>DEGROWTH</v>
      </c>
      <c r="Z1600" s="24" t="n">
        <v>0</v>
      </c>
      <c r="AA1600" s="24" t="n">
        <f aca="false">IF(H1600&gt;0,1,0)</f>
        <v>0</v>
      </c>
      <c r="AB1600" s="3" t="n">
        <v>1000001642</v>
      </c>
      <c r="AC1600" s="3"/>
    </row>
    <row r="1601" customFormat="false" ht="14.25" hidden="true" customHeight="true" outlineLevel="0" collapsed="false">
      <c r="A1601" s="24" t="s">
        <v>130</v>
      </c>
      <c r="B1601" s="128" t="s">
        <v>122</v>
      </c>
      <c r="C1601" s="128" t="s">
        <v>3566</v>
      </c>
      <c r="D1601" s="128" t="n">
        <v>1000001859</v>
      </c>
      <c r="E1601" s="128" t="s">
        <v>3567</v>
      </c>
      <c r="F1601" s="67" t="n">
        <v>42200</v>
      </c>
      <c r="G1601" s="67" t="str">
        <f aca="false">IF(I1601&gt;0,"Targeted Dealer","-")</f>
        <v>Targeted Dealer</v>
      </c>
      <c r="H1601" s="67"/>
      <c r="I1601" s="68" t="n">
        <v>25</v>
      </c>
      <c r="J1601" s="68" t="n">
        <f aca="false">I1601/$J$1*$E$1</f>
        <v>521.774193548387</v>
      </c>
      <c r="K1601" s="97" t="n">
        <v>0</v>
      </c>
      <c r="L1601" s="69" t="n">
        <f aca="false">K1601-J1601</f>
        <v>-521.774193548387</v>
      </c>
      <c r="M1601" s="69" t="n">
        <f aca="false">IFERROR((K1601/J1601%),"-")</f>
        <v>0</v>
      </c>
      <c r="N1601" s="100" t="n">
        <v>0</v>
      </c>
      <c r="O1601" s="98" t="str">
        <f aca="false">IF(F1601&lt;=$P$2,"Nov","")</f>
        <v>Nov</v>
      </c>
      <c r="P1601" s="97" t="n">
        <v>0</v>
      </c>
      <c r="Q1601" s="100" t="n">
        <f aca="false">K1601-P1601</f>
        <v>0</v>
      </c>
      <c r="R1601" s="98" t="n">
        <f aca="false">IFERROR(IF(O1601="Nov",(K1601/P1601-1)),0)</f>
        <v>0</v>
      </c>
      <c r="S1601" s="105" t="b">
        <f aca="false">IF(N1601&gt;0,IF(O1601="","-",IF(R1601&lt;0%,"DEGROWTH","GROWTH")))</f>
        <v>0</v>
      </c>
      <c r="T1601" s="101" t="n">
        <v>0</v>
      </c>
      <c r="U1601" s="101" t="str">
        <f aca="false">IF(F1601&lt;=$V$2,"Dec","")</f>
        <v>Dec</v>
      </c>
      <c r="V1601" s="97" t="n">
        <v>0</v>
      </c>
      <c r="W1601" s="104" t="n">
        <f aca="false">K1601-V1601</f>
        <v>0</v>
      </c>
      <c r="X1601" s="103" t="n">
        <f aca="false">IFERROR(IF(U1601="Dec",(K1601/V1601-1)),0)</f>
        <v>0</v>
      </c>
      <c r="Y1601" s="106" t="b">
        <f aca="false">IF(T1601&gt;0,IF(U1601="","-",IF(X1601&lt;0%,"DEGROWTH","GROWTH")))</f>
        <v>0</v>
      </c>
      <c r="Z1601" s="24" t="n">
        <v>1</v>
      </c>
      <c r="AA1601" s="24" t="n">
        <f aca="false">IF(H1601&gt;0,1,0)</f>
        <v>0</v>
      </c>
      <c r="AB1601" s="3" t="n">
        <v>1000001859</v>
      </c>
      <c r="AC1601" s="3"/>
    </row>
    <row r="1602" customFormat="false" ht="14.25" hidden="true" customHeight="true" outlineLevel="0" collapsed="false">
      <c r="A1602" s="23" t="s">
        <v>130</v>
      </c>
      <c r="B1602" s="65" t="s">
        <v>122</v>
      </c>
      <c r="C1602" s="65" t="s">
        <v>2782</v>
      </c>
      <c r="D1602" s="65" t="n">
        <v>1000001669</v>
      </c>
      <c r="E1602" s="66" t="s">
        <v>2783</v>
      </c>
      <c r="F1602" s="67" t="n">
        <v>42346</v>
      </c>
      <c r="G1602" s="67" t="str">
        <f aca="false">IF(I1602&gt;0,"Targeted Dealer","-")</f>
        <v>Targeted Dealer</v>
      </c>
      <c r="H1602" s="67"/>
      <c r="I1602" s="68" t="n">
        <v>20</v>
      </c>
      <c r="J1602" s="68" t="n">
        <f aca="false">I1602/$J$1*$E$1</f>
        <v>417.41935483871</v>
      </c>
      <c r="K1602" s="97" t="n">
        <v>40</v>
      </c>
      <c r="L1602" s="69" t="n">
        <f aca="false">K1602-J1602</f>
        <v>-377.41935483871</v>
      </c>
      <c r="M1602" s="69" t="n">
        <f aca="false">IFERROR((K1602/J1602%),"-")</f>
        <v>9.58268933539413</v>
      </c>
      <c r="N1602" s="100" t="n">
        <v>0</v>
      </c>
      <c r="O1602" s="98" t="str">
        <f aca="false">IF(F1602&lt;=$P$2,"Nov","")</f>
        <v>Nov</v>
      </c>
      <c r="P1602" s="97" t="n">
        <v>0</v>
      </c>
      <c r="Q1602" s="100" t="n">
        <f aca="false">K1602-P1602</f>
        <v>40</v>
      </c>
      <c r="R1602" s="98" t="n">
        <f aca="false">IFERROR(IF(O1602="Nov",(K1602/P1602-1)),0)</f>
        <v>0</v>
      </c>
      <c r="S1602" s="105" t="b">
        <f aca="false">IF(N1602&gt;0,IF(O1602="","-",IF(R1602&lt;0%,"DEGROWTH","GROWTH")))</f>
        <v>0</v>
      </c>
      <c r="T1602" s="101" t="n">
        <v>25</v>
      </c>
      <c r="U1602" s="101" t="str">
        <f aca="false">IF(F1602&lt;=$V$2,"Dec","")</f>
        <v>Dec</v>
      </c>
      <c r="V1602" s="97" t="n">
        <v>25</v>
      </c>
      <c r="W1602" s="104" t="n">
        <f aca="false">K1602-V1602</f>
        <v>15</v>
      </c>
      <c r="X1602" s="103" t="n">
        <f aca="false">IFERROR(IF(U1602="Dec",(K1602/V1602-1)),0)</f>
        <v>0.6</v>
      </c>
      <c r="Y1602" s="104" t="str">
        <f aca="false">IF(T1602&gt;0,IF(U1602="","-",IF(X1602&lt;0%,"DEGROWTH","GROWTH")))</f>
        <v>GROWTH</v>
      </c>
      <c r="Z1602" s="24" t="n">
        <v>0</v>
      </c>
      <c r="AA1602" s="24" t="n">
        <f aca="false">IF(H1602&gt;0,1,0)</f>
        <v>0</v>
      </c>
      <c r="AB1602" s="3" t="n">
        <v>1000001669</v>
      </c>
      <c r="AC1602" s="3"/>
    </row>
    <row r="1603" customFormat="false" ht="14.25" hidden="true" customHeight="true" outlineLevel="0" collapsed="false">
      <c r="A1603" s="23" t="s">
        <v>130</v>
      </c>
      <c r="B1603" s="65" t="s">
        <v>122</v>
      </c>
      <c r="C1603" s="65" t="s">
        <v>2784</v>
      </c>
      <c r="D1603" s="65" t="n">
        <v>1000001671</v>
      </c>
      <c r="E1603" s="66" t="s">
        <v>2785</v>
      </c>
      <c r="F1603" s="67" t="n">
        <v>42563</v>
      </c>
      <c r="G1603" s="67" t="str">
        <f aca="false">IF(I1603&gt;0,"Targeted Dealer","-")</f>
        <v>Targeted Dealer</v>
      </c>
      <c r="H1603" s="67"/>
      <c r="I1603" s="68" t="n">
        <v>20</v>
      </c>
      <c r="J1603" s="68" t="n">
        <f aca="false">I1603/$J$1*$E$1</f>
        <v>417.41935483871</v>
      </c>
      <c r="K1603" s="97" t="n">
        <v>0</v>
      </c>
      <c r="L1603" s="69" t="n">
        <f aca="false">K1603-J1603</f>
        <v>-417.41935483871</v>
      </c>
      <c r="M1603" s="69" t="n">
        <f aca="false">IFERROR((K1603/J1603%),"-")</f>
        <v>0</v>
      </c>
      <c r="N1603" s="100" t="n">
        <v>0</v>
      </c>
      <c r="O1603" s="98" t="str">
        <f aca="false">IF(F1603&lt;=$P$2,"Nov","")</f>
        <v>Nov</v>
      </c>
      <c r="P1603" s="97" t="n">
        <v>0</v>
      </c>
      <c r="Q1603" s="100" t="n">
        <f aca="false">K1603-P1603</f>
        <v>0</v>
      </c>
      <c r="R1603" s="98" t="n">
        <f aca="false">IFERROR(IF(O1603="Nov",(K1603/P1603-1)),0)</f>
        <v>0</v>
      </c>
      <c r="S1603" s="105" t="b">
        <f aca="false">IF(N1603&gt;0,IF(O1603="","-",IF(R1603&lt;0%,"DEGROWTH","GROWTH")))</f>
        <v>0</v>
      </c>
      <c r="T1603" s="101" t="n">
        <v>0</v>
      </c>
      <c r="U1603" s="101" t="str">
        <f aca="false">IF(F1603&lt;=$V$2,"Dec","")</f>
        <v>Dec</v>
      </c>
      <c r="V1603" s="97" t="n">
        <v>0</v>
      </c>
      <c r="W1603" s="104" t="n">
        <f aca="false">K1603-V1603</f>
        <v>0</v>
      </c>
      <c r="X1603" s="103" t="n">
        <f aca="false">IFERROR(IF(U1603="Dec",(K1603/V1603-1)),0)</f>
        <v>0</v>
      </c>
      <c r="Y1603" s="106" t="b">
        <f aca="false">IF(T1603&gt;0,IF(U1603="","-",IF(X1603&lt;0%,"DEGROWTH","GROWTH")))</f>
        <v>0</v>
      </c>
      <c r="Z1603" s="24" t="n">
        <v>1</v>
      </c>
      <c r="AA1603" s="24" t="n">
        <f aca="false">IF(H1603&gt;0,1,0)</f>
        <v>0</v>
      </c>
      <c r="AB1603" s="3" t="n">
        <v>1000001671</v>
      </c>
      <c r="AC1603" s="3"/>
    </row>
    <row r="1604" customFormat="false" ht="14.25" hidden="true" customHeight="true" outlineLevel="0" collapsed="false">
      <c r="A1604" s="23" t="s">
        <v>130</v>
      </c>
      <c r="B1604" s="65" t="s">
        <v>122</v>
      </c>
      <c r="C1604" s="65" t="s">
        <v>2786</v>
      </c>
      <c r="D1604" s="65" t="n">
        <v>1000001638</v>
      </c>
      <c r="E1604" s="66" t="s">
        <v>2787</v>
      </c>
      <c r="F1604" s="67" t="n">
        <v>42580</v>
      </c>
      <c r="G1604" s="67" t="str">
        <f aca="false">IF(I1604&gt;0,"Targeted Dealer","-")</f>
        <v>Targeted Dealer</v>
      </c>
      <c r="H1604" s="67"/>
      <c r="I1604" s="68" t="n">
        <v>30</v>
      </c>
      <c r="J1604" s="68" t="n">
        <f aca="false">I1604/$J$1*$E$1</f>
        <v>626.129032258065</v>
      </c>
      <c r="K1604" s="97" t="n">
        <v>130</v>
      </c>
      <c r="L1604" s="69" t="n">
        <f aca="false">K1604-J1604</f>
        <v>-496.129032258065</v>
      </c>
      <c r="M1604" s="69" t="n">
        <f aca="false">IFERROR((K1604/J1604%),"-")</f>
        <v>20.7624935600206</v>
      </c>
      <c r="N1604" s="100" t="n">
        <v>0</v>
      </c>
      <c r="O1604" s="98" t="str">
        <f aca="false">IF(F1604&lt;=$P$2,"Nov","")</f>
        <v>Nov</v>
      </c>
      <c r="P1604" s="97" t="n">
        <v>0</v>
      </c>
      <c r="Q1604" s="100" t="n">
        <f aca="false">K1604-P1604</f>
        <v>130</v>
      </c>
      <c r="R1604" s="98" t="n">
        <f aca="false">IFERROR(IF(O1604="Nov",(K1604/P1604-1)),0)</f>
        <v>0</v>
      </c>
      <c r="S1604" s="105" t="b">
        <f aca="false">IF(N1604&gt;0,IF(O1604="","-",IF(R1604&lt;0%,"DEGROWTH","GROWTH")))</f>
        <v>0</v>
      </c>
      <c r="T1604" s="101" t="n">
        <v>69.5</v>
      </c>
      <c r="U1604" s="101" t="str">
        <f aca="false">IF(F1604&lt;=$V$2,"Dec","")</f>
        <v>Dec</v>
      </c>
      <c r="V1604" s="97" t="n">
        <v>69.5</v>
      </c>
      <c r="W1604" s="104" t="n">
        <f aca="false">K1604-V1604</f>
        <v>60.5</v>
      </c>
      <c r="X1604" s="103" t="n">
        <f aca="false">IFERROR(IF(U1604="Dec",(K1604/V1604-1)),0)</f>
        <v>0.870503597122302</v>
      </c>
      <c r="Y1604" s="104" t="str">
        <f aca="false">IF(T1604&gt;0,IF(U1604="","-",IF(X1604&lt;0%,"DEGROWTH","GROWTH")))</f>
        <v>GROWTH</v>
      </c>
      <c r="Z1604" s="24" t="n">
        <v>0</v>
      </c>
      <c r="AA1604" s="24" t="n">
        <f aca="false">IF(H1604&gt;0,1,0)</f>
        <v>0</v>
      </c>
      <c r="AB1604" s="3" t="n">
        <v>1000001638</v>
      </c>
      <c r="AC1604" s="3"/>
    </row>
    <row r="1605" customFormat="false" ht="14.25" hidden="true" customHeight="true" outlineLevel="0" collapsed="false">
      <c r="A1605" s="23" t="s">
        <v>130</v>
      </c>
      <c r="B1605" s="65" t="s">
        <v>122</v>
      </c>
      <c r="C1605" s="65" t="s">
        <v>2788</v>
      </c>
      <c r="D1605" s="65" t="n">
        <v>1000001652</v>
      </c>
      <c r="E1605" s="66" t="s">
        <v>2789</v>
      </c>
      <c r="F1605" s="67" t="n">
        <v>43288</v>
      </c>
      <c r="G1605" s="67" t="str">
        <f aca="false">IF(I1605&gt;0,"Targeted Dealer","-")</f>
        <v>Targeted Dealer</v>
      </c>
      <c r="H1605" s="67"/>
      <c r="I1605" s="68" t="n">
        <v>20</v>
      </c>
      <c r="J1605" s="68" t="n">
        <f aca="false">I1605/$J$1*$E$1</f>
        <v>417.41935483871</v>
      </c>
      <c r="K1605" s="97" t="n">
        <v>0</v>
      </c>
      <c r="L1605" s="69" t="n">
        <f aca="false">K1605-J1605</f>
        <v>-417.41935483871</v>
      </c>
      <c r="M1605" s="69" t="n">
        <f aca="false">IFERROR((K1605/J1605%),"-")</f>
        <v>0</v>
      </c>
      <c r="N1605" s="100" t="n">
        <v>0</v>
      </c>
      <c r="O1605" s="98" t="str">
        <f aca="false">IF(F1605&lt;=$P$2,"Nov","")</f>
        <v>Nov</v>
      </c>
      <c r="P1605" s="97" t="n">
        <v>0</v>
      </c>
      <c r="Q1605" s="100" t="n">
        <f aca="false">K1605-P1605</f>
        <v>0</v>
      </c>
      <c r="R1605" s="98" t="n">
        <f aca="false">IFERROR(IF(O1605="Nov",(K1605/P1605-1)),0)</f>
        <v>0</v>
      </c>
      <c r="S1605" s="105" t="b">
        <f aca="false">IF(N1605&gt;0,IF(O1605="","-",IF(R1605&lt;0%,"DEGROWTH","GROWTH")))</f>
        <v>0</v>
      </c>
      <c r="T1605" s="101" t="n">
        <v>25</v>
      </c>
      <c r="U1605" s="101" t="str">
        <f aca="false">IF(F1605&lt;=$V$2,"Dec","")</f>
        <v>Dec</v>
      </c>
      <c r="V1605" s="97" t="n">
        <v>25</v>
      </c>
      <c r="W1605" s="104" t="n">
        <f aca="false">K1605-V1605</f>
        <v>-25</v>
      </c>
      <c r="X1605" s="103" t="n">
        <f aca="false">IFERROR(IF(U1605="Dec",(K1605/V1605-1)),0)</f>
        <v>-1</v>
      </c>
      <c r="Y1605" s="104" t="str">
        <f aca="false">IF(T1605&gt;0,IF(U1605="","-",IF(X1605&lt;0%,"DEGROWTH","GROWTH")))</f>
        <v>DEGROWTH</v>
      </c>
      <c r="Z1605" s="24" t="n">
        <v>1</v>
      </c>
      <c r="AA1605" s="24" t="n">
        <f aca="false">IF(H1605&gt;0,1,0)</f>
        <v>0</v>
      </c>
      <c r="AB1605" s="3" t="n">
        <v>1000001652</v>
      </c>
      <c r="AC1605" s="3"/>
    </row>
    <row r="1606" customFormat="false" ht="14.25" hidden="true" customHeight="true" outlineLevel="0" collapsed="false">
      <c r="A1606" s="23" t="s">
        <v>130</v>
      </c>
      <c r="B1606" s="65" t="s">
        <v>122</v>
      </c>
      <c r="C1606" s="65" t="s">
        <v>2790</v>
      </c>
      <c r="D1606" s="65" t="n">
        <v>1000001657</v>
      </c>
      <c r="E1606" s="66" t="s">
        <v>2791</v>
      </c>
      <c r="F1606" s="67" t="n">
        <v>43319</v>
      </c>
      <c r="G1606" s="67" t="str">
        <f aca="false">IF(I1606&gt;0,"Targeted Dealer","-")</f>
        <v>Targeted Dealer</v>
      </c>
      <c r="H1606" s="67"/>
      <c r="I1606" s="68" t="n">
        <v>60</v>
      </c>
      <c r="J1606" s="68" t="n">
        <f aca="false">I1606/$J$1*$E$1</f>
        <v>1252.25806451613</v>
      </c>
      <c r="K1606" s="97" t="n">
        <v>60</v>
      </c>
      <c r="L1606" s="69" t="n">
        <f aca="false">K1606-J1606</f>
        <v>-1192.25806451613</v>
      </c>
      <c r="M1606" s="69" t="n">
        <f aca="false">IFERROR((K1606/J1606%),"-")</f>
        <v>4.79134466769706</v>
      </c>
      <c r="N1606" s="100" t="n">
        <v>150</v>
      </c>
      <c r="O1606" s="98" t="str">
        <f aca="false">IF(F1606&lt;=$P$2,"Nov","")</f>
        <v>Nov</v>
      </c>
      <c r="P1606" s="97" t="n">
        <v>150</v>
      </c>
      <c r="Q1606" s="100" t="n">
        <f aca="false">K1606-P1606</f>
        <v>-90</v>
      </c>
      <c r="R1606" s="98" t="n">
        <f aca="false">IFERROR(IF(O1606="Nov",(K1606/P1606-1)),0)</f>
        <v>-0.6</v>
      </c>
      <c r="S1606" s="100" t="str">
        <f aca="false">IF(N1606&gt;0,IF(O1606="","-",IF(R1606&lt;0%,"DEGROWTH","GROWTH")))</f>
        <v>DEGROWTH</v>
      </c>
      <c r="T1606" s="101" t="n">
        <v>181</v>
      </c>
      <c r="U1606" s="101" t="str">
        <f aca="false">IF(F1606&lt;=$V$2,"Dec","")</f>
        <v>Dec</v>
      </c>
      <c r="V1606" s="97" t="n">
        <v>181</v>
      </c>
      <c r="W1606" s="104" t="n">
        <f aca="false">K1606-V1606</f>
        <v>-121</v>
      </c>
      <c r="X1606" s="103" t="n">
        <f aca="false">IFERROR(IF(U1606="Dec",(K1606/V1606-1)),0)</f>
        <v>-0.668508287292818</v>
      </c>
      <c r="Y1606" s="104" t="str">
        <f aca="false">IF(T1606&gt;0,IF(U1606="","-",IF(X1606&lt;0%,"DEGROWTH","GROWTH")))</f>
        <v>DEGROWTH</v>
      </c>
      <c r="Z1606" s="24" t="n">
        <v>0</v>
      </c>
      <c r="AA1606" s="24" t="n">
        <f aca="false">IF(H1606&gt;0,1,0)</f>
        <v>0</v>
      </c>
      <c r="AB1606" s="3" t="n">
        <v>1000001657</v>
      </c>
      <c r="AC1606" s="3"/>
    </row>
    <row r="1607" customFormat="false" ht="14.25" hidden="true" customHeight="true" outlineLevel="0" collapsed="false">
      <c r="A1607" s="23" t="s">
        <v>130</v>
      </c>
      <c r="B1607" s="65" t="s">
        <v>122</v>
      </c>
      <c r="C1607" s="65" t="s">
        <v>2792</v>
      </c>
      <c r="D1607" s="65" t="n">
        <v>1000001672</v>
      </c>
      <c r="E1607" s="66" t="s">
        <v>2793</v>
      </c>
      <c r="F1607" s="67" t="n">
        <v>43333</v>
      </c>
      <c r="G1607" s="67" t="str">
        <f aca="false">IF(I1607&gt;0,"Targeted Dealer","-")</f>
        <v>Targeted Dealer</v>
      </c>
      <c r="H1607" s="67"/>
      <c r="I1607" s="68" t="n">
        <v>40</v>
      </c>
      <c r="J1607" s="68" t="n">
        <f aca="false">I1607/$J$1*$E$1</f>
        <v>834.838709677419</v>
      </c>
      <c r="K1607" s="97" t="n">
        <v>60</v>
      </c>
      <c r="L1607" s="69" t="n">
        <f aca="false">K1607-J1607</f>
        <v>-774.838709677419</v>
      </c>
      <c r="M1607" s="69" t="n">
        <f aca="false">IFERROR((K1607/J1607%),"-")</f>
        <v>7.18701700154559</v>
      </c>
      <c r="N1607" s="100" t="n">
        <v>90</v>
      </c>
      <c r="O1607" s="98" t="str">
        <f aca="false">IF(F1607&lt;=$P$2,"Nov","")</f>
        <v>Nov</v>
      </c>
      <c r="P1607" s="97" t="n">
        <v>90</v>
      </c>
      <c r="Q1607" s="100" t="n">
        <f aca="false">K1607-P1607</f>
        <v>-30</v>
      </c>
      <c r="R1607" s="98" t="n">
        <f aca="false">IFERROR(IF(O1607="Nov",(K1607/P1607-1)),0)</f>
        <v>-0.333333333333333</v>
      </c>
      <c r="S1607" s="100" t="str">
        <f aca="false">IF(N1607&gt;0,IF(O1607="","-",IF(R1607&lt;0%,"DEGROWTH","GROWTH")))</f>
        <v>DEGROWTH</v>
      </c>
      <c r="T1607" s="101" t="n">
        <v>85</v>
      </c>
      <c r="U1607" s="101" t="str">
        <f aca="false">IF(F1607&lt;=$V$2,"Dec","")</f>
        <v>Dec</v>
      </c>
      <c r="V1607" s="97" t="n">
        <v>85</v>
      </c>
      <c r="W1607" s="104" t="n">
        <f aca="false">K1607-V1607</f>
        <v>-25</v>
      </c>
      <c r="X1607" s="103" t="n">
        <f aca="false">IFERROR(IF(U1607="Dec",(K1607/V1607-1)),0)</f>
        <v>-0.294117647058824</v>
      </c>
      <c r="Y1607" s="104" t="str">
        <f aca="false">IF(T1607&gt;0,IF(U1607="","-",IF(X1607&lt;0%,"DEGROWTH","GROWTH")))</f>
        <v>DEGROWTH</v>
      </c>
      <c r="Z1607" s="24" t="n">
        <v>0</v>
      </c>
      <c r="AA1607" s="24" t="n">
        <f aca="false">IF(H1607&gt;0,1,0)</f>
        <v>0</v>
      </c>
      <c r="AB1607" s="3" t="n">
        <v>1000001672</v>
      </c>
      <c r="AC1607" s="3"/>
    </row>
    <row r="1608" customFormat="false" ht="14.25" hidden="true" customHeight="true" outlineLevel="0" collapsed="false">
      <c r="A1608" s="23" t="s">
        <v>130</v>
      </c>
      <c r="B1608" s="65" t="s">
        <v>122</v>
      </c>
      <c r="C1608" s="65" t="s">
        <v>2794</v>
      </c>
      <c r="D1608" s="65" t="n">
        <v>1000001665</v>
      </c>
      <c r="E1608" s="66" t="s">
        <v>2795</v>
      </c>
      <c r="F1608" s="67" t="n">
        <v>43481</v>
      </c>
      <c r="G1608" s="67" t="str">
        <f aca="false">IF(I1608&gt;0,"Targeted Dealer","-")</f>
        <v>Targeted Dealer</v>
      </c>
      <c r="H1608" s="67"/>
      <c r="I1608" s="68" t="n">
        <v>60</v>
      </c>
      <c r="J1608" s="68" t="n">
        <f aca="false">I1608/$J$1*$E$1</f>
        <v>1252.25806451613</v>
      </c>
      <c r="K1608" s="97" t="n">
        <v>200</v>
      </c>
      <c r="L1608" s="69" t="n">
        <f aca="false">K1608-J1608</f>
        <v>-1052.25806451613</v>
      </c>
      <c r="M1608" s="69" t="n">
        <f aca="false">IFERROR((K1608/J1608%),"-")</f>
        <v>15.9711488923235</v>
      </c>
      <c r="N1608" s="100" t="n">
        <v>50</v>
      </c>
      <c r="O1608" s="98" t="str">
        <f aca="false">IF(F1608&lt;=$P$2,"Nov","")</f>
        <v>Nov</v>
      </c>
      <c r="P1608" s="97" t="n">
        <v>50</v>
      </c>
      <c r="Q1608" s="100" t="n">
        <f aca="false">K1608-P1608</f>
        <v>150</v>
      </c>
      <c r="R1608" s="98" t="n">
        <f aca="false">IFERROR(IF(O1608="Nov",(K1608/P1608-1)),0)</f>
        <v>3</v>
      </c>
      <c r="S1608" s="100" t="str">
        <f aca="false">IF(N1608&gt;0,IF(O1608="","-",IF(R1608&lt;0%,"DEGROWTH","GROWTH")))</f>
        <v>GROWTH</v>
      </c>
      <c r="T1608" s="101" t="n">
        <v>175</v>
      </c>
      <c r="U1608" s="101" t="str">
        <f aca="false">IF(F1608&lt;=$V$2,"Dec","")</f>
        <v>Dec</v>
      </c>
      <c r="V1608" s="97" t="n">
        <v>175</v>
      </c>
      <c r="W1608" s="104" t="n">
        <f aca="false">K1608-V1608</f>
        <v>25</v>
      </c>
      <c r="X1608" s="103" t="n">
        <f aca="false">IFERROR(IF(U1608="Dec",(K1608/V1608-1)),0)</f>
        <v>0.142857142857143</v>
      </c>
      <c r="Y1608" s="104" t="str">
        <f aca="false">IF(T1608&gt;0,IF(U1608="","-",IF(X1608&lt;0%,"DEGROWTH","GROWTH")))</f>
        <v>GROWTH</v>
      </c>
      <c r="Z1608" s="24" t="n">
        <v>0</v>
      </c>
      <c r="AA1608" s="24" t="n">
        <f aca="false">IF(H1608&gt;0,1,0)</f>
        <v>0</v>
      </c>
      <c r="AB1608" s="3" t="n">
        <v>1000001665</v>
      </c>
      <c r="AC1608" s="3"/>
    </row>
    <row r="1609" customFormat="false" ht="14.25" hidden="true" customHeight="true" outlineLevel="0" collapsed="false">
      <c r="A1609" s="23" t="s">
        <v>130</v>
      </c>
      <c r="B1609" s="65" t="s">
        <v>122</v>
      </c>
      <c r="C1609" s="65" t="s">
        <v>412</v>
      </c>
      <c r="D1609" s="65" t="n">
        <v>1000001647</v>
      </c>
      <c r="E1609" s="66" t="s">
        <v>413</v>
      </c>
      <c r="F1609" s="67" t="n">
        <v>44204</v>
      </c>
      <c r="G1609" s="67" t="str">
        <f aca="false">IF(I1609&gt;0,"Targeted Dealer","-")</f>
        <v>Targeted Dealer</v>
      </c>
      <c r="H1609" s="67"/>
      <c r="I1609" s="68" t="n">
        <v>30</v>
      </c>
      <c r="J1609" s="68" t="n">
        <f aca="false">I1609/$J$1*$E$1</f>
        <v>626.129032258065</v>
      </c>
      <c r="K1609" s="97" t="n">
        <v>60</v>
      </c>
      <c r="L1609" s="69" t="n">
        <f aca="false">K1609-J1609</f>
        <v>-566.129032258065</v>
      </c>
      <c r="M1609" s="69" t="n">
        <f aca="false">IFERROR((K1609/J1609%),"-")</f>
        <v>9.58268933539413</v>
      </c>
      <c r="N1609" s="100" t="n">
        <v>50</v>
      </c>
      <c r="O1609" s="98" t="str">
        <f aca="false">IF(F1609&lt;=$P$2,"Nov","")</f>
        <v>Nov</v>
      </c>
      <c r="P1609" s="97" t="n">
        <v>50</v>
      </c>
      <c r="Q1609" s="100" t="n">
        <f aca="false">K1609-P1609</f>
        <v>10</v>
      </c>
      <c r="R1609" s="98" t="n">
        <f aca="false">IFERROR(IF(O1609="Nov",(K1609/P1609-1)),0)</f>
        <v>0.2</v>
      </c>
      <c r="S1609" s="100" t="str">
        <f aca="false">IF(N1609&gt;0,IF(O1609="","-",IF(R1609&lt;0%,"DEGROWTH","GROWTH")))</f>
        <v>GROWTH</v>
      </c>
      <c r="T1609" s="101" t="n">
        <v>75</v>
      </c>
      <c r="U1609" s="101" t="str">
        <f aca="false">IF(F1609&lt;=$V$2,"Dec","")</f>
        <v>Dec</v>
      </c>
      <c r="V1609" s="97" t="n">
        <v>75</v>
      </c>
      <c r="W1609" s="104" t="n">
        <f aca="false">K1609-V1609</f>
        <v>-15</v>
      </c>
      <c r="X1609" s="103" t="n">
        <f aca="false">IFERROR(IF(U1609="Dec",(K1609/V1609-1)),0)</f>
        <v>-0.2</v>
      </c>
      <c r="Y1609" s="104" t="str">
        <f aca="false">IF(T1609&gt;0,IF(U1609="","-",IF(X1609&lt;0%,"DEGROWTH","GROWTH")))</f>
        <v>DEGROWTH</v>
      </c>
      <c r="Z1609" s="24" t="n">
        <v>0</v>
      </c>
      <c r="AA1609" s="24" t="n">
        <f aca="false">IF(H1609&gt;0,1,0)</f>
        <v>0</v>
      </c>
      <c r="AB1609" s="3" t="n">
        <v>1000001647</v>
      </c>
      <c r="AC1609" s="3"/>
    </row>
    <row r="1610" customFormat="false" ht="14.25" hidden="true" customHeight="true" outlineLevel="0" collapsed="false">
      <c r="A1610" s="23" t="s">
        <v>130</v>
      </c>
      <c r="B1610" s="65" t="s">
        <v>122</v>
      </c>
      <c r="C1610" s="65" t="s">
        <v>414</v>
      </c>
      <c r="D1610" s="65" t="n">
        <v>1000001675</v>
      </c>
      <c r="E1610" s="66" t="s">
        <v>415</v>
      </c>
      <c r="F1610" s="67" t="n">
        <v>44247</v>
      </c>
      <c r="G1610" s="67" t="str">
        <f aca="false">IF(I1610&gt;0,"Targeted Dealer","-")</f>
        <v>Targeted Dealer</v>
      </c>
      <c r="H1610" s="67"/>
      <c r="I1610" s="68" t="n">
        <v>35</v>
      </c>
      <c r="J1610" s="68" t="n">
        <f aca="false">I1610/$J$1*$E$1</f>
        <v>730.483870967742</v>
      </c>
      <c r="K1610" s="97" t="n">
        <v>120</v>
      </c>
      <c r="L1610" s="69" t="n">
        <f aca="false">K1610-J1610</f>
        <v>-610.483870967742</v>
      </c>
      <c r="M1610" s="69" t="n">
        <f aca="false">IFERROR((K1610/J1610%),"-")</f>
        <v>16.4274674321042</v>
      </c>
      <c r="N1610" s="100" t="n">
        <v>55</v>
      </c>
      <c r="O1610" s="98" t="str">
        <f aca="false">IF(F1610&lt;=$P$2,"Nov","")</f>
        <v>Nov</v>
      </c>
      <c r="P1610" s="97" t="n">
        <v>55</v>
      </c>
      <c r="Q1610" s="100" t="n">
        <f aca="false">K1610-P1610</f>
        <v>65</v>
      </c>
      <c r="R1610" s="98" t="n">
        <f aca="false">IFERROR(IF(O1610="Nov",(K1610/P1610-1)),0)</f>
        <v>1.18181818181818</v>
      </c>
      <c r="S1610" s="100" t="str">
        <f aca="false">IF(N1610&gt;0,IF(O1610="","-",IF(R1610&lt;0%,"DEGROWTH","GROWTH")))</f>
        <v>GROWTH</v>
      </c>
      <c r="T1610" s="101" t="n">
        <v>78</v>
      </c>
      <c r="U1610" s="101" t="str">
        <f aca="false">IF(F1610&lt;=$V$2,"Dec","")</f>
        <v>Dec</v>
      </c>
      <c r="V1610" s="97" t="n">
        <v>78</v>
      </c>
      <c r="W1610" s="104" t="n">
        <f aca="false">K1610-V1610</f>
        <v>42</v>
      </c>
      <c r="X1610" s="103" t="n">
        <f aca="false">IFERROR(IF(U1610="Dec",(K1610/V1610-1)),0)</f>
        <v>0.538461538461539</v>
      </c>
      <c r="Y1610" s="104" t="str">
        <f aca="false">IF(T1610&gt;0,IF(U1610="","-",IF(X1610&lt;0%,"DEGROWTH","GROWTH")))</f>
        <v>GROWTH</v>
      </c>
      <c r="Z1610" s="24" t="n">
        <v>0</v>
      </c>
      <c r="AA1610" s="24" t="n">
        <f aca="false">IF(H1610&gt;0,1,0)</f>
        <v>0</v>
      </c>
      <c r="AB1610" s="3" t="n">
        <v>1000001675</v>
      </c>
      <c r="AC1610" s="3"/>
    </row>
    <row r="1611" customFormat="false" ht="14.25" hidden="true" customHeight="true" outlineLevel="0" collapsed="false">
      <c r="A1611" s="23" t="s">
        <v>130</v>
      </c>
      <c r="B1611" s="65" t="s">
        <v>122</v>
      </c>
      <c r="C1611" s="65" t="s">
        <v>3935</v>
      </c>
      <c r="D1611" s="65" t="n">
        <v>1000001641</v>
      </c>
      <c r="E1611" s="66" t="s">
        <v>3936</v>
      </c>
      <c r="F1611" s="67" t="n">
        <v>44369</v>
      </c>
      <c r="G1611" s="67" t="str">
        <f aca="false">IF(I1611&gt;0,"Targeted Dealer","-")</f>
        <v>Targeted Dealer</v>
      </c>
      <c r="H1611" s="67"/>
      <c r="I1611" s="68" t="n">
        <v>90</v>
      </c>
      <c r="J1611" s="68" t="n">
        <f aca="false">I1611/$J$1*$E$1</f>
        <v>1878.38709677419</v>
      </c>
      <c r="K1611" s="97" t="n">
        <v>150</v>
      </c>
      <c r="L1611" s="69" t="n">
        <f aca="false">K1611-J1611</f>
        <v>-1728.38709677419</v>
      </c>
      <c r="M1611" s="69" t="n">
        <f aca="false">IFERROR((K1611/J1611%),"-")</f>
        <v>7.98557444616177</v>
      </c>
      <c r="N1611" s="100" t="n">
        <v>205</v>
      </c>
      <c r="O1611" s="98" t="str">
        <f aca="false">IF(F1611&lt;=$P$2,"Nov","")</f>
        <v>Nov</v>
      </c>
      <c r="P1611" s="97" t="n">
        <v>205</v>
      </c>
      <c r="Q1611" s="100" t="n">
        <f aca="false">K1611-P1611</f>
        <v>-55</v>
      </c>
      <c r="R1611" s="98" t="n">
        <f aca="false">IFERROR(IF(O1611="Nov",(K1611/P1611-1)),0)</f>
        <v>-0.268292682926829</v>
      </c>
      <c r="S1611" s="100" t="str">
        <f aca="false">IF(N1611&gt;0,IF(O1611="","-",IF(R1611&lt;0%,"DEGROWTH","GROWTH")))</f>
        <v>DEGROWTH</v>
      </c>
      <c r="T1611" s="101" t="n">
        <v>250</v>
      </c>
      <c r="U1611" s="101" t="str">
        <f aca="false">IF(F1611&lt;=$V$2,"Dec","")</f>
        <v>Dec</v>
      </c>
      <c r="V1611" s="97" t="n">
        <v>250</v>
      </c>
      <c r="W1611" s="104" t="n">
        <f aca="false">K1611-V1611</f>
        <v>-100</v>
      </c>
      <c r="X1611" s="103" t="n">
        <f aca="false">IFERROR(IF(U1611="Dec",(K1611/V1611-1)),0)</f>
        <v>-0.4</v>
      </c>
      <c r="Y1611" s="104" t="str">
        <f aca="false">IF(T1611&gt;0,IF(U1611="","-",IF(X1611&lt;0%,"DEGROWTH","GROWTH")))</f>
        <v>DEGROWTH</v>
      </c>
      <c r="Z1611" s="24" t="n">
        <v>0</v>
      </c>
      <c r="AA1611" s="24" t="n">
        <f aca="false">IF(H1611&gt;0,1,0)</f>
        <v>0</v>
      </c>
      <c r="AB1611" s="3" t="n">
        <v>1000001641</v>
      </c>
      <c r="AC1611" s="3"/>
    </row>
    <row r="1612" customFormat="false" ht="14.25" hidden="true" customHeight="true" outlineLevel="0" collapsed="false">
      <c r="A1612" s="23" t="s">
        <v>130</v>
      </c>
      <c r="B1612" s="65" t="s">
        <v>122</v>
      </c>
      <c r="C1612" s="65" t="s">
        <v>2796</v>
      </c>
      <c r="D1612" s="65" t="n">
        <v>1000001644</v>
      </c>
      <c r="E1612" s="66" t="s">
        <v>2797</v>
      </c>
      <c r="F1612" s="67" t="n">
        <v>44396</v>
      </c>
      <c r="G1612" s="67" t="str">
        <f aca="false">IF(I1612&gt;0,"Targeted Dealer","-")</f>
        <v>Targeted Dealer</v>
      </c>
      <c r="H1612" s="67"/>
      <c r="I1612" s="68" t="n">
        <v>55</v>
      </c>
      <c r="J1612" s="68" t="n">
        <f aca="false">I1612/$J$1*$E$1</f>
        <v>1147.90322580645</v>
      </c>
      <c r="K1612" s="97" t="n">
        <v>130</v>
      </c>
      <c r="L1612" s="69" t="n">
        <f aca="false">K1612-J1612</f>
        <v>-1017.90322580645</v>
      </c>
      <c r="M1612" s="69" t="n">
        <f aca="false">IFERROR((K1612/J1612%),"-")</f>
        <v>11.324996487284</v>
      </c>
      <c r="N1612" s="100" t="n">
        <v>100</v>
      </c>
      <c r="O1612" s="98" t="str">
        <f aca="false">IF(F1612&lt;=$P$2,"Nov","")</f>
        <v>Nov</v>
      </c>
      <c r="P1612" s="97" t="n">
        <v>100</v>
      </c>
      <c r="Q1612" s="100" t="n">
        <f aca="false">K1612-P1612</f>
        <v>30</v>
      </c>
      <c r="R1612" s="98" t="n">
        <f aca="false">IFERROR(IF(O1612="Nov",(K1612/P1612-1)),0)</f>
        <v>0.3</v>
      </c>
      <c r="S1612" s="100" t="str">
        <f aca="false">IF(N1612&gt;0,IF(O1612="","-",IF(R1612&lt;0%,"DEGROWTH","GROWTH")))</f>
        <v>GROWTH</v>
      </c>
      <c r="T1612" s="101" t="n">
        <v>125</v>
      </c>
      <c r="U1612" s="101" t="str">
        <f aca="false">IF(F1612&lt;=$V$2,"Dec","")</f>
        <v>Dec</v>
      </c>
      <c r="V1612" s="97" t="n">
        <v>125</v>
      </c>
      <c r="W1612" s="104" t="n">
        <f aca="false">K1612-V1612</f>
        <v>5</v>
      </c>
      <c r="X1612" s="103" t="n">
        <f aca="false">IFERROR(IF(U1612="Dec",(K1612/V1612-1)),0)</f>
        <v>0.04</v>
      </c>
      <c r="Y1612" s="104" t="str">
        <f aca="false">IF(T1612&gt;0,IF(U1612="","-",IF(X1612&lt;0%,"DEGROWTH","GROWTH")))</f>
        <v>GROWTH</v>
      </c>
      <c r="Z1612" s="24" t="n">
        <v>0</v>
      </c>
      <c r="AA1612" s="24" t="n">
        <f aca="false">IF(H1612&gt;0,1,0)</f>
        <v>0</v>
      </c>
      <c r="AB1612" s="3" t="n">
        <v>1000001644</v>
      </c>
      <c r="AC1612" s="3"/>
    </row>
    <row r="1613" customFormat="false" ht="14.25" hidden="true" customHeight="true" outlineLevel="0" collapsed="false">
      <c r="A1613" s="23" t="s">
        <v>130</v>
      </c>
      <c r="B1613" s="65" t="s">
        <v>122</v>
      </c>
      <c r="C1613" s="65" t="s">
        <v>416</v>
      </c>
      <c r="D1613" s="65" t="n">
        <v>1000002000</v>
      </c>
      <c r="E1613" s="66" t="s">
        <v>417</v>
      </c>
      <c r="F1613" s="67" t="n">
        <v>44473</v>
      </c>
      <c r="G1613" s="67" t="str">
        <f aca="false">IF(I1613&gt;0,"Targeted Dealer","-")</f>
        <v>Targeted Dealer</v>
      </c>
      <c r="H1613" s="67"/>
      <c r="I1613" s="68" t="n">
        <v>30</v>
      </c>
      <c r="J1613" s="68" t="n">
        <f aca="false">I1613/$J$1*$E$1</f>
        <v>626.129032258065</v>
      </c>
      <c r="K1613" s="97" t="n">
        <v>65</v>
      </c>
      <c r="L1613" s="69" t="n">
        <f aca="false">K1613-J1613</f>
        <v>-561.129032258065</v>
      </c>
      <c r="M1613" s="69" t="n">
        <f aca="false">IFERROR((K1613/J1613%),"-")</f>
        <v>10.3812467800103</v>
      </c>
      <c r="N1613" s="100" t="n">
        <v>25</v>
      </c>
      <c r="O1613" s="98" t="str">
        <f aca="false">IF(F1613&lt;=$P$2,"Nov","")</f>
        <v>Nov</v>
      </c>
      <c r="P1613" s="97" t="n">
        <v>25</v>
      </c>
      <c r="Q1613" s="100" t="n">
        <f aca="false">K1613-P1613</f>
        <v>40</v>
      </c>
      <c r="R1613" s="98" t="n">
        <f aca="false">IFERROR(IF(O1613="Nov",(K1613/P1613-1)),0)</f>
        <v>1.6</v>
      </c>
      <c r="S1613" s="100" t="str">
        <f aca="false">IF(N1613&gt;0,IF(O1613="","-",IF(R1613&lt;0%,"DEGROWTH","GROWTH")))</f>
        <v>GROWTH</v>
      </c>
      <c r="T1613" s="101" t="n">
        <v>90</v>
      </c>
      <c r="U1613" s="101" t="str">
        <f aca="false">IF(F1613&lt;=$V$2,"Dec","")</f>
        <v>Dec</v>
      </c>
      <c r="V1613" s="97" t="n">
        <v>90</v>
      </c>
      <c r="W1613" s="104" t="n">
        <f aca="false">K1613-V1613</f>
        <v>-25</v>
      </c>
      <c r="X1613" s="103" t="n">
        <f aca="false">IFERROR(IF(U1613="Dec",(K1613/V1613-1)),0)</f>
        <v>-0.277777777777778</v>
      </c>
      <c r="Y1613" s="104" t="str">
        <f aca="false">IF(T1613&gt;0,IF(U1613="","-",IF(X1613&lt;0%,"DEGROWTH","GROWTH")))</f>
        <v>DEGROWTH</v>
      </c>
      <c r="Z1613" s="24" t="n">
        <v>0</v>
      </c>
      <c r="AA1613" s="24" t="n">
        <f aca="false">IF(H1613&gt;0,1,0)</f>
        <v>0</v>
      </c>
      <c r="AB1613" s="3" t="n">
        <v>1000002000</v>
      </c>
      <c r="AC1613" s="3"/>
    </row>
    <row r="1614" customFormat="false" ht="14.25" hidden="true" customHeight="true" outlineLevel="0" collapsed="false">
      <c r="A1614" s="23" t="s">
        <v>130</v>
      </c>
      <c r="B1614" s="65" t="s">
        <v>122</v>
      </c>
      <c r="C1614" s="65" t="s">
        <v>418</v>
      </c>
      <c r="D1614" s="65" t="n">
        <v>1000002005</v>
      </c>
      <c r="E1614" s="66" t="s">
        <v>419</v>
      </c>
      <c r="F1614" s="67" t="n">
        <v>44478</v>
      </c>
      <c r="G1614" s="67" t="str">
        <f aca="false">IF(I1614&gt;0,"Targeted Dealer","-")</f>
        <v>Targeted Dealer</v>
      </c>
      <c r="H1614" s="67"/>
      <c r="I1614" s="68" t="n">
        <v>10</v>
      </c>
      <c r="J1614" s="68" t="n">
        <f aca="false">I1614/$J$1*$E$1</f>
        <v>208.709677419355</v>
      </c>
      <c r="K1614" s="97" t="n">
        <v>0</v>
      </c>
      <c r="L1614" s="69" t="n">
        <f aca="false">K1614-J1614</f>
        <v>-208.709677419355</v>
      </c>
      <c r="M1614" s="69" t="n">
        <f aca="false">IFERROR((K1614/J1614%),"-")</f>
        <v>0</v>
      </c>
      <c r="N1614" s="100" t="n">
        <v>0</v>
      </c>
      <c r="O1614" s="98" t="str">
        <f aca="false">IF(F1614&lt;=$P$2,"Nov","")</f>
        <v>Nov</v>
      </c>
      <c r="P1614" s="97" t="n">
        <v>0</v>
      </c>
      <c r="Q1614" s="100" t="n">
        <f aca="false">K1614-P1614</f>
        <v>0</v>
      </c>
      <c r="R1614" s="98" t="n">
        <f aca="false">IFERROR(IF(O1614="Nov",(K1614/P1614-1)),0)</f>
        <v>0</v>
      </c>
      <c r="S1614" s="105" t="b">
        <f aca="false">IF(N1614&gt;0,IF(O1614="","-",IF(R1614&lt;0%,"DEGROWTH","GROWTH")))</f>
        <v>0</v>
      </c>
      <c r="T1614" s="101" t="n">
        <v>10</v>
      </c>
      <c r="U1614" s="101" t="str">
        <f aca="false">IF(F1614&lt;=$V$2,"Dec","")</f>
        <v>Dec</v>
      </c>
      <c r="V1614" s="97" t="n">
        <v>10</v>
      </c>
      <c r="W1614" s="104" t="n">
        <f aca="false">K1614-V1614</f>
        <v>-10</v>
      </c>
      <c r="X1614" s="103" t="n">
        <f aca="false">IFERROR(IF(U1614="Dec",(K1614/V1614-1)),0)</f>
        <v>-1</v>
      </c>
      <c r="Y1614" s="104" t="str">
        <f aca="false">IF(T1614&gt;0,IF(U1614="","-",IF(X1614&lt;0%,"DEGROWTH","GROWTH")))</f>
        <v>DEGROWTH</v>
      </c>
      <c r="Z1614" s="24" t="n">
        <v>1</v>
      </c>
      <c r="AA1614" s="24" t="n">
        <f aca="false">IF(H1614&gt;0,1,0)</f>
        <v>0</v>
      </c>
      <c r="AB1614" s="3" t="n">
        <v>1000002005</v>
      </c>
      <c r="AC1614" s="3"/>
    </row>
    <row r="1615" customFormat="false" ht="14.25" hidden="true" customHeight="true" outlineLevel="0" collapsed="false">
      <c r="A1615" s="23" t="s">
        <v>130</v>
      </c>
      <c r="B1615" s="65" t="s">
        <v>122</v>
      </c>
      <c r="C1615" s="65" t="s">
        <v>2798</v>
      </c>
      <c r="D1615" s="65" t="n">
        <v>1000002049</v>
      </c>
      <c r="E1615" s="66" t="s">
        <v>2799</v>
      </c>
      <c r="F1615" s="67" t="n">
        <v>44501</v>
      </c>
      <c r="G1615" s="67" t="str">
        <f aca="false">IF(I1615&gt;0,"Targeted Dealer","-")</f>
        <v>Targeted Dealer</v>
      </c>
      <c r="H1615" s="67"/>
      <c r="I1615" s="68" t="n">
        <v>15</v>
      </c>
      <c r="J1615" s="68" t="n">
        <f aca="false">I1615/$J$1*$E$1</f>
        <v>313.064516129032</v>
      </c>
      <c r="K1615" s="97" t="n">
        <v>23.5</v>
      </c>
      <c r="L1615" s="69" t="n">
        <f aca="false">K1615-J1615</f>
        <v>-289.564516129032</v>
      </c>
      <c r="M1615" s="69" t="n">
        <f aca="false">IFERROR((K1615/J1615%),"-")</f>
        <v>7.50643997939207</v>
      </c>
      <c r="N1615" s="100" t="n">
        <v>0</v>
      </c>
      <c r="O1615" s="98" t="str">
        <f aca="false">IF(F1615&lt;=$P$2,"Nov","")</f>
        <v>Nov</v>
      </c>
      <c r="P1615" s="97" t="n">
        <v>0</v>
      </c>
      <c r="Q1615" s="100" t="n">
        <f aca="false">K1615-P1615</f>
        <v>23.5</v>
      </c>
      <c r="R1615" s="98" t="n">
        <f aca="false">IFERROR(IF(O1615="Nov",(K1615/P1615-1)),0)</f>
        <v>0</v>
      </c>
      <c r="S1615" s="105" t="b">
        <f aca="false">IF(N1615&gt;0,IF(O1615="","-",IF(R1615&lt;0%,"DEGROWTH","GROWTH")))</f>
        <v>0</v>
      </c>
      <c r="T1615" s="101" t="n">
        <v>30</v>
      </c>
      <c r="U1615" s="101" t="str">
        <f aca="false">IF(F1615&lt;=$V$2,"Dec","")</f>
        <v>Dec</v>
      </c>
      <c r="V1615" s="97" t="n">
        <v>30</v>
      </c>
      <c r="W1615" s="104" t="n">
        <f aca="false">K1615-V1615</f>
        <v>-6.5</v>
      </c>
      <c r="X1615" s="103" t="n">
        <f aca="false">IFERROR(IF(U1615="Dec",(K1615/V1615-1)),0)</f>
        <v>-0.216666666666667</v>
      </c>
      <c r="Y1615" s="104" t="str">
        <f aca="false">IF(T1615&gt;0,IF(U1615="","-",IF(X1615&lt;0%,"DEGROWTH","GROWTH")))</f>
        <v>DEGROWTH</v>
      </c>
      <c r="Z1615" s="24" t="n">
        <v>0</v>
      </c>
      <c r="AA1615" s="24" t="n">
        <f aca="false">IF(H1615&gt;0,1,0)</f>
        <v>0</v>
      </c>
      <c r="AB1615" s="3" t="n">
        <v>1000002049</v>
      </c>
      <c r="AC1615" s="3"/>
    </row>
    <row r="1616" customFormat="false" ht="14.25" hidden="true" customHeight="true" outlineLevel="0" collapsed="false">
      <c r="A1616" s="23" t="s">
        <v>130</v>
      </c>
      <c r="B1616" s="65" t="s">
        <v>122</v>
      </c>
      <c r="C1616" s="65" t="s">
        <v>2800</v>
      </c>
      <c r="D1616" s="65" t="n">
        <v>1000002059</v>
      </c>
      <c r="E1616" s="66" t="s">
        <v>2801</v>
      </c>
      <c r="F1616" s="67" t="n">
        <v>44532</v>
      </c>
      <c r="G1616" s="67" t="str">
        <f aca="false">IF(I1616&gt;0,"Targeted Dealer","-")</f>
        <v>Targeted Dealer</v>
      </c>
      <c r="H1616" s="67"/>
      <c r="I1616" s="68" t="n">
        <v>20</v>
      </c>
      <c r="J1616" s="68" t="n">
        <f aca="false">I1616/$J$1*$E$1</f>
        <v>417.41935483871</v>
      </c>
      <c r="K1616" s="97" t="n">
        <v>25</v>
      </c>
      <c r="L1616" s="69" t="n">
        <f aca="false">K1616-J1616</f>
        <v>-392.41935483871</v>
      </c>
      <c r="M1616" s="69" t="n">
        <f aca="false">IFERROR((K1616/J1616%),"-")</f>
        <v>5.98918083462133</v>
      </c>
      <c r="N1616" s="100" t="n">
        <v>0</v>
      </c>
      <c r="O1616" s="98" t="str">
        <f aca="false">IF(F1616&lt;=$P$2,"Nov","")</f>
        <v>Nov</v>
      </c>
      <c r="P1616" s="97" t="n">
        <v>0</v>
      </c>
      <c r="Q1616" s="100" t="n">
        <f aca="false">K1616-P1616</f>
        <v>25</v>
      </c>
      <c r="R1616" s="98" t="n">
        <f aca="false">IFERROR(IF(O1616="Nov",(K1616/P1616-1)),0)</f>
        <v>0</v>
      </c>
      <c r="S1616" s="105" t="b">
        <f aca="false">IF(N1616&gt;0,IF(O1616="","-",IF(R1616&lt;0%,"DEGROWTH","GROWTH")))</f>
        <v>0</v>
      </c>
      <c r="T1616" s="101" t="n">
        <v>45</v>
      </c>
      <c r="U1616" s="101" t="str">
        <f aca="false">IF(F1616&lt;=$V$2,"Dec","")</f>
        <v>Dec</v>
      </c>
      <c r="V1616" s="97" t="n">
        <v>45</v>
      </c>
      <c r="W1616" s="104" t="n">
        <f aca="false">K1616-V1616</f>
        <v>-20</v>
      </c>
      <c r="X1616" s="103" t="n">
        <f aca="false">IFERROR(IF(U1616="Dec",(K1616/V1616-1)),0)</f>
        <v>-0.444444444444444</v>
      </c>
      <c r="Y1616" s="104" t="str">
        <f aca="false">IF(T1616&gt;0,IF(U1616="","-",IF(X1616&lt;0%,"DEGROWTH","GROWTH")))</f>
        <v>DEGROWTH</v>
      </c>
      <c r="Z1616" s="24" t="n">
        <v>1</v>
      </c>
      <c r="AA1616" s="24" t="n">
        <f aca="false">IF(H1616&gt;0,1,0)</f>
        <v>0</v>
      </c>
      <c r="AB1616" s="3" t="n">
        <v>1000002059</v>
      </c>
      <c r="AC1616" s="3"/>
    </row>
    <row r="1617" customFormat="false" ht="14.25" hidden="true" customHeight="true" outlineLevel="0" collapsed="false">
      <c r="A1617" s="23" t="s">
        <v>130</v>
      </c>
      <c r="B1617" s="65" t="s">
        <v>122</v>
      </c>
      <c r="C1617" s="65" t="s">
        <v>3057</v>
      </c>
      <c r="D1617" s="65" t="n">
        <v>1000002528</v>
      </c>
      <c r="E1617" s="66" t="s">
        <v>4640</v>
      </c>
      <c r="F1617" s="67" t="n">
        <v>44596</v>
      </c>
      <c r="G1617" s="67" t="str">
        <f aca="false">IF(I1617&gt;0,"Targeted Dealer","-")</f>
        <v>-</v>
      </c>
      <c r="H1617" s="67"/>
      <c r="I1617" s="68" t="n">
        <v>0</v>
      </c>
      <c r="J1617" s="68" t="n">
        <f aca="false">I1617/$J$1*$E$1</f>
        <v>0</v>
      </c>
      <c r="K1617" s="97" t="n">
        <v>0</v>
      </c>
      <c r="L1617" s="69" t="n">
        <f aca="false">K1617-J1617</f>
        <v>0</v>
      </c>
      <c r="M1617" s="69" t="str">
        <f aca="false">IFERROR((K1617/J1617%),"-")</f>
        <v>-</v>
      </c>
      <c r="N1617" s="100" t="n">
        <v>0</v>
      </c>
      <c r="O1617" s="98" t="str">
        <f aca="false">IF(F1617&lt;=$P$2,"Nov","")</f>
        <v>Nov</v>
      </c>
      <c r="P1617" s="97" t="n">
        <v>0</v>
      </c>
      <c r="Q1617" s="100" t="n">
        <f aca="false">K1617-P1617</f>
        <v>0</v>
      </c>
      <c r="R1617" s="98" t="n">
        <f aca="false">IFERROR(IF(O1617="Nov",(K1617/P1617-1)),0)</f>
        <v>0</v>
      </c>
      <c r="S1617" s="105" t="b">
        <f aca="false">IF(N1617&gt;0,IF(O1617="","-",IF(R1617&lt;0%,"DEGROWTH","GROWTH")))</f>
        <v>0</v>
      </c>
      <c r="T1617" s="101" t="n">
        <v>0</v>
      </c>
      <c r="U1617" s="101" t="str">
        <f aca="false">IF(F1617&lt;=$V$2,"Dec","")</f>
        <v>Dec</v>
      </c>
      <c r="V1617" s="97" t="n">
        <v>0</v>
      </c>
      <c r="W1617" s="104" t="n">
        <f aca="false">K1617-V1617</f>
        <v>0</v>
      </c>
      <c r="X1617" s="103" t="n">
        <f aca="false">IFERROR(IF(U1617="Dec",(K1617/V1617-1)),0)</f>
        <v>0</v>
      </c>
      <c r="Y1617" s="106" t="b">
        <f aca="false">IF(T1617&gt;0,IF(U1617="","-",IF(X1617&lt;0%,"DEGROWTH","GROWTH")))</f>
        <v>0</v>
      </c>
      <c r="Z1617" s="24" t="n">
        <v>1</v>
      </c>
      <c r="AA1617" s="24" t="n">
        <f aca="false">IF(H1617&gt;0,1,0)</f>
        <v>0</v>
      </c>
      <c r="AB1617" s="3" t="n">
        <v>1000002528</v>
      </c>
      <c r="AC1617" s="3"/>
    </row>
    <row r="1618" customFormat="false" ht="14.25" hidden="true" customHeight="true" outlineLevel="0" collapsed="false">
      <c r="A1618" s="23" t="s">
        <v>130</v>
      </c>
      <c r="B1618" s="65" t="s">
        <v>122</v>
      </c>
      <c r="C1618" s="65" t="s">
        <v>2802</v>
      </c>
      <c r="D1618" s="65" t="n">
        <v>1000002553</v>
      </c>
      <c r="E1618" s="66" t="s">
        <v>2803</v>
      </c>
      <c r="F1618" s="67" t="n">
        <v>44615</v>
      </c>
      <c r="G1618" s="67" t="str">
        <f aca="false">IF(I1618&gt;0,"Targeted Dealer","-")</f>
        <v>Targeted Dealer</v>
      </c>
      <c r="H1618" s="67"/>
      <c r="I1618" s="68" t="n">
        <v>25</v>
      </c>
      <c r="J1618" s="68" t="n">
        <f aca="false">I1618/$J$1*$E$1</f>
        <v>521.774193548387</v>
      </c>
      <c r="K1618" s="97" t="n">
        <v>30</v>
      </c>
      <c r="L1618" s="69" t="n">
        <f aca="false">K1618-J1618</f>
        <v>-491.774193548387</v>
      </c>
      <c r="M1618" s="69" t="n">
        <f aca="false">IFERROR((K1618/J1618%),"-")</f>
        <v>5.74961360123648</v>
      </c>
      <c r="N1618" s="100" t="n">
        <v>60</v>
      </c>
      <c r="O1618" s="98" t="str">
        <f aca="false">IF(F1618&lt;=$P$2,"Nov","")</f>
        <v>Nov</v>
      </c>
      <c r="P1618" s="97" t="n">
        <v>60</v>
      </c>
      <c r="Q1618" s="100" t="n">
        <f aca="false">K1618-P1618</f>
        <v>-30</v>
      </c>
      <c r="R1618" s="98" t="n">
        <f aca="false">IFERROR(IF(O1618="Nov",(K1618/P1618-1)),0)</f>
        <v>-0.5</v>
      </c>
      <c r="S1618" s="100" t="str">
        <f aca="false">IF(N1618&gt;0,IF(O1618="","-",IF(R1618&lt;0%,"DEGROWTH","GROWTH")))</f>
        <v>DEGROWTH</v>
      </c>
      <c r="T1618" s="101" t="n">
        <v>50</v>
      </c>
      <c r="U1618" s="101" t="str">
        <f aca="false">IF(F1618&lt;=$V$2,"Dec","")</f>
        <v>Dec</v>
      </c>
      <c r="V1618" s="97" t="n">
        <v>50</v>
      </c>
      <c r="W1618" s="104" t="n">
        <f aca="false">K1618-V1618</f>
        <v>-20</v>
      </c>
      <c r="X1618" s="103" t="n">
        <f aca="false">IFERROR(IF(U1618="Dec",(K1618/V1618-1)),0)</f>
        <v>-0.4</v>
      </c>
      <c r="Y1618" s="104" t="str">
        <f aca="false">IF(T1618&gt;0,IF(U1618="","-",IF(X1618&lt;0%,"DEGROWTH","GROWTH")))</f>
        <v>DEGROWTH</v>
      </c>
      <c r="Z1618" s="24" t="n">
        <v>0</v>
      </c>
      <c r="AA1618" s="24" t="n">
        <f aca="false">IF(H1618&gt;0,1,0)</f>
        <v>0</v>
      </c>
      <c r="AB1618" s="3" t="n">
        <v>1000002553</v>
      </c>
      <c r="AC1618" s="3"/>
    </row>
    <row r="1619" customFormat="false" ht="14.25" hidden="true" customHeight="true" outlineLevel="0" collapsed="false">
      <c r="A1619" s="23" t="s">
        <v>130</v>
      </c>
      <c r="B1619" s="65" t="s">
        <v>122</v>
      </c>
      <c r="C1619" s="65" t="s">
        <v>4641</v>
      </c>
      <c r="D1619" s="65" t="n">
        <v>1000002649</v>
      </c>
      <c r="E1619" s="66" t="s">
        <v>4642</v>
      </c>
      <c r="F1619" s="67" t="n">
        <v>44648</v>
      </c>
      <c r="G1619" s="67" t="str">
        <f aca="false">IF(I1619&gt;0,"Targeted Dealer","-")</f>
        <v>Targeted Dealer</v>
      </c>
      <c r="H1619" s="67"/>
      <c r="I1619" s="68" t="n">
        <v>15</v>
      </c>
      <c r="J1619" s="68" t="n">
        <f aca="false">I1619/$J$1*$E$1</f>
        <v>313.064516129032</v>
      </c>
      <c r="K1619" s="97" t="n">
        <v>0</v>
      </c>
      <c r="L1619" s="69" t="n">
        <f aca="false">K1619-J1619</f>
        <v>-313.064516129032</v>
      </c>
      <c r="M1619" s="69" t="n">
        <f aca="false">IFERROR((K1619/J1619%),"-")</f>
        <v>0</v>
      </c>
      <c r="N1619" s="100" t="n">
        <v>10</v>
      </c>
      <c r="O1619" s="98" t="str">
        <f aca="false">IF(F1619&lt;=$P$2,"Nov","")</f>
        <v>Nov</v>
      </c>
      <c r="P1619" s="97" t="n">
        <v>10</v>
      </c>
      <c r="Q1619" s="100" t="n">
        <f aca="false">K1619-P1619</f>
        <v>-10</v>
      </c>
      <c r="R1619" s="98" t="n">
        <f aca="false">IFERROR(IF(O1619="Nov",(K1619/P1619-1)),0)</f>
        <v>-1</v>
      </c>
      <c r="S1619" s="100" t="str">
        <f aca="false">IF(N1619&gt;0,IF(O1619="","-",IF(R1619&lt;0%,"DEGROWTH","GROWTH")))</f>
        <v>DEGROWTH</v>
      </c>
      <c r="T1619" s="101" t="n">
        <v>23</v>
      </c>
      <c r="U1619" s="101" t="str">
        <f aca="false">IF(F1619&lt;=$V$2,"Dec","")</f>
        <v>Dec</v>
      </c>
      <c r="V1619" s="97" t="n">
        <v>23</v>
      </c>
      <c r="W1619" s="104" t="n">
        <f aca="false">K1619-V1619</f>
        <v>-23</v>
      </c>
      <c r="X1619" s="103" t="n">
        <f aca="false">IFERROR(IF(U1619="Dec",(K1619/V1619-1)),0)</f>
        <v>-1</v>
      </c>
      <c r="Y1619" s="104" t="str">
        <f aca="false">IF(T1619&gt;0,IF(U1619="","-",IF(X1619&lt;0%,"DEGROWTH","GROWTH")))</f>
        <v>DEGROWTH</v>
      </c>
      <c r="Z1619" s="24" t="n">
        <v>1</v>
      </c>
      <c r="AA1619" s="24" t="n">
        <f aca="false">IF(H1619&gt;0,1,0)</f>
        <v>0</v>
      </c>
      <c r="AB1619" s="3" t="n">
        <v>1000002649</v>
      </c>
      <c r="AC1619" s="3"/>
    </row>
    <row r="1620" customFormat="false" ht="14.25" hidden="true" customHeight="true" outlineLevel="0" collapsed="false">
      <c r="A1620" s="23" t="s">
        <v>130</v>
      </c>
      <c r="B1620" s="65" t="s">
        <v>122</v>
      </c>
      <c r="C1620" s="65" t="s">
        <v>2804</v>
      </c>
      <c r="D1620" s="65" t="n">
        <v>1000002789</v>
      </c>
      <c r="E1620" s="66" t="s">
        <v>2805</v>
      </c>
      <c r="F1620" s="67" t="n">
        <v>44711</v>
      </c>
      <c r="G1620" s="67" t="str">
        <f aca="false">IF(I1620&gt;0,"Targeted Dealer","-")</f>
        <v>Targeted Dealer</v>
      </c>
      <c r="H1620" s="67"/>
      <c r="I1620" s="68" t="n">
        <v>20</v>
      </c>
      <c r="J1620" s="68" t="n">
        <f aca="false">I1620/$J$1*$E$1</f>
        <v>417.41935483871</v>
      </c>
      <c r="K1620" s="97" t="n">
        <v>25</v>
      </c>
      <c r="L1620" s="69" t="n">
        <f aca="false">K1620-J1620</f>
        <v>-392.41935483871</v>
      </c>
      <c r="M1620" s="69" t="n">
        <f aca="false">IFERROR((K1620/J1620%),"-")</f>
        <v>5.98918083462133</v>
      </c>
      <c r="N1620" s="100" t="n">
        <v>0</v>
      </c>
      <c r="O1620" s="98" t="str">
        <f aca="false">IF(F1620&lt;=$P$2,"Nov","")</f>
        <v>Nov</v>
      </c>
      <c r="P1620" s="97" t="n">
        <v>0</v>
      </c>
      <c r="Q1620" s="100" t="n">
        <f aca="false">K1620-P1620</f>
        <v>25</v>
      </c>
      <c r="R1620" s="98" t="n">
        <f aca="false">IFERROR(IF(O1620="Nov",(K1620/P1620-1)),0)</f>
        <v>0</v>
      </c>
      <c r="S1620" s="105" t="b">
        <f aca="false">IF(N1620&gt;0,IF(O1620="","-",IF(R1620&lt;0%,"DEGROWTH","GROWTH")))</f>
        <v>0</v>
      </c>
      <c r="T1620" s="101" t="n">
        <v>50</v>
      </c>
      <c r="U1620" s="101" t="str">
        <f aca="false">IF(F1620&lt;=$V$2,"Dec","")</f>
        <v>Dec</v>
      </c>
      <c r="V1620" s="97" t="n">
        <v>50</v>
      </c>
      <c r="W1620" s="104" t="n">
        <f aca="false">K1620-V1620</f>
        <v>-25</v>
      </c>
      <c r="X1620" s="103" t="n">
        <f aca="false">IFERROR(IF(U1620="Dec",(K1620/V1620-1)),0)</f>
        <v>-0.5</v>
      </c>
      <c r="Y1620" s="104" t="str">
        <f aca="false">IF(T1620&gt;0,IF(U1620="","-",IF(X1620&lt;0%,"DEGROWTH","GROWTH")))</f>
        <v>DEGROWTH</v>
      </c>
      <c r="Z1620" s="24" t="n">
        <v>0</v>
      </c>
      <c r="AA1620" s="24" t="n">
        <f aca="false">IF(H1620&gt;0,1,0)</f>
        <v>0</v>
      </c>
      <c r="AB1620" s="3" t="n">
        <v>1000002789</v>
      </c>
      <c r="AC1620" s="3"/>
    </row>
    <row r="1621" customFormat="false" ht="14.25" hidden="true" customHeight="true" outlineLevel="0" collapsed="false">
      <c r="A1621" s="23" t="s">
        <v>130</v>
      </c>
      <c r="B1621" s="65" t="s">
        <v>122</v>
      </c>
      <c r="C1621" s="65" t="s">
        <v>2806</v>
      </c>
      <c r="D1621" s="65" t="n">
        <v>1000003280</v>
      </c>
      <c r="E1621" s="66" t="s">
        <v>2807</v>
      </c>
      <c r="F1621" s="67" t="n">
        <v>44951</v>
      </c>
      <c r="G1621" s="67" t="str">
        <f aca="false">IF(I1621&gt;0,"Targeted Dealer","-")</f>
        <v>Targeted Dealer</v>
      </c>
      <c r="H1621" s="67"/>
      <c r="I1621" s="68" t="n">
        <v>35</v>
      </c>
      <c r="J1621" s="68" t="n">
        <f aca="false">I1621/$J$1*$E$1</f>
        <v>730.483870967742</v>
      </c>
      <c r="K1621" s="97" t="n">
        <v>60</v>
      </c>
      <c r="L1621" s="69" t="n">
        <f aca="false">K1621-J1621</f>
        <v>-670.483870967742</v>
      </c>
      <c r="M1621" s="69" t="n">
        <f aca="false">IFERROR((K1621/J1621%),"-")</f>
        <v>8.21373371605211</v>
      </c>
      <c r="N1621" s="100" t="n">
        <v>20</v>
      </c>
      <c r="O1621" s="98" t="str">
        <f aca="false">IF(F1621&lt;=$P$2,"Nov","")</f>
        <v>Nov</v>
      </c>
      <c r="P1621" s="97" t="n">
        <v>20</v>
      </c>
      <c r="Q1621" s="100" t="n">
        <f aca="false">K1621-P1621</f>
        <v>40</v>
      </c>
      <c r="R1621" s="98" t="n">
        <f aca="false">IFERROR(IF(O1621="Nov",(K1621/P1621-1)),0)</f>
        <v>2</v>
      </c>
      <c r="S1621" s="100" t="str">
        <f aca="false">IF(N1621&gt;0,IF(O1621="","-",IF(R1621&lt;0%,"DEGROWTH","GROWTH")))</f>
        <v>GROWTH</v>
      </c>
      <c r="T1621" s="101" t="n">
        <v>60</v>
      </c>
      <c r="U1621" s="101" t="str">
        <f aca="false">IF(F1621&lt;=$V$2,"Dec","")</f>
        <v>Dec</v>
      </c>
      <c r="V1621" s="97" t="n">
        <v>60</v>
      </c>
      <c r="W1621" s="104" t="n">
        <f aca="false">K1621-V1621</f>
        <v>0</v>
      </c>
      <c r="X1621" s="103" t="n">
        <f aca="false">IFERROR(IF(U1621="Dec",(K1621/V1621-1)),0)</f>
        <v>0</v>
      </c>
      <c r="Y1621" s="104" t="str">
        <f aca="false">IF(T1621&gt;0,IF(U1621="","-",IF(X1621&lt;0%,"DEGROWTH","GROWTH")))</f>
        <v>GROWTH</v>
      </c>
      <c r="Z1621" s="24" t="n">
        <v>0</v>
      </c>
      <c r="AA1621" s="24" t="n">
        <f aca="false">IF(H1621&gt;0,1,0)</f>
        <v>0</v>
      </c>
      <c r="AB1621" s="3" t="n">
        <v>1000003280</v>
      </c>
      <c r="AC1621" s="3"/>
    </row>
    <row r="1622" customFormat="false" ht="14.25" hidden="true" customHeight="true" outlineLevel="0" collapsed="false">
      <c r="A1622" s="23" t="s">
        <v>130</v>
      </c>
      <c r="B1622" s="65" t="s">
        <v>111</v>
      </c>
      <c r="C1622" s="65" t="s">
        <v>2808</v>
      </c>
      <c r="D1622" s="65" t="n">
        <v>1000001472</v>
      </c>
      <c r="E1622" s="66" t="s">
        <v>2809</v>
      </c>
      <c r="F1622" s="67" t="n">
        <v>41340</v>
      </c>
      <c r="G1622" s="67" t="str">
        <f aca="false">IF(I1622&gt;0,"Targeted Dealer","-")</f>
        <v>Targeted Dealer</v>
      </c>
      <c r="H1622" s="67"/>
      <c r="I1622" s="68" t="n">
        <v>60</v>
      </c>
      <c r="J1622" s="68" t="n">
        <f aca="false">I1622/$J$1*$E$1</f>
        <v>1252.25806451613</v>
      </c>
      <c r="K1622" s="97" t="n">
        <v>30</v>
      </c>
      <c r="L1622" s="69" t="n">
        <f aca="false">K1622-J1622</f>
        <v>-1222.25806451613</v>
      </c>
      <c r="M1622" s="69" t="n">
        <f aca="false">IFERROR((K1622/J1622%),"-")</f>
        <v>2.39567233384853</v>
      </c>
      <c r="N1622" s="100" t="n">
        <v>30</v>
      </c>
      <c r="O1622" s="98" t="str">
        <f aca="false">IF(F1622&lt;=$P$2,"Nov","")</f>
        <v>Nov</v>
      </c>
      <c r="P1622" s="97" t="n">
        <v>30</v>
      </c>
      <c r="Q1622" s="100" t="n">
        <f aca="false">K1622-P1622</f>
        <v>0</v>
      </c>
      <c r="R1622" s="98" t="n">
        <f aca="false">IFERROR(IF(O1622="Nov",(K1622/P1622-1)),0)</f>
        <v>0</v>
      </c>
      <c r="S1622" s="100" t="str">
        <f aca="false">IF(N1622&gt;0,IF(O1622="","-",IF(R1622&lt;0%,"DEGROWTH","GROWTH")))</f>
        <v>GROWTH</v>
      </c>
      <c r="T1622" s="101" t="n">
        <v>90</v>
      </c>
      <c r="U1622" s="101" t="str">
        <f aca="false">IF(F1622&lt;=$V$2,"Dec","")</f>
        <v>Dec</v>
      </c>
      <c r="V1622" s="97" t="n">
        <v>90</v>
      </c>
      <c r="W1622" s="104" t="n">
        <f aca="false">K1622-V1622</f>
        <v>-60</v>
      </c>
      <c r="X1622" s="103" t="n">
        <f aca="false">IFERROR(IF(U1622="Dec",(K1622/V1622-1)),0)</f>
        <v>-0.666666666666667</v>
      </c>
      <c r="Y1622" s="104" t="str">
        <f aca="false">IF(T1622&gt;0,IF(U1622="","-",IF(X1622&lt;0%,"DEGROWTH","GROWTH")))</f>
        <v>DEGROWTH</v>
      </c>
      <c r="Z1622" s="24" t="n">
        <v>0</v>
      </c>
      <c r="AA1622" s="24" t="n">
        <f aca="false">IF(H1622&gt;0,1,0)</f>
        <v>0</v>
      </c>
      <c r="AB1622" s="3" t="n">
        <v>1000001472</v>
      </c>
      <c r="AC1622" s="3"/>
    </row>
    <row r="1623" customFormat="false" ht="14.25" hidden="true" customHeight="true" outlineLevel="0" collapsed="false">
      <c r="A1623" s="23" t="s">
        <v>130</v>
      </c>
      <c r="B1623" s="65" t="s">
        <v>111</v>
      </c>
      <c r="C1623" s="65" t="s">
        <v>2810</v>
      </c>
      <c r="D1623" s="65" t="n">
        <v>1000001477</v>
      </c>
      <c r="E1623" s="66" t="s">
        <v>2811</v>
      </c>
      <c r="F1623" s="67" t="n">
        <v>41449</v>
      </c>
      <c r="G1623" s="67" t="str">
        <f aca="false">IF(I1623&gt;0,"Targeted Dealer","-")</f>
        <v>Targeted Dealer</v>
      </c>
      <c r="H1623" s="67" t="s">
        <v>627</v>
      </c>
      <c r="I1623" s="68" t="n">
        <v>70</v>
      </c>
      <c r="J1623" s="68" t="n">
        <f aca="false">I1623/$J$1*$E$1</f>
        <v>1460.96774193548</v>
      </c>
      <c r="K1623" s="97" t="n">
        <v>96</v>
      </c>
      <c r="L1623" s="69" t="n">
        <f aca="false">K1623-J1623</f>
        <v>-1364.96774193548</v>
      </c>
      <c r="M1623" s="69" t="n">
        <f aca="false">IFERROR((K1623/J1623%),"-")</f>
        <v>6.57098697284169</v>
      </c>
      <c r="N1623" s="100" t="n">
        <v>72</v>
      </c>
      <c r="O1623" s="98" t="str">
        <f aca="false">IF(F1623&lt;=$P$2,"Nov","")</f>
        <v>Nov</v>
      </c>
      <c r="P1623" s="97" t="n">
        <v>72</v>
      </c>
      <c r="Q1623" s="100" t="n">
        <f aca="false">K1623-P1623</f>
        <v>24</v>
      </c>
      <c r="R1623" s="98" t="n">
        <f aca="false">IFERROR(IF(O1623="Nov",(K1623/P1623-1)),0)</f>
        <v>0.333333333333333</v>
      </c>
      <c r="S1623" s="100" t="str">
        <f aca="false">IF(N1623&gt;0,IF(O1623="","-",IF(R1623&lt;0%,"DEGROWTH","GROWTH")))</f>
        <v>GROWTH</v>
      </c>
      <c r="T1623" s="101" t="n">
        <v>133.25</v>
      </c>
      <c r="U1623" s="101" t="str">
        <f aca="false">IF(F1623&lt;=$V$2,"Dec","")</f>
        <v>Dec</v>
      </c>
      <c r="V1623" s="97" t="n">
        <v>133.25</v>
      </c>
      <c r="W1623" s="104" t="n">
        <f aca="false">K1623-V1623</f>
        <v>-37.25</v>
      </c>
      <c r="X1623" s="103" t="n">
        <f aca="false">IFERROR(IF(U1623="Dec",(K1623/V1623-1)),0)</f>
        <v>-0.279549718574109</v>
      </c>
      <c r="Y1623" s="104" t="str">
        <f aca="false">IF(T1623&gt;0,IF(U1623="","-",IF(X1623&lt;0%,"DEGROWTH","GROWTH")))</f>
        <v>DEGROWTH</v>
      </c>
      <c r="Z1623" s="24" t="n">
        <v>0</v>
      </c>
      <c r="AA1623" s="24" t="n">
        <f aca="false">IF(H1623&gt;0,1,0)</f>
        <v>1</v>
      </c>
      <c r="AB1623" s="3" t="n">
        <v>1000001477</v>
      </c>
      <c r="AC1623" s="3"/>
    </row>
    <row r="1624" customFormat="false" ht="14.25" hidden="true" customHeight="true" outlineLevel="0" collapsed="false">
      <c r="A1624" s="23" t="s">
        <v>130</v>
      </c>
      <c r="B1624" s="65" t="s">
        <v>111</v>
      </c>
      <c r="C1624" s="65" t="s">
        <v>2812</v>
      </c>
      <c r="D1624" s="65" t="n">
        <v>1000001461</v>
      </c>
      <c r="E1624" s="66" t="s">
        <v>2813</v>
      </c>
      <c r="F1624" s="67" t="n">
        <v>41814</v>
      </c>
      <c r="G1624" s="67" t="str">
        <f aca="false">IF(I1624&gt;0,"Targeted Dealer","-")</f>
        <v>Targeted Dealer</v>
      </c>
      <c r="H1624" s="67"/>
      <c r="I1624" s="68" t="n">
        <v>50</v>
      </c>
      <c r="J1624" s="68" t="n">
        <f aca="false">I1624/$J$1*$E$1</f>
        <v>1043.54838709677</v>
      </c>
      <c r="K1624" s="97" t="n">
        <v>110</v>
      </c>
      <c r="L1624" s="69" t="n">
        <f aca="false">K1624-J1624</f>
        <v>-933.548387096774</v>
      </c>
      <c r="M1624" s="69" t="n">
        <f aca="false">IFERROR((K1624/J1624%),"-")</f>
        <v>10.5409582689335</v>
      </c>
      <c r="N1624" s="100" t="n">
        <v>35</v>
      </c>
      <c r="O1624" s="98" t="str">
        <f aca="false">IF(F1624&lt;=$P$2,"Nov","")</f>
        <v>Nov</v>
      </c>
      <c r="P1624" s="97" t="n">
        <v>35</v>
      </c>
      <c r="Q1624" s="100" t="n">
        <f aca="false">K1624-P1624</f>
        <v>75</v>
      </c>
      <c r="R1624" s="98" t="n">
        <f aca="false">IFERROR(IF(O1624="Nov",(K1624/P1624-1)),0)</f>
        <v>2.14285714285714</v>
      </c>
      <c r="S1624" s="100" t="str">
        <f aca="false">IF(N1624&gt;0,IF(O1624="","-",IF(R1624&lt;0%,"DEGROWTH","GROWTH")))</f>
        <v>GROWTH</v>
      </c>
      <c r="T1624" s="101" t="n">
        <v>62.5</v>
      </c>
      <c r="U1624" s="101" t="str">
        <f aca="false">IF(F1624&lt;=$V$2,"Dec","")</f>
        <v>Dec</v>
      </c>
      <c r="V1624" s="97" t="n">
        <v>62.5</v>
      </c>
      <c r="W1624" s="104" t="n">
        <f aca="false">K1624-V1624</f>
        <v>47.5</v>
      </c>
      <c r="X1624" s="103" t="n">
        <f aca="false">IFERROR(IF(U1624="Dec",(K1624/V1624-1)),0)</f>
        <v>0.76</v>
      </c>
      <c r="Y1624" s="104" t="str">
        <f aca="false">IF(T1624&gt;0,IF(U1624="","-",IF(X1624&lt;0%,"DEGROWTH","GROWTH")))</f>
        <v>GROWTH</v>
      </c>
      <c r="Z1624" s="24" t="n">
        <v>0</v>
      </c>
      <c r="AA1624" s="24" t="n">
        <f aca="false">IF(H1624&gt;0,1,0)</f>
        <v>0</v>
      </c>
      <c r="AB1624" s="3" t="n">
        <v>1000001461</v>
      </c>
      <c r="AC1624" s="3"/>
    </row>
    <row r="1625" customFormat="false" ht="14.25" hidden="true" customHeight="true" outlineLevel="0" collapsed="false">
      <c r="A1625" s="23" t="s">
        <v>130</v>
      </c>
      <c r="B1625" s="65" t="s">
        <v>111</v>
      </c>
      <c r="C1625" s="65" t="s">
        <v>2814</v>
      </c>
      <c r="D1625" s="65" t="n">
        <v>1000001463</v>
      </c>
      <c r="E1625" s="66" t="s">
        <v>2815</v>
      </c>
      <c r="F1625" s="67" t="n">
        <v>41856</v>
      </c>
      <c r="G1625" s="67" t="str">
        <f aca="false">IF(I1625&gt;0,"Targeted Dealer","-")</f>
        <v>Targeted Dealer</v>
      </c>
      <c r="H1625" s="67"/>
      <c r="I1625" s="68" t="n">
        <v>105</v>
      </c>
      <c r="J1625" s="68" t="n">
        <f aca="false">I1625/$J$1*$E$1</f>
        <v>2191.45161290323</v>
      </c>
      <c r="K1625" s="97" t="n">
        <v>130.45</v>
      </c>
      <c r="L1625" s="69" t="n">
        <f aca="false">K1625-J1625</f>
        <v>-2061.00161290323</v>
      </c>
      <c r="M1625" s="69" t="n">
        <f aca="false">IFERROR((K1625/J1625%),"-")</f>
        <v>5.95267535143888</v>
      </c>
      <c r="N1625" s="100" t="n">
        <v>113</v>
      </c>
      <c r="O1625" s="98" t="str">
        <f aca="false">IF(F1625&lt;=$P$2,"Nov","")</f>
        <v>Nov</v>
      </c>
      <c r="P1625" s="97" t="n">
        <v>113</v>
      </c>
      <c r="Q1625" s="100" t="n">
        <f aca="false">K1625-P1625</f>
        <v>17.45</v>
      </c>
      <c r="R1625" s="98" t="n">
        <f aca="false">IFERROR(IF(O1625="Nov",(K1625/P1625-1)),0)</f>
        <v>0.154424778761062</v>
      </c>
      <c r="S1625" s="100" t="str">
        <f aca="false">IF(N1625&gt;0,IF(O1625="","-",IF(R1625&lt;0%,"DEGROWTH","GROWTH")))</f>
        <v>GROWTH</v>
      </c>
      <c r="T1625" s="101" t="n">
        <v>120</v>
      </c>
      <c r="U1625" s="101" t="str">
        <f aca="false">IF(F1625&lt;=$V$2,"Dec","")</f>
        <v>Dec</v>
      </c>
      <c r="V1625" s="97" t="n">
        <v>120</v>
      </c>
      <c r="W1625" s="104" t="n">
        <f aca="false">K1625-V1625</f>
        <v>10.45</v>
      </c>
      <c r="X1625" s="103" t="n">
        <f aca="false">IFERROR(IF(U1625="Dec",(K1625/V1625-1)),0)</f>
        <v>0.0870833333333332</v>
      </c>
      <c r="Y1625" s="104" t="str">
        <f aca="false">IF(T1625&gt;0,IF(U1625="","-",IF(X1625&lt;0%,"DEGROWTH","GROWTH")))</f>
        <v>GROWTH</v>
      </c>
      <c r="Z1625" s="24" t="n">
        <v>0</v>
      </c>
      <c r="AA1625" s="24" t="n">
        <f aca="false">IF(H1625&gt;0,1,0)</f>
        <v>0</v>
      </c>
      <c r="AB1625" s="3" t="n">
        <v>1000001463</v>
      </c>
      <c r="AC1625" s="3"/>
    </row>
    <row r="1626" customFormat="false" ht="14.25" hidden="true" customHeight="true" outlineLevel="0" collapsed="false">
      <c r="A1626" s="23" t="s">
        <v>130</v>
      </c>
      <c r="B1626" s="65" t="s">
        <v>111</v>
      </c>
      <c r="C1626" s="65" t="s">
        <v>2816</v>
      </c>
      <c r="D1626" s="65" t="n">
        <v>1000001468</v>
      </c>
      <c r="E1626" s="66" t="s">
        <v>2817</v>
      </c>
      <c r="F1626" s="67" t="n">
        <v>41940</v>
      </c>
      <c r="G1626" s="67" t="str">
        <f aca="false">IF(I1626&gt;0,"Targeted Dealer","-")</f>
        <v>Targeted Dealer</v>
      </c>
      <c r="H1626" s="67"/>
      <c r="I1626" s="68" t="n">
        <v>400</v>
      </c>
      <c r="J1626" s="68" t="n">
        <f aca="false">I1626/$J$1*$E$1</f>
        <v>8348.38709677419</v>
      </c>
      <c r="K1626" s="97" t="n">
        <v>400</v>
      </c>
      <c r="L1626" s="69" t="n">
        <f aca="false">K1626-J1626</f>
        <v>-7948.38709677419</v>
      </c>
      <c r="M1626" s="69" t="n">
        <f aca="false">IFERROR((K1626/J1626%),"-")</f>
        <v>4.79134466769706</v>
      </c>
      <c r="N1626" s="100" t="n">
        <v>250</v>
      </c>
      <c r="O1626" s="98" t="str">
        <f aca="false">IF(F1626&lt;=$P$2,"Nov","")</f>
        <v>Nov</v>
      </c>
      <c r="P1626" s="97" t="n">
        <v>250</v>
      </c>
      <c r="Q1626" s="100" t="n">
        <f aca="false">K1626-P1626</f>
        <v>150</v>
      </c>
      <c r="R1626" s="98" t="n">
        <f aca="false">IFERROR(IF(O1626="Nov",(K1626/P1626-1)),0)</f>
        <v>0.6</v>
      </c>
      <c r="S1626" s="100" t="str">
        <f aca="false">IF(N1626&gt;0,IF(O1626="","-",IF(R1626&lt;0%,"DEGROWTH","GROWTH")))</f>
        <v>GROWTH</v>
      </c>
      <c r="T1626" s="101" t="n">
        <v>500</v>
      </c>
      <c r="U1626" s="101" t="str">
        <f aca="false">IF(F1626&lt;=$V$2,"Dec","")</f>
        <v>Dec</v>
      </c>
      <c r="V1626" s="97" t="n">
        <v>500</v>
      </c>
      <c r="W1626" s="104" t="n">
        <f aca="false">K1626-V1626</f>
        <v>-100</v>
      </c>
      <c r="X1626" s="103" t="n">
        <f aca="false">IFERROR(IF(U1626="Dec",(K1626/V1626-1)),0)</f>
        <v>-0.2</v>
      </c>
      <c r="Y1626" s="104" t="str">
        <f aca="false">IF(T1626&gt;0,IF(U1626="","-",IF(X1626&lt;0%,"DEGROWTH","GROWTH")))</f>
        <v>DEGROWTH</v>
      </c>
      <c r="Z1626" s="24" t="n">
        <v>0</v>
      </c>
      <c r="AA1626" s="24" t="n">
        <f aca="false">IF(H1626&gt;0,1,0)</f>
        <v>0</v>
      </c>
      <c r="AB1626" s="3" t="n">
        <v>1000001468</v>
      </c>
      <c r="AC1626" s="3"/>
    </row>
    <row r="1627" customFormat="false" ht="14.25" hidden="true" customHeight="true" outlineLevel="0" collapsed="false">
      <c r="A1627" s="23" t="s">
        <v>130</v>
      </c>
      <c r="B1627" s="65" t="s">
        <v>111</v>
      </c>
      <c r="C1627" s="65" t="s">
        <v>2818</v>
      </c>
      <c r="D1627" s="65" t="n">
        <v>1000001462</v>
      </c>
      <c r="E1627" s="66" t="s">
        <v>2819</v>
      </c>
      <c r="F1627" s="67" t="n">
        <v>41967</v>
      </c>
      <c r="G1627" s="67" t="str">
        <f aca="false">IF(I1627&gt;0,"Targeted Dealer","-")</f>
        <v>Targeted Dealer</v>
      </c>
      <c r="H1627" s="67"/>
      <c r="I1627" s="68" t="n">
        <v>51</v>
      </c>
      <c r="J1627" s="68" t="n">
        <f aca="false">I1627/$J$1*$E$1</f>
        <v>1064.41935483871</v>
      </c>
      <c r="K1627" s="97" t="n">
        <v>25</v>
      </c>
      <c r="L1627" s="69" t="n">
        <f aca="false">K1627-J1627</f>
        <v>-1039.41935483871</v>
      </c>
      <c r="M1627" s="69" t="n">
        <f aca="false">IFERROR((K1627/J1627%),"-")</f>
        <v>2.34869836651817</v>
      </c>
      <c r="N1627" s="100" t="n">
        <v>25</v>
      </c>
      <c r="O1627" s="98" t="str">
        <f aca="false">IF(F1627&lt;=$P$2,"Nov","")</f>
        <v>Nov</v>
      </c>
      <c r="P1627" s="97" t="n">
        <v>25</v>
      </c>
      <c r="Q1627" s="100" t="n">
        <f aca="false">K1627-P1627</f>
        <v>0</v>
      </c>
      <c r="R1627" s="98" t="n">
        <f aca="false">IFERROR(IF(O1627="Nov",(K1627/P1627-1)),0)</f>
        <v>0</v>
      </c>
      <c r="S1627" s="100" t="str">
        <f aca="false">IF(N1627&gt;0,IF(O1627="","-",IF(R1627&lt;0%,"DEGROWTH","GROWTH")))</f>
        <v>GROWTH</v>
      </c>
      <c r="T1627" s="101" t="n">
        <v>40</v>
      </c>
      <c r="U1627" s="101" t="str">
        <f aca="false">IF(F1627&lt;=$V$2,"Dec","")</f>
        <v>Dec</v>
      </c>
      <c r="V1627" s="97" t="n">
        <v>40</v>
      </c>
      <c r="W1627" s="104" t="n">
        <f aca="false">K1627-V1627</f>
        <v>-15</v>
      </c>
      <c r="X1627" s="103" t="n">
        <f aca="false">IFERROR(IF(U1627="Dec",(K1627/V1627-1)),0)</f>
        <v>-0.375</v>
      </c>
      <c r="Y1627" s="104" t="str">
        <f aca="false">IF(T1627&gt;0,IF(U1627="","-",IF(X1627&lt;0%,"DEGROWTH","GROWTH")))</f>
        <v>DEGROWTH</v>
      </c>
      <c r="Z1627" s="24" t="n">
        <v>0</v>
      </c>
      <c r="AA1627" s="24" t="n">
        <f aca="false">IF(H1627&gt;0,1,0)</f>
        <v>0</v>
      </c>
      <c r="AB1627" s="3" t="n">
        <v>1000001462</v>
      </c>
      <c r="AC1627" s="3"/>
    </row>
    <row r="1628" customFormat="false" ht="14.25" hidden="true" customHeight="true" outlineLevel="0" collapsed="false">
      <c r="A1628" s="23" t="s">
        <v>130</v>
      </c>
      <c r="B1628" s="65" t="s">
        <v>111</v>
      </c>
      <c r="C1628" s="65" t="s">
        <v>4073</v>
      </c>
      <c r="D1628" s="65" t="n">
        <v>1000001464</v>
      </c>
      <c r="E1628" s="66" t="s">
        <v>4074</v>
      </c>
      <c r="F1628" s="67" t="n">
        <v>43410</v>
      </c>
      <c r="G1628" s="67" t="str">
        <f aca="false">IF(I1628&gt;0,"Targeted Dealer","-")</f>
        <v>Targeted Dealer</v>
      </c>
      <c r="H1628" s="67"/>
      <c r="I1628" s="68" t="n">
        <v>25</v>
      </c>
      <c r="J1628" s="68" t="n">
        <f aca="false">I1628/$J$1*$E$1</f>
        <v>521.774193548387</v>
      </c>
      <c r="K1628" s="97" t="n">
        <v>25</v>
      </c>
      <c r="L1628" s="69" t="n">
        <f aca="false">K1628-J1628</f>
        <v>-496.774193548387</v>
      </c>
      <c r="M1628" s="69" t="n">
        <f aca="false">IFERROR((K1628/J1628%),"-")</f>
        <v>4.79134466769706</v>
      </c>
      <c r="N1628" s="100" t="n">
        <v>0</v>
      </c>
      <c r="O1628" s="98" t="str">
        <f aca="false">IF(F1628&lt;=$P$2,"Nov","")</f>
        <v>Nov</v>
      </c>
      <c r="P1628" s="97" t="n">
        <v>0</v>
      </c>
      <c r="Q1628" s="100" t="n">
        <f aca="false">K1628-P1628</f>
        <v>25</v>
      </c>
      <c r="R1628" s="98" t="n">
        <f aca="false">IFERROR(IF(O1628="Nov",(K1628/P1628-1)),0)</f>
        <v>0</v>
      </c>
      <c r="S1628" s="105" t="b">
        <f aca="false">IF(N1628&gt;0,IF(O1628="","-",IF(R1628&lt;0%,"DEGROWTH","GROWTH")))</f>
        <v>0</v>
      </c>
      <c r="T1628" s="101" t="n">
        <v>60</v>
      </c>
      <c r="U1628" s="101" t="str">
        <f aca="false">IF(F1628&lt;=$V$2,"Dec","")</f>
        <v>Dec</v>
      </c>
      <c r="V1628" s="97" t="n">
        <v>60</v>
      </c>
      <c r="W1628" s="104" t="n">
        <f aca="false">K1628-V1628</f>
        <v>-35</v>
      </c>
      <c r="X1628" s="103" t="n">
        <f aca="false">IFERROR(IF(U1628="Dec",(K1628/V1628-1)),0)</f>
        <v>-0.583333333333333</v>
      </c>
      <c r="Y1628" s="104" t="str">
        <f aca="false">IF(T1628&gt;0,IF(U1628="","-",IF(X1628&lt;0%,"DEGROWTH","GROWTH")))</f>
        <v>DEGROWTH</v>
      </c>
      <c r="Z1628" s="24" t="n">
        <v>0</v>
      </c>
      <c r="AA1628" s="24" t="n">
        <f aca="false">IF(H1628&gt;0,1,0)</f>
        <v>0</v>
      </c>
      <c r="AB1628" s="3" t="n">
        <v>1000001464</v>
      </c>
      <c r="AC1628" s="3"/>
    </row>
    <row r="1629" customFormat="false" ht="14.25" hidden="true" customHeight="true" outlineLevel="0" collapsed="false">
      <c r="A1629" s="23" t="s">
        <v>130</v>
      </c>
      <c r="B1629" s="65" t="s">
        <v>111</v>
      </c>
      <c r="C1629" s="65" t="s">
        <v>2820</v>
      </c>
      <c r="D1629" s="65" t="n">
        <v>1000001469</v>
      </c>
      <c r="E1629" s="66" t="s">
        <v>2821</v>
      </c>
      <c r="F1629" s="67" t="n">
        <v>43600</v>
      </c>
      <c r="G1629" s="67" t="str">
        <f aca="false">IF(I1629&gt;0,"Targeted Dealer","-")</f>
        <v>Targeted Dealer</v>
      </c>
      <c r="H1629" s="67"/>
      <c r="I1629" s="68" t="n">
        <v>125</v>
      </c>
      <c r="J1629" s="68" t="n">
        <f aca="false">I1629/$J$1*$E$1</f>
        <v>2608.87096774194</v>
      </c>
      <c r="K1629" s="97" t="n">
        <v>201</v>
      </c>
      <c r="L1629" s="69" t="n">
        <f aca="false">K1629-J1629</f>
        <v>-2407.87096774194</v>
      </c>
      <c r="M1629" s="69" t="n">
        <f aca="false">IFERROR((K1629/J1629%),"-")</f>
        <v>7.70448222565688</v>
      </c>
      <c r="N1629" s="100" t="n">
        <v>60</v>
      </c>
      <c r="O1629" s="98" t="str">
        <f aca="false">IF(F1629&lt;=$P$2,"Nov","")</f>
        <v>Nov</v>
      </c>
      <c r="P1629" s="97" t="n">
        <v>60</v>
      </c>
      <c r="Q1629" s="100" t="n">
        <f aca="false">K1629-P1629</f>
        <v>141</v>
      </c>
      <c r="R1629" s="98" t="n">
        <f aca="false">IFERROR(IF(O1629="Nov",(K1629/P1629-1)),0)</f>
        <v>2.35</v>
      </c>
      <c r="S1629" s="100" t="str">
        <f aca="false">IF(N1629&gt;0,IF(O1629="","-",IF(R1629&lt;0%,"DEGROWTH","GROWTH")))</f>
        <v>GROWTH</v>
      </c>
      <c r="T1629" s="101" t="n">
        <v>102</v>
      </c>
      <c r="U1629" s="101" t="str">
        <f aca="false">IF(F1629&lt;=$V$2,"Dec","")</f>
        <v>Dec</v>
      </c>
      <c r="V1629" s="97" t="n">
        <v>102</v>
      </c>
      <c r="W1629" s="104" t="n">
        <f aca="false">K1629-V1629</f>
        <v>99</v>
      </c>
      <c r="X1629" s="103" t="n">
        <f aca="false">IFERROR(IF(U1629="Dec",(K1629/V1629-1)),0)</f>
        <v>0.970588235294118</v>
      </c>
      <c r="Y1629" s="104" t="str">
        <f aca="false">IF(T1629&gt;0,IF(U1629="","-",IF(X1629&lt;0%,"DEGROWTH","GROWTH")))</f>
        <v>GROWTH</v>
      </c>
      <c r="Z1629" s="24" t="n">
        <v>0</v>
      </c>
      <c r="AA1629" s="24" t="n">
        <f aca="false">IF(H1629&gt;0,1,0)</f>
        <v>0</v>
      </c>
      <c r="AB1629" s="3" t="n">
        <v>1000001469</v>
      </c>
      <c r="AC1629" s="3"/>
    </row>
    <row r="1630" customFormat="false" ht="14.25" hidden="true" customHeight="true" outlineLevel="0" collapsed="false">
      <c r="A1630" s="23" t="s">
        <v>130</v>
      </c>
      <c r="B1630" s="65" t="s">
        <v>111</v>
      </c>
      <c r="C1630" s="65" t="s">
        <v>2822</v>
      </c>
      <c r="D1630" s="65" t="n">
        <v>1000001459</v>
      </c>
      <c r="E1630" s="66" t="s">
        <v>2823</v>
      </c>
      <c r="F1630" s="67" t="n">
        <v>43686</v>
      </c>
      <c r="G1630" s="67" t="str">
        <f aca="false">IF(I1630&gt;0,"Targeted Dealer","-")</f>
        <v>-</v>
      </c>
      <c r="H1630" s="67"/>
      <c r="I1630" s="68" t="n">
        <v>0</v>
      </c>
      <c r="J1630" s="68" t="n">
        <f aca="false">I1630/$J$1*$E$1</f>
        <v>0</v>
      </c>
      <c r="K1630" s="97" t="n">
        <v>25</v>
      </c>
      <c r="L1630" s="69" t="n">
        <f aca="false">K1630-J1630</f>
        <v>25</v>
      </c>
      <c r="M1630" s="69" t="str">
        <f aca="false">IFERROR((K1630/J1630%),"-")</f>
        <v>-</v>
      </c>
      <c r="N1630" s="100" t="n">
        <v>25</v>
      </c>
      <c r="O1630" s="98" t="str">
        <f aca="false">IF(F1630&lt;=$P$2,"Nov","")</f>
        <v>Nov</v>
      </c>
      <c r="P1630" s="97" t="n">
        <v>25</v>
      </c>
      <c r="Q1630" s="100" t="n">
        <f aca="false">K1630-P1630</f>
        <v>0</v>
      </c>
      <c r="R1630" s="98" t="n">
        <f aca="false">IFERROR(IF(O1630="Nov",(K1630/P1630-1)),0)</f>
        <v>0</v>
      </c>
      <c r="S1630" s="100" t="str">
        <f aca="false">IF(N1630&gt;0,IF(O1630="","-",IF(R1630&lt;0%,"DEGROWTH","GROWTH")))</f>
        <v>GROWTH</v>
      </c>
      <c r="T1630" s="101" t="n">
        <v>25</v>
      </c>
      <c r="U1630" s="101" t="str">
        <f aca="false">IF(F1630&lt;=$V$2,"Dec","")</f>
        <v>Dec</v>
      </c>
      <c r="V1630" s="97" t="n">
        <v>25</v>
      </c>
      <c r="W1630" s="104" t="n">
        <f aca="false">K1630-V1630</f>
        <v>0</v>
      </c>
      <c r="X1630" s="103" t="n">
        <f aca="false">IFERROR(IF(U1630="Dec",(K1630/V1630-1)),0)</f>
        <v>0</v>
      </c>
      <c r="Y1630" s="104" t="str">
        <f aca="false">IF(T1630&gt;0,IF(U1630="","-",IF(X1630&lt;0%,"DEGROWTH","GROWTH")))</f>
        <v>GROWTH</v>
      </c>
      <c r="Z1630" s="24" t="n">
        <v>0</v>
      </c>
      <c r="AA1630" s="24" t="n">
        <f aca="false">IF(H1630&gt;0,1,0)</f>
        <v>0</v>
      </c>
      <c r="AB1630" s="3" t="n">
        <v>1000001459</v>
      </c>
      <c r="AC1630" s="3"/>
    </row>
    <row r="1631" customFormat="false" ht="14.25" hidden="true" customHeight="true" outlineLevel="0" collapsed="false">
      <c r="A1631" s="23" t="s">
        <v>130</v>
      </c>
      <c r="B1631" s="65" t="s">
        <v>111</v>
      </c>
      <c r="C1631" s="65" t="s">
        <v>2824</v>
      </c>
      <c r="D1631" s="65" t="n">
        <v>1000001195</v>
      </c>
      <c r="E1631" s="65" t="s">
        <v>2825</v>
      </c>
      <c r="F1631" s="67" t="n">
        <v>43804</v>
      </c>
      <c r="G1631" s="67" t="str">
        <f aca="false">IF(I1631&gt;0,"Targeted Dealer","-")</f>
        <v>Targeted Dealer</v>
      </c>
      <c r="H1631" s="67"/>
      <c r="I1631" s="68" t="n">
        <v>100</v>
      </c>
      <c r="J1631" s="68" t="n">
        <f aca="false">I1631/$J$1*$E$1</f>
        <v>2087.09677419355</v>
      </c>
      <c r="K1631" s="97" t="n">
        <v>135</v>
      </c>
      <c r="L1631" s="69" t="n">
        <f aca="false">K1631-J1631</f>
        <v>-1952.09677419355</v>
      </c>
      <c r="M1631" s="69" t="n">
        <f aca="false">IFERROR((K1631/J1631%),"-")</f>
        <v>6.46831530139104</v>
      </c>
      <c r="N1631" s="100" t="n">
        <v>75</v>
      </c>
      <c r="O1631" s="98" t="str">
        <f aca="false">IF(F1631&lt;=$P$2,"Nov","")</f>
        <v>Nov</v>
      </c>
      <c r="P1631" s="97" t="n">
        <v>75</v>
      </c>
      <c r="Q1631" s="100" t="n">
        <f aca="false">K1631-P1631</f>
        <v>60</v>
      </c>
      <c r="R1631" s="98" t="n">
        <f aca="false">IFERROR(IF(O1631="Nov",(K1631/P1631-1)),0)</f>
        <v>0.8</v>
      </c>
      <c r="S1631" s="100" t="str">
        <f aca="false">IF(N1631&gt;0,IF(O1631="","-",IF(R1631&lt;0%,"DEGROWTH","GROWTH")))</f>
        <v>GROWTH</v>
      </c>
      <c r="T1631" s="101" t="n">
        <v>150</v>
      </c>
      <c r="U1631" s="101" t="str">
        <f aca="false">IF(F1631&lt;=$V$2,"Dec","")</f>
        <v>Dec</v>
      </c>
      <c r="V1631" s="97" t="n">
        <v>150</v>
      </c>
      <c r="W1631" s="104" t="n">
        <f aca="false">K1631-V1631</f>
        <v>-15</v>
      </c>
      <c r="X1631" s="103" t="n">
        <f aca="false">IFERROR(IF(U1631="Dec",(K1631/V1631-1)),0)</f>
        <v>-0.1</v>
      </c>
      <c r="Y1631" s="104" t="str">
        <f aca="false">IF(T1631&gt;0,IF(U1631="","-",IF(X1631&lt;0%,"DEGROWTH","GROWTH")))</f>
        <v>DEGROWTH</v>
      </c>
      <c r="Z1631" s="24" t="n">
        <v>0</v>
      </c>
      <c r="AA1631" s="24" t="n">
        <f aca="false">IF(H1631&gt;0,1,0)</f>
        <v>0</v>
      </c>
      <c r="AB1631" s="3" t="n">
        <v>1000001195</v>
      </c>
      <c r="AC1631" s="3"/>
    </row>
    <row r="1632" customFormat="false" ht="14.25" hidden="true" customHeight="true" outlineLevel="0" collapsed="false">
      <c r="A1632" s="23" t="s">
        <v>130</v>
      </c>
      <c r="B1632" s="65" t="s">
        <v>111</v>
      </c>
      <c r="C1632" s="65" t="s">
        <v>2826</v>
      </c>
      <c r="D1632" s="65" t="n">
        <v>1000001465</v>
      </c>
      <c r="E1632" s="66" t="s">
        <v>2827</v>
      </c>
      <c r="F1632" s="67" t="n">
        <v>43867</v>
      </c>
      <c r="G1632" s="67" t="str">
        <f aca="false">IF(I1632&gt;0,"Targeted Dealer","-")</f>
        <v>Targeted Dealer</v>
      </c>
      <c r="H1632" s="67"/>
      <c r="I1632" s="68" t="n">
        <v>360</v>
      </c>
      <c r="J1632" s="68" t="n">
        <f aca="false">I1632/$J$1*$E$1</f>
        <v>7513.54838709678</v>
      </c>
      <c r="K1632" s="97" t="n">
        <v>555</v>
      </c>
      <c r="L1632" s="69" t="n">
        <f aca="false">K1632-J1632</f>
        <v>-6958.54838709678</v>
      </c>
      <c r="M1632" s="69" t="n">
        <f aca="false">IFERROR((K1632/J1632%),"-")</f>
        <v>7.38665636269964</v>
      </c>
      <c r="N1632" s="100" t="n">
        <v>415</v>
      </c>
      <c r="O1632" s="98" t="str">
        <f aca="false">IF(F1632&lt;=$P$2,"Nov","")</f>
        <v>Nov</v>
      </c>
      <c r="P1632" s="97" t="n">
        <v>415</v>
      </c>
      <c r="Q1632" s="100" t="n">
        <f aca="false">K1632-P1632</f>
        <v>140</v>
      </c>
      <c r="R1632" s="98" t="n">
        <f aca="false">IFERROR(IF(O1632="Nov",(K1632/P1632-1)),0)</f>
        <v>0.337349397590361</v>
      </c>
      <c r="S1632" s="100" t="str">
        <f aca="false">IF(N1632&gt;0,IF(O1632="","-",IF(R1632&lt;0%,"DEGROWTH","GROWTH")))</f>
        <v>GROWTH</v>
      </c>
      <c r="T1632" s="101" t="n">
        <v>408</v>
      </c>
      <c r="U1632" s="101" t="str">
        <f aca="false">IF(F1632&lt;=$V$2,"Dec","")</f>
        <v>Dec</v>
      </c>
      <c r="V1632" s="97" t="n">
        <v>408</v>
      </c>
      <c r="W1632" s="104" t="n">
        <f aca="false">K1632-V1632</f>
        <v>147</v>
      </c>
      <c r="X1632" s="103" t="n">
        <f aca="false">IFERROR(IF(U1632="Dec",(K1632/V1632-1)),0)</f>
        <v>0.360294117647059</v>
      </c>
      <c r="Y1632" s="104" t="str">
        <f aca="false">IF(T1632&gt;0,IF(U1632="","-",IF(X1632&lt;0%,"DEGROWTH","GROWTH")))</f>
        <v>GROWTH</v>
      </c>
      <c r="Z1632" s="24" t="n">
        <v>0</v>
      </c>
      <c r="AA1632" s="24" t="n">
        <f aca="false">IF(H1632&gt;0,1,0)</f>
        <v>0</v>
      </c>
      <c r="AB1632" s="3" t="n">
        <v>1000001465</v>
      </c>
      <c r="AC1632" s="3"/>
    </row>
    <row r="1633" customFormat="false" ht="14.25" hidden="true" customHeight="true" outlineLevel="0" collapsed="false">
      <c r="A1633" s="23" t="s">
        <v>130</v>
      </c>
      <c r="B1633" s="65" t="s">
        <v>111</v>
      </c>
      <c r="C1633" s="65" t="s">
        <v>2828</v>
      </c>
      <c r="D1633" s="65" t="n">
        <v>1000002010</v>
      </c>
      <c r="E1633" s="66" t="s">
        <v>2829</v>
      </c>
      <c r="F1633" s="67" t="n">
        <v>44488</v>
      </c>
      <c r="G1633" s="67" t="str">
        <f aca="false">IF(I1633&gt;0,"Targeted Dealer","-")</f>
        <v>Targeted Dealer</v>
      </c>
      <c r="H1633" s="67"/>
      <c r="I1633" s="68" t="n">
        <v>50</v>
      </c>
      <c r="J1633" s="68" t="n">
        <f aca="false">I1633/$J$1*$E$1</f>
        <v>1043.54838709677</v>
      </c>
      <c r="K1633" s="97" t="n">
        <v>62.5</v>
      </c>
      <c r="L1633" s="69" t="n">
        <f aca="false">K1633-J1633</f>
        <v>-981.048387096774</v>
      </c>
      <c r="M1633" s="69" t="n">
        <f aca="false">IFERROR((K1633/J1633%),"-")</f>
        <v>5.98918083462133</v>
      </c>
      <c r="N1633" s="100" t="n">
        <v>31.25</v>
      </c>
      <c r="O1633" s="98" t="str">
        <f aca="false">IF(F1633&lt;=$P$2,"Nov","")</f>
        <v>Nov</v>
      </c>
      <c r="P1633" s="97" t="n">
        <v>31.25</v>
      </c>
      <c r="Q1633" s="100" t="n">
        <f aca="false">K1633-P1633</f>
        <v>31.25</v>
      </c>
      <c r="R1633" s="98" t="n">
        <f aca="false">IFERROR(IF(O1633="Nov",(K1633/P1633-1)),0)</f>
        <v>1</v>
      </c>
      <c r="S1633" s="100" t="str">
        <f aca="false">IF(N1633&gt;0,IF(O1633="","-",IF(R1633&lt;0%,"DEGROWTH","GROWTH")))</f>
        <v>GROWTH</v>
      </c>
      <c r="T1633" s="101" t="n">
        <v>87.75</v>
      </c>
      <c r="U1633" s="101" t="str">
        <f aca="false">IF(F1633&lt;=$V$2,"Dec","")</f>
        <v>Dec</v>
      </c>
      <c r="V1633" s="97" t="n">
        <v>87.75</v>
      </c>
      <c r="W1633" s="104" t="n">
        <f aca="false">K1633-V1633</f>
        <v>-25.25</v>
      </c>
      <c r="X1633" s="103" t="n">
        <f aca="false">IFERROR(IF(U1633="Dec",(K1633/V1633-1)),0)</f>
        <v>-0.287749287749288</v>
      </c>
      <c r="Y1633" s="104" t="str">
        <f aca="false">IF(T1633&gt;0,IF(U1633="","-",IF(X1633&lt;0%,"DEGROWTH","GROWTH")))</f>
        <v>DEGROWTH</v>
      </c>
      <c r="Z1633" s="24" t="n">
        <v>0</v>
      </c>
      <c r="AA1633" s="24" t="n">
        <f aca="false">IF(H1633&gt;0,1,0)</f>
        <v>0</v>
      </c>
      <c r="AB1633" s="3" t="n">
        <v>1000002010</v>
      </c>
      <c r="AC1633" s="3"/>
    </row>
    <row r="1634" customFormat="false" ht="14.25" hidden="true" customHeight="true" outlineLevel="0" collapsed="false">
      <c r="A1634" s="23" t="s">
        <v>130</v>
      </c>
      <c r="B1634" s="65" t="s">
        <v>111</v>
      </c>
      <c r="C1634" s="65" t="s">
        <v>2830</v>
      </c>
      <c r="D1634" s="65" t="n">
        <v>1000002510</v>
      </c>
      <c r="E1634" s="66" t="s">
        <v>2831</v>
      </c>
      <c r="F1634" s="67" t="n">
        <v>44585</v>
      </c>
      <c r="G1634" s="67" t="str">
        <f aca="false">IF(I1634&gt;0,"Targeted Dealer","-")</f>
        <v>Targeted Dealer</v>
      </c>
      <c r="H1634" s="67"/>
      <c r="I1634" s="68" t="n">
        <v>60</v>
      </c>
      <c r="J1634" s="68" t="n">
        <f aca="false">I1634/$J$1*$E$1</f>
        <v>1252.25806451613</v>
      </c>
      <c r="K1634" s="97" t="n">
        <v>60</v>
      </c>
      <c r="L1634" s="69" t="n">
        <f aca="false">K1634-J1634</f>
        <v>-1192.25806451613</v>
      </c>
      <c r="M1634" s="69" t="n">
        <f aca="false">IFERROR((K1634/J1634%),"-")</f>
        <v>4.79134466769706</v>
      </c>
      <c r="N1634" s="100" t="n">
        <v>65</v>
      </c>
      <c r="O1634" s="98" t="str">
        <f aca="false">IF(F1634&lt;=$P$2,"Nov","")</f>
        <v>Nov</v>
      </c>
      <c r="P1634" s="97" t="n">
        <v>65</v>
      </c>
      <c r="Q1634" s="100" t="n">
        <f aca="false">K1634-P1634</f>
        <v>-5</v>
      </c>
      <c r="R1634" s="98" t="n">
        <f aca="false">IFERROR(IF(O1634="Nov",(K1634/P1634-1)),0)</f>
        <v>-0.0769230769230769</v>
      </c>
      <c r="S1634" s="100" t="str">
        <f aca="false">IF(N1634&gt;0,IF(O1634="","-",IF(R1634&lt;0%,"DEGROWTH","GROWTH")))</f>
        <v>DEGROWTH</v>
      </c>
      <c r="T1634" s="101" t="n">
        <v>90</v>
      </c>
      <c r="U1634" s="101" t="str">
        <f aca="false">IF(F1634&lt;=$V$2,"Dec","")</f>
        <v>Dec</v>
      </c>
      <c r="V1634" s="97" t="n">
        <v>90</v>
      </c>
      <c r="W1634" s="104" t="n">
        <f aca="false">K1634-V1634</f>
        <v>-30</v>
      </c>
      <c r="X1634" s="103" t="n">
        <f aca="false">IFERROR(IF(U1634="Dec",(K1634/V1634-1)),0)</f>
        <v>-0.333333333333333</v>
      </c>
      <c r="Y1634" s="104" t="str">
        <f aca="false">IF(T1634&gt;0,IF(U1634="","-",IF(X1634&lt;0%,"DEGROWTH","GROWTH")))</f>
        <v>DEGROWTH</v>
      </c>
      <c r="Z1634" s="24" t="n">
        <v>0</v>
      </c>
      <c r="AA1634" s="24" t="n">
        <f aca="false">IF(H1634&gt;0,1,0)</f>
        <v>0</v>
      </c>
      <c r="AB1634" s="3" t="n">
        <v>1000002510</v>
      </c>
      <c r="AC1634" s="3"/>
    </row>
    <row r="1635" customFormat="false" ht="14.25" hidden="true" customHeight="true" outlineLevel="0" collapsed="false">
      <c r="A1635" s="23" t="s">
        <v>130</v>
      </c>
      <c r="B1635" s="65" t="s">
        <v>111</v>
      </c>
      <c r="C1635" s="65" t="s">
        <v>4075</v>
      </c>
      <c r="D1635" s="65" t="n">
        <v>1000002637</v>
      </c>
      <c r="E1635" s="66" t="s">
        <v>4076</v>
      </c>
      <c r="F1635" s="67" t="n">
        <v>44631</v>
      </c>
      <c r="G1635" s="67" t="str">
        <f aca="false">IF(I1635&gt;0,"Targeted Dealer","-")</f>
        <v>-</v>
      </c>
      <c r="H1635" s="67"/>
      <c r="I1635" s="68" t="n">
        <v>0</v>
      </c>
      <c r="J1635" s="68" t="n">
        <f aca="false">I1635/$J$1*$E$1</f>
        <v>0</v>
      </c>
      <c r="K1635" s="97" t="n">
        <v>0</v>
      </c>
      <c r="L1635" s="69" t="n">
        <f aca="false">K1635-J1635</f>
        <v>0</v>
      </c>
      <c r="M1635" s="69" t="str">
        <f aca="false">IFERROR((K1635/J1635%),"-")</f>
        <v>-</v>
      </c>
      <c r="N1635" s="100" t="n">
        <v>0</v>
      </c>
      <c r="O1635" s="98" t="str">
        <f aca="false">IF(F1635&lt;=$P$2,"Nov","")</f>
        <v>Nov</v>
      </c>
      <c r="P1635" s="97" t="n">
        <v>0</v>
      </c>
      <c r="Q1635" s="100" t="n">
        <f aca="false">K1635-P1635</f>
        <v>0</v>
      </c>
      <c r="R1635" s="98" t="n">
        <f aca="false">IFERROR(IF(O1635="Nov",(K1635/P1635-1)),0)</f>
        <v>0</v>
      </c>
      <c r="S1635" s="105" t="b">
        <f aca="false">IF(N1635&gt;0,IF(O1635="","-",IF(R1635&lt;0%,"DEGROWTH","GROWTH")))</f>
        <v>0</v>
      </c>
      <c r="T1635" s="101" t="n">
        <v>0</v>
      </c>
      <c r="U1635" s="101" t="str">
        <f aca="false">IF(F1635&lt;=$V$2,"Dec","")</f>
        <v>Dec</v>
      </c>
      <c r="V1635" s="97" t="n">
        <v>0</v>
      </c>
      <c r="W1635" s="104" t="n">
        <f aca="false">K1635-V1635</f>
        <v>0</v>
      </c>
      <c r="X1635" s="103" t="n">
        <f aca="false">IFERROR(IF(U1635="Dec",(K1635/V1635-1)),0)</f>
        <v>0</v>
      </c>
      <c r="Y1635" s="106" t="b">
        <f aca="false">IF(T1635&gt;0,IF(U1635="","-",IF(X1635&lt;0%,"DEGROWTH","GROWTH")))</f>
        <v>0</v>
      </c>
      <c r="Z1635" s="24" t="n">
        <v>1</v>
      </c>
      <c r="AA1635" s="24" t="n">
        <f aca="false">IF(H1635&gt;0,1,0)</f>
        <v>0</v>
      </c>
      <c r="AB1635" s="3" t="n">
        <v>1000002637</v>
      </c>
      <c r="AC1635" s="3"/>
    </row>
    <row r="1636" customFormat="false" ht="14.25" hidden="true" customHeight="true" outlineLevel="0" collapsed="false">
      <c r="A1636" s="23" t="s">
        <v>130</v>
      </c>
      <c r="B1636" s="65" t="s">
        <v>111</v>
      </c>
      <c r="C1636" s="65" t="s">
        <v>2832</v>
      </c>
      <c r="D1636" s="65" t="n">
        <v>1000002773</v>
      </c>
      <c r="E1636" s="66" t="s">
        <v>2833</v>
      </c>
      <c r="F1636" s="67" t="n">
        <v>44692</v>
      </c>
      <c r="G1636" s="67" t="str">
        <f aca="false">IF(I1636&gt;0,"Targeted Dealer","-")</f>
        <v>Targeted Dealer</v>
      </c>
      <c r="H1636" s="67"/>
      <c r="I1636" s="68" t="n">
        <v>110</v>
      </c>
      <c r="J1636" s="68" t="n">
        <f aca="false">I1636/$J$1*$E$1</f>
        <v>2295.8064516129</v>
      </c>
      <c r="K1636" s="97" t="n">
        <v>165</v>
      </c>
      <c r="L1636" s="69" t="n">
        <f aca="false">K1636-J1636</f>
        <v>-2130.8064516129</v>
      </c>
      <c r="M1636" s="69" t="n">
        <f aca="false">IFERROR((K1636/J1636%),"-")</f>
        <v>7.18701700154559</v>
      </c>
      <c r="N1636" s="100" t="n">
        <v>152.4</v>
      </c>
      <c r="O1636" s="98" t="str">
        <f aca="false">IF(F1636&lt;=$P$2,"Nov","")</f>
        <v>Nov</v>
      </c>
      <c r="P1636" s="97" t="n">
        <v>152.4</v>
      </c>
      <c r="Q1636" s="100" t="n">
        <f aca="false">K1636-P1636</f>
        <v>12.6</v>
      </c>
      <c r="R1636" s="98" t="n">
        <f aca="false">IFERROR(IF(O1636="Nov",(K1636/P1636-1)),0)</f>
        <v>0.0826771653543306</v>
      </c>
      <c r="S1636" s="100" t="str">
        <f aca="false">IF(N1636&gt;0,IF(O1636="","-",IF(R1636&lt;0%,"DEGROWTH","GROWTH")))</f>
        <v>GROWTH</v>
      </c>
      <c r="T1636" s="101" t="n">
        <v>72.3</v>
      </c>
      <c r="U1636" s="101" t="str">
        <f aca="false">IF(F1636&lt;=$V$2,"Dec","")</f>
        <v>Dec</v>
      </c>
      <c r="V1636" s="97" t="n">
        <v>72.3</v>
      </c>
      <c r="W1636" s="104" t="n">
        <f aca="false">K1636-V1636</f>
        <v>92.7</v>
      </c>
      <c r="X1636" s="103" t="n">
        <f aca="false">IFERROR(IF(U1636="Dec",(K1636/V1636-1)),0)</f>
        <v>1.28215767634855</v>
      </c>
      <c r="Y1636" s="104" t="str">
        <f aca="false">IF(T1636&gt;0,IF(U1636="","-",IF(X1636&lt;0%,"DEGROWTH","GROWTH")))</f>
        <v>GROWTH</v>
      </c>
      <c r="Z1636" s="24" t="n">
        <v>0</v>
      </c>
      <c r="AA1636" s="24" t="n">
        <f aca="false">IF(H1636&gt;0,1,0)</f>
        <v>0</v>
      </c>
      <c r="AB1636" s="3" t="n">
        <v>1000002773</v>
      </c>
      <c r="AC1636" s="3"/>
    </row>
    <row r="1637" customFormat="false" ht="14.25" hidden="true" customHeight="true" outlineLevel="0" collapsed="false">
      <c r="A1637" s="23" t="s">
        <v>130</v>
      </c>
      <c r="B1637" s="65" t="s">
        <v>111</v>
      </c>
      <c r="C1637" s="65" t="s">
        <v>2834</v>
      </c>
      <c r="D1637" s="65" t="n">
        <v>1000002866</v>
      </c>
      <c r="E1637" s="66" t="s">
        <v>2835</v>
      </c>
      <c r="F1637" s="67" t="n">
        <v>44767</v>
      </c>
      <c r="G1637" s="67" t="str">
        <f aca="false">IF(I1637&gt;0,"Targeted Dealer","-")</f>
        <v>Targeted Dealer</v>
      </c>
      <c r="H1637" s="67"/>
      <c r="I1637" s="68" t="n">
        <v>50</v>
      </c>
      <c r="J1637" s="68" t="n">
        <f aca="false">I1637/$J$1*$E$1</f>
        <v>1043.54838709677</v>
      </c>
      <c r="K1637" s="97" t="n">
        <v>29.4</v>
      </c>
      <c r="L1637" s="69" t="n">
        <f aca="false">K1637-J1637</f>
        <v>-1014.14838709677</v>
      </c>
      <c r="M1637" s="69" t="n">
        <f aca="false">IFERROR((K1637/J1637%),"-")</f>
        <v>2.81731066460587</v>
      </c>
      <c r="N1637" s="100" t="n">
        <v>37</v>
      </c>
      <c r="O1637" s="98" t="str">
        <f aca="false">IF(F1637&lt;=$P$2,"Nov","")</f>
        <v>Nov</v>
      </c>
      <c r="P1637" s="97" t="n">
        <v>37</v>
      </c>
      <c r="Q1637" s="100" t="n">
        <f aca="false">K1637-P1637</f>
        <v>-7.6</v>
      </c>
      <c r="R1637" s="98" t="n">
        <f aca="false">IFERROR(IF(O1637="Nov",(K1637/P1637-1)),0)</f>
        <v>-0.205405405405405</v>
      </c>
      <c r="S1637" s="100" t="str">
        <f aca="false">IF(N1637&gt;0,IF(O1637="","-",IF(R1637&lt;0%,"DEGROWTH","GROWTH")))</f>
        <v>DEGROWTH</v>
      </c>
      <c r="T1637" s="101" t="n">
        <v>50.5</v>
      </c>
      <c r="U1637" s="101" t="str">
        <f aca="false">IF(F1637&lt;=$V$2,"Dec","")</f>
        <v>Dec</v>
      </c>
      <c r="V1637" s="97" t="n">
        <v>50.5</v>
      </c>
      <c r="W1637" s="104" t="n">
        <f aca="false">K1637-V1637</f>
        <v>-21.1</v>
      </c>
      <c r="X1637" s="103" t="n">
        <f aca="false">IFERROR(IF(U1637="Dec",(K1637/V1637-1)),0)</f>
        <v>-0.417821782178218</v>
      </c>
      <c r="Y1637" s="104" t="str">
        <f aca="false">IF(T1637&gt;0,IF(U1637="","-",IF(X1637&lt;0%,"DEGROWTH","GROWTH")))</f>
        <v>DEGROWTH</v>
      </c>
      <c r="Z1637" s="24" t="n">
        <v>0</v>
      </c>
      <c r="AA1637" s="24" t="n">
        <f aca="false">IF(H1637&gt;0,1,0)</f>
        <v>0</v>
      </c>
      <c r="AB1637" s="3" t="n">
        <v>1000002866</v>
      </c>
      <c r="AC1637" s="3"/>
    </row>
    <row r="1638" customFormat="false" ht="14.25" hidden="true" customHeight="true" outlineLevel="0" collapsed="false">
      <c r="A1638" s="23" t="s">
        <v>130</v>
      </c>
      <c r="B1638" s="65" t="s">
        <v>111</v>
      </c>
      <c r="C1638" s="65" t="s">
        <v>4210</v>
      </c>
      <c r="D1638" s="65" t="n">
        <v>1000003333</v>
      </c>
      <c r="E1638" s="65" t="s">
        <v>4211</v>
      </c>
      <c r="F1638" s="67" t="n">
        <v>44967</v>
      </c>
      <c r="G1638" s="67" t="str">
        <f aca="false">IF(I1638&gt;0,"Targeted Dealer","-")</f>
        <v>-</v>
      </c>
      <c r="H1638" s="67"/>
      <c r="I1638" s="68" t="n">
        <v>0</v>
      </c>
      <c r="J1638" s="68" t="n">
        <f aca="false">I1638/$J$1*$E$1</f>
        <v>0</v>
      </c>
      <c r="K1638" s="97" t="n">
        <v>25</v>
      </c>
      <c r="L1638" s="69" t="n">
        <f aca="false">K1638-J1638</f>
        <v>25</v>
      </c>
      <c r="M1638" s="69" t="str">
        <f aca="false">IFERROR((K1638/J1638%),"-")</f>
        <v>-</v>
      </c>
      <c r="N1638" s="100" t="n">
        <v>25</v>
      </c>
      <c r="O1638" s="98" t="str">
        <f aca="false">IF(F1638&lt;=$P$2,"Nov","")</f>
        <v>Nov</v>
      </c>
      <c r="P1638" s="97" t="n">
        <v>25</v>
      </c>
      <c r="Q1638" s="100" t="n">
        <f aca="false">K1638-P1638</f>
        <v>0</v>
      </c>
      <c r="R1638" s="98" t="n">
        <f aca="false">IFERROR(IF(O1638="Nov",(K1638/P1638-1)),0)</f>
        <v>0</v>
      </c>
      <c r="S1638" s="100" t="str">
        <f aca="false">IF(N1638&gt;0,IF(O1638="","-",IF(R1638&lt;0%,"DEGROWTH","GROWTH")))</f>
        <v>GROWTH</v>
      </c>
      <c r="T1638" s="101" t="n">
        <v>25</v>
      </c>
      <c r="U1638" s="101" t="str">
        <f aca="false">IF(F1638&lt;=$V$2,"Dec","")</f>
        <v>Dec</v>
      </c>
      <c r="V1638" s="97" t="n">
        <v>25</v>
      </c>
      <c r="W1638" s="104" t="n">
        <f aca="false">K1638-V1638</f>
        <v>0</v>
      </c>
      <c r="X1638" s="103" t="n">
        <f aca="false">IFERROR(IF(U1638="Dec",(K1638/V1638-1)),0)</f>
        <v>0</v>
      </c>
      <c r="Y1638" s="104" t="str">
        <f aca="false">IF(T1638&gt;0,IF(U1638="","-",IF(X1638&lt;0%,"DEGROWTH","GROWTH")))</f>
        <v>GROWTH</v>
      </c>
      <c r="Z1638" s="24" t="n">
        <v>0</v>
      </c>
      <c r="AA1638" s="24" t="n">
        <f aca="false">IF(H1638&gt;0,1,0)</f>
        <v>0</v>
      </c>
      <c r="AB1638" s="3" t="n">
        <v>1000003333</v>
      </c>
      <c r="AC1638" s="3"/>
    </row>
    <row r="1639" customFormat="false" ht="14.25" hidden="true" customHeight="true" outlineLevel="0" collapsed="false">
      <c r="A1639" s="23" t="s">
        <v>130</v>
      </c>
      <c r="B1639" s="65" t="s">
        <v>111</v>
      </c>
      <c r="C1639" s="65" t="s">
        <v>2836</v>
      </c>
      <c r="D1639" s="65" t="n">
        <v>1000003392</v>
      </c>
      <c r="E1639" s="65" t="s">
        <v>2837</v>
      </c>
      <c r="F1639" s="67" t="n">
        <v>44981</v>
      </c>
      <c r="G1639" s="67" t="str">
        <f aca="false">IF(I1639&gt;0,"Targeted Dealer","-")</f>
        <v>Targeted Dealer</v>
      </c>
      <c r="H1639" s="67"/>
      <c r="I1639" s="68" t="n">
        <v>30</v>
      </c>
      <c r="J1639" s="68" t="n">
        <f aca="false">I1639/$J$1*$E$1</f>
        <v>626.129032258065</v>
      </c>
      <c r="K1639" s="97" t="n">
        <v>30</v>
      </c>
      <c r="L1639" s="69" t="n">
        <f aca="false">K1639-J1639</f>
        <v>-596.129032258065</v>
      </c>
      <c r="M1639" s="69" t="n">
        <f aca="false">IFERROR((K1639/J1639%),"-")</f>
        <v>4.79134466769706</v>
      </c>
      <c r="N1639" s="100" t="n">
        <v>30</v>
      </c>
      <c r="O1639" s="98" t="str">
        <f aca="false">IF(F1639&lt;=$P$2,"Nov","")</f>
        <v>Nov</v>
      </c>
      <c r="P1639" s="97" t="n">
        <v>30</v>
      </c>
      <c r="Q1639" s="100" t="n">
        <f aca="false">K1639-P1639</f>
        <v>0</v>
      </c>
      <c r="R1639" s="98" t="n">
        <f aca="false">IFERROR(IF(O1639="Nov",(K1639/P1639-1)),0)</f>
        <v>0</v>
      </c>
      <c r="S1639" s="100" t="str">
        <f aca="false">IF(N1639&gt;0,IF(O1639="","-",IF(R1639&lt;0%,"DEGROWTH","GROWTH")))</f>
        <v>GROWTH</v>
      </c>
      <c r="T1639" s="101" t="n">
        <v>30</v>
      </c>
      <c r="U1639" s="101" t="str">
        <f aca="false">IF(F1639&lt;=$V$2,"Dec","")</f>
        <v>Dec</v>
      </c>
      <c r="V1639" s="97" t="n">
        <v>30</v>
      </c>
      <c r="W1639" s="104" t="n">
        <f aca="false">K1639-V1639</f>
        <v>0</v>
      </c>
      <c r="X1639" s="103" t="n">
        <f aca="false">IFERROR(IF(U1639="Dec",(K1639/V1639-1)),0)</f>
        <v>0</v>
      </c>
      <c r="Y1639" s="104" t="str">
        <f aca="false">IF(T1639&gt;0,IF(U1639="","-",IF(X1639&lt;0%,"DEGROWTH","GROWTH")))</f>
        <v>GROWTH</v>
      </c>
      <c r="Z1639" s="24" t="n">
        <v>0</v>
      </c>
      <c r="AA1639" s="24" t="n">
        <f aca="false">IF(H1639&gt;0,1,0)</f>
        <v>0</v>
      </c>
      <c r="AB1639" s="3" t="n">
        <v>1000003392</v>
      </c>
      <c r="AC1639" s="3"/>
    </row>
    <row r="1640" customFormat="false" ht="14.25" hidden="true" customHeight="true" outlineLevel="0" collapsed="false">
      <c r="A1640" s="23" t="s">
        <v>130</v>
      </c>
      <c r="B1640" s="65" t="s">
        <v>111</v>
      </c>
      <c r="C1640" s="65" t="s">
        <v>420</v>
      </c>
      <c r="D1640" s="65" t="n">
        <v>1000003462</v>
      </c>
      <c r="E1640" s="65" t="s">
        <v>421</v>
      </c>
      <c r="F1640" s="67" t="n">
        <v>45013</v>
      </c>
      <c r="G1640" s="67" t="str">
        <f aca="false">IF(I1640&gt;0,"Targeted Dealer","-")</f>
        <v>Targeted Dealer</v>
      </c>
      <c r="H1640" s="67"/>
      <c r="I1640" s="68" t="n">
        <v>25</v>
      </c>
      <c r="J1640" s="68" t="n">
        <f aca="false">I1640/$J$1*$E$1</f>
        <v>521.774193548387</v>
      </c>
      <c r="K1640" s="97" t="n">
        <v>25</v>
      </c>
      <c r="L1640" s="69" t="n">
        <f aca="false">K1640-J1640</f>
        <v>-496.774193548387</v>
      </c>
      <c r="M1640" s="69" t="n">
        <f aca="false">IFERROR((K1640/J1640%),"-")</f>
        <v>4.79134466769706</v>
      </c>
      <c r="N1640" s="100" t="n">
        <v>25</v>
      </c>
      <c r="O1640" s="98" t="str">
        <f aca="false">IF(F1640&lt;=$P$2,"Nov","")</f>
        <v>Nov</v>
      </c>
      <c r="P1640" s="97" t="n">
        <v>25</v>
      </c>
      <c r="Q1640" s="100" t="n">
        <f aca="false">K1640-P1640</f>
        <v>0</v>
      </c>
      <c r="R1640" s="98" t="n">
        <f aca="false">IFERROR(IF(O1640="Nov",(K1640/P1640-1)),0)</f>
        <v>0</v>
      </c>
      <c r="S1640" s="100" t="str">
        <f aca="false">IF(N1640&gt;0,IF(O1640="","-",IF(R1640&lt;0%,"DEGROWTH","GROWTH")))</f>
        <v>GROWTH</v>
      </c>
      <c r="T1640" s="101" t="n">
        <v>25</v>
      </c>
      <c r="U1640" s="101" t="str">
        <f aca="false">IF(F1640&lt;=$V$2,"Dec","")</f>
        <v>Dec</v>
      </c>
      <c r="V1640" s="97" t="n">
        <v>25</v>
      </c>
      <c r="W1640" s="104" t="n">
        <f aca="false">K1640-V1640</f>
        <v>0</v>
      </c>
      <c r="X1640" s="103" t="n">
        <f aca="false">IFERROR(IF(U1640="Dec",(K1640/V1640-1)),0)</f>
        <v>0</v>
      </c>
      <c r="Y1640" s="104" t="str">
        <f aca="false">IF(T1640&gt;0,IF(U1640="","-",IF(X1640&lt;0%,"DEGROWTH","GROWTH")))</f>
        <v>GROWTH</v>
      </c>
      <c r="Z1640" s="24" t="n">
        <v>0</v>
      </c>
      <c r="AA1640" s="24" t="n">
        <f aca="false">IF(H1640&gt;0,1,0)</f>
        <v>0</v>
      </c>
      <c r="AB1640" s="3" t="n">
        <v>1000003462</v>
      </c>
      <c r="AC1640" s="3"/>
    </row>
    <row r="1641" customFormat="false" ht="14.25" hidden="true" customHeight="true" outlineLevel="0" collapsed="false">
      <c r="A1641" s="23" t="s">
        <v>130</v>
      </c>
      <c r="B1641" s="65" t="s">
        <v>111</v>
      </c>
      <c r="C1641" s="65" t="s">
        <v>2838</v>
      </c>
      <c r="D1641" s="65" t="n">
        <v>1000003606</v>
      </c>
      <c r="E1641" s="65" t="s">
        <v>2839</v>
      </c>
      <c r="F1641" s="67" t="n">
        <v>45090</v>
      </c>
      <c r="G1641" s="67" t="str">
        <f aca="false">IF(I1641&gt;0,"Targeted Dealer","-")</f>
        <v>Targeted Dealer</v>
      </c>
      <c r="H1641" s="67"/>
      <c r="I1641" s="68" t="n">
        <v>60</v>
      </c>
      <c r="J1641" s="68" t="n">
        <f aca="false">I1641/$J$1*$E$1</f>
        <v>1252.25806451613</v>
      </c>
      <c r="K1641" s="97" t="n">
        <v>110</v>
      </c>
      <c r="L1641" s="69" t="n">
        <f aca="false">K1641-J1641</f>
        <v>-1142.25806451613</v>
      </c>
      <c r="M1641" s="69" t="n">
        <f aca="false">IFERROR((K1641/J1641%),"-")</f>
        <v>8.78413189077795</v>
      </c>
      <c r="N1641" s="100" t="n">
        <v>30</v>
      </c>
      <c r="O1641" s="98" t="str">
        <f aca="false">IF(F1641&lt;=$P$2,"Nov","")</f>
        <v>Nov</v>
      </c>
      <c r="P1641" s="97" t="n">
        <v>30</v>
      </c>
      <c r="Q1641" s="100" t="n">
        <f aca="false">K1641-P1641</f>
        <v>80</v>
      </c>
      <c r="R1641" s="98" t="n">
        <f aca="false">IFERROR(IF(O1641="Nov",(K1641/P1641-1)),0)</f>
        <v>2.66666666666667</v>
      </c>
      <c r="S1641" s="100" t="str">
        <f aca="false">IF(N1641&gt;0,IF(O1641="","-",IF(R1641&lt;0%,"DEGROWTH","GROWTH")))</f>
        <v>GROWTH</v>
      </c>
      <c r="T1641" s="101" t="n">
        <v>50</v>
      </c>
      <c r="U1641" s="101" t="str">
        <f aca="false">IF(F1641&lt;=$V$2,"Dec","")</f>
        <v>Dec</v>
      </c>
      <c r="V1641" s="97" t="n">
        <v>50</v>
      </c>
      <c r="W1641" s="104" t="n">
        <f aca="false">K1641-V1641</f>
        <v>60</v>
      </c>
      <c r="X1641" s="103" t="n">
        <f aca="false">IFERROR(IF(U1641="Dec",(K1641/V1641-1)),0)</f>
        <v>1.2</v>
      </c>
      <c r="Y1641" s="104" t="str">
        <f aca="false">IF(T1641&gt;0,IF(U1641="","-",IF(X1641&lt;0%,"DEGROWTH","GROWTH")))</f>
        <v>GROWTH</v>
      </c>
      <c r="Z1641" s="24" t="n">
        <v>0</v>
      </c>
      <c r="AA1641" s="24" t="n">
        <f aca="false">IF(H1641&gt;0,1,0)</f>
        <v>0</v>
      </c>
      <c r="AB1641" s="3" t="n">
        <v>1000003606</v>
      </c>
      <c r="AC1641" s="3"/>
    </row>
    <row r="1642" customFormat="false" ht="14.25" hidden="true" customHeight="true" outlineLevel="0" collapsed="false">
      <c r="A1642" s="23" t="s">
        <v>130</v>
      </c>
      <c r="B1642" s="128" t="s">
        <v>111</v>
      </c>
      <c r="C1642" s="128" t="s">
        <v>3409</v>
      </c>
      <c r="D1642" s="128" t="n">
        <v>1000003905</v>
      </c>
      <c r="E1642" s="128" t="s">
        <v>3410</v>
      </c>
      <c r="F1642" s="67" t="n">
        <v>45391</v>
      </c>
      <c r="G1642" s="67" t="str">
        <f aca="false">IF(I1642&gt;0,"Targeted Dealer","-")</f>
        <v>-</v>
      </c>
      <c r="H1642" s="67"/>
      <c r="I1642" s="68" t="n">
        <v>0</v>
      </c>
      <c r="J1642" s="68" t="n">
        <f aca="false">I1642/$J$1*$E$1</f>
        <v>0</v>
      </c>
      <c r="K1642" s="97" t="n">
        <v>0</v>
      </c>
      <c r="L1642" s="69" t="n">
        <f aca="false">K1642-J1642</f>
        <v>0</v>
      </c>
      <c r="M1642" s="69" t="str">
        <f aca="false">IFERROR((K1642/J1642%),"-")</f>
        <v>-</v>
      </c>
      <c r="N1642" s="100" t="n">
        <v>0</v>
      </c>
      <c r="O1642" s="98" t="str">
        <f aca="false">IF(F1642&lt;=$P$2,"Nov","")</f>
        <v>Nov</v>
      </c>
      <c r="P1642" s="97" t="n">
        <v>0</v>
      </c>
      <c r="Q1642" s="100" t="n">
        <f aca="false">K1642-P1642</f>
        <v>0</v>
      </c>
      <c r="R1642" s="98" t="n">
        <f aca="false">IFERROR(IF(O1642="Nov",(K1642/P1642-1)),0)</f>
        <v>0</v>
      </c>
      <c r="S1642" s="105" t="b">
        <f aca="false">IF(N1642&gt;0,IF(O1642="","-",IF(R1642&lt;0%,"DEGROWTH","GROWTH")))</f>
        <v>0</v>
      </c>
      <c r="T1642" s="101" t="n">
        <v>0</v>
      </c>
      <c r="U1642" s="101" t="str">
        <f aca="false">IF(F1642&lt;=$V$2,"Dec","")</f>
        <v>Dec</v>
      </c>
      <c r="V1642" s="97" t="n">
        <v>0</v>
      </c>
      <c r="W1642" s="104" t="n">
        <f aca="false">K1642-V1642</f>
        <v>0</v>
      </c>
      <c r="X1642" s="103" t="n">
        <f aca="false">IFERROR(IF(U1642="Dec",(K1642/V1642-1)),0)</f>
        <v>0</v>
      </c>
      <c r="Y1642" s="106" t="b">
        <f aca="false">IF(T1642&gt;0,IF(U1642="","-",IF(X1642&lt;0%,"DEGROWTH","GROWTH")))</f>
        <v>0</v>
      </c>
      <c r="Z1642" s="24" t="n">
        <v>1</v>
      </c>
      <c r="AA1642" s="24" t="n">
        <f aca="false">IF(H1642&gt;0,1,0)</f>
        <v>0</v>
      </c>
      <c r="AB1642" s="3" t="n">
        <v>1000003905</v>
      </c>
      <c r="AC1642" s="3"/>
    </row>
    <row r="1643" customFormat="false" ht="14.25" hidden="true" customHeight="true" outlineLevel="0" collapsed="false">
      <c r="A1643" s="23" t="s">
        <v>130</v>
      </c>
      <c r="B1643" s="128" t="s">
        <v>111</v>
      </c>
      <c r="C1643" s="128" t="s">
        <v>2840</v>
      </c>
      <c r="D1643" s="128" t="n">
        <v>1000003921</v>
      </c>
      <c r="E1643" s="128" t="s">
        <v>2841</v>
      </c>
      <c r="F1643" s="67" t="n">
        <v>45409</v>
      </c>
      <c r="G1643" s="67" t="str">
        <f aca="false">IF(I1643&gt;0,"Targeted Dealer","-")</f>
        <v>Targeted Dealer</v>
      </c>
      <c r="H1643" s="67"/>
      <c r="I1643" s="68" t="n">
        <v>275</v>
      </c>
      <c r="J1643" s="68" t="n">
        <f aca="false">I1643/$J$1*$E$1</f>
        <v>5739.51612903226</v>
      </c>
      <c r="K1643" s="97" t="n">
        <v>425</v>
      </c>
      <c r="L1643" s="69" t="n">
        <f aca="false">K1643-J1643</f>
        <v>-5314.51612903226</v>
      </c>
      <c r="M1643" s="69" t="n">
        <f aca="false">IFERROR((K1643/J1643%),"-")</f>
        <v>7.40480539553183</v>
      </c>
      <c r="N1643" s="100" t="n">
        <v>300</v>
      </c>
      <c r="O1643" s="98" t="str">
        <f aca="false">IF(F1643&lt;=$P$2,"Nov","")</f>
        <v>Nov</v>
      </c>
      <c r="P1643" s="97" t="n">
        <v>300</v>
      </c>
      <c r="Q1643" s="100" t="n">
        <f aca="false">K1643-P1643</f>
        <v>125</v>
      </c>
      <c r="R1643" s="98" t="n">
        <f aca="false">IFERROR(IF(O1643="Nov",(K1643/P1643-1)),0)</f>
        <v>0.416666666666667</v>
      </c>
      <c r="S1643" s="100" t="str">
        <f aca="false">IF(N1643&gt;0,IF(O1643="","-",IF(R1643&lt;0%,"DEGROWTH","GROWTH")))</f>
        <v>GROWTH</v>
      </c>
      <c r="T1643" s="101" t="n">
        <v>0</v>
      </c>
      <c r="U1643" s="101" t="str">
        <f aca="false">IF(F1643&lt;=$V$2,"Dec","")</f>
        <v>Dec</v>
      </c>
      <c r="V1643" s="97" t="n">
        <v>0</v>
      </c>
      <c r="W1643" s="104" t="n">
        <f aca="false">K1643-V1643</f>
        <v>425</v>
      </c>
      <c r="X1643" s="103" t="n">
        <f aca="false">IFERROR(IF(U1643="Dec",(K1643/V1643-1)),0)</f>
        <v>0</v>
      </c>
      <c r="Y1643" s="106" t="b">
        <f aca="false">IF(T1643&gt;0,IF(U1643="","-",IF(X1643&lt;0%,"DEGROWTH","GROWTH")))</f>
        <v>0</v>
      </c>
      <c r="Z1643" s="24" t="n">
        <v>0</v>
      </c>
      <c r="AA1643" s="24" t="n">
        <f aca="false">IF(H1643&gt;0,1,0)</f>
        <v>0</v>
      </c>
      <c r="AB1643" s="3" t="n">
        <v>1000003921</v>
      </c>
      <c r="AC1643" s="3"/>
    </row>
    <row r="1644" customFormat="false" ht="14.25" hidden="true" customHeight="true" outlineLevel="0" collapsed="false">
      <c r="A1644" s="24" t="s">
        <v>130</v>
      </c>
      <c r="B1644" s="128" t="s">
        <v>111</v>
      </c>
      <c r="C1644" s="128" t="s">
        <v>3937</v>
      </c>
      <c r="D1644" s="128" t="n">
        <v>1000004064</v>
      </c>
      <c r="E1644" s="128" t="s">
        <v>3938</v>
      </c>
      <c r="F1644" s="67" t="n">
        <v>45502</v>
      </c>
      <c r="G1644" s="67" t="str">
        <f aca="false">IF(I1644&gt;0,"Targeted Dealer","-")</f>
        <v>Targeted Dealer</v>
      </c>
      <c r="H1644" s="67"/>
      <c r="I1644" s="68" t="n">
        <v>40</v>
      </c>
      <c r="J1644" s="68" t="n">
        <f aca="false">I1644/$J$1*$E$1</f>
        <v>834.838709677419</v>
      </c>
      <c r="K1644" s="97" t="n">
        <v>30</v>
      </c>
      <c r="L1644" s="69" t="n">
        <f aca="false">K1644-J1644</f>
        <v>-804.838709677419</v>
      </c>
      <c r="M1644" s="69" t="n">
        <f aca="false">IFERROR((K1644/J1644%),"-")</f>
        <v>3.5935085007728</v>
      </c>
      <c r="N1644" s="100" t="n">
        <v>7</v>
      </c>
      <c r="O1644" s="98" t="str">
        <f aca="false">IF(F1644&lt;=$P$2,"Nov","")</f>
        <v>Nov</v>
      </c>
      <c r="P1644" s="97" t="n">
        <v>7</v>
      </c>
      <c r="Q1644" s="100" t="n">
        <f aca="false">K1644-P1644</f>
        <v>23</v>
      </c>
      <c r="R1644" s="98" t="n">
        <f aca="false">IFERROR(IF(O1644="Nov",(K1644/P1644-1)),0)</f>
        <v>3.28571428571429</v>
      </c>
      <c r="S1644" s="100" t="str">
        <f aca="false">IF(N1644&gt;0,IF(O1644="","-",IF(R1644&lt;0%,"DEGROWTH","GROWTH")))</f>
        <v>GROWTH</v>
      </c>
      <c r="T1644" s="101" t="n">
        <v>0</v>
      </c>
      <c r="U1644" s="101" t="str">
        <f aca="false">IF(F1644&lt;=$V$2,"Dec","")</f>
        <v>Dec</v>
      </c>
      <c r="V1644" s="97" t="n">
        <v>0</v>
      </c>
      <c r="W1644" s="104" t="n">
        <f aca="false">K1644-V1644</f>
        <v>30</v>
      </c>
      <c r="X1644" s="103" t="n">
        <f aca="false">IFERROR(IF(U1644="Dec",(K1644/V1644-1)),0)</f>
        <v>0</v>
      </c>
      <c r="Y1644" s="106" t="b">
        <f aca="false">IF(T1644&gt;0,IF(U1644="","-",IF(X1644&lt;0%,"DEGROWTH","GROWTH")))</f>
        <v>0</v>
      </c>
      <c r="Z1644" s="24" t="n">
        <v>0</v>
      </c>
      <c r="AA1644" s="24" t="n">
        <f aca="false">IF(H1644&gt;0,1,0)</f>
        <v>0</v>
      </c>
      <c r="AB1644" s="3" t="n">
        <v>1000004064</v>
      </c>
      <c r="AC1644" s="3"/>
    </row>
    <row r="1645" customFormat="false" ht="14.25" hidden="true" customHeight="true" outlineLevel="0" collapsed="false">
      <c r="A1645" s="24" t="s">
        <v>130</v>
      </c>
      <c r="B1645" s="128" t="s">
        <v>111</v>
      </c>
      <c r="C1645" s="128" t="s">
        <v>4643</v>
      </c>
      <c r="D1645" s="129" t="n">
        <v>1000004089</v>
      </c>
      <c r="E1645" s="129" t="s">
        <v>4644</v>
      </c>
      <c r="F1645" s="67" t="n">
        <v>45521</v>
      </c>
      <c r="G1645" s="67" t="str">
        <f aca="false">IF(I1645&gt;0,"Targeted Dealer","-")</f>
        <v>Targeted Dealer</v>
      </c>
      <c r="H1645" s="67"/>
      <c r="I1645" s="68" t="n">
        <v>50</v>
      </c>
      <c r="J1645" s="68" t="n">
        <f aca="false">I1645/$J$1*$E$1</f>
        <v>1043.54838709677</v>
      </c>
      <c r="K1645" s="97" t="n">
        <v>30</v>
      </c>
      <c r="L1645" s="69" t="n">
        <f aca="false">K1645-J1645</f>
        <v>-1013.54838709677</v>
      </c>
      <c r="M1645" s="69" t="n">
        <f aca="false">IFERROR((K1645/J1645%),"-")</f>
        <v>2.87480680061824</v>
      </c>
      <c r="N1645" s="100" t="n">
        <v>30</v>
      </c>
      <c r="O1645" s="98" t="str">
        <f aca="false">IF(F1645&lt;=$P$2,"Nov","")</f>
        <v>Nov</v>
      </c>
      <c r="P1645" s="97" t="n">
        <v>30</v>
      </c>
      <c r="Q1645" s="100" t="n">
        <f aca="false">K1645-P1645</f>
        <v>0</v>
      </c>
      <c r="R1645" s="98" t="n">
        <f aca="false">IFERROR(IF(O1645="Nov",(K1645/P1645-1)),0)</f>
        <v>0</v>
      </c>
      <c r="S1645" s="100" t="str">
        <f aca="false">IF(N1645&gt;0,IF(O1645="","-",IF(R1645&lt;0%,"DEGROWTH","GROWTH")))</f>
        <v>GROWTH</v>
      </c>
      <c r="T1645" s="101" t="n">
        <v>0</v>
      </c>
      <c r="U1645" s="101" t="str">
        <f aca="false">IF(F1645&lt;=$V$2,"Dec","")</f>
        <v>Dec</v>
      </c>
      <c r="V1645" s="97" t="n">
        <v>0</v>
      </c>
      <c r="W1645" s="104" t="n">
        <f aca="false">K1645-V1645</f>
        <v>30</v>
      </c>
      <c r="X1645" s="103" t="n">
        <f aca="false">IFERROR(IF(U1645="Dec",(K1645/V1645-1)),0)</f>
        <v>0</v>
      </c>
      <c r="Y1645" s="106" t="b">
        <f aca="false">IF(T1645&gt;0,IF(U1645="","-",IF(X1645&lt;0%,"DEGROWTH","GROWTH")))</f>
        <v>0</v>
      </c>
      <c r="Z1645" s="24" t="n">
        <v>0</v>
      </c>
      <c r="AA1645" s="24" t="n">
        <f aca="false">IF(H1645&gt;0,1,0)</f>
        <v>0</v>
      </c>
      <c r="AB1645" s="3" t="n">
        <v>1000004089</v>
      </c>
      <c r="AC1645" s="3"/>
    </row>
    <row r="1646" customFormat="false" ht="14.25" hidden="true" customHeight="true" outlineLevel="0" collapsed="false">
      <c r="A1646" s="23" t="s">
        <v>130</v>
      </c>
      <c r="B1646" s="65" t="s">
        <v>113</v>
      </c>
      <c r="C1646" s="65" t="s">
        <v>4197</v>
      </c>
      <c r="D1646" s="65" t="n">
        <v>1000002657</v>
      </c>
      <c r="E1646" s="65" t="s">
        <v>4198</v>
      </c>
      <c r="F1646" s="67" t="n">
        <v>44739</v>
      </c>
      <c r="G1646" s="67" t="str">
        <f aca="false">IF(I1646&gt;0,"Targeted Dealer","-")</f>
        <v>Targeted Dealer</v>
      </c>
      <c r="H1646" s="67"/>
      <c r="I1646" s="68" t="n">
        <v>40</v>
      </c>
      <c r="J1646" s="68" t="n">
        <f aca="false">I1646/$J$1*$E$1</f>
        <v>834.838709677419</v>
      </c>
      <c r="K1646" s="97" t="n">
        <v>25</v>
      </c>
      <c r="L1646" s="69" t="n">
        <f aca="false">K1646-J1646</f>
        <v>-809.838709677419</v>
      </c>
      <c r="M1646" s="69" t="n">
        <f aca="false">IFERROR((K1646/J1646%),"-")</f>
        <v>2.99459041731066</v>
      </c>
      <c r="N1646" s="100" t="n">
        <v>17.7</v>
      </c>
      <c r="O1646" s="98" t="str">
        <f aca="false">IF(F1646&lt;=$P$2,"Nov","")</f>
        <v>Nov</v>
      </c>
      <c r="P1646" s="97" t="n">
        <v>17.7</v>
      </c>
      <c r="Q1646" s="100" t="n">
        <f aca="false">K1646-P1646</f>
        <v>7.3</v>
      </c>
      <c r="R1646" s="98" t="n">
        <f aca="false">IFERROR(IF(O1646="Nov",(K1646/P1646-1)),0)</f>
        <v>0.412429378531074</v>
      </c>
      <c r="S1646" s="100" t="str">
        <f aca="false">IF(N1646&gt;0,IF(O1646="","-",IF(R1646&lt;0%,"DEGROWTH","GROWTH")))</f>
        <v>GROWTH</v>
      </c>
      <c r="T1646" s="101" t="n">
        <v>65.5</v>
      </c>
      <c r="U1646" s="101" t="str">
        <f aca="false">IF(F1646&lt;=$V$2,"Dec","")</f>
        <v>Dec</v>
      </c>
      <c r="V1646" s="97" t="n">
        <v>65.5</v>
      </c>
      <c r="W1646" s="104" t="n">
        <f aca="false">K1646-V1646</f>
        <v>-40.5</v>
      </c>
      <c r="X1646" s="103" t="n">
        <f aca="false">IFERROR(IF(U1646="Dec",(K1646/V1646-1)),0)</f>
        <v>-0.618320610687023</v>
      </c>
      <c r="Y1646" s="104" t="str">
        <f aca="false">IF(T1646&gt;0,IF(U1646="","-",IF(X1646&lt;0%,"DEGROWTH","GROWTH")))</f>
        <v>DEGROWTH</v>
      </c>
      <c r="Z1646" s="24" t="n">
        <v>0</v>
      </c>
      <c r="AA1646" s="24" t="n">
        <f aca="false">IF(H1646&gt;0,1,0)</f>
        <v>0</v>
      </c>
      <c r="AB1646" s="3" t="n">
        <v>1000002657</v>
      </c>
      <c r="AC1646" s="3"/>
    </row>
    <row r="1647" customFormat="false" ht="14.25" hidden="true" customHeight="true" outlineLevel="0" collapsed="false">
      <c r="A1647" s="23" t="s">
        <v>130</v>
      </c>
      <c r="B1647" s="65" t="s">
        <v>113</v>
      </c>
      <c r="C1647" s="65" t="s">
        <v>4268</v>
      </c>
      <c r="D1647" s="65" t="n">
        <v>1000002683</v>
      </c>
      <c r="E1647" s="65" t="s">
        <v>4269</v>
      </c>
      <c r="F1647" s="67" t="n">
        <v>44739</v>
      </c>
      <c r="G1647" s="67" t="str">
        <f aca="false">IF(I1647&gt;0,"Targeted Dealer","-")</f>
        <v>Targeted Dealer</v>
      </c>
      <c r="H1647" s="67"/>
      <c r="I1647" s="68" t="n">
        <v>60</v>
      </c>
      <c r="J1647" s="68" t="n">
        <f aca="false">I1647/$J$1*$E$1</f>
        <v>1252.25806451613</v>
      </c>
      <c r="K1647" s="97" t="n">
        <v>90</v>
      </c>
      <c r="L1647" s="69" t="n">
        <f aca="false">K1647-J1647</f>
        <v>-1162.25806451613</v>
      </c>
      <c r="M1647" s="69" t="n">
        <f aca="false">IFERROR((K1647/J1647%),"-")</f>
        <v>7.1870170015456</v>
      </c>
      <c r="N1647" s="100" t="n">
        <v>65</v>
      </c>
      <c r="O1647" s="98" t="str">
        <f aca="false">IF(F1647&lt;=$P$2,"Nov","")</f>
        <v>Nov</v>
      </c>
      <c r="P1647" s="97" t="n">
        <v>65</v>
      </c>
      <c r="Q1647" s="100" t="n">
        <f aca="false">K1647-P1647</f>
        <v>25</v>
      </c>
      <c r="R1647" s="98" t="n">
        <f aca="false">IFERROR(IF(O1647="Nov",(K1647/P1647-1)),0)</f>
        <v>0.384615384615385</v>
      </c>
      <c r="S1647" s="100" t="str">
        <f aca="false">IF(N1647&gt;0,IF(O1647="","-",IF(R1647&lt;0%,"DEGROWTH","GROWTH")))</f>
        <v>GROWTH</v>
      </c>
      <c r="T1647" s="101" t="n">
        <v>65</v>
      </c>
      <c r="U1647" s="101" t="str">
        <f aca="false">IF(F1647&lt;=$V$2,"Dec","")</f>
        <v>Dec</v>
      </c>
      <c r="V1647" s="97" t="n">
        <v>65</v>
      </c>
      <c r="W1647" s="104" t="n">
        <f aca="false">K1647-V1647</f>
        <v>25</v>
      </c>
      <c r="X1647" s="103" t="n">
        <f aca="false">IFERROR(IF(U1647="Dec",(K1647/V1647-1)),0)</f>
        <v>0.384615384615385</v>
      </c>
      <c r="Y1647" s="104" t="str">
        <f aca="false">IF(T1647&gt;0,IF(U1647="","-",IF(X1647&lt;0%,"DEGROWTH","GROWTH")))</f>
        <v>GROWTH</v>
      </c>
      <c r="Z1647" s="24" t="n">
        <v>0</v>
      </c>
      <c r="AA1647" s="24" t="n">
        <f aca="false">IF(H1647&gt;0,1,0)</f>
        <v>0</v>
      </c>
      <c r="AB1647" s="3" t="n">
        <v>1000002683</v>
      </c>
      <c r="AC1647" s="3"/>
    </row>
    <row r="1648" customFormat="false" ht="14.25" hidden="true" customHeight="true" outlineLevel="0" collapsed="false">
      <c r="A1648" s="23" t="s">
        <v>130</v>
      </c>
      <c r="B1648" s="65" t="s">
        <v>113</v>
      </c>
      <c r="C1648" s="65" t="s">
        <v>2842</v>
      </c>
      <c r="D1648" s="65" t="n">
        <v>1000001712</v>
      </c>
      <c r="E1648" s="66" t="s">
        <v>2843</v>
      </c>
      <c r="F1648" s="67" t="n">
        <v>41302</v>
      </c>
      <c r="G1648" s="67" t="str">
        <f aca="false">IF(I1648&gt;0,"Targeted Dealer","-")</f>
        <v>Targeted Dealer</v>
      </c>
      <c r="H1648" s="67"/>
      <c r="I1648" s="68" t="n">
        <v>400</v>
      </c>
      <c r="J1648" s="68" t="n">
        <f aca="false">I1648/$J$1*$E$1</f>
        <v>8348.38709677419</v>
      </c>
      <c r="K1648" s="97" t="n">
        <v>562.5</v>
      </c>
      <c r="L1648" s="69" t="n">
        <f aca="false">K1648-J1648</f>
        <v>-7785.88709677419</v>
      </c>
      <c r="M1648" s="69" t="n">
        <f aca="false">IFERROR((K1648/J1648%),"-")</f>
        <v>6.737828438949</v>
      </c>
      <c r="N1648" s="100" t="n">
        <v>430.75</v>
      </c>
      <c r="O1648" s="98" t="str">
        <f aca="false">IF(F1648&lt;=$P$2,"Nov","")</f>
        <v>Nov</v>
      </c>
      <c r="P1648" s="97" t="n">
        <v>430.75</v>
      </c>
      <c r="Q1648" s="100" t="n">
        <f aca="false">K1648-P1648</f>
        <v>131.75</v>
      </c>
      <c r="R1648" s="98" t="n">
        <f aca="false">IFERROR(IF(O1648="Nov",(K1648/P1648-1)),0)</f>
        <v>0.30586186883343</v>
      </c>
      <c r="S1648" s="100" t="str">
        <f aca="false">IF(N1648&gt;0,IF(O1648="","-",IF(R1648&lt;0%,"DEGROWTH","GROWTH")))</f>
        <v>GROWTH</v>
      </c>
      <c r="T1648" s="101" t="n">
        <v>307</v>
      </c>
      <c r="U1648" s="101" t="str">
        <f aca="false">IF(F1648&lt;=$V$2,"Dec","")</f>
        <v>Dec</v>
      </c>
      <c r="V1648" s="97" t="n">
        <v>307</v>
      </c>
      <c r="W1648" s="104" t="n">
        <f aca="false">K1648-V1648</f>
        <v>255.5</v>
      </c>
      <c r="X1648" s="103" t="n">
        <f aca="false">IFERROR(IF(U1648="Dec",(K1648/V1648-1)),0)</f>
        <v>0.832247557003257</v>
      </c>
      <c r="Y1648" s="104" t="str">
        <f aca="false">IF(T1648&gt;0,IF(U1648="","-",IF(X1648&lt;0%,"DEGROWTH","GROWTH")))</f>
        <v>GROWTH</v>
      </c>
      <c r="Z1648" s="24" t="n">
        <v>0</v>
      </c>
      <c r="AA1648" s="24" t="n">
        <f aca="false">IF(H1648&gt;0,1,0)</f>
        <v>0</v>
      </c>
      <c r="AB1648" s="3" t="n">
        <v>1000001712</v>
      </c>
      <c r="AC1648" s="3"/>
    </row>
    <row r="1649" customFormat="false" ht="14.25" hidden="true" customHeight="true" outlineLevel="0" collapsed="false">
      <c r="A1649" s="23" t="s">
        <v>130</v>
      </c>
      <c r="B1649" s="65" t="s">
        <v>113</v>
      </c>
      <c r="C1649" s="65" t="s">
        <v>2844</v>
      </c>
      <c r="D1649" s="65" t="n">
        <v>1000001734</v>
      </c>
      <c r="E1649" s="66" t="s">
        <v>2845</v>
      </c>
      <c r="F1649" s="67" t="n">
        <v>41493</v>
      </c>
      <c r="G1649" s="67" t="str">
        <f aca="false">IF(I1649&gt;0,"Targeted Dealer","-")</f>
        <v>Targeted Dealer</v>
      </c>
      <c r="H1649" s="67"/>
      <c r="I1649" s="68" t="n">
        <v>400</v>
      </c>
      <c r="J1649" s="68" t="n">
        <f aca="false">I1649/$J$1*$E$1</f>
        <v>8348.38709677419</v>
      </c>
      <c r="K1649" s="97" t="n">
        <v>303</v>
      </c>
      <c r="L1649" s="69" t="n">
        <f aca="false">K1649-J1649</f>
        <v>-8045.38709677419</v>
      </c>
      <c r="M1649" s="69" t="n">
        <f aca="false">IFERROR((K1649/J1649%),"-")</f>
        <v>3.62944358578053</v>
      </c>
      <c r="N1649" s="100" t="n">
        <v>341.5</v>
      </c>
      <c r="O1649" s="98" t="str">
        <f aca="false">IF(F1649&lt;=$P$2,"Nov","")</f>
        <v>Nov</v>
      </c>
      <c r="P1649" s="97" t="n">
        <v>341.5</v>
      </c>
      <c r="Q1649" s="100" t="n">
        <f aca="false">K1649-P1649</f>
        <v>-38.5</v>
      </c>
      <c r="R1649" s="98" t="n">
        <f aca="false">IFERROR(IF(O1649="Nov",(K1649/P1649-1)),0)</f>
        <v>-0.112737920937042</v>
      </c>
      <c r="S1649" s="100" t="str">
        <f aca="false">IF(N1649&gt;0,IF(O1649="","-",IF(R1649&lt;0%,"DEGROWTH","GROWTH")))</f>
        <v>DEGROWTH</v>
      </c>
      <c r="T1649" s="101" t="n">
        <v>469.2</v>
      </c>
      <c r="U1649" s="101" t="str">
        <f aca="false">IF(F1649&lt;=$V$2,"Dec","")</f>
        <v>Dec</v>
      </c>
      <c r="V1649" s="97" t="n">
        <v>469.2</v>
      </c>
      <c r="W1649" s="104" t="n">
        <f aca="false">K1649-V1649</f>
        <v>-166.2</v>
      </c>
      <c r="X1649" s="103" t="n">
        <f aca="false">IFERROR(IF(U1649="Dec",(K1649/V1649-1)),0)</f>
        <v>-0.354219948849105</v>
      </c>
      <c r="Y1649" s="104" t="str">
        <f aca="false">IF(T1649&gt;0,IF(U1649="","-",IF(X1649&lt;0%,"DEGROWTH","GROWTH")))</f>
        <v>DEGROWTH</v>
      </c>
      <c r="Z1649" s="24" t="n">
        <v>0</v>
      </c>
      <c r="AA1649" s="24" t="n">
        <f aca="false">IF(H1649&gt;0,1,0)</f>
        <v>0</v>
      </c>
      <c r="AB1649" s="3" t="n">
        <v>1000001734</v>
      </c>
      <c r="AC1649" s="3"/>
    </row>
    <row r="1650" customFormat="false" ht="14.25" hidden="true" customHeight="true" outlineLevel="0" collapsed="false">
      <c r="A1650" s="23" t="s">
        <v>130</v>
      </c>
      <c r="B1650" s="65" t="s">
        <v>113</v>
      </c>
      <c r="C1650" s="65" t="s">
        <v>2846</v>
      </c>
      <c r="D1650" s="65" t="n">
        <v>1000001735</v>
      </c>
      <c r="E1650" s="66" t="s">
        <v>2847</v>
      </c>
      <c r="F1650" s="67" t="n">
        <v>41523</v>
      </c>
      <c r="G1650" s="67" t="str">
        <f aca="false">IF(I1650&gt;0,"Targeted Dealer","-")</f>
        <v>Targeted Dealer</v>
      </c>
      <c r="H1650" s="67" t="s">
        <v>627</v>
      </c>
      <c r="I1650" s="68" t="n">
        <v>450</v>
      </c>
      <c r="J1650" s="68" t="n">
        <f aca="false">I1650/$J$1*$E$1</f>
        <v>9391.93548387097</v>
      </c>
      <c r="K1650" s="97" t="n">
        <v>415</v>
      </c>
      <c r="L1650" s="69" t="n">
        <f aca="false">K1650-J1650</f>
        <v>-8976.93548387097</v>
      </c>
      <c r="M1650" s="69" t="n">
        <f aca="false">IFERROR((K1650/J1650%),"-")</f>
        <v>4.41868452687618</v>
      </c>
      <c r="N1650" s="100" t="n">
        <v>460</v>
      </c>
      <c r="O1650" s="98" t="str">
        <f aca="false">IF(F1650&lt;=$P$2,"Nov","")</f>
        <v>Nov</v>
      </c>
      <c r="P1650" s="97" t="n">
        <v>460</v>
      </c>
      <c r="Q1650" s="100" t="n">
        <f aca="false">K1650-P1650</f>
        <v>-45</v>
      </c>
      <c r="R1650" s="98" t="n">
        <f aca="false">IFERROR(IF(O1650="Nov",(K1650/P1650-1)),0)</f>
        <v>-0.0978260869565217</v>
      </c>
      <c r="S1650" s="100" t="str">
        <f aca="false">IF(N1650&gt;0,IF(O1650="","-",IF(R1650&lt;0%,"DEGROWTH","GROWTH")))</f>
        <v>DEGROWTH</v>
      </c>
      <c r="T1650" s="101" t="n">
        <v>682.5</v>
      </c>
      <c r="U1650" s="101" t="str">
        <f aca="false">IF(F1650&lt;=$V$2,"Dec","")</f>
        <v>Dec</v>
      </c>
      <c r="V1650" s="97" t="n">
        <v>682.5</v>
      </c>
      <c r="W1650" s="104" t="n">
        <f aca="false">K1650-V1650</f>
        <v>-267.5</v>
      </c>
      <c r="X1650" s="103" t="n">
        <f aca="false">IFERROR(IF(U1650="Dec",(K1650/V1650-1)),0)</f>
        <v>-0.391941391941392</v>
      </c>
      <c r="Y1650" s="104" t="str">
        <f aca="false">IF(T1650&gt;0,IF(U1650="","-",IF(X1650&lt;0%,"DEGROWTH","GROWTH")))</f>
        <v>DEGROWTH</v>
      </c>
      <c r="Z1650" s="24" t="n">
        <v>0</v>
      </c>
      <c r="AA1650" s="24" t="n">
        <f aca="false">IF(H1650&gt;0,1,0)</f>
        <v>1</v>
      </c>
      <c r="AB1650" s="3" t="n">
        <v>1000001735</v>
      </c>
      <c r="AC1650" s="3"/>
    </row>
    <row r="1651" customFormat="false" ht="14.25" hidden="true" customHeight="true" outlineLevel="0" collapsed="false">
      <c r="A1651" s="23" t="s">
        <v>130</v>
      </c>
      <c r="B1651" s="65" t="s">
        <v>113</v>
      </c>
      <c r="C1651" s="65" t="s">
        <v>2848</v>
      </c>
      <c r="D1651" s="65" t="n">
        <v>1000001736</v>
      </c>
      <c r="E1651" s="66" t="s">
        <v>2849</v>
      </c>
      <c r="F1651" s="67" t="n">
        <v>41676</v>
      </c>
      <c r="G1651" s="67" t="str">
        <f aca="false">IF(I1651&gt;0,"Targeted Dealer","-")</f>
        <v>Targeted Dealer</v>
      </c>
      <c r="H1651" s="67"/>
      <c r="I1651" s="68" t="n">
        <v>20</v>
      </c>
      <c r="J1651" s="68" t="n">
        <f aca="false">I1651/$J$1*$E$1</f>
        <v>417.41935483871</v>
      </c>
      <c r="K1651" s="97" t="n">
        <v>10</v>
      </c>
      <c r="L1651" s="69" t="n">
        <f aca="false">K1651-J1651</f>
        <v>-407.41935483871</v>
      </c>
      <c r="M1651" s="69" t="n">
        <f aca="false">IFERROR((K1651/J1651%),"-")</f>
        <v>2.39567233384853</v>
      </c>
      <c r="N1651" s="100" t="n">
        <v>0</v>
      </c>
      <c r="O1651" s="98" t="str">
        <f aca="false">IF(F1651&lt;=$P$2,"Nov","")</f>
        <v>Nov</v>
      </c>
      <c r="P1651" s="97" t="n">
        <v>0</v>
      </c>
      <c r="Q1651" s="100" t="n">
        <f aca="false">K1651-P1651</f>
        <v>10</v>
      </c>
      <c r="R1651" s="98" t="n">
        <f aca="false">IFERROR(IF(O1651="Nov",(K1651/P1651-1)),0)</f>
        <v>0</v>
      </c>
      <c r="S1651" s="105" t="b">
        <f aca="false">IF(N1651&gt;0,IF(O1651="","-",IF(R1651&lt;0%,"DEGROWTH","GROWTH")))</f>
        <v>0</v>
      </c>
      <c r="T1651" s="101" t="n">
        <v>0</v>
      </c>
      <c r="U1651" s="101" t="str">
        <f aca="false">IF(F1651&lt;=$V$2,"Dec","")</f>
        <v>Dec</v>
      </c>
      <c r="V1651" s="97" t="n">
        <v>0</v>
      </c>
      <c r="W1651" s="104" t="n">
        <f aca="false">K1651-V1651</f>
        <v>10</v>
      </c>
      <c r="X1651" s="103" t="n">
        <f aca="false">IFERROR(IF(U1651="Dec",(K1651/V1651-1)),0)</f>
        <v>0</v>
      </c>
      <c r="Y1651" s="106" t="b">
        <f aca="false">IF(T1651&gt;0,IF(U1651="","-",IF(X1651&lt;0%,"DEGROWTH","GROWTH")))</f>
        <v>0</v>
      </c>
      <c r="Z1651" s="24" t="n">
        <v>0</v>
      </c>
      <c r="AA1651" s="24" t="n">
        <f aca="false">IF(H1651&gt;0,1,0)</f>
        <v>0</v>
      </c>
      <c r="AB1651" s="3" t="n">
        <v>1000001736</v>
      </c>
      <c r="AC1651" s="3"/>
    </row>
    <row r="1652" customFormat="false" ht="14.25" hidden="true" customHeight="true" outlineLevel="0" collapsed="false">
      <c r="A1652" s="23" t="s">
        <v>130</v>
      </c>
      <c r="B1652" s="65" t="s">
        <v>113</v>
      </c>
      <c r="C1652" s="65" t="s">
        <v>422</v>
      </c>
      <c r="D1652" s="65" t="n">
        <v>1000001718</v>
      </c>
      <c r="E1652" s="66" t="s">
        <v>423</v>
      </c>
      <c r="F1652" s="67" t="n">
        <v>42124</v>
      </c>
      <c r="G1652" s="67" t="str">
        <f aca="false">IF(I1652&gt;0,"Targeted Dealer","-")</f>
        <v>Targeted Dealer</v>
      </c>
      <c r="H1652" s="67"/>
      <c r="I1652" s="68" t="n">
        <v>70</v>
      </c>
      <c r="J1652" s="68" t="n">
        <f aca="false">I1652/$J$1*$E$1</f>
        <v>1460.96774193548</v>
      </c>
      <c r="K1652" s="97" t="n">
        <v>55</v>
      </c>
      <c r="L1652" s="69" t="n">
        <f aca="false">K1652-J1652</f>
        <v>-1405.96774193548</v>
      </c>
      <c r="M1652" s="69" t="n">
        <f aca="false">IFERROR((K1652/J1652%),"-")</f>
        <v>3.76462795319055</v>
      </c>
      <c r="N1652" s="100" t="n">
        <v>55</v>
      </c>
      <c r="O1652" s="98" t="str">
        <f aca="false">IF(F1652&lt;=$P$2,"Nov","")</f>
        <v>Nov</v>
      </c>
      <c r="P1652" s="97" t="n">
        <v>55</v>
      </c>
      <c r="Q1652" s="100" t="n">
        <f aca="false">K1652-P1652</f>
        <v>0</v>
      </c>
      <c r="R1652" s="98" t="n">
        <f aca="false">IFERROR(IF(O1652="Nov",(K1652/P1652-1)),0)</f>
        <v>0</v>
      </c>
      <c r="S1652" s="100" t="str">
        <f aca="false">IF(N1652&gt;0,IF(O1652="","-",IF(R1652&lt;0%,"DEGROWTH","GROWTH")))</f>
        <v>GROWTH</v>
      </c>
      <c r="T1652" s="101" t="n">
        <v>90</v>
      </c>
      <c r="U1652" s="101" t="str">
        <f aca="false">IF(F1652&lt;=$V$2,"Dec","")</f>
        <v>Dec</v>
      </c>
      <c r="V1652" s="97" t="n">
        <v>90</v>
      </c>
      <c r="W1652" s="104" t="n">
        <f aca="false">K1652-V1652</f>
        <v>-35</v>
      </c>
      <c r="X1652" s="103" t="n">
        <f aca="false">IFERROR(IF(U1652="Dec",(K1652/V1652-1)),0)</f>
        <v>-0.388888888888889</v>
      </c>
      <c r="Y1652" s="104" t="str">
        <f aca="false">IF(T1652&gt;0,IF(U1652="","-",IF(X1652&lt;0%,"DEGROWTH","GROWTH")))</f>
        <v>DEGROWTH</v>
      </c>
      <c r="Z1652" s="24" t="n">
        <v>0</v>
      </c>
      <c r="AA1652" s="24" t="n">
        <f aca="false">IF(H1652&gt;0,1,0)</f>
        <v>0</v>
      </c>
      <c r="AB1652" s="3" t="n">
        <v>1000001718</v>
      </c>
      <c r="AC1652" s="3"/>
    </row>
    <row r="1653" customFormat="false" ht="14.25" hidden="true" customHeight="true" outlineLevel="0" collapsed="false">
      <c r="A1653" s="23" t="s">
        <v>130</v>
      </c>
      <c r="B1653" s="65" t="s">
        <v>113</v>
      </c>
      <c r="C1653" s="65" t="s">
        <v>2850</v>
      </c>
      <c r="D1653" s="65" t="n">
        <v>1000001724</v>
      </c>
      <c r="E1653" s="66" t="s">
        <v>2851</v>
      </c>
      <c r="F1653" s="67" t="n">
        <v>42124</v>
      </c>
      <c r="G1653" s="67" t="str">
        <f aca="false">IF(I1653&gt;0,"Targeted Dealer","-")</f>
        <v>Targeted Dealer</v>
      </c>
      <c r="H1653" s="67"/>
      <c r="I1653" s="68" t="n">
        <v>172</v>
      </c>
      <c r="J1653" s="68" t="n">
        <f aca="false">I1653/$J$1*$E$1</f>
        <v>3589.8064516129</v>
      </c>
      <c r="K1653" s="97" t="n">
        <v>10.4</v>
      </c>
      <c r="L1653" s="69" t="n">
        <f aca="false">K1653-J1653</f>
        <v>-3579.4064516129</v>
      </c>
      <c r="M1653" s="69" t="n">
        <f aca="false">IFERROR((K1653/J1653%),"-")</f>
        <v>0.289709212465404</v>
      </c>
      <c r="N1653" s="100" t="n">
        <v>0</v>
      </c>
      <c r="O1653" s="98" t="str">
        <f aca="false">IF(F1653&lt;=$P$2,"Nov","")</f>
        <v>Nov</v>
      </c>
      <c r="P1653" s="97" t="n">
        <v>0</v>
      </c>
      <c r="Q1653" s="100" t="n">
        <f aca="false">K1653-P1653</f>
        <v>10.4</v>
      </c>
      <c r="R1653" s="98" t="n">
        <f aca="false">IFERROR(IF(O1653="Nov",(K1653/P1653-1)),0)</f>
        <v>0</v>
      </c>
      <c r="S1653" s="105" t="b">
        <f aca="false">IF(N1653&gt;0,IF(O1653="","-",IF(R1653&lt;0%,"DEGROWTH","GROWTH")))</f>
        <v>0</v>
      </c>
      <c r="T1653" s="101" t="n">
        <v>8.5</v>
      </c>
      <c r="U1653" s="101" t="str">
        <f aca="false">IF(F1653&lt;=$V$2,"Dec","")</f>
        <v>Dec</v>
      </c>
      <c r="V1653" s="97" t="n">
        <v>8.5</v>
      </c>
      <c r="W1653" s="104" t="n">
        <f aca="false">K1653-V1653</f>
        <v>1.9</v>
      </c>
      <c r="X1653" s="103" t="n">
        <f aca="false">IFERROR(IF(U1653="Dec",(K1653/V1653-1)),0)</f>
        <v>0.223529411764706</v>
      </c>
      <c r="Y1653" s="104" t="str">
        <f aca="false">IF(T1653&gt;0,IF(U1653="","-",IF(X1653&lt;0%,"DEGROWTH","GROWTH")))</f>
        <v>GROWTH</v>
      </c>
      <c r="Z1653" s="24" t="n">
        <v>0</v>
      </c>
      <c r="AA1653" s="24" t="n">
        <f aca="false">IF(H1653&gt;0,1,0)</f>
        <v>0</v>
      </c>
      <c r="AB1653" s="3" t="n">
        <v>1000001724</v>
      </c>
      <c r="AC1653" s="3"/>
    </row>
    <row r="1654" customFormat="false" ht="14.25" hidden="true" customHeight="true" outlineLevel="0" collapsed="false">
      <c r="A1654" s="23" t="s">
        <v>130</v>
      </c>
      <c r="B1654" s="65" t="s">
        <v>113</v>
      </c>
      <c r="C1654" s="65" t="s">
        <v>2852</v>
      </c>
      <c r="D1654" s="65" t="n">
        <v>1000001721</v>
      </c>
      <c r="E1654" s="66" t="s">
        <v>2853</v>
      </c>
      <c r="F1654" s="67" t="n">
        <v>42222</v>
      </c>
      <c r="G1654" s="67" t="str">
        <f aca="false">IF(I1654&gt;0,"Targeted Dealer","-")</f>
        <v>Targeted Dealer</v>
      </c>
      <c r="H1654" s="67"/>
      <c r="I1654" s="68" t="n">
        <v>30</v>
      </c>
      <c r="J1654" s="68" t="n">
        <f aca="false">I1654/$J$1*$E$1</f>
        <v>626.129032258065</v>
      </c>
      <c r="K1654" s="97" t="n">
        <v>0</v>
      </c>
      <c r="L1654" s="69" t="n">
        <f aca="false">K1654-J1654</f>
        <v>-626.129032258065</v>
      </c>
      <c r="M1654" s="69" t="n">
        <f aca="false">IFERROR((K1654/J1654%),"-")</f>
        <v>0</v>
      </c>
      <c r="N1654" s="100" t="n">
        <v>0</v>
      </c>
      <c r="O1654" s="98" t="str">
        <f aca="false">IF(F1654&lt;=$P$2,"Nov","")</f>
        <v>Nov</v>
      </c>
      <c r="P1654" s="97" t="n">
        <v>0</v>
      </c>
      <c r="Q1654" s="100" t="n">
        <f aca="false">K1654-P1654</f>
        <v>0</v>
      </c>
      <c r="R1654" s="98" t="n">
        <f aca="false">IFERROR(IF(O1654="Nov",(K1654/P1654-1)),0)</f>
        <v>0</v>
      </c>
      <c r="S1654" s="105" t="b">
        <f aca="false">IF(N1654&gt;0,IF(O1654="","-",IF(R1654&lt;0%,"DEGROWTH","GROWTH")))</f>
        <v>0</v>
      </c>
      <c r="T1654" s="101" t="n">
        <v>35</v>
      </c>
      <c r="U1654" s="101" t="str">
        <f aca="false">IF(F1654&lt;=$V$2,"Dec","")</f>
        <v>Dec</v>
      </c>
      <c r="V1654" s="97" t="n">
        <v>35</v>
      </c>
      <c r="W1654" s="104" t="n">
        <f aca="false">K1654-V1654</f>
        <v>-35</v>
      </c>
      <c r="X1654" s="103" t="n">
        <f aca="false">IFERROR(IF(U1654="Dec",(K1654/V1654-1)),0)</f>
        <v>-1</v>
      </c>
      <c r="Y1654" s="104" t="str">
        <f aca="false">IF(T1654&gt;0,IF(U1654="","-",IF(X1654&lt;0%,"DEGROWTH","GROWTH")))</f>
        <v>DEGROWTH</v>
      </c>
      <c r="Z1654" s="24" t="n">
        <v>1</v>
      </c>
      <c r="AA1654" s="24" t="n">
        <f aca="false">IF(H1654&gt;0,1,0)</f>
        <v>0</v>
      </c>
      <c r="AB1654" s="3" t="n">
        <v>1000001721</v>
      </c>
      <c r="AC1654" s="3"/>
    </row>
    <row r="1655" customFormat="false" ht="14.25" hidden="true" customHeight="true" outlineLevel="0" collapsed="false">
      <c r="A1655" s="23" t="s">
        <v>130</v>
      </c>
      <c r="B1655" s="65" t="s">
        <v>113</v>
      </c>
      <c r="C1655" s="65" t="s">
        <v>424</v>
      </c>
      <c r="D1655" s="65" t="n">
        <v>1000001727</v>
      </c>
      <c r="E1655" s="66" t="s">
        <v>425</v>
      </c>
      <c r="F1655" s="67" t="n">
        <v>42756</v>
      </c>
      <c r="G1655" s="67" t="str">
        <f aca="false">IF(I1655&gt;0,"Targeted Dealer","-")</f>
        <v>Targeted Dealer</v>
      </c>
      <c r="H1655" s="67"/>
      <c r="I1655" s="68" t="n">
        <v>25</v>
      </c>
      <c r="J1655" s="68" t="n">
        <f aca="false">I1655/$J$1*$E$1</f>
        <v>521.774193548387</v>
      </c>
      <c r="K1655" s="97" t="n">
        <v>50</v>
      </c>
      <c r="L1655" s="69" t="n">
        <f aca="false">K1655-J1655</f>
        <v>-471.774193548387</v>
      </c>
      <c r="M1655" s="69" t="n">
        <f aca="false">IFERROR((K1655/J1655%),"-")</f>
        <v>9.58268933539413</v>
      </c>
      <c r="N1655" s="100" t="n">
        <v>0</v>
      </c>
      <c r="O1655" s="98" t="str">
        <f aca="false">IF(F1655&lt;=$P$2,"Nov","")</f>
        <v>Nov</v>
      </c>
      <c r="P1655" s="97" t="n">
        <v>0</v>
      </c>
      <c r="Q1655" s="100" t="n">
        <f aca="false">K1655-P1655</f>
        <v>50</v>
      </c>
      <c r="R1655" s="98" t="n">
        <f aca="false">IFERROR(IF(O1655="Nov",(K1655/P1655-1)),0)</f>
        <v>0</v>
      </c>
      <c r="S1655" s="105" t="b">
        <f aca="false">IF(N1655&gt;0,IF(O1655="","-",IF(R1655&lt;0%,"DEGROWTH","GROWTH")))</f>
        <v>0</v>
      </c>
      <c r="T1655" s="101" t="n">
        <v>50</v>
      </c>
      <c r="U1655" s="101" t="str">
        <f aca="false">IF(F1655&lt;=$V$2,"Dec","")</f>
        <v>Dec</v>
      </c>
      <c r="V1655" s="97" t="n">
        <v>50</v>
      </c>
      <c r="W1655" s="104" t="n">
        <f aca="false">K1655-V1655</f>
        <v>0</v>
      </c>
      <c r="X1655" s="103" t="n">
        <f aca="false">IFERROR(IF(U1655="Dec",(K1655/V1655-1)),0)</f>
        <v>0</v>
      </c>
      <c r="Y1655" s="104" t="str">
        <f aca="false">IF(T1655&gt;0,IF(U1655="","-",IF(X1655&lt;0%,"DEGROWTH","GROWTH")))</f>
        <v>GROWTH</v>
      </c>
      <c r="Z1655" s="24" t="n">
        <v>0</v>
      </c>
      <c r="AA1655" s="24" t="n">
        <f aca="false">IF(H1655&gt;0,1,0)</f>
        <v>0</v>
      </c>
      <c r="AB1655" s="3" t="n">
        <v>1000001727</v>
      </c>
      <c r="AC1655" s="3"/>
    </row>
    <row r="1656" customFormat="false" ht="14.25" hidden="true" customHeight="true" outlineLevel="0" collapsed="false">
      <c r="A1656" s="23" t="s">
        <v>130</v>
      </c>
      <c r="B1656" s="65" t="s">
        <v>113</v>
      </c>
      <c r="C1656" s="65" t="s">
        <v>2854</v>
      </c>
      <c r="D1656" s="65" t="n">
        <v>1000001716</v>
      </c>
      <c r="E1656" s="66" t="s">
        <v>2855</v>
      </c>
      <c r="F1656" s="67" t="n">
        <v>43099</v>
      </c>
      <c r="G1656" s="67" t="str">
        <f aca="false">IF(I1656&gt;0,"Targeted Dealer","-")</f>
        <v>Targeted Dealer</v>
      </c>
      <c r="H1656" s="67"/>
      <c r="I1656" s="68" t="n">
        <v>80</v>
      </c>
      <c r="J1656" s="68" t="n">
        <f aca="false">I1656/$J$1*$E$1</f>
        <v>1669.67741935484</v>
      </c>
      <c r="K1656" s="97" t="n">
        <v>175</v>
      </c>
      <c r="L1656" s="69" t="n">
        <f aca="false">K1656-J1656</f>
        <v>-1494.67741935484</v>
      </c>
      <c r="M1656" s="69" t="n">
        <f aca="false">IFERROR((K1656/J1656%),"-")</f>
        <v>10.4810664605873</v>
      </c>
      <c r="N1656" s="100" t="n">
        <v>60</v>
      </c>
      <c r="O1656" s="98" t="str">
        <f aca="false">IF(F1656&lt;=$P$2,"Nov","")</f>
        <v>Nov</v>
      </c>
      <c r="P1656" s="97" t="n">
        <v>60</v>
      </c>
      <c r="Q1656" s="100" t="n">
        <f aca="false">K1656-P1656</f>
        <v>115</v>
      </c>
      <c r="R1656" s="98" t="n">
        <f aca="false">IFERROR(IF(O1656="Nov",(K1656/P1656-1)),0)</f>
        <v>1.91666666666667</v>
      </c>
      <c r="S1656" s="100" t="str">
        <f aca="false">IF(N1656&gt;0,IF(O1656="","-",IF(R1656&lt;0%,"DEGROWTH","GROWTH")))</f>
        <v>GROWTH</v>
      </c>
      <c r="T1656" s="101" t="n">
        <v>120</v>
      </c>
      <c r="U1656" s="101" t="str">
        <f aca="false">IF(F1656&lt;=$V$2,"Dec","")</f>
        <v>Dec</v>
      </c>
      <c r="V1656" s="97" t="n">
        <v>120</v>
      </c>
      <c r="W1656" s="104" t="n">
        <f aca="false">K1656-V1656</f>
        <v>55</v>
      </c>
      <c r="X1656" s="103" t="n">
        <f aca="false">IFERROR(IF(U1656="Dec",(K1656/V1656-1)),0)</f>
        <v>0.458333333333333</v>
      </c>
      <c r="Y1656" s="104" t="str">
        <f aca="false">IF(T1656&gt;0,IF(U1656="","-",IF(X1656&lt;0%,"DEGROWTH","GROWTH")))</f>
        <v>GROWTH</v>
      </c>
      <c r="Z1656" s="24" t="n">
        <v>0</v>
      </c>
      <c r="AA1656" s="24" t="n">
        <f aca="false">IF(H1656&gt;0,1,0)</f>
        <v>0</v>
      </c>
      <c r="AB1656" s="3" t="n">
        <v>1000001716</v>
      </c>
      <c r="AC1656" s="3"/>
    </row>
    <row r="1657" customFormat="false" ht="14.25" hidden="true" customHeight="true" outlineLevel="0" collapsed="false">
      <c r="A1657" s="23" t="s">
        <v>130</v>
      </c>
      <c r="B1657" s="65" t="s">
        <v>113</v>
      </c>
      <c r="C1657" s="65" t="s">
        <v>2856</v>
      </c>
      <c r="D1657" s="65" t="n">
        <v>1000001722</v>
      </c>
      <c r="E1657" s="66" t="s">
        <v>2857</v>
      </c>
      <c r="F1657" s="67" t="n">
        <v>43614</v>
      </c>
      <c r="G1657" s="67" t="str">
        <f aca="false">IF(I1657&gt;0,"Targeted Dealer","-")</f>
        <v>Targeted Dealer</v>
      </c>
      <c r="H1657" s="67"/>
      <c r="I1657" s="68" t="n">
        <v>130</v>
      </c>
      <c r="J1657" s="68" t="n">
        <f aca="false">I1657/$J$1*$E$1</f>
        <v>2713.22580645161</v>
      </c>
      <c r="K1657" s="97" t="n">
        <v>310</v>
      </c>
      <c r="L1657" s="69" t="n">
        <f aca="false">K1657-J1657</f>
        <v>-2403.22580645161</v>
      </c>
      <c r="M1657" s="69" t="n">
        <f aca="false">IFERROR((K1657/J1657%),"-")</f>
        <v>11.4255142075853</v>
      </c>
      <c r="N1657" s="100" t="n">
        <v>150</v>
      </c>
      <c r="O1657" s="98" t="str">
        <f aca="false">IF(F1657&lt;=$P$2,"Nov","")</f>
        <v>Nov</v>
      </c>
      <c r="P1657" s="97" t="n">
        <v>150</v>
      </c>
      <c r="Q1657" s="100" t="n">
        <f aca="false">K1657-P1657</f>
        <v>160</v>
      </c>
      <c r="R1657" s="98" t="n">
        <f aca="false">IFERROR(IF(O1657="Nov",(K1657/P1657-1)),0)</f>
        <v>1.06666666666667</v>
      </c>
      <c r="S1657" s="100" t="str">
        <f aca="false">IF(N1657&gt;0,IF(O1657="","-",IF(R1657&lt;0%,"DEGROWTH","GROWTH")))</f>
        <v>GROWTH</v>
      </c>
      <c r="T1657" s="101" t="n">
        <v>0</v>
      </c>
      <c r="U1657" s="101" t="str">
        <f aca="false">IF(F1657&lt;=$V$2,"Dec","")</f>
        <v>Dec</v>
      </c>
      <c r="V1657" s="97" t="n">
        <v>0</v>
      </c>
      <c r="W1657" s="104" t="n">
        <f aca="false">K1657-V1657</f>
        <v>310</v>
      </c>
      <c r="X1657" s="103" t="n">
        <f aca="false">IFERROR(IF(U1657="Dec",(K1657/V1657-1)),0)</f>
        <v>0</v>
      </c>
      <c r="Y1657" s="106" t="b">
        <f aca="false">IF(T1657&gt;0,IF(U1657="","-",IF(X1657&lt;0%,"DEGROWTH","GROWTH")))</f>
        <v>0</v>
      </c>
      <c r="Z1657" s="24" t="n">
        <v>0</v>
      </c>
      <c r="AA1657" s="24" t="n">
        <f aca="false">IF(H1657&gt;0,1,0)</f>
        <v>0</v>
      </c>
      <c r="AB1657" s="3" t="n">
        <v>1000001722</v>
      </c>
      <c r="AC1657" s="3"/>
    </row>
    <row r="1658" customFormat="false" ht="14.25" hidden="true" customHeight="true" outlineLevel="0" collapsed="false">
      <c r="A1658" s="23" t="s">
        <v>130</v>
      </c>
      <c r="B1658" s="65" t="s">
        <v>113</v>
      </c>
      <c r="C1658" s="65" t="s">
        <v>2858</v>
      </c>
      <c r="D1658" s="65" t="n">
        <v>1000001719</v>
      </c>
      <c r="E1658" s="66" t="s">
        <v>2859</v>
      </c>
      <c r="F1658" s="67" t="n">
        <v>43956</v>
      </c>
      <c r="G1658" s="67" t="str">
        <f aca="false">IF(I1658&gt;0,"Targeted Dealer","-")</f>
        <v>Targeted Dealer</v>
      </c>
      <c r="H1658" s="67"/>
      <c r="I1658" s="68" t="n">
        <v>40</v>
      </c>
      <c r="J1658" s="68" t="n">
        <f aca="false">I1658/$J$1*$E$1</f>
        <v>834.838709677419</v>
      </c>
      <c r="K1658" s="97" t="n">
        <v>100</v>
      </c>
      <c r="L1658" s="69" t="n">
        <f aca="false">K1658-J1658</f>
        <v>-734.838709677419</v>
      </c>
      <c r="M1658" s="69" t="n">
        <f aca="false">IFERROR((K1658/J1658%),"-")</f>
        <v>11.9783616692427</v>
      </c>
      <c r="N1658" s="100" t="n">
        <v>320</v>
      </c>
      <c r="O1658" s="98" t="str">
        <f aca="false">IF(F1658&lt;=$P$2,"Nov","")</f>
        <v>Nov</v>
      </c>
      <c r="P1658" s="97" t="n">
        <v>320</v>
      </c>
      <c r="Q1658" s="100" t="n">
        <f aca="false">K1658-P1658</f>
        <v>-220</v>
      </c>
      <c r="R1658" s="98" t="n">
        <f aca="false">IFERROR(IF(O1658="Nov",(K1658/P1658-1)),0)</f>
        <v>-0.6875</v>
      </c>
      <c r="S1658" s="100" t="str">
        <f aca="false">IF(N1658&gt;0,IF(O1658="","-",IF(R1658&lt;0%,"DEGROWTH","GROWTH")))</f>
        <v>DEGROWTH</v>
      </c>
      <c r="T1658" s="101" t="n">
        <v>107</v>
      </c>
      <c r="U1658" s="101" t="str">
        <f aca="false">IF(F1658&lt;=$V$2,"Dec","")</f>
        <v>Dec</v>
      </c>
      <c r="V1658" s="97" t="n">
        <v>107</v>
      </c>
      <c r="W1658" s="104" t="n">
        <f aca="false">K1658-V1658</f>
        <v>-7</v>
      </c>
      <c r="X1658" s="103" t="n">
        <f aca="false">IFERROR(IF(U1658="Dec",(K1658/V1658-1)),0)</f>
        <v>-0.0654205607476636</v>
      </c>
      <c r="Y1658" s="104" t="str">
        <f aca="false">IF(T1658&gt;0,IF(U1658="","-",IF(X1658&lt;0%,"DEGROWTH","GROWTH")))</f>
        <v>DEGROWTH</v>
      </c>
      <c r="Z1658" s="24" t="n">
        <v>0</v>
      </c>
      <c r="AA1658" s="24" t="n">
        <f aca="false">IF(H1658&gt;0,1,0)</f>
        <v>0</v>
      </c>
      <c r="AB1658" s="3" t="n">
        <v>1000001719</v>
      </c>
      <c r="AC1658" s="3"/>
    </row>
    <row r="1659" customFormat="false" ht="14.25" hidden="false" customHeight="true" outlineLevel="0" collapsed="false">
      <c r="A1659" s="24" t="s">
        <v>130</v>
      </c>
      <c r="B1659" s="128" t="s">
        <v>113</v>
      </c>
      <c r="C1659" s="128" t="s">
        <v>4645</v>
      </c>
      <c r="D1659" s="128" t="n">
        <v>1000001723</v>
      </c>
      <c r="E1659" s="128" t="s">
        <v>4646</v>
      </c>
      <c r="F1659" s="145" t="n">
        <v>43962</v>
      </c>
      <c r="G1659" s="67" t="str">
        <f aca="false">IF(I1659&gt;0,"Targeted Dealer","-")</f>
        <v>-</v>
      </c>
      <c r="H1659" s="67"/>
      <c r="I1659" s="68" t="n">
        <v>0</v>
      </c>
      <c r="J1659" s="68" t="n">
        <f aca="false">I1659/$J$1*$E$1</f>
        <v>0</v>
      </c>
      <c r="K1659" s="97" t="n">
        <v>0</v>
      </c>
      <c r="L1659" s="69" t="n">
        <f aca="false">K1659-J1659</f>
        <v>0</v>
      </c>
      <c r="M1659" s="69" t="str">
        <f aca="false">IFERROR((K1659/J1659%),"-")</f>
        <v>-</v>
      </c>
      <c r="N1659" s="100" t="n">
        <v>0</v>
      </c>
      <c r="O1659" s="98" t="str">
        <f aca="false">IF(F1659&lt;=$P$2,"Nov","")</f>
        <v>Nov</v>
      </c>
      <c r="P1659" s="97" t="n">
        <v>0</v>
      </c>
      <c r="Q1659" s="100" t="n">
        <f aca="false">K1659-P1659</f>
        <v>0</v>
      </c>
      <c r="R1659" s="98" t="n">
        <f aca="false">IFERROR(IF(O1659="Nov",(K1659/P1659-1)),0)</f>
        <v>0</v>
      </c>
      <c r="S1659" s="105" t="b">
        <f aca="false">IF(N1659&gt;0,IF(O1659="","-",IF(R1659&lt;0%,"DEGROWTH","GROWTH")))</f>
        <v>0</v>
      </c>
      <c r="T1659" s="101" t="n">
        <v>0</v>
      </c>
      <c r="U1659" s="101" t="str">
        <f aca="false">IF(F1659&lt;=$V$2,"Dec","")</f>
        <v>Dec</v>
      </c>
      <c r="V1659" s="97" t="n">
        <v>0</v>
      </c>
      <c r="W1659" s="104" t="n">
        <f aca="false">K1659-V1659</f>
        <v>0</v>
      </c>
      <c r="X1659" s="103" t="n">
        <f aca="false">IFERROR(IF(U1659="Dec",(K1659/V1659-1)),0)</f>
        <v>0</v>
      </c>
      <c r="Y1659" s="106" t="b">
        <f aca="false">IF(T1659&gt;0,IF(U1659="","-",IF(X1659&lt;0%,"DEGROWTH","GROWTH")))</f>
        <v>0</v>
      </c>
      <c r="Z1659" s="24" t="n">
        <v>1</v>
      </c>
      <c r="AA1659" s="24" t="n">
        <f aca="false">IF(H1659&gt;0,1,0)</f>
        <v>0</v>
      </c>
      <c r="AB1659" s="3" t="e">
        <f aca="false">#N/A</f>
        <v>#N/A</v>
      </c>
      <c r="AC1659" s="3"/>
    </row>
    <row r="1660" customFormat="false" ht="14.25" hidden="true" customHeight="true" outlineLevel="0" collapsed="false">
      <c r="A1660" s="23" t="s">
        <v>130</v>
      </c>
      <c r="B1660" s="65" t="s">
        <v>113</v>
      </c>
      <c r="C1660" s="65" t="s">
        <v>426</v>
      </c>
      <c r="D1660" s="65" t="n">
        <v>1000001731</v>
      </c>
      <c r="E1660" s="66" t="s">
        <v>427</v>
      </c>
      <c r="F1660" s="67" t="n">
        <v>44305</v>
      </c>
      <c r="G1660" s="67" t="str">
        <f aca="false">IF(I1660&gt;0,"Targeted Dealer","-")</f>
        <v>Targeted Dealer</v>
      </c>
      <c r="H1660" s="67"/>
      <c r="I1660" s="68" t="n">
        <v>20</v>
      </c>
      <c r="J1660" s="68" t="n">
        <f aca="false">I1660/$J$1*$E$1</f>
        <v>417.41935483871</v>
      </c>
      <c r="K1660" s="97" t="n">
        <v>20</v>
      </c>
      <c r="L1660" s="69" t="n">
        <f aca="false">K1660-J1660</f>
        <v>-397.41935483871</v>
      </c>
      <c r="M1660" s="69" t="n">
        <f aca="false">IFERROR((K1660/J1660%),"-")</f>
        <v>4.79134466769706</v>
      </c>
      <c r="N1660" s="100" t="n">
        <v>10</v>
      </c>
      <c r="O1660" s="98" t="str">
        <f aca="false">IF(F1660&lt;=$P$2,"Nov","")</f>
        <v>Nov</v>
      </c>
      <c r="P1660" s="97" t="n">
        <v>10</v>
      </c>
      <c r="Q1660" s="100" t="n">
        <f aca="false">K1660-P1660</f>
        <v>10</v>
      </c>
      <c r="R1660" s="98" t="n">
        <f aca="false">IFERROR(IF(O1660="Nov",(K1660/P1660-1)),0)</f>
        <v>1</v>
      </c>
      <c r="S1660" s="100" t="str">
        <f aca="false">IF(N1660&gt;0,IF(O1660="","-",IF(R1660&lt;0%,"DEGROWTH","GROWTH")))</f>
        <v>GROWTH</v>
      </c>
      <c r="T1660" s="101" t="n">
        <v>0</v>
      </c>
      <c r="U1660" s="101" t="str">
        <f aca="false">IF(F1660&lt;=$V$2,"Dec","")</f>
        <v>Dec</v>
      </c>
      <c r="V1660" s="97" t="n">
        <v>0</v>
      </c>
      <c r="W1660" s="104" t="n">
        <f aca="false">K1660-V1660</f>
        <v>20</v>
      </c>
      <c r="X1660" s="103" t="n">
        <f aca="false">IFERROR(IF(U1660="Dec",(K1660/V1660-1)),0)</f>
        <v>0</v>
      </c>
      <c r="Y1660" s="106" t="b">
        <f aca="false">IF(T1660&gt;0,IF(U1660="","-",IF(X1660&lt;0%,"DEGROWTH","GROWTH")))</f>
        <v>0</v>
      </c>
      <c r="Z1660" s="24" t="n">
        <v>0</v>
      </c>
      <c r="AA1660" s="24" t="n">
        <f aca="false">IF(H1660&gt;0,1,0)</f>
        <v>0</v>
      </c>
      <c r="AB1660" s="3" t="n">
        <v>1000001731</v>
      </c>
      <c r="AC1660" s="3"/>
    </row>
    <row r="1661" customFormat="false" ht="14.25" hidden="true" customHeight="true" outlineLevel="0" collapsed="false">
      <c r="A1661" s="23" t="s">
        <v>130</v>
      </c>
      <c r="B1661" s="65" t="s">
        <v>113</v>
      </c>
      <c r="C1661" s="65" t="s">
        <v>428</v>
      </c>
      <c r="D1661" s="65" t="n">
        <v>1000001732</v>
      </c>
      <c r="E1661" s="66" t="s">
        <v>429</v>
      </c>
      <c r="F1661" s="67" t="n">
        <v>44343</v>
      </c>
      <c r="G1661" s="67" t="str">
        <f aca="false">IF(I1661&gt;0,"Targeted Dealer","-")</f>
        <v>-</v>
      </c>
      <c r="H1661" s="67"/>
      <c r="I1661" s="68" t="n">
        <v>0</v>
      </c>
      <c r="J1661" s="68" t="n">
        <f aca="false">I1661/$J$1*$E$1</f>
        <v>0</v>
      </c>
      <c r="K1661" s="97" t="n">
        <v>0</v>
      </c>
      <c r="L1661" s="69" t="n">
        <f aca="false">K1661-J1661</f>
        <v>0</v>
      </c>
      <c r="M1661" s="69" t="str">
        <f aca="false">IFERROR((K1661/J1661%),"-")</f>
        <v>-</v>
      </c>
      <c r="N1661" s="100" t="n">
        <v>0</v>
      </c>
      <c r="O1661" s="98" t="str">
        <f aca="false">IF(F1661&lt;=$P$2,"Nov","")</f>
        <v>Nov</v>
      </c>
      <c r="P1661" s="97" t="n">
        <v>0</v>
      </c>
      <c r="Q1661" s="100" t="n">
        <f aca="false">K1661-P1661</f>
        <v>0</v>
      </c>
      <c r="R1661" s="98" t="n">
        <f aca="false">IFERROR(IF(O1661="Nov",(K1661/P1661-1)),0)</f>
        <v>0</v>
      </c>
      <c r="S1661" s="105" t="b">
        <f aca="false">IF(N1661&gt;0,IF(O1661="","-",IF(R1661&lt;0%,"DEGROWTH","GROWTH")))</f>
        <v>0</v>
      </c>
      <c r="T1661" s="101" t="n">
        <v>30</v>
      </c>
      <c r="U1661" s="101" t="str">
        <f aca="false">IF(F1661&lt;=$V$2,"Dec","")</f>
        <v>Dec</v>
      </c>
      <c r="V1661" s="97" t="n">
        <v>30</v>
      </c>
      <c r="W1661" s="104" t="n">
        <f aca="false">K1661-V1661</f>
        <v>-30</v>
      </c>
      <c r="X1661" s="103" t="n">
        <f aca="false">IFERROR(IF(U1661="Dec",(K1661/V1661-1)),0)</f>
        <v>-1</v>
      </c>
      <c r="Y1661" s="104" t="str">
        <f aca="false">IF(T1661&gt;0,IF(U1661="","-",IF(X1661&lt;0%,"DEGROWTH","GROWTH")))</f>
        <v>DEGROWTH</v>
      </c>
      <c r="Z1661" s="24" t="n">
        <v>1</v>
      </c>
      <c r="AA1661" s="24" t="n">
        <f aca="false">IF(H1661&gt;0,1,0)</f>
        <v>0</v>
      </c>
      <c r="AB1661" s="3" t="n">
        <v>1000001732</v>
      </c>
      <c r="AC1661" s="3"/>
    </row>
    <row r="1662" customFormat="false" ht="14.25" hidden="true" customHeight="true" outlineLevel="0" collapsed="false">
      <c r="A1662" s="23" t="s">
        <v>130</v>
      </c>
      <c r="B1662" s="65" t="s">
        <v>113</v>
      </c>
      <c r="C1662" s="65" t="s">
        <v>3792</v>
      </c>
      <c r="D1662" s="65" t="n">
        <v>1000001715</v>
      </c>
      <c r="E1662" s="66" t="s">
        <v>3793</v>
      </c>
      <c r="F1662" s="67" t="n">
        <v>44377</v>
      </c>
      <c r="G1662" s="67" t="str">
        <f aca="false">IF(I1662&gt;0,"Targeted Dealer","-")</f>
        <v>Targeted Dealer</v>
      </c>
      <c r="H1662" s="67"/>
      <c r="I1662" s="68" t="n">
        <v>22</v>
      </c>
      <c r="J1662" s="68" t="n">
        <f aca="false">I1662/$J$1*$E$1</f>
        <v>459.161290322581</v>
      </c>
      <c r="K1662" s="97" t="n">
        <v>0</v>
      </c>
      <c r="L1662" s="69" t="n">
        <f aca="false">K1662-J1662</f>
        <v>-459.161290322581</v>
      </c>
      <c r="M1662" s="69" t="n">
        <f aca="false">IFERROR((K1662/J1662%),"-")</f>
        <v>0</v>
      </c>
      <c r="N1662" s="100" t="n">
        <v>5</v>
      </c>
      <c r="O1662" s="98" t="str">
        <f aca="false">IF(F1662&lt;=$P$2,"Nov","")</f>
        <v>Nov</v>
      </c>
      <c r="P1662" s="97" t="n">
        <v>5</v>
      </c>
      <c r="Q1662" s="100" t="n">
        <f aca="false">K1662-P1662</f>
        <v>-5</v>
      </c>
      <c r="R1662" s="98" t="n">
        <f aca="false">IFERROR(IF(O1662="Nov",(K1662/P1662-1)),0)</f>
        <v>-1</v>
      </c>
      <c r="S1662" s="100" t="str">
        <f aca="false">IF(N1662&gt;0,IF(O1662="","-",IF(R1662&lt;0%,"DEGROWTH","GROWTH")))</f>
        <v>DEGROWTH</v>
      </c>
      <c r="T1662" s="101" t="n">
        <v>0</v>
      </c>
      <c r="U1662" s="101" t="str">
        <f aca="false">IF(F1662&lt;=$V$2,"Dec","")</f>
        <v>Dec</v>
      </c>
      <c r="V1662" s="97" t="n">
        <v>0</v>
      </c>
      <c r="W1662" s="104" t="n">
        <f aca="false">K1662-V1662</f>
        <v>0</v>
      </c>
      <c r="X1662" s="103" t="n">
        <f aca="false">IFERROR(IF(U1662="Dec",(K1662/V1662-1)),0)</f>
        <v>0</v>
      </c>
      <c r="Y1662" s="106" t="b">
        <f aca="false">IF(T1662&gt;0,IF(U1662="","-",IF(X1662&lt;0%,"DEGROWTH","GROWTH")))</f>
        <v>0</v>
      </c>
      <c r="Z1662" s="24" t="n">
        <v>1</v>
      </c>
      <c r="AA1662" s="24" t="n">
        <f aca="false">IF(H1662&gt;0,1,0)</f>
        <v>0</v>
      </c>
      <c r="AB1662" s="3" t="n">
        <v>1000001715</v>
      </c>
      <c r="AC1662" s="3"/>
    </row>
    <row r="1663" customFormat="false" ht="14.25" hidden="true" customHeight="true" outlineLevel="0" collapsed="false">
      <c r="A1663" s="23" t="s">
        <v>130</v>
      </c>
      <c r="B1663" s="65" t="s">
        <v>113</v>
      </c>
      <c r="C1663" s="65" t="s">
        <v>2860</v>
      </c>
      <c r="D1663" s="65" t="n">
        <v>1000002536</v>
      </c>
      <c r="E1663" s="66" t="s">
        <v>2861</v>
      </c>
      <c r="F1663" s="67" t="n">
        <v>44603</v>
      </c>
      <c r="G1663" s="67" t="str">
        <f aca="false">IF(I1663&gt;0,"Targeted Dealer","-")</f>
        <v>-</v>
      </c>
      <c r="H1663" s="67"/>
      <c r="I1663" s="68" t="n">
        <v>0</v>
      </c>
      <c r="J1663" s="68" t="n">
        <f aca="false">I1663/$J$1*$E$1</f>
        <v>0</v>
      </c>
      <c r="K1663" s="97" t="n">
        <v>35</v>
      </c>
      <c r="L1663" s="69" t="n">
        <f aca="false">K1663-J1663</f>
        <v>35</v>
      </c>
      <c r="M1663" s="69" t="str">
        <f aca="false">IFERROR((K1663/J1663%),"-")</f>
        <v>-</v>
      </c>
      <c r="N1663" s="100" t="n">
        <v>0</v>
      </c>
      <c r="O1663" s="98" t="str">
        <f aca="false">IF(F1663&lt;=$P$2,"Nov","")</f>
        <v>Nov</v>
      </c>
      <c r="P1663" s="97" t="n">
        <v>0</v>
      </c>
      <c r="Q1663" s="100" t="n">
        <f aca="false">K1663-P1663</f>
        <v>35</v>
      </c>
      <c r="R1663" s="98" t="n">
        <f aca="false">IFERROR(IF(O1663="Nov",(K1663/P1663-1)),0)</f>
        <v>0</v>
      </c>
      <c r="S1663" s="105" t="b">
        <f aca="false">IF(N1663&gt;0,IF(O1663="","-",IF(R1663&lt;0%,"DEGROWTH","GROWTH")))</f>
        <v>0</v>
      </c>
      <c r="T1663" s="101" t="n">
        <v>0</v>
      </c>
      <c r="U1663" s="101" t="str">
        <f aca="false">IF(F1663&lt;=$V$2,"Dec","")</f>
        <v>Dec</v>
      </c>
      <c r="V1663" s="97" t="n">
        <v>0</v>
      </c>
      <c r="W1663" s="104" t="n">
        <f aca="false">K1663-V1663</f>
        <v>35</v>
      </c>
      <c r="X1663" s="103" t="n">
        <f aca="false">IFERROR(IF(U1663="Dec",(K1663/V1663-1)),0)</f>
        <v>0</v>
      </c>
      <c r="Y1663" s="106" t="b">
        <f aca="false">IF(T1663&gt;0,IF(U1663="","-",IF(X1663&lt;0%,"DEGROWTH","GROWTH")))</f>
        <v>0</v>
      </c>
      <c r="Z1663" s="24" t="n">
        <v>0</v>
      </c>
      <c r="AA1663" s="24" t="n">
        <f aca="false">IF(H1663&gt;0,1,0)</f>
        <v>0</v>
      </c>
      <c r="AB1663" s="3" t="n">
        <v>1000002536</v>
      </c>
      <c r="AC1663" s="3"/>
    </row>
    <row r="1664" customFormat="false" ht="14.25" hidden="true" customHeight="true" outlineLevel="0" collapsed="false">
      <c r="A1664" s="23" t="s">
        <v>130</v>
      </c>
      <c r="B1664" s="65" t="s">
        <v>113</v>
      </c>
      <c r="C1664" s="65" t="s">
        <v>2862</v>
      </c>
      <c r="D1664" s="65" t="n">
        <v>1000003040</v>
      </c>
      <c r="E1664" s="65" t="s">
        <v>2863</v>
      </c>
      <c r="F1664" s="67" t="n">
        <v>44847</v>
      </c>
      <c r="G1664" s="67" t="str">
        <f aca="false">IF(I1664&gt;0,"Targeted Dealer","-")</f>
        <v>Targeted Dealer</v>
      </c>
      <c r="H1664" s="67"/>
      <c r="I1664" s="68" t="n">
        <v>90</v>
      </c>
      <c r="J1664" s="68" t="n">
        <f aca="false">I1664/$J$1*$E$1</f>
        <v>1878.38709677419</v>
      </c>
      <c r="K1664" s="97" t="n">
        <v>295</v>
      </c>
      <c r="L1664" s="69" t="n">
        <f aca="false">K1664-J1664</f>
        <v>-1583.38709677419</v>
      </c>
      <c r="M1664" s="69" t="n">
        <f aca="false">IFERROR((K1664/J1664%),"-")</f>
        <v>15.7049630774515</v>
      </c>
      <c r="N1664" s="100" t="n">
        <v>120</v>
      </c>
      <c r="O1664" s="98" t="str">
        <f aca="false">IF(F1664&lt;=$P$2,"Nov","")</f>
        <v>Nov</v>
      </c>
      <c r="P1664" s="97" t="n">
        <v>120</v>
      </c>
      <c r="Q1664" s="100" t="n">
        <f aca="false">K1664-P1664</f>
        <v>175</v>
      </c>
      <c r="R1664" s="98" t="n">
        <f aca="false">IFERROR(IF(O1664="Nov",(K1664/P1664-1)),0)</f>
        <v>1.45833333333333</v>
      </c>
      <c r="S1664" s="100" t="str">
        <f aca="false">IF(N1664&gt;0,IF(O1664="","-",IF(R1664&lt;0%,"DEGROWTH","GROWTH")))</f>
        <v>GROWTH</v>
      </c>
      <c r="T1664" s="101" t="n">
        <v>54.5</v>
      </c>
      <c r="U1664" s="101" t="str">
        <f aca="false">IF(F1664&lt;=$V$2,"Dec","")</f>
        <v>Dec</v>
      </c>
      <c r="V1664" s="97" t="n">
        <v>54.5</v>
      </c>
      <c r="W1664" s="104" t="n">
        <f aca="false">K1664-V1664</f>
        <v>240.5</v>
      </c>
      <c r="X1664" s="103" t="n">
        <f aca="false">IFERROR(IF(U1664="Dec",(K1664/V1664-1)),0)</f>
        <v>4.41284403669725</v>
      </c>
      <c r="Y1664" s="104" t="str">
        <f aca="false">IF(T1664&gt;0,IF(U1664="","-",IF(X1664&lt;0%,"DEGROWTH","GROWTH")))</f>
        <v>GROWTH</v>
      </c>
      <c r="Z1664" s="24" t="n">
        <v>0</v>
      </c>
      <c r="AA1664" s="24" t="n">
        <f aca="false">IF(H1664&gt;0,1,0)</f>
        <v>0</v>
      </c>
      <c r="AB1664" s="3" t="n">
        <v>1000003040</v>
      </c>
      <c r="AC1664" s="3"/>
    </row>
    <row r="1665" customFormat="false" ht="14.25" hidden="true" customHeight="true" outlineLevel="0" collapsed="false">
      <c r="A1665" s="23" t="s">
        <v>130</v>
      </c>
      <c r="B1665" s="65" t="s">
        <v>113</v>
      </c>
      <c r="C1665" s="65" t="s">
        <v>430</v>
      </c>
      <c r="D1665" s="65" t="n">
        <v>1000003080</v>
      </c>
      <c r="E1665" s="65" t="s">
        <v>431</v>
      </c>
      <c r="F1665" s="67" t="n">
        <v>44868</v>
      </c>
      <c r="G1665" s="67" t="str">
        <f aca="false">IF(I1665&gt;0,"Targeted Dealer","-")</f>
        <v>Targeted Dealer</v>
      </c>
      <c r="H1665" s="67"/>
      <c r="I1665" s="68" t="n">
        <v>20</v>
      </c>
      <c r="J1665" s="68" t="n">
        <f aca="false">I1665/$J$1*$E$1</f>
        <v>417.41935483871</v>
      </c>
      <c r="K1665" s="97" t="n">
        <v>30</v>
      </c>
      <c r="L1665" s="69" t="n">
        <f aca="false">K1665-J1665</f>
        <v>-387.41935483871</v>
      </c>
      <c r="M1665" s="69" t="n">
        <f aca="false">IFERROR((K1665/J1665%),"-")</f>
        <v>7.18701700154559</v>
      </c>
      <c r="N1665" s="100" t="n">
        <v>5</v>
      </c>
      <c r="O1665" s="98" t="str">
        <f aca="false">IF(F1665&lt;=$P$2,"Nov","")</f>
        <v>Nov</v>
      </c>
      <c r="P1665" s="97" t="n">
        <v>5</v>
      </c>
      <c r="Q1665" s="100" t="n">
        <f aca="false">K1665-P1665</f>
        <v>25</v>
      </c>
      <c r="R1665" s="98" t="n">
        <f aca="false">IFERROR(IF(O1665="Nov",(K1665/P1665-1)),0)</f>
        <v>5</v>
      </c>
      <c r="S1665" s="100" t="str">
        <f aca="false">IF(N1665&gt;0,IF(O1665="","-",IF(R1665&lt;0%,"DEGROWTH","GROWTH")))</f>
        <v>GROWTH</v>
      </c>
      <c r="T1665" s="101" t="n">
        <v>40</v>
      </c>
      <c r="U1665" s="101" t="str">
        <f aca="false">IF(F1665&lt;=$V$2,"Dec","")</f>
        <v>Dec</v>
      </c>
      <c r="V1665" s="97" t="n">
        <v>40</v>
      </c>
      <c r="W1665" s="104" t="n">
        <f aca="false">K1665-V1665</f>
        <v>-10</v>
      </c>
      <c r="X1665" s="103" t="n">
        <f aca="false">IFERROR(IF(U1665="Dec",(K1665/V1665-1)),0)</f>
        <v>-0.25</v>
      </c>
      <c r="Y1665" s="104" t="str">
        <f aca="false">IF(T1665&gt;0,IF(U1665="","-",IF(X1665&lt;0%,"DEGROWTH","GROWTH")))</f>
        <v>DEGROWTH</v>
      </c>
      <c r="Z1665" s="24" t="n">
        <v>0</v>
      </c>
      <c r="AA1665" s="24" t="n">
        <f aca="false">IF(H1665&gt;0,1,0)</f>
        <v>0</v>
      </c>
      <c r="AB1665" s="3" t="n">
        <v>1000003080</v>
      </c>
      <c r="AC1665" s="3"/>
    </row>
    <row r="1666" customFormat="false" ht="14.25" hidden="true" customHeight="true" outlineLevel="0" collapsed="false">
      <c r="A1666" s="23" t="s">
        <v>130</v>
      </c>
      <c r="B1666" s="65" t="s">
        <v>113</v>
      </c>
      <c r="C1666" s="65" t="s">
        <v>4647</v>
      </c>
      <c r="D1666" s="65" t="n">
        <v>1000003405</v>
      </c>
      <c r="E1666" s="65" t="s">
        <v>4648</v>
      </c>
      <c r="F1666" s="67" t="n">
        <v>44985</v>
      </c>
      <c r="G1666" s="67" t="str">
        <f aca="false">IF(I1666&gt;0,"Targeted Dealer","-")</f>
        <v>-</v>
      </c>
      <c r="H1666" s="67"/>
      <c r="I1666" s="68" t="n">
        <v>0</v>
      </c>
      <c r="J1666" s="68" t="n">
        <f aca="false">I1666/$J$1*$E$1</f>
        <v>0</v>
      </c>
      <c r="K1666" s="97" t="n">
        <v>0</v>
      </c>
      <c r="L1666" s="69" t="n">
        <f aca="false">K1666-J1666</f>
        <v>0</v>
      </c>
      <c r="M1666" s="69" t="str">
        <f aca="false">IFERROR((K1666/J1666%),"-")</f>
        <v>-</v>
      </c>
      <c r="N1666" s="100" t="n">
        <v>0</v>
      </c>
      <c r="O1666" s="98" t="str">
        <f aca="false">IF(F1666&lt;=$P$2,"Nov","")</f>
        <v>Nov</v>
      </c>
      <c r="P1666" s="97" t="n">
        <v>0</v>
      </c>
      <c r="Q1666" s="100" t="n">
        <f aca="false">K1666-P1666</f>
        <v>0</v>
      </c>
      <c r="R1666" s="98" t="n">
        <f aca="false">IFERROR(IF(O1666="Nov",(K1666/P1666-1)),0)</f>
        <v>0</v>
      </c>
      <c r="S1666" s="105" t="b">
        <f aca="false">IF(N1666&gt;0,IF(O1666="","-",IF(R1666&lt;0%,"DEGROWTH","GROWTH")))</f>
        <v>0</v>
      </c>
      <c r="T1666" s="101" t="n">
        <v>11.5</v>
      </c>
      <c r="U1666" s="101" t="str">
        <f aca="false">IF(F1666&lt;=$V$2,"Dec","")</f>
        <v>Dec</v>
      </c>
      <c r="V1666" s="97" t="n">
        <v>11.5</v>
      </c>
      <c r="W1666" s="104" t="n">
        <f aca="false">K1666-V1666</f>
        <v>-11.5</v>
      </c>
      <c r="X1666" s="103" t="n">
        <f aca="false">IFERROR(IF(U1666="Dec",(K1666/V1666-1)),0)</f>
        <v>-1</v>
      </c>
      <c r="Y1666" s="104" t="str">
        <f aca="false">IF(T1666&gt;0,IF(U1666="","-",IF(X1666&lt;0%,"DEGROWTH","GROWTH")))</f>
        <v>DEGROWTH</v>
      </c>
      <c r="Z1666" s="24" t="n">
        <v>1</v>
      </c>
      <c r="AA1666" s="24" t="n">
        <f aca="false">IF(H1666&gt;0,1,0)</f>
        <v>0</v>
      </c>
      <c r="AB1666" s="3" t="n">
        <v>1000003405</v>
      </c>
      <c r="AC1666" s="3"/>
    </row>
    <row r="1667" customFormat="false" ht="14.25" hidden="true" customHeight="true" outlineLevel="0" collapsed="false">
      <c r="A1667" s="23" t="s">
        <v>130</v>
      </c>
      <c r="B1667" s="65" t="s">
        <v>113</v>
      </c>
      <c r="C1667" s="65" t="s">
        <v>432</v>
      </c>
      <c r="D1667" s="65" t="n">
        <v>1000003551</v>
      </c>
      <c r="E1667" s="65" t="s">
        <v>433</v>
      </c>
      <c r="F1667" s="67" t="n">
        <v>45071</v>
      </c>
      <c r="G1667" s="67" t="str">
        <f aca="false">IF(I1667&gt;0,"Targeted Dealer","-")</f>
        <v>Targeted Dealer</v>
      </c>
      <c r="H1667" s="67"/>
      <c r="I1667" s="68" t="n">
        <v>30</v>
      </c>
      <c r="J1667" s="68" t="n">
        <f aca="false">I1667/$J$1*$E$1</f>
        <v>626.129032258065</v>
      </c>
      <c r="K1667" s="97" t="n">
        <v>0</v>
      </c>
      <c r="L1667" s="69" t="n">
        <f aca="false">K1667-J1667</f>
        <v>-626.129032258065</v>
      </c>
      <c r="M1667" s="69" t="n">
        <f aca="false">IFERROR((K1667/J1667%),"-")</f>
        <v>0</v>
      </c>
      <c r="N1667" s="100" t="n">
        <v>12</v>
      </c>
      <c r="O1667" s="98" t="str">
        <f aca="false">IF(F1667&lt;=$P$2,"Nov","")</f>
        <v>Nov</v>
      </c>
      <c r="P1667" s="97" t="n">
        <v>12</v>
      </c>
      <c r="Q1667" s="100" t="n">
        <f aca="false">K1667-P1667</f>
        <v>-12</v>
      </c>
      <c r="R1667" s="98" t="n">
        <f aca="false">IFERROR(IF(O1667="Nov",(K1667/P1667-1)),0)</f>
        <v>-1</v>
      </c>
      <c r="S1667" s="100" t="str">
        <f aca="false">IF(N1667&gt;0,IF(O1667="","-",IF(R1667&lt;0%,"DEGROWTH","GROWTH")))</f>
        <v>DEGROWTH</v>
      </c>
      <c r="T1667" s="101" t="n">
        <v>13</v>
      </c>
      <c r="U1667" s="101" t="str">
        <f aca="false">IF(F1667&lt;=$V$2,"Dec","")</f>
        <v>Dec</v>
      </c>
      <c r="V1667" s="97" t="n">
        <v>13</v>
      </c>
      <c r="W1667" s="104" t="n">
        <f aca="false">K1667-V1667</f>
        <v>-13</v>
      </c>
      <c r="X1667" s="103" t="n">
        <f aca="false">IFERROR(IF(U1667="Dec",(K1667/V1667-1)),0)</f>
        <v>-1</v>
      </c>
      <c r="Y1667" s="104" t="str">
        <f aca="false">IF(T1667&gt;0,IF(U1667="","-",IF(X1667&lt;0%,"DEGROWTH","GROWTH")))</f>
        <v>DEGROWTH</v>
      </c>
      <c r="Z1667" s="24" t="n">
        <v>1</v>
      </c>
      <c r="AA1667" s="24" t="n">
        <f aca="false">IF(H1667&gt;0,1,0)</f>
        <v>0</v>
      </c>
      <c r="AB1667" s="3" t="n">
        <v>1000003551</v>
      </c>
      <c r="AC1667" s="3"/>
    </row>
    <row r="1668" customFormat="false" ht="14.25" hidden="true" customHeight="true" outlineLevel="0" collapsed="false">
      <c r="A1668" s="23" t="s">
        <v>130</v>
      </c>
      <c r="B1668" s="65" t="s">
        <v>113</v>
      </c>
      <c r="C1668" s="65" t="s">
        <v>2864</v>
      </c>
      <c r="D1668" s="65" t="n">
        <v>1000003556</v>
      </c>
      <c r="E1668" s="65" t="s">
        <v>2865</v>
      </c>
      <c r="F1668" s="67" t="n">
        <v>45072</v>
      </c>
      <c r="G1668" s="67" t="str">
        <f aca="false">IF(I1668&gt;0,"Targeted Dealer","-")</f>
        <v>Targeted Dealer</v>
      </c>
      <c r="H1668" s="67" t="s">
        <v>627</v>
      </c>
      <c r="I1668" s="68" t="n">
        <v>130</v>
      </c>
      <c r="J1668" s="68" t="n">
        <f aca="false">I1668/$J$1*$E$1</f>
        <v>2713.22580645161</v>
      </c>
      <c r="K1668" s="97" t="n">
        <v>203</v>
      </c>
      <c r="L1668" s="69" t="n">
        <f aca="false">K1668-J1668</f>
        <v>-2510.22580645161</v>
      </c>
      <c r="M1668" s="69" t="n">
        <f aca="false">IFERROR((K1668/J1668%),"-")</f>
        <v>7.48186898109618</v>
      </c>
      <c r="N1668" s="100" t="n">
        <v>150</v>
      </c>
      <c r="O1668" s="98" t="str">
        <f aca="false">IF(F1668&lt;=$P$2,"Nov","")</f>
        <v>Nov</v>
      </c>
      <c r="P1668" s="97" t="n">
        <v>150</v>
      </c>
      <c r="Q1668" s="100" t="n">
        <f aca="false">K1668-P1668</f>
        <v>53</v>
      </c>
      <c r="R1668" s="98" t="n">
        <f aca="false">IFERROR(IF(O1668="Nov",(K1668/P1668-1)),0)</f>
        <v>0.353333333333333</v>
      </c>
      <c r="S1668" s="100" t="str">
        <f aca="false">IF(N1668&gt;0,IF(O1668="","-",IF(R1668&lt;0%,"DEGROWTH","GROWTH")))</f>
        <v>GROWTH</v>
      </c>
      <c r="T1668" s="101" t="n">
        <v>121</v>
      </c>
      <c r="U1668" s="101" t="str">
        <f aca="false">IF(F1668&lt;=$V$2,"Dec","")</f>
        <v>Dec</v>
      </c>
      <c r="V1668" s="97" t="n">
        <v>121</v>
      </c>
      <c r="W1668" s="104" t="n">
        <f aca="false">K1668-V1668</f>
        <v>82</v>
      </c>
      <c r="X1668" s="103" t="n">
        <f aca="false">IFERROR(IF(U1668="Dec",(K1668/V1668-1)),0)</f>
        <v>0.677685950413223</v>
      </c>
      <c r="Y1668" s="104" t="str">
        <f aca="false">IF(T1668&gt;0,IF(U1668="","-",IF(X1668&lt;0%,"DEGROWTH","GROWTH")))</f>
        <v>GROWTH</v>
      </c>
      <c r="Z1668" s="24" t="n">
        <v>0</v>
      </c>
      <c r="AA1668" s="24" t="n">
        <f aca="false">IF(H1668&gt;0,1,0)</f>
        <v>1</v>
      </c>
      <c r="AB1668" s="3" t="n">
        <v>1000003556</v>
      </c>
      <c r="AC1668" s="3"/>
    </row>
    <row r="1669" customFormat="false" ht="14.25" hidden="true" customHeight="true" outlineLevel="0" collapsed="false">
      <c r="A1669" s="23" t="s">
        <v>4046</v>
      </c>
      <c r="B1669" s="128" t="s">
        <v>105</v>
      </c>
      <c r="C1669" s="128" t="s">
        <v>4153</v>
      </c>
      <c r="D1669" s="128" t="n">
        <v>1000004107</v>
      </c>
      <c r="E1669" s="128" t="s">
        <v>543</v>
      </c>
      <c r="F1669" s="67" t="n">
        <v>45539</v>
      </c>
      <c r="G1669" s="67" t="str">
        <f aca="false">IF(I1669&gt;0,"Targeted Dealer","-")</f>
        <v>Targeted Dealer</v>
      </c>
      <c r="H1669" s="24"/>
      <c r="I1669" s="68" t="n">
        <v>50</v>
      </c>
      <c r="J1669" s="68" t="n">
        <f aca="false">I1669/$J$1*$E$1</f>
        <v>1043.54838709677</v>
      </c>
      <c r="K1669" s="97" t="n">
        <v>15</v>
      </c>
      <c r="L1669" s="69" t="n">
        <f aca="false">K1669-J1669</f>
        <v>-1028.54838709677</v>
      </c>
      <c r="M1669" s="69" t="n">
        <f aca="false">IFERROR((K1669/J1669%),"-")</f>
        <v>1.43740340030912</v>
      </c>
      <c r="N1669" s="100" t="n">
        <v>15</v>
      </c>
      <c r="O1669" s="98" t="str">
        <f aca="false">IF(F1669&lt;=$P$2,"Nov","")</f>
        <v>Nov</v>
      </c>
      <c r="P1669" s="97" t="n">
        <v>15</v>
      </c>
      <c r="Q1669" s="100" t="n">
        <f aca="false">K1669-P1669</f>
        <v>0</v>
      </c>
      <c r="R1669" s="98" t="n">
        <f aca="false">IFERROR(IF(O1669="Nov",(K1669/P1669-1)),0)</f>
        <v>0</v>
      </c>
      <c r="S1669" s="100" t="str">
        <f aca="false">IF(N1669&gt;0,IF(O1669="","-",IF(R1669&lt;0%,"DEGROWTH","GROWTH")))</f>
        <v>GROWTH</v>
      </c>
      <c r="T1669" s="101" t="n">
        <v>0</v>
      </c>
      <c r="U1669" s="101" t="str">
        <f aca="false">IF(F1669&lt;=$V$2,"Dec","")</f>
        <v>Dec</v>
      </c>
      <c r="V1669" s="97" t="n">
        <v>0</v>
      </c>
      <c r="W1669" s="104" t="n">
        <f aca="false">K1669-V1669</f>
        <v>15</v>
      </c>
      <c r="X1669" s="103" t="n">
        <f aca="false">IFERROR(IF(U1669="Dec",(K1669/V1669-1)),0)</f>
        <v>0</v>
      </c>
      <c r="Y1669" s="106" t="b">
        <f aca="false">IF(T1669&gt;0,IF(U1669="","-",IF(X1669&lt;0%,"DEGROWTH","GROWTH")))</f>
        <v>0</v>
      </c>
      <c r="Z1669" s="24" t="n">
        <v>0</v>
      </c>
      <c r="AA1669" s="24" t="n">
        <f aca="false">IF(H1669&gt;0,1,0)</f>
        <v>0</v>
      </c>
      <c r="AB1669" s="3" t="n">
        <v>1000004107</v>
      </c>
      <c r="AC1669" s="3"/>
    </row>
    <row r="1670" customFormat="false" ht="14.25" hidden="true" customHeight="true" outlineLevel="0" collapsed="false">
      <c r="A1670" s="24" t="s">
        <v>134</v>
      </c>
      <c r="B1670" s="128" t="s">
        <v>65</v>
      </c>
      <c r="C1670" s="128" t="s">
        <v>2866</v>
      </c>
      <c r="D1670" s="128" t="n">
        <v>1000004108</v>
      </c>
      <c r="E1670" s="128" t="s">
        <v>2867</v>
      </c>
      <c r="F1670" s="67" t="n">
        <v>45539</v>
      </c>
      <c r="G1670" s="67" t="str">
        <f aca="false">IF(I1670&gt;0,"Targeted Dealer","-")</f>
        <v>Targeted Dealer</v>
      </c>
      <c r="H1670" s="24"/>
      <c r="I1670" s="68" t="n">
        <v>100</v>
      </c>
      <c r="J1670" s="68" t="n">
        <f aca="false">I1670/$J$1*$E$1</f>
        <v>2087.09677419355</v>
      </c>
      <c r="K1670" s="97" t="n">
        <v>102.5</v>
      </c>
      <c r="L1670" s="69" t="n">
        <f aca="false">K1670-J1670</f>
        <v>-1984.59677419355</v>
      </c>
      <c r="M1670" s="69" t="n">
        <f aca="false">IFERROR((K1670/J1670%),"-")</f>
        <v>4.91112828438949</v>
      </c>
      <c r="N1670" s="100" t="n">
        <v>127</v>
      </c>
      <c r="O1670" s="98" t="str">
        <f aca="false">IF(F1670&lt;=$P$2,"Nov","")</f>
        <v>Nov</v>
      </c>
      <c r="P1670" s="97" t="n">
        <v>127</v>
      </c>
      <c r="Q1670" s="100" t="n">
        <f aca="false">K1670-P1670</f>
        <v>-24.5</v>
      </c>
      <c r="R1670" s="98" t="n">
        <f aca="false">IFERROR(IF(O1670="Nov",(K1670/P1670-1)),0)</f>
        <v>-0.192913385826772</v>
      </c>
      <c r="S1670" s="100" t="str">
        <f aca="false">IF(N1670&gt;0,IF(O1670="","-",IF(R1670&lt;0%,"DEGROWTH","GROWTH")))</f>
        <v>DEGROWTH</v>
      </c>
      <c r="T1670" s="101" t="n">
        <v>0</v>
      </c>
      <c r="U1670" s="101" t="str">
        <f aca="false">IF(F1670&lt;=$V$2,"Dec","")</f>
        <v>Dec</v>
      </c>
      <c r="V1670" s="97" t="n">
        <v>0</v>
      </c>
      <c r="W1670" s="104" t="n">
        <f aca="false">K1670-V1670</f>
        <v>102.5</v>
      </c>
      <c r="X1670" s="103" t="n">
        <f aca="false">IFERROR(IF(U1670="Dec",(K1670/V1670-1)),0)</f>
        <v>0</v>
      </c>
      <c r="Y1670" s="106" t="b">
        <f aca="false">IF(T1670&gt;0,IF(U1670="","-",IF(X1670&lt;0%,"DEGROWTH","GROWTH")))</f>
        <v>0</v>
      </c>
      <c r="Z1670" s="24" t="n">
        <v>0</v>
      </c>
      <c r="AA1670" s="24" t="n">
        <f aca="false">IF(H1670&gt;0,1,0)</f>
        <v>0</v>
      </c>
      <c r="AB1670" s="3" t="n">
        <v>1000004108</v>
      </c>
      <c r="AC1670" s="3"/>
    </row>
    <row r="1671" customFormat="false" ht="14.25" hidden="true" customHeight="true" outlineLevel="0" collapsed="false">
      <c r="A1671" s="24" t="s">
        <v>133</v>
      </c>
      <c r="B1671" s="128" t="s">
        <v>52</v>
      </c>
      <c r="C1671" s="128" t="s">
        <v>2868</v>
      </c>
      <c r="D1671" s="128" t="n">
        <v>1000004110</v>
      </c>
      <c r="E1671" s="128" t="s">
        <v>2869</v>
      </c>
      <c r="F1671" s="67" t="n">
        <v>45540</v>
      </c>
      <c r="G1671" s="67" t="str">
        <f aca="false">IF(I1671&gt;0,"Targeted Dealer","-")</f>
        <v>Targeted Dealer</v>
      </c>
      <c r="H1671" s="24"/>
      <c r="I1671" s="68" t="n">
        <v>60</v>
      </c>
      <c r="J1671" s="68" t="n">
        <f aca="false">I1671/$J$1*$E$1</f>
        <v>1252.25806451613</v>
      </c>
      <c r="K1671" s="97" t="n">
        <v>85</v>
      </c>
      <c r="L1671" s="69" t="n">
        <f aca="false">K1671-J1671</f>
        <v>-1167.25806451613</v>
      </c>
      <c r="M1671" s="69" t="n">
        <f aca="false">IFERROR((K1671/J1671%),"-")</f>
        <v>6.78773827923751</v>
      </c>
      <c r="N1671" s="100" t="n">
        <v>45</v>
      </c>
      <c r="O1671" s="98" t="str">
        <f aca="false">IF(F1671&lt;=$P$2,"Nov","")</f>
        <v>Nov</v>
      </c>
      <c r="P1671" s="97" t="n">
        <v>45</v>
      </c>
      <c r="Q1671" s="100" t="n">
        <f aca="false">K1671-P1671</f>
        <v>40</v>
      </c>
      <c r="R1671" s="98" t="n">
        <f aca="false">IFERROR(IF(O1671="Nov",(K1671/P1671-1)),0)</f>
        <v>0.888888888888889</v>
      </c>
      <c r="S1671" s="100" t="str">
        <f aca="false">IF(N1671&gt;0,IF(O1671="","-",IF(R1671&lt;0%,"DEGROWTH","GROWTH")))</f>
        <v>GROWTH</v>
      </c>
      <c r="T1671" s="101" t="n">
        <v>0</v>
      </c>
      <c r="U1671" s="101" t="str">
        <f aca="false">IF(F1671&lt;=$V$2,"Dec","")</f>
        <v>Dec</v>
      </c>
      <c r="V1671" s="97" t="n">
        <v>0</v>
      </c>
      <c r="W1671" s="104" t="n">
        <f aca="false">K1671-V1671</f>
        <v>85</v>
      </c>
      <c r="X1671" s="103" t="n">
        <f aca="false">IFERROR(IF(U1671="Dec",(K1671/V1671-1)),0)</f>
        <v>0</v>
      </c>
      <c r="Y1671" s="106" t="b">
        <f aca="false">IF(T1671&gt;0,IF(U1671="","-",IF(X1671&lt;0%,"DEGROWTH","GROWTH")))</f>
        <v>0</v>
      </c>
      <c r="Z1671" s="24" t="n">
        <v>0</v>
      </c>
      <c r="AA1671" s="24" t="n">
        <f aca="false">IF(H1671&gt;0,1,0)</f>
        <v>0</v>
      </c>
      <c r="AB1671" s="3" t="n">
        <v>1000004110</v>
      </c>
      <c r="AC1671" s="3"/>
    </row>
    <row r="1672" customFormat="false" ht="14.25" hidden="true" customHeight="true" outlineLevel="0" collapsed="false">
      <c r="A1672" s="24" t="s">
        <v>133</v>
      </c>
      <c r="B1672" s="128" t="s">
        <v>142</v>
      </c>
      <c r="C1672" s="128" t="s">
        <v>434</v>
      </c>
      <c r="D1672" s="128" t="n">
        <v>1000004111</v>
      </c>
      <c r="E1672" s="128" t="s">
        <v>435</v>
      </c>
      <c r="F1672" s="67" t="n">
        <v>45540</v>
      </c>
      <c r="G1672" s="67" t="str">
        <f aca="false">IF(I1672&gt;0,"Targeted Dealer","-")</f>
        <v>Targeted Dealer</v>
      </c>
      <c r="H1672" s="24"/>
      <c r="I1672" s="68" t="n">
        <v>86</v>
      </c>
      <c r="J1672" s="68" t="n">
        <f aca="false">I1672/$J$1*$E$1</f>
        <v>1794.90322580645</v>
      </c>
      <c r="K1672" s="97" t="n">
        <v>350.5</v>
      </c>
      <c r="L1672" s="69" t="n">
        <f aca="false">K1672-J1672</f>
        <v>-1444.40322580645</v>
      </c>
      <c r="M1672" s="69" t="n">
        <f aca="false">IFERROR((K1672/J1672%),"-")</f>
        <v>19.52751518637</v>
      </c>
      <c r="N1672" s="100" t="n">
        <v>135</v>
      </c>
      <c r="O1672" s="98" t="str">
        <f aca="false">IF(F1672&lt;=$P$2,"Nov","")</f>
        <v>Nov</v>
      </c>
      <c r="P1672" s="97" t="n">
        <v>135</v>
      </c>
      <c r="Q1672" s="100" t="n">
        <f aca="false">K1672-P1672</f>
        <v>215.5</v>
      </c>
      <c r="R1672" s="98" t="n">
        <f aca="false">IFERROR(IF(O1672="Nov",(K1672/P1672-1)),0)</f>
        <v>1.5962962962963</v>
      </c>
      <c r="S1672" s="100" t="str">
        <f aca="false">IF(N1672&gt;0,IF(O1672="","-",IF(R1672&lt;0%,"DEGROWTH","GROWTH")))</f>
        <v>GROWTH</v>
      </c>
      <c r="T1672" s="101" t="n">
        <v>0</v>
      </c>
      <c r="U1672" s="101" t="str">
        <f aca="false">IF(F1672&lt;=$V$2,"Dec","")</f>
        <v>Dec</v>
      </c>
      <c r="V1672" s="97" t="n">
        <v>0</v>
      </c>
      <c r="W1672" s="104" t="n">
        <f aca="false">K1672-V1672</f>
        <v>350.5</v>
      </c>
      <c r="X1672" s="103" t="n">
        <f aca="false">IFERROR(IF(U1672="Dec",(K1672/V1672-1)),0)</f>
        <v>0</v>
      </c>
      <c r="Y1672" s="106" t="b">
        <f aca="false">IF(T1672&gt;0,IF(U1672="","-",IF(X1672&lt;0%,"DEGROWTH","GROWTH")))</f>
        <v>0</v>
      </c>
      <c r="Z1672" s="24" t="n">
        <v>0</v>
      </c>
      <c r="AA1672" s="24" t="n">
        <f aca="false">IF(H1672&gt;0,1,0)</f>
        <v>0</v>
      </c>
      <c r="AB1672" s="3" t="n">
        <v>1000004111</v>
      </c>
      <c r="AC1672" s="3"/>
    </row>
    <row r="1673" customFormat="false" ht="14.25" hidden="true" customHeight="true" outlineLevel="0" collapsed="false">
      <c r="A1673" s="24" t="s">
        <v>133</v>
      </c>
      <c r="B1673" s="128" t="s">
        <v>21</v>
      </c>
      <c r="C1673" s="128" t="s">
        <v>2870</v>
      </c>
      <c r="D1673" s="128" t="n">
        <v>1000004109</v>
      </c>
      <c r="E1673" s="128" t="s">
        <v>2871</v>
      </c>
      <c r="F1673" s="67" t="n">
        <v>45540</v>
      </c>
      <c r="G1673" s="67" t="str">
        <f aca="false">IF(I1673&gt;0,"Targeted Dealer","-")</f>
        <v>Targeted Dealer</v>
      </c>
      <c r="H1673" s="24"/>
      <c r="I1673" s="68" t="n">
        <v>40</v>
      </c>
      <c r="J1673" s="68" t="n">
        <f aca="false">I1673/$J$1*$E$1</f>
        <v>834.838709677419</v>
      </c>
      <c r="K1673" s="97" t="n">
        <v>60</v>
      </c>
      <c r="L1673" s="69" t="n">
        <f aca="false">K1673-J1673</f>
        <v>-774.838709677419</v>
      </c>
      <c r="M1673" s="69" t="n">
        <f aca="false">IFERROR((K1673/J1673%),"-")</f>
        <v>7.18701700154559</v>
      </c>
      <c r="N1673" s="100" t="n">
        <v>20</v>
      </c>
      <c r="O1673" s="98" t="str">
        <f aca="false">IF(F1673&lt;=$P$2,"Nov","")</f>
        <v>Nov</v>
      </c>
      <c r="P1673" s="97" t="n">
        <v>20</v>
      </c>
      <c r="Q1673" s="100" t="n">
        <f aca="false">K1673-P1673</f>
        <v>40</v>
      </c>
      <c r="R1673" s="98" t="n">
        <f aca="false">IFERROR(IF(O1673="Nov",(K1673/P1673-1)),0)</f>
        <v>2</v>
      </c>
      <c r="S1673" s="100" t="str">
        <f aca="false">IF(N1673&gt;0,IF(O1673="","-",IF(R1673&lt;0%,"DEGROWTH","GROWTH")))</f>
        <v>GROWTH</v>
      </c>
      <c r="T1673" s="101" t="n">
        <v>0</v>
      </c>
      <c r="U1673" s="101" t="str">
        <f aca="false">IF(F1673&lt;=$V$2,"Dec","")</f>
        <v>Dec</v>
      </c>
      <c r="V1673" s="97" t="n">
        <v>0</v>
      </c>
      <c r="W1673" s="104" t="n">
        <f aca="false">K1673-V1673</f>
        <v>60</v>
      </c>
      <c r="X1673" s="103" t="n">
        <f aca="false">IFERROR(IF(U1673="Dec",(K1673/V1673-1)),0)</f>
        <v>0</v>
      </c>
      <c r="Y1673" s="106" t="b">
        <f aca="false">IF(T1673&gt;0,IF(U1673="","-",IF(X1673&lt;0%,"DEGROWTH","GROWTH")))</f>
        <v>0</v>
      </c>
      <c r="Z1673" s="24" t="n">
        <v>0</v>
      </c>
      <c r="AA1673" s="24" t="n">
        <f aca="false">IF(H1673&gt;0,1,0)</f>
        <v>0</v>
      </c>
      <c r="AB1673" s="3" t="n">
        <v>1000004109</v>
      </c>
      <c r="AC1673" s="3"/>
    </row>
    <row r="1674" customFormat="false" ht="14.25" hidden="true" customHeight="true" outlineLevel="0" collapsed="false">
      <c r="A1674" s="24" t="s">
        <v>134</v>
      </c>
      <c r="B1674" s="128" t="s">
        <v>61</v>
      </c>
      <c r="C1674" s="128" t="s">
        <v>2872</v>
      </c>
      <c r="D1674" s="128" t="n">
        <v>1000004112</v>
      </c>
      <c r="E1674" s="128" t="s">
        <v>2873</v>
      </c>
      <c r="F1674" s="67" t="n">
        <v>45541</v>
      </c>
      <c r="G1674" s="67" t="str">
        <f aca="false">IF(I1674&gt;0,"Targeted Dealer","-")</f>
        <v>Targeted Dealer</v>
      </c>
      <c r="H1674" s="24"/>
      <c r="I1674" s="68" t="n">
        <v>50</v>
      </c>
      <c r="J1674" s="68" t="n">
        <f aca="false">I1674/$J$1*$E$1</f>
        <v>1043.54838709677</v>
      </c>
      <c r="K1674" s="97" t="n">
        <v>70</v>
      </c>
      <c r="L1674" s="69" t="n">
        <f aca="false">K1674-J1674</f>
        <v>-973.548387096774</v>
      </c>
      <c r="M1674" s="69" t="n">
        <f aca="false">IFERROR((K1674/J1674%),"-")</f>
        <v>6.70788253477589</v>
      </c>
      <c r="N1674" s="100" t="n">
        <v>37.5</v>
      </c>
      <c r="O1674" s="98" t="str">
        <f aca="false">IF(F1674&lt;=$P$2,"Nov","")</f>
        <v>Nov</v>
      </c>
      <c r="P1674" s="97" t="n">
        <v>37.5</v>
      </c>
      <c r="Q1674" s="100" t="n">
        <f aca="false">K1674-P1674</f>
        <v>32.5</v>
      </c>
      <c r="R1674" s="98" t="n">
        <f aca="false">IFERROR(IF(O1674="Nov",(K1674/P1674-1)),0)</f>
        <v>0.866666666666667</v>
      </c>
      <c r="S1674" s="100" t="str">
        <f aca="false">IF(N1674&gt;0,IF(O1674="","-",IF(R1674&lt;0%,"DEGROWTH","GROWTH")))</f>
        <v>GROWTH</v>
      </c>
      <c r="T1674" s="101" t="n">
        <v>0</v>
      </c>
      <c r="U1674" s="101" t="str">
        <f aca="false">IF(F1674&lt;=$V$2,"Dec","")</f>
        <v>Dec</v>
      </c>
      <c r="V1674" s="97" t="n">
        <v>0</v>
      </c>
      <c r="W1674" s="104" t="n">
        <f aca="false">K1674-V1674</f>
        <v>70</v>
      </c>
      <c r="X1674" s="103" t="n">
        <f aca="false">IFERROR(IF(U1674="Dec",(K1674/V1674-1)),0)</f>
        <v>0</v>
      </c>
      <c r="Y1674" s="106" t="b">
        <f aca="false">IF(T1674&gt;0,IF(U1674="","-",IF(X1674&lt;0%,"DEGROWTH","GROWTH")))</f>
        <v>0</v>
      </c>
      <c r="Z1674" s="24" t="n">
        <v>0</v>
      </c>
      <c r="AA1674" s="24" t="n">
        <f aca="false">IF(H1674&gt;0,1,0)</f>
        <v>0</v>
      </c>
      <c r="AB1674" s="3" t="n">
        <v>1000004112</v>
      </c>
      <c r="AC1674" s="3"/>
    </row>
    <row r="1675" customFormat="false" ht="14.25" hidden="true" customHeight="true" outlineLevel="0" collapsed="false">
      <c r="A1675" s="24" t="s">
        <v>130</v>
      </c>
      <c r="B1675" s="128" t="s">
        <v>115</v>
      </c>
      <c r="C1675" s="128" t="s">
        <v>4077</v>
      </c>
      <c r="D1675" s="128" t="n">
        <v>1000002769</v>
      </c>
      <c r="E1675" s="128" t="s">
        <v>4078</v>
      </c>
      <c r="F1675" s="67" t="n">
        <v>44685</v>
      </c>
      <c r="G1675" s="67" t="str">
        <f aca="false">IF(I1675&gt;0,"Targeted Dealer","-")</f>
        <v>Targeted Dealer</v>
      </c>
      <c r="H1675" s="24"/>
      <c r="I1675" s="68" t="n">
        <v>25</v>
      </c>
      <c r="J1675" s="68" t="n">
        <f aca="false">I1675/$J$1*$E$1</f>
        <v>521.774193548387</v>
      </c>
      <c r="K1675" s="97" t="n">
        <v>0</v>
      </c>
      <c r="L1675" s="69" t="n">
        <f aca="false">K1675-J1675</f>
        <v>-521.774193548387</v>
      </c>
      <c r="M1675" s="69" t="n">
        <f aca="false">IFERROR((K1675/J1675%),"-")</f>
        <v>0</v>
      </c>
      <c r="N1675" s="100" t="n">
        <v>0</v>
      </c>
      <c r="O1675" s="98" t="str">
        <f aca="false">IF(F1675&lt;=$P$2,"Nov","")</f>
        <v>Nov</v>
      </c>
      <c r="P1675" s="97" t="n">
        <v>0</v>
      </c>
      <c r="Q1675" s="100" t="n">
        <f aca="false">K1675-P1675</f>
        <v>0</v>
      </c>
      <c r="R1675" s="98" t="n">
        <f aca="false">IFERROR(IF(O1675="Nov",(K1675/P1675-1)),0)</f>
        <v>0</v>
      </c>
      <c r="S1675" s="105" t="b">
        <f aca="false">IF(N1675&gt;0,IF(O1675="","-",IF(R1675&lt;0%,"DEGROWTH","GROWTH")))</f>
        <v>0</v>
      </c>
      <c r="T1675" s="101" t="n">
        <v>0</v>
      </c>
      <c r="U1675" s="101" t="str">
        <f aca="false">IF(F1675&lt;=$V$2,"Dec","")</f>
        <v>Dec</v>
      </c>
      <c r="V1675" s="97" t="n">
        <v>0</v>
      </c>
      <c r="W1675" s="104" t="n">
        <f aca="false">K1675-V1675</f>
        <v>0</v>
      </c>
      <c r="X1675" s="103" t="n">
        <f aca="false">IFERROR(IF(U1675="Dec",(K1675/V1675-1)),0)</f>
        <v>0</v>
      </c>
      <c r="Y1675" s="106" t="b">
        <f aca="false">IF(T1675&gt;0,IF(U1675="","-",IF(X1675&lt;0%,"DEGROWTH","GROWTH")))</f>
        <v>0</v>
      </c>
      <c r="Z1675" s="24" t="n">
        <v>1</v>
      </c>
      <c r="AA1675" s="24" t="n">
        <f aca="false">IF(H1675&gt;0,1,0)</f>
        <v>0</v>
      </c>
      <c r="AB1675" s="3" t="n">
        <v>1000002769</v>
      </c>
      <c r="AC1675" s="3"/>
    </row>
    <row r="1676" customFormat="false" ht="14.25" hidden="true" customHeight="true" outlineLevel="0" collapsed="false">
      <c r="A1676" s="24" t="s">
        <v>133</v>
      </c>
      <c r="B1676" s="128" t="s">
        <v>30</v>
      </c>
      <c r="C1676" s="128" t="s">
        <v>2874</v>
      </c>
      <c r="D1676" s="128" t="n">
        <v>1000002901</v>
      </c>
      <c r="E1676" s="128" t="s">
        <v>2875</v>
      </c>
      <c r="F1676" s="67" t="n">
        <v>44799</v>
      </c>
      <c r="G1676" s="67" t="str">
        <f aca="false">IF(I1676&gt;0,"Targeted Dealer","-")</f>
        <v>Targeted Dealer</v>
      </c>
      <c r="H1676" s="24"/>
      <c r="I1676" s="68" t="n">
        <v>120</v>
      </c>
      <c r="J1676" s="68" t="n">
        <f aca="false">I1676/$J$1*$E$1</f>
        <v>2504.51612903226</v>
      </c>
      <c r="K1676" s="97" t="n">
        <v>271.8</v>
      </c>
      <c r="L1676" s="69" t="n">
        <f aca="false">K1676-J1676</f>
        <v>-2232.71612903226</v>
      </c>
      <c r="M1676" s="69" t="n">
        <f aca="false">IFERROR((K1676/J1676%),"-")</f>
        <v>10.8523956723338</v>
      </c>
      <c r="N1676" s="100" t="n">
        <v>220</v>
      </c>
      <c r="O1676" s="98" t="str">
        <f aca="false">IF(F1676&lt;=$P$2,"Nov","")</f>
        <v>Nov</v>
      </c>
      <c r="P1676" s="97" t="n">
        <v>220</v>
      </c>
      <c r="Q1676" s="100" t="n">
        <f aca="false">K1676-P1676</f>
        <v>51.8</v>
      </c>
      <c r="R1676" s="98" t="n">
        <f aca="false">IFERROR(IF(O1676="Nov",(K1676/P1676-1)),0)</f>
        <v>0.235454545454546</v>
      </c>
      <c r="S1676" s="100" t="str">
        <f aca="false">IF(N1676&gt;0,IF(O1676="","-",IF(R1676&lt;0%,"DEGROWTH","GROWTH")))</f>
        <v>GROWTH</v>
      </c>
      <c r="T1676" s="101" t="n">
        <v>0</v>
      </c>
      <c r="U1676" s="101" t="str">
        <f aca="false">IF(F1676&lt;=$V$2,"Dec","")</f>
        <v>Dec</v>
      </c>
      <c r="V1676" s="97" t="n">
        <v>0</v>
      </c>
      <c r="W1676" s="104" t="n">
        <f aca="false">K1676-V1676</f>
        <v>271.8</v>
      </c>
      <c r="X1676" s="103" t="n">
        <f aca="false">IFERROR(IF(U1676="Dec",(K1676/V1676-1)),0)</f>
        <v>0</v>
      </c>
      <c r="Y1676" s="106" t="b">
        <f aca="false">IF(T1676&gt;0,IF(U1676="","-",IF(X1676&lt;0%,"DEGROWTH","GROWTH")))</f>
        <v>0</v>
      </c>
      <c r="Z1676" s="24" t="n">
        <v>0</v>
      </c>
      <c r="AA1676" s="24" t="n">
        <f aca="false">IF(H1676&gt;0,1,0)</f>
        <v>0</v>
      </c>
      <c r="AB1676" s="3" t="n">
        <v>1000002901</v>
      </c>
      <c r="AC1676" s="3"/>
    </row>
    <row r="1677" customFormat="false" ht="14.25" hidden="true" customHeight="true" outlineLevel="0" collapsed="false">
      <c r="A1677" s="23" t="s">
        <v>130</v>
      </c>
      <c r="B1677" s="65" t="s">
        <v>111</v>
      </c>
      <c r="C1677" s="65" t="s">
        <v>3530</v>
      </c>
      <c r="D1677" s="65" t="n">
        <v>1000001476</v>
      </c>
      <c r="E1677" s="66" t="s">
        <v>3531</v>
      </c>
      <c r="F1677" s="67" t="n">
        <v>41449</v>
      </c>
      <c r="G1677" s="67" t="str">
        <f aca="false">IF(I1677&gt;0,"Targeted Dealer","-")</f>
        <v>Targeted Dealer</v>
      </c>
      <c r="H1677" s="24"/>
      <c r="I1677" s="68" t="n">
        <v>105</v>
      </c>
      <c r="J1677" s="68" t="n">
        <f aca="false">I1677/$J$1*$E$1</f>
        <v>2191.45161290323</v>
      </c>
      <c r="K1677" s="97" t="n">
        <v>0</v>
      </c>
      <c r="L1677" s="69" t="n">
        <f aca="false">K1677-J1677</f>
        <v>-2191.45161290323</v>
      </c>
      <c r="M1677" s="69" t="n">
        <f aca="false">IFERROR((K1677/J1677%),"-")</f>
        <v>0</v>
      </c>
      <c r="N1677" s="100" t="n">
        <v>0</v>
      </c>
      <c r="O1677" s="98" t="str">
        <f aca="false">IF(F1677&lt;=$P$2,"Nov","")</f>
        <v>Nov</v>
      </c>
      <c r="P1677" s="97" t="n">
        <v>0</v>
      </c>
      <c r="Q1677" s="100" t="n">
        <f aca="false">K1677-P1677</f>
        <v>0</v>
      </c>
      <c r="R1677" s="98" t="n">
        <f aca="false">IFERROR(IF(O1677="Nov",(K1677/P1677-1)),0)</f>
        <v>0</v>
      </c>
      <c r="S1677" s="105" t="b">
        <f aca="false">IF(N1677&gt;0,IF(O1677="","-",IF(R1677&lt;0%,"DEGROWTH","GROWTH")))</f>
        <v>0</v>
      </c>
      <c r="T1677" s="101" t="n">
        <v>0</v>
      </c>
      <c r="U1677" s="101" t="str">
        <f aca="false">IF(F1677&lt;=$V$2,"Dec","")</f>
        <v>Dec</v>
      </c>
      <c r="V1677" s="97" t="n">
        <v>0</v>
      </c>
      <c r="W1677" s="104" t="n">
        <f aca="false">K1677-V1677</f>
        <v>0</v>
      </c>
      <c r="X1677" s="103" t="n">
        <f aca="false">IFERROR(IF(U1677="Dec",(K1677/V1677-1)),0)</f>
        <v>0</v>
      </c>
      <c r="Y1677" s="106" t="b">
        <f aca="false">IF(T1677&gt;0,IF(U1677="","-",IF(X1677&lt;0%,"DEGROWTH","GROWTH")))</f>
        <v>0</v>
      </c>
      <c r="Z1677" s="24" t="n">
        <v>1</v>
      </c>
      <c r="AA1677" s="24" t="n">
        <f aca="false">IF(H1677&gt;0,1,0)</f>
        <v>0</v>
      </c>
      <c r="AB1677" s="3" t="n">
        <v>1000001476</v>
      </c>
      <c r="AC1677" s="3"/>
    </row>
    <row r="1678" customFormat="false" ht="14.25" hidden="true" customHeight="true" outlineLevel="0" collapsed="false">
      <c r="A1678" s="24" t="s">
        <v>133</v>
      </c>
      <c r="B1678" s="128" t="s">
        <v>30</v>
      </c>
      <c r="C1678" s="128" t="s">
        <v>2876</v>
      </c>
      <c r="D1678" s="128" t="n">
        <v>1000004113</v>
      </c>
      <c r="E1678" s="128" t="s">
        <v>2877</v>
      </c>
      <c r="F1678" s="67" t="n">
        <v>45542</v>
      </c>
      <c r="G1678" s="67" t="str">
        <f aca="false">IF(I1678&gt;0,"Targeted Dealer","-")</f>
        <v>-</v>
      </c>
      <c r="H1678" s="24"/>
      <c r="I1678" s="68" t="n">
        <v>0</v>
      </c>
      <c r="J1678" s="68" t="n">
        <f aca="false">I1678/$J$1*$E$1</f>
        <v>0</v>
      </c>
      <c r="K1678" s="97" t="n">
        <v>100</v>
      </c>
      <c r="L1678" s="69" t="n">
        <f aca="false">K1678-J1678</f>
        <v>100</v>
      </c>
      <c r="M1678" s="69" t="str">
        <f aca="false">IFERROR((K1678/J1678%),"-")</f>
        <v>-</v>
      </c>
      <c r="N1678" s="100" t="n">
        <v>40</v>
      </c>
      <c r="O1678" s="98" t="str">
        <f aca="false">IF(F1678&lt;=$P$2,"Nov","")</f>
        <v>Nov</v>
      </c>
      <c r="P1678" s="97" t="n">
        <v>40</v>
      </c>
      <c r="Q1678" s="100" t="n">
        <f aca="false">K1678-P1678</f>
        <v>60</v>
      </c>
      <c r="R1678" s="98" t="n">
        <f aca="false">IFERROR(IF(O1678="Nov",(K1678/P1678-1)),0)</f>
        <v>1.5</v>
      </c>
      <c r="S1678" s="100" t="str">
        <f aca="false">IF(N1678&gt;0,IF(O1678="","-",IF(R1678&lt;0%,"DEGROWTH","GROWTH")))</f>
        <v>GROWTH</v>
      </c>
      <c r="T1678" s="101" t="n">
        <v>0</v>
      </c>
      <c r="U1678" s="101" t="str">
        <f aca="false">IF(F1678&lt;=$V$2,"Dec","")</f>
        <v>Dec</v>
      </c>
      <c r="V1678" s="97" t="n">
        <v>0</v>
      </c>
      <c r="W1678" s="104" t="n">
        <f aca="false">K1678-V1678</f>
        <v>100</v>
      </c>
      <c r="X1678" s="103" t="n">
        <f aca="false">IFERROR(IF(U1678="Dec",(K1678/V1678-1)),0)</f>
        <v>0</v>
      </c>
      <c r="Y1678" s="106" t="b">
        <f aca="false">IF(T1678&gt;0,IF(U1678="","-",IF(X1678&lt;0%,"DEGROWTH","GROWTH")))</f>
        <v>0</v>
      </c>
      <c r="Z1678" s="24" t="n">
        <v>0</v>
      </c>
      <c r="AA1678" s="24" t="n">
        <f aca="false">IF(H1678&gt;0,1,0)</f>
        <v>0</v>
      </c>
      <c r="AB1678" s="3" t="n">
        <v>1000004113</v>
      </c>
      <c r="AC1678" s="3"/>
    </row>
    <row r="1679" customFormat="false" ht="14.25" hidden="true" customHeight="true" outlineLevel="0" collapsed="false">
      <c r="A1679" s="23" t="s">
        <v>133</v>
      </c>
      <c r="B1679" s="65" t="s">
        <v>40</v>
      </c>
      <c r="C1679" s="65" t="s">
        <v>566</v>
      </c>
      <c r="D1679" s="65" t="n">
        <v>1000000840</v>
      </c>
      <c r="E1679" s="66" t="s">
        <v>4649</v>
      </c>
      <c r="F1679" s="67" t="n">
        <v>44494</v>
      </c>
      <c r="G1679" s="67" t="str">
        <f aca="false">IF(I1679&gt;0,"Targeted Dealer","-")</f>
        <v>Targeted Dealer</v>
      </c>
      <c r="H1679" s="24"/>
      <c r="I1679" s="68" t="n">
        <v>65</v>
      </c>
      <c r="J1679" s="68" t="n">
        <f aca="false">I1679/$J$1*$E$1</f>
        <v>1356.61290322581</v>
      </c>
      <c r="K1679" s="97" t="n">
        <v>0</v>
      </c>
      <c r="L1679" s="69" t="n">
        <f aca="false">K1679-J1679</f>
        <v>-1356.61290322581</v>
      </c>
      <c r="M1679" s="69" t="n">
        <f aca="false">IFERROR((K1679/J1679%),"-")</f>
        <v>0</v>
      </c>
      <c r="N1679" s="100" t="n">
        <v>10</v>
      </c>
      <c r="O1679" s="98" t="str">
        <f aca="false">IF(F1679&lt;=$P$2,"Nov","")</f>
        <v>Nov</v>
      </c>
      <c r="P1679" s="97" t="n">
        <v>10</v>
      </c>
      <c r="Q1679" s="100" t="n">
        <f aca="false">K1679-P1679</f>
        <v>-10</v>
      </c>
      <c r="R1679" s="98" t="n">
        <f aca="false">IFERROR(IF(O1679="Nov",(K1679/P1679-1)),0)</f>
        <v>-1</v>
      </c>
      <c r="S1679" s="100" t="str">
        <f aca="false">IF(N1679&gt;0,IF(O1679="","-",IF(R1679&lt;0%,"DEGROWTH","GROWTH")))</f>
        <v>DEGROWTH</v>
      </c>
      <c r="T1679" s="101" t="n">
        <v>0</v>
      </c>
      <c r="U1679" s="101" t="str">
        <f aca="false">IF(F1679&lt;=$V$2,"Dec","")</f>
        <v>Dec</v>
      </c>
      <c r="V1679" s="97" t="n">
        <v>0</v>
      </c>
      <c r="W1679" s="104" t="n">
        <f aca="false">K1679-V1679</f>
        <v>0</v>
      </c>
      <c r="X1679" s="103" t="n">
        <f aca="false">IFERROR(IF(U1679="Dec",(K1679/V1679-1)),0)</f>
        <v>0</v>
      </c>
      <c r="Y1679" s="106" t="b">
        <f aca="false">IF(T1679&gt;0,IF(U1679="","-",IF(X1679&lt;0%,"DEGROWTH","GROWTH")))</f>
        <v>0</v>
      </c>
      <c r="Z1679" s="24" t="n">
        <v>1</v>
      </c>
      <c r="AA1679" s="24" t="n">
        <f aca="false">IF(H1679&gt;0,1,0)</f>
        <v>0</v>
      </c>
      <c r="AB1679" s="3" t="n">
        <v>1000000840</v>
      </c>
      <c r="AC1679" s="3"/>
    </row>
    <row r="1680" customFormat="false" ht="14.25" hidden="true" customHeight="true" outlineLevel="0" collapsed="false">
      <c r="A1680" s="24" t="s">
        <v>134</v>
      </c>
      <c r="B1680" s="128" t="s">
        <v>78</v>
      </c>
      <c r="C1680" s="128" t="s">
        <v>2878</v>
      </c>
      <c r="D1680" s="128" t="n">
        <v>1000004114</v>
      </c>
      <c r="E1680" s="128" t="s">
        <v>2879</v>
      </c>
      <c r="F1680" s="67" t="n">
        <v>45544</v>
      </c>
      <c r="G1680" s="67" t="str">
        <f aca="false">IF(I1680&gt;0,"Targeted Dealer","-")</f>
        <v>Targeted Dealer</v>
      </c>
      <c r="H1680" s="24"/>
      <c r="I1680" s="68" t="n">
        <v>50</v>
      </c>
      <c r="J1680" s="68" t="n">
        <f aca="false">I1680/$J$1*$E$1</f>
        <v>1043.54838709677</v>
      </c>
      <c r="K1680" s="97" t="n">
        <v>12.5</v>
      </c>
      <c r="L1680" s="69" t="n">
        <f aca="false">K1680-J1680</f>
        <v>-1031.04838709677</v>
      </c>
      <c r="M1680" s="69" t="n">
        <f aca="false">IFERROR((K1680/J1680%),"-")</f>
        <v>1.19783616692427</v>
      </c>
      <c r="N1680" s="100" t="n">
        <v>28</v>
      </c>
      <c r="O1680" s="98" t="str">
        <f aca="false">IF(F1680&lt;=$P$2,"Nov","")</f>
        <v>Nov</v>
      </c>
      <c r="P1680" s="97" t="n">
        <v>28</v>
      </c>
      <c r="Q1680" s="100" t="n">
        <f aca="false">K1680-P1680</f>
        <v>-15.5</v>
      </c>
      <c r="R1680" s="98" t="n">
        <f aca="false">IFERROR(IF(O1680="Nov",(K1680/P1680-1)),0)</f>
        <v>-0.553571428571429</v>
      </c>
      <c r="S1680" s="100" t="str">
        <f aca="false">IF(N1680&gt;0,IF(O1680="","-",IF(R1680&lt;0%,"DEGROWTH","GROWTH")))</f>
        <v>DEGROWTH</v>
      </c>
      <c r="T1680" s="101" t="n">
        <v>0</v>
      </c>
      <c r="U1680" s="101" t="str">
        <f aca="false">IF(F1680&lt;=$V$2,"Dec","")</f>
        <v>Dec</v>
      </c>
      <c r="V1680" s="97" t="n">
        <v>0</v>
      </c>
      <c r="W1680" s="104" t="n">
        <f aca="false">K1680-V1680</f>
        <v>12.5</v>
      </c>
      <c r="X1680" s="103" t="n">
        <f aca="false">IFERROR(IF(U1680="Dec",(K1680/V1680-1)),0)</f>
        <v>0</v>
      </c>
      <c r="Y1680" s="106" t="b">
        <f aca="false">IF(T1680&gt;0,IF(U1680="","-",IF(X1680&lt;0%,"DEGROWTH","GROWTH")))</f>
        <v>0</v>
      </c>
      <c r="Z1680" s="24" t="n">
        <v>0</v>
      </c>
      <c r="AA1680" s="24" t="n">
        <f aca="false">IF(H1680&gt;0,1,0)</f>
        <v>0</v>
      </c>
      <c r="AB1680" s="3" t="n">
        <v>1000004114</v>
      </c>
      <c r="AC1680" s="3"/>
    </row>
    <row r="1681" customFormat="false" ht="14.25" hidden="true" customHeight="true" outlineLevel="0" collapsed="false">
      <c r="A1681" s="24" t="s">
        <v>134</v>
      </c>
      <c r="B1681" s="128" t="s">
        <v>65</v>
      </c>
      <c r="C1681" s="128" t="s">
        <v>2880</v>
      </c>
      <c r="D1681" s="128" t="n">
        <v>1000004115</v>
      </c>
      <c r="E1681" s="128" t="s">
        <v>2881</v>
      </c>
      <c r="F1681" s="67" t="n">
        <v>45544</v>
      </c>
      <c r="G1681" s="67" t="str">
        <f aca="false">IF(I1681&gt;0,"Targeted Dealer","-")</f>
        <v>Targeted Dealer</v>
      </c>
      <c r="H1681" s="24"/>
      <c r="I1681" s="68" t="n">
        <v>50</v>
      </c>
      <c r="J1681" s="68" t="n">
        <f aca="false">I1681/$J$1*$E$1</f>
        <v>1043.54838709677</v>
      </c>
      <c r="K1681" s="97" t="n">
        <v>50</v>
      </c>
      <c r="L1681" s="69" t="n">
        <f aca="false">K1681-J1681</f>
        <v>-993.548387096774</v>
      </c>
      <c r="M1681" s="69" t="n">
        <f aca="false">IFERROR((K1681/J1681%),"-")</f>
        <v>4.79134466769706</v>
      </c>
      <c r="N1681" s="100" t="n">
        <v>50</v>
      </c>
      <c r="O1681" s="98" t="str">
        <f aca="false">IF(F1681&lt;=$P$2,"Nov","")</f>
        <v>Nov</v>
      </c>
      <c r="P1681" s="97" t="n">
        <v>50</v>
      </c>
      <c r="Q1681" s="100" t="n">
        <f aca="false">K1681-P1681</f>
        <v>0</v>
      </c>
      <c r="R1681" s="98" t="n">
        <f aca="false">IFERROR(IF(O1681="Nov",(K1681/P1681-1)),0)</f>
        <v>0</v>
      </c>
      <c r="S1681" s="100" t="str">
        <f aca="false">IF(N1681&gt;0,IF(O1681="","-",IF(R1681&lt;0%,"DEGROWTH","GROWTH")))</f>
        <v>GROWTH</v>
      </c>
      <c r="T1681" s="101" t="n">
        <v>0</v>
      </c>
      <c r="U1681" s="101" t="str">
        <f aca="false">IF(F1681&lt;=$V$2,"Dec","")</f>
        <v>Dec</v>
      </c>
      <c r="V1681" s="97" t="n">
        <v>0</v>
      </c>
      <c r="W1681" s="104" t="n">
        <f aca="false">K1681-V1681</f>
        <v>50</v>
      </c>
      <c r="X1681" s="103" t="n">
        <f aca="false">IFERROR(IF(U1681="Dec",(K1681/V1681-1)),0)</f>
        <v>0</v>
      </c>
      <c r="Y1681" s="106" t="b">
        <f aca="false">IF(T1681&gt;0,IF(U1681="","-",IF(X1681&lt;0%,"DEGROWTH","GROWTH")))</f>
        <v>0</v>
      </c>
      <c r="Z1681" s="24" t="n">
        <v>0</v>
      </c>
      <c r="AA1681" s="24" t="n">
        <f aca="false">IF(H1681&gt;0,1,0)</f>
        <v>0</v>
      </c>
      <c r="AB1681" s="3" t="n">
        <v>1000004115</v>
      </c>
      <c r="AC1681" s="3"/>
    </row>
    <row r="1682" customFormat="false" ht="14.25" hidden="true" customHeight="true" outlineLevel="0" collapsed="false">
      <c r="A1682" s="23" t="s">
        <v>133</v>
      </c>
      <c r="B1682" s="65" t="s">
        <v>55</v>
      </c>
      <c r="C1682" s="65" t="s">
        <v>436</v>
      </c>
      <c r="D1682" s="65" t="n">
        <v>1000001029</v>
      </c>
      <c r="E1682" s="66" t="s">
        <v>437</v>
      </c>
      <c r="F1682" s="67" t="n">
        <v>44305</v>
      </c>
      <c r="G1682" s="67" t="str">
        <f aca="false">IF(I1682&gt;0,"Targeted Dealer","-")</f>
        <v>Targeted Dealer</v>
      </c>
      <c r="H1682" s="24"/>
      <c r="I1682" s="68" t="n">
        <v>70</v>
      </c>
      <c r="J1682" s="68" t="n">
        <f aca="false">I1682/$J$1*$E$1</f>
        <v>1460.96774193548</v>
      </c>
      <c r="K1682" s="97" t="n">
        <v>35</v>
      </c>
      <c r="L1682" s="69" t="n">
        <f aca="false">K1682-J1682</f>
        <v>-1425.96774193548</v>
      </c>
      <c r="M1682" s="69" t="n">
        <f aca="false">IFERROR((K1682/J1682%),"-")</f>
        <v>2.39567233384853</v>
      </c>
      <c r="N1682" s="100" t="n">
        <v>0</v>
      </c>
      <c r="O1682" s="98" t="str">
        <f aca="false">IF(F1682&lt;=$P$2,"Nov","")</f>
        <v>Nov</v>
      </c>
      <c r="P1682" s="97" t="n">
        <v>0</v>
      </c>
      <c r="Q1682" s="100" t="n">
        <f aca="false">K1682-P1682</f>
        <v>35</v>
      </c>
      <c r="R1682" s="98" t="n">
        <f aca="false">IFERROR(IF(O1682="Nov",(K1682/P1682-1)),0)</f>
        <v>0</v>
      </c>
      <c r="S1682" s="105" t="b">
        <f aca="false">IF(N1682&gt;0,IF(O1682="","-",IF(R1682&lt;0%,"DEGROWTH","GROWTH")))</f>
        <v>0</v>
      </c>
      <c r="T1682" s="101" t="n">
        <v>0</v>
      </c>
      <c r="U1682" s="101" t="str">
        <f aca="false">IF(F1682&lt;=$V$2,"Dec","")</f>
        <v>Dec</v>
      </c>
      <c r="V1682" s="97" t="n">
        <v>0</v>
      </c>
      <c r="W1682" s="104" t="n">
        <f aca="false">K1682-V1682</f>
        <v>35</v>
      </c>
      <c r="X1682" s="103" t="n">
        <f aca="false">IFERROR(IF(U1682="Dec",(K1682/V1682-1)),0)</f>
        <v>0</v>
      </c>
      <c r="Y1682" s="106" t="b">
        <f aca="false">IF(T1682&gt;0,IF(U1682="","-",IF(X1682&lt;0%,"DEGROWTH","GROWTH")))</f>
        <v>0</v>
      </c>
      <c r="Z1682" s="24" t="n">
        <v>0</v>
      </c>
      <c r="AA1682" s="24" t="n">
        <f aca="false">IF(H1682&gt;0,1,0)</f>
        <v>0</v>
      </c>
      <c r="AB1682" s="3" t="n">
        <v>1000001029</v>
      </c>
      <c r="AC1682" s="3"/>
    </row>
    <row r="1683" customFormat="false" ht="14.25" hidden="true" customHeight="true" outlineLevel="0" collapsed="false">
      <c r="A1683" s="23" t="s">
        <v>134</v>
      </c>
      <c r="B1683" s="65" t="s">
        <v>67</v>
      </c>
      <c r="C1683" s="128" t="s">
        <v>2882</v>
      </c>
      <c r="D1683" s="128" t="n">
        <v>1000004116</v>
      </c>
      <c r="E1683" s="128" t="s">
        <v>2883</v>
      </c>
      <c r="F1683" s="67" t="n">
        <v>45547</v>
      </c>
      <c r="G1683" s="67" t="str">
        <f aca="false">IF(I1683&gt;0,"Targeted Dealer","-")</f>
        <v>Targeted Dealer</v>
      </c>
      <c r="H1683" s="24"/>
      <c r="I1683" s="68" t="n">
        <v>65</v>
      </c>
      <c r="J1683" s="68" t="n">
        <f aca="false">I1683/$J$1*$E$1</f>
        <v>1356.61290322581</v>
      </c>
      <c r="K1683" s="97" t="n">
        <v>124</v>
      </c>
      <c r="L1683" s="69" t="n">
        <f aca="false">K1683-J1683</f>
        <v>-1232.61290322581</v>
      </c>
      <c r="M1683" s="69" t="n">
        <f aca="false">IFERROR((K1683/J1683%),"-")</f>
        <v>9.14041136606824</v>
      </c>
      <c r="N1683" s="100" t="n">
        <v>116</v>
      </c>
      <c r="O1683" s="98" t="str">
        <f aca="false">IF(F1683&lt;=$P$2,"Nov","")</f>
        <v>Nov</v>
      </c>
      <c r="P1683" s="97" t="n">
        <v>116</v>
      </c>
      <c r="Q1683" s="100" t="n">
        <f aca="false">K1683-P1683</f>
        <v>8</v>
      </c>
      <c r="R1683" s="98" t="n">
        <f aca="false">IFERROR(IF(O1683="Nov",(K1683/P1683-1)),0)</f>
        <v>0.0689655172413792</v>
      </c>
      <c r="S1683" s="100" t="str">
        <f aca="false">IF(N1683&gt;0,IF(O1683="","-",IF(R1683&lt;0%,"DEGROWTH","GROWTH")))</f>
        <v>GROWTH</v>
      </c>
      <c r="T1683" s="101" t="n">
        <v>0</v>
      </c>
      <c r="U1683" s="101" t="str">
        <f aca="false">IF(F1683&lt;=$V$2,"Dec","")</f>
        <v>Dec</v>
      </c>
      <c r="V1683" s="97" t="n">
        <v>0</v>
      </c>
      <c r="W1683" s="104" t="n">
        <f aca="false">K1683-V1683</f>
        <v>124</v>
      </c>
      <c r="X1683" s="103" t="n">
        <f aca="false">IFERROR(IF(U1683="Dec",(K1683/V1683-1)),0)</f>
        <v>0</v>
      </c>
      <c r="Y1683" s="106" t="b">
        <f aca="false">IF(T1683&gt;0,IF(U1683="","-",IF(X1683&lt;0%,"DEGROWTH","GROWTH")))</f>
        <v>0</v>
      </c>
      <c r="Z1683" s="24" t="n">
        <v>0</v>
      </c>
      <c r="AA1683" s="24" t="n">
        <f aca="false">IF(H1683&gt;0,1,0)</f>
        <v>0</v>
      </c>
      <c r="AB1683" s="3" t="n">
        <v>1000004116</v>
      </c>
      <c r="AC1683" s="3"/>
    </row>
    <row r="1684" customFormat="false" ht="14.25" hidden="true" customHeight="true" outlineLevel="0" collapsed="false">
      <c r="A1684" s="23" t="s">
        <v>134</v>
      </c>
      <c r="B1684" s="65" t="s">
        <v>74</v>
      </c>
      <c r="C1684" s="128" t="s">
        <v>2884</v>
      </c>
      <c r="D1684" s="128" t="n">
        <v>1000004117</v>
      </c>
      <c r="E1684" s="128" t="s">
        <v>2885</v>
      </c>
      <c r="F1684" s="67" t="n">
        <v>45547</v>
      </c>
      <c r="G1684" s="67" t="str">
        <f aca="false">IF(I1684&gt;0,"Targeted Dealer","-")</f>
        <v>Targeted Dealer</v>
      </c>
      <c r="H1684" s="24"/>
      <c r="I1684" s="68" t="n">
        <v>30</v>
      </c>
      <c r="J1684" s="68" t="n">
        <f aca="false">I1684/$J$1*$E$1</f>
        <v>626.129032258065</v>
      </c>
      <c r="K1684" s="97" t="n">
        <v>50</v>
      </c>
      <c r="L1684" s="69" t="n">
        <f aca="false">K1684-J1684</f>
        <v>-576.129032258065</v>
      </c>
      <c r="M1684" s="69" t="n">
        <f aca="false">IFERROR((K1684/J1684%),"-")</f>
        <v>7.98557444616177</v>
      </c>
      <c r="N1684" s="100" t="n">
        <v>20</v>
      </c>
      <c r="O1684" s="98" t="str">
        <f aca="false">IF(F1684&lt;=$P$2,"Nov","")</f>
        <v>Nov</v>
      </c>
      <c r="P1684" s="97" t="n">
        <v>20</v>
      </c>
      <c r="Q1684" s="100" t="n">
        <f aca="false">K1684-P1684</f>
        <v>30</v>
      </c>
      <c r="R1684" s="98" t="n">
        <f aca="false">IFERROR(IF(O1684="Nov",(K1684/P1684-1)),0)</f>
        <v>1.5</v>
      </c>
      <c r="S1684" s="100" t="str">
        <f aca="false">IF(N1684&gt;0,IF(O1684="","-",IF(R1684&lt;0%,"DEGROWTH","GROWTH")))</f>
        <v>GROWTH</v>
      </c>
      <c r="T1684" s="101" t="n">
        <v>0</v>
      </c>
      <c r="U1684" s="101" t="str">
        <f aca="false">IF(F1684&lt;=$V$2,"Dec","")</f>
        <v>Dec</v>
      </c>
      <c r="V1684" s="97" t="n">
        <v>0</v>
      </c>
      <c r="W1684" s="104" t="n">
        <f aca="false">K1684-V1684</f>
        <v>50</v>
      </c>
      <c r="X1684" s="103" t="n">
        <f aca="false">IFERROR(IF(U1684="Dec",(K1684/V1684-1)),0)</f>
        <v>0</v>
      </c>
      <c r="Y1684" s="106" t="b">
        <f aca="false">IF(T1684&gt;0,IF(U1684="","-",IF(X1684&lt;0%,"DEGROWTH","GROWTH")))</f>
        <v>0</v>
      </c>
      <c r="Z1684" s="24" t="n">
        <v>0</v>
      </c>
      <c r="AA1684" s="24" t="n">
        <f aca="false">IF(H1684&gt;0,1,0)</f>
        <v>0</v>
      </c>
      <c r="AB1684" s="3" t="n">
        <v>1000004117</v>
      </c>
      <c r="AC1684" s="3"/>
    </row>
    <row r="1685" customFormat="false" ht="14.25" hidden="true" customHeight="true" outlineLevel="0" collapsed="false">
      <c r="A1685" s="23" t="s">
        <v>134</v>
      </c>
      <c r="B1685" s="65" t="s">
        <v>73</v>
      </c>
      <c r="C1685" s="128" t="s">
        <v>2886</v>
      </c>
      <c r="D1685" s="128" t="n">
        <v>1000004118</v>
      </c>
      <c r="E1685" s="128" t="s">
        <v>2887</v>
      </c>
      <c r="F1685" s="67" t="n">
        <v>45547</v>
      </c>
      <c r="G1685" s="67" t="str">
        <f aca="false">IF(I1685&gt;0,"Targeted Dealer","-")</f>
        <v>Targeted Dealer</v>
      </c>
      <c r="H1685" s="24"/>
      <c r="I1685" s="68" t="n">
        <v>160</v>
      </c>
      <c r="J1685" s="68" t="n">
        <f aca="false">I1685/$J$1*$E$1</f>
        <v>3339.35483870968</v>
      </c>
      <c r="K1685" s="97" t="n">
        <v>200</v>
      </c>
      <c r="L1685" s="69" t="n">
        <f aca="false">K1685-J1685</f>
        <v>-3139.35483870968</v>
      </c>
      <c r="M1685" s="69" t="n">
        <f aca="false">IFERROR((K1685/J1685%),"-")</f>
        <v>5.98918083462133</v>
      </c>
      <c r="N1685" s="100" t="n">
        <v>135</v>
      </c>
      <c r="O1685" s="98" t="str">
        <f aca="false">IF(F1685&lt;=$P$2,"Nov","")</f>
        <v>Nov</v>
      </c>
      <c r="P1685" s="97" t="n">
        <v>135</v>
      </c>
      <c r="Q1685" s="100" t="n">
        <f aca="false">K1685-P1685</f>
        <v>65</v>
      </c>
      <c r="R1685" s="98" t="n">
        <f aca="false">IFERROR(IF(O1685="Nov",(K1685/P1685-1)),0)</f>
        <v>0.481481481481481</v>
      </c>
      <c r="S1685" s="100" t="str">
        <f aca="false">IF(N1685&gt;0,IF(O1685="","-",IF(R1685&lt;0%,"DEGROWTH","GROWTH")))</f>
        <v>GROWTH</v>
      </c>
      <c r="T1685" s="101" t="n">
        <v>0</v>
      </c>
      <c r="U1685" s="101" t="str">
        <f aca="false">IF(F1685&lt;=$V$2,"Dec","")</f>
        <v>Dec</v>
      </c>
      <c r="V1685" s="97" t="n">
        <v>0</v>
      </c>
      <c r="W1685" s="104" t="n">
        <f aca="false">K1685-V1685</f>
        <v>200</v>
      </c>
      <c r="X1685" s="103" t="n">
        <f aca="false">IFERROR(IF(U1685="Dec",(K1685/V1685-1)),0)</f>
        <v>0</v>
      </c>
      <c r="Y1685" s="106" t="b">
        <f aca="false">IF(T1685&gt;0,IF(U1685="","-",IF(X1685&lt;0%,"DEGROWTH","GROWTH")))</f>
        <v>0</v>
      </c>
      <c r="Z1685" s="24" t="n">
        <v>0</v>
      </c>
      <c r="AA1685" s="24" t="n">
        <f aca="false">IF(H1685&gt;0,1,0)</f>
        <v>0</v>
      </c>
      <c r="AB1685" s="3" t="n">
        <v>1000004118</v>
      </c>
      <c r="AC1685" s="3"/>
    </row>
    <row r="1686" customFormat="false" ht="14.25" hidden="true" customHeight="true" outlineLevel="0" collapsed="false">
      <c r="A1686" s="24" t="s">
        <v>134</v>
      </c>
      <c r="B1686" s="128" t="s">
        <v>61</v>
      </c>
      <c r="C1686" s="128" t="s">
        <v>2888</v>
      </c>
      <c r="D1686" s="128" t="n">
        <v>1000004119</v>
      </c>
      <c r="E1686" s="128" t="s">
        <v>2889</v>
      </c>
      <c r="F1686" s="67" t="n">
        <v>45548</v>
      </c>
      <c r="G1686" s="67" t="str">
        <f aca="false">IF(I1686&gt;0,"Targeted Dealer","-")</f>
        <v>Targeted Dealer</v>
      </c>
      <c r="H1686" s="24"/>
      <c r="I1686" s="68" t="n">
        <v>130</v>
      </c>
      <c r="J1686" s="68" t="n">
        <f aca="false">I1686/$J$1*$E$1</f>
        <v>2713.22580645161</v>
      </c>
      <c r="K1686" s="97" t="n">
        <v>100</v>
      </c>
      <c r="L1686" s="69" t="n">
        <f aca="false">K1686-J1686</f>
        <v>-2613.22580645161</v>
      </c>
      <c r="M1686" s="69" t="n">
        <f aca="false">IFERROR((K1686/J1686%),"-")</f>
        <v>3.68564974438236</v>
      </c>
      <c r="N1686" s="100" t="n">
        <v>150</v>
      </c>
      <c r="O1686" s="98" t="str">
        <f aca="false">IF(F1686&lt;=$P$2,"Nov","")</f>
        <v>Nov</v>
      </c>
      <c r="P1686" s="97" t="n">
        <v>150</v>
      </c>
      <c r="Q1686" s="100" t="n">
        <f aca="false">K1686-P1686</f>
        <v>-50</v>
      </c>
      <c r="R1686" s="98" t="n">
        <f aca="false">IFERROR(IF(O1686="Nov",(K1686/P1686-1)),0)</f>
        <v>-0.333333333333333</v>
      </c>
      <c r="S1686" s="100" t="str">
        <f aca="false">IF(N1686&gt;0,IF(O1686="","-",IF(R1686&lt;0%,"DEGROWTH","GROWTH")))</f>
        <v>DEGROWTH</v>
      </c>
      <c r="T1686" s="101" t="n">
        <v>0</v>
      </c>
      <c r="U1686" s="101" t="str">
        <f aca="false">IF(F1686&lt;=$V$2,"Dec","")</f>
        <v>Dec</v>
      </c>
      <c r="V1686" s="97" t="n">
        <v>0</v>
      </c>
      <c r="W1686" s="104" t="n">
        <f aca="false">K1686-V1686</f>
        <v>100</v>
      </c>
      <c r="X1686" s="103" t="n">
        <f aca="false">IFERROR(IF(U1686="Dec",(K1686/V1686-1)),0)</f>
        <v>0</v>
      </c>
      <c r="Y1686" s="106" t="b">
        <f aca="false">IF(T1686&gt;0,IF(U1686="","-",IF(X1686&lt;0%,"DEGROWTH","GROWTH")))</f>
        <v>0</v>
      </c>
      <c r="Z1686" s="24" t="n">
        <v>0</v>
      </c>
      <c r="AA1686" s="24" t="n">
        <f aca="false">IF(H1686&gt;0,1,0)</f>
        <v>0</v>
      </c>
      <c r="AB1686" s="3" t="n">
        <v>1000004119</v>
      </c>
      <c r="AC1686" s="3"/>
    </row>
    <row r="1687" customFormat="false" ht="14.25" hidden="true" customHeight="true" outlineLevel="0" collapsed="false">
      <c r="A1687" s="24" t="s">
        <v>133</v>
      </c>
      <c r="B1687" s="128" t="s">
        <v>40</v>
      </c>
      <c r="C1687" s="128" t="s">
        <v>2890</v>
      </c>
      <c r="D1687" s="128" t="n">
        <v>1000004120</v>
      </c>
      <c r="E1687" s="128" t="s">
        <v>2891</v>
      </c>
      <c r="F1687" s="67" t="n">
        <v>45548</v>
      </c>
      <c r="G1687" s="67" t="str">
        <f aca="false">IF(I1687&gt;0,"Targeted Dealer","-")</f>
        <v>Targeted Dealer</v>
      </c>
      <c r="H1687" s="24"/>
      <c r="I1687" s="68" t="n">
        <v>50</v>
      </c>
      <c r="J1687" s="68" t="n">
        <f aca="false">I1687/$J$1*$E$1</f>
        <v>1043.54838709677</v>
      </c>
      <c r="K1687" s="97" t="n">
        <v>30</v>
      </c>
      <c r="L1687" s="69" t="n">
        <f aca="false">K1687-J1687</f>
        <v>-1013.54838709677</v>
      </c>
      <c r="M1687" s="69" t="n">
        <f aca="false">IFERROR((K1687/J1687%),"-")</f>
        <v>2.87480680061824</v>
      </c>
      <c r="N1687" s="100" t="n">
        <v>25</v>
      </c>
      <c r="O1687" s="98" t="str">
        <f aca="false">IF(F1687&lt;=$P$2,"Nov","")</f>
        <v>Nov</v>
      </c>
      <c r="P1687" s="97" t="n">
        <v>25</v>
      </c>
      <c r="Q1687" s="100" t="n">
        <f aca="false">K1687-P1687</f>
        <v>5</v>
      </c>
      <c r="R1687" s="98" t="n">
        <f aca="false">IFERROR(IF(O1687="Nov",(K1687/P1687-1)),0)</f>
        <v>0.2</v>
      </c>
      <c r="S1687" s="100" t="str">
        <f aca="false">IF(N1687&gt;0,IF(O1687="","-",IF(R1687&lt;0%,"DEGROWTH","GROWTH")))</f>
        <v>GROWTH</v>
      </c>
      <c r="T1687" s="101" t="n">
        <v>0</v>
      </c>
      <c r="U1687" s="101" t="str">
        <f aca="false">IF(F1687&lt;=$V$2,"Dec","")</f>
        <v>Dec</v>
      </c>
      <c r="V1687" s="97" t="n">
        <v>0</v>
      </c>
      <c r="W1687" s="104" t="n">
        <f aca="false">K1687-V1687</f>
        <v>30</v>
      </c>
      <c r="X1687" s="103" t="n">
        <f aca="false">IFERROR(IF(U1687="Dec",(K1687/V1687-1)),0)</f>
        <v>0</v>
      </c>
      <c r="Y1687" s="106" t="b">
        <f aca="false">IF(T1687&gt;0,IF(U1687="","-",IF(X1687&lt;0%,"DEGROWTH","GROWTH")))</f>
        <v>0</v>
      </c>
      <c r="Z1687" s="24" t="n">
        <v>0</v>
      </c>
      <c r="AA1687" s="24" t="n">
        <f aca="false">IF(H1687&gt;0,1,0)</f>
        <v>0</v>
      </c>
      <c r="AB1687" s="3" t="n">
        <v>1000004120</v>
      </c>
      <c r="AC1687" s="3"/>
    </row>
    <row r="1688" customFormat="false" ht="14.25" hidden="true" customHeight="true" outlineLevel="0" collapsed="false">
      <c r="A1688" s="24" t="s">
        <v>134</v>
      </c>
      <c r="B1688" s="128" t="s">
        <v>79</v>
      </c>
      <c r="C1688" s="128" t="s">
        <v>3470</v>
      </c>
      <c r="D1688" s="128" t="n">
        <v>1000001110</v>
      </c>
      <c r="E1688" s="128" t="s">
        <v>4650</v>
      </c>
      <c r="F1688" s="67" t="n">
        <v>44496</v>
      </c>
      <c r="G1688" s="67" t="str">
        <f aca="false">IF(I1688&gt;0,"Targeted Dealer","-")</f>
        <v>Targeted Dealer</v>
      </c>
      <c r="H1688" s="24"/>
      <c r="I1688" s="68" t="n">
        <v>50</v>
      </c>
      <c r="J1688" s="68" t="n">
        <f aca="false">I1688/$J$1*$E$1</f>
        <v>1043.54838709677</v>
      </c>
      <c r="K1688" s="97" t="n">
        <v>0</v>
      </c>
      <c r="L1688" s="69" t="n">
        <f aca="false">K1688-J1688</f>
        <v>-1043.54838709677</v>
      </c>
      <c r="M1688" s="69" t="n">
        <f aca="false">IFERROR((K1688/J1688%),"-")</f>
        <v>0</v>
      </c>
      <c r="N1688" s="100" t="n">
        <v>0</v>
      </c>
      <c r="O1688" s="98" t="str">
        <f aca="false">IF(F1688&lt;=$P$2,"Nov","")</f>
        <v>Nov</v>
      </c>
      <c r="P1688" s="97" t="n">
        <v>0</v>
      </c>
      <c r="Q1688" s="100" t="n">
        <f aca="false">K1688-P1688</f>
        <v>0</v>
      </c>
      <c r="R1688" s="98" t="n">
        <f aca="false">IFERROR(IF(O1688="Nov",(K1688/P1688-1)),0)</f>
        <v>0</v>
      </c>
      <c r="S1688" s="105" t="b">
        <f aca="false">IF(N1688&gt;0,IF(O1688="","-",IF(R1688&lt;0%,"DEGROWTH","GROWTH")))</f>
        <v>0</v>
      </c>
      <c r="T1688" s="101" t="n">
        <v>0</v>
      </c>
      <c r="U1688" s="101" t="str">
        <f aca="false">IF(F1688&lt;=$V$2,"Dec","")</f>
        <v>Dec</v>
      </c>
      <c r="V1688" s="97" t="n">
        <v>0</v>
      </c>
      <c r="W1688" s="104" t="n">
        <f aca="false">K1688-V1688</f>
        <v>0</v>
      </c>
      <c r="X1688" s="103" t="n">
        <f aca="false">IFERROR(IF(U1688="Dec",(K1688/V1688-1)),0)</f>
        <v>0</v>
      </c>
      <c r="Y1688" s="106" t="b">
        <f aca="false">IF(T1688&gt;0,IF(U1688="","-",IF(X1688&lt;0%,"DEGROWTH","GROWTH")))</f>
        <v>0</v>
      </c>
      <c r="Z1688" s="24" t="n">
        <v>1</v>
      </c>
      <c r="AA1688" s="24" t="n">
        <f aca="false">IF(H1688&gt;0,1,0)</f>
        <v>0</v>
      </c>
      <c r="AB1688" s="3" t="n">
        <v>1000001110</v>
      </c>
      <c r="AC1688" s="3"/>
    </row>
    <row r="1689" customFormat="false" ht="14.25" hidden="true" customHeight="true" outlineLevel="0" collapsed="false">
      <c r="A1689" s="24" t="s">
        <v>134</v>
      </c>
      <c r="B1689" s="128" t="s">
        <v>81</v>
      </c>
      <c r="C1689" s="128" t="s">
        <v>2892</v>
      </c>
      <c r="D1689" s="128" t="n">
        <v>1000004121</v>
      </c>
      <c r="E1689" s="128" t="s">
        <v>2893</v>
      </c>
      <c r="F1689" s="67" t="n">
        <v>45553</v>
      </c>
      <c r="G1689" s="67" t="str">
        <f aca="false">IF(I1689&gt;0,"Targeted Dealer","-")</f>
        <v>Targeted Dealer</v>
      </c>
      <c r="H1689" s="24"/>
      <c r="I1689" s="68" t="n">
        <v>250</v>
      </c>
      <c r="J1689" s="68" t="n">
        <f aca="false">I1689/$J$1*$E$1</f>
        <v>5217.74193548387</v>
      </c>
      <c r="K1689" s="97" t="n">
        <v>204.8</v>
      </c>
      <c r="L1689" s="69" t="n">
        <f aca="false">K1689-J1689</f>
        <v>-5012.94193548387</v>
      </c>
      <c r="M1689" s="69" t="n">
        <f aca="false">IFERROR((K1689/J1689%),"-")</f>
        <v>3.92506955177743</v>
      </c>
      <c r="N1689" s="100" t="n">
        <v>195</v>
      </c>
      <c r="O1689" s="98" t="str">
        <f aca="false">IF(F1689&lt;=$P$2,"Nov","")</f>
        <v>Nov</v>
      </c>
      <c r="P1689" s="97" t="n">
        <v>195</v>
      </c>
      <c r="Q1689" s="100" t="n">
        <f aca="false">K1689-P1689</f>
        <v>9.80000000000001</v>
      </c>
      <c r="R1689" s="98" t="n">
        <f aca="false">IFERROR(IF(O1689="Nov",(K1689/P1689-1)),0)</f>
        <v>0.0502564102564103</v>
      </c>
      <c r="S1689" s="100" t="str">
        <f aca="false">IF(N1689&gt;0,IF(O1689="","-",IF(R1689&lt;0%,"DEGROWTH","GROWTH")))</f>
        <v>GROWTH</v>
      </c>
      <c r="T1689" s="101" t="n">
        <v>0</v>
      </c>
      <c r="U1689" s="101" t="str">
        <f aca="false">IF(F1689&lt;=$V$2,"Dec","")</f>
        <v>Dec</v>
      </c>
      <c r="V1689" s="97" t="n">
        <v>0</v>
      </c>
      <c r="W1689" s="104" t="n">
        <f aca="false">K1689-V1689</f>
        <v>204.8</v>
      </c>
      <c r="X1689" s="103" t="n">
        <f aca="false">IFERROR(IF(U1689="Dec",(K1689/V1689-1)),0)</f>
        <v>0</v>
      </c>
      <c r="Y1689" s="106" t="b">
        <f aca="false">IF(T1689&gt;0,IF(U1689="","-",IF(X1689&lt;0%,"DEGROWTH","GROWTH")))</f>
        <v>0</v>
      </c>
      <c r="Z1689" s="24" t="n">
        <v>0</v>
      </c>
      <c r="AA1689" s="24" t="n">
        <f aca="false">IF(H1689&gt;0,1,0)</f>
        <v>0</v>
      </c>
      <c r="AB1689" s="3" t="n">
        <v>1000004121</v>
      </c>
      <c r="AC1689" s="3"/>
    </row>
    <row r="1690" customFormat="false" ht="14.25" hidden="true" customHeight="true" outlineLevel="0" collapsed="false">
      <c r="A1690" s="24" t="s">
        <v>134</v>
      </c>
      <c r="B1690" s="128" t="s">
        <v>64</v>
      </c>
      <c r="C1690" s="128" t="s">
        <v>2894</v>
      </c>
      <c r="D1690" s="128" t="n">
        <v>1000004122</v>
      </c>
      <c r="E1690" s="128" t="s">
        <v>2895</v>
      </c>
      <c r="F1690" s="67" t="n">
        <v>45554</v>
      </c>
      <c r="G1690" s="67" t="str">
        <f aca="false">IF(I1690&gt;0,"Targeted Dealer","-")</f>
        <v>Targeted Dealer</v>
      </c>
      <c r="H1690" s="24"/>
      <c r="I1690" s="68" t="n">
        <v>30</v>
      </c>
      <c r="J1690" s="68" t="n">
        <f aca="false">I1690/$J$1*$E$1</f>
        <v>626.129032258065</v>
      </c>
      <c r="K1690" s="97" t="n">
        <v>20</v>
      </c>
      <c r="L1690" s="69" t="n">
        <f aca="false">K1690-J1690</f>
        <v>-606.129032258065</v>
      </c>
      <c r="M1690" s="69" t="n">
        <f aca="false">IFERROR((K1690/J1690%),"-")</f>
        <v>3.19422977846471</v>
      </c>
      <c r="N1690" s="100" t="n">
        <v>23</v>
      </c>
      <c r="O1690" s="98" t="str">
        <f aca="false">IF(F1690&lt;=$P$2,"Nov","")</f>
        <v>Nov</v>
      </c>
      <c r="P1690" s="97" t="n">
        <v>23</v>
      </c>
      <c r="Q1690" s="100" t="n">
        <f aca="false">K1690-P1690</f>
        <v>-3</v>
      </c>
      <c r="R1690" s="98" t="n">
        <f aca="false">IFERROR(IF(O1690="Nov",(K1690/P1690-1)),0)</f>
        <v>-0.130434782608696</v>
      </c>
      <c r="S1690" s="100" t="str">
        <f aca="false">IF(N1690&gt;0,IF(O1690="","-",IF(R1690&lt;0%,"DEGROWTH","GROWTH")))</f>
        <v>DEGROWTH</v>
      </c>
      <c r="T1690" s="101" t="n">
        <v>0</v>
      </c>
      <c r="U1690" s="101" t="str">
        <f aca="false">IF(F1690&lt;=$V$2,"Dec","")</f>
        <v>Dec</v>
      </c>
      <c r="V1690" s="97" t="n">
        <v>0</v>
      </c>
      <c r="W1690" s="104" t="n">
        <f aca="false">K1690-V1690</f>
        <v>20</v>
      </c>
      <c r="X1690" s="103" t="n">
        <f aca="false">IFERROR(IF(U1690="Dec",(K1690/V1690-1)),0)</f>
        <v>0</v>
      </c>
      <c r="Y1690" s="106" t="b">
        <f aca="false">IF(T1690&gt;0,IF(U1690="","-",IF(X1690&lt;0%,"DEGROWTH","GROWTH")))</f>
        <v>0</v>
      </c>
      <c r="Z1690" s="24" t="n">
        <v>0</v>
      </c>
      <c r="AA1690" s="24" t="n">
        <f aca="false">IF(H1690&gt;0,1,0)</f>
        <v>0</v>
      </c>
      <c r="AB1690" s="3" t="n">
        <v>1000004122</v>
      </c>
      <c r="AC1690" s="3"/>
    </row>
    <row r="1691" customFormat="false" ht="14.25" hidden="true" customHeight="true" outlineLevel="0" collapsed="false">
      <c r="A1691" s="24" t="s">
        <v>133</v>
      </c>
      <c r="B1691" s="128" t="s">
        <v>48</v>
      </c>
      <c r="C1691" s="128" t="s">
        <v>2896</v>
      </c>
      <c r="D1691" s="128" t="n">
        <v>1000004123</v>
      </c>
      <c r="E1691" s="128" t="s">
        <v>2897</v>
      </c>
      <c r="F1691" s="67" t="n">
        <v>45554</v>
      </c>
      <c r="G1691" s="67" t="str">
        <f aca="false">IF(I1691&gt;0,"Targeted Dealer","-")</f>
        <v>Targeted Dealer</v>
      </c>
      <c r="H1691" s="24"/>
      <c r="I1691" s="68" t="n">
        <v>75</v>
      </c>
      <c r="J1691" s="68" t="n">
        <f aca="false">I1691/$J$1*$E$1</f>
        <v>1565.32258064516</v>
      </c>
      <c r="K1691" s="97" t="n">
        <v>206</v>
      </c>
      <c r="L1691" s="69" t="n">
        <f aca="false">K1691-J1691</f>
        <v>-1359.32258064516</v>
      </c>
      <c r="M1691" s="69" t="n">
        <f aca="false">IFERROR((K1691/J1691%),"-")</f>
        <v>13.1602266872746</v>
      </c>
      <c r="N1691" s="100" t="n">
        <v>156</v>
      </c>
      <c r="O1691" s="98" t="str">
        <f aca="false">IF(F1691&lt;=$P$2,"Nov","")</f>
        <v>Nov</v>
      </c>
      <c r="P1691" s="97" t="n">
        <v>156</v>
      </c>
      <c r="Q1691" s="100" t="n">
        <f aca="false">K1691-P1691</f>
        <v>50</v>
      </c>
      <c r="R1691" s="98" t="n">
        <f aca="false">IFERROR(IF(O1691="Nov",(K1691/P1691-1)),0)</f>
        <v>0.320512820512821</v>
      </c>
      <c r="S1691" s="100" t="str">
        <f aca="false">IF(N1691&gt;0,IF(O1691="","-",IF(R1691&lt;0%,"DEGROWTH","GROWTH")))</f>
        <v>GROWTH</v>
      </c>
      <c r="T1691" s="101" t="n">
        <v>0</v>
      </c>
      <c r="U1691" s="101" t="str">
        <f aca="false">IF(F1691&lt;=$V$2,"Dec","")</f>
        <v>Dec</v>
      </c>
      <c r="V1691" s="97" t="n">
        <v>0</v>
      </c>
      <c r="W1691" s="104" t="n">
        <f aca="false">K1691-V1691</f>
        <v>206</v>
      </c>
      <c r="X1691" s="103" t="n">
        <f aca="false">IFERROR(IF(U1691="Dec",(K1691/V1691-1)),0)</f>
        <v>0</v>
      </c>
      <c r="Y1691" s="106" t="b">
        <f aca="false">IF(T1691&gt;0,IF(U1691="","-",IF(X1691&lt;0%,"DEGROWTH","GROWTH")))</f>
        <v>0</v>
      </c>
      <c r="Z1691" s="24" t="n">
        <v>0</v>
      </c>
      <c r="AA1691" s="24" t="n">
        <f aca="false">IF(H1691&gt;0,1,0)</f>
        <v>0</v>
      </c>
      <c r="AB1691" s="3" t="n">
        <v>1000004123</v>
      </c>
      <c r="AC1691" s="3"/>
    </row>
    <row r="1692" customFormat="false" ht="14.25" hidden="true" customHeight="true" outlineLevel="0" collapsed="false">
      <c r="A1692" s="24" t="s">
        <v>130</v>
      </c>
      <c r="B1692" s="128" t="s">
        <v>118</v>
      </c>
      <c r="C1692" s="128" t="s">
        <v>4183</v>
      </c>
      <c r="D1692" s="128" t="n">
        <v>1000004125</v>
      </c>
      <c r="E1692" s="128" t="s">
        <v>4184</v>
      </c>
      <c r="F1692" s="67" t="n">
        <v>45556</v>
      </c>
      <c r="G1692" s="67" t="str">
        <f aca="false">IF(I1692&gt;0,"Targeted Dealer","-")</f>
        <v>Targeted Dealer</v>
      </c>
      <c r="H1692" s="24"/>
      <c r="I1692" s="68" t="n">
        <v>25</v>
      </c>
      <c r="J1692" s="68" t="n">
        <f aca="false">I1692/$J$1*$E$1</f>
        <v>521.774193548387</v>
      </c>
      <c r="K1692" s="97" t="n">
        <v>0</v>
      </c>
      <c r="L1692" s="69" t="n">
        <f aca="false">K1692-J1692</f>
        <v>-521.774193548387</v>
      </c>
      <c r="M1692" s="69" t="n">
        <f aca="false">IFERROR((K1692/J1692%),"-")</f>
        <v>0</v>
      </c>
      <c r="N1692" s="100" t="n">
        <v>0</v>
      </c>
      <c r="O1692" s="98" t="str">
        <f aca="false">IF(F1692&lt;=$P$2,"Nov","")</f>
        <v>Nov</v>
      </c>
      <c r="P1692" s="97" t="n">
        <v>0</v>
      </c>
      <c r="Q1692" s="100" t="n">
        <f aca="false">K1692-P1692</f>
        <v>0</v>
      </c>
      <c r="R1692" s="98" t="n">
        <f aca="false">IFERROR(IF(O1692="Nov",(K1692/P1692-1)),0)</f>
        <v>0</v>
      </c>
      <c r="S1692" s="105" t="b">
        <f aca="false">IF(N1692&gt;0,IF(O1692="","-",IF(R1692&lt;0%,"DEGROWTH","GROWTH")))</f>
        <v>0</v>
      </c>
      <c r="T1692" s="101" t="n">
        <v>0</v>
      </c>
      <c r="U1692" s="101" t="str">
        <f aca="false">IF(F1692&lt;=$V$2,"Dec","")</f>
        <v>Dec</v>
      </c>
      <c r="V1692" s="97" t="n">
        <v>0</v>
      </c>
      <c r="W1692" s="104" t="n">
        <f aca="false">K1692-V1692</f>
        <v>0</v>
      </c>
      <c r="X1692" s="103" t="n">
        <f aca="false">IFERROR(IF(U1692="Dec",(K1692/V1692-1)),0)</f>
        <v>0</v>
      </c>
      <c r="Y1692" s="106" t="b">
        <f aca="false">IF(T1692&gt;0,IF(U1692="","-",IF(X1692&lt;0%,"DEGROWTH","GROWTH")))</f>
        <v>0</v>
      </c>
      <c r="Z1692" s="24" t="n">
        <v>1</v>
      </c>
      <c r="AA1692" s="24" t="n">
        <f aca="false">IF(H1692&gt;0,1,0)</f>
        <v>0</v>
      </c>
      <c r="AB1692" s="3" t="n">
        <v>1000004125</v>
      </c>
      <c r="AC1692" s="3"/>
    </row>
    <row r="1693" customFormat="false" ht="14.25" hidden="true" customHeight="true" outlineLevel="0" collapsed="false">
      <c r="A1693" s="24" t="s">
        <v>134</v>
      </c>
      <c r="B1693" s="128" t="s">
        <v>81</v>
      </c>
      <c r="C1693" s="128" t="s">
        <v>2898</v>
      </c>
      <c r="D1693" s="128" t="n">
        <v>1000004126</v>
      </c>
      <c r="E1693" s="128" t="s">
        <v>2899</v>
      </c>
      <c r="F1693" s="67" t="n">
        <v>45556</v>
      </c>
      <c r="G1693" s="67" t="str">
        <f aca="false">IF(I1693&gt;0,"Targeted Dealer","-")</f>
        <v>Targeted Dealer</v>
      </c>
      <c r="H1693" s="24"/>
      <c r="I1693" s="68" t="n">
        <v>50</v>
      </c>
      <c r="J1693" s="68" t="n">
        <f aca="false">I1693/$J$1*$E$1</f>
        <v>1043.54838709677</v>
      </c>
      <c r="K1693" s="97" t="n">
        <v>10</v>
      </c>
      <c r="L1693" s="69" t="n">
        <f aca="false">K1693-J1693</f>
        <v>-1033.54838709677</v>
      </c>
      <c r="M1693" s="69" t="n">
        <f aca="false">IFERROR((K1693/J1693%),"-")</f>
        <v>0.958268933539413</v>
      </c>
      <c r="N1693" s="100" t="n">
        <v>38</v>
      </c>
      <c r="O1693" s="98" t="str">
        <f aca="false">IF(F1693&lt;=$P$2,"Nov","")</f>
        <v>Nov</v>
      </c>
      <c r="P1693" s="97" t="n">
        <v>38</v>
      </c>
      <c r="Q1693" s="100" t="n">
        <f aca="false">K1693-P1693</f>
        <v>-28</v>
      </c>
      <c r="R1693" s="98" t="n">
        <f aca="false">IFERROR(IF(O1693="Nov",(K1693/P1693-1)),0)</f>
        <v>-0.736842105263158</v>
      </c>
      <c r="S1693" s="100" t="str">
        <f aca="false">IF(N1693&gt;0,IF(O1693="","-",IF(R1693&lt;0%,"DEGROWTH","GROWTH")))</f>
        <v>DEGROWTH</v>
      </c>
      <c r="T1693" s="101" t="n">
        <v>0</v>
      </c>
      <c r="U1693" s="101" t="str">
        <f aca="false">IF(F1693&lt;=$V$2,"Dec","")</f>
        <v>Dec</v>
      </c>
      <c r="V1693" s="97" t="n">
        <v>0</v>
      </c>
      <c r="W1693" s="104" t="n">
        <f aca="false">K1693-V1693</f>
        <v>10</v>
      </c>
      <c r="X1693" s="103" t="n">
        <f aca="false">IFERROR(IF(U1693="Dec",(K1693/V1693-1)),0)</f>
        <v>0</v>
      </c>
      <c r="Y1693" s="106" t="b">
        <f aca="false">IF(T1693&gt;0,IF(U1693="","-",IF(X1693&lt;0%,"DEGROWTH","GROWTH")))</f>
        <v>0</v>
      </c>
      <c r="Z1693" s="24" t="n">
        <v>1</v>
      </c>
      <c r="AA1693" s="24" t="n">
        <f aca="false">IF(H1693&gt;0,1,0)</f>
        <v>0</v>
      </c>
      <c r="AB1693" s="3" t="n">
        <v>1000004126</v>
      </c>
      <c r="AC1693" s="3"/>
    </row>
    <row r="1694" customFormat="false" ht="14.25" hidden="true" customHeight="true" outlineLevel="0" collapsed="false">
      <c r="A1694" s="24" t="s">
        <v>134</v>
      </c>
      <c r="B1694" s="128" t="s">
        <v>83</v>
      </c>
      <c r="C1694" s="128" t="s">
        <v>438</v>
      </c>
      <c r="D1694" s="128" t="n">
        <v>1000004124</v>
      </c>
      <c r="E1694" s="128" t="s">
        <v>439</v>
      </c>
      <c r="F1694" s="67" t="n">
        <v>45556</v>
      </c>
      <c r="G1694" s="67" t="str">
        <f aca="false">IF(I1694&gt;0,"Targeted Dealer","-")</f>
        <v>Targeted Dealer</v>
      </c>
      <c r="H1694" s="24"/>
      <c r="I1694" s="68" t="n">
        <v>50</v>
      </c>
      <c r="J1694" s="68" t="n">
        <f aca="false">I1694/$J$1*$E$1</f>
        <v>1043.54838709677</v>
      </c>
      <c r="K1694" s="97" t="n">
        <v>77.5</v>
      </c>
      <c r="L1694" s="69" t="n">
        <f aca="false">K1694-J1694</f>
        <v>-966.048387096774</v>
      </c>
      <c r="M1694" s="69" t="n">
        <f aca="false">IFERROR((K1694/J1694%),"-")</f>
        <v>7.42658423493045</v>
      </c>
      <c r="N1694" s="100" t="n">
        <v>75</v>
      </c>
      <c r="O1694" s="98" t="str">
        <f aca="false">IF(F1694&lt;=$P$2,"Nov","")</f>
        <v>Nov</v>
      </c>
      <c r="P1694" s="97" t="n">
        <v>75</v>
      </c>
      <c r="Q1694" s="100" t="n">
        <f aca="false">K1694-P1694</f>
        <v>2.5</v>
      </c>
      <c r="R1694" s="98" t="n">
        <f aca="false">IFERROR(IF(O1694="Nov",(K1694/P1694-1)),0)</f>
        <v>0.0333333333333334</v>
      </c>
      <c r="S1694" s="100" t="str">
        <f aca="false">IF(N1694&gt;0,IF(O1694="","-",IF(R1694&lt;0%,"DEGROWTH","GROWTH")))</f>
        <v>GROWTH</v>
      </c>
      <c r="T1694" s="101" t="n">
        <v>0</v>
      </c>
      <c r="U1694" s="101" t="str">
        <f aca="false">IF(F1694&lt;=$V$2,"Dec","")</f>
        <v>Dec</v>
      </c>
      <c r="V1694" s="97" t="n">
        <v>0</v>
      </c>
      <c r="W1694" s="104" t="n">
        <f aca="false">K1694-V1694</f>
        <v>77.5</v>
      </c>
      <c r="X1694" s="103" t="n">
        <f aca="false">IFERROR(IF(U1694="Dec",(K1694/V1694-1)),0)</f>
        <v>0</v>
      </c>
      <c r="Y1694" s="106" t="b">
        <f aca="false">IF(T1694&gt;0,IF(U1694="","-",IF(X1694&lt;0%,"DEGROWTH","GROWTH")))</f>
        <v>0</v>
      </c>
      <c r="Z1694" s="24" t="n">
        <v>0</v>
      </c>
      <c r="AA1694" s="24" t="n">
        <f aca="false">IF(H1694&gt;0,1,0)</f>
        <v>0</v>
      </c>
      <c r="AB1694" s="3" t="n">
        <v>1000004124</v>
      </c>
      <c r="AC1694" s="3"/>
    </row>
    <row r="1695" customFormat="false" ht="14.25" hidden="true" customHeight="true" outlineLevel="0" collapsed="false">
      <c r="A1695" s="24" t="s">
        <v>134</v>
      </c>
      <c r="B1695" s="128" t="s">
        <v>79</v>
      </c>
      <c r="C1695" s="128" t="s">
        <v>440</v>
      </c>
      <c r="D1695" s="128" t="n">
        <v>1000004134</v>
      </c>
      <c r="E1695" s="128" t="s">
        <v>441</v>
      </c>
      <c r="F1695" s="67" t="n">
        <v>45558</v>
      </c>
      <c r="G1695" s="67" t="str">
        <f aca="false">IF(I1695&gt;0,"Targeted Dealer","-")</f>
        <v>Targeted Dealer</v>
      </c>
      <c r="H1695" s="24"/>
      <c r="I1695" s="68" t="n">
        <v>50</v>
      </c>
      <c r="J1695" s="68" t="n">
        <f aca="false">I1695/$J$1*$E$1</f>
        <v>1043.54838709677</v>
      </c>
      <c r="K1695" s="97" t="n">
        <v>0</v>
      </c>
      <c r="L1695" s="69" t="n">
        <f aca="false">K1695-J1695</f>
        <v>-1043.54838709677</v>
      </c>
      <c r="M1695" s="69" t="n">
        <f aca="false">IFERROR((K1695/J1695%),"-")</f>
        <v>0</v>
      </c>
      <c r="N1695" s="100" t="n">
        <v>1.75</v>
      </c>
      <c r="O1695" s="98" t="str">
        <f aca="false">IF(F1695&lt;=$P$2,"Nov","")</f>
        <v>Nov</v>
      </c>
      <c r="P1695" s="97" t="n">
        <v>1.75</v>
      </c>
      <c r="Q1695" s="100" t="n">
        <f aca="false">K1695-P1695</f>
        <v>-1.75</v>
      </c>
      <c r="R1695" s="98" t="n">
        <f aca="false">IFERROR(IF(O1695="Nov",(K1695/P1695-1)),0)</f>
        <v>-1</v>
      </c>
      <c r="S1695" s="100" t="str">
        <f aca="false">IF(N1695&gt;0,IF(O1695="","-",IF(R1695&lt;0%,"DEGROWTH","GROWTH")))</f>
        <v>DEGROWTH</v>
      </c>
      <c r="T1695" s="101" t="n">
        <v>0</v>
      </c>
      <c r="U1695" s="101" t="str">
        <f aca="false">IF(F1695&lt;=$V$2,"Dec","")</f>
        <v>Dec</v>
      </c>
      <c r="V1695" s="97" t="n">
        <v>0</v>
      </c>
      <c r="W1695" s="104" t="n">
        <f aca="false">K1695-V1695</f>
        <v>0</v>
      </c>
      <c r="X1695" s="103" t="n">
        <f aca="false">IFERROR(IF(U1695="Dec",(K1695/V1695-1)),0)</f>
        <v>0</v>
      </c>
      <c r="Y1695" s="106" t="b">
        <f aca="false">IF(T1695&gt;0,IF(U1695="","-",IF(X1695&lt;0%,"DEGROWTH","GROWTH")))</f>
        <v>0</v>
      </c>
      <c r="Z1695" s="24" t="n">
        <v>1</v>
      </c>
      <c r="AA1695" s="24" t="n">
        <f aca="false">IF(H1695&gt;0,1,0)</f>
        <v>0</v>
      </c>
      <c r="AB1695" s="3" t="n">
        <v>1000004134</v>
      </c>
      <c r="AC1695" s="3"/>
    </row>
    <row r="1696" customFormat="false" ht="14.25" hidden="true" customHeight="true" outlineLevel="0" collapsed="false">
      <c r="A1696" s="24" t="s">
        <v>134</v>
      </c>
      <c r="B1696" s="128" t="s">
        <v>71</v>
      </c>
      <c r="C1696" s="128" t="s">
        <v>2900</v>
      </c>
      <c r="D1696" s="128" t="n">
        <v>1000004133</v>
      </c>
      <c r="E1696" s="128" t="s">
        <v>2901</v>
      </c>
      <c r="F1696" s="67" t="n">
        <v>45558</v>
      </c>
      <c r="G1696" s="67" t="str">
        <f aca="false">IF(I1696&gt;0,"Targeted Dealer","-")</f>
        <v>Targeted Dealer</v>
      </c>
      <c r="H1696" s="24"/>
      <c r="I1696" s="68" t="n">
        <v>50</v>
      </c>
      <c r="J1696" s="68" t="n">
        <f aca="false">I1696/$J$1*$E$1</f>
        <v>1043.54838709677</v>
      </c>
      <c r="K1696" s="97" t="n">
        <v>25</v>
      </c>
      <c r="L1696" s="69" t="n">
        <f aca="false">K1696-J1696</f>
        <v>-1018.54838709677</v>
      </c>
      <c r="M1696" s="69" t="n">
        <f aca="false">IFERROR((K1696/J1696%),"-")</f>
        <v>2.39567233384853</v>
      </c>
      <c r="N1696" s="100" t="n">
        <v>25</v>
      </c>
      <c r="O1696" s="98" t="str">
        <f aca="false">IF(F1696&lt;=$P$2,"Nov","")</f>
        <v>Nov</v>
      </c>
      <c r="P1696" s="97" t="n">
        <v>25</v>
      </c>
      <c r="Q1696" s="100" t="n">
        <f aca="false">K1696-P1696</f>
        <v>0</v>
      </c>
      <c r="R1696" s="98" t="n">
        <f aca="false">IFERROR(IF(O1696="Nov",(K1696/P1696-1)),0)</f>
        <v>0</v>
      </c>
      <c r="S1696" s="100" t="str">
        <f aca="false">IF(N1696&gt;0,IF(O1696="","-",IF(R1696&lt;0%,"DEGROWTH","GROWTH")))</f>
        <v>GROWTH</v>
      </c>
      <c r="T1696" s="101" t="n">
        <v>0</v>
      </c>
      <c r="U1696" s="101" t="str">
        <f aca="false">IF(F1696&lt;=$V$2,"Dec","")</f>
        <v>Dec</v>
      </c>
      <c r="V1696" s="97" t="n">
        <v>0</v>
      </c>
      <c r="W1696" s="104" t="n">
        <f aca="false">K1696-V1696</f>
        <v>25</v>
      </c>
      <c r="X1696" s="103" t="n">
        <f aca="false">IFERROR(IF(U1696="Dec",(K1696/V1696-1)),0)</f>
        <v>0</v>
      </c>
      <c r="Y1696" s="106" t="b">
        <f aca="false">IF(T1696&gt;0,IF(U1696="","-",IF(X1696&lt;0%,"DEGROWTH","GROWTH")))</f>
        <v>0</v>
      </c>
      <c r="Z1696" s="24" t="n">
        <v>0</v>
      </c>
      <c r="AA1696" s="24" t="n">
        <f aca="false">IF(H1696&gt;0,1,0)</f>
        <v>0</v>
      </c>
      <c r="AB1696" s="3" t="n">
        <v>1000004133</v>
      </c>
      <c r="AC1696" s="3"/>
    </row>
    <row r="1697" customFormat="false" ht="14.25" hidden="true" customHeight="true" outlineLevel="0" collapsed="false">
      <c r="A1697" s="24" t="s">
        <v>134</v>
      </c>
      <c r="B1697" s="128" t="s">
        <v>65</v>
      </c>
      <c r="C1697" s="128" t="s">
        <v>2902</v>
      </c>
      <c r="D1697" s="128" t="n">
        <v>1000004132</v>
      </c>
      <c r="E1697" s="128" t="s">
        <v>2903</v>
      </c>
      <c r="F1697" s="67" t="n">
        <v>45558</v>
      </c>
      <c r="G1697" s="67" t="str">
        <f aca="false">IF(I1697&gt;0,"Targeted Dealer","-")</f>
        <v>Targeted Dealer</v>
      </c>
      <c r="H1697" s="24"/>
      <c r="I1697" s="68" t="n">
        <v>25</v>
      </c>
      <c r="J1697" s="68" t="n">
        <f aca="false">I1697/$J$1*$E$1</f>
        <v>521.774193548387</v>
      </c>
      <c r="K1697" s="97" t="n">
        <v>25</v>
      </c>
      <c r="L1697" s="69" t="n">
        <f aca="false">K1697-J1697</f>
        <v>-496.774193548387</v>
      </c>
      <c r="M1697" s="69" t="n">
        <f aca="false">IFERROR((K1697/J1697%),"-")</f>
        <v>4.79134466769706</v>
      </c>
      <c r="N1697" s="100" t="n">
        <v>0</v>
      </c>
      <c r="O1697" s="98" t="str">
        <f aca="false">IF(F1697&lt;=$P$2,"Nov","")</f>
        <v>Nov</v>
      </c>
      <c r="P1697" s="97" t="n">
        <v>0</v>
      </c>
      <c r="Q1697" s="100" t="n">
        <f aca="false">K1697-P1697</f>
        <v>25</v>
      </c>
      <c r="R1697" s="98" t="n">
        <f aca="false">IFERROR(IF(O1697="Nov",(K1697/P1697-1)),0)</f>
        <v>0</v>
      </c>
      <c r="S1697" s="105" t="b">
        <f aca="false">IF(N1697&gt;0,IF(O1697="","-",IF(R1697&lt;0%,"DEGROWTH","GROWTH")))</f>
        <v>0</v>
      </c>
      <c r="T1697" s="101" t="n">
        <v>0</v>
      </c>
      <c r="U1697" s="101" t="str">
        <f aca="false">IF(F1697&lt;=$V$2,"Dec","")</f>
        <v>Dec</v>
      </c>
      <c r="V1697" s="97" t="n">
        <v>0</v>
      </c>
      <c r="W1697" s="104" t="n">
        <f aca="false">K1697-V1697</f>
        <v>25</v>
      </c>
      <c r="X1697" s="103" t="n">
        <f aca="false">IFERROR(IF(U1697="Dec",(K1697/V1697-1)),0)</f>
        <v>0</v>
      </c>
      <c r="Y1697" s="106" t="b">
        <f aca="false">IF(T1697&gt;0,IF(U1697="","-",IF(X1697&lt;0%,"DEGROWTH","GROWTH")))</f>
        <v>0</v>
      </c>
      <c r="Z1697" s="24" t="n">
        <v>0</v>
      </c>
      <c r="AA1697" s="24" t="n">
        <f aca="false">IF(H1697&gt;0,1,0)</f>
        <v>0</v>
      </c>
      <c r="AB1697" s="3" t="n">
        <v>1000004132</v>
      </c>
      <c r="AC1697" s="3"/>
    </row>
    <row r="1698" customFormat="false" ht="14.25" hidden="true" customHeight="true" outlineLevel="0" collapsed="false">
      <c r="A1698" s="24" t="s">
        <v>133</v>
      </c>
      <c r="B1698" s="128" t="s">
        <v>48</v>
      </c>
      <c r="C1698" s="128" t="s">
        <v>3353</v>
      </c>
      <c r="D1698" s="128" t="n">
        <v>1000004135</v>
      </c>
      <c r="E1698" s="128" t="s">
        <v>3354</v>
      </c>
      <c r="F1698" s="67" t="n">
        <v>45559</v>
      </c>
      <c r="G1698" s="67" t="str">
        <f aca="false">IF(I1698&gt;0,"Targeted Dealer","-")</f>
        <v>Targeted Dealer</v>
      </c>
      <c r="H1698" s="24"/>
      <c r="I1698" s="68" t="n">
        <v>50</v>
      </c>
      <c r="J1698" s="68" t="n">
        <f aca="false">I1698/$J$1*$E$1</f>
        <v>1043.54838709677</v>
      </c>
      <c r="K1698" s="97" t="n">
        <v>0</v>
      </c>
      <c r="L1698" s="69" t="n">
        <f aca="false">K1698-J1698</f>
        <v>-1043.54838709677</v>
      </c>
      <c r="M1698" s="69" t="n">
        <f aca="false">IFERROR((K1698/J1698%),"-")</f>
        <v>0</v>
      </c>
      <c r="N1698" s="100" t="n">
        <v>77</v>
      </c>
      <c r="O1698" s="98" t="str">
        <f aca="false">IF(F1698&lt;=$P$2,"Nov","")</f>
        <v>Nov</v>
      </c>
      <c r="P1698" s="97" t="n">
        <v>77</v>
      </c>
      <c r="Q1698" s="100" t="n">
        <f aca="false">K1698-P1698</f>
        <v>-77</v>
      </c>
      <c r="R1698" s="98" t="n">
        <f aca="false">IFERROR(IF(O1698="Nov",(K1698/P1698-1)),0)</f>
        <v>-1</v>
      </c>
      <c r="S1698" s="100" t="str">
        <f aca="false">IF(N1698&gt;0,IF(O1698="","-",IF(R1698&lt;0%,"DEGROWTH","GROWTH")))</f>
        <v>DEGROWTH</v>
      </c>
      <c r="T1698" s="101" t="n">
        <v>0</v>
      </c>
      <c r="U1698" s="101" t="str">
        <f aca="false">IF(F1698&lt;=$V$2,"Dec","")</f>
        <v>Dec</v>
      </c>
      <c r="V1698" s="97" t="n">
        <v>0</v>
      </c>
      <c r="W1698" s="104" t="n">
        <f aca="false">K1698-V1698</f>
        <v>0</v>
      </c>
      <c r="X1698" s="103" t="n">
        <f aca="false">IFERROR(IF(U1698="Dec",(K1698/V1698-1)),0)</f>
        <v>0</v>
      </c>
      <c r="Y1698" s="106" t="b">
        <f aca="false">IF(T1698&gt;0,IF(U1698="","-",IF(X1698&lt;0%,"DEGROWTH","GROWTH")))</f>
        <v>0</v>
      </c>
      <c r="Z1698" s="24" t="n">
        <v>1</v>
      </c>
      <c r="AA1698" s="24" t="n">
        <f aca="false">IF(H1698&gt;0,1,0)</f>
        <v>0</v>
      </c>
      <c r="AB1698" s="3" t="n">
        <v>1000004135</v>
      </c>
      <c r="AC1698" s="3"/>
    </row>
    <row r="1699" customFormat="false" ht="14.25" hidden="true" customHeight="true" outlineLevel="0" collapsed="false">
      <c r="A1699" s="24" t="s">
        <v>134</v>
      </c>
      <c r="B1699" s="128" t="s">
        <v>77</v>
      </c>
      <c r="C1699" s="128" t="s">
        <v>2904</v>
      </c>
      <c r="D1699" s="128" t="n">
        <v>1000004136</v>
      </c>
      <c r="E1699" s="128" t="s">
        <v>2905</v>
      </c>
      <c r="F1699" s="67" t="n">
        <v>45559</v>
      </c>
      <c r="G1699" s="67" t="str">
        <f aca="false">IF(I1699&gt;0,"Targeted Dealer","-")</f>
        <v>Targeted Dealer</v>
      </c>
      <c r="H1699" s="24"/>
      <c r="I1699" s="68" t="n">
        <v>60</v>
      </c>
      <c r="J1699" s="68" t="n">
        <f aca="false">I1699/$J$1*$E$1</f>
        <v>1252.25806451613</v>
      </c>
      <c r="K1699" s="97" t="n">
        <v>97.55</v>
      </c>
      <c r="L1699" s="69" t="n">
        <f aca="false">K1699-J1699</f>
        <v>-1154.70806451613</v>
      </c>
      <c r="M1699" s="69" t="n">
        <f aca="false">IFERROR((K1699/J1699%),"-")</f>
        <v>7.78992787223081</v>
      </c>
      <c r="N1699" s="100" t="n">
        <v>48</v>
      </c>
      <c r="O1699" s="98" t="str">
        <f aca="false">IF(F1699&lt;=$P$2,"Nov","")</f>
        <v>Nov</v>
      </c>
      <c r="P1699" s="97" t="n">
        <v>48</v>
      </c>
      <c r="Q1699" s="100" t="n">
        <f aca="false">K1699-P1699</f>
        <v>49.55</v>
      </c>
      <c r="R1699" s="98" t="n">
        <f aca="false">IFERROR(IF(O1699="Nov",(K1699/P1699-1)),0)</f>
        <v>1.03229166666667</v>
      </c>
      <c r="S1699" s="100" t="str">
        <f aca="false">IF(N1699&gt;0,IF(O1699="","-",IF(R1699&lt;0%,"DEGROWTH","GROWTH")))</f>
        <v>GROWTH</v>
      </c>
      <c r="T1699" s="101" t="n">
        <v>0</v>
      </c>
      <c r="U1699" s="101" t="str">
        <f aca="false">IF(F1699&lt;=$V$2,"Dec","")</f>
        <v>Dec</v>
      </c>
      <c r="V1699" s="97" t="n">
        <v>0</v>
      </c>
      <c r="W1699" s="104" t="n">
        <f aca="false">K1699-V1699</f>
        <v>97.55</v>
      </c>
      <c r="X1699" s="103" t="n">
        <f aca="false">IFERROR(IF(U1699="Dec",(K1699/V1699-1)),0)</f>
        <v>0</v>
      </c>
      <c r="Y1699" s="106" t="b">
        <f aca="false">IF(T1699&gt;0,IF(U1699="","-",IF(X1699&lt;0%,"DEGROWTH","GROWTH")))</f>
        <v>0</v>
      </c>
      <c r="Z1699" s="24" t="n">
        <v>0</v>
      </c>
      <c r="AA1699" s="24" t="n">
        <f aca="false">IF(H1699&gt;0,1,0)</f>
        <v>0</v>
      </c>
      <c r="AB1699" s="3" t="n">
        <v>1000004136</v>
      </c>
      <c r="AC1699" s="3"/>
    </row>
    <row r="1700" customFormat="false" ht="14.25" hidden="true" customHeight="true" outlineLevel="0" collapsed="false">
      <c r="A1700" s="24" t="s">
        <v>133</v>
      </c>
      <c r="B1700" s="128" t="s">
        <v>52</v>
      </c>
      <c r="C1700" s="128" t="s">
        <v>3953</v>
      </c>
      <c r="D1700" s="128" t="n">
        <v>1000000984</v>
      </c>
      <c r="E1700" s="128" t="s">
        <v>4651</v>
      </c>
      <c r="F1700" s="67" t="n">
        <v>44474</v>
      </c>
      <c r="G1700" s="67" t="str">
        <f aca="false">IF(I1700&gt;0,"Targeted Dealer","-")</f>
        <v>Targeted Dealer</v>
      </c>
      <c r="H1700" s="24"/>
      <c r="I1700" s="68" t="n">
        <v>50</v>
      </c>
      <c r="J1700" s="68" t="n">
        <f aca="false">I1700/$J$1*$E$1</f>
        <v>1043.54838709677</v>
      </c>
      <c r="K1700" s="97" t="n">
        <v>0</v>
      </c>
      <c r="L1700" s="69" t="n">
        <f aca="false">K1700-J1700</f>
        <v>-1043.54838709677</v>
      </c>
      <c r="M1700" s="69" t="n">
        <f aca="false">IFERROR((K1700/J1700%),"-")</f>
        <v>0</v>
      </c>
      <c r="N1700" s="100" t="n">
        <v>0</v>
      </c>
      <c r="O1700" s="98" t="str">
        <f aca="false">IF(F1700&lt;=$P$2,"Nov","")</f>
        <v>Nov</v>
      </c>
      <c r="P1700" s="97" t="n">
        <v>0</v>
      </c>
      <c r="Q1700" s="100" t="n">
        <f aca="false">K1700-P1700</f>
        <v>0</v>
      </c>
      <c r="R1700" s="98" t="n">
        <f aca="false">IFERROR(IF(O1700="Nov",(K1700/P1700-1)),0)</f>
        <v>0</v>
      </c>
      <c r="S1700" s="105" t="b">
        <f aca="false">IF(N1700&gt;0,IF(O1700="","-",IF(R1700&lt;0%,"DEGROWTH","GROWTH")))</f>
        <v>0</v>
      </c>
      <c r="T1700" s="101" t="n">
        <v>0</v>
      </c>
      <c r="U1700" s="101" t="str">
        <f aca="false">IF(F1700&lt;=$V$2,"Dec","")</f>
        <v>Dec</v>
      </c>
      <c r="V1700" s="97" t="n">
        <v>0</v>
      </c>
      <c r="W1700" s="104" t="n">
        <f aca="false">K1700-V1700</f>
        <v>0</v>
      </c>
      <c r="X1700" s="103" t="n">
        <f aca="false">IFERROR(IF(U1700="Dec",(K1700/V1700-1)),0)</f>
        <v>0</v>
      </c>
      <c r="Y1700" s="106" t="b">
        <f aca="false">IF(T1700&gt;0,IF(U1700="","-",IF(X1700&lt;0%,"DEGROWTH","GROWTH")))</f>
        <v>0</v>
      </c>
      <c r="Z1700" s="24" t="n">
        <v>1</v>
      </c>
      <c r="AA1700" s="24" t="n">
        <f aca="false">IF(H1700&gt;0,1,0)</f>
        <v>0</v>
      </c>
      <c r="AB1700" s="3" t="n">
        <v>1000000984</v>
      </c>
      <c r="AC1700" s="3"/>
    </row>
    <row r="1701" customFormat="false" ht="14.25" hidden="true" customHeight="true" outlineLevel="0" collapsed="false">
      <c r="A1701" s="24" t="s">
        <v>133</v>
      </c>
      <c r="B1701" s="128" t="s">
        <v>30</v>
      </c>
      <c r="C1701" s="128" t="s">
        <v>2906</v>
      </c>
      <c r="D1701" s="128" t="n">
        <v>1000004137</v>
      </c>
      <c r="E1701" s="128" t="s">
        <v>2907</v>
      </c>
      <c r="F1701" s="67" t="n">
        <v>45560</v>
      </c>
      <c r="G1701" s="67" t="str">
        <f aca="false">IF(I1701&gt;0,"Targeted Dealer","-")</f>
        <v>Targeted Dealer</v>
      </c>
      <c r="H1701" s="24"/>
      <c r="I1701" s="68" t="n">
        <v>400</v>
      </c>
      <c r="J1701" s="68" t="n">
        <f aca="false">I1701/$J$1*$E$1</f>
        <v>8348.38709677419</v>
      </c>
      <c r="K1701" s="97" t="n">
        <v>440</v>
      </c>
      <c r="L1701" s="69" t="n">
        <f aca="false">K1701-J1701</f>
        <v>-7908.38709677419</v>
      </c>
      <c r="M1701" s="69" t="n">
        <f aca="false">IFERROR((K1701/J1701%),"-")</f>
        <v>5.27047913446677</v>
      </c>
      <c r="N1701" s="100" t="n">
        <v>439.5</v>
      </c>
      <c r="O1701" s="98" t="str">
        <f aca="false">IF(F1701&lt;=$P$2,"Nov","")</f>
        <v>Nov</v>
      </c>
      <c r="P1701" s="97" t="n">
        <v>439.5</v>
      </c>
      <c r="Q1701" s="100" t="n">
        <f aca="false">K1701-P1701</f>
        <v>0.5</v>
      </c>
      <c r="R1701" s="98" t="n">
        <f aca="false">IFERROR(IF(O1701="Nov",(K1701/P1701-1)),0)</f>
        <v>0.00113765642775876</v>
      </c>
      <c r="S1701" s="100" t="str">
        <f aca="false">IF(N1701&gt;0,IF(O1701="","-",IF(R1701&lt;0%,"DEGROWTH","GROWTH")))</f>
        <v>GROWTH</v>
      </c>
      <c r="T1701" s="101" t="n">
        <v>0</v>
      </c>
      <c r="U1701" s="101" t="str">
        <f aca="false">IF(F1701&lt;=$V$2,"Dec","")</f>
        <v>Dec</v>
      </c>
      <c r="V1701" s="97" t="n">
        <v>0</v>
      </c>
      <c r="W1701" s="104" t="n">
        <f aca="false">K1701-V1701</f>
        <v>440</v>
      </c>
      <c r="X1701" s="103" t="n">
        <f aca="false">IFERROR(IF(U1701="Dec",(K1701/V1701-1)),0)</f>
        <v>0</v>
      </c>
      <c r="Y1701" s="106" t="b">
        <f aca="false">IF(T1701&gt;0,IF(U1701="","-",IF(X1701&lt;0%,"DEGROWTH","GROWTH")))</f>
        <v>0</v>
      </c>
      <c r="Z1701" s="24" t="n">
        <v>0</v>
      </c>
      <c r="AA1701" s="24" t="n">
        <f aca="false">IF(H1701&gt;0,1,0)</f>
        <v>0</v>
      </c>
      <c r="AB1701" s="3" t="n">
        <v>1000004137</v>
      </c>
      <c r="AC1701" s="3"/>
    </row>
    <row r="1702" customFormat="false" ht="14.25" hidden="true" customHeight="true" outlineLevel="0" collapsed="false">
      <c r="A1702" s="24" t="s">
        <v>133</v>
      </c>
      <c r="B1702" s="128" t="s">
        <v>55</v>
      </c>
      <c r="C1702" s="128" t="s">
        <v>3939</v>
      </c>
      <c r="D1702" s="128" t="n">
        <v>1000004138</v>
      </c>
      <c r="E1702" s="128" t="s">
        <v>3940</v>
      </c>
      <c r="F1702" s="67" t="n">
        <v>45560</v>
      </c>
      <c r="G1702" s="67" t="str">
        <f aca="false">IF(I1702&gt;0,"Targeted Dealer","-")</f>
        <v>Targeted Dealer</v>
      </c>
      <c r="H1702" s="24"/>
      <c r="I1702" s="68" t="n">
        <v>105</v>
      </c>
      <c r="J1702" s="68" t="n">
        <f aca="false">I1702/$J$1*$E$1</f>
        <v>2191.45161290323</v>
      </c>
      <c r="K1702" s="97" t="n">
        <v>70</v>
      </c>
      <c r="L1702" s="69" t="n">
        <f aca="false">K1702-J1702</f>
        <v>-2121.45161290323</v>
      </c>
      <c r="M1702" s="69" t="n">
        <f aca="false">IFERROR((K1702/J1702%),"-")</f>
        <v>3.19422977846471</v>
      </c>
      <c r="N1702" s="100" t="n">
        <v>35</v>
      </c>
      <c r="O1702" s="98" t="str">
        <f aca="false">IF(F1702&lt;=$P$2,"Nov","")</f>
        <v>Nov</v>
      </c>
      <c r="P1702" s="97" t="n">
        <v>35</v>
      </c>
      <c r="Q1702" s="100" t="n">
        <f aca="false">K1702-P1702</f>
        <v>35</v>
      </c>
      <c r="R1702" s="98" t="n">
        <f aca="false">IFERROR(IF(O1702="Nov",(K1702/P1702-1)),0)</f>
        <v>1</v>
      </c>
      <c r="S1702" s="100" t="str">
        <f aca="false">IF(N1702&gt;0,IF(O1702="","-",IF(R1702&lt;0%,"DEGROWTH","GROWTH")))</f>
        <v>GROWTH</v>
      </c>
      <c r="T1702" s="101" t="n">
        <v>0</v>
      </c>
      <c r="U1702" s="101" t="str">
        <f aca="false">IF(F1702&lt;=$V$2,"Dec","")</f>
        <v>Dec</v>
      </c>
      <c r="V1702" s="97" t="n">
        <v>0</v>
      </c>
      <c r="W1702" s="104" t="n">
        <f aca="false">K1702-V1702</f>
        <v>70</v>
      </c>
      <c r="X1702" s="103" t="n">
        <f aca="false">IFERROR(IF(U1702="Dec",(K1702/V1702-1)),0)</f>
        <v>0</v>
      </c>
      <c r="Y1702" s="106" t="b">
        <f aca="false">IF(T1702&gt;0,IF(U1702="","-",IF(X1702&lt;0%,"DEGROWTH","GROWTH")))</f>
        <v>0</v>
      </c>
      <c r="Z1702" s="24" t="n">
        <v>0</v>
      </c>
      <c r="AA1702" s="24" t="n">
        <f aca="false">IF(H1702&gt;0,1,0)</f>
        <v>0</v>
      </c>
      <c r="AB1702" s="3" t="n">
        <v>1000004138</v>
      </c>
      <c r="AC1702" s="3"/>
    </row>
    <row r="1703" customFormat="false" ht="14.25" hidden="true" customHeight="true" outlineLevel="0" collapsed="false">
      <c r="A1703" s="24" t="s">
        <v>134</v>
      </c>
      <c r="B1703" s="128" t="s">
        <v>61</v>
      </c>
      <c r="C1703" s="128" t="s">
        <v>442</v>
      </c>
      <c r="D1703" s="128" t="n">
        <v>1000004139</v>
      </c>
      <c r="E1703" s="128" t="s">
        <v>443</v>
      </c>
      <c r="F1703" s="67" t="n">
        <v>45562</v>
      </c>
      <c r="G1703" s="67" t="str">
        <f aca="false">IF(I1703&gt;0,"Targeted Dealer","-")</f>
        <v>Targeted Dealer</v>
      </c>
      <c r="H1703" s="24"/>
      <c r="I1703" s="68" t="n">
        <v>50</v>
      </c>
      <c r="J1703" s="68" t="n">
        <f aca="false">I1703/$J$1*$E$1</f>
        <v>1043.54838709677</v>
      </c>
      <c r="K1703" s="97" t="n">
        <v>20</v>
      </c>
      <c r="L1703" s="69" t="n">
        <f aca="false">K1703-J1703</f>
        <v>-1023.54838709677</v>
      </c>
      <c r="M1703" s="69" t="n">
        <f aca="false">IFERROR((K1703/J1703%),"-")</f>
        <v>1.91653786707883</v>
      </c>
      <c r="N1703" s="100" t="n">
        <v>20</v>
      </c>
      <c r="O1703" s="98" t="str">
        <f aca="false">IF(F1703&lt;=$P$2,"Nov","")</f>
        <v>Nov</v>
      </c>
      <c r="P1703" s="97" t="n">
        <v>20</v>
      </c>
      <c r="Q1703" s="100" t="n">
        <f aca="false">K1703-P1703</f>
        <v>0</v>
      </c>
      <c r="R1703" s="98" t="n">
        <f aca="false">IFERROR(IF(O1703="Nov",(K1703/P1703-1)),0)</f>
        <v>0</v>
      </c>
      <c r="S1703" s="100" t="str">
        <f aca="false">IF(N1703&gt;0,IF(O1703="","-",IF(R1703&lt;0%,"DEGROWTH","GROWTH")))</f>
        <v>GROWTH</v>
      </c>
      <c r="T1703" s="101" t="n">
        <v>0</v>
      </c>
      <c r="U1703" s="101" t="str">
        <f aca="false">IF(F1703&lt;=$V$2,"Dec","")</f>
        <v>Dec</v>
      </c>
      <c r="V1703" s="97" t="n">
        <v>0</v>
      </c>
      <c r="W1703" s="104" t="n">
        <f aca="false">K1703-V1703</f>
        <v>20</v>
      </c>
      <c r="X1703" s="103" t="n">
        <f aca="false">IFERROR(IF(U1703="Dec",(K1703/V1703-1)),0)</f>
        <v>0</v>
      </c>
      <c r="Y1703" s="106" t="b">
        <f aca="false">IF(T1703&gt;0,IF(U1703="","-",IF(X1703&lt;0%,"DEGROWTH","GROWTH")))</f>
        <v>0</v>
      </c>
      <c r="Z1703" s="24" t="n">
        <v>0</v>
      </c>
      <c r="AA1703" s="24" t="n">
        <f aca="false">IF(H1703&gt;0,1,0)</f>
        <v>0</v>
      </c>
      <c r="AB1703" s="3" t="n">
        <v>1000004139</v>
      </c>
      <c r="AC1703" s="3"/>
    </row>
    <row r="1704" customFormat="false" ht="14.25" hidden="true" customHeight="true" outlineLevel="0" collapsed="false">
      <c r="A1704" s="24" t="s">
        <v>134</v>
      </c>
      <c r="B1704" s="128" t="s">
        <v>81</v>
      </c>
      <c r="C1704" s="128" t="s">
        <v>4079</v>
      </c>
      <c r="D1704" s="128" t="n">
        <v>1000004140</v>
      </c>
      <c r="E1704" s="128" t="s">
        <v>4080</v>
      </c>
      <c r="F1704" s="67" t="n">
        <v>45565</v>
      </c>
      <c r="G1704" s="67" t="str">
        <f aca="false">IF(I1704&gt;0,"Targeted Dealer","-")</f>
        <v>Targeted Dealer</v>
      </c>
      <c r="H1704" s="24"/>
      <c r="I1704" s="68" t="n">
        <v>25</v>
      </c>
      <c r="J1704" s="68" t="n">
        <f aca="false">I1704/$J$1*$E$1</f>
        <v>521.774193548387</v>
      </c>
      <c r="K1704" s="97" t="n">
        <v>25</v>
      </c>
      <c r="L1704" s="69" t="n">
        <f aca="false">K1704-J1704</f>
        <v>-496.774193548387</v>
      </c>
      <c r="M1704" s="69" t="n">
        <f aca="false">IFERROR((K1704/J1704%),"-")</f>
        <v>4.79134466769706</v>
      </c>
      <c r="N1704" s="100" t="n">
        <v>20</v>
      </c>
      <c r="O1704" s="98" t="str">
        <f aca="false">IF(F1704&lt;=$P$2,"Nov","")</f>
        <v>Nov</v>
      </c>
      <c r="P1704" s="97" t="n">
        <v>20</v>
      </c>
      <c r="Q1704" s="100" t="n">
        <f aca="false">K1704-P1704</f>
        <v>5</v>
      </c>
      <c r="R1704" s="98" t="n">
        <f aca="false">IFERROR(IF(O1704="Nov",(K1704/P1704-1)),0)</f>
        <v>0.25</v>
      </c>
      <c r="S1704" s="100" t="str">
        <f aca="false">IF(N1704&gt;0,IF(O1704="","-",IF(R1704&lt;0%,"DEGROWTH","GROWTH")))</f>
        <v>GROWTH</v>
      </c>
      <c r="T1704" s="101" t="n">
        <v>0</v>
      </c>
      <c r="U1704" s="101" t="str">
        <f aca="false">IF(F1704&lt;=$V$2,"Dec","")</f>
        <v>Dec</v>
      </c>
      <c r="V1704" s="97" t="n">
        <v>0</v>
      </c>
      <c r="W1704" s="104" t="n">
        <f aca="false">K1704-V1704</f>
        <v>25</v>
      </c>
      <c r="X1704" s="103" t="n">
        <f aca="false">IFERROR(IF(U1704="Dec",(K1704/V1704-1)),0)</f>
        <v>0</v>
      </c>
      <c r="Y1704" s="106" t="b">
        <f aca="false">IF(T1704&gt;0,IF(U1704="","-",IF(X1704&lt;0%,"DEGROWTH","GROWTH")))</f>
        <v>0</v>
      </c>
      <c r="Z1704" s="24" t="n">
        <v>0</v>
      </c>
      <c r="AA1704" s="24" t="n">
        <f aca="false">IF(H1704&gt;0,1,0)</f>
        <v>0</v>
      </c>
      <c r="AB1704" s="3" t="n">
        <v>1000004140</v>
      </c>
      <c r="AC1704" s="3"/>
    </row>
    <row r="1705" customFormat="false" ht="14.25" hidden="true" customHeight="true" outlineLevel="0" collapsed="false">
      <c r="A1705" s="24" t="s">
        <v>133</v>
      </c>
      <c r="B1705" s="128" t="s">
        <v>43</v>
      </c>
      <c r="C1705" s="128" t="s">
        <v>2908</v>
      </c>
      <c r="D1705" s="128" t="n">
        <v>1000004141</v>
      </c>
      <c r="E1705" s="128" t="s">
        <v>2909</v>
      </c>
      <c r="F1705" s="67" t="n">
        <v>45565</v>
      </c>
      <c r="G1705" s="67" t="str">
        <f aca="false">IF(I1705&gt;0,"Targeted Dealer","-")</f>
        <v>-</v>
      </c>
      <c r="H1705" s="24"/>
      <c r="I1705" s="68" t="n">
        <v>0</v>
      </c>
      <c r="J1705" s="68" t="n">
        <f aca="false">I1705/$J$1*$E$1</f>
        <v>0</v>
      </c>
      <c r="K1705" s="97" t="n">
        <v>307</v>
      </c>
      <c r="L1705" s="69" t="n">
        <f aca="false">K1705-J1705</f>
        <v>307</v>
      </c>
      <c r="M1705" s="69" t="str">
        <f aca="false">IFERROR((K1705/J1705%),"-")</f>
        <v>-</v>
      </c>
      <c r="N1705" s="100" t="n">
        <v>155</v>
      </c>
      <c r="O1705" s="98" t="str">
        <f aca="false">IF(F1705&lt;=$P$2,"Nov","")</f>
        <v>Nov</v>
      </c>
      <c r="P1705" s="97" t="n">
        <v>155</v>
      </c>
      <c r="Q1705" s="100" t="n">
        <f aca="false">K1705-P1705</f>
        <v>152</v>
      </c>
      <c r="R1705" s="98" t="n">
        <f aca="false">IFERROR(IF(O1705="Nov",(K1705/P1705-1)),0)</f>
        <v>0.980645161290323</v>
      </c>
      <c r="S1705" s="100" t="str">
        <f aca="false">IF(N1705&gt;0,IF(O1705="","-",IF(R1705&lt;0%,"DEGROWTH","GROWTH")))</f>
        <v>GROWTH</v>
      </c>
      <c r="T1705" s="101" t="n">
        <v>0</v>
      </c>
      <c r="U1705" s="101" t="str">
        <f aca="false">IF(F1705&lt;=$V$2,"Dec","")</f>
        <v>Dec</v>
      </c>
      <c r="V1705" s="97" t="n">
        <v>0</v>
      </c>
      <c r="W1705" s="104" t="n">
        <f aca="false">K1705-V1705</f>
        <v>307</v>
      </c>
      <c r="X1705" s="103" t="n">
        <f aca="false">IFERROR(IF(U1705="Dec",(K1705/V1705-1)),0)</f>
        <v>0</v>
      </c>
      <c r="Y1705" s="106" t="b">
        <f aca="false">IF(T1705&gt;0,IF(U1705="","-",IF(X1705&lt;0%,"DEGROWTH","GROWTH")))</f>
        <v>0</v>
      </c>
      <c r="Z1705" s="24" t="n">
        <v>0</v>
      </c>
      <c r="AA1705" s="24" t="n">
        <f aca="false">IF(H1705&gt;0,1,0)</f>
        <v>0</v>
      </c>
      <c r="AB1705" s="3" t="n">
        <v>1000004141</v>
      </c>
      <c r="AC1705" s="3"/>
    </row>
    <row r="1706" customFormat="false" ht="14.25" hidden="true" customHeight="true" outlineLevel="0" collapsed="false">
      <c r="A1706" s="24" t="s">
        <v>134</v>
      </c>
      <c r="B1706" s="128" t="s">
        <v>81</v>
      </c>
      <c r="C1706" s="128" t="s">
        <v>3941</v>
      </c>
      <c r="D1706" s="128" t="n">
        <v>1000004142</v>
      </c>
      <c r="E1706" s="128" t="s">
        <v>3942</v>
      </c>
      <c r="F1706" s="67" t="n">
        <v>45565</v>
      </c>
      <c r="G1706" s="67" t="str">
        <f aca="false">IF(I1706&gt;0,"Targeted Dealer","-")</f>
        <v>Targeted Dealer</v>
      </c>
      <c r="H1706" s="24"/>
      <c r="I1706" s="68" t="n">
        <v>75</v>
      </c>
      <c r="J1706" s="68" t="n">
        <f aca="false">I1706/$J$1*$E$1</f>
        <v>1565.32258064516</v>
      </c>
      <c r="K1706" s="97" t="n">
        <v>10</v>
      </c>
      <c r="L1706" s="69" t="n">
        <f aca="false">K1706-J1706</f>
        <v>-1555.32258064516</v>
      </c>
      <c r="M1706" s="69" t="n">
        <f aca="false">IFERROR((K1706/J1706%),"-")</f>
        <v>0.638845955692942</v>
      </c>
      <c r="N1706" s="100" t="n">
        <v>130</v>
      </c>
      <c r="O1706" s="98" t="str">
        <f aca="false">IF(F1706&lt;=$P$2,"Nov","")</f>
        <v>Nov</v>
      </c>
      <c r="P1706" s="97" t="n">
        <v>130</v>
      </c>
      <c r="Q1706" s="100" t="n">
        <f aca="false">K1706-P1706</f>
        <v>-120</v>
      </c>
      <c r="R1706" s="98" t="n">
        <f aca="false">IFERROR(IF(O1706="Nov",(K1706/P1706-1)),0)</f>
        <v>-0.923076923076923</v>
      </c>
      <c r="S1706" s="100" t="str">
        <f aca="false">IF(N1706&gt;0,IF(O1706="","-",IF(R1706&lt;0%,"DEGROWTH","GROWTH")))</f>
        <v>DEGROWTH</v>
      </c>
      <c r="T1706" s="101" t="n">
        <v>0</v>
      </c>
      <c r="U1706" s="101" t="str">
        <f aca="false">IF(F1706&lt;=$V$2,"Dec","")</f>
        <v>Dec</v>
      </c>
      <c r="V1706" s="97" t="n">
        <v>0</v>
      </c>
      <c r="W1706" s="104" t="n">
        <f aca="false">K1706-V1706</f>
        <v>10</v>
      </c>
      <c r="X1706" s="103" t="n">
        <f aca="false">IFERROR(IF(U1706="Dec",(K1706/V1706-1)),0)</f>
        <v>0</v>
      </c>
      <c r="Y1706" s="106" t="b">
        <f aca="false">IF(T1706&gt;0,IF(U1706="","-",IF(X1706&lt;0%,"DEGROWTH","GROWTH")))</f>
        <v>0</v>
      </c>
      <c r="Z1706" s="24" t="n">
        <v>1</v>
      </c>
      <c r="AA1706" s="24" t="n">
        <f aca="false">IF(H1706&gt;0,1,0)</f>
        <v>0</v>
      </c>
      <c r="AB1706" s="3" t="n">
        <v>1000004142</v>
      </c>
      <c r="AC1706" s="3"/>
    </row>
    <row r="1707" customFormat="false" ht="14.25" hidden="true" customHeight="true" outlineLevel="0" collapsed="false">
      <c r="A1707" s="24" t="s">
        <v>134</v>
      </c>
      <c r="B1707" s="128" t="s">
        <v>81</v>
      </c>
      <c r="C1707" s="128" t="s">
        <v>4081</v>
      </c>
      <c r="D1707" s="128" t="n">
        <v>1000004143</v>
      </c>
      <c r="E1707" s="128" t="s">
        <v>3852</v>
      </c>
      <c r="F1707" s="67" t="n">
        <v>45565</v>
      </c>
      <c r="G1707" s="67" t="str">
        <f aca="false">IF(I1707&gt;0,"Targeted Dealer","-")</f>
        <v>Targeted Dealer</v>
      </c>
      <c r="H1707" s="24"/>
      <c r="I1707" s="68" t="n">
        <v>25</v>
      </c>
      <c r="J1707" s="68" t="n">
        <f aca="false">I1707/$J$1*$E$1</f>
        <v>521.774193548387</v>
      </c>
      <c r="K1707" s="97" t="n">
        <v>10</v>
      </c>
      <c r="L1707" s="69" t="n">
        <f aca="false">K1707-J1707</f>
        <v>-511.774193548387</v>
      </c>
      <c r="M1707" s="69" t="n">
        <f aca="false">IFERROR((K1707/J1707%),"-")</f>
        <v>1.91653786707883</v>
      </c>
      <c r="N1707" s="100" t="n">
        <v>0</v>
      </c>
      <c r="O1707" s="98" t="str">
        <f aca="false">IF(F1707&lt;=$P$2,"Nov","")</f>
        <v>Nov</v>
      </c>
      <c r="P1707" s="97" t="n">
        <v>0</v>
      </c>
      <c r="Q1707" s="100" t="n">
        <f aca="false">K1707-P1707</f>
        <v>10</v>
      </c>
      <c r="R1707" s="98" t="n">
        <f aca="false">IFERROR(IF(O1707="Nov",(K1707/P1707-1)),0)</f>
        <v>0</v>
      </c>
      <c r="S1707" s="105" t="b">
        <f aca="false">IF(N1707&gt;0,IF(O1707="","-",IF(R1707&lt;0%,"DEGROWTH","GROWTH")))</f>
        <v>0</v>
      </c>
      <c r="T1707" s="101" t="n">
        <v>0</v>
      </c>
      <c r="U1707" s="101" t="str">
        <f aca="false">IF(F1707&lt;=$V$2,"Dec","")</f>
        <v>Dec</v>
      </c>
      <c r="V1707" s="97" t="n">
        <v>0</v>
      </c>
      <c r="W1707" s="104" t="n">
        <f aca="false">K1707-V1707</f>
        <v>10</v>
      </c>
      <c r="X1707" s="103" t="n">
        <f aca="false">IFERROR(IF(U1707="Dec",(K1707/V1707-1)),0)</f>
        <v>0</v>
      </c>
      <c r="Y1707" s="106" t="b">
        <f aca="false">IF(T1707&gt;0,IF(U1707="","-",IF(X1707&lt;0%,"DEGROWTH","GROWTH")))</f>
        <v>0</v>
      </c>
      <c r="Z1707" s="24" t="n">
        <v>0</v>
      </c>
      <c r="AA1707" s="24" t="n">
        <f aca="false">IF(H1707&gt;0,1,0)</f>
        <v>0</v>
      </c>
      <c r="AB1707" s="3" t="n">
        <v>1000004143</v>
      </c>
      <c r="AC1707" s="3"/>
    </row>
    <row r="1708" customFormat="false" ht="14.25" hidden="true" customHeight="true" outlineLevel="0" collapsed="false">
      <c r="A1708" s="23" t="s">
        <v>130</v>
      </c>
      <c r="B1708" s="65" t="s">
        <v>120</v>
      </c>
      <c r="C1708" s="65" t="s">
        <v>594</v>
      </c>
      <c r="D1708" s="65" t="n">
        <v>1000002085</v>
      </c>
      <c r="E1708" s="66" t="s">
        <v>4082</v>
      </c>
      <c r="F1708" s="67" t="n">
        <v>44572</v>
      </c>
      <c r="G1708" s="67" t="str">
        <f aca="false">IF(I1708&gt;0,"Targeted Dealer","-")</f>
        <v>-</v>
      </c>
      <c r="H1708" s="24"/>
      <c r="I1708" s="68" t="n">
        <v>0</v>
      </c>
      <c r="J1708" s="68" t="n">
        <f aca="false">I1708/$J$1*$E$1</f>
        <v>0</v>
      </c>
      <c r="K1708" s="97" t="n">
        <v>0</v>
      </c>
      <c r="L1708" s="69" t="n">
        <f aca="false">K1708-J1708</f>
        <v>0</v>
      </c>
      <c r="M1708" s="69" t="str">
        <f aca="false">IFERROR((K1708/J1708%),"-")</f>
        <v>-</v>
      </c>
      <c r="N1708" s="100" t="n">
        <v>0</v>
      </c>
      <c r="O1708" s="98" t="str">
        <f aca="false">IF(F1708&lt;=$P$2,"Nov","")</f>
        <v>Nov</v>
      </c>
      <c r="P1708" s="97" t="n">
        <v>0</v>
      </c>
      <c r="Q1708" s="100" t="n">
        <f aca="false">K1708-P1708</f>
        <v>0</v>
      </c>
      <c r="R1708" s="98" t="n">
        <f aca="false">IFERROR(IF(O1708="Nov",(K1708/P1708-1)),0)</f>
        <v>0</v>
      </c>
      <c r="S1708" s="105" t="b">
        <f aca="false">IF(N1708&gt;0,IF(O1708="","-",IF(R1708&lt;0%,"DEGROWTH","GROWTH")))</f>
        <v>0</v>
      </c>
      <c r="T1708" s="101" t="n">
        <v>25</v>
      </c>
      <c r="U1708" s="101" t="str">
        <f aca="false">IF(F1708&lt;=$V$2,"Dec","")</f>
        <v>Dec</v>
      </c>
      <c r="V1708" s="97" t="n">
        <v>25</v>
      </c>
      <c r="W1708" s="104" t="n">
        <f aca="false">K1708-V1708</f>
        <v>-25</v>
      </c>
      <c r="X1708" s="103" t="n">
        <f aca="false">IFERROR(IF(U1708="Dec",(K1708/V1708-1)),0)</f>
        <v>-1</v>
      </c>
      <c r="Y1708" s="104" t="str">
        <f aca="false">IF(T1708&gt;0,IF(U1708="","-",IF(X1708&lt;0%,"DEGROWTH","GROWTH")))</f>
        <v>DEGROWTH</v>
      </c>
      <c r="Z1708" s="24" t="n">
        <v>1</v>
      </c>
      <c r="AA1708" s="24" t="n">
        <f aca="false">IF(H1708&gt;0,1,0)</f>
        <v>0</v>
      </c>
      <c r="AB1708" s="3" t="n">
        <v>1000002085</v>
      </c>
      <c r="AC1708" s="3"/>
    </row>
    <row r="1709" customFormat="false" ht="14.25" hidden="true" customHeight="true" outlineLevel="0" collapsed="false">
      <c r="A1709" s="24" t="s">
        <v>130</v>
      </c>
      <c r="B1709" s="128" t="s">
        <v>115</v>
      </c>
      <c r="C1709" s="128" t="s">
        <v>444</v>
      </c>
      <c r="D1709" s="128" t="n">
        <v>1000004145</v>
      </c>
      <c r="E1709" s="128" t="s">
        <v>445</v>
      </c>
      <c r="F1709" s="67" t="n">
        <v>45569</v>
      </c>
      <c r="G1709" s="67" t="str">
        <f aca="false">IF(I1709&gt;0,"Targeted Dealer","-")</f>
        <v>Targeted Dealer</v>
      </c>
      <c r="H1709" s="24"/>
      <c r="I1709" s="68" t="n">
        <v>45</v>
      </c>
      <c r="J1709" s="68" t="n">
        <f aca="false">I1709/$J$1*$E$1</f>
        <v>939.193548387097</v>
      </c>
      <c r="K1709" s="97" t="n">
        <v>50</v>
      </c>
      <c r="L1709" s="69" t="n">
        <f aca="false">K1709-J1709</f>
        <v>-889.193548387097</v>
      </c>
      <c r="M1709" s="69" t="n">
        <f aca="false">IFERROR((K1709/J1709%),"-")</f>
        <v>5.32371629744118</v>
      </c>
      <c r="N1709" s="100" t="n">
        <v>50</v>
      </c>
      <c r="O1709" s="98" t="str">
        <f aca="false">IF(F1709&lt;=$P$2,"Nov","")</f>
        <v>Nov</v>
      </c>
      <c r="P1709" s="97" t="n">
        <v>50</v>
      </c>
      <c r="Q1709" s="100" t="n">
        <f aca="false">K1709-P1709</f>
        <v>0</v>
      </c>
      <c r="R1709" s="98" t="n">
        <f aca="false">IFERROR(IF(O1709="Nov",(K1709/P1709-1)),0)</f>
        <v>0</v>
      </c>
      <c r="S1709" s="100" t="str">
        <f aca="false">IF(N1709&gt;0,IF(O1709="","-",IF(R1709&lt;0%,"DEGROWTH","GROWTH")))</f>
        <v>GROWTH</v>
      </c>
      <c r="T1709" s="101" t="n">
        <v>0</v>
      </c>
      <c r="U1709" s="101" t="str">
        <f aca="false">IF(F1709&lt;=$V$2,"Dec","")</f>
        <v>Dec</v>
      </c>
      <c r="V1709" s="97" t="n">
        <v>0</v>
      </c>
      <c r="W1709" s="104" t="n">
        <f aca="false">K1709-V1709</f>
        <v>50</v>
      </c>
      <c r="X1709" s="103" t="n">
        <f aca="false">IFERROR(IF(U1709="Dec",(K1709/V1709-1)),0)</f>
        <v>0</v>
      </c>
      <c r="Y1709" s="106" t="b">
        <f aca="false">IF(T1709&gt;0,IF(U1709="","-",IF(X1709&lt;0%,"DEGROWTH","GROWTH")))</f>
        <v>0</v>
      </c>
      <c r="Z1709" s="24" t="n">
        <v>0</v>
      </c>
      <c r="AA1709" s="24" t="n">
        <f aca="false">IF(H1709&gt;0,1,0)</f>
        <v>0</v>
      </c>
      <c r="AB1709" s="3" t="n">
        <v>1000004145</v>
      </c>
      <c r="AC1709" s="3"/>
    </row>
    <row r="1710" customFormat="false" ht="14.25" hidden="true" customHeight="true" outlineLevel="0" collapsed="false">
      <c r="A1710" s="24" t="s">
        <v>130</v>
      </c>
      <c r="B1710" s="128" t="s">
        <v>118</v>
      </c>
      <c r="C1710" s="128" t="s">
        <v>2910</v>
      </c>
      <c r="D1710" s="128" t="n">
        <v>1000004146</v>
      </c>
      <c r="E1710" s="128" t="s">
        <v>2911</v>
      </c>
      <c r="F1710" s="67" t="n">
        <v>45573</v>
      </c>
      <c r="G1710" s="67" t="str">
        <f aca="false">IF(I1710&gt;0,"Targeted Dealer","-")</f>
        <v>Targeted Dealer</v>
      </c>
      <c r="H1710" s="24"/>
      <c r="I1710" s="68" t="n">
        <v>25</v>
      </c>
      <c r="J1710" s="147" t="n">
        <f aca="false">I1710/$J$1*$E$1</f>
        <v>521.774193548387</v>
      </c>
      <c r="K1710" s="97" t="n">
        <v>5</v>
      </c>
      <c r="L1710" s="148" t="n">
        <f aca="false">K1710-J1710</f>
        <v>-516.774193548387</v>
      </c>
      <c r="M1710" s="148" t="n">
        <f aca="false">IFERROR((K1710/J1710%),"-")</f>
        <v>0.958268933539413</v>
      </c>
      <c r="N1710" s="100" t="n">
        <v>10</v>
      </c>
      <c r="O1710" s="98" t="str">
        <f aca="false">IF(F1710&lt;=$P$2,"Nov","")</f>
        <v>Nov</v>
      </c>
      <c r="P1710" s="97" t="n">
        <v>10</v>
      </c>
      <c r="Q1710" s="149" t="n">
        <f aca="false">K1710-P1710</f>
        <v>-5</v>
      </c>
      <c r="R1710" s="98" t="n">
        <f aca="false">IFERROR(IF(O1710="Nov",(K1710/P1710-1)),0)</f>
        <v>-0.5</v>
      </c>
      <c r="S1710" s="100" t="str">
        <f aca="false">IF(N1710&gt;0,IF(O1710="","-",IF(R1710&lt;0%,"DEGROWTH","GROWTH")))</f>
        <v>DEGROWTH</v>
      </c>
      <c r="T1710" s="101" t="n">
        <v>0</v>
      </c>
      <c r="U1710" s="101" t="str">
        <f aca="false">IF(F1710&lt;=$V$2,"Dec","")</f>
        <v>Dec</v>
      </c>
      <c r="V1710" s="97" t="n">
        <v>0</v>
      </c>
      <c r="W1710" s="104" t="n">
        <f aca="false">K1710-V1710</f>
        <v>5</v>
      </c>
      <c r="X1710" s="103" t="n">
        <f aca="false">IFERROR(IF(U1710="Dec",(K1710/V1710-1)),0)</f>
        <v>0</v>
      </c>
      <c r="Y1710" s="106" t="b">
        <f aca="false">IF(T1710&gt;0,IF(U1710="","-",IF(X1710&lt;0%,"DEGROWTH","GROWTH")))</f>
        <v>0</v>
      </c>
      <c r="Z1710" s="24" t="n">
        <v>0</v>
      </c>
      <c r="AA1710" s="24" t="n">
        <f aca="false">IF(H1710&gt;0,1,0)</f>
        <v>0</v>
      </c>
      <c r="AB1710" s="3" t="n">
        <v>1000004146</v>
      </c>
      <c r="AC1710" s="3"/>
    </row>
    <row r="1711" customFormat="false" ht="14.25" hidden="true" customHeight="true" outlineLevel="0" collapsed="false">
      <c r="A1711" s="24" t="s">
        <v>134</v>
      </c>
      <c r="B1711" s="128" t="s">
        <v>73</v>
      </c>
      <c r="C1711" s="128" t="s">
        <v>2912</v>
      </c>
      <c r="D1711" s="128" t="n">
        <v>1000004147</v>
      </c>
      <c r="E1711" s="128" t="s">
        <v>2913</v>
      </c>
      <c r="F1711" s="67" t="n">
        <v>45574</v>
      </c>
      <c r="G1711" s="67" t="str">
        <f aca="false">IF(I1711&gt;0,"Targeted Dealer","-")</f>
        <v>Targeted Dealer</v>
      </c>
      <c r="H1711" s="24"/>
      <c r="I1711" s="68" t="n">
        <v>26</v>
      </c>
      <c r="J1711" s="147" t="n">
        <f aca="false">I1711/$J$1*$E$1</f>
        <v>542.645161290323</v>
      </c>
      <c r="K1711" s="97" t="n">
        <v>55</v>
      </c>
      <c r="L1711" s="148" t="n">
        <f aca="false">K1711-J1711</f>
        <v>-487.645161290323</v>
      </c>
      <c r="M1711" s="148" t="n">
        <f aca="false">IFERROR((K1711/J1711%),"-")</f>
        <v>10.1355367970515</v>
      </c>
      <c r="N1711" s="100" t="n">
        <v>55</v>
      </c>
      <c r="O1711" s="98" t="str">
        <f aca="false">IF(F1711&lt;=$P$2,"Nov","")</f>
        <v>Nov</v>
      </c>
      <c r="P1711" s="97" t="n">
        <v>55</v>
      </c>
      <c r="Q1711" s="149" t="n">
        <f aca="false">K1711-P1711</f>
        <v>0</v>
      </c>
      <c r="R1711" s="98" t="n">
        <f aca="false">IFERROR(IF(O1711="Nov",(K1711/P1711-1)),0)</f>
        <v>0</v>
      </c>
      <c r="S1711" s="100" t="str">
        <f aca="false">IF(N1711&gt;0,IF(O1711="","-",IF(R1711&lt;0%,"DEGROWTH","GROWTH")))</f>
        <v>GROWTH</v>
      </c>
      <c r="T1711" s="101" t="n">
        <v>0</v>
      </c>
      <c r="U1711" s="101" t="str">
        <f aca="false">IF(F1711&lt;=$V$2,"Dec","")</f>
        <v>Dec</v>
      </c>
      <c r="V1711" s="97" t="n">
        <v>0</v>
      </c>
      <c r="W1711" s="104" t="n">
        <f aca="false">K1711-V1711</f>
        <v>55</v>
      </c>
      <c r="X1711" s="103" t="n">
        <f aca="false">IFERROR(IF(U1711="Dec",(K1711/V1711-1)),0)</f>
        <v>0</v>
      </c>
      <c r="Y1711" s="106" t="b">
        <f aca="false">IF(T1711&gt;0,IF(U1711="","-",IF(X1711&lt;0%,"DEGROWTH","GROWTH")))</f>
        <v>0</v>
      </c>
      <c r="Z1711" s="24" t="n">
        <v>0</v>
      </c>
      <c r="AA1711" s="24" t="n">
        <f aca="false">IF(H1711&gt;0,1,0)</f>
        <v>0</v>
      </c>
      <c r="AB1711" s="3" t="n">
        <v>1000004147</v>
      </c>
      <c r="AC1711" s="3"/>
    </row>
    <row r="1712" customFormat="false" ht="14.25" hidden="true" customHeight="true" outlineLevel="0" collapsed="false">
      <c r="A1712" s="24" t="s">
        <v>134</v>
      </c>
      <c r="B1712" s="128" t="s">
        <v>58</v>
      </c>
      <c r="C1712" s="128" t="s">
        <v>4652</v>
      </c>
      <c r="D1712" s="128" t="n">
        <v>1000004148</v>
      </c>
      <c r="E1712" s="128" t="s">
        <v>4653</v>
      </c>
      <c r="F1712" s="67" t="n">
        <v>45574</v>
      </c>
      <c r="G1712" s="67" t="str">
        <f aca="false">IF(I1712&gt;0,"Targeted Dealer","-")</f>
        <v>Targeted Dealer</v>
      </c>
      <c r="H1712" s="24"/>
      <c r="I1712" s="68" t="n">
        <v>25</v>
      </c>
      <c r="J1712" s="147" t="n">
        <f aca="false">I1712/$J$1*$E$1</f>
        <v>521.774193548387</v>
      </c>
      <c r="K1712" s="97" t="n">
        <v>0</v>
      </c>
      <c r="L1712" s="148" t="n">
        <f aca="false">K1712-J1712</f>
        <v>-521.774193548387</v>
      </c>
      <c r="M1712" s="148" t="n">
        <f aca="false">IFERROR((K1712/J1712%),"-")</f>
        <v>0</v>
      </c>
      <c r="N1712" s="100" t="n">
        <v>7</v>
      </c>
      <c r="O1712" s="98" t="str">
        <f aca="false">IF(F1712&lt;=$P$2,"Nov","")</f>
        <v>Nov</v>
      </c>
      <c r="P1712" s="97" t="n">
        <v>7</v>
      </c>
      <c r="Q1712" s="149" t="n">
        <f aca="false">K1712-P1712</f>
        <v>-7</v>
      </c>
      <c r="R1712" s="98" t="n">
        <f aca="false">IFERROR(IF(O1712="Nov",(K1712/P1712-1)),0)</f>
        <v>-1</v>
      </c>
      <c r="S1712" s="100" t="str">
        <f aca="false">IF(N1712&gt;0,IF(O1712="","-",IF(R1712&lt;0%,"DEGROWTH","GROWTH")))</f>
        <v>DEGROWTH</v>
      </c>
      <c r="T1712" s="101" t="n">
        <v>0</v>
      </c>
      <c r="U1712" s="101" t="str">
        <f aca="false">IF(F1712&lt;=$V$2,"Dec","")</f>
        <v>Dec</v>
      </c>
      <c r="V1712" s="97" t="n">
        <v>0</v>
      </c>
      <c r="W1712" s="104" t="n">
        <f aca="false">K1712-V1712</f>
        <v>0</v>
      </c>
      <c r="X1712" s="103" t="n">
        <f aca="false">IFERROR(IF(U1712="Dec",(K1712/V1712-1)),0)</f>
        <v>0</v>
      </c>
      <c r="Y1712" s="106" t="b">
        <f aca="false">IF(T1712&gt;0,IF(U1712="","-",IF(X1712&lt;0%,"DEGROWTH","GROWTH")))</f>
        <v>0</v>
      </c>
      <c r="Z1712" s="24" t="n">
        <v>1</v>
      </c>
      <c r="AA1712" s="24" t="n">
        <f aca="false">IF(H1712&gt;0,1,0)</f>
        <v>0</v>
      </c>
      <c r="AB1712" s="3" t="n">
        <v>1000004148</v>
      </c>
      <c r="AC1712" s="3"/>
    </row>
    <row r="1713" customFormat="false" ht="14.25" hidden="true" customHeight="true" outlineLevel="0" collapsed="false">
      <c r="A1713" s="24" t="s">
        <v>133</v>
      </c>
      <c r="B1713" s="128" t="s">
        <v>43</v>
      </c>
      <c r="C1713" s="128" t="s">
        <v>2916</v>
      </c>
      <c r="D1713" s="128" t="n">
        <v>1000004149</v>
      </c>
      <c r="E1713" s="128" t="s">
        <v>2917</v>
      </c>
      <c r="F1713" s="67" t="n">
        <v>45574</v>
      </c>
      <c r="G1713" s="67" t="str">
        <f aca="false">IF(I1713&gt;0,"Targeted Dealer","-")</f>
        <v>Targeted Dealer</v>
      </c>
      <c r="H1713" s="24"/>
      <c r="I1713" s="68" t="n">
        <v>30</v>
      </c>
      <c r="J1713" s="147" t="n">
        <f aca="false">I1713/$J$1*$E$1</f>
        <v>626.129032258065</v>
      </c>
      <c r="K1713" s="97" t="n">
        <v>42.5</v>
      </c>
      <c r="L1713" s="148" t="n">
        <f aca="false">K1713-J1713</f>
        <v>-583.629032258065</v>
      </c>
      <c r="M1713" s="148" t="n">
        <f aca="false">IFERROR((K1713/J1713%),"-")</f>
        <v>6.78773827923751</v>
      </c>
      <c r="N1713" s="100" t="n">
        <v>37</v>
      </c>
      <c r="O1713" s="98" t="str">
        <f aca="false">IF(F1713&lt;=$P$2,"Nov","")</f>
        <v>Nov</v>
      </c>
      <c r="P1713" s="97" t="n">
        <v>37</v>
      </c>
      <c r="Q1713" s="149" t="n">
        <f aca="false">K1713-P1713</f>
        <v>5.5</v>
      </c>
      <c r="R1713" s="98" t="n">
        <f aca="false">IFERROR(IF(O1713="Nov",(K1713/P1713-1)),0)</f>
        <v>0.148648648648649</v>
      </c>
      <c r="S1713" s="100" t="str">
        <f aca="false">IF(N1713&gt;0,IF(O1713="","-",IF(R1713&lt;0%,"DEGROWTH","GROWTH")))</f>
        <v>GROWTH</v>
      </c>
      <c r="T1713" s="101" t="n">
        <v>0</v>
      </c>
      <c r="U1713" s="101" t="str">
        <f aca="false">IF(F1713&lt;=$V$2,"Dec","")</f>
        <v>Dec</v>
      </c>
      <c r="V1713" s="97" t="n">
        <v>0</v>
      </c>
      <c r="W1713" s="104" t="n">
        <f aca="false">K1713-V1713</f>
        <v>42.5</v>
      </c>
      <c r="X1713" s="103" t="n">
        <f aca="false">IFERROR(IF(U1713="Dec",(K1713/V1713-1)),0)</f>
        <v>0</v>
      </c>
      <c r="Y1713" s="106" t="b">
        <f aca="false">IF(T1713&gt;0,IF(U1713="","-",IF(X1713&lt;0%,"DEGROWTH","GROWTH")))</f>
        <v>0</v>
      </c>
      <c r="Z1713" s="24" t="n">
        <v>0</v>
      </c>
      <c r="AA1713" s="24" t="n">
        <f aca="false">IF(H1713&gt;0,1,0)</f>
        <v>0</v>
      </c>
      <c r="AB1713" s="3" t="n">
        <v>1000004149</v>
      </c>
      <c r="AC1713" s="3"/>
    </row>
    <row r="1714" customFormat="false" ht="14.25" hidden="true" customHeight="true" outlineLevel="0" collapsed="false">
      <c r="A1714" s="24" t="s">
        <v>130</v>
      </c>
      <c r="B1714" s="128" t="s">
        <v>113</v>
      </c>
      <c r="C1714" s="128" t="s">
        <v>2918</v>
      </c>
      <c r="D1714" s="128" t="n">
        <v>1000003303</v>
      </c>
      <c r="E1714" s="128" t="s">
        <v>2919</v>
      </c>
      <c r="F1714" s="67" t="n">
        <v>44957</v>
      </c>
      <c r="G1714" s="67" t="str">
        <f aca="false">IF(I1714&gt;0,"Targeted Dealer","-")</f>
        <v>Targeted Dealer</v>
      </c>
      <c r="H1714" s="24"/>
      <c r="I1714" s="68" t="n">
        <v>25</v>
      </c>
      <c r="J1714" s="147" t="n">
        <f aca="false">I1714/$J$1*$E$1</f>
        <v>521.774193548387</v>
      </c>
      <c r="K1714" s="97" t="n">
        <v>25</v>
      </c>
      <c r="L1714" s="148" t="n">
        <f aca="false">K1714-J1714</f>
        <v>-496.774193548387</v>
      </c>
      <c r="M1714" s="148" t="n">
        <f aca="false">IFERROR((K1714/J1714%),"-")</f>
        <v>4.79134466769706</v>
      </c>
      <c r="N1714" s="100" t="n">
        <v>15</v>
      </c>
      <c r="O1714" s="98" t="str">
        <f aca="false">IF(F1714&lt;=$P$2,"Nov","")</f>
        <v>Nov</v>
      </c>
      <c r="P1714" s="97" t="n">
        <v>15</v>
      </c>
      <c r="Q1714" s="149" t="n">
        <f aca="false">K1714-P1714</f>
        <v>10</v>
      </c>
      <c r="R1714" s="98" t="n">
        <f aca="false">IFERROR(IF(O1714="Nov",(K1714/P1714-1)),0)</f>
        <v>0.666666666666667</v>
      </c>
      <c r="S1714" s="100" t="str">
        <f aca="false">IF(N1714&gt;0,IF(O1714="","-",IF(R1714&lt;0%,"DEGROWTH","GROWTH")))</f>
        <v>GROWTH</v>
      </c>
      <c r="T1714" s="101" t="n">
        <v>0</v>
      </c>
      <c r="U1714" s="101" t="str">
        <f aca="false">IF(F1714&lt;=$V$2,"Dec","")</f>
        <v>Dec</v>
      </c>
      <c r="V1714" s="97" t="n">
        <v>0</v>
      </c>
      <c r="W1714" s="104" t="n">
        <f aca="false">K1714-V1714</f>
        <v>25</v>
      </c>
      <c r="X1714" s="103" t="n">
        <f aca="false">IFERROR(IF(U1714="Dec",(K1714/V1714-1)),0)</f>
        <v>0</v>
      </c>
      <c r="Y1714" s="106" t="b">
        <f aca="false">IF(T1714&gt;0,IF(U1714="","-",IF(X1714&lt;0%,"DEGROWTH","GROWTH")))</f>
        <v>0</v>
      </c>
      <c r="Z1714" s="24" t="n">
        <v>0</v>
      </c>
      <c r="AA1714" s="24" t="n">
        <f aca="false">IF(H1714&gt;0,1,0)</f>
        <v>0</v>
      </c>
      <c r="AB1714" s="3" t="n">
        <v>1000003303</v>
      </c>
      <c r="AC1714" s="3"/>
    </row>
    <row r="1715" customFormat="false" ht="14.25" hidden="true" customHeight="true" outlineLevel="0" collapsed="false">
      <c r="A1715" s="23" t="s">
        <v>134</v>
      </c>
      <c r="B1715" s="65" t="s">
        <v>84</v>
      </c>
      <c r="C1715" s="65" t="s">
        <v>2920</v>
      </c>
      <c r="D1715" s="65" t="n">
        <v>1000000435</v>
      </c>
      <c r="E1715" s="66" t="s">
        <v>2921</v>
      </c>
      <c r="F1715" s="67" t="n">
        <v>42955</v>
      </c>
      <c r="G1715" s="67" t="str">
        <f aca="false">IF(I1715&gt;0,"Targeted Dealer","-")</f>
        <v>Targeted Dealer</v>
      </c>
      <c r="H1715" s="24"/>
      <c r="I1715" s="68" t="n">
        <v>35</v>
      </c>
      <c r="J1715" s="147" t="n">
        <f aca="false">I1715/$J$1*$E$1</f>
        <v>730.483870967742</v>
      </c>
      <c r="K1715" s="97" t="n">
        <v>11.5</v>
      </c>
      <c r="L1715" s="148" t="n">
        <f aca="false">K1715-J1715</f>
        <v>-718.983870967742</v>
      </c>
      <c r="M1715" s="148" t="n">
        <f aca="false">IFERROR((K1715/J1715%),"-")</f>
        <v>1.57429896224332</v>
      </c>
      <c r="N1715" s="100" t="n">
        <v>0</v>
      </c>
      <c r="O1715" s="98" t="str">
        <f aca="false">IF(F1715&lt;=$P$2,"Nov","")</f>
        <v>Nov</v>
      </c>
      <c r="P1715" s="97" t="n">
        <v>0</v>
      </c>
      <c r="Q1715" s="149" t="n">
        <f aca="false">K1715-P1715</f>
        <v>11.5</v>
      </c>
      <c r="R1715" s="98" t="n">
        <f aca="false">IFERROR(IF(O1715="Nov",(K1715/P1715-1)),0)</f>
        <v>0</v>
      </c>
      <c r="S1715" s="105" t="b">
        <f aca="false">IF(N1715&gt;0,IF(O1715="","-",IF(R1715&lt;0%,"DEGROWTH","GROWTH")))</f>
        <v>0</v>
      </c>
      <c r="T1715" s="101" t="n">
        <v>5</v>
      </c>
      <c r="U1715" s="101" t="str">
        <f aca="false">IF(F1715&lt;=$V$2,"Dec","")</f>
        <v>Dec</v>
      </c>
      <c r="V1715" s="97" t="n">
        <v>5</v>
      </c>
      <c r="W1715" s="104" t="n">
        <f aca="false">K1715-V1715</f>
        <v>6.5</v>
      </c>
      <c r="X1715" s="103" t="n">
        <f aca="false">IFERROR(IF(U1715="Dec",(K1715/V1715-1)),0)</f>
        <v>1.3</v>
      </c>
      <c r="Y1715" s="104" t="str">
        <f aca="false">IF(T1715&gt;0,IF(U1715="","-",IF(X1715&lt;0%,"DEGROWTH","GROWTH")))</f>
        <v>GROWTH</v>
      </c>
      <c r="Z1715" s="24" t="n">
        <v>0</v>
      </c>
      <c r="AA1715" s="24" t="n">
        <f aca="false">IF(H1715&gt;0,1,0)</f>
        <v>0</v>
      </c>
      <c r="AB1715" s="3" t="n">
        <v>1000000435</v>
      </c>
      <c r="AC1715" s="3"/>
    </row>
    <row r="1716" customFormat="false" ht="14.25" hidden="true" customHeight="true" outlineLevel="0" collapsed="false">
      <c r="A1716" s="23" t="s">
        <v>130</v>
      </c>
      <c r="B1716" s="65" t="s">
        <v>122</v>
      </c>
      <c r="C1716" s="65" t="s">
        <v>4654</v>
      </c>
      <c r="D1716" s="65" t="n">
        <v>1000001646</v>
      </c>
      <c r="E1716" s="66" t="s">
        <v>4655</v>
      </c>
      <c r="F1716" s="67" t="n">
        <v>41929</v>
      </c>
      <c r="G1716" s="67" t="str">
        <f aca="false">IF(I1716&gt;0,"Targeted Dealer","-")</f>
        <v>Targeted Dealer</v>
      </c>
      <c r="H1716" s="24"/>
      <c r="I1716" s="68" t="n">
        <v>20</v>
      </c>
      <c r="J1716" s="147" t="n">
        <f aca="false">I1716/$J$1*$E$1</f>
        <v>417.41935483871</v>
      </c>
      <c r="K1716" s="97" t="n">
        <v>10</v>
      </c>
      <c r="L1716" s="148" t="n">
        <f aca="false">K1716-J1716</f>
        <v>-407.41935483871</v>
      </c>
      <c r="M1716" s="148" t="n">
        <f aca="false">IFERROR((K1716/J1716%),"-")</f>
        <v>2.39567233384853</v>
      </c>
      <c r="N1716" s="100" t="n">
        <v>15</v>
      </c>
      <c r="O1716" s="98" t="str">
        <f aca="false">IF(F1716&lt;=$P$2,"Nov","")</f>
        <v>Nov</v>
      </c>
      <c r="P1716" s="97" t="n">
        <v>15</v>
      </c>
      <c r="Q1716" s="149" t="n">
        <f aca="false">K1716-P1716</f>
        <v>-5</v>
      </c>
      <c r="R1716" s="98" t="n">
        <f aca="false">IFERROR(IF(O1716="Nov",(K1716/P1716-1)),0)</f>
        <v>-0.333333333333333</v>
      </c>
      <c r="S1716" s="100" t="str">
        <f aca="false">IF(N1716&gt;0,IF(O1716="","-",IF(R1716&lt;0%,"DEGROWTH","GROWTH")))</f>
        <v>DEGROWTH</v>
      </c>
      <c r="T1716" s="101" t="n">
        <v>15</v>
      </c>
      <c r="U1716" s="101" t="str">
        <f aca="false">IF(F1716&lt;=$V$2,"Dec","")</f>
        <v>Dec</v>
      </c>
      <c r="V1716" s="97" t="n">
        <v>15</v>
      </c>
      <c r="W1716" s="104" t="n">
        <f aca="false">K1716-V1716</f>
        <v>-5</v>
      </c>
      <c r="X1716" s="103" t="n">
        <f aca="false">IFERROR(IF(U1716="Dec",(K1716/V1716-1)),0)</f>
        <v>-0.333333333333333</v>
      </c>
      <c r="Y1716" s="104" t="str">
        <f aca="false">IF(T1716&gt;0,IF(U1716="","-",IF(X1716&lt;0%,"DEGROWTH","GROWTH")))</f>
        <v>DEGROWTH</v>
      </c>
      <c r="Z1716" s="24" t="n">
        <v>0</v>
      </c>
      <c r="AA1716" s="24" t="n">
        <f aca="false">IF(H1716&gt;0,1,0)</f>
        <v>0</v>
      </c>
      <c r="AB1716" s="3" t="n">
        <v>1000001646</v>
      </c>
      <c r="AC1716" s="3"/>
    </row>
    <row r="1717" customFormat="false" ht="14.25" hidden="true" customHeight="true" outlineLevel="0" collapsed="false">
      <c r="A1717" s="23" t="s">
        <v>4046</v>
      </c>
      <c r="B1717" s="65" t="s">
        <v>103</v>
      </c>
      <c r="C1717" s="65" t="s">
        <v>446</v>
      </c>
      <c r="D1717" s="65" t="n">
        <v>1000004150</v>
      </c>
      <c r="E1717" s="66" t="s">
        <v>447</v>
      </c>
      <c r="F1717" s="67" t="n">
        <v>45581</v>
      </c>
      <c r="G1717" s="67" t="str">
        <f aca="false">IF(I1717&gt;0,"Targeted Dealer","-")</f>
        <v>Targeted Dealer</v>
      </c>
      <c r="H1717" s="24"/>
      <c r="I1717" s="68" t="n">
        <v>25</v>
      </c>
      <c r="J1717" s="147" t="n">
        <f aca="false">I1717/$J$1*$E$1</f>
        <v>521.774193548387</v>
      </c>
      <c r="K1717" s="97" t="n">
        <v>20</v>
      </c>
      <c r="L1717" s="148" t="n">
        <f aca="false">K1717-J1717</f>
        <v>-501.774193548387</v>
      </c>
      <c r="M1717" s="148" t="n">
        <f aca="false">IFERROR((K1717/J1717%),"-")</f>
        <v>3.83307573415765</v>
      </c>
      <c r="N1717" s="100" t="n">
        <v>10</v>
      </c>
      <c r="O1717" s="98" t="str">
        <f aca="false">IF(F1717&lt;=$P$2,"Nov","")</f>
        <v>Nov</v>
      </c>
      <c r="P1717" s="97" t="n">
        <v>10</v>
      </c>
      <c r="Q1717" s="149" t="n">
        <f aca="false">K1717-P1717</f>
        <v>10</v>
      </c>
      <c r="R1717" s="98" t="n">
        <f aca="false">IFERROR(IF(O1717="Nov",(K1717/P1717-1)),0)</f>
        <v>1</v>
      </c>
      <c r="S1717" s="100" t="str">
        <f aca="false">IF(N1717&gt;0,IF(O1717="","-",IF(R1717&lt;0%,"DEGROWTH","GROWTH")))</f>
        <v>GROWTH</v>
      </c>
      <c r="T1717" s="101" t="n">
        <v>0</v>
      </c>
      <c r="U1717" s="101" t="str">
        <f aca="false">IF(F1717&lt;=$V$2,"Dec","")</f>
        <v>Dec</v>
      </c>
      <c r="V1717" s="97" t="n">
        <v>0</v>
      </c>
      <c r="W1717" s="104" t="n">
        <f aca="false">K1717-V1717</f>
        <v>20</v>
      </c>
      <c r="X1717" s="103" t="n">
        <f aca="false">IFERROR(IF(U1717="Dec",(K1717/V1717-1)),0)</f>
        <v>0</v>
      </c>
      <c r="Y1717" s="106" t="b">
        <f aca="false">IF(T1717&gt;0,IF(U1717="","-",IF(X1717&lt;0%,"DEGROWTH","GROWTH")))</f>
        <v>0</v>
      </c>
      <c r="Z1717" s="24" t="n">
        <v>0</v>
      </c>
      <c r="AA1717" s="24" t="n">
        <f aca="false">IF(H1717&gt;0,1,0)</f>
        <v>0</v>
      </c>
      <c r="AB1717" s="3" t="n">
        <v>1000004150</v>
      </c>
      <c r="AC1717" s="3"/>
    </row>
    <row r="1718" customFormat="false" ht="14.25" hidden="true" customHeight="true" outlineLevel="0" collapsed="false">
      <c r="A1718" s="23" t="s">
        <v>134</v>
      </c>
      <c r="B1718" s="65" t="s">
        <v>74</v>
      </c>
      <c r="C1718" s="65" t="s">
        <v>2922</v>
      </c>
      <c r="D1718" s="65" t="n">
        <v>1000004151</v>
      </c>
      <c r="E1718" s="66" t="s">
        <v>2923</v>
      </c>
      <c r="F1718" s="67" t="n">
        <v>45583</v>
      </c>
      <c r="G1718" s="67" t="str">
        <f aca="false">IF(I1718&gt;0,"Targeted Dealer","-")</f>
        <v>Targeted Dealer</v>
      </c>
      <c r="H1718" s="24"/>
      <c r="I1718" s="68" t="n">
        <v>75</v>
      </c>
      <c r="J1718" s="147" t="n">
        <f aca="false">I1718/$J$1*$E$1</f>
        <v>1565.32258064516</v>
      </c>
      <c r="K1718" s="97" t="n">
        <v>151.5</v>
      </c>
      <c r="L1718" s="148" t="n">
        <f aca="false">K1718-J1718</f>
        <v>-1413.82258064516</v>
      </c>
      <c r="M1718" s="148" t="n">
        <f aca="false">IFERROR((K1718/J1718%),"-")</f>
        <v>9.67851622874807</v>
      </c>
      <c r="N1718" s="100" t="n">
        <v>88</v>
      </c>
      <c r="O1718" s="98" t="str">
        <f aca="false">IF(F1718&lt;=$P$2,"Nov","")</f>
        <v>Nov</v>
      </c>
      <c r="P1718" s="97" t="n">
        <v>88</v>
      </c>
      <c r="Q1718" s="149" t="n">
        <f aca="false">K1718-P1718</f>
        <v>63.5</v>
      </c>
      <c r="R1718" s="98" t="n">
        <f aca="false">IFERROR(IF(O1718="Nov",(K1718/P1718-1)),0)</f>
        <v>0.721590909090909</v>
      </c>
      <c r="S1718" s="100" t="str">
        <f aca="false">IF(N1718&gt;0,IF(O1718="","-",IF(R1718&lt;0%,"DEGROWTH","GROWTH")))</f>
        <v>GROWTH</v>
      </c>
      <c r="T1718" s="101" t="n">
        <v>0</v>
      </c>
      <c r="U1718" s="101" t="str">
        <f aca="false">IF(F1718&lt;=$V$2,"Dec","")</f>
        <v>Dec</v>
      </c>
      <c r="V1718" s="97" t="n">
        <v>0</v>
      </c>
      <c r="W1718" s="104" t="n">
        <f aca="false">K1718-V1718</f>
        <v>151.5</v>
      </c>
      <c r="X1718" s="103" t="n">
        <f aca="false">IFERROR(IF(U1718="Dec",(K1718/V1718-1)),0)</f>
        <v>0</v>
      </c>
      <c r="Y1718" s="106" t="b">
        <f aca="false">IF(T1718&gt;0,IF(U1718="","-",IF(X1718&lt;0%,"DEGROWTH","GROWTH")))</f>
        <v>0</v>
      </c>
      <c r="Z1718" s="24" t="n">
        <v>0</v>
      </c>
      <c r="AA1718" s="24" t="n">
        <f aca="false">IF(H1718&gt;0,1,0)</f>
        <v>0</v>
      </c>
      <c r="AB1718" s="3" t="n">
        <v>1000004151</v>
      </c>
      <c r="AC1718" s="3"/>
    </row>
    <row r="1719" customFormat="false" ht="14.25" hidden="true" customHeight="true" outlineLevel="0" collapsed="false">
      <c r="A1719" s="23" t="s">
        <v>134</v>
      </c>
      <c r="B1719" s="65" t="s">
        <v>65</v>
      </c>
      <c r="C1719" s="65" t="s">
        <v>2924</v>
      </c>
      <c r="D1719" s="65" t="n">
        <v>1000004152</v>
      </c>
      <c r="E1719" s="66" t="s">
        <v>2925</v>
      </c>
      <c r="F1719" s="67" t="n">
        <v>45585</v>
      </c>
      <c r="G1719" s="67" t="str">
        <f aca="false">IF(I1719&gt;0,"Targeted Dealer","-")</f>
        <v>Targeted Dealer</v>
      </c>
      <c r="H1719" s="24"/>
      <c r="I1719" s="68" t="n">
        <v>50</v>
      </c>
      <c r="J1719" s="147" t="n">
        <f aca="false">I1719/$J$1*$E$1</f>
        <v>1043.54838709677</v>
      </c>
      <c r="K1719" s="97" t="n">
        <v>55</v>
      </c>
      <c r="L1719" s="148" t="n">
        <f aca="false">K1719-J1719</f>
        <v>-988.548387096774</v>
      </c>
      <c r="M1719" s="148" t="n">
        <f aca="false">IFERROR((K1719/J1719%),"-")</f>
        <v>5.27047913446677</v>
      </c>
      <c r="N1719" s="100" t="n">
        <v>50</v>
      </c>
      <c r="O1719" s="98" t="str">
        <f aca="false">IF(F1719&lt;=$P$2,"Nov","")</f>
        <v>Nov</v>
      </c>
      <c r="P1719" s="97" t="n">
        <v>50</v>
      </c>
      <c r="Q1719" s="149" t="n">
        <f aca="false">K1719-P1719</f>
        <v>5</v>
      </c>
      <c r="R1719" s="98" t="n">
        <f aca="false">IFERROR(IF(O1719="Nov",(K1719/P1719-1)),0)</f>
        <v>0.1</v>
      </c>
      <c r="S1719" s="100" t="str">
        <f aca="false">IF(N1719&gt;0,IF(O1719="","-",IF(R1719&lt;0%,"DEGROWTH","GROWTH")))</f>
        <v>GROWTH</v>
      </c>
      <c r="T1719" s="101" t="n">
        <v>0</v>
      </c>
      <c r="U1719" s="101" t="str">
        <f aca="false">IF(F1719&lt;=$V$2,"Dec","")</f>
        <v>Dec</v>
      </c>
      <c r="V1719" s="97" t="n">
        <v>0</v>
      </c>
      <c r="W1719" s="104" t="n">
        <f aca="false">K1719-V1719</f>
        <v>55</v>
      </c>
      <c r="X1719" s="103" t="n">
        <f aca="false">IFERROR(IF(U1719="Dec",(K1719/V1719-1)),0)</f>
        <v>0</v>
      </c>
      <c r="Y1719" s="106" t="b">
        <f aca="false">IF(T1719&gt;0,IF(U1719="","-",IF(X1719&lt;0%,"DEGROWTH","GROWTH")))</f>
        <v>0</v>
      </c>
      <c r="Z1719" s="24" t="n">
        <v>0</v>
      </c>
      <c r="AA1719" s="24" t="n">
        <f aca="false">IF(H1719&gt;0,1,0)</f>
        <v>0</v>
      </c>
      <c r="AB1719" s="3" t="n">
        <v>1000004152</v>
      </c>
      <c r="AC1719" s="3"/>
    </row>
    <row r="1720" customFormat="false" ht="14.25" hidden="true" customHeight="true" outlineLevel="0" collapsed="false">
      <c r="A1720" s="23" t="s">
        <v>4046</v>
      </c>
      <c r="B1720" s="65" t="s">
        <v>105</v>
      </c>
      <c r="C1720" s="65" t="s">
        <v>4083</v>
      </c>
      <c r="D1720" s="65" t="n">
        <v>1000004154</v>
      </c>
      <c r="E1720" s="66" t="s">
        <v>4084</v>
      </c>
      <c r="F1720" s="133" t="n">
        <v>45588</v>
      </c>
      <c r="G1720" s="67" t="str">
        <f aca="false">IF(I1720&gt;0,"Targeted Dealer","-")</f>
        <v>Targeted Dealer</v>
      </c>
      <c r="H1720" s="24"/>
      <c r="I1720" s="68" t="n">
        <v>30</v>
      </c>
      <c r="J1720" s="147" t="n">
        <f aca="false">I1720/$J$1*$E$1</f>
        <v>626.129032258065</v>
      </c>
      <c r="K1720" s="97" t="n">
        <v>75</v>
      </c>
      <c r="L1720" s="148" t="n">
        <f aca="false">K1720-J1720</f>
        <v>-551.129032258065</v>
      </c>
      <c r="M1720" s="148" t="n">
        <f aca="false">IFERROR((K1720/J1720%),"-")</f>
        <v>11.9783616692427</v>
      </c>
      <c r="N1720" s="100" t="n">
        <v>34</v>
      </c>
      <c r="O1720" s="98" t="str">
        <f aca="false">IF(F1720&lt;=$P$2,"Nov","")</f>
        <v>Nov</v>
      </c>
      <c r="P1720" s="97" t="n">
        <v>34</v>
      </c>
      <c r="Q1720" s="149" t="n">
        <f aca="false">K1720-P1720</f>
        <v>41</v>
      </c>
      <c r="R1720" s="98" t="n">
        <f aca="false">IFERROR(IF(O1720="Nov",(K1720/P1720-1)),0)</f>
        <v>1.20588235294118</v>
      </c>
      <c r="S1720" s="100" t="str">
        <f aca="false">IF(N1720&gt;0,IF(O1720="","-",IF(R1720&lt;0%,"DEGROWTH","GROWTH")))</f>
        <v>GROWTH</v>
      </c>
      <c r="T1720" s="101" t="n">
        <v>0</v>
      </c>
      <c r="U1720" s="101" t="str">
        <f aca="false">IF(F1720&lt;=$V$2,"Dec","")</f>
        <v>Dec</v>
      </c>
      <c r="V1720" s="97" t="n">
        <v>0</v>
      </c>
      <c r="W1720" s="104" t="n">
        <f aca="false">K1720-V1720</f>
        <v>75</v>
      </c>
      <c r="X1720" s="103" t="n">
        <f aca="false">IFERROR(IF(U1720="Dec",(K1720/V1720-1)),0)</f>
        <v>0</v>
      </c>
      <c r="Y1720" s="106" t="b">
        <f aca="false">IF(T1720&gt;0,IF(U1720="","-",IF(X1720&lt;0%,"DEGROWTH","GROWTH")))</f>
        <v>0</v>
      </c>
      <c r="Z1720" s="24" t="n">
        <v>0</v>
      </c>
      <c r="AA1720" s="24" t="n">
        <f aca="false">IF(H1720&gt;0,1,0)</f>
        <v>0</v>
      </c>
      <c r="AB1720" s="3" t="n">
        <v>1000004154</v>
      </c>
      <c r="AC1720" s="3"/>
    </row>
    <row r="1721" customFormat="false" ht="14.25" hidden="true" customHeight="true" outlineLevel="0" collapsed="false">
      <c r="A1721" s="23" t="s">
        <v>133</v>
      </c>
      <c r="B1721" s="65" t="s">
        <v>142</v>
      </c>
      <c r="C1721" s="65" t="s">
        <v>2926</v>
      </c>
      <c r="D1721" s="65" t="n">
        <v>1000004157</v>
      </c>
      <c r="E1721" s="66" t="s">
        <v>2927</v>
      </c>
      <c r="F1721" s="133" t="n">
        <v>45589</v>
      </c>
      <c r="G1721" s="67" t="str">
        <f aca="false">IF(I1721&gt;0,"Targeted Dealer","-")</f>
        <v>Targeted Dealer</v>
      </c>
      <c r="H1721" s="24"/>
      <c r="I1721" s="68" t="n">
        <v>48</v>
      </c>
      <c r="J1721" s="147" t="n">
        <f aca="false">I1721/$J$1*$E$1</f>
        <v>1001.8064516129</v>
      </c>
      <c r="K1721" s="97" t="n">
        <v>66</v>
      </c>
      <c r="L1721" s="148" t="n">
        <f aca="false">K1721-J1721</f>
        <v>-935.806451612903</v>
      </c>
      <c r="M1721" s="148" t="n">
        <f aca="false">IFERROR((K1721/J1721%),"-")</f>
        <v>6.58809891808346</v>
      </c>
      <c r="N1721" s="100" t="n">
        <v>83.5</v>
      </c>
      <c r="O1721" s="98" t="str">
        <f aca="false">IF(F1721&lt;=$P$2,"Nov","")</f>
        <v>Nov</v>
      </c>
      <c r="P1721" s="97" t="n">
        <v>83.5</v>
      </c>
      <c r="Q1721" s="149" t="n">
        <f aca="false">K1721-P1721</f>
        <v>-17.5</v>
      </c>
      <c r="R1721" s="98" t="n">
        <f aca="false">IFERROR(IF(O1721="Nov",(K1721/P1721-1)),0)</f>
        <v>-0.209580838323353</v>
      </c>
      <c r="S1721" s="100" t="str">
        <f aca="false">IF(N1721&gt;0,IF(O1721="","-",IF(R1721&lt;0%,"DEGROWTH","GROWTH")))</f>
        <v>DEGROWTH</v>
      </c>
      <c r="T1721" s="101" t="n">
        <v>0</v>
      </c>
      <c r="U1721" s="101" t="str">
        <f aca="false">IF(F1721&lt;=$V$2,"Dec","")</f>
        <v>Dec</v>
      </c>
      <c r="V1721" s="97" t="n">
        <v>0</v>
      </c>
      <c r="W1721" s="104" t="n">
        <f aca="false">K1721-V1721</f>
        <v>66</v>
      </c>
      <c r="X1721" s="103" t="n">
        <f aca="false">IFERROR(IF(U1721="Dec",(K1721/V1721-1)),0)</f>
        <v>0</v>
      </c>
      <c r="Y1721" s="106" t="b">
        <f aca="false">IF(T1721&gt;0,IF(U1721="","-",IF(X1721&lt;0%,"DEGROWTH","GROWTH")))</f>
        <v>0</v>
      </c>
      <c r="Z1721" s="24" t="n">
        <v>0</v>
      </c>
      <c r="AA1721" s="24" t="n">
        <f aca="false">IF(H1721&gt;0,1,0)</f>
        <v>0</v>
      </c>
      <c r="AB1721" s="3" t="n">
        <v>1000004157</v>
      </c>
      <c r="AC1721" s="3"/>
    </row>
    <row r="1722" customFormat="false" ht="14.25" hidden="true" customHeight="true" outlineLevel="0" collapsed="false">
      <c r="A1722" s="23" t="s">
        <v>133</v>
      </c>
      <c r="B1722" s="65" t="s">
        <v>144</v>
      </c>
      <c r="C1722" s="65" t="s">
        <v>2928</v>
      </c>
      <c r="D1722" s="65" t="n">
        <v>1000004155</v>
      </c>
      <c r="E1722" s="66" t="s">
        <v>2929</v>
      </c>
      <c r="F1722" s="133" t="n">
        <v>45588</v>
      </c>
      <c r="G1722" s="67" t="str">
        <f aca="false">IF(I1722&gt;0,"Targeted Dealer","-")</f>
        <v>Targeted Dealer</v>
      </c>
      <c r="H1722" s="24" t="s">
        <v>627</v>
      </c>
      <c r="I1722" s="68" t="n">
        <v>100</v>
      </c>
      <c r="J1722" s="147" t="n">
        <f aca="false">I1722/$J$1*$E$1</f>
        <v>2087.09677419355</v>
      </c>
      <c r="K1722" s="97" t="n">
        <v>92</v>
      </c>
      <c r="L1722" s="148" t="n">
        <f aca="false">K1722-J1722</f>
        <v>-1995.09677419355</v>
      </c>
      <c r="M1722" s="148" t="n">
        <f aca="false">IFERROR((K1722/J1722%),"-")</f>
        <v>4.4080370942813</v>
      </c>
      <c r="N1722" s="100" t="n">
        <v>145</v>
      </c>
      <c r="O1722" s="98" t="str">
        <f aca="false">IF(F1722&lt;=$P$2,"Nov","")</f>
        <v>Nov</v>
      </c>
      <c r="P1722" s="97" t="n">
        <v>145</v>
      </c>
      <c r="Q1722" s="149" t="n">
        <f aca="false">K1722-P1722</f>
        <v>-53</v>
      </c>
      <c r="R1722" s="98" t="n">
        <f aca="false">IFERROR(IF(O1722="Nov",(K1722/P1722-1)),0)</f>
        <v>-0.36551724137931</v>
      </c>
      <c r="S1722" s="100" t="str">
        <f aca="false">IF(N1722&gt;0,IF(O1722="","-",IF(R1722&lt;0%,"DEGROWTH","GROWTH")))</f>
        <v>DEGROWTH</v>
      </c>
      <c r="T1722" s="101" t="n">
        <v>0</v>
      </c>
      <c r="U1722" s="101" t="str">
        <f aca="false">IF(F1722&lt;=$V$2,"Dec","")</f>
        <v>Dec</v>
      </c>
      <c r="V1722" s="97" t="n">
        <v>0</v>
      </c>
      <c r="W1722" s="104" t="n">
        <f aca="false">K1722-V1722</f>
        <v>92</v>
      </c>
      <c r="X1722" s="103" t="n">
        <f aca="false">IFERROR(IF(U1722="Dec",(K1722/V1722-1)),0)</f>
        <v>0</v>
      </c>
      <c r="Y1722" s="106" t="b">
        <f aca="false">IF(T1722&gt;0,IF(U1722="","-",IF(X1722&lt;0%,"DEGROWTH","GROWTH")))</f>
        <v>0</v>
      </c>
      <c r="Z1722" s="24" t="n">
        <v>0</v>
      </c>
      <c r="AA1722" s="24" t="n">
        <f aca="false">IF(H1722&gt;0,1,0)</f>
        <v>1</v>
      </c>
      <c r="AB1722" s="3" t="n">
        <v>1000004155</v>
      </c>
      <c r="AC1722" s="3"/>
    </row>
    <row r="1723" customFormat="false" ht="14.25" hidden="true" customHeight="true" outlineLevel="0" collapsed="false">
      <c r="A1723" s="23" t="s">
        <v>133</v>
      </c>
      <c r="B1723" s="65" t="s">
        <v>47</v>
      </c>
      <c r="C1723" s="65" t="s">
        <v>4656</v>
      </c>
      <c r="D1723" s="65" t="n">
        <v>1000002398</v>
      </c>
      <c r="E1723" s="66" t="s">
        <v>4657</v>
      </c>
      <c r="F1723" s="133" t="n">
        <v>44738</v>
      </c>
      <c r="G1723" s="67" t="str">
        <f aca="false">IF(I1723&gt;0,"Targeted Dealer","-")</f>
        <v>-</v>
      </c>
      <c r="H1723" s="24"/>
      <c r="I1723" s="68" t="n">
        <v>0</v>
      </c>
      <c r="J1723" s="147" t="n">
        <f aca="false">I1723/$J$1*$E$1</f>
        <v>0</v>
      </c>
      <c r="K1723" s="97" t="n">
        <v>0</v>
      </c>
      <c r="L1723" s="148" t="n">
        <f aca="false">K1723-J1723</f>
        <v>0</v>
      </c>
      <c r="M1723" s="148" t="str">
        <f aca="false">IFERROR((K1723/J1723%),"-")</f>
        <v>-</v>
      </c>
      <c r="N1723" s="100" t="n">
        <v>0</v>
      </c>
      <c r="O1723" s="98" t="str">
        <f aca="false">IF(F1723&lt;=$P$2,"Nov","")</f>
        <v>Nov</v>
      </c>
      <c r="P1723" s="97" t="n">
        <v>0</v>
      </c>
      <c r="Q1723" s="149" t="n">
        <f aca="false">K1723-P1723</f>
        <v>0</v>
      </c>
      <c r="R1723" s="98" t="n">
        <f aca="false">IFERROR(IF(O1723="Nov",(K1723/P1723-1)),0)</f>
        <v>0</v>
      </c>
      <c r="S1723" s="105" t="b">
        <f aca="false">IF(N1723&gt;0,IF(O1723="","-",IF(R1723&lt;0%,"DEGROWTH","GROWTH")))</f>
        <v>0</v>
      </c>
      <c r="T1723" s="101" t="n">
        <v>0</v>
      </c>
      <c r="U1723" s="101" t="str">
        <f aca="false">IF(F1723&lt;=$V$2,"Dec","")</f>
        <v>Dec</v>
      </c>
      <c r="V1723" s="97" t="n">
        <v>0</v>
      </c>
      <c r="W1723" s="104" t="n">
        <f aca="false">K1723-V1723</f>
        <v>0</v>
      </c>
      <c r="X1723" s="103" t="n">
        <f aca="false">IFERROR(IF(U1723="Dec",(K1723/V1723-1)),0)</f>
        <v>0</v>
      </c>
      <c r="Y1723" s="106" t="b">
        <f aca="false">IF(T1723&gt;0,IF(U1723="","-",IF(X1723&lt;0%,"DEGROWTH","GROWTH")))</f>
        <v>0</v>
      </c>
      <c r="Z1723" s="24" t="n">
        <v>1</v>
      </c>
      <c r="AA1723" s="24" t="n">
        <f aca="false">IF(H1723&gt;0,1,0)</f>
        <v>0</v>
      </c>
      <c r="AB1723" s="3" t="n">
        <v>1000002398</v>
      </c>
      <c r="AC1723" s="3"/>
    </row>
    <row r="1724" customFormat="false" ht="14.25" hidden="true" customHeight="true" outlineLevel="0" collapsed="false">
      <c r="A1724" s="23" t="s">
        <v>134</v>
      </c>
      <c r="B1724" s="65" t="s">
        <v>84</v>
      </c>
      <c r="C1724" s="65" t="s">
        <v>2930</v>
      </c>
      <c r="D1724" s="65" t="n">
        <v>1000004156</v>
      </c>
      <c r="E1724" s="66" t="s">
        <v>2931</v>
      </c>
      <c r="F1724" s="133" t="n">
        <v>45588</v>
      </c>
      <c r="G1724" s="67" t="str">
        <f aca="false">IF(I1724&gt;0,"Targeted Dealer","-")</f>
        <v>Targeted Dealer</v>
      </c>
      <c r="H1724" s="24"/>
      <c r="I1724" s="68" t="n">
        <v>25</v>
      </c>
      <c r="J1724" s="147" t="n">
        <f aca="false">I1724/$J$1*$E$1</f>
        <v>521.774193548387</v>
      </c>
      <c r="K1724" s="97" t="n">
        <v>22.75</v>
      </c>
      <c r="L1724" s="148" t="n">
        <f aca="false">K1724-J1724</f>
        <v>-499.024193548387</v>
      </c>
      <c r="M1724" s="148" t="n">
        <f aca="false">IFERROR((K1724/J1724%),"-")</f>
        <v>4.36012364760433</v>
      </c>
      <c r="N1724" s="100" t="n">
        <v>4.8</v>
      </c>
      <c r="O1724" s="98" t="str">
        <f aca="false">IF(F1724&lt;=$P$2,"Nov","")</f>
        <v>Nov</v>
      </c>
      <c r="P1724" s="97" t="n">
        <v>4.8</v>
      </c>
      <c r="Q1724" s="149" t="n">
        <f aca="false">K1724-P1724</f>
        <v>17.95</v>
      </c>
      <c r="R1724" s="98" t="n">
        <f aca="false">IFERROR(IF(O1724="Nov",(K1724/P1724-1)),0)</f>
        <v>3.73958333333333</v>
      </c>
      <c r="S1724" s="100" t="str">
        <f aca="false">IF(N1724&gt;0,IF(O1724="","-",IF(R1724&lt;0%,"DEGROWTH","GROWTH")))</f>
        <v>GROWTH</v>
      </c>
      <c r="T1724" s="101" t="n">
        <v>0</v>
      </c>
      <c r="U1724" s="101" t="str">
        <f aca="false">IF(F1724&lt;=$V$2,"Dec","")</f>
        <v>Dec</v>
      </c>
      <c r="V1724" s="97" t="n">
        <v>0</v>
      </c>
      <c r="W1724" s="104" t="n">
        <f aca="false">K1724-V1724</f>
        <v>22.75</v>
      </c>
      <c r="X1724" s="103" t="n">
        <f aca="false">IFERROR(IF(U1724="Dec",(K1724/V1724-1)),0)</f>
        <v>0</v>
      </c>
      <c r="Y1724" s="106" t="b">
        <f aca="false">IF(T1724&gt;0,IF(U1724="","-",IF(X1724&lt;0%,"DEGROWTH","GROWTH")))</f>
        <v>0</v>
      </c>
      <c r="Z1724" s="24" t="n">
        <v>0</v>
      </c>
      <c r="AA1724" s="24" t="n">
        <f aca="false">IF(H1724&gt;0,1,0)</f>
        <v>0</v>
      </c>
      <c r="AB1724" s="3" t="n">
        <v>1000004156</v>
      </c>
      <c r="AC1724" s="3"/>
    </row>
    <row r="1725" customFormat="false" ht="14.25" hidden="true" customHeight="true" outlineLevel="0" collapsed="false">
      <c r="A1725" s="23" t="s">
        <v>130</v>
      </c>
      <c r="B1725" s="65" t="s">
        <v>113</v>
      </c>
      <c r="C1725" s="65" t="s">
        <v>4169</v>
      </c>
      <c r="D1725" s="65" t="n">
        <v>1000002855</v>
      </c>
      <c r="E1725" s="66" t="s">
        <v>4170</v>
      </c>
      <c r="F1725" s="133" t="n">
        <v>44773</v>
      </c>
      <c r="G1725" s="67" t="str">
        <f aca="false">IF(I1725&gt;0,"Targeted Dealer","-")</f>
        <v>Targeted Dealer</v>
      </c>
      <c r="H1725" s="24"/>
      <c r="I1725" s="68" t="n">
        <v>20</v>
      </c>
      <c r="J1725" s="147" t="n">
        <f aca="false">I1725/$J$1*$E$1</f>
        <v>417.41935483871</v>
      </c>
      <c r="K1725" s="97" t="n">
        <v>35</v>
      </c>
      <c r="L1725" s="148" t="n">
        <f aca="false">K1725-J1725</f>
        <v>-382.41935483871</v>
      </c>
      <c r="M1725" s="148" t="n">
        <f aca="false">IFERROR((K1725/J1725%),"-")</f>
        <v>8.38485316846986</v>
      </c>
      <c r="N1725" s="100" t="n">
        <v>15</v>
      </c>
      <c r="O1725" s="98" t="str">
        <f aca="false">IF(F1725&lt;=$P$2,"Nov","")</f>
        <v>Nov</v>
      </c>
      <c r="P1725" s="97" t="n">
        <v>15</v>
      </c>
      <c r="Q1725" s="149" t="n">
        <f aca="false">K1725-P1725</f>
        <v>20</v>
      </c>
      <c r="R1725" s="98" t="n">
        <f aca="false">IFERROR(IF(O1725="Nov",(K1725/P1725-1)),0)</f>
        <v>1.33333333333333</v>
      </c>
      <c r="S1725" s="100" t="str">
        <f aca="false">IF(N1725&gt;0,IF(O1725="","-",IF(R1725&lt;0%,"DEGROWTH","GROWTH")))</f>
        <v>GROWTH</v>
      </c>
      <c r="T1725" s="101" t="n">
        <v>0</v>
      </c>
      <c r="U1725" s="101" t="str">
        <f aca="false">IF(F1725&lt;=$V$2,"Dec","")</f>
        <v>Dec</v>
      </c>
      <c r="V1725" s="97" t="n">
        <v>0</v>
      </c>
      <c r="W1725" s="104" t="n">
        <f aca="false">K1725-V1725</f>
        <v>35</v>
      </c>
      <c r="X1725" s="103" t="n">
        <f aca="false">IFERROR(IF(U1725="Dec",(K1725/V1725-1)),0)</f>
        <v>0</v>
      </c>
      <c r="Y1725" s="106" t="b">
        <f aca="false">IF(T1725&gt;0,IF(U1725="","-",IF(X1725&lt;0%,"DEGROWTH","GROWTH")))</f>
        <v>0</v>
      </c>
      <c r="Z1725" s="24" t="n">
        <v>0</v>
      </c>
      <c r="AA1725" s="24" t="n">
        <f aca="false">IF(H1725&gt;0,1,0)</f>
        <v>0</v>
      </c>
      <c r="AB1725" s="3" t="n">
        <v>1000002855</v>
      </c>
      <c r="AC1725" s="3"/>
    </row>
    <row r="1726" customFormat="false" ht="14.25" hidden="true" customHeight="true" outlineLevel="0" collapsed="false">
      <c r="A1726" s="23" t="s">
        <v>133</v>
      </c>
      <c r="B1726" s="65" t="s">
        <v>43</v>
      </c>
      <c r="C1726" s="65" t="s">
        <v>2932</v>
      </c>
      <c r="D1726" s="65" t="n">
        <v>1000004161</v>
      </c>
      <c r="E1726" s="66" t="s">
        <v>2933</v>
      </c>
      <c r="F1726" s="133" t="n">
        <v>45597</v>
      </c>
      <c r="G1726" s="67" t="str">
        <f aca="false">IF(I1726&gt;0,"Targeted Dealer","-")</f>
        <v>-</v>
      </c>
      <c r="H1726" s="24"/>
      <c r="I1726" s="68" t="n">
        <v>0</v>
      </c>
      <c r="J1726" s="147" t="n">
        <f aca="false">I1726/$J$1*$E$1</f>
        <v>0</v>
      </c>
      <c r="K1726" s="97" t="n">
        <v>71</v>
      </c>
      <c r="L1726" s="148" t="n">
        <f aca="false">K1726-J1726</f>
        <v>71</v>
      </c>
      <c r="M1726" s="148" t="str">
        <f aca="false">IFERROR((K1726/J1726%),"-")</f>
        <v>-</v>
      </c>
      <c r="N1726" s="100" t="n">
        <v>35</v>
      </c>
      <c r="O1726" s="98" t="str">
        <f aca="false">IF(F1726&lt;=$P$2,"Nov","")</f>
        <v>Nov</v>
      </c>
      <c r="P1726" s="97" t="n">
        <v>35</v>
      </c>
      <c r="Q1726" s="149" t="n">
        <f aca="false">K1726-P1726</f>
        <v>36</v>
      </c>
      <c r="R1726" s="98" t="n">
        <f aca="false">IFERROR(IF(O1726="Nov",(K1726/P1726-1)),0)</f>
        <v>1.02857142857143</v>
      </c>
      <c r="S1726" s="100" t="str">
        <f aca="false">IF(N1726&gt;0,IF(O1726="","-",IF(R1726&lt;0%,"DEGROWTH","GROWTH")))</f>
        <v>GROWTH</v>
      </c>
      <c r="T1726" s="101" t="n">
        <v>0</v>
      </c>
      <c r="U1726" s="101" t="str">
        <f aca="false">IF(F1726&lt;=$V$2,"Dec","")</f>
        <v>Dec</v>
      </c>
      <c r="V1726" s="97" t="n">
        <v>0</v>
      </c>
      <c r="W1726" s="104" t="n">
        <f aca="false">K1726-V1726</f>
        <v>71</v>
      </c>
      <c r="X1726" s="103" t="n">
        <f aca="false">IFERROR(IF(U1726="Dec",(K1726/V1726-1)),0)</f>
        <v>0</v>
      </c>
      <c r="Y1726" s="106" t="b">
        <f aca="false">IF(T1726&gt;0,IF(U1726="","-",IF(X1726&lt;0%,"DEGROWTH","GROWTH")))</f>
        <v>0</v>
      </c>
      <c r="Z1726" s="24" t="n">
        <v>0</v>
      </c>
      <c r="AA1726" s="24" t="n">
        <f aca="false">IF(H1726&gt;0,1,0)</f>
        <v>0</v>
      </c>
      <c r="AB1726" s="3" t="n">
        <v>1000004161</v>
      </c>
      <c r="AC1726" s="3"/>
    </row>
    <row r="1727" customFormat="false" ht="14.25" hidden="true" customHeight="true" outlineLevel="0" collapsed="false">
      <c r="A1727" s="23" t="s">
        <v>133</v>
      </c>
      <c r="B1727" s="65" t="s">
        <v>144</v>
      </c>
      <c r="C1727" s="65" t="s">
        <v>2934</v>
      </c>
      <c r="D1727" s="65" t="n">
        <v>1000004153</v>
      </c>
      <c r="E1727" s="66" t="s">
        <v>2410</v>
      </c>
      <c r="F1727" s="133" t="n">
        <v>45588</v>
      </c>
      <c r="G1727" s="67" t="str">
        <f aca="false">IF(I1727&gt;0,"Targeted Dealer","-")</f>
        <v>Targeted Dealer</v>
      </c>
      <c r="H1727" s="24"/>
      <c r="I1727" s="68" t="n">
        <v>25</v>
      </c>
      <c r="J1727" s="147" t="n">
        <f aca="false">I1727/$J$1*$E$1</f>
        <v>521.774193548387</v>
      </c>
      <c r="K1727" s="97" t="n">
        <v>101</v>
      </c>
      <c r="L1727" s="148" t="n">
        <f aca="false">K1727-J1727</f>
        <v>-420.774193548387</v>
      </c>
      <c r="M1727" s="148" t="n">
        <f aca="false">IFERROR((K1727/J1727%),"-")</f>
        <v>19.3570324574961</v>
      </c>
      <c r="N1727" s="100" t="n">
        <v>50</v>
      </c>
      <c r="O1727" s="98" t="str">
        <f aca="false">IF(F1727&lt;=$P$2,"Nov","")</f>
        <v>Nov</v>
      </c>
      <c r="P1727" s="97" t="n">
        <v>50</v>
      </c>
      <c r="Q1727" s="149" t="n">
        <f aca="false">K1727-P1727</f>
        <v>51</v>
      </c>
      <c r="R1727" s="98" t="n">
        <f aca="false">IFERROR(IF(O1727="Nov",(K1727/P1727-1)),0)</f>
        <v>1.02</v>
      </c>
      <c r="S1727" s="100" t="str">
        <f aca="false">IF(N1727&gt;0,IF(O1727="","-",IF(R1727&lt;0%,"DEGROWTH","GROWTH")))</f>
        <v>GROWTH</v>
      </c>
      <c r="T1727" s="101" t="n">
        <v>0</v>
      </c>
      <c r="U1727" s="101" t="str">
        <f aca="false">IF(F1727&lt;=$V$2,"Dec","")</f>
        <v>Dec</v>
      </c>
      <c r="V1727" s="97" t="n">
        <v>0</v>
      </c>
      <c r="W1727" s="104" t="n">
        <f aca="false">K1727-V1727</f>
        <v>101</v>
      </c>
      <c r="X1727" s="103" t="n">
        <f aca="false">IFERROR(IF(U1727="Dec",(K1727/V1727-1)),0)</f>
        <v>0</v>
      </c>
      <c r="Y1727" s="106" t="b">
        <f aca="false">IF(T1727&gt;0,IF(U1727="","-",IF(X1727&lt;0%,"DEGROWTH","GROWTH")))</f>
        <v>0</v>
      </c>
      <c r="Z1727" s="24" t="n">
        <v>0</v>
      </c>
      <c r="AA1727" s="24" t="n">
        <f aca="false">IF(H1727&gt;0,1,0)</f>
        <v>0</v>
      </c>
      <c r="AB1727" s="3" t="n">
        <v>1000004153</v>
      </c>
      <c r="AC1727" s="3"/>
    </row>
    <row r="1728" customFormat="false" ht="14.25" hidden="false" customHeight="true" outlineLevel="0" collapsed="false">
      <c r="A1728" s="23" t="s">
        <v>133</v>
      </c>
      <c r="B1728" s="65" t="s">
        <v>55</v>
      </c>
      <c r="C1728" s="65" t="s">
        <v>4658</v>
      </c>
      <c r="D1728" s="65" t="n">
        <v>1000001010</v>
      </c>
      <c r="E1728" s="66" t="s">
        <v>4659</v>
      </c>
      <c r="F1728" s="133" t="n">
        <v>44738</v>
      </c>
      <c r="G1728" s="67" t="str">
        <f aca="false">IF(I1728&gt;0,"Targeted Dealer","-")</f>
        <v>-</v>
      </c>
      <c r="H1728" s="24"/>
      <c r="I1728" s="68" t="n">
        <v>0</v>
      </c>
      <c r="J1728" s="147" t="n">
        <f aca="false">I1728/$J$1*$E$1</f>
        <v>0</v>
      </c>
      <c r="K1728" s="97" t="n">
        <v>0</v>
      </c>
      <c r="L1728" s="148" t="n">
        <f aca="false">K1728-J1728</f>
        <v>0</v>
      </c>
      <c r="M1728" s="148" t="str">
        <f aca="false">IFERROR((K1728/J1728%),"-")</f>
        <v>-</v>
      </c>
      <c r="N1728" s="100" t="n">
        <v>0</v>
      </c>
      <c r="O1728" s="98" t="str">
        <f aca="false">IF(F1728&lt;=$P$2,"Nov","")</f>
        <v>Nov</v>
      </c>
      <c r="P1728" s="97" t="n">
        <v>0</v>
      </c>
      <c r="Q1728" s="149" t="n">
        <f aca="false">K1728-P1728</f>
        <v>0</v>
      </c>
      <c r="R1728" s="98" t="n">
        <f aca="false">IFERROR(IF(O1728="Nov",(K1728/P1728-1)),0)</f>
        <v>0</v>
      </c>
      <c r="S1728" s="105" t="b">
        <f aca="false">IF(N1728&gt;0,IF(O1728="","-",IF(R1728&lt;0%,"DEGROWTH","GROWTH")))</f>
        <v>0</v>
      </c>
      <c r="T1728" s="101" t="n">
        <v>1100</v>
      </c>
      <c r="U1728" s="101" t="str">
        <f aca="false">IF(F1728&lt;=$V$2,"Dec","")</f>
        <v>Dec</v>
      </c>
      <c r="V1728" s="97" t="n">
        <v>1100</v>
      </c>
      <c r="W1728" s="104" t="n">
        <f aca="false">K1728-V1728</f>
        <v>-1100</v>
      </c>
      <c r="X1728" s="103" t="n">
        <f aca="false">IFERROR(IF(U1728="Dec",(K1728/V1728-1)),0)</f>
        <v>-1</v>
      </c>
      <c r="Y1728" s="104" t="str">
        <f aca="false">IF(T1728&gt;0,IF(U1728="","-",IF(X1728&lt;0%,"DEGROWTH","GROWTH")))</f>
        <v>DEGROWTH</v>
      </c>
      <c r="Z1728" s="24" t="n">
        <v>1</v>
      </c>
      <c r="AA1728" s="24" t="n">
        <f aca="false">IF(H1728&gt;0,1,0)</f>
        <v>0</v>
      </c>
      <c r="AB1728" s="3" t="e">
        <f aca="false">#N/A</f>
        <v>#N/A</v>
      </c>
      <c r="AC1728" s="3"/>
    </row>
    <row r="1729" customFormat="false" ht="14.25" hidden="false" customHeight="true" outlineLevel="0" collapsed="false">
      <c r="A1729" s="23" t="s">
        <v>133</v>
      </c>
      <c r="B1729" s="65" t="s">
        <v>21</v>
      </c>
      <c r="C1729" s="65" t="s">
        <v>4660</v>
      </c>
      <c r="D1729" s="65" t="n">
        <v>1000000660</v>
      </c>
      <c r="E1729" s="66" t="s">
        <v>740</v>
      </c>
      <c r="F1729" s="133" t="n">
        <v>44738</v>
      </c>
      <c r="G1729" s="67" t="str">
        <f aca="false">IF(I1729&gt;0,"Targeted Dealer","-")</f>
        <v>-</v>
      </c>
      <c r="H1729" s="24"/>
      <c r="I1729" s="68" t="n">
        <v>0</v>
      </c>
      <c r="J1729" s="147" t="n">
        <f aca="false">I1729/$J$1*$E$1</f>
        <v>0</v>
      </c>
      <c r="K1729" s="97" t="n">
        <v>0</v>
      </c>
      <c r="L1729" s="148" t="n">
        <f aca="false">K1729-J1729</f>
        <v>0</v>
      </c>
      <c r="M1729" s="148" t="str">
        <f aca="false">IFERROR((K1729/J1729%),"-")</f>
        <v>-</v>
      </c>
      <c r="N1729" s="100" t="n">
        <v>0</v>
      </c>
      <c r="O1729" s="98" t="str">
        <f aca="false">IF(F1729&lt;=$P$2,"Nov","")</f>
        <v>Nov</v>
      </c>
      <c r="P1729" s="97" t="n">
        <v>0</v>
      </c>
      <c r="Q1729" s="149" t="n">
        <f aca="false">K1729-P1729</f>
        <v>0</v>
      </c>
      <c r="R1729" s="98" t="n">
        <f aca="false">IFERROR(IF(O1729="Nov",(K1729/P1729-1)),0)</f>
        <v>0</v>
      </c>
      <c r="S1729" s="105" t="b">
        <f aca="false">IF(N1729&gt;0,IF(O1729="","-",IF(R1729&lt;0%,"DEGROWTH","GROWTH")))</f>
        <v>0</v>
      </c>
      <c r="T1729" s="101" t="n">
        <v>100</v>
      </c>
      <c r="U1729" s="101" t="str">
        <f aca="false">IF(F1729&lt;=$V$2,"Dec","")</f>
        <v>Dec</v>
      </c>
      <c r="V1729" s="97" t="n">
        <v>100</v>
      </c>
      <c r="W1729" s="104" t="n">
        <f aca="false">K1729-V1729</f>
        <v>-100</v>
      </c>
      <c r="X1729" s="103" t="n">
        <f aca="false">IFERROR(IF(U1729="Dec",(K1729/V1729-1)),0)</f>
        <v>-1</v>
      </c>
      <c r="Y1729" s="104" t="str">
        <f aca="false">IF(T1729&gt;0,IF(U1729="","-",IF(X1729&lt;0%,"DEGROWTH","GROWTH")))</f>
        <v>DEGROWTH</v>
      </c>
      <c r="Z1729" s="24" t="n">
        <v>1</v>
      </c>
      <c r="AA1729" s="24" t="n">
        <f aca="false">IF(H1729&gt;0,1,0)</f>
        <v>0</v>
      </c>
      <c r="AB1729" s="3" t="e">
        <f aca="false">#N/A</f>
        <v>#N/A</v>
      </c>
      <c r="AC1729" s="3"/>
    </row>
    <row r="1730" customFormat="false" ht="14.25" hidden="true" customHeight="true" outlineLevel="0" collapsed="false">
      <c r="A1730" s="23" t="s">
        <v>133</v>
      </c>
      <c r="B1730" s="65" t="s">
        <v>21</v>
      </c>
      <c r="C1730" s="65" t="s">
        <v>4661</v>
      </c>
      <c r="D1730" s="65" t="n">
        <v>1000002888</v>
      </c>
      <c r="E1730" s="66" t="s">
        <v>4662</v>
      </c>
      <c r="F1730" s="133" t="n">
        <v>44793</v>
      </c>
      <c r="G1730" s="67" t="str">
        <f aca="false">IF(I1730&gt;0,"Targeted Dealer","-")</f>
        <v>Targeted Dealer</v>
      </c>
      <c r="H1730" s="24"/>
      <c r="I1730" s="68" t="n">
        <v>20</v>
      </c>
      <c r="J1730" s="147" t="n">
        <f aca="false">I1730/$J$1*$E$1</f>
        <v>417.41935483871</v>
      </c>
      <c r="K1730" s="97" t="n">
        <v>0</v>
      </c>
      <c r="L1730" s="148" t="n">
        <f aca="false">K1730-J1730</f>
        <v>-417.41935483871</v>
      </c>
      <c r="M1730" s="148" t="n">
        <f aca="false">IFERROR((K1730/J1730%),"-")</f>
        <v>0</v>
      </c>
      <c r="N1730" s="100" t="n">
        <v>40</v>
      </c>
      <c r="O1730" s="98" t="str">
        <f aca="false">IF(F1730&lt;=$P$2,"Nov","")</f>
        <v>Nov</v>
      </c>
      <c r="P1730" s="97" t="n">
        <v>40</v>
      </c>
      <c r="Q1730" s="149" t="n">
        <f aca="false">K1730-P1730</f>
        <v>-40</v>
      </c>
      <c r="R1730" s="98" t="n">
        <f aca="false">IFERROR(IF(O1730="Nov",(K1730/P1730-1)),0)</f>
        <v>-1</v>
      </c>
      <c r="S1730" s="100" t="str">
        <f aca="false">IF(N1730&gt;0,IF(O1730="","-",IF(R1730&lt;0%,"DEGROWTH","GROWTH")))</f>
        <v>DEGROWTH</v>
      </c>
      <c r="T1730" s="101" t="n">
        <v>20</v>
      </c>
      <c r="U1730" s="101" t="str">
        <f aca="false">IF(F1730&lt;=$V$2,"Dec","")</f>
        <v>Dec</v>
      </c>
      <c r="V1730" s="97" t="n">
        <v>20</v>
      </c>
      <c r="W1730" s="104" t="n">
        <f aca="false">K1730-V1730</f>
        <v>-20</v>
      </c>
      <c r="X1730" s="103" t="n">
        <f aca="false">IFERROR(IF(U1730="Dec",(K1730/V1730-1)),0)</f>
        <v>-1</v>
      </c>
      <c r="Y1730" s="104" t="str">
        <f aca="false">IF(T1730&gt;0,IF(U1730="","-",IF(X1730&lt;0%,"DEGROWTH","GROWTH")))</f>
        <v>DEGROWTH</v>
      </c>
      <c r="Z1730" s="24" t="n">
        <v>1</v>
      </c>
      <c r="AA1730" s="24" t="n">
        <f aca="false">IF(H1730&gt;0,1,0)</f>
        <v>0</v>
      </c>
      <c r="AB1730" s="3" t="n">
        <v>1000002888</v>
      </c>
      <c r="AC1730" s="3"/>
    </row>
    <row r="1731" customFormat="false" ht="14.25" hidden="true" customHeight="true" outlineLevel="0" collapsed="false">
      <c r="A1731" s="23" t="s">
        <v>134</v>
      </c>
      <c r="B1731" s="65" t="s">
        <v>74</v>
      </c>
      <c r="C1731" s="65" t="s">
        <v>2935</v>
      </c>
      <c r="D1731" s="65" t="n">
        <v>1000004165</v>
      </c>
      <c r="E1731" s="66" t="s">
        <v>2936</v>
      </c>
      <c r="F1731" s="133" t="n">
        <v>45602</v>
      </c>
      <c r="G1731" s="67" t="str">
        <f aca="false">IF(I1731&gt;0,"Targeted Dealer","-")</f>
        <v>Targeted Dealer</v>
      </c>
      <c r="H1731" s="24"/>
      <c r="I1731" s="68" t="n">
        <v>650</v>
      </c>
      <c r="J1731" s="147" t="n">
        <f aca="false">I1731/$J$1*$E$1</f>
        <v>13566.1290322581</v>
      </c>
      <c r="K1731" s="97" t="n">
        <v>568.25</v>
      </c>
      <c r="L1731" s="148" t="n">
        <f aca="false">K1731-J1731</f>
        <v>-12997.8790322581</v>
      </c>
      <c r="M1731" s="148" t="n">
        <f aca="false">IFERROR((K1731/J1731%),"-")</f>
        <v>4.18874093449055</v>
      </c>
      <c r="N1731" s="100" t="n">
        <v>405.75</v>
      </c>
      <c r="O1731" s="98" t="str">
        <f aca="false">IF(F1731&lt;=$P$2,"Nov","")</f>
        <v>Nov</v>
      </c>
      <c r="P1731" s="97" t="n">
        <v>405.75</v>
      </c>
      <c r="Q1731" s="149" t="n">
        <f aca="false">K1731-P1731</f>
        <v>162.5</v>
      </c>
      <c r="R1731" s="98" t="n">
        <f aca="false">IFERROR(IF(O1731="Nov",(K1731/P1731-1)),0)</f>
        <v>0.400492914356131</v>
      </c>
      <c r="S1731" s="100" t="str">
        <f aca="false">IF(N1731&gt;0,IF(O1731="","-",IF(R1731&lt;0%,"DEGROWTH","GROWTH")))</f>
        <v>GROWTH</v>
      </c>
      <c r="T1731" s="101" t="n">
        <v>0</v>
      </c>
      <c r="U1731" s="101" t="str">
        <f aca="false">IF(F1731&lt;=$V$2,"Dec","")</f>
        <v>Dec</v>
      </c>
      <c r="V1731" s="97" t="n">
        <v>0</v>
      </c>
      <c r="W1731" s="104" t="n">
        <f aca="false">K1731-V1731</f>
        <v>568.25</v>
      </c>
      <c r="X1731" s="103" t="n">
        <f aca="false">IFERROR(IF(U1731="Dec",(K1731/V1731-1)),0)</f>
        <v>0</v>
      </c>
      <c r="Y1731" s="106" t="b">
        <f aca="false">IF(T1731&gt;0,IF(U1731="","-",IF(X1731&lt;0%,"DEGROWTH","GROWTH")))</f>
        <v>0</v>
      </c>
      <c r="Z1731" s="24" t="n">
        <v>0</v>
      </c>
      <c r="AA1731" s="24" t="n">
        <f aca="false">IF(H1731&gt;0,1,0)</f>
        <v>0</v>
      </c>
      <c r="AB1731" s="3" t="n">
        <v>1000004165</v>
      </c>
      <c r="AC1731" s="3"/>
    </row>
    <row r="1732" customFormat="false" ht="14.25" hidden="true" customHeight="true" outlineLevel="0" collapsed="false">
      <c r="A1732" s="23" t="s">
        <v>134</v>
      </c>
      <c r="B1732" s="65" t="s">
        <v>77</v>
      </c>
      <c r="C1732" s="65" t="s">
        <v>2937</v>
      </c>
      <c r="D1732" s="65" t="n">
        <v>1000004164</v>
      </c>
      <c r="E1732" s="66" t="s">
        <v>2938</v>
      </c>
      <c r="F1732" s="133" t="n">
        <v>45602</v>
      </c>
      <c r="G1732" s="67" t="str">
        <f aca="false">IF(I1732&gt;0,"Targeted Dealer","-")</f>
        <v>Targeted Dealer</v>
      </c>
      <c r="H1732" s="24"/>
      <c r="I1732" s="68" t="n">
        <v>35</v>
      </c>
      <c r="J1732" s="147" t="n">
        <f aca="false">I1732/$J$1*$E$1</f>
        <v>730.483870967742</v>
      </c>
      <c r="K1732" s="97" t="n">
        <v>38</v>
      </c>
      <c r="L1732" s="148" t="n">
        <f aca="false">K1732-J1732</f>
        <v>-692.483870967742</v>
      </c>
      <c r="M1732" s="148" t="n">
        <f aca="false">IFERROR((K1732/J1732%),"-")</f>
        <v>5.20203135349967</v>
      </c>
      <c r="N1732" s="100" t="n">
        <v>15</v>
      </c>
      <c r="O1732" s="98" t="str">
        <f aca="false">IF(F1732&lt;=$P$2,"Nov","")</f>
        <v>Nov</v>
      </c>
      <c r="P1732" s="97" t="n">
        <v>15</v>
      </c>
      <c r="Q1732" s="149" t="n">
        <f aca="false">K1732-P1732</f>
        <v>23</v>
      </c>
      <c r="R1732" s="98" t="n">
        <f aca="false">IFERROR(IF(O1732="Nov",(K1732/P1732-1)),0)</f>
        <v>1.53333333333333</v>
      </c>
      <c r="S1732" s="100" t="str">
        <f aca="false">IF(N1732&gt;0,IF(O1732="","-",IF(R1732&lt;0%,"DEGROWTH","GROWTH")))</f>
        <v>GROWTH</v>
      </c>
      <c r="T1732" s="101" t="n">
        <v>0</v>
      </c>
      <c r="U1732" s="101" t="str">
        <f aca="false">IF(F1732&lt;=$V$2,"Dec","")</f>
        <v>Dec</v>
      </c>
      <c r="V1732" s="97" t="n">
        <v>0</v>
      </c>
      <c r="W1732" s="104" t="n">
        <f aca="false">K1732-V1732</f>
        <v>38</v>
      </c>
      <c r="X1732" s="103" t="n">
        <f aca="false">IFERROR(IF(U1732="Dec",(K1732/V1732-1)),0)</f>
        <v>0</v>
      </c>
      <c r="Y1732" s="106" t="b">
        <f aca="false">IF(T1732&gt;0,IF(U1732="","-",IF(X1732&lt;0%,"DEGROWTH","GROWTH")))</f>
        <v>0</v>
      </c>
      <c r="Z1732" s="24" t="n">
        <v>0</v>
      </c>
      <c r="AA1732" s="24" t="n">
        <f aca="false">IF(H1732&gt;0,1,0)</f>
        <v>0</v>
      </c>
      <c r="AB1732" s="3" t="n">
        <v>1000004164</v>
      </c>
      <c r="AC1732" s="3"/>
    </row>
    <row r="1733" customFormat="false" ht="14.25" hidden="true" customHeight="true" outlineLevel="0" collapsed="false">
      <c r="A1733" s="23" t="s">
        <v>4046</v>
      </c>
      <c r="B1733" s="65" t="s">
        <v>103</v>
      </c>
      <c r="C1733" s="65" t="s">
        <v>2939</v>
      </c>
      <c r="D1733" s="65" t="n">
        <v>1000004158</v>
      </c>
      <c r="E1733" s="66" t="s">
        <v>2940</v>
      </c>
      <c r="F1733" s="133" t="n">
        <v>45594</v>
      </c>
      <c r="G1733" s="67" t="str">
        <f aca="false">IF(I1733&gt;0,"Targeted Dealer","-")</f>
        <v>-</v>
      </c>
      <c r="H1733" s="24"/>
      <c r="I1733" s="68" t="n">
        <v>0</v>
      </c>
      <c r="J1733" s="147" t="n">
        <f aca="false">I1733/$J$1*$E$1</f>
        <v>0</v>
      </c>
      <c r="K1733" s="97" t="n">
        <v>25</v>
      </c>
      <c r="L1733" s="148" t="n">
        <f aca="false">K1733-J1733</f>
        <v>25</v>
      </c>
      <c r="M1733" s="148" t="str">
        <f aca="false">IFERROR((K1733/J1733%),"-")</f>
        <v>-</v>
      </c>
      <c r="N1733" s="100" t="n">
        <v>36</v>
      </c>
      <c r="O1733" s="98" t="str">
        <f aca="false">IF(F1733&lt;=$P$2,"Nov","")</f>
        <v>Nov</v>
      </c>
      <c r="P1733" s="97" t="n">
        <v>36</v>
      </c>
      <c r="Q1733" s="149" t="n">
        <f aca="false">K1733-P1733</f>
        <v>-11</v>
      </c>
      <c r="R1733" s="98" t="n">
        <f aca="false">IFERROR(IF(O1733="Nov",(K1733/P1733-1)),0)</f>
        <v>-0.305555555555556</v>
      </c>
      <c r="S1733" s="100" t="str">
        <f aca="false">IF(N1733&gt;0,IF(O1733="","-",IF(R1733&lt;0%,"DEGROWTH","GROWTH")))</f>
        <v>DEGROWTH</v>
      </c>
      <c r="T1733" s="101" t="n">
        <v>0</v>
      </c>
      <c r="U1733" s="101" t="str">
        <f aca="false">IF(F1733&lt;=$V$2,"Dec","")</f>
        <v>Dec</v>
      </c>
      <c r="V1733" s="97" t="n">
        <v>0</v>
      </c>
      <c r="W1733" s="104" t="n">
        <f aca="false">K1733-V1733</f>
        <v>25</v>
      </c>
      <c r="X1733" s="103" t="n">
        <f aca="false">IFERROR(IF(U1733="Dec",(K1733/V1733-1)),0)</f>
        <v>0</v>
      </c>
      <c r="Y1733" s="106" t="b">
        <f aca="false">IF(T1733&gt;0,IF(U1733="","-",IF(X1733&lt;0%,"DEGROWTH","GROWTH")))</f>
        <v>0</v>
      </c>
      <c r="Z1733" s="24" t="n">
        <v>0</v>
      </c>
      <c r="AA1733" s="24" t="n">
        <f aca="false">IF(H1733&gt;0,1,0)</f>
        <v>0</v>
      </c>
      <c r="AB1733" s="3" t="n">
        <v>1000004158</v>
      </c>
      <c r="AC1733" s="3"/>
    </row>
    <row r="1734" customFormat="false" ht="14.25" hidden="true" customHeight="true" outlineLevel="0" collapsed="false">
      <c r="A1734" s="23" t="s">
        <v>134</v>
      </c>
      <c r="B1734" s="65" t="s">
        <v>77</v>
      </c>
      <c r="C1734" s="65" t="s">
        <v>2941</v>
      </c>
      <c r="D1734" s="65" t="n">
        <v>1000004163</v>
      </c>
      <c r="E1734" s="66" t="s">
        <v>2942</v>
      </c>
      <c r="F1734" s="133" t="n">
        <v>45602</v>
      </c>
      <c r="G1734" s="67" t="str">
        <f aca="false">IF(I1734&gt;0,"Targeted Dealer","-")</f>
        <v>Targeted Dealer</v>
      </c>
      <c r="H1734" s="24"/>
      <c r="I1734" s="68" t="n">
        <v>60</v>
      </c>
      <c r="J1734" s="147" t="n">
        <f aca="false">I1734/$J$1*$E$1</f>
        <v>1252.25806451613</v>
      </c>
      <c r="K1734" s="97" t="n">
        <v>97.5</v>
      </c>
      <c r="L1734" s="148" t="n">
        <f aca="false">K1734-J1734</f>
        <v>-1154.75806451613</v>
      </c>
      <c r="M1734" s="148" t="n">
        <f aca="false">IFERROR((K1734/J1734%),"-")</f>
        <v>7.78593508500773</v>
      </c>
      <c r="N1734" s="100" t="n">
        <v>36</v>
      </c>
      <c r="O1734" s="98" t="str">
        <f aca="false">IF(F1734&lt;=$P$2,"Nov","")</f>
        <v>Nov</v>
      </c>
      <c r="P1734" s="97" t="n">
        <v>36</v>
      </c>
      <c r="Q1734" s="149" t="n">
        <f aca="false">K1734-P1734</f>
        <v>61.5</v>
      </c>
      <c r="R1734" s="98" t="n">
        <f aca="false">IFERROR(IF(O1734="Nov",(K1734/P1734-1)),0)</f>
        <v>1.70833333333333</v>
      </c>
      <c r="S1734" s="100" t="str">
        <f aca="false">IF(N1734&gt;0,IF(O1734="","-",IF(R1734&lt;0%,"DEGROWTH","GROWTH")))</f>
        <v>GROWTH</v>
      </c>
      <c r="T1734" s="101" t="n">
        <v>0</v>
      </c>
      <c r="U1734" s="101" t="str">
        <f aca="false">IF(F1734&lt;=$V$2,"Dec","")</f>
        <v>Dec</v>
      </c>
      <c r="V1734" s="97" t="n">
        <v>0</v>
      </c>
      <c r="W1734" s="104" t="n">
        <f aca="false">K1734-V1734</f>
        <v>97.5</v>
      </c>
      <c r="X1734" s="103" t="n">
        <f aca="false">IFERROR(IF(U1734="Dec",(K1734/V1734-1)),0)</f>
        <v>0</v>
      </c>
      <c r="Y1734" s="106" t="b">
        <f aca="false">IF(T1734&gt;0,IF(U1734="","-",IF(X1734&lt;0%,"DEGROWTH","GROWTH")))</f>
        <v>0</v>
      </c>
      <c r="Z1734" s="24" t="n">
        <v>0</v>
      </c>
      <c r="AA1734" s="24" t="n">
        <f aca="false">IF(H1734&gt;0,1,0)</f>
        <v>0</v>
      </c>
      <c r="AB1734" s="3" t="n">
        <v>1000004163</v>
      </c>
      <c r="AC1734" s="3"/>
    </row>
    <row r="1735" customFormat="false" ht="14.25" hidden="true" customHeight="true" outlineLevel="0" collapsed="false">
      <c r="A1735" s="23" t="s">
        <v>133</v>
      </c>
      <c r="B1735" s="65" t="s">
        <v>48</v>
      </c>
      <c r="C1735" s="65" t="s">
        <v>2943</v>
      </c>
      <c r="D1735" s="65" t="n">
        <v>1000004168</v>
      </c>
      <c r="E1735" s="66" t="s">
        <v>2944</v>
      </c>
      <c r="F1735" s="133" t="n">
        <v>45606</v>
      </c>
      <c r="G1735" s="67" t="str">
        <f aca="false">IF(I1735&gt;0,"Targeted Dealer","-")</f>
        <v>Targeted Dealer</v>
      </c>
      <c r="H1735" s="24"/>
      <c r="I1735" s="68" t="n">
        <v>25</v>
      </c>
      <c r="J1735" s="147" t="n">
        <f aca="false">I1735/$J$1*$E$1</f>
        <v>521.774193548387</v>
      </c>
      <c r="K1735" s="97" t="n">
        <v>21</v>
      </c>
      <c r="L1735" s="148" t="n">
        <f aca="false">K1735-J1735</f>
        <v>-500.774193548387</v>
      </c>
      <c r="M1735" s="148" t="n">
        <f aca="false">IFERROR((K1735/J1735%),"-")</f>
        <v>4.02472952086553</v>
      </c>
      <c r="N1735" s="100" t="n">
        <v>22</v>
      </c>
      <c r="O1735" s="98" t="str">
        <f aca="false">IF(F1735&lt;=$P$2,"Nov","")</f>
        <v>Nov</v>
      </c>
      <c r="P1735" s="97" t="n">
        <v>22</v>
      </c>
      <c r="Q1735" s="149" t="n">
        <f aca="false">K1735-P1735</f>
        <v>-1</v>
      </c>
      <c r="R1735" s="98" t="n">
        <f aca="false">IFERROR(IF(O1735="Nov",(K1735/P1735-1)),0)</f>
        <v>-0.0454545454545454</v>
      </c>
      <c r="S1735" s="100" t="str">
        <f aca="false">IF(N1735&gt;0,IF(O1735="","-",IF(R1735&lt;0%,"DEGROWTH","GROWTH")))</f>
        <v>DEGROWTH</v>
      </c>
      <c r="T1735" s="101" t="n">
        <v>0</v>
      </c>
      <c r="U1735" s="101" t="str">
        <f aca="false">IF(F1735&lt;=$V$2,"Dec","")</f>
        <v>Dec</v>
      </c>
      <c r="V1735" s="97" t="n">
        <v>0</v>
      </c>
      <c r="W1735" s="104" t="n">
        <f aca="false">K1735-V1735</f>
        <v>21</v>
      </c>
      <c r="X1735" s="103" t="n">
        <f aca="false">IFERROR(IF(U1735="Dec",(K1735/V1735-1)),0)</f>
        <v>0</v>
      </c>
      <c r="Y1735" s="106" t="b">
        <f aca="false">IF(T1735&gt;0,IF(U1735="","-",IF(X1735&lt;0%,"DEGROWTH","GROWTH")))</f>
        <v>0</v>
      </c>
      <c r="Z1735" s="24" t="n">
        <v>0</v>
      </c>
      <c r="AA1735" s="24"/>
      <c r="AB1735" s="3" t="n">
        <v>1000004168</v>
      </c>
      <c r="AC1735" s="3"/>
    </row>
    <row r="1736" customFormat="false" ht="14.25" hidden="true" customHeight="true" outlineLevel="0" collapsed="false">
      <c r="A1736" s="23" t="s">
        <v>130</v>
      </c>
      <c r="B1736" s="65" t="s">
        <v>122</v>
      </c>
      <c r="C1736" s="65" t="s">
        <v>448</v>
      </c>
      <c r="D1736" s="65" t="n">
        <v>1000001683</v>
      </c>
      <c r="E1736" s="66" t="s">
        <v>449</v>
      </c>
      <c r="F1736" s="133" t="n">
        <v>41303</v>
      </c>
      <c r="G1736" s="67" t="str">
        <f aca="false">IF(I1736&gt;0,"Targeted Dealer","-")</f>
        <v>Targeted Dealer</v>
      </c>
      <c r="H1736" s="24"/>
      <c r="I1736" s="68" t="n">
        <v>10</v>
      </c>
      <c r="J1736" s="147" t="n">
        <f aca="false">I1736/$J$1*$E$1</f>
        <v>208.709677419355</v>
      </c>
      <c r="K1736" s="97" t="n">
        <v>0</v>
      </c>
      <c r="L1736" s="148" t="n">
        <f aca="false">K1736-J1736</f>
        <v>-208.709677419355</v>
      </c>
      <c r="M1736" s="148" t="n">
        <f aca="false">IFERROR((K1736/J1736%),"-")</f>
        <v>0</v>
      </c>
      <c r="N1736" s="100" t="n">
        <v>10</v>
      </c>
      <c r="O1736" s="98" t="str">
        <f aca="false">IF(F1736&lt;=$P$2,"Nov","")</f>
        <v>Nov</v>
      </c>
      <c r="P1736" s="97" t="n">
        <v>10</v>
      </c>
      <c r="Q1736" s="149" t="n">
        <f aca="false">K1736-P1736</f>
        <v>-10</v>
      </c>
      <c r="R1736" s="98" t="n">
        <f aca="false">IFERROR(IF(O1736="Nov",(K1736/P1736-1)),0)</f>
        <v>-1</v>
      </c>
      <c r="S1736" s="100" t="str">
        <f aca="false">IF(N1736&gt;0,IF(O1736="","-",IF(R1736&lt;0%,"DEGROWTH","GROWTH")))</f>
        <v>DEGROWTH</v>
      </c>
      <c r="T1736" s="101" t="n">
        <v>15</v>
      </c>
      <c r="U1736" s="101" t="str">
        <f aca="false">IF(F1736&lt;=$V$2,"Dec","")</f>
        <v>Dec</v>
      </c>
      <c r="V1736" s="97" t="n">
        <v>15</v>
      </c>
      <c r="W1736" s="104" t="n">
        <f aca="false">K1736-V1736</f>
        <v>-15</v>
      </c>
      <c r="X1736" s="103" t="n">
        <f aca="false">IFERROR(IF(U1736="Dec",(K1736/V1736-1)),0)</f>
        <v>-1</v>
      </c>
      <c r="Y1736" s="104" t="str">
        <f aca="false">IF(T1736&gt;0,IF(U1736="","-",IF(X1736&lt;0%,"DEGROWTH","GROWTH")))</f>
        <v>DEGROWTH</v>
      </c>
      <c r="Z1736" s="24" t="n">
        <v>1</v>
      </c>
      <c r="AA1736" s="24"/>
      <c r="AB1736" s="3" t="n">
        <v>1000001683</v>
      </c>
      <c r="AC1736" s="3"/>
    </row>
    <row r="1737" customFormat="false" ht="14.25" hidden="true" customHeight="true" outlineLevel="0" collapsed="false">
      <c r="A1737" s="23" t="s">
        <v>130</v>
      </c>
      <c r="B1737" s="65" t="s">
        <v>115</v>
      </c>
      <c r="C1737" s="65" t="s">
        <v>4663</v>
      </c>
      <c r="D1737" s="65" t="n">
        <v>1000003364</v>
      </c>
      <c r="E1737" s="66" t="s">
        <v>4664</v>
      </c>
      <c r="F1737" s="133" t="n">
        <v>44975</v>
      </c>
      <c r="G1737" s="67" t="str">
        <f aca="false">IF(I1737&gt;0,"Targeted Dealer","-")</f>
        <v>-</v>
      </c>
      <c r="H1737" s="24"/>
      <c r="I1737" s="68" t="n">
        <v>0</v>
      </c>
      <c r="J1737" s="147" t="n">
        <f aca="false">I1737/$J$1*$E$1</f>
        <v>0</v>
      </c>
      <c r="K1737" s="97" t="n">
        <v>0</v>
      </c>
      <c r="L1737" s="148" t="n">
        <f aca="false">K1737-J1737</f>
        <v>0</v>
      </c>
      <c r="M1737" s="148" t="str">
        <f aca="false">IFERROR((K1737/J1737%),"-")</f>
        <v>-</v>
      </c>
      <c r="N1737" s="100" t="n">
        <v>25</v>
      </c>
      <c r="O1737" s="98" t="str">
        <f aca="false">IF(F1737&lt;=$P$2,"Nov","")</f>
        <v>Nov</v>
      </c>
      <c r="P1737" s="97" t="n">
        <v>25</v>
      </c>
      <c r="Q1737" s="149" t="n">
        <f aca="false">K1737-P1737</f>
        <v>-25</v>
      </c>
      <c r="R1737" s="98" t="n">
        <f aca="false">IFERROR(IF(O1737="Nov",(K1737/P1737-1)),0)</f>
        <v>-1</v>
      </c>
      <c r="S1737" s="100" t="str">
        <f aca="false">IF(N1737&gt;0,IF(O1737="","-",IF(R1737&lt;0%,"DEGROWTH","GROWTH")))</f>
        <v>DEGROWTH</v>
      </c>
      <c r="T1737" s="101" t="n">
        <v>0</v>
      </c>
      <c r="U1737" s="101" t="str">
        <f aca="false">IF(F1737&lt;=$V$2,"Dec","")</f>
        <v>Dec</v>
      </c>
      <c r="V1737" s="97" t="n">
        <v>0</v>
      </c>
      <c r="W1737" s="104" t="n">
        <f aca="false">K1737-V1737</f>
        <v>0</v>
      </c>
      <c r="X1737" s="103" t="n">
        <f aca="false">IFERROR(IF(U1737="Dec",(K1737/V1737-1)),0)</f>
        <v>0</v>
      </c>
      <c r="Y1737" s="106" t="b">
        <f aca="false">IF(T1737&gt;0,IF(U1737="","-",IF(X1737&lt;0%,"DEGROWTH","GROWTH")))</f>
        <v>0</v>
      </c>
      <c r="Z1737" s="24" t="n">
        <v>1</v>
      </c>
      <c r="AA1737" s="24"/>
      <c r="AB1737" s="3" t="n">
        <v>1000003364</v>
      </c>
      <c r="AC1737" s="3"/>
    </row>
    <row r="1738" customFormat="false" ht="14.25" hidden="true" customHeight="true" outlineLevel="0" collapsed="false">
      <c r="A1738" s="23" t="s">
        <v>133</v>
      </c>
      <c r="B1738" s="65" t="s">
        <v>21</v>
      </c>
      <c r="C1738" s="65" t="s">
        <v>2945</v>
      </c>
      <c r="D1738" s="65" t="n">
        <v>1000004167</v>
      </c>
      <c r="E1738" s="66" t="s">
        <v>2946</v>
      </c>
      <c r="F1738" s="133" t="n">
        <v>45606</v>
      </c>
      <c r="G1738" s="67" t="str">
        <f aca="false">IF(I1738&gt;0,"Targeted Dealer","-")</f>
        <v>Targeted Dealer</v>
      </c>
      <c r="H1738" s="24"/>
      <c r="I1738" s="68" t="n">
        <v>20</v>
      </c>
      <c r="J1738" s="147" t="n">
        <f aca="false">I1738/$J$1*$E$1</f>
        <v>417.41935483871</v>
      </c>
      <c r="K1738" s="97" t="n">
        <v>59</v>
      </c>
      <c r="L1738" s="148" t="n">
        <f aca="false">K1738-J1738</f>
        <v>-358.41935483871</v>
      </c>
      <c r="M1738" s="148" t="n">
        <f aca="false">IFERROR((K1738/J1738%),"-")</f>
        <v>14.1344667697063</v>
      </c>
      <c r="N1738" s="100" t="n">
        <v>26</v>
      </c>
      <c r="O1738" s="98" t="str">
        <f aca="false">IF(F1738&lt;=$P$2,"Nov","")</f>
        <v>Nov</v>
      </c>
      <c r="P1738" s="97" t="n">
        <v>26</v>
      </c>
      <c r="Q1738" s="149" t="n">
        <f aca="false">K1738-P1738</f>
        <v>33</v>
      </c>
      <c r="R1738" s="98" t="n">
        <f aca="false">IFERROR(IF(O1738="Nov",(K1738/P1738-1)),0)</f>
        <v>1.26923076923077</v>
      </c>
      <c r="S1738" s="100" t="str">
        <f aca="false">IF(N1738&gt;0,IF(O1738="","-",IF(R1738&lt;0%,"DEGROWTH","GROWTH")))</f>
        <v>GROWTH</v>
      </c>
      <c r="T1738" s="101" t="n">
        <v>0</v>
      </c>
      <c r="U1738" s="101" t="str">
        <f aca="false">IF(F1738&lt;=$V$2,"Dec","")</f>
        <v>Dec</v>
      </c>
      <c r="V1738" s="97" t="n">
        <v>0</v>
      </c>
      <c r="W1738" s="104" t="n">
        <f aca="false">K1738-V1738</f>
        <v>59</v>
      </c>
      <c r="X1738" s="103" t="n">
        <f aca="false">IFERROR(IF(U1738="Dec",(K1738/V1738-1)),0)</f>
        <v>0</v>
      </c>
      <c r="Y1738" s="106" t="b">
        <f aca="false">IF(T1738&gt;0,IF(U1738="","-",IF(X1738&lt;0%,"DEGROWTH","GROWTH")))</f>
        <v>0</v>
      </c>
      <c r="Z1738" s="24" t="n">
        <v>0</v>
      </c>
      <c r="AA1738" s="24"/>
      <c r="AB1738" s="3" t="n">
        <v>1000004167</v>
      </c>
      <c r="AC1738" s="3"/>
    </row>
    <row r="1739" customFormat="false" ht="14.25" hidden="true" customHeight="true" outlineLevel="0" collapsed="false">
      <c r="A1739" s="23" t="s">
        <v>134</v>
      </c>
      <c r="B1739" s="65" t="s">
        <v>83</v>
      </c>
      <c r="C1739" s="65" t="s">
        <v>4148</v>
      </c>
      <c r="D1739" s="65" t="n">
        <v>1000003624</v>
      </c>
      <c r="E1739" s="66" t="s">
        <v>4149</v>
      </c>
      <c r="F1739" s="133" t="n">
        <v>45112</v>
      </c>
      <c r="G1739" s="67" t="str">
        <f aca="false">IF(I1739&gt;0,"Targeted Dealer","-")</f>
        <v>Targeted Dealer</v>
      </c>
      <c r="H1739" s="24"/>
      <c r="I1739" s="68" t="n">
        <v>20</v>
      </c>
      <c r="J1739" s="147" t="n">
        <f aca="false">I1739/$J$1*$E$1</f>
        <v>417.41935483871</v>
      </c>
      <c r="K1739" s="97" t="n">
        <v>0</v>
      </c>
      <c r="L1739" s="148" t="n">
        <f aca="false">K1739-J1739</f>
        <v>-417.41935483871</v>
      </c>
      <c r="M1739" s="148" t="n">
        <f aca="false">IFERROR((K1739/J1739%),"-")</f>
        <v>0</v>
      </c>
      <c r="N1739" s="100" t="n">
        <v>2.5</v>
      </c>
      <c r="O1739" s="98" t="str">
        <f aca="false">IF(F1739&lt;=$P$2,"Nov","")</f>
        <v>Nov</v>
      </c>
      <c r="P1739" s="97" t="n">
        <v>2.5</v>
      </c>
      <c r="Q1739" s="149" t="n">
        <f aca="false">K1739-P1739</f>
        <v>-2.5</v>
      </c>
      <c r="R1739" s="98" t="n">
        <f aca="false">IFERROR(IF(O1739="Nov",(K1739/P1739-1)),0)</f>
        <v>-1</v>
      </c>
      <c r="S1739" s="100" t="str">
        <f aca="false">IF(N1739&gt;0,IF(O1739="","-",IF(R1739&lt;0%,"DEGROWTH","GROWTH")))</f>
        <v>DEGROWTH</v>
      </c>
      <c r="T1739" s="101" t="n">
        <v>0</v>
      </c>
      <c r="U1739" s="101" t="str">
        <f aca="false">IF(F1739&lt;=$V$2,"Dec","")</f>
        <v>Dec</v>
      </c>
      <c r="V1739" s="97" t="n">
        <v>0</v>
      </c>
      <c r="W1739" s="104" t="n">
        <f aca="false">K1739-V1739</f>
        <v>0</v>
      </c>
      <c r="X1739" s="103" t="n">
        <f aca="false">IFERROR(IF(U1739="Dec",(K1739/V1739-1)),0)</f>
        <v>0</v>
      </c>
      <c r="Y1739" s="106" t="b">
        <f aca="false">IF(T1739&gt;0,IF(U1739="","-",IF(X1739&lt;0%,"DEGROWTH","GROWTH")))</f>
        <v>0</v>
      </c>
      <c r="Z1739" s="24" t="n">
        <v>1</v>
      </c>
      <c r="AA1739" s="24"/>
      <c r="AB1739" s="3" t="n">
        <v>1000003624</v>
      </c>
      <c r="AC1739" s="3"/>
    </row>
    <row r="1740" customFormat="false" ht="14.25" hidden="true" customHeight="true" outlineLevel="0" collapsed="false">
      <c r="A1740" s="23" t="s">
        <v>134</v>
      </c>
      <c r="B1740" s="65" t="s">
        <v>83</v>
      </c>
      <c r="C1740" s="65" t="s">
        <v>2947</v>
      </c>
      <c r="D1740" s="65" t="n">
        <v>1000004169</v>
      </c>
      <c r="E1740" s="66" t="s">
        <v>2948</v>
      </c>
      <c r="F1740" s="133" t="n">
        <v>45606</v>
      </c>
      <c r="G1740" s="67" t="str">
        <f aca="false">IF(I1740&gt;0,"Targeted Dealer","-")</f>
        <v>Targeted Dealer</v>
      </c>
      <c r="H1740" s="24"/>
      <c r="I1740" s="68" t="n">
        <v>25</v>
      </c>
      <c r="J1740" s="147" t="n">
        <f aca="false">I1740/$J$1*$E$1</f>
        <v>521.774193548387</v>
      </c>
      <c r="K1740" s="97" t="n">
        <v>37.5</v>
      </c>
      <c r="L1740" s="148" t="n">
        <f aca="false">K1740-J1740</f>
        <v>-484.274193548387</v>
      </c>
      <c r="M1740" s="148" t="n">
        <f aca="false">IFERROR((K1740/J1740%),"-")</f>
        <v>7.1870170015456</v>
      </c>
      <c r="N1740" s="100" t="n">
        <v>10</v>
      </c>
      <c r="O1740" s="98" t="str">
        <f aca="false">IF(F1740&lt;=$P$2,"Nov","")</f>
        <v>Nov</v>
      </c>
      <c r="P1740" s="97" t="n">
        <v>10</v>
      </c>
      <c r="Q1740" s="149" t="n">
        <f aca="false">K1740-P1740</f>
        <v>27.5</v>
      </c>
      <c r="R1740" s="98" t="n">
        <f aca="false">IFERROR(IF(O1740="Nov",(K1740/P1740-1)),0)</f>
        <v>2.75</v>
      </c>
      <c r="S1740" s="100" t="str">
        <f aca="false">IF(N1740&gt;0,IF(O1740="","-",IF(R1740&lt;0%,"DEGROWTH","GROWTH")))</f>
        <v>GROWTH</v>
      </c>
      <c r="T1740" s="101" t="n">
        <v>0</v>
      </c>
      <c r="U1740" s="101" t="str">
        <f aca="false">IF(F1740&lt;=$V$2,"Dec","")</f>
        <v>Dec</v>
      </c>
      <c r="V1740" s="97" t="n">
        <v>0</v>
      </c>
      <c r="W1740" s="104" t="n">
        <f aca="false">K1740-V1740</f>
        <v>37.5</v>
      </c>
      <c r="X1740" s="103" t="n">
        <f aca="false">IFERROR(IF(U1740="Dec",(K1740/V1740-1)),0)</f>
        <v>0</v>
      </c>
      <c r="Y1740" s="106" t="b">
        <f aca="false">IF(T1740&gt;0,IF(U1740="","-",IF(X1740&lt;0%,"DEGROWTH","GROWTH")))</f>
        <v>0</v>
      </c>
      <c r="Z1740" s="24" t="n">
        <v>0</v>
      </c>
      <c r="AA1740" s="24"/>
      <c r="AB1740" s="3" t="n">
        <v>1000004169</v>
      </c>
      <c r="AC1740" s="3"/>
    </row>
    <row r="1741" customFormat="false" ht="14.25" hidden="true" customHeight="true" outlineLevel="0" collapsed="false">
      <c r="A1741" s="23" t="s">
        <v>134</v>
      </c>
      <c r="B1741" s="65" t="s">
        <v>84</v>
      </c>
      <c r="C1741" s="65" t="s">
        <v>2949</v>
      </c>
      <c r="D1741" s="65" t="n">
        <v>1000000378</v>
      </c>
      <c r="E1741" s="66" t="s">
        <v>2950</v>
      </c>
      <c r="F1741" s="133" t="n">
        <v>43911</v>
      </c>
      <c r="G1741" s="67" t="str">
        <f aca="false">IF(I1741&gt;0,"Targeted Dealer","-")</f>
        <v>Targeted Dealer</v>
      </c>
      <c r="H1741" s="24"/>
      <c r="I1741" s="68" t="n">
        <v>30</v>
      </c>
      <c r="J1741" s="147" t="n">
        <f aca="false">I1741/$J$1*$E$1</f>
        <v>626.129032258065</v>
      </c>
      <c r="K1741" s="97" t="n">
        <v>76.2</v>
      </c>
      <c r="L1741" s="148" t="n">
        <f aca="false">K1741-J1741</f>
        <v>-549.929032258065</v>
      </c>
      <c r="M1741" s="148" t="n">
        <f aca="false">IFERROR((K1741/J1741%),"-")</f>
        <v>12.1700154559505</v>
      </c>
      <c r="N1741" s="100" t="n">
        <v>11</v>
      </c>
      <c r="O1741" s="98" t="str">
        <f aca="false">IF(F1741&lt;=$P$2,"Nov","")</f>
        <v>Nov</v>
      </c>
      <c r="P1741" s="97" t="n">
        <v>11</v>
      </c>
      <c r="Q1741" s="149" t="n">
        <f aca="false">K1741-P1741</f>
        <v>65.2</v>
      </c>
      <c r="R1741" s="98" t="n">
        <f aca="false">IFERROR(IF(O1741="Nov",(K1741/P1741-1)),0)</f>
        <v>5.92727272727273</v>
      </c>
      <c r="S1741" s="100" t="str">
        <f aca="false">IF(N1741&gt;0,IF(O1741="","-",IF(R1741&lt;0%,"DEGROWTH","GROWTH")))</f>
        <v>GROWTH</v>
      </c>
      <c r="T1741" s="101" t="n">
        <v>0</v>
      </c>
      <c r="U1741" s="101" t="str">
        <f aca="false">IF(F1741&lt;=$V$2,"Dec","")</f>
        <v>Dec</v>
      </c>
      <c r="V1741" s="97" t="n">
        <v>0</v>
      </c>
      <c r="W1741" s="104" t="n">
        <f aca="false">K1741-V1741</f>
        <v>76.2</v>
      </c>
      <c r="X1741" s="103" t="n">
        <f aca="false">IFERROR(IF(U1741="Dec",(K1741/V1741-1)),0)</f>
        <v>0</v>
      </c>
      <c r="Y1741" s="106" t="b">
        <f aca="false">IF(T1741&gt;0,IF(U1741="","-",IF(X1741&lt;0%,"DEGROWTH","GROWTH")))</f>
        <v>0</v>
      </c>
      <c r="Z1741" s="24" t="n">
        <v>0</v>
      </c>
      <c r="AA1741" s="24"/>
      <c r="AB1741" s="3" t="n">
        <v>1000000378</v>
      </c>
      <c r="AC1741" s="3"/>
    </row>
    <row r="1742" customFormat="false" ht="14.25" hidden="true" customHeight="true" outlineLevel="0" collapsed="false">
      <c r="A1742" s="23" t="s">
        <v>4046</v>
      </c>
      <c r="B1742" s="65" t="s">
        <v>95</v>
      </c>
      <c r="C1742" s="65" t="s">
        <v>2951</v>
      </c>
      <c r="D1742" s="65" t="n">
        <v>1000001366</v>
      </c>
      <c r="E1742" s="66" t="s">
        <v>2952</v>
      </c>
      <c r="F1742" s="133" t="n">
        <v>44054</v>
      </c>
      <c r="G1742" s="67" t="str">
        <f aca="false">IF(I1742&gt;0,"Targeted Dealer","-")</f>
        <v>-</v>
      </c>
      <c r="H1742" s="24"/>
      <c r="I1742" s="68" t="n">
        <v>0</v>
      </c>
      <c r="J1742" s="147" t="n">
        <f aca="false">I1742/$J$1*$E$1</f>
        <v>0</v>
      </c>
      <c r="K1742" s="97" t="n">
        <v>0</v>
      </c>
      <c r="L1742" s="148" t="n">
        <f aca="false">K1742-J1742</f>
        <v>0</v>
      </c>
      <c r="M1742" s="148" t="str">
        <f aca="false">IFERROR((K1742/J1742%),"-")</f>
        <v>-</v>
      </c>
      <c r="N1742" s="100" t="n">
        <v>3.5</v>
      </c>
      <c r="O1742" s="98" t="str">
        <f aca="false">IF(F1742&lt;=$P$2,"Nov","")</f>
        <v>Nov</v>
      </c>
      <c r="P1742" s="97" t="n">
        <v>3.5</v>
      </c>
      <c r="Q1742" s="149" t="n">
        <f aca="false">K1742-P1742</f>
        <v>-3.5</v>
      </c>
      <c r="R1742" s="98" t="n">
        <f aca="false">IFERROR(IF(O1742="Nov",(K1742/P1742-1)),0)</f>
        <v>-1</v>
      </c>
      <c r="S1742" s="100" t="str">
        <f aca="false">IF(N1742&gt;0,IF(O1742="","-",IF(R1742&lt;0%,"DEGROWTH","GROWTH")))</f>
        <v>DEGROWTH</v>
      </c>
      <c r="T1742" s="101" t="n">
        <v>0</v>
      </c>
      <c r="U1742" s="101" t="str">
        <f aca="false">IF(F1742&lt;=$V$2,"Dec","")</f>
        <v>Dec</v>
      </c>
      <c r="V1742" s="97" t="n">
        <v>0</v>
      </c>
      <c r="W1742" s="104" t="n">
        <f aca="false">K1742-V1742</f>
        <v>0</v>
      </c>
      <c r="X1742" s="103" t="n">
        <f aca="false">IFERROR(IF(U1742="Dec",(K1742/V1742-1)),0)</f>
        <v>0</v>
      </c>
      <c r="Y1742" s="106" t="b">
        <f aca="false">IF(T1742&gt;0,IF(U1742="","-",IF(X1742&lt;0%,"DEGROWTH","GROWTH")))</f>
        <v>0</v>
      </c>
      <c r="Z1742" s="24" t="n">
        <v>1</v>
      </c>
      <c r="AA1742" s="24"/>
      <c r="AB1742" s="3" t="n">
        <v>1000001366</v>
      </c>
      <c r="AC1742" s="3"/>
    </row>
    <row r="1743" customFormat="false" ht="14.25" hidden="true" customHeight="true" outlineLevel="0" collapsed="false">
      <c r="A1743" s="23" t="s">
        <v>133</v>
      </c>
      <c r="B1743" s="65" t="s">
        <v>52</v>
      </c>
      <c r="C1743" s="65" t="s">
        <v>2953</v>
      </c>
      <c r="D1743" s="65" t="n">
        <v>1000004159</v>
      </c>
      <c r="E1743" s="66" t="s">
        <v>2954</v>
      </c>
      <c r="F1743" s="133" t="n">
        <v>45594</v>
      </c>
      <c r="G1743" s="67" t="str">
        <f aca="false">IF(I1743&gt;0,"Targeted Dealer","-")</f>
        <v>Targeted Dealer</v>
      </c>
      <c r="H1743" s="24"/>
      <c r="I1743" s="68" t="n">
        <v>100</v>
      </c>
      <c r="J1743" s="147" t="n">
        <f aca="false">I1743/$J$1*$E$1</f>
        <v>2087.09677419355</v>
      </c>
      <c r="K1743" s="97" t="n">
        <v>120</v>
      </c>
      <c r="L1743" s="148" t="n">
        <f aca="false">K1743-J1743</f>
        <v>-1967.09677419355</v>
      </c>
      <c r="M1743" s="148" t="n">
        <f aca="false">IFERROR((K1743/J1743%),"-")</f>
        <v>5.74961360123648</v>
      </c>
      <c r="N1743" s="100" t="n">
        <v>69</v>
      </c>
      <c r="O1743" s="98" t="str">
        <f aca="false">IF(F1743&lt;=$P$2,"Nov","")</f>
        <v>Nov</v>
      </c>
      <c r="P1743" s="97" t="n">
        <v>69</v>
      </c>
      <c r="Q1743" s="149" t="n">
        <f aca="false">K1743-P1743</f>
        <v>51</v>
      </c>
      <c r="R1743" s="98" t="n">
        <f aca="false">IFERROR(IF(O1743="Nov",(K1743/P1743-1)),0)</f>
        <v>0.739130434782609</v>
      </c>
      <c r="S1743" s="100" t="str">
        <f aca="false">IF(N1743&gt;0,IF(O1743="","-",IF(R1743&lt;0%,"DEGROWTH","GROWTH")))</f>
        <v>GROWTH</v>
      </c>
      <c r="T1743" s="101" t="n">
        <v>0</v>
      </c>
      <c r="U1743" s="101" t="str">
        <f aca="false">IF(F1743&lt;=$V$2,"Dec","")</f>
        <v>Dec</v>
      </c>
      <c r="V1743" s="97" t="n">
        <v>0</v>
      </c>
      <c r="W1743" s="104" t="n">
        <f aca="false">K1743-V1743</f>
        <v>120</v>
      </c>
      <c r="X1743" s="103" t="n">
        <f aca="false">IFERROR(IF(U1743="Dec",(K1743/V1743-1)),0)</f>
        <v>0</v>
      </c>
      <c r="Y1743" s="106" t="b">
        <f aca="false">IF(T1743&gt;0,IF(U1743="","-",IF(X1743&lt;0%,"DEGROWTH","GROWTH")))</f>
        <v>0</v>
      </c>
      <c r="Z1743" s="24" t="n">
        <v>0</v>
      </c>
      <c r="AA1743" s="24"/>
      <c r="AB1743" s="3" t="n">
        <v>1000004159</v>
      </c>
      <c r="AC1743" s="3"/>
    </row>
    <row r="1744" customFormat="false" ht="14.25" hidden="true" customHeight="true" outlineLevel="0" collapsed="false">
      <c r="A1744" s="23" t="s">
        <v>133</v>
      </c>
      <c r="B1744" s="65" t="s">
        <v>21</v>
      </c>
      <c r="C1744" s="65" t="s">
        <v>2955</v>
      </c>
      <c r="D1744" s="65" t="n">
        <v>1000004170</v>
      </c>
      <c r="E1744" s="66" t="s">
        <v>2956</v>
      </c>
      <c r="F1744" s="133" t="n">
        <v>45611</v>
      </c>
      <c r="G1744" s="67" t="str">
        <f aca="false">IF(I1744&gt;0,"Targeted Dealer","-")</f>
        <v>Targeted Dealer</v>
      </c>
      <c r="H1744" s="24"/>
      <c r="I1744" s="68" t="n">
        <v>40</v>
      </c>
      <c r="J1744" s="147" t="n">
        <f aca="false">I1744/$J$1*$E$1</f>
        <v>834.838709677419</v>
      </c>
      <c r="K1744" s="97" t="n">
        <v>40</v>
      </c>
      <c r="L1744" s="148" t="n">
        <f aca="false">K1744-J1744</f>
        <v>-794.838709677419</v>
      </c>
      <c r="M1744" s="148" t="n">
        <f aca="false">IFERROR((K1744/J1744%),"-")</f>
        <v>4.79134466769706</v>
      </c>
      <c r="N1744" s="100" t="n">
        <v>21</v>
      </c>
      <c r="O1744" s="98" t="str">
        <f aca="false">IF(F1744&lt;=$P$2,"Nov","")</f>
        <v>Nov</v>
      </c>
      <c r="P1744" s="97" t="n">
        <v>21</v>
      </c>
      <c r="Q1744" s="149" t="n">
        <f aca="false">K1744-P1744</f>
        <v>19</v>
      </c>
      <c r="R1744" s="98" t="n">
        <f aca="false">IFERROR(IF(O1744="Nov",(K1744/P1744-1)),0)</f>
        <v>0.904761904761905</v>
      </c>
      <c r="S1744" s="100" t="str">
        <f aca="false">IF(N1744&gt;0,IF(O1744="","-",IF(R1744&lt;0%,"DEGROWTH","GROWTH")))</f>
        <v>GROWTH</v>
      </c>
      <c r="T1744" s="101" t="n">
        <v>0</v>
      </c>
      <c r="U1744" s="101" t="str">
        <f aca="false">IF(F1744&lt;=$V$2,"Dec","")</f>
        <v>Dec</v>
      </c>
      <c r="V1744" s="97" t="n">
        <v>0</v>
      </c>
      <c r="W1744" s="104" t="n">
        <f aca="false">K1744-V1744</f>
        <v>40</v>
      </c>
      <c r="X1744" s="103" t="n">
        <f aca="false">IFERROR(IF(U1744="Dec",(K1744/V1744-1)),0)</f>
        <v>0</v>
      </c>
      <c r="Y1744" s="106" t="b">
        <f aca="false">IF(T1744&gt;0,IF(U1744="","-",IF(X1744&lt;0%,"DEGROWTH","GROWTH")))</f>
        <v>0</v>
      </c>
      <c r="Z1744" s="24" t="n">
        <v>0</v>
      </c>
      <c r="AA1744" s="24"/>
      <c r="AB1744" s="3" t="n">
        <v>1000004170</v>
      </c>
      <c r="AC1744" s="3"/>
    </row>
    <row r="1745" customFormat="false" ht="14.25" hidden="true" customHeight="true" outlineLevel="0" collapsed="false">
      <c r="A1745" s="23" t="s">
        <v>133</v>
      </c>
      <c r="B1745" s="65" t="s">
        <v>41</v>
      </c>
      <c r="C1745" s="65" t="s">
        <v>2957</v>
      </c>
      <c r="D1745" s="65" t="n">
        <v>1000003041</v>
      </c>
      <c r="E1745" s="66" t="s">
        <v>2958</v>
      </c>
      <c r="F1745" s="133" t="n">
        <v>44847</v>
      </c>
      <c r="G1745" s="67" t="str">
        <f aca="false">IF(I1745&gt;0,"Targeted Dealer","-")</f>
        <v>Targeted Dealer</v>
      </c>
      <c r="H1745" s="24"/>
      <c r="I1745" s="68" t="n">
        <v>65</v>
      </c>
      <c r="J1745" s="147" t="n">
        <f aca="false">I1745/$J$1*$E$1</f>
        <v>1356.61290322581</v>
      </c>
      <c r="K1745" s="97" t="n">
        <v>100</v>
      </c>
      <c r="L1745" s="148" t="n">
        <f aca="false">K1745-J1745</f>
        <v>-1256.61290322581</v>
      </c>
      <c r="M1745" s="148" t="n">
        <f aca="false">IFERROR((K1745/J1745%),"-")</f>
        <v>7.37129948876471</v>
      </c>
      <c r="N1745" s="100" t="n">
        <v>20</v>
      </c>
      <c r="O1745" s="98" t="str">
        <f aca="false">IF(F1745&lt;=$P$2,"Nov","")</f>
        <v>Nov</v>
      </c>
      <c r="P1745" s="97" t="n">
        <v>20</v>
      </c>
      <c r="Q1745" s="149" t="n">
        <f aca="false">K1745-P1745</f>
        <v>80</v>
      </c>
      <c r="R1745" s="98" t="n">
        <f aca="false">IFERROR(IF(O1745="Nov",(K1745/P1745-1)),0)</f>
        <v>4</v>
      </c>
      <c r="S1745" s="100" t="str">
        <f aca="false">IF(N1745&gt;0,IF(O1745="","-",IF(R1745&lt;0%,"DEGROWTH","GROWTH")))</f>
        <v>GROWTH</v>
      </c>
      <c r="T1745" s="101" t="n">
        <v>0</v>
      </c>
      <c r="U1745" s="101" t="str">
        <f aca="false">IF(F1745&lt;=$V$2,"Dec","")</f>
        <v>Dec</v>
      </c>
      <c r="V1745" s="97" t="n">
        <v>0</v>
      </c>
      <c r="W1745" s="104" t="n">
        <f aca="false">K1745-V1745</f>
        <v>100</v>
      </c>
      <c r="X1745" s="103" t="n">
        <f aca="false">IFERROR(IF(U1745="Dec",(K1745/V1745-1)),0)</f>
        <v>0</v>
      </c>
      <c r="Y1745" s="106" t="b">
        <f aca="false">IF(T1745&gt;0,IF(U1745="","-",IF(X1745&lt;0%,"DEGROWTH","GROWTH")))</f>
        <v>0</v>
      </c>
      <c r="Z1745" s="24" t="n">
        <v>0</v>
      </c>
      <c r="AA1745" s="24"/>
      <c r="AB1745" s="3" t="n">
        <v>1000003041</v>
      </c>
      <c r="AC1745" s="3"/>
    </row>
    <row r="1746" customFormat="false" ht="14.25" hidden="true" customHeight="true" outlineLevel="0" collapsed="false">
      <c r="A1746" s="23" t="s">
        <v>134</v>
      </c>
      <c r="B1746" s="65" t="s">
        <v>65</v>
      </c>
      <c r="C1746" s="65" t="s">
        <v>2959</v>
      </c>
      <c r="D1746" s="65" t="n">
        <v>1000004172</v>
      </c>
      <c r="E1746" s="66" t="s">
        <v>2960</v>
      </c>
      <c r="F1746" s="133" t="n">
        <v>45618</v>
      </c>
      <c r="G1746" s="67" t="str">
        <f aca="false">IF(I1746&gt;0,"Targeted Dealer","-")</f>
        <v>Targeted Dealer</v>
      </c>
      <c r="H1746" s="24"/>
      <c r="I1746" s="68" t="n">
        <v>25</v>
      </c>
      <c r="J1746" s="147" t="n">
        <f aca="false">I1746/$J$1*$E$1</f>
        <v>521.774193548387</v>
      </c>
      <c r="K1746" s="97" t="n">
        <v>50</v>
      </c>
      <c r="L1746" s="148" t="n">
        <f aca="false">K1746-J1746</f>
        <v>-471.774193548387</v>
      </c>
      <c r="M1746" s="148" t="n">
        <f aca="false">IFERROR((K1746/J1746%),"-")</f>
        <v>9.58268933539413</v>
      </c>
      <c r="N1746" s="100" t="n">
        <v>25</v>
      </c>
      <c r="O1746" s="98" t="str">
        <f aca="false">IF(F1746&lt;=$P$2,"Nov","")</f>
        <v>Nov</v>
      </c>
      <c r="P1746" s="97" t="n">
        <v>25</v>
      </c>
      <c r="Q1746" s="149" t="n">
        <f aca="false">K1746-P1746</f>
        <v>25</v>
      </c>
      <c r="R1746" s="98" t="n">
        <f aca="false">IFERROR(IF(O1746="Nov",(K1746/P1746-1)),0)</f>
        <v>1</v>
      </c>
      <c r="S1746" s="100" t="str">
        <f aca="false">IF(N1746&gt;0,IF(O1746="","-",IF(R1746&lt;0%,"DEGROWTH","GROWTH")))</f>
        <v>GROWTH</v>
      </c>
      <c r="T1746" s="101" t="n">
        <v>0</v>
      </c>
      <c r="U1746" s="101" t="str">
        <f aca="false">IF(F1746&lt;=$V$2,"Dec","")</f>
        <v>Dec</v>
      </c>
      <c r="V1746" s="97" t="n">
        <v>0</v>
      </c>
      <c r="W1746" s="104" t="n">
        <f aca="false">K1746-V1746</f>
        <v>50</v>
      </c>
      <c r="X1746" s="103" t="n">
        <f aca="false">IFERROR(IF(U1746="Dec",(K1746/V1746-1)),0)</f>
        <v>0</v>
      </c>
      <c r="Y1746" s="106" t="b">
        <f aca="false">IF(T1746&gt;0,IF(U1746="","-",IF(X1746&lt;0%,"DEGROWTH","GROWTH")))</f>
        <v>0</v>
      </c>
      <c r="Z1746" s="24" t="n">
        <v>0</v>
      </c>
      <c r="AA1746" s="24"/>
      <c r="AB1746" s="3" t="n">
        <v>1000004172</v>
      </c>
      <c r="AC1746" s="3"/>
    </row>
    <row r="1747" customFormat="false" ht="14.25" hidden="true" customHeight="true" outlineLevel="0" collapsed="false">
      <c r="A1747" s="23" t="s">
        <v>133</v>
      </c>
      <c r="B1747" s="65" t="s">
        <v>143</v>
      </c>
      <c r="C1747" s="65" t="s">
        <v>450</v>
      </c>
      <c r="D1747" s="65" t="n">
        <v>1000004183</v>
      </c>
      <c r="E1747" s="66" t="s">
        <v>451</v>
      </c>
      <c r="F1747" s="133" t="n">
        <v>45621</v>
      </c>
      <c r="G1747" s="67" t="str">
        <f aca="false">IF(I1747&gt;0,"Targeted Dealer","-")</f>
        <v>Targeted Dealer</v>
      </c>
      <c r="H1747" s="24"/>
      <c r="I1747" s="68" t="n">
        <v>80</v>
      </c>
      <c r="J1747" s="147" t="n">
        <f aca="false">I1747/$J$1*$E$1</f>
        <v>1669.67741935484</v>
      </c>
      <c r="K1747" s="97" t="n">
        <v>282.75</v>
      </c>
      <c r="L1747" s="148" t="n">
        <f aca="false">K1747-J1747</f>
        <v>-1386.92741935484</v>
      </c>
      <c r="M1747" s="148" t="n">
        <f aca="false">IFERROR((K1747/J1747%),"-")</f>
        <v>16.9344088098918</v>
      </c>
      <c r="N1747" s="100" t="n">
        <v>80</v>
      </c>
      <c r="O1747" s="98" t="str">
        <f aca="false">IF(F1747&lt;=$P$2,"Nov","")</f>
        <v>Nov</v>
      </c>
      <c r="P1747" s="97" t="n">
        <v>80</v>
      </c>
      <c r="Q1747" s="149" t="n">
        <f aca="false">K1747-P1747</f>
        <v>202.75</v>
      </c>
      <c r="R1747" s="98" t="n">
        <f aca="false">IFERROR(IF(O1747="Nov",(K1747/P1747-1)),0)</f>
        <v>2.534375</v>
      </c>
      <c r="S1747" s="100" t="str">
        <f aca="false">IF(N1747&gt;0,IF(O1747="","-",IF(R1747&lt;0%,"DEGROWTH","GROWTH")))</f>
        <v>GROWTH</v>
      </c>
      <c r="T1747" s="101" t="n">
        <v>0</v>
      </c>
      <c r="U1747" s="101" t="str">
        <f aca="false">IF(F1747&lt;=$V$2,"Dec","")</f>
        <v>Dec</v>
      </c>
      <c r="V1747" s="97" t="n">
        <v>0</v>
      </c>
      <c r="W1747" s="104" t="n">
        <f aca="false">K1747-V1747</f>
        <v>282.75</v>
      </c>
      <c r="X1747" s="103" t="n">
        <f aca="false">IFERROR(IF(U1747="Dec",(K1747/V1747-1)),0)</f>
        <v>0</v>
      </c>
      <c r="Y1747" s="106" t="b">
        <f aca="false">IF(T1747&gt;0,IF(U1747="","-",IF(X1747&lt;0%,"DEGROWTH","GROWTH")))</f>
        <v>0</v>
      </c>
      <c r="Z1747" s="24" t="n">
        <v>0</v>
      </c>
      <c r="AA1747" s="24"/>
      <c r="AB1747" s="3" t="n">
        <v>1000004183</v>
      </c>
      <c r="AC1747" s="3"/>
    </row>
    <row r="1748" customFormat="false" ht="14.25" hidden="true" customHeight="true" outlineLevel="0" collapsed="false">
      <c r="A1748" s="23" t="s">
        <v>133</v>
      </c>
      <c r="B1748" s="65" t="s">
        <v>52</v>
      </c>
      <c r="C1748" s="65" t="s">
        <v>452</v>
      </c>
      <c r="D1748" s="65" t="n">
        <v>1000004171</v>
      </c>
      <c r="E1748" s="66" t="s">
        <v>453</v>
      </c>
      <c r="F1748" s="133" t="n">
        <v>45611</v>
      </c>
      <c r="G1748" s="67" t="str">
        <f aca="false">IF(I1748&gt;0,"Targeted Dealer","-")</f>
        <v>Targeted Dealer</v>
      </c>
      <c r="H1748" s="24"/>
      <c r="I1748" s="68" t="n">
        <v>100</v>
      </c>
      <c r="J1748" s="147" t="n">
        <f aca="false">I1748/$J$1*$E$1</f>
        <v>2087.09677419355</v>
      </c>
      <c r="K1748" s="97" t="n">
        <v>210</v>
      </c>
      <c r="L1748" s="148" t="n">
        <f aca="false">K1748-J1748</f>
        <v>-1877.09677419355</v>
      </c>
      <c r="M1748" s="148" t="n">
        <f aca="false">IFERROR((K1748/J1748%),"-")</f>
        <v>10.0618238021638</v>
      </c>
      <c r="N1748" s="100" t="n">
        <v>30</v>
      </c>
      <c r="O1748" s="98" t="str">
        <f aca="false">IF(F1748&lt;=$P$2,"Nov","")</f>
        <v>Nov</v>
      </c>
      <c r="P1748" s="97" t="n">
        <v>30</v>
      </c>
      <c r="Q1748" s="149" t="n">
        <f aca="false">K1748-P1748</f>
        <v>180</v>
      </c>
      <c r="R1748" s="98" t="n">
        <f aca="false">IFERROR(IF(O1748="Nov",(K1748/P1748-1)),0)</f>
        <v>6</v>
      </c>
      <c r="S1748" s="100" t="str">
        <f aca="false">IF(N1748&gt;0,IF(O1748="","-",IF(R1748&lt;0%,"DEGROWTH","GROWTH")))</f>
        <v>GROWTH</v>
      </c>
      <c r="T1748" s="101" t="n">
        <v>0</v>
      </c>
      <c r="U1748" s="101" t="str">
        <f aca="false">IF(F1748&lt;=$V$2,"Dec","")</f>
        <v>Dec</v>
      </c>
      <c r="V1748" s="97" t="n">
        <v>0</v>
      </c>
      <c r="W1748" s="104" t="n">
        <f aca="false">K1748-V1748</f>
        <v>210</v>
      </c>
      <c r="X1748" s="103" t="n">
        <f aca="false">IFERROR(IF(U1748="Dec",(K1748/V1748-1)),0)</f>
        <v>0</v>
      </c>
      <c r="Y1748" s="106" t="b">
        <f aca="false">IF(T1748&gt;0,IF(U1748="","-",IF(X1748&lt;0%,"DEGROWTH","GROWTH")))</f>
        <v>0</v>
      </c>
      <c r="Z1748" s="24" t="n">
        <v>0</v>
      </c>
      <c r="AA1748" s="24"/>
      <c r="AB1748" s="3" t="n">
        <v>1000004171</v>
      </c>
      <c r="AC1748" s="3"/>
    </row>
    <row r="1749" customFormat="false" ht="14.25" hidden="true" customHeight="true" outlineLevel="0" collapsed="false">
      <c r="A1749" s="23" t="s">
        <v>133</v>
      </c>
      <c r="B1749" s="65" t="s">
        <v>47</v>
      </c>
      <c r="C1749" s="65" t="s">
        <v>2961</v>
      </c>
      <c r="D1749" s="65" t="n">
        <v>1000004182</v>
      </c>
      <c r="E1749" s="66" t="s">
        <v>2962</v>
      </c>
      <c r="F1749" s="133" t="n">
        <v>45621</v>
      </c>
      <c r="G1749" s="67" t="str">
        <f aca="false">IF(I1749&gt;0,"Targeted Dealer","-")</f>
        <v>Targeted Dealer</v>
      </c>
      <c r="H1749" s="24"/>
      <c r="I1749" s="68" t="n">
        <v>20</v>
      </c>
      <c r="J1749" s="147" t="n">
        <f aca="false">I1749/$J$1*$E$1</f>
        <v>417.41935483871</v>
      </c>
      <c r="K1749" s="97" t="n">
        <v>20</v>
      </c>
      <c r="L1749" s="148" t="n">
        <f aca="false">K1749-J1749</f>
        <v>-397.41935483871</v>
      </c>
      <c r="M1749" s="148" t="n">
        <f aca="false">IFERROR((K1749/J1749%),"-")</f>
        <v>4.79134466769706</v>
      </c>
      <c r="N1749" s="100" t="n">
        <v>20</v>
      </c>
      <c r="O1749" s="98" t="str">
        <f aca="false">IF(F1749&lt;=$P$2,"Nov","")</f>
        <v>Nov</v>
      </c>
      <c r="P1749" s="97" t="n">
        <v>20</v>
      </c>
      <c r="Q1749" s="149" t="n">
        <f aca="false">K1749-P1749</f>
        <v>0</v>
      </c>
      <c r="R1749" s="98" t="n">
        <f aca="false">IFERROR(IF(O1749="Nov",(K1749/P1749-1)),0)</f>
        <v>0</v>
      </c>
      <c r="S1749" s="100" t="str">
        <f aca="false">IF(N1749&gt;0,IF(O1749="","-",IF(R1749&lt;0%,"DEGROWTH","GROWTH")))</f>
        <v>GROWTH</v>
      </c>
      <c r="T1749" s="101" t="n">
        <v>0</v>
      </c>
      <c r="U1749" s="101" t="str">
        <f aca="false">IF(F1749&lt;=$V$2,"Dec","")</f>
        <v>Dec</v>
      </c>
      <c r="V1749" s="97" t="n">
        <v>0</v>
      </c>
      <c r="W1749" s="104" t="n">
        <f aca="false">K1749-V1749</f>
        <v>20</v>
      </c>
      <c r="X1749" s="103" t="n">
        <f aca="false">IFERROR(IF(U1749="Dec",(K1749/V1749-1)),0)</f>
        <v>0</v>
      </c>
      <c r="Y1749" s="106" t="b">
        <f aca="false">IF(T1749&gt;0,IF(U1749="","-",IF(X1749&lt;0%,"DEGROWTH","GROWTH")))</f>
        <v>0</v>
      </c>
      <c r="Z1749" s="24" t="n">
        <v>0</v>
      </c>
      <c r="AA1749" s="87"/>
      <c r="AB1749" s="3" t="n">
        <v>1000004182</v>
      </c>
      <c r="AC1749" s="3"/>
    </row>
    <row r="1750" customFormat="false" ht="14.25" hidden="true" customHeight="true" outlineLevel="0" collapsed="false">
      <c r="A1750" s="23" t="s">
        <v>130</v>
      </c>
      <c r="B1750" s="65" t="s">
        <v>118</v>
      </c>
      <c r="C1750" s="65" t="s">
        <v>4085</v>
      </c>
      <c r="D1750" s="65" t="n">
        <v>1000001193</v>
      </c>
      <c r="E1750" s="66" t="s">
        <v>4086</v>
      </c>
      <c r="F1750" s="133" t="n">
        <v>44739</v>
      </c>
      <c r="G1750" s="67" t="str">
        <f aca="false">IF(I1750&gt;0,"Targeted Dealer","-")</f>
        <v>Targeted Dealer</v>
      </c>
      <c r="H1750" s="24"/>
      <c r="I1750" s="68" t="n">
        <v>25</v>
      </c>
      <c r="J1750" s="147" t="n">
        <f aca="false">I1750/$J$1*$E$1</f>
        <v>521.774193548387</v>
      </c>
      <c r="K1750" s="97" t="n">
        <v>25</v>
      </c>
      <c r="L1750" s="148" t="n">
        <f aca="false">K1750-J1750</f>
        <v>-496.774193548387</v>
      </c>
      <c r="M1750" s="148" t="n">
        <f aca="false">IFERROR((K1750/J1750%),"-")</f>
        <v>4.79134466769706</v>
      </c>
      <c r="N1750" s="100" t="n">
        <v>25</v>
      </c>
      <c r="O1750" s="98" t="str">
        <f aca="false">IF(F1750&lt;=$P$2,"Nov","")</f>
        <v>Nov</v>
      </c>
      <c r="P1750" s="97" t="n">
        <v>25</v>
      </c>
      <c r="Q1750" s="149" t="n">
        <f aca="false">K1750-P1750</f>
        <v>0</v>
      </c>
      <c r="R1750" s="98" t="n">
        <f aca="false">IFERROR(IF(O1750="Nov",(K1750/P1750-1)),0)</f>
        <v>0</v>
      </c>
      <c r="S1750" s="100" t="str">
        <f aca="false">IF(N1750&gt;0,IF(O1750="","-",IF(R1750&lt;0%,"DEGROWTH","GROWTH")))</f>
        <v>GROWTH</v>
      </c>
      <c r="T1750" s="101" t="n">
        <v>0</v>
      </c>
      <c r="U1750" s="101" t="str">
        <f aca="false">IF(F1750&lt;=$V$2,"Dec","")</f>
        <v>Dec</v>
      </c>
      <c r="V1750" s="97" t="n">
        <v>0</v>
      </c>
      <c r="W1750" s="104" t="n">
        <f aca="false">K1750-V1750</f>
        <v>25</v>
      </c>
      <c r="X1750" s="103" t="n">
        <f aca="false">IFERROR(IF(U1750="Dec",(K1750/V1750-1)),0)</f>
        <v>0</v>
      </c>
      <c r="Y1750" s="106" t="b">
        <f aca="false">IF(T1750&gt;0,IF(U1750="","-",IF(X1750&lt;0%,"DEGROWTH","GROWTH")))</f>
        <v>0</v>
      </c>
      <c r="Z1750" s="24" t="n">
        <v>0</v>
      </c>
      <c r="AA1750" s="87"/>
      <c r="AB1750" s="3" t="n">
        <v>1000001193</v>
      </c>
      <c r="AC1750" s="3"/>
    </row>
    <row r="1751" customFormat="false" ht="14.25" hidden="true" customHeight="true" outlineLevel="0" collapsed="false">
      <c r="A1751" s="23" t="s">
        <v>133</v>
      </c>
      <c r="B1751" s="65" t="s">
        <v>52</v>
      </c>
      <c r="C1751" s="65" t="s">
        <v>2963</v>
      </c>
      <c r="D1751" s="65" t="n">
        <v>1000000568</v>
      </c>
      <c r="E1751" s="66" t="s">
        <v>2964</v>
      </c>
      <c r="F1751" s="133" t="n">
        <v>44738</v>
      </c>
      <c r="G1751" s="67" t="str">
        <f aca="false">IF(I1751&gt;0,"Targeted Dealer","-")</f>
        <v>Targeted Dealer</v>
      </c>
      <c r="H1751" s="24"/>
      <c r="I1751" s="68" t="n">
        <v>100</v>
      </c>
      <c r="J1751" s="147" t="n">
        <f aca="false">I1751/$J$1*$E$1</f>
        <v>2087.09677419355</v>
      </c>
      <c r="K1751" s="97" t="n">
        <v>172</v>
      </c>
      <c r="L1751" s="148" t="n">
        <f aca="false">K1751-J1751</f>
        <v>-1915.09677419355</v>
      </c>
      <c r="M1751" s="148" t="n">
        <f aca="false">IFERROR((K1751/J1751%),"-")</f>
        <v>8.24111282843895</v>
      </c>
      <c r="N1751" s="100" t="n">
        <v>37</v>
      </c>
      <c r="O1751" s="98" t="str">
        <f aca="false">IF(F1751&lt;=$P$2,"Nov","")</f>
        <v>Nov</v>
      </c>
      <c r="P1751" s="97" t="n">
        <v>37</v>
      </c>
      <c r="Q1751" s="149" t="n">
        <f aca="false">K1751-P1751</f>
        <v>135</v>
      </c>
      <c r="R1751" s="98" t="n">
        <f aca="false">IFERROR(IF(O1751="Nov",(K1751/P1751-1)),0)</f>
        <v>3.64864864864865</v>
      </c>
      <c r="S1751" s="100" t="str">
        <f aca="false">IF(N1751&gt;0,IF(O1751="","-",IF(R1751&lt;0%,"DEGROWTH","GROWTH")))</f>
        <v>GROWTH</v>
      </c>
      <c r="T1751" s="101" t="n">
        <v>0</v>
      </c>
      <c r="U1751" s="101" t="str">
        <f aca="false">IF(F1751&lt;=$V$2,"Dec","")</f>
        <v>Dec</v>
      </c>
      <c r="V1751" s="97" t="n">
        <v>0</v>
      </c>
      <c r="W1751" s="104" t="n">
        <f aca="false">K1751-V1751</f>
        <v>172</v>
      </c>
      <c r="X1751" s="103" t="n">
        <f aca="false">IFERROR(IF(U1751="Dec",(K1751/V1751-1)),0)</f>
        <v>0</v>
      </c>
      <c r="Y1751" s="106" t="b">
        <f aca="false">IF(T1751&gt;0,IF(U1751="","-",IF(X1751&lt;0%,"DEGROWTH","GROWTH")))</f>
        <v>0</v>
      </c>
      <c r="Z1751" s="24" t="n">
        <v>0</v>
      </c>
      <c r="AA1751" s="87"/>
      <c r="AB1751" s="3" t="n">
        <v>1000000568</v>
      </c>
      <c r="AC1751" s="3"/>
    </row>
    <row r="1752" customFormat="false" ht="14.25" hidden="true" customHeight="true" outlineLevel="0" collapsed="false">
      <c r="A1752" s="23" t="s">
        <v>134</v>
      </c>
      <c r="B1752" s="65" t="s">
        <v>65</v>
      </c>
      <c r="C1752" s="65" t="s">
        <v>4665</v>
      </c>
      <c r="D1752" s="65" t="n">
        <v>1000002920</v>
      </c>
      <c r="E1752" s="66" t="s">
        <v>1493</v>
      </c>
      <c r="F1752" s="133" t="n">
        <v>44804</v>
      </c>
      <c r="G1752" s="67" t="str">
        <f aca="false">IF(I1752&gt;0,"Targeted Dealer","-")</f>
        <v>Targeted Dealer</v>
      </c>
      <c r="H1752" s="24"/>
      <c r="I1752" s="68" t="n">
        <v>25</v>
      </c>
      <c r="J1752" s="147" t="n">
        <f aca="false">I1752/$J$1*$E$1</f>
        <v>521.774193548387</v>
      </c>
      <c r="K1752" s="97" t="n">
        <v>0</v>
      </c>
      <c r="L1752" s="148" t="n">
        <f aca="false">K1752-J1752</f>
        <v>-521.774193548387</v>
      </c>
      <c r="M1752" s="148" t="n">
        <f aca="false">IFERROR((K1752/J1752%),"-")</f>
        <v>0</v>
      </c>
      <c r="N1752" s="100" t="n">
        <v>25</v>
      </c>
      <c r="O1752" s="98" t="str">
        <f aca="false">IF(F1752&lt;=$P$2,"Nov","")</f>
        <v>Nov</v>
      </c>
      <c r="P1752" s="97" t="n">
        <v>25</v>
      </c>
      <c r="Q1752" s="149" t="n">
        <f aca="false">K1752-P1752</f>
        <v>-25</v>
      </c>
      <c r="R1752" s="98" t="n">
        <f aca="false">IFERROR(IF(O1752="Nov",(K1752/P1752-1)),0)</f>
        <v>-1</v>
      </c>
      <c r="S1752" s="100" t="str">
        <f aca="false">IF(N1752&gt;0,IF(O1752="","-",IF(R1752&lt;0%,"DEGROWTH","GROWTH")))</f>
        <v>DEGROWTH</v>
      </c>
      <c r="T1752" s="101" t="n">
        <v>0</v>
      </c>
      <c r="U1752" s="101" t="str">
        <f aca="false">IF(F1752&lt;=$V$2,"Dec","")</f>
        <v>Dec</v>
      </c>
      <c r="V1752" s="97" t="n">
        <v>0</v>
      </c>
      <c r="W1752" s="104" t="n">
        <f aca="false">K1752-V1752</f>
        <v>0</v>
      </c>
      <c r="X1752" s="103" t="n">
        <f aca="false">IFERROR(IF(U1752="Dec",(K1752/V1752-1)),0)</f>
        <v>0</v>
      </c>
      <c r="Y1752" s="106" t="b">
        <f aca="false">IF(T1752&gt;0,IF(U1752="","-",IF(X1752&lt;0%,"DEGROWTH","GROWTH")))</f>
        <v>0</v>
      </c>
      <c r="Z1752" s="24" t="n">
        <v>1</v>
      </c>
      <c r="AA1752" s="87"/>
      <c r="AB1752" s="3" t="n">
        <v>1000002920</v>
      </c>
      <c r="AC1752" s="3"/>
    </row>
    <row r="1753" customFormat="false" ht="14.25" hidden="true" customHeight="true" outlineLevel="0" collapsed="false">
      <c r="A1753" s="23" t="s">
        <v>130</v>
      </c>
      <c r="B1753" s="65" t="s">
        <v>108</v>
      </c>
      <c r="C1753" s="65" t="s">
        <v>2965</v>
      </c>
      <c r="D1753" s="65" t="n">
        <v>1000004184</v>
      </c>
      <c r="E1753" s="66" t="s">
        <v>2966</v>
      </c>
      <c r="F1753" s="133" t="n">
        <v>45626</v>
      </c>
      <c r="G1753" s="67" t="str">
        <f aca="false">IF(I1753&gt;0,"Targeted Dealer","-")</f>
        <v>-</v>
      </c>
      <c r="H1753" s="24"/>
      <c r="I1753" s="68"/>
      <c r="J1753" s="147" t="n">
        <f aca="false">I1753/$J$1*$E$1</f>
        <v>0</v>
      </c>
      <c r="K1753" s="97" t="n">
        <v>330</v>
      </c>
      <c r="L1753" s="148" t="n">
        <f aca="false">K1753-J1753</f>
        <v>330</v>
      </c>
      <c r="M1753" s="148" t="str">
        <f aca="false">IFERROR((K1753/J1753%),"-")</f>
        <v>-</v>
      </c>
      <c r="N1753" s="100" t="n">
        <v>0</v>
      </c>
      <c r="O1753" s="98" t="str">
        <f aca="false">IF(F1753&lt;=$P$2,"Nov","")</f>
        <v>Nov</v>
      </c>
      <c r="P1753" s="97" t="n">
        <v>0</v>
      </c>
      <c r="Q1753" s="149" t="n">
        <f aca="false">K1753-P1753</f>
        <v>330</v>
      </c>
      <c r="R1753" s="98" t="n">
        <f aca="false">IFERROR(IF(O1753="Nov",(K1753/P1753-1)),0)</f>
        <v>0</v>
      </c>
      <c r="S1753" s="105" t="b">
        <f aca="false">IF(N1753&gt;0,IF(O1753="","-",IF(R1753&lt;0%,"DEGROWTH","GROWTH")))</f>
        <v>0</v>
      </c>
      <c r="T1753" s="101" t="n">
        <v>0</v>
      </c>
      <c r="U1753" s="101" t="str">
        <f aca="false">IF(F1753&lt;=$V$2,"Dec","")</f>
        <v>Dec</v>
      </c>
      <c r="V1753" s="97" t="n">
        <v>0</v>
      </c>
      <c r="W1753" s="104" t="n">
        <f aca="false">K1753-V1753</f>
        <v>330</v>
      </c>
      <c r="X1753" s="103" t="n">
        <f aca="false">IFERROR(IF(U1753="Dec",(K1753/V1753-1)),0)</f>
        <v>0</v>
      </c>
      <c r="Y1753" s="106" t="b">
        <f aca="false">IF(T1753&gt;0,IF(U1753="","-",IF(X1753&lt;0%,"DEGROWTH","GROWTH")))</f>
        <v>0</v>
      </c>
      <c r="Z1753" s="24" t="n">
        <v>0</v>
      </c>
      <c r="AA1753" s="87"/>
      <c r="AB1753" s="3" t="n">
        <v>1000004184</v>
      </c>
      <c r="AC1753" s="3"/>
    </row>
    <row r="1754" customFormat="false" ht="14.25" hidden="true" customHeight="true" outlineLevel="0" collapsed="false">
      <c r="A1754" s="23" t="s">
        <v>133</v>
      </c>
      <c r="B1754" s="65" t="s">
        <v>43</v>
      </c>
      <c r="C1754" s="65" t="s">
        <v>2967</v>
      </c>
      <c r="D1754" s="65" t="n">
        <v>1000004177</v>
      </c>
      <c r="E1754" s="66" t="s">
        <v>2968</v>
      </c>
      <c r="F1754" s="133" t="n">
        <v>45630</v>
      </c>
      <c r="G1754" s="67" t="str">
        <f aca="false">IF(I1754&gt;0,"Targeted Dealer","-")</f>
        <v>-</v>
      </c>
      <c r="H1754" s="24"/>
      <c r="I1754" s="68"/>
      <c r="J1754" s="147" t="n">
        <f aca="false">I1754/$J$1*$E$1</f>
        <v>0</v>
      </c>
      <c r="K1754" s="97" t="n">
        <v>60</v>
      </c>
      <c r="L1754" s="148" t="n">
        <f aca="false">K1754-J1754</f>
        <v>60</v>
      </c>
      <c r="M1754" s="148" t="str">
        <f aca="false">IFERROR((K1754/J1754%),"-")</f>
        <v>-</v>
      </c>
      <c r="N1754" s="100" t="n">
        <v>0</v>
      </c>
      <c r="O1754" s="98" t="str">
        <f aca="false">IF(F1754&lt;=$P$2,"Nov","")</f>
        <v>Nov</v>
      </c>
      <c r="P1754" s="97" t="n">
        <v>0</v>
      </c>
      <c r="Q1754" s="149" t="n">
        <f aca="false">K1754-P1754</f>
        <v>60</v>
      </c>
      <c r="R1754" s="98" t="n">
        <f aca="false">IFERROR(IF(O1754="Nov",(K1754/P1754-1)),0)</f>
        <v>0</v>
      </c>
      <c r="S1754" s="105" t="b">
        <f aca="false">IF(N1754&gt;0,IF(O1754="","-",IF(R1754&lt;0%,"DEGROWTH","GROWTH")))</f>
        <v>0</v>
      </c>
      <c r="T1754" s="101" t="n">
        <v>0</v>
      </c>
      <c r="U1754" s="101" t="str">
        <f aca="false">IF(F1754&lt;=$V$2,"Dec","")</f>
        <v>Dec</v>
      </c>
      <c r="V1754" s="97" t="n">
        <v>0</v>
      </c>
      <c r="W1754" s="104" t="n">
        <f aca="false">K1754-V1754</f>
        <v>60</v>
      </c>
      <c r="X1754" s="103" t="n">
        <f aca="false">IFERROR(IF(U1754="Dec",(K1754/V1754-1)),0)</f>
        <v>0</v>
      </c>
      <c r="Y1754" s="106" t="b">
        <f aca="false">IF(T1754&gt;0,IF(U1754="","-",IF(X1754&lt;0%,"DEGROWTH","GROWTH")))</f>
        <v>0</v>
      </c>
      <c r="Z1754" s="24" t="n">
        <v>0</v>
      </c>
      <c r="AA1754" s="87"/>
      <c r="AB1754" s="3" t="n">
        <v>1000004177</v>
      </c>
      <c r="AC1754" s="3"/>
    </row>
    <row r="1755" customFormat="false" ht="14.25" hidden="true" customHeight="true" outlineLevel="0" collapsed="false">
      <c r="A1755" s="23" t="s">
        <v>134</v>
      </c>
      <c r="B1755" s="65" t="s">
        <v>78</v>
      </c>
      <c r="C1755" s="65" t="s">
        <v>2969</v>
      </c>
      <c r="D1755" s="65" t="n">
        <v>1000004174</v>
      </c>
      <c r="E1755" s="66" t="s">
        <v>2970</v>
      </c>
      <c r="F1755" s="133" t="n">
        <v>45625</v>
      </c>
      <c r="G1755" s="67" t="str">
        <f aca="false">IF(I1755&gt;0,"Targeted Dealer","-")</f>
        <v>Targeted Dealer</v>
      </c>
      <c r="H1755" s="24"/>
      <c r="I1755" s="68" t="n">
        <v>20</v>
      </c>
      <c r="J1755" s="147" t="n">
        <f aca="false">I1755/$J$1*$E$1</f>
        <v>417.41935483871</v>
      </c>
      <c r="K1755" s="97" t="n">
        <v>77</v>
      </c>
      <c r="L1755" s="148" t="n">
        <f aca="false">K1755-J1755</f>
        <v>-340.41935483871</v>
      </c>
      <c r="M1755" s="148" t="n">
        <f aca="false">IFERROR((K1755/J1755%),"-")</f>
        <v>18.4466769706337</v>
      </c>
      <c r="N1755" s="100" t="n">
        <v>0</v>
      </c>
      <c r="O1755" s="98" t="str">
        <f aca="false">IF(F1755&lt;=$P$2,"Nov","")</f>
        <v>Nov</v>
      </c>
      <c r="P1755" s="97" t="n">
        <v>0</v>
      </c>
      <c r="Q1755" s="149" t="n">
        <f aca="false">K1755-P1755</f>
        <v>77</v>
      </c>
      <c r="R1755" s="98" t="n">
        <f aca="false">IFERROR(IF(O1755="Nov",(K1755/P1755-1)),0)</f>
        <v>0</v>
      </c>
      <c r="S1755" s="105" t="b">
        <f aca="false">IF(N1755&gt;0,IF(O1755="","-",IF(R1755&lt;0%,"DEGROWTH","GROWTH")))</f>
        <v>0</v>
      </c>
      <c r="T1755" s="101" t="n">
        <v>0</v>
      </c>
      <c r="U1755" s="101" t="str">
        <f aca="false">IF(F1755&lt;=$V$2,"Dec","")</f>
        <v>Dec</v>
      </c>
      <c r="V1755" s="97" t="n">
        <v>0</v>
      </c>
      <c r="W1755" s="104" t="n">
        <f aca="false">K1755-V1755</f>
        <v>77</v>
      </c>
      <c r="X1755" s="103" t="n">
        <f aca="false">IFERROR(IF(U1755="Dec",(K1755/V1755-1)),0)</f>
        <v>0</v>
      </c>
      <c r="Y1755" s="106" t="b">
        <f aca="false">IF(T1755&gt;0,IF(U1755="","-",IF(X1755&lt;0%,"DEGROWTH","GROWTH")))</f>
        <v>0</v>
      </c>
      <c r="Z1755" s="24" t="n">
        <v>0</v>
      </c>
      <c r="AA1755" s="87"/>
      <c r="AB1755" s="3" t="n">
        <v>1000004174</v>
      </c>
      <c r="AC1755" s="3"/>
    </row>
    <row r="1756" customFormat="false" ht="14.25" hidden="true" customHeight="true" outlineLevel="0" collapsed="false">
      <c r="A1756" s="23" t="s">
        <v>134</v>
      </c>
      <c r="B1756" s="65" t="s">
        <v>58</v>
      </c>
      <c r="C1756" s="65" t="s">
        <v>262</v>
      </c>
      <c r="D1756" s="65" t="n">
        <v>1000004100</v>
      </c>
      <c r="E1756" s="66" t="s">
        <v>263</v>
      </c>
      <c r="F1756" s="133" t="n">
        <v>45532</v>
      </c>
      <c r="G1756" s="67" t="str">
        <f aca="false">IF(I1756&gt;0,"Targeted Dealer","-")</f>
        <v>Targeted Dealer</v>
      </c>
      <c r="H1756" s="24"/>
      <c r="I1756" s="68" t="n">
        <v>25</v>
      </c>
      <c r="J1756" s="147" t="n">
        <f aca="false">I1756/$J$1*$E$1</f>
        <v>521.774193548387</v>
      </c>
      <c r="K1756" s="97" t="n">
        <v>26</v>
      </c>
      <c r="L1756" s="148" t="n">
        <f aca="false">K1756-J1756</f>
        <v>-495.774193548387</v>
      </c>
      <c r="M1756" s="148" t="n">
        <f aca="false">IFERROR((K1756/J1756%),"-")</f>
        <v>4.98299845440495</v>
      </c>
      <c r="N1756" s="100" t="n">
        <v>0</v>
      </c>
      <c r="O1756" s="98" t="str">
        <f aca="false">IF(F1756&lt;=$P$2,"Nov","")</f>
        <v>Nov</v>
      </c>
      <c r="P1756" s="97" t="n">
        <v>0</v>
      </c>
      <c r="Q1756" s="149" t="n">
        <f aca="false">K1756-P1756</f>
        <v>26</v>
      </c>
      <c r="R1756" s="98" t="n">
        <f aca="false">IFERROR(IF(O1756="Nov",(K1756/P1756-1)),0)</f>
        <v>0</v>
      </c>
      <c r="S1756" s="105" t="b">
        <f aca="false">IF(N1756&gt;0,IF(O1756="","-",IF(R1756&lt;0%,"DEGROWTH","GROWTH")))</f>
        <v>0</v>
      </c>
      <c r="T1756" s="101" t="n">
        <v>0</v>
      </c>
      <c r="U1756" s="101" t="str">
        <f aca="false">IF(F1756&lt;=$V$2,"Dec","")</f>
        <v>Dec</v>
      </c>
      <c r="V1756" s="97" t="n">
        <v>0</v>
      </c>
      <c r="W1756" s="104" t="n">
        <f aca="false">K1756-V1756</f>
        <v>26</v>
      </c>
      <c r="X1756" s="103" t="n">
        <f aca="false">IFERROR(IF(U1756="Dec",(K1756/V1756-1)),0)</f>
        <v>0</v>
      </c>
      <c r="Y1756" s="106" t="b">
        <f aca="false">IF(T1756&gt;0,IF(U1756="","-",IF(X1756&lt;0%,"DEGROWTH","GROWTH")))</f>
        <v>0</v>
      </c>
      <c r="Z1756" s="24" t="n">
        <v>0</v>
      </c>
      <c r="AA1756" s="87"/>
      <c r="AB1756" s="3" t="n">
        <v>1000004100</v>
      </c>
      <c r="AC1756" s="3"/>
    </row>
    <row r="1757" customFormat="false" ht="14.25" hidden="true" customHeight="true" outlineLevel="0" collapsed="false">
      <c r="A1757" s="23" t="s">
        <v>4046</v>
      </c>
      <c r="B1757" s="65" t="s">
        <v>61</v>
      </c>
      <c r="C1757" s="65" t="s">
        <v>2971</v>
      </c>
      <c r="D1757" s="65" t="n">
        <v>1000004175</v>
      </c>
      <c r="E1757" s="66" t="s">
        <v>2972</v>
      </c>
      <c r="F1757" s="133" t="n">
        <v>45625</v>
      </c>
      <c r="G1757" s="67" t="str">
        <f aca="false">IF(I1757&gt;0,"Targeted Dealer","-")</f>
        <v>Targeted Dealer</v>
      </c>
      <c r="H1757" s="24"/>
      <c r="I1757" s="68" t="n">
        <v>25</v>
      </c>
      <c r="J1757" s="147" t="n">
        <f aca="false">I1757/$J$1*$E$1</f>
        <v>521.774193548387</v>
      </c>
      <c r="K1757" s="97" t="n">
        <v>35.5</v>
      </c>
      <c r="L1757" s="148" t="n">
        <f aca="false">K1757-J1757</f>
        <v>-486.274193548387</v>
      </c>
      <c r="M1757" s="148" t="n">
        <f aca="false">IFERROR((K1757/J1757%),"-")</f>
        <v>6.80370942812983</v>
      </c>
      <c r="N1757" s="100" t="n">
        <v>0</v>
      </c>
      <c r="O1757" s="98" t="str">
        <f aca="false">IF(F1757&lt;=$P$2,"Nov","")</f>
        <v>Nov</v>
      </c>
      <c r="P1757" s="97" t="n">
        <v>0</v>
      </c>
      <c r="Q1757" s="149" t="n">
        <f aca="false">K1757-P1757</f>
        <v>35.5</v>
      </c>
      <c r="R1757" s="98" t="n">
        <f aca="false">IFERROR(IF(O1757="Nov",(K1757/P1757-1)),0)</f>
        <v>0</v>
      </c>
      <c r="S1757" s="105" t="b">
        <f aca="false">IF(N1757&gt;0,IF(O1757="","-",IF(R1757&lt;0%,"DEGROWTH","GROWTH")))</f>
        <v>0</v>
      </c>
      <c r="T1757" s="101" t="n">
        <v>0</v>
      </c>
      <c r="U1757" s="101" t="str">
        <f aca="false">IF(F1757&lt;=$V$2,"Dec","")</f>
        <v>Dec</v>
      </c>
      <c r="V1757" s="97" t="n">
        <v>0</v>
      </c>
      <c r="W1757" s="104" t="n">
        <f aca="false">K1757-V1757</f>
        <v>35.5</v>
      </c>
      <c r="X1757" s="103" t="n">
        <f aca="false">IFERROR(IF(U1757="Dec",(K1757/V1757-1)),0)</f>
        <v>0</v>
      </c>
      <c r="Y1757" s="106" t="b">
        <f aca="false">IF(T1757&gt;0,IF(U1757="","-",IF(X1757&lt;0%,"DEGROWTH","GROWTH")))</f>
        <v>0</v>
      </c>
      <c r="Z1757" s="24" t="n">
        <v>0</v>
      </c>
      <c r="AA1757" s="87"/>
      <c r="AB1757" s="3" t="n">
        <v>1000004175</v>
      </c>
      <c r="AC1757" s="3"/>
    </row>
    <row r="1758" customFormat="false" ht="14.25" hidden="true" customHeight="true" outlineLevel="0" collapsed="false">
      <c r="A1758" s="23" t="s">
        <v>130</v>
      </c>
      <c r="B1758" s="65" t="s">
        <v>122</v>
      </c>
      <c r="C1758" s="65" t="s">
        <v>4087</v>
      </c>
      <c r="D1758" s="65" t="n">
        <v>1000001639</v>
      </c>
      <c r="E1758" s="66" t="s">
        <v>4088</v>
      </c>
      <c r="F1758" s="133" t="n">
        <v>44739</v>
      </c>
      <c r="G1758" s="67" t="str">
        <f aca="false">IF(I1758&gt;0,"Targeted Dealer","-")</f>
        <v>-</v>
      </c>
      <c r="H1758" s="24"/>
      <c r="I1758" s="68"/>
      <c r="J1758" s="147" t="n">
        <f aca="false">I1758/$J$1*$E$1</f>
        <v>0</v>
      </c>
      <c r="K1758" s="97" t="n">
        <v>17.5</v>
      </c>
      <c r="L1758" s="148" t="n">
        <f aca="false">K1758-J1758</f>
        <v>17.5</v>
      </c>
      <c r="M1758" s="148" t="str">
        <f aca="false">IFERROR((K1758/J1758%),"-")</f>
        <v>-</v>
      </c>
      <c r="N1758" s="100" t="n">
        <v>0</v>
      </c>
      <c r="O1758" s="98" t="str">
        <f aca="false">IF(F1758&lt;=$P$2,"Nov","")</f>
        <v>Nov</v>
      </c>
      <c r="P1758" s="97" t="n">
        <v>0</v>
      </c>
      <c r="Q1758" s="149" t="n">
        <f aca="false">K1758-P1758</f>
        <v>17.5</v>
      </c>
      <c r="R1758" s="98" t="n">
        <f aca="false">IFERROR(IF(O1758="Nov",(K1758/P1758-1)),0)</f>
        <v>0</v>
      </c>
      <c r="S1758" s="105" t="b">
        <f aca="false">IF(N1758&gt;0,IF(O1758="","-",IF(R1758&lt;0%,"DEGROWTH","GROWTH")))</f>
        <v>0</v>
      </c>
      <c r="T1758" s="101" t="n">
        <v>0</v>
      </c>
      <c r="U1758" s="101" t="str">
        <f aca="false">IF(F1758&lt;=$V$2,"Dec","")</f>
        <v>Dec</v>
      </c>
      <c r="V1758" s="97" t="n">
        <v>0</v>
      </c>
      <c r="W1758" s="104" t="n">
        <f aca="false">K1758-V1758</f>
        <v>17.5</v>
      </c>
      <c r="X1758" s="103" t="n">
        <f aca="false">IFERROR(IF(U1758="Dec",(K1758/V1758-1)),0)</f>
        <v>0</v>
      </c>
      <c r="Y1758" s="106" t="b">
        <f aca="false">IF(T1758&gt;0,IF(U1758="","-",IF(X1758&lt;0%,"DEGROWTH","GROWTH")))</f>
        <v>0</v>
      </c>
      <c r="Z1758" s="24" t="n">
        <v>0</v>
      </c>
      <c r="AA1758" s="87"/>
      <c r="AB1758" s="3" t="n">
        <v>1000001639</v>
      </c>
      <c r="AC1758" s="3"/>
    </row>
    <row r="1759" customFormat="false" ht="14.25" hidden="true" customHeight="true" outlineLevel="0" collapsed="false">
      <c r="A1759" s="23" t="s">
        <v>133</v>
      </c>
      <c r="B1759" s="65" t="s">
        <v>55</v>
      </c>
      <c r="C1759" s="65" t="s">
        <v>2973</v>
      </c>
      <c r="D1759" s="65" t="n">
        <v>1000004166</v>
      </c>
      <c r="E1759" s="66" t="s">
        <v>2974</v>
      </c>
      <c r="F1759" s="133" t="n">
        <v>45603</v>
      </c>
      <c r="G1759" s="67" t="str">
        <f aca="false">IF(I1759&gt;0,"Targeted Dealer","-")</f>
        <v>-</v>
      </c>
      <c r="H1759" s="24"/>
      <c r="I1759" s="68"/>
      <c r="J1759" s="147" t="n">
        <f aca="false">I1759/$J$1*$E$1</f>
        <v>0</v>
      </c>
      <c r="K1759" s="97" t="n">
        <v>20</v>
      </c>
      <c r="L1759" s="148" t="n">
        <f aca="false">K1759-J1759</f>
        <v>20</v>
      </c>
      <c r="M1759" s="148" t="str">
        <f aca="false">IFERROR((K1759/J1759%),"-")</f>
        <v>-</v>
      </c>
      <c r="N1759" s="100" t="n">
        <v>0</v>
      </c>
      <c r="O1759" s="98" t="str">
        <f aca="false">IF(F1759&lt;=$P$2,"Nov","")</f>
        <v>Nov</v>
      </c>
      <c r="P1759" s="97" t="n">
        <v>0</v>
      </c>
      <c r="Q1759" s="149" t="n">
        <f aca="false">K1759-P1759</f>
        <v>20</v>
      </c>
      <c r="R1759" s="98" t="n">
        <f aca="false">IFERROR(IF(O1759="Nov",(K1759/P1759-1)),0)</f>
        <v>0</v>
      </c>
      <c r="S1759" s="105" t="b">
        <f aca="false">IF(N1759&gt;0,IF(O1759="","-",IF(R1759&lt;0%,"DEGROWTH","GROWTH")))</f>
        <v>0</v>
      </c>
      <c r="T1759" s="101" t="n">
        <v>0</v>
      </c>
      <c r="U1759" s="101" t="str">
        <f aca="false">IF(F1759&lt;=$V$2,"Dec","")</f>
        <v>Dec</v>
      </c>
      <c r="V1759" s="97" t="n">
        <v>0</v>
      </c>
      <c r="W1759" s="104" t="n">
        <f aca="false">K1759-V1759</f>
        <v>20</v>
      </c>
      <c r="X1759" s="103" t="n">
        <f aca="false">IFERROR(IF(U1759="Dec",(K1759/V1759-1)),0)</f>
        <v>0</v>
      </c>
      <c r="Y1759" s="106" t="b">
        <f aca="false">IF(T1759&gt;0,IF(U1759="","-",IF(X1759&lt;0%,"DEGROWTH","GROWTH")))</f>
        <v>0</v>
      </c>
      <c r="Z1759" s="24" t="n">
        <v>0</v>
      </c>
      <c r="AA1759" s="87"/>
      <c r="AB1759" s="3" t="n">
        <v>1000004166</v>
      </c>
      <c r="AC1759" s="3"/>
    </row>
    <row r="1760" customFormat="false" ht="14.25" hidden="true" customHeight="true" outlineLevel="0" collapsed="false">
      <c r="A1760" s="23" t="s">
        <v>130</v>
      </c>
      <c r="B1760" s="65" t="s">
        <v>120</v>
      </c>
      <c r="C1760" s="65" t="s">
        <v>2975</v>
      </c>
      <c r="D1760" s="65" t="n">
        <v>1000001168</v>
      </c>
      <c r="E1760" s="66" t="s">
        <v>2976</v>
      </c>
      <c r="F1760" s="133" t="n">
        <v>44739</v>
      </c>
      <c r="G1760" s="67" t="str">
        <f aca="false">IF(I1760&gt;0,"Targeted Dealer","-")</f>
        <v>-</v>
      </c>
      <c r="H1760" s="24"/>
      <c r="I1760" s="68"/>
      <c r="J1760" s="147" t="n">
        <f aca="false">I1760/$J$1*$E$1</f>
        <v>0</v>
      </c>
      <c r="K1760" s="97" t="n">
        <v>5</v>
      </c>
      <c r="L1760" s="148" t="n">
        <f aca="false">K1760-J1760</f>
        <v>5</v>
      </c>
      <c r="M1760" s="148" t="str">
        <f aca="false">IFERROR((K1760/J1760%),"-")</f>
        <v>-</v>
      </c>
      <c r="N1760" s="100" t="n">
        <v>0</v>
      </c>
      <c r="O1760" s="98" t="str">
        <f aca="false">IF(F1760&lt;=$P$2,"Nov","")</f>
        <v>Nov</v>
      </c>
      <c r="P1760" s="97" t="n">
        <v>0</v>
      </c>
      <c r="Q1760" s="149" t="n">
        <f aca="false">K1760-P1760</f>
        <v>5</v>
      </c>
      <c r="R1760" s="98" t="n">
        <f aca="false">IFERROR(IF(O1760="Nov",(K1760/P1760-1)),0)</f>
        <v>0</v>
      </c>
      <c r="S1760" s="105" t="b">
        <f aca="false">IF(N1760&gt;0,IF(O1760="","-",IF(R1760&lt;0%,"DEGROWTH","GROWTH")))</f>
        <v>0</v>
      </c>
      <c r="T1760" s="101" t="n">
        <v>7.5</v>
      </c>
      <c r="U1760" s="101" t="str">
        <f aca="false">IF(F1760&lt;=$V$2,"Dec","")</f>
        <v>Dec</v>
      </c>
      <c r="V1760" s="97" t="n">
        <v>7.5</v>
      </c>
      <c r="W1760" s="104" t="n">
        <f aca="false">K1760-V1760</f>
        <v>-2.5</v>
      </c>
      <c r="X1760" s="103" t="n">
        <f aca="false">IFERROR(IF(U1760="Dec",(K1760/V1760-1)),0)</f>
        <v>-0.333333333333333</v>
      </c>
      <c r="Y1760" s="104" t="str">
        <f aca="false">IF(T1760&gt;0,IF(U1760="","-",IF(X1760&lt;0%,"DEGROWTH","GROWTH")))</f>
        <v>DEGROWTH</v>
      </c>
      <c r="Z1760" s="24" t="n">
        <v>0</v>
      </c>
      <c r="AA1760" s="87"/>
      <c r="AB1760" s="3" t="n">
        <v>1000001168</v>
      </c>
      <c r="AC1760" s="3"/>
    </row>
    <row r="1761" customFormat="false" ht="14.25" hidden="true" customHeight="true" outlineLevel="0" collapsed="false">
      <c r="A1761" s="23" t="s">
        <v>130</v>
      </c>
      <c r="B1761" s="65" t="s">
        <v>108</v>
      </c>
      <c r="C1761" s="65" t="s">
        <v>4089</v>
      </c>
      <c r="D1761" s="65" t="n">
        <v>1000003884</v>
      </c>
      <c r="E1761" s="66" t="s">
        <v>4090</v>
      </c>
      <c r="F1761" s="133" t="n">
        <v>45358</v>
      </c>
      <c r="G1761" s="67" t="str">
        <f aca="false">IF(I1761&gt;0,"Targeted Dealer","-")</f>
        <v>-</v>
      </c>
      <c r="H1761" s="24"/>
      <c r="I1761" s="68"/>
      <c r="J1761" s="147" t="n">
        <f aca="false">I1761/$J$1*$E$1</f>
        <v>0</v>
      </c>
      <c r="K1761" s="97" t="n">
        <v>40</v>
      </c>
      <c r="L1761" s="148" t="n">
        <f aca="false">K1761-J1761</f>
        <v>40</v>
      </c>
      <c r="M1761" s="148" t="str">
        <f aca="false">IFERROR((K1761/J1761%),"-")</f>
        <v>-</v>
      </c>
      <c r="N1761" s="100" t="n">
        <v>0</v>
      </c>
      <c r="O1761" s="98" t="str">
        <f aca="false">IF(F1761&lt;=$P$2,"Nov","")</f>
        <v>Nov</v>
      </c>
      <c r="P1761" s="97" t="n">
        <v>0</v>
      </c>
      <c r="Q1761" s="149" t="n">
        <f aca="false">K1761-P1761</f>
        <v>40</v>
      </c>
      <c r="R1761" s="98" t="n">
        <f aca="false">IFERROR(IF(O1761="Nov",(K1761/P1761-1)),0)</f>
        <v>0</v>
      </c>
      <c r="S1761" s="105" t="b">
        <f aca="false">IF(N1761&gt;0,IF(O1761="","-",IF(R1761&lt;0%,"DEGROWTH","GROWTH")))</f>
        <v>0</v>
      </c>
      <c r="T1761" s="101" t="n">
        <v>0</v>
      </c>
      <c r="U1761" s="101" t="str">
        <f aca="false">IF(F1761&lt;=$V$2,"Dec","")</f>
        <v>Dec</v>
      </c>
      <c r="V1761" s="97" t="n">
        <v>0</v>
      </c>
      <c r="W1761" s="104" t="n">
        <f aca="false">K1761-V1761</f>
        <v>40</v>
      </c>
      <c r="X1761" s="103" t="n">
        <f aca="false">IFERROR(IF(U1761="Dec",(K1761/V1761-1)),0)</f>
        <v>0</v>
      </c>
      <c r="Y1761" s="106" t="b">
        <f aca="false">IF(T1761&gt;0,IF(U1761="","-",IF(X1761&lt;0%,"DEGROWTH","GROWTH")))</f>
        <v>0</v>
      </c>
      <c r="Z1761" s="24" t="n">
        <v>0</v>
      </c>
      <c r="AA1761" s="87"/>
      <c r="AB1761" s="3" t="n">
        <v>1000003884</v>
      </c>
      <c r="AC1761" s="3"/>
    </row>
    <row r="1762" customFormat="false" ht="14.25" hidden="true" customHeight="true" outlineLevel="0" collapsed="false">
      <c r="A1762" s="23" t="s">
        <v>133</v>
      </c>
      <c r="B1762" s="65" t="s">
        <v>40</v>
      </c>
      <c r="C1762" s="65" t="s">
        <v>2977</v>
      </c>
      <c r="D1762" s="65" t="n">
        <v>1000004179</v>
      </c>
      <c r="E1762" s="66" t="s">
        <v>2978</v>
      </c>
      <c r="F1762" s="133" t="n">
        <v>45635</v>
      </c>
      <c r="G1762" s="67" t="str">
        <f aca="false">IF(I1762&gt;0,"Targeted Dealer","-")</f>
        <v>-</v>
      </c>
      <c r="H1762" s="24"/>
      <c r="I1762" s="68"/>
      <c r="J1762" s="147" t="n">
        <f aca="false">I1762/$J$1*$E$1</f>
        <v>0</v>
      </c>
      <c r="K1762" s="97" t="n">
        <v>120</v>
      </c>
      <c r="L1762" s="148" t="n">
        <f aca="false">K1762-J1762</f>
        <v>120</v>
      </c>
      <c r="M1762" s="148" t="str">
        <f aca="false">IFERROR((K1762/J1762%),"-")</f>
        <v>-</v>
      </c>
      <c r="N1762" s="100" t="n">
        <v>0</v>
      </c>
      <c r="O1762" s="98" t="str">
        <f aca="false">IF(F1762&lt;=$P$2,"Nov","")</f>
        <v>Nov</v>
      </c>
      <c r="P1762" s="97" t="n">
        <v>0</v>
      </c>
      <c r="Q1762" s="149" t="n">
        <f aca="false">K1762-P1762</f>
        <v>120</v>
      </c>
      <c r="R1762" s="98" t="n">
        <f aca="false">IFERROR(IF(O1762="Nov",(K1762/P1762-1)),0)</f>
        <v>0</v>
      </c>
      <c r="S1762" s="105" t="b">
        <f aca="false">IF(N1762&gt;0,IF(O1762="","-",IF(R1762&lt;0%,"DEGROWTH","GROWTH")))</f>
        <v>0</v>
      </c>
      <c r="T1762" s="101" t="n">
        <v>0</v>
      </c>
      <c r="U1762" s="101" t="str">
        <f aca="false">IF(F1762&lt;=$V$2,"Dec","")</f>
        <v>Dec</v>
      </c>
      <c r="V1762" s="97" t="n">
        <v>0</v>
      </c>
      <c r="W1762" s="104" t="n">
        <f aca="false">K1762-V1762</f>
        <v>120</v>
      </c>
      <c r="X1762" s="103" t="n">
        <f aca="false">IFERROR(IF(U1762="Dec",(K1762/V1762-1)),0)</f>
        <v>0</v>
      </c>
      <c r="Y1762" s="106" t="b">
        <f aca="false">IF(T1762&gt;0,IF(U1762="","-",IF(X1762&lt;0%,"DEGROWTH","GROWTH")))</f>
        <v>0</v>
      </c>
      <c r="Z1762" s="24" t="n">
        <v>0</v>
      </c>
      <c r="AA1762" s="87"/>
      <c r="AB1762" s="3" t="n">
        <v>1000004179</v>
      </c>
      <c r="AC1762" s="3"/>
    </row>
    <row r="1763" customFormat="false" ht="14.25" hidden="true" customHeight="true" outlineLevel="0" collapsed="false">
      <c r="A1763" s="23" t="s">
        <v>133</v>
      </c>
      <c r="B1763" s="65" t="s">
        <v>30</v>
      </c>
      <c r="C1763" s="65" t="s">
        <v>2979</v>
      </c>
      <c r="D1763" s="65" t="n">
        <v>1000004181</v>
      </c>
      <c r="E1763" s="66" t="s">
        <v>2980</v>
      </c>
      <c r="F1763" s="133" t="n">
        <v>45635</v>
      </c>
      <c r="G1763" s="67" t="str">
        <f aca="false">IF(I1763&gt;0,"Targeted Dealer","-")</f>
        <v>-</v>
      </c>
      <c r="H1763" s="24"/>
      <c r="I1763" s="68"/>
      <c r="J1763" s="147" t="n">
        <f aca="false">I1763/$J$1*$E$1</f>
        <v>0</v>
      </c>
      <c r="K1763" s="97" t="n">
        <v>100</v>
      </c>
      <c r="L1763" s="148" t="n">
        <f aca="false">K1763-J1763</f>
        <v>100</v>
      </c>
      <c r="M1763" s="148" t="str">
        <f aca="false">IFERROR((K1763/J1763%),"-")</f>
        <v>-</v>
      </c>
      <c r="N1763" s="100" t="n">
        <v>0</v>
      </c>
      <c r="O1763" s="98" t="str">
        <f aca="false">IF(F1763&lt;=$P$2,"Nov","")</f>
        <v>Nov</v>
      </c>
      <c r="P1763" s="97" t="n">
        <v>0</v>
      </c>
      <c r="Q1763" s="149" t="n">
        <f aca="false">K1763-P1763</f>
        <v>100</v>
      </c>
      <c r="R1763" s="98" t="n">
        <f aca="false">IFERROR(IF(O1763="Nov",(K1763/P1763-1)),0)</f>
        <v>0</v>
      </c>
      <c r="S1763" s="105" t="b">
        <f aca="false">IF(N1763&gt;0,IF(O1763="","-",IF(R1763&lt;0%,"DEGROWTH","GROWTH")))</f>
        <v>0</v>
      </c>
      <c r="T1763" s="101" t="n">
        <v>0</v>
      </c>
      <c r="U1763" s="101" t="str">
        <f aca="false">IF(F1763&lt;=$V$2,"Dec","")</f>
        <v>Dec</v>
      </c>
      <c r="V1763" s="97" t="n">
        <v>0</v>
      </c>
      <c r="W1763" s="104" t="n">
        <f aca="false">K1763-V1763</f>
        <v>100</v>
      </c>
      <c r="X1763" s="103" t="n">
        <f aca="false">IFERROR(IF(U1763="Dec",(K1763/V1763-1)),0)</f>
        <v>0</v>
      </c>
      <c r="Y1763" s="106" t="b">
        <f aca="false">IF(T1763&gt;0,IF(U1763="","-",IF(X1763&lt;0%,"DEGROWTH","GROWTH")))</f>
        <v>0</v>
      </c>
      <c r="Z1763" s="24" t="n">
        <v>0</v>
      </c>
      <c r="AA1763" s="87"/>
      <c r="AB1763" s="3" t="n">
        <v>1000004181</v>
      </c>
      <c r="AC1763" s="3"/>
    </row>
    <row r="1764" customFormat="false" ht="14.25" hidden="true" customHeight="true" outlineLevel="0" collapsed="false">
      <c r="A1764" s="23" t="s">
        <v>130</v>
      </c>
      <c r="B1764" s="65" t="s">
        <v>108</v>
      </c>
      <c r="C1764" s="65" t="s">
        <v>454</v>
      </c>
      <c r="D1764" s="65" t="n">
        <v>1000001491</v>
      </c>
      <c r="E1764" s="66" t="s">
        <v>455</v>
      </c>
      <c r="F1764" s="133" t="n">
        <v>44739</v>
      </c>
      <c r="G1764" s="67" t="str">
        <f aca="false">IF(I1764&gt;0,"Targeted Dealer","-")</f>
        <v>-</v>
      </c>
      <c r="H1764" s="24"/>
      <c r="I1764" s="68"/>
      <c r="J1764" s="147" t="n">
        <f aca="false">I1764/$J$1*$E$1</f>
        <v>0</v>
      </c>
      <c r="K1764" s="97" t="n">
        <v>50</v>
      </c>
      <c r="L1764" s="148" t="n">
        <f aca="false">K1764-J1764</f>
        <v>50</v>
      </c>
      <c r="M1764" s="148" t="str">
        <f aca="false">IFERROR((K1764/J1764%),"-")</f>
        <v>-</v>
      </c>
      <c r="N1764" s="100" t="n">
        <v>0</v>
      </c>
      <c r="O1764" s="98" t="str">
        <f aca="false">IF(F1764&lt;=$P$2,"Nov","")</f>
        <v>Nov</v>
      </c>
      <c r="P1764" s="97" t="n">
        <v>0</v>
      </c>
      <c r="Q1764" s="149" t="n">
        <f aca="false">K1764-P1764</f>
        <v>50</v>
      </c>
      <c r="R1764" s="98" t="n">
        <f aca="false">IFERROR(IF(O1764="Nov",(K1764/P1764-1)),0)</f>
        <v>0</v>
      </c>
      <c r="S1764" s="105" t="b">
        <f aca="false">IF(N1764&gt;0,IF(O1764="","-",IF(R1764&lt;0%,"DEGROWTH","GROWTH")))</f>
        <v>0</v>
      </c>
      <c r="T1764" s="101" t="n">
        <v>26</v>
      </c>
      <c r="U1764" s="101" t="str">
        <f aca="false">IF(F1764&lt;=$V$2,"Dec","")</f>
        <v>Dec</v>
      </c>
      <c r="V1764" s="97" t="n">
        <v>26</v>
      </c>
      <c r="W1764" s="104" t="n">
        <f aca="false">K1764-V1764</f>
        <v>24</v>
      </c>
      <c r="X1764" s="103" t="n">
        <f aca="false">IFERROR(IF(U1764="Dec",(K1764/V1764-1)),0)</f>
        <v>0.923076923076923</v>
      </c>
      <c r="Y1764" s="104" t="str">
        <f aca="false">IF(T1764&gt;0,IF(U1764="","-",IF(X1764&lt;0%,"DEGROWTH","GROWTH")))</f>
        <v>GROWTH</v>
      </c>
      <c r="Z1764" s="24" t="n">
        <v>0</v>
      </c>
      <c r="AA1764" s="87"/>
      <c r="AB1764" s="3" t="n">
        <v>1000001491</v>
      </c>
      <c r="AC1764" s="3"/>
    </row>
    <row r="1765" customFormat="false" ht="14.25" hidden="true" customHeight="true" outlineLevel="0" collapsed="false">
      <c r="A1765" s="23" t="s">
        <v>133</v>
      </c>
      <c r="B1765" s="65" t="s">
        <v>141</v>
      </c>
      <c r="C1765" s="65" t="s">
        <v>4666</v>
      </c>
      <c r="D1765" s="65" t="n">
        <v>1000004188</v>
      </c>
      <c r="E1765" s="66" t="s">
        <v>4667</v>
      </c>
      <c r="F1765" s="133" t="n">
        <v>45638</v>
      </c>
      <c r="G1765" s="67" t="str">
        <f aca="false">IF(I1765&gt;0,"Targeted Dealer","-")</f>
        <v>-</v>
      </c>
      <c r="H1765" s="24"/>
      <c r="I1765" s="68"/>
      <c r="J1765" s="147" t="n">
        <f aca="false">I1765/$J$1*$E$1</f>
        <v>0</v>
      </c>
      <c r="K1765" s="97" t="n">
        <v>80</v>
      </c>
      <c r="L1765" s="148" t="n">
        <f aca="false">K1765-J1765</f>
        <v>80</v>
      </c>
      <c r="M1765" s="148" t="str">
        <f aca="false">IFERROR((K1765/J1765%),"-")</f>
        <v>-</v>
      </c>
      <c r="N1765" s="100" t="n">
        <v>0</v>
      </c>
      <c r="O1765" s="98" t="str">
        <f aca="false">IF(F1765&lt;=$P$2,"Nov","")</f>
        <v>Nov</v>
      </c>
      <c r="P1765" s="97" t="n">
        <v>0</v>
      </c>
      <c r="Q1765" s="149" t="n">
        <f aca="false">K1765-P1765</f>
        <v>80</v>
      </c>
      <c r="R1765" s="98" t="n">
        <f aca="false">IFERROR(IF(O1765="Nov",(K1765/P1765-1)),0)</f>
        <v>0</v>
      </c>
      <c r="S1765" s="105" t="b">
        <f aca="false">IF(N1765&gt;0,IF(O1765="","-",IF(R1765&lt;0%,"DEGROWTH","GROWTH")))</f>
        <v>0</v>
      </c>
      <c r="T1765" s="101" t="n">
        <v>0</v>
      </c>
      <c r="U1765" s="101" t="str">
        <f aca="false">IF(F1765&lt;=$V$2,"Dec","")</f>
        <v>Dec</v>
      </c>
      <c r="V1765" s="97" t="n">
        <v>0</v>
      </c>
      <c r="W1765" s="104" t="n">
        <f aca="false">K1765-V1765</f>
        <v>80</v>
      </c>
      <c r="X1765" s="103" t="n">
        <f aca="false">IFERROR(IF(U1765="Dec",(K1765/V1765-1)),0)</f>
        <v>0</v>
      </c>
      <c r="Y1765" s="106" t="b">
        <f aca="false">IF(T1765&gt;0,IF(U1765="","-",IF(X1765&lt;0%,"DEGROWTH","GROWTH")))</f>
        <v>0</v>
      </c>
      <c r="Z1765" s="24" t="n">
        <v>0</v>
      </c>
      <c r="AA1765" s="87"/>
      <c r="AB1765" s="3" t="n">
        <v>1000004188</v>
      </c>
      <c r="AC1765" s="3"/>
    </row>
    <row r="1766" customFormat="false" ht="14.25" hidden="true" customHeight="true" outlineLevel="0" collapsed="false">
      <c r="A1766" s="23" t="s">
        <v>133</v>
      </c>
      <c r="B1766" s="65" t="s">
        <v>21</v>
      </c>
      <c r="C1766" s="65" t="s">
        <v>4091</v>
      </c>
      <c r="D1766" s="65" t="n">
        <v>1000004178</v>
      </c>
      <c r="E1766" s="66" t="s">
        <v>4092</v>
      </c>
      <c r="F1766" s="133" t="n">
        <v>45635</v>
      </c>
      <c r="G1766" s="67" t="str">
        <f aca="false">IF(I1766&gt;0,"Targeted Dealer","-")</f>
        <v>-</v>
      </c>
      <c r="H1766" s="24"/>
      <c r="I1766" s="68"/>
      <c r="J1766" s="147" t="n">
        <f aca="false">I1766/$J$1*$E$1</f>
        <v>0</v>
      </c>
      <c r="K1766" s="97" t="n">
        <v>13</v>
      </c>
      <c r="L1766" s="148" t="n">
        <f aca="false">K1766-J1766</f>
        <v>13</v>
      </c>
      <c r="M1766" s="148" t="str">
        <f aca="false">IFERROR((K1766/J1766%),"-")</f>
        <v>-</v>
      </c>
      <c r="N1766" s="100" t="n">
        <v>0</v>
      </c>
      <c r="O1766" s="98" t="str">
        <f aca="false">IF(F1766&lt;=$P$2,"Nov","")</f>
        <v>Nov</v>
      </c>
      <c r="P1766" s="97" t="n">
        <v>0</v>
      </c>
      <c r="Q1766" s="149" t="n">
        <f aca="false">K1766-P1766</f>
        <v>13</v>
      </c>
      <c r="R1766" s="98" t="n">
        <f aca="false">IFERROR(IF(O1766="Nov",(K1766/P1766-1)),0)</f>
        <v>0</v>
      </c>
      <c r="S1766" s="105" t="b">
        <f aca="false">IF(N1766&gt;0,IF(O1766="","-",IF(R1766&lt;0%,"DEGROWTH","GROWTH")))</f>
        <v>0</v>
      </c>
      <c r="T1766" s="101" t="n">
        <v>0</v>
      </c>
      <c r="U1766" s="101" t="str">
        <f aca="false">IF(F1766&lt;=$V$2,"Dec","")</f>
        <v>Dec</v>
      </c>
      <c r="V1766" s="97" t="n">
        <v>0</v>
      </c>
      <c r="W1766" s="104" t="n">
        <f aca="false">K1766-V1766</f>
        <v>13</v>
      </c>
      <c r="X1766" s="103" t="n">
        <f aca="false">IFERROR(IF(U1766="Dec",(K1766/V1766-1)),0)</f>
        <v>0</v>
      </c>
      <c r="Y1766" s="106" t="b">
        <f aca="false">IF(T1766&gt;0,IF(U1766="","-",IF(X1766&lt;0%,"DEGROWTH","GROWTH")))</f>
        <v>0</v>
      </c>
      <c r="Z1766" s="24" t="n">
        <v>0</v>
      </c>
      <c r="AA1766" s="87"/>
      <c r="AB1766" s="3" t="n">
        <v>1000004178</v>
      </c>
      <c r="AC1766" s="3"/>
    </row>
    <row r="1767" customFormat="false" ht="14.25" hidden="true" customHeight="true" outlineLevel="0" collapsed="false">
      <c r="A1767" s="23" t="s">
        <v>133</v>
      </c>
      <c r="B1767" s="65" t="s">
        <v>37</v>
      </c>
      <c r="C1767" s="65" t="s">
        <v>4668</v>
      </c>
      <c r="D1767" s="65" t="n">
        <v>1000004180</v>
      </c>
      <c r="E1767" s="66" t="s">
        <v>4669</v>
      </c>
      <c r="F1767" s="133" t="n">
        <v>45635</v>
      </c>
      <c r="G1767" s="67" t="str">
        <f aca="false">IF(I1767&gt;0,"Targeted Dealer","-")</f>
        <v>-</v>
      </c>
      <c r="H1767" s="24"/>
      <c r="I1767" s="68"/>
      <c r="J1767" s="147" t="n">
        <f aca="false">I1767/$J$1*$E$1</f>
        <v>0</v>
      </c>
      <c r="K1767" s="97" t="n">
        <v>24</v>
      </c>
      <c r="L1767" s="148" t="n">
        <f aca="false">K1767-J1767</f>
        <v>24</v>
      </c>
      <c r="M1767" s="148" t="str">
        <f aca="false">IFERROR((K1767/J1767%),"-")</f>
        <v>-</v>
      </c>
      <c r="N1767" s="100" t="n">
        <v>0</v>
      </c>
      <c r="O1767" s="98" t="str">
        <f aca="false">IF(F1767&lt;=$P$2,"Nov","")</f>
        <v>Nov</v>
      </c>
      <c r="P1767" s="97" t="n">
        <v>0</v>
      </c>
      <c r="Q1767" s="149" t="n">
        <f aca="false">K1767-P1767</f>
        <v>24</v>
      </c>
      <c r="R1767" s="98" t="n">
        <f aca="false">IFERROR(IF(O1767="Nov",(K1767/P1767-1)),0)</f>
        <v>0</v>
      </c>
      <c r="S1767" s="105" t="b">
        <f aca="false">IF(N1767&gt;0,IF(O1767="","-",IF(R1767&lt;0%,"DEGROWTH","GROWTH")))</f>
        <v>0</v>
      </c>
      <c r="T1767" s="101" t="n">
        <v>0</v>
      </c>
      <c r="U1767" s="101" t="str">
        <f aca="false">IF(F1767&lt;=$V$2,"Dec","")</f>
        <v>Dec</v>
      </c>
      <c r="V1767" s="97" t="n">
        <v>0</v>
      </c>
      <c r="W1767" s="104" t="n">
        <f aca="false">K1767-V1767</f>
        <v>24</v>
      </c>
      <c r="X1767" s="103" t="n">
        <f aca="false">IFERROR(IF(U1767="Dec",(K1767/V1767-1)),0)</f>
        <v>0</v>
      </c>
      <c r="Y1767" s="106" t="b">
        <f aca="false">IF(T1767&gt;0,IF(U1767="","-",IF(X1767&lt;0%,"DEGROWTH","GROWTH")))</f>
        <v>0</v>
      </c>
      <c r="Z1767" s="24" t="n">
        <v>0</v>
      </c>
      <c r="AA1767" s="87"/>
      <c r="AB1767" s="3" t="n">
        <v>1000004180</v>
      </c>
      <c r="AC1767" s="3"/>
    </row>
    <row r="1768" customFormat="false" ht="14.25" hidden="true" customHeight="true" outlineLevel="0" collapsed="false">
      <c r="A1768" s="23" t="s">
        <v>133</v>
      </c>
      <c r="B1768" s="65" t="s">
        <v>21</v>
      </c>
      <c r="C1768" s="65" t="s">
        <v>2981</v>
      </c>
      <c r="D1768" s="65" t="n">
        <v>1000004187</v>
      </c>
      <c r="E1768" s="66" t="s">
        <v>2982</v>
      </c>
      <c r="F1768" s="133" t="n">
        <v>45636</v>
      </c>
      <c r="G1768" s="67" t="str">
        <f aca="false">IF(I1768&gt;0,"Targeted Dealer","-")</f>
        <v>-</v>
      </c>
      <c r="H1768" s="24"/>
      <c r="I1768" s="68"/>
      <c r="J1768" s="147" t="n">
        <f aca="false">I1768/$J$1*$E$1</f>
        <v>0</v>
      </c>
      <c r="K1768" s="97" t="n">
        <v>152</v>
      </c>
      <c r="L1768" s="148" t="n">
        <f aca="false">K1768-J1768</f>
        <v>152</v>
      </c>
      <c r="M1768" s="148" t="str">
        <f aca="false">IFERROR((K1768/J1768%),"-")</f>
        <v>-</v>
      </c>
      <c r="N1768" s="100" t="n">
        <v>0</v>
      </c>
      <c r="O1768" s="98" t="str">
        <f aca="false">IF(F1768&lt;=$P$2,"Nov","")</f>
        <v>Nov</v>
      </c>
      <c r="P1768" s="97" t="n">
        <v>0</v>
      </c>
      <c r="Q1768" s="149" t="n">
        <f aca="false">K1768-P1768</f>
        <v>152</v>
      </c>
      <c r="R1768" s="98" t="n">
        <f aca="false">IFERROR(IF(O1768="Nov",(K1768/P1768-1)),0)</f>
        <v>0</v>
      </c>
      <c r="S1768" s="105" t="b">
        <f aca="false">IF(N1768&gt;0,IF(O1768="","-",IF(R1768&lt;0%,"DEGROWTH","GROWTH")))</f>
        <v>0</v>
      </c>
      <c r="T1768" s="101" t="n">
        <v>0</v>
      </c>
      <c r="U1768" s="101" t="str">
        <f aca="false">IF(F1768&lt;=$V$2,"Dec","")</f>
        <v>Dec</v>
      </c>
      <c r="V1768" s="97" t="n">
        <v>0</v>
      </c>
      <c r="W1768" s="104" t="n">
        <f aca="false">K1768-V1768</f>
        <v>152</v>
      </c>
      <c r="X1768" s="103" t="n">
        <f aca="false">IFERROR(IF(U1768="Dec",(K1768/V1768-1)),0)</f>
        <v>0</v>
      </c>
      <c r="Y1768" s="106" t="b">
        <f aca="false">IF(T1768&gt;0,IF(U1768="","-",IF(X1768&lt;0%,"DEGROWTH","GROWTH")))</f>
        <v>0</v>
      </c>
      <c r="Z1768" s="24" t="n">
        <v>0</v>
      </c>
      <c r="AA1768" s="87"/>
      <c r="AB1768" s="3" t="n">
        <v>1000004187</v>
      </c>
      <c r="AC1768" s="3"/>
    </row>
    <row r="1769" customFormat="false" ht="14.25" hidden="true" customHeight="true" outlineLevel="0" collapsed="false">
      <c r="A1769" s="23" t="s">
        <v>134</v>
      </c>
      <c r="B1769" s="65" t="s">
        <v>84</v>
      </c>
      <c r="C1769" s="65" t="s">
        <v>4113</v>
      </c>
      <c r="D1769" s="65" t="n">
        <v>1000003774</v>
      </c>
      <c r="E1769" s="66" t="s">
        <v>4114</v>
      </c>
      <c r="F1769" s="133" t="n">
        <v>45268</v>
      </c>
      <c r="G1769" s="67" t="str">
        <f aca="false">IF(I1769&gt;0,"Targeted Dealer","-")</f>
        <v>-</v>
      </c>
      <c r="H1769" s="24"/>
      <c r="I1769" s="68"/>
      <c r="J1769" s="147" t="n">
        <f aca="false">I1769/$J$1*$E$1</f>
        <v>0</v>
      </c>
      <c r="K1769" s="97" t="n">
        <v>12.5</v>
      </c>
      <c r="L1769" s="148" t="n">
        <f aca="false">K1769-J1769</f>
        <v>12.5</v>
      </c>
      <c r="M1769" s="148" t="str">
        <f aca="false">IFERROR((K1769/J1769%),"-")</f>
        <v>-</v>
      </c>
      <c r="N1769" s="100" t="n">
        <v>0</v>
      </c>
      <c r="O1769" s="98" t="str">
        <f aca="false">IF(F1769&lt;=$P$2,"Nov","")</f>
        <v>Nov</v>
      </c>
      <c r="P1769" s="97" t="n">
        <v>0</v>
      </c>
      <c r="Q1769" s="149" t="n">
        <f aca="false">K1769-P1769</f>
        <v>12.5</v>
      </c>
      <c r="R1769" s="98" t="n">
        <f aca="false">IFERROR(IF(O1769="Nov",(K1769/P1769-1)),0)</f>
        <v>0</v>
      </c>
      <c r="S1769" s="105" t="b">
        <f aca="false">IF(N1769&gt;0,IF(O1769="","-",IF(R1769&lt;0%,"DEGROWTH","GROWTH")))</f>
        <v>0</v>
      </c>
      <c r="T1769" s="101" t="n">
        <v>12.5</v>
      </c>
      <c r="U1769" s="101" t="str">
        <f aca="false">IF(F1769&lt;=$V$2,"Dec","")</f>
        <v>Dec</v>
      </c>
      <c r="V1769" s="97" t="n">
        <v>12.5</v>
      </c>
      <c r="W1769" s="104" t="n">
        <f aca="false">K1769-V1769</f>
        <v>0</v>
      </c>
      <c r="X1769" s="103" t="n">
        <f aca="false">IFERROR(IF(U1769="Dec",(K1769/V1769-1)),0)</f>
        <v>0</v>
      </c>
      <c r="Y1769" s="104" t="str">
        <f aca="false">IF(T1769&gt;0,IF(U1769="","-",IF(X1769&lt;0%,"DEGROWTH","GROWTH")))</f>
        <v>GROWTH</v>
      </c>
      <c r="Z1769" s="24" t="n">
        <v>0</v>
      </c>
      <c r="AA1769" s="87"/>
      <c r="AB1769" s="3" t="n">
        <v>1000003774</v>
      </c>
      <c r="AC1769" s="3"/>
    </row>
    <row r="1770" customFormat="false" ht="14.25" hidden="true" customHeight="true" outlineLevel="0" collapsed="false">
      <c r="A1770" s="23" t="s">
        <v>134</v>
      </c>
      <c r="B1770" s="65" t="s">
        <v>78</v>
      </c>
      <c r="C1770" s="65" t="s">
        <v>456</v>
      </c>
      <c r="D1770" s="65" t="n">
        <v>1000002400</v>
      </c>
      <c r="E1770" s="66" t="s">
        <v>457</v>
      </c>
      <c r="F1770" s="133" t="n">
        <v>44738</v>
      </c>
      <c r="G1770" s="67" t="str">
        <f aca="false">IF(I1770&gt;0,"Targeted Dealer","-")</f>
        <v>-</v>
      </c>
      <c r="H1770" s="24"/>
      <c r="I1770" s="68"/>
      <c r="J1770" s="147" t="n">
        <f aca="false">I1770/$J$1*$E$1</f>
        <v>0</v>
      </c>
      <c r="K1770" s="97" t="n">
        <v>25</v>
      </c>
      <c r="L1770" s="148" t="n">
        <f aca="false">K1770-J1770</f>
        <v>25</v>
      </c>
      <c r="M1770" s="148" t="str">
        <f aca="false">IFERROR((K1770/J1770%),"-")</f>
        <v>-</v>
      </c>
      <c r="N1770" s="100" t="n">
        <v>0</v>
      </c>
      <c r="O1770" s="98" t="str">
        <f aca="false">IF(F1770&lt;=$P$2,"Nov","")</f>
        <v>Nov</v>
      </c>
      <c r="P1770" s="97" t="n">
        <v>0</v>
      </c>
      <c r="Q1770" s="149" t="n">
        <f aca="false">K1770-P1770</f>
        <v>25</v>
      </c>
      <c r="R1770" s="98" t="n">
        <f aca="false">IFERROR(IF(O1770="Nov",(K1770/P1770-1)),0)</f>
        <v>0</v>
      </c>
      <c r="S1770" s="105" t="b">
        <f aca="false">IF(N1770&gt;0,IF(O1770="","-",IF(R1770&lt;0%,"DEGROWTH","GROWTH")))</f>
        <v>0</v>
      </c>
      <c r="T1770" s="101" t="n">
        <v>25</v>
      </c>
      <c r="U1770" s="101" t="str">
        <f aca="false">IF(F1770&lt;=$V$2,"Dec","")</f>
        <v>Dec</v>
      </c>
      <c r="V1770" s="97" t="n">
        <v>25</v>
      </c>
      <c r="W1770" s="104" t="n">
        <f aca="false">K1770-V1770</f>
        <v>0</v>
      </c>
      <c r="X1770" s="103" t="n">
        <f aca="false">IFERROR(IF(U1770="Dec",(K1770/V1770-1)),0)</f>
        <v>0</v>
      </c>
      <c r="Y1770" s="104" t="str">
        <f aca="false">IF(T1770&gt;0,IF(U1770="","-",IF(X1770&lt;0%,"DEGROWTH","GROWTH")))</f>
        <v>GROWTH</v>
      </c>
      <c r="Z1770" s="24" t="n">
        <v>0</v>
      </c>
      <c r="AA1770" s="87"/>
      <c r="AB1770" s="3" t="n">
        <v>1000002400</v>
      </c>
      <c r="AC1770" s="3"/>
    </row>
    <row r="1771" customFormat="false" ht="14.25" hidden="true" customHeight="true" outlineLevel="0" collapsed="false">
      <c r="A1771" s="23" t="s">
        <v>134</v>
      </c>
      <c r="B1771" s="65" t="s">
        <v>78</v>
      </c>
      <c r="C1771" s="65" t="s">
        <v>2983</v>
      </c>
      <c r="D1771" s="65" t="n">
        <v>1000004185</v>
      </c>
      <c r="E1771" s="66" t="s">
        <v>2984</v>
      </c>
      <c r="F1771" s="133" t="n">
        <v>45631</v>
      </c>
      <c r="G1771" s="67" t="str">
        <f aca="false">IF(I1771&gt;0,"Targeted Dealer","-")</f>
        <v>-</v>
      </c>
      <c r="H1771" s="24"/>
      <c r="I1771" s="68"/>
      <c r="J1771" s="147" t="n">
        <f aca="false">I1771/$J$1*$E$1</f>
        <v>0</v>
      </c>
      <c r="K1771" s="97" t="n">
        <v>100</v>
      </c>
      <c r="L1771" s="148" t="n">
        <f aca="false">K1771-J1771</f>
        <v>100</v>
      </c>
      <c r="M1771" s="148" t="str">
        <f aca="false">IFERROR((K1771/J1771%),"-")</f>
        <v>-</v>
      </c>
      <c r="N1771" s="100" t="n">
        <v>0</v>
      </c>
      <c r="O1771" s="98" t="str">
        <f aca="false">IF(F1771&lt;=$P$2,"Nov","")</f>
        <v>Nov</v>
      </c>
      <c r="P1771" s="97" t="n">
        <v>0</v>
      </c>
      <c r="Q1771" s="149" t="n">
        <f aca="false">K1771-P1771</f>
        <v>100</v>
      </c>
      <c r="R1771" s="98" t="n">
        <f aca="false">IFERROR(IF(O1771="Nov",(K1771/P1771-1)),0)</f>
        <v>0</v>
      </c>
      <c r="S1771" s="105" t="b">
        <f aca="false">IF(N1771&gt;0,IF(O1771="","-",IF(R1771&lt;0%,"DEGROWTH","GROWTH")))</f>
        <v>0</v>
      </c>
      <c r="T1771" s="101" t="n">
        <v>0</v>
      </c>
      <c r="U1771" s="101" t="str">
        <f aca="false">IF(F1771&lt;=$V$2,"Dec","")</f>
        <v>Dec</v>
      </c>
      <c r="V1771" s="97" t="n">
        <v>0</v>
      </c>
      <c r="W1771" s="104" t="n">
        <f aca="false">K1771-V1771</f>
        <v>100</v>
      </c>
      <c r="X1771" s="103" t="n">
        <f aca="false">IFERROR(IF(U1771="Dec",(K1771/V1771-1)),0)</f>
        <v>0</v>
      </c>
      <c r="Y1771" s="106" t="b">
        <f aca="false">IF(T1771&gt;0,IF(U1771="","-",IF(X1771&lt;0%,"DEGROWTH","GROWTH")))</f>
        <v>0</v>
      </c>
      <c r="Z1771" s="24" t="n">
        <v>0</v>
      </c>
      <c r="AA1771" s="87"/>
      <c r="AB1771" s="3" t="n">
        <v>1000004185</v>
      </c>
      <c r="AC1771" s="3"/>
    </row>
    <row r="1772" customFormat="false" ht="14.25" hidden="true" customHeight="true" outlineLevel="0" collapsed="false">
      <c r="A1772" s="23" t="s">
        <v>130</v>
      </c>
      <c r="B1772" s="65" t="s">
        <v>120</v>
      </c>
      <c r="C1772" s="65" t="s">
        <v>458</v>
      </c>
      <c r="D1772" s="65" t="n">
        <v>1000001184</v>
      </c>
      <c r="E1772" s="66" t="s">
        <v>459</v>
      </c>
      <c r="F1772" s="133" t="n">
        <v>44739</v>
      </c>
      <c r="G1772" s="67" t="str">
        <f aca="false">IF(I1772&gt;0,"Targeted Dealer","-")</f>
        <v>-</v>
      </c>
      <c r="H1772" s="24"/>
      <c r="I1772" s="68"/>
      <c r="J1772" s="147" t="n">
        <f aca="false">I1772/$J$1*$E$1</f>
        <v>0</v>
      </c>
      <c r="K1772" s="97" t="n">
        <v>25</v>
      </c>
      <c r="L1772" s="148" t="n">
        <f aca="false">K1772-J1772</f>
        <v>25</v>
      </c>
      <c r="M1772" s="148" t="str">
        <f aca="false">IFERROR((K1772/J1772%),"-")</f>
        <v>-</v>
      </c>
      <c r="N1772" s="100" t="n">
        <v>0</v>
      </c>
      <c r="O1772" s="98" t="str">
        <f aca="false">IF(F1772&lt;=$P$2,"Nov","")</f>
        <v>Nov</v>
      </c>
      <c r="P1772" s="97" t="n">
        <v>0</v>
      </c>
      <c r="Q1772" s="149" t="n">
        <f aca="false">K1772-P1772</f>
        <v>25</v>
      </c>
      <c r="R1772" s="98" t="n">
        <f aca="false">IFERROR(IF(O1772="Nov",(K1772/P1772-1)),0)</f>
        <v>0</v>
      </c>
      <c r="S1772" s="105" t="b">
        <f aca="false">IF(N1772&gt;0,IF(O1772="","-",IF(R1772&lt;0%,"DEGROWTH","GROWTH")))</f>
        <v>0</v>
      </c>
      <c r="T1772" s="101" t="n">
        <v>30</v>
      </c>
      <c r="U1772" s="101" t="str">
        <f aca="false">IF(F1772&lt;=$V$2,"Dec","")</f>
        <v>Dec</v>
      </c>
      <c r="V1772" s="97" t="n">
        <v>30</v>
      </c>
      <c r="W1772" s="104" t="n">
        <f aca="false">K1772-V1772</f>
        <v>-5</v>
      </c>
      <c r="X1772" s="103" t="n">
        <f aca="false">IFERROR(IF(U1772="Dec",(K1772/V1772-1)),0)</f>
        <v>-0.166666666666667</v>
      </c>
      <c r="Y1772" s="104" t="str">
        <f aca="false">IF(T1772&gt;0,IF(U1772="","-",IF(X1772&lt;0%,"DEGROWTH","GROWTH")))</f>
        <v>DEGROWTH</v>
      </c>
      <c r="Z1772" s="24" t="n">
        <v>0</v>
      </c>
      <c r="AA1772" s="87"/>
      <c r="AB1772" s="3" t="n">
        <v>1000001184</v>
      </c>
      <c r="AC1772" s="3"/>
    </row>
    <row r="1773" customFormat="false" ht="14.25" hidden="true" customHeight="true" outlineLevel="0" collapsed="false">
      <c r="A1773" s="23" t="s">
        <v>130</v>
      </c>
      <c r="B1773" s="65" t="s">
        <v>122</v>
      </c>
      <c r="C1773" s="65" t="s">
        <v>460</v>
      </c>
      <c r="D1773" s="65" t="n">
        <v>1000001660</v>
      </c>
      <c r="E1773" s="66" t="s">
        <v>461</v>
      </c>
      <c r="F1773" s="133" t="n">
        <v>44739</v>
      </c>
      <c r="G1773" s="67" t="str">
        <f aca="false">IF(I1773&gt;0,"Targeted Dealer","-")</f>
        <v>-</v>
      </c>
      <c r="H1773" s="24"/>
      <c r="I1773" s="68"/>
      <c r="J1773" s="147" t="n">
        <f aca="false">I1773/$J$1*$E$1</f>
        <v>0</v>
      </c>
      <c r="K1773" s="97" t="n">
        <v>30</v>
      </c>
      <c r="L1773" s="148" t="n">
        <f aca="false">K1773-J1773</f>
        <v>30</v>
      </c>
      <c r="M1773" s="148" t="str">
        <f aca="false">IFERROR((K1773/J1773%),"-")</f>
        <v>-</v>
      </c>
      <c r="N1773" s="100" t="n">
        <v>0</v>
      </c>
      <c r="O1773" s="98" t="str">
        <f aca="false">IF(F1773&lt;=$P$2,"Nov","")</f>
        <v>Nov</v>
      </c>
      <c r="P1773" s="97" t="n">
        <v>0</v>
      </c>
      <c r="Q1773" s="149" t="n">
        <f aca="false">K1773-P1773</f>
        <v>30</v>
      </c>
      <c r="R1773" s="98" t="n">
        <f aca="false">IFERROR(IF(O1773="Nov",(K1773/P1773-1)),0)</f>
        <v>0</v>
      </c>
      <c r="S1773" s="105" t="b">
        <f aca="false">IF(N1773&gt;0,IF(O1773="","-",IF(R1773&lt;0%,"DEGROWTH","GROWTH")))</f>
        <v>0</v>
      </c>
      <c r="T1773" s="101" t="n">
        <v>25</v>
      </c>
      <c r="U1773" s="101" t="str">
        <f aca="false">IF(F1773&lt;=$V$2,"Dec","")</f>
        <v>Dec</v>
      </c>
      <c r="V1773" s="97" t="n">
        <v>25</v>
      </c>
      <c r="W1773" s="104" t="n">
        <f aca="false">K1773-V1773</f>
        <v>5</v>
      </c>
      <c r="X1773" s="103" t="n">
        <f aca="false">IFERROR(IF(U1773="Dec",(K1773/V1773-1)),0)</f>
        <v>0.2</v>
      </c>
      <c r="Y1773" s="104" t="str">
        <f aca="false">IF(T1773&gt;0,IF(U1773="","-",IF(X1773&lt;0%,"DEGROWTH","GROWTH")))</f>
        <v>GROWTH</v>
      </c>
      <c r="Z1773" s="24" t="n">
        <v>0</v>
      </c>
      <c r="AA1773" s="87"/>
      <c r="AB1773" s="3" t="n">
        <v>1000001660</v>
      </c>
      <c r="AC1773" s="3"/>
    </row>
    <row r="1774" customFormat="false" ht="14.25" hidden="true" customHeight="true" outlineLevel="0" collapsed="false">
      <c r="A1774" s="23" t="s">
        <v>4046</v>
      </c>
      <c r="B1774" s="65" t="s">
        <v>98</v>
      </c>
      <c r="C1774" s="65" t="s">
        <v>2985</v>
      </c>
      <c r="D1774" s="65" t="n">
        <v>1000002780</v>
      </c>
      <c r="E1774" s="66" t="s">
        <v>2986</v>
      </c>
      <c r="F1774" s="133" t="n">
        <v>44741</v>
      </c>
      <c r="G1774" s="67" t="str">
        <f aca="false">IF(I1774&gt;0,"Targeted Dealer","-")</f>
        <v>-</v>
      </c>
      <c r="H1774" s="24"/>
      <c r="I1774" s="68"/>
      <c r="J1774" s="147" t="n">
        <f aca="false">I1774/$J$1*$E$1</f>
        <v>0</v>
      </c>
      <c r="K1774" s="97" t="n">
        <v>3</v>
      </c>
      <c r="L1774" s="148" t="n">
        <f aca="false">K1774-J1774</f>
        <v>3</v>
      </c>
      <c r="M1774" s="148" t="str">
        <f aca="false">IFERROR((K1774/J1774%),"-")</f>
        <v>-</v>
      </c>
      <c r="N1774" s="100" t="n">
        <v>0</v>
      </c>
      <c r="O1774" s="98" t="str">
        <f aca="false">IF(F1774&lt;=$P$2,"Nov","")</f>
        <v>Nov</v>
      </c>
      <c r="P1774" s="97" t="n">
        <v>0</v>
      </c>
      <c r="Q1774" s="149" t="n">
        <f aca="false">K1774-P1774</f>
        <v>3</v>
      </c>
      <c r="R1774" s="98" t="n">
        <f aca="false">IFERROR(IF(O1774="Nov",(K1774/P1774-1)),0)</f>
        <v>0</v>
      </c>
      <c r="S1774" s="105" t="b">
        <f aca="false">IF(N1774&gt;0,IF(O1774="","-",IF(R1774&lt;0%,"DEGROWTH","GROWTH")))</f>
        <v>0</v>
      </c>
      <c r="T1774" s="101" t="n">
        <v>5</v>
      </c>
      <c r="U1774" s="101" t="str">
        <f aca="false">IF(F1774&lt;=$V$2,"Dec","")</f>
        <v>Dec</v>
      </c>
      <c r="V1774" s="97" t="n">
        <v>5</v>
      </c>
      <c r="W1774" s="104" t="n">
        <f aca="false">K1774-V1774</f>
        <v>-2</v>
      </c>
      <c r="X1774" s="103" t="n">
        <f aca="false">IFERROR(IF(U1774="Dec",(K1774/V1774-1)),0)</f>
        <v>-0.4</v>
      </c>
      <c r="Y1774" s="104" t="str">
        <f aca="false">IF(T1774&gt;0,IF(U1774="","-",IF(X1774&lt;0%,"DEGROWTH","GROWTH")))</f>
        <v>DEGROWTH</v>
      </c>
      <c r="Z1774" s="24" t="n">
        <v>0</v>
      </c>
      <c r="AA1774" s="87"/>
      <c r="AB1774" s="3" t="n">
        <v>1000002780</v>
      </c>
      <c r="AC1774" s="3"/>
    </row>
    <row r="1775" customFormat="false" ht="14.25" hidden="true" customHeight="true" outlineLevel="0" collapsed="false">
      <c r="A1775" s="23" t="s">
        <v>133</v>
      </c>
      <c r="B1775" s="65" t="s">
        <v>27</v>
      </c>
      <c r="C1775" s="65" t="s">
        <v>4264</v>
      </c>
      <c r="D1775" s="65" t="n">
        <v>1000004194</v>
      </c>
      <c r="E1775" s="66" t="s">
        <v>4265</v>
      </c>
      <c r="F1775" s="133" t="n">
        <v>45642</v>
      </c>
      <c r="G1775" s="67" t="str">
        <f aca="false">IF(I1775&gt;0,"Targeted Dealer","-")</f>
        <v>-</v>
      </c>
      <c r="H1775" s="24"/>
      <c r="I1775" s="68"/>
      <c r="J1775" s="147" t="n">
        <f aca="false">I1775/$J$1*$E$1</f>
        <v>0</v>
      </c>
      <c r="K1775" s="97" t="n">
        <v>20</v>
      </c>
      <c r="L1775" s="148" t="n">
        <f aca="false">K1775-J1775</f>
        <v>20</v>
      </c>
      <c r="M1775" s="148" t="str">
        <f aca="false">IFERROR((K1775/J1775%),"-")</f>
        <v>-</v>
      </c>
      <c r="N1775" s="100" t="n">
        <v>0</v>
      </c>
      <c r="O1775" s="98" t="str">
        <f aca="false">IF(F1775&lt;=$P$2,"Nov","")</f>
        <v>Nov</v>
      </c>
      <c r="P1775" s="97" t="n">
        <v>0</v>
      </c>
      <c r="Q1775" s="149" t="n">
        <f aca="false">K1775-P1775</f>
        <v>20</v>
      </c>
      <c r="R1775" s="98" t="n">
        <f aca="false">IFERROR(IF(O1775="Nov",(K1775/P1775-1)),0)</f>
        <v>0</v>
      </c>
      <c r="S1775" s="105" t="b">
        <f aca="false">IF(N1775&gt;0,IF(O1775="","-",IF(R1775&lt;0%,"DEGROWTH","GROWTH")))</f>
        <v>0</v>
      </c>
      <c r="T1775" s="101" t="n">
        <v>0</v>
      </c>
      <c r="U1775" s="101" t="str">
        <f aca="false">IF(F1775&lt;=$V$2,"Dec","")</f>
        <v>Dec</v>
      </c>
      <c r="V1775" s="97" t="n">
        <v>0</v>
      </c>
      <c r="W1775" s="104" t="n">
        <f aca="false">K1775-V1775</f>
        <v>20</v>
      </c>
      <c r="X1775" s="103" t="n">
        <f aca="false">IFERROR(IF(U1775="Dec",(K1775/V1775-1)),0)</f>
        <v>0</v>
      </c>
      <c r="Y1775" s="106" t="b">
        <f aca="false">IF(T1775&gt;0,IF(U1775="","-",IF(X1775&lt;0%,"DEGROWTH","GROWTH")))</f>
        <v>0</v>
      </c>
      <c r="Z1775" s="24" t="n">
        <v>0</v>
      </c>
      <c r="AA1775" s="87"/>
      <c r="AB1775" s="3" t="n">
        <v>1000004194</v>
      </c>
      <c r="AC1775" s="3"/>
    </row>
    <row r="1776" customFormat="false" ht="14.25" hidden="true" customHeight="true" outlineLevel="0" collapsed="false">
      <c r="A1776" s="23" t="s">
        <v>130</v>
      </c>
      <c r="B1776" s="65" t="s">
        <v>120</v>
      </c>
      <c r="C1776" s="65" t="s">
        <v>2987</v>
      </c>
      <c r="D1776" s="65" t="n">
        <v>1000002525</v>
      </c>
      <c r="E1776" s="66" t="s">
        <v>2988</v>
      </c>
      <c r="F1776" s="133" t="n">
        <v>44739</v>
      </c>
      <c r="G1776" s="67" t="str">
        <f aca="false">IF(I1776&gt;0,"Targeted Dealer","-")</f>
        <v>-</v>
      </c>
      <c r="H1776" s="24"/>
      <c r="I1776" s="68"/>
      <c r="J1776" s="147" t="n">
        <f aca="false">I1776/$J$1*$E$1</f>
        <v>0</v>
      </c>
      <c r="K1776" s="97" t="n">
        <v>5</v>
      </c>
      <c r="L1776" s="148" t="n">
        <f aca="false">K1776-J1776</f>
        <v>5</v>
      </c>
      <c r="M1776" s="148" t="str">
        <f aca="false">IFERROR((K1776/J1776%),"-")</f>
        <v>-</v>
      </c>
      <c r="N1776" s="100" t="n">
        <v>0</v>
      </c>
      <c r="O1776" s="98" t="str">
        <f aca="false">IF(F1776&lt;=$P$2,"Nov","")</f>
        <v>Nov</v>
      </c>
      <c r="P1776" s="97" t="n">
        <v>0</v>
      </c>
      <c r="Q1776" s="149" t="n">
        <f aca="false">K1776-P1776</f>
        <v>5</v>
      </c>
      <c r="R1776" s="98" t="n">
        <f aca="false">IFERROR(IF(O1776="Nov",(K1776/P1776-1)),0)</f>
        <v>0</v>
      </c>
      <c r="S1776" s="105" t="b">
        <f aca="false">IF(N1776&gt;0,IF(O1776="","-",IF(R1776&lt;0%,"DEGROWTH","GROWTH")))</f>
        <v>0</v>
      </c>
      <c r="T1776" s="101" t="n">
        <v>50</v>
      </c>
      <c r="U1776" s="101" t="str">
        <f aca="false">IF(F1776&lt;=$V$2,"Dec","")</f>
        <v>Dec</v>
      </c>
      <c r="V1776" s="97" t="n">
        <v>50</v>
      </c>
      <c r="W1776" s="104" t="n">
        <f aca="false">K1776-V1776</f>
        <v>-45</v>
      </c>
      <c r="X1776" s="103" t="n">
        <f aca="false">IFERROR(IF(U1776="Dec",(K1776/V1776-1)),0)</f>
        <v>-0.9</v>
      </c>
      <c r="Y1776" s="104" t="str">
        <f aca="false">IF(T1776&gt;0,IF(U1776="","-",IF(X1776&lt;0%,"DEGROWTH","GROWTH")))</f>
        <v>DEGROWTH</v>
      </c>
      <c r="Z1776" s="24" t="n">
        <v>0</v>
      </c>
      <c r="AA1776" s="87"/>
      <c r="AB1776" s="3" t="n">
        <v>1000002525</v>
      </c>
      <c r="AC1776" s="3"/>
    </row>
    <row r="1777" customFormat="false" ht="14.25" hidden="true" customHeight="true" outlineLevel="0" collapsed="false">
      <c r="A1777" s="23" t="s">
        <v>133</v>
      </c>
      <c r="B1777" s="65" t="s">
        <v>52</v>
      </c>
      <c r="C1777" s="65" t="s">
        <v>2989</v>
      </c>
      <c r="D1777" s="65" t="n">
        <v>1000004192</v>
      </c>
      <c r="E1777" s="66" t="s">
        <v>2990</v>
      </c>
      <c r="F1777" s="133" t="n">
        <v>45642</v>
      </c>
      <c r="G1777" s="67" t="str">
        <f aca="false">IF(I1777&gt;0,"Targeted Dealer","-")</f>
        <v>-</v>
      </c>
      <c r="H1777" s="24"/>
      <c r="I1777" s="68"/>
      <c r="J1777" s="147" t="n">
        <f aca="false">I1777/$J$1*$E$1</f>
        <v>0</v>
      </c>
      <c r="K1777" s="97" t="n">
        <v>50</v>
      </c>
      <c r="L1777" s="148" t="n">
        <f aca="false">K1777-J1777</f>
        <v>50</v>
      </c>
      <c r="M1777" s="148" t="str">
        <f aca="false">IFERROR((K1777/J1777%),"-")</f>
        <v>-</v>
      </c>
      <c r="N1777" s="100" t="n">
        <v>0</v>
      </c>
      <c r="O1777" s="98" t="str">
        <f aca="false">IF(F1777&lt;=$P$2,"Nov","")</f>
        <v>Nov</v>
      </c>
      <c r="P1777" s="97" t="n">
        <v>0</v>
      </c>
      <c r="Q1777" s="149" t="n">
        <f aca="false">K1777-P1777</f>
        <v>50</v>
      </c>
      <c r="R1777" s="98" t="n">
        <f aca="false">IFERROR(IF(O1777="Nov",(K1777/P1777-1)),0)</f>
        <v>0</v>
      </c>
      <c r="S1777" s="105" t="b">
        <f aca="false">IF(N1777&gt;0,IF(O1777="","-",IF(R1777&lt;0%,"DEGROWTH","GROWTH")))</f>
        <v>0</v>
      </c>
      <c r="T1777" s="101" t="n">
        <v>0</v>
      </c>
      <c r="U1777" s="101" t="str">
        <f aca="false">IF(F1777&lt;=$V$2,"Dec","")</f>
        <v>Dec</v>
      </c>
      <c r="V1777" s="97" t="n">
        <v>0</v>
      </c>
      <c r="W1777" s="104" t="n">
        <f aca="false">K1777-V1777</f>
        <v>50</v>
      </c>
      <c r="X1777" s="103" t="n">
        <f aca="false">IFERROR(IF(U1777="Dec",(K1777/V1777-1)),0)</f>
        <v>0</v>
      </c>
      <c r="Y1777" s="106" t="b">
        <f aca="false">IF(T1777&gt;0,IF(U1777="","-",IF(X1777&lt;0%,"DEGROWTH","GROWTH")))</f>
        <v>0</v>
      </c>
      <c r="Z1777" s="24" t="n">
        <v>0</v>
      </c>
      <c r="AA1777" s="87"/>
      <c r="AB1777" s="3" t="n">
        <v>1000004192</v>
      </c>
      <c r="AC1777" s="3"/>
    </row>
    <row r="1778" customFormat="false" ht="14.25" hidden="true" customHeight="true" outlineLevel="0" collapsed="false">
      <c r="A1778" s="23" t="s">
        <v>4046</v>
      </c>
      <c r="B1778" s="65" t="s">
        <v>91</v>
      </c>
      <c r="C1778" s="65" t="s">
        <v>4670</v>
      </c>
      <c r="D1778" s="65" t="n">
        <v>1000001142</v>
      </c>
      <c r="E1778" s="66" t="s">
        <v>4671</v>
      </c>
      <c r="F1778" s="133" t="n">
        <v>44739</v>
      </c>
      <c r="G1778" s="67" t="str">
        <f aca="false">IF(I1778&gt;0,"Targeted Dealer","-")</f>
        <v>-</v>
      </c>
      <c r="H1778" s="24"/>
      <c r="I1778" s="68"/>
      <c r="J1778" s="147" t="n">
        <f aca="false">I1778/$J$1*$E$1</f>
        <v>0</v>
      </c>
      <c r="K1778" s="97" t="n">
        <v>25</v>
      </c>
      <c r="L1778" s="148" t="n">
        <f aca="false">K1778-J1778</f>
        <v>25</v>
      </c>
      <c r="M1778" s="148" t="str">
        <f aca="false">IFERROR((K1778/J1778%),"-")</f>
        <v>-</v>
      </c>
      <c r="N1778" s="100" t="n">
        <v>0</v>
      </c>
      <c r="O1778" s="98" t="str">
        <f aca="false">IF(F1778&lt;=$P$2,"Nov","")</f>
        <v>Nov</v>
      </c>
      <c r="P1778" s="97" t="n">
        <v>0</v>
      </c>
      <c r="Q1778" s="149" t="n">
        <f aca="false">K1778-P1778</f>
        <v>25</v>
      </c>
      <c r="R1778" s="98" t="n">
        <f aca="false">IFERROR(IF(O1778="Nov",(K1778/P1778-1)),0)</f>
        <v>0</v>
      </c>
      <c r="S1778" s="105" t="b">
        <f aca="false">IF(N1778&gt;0,IF(O1778="","-",IF(R1778&lt;0%,"DEGROWTH","GROWTH")))</f>
        <v>0</v>
      </c>
      <c r="T1778" s="101" t="n">
        <v>50</v>
      </c>
      <c r="U1778" s="101" t="str">
        <f aca="false">IF(F1778&lt;=$V$2,"Dec","")</f>
        <v>Dec</v>
      </c>
      <c r="V1778" s="97" t="n">
        <v>50</v>
      </c>
      <c r="W1778" s="104" t="n">
        <f aca="false">K1778-V1778</f>
        <v>-25</v>
      </c>
      <c r="X1778" s="103" t="n">
        <f aca="false">IFERROR(IF(U1778="Dec",(K1778/V1778-1)),0)</f>
        <v>-0.5</v>
      </c>
      <c r="Y1778" s="104" t="str">
        <f aca="false">IF(T1778&gt;0,IF(U1778="","-",IF(X1778&lt;0%,"DEGROWTH","GROWTH")))</f>
        <v>DEGROWTH</v>
      </c>
      <c r="Z1778" s="24" t="n">
        <v>0</v>
      </c>
      <c r="AA1778" s="87"/>
      <c r="AB1778" s="3" t="n">
        <v>1000001142</v>
      </c>
      <c r="AC1778" s="3"/>
    </row>
    <row r="1779" customFormat="false" ht="14.25" hidden="true" customHeight="true" outlineLevel="0" collapsed="false">
      <c r="A1779" s="23" t="s">
        <v>133</v>
      </c>
      <c r="B1779" s="65" t="s">
        <v>141</v>
      </c>
      <c r="C1779" s="65" t="s">
        <v>2991</v>
      </c>
      <c r="D1779" s="65" t="n">
        <v>1000004196</v>
      </c>
      <c r="E1779" s="66" t="s">
        <v>2992</v>
      </c>
      <c r="F1779" s="133" t="n">
        <v>45650</v>
      </c>
      <c r="G1779" s="67" t="str">
        <f aca="false">IF(I1779&gt;0,"Targeted Dealer","-")</f>
        <v>-</v>
      </c>
      <c r="H1779" s="24"/>
      <c r="I1779" s="68"/>
      <c r="J1779" s="147" t="n">
        <f aca="false">I1779/$J$1*$E$1</f>
        <v>0</v>
      </c>
      <c r="K1779" s="97" t="n">
        <v>200</v>
      </c>
      <c r="L1779" s="148" t="n">
        <f aca="false">K1779-J1779</f>
        <v>200</v>
      </c>
      <c r="M1779" s="148" t="str">
        <f aca="false">IFERROR((K1779/J1779%),"-")</f>
        <v>-</v>
      </c>
      <c r="N1779" s="100" t="n">
        <v>0</v>
      </c>
      <c r="O1779" s="98" t="str">
        <f aca="false">IF(F1779&lt;=$P$2,"Nov","")</f>
        <v>Nov</v>
      </c>
      <c r="P1779" s="97" t="n">
        <v>0</v>
      </c>
      <c r="Q1779" s="149" t="n">
        <f aca="false">K1779-P1779</f>
        <v>200</v>
      </c>
      <c r="R1779" s="98" t="n">
        <f aca="false">IFERROR(IF(O1779="Nov",(K1779/P1779-1)),0)</f>
        <v>0</v>
      </c>
      <c r="S1779" s="105" t="b">
        <f aca="false">IF(N1779&gt;0,IF(O1779="","-",IF(R1779&lt;0%,"DEGROWTH","GROWTH")))</f>
        <v>0</v>
      </c>
      <c r="T1779" s="101" t="n">
        <v>0</v>
      </c>
      <c r="U1779" s="101" t="str">
        <f aca="false">IF(F1779&lt;=$V$2,"Dec","")</f>
        <v>Dec</v>
      </c>
      <c r="V1779" s="97" t="n">
        <v>0</v>
      </c>
      <c r="W1779" s="104" t="n">
        <f aca="false">K1779-V1779</f>
        <v>200</v>
      </c>
      <c r="X1779" s="103" t="n">
        <f aca="false">IFERROR(IF(U1779="Dec",(K1779/V1779-1)),0)</f>
        <v>0</v>
      </c>
      <c r="Y1779" s="106" t="b">
        <f aca="false">IF(T1779&gt;0,IF(U1779="","-",IF(X1779&lt;0%,"DEGROWTH","GROWTH")))</f>
        <v>0</v>
      </c>
      <c r="Z1779" s="24" t="n">
        <v>0</v>
      </c>
      <c r="AA1779" s="87"/>
      <c r="AB1779" s="3" t="n">
        <v>1000004196</v>
      </c>
      <c r="AC1779" s="3"/>
    </row>
    <row r="1780" customFormat="false" ht="14.25" hidden="true" customHeight="true" outlineLevel="0" collapsed="false">
      <c r="A1780" s="23" t="s">
        <v>133</v>
      </c>
      <c r="B1780" s="65" t="s">
        <v>142</v>
      </c>
      <c r="C1780" s="65" t="s">
        <v>2993</v>
      </c>
      <c r="D1780" s="65" t="n">
        <v>1000004203</v>
      </c>
      <c r="E1780" s="66" t="s">
        <v>2994</v>
      </c>
      <c r="F1780" s="133" t="n">
        <v>45652</v>
      </c>
      <c r="G1780" s="67" t="str">
        <f aca="false">IF(I1780&gt;0,"Targeted Dealer","-")</f>
        <v>-</v>
      </c>
      <c r="H1780" s="24"/>
      <c r="I1780" s="68"/>
      <c r="J1780" s="147" t="n">
        <f aca="false">I1780/$J$1*$E$1</f>
        <v>0</v>
      </c>
      <c r="K1780" s="97" t="n">
        <v>40</v>
      </c>
      <c r="L1780" s="148" t="n">
        <f aca="false">K1780-J1780</f>
        <v>40</v>
      </c>
      <c r="M1780" s="148" t="str">
        <f aca="false">IFERROR((K1780/J1780%),"-")</f>
        <v>-</v>
      </c>
      <c r="N1780" s="100" t="n">
        <v>0</v>
      </c>
      <c r="O1780" s="98" t="str">
        <f aca="false">IF(F1780&lt;=$P$2,"Nov","")</f>
        <v>Nov</v>
      </c>
      <c r="P1780" s="97" t="n">
        <v>0</v>
      </c>
      <c r="Q1780" s="149" t="n">
        <f aca="false">K1780-P1780</f>
        <v>40</v>
      </c>
      <c r="R1780" s="98" t="n">
        <f aca="false">IFERROR(IF(O1780="Nov",(K1780/P1780-1)),0)</f>
        <v>0</v>
      </c>
      <c r="S1780" s="105" t="b">
        <f aca="false">IF(N1780&gt;0,IF(O1780="","-",IF(R1780&lt;0%,"DEGROWTH","GROWTH")))</f>
        <v>0</v>
      </c>
      <c r="T1780" s="101" t="n">
        <v>0</v>
      </c>
      <c r="U1780" s="101" t="str">
        <f aca="false">IF(F1780&lt;=$V$2,"Dec","")</f>
        <v>Dec</v>
      </c>
      <c r="V1780" s="97" t="n">
        <v>0</v>
      </c>
      <c r="W1780" s="104" t="n">
        <f aca="false">K1780-V1780</f>
        <v>40</v>
      </c>
      <c r="X1780" s="103" t="n">
        <f aca="false">IFERROR(IF(U1780="Dec",(K1780/V1780-1)),0)</f>
        <v>0</v>
      </c>
      <c r="Y1780" s="106" t="b">
        <f aca="false">IF(T1780&gt;0,IF(U1780="","-",IF(X1780&lt;0%,"DEGROWTH","GROWTH")))</f>
        <v>0</v>
      </c>
      <c r="Z1780" s="24" t="n">
        <v>0</v>
      </c>
      <c r="AA1780" s="87"/>
      <c r="AB1780" s="3" t="n">
        <v>1000004203</v>
      </c>
      <c r="AC1780" s="3"/>
    </row>
    <row r="1781" customFormat="false" ht="14.25" hidden="true" customHeight="true" outlineLevel="0" collapsed="false">
      <c r="A1781" s="23" t="s">
        <v>133</v>
      </c>
      <c r="B1781" s="65" t="s">
        <v>47</v>
      </c>
      <c r="C1781" s="65" t="s">
        <v>2995</v>
      </c>
      <c r="D1781" s="65" t="n">
        <v>1000004197</v>
      </c>
      <c r="E1781" s="66" t="s">
        <v>2996</v>
      </c>
      <c r="F1781" s="133" t="n">
        <v>45652</v>
      </c>
      <c r="G1781" s="67" t="str">
        <f aca="false">IF(I1781&gt;0,"Targeted Dealer","-")</f>
        <v>-</v>
      </c>
      <c r="H1781" s="24"/>
      <c r="I1781" s="68"/>
      <c r="J1781" s="147" t="n">
        <f aca="false">I1781/$J$1*$E$1</f>
        <v>0</v>
      </c>
      <c r="K1781" s="97" t="n">
        <v>10</v>
      </c>
      <c r="L1781" s="148" t="n">
        <f aca="false">K1781-J1781</f>
        <v>10</v>
      </c>
      <c r="M1781" s="148" t="str">
        <f aca="false">IFERROR((K1781/J1781%),"-")</f>
        <v>-</v>
      </c>
      <c r="N1781" s="100" t="n">
        <v>0</v>
      </c>
      <c r="O1781" s="98" t="str">
        <f aca="false">IF(F1781&lt;=$P$2,"Nov","")</f>
        <v>Nov</v>
      </c>
      <c r="P1781" s="97" t="n">
        <v>0</v>
      </c>
      <c r="Q1781" s="149" t="n">
        <f aca="false">K1781-P1781</f>
        <v>10</v>
      </c>
      <c r="R1781" s="98" t="n">
        <f aca="false">IFERROR(IF(O1781="Nov",(K1781/P1781-1)),0)</f>
        <v>0</v>
      </c>
      <c r="S1781" s="105" t="b">
        <f aca="false">IF(N1781&gt;0,IF(O1781="","-",IF(R1781&lt;0%,"DEGROWTH","GROWTH")))</f>
        <v>0</v>
      </c>
      <c r="T1781" s="101" t="n">
        <v>0</v>
      </c>
      <c r="U1781" s="101" t="str">
        <f aca="false">IF(F1781&lt;=$V$2,"Dec","")</f>
        <v>Dec</v>
      </c>
      <c r="V1781" s="97" t="n">
        <v>0</v>
      </c>
      <c r="W1781" s="104" t="n">
        <f aca="false">K1781-V1781</f>
        <v>10</v>
      </c>
      <c r="X1781" s="103" t="n">
        <f aca="false">IFERROR(IF(U1781="Dec",(K1781/V1781-1)),0)</f>
        <v>0</v>
      </c>
      <c r="Y1781" s="106" t="b">
        <f aca="false">IF(T1781&gt;0,IF(U1781="","-",IF(X1781&lt;0%,"DEGROWTH","GROWTH")))</f>
        <v>0</v>
      </c>
      <c r="Z1781" s="24" t="n">
        <v>0</v>
      </c>
      <c r="AA1781" s="87"/>
      <c r="AB1781" s="3" t="n">
        <v>1000004197</v>
      </c>
      <c r="AC1781" s="3"/>
    </row>
    <row r="1782" customFormat="false" ht="14.25" hidden="true" customHeight="true" outlineLevel="0" collapsed="false">
      <c r="A1782" s="23" t="s">
        <v>4046</v>
      </c>
      <c r="B1782" s="65" t="s">
        <v>103</v>
      </c>
      <c r="C1782" s="133" t="s">
        <v>4672</v>
      </c>
      <c r="D1782" s="65" t="n">
        <v>1000001323</v>
      </c>
      <c r="E1782" s="66" t="s">
        <v>4673</v>
      </c>
      <c r="F1782" s="133" t="n">
        <v>44739</v>
      </c>
      <c r="G1782" s="67" t="str">
        <f aca="false">IF(I1782&gt;0,"Targeted Dealer","-")</f>
        <v>-</v>
      </c>
      <c r="H1782" s="24"/>
      <c r="I1782" s="68"/>
      <c r="J1782" s="147" t="n">
        <f aca="false">I1782/$J$1*$E$1</f>
        <v>0</v>
      </c>
      <c r="K1782" s="97" t="n">
        <v>15</v>
      </c>
      <c r="L1782" s="148" t="n">
        <f aca="false">K1782-J1782</f>
        <v>15</v>
      </c>
      <c r="M1782" s="148" t="str">
        <f aca="false">IFERROR((K1782/J1782%),"-")</f>
        <v>-</v>
      </c>
      <c r="N1782" s="100" t="n">
        <v>0</v>
      </c>
      <c r="O1782" s="98" t="str">
        <f aca="false">IF(F1782&lt;=$P$2,"Nov","")</f>
        <v>Nov</v>
      </c>
      <c r="P1782" s="97" t="n">
        <v>0</v>
      </c>
      <c r="Q1782" s="149" t="n">
        <f aca="false">K1782-P1782</f>
        <v>15</v>
      </c>
      <c r="R1782" s="98" t="n">
        <f aca="false">IFERROR(IF(O1782="Nov",(K1782/P1782-1)),0)</f>
        <v>0</v>
      </c>
      <c r="S1782" s="105" t="b">
        <f aca="false">IF(N1782&gt;0,IF(O1782="","-",IF(R1782&lt;0%,"DEGROWTH","GROWTH")))</f>
        <v>0</v>
      </c>
      <c r="T1782" s="101" t="n">
        <v>60</v>
      </c>
      <c r="U1782" s="101" t="str">
        <f aca="false">IF(F1782&lt;=$V$2,"Dec","")</f>
        <v>Dec</v>
      </c>
      <c r="V1782" s="97" t="n">
        <v>60</v>
      </c>
      <c r="W1782" s="104" t="n">
        <f aca="false">K1782-V1782</f>
        <v>-45</v>
      </c>
      <c r="X1782" s="103" t="n">
        <f aca="false">IFERROR(IF(U1782="Dec",(K1782/V1782-1)),0)</f>
        <v>-0.75</v>
      </c>
      <c r="Y1782" s="104" t="str">
        <f aca="false">IF(T1782&gt;0,IF(U1782="","-",IF(X1782&lt;0%,"DEGROWTH","GROWTH")))</f>
        <v>DEGROWTH</v>
      </c>
      <c r="Z1782" s="24" t="n">
        <v>1</v>
      </c>
      <c r="AA1782" s="87"/>
      <c r="AB1782" s="3" t="n">
        <v>1000001323</v>
      </c>
      <c r="AC1782" s="3"/>
    </row>
    <row r="1783" customFormat="false" ht="14.25" hidden="true" customHeight="true" outlineLevel="0" collapsed="false">
      <c r="A1783" s="23" t="s">
        <v>133</v>
      </c>
      <c r="B1783" s="65" t="s">
        <v>52</v>
      </c>
      <c r="C1783" s="133" t="s">
        <v>462</v>
      </c>
      <c r="D1783" s="65" t="n">
        <v>1000004202</v>
      </c>
      <c r="E1783" s="66" t="s">
        <v>463</v>
      </c>
      <c r="F1783" s="133" t="n">
        <v>45645</v>
      </c>
      <c r="G1783" s="67" t="str">
        <f aca="false">IF(I1783&gt;0,"Targeted Dealer","-")</f>
        <v>-</v>
      </c>
      <c r="H1783" s="24"/>
      <c r="I1783" s="68"/>
      <c r="J1783" s="147" t="n">
        <f aca="false">I1783/$J$1*$E$1</f>
        <v>0</v>
      </c>
      <c r="K1783" s="97" t="n">
        <v>25</v>
      </c>
      <c r="L1783" s="148" t="n">
        <f aca="false">K1783-J1783</f>
        <v>25</v>
      </c>
      <c r="M1783" s="148" t="str">
        <f aca="false">IFERROR((K1783/J1783%),"-")</f>
        <v>-</v>
      </c>
      <c r="N1783" s="100" t="n">
        <v>0</v>
      </c>
      <c r="O1783" s="98" t="str">
        <f aca="false">IF(F1783&lt;=$P$2,"Nov","")</f>
        <v>Nov</v>
      </c>
      <c r="P1783" s="97" t="n">
        <v>0</v>
      </c>
      <c r="Q1783" s="149" t="n">
        <f aca="false">K1783-P1783</f>
        <v>25</v>
      </c>
      <c r="R1783" s="98" t="n">
        <f aca="false">IFERROR(IF(O1783="Nov",(K1783/P1783-1)),0)</f>
        <v>0</v>
      </c>
      <c r="S1783" s="105" t="b">
        <f aca="false">IF(N1783&gt;0,IF(O1783="","-",IF(R1783&lt;0%,"DEGROWTH","GROWTH")))</f>
        <v>0</v>
      </c>
      <c r="T1783" s="101" t="n">
        <v>0</v>
      </c>
      <c r="U1783" s="101" t="str">
        <f aca="false">IF(F1783&lt;=$V$2,"Dec","")</f>
        <v>Dec</v>
      </c>
      <c r="V1783" s="97" t="n">
        <v>0</v>
      </c>
      <c r="W1783" s="104" t="n">
        <f aca="false">K1783-V1783</f>
        <v>25</v>
      </c>
      <c r="X1783" s="103" t="n">
        <f aca="false">IFERROR(IF(U1783="Dec",(K1783/V1783-1)),0)</f>
        <v>0</v>
      </c>
      <c r="Y1783" s="106" t="b">
        <f aca="false">IF(T1783&gt;0,IF(U1783="","-",IF(X1783&lt;0%,"DEGROWTH","GROWTH")))</f>
        <v>0</v>
      </c>
      <c r="Z1783" s="24" t="n">
        <v>1</v>
      </c>
      <c r="AA1783" s="87"/>
      <c r="AB1783" s="3" t="n">
        <v>1000004202</v>
      </c>
      <c r="AC1783" s="3"/>
    </row>
  </sheetData>
  <autoFilter ref="A2:AC1783">
    <filterColumn colId="27">
      <filters>
        <filter val="#N/A"/>
      </filters>
    </filterColumn>
  </autoFilter>
  <conditionalFormatting sqref="L1:L1783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40625" defaultRowHeight="15" zeroHeight="false" outlineLevelRow="0" outlineLevelCol="0"/>
  <cols>
    <col collapsed="false" customWidth="true" hidden="false" outlineLevel="0" max="26" min="1" style="0" width="8.67"/>
  </cols>
  <sheetData>
    <row r="1" customFormat="false" ht="14.25" hidden="false" customHeight="true" outlineLevel="0" collapsed="false">
      <c r="I1" s="150" t="n">
        <v>95000</v>
      </c>
    </row>
    <row r="2" customFormat="false" ht="14.25" hidden="false" customHeight="true" outlineLevel="0" collapsed="false">
      <c r="D2" s="28" t="s">
        <v>4674</v>
      </c>
      <c r="E2" s="25" t="s">
        <v>4675</v>
      </c>
      <c r="F2" s="151" t="s">
        <v>4</v>
      </c>
      <c r="G2" s="28" t="s">
        <v>4676</v>
      </c>
      <c r="H2" s="28" t="s">
        <v>4677</v>
      </c>
      <c r="I2" s="152" t="s">
        <v>4678</v>
      </c>
    </row>
    <row r="3" customFormat="false" ht="14.25" hidden="false" customHeight="true" outlineLevel="0" collapsed="false">
      <c r="D3" s="153" t="n">
        <v>1000001821</v>
      </c>
      <c r="E3" s="154" t="s">
        <v>2713</v>
      </c>
      <c r="F3" s="153" t="s">
        <v>116</v>
      </c>
      <c r="G3" s="153" t="s">
        <v>4679</v>
      </c>
      <c r="H3" s="153" t="s">
        <v>117</v>
      </c>
      <c r="I3" s="155" t="n">
        <v>25</v>
      </c>
    </row>
    <row r="4" customFormat="false" ht="14.25" hidden="false" customHeight="true" outlineLevel="0" collapsed="false">
      <c r="D4" s="153" t="n">
        <v>1000003731</v>
      </c>
      <c r="E4" s="154" t="s">
        <v>2707</v>
      </c>
      <c r="F4" s="153" t="s">
        <v>116</v>
      </c>
      <c r="G4" s="153" t="s">
        <v>4680</v>
      </c>
      <c r="H4" s="153" t="s">
        <v>115</v>
      </c>
      <c r="I4" s="155" t="n">
        <v>55</v>
      </c>
    </row>
    <row r="5" customFormat="false" ht="14.25" hidden="false" customHeight="true" outlineLevel="0" collapsed="false">
      <c r="D5" s="153" t="n">
        <v>1000002769</v>
      </c>
      <c r="E5" s="154" t="s">
        <v>4078</v>
      </c>
      <c r="F5" s="153" t="s">
        <v>116</v>
      </c>
      <c r="G5" s="153" t="s">
        <v>4680</v>
      </c>
      <c r="H5" s="153" t="s">
        <v>115</v>
      </c>
      <c r="I5" s="155" t="n">
        <v>25</v>
      </c>
    </row>
    <row r="6" customFormat="false" ht="14.25" hidden="false" customHeight="true" outlineLevel="0" collapsed="false">
      <c r="D6" s="153" t="n">
        <v>1000002859</v>
      </c>
      <c r="E6" s="154" t="s">
        <v>4070</v>
      </c>
      <c r="F6" s="153" t="s">
        <v>116</v>
      </c>
      <c r="G6" s="153" t="s">
        <v>4680</v>
      </c>
      <c r="H6" s="153" t="s">
        <v>115</v>
      </c>
      <c r="I6" s="155" t="n">
        <v>0</v>
      </c>
    </row>
    <row r="7" customFormat="false" ht="14.25" hidden="false" customHeight="true" outlineLevel="0" collapsed="false">
      <c r="D7" s="153" t="n">
        <v>1000002508</v>
      </c>
      <c r="E7" s="154" t="s">
        <v>2703</v>
      </c>
      <c r="F7" s="153" t="s">
        <v>116</v>
      </c>
      <c r="G7" s="153" t="s">
        <v>4680</v>
      </c>
      <c r="H7" s="153" t="s">
        <v>115</v>
      </c>
      <c r="I7" s="155" t="n">
        <v>50</v>
      </c>
    </row>
    <row r="8" customFormat="false" ht="14.25" hidden="false" customHeight="true" outlineLevel="0" collapsed="false">
      <c r="D8" s="153" t="n">
        <v>1000002856</v>
      </c>
      <c r="E8" s="154" t="s">
        <v>2705</v>
      </c>
      <c r="F8" s="153" t="s">
        <v>116</v>
      </c>
      <c r="G8" s="153" t="s">
        <v>4680</v>
      </c>
      <c r="H8" s="153" t="s">
        <v>115</v>
      </c>
      <c r="I8" s="155" t="n">
        <v>25</v>
      </c>
    </row>
    <row r="9" customFormat="false" ht="14.25" hidden="false" customHeight="true" outlineLevel="0" collapsed="false">
      <c r="D9" s="153" t="n">
        <v>1000001978</v>
      </c>
      <c r="E9" s="154" t="s">
        <v>2701</v>
      </c>
      <c r="F9" s="153" t="s">
        <v>116</v>
      </c>
      <c r="G9" s="153" t="s">
        <v>4680</v>
      </c>
      <c r="H9" s="153" t="s">
        <v>115</v>
      </c>
      <c r="I9" s="155" t="n">
        <v>25</v>
      </c>
    </row>
    <row r="10" customFormat="false" ht="14.25" hidden="false" customHeight="true" outlineLevel="0" collapsed="false">
      <c r="D10" s="153" t="n">
        <v>1000003787</v>
      </c>
      <c r="E10" s="154" t="s">
        <v>2709</v>
      </c>
      <c r="F10" s="153" t="s">
        <v>116</v>
      </c>
      <c r="G10" s="153" t="s">
        <v>4680</v>
      </c>
      <c r="H10" s="153" t="s">
        <v>115</v>
      </c>
      <c r="I10" s="155" t="n">
        <v>25</v>
      </c>
    </row>
    <row r="11" customFormat="false" ht="14.25" hidden="false" customHeight="true" outlineLevel="0" collapsed="false">
      <c r="D11" s="153" t="n">
        <v>1000003902</v>
      </c>
      <c r="E11" s="154" t="s">
        <v>4681</v>
      </c>
      <c r="F11" s="153" t="s">
        <v>116</v>
      </c>
      <c r="G11" s="153" t="s">
        <v>4680</v>
      </c>
      <c r="H11" s="153" t="s">
        <v>115</v>
      </c>
      <c r="I11" s="155" t="n">
        <v>25</v>
      </c>
    </row>
    <row r="12" customFormat="false" ht="14.25" hidden="false" customHeight="true" outlineLevel="0" collapsed="false">
      <c r="D12" s="153" t="n">
        <v>1000003883</v>
      </c>
      <c r="E12" s="154" t="s">
        <v>619</v>
      </c>
      <c r="F12" s="153" t="s">
        <v>116</v>
      </c>
      <c r="G12" s="153" t="s">
        <v>4680</v>
      </c>
      <c r="H12" s="153" t="s">
        <v>115</v>
      </c>
      <c r="I12" s="155" t="n">
        <v>25</v>
      </c>
    </row>
    <row r="13" customFormat="false" ht="14.25" hidden="false" customHeight="true" outlineLevel="0" collapsed="false">
      <c r="D13" s="153" t="n">
        <v>1000002635</v>
      </c>
      <c r="E13" s="154" t="s">
        <v>4068</v>
      </c>
      <c r="F13" s="153" t="s">
        <v>116</v>
      </c>
      <c r="G13" s="153" t="s">
        <v>4680</v>
      </c>
      <c r="H13" s="153" t="s">
        <v>115</v>
      </c>
      <c r="I13" s="155" t="n">
        <v>25</v>
      </c>
    </row>
    <row r="14" customFormat="false" ht="14.25" hidden="false" customHeight="true" outlineLevel="0" collapsed="false">
      <c r="D14" s="153" t="n">
        <v>1000002638</v>
      </c>
      <c r="E14" s="154" t="s">
        <v>389</v>
      </c>
      <c r="F14" s="153" t="s">
        <v>116</v>
      </c>
      <c r="G14" s="153" t="s">
        <v>4679</v>
      </c>
      <c r="H14" s="153" t="s">
        <v>117</v>
      </c>
      <c r="I14" s="155" t="n">
        <v>25</v>
      </c>
    </row>
    <row r="15" customFormat="false" ht="14.25" hidden="false" customHeight="true" outlineLevel="0" collapsed="false">
      <c r="D15" s="153" t="n">
        <v>1000003364</v>
      </c>
      <c r="E15" s="154" t="s">
        <v>4664</v>
      </c>
      <c r="F15" s="153" t="s">
        <v>116</v>
      </c>
      <c r="G15" s="153" t="s">
        <v>4679</v>
      </c>
      <c r="H15" s="153" t="s">
        <v>117</v>
      </c>
      <c r="I15" s="155" t="n">
        <v>0</v>
      </c>
    </row>
    <row r="16" customFormat="false" ht="14.25" hidden="false" customHeight="true" outlineLevel="0" collapsed="false">
      <c r="D16" s="153" t="n">
        <v>1000001818</v>
      </c>
      <c r="E16" s="154" t="s">
        <v>2719</v>
      </c>
      <c r="F16" s="153" t="s">
        <v>116</v>
      </c>
      <c r="G16" s="153" t="s">
        <v>4682</v>
      </c>
      <c r="H16" s="153" t="s">
        <v>117</v>
      </c>
      <c r="I16" s="155" t="n">
        <v>75</v>
      </c>
    </row>
    <row r="17" customFormat="false" ht="14.25" hidden="false" customHeight="true" outlineLevel="0" collapsed="false">
      <c r="D17" s="153" t="n">
        <v>1000003645</v>
      </c>
      <c r="E17" s="154" t="s">
        <v>2723</v>
      </c>
      <c r="F17" s="153" t="s">
        <v>116</v>
      </c>
      <c r="G17" s="153" t="s">
        <v>4679</v>
      </c>
      <c r="H17" s="153" t="s">
        <v>117</v>
      </c>
      <c r="I17" s="155" t="n">
        <v>25</v>
      </c>
    </row>
    <row r="18" customFormat="false" ht="14.25" hidden="false" customHeight="true" outlineLevel="0" collapsed="false">
      <c r="D18" s="153" t="n">
        <v>1000001815</v>
      </c>
      <c r="E18" s="154" t="s">
        <v>2715</v>
      </c>
      <c r="F18" s="153" t="s">
        <v>116</v>
      </c>
      <c r="G18" s="153" t="s">
        <v>4682</v>
      </c>
      <c r="H18" s="153" t="s">
        <v>117</v>
      </c>
      <c r="I18" s="155" t="n">
        <v>25</v>
      </c>
    </row>
    <row r="19" customFormat="false" ht="14.25" hidden="false" customHeight="true" outlineLevel="0" collapsed="false">
      <c r="D19" s="153" t="n">
        <v>1000002639</v>
      </c>
      <c r="E19" s="154" t="s">
        <v>2721</v>
      </c>
      <c r="F19" s="153" t="s">
        <v>116</v>
      </c>
      <c r="G19" s="153" t="s">
        <v>4682</v>
      </c>
      <c r="H19" s="153" t="s">
        <v>117</v>
      </c>
      <c r="I19" s="155" t="n">
        <v>50</v>
      </c>
    </row>
    <row r="20" customFormat="false" ht="14.25" hidden="false" customHeight="true" outlineLevel="0" collapsed="false">
      <c r="D20" s="153" t="n">
        <v>1000001803</v>
      </c>
      <c r="E20" s="154" t="s">
        <v>4209</v>
      </c>
      <c r="F20" s="153" t="s">
        <v>116</v>
      </c>
      <c r="G20" s="153" t="s">
        <v>4679</v>
      </c>
      <c r="H20" s="153" t="s">
        <v>117</v>
      </c>
      <c r="I20" s="155" t="n">
        <v>25</v>
      </c>
    </row>
    <row r="21" customFormat="false" ht="14.25" hidden="false" customHeight="true" outlineLevel="0" collapsed="false">
      <c r="D21" s="153" t="n">
        <v>1000001804</v>
      </c>
      <c r="E21" s="154" t="s">
        <v>2717</v>
      </c>
      <c r="F21" s="153" t="s">
        <v>116</v>
      </c>
      <c r="G21" s="153" t="s">
        <v>4679</v>
      </c>
      <c r="H21" s="153" t="s">
        <v>117</v>
      </c>
      <c r="I21" s="155" t="n">
        <v>50</v>
      </c>
    </row>
    <row r="22" customFormat="false" ht="14.25" hidden="false" customHeight="true" outlineLevel="0" collapsed="false">
      <c r="D22" s="153" t="n">
        <v>1000001813</v>
      </c>
      <c r="E22" s="154" t="s">
        <v>385</v>
      </c>
      <c r="F22" s="153" t="s">
        <v>116</v>
      </c>
      <c r="G22" s="153" t="s">
        <v>4679</v>
      </c>
      <c r="H22" s="153" t="s">
        <v>117</v>
      </c>
      <c r="I22" s="155" t="n">
        <v>25</v>
      </c>
    </row>
    <row r="23" customFormat="false" ht="14.25" hidden="false" customHeight="true" outlineLevel="0" collapsed="false">
      <c r="D23" s="153" t="n">
        <v>1000002074</v>
      </c>
      <c r="E23" s="154" t="s">
        <v>387</v>
      </c>
      <c r="F23" s="153" t="s">
        <v>116</v>
      </c>
      <c r="G23" s="153" t="s">
        <v>4679</v>
      </c>
      <c r="H23" s="153" t="s">
        <v>117</v>
      </c>
      <c r="I23" s="155" t="n">
        <v>25</v>
      </c>
    </row>
    <row r="24" customFormat="false" ht="14.25" hidden="false" customHeight="true" outlineLevel="0" collapsed="false">
      <c r="D24" s="153" t="n">
        <v>1000003695</v>
      </c>
      <c r="E24" s="154" t="s">
        <v>4621</v>
      </c>
      <c r="F24" s="153" t="s">
        <v>116</v>
      </c>
      <c r="G24" s="153" t="s">
        <v>4682</v>
      </c>
      <c r="H24" s="153" t="s">
        <v>117</v>
      </c>
      <c r="I24" s="155" t="n">
        <v>0</v>
      </c>
    </row>
    <row r="25" customFormat="false" ht="14.25" hidden="false" customHeight="true" outlineLevel="0" collapsed="false">
      <c r="D25" s="153" t="n">
        <v>1000001810</v>
      </c>
      <c r="E25" s="154" t="s">
        <v>4286</v>
      </c>
      <c r="F25" s="153" t="s">
        <v>116</v>
      </c>
      <c r="G25" s="153" t="s">
        <v>4682</v>
      </c>
      <c r="H25" s="153" t="s">
        <v>117</v>
      </c>
      <c r="I25" s="155" t="n">
        <v>50</v>
      </c>
    </row>
    <row r="26" customFormat="false" ht="14.25" hidden="false" customHeight="true" outlineLevel="0" collapsed="false">
      <c r="D26" s="153" t="n">
        <v>1000004012</v>
      </c>
      <c r="E26" s="154" t="s">
        <v>2725</v>
      </c>
      <c r="F26" s="153" t="s">
        <v>116</v>
      </c>
      <c r="G26" s="153" t="s">
        <v>4682</v>
      </c>
      <c r="H26" s="153" t="s">
        <v>117</v>
      </c>
      <c r="I26" s="155" t="n">
        <v>25</v>
      </c>
    </row>
    <row r="27" customFormat="false" ht="14.25" hidden="false" customHeight="true" outlineLevel="0" collapsed="false">
      <c r="D27" s="153" t="n">
        <v>1000004088</v>
      </c>
      <c r="E27" s="154" t="s">
        <v>2727</v>
      </c>
      <c r="F27" s="153" t="s">
        <v>116</v>
      </c>
      <c r="G27" s="153" t="s">
        <v>4679</v>
      </c>
      <c r="H27" s="153" t="s">
        <v>117</v>
      </c>
      <c r="I27" s="155" t="n">
        <v>25</v>
      </c>
    </row>
    <row r="28" customFormat="false" ht="14.25" hidden="false" customHeight="true" outlineLevel="0" collapsed="false">
      <c r="D28" s="153" t="n">
        <v>1000004145</v>
      </c>
      <c r="E28" s="154" t="s">
        <v>445</v>
      </c>
      <c r="F28" s="153" t="s">
        <v>116</v>
      </c>
      <c r="G28" s="153" t="s">
        <v>4680</v>
      </c>
      <c r="H28" s="153" t="s">
        <v>115</v>
      </c>
      <c r="I28" s="155" t="n">
        <v>45</v>
      </c>
    </row>
    <row r="29" customFormat="false" ht="14.25" hidden="false" customHeight="true" outlineLevel="0" collapsed="false">
      <c r="D29" s="153" t="n">
        <v>1000004146</v>
      </c>
      <c r="E29" s="154" t="s">
        <v>2911</v>
      </c>
      <c r="F29" s="153" t="s">
        <v>4683</v>
      </c>
      <c r="G29" s="153" t="s">
        <v>4684</v>
      </c>
      <c r="H29" s="153" t="s">
        <v>118</v>
      </c>
      <c r="I29" s="155" t="n">
        <v>25</v>
      </c>
    </row>
    <row r="30" customFormat="false" ht="14.25" hidden="false" customHeight="true" outlineLevel="0" collapsed="false">
      <c r="D30" s="153" t="n">
        <v>1000002695</v>
      </c>
      <c r="E30" s="154" t="s">
        <v>2731</v>
      </c>
      <c r="F30" s="153" t="s">
        <v>4683</v>
      </c>
      <c r="G30" s="153" t="s">
        <v>4685</v>
      </c>
      <c r="H30" s="153" t="s">
        <v>118</v>
      </c>
      <c r="I30" s="155" t="n">
        <v>150</v>
      </c>
    </row>
    <row r="31" customFormat="false" ht="14.25" hidden="false" customHeight="true" outlineLevel="0" collapsed="false">
      <c r="D31" s="153" t="n">
        <v>1000002662</v>
      </c>
      <c r="E31" s="154" t="s">
        <v>4251</v>
      </c>
      <c r="F31" s="153" t="s">
        <v>4683</v>
      </c>
      <c r="G31" s="153" t="s">
        <v>4685</v>
      </c>
      <c r="H31" s="153" t="s">
        <v>118</v>
      </c>
      <c r="I31" s="155" t="n">
        <v>25</v>
      </c>
    </row>
    <row r="32" customFormat="false" ht="14.25" hidden="false" customHeight="true" outlineLevel="0" collapsed="false">
      <c r="D32" s="153" t="n">
        <v>1000001189</v>
      </c>
      <c r="E32" s="154" t="s">
        <v>2735</v>
      </c>
      <c r="F32" s="153" t="s">
        <v>4683</v>
      </c>
      <c r="G32" s="153" t="s">
        <v>4685</v>
      </c>
      <c r="H32" s="153" t="s">
        <v>118</v>
      </c>
      <c r="I32" s="155" t="n">
        <v>150</v>
      </c>
    </row>
    <row r="33" customFormat="false" ht="14.25" hidden="false" customHeight="true" outlineLevel="0" collapsed="false">
      <c r="D33" s="153" t="n">
        <v>1000001197</v>
      </c>
      <c r="E33" s="154" t="s">
        <v>2733</v>
      </c>
      <c r="F33" s="153" t="s">
        <v>4683</v>
      </c>
      <c r="G33" s="153" t="s">
        <v>4684</v>
      </c>
      <c r="H33" s="153" t="s">
        <v>118</v>
      </c>
      <c r="I33" s="155" t="n">
        <v>125</v>
      </c>
    </row>
    <row r="34" customFormat="false" ht="14.25" hidden="false" customHeight="true" outlineLevel="0" collapsed="false">
      <c r="D34" s="153" t="n">
        <v>1000001212</v>
      </c>
      <c r="E34" s="154" t="s">
        <v>2743</v>
      </c>
      <c r="F34" s="153" t="s">
        <v>4683</v>
      </c>
      <c r="G34" s="153" t="s">
        <v>4684</v>
      </c>
      <c r="H34" s="153" t="s">
        <v>118</v>
      </c>
      <c r="I34" s="155" t="n">
        <v>275</v>
      </c>
    </row>
    <row r="35" customFormat="false" ht="14.25" hidden="false" customHeight="true" outlineLevel="0" collapsed="false">
      <c r="D35" s="153" t="n">
        <v>1000001198</v>
      </c>
      <c r="E35" s="154" t="s">
        <v>2739</v>
      </c>
      <c r="F35" s="153" t="s">
        <v>4683</v>
      </c>
      <c r="G35" s="153" t="s">
        <v>4685</v>
      </c>
      <c r="H35" s="153" t="s">
        <v>118</v>
      </c>
      <c r="I35" s="155" t="n">
        <v>130</v>
      </c>
    </row>
    <row r="36" customFormat="false" ht="14.25" hidden="false" customHeight="true" outlineLevel="0" collapsed="false">
      <c r="D36" s="153" t="n">
        <v>1000001199</v>
      </c>
      <c r="E36" s="154" t="s">
        <v>2741</v>
      </c>
      <c r="F36" s="153" t="s">
        <v>4683</v>
      </c>
      <c r="G36" s="153" t="s">
        <v>4685</v>
      </c>
      <c r="H36" s="153" t="s">
        <v>118</v>
      </c>
      <c r="I36" s="155" t="n">
        <v>90</v>
      </c>
    </row>
    <row r="37" customFormat="false" ht="14.25" hidden="false" customHeight="true" outlineLevel="0" collapsed="false">
      <c r="D37" s="153" t="n">
        <v>1000001200</v>
      </c>
      <c r="E37" s="154" t="s">
        <v>393</v>
      </c>
      <c r="F37" s="153" t="s">
        <v>4683</v>
      </c>
      <c r="G37" s="153" t="s">
        <v>4685</v>
      </c>
      <c r="H37" s="153" t="s">
        <v>118</v>
      </c>
      <c r="I37" s="155" t="n">
        <v>50</v>
      </c>
    </row>
    <row r="38" customFormat="false" ht="14.25" hidden="false" customHeight="true" outlineLevel="0" collapsed="false">
      <c r="D38" s="153" t="n">
        <v>1000001211</v>
      </c>
      <c r="E38" s="154" t="s">
        <v>2737</v>
      </c>
      <c r="F38" s="153" t="s">
        <v>4683</v>
      </c>
      <c r="G38" s="153" t="s">
        <v>4685</v>
      </c>
      <c r="H38" s="153" t="s">
        <v>118</v>
      </c>
      <c r="I38" s="155" t="n">
        <v>25</v>
      </c>
    </row>
    <row r="39" customFormat="false" ht="14.25" hidden="false" customHeight="true" outlineLevel="0" collapsed="false">
      <c r="D39" s="153" t="n">
        <v>1000002061</v>
      </c>
      <c r="E39" s="154" t="s">
        <v>4629</v>
      </c>
      <c r="F39" s="153" t="s">
        <v>4683</v>
      </c>
      <c r="G39" s="153" t="s">
        <v>4685</v>
      </c>
      <c r="H39" s="153" t="s">
        <v>118</v>
      </c>
      <c r="I39" s="155" t="n">
        <v>0</v>
      </c>
    </row>
    <row r="40" customFormat="false" ht="14.25" hidden="false" customHeight="true" outlineLevel="0" collapsed="false">
      <c r="D40" s="153" t="n">
        <v>1000002631</v>
      </c>
      <c r="E40" s="154" t="s">
        <v>4631</v>
      </c>
      <c r="F40" s="153" t="s">
        <v>4683</v>
      </c>
      <c r="G40" s="153" t="s">
        <v>4685</v>
      </c>
      <c r="H40" s="153" t="s">
        <v>118</v>
      </c>
      <c r="I40" s="155" t="n">
        <v>30</v>
      </c>
    </row>
    <row r="41" customFormat="false" ht="14.25" hidden="false" customHeight="true" outlineLevel="0" collapsed="false">
      <c r="D41" s="153" t="n">
        <v>1000002560</v>
      </c>
      <c r="E41" s="154" t="s">
        <v>4110</v>
      </c>
      <c r="F41" s="153" t="s">
        <v>4683</v>
      </c>
      <c r="G41" s="153" t="s">
        <v>4685</v>
      </c>
      <c r="H41" s="153" t="s">
        <v>118</v>
      </c>
      <c r="I41" s="155" t="n">
        <v>0</v>
      </c>
    </row>
    <row r="42" customFormat="false" ht="14.25" hidden="false" customHeight="true" outlineLevel="0" collapsed="false">
      <c r="D42" s="153" t="n">
        <v>1000001190</v>
      </c>
      <c r="E42" s="154" t="s">
        <v>391</v>
      </c>
      <c r="F42" s="153" t="s">
        <v>4683</v>
      </c>
      <c r="G42" s="153" t="s">
        <v>4684</v>
      </c>
      <c r="H42" s="153" t="s">
        <v>118</v>
      </c>
      <c r="I42" s="155" t="n">
        <v>50</v>
      </c>
    </row>
    <row r="43" customFormat="false" ht="14.25" hidden="false" customHeight="true" outlineLevel="0" collapsed="false">
      <c r="D43" s="153" t="n">
        <v>1000003194</v>
      </c>
      <c r="E43" s="154" t="s">
        <v>531</v>
      </c>
      <c r="F43" s="153" t="s">
        <v>4683</v>
      </c>
      <c r="G43" s="153" t="s">
        <v>4684</v>
      </c>
      <c r="H43" s="153" t="s">
        <v>118</v>
      </c>
      <c r="I43" s="155" t="n">
        <v>0</v>
      </c>
    </row>
    <row r="44" customFormat="false" ht="14.25" hidden="false" customHeight="true" outlineLevel="0" collapsed="false">
      <c r="D44" s="153" t="n">
        <v>1000003919</v>
      </c>
      <c r="E44" s="154" t="s">
        <v>2747</v>
      </c>
      <c r="F44" s="153" t="s">
        <v>4683</v>
      </c>
      <c r="G44" s="153" t="s">
        <v>4684</v>
      </c>
      <c r="H44" s="153" t="s">
        <v>118</v>
      </c>
      <c r="I44" s="155" t="n">
        <v>25</v>
      </c>
    </row>
    <row r="45" customFormat="false" ht="14.25" hidden="false" customHeight="true" outlineLevel="0" collapsed="false">
      <c r="D45" s="153" t="n">
        <v>1000003991</v>
      </c>
      <c r="E45" s="154" t="s">
        <v>2751</v>
      </c>
      <c r="F45" s="153" t="s">
        <v>4683</v>
      </c>
      <c r="G45" s="153" t="s">
        <v>4684</v>
      </c>
      <c r="H45" s="153" t="s">
        <v>118</v>
      </c>
      <c r="I45" s="155" t="n">
        <v>25</v>
      </c>
    </row>
    <row r="46" customFormat="false" ht="14.25" hidden="false" customHeight="true" outlineLevel="0" collapsed="false">
      <c r="D46" s="153" t="n">
        <v>1000004032</v>
      </c>
      <c r="E46" s="154" t="s">
        <v>3500</v>
      </c>
      <c r="F46" s="153" t="s">
        <v>4683</v>
      </c>
      <c r="G46" s="153" t="s">
        <v>4684</v>
      </c>
      <c r="H46" s="153" t="s">
        <v>118</v>
      </c>
      <c r="I46" s="155" t="n">
        <v>25</v>
      </c>
    </row>
    <row r="47" customFormat="false" ht="14.25" hidden="false" customHeight="true" outlineLevel="0" collapsed="false">
      <c r="D47" s="153" t="n">
        <v>1000004019</v>
      </c>
      <c r="E47" s="154" t="s">
        <v>3934</v>
      </c>
      <c r="F47" s="153" t="s">
        <v>4683</v>
      </c>
      <c r="G47" s="153" t="s">
        <v>4684</v>
      </c>
      <c r="H47" s="153" t="s">
        <v>118</v>
      </c>
      <c r="I47" s="155" t="n">
        <v>25</v>
      </c>
    </row>
    <row r="48" customFormat="false" ht="14.25" hidden="false" customHeight="true" outlineLevel="0" collapsed="false">
      <c r="D48" s="153" t="n">
        <v>1000002633</v>
      </c>
      <c r="E48" s="154" t="s">
        <v>2745</v>
      </c>
      <c r="F48" s="153" t="s">
        <v>4683</v>
      </c>
      <c r="G48" s="153" t="s">
        <v>4685</v>
      </c>
      <c r="H48" s="153" t="s">
        <v>118</v>
      </c>
      <c r="I48" s="155" t="n">
        <v>75</v>
      </c>
    </row>
    <row r="49" customFormat="false" ht="14.25" hidden="false" customHeight="true" outlineLevel="0" collapsed="false">
      <c r="D49" s="153" t="n">
        <v>1000002665</v>
      </c>
      <c r="E49" s="154" t="s">
        <v>2729</v>
      </c>
      <c r="F49" s="153" t="s">
        <v>4683</v>
      </c>
      <c r="G49" s="153" t="s">
        <v>4684</v>
      </c>
      <c r="H49" s="153" t="s">
        <v>118</v>
      </c>
      <c r="I49" s="155" t="n">
        <v>50</v>
      </c>
    </row>
    <row r="50" customFormat="false" ht="14.25" hidden="false" customHeight="true" outlineLevel="0" collapsed="false">
      <c r="D50" s="153" t="n">
        <v>1000003302</v>
      </c>
      <c r="E50" s="154" t="s">
        <v>4633</v>
      </c>
      <c r="F50" s="153" t="s">
        <v>4683</v>
      </c>
      <c r="G50" s="153" t="s">
        <v>4684</v>
      </c>
      <c r="H50" s="153" t="s">
        <v>118</v>
      </c>
      <c r="I50" s="155" t="n">
        <v>0</v>
      </c>
    </row>
    <row r="51" customFormat="false" ht="14.25" hidden="false" customHeight="true" outlineLevel="0" collapsed="false">
      <c r="D51" s="153" t="n">
        <v>1000003945</v>
      </c>
      <c r="E51" s="154" t="s">
        <v>4686</v>
      </c>
      <c r="F51" s="153" t="s">
        <v>4683</v>
      </c>
      <c r="G51" s="153" t="s">
        <v>4685</v>
      </c>
      <c r="H51" s="153" t="s">
        <v>118</v>
      </c>
      <c r="I51" s="155" t="n">
        <v>25</v>
      </c>
    </row>
    <row r="52" customFormat="false" ht="14.25" hidden="false" customHeight="true" outlineLevel="0" collapsed="false">
      <c r="D52" s="153" t="n">
        <v>1000004125</v>
      </c>
      <c r="E52" s="154" t="s">
        <v>4184</v>
      </c>
      <c r="F52" s="153" t="s">
        <v>4683</v>
      </c>
      <c r="G52" s="153" t="s">
        <v>4684</v>
      </c>
      <c r="H52" s="153" t="s">
        <v>118</v>
      </c>
      <c r="I52" s="155" t="n">
        <v>25</v>
      </c>
    </row>
    <row r="53" customFormat="false" ht="14.25" hidden="false" customHeight="true" outlineLevel="0" collapsed="false">
      <c r="D53" s="153" t="n">
        <v>1000003556</v>
      </c>
      <c r="E53" s="154" t="s">
        <v>2865</v>
      </c>
      <c r="F53" s="153" t="s">
        <v>112</v>
      </c>
      <c r="G53" s="153" t="s">
        <v>4687</v>
      </c>
      <c r="H53" s="153" t="s">
        <v>113</v>
      </c>
      <c r="I53" s="155" t="n">
        <v>130</v>
      </c>
    </row>
    <row r="54" customFormat="false" ht="14.25" hidden="false" customHeight="true" outlineLevel="0" collapsed="false">
      <c r="D54" s="153" t="n">
        <v>1000001465</v>
      </c>
      <c r="E54" s="154" t="s">
        <v>2827</v>
      </c>
      <c r="F54" s="153" t="s">
        <v>112</v>
      </c>
      <c r="G54" s="153" t="s">
        <v>4688</v>
      </c>
      <c r="H54" s="153" t="s">
        <v>111</v>
      </c>
      <c r="I54" s="155" t="n">
        <v>360</v>
      </c>
    </row>
    <row r="55" customFormat="false" ht="14.25" hidden="false" customHeight="true" outlineLevel="0" collapsed="false">
      <c r="D55" s="153" t="n">
        <v>1000001716</v>
      </c>
      <c r="E55" s="154" t="s">
        <v>2855</v>
      </c>
      <c r="F55" s="153" t="s">
        <v>112</v>
      </c>
      <c r="G55" s="153" t="s">
        <v>4689</v>
      </c>
      <c r="H55" s="153" t="s">
        <v>113</v>
      </c>
      <c r="I55" s="155" t="n">
        <v>80</v>
      </c>
    </row>
    <row r="56" customFormat="false" ht="14.25" hidden="false" customHeight="true" outlineLevel="0" collapsed="false">
      <c r="D56" s="153" t="n">
        <v>1000003040</v>
      </c>
      <c r="E56" s="154" t="s">
        <v>2863</v>
      </c>
      <c r="F56" s="153" t="s">
        <v>112</v>
      </c>
      <c r="G56" s="153" t="s">
        <v>4689</v>
      </c>
      <c r="H56" s="153" t="s">
        <v>113</v>
      </c>
      <c r="I56" s="155" t="n">
        <v>90</v>
      </c>
    </row>
    <row r="57" customFormat="false" ht="14.25" hidden="false" customHeight="true" outlineLevel="0" collapsed="false">
      <c r="D57" s="153" t="n">
        <v>1000003551</v>
      </c>
      <c r="E57" s="154" t="s">
        <v>433</v>
      </c>
      <c r="F57" s="153" t="s">
        <v>112</v>
      </c>
      <c r="G57" s="153" t="s">
        <v>4689</v>
      </c>
      <c r="H57" s="153" t="s">
        <v>113</v>
      </c>
      <c r="I57" s="155" t="n">
        <v>30</v>
      </c>
    </row>
    <row r="58" customFormat="false" ht="14.25" hidden="false" customHeight="true" outlineLevel="0" collapsed="false">
      <c r="D58" s="153" t="n">
        <v>1000001718</v>
      </c>
      <c r="E58" s="154" t="s">
        <v>423</v>
      </c>
      <c r="F58" s="153" t="s">
        <v>112</v>
      </c>
      <c r="G58" s="153" t="s">
        <v>4689</v>
      </c>
      <c r="H58" s="153" t="s">
        <v>113</v>
      </c>
      <c r="I58" s="155" t="n">
        <v>70</v>
      </c>
    </row>
    <row r="59" customFormat="false" ht="14.25" hidden="false" customHeight="true" outlineLevel="0" collapsed="false">
      <c r="D59" s="153" t="n">
        <v>1000001195</v>
      </c>
      <c r="E59" s="154" t="s">
        <v>2825</v>
      </c>
      <c r="F59" s="153" t="s">
        <v>112</v>
      </c>
      <c r="G59" s="153" t="s">
        <v>4690</v>
      </c>
      <c r="H59" s="153" t="s">
        <v>111</v>
      </c>
      <c r="I59" s="155" t="n">
        <v>100</v>
      </c>
    </row>
    <row r="60" customFormat="false" ht="14.25" hidden="false" customHeight="true" outlineLevel="0" collapsed="false">
      <c r="D60" s="153" t="n">
        <v>1000001468</v>
      </c>
      <c r="E60" s="154" t="s">
        <v>2817</v>
      </c>
      <c r="F60" s="153" t="s">
        <v>112</v>
      </c>
      <c r="G60" s="153" t="s">
        <v>4688</v>
      </c>
      <c r="H60" s="153" t="s">
        <v>111</v>
      </c>
      <c r="I60" s="155" t="n">
        <v>400</v>
      </c>
    </row>
    <row r="61" customFormat="false" ht="14.25" hidden="false" customHeight="true" outlineLevel="0" collapsed="false">
      <c r="D61" s="153" t="n">
        <v>1000001722</v>
      </c>
      <c r="E61" s="154" t="s">
        <v>2857</v>
      </c>
      <c r="F61" s="153" t="s">
        <v>112</v>
      </c>
      <c r="G61" s="153" t="s">
        <v>4687</v>
      </c>
      <c r="H61" s="153" t="s">
        <v>113</v>
      </c>
      <c r="I61" s="155" t="n">
        <v>130</v>
      </c>
    </row>
    <row r="62" customFormat="false" ht="14.25" hidden="false" customHeight="true" outlineLevel="0" collapsed="false">
      <c r="D62" s="153" t="n">
        <v>1000001712</v>
      </c>
      <c r="E62" s="154" t="s">
        <v>2843</v>
      </c>
      <c r="F62" s="153" t="s">
        <v>112</v>
      </c>
      <c r="G62" s="153" t="s">
        <v>4689</v>
      </c>
      <c r="H62" s="153" t="s">
        <v>113</v>
      </c>
      <c r="I62" s="155" t="n">
        <v>400</v>
      </c>
    </row>
    <row r="63" customFormat="false" ht="14.25" hidden="false" customHeight="true" outlineLevel="0" collapsed="false">
      <c r="D63" s="153" t="n">
        <v>1000001715</v>
      </c>
      <c r="E63" s="154" t="s">
        <v>3793</v>
      </c>
      <c r="F63" s="153" t="s">
        <v>112</v>
      </c>
      <c r="G63" s="153" t="s">
        <v>4687</v>
      </c>
      <c r="H63" s="153" t="s">
        <v>113</v>
      </c>
      <c r="I63" s="155" t="n">
        <v>22</v>
      </c>
    </row>
    <row r="64" customFormat="false" ht="14.25" hidden="false" customHeight="true" outlineLevel="0" collapsed="false">
      <c r="D64" s="153" t="n">
        <v>1000001735</v>
      </c>
      <c r="E64" s="154" t="s">
        <v>2847</v>
      </c>
      <c r="F64" s="153" t="s">
        <v>112</v>
      </c>
      <c r="G64" s="153" t="s">
        <v>4689</v>
      </c>
      <c r="H64" s="153" t="s">
        <v>113</v>
      </c>
      <c r="I64" s="155" t="n">
        <v>450</v>
      </c>
    </row>
    <row r="65" customFormat="false" ht="14.25" hidden="false" customHeight="true" outlineLevel="0" collapsed="false">
      <c r="D65" s="153" t="n">
        <v>1000001734</v>
      </c>
      <c r="E65" s="154" t="s">
        <v>2845</v>
      </c>
      <c r="F65" s="153" t="s">
        <v>112</v>
      </c>
      <c r="G65" s="153" t="s">
        <v>4687</v>
      </c>
      <c r="H65" s="153" t="s">
        <v>113</v>
      </c>
      <c r="I65" s="155" t="n">
        <v>400</v>
      </c>
    </row>
    <row r="66" customFormat="false" ht="14.25" hidden="false" customHeight="true" outlineLevel="0" collapsed="false">
      <c r="D66" s="153" t="n">
        <v>1000001463</v>
      </c>
      <c r="E66" s="154" t="s">
        <v>2815</v>
      </c>
      <c r="F66" s="153" t="s">
        <v>112</v>
      </c>
      <c r="G66" s="153" t="s">
        <v>4690</v>
      </c>
      <c r="H66" s="153" t="s">
        <v>111</v>
      </c>
      <c r="I66" s="155" t="n">
        <v>105</v>
      </c>
    </row>
    <row r="67" customFormat="false" ht="14.25" hidden="false" customHeight="true" outlineLevel="0" collapsed="false">
      <c r="D67" s="153" t="n">
        <v>1000001469</v>
      </c>
      <c r="E67" s="154" t="s">
        <v>2821</v>
      </c>
      <c r="F67" s="153" t="s">
        <v>112</v>
      </c>
      <c r="G67" s="153" t="s">
        <v>4688</v>
      </c>
      <c r="H67" s="153" t="s">
        <v>111</v>
      </c>
      <c r="I67" s="155" t="n">
        <v>125</v>
      </c>
    </row>
    <row r="68" customFormat="false" ht="14.25" hidden="false" customHeight="true" outlineLevel="0" collapsed="false">
      <c r="D68" s="153" t="n">
        <v>1000001477</v>
      </c>
      <c r="E68" s="154" t="s">
        <v>2811</v>
      </c>
      <c r="F68" s="153" t="s">
        <v>112</v>
      </c>
      <c r="G68" s="153" t="s">
        <v>4688</v>
      </c>
      <c r="H68" s="153" t="s">
        <v>111</v>
      </c>
      <c r="I68" s="155" t="n">
        <v>70</v>
      </c>
    </row>
    <row r="69" customFormat="false" ht="14.25" hidden="false" customHeight="true" outlineLevel="0" collapsed="false">
      <c r="D69" s="153" t="n">
        <v>1000002010</v>
      </c>
      <c r="E69" s="154" t="s">
        <v>2829</v>
      </c>
      <c r="F69" s="153" t="s">
        <v>112</v>
      </c>
      <c r="G69" s="153" t="s">
        <v>4688</v>
      </c>
      <c r="H69" s="153" t="s">
        <v>111</v>
      </c>
      <c r="I69" s="155" t="n">
        <v>50</v>
      </c>
    </row>
    <row r="70" customFormat="false" ht="14.25" hidden="false" customHeight="true" outlineLevel="0" collapsed="false">
      <c r="D70" s="153" t="n">
        <v>1000001461</v>
      </c>
      <c r="E70" s="154" t="s">
        <v>2813</v>
      </c>
      <c r="F70" s="153" t="s">
        <v>112</v>
      </c>
      <c r="G70" s="153" t="s">
        <v>4690</v>
      </c>
      <c r="H70" s="153" t="s">
        <v>111</v>
      </c>
      <c r="I70" s="155" t="n">
        <v>50</v>
      </c>
    </row>
    <row r="71" customFormat="false" ht="14.25" hidden="false" customHeight="true" outlineLevel="0" collapsed="false">
      <c r="D71" s="153" t="n">
        <v>1000002510</v>
      </c>
      <c r="E71" s="154" t="s">
        <v>2831</v>
      </c>
      <c r="F71" s="153" t="s">
        <v>112</v>
      </c>
      <c r="G71" s="153" t="s">
        <v>4690</v>
      </c>
      <c r="H71" s="153" t="s">
        <v>111</v>
      </c>
      <c r="I71" s="155" t="n">
        <v>60</v>
      </c>
    </row>
    <row r="72" customFormat="false" ht="14.25" hidden="false" customHeight="true" outlineLevel="0" collapsed="false">
      <c r="D72" s="153" t="n">
        <v>1000002866</v>
      </c>
      <c r="E72" s="154" t="s">
        <v>2835</v>
      </c>
      <c r="F72" s="153" t="s">
        <v>112</v>
      </c>
      <c r="G72" s="153" t="s">
        <v>4690</v>
      </c>
      <c r="H72" s="153" t="s">
        <v>111</v>
      </c>
      <c r="I72" s="155" t="n">
        <v>50</v>
      </c>
    </row>
    <row r="73" customFormat="false" ht="14.25" hidden="false" customHeight="true" outlineLevel="0" collapsed="false">
      <c r="D73" s="153" t="n">
        <v>1000002773</v>
      </c>
      <c r="E73" s="154" t="s">
        <v>2833</v>
      </c>
      <c r="F73" s="153" t="s">
        <v>112</v>
      </c>
      <c r="G73" s="153" t="s">
        <v>4690</v>
      </c>
      <c r="H73" s="153" t="s">
        <v>111</v>
      </c>
      <c r="I73" s="155" t="n">
        <v>110</v>
      </c>
    </row>
    <row r="74" customFormat="false" ht="14.25" hidden="false" customHeight="true" outlineLevel="0" collapsed="false">
      <c r="D74" s="153" t="n">
        <v>1000001464</v>
      </c>
      <c r="E74" s="154" t="s">
        <v>4074</v>
      </c>
      <c r="F74" s="153" t="s">
        <v>112</v>
      </c>
      <c r="G74" s="153" t="s">
        <v>4688</v>
      </c>
      <c r="H74" s="153" t="s">
        <v>111</v>
      </c>
      <c r="I74" s="155" t="n">
        <v>25</v>
      </c>
    </row>
    <row r="75" customFormat="false" ht="14.25" hidden="false" customHeight="true" outlineLevel="0" collapsed="false">
      <c r="D75" s="153" t="n">
        <v>1000001472</v>
      </c>
      <c r="E75" s="154" t="s">
        <v>2809</v>
      </c>
      <c r="F75" s="153" t="s">
        <v>112</v>
      </c>
      <c r="G75" s="153" t="s">
        <v>4688</v>
      </c>
      <c r="H75" s="153" t="s">
        <v>111</v>
      </c>
      <c r="I75" s="155" t="n">
        <v>60</v>
      </c>
    </row>
    <row r="76" customFormat="false" ht="14.25" hidden="false" customHeight="true" outlineLevel="0" collapsed="false">
      <c r="D76" s="153" t="n">
        <v>1000003333</v>
      </c>
      <c r="E76" s="154" t="s">
        <v>4211</v>
      </c>
      <c r="F76" s="153" t="s">
        <v>112</v>
      </c>
      <c r="G76" s="153" t="s">
        <v>4690</v>
      </c>
      <c r="H76" s="153" t="s">
        <v>111</v>
      </c>
      <c r="I76" s="155" t="n">
        <v>0</v>
      </c>
    </row>
    <row r="77" customFormat="false" ht="14.25" hidden="false" customHeight="true" outlineLevel="0" collapsed="false">
      <c r="D77" s="153" t="n">
        <v>1000003392</v>
      </c>
      <c r="E77" s="154" t="s">
        <v>2837</v>
      </c>
      <c r="F77" s="153" t="s">
        <v>112</v>
      </c>
      <c r="G77" s="153" t="s">
        <v>4688</v>
      </c>
      <c r="H77" s="153" t="s">
        <v>111</v>
      </c>
      <c r="I77" s="155" t="n">
        <v>30</v>
      </c>
    </row>
    <row r="78" customFormat="false" ht="14.25" hidden="false" customHeight="true" outlineLevel="0" collapsed="false">
      <c r="D78" s="153" t="n">
        <v>1000003462</v>
      </c>
      <c r="E78" s="154" t="s">
        <v>421</v>
      </c>
      <c r="F78" s="153" t="s">
        <v>112</v>
      </c>
      <c r="G78" s="153" t="s">
        <v>4690</v>
      </c>
      <c r="H78" s="153" t="s">
        <v>111</v>
      </c>
      <c r="I78" s="155" t="n">
        <v>25</v>
      </c>
    </row>
    <row r="79" customFormat="false" ht="14.25" hidden="false" customHeight="true" outlineLevel="0" collapsed="false">
      <c r="D79" s="153" t="n">
        <v>1000003905</v>
      </c>
      <c r="E79" s="154" t="s">
        <v>3410</v>
      </c>
      <c r="F79" s="153" t="s">
        <v>112</v>
      </c>
      <c r="G79" s="153" t="s">
        <v>4690</v>
      </c>
      <c r="H79" s="153" t="s">
        <v>111</v>
      </c>
      <c r="I79" s="155" t="n">
        <v>0</v>
      </c>
    </row>
    <row r="80" customFormat="false" ht="14.25" hidden="false" customHeight="true" outlineLevel="0" collapsed="false">
      <c r="D80" s="153" t="n">
        <v>1000003921</v>
      </c>
      <c r="E80" s="154" t="s">
        <v>2841</v>
      </c>
      <c r="F80" s="153" t="s">
        <v>112</v>
      </c>
      <c r="G80" s="153" t="s">
        <v>4688</v>
      </c>
      <c r="H80" s="153" t="s">
        <v>111</v>
      </c>
      <c r="I80" s="155" t="n">
        <v>275</v>
      </c>
    </row>
    <row r="81" customFormat="false" ht="14.25" hidden="false" customHeight="true" outlineLevel="0" collapsed="false">
      <c r="D81" s="153" t="n">
        <v>1000004064</v>
      </c>
      <c r="E81" s="154" t="s">
        <v>3938</v>
      </c>
      <c r="F81" s="153" t="s">
        <v>112</v>
      </c>
      <c r="G81" s="153" t="s">
        <v>4688</v>
      </c>
      <c r="H81" s="153" t="s">
        <v>111</v>
      </c>
      <c r="I81" s="155" t="n">
        <v>40</v>
      </c>
    </row>
    <row r="82" customFormat="false" ht="14.25" hidden="false" customHeight="true" outlineLevel="0" collapsed="false">
      <c r="D82" s="153" t="n">
        <v>1000004089</v>
      </c>
      <c r="E82" s="154" t="s">
        <v>4644</v>
      </c>
      <c r="F82" s="153" t="s">
        <v>112</v>
      </c>
      <c r="G82" s="153" t="s">
        <v>4690</v>
      </c>
      <c r="H82" s="153" t="s">
        <v>111</v>
      </c>
      <c r="I82" s="155" t="n">
        <v>50</v>
      </c>
    </row>
    <row r="83" customFormat="false" ht="14.25" hidden="false" customHeight="true" outlineLevel="0" collapsed="false">
      <c r="D83" s="153" t="n">
        <v>1000001719</v>
      </c>
      <c r="E83" s="154" t="s">
        <v>2859</v>
      </c>
      <c r="F83" s="153" t="s">
        <v>112</v>
      </c>
      <c r="G83" s="153" t="s">
        <v>4687</v>
      </c>
      <c r="H83" s="153" t="s">
        <v>113</v>
      </c>
      <c r="I83" s="155" t="n">
        <v>40</v>
      </c>
    </row>
    <row r="84" customFormat="false" ht="14.25" hidden="false" customHeight="true" outlineLevel="0" collapsed="false">
      <c r="D84" s="153" t="n">
        <v>1000001721</v>
      </c>
      <c r="E84" s="154" t="s">
        <v>2853</v>
      </c>
      <c r="F84" s="153" t="s">
        <v>112</v>
      </c>
      <c r="G84" s="153" t="s">
        <v>4687</v>
      </c>
      <c r="H84" s="153" t="s">
        <v>113</v>
      </c>
      <c r="I84" s="155" t="n">
        <v>30</v>
      </c>
    </row>
    <row r="85" customFormat="false" ht="14.25" hidden="false" customHeight="true" outlineLevel="0" collapsed="false">
      <c r="D85" s="153" t="n">
        <v>1000001727</v>
      </c>
      <c r="E85" s="154" t="s">
        <v>425</v>
      </c>
      <c r="F85" s="153" t="s">
        <v>112</v>
      </c>
      <c r="G85" s="153" t="s">
        <v>4687</v>
      </c>
      <c r="H85" s="153" t="s">
        <v>113</v>
      </c>
      <c r="I85" s="155" t="n">
        <v>25</v>
      </c>
    </row>
    <row r="86" customFormat="false" ht="14.25" hidden="false" customHeight="true" outlineLevel="0" collapsed="false">
      <c r="D86" s="153" t="n">
        <v>1000001731</v>
      </c>
      <c r="E86" s="154" t="s">
        <v>427</v>
      </c>
      <c r="F86" s="153" t="s">
        <v>112</v>
      </c>
      <c r="G86" s="153" t="s">
        <v>4687</v>
      </c>
      <c r="H86" s="153" t="s">
        <v>113</v>
      </c>
      <c r="I86" s="155" t="n">
        <v>20</v>
      </c>
    </row>
    <row r="87" customFormat="false" ht="14.25" hidden="false" customHeight="true" outlineLevel="0" collapsed="false">
      <c r="D87" s="153" t="n">
        <v>1000001736</v>
      </c>
      <c r="E87" s="154" t="s">
        <v>2849</v>
      </c>
      <c r="F87" s="153" t="s">
        <v>112</v>
      </c>
      <c r="G87" s="153" t="s">
        <v>4687</v>
      </c>
      <c r="H87" s="153" t="s">
        <v>113</v>
      </c>
      <c r="I87" s="155" t="n">
        <v>20</v>
      </c>
    </row>
    <row r="88" customFormat="false" ht="14.25" hidden="false" customHeight="true" outlineLevel="0" collapsed="false">
      <c r="D88" s="153" t="n">
        <v>1000002536</v>
      </c>
      <c r="E88" s="154" t="s">
        <v>2861</v>
      </c>
      <c r="F88" s="153" t="s">
        <v>112</v>
      </c>
      <c r="G88" s="153" t="s">
        <v>4687</v>
      </c>
      <c r="H88" s="153" t="s">
        <v>113</v>
      </c>
      <c r="I88" s="155" t="n">
        <v>0</v>
      </c>
    </row>
    <row r="89" customFormat="false" ht="14.25" hidden="false" customHeight="true" outlineLevel="0" collapsed="false">
      <c r="D89" s="153" t="n">
        <v>1000003080</v>
      </c>
      <c r="E89" s="154" t="s">
        <v>431</v>
      </c>
      <c r="F89" s="153" t="s">
        <v>112</v>
      </c>
      <c r="G89" s="153" t="s">
        <v>4687</v>
      </c>
      <c r="H89" s="153" t="s">
        <v>113</v>
      </c>
      <c r="I89" s="155" t="n">
        <v>20</v>
      </c>
    </row>
    <row r="90" customFormat="false" ht="14.25" hidden="false" customHeight="true" outlineLevel="0" collapsed="false">
      <c r="D90" s="153" t="n">
        <v>1000002657</v>
      </c>
      <c r="E90" s="154" t="s">
        <v>4198</v>
      </c>
      <c r="F90" s="153" t="s">
        <v>112</v>
      </c>
      <c r="G90" s="153" t="s">
        <v>4689</v>
      </c>
      <c r="H90" s="153" t="s">
        <v>113</v>
      </c>
      <c r="I90" s="155" t="n">
        <v>40</v>
      </c>
    </row>
    <row r="91" customFormat="false" ht="14.25" hidden="false" customHeight="true" outlineLevel="0" collapsed="false">
      <c r="D91" s="153" t="n">
        <v>1000002683</v>
      </c>
      <c r="E91" s="154" t="s">
        <v>4269</v>
      </c>
      <c r="F91" s="153" t="s">
        <v>112</v>
      </c>
      <c r="G91" s="153" t="s">
        <v>4687</v>
      </c>
      <c r="H91" s="153" t="s">
        <v>113</v>
      </c>
      <c r="I91" s="155" t="n">
        <v>60</v>
      </c>
    </row>
    <row r="92" customFormat="false" ht="14.25" hidden="false" customHeight="true" outlineLevel="0" collapsed="false">
      <c r="D92" s="153" t="n">
        <v>1000003303</v>
      </c>
      <c r="E92" s="154" t="s">
        <v>2919</v>
      </c>
      <c r="F92" s="153" t="s">
        <v>112</v>
      </c>
      <c r="G92" s="153" t="s">
        <v>4689</v>
      </c>
      <c r="H92" s="153" t="s">
        <v>113</v>
      </c>
      <c r="I92" s="155" t="n">
        <v>25</v>
      </c>
    </row>
    <row r="93" customFormat="false" ht="14.25" hidden="false" customHeight="true" outlineLevel="0" collapsed="false">
      <c r="D93" s="153" t="n">
        <v>1000003606</v>
      </c>
      <c r="E93" s="154" t="s">
        <v>2839</v>
      </c>
      <c r="F93" s="153" t="s">
        <v>112</v>
      </c>
      <c r="G93" s="153" t="s">
        <v>4687</v>
      </c>
      <c r="H93" s="153" t="s">
        <v>113</v>
      </c>
      <c r="I93" s="155" t="n">
        <v>60</v>
      </c>
    </row>
    <row r="94" customFormat="false" ht="14.25" hidden="false" customHeight="true" outlineLevel="0" collapsed="false">
      <c r="D94" s="153" t="n">
        <v>1000001724</v>
      </c>
      <c r="E94" s="154" t="s">
        <v>2851</v>
      </c>
      <c r="F94" s="153" t="s">
        <v>112</v>
      </c>
      <c r="G94" s="153" t="s">
        <v>4689</v>
      </c>
      <c r="H94" s="153" t="s">
        <v>113</v>
      </c>
      <c r="I94" s="155" t="n">
        <v>172</v>
      </c>
    </row>
    <row r="95" customFormat="false" ht="14.25" hidden="false" customHeight="true" outlineLevel="0" collapsed="false">
      <c r="D95" s="153" t="n">
        <v>1000001668</v>
      </c>
      <c r="E95" s="154" t="s">
        <v>4239</v>
      </c>
      <c r="F95" s="153" t="s">
        <v>123</v>
      </c>
      <c r="G95" s="153" t="s">
        <v>112</v>
      </c>
      <c r="H95" s="153" t="s">
        <v>122</v>
      </c>
      <c r="I95" s="155" t="n">
        <v>20</v>
      </c>
    </row>
    <row r="96" customFormat="false" ht="14.25" hidden="false" customHeight="true" outlineLevel="0" collapsed="false">
      <c r="D96" s="153" t="n">
        <v>1000002649</v>
      </c>
      <c r="E96" s="154" t="s">
        <v>4642</v>
      </c>
      <c r="F96" s="153" t="s">
        <v>123</v>
      </c>
      <c r="G96" s="153" t="s">
        <v>112</v>
      </c>
      <c r="H96" s="153" t="s">
        <v>122</v>
      </c>
      <c r="I96" s="155" t="n">
        <v>15</v>
      </c>
    </row>
    <row r="97" customFormat="false" ht="14.25" hidden="false" customHeight="true" outlineLevel="0" collapsed="false">
      <c r="D97" s="153" t="n">
        <v>1000001672</v>
      </c>
      <c r="E97" s="154" t="s">
        <v>2793</v>
      </c>
      <c r="F97" s="153" t="s">
        <v>123</v>
      </c>
      <c r="G97" s="153" t="s">
        <v>112</v>
      </c>
      <c r="H97" s="153" t="s">
        <v>122</v>
      </c>
      <c r="I97" s="155" t="n">
        <v>40</v>
      </c>
    </row>
    <row r="98" customFormat="false" ht="14.25" hidden="false" customHeight="true" outlineLevel="0" collapsed="false">
      <c r="D98" s="153" t="n">
        <v>1000001644</v>
      </c>
      <c r="E98" s="154" t="s">
        <v>2797</v>
      </c>
      <c r="F98" s="153" t="s">
        <v>123</v>
      </c>
      <c r="G98" s="153" t="s">
        <v>112</v>
      </c>
      <c r="H98" s="153" t="s">
        <v>122</v>
      </c>
      <c r="I98" s="155" t="n">
        <v>55</v>
      </c>
    </row>
    <row r="99" customFormat="false" ht="14.25" hidden="false" customHeight="true" outlineLevel="0" collapsed="false">
      <c r="D99" s="153" t="n">
        <v>1000001642</v>
      </c>
      <c r="E99" s="154" t="s">
        <v>411</v>
      </c>
      <c r="F99" s="153" t="s">
        <v>123</v>
      </c>
      <c r="G99" s="153" t="s">
        <v>112</v>
      </c>
      <c r="H99" s="153" t="s">
        <v>122</v>
      </c>
      <c r="I99" s="155" t="n">
        <v>20</v>
      </c>
    </row>
    <row r="100" customFormat="false" ht="14.25" hidden="false" customHeight="true" outlineLevel="0" collapsed="false">
      <c r="D100" s="153" t="n">
        <v>1000001657</v>
      </c>
      <c r="E100" s="154" t="s">
        <v>2791</v>
      </c>
      <c r="F100" s="153" t="s">
        <v>123</v>
      </c>
      <c r="G100" s="153" t="s">
        <v>112</v>
      </c>
      <c r="H100" s="153" t="s">
        <v>122</v>
      </c>
      <c r="I100" s="155" t="n">
        <v>60</v>
      </c>
    </row>
    <row r="101" customFormat="false" ht="14.25" hidden="false" customHeight="true" outlineLevel="0" collapsed="false">
      <c r="D101" s="153" t="n">
        <v>1000001665</v>
      </c>
      <c r="E101" s="154" t="s">
        <v>2795</v>
      </c>
      <c r="F101" s="153" t="s">
        <v>123</v>
      </c>
      <c r="G101" s="153" t="s">
        <v>112</v>
      </c>
      <c r="H101" s="153" t="s">
        <v>122</v>
      </c>
      <c r="I101" s="155" t="n">
        <v>60</v>
      </c>
    </row>
    <row r="102" customFormat="false" ht="14.25" hidden="false" customHeight="true" outlineLevel="0" collapsed="false">
      <c r="D102" s="153" t="n">
        <v>1000001669</v>
      </c>
      <c r="E102" s="154" t="s">
        <v>2783</v>
      </c>
      <c r="F102" s="153" t="s">
        <v>123</v>
      </c>
      <c r="G102" s="153" t="s">
        <v>112</v>
      </c>
      <c r="H102" s="153" t="s">
        <v>122</v>
      </c>
      <c r="I102" s="155" t="n">
        <v>20</v>
      </c>
    </row>
    <row r="103" customFormat="false" ht="14.25" hidden="false" customHeight="true" outlineLevel="0" collapsed="false">
      <c r="D103" s="153" t="n">
        <v>1000001652</v>
      </c>
      <c r="E103" s="154" t="s">
        <v>2789</v>
      </c>
      <c r="F103" s="153" t="s">
        <v>123</v>
      </c>
      <c r="G103" s="153" t="s">
        <v>112</v>
      </c>
      <c r="H103" s="153" t="s">
        <v>122</v>
      </c>
      <c r="I103" s="155" t="n">
        <v>20</v>
      </c>
    </row>
    <row r="104" customFormat="false" ht="14.25" hidden="false" customHeight="true" outlineLevel="0" collapsed="false">
      <c r="D104" s="153" t="n">
        <v>1000001656</v>
      </c>
      <c r="E104" s="154" t="s">
        <v>3647</v>
      </c>
      <c r="F104" s="153" t="s">
        <v>123</v>
      </c>
      <c r="G104" s="153" t="s">
        <v>112</v>
      </c>
      <c r="H104" s="153" t="s">
        <v>122</v>
      </c>
      <c r="I104" s="155" t="n">
        <v>15</v>
      </c>
    </row>
    <row r="105" customFormat="false" ht="14.25" hidden="false" customHeight="true" outlineLevel="0" collapsed="false">
      <c r="D105" s="153" t="n">
        <v>1000001660</v>
      </c>
      <c r="E105" s="154" t="s">
        <v>461</v>
      </c>
      <c r="F105" s="153" t="s">
        <v>123</v>
      </c>
      <c r="G105" s="153" t="s">
        <v>112</v>
      </c>
      <c r="H105" s="153" t="s">
        <v>122</v>
      </c>
      <c r="I105" s="155" t="n">
        <v>25</v>
      </c>
    </row>
    <row r="106" customFormat="false" ht="14.25" hidden="false" customHeight="true" outlineLevel="0" collapsed="false">
      <c r="D106" s="153" t="n">
        <v>1000001683</v>
      </c>
      <c r="E106" s="154" t="s">
        <v>449</v>
      </c>
      <c r="F106" s="153" t="s">
        <v>123</v>
      </c>
      <c r="G106" s="153" t="s">
        <v>112</v>
      </c>
      <c r="H106" s="153" t="s">
        <v>122</v>
      </c>
      <c r="I106" s="155" t="n">
        <v>10</v>
      </c>
    </row>
    <row r="107" customFormat="false" ht="14.25" hidden="false" customHeight="true" outlineLevel="0" collapsed="false">
      <c r="D107" s="153" t="n">
        <v>1000002005</v>
      </c>
      <c r="E107" s="154" t="s">
        <v>419</v>
      </c>
      <c r="F107" s="153" t="s">
        <v>123</v>
      </c>
      <c r="G107" s="153" t="s">
        <v>112</v>
      </c>
      <c r="H107" s="153" t="s">
        <v>122</v>
      </c>
      <c r="I107" s="155" t="n">
        <v>10</v>
      </c>
    </row>
    <row r="108" customFormat="false" ht="14.25" hidden="false" customHeight="true" outlineLevel="0" collapsed="false">
      <c r="D108" s="153" t="n">
        <v>1000002049</v>
      </c>
      <c r="E108" s="154" t="s">
        <v>2799</v>
      </c>
      <c r="F108" s="153" t="s">
        <v>123</v>
      </c>
      <c r="G108" s="153" t="s">
        <v>112</v>
      </c>
      <c r="H108" s="153" t="s">
        <v>122</v>
      </c>
      <c r="I108" s="155" t="n">
        <v>15</v>
      </c>
    </row>
    <row r="109" customFormat="false" ht="14.25" hidden="false" customHeight="true" outlineLevel="0" collapsed="false">
      <c r="D109" s="153" t="n">
        <v>1000001641</v>
      </c>
      <c r="E109" s="154" t="s">
        <v>3936</v>
      </c>
      <c r="F109" s="153" t="s">
        <v>123</v>
      </c>
      <c r="G109" s="153" t="s">
        <v>112</v>
      </c>
      <c r="H109" s="153" t="s">
        <v>122</v>
      </c>
      <c r="I109" s="155" t="n">
        <v>90</v>
      </c>
    </row>
    <row r="110" customFormat="false" ht="14.25" hidden="false" customHeight="true" outlineLevel="0" collapsed="false">
      <c r="D110" s="153" t="n">
        <v>1000001654</v>
      </c>
      <c r="E110" s="154" t="s">
        <v>2781</v>
      </c>
      <c r="F110" s="153" t="s">
        <v>123</v>
      </c>
      <c r="G110" s="153" t="s">
        <v>112</v>
      </c>
      <c r="H110" s="153" t="s">
        <v>122</v>
      </c>
      <c r="I110" s="155" t="n">
        <v>20</v>
      </c>
    </row>
    <row r="111" customFormat="false" ht="14.25" hidden="false" customHeight="true" outlineLevel="0" collapsed="false">
      <c r="D111" s="153" t="n">
        <v>1000002059</v>
      </c>
      <c r="E111" s="154" t="s">
        <v>2801</v>
      </c>
      <c r="F111" s="153" t="s">
        <v>123</v>
      </c>
      <c r="G111" s="153" t="s">
        <v>112</v>
      </c>
      <c r="H111" s="153" t="s">
        <v>122</v>
      </c>
      <c r="I111" s="155" t="n">
        <v>20</v>
      </c>
    </row>
    <row r="112" customFormat="false" ht="14.25" hidden="false" customHeight="true" outlineLevel="0" collapsed="false">
      <c r="D112" s="153" t="n">
        <v>1000002553</v>
      </c>
      <c r="E112" s="154" t="s">
        <v>2803</v>
      </c>
      <c r="F112" s="153" t="s">
        <v>123</v>
      </c>
      <c r="G112" s="153" t="s">
        <v>112</v>
      </c>
      <c r="H112" s="153" t="s">
        <v>122</v>
      </c>
      <c r="I112" s="155" t="n">
        <v>25</v>
      </c>
    </row>
    <row r="113" customFormat="false" ht="14.25" hidden="false" customHeight="true" outlineLevel="0" collapsed="false">
      <c r="D113" s="153" t="n">
        <v>1000003280</v>
      </c>
      <c r="E113" s="154" t="s">
        <v>2807</v>
      </c>
      <c r="F113" s="153" t="s">
        <v>123</v>
      </c>
      <c r="G113" s="153" t="s">
        <v>112</v>
      </c>
      <c r="H113" s="153" t="s">
        <v>122</v>
      </c>
      <c r="I113" s="155" t="n">
        <v>35</v>
      </c>
    </row>
    <row r="114" customFormat="false" ht="14.25" hidden="false" customHeight="true" outlineLevel="0" collapsed="false">
      <c r="D114" s="153" t="n">
        <v>1000002789</v>
      </c>
      <c r="E114" s="154" t="s">
        <v>2805</v>
      </c>
      <c r="F114" s="153" t="s">
        <v>123</v>
      </c>
      <c r="G114" s="153" t="s">
        <v>112</v>
      </c>
      <c r="H114" s="153" t="s">
        <v>122</v>
      </c>
      <c r="I114" s="155" t="n">
        <v>20</v>
      </c>
    </row>
    <row r="115" customFormat="false" ht="14.25" hidden="false" customHeight="true" outlineLevel="0" collapsed="false">
      <c r="D115" s="153" t="n">
        <v>1000001638</v>
      </c>
      <c r="E115" s="154" t="s">
        <v>2787</v>
      </c>
      <c r="F115" s="153" t="s">
        <v>123</v>
      </c>
      <c r="G115" s="153" t="s">
        <v>112</v>
      </c>
      <c r="H115" s="153" t="s">
        <v>122</v>
      </c>
      <c r="I115" s="155" t="n">
        <v>30</v>
      </c>
    </row>
    <row r="116" customFormat="false" ht="14.25" hidden="false" customHeight="true" outlineLevel="0" collapsed="false">
      <c r="D116" s="153" t="n">
        <v>1000001647</v>
      </c>
      <c r="E116" s="154" t="s">
        <v>413</v>
      </c>
      <c r="F116" s="153" t="s">
        <v>123</v>
      </c>
      <c r="G116" s="153" t="s">
        <v>112</v>
      </c>
      <c r="H116" s="153" t="s">
        <v>122</v>
      </c>
      <c r="I116" s="155" t="n">
        <v>30</v>
      </c>
    </row>
    <row r="117" customFormat="false" ht="14.25" hidden="false" customHeight="true" outlineLevel="0" collapsed="false">
      <c r="D117" s="153" t="n">
        <v>1000002000</v>
      </c>
      <c r="E117" s="154" t="s">
        <v>417</v>
      </c>
      <c r="F117" s="153" t="s">
        <v>123</v>
      </c>
      <c r="G117" s="153" t="s">
        <v>112</v>
      </c>
      <c r="H117" s="153" t="s">
        <v>122</v>
      </c>
      <c r="I117" s="155" t="n">
        <v>30</v>
      </c>
    </row>
    <row r="118" customFormat="false" ht="14.25" hidden="false" customHeight="true" outlineLevel="0" collapsed="false">
      <c r="D118" s="153" t="n">
        <v>1000001675</v>
      </c>
      <c r="E118" s="154" t="s">
        <v>415</v>
      </c>
      <c r="F118" s="153" t="s">
        <v>123</v>
      </c>
      <c r="G118" s="153" t="s">
        <v>112</v>
      </c>
      <c r="H118" s="153" t="s">
        <v>122</v>
      </c>
      <c r="I118" s="155" t="n">
        <v>35</v>
      </c>
    </row>
    <row r="119" customFormat="false" ht="14.25" hidden="false" customHeight="true" outlineLevel="0" collapsed="false">
      <c r="D119" s="153" t="n">
        <v>1000001857</v>
      </c>
      <c r="E119" s="154" t="s">
        <v>4639</v>
      </c>
      <c r="F119" s="153" t="s">
        <v>123</v>
      </c>
      <c r="G119" s="153" t="s">
        <v>112</v>
      </c>
      <c r="H119" s="153" t="s">
        <v>122</v>
      </c>
      <c r="I119" s="155" t="n">
        <v>15</v>
      </c>
    </row>
    <row r="120" customFormat="false" ht="14.25" hidden="false" customHeight="true" outlineLevel="0" collapsed="false">
      <c r="D120" s="153" t="n">
        <v>1000001859</v>
      </c>
      <c r="E120" s="154" t="s">
        <v>3567</v>
      </c>
      <c r="F120" s="153" t="s">
        <v>123</v>
      </c>
      <c r="G120" s="153" t="s">
        <v>112</v>
      </c>
      <c r="H120" s="153" t="s">
        <v>122</v>
      </c>
      <c r="I120" s="155" t="n">
        <v>25</v>
      </c>
    </row>
    <row r="121" customFormat="false" ht="14.25" hidden="false" customHeight="true" outlineLevel="0" collapsed="false">
      <c r="D121" s="153" t="n">
        <v>1000003505</v>
      </c>
      <c r="E121" s="154" t="s">
        <v>2693</v>
      </c>
      <c r="F121" s="153" t="s">
        <v>4691</v>
      </c>
      <c r="G121" s="153" t="s">
        <v>4692</v>
      </c>
      <c r="H121" s="153" t="s">
        <v>108</v>
      </c>
      <c r="I121" s="155" t="n">
        <v>700</v>
      </c>
    </row>
    <row r="122" customFormat="false" ht="14.25" hidden="false" customHeight="true" outlineLevel="0" collapsed="false">
      <c r="D122" s="153" t="n">
        <v>1000001492</v>
      </c>
      <c r="E122" s="154" t="s">
        <v>2659</v>
      </c>
      <c r="F122" s="153" t="s">
        <v>4691</v>
      </c>
      <c r="G122" s="153" t="s">
        <v>4693</v>
      </c>
      <c r="H122" s="153" t="s">
        <v>108</v>
      </c>
      <c r="I122" s="155" t="n">
        <v>325</v>
      </c>
    </row>
    <row r="123" customFormat="false" ht="14.25" hidden="false" customHeight="true" outlineLevel="0" collapsed="false">
      <c r="D123" s="153" t="n">
        <v>1000003373</v>
      </c>
      <c r="E123" s="154" t="s">
        <v>379</v>
      </c>
      <c r="F123" s="153" t="s">
        <v>4691</v>
      </c>
      <c r="G123" s="153" t="s">
        <v>4694</v>
      </c>
      <c r="H123" s="153" t="s">
        <v>108</v>
      </c>
      <c r="I123" s="155" t="n">
        <v>60</v>
      </c>
    </row>
    <row r="124" customFormat="false" ht="14.25" hidden="false" customHeight="true" outlineLevel="0" collapsed="false">
      <c r="D124" s="153" t="n">
        <v>1000002851</v>
      </c>
      <c r="E124" s="154" t="s">
        <v>2685</v>
      </c>
      <c r="F124" s="153" t="s">
        <v>4691</v>
      </c>
      <c r="G124" s="153" t="s">
        <v>4692</v>
      </c>
      <c r="H124" s="153" t="s">
        <v>108</v>
      </c>
      <c r="I124" s="155" t="n">
        <v>110</v>
      </c>
    </row>
    <row r="125" customFormat="false" ht="14.25" hidden="false" customHeight="true" outlineLevel="0" collapsed="false">
      <c r="D125" s="153" t="n">
        <v>1000001515</v>
      </c>
      <c r="E125" s="154" t="s">
        <v>2647</v>
      </c>
      <c r="F125" s="153" t="s">
        <v>4691</v>
      </c>
      <c r="G125" s="153" t="s">
        <v>4695</v>
      </c>
      <c r="H125" s="153" t="s">
        <v>108</v>
      </c>
      <c r="I125" s="155" t="n">
        <v>220</v>
      </c>
    </row>
    <row r="126" customFormat="false" ht="14.25" hidden="false" customHeight="true" outlineLevel="0" collapsed="false">
      <c r="D126" s="153" t="n">
        <v>1000001495</v>
      </c>
      <c r="E126" s="154" t="s">
        <v>4612</v>
      </c>
      <c r="F126" s="153" t="s">
        <v>4691</v>
      </c>
      <c r="G126" s="153" t="s">
        <v>4694</v>
      </c>
      <c r="H126" s="153" t="s">
        <v>108</v>
      </c>
      <c r="I126" s="155" t="n">
        <v>255</v>
      </c>
    </row>
    <row r="127" customFormat="false" ht="14.25" hidden="false" customHeight="true" outlineLevel="0" collapsed="false">
      <c r="D127" s="153" t="n">
        <v>1000001485</v>
      </c>
      <c r="E127" s="154" t="s">
        <v>2675</v>
      </c>
      <c r="F127" s="153" t="s">
        <v>4691</v>
      </c>
      <c r="G127" s="153" t="s">
        <v>4694</v>
      </c>
      <c r="H127" s="153" t="s">
        <v>108</v>
      </c>
      <c r="I127" s="155" t="n">
        <v>300</v>
      </c>
    </row>
    <row r="128" customFormat="false" ht="14.25" hidden="false" customHeight="true" outlineLevel="0" collapsed="false">
      <c r="D128" s="153" t="n">
        <v>1000002006</v>
      </c>
      <c r="E128" s="154" t="s">
        <v>2679</v>
      </c>
      <c r="F128" s="153" t="s">
        <v>4691</v>
      </c>
      <c r="G128" s="153" t="s">
        <v>4692</v>
      </c>
      <c r="H128" s="153" t="s">
        <v>108</v>
      </c>
      <c r="I128" s="155" t="n">
        <v>325</v>
      </c>
    </row>
    <row r="129" customFormat="false" ht="14.25" hidden="false" customHeight="true" outlineLevel="0" collapsed="false">
      <c r="D129" s="153" t="n">
        <v>1000001479</v>
      </c>
      <c r="E129" s="154" t="s">
        <v>2639</v>
      </c>
      <c r="F129" s="153" t="s">
        <v>4691</v>
      </c>
      <c r="G129" s="153" t="s">
        <v>4695</v>
      </c>
      <c r="H129" s="153" t="s">
        <v>108</v>
      </c>
      <c r="I129" s="155" t="n">
        <v>500</v>
      </c>
    </row>
    <row r="130" customFormat="false" ht="14.25" hidden="false" customHeight="true" outlineLevel="0" collapsed="false">
      <c r="D130" s="153" t="n">
        <v>1000002981</v>
      </c>
      <c r="E130" s="154" t="s">
        <v>2689</v>
      </c>
      <c r="F130" s="153" t="s">
        <v>4691</v>
      </c>
      <c r="G130" s="153" t="s">
        <v>4692</v>
      </c>
      <c r="H130" s="153" t="s">
        <v>108</v>
      </c>
      <c r="I130" s="155" t="n">
        <v>400</v>
      </c>
    </row>
    <row r="131" customFormat="false" ht="14.25" hidden="false" customHeight="true" outlineLevel="0" collapsed="false">
      <c r="D131" s="153" t="n">
        <v>1000001482</v>
      </c>
      <c r="E131" s="154" t="s">
        <v>2651</v>
      </c>
      <c r="F131" s="153" t="s">
        <v>4691</v>
      </c>
      <c r="G131" s="153" t="s">
        <v>4695</v>
      </c>
      <c r="H131" s="153" t="s">
        <v>108</v>
      </c>
      <c r="I131" s="155" t="n">
        <v>275</v>
      </c>
    </row>
    <row r="132" customFormat="false" ht="14.25" hidden="false" customHeight="true" outlineLevel="0" collapsed="false">
      <c r="D132" s="153" t="n">
        <v>1000002867</v>
      </c>
      <c r="E132" s="154" t="s">
        <v>2687</v>
      </c>
      <c r="F132" s="153" t="s">
        <v>4691</v>
      </c>
      <c r="G132" s="153" t="s">
        <v>4695</v>
      </c>
      <c r="H132" s="153" t="s">
        <v>108</v>
      </c>
      <c r="I132" s="155" t="n">
        <v>50</v>
      </c>
    </row>
    <row r="133" customFormat="false" ht="14.25" hidden="false" customHeight="true" outlineLevel="0" collapsed="false">
      <c r="D133" s="153" t="n">
        <v>1000001516</v>
      </c>
      <c r="E133" s="154" t="s">
        <v>2643</v>
      </c>
      <c r="F133" s="153" t="s">
        <v>4691</v>
      </c>
      <c r="G133" s="153" t="s">
        <v>4695</v>
      </c>
      <c r="H133" s="153" t="s">
        <v>108</v>
      </c>
      <c r="I133" s="155" t="n">
        <v>1150</v>
      </c>
    </row>
    <row r="134" customFormat="false" ht="14.25" hidden="false" customHeight="true" outlineLevel="0" collapsed="false">
      <c r="D134" s="153" t="n">
        <v>1000001497</v>
      </c>
      <c r="E134" s="154" t="s">
        <v>2655</v>
      </c>
      <c r="F134" s="153" t="s">
        <v>4691</v>
      </c>
      <c r="G134" s="153" t="s">
        <v>4695</v>
      </c>
      <c r="H134" s="153" t="s">
        <v>108</v>
      </c>
      <c r="I134" s="155" t="n">
        <v>2350</v>
      </c>
    </row>
    <row r="135" customFormat="false" ht="14.25" hidden="false" customHeight="true" outlineLevel="0" collapsed="false">
      <c r="D135" s="153" t="n">
        <v>1000001490</v>
      </c>
      <c r="E135" s="154" t="s">
        <v>2669</v>
      </c>
      <c r="F135" s="153" t="s">
        <v>4691</v>
      </c>
      <c r="G135" s="153" t="s">
        <v>4694</v>
      </c>
      <c r="H135" s="153" t="s">
        <v>108</v>
      </c>
      <c r="I135" s="155" t="n">
        <v>200</v>
      </c>
    </row>
    <row r="136" customFormat="false" ht="14.25" hidden="false" customHeight="true" outlineLevel="0" collapsed="false">
      <c r="D136" s="153" t="n">
        <v>1000002041</v>
      </c>
      <c r="E136" s="154" t="s">
        <v>2681</v>
      </c>
      <c r="F136" s="153" t="s">
        <v>4691</v>
      </c>
      <c r="G136" s="153" t="s">
        <v>4694</v>
      </c>
      <c r="H136" s="153" t="s">
        <v>108</v>
      </c>
      <c r="I136" s="155" t="n">
        <v>175</v>
      </c>
    </row>
    <row r="137" customFormat="false" ht="14.25" hidden="false" customHeight="true" outlineLevel="0" collapsed="false">
      <c r="D137" s="153" t="n">
        <v>1000003922</v>
      </c>
      <c r="E137" s="154" t="s">
        <v>2699</v>
      </c>
      <c r="F137" s="153" t="s">
        <v>4691</v>
      </c>
      <c r="G137" s="153" t="s">
        <v>4695</v>
      </c>
      <c r="H137" s="153" t="s">
        <v>108</v>
      </c>
      <c r="I137" s="155" t="n">
        <v>90</v>
      </c>
    </row>
    <row r="138" customFormat="false" ht="14.25" hidden="false" customHeight="true" outlineLevel="0" collapsed="false">
      <c r="D138" s="153" t="n">
        <v>1000001508</v>
      </c>
      <c r="E138" s="154" t="s">
        <v>2663</v>
      </c>
      <c r="F138" s="153" t="s">
        <v>4691</v>
      </c>
      <c r="G138" s="153" t="s">
        <v>4693</v>
      </c>
      <c r="H138" s="153" t="s">
        <v>108</v>
      </c>
      <c r="I138" s="155" t="n">
        <v>1520</v>
      </c>
    </row>
    <row r="139" customFormat="false" ht="14.25" hidden="false" customHeight="true" outlineLevel="0" collapsed="false">
      <c r="D139" s="153" t="n">
        <v>1000001507</v>
      </c>
      <c r="E139" s="154" t="s">
        <v>2657</v>
      </c>
      <c r="F139" s="153" t="s">
        <v>4691</v>
      </c>
      <c r="G139" s="153" t="s">
        <v>4693</v>
      </c>
      <c r="H139" s="153" t="s">
        <v>108</v>
      </c>
      <c r="I139" s="155" t="n">
        <v>230</v>
      </c>
    </row>
    <row r="140" customFormat="false" ht="14.25" hidden="false" customHeight="true" outlineLevel="0" collapsed="false">
      <c r="D140" s="153" t="n">
        <v>1000001519</v>
      </c>
      <c r="E140" s="154" t="s">
        <v>4696</v>
      </c>
      <c r="F140" s="153" t="s">
        <v>4691</v>
      </c>
      <c r="G140" s="153" t="s">
        <v>4695</v>
      </c>
      <c r="H140" s="153" t="s">
        <v>108</v>
      </c>
      <c r="I140" s="155" t="n">
        <v>150</v>
      </c>
    </row>
    <row r="141" customFormat="false" ht="14.25" hidden="false" customHeight="true" outlineLevel="0" collapsed="false">
      <c r="D141" s="153" t="n">
        <v>1000002044</v>
      </c>
      <c r="E141" s="154" t="s">
        <v>2683</v>
      </c>
      <c r="F141" s="153" t="s">
        <v>4691</v>
      </c>
      <c r="G141" s="153" t="s">
        <v>4695</v>
      </c>
      <c r="H141" s="153" t="s">
        <v>108</v>
      </c>
      <c r="I141" s="155" t="n">
        <v>850</v>
      </c>
    </row>
    <row r="142" customFormat="false" ht="14.25" hidden="false" customHeight="true" outlineLevel="0" collapsed="false">
      <c r="D142" s="153" t="n">
        <v>1000001511</v>
      </c>
      <c r="E142" s="154" t="s">
        <v>2673</v>
      </c>
      <c r="F142" s="153" t="s">
        <v>4691</v>
      </c>
      <c r="G142" s="153" t="s">
        <v>4693</v>
      </c>
      <c r="H142" s="153" t="s">
        <v>108</v>
      </c>
      <c r="I142" s="155" t="n">
        <v>400</v>
      </c>
    </row>
    <row r="143" customFormat="false" ht="14.25" hidden="false" customHeight="true" outlineLevel="0" collapsed="false">
      <c r="D143" s="153" t="n">
        <v>1000001484</v>
      </c>
      <c r="E143" s="154" t="s">
        <v>2671</v>
      </c>
      <c r="F143" s="153" t="s">
        <v>4691</v>
      </c>
      <c r="G143" s="153" t="s">
        <v>4692</v>
      </c>
      <c r="H143" s="153" t="s">
        <v>108</v>
      </c>
      <c r="I143" s="155" t="n">
        <v>1300</v>
      </c>
    </row>
    <row r="144" customFormat="false" ht="14.25" hidden="false" customHeight="true" outlineLevel="0" collapsed="false">
      <c r="D144" s="153" t="n">
        <v>1000002772</v>
      </c>
      <c r="E144" s="154" t="s">
        <v>377</v>
      </c>
      <c r="F144" s="153" t="s">
        <v>4691</v>
      </c>
      <c r="G144" s="153" t="s">
        <v>4695</v>
      </c>
      <c r="H144" s="153" t="s">
        <v>108</v>
      </c>
      <c r="I144" s="155" t="n">
        <v>125</v>
      </c>
    </row>
    <row r="145" customFormat="false" ht="14.25" hidden="false" customHeight="true" outlineLevel="0" collapsed="false">
      <c r="D145" s="153" t="n">
        <v>1000001505</v>
      </c>
      <c r="E145" s="154" t="s">
        <v>2653</v>
      </c>
      <c r="F145" s="153" t="s">
        <v>4691</v>
      </c>
      <c r="G145" s="153" t="s">
        <v>4695</v>
      </c>
      <c r="H145" s="153" t="s">
        <v>108</v>
      </c>
      <c r="I145" s="155" t="n">
        <v>1300</v>
      </c>
    </row>
    <row r="146" customFormat="false" ht="14.25" hidden="false" customHeight="true" outlineLevel="0" collapsed="false">
      <c r="D146" s="153" t="n">
        <v>1000001480</v>
      </c>
      <c r="E146" s="154" t="s">
        <v>2641</v>
      </c>
      <c r="F146" s="153" t="s">
        <v>4691</v>
      </c>
      <c r="G146" s="153" t="s">
        <v>4693</v>
      </c>
      <c r="H146" s="153" t="s">
        <v>108</v>
      </c>
      <c r="I146" s="155" t="n">
        <v>30</v>
      </c>
    </row>
    <row r="147" customFormat="false" ht="14.25" hidden="false" customHeight="true" outlineLevel="0" collapsed="false">
      <c r="D147" s="153" t="n">
        <v>1000001496</v>
      </c>
      <c r="E147" s="154" t="s">
        <v>2649</v>
      </c>
      <c r="F147" s="153" t="s">
        <v>4691</v>
      </c>
      <c r="G147" s="153" t="s">
        <v>4695</v>
      </c>
      <c r="H147" s="153" t="s">
        <v>108</v>
      </c>
      <c r="I147" s="155" t="n">
        <v>30</v>
      </c>
    </row>
    <row r="148" customFormat="false" ht="14.25" hidden="false" customHeight="true" outlineLevel="0" collapsed="false">
      <c r="D148" s="153" t="n">
        <v>1000001483</v>
      </c>
      <c r="E148" s="154" t="s">
        <v>2667</v>
      </c>
      <c r="F148" s="153" t="s">
        <v>4691</v>
      </c>
      <c r="G148" s="153" t="s">
        <v>4693</v>
      </c>
      <c r="H148" s="153" t="s">
        <v>108</v>
      </c>
      <c r="I148" s="155" t="n">
        <v>225</v>
      </c>
    </row>
    <row r="149" customFormat="false" ht="14.25" hidden="false" customHeight="true" outlineLevel="0" collapsed="false">
      <c r="D149" s="153" t="n">
        <v>1000001486</v>
      </c>
      <c r="E149" s="154" t="s">
        <v>2677</v>
      </c>
      <c r="F149" s="153" t="s">
        <v>4691</v>
      </c>
      <c r="G149" s="153" t="s">
        <v>4692</v>
      </c>
      <c r="H149" s="153" t="s">
        <v>108</v>
      </c>
      <c r="I149" s="155" t="n">
        <v>175</v>
      </c>
    </row>
    <row r="150" customFormat="false" ht="14.25" hidden="false" customHeight="true" outlineLevel="0" collapsed="false">
      <c r="D150" s="153" t="n">
        <v>1000001499</v>
      </c>
      <c r="E150" s="154" t="s">
        <v>2661</v>
      </c>
      <c r="F150" s="153" t="s">
        <v>4691</v>
      </c>
      <c r="G150" s="153" t="s">
        <v>4695</v>
      </c>
      <c r="H150" s="153" t="s">
        <v>108</v>
      </c>
      <c r="I150" s="155" t="n">
        <v>65</v>
      </c>
    </row>
    <row r="151" customFormat="false" ht="14.25" hidden="false" customHeight="true" outlineLevel="0" collapsed="false">
      <c r="D151" s="153" t="n">
        <v>1000001500</v>
      </c>
      <c r="E151" s="154" t="s">
        <v>2665</v>
      </c>
      <c r="F151" s="153" t="s">
        <v>4691</v>
      </c>
      <c r="G151" s="153" t="s">
        <v>4692</v>
      </c>
      <c r="H151" s="153" t="s">
        <v>108</v>
      </c>
      <c r="I151" s="155" t="n">
        <v>60</v>
      </c>
    </row>
    <row r="152" customFormat="false" ht="14.25" hidden="false" customHeight="true" outlineLevel="0" collapsed="false">
      <c r="D152" s="153" t="n">
        <v>1000001494</v>
      </c>
      <c r="E152" s="154" t="s">
        <v>375</v>
      </c>
      <c r="F152" s="153" t="s">
        <v>4691</v>
      </c>
      <c r="G152" s="153" t="s">
        <v>4694</v>
      </c>
      <c r="H152" s="153" t="s">
        <v>108</v>
      </c>
      <c r="I152" s="155" t="n">
        <v>275</v>
      </c>
    </row>
    <row r="153" customFormat="false" ht="14.25" hidden="false" customHeight="true" outlineLevel="0" collapsed="false">
      <c r="D153" s="153" t="n">
        <v>1000001504</v>
      </c>
      <c r="E153" s="154" t="s">
        <v>4292</v>
      </c>
      <c r="F153" s="153" t="s">
        <v>4691</v>
      </c>
      <c r="G153" s="153" t="s">
        <v>4695</v>
      </c>
      <c r="H153" s="153" t="s">
        <v>108</v>
      </c>
      <c r="I153" s="155" t="n">
        <v>30</v>
      </c>
    </row>
    <row r="154" customFormat="false" ht="14.25" hidden="false" customHeight="true" outlineLevel="0" collapsed="false">
      <c r="D154" s="153" t="n">
        <v>1000001509</v>
      </c>
      <c r="E154" s="154" t="s">
        <v>373</v>
      </c>
      <c r="F154" s="153" t="s">
        <v>4691</v>
      </c>
      <c r="G154" s="153" t="s">
        <v>4695</v>
      </c>
      <c r="H154" s="153" t="s">
        <v>108</v>
      </c>
      <c r="I154" s="155" t="n">
        <v>100</v>
      </c>
    </row>
    <row r="155" customFormat="false" ht="14.25" hidden="false" customHeight="true" outlineLevel="0" collapsed="false">
      <c r="D155" s="153" t="n">
        <v>1000003918</v>
      </c>
      <c r="E155" s="154" t="s">
        <v>2697</v>
      </c>
      <c r="F155" s="153" t="s">
        <v>4691</v>
      </c>
      <c r="G155" s="153" t="s">
        <v>4692</v>
      </c>
      <c r="H155" s="153" t="s">
        <v>108</v>
      </c>
      <c r="I155" s="155" t="n">
        <v>30</v>
      </c>
    </row>
    <row r="156" customFormat="false" ht="14.25" hidden="false" customHeight="true" outlineLevel="0" collapsed="false">
      <c r="D156" s="153" t="n">
        <v>1000003929</v>
      </c>
      <c r="E156" s="154" t="s">
        <v>4066</v>
      </c>
      <c r="F156" s="153" t="s">
        <v>4691</v>
      </c>
      <c r="G156" s="153" t="s">
        <v>4694</v>
      </c>
      <c r="H156" s="153" t="s">
        <v>108</v>
      </c>
      <c r="I156" s="155" t="n">
        <v>50</v>
      </c>
    </row>
    <row r="157" customFormat="false" ht="14.25" hidden="false" customHeight="true" outlineLevel="0" collapsed="false">
      <c r="D157" s="153" t="n">
        <v>1000003972</v>
      </c>
      <c r="E157" s="154" t="s">
        <v>381</v>
      </c>
      <c r="F157" s="153" t="s">
        <v>4691</v>
      </c>
      <c r="G157" s="153" t="s">
        <v>4695</v>
      </c>
      <c r="H157" s="153" t="s">
        <v>108</v>
      </c>
      <c r="I157" s="155" t="n">
        <v>40</v>
      </c>
    </row>
    <row r="158" customFormat="false" ht="14.25" hidden="false" customHeight="true" outlineLevel="0" collapsed="false">
      <c r="D158" s="153" t="n">
        <v>1000003242</v>
      </c>
      <c r="E158" s="154" t="s">
        <v>2691</v>
      </c>
      <c r="F158" s="153" t="s">
        <v>4691</v>
      </c>
      <c r="G158" s="153" t="s">
        <v>4692</v>
      </c>
      <c r="H158" s="153" t="s">
        <v>108</v>
      </c>
      <c r="I158" s="155" t="n">
        <v>300</v>
      </c>
    </row>
    <row r="159" customFormat="false" ht="14.25" hidden="false" customHeight="true" outlineLevel="0" collapsed="false">
      <c r="D159" s="153" t="n">
        <v>1000002547</v>
      </c>
      <c r="E159" s="154" t="s">
        <v>4616</v>
      </c>
      <c r="F159" s="153" t="s">
        <v>4691</v>
      </c>
      <c r="G159" s="153" t="s">
        <v>4693</v>
      </c>
      <c r="H159" s="153" t="s">
        <v>108</v>
      </c>
      <c r="I159" s="155" t="n">
        <v>0</v>
      </c>
    </row>
    <row r="160" customFormat="false" ht="14.25" hidden="false" customHeight="true" outlineLevel="0" collapsed="false">
      <c r="D160" s="153" t="n">
        <v>1000003877</v>
      </c>
      <c r="E160" s="154" t="s">
        <v>2695</v>
      </c>
      <c r="F160" s="153" t="s">
        <v>4691</v>
      </c>
      <c r="G160" s="153" t="s">
        <v>4692</v>
      </c>
      <c r="H160" s="153" t="s">
        <v>108</v>
      </c>
      <c r="I160" s="155" t="n">
        <v>200</v>
      </c>
    </row>
    <row r="161" customFormat="false" ht="14.25" hidden="false" customHeight="true" outlineLevel="0" collapsed="false">
      <c r="D161" s="153" t="n">
        <v>1000001174</v>
      </c>
      <c r="E161" s="154" t="s">
        <v>2757</v>
      </c>
      <c r="F161" s="153" t="s">
        <v>4697</v>
      </c>
      <c r="G161" s="153" t="s">
        <v>4698</v>
      </c>
      <c r="H161" s="153" t="s">
        <v>120</v>
      </c>
      <c r="I161" s="155" t="n">
        <v>30</v>
      </c>
    </row>
    <row r="162" customFormat="false" ht="14.25" hidden="false" customHeight="true" outlineLevel="0" collapsed="false">
      <c r="D162" s="153" t="n">
        <v>1000001186</v>
      </c>
      <c r="E162" s="154" t="s">
        <v>2761</v>
      </c>
      <c r="F162" s="153" t="s">
        <v>4697</v>
      </c>
      <c r="G162" s="153" t="s">
        <v>4699</v>
      </c>
      <c r="H162" s="153" t="s">
        <v>120</v>
      </c>
      <c r="I162" s="155" t="n">
        <v>55</v>
      </c>
    </row>
    <row r="163" customFormat="false" ht="14.25" hidden="false" customHeight="true" outlineLevel="0" collapsed="false">
      <c r="D163" s="153" t="n">
        <v>1000002030</v>
      </c>
      <c r="E163" s="154" t="s">
        <v>2767</v>
      </c>
      <c r="F163" s="153" t="s">
        <v>4697</v>
      </c>
      <c r="G163" s="153" t="s">
        <v>4698</v>
      </c>
      <c r="H163" s="153" t="s">
        <v>120</v>
      </c>
      <c r="I163" s="155" t="n">
        <v>160</v>
      </c>
    </row>
    <row r="164" customFormat="false" ht="14.25" hidden="false" customHeight="true" outlineLevel="0" collapsed="false">
      <c r="D164" s="153" t="n">
        <v>1000001165</v>
      </c>
      <c r="E164" s="154" t="s">
        <v>2759</v>
      </c>
      <c r="F164" s="153" t="s">
        <v>4697</v>
      </c>
      <c r="G164" s="153" t="s">
        <v>4699</v>
      </c>
      <c r="H164" s="153" t="s">
        <v>120</v>
      </c>
      <c r="I164" s="155" t="n">
        <v>135</v>
      </c>
    </row>
    <row r="165" customFormat="false" ht="14.25" hidden="false" customHeight="true" outlineLevel="0" collapsed="false">
      <c r="D165" s="153" t="n">
        <v>1000001168</v>
      </c>
      <c r="E165" s="154" t="s">
        <v>2976</v>
      </c>
      <c r="F165" s="153" t="s">
        <v>4697</v>
      </c>
      <c r="G165" s="153" t="s">
        <v>4699</v>
      </c>
      <c r="H165" s="153" t="s">
        <v>120</v>
      </c>
      <c r="I165" s="155" t="n">
        <v>0</v>
      </c>
    </row>
    <row r="166" customFormat="false" ht="14.25" hidden="false" customHeight="true" outlineLevel="0" collapsed="false">
      <c r="D166" s="153" t="n">
        <v>1000001181</v>
      </c>
      <c r="E166" s="154" t="s">
        <v>4072</v>
      </c>
      <c r="F166" s="153" t="s">
        <v>4697</v>
      </c>
      <c r="G166" s="153" t="s">
        <v>4699</v>
      </c>
      <c r="H166" s="153" t="s">
        <v>120</v>
      </c>
      <c r="I166" s="155" t="n">
        <v>25</v>
      </c>
    </row>
    <row r="167" customFormat="false" ht="14.25" hidden="false" customHeight="true" outlineLevel="0" collapsed="false">
      <c r="D167" s="153" t="n">
        <v>1000001183</v>
      </c>
      <c r="E167" s="154" t="s">
        <v>2763</v>
      </c>
      <c r="F167" s="153" t="s">
        <v>4697</v>
      </c>
      <c r="G167" s="153" t="s">
        <v>4699</v>
      </c>
      <c r="H167" s="153" t="s">
        <v>120</v>
      </c>
      <c r="I167" s="155" t="n">
        <v>125</v>
      </c>
    </row>
    <row r="168" customFormat="false" ht="14.25" hidden="false" customHeight="true" outlineLevel="0" collapsed="false">
      <c r="D168" s="153" t="n">
        <v>1000002085</v>
      </c>
      <c r="E168" s="154" t="s">
        <v>4082</v>
      </c>
      <c r="F168" s="153" t="s">
        <v>4697</v>
      </c>
      <c r="G168" s="153" t="s">
        <v>4699</v>
      </c>
      <c r="H168" s="153" t="s">
        <v>120</v>
      </c>
      <c r="I168" s="155" t="n">
        <v>0</v>
      </c>
    </row>
    <row r="169" customFormat="false" ht="14.25" hidden="false" customHeight="true" outlineLevel="0" collapsed="false">
      <c r="D169" s="153" t="n">
        <v>1000002518</v>
      </c>
      <c r="E169" s="154" t="s">
        <v>4700</v>
      </c>
      <c r="F169" s="153" t="s">
        <v>4697</v>
      </c>
      <c r="G169" s="153" t="s">
        <v>4699</v>
      </c>
      <c r="H169" s="153" t="s">
        <v>120</v>
      </c>
      <c r="I169" s="155" t="n">
        <v>25</v>
      </c>
    </row>
    <row r="170" customFormat="false" ht="14.25" hidden="false" customHeight="true" outlineLevel="0" collapsed="false">
      <c r="D170" s="153" t="n">
        <v>1000002774</v>
      </c>
      <c r="E170" s="154" t="s">
        <v>403</v>
      </c>
      <c r="F170" s="153" t="s">
        <v>4697</v>
      </c>
      <c r="G170" s="153" t="s">
        <v>4699</v>
      </c>
      <c r="H170" s="153" t="s">
        <v>120</v>
      </c>
      <c r="I170" s="155" t="n">
        <v>50</v>
      </c>
    </row>
    <row r="171" customFormat="false" ht="14.25" hidden="false" customHeight="true" outlineLevel="0" collapsed="false">
      <c r="D171" s="153" t="n">
        <v>1000003323</v>
      </c>
      <c r="E171" s="154" t="s">
        <v>405</v>
      </c>
      <c r="F171" s="153" t="s">
        <v>4697</v>
      </c>
      <c r="G171" s="153" t="s">
        <v>4699</v>
      </c>
      <c r="H171" s="153" t="s">
        <v>120</v>
      </c>
      <c r="I171" s="155" t="n">
        <v>0</v>
      </c>
    </row>
    <row r="172" customFormat="false" ht="14.25" hidden="false" customHeight="true" outlineLevel="0" collapsed="false">
      <c r="D172" s="153" t="n">
        <v>1000001177</v>
      </c>
      <c r="E172" s="154" t="s">
        <v>397</v>
      </c>
      <c r="F172" s="153" t="s">
        <v>4697</v>
      </c>
      <c r="G172" s="153" t="s">
        <v>4698</v>
      </c>
      <c r="H172" s="153" t="s">
        <v>120</v>
      </c>
      <c r="I172" s="155" t="n">
        <v>75</v>
      </c>
    </row>
    <row r="173" customFormat="false" ht="14.25" hidden="false" customHeight="true" outlineLevel="0" collapsed="false">
      <c r="D173" s="153" t="n">
        <v>1000001178</v>
      </c>
      <c r="E173" s="154" t="s">
        <v>2755</v>
      </c>
      <c r="F173" s="153" t="s">
        <v>4697</v>
      </c>
      <c r="G173" s="153" t="s">
        <v>4698</v>
      </c>
      <c r="H173" s="153" t="s">
        <v>120</v>
      </c>
      <c r="I173" s="155" t="n">
        <v>25</v>
      </c>
    </row>
    <row r="174" customFormat="false" ht="14.25" hidden="false" customHeight="true" outlineLevel="0" collapsed="false">
      <c r="D174" s="153" t="n">
        <v>1000001988</v>
      </c>
      <c r="E174" s="154" t="s">
        <v>2765</v>
      </c>
      <c r="F174" s="153" t="s">
        <v>4697</v>
      </c>
      <c r="G174" s="153" t="s">
        <v>4698</v>
      </c>
      <c r="H174" s="153" t="s">
        <v>120</v>
      </c>
      <c r="I174" s="155" t="n">
        <v>0</v>
      </c>
    </row>
    <row r="175" customFormat="false" ht="14.25" hidden="false" customHeight="true" outlineLevel="0" collapsed="false">
      <c r="D175" s="153" t="n">
        <v>1000002525</v>
      </c>
      <c r="E175" s="154" t="s">
        <v>2988</v>
      </c>
      <c r="F175" s="153" t="s">
        <v>4697</v>
      </c>
      <c r="G175" s="153" t="s">
        <v>4698</v>
      </c>
      <c r="H175" s="153" t="s">
        <v>120</v>
      </c>
      <c r="I175" s="155" t="n">
        <v>0</v>
      </c>
    </row>
    <row r="176" customFormat="false" ht="14.25" hidden="false" customHeight="true" outlineLevel="0" collapsed="false">
      <c r="D176" s="153" t="n">
        <v>1000002546</v>
      </c>
      <c r="E176" s="154" t="s">
        <v>2775</v>
      </c>
      <c r="F176" s="153" t="s">
        <v>4697</v>
      </c>
      <c r="G176" s="153" t="s">
        <v>4698</v>
      </c>
      <c r="H176" s="153" t="s">
        <v>120</v>
      </c>
      <c r="I176" s="155" t="n">
        <v>25</v>
      </c>
    </row>
    <row r="177" customFormat="false" ht="14.25" hidden="false" customHeight="true" outlineLevel="0" collapsed="false">
      <c r="D177" s="153" t="n">
        <v>1000003771</v>
      </c>
      <c r="E177" s="154" t="s">
        <v>3388</v>
      </c>
      <c r="F177" s="153" t="s">
        <v>4697</v>
      </c>
      <c r="G177" s="153" t="s">
        <v>4698</v>
      </c>
      <c r="H177" s="153" t="s">
        <v>120</v>
      </c>
      <c r="I177" s="155" t="n">
        <v>0</v>
      </c>
    </row>
    <row r="178" customFormat="false" ht="14.25" hidden="false" customHeight="true" outlineLevel="0" collapsed="false">
      <c r="D178" s="153" t="n">
        <v>1000003772</v>
      </c>
      <c r="E178" s="154" t="s">
        <v>407</v>
      </c>
      <c r="F178" s="153" t="s">
        <v>4697</v>
      </c>
      <c r="G178" s="153" t="s">
        <v>4698</v>
      </c>
      <c r="H178" s="153" t="s">
        <v>120</v>
      </c>
      <c r="I178" s="155" t="n">
        <v>15</v>
      </c>
    </row>
    <row r="179" customFormat="false" ht="14.25" hidden="false" customHeight="true" outlineLevel="0" collapsed="false">
      <c r="D179" s="153" t="n">
        <v>1000003833</v>
      </c>
      <c r="E179" s="154" t="s">
        <v>409</v>
      </c>
      <c r="F179" s="153" t="s">
        <v>4697</v>
      </c>
      <c r="G179" s="153" t="s">
        <v>4698</v>
      </c>
      <c r="H179" s="153" t="s">
        <v>120</v>
      </c>
      <c r="I179" s="155" t="n">
        <v>25</v>
      </c>
    </row>
    <row r="180" customFormat="false" ht="14.25" hidden="false" customHeight="true" outlineLevel="0" collapsed="false">
      <c r="D180" s="153" t="n">
        <v>1000001986</v>
      </c>
      <c r="E180" s="154" t="s">
        <v>4701</v>
      </c>
      <c r="F180" s="153" t="s">
        <v>4697</v>
      </c>
      <c r="G180" s="153" t="s">
        <v>4699</v>
      </c>
      <c r="H180" s="153" t="s">
        <v>120</v>
      </c>
      <c r="I180" s="155" t="n">
        <v>0</v>
      </c>
    </row>
    <row r="181" customFormat="false" ht="14.25" hidden="false" customHeight="true" outlineLevel="0" collapsed="false">
      <c r="D181" s="153" t="n">
        <v>1000002013</v>
      </c>
      <c r="E181" s="154" t="s">
        <v>401</v>
      </c>
      <c r="F181" s="153" t="s">
        <v>4697</v>
      </c>
      <c r="G181" s="153" t="s">
        <v>4699</v>
      </c>
      <c r="H181" s="153" t="s">
        <v>120</v>
      </c>
      <c r="I181" s="155" t="n">
        <v>25</v>
      </c>
    </row>
    <row r="182" customFormat="false" ht="14.25" hidden="false" customHeight="true" outlineLevel="0" collapsed="false">
      <c r="D182" s="153" t="n">
        <v>1000002064</v>
      </c>
      <c r="E182" s="154" t="s">
        <v>2771</v>
      </c>
      <c r="F182" s="153" t="s">
        <v>4697</v>
      </c>
      <c r="G182" s="153" t="s">
        <v>4699</v>
      </c>
      <c r="H182" s="153" t="s">
        <v>120</v>
      </c>
      <c r="I182" s="155" t="n">
        <v>225</v>
      </c>
    </row>
    <row r="183" customFormat="false" ht="14.25" hidden="false" customHeight="true" outlineLevel="0" collapsed="false">
      <c r="D183" s="153" t="n">
        <v>1000003311</v>
      </c>
      <c r="E183" s="154" t="s">
        <v>2777</v>
      </c>
      <c r="F183" s="153" t="s">
        <v>4697</v>
      </c>
      <c r="G183" s="153" t="s">
        <v>4699</v>
      </c>
      <c r="H183" s="153" t="s">
        <v>120</v>
      </c>
      <c r="I183" s="155" t="n">
        <v>0</v>
      </c>
    </row>
    <row r="184" customFormat="false" ht="14.25" hidden="false" customHeight="true" outlineLevel="0" collapsed="false">
      <c r="D184" s="153" t="n">
        <v>1000001170</v>
      </c>
      <c r="E184" s="154" t="s">
        <v>2753</v>
      </c>
      <c r="F184" s="153" t="s">
        <v>4697</v>
      </c>
      <c r="G184" s="153" t="s">
        <v>4698</v>
      </c>
      <c r="H184" s="153" t="s">
        <v>120</v>
      </c>
      <c r="I184" s="155" t="n">
        <v>175</v>
      </c>
    </row>
    <row r="185" customFormat="false" ht="14.25" hidden="false" customHeight="true" outlineLevel="0" collapsed="false">
      <c r="D185" s="153" t="n">
        <v>1000001827</v>
      </c>
      <c r="E185" s="154" t="s">
        <v>399</v>
      </c>
      <c r="F185" s="153" t="s">
        <v>4697</v>
      </c>
      <c r="G185" s="153" t="s">
        <v>4698</v>
      </c>
      <c r="H185" s="153" t="s">
        <v>120</v>
      </c>
      <c r="I185" s="155" t="n">
        <v>30</v>
      </c>
    </row>
    <row r="186" customFormat="false" ht="14.25" hidden="false" customHeight="true" outlineLevel="0" collapsed="false">
      <c r="D186" s="153" t="n">
        <v>1000002070</v>
      </c>
      <c r="E186" s="154" t="s">
        <v>2773</v>
      </c>
      <c r="F186" s="153" t="s">
        <v>4697</v>
      </c>
      <c r="G186" s="153" t="s">
        <v>4698</v>
      </c>
      <c r="H186" s="153" t="s">
        <v>120</v>
      </c>
      <c r="I186" s="155" t="n">
        <v>200</v>
      </c>
    </row>
    <row r="187" customFormat="false" ht="14.25" hidden="false" customHeight="true" outlineLevel="0" collapsed="false">
      <c r="D187" s="153" t="n">
        <v>1000002075</v>
      </c>
      <c r="E187" s="154" t="s">
        <v>2769</v>
      </c>
      <c r="F187" s="153" t="s">
        <v>4697</v>
      </c>
      <c r="G187" s="153" t="s">
        <v>4698</v>
      </c>
      <c r="H187" s="153" t="s">
        <v>120</v>
      </c>
      <c r="I187" s="155" t="n">
        <v>25</v>
      </c>
    </row>
    <row r="188" customFormat="false" ht="14.25" hidden="false" customHeight="true" outlineLevel="0" collapsed="false">
      <c r="D188" s="153" t="n">
        <v>1000002559</v>
      </c>
      <c r="E188" s="154" t="s">
        <v>395</v>
      </c>
      <c r="F188" s="153" t="s">
        <v>4697</v>
      </c>
      <c r="G188" s="153" t="s">
        <v>4698</v>
      </c>
      <c r="H188" s="153" t="s">
        <v>120</v>
      </c>
      <c r="I188" s="155" t="n">
        <v>25</v>
      </c>
    </row>
    <row r="189" customFormat="false" ht="14.25" hidden="false" customHeight="true" outlineLevel="0" collapsed="false">
      <c r="D189" s="153" t="n">
        <v>1000003965</v>
      </c>
      <c r="E189" s="154" t="s">
        <v>2779</v>
      </c>
      <c r="F189" s="153" t="s">
        <v>4697</v>
      </c>
      <c r="G189" s="153" t="s">
        <v>4699</v>
      </c>
      <c r="H189" s="153" t="s">
        <v>120</v>
      </c>
      <c r="I189" s="155" t="n">
        <v>25</v>
      </c>
    </row>
    <row r="190" customFormat="false" ht="14.25" hidden="false" customHeight="true" outlineLevel="0" collapsed="false">
      <c r="D190" s="153" t="n">
        <v>1000001419</v>
      </c>
      <c r="E190" s="154" t="s">
        <v>337</v>
      </c>
      <c r="F190" s="153" t="s">
        <v>4702</v>
      </c>
      <c r="G190" s="153" t="s">
        <v>4703</v>
      </c>
      <c r="H190" s="153" t="s">
        <v>4704</v>
      </c>
      <c r="I190" s="155" t="n">
        <v>350</v>
      </c>
    </row>
    <row r="191" customFormat="false" ht="14.25" hidden="false" customHeight="true" outlineLevel="0" collapsed="false">
      <c r="D191" s="153" t="n">
        <v>1000001355</v>
      </c>
      <c r="E191" s="154" t="s">
        <v>2621</v>
      </c>
      <c r="F191" s="153" t="s">
        <v>4702</v>
      </c>
      <c r="G191" s="153" t="s">
        <v>4705</v>
      </c>
      <c r="H191" s="153" t="s">
        <v>4704</v>
      </c>
      <c r="I191" s="155" t="n">
        <v>105</v>
      </c>
    </row>
    <row r="192" customFormat="false" ht="14.25" hidden="false" customHeight="true" outlineLevel="0" collapsed="false">
      <c r="D192" s="153" t="n">
        <v>1000003428</v>
      </c>
      <c r="E192" s="154" t="s">
        <v>4706</v>
      </c>
      <c r="F192" s="153" t="s">
        <v>4702</v>
      </c>
      <c r="G192" s="153" t="s">
        <v>4703</v>
      </c>
      <c r="H192" s="153" t="s">
        <v>4704</v>
      </c>
      <c r="I192" s="155" t="n">
        <v>0</v>
      </c>
    </row>
    <row r="193" customFormat="false" ht="14.25" hidden="false" customHeight="true" outlineLevel="0" collapsed="false">
      <c r="D193" s="153" t="n">
        <v>1000004037</v>
      </c>
      <c r="E193" s="154" t="s">
        <v>4284</v>
      </c>
      <c r="F193" s="153" t="s">
        <v>4702</v>
      </c>
      <c r="G193" s="153" t="s">
        <v>4705</v>
      </c>
      <c r="H193" s="153" t="s">
        <v>4704</v>
      </c>
      <c r="I193" s="155" t="n">
        <v>0</v>
      </c>
    </row>
    <row r="194" customFormat="false" ht="14.25" hidden="false" customHeight="true" outlineLevel="0" collapsed="false">
      <c r="D194" s="153" t="n">
        <v>1000003173</v>
      </c>
      <c r="E194" s="154" t="s">
        <v>4178</v>
      </c>
      <c r="F194" s="153" t="s">
        <v>4707</v>
      </c>
      <c r="G194" s="153" t="s">
        <v>4708</v>
      </c>
      <c r="H194" s="153" t="s">
        <v>93</v>
      </c>
      <c r="I194" s="155" t="n">
        <v>0</v>
      </c>
    </row>
    <row r="195" customFormat="false" ht="14.25" hidden="false" customHeight="true" outlineLevel="0" collapsed="false">
      <c r="D195" s="153" t="n">
        <v>1000001878</v>
      </c>
      <c r="E195" s="154" t="s">
        <v>4580</v>
      </c>
      <c r="F195" s="153" t="s">
        <v>4709</v>
      </c>
      <c r="G195" s="153" t="s">
        <v>4710</v>
      </c>
      <c r="H195" s="153" t="s">
        <v>98</v>
      </c>
      <c r="I195" s="155" t="n">
        <v>12</v>
      </c>
    </row>
    <row r="196" customFormat="false" ht="14.25" hidden="false" customHeight="true" outlineLevel="0" collapsed="false">
      <c r="D196" s="153" t="n">
        <v>1000002780</v>
      </c>
      <c r="E196" s="154" t="s">
        <v>2986</v>
      </c>
      <c r="F196" s="153" t="s">
        <v>4709</v>
      </c>
      <c r="G196" s="153" t="s">
        <v>4710</v>
      </c>
      <c r="H196" s="153" t="s">
        <v>98</v>
      </c>
      <c r="I196" s="155" t="n">
        <v>0</v>
      </c>
    </row>
    <row r="197" customFormat="false" ht="14.25" hidden="false" customHeight="true" outlineLevel="0" collapsed="false">
      <c r="D197" s="153" t="n">
        <v>1000001446</v>
      </c>
      <c r="E197" s="154" t="s">
        <v>339</v>
      </c>
      <c r="F197" s="153" t="s">
        <v>4702</v>
      </c>
      <c r="G197" s="153" t="s">
        <v>4703</v>
      </c>
      <c r="H197" s="153" t="s">
        <v>4704</v>
      </c>
      <c r="I197" s="155" t="n">
        <v>410</v>
      </c>
    </row>
    <row r="198" customFormat="false" ht="14.25" hidden="false" customHeight="true" outlineLevel="0" collapsed="false">
      <c r="D198" s="153" t="n">
        <v>1000001366</v>
      </c>
      <c r="E198" s="154" t="s">
        <v>2952</v>
      </c>
      <c r="F198" s="153" t="s">
        <v>4702</v>
      </c>
      <c r="G198" s="153" t="s">
        <v>4711</v>
      </c>
      <c r="H198" s="153" t="s">
        <v>4704</v>
      </c>
      <c r="I198" s="155" t="n">
        <v>0</v>
      </c>
    </row>
    <row r="199" customFormat="false" ht="14.25" hidden="false" customHeight="true" outlineLevel="0" collapsed="false">
      <c r="D199" s="153" t="n">
        <v>1000003633</v>
      </c>
      <c r="E199" s="154" t="s">
        <v>4241</v>
      </c>
      <c r="F199" s="153" t="s">
        <v>4709</v>
      </c>
      <c r="G199" s="153" t="s">
        <v>4712</v>
      </c>
      <c r="H199" s="153" t="s">
        <v>98</v>
      </c>
      <c r="I199" s="155" t="n">
        <v>100</v>
      </c>
    </row>
    <row r="200" customFormat="false" ht="14.25" hidden="false" customHeight="true" outlineLevel="0" collapsed="false">
      <c r="D200" s="153" t="n">
        <v>1000001901</v>
      </c>
      <c r="E200" s="154" t="s">
        <v>2491</v>
      </c>
      <c r="F200" s="153" t="s">
        <v>4709</v>
      </c>
      <c r="G200" s="153" t="s">
        <v>4712</v>
      </c>
      <c r="H200" s="153" t="s">
        <v>98</v>
      </c>
      <c r="I200" s="155" t="n">
        <v>160</v>
      </c>
    </row>
    <row r="201" customFormat="false" ht="14.25" hidden="false" customHeight="true" outlineLevel="0" collapsed="false">
      <c r="D201" s="153" t="n">
        <v>1000004007</v>
      </c>
      <c r="E201" s="154" t="s">
        <v>2410</v>
      </c>
      <c r="F201" s="153" t="s">
        <v>4707</v>
      </c>
      <c r="G201" s="153" t="s">
        <v>4713</v>
      </c>
      <c r="H201" s="153" t="s">
        <v>93</v>
      </c>
      <c r="I201" s="155" t="n">
        <v>130</v>
      </c>
    </row>
    <row r="202" customFormat="false" ht="14.25" hidden="false" customHeight="true" outlineLevel="0" collapsed="false">
      <c r="D202" s="153" t="n">
        <v>1000001361</v>
      </c>
      <c r="E202" s="154" t="s">
        <v>2613</v>
      </c>
      <c r="F202" s="153" t="s">
        <v>4709</v>
      </c>
      <c r="G202" s="153" t="s">
        <v>4710</v>
      </c>
      <c r="H202" s="153" t="s">
        <v>98</v>
      </c>
      <c r="I202" s="155" t="n">
        <v>550</v>
      </c>
    </row>
    <row r="203" customFormat="false" ht="14.25" hidden="false" customHeight="true" outlineLevel="0" collapsed="false">
      <c r="D203" s="153" t="n">
        <v>1000002808</v>
      </c>
      <c r="E203" s="154" t="s">
        <v>2420</v>
      </c>
      <c r="F203" s="153" t="s">
        <v>4702</v>
      </c>
      <c r="G203" s="153" t="s">
        <v>4703</v>
      </c>
      <c r="H203" s="153" t="s">
        <v>4704</v>
      </c>
      <c r="I203" s="155" t="n">
        <v>1200</v>
      </c>
    </row>
    <row r="204" customFormat="false" ht="14.25" hidden="false" customHeight="true" outlineLevel="0" collapsed="false">
      <c r="D204" s="153" t="n">
        <v>1000003425</v>
      </c>
      <c r="E204" s="154" t="s">
        <v>2619</v>
      </c>
      <c r="F204" s="153" t="s">
        <v>4702</v>
      </c>
      <c r="G204" s="153" t="s">
        <v>4711</v>
      </c>
      <c r="H204" s="153" t="s">
        <v>4704</v>
      </c>
      <c r="I204" s="155" t="n">
        <v>700</v>
      </c>
    </row>
    <row r="205" customFormat="false" ht="14.25" hidden="false" customHeight="true" outlineLevel="0" collapsed="false">
      <c r="D205" s="153" t="n">
        <v>1000001449</v>
      </c>
      <c r="E205" s="154" t="s">
        <v>3527</v>
      </c>
      <c r="F205" s="153" t="s">
        <v>4707</v>
      </c>
      <c r="G205" s="153" t="s">
        <v>4708</v>
      </c>
      <c r="H205" s="153" t="s">
        <v>93</v>
      </c>
      <c r="I205" s="155" t="n">
        <v>20</v>
      </c>
    </row>
    <row r="206" customFormat="false" ht="14.25" hidden="false" customHeight="true" outlineLevel="0" collapsed="false">
      <c r="D206" s="153" t="n">
        <v>1000002659</v>
      </c>
      <c r="E206" s="154" t="s">
        <v>2479</v>
      </c>
      <c r="F206" s="153" t="s">
        <v>4709</v>
      </c>
      <c r="G206" s="153" t="s">
        <v>4710</v>
      </c>
      <c r="H206" s="153" t="s">
        <v>98</v>
      </c>
      <c r="I206" s="155" t="n">
        <v>20</v>
      </c>
    </row>
    <row r="207" customFormat="false" ht="14.25" hidden="false" customHeight="true" outlineLevel="0" collapsed="false">
      <c r="D207" s="153" t="n">
        <v>1000002795</v>
      </c>
      <c r="E207" s="154" t="s">
        <v>2462</v>
      </c>
      <c r="F207" s="153" t="s">
        <v>4707</v>
      </c>
      <c r="G207" s="153" t="s">
        <v>4714</v>
      </c>
      <c r="H207" s="153" t="s">
        <v>93</v>
      </c>
      <c r="I207" s="155" t="n">
        <v>130</v>
      </c>
    </row>
    <row r="208" customFormat="false" ht="14.25" hidden="false" customHeight="true" outlineLevel="0" collapsed="false">
      <c r="D208" s="153" t="n">
        <v>1000004035</v>
      </c>
      <c r="E208" s="154" t="s">
        <v>331</v>
      </c>
      <c r="F208" s="153" t="s">
        <v>4707</v>
      </c>
      <c r="G208" s="153" t="s">
        <v>4713</v>
      </c>
      <c r="H208" s="153" t="s">
        <v>93</v>
      </c>
      <c r="I208" s="155" t="n">
        <v>120</v>
      </c>
    </row>
    <row r="209" customFormat="false" ht="14.25" hidden="false" customHeight="true" outlineLevel="0" collapsed="false">
      <c r="D209" s="153" t="n">
        <v>1000001259</v>
      </c>
      <c r="E209" s="154" t="s">
        <v>1525</v>
      </c>
      <c r="F209" s="153" t="s">
        <v>92</v>
      </c>
      <c r="G209" s="153" t="s">
        <v>99</v>
      </c>
      <c r="H209" s="153" t="s">
        <v>4715</v>
      </c>
      <c r="I209" s="155" t="n">
        <v>150</v>
      </c>
    </row>
    <row r="210" customFormat="false" ht="14.25" hidden="false" customHeight="true" outlineLevel="0" collapsed="false">
      <c r="D210" s="153" t="n">
        <v>1000001246</v>
      </c>
      <c r="E210" s="154" t="s">
        <v>4271</v>
      </c>
      <c r="F210" s="153" t="s">
        <v>92</v>
      </c>
      <c r="G210" s="153" t="s">
        <v>4716</v>
      </c>
      <c r="H210" s="153" t="s">
        <v>4715</v>
      </c>
      <c r="I210" s="155" t="n">
        <v>50</v>
      </c>
    </row>
    <row r="211" customFormat="false" ht="14.25" hidden="false" customHeight="true" outlineLevel="0" collapsed="false">
      <c r="D211" s="153" t="n">
        <v>1000002781</v>
      </c>
      <c r="E211" s="154" t="s">
        <v>2493</v>
      </c>
      <c r="F211" s="153" t="s">
        <v>4709</v>
      </c>
      <c r="G211" s="153" t="s">
        <v>4710</v>
      </c>
      <c r="H211" s="153" t="s">
        <v>98</v>
      </c>
      <c r="I211" s="155" t="n">
        <v>12</v>
      </c>
    </row>
    <row r="212" customFormat="false" ht="14.25" hidden="false" customHeight="true" outlineLevel="0" collapsed="false">
      <c r="D212" s="153" t="n">
        <v>1000002982</v>
      </c>
      <c r="E212" s="154" t="s">
        <v>2374</v>
      </c>
      <c r="F212" s="153" t="s">
        <v>92</v>
      </c>
      <c r="G212" s="153" t="s">
        <v>4716</v>
      </c>
      <c r="H212" s="153" t="s">
        <v>4715</v>
      </c>
      <c r="I212" s="155" t="n">
        <v>110</v>
      </c>
    </row>
    <row r="213" customFormat="false" ht="14.25" hidden="false" customHeight="true" outlineLevel="0" collapsed="false">
      <c r="D213" s="153" t="n">
        <v>1000003730</v>
      </c>
      <c r="E213" s="154" t="s">
        <v>2471</v>
      </c>
      <c r="F213" s="153" t="s">
        <v>4707</v>
      </c>
      <c r="G213" s="153" t="s">
        <v>4708</v>
      </c>
      <c r="H213" s="153" t="s">
        <v>93</v>
      </c>
      <c r="I213" s="155" t="n">
        <v>125</v>
      </c>
    </row>
    <row r="214" customFormat="false" ht="14.25" hidden="false" customHeight="true" outlineLevel="0" collapsed="false">
      <c r="D214" s="153" t="n">
        <v>1000001236</v>
      </c>
      <c r="E214" s="154" t="s">
        <v>2337</v>
      </c>
      <c r="F214" s="153" t="s">
        <v>92</v>
      </c>
      <c r="G214" s="153" t="s">
        <v>99</v>
      </c>
      <c r="H214" s="153" t="s">
        <v>4715</v>
      </c>
      <c r="I214" s="155" t="n">
        <v>640</v>
      </c>
    </row>
    <row r="215" customFormat="false" ht="14.25" hidden="false" customHeight="true" outlineLevel="0" collapsed="false">
      <c r="D215" s="153" t="n">
        <v>1000001384</v>
      </c>
      <c r="E215" s="154" t="s">
        <v>2607</v>
      </c>
      <c r="F215" s="153" t="s">
        <v>4702</v>
      </c>
      <c r="G215" s="153" t="s">
        <v>4711</v>
      </c>
      <c r="H215" s="153" t="s">
        <v>4704</v>
      </c>
      <c r="I215" s="155" t="n">
        <v>4535</v>
      </c>
    </row>
    <row r="216" customFormat="false" ht="14.25" hidden="false" customHeight="true" outlineLevel="0" collapsed="false">
      <c r="D216" s="153" t="n">
        <v>1000001352</v>
      </c>
      <c r="E216" s="154" t="s">
        <v>2623</v>
      </c>
      <c r="F216" s="153" t="s">
        <v>4702</v>
      </c>
      <c r="G216" s="153" t="s">
        <v>4705</v>
      </c>
      <c r="H216" s="153" t="s">
        <v>4704</v>
      </c>
      <c r="I216" s="155" t="n">
        <v>750</v>
      </c>
    </row>
    <row r="217" customFormat="false" ht="14.25" hidden="false" customHeight="true" outlineLevel="0" collapsed="false">
      <c r="D217" s="153" t="n">
        <v>1000001887</v>
      </c>
      <c r="E217" s="154" t="s">
        <v>2483</v>
      </c>
      <c r="F217" s="153" t="s">
        <v>4709</v>
      </c>
      <c r="G217" s="153" t="s">
        <v>4712</v>
      </c>
      <c r="H217" s="153" t="s">
        <v>98</v>
      </c>
      <c r="I217" s="155" t="n">
        <v>151</v>
      </c>
    </row>
    <row r="218" customFormat="false" ht="14.25" hidden="false" customHeight="true" outlineLevel="0" collapsed="false">
      <c r="D218" s="153" t="n">
        <v>1000001377</v>
      </c>
      <c r="E218" s="154" t="s">
        <v>2452</v>
      </c>
      <c r="F218" s="153" t="s">
        <v>4702</v>
      </c>
      <c r="G218" s="153" t="s">
        <v>4703</v>
      </c>
      <c r="H218" s="153" t="s">
        <v>4704</v>
      </c>
      <c r="I218" s="155" t="n">
        <v>1900</v>
      </c>
    </row>
    <row r="219" customFormat="false" ht="14.25" hidden="false" customHeight="true" outlineLevel="0" collapsed="false">
      <c r="D219" s="153" t="n">
        <v>1000003529</v>
      </c>
      <c r="E219" s="154" t="s">
        <v>2469</v>
      </c>
      <c r="F219" s="153" t="s">
        <v>4707</v>
      </c>
      <c r="G219" s="153" t="s">
        <v>4714</v>
      </c>
      <c r="H219" s="153" t="s">
        <v>93</v>
      </c>
      <c r="I219" s="155" t="n">
        <v>24</v>
      </c>
    </row>
    <row r="220" customFormat="false" ht="14.25" hidden="false" customHeight="true" outlineLevel="0" collapsed="false">
      <c r="D220" s="153" t="n">
        <v>1000004003</v>
      </c>
      <c r="E220" s="154" t="s">
        <v>4608</v>
      </c>
      <c r="F220" s="153" t="s">
        <v>4702</v>
      </c>
      <c r="G220" s="153" t="s">
        <v>4705</v>
      </c>
      <c r="H220" s="153" t="s">
        <v>4704</v>
      </c>
      <c r="I220" s="155" t="n">
        <v>100</v>
      </c>
    </row>
    <row r="221" customFormat="false" ht="14.25" hidden="false" customHeight="true" outlineLevel="0" collapsed="false">
      <c r="D221" s="153" t="n">
        <v>1000004069</v>
      </c>
      <c r="E221" s="154" t="s">
        <v>2412</v>
      </c>
      <c r="F221" s="153" t="s">
        <v>4707</v>
      </c>
      <c r="G221" s="153" t="s">
        <v>4717</v>
      </c>
      <c r="H221" s="153" t="s">
        <v>93</v>
      </c>
      <c r="I221" s="155" t="n">
        <v>24</v>
      </c>
    </row>
    <row r="222" customFormat="false" ht="14.25" hidden="false" customHeight="true" outlineLevel="0" collapsed="false">
      <c r="D222" s="153" t="n">
        <v>1000001892</v>
      </c>
      <c r="E222" s="154" t="s">
        <v>2485</v>
      </c>
      <c r="F222" s="153" t="s">
        <v>4709</v>
      </c>
      <c r="G222" s="153" t="s">
        <v>4710</v>
      </c>
      <c r="H222" s="153" t="s">
        <v>98</v>
      </c>
      <c r="I222" s="155" t="n">
        <v>130</v>
      </c>
    </row>
    <row r="223" customFormat="false" ht="14.25" hidden="false" customHeight="true" outlineLevel="0" collapsed="false">
      <c r="D223" s="153" t="n">
        <v>1000001244</v>
      </c>
      <c r="E223" s="154" t="s">
        <v>2347</v>
      </c>
      <c r="F223" s="153" t="s">
        <v>92</v>
      </c>
      <c r="G223" s="153" t="s">
        <v>99</v>
      </c>
      <c r="H223" s="153" t="s">
        <v>4715</v>
      </c>
      <c r="I223" s="155" t="n">
        <v>30</v>
      </c>
    </row>
    <row r="224" customFormat="false" ht="14.25" hidden="false" customHeight="true" outlineLevel="0" collapsed="false">
      <c r="D224" s="153" t="n">
        <v>1000003723</v>
      </c>
      <c r="E224" s="154" t="s">
        <v>2380</v>
      </c>
      <c r="F224" s="153" t="s">
        <v>92</v>
      </c>
      <c r="G224" s="153" t="s">
        <v>99</v>
      </c>
      <c r="H224" s="153" t="s">
        <v>4715</v>
      </c>
      <c r="I224" s="155" t="n">
        <v>60</v>
      </c>
    </row>
    <row r="225" customFormat="false" ht="14.25" hidden="false" customHeight="true" outlineLevel="0" collapsed="false">
      <c r="D225" s="153" t="n">
        <v>1000001144</v>
      </c>
      <c r="E225" s="154" t="s">
        <v>2392</v>
      </c>
      <c r="F225" s="153" t="s">
        <v>4707</v>
      </c>
      <c r="G225" s="153" t="s">
        <v>4717</v>
      </c>
      <c r="H225" s="153" t="s">
        <v>93</v>
      </c>
      <c r="I225" s="155" t="n">
        <v>2000</v>
      </c>
    </row>
    <row r="226" customFormat="false" ht="14.25" hidden="false" customHeight="true" outlineLevel="0" collapsed="false">
      <c r="D226" s="153" t="n">
        <v>1000001357</v>
      </c>
      <c r="E226" s="154" t="s">
        <v>2625</v>
      </c>
      <c r="F226" s="153" t="s">
        <v>4702</v>
      </c>
      <c r="G226" s="153" t="s">
        <v>4705</v>
      </c>
      <c r="H226" s="153" t="s">
        <v>4704</v>
      </c>
      <c r="I226" s="155" t="n">
        <v>100</v>
      </c>
    </row>
    <row r="227" customFormat="false" ht="14.25" hidden="false" customHeight="true" outlineLevel="0" collapsed="false">
      <c r="D227" s="153" t="n">
        <v>1000001265</v>
      </c>
      <c r="E227" s="154" t="s">
        <v>2362</v>
      </c>
      <c r="F227" s="153" t="s">
        <v>92</v>
      </c>
      <c r="G227" s="153" t="s">
        <v>4716</v>
      </c>
      <c r="H227" s="153" t="s">
        <v>4715</v>
      </c>
      <c r="I227" s="155" t="n">
        <v>740</v>
      </c>
    </row>
    <row r="228" customFormat="false" ht="14.25" hidden="false" customHeight="true" outlineLevel="0" collapsed="false">
      <c r="D228" s="153" t="n">
        <v>1000003898</v>
      </c>
      <c r="E228" s="154" t="s">
        <v>2475</v>
      </c>
      <c r="F228" s="153" t="s">
        <v>4707</v>
      </c>
      <c r="G228" s="153" t="s">
        <v>4714</v>
      </c>
      <c r="H228" s="153" t="s">
        <v>93</v>
      </c>
      <c r="I228" s="155" t="n">
        <v>800</v>
      </c>
    </row>
    <row r="229" customFormat="false" ht="14.25" hidden="false" customHeight="true" outlineLevel="0" collapsed="false">
      <c r="D229" s="153" t="n">
        <v>1000001225</v>
      </c>
      <c r="E229" s="154" t="s">
        <v>2321</v>
      </c>
      <c r="F229" s="153" t="s">
        <v>92</v>
      </c>
      <c r="G229" s="153" t="s">
        <v>99</v>
      </c>
      <c r="H229" s="153" t="s">
        <v>4715</v>
      </c>
      <c r="I229" s="155" t="n">
        <v>680</v>
      </c>
    </row>
    <row r="230" customFormat="false" ht="14.25" hidden="false" customHeight="true" outlineLevel="0" collapsed="false">
      <c r="D230" s="153" t="n">
        <v>1000001261</v>
      </c>
      <c r="E230" s="154" t="s">
        <v>2368</v>
      </c>
      <c r="F230" s="153" t="s">
        <v>92</v>
      </c>
      <c r="G230" s="153" t="s">
        <v>4716</v>
      </c>
      <c r="H230" s="153" t="s">
        <v>4715</v>
      </c>
      <c r="I230" s="155" t="n">
        <v>50</v>
      </c>
    </row>
    <row r="231" customFormat="false" ht="14.25" hidden="false" customHeight="true" outlineLevel="0" collapsed="false">
      <c r="D231" s="153" t="n">
        <v>1000001371</v>
      </c>
      <c r="E231" s="154" t="s">
        <v>2631</v>
      </c>
      <c r="F231" s="153" t="s">
        <v>4702</v>
      </c>
      <c r="G231" s="153" t="s">
        <v>4705</v>
      </c>
      <c r="H231" s="153" t="s">
        <v>4704</v>
      </c>
      <c r="I231" s="155" t="n">
        <v>100</v>
      </c>
    </row>
    <row r="232" customFormat="false" ht="14.25" hidden="false" customHeight="true" outlineLevel="0" collapsed="false">
      <c r="D232" s="153" t="n">
        <v>1000001425</v>
      </c>
      <c r="E232" s="154" t="s">
        <v>2446</v>
      </c>
      <c r="F232" s="153" t="s">
        <v>4707</v>
      </c>
      <c r="G232" s="153" t="s">
        <v>4708</v>
      </c>
      <c r="H232" s="153" t="s">
        <v>93</v>
      </c>
      <c r="I232" s="155" t="n">
        <v>70</v>
      </c>
    </row>
    <row r="233" customFormat="false" ht="14.25" hidden="false" customHeight="true" outlineLevel="0" collapsed="false">
      <c r="D233" s="153" t="n">
        <v>1000001420</v>
      </c>
      <c r="E233" s="154" t="s">
        <v>2609</v>
      </c>
      <c r="F233" s="153" t="s">
        <v>4702</v>
      </c>
      <c r="G233" s="153" t="s">
        <v>4711</v>
      </c>
      <c r="H233" s="153" t="s">
        <v>4704</v>
      </c>
      <c r="I233" s="155" t="n">
        <v>800</v>
      </c>
    </row>
    <row r="234" customFormat="false" ht="14.25" hidden="false" customHeight="true" outlineLevel="0" collapsed="false">
      <c r="D234" s="153" t="n">
        <v>1000001231</v>
      </c>
      <c r="E234" s="154" t="s">
        <v>2335</v>
      </c>
      <c r="F234" s="153" t="s">
        <v>92</v>
      </c>
      <c r="G234" s="153" t="s">
        <v>99</v>
      </c>
      <c r="H234" s="153" t="s">
        <v>4715</v>
      </c>
      <c r="I234" s="155" t="n">
        <v>710</v>
      </c>
    </row>
    <row r="235" customFormat="false" ht="14.25" hidden="false" customHeight="true" outlineLevel="0" collapsed="false">
      <c r="D235" s="153" t="n">
        <v>1000002889</v>
      </c>
      <c r="E235" s="154" t="s">
        <v>2465</v>
      </c>
      <c r="F235" s="153" t="s">
        <v>4707</v>
      </c>
      <c r="G235" s="153" t="s">
        <v>4714</v>
      </c>
      <c r="H235" s="153" t="s">
        <v>93</v>
      </c>
      <c r="I235" s="155" t="n">
        <v>300</v>
      </c>
    </row>
    <row r="236" customFormat="false" ht="14.25" hidden="false" customHeight="true" outlineLevel="0" collapsed="false">
      <c r="D236" s="153" t="n">
        <v>1000001374</v>
      </c>
      <c r="E236" s="154" t="s">
        <v>2611</v>
      </c>
      <c r="F236" s="153" t="s">
        <v>4702</v>
      </c>
      <c r="G236" s="153" t="s">
        <v>4711</v>
      </c>
      <c r="H236" s="153" t="s">
        <v>4704</v>
      </c>
      <c r="I236" s="155" t="n">
        <v>100</v>
      </c>
    </row>
    <row r="237" customFormat="false" ht="14.25" hidden="false" customHeight="true" outlineLevel="0" collapsed="false">
      <c r="D237" s="153" t="n">
        <v>1000002673</v>
      </c>
      <c r="E237" s="154" t="s">
        <v>846</v>
      </c>
      <c r="F237" s="153" t="s">
        <v>4707</v>
      </c>
      <c r="G237" s="153" t="s">
        <v>4708</v>
      </c>
      <c r="H237" s="153" t="s">
        <v>93</v>
      </c>
      <c r="I237" s="155" t="n">
        <v>300</v>
      </c>
    </row>
    <row r="238" customFormat="false" ht="14.25" hidden="false" customHeight="true" outlineLevel="0" collapsed="false">
      <c r="D238" s="153" t="n">
        <v>1000001417</v>
      </c>
      <c r="E238" s="154" t="s">
        <v>2605</v>
      </c>
      <c r="F238" s="153" t="s">
        <v>4709</v>
      </c>
      <c r="G238" s="153" t="s">
        <v>4710</v>
      </c>
      <c r="H238" s="153" t="s">
        <v>98</v>
      </c>
      <c r="I238" s="155" t="n">
        <v>600</v>
      </c>
    </row>
    <row r="239" customFormat="false" ht="14.25" hidden="false" customHeight="true" outlineLevel="0" collapsed="false">
      <c r="D239" s="153" t="n">
        <v>1000001405</v>
      </c>
      <c r="E239" s="154" t="s">
        <v>2416</v>
      </c>
      <c r="F239" s="153" t="s">
        <v>4707</v>
      </c>
      <c r="G239" s="153" t="s">
        <v>4708</v>
      </c>
      <c r="H239" s="153" t="s">
        <v>93</v>
      </c>
      <c r="I239" s="155" t="n">
        <v>220</v>
      </c>
    </row>
    <row r="240" customFormat="false" ht="14.25" hidden="false" customHeight="true" outlineLevel="0" collapsed="false">
      <c r="D240" s="153" t="n">
        <v>1000001251</v>
      </c>
      <c r="E240" s="154" t="s">
        <v>2351</v>
      </c>
      <c r="F240" s="153" t="s">
        <v>92</v>
      </c>
      <c r="G240" s="153" t="s">
        <v>99</v>
      </c>
      <c r="H240" s="153" t="s">
        <v>4715</v>
      </c>
      <c r="I240" s="155" t="n">
        <v>850</v>
      </c>
    </row>
    <row r="241" customFormat="false" ht="14.25" hidden="false" customHeight="true" outlineLevel="0" collapsed="false">
      <c r="D241" s="153" t="n">
        <v>1000001234</v>
      </c>
      <c r="E241" s="154" t="s">
        <v>2323</v>
      </c>
      <c r="F241" s="153" t="s">
        <v>92</v>
      </c>
      <c r="G241" s="153" t="s">
        <v>99</v>
      </c>
      <c r="H241" s="153" t="s">
        <v>4715</v>
      </c>
      <c r="I241" s="155" t="n">
        <v>3280</v>
      </c>
    </row>
    <row r="242" customFormat="false" ht="14.25" hidden="false" customHeight="true" outlineLevel="0" collapsed="false">
      <c r="D242" s="153" t="n">
        <v>1000001147</v>
      </c>
      <c r="E242" s="154" t="s">
        <v>2396</v>
      </c>
      <c r="F242" s="153" t="s">
        <v>4707</v>
      </c>
      <c r="G242" s="153" t="s">
        <v>4717</v>
      </c>
      <c r="H242" s="153" t="s">
        <v>93</v>
      </c>
      <c r="I242" s="155" t="n">
        <v>80</v>
      </c>
    </row>
    <row r="243" customFormat="false" ht="14.25" hidden="false" customHeight="true" outlineLevel="0" collapsed="false">
      <c r="D243" s="153" t="n">
        <v>1000003869</v>
      </c>
      <c r="E243" s="154" t="s">
        <v>2473</v>
      </c>
      <c r="F243" s="153" t="s">
        <v>4707</v>
      </c>
      <c r="G243" s="153" t="s">
        <v>4708</v>
      </c>
      <c r="H243" s="153" t="s">
        <v>93</v>
      </c>
      <c r="I243" s="155" t="n">
        <v>50</v>
      </c>
    </row>
    <row r="244" customFormat="false" ht="14.25" hidden="false" customHeight="true" outlineLevel="0" collapsed="false">
      <c r="D244" s="153" t="n">
        <v>1000001148</v>
      </c>
      <c r="E244" s="154" t="s">
        <v>2402</v>
      </c>
      <c r="F244" s="153" t="s">
        <v>4707</v>
      </c>
      <c r="G244" s="153" t="s">
        <v>4717</v>
      </c>
      <c r="H244" s="153" t="s">
        <v>93</v>
      </c>
      <c r="I244" s="155" t="n">
        <v>170</v>
      </c>
    </row>
    <row r="245" customFormat="false" ht="14.25" hidden="false" customHeight="true" outlineLevel="0" collapsed="false">
      <c r="D245" s="153" t="n">
        <v>1000001224</v>
      </c>
      <c r="E245" s="154" t="s">
        <v>2331</v>
      </c>
      <c r="F245" s="153" t="s">
        <v>92</v>
      </c>
      <c r="G245" s="153" t="s">
        <v>4716</v>
      </c>
      <c r="H245" s="153" t="s">
        <v>4715</v>
      </c>
      <c r="I245" s="155" t="n">
        <v>2650</v>
      </c>
    </row>
    <row r="246" customFormat="false" ht="14.25" hidden="false" customHeight="true" outlineLevel="0" collapsed="false">
      <c r="D246" s="153" t="n">
        <v>1000001146</v>
      </c>
      <c r="E246" s="154" t="s">
        <v>2388</v>
      </c>
      <c r="F246" s="153" t="s">
        <v>4707</v>
      </c>
      <c r="G246" s="153" t="s">
        <v>4713</v>
      </c>
      <c r="H246" s="153" t="s">
        <v>93</v>
      </c>
      <c r="I246" s="155" t="n">
        <v>520</v>
      </c>
    </row>
    <row r="247" customFormat="false" ht="14.25" hidden="false" customHeight="true" outlineLevel="0" collapsed="false">
      <c r="D247" s="153" t="n">
        <v>1000001140</v>
      </c>
      <c r="E247" s="154" t="s">
        <v>2386</v>
      </c>
      <c r="F247" s="153" t="s">
        <v>4707</v>
      </c>
      <c r="G247" s="153" t="s">
        <v>4717</v>
      </c>
      <c r="H247" s="153" t="s">
        <v>93</v>
      </c>
      <c r="I247" s="155" t="n">
        <v>1600</v>
      </c>
    </row>
    <row r="248" customFormat="false" ht="14.25" hidden="false" customHeight="true" outlineLevel="0" collapsed="false">
      <c r="D248" s="153" t="n">
        <v>1000001245</v>
      </c>
      <c r="E248" s="154" t="s">
        <v>2356</v>
      </c>
      <c r="F248" s="153" t="s">
        <v>92</v>
      </c>
      <c r="G248" s="153" t="s">
        <v>99</v>
      </c>
      <c r="H248" s="153" t="s">
        <v>4715</v>
      </c>
      <c r="I248" s="155" t="n">
        <v>215</v>
      </c>
    </row>
    <row r="249" customFormat="false" ht="14.25" hidden="false" customHeight="true" outlineLevel="0" collapsed="false">
      <c r="D249" s="153" t="n">
        <v>1000001230</v>
      </c>
      <c r="E249" s="154" t="s">
        <v>2333</v>
      </c>
      <c r="F249" s="153" t="s">
        <v>92</v>
      </c>
      <c r="G249" s="153" t="s">
        <v>4716</v>
      </c>
      <c r="H249" s="153" t="s">
        <v>4715</v>
      </c>
      <c r="I249" s="155" t="n">
        <v>50</v>
      </c>
    </row>
    <row r="250" customFormat="false" ht="14.25" hidden="false" customHeight="true" outlineLevel="0" collapsed="false">
      <c r="D250" s="153" t="n">
        <v>1000001423</v>
      </c>
      <c r="E250" s="154" t="s">
        <v>2444</v>
      </c>
      <c r="F250" s="153" t="s">
        <v>4707</v>
      </c>
      <c r="G250" s="153" t="s">
        <v>4708</v>
      </c>
      <c r="H250" s="153" t="s">
        <v>93</v>
      </c>
      <c r="I250" s="155" t="n">
        <v>150</v>
      </c>
    </row>
    <row r="251" customFormat="false" ht="14.25" hidden="false" customHeight="true" outlineLevel="0" collapsed="false">
      <c r="D251" s="153" t="n">
        <v>1000001141</v>
      </c>
      <c r="E251" s="154" t="s">
        <v>2384</v>
      </c>
      <c r="F251" s="153" t="s">
        <v>4707</v>
      </c>
      <c r="G251" s="153" t="s">
        <v>4713</v>
      </c>
      <c r="H251" s="153" t="s">
        <v>93</v>
      </c>
      <c r="I251" s="155" t="n">
        <v>1600</v>
      </c>
    </row>
    <row r="252" customFormat="false" ht="14.25" hidden="false" customHeight="true" outlineLevel="0" collapsed="false">
      <c r="D252" s="153" t="n">
        <v>1000002045</v>
      </c>
      <c r="E252" s="154" t="s">
        <v>2372</v>
      </c>
      <c r="F252" s="153" t="s">
        <v>92</v>
      </c>
      <c r="G252" s="153" t="s">
        <v>4716</v>
      </c>
      <c r="H252" s="153" t="s">
        <v>4715</v>
      </c>
      <c r="I252" s="155" t="n">
        <v>220</v>
      </c>
    </row>
    <row r="253" customFormat="false" ht="14.25" hidden="false" customHeight="true" outlineLevel="0" collapsed="false">
      <c r="D253" s="153" t="n">
        <v>1000001150</v>
      </c>
      <c r="E253" s="154" t="s">
        <v>2390</v>
      </c>
      <c r="F253" s="153" t="s">
        <v>99</v>
      </c>
      <c r="G253" s="153" t="s">
        <v>4718</v>
      </c>
      <c r="H253" s="153" t="s">
        <v>91</v>
      </c>
      <c r="I253" s="155" t="n">
        <v>570</v>
      </c>
    </row>
    <row r="254" customFormat="false" ht="14.25" hidden="false" customHeight="true" outlineLevel="0" collapsed="false">
      <c r="D254" s="153" t="n">
        <v>1000001242</v>
      </c>
      <c r="E254" s="154" t="s">
        <v>4719</v>
      </c>
      <c r="F254" s="153" t="s">
        <v>92</v>
      </c>
      <c r="G254" s="153" t="s">
        <v>4716</v>
      </c>
      <c r="H254" s="153" t="s">
        <v>4715</v>
      </c>
      <c r="I254" s="155" t="n">
        <v>2350</v>
      </c>
    </row>
    <row r="255" customFormat="false" ht="14.25" hidden="false" customHeight="true" outlineLevel="0" collapsed="false">
      <c r="D255" s="153" t="n">
        <v>1000001445</v>
      </c>
      <c r="E255" s="154" t="s">
        <v>2434</v>
      </c>
      <c r="F255" s="153" t="s">
        <v>4707</v>
      </c>
      <c r="G255" s="153" t="s">
        <v>4708</v>
      </c>
      <c r="H255" s="153" t="s">
        <v>93</v>
      </c>
      <c r="I255" s="155" t="n">
        <v>200</v>
      </c>
    </row>
    <row r="256" customFormat="false" ht="14.25" hidden="false" customHeight="true" outlineLevel="0" collapsed="false">
      <c r="D256" s="153" t="n">
        <v>1000001877</v>
      </c>
      <c r="E256" s="154" t="s">
        <v>2489</v>
      </c>
      <c r="F256" s="153" t="s">
        <v>4709</v>
      </c>
      <c r="G256" s="153" t="s">
        <v>4710</v>
      </c>
      <c r="H256" s="153" t="s">
        <v>98</v>
      </c>
      <c r="I256" s="155" t="n">
        <v>450</v>
      </c>
    </row>
    <row r="257" customFormat="false" ht="14.25" hidden="false" customHeight="true" outlineLevel="0" collapsed="false">
      <c r="D257" s="153" t="n">
        <v>1000001426</v>
      </c>
      <c r="E257" s="154" t="s">
        <v>2454</v>
      </c>
      <c r="F257" s="153" t="s">
        <v>4707</v>
      </c>
      <c r="G257" s="153" t="s">
        <v>4708</v>
      </c>
      <c r="H257" s="153" t="s">
        <v>93</v>
      </c>
      <c r="I257" s="155" t="n">
        <v>210</v>
      </c>
    </row>
    <row r="258" customFormat="false" ht="14.25" hidden="false" customHeight="true" outlineLevel="0" collapsed="false">
      <c r="D258" s="153" t="n">
        <v>1000003232</v>
      </c>
      <c r="E258" s="154" t="s">
        <v>2467</v>
      </c>
      <c r="F258" s="153" t="s">
        <v>4707</v>
      </c>
      <c r="G258" s="153" t="s">
        <v>4714</v>
      </c>
      <c r="H258" s="153" t="s">
        <v>93</v>
      </c>
      <c r="I258" s="155" t="n">
        <v>22</v>
      </c>
    </row>
    <row r="259" customFormat="false" ht="14.25" hidden="false" customHeight="true" outlineLevel="0" collapsed="false">
      <c r="D259" s="153" t="n">
        <v>1000003190</v>
      </c>
      <c r="E259" s="154" t="s">
        <v>4052</v>
      </c>
      <c r="F259" s="153" t="s">
        <v>4707</v>
      </c>
      <c r="G259" s="153" t="s">
        <v>4717</v>
      </c>
      <c r="H259" s="153" t="s">
        <v>93</v>
      </c>
      <c r="I259" s="155" t="n">
        <v>0</v>
      </c>
    </row>
    <row r="260" customFormat="false" ht="14.25" hidden="false" customHeight="true" outlineLevel="0" collapsed="false">
      <c r="D260" s="153" t="n">
        <v>1000001450</v>
      </c>
      <c r="E260" s="154" t="s">
        <v>341</v>
      </c>
      <c r="F260" s="153" t="s">
        <v>4707</v>
      </c>
      <c r="G260" s="153" t="s">
        <v>4714</v>
      </c>
      <c r="H260" s="153" t="s">
        <v>93</v>
      </c>
      <c r="I260" s="155" t="n">
        <v>150</v>
      </c>
    </row>
    <row r="261" customFormat="false" ht="14.25" hidden="false" customHeight="true" outlineLevel="0" collapsed="false">
      <c r="D261" s="153" t="n">
        <v>1000001233</v>
      </c>
      <c r="E261" s="154" t="s">
        <v>2329</v>
      </c>
      <c r="F261" s="153" t="s">
        <v>92</v>
      </c>
      <c r="G261" s="153" t="s">
        <v>4716</v>
      </c>
      <c r="H261" s="153" t="s">
        <v>4715</v>
      </c>
      <c r="I261" s="155" t="n">
        <v>1690</v>
      </c>
    </row>
    <row r="262" customFormat="false" ht="14.25" hidden="false" customHeight="true" outlineLevel="0" collapsed="false">
      <c r="D262" s="153" t="n">
        <v>1000002054</v>
      </c>
      <c r="E262" s="154" t="s">
        <v>2635</v>
      </c>
      <c r="F262" s="153" t="s">
        <v>4702</v>
      </c>
      <c r="G262" s="153" t="s">
        <v>4711</v>
      </c>
      <c r="H262" s="153" t="s">
        <v>4704</v>
      </c>
      <c r="I262" s="155" t="n">
        <v>1300</v>
      </c>
    </row>
    <row r="263" customFormat="false" ht="14.25" hidden="false" customHeight="true" outlineLevel="0" collapsed="false">
      <c r="D263" s="153" t="n">
        <v>1000002522</v>
      </c>
      <c r="E263" s="154" t="s">
        <v>2460</v>
      </c>
      <c r="F263" s="153" t="s">
        <v>4707</v>
      </c>
      <c r="G263" s="153" t="s">
        <v>4708</v>
      </c>
      <c r="H263" s="153" t="s">
        <v>93</v>
      </c>
      <c r="I263" s="155" t="n">
        <v>120</v>
      </c>
    </row>
    <row r="264" customFormat="false" ht="14.25" hidden="false" customHeight="true" outlineLevel="0" collapsed="false">
      <c r="D264" s="153" t="n">
        <v>1000001408</v>
      </c>
      <c r="E264" s="154" t="s">
        <v>2414</v>
      </c>
      <c r="F264" s="153" t="s">
        <v>4702</v>
      </c>
      <c r="G264" s="153" t="s">
        <v>4703</v>
      </c>
      <c r="H264" s="153" t="s">
        <v>4704</v>
      </c>
      <c r="I264" s="155" t="n">
        <v>600</v>
      </c>
    </row>
    <row r="265" customFormat="false" ht="14.25" hidden="false" customHeight="true" outlineLevel="0" collapsed="false">
      <c r="D265" s="153" t="n">
        <v>1000001433</v>
      </c>
      <c r="E265" s="154" t="s">
        <v>2432</v>
      </c>
      <c r="F265" s="153" t="s">
        <v>4707</v>
      </c>
      <c r="G265" s="153" t="s">
        <v>4714</v>
      </c>
      <c r="H265" s="153" t="s">
        <v>93</v>
      </c>
      <c r="I265" s="155" t="n">
        <v>350</v>
      </c>
    </row>
    <row r="266" customFormat="false" ht="14.25" hidden="false" customHeight="true" outlineLevel="0" collapsed="false">
      <c r="D266" s="153" t="n">
        <v>1000001439</v>
      </c>
      <c r="E266" s="154" t="s">
        <v>2430</v>
      </c>
      <c r="F266" s="153" t="s">
        <v>4707</v>
      </c>
      <c r="G266" s="153" t="s">
        <v>4714</v>
      </c>
      <c r="H266" s="153" t="s">
        <v>93</v>
      </c>
      <c r="I266" s="155" t="n">
        <v>650</v>
      </c>
    </row>
    <row r="267" customFormat="false" ht="14.25" hidden="false" customHeight="true" outlineLevel="0" collapsed="false">
      <c r="D267" s="153" t="n">
        <v>1000001238</v>
      </c>
      <c r="E267" s="154" t="s">
        <v>2349</v>
      </c>
      <c r="F267" s="153" t="s">
        <v>92</v>
      </c>
      <c r="G267" s="153" t="s">
        <v>99</v>
      </c>
      <c r="H267" s="153" t="s">
        <v>4715</v>
      </c>
      <c r="I267" s="155" t="n">
        <v>910</v>
      </c>
    </row>
    <row r="268" customFormat="false" ht="14.25" hidden="false" customHeight="true" outlineLevel="0" collapsed="false">
      <c r="D268" s="153" t="n">
        <v>1000001351</v>
      </c>
      <c r="E268" s="154" t="s">
        <v>2603</v>
      </c>
      <c r="F268" s="153" t="s">
        <v>4702</v>
      </c>
      <c r="G268" s="153" t="s">
        <v>4711</v>
      </c>
      <c r="H268" s="153" t="s">
        <v>4704</v>
      </c>
      <c r="I268" s="155" t="n">
        <v>400</v>
      </c>
    </row>
    <row r="269" customFormat="false" ht="14.25" hidden="false" customHeight="true" outlineLevel="0" collapsed="false">
      <c r="D269" s="153" t="n">
        <v>1000002057</v>
      </c>
      <c r="E269" s="154" t="s">
        <v>2617</v>
      </c>
      <c r="F269" s="153" t="s">
        <v>4709</v>
      </c>
      <c r="G269" s="153" t="s">
        <v>4712</v>
      </c>
      <c r="H269" s="153" t="s">
        <v>98</v>
      </c>
      <c r="I269" s="155" t="n">
        <v>300</v>
      </c>
    </row>
    <row r="270" customFormat="false" ht="14.25" hidden="false" customHeight="true" outlineLevel="0" collapsed="false">
      <c r="D270" s="153" t="n">
        <v>1000001153</v>
      </c>
      <c r="E270" s="154" t="s">
        <v>2398</v>
      </c>
      <c r="F270" s="153" t="s">
        <v>4707</v>
      </c>
      <c r="G270" s="153" t="s">
        <v>4717</v>
      </c>
      <c r="H270" s="153" t="s">
        <v>93</v>
      </c>
      <c r="I270" s="155" t="n">
        <v>2700</v>
      </c>
    </row>
    <row r="271" customFormat="false" ht="14.25" hidden="false" customHeight="true" outlineLevel="0" collapsed="false">
      <c r="D271" s="153" t="n">
        <v>1000002667</v>
      </c>
      <c r="E271" s="154" t="s">
        <v>2477</v>
      </c>
      <c r="F271" s="153" t="s">
        <v>4709</v>
      </c>
      <c r="G271" s="153" t="s">
        <v>4710</v>
      </c>
      <c r="H271" s="153" t="s">
        <v>98</v>
      </c>
      <c r="I271" s="155" t="n">
        <v>20</v>
      </c>
    </row>
    <row r="272" customFormat="false" ht="14.25" hidden="false" customHeight="true" outlineLevel="0" collapsed="false">
      <c r="D272" s="153" t="n">
        <v>1000001254</v>
      </c>
      <c r="E272" s="154" t="s">
        <v>2353</v>
      </c>
      <c r="F272" s="153" t="s">
        <v>92</v>
      </c>
      <c r="G272" s="153" t="s">
        <v>99</v>
      </c>
      <c r="H272" s="153" t="s">
        <v>4715</v>
      </c>
      <c r="I272" s="155" t="n">
        <v>110</v>
      </c>
    </row>
    <row r="273" customFormat="false" ht="14.25" hidden="false" customHeight="true" outlineLevel="0" collapsed="false">
      <c r="D273" s="153" t="n">
        <v>1000001428</v>
      </c>
      <c r="E273" s="154" t="s">
        <v>2450</v>
      </c>
      <c r="F273" s="153" t="s">
        <v>4707</v>
      </c>
      <c r="G273" s="153" t="s">
        <v>4708</v>
      </c>
      <c r="H273" s="153" t="s">
        <v>93</v>
      </c>
      <c r="I273" s="155" t="n">
        <v>500</v>
      </c>
    </row>
    <row r="274" customFormat="false" ht="14.25" hidden="false" customHeight="true" outlineLevel="0" collapsed="false">
      <c r="D274" s="153" t="n">
        <v>1000001365</v>
      </c>
      <c r="E274" s="154" t="s">
        <v>2629</v>
      </c>
      <c r="F274" s="153" t="s">
        <v>4702</v>
      </c>
      <c r="G274" s="153" t="s">
        <v>4705</v>
      </c>
      <c r="H274" s="153" t="s">
        <v>4704</v>
      </c>
      <c r="I274" s="155" t="n">
        <v>800</v>
      </c>
    </row>
    <row r="275" customFormat="false" ht="14.25" hidden="false" customHeight="true" outlineLevel="0" collapsed="false">
      <c r="D275" s="153" t="n">
        <v>1000001421</v>
      </c>
      <c r="E275" s="154" t="s">
        <v>2442</v>
      </c>
      <c r="F275" s="153" t="s">
        <v>4707</v>
      </c>
      <c r="G275" s="153" t="s">
        <v>4708</v>
      </c>
      <c r="H275" s="153" t="s">
        <v>93</v>
      </c>
      <c r="I275" s="155" t="n">
        <v>88</v>
      </c>
    </row>
    <row r="276" customFormat="false" ht="14.25" hidden="false" customHeight="true" outlineLevel="0" collapsed="false">
      <c r="D276" s="153" t="n">
        <v>1000001383</v>
      </c>
      <c r="E276" s="154" t="s">
        <v>4310</v>
      </c>
      <c r="F276" s="153" t="s">
        <v>4702</v>
      </c>
      <c r="G276" s="153" t="s">
        <v>4705</v>
      </c>
      <c r="H276" s="153" t="s">
        <v>4704</v>
      </c>
      <c r="I276" s="155" t="n">
        <v>200</v>
      </c>
    </row>
    <row r="277" customFormat="false" ht="14.25" hidden="false" customHeight="true" outlineLevel="0" collapsed="false">
      <c r="D277" s="153" t="n">
        <v>1000001229</v>
      </c>
      <c r="E277" s="154" t="s">
        <v>2327</v>
      </c>
      <c r="F277" s="153" t="s">
        <v>99</v>
      </c>
      <c r="G277" s="153" t="s">
        <v>4718</v>
      </c>
      <c r="H277" s="153" t="s">
        <v>91</v>
      </c>
      <c r="I277" s="155" t="n">
        <v>1435</v>
      </c>
    </row>
    <row r="278" customFormat="false" ht="14.25" hidden="false" customHeight="true" outlineLevel="0" collapsed="false">
      <c r="D278" s="153" t="n">
        <v>1000001431</v>
      </c>
      <c r="E278" s="154" t="s">
        <v>4054</v>
      </c>
      <c r="F278" s="153" t="s">
        <v>4707</v>
      </c>
      <c r="G278" s="153" t="s">
        <v>4714</v>
      </c>
      <c r="H278" s="153" t="s">
        <v>93</v>
      </c>
      <c r="I278" s="155" t="n">
        <v>50</v>
      </c>
    </row>
    <row r="279" customFormat="false" ht="14.25" hidden="false" customHeight="true" outlineLevel="0" collapsed="false">
      <c r="D279" s="153" t="n">
        <v>1000001252</v>
      </c>
      <c r="E279" s="154" t="s">
        <v>4720</v>
      </c>
      <c r="F279" s="153" t="s">
        <v>99</v>
      </c>
      <c r="G279" s="153" t="s">
        <v>4718</v>
      </c>
      <c r="H279" s="153" t="s">
        <v>91</v>
      </c>
      <c r="I279" s="155" t="n">
        <v>900</v>
      </c>
    </row>
    <row r="280" customFormat="false" ht="14.25" hidden="false" customHeight="true" outlineLevel="0" collapsed="false">
      <c r="D280" s="153" t="n">
        <v>1000003610</v>
      </c>
      <c r="E280" s="154" t="s">
        <v>2378</v>
      </c>
      <c r="F280" s="153" t="s">
        <v>92</v>
      </c>
      <c r="G280" s="153" t="s">
        <v>99</v>
      </c>
      <c r="H280" s="153" t="s">
        <v>4715</v>
      </c>
      <c r="I280" s="155" t="n">
        <v>55</v>
      </c>
    </row>
    <row r="281" customFormat="false" ht="14.25" hidden="false" customHeight="true" outlineLevel="0" collapsed="false">
      <c r="D281" s="153" t="n">
        <v>1000004013</v>
      </c>
      <c r="E281" s="154" t="s">
        <v>4162</v>
      </c>
      <c r="F281" s="153" t="s">
        <v>4707</v>
      </c>
      <c r="G281" s="153" t="s">
        <v>4714</v>
      </c>
      <c r="H281" s="153" t="s">
        <v>93</v>
      </c>
      <c r="I281" s="155" t="n">
        <v>80</v>
      </c>
    </row>
    <row r="282" customFormat="false" ht="14.25" hidden="false" customHeight="true" outlineLevel="0" collapsed="false">
      <c r="D282" s="153" t="n">
        <v>1000001879</v>
      </c>
      <c r="E282" s="154" t="s">
        <v>2481</v>
      </c>
      <c r="F282" s="153" t="s">
        <v>4709</v>
      </c>
      <c r="G282" s="153" t="s">
        <v>4712</v>
      </c>
      <c r="H282" s="153" t="s">
        <v>98</v>
      </c>
      <c r="I282" s="155" t="n">
        <v>10</v>
      </c>
    </row>
    <row r="283" customFormat="false" ht="14.25" hidden="false" customHeight="true" outlineLevel="0" collapsed="false">
      <c r="D283" s="153" t="n">
        <v>1000002031</v>
      </c>
      <c r="E283" s="154" t="s">
        <v>347</v>
      </c>
      <c r="F283" s="153" t="s">
        <v>4707</v>
      </c>
      <c r="G283" s="153" t="s">
        <v>4708</v>
      </c>
      <c r="H283" s="153" t="s">
        <v>93</v>
      </c>
      <c r="I283" s="155" t="n">
        <v>100</v>
      </c>
    </row>
    <row r="284" customFormat="false" ht="14.25" hidden="false" customHeight="true" outlineLevel="0" collapsed="false">
      <c r="D284" s="153" t="n">
        <v>1000002535</v>
      </c>
      <c r="E284" s="154" t="s">
        <v>2404</v>
      </c>
      <c r="F284" s="153" t="s">
        <v>99</v>
      </c>
      <c r="G284" s="153" t="s">
        <v>4718</v>
      </c>
      <c r="H284" s="153" t="s">
        <v>91</v>
      </c>
      <c r="I284" s="155" t="n">
        <v>155</v>
      </c>
    </row>
    <row r="285" customFormat="false" ht="14.25" hidden="false" customHeight="true" outlineLevel="0" collapsed="false">
      <c r="D285" s="153" t="n">
        <v>1000001250</v>
      </c>
      <c r="E285" s="154" t="s">
        <v>2370</v>
      </c>
      <c r="F285" s="153" t="s">
        <v>99</v>
      </c>
      <c r="G285" s="153" t="s">
        <v>4718</v>
      </c>
      <c r="H285" s="153" t="s">
        <v>91</v>
      </c>
      <c r="I285" s="155" t="n">
        <v>130</v>
      </c>
    </row>
    <row r="286" customFormat="false" ht="14.25" hidden="false" customHeight="true" outlineLevel="0" collapsed="false">
      <c r="D286" s="153" t="n">
        <v>1000001368</v>
      </c>
      <c r="E286" s="154" t="s">
        <v>4604</v>
      </c>
      <c r="F286" s="153" t="s">
        <v>4702</v>
      </c>
      <c r="G286" s="153" t="s">
        <v>4705</v>
      </c>
      <c r="H286" s="153" t="s">
        <v>4704</v>
      </c>
      <c r="I286" s="155" t="n">
        <v>50</v>
      </c>
    </row>
    <row r="287" customFormat="false" ht="14.25" hidden="false" customHeight="true" outlineLevel="0" collapsed="false">
      <c r="D287" s="153" t="n">
        <v>1000001415</v>
      </c>
      <c r="E287" s="154" t="s">
        <v>335</v>
      </c>
      <c r="F287" s="153" t="s">
        <v>4707</v>
      </c>
      <c r="G287" s="153" t="s">
        <v>4708</v>
      </c>
      <c r="H287" s="153" t="s">
        <v>93</v>
      </c>
      <c r="I287" s="155" t="n">
        <v>100</v>
      </c>
    </row>
    <row r="288" customFormat="false" ht="14.25" hidden="false" customHeight="true" outlineLevel="0" collapsed="false">
      <c r="D288" s="153" t="n">
        <v>1000003387</v>
      </c>
      <c r="E288" s="154" t="s">
        <v>349</v>
      </c>
      <c r="F288" s="153" t="s">
        <v>4707</v>
      </c>
      <c r="G288" s="153" t="s">
        <v>4708</v>
      </c>
      <c r="H288" s="153" t="s">
        <v>93</v>
      </c>
      <c r="I288" s="155" t="n">
        <v>110</v>
      </c>
    </row>
    <row r="289" customFormat="false" ht="14.25" hidden="false" customHeight="true" outlineLevel="0" collapsed="false">
      <c r="D289" s="153" t="n">
        <v>1000001143</v>
      </c>
      <c r="E289" s="154" t="s">
        <v>2400</v>
      </c>
      <c r="F289" s="153" t="s">
        <v>4707</v>
      </c>
      <c r="G289" s="153" t="s">
        <v>4717</v>
      </c>
      <c r="H289" s="153" t="s">
        <v>93</v>
      </c>
      <c r="I289" s="155" t="n">
        <v>150</v>
      </c>
    </row>
    <row r="290" customFormat="false" ht="14.25" hidden="false" customHeight="true" outlineLevel="0" collapsed="false">
      <c r="D290" s="153" t="n">
        <v>1000001416</v>
      </c>
      <c r="E290" s="154" t="s">
        <v>2426</v>
      </c>
      <c r="F290" s="153" t="s">
        <v>4707</v>
      </c>
      <c r="G290" s="153" t="s">
        <v>4708</v>
      </c>
      <c r="H290" s="153" t="s">
        <v>93</v>
      </c>
      <c r="I290" s="155" t="n">
        <v>230</v>
      </c>
    </row>
    <row r="291" customFormat="false" ht="14.25" hidden="false" customHeight="true" outlineLevel="0" collapsed="false">
      <c r="D291" s="153" t="n">
        <v>1000003495</v>
      </c>
      <c r="E291" s="154" t="s">
        <v>2495</v>
      </c>
      <c r="F291" s="153" t="s">
        <v>4709</v>
      </c>
      <c r="G291" s="153" t="s">
        <v>4710</v>
      </c>
      <c r="H291" s="153" t="s">
        <v>98</v>
      </c>
      <c r="I291" s="155" t="n">
        <v>80</v>
      </c>
    </row>
    <row r="292" customFormat="false" ht="14.25" hidden="false" customHeight="true" outlineLevel="0" collapsed="false">
      <c r="D292" s="153" t="n">
        <v>1000001354</v>
      </c>
      <c r="E292" s="154" t="s">
        <v>371</v>
      </c>
      <c r="F292" s="153" t="s">
        <v>4702</v>
      </c>
      <c r="G292" s="153" t="s">
        <v>4711</v>
      </c>
      <c r="H292" s="153" t="s">
        <v>4704</v>
      </c>
      <c r="I292" s="155" t="n">
        <v>200</v>
      </c>
    </row>
    <row r="293" customFormat="false" ht="14.25" hidden="false" customHeight="true" outlineLevel="0" collapsed="false">
      <c r="D293" s="153" t="n">
        <v>1000001874</v>
      </c>
      <c r="E293" s="154" t="s">
        <v>2487</v>
      </c>
      <c r="F293" s="153" t="s">
        <v>4709</v>
      </c>
      <c r="G293" s="153" t="s">
        <v>4710</v>
      </c>
      <c r="H293" s="153" t="s">
        <v>98</v>
      </c>
      <c r="I293" s="155" t="n">
        <v>90</v>
      </c>
    </row>
    <row r="294" customFormat="false" ht="14.25" hidden="false" customHeight="true" outlineLevel="0" collapsed="false">
      <c r="D294" s="153" t="n">
        <v>1000002786</v>
      </c>
      <c r="E294" s="154" t="s">
        <v>3514</v>
      </c>
      <c r="F294" s="153" t="s">
        <v>4702</v>
      </c>
      <c r="G294" s="153" t="s">
        <v>4711</v>
      </c>
      <c r="H294" s="153" t="s">
        <v>4704</v>
      </c>
      <c r="I294" s="155" t="n">
        <v>315</v>
      </c>
    </row>
    <row r="295" customFormat="false" ht="14.25" hidden="false" customHeight="true" outlineLevel="0" collapsed="false">
      <c r="D295" s="153" t="n">
        <v>1000001154</v>
      </c>
      <c r="E295" s="154" t="s">
        <v>2394</v>
      </c>
      <c r="F295" s="153" t="s">
        <v>4707</v>
      </c>
      <c r="G295" s="153" t="s">
        <v>4713</v>
      </c>
      <c r="H295" s="153" t="s">
        <v>93</v>
      </c>
      <c r="I295" s="155" t="n">
        <v>115</v>
      </c>
    </row>
    <row r="296" customFormat="false" ht="14.25" hidden="false" customHeight="true" outlineLevel="0" collapsed="false">
      <c r="D296" s="153" t="n">
        <v>1000001232</v>
      </c>
      <c r="E296" s="154" t="s">
        <v>2325</v>
      </c>
      <c r="F296" s="153" t="s">
        <v>92</v>
      </c>
      <c r="G296" s="153" t="s">
        <v>4716</v>
      </c>
      <c r="H296" s="153" t="s">
        <v>4715</v>
      </c>
      <c r="I296" s="155" t="n">
        <v>400</v>
      </c>
    </row>
    <row r="297" customFormat="false" ht="14.25" hidden="false" customHeight="true" outlineLevel="0" collapsed="false">
      <c r="D297" s="153" t="n">
        <v>1000001228</v>
      </c>
      <c r="E297" s="154" t="s">
        <v>2339</v>
      </c>
      <c r="F297" s="153" t="s">
        <v>92</v>
      </c>
      <c r="G297" s="153" t="s">
        <v>4716</v>
      </c>
      <c r="H297" s="153" t="s">
        <v>4715</v>
      </c>
      <c r="I297" s="155" t="n">
        <v>300</v>
      </c>
    </row>
    <row r="298" customFormat="false" ht="14.25" hidden="false" customHeight="true" outlineLevel="0" collapsed="false">
      <c r="D298" s="153" t="n">
        <v>1000001381</v>
      </c>
      <c r="E298" s="154" t="s">
        <v>2615</v>
      </c>
      <c r="F298" s="153" t="s">
        <v>4709</v>
      </c>
      <c r="G298" s="153" t="s">
        <v>4710</v>
      </c>
      <c r="H298" s="153" t="s">
        <v>98</v>
      </c>
      <c r="I298" s="155" t="n">
        <v>215</v>
      </c>
    </row>
    <row r="299" customFormat="false" ht="14.25" hidden="false" customHeight="true" outlineLevel="0" collapsed="false">
      <c r="D299" s="153" t="n">
        <v>1000001437</v>
      </c>
      <c r="E299" s="154" t="s">
        <v>2438</v>
      </c>
      <c r="F299" s="153" t="s">
        <v>4707</v>
      </c>
      <c r="G299" s="153" t="s">
        <v>4714</v>
      </c>
      <c r="H299" s="153" t="s">
        <v>93</v>
      </c>
      <c r="I299" s="155" t="n">
        <v>700</v>
      </c>
    </row>
    <row r="300" customFormat="false" ht="14.25" hidden="false" customHeight="true" outlineLevel="0" collapsed="false">
      <c r="D300" s="153" t="n">
        <v>1000001886</v>
      </c>
      <c r="E300" s="154" t="s">
        <v>3291</v>
      </c>
      <c r="F300" s="153" t="s">
        <v>4709</v>
      </c>
      <c r="G300" s="153" t="s">
        <v>4712</v>
      </c>
      <c r="H300" s="153" t="s">
        <v>98</v>
      </c>
      <c r="I300" s="155" t="n">
        <v>15</v>
      </c>
    </row>
    <row r="301" customFormat="false" ht="14.25" hidden="false" customHeight="true" outlineLevel="0" collapsed="false">
      <c r="D301" s="153" t="n">
        <v>1000001257</v>
      </c>
      <c r="E301" s="154" t="s">
        <v>2360</v>
      </c>
      <c r="F301" s="153" t="s">
        <v>92</v>
      </c>
      <c r="G301" s="153" t="s">
        <v>4716</v>
      </c>
      <c r="H301" s="153" t="s">
        <v>4715</v>
      </c>
      <c r="I301" s="155" t="n">
        <v>30</v>
      </c>
    </row>
    <row r="302" customFormat="false" ht="14.25" hidden="false" customHeight="true" outlineLevel="0" collapsed="false">
      <c r="D302" s="153" t="n">
        <v>1000001456</v>
      </c>
      <c r="E302" s="154" t="s">
        <v>4145</v>
      </c>
      <c r="F302" s="153" t="s">
        <v>4707</v>
      </c>
      <c r="G302" s="153" t="s">
        <v>4708</v>
      </c>
      <c r="H302" s="153" t="s">
        <v>93</v>
      </c>
      <c r="I302" s="155" t="n">
        <v>50</v>
      </c>
    </row>
    <row r="303" customFormat="false" ht="14.25" hidden="false" customHeight="true" outlineLevel="0" collapsed="false">
      <c r="D303" s="153" t="n">
        <v>1000002008</v>
      </c>
      <c r="E303" s="154" t="s">
        <v>2633</v>
      </c>
      <c r="F303" s="153" t="s">
        <v>4702</v>
      </c>
      <c r="G303" s="153" t="s">
        <v>4705</v>
      </c>
      <c r="H303" s="153" t="s">
        <v>4704</v>
      </c>
      <c r="I303" s="155" t="n">
        <v>500</v>
      </c>
    </row>
    <row r="304" customFormat="false" ht="14.25" hidden="false" customHeight="true" outlineLevel="0" collapsed="false">
      <c r="D304" s="153" t="n">
        <v>1000001369</v>
      </c>
      <c r="E304" s="154" t="s">
        <v>2627</v>
      </c>
      <c r="F304" s="153" t="s">
        <v>4702</v>
      </c>
      <c r="G304" s="153" t="s">
        <v>4711</v>
      </c>
      <c r="H304" s="153" t="s">
        <v>4704</v>
      </c>
      <c r="I304" s="155" t="n">
        <v>100</v>
      </c>
    </row>
    <row r="305" customFormat="false" ht="14.25" hidden="false" customHeight="true" outlineLevel="0" collapsed="false">
      <c r="D305" s="153" t="n">
        <v>1000001241</v>
      </c>
      <c r="E305" s="154" t="s">
        <v>2364</v>
      </c>
      <c r="F305" s="153" t="s">
        <v>99</v>
      </c>
      <c r="G305" s="153" t="s">
        <v>4718</v>
      </c>
      <c r="H305" s="153" t="s">
        <v>91</v>
      </c>
      <c r="I305" s="155" t="n">
        <v>130</v>
      </c>
    </row>
    <row r="306" customFormat="false" ht="14.25" hidden="false" customHeight="true" outlineLevel="0" collapsed="false">
      <c r="D306" s="153" t="n">
        <v>1000001411</v>
      </c>
      <c r="E306" s="154" t="s">
        <v>2422</v>
      </c>
      <c r="F306" s="153" t="s">
        <v>4707</v>
      </c>
      <c r="G306" s="153" t="s">
        <v>4708</v>
      </c>
      <c r="H306" s="153" t="s">
        <v>93</v>
      </c>
      <c r="I306" s="155" t="n">
        <v>150</v>
      </c>
    </row>
    <row r="307" customFormat="false" ht="14.25" hidden="false" customHeight="true" outlineLevel="0" collapsed="false">
      <c r="D307" s="153" t="n">
        <v>1000001455</v>
      </c>
      <c r="E307" s="154" t="s">
        <v>345</v>
      </c>
      <c r="F307" s="153" t="s">
        <v>4707</v>
      </c>
      <c r="G307" s="153" t="s">
        <v>4708</v>
      </c>
      <c r="H307" s="153" t="s">
        <v>93</v>
      </c>
      <c r="I307" s="155" t="n">
        <v>200</v>
      </c>
    </row>
    <row r="308" customFormat="false" ht="14.25" hidden="false" customHeight="true" outlineLevel="0" collapsed="false">
      <c r="D308" s="153" t="n">
        <v>1000003882</v>
      </c>
      <c r="E308" s="154" t="s">
        <v>3447</v>
      </c>
      <c r="F308" s="153" t="s">
        <v>4702</v>
      </c>
      <c r="G308" s="153" t="s">
        <v>4711</v>
      </c>
      <c r="H308" s="153" t="s">
        <v>4704</v>
      </c>
      <c r="I308" s="155" t="n">
        <v>50</v>
      </c>
    </row>
    <row r="309" customFormat="false" ht="14.25" hidden="false" customHeight="true" outlineLevel="0" collapsed="false">
      <c r="D309" s="153" t="n">
        <v>1000001264</v>
      </c>
      <c r="E309" s="154" t="s">
        <v>2358</v>
      </c>
      <c r="F309" s="153" t="s">
        <v>99</v>
      </c>
      <c r="G309" s="153" t="s">
        <v>4718</v>
      </c>
      <c r="H309" s="153" t="s">
        <v>91</v>
      </c>
      <c r="I309" s="155" t="n">
        <v>4400</v>
      </c>
    </row>
    <row r="310" customFormat="false" ht="14.25" hidden="false" customHeight="true" outlineLevel="0" collapsed="false">
      <c r="D310" s="153" t="n">
        <v>1000001406</v>
      </c>
      <c r="E310" s="154" t="s">
        <v>333</v>
      </c>
      <c r="F310" s="153" t="s">
        <v>4702</v>
      </c>
      <c r="G310" s="153" t="s">
        <v>4703</v>
      </c>
      <c r="H310" s="153" t="s">
        <v>4704</v>
      </c>
      <c r="I310" s="155" t="n">
        <v>200</v>
      </c>
    </row>
    <row r="311" customFormat="false" ht="14.25" hidden="false" customHeight="true" outlineLevel="0" collapsed="false">
      <c r="D311" s="153" t="n">
        <v>1000001429</v>
      </c>
      <c r="E311" s="154" t="s">
        <v>2436</v>
      </c>
      <c r="F311" s="153" t="s">
        <v>4707</v>
      </c>
      <c r="G311" s="153" t="s">
        <v>4714</v>
      </c>
      <c r="H311" s="153" t="s">
        <v>93</v>
      </c>
      <c r="I311" s="155" t="n">
        <v>600</v>
      </c>
    </row>
    <row r="312" customFormat="false" ht="14.25" hidden="false" customHeight="true" outlineLevel="0" collapsed="false">
      <c r="D312" s="153" t="n">
        <v>1000001444</v>
      </c>
      <c r="E312" s="154" t="s">
        <v>2456</v>
      </c>
      <c r="F312" s="153" t="s">
        <v>4707</v>
      </c>
      <c r="G312" s="153" t="s">
        <v>4708</v>
      </c>
      <c r="H312" s="153" t="s">
        <v>93</v>
      </c>
      <c r="I312" s="155" t="n">
        <v>150</v>
      </c>
    </row>
    <row r="313" customFormat="false" ht="14.25" hidden="false" customHeight="true" outlineLevel="0" collapsed="false">
      <c r="D313" s="153" t="n">
        <v>1000001998</v>
      </c>
      <c r="E313" s="154" t="s">
        <v>329</v>
      </c>
      <c r="F313" s="153" t="s">
        <v>99</v>
      </c>
      <c r="G313" s="153" t="s">
        <v>4718</v>
      </c>
      <c r="H313" s="153" t="s">
        <v>91</v>
      </c>
      <c r="I313" s="155" t="n">
        <v>55</v>
      </c>
    </row>
    <row r="314" customFormat="false" ht="14.25" hidden="false" customHeight="true" outlineLevel="0" collapsed="false">
      <c r="D314" s="153" t="n">
        <v>1000001413</v>
      </c>
      <c r="E314" s="154" t="s">
        <v>2424</v>
      </c>
      <c r="F314" s="153" t="s">
        <v>4707</v>
      </c>
      <c r="G314" s="153" t="s">
        <v>4714</v>
      </c>
      <c r="H314" s="153" t="s">
        <v>93</v>
      </c>
      <c r="I314" s="155" t="n">
        <v>200</v>
      </c>
    </row>
    <row r="315" customFormat="false" ht="14.25" hidden="false" customHeight="true" outlineLevel="0" collapsed="false">
      <c r="D315" s="153" t="n">
        <v>1000002703</v>
      </c>
      <c r="E315" s="154" t="s">
        <v>4064</v>
      </c>
      <c r="F315" s="153" t="s">
        <v>4702</v>
      </c>
      <c r="G315" s="153" t="s">
        <v>4711</v>
      </c>
      <c r="H315" s="153" t="s">
        <v>4704</v>
      </c>
      <c r="I315" s="155" t="n">
        <v>300</v>
      </c>
    </row>
    <row r="316" customFormat="false" ht="14.25" hidden="false" customHeight="true" outlineLevel="0" collapsed="false">
      <c r="D316" s="153" t="n">
        <v>1000001435</v>
      </c>
      <c r="E316" s="154" t="s">
        <v>2428</v>
      </c>
      <c r="F316" s="153" t="s">
        <v>4707</v>
      </c>
      <c r="G316" s="153" t="s">
        <v>4708</v>
      </c>
      <c r="H316" s="153" t="s">
        <v>93</v>
      </c>
      <c r="I316" s="155" t="n">
        <v>200</v>
      </c>
    </row>
    <row r="317" customFormat="false" ht="14.25" hidden="false" customHeight="true" outlineLevel="0" collapsed="false">
      <c r="D317" s="153" t="n">
        <v>1000003872</v>
      </c>
      <c r="E317" s="154" t="s">
        <v>4062</v>
      </c>
      <c r="F317" s="153" t="s">
        <v>4702</v>
      </c>
      <c r="G317" s="153" t="s">
        <v>4711</v>
      </c>
      <c r="H317" s="153" t="s">
        <v>4704</v>
      </c>
      <c r="I317" s="155" t="n">
        <v>50</v>
      </c>
    </row>
    <row r="318" customFormat="false" ht="14.25" hidden="false" customHeight="true" outlineLevel="0" collapsed="false">
      <c r="D318" s="153" t="n">
        <v>1000001418</v>
      </c>
      <c r="E318" s="154" t="s">
        <v>2418</v>
      </c>
      <c r="F318" s="153" t="s">
        <v>4707</v>
      </c>
      <c r="G318" s="153" t="s">
        <v>4708</v>
      </c>
      <c r="H318" s="153" t="s">
        <v>93</v>
      </c>
      <c r="I318" s="155" t="n">
        <v>350</v>
      </c>
    </row>
    <row r="319" customFormat="false" ht="14.25" hidden="false" customHeight="true" outlineLevel="0" collapsed="false">
      <c r="D319" s="153" t="n">
        <v>1000002080</v>
      </c>
      <c r="E319" s="154" t="s">
        <v>4141</v>
      </c>
      <c r="F319" s="153" t="s">
        <v>92</v>
      </c>
      <c r="G319" s="153" t="s">
        <v>4716</v>
      </c>
      <c r="H319" s="153" t="s">
        <v>4715</v>
      </c>
      <c r="I319" s="155" t="n">
        <v>80</v>
      </c>
    </row>
    <row r="320" customFormat="false" ht="14.25" hidden="false" customHeight="true" outlineLevel="0" collapsed="false">
      <c r="D320" s="153" t="n">
        <v>1000001451</v>
      </c>
      <c r="E320" s="154" t="s">
        <v>2448</v>
      </c>
      <c r="F320" s="153" t="s">
        <v>4702</v>
      </c>
      <c r="G320" s="153" t="s">
        <v>4703</v>
      </c>
      <c r="H320" s="153" t="s">
        <v>4704</v>
      </c>
      <c r="I320" s="155" t="n">
        <v>750</v>
      </c>
    </row>
    <row r="321" customFormat="false" ht="14.25" hidden="false" customHeight="true" outlineLevel="0" collapsed="false">
      <c r="D321" s="153" t="n">
        <v>1000003160</v>
      </c>
      <c r="E321" s="154" t="s">
        <v>4305</v>
      </c>
      <c r="F321" s="153" t="s">
        <v>4702</v>
      </c>
      <c r="G321" s="153" t="s">
        <v>4705</v>
      </c>
      <c r="H321" s="153" t="s">
        <v>4704</v>
      </c>
      <c r="I321" s="155" t="n">
        <v>50</v>
      </c>
    </row>
    <row r="322" customFormat="false" ht="14.25" hidden="false" customHeight="true" outlineLevel="0" collapsed="false">
      <c r="D322" s="153" t="n">
        <v>1000002007</v>
      </c>
      <c r="E322" s="154" t="s">
        <v>3516</v>
      </c>
      <c r="F322" s="153" t="s">
        <v>4702</v>
      </c>
      <c r="G322" s="153" t="s">
        <v>4705</v>
      </c>
      <c r="H322" s="153" t="s">
        <v>4704</v>
      </c>
      <c r="I322" s="155" t="n">
        <v>50</v>
      </c>
    </row>
    <row r="323" customFormat="false" ht="14.25" hidden="false" customHeight="true" outlineLevel="0" collapsed="false">
      <c r="D323" s="153" t="n">
        <v>1000001872</v>
      </c>
      <c r="E323" s="154" t="s">
        <v>4277</v>
      </c>
      <c r="F323" s="153" t="s">
        <v>4709</v>
      </c>
      <c r="G323" s="153" t="s">
        <v>4710</v>
      </c>
      <c r="H323" s="153" t="s">
        <v>98</v>
      </c>
      <c r="I323" s="155" t="n">
        <v>20</v>
      </c>
    </row>
    <row r="324" customFormat="false" ht="14.25" hidden="false" customHeight="true" outlineLevel="0" collapsed="false">
      <c r="D324" s="153" t="n">
        <v>1000004001</v>
      </c>
      <c r="E324" s="154" t="s">
        <v>2637</v>
      </c>
      <c r="F324" s="153" t="s">
        <v>4702</v>
      </c>
      <c r="G324" s="153" t="s">
        <v>4711</v>
      </c>
      <c r="H324" s="153" t="s">
        <v>4704</v>
      </c>
      <c r="I324" s="155" t="n">
        <v>50</v>
      </c>
    </row>
    <row r="325" customFormat="false" ht="14.25" hidden="false" customHeight="true" outlineLevel="0" collapsed="false">
      <c r="D325" s="153" t="n">
        <v>1000001256</v>
      </c>
      <c r="E325" s="154" t="s">
        <v>2343</v>
      </c>
      <c r="F325" s="153" t="s">
        <v>92</v>
      </c>
      <c r="G325" s="153" t="s">
        <v>4716</v>
      </c>
      <c r="H325" s="153" t="s">
        <v>4715</v>
      </c>
      <c r="I325" s="155" t="n">
        <v>210</v>
      </c>
    </row>
    <row r="326" customFormat="false" ht="14.25" hidden="false" customHeight="true" outlineLevel="0" collapsed="false">
      <c r="D326" s="153" t="n">
        <v>1000004091</v>
      </c>
      <c r="E326" s="154" t="s">
        <v>2382</v>
      </c>
      <c r="F326" s="153" t="s">
        <v>92</v>
      </c>
      <c r="G326" s="153" t="s">
        <v>4716</v>
      </c>
      <c r="H326" s="153" t="s">
        <v>4715</v>
      </c>
      <c r="I326" s="155" t="n">
        <v>150</v>
      </c>
    </row>
    <row r="327" customFormat="false" ht="14.25" hidden="false" customHeight="true" outlineLevel="0" collapsed="false">
      <c r="D327" s="153" t="n">
        <v>1000002663</v>
      </c>
      <c r="E327" s="154" t="s">
        <v>4220</v>
      </c>
      <c r="F327" s="153" t="s">
        <v>4707</v>
      </c>
      <c r="G327" s="153" t="s">
        <v>4714</v>
      </c>
      <c r="H327" s="153" t="s">
        <v>93</v>
      </c>
      <c r="I327" s="155" t="n">
        <v>7</v>
      </c>
    </row>
    <row r="328" customFormat="false" ht="14.25" hidden="false" customHeight="true" outlineLevel="0" collapsed="false">
      <c r="D328" s="153" t="n">
        <v>1000001239</v>
      </c>
      <c r="E328" s="154" t="s">
        <v>2366</v>
      </c>
      <c r="F328" s="153" t="s">
        <v>99</v>
      </c>
      <c r="G328" s="153" t="s">
        <v>4718</v>
      </c>
      <c r="H328" s="153" t="s">
        <v>91</v>
      </c>
      <c r="I328" s="155" t="n">
        <v>230</v>
      </c>
    </row>
    <row r="329" customFormat="false" ht="14.25" hidden="false" customHeight="true" outlineLevel="0" collapsed="false">
      <c r="D329" s="153" t="n">
        <v>1000002802</v>
      </c>
      <c r="E329" s="154" t="s">
        <v>4060</v>
      </c>
      <c r="F329" s="153" t="s">
        <v>4709</v>
      </c>
      <c r="G329" s="153" t="s">
        <v>4710</v>
      </c>
      <c r="H329" s="153" t="s">
        <v>98</v>
      </c>
      <c r="I329" s="155" t="n">
        <v>45</v>
      </c>
    </row>
    <row r="330" customFormat="false" ht="14.25" hidden="false" customHeight="true" outlineLevel="0" collapsed="false">
      <c r="D330" s="153" t="n">
        <v>1000001243</v>
      </c>
      <c r="E330" s="154" t="s">
        <v>3301</v>
      </c>
      <c r="F330" s="153" t="s">
        <v>92</v>
      </c>
      <c r="G330" s="153" t="s">
        <v>99</v>
      </c>
      <c r="H330" s="153" t="s">
        <v>4715</v>
      </c>
      <c r="I330" s="155" t="n">
        <v>0</v>
      </c>
    </row>
    <row r="331" customFormat="false" ht="14.25" hidden="false" customHeight="true" outlineLevel="0" collapsed="false">
      <c r="D331" s="153" t="n">
        <v>1000001263</v>
      </c>
      <c r="E331" s="154" t="s">
        <v>4552</v>
      </c>
      <c r="F331" s="153" t="s">
        <v>92</v>
      </c>
      <c r="G331" s="153" t="s">
        <v>99</v>
      </c>
      <c r="H331" s="153" t="s">
        <v>4715</v>
      </c>
      <c r="I331" s="155" t="n">
        <v>0</v>
      </c>
    </row>
    <row r="332" customFormat="false" ht="14.25" hidden="false" customHeight="true" outlineLevel="0" collapsed="false">
      <c r="D332" s="153" t="n">
        <v>1000003118</v>
      </c>
      <c r="E332" s="154" t="s">
        <v>4050</v>
      </c>
      <c r="F332" s="153" t="s">
        <v>92</v>
      </c>
      <c r="G332" s="153" t="s">
        <v>4716</v>
      </c>
      <c r="H332" s="153" t="s">
        <v>4715</v>
      </c>
      <c r="I332" s="155" t="n">
        <v>0</v>
      </c>
    </row>
    <row r="333" customFormat="false" ht="14.25" hidden="false" customHeight="true" outlineLevel="0" collapsed="false">
      <c r="D333" s="153" t="n">
        <v>1000002068</v>
      </c>
      <c r="E333" s="154" t="s">
        <v>4574</v>
      </c>
      <c r="F333" s="153" t="s">
        <v>4707</v>
      </c>
      <c r="G333" s="153" t="s">
        <v>4714</v>
      </c>
      <c r="H333" s="153" t="s">
        <v>93</v>
      </c>
      <c r="I333" s="155" t="n">
        <v>0</v>
      </c>
    </row>
    <row r="334" customFormat="false" ht="14.25" hidden="false" customHeight="true" outlineLevel="0" collapsed="false">
      <c r="D334" s="153" t="n">
        <v>1000001443</v>
      </c>
      <c r="E334" s="154" t="s">
        <v>2440</v>
      </c>
      <c r="F334" s="153" t="s">
        <v>4707</v>
      </c>
      <c r="G334" s="153" t="s">
        <v>4714</v>
      </c>
      <c r="H334" s="153" t="s">
        <v>93</v>
      </c>
      <c r="I334" s="155" t="n">
        <v>10</v>
      </c>
    </row>
    <row r="335" customFormat="false" ht="14.25" hidden="false" customHeight="true" outlineLevel="0" collapsed="false">
      <c r="D335" s="153" t="n">
        <v>1000003700</v>
      </c>
      <c r="E335" s="154" t="s">
        <v>2406</v>
      </c>
      <c r="F335" s="153" t="s">
        <v>4707</v>
      </c>
      <c r="G335" s="153" t="s">
        <v>4717</v>
      </c>
      <c r="H335" s="153" t="s">
        <v>93</v>
      </c>
      <c r="I335" s="155" t="n">
        <v>50</v>
      </c>
    </row>
    <row r="336" customFormat="false" ht="14.25" hidden="false" customHeight="true" outlineLevel="0" collapsed="false">
      <c r="D336" s="153" t="n">
        <v>1000002083</v>
      </c>
      <c r="E336" s="154" t="s">
        <v>2458</v>
      </c>
      <c r="F336" s="153" t="s">
        <v>4707</v>
      </c>
      <c r="G336" s="153" t="s">
        <v>4714</v>
      </c>
      <c r="H336" s="153" t="s">
        <v>93</v>
      </c>
      <c r="I336" s="155" t="n">
        <v>0</v>
      </c>
    </row>
    <row r="337" customFormat="false" ht="14.25" hidden="false" customHeight="true" outlineLevel="0" collapsed="false">
      <c r="D337" s="153" t="n">
        <v>1000002792</v>
      </c>
      <c r="E337" s="154" t="s">
        <v>4243</v>
      </c>
      <c r="F337" s="153" t="s">
        <v>4707</v>
      </c>
      <c r="G337" s="153" t="s">
        <v>4708</v>
      </c>
      <c r="H337" s="153" t="s">
        <v>93</v>
      </c>
      <c r="I337" s="155" t="n">
        <v>0</v>
      </c>
    </row>
    <row r="338" customFormat="false" ht="14.25" hidden="false" customHeight="true" outlineLevel="0" collapsed="false">
      <c r="D338" s="153" t="n">
        <v>1000003743</v>
      </c>
      <c r="E338" s="154" t="s">
        <v>2408</v>
      </c>
      <c r="F338" s="153" t="s">
        <v>4707</v>
      </c>
      <c r="G338" s="153" t="s">
        <v>4713</v>
      </c>
      <c r="H338" s="153" t="s">
        <v>93</v>
      </c>
      <c r="I338" s="155" t="n">
        <v>20</v>
      </c>
    </row>
    <row r="339" customFormat="false" ht="14.25" hidden="false" customHeight="true" outlineLevel="0" collapsed="false">
      <c r="D339" s="153" t="n">
        <v>1000001235</v>
      </c>
      <c r="E339" s="154" t="s">
        <v>565</v>
      </c>
      <c r="F339" s="153" t="s">
        <v>99</v>
      </c>
      <c r="G339" s="153" t="s">
        <v>4718</v>
      </c>
      <c r="H339" s="153" t="s">
        <v>91</v>
      </c>
      <c r="I339" s="155" t="n">
        <v>10</v>
      </c>
    </row>
    <row r="340" customFormat="false" ht="14.25" hidden="false" customHeight="true" outlineLevel="0" collapsed="false">
      <c r="D340" s="153" t="n">
        <v>1000001240</v>
      </c>
      <c r="E340" s="154" t="s">
        <v>4048</v>
      </c>
      <c r="F340" s="153" t="s">
        <v>99</v>
      </c>
      <c r="G340" s="153" t="s">
        <v>4718</v>
      </c>
      <c r="H340" s="153" t="s">
        <v>91</v>
      </c>
      <c r="I340" s="155" t="n">
        <v>10</v>
      </c>
    </row>
    <row r="341" customFormat="false" ht="14.25" hidden="false" customHeight="true" outlineLevel="0" collapsed="false">
      <c r="D341" s="153" t="n">
        <v>1000003247</v>
      </c>
      <c r="E341" s="154" t="s">
        <v>2376</v>
      </c>
      <c r="F341" s="153" t="s">
        <v>99</v>
      </c>
      <c r="G341" s="153" t="s">
        <v>4718</v>
      </c>
      <c r="H341" s="153" t="s">
        <v>91</v>
      </c>
      <c r="I341" s="155" t="n">
        <v>35</v>
      </c>
    </row>
    <row r="342" customFormat="false" ht="14.25" hidden="false" customHeight="true" outlineLevel="0" collapsed="false">
      <c r="D342" s="153" t="n">
        <v>1000001583</v>
      </c>
      <c r="E342" s="154" t="s">
        <v>2579</v>
      </c>
      <c r="F342" s="153" t="s">
        <v>4721</v>
      </c>
      <c r="G342" s="153" t="s">
        <v>4722</v>
      </c>
      <c r="H342" s="153" t="s">
        <v>105</v>
      </c>
      <c r="I342" s="155" t="n">
        <v>25</v>
      </c>
    </row>
    <row r="343" customFormat="false" ht="14.25" hidden="false" customHeight="true" outlineLevel="0" collapsed="false">
      <c r="D343" s="153" t="n">
        <v>1000001587</v>
      </c>
      <c r="E343" s="154" t="s">
        <v>2583</v>
      </c>
      <c r="F343" s="153" t="s">
        <v>4721</v>
      </c>
      <c r="G343" s="153" t="s">
        <v>4722</v>
      </c>
      <c r="H343" s="153" t="s">
        <v>105</v>
      </c>
      <c r="I343" s="155" t="n">
        <v>220</v>
      </c>
    </row>
    <row r="344" customFormat="false" ht="14.25" hidden="false" customHeight="true" outlineLevel="0" collapsed="false">
      <c r="D344" s="153" t="n">
        <v>1000001609</v>
      </c>
      <c r="E344" s="154" t="s">
        <v>2587</v>
      </c>
      <c r="F344" s="153" t="s">
        <v>4721</v>
      </c>
      <c r="G344" s="153" t="s">
        <v>4722</v>
      </c>
      <c r="H344" s="153" t="s">
        <v>105</v>
      </c>
      <c r="I344" s="155" t="n">
        <v>50</v>
      </c>
    </row>
    <row r="345" customFormat="false" ht="14.25" hidden="false" customHeight="true" outlineLevel="0" collapsed="false">
      <c r="D345" s="153" t="n">
        <v>1000001611</v>
      </c>
      <c r="E345" s="154" t="s">
        <v>2589</v>
      </c>
      <c r="F345" s="153" t="s">
        <v>4721</v>
      </c>
      <c r="G345" s="153" t="s">
        <v>4722</v>
      </c>
      <c r="H345" s="153" t="s">
        <v>105</v>
      </c>
      <c r="I345" s="155" t="n">
        <v>80</v>
      </c>
    </row>
    <row r="346" customFormat="false" ht="14.25" hidden="false" customHeight="true" outlineLevel="0" collapsed="false">
      <c r="D346" s="153" t="n">
        <v>1000002043</v>
      </c>
      <c r="E346" s="154" t="s">
        <v>2595</v>
      </c>
      <c r="F346" s="153" t="s">
        <v>4721</v>
      </c>
      <c r="G346" s="153" t="s">
        <v>4722</v>
      </c>
      <c r="H346" s="153" t="s">
        <v>105</v>
      </c>
      <c r="I346" s="155" t="n">
        <v>280</v>
      </c>
    </row>
    <row r="347" customFormat="false" ht="14.25" hidden="false" customHeight="true" outlineLevel="0" collapsed="false">
      <c r="D347" s="153" t="n">
        <v>1000001600</v>
      </c>
      <c r="E347" s="154" t="s">
        <v>2593</v>
      </c>
      <c r="F347" s="153" t="s">
        <v>4721</v>
      </c>
      <c r="G347" s="153" t="s">
        <v>4722</v>
      </c>
      <c r="H347" s="153" t="s">
        <v>105</v>
      </c>
      <c r="I347" s="155" t="n">
        <v>180</v>
      </c>
    </row>
    <row r="348" customFormat="false" ht="14.25" hidden="false" customHeight="true" outlineLevel="0" collapsed="false">
      <c r="D348" s="153" t="n">
        <v>1000001590</v>
      </c>
      <c r="E348" s="154" t="s">
        <v>2591</v>
      </c>
      <c r="F348" s="153" t="s">
        <v>4721</v>
      </c>
      <c r="G348" s="153" t="s">
        <v>4722</v>
      </c>
      <c r="H348" s="153" t="s">
        <v>105</v>
      </c>
      <c r="I348" s="155" t="n">
        <v>190</v>
      </c>
    </row>
    <row r="349" customFormat="false" ht="14.25" hidden="false" customHeight="true" outlineLevel="0" collapsed="false">
      <c r="D349" s="153" t="n">
        <v>1000001336</v>
      </c>
      <c r="E349" s="154" t="s">
        <v>2563</v>
      </c>
      <c r="F349" s="153" t="s">
        <v>4721</v>
      </c>
      <c r="G349" s="153" t="s">
        <v>4723</v>
      </c>
      <c r="H349" s="153" t="s">
        <v>103</v>
      </c>
      <c r="I349" s="155" t="n">
        <v>160</v>
      </c>
    </row>
    <row r="350" customFormat="false" ht="14.25" hidden="false" customHeight="true" outlineLevel="0" collapsed="false">
      <c r="D350" s="153" t="n">
        <v>1000002048</v>
      </c>
      <c r="E350" s="154" t="s">
        <v>4600</v>
      </c>
      <c r="F350" s="153" t="s">
        <v>4721</v>
      </c>
      <c r="G350" s="153" t="s">
        <v>4722</v>
      </c>
      <c r="H350" s="153" t="s">
        <v>105</v>
      </c>
      <c r="I350" s="155" t="n">
        <v>40</v>
      </c>
    </row>
    <row r="351" customFormat="false" ht="14.25" hidden="false" customHeight="true" outlineLevel="0" collapsed="false">
      <c r="D351" s="153" t="n">
        <v>1000004154</v>
      </c>
      <c r="E351" s="154" t="s">
        <v>4084</v>
      </c>
      <c r="F351" s="153" t="s">
        <v>4721</v>
      </c>
      <c r="G351" s="153" t="s">
        <v>4722</v>
      </c>
      <c r="H351" s="153" t="s">
        <v>105</v>
      </c>
      <c r="I351" s="155" t="n">
        <v>30</v>
      </c>
    </row>
    <row r="352" customFormat="false" ht="14.25" hidden="false" customHeight="true" outlineLevel="0" collapsed="false">
      <c r="D352" s="153" t="n">
        <v>1000001341</v>
      </c>
      <c r="E352" s="154" t="s">
        <v>2567</v>
      </c>
      <c r="F352" s="153" t="s">
        <v>4721</v>
      </c>
      <c r="G352" s="153" t="s">
        <v>4723</v>
      </c>
      <c r="H352" s="153" t="s">
        <v>103</v>
      </c>
      <c r="I352" s="155" t="n">
        <v>155</v>
      </c>
    </row>
    <row r="353" customFormat="false" ht="14.25" hidden="false" customHeight="true" outlineLevel="0" collapsed="false">
      <c r="D353" s="153" t="n">
        <v>1000001329</v>
      </c>
      <c r="E353" s="154" t="s">
        <v>4724</v>
      </c>
      <c r="F353" s="153" t="s">
        <v>4721</v>
      </c>
      <c r="G353" s="153" t="s">
        <v>4723</v>
      </c>
      <c r="H353" s="153" t="s">
        <v>103</v>
      </c>
      <c r="I353" s="155" t="n">
        <v>150</v>
      </c>
    </row>
    <row r="354" customFormat="false" ht="14.25" hidden="false" customHeight="true" outlineLevel="0" collapsed="false">
      <c r="D354" s="153" t="n">
        <v>1000001337</v>
      </c>
      <c r="E354" s="154" t="s">
        <v>2561</v>
      </c>
      <c r="F354" s="153" t="s">
        <v>4721</v>
      </c>
      <c r="G354" s="153" t="s">
        <v>4723</v>
      </c>
      <c r="H354" s="153" t="s">
        <v>103</v>
      </c>
      <c r="I354" s="155" t="n">
        <v>65</v>
      </c>
    </row>
    <row r="355" customFormat="false" ht="14.25" hidden="false" customHeight="true" outlineLevel="0" collapsed="false">
      <c r="D355" s="153" t="n">
        <v>1000001334</v>
      </c>
      <c r="E355" s="154" t="s">
        <v>2569</v>
      </c>
      <c r="F355" s="153" t="s">
        <v>4721</v>
      </c>
      <c r="G355" s="153" t="s">
        <v>4725</v>
      </c>
      <c r="H355" s="153" t="s">
        <v>103</v>
      </c>
      <c r="I355" s="155" t="n">
        <v>100</v>
      </c>
    </row>
    <row r="356" customFormat="false" ht="14.25" hidden="false" customHeight="true" outlineLevel="0" collapsed="false">
      <c r="D356" s="153" t="n">
        <v>1000001321</v>
      </c>
      <c r="E356" s="154" t="s">
        <v>4590</v>
      </c>
      <c r="F356" s="153" t="s">
        <v>4721</v>
      </c>
      <c r="G356" s="153" t="s">
        <v>4725</v>
      </c>
      <c r="H356" s="153" t="s">
        <v>103</v>
      </c>
      <c r="I356" s="155" t="n">
        <v>25</v>
      </c>
    </row>
    <row r="357" customFormat="false" ht="14.25" hidden="false" customHeight="true" outlineLevel="0" collapsed="false">
      <c r="D357" s="153" t="n">
        <v>1000001323</v>
      </c>
      <c r="E357" s="154" t="s">
        <v>4673</v>
      </c>
      <c r="F357" s="153" t="s">
        <v>4721</v>
      </c>
      <c r="G357" s="153" t="s">
        <v>4725</v>
      </c>
      <c r="H357" s="153" t="s">
        <v>103</v>
      </c>
      <c r="I357" s="155" t="n">
        <v>0</v>
      </c>
    </row>
    <row r="358" customFormat="false" ht="14.25" hidden="false" customHeight="true" outlineLevel="0" collapsed="false">
      <c r="D358" s="153" t="n">
        <v>1000001330</v>
      </c>
      <c r="E358" s="154" t="s">
        <v>2565</v>
      </c>
      <c r="F358" s="153" t="s">
        <v>4721</v>
      </c>
      <c r="G358" s="153" t="s">
        <v>4723</v>
      </c>
      <c r="H358" s="153" t="s">
        <v>103</v>
      </c>
      <c r="I358" s="155" t="n">
        <v>30</v>
      </c>
    </row>
    <row r="359" customFormat="false" ht="14.25" hidden="false" customHeight="true" outlineLevel="0" collapsed="false">
      <c r="D359" s="153" t="n">
        <v>1000001335</v>
      </c>
      <c r="E359" s="154" t="s">
        <v>4726</v>
      </c>
      <c r="F359" s="153" t="s">
        <v>4721</v>
      </c>
      <c r="G359" s="153" t="s">
        <v>4725</v>
      </c>
      <c r="H359" s="153" t="s">
        <v>103</v>
      </c>
      <c r="I359" s="155" t="n">
        <v>95</v>
      </c>
    </row>
    <row r="360" customFormat="false" ht="14.25" hidden="false" customHeight="true" outlineLevel="0" collapsed="false">
      <c r="D360" s="153" t="n">
        <v>1000001930</v>
      </c>
      <c r="E360" s="154" t="s">
        <v>2573</v>
      </c>
      <c r="F360" s="153" t="s">
        <v>4721</v>
      </c>
      <c r="G360" s="153" t="s">
        <v>4725</v>
      </c>
      <c r="H360" s="153" t="s">
        <v>103</v>
      </c>
      <c r="I360" s="155" t="n">
        <v>45</v>
      </c>
    </row>
    <row r="361" customFormat="false" ht="14.25" hidden="false" customHeight="true" outlineLevel="0" collapsed="false">
      <c r="D361" s="153" t="n">
        <v>1000002002</v>
      </c>
      <c r="E361" s="154" t="s">
        <v>4596</v>
      </c>
      <c r="F361" s="153" t="s">
        <v>4721</v>
      </c>
      <c r="G361" s="153" t="s">
        <v>4723</v>
      </c>
      <c r="H361" s="153" t="s">
        <v>103</v>
      </c>
      <c r="I361" s="155" t="n">
        <v>0</v>
      </c>
    </row>
    <row r="362" customFormat="false" ht="14.25" hidden="false" customHeight="true" outlineLevel="0" collapsed="false">
      <c r="D362" s="153" t="n">
        <v>1000002868</v>
      </c>
      <c r="E362" s="154" t="s">
        <v>2575</v>
      </c>
      <c r="F362" s="153" t="s">
        <v>4721</v>
      </c>
      <c r="G362" s="153" t="s">
        <v>4725</v>
      </c>
      <c r="H362" s="153" t="s">
        <v>103</v>
      </c>
      <c r="I362" s="155" t="n">
        <v>30</v>
      </c>
    </row>
    <row r="363" customFormat="false" ht="14.25" hidden="false" customHeight="true" outlineLevel="0" collapsed="false">
      <c r="D363" s="153" t="n">
        <v>1000002702</v>
      </c>
      <c r="E363" s="154" t="s">
        <v>2557</v>
      </c>
      <c r="F363" s="153" t="s">
        <v>4721</v>
      </c>
      <c r="G363" s="153" t="s">
        <v>4725</v>
      </c>
      <c r="H363" s="153" t="s">
        <v>103</v>
      </c>
      <c r="I363" s="155" t="n">
        <v>55</v>
      </c>
    </row>
    <row r="364" customFormat="false" ht="14.25" hidden="false" customHeight="true" outlineLevel="0" collapsed="false">
      <c r="D364" s="153" t="n">
        <v>1000003632</v>
      </c>
      <c r="E364" s="154" t="s">
        <v>2577</v>
      </c>
      <c r="F364" s="153" t="s">
        <v>4721</v>
      </c>
      <c r="G364" s="153" t="s">
        <v>4725</v>
      </c>
      <c r="H364" s="153" t="s">
        <v>103</v>
      </c>
      <c r="I364" s="155" t="n">
        <v>35</v>
      </c>
    </row>
    <row r="365" customFormat="false" ht="14.25" hidden="false" customHeight="true" outlineLevel="0" collapsed="false">
      <c r="D365" s="153" t="n">
        <v>1000003572</v>
      </c>
      <c r="E365" s="154" t="s">
        <v>4598</v>
      </c>
      <c r="F365" s="153" t="s">
        <v>4721</v>
      </c>
      <c r="G365" s="153" t="s">
        <v>4723</v>
      </c>
      <c r="H365" s="153" t="s">
        <v>103</v>
      </c>
      <c r="I365" s="155" t="n">
        <v>10</v>
      </c>
    </row>
    <row r="366" customFormat="false" ht="14.25" hidden="false" customHeight="true" outlineLevel="0" collapsed="false">
      <c r="D366" s="153" t="n">
        <v>1000001977</v>
      </c>
      <c r="E366" s="154" t="s">
        <v>4594</v>
      </c>
      <c r="F366" s="153" t="s">
        <v>4721</v>
      </c>
      <c r="G366" s="153" t="s">
        <v>4725</v>
      </c>
      <c r="H366" s="153" t="s">
        <v>103</v>
      </c>
      <c r="I366" s="155" t="n">
        <v>10</v>
      </c>
    </row>
    <row r="367" customFormat="false" ht="14.25" hidden="false" customHeight="true" outlineLevel="0" collapsed="false">
      <c r="D367" s="153" t="n">
        <v>1000001629</v>
      </c>
      <c r="E367" s="154" t="s">
        <v>4249</v>
      </c>
      <c r="F367" s="153" t="s">
        <v>4721</v>
      </c>
      <c r="G367" s="153" t="s">
        <v>4722</v>
      </c>
      <c r="H367" s="153" t="s">
        <v>105</v>
      </c>
      <c r="I367" s="155" t="n">
        <v>30</v>
      </c>
    </row>
    <row r="368" customFormat="false" ht="14.25" hidden="false" customHeight="true" outlineLevel="0" collapsed="false">
      <c r="D368" s="153" t="n">
        <v>1000001633</v>
      </c>
      <c r="E368" s="154" t="s">
        <v>2585</v>
      </c>
      <c r="F368" s="153" t="s">
        <v>4721</v>
      </c>
      <c r="G368" s="153" t="s">
        <v>4722</v>
      </c>
      <c r="H368" s="153" t="s">
        <v>105</v>
      </c>
      <c r="I368" s="155" t="n">
        <v>60</v>
      </c>
    </row>
    <row r="369" customFormat="false" ht="14.25" hidden="false" customHeight="true" outlineLevel="0" collapsed="false">
      <c r="D369" s="153" t="n">
        <v>1000001581</v>
      </c>
      <c r="E369" s="154" t="s">
        <v>367</v>
      </c>
      <c r="F369" s="153" t="s">
        <v>4721</v>
      </c>
      <c r="G369" s="153" t="s">
        <v>4722</v>
      </c>
      <c r="H369" s="153" t="s">
        <v>105</v>
      </c>
      <c r="I369" s="155" t="n">
        <v>25</v>
      </c>
    </row>
    <row r="370" customFormat="false" ht="14.25" hidden="false" customHeight="true" outlineLevel="0" collapsed="false">
      <c r="D370" s="153" t="n">
        <v>1000001615</v>
      </c>
      <c r="E370" s="154" t="s">
        <v>2581</v>
      </c>
      <c r="F370" s="153" t="s">
        <v>4721</v>
      </c>
      <c r="G370" s="153" t="s">
        <v>4722</v>
      </c>
      <c r="H370" s="153" t="s">
        <v>105</v>
      </c>
      <c r="I370" s="155" t="n">
        <v>45</v>
      </c>
    </row>
    <row r="371" customFormat="false" ht="14.25" hidden="false" customHeight="true" outlineLevel="0" collapsed="false">
      <c r="D371" s="153" t="n">
        <v>1000001634</v>
      </c>
      <c r="E371" s="154" t="s">
        <v>4058</v>
      </c>
      <c r="F371" s="153" t="s">
        <v>4721</v>
      </c>
      <c r="G371" s="153" t="s">
        <v>4722</v>
      </c>
      <c r="H371" s="153" t="s">
        <v>105</v>
      </c>
      <c r="I371" s="155" t="n">
        <v>25</v>
      </c>
    </row>
    <row r="372" customFormat="false" ht="14.25" hidden="false" customHeight="true" outlineLevel="0" collapsed="false">
      <c r="D372" s="153" t="n">
        <v>1000002072</v>
      </c>
      <c r="E372" s="154" t="s">
        <v>2599</v>
      </c>
      <c r="F372" s="153" t="s">
        <v>4721</v>
      </c>
      <c r="G372" s="153" t="s">
        <v>4722</v>
      </c>
      <c r="H372" s="153" t="s">
        <v>105</v>
      </c>
      <c r="I372" s="155" t="n">
        <v>30</v>
      </c>
    </row>
    <row r="373" customFormat="false" ht="14.25" hidden="false" customHeight="true" outlineLevel="0" collapsed="false">
      <c r="D373" s="153" t="n">
        <v>1000002803</v>
      </c>
      <c r="E373" s="154" t="s">
        <v>2601</v>
      </c>
      <c r="F373" s="153" t="s">
        <v>4721</v>
      </c>
      <c r="G373" s="153" t="s">
        <v>4722</v>
      </c>
      <c r="H373" s="153" t="s">
        <v>105</v>
      </c>
      <c r="I373" s="155" t="n">
        <v>25</v>
      </c>
    </row>
    <row r="374" customFormat="false" ht="14.25" hidden="false" customHeight="true" outlineLevel="0" collapsed="false">
      <c r="D374" s="153" t="n">
        <v>1000002073</v>
      </c>
      <c r="E374" s="154" t="s">
        <v>2597</v>
      </c>
      <c r="F374" s="153" t="s">
        <v>4721</v>
      </c>
      <c r="G374" s="153" t="s">
        <v>4722</v>
      </c>
      <c r="H374" s="153" t="s">
        <v>105</v>
      </c>
      <c r="I374" s="155" t="n">
        <v>40</v>
      </c>
    </row>
    <row r="375" customFormat="false" ht="14.25" hidden="false" customHeight="true" outlineLevel="0" collapsed="false">
      <c r="D375" s="153" t="n">
        <v>1000004095</v>
      </c>
      <c r="E375" s="154" t="s">
        <v>369</v>
      </c>
      <c r="F375" s="153" t="s">
        <v>4721</v>
      </c>
      <c r="G375" s="153" t="s">
        <v>4722</v>
      </c>
      <c r="H375" s="153" t="s">
        <v>105</v>
      </c>
      <c r="I375" s="155" t="n">
        <v>25</v>
      </c>
    </row>
    <row r="376" customFormat="false" ht="14.25" hidden="false" customHeight="true" outlineLevel="0" collapsed="false">
      <c r="D376" s="153" t="n">
        <v>1000004107</v>
      </c>
      <c r="E376" s="154" t="s">
        <v>543</v>
      </c>
      <c r="F376" s="153" t="s">
        <v>4721</v>
      </c>
      <c r="G376" s="153" t="s">
        <v>4722</v>
      </c>
      <c r="H376" s="153" t="s">
        <v>105</v>
      </c>
      <c r="I376" s="155" t="n">
        <v>50</v>
      </c>
    </row>
    <row r="377" customFormat="false" ht="14.25" hidden="false" customHeight="true" outlineLevel="0" collapsed="false">
      <c r="D377" s="153" t="n">
        <v>1000003955</v>
      </c>
      <c r="E377" s="154" t="s">
        <v>2551</v>
      </c>
      <c r="F377" s="153" t="s">
        <v>4727</v>
      </c>
      <c r="G377" s="153" t="s">
        <v>4728</v>
      </c>
      <c r="H377" s="153" t="s">
        <v>101</v>
      </c>
      <c r="I377" s="155" t="n">
        <v>20</v>
      </c>
    </row>
    <row r="378" customFormat="false" ht="14.25" hidden="false" customHeight="true" outlineLevel="0" collapsed="false">
      <c r="D378" s="153" t="n">
        <v>1000003957</v>
      </c>
      <c r="E378" s="154" t="s">
        <v>2553</v>
      </c>
      <c r="F378" s="153" t="s">
        <v>4727</v>
      </c>
      <c r="G378" s="153" t="s">
        <v>4728</v>
      </c>
      <c r="H378" s="153" t="s">
        <v>101</v>
      </c>
      <c r="I378" s="155" t="n">
        <v>40</v>
      </c>
    </row>
    <row r="379" customFormat="false" ht="14.25" hidden="false" customHeight="true" outlineLevel="0" collapsed="false">
      <c r="D379" s="153" t="n">
        <v>1000001938</v>
      </c>
      <c r="E379" s="154" t="s">
        <v>2509</v>
      </c>
      <c r="F379" s="153" t="s">
        <v>4727</v>
      </c>
      <c r="G379" s="153" t="s">
        <v>4729</v>
      </c>
      <c r="H379" s="153" t="s">
        <v>101</v>
      </c>
      <c r="I379" s="155" t="n">
        <v>50</v>
      </c>
    </row>
    <row r="380" customFormat="false" ht="14.25" hidden="false" customHeight="true" outlineLevel="0" collapsed="false">
      <c r="D380" s="153" t="n">
        <v>1000001950</v>
      </c>
      <c r="E380" s="154" t="s">
        <v>355</v>
      </c>
      <c r="F380" s="153" t="s">
        <v>4727</v>
      </c>
      <c r="G380" s="153" t="s">
        <v>4728</v>
      </c>
      <c r="H380" s="153" t="s">
        <v>101</v>
      </c>
      <c r="I380" s="155" t="n">
        <v>50</v>
      </c>
    </row>
    <row r="381" customFormat="false" ht="14.25" hidden="false" customHeight="true" outlineLevel="0" collapsed="false">
      <c r="D381" s="153" t="n">
        <v>1000004036</v>
      </c>
      <c r="E381" s="154" t="s">
        <v>2555</v>
      </c>
      <c r="F381" s="153" t="s">
        <v>4727</v>
      </c>
      <c r="G381" s="153" t="s">
        <v>4729</v>
      </c>
      <c r="H381" s="153" t="s">
        <v>101</v>
      </c>
      <c r="I381" s="155" t="n">
        <v>50</v>
      </c>
    </row>
    <row r="382" customFormat="false" ht="14.25" hidden="false" customHeight="true" outlineLevel="0" collapsed="false">
      <c r="D382" s="153" t="n">
        <v>1000002670</v>
      </c>
      <c r="E382" s="154" t="s">
        <v>2499</v>
      </c>
      <c r="F382" s="153" t="s">
        <v>4727</v>
      </c>
      <c r="G382" s="153" t="s">
        <v>4728</v>
      </c>
      <c r="H382" s="153" t="s">
        <v>101</v>
      </c>
      <c r="I382" s="155" t="n">
        <v>75</v>
      </c>
    </row>
    <row r="383" customFormat="false" ht="14.25" hidden="false" customHeight="true" outlineLevel="0" collapsed="false">
      <c r="D383" s="153" t="n">
        <v>1000001947</v>
      </c>
      <c r="E383" s="154" t="s">
        <v>2513</v>
      </c>
      <c r="F383" s="153" t="s">
        <v>4727</v>
      </c>
      <c r="G383" s="153" t="s">
        <v>4729</v>
      </c>
      <c r="H383" s="153" t="s">
        <v>101</v>
      </c>
      <c r="I383" s="155" t="n">
        <v>150</v>
      </c>
    </row>
    <row r="384" customFormat="false" ht="14.25" hidden="false" customHeight="true" outlineLevel="0" collapsed="false">
      <c r="D384" s="153" t="n">
        <v>1000002632</v>
      </c>
      <c r="E384" s="154" t="s">
        <v>2533</v>
      </c>
      <c r="F384" s="153" t="s">
        <v>4727</v>
      </c>
      <c r="G384" s="153" t="s">
        <v>4729</v>
      </c>
      <c r="H384" s="153" t="s">
        <v>101</v>
      </c>
      <c r="I384" s="155" t="n">
        <v>40</v>
      </c>
    </row>
    <row r="385" customFormat="false" ht="14.25" hidden="false" customHeight="true" outlineLevel="0" collapsed="false">
      <c r="D385" s="153" t="n">
        <v>1000003020</v>
      </c>
      <c r="E385" s="154" t="s">
        <v>2535</v>
      </c>
      <c r="F385" s="153" t="s">
        <v>4727</v>
      </c>
      <c r="G385" s="153" t="s">
        <v>4728</v>
      </c>
      <c r="H385" s="153" t="s">
        <v>101</v>
      </c>
      <c r="I385" s="155" t="n">
        <v>60</v>
      </c>
    </row>
    <row r="386" customFormat="false" ht="14.25" hidden="false" customHeight="true" outlineLevel="0" collapsed="false">
      <c r="D386" s="153" t="n">
        <v>1000001920</v>
      </c>
      <c r="E386" s="154" t="s">
        <v>2515</v>
      </c>
      <c r="F386" s="153" t="s">
        <v>4727</v>
      </c>
      <c r="G386" s="153" t="s">
        <v>4729</v>
      </c>
      <c r="H386" s="153" t="s">
        <v>101</v>
      </c>
      <c r="I386" s="155" t="n">
        <v>125</v>
      </c>
    </row>
    <row r="387" customFormat="false" ht="14.25" hidden="false" customHeight="true" outlineLevel="0" collapsed="false">
      <c r="D387" s="153" t="n">
        <v>1000002558</v>
      </c>
      <c r="E387" s="154" t="s">
        <v>2531</v>
      </c>
      <c r="F387" s="153" t="s">
        <v>4727</v>
      </c>
      <c r="G387" s="153" t="s">
        <v>4729</v>
      </c>
      <c r="H387" s="153" t="s">
        <v>101</v>
      </c>
      <c r="I387" s="155" t="n">
        <v>100</v>
      </c>
    </row>
    <row r="388" customFormat="false" ht="14.25" hidden="false" customHeight="true" outlineLevel="0" collapsed="false">
      <c r="D388" s="153" t="n">
        <v>1000003721</v>
      </c>
      <c r="E388" s="154" t="s">
        <v>2545</v>
      </c>
      <c r="F388" s="153" t="s">
        <v>4727</v>
      </c>
      <c r="G388" s="153" t="s">
        <v>4729</v>
      </c>
      <c r="H388" s="153" t="s">
        <v>101</v>
      </c>
      <c r="I388" s="155" t="n">
        <v>75</v>
      </c>
    </row>
    <row r="389" customFormat="false" ht="14.25" hidden="false" customHeight="true" outlineLevel="0" collapsed="false">
      <c r="D389" s="153" t="n">
        <v>1000004077</v>
      </c>
      <c r="E389" s="154" t="s">
        <v>363</v>
      </c>
      <c r="F389" s="153" t="s">
        <v>4727</v>
      </c>
      <c r="G389" s="153" t="s">
        <v>4728</v>
      </c>
      <c r="H389" s="153" t="s">
        <v>101</v>
      </c>
      <c r="I389" s="155" t="n">
        <v>20</v>
      </c>
    </row>
    <row r="390" customFormat="false" ht="14.25" hidden="false" customHeight="true" outlineLevel="0" collapsed="false">
      <c r="D390" s="153" t="n">
        <v>1000003517</v>
      </c>
      <c r="E390" s="154" t="s">
        <v>2541</v>
      </c>
      <c r="F390" s="153" t="s">
        <v>4727</v>
      </c>
      <c r="G390" s="153" t="s">
        <v>4728</v>
      </c>
      <c r="H390" s="153" t="s">
        <v>101</v>
      </c>
      <c r="I390" s="155" t="n">
        <v>175</v>
      </c>
    </row>
    <row r="391" customFormat="false" ht="14.25" hidden="false" customHeight="true" outlineLevel="0" collapsed="false">
      <c r="D391" s="153" t="n">
        <v>1000003516</v>
      </c>
      <c r="E391" s="154" t="s">
        <v>2539</v>
      </c>
      <c r="F391" s="153" t="s">
        <v>4727</v>
      </c>
      <c r="G391" s="153" t="s">
        <v>4728</v>
      </c>
      <c r="H391" s="153" t="s">
        <v>101</v>
      </c>
      <c r="I391" s="155" t="n">
        <v>60</v>
      </c>
    </row>
    <row r="392" customFormat="false" ht="14.25" hidden="false" customHeight="true" outlineLevel="0" collapsed="false">
      <c r="D392" s="153" t="n">
        <v>1000001932</v>
      </c>
      <c r="E392" s="154" t="s">
        <v>2521</v>
      </c>
      <c r="F392" s="153" t="s">
        <v>4727</v>
      </c>
      <c r="G392" s="153" t="s">
        <v>4729</v>
      </c>
      <c r="H392" s="153" t="s">
        <v>101</v>
      </c>
      <c r="I392" s="155" t="n">
        <v>1200</v>
      </c>
    </row>
    <row r="393" customFormat="false" ht="14.25" hidden="false" customHeight="true" outlineLevel="0" collapsed="false">
      <c r="D393" s="153" t="n">
        <v>1000001951</v>
      </c>
      <c r="E393" s="154" t="s">
        <v>2525</v>
      </c>
      <c r="F393" s="153" t="s">
        <v>4727</v>
      </c>
      <c r="G393" s="153" t="s">
        <v>4729</v>
      </c>
      <c r="H393" s="153" t="s">
        <v>101</v>
      </c>
      <c r="I393" s="155" t="n">
        <v>300</v>
      </c>
    </row>
    <row r="394" customFormat="false" ht="14.25" hidden="false" customHeight="true" outlineLevel="0" collapsed="false">
      <c r="D394" s="153" t="n">
        <v>1000001928</v>
      </c>
      <c r="E394" s="154" t="s">
        <v>2511</v>
      </c>
      <c r="F394" s="153" t="s">
        <v>4727</v>
      </c>
      <c r="G394" s="153" t="s">
        <v>4728</v>
      </c>
      <c r="H394" s="153" t="s">
        <v>101</v>
      </c>
      <c r="I394" s="155" t="n">
        <v>200</v>
      </c>
    </row>
    <row r="395" customFormat="false" ht="14.25" hidden="false" customHeight="true" outlineLevel="0" collapsed="false">
      <c r="D395" s="153" t="n">
        <v>1000003310</v>
      </c>
      <c r="E395" s="154" t="s">
        <v>2537</v>
      </c>
      <c r="F395" s="153" t="s">
        <v>4727</v>
      </c>
      <c r="G395" s="153" t="s">
        <v>4729</v>
      </c>
      <c r="H395" s="153" t="s">
        <v>101</v>
      </c>
      <c r="I395" s="155" t="n">
        <v>250</v>
      </c>
    </row>
    <row r="396" customFormat="false" ht="14.25" hidden="false" customHeight="true" outlineLevel="0" collapsed="false">
      <c r="D396" s="153" t="n">
        <v>1000001910</v>
      </c>
      <c r="E396" s="154" t="s">
        <v>4730</v>
      </c>
      <c r="F396" s="153" t="s">
        <v>4727</v>
      </c>
      <c r="G396" s="153" t="s">
        <v>4728</v>
      </c>
      <c r="H396" s="153" t="s">
        <v>101</v>
      </c>
      <c r="I396" s="155" t="n">
        <v>75</v>
      </c>
    </row>
    <row r="397" customFormat="false" ht="14.25" hidden="false" customHeight="true" outlineLevel="0" collapsed="false">
      <c r="D397" s="153" t="n">
        <v>1000001914</v>
      </c>
      <c r="E397" s="154" t="s">
        <v>2507</v>
      </c>
      <c r="F397" s="153" t="s">
        <v>4727</v>
      </c>
      <c r="G397" s="153" t="s">
        <v>4728</v>
      </c>
      <c r="H397" s="153" t="s">
        <v>101</v>
      </c>
      <c r="I397" s="155" t="n">
        <v>20</v>
      </c>
    </row>
    <row r="398" customFormat="false" ht="14.25" hidden="false" customHeight="true" outlineLevel="0" collapsed="false">
      <c r="D398" s="153" t="n">
        <v>1000001916</v>
      </c>
      <c r="E398" s="154" t="s">
        <v>2505</v>
      </c>
      <c r="F398" s="153" t="s">
        <v>4727</v>
      </c>
      <c r="G398" s="153" t="s">
        <v>4728</v>
      </c>
      <c r="H398" s="153" t="s">
        <v>101</v>
      </c>
      <c r="I398" s="155" t="n">
        <v>100</v>
      </c>
    </row>
    <row r="399" customFormat="false" ht="14.25" hidden="false" customHeight="true" outlineLevel="0" collapsed="false">
      <c r="D399" s="153" t="n">
        <v>1000001918</v>
      </c>
      <c r="E399" s="154" t="s">
        <v>2517</v>
      </c>
      <c r="F399" s="153" t="s">
        <v>4727</v>
      </c>
      <c r="G399" s="153" t="s">
        <v>4728</v>
      </c>
      <c r="H399" s="153" t="s">
        <v>101</v>
      </c>
      <c r="I399" s="155" t="n">
        <v>100</v>
      </c>
    </row>
    <row r="400" customFormat="false" ht="14.25" hidden="false" customHeight="true" outlineLevel="0" collapsed="false">
      <c r="D400" s="153" t="n">
        <v>1000001923</v>
      </c>
      <c r="E400" s="154" t="s">
        <v>4288</v>
      </c>
      <c r="F400" s="153" t="s">
        <v>4727</v>
      </c>
      <c r="G400" s="153" t="s">
        <v>4728</v>
      </c>
      <c r="H400" s="153" t="s">
        <v>101</v>
      </c>
      <c r="I400" s="155" t="n">
        <v>125</v>
      </c>
    </row>
    <row r="401" customFormat="false" ht="14.25" hidden="false" customHeight="true" outlineLevel="0" collapsed="false">
      <c r="D401" s="153" t="n">
        <v>1000001931</v>
      </c>
      <c r="E401" s="154" t="s">
        <v>2519</v>
      </c>
      <c r="F401" s="153" t="s">
        <v>4727</v>
      </c>
      <c r="G401" s="153" t="s">
        <v>4729</v>
      </c>
      <c r="H401" s="153" t="s">
        <v>101</v>
      </c>
      <c r="I401" s="155" t="n">
        <v>100</v>
      </c>
    </row>
    <row r="402" customFormat="false" ht="14.25" hidden="false" customHeight="true" outlineLevel="0" collapsed="false">
      <c r="D402" s="153" t="n">
        <v>1000001917</v>
      </c>
      <c r="E402" s="154" t="s">
        <v>351</v>
      </c>
      <c r="F402" s="153" t="s">
        <v>4727</v>
      </c>
      <c r="G402" s="153" t="s">
        <v>4729</v>
      </c>
      <c r="H402" s="153" t="s">
        <v>101</v>
      </c>
      <c r="I402" s="155" t="n">
        <v>20</v>
      </c>
    </row>
    <row r="403" customFormat="false" ht="14.25" hidden="false" customHeight="true" outlineLevel="0" collapsed="false">
      <c r="D403" s="153" t="n">
        <v>1000001919</v>
      </c>
      <c r="E403" s="154" t="s">
        <v>4056</v>
      </c>
      <c r="F403" s="153" t="s">
        <v>4727</v>
      </c>
      <c r="G403" s="153" t="s">
        <v>4729</v>
      </c>
      <c r="H403" s="153" t="s">
        <v>101</v>
      </c>
      <c r="I403" s="155" t="n">
        <v>25</v>
      </c>
    </row>
    <row r="404" customFormat="false" ht="14.25" hidden="false" customHeight="true" outlineLevel="0" collapsed="false">
      <c r="D404" s="153" t="n">
        <v>1000002024</v>
      </c>
      <c r="E404" s="154" t="s">
        <v>357</v>
      </c>
      <c r="F404" s="153" t="s">
        <v>4727</v>
      </c>
      <c r="G404" s="153" t="s">
        <v>4729</v>
      </c>
      <c r="H404" s="153" t="s">
        <v>101</v>
      </c>
      <c r="I404" s="155" t="n">
        <v>300</v>
      </c>
    </row>
    <row r="405" customFormat="false" ht="14.25" hidden="false" customHeight="true" outlineLevel="0" collapsed="false">
      <c r="D405" s="153" t="n">
        <v>1000001922</v>
      </c>
      <c r="E405" s="154" t="s">
        <v>3930</v>
      </c>
      <c r="F405" s="153" t="s">
        <v>4727</v>
      </c>
      <c r="G405" s="153" t="s">
        <v>4728</v>
      </c>
      <c r="H405" s="153" t="s">
        <v>101</v>
      </c>
      <c r="I405" s="155" t="n">
        <v>100</v>
      </c>
    </row>
    <row r="406" customFormat="false" ht="14.25" hidden="false" customHeight="true" outlineLevel="0" collapsed="false">
      <c r="D406" s="153" t="n">
        <v>1000001924</v>
      </c>
      <c r="E406" s="154" t="s">
        <v>353</v>
      </c>
      <c r="F406" s="153" t="s">
        <v>4727</v>
      </c>
      <c r="G406" s="153" t="s">
        <v>4729</v>
      </c>
      <c r="H406" s="153" t="s">
        <v>101</v>
      </c>
      <c r="I406" s="155" t="n">
        <v>50</v>
      </c>
    </row>
    <row r="407" customFormat="false" ht="14.25" hidden="false" customHeight="true" outlineLevel="0" collapsed="false">
      <c r="D407" s="153" t="n">
        <v>1000002552</v>
      </c>
      <c r="E407" s="154" t="s">
        <v>2529</v>
      </c>
      <c r="F407" s="153" t="s">
        <v>4727</v>
      </c>
      <c r="G407" s="153" t="s">
        <v>4729</v>
      </c>
      <c r="H407" s="153" t="s">
        <v>101</v>
      </c>
      <c r="I407" s="155" t="n">
        <v>70</v>
      </c>
    </row>
    <row r="408" customFormat="false" ht="14.25" hidden="false" customHeight="true" outlineLevel="0" collapsed="false">
      <c r="D408" s="153" t="n">
        <v>1000001936</v>
      </c>
      <c r="E408" s="154" t="s">
        <v>4586</v>
      </c>
      <c r="F408" s="153" t="s">
        <v>4727</v>
      </c>
      <c r="G408" s="153" t="s">
        <v>4729</v>
      </c>
      <c r="H408" s="153" t="s">
        <v>101</v>
      </c>
      <c r="I408" s="155" t="n">
        <v>300</v>
      </c>
    </row>
    <row r="409" customFormat="false" ht="14.25" hidden="false" customHeight="true" outlineLevel="0" collapsed="false">
      <c r="D409" s="153" t="n">
        <v>1000001949</v>
      </c>
      <c r="E409" s="154" t="s">
        <v>4584</v>
      </c>
      <c r="F409" s="153" t="s">
        <v>4727</v>
      </c>
      <c r="G409" s="153" t="s">
        <v>4729</v>
      </c>
      <c r="H409" s="153" t="s">
        <v>101</v>
      </c>
      <c r="I409" s="155" t="n">
        <v>275</v>
      </c>
    </row>
    <row r="410" customFormat="false" ht="14.25" hidden="false" customHeight="true" outlineLevel="0" collapsed="false">
      <c r="D410" s="153" t="n">
        <v>1000001942</v>
      </c>
      <c r="E410" s="154" t="s">
        <v>2523</v>
      </c>
      <c r="F410" s="153" t="s">
        <v>4727</v>
      </c>
      <c r="G410" s="153" t="s">
        <v>4728</v>
      </c>
      <c r="H410" s="153" t="s">
        <v>101</v>
      </c>
      <c r="I410" s="155" t="n">
        <v>200</v>
      </c>
    </row>
    <row r="411" customFormat="false" ht="14.25" hidden="false" customHeight="true" outlineLevel="0" collapsed="false">
      <c r="D411" s="153" t="n">
        <v>1000002036</v>
      </c>
      <c r="E411" s="154" t="s">
        <v>2527</v>
      </c>
      <c r="F411" s="153" t="s">
        <v>4727</v>
      </c>
      <c r="G411" s="153" t="s">
        <v>4729</v>
      </c>
      <c r="H411" s="153" t="s">
        <v>101</v>
      </c>
      <c r="I411" s="155" t="n">
        <v>65</v>
      </c>
    </row>
    <row r="412" customFormat="false" ht="14.25" hidden="false" customHeight="true" outlineLevel="0" collapsed="false">
      <c r="D412" s="153" t="n">
        <v>1000001952</v>
      </c>
      <c r="E412" s="154" t="s">
        <v>2503</v>
      </c>
      <c r="F412" s="153" t="s">
        <v>4727</v>
      </c>
      <c r="G412" s="153" t="s">
        <v>4728</v>
      </c>
      <c r="H412" s="153" t="s">
        <v>101</v>
      </c>
      <c r="I412" s="155" t="n">
        <v>60</v>
      </c>
    </row>
    <row r="413" customFormat="false" ht="14.25" hidden="false" customHeight="true" outlineLevel="0" collapsed="false">
      <c r="D413" s="153" t="n">
        <v>1000002777</v>
      </c>
      <c r="E413" s="154" t="s">
        <v>3932</v>
      </c>
      <c r="F413" s="153" t="s">
        <v>4727</v>
      </c>
      <c r="G413" s="153" t="s">
        <v>4728</v>
      </c>
      <c r="H413" s="153" t="s">
        <v>101</v>
      </c>
      <c r="I413" s="155" t="n">
        <v>50</v>
      </c>
    </row>
    <row r="414" customFormat="false" ht="14.25" hidden="false" customHeight="true" outlineLevel="0" collapsed="false">
      <c r="D414" s="153" t="n">
        <v>1000003605</v>
      </c>
      <c r="E414" s="154" t="s">
        <v>1029</v>
      </c>
      <c r="F414" s="153" t="s">
        <v>4727</v>
      </c>
      <c r="G414" s="153" t="s">
        <v>4729</v>
      </c>
      <c r="H414" s="153" t="s">
        <v>101</v>
      </c>
      <c r="I414" s="155" t="n">
        <v>50</v>
      </c>
    </row>
    <row r="415" customFormat="false" ht="14.25" hidden="false" customHeight="true" outlineLevel="0" collapsed="false">
      <c r="D415" s="153" t="n">
        <v>1000003614</v>
      </c>
      <c r="E415" s="154" t="s">
        <v>2543</v>
      </c>
      <c r="F415" s="153" t="s">
        <v>4727</v>
      </c>
      <c r="G415" s="153" t="s">
        <v>4728</v>
      </c>
      <c r="H415" s="153" t="s">
        <v>101</v>
      </c>
      <c r="I415" s="155" t="n">
        <v>125</v>
      </c>
    </row>
    <row r="416" customFormat="false" ht="14.25" hidden="false" customHeight="true" outlineLevel="0" collapsed="false">
      <c r="D416" s="153" t="n">
        <v>1000003750</v>
      </c>
      <c r="E416" s="154" t="s">
        <v>4588</v>
      </c>
      <c r="F416" s="153" t="s">
        <v>4727</v>
      </c>
      <c r="G416" s="153" t="s">
        <v>4729</v>
      </c>
      <c r="H416" s="153" t="s">
        <v>101</v>
      </c>
      <c r="I416" s="155" t="n">
        <v>100</v>
      </c>
    </row>
    <row r="417" customFormat="false" ht="14.25" hidden="false" customHeight="true" outlineLevel="0" collapsed="false">
      <c r="D417" s="153" t="n">
        <v>1000003756</v>
      </c>
      <c r="E417" s="154" t="s">
        <v>2547</v>
      </c>
      <c r="F417" s="153" t="s">
        <v>4727</v>
      </c>
      <c r="G417" s="153" t="s">
        <v>4729</v>
      </c>
      <c r="H417" s="153" t="s">
        <v>101</v>
      </c>
      <c r="I417" s="155" t="n">
        <v>100</v>
      </c>
    </row>
    <row r="418" customFormat="false" ht="14.25" hidden="false" customHeight="true" outlineLevel="0" collapsed="false">
      <c r="D418" s="153" t="n">
        <v>1000003832</v>
      </c>
      <c r="E418" s="154" t="s">
        <v>4731</v>
      </c>
      <c r="F418" s="153" t="s">
        <v>4727</v>
      </c>
      <c r="G418" s="153" t="s">
        <v>4728</v>
      </c>
      <c r="H418" s="153" t="s">
        <v>101</v>
      </c>
      <c r="I418" s="155" t="n">
        <v>200</v>
      </c>
    </row>
    <row r="419" customFormat="false" ht="14.25" hidden="false" customHeight="true" outlineLevel="0" collapsed="false">
      <c r="D419" s="153" t="n">
        <v>1000003824</v>
      </c>
      <c r="E419" s="154" t="s">
        <v>481</v>
      </c>
      <c r="F419" s="153" t="s">
        <v>4727</v>
      </c>
      <c r="G419" s="153" t="s">
        <v>4728</v>
      </c>
      <c r="H419" s="153" t="s">
        <v>101</v>
      </c>
      <c r="I419" s="155" t="n">
        <v>50</v>
      </c>
    </row>
    <row r="420" customFormat="false" ht="14.25" hidden="false" customHeight="true" outlineLevel="0" collapsed="false">
      <c r="D420" s="153" t="n">
        <v>1000003866</v>
      </c>
      <c r="E420" s="154" t="s">
        <v>4732</v>
      </c>
      <c r="F420" s="153" t="s">
        <v>4727</v>
      </c>
      <c r="G420" s="153" t="s">
        <v>4728</v>
      </c>
      <c r="H420" s="153" t="s">
        <v>101</v>
      </c>
      <c r="I420" s="155" t="n">
        <v>200</v>
      </c>
    </row>
    <row r="421" customFormat="false" ht="14.25" hidden="false" customHeight="true" outlineLevel="0" collapsed="false">
      <c r="D421" s="153" t="n">
        <v>1000003886</v>
      </c>
      <c r="E421" s="154" t="s">
        <v>2549</v>
      </c>
      <c r="F421" s="153" t="s">
        <v>4727</v>
      </c>
      <c r="G421" s="153" t="s">
        <v>4728</v>
      </c>
      <c r="H421" s="153" t="s">
        <v>101</v>
      </c>
      <c r="I421" s="155" t="n">
        <v>25</v>
      </c>
    </row>
    <row r="422" customFormat="false" ht="14.25" hidden="false" customHeight="true" outlineLevel="0" collapsed="false">
      <c r="D422" s="153" t="n">
        <v>1000004009</v>
      </c>
      <c r="E422" s="154" t="s">
        <v>359</v>
      </c>
      <c r="F422" s="153" t="s">
        <v>4727</v>
      </c>
      <c r="G422" s="153" t="s">
        <v>4729</v>
      </c>
      <c r="H422" s="153" t="s">
        <v>101</v>
      </c>
      <c r="I422" s="155" t="n">
        <v>25</v>
      </c>
    </row>
    <row r="423" customFormat="false" ht="14.25" hidden="false" customHeight="true" outlineLevel="0" collapsed="false">
      <c r="D423" s="153" t="n">
        <v>1000004033</v>
      </c>
      <c r="E423" s="154" t="s">
        <v>361</v>
      </c>
      <c r="F423" s="153" t="s">
        <v>4727</v>
      </c>
      <c r="G423" s="153" t="s">
        <v>4728</v>
      </c>
      <c r="H423" s="153" t="s">
        <v>101</v>
      </c>
      <c r="I423" s="155" t="n">
        <v>50</v>
      </c>
    </row>
    <row r="424" customFormat="false" ht="14.25" hidden="false" customHeight="true" outlineLevel="0" collapsed="false">
      <c r="D424" s="153" t="n">
        <v>1000001249</v>
      </c>
      <c r="E424" s="154" t="s">
        <v>4554</v>
      </c>
      <c r="F424" s="153" t="s">
        <v>99</v>
      </c>
      <c r="G424" s="153" t="s">
        <v>4718</v>
      </c>
      <c r="H424" s="153" t="s">
        <v>91</v>
      </c>
      <c r="I424" s="155" t="n">
        <v>460</v>
      </c>
    </row>
    <row r="425" customFormat="false" ht="14.25" hidden="false" customHeight="true" outlineLevel="0" collapsed="false">
      <c r="D425" s="153" t="n">
        <v>1000001871</v>
      </c>
      <c r="E425" s="154" t="s">
        <v>4152</v>
      </c>
      <c r="F425" s="153" t="s">
        <v>4709</v>
      </c>
      <c r="G425" s="153" t="s">
        <v>4710</v>
      </c>
      <c r="H425" s="153" t="s">
        <v>98</v>
      </c>
      <c r="I425" s="155" t="n">
        <v>20</v>
      </c>
    </row>
    <row r="426" customFormat="false" ht="14.25" hidden="false" customHeight="true" outlineLevel="0" collapsed="false">
      <c r="D426" s="153" t="n">
        <v>1000004158</v>
      </c>
      <c r="E426" s="154" t="s">
        <v>2940</v>
      </c>
      <c r="F426" s="153" t="s">
        <v>4721</v>
      </c>
      <c r="G426" s="153" t="s">
        <v>4723</v>
      </c>
      <c r="H426" s="153" t="s">
        <v>103</v>
      </c>
      <c r="I426" s="155" t="n">
        <v>0</v>
      </c>
    </row>
    <row r="427" customFormat="false" ht="14.25" hidden="false" customHeight="true" outlineLevel="0" collapsed="false">
      <c r="D427" s="153" t="n">
        <v>1000001193</v>
      </c>
      <c r="E427" s="154" t="s">
        <v>4733</v>
      </c>
      <c r="F427" s="153" t="s">
        <v>112</v>
      </c>
      <c r="G427" s="153" t="s">
        <v>4690</v>
      </c>
      <c r="H427" s="153" t="s">
        <v>111</v>
      </c>
      <c r="I427" s="155" t="n">
        <v>25</v>
      </c>
    </row>
    <row r="428" customFormat="false" ht="14.25" hidden="false" customHeight="true" outlineLevel="0" collapsed="false">
      <c r="D428" s="153" t="n">
        <v>1000001462</v>
      </c>
      <c r="E428" s="154" t="s">
        <v>2819</v>
      </c>
      <c r="F428" s="153" t="s">
        <v>112</v>
      </c>
      <c r="G428" s="153" t="s">
        <v>4690</v>
      </c>
      <c r="H428" s="153" t="s">
        <v>111</v>
      </c>
      <c r="I428" s="155" t="n">
        <v>51</v>
      </c>
    </row>
    <row r="429" customFormat="false" ht="14.25" hidden="false" customHeight="true" outlineLevel="0" collapsed="false">
      <c r="D429" s="153" t="n">
        <v>1000001646</v>
      </c>
      <c r="E429" s="154" t="s">
        <v>4655</v>
      </c>
      <c r="F429" s="153" t="s">
        <v>123</v>
      </c>
      <c r="G429" s="153" t="s">
        <v>112</v>
      </c>
      <c r="H429" s="153" t="s">
        <v>122</v>
      </c>
      <c r="I429" s="155" t="n">
        <v>20</v>
      </c>
    </row>
    <row r="430" customFormat="false" ht="14.25" hidden="false" customHeight="true" outlineLevel="0" collapsed="false">
      <c r="D430" s="153" t="n">
        <v>1000001459</v>
      </c>
      <c r="E430" s="154" t="s">
        <v>2823</v>
      </c>
      <c r="F430" s="153" t="s">
        <v>112</v>
      </c>
      <c r="G430" s="153" t="s">
        <v>4688</v>
      </c>
      <c r="H430" s="153" t="s">
        <v>111</v>
      </c>
      <c r="I430" s="155" t="n">
        <v>0</v>
      </c>
    </row>
    <row r="431" customFormat="false" ht="14.25" hidden="false" customHeight="true" outlineLevel="0" collapsed="false">
      <c r="D431" s="153" t="n">
        <v>1000003658</v>
      </c>
      <c r="E431" s="154" t="s">
        <v>2497</v>
      </c>
      <c r="F431" s="153" t="s">
        <v>4709</v>
      </c>
      <c r="G431" s="153" t="s">
        <v>4710</v>
      </c>
      <c r="H431" s="153" t="s">
        <v>98</v>
      </c>
      <c r="I431" s="155" t="n">
        <v>0</v>
      </c>
    </row>
    <row r="432" customFormat="false" ht="14.25" hidden="false" customHeight="true" outlineLevel="0" collapsed="false">
      <c r="D432" s="153" t="n">
        <v>1000004150</v>
      </c>
      <c r="E432" s="154" t="s">
        <v>447</v>
      </c>
      <c r="F432" s="153" t="s">
        <v>4721</v>
      </c>
      <c r="G432" s="153" t="s">
        <v>4725</v>
      </c>
      <c r="H432" s="153" t="s">
        <v>103</v>
      </c>
      <c r="I432" s="155" t="n">
        <v>25</v>
      </c>
    </row>
    <row r="433" customFormat="false" ht="14.25" hidden="false" customHeight="true" outlineLevel="0" collapsed="false">
      <c r="D433" s="153" t="n">
        <v>1000002679</v>
      </c>
      <c r="E433" s="154" t="s">
        <v>365</v>
      </c>
      <c r="F433" s="153" t="s">
        <v>4721</v>
      </c>
      <c r="G433" s="153" t="s">
        <v>4722</v>
      </c>
      <c r="H433" s="153" t="s">
        <v>105</v>
      </c>
      <c r="I433" s="155" t="n">
        <v>25</v>
      </c>
    </row>
    <row r="434" customFormat="false" ht="14.25" hidden="false" customHeight="true" outlineLevel="0" collapsed="false">
      <c r="D434" s="153" t="n">
        <v>1000001156</v>
      </c>
      <c r="E434" s="154" t="s">
        <v>4637</v>
      </c>
      <c r="F434" s="153" t="s">
        <v>4697</v>
      </c>
      <c r="G434" s="153" t="s">
        <v>4699</v>
      </c>
      <c r="H434" s="153" t="s">
        <v>120</v>
      </c>
      <c r="I434" s="155" t="n">
        <v>0</v>
      </c>
    </row>
    <row r="435" customFormat="false" ht="14.25" hidden="false" customHeight="true" outlineLevel="0" collapsed="false">
      <c r="D435" s="153" t="n">
        <v>1000001184</v>
      </c>
      <c r="E435" s="154" t="s">
        <v>459</v>
      </c>
      <c r="F435" s="153" t="s">
        <v>4697</v>
      </c>
      <c r="G435" s="153" t="s">
        <v>4699</v>
      </c>
      <c r="H435" s="153" t="s">
        <v>120</v>
      </c>
      <c r="I435" s="155" t="n">
        <v>0</v>
      </c>
    </row>
    <row r="436" customFormat="false" ht="14.25" hidden="false" customHeight="true" outlineLevel="0" collapsed="false">
      <c r="D436" s="153" t="n">
        <v>1000001467</v>
      </c>
      <c r="E436" s="154" t="s">
        <v>4734</v>
      </c>
      <c r="F436" s="153" t="s">
        <v>112</v>
      </c>
      <c r="G436" s="153" t="s">
        <v>4688</v>
      </c>
      <c r="H436" s="153" t="s">
        <v>111</v>
      </c>
      <c r="I436" s="155" t="n">
        <v>0</v>
      </c>
    </row>
    <row r="437" customFormat="false" ht="14.25" hidden="false" customHeight="true" outlineLevel="0" collapsed="false">
      <c r="D437" s="153" t="n">
        <v>1000001476</v>
      </c>
      <c r="E437" s="154" t="s">
        <v>3531</v>
      </c>
      <c r="F437" s="153" t="s">
        <v>112</v>
      </c>
      <c r="G437" s="153" t="s">
        <v>4688</v>
      </c>
      <c r="H437" s="153" t="s">
        <v>111</v>
      </c>
      <c r="I437" s="155" t="n">
        <v>105</v>
      </c>
    </row>
    <row r="438" customFormat="false" ht="14.25" hidden="false" customHeight="true" outlineLevel="0" collapsed="false">
      <c r="D438" s="153" t="n">
        <v>1000001820</v>
      </c>
      <c r="E438" s="154" t="s">
        <v>383</v>
      </c>
      <c r="F438" s="153" t="s">
        <v>116</v>
      </c>
      <c r="G438" s="153" t="s">
        <v>4679</v>
      </c>
      <c r="H438" s="153" t="s">
        <v>117</v>
      </c>
      <c r="I438" s="155" t="n">
        <v>0</v>
      </c>
    </row>
    <row r="439" customFormat="false" ht="14.25" hidden="false" customHeight="true" outlineLevel="0" collapsed="false">
      <c r="D439" s="153" t="n">
        <v>1000001982</v>
      </c>
      <c r="E439" s="154" t="s">
        <v>494</v>
      </c>
      <c r="F439" s="153" t="s">
        <v>112</v>
      </c>
      <c r="G439" s="153" t="s">
        <v>4688</v>
      </c>
      <c r="H439" s="153" t="s">
        <v>111</v>
      </c>
      <c r="I439" s="155" t="n">
        <v>0</v>
      </c>
    </row>
    <row r="440" customFormat="false" ht="14.25" hidden="false" customHeight="true" outlineLevel="0" collapsed="false">
      <c r="D440" s="153" t="n">
        <v>1000002067</v>
      </c>
      <c r="E440" s="154" t="s">
        <v>4735</v>
      </c>
      <c r="F440" s="153" t="s">
        <v>116</v>
      </c>
      <c r="G440" s="153" t="s">
        <v>4679</v>
      </c>
      <c r="H440" s="153" t="s">
        <v>117</v>
      </c>
      <c r="I440" s="155" t="n">
        <v>0</v>
      </c>
    </row>
    <row r="441" customFormat="false" ht="14.25" hidden="false" customHeight="true" outlineLevel="0" collapsed="false">
      <c r="D441" s="153" t="n">
        <v>1000002545</v>
      </c>
      <c r="E441" s="154" t="s">
        <v>4736</v>
      </c>
      <c r="F441" s="153" t="s">
        <v>4683</v>
      </c>
      <c r="G441" s="153" t="s">
        <v>4685</v>
      </c>
      <c r="H441" s="153" t="s">
        <v>118</v>
      </c>
      <c r="I441" s="155" t="n">
        <v>0</v>
      </c>
    </row>
    <row r="442" customFormat="false" ht="14.25" hidden="false" customHeight="true" outlineLevel="0" collapsed="false">
      <c r="D442" s="153" t="n">
        <v>1000002637</v>
      </c>
      <c r="E442" s="154" t="s">
        <v>4076</v>
      </c>
      <c r="F442" s="153" t="s">
        <v>112</v>
      </c>
      <c r="G442" s="153" t="s">
        <v>4690</v>
      </c>
      <c r="H442" s="153" t="s">
        <v>111</v>
      </c>
      <c r="I442" s="155" t="n">
        <v>0</v>
      </c>
    </row>
    <row r="443" customFormat="false" ht="14.25" hidden="false" customHeight="true" outlineLevel="0" collapsed="false">
      <c r="D443" s="153" t="n">
        <v>1000001142</v>
      </c>
      <c r="E443" s="154" t="s">
        <v>4671</v>
      </c>
      <c r="F443" s="153" t="s">
        <v>99</v>
      </c>
      <c r="G443" s="153" t="s">
        <v>4718</v>
      </c>
      <c r="H443" s="153" t="s">
        <v>91</v>
      </c>
      <c r="I443" s="155" t="n">
        <v>50</v>
      </c>
    </row>
    <row r="444" customFormat="false" ht="14.25" hidden="false" customHeight="true" outlineLevel="0" collapsed="false">
      <c r="D444" s="153" t="n">
        <v>1000001868</v>
      </c>
      <c r="E444" s="154" t="s">
        <v>4737</v>
      </c>
      <c r="F444" s="153" t="s">
        <v>4709</v>
      </c>
      <c r="G444" s="153" t="s">
        <v>4710</v>
      </c>
      <c r="H444" s="153" t="s">
        <v>98</v>
      </c>
      <c r="I444" s="155" t="n">
        <v>0</v>
      </c>
    </row>
    <row r="445" customFormat="false" ht="14.25" hidden="false" customHeight="true" outlineLevel="0" collapsed="false">
      <c r="D445" s="153" t="n">
        <v>1000001902</v>
      </c>
      <c r="E445" s="154" t="s">
        <v>4738</v>
      </c>
      <c r="F445" s="153" t="s">
        <v>4709</v>
      </c>
      <c r="G445" s="153" t="s">
        <v>4710</v>
      </c>
      <c r="H445" s="153" t="s">
        <v>98</v>
      </c>
      <c r="I445" s="155" t="n">
        <v>0</v>
      </c>
    </row>
    <row r="446" customFormat="false" ht="14.25" hidden="false" customHeight="true" outlineLevel="0" collapsed="false">
      <c r="D446" s="153" t="n">
        <v>1000002770</v>
      </c>
      <c r="E446" s="154" t="s">
        <v>4562</v>
      </c>
      <c r="F446" s="153" t="s">
        <v>4707</v>
      </c>
      <c r="G446" s="153" t="s">
        <v>4713</v>
      </c>
      <c r="H446" s="153" t="s">
        <v>93</v>
      </c>
      <c r="I446" s="155" t="n">
        <v>0</v>
      </c>
    </row>
    <row r="447" customFormat="false" ht="14.25" hidden="false" customHeight="true" outlineLevel="0" collapsed="false">
      <c r="D447" s="153" t="n">
        <v>1000003210</v>
      </c>
      <c r="E447" s="154" t="s">
        <v>4739</v>
      </c>
      <c r="F447" s="153" t="s">
        <v>4709</v>
      </c>
      <c r="G447" s="153" t="s">
        <v>4710</v>
      </c>
      <c r="H447" s="153" t="s">
        <v>98</v>
      </c>
      <c r="I447" s="155" t="n">
        <v>0</v>
      </c>
    </row>
    <row r="448" customFormat="false" ht="14.25" hidden="false" customHeight="true" outlineLevel="0" collapsed="false">
      <c r="D448" s="153" t="n">
        <v>1000001487</v>
      </c>
      <c r="E448" s="154" t="s">
        <v>4610</v>
      </c>
      <c r="F448" s="153" t="s">
        <v>4691</v>
      </c>
      <c r="G448" s="153" t="s">
        <v>4694</v>
      </c>
      <c r="H448" s="153" t="s">
        <v>108</v>
      </c>
      <c r="I448" s="155" t="n">
        <v>30</v>
      </c>
    </row>
    <row r="449" customFormat="false" ht="14.25" hidden="false" customHeight="true" outlineLevel="0" collapsed="false">
      <c r="D449" s="153" t="n">
        <v>1000001671</v>
      </c>
      <c r="E449" s="154" t="s">
        <v>2785</v>
      </c>
      <c r="F449" s="153" t="s">
        <v>123</v>
      </c>
      <c r="G449" s="153" t="s">
        <v>112</v>
      </c>
      <c r="H449" s="153" t="s">
        <v>122</v>
      </c>
      <c r="I449" s="155" t="n">
        <v>20</v>
      </c>
    </row>
    <row r="450" customFormat="false" ht="14.25" hidden="false" customHeight="true" outlineLevel="0" collapsed="false">
      <c r="D450" s="153" t="n">
        <v>1000001732</v>
      </c>
      <c r="E450" s="154" t="s">
        <v>429</v>
      </c>
      <c r="F450" s="153" t="s">
        <v>112</v>
      </c>
      <c r="G450" s="153" t="s">
        <v>4687</v>
      </c>
      <c r="H450" s="153" t="s">
        <v>113</v>
      </c>
      <c r="I450" s="155" t="n">
        <v>0</v>
      </c>
    </row>
    <row r="451" customFormat="false" ht="14.25" hidden="false" customHeight="true" outlineLevel="0" collapsed="false">
      <c r="D451" s="153" t="n">
        <v>1000001809</v>
      </c>
      <c r="E451" s="154" t="s">
        <v>4617</v>
      </c>
      <c r="F451" s="153" t="s">
        <v>116</v>
      </c>
      <c r="G451" s="153" t="s">
        <v>4680</v>
      </c>
      <c r="H451" s="153" t="s">
        <v>115</v>
      </c>
      <c r="I451" s="155" t="n">
        <v>25</v>
      </c>
    </row>
    <row r="452" customFormat="false" ht="14.25" hidden="false" customHeight="true" outlineLevel="0" collapsed="false">
      <c r="D452" s="153" t="n">
        <v>1000002015</v>
      </c>
      <c r="E452" s="154" t="s">
        <v>4614</v>
      </c>
      <c r="F452" s="153" t="s">
        <v>4691</v>
      </c>
      <c r="G452" s="153" t="s">
        <v>4695</v>
      </c>
      <c r="H452" s="153" t="s">
        <v>108</v>
      </c>
      <c r="I452" s="155" t="n">
        <v>0</v>
      </c>
    </row>
    <row r="453" customFormat="false" ht="14.25" hidden="false" customHeight="true" outlineLevel="0" collapsed="false">
      <c r="D453" s="153" t="n">
        <v>1000002019</v>
      </c>
      <c r="E453" s="154" t="s">
        <v>4619</v>
      </c>
      <c r="F453" s="153" t="s">
        <v>116</v>
      </c>
      <c r="G453" s="153" t="s">
        <v>4680</v>
      </c>
      <c r="H453" s="153" t="s">
        <v>115</v>
      </c>
      <c r="I453" s="155" t="n">
        <v>0</v>
      </c>
    </row>
    <row r="454" customFormat="false" ht="14.25" hidden="false" customHeight="true" outlineLevel="0" collapsed="false">
      <c r="D454" s="153" t="n">
        <v>1000002528</v>
      </c>
      <c r="E454" s="154" t="s">
        <v>4640</v>
      </c>
      <c r="F454" s="153" t="s">
        <v>123</v>
      </c>
      <c r="G454" s="153" t="s">
        <v>112</v>
      </c>
      <c r="H454" s="153" t="s">
        <v>122</v>
      </c>
      <c r="I454" s="155" t="n">
        <v>0</v>
      </c>
    </row>
    <row r="455" customFormat="false" ht="14.25" hidden="false" customHeight="true" outlineLevel="0" collapsed="false">
      <c r="D455" s="153" t="n">
        <v>1000002793</v>
      </c>
      <c r="E455" s="154" t="s">
        <v>3653</v>
      </c>
      <c r="F455" s="153" t="s">
        <v>112</v>
      </c>
      <c r="G455" s="153" t="s">
        <v>4689</v>
      </c>
      <c r="H455" s="153" t="s">
        <v>113</v>
      </c>
      <c r="I455" s="155" t="n">
        <v>0</v>
      </c>
    </row>
    <row r="456" customFormat="false" ht="14.25" hidden="false" customHeight="true" outlineLevel="0" collapsed="false">
      <c r="D456" s="153" t="n">
        <v>1000002855</v>
      </c>
      <c r="E456" s="154" t="s">
        <v>4170</v>
      </c>
      <c r="F456" s="153" t="s">
        <v>112</v>
      </c>
      <c r="G456" s="153" t="s">
        <v>4687</v>
      </c>
      <c r="H456" s="153" t="s">
        <v>113</v>
      </c>
      <c r="I456" s="155" t="n">
        <v>20</v>
      </c>
    </row>
    <row r="457" customFormat="false" ht="14.25" hidden="false" customHeight="true" outlineLevel="0" collapsed="false">
      <c r="D457" s="153" t="n">
        <v>1000003206</v>
      </c>
      <c r="E457" s="154" t="s">
        <v>4740</v>
      </c>
      <c r="F457" s="153" t="s">
        <v>4691</v>
      </c>
      <c r="G457" s="153" t="s">
        <v>4695</v>
      </c>
      <c r="H457" s="153" t="s">
        <v>108</v>
      </c>
      <c r="I457" s="155" t="n">
        <v>0</v>
      </c>
    </row>
    <row r="458" customFormat="false" ht="14.25" hidden="false" customHeight="true" outlineLevel="0" collapsed="false">
      <c r="D458" s="153" t="n">
        <v>1000003405</v>
      </c>
      <c r="E458" s="154" t="s">
        <v>4648</v>
      </c>
      <c r="F458" s="153" t="s">
        <v>112</v>
      </c>
      <c r="G458" s="153" t="s">
        <v>4689</v>
      </c>
      <c r="H458" s="153" t="s">
        <v>113</v>
      </c>
      <c r="I458" s="155" t="n">
        <v>0</v>
      </c>
    </row>
    <row r="459" customFormat="false" ht="14.25" hidden="false" customHeight="true" outlineLevel="0" collapsed="false">
      <c r="D459" s="153" t="n">
        <v>1000001145</v>
      </c>
      <c r="E459" s="154" t="s">
        <v>4741</v>
      </c>
      <c r="F459" s="153" t="s">
        <v>4707</v>
      </c>
      <c r="G459" s="153" t="s">
        <v>4717</v>
      </c>
      <c r="H459" s="153" t="s">
        <v>93</v>
      </c>
      <c r="I459" s="155" t="n">
        <v>0</v>
      </c>
    </row>
    <row r="460" customFormat="false" ht="14.25" hidden="false" customHeight="true" outlineLevel="0" collapsed="false">
      <c r="D460" s="153" t="n">
        <v>1000001378</v>
      </c>
      <c r="E460" s="154" t="s">
        <v>4742</v>
      </c>
      <c r="F460" s="153" t="s">
        <v>4702</v>
      </c>
      <c r="G460" s="153" t="s">
        <v>4711</v>
      </c>
      <c r="H460" s="153" t="s">
        <v>4704</v>
      </c>
      <c r="I460" s="155" t="n">
        <v>0</v>
      </c>
    </row>
    <row r="461" customFormat="false" ht="14.25" hidden="false" customHeight="true" outlineLevel="0" collapsed="false">
      <c r="D461" s="153" t="n">
        <v>1000001380</v>
      </c>
      <c r="E461" s="154" t="s">
        <v>4606</v>
      </c>
      <c r="F461" s="153" t="s">
        <v>4702</v>
      </c>
      <c r="G461" s="153" t="s">
        <v>4705</v>
      </c>
      <c r="H461" s="153" t="s">
        <v>4704</v>
      </c>
      <c r="I461" s="155" t="n">
        <v>0</v>
      </c>
    </row>
    <row r="462" customFormat="false" ht="14.25" hidden="false" customHeight="true" outlineLevel="0" collapsed="false">
      <c r="D462" s="153" t="n">
        <v>1000001412</v>
      </c>
      <c r="E462" s="154" t="s">
        <v>4094</v>
      </c>
      <c r="F462" s="153" t="s">
        <v>4702</v>
      </c>
      <c r="G462" s="153" t="s">
        <v>4703</v>
      </c>
      <c r="H462" s="153" t="s">
        <v>4704</v>
      </c>
      <c r="I462" s="155" t="n">
        <v>0</v>
      </c>
    </row>
    <row r="463" customFormat="false" ht="14.25" hidden="false" customHeight="true" outlineLevel="0" collapsed="false">
      <c r="D463" s="153" t="n">
        <v>1000001424</v>
      </c>
      <c r="E463" s="154" t="s">
        <v>4572</v>
      </c>
      <c r="F463" s="153" t="s">
        <v>4707</v>
      </c>
      <c r="G463" s="153" t="s">
        <v>4714</v>
      </c>
      <c r="H463" s="153" t="s">
        <v>93</v>
      </c>
      <c r="I463" s="155" t="n">
        <v>0</v>
      </c>
    </row>
    <row r="464" customFormat="false" ht="14.25" hidden="false" customHeight="true" outlineLevel="0" collapsed="false">
      <c r="D464" s="153" t="n">
        <v>1000001432</v>
      </c>
      <c r="E464" s="154" t="s">
        <v>4566</v>
      </c>
      <c r="F464" s="153" t="s">
        <v>4702</v>
      </c>
      <c r="G464" s="153" t="s">
        <v>4703</v>
      </c>
      <c r="H464" s="153" t="s">
        <v>4704</v>
      </c>
      <c r="I464" s="155" t="n">
        <v>0</v>
      </c>
    </row>
    <row r="465" customFormat="false" ht="14.25" hidden="false" customHeight="true" outlineLevel="0" collapsed="false">
      <c r="D465" s="153" t="n">
        <v>1000001436</v>
      </c>
      <c r="E465" s="154" t="s">
        <v>3070</v>
      </c>
      <c r="F465" s="153" t="s">
        <v>4702</v>
      </c>
      <c r="G465" s="153" t="s">
        <v>4703</v>
      </c>
      <c r="H465" s="153" t="s">
        <v>4704</v>
      </c>
      <c r="I465" s="155" t="n">
        <v>0</v>
      </c>
    </row>
    <row r="466" customFormat="false" ht="14.25" hidden="false" customHeight="true" outlineLevel="0" collapsed="false">
      <c r="D466" s="153" t="n">
        <v>1000001440</v>
      </c>
      <c r="E466" s="154" t="s">
        <v>4568</v>
      </c>
      <c r="F466" s="153" t="s">
        <v>4702</v>
      </c>
      <c r="G466" s="153" t="s">
        <v>4703</v>
      </c>
      <c r="H466" s="153" t="s">
        <v>4704</v>
      </c>
      <c r="I466" s="155" t="n">
        <v>0</v>
      </c>
    </row>
    <row r="467" customFormat="false" ht="14.25" hidden="false" customHeight="true" outlineLevel="0" collapsed="false">
      <c r="D467" s="153" t="n">
        <v>1000001441</v>
      </c>
      <c r="E467" s="154" t="s">
        <v>343</v>
      </c>
      <c r="F467" s="153" t="s">
        <v>4702</v>
      </c>
      <c r="G467" s="153" t="s">
        <v>4703</v>
      </c>
      <c r="H467" s="153" t="s">
        <v>4704</v>
      </c>
      <c r="I467" s="155" t="n">
        <v>0</v>
      </c>
    </row>
    <row r="468" customFormat="false" ht="14.25" hidden="false" customHeight="true" outlineLevel="0" collapsed="false">
      <c r="D468" s="153" t="n">
        <v>1000001442</v>
      </c>
      <c r="E468" s="154" t="s">
        <v>4570</v>
      </c>
      <c r="F468" s="153" t="s">
        <v>4702</v>
      </c>
      <c r="G468" s="153" t="s">
        <v>4703</v>
      </c>
      <c r="H468" s="153" t="s">
        <v>4704</v>
      </c>
      <c r="I468" s="155" t="n">
        <v>0</v>
      </c>
    </row>
    <row r="469" customFormat="false" ht="14.25" hidden="false" customHeight="true" outlineLevel="0" collapsed="false">
      <c r="D469" s="153" t="n">
        <v>1000002042</v>
      </c>
      <c r="E469" s="154" t="s">
        <v>4743</v>
      </c>
      <c r="F469" s="153" t="s">
        <v>4702</v>
      </c>
      <c r="G469" s="153" t="s">
        <v>4711</v>
      </c>
      <c r="H469" s="153" t="s">
        <v>4704</v>
      </c>
      <c r="I469" s="155" t="n">
        <v>0</v>
      </c>
    </row>
    <row r="470" customFormat="false" ht="14.25" hidden="false" customHeight="true" outlineLevel="0" collapsed="false">
      <c r="D470" s="153" t="n">
        <v>1000002804</v>
      </c>
      <c r="E470" s="154" t="s">
        <v>4744</v>
      </c>
      <c r="F470" s="153" t="s">
        <v>4702</v>
      </c>
      <c r="G470" s="153" t="s">
        <v>4703</v>
      </c>
      <c r="H470" s="153" t="s">
        <v>4704</v>
      </c>
      <c r="I470" s="155" t="n">
        <v>0</v>
      </c>
    </row>
    <row r="471" customFormat="false" ht="14.25" hidden="false" customHeight="true" outlineLevel="0" collapsed="false">
      <c r="D471" s="153" t="n">
        <v>1000003343</v>
      </c>
      <c r="E471" s="154" t="s">
        <v>4745</v>
      </c>
      <c r="F471" s="153" t="s">
        <v>92</v>
      </c>
      <c r="G471" s="153" t="s">
        <v>4716</v>
      </c>
      <c r="H471" s="153" t="s">
        <v>4715</v>
      </c>
      <c r="I471" s="155" t="n">
        <v>0</v>
      </c>
    </row>
    <row r="472" customFormat="false" ht="14.25" hidden="false" customHeight="true" outlineLevel="0" collapsed="false">
      <c r="D472" s="153" t="n">
        <v>1000003406</v>
      </c>
      <c r="E472" s="154" t="s">
        <v>4746</v>
      </c>
      <c r="F472" s="153" t="s">
        <v>4707</v>
      </c>
      <c r="G472" s="153" t="s">
        <v>4714</v>
      </c>
      <c r="H472" s="153" t="s">
        <v>93</v>
      </c>
      <c r="I472" s="155" t="n">
        <v>0</v>
      </c>
    </row>
    <row r="473" customFormat="false" ht="14.25" hidden="false" customHeight="true" outlineLevel="0" collapsed="false">
      <c r="D473" s="153" t="n">
        <v>1000001328</v>
      </c>
      <c r="E473" s="154" t="s">
        <v>4592</v>
      </c>
      <c r="F473" s="153" t="s">
        <v>4721</v>
      </c>
      <c r="G473" s="153" t="s">
        <v>4723</v>
      </c>
      <c r="H473" s="153" t="s">
        <v>103</v>
      </c>
      <c r="I473" s="155" t="n">
        <v>10</v>
      </c>
    </row>
    <row r="474" customFormat="false" ht="14.25" hidden="false" customHeight="true" outlineLevel="0" collapsed="false">
      <c r="D474" s="153" t="n">
        <v>1000002023</v>
      </c>
      <c r="E474" s="154" t="s">
        <v>3551</v>
      </c>
      <c r="F474" s="153" t="s">
        <v>4721</v>
      </c>
      <c r="G474" s="153" t="s">
        <v>4722</v>
      </c>
      <c r="H474" s="153" t="s">
        <v>105</v>
      </c>
      <c r="I474" s="155" t="n">
        <v>0</v>
      </c>
    </row>
    <row r="475" customFormat="false" ht="14.25" hidden="false" customHeight="true" outlineLevel="0" collapsed="false">
      <c r="D475" s="153" t="n">
        <v>1000002858</v>
      </c>
      <c r="E475" s="154" t="s">
        <v>4602</v>
      </c>
      <c r="F475" s="153" t="s">
        <v>4721</v>
      </c>
      <c r="G475" s="153" t="s">
        <v>4722</v>
      </c>
      <c r="H475" s="153" t="s">
        <v>105</v>
      </c>
      <c r="I475" s="155" t="n">
        <v>0</v>
      </c>
    </row>
    <row r="476" customFormat="false" ht="14.25" hidden="false" customHeight="true" outlineLevel="0" collapsed="false">
      <c r="D476" s="153" t="n">
        <v>1000002860</v>
      </c>
      <c r="E476" s="154" t="s">
        <v>4747</v>
      </c>
      <c r="F476" s="153" t="s">
        <v>4721</v>
      </c>
      <c r="G476" s="153" t="s">
        <v>4723</v>
      </c>
      <c r="H476" s="153" t="s">
        <v>103</v>
      </c>
      <c r="I476" s="155" t="n">
        <v>0</v>
      </c>
    </row>
    <row r="477" customFormat="false" ht="14.25" hidden="false" customHeight="true" outlineLevel="0" collapsed="false">
      <c r="D477" s="153" t="n">
        <v>1000003512</v>
      </c>
      <c r="E477" s="154" t="s">
        <v>4578</v>
      </c>
      <c r="F477" s="153" t="s">
        <v>4702</v>
      </c>
      <c r="G477" s="153" t="s">
        <v>4703</v>
      </c>
      <c r="H477" s="153" t="s">
        <v>4704</v>
      </c>
      <c r="I477" s="155" t="n">
        <v>0</v>
      </c>
    </row>
    <row r="478" customFormat="false" ht="14.25" hidden="false" customHeight="true" outlineLevel="0" collapsed="false">
      <c r="D478" s="153" t="n">
        <v>1000003528</v>
      </c>
      <c r="E478" s="154" t="s">
        <v>4748</v>
      </c>
      <c r="F478" s="153" t="s">
        <v>4702</v>
      </c>
      <c r="G478" s="153" t="s">
        <v>4705</v>
      </c>
      <c r="H478" s="153" t="s">
        <v>4704</v>
      </c>
      <c r="I478" s="155" t="n">
        <v>0</v>
      </c>
    </row>
    <row r="479" customFormat="false" ht="14.25" hidden="false" customHeight="true" outlineLevel="0" collapsed="false">
      <c r="D479" s="153" t="n">
        <v>1000003534</v>
      </c>
      <c r="E479" s="154" t="s">
        <v>4635</v>
      </c>
      <c r="F479" s="153" t="s">
        <v>4683</v>
      </c>
      <c r="G479" s="153" t="s">
        <v>4685</v>
      </c>
      <c r="H479" s="153" t="s">
        <v>118</v>
      </c>
      <c r="I479" s="155" t="n">
        <v>0</v>
      </c>
    </row>
    <row r="480" customFormat="false" ht="14.25" hidden="false" customHeight="true" outlineLevel="0" collapsed="false">
      <c r="D480" s="153" t="n">
        <v>1000003550</v>
      </c>
      <c r="E480" s="154" t="s">
        <v>4582</v>
      </c>
      <c r="F480" s="153" t="s">
        <v>4709</v>
      </c>
      <c r="G480" s="153" t="s">
        <v>4712</v>
      </c>
      <c r="H480" s="153" t="s">
        <v>98</v>
      </c>
      <c r="I480" s="155" t="n">
        <v>0</v>
      </c>
    </row>
    <row r="481" customFormat="false" ht="14.25" hidden="false" customHeight="true" outlineLevel="0" collapsed="false">
      <c r="D481" s="153" t="n">
        <v>1000003804</v>
      </c>
      <c r="E481" s="154" t="s">
        <v>3581</v>
      </c>
      <c r="F481" s="153" t="s">
        <v>116</v>
      </c>
      <c r="G481" s="153" t="s">
        <v>4679</v>
      </c>
      <c r="H481" s="153" t="s">
        <v>117</v>
      </c>
      <c r="I481" s="155" t="n">
        <v>0</v>
      </c>
    </row>
    <row r="482" customFormat="false" ht="14.25" hidden="false" customHeight="true" outlineLevel="0" collapsed="false">
      <c r="D482" s="153" t="n">
        <v>1000001937</v>
      </c>
      <c r="E482" s="154" t="s">
        <v>4749</v>
      </c>
      <c r="F482" s="153" t="s">
        <v>4727</v>
      </c>
      <c r="G482" s="153" t="s">
        <v>4728</v>
      </c>
      <c r="H482" s="153" t="s">
        <v>101</v>
      </c>
      <c r="I482" s="155" t="n">
        <v>0</v>
      </c>
    </row>
    <row r="483" customFormat="false" ht="14.25" hidden="false" customHeight="true" outlineLevel="0" collapsed="false">
      <c r="D483" s="153" t="n">
        <v>1000003880</v>
      </c>
      <c r="E483" s="154" t="s">
        <v>4627</v>
      </c>
      <c r="F483" s="153" t="s">
        <v>116</v>
      </c>
      <c r="G483" s="153" t="s">
        <v>4682</v>
      </c>
      <c r="H483" s="153" t="s">
        <v>117</v>
      </c>
      <c r="I483" s="155" t="n">
        <v>0</v>
      </c>
    </row>
    <row r="484" customFormat="false" ht="14.25" hidden="false" customHeight="true" outlineLevel="0" collapsed="false">
      <c r="D484" s="153" t="n">
        <v>1000001723</v>
      </c>
      <c r="E484" s="154" t="s">
        <v>4646</v>
      </c>
      <c r="F484" s="153" t="s">
        <v>112</v>
      </c>
      <c r="G484" s="153" t="s">
        <v>4687</v>
      </c>
      <c r="H484" s="153" t="s">
        <v>113</v>
      </c>
      <c r="I484" s="155" t="n">
        <v>0</v>
      </c>
    </row>
    <row r="485" customFormat="false" ht="14.25" hidden="false" customHeight="true" outlineLevel="0" collapsed="false">
      <c r="D485" s="153" t="n">
        <v>1000003985</v>
      </c>
      <c r="E485" s="154" t="s">
        <v>4564</v>
      </c>
      <c r="F485" s="153" t="s">
        <v>99</v>
      </c>
      <c r="G485" s="153" t="s">
        <v>4718</v>
      </c>
      <c r="H485" s="153" t="s">
        <v>91</v>
      </c>
      <c r="I485" s="155" t="n">
        <v>0</v>
      </c>
    </row>
    <row r="486" customFormat="false" ht="14.25" hidden="false" customHeight="true" outlineLevel="0" collapsed="false">
      <c r="D486" s="153" t="n">
        <v>1000004041</v>
      </c>
      <c r="E486" s="154" t="s">
        <v>4623</v>
      </c>
      <c r="F486" s="153" t="s">
        <v>116</v>
      </c>
      <c r="G486" s="153" t="s">
        <v>4680</v>
      </c>
      <c r="H486" s="153" t="s">
        <v>115</v>
      </c>
      <c r="I486" s="155" t="n">
        <v>0</v>
      </c>
    </row>
    <row r="487" customFormat="false" ht="14.25" hidden="false" customHeight="true" outlineLevel="0" collapsed="false">
      <c r="D487" s="153" t="n">
        <v>1000002018</v>
      </c>
      <c r="E487" s="154" t="s">
        <v>3237</v>
      </c>
      <c r="F487" s="153" t="s">
        <v>4721</v>
      </c>
      <c r="G487" s="153" t="s">
        <v>4722</v>
      </c>
      <c r="H487" s="153" t="s">
        <v>105</v>
      </c>
      <c r="I487" s="155" t="n">
        <v>25</v>
      </c>
    </row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6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56" t="s">
        <v>4750</v>
      </c>
      <c r="B1" s="156" t="s">
        <v>3721</v>
      </c>
    </row>
    <row r="2" customFormat="false" ht="15" hidden="false" customHeight="false" outlineLevel="0" collapsed="false">
      <c r="A2" s="0" t="n">
        <v>1000000638</v>
      </c>
      <c r="B2" s="157" t="n">
        <v>116.666666666667</v>
      </c>
    </row>
    <row r="3" customFormat="false" ht="15" hidden="false" customHeight="false" outlineLevel="0" collapsed="false">
      <c r="A3" s="0" t="n">
        <v>1000000671</v>
      </c>
      <c r="B3" s="157" t="n">
        <v>3.33333333333333</v>
      </c>
    </row>
    <row r="4" customFormat="false" ht="15" hidden="false" customHeight="false" outlineLevel="0" collapsed="false">
      <c r="A4" s="0" t="n">
        <v>1000000673</v>
      </c>
      <c r="B4" s="157" t="n">
        <v>1647.58333333333</v>
      </c>
    </row>
    <row r="5" customFormat="false" ht="15" hidden="false" customHeight="false" outlineLevel="0" collapsed="false">
      <c r="A5" s="0" t="n">
        <v>1000000669</v>
      </c>
      <c r="B5" s="157" t="n">
        <v>29.3333333333333</v>
      </c>
    </row>
    <row r="6" customFormat="false" ht="15" hidden="false" customHeight="false" outlineLevel="0" collapsed="false">
      <c r="A6" s="0" t="n">
        <v>1000000668</v>
      </c>
      <c r="B6" s="157" t="n">
        <v>10.8333333333333</v>
      </c>
    </row>
    <row r="7" customFormat="false" ht="15" hidden="false" customHeight="false" outlineLevel="0" collapsed="false">
      <c r="A7" s="0" t="n">
        <v>1000000665</v>
      </c>
      <c r="B7" s="157" t="n">
        <v>378.333333333333</v>
      </c>
    </row>
    <row r="8" customFormat="false" ht="15" hidden="false" customHeight="false" outlineLevel="0" collapsed="false">
      <c r="A8" s="0" t="n">
        <v>1000000653</v>
      </c>
      <c r="B8" s="157" t="n">
        <v>51.6666666666667</v>
      </c>
    </row>
    <row r="9" customFormat="false" ht="15" hidden="false" customHeight="false" outlineLevel="0" collapsed="false">
      <c r="A9" s="0" t="n">
        <v>1000000634</v>
      </c>
      <c r="B9" s="157" t="n">
        <v>158.333333333333</v>
      </c>
    </row>
    <row r="10" customFormat="false" ht="15" hidden="false" customHeight="false" outlineLevel="0" collapsed="false">
      <c r="A10" s="0" t="n">
        <v>1000000654</v>
      </c>
      <c r="B10" s="157" t="n">
        <v>116.166666666667</v>
      </c>
    </row>
    <row r="11" customFormat="false" ht="15" hidden="false" customHeight="false" outlineLevel="0" collapsed="false">
      <c r="A11" s="0" t="n">
        <v>1000000655</v>
      </c>
      <c r="B11" s="157" t="n">
        <v>23.3333333333333</v>
      </c>
    </row>
    <row r="12" customFormat="false" ht="15" hidden="false" customHeight="false" outlineLevel="0" collapsed="false">
      <c r="A12" s="0" t="n">
        <v>1000000633</v>
      </c>
      <c r="B12" s="157" t="n">
        <v>165.25</v>
      </c>
    </row>
    <row r="13" customFormat="false" ht="15" hidden="false" customHeight="false" outlineLevel="0" collapsed="false">
      <c r="A13" s="0" t="n">
        <v>1000000672</v>
      </c>
      <c r="B13" s="157" t="n">
        <v>41.75</v>
      </c>
    </row>
    <row r="14" customFormat="false" ht="15" hidden="false" customHeight="false" outlineLevel="0" collapsed="false">
      <c r="A14" s="0" t="n">
        <v>1000000657</v>
      </c>
      <c r="B14" s="157" t="n">
        <v>6.66666666666667</v>
      </c>
    </row>
    <row r="15" customFormat="false" ht="15" hidden="false" customHeight="false" outlineLevel="0" collapsed="false">
      <c r="A15" s="0" t="n">
        <v>1000000647</v>
      </c>
      <c r="B15" s="157" t="n">
        <v>26.6666666666667</v>
      </c>
    </row>
    <row r="16" customFormat="false" ht="15" hidden="false" customHeight="false" outlineLevel="0" collapsed="false">
      <c r="A16" s="0" t="n">
        <v>1000000667</v>
      </c>
      <c r="B16" s="157" t="n">
        <v>106.666666666667</v>
      </c>
    </row>
    <row r="17" customFormat="false" ht="15" hidden="false" customHeight="false" outlineLevel="0" collapsed="false">
      <c r="A17" s="0" t="n">
        <v>1000000661</v>
      </c>
      <c r="B17" s="157" t="n">
        <v>282.166666666667</v>
      </c>
    </row>
    <row r="18" customFormat="false" ht="15" hidden="false" customHeight="false" outlineLevel="0" collapsed="false">
      <c r="A18" s="0" t="n">
        <v>1000000646</v>
      </c>
      <c r="B18" s="157" t="n">
        <v>202.333333333333</v>
      </c>
    </row>
    <row r="19" customFormat="false" ht="15" hidden="false" customHeight="false" outlineLevel="0" collapsed="false">
      <c r="A19" s="0" t="n">
        <v>1000000670</v>
      </c>
      <c r="B19" s="157" t="n">
        <v>460</v>
      </c>
    </row>
    <row r="20" customFormat="false" ht="15" hidden="false" customHeight="false" outlineLevel="0" collapsed="false">
      <c r="A20" s="0" t="n">
        <v>1000000659</v>
      </c>
      <c r="B20" s="157" t="n">
        <v>10.8333333333333</v>
      </c>
    </row>
    <row r="21" customFormat="false" ht="15" hidden="false" customHeight="false" outlineLevel="0" collapsed="false">
      <c r="A21" s="0" t="n">
        <v>1000000637</v>
      </c>
      <c r="B21" s="157" t="n">
        <v>116.666666666667</v>
      </c>
    </row>
    <row r="22" customFormat="false" ht="15" hidden="false" customHeight="false" outlineLevel="0" collapsed="false">
      <c r="A22" s="0" t="n">
        <v>1000000666</v>
      </c>
      <c r="B22" s="157" t="n">
        <v>429.666666666667</v>
      </c>
    </row>
    <row r="23" customFormat="false" ht="15" hidden="false" customHeight="false" outlineLevel="0" collapsed="false">
      <c r="A23" s="0" t="n">
        <v>1000000658</v>
      </c>
      <c r="B23" s="157" t="n">
        <v>963.833333333333</v>
      </c>
    </row>
    <row r="24" customFormat="false" ht="15" hidden="false" customHeight="false" outlineLevel="0" collapsed="false">
      <c r="A24" s="0" t="n">
        <v>1000001037</v>
      </c>
      <c r="B24" s="157" t="n">
        <v>3191.39166666667</v>
      </c>
    </row>
    <row r="25" customFormat="false" ht="15" hidden="false" customHeight="false" outlineLevel="0" collapsed="false">
      <c r="A25" s="0" t="n">
        <v>1000001042</v>
      </c>
      <c r="B25" s="157" t="n">
        <v>8.66666666666667</v>
      </c>
    </row>
    <row r="26" customFormat="false" ht="15" hidden="false" customHeight="false" outlineLevel="0" collapsed="false">
      <c r="A26" s="0" t="n">
        <v>1000001032</v>
      </c>
      <c r="B26" s="157" t="n">
        <v>25</v>
      </c>
    </row>
    <row r="27" customFormat="false" ht="15" hidden="false" customHeight="false" outlineLevel="0" collapsed="false">
      <c r="A27" s="0" t="n">
        <v>1000001035</v>
      </c>
      <c r="B27" s="157" t="n">
        <v>92.1666666666667</v>
      </c>
    </row>
    <row r="28" customFormat="false" ht="15" hidden="false" customHeight="false" outlineLevel="0" collapsed="false">
      <c r="A28" s="0" t="n">
        <v>1000001033</v>
      </c>
      <c r="B28" s="157" t="n">
        <v>196.833333333333</v>
      </c>
    </row>
    <row r="29" customFormat="false" ht="15" hidden="false" customHeight="false" outlineLevel="0" collapsed="false">
      <c r="A29" s="0" t="n">
        <v>1000001043</v>
      </c>
      <c r="B29" s="157" t="n">
        <v>225</v>
      </c>
    </row>
    <row r="30" customFormat="false" ht="15" hidden="false" customHeight="false" outlineLevel="0" collapsed="false">
      <c r="A30" s="0" t="n">
        <v>1000001036</v>
      </c>
      <c r="B30" s="157" t="n">
        <v>47.8333333333333</v>
      </c>
    </row>
    <row r="31" customFormat="false" ht="15" hidden="false" customHeight="false" outlineLevel="0" collapsed="false">
      <c r="A31" s="0" t="n">
        <v>1000001041</v>
      </c>
      <c r="B31" s="157" t="n">
        <v>37.8333333333333</v>
      </c>
    </row>
    <row r="32" customFormat="false" ht="15" hidden="false" customHeight="false" outlineLevel="0" collapsed="false">
      <c r="A32" s="0" t="n">
        <v>1000001034</v>
      </c>
      <c r="B32" s="157" t="n">
        <v>170</v>
      </c>
    </row>
    <row r="33" customFormat="false" ht="15" hidden="false" customHeight="false" outlineLevel="0" collapsed="false">
      <c r="A33" s="0" t="n">
        <v>1000001038</v>
      </c>
      <c r="B33" s="157" t="n">
        <v>45.1666666666667</v>
      </c>
    </row>
    <row r="34" customFormat="false" ht="15" hidden="false" customHeight="false" outlineLevel="0" collapsed="false">
      <c r="A34" s="0" t="n">
        <v>1000002624</v>
      </c>
      <c r="B34" s="157" t="n">
        <v>21.6666666666667</v>
      </c>
    </row>
    <row r="35" customFormat="false" ht="15" hidden="false" customHeight="false" outlineLevel="0" collapsed="false">
      <c r="A35" s="0" t="n">
        <v>1000002728</v>
      </c>
      <c r="B35" s="157" t="n">
        <v>3.33333333333333</v>
      </c>
    </row>
    <row r="36" customFormat="false" ht="15" hidden="false" customHeight="false" outlineLevel="0" collapsed="false">
      <c r="A36" s="0" t="n">
        <v>1000002750</v>
      </c>
      <c r="B36" s="157" t="n">
        <v>90</v>
      </c>
    </row>
    <row r="37" customFormat="false" ht="15" hidden="false" customHeight="false" outlineLevel="0" collapsed="false">
      <c r="A37" s="0" t="n">
        <v>1000002818</v>
      </c>
      <c r="B37" s="157" t="n">
        <v>34.3333333333333</v>
      </c>
    </row>
    <row r="38" customFormat="false" ht="15" hidden="false" customHeight="false" outlineLevel="0" collapsed="false">
      <c r="A38" s="0" t="n">
        <v>1000002960</v>
      </c>
      <c r="B38" s="157" t="n">
        <v>200</v>
      </c>
    </row>
    <row r="39" customFormat="false" ht="15" hidden="false" customHeight="false" outlineLevel="0" collapsed="false">
      <c r="A39" s="0" t="n">
        <v>1000003133</v>
      </c>
      <c r="B39" s="157" t="n">
        <v>28.8333333333333</v>
      </c>
    </row>
    <row r="40" customFormat="false" ht="15" hidden="false" customHeight="false" outlineLevel="0" collapsed="false">
      <c r="A40" s="0" t="n">
        <v>1000003202</v>
      </c>
      <c r="B40" s="157" t="n">
        <v>33.3333333333333</v>
      </c>
    </row>
    <row r="41" customFormat="false" ht="15" hidden="false" customHeight="false" outlineLevel="0" collapsed="false">
      <c r="A41" s="0" t="n">
        <v>1000003200</v>
      </c>
      <c r="B41" s="157" t="n">
        <v>95</v>
      </c>
    </row>
    <row r="42" customFormat="false" ht="15" hidden="false" customHeight="false" outlineLevel="0" collapsed="false">
      <c r="A42" s="0" t="n">
        <v>1000003243</v>
      </c>
      <c r="B42" s="157" t="n">
        <v>15.8333333333333</v>
      </c>
    </row>
    <row r="43" customFormat="false" ht="15" hidden="false" customHeight="false" outlineLevel="0" collapsed="false">
      <c r="A43" s="0" t="n">
        <v>1000003314</v>
      </c>
      <c r="B43" s="157" t="n">
        <v>25.8333333333333</v>
      </c>
    </row>
    <row r="44" customFormat="false" ht="15" hidden="false" customHeight="false" outlineLevel="0" collapsed="false">
      <c r="A44" s="0" t="n">
        <v>1000003488</v>
      </c>
      <c r="B44" s="157" t="n">
        <v>560</v>
      </c>
    </row>
    <row r="45" customFormat="false" ht="15" hidden="false" customHeight="false" outlineLevel="0" collapsed="false">
      <c r="A45" s="0" t="n">
        <v>1000003532</v>
      </c>
      <c r="B45" s="157" t="n">
        <v>30</v>
      </c>
    </row>
    <row r="46" customFormat="false" ht="15" hidden="false" customHeight="false" outlineLevel="0" collapsed="false">
      <c r="A46" s="0" t="n">
        <v>1000003527</v>
      </c>
      <c r="B46" s="157" t="n">
        <v>22.5</v>
      </c>
    </row>
    <row r="47" customFormat="false" ht="15" hidden="false" customHeight="false" outlineLevel="0" collapsed="false">
      <c r="A47" s="0" t="n">
        <v>1000003545</v>
      </c>
      <c r="B47" s="157" t="n">
        <v>26.6666666666667</v>
      </c>
    </row>
    <row r="48" customFormat="false" ht="15" hidden="false" customHeight="false" outlineLevel="0" collapsed="false">
      <c r="A48" s="0" t="n">
        <v>1000003549</v>
      </c>
      <c r="B48" s="157" t="n">
        <v>26.6666666666667</v>
      </c>
    </row>
    <row r="49" customFormat="false" ht="15" hidden="false" customHeight="false" outlineLevel="0" collapsed="false">
      <c r="A49" s="0" t="n">
        <v>1000003596</v>
      </c>
      <c r="B49" s="157" t="n">
        <v>11.6666666666667</v>
      </c>
    </row>
    <row r="50" customFormat="false" ht="15" hidden="false" customHeight="false" outlineLevel="0" collapsed="false">
      <c r="A50" s="0" t="n">
        <v>1000003607</v>
      </c>
      <c r="B50" s="157" t="n">
        <v>16.4166666666667</v>
      </c>
    </row>
    <row r="51" customFormat="false" ht="15" hidden="false" customHeight="false" outlineLevel="0" collapsed="false">
      <c r="A51" s="0" t="n">
        <v>1000003789</v>
      </c>
      <c r="B51" s="157" t="n">
        <v>10.8333333333333</v>
      </c>
    </row>
    <row r="52" customFormat="false" ht="15" hidden="false" customHeight="false" outlineLevel="0" collapsed="false">
      <c r="A52" s="0" t="n">
        <v>1000003823</v>
      </c>
      <c r="B52" s="157" t="n">
        <v>8.33333333333333</v>
      </c>
    </row>
    <row r="53" customFormat="false" ht="15" hidden="false" customHeight="false" outlineLevel="0" collapsed="false">
      <c r="A53" s="0" t="n">
        <v>1000003840</v>
      </c>
      <c r="B53" s="157" t="n">
        <v>32.5</v>
      </c>
    </row>
    <row r="54" customFormat="false" ht="15" hidden="false" customHeight="false" outlineLevel="0" collapsed="false">
      <c r="A54" s="0" t="n">
        <v>1000003892</v>
      </c>
      <c r="B54" s="157" t="n">
        <v>25.1666666666667</v>
      </c>
    </row>
    <row r="55" customFormat="false" ht="15" hidden="false" customHeight="false" outlineLevel="0" collapsed="false">
      <c r="A55" s="0" t="n">
        <v>1000003942</v>
      </c>
      <c r="B55" s="157" t="n">
        <v>123</v>
      </c>
    </row>
    <row r="56" customFormat="false" ht="15" hidden="false" customHeight="false" outlineLevel="0" collapsed="false">
      <c r="A56" s="0" t="n">
        <v>1000003948</v>
      </c>
      <c r="B56" s="157" t="n">
        <v>12.1666666666667</v>
      </c>
    </row>
    <row r="57" customFormat="false" ht="15" hidden="false" customHeight="false" outlineLevel="0" collapsed="false">
      <c r="A57" s="0" t="n">
        <v>1000003973</v>
      </c>
      <c r="B57" s="157" t="n">
        <v>57.5</v>
      </c>
    </row>
    <row r="58" customFormat="false" ht="15" hidden="false" customHeight="false" outlineLevel="0" collapsed="false">
      <c r="A58" s="0" t="n">
        <v>1000003966</v>
      </c>
      <c r="B58" s="157" t="n">
        <v>36.3333333333333</v>
      </c>
    </row>
    <row r="59" customFormat="false" ht="15" hidden="false" customHeight="false" outlineLevel="0" collapsed="false">
      <c r="A59" s="0" t="n">
        <v>1000004002</v>
      </c>
      <c r="B59" s="157" t="n">
        <v>80.3333333333333</v>
      </c>
    </row>
    <row r="60" customFormat="false" ht="15" hidden="false" customHeight="false" outlineLevel="0" collapsed="false">
      <c r="A60" s="0" t="n">
        <v>1000004044</v>
      </c>
      <c r="B60" s="157" t="n">
        <v>22.1666666666667</v>
      </c>
    </row>
    <row r="61" customFormat="false" ht="15" hidden="false" customHeight="false" outlineLevel="0" collapsed="false">
      <c r="A61" s="0" t="n">
        <v>1000004043</v>
      </c>
      <c r="B61" s="157" t="n">
        <v>27.3333333333333</v>
      </c>
    </row>
    <row r="62" customFormat="false" ht="15" hidden="false" customHeight="false" outlineLevel="0" collapsed="false">
      <c r="A62" s="0" t="n">
        <v>1000004099</v>
      </c>
      <c r="B62" s="157" t="n">
        <v>21.1666666666667</v>
      </c>
    </row>
    <row r="63" customFormat="false" ht="15" hidden="false" customHeight="false" outlineLevel="0" collapsed="false">
      <c r="A63" s="0" t="n">
        <v>1000000618</v>
      </c>
      <c r="B63" s="157" t="n">
        <v>690</v>
      </c>
    </row>
    <row r="64" customFormat="false" ht="15" hidden="false" customHeight="false" outlineLevel="0" collapsed="false">
      <c r="A64" s="0" t="n">
        <v>1000000615</v>
      </c>
      <c r="B64" s="157" t="n">
        <v>16.6666666666667</v>
      </c>
    </row>
    <row r="65" customFormat="false" ht="15" hidden="false" customHeight="false" outlineLevel="0" collapsed="false">
      <c r="A65" s="0" t="n">
        <v>1000000616</v>
      </c>
      <c r="B65" s="157" t="n">
        <v>33.3333333333333</v>
      </c>
    </row>
    <row r="66" customFormat="false" ht="15" hidden="false" customHeight="false" outlineLevel="0" collapsed="false">
      <c r="A66" s="0" t="n">
        <v>1000001007</v>
      </c>
      <c r="B66" s="157" t="n">
        <v>276.666666666667</v>
      </c>
    </row>
    <row r="67" customFormat="false" ht="15" hidden="false" customHeight="false" outlineLevel="0" collapsed="false">
      <c r="A67" s="0" t="n">
        <v>1000001008</v>
      </c>
      <c r="B67" s="157" t="n">
        <v>353.333333333333</v>
      </c>
    </row>
    <row r="68" customFormat="false" ht="15" hidden="false" customHeight="false" outlineLevel="0" collapsed="false">
      <c r="A68" s="0" t="n">
        <v>1000000652</v>
      </c>
      <c r="B68" s="157" t="n">
        <v>30.3333333333333</v>
      </c>
    </row>
    <row r="69" customFormat="false" ht="15" hidden="false" customHeight="false" outlineLevel="0" collapsed="false">
      <c r="A69" s="0" t="n">
        <v>1000001006</v>
      </c>
      <c r="B69" s="157" t="n">
        <v>50</v>
      </c>
    </row>
    <row r="70" customFormat="false" ht="15" hidden="false" customHeight="false" outlineLevel="0" collapsed="false">
      <c r="A70" s="0" t="n">
        <v>1000002620</v>
      </c>
      <c r="B70" s="157" t="n">
        <v>104.166666666667</v>
      </c>
    </row>
    <row r="71" customFormat="false" ht="15" hidden="false" customHeight="false" outlineLevel="0" collapsed="false">
      <c r="A71" s="0" t="n">
        <v>1000003164</v>
      </c>
      <c r="B71" s="157" t="n">
        <v>135.333333333333</v>
      </c>
    </row>
    <row r="72" customFormat="false" ht="15" hidden="false" customHeight="false" outlineLevel="0" collapsed="false">
      <c r="A72" s="0" t="n">
        <v>1000004006</v>
      </c>
      <c r="B72" s="157" t="n">
        <v>43.3333333333333</v>
      </c>
    </row>
    <row r="73" customFormat="false" ht="15" hidden="false" customHeight="false" outlineLevel="0" collapsed="false">
      <c r="A73" s="0" t="n">
        <v>1000004090</v>
      </c>
      <c r="B73" s="157" t="n">
        <v>50</v>
      </c>
    </row>
    <row r="74" customFormat="false" ht="15" hidden="false" customHeight="false" outlineLevel="0" collapsed="false">
      <c r="A74" s="0" t="n">
        <v>1000000744</v>
      </c>
      <c r="B74" s="157" t="n">
        <v>244.775</v>
      </c>
    </row>
    <row r="75" customFormat="false" ht="15" hidden="false" customHeight="false" outlineLevel="0" collapsed="false">
      <c r="A75" s="0" t="n">
        <v>1000000732</v>
      </c>
      <c r="B75" s="157" t="n">
        <v>5011.85833333333</v>
      </c>
    </row>
    <row r="76" customFormat="false" ht="15" hidden="false" customHeight="false" outlineLevel="0" collapsed="false">
      <c r="A76" s="0" t="n">
        <v>1000000729</v>
      </c>
      <c r="B76" s="157" t="n">
        <v>9.75</v>
      </c>
    </row>
    <row r="77" customFormat="false" ht="15" hidden="false" customHeight="false" outlineLevel="0" collapsed="false">
      <c r="A77" s="0" t="n">
        <v>1000000737</v>
      </c>
      <c r="B77" s="157" t="n">
        <v>1249.05</v>
      </c>
    </row>
    <row r="78" customFormat="false" ht="15" hidden="false" customHeight="false" outlineLevel="0" collapsed="false">
      <c r="A78" s="0" t="n">
        <v>1000000733</v>
      </c>
      <c r="B78" s="157" t="n">
        <v>103.041666666667</v>
      </c>
    </row>
    <row r="79" customFormat="false" ht="15" hidden="false" customHeight="false" outlineLevel="0" collapsed="false">
      <c r="A79" s="0" t="n">
        <v>1000000745</v>
      </c>
      <c r="B79" s="157" t="n">
        <v>43.4166666666667</v>
      </c>
    </row>
    <row r="80" customFormat="false" ht="15" hidden="false" customHeight="false" outlineLevel="0" collapsed="false">
      <c r="A80" s="0" t="n">
        <v>1000000740</v>
      </c>
      <c r="B80" s="157" t="n">
        <v>65.375</v>
      </c>
    </row>
    <row r="81" customFormat="false" ht="15" hidden="false" customHeight="false" outlineLevel="0" collapsed="false">
      <c r="A81" s="0" t="n">
        <v>1000000722</v>
      </c>
      <c r="B81" s="157" t="n">
        <v>165</v>
      </c>
    </row>
    <row r="82" customFormat="false" ht="15" hidden="false" customHeight="false" outlineLevel="0" collapsed="false">
      <c r="A82" s="0" t="n">
        <v>1000000735</v>
      </c>
      <c r="B82" s="157" t="n">
        <v>516.083333333333</v>
      </c>
    </row>
    <row r="83" customFormat="false" ht="15" hidden="false" customHeight="false" outlineLevel="0" collapsed="false">
      <c r="A83" s="0" t="n">
        <v>1000000728</v>
      </c>
      <c r="B83" s="157" t="n">
        <v>27.9166666666667</v>
      </c>
    </row>
    <row r="84" customFormat="false" ht="15" hidden="false" customHeight="false" outlineLevel="0" collapsed="false">
      <c r="A84" s="0" t="n">
        <v>1000000742</v>
      </c>
      <c r="B84" s="157" t="n">
        <v>731.975</v>
      </c>
    </row>
    <row r="85" customFormat="false" ht="15" hidden="false" customHeight="false" outlineLevel="0" collapsed="false">
      <c r="A85" s="0" t="n">
        <v>1000000726</v>
      </c>
      <c r="B85" s="157" t="n">
        <v>110.833333333333</v>
      </c>
    </row>
    <row r="86" customFormat="false" ht="15" hidden="false" customHeight="false" outlineLevel="0" collapsed="false">
      <c r="A86" s="0" t="n">
        <v>1000000746</v>
      </c>
      <c r="B86" s="157" t="n">
        <v>150</v>
      </c>
    </row>
    <row r="87" customFormat="false" ht="15" hidden="false" customHeight="false" outlineLevel="0" collapsed="false">
      <c r="A87" s="0" t="n">
        <v>1000000741</v>
      </c>
      <c r="B87" s="157" t="n">
        <v>190.833333333333</v>
      </c>
    </row>
    <row r="88" customFormat="false" ht="15" hidden="false" customHeight="false" outlineLevel="0" collapsed="false">
      <c r="A88" s="0" t="n">
        <v>1000000736</v>
      </c>
      <c r="B88" s="157" t="n">
        <v>808.75</v>
      </c>
    </row>
    <row r="89" customFormat="false" ht="15" hidden="false" customHeight="false" outlineLevel="0" collapsed="false">
      <c r="A89" s="0" t="n">
        <v>1000000725</v>
      </c>
      <c r="B89" s="157" t="n">
        <v>259.416666666667</v>
      </c>
    </row>
    <row r="90" customFormat="false" ht="15" hidden="false" customHeight="false" outlineLevel="0" collapsed="false">
      <c r="A90" s="0" t="n">
        <v>1000000738</v>
      </c>
      <c r="B90" s="157" t="n">
        <v>240.833333333333</v>
      </c>
    </row>
    <row r="91" customFormat="false" ht="15" hidden="false" customHeight="false" outlineLevel="0" collapsed="false">
      <c r="A91" s="0" t="n">
        <v>1000000731</v>
      </c>
      <c r="B91" s="157" t="n">
        <v>277.083333333333</v>
      </c>
    </row>
    <row r="92" customFormat="false" ht="15" hidden="false" customHeight="false" outlineLevel="0" collapsed="false">
      <c r="A92" s="0" t="n">
        <v>1000001067</v>
      </c>
      <c r="B92" s="157" t="n">
        <v>20.875</v>
      </c>
    </row>
    <row r="93" customFormat="false" ht="15" hidden="false" customHeight="false" outlineLevel="0" collapsed="false">
      <c r="A93" s="0" t="n">
        <v>1000001066</v>
      </c>
      <c r="B93" s="157" t="n">
        <v>257.75</v>
      </c>
    </row>
    <row r="94" customFormat="false" ht="15" hidden="false" customHeight="false" outlineLevel="0" collapsed="false">
      <c r="A94" s="0" t="n">
        <v>1000000734</v>
      </c>
      <c r="B94" s="157" t="n">
        <v>65</v>
      </c>
    </row>
    <row r="95" customFormat="false" ht="15" hidden="false" customHeight="false" outlineLevel="0" collapsed="false">
      <c r="A95" s="0" t="n">
        <v>1000001068</v>
      </c>
      <c r="B95" s="157" t="n">
        <v>56.5833333333333</v>
      </c>
    </row>
    <row r="96" customFormat="false" ht="15" hidden="false" customHeight="false" outlineLevel="0" collapsed="false">
      <c r="A96" s="0" t="n">
        <v>1000001069</v>
      </c>
      <c r="B96" s="157" t="n">
        <v>120.583333333333</v>
      </c>
    </row>
    <row r="97" customFormat="false" ht="15" hidden="false" customHeight="false" outlineLevel="0" collapsed="false">
      <c r="A97" s="0" t="n">
        <v>1000001065</v>
      </c>
      <c r="B97" s="157" t="n">
        <v>307.5</v>
      </c>
    </row>
    <row r="98" customFormat="false" ht="15" hidden="false" customHeight="false" outlineLevel="0" collapsed="false">
      <c r="A98" s="0" t="n">
        <v>1000002403</v>
      </c>
      <c r="B98" s="157" t="n">
        <v>27.6666666666667</v>
      </c>
    </row>
    <row r="99" customFormat="false" ht="15" hidden="false" customHeight="false" outlineLevel="0" collapsed="false">
      <c r="A99" s="0" t="n">
        <v>1000002406</v>
      </c>
      <c r="B99" s="157" t="n">
        <v>70.25</v>
      </c>
    </row>
    <row r="100" customFormat="false" ht="15" hidden="false" customHeight="false" outlineLevel="0" collapsed="false">
      <c r="A100" s="0" t="n">
        <v>1000002619</v>
      </c>
      <c r="B100" s="157" t="n">
        <v>72.6666666666667</v>
      </c>
    </row>
    <row r="101" customFormat="false" ht="15" hidden="false" customHeight="false" outlineLevel="0" collapsed="false">
      <c r="A101" s="0" t="n">
        <v>1000002761</v>
      </c>
      <c r="B101" s="157" t="n">
        <v>69.1666666666667</v>
      </c>
    </row>
    <row r="102" customFormat="false" ht="15" hidden="false" customHeight="false" outlineLevel="0" collapsed="false">
      <c r="A102" s="0" t="n">
        <v>1000003193</v>
      </c>
      <c r="B102" s="157" t="n">
        <v>57.75</v>
      </c>
    </row>
    <row r="103" customFormat="false" ht="15" hidden="false" customHeight="false" outlineLevel="0" collapsed="false">
      <c r="A103" s="0" t="n">
        <v>1000003508</v>
      </c>
      <c r="B103" s="157" t="n">
        <v>214.5</v>
      </c>
    </row>
    <row r="104" customFormat="false" ht="15" hidden="false" customHeight="false" outlineLevel="0" collapsed="false">
      <c r="A104" s="0" t="n">
        <v>1000003525</v>
      </c>
      <c r="B104" s="157" t="n">
        <v>116.233333333333</v>
      </c>
    </row>
    <row r="105" customFormat="false" ht="15" hidden="false" customHeight="false" outlineLevel="0" collapsed="false">
      <c r="A105" s="0" t="n">
        <v>1000003589</v>
      </c>
      <c r="B105" s="157" t="n">
        <v>116.25</v>
      </c>
    </row>
    <row r="106" customFormat="false" ht="15" hidden="false" customHeight="false" outlineLevel="0" collapsed="false">
      <c r="A106" s="0" t="n">
        <v>1000003599</v>
      </c>
      <c r="B106" s="157" t="n">
        <v>97.5</v>
      </c>
    </row>
    <row r="107" customFormat="false" ht="15" hidden="false" customHeight="false" outlineLevel="0" collapsed="false">
      <c r="A107" s="0" t="n">
        <v>1000003635</v>
      </c>
      <c r="B107" s="157" t="n">
        <v>54.975</v>
      </c>
    </row>
    <row r="108" customFormat="false" ht="15" hidden="false" customHeight="false" outlineLevel="0" collapsed="false">
      <c r="A108" s="0" t="n">
        <v>1000003663</v>
      </c>
      <c r="B108" s="157" t="n">
        <v>106.375</v>
      </c>
    </row>
    <row r="109" customFormat="false" ht="15" hidden="false" customHeight="false" outlineLevel="0" collapsed="false">
      <c r="A109" s="0" t="n">
        <v>1000003702</v>
      </c>
      <c r="B109" s="157" t="n">
        <v>109.583333333333</v>
      </c>
    </row>
    <row r="110" customFormat="false" ht="15" hidden="false" customHeight="false" outlineLevel="0" collapsed="false">
      <c r="A110" s="0" t="n">
        <v>1000003841</v>
      </c>
      <c r="B110" s="157" t="n">
        <v>99.1666666666667</v>
      </c>
    </row>
    <row r="111" customFormat="false" ht="15" hidden="false" customHeight="false" outlineLevel="0" collapsed="false">
      <c r="A111" s="0" t="n">
        <v>1000003864</v>
      </c>
      <c r="B111" s="157" t="n">
        <v>76.5083333333333</v>
      </c>
    </row>
    <row r="112" customFormat="false" ht="15" hidden="false" customHeight="false" outlineLevel="0" collapsed="false">
      <c r="A112" s="0" t="n">
        <v>1000003885</v>
      </c>
      <c r="B112" s="157" t="n">
        <v>275</v>
      </c>
    </row>
    <row r="113" customFormat="false" ht="15" hidden="false" customHeight="false" outlineLevel="0" collapsed="false">
      <c r="A113" s="0" t="n">
        <v>1000003900</v>
      </c>
      <c r="B113" s="157" t="n">
        <v>114</v>
      </c>
    </row>
    <row r="114" customFormat="false" ht="15" hidden="false" customHeight="false" outlineLevel="0" collapsed="false">
      <c r="A114" s="0" t="n">
        <v>1000003910</v>
      </c>
      <c r="B114" s="157" t="n">
        <v>24.25</v>
      </c>
    </row>
    <row r="115" customFormat="false" ht="15" hidden="false" customHeight="false" outlineLevel="0" collapsed="false">
      <c r="A115" s="0" t="n">
        <v>1000003932</v>
      </c>
      <c r="B115" s="157" t="n">
        <v>88.4583333333333</v>
      </c>
    </row>
    <row r="116" customFormat="false" ht="15" hidden="false" customHeight="false" outlineLevel="0" collapsed="false">
      <c r="A116" s="0" t="n">
        <v>1000003995</v>
      </c>
      <c r="B116" s="157" t="n">
        <v>178.666666666667</v>
      </c>
    </row>
    <row r="117" customFormat="false" ht="15" hidden="false" customHeight="false" outlineLevel="0" collapsed="false">
      <c r="A117" s="0" t="n">
        <v>1000004005</v>
      </c>
      <c r="B117" s="157" t="n">
        <v>101.916666666667</v>
      </c>
    </row>
    <row r="118" customFormat="false" ht="15" hidden="false" customHeight="false" outlineLevel="0" collapsed="false">
      <c r="A118" s="0" t="n">
        <v>1000000476</v>
      </c>
      <c r="B118" s="157" t="n">
        <v>6347.075</v>
      </c>
    </row>
    <row r="119" customFormat="false" ht="15" hidden="false" customHeight="false" outlineLevel="0" collapsed="false">
      <c r="A119" s="0" t="n">
        <v>1000000468</v>
      </c>
      <c r="B119" s="157" t="n">
        <v>33.3333333333333</v>
      </c>
    </row>
    <row r="120" customFormat="false" ht="15" hidden="false" customHeight="false" outlineLevel="0" collapsed="false">
      <c r="A120" s="0" t="n">
        <v>1000000445</v>
      </c>
      <c r="B120" s="157" t="n">
        <v>59.825</v>
      </c>
    </row>
    <row r="121" customFormat="false" ht="15" hidden="false" customHeight="false" outlineLevel="0" collapsed="false">
      <c r="A121" s="0" t="n">
        <v>1000000443</v>
      </c>
      <c r="B121" s="157" t="n">
        <v>3328.55833333333</v>
      </c>
    </row>
    <row r="122" customFormat="false" ht="15" hidden="false" customHeight="false" outlineLevel="0" collapsed="false">
      <c r="A122" s="0" t="n">
        <v>1000000462</v>
      </c>
      <c r="B122" s="157" t="n">
        <v>375.833333333333</v>
      </c>
    </row>
    <row r="123" customFormat="false" ht="15" hidden="false" customHeight="false" outlineLevel="0" collapsed="false">
      <c r="A123" s="0" t="n">
        <v>1000000461</v>
      </c>
      <c r="B123" s="157" t="n">
        <v>130</v>
      </c>
    </row>
    <row r="124" customFormat="false" ht="15" hidden="false" customHeight="false" outlineLevel="0" collapsed="false">
      <c r="A124" s="0" t="n">
        <v>1000000477</v>
      </c>
      <c r="B124" s="157" t="n">
        <v>15.8333333333333</v>
      </c>
    </row>
    <row r="125" customFormat="false" ht="15" hidden="false" customHeight="false" outlineLevel="0" collapsed="false">
      <c r="A125" s="0" t="n">
        <v>1000000448</v>
      </c>
      <c r="B125" s="157" t="n">
        <v>205.7</v>
      </c>
    </row>
    <row r="126" customFormat="false" ht="15" hidden="false" customHeight="false" outlineLevel="0" collapsed="false">
      <c r="A126" s="0" t="n">
        <v>1000000446</v>
      </c>
      <c r="B126" s="157" t="n">
        <v>521.741666666667</v>
      </c>
    </row>
    <row r="127" customFormat="false" ht="15" hidden="false" customHeight="false" outlineLevel="0" collapsed="false">
      <c r="A127" s="0" t="n">
        <v>1000000465</v>
      </c>
      <c r="B127" s="157" t="n">
        <v>45.8333333333333</v>
      </c>
    </row>
    <row r="128" customFormat="false" ht="15" hidden="false" customHeight="false" outlineLevel="0" collapsed="false">
      <c r="A128" s="0" t="n">
        <v>1000000447</v>
      </c>
      <c r="B128" s="157" t="n">
        <v>13.3333333333333</v>
      </c>
    </row>
    <row r="129" customFormat="false" ht="15" hidden="false" customHeight="false" outlineLevel="0" collapsed="false">
      <c r="A129" s="0" t="n">
        <v>1000000455</v>
      </c>
      <c r="B129" s="157" t="n">
        <v>82.9166666666667</v>
      </c>
    </row>
    <row r="130" customFormat="false" ht="15" hidden="false" customHeight="false" outlineLevel="0" collapsed="false">
      <c r="A130" s="0" t="n">
        <v>1000000457</v>
      </c>
      <c r="B130" s="157" t="n">
        <v>100.833333333333</v>
      </c>
    </row>
    <row r="131" customFormat="false" ht="15" hidden="false" customHeight="false" outlineLevel="0" collapsed="false">
      <c r="A131" s="0" t="n">
        <v>1000000473</v>
      </c>
      <c r="B131" s="157" t="n">
        <v>145</v>
      </c>
    </row>
    <row r="132" customFormat="false" ht="15" hidden="false" customHeight="false" outlineLevel="0" collapsed="false">
      <c r="A132" s="0" t="n">
        <v>1000000470</v>
      </c>
      <c r="B132" s="157" t="n">
        <v>1223.71666666667</v>
      </c>
    </row>
    <row r="133" customFormat="false" ht="15" hidden="false" customHeight="false" outlineLevel="0" collapsed="false">
      <c r="A133" s="0" t="n">
        <v>1000000478</v>
      </c>
      <c r="B133" s="157" t="n">
        <v>104.166666666667</v>
      </c>
    </row>
    <row r="134" customFormat="false" ht="15" hidden="false" customHeight="false" outlineLevel="0" collapsed="false">
      <c r="A134" s="0" t="n">
        <v>1000000444</v>
      </c>
      <c r="B134" s="157" t="n">
        <v>408.85</v>
      </c>
    </row>
    <row r="135" customFormat="false" ht="15" hidden="false" customHeight="false" outlineLevel="0" collapsed="false">
      <c r="A135" s="0" t="n">
        <v>1000000458</v>
      </c>
      <c r="B135" s="157" t="n">
        <v>144.341666666667</v>
      </c>
    </row>
    <row r="136" customFormat="false" ht="15" hidden="false" customHeight="false" outlineLevel="0" collapsed="false">
      <c r="A136" s="0" t="n">
        <v>1000000471</v>
      </c>
      <c r="B136" s="157" t="n">
        <v>105</v>
      </c>
    </row>
    <row r="137" customFormat="false" ht="15" hidden="false" customHeight="false" outlineLevel="0" collapsed="false">
      <c r="A137" s="0" t="n">
        <v>1000000474</v>
      </c>
      <c r="B137" s="157" t="n">
        <v>56.6666666666667</v>
      </c>
    </row>
    <row r="138" customFormat="false" ht="15" hidden="false" customHeight="false" outlineLevel="0" collapsed="false">
      <c r="A138" s="0" t="n">
        <v>1000000464</v>
      </c>
      <c r="B138" s="157" t="n">
        <v>20</v>
      </c>
    </row>
    <row r="139" customFormat="false" ht="15" hidden="false" customHeight="false" outlineLevel="0" collapsed="false">
      <c r="A139" s="0" t="n">
        <v>1000000467</v>
      </c>
      <c r="B139" s="157" t="n">
        <v>34.1666666666667</v>
      </c>
    </row>
    <row r="140" customFormat="false" ht="15" hidden="false" customHeight="false" outlineLevel="0" collapsed="false">
      <c r="A140" s="0" t="n">
        <v>1000000472</v>
      </c>
      <c r="B140" s="157" t="n">
        <v>106.666666666667</v>
      </c>
    </row>
    <row r="141" customFormat="false" ht="15" hidden="false" customHeight="false" outlineLevel="0" collapsed="false">
      <c r="A141" s="0" t="n">
        <v>1000000915</v>
      </c>
      <c r="B141" s="157" t="n">
        <v>81.6666666666667</v>
      </c>
    </row>
    <row r="142" customFormat="false" ht="15" hidden="false" customHeight="false" outlineLevel="0" collapsed="false">
      <c r="A142" s="0" t="n">
        <v>1000000931</v>
      </c>
      <c r="B142" s="157" t="n">
        <v>20</v>
      </c>
    </row>
    <row r="143" customFormat="false" ht="15" hidden="false" customHeight="false" outlineLevel="0" collapsed="false">
      <c r="A143" s="0" t="n">
        <v>1000000934</v>
      </c>
      <c r="B143" s="157" t="n">
        <v>22.5</v>
      </c>
    </row>
    <row r="144" customFormat="false" ht="15" hidden="false" customHeight="false" outlineLevel="0" collapsed="false">
      <c r="A144" s="0" t="n">
        <v>1000000914</v>
      </c>
      <c r="B144" s="157" t="n">
        <v>167.5</v>
      </c>
    </row>
    <row r="145" customFormat="false" ht="15" hidden="false" customHeight="false" outlineLevel="0" collapsed="false">
      <c r="A145" s="0" t="n">
        <v>1000000930</v>
      </c>
      <c r="B145" s="157" t="n">
        <v>93.3333333333333</v>
      </c>
    </row>
    <row r="146" customFormat="false" ht="15" hidden="false" customHeight="false" outlineLevel="0" collapsed="false">
      <c r="A146" s="0" t="n">
        <v>1000000922</v>
      </c>
      <c r="B146" s="157" t="n">
        <v>118.025</v>
      </c>
    </row>
    <row r="147" customFormat="false" ht="15" hidden="false" customHeight="false" outlineLevel="0" collapsed="false">
      <c r="A147" s="0" t="n">
        <v>1000000918</v>
      </c>
      <c r="B147" s="157" t="n">
        <v>262.483333333333</v>
      </c>
    </row>
    <row r="148" customFormat="false" ht="15" hidden="false" customHeight="false" outlineLevel="0" collapsed="false">
      <c r="A148" s="0" t="n">
        <v>1000000916</v>
      </c>
      <c r="B148" s="157" t="n">
        <v>170</v>
      </c>
    </row>
    <row r="149" customFormat="false" ht="15" hidden="false" customHeight="false" outlineLevel="0" collapsed="false">
      <c r="A149" s="0" t="n">
        <v>1000000929</v>
      </c>
      <c r="B149" s="157" t="n">
        <v>160.666666666667</v>
      </c>
    </row>
    <row r="150" customFormat="false" ht="15" hidden="false" customHeight="false" outlineLevel="0" collapsed="false">
      <c r="A150" s="0" t="n">
        <v>1000000919</v>
      </c>
      <c r="B150" s="157" t="n">
        <v>33.3333333333333</v>
      </c>
    </row>
    <row r="151" customFormat="false" ht="15" hidden="false" customHeight="false" outlineLevel="0" collapsed="false">
      <c r="A151" s="0" t="n">
        <v>1000000925</v>
      </c>
      <c r="B151" s="157" t="n">
        <v>123.333333333333</v>
      </c>
    </row>
    <row r="152" customFormat="false" ht="15" hidden="false" customHeight="false" outlineLevel="0" collapsed="false">
      <c r="A152" s="0" t="n">
        <v>1000000927</v>
      </c>
      <c r="B152" s="157" t="n">
        <v>34.1666666666667</v>
      </c>
    </row>
    <row r="153" customFormat="false" ht="15" hidden="false" customHeight="false" outlineLevel="0" collapsed="false">
      <c r="A153" s="0" t="n">
        <v>1000002404</v>
      </c>
      <c r="B153" s="157" t="n">
        <v>6.66666666666667</v>
      </c>
    </row>
    <row r="154" customFormat="false" ht="15" hidden="false" customHeight="false" outlineLevel="0" collapsed="false">
      <c r="A154" s="0" t="n">
        <v>1000002409</v>
      </c>
      <c r="B154" s="157" t="n">
        <v>91.6666666666667</v>
      </c>
    </row>
    <row r="155" customFormat="false" ht="15" hidden="false" customHeight="false" outlineLevel="0" collapsed="false">
      <c r="A155" s="0" t="n">
        <v>1000002727</v>
      </c>
      <c r="B155" s="157" t="n">
        <v>66.6666666666667</v>
      </c>
    </row>
    <row r="156" customFormat="false" ht="15" hidden="false" customHeight="false" outlineLevel="0" collapsed="false">
      <c r="A156" s="0" t="n">
        <v>1000003010</v>
      </c>
      <c r="B156" s="157" t="n">
        <v>741.308333333333</v>
      </c>
    </row>
    <row r="157" customFormat="false" ht="15" hidden="false" customHeight="false" outlineLevel="0" collapsed="false">
      <c r="A157" s="0" t="n">
        <v>1000003122</v>
      </c>
      <c r="B157" s="157" t="n">
        <v>555.991666666667</v>
      </c>
    </row>
    <row r="158" customFormat="false" ht="15" hidden="false" customHeight="false" outlineLevel="0" collapsed="false">
      <c r="A158" s="0" t="n">
        <v>1000003332</v>
      </c>
      <c r="B158" s="157" t="n">
        <v>97.5</v>
      </c>
    </row>
    <row r="159" customFormat="false" ht="15" hidden="false" customHeight="false" outlineLevel="0" collapsed="false">
      <c r="A159" s="0" t="n">
        <v>1000003479</v>
      </c>
      <c r="B159" s="157" t="n">
        <v>45.8333333333333</v>
      </c>
    </row>
    <row r="160" customFormat="false" ht="15" hidden="false" customHeight="false" outlineLevel="0" collapsed="false">
      <c r="A160" s="0" t="n">
        <v>1000003553</v>
      </c>
      <c r="B160" s="157" t="n">
        <v>182.433333333333</v>
      </c>
    </row>
    <row r="161" customFormat="false" ht="15" hidden="false" customHeight="false" outlineLevel="0" collapsed="false">
      <c r="A161" s="0" t="n">
        <v>1000003763</v>
      </c>
      <c r="B161" s="157" t="n">
        <v>131.133333333333</v>
      </c>
    </row>
    <row r="162" customFormat="false" ht="15" hidden="false" customHeight="false" outlineLevel="0" collapsed="false">
      <c r="A162" s="0" t="n">
        <v>1000003844</v>
      </c>
      <c r="B162" s="157" t="n">
        <v>699.075</v>
      </c>
    </row>
    <row r="163" customFormat="false" ht="15" hidden="false" customHeight="false" outlineLevel="0" collapsed="false">
      <c r="A163" s="0" t="n">
        <v>1000003971</v>
      </c>
      <c r="B163" s="157" t="n">
        <v>6</v>
      </c>
    </row>
    <row r="164" customFormat="false" ht="15" hidden="false" customHeight="false" outlineLevel="0" collapsed="false">
      <c r="A164" s="0" t="n">
        <v>1000004014</v>
      </c>
      <c r="B164" s="157" t="n">
        <v>1.66666666666667</v>
      </c>
    </row>
    <row r="165" customFormat="false" ht="15" hidden="false" customHeight="false" outlineLevel="0" collapsed="false">
      <c r="A165" s="0" t="n">
        <v>1000004083</v>
      </c>
      <c r="B165" s="157" t="n">
        <v>219.466666666667</v>
      </c>
    </row>
    <row r="166" customFormat="false" ht="15" hidden="false" customHeight="false" outlineLevel="0" collapsed="false">
      <c r="A166" s="0" t="n">
        <v>1000000086</v>
      </c>
      <c r="B166" s="157" t="n">
        <v>43.3333333333333</v>
      </c>
    </row>
    <row r="167" customFormat="false" ht="15" hidden="false" customHeight="false" outlineLevel="0" collapsed="false">
      <c r="A167" s="0" t="n">
        <v>1000000067</v>
      </c>
      <c r="B167" s="157" t="n">
        <v>82.8333333333333</v>
      </c>
    </row>
    <row r="168" customFormat="false" ht="15" hidden="false" customHeight="false" outlineLevel="0" collapsed="false">
      <c r="A168" s="0" t="n">
        <v>1000000074</v>
      </c>
      <c r="B168" s="157" t="n">
        <v>20</v>
      </c>
    </row>
    <row r="169" customFormat="false" ht="15" hidden="false" customHeight="false" outlineLevel="0" collapsed="false">
      <c r="A169" s="0" t="n">
        <v>1000000070</v>
      </c>
      <c r="B169" s="157" t="n">
        <v>87.0833333333333</v>
      </c>
    </row>
    <row r="170" customFormat="false" ht="15" hidden="false" customHeight="false" outlineLevel="0" collapsed="false">
      <c r="A170" s="0" t="n">
        <v>1000000087</v>
      </c>
      <c r="B170" s="157" t="n">
        <v>87.5</v>
      </c>
    </row>
    <row r="171" customFormat="false" ht="15" hidden="false" customHeight="false" outlineLevel="0" collapsed="false">
      <c r="A171" s="0" t="n">
        <v>1000000076</v>
      </c>
      <c r="B171" s="157" t="n">
        <v>112.5</v>
      </c>
    </row>
    <row r="172" customFormat="false" ht="15" hidden="false" customHeight="false" outlineLevel="0" collapsed="false">
      <c r="A172" s="0" t="n">
        <v>1000000075</v>
      </c>
      <c r="B172" s="157" t="n">
        <v>233.333333333333</v>
      </c>
    </row>
    <row r="173" customFormat="false" ht="15" hidden="false" customHeight="false" outlineLevel="0" collapsed="false">
      <c r="A173" s="0" t="n">
        <v>1000000088</v>
      </c>
      <c r="B173" s="157" t="n">
        <v>304.166666666667</v>
      </c>
    </row>
    <row r="174" customFormat="false" ht="15" hidden="false" customHeight="false" outlineLevel="0" collapsed="false">
      <c r="A174" s="0" t="n">
        <v>1000002392</v>
      </c>
      <c r="B174" s="157" t="n">
        <v>126.666666666667</v>
      </c>
    </row>
    <row r="175" customFormat="false" ht="15" hidden="false" customHeight="false" outlineLevel="0" collapsed="false">
      <c r="A175" s="0" t="n">
        <v>1000003166</v>
      </c>
      <c r="B175" s="157" t="n">
        <v>106.666666666667</v>
      </c>
    </row>
    <row r="176" customFormat="false" ht="15" hidden="false" customHeight="false" outlineLevel="0" collapsed="false">
      <c r="A176" s="0" t="n">
        <v>1000003273</v>
      </c>
      <c r="B176" s="157" t="n">
        <v>93.3333333333333</v>
      </c>
    </row>
    <row r="177" customFormat="false" ht="15" hidden="false" customHeight="false" outlineLevel="0" collapsed="false">
      <c r="A177" s="0" t="n">
        <v>1000003424</v>
      </c>
      <c r="B177" s="157" t="n">
        <v>273.333333333333</v>
      </c>
    </row>
    <row r="178" customFormat="false" ht="15" hidden="false" customHeight="false" outlineLevel="0" collapsed="false">
      <c r="A178" s="0" t="n">
        <v>1000003452</v>
      </c>
      <c r="B178" s="157" t="n">
        <v>360.833333333333</v>
      </c>
    </row>
    <row r="179" customFormat="false" ht="15" hidden="false" customHeight="false" outlineLevel="0" collapsed="false">
      <c r="A179" s="0" t="n">
        <v>1000003533</v>
      </c>
      <c r="B179" s="157" t="n">
        <v>46.6666666666667</v>
      </c>
    </row>
    <row r="180" customFormat="false" ht="15" hidden="false" customHeight="false" outlineLevel="0" collapsed="false">
      <c r="A180" s="0" t="n">
        <v>1000003653</v>
      </c>
      <c r="B180" s="157" t="n">
        <v>48</v>
      </c>
    </row>
    <row r="181" customFormat="false" ht="15" hidden="false" customHeight="false" outlineLevel="0" collapsed="false">
      <c r="A181" s="0" t="n">
        <v>1000003727</v>
      </c>
      <c r="B181" s="157" t="n">
        <v>126.666666666667</v>
      </c>
    </row>
    <row r="182" customFormat="false" ht="15" hidden="false" customHeight="false" outlineLevel="0" collapsed="false">
      <c r="A182" s="0" t="n">
        <v>1000003782</v>
      </c>
      <c r="B182" s="157" t="n">
        <v>25.4166666666667</v>
      </c>
    </row>
    <row r="183" customFormat="false" ht="15" hidden="false" customHeight="false" outlineLevel="0" collapsed="false">
      <c r="A183" s="0" t="n">
        <v>1000003816</v>
      </c>
      <c r="B183" s="157" t="n">
        <v>12.5</v>
      </c>
    </row>
    <row r="184" customFormat="false" ht="15" hidden="false" customHeight="false" outlineLevel="0" collapsed="false">
      <c r="A184" s="0" t="n">
        <v>1000004010</v>
      </c>
      <c r="B184" s="157" t="n">
        <v>80</v>
      </c>
    </row>
    <row r="185" customFormat="false" ht="15" hidden="false" customHeight="false" outlineLevel="0" collapsed="false">
      <c r="A185" s="0" t="n">
        <v>1000004084</v>
      </c>
      <c r="B185" s="157" t="n">
        <v>351.833333333333</v>
      </c>
    </row>
    <row r="186" customFormat="false" ht="15" hidden="false" customHeight="false" outlineLevel="0" collapsed="false">
      <c r="A186" s="0" t="n">
        <v>1000000103</v>
      </c>
      <c r="B186" s="157" t="n">
        <v>268.691666666667</v>
      </c>
    </row>
    <row r="187" customFormat="false" ht="15" hidden="false" customHeight="false" outlineLevel="0" collapsed="false">
      <c r="A187" s="0" t="n">
        <v>1000000094</v>
      </c>
      <c r="B187" s="157" t="n">
        <v>45.9166666666667</v>
      </c>
    </row>
    <row r="188" customFormat="false" ht="15" hidden="false" customHeight="false" outlineLevel="0" collapsed="false">
      <c r="A188" s="0" t="n">
        <v>1000000096</v>
      </c>
      <c r="B188" s="157" t="n">
        <v>103.583333333333</v>
      </c>
    </row>
    <row r="189" customFormat="false" ht="15" hidden="false" customHeight="false" outlineLevel="0" collapsed="false">
      <c r="A189" s="0" t="n">
        <v>1000000110</v>
      </c>
      <c r="B189" s="157" t="n">
        <v>24.1666666666667</v>
      </c>
    </row>
    <row r="190" customFormat="false" ht="15" hidden="false" customHeight="false" outlineLevel="0" collapsed="false">
      <c r="A190" s="0" t="n">
        <v>1000000104</v>
      </c>
      <c r="B190" s="157" t="n">
        <v>52.3333333333333</v>
      </c>
    </row>
    <row r="191" customFormat="false" ht="15" hidden="false" customHeight="false" outlineLevel="0" collapsed="false">
      <c r="A191" s="0" t="n">
        <v>1000000113</v>
      </c>
      <c r="B191" s="157" t="n">
        <v>161.125</v>
      </c>
    </row>
    <row r="192" customFormat="false" ht="15" hidden="false" customHeight="false" outlineLevel="0" collapsed="false">
      <c r="A192" s="0" t="n">
        <v>1000000834</v>
      </c>
      <c r="B192" s="157" t="n">
        <v>204.716666666667</v>
      </c>
    </row>
    <row r="193" customFormat="false" ht="15" hidden="false" customHeight="false" outlineLevel="0" collapsed="false">
      <c r="A193" s="0" t="n">
        <v>1000000100</v>
      </c>
      <c r="B193" s="157" t="n">
        <v>51.2666666666667</v>
      </c>
    </row>
    <row r="194" customFormat="false" ht="15" hidden="false" customHeight="false" outlineLevel="0" collapsed="false">
      <c r="A194" s="0" t="n">
        <v>1000002610</v>
      </c>
      <c r="B194" s="157" t="n">
        <v>10.8333333333333</v>
      </c>
    </row>
    <row r="195" customFormat="false" ht="15" hidden="false" customHeight="false" outlineLevel="0" collapsed="false">
      <c r="A195" s="0" t="n">
        <v>1000002747</v>
      </c>
      <c r="B195" s="157" t="n">
        <v>64.9416666666667</v>
      </c>
    </row>
    <row r="196" customFormat="false" ht="15" hidden="false" customHeight="false" outlineLevel="0" collapsed="false">
      <c r="A196" s="0" t="n">
        <v>1000002757</v>
      </c>
      <c r="B196" s="157" t="n">
        <v>115.333333333333</v>
      </c>
    </row>
    <row r="197" customFormat="false" ht="15" hidden="false" customHeight="false" outlineLevel="0" collapsed="false">
      <c r="A197" s="0" t="n">
        <v>1000002835</v>
      </c>
      <c r="B197" s="157" t="n">
        <v>243.225</v>
      </c>
    </row>
    <row r="198" customFormat="false" ht="15" hidden="false" customHeight="false" outlineLevel="0" collapsed="false">
      <c r="A198" s="0" t="n">
        <v>1000003161</v>
      </c>
      <c r="B198" s="157" t="n">
        <v>25</v>
      </c>
    </row>
    <row r="199" customFormat="false" ht="15" hidden="false" customHeight="false" outlineLevel="0" collapsed="false">
      <c r="A199" s="0" t="n">
        <v>1000003500</v>
      </c>
      <c r="B199" s="157" t="n">
        <v>13.1666666666667</v>
      </c>
    </row>
    <row r="200" customFormat="false" ht="15" hidden="false" customHeight="false" outlineLevel="0" collapsed="false">
      <c r="A200" s="0" t="n">
        <v>1000003513</v>
      </c>
      <c r="B200" s="157" t="n">
        <v>377.416666666667</v>
      </c>
    </row>
    <row r="201" customFormat="false" ht="15" hidden="false" customHeight="false" outlineLevel="0" collapsed="false">
      <c r="A201" s="0" t="n">
        <v>1000003544</v>
      </c>
      <c r="B201" s="157" t="n">
        <v>45</v>
      </c>
    </row>
    <row r="202" customFormat="false" ht="15" hidden="false" customHeight="false" outlineLevel="0" collapsed="false">
      <c r="A202" s="0" t="n">
        <v>1000003616</v>
      </c>
      <c r="B202" s="157" t="n">
        <v>39.9333333333333</v>
      </c>
    </row>
    <row r="203" customFormat="false" ht="15" hidden="false" customHeight="false" outlineLevel="0" collapsed="false">
      <c r="A203" s="0" t="n">
        <v>1000003655</v>
      </c>
      <c r="B203" s="157" t="n">
        <v>53.5833333333333</v>
      </c>
    </row>
    <row r="204" customFormat="false" ht="15" hidden="false" customHeight="false" outlineLevel="0" collapsed="false">
      <c r="A204" s="0" t="n">
        <v>1000003676</v>
      </c>
      <c r="B204" s="157" t="n">
        <v>45</v>
      </c>
    </row>
    <row r="205" customFormat="false" ht="15" hidden="false" customHeight="false" outlineLevel="0" collapsed="false">
      <c r="A205" s="0" t="n">
        <v>1000003726</v>
      </c>
      <c r="B205" s="157" t="n">
        <v>91.7416666666667</v>
      </c>
    </row>
    <row r="206" customFormat="false" ht="15" hidden="false" customHeight="false" outlineLevel="0" collapsed="false">
      <c r="A206" s="0" t="n">
        <v>1000003728</v>
      </c>
      <c r="B206" s="157" t="n">
        <v>358.383333333333</v>
      </c>
    </row>
    <row r="207" customFormat="false" ht="15" hidden="false" customHeight="false" outlineLevel="0" collapsed="false">
      <c r="A207" s="0" t="n">
        <v>1000003873</v>
      </c>
      <c r="B207" s="157" t="n">
        <v>16.75</v>
      </c>
    </row>
    <row r="208" customFormat="false" ht="15" hidden="false" customHeight="false" outlineLevel="0" collapsed="false">
      <c r="A208" s="0" t="n">
        <v>1000003926</v>
      </c>
      <c r="B208" s="157" t="n">
        <v>177.5</v>
      </c>
    </row>
    <row r="209" customFormat="false" ht="15" hidden="false" customHeight="false" outlineLevel="0" collapsed="false">
      <c r="A209" s="0" t="n">
        <v>1000004063</v>
      </c>
      <c r="B209" s="157" t="n">
        <v>442.041666666667</v>
      </c>
    </row>
    <row r="210" customFormat="false" ht="15" hidden="false" customHeight="false" outlineLevel="0" collapsed="false">
      <c r="A210" s="0" t="n">
        <v>1000004075</v>
      </c>
      <c r="B210" s="157" t="n">
        <v>26.6666666666667</v>
      </c>
    </row>
    <row r="211" customFormat="false" ht="15" hidden="false" customHeight="false" outlineLevel="0" collapsed="false">
      <c r="A211" s="0" t="n">
        <v>1000000418</v>
      </c>
      <c r="B211" s="157" t="n">
        <v>236.333333333333</v>
      </c>
    </row>
    <row r="212" customFormat="false" ht="15" hidden="false" customHeight="false" outlineLevel="0" collapsed="false">
      <c r="A212" s="0" t="n">
        <v>1000000404</v>
      </c>
      <c r="B212" s="157" t="n">
        <v>91.75</v>
      </c>
    </row>
    <row r="213" customFormat="false" ht="15" hidden="false" customHeight="false" outlineLevel="0" collapsed="false">
      <c r="A213" s="0" t="n">
        <v>1000000401</v>
      </c>
      <c r="B213" s="157" t="n">
        <v>293.166666666667</v>
      </c>
    </row>
    <row r="214" customFormat="false" ht="15" hidden="false" customHeight="false" outlineLevel="0" collapsed="false">
      <c r="A214" s="0" t="n">
        <v>1000000407</v>
      </c>
      <c r="B214" s="157" t="n">
        <v>149.166666666667</v>
      </c>
    </row>
    <row r="215" customFormat="false" ht="15" hidden="false" customHeight="false" outlineLevel="0" collapsed="false">
      <c r="A215" s="0" t="n">
        <v>1000000423</v>
      </c>
      <c r="B215" s="157" t="n">
        <v>92.6666666666667</v>
      </c>
    </row>
    <row r="216" customFormat="false" ht="15" hidden="false" customHeight="false" outlineLevel="0" collapsed="false">
      <c r="A216" s="0" t="n">
        <v>1000000417</v>
      </c>
      <c r="B216" s="157" t="n">
        <v>748.833333333333</v>
      </c>
    </row>
    <row r="217" customFormat="false" ht="15" hidden="false" customHeight="false" outlineLevel="0" collapsed="false">
      <c r="A217" s="0" t="n">
        <v>1000000397</v>
      </c>
      <c r="B217" s="157" t="n">
        <v>62.625</v>
      </c>
    </row>
    <row r="218" customFormat="false" ht="15" hidden="false" customHeight="false" outlineLevel="0" collapsed="false">
      <c r="A218" s="0" t="n">
        <v>1000000395</v>
      </c>
      <c r="B218" s="157" t="n">
        <v>362.833333333333</v>
      </c>
    </row>
    <row r="219" customFormat="false" ht="15" hidden="false" customHeight="false" outlineLevel="0" collapsed="false">
      <c r="A219" s="0" t="n">
        <v>1000000416</v>
      </c>
      <c r="B219" s="157" t="n">
        <v>145.25</v>
      </c>
    </row>
    <row r="220" customFormat="false" ht="15" hidden="false" customHeight="false" outlineLevel="0" collapsed="false">
      <c r="A220" s="0" t="n">
        <v>1000000415</v>
      </c>
      <c r="B220" s="157" t="n">
        <v>587.625</v>
      </c>
    </row>
    <row r="221" customFormat="false" ht="15" hidden="false" customHeight="false" outlineLevel="0" collapsed="false">
      <c r="A221" s="0" t="n">
        <v>1000000393</v>
      </c>
      <c r="B221" s="157" t="n">
        <v>103.333333333333</v>
      </c>
    </row>
    <row r="222" customFormat="false" ht="15" hidden="false" customHeight="false" outlineLevel="0" collapsed="false">
      <c r="A222" s="0" t="n">
        <v>1000000414</v>
      </c>
      <c r="B222" s="157" t="n">
        <v>8.33333333333333</v>
      </c>
    </row>
    <row r="223" customFormat="false" ht="15" hidden="false" customHeight="false" outlineLevel="0" collapsed="false">
      <c r="A223" s="0" t="n">
        <v>1000000422</v>
      </c>
      <c r="B223" s="157" t="n">
        <v>504.791666666667</v>
      </c>
    </row>
    <row r="224" customFormat="false" ht="15" hidden="false" customHeight="false" outlineLevel="0" collapsed="false">
      <c r="A224" s="0" t="n">
        <v>1000000400</v>
      </c>
      <c r="B224" s="157" t="n">
        <v>35</v>
      </c>
    </row>
    <row r="225" customFormat="false" ht="15" hidden="false" customHeight="false" outlineLevel="0" collapsed="false">
      <c r="A225" s="0" t="n">
        <v>1000000398</v>
      </c>
      <c r="B225" s="157" t="n">
        <v>472.5</v>
      </c>
    </row>
    <row r="226" customFormat="false" ht="15" hidden="false" customHeight="false" outlineLevel="0" collapsed="false">
      <c r="A226" s="0" t="n">
        <v>1000000901</v>
      </c>
      <c r="B226" s="157" t="n">
        <v>657.458333333333</v>
      </c>
    </row>
    <row r="227" customFormat="false" ht="15" hidden="false" customHeight="false" outlineLevel="0" collapsed="false">
      <c r="A227" s="0" t="n">
        <v>1000000894</v>
      </c>
      <c r="B227" s="157" t="n">
        <v>28.5</v>
      </c>
    </row>
    <row r="228" customFormat="false" ht="15" hidden="false" customHeight="false" outlineLevel="0" collapsed="false">
      <c r="A228" s="0" t="n">
        <v>1000000893</v>
      </c>
      <c r="B228" s="157" t="n">
        <v>36.0833333333333</v>
      </c>
    </row>
    <row r="229" customFormat="false" ht="15" hidden="false" customHeight="false" outlineLevel="0" collapsed="false">
      <c r="A229" s="0" t="n">
        <v>1000000890</v>
      </c>
      <c r="B229" s="157" t="n">
        <v>31.0833333333333</v>
      </c>
    </row>
    <row r="230" customFormat="false" ht="15" hidden="false" customHeight="false" outlineLevel="0" collapsed="false">
      <c r="A230" s="0" t="n">
        <v>1000000895</v>
      </c>
      <c r="B230" s="157" t="n">
        <v>25.25</v>
      </c>
    </row>
    <row r="231" customFormat="false" ht="15" hidden="false" customHeight="false" outlineLevel="0" collapsed="false">
      <c r="A231" s="0" t="n">
        <v>1000002846</v>
      </c>
      <c r="B231" s="157" t="n">
        <v>30.5</v>
      </c>
    </row>
    <row r="232" customFormat="false" ht="15" hidden="false" customHeight="false" outlineLevel="0" collapsed="false">
      <c r="A232" s="0" t="n">
        <v>1000002980</v>
      </c>
      <c r="B232" s="157" t="n">
        <v>50.625</v>
      </c>
    </row>
    <row r="233" customFormat="false" ht="15" hidden="false" customHeight="false" outlineLevel="0" collapsed="false">
      <c r="A233" s="0" t="n">
        <v>1000003186</v>
      </c>
      <c r="B233" s="157" t="n">
        <v>74.5</v>
      </c>
    </row>
    <row r="234" customFormat="false" ht="15" hidden="false" customHeight="false" outlineLevel="0" collapsed="false">
      <c r="A234" s="0" t="n">
        <v>1000003398</v>
      </c>
      <c r="B234" s="157" t="n">
        <v>12.5</v>
      </c>
    </row>
    <row r="235" customFormat="false" ht="15" hidden="false" customHeight="false" outlineLevel="0" collapsed="false">
      <c r="A235" s="0" t="n">
        <v>1000003447</v>
      </c>
      <c r="B235" s="157" t="n">
        <v>20.8333333333333</v>
      </c>
    </row>
    <row r="236" customFormat="false" ht="15" hidden="false" customHeight="false" outlineLevel="0" collapsed="false">
      <c r="A236" s="0" t="n">
        <v>1000003493</v>
      </c>
      <c r="B236" s="157" t="n">
        <v>2.08333333333333</v>
      </c>
    </row>
    <row r="237" customFormat="false" ht="15" hidden="false" customHeight="false" outlineLevel="0" collapsed="false">
      <c r="A237" s="0" t="n">
        <v>1000004034</v>
      </c>
      <c r="B237" s="157" t="n">
        <v>5.5</v>
      </c>
    </row>
    <row r="238" customFormat="false" ht="15" hidden="false" customHeight="false" outlineLevel="0" collapsed="false">
      <c r="A238" s="0" t="n">
        <v>1000000268</v>
      </c>
      <c r="B238" s="157" t="n">
        <v>17.5</v>
      </c>
    </row>
    <row r="239" customFormat="false" ht="15" hidden="false" customHeight="false" outlineLevel="0" collapsed="false">
      <c r="A239" s="0" t="n">
        <v>1000000263</v>
      </c>
      <c r="B239" s="157" t="n">
        <v>19.1666666666667</v>
      </c>
    </row>
    <row r="240" customFormat="false" ht="15" hidden="false" customHeight="false" outlineLevel="0" collapsed="false">
      <c r="A240" s="0" t="n">
        <v>1000000277</v>
      </c>
      <c r="B240" s="157" t="n">
        <v>917</v>
      </c>
    </row>
    <row r="241" customFormat="false" ht="15" hidden="false" customHeight="false" outlineLevel="0" collapsed="false">
      <c r="A241" s="0" t="n">
        <v>1000000261</v>
      </c>
      <c r="B241" s="157" t="n">
        <v>1.66666666666667</v>
      </c>
    </row>
    <row r="242" customFormat="false" ht="15" hidden="false" customHeight="false" outlineLevel="0" collapsed="false">
      <c r="A242" s="0" t="n">
        <v>1000000262</v>
      </c>
      <c r="B242" s="157" t="n">
        <v>6.66666666666667</v>
      </c>
    </row>
    <row r="243" customFormat="false" ht="15" hidden="false" customHeight="false" outlineLevel="0" collapsed="false">
      <c r="A243" s="0" t="n">
        <v>1000000266</v>
      </c>
      <c r="B243" s="157" t="n">
        <v>463.666666666667</v>
      </c>
    </row>
    <row r="244" customFormat="false" ht="15" hidden="false" customHeight="false" outlineLevel="0" collapsed="false">
      <c r="A244" s="0" t="n">
        <v>1000000260</v>
      </c>
      <c r="B244" s="157" t="n">
        <v>85.5</v>
      </c>
    </row>
    <row r="245" customFormat="false" ht="15" hidden="false" customHeight="false" outlineLevel="0" collapsed="false">
      <c r="A245" s="0" t="n">
        <v>1000000839</v>
      </c>
      <c r="B245" s="157" t="n">
        <v>35.8333333333333</v>
      </c>
    </row>
    <row r="246" customFormat="false" ht="15" hidden="false" customHeight="false" outlineLevel="0" collapsed="false">
      <c r="A246" s="0" t="n">
        <v>1000000256</v>
      </c>
      <c r="B246" s="157" t="n">
        <v>27.5</v>
      </c>
    </row>
    <row r="247" customFormat="false" ht="15" hidden="false" customHeight="false" outlineLevel="0" collapsed="false">
      <c r="A247" s="0" t="n">
        <v>1000000265</v>
      </c>
      <c r="B247" s="157" t="n">
        <v>20</v>
      </c>
    </row>
    <row r="248" customFormat="false" ht="15" hidden="false" customHeight="false" outlineLevel="0" collapsed="false">
      <c r="A248" s="0" t="n">
        <v>1000000258</v>
      </c>
      <c r="B248" s="157" t="n">
        <v>83.3333333333333</v>
      </c>
    </row>
    <row r="249" customFormat="false" ht="15" hidden="false" customHeight="false" outlineLevel="0" collapsed="false">
      <c r="A249" s="0" t="n">
        <v>1000000279</v>
      </c>
      <c r="B249" s="157" t="n">
        <v>33.1666666666667</v>
      </c>
    </row>
    <row r="250" customFormat="false" ht="15" hidden="false" customHeight="false" outlineLevel="0" collapsed="false">
      <c r="A250" s="0" t="n">
        <v>1000000272</v>
      </c>
      <c r="B250" s="157" t="n">
        <v>123.833333333333</v>
      </c>
    </row>
    <row r="251" customFormat="false" ht="15" hidden="false" customHeight="false" outlineLevel="0" collapsed="false">
      <c r="A251" s="0" t="n">
        <v>1000000278</v>
      </c>
      <c r="B251" s="157" t="n">
        <v>6.66666666666667</v>
      </c>
    </row>
    <row r="252" customFormat="false" ht="15" hidden="false" customHeight="false" outlineLevel="0" collapsed="false">
      <c r="A252" s="0" t="n">
        <v>1000000270</v>
      </c>
      <c r="B252" s="157" t="n">
        <v>192.5</v>
      </c>
    </row>
    <row r="253" customFormat="false" ht="15" hidden="false" customHeight="false" outlineLevel="0" collapsed="false">
      <c r="A253" s="0" t="n">
        <v>1000000718</v>
      </c>
      <c r="B253" s="157" t="n">
        <v>1094.58333333333</v>
      </c>
    </row>
    <row r="254" customFormat="false" ht="15" hidden="false" customHeight="false" outlineLevel="0" collapsed="false">
      <c r="A254" s="0" t="n">
        <v>1000000707</v>
      </c>
      <c r="B254" s="157" t="n">
        <v>2003.775</v>
      </c>
    </row>
    <row r="255" customFormat="false" ht="15" hidden="false" customHeight="false" outlineLevel="0" collapsed="false">
      <c r="A255" s="0" t="n">
        <v>1000000719</v>
      </c>
      <c r="B255" s="157" t="n">
        <v>16.3333333333333</v>
      </c>
    </row>
    <row r="256" customFormat="false" ht="15" hidden="false" customHeight="false" outlineLevel="0" collapsed="false">
      <c r="A256" s="0" t="n">
        <v>1000000720</v>
      </c>
      <c r="B256" s="157" t="n">
        <v>151.166666666667</v>
      </c>
    </row>
    <row r="257" customFormat="false" ht="15" hidden="false" customHeight="false" outlineLevel="0" collapsed="false">
      <c r="A257" s="0" t="n">
        <v>1000000716</v>
      </c>
      <c r="B257" s="157" t="n">
        <v>993.625</v>
      </c>
    </row>
    <row r="258" customFormat="false" ht="15" hidden="false" customHeight="false" outlineLevel="0" collapsed="false">
      <c r="A258" s="0" t="n">
        <v>1000000717</v>
      </c>
      <c r="B258" s="157" t="n">
        <v>20.8333333333333</v>
      </c>
    </row>
    <row r="259" customFormat="false" ht="15" hidden="false" customHeight="false" outlineLevel="0" collapsed="false">
      <c r="A259" s="0" t="n">
        <v>1000001057</v>
      </c>
      <c r="B259" s="157" t="n">
        <v>97.9166666666667</v>
      </c>
    </row>
    <row r="260" customFormat="false" ht="15" hidden="false" customHeight="false" outlineLevel="0" collapsed="false">
      <c r="A260" s="0" t="n">
        <v>1000001062</v>
      </c>
      <c r="B260" s="157" t="n">
        <v>212.425</v>
      </c>
    </row>
    <row r="261" customFormat="false" ht="15" hidden="false" customHeight="false" outlineLevel="0" collapsed="false">
      <c r="A261" s="0" t="n">
        <v>1000002618</v>
      </c>
      <c r="B261" s="157" t="n">
        <v>153.166666666667</v>
      </c>
    </row>
    <row r="262" customFormat="false" ht="15" hidden="false" customHeight="false" outlineLevel="0" collapsed="false">
      <c r="A262" s="0" t="n">
        <v>1000002758</v>
      </c>
      <c r="B262" s="157" t="n">
        <v>13.1666666666667</v>
      </c>
    </row>
    <row r="263" customFormat="false" ht="15" hidden="false" customHeight="false" outlineLevel="0" collapsed="false">
      <c r="A263" s="0" t="n">
        <v>1000002759</v>
      </c>
      <c r="B263" s="157" t="n">
        <v>109.583333333333</v>
      </c>
    </row>
    <row r="264" customFormat="false" ht="15" hidden="false" customHeight="false" outlineLevel="0" collapsed="false">
      <c r="A264" s="0" t="n">
        <v>1000002760</v>
      </c>
      <c r="B264" s="157" t="n">
        <v>29.6666666666667</v>
      </c>
    </row>
    <row r="265" customFormat="false" ht="15" hidden="false" customHeight="false" outlineLevel="0" collapsed="false">
      <c r="A265" s="0" t="n">
        <v>1000002764</v>
      </c>
      <c r="B265" s="157" t="n">
        <v>28.3333333333333</v>
      </c>
    </row>
    <row r="266" customFormat="false" ht="15" hidden="false" customHeight="false" outlineLevel="0" collapsed="false">
      <c r="A266" s="0" t="n">
        <v>1000003503</v>
      </c>
      <c r="B266" s="157" t="n">
        <v>27.5</v>
      </c>
    </row>
    <row r="267" customFormat="false" ht="15" hidden="false" customHeight="false" outlineLevel="0" collapsed="false">
      <c r="A267" s="0" t="n">
        <v>1000003511</v>
      </c>
      <c r="B267" s="157" t="n">
        <v>61.25</v>
      </c>
    </row>
    <row r="268" customFormat="false" ht="15" hidden="false" customHeight="false" outlineLevel="0" collapsed="false">
      <c r="A268" s="0" t="n">
        <v>1000003519</v>
      </c>
      <c r="B268" s="157" t="n">
        <v>229.041666666667</v>
      </c>
    </row>
    <row r="269" customFormat="false" ht="15" hidden="false" customHeight="false" outlineLevel="0" collapsed="false">
      <c r="A269" s="0" t="n">
        <v>1000003809</v>
      </c>
      <c r="B269" s="157" t="n">
        <v>45.8333333333333</v>
      </c>
    </row>
    <row r="270" customFormat="false" ht="15" hidden="false" customHeight="false" outlineLevel="0" collapsed="false">
      <c r="A270" s="0" t="n">
        <v>1000000237</v>
      </c>
      <c r="B270" s="157" t="n">
        <v>5.58333333333333</v>
      </c>
    </row>
    <row r="271" customFormat="false" ht="15" hidden="false" customHeight="false" outlineLevel="0" collapsed="false">
      <c r="A271" s="0" t="n">
        <v>1000000810</v>
      </c>
      <c r="B271" s="157" t="n">
        <v>38.3333333333333</v>
      </c>
    </row>
    <row r="272" customFormat="false" ht="15" hidden="false" customHeight="false" outlineLevel="0" collapsed="false">
      <c r="A272" s="0" t="n">
        <v>1000000816</v>
      </c>
      <c r="B272" s="157" t="n">
        <v>689.083333333333</v>
      </c>
    </row>
    <row r="273" customFormat="false" ht="15" hidden="false" customHeight="false" outlineLevel="0" collapsed="false">
      <c r="A273" s="0" t="n">
        <v>1000000235</v>
      </c>
      <c r="B273" s="157" t="n">
        <v>1187.11666666667</v>
      </c>
    </row>
    <row r="274" customFormat="false" ht="15" hidden="false" customHeight="false" outlineLevel="0" collapsed="false">
      <c r="A274" s="0" t="n">
        <v>1000000245</v>
      </c>
      <c r="B274" s="157" t="n">
        <v>3.41666666666667</v>
      </c>
    </row>
    <row r="275" customFormat="false" ht="15" hidden="false" customHeight="false" outlineLevel="0" collapsed="false">
      <c r="A275" s="0" t="n">
        <v>1000000248</v>
      </c>
      <c r="B275" s="157" t="n">
        <v>235.216666666667</v>
      </c>
    </row>
    <row r="276" customFormat="false" ht="15" hidden="false" customHeight="false" outlineLevel="0" collapsed="false">
      <c r="A276" s="0" t="n">
        <v>1000000341</v>
      </c>
      <c r="B276" s="157" t="n">
        <v>502.983333333333</v>
      </c>
    </row>
    <row r="277" customFormat="false" ht="15" hidden="false" customHeight="false" outlineLevel="0" collapsed="false">
      <c r="A277" s="0" t="n">
        <v>1000000236</v>
      </c>
      <c r="B277" s="157" t="n">
        <v>20</v>
      </c>
    </row>
    <row r="278" customFormat="false" ht="15" hidden="false" customHeight="false" outlineLevel="0" collapsed="false">
      <c r="A278" s="0" t="n">
        <v>1000000233</v>
      </c>
      <c r="B278" s="157" t="n">
        <v>542.666666666667</v>
      </c>
    </row>
    <row r="279" customFormat="false" ht="15" hidden="false" customHeight="false" outlineLevel="0" collapsed="false">
      <c r="A279" s="0" t="n">
        <v>1000000247</v>
      </c>
      <c r="B279" s="157" t="n">
        <v>73.75</v>
      </c>
    </row>
    <row r="280" customFormat="false" ht="15" hidden="false" customHeight="false" outlineLevel="0" collapsed="false">
      <c r="A280" s="0" t="n">
        <v>1000000246</v>
      </c>
      <c r="B280" s="157" t="n">
        <v>31.25</v>
      </c>
    </row>
    <row r="281" customFormat="false" ht="15" hidden="false" customHeight="false" outlineLevel="0" collapsed="false">
      <c r="A281" s="0" t="n">
        <v>1000000811</v>
      </c>
      <c r="B281" s="157" t="n">
        <v>29.1666666666667</v>
      </c>
    </row>
    <row r="282" customFormat="false" ht="15" hidden="false" customHeight="false" outlineLevel="0" collapsed="false">
      <c r="A282" s="0" t="n">
        <v>1000000239</v>
      </c>
      <c r="B282" s="157" t="n">
        <v>121.041666666667</v>
      </c>
    </row>
    <row r="283" customFormat="false" ht="15" hidden="false" customHeight="false" outlineLevel="0" collapsed="false">
      <c r="A283" s="0" t="n">
        <v>1000000820</v>
      </c>
      <c r="B283" s="157" t="n">
        <v>119.65</v>
      </c>
    </row>
    <row r="284" customFormat="false" ht="15" hidden="false" customHeight="false" outlineLevel="0" collapsed="false">
      <c r="A284" s="0" t="n">
        <v>1000000821</v>
      </c>
      <c r="B284" s="157" t="n">
        <v>1.41666666666667</v>
      </c>
    </row>
    <row r="285" customFormat="false" ht="15" hidden="false" customHeight="false" outlineLevel="0" collapsed="false">
      <c r="A285" s="0" t="n">
        <v>1000000249</v>
      </c>
      <c r="B285" s="157" t="n">
        <v>36.725</v>
      </c>
    </row>
    <row r="286" customFormat="false" ht="15" hidden="false" customHeight="false" outlineLevel="0" collapsed="false">
      <c r="A286" s="0" t="n">
        <v>1000000238</v>
      </c>
      <c r="B286" s="157" t="n">
        <v>25.7083333333333</v>
      </c>
    </row>
    <row r="287" customFormat="false" ht="15" hidden="false" customHeight="false" outlineLevel="0" collapsed="false">
      <c r="A287" s="0" t="n">
        <v>1000000250</v>
      </c>
      <c r="B287" s="157" t="n">
        <v>25</v>
      </c>
    </row>
    <row r="288" customFormat="false" ht="15" hidden="false" customHeight="false" outlineLevel="0" collapsed="false">
      <c r="A288" s="0" t="n">
        <v>1000000339</v>
      </c>
      <c r="B288" s="157" t="n">
        <v>95.3333333333333</v>
      </c>
    </row>
    <row r="289" customFormat="false" ht="15" hidden="false" customHeight="false" outlineLevel="0" collapsed="false">
      <c r="A289" s="0" t="n">
        <v>1000000815</v>
      </c>
      <c r="B289" s="157" t="n">
        <v>608.483333333333</v>
      </c>
    </row>
    <row r="290" customFormat="false" ht="15" hidden="false" customHeight="false" outlineLevel="0" collapsed="false">
      <c r="A290" s="0" t="n">
        <v>1000000340</v>
      </c>
      <c r="B290" s="157" t="n">
        <v>36.0833333333333</v>
      </c>
    </row>
    <row r="291" customFormat="false" ht="15" hidden="false" customHeight="false" outlineLevel="0" collapsed="false">
      <c r="A291" s="0" t="n">
        <v>1000000817</v>
      </c>
      <c r="B291" s="157" t="n">
        <v>82.1666666666667</v>
      </c>
    </row>
    <row r="292" customFormat="false" ht="15" hidden="false" customHeight="false" outlineLevel="0" collapsed="false">
      <c r="A292" s="0" t="n">
        <v>1000000818</v>
      </c>
      <c r="B292" s="157" t="n">
        <v>116.408333333333</v>
      </c>
    </row>
    <row r="293" customFormat="false" ht="15" hidden="false" customHeight="false" outlineLevel="0" collapsed="false">
      <c r="A293" s="0" t="n">
        <v>1000000812</v>
      </c>
      <c r="B293" s="157" t="n">
        <v>1417.41666666667</v>
      </c>
    </row>
    <row r="294" customFormat="false" ht="15" hidden="false" customHeight="false" outlineLevel="0" collapsed="false">
      <c r="A294" s="0" t="n">
        <v>1000000819</v>
      </c>
      <c r="B294" s="157" t="n">
        <v>190.058333333333</v>
      </c>
    </row>
    <row r="295" customFormat="false" ht="15" hidden="false" customHeight="false" outlineLevel="0" collapsed="false">
      <c r="A295" s="0" t="n">
        <v>1000003134</v>
      </c>
      <c r="B295" s="157" t="n">
        <v>46.875</v>
      </c>
    </row>
    <row r="296" customFormat="false" ht="15" hidden="false" customHeight="false" outlineLevel="0" collapsed="false">
      <c r="A296" s="0" t="n">
        <v>1000003473</v>
      </c>
      <c r="B296" s="157" t="n">
        <v>50.4166666666667</v>
      </c>
    </row>
    <row r="297" customFormat="false" ht="15" hidden="false" customHeight="false" outlineLevel="0" collapsed="false">
      <c r="A297" s="0" t="n">
        <v>1000003502</v>
      </c>
      <c r="B297" s="157" t="n">
        <v>242.308333333333</v>
      </c>
    </row>
    <row r="298" customFormat="false" ht="15" hidden="false" customHeight="false" outlineLevel="0" collapsed="false">
      <c r="A298" s="0" t="n">
        <v>1000003566</v>
      </c>
      <c r="B298" s="157" t="n">
        <v>51</v>
      </c>
    </row>
    <row r="299" customFormat="false" ht="15" hidden="false" customHeight="false" outlineLevel="0" collapsed="false">
      <c r="A299" s="0" t="n">
        <v>1000003732</v>
      </c>
      <c r="B299" s="157" t="n">
        <v>1091.25833333333</v>
      </c>
    </row>
    <row r="300" customFormat="false" ht="15" hidden="false" customHeight="false" outlineLevel="0" collapsed="false">
      <c r="A300" s="0" t="n">
        <v>1000003794</v>
      </c>
      <c r="B300" s="157" t="n">
        <v>135</v>
      </c>
    </row>
    <row r="301" customFormat="false" ht="15" hidden="false" customHeight="false" outlineLevel="0" collapsed="false">
      <c r="A301" s="0" t="n">
        <v>1000003817</v>
      </c>
      <c r="B301" s="157" t="n">
        <v>94.1666666666667</v>
      </c>
    </row>
    <row r="302" customFormat="false" ht="15" hidden="false" customHeight="false" outlineLevel="0" collapsed="false">
      <c r="A302" s="0" t="n">
        <v>1000003953</v>
      </c>
      <c r="B302" s="157" t="n">
        <v>490.908333333333</v>
      </c>
    </row>
    <row r="303" customFormat="false" ht="15" hidden="false" customHeight="false" outlineLevel="0" collapsed="false">
      <c r="A303" s="0" t="n">
        <v>1000003996</v>
      </c>
      <c r="B303" s="157" t="n">
        <v>91.875</v>
      </c>
    </row>
    <row r="304" customFormat="false" ht="15" hidden="false" customHeight="false" outlineLevel="0" collapsed="false">
      <c r="A304" s="0" t="n">
        <v>1000004000</v>
      </c>
      <c r="B304" s="157" t="n">
        <v>67.5</v>
      </c>
    </row>
    <row r="305" customFormat="false" ht="15" hidden="false" customHeight="false" outlineLevel="0" collapsed="false">
      <c r="A305" s="0" t="n">
        <v>1000004008</v>
      </c>
      <c r="B305" s="157" t="n">
        <v>63.75</v>
      </c>
    </row>
    <row r="306" customFormat="false" ht="15" hidden="false" customHeight="false" outlineLevel="0" collapsed="false">
      <c r="A306" s="0" t="n">
        <v>1000004074</v>
      </c>
      <c r="B306" s="157" t="n">
        <v>73.375</v>
      </c>
    </row>
    <row r="307" customFormat="false" ht="15" hidden="false" customHeight="false" outlineLevel="0" collapsed="false">
      <c r="A307" s="0" t="n">
        <v>1000000119</v>
      </c>
      <c r="B307" s="157" t="n">
        <v>145.666666666667</v>
      </c>
    </row>
    <row r="308" customFormat="false" ht="15" hidden="false" customHeight="false" outlineLevel="0" collapsed="false">
      <c r="A308" s="0" t="n">
        <v>1000000114</v>
      </c>
      <c r="B308" s="157" t="n">
        <v>311.5</v>
      </c>
    </row>
    <row r="309" customFormat="false" ht="15" hidden="false" customHeight="false" outlineLevel="0" collapsed="false">
      <c r="A309" s="0" t="n">
        <v>1000003611</v>
      </c>
      <c r="B309" s="157" t="n">
        <v>5</v>
      </c>
    </row>
    <row r="310" customFormat="false" ht="15" hidden="false" customHeight="false" outlineLevel="0" collapsed="false">
      <c r="A310" s="0" t="n">
        <v>1000003876</v>
      </c>
      <c r="B310" s="157" t="n">
        <v>177.916666666667</v>
      </c>
    </row>
    <row r="311" customFormat="false" ht="15" hidden="false" customHeight="false" outlineLevel="0" collapsed="false">
      <c r="A311" s="0" t="n">
        <v>1000004016</v>
      </c>
      <c r="B311" s="157" t="n">
        <v>74.8833333333333</v>
      </c>
    </row>
    <row r="312" customFormat="false" ht="15" hidden="false" customHeight="false" outlineLevel="0" collapsed="false">
      <c r="A312" s="0" t="n">
        <v>1000000751</v>
      </c>
      <c r="B312" s="157" t="n">
        <v>31.25</v>
      </c>
    </row>
    <row r="313" customFormat="false" ht="15" hidden="false" customHeight="false" outlineLevel="0" collapsed="false">
      <c r="A313" s="0" t="n">
        <v>1000000752</v>
      </c>
      <c r="B313" s="157" t="n">
        <v>1056.81666666667</v>
      </c>
    </row>
    <row r="314" customFormat="false" ht="15" hidden="false" customHeight="false" outlineLevel="0" collapsed="false">
      <c r="A314" s="0" t="n">
        <v>1000000761</v>
      </c>
      <c r="B314" s="157" t="n">
        <v>111.666666666667</v>
      </c>
    </row>
    <row r="315" customFormat="false" ht="15" hidden="false" customHeight="false" outlineLevel="0" collapsed="false">
      <c r="A315" s="0" t="n">
        <v>1000000753</v>
      </c>
      <c r="B315" s="157" t="n">
        <v>23.3333333333333</v>
      </c>
    </row>
    <row r="316" customFormat="false" ht="15" hidden="false" customHeight="false" outlineLevel="0" collapsed="false">
      <c r="A316" s="0" t="n">
        <v>1000000760</v>
      </c>
      <c r="B316" s="157" t="n">
        <v>30</v>
      </c>
    </row>
    <row r="317" customFormat="false" ht="15" hidden="false" customHeight="false" outlineLevel="0" collapsed="false">
      <c r="A317" s="0" t="n">
        <v>1000000749</v>
      </c>
      <c r="B317" s="157" t="n">
        <v>10.8333333333333</v>
      </c>
    </row>
    <row r="318" customFormat="false" ht="15" hidden="false" customHeight="false" outlineLevel="0" collapsed="false">
      <c r="A318" s="0" t="n">
        <v>1000000757</v>
      </c>
      <c r="B318" s="157" t="n">
        <v>200</v>
      </c>
    </row>
    <row r="319" customFormat="false" ht="15" hidden="false" customHeight="false" outlineLevel="0" collapsed="false">
      <c r="A319" s="0" t="n">
        <v>1000001082</v>
      </c>
      <c r="B319" s="157" t="n">
        <v>12.5</v>
      </c>
    </row>
    <row r="320" customFormat="false" ht="15" hidden="false" customHeight="false" outlineLevel="0" collapsed="false">
      <c r="A320" s="0" t="n">
        <v>1000001078</v>
      </c>
      <c r="B320" s="157" t="n">
        <v>14.8333333333333</v>
      </c>
    </row>
    <row r="321" customFormat="false" ht="15" hidden="false" customHeight="false" outlineLevel="0" collapsed="false">
      <c r="A321" s="0" t="n">
        <v>1000000763</v>
      </c>
      <c r="B321" s="157" t="n">
        <v>551</v>
      </c>
    </row>
    <row r="322" customFormat="false" ht="15" hidden="false" customHeight="false" outlineLevel="0" collapsed="false">
      <c r="A322" s="0" t="n">
        <v>1000001077</v>
      </c>
      <c r="B322" s="157" t="n">
        <v>25.8333333333333</v>
      </c>
    </row>
    <row r="323" customFormat="false" ht="15" hidden="false" customHeight="false" outlineLevel="0" collapsed="false">
      <c r="A323" s="0" t="n">
        <v>1000001070</v>
      </c>
      <c r="B323" s="157" t="n">
        <v>31.25</v>
      </c>
    </row>
    <row r="324" customFormat="false" ht="15" hidden="false" customHeight="false" outlineLevel="0" collapsed="false">
      <c r="A324" s="0" t="n">
        <v>1000002605</v>
      </c>
      <c r="B324" s="157" t="n">
        <v>60.4166666666667</v>
      </c>
    </row>
    <row r="325" customFormat="false" ht="15" hidden="false" customHeight="false" outlineLevel="0" collapsed="false">
      <c r="A325" s="0" t="n">
        <v>1000002617</v>
      </c>
      <c r="B325" s="157" t="n">
        <v>46.9166666666667</v>
      </c>
    </row>
    <row r="326" customFormat="false" ht="15" hidden="false" customHeight="false" outlineLevel="0" collapsed="false">
      <c r="A326" s="0" t="n">
        <v>1000002726</v>
      </c>
      <c r="B326" s="157" t="n">
        <v>28.3333333333333</v>
      </c>
    </row>
    <row r="327" customFormat="false" ht="15" hidden="false" customHeight="false" outlineLevel="0" collapsed="false">
      <c r="A327" s="0" t="n">
        <v>1000002748</v>
      </c>
      <c r="B327" s="157" t="n">
        <v>154.583333333333</v>
      </c>
    </row>
    <row r="328" customFormat="false" ht="15" hidden="false" customHeight="false" outlineLevel="0" collapsed="false">
      <c r="A328" s="0" t="n">
        <v>1000002811</v>
      </c>
      <c r="B328" s="157" t="n">
        <v>20.5</v>
      </c>
    </row>
    <row r="329" customFormat="false" ht="15" hidden="false" customHeight="false" outlineLevel="0" collapsed="false">
      <c r="A329" s="0" t="n">
        <v>1000003477</v>
      </c>
      <c r="B329" s="157" t="n">
        <v>8.33333333333333</v>
      </c>
    </row>
    <row r="330" customFormat="false" ht="15" hidden="false" customHeight="false" outlineLevel="0" collapsed="false">
      <c r="A330" s="0" t="n">
        <v>1000003521</v>
      </c>
      <c r="B330" s="157" t="n">
        <v>48.75</v>
      </c>
    </row>
    <row r="331" customFormat="false" ht="15" hidden="false" customHeight="false" outlineLevel="0" collapsed="false">
      <c r="A331" s="0" t="n">
        <v>1000003931</v>
      </c>
      <c r="B331" s="157" t="n">
        <v>15.8333333333333</v>
      </c>
    </row>
    <row r="332" customFormat="false" ht="15" hidden="false" customHeight="false" outlineLevel="0" collapsed="false">
      <c r="A332" s="0" t="n">
        <v>1000004065</v>
      </c>
      <c r="B332" s="157" t="n">
        <v>40.2916666666667</v>
      </c>
    </row>
    <row r="333" customFormat="false" ht="15" hidden="false" customHeight="false" outlineLevel="0" collapsed="false">
      <c r="A333" s="0" t="n">
        <v>1000004097</v>
      </c>
      <c r="B333" s="157" t="n">
        <v>79.6666666666667</v>
      </c>
    </row>
    <row r="334" customFormat="false" ht="15" hidden="false" customHeight="false" outlineLevel="0" collapsed="false">
      <c r="A334" s="0" t="n">
        <v>1000000702</v>
      </c>
      <c r="B334" s="157" t="n">
        <v>197.833333333333</v>
      </c>
    </row>
    <row r="335" customFormat="false" ht="15" hidden="false" customHeight="false" outlineLevel="0" collapsed="false">
      <c r="A335" s="0" t="n">
        <v>1000000694</v>
      </c>
      <c r="B335" s="157" t="n">
        <v>47.5416666666667</v>
      </c>
    </row>
    <row r="336" customFormat="false" ht="15" hidden="false" customHeight="false" outlineLevel="0" collapsed="false">
      <c r="A336" s="0" t="n">
        <v>1000000697</v>
      </c>
      <c r="B336" s="157" t="n">
        <v>132.833333333333</v>
      </c>
    </row>
    <row r="337" customFormat="false" ht="15" hidden="false" customHeight="false" outlineLevel="0" collapsed="false">
      <c r="A337" s="0" t="n">
        <v>1000000696</v>
      </c>
      <c r="B337" s="157" t="n">
        <v>23.3333333333333</v>
      </c>
    </row>
    <row r="338" customFormat="false" ht="15" hidden="false" customHeight="false" outlineLevel="0" collapsed="false">
      <c r="A338" s="0" t="n">
        <v>1000000692</v>
      </c>
      <c r="B338" s="157" t="n">
        <v>90</v>
      </c>
    </row>
    <row r="339" customFormat="false" ht="15" hidden="false" customHeight="false" outlineLevel="0" collapsed="false">
      <c r="A339" s="0" t="n">
        <v>1000000699</v>
      </c>
      <c r="B339" s="157" t="n">
        <v>148.333333333333</v>
      </c>
    </row>
    <row r="340" customFormat="false" ht="15" hidden="false" customHeight="false" outlineLevel="0" collapsed="false">
      <c r="A340" s="0" t="n">
        <v>1000000683</v>
      </c>
      <c r="B340" s="157" t="n">
        <v>431.5</v>
      </c>
    </row>
    <row r="341" customFormat="false" ht="15" hidden="false" customHeight="false" outlineLevel="0" collapsed="false">
      <c r="A341" s="0" t="n">
        <v>1000000679</v>
      </c>
      <c r="B341" s="157" t="n">
        <v>194.5</v>
      </c>
    </row>
    <row r="342" customFormat="false" ht="15" hidden="false" customHeight="false" outlineLevel="0" collapsed="false">
      <c r="A342" s="0" t="n">
        <v>1000000695</v>
      </c>
      <c r="B342" s="157" t="n">
        <v>107</v>
      </c>
    </row>
    <row r="343" customFormat="false" ht="15" hidden="false" customHeight="false" outlineLevel="0" collapsed="false">
      <c r="A343" s="0" t="n">
        <v>1000000701</v>
      </c>
      <c r="B343" s="157" t="n">
        <v>3764.325</v>
      </c>
    </row>
    <row r="344" customFormat="false" ht="15" hidden="false" customHeight="false" outlineLevel="0" collapsed="false">
      <c r="A344" s="0" t="n">
        <v>1000001055</v>
      </c>
      <c r="B344" s="157" t="n">
        <v>66</v>
      </c>
    </row>
    <row r="345" customFormat="false" ht="15" hidden="false" customHeight="false" outlineLevel="0" collapsed="false">
      <c r="A345" s="0" t="n">
        <v>1000001052</v>
      </c>
      <c r="B345" s="157" t="n">
        <v>768</v>
      </c>
    </row>
    <row r="346" customFormat="false" ht="15" hidden="false" customHeight="false" outlineLevel="0" collapsed="false">
      <c r="A346" s="0" t="n">
        <v>1000001051</v>
      </c>
      <c r="B346" s="157" t="n">
        <v>277.5</v>
      </c>
    </row>
    <row r="347" customFormat="false" ht="15" hidden="false" customHeight="false" outlineLevel="0" collapsed="false">
      <c r="A347" s="0" t="n">
        <v>1000001047</v>
      </c>
      <c r="B347" s="157" t="n">
        <v>96.5</v>
      </c>
    </row>
    <row r="348" customFormat="false" ht="15" hidden="false" customHeight="false" outlineLevel="0" collapsed="false">
      <c r="A348" s="0" t="n">
        <v>1000002613</v>
      </c>
      <c r="B348" s="157" t="n">
        <v>27.3333333333333</v>
      </c>
    </row>
    <row r="349" customFormat="false" ht="15" hidden="false" customHeight="false" outlineLevel="0" collapsed="false">
      <c r="A349" s="0" t="n">
        <v>1000002812</v>
      </c>
      <c r="B349" s="157" t="n">
        <v>52.8333333333333</v>
      </c>
    </row>
    <row r="350" customFormat="false" ht="15" hidden="false" customHeight="false" outlineLevel="0" collapsed="false">
      <c r="A350" s="0" t="n">
        <v>1000002844</v>
      </c>
      <c r="B350" s="157" t="n">
        <v>1692.66666666667</v>
      </c>
    </row>
    <row r="351" customFormat="false" ht="15" hidden="false" customHeight="false" outlineLevel="0" collapsed="false">
      <c r="A351" s="0" t="n">
        <v>1000003136</v>
      </c>
      <c r="B351" s="157" t="n">
        <v>8.33333333333333</v>
      </c>
    </row>
    <row r="352" customFormat="false" ht="15" hidden="false" customHeight="false" outlineLevel="0" collapsed="false">
      <c r="A352" s="0" t="n">
        <v>1000003612</v>
      </c>
      <c r="B352" s="157" t="n">
        <v>327.166666666667</v>
      </c>
    </row>
    <row r="353" customFormat="false" ht="15" hidden="false" customHeight="false" outlineLevel="0" collapsed="false">
      <c r="A353" s="0" t="n">
        <v>1000003675</v>
      </c>
      <c r="B353" s="157" t="n">
        <v>22.5</v>
      </c>
    </row>
    <row r="354" customFormat="false" ht="15" hidden="false" customHeight="false" outlineLevel="0" collapsed="false">
      <c r="A354" s="0" t="n">
        <v>1000004038</v>
      </c>
      <c r="B354" s="157" t="n">
        <v>42.1666666666667</v>
      </c>
    </row>
    <row r="355" customFormat="false" ht="15" hidden="false" customHeight="false" outlineLevel="0" collapsed="false">
      <c r="A355" s="0" t="n">
        <v>1000000385</v>
      </c>
      <c r="B355" s="157" t="n">
        <v>27.6666666666667</v>
      </c>
    </row>
    <row r="356" customFormat="false" ht="15" hidden="false" customHeight="false" outlineLevel="0" collapsed="false">
      <c r="A356" s="0" t="n">
        <v>1000000383</v>
      </c>
      <c r="B356" s="157" t="n">
        <v>247.333333333333</v>
      </c>
    </row>
    <row r="357" customFormat="false" ht="15" hidden="false" customHeight="false" outlineLevel="0" collapsed="false">
      <c r="A357" s="0" t="n">
        <v>1000000380</v>
      </c>
      <c r="B357" s="157" t="n">
        <v>11.5</v>
      </c>
    </row>
    <row r="358" customFormat="false" ht="15" hidden="false" customHeight="false" outlineLevel="0" collapsed="false">
      <c r="A358" s="0" t="n">
        <v>1000000384</v>
      </c>
      <c r="B358" s="157" t="n">
        <v>1096.5</v>
      </c>
    </row>
    <row r="359" customFormat="false" ht="15" hidden="false" customHeight="false" outlineLevel="0" collapsed="false">
      <c r="A359" s="0" t="n">
        <v>1000003773</v>
      </c>
      <c r="B359" s="157" t="n">
        <v>124.333333333333</v>
      </c>
    </row>
    <row r="360" customFormat="false" ht="15" hidden="false" customHeight="false" outlineLevel="0" collapsed="false">
      <c r="A360" s="0" t="n">
        <v>1000000577</v>
      </c>
      <c r="B360" s="157" t="n">
        <v>144.166666666667</v>
      </c>
    </row>
    <row r="361" customFormat="false" ht="15" hidden="false" customHeight="false" outlineLevel="0" collapsed="false">
      <c r="A361" s="0" t="n">
        <v>1000000562</v>
      </c>
      <c r="B361" s="157" t="n">
        <v>31.5</v>
      </c>
    </row>
    <row r="362" customFormat="false" ht="15" hidden="false" customHeight="false" outlineLevel="0" collapsed="false">
      <c r="A362" s="0" t="n">
        <v>1000000579</v>
      </c>
      <c r="B362" s="157" t="n">
        <v>6630.81666666667</v>
      </c>
    </row>
    <row r="363" customFormat="false" ht="15" hidden="false" customHeight="false" outlineLevel="0" collapsed="false">
      <c r="A363" s="0" t="n">
        <v>1000000558</v>
      </c>
      <c r="B363" s="157" t="n">
        <v>906.658333333333</v>
      </c>
    </row>
    <row r="364" customFormat="false" ht="15" hidden="false" customHeight="false" outlineLevel="0" collapsed="false">
      <c r="A364" s="0" t="n">
        <v>1000000569</v>
      </c>
      <c r="B364" s="157" t="n">
        <v>161.5</v>
      </c>
    </row>
    <row r="365" customFormat="false" ht="15" hidden="false" customHeight="false" outlineLevel="0" collapsed="false">
      <c r="A365" s="0" t="n">
        <v>1000000578</v>
      </c>
      <c r="B365" s="157" t="n">
        <v>278.833333333333</v>
      </c>
    </row>
    <row r="366" customFormat="false" ht="15" hidden="false" customHeight="false" outlineLevel="0" collapsed="false">
      <c r="A366" s="0" t="n">
        <v>1000000561</v>
      </c>
      <c r="B366" s="157" t="n">
        <v>120.833333333333</v>
      </c>
    </row>
    <row r="367" customFormat="false" ht="15" hidden="false" customHeight="false" outlineLevel="0" collapsed="false">
      <c r="A367" s="0" t="n">
        <v>1000000573</v>
      </c>
      <c r="B367" s="157" t="n">
        <v>4298.83333333333</v>
      </c>
    </row>
    <row r="368" customFormat="false" ht="15" hidden="false" customHeight="false" outlineLevel="0" collapsed="false">
      <c r="A368" s="0" t="n">
        <v>1000000983</v>
      </c>
      <c r="B368" s="157" t="n">
        <v>457.966666666667</v>
      </c>
    </row>
    <row r="369" customFormat="false" ht="15" hidden="false" customHeight="false" outlineLevel="0" collapsed="false">
      <c r="A369" s="0" t="n">
        <v>1000000969</v>
      </c>
      <c r="B369" s="157" t="n">
        <v>111</v>
      </c>
    </row>
    <row r="370" customFormat="false" ht="15" hidden="false" customHeight="false" outlineLevel="0" collapsed="false">
      <c r="A370" s="0" t="n">
        <v>1000000976</v>
      </c>
      <c r="B370" s="157" t="n">
        <v>76.9083333333333</v>
      </c>
    </row>
    <row r="371" customFormat="false" ht="15" hidden="false" customHeight="false" outlineLevel="0" collapsed="false">
      <c r="A371" s="0" t="n">
        <v>1000000972</v>
      </c>
      <c r="B371" s="157" t="n">
        <v>73.55</v>
      </c>
    </row>
    <row r="372" customFormat="false" ht="15" hidden="false" customHeight="false" outlineLevel="0" collapsed="false">
      <c r="A372" s="0" t="n">
        <v>1000000970</v>
      </c>
      <c r="B372" s="157" t="n">
        <v>1996.56666666667</v>
      </c>
    </row>
    <row r="373" customFormat="false" ht="15" hidden="false" customHeight="false" outlineLevel="0" collapsed="false">
      <c r="A373" s="0" t="n">
        <v>1000000975</v>
      </c>
      <c r="B373" s="157" t="n">
        <v>182.125</v>
      </c>
    </row>
    <row r="374" customFormat="false" ht="15" hidden="false" customHeight="false" outlineLevel="0" collapsed="false">
      <c r="A374" s="0" t="n">
        <v>1000002823</v>
      </c>
      <c r="B374" s="157" t="n">
        <v>102.583333333333</v>
      </c>
    </row>
    <row r="375" customFormat="false" ht="15" hidden="false" customHeight="false" outlineLevel="0" collapsed="false">
      <c r="A375" s="0" t="n">
        <v>1000003188</v>
      </c>
      <c r="B375" s="157" t="n">
        <v>10.5</v>
      </c>
    </row>
    <row r="376" customFormat="false" ht="15" hidden="false" customHeight="false" outlineLevel="0" collapsed="false">
      <c r="A376" s="0" t="n">
        <v>1000003192</v>
      </c>
      <c r="B376" s="157" t="n">
        <v>152.583333333333</v>
      </c>
    </row>
    <row r="377" customFormat="false" ht="15" hidden="false" customHeight="false" outlineLevel="0" collapsed="false">
      <c r="A377" s="0" t="n">
        <v>1000003203</v>
      </c>
      <c r="B377" s="157" t="n">
        <v>241.666666666667</v>
      </c>
    </row>
    <row r="378" customFormat="false" ht="15" hidden="false" customHeight="false" outlineLevel="0" collapsed="false">
      <c r="A378" s="0" t="n">
        <v>1000003386</v>
      </c>
      <c r="B378" s="157" t="n">
        <v>87</v>
      </c>
    </row>
    <row r="379" customFormat="false" ht="15" hidden="false" customHeight="false" outlineLevel="0" collapsed="false">
      <c r="A379" s="0" t="n">
        <v>1000003785</v>
      </c>
      <c r="B379" s="157" t="n">
        <v>1520.775</v>
      </c>
    </row>
    <row r="380" customFormat="false" ht="15" hidden="false" customHeight="false" outlineLevel="0" collapsed="false">
      <c r="A380" s="0" t="n">
        <v>1000003822</v>
      </c>
      <c r="B380" s="157" t="n">
        <v>74</v>
      </c>
    </row>
    <row r="381" customFormat="false" ht="15" hidden="false" customHeight="false" outlineLevel="0" collapsed="false">
      <c r="A381" s="0" t="n">
        <v>1000003908</v>
      </c>
      <c r="B381" s="157" t="n">
        <v>422.566666666667</v>
      </c>
    </row>
    <row r="382" customFormat="false" ht="15" hidden="false" customHeight="false" outlineLevel="0" collapsed="false">
      <c r="A382" s="0" t="n">
        <v>1000003935</v>
      </c>
      <c r="B382" s="157" t="n">
        <v>174.1</v>
      </c>
    </row>
    <row r="383" customFormat="false" ht="15" hidden="false" customHeight="false" outlineLevel="0" collapsed="false">
      <c r="A383" s="0" t="n">
        <v>1000004017</v>
      </c>
      <c r="B383" s="157" t="n">
        <v>22</v>
      </c>
    </row>
    <row r="384" customFormat="false" ht="15" hidden="false" customHeight="false" outlineLevel="0" collapsed="false">
      <c r="A384" s="0" t="n">
        <v>1000004104</v>
      </c>
      <c r="B384" s="157" t="n">
        <v>23.3333333333333</v>
      </c>
    </row>
    <row r="385" customFormat="false" ht="15" hidden="false" customHeight="false" outlineLevel="0" collapsed="false">
      <c r="A385" s="0" t="n">
        <v>1000000630</v>
      </c>
      <c r="B385" s="157" t="n">
        <v>29.1666666666667</v>
      </c>
    </row>
    <row r="386" customFormat="false" ht="15" hidden="false" customHeight="false" outlineLevel="0" collapsed="false">
      <c r="A386" s="0" t="n">
        <v>1000000620</v>
      </c>
      <c r="B386" s="157" t="n">
        <v>351.666666666667</v>
      </c>
    </row>
    <row r="387" customFormat="false" ht="15" hidden="false" customHeight="false" outlineLevel="0" collapsed="false">
      <c r="A387" s="0" t="n">
        <v>1000000624</v>
      </c>
      <c r="B387" s="157" t="n">
        <v>627.425</v>
      </c>
    </row>
    <row r="388" customFormat="false" ht="15" hidden="false" customHeight="false" outlineLevel="0" collapsed="false">
      <c r="A388" s="0" t="n">
        <v>1000000631</v>
      </c>
      <c r="B388" s="157" t="n">
        <v>866.5</v>
      </c>
    </row>
    <row r="389" customFormat="false" ht="15" hidden="false" customHeight="false" outlineLevel="0" collapsed="false">
      <c r="A389" s="0" t="n">
        <v>1000000621</v>
      </c>
      <c r="B389" s="157" t="n">
        <v>3244.45</v>
      </c>
    </row>
    <row r="390" customFormat="false" ht="15" hidden="false" customHeight="false" outlineLevel="0" collapsed="false">
      <c r="A390" s="0" t="n">
        <v>1000000629</v>
      </c>
      <c r="B390" s="157" t="n">
        <v>986</v>
      </c>
    </row>
    <row r="391" customFormat="false" ht="15" hidden="false" customHeight="false" outlineLevel="0" collapsed="false">
      <c r="A391" s="0" t="n">
        <v>1000000627</v>
      </c>
      <c r="B391" s="157" t="n">
        <v>1326.91666666667</v>
      </c>
    </row>
    <row r="392" customFormat="false" ht="15" hidden="false" customHeight="false" outlineLevel="0" collapsed="false">
      <c r="A392" s="0" t="n">
        <v>1000001020</v>
      </c>
      <c r="B392" s="157" t="n">
        <v>15</v>
      </c>
    </row>
    <row r="393" customFormat="false" ht="15" hidden="false" customHeight="false" outlineLevel="0" collapsed="false">
      <c r="A393" s="0" t="n">
        <v>1000001017</v>
      </c>
      <c r="B393" s="157" t="n">
        <v>1948.375</v>
      </c>
    </row>
    <row r="394" customFormat="false" ht="15" hidden="false" customHeight="false" outlineLevel="0" collapsed="false">
      <c r="A394" s="0" t="n">
        <v>1000001016</v>
      </c>
      <c r="B394" s="157" t="n">
        <v>245</v>
      </c>
    </row>
    <row r="395" customFormat="false" ht="15" hidden="false" customHeight="false" outlineLevel="0" collapsed="false">
      <c r="A395" s="0" t="n">
        <v>1000001014</v>
      </c>
      <c r="B395" s="157" t="n">
        <v>1606.24166666667</v>
      </c>
    </row>
    <row r="396" customFormat="false" ht="15" hidden="false" customHeight="false" outlineLevel="0" collapsed="false">
      <c r="A396" s="0" t="n">
        <v>1000001025</v>
      </c>
      <c r="B396" s="157" t="n">
        <v>1225.84166666667</v>
      </c>
    </row>
    <row r="397" customFormat="false" ht="15" hidden="false" customHeight="false" outlineLevel="0" collapsed="false">
      <c r="A397" s="0" t="n">
        <v>1000001027</v>
      </c>
      <c r="B397" s="157" t="n">
        <v>134.166666666667</v>
      </c>
    </row>
    <row r="398" customFormat="false" ht="15" hidden="false" customHeight="false" outlineLevel="0" collapsed="false">
      <c r="A398" s="0" t="n">
        <v>1000001018</v>
      </c>
      <c r="B398" s="157" t="n">
        <v>56.6666666666667</v>
      </c>
    </row>
    <row r="399" customFormat="false" ht="15" hidden="false" customHeight="false" outlineLevel="0" collapsed="false">
      <c r="A399" s="0" t="n">
        <v>1000001024</v>
      </c>
      <c r="B399" s="157" t="n">
        <v>125.833333333333</v>
      </c>
    </row>
    <row r="400" customFormat="false" ht="15" hidden="false" customHeight="false" outlineLevel="0" collapsed="false">
      <c r="A400" s="0" t="n">
        <v>1000003100</v>
      </c>
      <c r="B400" s="157" t="n">
        <v>792.883333333333</v>
      </c>
    </row>
    <row r="401" customFormat="false" ht="15" hidden="false" customHeight="false" outlineLevel="0" collapsed="false">
      <c r="A401" s="0" t="n">
        <v>1000003445</v>
      </c>
      <c r="B401" s="157" t="n">
        <v>549.166666666667</v>
      </c>
    </row>
    <row r="402" customFormat="false" ht="15" hidden="false" customHeight="false" outlineLevel="0" collapsed="false">
      <c r="A402" s="0" t="n">
        <v>1000003489</v>
      </c>
      <c r="B402" s="157" t="n">
        <v>129.166666666667</v>
      </c>
    </row>
    <row r="403" customFormat="false" ht="15" hidden="false" customHeight="false" outlineLevel="0" collapsed="false">
      <c r="A403" s="0" t="n">
        <v>1000003698</v>
      </c>
      <c r="B403" s="157" t="n">
        <v>296.866666666667</v>
      </c>
    </row>
    <row r="404" customFormat="false" ht="15" hidden="false" customHeight="false" outlineLevel="0" collapsed="false">
      <c r="A404" s="0" t="n">
        <v>1000003762</v>
      </c>
      <c r="B404" s="157" t="n">
        <v>41.675</v>
      </c>
    </row>
    <row r="405" customFormat="false" ht="15" hidden="false" customHeight="false" outlineLevel="0" collapsed="false">
      <c r="A405" s="0" t="n">
        <v>1000003924</v>
      </c>
      <c r="B405" s="157" t="n">
        <v>943.975</v>
      </c>
    </row>
    <row r="406" customFormat="false" ht="15" hidden="false" customHeight="false" outlineLevel="0" collapsed="false">
      <c r="A406" s="0" t="n">
        <v>1000003997</v>
      </c>
      <c r="B406" s="157" t="n">
        <v>437.866666666667</v>
      </c>
    </row>
    <row r="407" customFormat="false" ht="15" hidden="false" customHeight="false" outlineLevel="0" collapsed="false">
      <c r="A407" s="0" t="n">
        <v>1000004020</v>
      </c>
      <c r="B407" s="157" t="n">
        <v>2003.45</v>
      </c>
    </row>
    <row r="408" customFormat="false" ht="15" hidden="false" customHeight="false" outlineLevel="0" collapsed="false">
      <c r="A408" s="0" t="n">
        <v>1000000281</v>
      </c>
      <c r="B408" s="157" t="n">
        <v>3064.41666666667</v>
      </c>
    </row>
    <row r="409" customFormat="false" ht="15" hidden="false" customHeight="false" outlineLevel="0" collapsed="false">
      <c r="A409" s="0" t="n">
        <v>1000003989</v>
      </c>
      <c r="B409" s="157" t="n">
        <v>35.3333333333333</v>
      </c>
    </row>
    <row r="410" customFormat="false" ht="15" hidden="false" customHeight="false" outlineLevel="0" collapsed="false">
      <c r="A410" s="0" t="n">
        <v>1000000283</v>
      </c>
      <c r="B410" s="157" t="n">
        <v>1038.21666666667</v>
      </c>
    </row>
    <row r="411" customFormat="false" ht="15" hidden="false" customHeight="false" outlineLevel="0" collapsed="false">
      <c r="A411" s="0" t="n">
        <v>1000000284</v>
      </c>
      <c r="B411" s="157" t="n">
        <v>118.75</v>
      </c>
    </row>
    <row r="412" customFormat="false" ht="15" hidden="false" customHeight="false" outlineLevel="0" collapsed="false">
      <c r="A412" s="0" t="n">
        <v>1000000285</v>
      </c>
      <c r="B412" s="157" t="n">
        <v>151.583333333333</v>
      </c>
    </row>
    <row r="413" customFormat="false" ht="15" hidden="false" customHeight="false" outlineLevel="0" collapsed="false">
      <c r="A413" s="0" t="n">
        <v>1000003402</v>
      </c>
      <c r="B413" s="157" t="n">
        <v>10.75</v>
      </c>
    </row>
    <row r="414" customFormat="false" ht="15" hidden="false" customHeight="false" outlineLevel="0" collapsed="false">
      <c r="A414" s="0" t="n">
        <v>1000003805</v>
      </c>
      <c r="B414" s="157" t="n">
        <v>16.8333333333333</v>
      </c>
    </row>
    <row r="415" customFormat="false" ht="15" hidden="false" customHeight="false" outlineLevel="0" collapsed="false">
      <c r="A415" s="0" t="n">
        <v>1000000286</v>
      </c>
      <c r="B415" s="157" t="n">
        <v>163.366666666667</v>
      </c>
    </row>
    <row r="416" customFormat="false" ht="15" hidden="false" customHeight="false" outlineLevel="0" collapsed="false">
      <c r="A416" s="0" t="n">
        <v>1000000287</v>
      </c>
      <c r="B416" s="157" t="n">
        <v>232.083333333333</v>
      </c>
    </row>
    <row r="417" customFormat="false" ht="15" hidden="false" customHeight="false" outlineLevel="0" collapsed="false">
      <c r="A417" s="0" t="n">
        <v>1000003483</v>
      </c>
      <c r="B417" s="157" t="n">
        <v>21</v>
      </c>
    </row>
    <row r="418" customFormat="false" ht="15" hidden="false" customHeight="false" outlineLevel="0" collapsed="false">
      <c r="A418" s="0" t="n">
        <v>1000002621</v>
      </c>
      <c r="B418" s="157" t="n">
        <v>155.433333333333</v>
      </c>
    </row>
    <row r="419" customFormat="false" ht="15" hidden="false" customHeight="false" outlineLevel="0" collapsed="false">
      <c r="A419" s="0" t="n">
        <v>1000003615</v>
      </c>
      <c r="B419" s="157" t="n">
        <v>29.9166666666667</v>
      </c>
    </row>
    <row r="420" customFormat="false" ht="15" hidden="false" customHeight="false" outlineLevel="0" collapsed="false">
      <c r="A420" s="0" t="n">
        <v>1000003799</v>
      </c>
      <c r="B420" s="157" t="n">
        <v>55.4166666666667</v>
      </c>
    </row>
    <row r="421" customFormat="false" ht="15" hidden="false" customHeight="false" outlineLevel="0" collapsed="false">
      <c r="A421" s="0" t="n">
        <v>1000003846</v>
      </c>
      <c r="B421" s="157" t="n">
        <v>316.333333333333</v>
      </c>
    </row>
    <row r="422" customFormat="false" ht="15" hidden="false" customHeight="false" outlineLevel="0" collapsed="false">
      <c r="A422" s="0" t="n">
        <v>1000000288</v>
      </c>
      <c r="B422" s="157" t="n">
        <v>116.083333333333</v>
      </c>
    </row>
    <row r="423" customFormat="false" ht="15" hidden="false" customHeight="false" outlineLevel="0" collapsed="false">
      <c r="A423" s="0" t="n">
        <v>1000000290</v>
      </c>
      <c r="B423" s="157" t="n">
        <v>5.08333333333333</v>
      </c>
    </row>
    <row r="424" customFormat="false" ht="15" hidden="false" customHeight="false" outlineLevel="0" collapsed="false">
      <c r="A424" s="0" t="n">
        <v>1000003815</v>
      </c>
      <c r="B424" s="157" t="n">
        <v>437.5</v>
      </c>
    </row>
    <row r="425" customFormat="false" ht="15" hidden="false" customHeight="false" outlineLevel="0" collapsed="false">
      <c r="A425" s="0" t="n">
        <v>1000000291</v>
      </c>
      <c r="B425" s="157" t="n">
        <v>17.25</v>
      </c>
    </row>
    <row r="426" customFormat="false" ht="15" hidden="false" customHeight="false" outlineLevel="0" collapsed="false">
      <c r="A426" s="0" t="n">
        <v>1000002763</v>
      </c>
      <c r="B426" s="157" t="n">
        <v>37.4166666666667</v>
      </c>
    </row>
    <row r="427" customFormat="false" ht="15" hidden="false" customHeight="false" outlineLevel="0" collapsed="false">
      <c r="A427" s="0" t="n">
        <v>1000003975</v>
      </c>
      <c r="B427" s="157" t="n">
        <v>47.4166666666667</v>
      </c>
    </row>
    <row r="428" customFormat="false" ht="15" hidden="false" customHeight="false" outlineLevel="0" collapsed="false">
      <c r="A428" s="0" t="n">
        <v>1000003642</v>
      </c>
      <c r="B428" s="157" t="n">
        <v>238.5</v>
      </c>
    </row>
    <row r="429" customFormat="false" ht="15" hidden="false" customHeight="false" outlineLevel="0" collapsed="false">
      <c r="A429" s="0" t="n">
        <v>1000000292</v>
      </c>
      <c r="B429" s="157" t="n">
        <v>861.916666666667</v>
      </c>
    </row>
    <row r="430" customFormat="false" ht="15" hidden="false" customHeight="false" outlineLevel="0" collapsed="false">
      <c r="A430" s="0" t="n">
        <v>1000003294</v>
      </c>
      <c r="B430" s="157" t="n">
        <v>178</v>
      </c>
    </row>
    <row r="431" customFormat="false" ht="15" hidden="false" customHeight="false" outlineLevel="0" collapsed="false">
      <c r="A431" s="0" t="n">
        <v>1000000294</v>
      </c>
      <c r="B431" s="157" t="n">
        <v>169.658333333333</v>
      </c>
    </row>
    <row r="432" customFormat="false" ht="15" hidden="false" customHeight="false" outlineLevel="0" collapsed="false">
      <c r="A432" s="0" t="n">
        <v>1000003802</v>
      </c>
      <c r="B432" s="157" t="n">
        <v>266.375</v>
      </c>
    </row>
    <row r="433" customFormat="false" ht="15" hidden="false" customHeight="false" outlineLevel="0" collapsed="false">
      <c r="A433" s="0" t="n">
        <v>1000000295</v>
      </c>
      <c r="B433" s="157" t="n">
        <v>53.3333333333333</v>
      </c>
    </row>
    <row r="434" customFormat="false" ht="15" hidden="false" customHeight="false" outlineLevel="0" collapsed="false">
      <c r="A434" s="0" t="n">
        <v>1000000297</v>
      </c>
      <c r="B434" s="157" t="n">
        <v>101.083333333333</v>
      </c>
    </row>
    <row r="435" customFormat="false" ht="15" hidden="false" customHeight="false" outlineLevel="0" collapsed="false">
      <c r="A435" s="0" t="n">
        <v>1000000298</v>
      </c>
      <c r="B435" s="157" t="n">
        <v>1127.41666666667</v>
      </c>
    </row>
    <row r="436" customFormat="false" ht="15" hidden="false" customHeight="false" outlineLevel="0" collapsed="false">
      <c r="A436" s="0" t="n">
        <v>1000000299</v>
      </c>
      <c r="B436" s="157" t="n">
        <v>449.166666666667</v>
      </c>
    </row>
    <row r="437" customFormat="false" ht="15" hidden="false" customHeight="false" outlineLevel="0" collapsed="false">
      <c r="A437" s="0" t="n">
        <v>1000003162</v>
      </c>
      <c r="B437" s="157" t="n">
        <v>127</v>
      </c>
    </row>
    <row r="438" customFormat="false" ht="15" hidden="false" customHeight="false" outlineLevel="0" collapsed="false">
      <c r="A438" s="0" t="n">
        <v>1000000301</v>
      </c>
      <c r="B438" s="157" t="n">
        <v>2090.08333333333</v>
      </c>
    </row>
    <row r="439" customFormat="false" ht="15" hidden="false" customHeight="false" outlineLevel="0" collapsed="false">
      <c r="A439" s="0" t="n">
        <v>1000000302</v>
      </c>
      <c r="B439" s="157" t="n">
        <v>444.5</v>
      </c>
    </row>
    <row r="440" customFormat="false" ht="15" hidden="false" customHeight="false" outlineLevel="0" collapsed="false">
      <c r="A440" s="0" t="n">
        <v>1000000303</v>
      </c>
      <c r="B440" s="157" t="n">
        <v>8.16666666666667</v>
      </c>
    </row>
    <row r="441" customFormat="false" ht="15" hidden="false" customHeight="false" outlineLevel="0" collapsed="false">
      <c r="A441" s="0" t="n">
        <v>1000000305</v>
      </c>
      <c r="B441" s="157" t="n">
        <v>431</v>
      </c>
    </row>
    <row r="442" customFormat="false" ht="15" hidden="false" customHeight="false" outlineLevel="0" collapsed="false">
      <c r="A442" s="0" t="n">
        <v>1000000182</v>
      </c>
      <c r="B442" s="157" t="n">
        <v>67.5</v>
      </c>
    </row>
    <row r="443" customFormat="false" ht="15" hidden="false" customHeight="false" outlineLevel="0" collapsed="false">
      <c r="A443" s="0" t="n">
        <v>1000000184</v>
      </c>
      <c r="B443" s="157" t="n">
        <v>1195.16666666667</v>
      </c>
    </row>
    <row r="444" customFormat="false" ht="15" hidden="false" customHeight="false" outlineLevel="0" collapsed="false">
      <c r="A444" s="0" t="n">
        <v>1000000171</v>
      </c>
      <c r="B444" s="157" t="n">
        <v>96</v>
      </c>
    </row>
    <row r="445" customFormat="false" ht="15" hidden="false" customHeight="false" outlineLevel="0" collapsed="false">
      <c r="A445" s="0" t="n">
        <v>1000000176</v>
      </c>
      <c r="B445" s="157" t="n">
        <v>13.6666666666667</v>
      </c>
    </row>
    <row r="446" customFormat="false" ht="15" hidden="false" customHeight="false" outlineLevel="0" collapsed="false">
      <c r="A446" s="0" t="n">
        <v>1000000185</v>
      </c>
      <c r="B446" s="157" t="n">
        <v>27.5833333333333</v>
      </c>
    </row>
    <row r="447" customFormat="false" ht="15" hidden="false" customHeight="false" outlineLevel="0" collapsed="false">
      <c r="A447" s="0" t="n">
        <v>1000000196</v>
      </c>
      <c r="B447" s="157" t="n">
        <v>23.1666666666667</v>
      </c>
    </row>
    <row r="448" customFormat="false" ht="15" hidden="false" customHeight="false" outlineLevel="0" collapsed="false">
      <c r="A448" s="0" t="n">
        <v>1000000177</v>
      </c>
      <c r="B448" s="157" t="n">
        <v>390.533333333333</v>
      </c>
    </row>
    <row r="449" customFormat="false" ht="15" hidden="false" customHeight="false" outlineLevel="0" collapsed="false">
      <c r="A449" s="0" t="n">
        <v>1000000194</v>
      </c>
      <c r="B449" s="157" t="n">
        <v>312</v>
      </c>
    </row>
    <row r="450" customFormat="false" ht="15" hidden="false" customHeight="false" outlineLevel="0" collapsed="false">
      <c r="A450" s="0" t="n">
        <v>1000000189</v>
      </c>
      <c r="B450" s="157" t="n">
        <v>20.8333333333333</v>
      </c>
    </row>
    <row r="451" customFormat="false" ht="15" hidden="false" customHeight="false" outlineLevel="0" collapsed="false">
      <c r="A451" s="0" t="n">
        <v>1000000181</v>
      </c>
      <c r="B451" s="157" t="n">
        <v>69.3333333333333</v>
      </c>
    </row>
    <row r="452" customFormat="false" ht="15" hidden="false" customHeight="false" outlineLevel="0" collapsed="false">
      <c r="A452" s="0" t="n">
        <v>1000000178</v>
      </c>
      <c r="B452" s="157" t="n">
        <v>16.9166666666667</v>
      </c>
    </row>
    <row r="453" customFormat="false" ht="15" hidden="false" customHeight="false" outlineLevel="0" collapsed="false">
      <c r="A453" s="0" t="n">
        <v>1000000190</v>
      </c>
      <c r="B453" s="157" t="n">
        <v>110.5</v>
      </c>
    </row>
    <row r="454" customFormat="false" ht="15" hidden="false" customHeight="false" outlineLevel="0" collapsed="false">
      <c r="A454" s="0" t="n">
        <v>1000000168</v>
      </c>
      <c r="B454" s="157" t="n">
        <v>182.833333333333</v>
      </c>
    </row>
    <row r="455" customFormat="false" ht="15" hidden="false" customHeight="false" outlineLevel="0" collapsed="false">
      <c r="A455" s="0" t="n">
        <v>1000000172</v>
      </c>
      <c r="B455" s="157" t="n">
        <v>647.883333333333</v>
      </c>
    </row>
    <row r="456" customFormat="false" ht="15" hidden="false" customHeight="false" outlineLevel="0" collapsed="false">
      <c r="A456" s="0" t="n">
        <v>1000000195</v>
      </c>
      <c r="B456" s="157" t="n">
        <v>154.166666666667</v>
      </c>
    </row>
    <row r="457" customFormat="false" ht="15" hidden="false" customHeight="false" outlineLevel="0" collapsed="false">
      <c r="A457" s="0" t="n">
        <v>1000000170</v>
      </c>
      <c r="B457" s="157" t="n">
        <v>224.5</v>
      </c>
    </row>
    <row r="458" customFormat="false" ht="15" hidden="false" customHeight="false" outlineLevel="0" collapsed="false">
      <c r="A458" s="0" t="n">
        <v>1000000179</v>
      </c>
      <c r="B458" s="157" t="n">
        <v>157.25</v>
      </c>
    </row>
    <row r="459" customFormat="false" ht="15" hidden="false" customHeight="false" outlineLevel="0" collapsed="false">
      <c r="A459" s="0" t="n">
        <v>1000000183</v>
      </c>
      <c r="B459" s="157" t="n">
        <v>7.16666666666667</v>
      </c>
    </row>
    <row r="460" customFormat="false" ht="15" hidden="false" customHeight="false" outlineLevel="0" collapsed="false">
      <c r="A460" s="0" t="n">
        <v>1000000174</v>
      </c>
      <c r="B460" s="157" t="n">
        <v>62.3333333333333</v>
      </c>
    </row>
    <row r="461" customFormat="false" ht="15" hidden="false" customHeight="false" outlineLevel="0" collapsed="false">
      <c r="A461" s="0" t="n">
        <v>1000002402</v>
      </c>
      <c r="B461" s="157" t="n">
        <v>72.5</v>
      </c>
    </row>
    <row r="462" customFormat="false" ht="15" hidden="false" customHeight="false" outlineLevel="0" collapsed="false">
      <c r="A462" s="0" t="n">
        <v>1000002740</v>
      </c>
      <c r="B462" s="157" t="n">
        <v>244.75</v>
      </c>
    </row>
    <row r="463" customFormat="false" ht="15" hidden="false" customHeight="false" outlineLevel="0" collapsed="false">
      <c r="A463" s="0" t="n">
        <v>1000002820</v>
      </c>
      <c r="B463" s="157" t="n">
        <v>127.416666666667</v>
      </c>
    </row>
    <row r="464" customFormat="false" ht="15" hidden="false" customHeight="false" outlineLevel="0" collapsed="false">
      <c r="A464" s="0" t="n">
        <v>1000003497</v>
      </c>
      <c r="B464" s="157" t="n">
        <v>19.3333333333333</v>
      </c>
    </row>
    <row r="465" customFormat="false" ht="15" hidden="false" customHeight="false" outlineLevel="0" collapsed="false">
      <c r="A465" s="0" t="n">
        <v>1000003116</v>
      </c>
      <c r="B465" s="157" t="n">
        <v>13.8333333333333</v>
      </c>
    </row>
    <row r="466" customFormat="false" ht="15" hidden="false" customHeight="false" outlineLevel="0" collapsed="false">
      <c r="A466" s="0" t="n">
        <v>1000003191</v>
      </c>
      <c r="B466" s="157" t="n">
        <v>14.9166666666667</v>
      </c>
    </row>
    <row r="467" customFormat="false" ht="15" hidden="false" customHeight="false" outlineLevel="0" collapsed="false">
      <c r="A467" s="0" t="n">
        <v>1000003325</v>
      </c>
      <c r="B467" s="157" t="n">
        <v>126.666666666667</v>
      </c>
    </row>
    <row r="468" customFormat="false" ht="15" hidden="false" customHeight="false" outlineLevel="0" collapsed="false">
      <c r="A468" s="0" t="n">
        <v>1000003407</v>
      </c>
      <c r="B468" s="157" t="n">
        <v>108.5</v>
      </c>
    </row>
    <row r="469" customFormat="false" ht="15" hidden="false" customHeight="false" outlineLevel="0" collapsed="false">
      <c r="A469" s="0" t="n">
        <v>1000003598</v>
      </c>
      <c r="B469" s="157" t="n">
        <v>145.583333333333</v>
      </c>
    </row>
    <row r="470" customFormat="false" ht="15" hidden="false" customHeight="false" outlineLevel="0" collapsed="false">
      <c r="A470" s="0" t="n">
        <v>1000003806</v>
      </c>
      <c r="B470" s="157" t="n">
        <v>41.8333333333333</v>
      </c>
    </row>
    <row r="471" customFormat="false" ht="15" hidden="false" customHeight="false" outlineLevel="0" collapsed="false">
      <c r="A471" s="0" t="n">
        <v>1000003845</v>
      </c>
      <c r="B471" s="157" t="n">
        <v>133.416666666667</v>
      </c>
    </row>
    <row r="472" customFormat="false" ht="15" hidden="false" customHeight="false" outlineLevel="0" collapsed="false">
      <c r="A472" s="0" t="n">
        <v>1000003852</v>
      </c>
      <c r="B472" s="157" t="n">
        <v>217.166666666667</v>
      </c>
    </row>
    <row r="473" customFormat="false" ht="15" hidden="false" customHeight="false" outlineLevel="0" collapsed="false">
      <c r="A473" s="0" t="n">
        <v>1000003854</v>
      </c>
      <c r="B473" s="157" t="n">
        <v>203.083333333333</v>
      </c>
    </row>
    <row r="474" customFormat="false" ht="15" hidden="false" customHeight="false" outlineLevel="0" collapsed="false">
      <c r="A474" s="0" t="n">
        <v>1000003855</v>
      </c>
      <c r="B474" s="157" t="n">
        <v>93.75</v>
      </c>
    </row>
    <row r="475" customFormat="false" ht="15" hidden="false" customHeight="false" outlineLevel="0" collapsed="false">
      <c r="A475" s="0" t="n">
        <v>1000003890</v>
      </c>
      <c r="B475" s="157" t="n">
        <v>1171.41666666667</v>
      </c>
    </row>
    <row r="476" customFormat="false" ht="15" hidden="false" customHeight="false" outlineLevel="0" collapsed="false">
      <c r="A476" s="0" t="n">
        <v>1000003968</v>
      </c>
      <c r="B476" s="157" t="n">
        <v>82.75</v>
      </c>
    </row>
    <row r="477" customFormat="false" ht="15" hidden="false" customHeight="false" outlineLevel="0" collapsed="false">
      <c r="A477" s="0" t="n">
        <v>1000003969</v>
      </c>
      <c r="B477" s="157" t="n">
        <v>66.75</v>
      </c>
    </row>
    <row r="478" customFormat="false" ht="15" hidden="false" customHeight="false" outlineLevel="0" collapsed="false">
      <c r="A478" s="0" t="n">
        <v>1000003999</v>
      </c>
      <c r="B478" s="157" t="n">
        <v>26.5833333333333</v>
      </c>
    </row>
    <row r="479" customFormat="false" ht="15" hidden="false" customHeight="false" outlineLevel="0" collapsed="false">
      <c r="A479" s="0" t="n">
        <v>1000004022</v>
      </c>
      <c r="B479" s="157" t="n">
        <v>10.4166666666667</v>
      </c>
    </row>
    <row r="480" customFormat="false" ht="15" hidden="false" customHeight="false" outlineLevel="0" collapsed="false">
      <c r="A480" s="0" t="n">
        <v>1000004052</v>
      </c>
      <c r="B480" s="157" t="n">
        <v>61.0833333333333</v>
      </c>
    </row>
    <row r="481" customFormat="false" ht="15" hidden="false" customHeight="false" outlineLevel="0" collapsed="false">
      <c r="A481" s="0" t="n">
        <v>1000004105</v>
      </c>
      <c r="B481" s="157" t="n">
        <v>24.3333333333333</v>
      </c>
    </row>
    <row r="482" customFormat="false" ht="15" hidden="false" customHeight="false" outlineLevel="0" collapsed="false">
      <c r="A482" s="0" t="n">
        <v>1000000368</v>
      </c>
      <c r="B482" s="157" t="n">
        <v>250.666666666667</v>
      </c>
    </row>
    <row r="483" customFormat="false" ht="15" hidden="false" customHeight="false" outlineLevel="0" collapsed="false">
      <c r="A483" s="0" t="n">
        <v>1000000370</v>
      </c>
      <c r="B483" s="157" t="n">
        <v>16.75</v>
      </c>
    </row>
    <row r="484" customFormat="false" ht="15" hidden="false" customHeight="false" outlineLevel="0" collapsed="false">
      <c r="A484" s="0" t="n">
        <v>1000000364</v>
      </c>
      <c r="B484" s="157" t="n">
        <v>1.75</v>
      </c>
    </row>
    <row r="485" customFormat="false" ht="15" hidden="false" customHeight="false" outlineLevel="0" collapsed="false">
      <c r="A485" s="0" t="n">
        <v>1000000337</v>
      </c>
      <c r="B485" s="157" t="n">
        <v>66.3333333333333</v>
      </c>
    </row>
    <row r="486" customFormat="false" ht="15" hidden="false" customHeight="false" outlineLevel="0" collapsed="false">
      <c r="A486" s="0" t="n">
        <v>1000000360</v>
      </c>
      <c r="B486" s="157" t="n">
        <v>1560.29166666667</v>
      </c>
    </row>
    <row r="487" customFormat="false" ht="15" hidden="false" customHeight="false" outlineLevel="0" collapsed="false">
      <c r="A487" s="0" t="n">
        <v>1000000358</v>
      </c>
      <c r="B487" s="157" t="n">
        <v>151.716666666667</v>
      </c>
    </row>
    <row r="488" customFormat="false" ht="15" hidden="false" customHeight="false" outlineLevel="0" collapsed="false">
      <c r="A488" s="0" t="n">
        <v>1000000351</v>
      </c>
      <c r="B488" s="157" t="n">
        <v>19.9166666666667</v>
      </c>
    </row>
    <row r="489" customFormat="false" ht="15" hidden="false" customHeight="false" outlineLevel="0" collapsed="false">
      <c r="A489" s="0" t="n">
        <v>1000000328</v>
      </c>
      <c r="B489" s="157" t="n">
        <v>19.6666666666667</v>
      </c>
    </row>
    <row r="490" customFormat="false" ht="15" hidden="false" customHeight="false" outlineLevel="0" collapsed="false">
      <c r="A490" s="0" t="n">
        <v>1000000312</v>
      </c>
      <c r="B490" s="157" t="n">
        <v>40.75</v>
      </c>
    </row>
    <row r="491" customFormat="false" ht="15" hidden="false" customHeight="false" outlineLevel="0" collapsed="false">
      <c r="A491" s="0" t="n">
        <v>1000000359</v>
      </c>
      <c r="B491" s="157" t="n">
        <v>83.4166666666667</v>
      </c>
    </row>
    <row r="492" customFormat="false" ht="15" hidden="false" customHeight="false" outlineLevel="0" collapsed="false">
      <c r="A492" s="0" t="n">
        <v>1000000336</v>
      </c>
      <c r="B492" s="157" t="n">
        <v>9.33333333333333</v>
      </c>
    </row>
    <row r="493" customFormat="false" ht="15" hidden="false" customHeight="false" outlineLevel="0" collapsed="false">
      <c r="A493" s="0" t="n">
        <v>1000000326</v>
      </c>
      <c r="B493" s="157" t="n">
        <v>3.5</v>
      </c>
    </row>
    <row r="494" customFormat="false" ht="15" hidden="false" customHeight="false" outlineLevel="0" collapsed="false">
      <c r="A494" s="0" t="n">
        <v>1000000311</v>
      </c>
      <c r="B494" s="157" t="n">
        <v>786.583333333333</v>
      </c>
    </row>
    <row r="495" customFormat="false" ht="15" hidden="false" customHeight="false" outlineLevel="0" collapsed="false">
      <c r="A495" s="0" t="n">
        <v>1000000313</v>
      </c>
      <c r="B495" s="157" t="n">
        <v>111</v>
      </c>
    </row>
    <row r="496" customFormat="false" ht="15" hidden="false" customHeight="false" outlineLevel="0" collapsed="false">
      <c r="A496" s="0" t="n">
        <v>1000000355</v>
      </c>
      <c r="B496" s="157" t="n">
        <v>112.791666666667</v>
      </c>
    </row>
    <row r="497" customFormat="false" ht="15" hidden="false" customHeight="false" outlineLevel="0" collapsed="false">
      <c r="A497" s="0" t="n">
        <v>1000000315</v>
      </c>
      <c r="B497" s="157" t="n">
        <v>34.5</v>
      </c>
    </row>
    <row r="498" customFormat="false" ht="15" hidden="false" customHeight="false" outlineLevel="0" collapsed="false">
      <c r="A498" s="0" t="n">
        <v>1000000350</v>
      </c>
      <c r="B498" s="157" t="n">
        <v>1.66666666666667</v>
      </c>
    </row>
    <row r="499" customFormat="false" ht="15" hidden="false" customHeight="false" outlineLevel="0" collapsed="false">
      <c r="A499" s="0" t="n">
        <v>1000000346</v>
      </c>
      <c r="B499" s="157" t="n">
        <v>15.4166666666667</v>
      </c>
    </row>
    <row r="500" customFormat="false" ht="15" hidden="false" customHeight="false" outlineLevel="0" collapsed="false">
      <c r="A500" s="0" t="n">
        <v>1000000365</v>
      </c>
      <c r="B500" s="157" t="n">
        <v>6.58333333333333</v>
      </c>
    </row>
    <row r="501" customFormat="false" ht="15" hidden="false" customHeight="false" outlineLevel="0" collapsed="false">
      <c r="A501" s="0" t="n">
        <v>1000000331</v>
      </c>
      <c r="B501" s="157" t="n">
        <v>22.3333333333333</v>
      </c>
    </row>
    <row r="502" customFormat="false" ht="15" hidden="false" customHeight="false" outlineLevel="0" collapsed="false">
      <c r="A502" s="0" t="n">
        <v>1000000338</v>
      </c>
      <c r="B502" s="157" t="n">
        <v>555.875</v>
      </c>
    </row>
    <row r="503" customFormat="false" ht="15" hidden="false" customHeight="false" outlineLevel="0" collapsed="false">
      <c r="A503" s="0" t="n">
        <v>1000000843</v>
      </c>
      <c r="B503" s="157" t="n">
        <v>1047.525</v>
      </c>
    </row>
    <row r="504" customFormat="false" ht="15" hidden="false" customHeight="false" outlineLevel="0" collapsed="false">
      <c r="A504" s="0" t="n">
        <v>1000000333</v>
      </c>
      <c r="B504" s="157" t="n">
        <v>198.666666666667</v>
      </c>
    </row>
    <row r="505" customFormat="false" ht="15" hidden="false" customHeight="false" outlineLevel="0" collapsed="false">
      <c r="A505" s="0" t="n">
        <v>1000000332</v>
      </c>
      <c r="B505" s="157" t="n">
        <v>132.25</v>
      </c>
    </row>
    <row r="506" customFormat="false" ht="15" hidden="false" customHeight="false" outlineLevel="0" collapsed="false">
      <c r="A506" s="0" t="n">
        <v>1000000842</v>
      </c>
      <c r="B506" s="157" t="n">
        <v>131</v>
      </c>
    </row>
    <row r="507" customFormat="false" ht="15" hidden="false" customHeight="false" outlineLevel="0" collapsed="false">
      <c r="A507" s="0" t="n">
        <v>1000002847</v>
      </c>
      <c r="B507" s="157" t="n">
        <v>1219.39166666667</v>
      </c>
    </row>
    <row r="508" customFormat="false" ht="15" hidden="false" customHeight="false" outlineLevel="0" collapsed="false">
      <c r="A508" s="0" t="n">
        <v>1000002990</v>
      </c>
      <c r="B508" s="157" t="n">
        <v>47.3333333333333</v>
      </c>
    </row>
    <row r="509" customFormat="false" ht="15" hidden="false" customHeight="false" outlineLevel="0" collapsed="false">
      <c r="A509" s="0" t="n">
        <v>1000003250</v>
      </c>
      <c r="B509" s="157" t="n">
        <v>7.25</v>
      </c>
    </row>
    <row r="510" customFormat="false" ht="15" hidden="false" customHeight="false" outlineLevel="0" collapsed="false">
      <c r="A510" s="0" t="n">
        <v>1000003515</v>
      </c>
      <c r="B510" s="157" t="n">
        <v>139.166666666667</v>
      </c>
    </row>
    <row r="511" customFormat="false" ht="15" hidden="false" customHeight="false" outlineLevel="0" collapsed="false">
      <c r="A511" s="0" t="n">
        <v>1000003592</v>
      </c>
      <c r="B511" s="157" t="n">
        <v>11.7083333333333</v>
      </c>
    </row>
    <row r="512" customFormat="false" ht="15" hidden="false" customHeight="false" outlineLevel="0" collapsed="false">
      <c r="A512" s="0" t="n">
        <v>1000003744</v>
      </c>
      <c r="B512" s="157" t="n">
        <v>50</v>
      </c>
    </row>
    <row r="513" customFormat="false" ht="15" hidden="false" customHeight="false" outlineLevel="0" collapsed="false">
      <c r="A513" s="0" t="n">
        <v>1000003901</v>
      </c>
      <c r="B513" s="157" t="n">
        <v>55.9166666666667</v>
      </c>
    </row>
    <row r="514" customFormat="false" ht="15" hidden="false" customHeight="false" outlineLevel="0" collapsed="false">
      <c r="A514" s="0" t="n">
        <v>1000003983</v>
      </c>
      <c r="B514" s="157" t="n">
        <v>185.625</v>
      </c>
    </row>
    <row r="515" customFormat="false" ht="15" hidden="false" customHeight="false" outlineLevel="0" collapsed="false">
      <c r="A515" s="0" t="n">
        <v>1000004023</v>
      </c>
      <c r="B515" s="157" t="n">
        <v>26.75</v>
      </c>
    </row>
    <row r="516" customFormat="false" ht="15" hidden="false" customHeight="false" outlineLevel="0" collapsed="false">
      <c r="A516" s="0" t="n">
        <v>1000004085</v>
      </c>
      <c r="B516" s="157" t="n">
        <v>93.3333333333333</v>
      </c>
    </row>
    <row r="517" customFormat="false" ht="15" hidden="false" customHeight="false" outlineLevel="0" collapsed="false">
      <c r="A517" s="0" t="n">
        <v>1000000609</v>
      </c>
      <c r="B517" s="157" t="n">
        <v>6.66666666666667</v>
      </c>
    </row>
    <row r="518" customFormat="false" ht="15" hidden="false" customHeight="false" outlineLevel="0" collapsed="false">
      <c r="A518" s="0" t="n">
        <v>1000000607</v>
      </c>
      <c r="B518" s="157" t="n">
        <v>1141.66666666667</v>
      </c>
    </row>
    <row r="519" customFormat="false" ht="15" hidden="false" customHeight="false" outlineLevel="0" collapsed="false">
      <c r="A519" s="0" t="n">
        <v>1000000611</v>
      </c>
      <c r="B519" s="157" t="n">
        <v>258.333333333333</v>
      </c>
    </row>
    <row r="520" customFormat="false" ht="15" hidden="false" customHeight="false" outlineLevel="0" collapsed="false">
      <c r="A520" s="0" t="n">
        <v>1000000614</v>
      </c>
      <c r="B520" s="157" t="n">
        <v>1045</v>
      </c>
    </row>
    <row r="521" customFormat="false" ht="15" hidden="false" customHeight="false" outlineLevel="0" collapsed="false">
      <c r="A521" s="0" t="n">
        <v>1000000605</v>
      </c>
      <c r="B521" s="157" t="n">
        <v>133.333333333333</v>
      </c>
    </row>
    <row r="522" customFormat="false" ht="15" hidden="false" customHeight="false" outlineLevel="0" collapsed="false">
      <c r="A522" s="0" t="n">
        <v>1000000604</v>
      </c>
      <c r="B522" s="157" t="n">
        <v>140.833333333333</v>
      </c>
    </row>
    <row r="523" customFormat="false" ht="15" hidden="false" customHeight="false" outlineLevel="0" collapsed="false">
      <c r="A523" s="0" t="n">
        <v>1000000613</v>
      </c>
      <c r="B523" s="157" t="n">
        <v>33.3333333333333</v>
      </c>
    </row>
    <row r="524" customFormat="false" ht="15" hidden="false" customHeight="false" outlineLevel="0" collapsed="false">
      <c r="A524" s="0" t="n">
        <v>1000002753</v>
      </c>
      <c r="B524" s="157" t="n">
        <v>95</v>
      </c>
    </row>
    <row r="525" customFormat="false" ht="15" hidden="false" customHeight="false" outlineLevel="0" collapsed="false">
      <c r="A525" s="0" t="n">
        <v>1000003246</v>
      </c>
      <c r="B525" s="157" t="n">
        <v>83.3333333333333</v>
      </c>
    </row>
    <row r="526" customFormat="false" ht="15" hidden="false" customHeight="false" outlineLevel="0" collapsed="false">
      <c r="A526" s="0" t="n">
        <v>1000003274</v>
      </c>
      <c r="B526" s="157" t="n">
        <v>126.666666666667</v>
      </c>
    </row>
    <row r="527" customFormat="false" ht="15" hidden="false" customHeight="false" outlineLevel="0" collapsed="false">
      <c r="A527" s="0" t="n">
        <v>1000003278</v>
      </c>
      <c r="B527" s="157" t="n">
        <v>282.5</v>
      </c>
    </row>
    <row r="528" customFormat="false" ht="15" hidden="false" customHeight="false" outlineLevel="0" collapsed="false">
      <c r="A528" s="0" t="n">
        <v>1000003324</v>
      </c>
      <c r="B528" s="157" t="n">
        <v>276.666666666667</v>
      </c>
    </row>
    <row r="529" customFormat="false" ht="15" hidden="false" customHeight="false" outlineLevel="0" collapsed="false">
      <c r="A529" s="0" t="n">
        <v>1000003907</v>
      </c>
      <c r="B529" s="157" t="n">
        <v>625.833333333333</v>
      </c>
    </row>
    <row r="530" customFormat="false" ht="15" hidden="false" customHeight="false" outlineLevel="0" collapsed="false">
      <c r="A530" s="0" t="n">
        <v>1000004062</v>
      </c>
      <c r="B530" s="157" t="n">
        <v>33.3333333333333</v>
      </c>
    </row>
    <row r="531" customFormat="false" ht="15" hidden="false" customHeight="false" outlineLevel="0" collapsed="false">
      <c r="A531" s="0" t="n">
        <v>1000004082</v>
      </c>
      <c r="B531" s="157" t="n">
        <v>66.6666666666667</v>
      </c>
    </row>
    <row r="532" customFormat="false" ht="15" hidden="false" customHeight="false" outlineLevel="0" collapsed="false">
      <c r="A532" s="0" t="n">
        <v>1000004086</v>
      </c>
      <c r="B532" s="157" t="n">
        <v>53.3333333333333</v>
      </c>
    </row>
    <row r="533" customFormat="false" ht="15" hidden="false" customHeight="false" outlineLevel="0" collapsed="false">
      <c r="A533" s="0" t="n">
        <v>1000000481</v>
      </c>
      <c r="B533" s="157" t="n">
        <v>2484.58333333333</v>
      </c>
    </row>
    <row r="534" customFormat="false" ht="15" hidden="false" customHeight="false" outlineLevel="0" collapsed="false">
      <c r="A534" s="0" t="n">
        <v>1000000512</v>
      </c>
      <c r="B534" s="157" t="n">
        <v>2214</v>
      </c>
    </row>
    <row r="535" customFormat="false" ht="15" hidden="false" customHeight="false" outlineLevel="0" collapsed="false">
      <c r="A535" s="0" t="n">
        <v>1000000514</v>
      </c>
      <c r="B535" s="157" t="n">
        <v>1232</v>
      </c>
    </row>
    <row r="536" customFormat="false" ht="15" hidden="false" customHeight="false" outlineLevel="0" collapsed="false">
      <c r="A536" s="0" t="n">
        <v>1000000515</v>
      </c>
      <c r="B536" s="157" t="n">
        <v>226.575</v>
      </c>
    </row>
    <row r="537" customFormat="false" ht="15" hidden="false" customHeight="false" outlineLevel="0" collapsed="false">
      <c r="A537" s="0" t="n">
        <v>1000000519</v>
      </c>
      <c r="B537" s="157" t="n">
        <v>76.1166666666667</v>
      </c>
    </row>
    <row r="538" customFormat="false" ht="15" hidden="false" customHeight="false" outlineLevel="0" collapsed="false">
      <c r="A538" s="0" t="n">
        <v>1000000527</v>
      </c>
      <c r="B538" s="157" t="n">
        <v>878.916666666667</v>
      </c>
    </row>
    <row r="539" customFormat="false" ht="15" hidden="false" customHeight="false" outlineLevel="0" collapsed="false">
      <c r="A539" s="0" t="n">
        <v>1000000495</v>
      </c>
      <c r="B539" s="157" t="n">
        <v>1033.66666666667</v>
      </c>
    </row>
    <row r="540" customFormat="false" ht="15" hidden="false" customHeight="false" outlineLevel="0" collapsed="false">
      <c r="A540" s="0" t="n">
        <v>1000000487</v>
      </c>
      <c r="B540" s="157" t="n">
        <v>6.5</v>
      </c>
    </row>
    <row r="541" customFormat="false" ht="15" hidden="false" customHeight="false" outlineLevel="0" collapsed="false">
      <c r="A541" s="0" t="n">
        <v>1000000488</v>
      </c>
      <c r="B541" s="157" t="n">
        <v>781.25</v>
      </c>
    </row>
    <row r="542" customFormat="false" ht="15" hidden="false" customHeight="false" outlineLevel="0" collapsed="false">
      <c r="A542" s="0" t="n">
        <v>1000000522</v>
      </c>
      <c r="B542" s="157" t="n">
        <v>1122.91666666667</v>
      </c>
    </row>
    <row r="543" customFormat="false" ht="15" hidden="false" customHeight="false" outlineLevel="0" collapsed="false">
      <c r="A543" s="0" t="n">
        <v>1000000491</v>
      </c>
      <c r="B543" s="157" t="n">
        <v>40</v>
      </c>
    </row>
    <row r="544" customFormat="false" ht="15" hidden="false" customHeight="false" outlineLevel="0" collapsed="false">
      <c r="A544" s="0" t="n">
        <v>1000000499</v>
      </c>
      <c r="B544" s="157" t="n">
        <v>1565.74166666667</v>
      </c>
    </row>
    <row r="545" customFormat="false" ht="15" hidden="false" customHeight="false" outlineLevel="0" collapsed="false">
      <c r="A545" s="0" t="n">
        <v>1000000490</v>
      </c>
      <c r="B545" s="157" t="n">
        <v>669.333333333333</v>
      </c>
    </row>
    <row r="546" customFormat="false" ht="15" hidden="false" customHeight="false" outlineLevel="0" collapsed="false">
      <c r="A546" s="0" t="n">
        <v>1000000523</v>
      </c>
      <c r="B546" s="157" t="n">
        <v>11</v>
      </c>
    </row>
    <row r="547" customFormat="false" ht="15" hidden="false" customHeight="false" outlineLevel="0" collapsed="false">
      <c r="A547" s="0" t="n">
        <v>1000000497</v>
      </c>
      <c r="B547" s="157" t="n">
        <v>92.5833333333333</v>
      </c>
    </row>
    <row r="548" customFormat="false" ht="15" hidden="false" customHeight="false" outlineLevel="0" collapsed="false">
      <c r="A548" s="0" t="n">
        <v>1000000511</v>
      </c>
      <c r="B548" s="157" t="n">
        <v>214</v>
      </c>
    </row>
    <row r="549" customFormat="false" ht="15" hidden="false" customHeight="false" outlineLevel="0" collapsed="false">
      <c r="A549" s="0" t="n">
        <v>1000000493</v>
      </c>
      <c r="B549" s="157" t="n">
        <v>160</v>
      </c>
    </row>
    <row r="550" customFormat="false" ht="15" hidden="false" customHeight="false" outlineLevel="0" collapsed="false">
      <c r="A550" s="0" t="n">
        <v>1000000492</v>
      </c>
      <c r="B550" s="157" t="n">
        <v>147.5</v>
      </c>
    </row>
    <row r="551" customFormat="false" ht="15" hidden="false" customHeight="false" outlineLevel="0" collapsed="false">
      <c r="A551" s="0" t="n">
        <v>1000000501</v>
      </c>
      <c r="B551" s="157" t="n">
        <v>29.1666666666667</v>
      </c>
    </row>
    <row r="552" customFormat="false" ht="15" hidden="false" customHeight="false" outlineLevel="0" collapsed="false">
      <c r="A552" s="0" t="n">
        <v>1000000513</v>
      </c>
      <c r="B552" s="157" t="n">
        <v>8.83333333333333</v>
      </c>
    </row>
    <row r="553" customFormat="false" ht="15" hidden="false" customHeight="false" outlineLevel="0" collapsed="false">
      <c r="A553" s="0" t="n">
        <v>1000000509</v>
      </c>
      <c r="B553" s="157" t="n">
        <v>1293.6</v>
      </c>
    </row>
    <row r="554" customFormat="false" ht="15" hidden="false" customHeight="false" outlineLevel="0" collapsed="false">
      <c r="A554" s="0" t="n">
        <v>1000000486</v>
      </c>
      <c r="B554" s="157" t="n">
        <v>36.5833333333333</v>
      </c>
    </row>
    <row r="555" customFormat="false" ht="15" hidden="false" customHeight="false" outlineLevel="0" collapsed="false">
      <c r="A555" s="0" t="n">
        <v>1000000503</v>
      </c>
      <c r="B555" s="157" t="n">
        <v>104.75</v>
      </c>
    </row>
    <row r="556" customFormat="false" ht="15" hidden="false" customHeight="false" outlineLevel="0" collapsed="false">
      <c r="A556" s="0" t="n">
        <v>1000000498</v>
      </c>
      <c r="B556" s="157" t="n">
        <v>37.5</v>
      </c>
    </row>
    <row r="557" customFormat="false" ht="15" hidden="false" customHeight="false" outlineLevel="0" collapsed="false">
      <c r="A557" s="0" t="n">
        <v>1000000496</v>
      </c>
      <c r="B557" s="157" t="n">
        <v>117.5</v>
      </c>
    </row>
    <row r="558" customFormat="false" ht="15" hidden="false" customHeight="false" outlineLevel="0" collapsed="false">
      <c r="A558" s="0" t="n">
        <v>1000000508</v>
      </c>
      <c r="B558" s="157" t="n">
        <v>141.666666666667</v>
      </c>
    </row>
    <row r="559" customFormat="false" ht="15" hidden="false" customHeight="false" outlineLevel="0" collapsed="false">
      <c r="A559" s="0" t="n">
        <v>1000000504</v>
      </c>
      <c r="B559" s="157" t="n">
        <v>236.5</v>
      </c>
    </row>
    <row r="560" customFormat="false" ht="15" hidden="false" customHeight="false" outlineLevel="0" collapsed="false">
      <c r="A560" s="0" t="n">
        <v>1000000510</v>
      </c>
      <c r="B560" s="157" t="n">
        <v>1197.5</v>
      </c>
    </row>
    <row r="561" customFormat="false" ht="15" hidden="false" customHeight="false" outlineLevel="0" collapsed="false">
      <c r="A561" s="0" t="n">
        <v>1000000528</v>
      </c>
      <c r="B561" s="157" t="n">
        <v>29.1666666666667</v>
      </c>
    </row>
    <row r="562" customFormat="false" ht="15" hidden="false" customHeight="false" outlineLevel="0" collapsed="false">
      <c r="A562" s="0" t="n">
        <v>1000000485</v>
      </c>
      <c r="B562" s="157" t="n">
        <v>37.5</v>
      </c>
    </row>
    <row r="563" customFormat="false" ht="15" hidden="false" customHeight="false" outlineLevel="0" collapsed="false">
      <c r="A563" s="0" t="n">
        <v>1000000494</v>
      </c>
      <c r="B563" s="157" t="n">
        <v>38.2416666666667</v>
      </c>
    </row>
    <row r="564" customFormat="false" ht="15" hidden="false" customHeight="false" outlineLevel="0" collapsed="false">
      <c r="A564" s="0" t="n">
        <v>1000000506</v>
      </c>
      <c r="B564" s="157" t="n">
        <v>2056.41666666667</v>
      </c>
    </row>
    <row r="565" customFormat="false" ht="15" hidden="false" customHeight="false" outlineLevel="0" collapsed="false">
      <c r="A565" s="0" t="n">
        <v>1000000525</v>
      </c>
      <c r="B565" s="157" t="n">
        <v>11.6666666666667</v>
      </c>
    </row>
    <row r="566" customFormat="false" ht="15" hidden="false" customHeight="false" outlineLevel="0" collapsed="false">
      <c r="A566" s="0" t="n">
        <v>1000000502</v>
      </c>
      <c r="B566" s="157" t="n">
        <v>46.5</v>
      </c>
    </row>
    <row r="567" customFormat="false" ht="15" hidden="false" customHeight="false" outlineLevel="0" collapsed="false">
      <c r="A567" s="0" t="n">
        <v>1000000521</v>
      </c>
      <c r="B567" s="157" t="n">
        <v>965.35</v>
      </c>
    </row>
    <row r="568" customFormat="false" ht="15" hidden="false" customHeight="false" outlineLevel="0" collapsed="false">
      <c r="A568" s="0" t="n">
        <v>1000000524</v>
      </c>
      <c r="B568" s="157" t="n">
        <v>879.833333333333</v>
      </c>
    </row>
    <row r="569" customFormat="false" ht="15" hidden="false" customHeight="false" outlineLevel="0" collapsed="false">
      <c r="A569" s="0" t="n">
        <v>1000000484</v>
      </c>
      <c r="B569" s="157" t="n">
        <v>371.166666666667</v>
      </c>
    </row>
    <row r="570" customFormat="false" ht="15" hidden="false" customHeight="false" outlineLevel="0" collapsed="false">
      <c r="A570" s="0" t="n">
        <v>1000000483</v>
      </c>
      <c r="B570" s="157" t="n">
        <v>811.25</v>
      </c>
    </row>
    <row r="571" customFormat="false" ht="15" hidden="false" customHeight="false" outlineLevel="0" collapsed="false">
      <c r="A571" s="0" t="n">
        <v>1000000948</v>
      </c>
      <c r="B571" s="157" t="n">
        <v>1664.78333333333</v>
      </c>
    </row>
    <row r="572" customFormat="false" ht="15" hidden="false" customHeight="false" outlineLevel="0" collapsed="false">
      <c r="A572" s="0" t="n">
        <v>1000000942</v>
      </c>
      <c r="B572" s="157" t="n">
        <v>46.6666666666667</v>
      </c>
    </row>
    <row r="573" customFormat="false" ht="15" hidden="false" customHeight="false" outlineLevel="0" collapsed="false">
      <c r="A573" s="0" t="n">
        <v>1000000935</v>
      </c>
      <c r="B573" s="157" t="n">
        <v>25</v>
      </c>
    </row>
    <row r="574" customFormat="false" ht="15" hidden="false" customHeight="false" outlineLevel="0" collapsed="false">
      <c r="A574" s="0" t="n">
        <v>1000000953</v>
      </c>
      <c r="B574" s="157" t="n">
        <v>819.25</v>
      </c>
    </row>
    <row r="575" customFormat="false" ht="15" hidden="false" customHeight="false" outlineLevel="0" collapsed="false">
      <c r="A575" s="0" t="n">
        <v>1000000943</v>
      </c>
      <c r="B575" s="157" t="n">
        <v>10.9166666666667</v>
      </c>
    </row>
    <row r="576" customFormat="false" ht="15" hidden="false" customHeight="false" outlineLevel="0" collapsed="false">
      <c r="A576" s="0" t="n">
        <v>1000000946</v>
      </c>
      <c r="B576" s="157" t="n">
        <v>26.6666666666667</v>
      </c>
    </row>
    <row r="577" customFormat="false" ht="15" hidden="false" customHeight="false" outlineLevel="0" collapsed="false">
      <c r="A577" s="0" t="n">
        <v>1000000940</v>
      </c>
      <c r="B577" s="157" t="n">
        <v>581</v>
      </c>
    </row>
    <row r="578" customFormat="false" ht="15" hidden="false" customHeight="false" outlineLevel="0" collapsed="false">
      <c r="A578" s="0" t="n">
        <v>1000000936</v>
      </c>
      <c r="B578" s="157" t="n">
        <v>19.25</v>
      </c>
    </row>
    <row r="579" customFormat="false" ht="15" hidden="false" customHeight="false" outlineLevel="0" collapsed="false">
      <c r="A579" s="0" t="n">
        <v>1000000945</v>
      </c>
      <c r="B579" s="157" t="n">
        <v>20.8333333333333</v>
      </c>
    </row>
    <row r="580" customFormat="false" ht="15" hidden="false" customHeight="false" outlineLevel="0" collapsed="false">
      <c r="A580" s="0" t="n">
        <v>1000000962</v>
      </c>
      <c r="B580" s="157" t="n">
        <v>587.083333333333</v>
      </c>
    </row>
    <row r="581" customFormat="false" ht="15" hidden="false" customHeight="false" outlineLevel="0" collapsed="false">
      <c r="A581" s="0" t="n">
        <v>1000000944</v>
      </c>
      <c r="B581" s="157" t="n">
        <v>25.75</v>
      </c>
    </row>
    <row r="582" customFormat="false" ht="15" hidden="false" customHeight="false" outlineLevel="0" collapsed="false">
      <c r="A582" s="0" t="n">
        <v>1000000950</v>
      </c>
      <c r="B582" s="157" t="n">
        <v>29.1666666666667</v>
      </c>
    </row>
    <row r="583" customFormat="false" ht="15" hidden="false" customHeight="false" outlineLevel="0" collapsed="false">
      <c r="A583" s="0" t="n">
        <v>1000002627</v>
      </c>
      <c r="B583" s="157" t="n">
        <v>200.333333333333</v>
      </c>
    </row>
    <row r="584" customFormat="false" ht="15" hidden="false" customHeight="false" outlineLevel="0" collapsed="false">
      <c r="A584" s="0" t="n">
        <v>1000002762</v>
      </c>
      <c r="B584" s="157" t="n">
        <v>12.5</v>
      </c>
    </row>
    <row r="585" customFormat="false" ht="15" hidden="false" customHeight="false" outlineLevel="0" collapsed="false">
      <c r="A585" s="0" t="n">
        <v>1000002813</v>
      </c>
      <c r="B585" s="157" t="n">
        <v>215.741666666667</v>
      </c>
    </row>
    <row r="586" customFormat="false" ht="15" hidden="false" customHeight="false" outlineLevel="0" collapsed="false">
      <c r="A586" s="0" t="n">
        <v>1000002833</v>
      </c>
      <c r="B586" s="157" t="n">
        <v>582.916666666667</v>
      </c>
    </row>
    <row r="587" customFormat="false" ht="15" hidden="false" customHeight="false" outlineLevel="0" collapsed="false">
      <c r="A587" s="0" t="n">
        <v>1000003282</v>
      </c>
      <c r="B587" s="157" t="n">
        <v>111.666666666667</v>
      </c>
    </row>
    <row r="588" customFormat="false" ht="15" hidden="false" customHeight="false" outlineLevel="0" collapsed="false">
      <c r="A588" s="0" t="n">
        <v>1000003292</v>
      </c>
      <c r="B588" s="157" t="n">
        <v>375.25</v>
      </c>
    </row>
    <row r="589" customFormat="false" ht="15" hidden="false" customHeight="false" outlineLevel="0" collapsed="false">
      <c r="A589" s="0" t="n">
        <v>1000003344</v>
      </c>
      <c r="B589" s="157" t="n">
        <v>39.1666666666667</v>
      </c>
    </row>
    <row r="590" customFormat="false" ht="15" hidden="false" customHeight="false" outlineLevel="0" collapsed="false">
      <c r="A590" s="0" t="n">
        <v>1000003366</v>
      </c>
      <c r="B590" s="157" t="n">
        <v>388.5</v>
      </c>
    </row>
    <row r="591" customFormat="false" ht="15" hidden="false" customHeight="false" outlineLevel="0" collapsed="false">
      <c r="A591" s="0" t="n">
        <v>1000003393</v>
      </c>
      <c r="B591" s="157" t="n">
        <v>189.916666666667</v>
      </c>
    </row>
    <row r="592" customFormat="false" ht="15" hidden="false" customHeight="false" outlineLevel="0" collapsed="false">
      <c r="A592" s="0" t="n">
        <v>1000003399</v>
      </c>
      <c r="B592" s="157" t="n">
        <v>258.5</v>
      </c>
    </row>
    <row r="593" customFormat="false" ht="15" hidden="false" customHeight="false" outlineLevel="0" collapsed="false">
      <c r="A593" s="0" t="n">
        <v>1000003415</v>
      </c>
      <c r="B593" s="157" t="n">
        <v>103.333333333333</v>
      </c>
    </row>
    <row r="594" customFormat="false" ht="15" hidden="false" customHeight="false" outlineLevel="0" collapsed="false">
      <c r="A594" s="0" t="n">
        <v>1000003454</v>
      </c>
      <c r="B594" s="157" t="n">
        <v>98.8333333333333</v>
      </c>
    </row>
    <row r="595" customFormat="false" ht="15" hidden="false" customHeight="false" outlineLevel="0" collapsed="false">
      <c r="A595" s="0" t="n">
        <v>1000003586</v>
      </c>
      <c r="B595" s="157" t="n">
        <v>105</v>
      </c>
    </row>
    <row r="596" customFormat="false" ht="15" hidden="false" customHeight="false" outlineLevel="0" collapsed="false">
      <c r="A596" s="0" t="n">
        <v>1000003597</v>
      </c>
      <c r="B596" s="157" t="n">
        <v>100.166666666667</v>
      </c>
    </row>
    <row r="597" customFormat="false" ht="15" hidden="false" customHeight="false" outlineLevel="0" collapsed="false">
      <c r="A597" s="0" t="n">
        <v>1000003637</v>
      </c>
      <c r="B597" s="157" t="n">
        <v>35.5833333333333</v>
      </c>
    </row>
    <row r="598" customFormat="false" ht="15" hidden="false" customHeight="false" outlineLevel="0" collapsed="false">
      <c r="A598" s="0" t="n">
        <v>1000003713</v>
      </c>
      <c r="B598" s="157" t="n">
        <v>75.8333333333333</v>
      </c>
    </row>
    <row r="599" customFormat="false" ht="15" hidden="false" customHeight="false" outlineLevel="0" collapsed="false">
      <c r="A599" s="0" t="n">
        <v>1000003725</v>
      </c>
      <c r="B599" s="157" t="n">
        <v>851.583333333333</v>
      </c>
    </row>
    <row r="600" customFormat="false" ht="15" hidden="false" customHeight="false" outlineLevel="0" collapsed="false">
      <c r="A600" s="0" t="n">
        <v>1000003747</v>
      </c>
      <c r="B600" s="157" t="n">
        <v>55.3333333333333</v>
      </c>
    </row>
    <row r="601" customFormat="false" ht="15" hidden="false" customHeight="false" outlineLevel="0" collapsed="false">
      <c r="A601" s="0" t="n">
        <v>1000003767</v>
      </c>
      <c r="B601" s="157" t="n">
        <v>43.3333333333333</v>
      </c>
    </row>
    <row r="602" customFormat="false" ht="15" hidden="false" customHeight="false" outlineLevel="0" collapsed="false">
      <c r="A602" s="0" t="n">
        <v>1000003810</v>
      </c>
      <c r="B602" s="157" t="n">
        <v>23.5833333333333</v>
      </c>
    </row>
    <row r="603" customFormat="false" ht="15" hidden="false" customHeight="false" outlineLevel="0" collapsed="false">
      <c r="A603" s="0" t="n">
        <v>1000003874</v>
      </c>
      <c r="B603" s="157" t="n">
        <v>24.1666666666667</v>
      </c>
    </row>
    <row r="604" customFormat="false" ht="15" hidden="false" customHeight="false" outlineLevel="0" collapsed="false">
      <c r="A604" s="0" t="n">
        <v>1000003912</v>
      </c>
      <c r="B604" s="157" t="n">
        <v>56.5833333333333</v>
      </c>
    </row>
    <row r="605" customFormat="false" ht="15" hidden="false" customHeight="false" outlineLevel="0" collapsed="false">
      <c r="A605" s="0" t="n">
        <v>1000003916</v>
      </c>
      <c r="B605" s="157" t="n">
        <v>173.166666666667</v>
      </c>
    </row>
    <row r="606" customFormat="false" ht="15" hidden="false" customHeight="false" outlineLevel="0" collapsed="false">
      <c r="A606" s="0" t="n">
        <v>1000003927</v>
      </c>
      <c r="B606" s="157" t="n">
        <v>24.9166666666667</v>
      </c>
    </row>
    <row r="607" customFormat="false" ht="15" hidden="false" customHeight="false" outlineLevel="0" collapsed="false">
      <c r="A607" s="0" t="n">
        <v>1000003962</v>
      </c>
      <c r="B607" s="157" t="n">
        <v>21.6666666666667</v>
      </c>
    </row>
    <row r="608" customFormat="false" ht="15" hidden="false" customHeight="false" outlineLevel="0" collapsed="false">
      <c r="A608" s="0" t="n">
        <v>1000003984</v>
      </c>
      <c r="B608" s="157" t="n">
        <v>61.6666666666667</v>
      </c>
    </row>
    <row r="609" customFormat="false" ht="15" hidden="false" customHeight="false" outlineLevel="0" collapsed="false">
      <c r="A609" s="0" t="n">
        <v>1000004046</v>
      </c>
      <c r="B609" s="157" t="n">
        <v>160.166666666667</v>
      </c>
    </row>
    <row r="610" customFormat="false" ht="15" hidden="false" customHeight="false" outlineLevel="0" collapsed="false">
      <c r="A610" s="0" t="n">
        <v>1000004076</v>
      </c>
      <c r="B610" s="157" t="n">
        <v>21.375</v>
      </c>
    </row>
    <row r="611" customFormat="false" ht="15" hidden="false" customHeight="false" outlineLevel="0" collapsed="false">
      <c r="A611" s="0" t="n">
        <v>1000004094</v>
      </c>
      <c r="B611" s="157" t="n">
        <v>31.6666666666667</v>
      </c>
    </row>
    <row r="612" customFormat="false" ht="15" hidden="false" customHeight="false" outlineLevel="0" collapsed="false">
      <c r="A612" s="0" t="n">
        <v>1000000534</v>
      </c>
      <c r="B612" s="157" t="n">
        <v>368</v>
      </c>
    </row>
    <row r="613" customFormat="false" ht="15" hidden="false" customHeight="false" outlineLevel="0" collapsed="false">
      <c r="A613" s="0" t="n">
        <v>1000000539</v>
      </c>
      <c r="B613" s="157" t="n">
        <v>1341.83333333333</v>
      </c>
    </row>
    <row r="614" customFormat="false" ht="15" hidden="false" customHeight="false" outlineLevel="0" collapsed="false">
      <c r="A614" s="0" t="n">
        <v>1000000557</v>
      </c>
      <c r="B614" s="157" t="n">
        <v>7.5</v>
      </c>
    </row>
    <row r="615" customFormat="false" ht="15" hidden="false" customHeight="false" outlineLevel="0" collapsed="false">
      <c r="A615" s="0" t="n">
        <v>1000000529</v>
      </c>
      <c r="B615" s="157" t="n">
        <v>542.166666666667</v>
      </c>
    </row>
    <row r="616" customFormat="false" ht="15" hidden="false" customHeight="false" outlineLevel="0" collapsed="false">
      <c r="A616" s="0" t="n">
        <v>1000000544</v>
      </c>
      <c r="B616" s="157" t="n">
        <v>577.333333333333</v>
      </c>
    </row>
    <row r="617" customFormat="false" ht="15" hidden="false" customHeight="false" outlineLevel="0" collapsed="false">
      <c r="A617" s="0" t="n">
        <v>1000000541</v>
      </c>
      <c r="B617" s="157" t="n">
        <v>12.75</v>
      </c>
    </row>
    <row r="618" customFormat="false" ht="15" hidden="false" customHeight="false" outlineLevel="0" collapsed="false">
      <c r="A618" s="0" t="n">
        <v>1000000530</v>
      </c>
      <c r="B618" s="157" t="n">
        <v>119.083333333333</v>
      </c>
    </row>
    <row r="619" customFormat="false" ht="15" hidden="false" customHeight="false" outlineLevel="0" collapsed="false">
      <c r="A619" s="0" t="n">
        <v>1000000549</v>
      </c>
      <c r="B619" s="157" t="n">
        <v>14.9166666666667</v>
      </c>
    </row>
    <row r="620" customFormat="false" ht="15" hidden="false" customHeight="false" outlineLevel="0" collapsed="false">
      <c r="A620" s="0" t="n">
        <v>1000000554</v>
      </c>
      <c r="B620" s="157" t="n">
        <v>260.916666666667</v>
      </c>
    </row>
    <row r="621" customFormat="false" ht="15" hidden="false" customHeight="false" outlineLevel="0" collapsed="false">
      <c r="A621" s="0" t="n">
        <v>1000000555</v>
      </c>
      <c r="B621" s="157" t="n">
        <v>62.75</v>
      </c>
    </row>
    <row r="622" customFormat="false" ht="15" hidden="false" customHeight="false" outlineLevel="0" collapsed="false">
      <c r="A622" s="0" t="n">
        <v>1000000532</v>
      </c>
      <c r="B622" s="157" t="n">
        <v>149.25</v>
      </c>
    </row>
    <row r="623" customFormat="false" ht="15" hidden="false" customHeight="false" outlineLevel="0" collapsed="false">
      <c r="A623" s="0" t="n">
        <v>1000000552</v>
      </c>
      <c r="B623" s="157" t="n">
        <v>241</v>
      </c>
    </row>
    <row r="624" customFormat="false" ht="15" hidden="false" customHeight="false" outlineLevel="0" collapsed="false">
      <c r="A624" s="0" t="n">
        <v>1000000538</v>
      </c>
      <c r="B624" s="157" t="n">
        <v>17.1666666666667</v>
      </c>
    </row>
    <row r="625" customFormat="false" ht="15" hidden="false" customHeight="false" outlineLevel="0" collapsed="false">
      <c r="A625" s="0" t="n">
        <v>1000000535</v>
      </c>
      <c r="B625" s="157" t="n">
        <v>56.8333333333333</v>
      </c>
    </row>
    <row r="626" customFormat="false" ht="15" hidden="false" customHeight="false" outlineLevel="0" collapsed="false">
      <c r="A626" s="0" t="n">
        <v>1000000551</v>
      </c>
      <c r="B626" s="157" t="n">
        <v>39.25</v>
      </c>
    </row>
    <row r="627" customFormat="false" ht="15" hidden="false" customHeight="false" outlineLevel="0" collapsed="false">
      <c r="A627" s="0" t="n">
        <v>1000000542</v>
      </c>
      <c r="B627" s="157" t="n">
        <v>156</v>
      </c>
    </row>
    <row r="628" customFormat="false" ht="15" hidden="false" customHeight="false" outlineLevel="0" collapsed="false">
      <c r="A628" s="0" t="n">
        <v>1000000553</v>
      </c>
      <c r="B628" s="157" t="n">
        <v>188.583333333333</v>
      </c>
    </row>
    <row r="629" customFormat="false" ht="15" hidden="false" customHeight="false" outlineLevel="0" collapsed="false">
      <c r="A629" s="0" t="n">
        <v>1000000548</v>
      </c>
      <c r="B629" s="157" t="n">
        <v>912.75</v>
      </c>
    </row>
    <row r="630" customFormat="false" ht="15" hidden="false" customHeight="false" outlineLevel="0" collapsed="false">
      <c r="A630" s="0" t="n">
        <v>1000000546</v>
      </c>
      <c r="B630" s="157" t="n">
        <v>49.75</v>
      </c>
    </row>
    <row r="631" customFormat="false" ht="15" hidden="false" customHeight="false" outlineLevel="0" collapsed="false">
      <c r="A631" s="0" t="n">
        <v>1000000958</v>
      </c>
      <c r="B631" s="157" t="n">
        <v>28.9166666666667</v>
      </c>
    </row>
    <row r="632" customFormat="false" ht="15" hidden="false" customHeight="false" outlineLevel="0" collapsed="false">
      <c r="A632" s="0" t="n">
        <v>1000000963</v>
      </c>
      <c r="B632" s="157" t="n">
        <v>23.6666666666667</v>
      </c>
    </row>
    <row r="633" customFormat="false" ht="15" hidden="false" customHeight="false" outlineLevel="0" collapsed="false">
      <c r="A633" s="0" t="n">
        <v>1000000965</v>
      </c>
      <c r="B633" s="157" t="n">
        <v>38.75</v>
      </c>
    </row>
    <row r="634" customFormat="false" ht="15" hidden="false" customHeight="false" outlineLevel="0" collapsed="false">
      <c r="A634" s="0" t="n">
        <v>1000000959</v>
      </c>
      <c r="B634" s="157" t="n">
        <v>15.9166666666667</v>
      </c>
    </row>
    <row r="635" customFormat="false" ht="15" hidden="false" customHeight="false" outlineLevel="0" collapsed="false">
      <c r="A635" s="0" t="n">
        <v>1000002405</v>
      </c>
      <c r="B635" s="157" t="n">
        <v>43</v>
      </c>
    </row>
    <row r="636" customFormat="false" ht="15" hidden="false" customHeight="false" outlineLevel="0" collapsed="false">
      <c r="A636" s="0" t="n">
        <v>1000002607</v>
      </c>
      <c r="B636" s="157" t="n">
        <v>21.5833333333333</v>
      </c>
    </row>
    <row r="637" customFormat="false" ht="15" hidden="false" customHeight="false" outlineLevel="0" collapsed="false">
      <c r="A637" s="0" t="n">
        <v>1000002723</v>
      </c>
      <c r="B637" s="157" t="n">
        <v>241.666666666667</v>
      </c>
    </row>
    <row r="638" customFormat="false" ht="15" hidden="false" customHeight="false" outlineLevel="0" collapsed="false">
      <c r="A638" s="0" t="n">
        <v>1000003189</v>
      </c>
      <c r="B638" s="157" t="n">
        <v>69</v>
      </c>
    </row>
    <row r="639" customFormat="false" ht="15" hidden="false" customHeight="false" outlineLevel="0" collapsed="false">
      <c r="A639" s="0" t="n">
        <v>1000003304</v>
      </c>
      <c r="B639" s="157" t="n">
        <v>34</v>
      </c>
    </row>
    <row r="640" customFormat="false" ht="15" hidden="false" customHeight="false" outlineLevel="0" collapsed="false">
      <c r="A640" s="0" t="n">
        <v>1000003385</v>
      </c>
      <c r="B640" s="157" t="n">
        <v>107.75</v>
      </c>
    </row>
    <row r="641" customFormat="false" ht="15" hidden="false" customHeight="false" outlineLevel="0" collapsed="false">
      <c r="A641" s="0" t="n">
        <v>1000003429</v>
      </c>
      <c r="B641" s="157" t="n">
        <v>10.8333333333333</v>
      </c>
    </row>
    <row r="642" customFormat="false" ht="15" hidden="false" customHeight="false" outlineLevel="0" collapsed="false">
      <c r="A642" s="0" t="n">
        <v>1000003443</v>
      </c>
      <c r="B642" s="157" t="n">
        <v>111.416666666667</v>
      </c>
    </row>
    <row r="643" customFormat="false" ht="15" hidden="false" customHeight="false" outlineLevel="0" collapsed="false">
      <c r="A643" s="0" t="n">
        <v>1000003745</v>
      </c>
      <c r="B643" s="157" t="n">
        <v>177.416666666667</v>
      </c>
    </row>
    <row r="644" customFormat="false" ht="15" hidden="false" customHeight="false" outlineLevel="0" collapsed="false">
      <c r="A644" s="0" t="n">
        <v>1000003842</v>
      </c>
      <c r="B644" s="157" t="n">
        <v>186.816666666667</v>
      </c>
    </row>
    <row r="645" customFormat="false" ht="15" hidden="false" customHeight="false" outlineLevel="0" collapsed="false">
      <c r="A645" s="0" t="n">
        <v>1000003843</v>
      </c>
      <c r="B645" s="157" t="n">
        <v>537.975</v>
      </c>
    </row>
    <row r="646" customFormat="false" ht="15" hidden="false" customHeight="false" outlineLevel="0" collapsed="false">
      <c r="A646" s="0" t="n">
        <v>1000003896</v>
      </c>
      <c r="B646" s="157" t="n">
        <v>53.25</v>
      </c>
    </row>
    <row r="647" customFormat="false" ht="15" hidden="false" customHeight="false" outlineLevel="0" collapsed="false">
      <c r="A647" s="0" t="n">
        <v>1000004047</v>
      </c>
      <c r="B647" s="157" t="n">
        <v>29.25</v>
      </c>
    </row>
    <row r="648" customFormat="false" ht="15" hidden="false" customHeight="false" outlineLevel="0" collapsed="false">
      <c r="A648" s="0" t="n">
        <v>1000000043</v>
      </c>
      <c r="B648" s="157" t="n">
        <v>127.5</v>
      </c>
    </row>
    <row r="649" customFormat="false" ht="15" hidden="false" customHeight="false" outlineLevel="0" collapsed="false">
      <c r="A649" s="0" t="n">
        <v>1000000036</v>
      </c>
      <c r="B649" s="157" t="n">
        <v>358.333333333333</v>
      </c>
    </row>
    <row r="650" customFormat="false" ht="15" hidden="false" customHeight="false" outlineLevel="0" collapsed="false">
      <c r="A650" s="0" t="n">
        <v>1000000040</v>
      </c>
      <c r="B650" s="157" t="n">
        <v>448.616666666667</v>
      </c>
    </row>
    <row r="651" customFormat="false" ht="15" hidden="false" customHeight="false" outlineLevel="0" collapsed="false">
      <c r="A651" s="0" t="n">
        <v>1000000059</v>
      </c>
      <c r="B651" s="157" t="n">
        <v>1.66666666666667</v>
      </c>
    </row>
    <row r="652" customFormat="false" ht="15" hidden="false" customHeight="false" outlineLevel="0" collapsed="false">
      <c r="A652" s="0" t="n">
        <v>1000000013</v>
      </c>
      <c r="B652" s="157" t="n">
        <v>108.625</v>
      </c>
    </row>
    <row r="653" customFormat="false" ht="15" hidden="false" customHeight="false" outlineLevel="0" collapsed="false">
      <c r="A653" s="0" t="n">
        <v>1000000825</v>
      </c>
      <c r="B653" s="157" t="n">
        <v>93.5833333333333</v>
      </c>
    </row>
    <row r="654" customFormat="false" ht="15" hidden="false" customHeight="false" outlineLevel="0" collapsed="false">
      <c r="A654" s="0" t="n">
        <v>1000000021</v>
      </c>
      <c r="B654" s="157" t="n">
        <v>31.6666666666667</v>
      </c>
    </row>
    <row r="655" customFormat="false" ht="15" hidden="false" customHeight="false" outlineLevel="0" collapsed="false">
      <c r="A655" s="0" t="n">
        <v>1000000022</v>
      </c>
      <c r="B655" s="157" t="n">
        <v>1856.20833333333</v>
      </c>
    </row>
    <row r="656" customFormat="false" ht="15" hidden="false" customHeight="false" outlineLevel="0" collapsed="false">
      <c r="A656" s="0" t="n">
        <v>1000000041</v>
      </c>
      <c r="B656" s="157" t="n">
        <v>65</v>
      </c>
    </row>
    <row r="657" customFormat="false" ht="15" hidden="false" customHeight="false" outlineLevel="0" collapsed="false">
      <c r="A657" s="0" t="n">
        <v>1000000048</v>
      </c>
      <c r="B657" s="157" t="n">
        <v>145.666666666667</v>
      </c>
    </row>
    <row r="658" customFormat="false" ht="15" hidden="false" customHeight="false" outlineLevel="0" collapsed="false">
      <c r="A658" s="0" t="n">
        <v>1000000047</v>
      </c>
      <c r="B658" s="157" t="n">
        <v>35.0833333333333</v>
      </c>
    </row>
    <row r="659" customFormat="false" ht="15" hidden="false" customHeight="false" outlineLevel="0" collapsed="false">
      <c r="A659" s="0" t="n">
        <v>1000000039</v>
      </c>
      <c r="B659" s="157" t="n">
        <v>73.3333333333333</v>
      </c>
    </row>
    <row r="660" customFormat="false" ht="15" hidden="false" customHeight="false" outlineLevel="0" collapsed="false">
      <c r="A660" s="0" t="n">
        <v>1000000050</v>
      </c>
      <c r="B660" s="157" t="n">
        <v>405.075</v>
      </c>
    </row>
    <row r="661" customFormat="false" ht="15" hidden="false" customHeight="false" outlineLevel="0" collapsed="false">
      <c r="A661" s="0" t="n">
        <v>1000000822</v>
      </c>
      <c r="B661" s="157" t="n">
        <v>5693.475</v>
      </c>
    </row>
    <row r="662" customFormat="false" ht="15" hidden="false" customHeight="false" outlineLevel="0" collapsed="false">
      <c r="A662" s="0" t="n">
        <v>1000000044</v>
      </c>
      <c r="B662" s="157" t="n">
        <v>206.583333333333</v>
      </c>
    </row>
    <row r="663" customFormat="false" ht="15" hidden="false" customHeight="false" outlineLevel="0" collapsed="false">
      <c r="A663" s="0" t="n">
        <v>1000000051</v>
      </c>
      <c r="B663" s="157" t="n">
        <v>100.666666666667</v>
      </c>
    </row>
    <row r="664" customFormat="false" ht="15" hidden="false" customHeight="false" outlineLevel="0" collapsed="false">
      <c r="A664" s="0" t="n">
        <v>1000000027</v>
      </c>
      <c r="B664" s="157" t="n">
        <v>69.25</v>
      </c>
    </row>
    <row r="665" customFormat="false" ht="15" hidden="false" customHeight="false" outlineLevel="0" collapsed="false">
      <c r="A665" s="0" t="n">
        <v>1000000827</v>
      </c>
      <c r="B665" s="157" t="n">
        <v>193.275</v>
      </c>
    </row>
    <row r="666" customFormat="false" ht="15" hidden="false" customHeight="false" outlineLevel="0" collapsed="false">
      <c r="A666" s="0" t="n">
        <v>1000000064</v>
      </c>
      <c r="B666" s="157" t="n">
        <v>21.5</v>
      </c>
    </row>
    <row r="667" customFormat="false" ht="15" hidden="false" customHeight="false" outlineLevel="0" collapsed="false">
      <c r="A667" s="0" t="n">
        <v>1000000028</v>
      </c>
      <c r="B667" s="157" t="n">
        <v>187.666666666667</v>
      </c>
    </row>
    <row r="668" customFormat="false" ht="15" hidden="false" customHeight="false" outlineLevel="0" collapsed="false">
      <c r="A668" s="0" t="n">
        <v>1000000060</v>
      </c>
      <c r="B668" s="157" t="n">
        <v>72.3333333333333</v>
      </c>
    </row>
    <row r="669" customFormat="false" ht="15" hidden="false" customHeight="false" outlineLevel="0" collapsed="false">
      <c r="A669" s="0" t="n">
        <v>1000000024</v>
      </c>
      <c r="B669" s="157" t="n">
        <v>1671.88333333333</v>
      </c>
    </row>
    <row r="670" customFormat="false" ht="15" hidden="false" customHeight="false" outlineLevel="0" collapsed="false">
      <c r="A670" s="0" t="n">
        <v>1000000058</v>
      </c>
      <c r="B670" s="157" t="n">
        <v>30</v>
      </c>
    </row>
    <row r="671" customFormat="false" ht="15" hidden="false" customHeight="false" outlineLevel="0" collapsed="false">
      <c r="A671" s="0" t="n">
        <v>1000000052</v>
      </c>
      <c r="B671" s="157" t="n">
        <v>176.075</v>
      </c>
    </row>
    <row r="672" customFormat="false" ht="15" hidden="false" customHeight="false" outlineLevel="0" collapsed="false">
      <c r="A672" s="0" t="n">
        <v>1000000023</v>
      </c>
      <c r="B672" s="157" t="n">
        <v>3.33333333333333</v>
      </c>
    </row>
    <row r="673" customFormat="false" ht="15" hidden="false" customHeight="false" outlineLevel="0" collapsed="false">
      <c r="A673" s="0" t="n">
        <v>1000000829</v>
      </c>
      <c r="B673" s="157" t="n">
        <v>111.033333333333</v>
      </c>
    </row>
    <row r="674" customFormat="false" ht="15" hidden="false" customHeight="false" outlineLevel="0" collapsed="false">
      <c r="A674" s="0" t="n">
        <v>1000000828</v>
      </c>
      <c r="B674" s="157" t="n">
        <v>30</v>
      </c>
    </row>
    <row r="675" customFormat="false" ht="15" hidden="false" customHeight="false" outlineLevel="0" collapsed="false">
      <c r="A675" s="0" t="n">
        <v>1000000053</v>
      </c>
      <c r="B675" s="157" t="n">
        <v>14.1666666666667</v>
      </c>
    </row>
    <row r="676" customFormat="false" ht="15" hidden="false" customHeight="false" outlineLevel="0" collapsed="false">
      <c r="A676" s="0" t="n">
        <v>1000000030</v>
      </c>
      <c r="B676" s="157" t="n">
        <v>6.25</v>
      </c>
    </row>
    <row r="677" customFormat="false" ht="15" hidden="false" customHeight="false" outlineLevel="0" collapsed="false">
      <c r="A677" s="0" t="n">
        <v>1000002391</v>
      </c>
      <c r="B677" s="157" t="n">
        <v>71.125</v>
      </c>
    </row>
    <row r="678" customFormat="false" ht="15" hidden="false" customHeight="false" outlineLevel="0" collapsed="false">
      <c r="A678" s="0" t="n">
        <v>1000000049</v>
      </c>
      <c r="B678" s="157" t="n">
        <v>6.66666666666667</v>
      </c>
    </row>
    <row r="679" customFormat="false" ht="15" hidden="false" customHeight="false" outlineLevel="0" collapsed="false">
      <c r="A679" s="0" t="n">
        <v>1000000042</v>
      </c>
      <c r="B679" s="157" t="n">
        <v>85.7</v>
      </c>
    </row>
    <row r="680" customFormat="false" ht="15" hidden="false" customHeight="false" outlineLevel="0" collapsed="false">
      <c r="A680" s="0" t="n">
        <v>1000000038</v>
      </c>
      <c r="B680" s="157" t="n">
        <v>708.5</v>
      </c>
    </row>
    <row r="681" customFormat="false" ht="15" hidden="false" customHeight="false" outlineLevel="0" collapsed="false">
      <c r="A681" s="0" t="n">
        <v>1000000062</v>
      </c>
      <c r="B681" s="157" t="n">
        <v>40.8333333333333</v>
      </c>
    </row>
    <row r="682" customFormat="false" ht="15" hidden="false" customHeight="false" outlineLevel="0" collapsed="false">
      <c r="A682" s="0" t="n">
        <v>1000000823</v>
      </c>
      <c r="B682" s="157" t="n">
        <v>14.1666666666667</v>
      </c>
    </row>
    <row r="683" customFormat="false" ht="15" hidden="false" customHeight="false" outlineLevel="0" collapsed="false">
      <c r="A683" s="0" t="n">
        <v>1000000056</v>
      </c>
      <c r="B683" s="157" t="n">
        <v>516.1</v>
      </c>
    </row>
    <row r="684" customFormat="false" ht="15" hidden="false" customHeight="false" outlineLevel="0" collapsed="false">
      <c r="A684" s="0" t="n">
        <v>1000000033</v>
      </c>
      <c r="B684" s="157" t="n">
        <v>199.208333333333</v>
      </c>
    </row>
    <row r="685" customFormat="false" ht="15" hidden="false" customHeight="false" outlineLevel="0" collapsed="false">
      <c r="A685" s="0" t="n">
        <v>1000000826</v>
      </c>
      <c r="B685" s="157" t="n">
        <v>42.7666666666667</v>
      </c>
    </row>
    <row r="686" customFormat="false" ht="15" hidden="false" customHeight="false" outlineLevel="0" collapsed="false">
      <c r="A686" s="0" t="n">
        <v>1000000029</v>
      </c>
      <c r="B686" s="157" t="n">
        <v>38.0833333333333</v>
      </c>
    </row>
    <row r="687" customFormat="false" ht="15" hidden="false" customHeight="false" outlineLevel="0" collapsed="false">
      <c r="A687" s="0" t="n">
        <v>1000002744</v>
      </c>
      <c r="B687" s="157" t="n">
        <v>35</v>
      </c>
    </row>
    <row r="688" customFormat="false" ht="15" hidden="false" customHeight="false" outlineLevel="0" collapsed="false">
      <c r="A688" s="0" t="n">
        <v>1000002845</v>
      </c>
      <c r="B688" s="157" t="n">
        <v>46.6666666666667</v>
      </c>
    </row>
    <row r="689" customFormat="false" ht="15" hidden="false" customHeight="false" outlineLevel="0" collapsed="false">
      <c r="A689" s="0" t="n">
        <v>1000002891</v>
      </c>
      <c r="B689" s="157" t="n">
        <v>160.283333333333</v>
      </c>
    </row>
    <row r="690" customFormat="false" ht="15" hidden="false" customHeight="false" outlineLevel="0" collapsed="false">
      <c r="A690" s="0" t="n">
        <v>1000003249</v>
      </c>
      <c r="B690" s="157" t="n">
        <v>176</v>
      </c>
    </row>
    <row r="691" customFormat="false" ht="15" hidden="false" customHeight="false" outlineLevel="0" collapsed="false">
      <c r="A691" s="0" t="n">
        <v>1000003783</v>
      </c>
      <c r="B691" s="157" t="n">
        <v>7.91666666666667</v>
      </c>
    </row>
    <row r="692" customFormat="false" ht="15" hidden="false" customHeight="false" outlineLevel="0" collapsed="false">
      <c r="A692" s="0" t="n">
        <v>1000003963</v>
      </c>
      <c r="B692" s="157" t="n">
        <v>37.0833333333333</v>
      </c>
    </row>
    <row r="693" customFormat="false" ht="15" hidden="false" customHeight="false" outlineLevel="0" collapsed="false">
      <c r="A693" s="0" t="n">
        <v>1000003964</v>
      </c>
      <c r="B693" s="157" t="n">
        <v>59.0833333333333</v>
      </c>
    </row>
    <row r="694" customFormat="false" ht="15" hidden="false" customHeight="false" outlineLevel="0" collapsed="false">
      <c r="A694" s="0" t="n">
        <v>1000004087</v>
      </c>
      <c r="B694" s="157" t="n">
        <v>3.33333333333333</v>
      </c>
    </row>
    <row r="695" customFormat="false" ht="15" hidden="false" customHeight="false" outlineLevel="0" collapsed="false">
      <c r="A695" s="0" t="n">
        <v>1000000790</v>
      </c>
      <c r="B695" s="157" t="n">
        <v>1164.50833333333</v>
      </c>
    </row>
    <row r="696" customFormat="false" ht="15" hidden="false" customHeight="false" outlineLevel="0" collapsed="false">
      <c r="A696" s="0" t="n">
        <v>1000000804</v>
      </c>
      <c r="B696" s="157" t="n">
        <v>23.75</v>
      </c>
    </row>
    <row r="697" customFormat="false" ht="15" hidden="false" customHeight="false" outlineLevel="0" collapsed="false">
      <c r="A697" s="0" t="n">
        <v>1000000794</v>
      </c>
      <c r="B697" s="157" t="n">
        <v>49.3583333333333</v>
      </c>
    </row>
    <row r="698" customFormat="false" ht="15" hidden="false" customHeight="false" outlineLevel="0" collapsed="false">
      <c r="A698" s="0" t="n">
        <v>1000000806</v>
      </c>
      <c r="B698" s="157" t="n">
        <v>296.041666666667</v>
      </c>
    </row>
    <row r="699" customFormat="false" ht="15" hidden="false" customHeight="false" outlineLevel="0" collapsed="false">
      <c r="A699" s="0" t="n">
        <v>1000000789</v>
      </c>
      <c r="B699" s="157" t="n">
        <v>61</v>
      </c>
    </row>
    <row r="700" customFormat="false" ht="15" hidden="false" customHeight="false" outlineLevel="0" collapsed="false">
      <c r="A700" s="0" t="n">
        <v>1000000805</v>
      </c>
      <c r="B700" s="157" t="n">
        <v>155.9</v>
      </c>
    </row>
    <row r="701" customFormat="false" ht="15" hidden="false" customHeight="false" outlineLevel="0" collapsed="false">
      <c r="A701" s="0" t="n">
        <v>1000000808</v>
      </c>
      <c r="B701" s="157" t="n">
        <v>283.691666666667</v>
      </c>
    </row>
    <row r="702" customFormat="false" ht="15" hidden="false" customHeight="false" outlineLevel="0" collapsed="false">
      <c r="A702" s="0" t="n">
        <v>1000000798</v>
      </c>
      <c r="B702" s="157" t="n">
        <v>62.6666666666667</v>
      </c>
    </row>
    <row r="703" customFormat="false" ht="15" hidden="false" customHeight="false" outlineLevel="0" collapsed="false">
      <c r="A703" s="0" t="n">
        <v>1000000797</v>
      </c>
      <c r="B703" s="157" t="n">
        <v>250.875</v>
      </c>
    </row>
    <row r="704" customFormat="false" ht="15" hidden="false" customHeight="false" outlineLevel="0" collapsed="false">
      <c r="A704" s="0" t="n">
        <v>1000000803</v>
      </c>
      <c r="B704" s="157" t="n">
        <v>75.175</v>
      </c>
    </row>
    <row r="705" customFormat="false" ht="15" hidden="false" customHeight="false" outlineLevel="0" collapsed="false">
      <c r="A705" s="0" t="n">
        <v>1000000802</v>
      </c>
      <c r="B705" s="157" t="n">
        <v>42.8666666666667</v>
      </c>
    </row>
    <row r="706" customFormat="false" ht="15" hidden="false" customHeight="false" outlineLevel="0" collapsed="false">
      <c r="A706" s="0" t="n">
        <v>1000000801</v>
      </c>
      <c r="B706" s="157" t="n">
        <v>103.7</v>
      </c>
    </row>
    <row r="707" customFormat="false" ht="15" hidden="false" customHeight="false" outlineLevel="0" collapsed="false">
      <c r="A707" s="0" t="n">
        <v>1000000809</v>
      </c>
      <c r="B707" s="157" t="n">
        <v>316.325</v>
      </c>
    </row>
    <row r="708" customFormat="false" ht="15" hidden="false" customHeight="false" outlineLevel="0" collapsed="false">
      <c r="A708" s="0" t="n">
        <v>1000000807</v>
      </c>
      <c r="B708" s="157" t="n">
        <v>93.3333333333333</v>
      </c>
    </row>
    <row r="709" customFormat="false" ht="15" hidden="false" customHeight="false" outlineLevel="0" collapsed="false">
      <c r="A709" s="0" t="n">
        <v>1000000799</v>
      </c>
      <c r="B709" s="157" t="n">
        <v>36.75</v>
      </c>
    </row>
    <row r="710" customFormat="false" ht="15" hidden="false" customHeight="false" outlineLevel="0" collapsed="false">
      <c r="A710" s="0" t="n">
        <v>1000000792</v>
      </c>
      <c r="B710" s="157" t="n">
        <v>10.8333333333333</v>
      </c>
    </row>
    <row r="711" customFormat="false" ht="15" hidden="false" customHeight="false" outlineLevel="0" collapsed="false">
      <c r="A711" s="0" t="n">
        <v>1000000800</v>
      </c>
      <c r="B711" s="157" t="n">
        <v>73.4166666666667</v>
      </c>
    </row>
    <row r="712" customFormat="false" ht="15" hidden="false" customHeight="false" outlineLevel="0" collapsed="false">
      <c r="A712" s="0" t="n">
        <v>1000001102</v>
      </c>
      <c r="B712" s="157" t="n">
        <v>149.75</v>
      </c>
    </row>
    <row r="713" customFormat="false" ht="15" hidden="false" customHeight="false" outlineLevel="0" collapsed="false">
      <c r="A713" s="0" t="n">
        <v>1000001099</v>
      </c>
      <c r="B713" s="157" t="n">
        <v>154.575</v>
      </c>
    </row>
    <row r="714" customFormat="false" ht="15" hidden="false" customHeight="false" outlineLevel="0" collapsed="false">
      <c r="A714" s="0" t="n">
        <v>1000001103</v>
      </c>
      <c r="B714" s="157" t="n">
        <v>80.6666666666667</v>
      </c>
    </row>
    <row r="715" customFormat="false" ht="15" hidden="false" customHeight="false" outlineLevel="0" collapsed="false">
      <c r="A715" s="0" t="n">
        <v>1000001109</v>
      </c>
      <c r="B715" s="157" t="n">
        <v>99.8833333333333</v>
      </c>
    </row>
    <row r="716" customFormat="false" ht="15" hidden="false" customHeight="false" outlineLevel="0" collapsed="false">
      <c r="A716" s="0" t="n">
        <v>1000001105</v>
      </c>
      <c r="B716" s="157" t="n">
        <v>62.5</v>
      </c>
    </row>
    <row r="717" customFormat="false" ht="15" hidden="false" customHeight="false" outlineLevel="0" collapsed="false">
      <c r="A717" s="0" t="n">
        <v>1000001107</v>
      </c>
      <c r="B717" s="157" t="n">
        <v>1273.41666666667</v>
      </c>
    </row>
    <row r="718" customFormat="false" ht="15" hidden="false" customHeight="false" outlineLevel="0" collapsed="false">
      <c r="A718" s="0" t="n">
        <v>1000001108</v>
      </c>
      <c r="B718" s="157" t="n">
        <v>21.6666666666667</v>
      </c>
    </row>
    <row r="719" customFormat="false" ht="15" hidden="false" customHeight="false" outlineLevel="0" collapsed="false">
      <c r="A719" s="0" t="n">
        <v>1000001098</v>
      </c>
      <c r="B719" s="157" t="n">
        <v>56.0833333333333</v>
      </c>
    </row>
    <row r="720" customFormat="false" ht="15" hidden="false" customHeight="false" outlineLevel="0" collapsed="false">
      <c r="A720" s="0" t="n">
        <v>1000002595</v>
      </c>
      <c r="B720" s="157" t="n">
        <v>42.5</v>
      </c>
    </row>
    <row r="721" customFormat="false" ht="15" hidden="false" customHeight="false" outlineLevel="0" collapsed="false">
      <c r="A721" s="0" t="n">
        <v>1000003490</v>
      </c>
      <c r="B721" s="157" t="n">
        <v>9.16666666666667</v>
      </c>
    </row>
    <row r="722" customFormat="false" ht="15" hidden="false" customHeight="false" outlineLevel="0" collapsed="false">
      <c r="A722" s="0" t="n">
        <v>1000003496</v>
      </c>
      <c r="B722" s="157" t="n">
        <v>91.0166666666667</v>
      </c>
    </row>
    <row r="723" customFormat="false" ht="15" hidden="false" customHeight="false" outlineLevel="0" collapsed="false">
      <c r="A723" s="0" t="n">
        <v>1000003595</v>
      </c>
      <c r="B723" s="157" t="n">
        <v>32.5833333333333</v>
      </c>
    </row>
    <row r="724" customFormat="false" ht="15" hidden="false" customHeight="false" outlineLevel="0" collapsed="false">
      <c r="A724" s="0" t="n">
        <v>1000003692</v>
      </c>
      <c r="B724" s="157" t="n">
        <v>23.6666666666667</v>
      </c>
    </row>
    <row r="725" customFormat="false" ht="15" hidden="false" customHeight="false" outlineLevel="0" collapsed="false">
      <c r="A725" s="0" t="n">
        <v>1000003934</v>
      </c>
      <c r="B725" s="157" t="n">
        <v>19.8833333333333</v>
      </c>
    </row>
    <row r="726" customFormat="false" ht="15" hidden="false" customHeight="false" outlineLevel="0" collapsed="false">
      <c r="A726" s="0" t="n">
        <v>1000004039</v>
      </c>
      <c r="B726" s="157" t="n">
        <v>51.0416666666667</v>
      </c>
    </row>
    <row r="727" customFormat="false" ht="15" hidden="false" customHeight="false" outlineLevel="0" collapsed="false">
      <c r="A727" s="0" t="n">
        <v>1000004042</v>
      </c>
      <c r="B727" s="157" t="n">
        <v>36.9583333333333</v>
      </c>
    </row>
    <row r="728" customFormat="false" ht="15" hidden="false" customHeight="false" outlineLevel="0" collapsed="false">
      <c r="A728" s="0" t="n">
        <v>1000000199</v>
      </c>
      <c r="B728" s="157" t="n">
        <v>133.583333333333</v>
      </c>
    </row>
    <row r="729" customFormat="false" ht="15" hidden="false" customHeight="false" outlineLevel="0" collapsed="false">
      <c r="A729" s="0" t="n">
        <v>1000000213</v>
      </c>
      <c r="B729" s="157" t="n">
        <v>36.3333333333333</v>
      </c>
    </row>
    <row r="730" customFormat="false" ht="15" hidden="false" customHeight="false" outlineLevel="0" collapsed="false">
      <c r="A730" s="0" t="n">
        <v>1000000222</v>
      </c>
      <c r="B730" s="157" t="n">
        <v>20.0833333333333</v>
      </c>
    </row>
    <row r="731" customFormat="false" ht="15" hidden="false" customHeight="false" outlineLevel="0" collapsed="false">
      <c r="A731" s="0" t="n">
        <v>1000000202</v>
      </c>
      <c r="B731" s="157" t="n">
        <v>125.75</v>
      </c>
    </row>
    <row r="732" customFormat="false" ht="15" hidden="false" customHeight="false" outlineLevel="0" collapsed="false">
      <c r="A732" s="0" t="n">
        <v>1000000224</v>
      </c>
      <c r="B732" s="157" t="n">
        <v>20.8333333333333</v>
      </c>
    </row>
    <row r="733" customFormat="false" ht="15" hidden="false" customHeight="false" outlineLevel="0" collapsed="false">
      <c r="A733" s="0" t="n">
        <v>1000000216</v>
      </c>
      <c r="B733" s="157" t="n">
        <v>304.333333333333</v>
      </c>
    </row>
    <row r="734" customFormat="false" ht="15" hidden="false" customHeight="false" outlineLevel="0" collapsed="false">
      <c r="A734" s="0" t="n">
        <v>1000000231</v>
      </c>
      <c r="B734" s="157" t="n">
        <v>75</v>
      </c>
    </row>
    <row r="735" customFormat="false" ht="15" hidden="false" customHeight="false" outlineLevel="0" collapsed="false">
      <c r="A735" s="0" t="n">
        <v>1000000208</v>
      </c>
      <c r="B735" s="157" t="n">
        <v>179</v>
      </c>
    </row>
    <row r="736" customFormat="false" ht="15" hidden="false" customHeight="false" outlineLevel="0" collapsed="false">
      <c r="A736" s="0" t="n">
        <v>1000000210</v>
      </c>
      <c r="B736" s="157" t="n">
        <v>85.9166666666667</v>
      </c>
    </row>
    <row r="737" customFormat="false" ht="15" hidden="false" customHeight="false" outlineLevel="0" collapsed="false">
      <c r="A737" s="0" t="n">
        <v>1000000219</v>
      </c>
      <c r="B737" s="157" t="n">
        <v>130.833333333333</v>
      </c>
    </row>
    <row r="738" customFormat="false" ht="15" hidden="false" customHeight="false" outlineLevel="0" collapsed="false">
      <c r="A738" s="0" t="n">
        <v>1000000207</v>
      </c>
      <c r="B738" s="157" t="n">
        <v>186.083333333333</v>
      </c>
    </row>
    <row r="739" customFormat="false" ht="15" hidden="false" customHeight="false" outlineLevel="0" collapsed="false">
      <c r="A739" s="0" t="n">
        <v>1000000209</v>
      </c>
      <c r="B739" s="157" t="n">
        <v>29.6666666666667</v>
      </c>
    </row>
    <row r="740" customFormat="false" ht="15" hidden="false" customHeight="false" outlineLevel="0" collapsed="false">
      <c r="A740" s="0" t="n">
        <v>1000000198</v>
      </c>
      <c r="B740" s="157" t="n">
        <v>558.416666666667</v>
      </c>
    </row>
    <row r="741" customFormat="false" ht="15" hidden="false" customHeight="false" outlineLevel="0" collapsed="false">
      <c r="A741" s="0" t="n">
        <v>1000000221</v>
      </c>
      <c r="B741" s="157" t="n">
        <v>295.833333333333</v>
      </c>
    </row>
    <row r="742" customFormat="false" ht="15" hidden="false" customHeight="false" outlineLevel="0" collapsed="false">
      <c r="A742" s="0" t="n">
        <v>1000000218</v>
      </c>
      <c r="B742" s="157" t="n">
        <v>174.166666666667</v>
      </c>
    </row>
    <row r="743" customFormat="false" ht="15" hidden="false" customHeight="false" outlineLevel="0" collapsed="false">
      <c r="A743" s="0" t="n">
        <v>1000000200</v>
      </c>
      <c r="B743" s="157" t="n">
        <v>61.5833333333333</v>
      </c>
    </row>
    <row r="744" customFormat="false" ht="15" hidden="false" customHeight="false" outlineLevel="0" collapsed="false">
      <c r="A744" s="0" t="n">
        <v>1000000204</v>
      </c>
      <c r="B744" s="157" t="n">
        <v>292.708333333333</v>
      </c>
    </row>
    <row r="745" customFormat="false" ht="15" hidden="false" customHeight="false" outlineLevel="0" collapsed="false">
      <c r="A745" s="0" t="n">
        <v>1000000211</v>
      </c>
      <c r="B745" s="157" t="n">
        <v>154.083333333333</v>
      </c>
    </row>
    <row r="746" customFormat="false" ht="15" hidden="false" customHeight="false" outlineLevel="0" collapsed="false">
      <c r="A746" s="0" t="n">
        <v>1000000223</v>
      </c>
      <c r="B746" s="157" t="n">
        <v>219</v>
      </c>
    </row>
    <row r="747" customFormat="false" ht="15" hidden="false" customHeight="false" outlineLevel="0" collapsed="false">
      <c r="A747" s="0" t="n">
        <v>1000000206</v>
      </c>
      <c r="B747" s="157" t="n">
        <v>162.5</v>
      </c>
    </row>
    <row r="748" customFormat="false" ht="15" hidden="false" customHeight="false" outlineLevel="0" collapsed="false">
      <c r="A748" s="0" t="n">
        <v>1000000229</v>
      </c>
      <c r="B748" s="157" t="n">
        <v>18.3333333333333</v>
      </c>
    </row>
    <row r="749" customFormat="false" ht="15" hidden="false" customHeight="false" outlineLevel="0" collapsed="false">
      <c r="A749" s="0" t="n">
        <v>1000000214</v>
      </c>
      <c r="B749" s="157" t="n">
        <v>26.25</v>
      </c>
    </row>
    <row r="750" customFormat="false" ht="15" hidden="false" customHeight="false" outlineLevel="0" collapsed="false">
      <c r="A750" s="0" t="n">
        <v>1000000205</v>
      </c>
      <c r="B750" s="157" t="n">
        <v>7.08333333333333</v>
      </c>
    </row>
    <row r="751" customFormat="false" ht="15" hidden="false" customHeight="false" outlineLevel="0" collapsed="false">
      <c r="A751" s="0" t="n">
        <v>1000000215</v>
      </c>
      <c r="B751" s="157" t="n">
        <v>95.5</v>
      </c>
    </row>
    <row r="752" customFormat="false" ht="15" hidden="false" customHeight="false" outlineLevel="0" collapsed="false">
      <c r="A752" s="0" t="n">
        <v>1000000226</v>
      </c>
      <c r="B752" s="157" t="n">
        <v>127.366666666667</v>
      </c>
    </row>
    <row r="753" customFormat="false" ht="15" hidden="false" customHeight="false" outlineLevel="0" collapsed="false">
      <c r="A753" s="0" t="n">
        <v>1000000225</v>
      </c>
      <c r="B753" s="157" t="n">
        <v>24.0833333333333</v>
      </c>
    </row>
    <row r="754" customFormat="false" ht="15" hidden="false" customHeight="false" outlineLevel="0" collapsed="false">
      <c r="A754" s="0" t="n">
        <v>1000002612</v>
      </c>
      <c r="B754" s="157" t="n">
        <v>141.5</v>
      </c>
    </row>
    <row r="755" customFormat="false" ht="15" hidden="false" customHeight="false" outlineLevel="0" collapsed="false">
      <c r="A755" s="0" t="n">
        <v>1000002751</v>
      </c>
      <c r="B755" s="157" t="n">
        <v>73.3333333333333</v>
      </c>
    </row>
    <row r="756" customFormat="false" ht="15" hidden="false" customHeight="false" outlineLevel="0" collapsed="false">
      <c r="A756" s="0" t="n">
        <v>1000002837</v>
      </c>
      <c r="B756" s="157" t="n">
        <v>151.333333333333</v>
      </c>
    </row>
    <row r="757" customFormat="false" ht="15" hidden="false" customHeight="false" outlineLevel="0" collapsed="false">
      <c r="A757" s="0" t="n">
        <v>1000002903</v>
      </c>
      <c r="B757" s="157" t="n">
        <v>167.25</v>
      </c>
    </row>
    <row r="758" customFormat="false" ht="15" hidden="false" customHeight="false" outlineLevel="0" collapsed="false">
      <c r="A758" s="0" t="n">
        <v>1000003120</v>
      </c>
      <c r="B758" s="157" t="n">
        <v>91.8333333333333</v>
      </c>
    </row>
    <row r="759" customFormat="false" ht="15" hidden="false" customHeight="false" outlineLevel="0" collapsed="false">
      <c r="A759" s="0" t="n">
        <v>1000003125</v>
      </c>
      <c r="B759" s="157" t="n">
        <v>12.5</v>
      </c>
    </row>
    <row r="760" customFormat="false" ht="15" hidden="false" customHeight="false" outlineLevel="0" collapsed="false">
      <c r="A760" s="0" t="n">
        <v>1000003768</v>
      </c>
      <c r="B760" s="157" t="n">
        <v>52</v>
      </c>
    </row>
    <row r="761" customFormat="false" ht="15" hidden="false" customHeight="false" outlineLevel="0" collapsed="false">
      <c r="A761" s="0" t="n">
        <v>1000003803</v>
      </c>
      <c r="B761" s="157" t="n">
        <v>68.75</v>
      </c>
    </row>
    <row r="762" customFormat="false" ht="15" hidden="false" customHeight="false" outlineLevel="0" collapsed="false">
      <c r="A762" s="0" t="n">
        <v>1000004026</v>
      </c>
      <c r="B762" s="157" t="n">
        <v>15.75</v>
      </c>
    </row>
    <row r="763" customFormat="false" ht="15" hidden="false" customHeight="false" outlineLevel="0" collapsed="false">
      <c r="A763" s="0" t="n">
        <v>1000000137</v>
      </c>
      <c r="B763" s="157" t="n">
        <v>24.3333333333333</v>
      </c>
    </row>
    <row r="764" customFormat="false" ht="15" hidden="false" customHeight="false" outlineLevel="0" collapsed="false">
      <c r="A764" s="0" t="n">
        <v>1000000144</v>
      </c>
      <c r="B764" s="157" t="n">
        <v>225.591666666667</v>
      </c>
    </row>
    <row r="765" customFormat="false" ht="15" hidden="false" customHeight="false" outlineLevel="0" collapsed="false">
      <c r="A765" s="0" t="n">
        <v>1000000129</v>
      </c>
      <c r="B765" s="157" t="n">
        <v>1642.65833333333</v>
      </c>
    </row>
    <row r="766" customFormat="false" ht="15" hidden="false" customHeight="false" outlineLevel="0" collapsed="false">
      <c r="A766" s="0" t="n">
        <v>1000000158</v>
      </c>
      <c r="B766" s="157" t="n">
        <v>291.375</v>
      </c>
    </row>
    <row r="767" customFormat="false" ht="15" hidden="false" customHeight="false" outlineLevel="0" collapsed="false">
      <c r="A767" s="0" t="n">
        <v>1000000120</v>
      </c>
      <c r="B767" s="157" t="n">
        <v>222.25</v>
      </c>
    </row>
    <row r="768" customFormat="false" ht="15" hidden="false" customHeight="false" outlineLevel="0" collapsed="false">
      <c r="A768" s="0" t="n">
        <v>1000000126</v>
      </c>
      <c r="B768" s="157" t="n">
        <v>196.25</v>
      </c>
    </row>
    <row r="769" customFormat="false" ht="15" hidden="false" customHeight="false" outlineLevel="0" collapsed="false">
      <c r="A769" s="0" t="n">
        <v>1000000155</v>
      </c>
      <c r="B769" s="157" t="n">
        <v>449.208333333333</v>
      </c>
    </row>
    <row r="770" customFormat="false" ht="15" hidden="false" customHeight="false" outlineLevel="0" collapsed="false">
      <c r="A770" s="0" t="n">
        <v>1000000150</v>
      </c>
      <c r="B770" s="157" t="n">
        <v>231.541666666667</v>
      </c>
    </row>
    <row r="771" customFormat="false" ht="15" hidden="false" customHeight="false" outlineLevel="0" collapsed="false">
      <c r="A771" s="0" t="n">
        <v>1000000154</v>
      </c>
      <c r="B771" s="157" t="n">
        <v>28.375</v>
      </c>
    </row>
    <row r="772" customFormat="false" ht="15" hidden="false" customHeight="false" outlineLevel="0" collapsed="false">
      <c r="A772" s="0" t="n">
        <v>1000000147</v>
      </c>
      <c r="B772" s="157" t="n">
        <v>4.16666666666667</v>
      </c>
    </row>
    <row r="773" customFormat="false" ht="15" hidden="false" customHeight="false" outlineLevel="0" collapsed="false">
      <c r="A773" s="0" t="n">
        <v>1000000125</v>
      </c>
      <c r="B773" s="157" t="n">
        <v>8.16666666666667</v>
      </c>
    </row>
    <row r="774" customFormat="false" ht="15" hidden="false" customHeight="false" outlineLevel="0" collapsed="false">
      <c r="A774" s="0" t="n">
        <v>1000000142</v>
      </c>
      <c r="B774" s="157" t="n">
        <v>35.6666666666667</v>
      </c>
    </row>
    <row r="775" customFormat="false" ht="15" hidden="false" customHeight="false" outlineLevel="0" collapsed="false">
      <c r="A775" s="0" t="n">
        <v>1000000157</v>
      </c>
      <c r="B775" s="157" t="n">
        <v>1635.7</v>
      </c>
    </row>
    <row r="776" customFormat="false" ht="15" hidden="false" customHeight="false" outlineLevel="0" collapsed="false">
      <c r="A776" s="0" t="n">
        <v>1000000138</v>
      </c>
      <c r="B776" s="157" t="n">
        <v>327.633333333333</v>
      </c>
    </row>
    <row r="777" customFormat="false" ht="15" hidden="false" customHeight="false" outlineLevel="0" collapsed="false">
      <c r="A777" s="0" t="n">
        <v>1000000148</v>
      </c>
      <c r="B777" s="157" t="n">
        <v>99.3333333333333</v>
      </c>
    </row>
    <row r="778" customFormat="false" ht="15" hidden="false" customHeight="false" outlineLevel="0" collapsed="false">
      <c r="A778" s="0" t="n">
        <v>1000000152</v>
      </c>
      <c r="B778" s="157" t="n">
        <v>186.916666666667</v>
      </c>
    </row>
    <row r="779" customFormat="false" ht="15" hidden="false" customHeight="false" outlineLevel="0" collapsed="false">
      <c r="A779" s="0" t="n">
        <v>1000000145</v>
      </c>
      <c r="B779" s="157" t="n">
        <v>83.4166666666667</v>
      </c>
    </row>
    <row r="780" customFormat="false" ht="15" hidden="false" customHeight="false" outlineLevel="0" collapsed="false">
      <c r="A780" s="0" t="n">
        <v>1000000162</v>
      </c>
      <c r="B780" s="157" t="n">
        <v>28.55</v>
      </c>
    </row>
    <row r="781" customFormat="false" ht="15" hidden="false" customHeight="false" outlineLevel="0" collapsed="false">
      <c r="A781" s="0" t="n">
        <v>1000000122</v>
      </c>
      <c r="B781" s="157" t="n">
        <v>17.0833333333333</v>
      </c>
    </row>
    <row r="782" customFormat="false" ht="15" hidden="false" customHeight="false" outlineLevel="0" collapsed="false">
      <c r="A782" s="0" t="n">
        <v>1000000136</v>
      </c>
      <c r="B782" s="157" t="n">
        <v>34</v>
      </c>
    </row>
    <row r="783" customFormat="false" ht="15" hidden="false" customHeight="false" outlineLevel="0" collapsed="false">
      <c r="A783" s="0" t="n">
        <v>1000000160</v>
      </c>
      <c r="B783" s="157" t="n">
        <v>28.7916666666667</v>
      </c>
    </row>
    <row r="784" customFormat="false" ht="15" hidden="false" customHeight="false" outlineLevel="0" collapsed="false">
      <c r="A784" s="0" t="n">
        <v>1000000141</v>
      </c>
      <c r="B784" s="157" t="n">
        <v>36</v>
      </c>
    </row>
    <row r="785" customFormat="false" ht="15" hidden="false" customHeight="false" outlineLevel="0" collapsed="false">
      <c r="A785" s="0" t="n">
        <v>1000000143</v>
      </c>
      <c r="B785" s="157" t="n">
        <v>44.1666666666667</v>
      </c>
    </row>
    <row r="786" customFormat="false" ht="15" hidden="false" customHeight="false" outlineLevel="0" collapsed="false">
      <c r="A786" s="0" t="n">
        <v>1000000153</v>
      </c>
      <c r="B786" s="157" t="n">
        <v>189.725</v>
      </c>
    </row>
    <row r="787" customFormat="false" ht="15" hidden="false" customHeight="false" outlineLevel="0" collapsed="false">
      <c r="A787" s="0" t="n">
        <v>1000000836</v>
      </c>
      <c r="B787" s="157" t="n">
        <v>135.241666666667</v>
      </c>
    </row>
    <row r="788" customFormat="false" ht="15" hidden="false" customHeight="false" outlineLevel="0" collapsed="false">
      <c r="A788" s="0" t="n">
        <v>1000000159</v>
      </c>
      <c r="B788" s="157" t="n">
        <v>17.9666666666667</v>
      </c>
    </row>
    <row r="789" customFormat="false" ht="15" hidden="false" customHeight="false" outlineLevel="0" collapsed="false">
      <c r="A789" s="0" t="n">
        <v>1000000133</v>
      </c>
      <c r="B789" s="157" t="n">
        <v>77.4583333333333</v>
      </c>
    </row>
    <row r="790" customFormat="false" ht="15" hidden="false" customHeight="false" outlineLevel="0" collapsed="false">
      <c r="A790" s="0" t="n">
        <v>1000000135</v>
      </c>
      <c r="B790" s="157" t="n">
        <v>24.125</v>
      </c>
    </row>
    <row r="791" customFormat="false" ht="15" hidden="false" customHeight="false" outlineLevel="0" collapsed="false">
      <c r="A791" s="0" t="n">
        <v>1000002609</v>
      </c>
      <c r="B791" s="157" t="n">
        <v>19.625</v>
      </c>
    </row>
    <row r="792" customFormat="false" ht="15" hidden="false" customHeight="false" outlineLevel="0" collapsed="false">
      <c r="A792" s="0" t="n">
        <v>1000003168</v>
      </c>
      <c r="B792" s="157" t="n">
        <v>59.5</v>
      </c>
    </row>
    <row r="793" customFormat="false" ht="15" hidden="false" customHeight="false" outlineLevel="0" collapsed="false">
      <c r="A793" s="0" t="n">
        <v>1000003182</v>
      </c>
      <c r="B793" s="157" t="n">
        <v>10.8333333333333</v>
      </c>
    </row>
    <row r="794" customFormat="false" ht="15" hidden="false" customHeight="false" outlineLevel="0" collapsed="false">
      <c r="A794" s="0" t="n">
        <v>1000003184</v>
      </c>
      <c r="B794" s="157" t="n">
        <v>5</v>
      </c>
    </row>
    <row r="795" customFormat="false" ht="15" hidden="false" customHeight="false" outlineLevel="0" collapsed="false">
      <c r="A795" s="0" t="n">
        <v>1000003208</v>
      </c>
      <c r="B795" s="157" t="n">
        <v>464.208333333333</v>
      </c>
    </row>
    <row r="796" customFormat="false" ht="15" hidden="false" customHeight="false" outlineLevel="0" collapsed="false">
      <c r="A796" s="0" t="n">
        <v>1000003382</v>
      </c>
      <c r="B796" s="157" t="n">
        <v>65.1666666666667</v>
      </c>
    </row>
    <row r="797" customFormat="false" ht="15" hidden="false" customHeight="false" outlineLevel="0" collapsed="false">
      <c r="A797" s="0" t="n">
        <v>1000003501</v>
      </c>
      <c r="B797" s="157" t="n">
        <v>27.4166666666667</v>
      </c>
    </row>
    <row r="798" customFormat="false" ht="15" hidden="false" customHeight="false" outlineLevel="0" collapsed="false">
      <c r="A798" s="0" t="n">
        <v>1000003751</v>
      </c>
      <c r="B798" s="157" t="n">
        <v>36.3333333333333</v>
      </c>
    </row>
    <row r="799" customFormat="false" ht="15" hidden="false" customHeight="false" outlineLevel="0" collapsed="false">
      <c r="A799" s="0" t="n">
        <v>1000003795</v>
      </c>
      <c r="B799" s="157" t="n">
        <v>48.8166666666667</v>
      </c>
    </row>
    <row r="800" customFormat="false" ht="15" hidden="false" customHeight="false" outlineLevel="0" collapsed="false">
      <c r="A800" s="0" t="n">
        <v>1000003796</v>
      </c>
      <c r="B800" s="157" t="n">
        <v>2.75</v>
      </c>
    </row>
    <row r="801" customFormat="false" ht="15" hidden="false" customHeight="false" outlineLevel="0" collapsed="false">
      <c r="A801" s="0" t="n">
        <v>1000003807</v>
      </c>
      <c r="B801" s="157" t="n">
        <v>51.6666666666667</v>
      </c>
    </row>
    <row r="802" customFormat="false" ht="15" hidden="false" customHeight="false" outlineLevel="0" collapsed="false">
      <c r="A802" s="0" t="n">
        <v>1000003881</v>
      </c>
      <c r="B802" s="157" t="n">
        <v>138.675</v>
      </c>
    </row>
    <row r="803" customFormat="false" ht="15" hidden="false" customHeight="false" outlineLevel="0" collapsed="false">
      <c r="A803" s="0" t="n">
        <v>1000003904</v>
      </c>
      <c r="B803" s="157" t="n">
        <v>22.875</v>
      </c>
    </row>
    <row r="804" customFormat="false" ht="15" hidden="false" customHeight="false" outlineLevel="0" collapsed="false">
      <c r="A804" s="0" t="n">
        <v>1000003920</v>
      </c>
      <c r="B804" s="157" t="n">
        <v>60.4166666666667</v>
      </c>
    </row>
    <row r="805" customFormat="false" ht="15" hidden="false" customHeight="false" outlineLevel="0" collapsed="false">
      <c r="A805" s="0" t="n">
        <v>1000003936</v>
      </c>
      <c r="B805" s="157" t="n">
        <v>5.41666666666667</v>
      </c>
    </row>
    <row r="806" customFormat="false" ht="15" hidden="false" customHeight="false" outlineLevel="0" collapsed="false">
      <c r="A806" s="0" t="n">
        <v>1000004067</v>
      </c>
      <c r="B806" s="157" t="n">
        <v>34.1666666666667</v>
      </c>
    </row>
    <row r="807" customFormat="false" ht="15" hidden="false" customHeight="false" outlineLevel="0" collapsed="false">
      <c r="A807" s="0" t="n">
        <v>1000000377</v>
      </c>
      <c r="B807" s="157" t="n">
        <v>56.9333333333333</v>
      </c>
    </row>
    <row r="808" customFormat="false" ht="15" hidden="false" customHeight="false" outlineLevel="0" collapsed="false">
      <c r="A808" s="0" t="n">
        <v>1000000130</v>
      </c>
      <c r="B808" s="157" t="n">
        <v>512.958333333333</v>
      </c>
    </row>
    <row r="809" customFormat="false" ht="15" hidden="false" customHeight="false" outlineLevel="0" collapsed="false">
      <c r="A809" s="0" t="n">
        <v>1000000375</v>
      </c>
      <c r="B809" s="157" t="n">
        <v>134.333333333333</v>
      </c>
    </row>
    <row r="810" customFormat="false" ht="15" hidden="false" customHeight="false" outlineLevel="0" collapsed="false">
      <c r="A810" s="0" t="n">
        <v>1000000373</v>
      </c>
      <c r="B810" s="157" t="n">
        <v>766.8</v>
      </c>
    </row>
    <row r="811" customFormat="false" ht="15" hidden="false" customHeight="false" outlineLevel="0" collapsed="false">
      <c r="A811" s="0" t="n">
        <v>1000000372</v>
      </c>
      <c r="B811" s="157" t="n">
        <v>87.625</v>
      </c>
    </row>
    <row r="812" customFormat="false" ht="15" hidden="false" customHeight="false" outlineLevel="0" collapsed="false">
      <c r="A812" s="0" t="n">
        <v>1000001111</v>
      </c>
      <c r="B812" s="157" t="n">
        <v>9.58333333333333</v>
      </c>
    </row>
    <row r="813" customFormat="false" ht="15" hidden="false" customHeight="false" outlineLevel="0" collapsed="false">
      <c r="A813" s="0" t="n">
        <v>1000003211</v>
      </c>
      <c r="B813" s="157" t="n">
        <v>16.0833333333333</v>
      </c>
    </row>
    <row r="814" customFormat="false" ht="15" hidden="false" customHeight="false" outlineLevel="0" collapsed="false">
      <c r="A814" s="0" t="n">
        <v>1000003863</v>
      </c>
      <c r="B814" s="157" t="n">
        <v>18.3333333333333</v>
      </c>
    </row>
    <row r="815" customFormat="false" ht="15" hidden="false" customHeight="false" outlineLevel="0" collapsed="false">
      <c r="A815" s="0" t="n">
        <v>1000003895</v>
      </c>
      <c r="B815" s="157" t="n">
        <v>0.833333333333333</v>
      </c>
    </row>
    <row r="816" customFormat="false" ht="15" hidden="false" customHeight="false" outlineLevel="0" collapsed="false">
      <c r="A816" s="0" t="n">
        <v>1000000437</v>
      </c>
      <c r="B816" s="157" t="n">
        <v>11.8333333333333</v>
      </c>
    </row>
    <row r="817" customFormat="false" ht="15" hidden="false" customHeight="false" outlineLevel="0" collapsed="false">
      <c r="A817" s="0" t="n">
        <v>1000000140</v>
      </c>
      <c r="B817" s="157" t="n">
        <v>553.675</v>
      </c>
    </row>
    <row r="818" customFormat="false" ht="15" hidden="false" customHeight="false" outlineLevel="0" collapsed="false">
      <c r="A818" s="0" t="n">
        <v>1000000434</v>
      </c>
      <c r="B818" s="157" t="n">
        <v>41.6666666666667</v>
      </c>
    </row>
    <row r="819" customFormat="false" ht="15" hidden="false" customHeight="false" outlineLevel="0" collapsed="false">
      <c r="A819" s="0" t="n">
        <v>1000000432</v>
      </c>
      <c r="B819" s="157" t="n">
        <v>140.858333333333</v>
      </c>
    </row>
    <row r="820" customFormat="false" ht="15" hidden="false" customHeight="false" outlineLevel="0" collapsed="false">
      <c r="A820" s="0" t="n">
        <v>1000000428</v>
      </c>
      <c r="B820" s="157" t="n">
        <v>57.8333333333333</v>
      </c>
    </row>
    <row r="821" customFormat="false" ht="15" hidden="false" customHeight="false" outlineLevel="0" collapsed="false">
      <c r="A821" s="0" t="n">
        <v>1000000442</v>
      </c>
      <c r="B821" s="157" t="n">
        <v>294.433333333333</v>
      </c>
    </row>
    <row r="822" customFormat="false" ht="15" hidden="false" customHeight="false" outlineLevel="0" collapsed="false">
      <c r="A822" s="0" t="n">
        <v>1000000439</v>
      </c>
      <c r="B822" s="157" t="n">
        <v>165.241666666667</v>
      </c>
    </row>
    <row r="823" customFormat="false" ht="15" hidden="false" customHeight="false" outlineLevel="0" collapsed="false">
      <c r="A823" s="0" t="n">
        <v>1000000909</v>
      </c>
      <c r="B823" s="157" t="n">
        <v>37.0833333333333</v>
      </c>
    </row>
    <row r="824" customFormat="false" ht="15" hidden="false" customHeight="false" outlineLevel="0" collapsed="false">
      <c r="A824" s="0" t="n">
        <v>1000000907</v>
      </c>
      <c r="B824" s="157" t="n">
        <v>263.833333333333</v>
      </c>
    </row>
    <row r="825" customFormat="false" ht="15" hidden="false" customHeight="false" outlineLevel="0" collapsed="false">
      <c r="A825" s="0" t="n">
        <v>1000000911</v>
      </c>
      <c r="B825" s="157" t="n">
        <v>24.5833333333333</v>
      </c>
    </row>
    <row r="826" customFormat="false" ht="15" hidden="false" customHeight="false" outlineLevel="0" collapsed="false">
      <c r="A826" s="0" t="n">
        <v>1000003171</v>
      </c>
      <c r="B826" s="157" t="n">
        <v>387.5</v>
      </c>
    </row>
    <row r="827" customFormat="false" ht="15" hidden="false" customHeight="false" outlineLevel="0" collapsed="false">
      <c r="A827" s="0" t="n">
        <v>1000003531</v>
      </c>
      <c r="B827" s="157" t="n">
        <v>52.4166666666667</v>
      </c>
    </row>
    <row r="828" customFormat="false" ht="15" hidden="false" customHeight="false" outlineLevel="0" collapsed="false">
      <c r="A828" s="0" t="n">
        <v>1000003590</v>
      </c>
      <c r="B828" s="157" t="n">
        <v>17.1666666666667</v>
      </c>
    </row>
    <row r="829" customFormat="false" ht="15" hidden="false" customHeight="false" outlineLevel="0" collapsed="false">
      <c r="A829" s="0" t="n">
        <v>1000003818</v>
      </c>
      <c r="B829" s="157" t="n">
        <v>14.4</v>
      </c>
    </row>
    <row r="830" customFormat="false" ht="15" hidden="false" customHeight="false" outlineLevel="0" collapsed="false">
      <c r="A830" s="0" t="n">
        <v>1000003871</v>
      </c>
      <c r="B830" s="157" t="n">
        <v>3.41666666666667</v>
      </c>
    </row>
    <row r="831" customFormat="false" ht="15" hidden="false" customHeight="false" outlineLevel="0" collapsed="false">
      <c r="A831" s="0" t="n">
        <v>1000003994</v>
      </c>
      <c r="B831" s="157" t="n">
        <v>27.0833333333333</v>
      </c>
    </row>
    <row r="832" customFormat="false" ht="15" hidden="false" customHeight="false" outlineLevel="0" collapsed="false">
      <c r="A832" s="0" t="n">
        <v>1000004004</v>
      </c>
      <c r="B832" s="157" t="n">
        <v>744.3</v>
      </c>
    </row>
    <row r="833" customFormat="false" ht="15" hidden="false" customHeight="false" outlineLevel="0" collapsed="false">
      <c r="A833" s="0" t="n">
        <v>1000004068</v>
      </c>
      <c r="B833" s="157" t="n">
        <v>215.333333333333</v>
      </c>
    </row>
    <row r="834" customFormat="false" ht="15" hidden="false" customHeight="false" outlineLevel="0" collapsed="false">
      <c r="A834" s="0" t="n">
        <v>1000000598</v>
      </c>
      <c r="B834" s="157" t="n">
        <v>38.75</v>
      </c>
    </row>
    <row r="835" customFormat="false" ht="15" hidden="false" customHeight="false" outlineLevel="0" collapsed="false">
      <c r="A835" s="0" t="n">
        <v>1000000587</v>
      </c>
      <c r="B835" s="157" t="n">
        <v>62.5</v>
      </c>
    </row>
    <row r="836" customFormat="false" ht="15" hidden="false" customHeight="false" outlineLevel="0" collapsed="false">
      <c r="A836" s="0" t="n">
        <v>1000000591</v>
      </c>
      <c r="B836" s="157" t="n">
        <v>53.3333333333333</v>
      </c>
    </row>
    <row r="837" customFormat="false" ht="15" hidden="false" customHeight="false" outlineLevel="0" collapsed="false">
      <c r="A837" s="0" t="n">
        <v>1000000589</v>
      </c>
      <c r="B837" s="157" t="n">
        <v>29.0416666666667</v>
      </c>
    </row>
    <row r="838" customFormat="false" ht="15" hidden="false" customHeight="false" outlineLevel="0" collapsed="false">
      <c r="A838" s="0" t="n">
        <v>1000000588</v>
      </c>
      <c r="B838" s="157" t="n">
        <v>22.6666666666667</v>
      </c>
    </row>
    <row r="839" customFormat="false" ht="15" hidden="false" customHeight="false" outlineLevel="0" collapsed="false">
      <c r="A839" s="0" t="n">
        <v>1000000597</v>
      </c>
      <c r="B839" s="157" t="n">
        <v>36.6666666666667</v>
      </c>
    </row>
    <row r="840" customFormat="false" ht="15" hidden="false" customHeight="false" outlineLevel="0" collapsed="false">
      <c r="A840" s="0" t="n">
        <v>1000000593</v>
      </c>
      <c r="B840" s="157" t="n">
        <v>76.3333333333333</v>
      </c>
    </row>
    <row r="841" customFormat="false" ht="15" hidden="false" customHeight="false" outlineLevel="0" collapsed="false">
      <c r="A841" s="0" t="n">
        <v>1000000594</v>
      </c>
      <c r="B841" s="157" t="n">
        <v>178.491666666667</v>
      </c>
    </row>
    <row r="842" customFormat="false" ht="15" hidden="false" customHeight="false" outlineLevel="0" collapsed="false">
      <c r="A842" s="0" t="n">
        <v>1000000582</v>
      </c>
      <c r="B842" s="157" t="n">
        <v>15.5833333333333</v>
      </c>
    </row>
    <row r="843" customFormat="false" ht="15" hidden="false" customHeight="false" outlineLevel="0" collapsed="false">
      <c r="A843" s="0" t="n">
        <v>1000000583</v>
      </c>
      <c r="B843" s="157" t="n">
        <v>3.33333333333333</v>
      </c>
    </row>
    <row r="844" customFormat="false" ht="15" hidden="false" customHeight="false" outlineLevel="0" collapsed="false">
      <c r="A844" s="0" t="n">
        <v>1000000584</v>
      </c>
      <c r="B844" s="157" t="n">
        <v>52.6666666666667</v>
      </c>
    </row>
    <row r="845" customFormat="false" ht="15" hidden="false" customHeight="false" outlineLevel="0" collapsed="false">
      <c r="A845" s="0" t="n">
        <v>1000001002</v>
      </c>
      <c r="B845" s="157" t="n">
        <v>134.208333333333</v>
      </c>
    </row>
    <row r="846" customFormat="false" ht="15" hidden="false" customHeight="false" outlineLevel="0" collapsed="false">
      <c r="A846" s="0" t="n">
        <v>1000000999</v>
      </c>
      <c r="B846" s="157" t="n">
        <v>22.3333333333333</v>
      </c>
    </row>
    <row r="847" customFormat="false" ht="15" hidden="false" customHeight="false" outlineLevel="0" collapsed="false">
      <c r="A847" s="0" t="n">
        <v>1000000996</v>
      </c>
      <c r="B847" s="157" t="n">
        <v>102.333333333333</v>
      </c>
    </row>
    <row r="848" customFormat="false" ht="15" hidden="false" customHeight="false" outlineLevel="0" collapsed="false">
      <c r="A848" s="0" t="n">
        <v>1000000990</v>
      </c>
      <c r="B848" s="157" t="n">
        <v>48.525</v>
      </c>
    </row>
    <row r="849" customFormat="false" ht="15" hidden="false" customHeight="false" outlineLevel="0" collapsed="false">
      <c r="A849" s="0" t="n">
        <v>1000000985</v>
      </c>
      <c r="B849" s="157" t="n">
        <v>132.291666666667</v>
      </c>
    </row>
    <row r="850" customFormat="false" ht="15" hidden="false" customHeight="false" outlineLevel="0" collapsed="false">
      <c r="A850" s="0" t="n">
        <v>1000000991</v>
      </c>
      <c r="B850" s="157" t="n">
        <v>74.8583333333333</v>
      </c>
    </row>
    <row r="851" customFormat="false" ht="15" hidden="false" customHeight="false" outlineLevel="0" collapsed="false">
      <c r="A851" s="0" t="n">
        <v>1000001001</v>
      </c>
      <c r="B851" s="157" t="n">
        <v>50.3166666666667</v>
      </c>
    </row>
    <row r="852" customFormat="false" ht="15" hidden="false" customHeight="false" outlineLevel="0" collapsed="false">
      <c r="A852" s="0" t="n">
        <v>1000002754</v>
      </c>
      <c r="B852" s="157" t="n">
        <v>111.325</v>
      </c>
    </row>
    <row r="853" customFormat="false" ht="15" hidden="false" customHeight="false" outlineLevel="0" collapsed="false">
      <c r="A853" s="0" t="n">
        <v>1000003112</v>
      </c>
      <c r="B853" s="157" t="n">
        <v>193.408333333333</v>
      </c>
    </row>
    <row r="854" customFormat="false" ht="15" hidden="false" customHeight="false" outlineLevel="0" collapsed="false">
      <c r="A854" s="0" t="n">
        <v>1000003126</v>
      </c>
      <c r="B854" s="157" t="n">
        <v>174.916666666667</v>
      </c>
    </row>
    <row r="855" customFormat="false" ht="15" hidden="false" customHeight="false" outlineLevel="0" collapsed="false">
      <c r="A855" s="0" t="n">
        <v>1000003326</v>
      </c>
      <c r="B855" s="157" t="n">
        <v>10.3333333333333</v>
      </c>
    </row>
    <row r="856" customFormat="false" ht="15" hidden="false" customHeight="false" outlineLevel="0" collapsed="false">
      <c r="A856" s="0" t="n">
        <v>1000003554</v>
      </c>
      <c r="B856" s="157" t="n">
        <v>6.33333333333333</v>
      </c>
    </row>
    <row r="857" customFormat="false" ht="15" hidden="false" customHeight="false" outlineLevel="0" collapsed="false">
      <c r="A857" s="0" t="n">
        <v>1000003677</v>
      </c>
      <c r="B857" s="157" t="n">
        <v>24.1166666666667</v>
      </c>
    </row>
    <row r="858" customFormat="false" ht="15" hidden="false" customHeight="false" outlineLevel="0" collapsed="false">
      <c r="A858" s="0" t="n">
        <v>1000003714</v>
      </c>
      <c r="B858" s="157" t="n">
        <v>6.96666666666667</v>
      </c>
    </row>
    <row r="859" customFormat="false" ht="15" hidden="false" customHeight="false" outlineLevel="0" collapsed="false">
      <c r="A859" s="0" t="n">
        <v>1000003867</v>
      </c>
      <c r="B859" s="157" t="n">
        <v>9.83333333333333</v>
      </c>
    </row>
    <row r="860" customFormat="false" ht="15" hidden="false" customHeight="false" outlineLevel="0" collapsed="false">
      <c r="A860" s="0" t="n">
        <v>1000003870</v>
      </c>
      <c r="B860" s="157" t="n">
        <v>23.1666666666667</v>
      </c>
    </row>
    <row r="861" customFormat="false" ht="15" hidden="false" customHeight="false" outlineLevel="0" collapsed="false">
      <c r="A861" s="0" t="n">
        <v>1000003889</v>
      </c>
      <c r="B861" s="157" t="n">
        <v>154.491666666667</v>
      </c>
    </row>
    <row r="862" customFormat="false" ht="15" hidden="false" customHeight="false" outlineLevel="0" collapsed="false">
      <c r="A862" s="0" t="n">
        <v>1000003894</v>
      </c>
      <c r="B862" s="157" t="n">
        <v>21.625</v>
      </c>
    </row>
    <row r="863" customFormat="false" ht="15" hidden="false" customHeight="false" outlineLevel="0" collapsed="false">
      <c r="A863" s="0" t="n">
        <v>1000003897</v>
      </c>
      <c r="B863" s="157" t="n">
        <v>88</v>
      </c>
    </row>
    <row r="864" customFormat="false" ht="15" hidden="false" customHeight="false" outlineLevel="0" collapsed="false">
      <c r="A864" s="0" t="n">
        <v>1000003990</v>
      </c>
      <c r="B864" s="157" t="n">
        <v>12</v>
      </c>
    </row>
    <row r="865" customFormat="false" ht="15" hidden="false" customHeight="false" outlineLevel="0" collapsed="false">
      <c r="A865" s="0" t="n">
        <v>1000004024</v>
      </c>
      <c r="B865" s="157" t="n">
        <v>37.125</v>
      </c>
    </row>
    <row r="866" customFormat="false" ht="15" hidden="false" customHeight="false" outlineLevel="0" collapsed="false">
      <c r="A866" s="0" t="n">
        <v>1000004049</v>
      </c>
      <c r="B866" s="157" t="n">
        <v>84.3333333333333</v>
      </c>
    </row>
    <row r="867" customFormat="false" ht="15" hidden="false" customHeight="false" outlineLevel="0" collapsed="false">
      <c r="A867" s="0" t="n">
        <v>1000004106</v>
      </c>
      <c r="B867" s="157" t="n">
        <v>29.2916666666667</v>
      </c>
    </row>
    <row r="868" customFormat="false" ht="15" hidden="false" customHeight="false" outlineLevel="0" collapsed="false">
      <c r="A868" s="0" t="n">
        <v>1000000767</v>
      </c>
      <c r="B868" s="157" t="n">
        <v>930.658333333333</v>
      </c>
    </row>
    <row r="869" customFormat="false" ht="15" hidden="false" customHeight="false" outlineLevel="0" collapsed="false">
      <c r="A869" s="0" t="n">
        <v>1000000772</v>
      </c>
      <c r="B869" s="157" t="n">
        <v>5.5</v>
      </c>
    </row>
    <row r="870" customFormat="false" ht="15" hidden="false" customHeight="false" outlineLevel="0" collapsed="false">
      <c r="A870" s="0" t="n">
        <v>1000000776</v>
      </c>
      <c r="B870" s="157" t="n">
        <v>58.3333333333333</v>
      </c>
    </row>
    <row r="871" customFormat="false" ht="15" hidden="false" customHeight="false" outlineLevel="0" collapsed="false">
      <c r="A871" s="0" t="n">
        <v>1000000768</v>
      </c>
      <c r="B871" s="157" t="n">
        <v>25</v>
      </c>
    </row>
    <row r="872" customFormat="false" ht="15" hidden="false" customHeight="false" outlineLevel="0" collapsed="false">
      <c r="A872" s="0" t="n">
        <v>1000000775</v>
      </c>
      <c r="B872" s="157" t="n">
        <v>100.166666666667</v>
      </c>
    </row>
    <row r="873" customFormat="false" ht="15" hidden="false" customHeight="false" outlineLevel="0" collapsed="false">
      <c r="A873" s="0" t="n">
        <v>1000000773</v>
      </c>
      <c r="B873" s="157" t="n">
        <v>85</v>
      </c>
    </row>
    <row r="874" customFormat="false" ht="15" hidden="false" customHeight="false" outlineLevel="0" collapsed="false">
      <c r="A874" s="0" t="n">
        <v>1000000769</v>
      </c>
      <c r="B874" s="157" t="n">
        <v>68.6666666666667</v>
      </c>
    </row>
    <row r="875" customFormat="false" ht="15" hidden="false" customHeight="false" outlineLevel="0" collapsed="false">
      <c r="A875" s="0" t="n">
        <v>1000000774</v>
      </c>
      <c r="B875" s="157" t="n">
        <v>50.8333333333333</v>
      </c>
    </row>
    <row r="876" customFormat="false" ht="15" hidden="false" customHeight="false" outlineLevel="0" collapsed="false">
      <c r="A876" s="0" t="n">
        <v>1000001085</v>
      </c>
      <c r="B876" s="157" t="n">
        <v>14.1666666666667</v>
      </c>
    </row>
    <row r="877" customFormat="false" ht="15" hidden="false" customHeight="false" outlineLevel="0" collapsed="false">
      <c r="A877" s="0" t="n">
        <v>1000001090</v>
      </c>
      <c r="B877" s="157" t="n">
        <v>323.141666666667</v>
      </c>
    </row>
    <row r="878" customFormat="false" ht="15" hidden="false" customHeight="false" outlineLevel="0" collapsed="false">
      <c r="A878" s="0" t="n">
        <v>1000001083</v>
      </c>
      <c r="B878" s="157" t="n">
        <v>115</v>
      </c>
    </row>
    <row r="879" customFormat="false" ht="15" hidden="false" customHeight="false" outlineLevel="0" collapsed="false">
      <c r="A879" s="0" t="n">
        <v>1000001089</v>
      </c>
      <c r="B879" s="157" t="n">
        <v>120.583333333333</v>
      </c>
    </row>
    <row r="880" customFormat="false" ht="15" hidden="false" customHeight="false" outlineLevel="0" collapsed="false">
      <c r="A880" s="0" t="n">
        <v>1000001088</v>
      </c>
      <c r="B880" s="157" t="n">
        <v>20</v>
      </c>
    </row>
    <row r="881" customFormat="false" ht="15" hidden="false" customHeight="false" outlineLevel="0" collapsed="false">
      <c r="A881" s="0" t="n">
        <v>1000002756</v>
      </c>
      <c r="B881" s="157" t="n">
        <v>64.1666666666667</v>
      </c>
    </row>
    <row r="882" customFormat="false" ht="15" hidden="false" customHeight="false" outlineLevel="0" collapsed="false">
      <c r="A882" s="0" t="n">
        <v>1000003565</v>
      </c>
      <c r="B882" s="157" t="n">
        <v>34.6666666666667</v>
      </c>
    </row>
    <row r="883" customFormat="false" ht="15" hidden="false" customHeight="false" outlineLevel="0" collapsed="false">
      <c r="A883" s="0" t="n">
        <v>1000003716</v>
      </c>
      <c r="B883" s="157" t="n">
        <v>127.5</v>
      </c>
    </row>
    <row r="884" customFormat="false" ht="15" hidden="false" customHeight="false" outlineLevel="0" collapsed="false">
      <c r="A884" s="0" t="n">
        <v>1000004025</v>
      </c>
      <c r="B884" s="157" t="n">
        <v>110.833333333333</v>
      </c>
    </row>
    <row r="885" customFormat="false" ht="15" hidden="false" customHeight="false" outlineLevel="0" collapsed="false">
      <c r="A885" s="0" t="n">
        <v>1000004072</v>
      </c>
      <c r="B885" s="157" t="n">
        <v>40</v>
      </c>
    </row>
    <row r="886" customFormat="false" ht="15" hidden="false" customHeight="false" outlineLevel="0" collapsed="false">
      <c r="A886" s="0" t="n">
        <v>1000000784</v>
      </c>
      <c r="B886" s="157" t="n">
        <v>6.66666666666667</v>
      </c>
    </row>
    <row r="887" customFormat="false" ht="15" hidden="false" customHeight="false" outlineLevel="0" collapsed="false">
      <c r="A887" s="0" t="n">
        <v>1000000786</v>
      </c>
      <c r="B887" s="157" t="n">
        <v>9.16666666666667</v>
      </c>
    </row>
    <row r="888" customFormat="false" ht="15" hidden="false" customHeight="false" outlineLevel="0" collapsed="false">
      <c r="A888" s="0" t="n">
        <v>1000000788</v>
      </c>
      <c r="B888" s="157" t="n">
        <v>20.8333333333333</v>
      </c>
    </row>
    <row r="889" customFormat="false" ht="15" hidden="false" customHeight="false" outlineLevel="0" collapsed="false">
      <c r="A889" s="0" t="n">
        <v>1000000780</v>
      </c>
      <c r="B889" s="157" t="n">
        <v>12.5</v>
      </c>
    </row>
    <row r="890" customFormat="false" ht="15" hidden="false" customHeight="false" outlineLevel="0" collapsed="false">
      <c r="A890" s="0" t="n">
        <v>1000000782</v>
      </c>
      <c r="B890" s="157" t="n">
        <v>25</v>
      </c>
    </row>
    <row r="891" customFormat="false" ht="15" hidden="false" customHeight="false" outlineLevel="0" collapsed="false">
      <c r="A891" s="0" t="n">
        <v>1000000781</v>
      </c>
      <c r="B891" s="157" t="n">
        <v>67.5833333333333</v>
      </c>
    </row>
    <row r="892" customFormat="false" ht="15" hidden="false" customHeight="false" outlineLevel="0" collapsed="false">
      <c r="A892" s="0" t="n">
        <v>1000001095</v>
      </c>
      <c r="B892" s="157" t="n">
        <v>42.5</v>
      </c>
    </row>
    <row r="893" customFormat="false" ht="15" hidden="false" customHeight="false" outlineLevel="0" collapsed="false">
      <c r="A893" s="0" t="n">
        <v>1000001093</v>
      </c>
      <c r="B893" s="157" t="n">
        <v>133.333333333333</v>
      </c>
    </row>
    <row r="894" customFormat="false" ht="15" hidden="false" customHeight="false" outlineLevel="0" collapsed="false">
      <c r="A894" s="0" t="n">
        <v>1000003061</v>
      </c>
      <c r="B894" s="157" t="n">
        <v>140</v>
      </c>
    </row>
    <row r="895" customFormat="false" ht="15" hidden="false" customHeight="false" outlineLevel="0" collapsed="false">
      <c r="A895" s="0" t="n">
        <v>1000003306</v>
      </c>
      <c r="B895" s="157" t="n">
        <v>34.1666666666667</v>
      </c>
    </row>
    <row r="896" customFormat="false" ht="15" hidden="false" customHeight="false" outlineLevel="0" collapsed="false">
      <c r="A896" s="0" t="n">
        <v>1000003396</v>
      </c>
      <c r="B896" s="157" t="n">
        <v>101.666666666667</v>
      </c>
    </row>
    <row r="897" customFormat="false" ht="15" hidden="false" customHeight="false" outlineLevel="0" collapsed="false">
      <c r="A897" s="0" t="n">
        <v>1000003613</v>
      </c>
      <c r="B897" s="157" t="n">
        <v>23.3333333333333</v>
      </c>
    </row>
    <row r="898" customFormat="false" ht="15" hidden="false" customHeight="false" outlineLevel="0" collapsed="false">
      <c r="A898" s="0" t="n">
        <v>1000003868</v>
      </c>
      <c r="B898" s="157" t="n">
        <v>8.33333333333333</v>
      </c>
    </row>
    <row r="899" customFormat="false" ht="15" hidden="false" customHeight="false" outlineLevel="0" collapsed="false">
      <c r="A899" s="0" t="n">
        <v>1000003952</v>
      </c>
      <c r="B899" s="157" t="n">
        <v>162.5</v>
      </c>
    </row>
    <row r="900" customFormat="false" ht="15" hidden="false" customHeight="false" outlineLevel="0" collapsed="false">
      <c r="A900" s="0" t="n">
        <v>1000003987</v>
      </c>
      <c r="B900" s="157" t="n">
        <v>105</v>
      </c>
    </row>
    <row r="901" customFormat="false" ht="15" hidden="false" customHeight="false" outlineLevel="0" collapsed="false">
      <c r="A901" s="0" t="n">
        <v>1000001225</v>
      </c>
      <c r="B901" s="157" t="n">
        <v>1481</v>
      </c>
    </row>
    <row r="902" customFormat="false" ht="15" hidden="false" customHeight="false" outlineLevel="0" collapsed="false">
      <c r="A902" s="0" t="n">
        <v>1000001234</v>
      </c>
      <c r="B902" s="157" t="n">
        <v>5728.16666666667</v>
      </c>
    </row>
    <row r="903" customFormat="false" ht="15" hidden="false" customHeight="false" outlineLevel="0" collapsed="false">
      <c r="A903" s="0" t="n">
        <v>1000001232</v>
      </c>
      <c r="B903" s="157" t="n">
        <v>445.5</v>
      </c>
    </row>
    <row r="904" customFormat="false" ht="15" hidden="false" customHeight="false" outlineLevel="0" collapsed="false">
      <c r="A904" s="0" t="n">
        <v>1000001229</v>
      </c>
      <c r="B904" s="157" t="n">
        <v>2173.83333333333</v>
      </c>
    </row>
    <row r="905" customFormat="false" ht="15" hidden="false" customHeight="false" outlineLevel="0" collapsed="false">
      <c r="A905" s="0" t="n">
        <v>1000001233</v>
      </c>
      <c r="B905" s="157" t="n">
        <v>1938.83333333333</v>
      </c>
    </row>
    <row r="906" customFormat="false" ht="15" hidden="false" customHeight="false" outlineLevel="0" collapsed="false">
      <c r="A906" s="0" t="n">
        <v>1000001224</v>
      </c>
      <c r="B906" s="157" t="n">
        <v>3467.08333333333</v>
      </c>
    </row>
    <row r="907" customFormat="false" ht="15" hidden="false" customHeight="false" outlineLevel="0" collapsed="false">
      <c r="A907" s="0" t="n">
        <v>1000001230</v>
      </c>
      <c r="B907" s="157" t="n">
        <v>35.6666666666667</v>
      </c>
    </row>
    <row r="908" customFormat="false" ht="15" hidden="false" customHeight="false" outlineLevel="0" collapsed="false">
      <c r="A908" s="0" t="n">
        <v>1000001231</v>
      </c>
      <c r="B908" s="157" t="n">
        <v>1430</v>
      </c>
    </row>
    <row r="909" customFormat="false" ht="15" hidden="false" customHeight="false" outlineLevel="0" collapsed="false">
      <c r="A909" s="0" t="n">
        <v>1000001236</v>
      </c>
      <c r="B909" s="157" t="n">
        <v>1125.83333333333</v>
      </c>
    </row>
    <row r="910" customFormat="false" ht="15" hidden="false" customHeight="false" outlineLevel="0" collapsed="false">
      <c r="A910" s="0" t="n">
        <v>1000001228</v>
      </c>
      <c r="B910" s="157" t="n">
        <v>277.666666666667</v>
      </c>
    </row>
    <row r="911" customFormat="false" ht="15" hidden="false" customHeight="false" outlineLevel="0" collapsed="false">
      <c r="A911" s="0" t="n">
        <v>1000001252</v>
      </c>
      <c r="B911" s="157" t="n">
        <v>1232.5</v>
      </c>
    </row>
    <row r="912" customFormat="false" ht="15" hidden="false" customHeight="false" outlineLevel="0" collapsed="false">
      <c r="A912" s="0" t="n">
        <v>1000001256</v>
      </c>
      <c r="B912" s="157" t="n">
        <v>243.666666666667</v>
      </c>
    </row>
    <row r="913" customFormat="false" ht="15" hidden="false" customHeight="false" outlineLevel="0" collapsed="false">
      <c r="A913" s="0" t="n">
        <v>1000001242</v>
      </c>
      <c r="B913" s="157" t="n">
        <v>2818</v>
      </c>
    </row>
    <row r="914" customFormat="false" ht="15" hidden="false" customHeight="false" outlineLevel="0" collapsed="false">
      <c r="A914" s="0" t="n">
        <v>1000001244</v>
      </c>
      <c r="B914" s="157" t="n">
        <v>53.1666666666667</v>
      </c>
    </row>
    <row r="915" customFormat="false" ht="15" hidden="false" customHeight="false" outlineLevel="0" collapsed="false">
      <c r="A915" s="0" t="n">
        <v>1000001238</v>
      </c>
      <c r="B915" s="157" t="n">
        <v>1689.5</v>
      </c>
    </row>
    <row r="916" customFormat="false" ht="15" hidden="false" customHeight="false" outlineLevel="0" collapsed="false">
      <c r="A916" s="0" t="n">
        <v>1000001251</v>
      </c>
      <c r="B916" s="157" t="n">
        <v>1272.33333333333</v>
      </c>
    </row>
    <row r="917" customFormat="false" ht="15" hidden="false" customHeight="false" outlineLevel="0" collapsed="false">
      <c r="A917" s="0" t="n">
        <v>1000001254</v>
      </c>
      <c r="B917" s="157" t="n">
        <v>277.5</v>
      </c>
    </row>
    <row r="918" customFormat="false" ht="15" hidden="false" customHeight="false" outlineLevel="0" collapsed="false">
      <c r="A918" s="0" t="n">
        <v>1000001259</v>
      </c>
      <c r="B918" s="157" t="n">
        <v>154</v>
      </c>
    </row>
    <row r="919" customFormat="false" ht="15" hidden="false" customHeight="false" outlineLevel="0" collapsed="false">
      <c r="A919" s="0" t="n">
        <v>1000001245</v>
      </c>
      <c r="B919" s="157" t="n">
        <v>245</v>
      </c>
    </row>
    <row r="920" customFormat="false" ht="15" hidden="false" customHeight="false" outlineLevel="0" collapsed="false">
      <c r="A920" s="0" t="n">
        <v>1000001264</v>
      </c>
      <c r="B920" s="157" t="n">
        <v>2059.16666666667</v>
      </c>
    </row>
    <row r="921" customFormat="false" ht="15" hidden="false" customHeight="false" outlineLevel="0" collapsed="false">
      <c r="A921" s="0" t="n">
        <v>1000001257</v>
      </c>
      <c r="B921" s="157" t="n">
        <v>6</v>
      </c>
    </row>
    <row r="922" customFormat="false" ht="15" hidden="false" customHeight="false" outlineLevel="0" collapsed="false">
      <c r="A922" s="0" t="n">
        <v>1000001265</v>
      </c>
      <c r="B922" s="157" t="n">
        <v>1332.91666666667</v>
      </c>
    </row>
    <row r="923" customFormat="false" ht="15" hidden="false" customHeight="false" outlineLevel="0" collapsed="false">
      <c r="A923" s="0" t="n">
        <v>1000001241</v>
      </c>
      <c r="B923" s="157" t="n">
        <v>155.333333333333</v>
      </c>
    </row>
    <row r="924" customFormat="false" ht="15" hidden="false" customHeight="false" outlineLevel="0" collapsed="false">
      <c r="A924" s="0" t="n">
        <v>1000001239</v>
      </c>
      <c r="B924" s="157" t="n">
        <v>180</v>
      </c>
    </row>
    <row r="925" customFormat="false" ht="15" hidden="false" customHeight="false" outlineLevel="0" collapsed="false">
      <c r="A925" s="0" t="n">
        <v>1000001261</v>
      </c>
      <c r="B925" s="157" t="n">
        <v>28</v>
      </c>
    </row>
    <row r="926" customFormat="false" ht="15" hidden="false" customHeight="false" outlineLevel="0" collapsed="false">
      <c r="A926" s="0" t="n">
        <v>1000001250</v>
      </c>
      <c r="B926" s="157" t="n">
        <v>106.166666666667</v>
      </c>
    </row>
    <row r="927" customFormat="false" ht="15" hidden="false" customHeight="false" outlineLevel="0" collapsed="false">
      <c r="A927" s="0" t="n">
        <v>1000002045</v>
      </c>
      <c r="B927" s="157" t="n">
        <v>583.666666666667</v>
      </c>
    </row>
    <row r="928" customFormat="false" ht="15" hidden="false" customHeight="false" outlineLevel="0" collapsed="false">
      <c r="A928" s="0" t="n">
        <v>1000002982</v>
      </c>
      <c r="B928" s="157" t="n">
        <v>165.666666666667</v>
      </c>
    </row>
    <row r="929" customFormat="false" ht="15" hidden="false" customHeight="false" outlineLevel="0" collapsed="false">
      <c r="A929" s="0" t="n">
        <v>1000003247</v>
      </c>
      <c r="B929" s="157" t="n">
        <v>145.5</v>
      </c>
    </row>
    <row r="930" customFormat="false" ht="15" hidden="false" customHeight="false" outlineLevel="0" collapsed="false">
      <c r="A930" s="0" t="n">
        <v>1000003610</v>
      </c>
      <c r="B930" s="157" t="n">
        <v>12</v>
      </c>
    </row>
    <row r="931" customFormat="false" ht="15" hidden="false" customHeight="false" outlineLevel="0" collapsed="false">
      <c r="A931" s="0" t="n">
        <v>1000003723</v>
      </c>
      <c r="B931" s="157" t="n">
        <v>203.166666666667</v>
      </c>
    </row>
    <row r="932" customFormat="false" ht="15" hidden="false" customHeight="false" outlineLevel="0" collapsed="false">
      <c r="A932" s="0" t="n">
        <v>1000004091</v>
      </c>
      <c r="B932" s="157" t="n">
        <v>180.333333333333</v>
      </c>
    </row>
    <row r="933" customFormat="false" ht="15" hidden="false" customHeight="false" outlineLevel="0" collapsed="false">
      <c r="A933" s="0" t="n">
        <v>1000001141</v>
      </c>
      <c r="B933" s="157" t="n">
        <v>1568</v>
      </c>
    </row>
    <row r="934" customFormat="false" ht="15" hidden="false" customHeight="false" outlineLevel="0" collapsed="false">
      <c r="A934" s="0" t="n">
        <v>1000001140</v>
      </c>
      <c r="B934" s="157" t="n">
        <v>1609.41666666667</v>
      </c>
    </row>
    <row r="935" customFormat="false" ht="15" hidden="false" customHeight="false" outlineLevel="0" collapsed="false">
      <c r="A935" s="0" t="n">
        <v>1000001146</v>
      </c>
      <c r="B935" s="157" t="n">
        <v>1015</v>
      </c>
    </row>
    <row r="936" customFormat="false" ht="15" hidden="false" customHeight="false" outlineLevel="0" collapsed="false">
      <c r="A936" s="0" t="n">
        <v>1000001150</v>
      </c>
      <c r="B936" s="157" t="n">
        <v>547.666666666667</v>
      </c>
    </row>
    <row r="937" customFormat="false" ht="15" hidden="false" customHeight="false" outlineLevel="0" collapsed="false">
      <c r="A937" s="0" t="n">
        <v>1000001144</v>
      </c>
      <c r="B937" s="157" t="n">
        <v>2879.25</v>
      </c>
    </row>
    <row r="938" customFormat="false" ht="15" hidden="false" customHeight="false" outlineLevel="0" collapsed="false">
      <c r="A938" s="0" t="n">
        <v>1000001154</v>
      </c>
      <c r="B938" s="157" t="n">
        <v>158.833333333333</v>
      </c>
    </row>
    <row r="939" customFormat="false" ht="15" hidden="false" customHeight="false" outlineLevel="0" collapsed="false">
      <c r="A939" s="0" t="n">
        <v>1000001147</v>
      </c>
      <c r="B939" s="157" t="n">
        <v>103</v>
      </c>
    </row>
    <row r="940" customFormat="false" ht="15" hidden="false" customHeight="false" outlineLevel="0" collapsed="false">
      <c r="A940" s="0" t="n">
        <v>1000001153</v>
      </c>
      <c r="B940" s="157" t="n">
        <v>3123.66666666667</v>
      </c>
    </row>
    <row r="941" customFormat="false" ht="15" hidden="false" customHeight="false" outlineLevel="0" collapsed="false">
      <c r="A941" s="0" t="n">
        <v>1000001143</v>
      </c>
      <c r="B941" s="157" t="n">
        <v>24</v>
      </c>
    </row>
    <row r="942" customFormat="false" ht="15" hidden="false" customHeight="false" outlineLevel="0" collapsed="false">
      <c r="A942" s="0" t="n">
        <v>1000001148</v>
      </c>
      <c r="B942" s="157" t="n">
        <v>363.5</v>
      </c>
    </row>
    <row r="943" customFormat="false" ht="15" hidden="false" customHeight="false" outlineLevel="0" collapsed="false">
      <c r="A943" s="0" t="n">
        <v>1000002535</v>
      </c>
      <c r="B943" s="157" t="n">
        <v>209.416666666667</v>
      </c>
    </row>
    <row r="944" customFormat="false" ht="15" hidden="false" customHeight="false" outlineLevel="0" collapsed="false">
      <c r="A944" s="0" t="n">
        <v>1000003700</v>
      </c>
      <c r="B944" s="157" t="n">
        <v>139.833333333333</v>
      </c>
    </row>
    <row r="945" customFormat="false" ht="15" hidden="false" customHeight="false" outlineLevel="0" collapsed="false">
      <c r="A945" s="0" t="n">
        <v>1000003743</v>
      </c>
      <c r="B945" s="157" t="n">
        <v>41.1666666666667</v>
      </c>
    </row>
    <row r="946" customFormat="false" ht="15" hidden="false" customHeight="false" outlineLevel="0" collapsed="false">
      <c r="A946" s="0" t="n">
        <v>1000004007</v>
      </c>
      <c r="B946" s="157" t="n">
        <v>121.5</v>
      </c>
    </row>
    <row r="947" customFormat="false" ht="15" hidden="false" customHeight="false" outlineLevel="0" collapsed="false">
      <c r="A947" s="0" t="n">
        <v>1000004069</v>
      </c>
      <c r="B947" s="157" t="n">
        <v>169.333333333333</v>
      </c>
    </row>
    <row r="948" customFormat="false" ht="15" hidden="false" customHeight="false" outlineLevel="0" collapsed="false">
      <c r="A948" s="0" t="n">
        <v>1000001408</v>
      </c>
      <c r="B948" s="157" t="n">
        <v>404.791666666667</v>
      </c>
    </row>
    <row r="949" customFormat="false" ht="15" hidden="false" customHeight="false" outlineLevel="0" collapsed="false">
      <c r="A949" s="0" t="n">
        <v>1000001405</v>
      </c>
      <c r="B949" s="157" t="n">
        <v>197.166666666667</v>
      </c>
    </row>
    <row r="950" customFormat="false" ht="15" hidden="false" customHeight="false" outlineLevel="0" collapsed="false">
      <c r="A950" s="0" t="n">
        <v>1000001418</v>
      </c>
      <c r="B950" s="157" t="n">
        <v>313.5</v>
      </c>
    </row>
    <row r="951" customFormat="false" ht="15" hidden="false" customHeight="false" outlineLevel="0" collapsed="false">
      <c r="A951" s="0" t="n">
        <v>1000002808</v>
      </c>
      <c r="B951" s="157" t="n">
        <v>2380.84166666667</v>
      </c>
    </row>
    <row r="952" customFormat="false" ht="15" hidden="false" customHeight="false" outlineLevel="0" collapsed="false">
      <c r="A952" s="0" t="n">
        <v>1000001411</v>
      </c>
      <c r="B952" s="157" t="n">
        <v>91.6666666666667</v>
      </c>
    </row>
    <row r="953" customFormat="false" ht="15" hidden="false" customHeight="false" outlineLevel="0" collapsed="false">
      <c r="A953" s="0" t="n">
        <v>1000001413</v>
      </c>
      <c r="B953" s="157" t="n">
        <v>171.708333333333</v>
      </c>
    </row>
    <row r="954" customFormat="false" ht="15" hidden="false" customHeight="false" outlineLevel="0" collapsed="false">
      <c r="A954" s="0" t="n">
        <v>1000001406</v>
      </c>
      <c r="B954" s="157" t="n">
        <v>68.6666666666667</v>
      </c>
    </row>
    <row r="955" customFormat="false" ht="15" hidden="false" customHeight="false" outlineLevel="0" collapsed="false">
      <c r="A955" s="0" t="n">
        <v>1000001416</v>
      </c>
      <c r="B955" s="157" t="n">
        <v>232.333333333333</v>
      </c>
    </row>
    <row r="956" customFormat="false" ht="15" hidden="false" customHeight="false" outlineLevel="0" collapsed="false">
      <c r="A956" s="0" t="n">
        <v>1000001435</v>
      </c>
      <c r="B956" s="157" t="n">
        <v>204.5</v>
      </c>
    </row>
    <row r="957" customFormat="false" ht="15" hidden="false" customHeight="false" outlineLevel="0" collapsed="false">
      <c r="A957" s="0" t="n">
        <v>1000001439</v>
      </c>
      <c r="B957" s="157" t="n">
        <v>1120.04166666667</v>
      </c>
    </row>
    <row r="958" customFormat="false" ht="15" hidden="false" customHeight="false" outlineLevel="0" collapsed="false">
      <c r="A958" s="0" t="n">
        <v>1000001433</v>
      </c>
      <c r="B958" s="157" t="n">
        <v>350</v>
      </c>
    </row>
    <row r="959" customFormat="false" ht="15" hidden="false" customHeight="false" outlineLevel="0" collapsed="false">
      <c r="A959" s="0" t="n">
        <v>1000001445</v>
      </c>
      <c r="B959" s="157" t="n">
        <v>494.333333333333</v>
      </c>
    </row>
    <row r="960" customFormat="false" ht="15" hidden="false" customHeight="false" outlineLevel="0" collapsed="false">
      <c r="A960" s="0" t="n">
        <v>1000001429</v>
      </c>
      <c r="B960" s="157" t="n">
        <v>576.433333333333</v>
      </c>
    </row>
    <row r="961" customFormat="false" ht="15" hidden="false" customHeight="false" outlineLevel="0" collapsed="false">
      <c r="A961" s="0" t="n">
        <v>1000001437</v>
      </c>
      <c r="B961" s="157" t="n">
        <v>1176.5</v>
      </c>
    </row>
    <row r="962" customFormat="false" ht="15" hidden="false" customHeight="false" outlineLevel="0" collapsed="false">
      <c r="A962" s="0" t="n">
        <v>1000001446</v>
      </c>
      <c r="B962" s="157" t="n">
        <v>24.5833333333333</v>
      </c>
    </row>
    <row r="963" customFormat="false" ht="15" hidden="false" customHeight="false" outlineLevel="0" collapsed="false">
      <c r="A963" s="0" t="n">
        <v>1000001450</v>
      </c>
      <c r="B963" s="157" t="n">
        <v>9</v>
      </c>
    </row>
    <row r="964" customFormat="false" ht="15" hidden="false" customHeight="false" outlineLevel="0" collapsed="false">
      <c r="A964" s="0" t="n">
        <v>1000001443</v>
      </c>
      <c r="B964" s="157" t="n">
        <v>4</v>
      </c>
    </row>
    <row r="965" customFormat="false" ht="15" hidden="false" customHeight="false" outlineLevel="0" collapsed="false">
      <c r="A965" s="0" t="n">
        <v>1000001421</v>
      </c>
      <c r="B965" s="157" t="n">
        <v>110.166666666667</v>
      </c>
    </row>
    <row r="966" customFormat="false" ht="15" hidden="false" customHeight="false" outlineLevel="0" collapsed="false">
      <c r="A966" s="0" t="n">
        <v>1000001423</v>
      </c>
      <c r="B966" s="157" t="n">
        <v>201.833333333333</v>
      </c>
    </row>
    <row r="967" customFormat="false" ht="15" hidden="false" customHeight="false" outlineLevel="0" collapsed="false">
      <c r="A967" s="0" t="n">
        <v>1000001425</v>
      </c>
      <c r="B967" s="157" t="n">
        <v>15</v>
      </c>
    </row>
    <row r="968" customFormat="false" ht="15" hidden="false" customHeight="false" outlineLevel="0" collapsed="false">
      <c r="A968" s="0" t="n">
        <v>1000001451</v>
      </c>
      <c r="B968" s="157" t="n">
        <v>249.9</v>
      </c>
    </row>
    <row r="969" customFormat="false" ht="15" hidden="false" customHeight="false" outlineLevel="0" collapsed="false">
      <c r="A969" s="0" t="n">
        <v>1000001428</v>
      </c>
      <c r="B969" s="157" t="n">
        <v>425.5</v>
      </c>
    </row>
    <row r="970" customFormat="false" ht="15" hidden="false" customHeight="false" outlineLevel="0" collapsed="false">
      <c r="A970" s="0" t="n">
        <v>1000001377</v>
      </c>
      <c r="B970" s="157" t="n">
        <v>2405.30833333333</v>
      </c>
    </row>
    <row r="971" customFormat="false" ht="15" hidden="false" customHeight="false" outlineLevel="0" collapsed="false">
      <c r="A971" s="0" t="n">
        <v>1000001426</v>
      </c>
      <c r="B971" s="157" t="n">
        <v>237.666666666667</v>
      </c>
    </row>
    <row r="972" customFormat="false" ht="15" hidden="false" customHeight="false" outlineLevel="0" collapsed="false">
      <c r="A972" s="0" t="n">
        <v>1000001444</v>
      </c>
      <c r="B972" s="157" t="n">
        <v>334.666666666667</v>
      </c>
    </row>
    <row r="973" customFormat="false" ht="15" hidden="false" customHeight="false" outlineLevel="0" collapsed="false">
      <c r="A973" s="0" t="n">
        <v>1000002031</v>
      </c>
      <c r="B973" s="157" t="n">
        <v>6.16666666666667</v>
      </c>
    </row>
    <row r="974" customFormat="false" ht="15" hidden="false" customHeight="false" outlineLevel="0" collapsed="false">
      <c r="A974" s="0" t="n">
        <v>1000002083</v>
      </c>
      <c r="B974" s="157" t="n">
        <v>7.41666666666667</v>
      </c>
    </row>
    <row r="975" customFormat="false" ht="15" hidden="false" customHeight="false" outlineLevel="0" collapsed="false">
      <c r="A975" s="0" t="n">
        <v>1000002522</v>
      </c>
      <c r="B975" s="157" t="n">
        <v>206.166666666667</v>
      </c>
    </row>
    <row r="976" customFormat="false" ht="15" hidden="false" customHeight="false" outlineLevel="0" collapsed="false">
      <c r="A976" s="0" t="n">
        <v>1000002795</v>
      </c>
      <c r="B976" s="157" t="n">
        <v>191.5</v>
      </c>
    </row>
    <row r="977" customFormat="false" ht="15" hidden="false" customHeight="false" outlineLevel="0" collapsed="false">
      <c r="A977" s="0" t="n">
        <v>1000002673</v>
      </c>
      <c r="B977" s="157" t="n">
        <v>241.666666666667</v>
      </c>
    </row>
    <row r="978" customFormat="false" ht="15" hidden="false" customHeight="false" outlineLevel="0" collapsed="false">
      <c r="A978" s="0" t="n">
        <v>1000002889</v>
      </c>
      <c r="B978" s="157" t="n">
        <v>218.5</v>
      </c>
    </row>
    <row r="979" customFormat="false" ht="15" hidden="false" customHeight="false" outlineLevel="0" collapsed="false">
      <c r="A979" s="0" t="n">
        <v>1000003232</v>
      </c>
      <c r="B979" s="157" t="n">
        <v>28.6666666666667</v>
      </c>
    </row>
    <row r="980" customFormat="false" ht="15" hidden="false" customHeight="false" outlineLevel="0" collapsed="false">
      <c r="A980" s="0" t="n">
        <v>1000003387</v>
      </c>
      <c r="B980" s="157" t="n">
        <v>8</v>
      </c>
    </row>
    <row r="981" customFormat="false" ht="15" hidden="false" customHeight="false" outlineLevel="0" collapsed="false">
      <c r="A981" s="0" t="n">
        <v>1000003529</v>
      </c>
      <c r="B981" s="157" t="n">
        <v>8</v>
      </c>
    </row>
    <row r="982" customFormat="false" ht="15" hidden="false" customHeight="false" outlineLevel="0" collapsed="false">
      <c r="A982" s="0" t="n">
        <v>1000003730</v>
      </c>
      <c r="B982" s="157" t="n">
        <v>230</v>
      </c>
    </row>
    <row r="983" customFormat="false" ht="15" hidden="false" customHeight="false" outlineLevel="0" collapsed="false">
      <c r="A983" s="0" t="n">
        <v>1000003869</v>
      </c>
      <c r="B983" s="157" t="n">
        <v>24.5833333333333</v>
      </c>
    </row>
    <row r="984" customFormat="false" ht="15" hidden="false" customHeight="false" outlineLevel="0" collapsed="false">
      <c r="A984" s="0" t="n">
        <v>1000003898</v>
      </c>
      <c r="B984" s="157" t="n">
        <v>1814.31666666667</v>
      </c>
    </row>
    <row r="985" customFormat="false" ht="15" hidden="false" customHeight="false" outlineLevel="0" collapsed="false">
      <c r="A985" s="0" t="n">
        <v>1000002667</v>
      </c>
      <c r="B985" s="157" t="n">
        <v>26.1666666666667</v>
      </c>
    </row>
    <row r="986" customFormat="false" ht="15" hidden="false" customHeight="false" outlineLevel="0" collapsed="false">
      <c r="A986" s="0" t="n">
        <v>1000002659</v>
      </c>
      <c r="B986" s="157" t="n">
        <v>11.1666666666667</v>
      </c>
    </row>
    <row r="987" customFormat="false" ht="15" hidden="false" customHeight="false" outlineLevel="0" collapsed="false">
      <c r="A987" s="0" t="n">
        <v>1000001879</v>
      </c>
      <c r="B987" s="157" t="n">
        <v>40.75</v>
      </c>
    </row>
    <row r="988" customFormat="false" ht="15" hidden="false" customHeight="false" outlineLevel="0" collapsed="false">
      <c r="A988" s="0" t="n">
        <v>1000001887</v>
      </c>
      <c r="B988" s="157" t="n">
        <v>153.991666666667</v>
      </c>
    </row>
    <row r="989" customFormat="false" ht="15" hidden="false" customHeight="false" outlineLevel="0" collapsed="false">
      <c r="A989" s="0" t="n">
        <v>1000001892</v>
      </c>
      <c r="B989" s="157" t="n">
        <v>417.166666666667</v>
      </c>
    </row>
    <row r="990" customFormat="false" ht="15" hidden="false" customHeight="false" outlineLevel="0" collapsed="false">
      <c r="A990" s="0" t="n">
        <v>1000001874</v>
      </c>
      <c r="B990" s="157" t="n">
        <v>129.583333333333</v>
      </c>
    </row>
    <row r="991" customFormat="false" ht="15" hidden="false" customHeight="false" outlineLevel="0" collapsed="false">
      <c r="A991" s="0" t="n">
        <v>1000001877</v>
      </c>
      <c r="B991" s="157" t="n">
        <v>400.708333333333</v>
      </c>
    </row>
    <row r="992" customFormat="false" ht="15" hidden="false" customHeight="false" outlineLevel="0" collapsed="false">
      <c r="A992" s="0" t="n">
        <v>1000001901</v>
      </c>
      <c r="B992" s="157" t="n">
        <v>381.8</v>
      </c>
    </row>
    <row r="993" customFormat="false" ht="15" hidden="false" customHeight="false" outlineLevel="0" collapsed="false">
      <c r="A993" s="0" t="n">
        <v>1000002781</v>
      </c>
      <c r="B993" s="157" t="n">
        <v>35.1666666666667</v>
      </c>
    </row>
    <row r="994" customFormat="false" ht="15" hidden="false" customHeight="false" outlineLevel="0" collapsed="false">
      <c r="A994" s="0" t="n">
        <v>1000003495</v>
      </c>
      <c r="B994" s="157" t="n">
        <v>121.083333333333</v>
      </c>
    </row>
    <row r="995" customFormat="false" ht="15" hidden="false" customHeight="false" outlineLevel="0" collapsed="false">
      <c r="A995" s="0" t="n">
        <v>1000003658</v>
      </c>
      <c r="B995" s="157" t="n">
        <v>158.833333333333</v>
      </c>
    </row>
    <row r="996" customFormat="false" ht="15" hidden="false" customHeight="false" outlineLevel="0" collapsed="false">
      <c r="A996" s="0" t="n">
        <v>1000002670</v>
      </c>
      <c r="B996" s="157" t="n">
        <v>187.583333333333</v>
      </c>
    </row>
    <row r="997" customFormat="false" ht="15" hidden="false" customHeight="false" outlineLevel="0" collapsed="false">
      <c r="A997" s="0" t="n">
        <v>1000001910</v>
      </c>
      <c r="B997" s="157" t="n">
        <v>133.333333333333</v>
      </c>
    </row>
    <row r="998" customFormat="false" ht="15" hidden="false" customHeight="false" outlineLevel="0" collapsed="false">
      <c r="A998" s="0" t="n">
        <v>1000001952</v>
      </c>
      <c r="B998" s="157" t="n">
        <v>64.7083333333333</v>
      </c>
    </row>
    <row r="999" customFormat="false" ht="15" hidden="false" customHeight="false" outlineLevel="0" collapsed="false">
      <c r="A999" s="0" t="n">
        <v>1000001916</v>
      </c>
      <c r="B999" s="157" t="n">
        <v>340.941666666667</v>
      </c>
    </row>
    <row r="1000" customFormat="false" ht="15" hidden="false" customHeight="false" outlineLevel="0" collapsed="false">
      <c r="A1000" s="0" t="n">
        <v>1000001914</v>
      </c>
      <c r="B1000" s="157" t="n">
        <v>23.3333333333333</v>
      </c>
    </row>
    <row r="1001" customFormat="false" ht="15" hidden="false" customHeight="false" outlineLevel="0" collapsed="false">
      <c r="A1001" s="0" t="n">
        <v>1000001924</v>
      </c>
      <c r="B1001" s="157" t="n">
        <v>9</v>
      </c>
    </row>
    <row r="1002" customFormat="false" ht="15" hidden="false" customHeight="false" outlineLevel="0" collapsed="false">
      <c r="A1002" s="0" t="n">
        <v>1000001938</v>
      </c>
      <c r="B1002" s="157" t="n">
        <v>170.833333333333</v>
      </c>
    </row>
    <row r="1003" customFormat="false" ht="15" hidden="false" customHeight="false" outlineLevel="0" collapsed="false">
      <c r="A1003" s="0" t="n">
        <v>1000001928</v>
      </c>
      <c r="B1003" s="157" t="n">
        <v>751.116666666667</v>
      </c>
    </row>
    <row r="1004" customFormat="false" ht="15" hidden="false" customHeight="false" outlineLevel="0" collapsed="false">
      <c r="A1004" s="0" t="n">
        <v>1000001947</v>
      </c>
      <c r="B1004" s="157" t="n">
        <v>409.416666666667</v>
      </c>
    </row>
    <row r="1005" customFormat="false" ht="15" hidden="false" customHeight="false" outlineLevel="0" collapsed="false">
      <c r="A1005" s="0" t="n">
        <v>1000001920</v>
      </c>
      <c r="B1005" s="157" t="n">
        <v>138.191666666667</v>
      </c>
    </row>
    <row r="1006" customFormat="false" ht="15" hidden="false" customHeight="false" outlineLevel="0" collapsed="false">
      <c r="A1006" s="0" t="n">
        <v>1000001918</v>
      </c>
      <c r="B1006" s="157" t="n">
        <v>113.833333333333</v>
      </c>
    </row>
    <row r="1007" customFormat="false" ht="15" hidden="false" customHeight="false" outlineLevel="0" collapsed="false">
      <c r="A1007" s="0" t="n">
        <v>1000001931</v>
      </c>
      <c r="B1007" s="157" t="n">
        <v>136.666666666667</v>
      </c>
    </row>
    <row r="1008" customFormat="false" ht="15" hidden="false" customHeight="false" outlineLevel="0" collapsed="false">
      <c r="A1008" s="0" t="n">
        <v>1000001932</v>
      </c>
      <c r="B1008" s="157" t="n">
        <v>5055.625</v>
      </c>
    </row>
    <row r="1009" customFormat="false" ht="15" hidden="false" customHeight="false" outlineLevel="0" collapsed="false">
      <c r="A1009" s="0" t="n">
        <v>1000001950</v>
      </c>
      <c r="B1009" s="157" t="n">
        <v>45.8333333333333</v>
      </c>
    </row>
    <row r="1010" customFormat="false" ht="15" hidden="false" customHeight="false" outlineLevel="0" collapsed="false">
      <c r="A1010" s="0" t="n">
        <v>1000001942</v>
      </c>
      <c r="B1010" s="157" t="n">
        <v>697.283333333333</v>
      </c>
    </row>
    <row r="1011" customFormat="false" ht="15" hidden="false" customHeight="false" outlineLevel="0" collapsed="false">
      <c r="A1011" s="0" t="n">
        <v>1000001951</v>
      </c>
      <c r="B1011" s="157" t="n">
        <v>773.666666666667</v>
      </c>
    </row>
    <row r="1012" customFormat="false" ht="15" hidden="false" customHeight="false" outlineLevel="0" collapsed="false">
      <c r="A1012" s="0" t="n">
        <v>1000002024</v>
      </c>
      <c r="B1012" s="157" t="n">
        <v>15</v>
      </c>
    </row>
    <row r="1013" customFormat="false" ht="15" hidden="false" customHeight="false" outlineLevel="0" collapsed="false">
      <c r="A1013" s="0" t="n">
        <v>1000002036</v>
      </c>
      <c r="B1013" s="157" t="n">
        <v>237.5</v>
      </c>
    </row>
    <row r="1014" customFormat="false" ht="15" hidden="false" customHeight="false" outlineLevel="0" collapsed="false">
      <c r="A1014" s="0" t="n">
        <v>1000002552</v>
      </c>
      <c r="B1014" s="157" t="n">
        <v>188.533333333333</v>
      </c>
    </row>
    <row r="1015" customFormat="false" ht="15" hidden="false" customHeight="false" outlineLevel="0" collapsed="false">
      <c r="A1015" s="0" t="n">
        <v>1000002558</v>
      </c>
      <c r="B1015" s="157" t="n">
        <v>199.083333333333</v>
      </c>
    </row>
    <row r="1016" customFormat="false" ht="15" hidden="false" customHeight="false" outlineLevel="0" collapsed="false">
      <c r="A1016" s="0" t="n">
        <v>1000002632</v>
      </c>
      <c r="B1016" s="157" t="n">
        <v>58.5</v>
      </c>
    </row>
    <row r="1017" customFormat="false" ht="15" hidden="false" customHeight="false" outlineLevel="0" collapsed="false">
      <c r="A1017" s="0" t="n">
        <v>1000003020</v>
      </c>
      <c r="B1017" s="157" t="n">
        <v>287.516666666667</v>
      </c>
    </row>
    <row r="1018" customFormat="false" ht="15" hidden="false" customHeight="false" outlineLevel="0" collapsed="false">
      <c r="A1018" s="0" t="n">
        <v>1000003310</v>
      </c>
      <c r="B1018" s="157" t="n">
        <v>629.708333333333</v>
      </c>
    </row>
    <row r="1019" customFormat="false" ht="15" hidden="false" customHeight="false" outlineLevel="0" collapsed="false">
      <c r="A1019" s="0" t="n">
        <v>1000003516</v>
      </c>
      <c r="B1019" s="157" t="n">
        <v>115.25</v>
      </c>
    </row>
    <row r="1020" customFormat="false" ht="15" hidden="false" customHeight="false" outlineLevel="0" collapsed="false">
      <c r="A1020" s="0" t="n">
        <v>1000003517</v>
      </c>
      <c r="B1020" s="157" t="n">
        <v>615.666666666667</v>
      </c>
    </row>
    <row r="1021" customFormat="false" ht="15" hidden="false" customHeight="false" outlineLevel="0" collapsed="false">
      <c r="A1021" s="0" t="n">
        <v>1000003614</v>
      </c>
      <c r="B1021" s="157" t="n">
        <v>433.416666666667</v>
      </c>
    </row>
    <row r="1022" customFormat="false" ht="15" hidden="false" customHeight="false" outlineLevel="0" collapsed="false">
      <c r="A1022" s="0" t="n">
        <v>1000003721</v>
      </c>
      <c r="B1022" s="157" t="n">
        <v>233.666666666667</v>
      </c>
    </row>
    <row r="1023" customFormat="false" ht="15" hidden="false" customHeight="false" outlineLevel="0" collapsed="false">
      <c r="A1023" s="0" t="n">
        <v>1000003756</v>
      </c>
      <c r="B1023" s="157" t="n">
        <v>123.083333333333</v>
      </c>
    </row>
    <row r="1024" customFormat="false" ht="15" hidden="false" customHeight="false" outlineLevel="0" collapsed="false">
      <c r="A1024" s="0" t="n">
        <v>1000003886</v>
      </c>
      <c r="B1024" s="157" t="n">
        <v>11.6666666666667</v>
      </c>
    </row>
    <row r="1025" customFormat="false" ht="15" hidden="false" customHeight="false" outlineLevel="0" collapsed="false">
      <c r="A1025" s="0" t="n">
        <v>1000003955</v>
      </c>
      <c r="B1025" s="157" t="n">
        <v>98.4666666666667</v>
      </c>
    </row>
    <row r="1026" customFormat="false" ht="15" hidden="false" customHeight="false" outlineLevel="0" collapsed="false">
      <c r="A1026" s="0" t="n">
        <v>1000003957</v>
      </c>
      <c r="B1026" s="157" t="n">
        <v>134.308333333333</v>
      </c>
    </row>
    <row r="1027" customFormat="false" ht="15" hidden="false" customHeight="false" outlineLevel="0" collapsed="false">
      <c r="A1027" s="0" t="n">
        <v>1000004009</v>
      </c>
      <c r="B1027" s="157" t="n">
        <v>5</v>
      </c>
    </row>
    <row r="1028" customFormat="false" ht="15" hidden="false" customHeight="false" outlineLevel="0" collapsed="false">
      <c r="A1028" s="0" t="n">
        <v>1000004036</v>
      </c>
      <c r="B1028" s="157" t="n">
        <v>53.3333333333333</v>
      </c>
    </row>
    <row r="1029" customFormat="false" ht="15" hidden="false" customHeight="false" outlineLevel="0" collapsed="false">
      <c r="A1029" s="0" t="n">
        <v>1000002702</v>
      </c>
      <c r="B1029" s="157" t="n">
        <v>205.333333333333</v>
      </c>
    </row>
    <row r="1030" customFormat="false" ht="15" hidden="false" customHeight="false" outlineLevel="0" collapsed="false">
      <c r="A1030" s="0" t="n">
        <v>1000001329</v>
      </c>
      <c r="B1030" s="157" t="n">
        <v>342.5</v>
      </c>
    </row>
    <row r="1031" customFormat="false" ht="15" hidden="false" customHeight="false" outlineLevel="0" collapsed="false">
      <c r="A1031" s="0" t="n">
        <v>1000001337</v>
      </c>
      <c r="B1031" s="157" t="n">
        <v>200.916666666667</v>
      </c>
    </row>
    <row r="1032" customFormat="false" ht="15" hidden="false" customHeight="false" outlineLevel="0" collapsed="false">
      <c r="A1032" s="0" t="n">
        <v>1000001336</v>
      </c>
      <c r="B1032" s="157" t="n">
        <v>341.916666666667</v>
      </c>
    </row>
    <row r="1033" customFormat="false" ht="15" hidden="false" customHeight="false" outlineLevel="0" collapsed="false">
      <c r="A1033" s="0" t="n">
        <v>1000001330</v>
      </c>
      <c r="B1033" s="157" t="n">
        <v>16.8333333333333</v>
      </c>
    </row>
    <row r="1034" customFormat="false" ht="15" hidden="false" customHeight="false" outlineLevel="0" collapsed="false">
      <c r="A1034" s="0" t="n">
        <v>1000001341</v>
      </c>
      <c r="B1034" s="157" t="n">
        <v>78.8333333333333</v>
      </c>
    </row>
    <row r="1035" customFormat="false" ht="15" hidden="false" customHeight="false" outlineLevel="0" collapsed="false">
      <c r="A1035" s="0" t="n">
        <v>1000001334</v>
      </c>
      <c r="B1035" s="157" t="n">
        <v>26.5</v>
      </c>
    </row>
    <row r="1036" customFormat="false" ht="15" hidden="false" customHeight="false" outlineLevel="0" collapsed="false">
      <c r="A1036" s="0" t="n">
        <v>1000001335</v>
      </c>
      <c r="B1036" s="157" t="n">
        <v>187.5</v>
      </c>
    </row>
    <row r="1037" customFormat="false" ht="15" hidden="false" customHeight="false" outlineLevel="0" collapsed="false">
      <c r="A1037" s="0" t="n">
        <v>1000001930</v>
      </c>
      <c r="B1037" s="157" t="n">
        <v>56.6666666666667</v>
      </c>
    </row>
    <row r="1038" customFormat="false" ht="15" hidden="false" customHeight="false" outlineLevel="0" collapsed="false">
      <c r="A1038" s="0" t="n">
        <v>1000002868</v>
      </c>
      <c r="B1038" s="157" t="n">
        <v>21.8333333333333</v>
      </c>
    </row>
    <row r="1039" customFormat="false" ht="15" hidden="false" customHeight="false" outlineLevel="0" collapsed="false">
      <c r="A1039" s="0" t="n">
        <v>1000003632</v>
      </c>
      <c r="B1039" s="157" t="n">
        <v>52.1666666666667</v>
      </c>
    </row>
    <row r="1040" customFormat="false" ht="15" hidden="false" customHeight="false" outlineLevel="0" collapsed="false">
      <c r="A1040" s="0" t="n">
        <v>1000002679</v>
      </c>
      <c r="B1040" s="157" t="n">
        <v>11.8333333333333</v>
      </c>
    </row>
    <row r="1041" customFormat="false" ht="15" hidden="false" customHeight="false" outlineLevel="0" collapsed="false">
      <c r="A1041" s="0" t="n">
        <v>1000001583</v>
      </c>
      <c r="B1041" s="157" t="n">
        <v>32.5</v>
      </c>
    </row>
    <row r="1042" customFormat="false" ht="15" hidden="false" customHeight="false" outlineLevel="0" collapsed="false">
      <c r="A1042" s="0" t="n">
        <v>1000001615</v>
      </c>
      <c r="B1042" s="157" t="n">
        <v>103.75</v>
      </c>
    </row>
    <row r="1043" customFormat="false" ht="15" hidden="false" customHeight="false" outlineLevel="0" collapsed="false">
      <c r="A1043" s="0" t="n">
        <v>1000001587</v>
      </c>
      <c r="B1043" s="157" t="n">
        <v>284.75</v>
      </c>
    </row>
    <row r="1044" customFormat="false" ht="15" hidden="false" customHeight="false" outlineLevel="0" collapsed="false">
      <c r="A1044" s="0" t="n">
        <v>1000001633</v>
      </c>
      <c r="B1044" s="157" t="n">
        <v>80.875</v>
      </c>
    </row>
    <row r="1045" customFormat="false" ht="15" hidden="false" customHeight="false" outlineLevel="0" collapsed="false">
      <c r="A1045" s="0" t="n">
        <v>1000001609</v>
      </c>
      <c r="B1045" s="157" t="n">
        <v>139.75</v>
      </c>
    </row>
    <row r="1046" customFormat="false" ht="15" hidden="false" customHeight="false" outlineLevel="0" collapsed="false">
      <c r="A1046" s="0" t="n">
        <v>1000001611</v>
      </c>
      <c r="B1046" s="157" t="n">
        <v>86.6666666666667</v>
      </c>
    </row>
    <row r="1047" customFormat="false" ht="15" hidden="false" customHeight="false" outlineLevel="0" collapsed="false">
      <c r="A1047" s="0" t="n">
        <v>1000001590</v>
      </c>
      <c r="B1047" s="157" t="n">
        <v>104.45</v>
      </c>
    </row>
    <row r="1048" customFormat="false" ht="15" hidden="false" customHeight="false" outlineLevel="0" collapsed="false">
      <c r="A1048" s="0" t="n">
        <v>1000001600</v>
      </c>
      <c r="B1048" s="157" t="n">
        <v>470.5</v>
      </c>
    </row>
    <row r="1049" customFormat="false" ht="15" hidden="false" customHeight="false" outlineLevel="0" collapsed="false">
      <c r="A1049" s="0" t="n">
        <v>1000002043</v>
      </c>
      <c r="B1049" s="157" t="n">
        <v>359.508333333333</v>
      </c>
    </row>
    <row r="1050" customFormat="false" ht="15" hidden="false" customHeight="false" outlineLevel="0" collapsed="false">
      <c r="A1050" s="0" t="n">
        <v>1000002073</v>
      </c>
      <c r="B1050" s="157" t="n">
        <v>66.5833333333333</v>
      </c>
    </row>
    <row r="1051" customFormat="false" ht="15" hidden="false" customHeight="false" outlineLevel="0" collapsed="false">
      <c r="A1051" s="0" t="n">
        <v>1000002072</v>
      </c>
      <c r="B1051" s="157" t="n">
        <v>14.1666666666667</v>
      </c>
    </row>
    <row r="1052" customFormat="false" ht="15" hidden="false" customHeight="false" outlineLevel="0" collapsed="false">
      <c r="A1052" s="0" t="n">
        <v>1000002803</v>
      </c>
      <c r="B1052" s="157" t="n">
        <v>46.1666666666667</v>
      </c>
    </row>
    <row r="1053" customFormat="false" ht="15" hidden="false" customHeight="false" outlineLevel="0" collapsed="false">
      <c r="A1053" s="0" t="n">
        <v>1000004095</v>
      </c>
      <c r="B1053" s="157" t="n">
        <v>2.5</v>
      </c>
    </row>
    <row r="1054" customFormat="false" ht="15" hidden="false" customHeight="false" outlineLevel="0" collapsed="false">
      <c r="A1054" s="0" t="n">
        <v>1000001354</v>
      </c>
      <c r="B1054" s="157" t="n">
        <v>79.625</v>
      </c>
    </row>
    <row r="1055" customFormat="false" ht="15" hidden="false" customHeight="false" outlineLevel="0" collapsed="false">
      <c r="A1055" s="0" t="n">
        <v>1000001351</v>
      </c>
      <c r="B1055" s="157" t="n">
        <v>492.85</v>
      </c>
    </row>
    <row r="1056" customFormat="false" ht="15" hidden="false" customHeight="false" outlineLevel="0" collapsed="false">
      <c r="A1056" s="0" t="n">
        <v>1000001417</v>
      </c>
      <c r="B1056" s="157" t="n">
        <v>463.258333333333</v>
      </c>
    </row>
    <row r="1057" customFormat="false" ht="15" hidden="false" customHeight="false" outlineLevel="0" collapsed="false">
      <c r="A1057" s="0" t="n">
        <v>1000001384</v>
      </c>
      <c r="B1057" s="157" t="n">
        <v>476.683333333333</v>
      </c>
    </row>
    <row r="1058" customFormat="false" ht="15" hidden="false" customHeight="false" outlineLevel="0" collapsed="false">
      <c r="A1058" s="0" t="n">
        <v>1000001420</v>
      </c>
      <c r="B1058" s="157" t="n">
        <v>1296.60833333333</v>
      </c>
    </row>
    <row r="1059" customFormat="false" ht="15" hidden="false" customHeight="false" outlineLevel="0" collapsed="false">
      <c r="A1059" s="0" t="n">
        <v>1000001374</v>
      </c>
      <c r="B1059" s="157" t="n">
        <v>143.458333333333</v>
      </c>
    </row>
    <row r="1060" customFormat="false" ht="15" hidden="false" customHeight="false" outlineLevel="0" collapsed="false">
      <c r="A1060" s="0" t="n">
        <v>1000001361</v>
      </c>
      <c r="B1060" s="157" t="n">
        <v>1293.15833333333</v>
      </c>
    </row>
    <row r="1061" customFormat="false" ht="15" hidden="false" customHeight="false" outlineLevel="0" collapsed="false">
      <c r="A1061" s="0" t="n">
        <v>1000001381</v>
      </c>
      <c r="B1061" s="157" t="n">
        <v>547.241666666667</v>
      </c>
    </row>
    <row r="1062" customFormat="false" ht="15" hidden="false" customHeight="false" outlineLevel="0" collapsed="false">
      <c r="A1062" s="0" t="n">
        <v>1000002057</v>
      </c>
      <c r="B1062" s="157" t="n">
        <v>89.2083333333333</v>
      </c>
    </row>
    <row r="1063" customFormat="false" ht="15" hidden="false" customHeight="false" outlineLevel="0" collapsed="false">
      <c r="A1063" s="0" t="n">
        <v>1000003425</v>
      </c>
      <c r="B1063" s="157" t="n">
        <v>1775.66666666667</v>
      </c>
    </row>
    <row r="1064" customFormat="false" ht="15" hidden="false" customHeight="false" outlineLevel="0" collapsed="false">
      <c r="A1064" s="0" t="n">
        <v>1000001355</v>
      </c>
      <c r="B1064" s="157" t="n">
        <v>14.7083333333333</v>
      </c>
    </row>
    <row r="1065" customFormat="false" ht="15" hidden="false" customHeight="false" outlineLevel="0" collapsed="false">
      <c r="A1065" s="0" t="n">
        <v>1000001352</v>
      </c>
      <c r="B1065" s="157" t="n">
        <v>2238.025</v>
      </c>
    </row>
    <row r="1066" customFormat="false" ht="15" hidden="false" customHeight="false" outlineLevel="0" collapsed="false">
      <c r="A1066" s="0" t="n">
        <v>1000001357</v>
      </c>
      <c r="B1066" s="157" t="n">
        <v>151.666666666667</v>
      </c>
    </row>
    <row r="1067" customFormat="false" ht="15" hidden="false" customHeight="false" outlineLevel="0" collapsed="false">
      <c r="A1067" s="0" t="n">
        <v>1000001369</v>
      </c>
      <c r="B1067" s="157" t="n">
        <v>97</v>
      </c>
    </row>
    <row r="1068" customFormat="false" ht="15" hidden="false" customHeight="false" outlineLevel="0" collapsed="false">
      <c r="A1068" s="0" t="n">
        <v>1000001365</v>
      </c>
      <c r="B1068" s="157" t="n">
        <v>694.208333333333</v>
      </c>
    </row>
    <row r="1069" customFormat="false" ht="15" hidden="false" customHeight="false" outlineLevel="0" collapsed="false">
      <c r="A1069" s="0" t="n">
        <v>1000001371</v>
      </c>
      <c r="B1069" s="157" t="n">
        <v>63.8333333333333</v>
      </c>
    </row>
    <row r="1070" customFormat="false" ht="15" hidden="false" customHeight="false" outlineLevel="0" collapsed="false">
      <c r="A1070" s="0" t="n">
        <v>1000002008</v>
      </c>
      <c r="B1070" s="157" t="n">
        <v>1483.04166666667</v>
      </c>
    </row>
    <row r="1071" customFormat="false" ht="15" hidden="false" customHeight="false" outlineLevel="0" collapsed="false">
      <c r="A1071" s="0" t="n">
        <v>1000002054</v>
      </c>
      <c r="B1071" s="157" t="n">
        <v>1854.825</v>
      </c>
    </row>
    <row r="1072" customFormat="false" ht="15" hidden="false" customHeight="false" outlineLevel="0" collapsed="false">
      <c r="A1072" s="0" t="n">
        <v>1000004001</v>
      </c>
      <c r="B1072" s="157" t="n">
        <v>6.33333333333333</v>
      </c>
    </row>
    <row r="1073" customFormat="false" ht="15" hidden="false" customHeight="false" outlineLevel="0" collapsed="false">
      <c r="A1073" s="0" t="n">
        <v>1000001479</v>
      </c>
      <c r="B1073" s="157" t="n">
        <v>333.266666666667</v>
      </c>
    </row>
    <row r="1074" customFormat="false" ht="15" hidden="false" customHeight="false" outlineLevel="0" collapsed="false">
      <c r="A1074" s="0" t="n">
        <v>1000001480</v>
      </c>
      <c r="B1074" s="157" t="n">
        <v>12</v>
      </c>
    </row>
    <row r="1075" customFormat="false" ht="15" hidden="false" customHeight="false" outlineLevel="0" collapsed="false">
      <c r="A1075" s="0" t="n">
        <v>1000001516</v>
      </c>
      <c r="B1075" s="157" t="n">
        <v>344.133333333333</v>
      </c>
    </row>
    <row r="1076" customFormat="false" ht="15" hidden="false" customHeight="false" outlineLevel="0" collapsed="false">
      <c r="A1076" s="0" t="n">
        <v>1000001519</v>
      </c>
      <c r="B1076" s="157" t="n">
        <v>289.791666666667</v>
      </c>
    </row>
    <row r="1077" customFormat="false" ht="15" hidden="false" customHeight="false" outlineLevel="0" collapsed="false">
      <c r="A1077" s="0" t="n">
        <v>1000001515</v>
      </c>
      <c r="B1077" s="157" t="n">
        <v>226.416666666667</v>
      </c>
    </row>
    <row r="1078" customFormat="false" ht="15" hidden="false" customHeight="false" outlineLevel="0" collapsed="false">
      <c r="A1078" s="0" t="n">
        <v>1000001496</v>
      </c>
      <c r="B1078" s="157" t="n">
        <v>27</v>
      </c>
    </row>
    <row r="1079" customFormat="false" ht="15" hidden="false" customHeight="false" outlineLevel="0" collapsed="false">
      <c r="A1079" s="0" t="n">
        <v>1000001482</v>
      </c>
      <c r="B1079" s="157" t="n">
        <v>57.4166666666667</v>
      </c>
    </row>
    <row r="1080" customFormat="false" ht="15" hidden="false" customHeight="false" outlineLevel="0" collapsed="false">
      <c r="A1080" s="0" t="n">
        <v>1000001505</v>
      </c>
      <c r="B1080" s="157" t="n">
        <v>753.458333333333</v>
      </c>
    </row>
    <row r="1081" customFormat="false" ht="15" hidden="false" customHeight="false" outlineLevel="0" collapsed="false">
      <c r="A1081" s="0" t="n">
        <v>1000001497</v>
      </c>
      <c r="B1081" s="157" t="n">
        <v>3477.53333333333</v>
      </c>
    </row>
    <row r="1082" customFormat="false" ht="15" hidden="false" customHeight="false" outlineLevel="0" collapsed="false">
      <c r="A1082" s="0" t="n">
        <v>1000001507</v>
      </c>
      <c r="B1082" s="157" t="n">
        <v>186.416666666667</v>
      </c>
    </row>
    <row r="1083" customFormat="false" ht="15" hidden="false" customHeight="false" outlineLevel="0" collapsed="false">
      <c r="A1083" s="0" t="n">
        <v>1000001492</v>
      </c>
      <c r="B1083" s="157" t="n">
        <v>682.416666666667</v>
      </c>
    </row>
    <row r="1084" customFormat="false" ht="15" hidden="false" customHeight="false" outlineLevel="0" collapsed="false">
      <c r="A1084" s="0" t="n">
        <v>1000001499</v>
      </c>
      <c r="B1084" s="157" t="n">
        <v>52.75</v>
      </c>
    </row>
    <row r="1085" customFormat="false" ht="15" hidden="false" customHeight="false" outlineLevel="0" collapsed="false">
      <c r="A1085" s="0" t="n">
        <v>1000001508</v>
      </c>
      <c r="B1085" s="157" t="n">
        <v>2503.91666666667</v>
      </c>
    </row>
    <row r="1086" customFormat="false" ht="15" hidden="false" customHeight="false" outlineLevel="0" collapsed="false">
      <c r="A1086" s="0" t="n">
        <v>1000001500</v>
      </c>
      <c r="B1086" s="157" t="n">
        <v>84.8333333333333</v>
      </c>
    </row>
    <row r="1087" customFormat="false" ht="15" hidden="false" customHeight="false" outlineLevel="0" collapsed="false">
      <c r="A1087" s="0" t="n">
        <v>1000001509</v>
      </c>
      <c r="B1087" s="157" t="n">
        <v>81.8333333333333</v>
      </c>
    </row>
    <row r="1088" customFormat="false" ht="15" hidden="false" customHeight="false" outlineLevel="0" collapsed="false">
      <c r="A1088" s="0" t="n">
        <v>1000001483</v>
      </c>
      <c r="B1088" s="157" t="n">
        <v>296.333333333333</v>
      </c>
    </row>
    <row r="1089" customFormat="false" ht="15" hidden="false" customHeight="false" outlineLevel="0" collapsed="false">
      <c r="A1089" s="0" t="n">
        <v>1000001490</v>
      </c>
      <c r="B1089" s="157" t="n">
        <v>259</v>
      </c>
    </row>
    <row r="1090" customFormat="false" ht="15" hidden="false" customHeight="false" outlineLevel="0" collapsed="false">
      <c r="A1090" s="0" t="n">
        <v>1000001494</v>
      </c>
      <c r="B1090" s="157" t="n">
        <v>122.666666666667</v>
      </c>
    </row>
    <row r="1091" customFormat="false" ht="15" hidden="false" customHeight="false" outlineLevel="0" collapsed="false">
      <c r="A1091" s="0" t="n">
        <v>1000001484</v>
      </c>
      <c r="B1091" s="157" t="n">
        <v>769.833333333333</v>
      </c>
    </row>
    <row r="1092" customFormat="false" ht="15" hidden="false" customHeight="false" outlineLevel="0" collapsed="false">
      <c r="A1092" s="0" t="n">
        <v>1000001511</v>
      </c>
      <c r="B1092" s="157" t="n">
        <v>746.916666666667</v>
      </c>
    </row>
    <row r="1093" customFormat="false" ht="15" hidden="false" customHeight="false" outlineLevel="0" collapsed="false">
      <c r="A1093" s="0" t="n">
        <v>1000001485</v>
      </c>
      <c r="B1093" s="157" t="n">
        <v>120.833333333333</v>
      </c>
    </row>
    <row r="1094" customFormat="false" ht="15" hidden="false" customHeight="false" outlineLevel="0" collapsed="false">
      <c r="A1094" s="0" t="n">
        <v>1000001486</v>
      </c>
      <c r="B1094" s="157" t="n">
        <v>319.983333333333</v>
      </c>
    </row>
    <row r="1095" customFormat="false" ht="15" hidden="false" customHeight="false" outlineLevel="0" collapsed="false">
      <c r="A1095" s="0" t="n">
        <v>1000002006</v>
      </c>
      <c r="B1095" s="157" t="n">
        <v>48.75</v>
      </c>
    </row>
    <row r="1096" customFormat="false" ht="15" hidden="false" customHeight="false" outlineLevel="0" collapsed="false">
      <c r="A1096" s="0" t="n">
        <v>1000002041</v>
      </c>
      <c r="B1096" s="157" t="n">
        <v>223.5</v>
      </c>
    </row>
    <row r="1097" customFormat="false" ht="15" hidden="false" customHeight="false" outlineLevel="0" collapsed="false">
      <c r="A1097" s="0" t="n">
        <v>1000002044</v>
      </c>
      <c r="B1097" s="157" t="n">
        <v>723.208333333333</v>
      </c>
    </row>
    <row r="1098" customFormat="false" ht="15" hidden="false" customHeight="false" outlineLevel="0" collapsed="false">
      <c r="A1098" s="0" t="n">
        <v>1000002851</v>
      </c>
      <c r="B1098" s="157" t="n">
        <v>198.333333333333</v>
      </c>
    </row>
    <row r="1099" customFormat="false" ht="15" hidden="false" customHeight="false" outlineLevel="0" collapsed="false">
      <c r="A1099" s="0" t="n">
        <v>1000002867</v>
      </c>
      <c r="B1099" s="157" t="n">
        <v>22.3333333333333</v>
      </c>
    </row>
    <row r="1100" customFormat="false" ht="15" hidden="false" customHeight="false" outlineLevel="0" collapsed="false">
      <c r="A1100" s="0" t="n">
        <v>1000002981</v>
      </c>
      <c r="B1100" s="157" t="n">
        <v>1034.75</v>
      </c>
    </row>
    <row r="1101" customFormat="false" ht="15" hidden="false" customHeight="false" outlineLevel="0" collapsed="false">
      <c r="A1101" s="0" t="n">
        <v>1000003242</v>
      </c>
      <c r="B1101" s="157" t="n">
        <v>178.583333333333</v>
      </c>
    </row>
    <row r="1102" customFormat="false" ht="15" hidden="false" customHeight="false" outlineLevel="0" collapsed="false">
      <c r="A1102" s="0" t="n">
        <v>1000003505</v>
      </c>
      <c r="B1102" s="157" t="n">
        <v>661.583333333333</v>
      </c>
    </row>
    <row r="1103" customFormat="false" ht="15" hidden="false" customHeight="false" outlineLevel="0" collapsed="false">
      <c r="A1103" s="0" t="n">
        <v>1000003877</v>
      </c>
      <c r="B1103" s="157" t="n">
        <v>285.666666666667</v>
      </c>
    </row>
    <row r="1104" customFormat="false" ht="15" hidden="false" customHeight="false" outlineLevel="0" collapsed="false">
      <c r="A1104" s="0" t="n">
        <v>1000003918</v>
      </c>
      <c r="B1104" s="157" t="n">
        <v>81.6666666666667</v>
      </c>
    </row>
    <row r="1105" customFormat="false" ht="15" hidden="false" customHeight="false" outlineLevel="0" collapsed="false">
      <c r="A1105" s="0" t="n">
        <v>1000003922</v>
      </c>
      <c r="B1105" s="157" t="n">
        <v>427.541666666667</v>
      </c>
    </row>
    <row r="1106" customFormat="false" ht="15" hidden="false" customHeight="false" outlineLevel="0" collapsed="false">
      <c r="A1106" s="0" t="n">
        <v>1000003972</v>
      </c>
      <c r="B1106" s="157" t="n">
        <v>35</v>
      </c>
    </row>
    <row r="1107" customFormat="false" ht="15" hidden="false" customHeight="false" outlineLevel="0" collapsed="false">
      <c r="A1107" s="0" t="n">
        <v>1000001978</v>
      </c>
      <c r="B1107" s="157" t="n">
        <v>58.3333333333333</v>
      </c>
    </row>
    <row r="1108" customFormat="false" ht="15" hidden="false" customHeight="false" outlineLevel="0" collapsed="false">
      <c r="A1108" s="0" t="n">
        <v>1000002508</v>
      </c>
      <c r="B1108" s="157" t="n">
        <v>55</v>
      </c>
    </row>
    <row r="1109" customFormat="false" ht="15" hidden="false" customHeight="false" outlineLevel="0" collapsed="false">
      <c r="A1109" s="0" t="n">
        <v>1000002856</v>
      </c>
      <c r="B1109" s="157" t="n">
        <v>49.1666666666667</v>
      </c>
    </row>
    <row r="1110" customFormat="false" ht="15" hidden="false" customHeight="false" outlineLevel="0" collapsed="false">
      <c r="A1110" s="0" t="n">
        <v>1000003731</v>
      </c>
      <c r="B1110" s="157" t="n">
        <v>198.166666666667</v>
      </c>
    </row>
    <row r="1111" customFormat="false" ht="15" hidden="false" customHeight="false" outlineLevel="0" collapsed="false">
      <c r="A1111" s="0" t="n">
        <v>1000003787</v>
      </c>
      <c r="B1111" s="157" t="n">
        <v>57</v>
      </c>
    </row>
    <row r="1112" customFormat="false" ht="15" hidden="false" customHeight="false" outlineLevel="0" collapsed="false">
      <c r="A1112" s="0" t="n">
        <v>1000003902</v>
      </c>
      <c r="B1112" s="157" t="n">
        <v>59.1666666666667</v>
      </c>
    </row>
    <row r="1113" customFormat="false" ht="15" hidden="false" customHeight="false" outlineLevel="0" collapsed="false">
      <c r="A1113" s="0" t="n">
        <v>1000001821</v>
      </c>
      <c r="B1113" s="157" t="n">
        <v>47.5</v>
      </c>
    </row>
    <row r="1114" customFormat="false" ht="15" hidden="false" customHeight="false" outlineLevel="0" collapsed="false">
      <c r="A1114" s="0" t="n">
        <v>1000001815</v>
      </c>
      <c r="B1114" s="157" t="n">
        <v>45.8333333333333</v>
      </c>
    </row>
    <row r="1115" customFormat="false" ht="15" hidden="false" customHeight="false" outlineLevel="0" collapsed="false">
      <c r="A1115" s="0" t="n">
        <v>1000001804</v>
      </c>
      <c r="B1115" s="157" t="n">
        <v>29.1666666666667</v>
      </c>
    </row>
    <row r="1116" customFormat="false" ht="15" hidden="false" customHeight="false" outlineLevel="0" collapsed="false">
      <c r="A1116" s="0" t="n">
        <v>1000001818</v>
      </c>
      <c r="B1116" s="157" t="n">
        <v>191</v>
      </c>
    </row>
    <row r="1117" customFormat="false" ht="15" hidden="false" customHeight="false" outlineLevel="0" collapsed="false">
      <c r="A1117" s="0" t="n">
        <v>1000002638</v>
      </c>
      <c r="B1117" s="157" t="n">
        <v>8.33333333333333</v>
      </c>
    </row>
    <row r="1118" customFormat="false" ht="15" hidden="false" customHeight="false" outlineLevel="0" collapsed="false">
      <c r="A1118" s="0" t="n">
        <v>1000002639</v>
      </c>
      <c r="B1118" s="157" t="n">
        <v>28.3333333333333</v>
      </c>
    </row>
    <row r="1119" customFormat="false" ht="15" hidden="false" customHeight="false" outlineLevel="0" collapsed="false">
      <c r="A1119" s="0" t="n">
        <v>1000003645</v>
      </c>
      <c r="B1119" s="157" t="n">
        <v>20.8333333333333</v>
      </c>
    </row>
    <row r="1120" customFormat="false" ht="15" hidden="false" customHeight="false" outlineLevel="0" collapsed="false">
      <c r="A1120" s="0" t="n">
        <v>1000004012</v>
      </c>
      <c r="B1120" s="157" t="n">
        <v>16.6666666666667</v>
      </c>
    </row>
    <row r="1121" customFormat="false" ht="15" hidden="false" customHeight="false" outlineLevel="0" collapsed="false">
      <c r="A1121" s="0" t="n">
        <v>1000004088</v>
      </c>
      <c r="B1121" s="157" t="n">
        <v>38.3333333333333</v>
      </c>
    </row>
    <row r="1122" customFormat="false" ht="15" hidden="false" customHeight="false" outlineLevel="0" collapsed="false">
      <c r="A1122" s="0" t="n">
        <v>1000002665</v>
      </c>
      <c r="B1122" s="157" t="n">
        <v>102</v>
      </c>
    </row>
    <row r="1123" customFormat="false" ht="15" hidden="false" customHeight="false" outlineLevel="0" collapsed="false">
      <c r="A1123" s="0" t="n">
        <v>1000002695</v>
      </c>
      <c r="B1123" s="157" t="n">
        <v>328.333333333333</v>
      </c>
    </row>
    <row r="1124" customFormat="false" ht="15" hidden="false" customHeight="false" outlineLevel="0" collapsed="false">
      <c r="A1124" s="0" t="n">
        <v>1000001197</v>
      </c>
      <c r="B1124" s="157" t="n">
        <v>157.666666666667</v>
      </c>
    </row>
    <row r="1125" customFormat="false" ht="15" hidden="false" customHeight="false" outlineLevel="0" collapsed="false">
      <c r="A1125" s="0" t="n">
        <v>1000001189</v>
      </c>
      <c r="B1125" s="157" t="n">
        <v>177.5</v>
      </c>
    </row>
    <row r="1126" customFormat="false" ht="15" hidden="false" customHeight="false" outlineLevel="0" collapsed="false">
      <c r="A1126" s="0" t="n">
        <v>1000001190</v>
      </c>
      <c r="B1126" s="157" t="n">
        <v>29.1666666666667</v>
      </c>
    </row>
    <row r="1127" customFormat="false" ht="15" hidden="false" customHeight="false" outlineLevel="0" collapsed="false">
      <c r="A1127" s="0" t="n">
        <v>1000001211</v>
      </c>
      <c r="B1127" s="157" t="n">
        <v>25</v>
      </c>
    </row>
    <row r="1128" customFormat="false" ht="15" hidden="false" customHeight="false" outlineLevel="0" collapsed="false">
      <c r="A1128" s="0" t="n">
        <v>1000001198</v>
      </c>
      <c r="B1128" s="157" t="n">
        <v>122.416666666667</v>
      </c>
    </row>
    <row r="1129" customFormat="false" ht="15" hidden="false" customHeight="false" outlineLevel="0" collapsed="false">
      <c r="A1129" s="0" t="n">
        <v>1000001199</v>
      </c>
      <c r="B1129" s="157" t="n">
        <v>147.5</v>
      </c>
    </row>
    <row r="1130" customFormat="false" ht="15" hidden="false" customHeight="false" outlineLevel="0" collapsed="false">
      <c r="A1130" s="0" t="n">
        <v>1000001212</v>
      </c>
      <c r="B1130" s="157" t="n">
        <v>224.166666666667</v>
      </c>
    </row>
    <row r="1131" customFormat="false" ht="15" hidden="false" customHeight="false" outlineLevel="0" collapsed="false">
      <c r="A1131" s="0" t="n">
        <v>1000001200</v>
      </c>
      <c r="B1131" s="157" t="n">
        <v>32.5</v>
      </c>
    </row>
    <row r="1132" customFormat="false" ht="15" hidden="false" customHeight="false" outlineLevel="0" collapsed="false">
      <c r="A1132" s="0" t="n">
        <v>1000002633</v>
      </c>
      <c r="B1132" s="157" t="n">
        <v>140.833333333333</v>
      </c>
    </row>
    <row r="1133" customFormat="false" ht="15" hidden="false" customHeight="false" outlineLevel="0" collapsed="false">
      <c r="A1133" s="0" t="n">
        <v>1000003919</v>
      </c>
      <c r="B1133" s="157" t="n">
        <v>27.5</v>
      </c>
    </row>
    <row r="1134" customFormat="false" ht="15" hidden="false" customHeight="false" outlineLevel="0" collapsed="false">
      <c r="A1134" s="0" t="n">
        <v>1000003945</v>
      </c>
      <c r="B1134" s="157" t="n">
        <v>45.8333333333333</v>
      </c>
    </row>
    <row r="1135" customFormat="false" ht="15" hidden="false" customHeight="false" outlineLevel="0" collapsed="false">
      <c r="A1135" s="0" t="n">
        <v>1000003991</v>
      </c>
      <c r="B1135" s="157" t="n">
        <v>29.1666666666667</v>
      </c>
    </row>
    <row r="1136" customFormat="false" ht="15" hidden="false" customHeight="false" outlineLevel="0" collapsed="false">
      <c r="A1136" s="0" t="n">
        <v>1000002559</v>
      </c>
      <c r="B1136" s="157" t="n">
        <v>41.6666666666667</v>
      </c>
    </row>
    <row r="1137" customFormat="false" ht="15" hidden="false" customHeight="false" outlineLevel="0" collapsed="false">
      <c r="A1137" s="0" t="n">
        <v>1000001177</v>
      </c>
      <c r="B1137" s="157" t="n">
        <v>29.9166666666667</v>
      </c>
    </row>
    <row r="1138" customFormat="false" ht="15" hidden="false" customHeight="false" outlineLevel="0" collapsed="false">
      <c r="A1138" s="0" t="n">
        <v>1000001170</v>
      </c>
      <c r="B1138" s="157" t="n">
        <v>127.5</v>
      </c>
    </row>
    <row r="1139" customFormat="false" ht="15" hidden="false" customHeight="false" outlineLevel="0" collapsed="false">
      <c r="A1139" s="0" t="n">
        <v>1000001178</v>
      </c>
      <c r="B1139" s="157" t="n">
        <v>94.1666666666667</v>
      </c>
    </row>
    <row r="1140" customFormat="false" ht="15" hidden="false" customHeight="false" outlineLevel="0" collapsed="false">
      <c r="A1140" s="0" t="n">
        <v>1000001174</v>
      </c>
      <c r="B1140" s="157" t="n">
        <v>78.3333333333333</v>
      </c>
    </row>
    <row r="1141" customFormat="false" ht="15" hidden="false" customHeight="false" outlineLevel="0" collapsed="false">
      <c r="A1141" s="0" t="n">
        <v>1000001165</v>
      </c>
      <c r="B1141" s="157" t="n">
        <v>141.583333333333</v>
      </c>
    </row>
    <row r="1142" customFormat="false" ht="15" hidden="false" customHeight="false" outlineLevel="0" collapsed="false">
      <c r="A1142" s="0" t="n">
        <v>1000001186</v>
      </c>
      <c r="B1142" s="157" t="n">
        <v>128.291666666667</v>
      </c>
    </row>
    <row r="1143" customFormat="false" ht="15" hidden="false" customHeight="false" outlineLevel="0" collapsed="false">
      <c r="A1143" s="0" t="n">
        <v>1000001183</v>
      </c>
      <c r="B1143" s="157" t="n">
        <v>142.458333333333</v>
      </c>
    </row>
    <row r="1144" customFormat="false" ht="15" hidden="false" customHeight="false" outlineLevel="0" collapsed="false">
      <c r="A1144" s="0" t="n">
        <v>1000001988</v>
      </c>
      <c r="B1144" s="157" t="n">
        <v>44.1666666666667</v>
      </c>
    </row>
    <row r="1145" customFormat="false" ht="15" hidden="false" customHeight="false" outlineLevel="0" collapsed="false">
      <c r="A1145" s="0" t="n">
        <v>1000002030</v>
      </c>
      <c r="B1145" s="157" t="n">
        <v>323.333333333333</v>
      </c>
    </row>
    <row r="1146" customFormat="false" ht="15" hidden="false" customHeight="false" outlineLevel="0" collapsed="false">
      <c r="A1146" s="0" t="n">
        <v>1000002075</v>
      </c>
      <c r="B1146" s="157" t="n">
        <v>37.5</v>
      </c>
    </row>
    <row r="1147" customFormat="false" ht="15" hidden="false" customHeight="false" outlineLevel="0" collapsed="false">
      <c r="A1147" s="0" t="n">
        <v>1000002064</v>
      </c>
      <c r="B1147" s="157" t="n">
        <v>234.166666666667</v>
      </c>
    </row>
    <row r="1148" customFormat="false" ht="15" hidden="false" customHeight="false" outlineLevel="0" collapsed="false">
      <c r="A1148" s="0" t="n">
        <v>1000002070</v>
      </c>
      <c r="B1148" s="157" t="n">
        <v>288.333333333333</v>
      </c>
    </row>
    <row r="1149" customFormat="false" ht="15" hidden="false" customHeight="false" outlineLevel="0" collapsed="false">
      <c r="A1149" s="0" t="n">
        <v>1000002546</v>
      </c>
      <c r="B1149" s="157" t="n">
        <v>12.5</v>
      </c>
    </row>
    <row r="1150" customFormat="false" ht="15" hidden="false" customHeight="false" outlineLevel="0" collapsed="false">
      <c r="A1150" s="0" t="n">
        <v>1000002774</v>
      </c>
      <c r="B1150" s="157" t="n">
        <v>14.1666666666667</v>
      </c>
    </row>
    <row r="1151" customFormat="false" ht="15" hidden="false" customHeight="false" outlineLevel="0" collapsed="false">
      <c r="A1151" s="0" t="n">
        <v>1000003311</v>
      </c>
      <c r="B1151" s="157" t="n">
        <v>96.5</v>
      </c>
    </row>
    <row r="1152" customFormat="false" ht="15" hidden="false" customHeight="false" outlineLevel="0" collapsed="false">
      <c r="A1152" s="0" t="n">
        <v>1000003323</v>
      </c>
      <c r="B1152" s="157" t="n">
        <v>16.6666666666667</v>
      </c>
    </row>
    <row r="1153" customFormat="false" ht="15" hidden="false" customHeight="false" outlineLevel="0" collapsed="false">
      <c r="A1153" s="0" t="n">
        <v>1000003965</v>
      </c>
      <c r="B1153" s="157" t="n">
        <v>36.6666666666667</v>
      </c>
    </row>
    <row r="1154" customFormat="false" ht="15" hidden="false" customHeight="false" outlineLevel="0" collapsed="false">
      <c r="A1154" s="0" t="n">
        <v>1000001654</v>
      </c>
      <c r="B1154" s="157" t="n">
        <v>25.3333333333333</v>
      </c>
    </row>
    <row r="1155" customFormat="false" ht="15" hidden="false" customHeight="false" outlineLevel="0" collapsed="false">
      <c r="A1155" s="0" t="n">
        <v>1000001642</v>
      </c>
      <c r="B1155" s="157" t="n">
        <v>20.8333333333333</v>
      </c>
    </row>
    <row r="1156" customFormat="false" ht="15" hidden="false" customHeight="false" outlineLevel="0" collapsed="false">
      <c r="A1156" s="0" t="n">
        <v>1000001669</v>
      </c>
      <c r="B1156" s="157" t="n">
        <v>26.75</v>
      </c>
    </row>
    <row r="1157" customFormat="false" ht="15" hidden="false" customHeight="false" outlineLevel="0" collapsed="false">
      <c r="A1157" s="0" t="n">
        <v>1000001671</v>
      </c>
      <c r="B1157" s="157" t="n">
        <v>20.8333333333333</v>
      </c>
    </row>
    <row r="1158" customFormat="false" ht="15" hidden="false" customHeight="false" outlineLevel="0" collapsed="false">
      <c r="A1158" s="0" t="n">
        <v>1000001638</v>
      </c>
      <c r="B1158" s="157" t="n">
        <v>53.3333333333333</v>
      </c>
    </row>
    <row r="1159" customFormat="false" ht="15" hidden="false" customHeight="false" outlineLevel="0" collapsed="false">
      <c r="A1159" s="0" t="n">
        <v>1000001652</v>
      </c>
      <c r="B1159" s="157" t="n">
        <v>13.3333333333333</v>
      </c>
    </row>
    <row r="1160" customFormat="false" ht="15" hidden="false" customHeight="false" outlineLevel="0" collapsed="false">
      <c r="A1160" s="0" t="n">
        <v>1000001657</v>
      </c>
      <c r="B1160" s="157" t="n">
        <v>36.0833333333333</v>
      </c>
    </row>
    <row r="1161" customFormat="false" ht="15" hidden="false" customHeight="false" outlineLevel="0" collapsed="false">
      <c r="A1161" s="0" t="n">
        <v>1000001672</v>
      </c>
      <c r="B1161" s="157" t="n">
        <v>102.666666666667</v>
      </c>
    </row>
    <row r="1162" customFormat="false" ht="15" hidden="false" customHeight="false" outlineLevel="0" collapsed="false">
      <c r="A1162" s="0" t="n">
        <v>1000001665</v>
      </c>
      <c r="B1162" s="157" t="n">
        <v>146.666666666667</v>
      </c>
    </row>
    <row r="1163" customFormat="false" ht="15" hidden="false" customHeight="false" outlineLevel="0" collapsed="false">
      <c r="A1163" s="0" t="n">
        <v>1000001675</v>
      </c>
      <c r="B1163" s="157" t="n">
        <v>60.8333333333333</v>
      </c>
    </row>
    <row r="1164" customFormat="false" ht="15" hidden="false" customHeight="false" outlineLevel="0" collapsed="false">
      <c r="A1164" s="0" t="n">
        <v>1000001644</v>
      </c>
      <c r="B1164" s="157" t="n">
        <v>139.666666666667</v>
      </c>
    </row>
    <row r="1165" customFormat="false" ht="15" hidden="false" customHeight="false" outlineLevel="0" collapsed="false">
      <c r="A1165" s="0" t="n">
        <v>1000002005</v>
      </c>
      <c r="B1165" s="157" t="n">
        <v>6.66666666666667</v>
      </c>
    </row>
    <row r="1166" customFormat="false" ht="15" hidden="false" customHeight="false" outlineLevel="0" collapsed="false">
      <c r="A1166" s="0" t="n">
        <v>1000002049</v>
      </c>
      <c r="B1166" s="157" t="n">
        <v>12.5</v>
      </c>
    </row>
    <row r="1167" customFormat="false" ht="15" hidden="false" customHeight="false" outlineLevel="0" collapsed="false">
      <c r="A1167" s="0" t="n">
        <v>1000002059</v>
      </c>
      <c r="B1167" s="157" t="n">
        <v>16.6666666666667</v>
      </c>
    </row>
    <row r="1168" customFormat="false" ht="15" hidden="false" customHeight="false" outlineLevel="0" collapsed="false">
      <c r="A1168" s="0" t="n">
        <v>1000002553</v>
      </c>
      <c r="B1168" s="157" t="n">
        <v>47.25</v>
      </c>
    </row>
    <row r="1169" customFormat="false" ht="15" hidden="false" customHeight="false" outlineLevel="0" collapsed="false">
      <c r="A1169" s="0" t="n">
        <v>1000002789</v>
      </c>
      <c r="B1169" s="157" t="n">
        <v>30.8333333333333</v>
      </c>
    </row>
    <row r="1170" customFormat="false" ht="15" hidden="false" customHeight="false" outlineLevel="0" collapsed="false">
      <c r="A1170" s="0" t="n">
        <v>1000003280</v>
      </c>
      <c r="B1170" s="157" t="n">
        <v>129.166666666667</v>
      </c>
    </row>
    <row r="1171" customFormat="false" ht="15" hidden="false" customHeight="false" outlineLevel="0" collapsed="false">
      <c r="A1171" s="0" t="n">
        <v>1000001472</v>
      </c>
      <c r="B1171" s="157" t="n">
        <v>30</v>
      </c>
    </row>
    <row r="1172" customFormat="false" ht="15" hidden="false" customHeight="false" outlineLevel="0" collapsed="false">
      <c r="A1172" s="0" t="n">
        <v>1000001477</v>
      </c>
      <c r="B1172" s="157" t="n">
        <v>57</v>
      </c>
    </row>
    <row r="1173" customFormat="false" ht="15" hidden="false" customHeight="false" outlineLevel="0" collapsed="false">
      <c r="A1173" s="0" t="n">
        <v>1000001461</v>
      </c>
      <c r="B1173" s="157" t="n">
        <v>99.6666666666667</v>
      </c>
    </row>
    <row r="1174" customFormat="false" ht="15" hidden="false" customHeight="false" outlineLevel="0" collapsed="false">
      <c r="A1174" s="0" t="n">
        <v>1000001463</v>
      </c>
      <c r="B1174" s="157" t="n">
        <v>146.333333333333</v>
      </c>
    </row>
    <row r="1175" customFormat="false" ht="15" hidden="false" customHeight="false" outlineLevel="0" collapsed="false">
      <c r="A1175" s="0" t="n">
        <v>1000001468</v>
      </c>
      <c r="B1175" s="157" t="n">
        <v>258.333333333333</v>
      </c>
    </row>
    <row r="1176" customFormat="false" ht="15" hidden="false" customHeight="false" outlineLevel="0" collapsed="false">
      <c r="A1176" s="0" t="n">
        <v>1000001462</v>
      </c>
      <c r="B1176" s="157" t="n">
        <v>61.6666666666667</v>
      </c>
    </row>
    <row r="1177" customFormat="false" ht="15" hidden="false" customHeight="false" outlineLevel="0" collapsed="false">
      <c r="A1177" s="0" t="n">
        <v>1000001469</v>
      </c>
      <c r="B1177" s="157" t="n">
        <v>119.083333333333</v>
      </c>
    </row>
    <row r="1178" customFormat="false" ht="15" hidden="false" customHeight="false" outlineLevel="0" collapsed="false">
      <c r="A1178" s="0" t="n">
        <v>1000001459</v>
      </c>
      <c r="B1178" s="157" t="n">
        <v>10.4166666666667</v>
      </c>
    </row>
    <row r="1179" customFormat="false" ht="15" hidden="false" customHeight="false" outlineLevel="0" collapsed="false">
      <c r="A1179" s="0" t="n">
        <v>1000001195</v>
      </c>
      <c r="B1179" s="157" t="n">
        <v>169.333333333333</v>
      </c>
    </row>
    <row r="1180" customFormat="false" ht="15" hidden="false" customHeight="false" outlineLevel="0" collapsed="false">
      <c r="A1180" s="0" t="n">
        <v>1000001465</v>
      </c>
      <c r="B1180" s="157" t="n">
        <v>232.5</v>
      </c>
    </row>
    <row r="1181" customFormat="false" ht="15" hidden="false" customHeight="false" outlineLevel="0" collapsed="false">
      <c r="A1181" s="0" t="n">
        <v>1000002010</v>
      </c>
      <c r="B1181" s="157" t="n">
        <v>40.6583333333333</v>
      </c>
    </row>
    <row r="1182" customFormat="false" ht="15" hidden="false" customHeight="false" outlineLevel="0" collapsed="false">
      <c r="A1182" s="0" t="n">
        <v>1000002510</v>
      </c>
      <c r="B1182" s="157" t="n">
        <v>97</v>
      </c>
    </row>
    <row r="1183" customFormat="false" ht="15" hidden="false" customHeight="false" outlineLevel="0" collapsed="false">
      <c r="A1183" s="0" t="n">
        <v>1000002773</v>
      </c>
      <c r="B1183" s="157" t="n">
        <v>218.3</v>
      </c>
    </row>
    <row r="1184" customFormat="false" ht="15" hidden="false" customHeight="false" outlineLevel="0" collapsed="false">
      <c r="A1184" s="0" t="n">
        <v>1000002866</v>
      </c>
      <c r="B1184" s="157" t="n">
        <v>111.666666666667</v>
      </c>
    </row>
    <row r="1185" customFormat="false" ht="15" hidden="false" customHeight="false" outlineLevel="0" collapsed="false">
      <c r="A1185" s="0" t="n">
        <v>1000003392</v>
      </c>
      <c r="B1185" s="157" t="n">
        <v>74.3333333333333</v>
      </c>
    </row>
    <row r="1186" customFormat="false" ht="15" hidden="false" customHeight="false" outlineLevel="0" collapsed="false">
      <c r="A1186" s="0" t="n">
        <v>1000003462</v>
      </c>
      <c r="B1186" s="157" t="n">
        <v>4.16666666666667</v>
      </c>
    </row>
    <row r="1187" customFormat="false" ht="15" hidden="false" customHeight="false" outlineLevel="0" collapsed="false">
      <c r="A1187" s="0" t="n">
        <v>1000003606</v>
      </c>
      <c r="B1187" s="157" t="n">
        <v>42.5</v>
      </c>
    </row>
    <row r="1188" customFormat="false" ht="15" hidden="false" customHeight="false" outlineLevel="0" collapsed="false">
      <c r="A1188" s="0" t="n">
        <v>1000003921</v>
      </c>
      <c r="B1188" s="157" t="n">
        <v>618.083333333333</v>
      </c>
    </row>
    <row r="1189" customFormat="false" ht="15" hidden="false" customHeight="false" outlineLevel="0" collapsed="false">
      <c r="A1189" s="0" t="n">
        <v>1000001712</v>
      </c>
      <c r="B1189" s="157" t="n">
        <v>352.891666666667</v>
      </c>
    </row>
    <row r="1190" customFormat="false" ht="15" hidden="false" customHeight="false" outlineLevel="0" collapsed="false">
      <c r="A1190" s="0" t="n">
        <v>1000001734</v>
      </c>
      <c r="B1190" s="157" t="n">
        <v>697.341666666667</v>
      </c>
    </row>
    <row r="1191" customFormat="false" ht="15" hidden="false" customHeight="false" outlineLevel="0" collapsed="false">
      <c r="A1191" s="0" t="n">
        <v>1000001735</v>
      </c>
      <c r="B1191" s="157" t="n">
        <v>404.825</v>
      </c>
    </row>
    <row r="1192" customFormat="false" ht="15" hidden="false" customHeight="false" outlineLevel="0" collapsed="false">
      <c r="A1192" s="0" t="n">
        <v>1000001736</v>
      </c>
      <c r="B1192" s="157" t="n">
        <v>44.1666666666667</v>
      </c>
    </row>
    <row r="1193" customFormat="false" ht="15" hidden="false" customHeight="false" outlineLevel="0" collapsed="false">
      <c r="A1193" s="0" t="n">
        <v>1000001718</v>
      </c>
      <c r="B1193" s="157" t="n">
        <v>11</v>
      </c>
    </row>
    <row r="1194" customFormat="false" ht="15" hidden="false" customHeight="false" outlineLevel="0" collapsed="false">
      <c r="A1194" s="0" t="n">
        <v>1000001724</v>
      </c>
      <c r="B1194" s="157" t="n">
        <v>12.875</v>
      </c>
    </row>
    <row r="1195" customFormat="false" ht="15" hidden="false" customHeight="false" outlineLevel="0" collapsed="false">
      <c r="A1195" s="0" t="n">
        <v>1000001721</v>
      </c>
      <c r="B1195" s="157" t="n">
        <v>50.75</v>
      </c>
    </row>
    <row r="1196" customFormat="false" ht="15" hidden="false" customHeight="false" outlineLevel="0" collapsed="false">
      <c r="A1196" s="0" t="n">
        <v>1000001727</v>
      </c>
      <c r="B1196" s="157" t="n">
        <v>8.33333333333333</v>
      </c>
    </row>
    <row r="1197" customFormat="false" ht="15" hidden="false" customHeight="false" outlineLevel="0" collapsed="false">
      <c r="A1197" s="0" t="n">
        <v>1000001716</v>
      </c>
      <c r="B1197" s="157" t="n">
        <v>393.541666666667</v>
      </c>
    </row>
    <row r="1198" customFormat="false" ht="15" hidden="false" customHeight="false" outlineLevel="0" collapsed="false">
      <c r="A1198" s="0" t="n">
        <v>1000001722</v>
      </c>
      <c r="B1198" s="157" t="n">
        <v>306</v>
      </c>
    </row>
    <row r="1199" customFormat="false" ht="15" hidden="false" customHeight="false" outlineLevel="0" collapsed="false">
      <c r="A1199" s="0" t="n">
        <v>1000001719</v>
      </c>
      <c r="B1199" s="157" t="n">
        <v>158.083333333333</v>
      </c>
    </row>
    <row r="1200" customFormat="false" ht="15" hidden="false" customHeight="false" outlineLevel="0" collapsed="false">
      <c r="A1200" s="0" t="n">
        <v>1000001732</v>
      </c>
      <c r="B1200" s="157" t="n">
        <v>10.5833333333333</v>
      </c>
    </row>
    <row r="1201" customFormat="false" ht="15" hidden="false" customHeight="false" outlineLevel="0" collapsed="false">
      <c r="A1201" s="0" t="n">
        <v>1000002536</v>
      </c>
      <c r="B1201" s="157" t="n">
        <v>48.3333333333333</v>
      </c>
    </row>
    <row r="1202" customFormat="false" ht="15" hidden="false" customHeight="false" outlineLevel="0" collapsed="false">
      <c r="A1202" s="0" t="n">
        <v>1000003040</v>
      </c>
      <c r="B1202" s="157" t="n">
        <v>171</v>
      </c>
    </row>
    <row r="1203" customFormat="false" ht="15" hidden="false" customHeight="false" outlineLevel="0" collapsed="false">
      <c r="A1203" s="0" t="n">
        <v>1000003080</v>
      </c>
      <c r="B1203" s="157" t="n">
        <v>1.16666666666667</v>
      </c>
    </row>
    <row r="1204" customFormat="false" ht="15" hidden="false" customHeight="false" outlineLevel="0" collapsed="false">
      <c r="A1204" s="0" t="n">
        <v>1000003556</v>
      </c>
      <c r="B1204" s="157" t="n">
        <v>342.283333333333</v>
      </c>
    </row>
    <row r="1205" customFormat="false" ht="15" hidden="false" customHeight="false" outlineLevel="0" collapsed="false">
      <c r="A1205" s="0" t="n">
        <v>1000004108</v>
      </c>
      <c r="B1205" s="157" t="n">
        <v>118.083333333333</v>
      </c>
    </row>
    <row r="1206" customFormat="false" ht="15" hidden="false" customHeight="false" outlineLevel="0" collapsed="false">
      <c r="A1206" s="0" t="n">
        <v>1000004110</v>
      </c>
      <c r="B1206" s="157" t="n">
        <v>57</v>
      </c>
    </row>
    <row r="1207" customFormat="false" ht="15" hidden="false" customHeight="false" outlineLevel="0" collapsed="false">
      <c r="A1207" s="0" t="n">
        <v>1000004111</v>
      </c>
      <c r="B1207" s="157" t="n">
        <v>3.33333333333333</v>
      </c>
    </row>
    <row r="1208" customFormat="false" ht="15" hidden="false" customHeight="false" outlineLevel="0" collapsed="false">
      <c r="A1208" s="0" t="n">
        <v>1000004109</v>
      </c>
      <c r="B1208" s="157" t="n">
        <v>19.5</v>
      </c>
    </row>
    <row r="1209" customFormat="false" ht="15" hidden="false" customHeight="false" outlineLevel="0" collapsed="false">
      <c r="A1209" s="0" t="n">
        <v>1000004112</v>
      </c>
      <c r="B1209" s="157" t="n">
        <v>70.8333333333333</v>
      </c>
    </row>
    <row r="1210" customFormat="false" ht="15" hidden="false" customHeight="false" outlineLevel="0" collapsed="false">
      <c r="A1210" s="0" t="n">
        <v>1000002901</v>
      </c>
      <c r="B1210" s="157" t="n">
        <v>161</v>
      </c>
    </row>
    <row r="1211" customFormat="false" ht="15" hidden="false" customHeight="false" outlineLevel="0" collapsed="false">
      <c r="A1211" s="0" t="n">
        <v>1000004113</v>
      </c>
      <c r="B1211" s="157" t="n">
        <v>91.7083333333333</v>
      </c>
    </row>
    <row r="1212" customFormat="false" ht="15" hidden="false" customHeight="false" outlineLevel="0" collapsed="false">
      <c r="A1212" s="0" t="n">
        <v>1000004114</v>
      </c>
      <c r="B1212" s="157" t="n">
        <v>16.25</v>
      </c>
    </row>
    <row r="1213" customFormat="false" ht="15" hidden="false" customHeight="false" outlineLevel="0" collapsed="false">
      <c r="A1213" s="0" t="n">
        <v>1000004115</v>
      </c>
      <c r="B1213" s="157" t="n">
        <v>141.666666666667</v>
      </c>
    </row>
    <row r="1214" customFormat="false" ht="15" hidden="false" customHeight="false" outlineLevel="0" collapsed="false">
      <c r="A1214" s="0" t="n">
        <v>1000004116</v>
      </c>
      <c r="B1214" s="157" t="n">
        <v>39.0833333333333</v>
      </c>
    </row>
    <row r="1215" customFormat="false" ht="15" hidden="false" customHeight="false" outlineLevel="0" collapsed="false">
      <c r="A1215" s="0" t="n">
        <v>1000004117</v>
      </c>
      <c r="B1215" s="157" t="n">
        <v>10</v>
      </c>
    </row>
    <row r="1216" customFormat="false" ht="15" hidden="false" customHeight="false" outlineLevel="0" collapsed="false">
      <c r="A1216" s="0" t="n">
        <v>1000004118</v>
      </c>
      <c r="B1216" s="157" t="n">
        <v>255.333333333333</v>
      </c>
    </row>
    <row r="1217" customFormat="false" ht="15" hidden="false" customHeight="false" outlineLevel="0" collapsed="false">
      <c r="A1217" s="0" t="n">
        <v>1000004119</v>
      </c>
      <c r="B1217" s="157" t="n">
        <v>94.5</v>
      </c>
    </row>
    <row r="1218" customFormat="false" ht="15" hidden="false" customHeight="false" outlineLevel="0" collapsed="false">
      <c r="A1218" s="0" t="n">
        <v>1000004120</v>
      </c>
      <c r="B1218" s="157" t="n">
        <v>99.1666666666667</v>
      </c>
    </row>
    <row r="1219" customFormat="false" ht="15" hidden="false" customHeight="false" outlineLevel="0" collapsed="false">
      <c r="A1219" s="0" t="n">
        <v>1000004121</v>
      </c>
      <c r="B1219" s="157" t="n">
        <v>360.975</v>
      </c>
    </row>
    <row r="1220" customFormat="false" ht="15" hidden="false" customHeight="false" outlineLevel="0" collapsed="false">
      <c r="A1220" s="0" t="n">
        <v>1000004122</v>
      </c>
      <c r="B1220" s="157" t="n">
        <v>26.1666666666667</v>
      </c>
    </row>
    <row r="1221" customFormat="false" ht="15" hidden="false" customHeight="false" outlineLevel="0" collapsed="false">
      <c r="A1221" s="0" t="n">
        <v>1000004123</v>
      </c>
      <c r="B1221" s="157" t="n">
        <v>234.166666666667</v>
      </c>
    </row>
    <row r="1222" customFormat="false" ht="15" hidden="false" customHeight="false" outlineLevel="0" collapsed="false">
      <c r="A1222" s="0" t="n">
        <v>1000004126</v>
      </c>
      <c r="B1222" s="157" t="n">
        <v>22.5</v>
      </c>
    </row>
    <row r="1223" customFormat="false" ht="15" hidden="false" customHeight="false" outlineLevel="0" collapsed="false">
      <c r="A1223" s="0" t="n">
        <v>1000004134</v>
      </c>
      <c r="B1223" s="157" t="n">
        <v>5.5</v>
      </c>
    </row>
    <row r="1224" customFormat="false" ht="15" hidden="false" customHeight="false" outlineLevel="0" collapsed="false">
      <c r="A1224" s="0" t="n">
        <v>1000004133</v>
      </c>
      <c r="B1224" s="157" t="n">
        <v>23.3333333333333</v>
      </c>
    </row>
    <row r="1225" customFormat="false" ht="15" hidden="false" customHeight="false" outlineLevel="0" collapsed="false">
      <c r="A1225" s="0" t="n">
        <v>1000004132</v>
      </c>
      <c r="B1225" s="157" t="n">
        <v>116.666666666667</v>
      </c>
    </row>
    <row r="1226" customFormat="false" ht="15" hidden="false" customHeight="false" outlineLevel="0" collapsed="false">
      <c r="A1226" s="0" t="n">
        <v>1000004136</v>
      </c>
      <c r="B1226" s="157" t="n">
        <v>30.9166666666667</v>
      </c>
    </row>
    <row r="1227" customFormat="false" ht="15" hidden="false" customHeight="false" outlineLevel="0" collapsed="false">
      <c r="A1227" s="0" t="n">
        <v>1000004137</v>
      </c>
      <c r="B1227" s="157" t="n">
        <v>451.225</v>
      </c>
    </row>
    <row r="1228" customFormat="false" ht="15" hidden="false" customHeight="false" outlineLevel="0" collapsed="false">
      <c r="A1228" s="0" t="n">
        <v>1000004139</v>
      </c>
      <c r="B1228" s="157" t="n">
        <v>13.3333333333333</v>
      </c>
    </row>
    <row r="1229" customFormat="false" ht="15" hidden="false" customHeight="false" outlineLevel="0" collapsed="false">
      <c r="A1229" s="0" t="n">
        <v>1000004141</v>
      </c>
      <c r="B1229" s="157" t="n">
        <v>377.416666666667</v>
      </c>
    </row>
    <row r="1230" customFormat="false" ht="15" hidden="false" customHeight="false" outlineLevel="0" collapsed="false">
      <c r="A1230" s="0" t="n">
        <v>1000004146</v>
      </c>
      <c r="B1230" s="157" t="n">
        <v>5.83333333333333</v>
      </c>
    </row>
    <row r="1231" customFormat="false" ht="15" hidden="false" customHeight="false" outlineLevel="0" collapsed="false">
      <c r="A1231" s="0" t="n">
        <v>1000004147</v>
      </c>
      <c r="B1231" s="157" t="n">
        <v>484.166666666667</v>
      </c>
    </row>
    <row r="1232" customFormat="false" ht="15" hidden="false" customHeight="false" outlineLevel="0" collapsed="false">
      <c r="A1232" s="0" t="n">
        <v>1000000306</v>
      </c>
      <c r="B1232" s="157" t="n">
        <v>1009.83333333333</v>
      </c>
    </row>
    <row r="1233" customFormat="false" ht="15" hidden="false" customHeight="false" outlineLevel="0" collapsed="false">
      <c r="A1233" s="0" t="n">
        <v>1000004149</v>
      </c>
      <c r="B1233" s="157" t="n">
        <v>3.16666666666667</v>
      </c>
    </row>
    <row r="1234" customFormat="false" ht="15" hidden="false" customHeight="false" outlineLevel="0" collapsed="false">
      <c r="A1234" s="0" t="n">
        <v>1000003303</v>
      </c>
      <c r="B1234" s="157" t="n">
        <v>30.75</v>
      </c>
    </row>
    <row r="1235" customFormat="false" ht="15" hidden="false" customHeight="false" outlineLevel="0" collapsed="false">
      <c r="A1235" s="0" t="n">
        <v>1000000435</v>
      </c>
      <c r="B1235" s="157" t="n">
        <v>13.1916666666667</v>
      </c>
    </row>
    <row r="1236" customFormat="false" ht="15" hidden="false" customHeight="false" outlineLevel="0" collapsed="false">
      <c r="A1236" s="0" t="n">
        <v>1000004151</v>
      </c>
      <c r="B1236" s="157" t="n">
        <v>136.333333333333</v>
      </c>
    </row>
    <row r="1237" customFormat="false" ht="15" hidden="false" customHeight="false" outlineLevel="0" collapsed="false">
      <c r="A1237" s="0" t="n">
        <v>1000004152</v>
      </c>
      <c r="B1237" s="157" t="n">
        <v>62.5</v>
      </c>
    </row>
    <row r="1238" customFormat="false" ht="15" hidden="false" customHeight="false" outlineLevel="0" collapsed="false">
      <c r="A1238" s="0" t="n">
        <v>1000004157</v>
      </c>
      <c r="B1238" s="157" t="n">
        <v>123.333333333333</v>
      </c>
    </row>
    <row r="1239" customFormat="false" ht="15" hidden="false" customHeight="false" outlineLevel="0" collapsed="false">
      <c r="A1239" s="0" t="n">
        <v>1000004155</v>
      </c>
      <c r="B1239" s="157" t="n">
        <v>100.833333333333</v>
      </c>
    </row>
    <row r="1240" customFormat="false" ht="15" hidden="false" customHeight="false" outlineLevel="0" collapsed="false">
      <c r="A1240" s="0" t="n">
        <v>1000004156</v>
      </c>
      <c r="B1240" s="157" t="n">
        <v>5</v>
      </c>
    </row>
    <row r="1241" customFormat="false" ht="15" hidden="false" customHeight="false" outlineLevel="0" collapsed="false">
      <c r="A1241" s="0" t="n">
        <v>1000004161</v>
      </c>
      <c r="B1241" s="157" t="n">
        <v>132.5</v>
      </c>
    </row>
    <row r="1242" customFormat="false" ht="15" hidden="false" customHeight="false" outlineLevel="0" collapsed="false">
      <c r="A1242" s="0" t="n">
        <v>1000004153</v>
      </c>
      <c r="B1242" s="157" t="n">
        <v>133.333333333333</v>
      </c>
    </row>
    <row r="1243" customFormat="false" ht="15" hidden="false" customHeight="false" outlineLevel="0" collapsed="false">
      <c r="A1243" s="0" t="n">
        <v>1000004165</v>
      </c>
      <c r="B1243" s="157" t="n">
        <v>665.375</v>
      </c>
    </row>
    <row r="1244" customFormat="false" ht="15" hidden="false" customHeight="false" outlineLevel="0" collapsed="false">
      <c r="A1244" s="0" t="n">
        <v>1000004164</v>
      </c>
      <c r="B1244" s="157" t="n">
        <v>13</v>
      </c>
    </row>
    <row r="1245" customFormat="false" ht="15" hidden="false" customHeight="false" outlineLevel="0" collapsed="false">
      <c r="A1245" s="0" t="n">
        <v>1000004158</v>
      </c>
      <c r="B1245" s="157" t="n">
        <v>35.8333333333333</v>
      </c>
    </row>
    <row r="1246" customFormat="false" ht="15" hidden="false" customHeight="false" outlineLevel="0" collapsed="false">
      <c r="A1246" s="0" t="n">
        <v>1000004163</v>
      </c>
      <c r="B1246" s="157" t="n">
        <v>166.15</v>
      </c>
    </row>
    <row r="1247" customFormat="false" ht="15" hidden="false" customHeight="false" outlineLevel="0" collapsed="false">
      <c r="A1247" s="0" t="n">
        <v>1000004168</v>
      </c>
      <c r="B1247" s="157" t="n">
        <v>25.3333333333333</v>
      </c>
    </row>
    <row r="1248" customFormat="false" ht="15" hidden="false" customHeight="false" outlineLevel="0" collapsed="false">
      <c r="A1248" s="0" t="n">
        <v>1000001683</v>
      </c>
      <c r="B1248" s="157" t="n">
        <v>5</v>
      </c>
    </row>
    <row r="1249" customFormat="false" ht="15" hidden="false" customHeight="false" outlineLevel="0" collapsed="false">
      <c r="A1249" s="0" t="n">
        <v>1000004167</v>
      </c>
      <c r="B1249" s="157" t="n">
        <v>175</v>
      </c>
    </row>
    <row r="1250" customFormat="false" ht="15" hidden="false" customHeight="false" outlineLevel="0" collapsed="false">
      <c r="A1250" s="0" t="n">
        <v>1000004169</v>
      </c>
      <c r="B1250" s="157" t="n">
        <v>32</v>
      </c>
    </row>
    <row r="1251" customFormat="false" ht="15" hidden="false" customHeight="false" outlineLevel="0" collapsed="false">
      <c r="A1251" s="0" t="n">
        <v>1000000378</v>
      </c>
      <c r="B1251" s="157" t="n">
        <v>40.625</v>
      </c>
    </row>
    <row r="1252" customFormat="false" ht="15" hidden="false" customHeight="false" outlineLevel="0" collapsed="false">
      <c r="A1252" s="0" t="n">
        <v>1000001366</v>
      </c>
      <c r="B1252" s="157" t="n">
        <v>477.4</v>
      </c>
    </row>
    <row r="1253" customFormat="false" ht="15" hidden="false" customHeight="false" outlineLevel="0" collapsed="false">
      <c r="A1253" s="0" t="n">
        <v>1000004159</v>
      </c>
      <c r="B1253" s="157" t="n">
        <v>44.5</v>
      </c>
    </row>
    <row r="1254" customFormat="false" ht="15" hidden="false" customHeight="false" outlineLevel="0" collapsed="false">
      <c r="A1254" s="0" t="n">
        <v>1000004170</v>
      </c>
      <c r="B1254" s="157" t="n">
        <v>39.1666666666667</v>
      </c>
    </row>
    <row r="1255" customFormat="false" ht="15" hidden="false" customHeight="false" outlineLevel="0" collapsed="false">
      <c r="A1255" s="0" t="n">
        <v>1000003041</v>
      </c>
      <c r="B1255" s="157" t="n">
        <v>110</v>
      </c>
    </row>
    <row r="1256" customFormat="false" ht="15" hidden="false" customHeight="false" outlineLevel="0" collapsed="false">
      <c r="A1256" s="0" t="n">
        <v>1000004172</v>
      </c>
      <c r="B1256" s="157" t="n">
        <v>67.5</v>
      </c>
    </row>
    <row r="1257" customFormat="false" ht="15" hidden="false" customHeight="false" outlineLevel="0" collapsed="false">
      <c r="A1257" s="0" t="n">
        <v>1000004183</v>
      </c>
      <c r="B1257" s="157" t="n">
        <v>62</v>
      </c>
    </row>
    <row r="1258" customFormat="false" ht="15" hidden="false" customHeight="false" outlineLevel="0" collapsed="false">
      <c r="A1258" s="0" t="n">
        <v>1000004171</v>
      </c>
      <c r="B1258" s="157" t="n">
        <v>30</v>
      </c>
    </row>
    <row r="1259" customFormat="false" ht="15" hidden="false" customHeight="false" outlineLevel="0" collapsed="false">
      <c r="A1259" s="0" t="n">
        <v>1000004182</v>
      </c>
      <c r="B1259" s="157" t="n">
        <v>58.3333333333333</v>
      </c>
    </row>
    <row r="1260" customFormat="false" ht="15" hidden="false" customHeight="false" outlineLevel="0" collapsed="false">
      <c r="A1260" s="0" t="n">
        <v>1000000568</v>
      </c>
      <c r="B1260" s="157" t="n">
        <v>123</v>
      </c>
    </row>
    <row r="1261" customFormat="false" ht="15" hidden="false" customHeight="false" outlineLevel="0" collapsed="false">
      <c r="A1261" s="0" t="n">
        <v>1000004184</v>
      </c>
      <c r="B1261" s="157" t="n">
        <v>63.1666666666667</v>
      </c>
    </row>
    <row r="1262" customFormat="false" ht="15" hidden="false" customHeight="false" outlineLevel="0" collapsed="false">
      <c r="A1262" s="0" t="n">
        <v>1000004177</v>
      </c>
      <c r="B1262" s="157" t="n">
        <v>63.6666666666667</v>
      </c>
    </row>
    <row r="1263" customFormat="false" ht="15" hidden="false" customHeight="false" outlineLevel="0" collapsed="false">
      <c r="A1263" s="0" t="n">
        <v>1000004174</v>
      </c>
      <c r="B1263" s="157" t="n">
        <v>142.333333333333</v>
      </c>
    </row>
    <row r="1264" customFormat="false" ht="15" hidden="false" customHeight="false" outlineLevel="0" collapsed="false">
      <c r="A1264" s="0" t="n">
        <v>1000004175</v>
      </c>
      <c r="B1264" s="157" t="n">
        <v>45.0833333333333</v>
      </c>
    </row>
    <row r="1265" customFormat="false" ht="15" hidden="false" customHeight="false" outlineLevel="0" collapsed="false">
      <c r="A1265" s="0" t="n">
        <v>1000004166</v>
      </c>
      <c r="B1265" s="157" t="n">
        <v>20</v>
      </c>
    </row>
    <row r="1266" customFormat="false" ht="15" hidden="false" customHeight="false" outlineLevel="0" collapsed="false">
      <c r="A1266" s="0" t="n">
        <v>1000001168</v>
      </c>
      <c r="B1266" s="157" t="n">
        <v>5.83333333333333</v>
      </c>
    </row>
    <row r="1267" customFormat="false" ht="15" hidden="false" customHeight="false" outlineLevel="0" collapsed="false">
      <c r="A1267" s="0" t="n">
        <v>1000004179</v>
      </c>
      <c r="B1267" s="157" t="n">
        <v>80</v>
      </c>
    </row>
    <row r="1268" customFormat="false" ht="15" hidden="false" customHeight="false" outlineLevel="0" collapsed="false">
      <c r="A1268" s="0" t="n">
        <v>1000004181</v>
      </c>
      <c r="B1268" s="157" t="n">
        <v>126.325</v>
      </c>
    </row>
    <row r="1269" customFormat="false" ht="15" hidden="false" customHeight="false" outlineLevel="0" collapsed="false">
      <c r="A1269" s="0" t="n">
        <v>1000004187</v>
      </c>
      <c r="B1269" s="157" t="n">
        <v>232.833333333333</v>
      </c>
    </row>
    <row r="1270" customFormat="false" ht="15" hidden="false" customHeight="false" outlineLevel="0" collapsed="false">
      <c r="A1270" s="0" t="n">
        <v>1000004185</v>
      </c>
      <c r="B1270" s="157" t="n">
        <v>70.8333333333333</v>
      </c>
    </row>
    <row r="1271" customFormat="false" ht="15" hidden="false" customHeight="false" outlineLevel="0" collapsed="false">
      <c r="A1271" s="0" t="n">
        <v>1000001184</v>
      </c>
      <c r="B1271" s="157" t="n">
        <v>20.7916666666667</v>
      </c>
    </row>
    <row r="1272" customFormat="false" ht="15" hidden="false" customHeight="false" outlineLevel="0" collapsed="false">
      <c r="A1272" s="0" t="n">
        <v>1000001660</v>
      </c>
      <c r="B1272" s="157" t="n">
        <v>15</v>
      </c>
    </row>
    <row r="1273" customFormat="false" ht="15" hidden="false" customHeight="false" outlineLevel="0" collapsed="false">
      <c r="A1273" s="0" t="n">
        <v>1000002780</v>
      </c>
      <c r="B1273" s="157" t="n">
        <v>9.91666666666667</v>
      </c>
    </row>
    <row r="1274" customFormat="false" ht="15" hidden="false" customHeight="false" outlineLevel="0" collapsed="false">
      <c r="A1274" s="0" t="n">
        <v>1000002525</v>
      </c>
      <c r="B1274" s="157" t="n">
        <v>4.58333333333333</v>
      </c>
    </row>
    <row r="1275" customFormat="false" ht="15" hidden="false" customHeight="false" outlineLevel="0" collapsed="false">
      <c r="A1275" s="0" t="n">
        <v>1000004192</v>
      </c>
      <c r="B1275" s="157" t="n">
        <v>152.166666666667</v>
      </c>
    </row>
    <row r="1276" customFormat="false" ht="15" hidden="false" customHeight="false" outlineLevel="0" collapsed="false">
      <c r="A1276" s="0" t="n">
        <v>1000004196</v>
      </c>
      <c r="B1276" s="157" t="n">
        <v>2328.58333333333</v>
      </c>
    </row>
    <row r="1277" customFormat="false" ht="15" hidden="false" customHeight="false" outlineLevel="0" collapsed="false">
      <c r="A1277" s="0" t="n">
        <v>1000004203</v>
      </c>
      <c r="B1277" s="157" t="n">
        <v>10</v>
      </c>
    </row>
    <row r="1278" customFormat="false" ht="15" hidden="false" customHeight="false" outlineLevel="0" collapsed="false">
      <c r="A1278" s="0" t="n">
        <v>1000004197</v>
      </c>
      <c r="B1278" s="157" t="n">
        <v>351.8</v>
      </c>
    </row>
    <row r="1279" customFormat="false" ht="15" hidden="false" customHeight="false" outlineLevel="0" collapsed="false">
      <c r="A1279" s="0" t="n">
        <v>1000004202</v>
      </c>
      <c r="B1279" s="157" t="n">
        <v>12.5</v>
      </c>
    </row>
    <row r="1280" customFormat="false" ht="15" hidden="false" customHeight="false" outlineLevel="0" collapsed="false">
      <c r="A1280" s="0" t="n">
        <v>1000001726</v>
      </c>
      <c r="B1280" s="157" t="n">
        <v>8.83333333333333</v>
      </c>
    </row>
    <row r="1281" customFormat="false" ht="15" hidden="false" customHeight="false" outlineLevel="0" collapsed="false">
      <c r="A1281" s="0" t="n">
        <v>1000000307</v>
      </c>
      <c r="B1281" s="157" t="n">
        <v>105.333333333333</v>
      </c>
    </row>
    <row r="1282" customFormat="false" ht="15" hidden="false" customHeight="false" outlineLevel="0" collapsed="false">
      <c r="A1282" s="0" t="n">
        <v>1000004193</v>
      </c>
      <c r="B1282" s="157" t="n">
        <v>37.1666666666667</v>
      </c>
    </row>
    <row r="1283" customFormat="false" ht="15" hidden="false" customHeight="false" outlineLevel="0" collapsed="false">
      <c r="A1283" s="0" t="n">
        <v>1000001359</v>
      </c>
      <c r="B1283" s="157" t="n">
        <v>63.1666666666667</v>
      </c>
    </row>
    <row r="1284" customFormat="false" ht="15" hidden="false" customHeight="false" outlineLevel="0" collapsed="false">
      <c r="A1284" s="0" t="n">
        <v>1000004212</v>
      </c>
      <c r="B1284" s="157" t="n">
        <v>172.5</v>
      </c>
    </row>
    <row r="1285" customFormat="false" ht="15" hidden="false" customHeight="false" outlineLevel="0" collapsed="false">
      <c r="A1285" s="0" t="n">
        <v>1000004204</v>
      </c>
      <c r="B1285" s="157" t="n">
        <v>28.725</v>
      </c>
    </row>
    <row r="1286" customFormat="false" ht="15" hidden="false" customHeight="false" outlineLevel="0" collapsed="false">
      <c r="A1286" s="0" t="n">
        <v>1000004215</v>
      </c>
      <c r="B1286" s="157" t="n">
        <v>190</v>
      </c>
    </row>
    <row r="1287" customFormat="false" ht="15" hidden="false" customHeight="false" outlineLevel="0" collapsed="false">
      <c r="A1287" s="0" t="n">
        <v>1000000566</v>
      </c>
      <c r="B1287" s="157" t="n">
        <v>53.3333333333333</v>
      </c>
    </row>
    <row r="1288" customFormat="false" ht="15" hidden="false" customHeight="false" outlineLevel="0" collapsed="false">
      <c r="A1288" s="0" t="n">
        <v>1000004201</v>
      </c>
      <c r="B1288" s="157" t="n">
        <v>8.5</v>
      </c>
    </row>
    <row r="1289" customFormat="false" ht="15" hidden="false" customHeight="false" outlineLevel="0" collapsed="false">
      <c r="A1289" s="0" t="n">
        <v>1000004214</v>
      </c>
      <c r="B1289" s="157" t="n">
        <v>22.25</v>
      </c>
    </row>
    <row r="1290" customFormat="false" ht="15" hidden="false" customHeight="false" outlineLevel="0" collapsed="false">
      <c r="A1290" s="0" t="n">
        <v>1000004216</v>
      </c>
      <c r="B1290" s="157" t="n">
        <v>157</v>
      </c>
    </row>
    <row r="1291" customFormat="false" ht="15" hidden="false" customHeight="false" outlineLevel="0" collapsed="false">
      <c r="A1291" s="0" t="n">
        <v>1000004222</v>
      </c>
      <c r="B1291" s="157" t="n">
        <v>109.308333333333</v>
      </c>
    </row>
    <row r="1292" customFormat="false" ht="15" hidden="false" customHeight="false" outlineLevel="0" collapsed="false">
      <c r="A1292" s="0" t="n">
        <v>1000004223</v>
      </c>
      <c r="B1292" s="157" t="n">
        <v>137.666666666667</v>
      </c>
    </row>
    <row r="1293" customFormat="false" ht="15" hidden="false" customHeight="false" outlineLevel="0" collapsed="false">
      <c r="A1293" s="0" t="n">
        <v>1000000580</v>
      </c>
      <c r="B1293" s="157" t="n">
        <v>192.833333333333</v>
      </c>
    </row>
    <row r="1294" customFormat="false" ht="15" hidden="false" customHeight="false" outlineLevel="0" collapsed="false">
      <c r="A1294" s="0" t="n">
        <v>1000004227</v>
      </c>
      <c r="B1294" s="157" t="n">
        <v>87.575</v>
      </c>
    </row>
    <row r="1295" customFormat="false" ht="15" hidden="false" customHeight="false" outlineLevel="0" collapsed="false">
      <c r="A1295" s="0" t="n">
        <v>1000004242</v>
      </c>
      <c r="B1295" s="157" t="n">
        <v>33</v>
      </c>
    </row>
    <row r="1296" customFormat="false" ht="15" hidden="false" customHeight="false" outlineLevel="0" collapsed="false">
      <c r="A1296" s="0" t="n">
        <v>1000004230</v>
      </c>
      <c r="B1296" s="157" t="n">
        <v>15.9166666666667</v>
      </c>
    </row>
    <row r="1297" customFormat="false" ht="15" hidden="false" customHeight="false" outlineLevel="0" collapsed="false">
      <c r="A1297" s="0" t="n">
        <v>1000004262</v>
      </c>
      <c r="B1297" s="157" t="n">
        <v>4.83333333333333</v>
      </c>
    </row>
    <row r="1298" customFormat="false" ht="15" hidden="false" customHeight="false" outlineLevel="0" collapsed="false">
      <c r="A1298" s="0" t="n">
        <v>1000004224</v>
      </c>
      <c r="B1298" s="157" t="n">
        <v>72.8333333333333</v>
      </c>
    </row>
    <row r="1299" customFormat="false" ht="15" hidden="false" customHeight="false" outlineLevel="0" collapsed="false">
      <c r="A1299" s="0" t="n">
        <v>1000004213</v>
      </c>
      <c r="B1299" s="157" t="n">
        <v>3.91666666666667</v>
      </c>
    </row>
    <row r="1300" customFormat="false" ht="15" hidden="false" customHeight="false" outlineLevel="0" collapsed="false">
      <c r="A1300" s="0" t="n">
        <v>1000004186</v>
      </c>
      <c r="B1300" s="157" t="n">
        <v>28.1666666666667</v>
      </c>
    </row>
    <row r="1301" customFormat="false" ht="15" hidden="false" customHeight="false" outlineLevel="0" collapsed="false">
      <c r="A1301" s="0" t="n">
        <v>1000000116</v>
      </c>
      <c r="B1301" s="157" t="n">
        <v>25</v>
      </c>
    </row>
    <row r="1302" customFormat="false" ht="15" hidden="false" customHeight="false" outlineLevel="0" collapsed="false">
      <c r="A1302" s="0" t="n">
        <v>1000003453</v>
      </c>
      <c r="B1302" s="157" t="n">
        <v>20</v>
      </c>
    </row>
    <row r="1303" customFormat="false" ht="15" hidden="false" customHeight="false" outlineLevel="0" collapsed="false">
      <c r="A1303" s="0" t="n">
        <v>1000003588</v>
      </c>
      <c r="B1303" s="157" t="n">
        <v>20.8333333333333</v>
      </c>
    </row>
    <row r="1304" customFormat="false" ht="15" hidden="false" customHeight="false" outlineLevel="0" collapsed="false">
      <c r="A1304" s="0" t="n">
        <v>1000004265</v>
      </c>
      <c r="B1304" s="157" t="n">
        <v>68.3666666666667</v>
      </c>
    </row>
    <row r="1305" customFormat="false" ht="15" hidden="false" customHeight="false" outlineLevel="0" collapsed="false">
      <c r="A1305" s="0" t="n">
        <v>1000004252</v>
      </c>
      <c r="B1305" s="157" t="n">
        <v>125</v>
      </c>
    </row>
    <row r="1306" customFormat="false" ht="15" hidden="false" customHeight="false" outlineLevel="0" collapsed="false">
      <c r="A1306" s="0" t="n">
        <v>1000004232</v>
      </c>
      <c r="B1306" s="157" t="n">
        <v>63.4166666666667</v>
      </c>
    </row>
    <row r="1307" customFormat="false" ht="15" hidden="false" customHeight="false" outlineLevel="0" collapsed="false">
      <c r="A1307" s="0" t="n">
        <v>1000004267</v>
      </c>
      <c r="B1307" s="157" t="n">
        <v>40</v>
      </c>
    </row>
    <row r="1308" customFormat="false" ht="15" hidden="false" customHeight="false" outlineLevel="0" collapsed="false">
      <c r="A1308" s="0" t="n">
        <v>1000002661</v>
      </c>
      <c r="B1308" s="157" t="n">
        <v>79.1666666666667</v>
      </c>
    </row>
    <row r="1309" customFormat="false" ht="15" hidden="false" customHeight="false" outlineLevel="0" collapsed="false">
      <c r="A1309" s="0" t="n">
        <v>1000004268</v>
      </c>
      <c r="B1309" s="157" t="n">
        <v>19.1666666666667</v>
      </c>
    </row>
    <row r="1310" customFormat="false" ht="15" hidden="false" customHeight="false" outlineLevel="0" collapsed="false">
      <c r="A1310" s="0" t="n">
        <v>1000004270</v>
      </c>
      <c r="B1310" s="157" t="n">
        <v>18.3333333333333</v>
      </c>
    </row>
    <row r="1311" customFormat="false" ht="15" hidden="false" customHeight="false" outlineLevel="0" collapsed="false">
      <c r="A1311" s="0" t="n">
        <v>1000000112</v>
      </c>
      <c r="B1311" s="157" t="n">
        <v>127</v>
      </c>
    </row>
    <row r="1312" customFormat="false" ht="15" hidden="false" customHeight="false" outlineLevel="0" collapsed="false">
      <c r="A1312" s="0" t="n">
        <v>1000004226</v>
      </c>
      <c r="B1312" s="157" t="n">
        <v>25</v>
      </c>
    </row>
    <row r="1313" customFormat="false" ht="15" hidden="false" customHeight="false" outlineLevel="0" collapsed="false">
      <c r="A1313" s="0" t="n">
        <v>1000000412</v>
      </c>
      <c r="B1313" s="157" t="n">
        <v>2.91666666666667</v>
      </c>
    </row>
    <row r="1314" customFormat="false" ht="15" hidden="false" customHeight="false" outlineLevel="0" collapsed="false">
      <c r="A1314" s="0" t="n">
        <v>1000004021</v>
      </c>
      <c r="B1314" s="157" t="n">
        <v>18.3333333333333</v>
      </c>
    </row>
    <row r="1315" customFormat="false" ht="15" hidden="false" customHeight="false" outlineLevel="0" collapsed="false">
      <c r="A1315" s="0" t="n">
        <v>1000002528</v>
      </c>
      <c r="B1315" s="157" t="n">
        <v>6.66666666666667</v>
      </c>
    </row>
    <row r="1316" customFormat="false" ht="15" hidden="false" customHeight="false" outlineLevel="0" collapsed="false">
      <c r="A1316" s="0" t="n">
        <v>1000004273</v>
      </c>
      <c r="B1316" s="157" t="n">
        <v>70.6666666666667</v>
      </c>
    </row>
    <row r="1317" customFormat="false" ht="15" hidden="false" customHeight="false" outlineLevel="0" collapsed="false">
      <c r="A1317" s="0" t="n">
        <v>1000004276</v>
      </c>
      <c r="B1317" s="157" t="n">
        <v>20.8333333333333</v>
      </c>
    </row>
    <row r="1318" customFormat="false" ht="15" hidden="false" customHeight="false" outlineLevel="0" collapsed="false">
      <c r="A1318" s="0" t="n">
        <v>1000004225</v>
      </c>
      <c r="B1318" s="157" t="n">
        <v>14.75</v>
      </c>
    </row>
    <row r="1319" customFormat="false" ht="15" hidden="false" customHeight="false" outlineLevel="0" collapsed="false">
      <c r="A1319" s="0" t="n">
        <v>1000004277</v>
      </c>
      <c r="B1319" s="157" t="n">
        <v>13.3333333333333</v>
      </c>
    </row>
    <row r="1320" customFormat="false" ht="15" hidden="false" customHeight="false" outlineLevel="0" collapsed="false">
      <c r="A1320" s="0" t="n">
        <v>1000001466</v>
      </c>
      <c r="B1320" s="157" t="n">
        <v>33.3333333333333</v>
      </c>
    </row>
    <row r="1321" customFormat="false" ht="15" hidden="false" customHeight="false" outlineLevel="0" collapsed="false">
      <c r="A1321" s="0" t="n">
        <v>1000001436</v>
      </c>
      <c r="B1321" s="157" t="n">
        <v>70.5</v>
      </c>
    </row>
    <row r="1322" customFormat="false" ht="15" hidden="false" customHeight="false" outlineLevel="0" collapsed="false">
      <c r="A1322" s="0" t="n">
        <v>1000004285</v>
      </c>
      <c r="B1322" s="157" t="n">
        <v>6.66666666666667</v>
      </c>
    </row>
    <row r="1323" customFormat="false" ht="15" hidden="false" customHeight="false" outlineLevel="0" collapsed="false">
      <c r="A1323" s="0" t="n">
        <v>1000004282</v>
      </c>
      <c r="B1323" s="157" t="n">
        <v>44.8333333333333</v>
      </c>
    </row>
    <row r="1324" customFormat="false" ht="15" hidden="false" customHeight="false" outlineLevel="0" collapsed="false">
      <c r="A1324" s="0" t="n">
        <v>1000004293</v>
      </c>
      <c r="B1324" s="157" t="n">
        <v>16.6666666666667</v>
      </c>
    </row>
    <row r="1325" customFormat="false" ht="15" hidden="false" customHeight="false" outlineLevel="0" collapsed="false">
      <c r="A1325" s="0" t="n">
        <v>1000004272</v>
      </c>
      <c r="B1325" s="157" t="n">
        <v>16.6666666666667</v>
      </c>
    </row>
    <row r="1326" customFormat="false" ht="15" hidden="false" customHeight="false" outlineLevel="0" collapsed="false">
      <c r="A1326" s="0" t="n">
        <v>1000000977</v>
      </c>
      <c r="B1326" s="157" t="n">
        <v>31.5</v>
      </c>
    </row>
    <row r="1327" customFormat="false" ht="15" hidden="false" customHeight="false" outlineLevel="0" collapsed="false">
      <c r="A1327" s="0" t="n">
        <v>1000004314</v>
      </c>
      <c r="B1327" s="157" t="n">
        <v>468.816666666667</v>
      </c>
    </row>
    <row r="1328" customFormat="false" ht="15" hidden="false" customHeight="false" outlineLevel="0" collapsed="false">
      <c r="A1328" s="0" t="n">
        <v>1000004275</v>
      </c>
      <c r="B1328" s="157" t="n">
        <v>1269.13333333333</v>
      </c>
    </row>
    <row r="1329" customFormat="false" ht="15" hidden="false" customHeight="false" outlineLevel="0" collapsed="false">
      <c r="A1329" s="0" t="n">
        <v>1000004302</v>
      </c>
      <c r="B1329" s="157" t="n">
        <v>61.5</v>
      </c>
    </row>
    <row r="1330" customFormat="false" ht="15" hidden="false" customHeight="false" outlineLevel="0" collapsed="false">
      <c r="A1330" s="0" t="n">
        <v>1000000386</v>
      </c>
      <c r="B1330" s="157" t="n">
        <v>69.8333333333333</v>
      </c>
    </row>
    <row r="1331" customFormat="false" ht="15" hidden="false" customHeight="false" outlineLevel="0" collapsed="false">
      <c r="A1331" s="0" t="n">
        <v>1000004316</v>
      </c>
      <c r="B1331" s="157" t="n">
        <v>183.416666666667</v>
      </c>
    </row>
    <row r="1332" customFormat="false" ht="15" hidden="false" customHeight="false" outlineLevel="0" collapsed="false">
      <c r="A1332" s="0" t="n">
        <v>1000003293</v>
      </c>
      <c r="B1332" s="157" t="n">
        <v>40.5</v>
      </c>
    </row>
    <row r="1333" customFormat="false" ht="15" hidden="false" customHeight="false" outlineLevel="0" collapsed="false">
      <c r="A1333" s="0" t="n">
        <v>1000004292</v>
      </c>
      <c r="B1333" s="157" t="n">
        <v>12.9166666666667</v>
      </c>
    </row>
    <row r="1334" customFormat="false" ht="15" hidden="false" customHeight="false" outlineLevel="0" collapsed="false">
      <c r="A1334" s="0" t="n">
        <v>1000004315</v>
      </c>
      <c r="B1334" s="157" t="n">
        <v>134.333333333333</v>
      </c>
    </row>
    <row r="1335" customFormat="false" ht="15" hidden="false" customHeight="false" outlineLevel="0" collapsed="false">
      <c r="A1335" s="0" t="n">
        <v>1000004317</v>
      </c>
      <c r="B1335" s="157" t="n">
        <v>1426.40833333333</v>
      </c>
    </row>
    <row r="1336" customFormat="false" ht="15" hidden="false" customHeight="false" outlineLevel="0" collapsed="false">
      <c r="A1336" s="0" t="n">
        <v>1000004313</v>
      </c>
      <c r="B1336" s="157" t="n">
        <v>42.3333333333333</v>
      </c>
    </row>
    <row r="1337" customFormat="false" ht="15" hidden="false" customHeight="false" outlineLevel="0" collapsed="false">
      <c r="A1337" s="0" t="n">
        <v>1000004324</v>
      </c>
      <c r="B1337" s="157" t="n">
        <v>253.083333333333</v>
      </c>
    </row>
    <row r="1338" customFormat="false" ht="15" hidden="false" customHeight="false" outlineLevel="0" collapsed="false">
      <c r="A1338" s="0" t="n">
        <v>1000004321</v>
      </c>
      <c r="B1338" s="157" t="n">
        <v>239.333333333333</v>
      </c>
    </row>
    <row r="1339" customFormat="false" ht="15" hidden="false" customHeight="false" outlineLevel="0" collapsed="false">
      <c r="A1339" s="0" t="n">
        <v>1000004331</v>
      </c>
      <c r="B1339" s="157" t="n">
        <v>17.4166666666667</v>
      </c>
    </row>
    <row r="1340" customFormat="false" ht="15" hidden="false" customHeight="false" outlineLevel="0" collapsed="false">
      <c r="A1340" s="0" t="n">
        <v>1000004323</v>
      </c>
      <c r="B1340" s="157" t="n">
        <v>26.8333333333333</v>
      </c>
    </row>
    <row r="1341" customFormat="false" ht="15" hidden="false" customHeight="false" outlineLevel="0" collapsed="false">
      <c r="A1341" s="0" t="n">
        <v>1000004328</v>
      </c>
      <c r="B1341" s="157" t="n">
        <v>269.525</v>
      </c>
    </row>
    <row r="1342" customFormat="false" ht="15" hidden="false" customHeight="false" outlineLevel="0" collapsed="false">
      <c r="A1342" s="0" t="n">
        <v>1000004144</v>
      </c>
      <c r="B1342" s="157" t="n">
        <v>26.6666666666667</v>
      </c>
    </row>
    <row r="1343" customFormat="false" ht="15" hidden="false" customHeight="false" outlineLevel="0" collapsed="false">
      <c r="A1343" s="0" t="n">
        <v>1000004318</v>
      </c>
      <c r="B1343" s="157" t="n">
        <v>90.4</v>
      </c>
    </row>
    <row r="1344" customFormat="false" ht="15" hidden="false" customHeight="false" outlineLevel="0" collapsed="false">
      <c r="A1344" s="0" t="n">
        <v>1000004334</v>
      </c>
      <c r="B1344" s="157" t="n">
        <v>977.583333333333</v>
      </c>
    </row>
    <row r="1345" customFormat="false" ht="15" hidden="false" customHeight="false" outlineLevel="0" collapsed="false">
      <c r="A1345" s="0" t="n">
        <v>1000001982</v>
      </c>
      <c r="B1345" s="157" t="n">
        <v>18.3333333333333</v>
      </c>
    </row>
    <row r="1346" customFormat="false" ht="15" hidden="false" customHeight="false" outlineLevel="0" collapsed="false">
      <c r="A1346" s="0" t="n">
        <v>1000004327</v>
      </c>
      <c r="B1346" s="157" t="n">
        <v>193.5</v>
      </c>
    </row>
    <row r="1347" customFormat="false" ht="15" hidden="false" customHeight="false" outlineLevel="0" collapsed="false">
      <c r="A1347" s="0" t="n">
        <v>1000004333</v>
      </c>
      <c r="B1347" s="157" t="n">
        <v>28.6666666666667</v>
      </c>
    </row>
    <row r="1348" customFormat="false" ht="15" hidden="false" customHeight="false" outlineLevel="0" collapsed="false">
      <c r="A1348" s="0" t="n">
        <v>1000004326</v>
      </c>
      <c r="B1348" s="157" t="n">
        <v>279.416666666667</v>
      </c>
    </row>
    <row r="1349" customFormat="false" ht="15" hidden="false" customHeight="false" outlineLevel="0" collapsed="false">
      <c r="A1349" s="0" t="n">
        <v>1000004330</v>
      </c>
      <c r="B1349" s="157" t="n">
        <v>156.666666666667</v>
      </c>
    </row>
    <row r="1350" customFormat="false" ht="15" hidden="false" customHeight="false" outlineLevel="0" collapsed="false">
      <c r="A1350" s="0" t="n">
        <v>1000004353</v>
      </c>
      <c r="B1350" s="157" t="n">
        <v>647.583333333333</v>
      </c>
    </row>
    <row r="1351" customFormat="false" ht="15" hidden="false" customHeight="false" outlineLevel="0" collapsed="false">
      <c r="A1351" s="0" t="n">
        <v>1000004348</v>
      </c>
      <c r="B1351" s="157" t="n">
        <v>70.3333333333333</v>
      </c>
    </row>
    <row r="1352" customFormat="false" ht="15" hidden="false" customHeight="false" outlineLevel="0" collapsed="false">
      <c r="A1352" s="0" t="n">
        <v>1000004337</v>
      </c>
      <c r="B1352" s="157" t="n">
        <v>53</v>
      </c>
    </row>
    <row r="1353" customFormat="false" ht="15" hidden="false" customHeight="false" outlineLevel="0" collapsed="false">
      <c r="A1353" s="0" t="n">
        <v>1000004336</v>
      </c>
      <c r="B1353" s="157" t="n">
        <v>15.8333333333333</v>
      </c>
    </row>
    <row r="1354" customFormat="false" ht="15" hidden="false" customHeight="false" outlineLevel="0" collapsed="false">
      <c r="A1354" s="0" t="n">
        <v>1000004346</v>
      </c>
      <c r="B1354" s="157" t="n">
        <v>207.166666666667</v>
      </c>
    </row>
    <row r="1355" customFormat="false" ht="15" hidden="false" customHeight="false" outlineLevel="0" collapsed="false">
      <c r="A1355" s="0" t="n">
        <v>1000004354</v>
      </c>
      <c r="B1355" s="157" t="n">
        <v>58.8333333333333</v>
      </c>
    </row>
    <row r="1356" customFormat="false" ht="15" hidden="false" customHeight="false" outlineLevel="0" collapsed="false">
      <c r="A1356" s="0" t="n">
        <v>1000000704</v>
      </c>
      <c r="B1356" s="157" t="n">
        <v>10.4166666666667</v>
      </c>
    </row>
    <row r="1357" customFormat="false" ht="15" hidden="false" customHeight="false" outlineLevel="0" collapsed="false">
      <c r="A1357" s="0" t="n">
        <v>1000004322</v>
      </c>
      <c r="B1357" s="157" t="n">
        <v>12.5</v>
      </c>
    </row>
    <row r="1358" customFormat="false" ht="15" hidden="false" customHeight="false" outlineLevel="0" collapsed="false">
      <c r="A1358" s="0" t="n">
        <v>1000004351</v>
      </c>
      <c r="B1358" s="157" t="n">
        <v>36.6666666666667</v>
      </c>
    </row>
    <row r="1359" customFormat="false" ht="15" hidden="false" customHeight="false" outlineLevel="0" collapsed="false">
      <c r="A1359" s="0" t="n">
        <v>1000004357</v>
      </c>
      <c r="B1359" s="157" t="n">
        <v>687.625</v>
      </c>
    </row>
    <row r="1360" customFormat="false" ht="15" hidden="false" customHeight="false" outlineLevel="0" collapsed="false">
      <c r="A1360" s="0" t="n">
        <v>1000004359</v>
      </c>
      <c r="B1360" s="157" t="n">
        <v>574.833333333333</v>
      </c>
    </row>
    <row r="1361" customFormat="false" ht="15" hidden="false" customHeight="false" outlineLevel="0" collapsed="false">
      <c r="A1361" s="0" t="n">
        <v>1000004356</v>
      </c>
      <c r="B1361" s="157" t="n">
        <v>73.9166666666667</v>
      </c>
    </row>
    <row r="1362" customFormat="false" ht="15" hidden="false" customHeight="false" outlineLevel="0" collapsed="false">
      <c r="A1362" s="0" t="n">
        <v>1000004363</v>
      </c>
      <c r="B1362" s="157" t="n">
        <v>325</v>
      </c>
    </row>
    <row r="1363" customFormat="false" ht="15" hidden="false" customHeight="false" outlineLevel="0" collapsed="false">
      <c r="A1363" s="0" t="n">
        <v>1000004355</v>
      </c>
      <c r="B1363" s="157" t="n">
        <v>48.3333333333333</v>
      </c>
    </row>
    <row r="1364" customFormat="false" ht="15" hidden="false" customHeight="false" outlineLevel="0" collapsed="false">
      <c r="A1364" s="0" t="n">
        <v>1000004335</v>
      </c>
      <c r="B1364" s="157" t="n">
        <v>39.5833333333333</v>
      </c>
    </row>
    <row r="1365" customFormat="false" ht="15" hidden="false" customHeight="false" outlineLevel="0" collapsed="false">
      <c r="A1365" s="0" t="n">
        <v>1000004358</v>
      </c>
      <c r="B1365" s="157" t="n">
        <v>31.6666666666667</v>
      </c>
    </row>
    <row r="1366" customFormat="false" ht="15" hidden="false" customHeight="false" outlineLevel="0" collapsed="false">
      <c r="A1366" s="0" t="n">
        <v>1000004369</v>
      </c>
      <c r="B1366" s="157" t="n">
        <v>99.3083333333333</v>
      </c>
    </row>
    <row r="1367" customFormat="false" ht="15" hidden="false" customHeight="false" outlineLevel="0" collapsed="false">
      <c r="A1367" s="0" t="n">
        <v>1000004367</v>
      </c>
      <c r="B1367" s="157" t="n">
        <v>675.4</v>
      </c>
    </row>
    <row r="1368" customFormat="false" ht="15" hidden="false" customHeight="false" outlineLevel="0" collapsed="false">
      <c r="A1368" s="0" t="n">
        <v>1000004370</v>
      </c>
      <c r="B1368" s="157" t="n">
        <v>87.5</v>
      </c>
    </row>
    <row r="1369" customFormat="false" ht="15" hidden="false" customHeight="false" outlineLevel="0" collapsed="false">
      <c r="A1369" s="0" t="n">
        <v>1000004283</v>
      </c>
      <c r="B1369" s="157" t="n">
        <v>17.5</v>
      </c>
    </row>
    <row r="1370" customFormat="false" ht="15" hidden="false" customHeight="false" outlineLevel="0" collapsed="false">
      <c r="A1370" s="0" t="n">
        <v>1000002739</v>
      </c>
      <c r="B1370" s="157" t="n">
        <v>53.3333333333333</v>
      </c>
    </row>
    <row r="1371" customFormat="false" ht="15" hidden="false" customHeight="false" outlineLevel="0" collapsed="false">
      <c r="A1371" s="0" t="n">
        <v>1000004347</v>
      </c>
      <c r="B1371" s="157" t="n">
        <v>163.833333333333</v>
      </c>
    </row>
    <row r="1372" customFormat="false" ht="15" hidden="false" customHeight="false" outlineLevel="0" collapsed="false">
      <c r="A1372" s="0" t="n">
        <v>1000004361</v>
      </c>
      <c r="B1372" s="157" t="n">
        <v>206</v>
      </c>
    </row>
    <row r="1373" customFormat="false" ht="15" hidden="false" customHeight="false" outlineLevel="0" collapsed="false">
      <c r="A1373" s="0" t="n">
        <v>1000004365</v>
      </c>
      <c r="B1373" s="157" t="n">
        <v>155</v>
      </c>
    </row>
    <row r="1374" customFormat="false" ht="15" hidden="false" customHeight="false" outlineLevel="0" collapsed="false">
      <c r="A1374" s="0" t="n">
        <v>1000004368</v>
      </c>
      <c r="B1374" s="157" t="n">
        <v>73.75</v>
      </c>
    </row>
    <row r="1375" customFormat="false" ht="15" hidden="false" customHeight="false" outlineLevel="0" collapsed="false">
      <c r="A1375" s="0" t="n">
        <v>1000004372</v>
      </c>
      <c r="B1375" s="157" t="n">
        <v>294.908333333333</v>
      </c>
    </row>
    <row r="1376" customFormat="false" ht="15" hidden="false" customHeight="false" outlineLevel="0" collapsed="false">
      <c r="A1376" s="0" t="n">
        <v>1000004373</v>
      </c>
      <c r="B1376" s="157" t="n">
        <v>68.3333333333333</v>
      </c>
    </row>
    <row r="1377" customFormat="false" ht="15" hidden="false" customHeight="false" outlineLevel="0" collapsed="false">
      <c r="A1377" s="0" t="n">
        <v>1000004374</v>
      </c>
      <c r="B1377" s="157" t="n">
        <v>34.25</v>
      </c>
    </row>
    <row r="1378" customFormat="false" ht="15" hidden="false" customHeight="false" outlineLevel="0" collapsed="false">
      <c r="A1378" s="0" t="n">
        <v>1000004375</v>
      </c>
      <c r="B1378" s="157" t="n">
        <v>14.6666666666667</v>
      </c>
    </row>
    <row r="1379" customFormat="false" ht="15" hidden="false" customHeight="false" outlineLevel="0" collapsed="false">
      <c r="A1379" s="0" t="n">
        <v>1000004377</v>
      </c>
      <c r="B1379" s="157" t="n">
        <v>498.333333333333</v>
      </c>
    </row>
    <row r="1380" customFormat="false" ht="15" hidden="false" customHeight="false" outlineLevel="0" collapsed="false">
      <c r="A1380" s="0" t="n">
        <v>1000004378</v>
      </c>
      <c r="B1380" s="157" t="n">
        <v>26.1666666666667</v>
      </c>
    </row>
    <row r="1381" customFormat="false" ht="15" hidden="false" customHeight="false" outlineLevel="0" collapsed="false">
      <c r="A1381" s="0" t="n">
        <v>1000004380</v>
      </c>
      <c r="B1381" s="157" t="n">
        <v>694.333333333333</v>
      </c>
    </row>
    <row r="1382" customFormat="false" ht="15" hidden="false" customHeight="false" outlineLevel="0" collapsed="false">
      <c r="A1382" s="0" t="n">
        <v>1000004384</v>
      </c>
      <c r="B1382" s="157" t="n">
        <v>410</v>
      </c>
    </row>
    <row r="1383" customFormat="false" ht="15" hidden="false" customHeight="false" outlineLevel="0" collapsed="false">
      <c r="A1383" s="0" t="n">
        <v>1000004379</v>
      </c>
      <c r="B1383" s="157" t="n">
        <v>35.5</v>
      </c>
    </row>
    <row r="1384" customFormat="false" ht="15" hidden="false" customHeight="false" outlineLevel="0" collapsed="false">
      <c r="A1384" s="0" t="n">
        <v>1000004391</v>
      </c>
      <c r="B1384" s="157" t="n">
        <v>54.1666666666667</v>
      </c>
    </row>
    <row r="1385" customFormat="false" ht="15" hidden="false" customHeight="false" outlineLevel="0" collapsed="false">
      <c r="A1385" s="0" t="n">
        <v>1000001900</v>
      </c>
      <c r="B1385" s="157" t="n">
        <v>20.25</v>
      </c>
    </row>
    <row r="1386" customFormat="false" ht="15" hidden="false" customHeight="false" outlineLevel="0" collapsed="false">
      <c r="A1386" s="0" t="n">
        <v>1000004392</v>
      </c>
      <c r="B1386" s="157" t="n">
        <v>21.6666666666667</v>
      </c>
    </row>
    <row r="1387" customFormat="false" ht="15" hidden="false" customHeight="false" outlineLevel="0" collapsed="false">
      <c r="A1387" s="0" t="n">
        <v>1000004388</v>
      </c>
      <c r="B1387" s="157" t="n">
        <v>44.1666666666667</v>
      </c>
    </row>
    <row r="1388" customFormat="false" ht="15" hidden="false" customHeight="false" outlineLevel="0" collapsed="false">
      <c r="A1388" s="0" t="n">
        <v>1000004371</v>
      </c>
      <c r="B1388" s="157" t="n">
        <v>88.7333333333333</v>
      </c>
    </row>
    <row r="1389" customFormat="false" ht="15" hidden="false" customHeight="false" outlineLevel="0" collapsed="false">
      <c r="A1389" s="0" t="n">
        <v>1000004390</v>
      </c>
      <c r="B1389" s="157" t="n">
        <v>79.5</v>
      </c>
    </row>
    <row r="1390" customFormat="false" ht="15" hidden="false" customHeight="false" outlineLevel="0" collapsed="false">
      <c r="A1390" s="0" t="n">
        <v>1000004395</v>
      </c>
      <c r="B1390" s="157" t="n">
        <v>9.83333333333333</v>
      </c>
    </row>
    <row r="1391" customFormat="false" ht="15" hidden="false" customHeight="false" outlineLevel="0" collapsed="false">
      <c r="A1391" s="0" t="n">
        <v>1000004398</v>
      </c>
      <c r="B1391" s="157" t="n">
        <v>384.166666666667</v>
      </c>
    </row>
    <row r="1392" customFormat="false" ht="15" hidden="false" customHeight="false" outlineLevel="0" collapsed="false">
      <c r="A1392" s="0" t="n">
        <v>1000004404</v>
      </c>
      <c r="B1392" s="157" t="n">
        <v>14.1666666666667</v>
      </c>
    </row>
    <row r="1393" customFormat="false" ht="15" hidden="false" customHeight="false" outlineLevel="0" collapsed="false">
      <c r="A1393" s="0" t="n">
        <v>1000004405</v>
      </c>
      <c r="B1393" s="157" t="n">
        <v>340.358333333333</v>
      </c>
    </row>
    <row r="1394" customFormat="false" ht="15" hidden="false" customHeight="false" outlineLevel="0" collapsed="false">
      <c r="A1394" s="0" t="n">
        <v>1000004400</v>
      </c>
      <c r="B1394" s="157" t="n">
        <v>45.8333333333333</v>
      </c>
    </row>
    <row r="1395" customFormat="false" ht="15" hidden="false" customHeight="false" outlineLevel="0" collapsed="false">
      <c r="A1395" s="0" t="n">
        <v>1000004407</v>
      </c>
      <c r="B1395" s="157" t="n">
        <v>123.041666666667</v>
      </c>
    </row>
    <row r="1396" customFormat="false" ht="15" hidden="false" customHeight="false" outlineLevel="0" collapsed="false">
      <c r="A1396" s="0" t="n">
        <v>1000004394</v>
      </c>
      <c r="B1396" s="157" t="n">
        <v>12.9166666666667</v>
      </c>
    </row>
    <row r="1397" customFormat="false" ht="15" hidden="false" customHeight="false" outlineLevel="0" collapsed="false">
      <c r="A1397" s="0" t="n">
        <v>1000004399</v>
      </c>
      <c r="B1397" s="157" t="n">
        <v>69.1666666666667</v>
      </c>
    </row>
    <row r="1398" customFormat="false" ht="15" hidden="false" customHeight="false" outlineLevel="0" collapsed="false">
      <c r="A1398" s="0" t="n">
        <v>1000004385</v>
      </c>
      <c r="B1398" s="157" t="n">
        <v>240.75</v>
      </c>
    </row>
    <row r="1399" customFormat="false" ht="15" hidden="false" customHeight="false" outlineLevel="0" collapsed="false">
      <c r="A1399" s="0" t="n">
        <v>1000004415</v>
      </c>
      <c r="B1399" s="157" t="n">
        <v>64.5833333333333</v>
      </c>
    </row>
    <row r="1400" customFormat="false" ht="15" hidden="false" customHeight="false" outlineLevel="0" collapsed="false">
      <c r="A1400" s="0" t="n">
        <v>1000004414</v>
      </c>
      <c r="B1400" s="157" t="n">
        <v>86.8583333333333</v>
      </c>
    </row>
    <row r="1401" customFormat="false" ht="15" hidden="false" customHeight="false" outlineLevel="0" collapsed="false">
      <c r="A1401" s="0" t="n">
        <v>1000004401</v>
      </c>
      <c r="B1401" s="157" t="n">
        <v>12.5833333333333</v>
      </c>
    </row>
    <row r="1402" customFormat="false" ht="15" hidden="false" customHeight="false" outlineLevel="0" collapsed="false">
      <c r="A1402" s="0" t="n">
        <v>1000004412</v>
      </c>
      <c r="B1402" s="157" t="n">
        <v>83.4916666666667</v>
      </c>
    </row>
    <row r="1403" customFormat="false" ht="15" hidden="false" customHeight="false" outlineLevel="0" collapsed="false">
      <c r="A1403" s="0" t="n">
        <v>1000004417</v>
      </c>
      <c r="B1403" s="157" t="n">
        <v>9.16666666666667</v>
      </c>
    </row>
    <row r="1404" customFormat="false" ht="15" hidden="false" customHeight="false" outlineLevel="0" collapsed="false">
      <c r="A1404" s="0" t="n">
        <v>1000004411</v>
      </c>
      <c r="B1404" s="157" t="n">
        <v>26.3333333333333</v>
      </c>
    </row>
    <row r="1405" customFormat="false" ht="15" hidden="false" customHeight="false" outlineLevel="0" collapsed="false">
      <c r="A1405" s="0" t="n">
        <v>1000004410</v>
      </c>
      <c r="B1405" s="157" t="n">
        <v>71.9166666666667</v>
      </c>
    </row>
    <row r="1406" customFormat="false" ht="15" hidden="false" customHeight="false" outlineLevel="0" collapsed="false">
      <c r="A1406" s="0" t="n">
        <v>1000004424</v>
      </c>
      <c r="B1406" s="157" t="n">
        <v>70.0833333333333</v>
      </c>
    </row>
    <row r="1407" customFormat="false" ht="15" hidden="false" customHeight="false" outlineLevel="0" collapsed="false">
      <c r="A1407" s="0" t="n">
        <v>1000004422</v>
      </c>
      <c r="B1407" s="157" t="n">
        <v>12.75</v>
      </c>
    </row>
    <row r="1408" customFormat="false" ht="15" hidden="false" customHeight="false" outlineLevel="0" collapsed="false">
      <c r="A1408" s="0" t="n">
        <v>1000001182</v>
      </c>
      <c r="B1408" s="157" t="n">
        <v>41.6666666666667</v>
      </c>
    </row>
    <row r="1409" customFormat="false" ht="15" hidden="false" customHeight="false" outlineLevel="0" collapsed="false">
      <c r="A1409" s="0" t="n">
        <v>1000004416</v>
      </c>
      <c r="B1409" s="157" t="n">
        <v>6.25</v>
      </c>
    </row>
    <row r="1410" customFormat="false" ht="15" hidden="false" customHeight="false" outlineLevel="0" collapsed="false">
      <c r="A1410" s="0" t="n">
        <v>1000004402</v>
      </c>
      <c r="B1410" s="157" t="n">
        <v>64.1666666666667</v>
      </c>
    </row>
    <row r="1411" customFormat="false" ht="15" hidden="false" customHeight="false" outlineLevel="0" collapsed="false">
      <c r="A1411" s="0" t="n">
        <v>1000004433</v>
      </c>
      <c r="B1411" s="157" t="n">
        <v>51.6666666666667</v>
      </c>
    </row>
    <row r="1412" customFormat="false" ht="15" hidden="false" customHeight="false" outlineLevel="0" collapsed="false">
      <c r="A1412" s="0" t="n">
        <v>1000004419</v>
      </c>
      <c r="B1412" s="157" t="n">
        <v>206.833333333333</v>
      </c>
    </row>
    <row r="1413" customFormat="false" ht="15" hidden="false" customHeight="false" outlineLevel="0" collapsed="false">
      <c r="A1413" s="0" t="n">
        <v>1000004413</v>
      </c>
      <c r="B1413" s="157" t="n">
        <v>25</v>
      </c>
    </row>
    <row r="1414" customFormat="false" ht="15" hidden="false" customHeight="false" outlineLevel="0" collapsed="false">
      <c r="A1414" s="0" t="n">
        <v>1000004418</v>
      </c>
      <c r="B1414" s="157" t="n">
        <v>32</v>
      </c>
    </row>
    <row r="1415" customFormat="false" ht="15" hidden="false" customHeight="false" outlineLevel="0" collapsed="false">
      <c r="A1415" s="0" t="n">
        <v>1000004434</v>
      </c>
      <c r="B1415" s="157" t="n">
        <v>86.6666666666667</v>
      </c>
    </row>
    <row r="1416" customFormat="false" ht="15" hidden="false" customHeight="false" outlineLevel="0" collapsed="false">
      <c r="A1416" s="0" t="n">
        <v>1000004420</v>
      </c>
      <c r="B1416" s="157" t="n">
        <v>49.9333333333333</v>
      </c>
    </row>
    <row r="1417" customFormat="false" ht="15" hidden="false" customHeight="false" outlineLevel="0" collapsed="false">
      <c r="A1417" s="0" t="n">
        <v>1000002018</v>
      </c>
      <c r="B1417" s="157" t="n">
        <v>213.25</v>
      </c>
    </row>
    <row r="1418" customFormat="false" ht="15" hidden="false" customHeight="false" outlineLevel="0" collapsed="false">
      <c r="A1418" s="0" t="n">
        <v>1000004436</v>
      </c>
      <c r="B1418" s="157" t="n">
        <v>38.3333333333333</v>
      </c>
    </row>
    <row r="1419" customFormat="false" ht="15" hidden="false" customHeight="false" outlineLevel="0" collapsed="false">
      <c r="A1419" s="0" t="n">
        <v>1000004439</v>
      </c>
      <c r="B1419" s="157" t="n">
        <v>128.333333333333</v>
      </c>
    </row>
    <row r="1420" customFormat="false" ht="15" hidden="false" customHeight="false" outlineLevel="0" collapsed="false">
      <c r="A1420" s="0" t="n">
        <v>1000004423</v>
      </c>
      <c r="B1420" s="157" t="n">
        <v>4</v>
      </c>
    </row>
    <row r="1421" customFormat="false" ht="15" hidden="false" customHeight="false" outlineLevel="0" collapsed="false">
      <c r="A1421" s="0" t="n">
        <v>1000004444</v>
      </c>
      <c r="B1421" s="157" t="n">
        <v>27.2083333333333</v>
      </c>
    </row>
    <row r="1422" customFormat="false" ht="15" hidden="false" customHeight="false" outlineLevel="0" collapsed="false">
      <c r="A1422" s="0" t="n">
        <v>1000004438</v>
      </c>
      <c r="B1422" s="157" t="n">
        <v>49.8333333333333</v>
      </c>
    </row>
    <row r="1423" customFormat="false" ht="15" hidden="false" customHeight="false" outlineLevel="0" collapsed="false">
      <c r="A1423" s="0" t="n">
        <v>1000000992</v>
      </c>
      <c r="B1423" s="157" t="n">
        <v>36.6666666666667</v>
      </c>
    </row>
    <row r="1424" customFormat="false" ht="15" hidden="false" customHeight="false" outlineLevel="0" collapsed="false">
      <c r="A1424" s="0" t="n">
        <v>1000000590</v>
      </c>
      <c r="B1424" s="157" t="n">
        <v>19</v>
      </c>
    </row>
    <row r="1425" customFormat="false" ht="15" hidden="false" customHeight="false" outlineLevel="0" collapsed="false">
      <c r="A1425" s="0" t="n">
        <v>1000000677</v>
      </c>
      <c r="B1425" s="157" t="n">
        <v>110.333333333333</v>
      </c>
    </row>
    <row r="1426" customFormat="false" ht="15" hidden="false" customHeight="false" outlineLevel="0" collapsed="false">
      <c r="A1426" s="0" t="n">
        <v>1000000684</v>
      </c>
      <c r="B1426" s="157" t="n">
        <v>19.3333333333333</v>
      </c>
    </row>
    <row r="1427" customFormat="false" ht="15" hidden="false" customHeight="false" outlineLevel="0" collapsed="false">
      <c r="A1427" s="0" t="n">
        <v>1000004430</v>
      </c>
      <c r="B1427" s="157" t="n">
        <v>83</v>
      </c>
    </row>
    <row r="1428" customFormat="false" ht="15" hidden="false" customHeight="false" outlineLevel="0" collapsed="false">
      <c r="A1428" s="0" t="n">
        <v>1000004440</v>
      </c>
      <c r="B1428" s="157" t="n">
        <v>15.5833333333333</v>
      </c>
    </row>
    <row r="1429" customFormat="false" ht="15" hidden="false" customHeight="false" outlineLevel="0" collapsed="false">
      <c r="A1429" s="0" t="n">
        <v>1000004441</v>
      </c>
      <c r="B1429" s="157" t="n">
        <v>2.83333333333333</v>
      </c>
    </row>
    <row r="1430" customFormat="false" ht="15" hidden="false" customHeight="false" outlineLevel="0" collapsed="false">
      <c r="A1430" s="0" t="n">
        <v>1000004397</v>
      </c>
      <c r="B1430" s="157" t="n">
        <v>1.91666666666667</v>
      </c>
    </row>
    <row r="1431" customFormat="false" ht="15" hidden="false" customHeight="false" outlineLevel="0" collapsed="false">
      <c r="A1431" s="0" t="n">
        <v>1000004452</v>
      </c>
      <c r="B1431" s="157" t="n">
        <v>16.4166666666667</v>
      </c>
    </row>
    <row r="1432" customFormat="false" ht="15" hidden="false" customHeight="false" outlineLevel="0" collapsed="false">
      <c r="A1432" s="0" t="n">
        <v>1000004431</v>
      </c>
      <c r="B1432" s="157" t="n">
        <v>18.9166666666667</v>
      </c>
    </row>
    <row r="1433" customFormat="false" ht="15" hidden="false" customHeight="false" outlineLevel="0" collapsed="false">
      <c r="A1433" s="0" t="n">
        <v>1000004453</v>
      </c>
      <c r="B1433" s="157" t="n">
        <v>78.7666666666667</v>
      </c>
    </row>
    <row r="1434" customFormat="false" ht="15" hidden="false" customHeight="false" outlineLevel="0" collapsed="false">
      <c r="A1434" s="0" t="n">
        <v>1000004454</v>
      </c>
      <c r="B1434" s="157" t="n">
        <v>105.416666666667</v>
      </c>
    </row>
    <row r="1435" customFormat="false" ht="15" hidden="false" customHeight="false" outlineLevel="0" collapsed="false">
      <c r="A1435" s="0" t="n">
        <v>1000004463</v>
      </c>
      <c r="B1435" s="157" t="n">
        <v>6.41666666666667</v>
      </c>
    </row>
    <row r="1436" customFormat="false" ht="15" hidden="false" customHeight="false" outlineLevel="0" collapsed="false">
      <c r="A1436" s="0" t="n">
        <v>1000004464</v>
      </c>
      <c r="B1436" s="157" t="n">
        <v>62.6666666666667</v>
      </c>
    </row>
    <row r="1437" customFormat="false" ht="15" hidden="false" customHeight="false" outlineLevel="0" collapsed="false">
      <c r="A1437" s="0" t="n">
        <v>1000004435</v>
      </c>
      <c r="B1437" s="157" t="n">
        <v>9.16666666666667</v>
      </c>
    </row>
    <row r="1438" customFormat="false" ht="15" hidden="false" customHeight="false" outlineLevel="0" collapsed="false">
      <c r="A1438" s="0" t="n">
        <v>1000004462</v>
      </c>
      <c r="B1438" s="157" t="n">
        <v>0.833333333333333</v>
      </c>
    </row>
    <row r="1439" customFormat="false" ht="15" hidden="false" customHeight="false" outlineLevel="0" collapsed="false">
      <c r="A1439" s="0" t="n">
        <v>1000000105</v>
      </c>
      <c r="B1439" s="157" t="n">
        <v>8.33333333333333</v>
      </c>
    </row>
    <row r="1440" customFormat="false" ht="15" hidden="false" customHeight="false" outlineLevel="0" collapsed="false">
      <c r="A1440" s="0" t="n">
        <v>1000004455</v>
      </c>
      <c r="B1440" s="157" t="n">
        <v>77</v>
      </c>
    </row>
    <row r="1441" customFormat="false" ht="15" hidden="false" customHeight="false" outlineLevel="0" collapsed="false">
      <c r="A1441" s="0" t="n">
        <v>1000004470</v>
      </c>
      <c r="B1441" s="157" t="n">
        <v>25.25</v>
      </c>
    </row>
    <row r="1442" customFormat="false" ht="15" hidden="false" customHeight="false" outlineLevel="0" collapsed="false">
      <c r="A1442" s="0" t="n">
        <v>1000004437</v>
      </c>
      <c r="B1442" s="157" t="n">
        <v>16.6666666666667</v>
      </c>
    </row>
    <row r="1443" customFormat="false" ht="15" hidden="false" customHeight="false" outlineLevel="0" collapsed="false">
      <c r="A1443" s="0" t="n">
        <v>1000003412</v>
      </c>
      <c r="B1443" s="157" t="n">
        <v>15.5833333333333</v>
      </c>
    </row>
    <row r="1444" customFormat="false" ht="15" hidden="false" customHeight="false" outlineLevel="0" collapsed="false">
      <c r="A1444" s="0" t="n">
        <v>1000004458</v>
      </c>
      <c r="B1444" s="157" t="n">
        <v>143</v>
      </c>
    </row>
    <row r="1445" customFormat="false" ht="15" hidden="false" customHeight="false" outlineLevel="0" collapsed="false">
      <c r="A1445" s="0" t="n">
        <v>1000004474</v>
      </c>
      <c r="B1445" s="157" t="n">
        <v>27.1916666666667</v>
      </c>
    </row>
    <row r="1446" customFormat="false" ht="15" hidden="false" customHeight="false" outlineLevel="0" collapsed="false">
      <c r="A1446" s="0" t="n">
        <v>1000004465</v>
      </c>
      <c r="B1446" s="157" t="n">
        <v>149.666666666667</v>
      </c>
    </row>
    <row r="1447" customFormat="false" ht="15" hidden="false" customHeight="false" outlineLevel="0" collapsed="false">
      <c r="A1447" s="0" t="n">
        <v>1000004459</v>
      </c>
      <c r="B1447" s="157" t="n">
        <v>124.25</v>
      </c>
    </row>
    <row r="1448" customFormat="false" ht="15" hidden="false" customHeight="false" outlineLevel="0" collapsed="false">
      <c r="A1448" s="0" t="n">
        <v>1000002970</v>
      </c>
      <c r="B1448" s="157" t="n">
        <v>16.3333333333333</v>
      </c>
    </row>
    <row r="1449" customFormat="false" ht="15" hidden="false" customHeight="false" outlineLevel="0" collapsed="false">
      <c r="A1449" s="0" t="n">
        <v>1000004425</v>
      </c>
      <c r="B1449" s="157" t="n">
        <v>19.8333333333333</v>
      </c>
    </row>
    <row r="1450" customFormat="false" ht="15" hidden="false" customHeight="false" outlineLevel="0" collapsed="false">
      <c r="A1450" s="0" t="n">
        <v>1000004467</v>
      </c>
      <c r="B1450" s="157" t="n">
        <v>18.8333333333333</v>
      </c>
    </row>
    <row r="1451" customFormat="false" ht="15" hidden="false" customHeight="false" outlineLevel="0" collapsed="false">
      <c r="A1451" s="0" t="n">
        <v>1000004468</v>
      </c>
      <c r="B1451" s="157" t="n">
        <v>33.3333333333333</v>
      </c>
    </row>
    <row r="1452" customFormat="false" ht="15" hidden="false" customHeight="false" outlineLevel="0" collapsed="false">
      <c r="A1452" s="0" t="n">
        <v>1000004456</v>
      </c>
      <c r="B1452" s="157" t="n">
        <v>39.8333333333333</v>
      </c>
    </row>
    <row r="1453" customFormat="false" ht="15" hidden="false" customHeight="false" outlineLevel="0" collapsed="false">
      <c r="A1453" s="0" t="n">
        <v>1000004460</v>
      </c>
      <c r="B1453" s="157" t="n">
        <v>125.833333333333</v>
      </c>
    </row>
    <row r="1454" customFormat="false" ht="15" hidden="false" customHeight="false" outlineLevel="0" collapsed="false">
      <c r="A1454" s="0" t="n">
        <v>1000001886</v>
      </c>
      <c r="B1454" s="157" t="n">
        <v>18.0833333333333</v>
      </c>
    </row>
    <row r="1455" customFormat="false" ht="15" hidden="false" customHeight="false" outlineLevel="0" collapsed="false">
      <c r="A1455" s="0" t="n">
        <v>1000004469</v>
      </c>
      <c r="B1455" s="157" t="n">
        <v>12.5</v>
      </c>
    </row>
    <row r="1456" customFormat="false" ht="15" hidden="false" customHeight="false" outlineLevel="0" collapsed="false">
      <c r="A1456" s="0" t="n">
        <v>1000004493</v>
      </c>
      <c r="B1456" s="157" t="n">
        <v>126.666666666667</v>
      </c>
    </row>
    <row r="1457" customFormat="false" ht="15" hidden="false" customHeight="false" outlineLevel="0" collapsed="false">
      <c r="A1457" s="0" t="n">
        <v>1000004494</v>
      </c>
      <c r="B1457" s="157" t="n">
        <v>28.5833333333333</v>
      </c>
    </row>
    <row r="1458" customFormat="false" ht="15" hidden="false" customHeight="false" outlineLevel="0" collapsed="false">
      <c r="A1458" s="0" t="n">
        <v>1000004472</v>
      </c>
      <c r="B1458" s="157" t="n">
        <v>84.5</v>
      </c>
    </row>
    <row r="1459" customFormat="false" ht="15" hidden="false" customHeight="false" outlineLevel="0" collapsed="false">
      <c r="A1459" s="0" t="n">
        <v>1000004473</v>
      </c>
      <c r="B1459" s="157" t="n">
        <v>25</v>
      </c>
    </row>
    <row r="1460" customFormat="false" ht="15" hidden="false" customHeight="false" outlineLevel="0" collapsed="false">
      <c r="A1460" s="0" t="n">
        <v>1000001984</v>
      </c>
      <c r="B1460" s="157" t="n">
        <v>10.4166666666667</v>
      </c>
    </row>
    <row r="1461" customFormat="false" ht="15" hidden="false" customHeight="false" outlineLevel="0" collapsed="false">
      <c r="A1461" s="0" t="n">
        <v>1000004499</v>
      </c>
      <c r="B1461" s="157" t="n">
        <v>8.33333333333333</v>
      </c>
    </row>
    <row r="1462" customFormat="false" ht="15" hidden="false" customHeight="false" outlineLevel="0" collapsed="false">
      <c r="A1462" s="0" t="n">
        <v>1000004286</v>
      </c>
      <c r="B1462" s="157" t="n">
        <v>40.8333333333333</v>
      </c>
    </row>
    <row r="1463" customFormat="false" ht="15" hidden="false" customHeight="false" outlineLevel="0" collapsed="false">
      <c r="A1463" s="0" t="n">
        <v>1000001243</v>
      </c>
      <c r="B1463" s="157" t="n">
        <v>20.8333333333333</v>
      </c>
    </row>
    <row r="1464" customFormat="false" ht="15" hidden="false" customHeight="false" outlineLevel="0" collapsed="false">
      <c r="A1464" s="0" t="n">
        <v>1000004505</v>
      </c>
      <c r="B1464" s="157" t="n">
        <v>214.833333333333</v>
      </c>
    </row>
    <row r="1465" customFormat="false" ht="15" hidden="false" customHeight="false" outlineLevel="0" collapsed="false">
      <c r="A1465" s="0" t="n">
        <v>1000004498</v>
      </c>
      <c r="B1465" s="157" t="n">
        <v>65.8333333333333</v>
      </c>
    </row>
    <row r="1466" customFormat="false" ht="15" hidden="false" customHeight="false" outlineLevel="0" collapsed="false">
      <c r="A1466" s="0" t="n">
        <v>1000003992</v>
      </c>
      <c r="B1466" s="157" t="n">
        <v>13.3333333333333</v>
      </c>
    </row>
    <row r="1467" customFormat="false" ht="15" hidden="false" customHeight="false" outlineLevel="0" collapsed="false">
      <c r="A1467" s="0" t="n">
        <v>1000004483</v>
      </c>
      <c r="B1467" s="157" t="n">
        <v>47.5</v>
      </c>
    </row>
    <row r="1468" customFormat="false" ht="15" hidden="false" customHeight="false" outlineLevel="0" collapsed="false">
      <c r="A1468" s="0" t="n">
        <v>1000000406</v>
      </c>
      <c r="B1468" s="157" t="n">
        <v>49.25</v>
      </c>
    </row>
    <row r="1469" customFormat="false" ht="15" hidden="false" customHeight="false" outlineLevel="0" collapsed="false">
      <c r="A1469" s="0" t="n">
        <v>1000004500</v>
      </c>
      <c r="B1469" s="157" t="n">
        <v>4.83333333333333</v>
      </c>
    </row>
    <row r="1470" customFormat="false" ht="15" hidden="false" customHeight="false" outlineLevel="0" collapsed="false">
      <c r="A1470" s="0" t="n">
        <v>1000004507</v>
      </c>
      <c r="B1470" s="157" t="n">
        <v>16.6666666666667</v>
      </c>
    </row>
    <row r="1471" customFormat="false" ht="15" hidden="false" customHeight="false" outlineLevel="0" collapsed="false">
      <c r="A1471" s="0" t="n">
        <v>1000004512</v>
      </c>
      <c r="B1471" s="157" t="n">
        <v>235.166666666667</v>
      </c>
    </row>
    <row r="1472" customFormat="false" ht="15" hidden="false" customHeight="false" outlineLevel="0" collapsed="false">
      <c r="A1472" s="0" t="n">
        <v>1000004485</v>
      </c>
      <c r="B1472" s="157" t="n">
        <v>18.75</v>
      </c>
    </row>
    <row r="1473" customFormat="false" ht="15" hidden="false" customHeight="false" outlineLevel="0" collapsed="false">
      <c r="A1473" s="0" t="n">
        <v>1000004497</v>
      </c>
      <c r="B1473" s="157" t="n">
        <v>16.3333333333333</v>
      </c>
    </row>
    <row r="1474" customFormat="false" ht="15" hidden="false" customHeight="false" outlineLevel="0" collapsed="false">
      <c r="A1474" s="0" t="n">
        <v>1000000663</v>
      </c>
      <c r="B1474" s="157" t="n">
        <v>13</v>
      </c>
    </row>
    <row r="1475" customFormat="false" ht="15" hidden="false" customHeight="false" outlineLevel="0" collapsed="false">
      <c r="A1475" s="0" t="n">
        <v>1000004457</v>
      </c>
      <c r="B1475" s="157" t="n">
        <v>102.241666666667</v>
      </c>
    </row>
    <row r="1476" customFormat="false" ht="15" hidden="false" customHeight="false" outlineLevel="0" collapsed="false">
      <c r="A1476" s="0" t="n">
        <v>1000004482</v>
      </c>
      <c r="B1476" s="157" t="n">
        <v>17.5</v>
      </c>
    </row>
    <row r="1477" customFormat="false" ht="15" hidden="false" customHeight="false" outlineLevel="0" collapsed="false">
      <c r="A1477" s="0" t="n">
        <v>1000004496</v>
      </c>
      <c r="B1477" s="157" t="n">
        <v>27.1666666666667</v>
      </c>
    </row>
    <row r="1478" customFormat="false" ht="15" hidden="false" customHeight="false" outlineLevel="0" collapsed="false">
      <c r="A1478" s="0" t="n">
        <v>1000004432</v>
      </c>
      <c r="B1478" s="157" t="n">
        <v>40.0833333333333</v>
      </c>
    </row>
    <row r="1479" customFormat="false" ht="15" hidden="false" customHeight="false" outlineLevel="0" collapsed="false">
      <c r="A1479" s="0" t="n">
        <v>1000004492</v>
      </c>
      <c r="B1479" s="157" t="n">
        <v>8.29166666666667</v>
      </c>
    </row>
    <row r="1480" customFormat="false" ht="15" hidden="false" customHeight="false" outlineLevel="0" collapsed="false">
      <c r="A1480" s="0" t="n">
        <v>1000004506</v>
      </c>
      <c r="B1480" s="157" t="n">
        <v>78.8333333333333</v>
      </c>
    </row>
    <row r="1481" customFormat="false" ht="15" hidden="false" customHeight="false" outlineLevel="0" collapsed="false">
      <c r="A1481" s="0" t="n">
        <v>1000004466</v>
      </c>
      <c r="B1481" s="157" t="n">
        <v>20</v>
      </c>
    </row>
    <row r="1482" customFormat="false" ht="15" hidden="false" customHeight="false" outlineLevel="0" collapsed="false">
      <c r="A1482" s="0" t="n">
        <v>1000004502</v>
      </c>
      <c r="B1482" s="157" t="n">
        <v>65</v>
      </c>
    </row>
    <row r="1483" customFormat="false" ht="15" hidden="false" customHeight="false" outlineLevel="0" collapsed="false">
      <c r="A1483" s="0" t="n">
        <v>1000004508</v>
      </c>
      <c r="B1483" s="157" t="n">
        <v>30.5833333333333</v>
      </c>
    </row>
    <row r="1484" customFormat="false" ht="15" hidden="false" customHeight="false" outlineLevel="0" collapsed="false">
      <c r="A1484" s="0" t="n">
        <v>1000004488</v>
      </c>
      <c r="B1484" s="157" t="n">
        <v>30.8333333333333</v>
      </c>
    </row>
    <row r="1485" customFormat="false" ht="15" hidden="false" customHeight="false" outlineLevel="0" collapsed="false">
      <c r="A1485" s="0" t="n">
        <v>1000004514</v>
      </c>
      <c r="B1485" s="157" t="n">
        <v>435.333333333333</v>
      </c>
    </row>
    <row r="1486" customFormat="false" ht="15" hidden="false" customHeight="false" outlineLevel="0" collapsed="false">
      <c r="A1486" s="0" t="n">
        <v>1000004542</v>
      </c>
      <c r="B1486" s="157" t="n">
        <v>31.8333333333333</v>
      </c>
    </row>
    <row r="1487" customFormat="false" ht="15" hidden="false" customHeight="false" outlineLevel="0" collapsed="false">
      <c r="A1487" s="0" t="n">
        <v>1000004543</v>
      </c>
      <c r="B1487" s="157" t="n">
        <v>117.083333333333</v>
      </c>
    </row>
    <row r="1488" customFormat="false" ht="15" hidden="false" customHeight="false" outlineLevel="0" collapsed="false">
      <c r="A1488" s="0" t="n">
        <v>1000004532</v>
      </c>
      <c r="B1488" s="157" t="n">
        <v>316.583333333333</v>
      </c>
    </row>
    <row r="1489" customFormat="false" ht="15" hidden="false" customHeight="false" outlineLevel="0" collapsed="false">
      <c r="A1489" s="0" t="n">
        <v>1000004504</v>
      </c>
      <c r="B1489" s="157" t="n">
        <v>58.0833333333333</v>
      </c>
    </row>
    <row r="1490" customFormat="false" ht="15" hidden="false" customHeight="false" outlineLevel="0" collapsed="false">
      <c r="A1490" s="0" t="n">
        <v>1000004393</v>
      </c>
      <c r="B1490" s="157" t="n">
        <v>49.8333333333333</v>
      </c>
    </row>
    <row r="1491" customFormat="false" ht="15" hidden="false" customHeight="false" outlineLevel="0" collapsed="false">
      <c r="A1491" s="0" t="n">
        <v>1000004509</v>
      </c>
      <c r="B1491" s="157" t="n">
        <v>89.9666666666667</v>
      </c>
    </row>
    <row r="1492" customFormat="false" ht="15" hidden="false" customHeight="false" outlineLevel="0" collapsed="false">
      <c r="A1492" s="0" t="n">
        <v>1000004515</v>
      </c>
      <c r="B1492" s="157" t="n">
        <v>4.33333333333333</v>
      </c>
    </row>
    <row r="1493" customFormat="false" ht="15" hidden="false" customHeight="false" outlineLevel="0" collapsed="false">
      <c r="A1493" s="0" t="n">
        <v>1000004486</v>
      </c>
      <c r="B1493" s="157" t="n">
        <v>45.8333333333333</v>
      </c>
    </row>
    <row r="1494" customFormat="false" ht="15" hidden="false" customHeight="false" outlineLevel="0" collapsed="false">
      <c r="A1494" s="0" t="n">
        <v>1000004135</v>
      </c>
      <c r="B1494" s="157" t="n">
        <v>84.1666666666667</v>
      </c>
    </row>
    <row r="1495" customFormat="false" ht="15" hidden="false" customHeight="false" outlineLevel="0" collapsed="false">
      <c r="A1495" s="0" t="n">
        <v>1000003712</v>
      </c>
      <c r="B1495" s="157" t="n">
        <v>32</v>
      </c>
    </row>
    <row r="1496" customFormat="false" ht="15" hidden="false" customHeight="false" outlineLevel="0" collapsed="false">
      <c r="A1496" s="0" t="n">
        <v>1000004511</v>
      </c>
      <c r="B1496" s="157" t="n">
        <v>20</v>
      </c>
    </row>
    <row r="1497" customFormat="false" ht="15" hidden="false" customHeight="false" outlineLevel="0" collapsed="false">
      <c r="A1497" s="0" t="n">
        <v>1000004544</v>
      </c>
      <c r="B1497" s="157" t="n">
        <v>11.8333333333333</v>
      </c>
    </row>
    <row r="1498" customFormat="false" ht="15" hidden="false" customHeight="false" outlineLevel="0" collapsed="false">
      <c r="A1498" s="0" t="n">
        <v>1000004539</v>
      </c>
      <c r="B1498" s="157" t="n">
        <v>32.9416666666667</v>
      </c>
    </row>
    <row r="1499" customFormat="false" ht="15" hidden="false" customHeight="false" outlineLevel="0" collapsed="false">
      <c r="A1499" s="0" t="n">
        <v>1000004427</v>
      </c>
      <c r="B1499" s="157" t="n">
        <v>19.8666666666667</v>
      </c>
    </row>
    <row r="1500" customFormat="false" ht="15" hidden="false" customHeight="false" outlineLevel="0" collapsed="false">
      <c r="A1500" s="0" t="n">
        <v>1000004513</v>
      </c>
      <c r="B1500" s="157" t="n">
        <v>35</v>
      </c>
    </row>
    <row r="1501" customFormat="false" ht="15" hidden="false" customHeight="false" outlineLevel="0" collapsed="false">
      <c r="A1501" s="0" t="n">
        <v>1000000363</v>
      </c>
      <c r="B1501" s="157" t="n">
        <v>52.25</v>
      </c>
    </row>
    <row r="1502" customFormat="false" ht="15" hidden="false" customHeight="false" outlineLevel="0" collapsed="false">
      <c r="A1502" s="0" t="n">
        <v>1000000334</v>
      </c>
      <c r="B1502" s="157" t="n">
        <v>6.75</v>
      </c>
    </row>
    <row r="1503" customFormat="false" ht="15" hidden="false" customHeight="false" outlineLevel="0" collapsed="false">
      <c r="A1503" s="0" t="n">
        <v>1000000335</v>
      </c>
      <c r="B1503" s="157" t="n">
        <v>1.75</v>
      </c>
    </row>
    <row r="1504" customFormat="false" ht="15" hidden="false" customHeight="false" outlineLevel="0" collapsed="false">
      <c r="A1504" s="0" t="n">
        <v>1000003204</v>
      </c>
      <c r="B1504" s="157" t="n">
        <v>3.16666666666667</v>
      </c>
    </row>
    <row r="1505" customFormat="false" ht="15" hidden="false" customHeight="false" outlineLevel="0" collapsed="false">
      <c r="A1505" s="0" t="n">
        <v>1000004403</v>
      </c>
      <c r="B1505" s="157" t="n">
        <v>37.4166666666667</v>
      </c>
    </row>
    <row r="1506" customFormat="false" ht="15" hidden="false" customHeight="false" outlineLevel="0" collapsed="false">
      <c r="A1506" s="0" t="n">
        <v>1000004537</v>
      </c>
      <c r="B1506" s="157" t="n">
        <v>19.8333333333333</v>
      </c>
    </row>
    <row r="1507" customFormat="false" ht="15" hidden="false" customHeight="false" outlineLevel="0" collapsed="false">
      <c r="A1507" s="0" t="n">
        <v>1000004538</v>
      </c>
      <c r="B1507" s="157" t="n">
        <v>30.0833333333333</v>
      </c>
    </row>
    <row r="1508" customFormat="false" ht="15" hidden="false" customHeight="false" outlineLevel="0" collapsed="false">
      <c r="A1508" s="0" t="n">
        <v>1000004522</v>
      </c>
      <c r="B1508" s="157" t="n">
        <v>126.666666666667</v>
      </c>
    </row>
    <row r="1509" customFormat="false" ht="15" hidden="false" customHeight="false" outlineLevel="0" collapsed="false">
      <c r="A1509" s="0" t="n">
        <v>1000004567</v>
      </c>
      <c r="B1509" s="157" t="n">
        <v>137.25</v>
      </c>
    </row>
    <row r="1510" customFormat="false" ht="15" hidden="false" customHeight="false" outlineLevel="0" collapsed="false">
      <c r="A1510" s="0" t="n">
        <v>1000004573</v>
      </c>
      <c r="B1510" s="157" t="n">
        <v>23.55</v>
      </c>
    </row>
    <row r="1511" customFormat="false" ht="15" hidden="false" customHeight="false" outlineLevel="0" collapsed="false">
      <c r="A1511" s="0" t="n">
        <v>1000004547</v>
      </c>
      <c r="B1511" s="157" t="n">
        <v>54.4083333333333</v>
      </c>
    </row>
    <row r="1512" customFormat="false" ht="15" hidden="false" customHeight="false" outlineLevel="0" collapsed="false">
      <c r="A1512" s="0" t="n">
        <v>1000004549</v>
      </c>
      <c r="B1512" s="157" t="n">
        <v>113</v>
      </c>
    </row>
    <row r="1513" customFormat="false" ht="15" hidden="false" customHeight="false" outlineLevel="0" collapsed="false">
      <c r="A1513" s="0" t="n">
        <v>1000002085</v>
      </c>
      <c r="B1513" s="157" t="n">
        <v>2.5</v>
      </c>
    </row>
    <row r="1514" customFormat="false" ht="15" hidden="false" customHeight="false" outlineLevel="0" collapsed="false">
      <c r="A1514" s="0" t="n">
        <v>1000003771</v>
      </c>
      <c r="B1514" s="157" t="n">
        <v>5</v>
      </c>
    </row>
    <row r="1515" customFormat="false" ht="15" hidden="false" customHeight="false" outlineLevel="0" collapsed="false">
      <c r="A1515" s="0" t="n">
        <v>1000001993</v>
      </c>
      <c r="B1515" s="157" t="n">
        <v>12.5</v>
      </c>
    </row>
    <row r="1516" customFormat="false" ht="15" hidden="false" customHeight="false" outlineLevel="0" collapsed="false">
      <c r="A1516" s="0" t="n">
        <v>1000004548</v>
      </c>
      <c r="B1516" s="157" t="n">
        <v>128.916666666667</v>
      </c>
    </row>
    <row r="1517" customFormat="false" ht="15" hidden="false" customHeight="false" outlineLevel="0" collapsed="false">
      <c r="A1517" s="0" t="n">
        <v>1000004575</v>
      </c>
      <c r="B1517" s="157" t="n">
        <v>41</v>
      </c>
    </row>
    <row r="1518" customFormat="false" ht="15" hidden="false" customHeight="false" outlineLevel="0" collapsed="false">
      <c r="A1518" s="0" t="n">
        <v>1000003652</v>
      </c>
      <c r="B1518" s="157" t="n">
        <v>60</v>
      </c>
    </row>
    <row r="1519" customFormat="false" ht="15" hidden="false" customHeight="false" outlineLevel="0" collapsed="false">
      <c r="A1519" s="0" t="n">
        <v>1000004540</v>
      </c>
      <c r="B1519" s="157" t="n">
        <v>32.4166666666667</v>
      </c>
    </row>
    <row r="1520" customFormat="false" ht="15" hidden="false" customHeight="false" outlineLevel="0" collapsed="false">
      <c r="A1520" s="0" t="n">
        <v>1000004572</v>
      </c>
      <c r="B1520" s="157" t="n">
        <v>40.9166666666667</v>
      </c>
    </row>
    <row r="1521" customFormat="false" ht="15" hidden="false" customHeight="false" outlineLevel="0" collapsed="false">
      <c r="A1521" s="0" t="n">
        <v>1000000356</v>
      </c>
      <c r="B1521" s="157" t="n">
        <v>2.33333333333333</v>
      </c>
    </row>
    <row r="1522" customFormat="false" ht="15" hidden="false" customHeight="false" outlineLevel="0" collapsed="false">
      <c r="A1522" s="0" t="n">
        <v>1000003603</v>
      </c>
      <c r="B1522" s="157" t="n">
        <v>14.25</v>
      </c>
    </row>
    <row r="1523" customFormat="false" ht="15" hidden="false" customHeight="false" outlineLevel="0" collapsed="false">
      <c r="A1523" s="0" t="n">
        <v>1000004552</v>
      </c>
      <c r="B1523" s="157" t="n">
        <v>18.0833333333333</v>
      </c>
    </row>
    <row r="1524" customFormat="false" ht="15" hidden="false" customHeight="false" outlineLevel="0" collapsed="false">
      <c r="A1524" s="0" t="n">
        <v>1000000399</v>
      </c>
      <c r="B1524" s="157" t="n">
        <v>6.66666666666667</v>
      </c>
    </row>
    <row r="1525" customFormat="false" ht="15" hidden="false" customHeight="false" outlineLevel="0" collapsed="false">
      <c r="A1525" s="0" t="n">
        <v>1000004562</v>
      </c>
      <c r="B1525" s="157" t="n">
        <v>14.8333333333333</v>
      </c>
    </row>
    <row r="1526" customFormat="false" ht="15" hidden="false" customHeight="false" outlineLevel="0" collapsed="false">
      <c r="A1526" s="0" t="n">
        <v>1000004553</v>
      </c>
      <c r="B1526" s="157" t="n">
        <v>13.3333333333333</v>
      </c>
    </row>
    <row r="1527" customFormat="false" ht="15" hidden="false" customHeight="false" outlineLevel="0" collapsed="false">
      <c r="A1527" s="0" t="n">
        <v>1000003905</v>
      </c>
      <c r="B1527" s="157" t="n">
        <v>2.41666666666667</v>
      </c>
    </row>
    <row r="1528" customFormat="false" ht="15" hidden="false" customHeight="false" outlineLevel="0" collapsed="false">
      <c r="A1528" s="0" t="n">
        <v>1000004160</v>
      </c>
      <c r="B1528" s="157" t="n">
        <v>5.83333333333333</v>
      </c>
    </row>
    <row r="1529" customFormat="false" ht="15" hidden="false" customHeight="false" outlineLevel="0" collapsed="false">
      <c r="A1529" s="0" t="n">
        <v>1000004565</v>
      </c>
      <c r="B1529" s="157" t="n">
        <v>143</v>
      </c>
    </row>
    <row r="1530" customFormat="false" ht="15" hidden="false" customHeight="false" outlineLevel="0" collapsed="false">
      <c r="A1530" s="0" t="n">
        <v>1000004574</v>
      </c>
      <c r="B1530" s="157" t="n">
        <v>51.6666666666667</v>
      </c>
    </row>
    <row r="1531" customFormat="false" ht="15" hidden="false" customHeight="false" outlineLevel="0" collapsed="false">
      <c r="A1531" s="0" t="n">
        <v>1000004576</v>
      </c>
      <c r="B1531" s="157" t="n">
        <v>83.1416666666667</v>
      </c>
    </row>
    <row r="1532" customFormat="false" ht="15" hidden="false" customHeight="false" outlineLevel="0" collapsed="false">
      <c r="A1532" s="0" t="n">
        <v>1000004541</v>
      </c>
      <c r="B1532" s="157" t="n">
        <v>62.5</v>
      </c>
    </row>
    <row r="1533" customFormat="false" ht="15" hidden="false" customHeight="false" outlineLevel="0" collapsed="false">
      <c r="A1533" s="0" t="n">
        <v>1000004594</v>
      </c>
      <c r="B1533" s="157" t="n">
        <v>46.6666666666667</v>
      </c>
    </row>
    <row r="1534" customFormat="false" ht="15" hidden="false" customHeight="false" outlineLevel="0" collapsed="false">
      <c r="A1534" s="0" t="n">
        <v>1000003476</v>
      </c>
      <c r="B1534" s="157" t="n">
        <v>8.33333333333333</v>
      </c>
    </row>
    <row r="1535" customFormat="false" ht="15" hidden="false" customHeight="false" outlineLevel="0" collapsed="false">
      <c r="A1535" s="0" t="n">
        <v>1000004546</v>
      </c>
      <c r="B1535" s="157" t="n">
        <v>113.833333333333</v>
      </c>
    </row>
    <row r="1536" customFormat="false" ht="15" hidden="false" customHeight="false" outlineLevel="0" collapsed="false">
      <c r="A1536" s="0" t="n">
        <v>1000000989</v>
      </c>
      <c r="B1536" s="157" t="n">
        <v>3.66666666666667</v>
      </c>
    </row>
    <row r="1537" customFormat="false" ht="15" hidden="false" customHeight="false" outlineLevel="0" collapsed="false">
      <c r="A1537" s="0" t="n">
        <v>1000004579</v>
      </c>
      <c r="B1537" s="157" t="n">
        <v>106.666666666667</v>
      </c>
    </row>
    <row r="1538" customFormat="false" ht="15" hidden="false" customHeight="false" outlineLevel="0" collapsed="false">
      <c r="A1538" s="0" t="n">
        <v>1000003195</v>
      </c>
      <c r="B1538" s="157" t="n">
        <v>4</v>
      </c>
    </row>
    <row r="1539" customFormat="false" ht="15" hidden="false" customHeight="false" outlineLevel="0" collapsed="false">
      <c r="A1539" s="0" t="n">
        <v>1000000705</v>
      </c>
      <c r="B1539" s="157" t="n">
        <v>6.66666666666667</v>
      </c>
    </row>
    <row r="1540" customFormat="false" ht="15" hidden="false" customHeight="false" outlineLevel="0" collapsed="false">
      <c r="A1540" s="0" t="n">
        <v>1000003518</v>
      </c>
      <c r="B1540" s="157" t="n">
        <v>1</v>
      </c>
    </row>
    <row r="1541" customFormat="false" ht="15" hidden="false" customHeight="false" outlineLevel="0" collapsed="false">
      <c r="A1541" s="0" t="n">
        <v>1000003993</v>
      </c>
      <c r="B1541" s="157" t="n">
        <v>2.49166666666667</v>
      </c>
    </row>
    <row r="1542" customFormat="false" ht="15" hidden="false" customHeight="false" outlineLevel="0" collapsed="false">
      <c r="A1542" s="0" t="n">
        <v>1000001100</v>
      </c>
      <c r="B1542" s="157" t="n">
        <v>20.3333333333333</v>
      </c>
    </row>
    <row r="1543" customFormat="false" ht="15" hidden="false" customHeight="false" outlineLevel="0" collapsed="false">
      <c r="A1543" s="0" t="n">
        <v>1000004550</v>
      </c>
      <c r="B1543" s="157" t="n">
        <v>20.0833333333333</v>
      </c>
    </row>
    <row r="1544" customFormat="false" ht="15" hidden="false" customHeight="false" outlineLevel="0" collapsed="false">
      <c r="A1544" s="0" t="n">
        <v>1000004563</v>
      </c>
      <c r="B1544" s="157" t="n">
        <v>42.5833333333333</v>
      </c>
    </row>
    <row r="1545" customFormat="false" ht="15" hidden="false" customHeight="false" outlineLevel="0" collapsed="false">
      <c r="A1545" s="0" t="n">
        <v>1000004534</v>
      </c>
      <c r="B1545" s="157" t="n">
        <v>59.9333333333333</v>
      </c>
    </row>
    <row r="1546" customFormat="false" ht="15" hidden="false" customHeight="false" outlineLevel="0" collapsed="false">
      <c r="A1546" s="0" t="n">
        <v>1000004545</v>
      </c>
      <c r="B1546" s="157" t="n">
        <v>20.7083333333333</v>
      </c>
    </row>
    <row r="1547" customFormat="false" ht="15" hidden="false" customHeight="false" outlineLevel="0" collapsed="false">
      <c r="A1547" s="0" t="n">
        <v>1000000098</v>
      </c>
      <c r="B1547" s="157" t="n">
        <v>5</v>
      </c>
    </row>
    <row r="1548" customFormat="false" ht="15" hidden="false" customHeight="false" outlineLevel="0" collapsed="false">
      <c r="A1548" s="0" t="n">
        <v>1000000101</v>
      </c>
      <c r="B1548" s="157" t="n">
        <v>22</v>
      </c>
    </row>
    <row r="1549" customFormat="false" ht="15" hidden="false" customHeight="false" outlineLevel="0" collapsed="false">
      <c r="A1549" s="0" t="n">
        <v>1000003811</v>
      </c>
      <c r="B1549" s="157" t="n">
        <v>5.41666666666667</v>
      </c>
    </row>
    <row r="1550" customFormat="false" ht="15" hidden="false" customHeight="false" outlineLevel="0" collapsed="false">
      <c r="A1550" s="0" t="n">
        <v>1000004591</v>
      </c>
      <c r="B1550" s="157" t="n">
        <v>53.9166666666667</v>
      </c>
    </row>
    <row r="1551" customFormat="false" ht="15" hidden="false" customHeight="false" outlineLevel="0" collapsed="false">
      <c r="A1551" s="0" t="n">
        <v>1000000180</v>
      </c>
      <c r="B1551" s="157" t="n">
        <v>3.33333333333333</v>
      </c>
    </row>
    <row r="1552" customFormat="false" ht="15" hidden="false" customHeight="false" outlineLevel="0" collapsed="false">
      <c r="A1552" s="0" t="n">
        <v>1000003882</v>
      </c>
      <c r="B1552" s="157" t="n">
        <v>17</v>
      </c>
    </row>
    <row r="1553" customFormat="false" ht="15" hidden="false" customHeight="false" outlineLevel="0" collapsed="false">
      <c r="A1553" s="0" t="n">
        <v>1000004623</v>
      </c>
      <c r="B1553" s="157" t="n">
        <v>29.3333333333333</v>
      </c>
    </row>
    <row r="1554" customFormat="false" ht="15" hidden="false" customHeight="false" outlineLevel="0" collapsed="false">
      <c r="A1554" s="0" t="n">
        <v>1000004595</v>
      </c>
      <c r="B1554" s="157" t="n">
        <v>296.916666666667</v>
      </c>
    </row>
    <row r="1555" customFormat="false" ht="15" hidden="false" customHeight="false" outlineLevel="0" collapsed="false">
      <c r="A1555" s="0" t="n">
        <v>1000004597</v>
      </c>
      <c r="B1555" s="157" t="n">
        <v>47.6666666666667</v>
      </c>
    </row>
    <row r="1556" customFormat="false" ht="15" hidden="false" customHeight="false" outlineLevel="0" collapsed="false">
      <c r="A1556" s="0" t="n">
        <v>1000004602</v>
      </c>
      <c r="B1556" s="157" t="n">
        <v>302.833333333333</v>
      </c>
    </row>
    <row r="1557" customFormat="false" ht="15" hidden="false" customHeight="false" outlineLevel="0" collapsed="false">
      <c r="A1557" s="0" t="n">
        <v>1000004569</v>
      </c>
      <c r="B1557" s="157" t="n">
        <v>8.33333333333333</v>
      </c>
    </row>
    <row r="1558" customFormat="false" ht="15" hidden="false" customHeight="false" outlineLevel="0" collapsed="false">
      <c r="A1558" s="0" t="n">
        <v>1000004599</v>
      </c>
      <c r="B1558" s="157" t="n">
        <v>41</v>
      </c>
    </row>
    <row r="1559" customFormat="false" ht="15" hidden="false" customHeight="false" outlineLevel="0" collapsed="false">
      <c r="A1559" s="0" t="n">
        <v>1000004536</v>
      </c>
      <c r="B1559" s="157" t="n">
        <v>1.66666666666667</v>
      </c>
    </row>
    <row r="1560" customFormat="false" ht="15" hidden="false" customHeight="false" outlineLevel="0" collapsed="false">
      <c r="A1560" s="0" t="n">
        <v>1000004596</v>
      </c>
      <c r="B1560" s="157" t="n">
        <v>13.3333333333333</v>
      </c>
    </row>
    <row r="1561" customFormat="false" ht="15" hidden="false" customHeight="false" outlineLevel="0" collapsed="false">
      <c r="A1561" s="0" t="n">
        <v>1000004615</v>
      </c>
      <c r="B1561" s="157" t="n">
        <v>62.0083333333333</v>
      </c>
    </row>
    <row r="1562" customFormat="false" ht="15" hidden="false" customHeight="false" outlineLevel="0" collapsed="false">
      <c r="A1562" s="0" t="n">
        <v>1000001474</v>
      </c>
      <c r="B1562" s="157" t="n">
        <v>1.16666666666667</v>
      </c>
    </row>
    <row r="1563" customFormat="false" ht="15" hidden="false" customHeight="false" outlineLevel="0" collapsed="false">
      <c r="A1563" s="0" t="n">
        <v>1000004614</v>
      </c>
      <c r="B1563" s="157" t="n">
        <v>81.6666666666667</v>
      </c>
    </row>
    <row r="1564" customFormat="false" ht="15" hidden="false" customHeight="false" outlineLevel="0" collapsed="false">
      <c r="A1564" s="0" t="n">
        <v>1000002033</v>
      </c>
      <c r="B1564" s="157" t="n">
        <v>11.6666666666667</v>
      </c>
    </row>
    <row r="1565" customFormat="false" ht="15" hidden="false" customHeight="false" outlineLevel="0" collapsed="false">
      <c r="A1565" s="0" t="n">
        <v>1000004613</v>
      </c>
      <c r="B1565" s="157" t="n">
        <v>97.3333333333333</v>
      </c>
    </row>
    <row r="1566" customFormat="false" ht="15" hidden="false" customHeight="false" outlineLevel="0" collapsed="false">
      <c r="A1566" s="0" t="n">
        <v>1000001110</v>
      </c>
      <c r="B1566" s="157" t="n">
        <v>12.4166666666667</v>
      </c>
    </row>
    <row r="1567" customFormat="false" ht="15" hidden="false" customHeight="false" outlineLevel="0" collapsed="false">
      <c r="A1567" s="0" t="n">
        <v>1000004588</v>
      </c>
      <c r="B1567" s="157" t="n">
        <v>106.833333333333</v>
      </c>
    </row>
    <row r="1568" customFormat="false" ht="15" hidden="false" customHeight="false" outlineLevel="0" collapsed="false">
      <c r="A1568" s="0" t="n">
        <v>1000004590</v>
      </c>
      <c r="B1568" s="157" t="n">
        <v>10.8333333333333</v>
      </c>
    </row>
    <row r="1569" customFormat="false" ht="15" hidden="false" customHeight="false" outlineLevel="0" collapsed="false">
      <c r="A1569" s="0" t="n">
        <v>1000004566</v>
      </c>
      <c r="B1569" s="157" t="n">
        <v>1.75</v>
      </c>
    </row>
    <row r="1570" customFormat="false" ht="15" hidden="false" customHeight="false" outlineLevel="0" collapsed="false">
      <c r="A1570" s="0" t="n">
        <v>1000003883</v>
      </c>
      <c r="B1570" s="157" t="n">
        <v>8.33333333333333</v>
      </c>
    </row>
    <row r="1571" customFormat="false" ht="15" hidden="false" customHeight="false" outlineLevel="0" collapsed="false">
      <c r="A1571" s="0" t="n">
        <v>1000004568</v>
      </c>
      <c r="B1571" s="157" t="n">
        <v>11.6666666666667</v>
      </c>
    </row>
    <row r="1572" customFormat="false" ht="15" hidden="false" customHeight="false" outlineLevel="0" collapsed="false">
      <c r="A1572" s="0" t="n">
        <v>1000004587</v>
      </c>
      <c r="B1572" s="157" t="n">
        <v>10</v>
      </c>
    </row>
    <row r="1573" customFormat="false" ht="15" hidden="false" customHeight="false" outlineLevel="0" collapsed="false">
      <c r="A1573" s="0" t="n">
        <v>1000004489</v>
      </c>
      <c r="B1573" s="157" t="n">
        <v>12.0833333333333</v>
      </c>
    </row>
    <row r="1574" customFormat="false" ht="15" hidden="false" customHeight="false" outlineLevel="0" collapsed="false">
      <c r="A1574" s="0" t="n">
        <v>1000003967</v>
      </c>
      <c r="B1574" s="157" t="n">
        <v>2.5</v>
      </c>
    </row>
    <row r="1575" customFormat="false" ht="15" hidden="false" customHeight="false" outlineLevel="0" collapsed="false">
      <c r="A1575" s="0" t="n">
        <v>1000004589</v>
      </c>
      <c r="B1575" s="157" t="n">
        <v>12.5</v>
      </c>
    </row>
    <row r="1576" customFormat="false" ht="15" hidden="false" customHeight="false" outlineLevel="0" collapsed="false">
      <c r="A1576" s="0" t="n">
        <v>1000004598</v>
      </c>
      <c r="B1576" s="157" t="n">
        <v>40.8333333333333</v>
      </c>
    </row>
    <row r="1577" customFormat="false" ht="15" hidden="false" customHeight="false" outlineLevel="0" collapsed="false">
      <c r="A1577" s="0" t="n">
        <v>1000002732</v>
      </c>
      <c r="B1577" s="157" t="n">
        <v>4.16666666666667</v>
      </c>
    </row>
    <row r="1578" customFormat="false" ht="15" hidden="false" customHeight="false" outlineLevel="0" collapsed="false">
      <c r="A1578" s="0" t="n">
        <v>1000004426</v>
      </c>
      <c r="B1578" s="157" t="n">
        <v>25.6666666666667</v>
      </c>
    </row>
    <row r="1579" customFormat="false" ht="15" hidden="false" customHeight="false" outlineLevel="0" collapsed="false">
      <c r="A1579" s="0" t="n">
        <v>1000004577</v>
      </c>
      <c r="B1579" s="157" t="n">
        <v>55.975</v>
      </c>
    </row>
    <row r="1580" customFormat="false" ht="15" hidden="false" customHeight="false" outlineLevel="0" collapsed="false">
      <c r="A1580" s="0" t="n">
        <v>1000004654</v>
      </c>
      <c r="B1580" s="157" t="n">
        <v>6.66666666666667</v>
      </c>
    </row>
    <row r="1581" customFormat="false" ht="15" hidden="false" customHeight="false" outlineLevel="0" collapsed="false">
      <c r="A1581" s="0" t="n">
        <v>1000004624</v>
      </c>
      <c r="B1581" s="157" t="n">
        <v>94.5</v>
      </c>
    </row>
    <row r="1582" customFormat="false" ht="15" hidden="false" customHeight="false" outlineLevel="0" collapsed="false">
      <c r="A1582" s="0" t="n">
        <v>1000004628</v>
      </c>
      <c r="B1582" s="157" t="n">
        <v>26.6666666666667</v>
      </c>
    </row>
    <row r="1583" customFormat="false" ht="15" hidden="false" customHeight="false" outlineLevel="0" collapsed="false">
      <c r="A1583" s="0" t="n">
        <v>1000004630</v>
      </c>
      <c r="B1583" s="157" t="n">
        <v>4.16666666666667</v>
      </c>
    </row>
    <row r="1584" customFormat="false" ht="15" hidden="false" customHeight="false" outlineLevel="0" collapsed="false">
      <c r="A1584" s="0" t="n">
        <v>1000001999</v>
      </c>
      <c r="B1584" s="157" t="n">
        <v>3.33333333333333</v>
      </c>
    </row>
    <row r="1585" customFormat="false" ht="15" hidden="false" customHeight="false" outlineLevel="0" collapsed="false">
      <c r="A1585" s="0" t="n">
        <v>1000001196</v>
      </c>
      <c r="B1585" s="157" t="n">
        <v>10</v>
      </c>
    </row>
    <row r="1586" customFormat="false" ht="15" hidden="false" customHeight="false" outlineLevel="0" collapsed="false">
      <c r="A1586" s="0" t="n">
        <v>1000004032</v>
      </c>
      <c r="B1586" s="157" t="n">
        <v>1.66666666666667</v>
      </c>
    </row>
    <row r="1587" customFormat="false" ht="15" hidden="false" customHeight="false" outlineLevel="0" collapsed="false">
      <c r="A1587" s="0" t="n">
        <v>1000001202</v>
      </c>
      <c r="B1587" s="157" t="n">
        <v>11.6666666666667</v>
      </c>
    </row>
    <row r="1588" customFormat="false" ht="15" hidden="false" customHeight="false" outlineLevel="0" collapsed="false">
      <c r="A1588" s="0" t="n">
        <v>1000004656</v>
      </c>
      <c r="B1588" s="157" t="n">
        <v>46.6666666666667</v>
      </c>
    </row>
    <row r="1589" customFormat="false" ht="15" hidden="false" customHeight="false" outlineLevel="0" collapsed="false">
      <c r="A1589" s="0" t="n">
        <v>1000004619</v>
      </c>
      <c r="B1589" s="157" t="n">
        <v>7.5</v>
      </c>
    </row>
    <row r="1590" customFormat="false" ht="15" hidden="false" customHeight="false" outlineLevel="0" collapsed="false">
      <c r="A1590" s="0" t="n">
        <v>1000004620</v>
      </c>
      <c r="B1590" s="157" t="n">
        <v>10.5416666666667</v>
      </c>
    </row>
    <row r="1591" customFormat="false" ht="15" hidden="false" customHeight="false" outlineLevel="0" collapsed="false">
      <c r="A1591" s="0" t="n">
        <v>1000003484</v>
      </c>
      <c r="B1591" s="157" t="n">
        <v>8.83333333333333</v>
      </c>
    </row>
    <row r="1592" customFormat="false" ht="15" hidden="false" customHeight="false" outlineLevel="0" collapsed="false">
      <c r="A1592" s="0" t="n">
        <v>1000001324</v>
      </c>
      <c r="B1592" s="157" t="n">
        <v>9.16666666666667</v>
      </c>
    </row>
    <row r="1593" customFormat="false" ht="15" hidden="false" customHeight="false" outlineLevel="0" collapsed="false">
      <c r="A1593" s="0" t="n">
        <v>1000002786</v>
      </c>
      <c r="B1593" s="157" t="n">
        <v>166.7</v>
      </c>
    </row>
    <row r="1594" customFormat="false" ht="15" hidden="false" customHeight="false" outlineLevel="0" collapsed="false">
      <c r="A1594" s="0" t="n">
        <v>1000002007</v>
      </c>
      <c r="B1594" s="157" t="n">
        <v>8</v>
      </c>
    </row>
    <row r="1595" customFormat="false" ht="15" hidden="false" customHeight="false" outlineLevel="0" collapsed="false">
      <c r="A1595" s="0" t="n">
        <v>1000004616</v>
      </c>
      <c r="B1595" s="157" t="n">
        <v>66.6666666666667</v>
      </c>
    </row>
    <row r="1596" customFormat="false" ht="15" hidden="false" customHeight="false" outlineLevel="0" collapsed="false">
      <c r="A1596" s="0" t="n">
        <v>1000004662</v>
      </c>
      <c r="B1596" s="157" t="n">
        <v>22.5833333333333</v>
      </c>
    </row>
    <row r="1597" customFormat="false" ht="15" hidden="false" customHeight="false" outlineLevel="0" collapsed="false">
      <c r="A1597" s="0" t="n">
        <v>1000003103</v>
      </c>
      <c r="B1597" s="157" t="n">
        <v>13.0833333333333</v>
      </c>
    </row>
    <row r="1598" customFormat="false" ht="15" hidden="false" customHeight="false" outlineLevel="0" collapsed="false">
      <c r="A1598" s="0" t="n">
        <v>1000004643</v>
      </c>
      <c r="B1598" s="157" t="n">
        <v>13.9583333333333</v>
      </c>
    </row>
    <row r="1599" customFormat="false" ht="15" hidden="false" customHeight="false" outlineLevel="0" collapsed="false">
      <c r="A1599" s="0" t="n">
        <v>1000004612</v>
      </c>
      <c r="B1599" s="157" t="n">
        <v>88</v>
      </c>
    </row>
    <row r="1600" customFormat="false" ht="15" hidden="false" customHeight="false" outlineLevel="0" collapsed="false">
      <c r="A1600" s="0" t="n">
        <v>1000001449</v>
      </c>
      <c r="B1600" s="157" t="n">
        <v>23</v>
      </c>
    </row>
    <row r="1601" customFormat="false" ht="15" hidden="false" customHeight="false" outlineLevel="0" collapsed="false">
      <c r="A1601" s="0" t="n">
        <v>1000004618</v>
      </c>
      <c r="B1601" s="157" t="n">
        <v>11.8333333333333</v>
      </c>
    </row>
    <row r="1602" customFormat="false" ht="15" hidden="false" customHeight="false" outlineLevel="0" collapsed="false">
      <c r="A1602" s="0" t="n">
        <v>1000001476</v>
      </c>
      <c r="B1602" s="157" t="n">
        <v>1.16666666666667</v>
      </c>
    </row>
    <row r="1603" customFormat="false" ht="15" hidden="false" customHeight="false" outlineLevel="0" collapsed="false">
      <c r="A1603" s="0" t="n">
        <v>1000004672</v>
      </c>
      <c r="B1603" s="157" t="n">
        <v>15</v>
      </c>
    </row>
    <row r="1604" customFormat="false" ht="15" hidden="false" customHeight="false" outlineLevel="0" collapsed="false">
      <c r="A1604" s="0" t="n">
        <v>1000004653</v>
      </c>
      <c r="B1604" s="157" t="n">
        <v>50</v>
      </c>
    </row>
    <row r="1605" customFormat="false" ht="15" hidden="false" customHeight="false" outlineLevel="0" collapsed="false">
      <c r="A1605" s="0" t="n">
        <v>1000004078</v>
      </c>
      <c r="B1605" s="157" t="n">
        <v>8.33333333333333</v>
      </c>
    </row>
    <row r="1606" customFormat="false" ht="15" hidden="false" customHeight="false" outlineLevel="0" collapsed="false">
      <c r="A1606" s="0" t="n">
        <v>1000004633</v>
      </c>
      <c r="B1606" s="157" t="n">
        <v>19.5</v>
      </c>
    </row>
    <row r="1607" customFormat="false" ht="15" hidden="false" customHeight="false" outlineLevel="0" collapsed="false">
      <c r="A1607" s="0" t="n">
        <v>1000004663</v>
      </c>
      <c r="B1607" s="157" t="n">
        <v>23.8333333333333</v>
      </c>
    </row>
    <row r="1608" customFormat="false" ht="15" hidden="false" customHeight="false" outlineLevel="0" collapsed="false">
      <c r="A1608" s="0" t="n">
        <v>1000004655</v>
      </c>
      <c r="B1608" s="157" t="n">
        <v>9.75</v>
      </c>
    </row>
    <row r="1609" customFormat="false" ht="15" hidden="false" customHeight="false" outlineLevel="0" collapsed="false">
      <c r="A1609" s="0" t="n">
        <v>1000004629</v>
      </c>
      <c r="B1609" s="157" t="n">
        <v>28.0833333333333</v>
      </c>
    </row>
    <row r="1610" customFormat="false" ht="15" hidden="false" customHeight="false" outlineLevel="0" collapsed="false">
      <c r="A1610" s="0" t="n">
        <v>1000004652</v>
      </c>
      <c r="B1610" s="157" t="n">
        <v>5</v>
      </c>
    </row>
    <row r="1611" customFormat="false" ht="15" hidden="false" customHeight="false" outlineLevel="0" collapsed="false">
      <c r="A1611" s="0" t="n">
        <v>1000004626</v>
      </c>
      <c r="B1611" s="157" t="n">
        <v>17.5</v>
      </c>
    </row>
    <row r="1612" customFormat="false" ht="15" hidden="false" customHeight="false" outlineLevel="0" collapsed="false">
      <c r="A1612" s="0" t="n">
        <v>1000002023</v>
      </c>
      <c r="B1612" s="157" t="n">
        <v>2.16666666666667</v>
      </c>
    </row>
    <row r="1613" customFormat="false" ht="15" hidden="false" customHeight="false" outlineLevel="0" collapsed="false">
      <c r="A1613" s="0" t="n">
        <v>1000004329</v>
      </c>
      <c r="B1613" s="157" t="n">
        <v>44</v>
      </c>
    </row>
    <row r="1614" customFormat="false" ht="15" hidden="false" customHeight="false" outlineLevel="0" collapsed="false">
      <c r="A1614" s="0" t="n">
        <v>1000004564</v>
      </c>
      <c r="B1614" s="157" t="n">
        <v>9.16666666666667</v>
      </c>
    </row>
    <row r="1615" customFormat="false" ht="15" hidden="false" customHeight="false" outlineLevel="0" collapsed="false">
      <c r="A1615" s="0" t="n">
        <v>1000004627</v>
      </c>
      <c r="B1615" s="157" t="n">
        <v>112.666666666667</v>
      </c>
    </row>
    <row r="1616" customFormat="false" ht="15" hidden="false" customHeight="false" outlineLevel="0" collapsed="false">
      <c r="A1616" s="0" t="n">
        <v>1000004535</v>
      </c>
      <c r="B1616" s="157" t="n">
        <v>55.8333333333333</v>
      </c>
    </row>
    <row r="1617" customFormat="false" ht="15" hidden="false" customHeight="false" outlineLevel="0" collapsed="false">
      <c r="A1617" s="0" t="n">
        <v>1000004632</v>
      </c>
      <c r="B1617" s="157" t="n">
        <v>8.66666666666667</v>
      </c>
    </row>
    <row r="1618" customFormat="false" ht="15" hidden="false" customHeight="false" outlineLevel="0" collapsed="false">
      <c r="A1618" s="0" t="n">
        <v>1000003169</v>
      </c>
      <c r="B1618" s="157" t="n">
        <v>40</v>
      </c>
    </row>
    <row r="1619" customFormat="false" ht="15" hidden="false" customHeight="false" outlineLevel="0" collapsed="false">
      <c r="A1619" s="0" t="n">
        <v>1000000612</v>
      </c>
      <c r="B1619" s="157" t="n">
        <v>3.33333333333333</v>
      </c>
    </row>
    <row r="1620" customFormat="false" ht="15" hidden="false" customHeight="false" outlineLevel="0" collapsed="false">
      <c r="A1620" s="0" t="n">
        <v>1000001859</v>
      </c>
      <c r="B1620" s="157" t="n">
        <v>9.16666666666667</v>
      </c>
    </row>
    <row r="1621" customFormat="false" ht="15" hidden="false" customHeight="false" outlineLevel="0" collapsed="false">
      <c r="A1621" s="0" t="n">
        <v>1000004621</v>
      </c>
      <c r="B1621" s="157" t="n">
        <v>8.33333333333333</v>
      </c>
    </row>
    <row r="1622" customFormat="false" ht="15" hidden="false" customHeight="false" outlineLevel="0" collapsed="false">
      <c r="A1622" s="0" t="n">
        <v>1000003000</v>
      </c>
      <c r="B1622" s="157" t="n">
        <v>38.1416666666667</v>
      </c>
    </row>
    <row r="1623" customFormat="false" ht="15" hidden="false" customHeight="false" outlineLevel="0" collapsed="false">
      <c r="A1623" s="0" t="n">
        <v>1000004635</v>
      </c>
      <c r="B1623" s="157" t="n">
        <v>183.5</v>
      </c>
    </row>
    <row r="1624" customFormat="false" ht="15" hidden="false" customHeight="false" outlineLevel="0" collapsed="false">
      <c r="A1624" s="0" t="n">
        <v>1000000681</v>
      </c>
      <c r="B1624" s="157" t="n">
        <v>1.25</v>
      </c>
    </row>
    <row r="1625" customFormat="false" ht="15" hidden="false" customHeight="false" outlineLevel="0" collapsed="false">
      <c r="A1625" s="0" t="n">
        <v>1000004622</v>
      </c>
      <c r="B1625" s="157" t="n">
        <v>15.8333333333333</v>
      </c>
    </row>
    <row r="1626" customFormat="false" ht="15" hidden="false" customHeight="false" outlineLevel="0" collapsed="false">
      <c r="A1626" s="0" t="n">
        <v>1000004264</v>
      </c>
      <c r="B1626" s="157" t="n">
        <v>6.66666666666667</v>
      </c>
    </row>
    <row r="1627" customFormat="false" ht="15" hidden="false" customHeight="false" outlineLevel="0" collapsed="false">
      <c r="A1627" s="0" t="n">
        <v>1000003804</v>
      </c>
      <c r="B1627" s="157" t="n">
        <v>2.5</v>
      </c>
    </row>
    <row r="1628" customFormat="false" ht="15" hidden="false" customHeight="false" outlineLevel="0" collapsed="false">
      <c r="A1628" s="0" t="n">
        <v>1000004659</v>
      </c>
      <c r="B1628" s="157" t="n">
        <v>10</v>
      </c>
    </row>
    <row r="1629" customFormat="false" ht="15" hidden="false" customHeight="false" outlineLevel="0" collapsed="false">
      <c r="A1629" s="0" t="n">
        <v>1000004682</v>
      </c>
      <c r="B1629" s="157" t="n">
        <v>43</v>
      </c>
    </row>
    <row r="1630" customFormat="false" ht="15" hidden="false" customHeight="false" outlineLevel="0" collapsed="false">
      <c r="A1630" s="0" t="n">
        <v>1000004681</v>
      </c>
      <c r="B1630" s="157" t="n">
        <v>8.33333333333333</v>
      </c>
    </row>
    <row r="1631" customFormat="false" ht="15" hidden="false" customHeight="false" outlineLevel="0" collapsed="false">
      <c r="A1631" s="0" t="n">
        <v>1000000093</v>
      </c>
      <c r="B1631" s="157" t="n">
        <v>5.83333333333333</v>
      </c>
    </row>
    <row r="1632" customFormat="false" ht="15" hidden="false" customHeight="false" outlineLevel="0" collapsed="false">
      <c r="A1632" s="0" t="n">
        <v>1000004676</v>
      </c>
      <c r="B1632" s="157" t="n">
        <v>5</v>
      </c>
    </row>
    <row r="1633" customFormat="false" ht="15" hidden="false" customHeight="false" outlineLevel="0" collapsed="false">
      <c r="A1633" s="0" t="n">
        <v>1000004677</v>
      </c>
      <c r="B1633" s="157" t="n">
        <v>22.8333333333333</v>
      </c>
    </row>
    <row r="1634" customFormat="false" ht="15" hidden="false" customHeight="false" outlineLevel="0" collapsed="false">
      <c r="A1634" s="0" t="n">
        <v>1000004263</v>
      </c>
      <c r="B1634" s="157" t="n">
        <v>2.08333333333333</v>
      </c>
    </row>
    <row r="1635" customFormat="false" ht="15" hidden="false" customHeight="false" outlineLevel="0" collapsed="false">
      <c r="A1635" s="0" t="n">
        <v>1000001383</v>
      </c>
      <c r="B1635" s="157" t="n">
        <v>4.16666666666667</v>
      </c>
    </row>
    <row r="1636" customFormat="false" ht="15" hidden="false" customHeight="false" outlineLevel="0" collapsed="false">
      <c r="A1636" s="0" t="n">
        <v>1000004673</v>
      </c>
      <c r="B1636" s="157" t="n">
        <v>126.708333333333</v>
      </c>
    </row>
    <row r="1637" customFormat="false" ht="15" hidden="false" customHeight="false" outlineLevel="0" collapsed="false">
      <c r="A1637" s="0" t="n">
        <v>1000003197</v>
      </c>
      <c r="B1637" s="157" t="n">
        <v>2.5</v>
      </c>
    </row>
    <row r="1638" customFormat="false" ht="15" hidden="false" customHeight="false" outlineLevel="0" collapsed="false">
      <c r="A1638" s="0" t="n">
        <v>1000003683</v>
      </c>
      <c r="B1638" s="157" t="n">
        <v>8.33333333333333</v>
      </c>
    </row>
    <row r="1639" customFormat="false" ht="15" hidden="false" customHeight="false" outlineLevel="0" collapsed="false">
      <c r="A1639" s="0" t="n">
        <v>1000004666</v>
      </c>
      <c r="B1639" s="157" t="n">
        <v>2.5</v>
      </c>
    </row>
    <row r="1640" customFormat="false" ht="15" hidden="false" customHeight="false" outlineLevel="0" collapsed="false">
      <c r="A1640" s="0" t="n">
        <v>1000004670</v>
      </c>
      <c r="B1640" s="157" t="n">
        <v>2.5</v>
      </c>
    </row>
    <row r="1641" customFormat="false" ht="15" hidden="false" customHeight="false" outlineLevel="0" collapsed="false">
      <c r="A1641" s="0" t="n">
        <v>1000004683</v>
      </c>
      <c r="B1641" s="157" t="n">
        <v>10.8333333333333</v>
      </c>
    </row>
    <row r="1642" customFormat="false" ht="15" hidden="false" customHeight="false" outlineLevel="0" collapsed="false">
      <c r="A1642" s="0" t="n">
        <v>1000004667</v>
      </c>
      <c r="B1642" s="157" t="n">
        <v>12.3333333333333</v>
      </c>
    </row>
    <row r="1643" customFormat="false" ht="15" hidden="false" customHeight="false" outlineLevel="0" collapsed="false">
      <c r="A1643" s="0" t="n">
        <v>1000000309</v>
      </c>
      <c r="B1643" s="157" t="n">
        <v>1.75</v>
      </c>
    </row>
    <row r="1644" customFormat="false" ht="15" hidden="false" customHeight="false" outlineLevel="0" collapsed="false">
      <c r="A1644" s="0" t="n">
        <v>1000003115</v>
      </c>
      <c r="B1644" s="157" t="n">
        <v>2.91666666666667</v>
      </c>
    </row>
    <row r="1645" customFormat="false" ht="15" hidden="false" customHeight="false" outlineLevel="0" collapsed="false">
      <c r="A1645" s="0" t="n">
        <v>1000003906</v>
      </c>
      <c r="B1645" s="157" t="n">
        <v>8.16666666666667</v>
      </c>
    </row>
    <row r="1646" customFormat="false" ht="15" hidden="false" customHeight="false" outlineLevel="0" collapsed="false">
      <c r="A1646" s="0" t="n">
        <v>1000003923</v>
      </c>
      <c r="B1646" s="157" t="n">
        <v>8</v>
      </c>
    </row>
    <row r="1647" customFormat="false" ht="15" hidden="false" customHeight="false" outlineLevel="0" collapsed="false">
      <c r="A1647" s="0" t="n">
        <v>1000004593</v>
      </c>
      <c r="B1647" s="157" t="n">
        <v>8</v>
      </c>
    </row>
    <row r="1648" customFormat="false" ht="15" hidden="false" customHeight="false" outlineLevel="0" collapsed="false">
      <c r="A1648" s="0" t="n">
        <v>1000002603</v>
      </c>
      <c r="B1648" s="157" t="n">
        <v>1.66666666666667</v>
      </c>
    </row>
    <row r="1649" customFormat="false" ht="15" hidden="false" customHeight="false" outlineLevel="0" collapsed="false">
      <c r="A1649" s="0" t="n">
        <v>1000002729</v>
      </c>
      <c r="B1649" s="157" t="n">
        <v>3.41666666666667</v>
      </c>
    </row>
    <row r="1650" customFormat="false" ht="15" hidden="false" customHeight="false" outlineLevel="0" collapsed="false">
      <c r="A1650" s="0" t="n">
        <v>1000004675</v>
      </c>
      <c r="B1650" s="157" t="n">
        <v>35.6666666666667</v>
      </c>
    </row>
    <row r="1651" customFormat="false" ht="15" hidden="false" customHeight="false" outlineLevel="0" collapsed="false">
      <c r="A1651" s="0" t="n">
        <v>1000000920</v>
      </c>
      <c r="B1651" s="157" t="n">
        <v>30</v>
      </c>
    </row>
    <row r="1652" customFormat="false" ht="15" hidden="false" customHeight="false" outlineLevel="0" collapsed="false">
      <c r="A1652" s="0" t="n">
        <v>1000004661</v>
      </c>
      <c r="B1652" s="157" t="n">
        <v>20.3333333333333</v>
      </c>
    </row>
    <row r="1653" customFormat="false" ht="15" hidden="false" customHeight="false" outlineLevel="0" collapsed="false">
      <c r="A1653" s="0" t="n">
        <v>1000004642</v>
      </c>
      <c r="B1653" s="157" t="n">
        <v>8.33333333333333</v>
      </c>
    </row>
    <row r="1654" customFormat="false" ht="15" hidden="false" customHeight="false" outlineLevel="0" collapsed="false">
      <c r="A1654" s="0" t="n">
        <v>1000004657</v>
      </c>
      <c r="B1654" s="157" t="n">
        <v>195.5</v>
      </c>
    </row>
    <row r="1655" customFormat="false" ht="15" hidden="false" customHeight="false" outlineLevel="0" collapsed="false">
      <c r="A1655" s="0" t="n">
        <v>1000004658</v>
      </c>
      <c r="B1655" s="157" t="n">
        <v>85.5</v>
      </c>
    </row>
    <row r="1656" customFormat="false" ht="15" hidden="false" customHeight="false" outlineLevel="0" collapsed="false">
      <c r="A1656" s="0" t="n">
        <v>1000004664</v>
      </c>
      <c r="B1656" s="157" t="n">
        <v>38.3333333333333</v>
      </c>
    </row>
    <row r="1657" customFormat="false" ht="15" hidden="false" customHeight="false" outlineLevel="0" collapsed="false">
      <c r="A1657" s="0" t="n">
        <v>1000004665</v>
      </c>
      <c r="B1657" s="157" t="n">
        <v>83.6666666666667</v>
      </c>
    </row>
    <row r="1658" customFormat="false" ht="15" hidden="false" customHeight="false" outlineLevel="0" collapsed="false">
      <c r="A1658" s="0" t="n">
        <v>1000004679</v>
      </c>
      <c r="B1658" s="157" t="n">
        <v>3.16666666666667</v>
      </c>
    </row>
    <row r="1659" customFormat="false" ht="15" hidden="false" customHeight="false" outlineLevel="0" collapsed="false">
      <c r="A1659" s="0" t="n">
        <v>1000000606</v>
      </c>
      <c r="B1659" s="157" t="n">
        <v>6.66666666666667</v>
      </c>
    </row>
    <row r="1660" customFormat="false" ht="15" hidden="false" customHeight="false" outlineLevel="0" collapsed="false">
      <c r="A1660" s="0" t="n">
        <v>1000001656</v>
      </c>
      <c r="B1660" s="157" t="n">
        <v>1.66666666666667</v>
      </c>
    </row>
    <row r="1661" customFormat="false" ht="15" hidden="false" customHeight="false" outlineLevel="0" collapsed="false">
      <c r="A1661" s="0" t="n">
        <v>1000003570</v>
      </c>
      <c r="B1661" s="157" t="n">
        <v>11.6666666666667</v>
      </c>
    </row>
    <row r="1662" customFormat="false" ht="15" hidden="false" customHeight="false" outlineLevel="0" collapsed="false">
      <c r="A1662" s="0" t="n">
        <v>1000004669</v>
      </c>
      <c r="B1662" s="157" t="n">
        <v>7.5</v>
      </c>
    </row>
    <row r="1663" customFormat="false" ht="15" hidden="false" customHeight="false" outlineLevel="0" collapsed="false">
      <c r="A1663" s="0" t="n">
        <v>1000002793</v>
      </c>
      <c r="B1663" s="157" t="n">
        <v>1.16666666666667</v>
      </c>
    </row>
    <row r="1664" customFormat="false" ht="15" hidden="false" customHeight="false" outlineLevel="0" collapsed="false">
      <c r="A1664" s="0" t="n">
        <v>1000001809</v>
      </c>
      <c r="B1664" s="157" t="n">
        <v>13.3333333333333</v>
      </c>
    </row>
    <row r="1665" customFormat="false" ht="15" hidden="false" customHeight="false" outlineLevel="0" collapsed="false">
      <c r="A1665" s="0" t="n">
        <v>1000004684</v>
      </c>
      <c r="B1665" s="157" t="n">
        <v>81</v>
      </c>
    </row>
    <row r="1666" customFormat="false" ht="15" hidden="false" customHeight="false" outlineLevel="0" collapsed="false">
      <c r="A1666" s="0" t="n">
        <v>1000004692</v>
      </c>
      <c r="B1666" s="157" t="n">
        <v>40.1666666666667</v>
      </c>
    </row>
    <row r="1667" customFormat="false" ht="15" hidden="false" customHeight="false" outlineLevel="0" collapsed="false">
      <c r="A1667" s="0" t="n">
        <v>1000004678</v>
      </c>
      <c r="B1667" s="157" t="n">
        <v>5</v>
      </c>
    </row>
    <row r="1668" customFormat="false" ht="15" hidden="false" customHeight="false" outlineLevel="0" collapsed="false">
      <c r="A1668" s="0" t="n">
        <v>1000000743</v>
      </c>
      <c r="B1668" s="157" t="n">
        <v>5</v>
      </c>
    </row>
    <row r="1669" customFormat="false" ht="15" hidden="false" customHeight="false" outlineLevel="0" collapsed="false">
      <c r="A1669" s="0" t="n">
        <v>1000000762</v>
      </c>
      <c r="B1669" s="157" t="n">
        <v>5</v>
      </c>
    </row>
    <row r="1670" customFormat="false" ht="15" hidden="false" customHeight="false" outlineLevel="0" collapsed="false">
      <c r="A1670" s="0" t="n">
        <v>1000004680</v>
      </c>
      <c r="B1670" s="157" t="n">
        <v>18.3333333333333</v>
      </c>
    </row>
    <row r="1671" customFormat="false" ht="15" hidden="false" customHeight="false" outlineLevel="0" collapsed="false">
      <c r="A1671" s="0" t="n">
        <v>1000004668</v>
      </c>
      <c r="B1671" s="157" t="n">
        <v>20.9166666666667</v>
      </c>
    </row>
    <row r="1672" customFormat="false" ht="15" hidden="false" customHeight="false" outlineLevel="0" collapsed="false">
      <c r="A1672" s="0" t="n">
        <v>1000004578</v>
      </c>
      <c r="B1672" s="157" t="n">
        <v>7.41666666666667</v>
      </c>
    </row>
    <row r="1673" customFormat="false" ht="15" hidden="false" customHeight="false" outlineLevel="0" collapsed="false">
      <c r="A1673" s="0" t="n">
        <v>1000004685</v>
      </c>
      <c r="B1673" s="157" t="n">
        <v>39.1666666666667</v>
      </c>
    </row>
    <row r="1674" customFormat="false" ht="15" hidden="false" customHeight="false" outlineLevel="0" collapsed="false">
      <c r="A1674" s="0" t="n">
        <v>1000004707</v>
      </c>
      <c r="B1674" s="157" t="n">
        <v>5</v>
      </c>
    </row>
    <row r="1675" customFormat="false" ht="15" hidden="false" customHeight="false" outlineLevel="0" collapsed="false">
      <c r="A1675" s="0" t="n">
        <v>1000004689</v>
      </c>
      <c r="B1675" s="157" t="n">
        <v>12.6666666666667</v>
      </c>
    </row>
    <row r="1676" customFormat="false" ht="15" hidden="false" customHeight="false" outlineLevel="0" collapsed="false">
      <c r="A1676" s="0" t="n">
        <v>1000004199</v>
      </c>
      <c r="B1676" s="157" t="n">
        <v>4.33333333333333</v>
      </c>
    </row>
    <row r="1677" customFormat="false" ht="15" hidden="false" customHeight="false" outlineLevel="0" collapsed="false">
      <c r="A1677" s="0" t="n">
        <v>1000002626</v>
      </c>
      <c r="B1677" s="157" t="n">
        <v>8.66666666666667</v>
      </c>
    </row>
    <row r="1678" customFormat="false" ht="15" hidden="false" customHeight="false" outlineLevel="0" collapsed="false">
      <c r="A1678" s="0" t="n">
        <v>1000004693</v>
      </c>
      <c r="B1678" s="157" t="n">
        <v>89.7083333333333</v>
      </c>
    </row>
    <row r="1679" customFormat="false" ht="15" hidden="false" customHeight="false" outlineLevel="0" collapsed="false">
      <c r="A1679" s="0" t="n">
        <v>1000004697</v>
      </c>
      <c r="B1679" s="157" t="n">
        <v>1.75</v>
      </c>
    </row>
    <row r="1680" customFormat="false" ht="15" hidden="false" customHeight="false" outlineLevel="0" collapsed="false">
      <c r="A1680" s="0" t="n">
        <v>1000004687</v>
      </c>
      <c r="B1680" s="157" t="n">
        <v>6.08333333333333</v>
      </c>
    </row>
    <row r="1681" customFormat="false" ht="15" hidden="false" customHeight="false" outlineLevel="0" collapsed="false">
      <c r="A1681" s="0" t="n">
        <v>1000004712</v>
      </c>
      <c r="B1681" s="157" t="n">
        <v>3.33333333333333</v>
      </c>
    </row>
    <row r="1682" customFormat="false" ht="15" hidden="false" customHeight="false" outlineLevel="0" collapsed="false">
      <c r="A1682" s="0" t="n">
        <v>1000004705</v>
      </c>
      <c r="B1682" s="157" t="n">
        <v>3.33333333333333</v>
      </c>
    </row>
    <row r="1683" customFormat="false" ht="15" hidden="false" customHeight="false" outlineLevel="0" collapsed="false">
      <c r="A1683" s="0" t="n">
        <v>1000004704</v>
      </c>
      <c r="B1683" s="157" t="n">
        <v>2</v>
      </c>
    </row>
    <row r="1684" customFormat="false" ht="15" hidden="false" customHeight="false" outlineLevel="0" collapsed="false">
      <c r="A1684" s="0" t="n">
        <v>1000004702</v>
      </c>
      <c r="B1684" s="157" t="n">
        <v>3.75</v>
      </c>
    </row>
    <row r="1685" customFormat="false" ht="15" hidden="false" customHeight="false" outlineLevel="0" collapsed="false">
      <c r="A1685" s="0" t="n">
        <v>1000004690</v>
      </c>
      <c r="B1685" s="157" t="n">
        <v>5</v>
      </c>
    </row>
    <row r="1686" customFormat="false" ht="15" hidden="false" customHeight="false" outlineLevel="0" collapsed="false">
      <c r="A1686" s="0" t="n">
        <v>1000004686</v>
      </c>
      <c r="B1686" s="157" t="n">
        <v>12.9166666666667</v>
      </c>
    </row>
    <row r="1687" customFormat="false" ht="15" hidden="false" customHeight="false" outlineLevel="0" collapsed="false">
      <c r="A1687" s="0" t="n">
        <v>1000002000</v>
      </c>
      <c r="B1687" s="157" t="n">
        <v>0.833333333333333</v>
      </c>
    </row>
    <row r="1688" customFormat="false" ht="15" hidden="false" customHeight="false" outlineLevel="0" collapsed="false">
      <c r="A1688" s="0" t="n">
        <v>1000004694</v>
      </c>
      <c r="B1688" s="157" t="n">
        <v>1.66666666666667</v>
      </c>
    </row>
    <row r="1689" customFormat="false" ht="15" hidden="false" customHeight="false" outlineLevel="0" collapsed="false">
      <c r="A1689" s="0" t="n">
        <v>1000004696</v>
      </c>
      <c r="B1689" s="157" t="n">
        <v>5.83333333333333</v>
      </c>
    </row>
    <row r="1690" customFormat="false" ht="15" hidden="false" customHeight="false" outlineLevel="0" collapsed="false">
      <c r="A1690" s="0" t="n">
        <v>1000004443</v>
      </c>
      <c r="B1690" s="157" t="n">
        <v>2.16666666666667</v>
      </c>
    </row>
    <row r="1691" customFormat="false" ht="15" hidden="false" customHeight="false" outlineLevel="0" collapsed="false">
      <c r="A1691" s="0" t="n">
        <v>1000004701</v>
      </c>
      <c r="B1691" s="157" t="n">
        <v>64</v>
      </c>
    </row>
    <row r="1692" customFormat="false" ht="15" hidden="false" customHeight="false" outlineLevel="0" collapsed="false">
      <c r="A1692" s="0" t="n">
        <v>1000001828</v>
      </c>
      <c r="B1692" s="157" t="n">
        <v>4.16666666666667</v>
      </c>
    </row>
    <row r="1693" customFormat="false" ht="15" hidden="false" customHeight="false" outlineLevel="0" collapsed="false">
      <c r="A1693" s="0" t="n">
        <v>1000004698</v>
      </c>
      <c r="B1693" s="157" t="n">
        <v>52.3333333333333</v>
      </c>
    </row>
    <row r="1694" customFormat="false" ht="15" hidden="false" customHeight="false" outlineLevel="0" collapsed="false">
      <c r="A1694" s="0" t="n">
        <v>1000002074</v>
      </c>
      <c r="B1694" s="157" t="n">
        <v>4.16666666666667</v>
      </c>
    </row>
    <row r="1695" customFormat="false" ht="15" hidden="false" customHeight="false" outlineLevel="0" collapsed="false">
      <c r="A1695" s="0" t="n">
        <v>1000004484</v>
      </c>
      <c r="B1695" s="157" t="n">
        <v>9.16666666666667</v>
      </c>
    </row>
    <row r="1696" customFormat="false" ht="15" hidden="false" customHeight="false" outlineLevel="0" collapsed="false">
      <c r="A1696" s="0" t="n">
        <v>1000004699</v>
      </c>
      <c r="B1696" s="157" t="n">
        <v>1.91666666666667</v>
      </c>
    </row>
    <row r="1697" customFormat="false" ht="15" hidden="false" customHeight="false" outlineLevel="0" collapsed="false">
      <c r="A1697" s="0" t="n">
        <v>1000004691</v>
      </c>
      <c r="B1697" s="157" t="n">
        <v>10.25</v>
      </c>
    </row>
    <row r="1698" customFormat="false" ht="15" hidden="false" customHeight="false" outlineLevel="0" collapsed="false">
      <c r="A1698" s="0" t="n">
        <v>1000004695</v>
      </c>
      <c r="B1698" s="157" t="n">
        <v>55.3333333333333</v>
      </c>
    </row>
    <row r="1699" customFormat="false" ht="15" hidden="false" customHeight="false" outlineLevel="0" collapsed="false">
      <c r="A1699" s="0" t="n">
        <v>1000002689</v>
      </c>
      <c r="B1699" s="157" t="n">
        <v>4.16666666666667</v>
      </c>
    </row>
    <row r="1700" customFormat="false" ht="15" hidden="false" customHeight="false" outlineLevel="0" collapsed="false">
      <c r="A1700" s="0" t="n">
        <v>1000002772</v>
      </c>
      <c r="B1700" s="157" t="n">
        <v>0.583333333333333</v>
      </c>
    </row>
    <row r="1701" customFormat="false" ht="15" hidden="false" customHeight="false" outlineLevel="0" collapsed="false">
      <c r="A1701" s="0" t="n">
        <v>1000004706</v>
      </c>
      <c r="B1701" s="157" t="n">
        <v>3.5</v>
      </c>
    </row>
    <row r="1702" customFormat="false" ht="15" hidden="false" customHeight="false" outlineLevel="0" collapsed="false">
      <c r="A1702" s="0" t="n">
        <v>1000004709</v>
      </c>
      <c r="B1702" s="157" t="n">
        <v>0</v>
      </c>
    </row>
    <row r="1703" customFormat="false" ht="15" hidden="false" customHeight="false" outlineLevel="0" collapsed="false">
      <c r="A1703" s="0" t="n">
        <v>1000004703</v>
      </c>
      <c r="B1703" s="157" t="n">
        <v>0</v>
      </c>
    </row>
    <row r="1704" customFormat="false" ht="15" hidden="false" customHeight="false" outlineLevel="0" collapsed="false">
      <c r="A1704" s="0" t="n">
        <v>1000000832</v>
      </c>
      <c r="B1704" s="157" t="n">
        <v>0</v>
      </c>
    </row>
    <row r="1705" customFormat="false" ht="15" hidden="false" customHeight="false" outlineLevel="0" collapsed="false">
      <c r="A1705" s="0" t="n">
        <v>1000003127</v>
      </c>
      <c r="B1705" s="157" t="n">
        <v>0</v>
      </c>
    </row>
    <row r="1706" customFormat="false" ht="15" hidden="false" customHeight="false" outlineLevel="0" collapsed="false">
      <c r="A1706" s="0" t="n">
        <v>1000000128</v>
      </c>
      <c r="B1706" s="157" t="n">
        <v>0</v>
      </c>
    </row>
    <row r="1707" customFormat="false" ht="15" hidden="false" customHeight="false" outlineLevel="0" collapsed="false">
      <c r="A1707" s="0" t="n">
        <v>1000004718</v>
      </c>
      <c r="B1707" s="157" t="n">
        <v>0</v>
      </c>
    </row>
    <row r="1708" customFormat="false" ht="15" hidden="false" customHeight="false" outlineLevel="0" collapsed="false">
      <c r="A1708" s="0" t="n">
        <v>1000004319</v>
      </c>
      <c r="B1708" s="157" t="n">
        <v>0</v>
      </c>
    </row>
    <row r="1709" customFormat="false" ht="15" hidden="false" customHeight="false" outlineLevel="0" collapsed="false">
      <c r="A1709" s="0" t="n">
        <v>1000004729</v>
      </c>
      <c r="B1709" s="157" t="n">
        <v>0</v>
      </c>
    </row>
    <row r="1710" customFormat="false" ht="15" hidden="false" customHeight="false" outlineLevel="0" collapsed="false">
      <c r="A1710" s="0" t="n">
        <v>1000004715</v>
      </c>
      <c r="B1710" s="157" t="n">
        <v>0</v>
      </c>
    </row>
    <row r="1711" customFormat="false" ht="15" hidden="false" customHeight="false" outlineLevel="0" collapsed="false">
      <c r="A1711" s="0" t="n">
        <v>1000000271</v>
      </c>
      <c r="B1711" s="157" t="n">
        <v>0</v>
      </c>
    </row>
    <row r="1712" customFormat="false" ht="15" hidden="false" customHeight="false" outlineLevel="0" collapsed="false">
      <c r="A1712" s="0" t="n">
        <v>1000000354</v>
      </c>
      <c r="B1712" s="157" t="n">
        <v>0</v>
      </c>
    </row>
    <row r="1713" customFormat="false" ht="15" hidden="false" customHeight="false" outlineLevel="0" collapsed="false">
      <c r="A1713" s="0" t="n">
        <v>1000002848</v>
      </c>
      <c r="B1713" s="157" t="n">
        <v>0</v>
      </c>
    </row>
    <row r="1714" customFormat="false" ht="15" hidden="false" customHeight="false" outlineLevel="0" collapsed="false">
      <c r="A1714" s="0" t="n">
        <v>1000001419</v>
      </c>
      <c r="B1714" s="157" t="n">
        <v>0</v>
      </c>
    </row>
    <row r="1715" customFormat="false" ht="15" hidden="false" customHeight="false" outlineLevel="0" collapsed="false">
      <c r="A1715" s="0" t="n">
        <v>1000003548</v>
      </c>
      <c r="B1715" s="157" t="n">
        <v>0</v>
      </c>
    </row>
    <row r="1716" customFormat="false" ht="15" hidden="false" customHeight="false" outlineLevel="0" collapsed="false">
      <c r="A1716" s="0" t="n">
        <v>1000002902</v>
      </c>
      <c r="B1716" s="157" t="n">
        <v>0</v>
      </c>
    </row>
    <row r="1717" customFormat="false" ht="15" hidden="false" customHeight="false" outlineLevel="0" collapsed="false">
      <c r="A1717" s="0" t="n">
        <v>1000004719</v>
      </c>
      <c r="B1717" s="157" t="n">
        <v>0</v>
      </c>
    </row>
    <row r="1718" customFormat="false" ht="15" hidden="false" customHeight="false" outlineLevel="0" collapsed="false">
      <c r="A1718" s="0" t="n">
        <v>1000004725</v>
      </c>
      <c r="B1718" s="157" t="n">
        <v>0</v>
      </c>
    </row>
    <row r="1719" customFormat="false" ht="15" hidden="false" customHeight="false" outlineLevel="0" collapsed="false">
      <c r="A1719" s="0" t="n">
        <v>1000004711</v>
      </c>
      <c r="B1719" s="157" t="n">
        <v>0</v>
      </c>
    </row>
    <row r="1720" customFormat="false" ht="15" hidden="false" customHeight="false" outlineLevel="0" collapsed="false">
      <c r="A1720" s="0" t="n">
        <v>1000004726</v>
      </c>
      <c r="B1720" s="157" t="n">
        <v>0</v>
      </c>
    </row>
    <row r="1721" customFormat="false" ht="15" hidden="false" customHeight="false" outlineLevel="0" collapsed="false">
      <c r="A1721" s="0" t="n">
        <v>1000004728</v>
      </c>
      <c r="B1721" s="157" t="n">
        <v>0</v>
      </c>
    </row>
    <row r="1722" customFormat="false" ht="15" hidden="false" customHeight="false" outlineLevel="0" collapsed="false">
      <c r="A1722" s="0" t="n">
        <v>1000004727</v>
      </c>
      <c r="B1722" s="157" t="n">
        <v>0</v>
      </c>
    </row>
    <row r="1723" customFormat="false" ht="15" hidden="false" customHeight="false" outlineLevel="0" collapsed="false">
      <c r="A1723" s="0" t="n">
        <v>1000004716</v>
      </c>
      <c r="B1723" s="157" t="n">
        <v>0</v>
      </c>
    </row>
    <row r="1724" customFormat="false" ht="15" hidden="false" customHeight="false" outlineLevel="0" collapsed="false">
      <c r="A1724" s="0" t="n">
        <v>1000004724</v>
      </c>
      <c r="B1724" s="157" t="n">
        <v>0</v>
      </c>
    </row>
    <row r="1725" customFormat="false" ht="15" hidden="false" customHeight="false" outlineLevel="0" collapsed="false">
      <c r="A1725" s="0" t="n">
        <v>1000004745</v>
      </c>
      <c r="B1725" s="157" t="n">
        <v>0</v>
      </c>
    </row>
    <row r="1726" customFormat="false" ht="15" hidden="false" customHeight="false" outlineLevel="0" collapsed="false">
      <c r="A1726" s="0" t="n">
        <v>1000004408</v>
      </c>
      <c r="B1726" s="157" t="n">
        <v>0</v>
      </c>
    </row>
    <row r="1727" customFormat="false" ht="15" hidden="false" customHeight="false" outlineLevel="0" collapsed="false">
      <c r="A1727" s="0" t="n">
        <v>1000004708</v>
      </c>
      <c r="B1727" s="157" t="n">
        <v>0</v>
      </c>
    </row>
    <row r="1728" customFormat="false" ht="15" hidden="false" customHeight="false" outlineLevel="0" collapsed="false">
      <c r="A1728" s="0" t="n">
        <v>1000002785</v>
      </c>
      <c r="B1728" s="157" t="n">
        <v>0</v>
      </c>
    </row>
    <row r="1729" customFormat="false" ht="15" hidden="false" customHeight="false" outlineLevel="0" collapsed="false">
      <c r="A1729" s="0" t="n">
        <v>1000004743</v>
      </c>
      <c r="B1729" s="157" t="n">
        <v>0</v>
      </c>
    </row>
    <row r="1730" customFormat="false" ht="15" hidden="false" customHeight="false" outlineLevel="0" collapsed="false">
      <c r="A1730" s="0" t="n">
        <v>1000004714</v>
      </c>
      <c r="B1730" s="157" t="n">
        <v>0</v>
      </c>
    </row>
    <row r="1731" customFormat="false" ht="15" hidden="false" customHeight="false" outlineLevel="0" collapsed="false">
      <c r="A1731" s="0" t="n">
        <v>1000004731</v>
      </c>
      <c r="B1731" s="157" t="n">
        <v>0</v>
      </c>
    </row>
    <row r="1732" customFormat="false" ht="15" hidden="false" customHeight="false" outlineLevel="0" collapsed="false">
      <c r="A1732" s="0" t="n">
        <v>1000004734</v>
      </c>
      <c r="B1732" s="157" t="n">
        <v>0</v>
      </c>
    </row>
    <row r="1733" customFormat="false" ht="15" hidden="false" customHeight="false" outlineLevel="0" collapsed="false">
      <c r="A1733" s="0" t="n">
        <v>1000004671</v>
      </c>
      <c r="B1733" s="157" t="n">
        <v>0</v>
      </c>
    </row>
    <row r="1734" customFormat="false" ht="15" hidden="false" customHeight="false" outlineLevel="0" collapsed="false">
      <c r="A1734" s="0" t="n">
        <v>1000004723</v>
      </c>
      <c r="B1734" s="157" t="n">
        <v>0</v>
      </c>
    </row>
    <row r="1735" customFormat="false" ht="15" hidden="false" customHeight="false" outlineLevel="0" collapsed="false">
      <c r="A1735" s="0" t="n">
        <v>1000003207</v>
      </c>
      <c r="B1735" s="157" t="n">
        <v>0</v>
      </c>
    </row>
    <row r="1736" customFormat="false" ht="15" hidden="false" customHeight="false" outlineLevel="0" collapsed="false">
      <c r="A1736" s="0" t="n">
        <v>1000004421</v>
      </c>
      <c r="B1736" s="157" t="n">
        <v>0</v>
      </c>
    </row>
    <row r="1737" customFormat="false" ht="15" hidden="false" customHeight="false" outlineLevel="0" collapsed="false">
      <c r="A1737" s="0" t="n">
        <v>1000004710</v>
      </c>
      <c r="B1737" s="157" t="n">
        <v>0</v>
      </c>
    </row>
    <row r="1738" customFormat="false" ht="15" hidden="false" customHeight="false" outlineLevel="0" collapsed="false">
      <c r="A1738" s="0" t="n">
        <v>1500001082</v>
      </c>
      <c r="B1738" s="157" t="n">
        <v>26.1083333333333</v>
      </c>
    </row>
    <row r="1739" customFormat="false" ht="15" hidden="false" customHeight="false" outlineLevel="0" collapsed="false">
      <c r="A1739" s="0" t="n">
        <v>1500001716</v>
      </c>
      <c r="B1739" s="157" t="n">
        <v>33.3333333333333</v>
      </c>
    </row>
    <row r="1740" customFormat="false" ht="15" hidden="false" customHeight="false" outlineLevel="0" collapsed="false">
      <c r="A1740" s="0" t="n">
        <v>1500001486</v>
      </c>
      <c r="B1740" s="157" t="n">
        <v>20.8333333333333</v>
      </c>
    </row>
    <row r="1741" customFormat="false" ht="15" hidden="false" customHeight="false" outlineLevel="0" collapsed="false">
      <c r="A1741" s="0" t="n">
        <v>1500000804</v>
      </c>
      <c r="B1741" s="157" t="n">
        <v>148.666666666667</v>
      </c>
    </row>
    <row r="1742" customFormat="false" ht="15" hidden="false" customHeight="false" outlineLevel="0" collapsed="false">
      <c r="A1742" s="0" t="n">
        <v>1500001252</v>
      </c>
      <c r="B1742" s="157" t="n">
        <v>39.5</v>
      </c>
    </row>
    <row r="1743" customFormat="false" ht="15" hidden="false" customHeight="false" outlineLevel="0" collapsed="false">
      <c r="A1743" s="0" t="n">
        <v>1500000329</v>
      </c>
      <c r="B1743" s="157" t="n">
        <v>28.1666666666667</v>
      </c>
    </row>
    <row r="1744" customFormat="false" ht="15" hidden="false" customHeight="false" outlineLevel="0" collapsed="false">
      <c r="A1744" s="0" t="n">
        <v>1500000012</v>
      </c>
      <c r="B1744" s="157" t="n">
        <v>2.16666666666667</v>
      </c>
    </row>
    <row r="1745" customFormat="false" ht="15" hidden="false" customHeight="false" outlineLevel="0" collapsed="false">
      <c r="A1745" s="0" t="n">
        <v>1500001318</v>
      </c>
      <c r="B1745" s="157" t="n">
        <v>10</v>
      </c>
    </row>
    <row r="1746" customFormat="false" ht="15" hidden="false" customHeight="false" outlineLevel="0" collapsed="false">
      <c r="A1746" s="0" t="n">
        <v>1500001214</v>
      </c>
      <c r="B1746" s="157" t="n">
        <v>28.0833333333333</v>
      </c>
    </row>
    <row r="1747" customFormat="false" ht="15" hidden="false" customHeight="false" outlineLevel="0" collapsed="false">
      <c r="A1747" s="0" t="n">
        <v>1500000220</v>
      </c>
      <c r="B1747" s="157" t="n">
        <v>1.83333333333333</v>
      </c>
    </row>
    <row r="1748" customFormat="false" ht="15" hidden="false" customHeight="false" outlineLevel="0" collapsed="false">
      <c r="A1748" s="0" t="n">
        <v>1500001518</v>
      </c>
      <c r="B1748" s="157" t="n">
        <v>34.5</v>
      </c>
    </row>
    <row r="1749" customFormat="false" ht="15" hidden="false" customHeight="false" outlineLevel="0" collapsed="false">
      <c r="A1749" s="0" t="n">
        <v>1500001313</v>
      </c>
      <c r="B1749" s="157" t="n">
        <v>0</v>
      </c>
    </row>
    <row r="1750" customFormat="false" ht="15" hidden="false" customHeight="false" outlineLevel="0" collapsed="false">
      <c r="A1750" s="0" t="n">
        <v>1500000681</v>
      </c>
      <c r="B1750" s="157" t="n">
        <v>18</v>
      </c>
    </row>
    <row r="1751" customFormat="false" ht="15" hidden="false" customHeight="false" outlineLevel="0" collapsed="false">
      <c r="A1751" s="0" t="n">
        <v>1500000238</v>
      </c>
      <c r="B1751" s="157" t="n">
        <v>61.2916666666667</v>
      </c>
    </row>
    <row r="1752" customFormat="false" ht="15" hidden="false" customHeight="false" outlineLevel="0" collapsed="false">
      <c r="A1752" s="0" t="n">
        <v>1500000435</v>
      </c>
      <c r="B1752" s="157" t="n">
        <v>54.3333333333333</v>
      </c>
    </row>
    <row r="1753" customFormat="false" ht="15" hidden="false" customHeight="false" outlineLevel="0" collapsed="false">
      <c r="A1753" s="0" t="n">
        <v>1500000682</v>
      </c>
      <c r="B1753" s="157" t="n">
        <v>28.8333333333333</v>
      </c>
    </row>
    <row r="1754" customFormat="false" ht="15" hidden="false" customHeight="false" outlineLevel="0" collapsed="false">
      <c r="A1754" s="0" t="n">
        <v>1500000784</v>
      </c>
      <c r="B1754" s="157" t="n">
        <v>88.1666666666667</v>
      </c>
    </row>
    <row r="1755" customFormat="false" ht="15" hidden="false" customHeight="false" outlineLevel="0" collapsed="false">
      <c r="A1755" s="0" t="n">
        <v>1500001200</v>
      </c>
      <c r="B1755" s="157" t="n">
        <v>26.0833333333333</v>
      </c>
    </row>
    <row r="1756" customFormat="false" ht="15" hidden="false" customHeight="false" outlineLevel="0" collapsed="false">
      <c r="A1756" s="0" t="n">
        <v>1500000929</v>
      </c>
      <c r="B1756" s="157" t="n">
        <v>8.25</v>
      </c>
    </row>
    <row r="1757" customFormat="false" ht="15" hidden="false" customHeight="false" outlineLevel="0" collapsed="false">
      <c r="A1757" s="0" t="n">
        <v>1500001410</v>
      </c>
      <c r="B1757" s="157" t="n">
        <v>72.5</v>
      </c>
    </row>
    <row r="1758" customFormat="false" ht="15" hidden="false" customHeight="false" outlineLevel="0" collapsed="false">
      <c r="A1758" s="0" t="n">
        <v>1500001603</v>
      </c>
      <c r="B1758" s="157" t="n">
        <v>12.0833333333333</v>
      </c>
    </row>
    <row r="1759" customFormat="false" ht="15" hidden="false" customHeight="false" outlineLevel="0" collapsed="false">
      <c r="A1759" s="0" t="n">
        <v>1500000637</v>
      </c>
      <c r="B1759" s="157" t="n">
        <v>14.0333333333333</v>
      </c>
    </row>
    <row r="1760" customFormat="false" ht="15" hidden="false" customHeight="false" outlineLevel="0" collapsed="false">
      <c r="A1760" s="0" t="n">
        <v>1500000074</v>
      </c>
      <c r="B1760" s="157" t="n">
        <v>28.6666666666667</v>
      </c>
    </row>
    <row r="1761" customFormat="false" ht="15" hidden="false" customHeight="false" outlineLevel="0" collapsed="false">
      <c r="A1761" s="0" t="n">
        <v>1500000286</v>
      </c>
      <c r="B1761" s="157" t="n">
        <v>24.1666666666667</v>
      </c>
    </row>
    <row r="1762" customFormat="false" ht="15" hidden="false" customHeight="false" outlineLevel="0" collapsed="false">
      <c r="A1762" s="0" t="n">
        <v>1500000652</v>
      </c>
      <c r="B1762" s="157" t="n">
        <v>178.833333333333</v>
      </c>
    </row>
    <row r="1763" customFormat="false" ht="15" hidden="false" customHeight="false" outlineLevel="0" collapsed="false">
      <c r="A1763" s="0" t="n">
        <v>1500001491</v>
      </c>
      <c r="B1763" s="157" t="n">
        <v>24.9166666666667</v>
      </c>
    </row>
    <row r="1764" customFormat="false" ht="15" hidden="false" customHeight="false" outlineLevel="0" collapsed="false">
      <c r="A1764" s="0" t="n">
        <v>1500001004</v>
      </c>
      <c r="B1764" s="157" t="n">
        <v>17.3333333333333</v>
      </c>
    </row>
    <row r="1765" customFormat="false" ht="15" hidden="false" customHeight="false" outlineLevel="0" collapsed="false">
      <c r="A1765" s="0" t="n">
        <v>1500000590</v>
      </c>
      <c r="B1765" s="157" t="n">
        <v>14.4166666666667</v>
      </c>
    </row>
    <row r="1766" customFormat="false" ht="15" hidden="false" customHeight="false" outlineLevel="0" collapsed="false">
      <c r="A1766" s="0" t="n">
        <v>1500001253</v>
      </c>
      <c r="B1766" s="157" t="n">
        <v>0</v>
      </c>
    </row>
    <row r="1767" customFormat="false" ht="15" hidden="false" customHeight="false" outlineLevel="0" collapsed="false">
      <c r="A1767" s="0" t="n">
        <v>1500001594</v>
      </c>
      <c r="B1767" s="157" t="n">
        <v>85.0166666666667</v>
      </c>
    </row>
    <row r="1768" customFormat="false" ht="15" hidden="false" customHeight="false" outlineLevel="0" collapsed="false">
      <c r="A1768" s="0" t="n">
        <v>1500000417</v>
      </c>
      <c r="B1768" s="157" t="n">
        <v>36</v>
      </c>
    </row>
    <row r="1769" customFormat="false" ht="15" hidden="false" customHeight="false" outlineLevel="0" collapsed="false">
      <c r="A1769" s="0" t="n">
        <v>1500000101</v>
      </c>
      <c r="B1769" s="157" t="n">
        <v>23.25</v>
      </c>
    </row>
    <row r="1770" customFormat="false" ht="15" hidden="false" customHeight="false" outlineLevel="0" collapsed="false">
      <c r="A1770" s="0" t="n">
        <v>1500001492</v>
      </c>
      <c r="B1770" s="157" t="n">
        <v>18</v>
      </c>
    </row>
    <row r="1771" customFormat="false" ht="15" hidden="false" customHeight="false" outlineLevel="0" collapsed="false">
      <c r="A1771" s="0" t="n">
        <v>1500000399</v>
      </c>
      <c r="B1771" s="157" t="n">
        <v>90</v>
      </c>
    </row>
    <row r="1772" customFormat="false" ht="15" hidden="false" customHeight="false" outlineLevel="0" collapsed="false">
      <c r="A1772" s="0" t="n">
        <v>1500000731</v>
      </c>
      <c r="B1772" s="157" t="n">
        <v>8</v>
      </c>
    </row>
    <row r="1773" customFormat="false" ht="15" hidden="false" customHeight="false" outlineLevel="0" collapsed="false">
      <c r="A1773" s="0" t="n">
        <v>1500000382</v>
      </c>
      <c r="B1773" s="157" t="n">
        <v>120.166666666667</v>
      </c>
    </row>
    <row r="1774" customFormat="false" ht="15" hidden="false" customHeight="false" outlineLevel="0" collapsed="false">
      <c r="A1774" s="0" t="n">
        <v>1500001308</v>
      </c>
      <c r="B1774" s="157" t="n">
        <v>36.3333333333333</v>
      </c>
    </row>
    <row r="1775" customFormat="false" ht="15" hidden="false" customHeight="false" outlineLevel="0" collapsed="false">
      <c r="A1775" s="0" t="n">
        <v>1500001519</v>
      </c>
      <c r="B1775" s="157" t="n">
        <v>7.33333333333333</v>
      </c>
    </row>
    <row r="1776" customFormat="false" ht="15" hidden="false" customHeight="false" outlineLevel="0" collapsed="false">
      <c r="A1776" s="0" t="n">
        <v>1500000509</v>
      </c>
      <c r="B1776" s="157" t="n">
        <v>4</v>
      </c>
    </row>
    <row r="1777" customFormat="false" ht="15" hidden="false" customHeight="false" outlineLevel="0" collapsed="false">
      <c r="A1777" s="0" t="n">
        <v>1500000683</v>
      </c>
      <c r="B1777" s="157" t="n">
        <v>0</v>
      </c>
    </row>
    <row r="1778" customFormat="false" ht="15" hidden="false" customHeight="false" outlineLevel="0" collapsed="false">
      <c r="A1778" s="0" t="n">
        <v>1500000326</v>
      </c>
      <c r="B1778" s="157" t="n">
        <v>0</v>
      </c>
    </row>
    <row r="1779" customFormat="false" ht="15" hidden="false" customHeight="false" outlineLevel="0" collapsed="false">
      <c r="A1779" s="0" t="n">
        <v>1500000825</v>
      </c>
      <c r="B1779" s="157" t="n">
        <v>16.3333333333333</v>
      </c>
    </row>
    <row r="1780" customFormat="false" ht="15" hidden="false" customHeight="false" outlineLevel="0" collapsed="false">
      <c r="A1780" s="0" t="n">
        <v>1500001215</v>
      </c>
      <c r="B1780" s="157" t="n">
        <v>4</v>
      </c>
    </row>
    <row r="1781" customFormat="false" ht="15" hidden="false" customHeight="false" outlineLevel="0" collapsed="false">
      <c r="A1781" s="0" t="n">
        <v>1500000805</v>
      </c>
      <c r="B1781" s="157" t="n">
        <v>0</v>
      </c>
    </row>
    <row r="1782" customFormat="false" ht="15" hidden="false" customHeight="false" outlineLevel="0" collapsed="false">
      <c r="A1782" s="0" t="n">
        <v>1500000154</v>
      </c>
      <c r="B1782" s="157" t="n">
        <v>245</v>
      </c>
    </row>
    <row r="1783" customFormat="false" ht="15" hidden="false" customHeight="false" outlineLevel="0" collapsed="false">
      <c r="A1783" s="0" t="n">
        <v>1500001133</v>
      </c>
      <c r="B1783" s="157" t="n">
        <v>44.6666666666667</v>
      </c>
    </row>
    <row r="1784" customFormat="false" ht="15" hidden="false" customHeight="false" outlineLevel="0" collapsed="false">
      <c r="A1784" s="0" t="n">
        <v>1500000544</v>
      </c>
      <c r="B1784" s="157" t="n">
        <v>18</v>
      </c>
    </row>
    <row r="1785" customFormat="false" ht="15" hidden="false" customHeight="false" outlineLevel="0" collapsed="false">
      <c r="A1785" s="0" t="n">
        <v>1500001591</v>
      </c>
      <c r="B1785" s="157" t="n">
        <v>0</v>
      </c>
    </row>
    <row r="1786" customFormat="false" ht="15" hidden="false" customHeight="false" outlineLevel="0" collapsed="false">
      <c r="A1786" s="0" t="n">
        <v>1500000023</v>
      </c>
      <c r="B1786" s="157" t="n">
        <v>6.83333333333333</v>
      </c>
    </row>
    <row r="1787" customFormat="false" ht="15" hidden="false" customHeight="false" outlineLevel="0" collapsed="false">
      <c r="A1787" s="0" t="n">
        <v>1500000436</v>
      </c>
      <c r="B1787" s="157" t="n">
        <v>34.25</v>
      </c>
    </row>
    <row r="1788" customFormat="false" ht="15" hidden="false" customHeight="false" outlineLevel="0" collapsed="false">
      <c r="A1788" s="0" t="n">
        <v>1500000628</v>
      </c>
      <c r="B1788" s="157" t="n">
        <v>66.3333333333333</v>
      </c>
    </row>
    <row r="1789" customFormat="false" ht="15" hidden="false" customHeight="false" outlineLevel="0" collapsed="false">
      <c r="A1789" s="0" t="n">
        <v>1500001712</v>
      </c>
      <c r="B1789" s="157" t="n">
        <v>86.1666666666667</v>
      </c>
    </row>
    <row r="1790" customFormat="false" ht="15" hidden="false" customHeight="false" outlineLevel="0" collapsed="false">
      <c r="A1790" s="0" t="n">
        <v>1500000177</v>
      </c>
      <c r="B1790" s="157" t="n">
        <v>7.33333333333333</v>
      </c>
    </row>
    <row r="1791" customFormat="false" ht="15" hidden="false" customHeight="false" outlineLevel="0" collapsed="false">
      <c r="A1791" s="0" t="n">
        <v>1500001641</v>
      </c>
      <c r="B1791" s="157" t="n">
        <v>94.9166666666667</v>
      </c>
    </row>
    <row r="1792" customFormat="false" ht="15" hidden="false" customHeight="false" outlineLevel="0" collapsed="false">
      <c r="A1792" s="0" t="n">
        <v>1500000000</v>
      </c>
      <c r="B1792" s="157" t="n">
        <v>0</v>
      </c>
    </row>
    <row r="1793" customFormat="false" ht="15" hidden="false" customHeight="false" outlineLevel="0" collapsed="false">
      <c r="A1793" s="0" t="n">
        <v>1500001099</v>
      </c>
      <c r="B1793" s="157" t="n">
        <v>0</v>
      </c>
    </row>
    <row r="1794" customFormat="false" ht="15" hidden="false" customHeight="false" outlineLevel="0" collapsed="false">
      <c r="A1794" s="0" t="n">
        <v>1500001135</v>
      </c>
      <c r="B1794" s="157" t="n">
        <v>78.8333333333333</v>
      </c>
    </row>
    <row r="1795" customFormat="false" ht="15" hidden="false" customHeight="false" outlineLevel="0" collapsed="false">
      <c r="A1795" s="0" t="n">
        <v>1500001298</v>
      </c>
      <c r="B1795" s="157" t="n">
        <v>75.5</v>
      </c>
    </row>
    <row r="1796" customFormat="false" ht="15" hidden="false" customHeight="false" outlineLevel="0" collapsed="false">
      <c r="A1796" s="0" t="n">
        <v>1500000310</v>
      </c>
      <c r="B1796" s="157" t="n">
        <v>69.1666666666667</v>
      </c>
    </row>
    <row r="1797" customFormat="false" ht="15" hidden="false" customHeight="false" outlineLevel="0" collapsed="false">
      <c r="A1797" s="0" t="n">
        <v>1500000437</v>
      </c>
      <c r="B1797" s="157" t="n">
        <v>0</v>
      </c>
    </row>
    <row r="1798" customFormat="false" ht="15" hidden="false" customHeight="false" outlineLevel="0" collapsed="false">
      <c r="A1798" s="0" t="n">
        <v>1500000511</v>
      </c>
      <c r="B1798" s="157" t="n">
        <v>25</v>
      </c>
    </row>
    <row r="1799" customFormat="false" ht="15" hidden="false" customHeight="false" outlineLevel="0" collapsed="false">
      <c r="A1799" s="0" t="n">
        <v>1500001642</v>
      </c>
      <c r="B1799" s="157" t="n">
        <v>16.6666666666667</v>
      </c>
    </row>
    <row r="1800" customFormat="false" ht="15" hidden="false" customHeight="false" outlineLevel="0" collapsed="false">
      <c r="A1800" s="0" t="n">
        <v>1500000660</v>
      </c>
      <c r="B1800" s="157" t="n">
        <v>0</v>
      </c>
    </row>
    <row r="1801" customFormat="false" ht="15" hidden="false" customHeight="false" outlineLevel="0" collapsed="false">
      <c r="A1801" s="0" t="n">
        <v>1500000732</v>
      </c>
      <c r="B1801" s="157" t="n">
        <v>0</v>
      </c>
    </row>
    <row r="1802" customFormat="false" ht="15" hidden="false" customHeight="false" outlineLevel="0" collapsed="false">
      <c r="A1802" s="0" t="n">
        <v>1500000685</v>
      </c>
      <c r="B1802" s="157" t="n">
        <v>0.833333333333333</v>
      </c>
    </row>
    <row r="1803" customFormat="false" ht="15" hidden="false" customHeight="false" outlineLevel="0" collapsed="false">
      <c r="A1803" s="0" t="n">
        <v>1500001299</v>
      </c>
      <c r="B1803" s="157" t="n">
        <v>45.5</v>
      </c>
    </row>
    <row r="1804" customFormat="false" ht="15" hidden="false" customHeight="false" outlineLevel="0" collapsed="false">
      <c r="A1804" s="0" t="n">
        <v>1500001300</v>
      </c>
      <c r="B1804" s="157" t="n">
        <v>16.3333333333333</v>
      </c>
    </row>
    <row r="1805" customFormat="false" ht="15" hidden="false" customHeight="false" outlineLevel="0" collapsed="false">
      <c r="A1805" s="0" t="n">
        <v>1500001557</v>
      </c>
      <c r="B1805" s="157" t="n">
        <v>0</v>
      </c>
    </row>
    <row r="1806" customFormat="false" ht="15" hidden="false" customHeight="false" outlineLevel="0" collapsed="false">
      <c r="A1806" s="0" t="n">
        <v>1500012511</v>
      </c>
      <c r="B1806" s="157" t="n">
        <v>0</v>
      </c>
    </row>
    <row r="1807" customFormat="false" ht="15" hidden="false" customHeight="false" outlineLevel="0" collapsed="false">
      <c r="A1807" s="0" t="n">
        <v>1500000362</v>
      </c>
      <c r="B1807" s="157" t="n">
        <v>0</v>
      </c>
    </row>
    <row r="1808" customFormat="false" ht="15" hidden="false" customHeight="false" outlineLevel="0" collapsed="false">
      <c r="A1808" s="0" t="n">
        <v>1500000931</v>
      </c>
      <c r="B1808" s="157" t="n">
        <v>34.3333333333333</v>
      </c>
    </row>
    <row r="1809" customFormat="false" ht="15" hidden="false" customHeight="false" outlineLevel="0" collapsed="false">
      <c r="A1809" s="0" t="n">
        <v>1500001194</v>
      </c>
      <c r="B1809" s="157" t="n">
        <v>0.833333333333333</v>
      </c>
    </row>
    <row r="1810" customFormat="false" ht="15" hidden="false" customHeight="false" outlineLevel="0" collapsed="false">
      <c r="A1810" s="0" t="n">
        <v>1500001307</v>
      </c>
      <c r="B1810" s="157" t="n">
        <v>137.291666666667</v>
      </c>
    </row>
    <row r="1811" customFormat="false" ht="15" hidden="false" customHeight="false" outlineLevel="0" collapsed="false">
      <c r="A1811" s="0" t="n">
        <v>1500000087</v>
      </c>
      <c r="B1811" s="157" t="n">
        <v>46.5</v>
      </c>
    </row>
    <row r="1812" customFormat="false" ht="15" hidden="false" customHeight="false" outlineLevel="0" collapsed="false">
      <c r="A1812" s="0" t="n">
        <v>1500000475</v>
      </c>
      <c r="B1812" s="157" t="n">
        <v>3.33333333333333</v>
      </c>
    </row>
    <row r="1813" customFormat="false" ht="15" hidden="false" customHeight="false" outlineLevel="0" collapsed="false">
      <c r="A1813" s="0" t="n">
        <v>1500001643</v>
      </c>
      <c r="B1813" s="157" t="n">
        <v>200</v>
      </c>
    </row>
    <row r="1814" customFormat="false" ht="15" hidden="false" customHeight="false" outlineLevel="0" collapsed="false">
      <c r="A1814" s="0" t="n">
        <v>1500001100</v>
      </c>
      <c r="B1814" s="157" t="n">
        <v>14</v>
      </c>
    </row>
    <row r="1815" customFormat="false" ht="15" hidden="false" customHeight="false" outlineLevel="0" collapsed="false">
      <c r="A1815" s="0" t="n">
        <v>1500000400</v>
      </c>
      <c r="B1815" s="157" t="n">
        <v>0.833333333333333</v>
      </c>
    </row>
    <row r="1816" customFormat="false" ht="15" hidden="false" customHeight="false" outlineLevel="0" collapsed="false">
      <c r="A1816" s="0" t="n">
        <v>1500000401</v>
      </c>
      <c r="B1816" s="157" t="n">
        <v>137.666666666667</v>
      </c>
    </row>
    <row r="1817" customFormat="false" ht="15" hidden="false" customHeight="false" outlineLevel="0" collapsed="false">
      <c r="A1817" s="0" t="n">
        <v>1500000826</v>
      </c>
      <c r="B1817" s="157" t="n">
        <v>50.6666666666667</v>
      </c>
    </row>
    <row r="1818" customFormat="false" ht="15" hidden="false" customHeight="false" outlineLevel="0" collapsed="false">
      <c r="A1818" s="0" t="n">
        <v>1500001164</v>
      </c>
      <c r="B1818" s="157" t="n">
        <v>0</v>
      </c>
    </row>
    <row r="1819" customFormat="false" ht="15" hidden="false" customHeight="false" outlineLevel="0" collapsed="false">
      <c r="A1819" s="0" t="n">
        <v>1500000438</v>
      </c>
      <c r="B1819" s="157" t="n">
        <v>18.3333333333333</v>
      </c>
    </row>
    <row r="1820" customFormat="false" ht="15" hidden="false" customHeight="false" outlineLevel="0" collapsed="false">
      <c r="A1820" s="0" t="n">
        <v>1500001521</v>
      </c>
      <c r="B1820" s="157" t="n">
        <v>13.3333333333333</v>
      </c>
    </row>
    <row r="1821" customFormat="false" ht="15" hidden="false" customHeight="false" outlineLevel="0" collapsed="false">
      <c r="A1821" s="0" t="n">
        <v>1500001356</v>
      </c>
      <c r="B1821" s="157" t="n">
        <v>35.1666666666667</v>
      </c>
    </row>
    <row r="1822" customFormat="false" ht="15" hidden="false" customHeight="false" outlineLevel="0" collapsed="false">
      <c r="A1822" s="0" t="n">
        <v>1500000476</v>
      </c>
      <c r="B1822" s="157" t="n">
        <v>120.833333333333</v>
      </c>
    </row>
    <row r="1823" customFormat="false" ht="15" hidden="false" customHeight="false" outlineLevel="0" collapsed="false">
      <c r="A1823" s="0" t="n">
        <v>1500001007</v>
      </c>
      <c r="B1823" s="157" t="n">
        <v>18.5</v>
      </c>
    </row>
    <row r="1824" customFormat="false" ht="15" hidden="false" customHeight="false" outlineLevel="0" collapsed="false">
      <c r="A1824" s="0" t="n">
        <v>1500001269</v>
      </c>
      <c r="B1824" s="157" t="n">
        <v>42.6666666666667</v>
      </c>
    </row>
    <row r="1825" customFormat="false" ht="15" hidden="false" customHeight="false" outlineLevel="0" collapsed="false">
      <c r="A1825" s="0" t="n">
        <v>1500000733</v>
      </c>
      <c r="B1825" s="157" t="n">
        <v>0</v>
      </c>
    </row>
    <row r="1826" customFormat="false" ht="15" hidden="false" customHeight="false" outlineLevel="0" collapsed="false">
      <c r="A1826" s="0" t="n">
        <v>1500001195</v>
      </c>
      <c r="B1826" s="157" t="n">
        <v>19</v>
      </c>
    </row>
    <row r="1827" customFormat="false" ht="15" hidden="false" customHeight="false" outlineLevel="0" collapsed="false">
      <c r="A1827" s="0" t="n">
        <v>1500000288</v>
      </c>
      <c r="B1827" s="157" t="n">
        <v>3.33333333333333</v>
      </c>
    </row>
    <row r="1828" customFormat="false" ht="15" hidden="false" customHeight="false" outlineLevel="0" collapsed="false">
      <c r="A1828" s="0" t="n">
        <v>1500001646</v>
      </c>
      <c r="B1828" s="157" t="n">
        <v>89.3333333333333</v>
      </c>
    </row>
    <row r="1829" customFormat="false" ht="15" hidden="false" customHeight="false" outlineLevel="0" collapsed="false">
      <c r="A1829" s="0" t="n">
        <v>1500001494</v>
      </c>
      <c r="B1829" s="157" t="n">
        <v>22</v>
      </c>
    </row>
    <row r="1830" customFormat="false" ht="15" hidden="false" customHeight="false" outlineLevel="0" collapsed="false">
      <c r="A1830" s="0" t="n">
        <v>1500000767</v>
      </c>
      <c r="B1830" s="157" t="n">
        <v>57.8333333333333</v>
      </c>
    </row>
    <row r="1831" customFormat="false" ht="15" hidden="false" customHeight="false" outlineLevel="0" collapsed="false">
      <c r="A1831" s="0" t="n">
        <v>1500001495</v>
      </c>
      <c r="B1831" s="157" t="n">
        <v>5</v>
      </c>
    </row>
    <row r="1832" customFormat="false" ht="15" hidden="false" customHeight="false" outlineLevel="0" collapsed="false">
      <c r="A1832" s="0" t="n">
        <v>1500000402</v>
      </c>
      <c r="B1832" s="157" t="n">
        <v>13.3333333333333</v>
      </c>
    </row>
    <row r="1833" customFormat="false" ht="15" hidden="false" customHeight="false" outlineLevel="0" collapsed="false">
      <c r="A1833" s="0" t="n">
        <v>1500000289</v>
      </c>
      <c r="B1833" s="157" t="n">
        <v>15</v>
      </c>
    </row>
    <row r="1834" customFormat="false" ht="15" hidden="false" customHeight="false" outlineLevel="0" collapsed="false">
      <c r="A1834" s="0" t="n">
        <v>1500001066</v>
      </c>
      <c r="B1834" s="157" t="n">
        <v>46.2166666666667</v>
      </c>
    </row>
    <row r="1835" customFormat="false" ht="15" hidden="false" customHeight="false" outlineLevel="0" collapsed="false">
      <c r="A1835" s="0" t="n">
        <v>1500001592</v>
      </c>
      <c r="B1835" s="157" t="n">
        <v>0</v>
      </c>
    </row>
    <row r="1836" customFormat="false" ht="15" hidden="false" customHeight="false" outlineLevel="0" collapsed="false">
      <c r="A1836" s="0" t="n">
        <v>1500001522</v>
      </c>
      <c r="B1836" s="157" t="n">
        <v>0</v>
      </c>
    </row>
    <row r="1837" customFormat="false" ht="15" hidden="false" customHeight="false" outlineLevel="0" collapsed="false">
      <c r="A1837" s="0" t="n">
        <v>1500000311</v>
      </c>
      <c r="B1837" s="157" t="n">
        <v>0</v>
      </c>
    </row>
    <row r="1838" customFormat="false" ht="15" hidden="false" customHeight="false" outlineLevel="0" collapsed="false">
      <c r="A1838" s="0" t="n">
        <v>1500000005</v>
      </c>
      <c r="B1838" s="157" t="n">
        <v>4.16666666666667</v>
      </c>
    </row>
    <row r="1839" customFormat="false" ht="15" hidden="false" customHeight="false" outlineLevel="0" collapsed="false">
      <c r="A1839" s="0" t="n">
        <v>1500000505</v>
      </c>
      <c r="B1839" s="157" t="n">
        <v>6</v>
      </c>
    </row>
    <row r="1840" customFormat="false" ht="15" hidden="false" customHeight="false" outlineLevel="0" collapsed="false">
      <c r="A1840" s="0" t="n">
        <v>1500000178</v>
      </c>
      <c r="B1840" s="157" t="n">
        <v>31.75</v>
      </c>
    </row>
    <row r="1841" customFormat="false" ht="15" hidden="false" customHeight="false" outlineLevel="0" collapsed="false">
      <c r="A1841" s="0" t="n">
        <v>1500000932</v>
      </c>
      <c r="B1841" s="157" t="n">
        <v>10</v>
      </c>
    </row>
    <row r="1842" customFormat="false" ht="15" hidden="false" customHeight="false" outlineLevel="0" collapsed="false">
      <c r="A1842" s="0" t="n">
        <v>1500000495</v>
      </c>
      <c r="B1842" s="157" t="n">
        <v>0</v>
      </c>
    </row>
    <row r="1843" customFormat="false" ht="15" hidden="false" customHeight="false" outlineLevel="0" collapsed="false">
      <c r="A1843" s="0" t="n">
        <v>1500000828</v>
      </c>
      <c r="B1843" s="157" t="n">
        <v>47.0833333333333</v>
      </c>
    </row>
    <row r="1844" customFormat="false" ht="15" hidden="false" customHeight="false" outlineLevel="0" collapsed="false">
      <c r="A1844" s="0" t="n">
        <v>1500000114</v>
      </c>
      <c r="B1844" s="157" t="n">
        <v>0</v>
      </c>
    </row>
    <row r="1845" customFormat="false" ht="15" hidden="false" customHeight="false" outlineLevel="0" collapsed="false">
      <c r="A1845" s="0" t="n">
        <v>1500011162</v>
      </c>
      <c r="B1845" s="157" t="n">
        <v>29</v>
      </c>
    </row>
    <row r="1846" customFormat="false" ht="15" hidden="false" customHeight="false" outlineLevel="0" collapsed="false">
      <c r="A1846" s="0" t="n">
        <v>1500000115</v>
      </c>
      <c r="B1846" s="157" t="n">
        <v>0</v>
      </c>
    </row>
    <row r="1847" customFormat="false" ht="15" hidden="false" customHeight="false" outlineLevel="0" collapsed="false">
      <c r="A1847" s="0" t="n">
        <v>1500001391</v>
      </c>
      <c r="B1847" s="157" t="n">
        <v>75.6666666666667</v>
      </c>
    </row>
    <row r="1848" customFormat="false" ht="15" hidden="false" customHeight="false" outlineLevel="0" collapsed="false">
      <c r="A1848" s="0" t="n">
        <v>1500001560</v>
      </c>
      <c r="B1848" s="157" t="n">
        <v>26.5</v>
      </c>
    </row>
    <row r="1849" customFormat="false" ht="15" hidden="false" customHeight="false" outlineLevel="0" collapsed="false">
      <c r="A1849" s="0" t="n">
        <v>1500000653</v>
      </c>
      <c r="B1849" s="157" t="n">
        <v>14.3333333333333</v>
      </c>
    </row>
    <row r="1850" customFormat="false" ht="15" hidden="false" customHeight="false" outlineLevel="0" collapsed="false">
      <c r="A1850" s="0" t="n">
        <v>1500001196</v>
      </c>
      <c r="B1850" s="157" t="n">
        <v>5.83333333333333</v>
      </c>
    </row>
    <row r="1851" customFormat="false" ht="15" hidden="false" customHeight="false" outlineLevel="0" collapsed="false">
      <c r="A1851" s="0" t="n">
        <v>1500000770</v>
      </c>
      <c r="B1851" s="157" t="n">
        <v>40.6666666666667</v>
      </c>
    </row>
    <row r="1852" customFormat="false" ht="15" hidden="false" customHeight="false" outlineLevel="0" collapsed="false">
      <c r="A1852" s="0" t="n">
        <v>1500000478</v>
      </c>
      <c r="B1852" s="157" t="n">
        <v>10</v>
      </c>
    </row>
    <row r="1853" customFormat="false" ht="15" hidden="false" customHeight="false" outlineLevel="0" collapsed="false">
      <c r="A1853" s="0" t="n">
        <v>1500000403</v>
      </c>
      <c r="B1853" s="157" t="n">
        <v>27.3333333333333</v>
      </c>
    </row>
    <row r="1854" customFormat="false" ht="15" hidden="false" customHeight="false" outlineLevel="0" collapsed="false">
      <c r="A1854" s="0" t="n">
        <v>1500000404</v>
      </c>
      <c r="B1854" s="157" t="n">
        <v>18.6666666666667</v>
      </c>
    </row>
    <row r="1855" customFormat="false" ht="15" hidden="false" customHeight="false" outlineLevel="0" collapsed="false">
      <c r="A1855" s="0" t="n">
        <v>1500000806</v>
      </c>
      <c r="B1855" s="157" t="n">
        <v>87.8333333333333</v>
      </c>
    </row>
    <row r="1856" customFormat="false" ht="15" hidden="false" customHeight="false" outlineLevel="0" collapsed="false">
      <c r="A1856" s="0" t="n">
        <v>1500001101</v>
      </c>
      <c r="B1856" s="157" t="n">
        <v>2.83333333333333</v>
      </c>
    </row>
    <row r="1857" customFormat="false" ht="15" hidden="false" customHeight="false" outlineLevel="0" collapsed="false">
      <c r="A1857" s="0" t="n">
        <v>1500000548</v>
      </c>
      <c r="B1857" s="157" t="n">
        <v>5.83333333333333</v>
      </c>
    </row>
    <row r="1858" customFormat="false" ht="15" hidden="false" customHeight="false" outlineLevel="0" collapsed="false">
      <c r="A1858" s="0" t="n">
        <v>1500001357</v>
      </c>
      <c r="B1858" s="157" t="n">
        <v>0</v>
      </c>
    </row>
    <row r="1859" customFormat="false" ht="15" hidden="false" customHeight="false" outlineLevel="0" collapsed="false">
      <c r="A1859" s="0" t="n">
        <v>1500011438</v>
      </c>
      <c r="B1859" s="157" t="n">
        <v>11.6666666666667</v>
      </c>
    </row>
    <row r="1860" customFormat="false" ht="15" hidden="false" customHeight="false" outlineLevel="0" collapsed="false">
      <c r="A1860" s="0" t="n">
        <v>1500001136</v>
      </c>
      <c r="B1860" s="157" t="n">
        <v>79.1666666666667</v>
      </c>
    </row>
    <row r="1861" customFormat="false" ht="15" hidden="false" customHeight="false" outlineLevel="0" collapsed="false">
      <c r="A1861" s="0" t="n">
        <v>1500000239</v>
      </c>
      <c r="B1861" s="157" t="n">
        <v>34.8333333333333</v>
      </c>
    </row>
    <row r="1862" customFormat="false" ht="15" hidden="false" customHeight="false" outlineLevel="0" collapsed="false">
      <c r="A1862" s="0" t="n">
        <v>1500001496</v>
      </c>
      <c r="B1862" s="157" t="n">
        <v>48.6666666666667</v>
      </c>
    </row>
    <row r="1863" customFormat="false" ht="15" hidden="false" customHeight="false" outlineLevel="0" collapsed="false">
      <c r="A1863" s="0" t="n">
        <v>1500000440</v>
      </c>
      <c r="B1863" s="157" t="n">
        <v>30.3333333333333</v>
      </c>
    </row>
    <row r="1864" customFormat="false" ht="15" hidden="false" customHeight="false" outlineLevel="0" collapsed="false">
      <c r="A1864" s="0" t="n">
        <v>1500000629</v>
      </c>
      <c r="B1864" s="157" t="n">
        <v>55.0416666666667</v>
      </c>
    </row>
    <row r="1865" customFormat="false" ht="15" hidden="false" customHeight="false" outlineLevel="0" collapsed="false">
      <c r="A1865" s="0" t="n">
        <v>1500011439</v>
      </c>
      <c r="B1865" s="157" t="n">
        <v>289.1</v>
      </c>
    </row>
    <row r="1866" customFormat="false" ht="15" hidden="false" customHeight="false" outlineLevel="0" collapsed="false">
      <c r="A1866" s="0" t="n">
        <v>1500012526</v>
      </c>
      <c r="B1866" s="157" t="n">
        <v>20</v>
      </c>
    </row>
    <row r="1867" customFormat="false" ht="15" hidden="false" customHeight="false" outlineLevel="0" collapsed="false">
      <c r="A1867" s="0" t="n">
        <v>1500000874</v>
      </c>
      <c r="B1867" s="157" t="n">
        <v>0</v>
      </c>
    </row>
    <row r="1868" customFormat="false" ht="15" hidden="false" customHeight="false" outlineLevel="0" collapsed="false">
      <c r="A1868" s="0" t="n">
        <v>1500000512</v>
      </c>
      <c r="B1868" s="157" t="n">
        <v>4</v>
      </c>
    </row>
    <row r="1869" customFormat="false" ht="15" hidden="false" customHeight="false" outlineLevel="0" collapsed="false">
      <c r="A1869" s="0" t="n">
        <v>1500001523</v>
      </c>
      <c r="B1869" s="157" t="n">
        <v>42.6666666666667</v>
      </c>
    </row>
    <row r="1870" customFormat="false" ht="15" hidden="false" customHeight="false" outlineLevel="0" collapsed="false">
      <c r="A1870" s="0" t="n">
        <v>1500000273</v>
      </c>
      <c r="B1870" s="157" t="n">
        <v>0</v>
      </c>
    </row>
    <row r="1871" customFormat="false" ht="15" hidden="false" customHeight="false" outlineLevel="0" collapsed="false">
      <c r="A1871" s="0" t="n">
        <v>1500011440</v>
      </c>
      <c r="B1871" s="157" t="n">
        <v>0</v>
      </c>
    </row>
    <row r="1872" customFormat="false" ht="15" hidden="false" customHeight="false" outlineLevel="0" collapsed="false">
      <c r="A1872" s="0" t="n">
        <v>1500001524</v>
      </c>
      <c r="B1872" s="157" t="n">
        <v>15.5</v>
      </c>
    </row>
    <row r="1873" customFormat="false" ht="15" hidden="false" customHeight="false" outlineLevel="0" collapsed="false">
      <c r="A1873" s="0" t="n">
        <v>1500000786</v>
      </c>
      <c r="B1873" s="157" t="n">
        <v>17.4166666666667</v>
      </c>
    </row>
    <row r="1874" customFormat="false" ht="15" hidden="false" customHeight="false" outlineLevel="0" collapsed="false">
      <c r="A1874" s="0" t="n">
        <v>1500001137</v>
      </c>
      <c r="B1874" s="157" t="n">
        <v>17.5833333333333</v>
      </c>
    </row>
    <row r="1875" customFormat="false" ht="15" hidden="false" customHeight="false" outlineLevel="0" collapsed="false">
      <c r="A1875" s="0" t="n">
        <v>1500001378</v>
      </c>
      <c r="B1875" s="157" t="n">
        <v>56.6666666666667</v>
      </c>
    </row>
    <row r="1876" customFormat="false" ht="15" hidden="false" customHeight="false" outlineLevel="0" collapsed="false">
      <c r="A1876" s="0" t="n">
        <v>1500000013</v>
      </c>
      <c r="B1876" s="157" t="n">
        <v>9.16666666666667</v>
      </c>
    </row>
    <row r="1877" customFormat="false" ht="15" hidden="false" customHeight="false" outlineLevel="0" collapsed="false">
      <c r="A1877" s="0" t="n">
        <v>1500000179</v>
      </c>
      <c r="B1877" s="157" t="n">
        <v>4.5</v>
      </c>
    </row>
    <row r="1878" customFormat="false" ht="15" hidden="false" customHeight="false" outlineLevel="0" collapsed="false">
      <c r="A1878" s="0" t="n">
        <v>1500001358</v>
      </c>
      <c r="B1878" s="157" t="n">
        <v>12</v>
      </c>
    </row>
    <row r="1879" customFormat="false" ht="15" hidden="false" customHeight="false" outlineLevel="0" collapsed="false">
      <c r="A1879" s="0" t="n">
        <v>1500001713</v>
      </c>
      <c r="B1879" s="157" t="n">
        <v>23.6666666666667</v>
      </c>
    </row>
    <row r="1880" customFormat="false" ht="15" hidden="false" customHeight="false" outlineLevel="0" collapsed="false">
      <c r="A1880" s="0" t="n">
        <v>1500001615</v>
      </c>
      <c r="B1880" s="157" t="n">
        <v>26.0083333333333</v>
      </c>
    </row>
    <row r="1881" customFormat="false" ht="15" hidden="false" customHeight="false" outlineLevel="0" collapsed="false">
      <c r="A1881" s="0" t="n">
        <v>1500001165</v>
      </c>
      <c r="B1881" s="157" t="n">
        <v>18.8333333333333</v>
      </c>
    </row>
    <row r="1882" customFormat="false" ht="15" hidden="false" customHeight="false" outlineLevel="0" collapsed="false">
      <c r="A1882" s="0" t="n">
        <v>1500000006</v>
      </c>
      <c r="B1882" s="157" t="n">
        <v>22.5</v>
      </c>
    </row>
    <row r="1883" customFormat="false" ht="15" hidden="false" customHeight="false" outlineLevel="0" collapsed="false">
      <c r="A1883" s="0" t="n">
        <v>1500001359</v>
      </c>
      <c r="B1883" s="157" t="n">
        <v>100.833333333333</v>
      </c>
    </row>
    <row r="1884" customFormat="false" ht="15" hidden="false" customHeight="false" outlineLevel="0" collapsed="false">
      <c r="A1884" s="0" t="n">
        <v>1500001463</v>
      </c>
      <c r="B1884" s="157" t="n">
        <v>7.16666666666667</v>
      </c>
    </row>
    <row r="1885" customFormat="false" ht="15" hidden="false" customHeight="false" outlineLevel="0" collapsed="false">
      <c r="A1885" s="0" t="n">
        <v>1500001497</v>
      </c>
      <c r="B1885" s="157" t="n">
        <v>6.25</v>
      </c>
    </row>
    <row r="1886" customFormat="false" ht="15" hidden="false" customHeight="false" outlineLevel="0" collapsed="false">
      <c r="A1886" s="0" t="n">
        <v>1500001439</v>
      </c>
      <c r="B1886" s="157" t="n">
        <v>42</v>
      </c>
    </row>
    <row r="1887" customFormat="false" ht="15" hidden="false" customHeight="false" outlineLevel="0" collapsed="false">
      <c r="A1887" s="0" t="n">
        <v>1500001440</v>
      </c>
      <c r="B1887" s="157" t="n">
        <v>19.1666666666667</v>
      </c>
    </row>
    <row r="1888" customFormat="false" ht="15" hidden="false" customHeight="false" outlineLevel="0" collapsed="false">
      <c r="A1888" s="0" t="n">
        <v>1500001525</v>
      </c>
      <c r="B1888" s="157" t="n">
        <v>6</v>
      </c>
    </row>
    <row r="1889" customFormat="false" ht="15" hidden="false" customHeight="false" outlineLevel="0" collapsed="false">
      <c r="A1889" s="0" t="n">
        <v>1500001551</v>
      </c>
      <c r="B1889" s="157" t="n">
        <v>6</v>
      </c>
    </row>
    <row r="1890" customFormat="false" ht="15" hidden="false" customHeight="false" outlineLevel="0" collapsed="false">
      <c r="A1890" s="0" t="n">
        <v>1500000441</v>
      </c>
      <c r="B1890" s="157" t="n">
        <v>83.5</v>
      </c>
    </row>
    <row r="1891" customFormat="false" ht="15" hidden="false" customHeight="false" outlineLevel="0" collapsed="false">
      <c r="A1891" s="0" t="n">
        <v>1500001302</v>
      </c>
      <c r="B1891" s="157" t="n">
        <v>28</v>
      </c>
    </row>
    <row r="1892" customFormat="false" ht="15" hidden="false" customHeight="false" outlineLevel="0" collapsed="false">
      <c r="A1892" s="0" t="n">
        <v>1500000934</v>
      </c>
      <c r="B1892" s="157" t="n">
        <v>39.5833333333333</v>
      </c>
    </row>
    <row r="1893" customFormat="false" ht="15" hidden="false" customHeight="false" outlineLevel="0" collapsed="false">
      <c r="A1893" s="0" t="n">
        <v>1500001586</v>
      </c>
      <c r="B1893" s="157" t="n">
        <v>0</v>
      </c>
    </row>
    <row r="1894" customFormat="false" ht="15" hidden="false" customHeight="false" outlineLevel="0" collapsed="false">
      <c r="A1894" s="0" t="n">
        <v>1500000582</v>
      </c>
      <c r="B1894" s="157" t="n">
        <v>9.91666666666667</v>
      </c>
    </row>
    <row r="1895" customFormat="false" ht="15" hidden="false" customHeight="false" outlineLevel="0" collapsed="false">
      <c r="A1895" s="0" t="n">
        <v>1500001139</v>
      </c>
      <c r="B1895" s="157" t="n">
        <v>16</v>
      </c>
    </row>
    <row r="1896" customFormat="false" ht="15" hidden="false" customHeight="false" outlineLevel="0" collapsed="false">
      <c r="A1896" s="0" t="n">
        <v>1500000829</v>
      </c>
      <c r="B1896" s="157" t="n">
        <v>34.3333333333333</v>
      </c>
    </row>
    <row r="1897" customFormat="false" ht="15" hidden="false" customHeight="false" outlineLevel="0" collapsed="false">
      <c r="A1897" s="0" t="n">
        <v>1500001204</v>
      </c>
      <c r="B1897" s="157" t="n">
        <v>57</v>
      </c>
    </row>
    <row r="1898" customFormat="false" ht="15" hidden="false" customHeight="false" outlineLevel="0" collapsed="false">
      <c r="A1898" s="0" t="n">
        <v>1500000746</v>
      </c>
      <c r="B1898" s="157" t="n">
        <v>19</v>
      </c>
    </row>
    <row r="1899" customFormat="false" ht="15" hidden="false" customHeight="false" outlineLevel="0" collapsed="false">
      <c r="A1899" s="0" t="n">
        <v>1500000753</v>
      </c>
      <c r="B1899" s="157" t="n">
        <v>55.325</v>
      </c>
    </row>
    <row r="1900" customFormat="false" ht="15" hidden="false" customHeight="false" outlineLevel="0" collapsed="false">
      <c r="A1900" s="0" t="n">
        <v>1500001234</v>
      </c>
      <c r="B1900" s="157" t="n">
        <v>67.75</v>
      </c>
    </row>
    <row r="1901" customFormat="false" ht="15" hidden="false" customHeight="false" outlineLevel="0" collapsed="false">
      <c r="A1901" s="0" t="n">
        <v>1500000830</v>
      </c>
      <c r="B1901" s="157" t="n">
        <v>39.1666666666667</v>
      </c>
    </row>
    <row r="1902" customFormat="false" ht="15" hidden="false" customHeight="false" outlineLevel="0" collapsed="false">
      <c r="A1902" s="0" t="n">
        <v>1500000061</v>
      </c>
      <c r="B1902" s="157" t="n">
        <v>70.8333333333333</v>
      </c>
    </row>
    <row r="1903" customFormat="false" ht="15" hidden="false" customHeight="false" outlineLevel="0" collapsed="false">
      <c r="A1903" s="0" t="n">
        <v>1500001441</v>
      </c>
      <c r="B1903" s="157" t="n">
        <v>30.5</v>
      </c>
    </row>
    <row r="1904" customFormat="false" ht="15" hidden="false" customHeight="false" outlineLevel="0" collapsed="false">
      <c r="A1904" s="0" t="n">
        <v>1500001205</v>
      </c>
      <c r="B1904" s="157" t="n">
        <v>0</v>
      </c>
    </row>
    <row r="1905" customFormat="false" ht="15" hidden="false" customHeight="false" outlineLevel="0" collapsed="false">
      <c r="A1905" s="0" t="n">
        <v>1500000831</v>
      </c>
      <c r="B1905" s="157" t="n">
        <v>11.3333333333333</v>
      </c>
    </row>
    <row r="1906" customFormat="false" ht="15" hidden="false" customHeight="false" outlineLevel="0" collapsed="false">
      <c r="A1906" s="0" t="n">
        <v>1500000513</v>
      </c>
      <c r="B1906" s="157" t="n">
        <v>0</v>
      </c>
    </row>
    <row r="1907" customFormat="false" ht="15" hidden="false" customHeight="false" outlineLevel="0" collapsed="false">
      <c r="A1907" s="0" t="n">
        <v>1500000832</v>
      </c>
      <c r="B1907" s="157" t="n">
        <v>0</v>
      </c>
    </row>
    <row r="1908" customFormat="false" ht="15" hidden="false" customHeight="false" outlineLevel="0" collapsed="false">
      <c r="A1908" s="0" t="n">
        <v>1500000687</v>
      </c>
      <c r="B1908" s="157" t="n">
        <v>7.5</v>
      </c>
    </row>
    <row r="1909" customFormat="false" ht="15" hidden="false" customHeight="false" outlineLevel="0" collapsed="false">
      <c r="A1909" s="0" t="n">
        <v>1500001499</v>
      </c>
      <c r="B1909" s="157" t="n">
        <v>10.1666666666667</v>
      </c>
    </row>
    <row r="1910" customFormat="false" ht="15" hidden="false" customHeight="false" outlineLevel="0" collapsed="false">
      <c r="A1910" s="0" t="n">
        <v>1500011617</v>
      </c>
      <c r="B1910" s="157" t="n">
        <v>80.8333333333333</v>
      </c>
    </row>
    <row r="1911" customFormat="false" ht="15" hidden="false" customHeight="false" outlineLevel="0" collapsed="false">
      <c r="A1911" s="0" t="n">
        <v>1500001283</v>
      </c>
      <c r="B1911" s="157" t="n">
        <v>47.1666666666667</v>
      </c>
    </row>
    <row r="1912" customFormat="false" ht="15" hidden="false" customHeight="false" outlineLevel="0" collapsed="false">
      <c r="A1912" s="0" t="n">
        <v>1500000833</v>
      </c>
      <c r="B1912" s="157" t="n">
        <v>42.6666666666667</v>
      </c>
    </row>
    <row r="1913" customFormat="false" ht="15" hidden="false" customHeight="false" outlineLevel="0" collapsed="false">
      <c r="A1913" s="0" t="n">
        <v>1500001140</v>
      </c>
      <c r="B1913" s="157" t="n">
        <v>21.6666666666667</v>
      </c>
    </row>
    <row r="1914" customFormat="false" ht="15" hidden="false" customHeight="false" outlineLevel="0" collapsed="false">
      <c r="A1914" s="0" t="n">
        <v>1500000314</v>
      </c>
      <c r="B1914" s="157" t="n">
        <v>21.1666666666667</v>
      </c>
    </row>
    <row r="1915" customFormat="false" ht="15" hidden="false" customHeight="false" outlineLevel="0" collapsed="false">
      <c r="A1915" s="0" t="n">
        <v>1500001467</v>
      </c>
      <c r="B1915" s="157" t="n">
        <v>6</v>
      </c>
    </row>
    <row r="1916" customFormat="false" ht="15" hidden="false" customHeight="false" outlineLevel="0" collapsed="false">
      <c r="A1916" s="0" t="n">
        <v>1500000480</v>
      </c>
      <c r="B1916" s="157" t="n">
        <v>3.33333333333333</v>
      </c>
    </row>
    <row r="1917" customFormat="false" ht="15" hidden="false" customHeight="false" outlineLevel="0" collapsed="false">
      <c r="A1917" s="0" t="n">
        <v>1500000492</v>
      </c>
      <c r="B1917" s="157" t="n">
        <v>29.5</v>
      </c>
    </row>
    <row r="1918" customFormat="false" ht="15" hidden="false" customHeight="false" outlineLevel="0" collapsed="false">
      <c r="A1918" s="0" t="n">
        <v>1500000787</v>
      </c>
      <c r="B1918" s="157" t="n">
        <v>0</v>
      </c>
    </row>
    <row r="1919" customFormat="false" ht="15" hidden="false" customHeight="false" outlineLevel="0" collapsed="false">
      <c r="A1919" s="0" t="n">
        <v>1500000834</v>
      </c>
      <c r="B1919" s="157" t="n">
        <v>38.6666666666667</v>
      </c>
    </row>
    <row r="1920" customFormat="false" ht="15" hidden="false" customHeight="false" outlineLevel="0" collapsed="false">
      <c r="A1920" s="0" t="n">
        <v>1500000631</v>
      </c>
      <c r="B1920" s="157" t="n">
        <v>0</v>
      </c>
    </row>
    <row r="1921" customFormat="false" ht="15" hidden="false" customHeight="false" outlineLevel="0" collapsed="false">
      <c r="A1921" s="0" t="n">
        <v>1500000149</v>
      </c>
      <c r="B1921" s="157" t="n">
        <v>20.9166666666667</v>
      </c>
    </row>
    <row r="1922" customFormat="false" ht="15" hidden="false" customHeight="false" outlineLevel="0" collapsed="false">
      <c r="A1922" s="0" t="n">
        <v>1500001141</v>
      </c>
      <c r="B1922" s="157" t="n">
        <v>46</v>
      </c>
    </row>
    <row r="1923" customFormat="false" ht="15" hidden="false" customHeight="false" outlineLevel="0" collapsed="false">
      <c r="A1923" s="0" t="n">
        <v>1500001216</v>
      </c>
      <c r="B1923" s="157" t="n">
        <v>0</v>
      </c>
    </row>
    <row r="1924" customFormat="false" ht="15" hidden="false" customHeight="false" outlineLevel="0" collapsed="false">
      <c r="A1924" s="0" t="n">
        <v>1500001217</v>
      </c>
      <c r="B1924" s="157" t="n">
        <v>55.8333333333333</v>
      </c>
    </row>
    <row r="1925" customFormat="false" ht="15" hidden="false" customHeight="false" outlineLevel="0" collapsed="false">
      <c r="A1925" s="0" t="n">
        <v>1500011441</v>
      </c>
      <c r="B1925" s="157" t="n">
        <v>0</v>
      </c>
    </row>
    <row r="1926" customFormat="false" ht="15" hidden="false" customHeight="false" outlineLevel="0" collapsed="false">
      <c r="A1926" s="0" t="n">
        <v>1500001527</v>
      </c>
      <c r="B1926" s="157" t="n">
        <v>24.1666666666667</v>
      </c>
    </row>
    <row r="1927" customFormat="false" ht="15" hidden="false" customHeight="false" outlineLevel="0" collapsed="false">
      <c r="A1927" s="0" t="n">
        <v>1500000632</v>
      </c>
      <c r="B1927" s="157" t="n">
        <v>121.333333333333</v>
      </c>
    </row>
    <row r="1928" customFormat="false" ht="15" hidden="false" customHeight="false" outlineLevel="0" collapsed="false">
      <c r="A1928" s="0" t="n">
        <v>1500001393</v>
      </c>
      <c r="B1928" s="157" t="n">
        <v>34</v>
      </c>
    </row>
    <row r="1929" customFormat="false" ht="15" hidden="false" customHeight="false" outlineLevel="0" collapsed="false">
      <c r="A1929" s="0" t="n">
        <v>1500000156</v>
      </c>
      <c r="B1929" s="157" t="n">
        <v>0</v>
      </c>
    </row>
    <row r="1930" customFormat="false" ht="15" hidden="false" customHeight="false" outlineLevel="0" collapsed="false">
      <c r="A1930" s="0" t="n">
        <v>1500001528</v>
      </c>
      <c r="B1930" s="157" t="n">
        <v>14.3333333333333</v>
      </c>
    </row>
    <row r="1931" customFormat="false" ht="15" hidden="false" customHeight="false" outlineLevel="0" collapsed="false">
      <c r="A1931" s="0" t="n">
        <v>1500000807</v>
      </c>
      <c r="B1931" s="157" t="n">
        <v>28.5</v>
      </c>
    </row>
    <row r="1932" customFormat="false" ht="15" hidden="false" customHeight="false" outlineLevel="0" collapsed="false">
      <c r="A1932" s="0" t="n">
        <v>1500000497</v>
      </c>
      <c r="B1932" s="157" t="n">
        <v>4.41666666666667</v>
      </c>
    </row>
    <row r="1933" customFormat="false" ht="15" hidden="false" customHeight="false" outlineLevel="0" collapsed="false">
      <c r="A1933" s="0" t="n">
        <v>1500000291</v>
      </c>
      <c r="B1933" s="157" t="n">
        <v>3.5</v>
      </c>
    </row>
    <row r="1934" customFormat="false" ht="15" hidden="false" customHeight="false" outlineLevel="0" collapsed="false">
      <c r="A1934" s="0" t="n">
        <v>1500000661</v>
      </c>
      <c r="B1934" s="157" t="n">
        <v>0</v>
      </c>
    </row>
    <row r="1935" customFormat="false" ht="15" hidden="false" customHeight="false" outlineLevel="0" collapsed="false">
      <c r="A1935" s="0" t="n">
        <v>1500000506</v>
      </c>
      <c r="B1935" s="157" t="n">
        <v>45</v>
      </c>
    </row>
    <row r="1936" customFormat="false" ht="15" hidden="false" customHeight="false" outlineLevel="0" collapsed="false">
      <c r="A1936" s="0" t="n">
        <v>1500000734</v>
      </c>
      <c r="B1936" s="157" t="n">
        <v>22.6666666666667</v>
      </c>
    </row>
    <row r="1937" customFormat="false" ht="15" hidden="false" customHeight="false" outlineLevel="0" collapsed="false">
      <c r="A1937" s="0" t="n">
        <v>1500001595</v>
      </c>
      <c r="B1937" s="157" t="n">
        <v>5.80833333333333</v>
      </c>
    </row>
    <row r="1938" customFormat="false" ht="15" hidden="false" customHeight="false" outlineLevel="0" collapsed="false">
      <c r="A1938" s="0" t="n">
        <v>1500000514</v>
      </c>
      <c r="B1938" s="157" t="n">
        <v>245.5</v>
      </c>
    </row>
    <row r="1939" customFormat="false" ht="15" hidden="false" customHeight="false" outlineLevel="0" collapsed="false">
      <c r="A1939" s="0" t="n">
        <v>1500001206</v>
      </c>
      <c r="B1939" s="157" t="n">
        <v>2</v>
      </c>
    </row>
    <row r="1940" customFormat="false" ht="15" hidden="false" customHeight="false" outlineLevel="0" collapsed="false">
      <c r="A1940" s="0" t="n">
        <v>1500001218</v>
      </c>
      <c r="B1940" s="157" t="n">
        <v>2</v>
      </c>
    </row>
    <row r="1941" customFormat="false" ht="15" hidden="false" customHeight="false" outlineLevel="0" collapsed="false">
      <c r="A1941" s="0" t="n">
        <v>1500000974</v>
      </c>
      <c r="B1941" s="157" t="n">
        <v>0.666666666666667</v>
      </c>
    </row>
    <row r="1942" customFormat="false" ht="15" hidden="false" customHeight="false" outlineLevel="0" collapsed="false">
      <c r="A1942" s="0" t="n">
        <v>1500001464</v>
      </c>
      <c r="B1942" s="157" t="n">
        <v>0</v>
      </c>
    </row>
    <row r="1943" customFormat="false" ht="15" hidden="false" customHeight="false" outlineLevel="0" collapsed="false">
      <c r="A1943" s="0" t="n">
        <v>1500000150</v>
      </c>
      <c r="B1943" s="157" t="n">
        <v>7.83333333333333</v>
      </c>
    </row>
    <row r="1944" customFormat="false" ht="15" hidden="false" customHeight="false" outlineLevel="0" collapsed="false">
      <c r="A1944" s="0" t="n">
        <v>1500000754</v>
      </c>
      <c r="B1944" s="157" t="n">
        <v>0</v>
      </c>
    </row>
    <row r="1945" customFormat="false" ht="15" hidden="false" customHeight="false" outlineLevel="0" collapsed="false">
      <c r="A1945" s="0" t="n">
        <v>1500000328</v>
      </c>
      <c r="B1945" s="157" t="n">
        <v>48.1666666666667</v>
      </c>
    </row>
    <row r="1946" customFormat="false" ht="15" hidden="false" customHeight="false" outlineLevel="0" collapsed="false">
      <c r="A1946" s="0" t="n">
        <v>1500001120</v>
      </c>
      <c r="B1946" s="157" t="n">
        <v>19.5</v>
      </c>
    </row>
    <row r="1947" customFormat="false" ht="15" hidden="false" customHeight="false" outlineLevel="0" collapsed="false">
      <c r="A1947" s="0" t="n">
        <v>1500001197</v>
      </c>
      <c r="B1947" s="157" t="n">
        <v>53.1666666666667</v>
      </c>
    </row>
    <row r="1948" customFormat="false" ht="15" hidden="false" customHeight="false" outlineLevel="0" collapsed="false">
      <c r="A1948" s="0" t="n">
        <v>1500000788</v>
      </c>
      <c r="B1948" s="157" t="n">
        <v>4</v>
      </c>
    </row>
    <row r="1949" customFormat="false" ht="15" hidden="false" customHeight="false" outlineLevel="0" collapsed="false">
      <c r="A1949" s="0" t="n">
        <v>1500012540</v>
      </c>
      <c r="B1949" s="157" t="n">
        <v>0</v>
      </c>
    </row>
    <row r="1950" customFormat="false" ht="15" hidden="false" customHeight="false" outlineLevel="0" collapsed="false">
      <c r="A1950" s="0" t="n">
        <v>1500001143</v>
      </c>
      <c r="B1950" s="157" t="n">
        <v>16.3333333333333</v>
      </c>
    </row>
    <row r="1951" customFormat="false" ht="15" hidden="false" customHeight="false" outlineLevel="0" collapsed="false">
      <c r="A1951" s="0" t="n">
        <v>1500000634</v>
      </c>
      <c r="B1951" s="157" t="n">
        <v>48.5833333333333</v>
      </c>
    </row>
    <row r="1952" customFormat="false" ht="15" hidden="false" customHeight="false" outlineLevel="0" collapsed="false">
      <c r="A1952" s="0" t="n">
        <v>1500001529</v>
      </c>
      <c r="B1952" s="157" t="n">
        <v>14.1666666666667</v>
      </c>
    </row>
    <row r="1953" customFormat="false" ht="15" hidden="false" customHeight="false" outlineLevel="0" collapsed="false">
      <c r="A1953" s="0" t="n">
        <v>1500001648</v>
      </c>
      <c r="B1953" s="157" t="n">
        <v>16.5</v>
      </c>
    </row>
    <row r="1954" customFormat="false" ht="15" hidden="false" customHeight="false" outlineLevel="0" collapsed="false">
      <c r="A1954" s="0" t="n">
        <v>1500001248</v>
      </c>
      <c r="B1954" s="157" t="n">
        <v>0</v>
      </c>
    </row>
    <row r="1955" customFormat="false" ht="15" hidden="false" customHeight="false" outlineLevel="0" collapsed="false">
      <c r="A1955" s="0" t="n">
        <v>1500000591</v>
      </c>
      <c r="B1955" s="157" t="n">
        <v>20</v>
      </c>
    </row>
    <row r="1956" customFormat="false" ht="15" hidden="false" customHeight="false" outlineLevel="0" collapsed="false">
      <c r="A1956" s="0" t="n">
        <v>1500001360</v>
      </c>
      <c r="B1956" s="157" t="n">
        <v>75.1666666666667</v>
      </c>
    </row>
    <row r="1957" customFormat="false" ht="15" hidden="false" customHeight="false" outlineLevel="0" collapsed="false">
      <c r="A1957" s="0" t="n">
        <v>1500000292</v>
      </c>
      <c r="B1957" s="157" t="n">
        <v>5.33333333333333</v>
      </c>
    </row>
    <row r="1958" customFormat="false" ht="15" hidden="false" customHeight="false" outlineLevel="0" collapsed="false">
      <c r="A1958" s="0" t="n">
        <v>1500000293</v>
      </c>
      <c r="B1958" s="157" t="n">
        <v>4.33333333333333</v>
      </c>
    </row>
    <row r="1959" customFormat="false" ht="15" hidden="false" customHeight="false" outlineLevel="0" collapsed="false">
      <c r="A1959" s="0" t="n">
        <v>1500000515</v>
      </c>
      <c r="B1959" s="157" t="n">
        <v>0</v>
      </c>
    </row>
    <row r="1960" customFormat="false" ht="15" hidden="false" customHeight="false" outlineLevel="0" collapsed="false">
      <c r="A1960" s="0" t="n">
        <v>1500000516</v>
      </c>
      <c r="B1960" s="157" t="n">
        <v>63</v>
      </c>
    </row>
    <row r="1961" customFormat="false" ht="15" hidden="false" customHeight="false" outlineLevel="0" collapsed="false">
      <c r="A1961" s="0" t="n">
        <v>1500001362</v>
      </c>
      <c r="B1961" s="157" t="n">
        <v>71.1666666666667</v>
      </c>
    </row>
    <row r="1962" customFormat="false" ht="15" hidden="false" customHeight="false" outlineLevel="0" collapsed="false">
      <c r="A1962" s="0" t="n">
        <v>1500000106</v>
      </c>
      <c r="B1962" s="157" t="n">
        <v>0</v>
      </c>
    </row>
    <row r="1963" customFormat="false" ht="15" hidden="false" customHeight="false" outlineLevel="0" collapsed="false">
      <c r="A1963" s="0" t="n">
        <v>1500000294</v>
      </c>
      <c r="B1963" s="157" t="n">
        <v>10.1666666666667</v>
      </c>
    </row>
    <row r="1964" customFormat="false" ht="15" hidden="false" customHeight="false" outlineLevel="0" collapsed="false">
      <c r="A1964" s="0" t="n">
        <v>1500001650</v>
      </c>
      <c r="B1964" s="157" t="n">
        <v>134.166666666667</v>
      </c>
    </row>
    <row r="1965" customFormat="false" ht="15" hidden="false" customHeight="false" outlineLevel="0" collapsed="false">
      <c r="A1965" s="0" t="n">
        <v>1500001501</v>
      </c>
      <c r="B1965" s="157" t="n">
        <v>192.833333333333</v>
      </c>
    </row>
    <row r="1966" customFormat="false" ht="15" hidden="false" customHeight="false" outlineLevel="0" collapsed="false">
      <c r="A1966" s="0" t="n">
        <v>1500000014</v>
      </c>
      <c r="B1966" s="157" t="n">
        <v>52</v>
      </c>
    </row>
    <row r="1967" customFormat="false" ht="15" hidden="false" customHeight="false" outlineLevel="0" collapsed="false">
      <c r="A1967" s="0" t="n">
        <v>1500000935</v>
      </c>
      <c r="B1967" s="157" t="n">
        <v>17.1666666666667</v>
      </c>
    </row>
    <row r="1968" customFormat="false" ht="15" hidden="false" customHeight="false" outlineLevel="0" collapsed="false">
      <c r="A1968" s="0" t="n">
        <v>1500001564</v>
      </c>
      <c r="B1968" s="157" t="n">
        <v>0</v>
      </c>
    </row>
    <row r="1969" customFormat="false" ht="15" hidden="false" customHeight="false" outlineLevel="0" collapsed="false">
      <c r="A1969" s="0" t="n">
        <v>1500001565</v>
      </c>
      <c r="B1969" s="157" t="n">
        <v>21.8333333333333</v>
      </c>
    </row>
    <row r="1970" customFormat="false" ht="15" hidden="false" customHeight="false" outlineLevel="0" collapsed="false">
      <c r="A1970" s="0" t="n">
        <v>1500001651</v>
      </c>
      <c r="B1970" s="157" t="n">
        <v>110.5</v>
      </c>
    </row>
    <row r="1971" customFormat="false" ht="15" hidden="false" customHeight="false" outlineLevel="0" collapsed="false">
      <c r="A1971" s="0" t="n">
        <v>1500000295</v>
      </c>
      <c r="B1971" s="157" t="n">
        <v>23.3333333333333</v>
      </c>
    </row>
    <row r="1972" customFormat="false" ht="15" hidden="false" customHeight="false" outlineLevel="0" collapsed="false">
      <c r="A1972" s="0" t="n">
        <v>1500000936</v>
      </c>
      <c r="B1972" s="157" t="n">
        <v>52.5</v>
      </c>
    </row>
    <row r="1973" customFormat="false" ht="15" hidden="false" customHeight="false" outlineLevel="0" collapsed="false">
      <c r="A1973" s="0" t="n">
        <v>1500000937</v>
      </c>
      <c r="B1973" s="157" t="n">
        <v>10.8333333333333</v>
      </c>
    </row>
    <row r="1974" customFormat="false" ht="15" hidden="false" customHeight="false" outlineLevel="0" collapsed="false">
      <c r="A1974" s="0" t="n">
        <v>1500000333</v>
      </c>
      <c r="B1974" s="157" t="n">
        <v>14.1666666666667</v>
      </c>
    </row>
    <row r="1975" customFormat="false" ht="15" hidden="false" customHeight="false" outlineLevel="0" collapsed="false">
      <c r="A1975" s="0" t="n">
        <v>1500001566</v>
      </c>
      <c r="B1975" s="157" t="n">
        <v>0</v>
      </c>
    </row>
    <row r="1976" customFormat="false" ht="15" hidden="false" customHeight="false" outlineLevel="0" collapsed="false">
      <c r="A1976" s="0" t="n">
        <v>1500001652</v>
      </c>
      <c r="B1976" s="157" t="n">
        <v>67.5</v>
      </c>
    </row>
    <row r="1977" customFormat="false" ht="15" hidden="false" customHeight="false" outlineLevel="0" collapsed="false">
      <c r="A1977" s="0" t="n">
        <v>1500001502</v>
      </c>
      <c r="B1977" s="157" t="n">
        <v>31.5</v>
      </c>
    </row>
    <row r="1978" customFormat="false" ht="15" hidden="false" customHeight="false" outlineLevel="0" collapsed="false">
      <c r="A1978" s="0" t="n">
        <v>1500001166</v>
      </c>
      <c r="B1978" s="157" t="n">
        <v>0</v>
      </c>
    </row>
    <row r="1979" customFormat="false" ht="15" hidden="false" customHeight="false" outlineLevel="0" collapsed="false">
      <c r="A1979" s="0" t="n">
        <v>1500001144</v>
      </c>
      <c r="B1979" s="157" t="n">
        <v>25.0833333333333</v>
      </c>
    </row>
    <row r="1980" customFormat="false" ht="15" hidden="false" customHeight="false" outlineLevel="0" collapsed="false">
      <c r="A1980" s="0" t="n">
        <v>1500001145</v>
      </c>
      <c r="B1980" s="157" t="n">
        <v>0</v>
      </c>
    </row>
    <row r="1981" customFormat="false" ht="15" hidden="false" customHeight="false" outlineLevel="0" collapsed="false">
      <c r="A1981" s="0" t="n">
        <v>1500000836</v>
      </c>
      <c r="B1981" s="157" t="n">
        <v>4</v>
      </c>
    </row>
    <row r="1982" customFormat="false" ht="15" hidden="false" customHeight="false" outlineLevel="0" collapsed="false">
      <c r="A1982" s="0" t="n">
        <v>1500000481</v>
      </c>
      <c r="B1982" s="157" t="n">
        <v>53.1666666666667</v>
      </c>
    </row>
    <row r="1983" customFormat="false" ht="15" hidden="false" customHeight="false" outlineLevel="0" collapsed="false">
      <c r="A1983" s="0" t="n">
        <v>1500000612</v>
      </c>
      <c r="B1983" s="157" t="n">
        <v>35.0833333333333</v>
      </c>
    </row>
    <row r="1984" customFormat="false" ht="15" hidden="false" customHeight="false" outlineLevel="0" collapsed="false">
      <c r="A1984" s="0" t="n">
        <v>1500000613</v>
      </c>
      <c r="B1984" s="157" t="n">
        <v>0</v>
      </c>
    </row>
    <row r="1985" customFormat="false" ht="15" hidden="false" customHeight="false" outlineLevel="0" collapsed="false">
      <c r="A1985" s="0" t="n">
        <v>1500000371</v>
      </c>
      <c r="B1985" s="157" t="n">
        <v>42.25</v>
      </c>
    </row>
    <row r="1986" customFormat="false" ht="15" hidden="false" customHeight="false" outlineLevel="0" collapsed="false">
      <c r="A1986" s="0" t="n">
        <v>1500000372</v>
      </c>
      <c r="B1986" s="157" t="n">
        <v>26.6666666666667</v>
      </c>
    </row>
    <row r="1987" customFormat="false" ht="15" hidden="false" customHeight="false" outlineLevel="0" collapsed="false">
      <c r="A1987" s="0" t="n">
        <v>1500000318</v>
      </c>
      <c r="B1987" s="157" t="n">
        <v>14.5</v>
      </c>
    </row>
    <row r="1988" customFormat="false" ht="15" hidden="false" customHeight="false" outlineLevel="0" collapsed="false">
      <c r="A1988" s="0" t="n">
        <v>1500000444</v>
      </c>
      <c r="B1988" s="157" t="n">
        <v>0</v>
      </c>
    </row>
    <row r="1989" customFormat="false" ht="15" hidden="false" customHeight="false" outlineLevel="0" collapsed="false">
      <c r="A1989" s="0" t="n">
        <v>1500000614</v>
      </c>
      <c r="B1989" s="157" t="n">
        <v>1.66666666666667</v>
      </c>
    </row>
    <row r="1990" customFormat="false" ht="15" hidden="false" customHeight="false" outlineLevel="0" collapsed="false">
      <c r="A1990" s="0" t="n">
        <v>1500000625</v>
      </c>
      <c r="B1990" s="157" t="n">
        <v>0</v>
      </c>
    </row>
    <row r="1991" customFormat="false" ht="15" hidden="false" customHeight="false" outlineLevel="0" collapsed="false">
      <c r="A1991" s="0" t="n">
        <v>1500000626</v>
      </c>
      <c r="B1991" s="157" t="n">
        <v>100.208333333333</v>
      </c>
    </row>
    <row r="1992" customFormat="false" ht="15" hidden="false" customHeight="false" outlineLevel="0" collapsed="false">
      <c r="A1992" s="0" t="n">
        <v>1500000077</v>
      </c>
      <c r="B1992" s="157" t="n">
        <v>0</v>
      </c>
    </row>
    <row r="1993" customFormat="false" ht="15" hidden="false" customHeight="false" outlineLevel="0" collapsed="false">
      <c r="A1993" s="0" t="n">
        <v>1500000078</v>
      </c>
      <c r="B1993" s="157" t="n">
        <v>30.4166666666667</v>
      </c>
    </row>
    <row r="1994" customFormat="false" ht="15" hidden="false" customHeight="false" outlineLevel="0" collapsed="false">
      <c r="A1994" s="0" t="n">
        <v>1500000079</v>
      </c>
      <c r="B1994" s="157" t="n">
        <v>12.5</v>
      </c>
    </row>
    <row r="1995" customFormat="false" ht="15" hidden="false" customHeight="false" outlineLevel="0" collapsed="false">
      <c r="A1995" s="0" t="n">
        <v>1500000080</v>
      </c>
      <c r="B1995" s="157" t="n">
        <v>67.6666666666667</v>
      </c>
    </row>
    <row r="1996" customFormat="false" ht="15" hidden="false" customHeight="false" outlineLevel="0" collapsed="false">
      <c r="A1996" s="0" t="n">
        <v>1500001611</v>
      </c>
      <c r="B1996" s="157" t="n">
        <v>46.0833333333333</v>
      </c>
    </row>
    <row r="1997" customFormat="false" ht="15" hidden="false" customHeight="false" outlineLevel="0" collapsed="false">
      <c r="A1997" s="0" t="n">
        <v>1500000353</v>
      </c>
      <c r="B1997" s="157" t="n">
        <v>0</v>
      </c>
    </row>
    <row r="1998" customFormat="false" ht="15" hidden="false" customHeight="false" outlineLevel="0" collapsed="false">
      <c r="A1998" s="0" t="n">
        <v>1500001237</v>
      </c>
      <c r="B1998" s="157" t="n">
        <v>1.66666666666667</v>
      </c>
    </row>
    <row r="1999" customFormat="false" ht="15" hidden="false" customHeight="false" outlineLevel="0" collapsed="false">
      <c r="A1999" s="0" t="n">
        <v>1500000007</v>
      </c>
      <c r="B1999" s="157" t="n">
        <v>0</v>
      </c>
    </row>
    <row r="2000" customFormat="false" ht="15" hidden="false" customHeight="false" outlineLevel="0" collapsed="false">
      <c r="A2000" s="0" t="n">
        <v>1500001482</v>
      </c>
      <c r="B2000" s="157" t="n">
        <v>13.0833333333333</v>
      </c>
    </row>
    <row r="2001" customFormat="false" ht="15" hidden="false" customHeight="false" outlineLevel="0" collapsed="false">
      <c r="A2001" s="0" t="n">
        <v>1500001106</v>
      </c>
      <c r="B2001" s="157" t="n">
        <v>3.83333333333333</v>
      </c>
    </row>
    <row r="2002" customFormat="false" ht="15" hidden="false" customHeight="false" outlineLevel="0" collapsed="false">
      <c r="A2002" s="0" t="n">
        <v>1500000808</v>
      </c>
      <c r="B2002" s="157" t="n">
        <v>9</v>
      </c>
    </row>
    <row r="2003" customFormat="false" ht="15" hidden="false" customHeight="false" outlineLevel="0" collapsed="false">
      <c r="A2003" s="0" t="n">
        <v>1500001238</v>
      </c>
      <c r="B2003" s="157" t="n">
        <v>4.16666666666667</v>
      </c>
    </row>
    <row r="2004" customFormat="false" ht="15" hidden="false" customHeight="false" outlineLevel="0" collapsed="false">
      <c r="A2004" s="0" t="n">
        <v>1500000224</v>
      </c>
      <c r="B2004" s="157" t="n">
        <v>12.5</v>
      </c>
    </row>
    <row r="2005" customFormat="false" ht="15" hidden="false" customHeight="false" outlineLevel="0" collapsed="false">
      <c r="A2005" s="0" t="n">
        <v>1500001067</v>
      </c>
      <c r="B2005" s="157" t="n">
        <v>0.25</v>
      </c>
    </row>
    <row r="2006" customFormat="false" ht="15" hidden="false" customHeight="false" outlineLevel="0" collapsed="false">
      <c r="A2006" s="0" t="n">
        <v>1500000146</v>
      </c>
      <c r="B2006" s="157" t="n">
        <v>0</v>
      </c>
    </row>
    <row r="2007" customFormat="false" ht="15" hidden="false" customHeight="false" outlineLevel="0" collapsed="false">
      <c r="A2007" s="0" t="n">
        <v>1500001316</v>
      </c>
      <c r="B2007" s="157" t="n">
        <v>103.5</v>
      </c>
    </row>
    <row r="2008" customFormat="false" ht="15" hidden="false" customHeight="false" outlineLevel="0" collapsed="false">
      <c r="A2008" s="0" t="n">
        <v>1500001239</v>
      </c>
      <c r="B2008" s="157" t="n">
        <v>0</v>
      </c>
    </row>
    <row r="2009" customFormat="false" ht="15" hidden="false" customHeight="false" outlineLevel="0" collapsed="false">
      <c r="A2009" s="0" t="n">
        <v>1500001330</v>
      </c>
      <c r="B2009" s="157" t="n">
        <v>3.83333333333333</v>
      </c>
    </row>
    <row r="2010" customFormat="false" ht="15" hidden="false" customHeight="false" outlineLevel="0" collapsed="false">
      <c r="A2010" s="0" t="n">
        <v>1500000906</v>
      </c>
      <c r="B2010" s="157" t="n">
        <v>3.375</v>
      </c>
    </row>
    <row r="2011" customFormat="false" ht="15" hidden="false" customHeight="false" outlineLevel="0" collapsed="false">
      <c r="A2011" s="0" t="n">
        <v>1500000949</v>
      </c>
      <c r="B2011" s="157" t="n">
        <v>6.66666666666667</v>
      </c>
    </row>
    <row r="2012" customFormat="false" ht="15" hidden="false" customHeight="false" outlineLevel="0" collapsed="false">
      <c r="A2012" s="0" t="n">
        <v>1500000385</v>
      </c>
      <c r="B2012" s="157" t="n">
        <v>38</v>
      </c>
    </row>
    <row r="2013" customFormat="false" ht="15" hidden="false" customHeight="false" outlineLevel="0" collapsed="false">
      <c r="A2013" s="0" t="n">
        <v>1500000735</v>
      </c>
      <c r="B2013" s="157" t="n">
        <v>2</v>
      </c>
    </row>
    <row r="2014" customFormat="false" ht="15" hidden="false" customHeight="false" outlineLevel="0" collapsed="false">
      <c r="A2014" s="0" t="n">
        <v>1500000688</v>
      </c>
      <c r="B2014" s="157" t="n">
        <v>0</v>
      </c>
    </row>
    <row r="2015" customFormat="false" ht="15" hidden="false" customHeight="false" outlineLevel="0" collapsed="false">
      <c r="A2015" s="0" t="n">
        <v>1500000689</v>
      </c>
      <c r="B2015" s="157" t="n">
        <v>18.1666666666667</v>
      </c>
    </row>
    <row r="2016" customFormat="false" ht="15" hidden="false" customHeight="false" outlineLevel="0" collapsed="false">
      <c r="A2016" s="0" t="n">
        <v>1500000809</v>
      </c>
      <c r="B2016" s="157" t="n">
        <v>0</v>
      </c>
    </row>
    <row r="2017" customFormat="false" ht="15" hidden="false" customHeight="false" outlineLevel="0" collapsed="false">
      <c r="A2017" s="0" t="n">
        <v>1500000570</v>
      </c>
      <c r="B2017" s="157" t="n">
        <v>0</v>
      </c>
    </row>
    <row r="2018" customFormat="false" ht="15" hidden="false" customHeight="false" outlineLevel="0" collapsed="false">
      <c r="A2018" s="0" t="n">
        <v>1500000560</v>
      </c>
      <c r="B2018" s="157" t="n">
        <v>77.2083333333333</v>
      </c>
    </row>
    <row r="2019" customFormat="false" ht="15" hidden="false" customHeight="false" outlineLevel="0" collapsed="false">
      <c r="A2019" s="0" t="n">
        <v>1500001273</v>
      </c>
      <c r="B2019" s="157" t="n">
        <v>0</v>
      </c>
    </row>
    <row r="2020" customFormat="false" ht="15" hidden="false" customHeight="false" outlineLevel="0" collapsed="false">
      <c r="A2020" s="0" t="n">
        <v>1500001317</v>
      </c>
      <c r="B2020" s="157" t="n">
        <v>147.466666666667</v>
      </c>
    </row>
    <row r="2021" customFormat="false" ht="15" hidden="false" customHeight="false" outlineLevel="0" collapsed="false">
      <c r="A2021" s="0" t="n">
        <v>1500000008</v>
      </c>
      <c r="B2021" s="157" t="n">
        <v>33.675</v>
      </c>
    </row>
    <row r="2022" customFormat="false" ht="15" hidden="false" customHeight="false" outlineLevel="0" collapsed="false">
      <c r="A2022" s="0" t="n">
        <v>1500001612</v>
      </c>
      <c r="B2022" s="157" t="n">
        <v>23.7916666666667</v>
      </c>
    </row>
    <row r="2023" customFormat="false" ht="15" hidden="false" customHeight="false" outlineLevel="0" collapsed="false">
      <c r="A2023" s="0" t="n">
        <v>1500000939</v>
      </c>
      <c r="B2023" s="157" t="n">
        <v>0</v>
      </c>
    </row>
    <row r="2024" customFormat="false" ht="15" hidden="false" customHeight="false" outlineLevel="0" collapsed="false">
      <c r="A2024" s="0" t="n">
        <v>1500001653</v>
      </c>
      <c r="B2024" s="157" t="n">
        <v>64</v>
      </c>
    </row>
    <row r="2025" customFormat="false" ht="15" hidden="false" customHeight="false" outlineLevel="0" collapsed="false">
      <c r="A2025" s="0" t="n">
        <v>1500001122</v>
      </c>
      <c r="B2025" s="157" t="n">
        <v>71.8333333333333</v>
      </c>
    </row>
    <row r="2026" customFormat="false" ht="15" hidden="false" customHeight="false" outlineLevel="0" collapsed="false">
      <c r="A2026" s="0" t="n">
        <v>1500001314</v>
      </c>
      <c r="B2026" s="157" t="n">
        <v>2.66666666666667</v>
      </c>
    </row>
    <row r="2027" customFormat="false" ht="15" hidden="false" customHeight="false" outlineLevel="0" collapsed="false">
      <c r="A2027" s="0" t="n">
        <v>1500001088</v>
      </c>
      <c r="B2027" s="157" t="n">
        <v>19.3333333333333</v>
      </c>
    </row>
    <row r="2028" customFormat="false" ht="15" hidden="false" customHeight="false" outlineLevel="0" collapsed="false">
      <c r="A2028" s="0" t="n">
        <v>1500001292</v>
      </c>
      <c r="B2028" s="157" t="n">
        <v>6.5</v>
      </c>
    </row>
    <row r="2029" customFormat="false" ht="15" hidden="false" customHeight="false" outlineLevel="0" collapsed="false">
      <c r="A2029" s="0" t="n">
        <v>1500000975</v>
      </c>
      <c r="B2029" s="157" t="n">
        <v>0</v>
      </c>
    </row>
    <row r="2030" customFormat="false" ht="15" hidden="false" customHeight="false" outlineLevel="0" collapsed="false">
      <c r="A2030" s="0" t="n">
        <v>1500000241</v>
      </c>
      <c r="B2030" s="157" t="n">
        <v>117.466666666667</v>
      </c>
    </row>
    <row r="2031" customFormat="false" ht="15" hidden="false" customHeight="false" outlineLevel="0" collapsed="false">
      <c r="A2031" s="0" t="n">
        <v>1500000976</v>
      </c>
      <c r="B2031" s="157" t="n">
        <v>3.25</v>
      </c>
    </row>
    <row r="2032" customFormat="false" ht="15" hidden="false" customHeight="false" outlineLevel="0" collapsed="false">
      <c r="A2032" s="0" t="n">
        <v>1500001319</v>
      </c>
      <c r="B2032" s="157" t="n">
        <v>34.3333333333333</v>
      </c>
    </row>
    <row r="2033" customFormat="false" ht="15" hidden="false" customHeight="false" outlineLevel="0" collapsed="false">
      <c r="A2033" s="0" t="n">
        <v>1500000913</v>
      </c>
      <c r="B2033" s="157" t="n">
        <v>0</v>
      </c>
    </row>
    <row r="2034" customFormat="false" ht="15" hidden="false" customHeight="false" outlineLevel="0" collapsed="false">
      <c r="A2034" s="0" t="n">
        <v>1500001582</v>
      </c>
      <c r="B2034" s="157" t="n">
        <v>22.75</v>
      </c>
    </row>
    <row r="2035" customFormat="false" ht="15" hidden="false" customHeight="false" outlineLevel="0" collapsed="false">
      <c r="A2035" s="0" t="n">
        <v>1500000790</v>
      </c>
      <c r="B2035" s="157" t="n">
        <v>19.4333333333333</v>
      </c>
    </row>
    <row r="2036" customFormat="false" ht="15" hidden="false" customHeight="false" outlineLevel="0" collapsed="false">
      <c r="A2036" s="0" t="n">
        <v>1500000810</v>
      </c>
      <c r="B2036" s="157" t="n">
        <v>0</v>
      </c>
    </row>
    <row r="2037" customFormat="false" ht="15" hidden="false" customHeight="false" outlineLevel="0" collapsed="false">
      <c r="A2037" s="0" t="n">
        <v>1500001321</v>
      </c>
      <c r="B2037" s="157" t="n">
        <v>44.1666666666667</v>
      </c>
    </row>
    <row r="2038" customFormat="false" ht="15" hidden="false" customHeight="false" outlineLevel="0" collapsed="false">
      <c r="A2038" s="0" t="n">
        <v>1500000639</v>
      </c>
      <c r="B2038" s="157" t="n">
        <v>95.75</v>
      </c>
    </row>
    <row r="2039" customFormat="false" ht="15" hidden="false" customHeight="false" outlineLevel="0" collapsed="false">
      <c r="A2039" s="0" t="n">
        <v>1500001089</v>
      </c>
      <c r="B2039" s="157" t="n">
        <v>290</v>
      </c>
    </row>
    <row r="2040" customFormat="false" ht="15" hidden="false" customHeight="false" outlineLevel="0" collapsed="false">
      <c r="A2040" s="0" t="n">
        <v>1500000774</v>
      </c>
      <c r="B2040" s="157" t="n">
        <v>14.6666666666667</v>
      </c>
    </row>
    <row r="2041" customFormat="false" ht="15" hidden="false" customHeight="false" outlineLevel="0" collapsed="false">
      <c r="A2041" s="0" t="n">
        <v>1500001220</v>
      </c>
      <c r="B2041" s="157" t="n">
        <v>2</v>
      </c>
    </row>
    <row r="2042" customFormat="false" ht="15" hidden="false" customHeight="false" outlineLevel="0" collapsed="false">
      <c r="A2042" s="0" t="n">
        <v>1500000108</v>
      </c>
      <c r="B2042" s="157" t="n">
        <v>135</v>
      </c>
    </row>
    <row r="2043" customFormat="false" ht="15" hidden="false" customHeight="false" outlineLevel="0" collapsed="false">
      <c r="A2043" s="0" t="n">
        <v>1500000940</v>
      </c>
      <c r="B2043" s="157" t="n">
        <v>26.6666666666667</v>
      </c>
    </row>
    <row r="2044" customFormat="false" ht="15" hidden="false" customHeight="false" outlineLevel="0" collapsed="false">
      <c r="A2044" s="0" t="n">
        <v>1500000941</v>
      </c>
      <c r="B2044" s="157" t="n">
        <v>31.6666666666667</v>
      </c>
    </row>
    <row r="2045" customFormat="false" ht="15" hidden="false" customHeight="false" outlineLevel="0" collapsed="false">
      <c r="A2045" s="0" t="n">
        <v>1500000518</v>
      </c>
      <c r="B2045" s="157" t="n">
        <v>0</v>
      </c>
    </row>
    <row r="2046" customFormat="false" ht="15" hidden="false" customHeight="false" outlineLevel="0" collapsed="false">
      <c r="A2046" s="0" t="n">
        <v>1500001293</v>
      </c>
      <c r="B2046" s="157" t="n">
        <v>7</v>
      </c>
    </row>
    <row r="2047" customFormat="false" ht="15" hidden="false" customHeight="false" outlineLevel="0" collapsed="false">
      <c r="A2047" s="0" t="n">
        <v>1500001211</v>
      </c>
      <c r="B2047" s="157" t="n">
        <v>0</v>
      </c>
    </row>
    <row r="2048" customFormat="false" ht="15" hidden="false" customHeight="false" outlineLevel="0" collapsed="false">
      <c r="A2048" s="0" t="n">
        <v>1500001213</v>
      </c>
      <c r="B2048" s="157" t="n">
        <v>0</v>
      </c>
    </row>
    <row r="2049" customFormat="false" ht="15" hidden="false" customHeight="false" outlineLevel="0" collapsed="false">
      <c r="A2049" s="0" t="n">
        <v>1500000242</v>
      </c>
      <c r="B2049" s="157" t="n">
        <v>98.225</v>
      </c>
    </row>
    <row r="2050" customFormat="false" ht="15" hidden="false" customHeight="false" outlineLevel="0" collapsed="false">
      <c r="A2050" s="0" t="n">
        <v>1500001654</v>
      </c>
      <c r="B2050" s="157" t="n">
        <v>65.8333333333333</v>
      </c>
    </row>
    <row r="2051" customFormat="false" ht="15" hidden="false" customHeight="false" outlineLevel="0" collapsed="false">
      <c r="A2051" s="0" t="n">
        <v>1500001240</v>
      </c>
      <c r="B2051" s="157" t="n">
        <v>59.9583333333333</v>
      </c>
    </row>
    <row r="2052" customFormat="false" ht="15" hidden="false" customHeight="false" outlineLevel="0" collapsed="false">
      <c r="A2052" s="0" t="n">
        <v>1500001655</v>
      </c>
      <c r="B2052" s="157" t="n">
        <v>15</v>
      </c>
    </row>
    <row r="2053" customFormat="false" ht="15" hidden="false" customHeight="false" outlineLevel="0" collapsed="false">
      <c r="A2053" s="0" t="n">
        <v>1500001221</v>
      </c>
      <c r="B2053" s="157" t="n">
        <v>0</v>
      </c>
    </row>
    <row r="2054" customFormat="false" ht="15" hidden="false" customHeight="false" outlineLevel="0" collapsed="false">
      <c r="A2054" s="0" t="n">
        <v>1500001656</v>
      </c>
      <c r="B2054" s="157" t="n">
        <v>172.5</v>
      </c>
    </row>
    <row r="2055" customFormat="false" ht="15" hidden="false" customHeight="false" outlineLevel="0" collapsed="false">
      <c r="A2055" s="0" t="n">
        <v>1500001241</v>
      </c>
      <c r="B2055" s="157" t="n">
        <v>1.66666666666667</v>
      </c>
    </row>
    <row r="2056" customFormat="false" ht="15" hidden="false" customHeight="false" outlineLevel="0" collapsed="false">
      <c r="A2056" s="0" t="n">
        <v>1500000690</v>
      </c>
      <c r="B2056" s="157" t="n">
        <v>0</v>
      </c>
    </row>
    <row r="2057" customFormat="false" ht="15" hidden="false" customHeight="false" outlineLevel="0" collapsed="false">
      <c r="A2057" s="0" t="n">
        <v>1500000691</v>
      </c>
      <c r="B2057" s="157" t="n">
        <v>39</v>
      </c>
    </row>
    <row r="2058" customFormat="false" ht="15" hidden="false" customHeight="false" outlineLevel="0" collapsed="false">
      <c r="A2058" s="0" t="n">
        <v>1500001657</v>
      </c>
      <c r="B2058" s="157" t="n">
        <v>3.75</v>
      </c>
    </row>
    <row r="2059" customFormat="false" ht="15" hidden="false" customHeight="false" outlineLevel="0" collapsed="false">
      <c r="A2059" s="0" t="n">
        <v>1500001068</v>
      </c>
      <c r="B2059" s="157" t="n">
        <v>162.325</v>
      </c>
    </row>
    <row r="2060" customFormat="false" ht="15" hidden="false" customHeight="false" outlineLevel="0" collapsed="false">
      <c r="A2060" s="0" t="n">
        <v>1500001198</v>
      </c>
      <c r="B2060" s="157" t="n">
        <v>60.1666666666667</v>
      </c>
    </row>
    <row r="2061" customFormat="false" ht="15" hidden="false" customHeight="false" outlineLevel="0" collapsed="false">
      <c r="A2061" s="0" t="n">
        <v>1500000692</v>
      </c>
      <c r="B2061" s="157" t="n">
        <v>31</v>
      </c>
    </row>
    <row r="2062" customFormat="false" ht="15" hidden="false" customHeight="false" outlineLevel="0" collapsed="false">
      <c r="A2062" s="0" t="n">
        <v>1500000589</v>
      </c>
      <c r="B2062" s="157" t="n">
        <v>104.333333333333</v>
      </c>
    </row>
    <row r="2063" customFormat="false" ht="15" hidden="false" customHeight="false" outlineLevel="0" collapsed="false">
      <c r="A2063" s="0" t="n">
        <v>1500000737</v>
      </c>
      <c r="B2063" s="157" t="n">
        <v>6.5</v>
      </c>
    </row>
    <row r="2064" customFormat="false" ht="15" hidden="false" customHeight="false" outlineLevel="0" collapsed="false">
      <c r="A2064" s="0" t="n">
        <v>1500001634</v>
      </c>
      <c r="B2064" s="157" t="n">
        <v>0</v>
      </c>
    </row>
    <row r="2065" customFormat="false" ht="15" hidden="false" customHeight="false" outlineLevel="0" collapsed="false">
      <c r="A2065" s="0" t="n">
        <v>1500000583</v>
      </c>
      <c r="B2065" s="157" t="n">
        <v>1.66666666666667</v>
      </c>
    </row>
    <row r="2066" customFormat="false" ht="15" hidden="false" customHeight="false" outlineLevel="0" collapsed="false">
      <c r="A2066" s="0" t="n">
        <v>1500001443</v>
      </c>
      <c r="B2066" s="157" t="n">
        <v>37.5</v>
      </c>
    </row>
    <row r="2067" customFormat="false" ht="15" hidden="false" customHeight="false" outlineLevel="0" collapsed="false">
      <c r="A2067" s="0" t="n">
        <v>1500000521</v>
      </c>
      <c r="B2067" s="157" t="n">
        <v>66.5</v>
      </c>
    </row>
    <row r="2068" customFormat="false" ht="15" hidden="false" customHeight="false" outlineLevel="0" collapsed="false">
      <c r="A2068" s="0" t="n">
        <v>1500000113</v>
      </c>
      <c r="B2068" s="157" t="n">
        <v>100.833333333333</v>
      </c>
    </row>
    <row r="2069" customFormat="false" ht="15" hidden="false" customHeight="false" outlineLevel="0" collapsed="false">
      <c r="A2069" s="0" t="n">
        <v>1500011442</v>
      </c>
      <c r="B2069" s="157" t="n">
        <v>180.666666666667</v>
      </c>
    </row>
    <row r="2070" customFormat="false" ht="15" hidden="false" customHeight="false" outlineLevel="0" collapsed="false">
      <c r="A2070" s="0" t="n">
        <v>1500000367</v>
      </c>
      <c r="B2070" s="157" t="n">
        <v>28.3333333333333</v>
      </c>
    </row>
    <row r="2071" customFormat="false" ht="15" hidden="false" customHeight="false" outlineLevel="0" collapsed="false">
      <c r="A2071" s="0" t="n">
        <v>1500000522</v>
      </c>
      <c r="B2071" s="157" t="n">
        <v>234.666666666667</v>
      </c>
    </row>
    <row r="2072" customFormat="false" ht="15" hidden="false" customHeight="false" outlineLevel="0" collapsed="false">
      <c r="A2072" s="0" t="n">
        <v>1500001303</v>
      </c>
      <c r="B2072" s="157" t="n">
        <v>31.8333333333333</v>
      </c>
    </row>
    <row r="2073" customFormat="false" ht="15" hidden="false" customHeight="false" outlineLevel="0" collapsed="false">
      <c r="A2073" s="0" t="n">
        <v>1500000297</v>
      </c>
      <c r="B2073" s="157" t="n">
        <v>27</v>
      </c>
    </row>
    <row r="2074" customFormat="false" ht="15" hidden="false" customHeight="false" outlineLevel="0" collapsed="false">
      <c r="A2074" s="0" t="n">
        <v>1500001332</v>
      </c>
      <c r="B2074" s="157" t="n">
        <v>2.43333333333333</v>
      </c>
    </row>
    <row r="2075" customFormat="false" ht="15" hidden="false" customHeight="false" outlineLevel="0" collapsed="false">
      <c r="A2075" s="0" t="n">
        <v>1500001661</v>
      </c>
      <c r="B2075" s="157" t="n">
        <v>191.583333333333</v>
      </c>
    </row>
    <row r="2076" customFormat="false" ht="15" hidden="false" customHeight="false" outlineLevel="0" collapsed="false">
      <c r="A2076" s="0" t="n">
        <v>1500001242</v>
      </c>
      <c r="B2076" s="157" t="n">
        <v>1.66666666666667</v>
      </c>
    </row>
    <row r="2077" customFormat="false" ht="15" hidden="false" customHeight="false" outlineLevel="0" collapsed="false">
      <c r="A2077" s="0" t="n">
        <v>1500001468</v>
      </c>
      <c r="B2077" s="157" t="n">
        <v>2</v>
      </c>
    </row>
    <row r="2078" customFormat="false" ht="15" hidden="false" customHeight="false" outlineLevel="0" collapsed="false">
      <c r="A2078" s="0" t="n">
        <v>1500000523</v>
      </c>
      <c r="B2078" s="157" t="n">
        <v>0</v>
      </c>
    </row>
    <row r="2079" customFormat="false" ht="15" hidden="false" customHeight="false" outlineLevel="0" collapsed="false">
      <c r="A2079" s="0" t="n">
        <v>1500000524</v>
      </c>
      <c r="B2079" s="157" t="n">
        <v>88.3333333333333</v>
      </c>
    </row>
    <row r="2080" customFormat="false" ht="15" hidden="false" customHeight="false" outlineLevel="0" collapsed="false">
      <c r="A2080" s="0" t="n">
        <v>1500001552</v>
      </c>
      <c r="B2080" s="157" t="n">
        <v>1.66666666666667</v>
      </c>
    </row>
    <row r="2081" customFormat="false" ht="15" hidden="false" customHeight="false" outlineLevel="0" collapsed="false">
      <c r="A2081" s="0" t="n">
        <v>1500001274</v>
      </c>
      <c r="B2081" s="157" t="n">
        <v>45.8333333333333</v>
      </c>
    </row>
    <row r="2082" customFormat="false" ht="15" hidden="false" customHeight="false" outlineLevel="0" collapsed="false">
      <c r="A2082" s="0" t="n">
        <v>1500000811</v>
      </c>
      <c r="B2082" s="157" t="n">
        <v>43</v>
      </c>
    </row>
    <row r="2083" customFormat="false" ht="15" hidden="false" customHeight="false" outlineLevel="0" collapsed="false">
      <c r="A2083" s="0" t="n">
        <v>1500001662</v>
      </c>
      <c r="B2083" s="157" t="n">
        <v>11.6666666666667</v>
      </c>
    </row>
    <row r="2084" customFormat="false" ht="15" hidden="false" customHeight="false" outlineLevel="0" collapsed="false">
      <c r="A2084" s="0" t="n">
        <v>1500000738</v>
      </c>
      <c r="B2084" s="157" t="n">
        <v>15</v>
      </c>
    </row>
    <row r="2085" customFormat="false" ht="15" hidden="false" customHeight="false" outlineLevel="0" collapsed="false">
      <c r="A2085" s="0" t="n">
        <v>1500000812</v>
      </c>
      <c r="B2085" s="157" t="n">
        <v>38.0833333333333</v>
      </c>
    </row>
    <row r="2086" customFormat="false" ht="15" hidden="false" customHeight="false" outlineLevel="0" collapsed="false">
      <c r="A2086" s="0" t="n">
        <v>1500000791</v>
      </c>
      <c r="B2086" s="157" t="n">
        <v>4</v>
      </c>
    </row>
    <row r="2087" customFormat="false" ht="15" hidden="false" customHeight="false" outlineLevel="0" collapsed="false">
      <c r="A2087" s="0" t="n">
        <v>1500000739</v>
      </c>
      <c r="B2087" s="157" t="n">
        <v>0</v>
      </c>
    </row>
    <row r="2088" customFormat="false" ht="15" hidden="false" customHeight="false" outlineLevel="0" collapsed="false">
      <c r="A2088" s="0" t="n">
        <v>1500001613</v>
      </c>
      <c r="B2088" s="157" t="n">
        <v>31.4166666666667</v>
      </c>
    </row>
    <row r="2089" customFormat="false" ht="15" hidden="false" customHeight="false" outlineLevel="0" collapsed="false">
      <c r="A2089" s="0" t="n">
        <v>1500000978</v>
      </c>
      <c r="B2089" s="157" t="n">
        <v>184</v>
      </c>
    </row>
    <row r="2090" customFormat="false" ht="15" hidden="false" customHeight="false" outlineLevel="0" collapsed="false">
      <c r="A2090" s="0" t="n">
        <v>1500000225</v>
      </c>
      <c r="B2090" s="157" t="n">
        <v>32</v>
      </c>
    </row>
    <row r="2091" customFormat="false" ht="15" hidden="false" customHeight="false" outlineLevel="0" collapsed="false">
      <c r="A2091" s="0" t="n">
        <v>1500000740</v>
      </c>
      <c r="B2091" s="157" t="n">
        <v>0</v>
      </c>
    </row>
    <row r="2092" customFormat="false" ht="15" hidden="false" customHeight="false" outlineLevel="0" collapsed="false">
      <c r="A2092" s="0" t="n">
        <v>1500011618</v>
      </c>
      <c r="B2092" s="157" t="n">
        <v>0.625</v>
      </c>
    </row>
    <row r="2093" customFormat="false" ht="15" hidden="false" customHeight="false" outlineLevel="0" collapsed="false">
      <c r="A2093" s="0" t="n">
        <v>1500000445</v>
      </c>
      <c r="B2093" s="157" t="n">
        <v>59.5833333333333</v>
      </c>
    </row>
    <row r="2094" customFormat="false" ht="15" hidden="false" customHeight="false" outlineLevel="0" collapsed="false">
      <c r="A2094" s="0" t="n">
        <v>1500000319</v>
      </c>
      <c r="B2094" s="157" t="n">
        <v>53.3333333333333</v>
      </c>
    </row>
    <row r="2095" customFormat="false" ht="15" hidden="false" customHeight="false" outlineLevel="0" collapsed="false">
      <c r="A2095" s="0" t="n">
        <v>1500000063</v>
      </c>
      <c r="B2095" s="157" t="n">
        <v>46</v>
      </c>
    </row>
    <row r="2096" customFormat="false" ht="15" hidden="false" customHeight="false" outlineLevel="0" collapsed="false">
      <c r="A2096" s="0" t="n">
        <v>1500000065</v>
      </c>
      <c r="B2096" s="157" t="n">
        <v>0</v>
      </c>
    </row>
    <row r="2097" customFormat="false" ht="15" hidden="false" customHeight="false" outlineLevel="0" collapsed="false">
      <c r="A2097" s="0" t="n">
        <v>1500000446</v>
      </c>
      <c r="B2097" s="157" t="n">
        <v>43.9166666666667</v>
      </c>
    </row>
    <row r="2098" customFormat="false" ht="15" hidden="false" customHeight="false" outlineLevel="0" collapsed="false">
      <c r="A2098" s="0" t="n">
        <v>1500000447</v>
      </c>
      <c r="B2098" s="157" t="n">
        <v>13.3333333333333</v>
      </c>
    </row>
    <row r="2099" customFormat="false" ht="15" hidden="false" customHeight="false" outlineLevel="0" collapsed="false">
      <c r="A2099" s="0" t="n">
        <v>1500000186</v>
      </c>
      <c r="B2099" s="157" t="n">
        <v>30.0833333333333</v>
      </c>
    </row>
    <row r="2100" customFormat="false" ht="15" hidden="false" customHeight="false" outlineLevel="0" collapsed="false">
      <c r="A2100" s="0" t="n">
        <v>1500001503</v>
      </c>
      <c r="B2100" s="157" t="n">
        <v>61.75</v>
      </c>
    </row>
    <row r="2101" customFormat="false" ht="15" hidden="false" customHeight="false" outlineLevel="0" collapsed="false">
      <c r="A2101" s="0" t="n">
        <v>1500001530</v>
      </c>
      <c r="B2101" s="157" t="n">
        <v>82.3333333333333</v>
      </c>
    </row>
    <row r="2102" customFormat="false" ht="15" hidden="false" customHeight="false" outlineLevel="0" collapsed="false">
      <c r="A2102" s="0" t="n">
        <v>1500001147</v>
      </c>
      <c r="B2102" s="157" t="n">
        <v>54.1666666666667</v>
      </c>
    </row>
    <row r="2103" customFormat="false" ht="15" hidden="false" customHeight="false" outlineLevel="0" collapsed="false">
      <c r="A2103" s="0" t="n">
        <v>1500001504</v>
      </c>
      <c r="B2103" s="157" t="n">
        <v>206.583333333333</v>
      </c>
    </row>
    <row r="2104" customFormat="false" ht="15" hidden="false" customHeight="false" outlineLevel="0" collapsed="false">
      <c r="A2104" s="0" t="n">
        <v>1500000298</v>
      </c>
      <c r="B2104" s="157" t="n">
        <v>0</v>
      </c>
    </row>
    <row r="2105" customFormat="false" ht="15" hidden="false" customHeight="false" outlineLevel="0" collapsed="false">
      <c r="A2105" s="0" t="n">
        <v>1500001664</v>
      </c>
      <c r="B2105" s="157" t="n">
        <v>0</v>
      </c>
    </row>
    <row r="2106" customFormat="false" ht="15" hidden="false" customHeight="false" outlineLevel="0" collapsed="false">
      <c r="A2106" s="0" t="n">
        <v>1500000979</v>
      </c>
      <c r="B2106" s="157" t="n">
        <v>2.16666666666667</v>
      </c>
    </row>
    <row r="2107" customFormat="false" ht="15" hidden="false" customHeight="false" outlineLevel="0" collapsed="false">
      <c r="A2107" s="0" t="n">
        <v>1500001488</v>
      </c>
      <c r="B2107" s="157" t="n">
        <v>34.5666666666667</v>
      </c>
    </row>
    <row r="2108" customFormat="false" ht="15" hidden="false" customHeight="false" outlineLevel="0" collapsed="false">
      <c r="A2108" s="0" t="n">
        <v>1500001243</v>
      </c>
      <c r="B2108" s="157" t="n">
        <v>9</v>
      </c>
    </row>
    <row r="2109" customFormat="false" ht="15" hidden="false" customHeight="false" outlineLevel="0" collapsed="false">
      <c r="A2109" s="0" t="n">
        <v>1500001168</v>
      </c>
      <c r="B2109" s="157" t="n">
        <v>82.8333333333333</v>
      </c>
    </row>
    <row r="2110" customFormat="false" ht="15" hidden="false" customHeight="false" outlineLevel="0" collapsed="false">
      <c r="A2110" s="0" t="n">
        <v>1500000615</v>
      </c>
      <c r="B2110" s="157" t="n">
        <v>5.83333333333333</v>
      </c>
    </row>
    <row r="2111" customFormat="false" ht="15" hidden="false" customHeight="false" outlineLevel="0" collapsed="false">
      <c r="A2111" s="0" t="n">
        <v>1500000537</v>
      </c>
      <c r="B2111" s="157" t="n">
        <v>2</v>
      </c>
    </row>
    <row r="2112" customFormat="false" ht="15" hidden="false" customHeight="false" outlineLevel="0" collapsed="false">
      <c r="A2112" s="0" t="n">
        <v>1500000320</v>
      </c>
      <c r="B2112" s="157" t="n">
        <v>42.6666666666667</v>
      </c>
    </row>
    <row r="2113" customFormat="false" ht="15" hidden="false" customHeight="false" outlineLevel="0" collapsed="false">
      <c r="A2113" s="0" t="n">
        <v>1500000448</v>
      </c>
      <c r="B2113" s="157" t="n">
        <v>21</v>
      </c>
    </row>
    <row r="2114" customFormat="false" ht="15" hidden="false" customHeight="false" outlineLevel="0" collapsed="false">
      <c r="A2114" s="0" t="n">
        <v>1500000449</v>
      </c>
      <c r="B2114" s="157" t="n">
        <v>28.3333333333333</v>
      </c>
    </row>
    <row r="2115" customFormat="false" ht="15" hidden="false" customHeight="false" outlineLevel="0" collapsed="false">
      <c r="A2115" s="0" t="n">
        <v>1500001284</v>
      </c>
      <c r="B2115" s="157" t="n">
        <v>17.5</v>
      </c>
    </row>
    <row r="2116" customFormat="false" ht="15" hidden="false" customHeight="false" outlineLevel="0" collapsed="false">
      <c r="A2116" s="0" t="n">
        <v>1500000373</v>
      </c>
      <c r="B2116" s="157" t="n">
        <v>20.5</v>
      </c>
    </row>
    <row r="2117" customFormat="false" ht="15" hidden="false" customHeight="false" outlineLevel="0" collapsed="false">
      <c r="A2117" s="0" t="n">
        <v>1500000389</v>
      </c>
      <c r="B2117" s="157" t="n">
        <v>74</v>
      </c>
    </row>
    <row r="2118" customFormat="false" ht="15" hidden="false" customHeight="false" outlineLevel="0" collapsed="false">
      <c r="A2118" s="0" t="n">
        <v>1500000419</v>
      </c>
      <c r="B2118" s="157" t="n">
        <v>45.3333333333333</v>
      </c>
    </row>
    <row r="2119" customFormat="false" ht="15" hidden="false" customHeight="false" outlineLevel="0" collapsed="false">
      <c r="A2119" s="0" t="n">
        <v>1500000696</v>
      </c>
      <c r="B2119" s="157" t="n">
        <v>31.1666666666667</v>
      </c>
    </row>
    <row r="2120" customFormat="false" ht="15" hidden="false" customHeight="false" outlineLevel="0" collapsed="false">
      <c r="A2120" s="0" t="n">
        <v>1500000374</v>
      </c>
      <c r="B2120" s="157" t="n">
        <v>21.6666666666667</v>
      </c>
    </row>
    <row r="2121" customFormat="false" ht="15" hidden="false" customHeight="false" outlineLevel="0" collapsed="false">
      <c r="A2121" s="0" t="n">
        <v>1500001505</v>
      </c>
      <c r="B2121" s="157" t="n">
        <v>11.6666666666667</v>
      </c>
    </row>
    <row r="2122" customFormat="false" ht="15" hidden="false" customHeight="false" outlineLevel="0" collapsed="false">
      <c r="A2122" s="0" t="n">
        <v>1500000327</v>
      </c>
      <c r="B2122" s="157" t="n">
        <v>17</v>
      </c>
    </row>
    <row r="2123" customFormat="false" ht="15" hidden="false" customHeight="false" outlineLevel="0" collapsed="false">
      <c r="A2123" s="0" t="n">
        <v>1500001260</v>
      </c>
      <c r="B2123" s="157" t="n">
        <v>28.5833333333333</v>
      </c>
    </row>
    <row r="2124" customFormat="false" ht="15" hidden="false" customHeight="false" outlineLevel="0" collapsed="false">
      <c r="A2124" s="0" t="n">
        <v>1500000970</v>
      </c>
      <c r="B2124" s="157" t="n">
        <v>0</v>
      </c>
    </row>
    <row r="2125" customFormat="false" ht="15" hidden="false" customHeight="false" outlineLevel="0" collapsed="false">
      <c r="A2125" s="0" t="n">
        <v>1500001567</v>
      </c>
      <c r="B2125" s="157" t="n">
        <v>25</v>
      </c>
    </row>
    <row r="2126" customFormat="false" ht="15" hidden="false" customHeight="false" outlineLevel="0" collapsed="false">
      <c r="A2126" s="0" t="n">
        <v>1500000584</v>
      </c>
      <c r="B2126" s="157" t="n">
        <v>10.6166666666667</v>
      </c>
    </row>
    <row r="2127" customFormat="false" ht="15" hidden="false" customHeight="false" outlineLevel="0" collapsed="false">
      <c r="A2127" s="0" t="n">
        <v>1500001148</v>
      </c>
      <c r="B2127" s="157" t="n">
        <v>159.75</v>
      </c>
    </row>
    <row r="2128" customFormat="false" ht="15" hidden="false" customHeight="false" outlineLevel="0" collapsed="false">
      <c r="A2128" s="0" t="n">
        <v>1500001149</v>
      </c>
      <c r="B2128" s="157" t="n">
        <v>36.3333333333333</v>
      </c>
    </row>
    <row r="2129" customFormat="false" ht="15" hidden="false" customHeight="false" outlineLevel="0" collapsed="false">
      <c r="A2129" s="0" t="n">
        <v>1500000555</v>
      </c>
      <c r="B2129" s="157" t="n">
        <v>60.6666666666667</v>
      </c>
    </row>
    <row r="2130" customFormat="false" ht="15" hidden="false" customHeight="false" outlineLevel="0" collapsed="false">
      <c r="A2130" s="0" t="n">
        <v>1500000538</v>
      </c>
      <c r="B2130" s="157" t="n">
        <v>64.5833333333333</v>
      </c>
    </row>
    <row r="2131" customFormat="false" ht="15" hidden="false" customHeight="false" outlineLevel="0" collapsed="false">
      <c r="A2131" s="0" t="n">
        <v>1500001506</v>
      </c>
      <c r="B2131" s="157" t="n">
        <v>1.66666666666667</v>
      </c>
    </row>
    <row r="2132" customFormat="false" ht="15" hidden="false" customHeight="false" outlineLevel="0" collapsed="false">
      <c r="A2132" s="0" t="n">
        <v>1500000664</v>
      </c>
      <c r="B2132" s="157" t="n">
        <v>34.9166666666667</v>
      </c>
    </row>
    <row r="2133" customFormat="false" ht="15" hidden="false" customHeight="false" outlineLevel="0" collapsed="false">
      <c r="A2133" s="0" t="n">
        <v>1500000592</v>
      </c>
      <c r="B2133" s="157" t="n">
        <v>97.9166666666667</v>
      </c>
    </row>
    <row r="2134" customFormat="false" ht="15" hidden="false" customHeight="false" outlineLevel="0" collapsed="false">
      <c r="A2134" s="0" t="n">
        <v>1500000813</v>
      </c>
      <c r="B2134" s="157" t="n">
        <v>19</v>
      </c>
    </row>
    <row r="2135" customFormat="false" ht="15" hidden="false" customHeight="false" outlineLevel="0" collapsed="false">
      <c r="A2135" s="0" t="n">
        <v>1500000066</v>
      </c>
      <c r="B2135" s="157" t="n">
        <v>8.5</v>
      </c>
    </row>
    <row r="2136" customFormat="false" ht="15" hidden="false" customHeight="false" outlineLevel="0" collapsed="false">
      <c r="A2136" s="0" t="n">
        <v>1500001223</v>
      </c>
      <c r="B2136" s="157" t="n">
        <v>25.6666666666667</v>
      </c>
    </row>
    <row r="2137" customFormat="false" ht="15" hidden="false" customHeight="false" outlineLevel="0" collapsed="false">
      <c r="A2137" s="0" t="n">
        <v>1500001605</v>
      </c>
      <c r="B2137" s="157" t="n">
        <v>24.7083333333333</v>
      </c>
    </row>
    <row r="2138" customFormat="false" ht="15" hidden="false" customHeight="false" outlineLevel="0" collapsed="false">
      <c r="A2138" s="0" t="n">
        <v>1500000300</v>
      </c>
      <c r="B2138" s="157" t="n">
        <v>109.166666666667</v>
      </c>
    </row>
    <row r="2139" customFormat="false" ht="15" hidden="false" customHeight="false" outlineLevel="0" collapsed="false">
      <c r="A2139" s="0" t="n">
        <v>1500001666</v>
      </c>
      <c r="B2139" s="157" t="n">
        <v>117.5</v>
      </c>
    </row>
    <row r="2140" customFormat="false" ht="15" hidden="false" customHeight="false" outlineLevel="0" collapsed="false">
      <c r="A2140" s="0" t="n">
        <v>1500001667</v>
      </c>
      <c r="B2140" s="157" t="n">
        <v>24.5</v>
      </c>
    </row>
    <row r="2141" customFormat="false" ht="15" hidden="false" customHeight="false" outlineLevel="0" collapsed="false">
      <c r="A2141" s="0" t="n">
        <v>1500001364</v>
      </c>
      <c r="B2141" s="157" t="n">
        <v>118</v>
      </c>
    </row>
    <row r="2142" customFormat="false" ht="15" hidden="false" customHeight="false" outlineLevel="0" collapsed="false">
      <c r="A2142" s="0" t="n">
        <v>1500000301</v>
      </c>
      <c r="B2142" s="157" t="n">
        <v>25.8333333333333</v>
      </c>
    </row>
    <row r="2143" customFormat="false" ht="15" hidden="false" customHeight="false" outlineLevel="0" collapsed="false">
      <c r="A2143" s="0" t="n">
        <v>1500000526</v>
      </c>
      <c r="B2143" s="157" t="n">
        <v>23.1666666666667</v>
      </c>
    </row>
    <row r="2144" customFormat="false" ht="15" hidden="false" customHeight="false" outlineLevel="0" collapsed="false">
      <c r="A2144" s="0" t="n">
        <v>1500000699</v>
      </c>
      <c r="B2144" s="157" t="n">
        <v>0</v>
      </c>
    </row>
    <row r="2145" customFormat="false" ht="15" hidden="false" customHeight="false" outlineLevel="0" collapsed="false">
      <c r="A2145" s="0" t="n">
        <v>1500000763</v>
      </c>
      <c r="B2145" s="157" t="n">
        <v>287.333333333333</v>
      </c>
    </row>
    <row r="2146" customFormat="false" ht="15" hidden="false" customHeight="false" outlineLevel="0" collapsed="false">
      <c r="A2146" s="0" t="n">
        <v>1500000375</v>
      </c>
      <c r="B2146" s="157" t="n">
        <v>19.3333333333333</v>
      </c>
    </row>
    <row r="2147" customFormat="false" ht="15" hidden="false" customHeight="false" outlineLevel="0" collapsed="false">
      <c r="A2147" s="0" t="n">
        <v>1500000635</v>
      </c>
      <c r="B2147" s="157" t="n">
        <v>98.2333333333333</v>
      </c>
    </row>
    <row r="2148" customFormat="false" ht="15" hidden="false" customHeight="false" outlineLevel="0" collapsed="false">
      <c r="A2148" s="0" t="n">
        <v>1500001365</v>
      </c>
      <c r="B2148" s="157" t="n">
        <v>0</v>
      </c>
    </row>
    <row r="2149" customFormat="false" ht="15" hidden="false" customHeight="false" outlineLevel="0" collapsed="false">
      <c r="A2149" s="0" t="n">
        <v>1500000433</v>
      </c>
      <c r="B2149" s="157" t="n">
        <v>75.8333333333333</v>
      </c>
    </row>
    <row r="2150" customFormat="false" ht="15" hidden="false" customHeight="false" outlineLevel="0" collapsed="false">
      <c r="A2150" s="0" t="n">
        <v>1500000302</v>
      </c>
      <c r="B2150" s="157" t="n">
        <v>7.83333333333333</v>
      </c>
    </row>
    <row r="2151" customFormat="false" ht="15" hidden="false" customHeight="false" outlineLevel="0" collapsed="false">
      <c r="A2151" s="0" t="n">
        <v>1500000585</v>
      </c>
      <c r="B2151" s="157" t="n">
        <v>2.08333333333333</v>
      </c>
    </row>
    <row r="2152" customFormat="false" ht="15" hidden="false" customHeight="false" outlineLevel="0" collapsed="false">
      <c r="A2152" s="0" t="n">
        <v>1500000981</v>
      </c>
      <c r="B2152" s="157" t="n">
        <v>38.575</v>
      </c>
    </row>
    <row r="2153" customFormat="false" ht="15" hidden="false" customHeight="false" outlineLevel="0" collapsed="false">
      <c r="A2153" s="0" t="n">
        <v>1500000792</v>
      </c>
      <c r="B2153" s="157" t="n">
        <v>9</v>
      </c>
    </row>
    <row r="2154" customFormat="false" ht="15" hidden="false" customHeight="false" outlineLevel="0" collapsed="false">
      <c r="A2154" s="0" t="n">
        <v>1500001568</v>
      </c>
      <c r="B2154" s="157" t="n">
        <v>117.833333333333</v>
      </c>
    </row>
    <row r="2155" customFormat="false" ht="15" hidden="false" customHeight="false" outlineLevel="0" collapsed="false">
      <c r="A2155" s="0" t="n">
        <v>1500000636</v>
      </c>
      <c r="B2155" s="157" t="n">
        <v>10.1666666666667</v>
      </c>
    </row>
    <row r="2156" customFormat="false" ht="15" hidden="false" customHeight="false" outlineLevel="0" collapsed="false">
      <c r="A2156" s="0" t="n">
        <v>1500000321</v>
      </c>
      <c r="B2156" s="157" t="n">
        <v>28.3333333333333</v>
      </c>
    </row>
    <row r="2157" customFormat="false" ht="15" hidden="false" customHeight="false" outlineLevel="0" collapsed="false">
      <c r="A2157" s="0" t="n">
        <v>1500000700</v>
      </c>
      <c r="B2157" s="157" t="n">
        <v>23</v>
      </c>
    </row>
    <row r="2158" customFormat="false" ht="15" hidden="false" customHeight="false" outlineLevel="0" collapsed="false">
      <c r="A2158" s="0" t="n">
        <v>1500000454</v>
      </c>
      <c r="B2158" s="157" t="n">
        <v>23.5</v>
      </c>
    </row>
    <row r="2159" customFormat="false" ht="15" hidden="false" customHeight="false" outlineLevel="0" collapsed="false">
      <c r="A2159" s="0" t="n">
        <v>1500001469</v>
      </c>
      <c r="B2159" s="157" t="n">
        <v>297.7</v>
      </c>
    </row>
    <row r="2160" customFormat="false" ht="15" hidden="false" customHeight="false" outlineLevel="0" collapsed="false">
      <c r="A2160" s="0" t="n">
        <v>1500000081</v>
      </c>
      <c r="B2160" s="157" t="n">
        <v>0</v>
      </c>
    </row>
    <row r="2161" customFormat="false" ht="15" hidden="false" customHeight="false" outlineLevel="0" collapsed="false">
      <c r="A2161" s="0" t="n">
        <v>1500000455</v>
      </c>
      <c r="B2161" s="157" t="n">
        <v>42.4166666666667</v>
      </c>
    </row>
    <row r="2162" customFormat="false" ht="15" hidden="false" customHeight="false" outlineLevel="0" collapsed="false">
      <c r="A2162" s="0" t="n">
        <v>1500000814</v>
      </c>
      <c r="B2162" s="157" t="n">
        <v>30.5</v>
      </c>
    </row>
    <row r="2163" customFormat="false" ht="15" hidden="false" customHeight="false" outlineLevel="0" collapsed="false">
      <c r="A2163" s="0" t="n">
        <v>1500000223</v>
      </c>
      <c r="B2163" s="157" t="n">
        <v>9.16666666666667</v>
      </c>
    </row>
    <row r="2164" customFormat="false" ht="15" hidden="false" customHeight="false" outlineLevel="0" collapsed="false">
      <c r="A2164" s="0" t="n">
        <v>1500000755</v>
      </c>
      <c r="B2164" s="157" t="n">
        <v>14.1666666666667</v>
      </c>
    </row>
    <row r="2165" customFormat="false" ht="15" hidden="false" customHeight="false" outlineLevel="0" collapsed="false">
      <c r="A2165" s="0" t="n">
        <v>1500001607</v>
      </c>
      <c r="B2165" s="157" t="n">
        <v>60.8333333333333</v>
      </c>
    </row>
    <row r="2166" customFormat="false" ht="15" hidden="false" customHeight="false" outlineLevel="0" collapsed="false">
      <c r="A2166" s="0" t="n">
        <v>1500001224</v>
      </c>
      <c r="B2166" s="157" t="n">
        <v>42.5</v>
      </c>
    </row>
    <row r="2167" customFormat="false" ht="15" hidden="false" customHeight="false" outlineLevel="0" collapsed="false">
      <c r="A2167" s="0" t="n">
        <v>1500000944</v>
      </c>
      <c r="B2167" s="157" t="n">
        <v>21.1666666666667</v>
      </c>
    </row>
    <row r="2168" customFormat="false" ht="15" hidden="false" customHeight="false" outlineLevel="0" collapsed="false">
      <c r="A2168" s="0" t="n">
        <v>1500001150</v>
      </c>
      <c r="B2168" s="157" t="n">
        <v>33.3333333333333</v>
      </c>
    </row>
    <row r="2169" customFormat="false" ht="15" hidden="false" customHeight="false" outlineLevel="0" collapsed="false">
      <c r="A2169" s="0" t="n">
        <v>1500001151</v>
      </c>
      <c r="B2169" s="157" t="n">
        <v>0</v>
      </c>
    </row>
    <row r="2170" customFormat="false" ht="15" hidden="false" customHeight="false" outlineLevel="0" collapsed="false">
      <c r="A2170" s="0" t="n">
        <v>1500000457</v>
      </c>
      <c r="B2170" s="157" t="n">
        <v>1.66666666666667</v>
      </c>
    </row>
    <row r="2171" customFormat="false" ht="15" hidden="false" customHeight="false" outlineLevel="0" collapsed="false">
      <c r="A2171" s="0" t="n">
        <v>1500000420</v>
      </c>
      <c r="B2171" s="157" t="n">
        <v>4</v>
      </c>
    </row>
    <row r="2172" customFormat="false" ht="15" hidden="false" customHeight="false" outlineLevel="0" collapsed="false">
      <c r="A2172" s="0" t="n">
        <v>1500000421</v>
      </c>
      <c r="B2172" s="157" t="n">
        <v>14</v>
      </c>
    </row>
    <row r="2173" customFormat="false" ht="15" hidden="false" customHeight="false" outlineLevel="0" collapsed="false">
      <c r="A2173" s="0" t="n">
        <v>1500000710</v>
      </c>
      <c r="B2173" s="157" t="n">
        <v>17</v>
      </c>
    </row>
    <row r="2174" customFormat="false" ht="15" hidden="false" customHeight="false" outlineLevel="0" collapsed="false">
      <c r="A2174" s="0" t="n">
        <v>1500000711</v>
      </c>
      <c r="B2174" s="157" t="n">
        <v>10</v>
      </c>
    </row>
    <row r="2175" customFormat="false" ht="15" hidden="false" customHeight="false" outlineLevel="0" collapsed="false">
      <c r="A2175" s="0" t="n">
        <v>1500000793</v>
      </c>
      <c r="B2175" s="157" t="n">
        <v>4.66666666666667</v>
      </c>
    </row>
    <row r="2176" customFormat="false" ht="15" hidden="false" customHeight="false" outlineLevel="0" collapsed="false">
      <c r="A2176" s="0" t="n">
        <v>1500000815</v>
      </c>
      <c r="B2176" s="157" t="n">
        <v>1</v>
      </c>
    </row>
    <row r="2177" customFormat="false" ht="15" hidden="false" customHeight="false" outlineLevel="0" collapsed="false">
      <c r="A2177" s="0" t="n">
        <v>1500000712</v>
      </c>
      <c r="B2177" s="157" t="n">
        <v>26.75</v>
      </c>
    </row>
    <row r="2178" customFormat="false" ht="15" hidden="false" customHeight="false" outlineLevel="0" collapsed="false">
      <c r="A2178" s="0" t="n">
        <v>1500001225</v>
      </c>
      <c r="B2178" s="157" t="n">
        <v>57.8333333333333</v>
      </c>
    </row>
    <row r="2179" customFormat="false" ht="15" hidden="false" customHeight="false" outlineLevel="0" collapsed="false">
      <c r="A2179" s="0" t="n">
        <v>1500000713</v>
      </c>
      <c r="B2179" s="157" t="n">
        <v>22.6666666666667</v>
      </c>
    </row>
    <row r="2180" customFormat="false" ht="15" hidden="false" customHeight="false" outlineLevel="0" collapsed="false">
      <c r="A2180" s="0" t="n">
        <v>1500001111</v>
      </c>
      <c r="B2180" s="157" t="n">
        <v>19.6666666666667</v>
      </c>
    </row>
    <row r="2181" customFormat="false" ht="15" hidden="false" customHeight="false" outlineLevel="0" collapsed="false">
      <c r="A2181" s="0" t="n">
        <v>1500001470</v>
      </c>
      <c r="B2181" s="157" t="n">
        <v>0</v>
      </c>
    </row>
    <row r="2182" customFormat="false" ht="15" hidden="false" customHeight="false" outlineLevel="0" collapsed="false">
      <c r="A2182" s="0" t="n">
        <v>1500000747</v>
      </c>
      <c r="B2182" s="157" t="n">
        <v>0</v>
      </c>
    </row>
    <row r="2183" customFormat="false" ht="15" hidden="false" customHeight="false" outlineLevel="0" collapsed="false">
      <c r="A2183" s="0" t="n">
        <v>1500000539</v>
      </c>
      <c r="B2183" s="157" t="n">
        <v>287</v>
      </c>
    </row>
    <row r="2184" customFormat="false" ht="15" hidden="false" customHeight="false" outlineLevel="0" collapsed="false">
      <c r="A2184" s="0" t="n">
        <v>1500000540</v>
      </c>
      <c r="B2184" s="157" t="n">
        <v>18.8333333333333</v>
      </c>
    </row>
    <row r="2185" customFormat="false" ht="15" hidden="false" customHeight="false" outlineLevel="0" collapsed="false">
      <c r="A2185" s="0" t="n">
        <v>1500000020</v>
      </c>
      <c r="B2185" s="157" t="n">
        <v>1.83333333333333</v>
      </c>
    </row>
    <row r="2186" customFormat="false" ht="15" hidden="false" customHeight="false" outlineLevel="0" collapsed="false">
      <c r="A2186" s="0" t="n">
        <v>1500001617</v>
      </c>
      <c r="B2186" s="157" t="n">
        <v>0</v>
      </c>
    </row>
    <row r="2187" customFormat="false" ht="15" hidden="false" customHeight="false" outlineLevel="0" collapsed="false">
      <c r="A2187" s="0" t="n">
        <v>1500000322</v>
      </c>
      <c r="B2187" s="157" t="n">
        <v>58</v>
      </c>
    </row>
    <row r="2188" customFormat="false" ht="15" hidden="false" customHeight="false" outlineLevel="0" collapsed="false">
      <c r="A2188" s="0" t="n">
        <v>1500001387</v>
      </c>
      <c r="B2188" s="157" t="n">
        <v>189.766666666667</v>
      </c>
    </row>
    <row r="2189" customFormat="false" ht="15" hidden="false" customHeight="false" outlineLevel="0" collapsed="false">
      <c r="A2189" s="0" t="n">
        <v>1500001113</v>
      </c>
      <c r="B2189" s="157" t="n">
        <v>12.1666666666667</v>
      </c>
    </row>
    <row r="2190" customFormat="false" ht="15" hidden="false" customHeight="false" outlineLevel="0" collapsed="false">
      <c r="A2190" s="0" t="n">
        <v>1500000261</v>
      </c>
      <c r="B2190" s="157" t="n">
        <v>6</v>
      </c>
    </row>
    <row r="2191" customFormat="false" ht="15" hidden="false" customHeight="false" outlineLevel="0" collapsed="false">
      <c r="A2191" s="0" t="n">
        <v>1500000817</v>
      </c>
      <c r="B2191" s="157" t="n">
        <v>38.1666666666667</v>
      </c>
    </row>
    <row r="2192" customFormat="false" ht="15" hidden="false" customHeight="false" outlineLevel="0" collapsed="false">
      <c r="A2192" s="0" t="n">
        <v>1500000794</v>
      </c>
      <c r="B2192" s="157" t="n">
        <v>0</v>
      </c>
    </row>
    <row r="2193" customFormat="false" ht="15" hidden="false" customHeight="false" outlineLevel="0" collapsed="false">
      <c r="A2193" s="0" t="n">
        <v>1500000207</v>
      </c>
      <c r="B2193" s="157" t="n">
        <v>195.066666666667</v>
      </c>
    </row>
    <row r="2194" customFormat="false" ht="15" hidden="false" customHeight="false" outlineLevel="0" collapsed="false">
      <c r="A2194" s="0" t="n">
        <v>1500000641</v>
      </c>
      <c r="B2194" s="157" t="n">
        <v>4.16666666666667</v>
      </c>
    </row>
    <row r="2195" customFormat="false" ht="15" hidden="false" customHeight="false" outlineLevel="0" collapsed="false">
      <c r="A2195" s="0" t="n">
        <v>1500000551</v>
      </c>
      <c r="B2195" s="157" t="n">
        <v>2.16666666666667</v>
      </c>
    </row>
    <row r="2196" customFormat="false" ht="15" hidden="false" customHeight="false" outlineLevel="0" collapsed="false">
      <c r="A2196" s="0" t="n">
        <v>1500001427</v>
      </c>
      <c r="B2196" s="157" t="n">
        <v>0</v>
      </c>
    </row>
    <row r="2197" customFormat="false" ht="15" hidden="false" customHeight="false" outlineLevel="0" collapsed="false">
      <c r="A2197" s="0" t="n">
        <v>1500000665</v>
      </c>
      <c r="B2197" s="157" t="n">
        <v>46.8333333333333</v>
      </c>
    </row>
    <row r="2198" customFormat="false" ht="15" hidden="false" customHeight="false" outlineLevel="0" collapsed="false">
      <c r="A2198" s="0" t="n">
        <v>1500001415</v>
      </c>
      <c r="B2198" s="157" t="n">
        <v>46.5</v>
      </c>
    </row>
    <row r="2199" customFormat="false" ht="15" hidden="false" customHeight="false" outlineLevel="0" collapsed="false">
      <c r="A2199" s="0" t="n">
        <v>1500000655</v>
      </c>
      <c r="B2199" s="157" t="n">
        <v>0</v>
      </c>
    </row>
    <row r="2200" customFormat="false" ht="15" hidden="false" customHeight="false" outlineLevel="0" collapsed="false">
      <c r="A2200" s="0" t="n">
        <v>1500000616</v>
      </c>
      <c r="B2200" s="157" t="n">
        <v>18</v>
      </c>
    </row>
    <row r="2201" customFormat="false" ht="15" hidden="false" customHeight="false" outlineLevel="0" collapsed="false">
      <c r="A2201" s="0" t="n">
        <v>1500001507</v>
      </c>
      <c r="B2201" s="157" t="n">
        <v>30.5</v>
      </c>
    </row>
    <row r="2202" customFormat="false" ht="15" hidden="false" customHeight="false" outlineLevel="0" collapsed="false">
      <c r="A2202" s="0" t="n">
        <v>1500000460</v>
      </c>
      <c r="B2202" s="157" t="n">
        <v>0</v>
      </c>
    </row>
    <row r="2203" customFormat="false" ht="15" hidden="false" customHeight="false" outlineLevel="0" collapsed="false">
      <c r="A2203" s="0" t="n">
        <v>1500000377</v>
      </c>
      <c r="B2203" s="157" t="n">
        <v>77.6666666666667</v>
      </c>
    </row>
    <row r="2204" customFormat="false" ht="15" hidden="false" customHeight="false" outlineLevel="0" collapsed="false">
      <c r="A2204" s="0" t="n">
        <v>1500000378</v>
      </c>
      <c r="B2204" s="157" t="n">
        <v>159.833333333333</v>
      </c>
    </row>
    <row r="2205" customFormat="false" ht="15" hidden="false" customHeight="false" outlineLevel="0" collapsed="false">
      <c r="A2205" s="0" t="n">
        <v>1500000379</v>
      </c>
      <c r="B2205" s="157" t="n">
        <v>8.45</v>
      </c>
    </row>
    <row r="2206" customFormat="false" ht="15" hidden="false" customHeight="false" outlineLevel="0" collapsed="false">
      <c r="A2206" s="0" t="n">
        <v>1500000624</v>
      </c>
      <c r="B2206" s="157" t="n">
        <v>103.083333333333</v>
      </c>
    </row>
    <row r="2207" customFormat="false" ht="15" hidden="false" customHeight="false" outlineLevel="0" collapsed="false">
      <c r="A2207" s="0" t="n">
        <v>1500000323</v>
      </c>
      <c r="B2207" s="157" t="n">
        <v>72.5</v>
      </c>
    </row>
    <row r="2208" customFormat="false" ht="15" hidden="false" customHeight="false" outlineLevel="0" collapsed="false">
      <c r="A2208" s="0" t="n">
        <v>1500000407</v>
      </c>
      <c r="B2208" s="157" t="n">
        <v>10</v>
      </c>
    </row>
    <row r="2209" customFormat="false" ht="15" hidden="false" customHeight="false" outlineLevel="0" collapsed="false">
      <c r="A2209" s="0" t="n">
        <v>1500000194</v>
      </c>
      <c r="B2209" s="157" t="n">
        <v>0</v>
      </c>
    </row>
    <row r="2210" customFormat="false" ht="15" hidden="false" customHeight="false" outlineLevel="0" collapsed="false">
      <c r="A2210" s="0" t="n">
        <v>1500000795</v>
      </c>
      <c r="B2210" s="157" t="n">
        <v>1</v>
      </c>
    </row>
    <row r="2211" customFormat="false" ht="15" hidden="false" customHeight="false" outlineLevel="0" collapsed="false">
      <c r="A2211" s="0" t="n">
        <v>1500000498</v>
      </c>
      <c r="B2211" s="157" t="n">
        <v>6.83333333333333</v>
      </c>
    </row>
    <row r="2212" customFormat="false" ht="15" hidden="false" customHeight="false" outlineLevel="0" collapsed="false">
      <c r="A2212" s="0" t="n">
        <v>1500000668</v>
      </c>
      <c r="B2212" s="157" t="n">
        <v>6.66666666666667</v>
      </c>
    </row>
    <row r="2213" customFormat="false" ht="15" hidden="false" customHeight="false" outlineLevel="0" collapsed="false">
      <c r="A2213" s="0" t="n">
        <v>1500000072</v>
      </c>
      <c r="B2213" s="157" t="n">
        <v>61.1666666666667</v>
      </c>
    </row>
    <row r="2214" customFormat="false" ht="15" hidden="false" customHeight="false" outlineLevel="0" collapsed="false">
      <c r="A2214" s="0" t="n">
        <v>1500000254</v>
      </c>
      <c r="B2214" s="157" t="n">
        <v>24.9833333333333</v>
      </c>
    </row>
    <row r="2215" customFormat="false" ht="15" hidden="false" customHeight="false" outlineLevel="0" collapsed="false">
      <c r="A2215" s="0" t="n">
        <v>1500001208</v>
      </c>
      <c r="B2215" s="157" t="n">
        <v>48.75</v>
      </c>
    </row>
    <row r="2216" customFormat="false" ht="15" hidden="false" customHeight="false" outlineLevel="0" collapsed="false">
      <c r="A2216" s="0" t="n">
        <v>1500000033</v>
      </c>
      <c r="B2216" s="157" t="n">
        <v>145.116666666667</v>
      </c>
    </row>
    <row r="2217" customFormat="false" ht="15" hidden="false" customHeight="false" outlineLevel="0" collapsed="false">
      <c r="A2217" s="0" t="n">
        <v>1500000527</v>
      </c>
      <c r="B2217" s="157" t="n">
        <v>88.5</v>
      </c>
    </row>
    <row r="2218" customFormat="false" ht="15" hidden="false" customHeight="false" outlineLevel="0" collapsed="false">
      <c r="A2218" s="0" t="n">
        <v>1500001570</v>
      </c>
      <c r="B2218" s="157" t="n">
        <v>34.5833333333333</v>
      </c>
    </row>
    <row r="2219" customFormat="false" ht="15" hidden="false" customHeight="false" outlineLevel="0" collapsed="false">
      <c r="A2219" s="0" t="n">
        <v>1500001705</v>
      </c>
      <c r="B2219" s="157" t="n">
        <v>0</v>
      </c>
    </row>
    <row r="2220" customFormat="false" ht="15" hidden="false" customHeight="false" outlineLevel="0" collapsed="false">
      <c r="A2220" s="0" t="n">
        <v>1500000324</v>
      </c>
      <c r="B2220" s="157" t="n">
        <v>63.6666666666667</v>
      </c>
    </row>
    <row r="2221" customFormat="false" ht="15" hidden="false" customHeight="false" outlineLevel="0" collapsed="false">
      <c r="A2221" s="0" t="n">
        <v>1500000082</v>
      </c>
      <c r="B2221" s="157" t="n">
        <v>16.6666666666667</v>
      </c>
    </row>
    <row r="2222" customFormat="false" ht="15" hidden="false" customHeight="false" outlineLevel="0" collapsed="false">
      <c r="A2222" s="0" t="n">
        <v>1500000483</v>
      </c>
      <c r="B2222" s="157" t="n">
        <v>4.16666666666667</v>
      </c>
    </row>
    <row r="2223" customFormat="false" ht="15" hidden="false" customHeight="false" outlineLevel="0" collapsed="false">
      <c r="A2223" s="0" t="n">
        <v>1500000015</v>
      </c>
      <c r="B2223" s="157" t="n">
        <v>8.5</v>
      </c>
    </row>
    <row r="2224" customFormat="false" ht="15" hidden="false" customHeight="false" outlineLevel="0" collapsed="false">
      <c r="A2224" s="0" t="n">
        <v>1500001571</v>
      </c>
      <c r="B2224" s="157" t="n">
        <v>24.5</v>
      </c>
    </row>
    <row r="2225" customFormat="false" ht="15" hidden="false" customHeight="false" outlineLevel="0" collapsed="false">
      <c r="A2225" s="0" t="n">
        <v>1500000258</v>
      </c>
      <c r="B2225" s="157" t="n">
        <v>0</v>
      </c>
    </row>
    <row r="2226" customFormat="false" ht="15" hidden="false" customHeight="false" outlineLevel="0" collapsed="false">
      <c r="A2226" s="0" t="n">
        <v>1500001572</v>
      </c>
      <c r="B2226" s="157" t="n">
        <v>29.6666666666667</v>
      </c>
    </row>
    <row r="2227" customFormat="false" ht="15" hidden="false" customHeight="false" outlineLevel="0" collapsed="false">
      <c r="A2227" s="0" t="n">
        <v>1500001573</v>
      </c>
      <c r="B2227" s="157" t="n">
        <v>42</v>
      </c>
    </row>
    <row r="2228" customFormat="false" ht="15" hidden="false" customHeight="false" outlineLevel="0" collapsed="false">
      <c r="A2228" s="0" t="n">
        <v>1500000462</v>
      </c>
      <c r="B2228" s="157" t="n">
        <v>9.16666666666667</v>
      </c>
    </row>
    <row r="2229" customFormat="false" ht="15" hidden="false" customHeight="false" outlineLevel="0" collapsed="false">
      <c r="A2229" s="0" t="n">
        <v>1500000304</v>
      </c>
      <c r="B2229" s="157" t="n">
        <v>180.333333333333</v>
      </c>
    </row>
    <row r="2230" customFormat="false" ht="15" hidden="false" customHeight="false" outlineLevel="0" collapsed="false">
      <c r="A2230" s="0" t="n">
        <v>1500011619</v>
      </c>
      <c r="B2230" s="157" t="n">
        <v>10</v>
      </c>
    </row>
    <row r="2231" customFormat="false" ht="15" hidden="false" customHeight="false" outlineLevel="0" collapsed="false">
      <c r="A2231" s="0" t="n">
        <v>1500001601</v>
      </c>
      <c r="B2231" s="157" t="n">
        <v>11</v>
      </c>
    </row>
    <row r="2232" customFormat="false" ht="15" hidden="false" customHeight="false" outlineLevel="0" collapsed="false">
      <c r="A2232" s="0" t="n">
        <v>1500001508</v>
      </c>
      <c r="B2232" s="157" t="n">
        <v>1.66666666666667</v>
      </c>
    </row>
    <row r="2233" customFormat="false" ht="15" hidden="false" customHeight="false" outlineLevel="0" collapsed="false">
      <c r="A2233" s="0" t="n">
        <v>1500001154</v>
      </c>
      <c r="B2233" s="157" t="n">
        <v>25.5</v>
      </c>
    </row>
    <row r="2234" customFormat="false" ht="15" hidden="false" customHeight="false" outlineLevel="0" collapsed="false">
      <c r="A2234" s="0" t="n">
        <v>1500000839</v>
      </c>
      <c r="B2234" s="157" t="n">
        <v>53.3333333333333</v>
      </c>
    </row>
    <row r="2235" customFormat="false" ht="15" hidden="false" customHeight="false" outlineLevel="0" collapsed="false">
      <c r="A2235" s="0" t="n">
        <v>1500000840</v>
      </c>
      <c r="B2235" s="157" t="n">
        <v>50.3333333333333</v>
      </c>
    </row>
    <row r="2236" customFormat="false" ht="15" hidden="false" customHeight="false" outlineLevel="0" collapsed="false">
      <c r="A2236" s="0" t="n">
        <v>1500001449</v>
      </c>
      <c r="B2236" s="157" t="n">
        <v>15.8333333333333</v>
      </c>
    </row>
    <row r="2237" customFormat="false" ht="15" hidden="false" customHeight="false" outlineLevel="0" collapsed="false">
      <c r="A2237" s="0" t="n">
        <v>1500000158</v>
      </c>
      <c r="B2237" s="157" t="n">
        <v>252.833333333333</v>
      </c>
    </row>
    <row r="2238" customFormat="false" ht="15" hidden="false" customHeight="false" outlineLevel="0" collapsed="false">
      <c r="A2238" s="0" t="n">
        <v>1500000159</v>
      </c>
      <c r="B2238" s="157" t="n">
        <v>82.1666666666667</v>
      </c>
    </row>
    <row r="2239" customFormat="false" ht="15" hidden="false" customHeight="false" outlineLevel="0" collapsed="false">
      <c r="A2239" s="0" t="n">
        <v>1500000715</v>
      </c>
      <c r="B2239" s="157" t="n">
        <v>26</v>
      </c>
    </row>
    <row r="2240" customFormat="false" ht="15" hidden="false" customHeight="false" outlineLevel="0" collapsed="false">
      <c r="A2240" s="0" t="n">
        <v>1500011444</v>
      </c>
      <c r="B2240" s="157" t="n">
        <v>19.1666666666667</v>
      </c>
    </row>
    <row r="2241" customFormat="false" ht="15" hidden="false" customHeight="false" outlineLevel="0" collapsed="false">
      <c r="A2241" s="0" t="n">
        <v>1500001471</v>
      </c>
      <c r="B2241" s="157" t="n">
        <v>92.4333333333333</v>
      </c>
    </row>
    <row r="2242" customFormat="false" ht="15" hidden="false" customHeight="false" outlineLevel="0" collapsed="false">
      <c r="A2242" s="0" t="n">
        <v>1500000408</v>
      </c>
      <c r="B2242" s="157" t="n">
        <v>8.16666666666667</v>
      </c>
    </row>
    <row r="2243" customFormat="false" ht="15" hidden="false" customHeight="false" outlineLevel="0" collapsed="false">
      <c r="A2243" s="0" t="n">
        <v>1500000818</v>
      </c>
      <c r="B2243" s="157" t="n">
        <v>16.375</v>
      </c>
    </row>
    <row r="2244" customFormat="false" ht="15" hidden="false" customHeight="false" outlineLevel="0" collapsed="false">
      <c r="A2244" s="0" t="n">
        <v>1500001263</v>
      </c>
      <c r="B2244" s="157" t="n">
        <v>21.6666666666667</v>
      </c>
    </row>
    <row r="2245" customFormat="false" ht="15" hidden="false" customHeight="false" outlineLevel="0" collapsed="false">
      <c r="A2245" s="0" t="n">
        <v>1500000741</v>
      </c>
      <c r="B2245" s="157" t="n">
        <v>15.3333333333333</v>
      </c>
    </row>
    <row r="2246" customFormat="false" ht="15" hidden="false" customHeight="false" outlineLevel="0" collapsed="false">
      <c r="A2246" s="0" t="n">
        <v>1500001668</v>
      </c>
      <c r="B2246" s="157" t="n">
        <v>204</v>
      </c>
    </row>
    <row r="2247" customFormat="false" ht="15" hidden="false" customHeight="false" outlineLevel="0" collapsed="false">
      <c r="A2247" s="0" t="n">
        <v>1500000983</v>
      </c>
      <c r="B2247" s="157" t="n">
        <v>324.166666666667</v>
      </c>
    </row>
    <row r="2248" customFormat="false" ht="15" hidden="false" customHeight="false" outlineLevel="0" collapsed="false">
      <c r="A2248" s="0" t="n">
        <v>1500010133</v>
      </c>
      <c r="B2248" s="157" t="n">
        <v>26.8333333333333</v>
      </c>
    </row>
    <row r="2249" customFormat="false" ht="15" hidden="false" customHeight="false" outlineLevel="0" collapsed="false">
      <c r="A2249" s="0" t="n">
        <v>1500000308</v>
      </c>
      <c r="B2249" s="157" t="n">
        <v>216.683333333333</v>
      </c>
    </row>
    <row r="2250" customFormat="false" ht="15" hidden="false" customHeight="false" outlineLevel="0" collapsed="false">
      <c r="A2250" s="0" t="n">
        <v>1500000843</v>
      </c>
      <c r="B2250" s="157" t="n">
        <v>0.833333333333333</v>
      </c>
    </row>
    <row r="2251" customFormat="false" ht="15" hidden="false" customHeight="false" outlineLevel="0" collapsed="false">
      <c r="A2251" s="0" t="n">
        <v>1500000423</v>
      </c>
      <c r="B2251" s="157" t="n">
        <v>5.66666666666667</v>
      </c>
    </row>
    <row r="2252" customFormat="false" ht="15" hidden="false" customHeight="false" outlineLevel="0" collapsed="false">
      <c r="A2252" s="0" t="n">
        <v>1500000844</v>
      </c>
      <c r="B2252" s="157" t="n">
        <v>46</v>
      </c>
    </row>
    <row r="2253" customFormat="false" ht="15" hidden="false" customHeight="false" outlineLevel="0" collapsed="false">
      <c r="A2253" s="0" t="n">
        <v>1500000914</v>
      </c>
      <c r="B2253" s="157" t="n">
        <v>0</v>
      </c>
    </row>
    <row r="2254" customFormat="false" ht="15" hidden="false" customHeight="false" outlineLevel="0" collapsed="false">
      <c r="A2254" s="0" t="n">
        <v>1500000463</v>
      </c>
      <c r="B2254" s="157" t="n">
        <v>0</v>
      </c>
    </row>
    <row r="2255" customFormat="false" ht="15" hidden="false" customHeight="false" outlineLevel="0" collapsed="false">
      <c r="A2255" s="0" t="n">
        <v>1500001670</v>
      </c>
      <c r="B2255" s="157" t="n">
        <v>36.6666666666667</v>
      </c>
    </row>
    <row r="2256" customFormat="false" ht="15" hidden="false" customHeight="false" outlineLevel="0" collapsed="false">
      <c r="A2256" s="0" t="n">
        <v>1500001671</v>
      </c>
      <c r="B2256" s="157" t="n">
        <v>23.3333333333333</v>
      </c>
    </row>
    <row r="2257" customFormat="false" ht="15" hidden="false" customHeight="false" outlineLevel="0" collapsed="false">
      <c r="A2257" s="0" t="n">
        <v>1500000984</v>
      </c>
      <c r="B2257" s="157" t="n">
        <v>4.33333333333333</v>
      </c>
    </row>
    <row r="2258" customFormat="false" ht="15" hidden="false" customHeight="false" outlineLevel="0" collapsed="false">
      <c r="A2258" s="0" t="n">
        <v>1500000542</v>
      </c>
      <c r="B2258" s="157" t="n">
        <v>265</v>
      </c>
    </row>
    <row r="2259" customFormat="false" ht="15" hidden="false" customHeight="false" outlineLevel="0" collapsed="false">
      <c r="A2259" s="0" t="n">
        <v>1500001706</v>
      </c>
      <c r="B2259" s="157" t="n">
        <v>34.3333333333333</v>
      </c>
    </row>
    <row r="2260" customFormat="false" ht="15" hidden="false" customHeight="false" outlineLevel="0" collapsed="false">
      <c r="A2260" s="0" t="n">
        <v>1500000464</v>
      </c>
      <c r="B2260" s="157" t="n">
        <v>0</v>
      </c>
    </row>
    <row r="2261" customFormat="false" ht="15" hidden="false" customHeight="false" outlineLevel="0" collapsed="false">
      <c r="A2261" s="0" t="n">
        <v>1500001672</v>
      </c>
      <c r="B2261" s="157" t="n">
        <v>1.66666666666667</v>
      </c>
    </row>
    <row r="2262" customFormat="false" ht="15" hidden="false" customHeight="false" outlineLevel="0" collapsed="false">
      <c r="A2262" s="0" t="n">
        <v>1500001532</v>
      </c>
      <c r="B2262" s="157" t="n">
        <v>0</v>
      </c>
    </row>
    <row r="2263" customFormat="false" ht="15" hidden="false" customHeight="false" outlineLevel="0" collapsed="false">
      <c r="A2263" s="0" t="n">
        <v>1500000920</v>
      </c>
      <c r="B2263" s="157" t="n">
        <v>184.25</v>
      </c>
    </row>
    <row r="2264" customFormat="false" ht="15" hidden="false" customHeight="false" outlineLevel="0" collapsed="false">
      <c r="A2264" s="0" t="n">
        <v>1500001244</v>
      </c>
      <c r="B2264" s="157" t="n">
        <v>33.6</v>
      </c>
    </row>
    <row r="2265" customFormat="false" ht="15" hidden="false" customHeight="false" outlineLevel="0" collapsed="false">
      <c r="A2265" s="0" t="n">
        <v>1500000985</v>
      </c>
      <c r="B2265" s="157" t="n">
        <v>1.66666666666667</v>
      </c>
    </row>
    <row r="2266" customFormat="false" ht="15" hidden="false" customHeight="false" outlineLevel="0" collapsed="false">
      <c r="A2266" s="0" t="n">
        <v>1500001673</v>
      </c>
      <c r="B2266" s="157" t="n">
        <v>25.8333333333333</v>
      </c>
    </row>
    <row r="2267" customFormat="false" ht="15" hidden="false" customHeight="false" outlineLevel="0" collapsed="false">
      <c r="A2267" s="0" t="n">
        <v>1500000586</v>
      </c>
      <c r="B2267" s="157" t="n">
        <v>3.25</v>
      </c>
    </row>
    <row r="2268" customFormat="false" ht="15" hidden="false" customHeight="false" outlineLevel="0" collapsed="false">
      <c r="A2268" s="0" t="n">
        <v>1500001450</v>
      </c>
      <c r="B2268" s="157" t="n">
        <v>26.6666666666667</v>
      </c>
    </row>
    <row r="2269" customFormat="false" ht="15" hidden="false" customHeight="false" outlineLevel="0" collapsed="false">
      <c r="A2269" s="0" t="n">
        <v>1500000669</v>
      </c>
      <c r="B2269" s="157" t="n">
        <v>15</v>
      </c>
    </row>
    <row r="2270" customFormat="false" ht="15" hidden="false" customHeight="false" outlineLevel="0" collapsed="false">
      <c r="A2270" s="0" t="n">
        <v>1500001674</v>
      </c>
      <c r="B2270" s="157" t="n">
        <v>39.1666666666667</v>
      </c>
    </row>
    <row r="2271" customFormat="false" ht="15" hidden="false" customHeight="false" outlineLevel="0" collapsed="false">
      <c r="A2271" s="0" t="n">
        <v>1500000845</v>
      </c>
      <c r="B2271" s="157" t="n">
        <v>0</v>
      </c>
    </row>
    <row r="2272" customFormat="false" ht="15" hidden="false" customHeight="false" outlineLevel="0" collapsed="false">
      <c r="A2272" s="0" t="n">
        <v>1500001179</v>
      </c>
      <c r="B2272" s="157" t="n">
        <v>0</v>
      </c>
    </row>
    <row r="2273" customFormat="false" ht="15" hidden="false" customHeight="false" outlineLevel="0" collapsed="false">
      <c r="A2273" s="0" t="n">
        <v>1500001323</v>
      </c>
      <c r="B2273" s="157" t="n">
        <v>0</v>
      </c>
    </row>
    <row r="2274" customFormat="false" ht="15" hidden="false" customHeight="false" outlineLevel="0" collapsed="false">
      <c r="A2274" s="0" t="n">
        <v>1500000987</v>
      </c>
      <c r="B2274" s="157" t="n">
        <v>112.316666666667</v>
      </c>
    </row>
    <row r="2275" customFormat="false" ht="15" hidden="false" customHeight="false" outlineLevel="0" collapsed="false">
      <c r="A2275" s="0" t="n">
        <v>1500001210</v>
      </c>
      <c r="B2275" s="157" t="n">
        <v>0</v>
      </c>
    </row>
    <row r="2276" customFormat="false" ht="15" hidden="false" customHeight="false" outlineLevel="0" collapsed="false">
      <c r="A2276" s="0" t="n">
        <v>1500000543</v>
      </c>
      <c r="B2276" s="157" t="n">
        <v>18.1666666666667</v>
      </c>
    </row>
    <row r="2277" customFormat="false" ht="15" hidden="false" customHeight="false" outlineLevel="0" collapsed="false">
      <c r="A2277" s="0" t="n">
        <v>1500000846</v>
      </c>
      <c r="B2277" s="157" t="n">
        <v>30</v>
      </c>
    </row>
    <row r="2278" customFormat="false" ht="15" hidden="false" customHeight="false" outlineLevel="0" collapsed="false">
      <c r="A2278" s="0" t="n">
        <v>1500001226</v>
      </c>
      <c r="B2278" s="157" t="n">
        <v>73.1666666666667</v>
      </c>
    </row>
    <row r="2279" customFormat="false" ht="15" hidden="false" customHeight="false" outlineLevel="0" collapsed="false">
      <c r="A2279" s="0" t="n">
        <v>1500000848</v>
      </c>
      <c r="B2279" s="157" t="n">
        <v>14.6666666666667</v>
      </c>
    </row>
    <row r="2280" customFormat="false" ht="15" hidden="false" customHeight="false" outlineLevel="0" collapsed="false">
      <c r="A2280" s="0" t="n">
        <v>1500001533</v>
      </c>
      <c r="B2280" s="157" t="n">
        <v>17.9166666666667</v>
      </c>
    </row>
    <row r="2281" customFormat="false" ht="15" hidden="false" customHeight="false" outlineLevel="0" collapsed="false">
      <c r="A2281" s="0" t="n">
        <v>1500001227</v>
      </c>
      <c r="B2281" s="157" t="n">
        <v>79.1333333333333</v>
      </c>
    </row>
    <row r="2282" customFormat="false" ht="15" hidden="false" customHeight="false" outlineLevel="0" collapsed="false">
      <c r="A2282" s="0" t="n">
        <v>1500001534</v>
      </c>
      <c r="B2282" s="157" t="n">
        <v>19.1666666666667</v>
      </c>
    </row>
    <row r="2283" customFormat="false" ht="15" hidden="false" customHeight="false" outlineLevel="0" collapsed="false">
      <c r="A2283" s="0" t="n">
        <v>1500001155</v>
      </c>
      <c r="B2283" s="157" t="n">
        <v>69.25</v>
      </c>
    </row>
    <row r="2284" customFormat="false" ht="15" hidden="false" customHeight="false" outlineLevel="0" collapsed="false">
      <c r="A2284" s="0" t="n">
        <v>1500000465</v>
      </c>
      <c r="B2284" s="157" t="n">
        <v>20.6666666666667</v>
      </c>
    </row>
    <row r="2285" customFormat="false" ht="15" hidden="false" customHeight="false" outlineLevel="0" collapsed="false">
      <c r="A2285" s="0" t="n">
        <v>1500000390</v>
      </c>
      <c r="B2285" s="157" t="n">
        <v>0</v>
      </c>
    </row>
    <row r="2286" customFormat="false" ht="15" hidden="false" customHeight="false" outlineLevel="0" collapsed="false">
      <c r="A2286" s="0" t="n">
        <v>1500001116</v>
      </c>
      <c r="B2286" s="157" t="n">
        <v>25</v>
      </c>
    </row>
    <row r="2287" customFormat="false" ht="15" hidden="false" customHeight="false" outlineLevel="0" collapsed="false">
      <c r="A2287" s="0" t="n">
        <v>1500000924</v>
      </c>
      <c r="B2287" s="157" t="n">
        <v>4.16666666666667</v>
      </c>
    </row>
    <row r="2288" customFormat="false" ht="15" hidden="false" customHeight="false" outlineLevel="0" collapsed="false">
      <c r="A2288" s="0" t="n">
        <v>1500001180</v>
      </c>
      <c r="B2288" s="157" t="n">
        <v>0</v>
      </c>
    </row>
    <row r="2289" customFormat="false" ht="15" hidden="false" customHeight="false" outlineLevel="0" collapsed="false">
      <c r="A2289" s="0" t="n">
        <v>1500001420</v>
      </c>
      <c r="B2289" s="157" t="n">
        <v>21.5</v>
      </c>
    </row>
    <row r="2290" customFormat="false" ht="15" hidden="false" customHeight="false" outlineLevel="0" collapsed="false">
      <c r="A2290" s="0" t="n">
        <v>1500000468</v>
      </c>
      <c r="B2290" s="157" t="n">
        <v>5</v>
      </c>
    </row>
    <row r="2291" customFormat="false" ht="15" hidden="false" customHeight="false" outlineLevel="0" collapsed="false">
      <c r="A2291" s="0" t="n">
        <v>1500000670</v>
      </c>
      <c r="B2291" s="157" t="n">
        <v>45.6666666666667</v>
      </c>
    </row>
    <row r="2292" customFormat="false" ht="15" hidden="false" customHeight="false" outlineLevel="0" collapsed="false">
      <c r="A2292" s="0" t="n">
        <v>1500001156</v>
      </c>
      <c r="B2292" s="157" t="n">
        <v>38.1666666666667</v>
      </c>
    </row>
    <row r="2293" customFormat="false" ht="15" hidden="false" customHeight="false" outlineLevel="0" collapsed="false">
      <c r="A2293" s="0" t="n">
        <v>1500000849</v>
      </c>
      <c r="B2293" s="157" t="n">
        <v>54</v>
      </c>
    </row>
    <row r="2294" customFormat="false" ht="15" hidden="false" customHeight="false" outlineLevel="0" collapsed="false">
      <c r="A2294" s="0" t="n">
        <v>1500001157</v>
      </c>
      <c r="B2294" s="157" t="n">
        <v>20.0833333333333</v>
      </c>
    </row>
    <row r="2295" customFormat="false" ht="15" hidden="false" customHeight="false" outlineLevel="0" collapsed="false">
      <c r="A2295" s="0" t="n">
        <v>1500001276</v>
      </c>
      <c r="B2295" s="157" t="n">
        <v>4</v>
      </c>
    </row>
    <row r="2296" customFormat="false" ht="15" hidden="false" customHeight="false" outlineLevel="0" collapsed="false">
      <c r="A2296" s="0" t="n">
        <v>1500001489</v>
      </c>
      <c r="B2296" s="157" t="n">
        <v>0</v>
      </c>
    </row>
    <row r="2297" customFormat="false" ht="15" hidden="false" customHeight="false" outlineLevel="0" collapsed="false">
      <c r="A2297" s="0" t="n">
        <v>1500001583</v>
      </c>
      <c r="B2297" s="157" t="n">
        <v>3</v>
      </c>
    </row>
    <row r="2298" customFormat="false" ht="15" hidden="false" customHeight="false" outlineLevel="0" collapsed="false">
      <c r="A2298" s="0" t="n">
        <v>1500000237</v>
      </c>
      <c r="B2298" s="157" t="n">
        <v>0</v>
      </c>
    </row>
    <row r="2299" customFormat="false" ht="15" hidden="false" customHeight="false" outlineLevel="0" collapsed="false">
      <c r="A2299" s="0" t="n">
        <v>1500000716</v>
      </c>
      <c r="B2299" s="157" t="n">
        <v>105.916666666667</v>
      </c>
    </row>
    <row r="2300" customFormat="false" ht="15" hidden="false" customHeight="false" outlineLevel="0" collapsed="false">
      <c r="A2300" s="0" t="n">
        <v>1500001277</v>
      </c>
      <c r="B2300" s="157" t="n">
        <v>4</v>
      </c>
    </row>
    <row r="2301" customFormat="false" ht="15" hidden="false" customHeight="false" outlineLevel="0" collapsed="false">
      <c r="A2301" s="0" t="n">
        <v>1500000180</v>
      </c>
      <c r="B2301" s="157" t="n">
        <v>25.75</v>
      </c>
    </row>
    <row r="2302" customFormat="false" ht="15" hidden="false" customHeight="false" outlineLevel="0" collapsed="false">
      <c r="A2302" s="0" t="n">
        <v>1500001158</v>
      </c>
      <c r="B2302" s="157" t="n">
        <v>51.3333333333333</v>
      </c>
    </row>
    <row r="2303" customFormat="false" ht="15" hidden="false" customHeight="false" outlineLevel="0" collapsed="false">
      <c r="A2303" s="0" t="n">
        <v>1500000091</v>
      </c>
      <c r="B2303" s="157" t="n">
        <v>3.66666666666667</v>
      </c>
    </row>
    <row r="2304" customFormat="false" ht="15" hidden="false" customHeight="false" outlineLevel="0" collapsed="false">
      <c r="A2304" s="0" t="n">
        <v>1500000718</v>
      </c>
      <c r="B2304" s="157" t="n">
        <v>0</v>
      </c>
    </row>
    <row r="2305" customFormat="false" ht="15" hidden="false" customHeight="false" outlineLevel="0" collapsed="false">
      <c r="A2305" s="0" t="n">
        <v>1500000719</v>
      </c>
      <c r="B2305" s="157" t="n">
        <v>12</v>
      </c>
    </row>
    <row r="2306" customFormat="false" ht="15" hidden="false" customHeight="false" outlineLevel="0" collapsed="false">
      <c r="A2306" s="0" t="n">
        <v>1500000187</v>
      </c>
      <c r="B2306" s="157" t="n">
        <v>0</v>
      </c>
    </row>
    <row r="2307" customFormat="false" ht="15" hidden="false" customHeight="false" outlineLevel="0" collapsed="false">
      <c r="A2307" s="0" t="n">
        <v>1500001430</v>
      </c>
      <c r="B2307" s="157" t="n">
        <v>0</v>
      </c>
    </row>
    <row r="2308" customFormat="false" ht="15" hidden="false" customHeight="false" outlineLevel="0" collapsed="false">
      <c r="A2308" s="0" t="n">
        <v>1500001309</v>
      </c>
      <c r="B2308" s="157" t="n">
        <v>48.1666666666667</v>
      </c>
    </row>
    <row r="2309" customFormat="false" ht="15" hidden="false" customHeight="false" outlineLevel="0" collapsed="false">
      <c r="A2309" s="0" t="n">
        <v>1500000234</v>
      </c>
      <c r="B2309" s="157" t="n">
        <v>189.833333333333</v>
      </c>
    </row>
    <row r="2310" customFormat="false" ht="15" hidden="false" customHeight="false" outlineLevel="0" collapsed="false">
      <c r="A2310" s="0" t="n">
        <v>1500001278</v>
      </c>
      <c r="B2310" s="157" t="n">
        <v>27.0833333333333</v>
      </c>
    </row>
    <row r="2311" customFormat="false" ht="15" hidden="false" customHeight="false" outlineLevel="0" collapsed="false">
      <c r="A2311" s="0" t="n">
        <v>1500001389</v>
      </c>
      <c r="B2311" s="157" t="n">
        <v>88.5</v>
      </c>
    </row>
    <row r="2312" customFormat="false" ht="15" hidden="false" customHeight="false" outlineLevel="0" collapsed="false">
      <c r="A2312" s="0" t="n">
        <v>1500001186</v>
      </c>
      <c r="B2312" s="157" t="n">
        <v>111.666666666667</v>
      </c>
    </row>
    <row r="2313" customFormat="false" ht="15" hidden="false" customHeight="false" outlineLevel="0" collapsed="false">
      <c r="A2313" s="0" t="n">
        <v>1500000797</v>
      </c>
      <c r="B2313" s="157" t="n">
        <v>8.33333333333333</v>
      </c>
    </row>
    <row r="2314" customFormat="false" ht="15" hidden="false" customHeight="false" outlineLevel="0" collapsed="false">
      <c r="A2314" s="0" t="n">
        <v>1500001084</v>
      </c>
      <c r="B2314" s="157" t="n">
        <v>48</v>
      </c>
    </row>
    <row r="2315" customFormat="false" ht="15" hidden="false" customHeight="false" outlineLevel="0" collapsed="false">
      <c r="A2315" s="0" t="n">
        <v>1500000409</v>
      </c>
      <c r="B2315" s="157" t="n">
        <v>21</v>
      </c>
    </row>
    <row r="2316" customFormat="false" ht="15" hidden="false" customHeight="false" outlineLevel="0" collapsed="false">
      <c r="A2316" s="0" t="n">
        <v>1500000499</v>
      </c>
      <c r="B2316" s="157" t="n">
        <v>0</v>
      </c>
    </row>
    <row r="2317" customFormat="false" ht="15" hidden="false" customHeight="false" outlineLevel="0" collapsed="false">
      <c r="A2317" s="0" t="n">
        <v>1500000990</v>
      </c>
      <c r="B2317" s="157" t="n">
        <v>0</v>
      </c>
    </row>
    <row r="2318" customFormat="false" ht="15" hidden="false" customHeight="false" outlineLevel="0" collapsed="false">
      <c r="A2318" s="0" t="n">
        <v>1500000720</v>
      </c>
      <c r="B2318" s="157" t="n">
        <v>33</v>
      </c>
    </row>
    <row r="2319" customFormat="false" ht="15" hidden="false" customHeight="false" outlineLevel="0" collapsed="false">
      <c r="A2319" s="0" t="n">
        <v>1500001264</v>
      </c>
      <c r="B2319" s="157" t="n">
        <v>26.5</v>
      </c>
    </row>
    <row r="2320" customFormat="false" ht="15" hidden="false" customHeight="false" outlineLevel="0" collapsed="false">
      <c r="A2320" s="0" t="n">
        <v>1500001183</v>
      </c>
      <c r="B2320" s="157" t="n">
        <v>0</v>
      </c>
    </row>
    <row r="2321" customFormat="false" ht="15" hidden="false" customHeight="false" outlineLevel="0" collapsed="false">
      <c r="A2321" s="0" t="n">
        <v>1500001170</v>
      </c>
      <c r="B2321" s="157" t="n">
        <v>0</v>
      </c>
    </row>
    <row r="2322" customFormat="false" ht="15" hidden="false" customHeight="false" outlineLevel="0" collapsed="false">
      <c r="A2322" s="0" t="n">
        <v>1500000364</v>
      </c>
      <c r="B2322" s="157" t="n">
        <v>0</v>
      </c>
    </row>
    <row r="2323" customFormat="false" ht="15" hidden="false" customHeight="false" outlineLevel="0" collapsed="false">
      <c r="A2323" s="0" t="n">
        <v>1500000393</v>
      </c>
      <c r="B2323" s="157" t="n">
        <v>8</v>
      </c>
    </row>
    <row r="2324" customFormat="false" ht="15" hidden="false" customHeight="false" outlineLevel="0" collapsed="false">
      <c r="A2324" s="0" t="n">
        <v>1500000411</v>
      </c>
      <c r="B2324" s="157" t="n">
        <v>22.1666666666667</v>
      </c>
    </row>
    <row r="2325" customFormat="false" ht="15" hidden="false" customHeight="false" outlineLevel="0" collapsed="false">
      <c r="A2325" s="0" t="n">
        <v>1500000255</v>
      </c>
      <c r="B2325" s="157" t="n">
        <v>0</v>
      </c>
    </row>
    <row r="2326" customFormat="false" ht="15" hidden="false" customHeight="false" outlineLevel="0" collapsed="false">
      <c r="A2326" s="0" t="n">
        <v>1500000412</v>
      </c>
      <c r="B2326" s="157" t="n">
        <v>14.1666666666667</v>
      </c>
    </row>
    <row r="2327" customFormat="false" ht="15" hidden="false" customHeight="false" outlineLevel="0" collapsed="false">
      <c r="A2327" s="0" t="n">
        <v>1500001677</v>
      </c>
      <c r="B2327" s="157" t="n">
        <v>0</v>
      </c>
    </row>
    <row r="2328" customFormat="false" ht="15" hidden="false" customHeight="false" outlineLevel="0" collapsed="false">
      <c r="A2328" s="0" t="n">
        <v>1500001690</v>
      </c>
      <c r="B2328" s="157" t="n">
        <v>13.5</v>
      </c>
    </row>
    <row r="2329" customFormat="false" ht="15" hidden="false" customHeight="false" outlineLevel="0" collapsed="false">
      <c r="A2329" s="0" t="n">
        <v>1500001013</v>
      </c>
      <c r="B2329" s="157" t="n">
        <v>0</v>
      </c>
    </row>
    <row r="2330" customFormat="false" ht="15" hidden="false" customHeight="false" outlineLevel="0" collapsed="false">
      <c r="A2330" s="0" t="n">
        <v>1500000424</v>
      </c>
      <c r="B2330" s="157" t="n">
        <v>0</v>
      </c>
    </row>
    <row r="2331" customFormat="false" ht="15" hidden="false" customHeight="false" outlineLevel="0" collapsed="false">
      <c r="A2331" s="0" t="n">
        <v>1500000721</v>
      </c>
      <c r="B2331" s="157" t="n">
        <v>33</v>
      </c>
    </row>
    <row r="2332" customFormat="false" ht="15" hidden="false" customHeight="false" outlineLevel="0" collapsed="false">
      <c r="A2332" s="0" t="n">
        <v>1500000425</v>
      </c>
      <c r="B2332" s="157" t="n">
        <v>64.5</v>
      </c>
    </row>
    <row r="2333" customFormat="false" ht="15" hidden="false" customHeight="false" outlineLevel="0" collapsed="false">
      <c r="A2333" s="0" t="n">
        <v>1500000761</v>
      </c>
      <c r="B2333" s="157" t="n">
        <v>0</v>
      </c>
    </row>
    <row r="2334" customFormat="false" ht="15" hidden="false" customHeight="false" outlineLevel="0" collapsed="false">
      <c r="A2334" s="0" t="n">
        <v>1500001171</v>
      </c>
      <c r="B2334" s="157" t="n">
        <v>0</v>
      </c>
    </row>
    <row r="2335" customFormat="false" ht="15" hidden="false" customHeight="false" outlineLevel="0" collapsed="false">
      <c r="A2335" s="0" t="n">
        <v>1500001431</v>
      </c>
      <c r="B2335" s="157" t="n">
        <v>21.0833333333333</v>
      </c>
    </row>
    <row r="2336" customFormat="false" ht="15" hidden="false" customHeight="false" outlineLevel="0" collapsed="false">
      <c r="A2336" s="0" t="n">
        <v>1500000147</v>
      </c>
      <c r="B2336" s="157" t="n">
        <v>0</v>
      </c>
    </row>
    <row r="2337" customFormat="false" ht="15" hidden="false" customHeight="false" outlineLevel="0" collapsed="false">
      <c r="A2337" s="0" t="n">
        <v>1500000103</v>
      </c>
      <c r="B2337" s="157" t="n">
        <v>0</v>
      </c>
    </row>
    <row r="2338" customFormat="false" ht="15" hidden="false" customHeight="false" outlineLevel="0" collapsed="false">
      <c r="A2338" s="0" t="n">
        <v>1500000850</v>
      </c>
      <c r="B2338" s="157" t="n">
        <v>0</v>
      </c>
    </row>
    <row r="2339" customFormat="false" ht="15" hidden="false" customHeight="false" outlineLevel="0" collapsed="false">
      <c r="A2339" s="0" t="n">
        <v>1500000781</v>
      </c>
      <c r="B2339" s="157" t="n">
        <v>0</v>
      </c>
    </row>
    <row r="2340" customFormat="false" ht="15" hidden="false" customHeight="false" outlineLevel="0" collapsed="false">
      <c r="A2340" s="0" t="n">
        <v>1500000722</v>
      </c>
      <c r="B2340" s="157" t="n">
        <v>28.5</v>
      </c>
    </row>
    <row r="2341" customFormat="false" ht="15" hidden="false" customHeight="false" outlineLevel="0" collapsed="false">
      <c r="A2341" s="0" t="n">
        <v>1500001229</v>
      </c>
      <c r="B2341" s="157" t="n">
        <v>51.1666666666667</v>
      </c>
    </row>
    <row r="2342" customFormat="false" ht="15" hidden="false" customHeight="false" outlineLevel="0" collapsed="false">
      <c r="A2342" s="0" t="n">
        <v>1500001708</v>
      </c>
      <c r="B2342" s="157" t="n">
        <v>16.1666666666667</v>
      </c>
    </row>
    <row r="2343" customFormat="false" ht="15" hidden="false" customHeight="false" outlineLevel="0" collapsed="false">
      <c r="A2343" s="0" t="n">
        <v>1500000528</v>
      </c>
      <c r="B2343" s="157" t="n">
        <v>121.166666666667</v>
      </c>
    </row>
    <row r="2344" customFormat="false" ht="15" hidden="false" customHeight="false" outlineLevel="0" collapsed="false">
      <c r="A2344" s="0" t="n">
        <v>1500001455</v>
      </c>
      <c r="B2344" s="157" t="n">
        <v>29.5</v>
      </c>
    </row>
    <row r="2345" customFormat="false" ht="15" hidden="false" customHeight="false" outlineLevel="0" collapsed="false">
      <c r="A2345" s="0" t="n">
        <v>1500000578</v>
      </c>
      <c r="B2345" s="157" t="n">
        <v>1.83333333333333</v>
      </c>
    </row>
    <row r="2346" customFormat="false" ht="15" hidden="false" customHeight="false" outlineLevel="0" collapsed="false">
      <c r="A2346" s="0" t="n">
        <v>1500001535</v>
      </c>
      <c r="B2346" s="157" t="n">
        <v>0</v>
      </c>
    </row>
    <row r="2347" customFormat="false" ht="15" hidden="false" customHeight="false" outlineLevel="0" collapsed="false">
      <c r="A2347" s="0" t="n">
        <v>1500001286</v>
      </c>
      <c r="B2347" s="157" t="n">
        <v>35.5833333333333</v>
      </c>
    </row>
    <row r="2348" customFormat="false" ht="15" hidden="false" customHeight="false" outlineLevel="0" collapsed="false">
      <c r="A2348" s="0" t="n">
        <v>1500000601</v>
      </c>
      <c r="B2348" s="157" t="n">
        <v>12</v>
      </c>
    </row>
    <row r="2349" customFormat="false" ht="15" hidden="false" customHeight="false" outlineLevel="0" collapsed="false">
      <c r="A2349" s="0" t="n">
        <v>1500000671</v>
      </c>
      <c r="B2349" s="157" t="n">
        <v>83.75</v>
      </c>
    </row>
    <row r="2350" customFormat="false" ht="15" hidden="false" customHeight="false" outlineLevel="0" collapsed="false">
      <c r="A2350" s="0" t="n">
        <v>1500000188</v>
      </c>
      <c r="B2350" s="157" t="n">
        <v>202</v>
      </c>
    </row>
    <row r="2351" customFormat="false" ht="15" hidden="false" customHeight="false" outlineLevel="0" collapsed="false">
      <c r="A2351" s="0" t="n">
        <v>1500001372</v>
      </c>
      <c r="B2351" s="157" t="n">
        <v>257.833333333333</v>
      </c>
    </row>
    <row r="2352" customFormat="false" ht="15" hidden="false" customHeight="false" outlineLevel="0" collapsed="false">
      <c r="A2352" s="0" t="n">
        <v>1500001575</v>
      </c>
      <c r="B2352" s="157" t="n">
        <v>0</v>
      </c>
    </row>
    <row r="2353" customFormat="false" ht="15" hidden="false" customHeight="false" outlineLevel="0" collapsed="false">
      <c r="A2353" s="0" t="n">
        <v>1500001373</v>
      </c>
      <c r="B2353" s="157" t="n">
        <v>246.333333333333</v>
      </c>
    </row>
    <row r="2354" customFormat="false" ht="15" hidden="false" customHeight="false" outlineLevel="0" collapsed="false">
      <c r="A2354" s="0" t="n">
        <v>1500000851</v>
      </c>
      <c r="B2354" s="157" t="n">
        <v>22.5</v>
      </c>
    </row>
    <row r="2355" customFormat="false" ht="15" hidden="false" customHeight="false" outlineLevel="0" collapsed="false">
      <c r="A2355" s="0" t="n">
        <v>1500000189</v>
      </c>
      <c r="B2355" s="157" t="n">
        <v>67</v>
      </c>
    </row>
    <row r="2356" customFormat="false" ht="15" hidden="false" customHeight="false" outlineLevel="0" collapsed="false">
      <c r="A2356" s="0" t="n">
        <v>1500001679</v>
      </c>
      <c r="B2356" s="157" t="n">
        <v>167.916666666667</v>
      </c>
    </row>
    <row r="2357" customFormat="false" ht="15" hidden="false" customHeight="false" outlineLevel="0" collapsed="false">
      <c r="A2357" s="0" t="n">
        <v>1500000672</v>
      </c>
      <c r="B2357" s="157" t="n">
        <v>43.1666666666667</v>
      </c>
    </row>
    <row r="2358" customFormat="false" ht="15" hidden="false" customHeight="false" outlineLevel="0" collapsed="false">
      <c r="A2358" s="0" t="n">
        <v>1500000619</v>
      </c>
      <c r="B2358" s="157" t="n">
        <v>64.8333333333333</v>
      </c>
    </row>
    <row r="2359" customFormat="false" ht="15" hidden="false" customHeight="false" outlineLevel="0" collapsed="false">
      <c r="A2359" s="0" t="n">
        <v>1500000673</v>
      </c>
      <c r="B2359" s="157" t="n">
        <v>60</v>
      </c>
    </row>
    <row r="2360" customFormat="false" ht="15" hidden="false" customHeight="false" outlineLevel="0" collapsed="false">
      <c r="A2360" s="0" t="n">
        <v>1500001691</v>
      </c>
      <c r="B2360" s="157" t="n">
        <v>100.833333333333</v>
      </c>
    </row>
    <row r="2361" customFormat="false" ht="15" hidden="false" customHeight="false" outlineLevel="0" collapsed="false">
      <c r="A2361" s="0" t="n">
        <v>1500001230</v>
      </c>
      <c r="B2361" s="157" t="n">
        <v>40.3333333333333</v>
      </c>
    </row>
    <row r="2362" customFormat="false" ht="15" hidden="false" customHeight="false" outlineLevel="0" collapsed="false">
      <c r="A2362" s="0" t="n">
        <v>1500001680</v>
      </c>
      <c r="B2362" s="157" t="n">
        <v>207.5</v>
      </c>
    </row>
    <row r="2363" customFormat="false" ht="15" hidden="false" customHeight="false" outlineLevel="0" collapsed="false">
      <c r="A2363" s="0" t="n">
        <v>1500001681</v>
      </c>
      <c r="B2363" s="157" t="n">
        <v>0</v>
      </c>
    </row>
    <row r="2364" customFormat="false" ht="15" hidden="false" customHeight="false" outlineLevel="0" collapsed="false">
      <c r="A2364" s="0" t="n">
        <v>1500001694</v>
      </c>
      <c r="B2364" s="157" t="n">
        <v>0</v>
      </c>
    </row>
    <row r="2365" customFormat="false" ht="15" hidden="false" customHeight="false" outlineLevel="0" collapsed="false">
      <c r="A2365" s="0" t="n">
        <v>1500000507</v>
      </c>
      <c r="B2365" s="157" t="n">
        <v>137.166666666667</v>
      </c>
    </row>
    <row r="2366" customFormat="false" ht="15" hidden="false" customHeight="false" outlineLevel="0" collapsed="false">
      <c r="A2366" s="0" t="n">
        <v>1500000395</v>
      </c>
      <c r="B2366" s="157" t="n">
        <v>0</v>
      </c>
    </row>
    <row r="2367" customFormat="false" ht="15" hidden="false" customHeight="false" outlineLevel="0" collapsed="false">
      <c r="A2367" s="0" t="n">
        <v>1500000853</v>
      </c>
      <c r="B2367" s="157" t="n">
        <v>10.3333333333333</v>
      </c>
    </row>
    <row r="2368" customFormat="false" ht="15" hidden="false" customHeight="false" outlineLevel="0" collapsed="false">
      <c r="A2368" s="0" t="n">
        <v>1500000276</v>
      </c>
      <c r="B2368" s="157" t="n">
        <v>26.8333333333333</v>
      </c>
    </row>
    <row r="2369" customFormat="false" ht="15" hidden="false" customHeight="false" outlineLevel="0" collapsed="false">
      <c r="A2369" s="0" t="n">
        <v>1500001187</v>
      </c>
      <c r="B2369" s="157" t="n">
        <v>66.1666666666667</v>
      </c>
    </row>
    <row r="2370" customFormat="false" ht="15" hidden="false" customHeight="false" outlineLevel="0" collapsed="false">
      <c r="A2370" s="0" t="n">
        <v>1500001265</v>
      </c>
      <c r="B2370" s="157" t="n">
        <v>19.1666666666667</v>
      </c>
    </row>
    <row r="2371" customFormat="false" ht="15" hidden="false" customHeight="false" outlineLevel="0" collapsed="false">
      <c r="A2371" s="0" t="n">
        <v>1500001682</v>
      </c>
      <c r="B2371" s="157" t="n">
        <v>87.5</v>
      </c>
    </row>
    <row r="2372" customFormat="false" ht="15" hidden="false" customHeight="false" outlineLevel="0" collapsed="false">
      <c r="A2372" s="0" t="n">
        <v>1500001576</v>
      </c>
      <c r="B2372" s="157" t="n">
        <v>37.3333333333333</v>
      </c>
    </row>
    <row r="2373" customFormat="false" ht="15" hidden="false" customHeight="false" outlineLevel="0" collapsed="false">
      <c r="A2373" s="0" t="n">
        <v>1500001231</v>
      </c>
      <c r="B2373" s="157" t="n">
        <v>71.3333333333333</v>
      </c>
    </row>
    <row r="2374" customFormat="false" ht="15" hidden="false" customHeight="false" outlineLevel="0" collapsed="false">
      <c r="A2374" s="0" t="n">
        <v>1500000782</v>
      </c>
      <c r="B2374" s="157" t="n">
        <v>0</v>
      </c>
    </row>
    <row r="2375" customFormat="false" ht="15" hidden="false" customHeight="false" outlineLevel="0" collapsed="false">
      <c r="A2375" s="0" t="n">
        <v>1500000723</v>
      </c>
      <c r="B2375" s="157" t="n">
        <v>5.16666666666667</v>
      </c>
    </row>
    <row r="2376" customFormat="false" ht="15" hidden="false" customHeight="false" outlineLevel="0" collapsed="false">
      <c r="A2376" s="0" t="n">
        <v>1500000620</v>
      </c>
      <c r="B2376" s="157" t="n">
        <v>7.91666666666667</v>
      </c>
    </row>
    <row r="2377" customFormat="false" ht="15" hidden="false" customHeight="false" outlineLevel="0" collapsed="false">
      <c r="A2377" s="0" t="n">
        <v>1500000603</v>
      </c>
      <c r="B2377" s="157" t="n">
        <v>0</v>
      </c>
    </row>
    <row r="2378" customFormat="false" ht="15" hidden="false" customHeight="false" outlineLevel="0" collapsed="false">
      <c r="A2378" s="0" t="n">
        <v>1500001536</v>
      </c>
      <c r="B2378" s="157" t="n">
        <v>31.6666666666667</v>
      </c>
    </row>
    <row r="2379" customFormat="false" ht="15" hidden="false" customHeight="false" outlineLevel="0" collapsed="false">
      <c r="A2379" s="0" t="n">
        <v>1500000855</v>
      </c>
      <c r="B2379" s="157" t="n">
        <v>20.8333333333333</v>
      </c>
    </row>
    <row r="2380" customFormat="false" ht="15" hidden="false" customHeight="false" outlineLevel="0" collapsed="false">
      <c r="A2380" s="0" t="n">
        <v>1500001428</v>
      </c>
      <c r="B2380" s="157" t="n">
        <v>0</v>
      </c>
    </row>
    <row r="2381" customFormat="false" ht="15" hidden="false" customHeight="false" outlineLevel="0" collapsed="false">
      <c r="A2381" s="0" t="n">
        <v>1500001537</v>
      </c>
      <c r="B2381" s="157" t="n">
        <v>0</v>
      </c>
    </row>
    <row r="2382" customFormat="false" ht="15" hidden="false" customHeight="false" outlineLevel="0" collapsed="false">
      <c r="A2382" s="0" t="n">
        <v>1500001232</v>
      </c>
      <c r="B2382" s="157" t="n">
        <v>12.1666666666667</v>
      </c>
    </row>
    <row r="2383" customFormat="false" ht="15" hidden="false" customHeight="false" outlineLevel="0" collapsed="false">
      <c r="A2383" s="0" t="n">
        <v>1500001123</v>
      </c>
      <c r="B2383" s="157" t="n">
        <v>0</v>
      </c>
    </row>
    <row r="2384" customFormat="false" ht="15" hidden="false" customHeight="false" outlineLevel="0" collapsed="false">
      <c r="A2384" s="0" t="n">
        <v>1500001509</v>
      </c>
      <c r="B2384" s="157" t="n">
        <v>42.1666666666667</v>
      </c>
    </row>
    <row r="2385" customFormat="false" ht="15" hidden="false" customHeight="false" outlineLevel="0" collapsed="false">
      <c r="A2385" s="0" t="n">
        <v>1500001461</v>
      </c>
      <c r="B2385" s="157" t="n">
        <v>2.16666666666667</v>
      </c>
    </row>
    <row r="2386" customFormat="false" ht="15" hidden="false" customHeight="false" outlineLevel="0" collapsed="false">
      <c r="A2386" s="0" t="n">
        <v>1500000604</v>
      </c>
      <c r="B2386" s="157" t="n">
        <v>60.1666666666667</v>
      </c>
    </row>
    <row r="2387" customFormat="false" ht="15" hidden="false" customHeight="false" outlineLevel="0" collapsed="false">
      <c r="A2387" s="0" t="n">
        <v>1500001683</v>
      </c>
      <c r="B2387" s="157" t="n">
        <v>1.66666666666667</v>
      </c>
    </row>
    <row r="2388" customFormat="false" ht="15" hidden="false" customHeight="false" outlineLevel="0" collapsed="false">
      <c r="A2388" s="0" t="n">
        <v>1500001538</v>
      </c>
      <c r="B2388" s="157" t="n">
        <v>0</v>
      </c>
    </row>
    <row r="2389" customFormat="false" ht="15" hidden="false" customHeight="false" outlineLevel="0" collapsed="false">
      <c r="A2389" s="0" t="n">
        <v>1500001539</v>
      </c>
      <c r="B2389" s="157" t="n">
        <v>23</v>
      </c>
    </row>
    <row r="2390" customFormat="false" ht="15" hidden="false" customHeight="false" outlineLevel="0" collapsed="false">
      <c r="A2390" s="0" t="n">
        <v>1500001159</v>
      </c>
      <c r="B2390" s="157" t="n">
        <v>22.1666666666667</v>
      </c>
    </row>
    <row r="2391" customFormat="false" ht="15" hidden="false" customHeight="false" outlineLevel="0" collapsed="false">
      <c r="A2391" s="0" t="n">
        <v>1500001540</v>
      </c>
      <c r="B2391" s="157" t="n">
        <v>102.166666666667</v>
      </c>
    </row>
    <row r="2392" customFormat="false" ht="15" hidden="false" customHeight="false" outlineLevel="0" collapsed="false">
      <c r="A2392" s="0" t="n">
        <v>1500000926</v>
      </c>
      <c r="B2392" s="157" t="n">
        <v>13.6166666666667</v>
      </c>
    </row>
    <row r="2393" customFormat="false" ht="15" hidden="false" customHeight="false" outlineLevel="0" collapsed="false">
      <c r="A2393" s="0" t="n">
        <v>1500001541</v>
      </c>
      <c r="B2393" s="157" t="n">
        <v>19.1666666666667</v>
      </c>
    </row>
    <row r="2394" customFormat="false" ht="15" hidden="false" customHeight="false" outlineLevel="0" collapsed="false">
      <c r="A2394" s="0" t="n">
        <v>1500000819</v>
      </c>
      <c r="B2394" s="157" t="n">
        <v>0</v>
      </c>
    </row>
    <row r="2395" customFormat="false" ht="15" hidden="false" customHeight="false" outlineLevel="0" collapsed="false">
      <c r="A2395" s="0" t="n">
        <v>1500000725</v>
      </c>
      <c r="B2395" s="157" t="n">
        <v>0</v>
      </c>
    </row>
    <row r="2396" customFormat="false" ht="15" hidden="false" customHeight="false" outlineLevel="0" collapsed="false">
      <c r="A2396" s="0" t="n">
        <v>1500001093</v>
      </c>
      <c r="B2396" s="157" t="n">
        <v>2</v>
      </c>
    </row>
    <row r="2397" customFormat="false" ht="15" hidden="false" customHeight="false" outlineLevel="0" collapsed="false">
      <c r="A2397" s="0" t="n">
        <v>1500001510</v>
      </c>
      <c r="B2397" s="157" t="n">
        <v>19.1666666666667</v>
      </c>
    </row>
    <row r="2398" customFormat="false" ht="15" hidden="false" customHeight="false" outlineLevel="0" collapsed="false">
      <c r="A2398" s="0" t="n">
        <v>1500000376</v>
      </c>
      <c r="B2398" s="157" t="n">
        <v>58.1666666666667</v>
      </c>
    </row>
    <row r="2399" customFormat="false" ht="15" hidden="false" customHeight="false" outlineLevel="0" collapsed="false">
      <c r="A2399" s="0" t="n">
        <v>1500001160</v>
      </c>
      <c r="B2399" s="157" t="n">
        <v>0</v>
      </c>
    </row>
    <row r="2400" customFormat="false" ht="15" hidden="false" customHeight="false" outlineLevel="0" collapsed="false">
      <c r="A2400" s="0" t="n">
        <v>1500001542</v>
      </c>
      <c r="B2400" s="157" t="n">
        <v>0</v>
      </c>
    </row>
    <row r="2401" customFormat="false" ht="15" hidden="false" customHeight="false" outlineLevel="0" collapsed="false">
      <c r="A2401" s="0" t="n">
        <v>1500000762</v>
      </c>
      <c r="B2401" s="157" t="n">
        <v>0</v>
      </c>
    </row>
    <row r="2402" customFormat="false" ht="15" hidden="false" customHeight="false" outlineLevel="0" collapsed="false">
      <c r="A2402" s="0" t="n">
        <v>1500001184</v>
      </c>
      <c r="B2402" s="157" t="n">
        <v>78.2833333333333</v>
      </c>
    </row>
    <row r="2403" customFormat="false" ht="15" hidden="false" customHeight="false" outlineLevel="0" collapsed="false">
      <c r="A2403" s="0" t="n">
        <v>1500000726</v>
      </c>
      <c r="B2403" s="157" t="n">
        <v>0</v>
      </c>
    </row>
    <row r="2404" customFormat="false" ht="15" hidden="false" customHeight="false" outlineLevel="0" collapsed="false">
      <c r="A2404" s="0" t="n">
        <v>1500001543</v>
      </c>
      <c r="B2404" s="157" t="n">
        <v>16.5</v>
      </c>
    </row>
    <row r="2405" customFormat="false" ht="15" hidden="false" customHeight="false" outlineLevel="0" collapsed="false">
      <c r="A2405" s="0" t="n">
        <v>1500000181</v>
      </c>
      <c r="B2405" s="157" t="n">
        <v>32.0416666666667</v>
      </c>
    </row>
    <row r="2406" customFormat="false" ht="15" hidden="false" customHeight="false" outlineLevel="0" collapsed="false">
      <c r="A2406" s="0" t="n">
        <v>1500000992</v>
      </c>
      <c r="B2406" s="157" t="n">
        <v>129.758333333333</v>
      </c>
    </row>
    <row r="2407" customFormat="false" ht="15" hidden="false" customHeight="false" outlineLevel="0" collapsed="false">
      <c r="A2407" s="0" t="n">
        <v>1500000529</v>
      </c>
      <c r="B2407" s="157" t="n">
        <v>26</v>
      </c>
    </row>
    <row r="2408" customFormat="false" ht="15" hidden="false" customHeight="false" outlineLevel="0" collapsed="false">
      <c r="A2408" s="0" t="n">
        <v>1500000621</v>
      </c>
      <c r="B2408" s="157" t="n">
        <v>8.33333333333333</v>
      </c>
    </row>
    <row r="2409" customFormat="false" ht="15" hidden="false" customHeight="false" outlineLevel="0" collapsed="false">
      <c r="A2409" s="0" t="n">
        <v>1500000748</v>
      </c>
      <c r="B2409" s="157" t="n">
        <v>2</v>
      </c>
    </row>
    <row r="2410" customFormat="false" ht="15" hidden="false" customHeight="false" outlineLevel="0" collapsed="false">
      <c r="A2410" s="0" t="n">
        <v>1500000413</v>
      </c>
      <c r="B2410" s="157" t="n">
        <v>0</v>
      </c>
    </row>
    <row r="2411" customFormat="false" ht="15" hidden="false" customHeight="false" outlineLevel="0" collapsed="false">
      <c r="A2411" s="0" t="n">
        <v>1500001695</v>
      </c>
      <c r="B2411" s="157" t="n">
        <v>4.16666666666667</v>
      </c>
    </row>
    <row r="2412" customFormat="false" ht="15" hidden="false" customHeight="false" outlineLevel="0" collapsed="false">
      <c r="A2412" s="0" t="n">
        <v>1500000052</v>
      </c>
      <c r="B2412" s="157" t="n">
        <v>86.1666666666667</v>
      </c>
    </row>
    <row r="2413" customFormat="false" ht="15" hidden="false" customHeight="false" outlineLevel="0" collapsed="false">
      <c r="A2413" s="0" t="n">
        <v>1500001544</v>
      </c>
      <c r="B2413" s="157" t="n">
        <v>0</v>
      </c>
    </row>
    <row r="2414" customFormat="false" ht="15" hidden="false" customHeight="false" outlineLevel="0" collapsed="false">
      <c r="A2414" s="0" t="n">
        <v>1500000857</v>
      </c>
      <c r="B2414" s="157" t="n">
        <v>125</v>
      </c>
    </row>
    <row r="2415" customFormat="false" ht="15" hidden="false" customHeight="false" outlineLevel="0" collapsed="false">
      <c r="A2415" s="0" t="n">
        <v>1500000595</v>
      </c>
      <c r="B2415" s="157" t="n">
        <v>0</v>
      </c>
    </row>
    <row r="2416" customFormat="false" ht="15" hidden="false" customHeight="false" outlineLevel="0" collapsed="false">
      <c r="A2416" s="0" t="n">
        <v>1500001095</v>
      </c>
      <c r="B2416" s="157" t="n">
        <v>5</v>
      </c>
    </row>
    <row r="2417" customFormat="false" ht="15" hidden="false" customHeight="false" outlineLevel="0" collapsed="false">
      <c r="A2417" s="0" t="n">
        <v>1500001326</v>
      </c>
      <c r="B2417" s="157" t="n">
        <v>18.9166666666667</v>
      </c>
    </row>
    <row r="2418" customFormat="false" ht="15" hidden="false" customHeight="false" outlineLevel="0" collapsed="false">
      <c r="A2418" s="0" t="n">
        <v>1500000858</v>
      </c>
      <c r="B2418" s="157" t="n">
        <v>29.8333333333333</v>
      </c>
    </row>
    <row r="2419" customFormat="false" ht="15" hidden="false" customHeight="false" outlineLevel="0" collapsed="false">
      <c r="A2419" s="0" t="n">
        <v>1500000859</v>
      </c>
      <c r="B2419" s="157" t="n">
        <v>0</v>
      </c>
    </row>
    <row r="2420" customFormat="false" ht="15" hidden="false" customHeight="false" outlineLevel="0" collapsed="false">
      <c r="A2420" s="0" t="n">
        <v>1500000860</v>
      </c>
      <c r="B2420" s="157" t="n">
        <v>26.5</v>
      </c>
    </row>
    <row r="2421" customFormat="false" ht="15" hidden="false" customHeight="false" outlineLevel="0" collapsed="false">
      <c r="A2421" s="0" t="n">
        <v>1500000862</v>
      </c>
      <c r="B2421" s="157" t="n">
        <v>44.8333333333333</v>
      </c>
    </row>
    <row r="2422" customFormat="false" ht="15" hidden="false" customHeight="false" outlineLevel="0" collapsed="false">
      <c r="A2422" s="0" t="n">
        <v>1500001709</v>
      </c>
      <c r="B2422" s="157" t="n">
        <v>150</v>
      </c>
    </row>
    <row r="2423" customFormat="false" ht="15" hidden="false" customHeight="false" outlineLevel="0" collapsed="false">
      <c r="A2423" s="0" t="n">
        <v>1500001424</v>
      </c>
      <c r="B2423" s="157" t="n">
        <v>42.5</v>
      </c>
    </row>
    <row r="2424" customFormat="false" ht="15" hidden="false" customHeight="false" outlineLevel="0" collapsed="false">
      <c r="A2424" s="0" t="n">
        <v>1500001433</v>
      </c>
      <c r="B2424" s="157" t="n">
        <v>275.875</v>
      </c>
    </row>
    <row r="2425" customFormat="false" ht="15" hidden="false" customHeight="false" outlineLevel="0" collapsed="false">
      <c r="A2425" s="0" t="n">
        <v>1500000994</v>
      </c>
      <c r="B2425" s="157" t="n">
        <v>131.875</v>
      </c>
    </row>
    <row r="2426" customFormat="false" ht="15" hidden="false" customHeight="false" outlineLevel="0" collapsed="false">
      <c r="A2426" s="0" t="n">
        <v>1500001511</v>
      </c>
      <c r="B2426" s="157" t="n">
        <v>5.33333333333333</v>
      </c>
    </row>
    <row r="2427" customFormat="false" ht="15" hidden="false" customHeight="false" outlineLevel="0" collapsed="false">
      <c r="A2427" s="0" t="n">
        <v>1500001266</v>
      </c>
      <c r="B2427" s="157" t="n">
        <v>0</v>
      </c>
    </row>
    <row r="2428" customFormat="false" ht="15" hidden="false" customHeight="false" outlineLevel="0" collapsed="false">
      <c r="A2428" s="0" t="n">
        <v>1500000002</v>
      </c>
      <c r="B2428" s="157" t="n">
        <v>0</v>
      </c>
    </row>
    <row r="2429" customFormat="false" ht="15" hidden="false" customHeight="false" outlineLevel="0" collapsed="false">
      <c r="A2429" s="0" t="n">
        <v>1500000606</v>
      </c>
      <c r="B2429" s="157" t="n">
        <v>29.3333333333333</v>
      </c>
    </row>
    <row r="2430" customFormat="false" ht="15" hidden="false" customHeight="false" outlineLevel="0" collapsed="false">
      <c r="A2430" s="0" t="n">
        <v>1500000325</v>
      </c>
      <c r="B2430" s="157" t="n">
        <v>20.8333333333333</v>
      </c>
    </row>
    <row r="2431" customFormat="false" ht="15" hidden="false" customHeight="false" outlineLevel="0" collapsed="false">
      <c r="A2431" s="0" t="n">
        <v>1500001577</v>
      </c>
      <c r="B2431" s="157" t="n">
        <v>20</v>
      </c>
    </row>
    <row r="2432" customFormat="false" ht="15" hidden="false" customHeight="false" outlineLevel="0" collapsed="false">
      <c r="A2432" s="0" t="n">
        <v>1500000084</v>
      </c>
      <c r="B2432" s="157" t="n">
        <v>0</v>
      </c>
    </row>
    <row r="2433" customFormat="false" ht="15" hidden="false" customHeight="false" outlineLevel="0" collapsed="false">
      <c r="A2433" s="0" t="n">
        <v>1500000800</v>
      </c>
      <c r="B2433" s="157" t="n">
        <v>0</v>
      </c>
    </row>
    <row r="2434" customFormat="false" ht="15" hidden="false" customHeight="false" outlineLevel="0" collapsed="false">
      <c r="A2434" s="0" t="n">
        <v>1500000820</v>
      </c>
      <c r="B2434" s="157" t="n">
        <v>3</v>
      </c>
    </row>
    <row r="2435" customFormat="false" ht="15" hidden="false" customHeight="false" outlineLevel="0" collapsed="false">
      <c r="A2435" s="0" t="n">
        <v>1500000783</v>
      </c>
      <c r="B2435" s="157" t="n">
        <v>0</v>
      </c>
    </row>
    <row r="2436" customFormat="false" ht="15" hidden="false" customHeight="false" outlineLevel="0" collapsed="false">
      <c r="A2436" s="0" t="n">
        <v>1500001710</v>
      </c>
      <c r="B2436" s="157" t="n">
        <v>0</v>
      </c>
    </row>
    <row r="2437" customFormat="false" ht="15" hidden="false" customHeight="false" outlineLevel="0" collapsed="false">
      <c r="A2437" s="0" t="n">
        <v>1500001434</v>
      </c>
      <c r="B2437" s="157" t="n">
        <v>59.4166666666667</v>
      </c>
    </row>
    <row r="2438" customFormat="false" ht="15" hidden="false" customHeight="false" outlineLevel="0" collapsed="false">
      <c r="A2438" s="0" t="n">
        <v>1500000085</v>
      </c>
      <c r="B2438" s="157" t="n">
        <v>51.1666666666667</v>
      </c>
    </row>
    <row r="2439" customFormat="false" ht="15" hidden="false" customHeight="false" outlineLevel="0" collapsed="false">
      <c r="A2439" s="0" t="n">
        <v>1500000191</v>
      </c>
      <c r="B2439" s="157" t="n">
        <v>0</v>
      </c>
    </row>
    <row r="2440" customFormat="false" ht="15" hidden="false" customHeight="false" outlineLevel="0" collapsed="false">
      <c r="A2440" s="0" t="n">
        <v>1500000426</v>
      </c>
      <c r="B2440" s="157" t="n">
        <v>21.8333333333333</v>
      </c>
    </row>
    <row r="2441" customFormat="false" ht="15" hidden="false" customHeight="false" outlineLevel="0" collapsed="false">
      <c r="A2441" s="0" t="n">
        <v>1500000427</v>
      </c>
      <c r="B2441" s="157" t="n">
        <v>0</v>
      </c>
    </row>
    <row r="2442" customFormat="false" ht="15" hidden="false" customHeight="false" outlineLevel="0" collapsed="false">
      <c r="A2442" s="0" t="n">
        <v>1500001619</v>
      </c>
      <c r="B2442" s="157" t="n">
        <v>33.1666666666667</v>
      </c>
    </row>
    <row r="2443" customFormat="false" ht="15" hidden="false" customHeight="false" outlineLevel="0" collapsed="false">
      <c r="A2443" s="0" t="n">
        <v>1500011445</v>
      </c>
      <c r="B2443" s="157" t="n">
        <v>6</v>
      </c>
    </row>
    <row r="2444" customFormat="false" ht="15" hidden="false" customHeight="false" outlineLevel="0" collapsed="false">
      <c r="A2444" s="0" t="n">
        <v>1500001545</v>
      </c>
      <c r="B2444" s="157" t="n">
        <v>7.5</v>
      </c>
    </row>
    <row r="2445" customFormat="false" ht="15" hidden="false" customHeight="false" outlineLevel="0" collapsed="false">
      <c r="A2445" s="0" t="n">
        <v>1500000268</v>
      </c>
      <c r="B2445" s="157" t="n">
        <v>1.58333333333333</v>
      </c>
    </row>
    <row r="2446" customFormat="false" ht="15" hidden="false" customHeight="false" outlineLevel="0" collapsed="false">
      <c r="A2446" s="0" t="n">
        <v>1500001684</v>
      </c>
      <c r="B2446" s="157" t="n">
        <v>193.333333333333</v>
      </c>
    </row>
    <row r="2447" customFormat="false" ht="15" hidden="false" customHeight="false" outlineLevel="0" collapsed="false">
      <c r="A2447" s="0" t="n">
        <v>1500001546</v>
      </c>
      <c r="B2447" s="157" t="n">
        <v>0</v>
      </c>
    </row>
    <row r="2448" customFormat="false" ht="15" hidden="false" customHeight="false" outlineLevel="0" collapsed="false">
      <c r="A2448" s="0" t="n">
        <v>1500000335</v>
      </c>
      <c r="B2448" s="157" t="n">
        <v>239.75</v>
      </c>
    </row>
    <row r="2449" customFormat="false" ht="15" hidden="false" customHeight="false" outlineLevel="0" collapsed="false">
      <c r="A2449" s="0" t="n">
        <v>1500001174</v>
      </c>
      <c r="B2449" s="157" t="n">
        <v>17.5</v>
      </c>
    </row>
    <row r="2450" customFormat="false" ht="15" hidden="false" customHeight="false" outlineLevel="0" collapsed="false">
      <c r="A2450" s="0" t="n">
        <v>1500001554</v>
      </c>
      <c r="B2450" s="157" t="n">
        <v>82.5</v>
      </c>
    </row>
    <row r="2451" customFormat="false" ht="15" hidden="false" customHeight="false" outlineLevel="0" collapsed="false">
      <c r="A2451" s="0" t="n">
        <v>1500001096</v>
      </c>
      <c r="B2451" s="157" t="n">
        <v>35.5</v>
      </c>
    </row>
    <row r="2452" customFormat="false" ht="15" hidden="false" customHeight="false" outlineLevel="0" collapsed="false">
      <c r="A2452" s="0" t="n">
        <v>1500011621</v>
      </c>
      <c r="B2452" s="157" t="n">
        <v>0</v>
      </c>
    </row>
    <row r="2453" customFormat="false" ht="15" hidden="false" customHeight="false" outlineLevel="0" collapsed="false">
      <c r="A2453" s="0" t="n">
        <v>1500000269</v>
      </c>
      <c r="B2453" s="157" t="n">
        <v>0</v>
      </c>
    </row>
    <row r="2454" customFormat="false" ht="15" hidden="false" customHeight="false" outlineLevel="0" collapsed="false">
      <c r="A2454" s="0" t="n">
        <v>1500001685</v>
      </c>
      <c r="B2454" s="157" t="n">
        <v>25</v>
      </c>
    </row>
    <row r="2455" customFormat="false" ht="15" hidden="false" customHeight="false" outlineLevel="0" collapsed="false">
      <c r="A2455" s="0" t="n">
        <v>1500000398</v>
      </c>
      <c r="B2455" s="157" t="n">
        <v>90.9166666666667</v>
      </c>
    </row>
    <row r="2456" customFormat="false" ht="15" hidden="false" customHeight="false" outlineLevel="0" collapsed="false">
      <c r="A2456" s="0" t="n">
        <v>1500000473</v>
      </c>
      <c r="B2456" s="157" t="n">
        <v>65</v>
      </c>
    </row>
    <row r="2457" customFormat="false" ht="15" hidden="false" customHeight="false" outlineLevel="0" collapsed="false">
      <c r="A2457" s="0" t="n">
        <v>1500000336</v>
      </c>
      <c r="B2457" s="157" t="n">
        <v>61.6666666666667</v>
      </c>
    </row>
    <row r="2458" customFormat="false" ht="15" hidden="false" customHeight="false" outlineLevel="0" collapsed="false">
      <c r="A2458" s="0" t="n">
        <v>1500000306</v>
      </c>
      <c r="B2458" s="157" t="n">
        <v>202.333333333333</v>
      </c>
    </row>
    <row r="2459" customFormat="false" ht="15" hidden="false" customHeight="false" outlineLevel="0" collapsed="false">
      <c r="A2459" s="0" t="n">
        <v>1500001547</v>
      </c>
      <c r="B2459" s="157" t="n">
        <v>1.66666666666667</v>
      </c>
    </row>
    <row r="2460" customFormat="false" ht="15" hidden="false" customHeight="false" outlineLevel="0" collapsed="false">
      <c r="A2460" s="0" t="n">
        <v>1500001548</v>
      </c>
      <c r="B2460" s="157" t="n">
        <v>17.5</v>
      </c>
    </row>
    <row r="2461" customFormat="false" ht="15" hidden="false" customHeight="false" outlineLevel="0" collapsed="false">
      <c r="A2461" s="0" t="n">
        <v>1500001279</v>
      </c>
      <c r="B2461" s="157" t="n">
        <v>9</v>
      </c>
    </row>
    <row r="2462" customFormat="false" ht="15" hidden="false" customHeight="false" outlineLevel="0" collapsed="false">
      <c r="A2462" s="0" t="n">
        <v>1500001233</v>
      </c>
      <c r="B2462" s="157" t="n">
        <v>15</v>
      </c>
    </row>
    <row r="2463" customFormat="false" ht="15" hidden="false" customHeight="false" outlineLevel="0" collapsed="false">
      <c r="A2463" s="0" t="n">
        <v>1500000607</v>
      </c>
      <c r="B2463" s="157" t="n">
        <v>0</v>
      </c>
    </row>
    <row r="2464" customFormat="false" ht="15" hidden="false" customHeight="false" outlineLevel="0" collapsed="false">
      <c r="A2464" s="0" t="n">
        <v>1500000086</v>
      </c>
      <c r="B2464" s="157" t="n">
        <v>19.5</v>
      </c>
    </row>
    <row r="2465" customFormat="false" ht="15" hidden="false" customHeight="false" outlineLevel="0" collapsed="false">
      <c r="A2465" s="0" t="n">
        <v>1500000865</v>
      </c>
      <c r="B2465" s="157" t="n">
        <v>33.6666666666667</v>
      </c>
    </row>
    <row r="2466" customFormat="false" ht="15" hidden="false" customHeight="false" outlineLevel="0" collapsed="false">
      <c r="A2466" s="0" t="n">
        <v>1500001267</v>
      </c>
      <c r="B2466" s="157" t="n">
        <v>22.25</v>
      </c>
    </row>
    <row r="2467" customFormat="false" ht="15" hidden="false" customHeight="false" outlineLevel="0" collapsed="false">
      <c r="A2467" s="0" t="n">
        <v>1500000021</v>
      </c>
      <c r="B2467" s="157" t="n">
        <v>24.8333333333333</v>
      </c>
    </row>
    <row r="2468" customFormat="false" ht="15" hidden="false" customHeight="false" outlineLevel="0" collapsed="false">
      <c r="A2468" s="0" t="n">
        <v>1500000075</v>
      </c>
      <c r="B2468" s="157" t="n">
        <v>31.6666666666667</v>
      </c>
    </row>
    <row r="2469" customFormat="false" ht="15" hidden="false" customHeight="false" outlineLevel="0" collapsed="false">
      <c r="A2469" s="0" t="n">
        <v>1500001190</v>
      </c>
      <c r="B2469" s="157" t="n">
        <v>129.166666666667</v>
      </c>
    </row>
    <row r="2470" customFormat="false" ht="15" hidden="false" customHeight="false" outlineLevel="0" collapsed="false">
      <c r="A2470" s="0" t="n">
        <v>1500000010</v>
      </c>
      <c r="B2470" s="157" t="n">
        <v>40.6666666666667</v>
      </c>
    </row>
    <row r="2471" customFormat="false" ht="15" hidden="false" customHeight="false" outlineLevel="0" collapsed="false">
      <c r="A2471" s="0" t="n">
        <v>1500001412</v>
      </c>
      <c r="B2471" s="157" t="n">
        <v>41</v>
      </c>
    </row>
    <row r="2472" customFormat="false" ht="15" hidden="false" customHeight="false" outlineLevel="0" collapsed="false">
      <c r="A2472" s="0" t="n">
        <v>1500000011</v>
      </c>
      <c r="B2472" s="157" t="n">
        <v>0</v>
      </c>
    </row>
    <row r="2473" customFormat="false" ht="15" hidden="false" customHeight="false" outlineLevel="0" collapsed="false">
      <c r="A2473" s="0" t="n">
        <v>1500000278</v>
      </c>
      <c r="B2473" s="157" t="n">
        <v>270.083333333333</v>
      </c>
    </row>
    <row r="2474" customFormat="false" ht="15" hidden="false" customHeight="false" outlineLevel="0" collapsed="false">
      <c r="A2474" s="0" t="n">
        <v>1500000531</v>
      </c>
      <c r="B2474" s="157" t="n">
        <v>12</v>
      </c>
    </row>
    <row r="2475" customFormat="false" ht="15" hidden="false" customHeight="false" outlineLevel="0" collapsed="false">
      <c r="A2475" s="0" t="n">
        <v>1500001376</v>
      </c>
      <c r="B2475" s="157" t="n">
        <v>148.25</v>
      </c>
    </row>
    <row r="2476" customFormat="false" ht="15" hidden="false" customHeight="false" outlineLevel="0" collapsed="false">
      <c r="A2476" s="0" t="n">
        <v>1500001637</v>
      </c>
      <c r="B2476" s="157" t="n">
        <v>0</v>
      </c>
    </row>
    <row r="2477" customFormat="false" ht="15" hidden="false" customHeight="false" outlineLevel="0" collapsed="false">
      <c r="A2477" s="0" t="n">
        <v>1500000572</v>
      </c>
      <c r="B2477" s="157" t="n">
        <v>20.1666666666667</v>
      </c>
    </row>
    <row r="2478" customFormat="false" ht="15" hidden="false" customHeight="false" outlineLevel="0" collapsed="false">
      <c r="A2478" s="0" t="n">
        <v>1500001602</v>
      </c>
      <c r="B2478" s="157" t="n">
        <v>1.41666666666667</v>
      </c>
    </row>
    <row r="2479" customFormat="false" ht="15" hidden="false" customHeight="false" outlineLevel="0" collapsed="false">
      <c r="A2479" s="0" t="n">
        <v>1500001162</v>
      </c>
      <c r="B2479" s="157" t="n">
        <v>29.1666666666667</v>
      </c>
    </row>
    <row r="2480" customFormat="false" ht="15" hidden="false" customHeight="false" outlineLevel="0" collapsed="false">
      <c r="A2480" s="0" t="n">
        <v>1500001163</v>
      </c>
      <c r="B2480" s="157" t="n">
        <v>0</v>
      </c>
    </row>
    <row r="2481" customFormat="false" ht="15" hidden="false" customHeight="false" outlineLevel="0" collapsed="false">
      <c r="A2481" s="0" t="n">
        <v>1500001697</v>
      </c>
      <c r="B2481" s="157" t="n">
        <v>87.8333333333333</v>
      </c>
    </row>
    <row r="2482" customFormat="false" ht="15" hidden="false" customHeight="false" outlineLevel="0" collapsed="false">
      <c r="A2482" s="0" t="n">
        <v>1500000997</v>
      </c>
      <c r="B2482" s="157" t="n">
        <v>17.2916666666667</v>
      </c>
    </row>
    <row r="2483" customFormat="false" ht="15" hidden="false" customHeight="false" outlineLevel="0" collapsed="false">
      <c r="A2483" s="0" t="n">
        <v>1500000283</v>
      </c>
      <c r="B2483" s="157" t="n">
        <v>2</v>
      </c>
    </row>
    <row r="2484" customFormat="false" ht="15" hidden="false" customHeight="false" outlineLevel="0" collapsed="false">
      <c r="A2484" s="0" t="n">
        <v>1500001191</v>
      </c>
      <c r="B2484" s="157" t="n">
        <v>0</v>
      </c>
    </row>
    <row r="2485" customFormat="false" ht="15" hidden="false" customHeight="false" outlineLevel="0" collapsed="false">
      <c r="A2485" s="0" t="n">
        <v>1500001555</v>
      </c>
      <c r="B2485" s="157" t="n">
        <v>0</v>
      </c>
    </row>
    <row r="2486" customFormat="false" ht="15" hidden="false" customHeight="false" outlineLevel="0" collapsed="false">
      <c r="A2486" s="0" t="n">
        <v>1500000921</v>
      </c>
      <c r="B2486" s="157" t="n">
        <v>30.8</v>
      </c>
    </row>
    <row r="2487" customFormat="false" ht="15" hidden="false" customHeight="false" outlineLevel="0" collapsed="false">
      <c r="A2487" s="0" t="n">
        <v>1500001474</v>
      </c>
      <c r="B2487" s="157" t="n">
        <v>0</v>
      </c>
    </row>
    <row r="2488" customFormat="false" ht="15" hidden="false" customHeight="false" outlineLevel="0" collapsed="false">
      <c r="A2488" s="0" t="n">
        <v>1500000998</v>
      </c>
      <c r="B2488" s="157" t="n">
        <v>225.233333333333</v>
      </c>
    </row>
    <row r="2489" customFormat="false" ht="15" hidden="false" customHeight="false" outlineLevel="0" collapsed="false">
      <c r="A2489" s="0" t="n">
        <v>1500000947</v>
      </c>
      <c r="B2489" s="157" t="n">
        <v>51.5</v>
      </c>
    </row>
    <row r="2490" customFormat="false" ht="15" hidden="false" customHeight="false" outlineLevel="0" collapsed="false">
      <c r="A2490" s="0" t="n">
        <v>1500000676</v>
      </c>
      <c r="B2490" s="157" t="n">
        <v>23.25</v>
      </c>
    </row>
    <row r="2491" customFormat="false" ht="15" hidden="false" customHeight="false" outlineLevel="0" collapsed="false">
      <c r="A2491" s="0" t="n">
        <v>1500000646</v>
      </c>
      <c r="B2491" s="157" t="n">
        <v>0</v>
      </c>
    </row>
    <row r="2492" customFormat="false" ht="15" hidden="false" customHeight="false" outlineLevel="0" collapsed="false">
      <c r="A2492" s="0" t="n">
        <v>1500001638</v>
      </c>
      <c r="B2492" s="157" t="n">
        <v>16.8333333333333</v>
      </c>
    </row>
    <row r="2493" customFormat="false" ht="15" hidden="false" customHeight="false" outlineLevel="0" collapsed="false">
      <c r="A2493" s="0" t="n">
        <v>1500000922</v>
      </c>
      <c r="B2493" s="157" t="n">
        <v>31.6666666666667</v>
      </c>
    </row>
    <row r="2494" customFormat="false" ht="15" hidden="false" customHeight="false" outlineLevel="0" collapsed="false">
      <c r="A2494" s="0" t="n">
        <v>1500001268</v>
      </c>
      <c r="B2494" s="157" t="n">
        <v>0</v>
      </c>
    </row>
    <row r="2495" customFormat="false" ht="15" hidden="false" customHeight="false" outlineLevel="0" collapsed="false">
      <c r="A2495" s="0" t="n">
        <v>1500001512</v>
      </c>
      <c r="B2495" s="157" t="n">
        <v>0</v>
      </c>
    </row>
    <row r="2496" customFormat="false" ht="15" hidden="false" customHeight="false" outlineLevel="0" collapsed="false">
      <c r="A2496" s="0" t="n">
        <v>1500001513</v>
      </c>
      <c r="B2496" s="157" t="n">
        <v>0.833333333333333</v>
      </c>
    </row>
    <row r="2497" customFormat="false" ht="15" hidden="false" customHeight="false" outlineLevel="0" collapsed="false">
      <c r="A2497" s="0" t="n">
        <v>1500001584</v>
      </c>
      <c r="B2497" s="157" t="n">
        <v>4.9</v>
      </c>
    </row>
    <row r="2498" customFormat="false" ht="15" hidden="false" customHeight="false" outlineLevel="0" collapsed="false">
      <c r="A2498" s="0" t="n">
        <v>1500000270</v>
      </c>
      <c r="B2498" s="157" t="n">
        <v>1</v>
      </c>
    </row>
    <row r="2499" customFormat="false" ht="15" hidden="false" customHeight="false" outlineLevel="0" collapsed="false">
      <c r="A2499" s="0" t="n">
        <v>1500000971</v>
      </c>
      <c r="B2499" s="157" t="n">
        <v>4.91666666666667</v>
      </c>
    </row>
    <row r="2500" customFormat="false" ht="15" hidden="false" customHeight="false" outlineLevel="0" collapsed="false">
      <c r="A2500" s="0" t="n">
        <v>1500000576</v>
      </c>
      <c r="B2500" s="157" t="n">
        <v>0</v>
      </c>
    </row>
    <row r="2501" customFormat="false" ht="15" hidden="false" customHeight="false" outlineLevel="0" collapsed="false">
      <c r="A2501" s="0" t="n">
        <v>1500000768</v>
      </c>
      <c r="B2501" s="157" t="n">
        <v>0</v>
      </c>
    </row>
    <row r="2502" customFormat="false" ht="15" hidden="false" customHeight="false" outlineLevel="0" collapsed="false">
      <c r="A2502" s="0" t="n">
        <v>1500000500</v>
      </c>
      <c r="B2502" s="157" t="n">
        <v>0.5</v>
      </c>
    </row>
    <row r="2503" customFormat="false" ht="15" hidden="false" customHeight="false" outlineLevel="0" collapsed="false">
      <c r="A2503" s="0" t="n">
        <v>1500000609</v>
      </c>
      <c r="B2503" s="157" t="n">
        <v>60.8333333333333</v>
      </c>
    </row>
    <row r="2504" customFormat="false" ht="15" hidden="false" customHeight="false" outlineLevel="0" collapsed="false">
      <c r="A2504" s="0" t="n">
        <v>1500001177</v>
      </c>
      <c r="B2504" s="157" t="n">
        <v>20.8333333333333</v>
      </c>
    </row>
    <row r="2505" customFormat="false" ht="15" hidden="false" customHeight="false" outlineLevel="0" collapsed="false">
      <c r="A2505" s="0" t="n">
        <v>1500001698</v>
      </c>
      <c r="B2505" s="157" t="n">
        <v>73.3333333333333</v>
      </c>
    </row>
    <row r="2506" customFormat="false" ht="15" hidden="false" customHeight="false" outlineLevel="0" collapsed="false">
      <c r="A2506" s="0" t="n">
        <v>1500000532</v>
      </c>
      <c r="B2506" s="157" t="n">
        <v>27.5</v>
      </c>
    </row>
    <row r="2507" customFormat="false" ht="15" hidden="false" customHeight="false" outlineLevel="0" collapsed="false">
      <c r="A2507" s="0" t="n">
        <v>1500001405</v>
      </c>
      <c r="B2507" s="157" t="n">
        <v>0</v>
      </c>
    </row>
    <row r="2508" customFormat="false" ht="15" hidden="false" customHeight="false" outlineLevel="0" collapsed="false">
      <c r="A2508" s="0" t="n">
        <v>1500001514</v>
      </c>
      <c r="B2508" s="157" t="n">
        <v>11.6666666666667</v>
      </c>
    </row>
    <row r="2509" customFormat="false" ht="15" hidden="false" customHeight="false" outlineLevel="0" collapsed="false">
      <c r="A2509" s="0" t="n">
        <v>1500001515</v>
      </c>
      <c r="B2509" s="157" t="n">
        <v>76.5</v>
      </c>
    </row>
    <row r="2510" customFormat="false" ht="15" hidden="false" customHeight="false" outlineLevel="0" collapsed="false">
      <c r="A2510" s="0" t="n">
        <v>1500000533</v>
      </c>
      <c r="B2510" s="157" t="n">
        <v>0</v>
      </c>
    </row>
    <row r="2511" customFormat="false" ht="15" hidden="false" customHeight="false" outlineLevel="0" collapsed="false">
      <c r="A2511" s="0" t="n">
        <v>1500000801</v>
      </c>
      <c r="B2511" s="157" t="n">
        <v>55.5833333333333</v>
      </c>
    </row>
    <row r="2512" customFormat="false" ht="15" hidden="false" customHeight="false" outlineLevel="0" collapsed="false">
      <c r="A2512" s="0" t="n">
        <v>1500001315</v>
      </c>
      <c r="B2512" s="157" t="n">
        <v>0</v>
      </c>
    </row>
    <row r="2513" customFormat="false" ht="15" hidden="false" customHeight="false" outlineLevel="0" collapsed="false">
      <c r="A2513" s="0" t="n">
        <v>1500000235</v>
      </c>
      <c r="B2513" s="157" t="n">
        <v>44.1666666666667</v>
      </c>
    </row>
    <row r="2514" customFormat="false" ht="15" hidden="false" customHeight="false" outlineLevel="0" collapsed="false">
      <c r="A2514" s="0" t="n">
        <v>1500001516</v>
      </c>
      <c r="B2514" s="157" t="n">
        <v>4.16666666666667</v>
      </c>
    </row>
    <row r="2515" customFormat="false" ht="15" hidden="false" customHeight="false" outlineLevel="0" collapsed="false">
      <c r="A2515" s="0" t="n">
        <v>1500000596</v>
      </c>
      <c r="B2515" s="157" t="n">
        <v>21</v>
      </c>
    </row>
    <row r="2516" customFormat="false" ht="15" hidden="false" customHeight="false" outlineLevel="0" collapsed="false">
      <c r="A2516" s="0" t="n">
        <v>1500000184</v>
      </c>
      <c r="B2516" s="157" t="n">
        <v>0</v>
      </c>
    </row>
    <row r="2517" customFormat="false" ht="15" hidden="false" customHeight="false" outlineLevel="0" collapsed="false">
      <c r="A2517" s="0" t="n">
        <v>1500000152</v>
      </c>
      <c r="B2517" s="157" t="n">
        <v>0</v>
      </c>
    </row>
    <row r="2518" customFormat="false" ht="15" hidden="false" customHeight="false" outlineLevel="0" collapsed="false">
      <c r="A2518" s="0" t="n">
        <v>1500000337</v>
      </c>
      <c r="B2518" s="157" t="n">
        <v>24.1666666666667</v>
      </c>
    </row>
    <row r="2519" customFormat="false" ht="15" hidden="false" customHeight="false" outlineLevel="0" collapsed="false">
      <c r="A2519" s="0" t="n">
        <v>1500001245</v>
      </c>
      <c r="B2519" s="157" t="n">
        <v>9.04166666666667</v>
      </c>
    </row>
    <row r="2520" customFormat="false" ht="15" hidden="false" customHeight="false" outlineLevel="0" collapsed="false">
      <c r="A2520" s="0" t="n">
        <v>1500000069</v>
      </c>
      <c r="B2520" s="157" t="n">
        <v>0</v>
      </c>
    </row>
    <row r="2521" customFormat="false" ht="15" hidden="false" customHeight="false" outlineLevel="0" collapsed="false">
      <c r="A2521" s="0" t="n">
        <v>1500000491</v>
      </c>
      <c r="B2521" s="157" t="n">
        <v>87.3333333333333</v>
      </c>
    </row>
    <row r="2522" customFormat="false" ht="15" hidden="false" customHeight="false" outlineLevel="0" collapsed="false">
      <c r="A2522" s="0" t="n">
        <v>1500000868</v>
      </c>
      <c r="B2522" s="157" t="n">
        <v>48.3333333333333</v>
      </c>
    </row>
    <row r="2523" customFormat="false" ht="15" hidden="false" customHeight="false" outlineLevel="0" collapsed="false">
      <c r="A2523" s="0" t="n">
        <v>1500001549</v>
      </c>
      <c r="B2523" s="157" t="n">
        <v>29.3333333333333</v>
      </c>
    </row>
    <row r="2524" customFormat="false" ht="15" hidden="false" customHeight="false" outlineLevel="0" collapsed="false">
      <c r="A2524" s="0" t="n">
        <v>1500000752</v>
      </c>
      <c r="B2524" s="157" t="n">
        <v>40.3333333333333</v>
      </c>
    </row>
    <row r="2525" customFormat="false" ht="15" hidden="false" customHeight="false" outlineLevel="0" collapsed="false">
      <c r="A2525" s="0" t="n">
        <v>1500000534</v>
      </c>
      <c r="B2525" s="157" t="n">
        <v>81.5</v>
      </c>
    </row>
    <row r="2526" customFormat="false" ht="15" hidden="false" customHeight="false" outlineLevel="0" collapsed="false">
      <c r="A2526" s="0" t="n">
        <v>1500001579</v>
      </c>
      <c r="B2526" s="157" t="n">
        <v>36.0833333333333</v>
      </c>
    </row>
    <row r="2527" customFormat="false" ht="15" hidden="false" customHeight="false" outlineLevel="0" collapsed="false">
      <c r="A2527" s="0" t="n">
        <v>1500000247</v>
      </c>
      <c r="B2527" s="157" t="n">
        <v>5.33333333333333</v>
      </c>
    </row>
    <row r="2528" customFormat="false" ht="15" hidden="false" customHeight="false" outlineLevel="0" collapsed="false">
      <c r="A2528" s="0" t="n">
        <v>1500001392</v>
      </c>
      <c r="B2528" s="157" t="n">
        <v>0</v>
      </c>
    </row>
    <row r="2529" customFormat="false" ht="15" hidden="false" customHeight="false" outlineLevel="0" collapsed="false">
      <c r="A2529" s="0" t="n">
        <v>1500000501</v>
      </c>
      <c r="B2529" s="157" t="n">
        <v>0</v>
      </c>
    </row>
    <row r="2530" customFormat="false" ht="15" hidden="false" customHeight="false" outlineLevel="0" collapsed="false">
      <c r="A2530" s="0" t="n">
        <v>1500001517</v>
      </c>
      <c r="B2530" s="157" t="n">
        <v>0</v>
      </c>
    </row>
    <row r="2531" customFormat="false" ht="15" hidden="false" customHeight="false" outlineLevel="0" collapsed="false">
      <c r="A2531" s="0" t="n">
        <v>1500001550</v>
      </c>
      <c r="B2531" s="157" t="n">
        <v>4.5</v>
      </c>
    </row>
    <row r="2532" customFormat="false" ht="15" hidden="false" customHeight="false" outlineLevel="0" collapsed="false">
      <c r="A2532" s="0" t="n">
        <v>1500000360</v>
      </c>
      <c r="B2532" s="157" t="n">
        <v>28.5</v>
      </c>
    </row>
    <row r="2533" customFormat="false" ht="15" hidden="false" customHeight="false" outlineLevel="0" collapsed="false">
      <c r="A2533" s="0" t="n">
        <v>1500000802</v>
      </c>
      <c r="B2533" s="157" t="n">
        <v>0</v>
      </c>
    </row>
    <row r="2534" customFormat="false" ht="15" hidden="false" customHeight="false" outlineLevel="0" collapsed="false">
      <c r="A2534" s="0" t="n">
        <v>1500000823</v>
      </c>
      <c r="B2534" s="157" t="n">
        <v>0</v>
      </c>
    </row>
    <row r="2535" customFormat="false" ht="15" hidden="false" customHeight="false" outlineLevel="0" collapsed="false">
      <c r="A2535" s="0" t="n">
        <v>1500000803</v>
      </c>
      <c r="B2535" s="157" t="n">
        <v>62.4166666666667</v>
      </c>
    </row>
    <row r="2536" customFormat="false" ht="15" hidden="false" customHeight="false" outlineLevel="0" collapsed="false">
      <c r="A2536" s="0" t="n">
        <v>1500000824</v>
      </c>
      <c r="B2536" s="157" t="n">
        <v>0</v>
      </c>
    </row>
    <row r="2537" customFormat="false" ht="15" hidden="false" customHeight="false" outlineLevel="0" collapsed="false">
      <c r="A2537" s="0" t="n">
        <v>1500001281</v>
      </c>
      <c r="B2537" s="157" t="n">
        <v>0</v>
      </c>
    </row>
    <row r="2538" customFormat="false" ht="15" hidden="false" customHeight="false" outlineLevel="0" collapsed="false">
      <c r="A2538" s="0" t="n">
        <v>1500000627</v>
      </c>
      <c r="B2538" s="157" t="n">
        <v>0</v>
      </c>
    </row>
    <row r="2539" customFormat="false" ht="15" hidden="false" customHeight="false" outlineLevel="0" collapsed="false">
      <c r="A2539" s="0" t="n">
        <v>1500001616</v>
      </c>
      <c r="B2539" s="157" t="n">
        <v>0</v>
      </c>
    </row>
    <row r="2540" customFormat="false" ht="15" hidden="false" customHeight="false" outlineLevel="0" collapsed="false">
      <c r="A2540" s="0" t="n">
        <v>1500000051</v>
      </c>
      <c r="B2540" s="157" t="n">
        <v>77.125</v>
      </c>
    </row>
    <row r="2541" customFormat="false" ht="15" hidden="false" customHeight="false" outlineLevel="0" collapsed="false">
      <c r="A2541" s="0" t="n">
        <v>1500000502</v>
      </c>
      <c r="B2541" s="157" t="n">
        <v>0</v>
      </c>
    </row>
    <row r="2542" customFormat="false" ht="15" hidden="false" customHeight="false" outlineLevel="0" collapsed="false">
      <c r="A2542" s="0" t="n">
        <v>1500000243</v>
      </c>
      <c r="B2542" s="157" t="n">
        <v>10</v>
      </c>
    </row>
    <row r="2543" customFormat="false" ht="15" hidden="false" customHeight="false" outlineLevel="0" collapsed="false">
      <c r="A2543" s="0" t="n">
        <v>1500001485</v>
      </c>
      <c r="B2543" s="157" t="n">
        <v>0</v>
      </c>
    </row>
    <row r="2544" customFormat="false" ht="15" hidden="false" customHeight="false" outlineLevel="0" collapsed="false">
      <c r="A2544" s="0" t="n">
        <v>1500000550</v>
      </c>
      <c r="B2544" s="157" t="n">
        <v>9.66666666666667</v>
      </c>
    </row>
    <row r="2545" customFormat="false" ht="15" hidden="false" customHeight="false" outlineLevel="0" collapsed="false">
      <c r="A2545" s="0" t="n">
        <v>1500000915</v>
      </c>
      <c r="B2545" s="157" t="n">
        <v>13.4166666666667</v>
      </c>
    </row>
    <row r="2546" customFormat="false" ht="15" hidden="false" customHeight="false" outlineLevel="0" collapsed="false">
      <c r="A2546" s="0" t="n">
        <v>1500001297</v>
      </c>
      <c r="B2546" s="157" t="n">
        <v>16.3333333333333</v>
      </c>
    </row>
    <row r="2547" customFormat="false" ht="15" hidden="false" customHeight="false" outlineLevel="0" collapsed="false">
      <c r="A2547" s="0" t="n">
        <v>1500000104</v>
      </c>
      <c r="B2547" s="157" t="n">
        <v>0</v>
      </c>
    </row>
    <row r="2548" customFormat="false" ht="15" hidden="false" customHeight="false" outlineLevel="0" collapsed="false">
      <c r="A2548" s="0" t="n">
        <v>1500000236</v>
      </c>
      <c r="B2548" s="157" t="n">
        <v>0</v>
      </c>
    </row>
    <row r="2549" customFormat="false" ht="15" hidden="false" customHeight="false" outlineLevel="0" collapsed="false">
      <c r="A2549" s="0" t="n">
        <v>1500001282</v>
      </c>
      <c r="B2549" s="157" t="n">
        <v>12.8333333333333</v>
      </c>
    </row>
    <row r="2550" customFormat="false" ht="15" hidden="false" customHeight="false" outlineLevel="0" collapsed="false">
      <c r="A2550" s="0" t="n">
        <v>1500000563</v>
      </c>
      <c r="B2550" s="157" t="n">
        <v>0.833333333333333</v>
      </c>
    </row>
    <row r="2551" customFormat="false" ht="15" hidden="false" customHeight="false" outlineLevel="0" collapsed="false">
      <c r="A2551" s="0" t="n">
        <v>1500000271</v>
      </c>
      <c r="B2551" s="157" t="n">
        <v>0</v>
      </c>
    </row>
    <row r="2552" customFormat="false" ht="15" hidden="false" customHeight="false" outlineLevel="0" collapsed="false">
      <c r="A2552" s="0" t="n">
        <v>1500000588</v>
      </c>
      <c r="B2552" s="157" t="n">
        <v>0</v>
      </c>
    </row>
    <row r="2553" customFormat="false" ht="15" hidden="false" customHeight="false" outlineLevel="0" collapsed="false">
      <c r="A2553" s="0" t="n">
        <v>1500000564</v>
      </c>
      <c r="B2553" s="157" t="n">
        <v>0</v>
      </c>
    </row>
    <row r="2554" customFormat="false" ht="15" hidden="false" customHeight="false" outlineLevel="0" collapsed="false">
      <c r="A2554" s="0" t="n">
        <v>1500001466</v>
      </c>
      <c r="B2554" s="157" t="n">
        <v>0.166666666666667</v>
      </c>
    </row>
    <row r="2555" customFormat="false" ht="15" hidden="false" customHeight="false" outlineLevel="0" collapsed="false">
      <c r="A2555" s="0" t="n">
        <v>1500000153</v>
      </c>
      <c r="B2555" s="157" t="n">
        <v>18.4166666666667</v>
      </c>
    </row>
    <row r="2556" customFormat="false" ht="15" hidden="false" customHeight="false" outlineLevel="0" collapsed="false">
      <c r="A2556" s="0" t="n">
        <v>1500011446</v>
      </c>
      <c r="B2556" s="157" t="n">
        <v>2</v>
      </c>
    </row>
    <row r="2557" customFormat="false" ht="15" hidden="false" customHeight="false" outlineLevel="0" collapsed="false">
      <c r="A2557" s="0" t="n">
        <v>1500011447</v>
      </c>
      <c r="B2557" s="157" t="n">
        <v>0</v>
      </c>
    </row>
    <row r="2558" customFormat="false" ht="15" hidden="false" customHeight="false" outlineLevel="0" collapsed="false">
      <c r="A2558" s="0" t="n">
        <v>1500011448</v>
      </c>
      <c r="B2558" s="157" t="n">
        <v>0</v>
      </c>
    </row>
    <row r="2559" customFormat="false" ht="15" hidden="false" customHeight="false" outlineLevel="0" collapsed="false">
      <c r="A2559" s="0" t="n">
        <v>1500011449</v>
      </c>
      <c r="B2559" s="157" t="n">
        <v>167.166666666667</v>
      </c>
    </row>
    <row r="2560" customFormat="false" ht="15" hidden="false" customHeight="false" outlineLevel="0" collapsed="false">
      <c r="A2560" s="0" t="n">
        <v>1500011450</v>
      </c>
      <c r="B2560" s="157" t="n">
        <v>0</v>
      </c>
    </row>
    <row r="2561" customFormat="false" ht="15" hidden="false" customHeight="false" outlineLevel="0" collapsed="false">
      <c r="A2561" s="0" t="n">
        <v>1500011451</v>
      </c>
      <c r="B2561" s="157" t="n">
        <v>60.8333333333333</v>
      </c>
    </row>
    <row r="2562" customFormat="false" ht="15" hidden="false" customHeight="false" outlineLevel="0" collapsed="false">
      <c r="A2562" s="0" t="n">
        <v>1500011452</v>
      </c>
      <c r="B2562" s="157" t="n">
        <v>10.3083333333333</v>
      </c>
    </row>
    <row r="2563" customFormat="false" ht="15" hidden="false" customHeight="false" outlineLevel="0" collapsed="false">
      <c r="A2563" s="0" t="n">
        <v>1500011453</v>
      </c>
      <c r="B2563" s="157" t="n">
        <v>11.6666666666667</v>
      </c>
    </row>
    <row r="2564" customFormat="false" ht="15" hidden="false" customHeight="false" outlineLevel="0" collapsed="false">
      <c r="A2564" s="0" t="n">
        <v>1500011456</v>
      </c>
      <c r="B2564" s="157" t="n">
        <v>1.66666666666667</v>
      </c>
    </row>
    <row r="2565" customFormat="false" ht="15" hidden="false" customHeight="false" outlineLevel="0" collapsed="false">
      <c r="A2565" s="0" t="n">
        <v>1500011461</v>
      </c>
      <c r="B2565" s="157" t="n">
        <v>0</v>
      </c>
    </row>
    <row r="2566" customFormat="false" ht="15" hidden="false" customHeight="false" outlineLevel="0" collapsed="false">
      <c r="A2566" s="0" t="n">
        <v>1500011464</v>
      </c>
      <c r="B2566" s="157" t="n">
        <v>28.0833333333333</v>
      </c>
    </row>
    <row r="2567" customFormat="false" ht="15" hidden="false" customHeight="false" outlineLevel="0" collapsed="false">
      <c r="A2567" s="0" t="n">
        <v>1500011465</v>
      </c>
      <c r="B2567" s="157" t="n">
        <v>0</v>
      </c>
    </row>
    <row r="2568" customFormat="false" ht="15" hidden="false" customHeight="false" outlineLevel="0" collapsed="false">
      <c r="A2568" s="0" t="n">
        <v>1500011467</v>
      </c>
      <c r="B2568" s="157" t="n">
        <v>0</v>
      </c>
    </row>
    <row r="2569" customFormat="false" ht="15" hidden="false" customHeight="false" outlineLevel="0" collapsed="false">
      <c r="A2569" s="0" t="n">
        <v>1500011469</v>
      </c>
      <c r="B2569" s="157" t="n">
        <v>0</v>
      </c>
    </row>
    <row r="2570" customFormat="false" ht="15" hidden="false" customHeight="false" outlineLevel="0" collapsed="false">
      <c r="A2570" s="0" t="n">
        <v>1500011470</v>
      </c>
      <c r="B2570" s="157" t="n">
        <v>2</v>
      </c>
    </row>
    <row r="2571" customFormat="false" ht="15" hidden="false" customHeight="false" outlineLevel="0" collapsed="false">
      <c r="A2571" s="0" t="n">
        <v>1500011471</v>
      </c>
      <c r="B2571" s="157" t="n">
        <v>4</v>
      </c>
    </row>
    <row r="2572" customFormat="false" ht="15" hidden="false" customHeight="false" outlineLevel="0" collapsed="false">
      <c r="A2572" s="0" t="n">
        <v>1500011473</v>
      </c>
      <c r="B2572" s="157" t="n">
        <v>160.5</v>
      </c>
    </row>
    <row r="2573" customFormat="false" ht="15" hidden="false" customHeight="false" outlineLevel="0" collapsed="false">
      <c r="A2573" s="0" t="n">
        <v>1500011474</v>
      </c>
      <c r="B2573" s="157" t="n">
        <v>24.25</v>
      </c>
    </row>
    <row r="2574" customFormat="false" ht="15" hidden="false" customHeight="false" outlineLevel="0" collapsed="false">
      <c r="A2574" s="0" t="n">
        <v>1500011475</v>
      </c>
      <c r="B2574" s="157" t="n">
        <v>0</v>
      </c>
    </row>
    <row r="2575" customFormat="false" ht="15" hidden="false" customHeight="false" outlineLevel="0" collapsed="false">
      <c r="A2575" s="0" t="n">
        <v>1500011476</v>
      </c>
      <c r="B2575" s="157" t="n">
        <v>172.5</v>
      </c>
    </row>
    <row r="2576" customFormat="false" ht="15" hidden="false" customHeight="false" outlineLevel="0" collapsed="false">
      <c r="A2576" s="0" t="n">
        <v>1500011477</v>
      </c>
      <c r="B2576" s="157" t="n">
        <v>0</v>
      </c>
    </row>
    <row r="2577" customFormat="false" ht="15" hidden="false" customHeight="false" outlineLevel="0" collapsed="false">
      <c r="A2577" s="0" t="n">
        <v>1500011478</v>
      </c>
      <c r="B2577" s="157" t="n">
        <v>0</v>
      </c>
    </row>
    <row r="2578" customFormat="false" ht="15" hidden="false" customHeight="false" outlineLevel="0" collapsed="false">
      <c r="A2578" s="0" t="n">
        <v>1500011479</v>
      </c>
      <c r="B2578" s="157" t="n">
        <v>0</v>
      </c>
    </row>
    <row r="2579" customFormat="false" ht="15" hidden="false" customHeight="false" outlineLevel="0" collapsed="false">
      <c r="A2579" s="0" t="n">
        <v>1500011480</v>
      </c>
      <c r="B2579" s="157" t="n">
        <v>37.3333333333333</v>
      </c>
    </row>
    <row r="2580" customFormat="false" ht="15" hidden="false" customHeight="false" outlineLevel="0" collapsed="false">
      <c r="A2580" s="0" t="n">
        <v>1500011481</v>
      </c>
      <c r="B2580" s="157" t="n">
        <v>103.5</v>
      </c>
    </row>
    <row r="2581" customFormat="false" ht="15" hidden="false" customHeight="false" outlineLevel="0" collapsed="false">
      <c r="A2581" s="0" t="n">
        <v>1500011482</v>
      </c>
      <c r="B2581" s="157" t="n">
        <v>0</v>
      </c>
    </row>
    <row r="2582" customFormat="false" ht="15" hidden="false" customHeight="false" outlineLevel="0" collapsed="false">
      <c r="A2582" s="0" t="n">
        <v>1500011483</v>
      </c>
      <c r="B2582" s="157" t="n">
        <v>42.3333333333333</v>
      </c>
    </row>
    <row r="2583" customFormat="false" ht="15" hidden="false" customHeight="false" outlineLevel="0" collapsed="false">
      <c r="A2583" s="0" t="n">
        <v>1500011484</v>
      </c>
      <c r="B2583" s="157" t="n">
        <v>50.8333333333333</v>
      </c>
    </row>
    <row r="2584" customFormat="false" ht="15" hidden="false" customHeight="false" outlineLevel="0" collapsed="false">
      <c r="A2584" s="0" t="n">
        <v>1500011485</v>
      </c>
      <c r="B2584" s="157" t="n">
        <v>0</v>
      </c>
    </row>
    <row r="2585" customFormat="false" ht="15" hidden="false" customHeight="false" outlineLevel="0" collapsed="false">
      <c r="A2585" s="0" t="n">
        <v>1500011486</v>
      </c>
      <c r="B2585" s="157" t="n">
        <v>0</v>
      </c>
    </row>
    <row r="2586" customFormat="false" ht="15" hidden="false" customHeight="false" outlineLevel="0" collapsed="false">
      <c r="A2586" s="0" t="n">
        <v>1500011488</v>
      </c>
      <c r="B2586" s="157" t="n">
        <v>37.5</v>
      </c>
    </row>
    <row r="2587" customFormat="false" ht="15" hidden="false" customHeight="false" outlineLevel="0" collapsed="false">
      <c r="A2587" s="0" t="n">
        <v>1500011489</v>
      </c>
      <c r="B2587" s="157" t="n">
        <v>0</v>
      </c>
    </row>
    <row r="2588" customFormat="false" ht="15" hidden="false" customHeight="false" outlineLevel="0" collapsed="false">
      <c r="A2588" s="0" t="n">
        <v>1500011490</v>
      </c>
      <c r="B2588" s="157" t="n">
        <v>194</v>
      </c>
    </row>
    <row r="2589" customFormat="false" ht="15" hidden="false" customHeight="false" outlineLevel="0" collapsed="false">
      <c r="A2589" s="0" t="n">
        <v>1500011491</v>
      </c>
      <c r="B2589" s="157" t="n">
        <v>29.75</v>
      </c>
    </row>
    <row r="2590" customFormat="false" ht="15" hidden="false" customHeight="false" outlineLevel="0" collapsed="false">
      <c r="A2590" s="0" t="n">
        <v>1500011492</v>
      </c>
      <c r="B2590" s="157" t="n">
        <v>79.3333333333333</v>
      </c>
    </row>
    <row r="2591" customFormat="false" ht="15" hidden="false" customHeight="false" outlineLevel="0" collapsed="false">
      <c r="A2591" s="0" t="n">
        <v>1500011493</v>
      </c>
      <c r="B2591" s="157" t="n">
        <v>1.16666666666667</v>
      </c>
    </row>
    <row r="2592" customFormat="false" ht="15" hidden="false" customHeight="false" outlineLevel="0" collapsed="false">
      <c r="A2592" s="0" t="n">
        <v>1500011495</v>
      </c>
      <c r="B2592" s="157" t="n">
        <v>67.1666666666667</v>
      </c>
    </row>
    <row r="2593" customFormat="false" ht="15" hidden="false" customHeight="false" outlineLevel="0" collapsed="false">
      <c r="A2593" s="0" t="n">
        <v>1500011497</v>
      </c>
      <c r="B2593" s="157" t="n">
        <v>29.8333333333333</v>
      </c>
    </row>
    <row r="2594" customFormat="false" ht="15" hidden="false" customHeight="false" outlineLevel="0" collapsed="false">
      <c r="A2594" s="0" t="n">
        <v>1500011498</v>
      </c>
      <c r="B2594" s="157" t="n">
        <v>0</v>
      </c>
    </row>
    <row r="2595" customFormat="false" ht="15" hidden="false" customHeight="false" outlineLevel="0" collapsed="false">
      <c r="A2595" s="0" t="n">
        <v>1500011499</v>
      </c>
      <c r="B2595" s="157" t="n">
        <v>29.5833333333333</v>
      </c>
    </row>
    <row r="2596" customFormat="false" ht="15" hidden="false" customHeight="false" outlineLevel="0" collapsed="false">
      <c r="A2596" s="0" t="n">
        <v>1500011500</v>
      </c>
      <c r="B2596" s="157" t="n">
        <v>0</v>
      </c>
    </row>
    <row r="2597" customFormat="false" ht="15" hidden="false" customHeight="false" outlineLevel="0" collapsed="false">
      <c r="A2597" s="0" t="n">
        <v>1500011501</v>
      </c>
      <c r="B2597" s="157" t="n">
        <v>0</v>
      </c>
    </row>
    <row r="2598" customFormat="false" ht="15" hidden="false" customHeight="false" outlineLevel="0" collapsed="false">
      <c r="A2598" s="0" t="n">
        <v>1500011502</v>
      </c>
      <c r="B2598" s="157" t="n">
        <v>2.33333333333333</v>
      </c>
    </row>
    <row r="2599" customFormat="false" ht="15" hidden="false" customHeight="false" outlineLevel="0" collapsed="false">
      <c r="A2599" s="0" t="n">
        <v>1500011503</v>
      </c>
      <c r="B2599" s="157" t="n">
        <v>59.3333333333333</v>
      </c>
    </row>
    <row r="2600" customFormat="false" ht="15" hidden="false" customHeight="false" outlineLevel="0" collapsed="false">
      <c r="A2600" s="0" t="n">
        <v>1500011504</v>
      </c>
      <c r="B2600" s="157" t="n">
        <v>8.25</v>
      </c>
    </row>
    <row r="2601" customFormat="false" ht="15" hidden="false" customHeight="false" outlineLevel="0" collapsed="false">
      <c r="A2601" s="0" t="n">
        <v>1500011505</v>
      </c>
      <c r="B2601" s="157" t="n">
        <v>53.1666666666667</v>
      </c>
    </row>
    <row r="2602" customFormat="false" ht="15" hidden="false" customHeight="false" outlineLevel="0" collapsed="false">
      <c r="A2602" s="0" t="n">
        <v>1500011506</v>
      </c>
      <c r="B2602" s="157" t="n">
        <v>0</v>
      </c>
    </row>
    <row r="2603" customFormat="false" ht="15" hidden="false" customHeight="false" outlineLevel="0" collapsed="false">
      <c r="A2603" s="0" t="n">
        <v>1500011507</v>
      </c>
      <c r="B2603" s="157" t="n">
        <v>0</v>
      </c>
    </row>
    <row r="2604" customFormat="false" ht="15" hidden="false" customHeight="false" outlineLevel="0" collapsed="false">
      <c r="A2604" s="0" t="n">
        <v>1500011509</v>
      </c>
      <c r="B2604" s="157" t="n">
        <v>25.8333333333333</v>
      </c>
    </row>
    <row r="2605" customFormat="false" ht="15" hidden="false" customHeight="false" outlineLevel="0" collapsed="false">
      <c r="A2605" s="0" t="n">
        <v>1500011510</v>
      </c>
      <c r="B2605" s="157" t="n">
        <v>216.666666666667</v>
      </c>
    </row>
    <row r="2606" customFormat="false" ht="15" hidden="false" customHeight="false" outlineLevel="0" collapsed="false">
      <c r="A2606" s="0" t="n">
        <v>1500011512</v>
      </c>
      <c r="B2606" s="157" t="n">
        <v>87.5</v>
      </c>
    </row>
    <row r="2607" customFormat="false" ht="15" hidden="false" customHeight="false" outlineLevel="0" collapsed="false">
      <c r="A2607" s="0" t="n">
        <v>1500011513</v>
      </c>
      <c r="B2607" s="157" t="n">
        <v>90.5</v>
      </c>
    </row>
    <row r="2608" customFormat="false" ht="15" hidden="false" customHeight="false" outlineLevel="0" collapsed="false">
      <c r="A2608" s="0" t="n">
        <v>1500011514</v>
      </c>
      <c r="B2608" s="157" t="n">
        <v>0</v>
      </c>
    </row>
    <row r="2609" customFormat="false" ht="15" hidden="false" customHeight="false" outlineLevel="0" collapsed="false">
      <c r="A2609" s="0" t="n">
        <v>1500011431</v>
      </c>
      <c r="B2609" s="157" t="n">
        <v>0</v>
      </c>
    </row>
    <row r="2610" customFormat="false" ht="15" hidden="false" customHeight="false" outlineLevel="0" collapsed="false">
      <c r="A2610" s="0" t="n">
        <v>1500011516</v>
      </c>
      <c r="B2610" s="157" t="n">
        <v>0</v>
      </c>
    </row>
    <row r="2611" customFormat="false" ht="15" hidden="false" customHeight="false" outlineLevel="0" collapsed="false">
      <c r="A2611" s="0" t="n">
        <v>1500011517</v>
      </c>
      <c r="B2611" s="157" t="n">
        <v>44.6666666666667</v>
      </c>
    </row>
    <row r="2612" customFormat="false" ht="15" hidden="false" customHeight="false" outlineLevel="0" collapsed="false">
      <c r="A2612" s="0" t="n">
        <v>1500011518</v>
      </c>
      <c r="B2612" s="157" t="n">
        <v>51.2083333333333</v>
      </c>
    </row>
    <row r="2613" customFormat="false" ht="15" hidden="false" customHeight="false" outlineLevel="0" collapsed="false">
      <c r="A2613" s="0" t="n">
        <v>1500011519</v>
      </c>
      <c r="B2613" s="157" t="n">
        <v>21.5</v>
      </c>
    </row>
    <row r="2614" customFormat="false" ht="15" hidden="false" customHeight="false" outlineLevel="0" collapsed="false">
      <c r="A2614" s="0" t="n">
        <v>1500011520</v>
      </c>
      <c r="B2614" s="157" t="n">
        <v>0</v>
      </c>
    </row>
    <row r="2615" customFormat="false" ht="15" hidden="false" customHeight="false" outlineLevel="0" collapsed="false">
      <c r="A2615" s="0" t="n">
        <v>1500011522</v>
      </c>
      <c r="B2615" s="157" t="n">
        <v>51.1666666666667</v>
      </c>
    </row>
    <row r="2616" customFormat="false" ht="15" hidden="false" customHeight="false" outlineLevel="0" collapsed="false">
      <c r="A2616" s="0" t="n">
        <v>1500011523</v>
      </c>
      <c r="B2616" s="157" t="n">
        <v>0</v>
      </c>
    </row>
    <row r="2617" customFormat="false" ht="15" hidden="false" customHeight="false" outlineLevel="0" collapsed="false">
      <c r="A2617" s="0" t="n">
        <v>1500011524</v>
      </c>
      <c r="B2617" s="157" t="n">
        <v>101.666666666667</v>
      </c>
    </row>
    <row r="2618" customFormat="false" ht="15" hidden="false" customHeight="false" outlineLevel="0" collapsed="false">
      <c r="A2618" s="0" t="n">
        <v>1500011525</v>
      </c>
      <c r="B2618" s="157" t="n">
        <v>74.125</v>
      </c>
    </row>
    <row r="2619" customFormat="false" ht="15" hidden="false" customHeight="false" outlineLevel="0" collapsed="false">
      <c r="A2619" s="0" t="n">
        <v>1500011526</v>
      </c>
      <c r="B2619" s="157" t="n">
        <v>0</v>
      </c>
    </row>
    <row r="2620" customFormat="false" ht="15" hidden="false" customHeight="false" outlineLevel="0" collapsed="false">
      <c r="A2620" s="0" t="n">
        <v>1500011527</v>
      </c>
      <c r="B2620" s="157" t="n">
        <v>6.5</v>
      </c>
    </row>
    <row r="2621" customFormat="false" ht="15" hidden="false" customHeight="false" outlineLevel="0" collapsed="false">
      <c r="A2621" s="0" t="n">
        <v>1500011528</v>
      </c>
      <c r="B2621" s="157" t="n">
        <v>0</v>
      </c>
    </row>
    <row r="2622" customFormat="false" ht="15" hidden="false" customHeight="false" outlineLevel="0" collapsed="false">
      <c r="A2622" s="0" t="n">
        <v>1500011530</v>
      </c>
      <c r="B2622" s="157" t="n">
        <v>0</v>
      </c>
    </row>
    <row r="2623" customFormat="false" ht="15" hidden="false" customHeight="false" outlineLevel="0" collapsed="false">
      <c r="A2623" s="0" t="n">
        <v>1500011532</v>
      </c>
      <c r="B2623" s="157" t="n">
        <v>0</v>
      </c>
    </row>
    <row r="2624" customFormat="false" ht="15" hidden="false" customHeight="false" outlineLevel="0" collapsed="false">
      <c r="A2624" s="0" t="n">
        <v>1500011533</v>
      </c>
      <c r="B2624" s="157" t="n">
        <v>0</v>
      </c>
    </row>
    <row r="2625" customFormat="false" ht="15" hidden="false" customHeight="false" outlineLevel="0" collapsed="false">
      <c r="A2625" s="0" t="n">
        <v>1500011534</v>
      </c>
      <c r="B2625" s="157" t="n">
        <v>9.33333333333333</v>
      </c>
    </row>
    <row r="2626" customFormat="false" ht="15" hidden="false" customHeight="false" outlineLevel="0" collapsed="false">
      <c r="A2626" s="0" t="n">
        <v>1500012529</v>
      </c>
      <c r="B2626" s="157" t="n">
        <v>105.25</v>
      </c>
    </row>
    <row r="2627" customFormat="false" ht="15" hidden="false" customHeight="false" outlineLevel="0" collapsed="false">
      <c r="A2627" s="0" t="n">
        <v>1500011622</v>
      </c>
      <c r="B2627" s="157" t="n">
        <v>10.375</v>
      </c>
    </row>
    <row r="2628" customFormat="false" ht="15" hidden="false" customHeight="false" outlineLevel="0" collapsed="false">
      <c r="A2628" s="0" t="n">
        <v>1500011623</v>
      </c>
      <c r="B2628" s="157" t="n">
        <v>1</v>
      </c>
    </row>
    <row r="2629" customFormat="false" ht="15" hidden="false" customHeight="false" outlineLevel="0" collapsed="false">
      <c r="A2629" s="0" t="n">
        <v>1500011624</v>
      </c>
      <c r="B2629" s="157" t="n">
        <v>0</v>
      </c>
    </row>
    <row r="2630" customFormat="false" ht="15" hidden="false" customHeight="false" outlineLevel="0" collapsed="false">
      <c r="A2630" s="0" t="n">
        <v>1500011625</v>
      </c>
      <c r="B2630" s="157" t="n">
        <v>42.375</v>
      </c>
    </row>
    <row r="2631" customFormat="false" ht="15" hidden="false" customHeight="false" outlineLevel="0" collapsed="false">
      <c r="A2631" s="0" t="n">
        <v>1500011626</v>
      </c>
      <c r="B2631" s="157" t="n">
        <v>72.1666666666667</v>
      </c>
    </row>
    <row r="2632" customFormat="false" ht="15" hidden="false" customHeight="false" outlineLevel="0" collapsed="false">
      <c r="A2632" s="0" t="n">
        <v>1500011627</v>
      </c>
      <c r="B2632" s="157" t="n">
        <v>105.166666666667</v>
      </c>
    </row>
    <row r="2633" customFormat="false" ht="15" hidden="false" customHeight="false" outlineLevel="0" collapsed="false">
      <c r="A2633" s="0" t="n">
        <v>1500011629</v>
      </c>
      <c r="B2633" s="157" t="n">
        <v>8.33333333333333</v>
      </c>
    </row>
    <row r="2634" customFormat="false" ht="15" hidden="false" customHeight="false" outlineLevel="0" collapsed="false">
      <c r="A2634" s="0" t="n">
        <v>1500011630</v>
      </c>
      <c r="B2634" s="157" t="n">
        <v>0</v>
      </c>
    </row>
    <row r="2635" customFormat="false" ht="15" hidden="false" customHeight="false" outlineLevel="0" collapsed="false">
      <c r="A2635" s="0" t="n">
        <v>1500011631</v>
      </c>
      <c r="B2635" s="157" t="n">
        <v>0</v>
      </c>
    </row>
    <row r="2636" customFormat="false" ht="15" hidden="false" customHeight="false" outlineLevel="0" collapsed="false">
      <c r="A2636" s="0" t="n">
        <v>1500011632</v>
      </c>
      <c r="B2636" s="157" t="n">
        <v>33.8833333333333</v>
      </c>
    </row>
    <row r="2637" customFormat="false" ht="15" hidden="false" customHeight="false" outlineLevel="0" collapsed="false">
      <c r="A2637" s="0" t="n">
        <v>1500011633</v>
      </c>
      <c r="B2637" s="157" t="n">
        <v>0</v>
      </c>
    </row>
    <row r="2638" customFormat="false" ht="15" hidden="false" customHeight="false" outlineLevel="0" collapsed="false">
      <c r="A2638" s="0" t="n">
        <v>1500011634</v>
      </c>
      <c r="B2638" s="157" t="n">
        <v>4.80833333333333</v>
      </c>
    </row>
    <row r="2639" customFormat="false" ht="15" hidden="false" customHeight="false" outlineLevel="0" collapsed="false">
      <c r="A2639" s="0" t="n">
        <v>1500011635</v>
      </c>
      <c r="B2639" s="157" t="n">
        <v>109.333333333333</v>
      </c>
    </row>
    <row r="2640" customFormat="false" ht="15" hidden="false" customHeight="false" outlineLevel="0" collapsed="false">
      <c r="A2640" s="0" t="n">
        <v>1500011636</v>
      </c>
      <c r="B2640" s="157" t="n">
        <v>0</v>
      </c>
    </row>
    <row r="2641" customFormat="false" ht="15" hidden="false" customHeight="false" outlineLevel="0" collapsed="false">
      <c r="A2641" s="0" t="n">
        <v>1500011637</v>
      </c>
      <c r="B2641" s="157" t="n">
        <v>0</v>
      </c>
    </row>
    <row r="2642" customFormat="false" ht="15" hidden="false" customHeight="false" outlineLevel="0" collapsed="false">
      <c r="A2642" s="0" t="n">
        <v>1500011638</v>
      </c>
      <c r="B2642" s="157" t="n">
        <v>109.1</v>
      </c>
    </row>
    <row r="2643" customFormat="false" ht="15" hidden="false" customHeight="false" outlineLevel="0" collapsed="false">
      <c r="A2643" s="0" t="n">
        <v>1500011639</v>
      </c>
      <c r="B2643" s="157" t="n">
        <v>4.16666666666667</v>
      </c>
    </row>
    <row r="2644" customFormat="false" ht="15" hidden="false" customHeight="false" outlineLevel="0" collapsed="false">
      <c r="A2644" s="0" t="n">
        <v>1500011640</v>
      </c>
      <c r="B2644" s="157" t="n">
        <v>19.1666666666667</v>
      </c>
    </row>
    <row r="2645" customFormat="false" ht="15" hidden="false" customHeight="false" outlineLevel="0" collapsed="false">
      <c r="A2645" s="0" t="n">
        <v>1500011641</v>
      </c>
      <c r="B2645" s="157" t="n">
        <v>23.3333333333333</v>
      </c>
    </row>
    <row r="2646" customFormat="false" ht="15" hidden="false" customHeight="false" outlineLevel="0" collapsed="false">
      <c r="A2646" s="0" t="n">
        <v>1500011642</v>
      </c>
      <c r="B2646" s="157" t="n">
        <v>15.8333333333333</v>
      </c>
    </row>
    <row r="2647" customFormat="false" ht="15" hidden="false" customHeight="false" outlineLevel="0" collapsed="false">
      <c r="A2647" s="0" t="n">
        <v>1500011643</v>
      </c>
      <c r="B2647" s="157" t="n">
        <v>44.1666666666667</v>
      </c>
    </row>
    <row r="2648" customFormat="false" ht="15" hidden="false" customHeight="false" outlineLevel="0" collapsed="false">
      <c r="A2648" s="0" t="n">
        <v>1500011644</v>
      </c>
      <c r="B2648" s="157" t="n">
        <v>81.8333333333333</v>
      </c>
    </row>
    <row r="2649" customFormat="false" ht="15" hidden="false" customHeight="false" outlineLevel="0" collapsed="false">
      <c r="A2649" s="0" t="n">
        <v>1500011645</v>
      </c>
      <c r="B2649" s="157" t="n">
        <v>13.3333333333333</v>
      </c>
    </row>
    <row r="2650" customFormat="false" ht="15" hidden="false" customHeight="false" outlineLevel="0" collapsed="false">
      <c r="A2650" s="0" t="n">
        <v>1500011646</v>
      </c>
      <c r="B2650" s="157" t="n">
        <v>25</v>
      </c>
    </row>
    <row r="2651" customFormat="false" ht="15" hidden="false" customHeight="false" outlineLevel="0" collapsed="false">
      <c r="A2651" s="0" t="n">
        <v>1500011647</v>
      </c>
      <c r="B2651" s="157" t="n">
        <v>231.166666666667</v>
      </c>
    </row>
    <row r="2652" customFormat="false" ht="15" hidden="false" customHeight="false" outlineLevel="0" collapsed="false">
      <c r="A2652" s="0" t="n">
        <v>1500011648</v>
      </c>
      <c r="B2652" s="157" t="n">
        <v>0</v>
      </c>
    </row>
    <row r="2653" customFormat="false" ht="15" hidden="false" customHeight="false" outlineLevel="0" collapsed="false">
      <c r="A2653" s="0" t="n">
        <v>1500011649</v>
      </c>
      <c r="B2653" s="157" t="n">
        <v>17.5</v>
      </c>
    </row>
    <row r="2654" customFormat="false" ht="15" hidden="false" customHeight="false" outlineLevel="0" collapsed="false">
      <c r="A2654" s="0" t="n">
        <v>1500011980</v>
      </c>
      <c r="B2654" s="157" t="n">
        <v>10</v>
      </c>
    </row>
    <row r="2655" customFormat="false" ht="15" hidden="false" customHeight="false" outlineLevel="0" collapsed="false">
      <c r="A2655" s="0" t="n">
        <v>1500012118</v>
      </c>
      <c r="B2655" s="157" t="n">
        <v>1.16666666666667</v>
      </c>
    </row>
    <row r="2656" customFormat="false" ht="15" hidden="false" customHeight="false" outlineLevel="0" collapsed="false">
      <c r="A2656" s="0" t="n">
        <v>1500012119</v>
      </c>
      <c r="B2656" s="157" t="n">
        <v>11.8333333333333</v>
      </c>
    </row>
    <row r="2657" customFormat="false" ht="15" hidden="false" customHeight="false" outlineLevel="0" collapsed="false">
      <c r="A2657" s="0" t="n">
        <v>1500012120</v>
      </c>
      <c r="B2657" s="157" t="n">
        <v>0</v>
      </c>
    </row>
    <row r="2658" customFormat="false" ht="15" hidden="false" customHeight="false" outlineLevel="0" collapsed="false">
      <c r="A2658" s="0" t="n">
        <v>1500012121</v>
      </c>
      <c r="B2658" s="157" t="n">
        <v>31.6666666666667</v>
      </c>
    </row>
    <row r="2659" customFormat="false" ht="15" hidden="false" customHeight="false" outlineLevel="0" collapsed="false">
      <c r="A2659" s="0" t="n">
        <v>1500012122</v>
      </c>
      <c r="B2659" s="157" t="n">
        <v>4.33333333333333</v>
      </c>
    </row>
    <row r="2660" customFormat="false" ht="15" hidden="false" customHeight="false" outlineLevel="0" collapsed="false">
      <c r="A2660" s="0" t="n">
        <v>1500012123</v>
      </c>
      <c r="B2660" s="157" t="n">
        <v>18</v>
      </c>
    </row>
    <row r="2661" customFormat="false" ht="15" hidden="false" customHeight="false" outlineLevel="0" collapsed="false">
      <c r="A2661" s="0" t="n">
        <v>1500012124</v>
      </c>
      <c r="B2661" s="157" t="n">
        <v>73.1666666666667</v>
      </c>
    </row>
    <row r="2662" customFormat="false" ht="15" hidden="false" customHeight="false" outlineLevel="0" collapsed="false">
      <c r="A2662" s="0" t="n">
        <v>1500011981</v>
      </c>
      <c r="B2662" s="157" t="n">
        <v>6</v>
      </c>
    </row>
    <row r="2663" customFormat="false" ht="15" hidden="false" customHeight="false" outlineLevel="0" collapsed="false">
      <c r="A2663" s="0" t="n">
        <v>1500011982</v>
      </c>
      <c r="B2663" s="157" t="n">
        <v>0</v>
      </c>
    </row>
    <row r="2664" customFormat="false" ht="15" hidden="false" customHeight="false" outlineLevel="0" collapsed="false">
      <c r="A2664" s="0" t="n">
        <v>1500011983</v>
      </c>
      <c r="B2664" s="157" t="n">
        <v>121.6</v>
      </c>
    </row>
    <row r="2665" customFormat="false" ht="15" hidden="false" customHeight="false" outlineLevel="0" collapsed="false">
      <c r="A2665" s="0" t="n">
        <v>1500011984</v>
      </c>
      <c r="B2665" s="157" t="n">
        <v>0</v>
      </c>
    </row>
    <row r="2666" customFormat="false" ht="15" hidden="false" customHeight="false" outlineLevel="0" collapsed="false">
      <c r="A2666" s="0" t="n">
        <v>1500011986</v>
      </c>
      <c r="B2666" s="157" t="n">
        <v>0</v>
      </c>
    </row>
    <row r="2667" customFormat="false" ht="15" hidden="false" customHeight="false" outlineLevel="0" collapsed="false">
      <c r="A2667" s="0" t="n">
        <v>1500011988</v>
      </c>
      <c r="B2667" s="157" t="n">
        <v>2.5</v>
      </c>
    </row>
    <row r="2668" customFormat="false" ht="15" hidden="false" customHeight="false" outlineLevel="0" collapsed="false">
      <c r="A2668" s="0" t="n">
        <v>1500011989</v>
      </c>
      <c r="B2668" s="157" t="n">
        <v>16</v>
      </c>
    </row>
    <row r="2669" customFormat="false" ht="15" hidden="false" customHeight="false" outlineLevel="0" collapsed="false">
      <c r="A2669" s="0" t="n">
        <v>1500011990</v>
      </c>
      <c r="B2669" s="157" t="n">
        <v>2.66666666666667</v>
      </c>
    </row>
    <row r="2670" customFormat="false" ht="15" hidden="false" customHeight="false" outlineLevel="0" collapsed="false">
      <c r="A2670" s="0" t="n">
        <v>1500011993</v>
      </c>
      <c r="B2670" s="157" t="n">
        <v>0</v>
      </c>
    </row>
    <row r="2671" customFormat="false" ht="15" hidden="false" customHeight="false" outlineLevel="0" collapsed="false">
      <c r="A2671" s="0" t="n">
        <v>1500011995</v>
      </c>
      <c r="B2671" s="157" t="n">
        <v>0</v>
      </c>
    </row>
    <row r="2672" customFormat="false" ht="15" hidden="false" customHeight="false" outlineLevel="0" collapsed="false">
      <c r="A2672" s="0" t="n">
        <v>1500011996</v>
      </c>
      <c r="B2672" s="157" t="n">
        <v>146.541666666667</v>
      </c>
    </row>
    <row r="2673" customFormat="false" ht="15" hidden="false" customHeight="false" outlineLevel="0" collapsed="false">
      <c r="A2673" s="0" t="n">
        <v>1500011997</v>
      </c>
      <c r="B2673" s="157" t="n">
        <v>144.466666666667</v>
      </c>
    </row>
    <row r="2674" customFormat="false" ht="15" hidden="false" customHeight="false" outlineLevel="0" collapsed="false">
      <c r="A2674" s="0" t="n">
        <v>1500011999</v>
      </c>
      <c r="B2674" s="157" t="n">
        <v>0</v>
      </c>
    </row>
    <row r="2675" customFormat="false" ht="15" hidden="false" customHeight="false" outlineLevel="0" collapsed="false">
      <c r="A2675" s="0" t="n">
        <v>1500012000</v>
      </c>
      <c r="B2675" s="157" t="n">
        <v>0</v>
      </c>
    </row>
    <row r="2676" customFormat="false" ht="15" hidden="false" customHeight="false" outlineLevel="0" collapsed="false">
      <c r="A2676" s="0" t="n">
        <v>1500012001</v>
      </c>
      <c r="B2676" s="157" t="n">
        <v>54.1666666666667</v>
      </c>
    </row>
    <row r="2677" customFormat="false" ht="15" hidden="false" customHeight="false" outlineLevel="0" collapsed="false">
      <c r="A2677" s="0" t="n">
        <v>1500012002</v>
      </c>
      <c r="B2677" s="157" t="n">
        <v>4.16666666666667</v>
      </c>
    </row>
    <row r="2678" customFormat="false" ht="15" hidden="false" customHeight="false" outlineLevel="0" collapsed="false">
      <c r="A2678" s="0" t="n">
        <v>1500012003</v>
      </c>
      <c r="B2678" s="157" t="n">
        <v>23.5</v>
      </c>
    </row>
    <row r="2679" customFormat="false" ht="15" hidden="false" customHeight="false" outlineLevel="0" collapsed="false">
      <c r="A2679" s="0" t="n">
        <v>1500012004</v>
      </c>
      <c r="B2679" s="157" t="n">
        <v>15.5</v>
      </c>
    </row>
    <row r="2680" customFormat="false" ht="15" hidden="false" customHeight="false" outlineLevel="0" collapsed="false">
      <c r="A2680" s="0" t="n">
        <v>1500012005</v>
      </c>
      <c r="B2680" s="157" t="n">
        <v>135.666666666667</v>
      </c>
    </row>
    <row r="2681" customFormat="false" ht="15" hidden="false" customHeight="false" outlineLevel="0" collapsed="false">
      <c r="A2681" s="0" t="n">
        <v>1500012006</v>
      </c>
      <c r="B2681" s="157" t="n">
        <v>6</v>
      </c>
    </row>
    <row r="2682" customFormat="false" ht="15" hidden="false" customHeight="false" outlineLevel="0" collapsed="false">
      <c r="A2682" s="0" t="n">
        <v>1500012007</v>
      </c>
      <c r="B2682" s="157" t="n">
        <v>265.5</v>
      </c>
    </row>
    <row r="2683" customFormat="false" ht="15" hidden="false" customHeight="false" outlineLevel="0" collapsed="false">
      <c r="A2683" s="0" t="n">
        <v>1500012008</v>
      </c>
      <c r="B2683" s="157" t="n">
        <v>0</v>
      </c>
    </row>
    <row r="2684" customFormat="false" ht="15" hidden="false" customHeight="false" outlineLevel="0" collapsed="false">
      <c r="A2684" s="0" t="n">
        <v>1500012279</v>
      </c>
      <c r="B2684" s="157" t="n">
        <v>79.6666666666667</v>
      </c>
    </row>
    <row r="2685" customFormat="false" ht="15" hidden="false" customHeight="false" outlineLevel="0" collapsed="false">
      <c r="A2685" s="0" t="n">
        <v>1500012280</v>
      </c>
      <c r="B2685" s="157" t="n">
        <v>0</v>
      </c>
    </row>
    <row r="2686" customFormat="false" ht="15" hidden="false" customHeight="false" outlineLevel="0" collapsed="false">
      <c r="A2686" s="0" t="n">
        <v>1500012281</v>
      </c>
      <c r="B2686" s="157" t="n">
        <v>28.25</v>
      </c>
    </row>
    <row r="2687" customFormat="false" ht="15" hidden="false" customHeight="false" outlineLevel="0" collapsed="false">
      <c r="A2687" s="0" t="n">
        <v>1500012282</v>
      </c>
      <c r="B2687" s="157" t="n">
        <v>0</v>
      </c>
    </row>
    <row r="2688" customFormat="false" ht="15" hidden="false" customHeight="false" outlineLevel="0" collapsed="false">
      <c r="A2688" s="0" t="n">
        <v>1500012283</v>
      </c>
      <c r="B2688" s="157" t="n">
        <v>41.3333333333333</v>
      </c>
    </row>
    <row r="2689" customFormat="false" ht="15" hidden="false" customHeight="false" outlineLevel="0" collapsed="false">
      <c r="A2689" s="0" t="n">
        <v>1500012284</v>
      </c>
      <c r="B2689" s="157" t="n">
        <v>19.3333333333333</v>
      </c>
    </row>
    <row r="2690" customFormat="false" ht="15" hidden="false" customHeight="false" outlineLevel="0" collapsed="false">
      <c r="A2690" s="0" t="n">
        <v>1500012285</v>
      </c>
      <c r="B2690" s="157" t="n">
        <v>10.8333333333333</v>
      </c>
    </row>
    <row r="2691" customFormat="false" ht="15" hidden="false" customHeight="false" outlineLevel="0" collapsed="false">
      <c r="A2691" s="0" t="n">
        <v>1500012286</v>
      </c>
      <c r="B2691" s="157" t="n">
        <v>3.5</v>
      </c>
    </row>
    <row r="2692" customFormat="false" ht="15" hidden="false" customHeight="false" outlineLevel="0" collapsed="false">
      <c r="A2692" s="0" t="n">
        <v>1500012287</v>
      </c>
      <c r="B2692" s="157" t="n">
        <v>159.166666666667</v>
      </c>
    </row>
    <row r="2693" customFormat="false" ht="15" hidden="false" customHeight="false" outlineLevel="0" collapsed="false">
      <c r="A2693" s="0" t="n">
        <v>1500012288</v>
      </c>
      <c r="B2693" s="157" t="n">
        <v>0</v>
      </c>
    </row>
    <row r="2694" customFormat="false" ht="15" hidden="false" customHeight="false" outlineLevel="0" collapsed="false">
      <c r="A2694" s="0" t="n">
        <v>1500012289</v>
      </c>
      <c r="B2694" s="157" t="n">
        <v>135.5</v>
      </c>
    </row>
    <row r="2695" customFormat="false" ht="15" hidden="false" customHeight="false" outlineLevel="0" collapsed="false">
      <c r="A2695" s="0" t="n">
        <v>1500012290</v>
      </c>
      <c r="B2695" s="157" t="n">
        <v>0</v>
      </c>
    </row>
    <row r="2696" customFormat="false" ht="15" hidden="false" customHeight="false" outlineLevel="0" collapsed="false">
      <c r="A2696" s="0" t="n">
        <v>1500012291</v>
      </c>
      <c r="B2696" s="157" t="n">
        <v>49.5</v>
      </c>
    </row>
    <row r="2697" customFormat="false" ht="15" hidden="false" customHeight="false" outlineLevel="0" collapsed="false">
      <c r="A2697" s="0" t="n">
        <v>1500012292</v>
      </c>
      <c r="B2697" s="157" t="n">
        <v>11</v>
      </c>
    </row>
    <row r="2698" customFormat="false" ht="15" hidden="false" customHeight="false" outlineLevel="0" collapsed="false">
      <c r="A2698" s="0" t="n">
        <v>1500012293</v>
      </c>
      <c r="B2698" s="157" t="n">
        <v>19.75</v>
      </c>
    </row>
    <row r="2699" customFormat="false" ht="15" hidden="false" customHeight="false" outlineLevel="0" collapsed="false">
      <c r="A2699" s="0" t="n">
        <v>1500012295</v>
      </c>
      <c r="B2699" s="157" t="n">
        <v>1</v>
      </c>
    </row>
    <row r="2700" customFormat="false" ht="15" hidden="false" customHeight="false" outlineLevel="0" collapsed="false">
      <c r="A2700" s="0" t="n">
        <v>1500012297</v>
      </c>
      <c r="B2700" s="157" t="n">
        <v>26.6666666666667</v>
      </c>
    </row>
    <row r="2701" customFormat="false" ht="15" hidden="false" customHeight="false" outlineLevel="0" collapsed="false">
      <c r="A2701" s="0" t="n">
        <v>1500012298</v>
      </c>
      <c r="B2701" s="157" t="n">
        <v>0</v>
      </c>
    </row>
    <row r="2702" customFormat="false" ht="15" hidden="false" customHeight="false" outlineLevel="0" collapsed="false">
      <c r="A2702" s="0" t="n">
        <v>1500012299</v>
      </c>
      <c r="B2702" s="157" t="n">
        <v>55.8333333333333</v>
      </c>
    </row>
    <row r="2703" customFormat="false" ht="15" hidden="false" customHeight="false" outlineLevel="0" collapsed="false">
      <c r="A2703" s="0" t="n">
        <v>1500012300</v>
      </c>
      <c r="B2703" s="157" t="n">
        <v>3.75</v>
      </c>
    </row>
    <row r="2704" customFormat="false" ht="15" hidden="false" customHeight="false" outlineLevel="0" collapsed="false">
      <c r="A2704" s="0" t="n">
        <v>1500012301</v>
      </c>
      <c r="B2704" s="157" t="n">
        <v>5.33333333333333</v>
      </c>
    </row>
    <row r="2705" customFormat="false" ht="15" hidden="false" customHeight="false" outlineLevel="0" collapsed="false">
      <c r="A2705" s="0" t="n">
        <v>1500012302</v>
      </c>
      <c r="B2705" s="157" t="n">
        <v>0</v>
      </c>
    </row>
    <row r="2706" customFormat="false" ht="15" hidden="false" customHeight="false" outlineLevel="0" collapsed="false">
      <c r="A2706" s="0" t="n">
        <v>1500012303</v>
      </c>
      <c r="B2706" s="157" t="n">
        <v>105.666666666667</v>
      </c>
    </row>
    <row r="2707" customFormat="false" ht="15" hidden="false" customHeight="false" outlineLevel="0" collapsed="false">
      <c r="A2707" s="0" t="n">
        <v>1500012304</v>
      </c>
      <c r="B2707" s="157" t="n">
        <v>44.1666666666667</v>
      </c>
    </row>
    <row r="2708" customFormat="false" ht="15" hidden="false" customHeight="false" outlineLevel="0" collapsed="false">
      <c r="A2708" s="0" t="n">
        <v>1500012306</v>
      </c>
      <c r="B2708" s="157" t="n">
        <v>80.8333333333333</v>
      </c>
    </row>
    <row r="2709" customFormat="false" ht="15" hidden="false" customHeight="false" outlineLevel="0" collapsed="false">
      <c r="A2709" s="0" t="n">
        <v>1500012307</v>
      </c>
      <c r="B2709" s="157" t="n">
        <v>43.3333333333333</v>
      </c>
    </row>
    <row r="2710" customFormat="false" ht="15" hidden="false" customHeight="false" outlineLevel="0" collapsed="false">
      <c r="A2710" s="0" t="n">
        <v>1500012308</v>
      </c>
      <c r="B2710" s="157" t="n">
        <v>19.355</v>
      </c>
    </row>
    <row r="2711" customFormat="false" ht="15" hidden="false" customHeight="false" outlineLevel="0" collapsed="false">
      <c r="A2711" s="0" t="n">
        <v>1500012309</v>
      </c>
      <c r="B2711" s="157" t="n">
        <v>0</v>
      </c>
    </row>
    <row r="2712" customFormat="false" ht="15" hidden="false" customHeight="false" outlineLevel="0" collapsed="false">
      <c r="A2712" s="0" t="n">
        <v>1500012310</v>
      </c>
      <c r="B2712" s="157" t="n">
        <v>76.5</v>
      </c>
    </row>
    <row r="2713" customFormat="false" ht="15" hidden="false" customHeight="false" outlineLevel="0" collapsed="false">
      <c r="A2713" s="0" t="n">
        <v>1500012311</v>
      </c>
      <c r="B2713" s="157" t="n">
        <v>0</v>
      </c>
    </row>
    <row r="2714" customFormat="false" ht="15" hidden="false" customHeight="false" outlineLevel="0" collapsed="false">
      <c r="A2714" s="0" t="n">
        <v>1500012312</v>
      </c>
      <c r="B2714" s="157" t="n">
        <v>0</v>
      </c>
    </row>
    <row r="2715" customFormat="false" ht="15" hidden="false" customHeight="false" outlineLevel="0" collapsed="false">
      <c r="A2715" s="0" t="n">
        <v>1500012374</v>
      </c>
      <c r="B2715" s="157" t="n">
        <v>0</v>
      </c>
    </row>
    <row r="2716" customFormat="false" ht="15" hidden="false" customHeight="false" outlineLevel="0" collapsed="false">
      <c r="A2716" s="0" t="n">
        <v>1500012367</v>
      </c>
      <c r="B2716" s="157" t="n">
        <v>0</v>
      </c>
    </row>
    <row r="2717" customFormat="false" ht="15" hidden="false" customHeight="false" outlineLevel="0" collapsed="false">
      <c r="A2717" s="0" t="n">
        <v>1500012368</v>
      </c>
      <c r="B2717" s="157" t="n">
        <v>0</v>
      </c>
    </row>
    <row r="2718" customFormat="false" ht="15" hidden="false" customHeight="false" outlineLevel="0" collapsed="false">
      <c r="A2718" s="0" t="n">
        <v>1500012370</v>
      </c>
      <c r="B2718" s="157" t="n">
        <v>165.791666666667</v>
      </c>
    </row>
    <row r="2719" customFormat="false" ht="15" hidden="false" customHeight="false" outlineLevel="0" collapsed="false">
      <c r="A2719" s="0" t="n">
        <v>1500012371</v>
      </c>
      <c r="B2719" s="157" t="n">
        <v>150.083333333333</v>
      </c>
    </row>
    <row r="2720" customFormat="false" ht="15" hidden="false" customHeight="false" outlineLevel="0" collapsed="false">
      <c r="A2720" s="0" t="n">
        <v>1500012372</v>
      </c>
      <c r="B2720" s="157" t="n">
        <v>121.583333333333</v>
      </c>
    </row>
    <row r="2721" customFormat="false" ht="15" hidden="false" customHeight="false" outlineLevel="0" collapsed="false">
      <c r="A2721" s="0" t="n">
        <v>1500012373</v>
      </c>
      <c r="B2721" s="157" t="n">
        <v>192.791666666667</v>
      </c>
    </row>
    <row r="2722" customFormat="false" ht="15" hidden="false" customHeight="false" outlineLevel="0" collapsed="false">
      <c r="A2722" s="0" t="n">
        <v>1500012397</v>
      </c>
      <c r="B2722" s="157" t="n">
        <v>0</v>
      </c>
    </row>
    <row r="2723" customFormat="false" ht="15" hidden="false" customHeight="false" outlineLevel="0" collapsed="false">
      <c r="A2723" s="0" t="n">
        <v>1500012398</v>
      </c>
      <c r="B2723" s="157" t="n">
        <v>26.6666666666667</v>
      </c>
    </row>
    <row r="2724" customFormat="false" ht="15" hidden="false" customHeight="false" outlineLevel="0" collapsed="false">
      <c r="A2724" s="0" t="n">
        <v>1500012399</v>
      </c>
      <c r="B2724" s="157" t="n">
        <v>2.83333333333333</v>
      </c>
    </row>
    <row r="2725" customFormat="false" ht="15" hidden="false" customHeight="false" outlineLevel="0" collapsed="false">
      <c r="A2725" s="0" t="n">
        <v>1500012400</v>
      </c>
      <c r="B2725" s="157" t="n">
        <v>0</v>
      </c>
    </row>
    <row r="2726" customFormat="false" ht="15" hidden="false" customHeight="false" outlineLevel="0" collapsed="false">
      <c r="A2726" s="0" t="n">
        <v>1500012403</v>
      </c>
      <c r="B2726" s="157" t="n">
        <v>140.333333333333</v>
      </c>
    </row>
    <row r="2727" customFormat="false" ht="15" hidden="false" customHeight="false" outlineLevel="0" collapsed="false">
      <c r="A2727" s="0" t="n">
        <v>1500012424</v>
      </c>
      <c r="B2727" s="157" t="n">
        <v>13.3333333333333</v>
      </c>
    </row>
    <row r="2728" customFormat="false" ht="15" hidden="false" customHeight="false" outlineLevel="0" collapsed="false">
      <c r="A2728" s="0" t="n">
        <v>1500012425</v>
      </c>
      <c r="B2728" s="157" t="n">
        <v>60.5</v>
      </c>
    </row>
    <row r="2729" customFormat="false" ht="15" hidden="false" customHeight="false" outlineLevel="0" collapsed="false">
      <c r="A2729" s="0" t="n">
        <v>1500012401</v>
      </c>
      <c r="B2729" s="157" t="n">
        <v>0</v>
      </c>
    </row>
    <row r="2730" customFormat="false" ht="15" hidden="false" customHeight="false" outlineLevel="0" collapsed="false">
      <c r="A2730" s="0" t="n">
        <v>1500012460</v>
      </c>
      <c r="B2730" s="157" t="n">
        <v>246.708333333333</v>
      </c>
    </row>
    <row r="2731" customFormat="false" ht="15" hidden="false" customHeight="false" outlineLevel="0" collapsed="false">
      <c r="A2731" s="0" t="n">
        <v>1500012461</v>
      </c>
      <c r="B2731" s="157" t="n">
        <v>0</v>
      </c>
    </row>
    <row r="2732" customFormat="false" ht="15" hidden="false" customHeight="false" outlineLevel="0" collapsed="false">
      <c r="A2732" s="0" t="n">
        <v>1500012462</v>
      </c>
      <c r="B2732" s="157" t="n">
        <v>35.1666666666667</v>
      </c>
    </row>
    <row r="2733" customFormat="false" ht="15" hidden="false" customHeight="false" outlineLevel="0" collapsed="false">
      <c r="A2733" s="0" t="n">
        <v>1500012463</v>
      </c>
      <c r="B2733" s="157" t="n">
        <v>3.75</v>
      </c>
    </row>
    <row r="2734" customFormat="false" ht="15" hidden="false" customHeight="false" outlineLevel="0" collapsed="false">
      <c r="A2734" s="0" t="n">
        <v>1500012464</v>
      </c>
      <c r="B2734" s="157" t="n">
        <v>109.333333333333</v>
      </c>
    </row>
    <row r="2735" customFormat="false" ht="15" hidden="false" customHeight="false" outlineLevel="0" collapsed="false">
      <c r="A2735" s="0" t="n">
        <v>1500012560</v>
      </c>
      <c r="B2735" s="157" t="n">
        <v>0.833333333333333</v>
      </c>
    </row>
    <row r="2736" customFormat="false" ht="15" hidden="false" customHeight="false" outlineLevel="0" collapsed="false">
      <c r="A2736" s="0" t="n">
        <v>1500012562</v>
      </c>
      <c r="B2736" s="157" t="n">
        <v>6</v>
      </c>
    </row>
    <row r="2737" customFormat="false" ht="15" hidden="false" customHeight="false" outlineLevel="0" collapsed="false">
      <c r="A2737" s="0" t="n">
        <v>1500012563</v>
      </c>
      <c r="B2737" s="157" t="n">
        <v>56.5</v>
      </c>
    </row>
    <row r="2738" customFormat="false" ht="15" hidden="false" customHeight="false" outlineLevel="0" collapsed="false">
      <c r="A2738" s="0" t="n">
        <v>1500012564</v>
      </c>
      <c r="B2738" s="157" t="n">
        <v>0</v>
      </c>
    </row>
    <row r="2739" customFormat="false" ht="15" hidden="false" customHeight="false" outlineLevel="0" collapsed="false">
      <c r="A2739" s="0" t="n">
        <v>1500012565</v>
      </c>
      <c r="B2739" s="157" t="n">
        <v>30.8333333333333</v>
      </c>
    </row>
    <row r="2740" customFormat="false" ht="15" hidden="false" customHeight="false" outlineLevel="0" collapsed="false">
      <c r="A2740" s="0" t="n">
        <v>1500012567</v>
      </c>
      <c r="B2740" s="157" t="n">
        <v>0</v>
      </c>
    </row>
    <row r="2741" customFormat="false" ht="15" hidden="false" customHeight="false" outlineLevel="0" collapsed="false">
      <c r="A2741" s="0" t="n">
        <v>1500012568</v>
      </c>
      <c r="B2741" s="157" t="n">
        <v>0</v>
      </c>
    </row>
    <row r="2742" customFormat="false" ht="15" hidden="false" customHeight="false" outlineLevel="0" collapsed="false">
      <c r="A2742" s="0" t="n">
        <v>1500012569</v>
      </c>
      <c r="B2742" s="157" t="n">
        <v>250.416666666667</v>
      </c>
    </row>
    <row r="2743" customFormat="false" ht="15" hidden="false" customHeight="false" outlineLevel="0" collapsed="false">
      <c r="A2743" s="0" t="n">
        <v>1500012570</v>
      </c>
      <c r="B2743" s="157" t="n">
        <v>1.66666666666667</v>
      </c>
    </row>
    <row r="2744" customFormat="false" ht="15" hidden="false" customHeight="false" outlineLevel="0" collapsed="false">
      <c r="A2744" s="0" t="n">
        <v>1500012573</v>
      </c>
      <c r="B2744" s="157" t="n">
        <v>0</v>
      </c>
    </row>
    <row r="2745" customFormat="false" ht="15" hidden="false" customHeight="false" outlineLevel="0" collapsed="false">
      <c r="A2745" s="0" t="n">
        <v>1500012603</v>
      </c>
      <c r="B2745" s="157" t="n">
        <v>0</v>
      </c>
    </row>
    <row r="2746" customFormat="false" ht="15" hidden="false" customHeight="false" outlineLevel="0" collapsed="false">
      <c r="A2746" s="0" t="n">
        <v>1500012604</v>
      </c>
      <c r="B2746" s="157" t="n">
        <v>59.4083333333333</v>
      </c>
    </row>
    <row r="2747" customFormat="false" ht="15" hidden="false" customHeight="false" outlineLevel="0" collapsed="false">
      <c r="A2747" s="0" t="n">
        <v>1500012606</v>
      </c>
      <c r="B2747" s="157" t="n">
        <v>0</v>
      </c>
    </row>
    <row r="2748" customFormat="false" ht="15" hidden="false" customHeight="false" outlineLevel="0" collapsed="false">
      <c r="A2748" s="0" t="n">
        <v>1500012610</v>
      </c>
      <c r="B2748" s="157" t="n">
        <v>0</v>
      </c>
    </row>
    <row r="2749" customFormat="false" ht="15" hidden="false" customHeight="false" outlineLevel="0" collapsed="false">
      <c r="A2749" s="0" t="n">
        <v>1500012611</v>
      </c>
      <c r="B2749" s="157" t="n">
        <v>43.5</v>
      </c>
    </row>
    <row r="2750" customFormat="false" ht="15" hidden="false" customHeight="false" outlineLevel="0" collapsed="false">
      <c r="A2750" s="0" t="n">
        <v>1500012613</v>
      </c>
      <c r="B2750" s="157" t="n">
        <v>0</v>
      </c>
    </row>
    <row r="2751" customFormat="false" ht="15" hidden="false" customHeight="false" outlineLevel="0" collapsed="false">
      <c r="A2751" s="0" t="n">
        <v>1500012669</v>
      </c>
      <c r="B2751" s="157" t="n">
        <v>134.358333333333</v>
      </c>
    </row>
    <row r="2752" customFormat="false" ht="15" hidden="false" customHeight="false" outlineLevel="0" collapsed="false">
      <c r="A2752" s="0" t="n">
        <v>1500012670</v>
      </c>
      <c r="B2752" s="157" t="n">
        <v>60.9083333333333</v>
      </c>
    </row>
    <row r="2753" customFormat="false" ht="15" hidden="false" customHeight="false" outlineLevel="0" collapsed="false">
      <c r="A2753" s="0" t="n">
        <v>1500012671</v>
      </c>
      <c r="B2753" s="157" t="n">
        <v>11.6666666666667</v>
      </c>
    </row>
    <row r="2754" customFormat="false" ht="15" hidden="false" customHeight="false" outlineLevel="0" collapsed="false">
      <c r="A2754" s="0" t="n">
        <v>1500012691</v>
      </c>
      <c r="B2754" s="157" t="n">
        <v>0</v>
      </c>
    </row>
    <row r="2755" customFormat="false" ht="15" hidden="false" customHeight="false" outlineLevel="0" collapsed="false">
      <c r="A2755" s="0" t="n">
        <v>1500012692</v>
      </c>
      <c r="B2755" s="157" t="n">
        <v>7.5</v>
      </c>
    </row>
    <row r="2756" customFormat="false" ht="15" hidden="false" customHeight="false" outlineLevel="0" collapsed="false">
      <c r="A2756" s="0" t="n">
        <v>1500012675</v>
      </c>
      <c r="B2756" s="157" t="n">
        <v>0</v>
      </c>
    </row>
    <row r="2757" customFormat="false" ht="15" hidden="false" customHeight="false" outlineLevel="0" collapsed="false">
      <c r="A2757" s="0" t="n">
        <v>1500012685</v>
      </c>
      <c r="B2757" s="157" t="n">
        <v>45.3333333333333</v>
      </c>
    </row>
    <row r="2758" customFormat="false" ht="15" hidden="false" customHeight="false" outlineLevel="0" collapsed="false">
      <c r="A2758" s="0" t="n">
        <v>1500012686</v>
      </c>
      <c r="B2758" s="157" t="n">
        <v>19.1666666666667</v>
      </c>
    </row>
    <row r="2759" customFormat="false" ht="15" hidden="false" customHeight="false" outlineLevel="0" collapsed="false">
      <c r="A2759" s="0" t="n">
        <v>1500012687</v>
      </c>
      <c r="B2759" s="157" t="n">
        <v>25.6666666666667</v>
      </c>
    </row>
    <row r="2760" customFormat="false" ht="15" hidden="false" customHeight="false" outlineLevel="0" collapsed="false">
      <c r="A2760" s="0" t="n">
        <v>1500012746</v>
      </c>
      <c r="B2760" s="157" t="n">
        <v>28.6666666666667</v>
      </c>
    </row>
    <row r="2761" customFormat="false" ht="15" hidden="false" customHeight="false" outlineLevel="0" collapsed="false">
      <c r="A2761" s="0" t="n">
        <v>1500012747</v>
      </c>
      <c r="B2761" s="157" t="n">
        <v>2.16666666666667</v>
      </c>
    </row>
    <row r="2762" customFormat="false" ht="15" hidden="false" customHeight="false" outlineLevel="0" collapsed="false">
      <c r="A2762" s="0" t="n">
        <v>1500012748</v>
      </c>
      <c r="B2762" s="157" t="n">
        <v>129.791666666667</v>
      </c>
    </row>
    <row r="2763" customFormat="false" ht="15" hidden="false" customHeight="false" outlineLevel="0" collapsed="false">
      <c r="A2763" s="0" t="n">
        <v>1500012749</v>
      </c>
      <c r="B2763" s="157" t="n">
        <v>0</v>
      </c>
    </row>
    <row r="2764" customFormat="false" ht="15" hidden="false" customHeight="false" outlineLevel="0" collapsed="false">
      <c r="A2764" s="0" t="n">
        <v>1500012750</v>
      </c>
      <c r="B2764" s="157" t="n">
        <v>4.25</v>
      </c>
    </row>
    <row r="2765" customFormat="false" ht="15" hidden="false" customHeight="false" outlineLevel="0" collapsed="false">
      <c r="A2765" s="0" t="n">
        <v>1500012769</v>
      </c>
      <c r="B2765" s="157" t="n">
        <v>3.83333333333333</v>
      </c>
    </row>
    <row r="2766" customFormat="false" ht="15" hidden="false" customHeight="false" outlineLevel="0" collapsed="false">
      <c r="A2766" s="0" t="n">
        <v>1500012771</v>
      </c>
      <c r="B2766" s="157" t="n">
        <v>12.5</v>
      </c>
    </row>
    <row r="2767" customFormat="false" ht="15" hidden="false" customHeight="false" outlineLevel="0" collapsed="false">
      <c r="A2767" s="0" t="n">
        <v>1500012770</v>
      </c>
      <c r="B2767" s="157" t="n">
        <v>2</v>
      </c>
    </row>
    <row r="2768" customFormat="false" ht="15" hidden="false" customHeight="false" outlineLevel="0" collapsed="false">
      <c r="A2768" s="0" t="n">
        <v>1500012745</v>
      </c>
      <c r="B2768" s="157" t="n">
        <v>0</v>
      </c>
    </row>
    <row r="2769" customFormat="false" ht="15" hidden="false" customHeight="false" outlineLevel="0" collapsed="false">
      <c r="A2769" s="0" t="n">
        <v>1500012755</v>
      </c>
      <c r="B2769" s="157" t="n">
        <v>0</v>
      </c>
    </row>
    <row r="2770" customFormat="false" ht="15" hidden="false" customHeight="false" outlineLevel="0" collapsed="false">
      <c r="A2770" s="0" t="n">
        <v>1500012756</v>
      </c>
      <c r="B2770" s="157" t="n">
        <v>23.55</v>
      </c>
    </row>
    <row r="2771" customFormat="false" ht="15" hidden="false" customHeight="false" outlineLevel="0" collapsed="false">
      <c r="A2771" s="0" t="n">
        <v>1500012766</v>
      </c>
      <c r="B2771" s="157" t="n">
        <v>0</v>
      </c>
    </row>
    <row r="2772" customFormat="false" ht="15" hidden="false" customHeight="false" outlineLevel="0" collapsed="false">
      <c r="A2772" s="0" t="n">
        <v>1500012783</v>
      </c>
      <c r="B2772" s="157" t="n">
        <v>61.25</v>
      </c>
    </row>
    <row r="2773" customFormat="false" ht="15" hidden="false" customHeight="false" outlineLevel="0" collapsed="false">
      <c r="A2773" s="0" t="n">
        <v>1500012767</v>
      </c>
      <c r="B2773" s="157" t="n">
        <v>5</v>
      </c>
    </row>
    <row r="2774" customFormat="false" ht="15" hidden="false" customHeight="false" outlineLevel="0" collapsed="false">
      <c r="A2774" s="0" t="n">
        <v>1500012784</v>
      </c>
      <c r="B2774" s="157" t="n">
        <v>0</v>
      </c>
    </row>
    <row r="2775" customFormat="false" ht="15" hidden="false" customHeight="false" outlineLevel="0" collapsed="false">
      <c r="A2775" s="0" t="n">
        <v>1500012850</v>
      </c>
      <c r="B2775" s="157" t="n">
        <v>55.8333333333333</v>
      </c>
    </row>
    <row r="2776" customFormat="false" ht="15" hidden="false" customHeight="false" outlineLevel="0" collapsed="false">
      <c r="A2776" s="0" t="n">
        <v>1500012852</v>
      </c>
      <c r="B2776" s="157" t="n">
        <v>26.3333333333333</v>
      </c>
    </row>
    <row r="2777" customFormat="false" ht="15" hidden="false" customHeight="false" outlineLevel="0" collapsed="false">
      <c r="A2777" s="0" t="n">
        <v>1500012951</v>
      </c>
      <c r="B2777" s="157" t="n">
        <v>0</v>
      </c>
    </row>
    <row r="2778" customFormat="false" ht="15" hidden="false" customHeight="false" outlineLevel="0" collapsed="false">
      <c r="A2778" s="0" t="n">
        <v>1500012952</v>
      </c>
      <c r="B2778" s="157" t="n">
        <v>67.8333333333333</v>
      </c>
    </row>
    <row r="2779" customFormat="false" ht="15" hidden="false" customHeight="false" outlineLevel="0" collapsed="false">
      <c r="A2779" s="0" t="n">
        <v>1500012970</v>
      </c>
      <c r="B2779" s="157" t="n">
        <v>0</v>
      </c>
    </row>
    <row r="2780" customFormat="false" ht="15" hidden="false" customHeight="false" outlineLevel="0" collapsed="false">
      <c r="A2780" s="0" t="n">
        <v>1500012971</v>
      </c>
      <c r="B2780" s="157" t="n">
        <v>0</v>
      </c>
    </row>
    <row r="2781" customFormat="false" ht="15" hidden="false" customHeight="false" outlineLevel="0" collapsed="false">
      <c r="A2781" s="0" t="n">
        <v>1500012973</v>
      </c>
      <c r="B2781" s="157" t="n">
        <v>52.0833333333333</v>
      </c>
    </row>
    <row r="2782" customFormat="false" ht="15" hidden="false" customHeight="false" outlineLevel="0" collapsed="false">
      <c r="A2782" s="0" t="n">
        <v>1500012974</v>
      </c>
      <c r="B2782" s="157" t="n">
        <v>6</v>
      </c>
    </row>
    <row r="2783" customFormat="false" ht="15" hidden="false" customHeight="false" outlineLevel="0" collapsed="false">
      <c r="A2783" s="0" t="n">
        <v>1500012975</v>
      </c>
      <c r="B2783" s="157" t="n">
        <v>0</v>
      </c>
    </row>
    <row r="2784" customFormat="false" ht="15" hidden="false" customHeight="false" outlineLevel="0" collapsed="false">
      <c r="A2784" s="0" t="n">
        <v>1500012976</v>
      </c>
      <c r="B2784" s="157" t="n">
        <v>0</v>
      </c>
    </row>
    <row r="2785" customFormat="false" ht="15" hidden="false" customHeight="false" outlineLevel="0" collapsed="false">
      <c r="A2785" s="0" t="n">
        <v>1500012977</v>
      </c>
      <c r="B2785" s="157" t="n">
        <v>3</v>
      </c>
    </row>
    <row r="2786" customFormat="false" ht="15" hidden="false" customHeight="false" outlineLevel="0" collapsed="false">
      <c r="A2786" s="0" t="n">
        <v>1500013036</v>
      </c>
      <c r="B2786" s="157" t="n">
        <v>5.66666666666667</v>
      </c>
    </row>
    <row r="2787" customFormat="false" ht="15" hidden="false" customHeight="false" outlineLevel="0" collapsed="false">
      <c r="A2787" s="0" t="n">
        <v>1500013037</v>
      </c>
      <c r="B2787" s="157" t="n">
        <v>16.5</v>
      </c>
    </row>
    <row r="2788" customFormat="false" ht="15" hidden="false" customHeight="false" outlineLevel="0" collapsed="false">
      <c r="A2788" s="0" t="n">
        <v>1500013038</v>
      </c>
      <c r="B2788" s="157" t="n">
        <v>0</v>
      </c>
    </row>
    <row r="2789" customFormat="false" ht="15" hidden="false" customHeight="false" outlineLevel="0" collapsed="false">
      <c r="A2789" s="0" t="n">
        <v>1500013059</v>
      </c>
      <c r="B2789" s="157" t="n">
        <v>0</v>
      </c>
    </row>
    <row r="2790" customFormat="false" ht="15" hidden="false" customHeight="false" outlineLevel="0" collapsed="false">
      <c r="A2790" s="0" t="n">
        <v>1500013060</v>
      </c>
      <c r="B2790" s="157" t="n">
        <v>5.5</v>
      </c>
    </row>
    <row r="2791" customFormat="false" ht="15" hidden="false" customHeight="false" outlineLevel="0" collapsed="false">
      <c r="A2791" s="0" t="n">
        <v>1500013061</v>
      </c>
      <c r="B2791" s="157" t="n">
        <v>84.25</v>
      </c>
    </row>
    <row r="2792" customFormat="false" ht="15" hidden="false" customHeight="false" outlineLevel="0" collapsed="false">
      <c r="A2792" s="0" t="n">
        <v>1500013062</v>
      </c>
      <c r="B2792" s="157" t="n">
        <v>26.75</v>
      </c>
    </row>
    <row r="2793" customFormat="false" ht="15" hidden="false" customHeight="false" outlineLevel="0" collapsed="false">
      <c r="A2793" s="0" t="n">
        <v>1500013063</v>
      </c>
      <c r="B2793" s="157" t="n">
        <v>22.5</v>
      </c>
    </row>
    <row r="2794" customFormat="false" ht="15" hidden="false" customHeight="false" outlineLevel="0" collapsed="false">
      <c r="A2794" s="0" t="n">
        <v>1500013065</v>
      </c>
      <c r="B2794" s="157" t="n">
        <v>195.5</v>
      </c>
    </row>
    <row r="2795" customFormat="false" ht="15" hidden="false" customHeight="false" outlineLevel="0" collapsed="false">
      <c r="A2795" s="0" t="n">
        <v>1500012994</v>
      </c>
      <c r="B2795" s="157" t="n">
        <v>0</v>
      </c>
    </row>
    <row r="2796" customFormat="false" ht="15" hidden="false" customHeight="false" outlineLevel="0" collapsed="false">
      <c r="A2796" s="0" t="n">
        <v>1500013010</v>
      </c>
      <c r="B2796" s="157" t="n">
        <v>0</v>
      </c>
    </row>
    <row r="2797" customFormat="false" ht="15" hidden="false" customHeight="false" outlineLevel="0" collapsed="false">
      <c r="A2797" s="0" t="n">
        <v>1500013032</v>
      </c>
      <c r="B2797" s="157" t="n">
        <v>38.3333333333333</v>
      </c>
    </row>
    <row r="2798" customFormat="false" ht="15" hidden="false" customHeight="false" outlineLevel="0" collapsed="false">
      <c r="A2798" s="0" t="n">
        <v>1500013035</v>
      </c>
      <c r="B2798" s="157" t="n">
        <v>0</v>
      </c>
    </row>
    <row r="2799" customFormat="false" ht="15" hidden="false" customHeight="false" outlineLevel="0" collapsed="false">
      <c r="A2799" s="0" t="n">
        <v>1500013068</v>
      </c>
      <c r="B2799" s="157" t="n">
        <v>84</v>
      </c>
    </row>
    <row r="2800" customFormat="false" ht="15" hidden="false" customHeight="false" outlineLevel="0" collapsed="false">
      <c r="A2800" s="0" t="n">
        <v>1500013069</v>
      </c>
      <c r="B2800" s="157" t="n">
        <v>20</v>
      </c>
    </row>
    <row r="2801" customFormat="false" ht="15" hidden="false" customHeight="false" outlineLevel="0" collapsed="false">
      <c r="A2801" s="0" t="n">
        <v>1500013070</v>
      </c>
      <c r="B2801" s="157" t="n">
        <v>86</v>
      </c>
    </row>
    <row r="2802" customFormat="false" ht="15" hidden="false" customHeight="false" outlineLevel="0" collapsed="false">
      <c r="A2802" s="0" t="n">
        <v>1500013092</v>
      </c>
      <c r="B2802" s="157" t="n">
        <v>0</v>
      </c>
    </row>
    <row r="2803" customFormat="false" ht="15" hidden="false" customHeight="false" outlineLevel="0" collapsed="false">
      <c r="A2803" s="0" t="n">
        <v>1500013093</v>
      </c>
      <c r="B2803" s="157" t="n">
        <v>4.16666666666667</v>
      </c>
    </row>
    <row r="2804" customFormat="false" ht="15" hidden="false" customHeight="false" outlineLevel="0" collapsed="false">
      <c r="A2804" s="0" t="n">
        <v>1500013094</v>
      </c>
      <c r="B2804" s="157" t="n">
        <v>2</v>
      </c>
    </row>
    <row r="2805" customFormat="false" ht="15" hidden="false" customHeight="false" outlineLevel="0" collapsed="false">
      <c r="A2805" s="0" t="n">
        <v>1500013095</v>
      </c>
      <c r="B2805" s="157" t="n">
        <v>87</v>
      </c>
    </row>
    <row r="2806" customFormat="false" ht="15" hidden="false" customHeight="false" outlineLevel="0" collapsed="false">
      <c r="A2806" s="0" t="n">
        <v>1500013117</v>
      </c>
      <c r="B2806" s="157" t="n">
        <v>5.66666666666667</v>
      </c>
    </row>
    <row r="2807" customFormat="false" ht="15" hidden="false" customHeight="false" outlineLevel="0" collapsed="false">
      <c r="A2807" s="0" t="n">
        <v>1500013118</v>
      </c>
      <c r="B2807" s="157" t="n">
        <v>0</v>
      </c>
    </row>
    <row r="2808" customFormat="false" ht="15" hidden="false" customHeight="false" outlineLevel="0" collapsed="false">
      <c r="A2808" s="0" t="n">
        <v>1500013119</v>
      </c>
      <c r="B2808" s="157" t="n">
        <v>2</v>
      </c>
    </row>
    <row r="2809" customFormat="false" ht="15" hidden="false" customHeight="false" outlineLevel="0" collapsed="false">
      <c r="A2809" s="0" t="n">
        <v>1500013176</v>
      </c>
      <c r="B2809" s="157" t="n">
        <v>12.1666666666667</v>
      </c>
    </row>
    <row r="2810" customFormat="false" ht="15" hidden="false" customHeight="false" outlineLevel="0" collapsed="false">
      <c r="A2810" s="0" t="n">
        <v>1500013127</v>
      </c>
      <c r="B2810" s="157" t="n">
        <v>1.41666666666667</v>
      </c>
    </row>
    <row r="2811" customFormat="false" ht="15" hidden="false" customHeight="false" outlineLevel="0" collapsed="false">
      <c r="A2811" s="0" t="n">
        <v>1500013122</v>
      </c>
      <c r="B2811" s="157" t="n">
        <v>247.583333333333</v>
      </c>
    </row>
    <row r="2812" customFormat="false" ht="15" hidden="false" customHeight="false" outlineLevel="0" collapsed="false">
      <c r="A2812" s="0" t="n">
        <v>1500013123</v>
      </c>
      <c r="B2812" s="157" t="n">
        <v>4.16666666666667</v>
      </c>
    </row>
    <row r="2813" customFormat="false" ht="15" hidden="false" customHeight="false" outlineLevel="0" collapsed="false">
      <c r="A2813" s="0" t="n">
        <v>1500013124</v>
      </c>
      <c r="B2813" s="157" t="n">
        <v>218.333333333333</v>
      </c>
    </row>
    <row r="2814" customFormat="false" ht="15" hidden="false" customHeight="false" outlineLevel="0" collapsed="false">
      <c r="A2814" s="0" t="n">
        <v>1500013125</v>
      </c>
      <c r="B2814" s="157" t="n">
        <v>75.35</v>
      </c>
    </row>
    <row r="2815" customFormat="false" ht="15" hidden="false" customHeight="false" outlineLevel="0" collapsed="false">
      <c r="A2815" s="0" t="n">
        <v>1500013126</v>
      </c>
      <c r="B2815" s="157" t="n">
        <v>40.6666666666667</v>
      </c>
    </row>
    <row r="2816" customFormat="false" ht="15" hidden="false" customHeight="false" outlineLevel="0" collapsed="false">
      <c r="A2816" s="0" t="n">
        <v>1500013182</v>
      </c>
      <c r="B2816" s="157" t="n">
        <v>26.8333333333333</v>
      </c>
    </row>
    <row r="2817" customFormat="false" ht="15" hidden="false" customHeight="false" outlineLevel="0" collapsed="false">
      <c r="A2817" s="0" t="n">
        <v>1500013183</v>
      </c>
      <c r="B2817" s="157" t="n">
        <v>15</v>
      </c>
    </row>
    <row r="2818" customFormat="false" ht="15" hidden="false" customHeight="false" outlineLevel="0" collapsed="false">
      <c r="A2818" s="0" t="n">
        <v>1500013184</v>
      </c>
      <c r="B2818" s="157" t="n">
        <v>23.9166666666667</v>
      </c>
    </row>
    <row r="2819" customFormat="false" ht="15" hidden="false" customHeight="false" outlineLevel="0" collapsed="false">
      <c r="A2819" s="0" t="n">
        <v>1500013185</v>
      </c>
      <c r="B2819" s="157" t="n">
        <v>133.083333333333</v>
      </c>
    </row>
    <row r="2820" customFormat="false" ht="15" hidden="false" customHeight="false" outlineLevel="0" collapsed="false">
      <c r="A2820" s="0" t="n">
        <v>1500013214</v>
      </c>
      <c r="B2820" s="157" t="n">
        <v>9.16666666666667</v>
      </c>
    </row>
    <row r="2821" customFormat="false" ht="15" hidden="false" customHeight="false" outlineLevel="0" collapsed="false">
      <c r="A2821" s="0" t="n">
        <v>1500013243</v>
      </c>
      <c r="B2821" s="157" t="n">
        <v>113.666666666667</v>
      </c>
    </row>
    <row r="2822" customFormat="false" ht="15" hidden="false" customHeight="false" outlineLevel="0" collapsed="false">
      <c r="A2822" s="0" t="n">
        <v>1500013246</v>
      </c>
      <c r="B2822" s="157" t="n">
        <v>44.1666666666667</v>
      </c>
    </row>
    <row r="2823" customFormat="false" ht="15" hidden="false" customHeight="false" outlineLevel="0" collapsed="false">
      <c r="A2823" s="0" t="n">
        <v>1500013247</v>
      </c>
      <c r="B2823" s="157" t="n">
        <v>164.116666666667</v>
      </c>
    </row>
    <row r="2824" customFormat="false" ht="15" hidden="false" customHeight="false" outlineLevel="0" collapsed="false">
      <c r="A2824" s="0" t="n">
        <v>1500013282</v>
      </c>
      <c r="B2824" s="157" t="n">
        <v>0</v>
      </c>
    </row>
    <row r="2825" customFormat="false" ht="15" hidden="false" customHeight="false" outlineLevel="0" collapsed="false">
      <c r="A2825" s="0" t="n">
        <v>1500013283</v>
      </c>
      <c r="B2825" s="157" t="n">
        <v>85.5</v>
      </c>
    </row>
    <row r="2826" customFormat="false" ht="15" hidden="false" customHeight="false" outlineLevel="0" collapsed="false">
      <c r="A2826" s="0" t="n">
        <v>1500013415</v>
      </c>
      <c r="B2826" s="157" t="n">
        <v>0</v>
      </c>
    </row>
    <row r="2827" customFormat="false" ht="15" hidden="false" customHeight="false" outlineLevel="0" collapsed="false">
      <c r="A2827" s="0" t="n">
        <v>1500013416</v>
      </c>
      <c r="B2827" s="157" t="n">
        <v>0</v>
      </c>
    </row>
    <row r="2828" customFormat="false" ht="15" hidden="false" customHeight="false" outlineLevel="0" collapsed="false">
      <c r="A2828" s="0" t="n">
        <v>1500013358</v>
      </c>
      <c r="B2828" s="157" t="n">
        <v>0</v>
      </c>
    </row>
    <row r="2829" customFormat="false" ht="15" hidden="false" customHeight="false" outlineLevel="0" collapsed="false">
      <c r="A2829" s="0" t="n">
        <v>1500013417</v>
      </c>
      <c r="B2829" s="157" t="n">
        <v>0</v>
      </c>
    </row>
    <row r="2830" customFormat="false" ht="15" hidden="false" customHeight="false" outlineLevel="0" collapsed="false">
      <c r="A2830" s="0" t="n">
        <v>1500013360</v>
      </c>
      <c r="B2830" s="157" t="n">
        <v>17.625</v>
      </c>
    </row>
    <row r="2831" customFormat="false" ht="15" hidden="false" customHeight="false" outlineLevel="0" collapsed="false">
      <c r="A2831" s="0" t="n">
        <v>1500013361</v>
      </c>
      <c r="B2831" s="157" t="n">
        <v>4.54166666666667</v>
      </c>
    </row>
    <row r="2832" customFormat="false" ht="15" hidden="false" customHeight="false" outlineLevel="0" collapsed="false">
      <c r="A2832" s="0" t="n">
        <v>1500013362</v>
      </c>
      <c r="B2832" s="157" t="n">
        <v>0</v>
      </c>
    </row>
    <row r="2833" customFormat="false" ht="15" hidden="false" customHeight="false" outlineLevel="0" collapsed="false">
      <c r="A2833" s="0" t="n">
        <v>1500013418</v>
      </c>
      <c r="B2833" s="157" t="n">
        <v>115.833333333333</v>
      </c>
    </row>
    <row r="2834" customFormat="false" ht="15" hidden="false" customHeight="false" outlineLevel="0" collapsed="false">
      <c r="A2834" s="0" t="n">
        <v>1500013419</v>
      </c>
      <c r="B2834" s="157" t="n">
        <v>16.6666666666667</v>
      </c>
    </row>
    <row r="2835" customFormat="false" ht="15" hidden="false" customHeight="false" outlineLevel="0" collapsed="false">
      <c r="A2835" s="0" t="n">
        <v>1500013381</v>
      </c>
      <c r="B2835" s="157" t="n">
        <v>0</v>
      </c>
    </row>
    <row r="2836" customFormat="false" ht="15" hidden="false" customHeight="false" outlineLevel="0" collapsed="false">
      <c r="A2836" s="0" t="n">
        <v>1500013382</v>
      </c>
      <c r="B2836" s="157" t="n">
        <v>24.1666666666667</v>
      </c>
    </row>
    <row r="2837" customFormat="false" ht="15" hidden="false" customHeight="false" outlineLevel="0" collapsed="false">
      <c r="A2837" s="0" t="n">
        <v>1500013383</v>
      </c>
      <c r="B2837" s="157" t="n">
        <v>25</v>
      </c>
    </row>
    <row r="2838" customFormat="false" ht="15" hidden="false" customHeight="false" outlineLevel="0" collapsed="false">
      <c r="A2838" s="0" t="n">
        <v>1500013356</v>
      </c>
      <c r="B2838" s="157" t="n">
        <v>97.8333333333333</v>
      </c>
    </row>
    <row r="2839" customFormat="false" ht="15" hidden="false" customHeight="false" outlineLevel="0" collapsed="false">
      <c r="A2839" s="0" t="n">
        <v>1500013357</v>
      </c>
      <c r="B2839" s="157" t="n">
        <v>5.83333333333333</v>
      </c>
    </row>
    <row r="2840" customFormat="false" ht="15" hidden="false" customHeight="false" outlineLevel="0" collapsed="false">
      <c r="A2840" s="0" t="n">
        <v>1500013359</v>
      </c>
      <c r="B2840" s="157" t="n">
        <v>9.5</v>
      </c>
    </row>
    <row r="2841" customFormat="false" ht="15" hidden="false" customHeight="false" outlineLevel="0" collapsed="false">
      <c r="A2841" s="0" t="n">
        <v>1500013398</v>
      </c>
      <c r="B2841" s="157" t="n">
        <v>4.16666666666667</v>
      </c>
    </row>
    <row r="2842" customFormat="false" ht="15" hidden="false" customHeight="false" outlineLevel="0" collapsed="false">
      <c r="A2842" s="0" t="n">
        <v>1500013399</v>
      </c>
      <c r="B2842" s="157" t="n">
        <v>197.108333333333</v>
      </c>
    </row>
    <row r="2843" customFormat="false" ht="15" hidden="false" customHeight="false" outlineLevel="0" collapsed="false">
      <c r="A2843" s="0" t="n">
        <v>1500013400</v>
      </c>
      <c r="B2843" s="157" t="n">
        <v>0</v>
      </c>
    </row>
    <row r="2844" customFormat="false" ht="15" hidden="false" customHeight="false" outlineLevel="0" collapsed="false">
      <c r="A2844" s="0" t="n">
        <v>1500013401</v>
      </c>
      <c r="B2844" s="157" t="n">
        <v>70.45</v>
      </c>
    </row>
    <row r="2845" customFormat="false" ht="15" hidden="false" customHeight="false" outlineLevel="0" collapsed="false">
      <c r="A2845" s="0" t="n">
        <v>1500013442</v>
      </c>
      <c r="B2845" s="157" t="n">
        <v>72.75</v>
      </c>
    </row>
    <row r="2846" customFormat="false" ht="15" hidden="false" customHeight="false" outlineLevel="0" collapsed="false">
      <c r="A2846" s="0" t="n">
        <v>1500013443</v>
      </c>
      <c r="B2846" s="157" t="n">
        <v>0</v>
      </c>
    </row>
    <row r="2847" customFormat="false" ht="15" hidden="false" customHeight="false" outlineLevel="0" collapsed="false">
      <c r="A2847" s="0" t="n">
        <v>1500013438</v>
      </c>
      <c r="B2847" s="157" t="n">
        <v>1.83333333333333</v>
      </c>
    </row>
    <row r="2848" customFormat="false" ht="15" hidden="false" customHeight="false" outlineLevel="0" collapsed="false">
      <c r="A2848" s="0" t="n">
        <v>1500013440</v>
      </c>
      <c r="B2848" s="157" t="n">
        <v>4.16666666666667</v>
      </c>
    </row>
    <row r="2849" customFormat="false" ht="15" hidden="false" customHeight="false" outlineLevel="0" collapsed="false">
      <c r="A2849" s="0" t="n">
        <v>1500013490</v>
      </c>
      <c r="B2849" s="157" t="n">
        <v>0</v>
      </c>
    </row>
    <row r="2850" customFormat="false" ht="15" hidden="false" customHeight="false" outlineLevel="0" collapsed="false">
      <c r="A2850" s="0" t="n">
        <v>1500013491</v>
      </c>
      <c r="B2850" s="157" t="n">
        <v>0</v>
      </c>
    </row>
    <row r="2851" customFormat="false" ht="15" hidden="false" customHeight="false" outlineLevel="0" collapsed="false">
      <c r="A2851" s="0" t="n">
        <v>1500013492</v>
      </c>
      <c r="B2851" s="157" t="n">
        <v>33.5</v>
      </c>
    </row>
    <row r="2852" customFormat="false" ht="15" hidden="false" customHeight="false" outlineLevel="0" collapsed="false">
      <c r="A2852" s="0" t="n">
        <v>1500013493</v>
      </c>
      <c r="B2852" s="157" t="n">
        <v>11.6666666666667</v>
      </c>
    </row>
    <row r="2853" customFormat="false" ht="15" hidden="false" customHeight="false" outlineLevel="0" collapsed="false">
      <c r="A2853" s="0" t="n">
        <v>1500013494</v>
      </c>
      <c r="B2853" s="157" t="n">
        <v>0</v>
      </c>
    </row>
    <row r="2854" customFormat="false" ht="15" hidden="false" customHeight="false" outlineLevel="0" collapsed="false">
      <c r="A2854" s="0" t="n">
        <v>1500013495</v>
      </c>
      <c r="B2854" s="157" t="n">
        <v>62.5</v>
      </c>
    </row>
    <row r="2855" customFormat="false" ht="15" hidden="false" customHeight="false" outlineLevel="0" collapsed="false">
      <c r="A2855" s="0" t="n">
        <v>1500013496</v>
      </c>
      <c r="B2855" s="157" t="n">
        <v>0</v>
      </c>
    </row>
    <row r="2856" customFormat="false" ht="15" hidden="false" customHeight="false" outlineLevel="0" collapsed="false">
      <c r="A2856" s="0" t="n">
        <v>1500013439</v>
      </c>
      <c r="B2856" s="157" t="n">
        <v>11.8333333333333</v>
      </c>
    </row>
    <row r="2857" customFormat="false" ht="15" hidden="false" customHeight="false" outlineLevel="0" collapsed="false">
      <c r="A2857" s="0" t="n">
        <v>1500013497</v>
      </c>
      <c r="B2857" s="157" t="n">
        <v>0</v>
      </c>
    </row>
    <row r="2858" customFormat="false" ht="15" hidden="false" customHeight="false" outlineLevel="0" collapsed="false">
      <c r="A2858" s="0" t="n">
        <v>1500013499</v>
      </c>
      <c r="B2858" s="157" t="n">
        <v>29.6666666666667</v>
      </c>
    </row>
    <row r="2859" customFormat="false" ht="15" hidden="false" customHeight="false" outlineLevel="0" collapsed="false">
      <c r="A2859" s="0" t="n">
        <v>1500013500</v>
      </c>
      <c r="B2859" s="157" t="n">
        <v>5</v>
      </c>
    </row>
    <row r="2860" customFormat="false" ht="15" hidden="false" customHeight="false" outlineLevel="0" collapsed="false">
      <c r="A2860" s="0" t="n">
        <v>1500013501</v>
      </c>
      <c r="B2860" s="157" t="n">
        <v>50.6333333333333</v>
      </c>
    </row>
    <row r="2861" customFormat="false" ht="15" hidden="false" customHeight="false" outlineLevel="0" collapsed="false">
      <c r="A2861" s="0" t="n">
        <v>1500013502</v>
      </c>
      <c r="B2861" s="157" t="n">
        <v>163.166666666667</v>
      </c>
    </row>
    <row r="2862" customFormat="false" ht="15" hidden="false" customHeight="false" outlineLevel="0" collapsed="false">
      <c r="A2862" s="0" t="n">
        <v>1500013522</v>
      </c>
      <c r="B2862" s="157" t="n">
        <v>121.25</v>
      </c>
    </row>
    <row r="2863" customFormat="false" ht="15" hidden="false" customHeight="false" outlineLevel="0" collapsed="false">
      <c r="A2863" s="0" t="n">
        <v>1500013583</v>
      </c>
      <c r="B2863" s="157" t="n">
        <v>0</v>
      </c>
    </row>
    <row r="2864" customFormat="false" ht="15" hidden="false" customHeight="false" outlineLevel="0" collapsed="false">
      <c r="A2864" s="0" t="n">
        <v>1500013584</v>
      </c>
      <c r="B2864" s="157" t="n">
        <v>0</v>
      </c>
    </row>
    <row r="2865" customFormat="false" ht="15" hidden="false" customHeight="false" outlineLevel="0" collapsed="false">
      <c r="A2865" s="0" t="n">
        <v>1500013585</v>
      </c>
      <c r="B2865" s="157" t="n">
        <v>28.6666666666667</v>
      </c>
    </row>
    <row r="2866" customFormat="false" ht="15" hidden="false" customHeight="false" outlineLevel="0" collapsed="false">
      <c r="A2866" s="0" t="n">
        <v>1500013586</v>
      </c>
      <c r="B2866" s="157" t="n">
        <v>22.5</v>
      </c>
    </row>
    <row r="2867" customFormat="false" ht="15" hidden="false" customHeight="false" outlineLevel="0" collapsed="false">
      <c r="A2867" s="0" t="n">
        <v>1500013587</v>
      </c>
      <c r="B2867" s="157" t="n">
        <v>36.8333333333333</v>
      </c>
    </row>
    <row r="2868" customFormat="false" ht="15" hidden="false" customHeight="false" outlineLevel="0" collapsed="false">
      <c r="A2868" s="0" t="n">
        <v>1500013588</v>
      </c>
      <c r="B2868" s="157" t="n">
        <v>0</v>
      </c>
    </row>
    <row r="2869" customFormat="false" ht="15" hidden="false" customHeight="false" outlineLevel="0" collapsed="false">
      <c r="A2869" s="0" t="n">
        <v>1500013612</v>
      </c>
      <c r="B2869" s="157" t="n">
        <v>18.4583333333333</v>
      </c>
    </row>
    <row r="2870" customFormat="false" ht="15" hidden="false" customHeight="false" outlineLevel="0" collapsed="false">
      <c r="A2870" s="0" t="n">
        <v>1500013609</v>
      </c>
      <c r="B2870" s="157" t="n">
        <v>33.3333333333333</v>
      </c>
    </row>
    <row r="2871" customFormat="false" ht="15" hidden="false" customHeight="false" outlineLevel="0" collapsed="false">
      <c r="A2871" s="0" t="n">
        <v>1500013615</v>
      </c>
      <c r="B2871" s="157" t="n">
        <v>0</v>
      </c>
    </row>
    <row r="2872" customFormat="false" ht="15" hidden="false" customHeight="false" outlineLevel="0" collapsed="false">
      <c r="A2872" s="0" t="n">
        <v>1500013616</v>
      </c>
      <c r="B2872" s="157" t="n">
        <v>51.8333333333333</v>
      </c>
    </row>
    <row r="2873" customFormat="false" ht="15" hidden="false" customHeight="false" outlineLevel="0" collapsed="false">
      <c r="A2873" s="0" t="n">
        <v>1500013678</v>
      </c>
      <c r="B2873" s="157" t="n">
        <v>79.4166666666667</v>
      </c>
    </row>
    <row r="2874" customFormat="false" ht="15" hidden="false" customHeight="false" outlineLevel="0" collapsed="false">
      <c r="A2874" s="0" t="n">
        <v>1500013679</v>
      </c>
      <c r="B2874" s="157" t="n">
        <v>21.1666666666667</v>
      </c>
    </row>
    <row r="2875" customFormat="false" ht="15" hidden="false" customHeight="false" outlineLevel="0" collapsed="false">
      <c r="A2875" s="0" t="n">
        <v>1500013680</v>
      </c>
      <c r="B2875" s="157" t="n">
        <v>125.5</v>
      </c>
    </row>
    <row r="2876" customFormat="false" ht="15" hidden="false" customHeight="false" outlineLevel="0" collapsed="false">
      <c r="A2876" s="0" t="n">
        <v>1500013666</v>
      </c>
      <c r="B2876" s="157" t="n">
        <v>41</v>
      </c>
    </row>
    <row r="2877" customFormat="false" ht="15" hidden="false" customHeight="false" outlineLevel="0" collapsed="false">
      <c r="A2877" s="0" t="n">
        <v>1500013667</v>
      </c>
      <c r="B2877" s="157" t="n">
        <v>21.6666666666667</v>
      </c>
    </row>
    <row r="2878" customFormat="false" ht="15" hidden="false" customHeight="false" outlineLevel="0" collapsed="false">
      <c r="A2878" s="0" t="n">
        <v>1500013634</v>
      </c>
      <c r="B2878" s="157" t="n">
        <v>5.83333333333333</v>
      </c>
    </row>
    <row r="2879" customFormat="false" ht="15" hidden="false" customHeight="false" outlineLevel="0" collapsed="false">
      <c r="A2879" s="0" t="n">
        <v>1500013637</v>
      </c>
      <c r="B2879" s="157" t="n">
        <v>63.275</v>
      </c>
    </row>
    <row r="2880" customFormat="false" ht="15" hidden="false" customHeight="false" outlineLevel="0" collapsed="false">
      <c r="A2880" s="0" t="n">
        <v>1500013702</v>
      </c>
      <c r="B2880" s="157" t="n">
        <v>0</v>
      </c>
    </row>
    <row r="2881" customFormat="false" ht="15" hidden="false" customHeight="false" outlineLevel="0" collapsed="false">
      <c r="A2881" s="0" t="n">
        <v>1500013703</v>
      </c>
      <c r="B2881" s="157" t="n">
        <v>0</v>
      </c>
    </row>
    <row r="2882" customFormat="false" ht="15" hidden="false" customHeight="false" outlineLevel="0" collapsed="false">
      <c r="A2882" s="0" t="n">
        <v>1500013713</v>
      </c>
      <c r="B2882" s="157" t="n">
        <v>17.1666666666667</v>
      </c>
    </row>
    <row r="2883" customFormat="false" ht="15" hidden="false" customHeight="false" outlineLevel="0" collapsed="false">
      <c r="A2883" s="0" t="n">
        <v>1500013782</v>
      </c>
      <c r="B2883" s="157" t="n">
        <v>50.6666666666667</v>
      </c>
    </row>
    <row r="2884" customFormat="false" ht="15" hidden="false" customHeight="false" outlineLevel="0" collapsed="false">
      <c r="A2884" s="0" t="n">
        <v>1500013784</v>
      </c>
      <c r="B2884" s="157" t="n">
        <v>0</v>
      </c>
    </row>
    <row r="2885" customFormat="false" ht="15" hidden="false" customHeight="false" outlineLevel="0" collapsed="false">
      <c r="A2885" s="0" t="n">
        <v>1500013785</v>
      </c>
      <c r="B2885" s="157" t="n">
        <v>0</v>
      </c>
    </row>
    <row r="2886" customFormat="false" ht="15" hidden="false" customHeight="false" outlineLevel="0" collapsed="false">
      <c r="A2886" s="0" t="n">
        <v>1500013847</v>
      </c>
      <c r="B2886" s="157" t="n">
        <v>3.75</v>
      </c>
    </row>
    <row r="2887" customFormat="false" ht="15" hidden="false" customHeight="false" outlineLevel="0" collapsed="false">
      <c r="A2887" s="0" t="n">
        <v>1500013872</v>
      </c>
      <c r="B2887" s="157" t="n">
        <v>315.666666666667</v>
      </c>
    </row>
    <row r="2888" customFormat="false" ht="15" hidden="false" customHeight="false" outlineLevel="0" collapsed="false">
      <c r="A2888" s="0" t="n">
        <v>1500013873</v>
      </c>
      <c r="B2888" s="157" t="n">
        <v>0</v>
      </c>
    </row>
    <row r="2889" customFormat="false" ht="15" hidden="false" customHeight="false" outlineLevel="0" collapsed="false">
      <c r="A2889" s="0" t="n">
        <v>1500013874</v>
      </c>
      <c r="B2889" s="157" t="n">
        <v>13.8333333333333</v>
      </c>
    </row>
    <row r="2890" customFormat="false" ht="15" hidden="false" customHeight="false" outlineLevel="0" collapsed="false">
      <c r="A2890" s="0" t="n">
        <v>1500013875</v>
      </c>
      <c r="B2890" s="157" t="n">
        <v>0</v>
      </c>
    </row>
    <row r="2891" customFormat="false" ht="15" hidden="false" customHeight="false" outlineLevel="0" collapsed="false">
      <c r="A2891" s="0" t="n">
        <v>1500013876</v>
      </c>
      <c r="B2891" s="157" t="n">
        <v>29.5</v>
      </c>
    </row>
    <row r="2892" customFormat="false" ht="15" hidden="false" customHeight="false" outlineLevel="0" collapsed="false">
      <c r="A2892" s="0" t="n">
        <v>1500013877</v>
      </c>
      <c r="B2892" s="157" t="n">
        <v>25</v>
      </c>
    </row>
    <row r="2893" customFormat="false" ht="15" hidden="false" customHeight="false" outlineLevel="0" collapsed="false">
      <c r="A2893" s="0" t="n">
        <v>1500013878</v>
      </c>
      <c r="B2893" s="157" t="n">
        <v>10</v>
      </c>
    </row>
    <row r="2894" customFormat="false" ht="15" hidden="false" customHeight="false" outlineLevel="0" collapsed="false">
      <c r="A2894" s="0" t="n">
        <v>1500013879</v>
      </c>
      <c r="B2894" s="157" t="n">
        <v>51.3333333333333</v>
      </c>
    </row>
    <row r="2895" customFormat="false" ht="15" hidden="false" customHeight="false" outlineLevel="0" collapsed="false">
      <c r="A2895" s="0" t="n">
        <v>1500013880</v>
      </c>
      <c r="B2895" s="157" t="n">
        <v>0</v>
      </c>
    </row>
    <row r="2896" customFormat="false" ht="15" hidden="false" customHeight="false" outlineLevel="0" collapsed="false">
      <c r="A2896" s="0" t="n">
        <v>1500013881</v>
      </c>
      <c r="B2896" s="157" t="n">
        <v>0</v>
      </c>
    </row>
    <row r="2897" customFormat="false" ht="15" hidden="false" customHeight="false" outlineLevel="0" collapsed="false">
      <c r="A2897" s="0" t="n">
        <v>1500013882</v>
      </c>
      <c r="B2897" s="157" t="n">
        <v>47.3333333333333</v>
      </c>
    </row>
    <row r="2898" customFormat="false" ht="15" hidden="false" customHeight="false" outlineLevel="0" collapsed="false">
      <c r="A2898" s="0" t="n">
        <v>1500013883</v>
      </c>
      <c r="B2898" s="157" t="n">
        <v>30</v>
      </c>
    </row>
    <row r="2899" customFormat="false" ht="15" hidden="false" customHeight="false" outlineLevel="0" collapsed="false">
      <c r="A2899" s="0" t="n">
        <v>1500013926</v>
      </c>
      <c r="B2899" s="157" t="n">
        <v>96.6666666666667</v>
      </c>
    </row>
    <row r="2900" customFormat="false" ht="15" hidden="false" customHeight="false" outlineLevel="0" collapsed="false">
      <c r="A2900" s="0" t="n">
        <v>1500013927</v>
      </c>
      <c r="B2900" s="157" t="n">
        <v>48.5</v>
      </c>
    </row>
    <row r="2901" customFormat="false" ht="15" hidden="false" customHeight="false" outlineLevel="0" collapsed="false">
      <c r="A2901" s="0" t="n">
        <v>1500013928</v>
      </c>
      <c r="B2901" s="157" t="n">
        <v>52.1666666666667</v>
      </c>
    </row>
    <row r="2902" customFormat="false" ht="15" hidden="false" customHeight="false" outlineLevel="0" collapsed="false">
      <c r="A2902" s="0" t="n">
        <v>1500013929</v>
      </c>
      <c r="B2902" s="157" t="n">
        <v>58.6666666666667</v>
      </c>
    </row>
    <row r="2903" customFormat="false" ht="15" hidden="false" customHeight="false" outlineLevel="0" collapsed="false">
      <c r="A2903" s="0" t="n">
        <v>1500013933</v>
      </c>
      <c r="B2903" s="157" t="n">
        <v>30.8333333333333</v>
      </c>
    </row>
    <row r="2904" customFormat="false" ht="15" hidden="false" customHeight="false" outlineLevel="0" collapsed="false">
      <c r="A2904" s="0" t="n">
        <v>1500013930</v>
      </c>
      <c r="B2904" s="157" t="n">
        <v>108</v>
      </c>
    </row>
    <row r="2905" customFormat="false" ht="15" hidden="false" customHeight="false" outlineLevel="0" collapsed="false">
      <c r="A2905" s="0" t="n">
        <v>1500013931</v>
      </c>
      <c r="B2905" s="157" t="n">
        <v>69.6666666666667</v>
      </c>
    </row>
    <row r="2906" customFormat="false" ht="15" hidden="false" customHeight="false" outlineLevel="0" collapsed="false">
      <c r="A2906" s="0" t="n">
        <v>1500013932</v>
      </c>
      <c r="B2906" s="157" t="n">
        <v>67.8333333333333</v>
      </c>
    </row>
    <row r="2907" customFormat="false" ht="15" hidden="false" customHeight="false" outlineLevel="0" collapsed="false">
      <c r="A2907" s="0" t="n">
        <v>1500013850</v>
      </c>
      <c r="B2907" s="157" t="n">
        <v>47.5</v>
      </c>
    </row>
    <row r="2908" customFormat="false" ht="15" hidden="false" customHeight="false" outlineLevel="0" collapsed="false">
      <c r="A2908" s="0" t="n">
        <v>1500013857</v>
      </c>
      <c r="B2908" s="157" t="n">
        <v>0</v>
      </c>
    </row>
    <row r="2909" customFormat="false" ht="15" hidden="false" customHeight="false" outlineLevel="0" collapsed="false">
      <c r="A2909" s="0" t="n">
        <v>1500013867</v>
      </c>
      <c r="B2909" s="157" t="n">
        <v>4.16666666666667</v>
      </c>
    </row>
    <row r="2910" customFormat="false" ht="15" hidden="false" customHeight="false" outlineLevel="0" collapsed="false">
      <c r="A2910" s="0" t="n">
        <v>1500013868</v>
      </c>
      <c r="B2910" s="157" t="n">
        <v>0</v>
      </c>
    </row>
    <row r="2911" customFormat="false" ht="15" hidden="false" customHeight="false" outlineLevel="0" collapsed="false">
      <c r="A2911" s="0" t="n">
        <v>1500013983</v>
      </c>
      <c r="B2911" s="157" t="n">
        <v>37.4166666666667</v>
      </c>
    </row>
    <row r="2912" customFormat="false" ht="15" hidden="false" customHeight="false" outlineLevel="0" collapsed="false">
      <c r="A2912" s="0" t="n">
        <v>1500014014</v>
      </c>
      <c r="B2912" s="157" t="n">
        <v>47.8333333333333</v>
      </c>
    </row>
    <row r="2913" customFormat="false" ht="15" hidden="false" customHeight="false" outlineLevel="0" collapsed="false">
      <c r="A2913" s="0" t="n">
        <v>1500014032</v>
      </c>
      <c r="B2913" s="157" t="n">
        <v>202.233333333333</v>
      </c>
    </row>
    <row r="2914" customFormat="false" ht="15" hidden="false" customHeight="false" outlineLevel="0" collapsed="false">
      <c r="A2914" s="0" t="n">
        <v>1500014034</v>
      </c>
      <c r="B2914" s="157" t="n">
        <v>41.5</v>
      </c>
    </row>
    <row r="2915" customFormat="false" ht="15" hidden="false" customHeight="false" outlineLevel="0" collapsed="false">
      <c r="A2915" s="0" t="n">
        <v>1500014035</v>
      </c>
      <c r="B2915" s="157" t="n">
        <v>13.6666666666667</v>
      </c>
    </row>
    <row r="2916" customFormat="false" ht="15" hidden="false" customHeight="false" outlineLevel="0" collapsed="false">
      <c r="A2916" s="0" t="n">
        <v>1500014036</v>
      </c>
      <c r="B2916" s="157" t="n">
        <v>32.3333333333333</v>
      </c>
    </row>
    <row r="2917" customFormat="false" ht="15" hidden="false" customHeight="false" outlineLevel="0" collapsed="false">
      <c r="A2917" s="0" t="n">
        <v>1500014037</v>
      </c>
      <c r="B2917" s="157" t="n">
        <v>26</v>
      </c>
    </row>
    <row r="2918" customFormat="false" ht="15" hidden="false" customHeight="false" outlineLevel="0" collapsed="false">
      <c r="A2918" s="0" t="n">
        <v>1500014038</v>
      </c>
      <c r="B2918" s="157" t="n">
        <v>75.3333333333333</v>
      </c>
    </row>
    <row r="2919" customFormat="false" ht="15" hidden="false" customHeight="false" outlineLevel="0" collapsed="false">
      <c r="A2919" s="0" t="n">
        <v>1500014039</v>
      </c>
      <c r="B2919" s="157" t="n">
        <v>3.33333333333333</v>
      </c>
    </row>
    <row r="2920" customFormat="false" ht="15" hidden="false" customHeight="false" outlineLevel="0" collapsed="false">
      <c r="A2920" s="0" t="n">
        <v>1500014040</v>
      </c>
      <c r="B2920" s="157" t="n">
        <v>0</v>
      </c>
    </row>
    <row r="2921" customFormat="false" ht="15" hidden="false" customHeight="false" outlineLevel="0" collapsed="false">
      <c r="A2921" s="0" t="n">
        <v>1500014073</v>
      </c>
      <c r="B2921" s="157" t="n">
        <v>9.5</v>
      </c>
    </row>
    <row r="2922" customFormat="false" ht="15" hidden="false" customHeight="false" outlineLevel="0" collapsed="false">
      <c r="A2922" s="0" t="n">
        <v>1500014074</v>
      </c>
      <c r="B2922" s="157" t="n">
        <v>55.5</v>
      </c>
    </row>
    <row r="2923" customFormat="false" ht="15" hidden="false" customHeight="false" outlineLevel="0" collapsed="false">
      <c r="A2923" s="0" t="n">
        <v>1500013972</v>
      </c>
      <c r="B2923" s="157" t="n">
        <v>0</v>
      </c>
    </row>
    <row r="2924" customFormat="false" ht="15" hidden="false" customHeight="false" outlineLevel="0" collapsed="false">
      <c r="A2924" s="0" t="n">
        <v>1500014061</v>
      </c>
      <c r="B2924" s="157" t="n">
        <v>55.1666666666667</v>
      </c>
    </row>
    <row r="2925" customFormat="false" ht="15" hidden="false" customHeight="false" outlineLevel="0" collapsed="false">
      <c r="A2925" s="0" t="n">
        <v>1500014062</v>
      </c>
      <c r="B2925" s="157" t="n">
        <v>148.791666666667</v>
      </c>
    </row>
    <row r="2926" customFormat="false" ht="15" hidden="false" customHeight="false" outlineLevel="0" collapsed="false">
      <c r="A2926" s="0" t="n">
        <v>1500014063</v>
      </c>
      <c r="B2926" s="157" t="n">
        <v>496.591666666667</v>
      </c>
    </row>
    <row r="2927" customFormat="false" ht="15" hidden="false" customHeight="false" outlineLevel="0" collapsed="false">
      <c r="A2927" s="0" t="n">
        <v>1500014082</v>
      </c>
      <c r="B2927" s="157" t="n">
        <v>26.75</v>
      </c>
    </row>
    <row r="2928" customFormat="false" ht="15" hidden="false" customHeight="false" outlineLevel="0" collapsed="false">
      <c r="A2928" s="0" t="n">
        <v>1500014098</v>
      </c>
      <c r="B2928" s="157" t="n">
        <v>3.33333333333333</v>
      </c>
    </row>
    <row r="2929" customFormat="false" ht="15" hidden="false" customHeight="false" outlineLevel="0" collapsed="false">
      <c r="A2929" s="0" t="n">
        <v>1500014102</v>
      </c>
      <c r="B2929" s="157" t="n">
        <v>0</v>
      </c>
    </row>
    <row r="2930" customFormat="false" ht="15" hidden="false" customHeight="false" outlineLevel="0" collapsed="false">
      <c r="A2930" s="0" t="n">
        <v>1500014099</v>
      </c>
      <c r="B2930" s="157" t="n">
        <v>56.25</v>
      </c>
    </row>
    <row r="2931" customFormat="false" ht="15" hidden="false" customHeight="false" outlineLevel="0" collapsed="false">
      <c r="A2931" s="0" t="n">
        <v>1500014100</v>
      </c>
      <c r="B2931" s="157" t="n">
        <v>19.4916666666667</v>
      </c>
    </row>
    <row r="2932" customFormat="false" ht="15" hidden="false" customHeight="false" outlineLevel="0" collapsed="false">
      <c r="A2932" s="0" t="n">
        <v>1500014101</v>
      </c>
      <c r="B2932" s="157" t="n">
        <v>0</v>
      </c>
    </row>
    <row r="2933" customFormat="false" ht="15" hidden="false" customHeight="false" outlineLevel="0" collapsed="false">
      <c r="A2933" s="0" t="n">
        <v>1500014104</v>
      </c>
      <c r="B2933" s="157" t="n">
        <v>0</v>
      </c>
    </row>
    <row r="2934" customFormat="false" ht="15" hidden="false" customHeight="false" outlineLevel="0" collapsed="false">
      <c r="A2934" s="0" t="n">
        <v>1500014105</v>
      </c>
      <c r="B2934" s="157" t="n">
        <v>0</v>
      </c>
    </row>
    <row r="2935" customFormat="false" ht="15" hidden="false" customHeight="false" outlineLevel="0" collapsed="false">
      <c r="A2935" s="0" t="n">
        <v>1500014106</v>
      </c>
      <c r="B2935" s="157" t="n">
        <v>0</v>
      </c>
    </row>
    <row r="2936" customFormat="false" ht="15" hidden="false" customHeight="false" outlineLevel="0" collapsed="false">
      <c r="A2936" s="0" t="n">
        <v>1500014107</v>
      </c>
      <c r="B2936" s="157" t="n">
        <v>0</v>
      </c>
    </row>
    <row r="2937" customFormat="false" ht="15" hidden="false" customHeight="false" outlineLevel="0" collapsed="false">
      <c r="A2937" s="0" t="n">
        <v>1500014108</v>
      </c>
      <c r="B2937" s="157" t="n">
        <v>36.1666666666667</v>
      </c>
    </row>
    <row r="2938" customFormat="false" ht="15" hidden="false" customHeight="false" outlineLevel="0" collapsed="false">
      <c r="A2938" s="0" t="n">
        <v>1500014109</v>
      </c>
      <c r="B2938" s="157" t="n">
        <v>0</v>
      </c>
    </row>
    <row r="2939" customFormat="false" ht="15" hidden="false" customHeight="false" outlineLevel="0" collapsed="false">
      <c r="A2939" s="0" t="n">
        <v>1500014110</v>
      </c>
      <c r="B2939" s="157" t="n">
        <v>0</v>
      </c>
    </row>
    <row r="2940" customFormat="false" ht="15" hidden="false" customHeight="false" outlineLevel="0" collapsed="false">
      <c r="A2940" s="0" t="n">
        <v>1500014111</v>
      </c>
      <c r="B2940" s="157" t="n">
        <v>0</v>
      </c>
    </row>
    <row r="2941" customFormat="false" ht="15" hidden="false" customHeight="false" outlineLevel="0" collapsed="false">
      <c r="A2941" s="0" t="n">
        <v>1500014112</v>
      </c>
      <c r="B2941" s="157" t="n">
        <v>5.48333333333333</v>
      </c>
    </row>
    <row r="2942" customFormat="false" ht="15" hidden="false" customHeight="false" outlineLevel="0" collapsed="false">
      <c r="A2942" s="0" t="n">
        <v>1500014113</v>
      </c>
      <c r="B2942" s="157" t="n">
        <v>14.375</v>
      </c>
    </row>
    <row r="2943" customFormat="false" ht="15" hidden="false" customHeight="false" outlineLevel="0" collapsed="false">
      <c r="A2943" s="0" t="n">
        <v>1500014140</v>
      </c>
      <c r="B2943" s="157" t="n">
        <v>174.075</v>
      </c>
    </row>
    <row r="2944" customFormat="false" ht="15" hidden="false" customHeight="false" outlineLevel="0" collapsed="false">
      <c r="A2944" s="0" t="n">
        <v>1500014141</v>
      </c>
      <c r="B2944" s="157" t="n">
        <v>41.6666666666667</v>
      </c>
    </row>
    <row r="2945" customFormat="false" ht="15" hidden="false" customHeight="false" outlineLevel="0" collapsed="false">
      <c r="A2945" s="0" t="n">
        <v>1500014142</v>
      </c>
      <c r="B2945" s="157" t="n">
        <v>141.75</v>
      </c>
    </row>
    <row r="2946" customFormat="false" ht="15" hidden="false" customHeight="false" outlineLevel="0" collapsed="false">
      <c r="A2946" s="0" t="n">
        <v>1500014144</v>
      </c>
      <c r="B2946" s="157" t="n">
        <v>201.766666666667</v>
      </c>
    </row>
    <row r="2947" customFormat="false" ht="15" hidden="false" customHeight="false" outlineLevel="0" collapsed="false">
      <c r="A2947" s="0" t="n">
        <v>1500014148</v>
      </c>
      <c r="B2947" s="157" t="n">
        <v>5.16666666666667</v>
      </c>
    </row>
    <row r="2948" customFormat="false" ht="15" hidden="false" customHeight="false" outlineLevel="0" collapsed="false">
      <c r="A2948" s="0" t="n">
        <v>1500014149</v>
      </c>
      <c r="B2948" s="157" t="n">
        <v>10.4583333333333</v>
      </c>
    </row>
    <row r="2949" customFormat="false" ht="15" hidden="false" customHeight="false" outlineLevel="0" collapsed="false">
      <c r="A2949" s="0" t="n">
        <v>1500014150</v>
      </c>
      <c r="B2949" s="157" t="n">
        <v>64.5</v>
      </c>
    </row>
    <row r="2950" customFormat="false" ht="15" hidden="false" customHeight="false" outlineLevel="0" collapsed="false">
      <c r="A2950" s="0" t="n">
        <v>1500014151</v>
      </c>
      <c r="B2950" s="157" t="n">
        <v>20.0833333333333</v>
      </c>
    </row>
    <row r="2951" customFormat="false" ht="15" hidden="false" customHeight="false" outlineLevel="0" collapsed="false">
      <c r="A2951" s="0" t="n">
        <v>1500014152</v>
      </c>
      <c r="B2951" s="157" t="n">
        <v>18.8333333333333</v>
      </c>
    </row>
    <row r="2952" customFormat="false" ht="15" hidden="false" customHeight="false" outlineLevel="0" collapsed="false">
      <c r="A2952" s="0" t="n">
        <v>1500014153</v>
      </c>
      <c r="B2952" s="157" t="n">
        <v>25</v>
      </c>
    </row>
    <row r="2953" customFormat="false" ht="15" hidden="false" customHeight="false" outlineLevel="0" collapsed="false">
      <c r="A2953" s="0" t="n">
        <v>1500014154</v>
      </c>
      <c r="B2953" s="157" t="n">
        <v>0</v>
      </c>
    </row>
    <row r="2954" customFormat="false" ht="15" hidden="false" customHeight="false" outlineLevel="0" collapsed="false">
      <c r="A2954" s="0" t="n">
        <v>1500014087</v>
      </c>
      <c r="B2954" s="157" t="n">
        <v>0</v>
      </c>
    </row>
    <row r="2955" customFormat="false" ht="15" hidden="false" customHeight="false" outlineLevel="0" collapsed="false">
      <c r="A2955" s="0" t="n">
        <v>1500014088</v>
      </c>
      <c r="B2955" s="157" t="n">
        <v>0</v>
      </c>
    </row>
    <row r="2956" customFormat="false" ht="15" hidden="false" customHeight="false" outlineLevel="0" collapsed="false">
      <c r="A2956" s="0" t="n">
        <v>1500014114</v>
      </c>
      <c r="B2956" s="157" t="n">
        <v>80.9083333333334</v>
      </c>
    </row>
    <row r="2957" customFormat="false" ht="15" hidden="false" customHeight="false" outlineLevel="0" collapsed="false">
      <c r="A2957" s="0" t="n">
        <v>1500014116</v>
      </c>
      <c r="B2957" s="157" t="n">
        <v>0</v>
      </c>
    </row>
    <row r="2958" customFormat="false" ht="15" hidden="false" customHeight="false" outlineLevel="0" collapsed="false">
      <c r="A2958" s="0" t="n">
        <v>1500014146</v>
      </c>
      <c r="B2958" s="157" t="n">
        <v>102.083333333333</v>
      </c>
    </row>
    <row r="2959" customFormat="false" ht="15" hidden="false" customHeight="false" outlineLevel="0" collapsed="false">
      <c r="A2959" s="0" t="n">
        <v>1500014147</v>
      </c>
      <c r="B2959" s="157" t="n">
        <v>0</v>
      </c>
    </row>
    <row r="2960" customFormat="false" ht="15" hidden="false" customHeight="false" outlineLevel="0" collapsed="false">
      <c r="A2960" s="0" t="n">
        <v>1500014085</v>
      </c>
      <c r="B2960" s="157" t="n">
        <v>7.83333333333333</v>
      </c>
    </row>
    <row r="2961" customFormat="false" ht="15" hidden="false" customHeight="false" outlineLevel="0" collapsed="false">
      <c r="A2961" s="0" t="n">
        <v>1500014086</v>
      </c>
      <c r="B2961" s="157" t="n">
        <v>0</v>
      </c>
    </row>
    <row r="2962" customFormat="false" ht="15" hidden="false" customHeight="false" outlineLevel="0" collapsed="false">
      <c r="A2962" s="0" t="n">
        <v>1500014172</v>
      </c>
      <c r="B2962" s="157" t="n">
        <v>53.6666666666667</v>
      </c>
    </row>
    <row r="2963" customFormat="false" ht="15" hidden="false" customHeight="false" outlineLevel="0" collapsed="false">
      <c r="A2963" s="0" t="n">
        <v>1500014207</v>
      </c>
      <c r="B2963" s="157" t="n">
        <v>0</v>
      </c>
    </row>
    <row r="2964" customFormat="false" ht="15" hidden="false" customHeight="false" outlineLevel="0" collapsed="false">
      <c r="A2964" s="0" t="n">
        <v>1500014208</v>
      </c>
      <c r="B2964" s="157" t="n">
        <v>0</v>
      </c>
    </row>
    <row r="2965" customFormat="false" ht="15" hidden="false" customHeight="false" outlineLevel="0" collapsed="false">
      <c r="A2965" s="0" t="n">
        <v>1500014209</v>
      </c>
      <c r="B2965" s="157" t="n">
        <v>52.975</v>
      </c>
    </row>
    <row r="2966" customFormat="false" ht="15" hidden="false" customHeight="false" outlineLevel="0" collapsed="false">
      <c r="A2966" s="0" t="n">
        <v>1500014213</v>
      </c>
      <c r="B2966" s="157" t="n">
        <v>0</v>
      </c>
    </row>
    <row r="2967" customFormat="false" ht="15" hidden="false" customHeight="false" outlineLevel="0" collapsed="false">
      <c r="A2967" s="0" t="n">
        <v>1500014214</v>
      </c>
      <c r="B2967" s="157" t="n">
        <v>0</v>
      </c>
    </row>
    <row r="2968" customFormat="false" ht="15" hidden="false" customHeight="false" outlineLevel="0" collapsed="false">
      <c r="A2968" s="0" t="n">
        <v>1500014218</v>
      </c>
      <c r="B2968" s="157" t="n">
        <v>86</v>
      </c>
    </row>
    <row r="2969" customFormat="false" ht="15" hidden="false" customHeight="false" outlineLevel="0" collapsed="false">
      <c r="A2969" s="0" t="n">
        <v>1500014232</v>
      </c>
      <c r="B2969" s="157" t="n">
        <v>1.66666666666667</v>
      </c>
    </row>
    <row r="2970" customFormat="false" ht="15" hidden="false" customHeight="false" outlineLevel="0" collapsed="false">
      <c r="A2970" s="0" t="n">
        <v>1500014233</v>
      </c>
      <c r="B2970" s="157" t="n">
        <v>10.3333333333333</v>
      </c>
    </row>
    <row r="2971" customFormat="false" ht="15" hidden="false" customHeight="false" outlineLevel="0" collapsed="false">
      <c r="A2971" s="0" t="n">
        <v>1500014255</v>
      </c>
      <c r="B2971" s="157" t="n">
        <v>12.5833333333333</v>
      </c>
    </row>
    <row r="2972" customFormat="false" ht="15" hidden="false" customHeight="false" outlineLevel="0" collapsed="false">
      <c r="A2972" s="0" t="n">
        <v>1500014256</v>
      </c>
      <c r="B2972" s="157" t="n">
        <v>15</v>
      </c>
    </row>
    <row r="2973" customFormat="false" ht="15" hidden="false" customHeight="false" outlineLevel="0" collapsed="false">
      <c r="A2973" s="0" t="n">
        <v>1500014257</v>
      </c>
      <c r="B2973" s="157" t="n">
        <v>0</v>
      </c>
    </row>
    <row r="2974" customFormat="false" ht="15" hidden="false" customHeight="false" outlineLevel="0" collapsed="false">
      <c r="A2974" s="0" t="n">
        <v>1500014328</v>
      </c>
      <c r="B2974" s="157" t="n">
        <v>18.5333333333333</v>
      </c>
    </row>
    <row r="2975" customFormat="false" ht="15" hidden="false" customHeight="false" outlineLevel="0" collapsed="false">
      <c r="A2975" s="0" t="n">
        <v>1500014329</v>
      </c>
      <c r="B2975" s="157" t="n">
        <v>279.833333333333</v>
      </c>
    </row>
    <row r="2976" customFormat="false" ht="15" hidden="false" customHeight="false" outlineLevel="0" collapsed="false">
      <c r="A2976" s="0" t="n">
        <v>1500014330</v>
      </c>
      <c r="B2976" s="157" t="n">
        <v>0</v>
      </c>
    </row>
    <row r="2977" customFormat="false" ht="15" hidden="false" customHeight="false" outlineLevel="0" collapsed="false">
      <c r="A2977" s="0" t="n">
        <v>1500014331</v>
      </c>
      <c r="B2977" s="157" t="n">
        <v>0</v>
      </c>
    </row>
    <row r="2978" customFormat="false" ht="15" hidden="false" customHeight="false" outlineLevel="0" collapsed="false">
      <c r="A2978" s="0" t="n">
        <v>1500014342</v>
      </c>
      <c r="B2978" s="157" t="n">
        <v>26.3333333333333</v>
      </c>
    </row>
    <row r="2979" customFormat="false" ht="15" hidden="false" customHeight="false" outlineLevel="0" collapsed="false">
      <c r="A2979" s="0" t="n">
        <v>1500014343</v>
      </c>
      <c r="B2979" s="157" t="n">
        <v>0</v>
      </c>
    </row>
    <row r="2980" customFormat="false" ht="15" hidden="false" customHeight="false" outlineLevel="0" collapsed="false">
      <c r="A2980" s="0" t="n">
        <v>1500014344</v>
      </c>
      <c r="B2980" s="157" t="n">
        <v>2</v>
      </c>
    </row>
    <row r="2981" customFormat="false" ht="15" hidden="false" customHeight="false" outlineLevel="0" collapsed="false">
      <c r="A2981" s="0" t="n">
        <v>1500014345</v>
      </c>
      <c r="B2981" s="157" t="n">
        <v>57.3333333333333</v>
      </c>
    </row>
    <row r="2982" customFormat="false" ht="15" hidden="false" customHeight="false" outlineLevel="0" collapsed="false">
      <c r="A2982" s="0" t="n">
        <v>1500014395</v>
      </c>
      <c r="B2982" s="157" t="n">
        <v>0</v>
      </c>
    </row>
    <row r="2983" customFormat="false" ht="15" hidden="false" customHeight="false" outlineLevel="0" collapsed="false">
      <c r="A2983" s="0" t="n">
        <v>1500014334</v>
      </c>
      <c r="B2983" s="157" t="n">
        <v>167.916666666667</v>
      </c>
    </row>
    <row r="2984" customFormat="false" ht="15" hidden="false" customHeight="false" outlineLevel="0" collapsed="false">
      <c r="A2984" s="0" t="n">
        <v>1500014353</v>
      </c>
      <c r="B2984" s="157" t="n">
        <v>11.6666666666667</v>
      </c>
    </row>
    <row r="2985" customFormat="false" ht="15" hidden="false" customHeight="false" outlineLevel="0" collapsed="false">
      <c r="A2985" s="0" t="n">
        <v>1500014354</v>
      </c>
      <c r="B2985" s="157" t="n">
        <v>46.1666666666667</v>
      </c>
    </row>
    <row r="2986" customFormat="false" ht="15" hidden="false" customHeight="false" outlineLevel="0" collapsed="false">
      <c r="A2986" s="0" t="n">
        <v>1500014355</v>
      </c>
      <c r="B2986" s="157" t="n">
        <v>3.33333333333333</v>
      </c>
    </row>
    <row r="2987" customFormat="false" ht="15" hidden="false" customHeight="false" outlineLevel="0" collapsed="false">
      <c r="A2987" s="0" t="n">
        <v>1500014396</v>
      </c>
      <c r="B2987" s="157" t="n">
        <v>0</v>
      </c>
    </row>
    <row r="2988" customFormat="false" ht="15" hidden="false" customHeight="false" outlineLevel="0" collapsed="false">
      <c r="A2988" s="0" t="n">
        <v>1500014397</v>
      </c>
      <c r="B2988" s="157" t="n">
        <v>0</v>
      </c>
    </row>
    <row r="2989" customFormat="false" ht="15" hidden="false" customHeight="false" outlineLevel="0" collapsed="false">
      <c r="A2989" s="0" t="n">
        <v>1500014398</v>
      </c>
      <c r="B2989" s="157" t="n">
        <v>83.8333333333333</v>
      </c>
    </row>
    <row r="2990" customFormat="false" ht="15" hidden="false" customHeight="false" outlineLevel="0" collapsed="false">
      <c r="A2990" s="0" t="n">
        <v>1500014412</v>
      </c>
      <c r="B2990" s="157" t="n">
        <v>19.1666666666667</v>
      </c>
    </row>
    <row r="2991" customFormat="false" ht="15" hidden="false" customHeight="false" outlineLevel="0" collapsed="false">
      <c r="A2991" s="0" t="n">
        <v>1500014426</v>
      </c>
      <c r="B2991" s="157" t="n">
        <v>41.1666666666667</v>
      </c>
    </row>
    <row r="2992" customFormat="false" ht="15" hidden="false" customHeight="false" outlineLevel="0" collapsed="false">
      <c r="A2992" s="0" t="n">
        <v>1500014427</v>
      </c>
      <c r="B2992" s="157" t="n">
        <v>193.833333333333</v>
      </c>
    </row>
    <row r="2993" customFormat="false" ht="15" hidden="false" customHeight="false" outlineLevel="0" collapsed="false">
      <c r="A2993" s="0" t="n">
        <v>1500014428</v>
      </c>
      <c r="B2993" s="157" t="n">
        <v>11.8333333333333</v>
      </c>
    </row>
    <row r="2994" customFormat="false" ht="15" hidden="false" customHeight="false" outlineLevel="0" collapsed="false">
      <c r="A2994" s="0" t="n">
        <v>1500014429</v>
      </c>
      <c r="B2994" s="157" t="n">
        <v>0</v>
      </c>
    </row>
    <row r="2995" customFormat="false" ht="15" hidden="false" customHeight="false" outlineLevel="0" collapsed="false">
      <c r="A2995" s="0" t="n">
        <v>1500014430</v>
      </c>
      <c r="B2995" s="157" t="n">
        <v>10.3333333333333</v>
      </c>
    </row>
    <row r="2996" customFormat="false" ht="15" hidden="false" customHeight="false" outlineLevel="0" collapsed="false">
      <c r="A2996" s="0" t="n">
        <v>1500014413</v>
      </c>
      <c r="B2996" s="157" t="n">
        <v>0</v>
      </c>
    </row>
    <row r="2997" customFormat="false" ht="15" hidden="false" customHeight="false" outlineLevel="0" collapsed="false">
      <c r="A2997" s="0" t="n">
        <v>1500014424</v>
      </c>
      <c r="B2997" s="157" t="n">
        <v>188.4</v>
      </c>
    </row>
    <row r="2998" customFormat="false" ht="15" hidden="false" customHeight="false" outlineLevel="0" collapsed="false">
      <c r="A2998" s="0" t="n">
        <v>1500014425</v>
      </c>
      <c r="B2998" s="157" t="n">
        <v>0</v>
      </c>
    </row>
    <row r="2999" customFormat="false" ht="15" hidden="false" customHeight="false" outlineLevel="0" collapsed="false">
      <c r="A2999" s="0" t="n">
        <v>1500014486</v>
      </c>
      <c r="B2999" s="157" t="n">
        <v>0</v>
      </c>
    </row>
    <row r="3000" customFormat="false" ht="15" hidden="false" customHeight="false" outlineLevel="0" collapsed="false">
      <c r="A3000" s="0" t="n">
        <v>1500014502</v>
      </c>
      <c r="B3000" s="157" t="n">
        <v>41.1666666666667</v>
      </c>
    </row>
    <row r="3001" customFormat="false" ht="15" hidden="false" customHeight="false" outlineLevel="0" collapsed="false">
      <c r="A3001" s="0" t="n">
        <v>1500014495</v>
      </c>
      <c r="B3001" s="157" t="n">
        <v>5.08333333333333</v>
      </c>
    </row>
    <row r="3002" customFormat="false" ht="15" hidden="false" customHeight="false" outlineLevel="0" collapsed="false">
      <c r="A3002" s="0" t="n">
        <v>1500014496</v>
      </c>
      <c r="B3002" s="157" t="n">
        <v>20.3333333333333</v>
      </c>
    </row>
    <row r="3003" customFormat="false" ht="15" hidden="false" customHeight="false" outlineLevel="0" collapsed="false">
      <c r="A3003" s="0" t="n">
        <v>1500014497</v>
      </c>
      <c r="B3003" s="157" t="n">
        <v>0</v>
      </c>
    </row>
    <row r="3004" customFormat="false" ht="15" hidden="false" customHeight="false" outlineLevel="0" collapsed="false">
      <c r="A3004" s="0" t="n">
        <v>1500014498</v>
      </c>
      <c r="B3004" s="157" t="n">
        <v>18</v>
      </c>
    </row>
    <row r="3005" customFormat="false" ht="15" hidden="false" customHeight="false" outlineLevel="0" collapsed="false">
      <c r="A3005" s="0" t="n">
        <v>1500014501</v>
      </c>
      <c r="B3005" s="157" t="n">
        <v>5</v>
      </c>
    </row>
    <row r="3006" customFormat="false" ht="15" hidden="false" customHeight="false" outlineLevel="0" collapsed="false">
      <c r="A3006" s="0" t="n">
        <v>1500014532</v>
      </c>
      <c r="B3006" s="157" t="n">
        <v>0</v>
      </c>
    </row>
    <row r="3007" customFormat="false" ht="15" hidden="false" customHeight="false" outlineLevel="0" collapsed="false">
      <c r="A3007" s="0" t="n">
        <v>1500014533</v>
      </c>
      <c r="B3007" s="157" t="n">
        <v>49.5</v>
      </c>
    </row>
    <row r="3008" customFormat="false" ht="15" hidden="false" customHeight="false" outlineLevel="0" collapsed="false">
      <c r="A3008" s="0" t="n">
        <v>1500014534</v>
      </c>
      <c r="B3008" s="157" t="n">
        <v>0</v>
      </c>
    </row>
    <row r="3009" customFormat="false" ht="15" hidden="false" customHeight="false" outlineLevel="0" collapsed="false">
      <c r="A3009" s="0" t="n">
        <v>1500014535</v>
      </c>
      <c r="B3009" s="157" t="n">
        <v>2</v>
      </c>
    </row>
    <row r="3010" customFormat="false" ht="15" hidden="false" customHeight="false" outlineLevel="0" collapsed="false">
      <c r="A3010" s="0" t="n">
        <v>1500014536</v>
      </c>
      <c r="B3010" s="157" t="n">
        <v>19.5</v>
      </c>
    </row>
    <row r="3011" customFormat="false" ht="15" hidden="false" customHeight="false" outlineLevel="0" collapsed="false">
      <c r="A3011" s="0" t="n">
        <v>1500014529</v>
      </c>
      <c r="B3011" s="157" t="n">
        <v>34.6666666666667</v>
      </c>
    </row>
    <row r="3012" customFormat="false" ht="15" hidden="false" customHeight="false" outlineLevel="0" collapsed="false">
      <c r="A3012" s="0" t="n">
        <v>1500014530</v>
      </c>
      <c r="B3012" s="157" t="n">
        <v>38.3333333333333</v>
      </c>
    </row>
    <row r="3013" customFormat="false" ht="15" hidden="false" customHeight="false" outlineLevel="0" collapsed="false">
      <c r="A3013" s="0" t="n">
        <v>1500014589</v>
      </c>
      <c r="B3013" s="157" t="n">
        <v>7.5</v>
      </c>
    </row>
    <row r="3014" customFormat="false" ht="15" hidden="false" customHeight="false" outlineLevel="0" collapsed="false">
      <c r="A3014" s="0" t="n">
        <v>1500014612</v>
      </c>
      <c r="B3014" s="157" t="n">
        <v>0</v>
      </c>
    </row>
    <row r="3015" customFormat="false" ht="15" hidden="false" customHeight="false" outlineLevel="0" collapsed="false">
      <c r="A3015" s="0" t="n">
        <v>1500014613</v>
      </c>
      <c r="B3015" s="157" t="n">
        <v>4.33333333333333</v>
      </c>
    </row>
    <row r="3016" customFormat="false" ht="15" hidden="false" customHeight="false" outlineLevel="0" collapsed="false">
      <c r="A3016" s="0" t="n">
        <v>1500014614</v>
      </c>
      <c r="B3016" s="157" t="n">
        <v>150.083333333333</v>
      </c>
    </row>
    <row r="3017" customFormat="false" ht="15" hidden="false" customHeight="false" outlineLevel="0" collapsed="false">
      <c r="A3017" s="0" t="n">
        <v>1500014615</v>
      </c>
      <c r="B3017" s="157" t="n">
        <v>30.4166666666667</v>
      </c>
    </row>
    <row r="3018" customFormat="false" ht="15" hidden="false" customHeight="false" outlineLevel="0" collapsed="false">
      <c r="A3018" s="0" t="n">
        <v>1500014624</v>
      </c>
      <c r="B3018" s="157" t="n">
        <v>30</v>
      </c>
    </row>
    <row r="3019" customFormat="false" ht="15" hidden="false" customHeight="false" outlineLevel="0" collapsed="false">
      <c r="A3019" s="0" t="n">
        <v>1500014625</v>
      </c>
      <c r="B3019" s="157" t="n">
        <v>47.1666666666667</v>
      </c>
    </row>
    <row r="3020" customFormat="false" ht="15" hidden="false" customHeight="false" outlineLevel="0" collapsed="false">
      <c r="A3020" s="0" t="n">
        <v>1500014626</v>
      </c>
      <c r="B3020" s="157" t="n">
        <v>29</v>
      </c>
    </row>
    <row r="3021" customFormat="false" ht="15" hidden="false" customHeight="false" outlineLevel="0" collapsed="false">
      <c r="A3021" s="0" t="n">
        <v>1500014628</v>
      </c>
      <c r="B3021" s="157" t="n">
        <v>131.366666666667</v>
      </c>
    </row>
    <row r="3022" customFormat="false" ht="15" hidden="false" customHeight="false" outlineLevel="0" collapsed="false">
      <c r="A3022" s="0" t="n">
        <v>1500014629</v>
      </c>
      <c r="B3022" s="157" t="n">
        <v>0</v>
      </c>
    </row>
    <row r="3023" customFormat="false" ht="15" hidden="false" customHeight="false" outlineLevel="0" collapsed="false">
      <c r="A3023" s="0" t="n">
        <v>1500014630</v>
      </c>
      <c r="B3023" s="157" t="n">
        <v>27</v>
      </c>
    </row>
    <row r="3024" customFormat="false" ht="15" hidden="false" customHeight="false" outlineLevel="0" collapsed="false">
      <c r="A3024" s="0" t="n">
        <v>1500014631</v>
      </c>
      <c r="B3024" s="157" t="n">
        <v>19.3333333333333</v>
      </c>
    </row>
    <row r="3025" customFormat="false" ht="15" hidden="false" customHeight="false" outlineLevel="0" collapsed="false">
      <c r="A3025" s="0" t="n">
        <v>1500014632</v>
      </c>
      <c r="B3025" s="157" t="n">
        <v>0</v>
      </c>
    </row>
    <row r="3026" customFormat="false" ht="15" hidden="false" customHeight="false" outlineLevel="0" collapsed="false">
      <c r="A3026" s="0" t="n">
        <v>1500014633</v>
      </c>
      <c r="B3026" s="157" t="n">
        <v>24.3333333333333</v>
      </c>
    </row>
    <row r="3027" customFormat="false" ht="15" hidden="false" customHeight="false" outlineLevel="0" collapsed="false">
      <c r="A3027" s="0" t="n">
        <v>1500014619</v>
      </c>
      <c r="B3027" s="157" t="n">
        <v>12.5</v>
      </c>
    </row>
    <row r="3028" customFormat="false" ht="15" hidden="false" customHeight="false" outlineLevel="0" collapsed="false">
      <c r="A3028" s="0" t="n">
        <v>1500014658</v>
      </c>
      <c r="B3028" s="157" t="n">
        <v>8.83333333333333</v>
      </c>
    </row>
    <row r="3029" customFormat="false" ht="15" hidden="false" customHeight="false" outlineLevel="0" collapsed="false">
      <c r="A3029" s="0" t="n">
        <v>1500014659</v>
      </c>
      <c r="B3029" s="157" t="n">
        <v>0</v>
      </c>
    </row>
    <row r="3030" customFormat="false" ht="15" hidden="false" customHeight="false" outlineLevel="0" collapsed="false">
      <c r="A3030" s="0" t="n">
        <v>1500014660</v>
      </c>
      <c r="B3030" s="157" t="n">
        <v>19.1666666666667</v>
      </c>
    </row>
    <row r="3031" customFormat="false" ht="15" hidden="false" customHeight="false" outlineLevel="0" collapsed="false">
      <c r="A3031" s="0" t="n">
        <v>1500014604</v>
      </c>
      <c r="B3031" s="157" t="n">
        <v>7.08333333333333</v>
      </c>
    </row>
    <row r="3032" customFormat="false" ht="15" hidden="false" customHeight="false" outlineLevel="0" collapsed="false">
      <c r="A3032" s="0" t="n">
        <v>1500014605</v>
      </c>
      <c r="B3032" s="157" t="n">
        <v>20.4166666666667</v>
      </c>
    </row>
    <row r="3033" customFormat="false" ht="15" hidden="false" customHeight="false" outlineLevel="0" collapsed="false">
      <c r="A3033" s="0" t="n">
        <v>1500014656</v>
      </c>
      <c r="B3033" s="157" t="n">
        <v>110.916666666667</v>
      </c>
    </row>
    <row r="3034" customFormat="false" ht="15" hidden="false" customHeight="false" outlineLevel="0" collapsed="false">
      <c r="A3034" s="0" t="n">
        <v>1500014657</v>
      </c>
      <c r="B3034" s="157" t="n">
        <v>76.1666666666667</v>
      </c>
    </row>
    <row r="3035" customFormat="false" ht="15" hidden="false" customHeight="false" outlineLevel="0" collapsed="false">
      <c r="A3035" s="0" t="n">
        <v>1500014678</v>
      </c>
      <c r="B3035" s="157" t="n">
        <v>0</v>
      </c>
    </row>
    <row r="3036" customFormat="false" ht="15" hidden="false" customHeight="false" outlineLevel="0" collapsed="false">
      <c r="A3036" s="0" t="n">
        <v>1500014679</v>
      </c>
      <c r="B3036" s="157" t="n">
        <v>21.9166666666667</v>
      </c>
    </row>
    <row r="3037" customFormat="false" ht="15" hidden="false" customHeight="false" outlineLevel="0" collapsed="false">
      <c r="A3037" s="0" t="n">
        <v>1500014680</v>
      </c>
      <c r="B3037" s="157" t="n">
        <v>6</v>
      </c>
    </row>
    <row r="3038" customFormat="false" ht="15" hidden="false" customHeight="false" outlineLevel="0" collapsed="false">
      <c r="A3038" s="0" t="n">
        <v>1500014681</v>
      </c>
      <c r="B3038" s="157" t="n">
        <v>0</v>
      </c>
    </row>
    <row r="3039" customFormat="false" ht="15" hidden="false" customHeight="false" outlineLevel="0" collapsed="false">
      <c r="A3039" s="0" t="n">
        <v>1500014682</v>
      </c>
      <c r="B3039" s="157" t="n">
        <v>60</v>
      </c>
    </row>
    <row r="3040" customFormat="false" ht="15" hidden="false" customHeight="false" outlineLevel="0" collapsed="false">
      <c r="A3040" s="0" t="n">
        <v>1500014683</v>
      </c>
      <c r="B3040" s="157" t="n">
        <v>0</v>
      </c>
    </row>
    <row r="3041" customFormat="false" ht="15" hidden="false" customHeight="false" outlineLevel="0" collapsed="false">
      <c r="A3041" s="0" t="n">
        <v>1500014684</v>
      </c>
      <c r="B3041" s="157" t="n">
        <v>17.5</v>
      </c>
    </row>
    <row r="3042" customFormat="false" ht="15" hidden="false" customHeight="false" outlineLevel="0" collapsed="false">
      <c r="A3042" s="0" t="n">
        <v>1500014754</v>
      </c>
      <c r="B3042" s="157" t="n">
        <v>19</v>
      </c>
    </row>
    <row r="3043" customFormat="false" ht="15" hidden="false" customHeight="false" outlineLevel="0" collapsed="false">
      <c r="A3043" s="0" t="n">
        <v>1500014755</v>
      </c>
      <c r="B3043" s="157" t="n">
        <v>32</v>
      </c>
    </row>
    <row r="3044" customFormat="false" ht="15" hidden="false" customHeight="false" outlineLevel="0" collapsed="false">
      <c r="A3044" s="0" t="n">
        <v>1500014756</v>
      </c>
      <c r="B3044" s="157" t="n">
        <v>14.3333333333333</v>
      </c>
    </row>
    <row r="3045" customFormat="false" ht="15" hidden="false" customHeight="false" outlineLevel="0" collapsed="false">
      <c r="A3045" s="0" t="n">
        <v>1500014757</v>
      </c>
      <c r="B3045" s="157" t="n">
        <v>0</v>
      </c>
    </row>
    <row r="3046" customFormat="false" ht="15" hidden="false" customHeight="false" outlineLevel="0" collapsed="false">
      <c r="A3046" s="0" t="n">
        <v>1500014712</v>
      </c>
      <c r="B3046" s="157" t="n">
        <v>0</v>
      </c>
    </row>
    <row r="3047" customFormat="false" ht="15" hidden="false" customHeight="false" outlineLevel="0" collapsed="false">
      <c r="A3047" s="0" t="n">
        <v>1500014713</v>
      </c>
      <c r="B3047" s="157" t="n">
        <v>0</v>
      </c>
    </row>
    <row r="3048" customFormat="false" ht="15" hidden="false" customHeight="false" outlineLevel="0" collapsed="false">
      <c r="A3048" s="0" t="n">
        <v>1500014802</v>
      </c>
      <c r="B3048" s="157" t="n">
        <v>126.5</v>
      </c>
    </row>
    <row r="3049" customFormat="false" ht="15" hidden="false" customHeight="false" outlineLevel="0" collapsed="false">
      <c r="A3049" s="0" t="n">
        <v>1500014803</v>
      </c>
      <c r="B3049" s="157" t="n">
        <v>18.3333333333333</v>
      </c>
    </row>
    <row r="3050" customFormat="false" ht="15" hidden="false" customHeight="false" outlineLevel="0" collapsed="false">
      <c r="A3050" s="0" t="n">
        <v>1500014804</v>
      </c>
      <c r="B3050" s="157" t="n">
        <v>114.166666666667</v>
      </c>
    </row>
    <row r="3051" customFormat="false" ht="15" hidden="false" customHeight="false" outlineLevel="0" collapsed="false">
      <c r="A3051" s="0" t="n">
        <v>1500014794</v>
      </c>
      <c r="B3051" s="157" t="n">
        <v>0</v>
      </c>
    </row>
    <row r="3052" customFormat="false" ht="15" hidden="false" customHeight="false" outlineLevel="0" collapsed="false">
      <c r="A3052" s="0" t="n">
        <v>1500014795</v>
      </c>
      <c r="B3052" s="157" t="n">
        <v>0</v>
      </c>
    </row>
    <row r="3053" customFormat="false" ht="15" hidden="false" customHeight="false" outlineLevel="0" collapsed="false">
      <c r="A3053" s="0" t="n">
        <v>1500014796</v>
      </c>
      <c r="B3053" s="157" t="n">
        <v>241.666666666667</v>
      </c>
    </row>
    <row r="3054" customFormat="false" ht="15" hidden="false" customHeight="false" outlineLevel="0" collapsed="false">
      <c r="A3054" s="0" t="n">
        <v>1500014797</v>
      </c>
      <c r="B3054" s="157" t="n">
        <v>0</v>
      </c>
    </row>
    <row r="3055" customFormat="false" ht="15" hidden="false" customHeight="false" outlineLevel="0" collapsed="false">
      <c r="A3055" s="0" t="n">
        <v>1500014812</v>
      </c>
      <c r="B3055" s="157" t="n">
        <v>0</v>
      </c>
    </row>
    <row r="3056" customFormat="false" ht="15" hidden="false" customHeight="false" outlineLevel="0" collapsed="false">
      <c r="A3056" s="0" t="n">
        <v>1500014813</v>
      </c>
      <c r="B3056" s="157" t="n">
        <v>0</v>
      </c>
    </row>
    <row r="3057" customFormat="false" ht="15" hidden="false" customHeight="false" outlineLevel="0" collapsed="false">
      <c r="A3057" s="0" t="n">
        <v>1500014814</v>
      </c>
      <c r="B3057" s="157" t="n">
        <v>15</v>
      </c>
    </row>
    <row r="3058" customFormat="false" ht="15" hidden="false" customHeight="false" outlineLevel="0" collapsed="false">
      <c r="A3058" s="0" t="n">
        <v>1500014815</v>
      </c>
      <c r="B3058" s="157" t="n">
        <v>0</v>
      </c>
    </row>
    <row r="3059" customFormat="false" ht="15" hidden="false" customHeight="false" outlineLevel="0" collapsed="false">
      <c r="A3059" s="0" t="n">
        <v>1500014816</v>
      </c>
      <c r="B3059" s="157" t="n">
        <v>45.3333333333333</v>
      </c>
    </row>
    <row r="3060" customFormat="false" ht="15" hidden="false" customHeight="false" outlineLevel="0" collapsed="false">
      <c r="A3060" s="0" t="n">
        <v>1500014817</v>
      </c>
      <c r="B3060" s="157" t="n">
        <v>174</v>
      </c>
    </row>
    <row r="3061" customFormat="false" ht="15" hidden="false" customHeight="false" outlineLevel="0" collapsed="false">
      <c r="A3061" s="0" t="n">
        <v>1500014818</v>
      </c>
      <c r="B3061" s="157" t="n">
        <v>42</v>
      </c>
    </row>
    <row r="3062" customFormat="false" ht="15" hidden="false" customHeight="false" outlineLevel="0" collapsed="false">
      <c r="A3062" s="0" t="n">
        <v>1500014819</v>
      </c>
      <c r="B3062" s="157" t="n">
        <v>70.5</v>
      </c>
    </row>
    <row r="3063" customFormat="false" ht="15" hidden="false" customHeight="false" outlineLevel="0" collapsed="false">
      <c r="A3063" s="0" t="n">
        <v>1500014820</v>
      </c>
      <c r="B3063" s="157" t="n">
        <v>10.6333333333333</v>
      </c>
    </row>
    <row r="3064" customFormat="false" ht="15" hidden="false" customHeight="false" outlineLevel="0" collapsed="false">
      <c r="A3064" s="0" t="n">
        <v>1500014850</v>
      </c>
      <c r="B3064" s="157" t="n">
        <v>25.5</v>
      </c>
    </row>
    <row r="3065" customFormat="false" ht="15" hidden="false" customHeight="false" outlineLevel="0" collapsed="false">
      <c r="A3065" s="0" t="n">
        <v>1500014891</v>
      </c>
      <c r="B3065" s="157" t="n">
        <v>8.75</v>
      </c>
    </row>
    <row r="3066" customFormat="false" ht="15" hidden="false" customHeight="false" outlineLevel="0" collapsed="false">
      <c r="A3066" s="0" t="n">
        <v>1500014851</v>
      </c>
      <c r="B3066" s="157" t="n">
        <v>36.0833333333333</v>
      </c>
    </row>
    <row r="3067" customFormat="false" ht="15" hidden="false" customHeight="false" outlineLevel="0" collapsed="false">
      <c r="A3067" s="0" t="n">
        <v>1500014909</v>
      </c>
      <c r="B3067" s="157" t="n">
        <v>29.5416666666667</v>
      </c>
    </row>
    <row r="3068" customFormat="false" ht="15" hidden="false" customHeight="false" outlineLevel="0" collapsed="false">
      <c r="A3068" s="0" t="n">
        <v>1500014848</v>
      </c>
      <c r="B3068" s="157" t="n">
        <v>22.5</v>
      </c>
    </row>
    <row r="3069" customFormat="false" ht="15" hidden="false" customHeight="false" outlineLevel="0" collapsed="false">
      <c r="A3069" s="0" t="n">
        <v>1500014889</v>
      </c>
      <c r="B3069" s="157" t="n">
        <v>36.5</v>
      </c>
    </row>
    <row r="3070" customFormat="false" ht="15" hidden="false" customHeight="false" outlineLevel="0" collapsed="false">
      <c r="A3070" s="0" t="n">
        <v>1500014907</v>
      </c>
      <c r="B3070" s="157" t="n">
        <v>143.033333333333</v>
      </c>
    </row>
    <row r="3071" customFormat="false" ht="15" hidden="false" customHeight="false" outlineLevel="0" collapsed="false">
      <c r="A3071" s="0" t="n">
        <v>1500014943</v>
      </c>
      <c r="B3071" s="157" t="n">
        <v>97.425</v>
      </c>
    </row>
    <row r="3072" customFormat="false" ht="15" hidden="false" customHeight="false" outlineLevel="0" collapsed="false">
      <c r="A3072" s="0" t="n">
        <v>1500014944</v>
      </c>
      <c r="B3072" s="157" t="n">
        <v>387.05</v>
      </c>
    </row>
    <row r="3073" customFormat="false" ht="15" hidden="false" customHeight="false" outlineLevel="0" collapsed="false">
      <c r="A3073" s="0" t="n">
        <v>1500014971</v>
      </c>
      <c r="B3073" s="157" t="n">
        <v>41</v>
      </c>
    </row>
    <row r="3074" customFormat="false" ht="15" hidden="false" customHeight="false" outlineLevel="0" collapsed="false">
      <c r="A3074" s="0" t="n">
        <v>1500014972</v>
      </c>
      <c r="B3074" s="157" t="n">
        <v>12.8083333333333</v>
      </c>
    </row>
    <row r="3075" customFormat="false" ht="15" hidden="false" customHeight="false" outlineLevel="0" collapsed="false">
      <c r="A3075" s="0" t="n">
        <v>1500014948</v>
      </c>
      <c r="B3075" s="157" t="n">
        <v>15.8333333333333</v>
      </c>
    </row>
    <row r="3076" customFormat="false" ht="15" hidden="false" customHeight="false" outlineLevel="0" collapsed="false">
      <c r="A3076" s="0" t="n">
        <v>1500014949</v>
      </c>
      <c r="B3076" s="157" t="n">
        <v>57.6666666666667</v>
      </c>
    </row>
    <row r="3077" customFormat="false" ht="15" hidden="false" customHeight="false" outlineLevel="0" collapsed="false">
      <c r="A3077" s="0" t="n">
        <v>1500014950</v>
      </c>
      <c r="B3077" s="157" t="n">
        <v>0</v>
      </c>
    </row>
    <row r="3078" customFormat="false" ht="15" hidden="false" customHeight="false" outlineLevel="0" collapsed="false">
      <c r="A3078" s="0" t="n">
        <v>1500014945</v>
      </c>
      <c r="B3078" s="157" t="n">
        <v>45.5833333333333</v>
      </c>
    </row>
    <row r="3079" customFormat="false" ht="15" hidden="false" customHeight="false" outlineLevel="0" collapsed="false">
      <c r="A3079" s="0" t="n">
        <v>1500014946</v>
      </c>
      <c r="B3079" s="157" t="n">
        <v>0</v>
      </c>
    </row>
    <row r="3080" customFormat="false" ht="15" hidden="false" customHeight="false" outlineLevel="0" collapsed="false">
      <c r="A3080" s="0" t="n">
        <v>1500014947</v>
      </c>
      <c r="B3080" s="157" t="n">
        <v>6</v>
      </c>
    </row>
    <row r="3081" customFormat="false" ht="15" hidden="false" customHeight="false" outlineLevel="0" collapsed="false">
      <c r="A3081" s="0" t="n">
        <v>1500014973</v>
      </c>
      <c r="B3081" s="157" t="n">
        <v>6.66666666666667</v>
      </c>
    </row>
    <row r="3082" customFormat="false" ht="15" hidden="false" customHeight="false" outlineLevel="0" collapsed="false">
      <c r="A3082" s="0" t="n">
        <v>1500015003</v>
      </c>
      <c r="B3082" s="157" t="n">
        <v>12</v>
      </c>
    </row>
    <row r="3083" customFormat="false" ht="15" hidden="false" customHeight="false" outlineLevel="0" collapsed="false">
      <c r="A3083" s="0" t="n">
        <v>1500015005</v>
      </c>
      <c r="B3083" s="157" t="n">
        <v>0</v>
      </c>
    </row>
    <row r="3084" customFormat="false" ht="15" hidden="false" customHeight="false" outlineLevel="0" collapsed="false">
      <c r="A3084" s="0" t="n">
        <v>1500015033</v>
      </c>
      <c r="B3084" s="157" t="n">
        <v>39.6666666666667</v>
      </c>
    </row>
    <row r="3085" customFormat="false" ht="15" hidden="false" customHeight="false" outlineLevel="0" collapsed="false">
      <c r="A3085" s="0" t="n">
        <v>1500015034</v>
      </c>
      <c r="B3085" s="157" t="n">
        <v>0</v>
      </c>
    </row>
    <row r="3086" customFormat="false" ht="15" hidden="false" customHeight="false" outlineLevel="0" collapsed="false">
      <c r="A3086" s="0" t="n">
        <v>1500015035</v>
      </c>
      <c r="B3086" s="157" t="n">
        <v>160.833333333333</v>
      </c>
    </row>
    <row r="3087" customFormat="false" ht="15" hidden="false" customHeight="false" outlineLevel="0" collapsed="false">
      <c r="A3087" s="0" t="n">
        <v>1500015038</v>
      </c>
      <c r="B3087" s="157" t="n">
        <v>0</v>
      </c>
    </row>
    <row r="3088" customFormat="false" ht="15" hidden="false" customHeight="false" outlineLevel="0" collapsed="false">
      <c r="A3088" s="0" t="n">
        <v>1500015039</v>
      </c>
      <c r="B3088" s="157" t="n">
        <v>0</v>
      </c>
    </row>
    <row r="3089" customFormat="false" ht="15" hidden="false" customHeight="false" outlineLevel="0" collapsed="false">
      <c r="A3089" s="0" t="n">
        <v>1500015041</v>
      </c>
      <c r="B3089" s="157" t="n">
        <v>101.666666666667</v>
      </c>
    </row>
    <row r="3090" customFormat="false" ht="15" hidden="false" customHeight="false" outlineLevel="0" collapsed="false">
      <c r="A3090" s="0" t="n">
        <v>1500015040</v>
      </c>
      <c r="B3090" s="157" t="n">
        <v>53</v>
      </c>
    </row>
    <row r="3091" customFormat="false" ht="15" hidden="false" customHeight="false" outlineLevel="0" collapsed="false">
      <c r="A3091" s="0" t="n">
        <v>1500015042</v>
      </c>
      <c r="B3091" s="157" t="n">
        <v>55.5833333333333</v>
      </c>
    </row>
    <row r="3092" customFormat="false" ht="15" hidden="false" customHeight="false" outlineLevel="0" collapsed="false">
      <c r="A3092" s="0" t="n">
        <v>1500015043</v>
      </c>
      <c r="B3092" s="157" t="n">
        <v>0</v>
      </c>
    </row>
    <row r="3093" customFormat="false" ht="15" hidden="false" customHeight="false" outlineLevel="0" collapsed="false">
      <c r="A3093" s="0" t="n">
        <v>1500015028</v>
      </c>
      <c r="B3093" s="157" t="n">
        <v>18.5</v>
      </c>
    </row>
    <row r="3094" customFormat="false" ht="15" hidden="false" customHeight="false" outlineLevel="0" collapsed="false">
      <c r="A3094" s="0" t="n">
        <v>1500015029</v>
      </c>
      <c r="B3094" s="157" t="n">
        <v>64.3333333333333</v>
      </c>
    </row>
    <row r="3095" customFormat="false" ht="15" hidden="false" customHeight="false" outlineLevel="0" collapsed="false">
      <c r="A3095" s="0" t="n">
        <v>1500015030</v>
      </c>
      <c r="B3095" s="157" t="n">
        <v>34.9166666666667</v>
      </c>
    </row>
    <row r="3096" customFormat="false" ht="15" hidden="false" customHeight="false" outlineLevel="0" collapsed="false">
      <c r="A3096" s="0" t="n">
        <v>1500015031</v>
      </c>
      <c r="B3096" s="157" t="n">
        <v>56.1833333333333</v>
      </c>
    </row>
    <row r="3097" customFormat="false" ht="15" hidden="false" customHeight="false" outlineLevel="0" collapsed="false">
      <c r="A3097" s="0" t="n">
        <v>1500015036</v>
      </c>
      <c r="B3097" s="157" t="n">
        <v>313.083333333333</v>
      </c>
    </row>
    <row r="3098" customFormat="false" ht="15" hidden="false" customHeight="false" outlineLevel="0" collapsed="false">
      <c r="A3098" s="0" t="n">
        <v>1500015070</v>
      </c>
      <c r="B3098" s="157" t="n">
        <v>113.541666666667</v>
      </c>
    </row>
    <row r="3099" customFormat="false" ht="15" hidden="false" customHeight="false" outlineLevel="0" collapsed="false">
      <c r="A3099" s="0" t="n">
        <v>1500015071</v>
      </c>
      <c r="B3099" s="157" t="n">
        <v>53</v>
      </c>
    </row>
    <row r="3100" customFormat="false" ht="15" hidden="false" customHeight="false" outlineLevel="0" collapsed="false">
      <c r="A3100" s="0" t="n">
        <v>1500015072</v>
      </c>
      <c r="B3100" s="157" t="n">
        <v>12.2916666666667</v>
      </c>
    </row>
    <row r="3101" customFormat="false" ht="15" hidden="false" customHeight="false" outlineLevel="0" collapsed="false">
      <c r="A3101" s="0" t="n">
        <v>1500015077</v>
      </c>
      <c r="B3101" s="157" t="n">
        <v>0</v>
      </c>
    </row>
    <row r="3102" customFormat="false" ht="15" hidden="false" customHeight="false" outlineLevel="0" collapsed="false">
      <c r="A3102" s="0" t="n">
        <v>1500015078</v>
      </c>
      <c r="B3102" s="157" t="n">
        <v>13.6166666666667</v>
      </c>
    </row>
    <row r="3103" customFormat="false" ht="15" hidden="false" customHeight="false" outlineLevel="0" collapsed="false">
      <c r="A3103" s="0" t="n">
        <v>1500015094</v>
      </c>
      <c r="B3103" s="157" t="n">
        <v>0</v>
      </c>
    </row>
    <row r="3104" customFormat="false" ht="15" hidden="false" customHeight="false" outlineLevel="0" collapsed="false">
      <c r="A3104" s="0" t="n">
        <v>1500015095</v>
      </c>
      <c r="B3104" s="157" t="n">
        <v>16.6666666666667</v>
      </c>
    </row>
    <row r="3105" customFormat="false" ht="15" hidden="false" customHeight="false" outlineLevel="0" collapsed="false">
      <c r="A3105" s="0" t="n">
        <v>1500015096</v>
      </c>
      <c r="B3105" s="157" t="n">
        <v>40.9166666666667</v>
      </c>
    </row>
    <row r="3106" customFormat="false" ht="15" hidden="false" customHeight="false" outlineLevel="0" collapsed="false">
      <c r="A3106" s="0" t="n">
        <v>1500015097</v>
      </c>
      <c r="B3106" s="157" t="n">
        <v>11.6666666666667</v>
      </c>
    </row>
    <row r="3107" customFormat="false" ht="15" hidden="false" customHeight="false" outlineLevel="0" collapsed="false">
      <c r="A3107" s="0" t="n">
        <v>1500015100</v>
      </c>
      <c r="B3107" s="157" t="n">
        <v>20</v>
      </c>
    </row>
    <row r="3108" customFormat="false" ht="15" hidden="false" customHeight="false" outlineLevel="0" collapsed="false">
      <c r="A3108" s="0" t="n">
        <v>1500015137</v>
      </c>
      <c r="B3108" s="157" t="n">
        <v>58.0833333333333</v>
      </c>
    </row>
    <row r="3109" customFormat="false" ht="15" hidden="false" customHeight="false" outlineLevel="0" collapsed="false">
      <c r="A3109" s="0" t="n">
        <v>1500015138</v>
      </c>
      <c r="B3109" s="157" t="n">
        <v>62.6666666666667</v>
      </c>
    </row>
    <row r="3110" customFormat="false" ht="15" hidden="false" customHeight="false" outlineLevel="0" collapsed="false">
      <c r="A3110" s="0" t="n">
        <v>1500015167</v>
      </c>
      <c r="B3110" s="157" t="n">
        <v>0</v>
      </c>
    </row>
    <row r="3111" customFormat="false" ht="15" hidden="false" customHeight="false" outlineLevel="0" collapsed="false">
      <c r="A3111" s="0" t="n">
        <v>1500015168</v>
      </c>
      <c r="B3111" s="157" t="n">
        <v>0</v>
      </c>
    </row>
    <row r="3112" customFormat="false" ht="15" hidden="false" customHeight="false" outlineLevel="0" collapsed="false">
      <c r="A3112" s="0" t="n">
        <v>1500015169</v>
      </c>
      <c r="B3112" s="157" t="n">
        <v>2.16666666666667</v>
      </c>
    </row>
    <row r="3113" customFormat="false" ht="15" hidden="false" customHeight="false" outlineLevel="0" collapsed="false">
      <c r="A3113" s="0" t="n">
        <v>1500015239</v>
      </c>
      <c r="B3113" s="157" t="n">
        <v>0</v>
      </c>
    </row>
    <row r="3114" customFormat="false" ht="15" hidden="false" customHeight="false" outlineLevel="0" collapsed="false">
      <c r="A3114" s="0" t="n">
        <v>1500015236</v>
      </c>
      <c r="B3114" s="157" t="n">
        <v>62.5</v>
      </c>
    </row>
    <row r="3115" customFormat="false" ht="15" hidden="false" customHeight="false" outlineLevel="0" collapsed="false">
      <c r="A3115" s="0" t="n">
        <v>1500015237</v>
      </c>
      <c r="B3115" s="157" t="n">
        <v>154.5</v>
      </c>
    </row>
    <row r="3116" customFormat="false" ht="15" hidden="false" customHeight="false" outlineLevel="0" collapsed="false">
      <c r="A3116" s="0" t="n">
        <v>1500015240</v>
      </c>
      <c r="B3116" s="157" t="n">
        <v>0</v>
      </c>
    </row>
    <row r="3117" customFormat="false" ht="15" hidden="false" customHeight="false" outlineLevel="0" collapsed="false">
      <c r="A3117" s="0" t="n">
        <v>1500015241</v>
      </c>
      <c r="B3117" s="157" t="n">
        <v>0</v>
      </c>
    </row>
    <row r="3118" customFormat="false" ht="15" hidden="false" customHeight="false" outlineLevel="0" collapsed="false">
      <c r="A3118" s="0" t="n">
        <v>1500015231</v>
      </c>
      <c r="B3118" s="157" t="n">
        <v>0</v>
      </c>
    </row>
    <row r="3119" customFormat="false" ht="15" hidden="false" customHeight="false" outlineLevel="0" collapsed="false">
      <c r="A3119" s="0" t="n">
        <v>1500015232</v>
      </c>
      <c r="B3119" s="157" t="n">
        <v>0</v>
      </c>
    </row>
    <row r="3120" customFormat="false" ht="15" hidden="false" customHeight="false" outlineLevel="0" collapsed="false">
      <c r="A3120" s="0" t="n">
        <v>1500015242</v>
      </c>
      <c r="B3120" s="157" t="n">
        <v>154.7</v>
      </c>
    </row>
    <row r="3121" customFormat="false" ht="15" hidden="false" customHeight="false" outlineLevel="0" collapsed="false">
      <c r="A3121" s="0" t="n">
        <v>1500015233</v>
      </c>
      <c r="B3121" s="157" t="n">
        <v>18.45</v>
      </c>
    </row>
    <row r="3122" customFormat="false" ht="15" hidden="false" customHeight="false" outlineLevel="0" collapsed="false">
      <c r="A3122" s="0" t="n">
        <v>1500015234</v>
      </c>
      <c r="B3122" s="157" t="n">
        <v>0</v>
      </c>
    </row>
    <row r="3123" customFormat="false" ht="15" hidden="false" customHeight="false" outlineLevel="0" collapsed="false">
      <c r="A3123" s="0" t="n">
        <v>1500015260</v>
      </c>
      <c r="B3123" s="157" t="n">
        <v>87.3333333333333</v>
      </c>
    </row>
    <row r="3124" customFormat="false" ht="15" hidden="false" customHeight="false" outlineLevel="0" collapsed="false">
      <c r="A3124" s="0" t="n">
        <v>1500015295</v>
      </c>
      <c r="B3124" s="157" t="n">
        <v>8.08333333333333</v>
      </c>
    </row>
    <row r="3125" customFormat="false" ht="15" hidden="false" customHeight="false" outlineLevel="0" collapsed="false">
      <c r="A3125" s="0" t="n">
        <v>1500015296</v>
      </c>
      <c r="B3125" s="157" t="n">
        <v>22.0833333333333</v>
      </c>
    </row>
    <row r="3126" customFormat="false" ht="15" hidden="false" customHeight="false" outlineLevel="0" collapsed="false">
      <c r="A3126" s="0" t="n">
        <v>1500015304</v>
      </c>
      <c r="B3126" s="157" t="n">
        <v>0</v>
      </c>
    </row>
    <row r="3127" customFormat="false" ht="15" hidden="false" customHeight="false" outlineLevel="0" collapsed="false">
      <c r="A3127" s="0" t="n">
        <v>1500015297</v>
      </c>
      <c r="B3127" s="157" t="n">
        <v>42.6666666666667</v>
      </c>
    </row>
    <row r="3128" customFormat="false" ht="15" hidden="false" customHeight="false" outlineLevel="0" collapsed="false">
      <c r="A3128" s="0" t="n">
        <v>1500015298</v>
      </c>
      <c r="B3128" s="157" t="n">
        <v>35.3333333333333</v>
      </c>
    </row>
    <row r="3129" customFormat="false" ht="15" hidden="false" customHeight="false" outlineLevel="0" collapsed="false">
      <c r="A3129" s="0" t="n">
        <v>1500015299</v>
      </c>
      <c r="B3129" s="157" t="n">
        <v>18.5</v>
      </c>
    </row>
    <row r="3130" customFormat="false" ht="15" hidden="false" customHeight="false" outlineLevel="0" collapsed="false">
      <c r="A3130" s="0" t="n">
        <v>1500015300</v>
      </c>
      <c r="B3130" s="157" t="n">
        <v>99.1666666666667</v>
      </c>
    </row>
    <row r="3131" customFormat="false" ht="15" hidden="false" customHeight="false" outlineLevel="0" collapsed="false">
      <c r="A3131" s="0" t="n">
        <v>1500015301</v>
      </c>
      <c r="B3131" s="157" t="n">
        <v>75.5416666666667</v>
      </c>
    </row>
    <row r="3132" customFormat="false" ht="15" hidden="false" customHeight="false" outlineLevel="0" collapsed="false">
      <c r="A3132" s="0" t="n">
        <v>1500015302</v>
      </c>
      <c r="B3132" s="157" t="n">
        <v>116.583333333333</v>
      </c>
    </row>
    <row r="3133" customFormat="false" ht="15" hidden="false" customHeight="false" outlineLevel="0" collapsed="false">
      <c r="A3133" s="0" t="n">
        <v>1500015307</v>
      </c>
      <c r="B3133" s="157" t="n">
        <v>23</v>
      </c>
    </row>
    <row r="3134" customFormat="false" ht="15" hidden="false" customHeight="false" outlineLevel="0" collapsed="false">
      <c r="A3134" s="0" t="n">
        <v>1500015338</v>
      </c>
      <c r="B3134" s="157" t="n">
        <v>32.5</v>
      </c>
    </row>
    <row r="3135" customFormat="false" ht="15" hidden="false" customHeight="false" outlineLevel="0" collapsed="false">
      <c r="A3135" s="0" t="n">
        <v>1500015340</v>
      </c>
      <c r="B3135" s="157" t="n">
        <v>0</v>
      </c>
    </row>
    <row r="3136" customFormat="false" ht="15" hidden="false" customHeight="false" outlineLevel="0" collapsed="false">
      <c r="A3136" s="0" t="n">
        <v>1500015341</v>
      </c>
      <c r="B3136" s="157" t="n">
        <v>6.66666666666667</v>
      </c>
    </row>
    <row r="3137" customFormat="false" ht="15" hidden="false" customHeight="false" outlineLevel="0" collapsed="false">
      <c r="A3137" s="0" t="n">
        <v>1500015255</v>
      </c>
      <c r="B3137" s="157" t="n">
        <v>76.5833333333333</v>
      </c>
    </row>
    <row r="3138" customFormat="false" ht="15" hidden="false" customHeight="false" outlineLevel="0" collapsed="false">
      <c r="A3138" s="0" t="n">
        <v>1500015258</v>
      </c>
      <c r="B3138" s="157" t="n">
        <v>0</v>
      </c>
    </row>
    <row r="3139" customFormat="false" ht="15" hidden="false" customHeight="false" outlineLevel="0" collapsed="false">
      <c r="A3139" s="0" t="n">
        <v>1500015292</v>
      </c>
      <c r="B3139" s="157" t="n">
        <v>37.8333333333333</v>
      </c>
    </row>
    <row r="3140" customFormat="false" ht="15" hidden="false" customHeight="false" outlineLevel="0" collapsed="false">
      <c r="A3140" s="0" t="n">
        <v>1500015293</v>
      </c>
      <c r="B3140" s="157" t="n">
        <v>114.991666666667</v>
      </c>
    </row>
    <row r="3141" customFormat="false" ht="15" hidden="false" customHeight="false" outlineLevel="0" collapsed="false">
      <c r="A3141" s="0" t="n">
        <v>1500015308</v>
      </c>
      <c r="B3141" s="157" t="n">
        <v>0</v>
      </c>
    </row>
    <row r="3142" customFormat="false" ht="15" hidden="false" customHeight="false" outlineLevel="0" collapsed="false">
      <c r="A3142" s="0" t="n">
        <v>1500015360</v>
      </c>
      <c r="B3142" s="157" t="n">
        <v>4.16666666666667</v>
      </c>
    </row>
    <row r="3143" customFormat="false" ht="15" hidden="false" customHeight="false" outlineLevel="0" collapsed="false">
      <c r="A3143" s="0" t="n">
        <v>1500015426</v>
      </c>
      <c r="B3143" s="157" t="n">
        <v>0</v>
      </c>
    </row>
    <row r="3144" customFormat="false" ht="15" hidden="false" customHeight="false" outlineLevel="0" collapsed="false">
      <c r="A3144" s="0" t="n">
        <v>1500015459</v>
      </c>
      <c r="B3144" s="157" t="n">
        <v>0</v>
      </c>
    </row>
    <row r="3145" customFormat="false" ht="15" hidden="false" customHeight="false" outlineLevel="0" collapsed="false">
      <c r="A3145" s="0" t="n">
        <v>1500015460</v>
      </c>
      <c r="B3145" s="157" t="n">
        <v>2</v>
      </c>
    </row>
    <row r="3146" customFormat="false" ht="15" hidden="false" customHeight="false" outlineLevel="0" collapsed="false">
      <c r="A3146" s="0" t="n">
        <v>1500015362</v>
      </c>
      <c r="B3146" s="157" t="n">
        <v>130.828333333333</v>
      </c>
    </row>
    <row r="3147" customFormat="false" ht="15" hidden="false" customHeight="false" outlineLevel="0" collapsed="false">
      <c r="A3147" s="0" t="n">
        <v>1500015425</v>
      </c>
      <c r="B3147" s="157" t="n">
        <v>24.1666666666667</v>
      </c>
    </row>
    <row r="3148" customFormat="false" ht="15" hidden="false" customHeight="false" outlineLevel="0" collapsed="false">
      <c r="A3148" s="0" t="n">
        <v>1500015453</v>
      </c>
      <c r="B3148" s="157" t="n">
        <v>184.691666666667</v>
      </c>
    </row>
    <row r="3149" customFormat="false" ht="15" hidden="false" customHeight="false" outlineLevel="0" collapsed="false">
      <c r="A3149" s="0" t="n">
        <v>1500015454</v>
      </c>
      <c r="B3149" s="157" t="n">
        <v>103.333333333333</v>
      </c>
    </row>
    <row r="3150" customFormat="false" ht="15" hidden="false" customHeight="false" outlineLevel="0" collapsed="false">
      <c r="A3150" s="0" t="n">
        <v>1500015510</v>
      </c>
      <c r="B3150" s="157" t="n">
        <v>4.91666666666667</v>
      </c>
    </row>
    <row r="3151" customFormat="false" ht="15" hidden="false" customHeight="false" outlineLevel="0" collapsed="false">
      <c r="A3151" s="0" t="n">
        <v>1500015509</v>
      </c>
      <c r="B3151" s="157" t="n">
        <v>9.83333333333333</v>
      </c>
    </row>
    <row r="3152" customFormat="false" ht="15" hidden="false" customHeight="false" outlineLevel="0" collapsed="false">
      <c r="A3152" s="0" t="n">
        <v>1500015545</v>
      </c>
      <c r="B3152" s="157" t="n">
        <v>291.541666666667</v>
      </c>
    </row>
    <row r="3153" customFormat="false" ht="15" hidden="false" customHeight="false" outlineLevel="0" collapsed="false">
      <c r="A3153" s="0" t="n">
        <v>1500015546</v>
      </c>
      <c r="B3153" s="157" t="n">
        <v>28.1666666666667</v>
      </c>
    </row>
    <row r="3154" customFormat="false" ht="15" hidden="false" customHeight="false" outlineLevel="0" collapsed="false">
      <c r="A3154" s="0" t="n">
        <v>1500015547</v>
      </c>
      <c r="B3154" s="157" t="n">
        <v>64.0416666666667</v>
      </c>
    </row>
    <row r="3155" customFormat="false" ht="15" hidden="false" customHeight="false" outlineLevel="0" collapsed="false">
      <c r="A3155" s="0" t="n">
        <v>1500015548</v>
      </c>
      <c r="B3155" s="157" t="n">
        <v>106.166666666667</v>
      </c>
    </row>
    <row r="3156" customFormat="false" ht="15" hidden="false" customHeight="false" outlineLevel="0" collapsed="false">
      <c r="A3156" s="0" t="n">
        <v>1500015593</v>
      </c>
      <c r="B3156" s="157" t="n">
        <v>0</v>
      </c>
    </row>
    <row r="3157" customFormat="false" ht="15" hidden="false" customHeight="false" outlineLevel="0" collapsed="false">
      <c r="A3157" s="0" t="n">
        <v>1500015617</v>
      </c>
      <c r="B3157" s="157" t="n">
        <v>52.1583333333333</v>
      </c>
    </row>
    <row r="3158" customFormat="false" ht="15" hidden="false" customHeight="false" outlineLevel="0" collapsed="false">
      <c r="A3158" s="0" t="n">
        <v>1500015640</v>
      </c>
      <c r="B3158" s="157" t="n">
        <v>0</v>
      </c>
    </row>
    <row r="3159" customFormat="false" ht="15" hidden="false" customHeight="false" outlineLevel="0" collapsed="false">
      <c r="A3159" s="0" t="n">
        <v>1500015644</v>
      </c>
      <c r="B3159" s="157" t="n">
        <v>141.541666666667</v>
      </c>
    </row>
    <row r="3160" customFormat="false" ht="15" hidden="false" customHeight="false" outlineLevel="0" collapsed="false">
      <c r="A3160" s="0" t="n">
        <v>1500015673</v>
      </c>
      <c r="B3160" s="157" t="n">
        <v>0</v>
      </c>
    </row>
    <row r="3161" customFormat="false" ht="15" hidden="false" customHeight="false" outlineLevel="0" collapsed="false">
      <c r="A3161" s="0" t="n">
        <v>1500015674</v>
      </c>
      <c r="B3161" s="157" t="n">
        <v>0</v>
      </c>
    </row>
    <row r="3162" customFormat="false" ht="15" hidden="false" customHeight="false" outlineLevel="0" collapsed="false">
      <c r="A3162" s="0" t="n">
        <v>1500015676</v>
      </c>
      <c r="B3162" s="157" t="n">
        <v>0</v>
      </c>
    </row>
    <row r="3163" customFormat="false" ht="15" hidden="false" customHeight="false" outlineLevel="0" collapsed="false">
      <c r="A3163" s="0" t="n">
        <v>1500015677</v>
      </c>
      <c r="B3163" s="157" t="n">
        <v>14.3333333333333</v>
      </c>
    </row>
    <row r="3164" customFormat="false" ht="15" hidden="false" customHeight="false" outlineLevel="0" collapsed="false">
      <c r="A3164" s="0" t="n">
        <v>1500015714</v>
      </c>
      <c r="B3164" s="157" t="n">
        <v>24.6666666666667</v>
      </c>
    </row>
    <row r="3165" customFormat="false" ht="15" hidden="false" customHeight="false" outlineLevel="0" collapsed="false">
      <c r="A3165" s="0" t="n">
        <v>1500015678</v>
      </c>
      <c r="B3165" s="157" t="n">
        <v>16.0833333333333</v>
      </c>
    </row>
    <row r="3166" customFormat="false" ht="15" hidden="false" customHeight="false" outlineLevel="0" collapsed="false">
      <c r="A3166" s="0" t="n">
        <v>1500015679</v>
      </c>
      <c r="B3166" s="157" t="n">
        <v>31.0833333333333</v>
      </c>
    </row>
    <row r="3167" customFormat="false" ht="15" hidden="false" customHeight="false" outlineLevel="0" collapsed="false">
      <c r="A3167" s="0" t="n">
        <v>1500015680</v>
      </c>
      <c r="B3167" s="157" t="n">
        <v>1.66666666666667</v>
      </c>
    </row>
    <row r="3168" customFormat="false" ht="15" hidden="false" customHeight="false" outlineLevel="0" collapsed="false">
      <c r="A3168" s="0" t="n">
        <v>1500015682</v>
      </c>
      <c r="B3168" s="157" t="n">
        <v>0</v>
      </c>
    </row>
    <row r="3169" customFormat="false" ht="15" hidden="false" customHeight="false" outlineLevel="0" collapsed="false">
      <c r="A3169" s="0" t="n">
        <v>1500015683</v>
      </c>
      <c r="B3169" s="157" t="n">
        <v>0</v>
      </c>
    </row>
    <row r="3170" customFormat="false" ht="15" hidden="false" customHeight="false" outlineLevel="0" collapsed="false">
      <c r="A3170" s="0" t="n">
        <v>1500015595</v>
      </c>
      <c r="B3170" s="157" t="n">
        <v>0</v>
      </c>
    </row>
    <row r="3171" customFormat="false" ht="15" hidden="false" customHeight="false" outlineLevel="0" collapsed="false">
      <c r="A3171" s="0" t="n">
        <v>1500015618</v>
      </c>
      <c r="B3171" s="157" t="n">
        <v>69.6666666666667</v>
      </c>
    </row>
    <row r="3172" customFormat="false" ht="15" hidden="false" customHeight="false" outlineLevel="0" collapsed="false">
      <c r="A3172" s="0" t="n">
        <v>1500015637</v>
      </c>
      <c r="B3172" s="157" t="n">
        <v>10</v>
      </c>
    </row>
    <row r="3173" customFormat="false" ht="15" hidden="false" customHeight="false" outlineLevel="0" collapsed="false">
      <c r="A3173" s="0" t="n">
        <v>1500015729</v>
      </c>
      <c r="B3173" s="157" t="n">
        <v>67.5</v>
      </c>
    </row>
    <row r="3174" customFormat="false" ht="15" hidden="false" customHeight="false" outlineLevel="0" collapsed="false">
      <c r="A3174" s="0" t="n">
        <v>1500015730</v>
      </c>
      <c r="B3174" s="157" t="n">
        <v>0</v>
      </c>
    </row>
    <row r="3175" customFormat="false" ht="15" hidden="false" customHeight="false" outlineLevel="0" collapsed="false">
      <c r="A3175" s="0" t="n">
        <v>1500015731</v>
      </c>
      <c r="B3175" s="157" t="n">
        <v>0</v>
      </c>
    </row>
    <row r="3176" customFormat="false" ht="15" hidden="false" customHeight="false" outlineLevel="0" collapsed="false">
      <c r="A3176" s="0" t="n">
        <v>1500015767</v>
      </c>
      <c r="B3176" s="157" t="n">
        <v>0</v>
      </c>
    </row>
    <row r="3177" customFormat="false" ht="15" hidden="false" customHeight="false" outlineLevel="0" collapsed="false">
      <c r="A3177" s="0" t="n">
        <v>1500015768</v>
      </c>
      <c r="B3177" s="157" t="n">
        <v>0.833333333333333</v>
      </c>
    </row>
    <row r="3178" customFormat="false" ht="15" hidden="false" customHeight="false" outlineLevel="0" collapsed="false">
      <c r="A3178" s="0" t="n">
        <v>1500015769</v>
      </c>
      <c r="B3178" s="157" t="n">
        <v>77.8333333333333</v>
      </c>
    </row>
    <row r="3179" customFormat="false" ht="15" hidden="false" customHeight="false" outlineLevel="0" collapsed="false">
      <c r="A3179" s="0" t="n">
        <v>1500015770</v>
      </c>
      <c r="B3179" s="157" t="n">
        <v>20</v>
      </c>
    </row>
    <row r="3180" customFormat="false" ht="15" hidden="false" customHeight="false" outlineLevel="0" collapsed="false">
      <c r="A3180" s="0" t="n">
        <v>1500015771</v>
      </c>
      <c r="B3180" s="157" t="n">
        <v>45.5833333333333</v>
      </c>
    </row>
    <row r="3181" customFormat="false" ht="15" hidden="false" customHeight="false" outlineLevel="0" collapsed="false">
      <c r="A3181" s="0" t="n">
        <v>1500015833</v>
      </c>
      <c r="B3181" s="157" t="n">
        <v>0</v>
      </c>
    </row>
    <row r="3182" customFormat="false" ht="15" hidden="false" customHeight="false" outlineLevel="0" collapsed="false">
      <c r="A3182" s="0" t="n">
        <v>1500015834</v>
      </c>
      <c r="B3182" s="157" t="n">
        <v>19.8333333333333</v>
      </c>
    </row>
    <row r="3183" customFormat="false" ht="15" hidden="false" customHeight="false" outlineLevel="0" collapsed="false">
      <c r="A3183" s="0" t="n">
        <v>1500015892</v>
      </c>
      <c r="B3183" s="157" t="n">
        <v>0</v>
      </c>
    </row>
    <row r="3184" customFormat="false" ht="15" hidden="false" customHeight="false" outlineLevel="0" collapsed="false">
      <c r="A3184" s="0" t="n">
        <v>1500015893</v>
      </c>
      <c r="B3184" s="157" t="n">
        <v>50</v>
      </c>
    </row>
    <row r="3185" customFormat="false" ht="15" hidden="false" customHeight="false" outlineLevel="0" collapsed="false">
      <c r="A3185" s="0" t="n">
        <v>1500015867</v>
      </c>
      <c r="B3185" s="157" t="n">
        <v>47.5</v>
      </c>
    </row>
    <row r="3186" customFormat="false" ht="15" hidden="false" customHeight="false" outlineLevel="0" collapsed="false">
      <c r="A3186" s="0" t="n">
        <v>1500015868</v>
      </c>
      <c r="B3186" s="157" t="n">
        <v>6.66666666666667</v>
      </c>
    </row>
    <row r="3187" customFormat="false" ht="15" hidden="false" customHeight="false" outlineLevel="0" collapsed="false">
      <c r="A3187" s="0" t="n">
        <v>1500015869</v>
      </c>
      <c r="B3187" s="157" t="n">
        <v>0</v>
      </c>
    </row>
    <row r="3188" customFormat="false" ht="15" hidden="false" customHeight="false" outlineLevel="0" collapsed="false">
      <c r="A3188" s="0" t="n">
        <v>1500015870</v>
      </c>
      <c r="B3188" s="157" t="n">
        <v>31.6666666666667</v>
      </c>
    </row>
    <row r="3189" customFormat="false" ht="15" hidden="false" customHeight="false" outlineLevel="0" collapsed="false">
      <c r="A3189" s="0" t="n">
        <v>1500015736</v>
      </c>
      <c r="B3189" s="157" t="n">
        <v>27.6916666666667</v>
      </c>
    </row>
    <row r="3190" customFormat="false" ht="15" hidden="false" customHeight="false" outlineLevel="0" collapsed="false">
      <c r="A3190" s="0" t="n">
        <v>1500015806</v>
      </c>
      <c r="B3190" s="157" t="n">
        <v>0</v>
      </c>
    </row>
    <row r="3191" customFormat="false" ht="15" hidden="false" customHeight="false" outlineLevel="0" collapsed="false">
      <c r="A3191" s="0" t="n">
        <v>1500015904</v>
      </c>
      <c r="B3191" s="157" t="n">
        <v>49.5</v>
      </c>
    </row>
    <row r="3192" customFormat="false" ht="15" hidden="false" customHeight="false" outlineLevel="0" collapsed="false">
      <c r="A3192" s="0" t="n">
        <v>1500015905</v>
      </c>
      <c r="B3192" s="157" t="n">
        <v>0</v>
      </c>
    </row>
    <row r="3193" customFormat="false" ht="15" hidden="false" customHeight="false" outlineLevel="0" collapsed="false">
      <c r="A3193" s="0" t="n">
        <v>1500015906</v>
      </c>
      <c r="B3193" s="157" t="n">
        <v>55</v>
      </c>
    </row>
    <row r="3194" customFormat="false" ht="15" hidden="false" customHeight="false" outlineLevel="0" collapsed="false">
      <c r="A3194" s="0" t="n">
        <v>1500015101</v>
      </c>
      <c r="B3194" s="157" t="n">
        <v>313.8</v>
      </c>
    </row>
    <row r="3195" customFormat="false" ht="15" hidden="false" customHeight="false" outlineLevel="0" collapsed="false">
      <c r="A3195" s="0" t="n">
        <v>1500015961</v>
      </c>
      <c r="B3195" s="157" t="n">
        <v>3.75</v>
      </c>
    </row>
    <row r="3196" customFormat="false" ht="15" hidden="false" customHeight="false" outlineLevel="0" collapsed="false">
      <c r="A3196" s="0" t="n">
        <v>1500015962</v>
      </c>
      <c r="B3196" s="157" t="n">
        <v>9.83333333333333</v>
      </c>
    </row>
    <row r="3197" customFormat="false" ht="15" hidden="false" customHeight="false" outlineLevel="0" collapsed="false">
      <c r="A3197" s="0" t="n">
        <v>1500015963</v>
      </c>
      <c r="B3197" s="157" t="n">
        <v>171.666666666667</v>
      </c>
    </row>
    <row r="3198" customFormat="false" ht="15" hidden="false" customHeight="false" outlineLevel="0" collapsed="false">
      <c r="A3198" s="0" t="n">
        <v>1500015959</v>
      </c>
      <c r="B3198" s="157" t="n">
        <v>11.6666666666667</v>
      </c>
    </row>
    <row r="3199" customFormat="false" ht="15" hidden="false" customHeight="false" outlineLevel="0" collapsed="false">
      <c r="A3199" s="0" t="n">
        <v>1500015960</v>
      </c>
      <c r="B3199" s="157" t="n">
        <v>0.833333333333333</v>
      </c>
    </row>
    <row r="3200" customFormat="false" ht="15" hidden="false" customHeight="false" outlineLevel="0" collapsed="false">
      <c r="A3200" s="0" t="n">
        <v>1500015965</v>
      </c>
      <c r="B3200" s="157" t="n">
        <v>4.75</v>
      </c>
    </row>
    <row r="3201" customFormat="false" ht="15" hidden="false" customHeight="false" outlineLevel="0" collapsed="false">
      <c r="A3201" s="0" t="n">
        <v>1500016062</v>
      </c>
      <c r="B3201" s="157" t="n">
        <v>69.75</v>
      </c>
    </row>
    <row r="3202" customFormat="false" ht="15" hidden="false" customHeight="false" outlineLevel="0" collapsed="false">
      <c r="A3202" s="0" t="n">
        <v>1500016063</v>
      </c>
      <c r="B3202" s="157" t="n">
        <v>179.166666666667</v>
      </c>
    </row>
    <row r="3203" customFormat="false" ht="15" hidden="false" customHeight="false" outlineLevel="0" collapsed="false">
      <c r="A3203" s="0" t="n">
        <v>1500016085</v>
      </c>
      <c r="B3203" s="157" t="n">
        <v>7.08333333333333</v>
      </c>
    </row>
    <row r="3204" customFormat="false" ht="15" hidden="false" customHeight="false" outlineLevel="0" collapsed="false">
      <c r="A3204" s="0" t="n">
        <v>1500016086</v>
      </c>
      <c r="B3204" s="157" t="n">
        <v>0</v>
      </c>
    </row>
    <row r="3205" customFormat="false" ht="15" hidden="false" customHeight="false" outlineLevel="0" collapsed="false">
      <c r="A3205" s="0" t="n">
        <v>1500016087</v>
      </c>
      <c r="B3205" s="157" t="n">
        <v>0</v>
      </c>
    </row>
    <row r="3206" customFormat="false" ht="15" hidden="false" customHeight="false" outlineLevel="0" collapsed="false">
      <c r="A3206" s="0" t="n">
        <v>1500016088</v>
      </c>
      <c r="B3206" s="157" t="n">
        <v>0</v>
      </c>
    </row>
    <row r="3207" customFormat="false" ht="15" hidden="false" customHeight="false" outlineLevel="0" collapsed="false">
      <c r="A3207" s="0" t="n">
        <v>1500016089</v>
      </c>
      <c r="B3207" s="157" t="n">
        <v>61.5416666666667</v>
      </c>
    </row>
    <row r="3208" customFormat="false" ht="15" hidden="false" customHeight="false" outlineLevel="0" collapsed="false">
      <c r="A3208" s="0" t="n">
        <v>1500016125</v>
      </c>
      <c r="B3208" s="157" t="n">
        <v>0</v>
      </c>
    </row>
    <row r="3209" customFormat="false" ht="15" hidden="false" customHeight="false" outlineLevel="0" collapsed="false">
      <c r="A3209" s="0" t="n">
        <v>1500016124</v>
      </c>
      <c r="B3209" s="157" t="n">
        <v>0</v>
      </c>
    </row>
    <row r="3210" customFormat="false" ht="15" hidden="false" customHeight="false" outlineLevel="0" collapsed="false">
      <c r="A3210" s="0" t="n">
        <v>1500016126</v>
      </c>
      <c r="B3210" s="157" t="n">
        <v>0</v>
      </c>
    </row>
    <row r="3211" customFormat="false" ht="15" hidden="false" customHeight="false" outlineLevel="0" collapsed="false">
      <c r="A3211" s="0" t="n">
        <v>1500016127</v>
      </c>
      <c r="B3211" s="157" t="n">
        <v>5.83333333333333</v>
      </c>
    </row>
    <row r="3212" customFormat="false" ht="15" hidden="false" customHeight="false" outlineLevel="0" collapsed="false">
      <c r="A3212" s="0" t="n">
        <v>1500016130</v>
      </c>
      <c r="B3212" s="157" t="n">
        <v>3.33333333333333</v>
      </c>
    </row>
    <row r="3213" customFormat="false" ht="15" hidden="false" customHeight="false" outlineLevel="0" collapsed="false">
      <c r="A3213" s="0" t="n">
        <v>1500016131</v>
      </c>
      <c r="B3213" s="157" t="n">
        <v>8</v>
      </c>
    </row>
    <row r="3214" customFormat="false" ht="15" hidden="false" customHeight="false" outlineLevel="0" collapsed="false">
      <c r="A3214" s="0" t="n">
        <v>1500016132</v>
      </c>
      <c r="B3214" s="157" t="n">
        <v>5</v>
      </c>
    </row>
    <row r="3215" customFormat="false" ht="15" hidden="false" customHeight="false" outlineLevel="0" collapsed="false">
      <c r="A3215" s="0" t="n">
        <v>1500016133</v>
      </c>
      <c r="B3215" s="157" t="n">
        <v>0</v>
      </c>
    </row>
    <row r="3216" customFormat="false" ht="15" hidden="false" customHeight="false" outlineLevel="0" collapsed="false">
      <c r="A3216" s="0" t="n">
        <v>1500016134</v>
      </c>
      <c r="B3216" s="157" t="n">
        <v>62.2083333333333</v>
      </c>
    </row>
    <row r="3217" customFormat="false" ht="15" hidden="false" customHeight="false" outlineLevel="0" collapsed="false">
      <c r="A3217" s="0" t="n">
        <v>1500016168</v>
      </c>
      <c r="B3217" s="157" t="n">
        <v>69.3333333333333</v>
      </c>
    </row>
    <row r="3218" customFormat="false" ht="15" hidden="false" customHeight="false" outlineLevel="0" collapsed="false">
      <c r="A3218" s="0" t="n">
        <v>1500016169</v>
      </c>
      <c r="B3218" s="157" t="n">
        <v>22.5</v>
      </c>
    </row>
    <row r="3219" customFormat="false" ht="15" hidden="false" customHeight="false" outlineLevel="0" collapsed="false">
      <c r="A3219" s="0" t="n">
        <v>1500016170</v>
      </c>
      <c r="B3219" s="157" t="n">
        <v>10</v>
      </c>
    </row>
    <row r="3220" customFormat="false" ht="15" hidden="false" customHeight="false" outlineLevel="0" collapsed="false">
      <c r="A3220" s="0" t="n">
        <v>1500016171</v>
      </c>
      <c r="B3220" s="157" t="n">
        <v>229.5</v>
      </c>
    </row>
    <row r="3221" customFormat="false" ht="15" hidden="false" customHeight="false" outlineLevel="0" collapsed="false">
      <c r="A3221" s="0" t="n">
        <v>1500016197</v>
      </c>
      <c r="B3221" s="157" t="n">
        <v>125.833333333333</v>
      </c>
    </row>
    <row r="3222" customFormat="false" ht="15" hidden="false" customHeight="false" outlineLevel="0" collapsed="false">
      <c r="A3222" s="0" t="n">
        <v>1500016214</v>
      </c>
      <c r="B3222" s="157" t="n">
        <v>128.591666666667</v>
      </c>
    </row>
    <row r="3223" customFormat="false" ht="15" hidden="false" customHeight="false" outlineLevel="0" collapsed="false">
      <c r="A3223" s="0" t="n">
        <v>1500016215</v>
      </c>
      <c r="B3223" s="157" t="n">
        <v>0</v>
      </c>
    </row>
    <row r="3224" customFormat="false" ht="15" hidden="false" customHeight="false" outlineLevel="0" collapsed="false">
      <c r="A3224" s="0" t="n">
        <v>1500016216</v>
      </c>
      <c r="B3224" s="157" t="n">
        <v>68.5</v>
      </c>
    </row>
    <row r="3225" customFormat="false" ht="15" hidden="false" customHeight="false" outlineLevel="0" collapsed="false">
      <c r="A3225" s="0" t="n">
        <v>1500016217</v>
      </c>
      <c r="B3225" s="157" t="n">
        <v>39.1666666666667</v>
      </c>
    </row>
    <row r="3226" customFormat="false" ht="15" hidden="false" customHeight="false" outlineLevel="0" collapsed="false">
      <c r="A3226" s="0" t="n">
        <v>1500016022</v>
      </c>
      <c r="B3226" s="157" t="n">
        <v>0</v>
      </c>
    </row>
    <row r="3227" customFormat="false" ht="15" hidden="false" customHeight="false" outlineLevel="0" collapsed="false">
      <c r="A3227" s="0" t="n">
        <v>1500016023</v>
      </c>
      <c r="B3227" s="157" t="n">
        <v>8.83333333333333</v>
      </c>
    </row>
    <row r="3228" customFormat="false" ht="15" hidden="false" customHeight="false" outlineLevel="0" collapsed="false">
      <c r="A3228" s="0" t="n">
        <v>1500016167</v>
      </c>
      <c r="B3228" s="157" t="n">
        <v>101.333333333333</v>
      </c>
    </row>
    <row r="3229" customFormat="false" ht="15" hidden="false" customHeight="false" outlineLevel="0" collapsed="false">
      <c r="A3229" s="0" t="n">
        <v>1500016304</v>
      </c>
      <c r="B3229" s="157" t="n">
        <v>8.66666666666667</v>
      </c>
    </row>
    <row r="3230" customFormat="false" ht="15" hidden="false" customHeight="false" outlineLevel="0" collapsed="false">
      <c r="A3230" s="0" t="n">
        <v>1500016305</v>
      </c>
      <c r="B3230" s="157" t="n">
        <v>0</v>
      </c>
    </row>
    <row r="3231" customFormat="false" ht="15" hidden="false" customHeight="false" outlineLevel="0" collapsed="false">
      <c r="A3231" s="0" t="n">
        <v>1500016306</v>
      </c>
      <c r="B3231" s="157" t="n">
        <v>91.6666666666667</v>
      </c>
    </row>
    <row r="3232" customFormat="false" ht="15" hidden="false" customHeight="false" outlineLevel="0" collapsed="false">
      <c r="A3232" s="0" t="n">
        <v>1500016307</v>
      </c>
      <c r="B3232" s="157" t="n">
        <v>46.6666666666667</v>
      </c>
    </row>
    <row r="3233" customFormat="false" ht="15" hidden="false" customHeight="false" outlineLevel="0" collapsed="false">
      <c r="A3233" s="0" t="n">
        <v>1500016311</v>
      </c>
      <c r="B3233" s="157" t="n">
        <v>18.0416666666667</v>
      </c>
    </row>
    <row r="3234" customFormat="false" ht="15" hidden="false" customHeight="false" outlineLevel="0" collapsed="false">
      <c r="A3234" s="0" t="n">
        <v>1500016312</v>
      </c>
      <c r="B3234" s="157" t="n">
        <v>10.2166666666667</v>
      </c>
    </row>
    <row r="3235" customFormat="false" ht="15" hidden="false" customHeight="false" outlineLevel="0" collapsed="false">
      <c r="A3235" s="0" t="n">
        <v>1500016356</v>
      </c>
      <c r="B3235" s="157" t="n">
        <v>23.6666666666667</v>
      </c>
    </row>
    <row r="3236" customFormat="false" ht="15" hidden="false" customHeight="false" outlineLevel="0" collapsed="false">
      <c r="A3236" s="0" t="n">
        <v>1500016357</v>
      </c>
      <c r="B3236" s="157" t="n">
        <v>62.5833333333333</v>
      </c>
    </row>
    <row r="3237" customFormat="false" ht="15" hidden="false" customHeight="false" outlineLevel="0" collapsed="false">
      <c r="A3237" s="0" t="n">
        <v>1500016390</v>
      </c>
      <c r="B3237" s="157" t="n">
        <v>10.1666666666667</v>
      </c>
    </row>
    <row r="3238" customFormat="false" ht="15" hidden="false" customHeight="false" outlineLevel="0" collapsed="false">
      <c r="A3238" s="0" t="n">
        <v>1500016391</v>
      </c>
      <c r="B3238" s="157" t="n">
        <v>0</v>
      </c>
    </row>
    <row r="3239" customFormat="false" ht="15" hidden="false" customHeight="false" outlineLevel="0" collapsed="false">
      <c r="A3239" s="0" t="n">
        <v>1500016393</v>
      </c>
      <c r="B3239" s="157" t="n">
        <v>0</v>
      </c>
    </row>
    <row r="3240" customFormat="false" ht="15" hidden="false" customHeight="false" outlineLevel="0" collapsed="false">
      <c r="A3240" s="0" t="n">
        <v>1500016394</v>
      </c>
      <c r="B3240" s="157" t="n">
        <v>6.66666666666667</v>
      </c>
    </row>
    <row r="3241" customFormat="false" ht="15" hidden="false" customHeight="false" outlineLevel="0" collapsed="false">
      <c r="A3241" s="0" t="n">
        <v>1500016395</v>
      </c>
      <c r="B3241" s="157" t="n">
        <v>57.1666666666667</v>
      </c>
    </row>
    <row r="3242" customFormat="false" ht="15" hidden="false" customHeight="false" outlineLevel="0" collapsed="false">
      <c r="A3242" s="0" t="n">
        <v>1500016414</v>
      </c>
      <c r="B3242" s="157" t="n">
        <v>33</v>
      </c>
    </row>
    <row r="3243" customFormat="false" ht="15" hidden="false" customHeight="false" outlineLevel="0" collapsed="false">
      <c r="A3243" s="0" t="n">
        <v>1500016415</v>
      </c>
      <c r="B3243" s="157" t="n">
        <v>0</v>
      </c>
    </row>
    <row r="3244" customFormat="false" ht="15" hidden="false" customHeight="false" outlineLevel="0" collapsed="false">
      <c r="A3244" s="0" t="n">
        <v>1500016416</v>
      </c>
      <c r="B3244" s="157" t="n">
        <v>21.5</v>
      </c>
    </row>
    <row r="3245" customFormat="false" ht="15" hidden="false" customHeight="false" outlineLevel="0" collapsed="false">
      <c r="A3245" s="0" t="n">
        <v>1500016251</v>
      </c>
      <c r="B3245" s="157" t="n">
        <v>12.5</v>
      </c>
    </row>
    <row r="3246" customFormat="false" ht="15" hidden="false" customHeight="false" outlineLevel="0" collapsed="false">
      <c r="A3246" s="0" t="n">
        <v>1500016308</v>
      </c>
      <c r="B3246" s="157" t="n">
        <v>41.1666666666667</v>
      </c>
    </row>
    <row r="3247" customFormat="false" ht="15" hidden="false" customHeight="false" outlineLevel="0" collapsed="false">
      <c r="A3247" s="0" t="n">
        <v>1500016361</v>
      </c>
      <c r="B3247" s="157" t="n">
        <v>89.1666666666667</v>
      </c>
    </row>
    <row r="3248" customFormat="false" ht="15" hidden="false" customHeight="false" outlineLevel="0" collapsed="false">
      <c r="A3248" s="0" t="n">
        <v>1500016452</v>
      </c>
      <c r="B3248" s="157" t="n">
        <v>0</v>
      </c>
    </row>
    <row r="3249" customFormat="false" ht="15" hidden="false" customHeight="false" outlineLevel="0" collapsed="false">
      <c r="A3249" s="0" t="n">
        <v>1500016481</v>
      </c>
      <c r="B3249" s="157" t="n">
        <v>0</v>
      </c>
    </row>
    <row r="3250" customFormat="false" ht="15" hidden="false" customHeight="false" outlineLevel="0" collapsed="false">
      <c r="A3250" s="0" t="n">
        <v>1500016492</v>
      </c>
      <c r="B3250" s="157" t="n">
        <v>0</v>
      </c>
    </row>
    <row r="3251" customFormat="false" ht="15" hidden="false" customHeight="false" outlineLevel="0" collapsed="false">
      <c r="A3251" s="0" t="n">
        <v>1500016493</v>
      </c>
      <c r="B3251" s="157" t="n">
        <v>118</v>
      </c>
    </row>
    <row r="3252" customFormat="false" ht="15" hidden="false" customHeight="false" outlineLevel="0" collapsed="false">
      <c r="A3252" s="0" t="n">
        <v>1500016494</v>
      </c>
      <c r="B3252" s="157" t="n">
        <v>68</v>
      </c>
    </row>
    <row r="3253" customFormat="false" ht="15" hidden="false" customHeight="false" outlineLevel="0" collapsed="false">
      <c r="A3253" s="0" t="n">
        <v>1500016495</v>
      </c>
      <c r="B3253" s="157" t="n">
        <v>17.2083333333333</v>
      </c>
    </row>
    <row r="3254" customFormat="false" ht="15" hidden="false" customHeight="false" outlineLevel="0" collapsed="false">
      <c r="A3254" s="0" t="n">
        <v>1500016533</v>
      </c>
      <c r="B3254" s="157" t="n">
        <v>16.5</v>
      </c>
    </row>
    <row r="3255" customFormat="false" ht="15" hidden="false" customHeight="false" outlineLevel="0" collapsed="false">
      <c r="A3255" s="0" t="n">
        <v>1500016534</v>
      </c>
      <c r="B3255" s="157" t="n">
        <v>3.33333333333333</v>
      </c>
    </row>
    <row r="3256" customFormat="false" ht="15" hidden="false" customHeight="false" outlineLevel="0" collapsed="false">
      <c r="A3256" s="0" t="n">
        <v>1500016535</v>
      </c>
      <c r="B3256" s="157" t="n">
        <v>35.8333333333333</v>
      </c>
    </row>
    <row r="3257" customFormat="false" ht="15" hidden="false" customHeight="false" outlineLevel="0" collapsed="false">
      <c r="A3257" s="0" t="n">
        <v>1500016536</v>
      </c>
      <c r="B3257" s="157" t="n">
        <v>15.8333333333333</v>
      </c>
    </row>
    <row r="3258" customFormat="false" ht="15" hidden="false" customHeight="false" outlineLevel="0" collapsed="false">
      <c r="A3258" s="0" t="n">
        <v>1500016537</v>
      </c>
      <c r="B3258" s="157" t="n">
        <v>26.3333333333333</v>
      </c>
    </row>
    <row r="3259" customFormat="false" ht="15" hidden="false" customHeight="false" outlineLevel="0" collapsed="false">
      <c r="A3259" s="0" t="n">
        <v>1500016538</v>
      </c>
      <c r="B3259" s="157" t="n">
        <v>0</v>
      </c>
    </row>
    <row r="3260" customFormat="false" ht="15" hidden="false" customHeight="false" outlineLevel="0" collapsed="false">
      <c r="A3260" s="0" t="n">
        <v>1500016539</v>
      </c>
      <c r="B3260" s="157" t="n">
        <v>0</v>
      </c>
    </row>
    <row r="3261" customFormat="false" ht="15" hidden="false" customHeight="false" outlineLevel="0" collapsed="false">
      <c r="A3261" s="0" t="n">
        <v>1500016542</v>
      </c>
      <c r="B3261" s="157" t="n">
        <v>29.3333333333333</v>
      </c>
    </row>
    <row r="3262" customFormat="false" ht="15" hidden="false" customHeight="false" outlineLevel="0" collapsed="false">
      <c r="A3262" s="0" t="n">
        <v>1500016584</v>
      </c>
      <c r="B3262" s="157" t="n">
        <v>32.9166666666667</v>
      </c>
    </row>
    <row r="3263" customFormat="false" ht="15" hidden="false" customHeight="false" outlineLevel="0" collapsed="false">
      <c r="A3263" s="0" t="n">
        <v>1500016585</v>
      </c>
      <c r="B3263" s="157" t="n">
        <v>103.166666666667</v>
      </c>
    </row>
    <row r="3264" customFormat="false" ht="15" hidden="false" customHeight="false" outlineLevel="0" collapsed="false">
      <c r="A3264" s="0" t="n">
        <v>1500016586</v>
      </c>
      <c r="B3264" s="157" t="n">
        <v>22.3333333333333</v>
      </c>
    </row>
    <row r="3265" customFormat="false" ht="15" hidden="false" customHeight="false" outlineLevel="0" collapsed="false">
      <c r="A3265" s="0" t="n">
        <v>1500016423</v>
      </c>
      <c r="B3265" s="157" t="n">
        <v>30.5</v>
      </c>
    </row>
    <row r="3266" customFormat="false" ht="15" hidden="false" customHeight="false" outlineLevel="0" collapsed="false">
      <c r="A3266" s="0" t="n">
        <v>1500016424</v>
      </c>
      <c r="B3266" s="157" t="n">
        <v>127.375</v>
      </c>
    </row>
    <row r="3267" customFormat="false" ht="15" hidden="false" customHeight="false" outlineLevel="0" collapsed="false">
      <c r="A3267" s="0" t="n">
        <v>1500016482</v>
      </c>
      <c r="B3267" s="157" t="n">
        <v>0</v>
      </c>
    </row>
    <row r="3268" customFormat="false" ht="15" hidden="false" customHeight="false" outlineLevel="0" collapsed="false">
      <c r="A3268" s="0" t="n">
        <v>1500016484</v>
      </c>
      <c r="B3268" s="157" t="n">
        <v>3.25</v>
      </c>
    </row>
    <row r="3269" customFormat="false" ht="15" hidden="false" customHeight="false" outlineLevel="0" collapsed="false">
      <c r="A3269" s="0" t="n">
        <v>1500016485</v>
      </c>
      <c r="B3269" s="157" t="n">
        <v>0</v>
      </c>
    </row>
    <row r="3270" customFormat="false" ht="15" hidden="false" customHeight="false" outlineLevel="0" collapsed="false">
      <c r="A3270" s="0" t="n">
        <v>1500016486</v>
      </c>
      <c r="B3270" s="157" t="n">
        <v>62.2416666666667</v>
      </c>
    </row>
    <row r="3271" customFormat="false" ht="15" hidden="false" customHeight="false" outlineLevel="0" collapsed="false">
      <c r="A3271" s="0" t="n">
        <v>1500016497</v>
      </c>
      <c r="B3271" s="157" t="n">
        <v>28.4166666666667</v>
      </c>
    </row>
    <row r="3272" customFormat="false" ht="15" hidden="false" customHeight="false" outlineLevel="0" collapsed="false">
      <c r="A3272" s="0" t="n">
        <v>1500016587</v>
      </c>
      <c r="B3272" s="157" t="n">
        <v>16.6666666666667</v>
      </c>
    </row>
    <row r="3273" customFormat="false" ht="15" hidden="false" customHeight="false" outlineLevel="0" collapsed="false">
      <c r="A3273" s="0" t="n">
        <v>1500016634</v>
      </c>
      <c r="B3273" s="157" t="n">
        <v>33.75</v>
      </c>
    </row>
    <row r="3274" customFormat="false" ht="15" hidden="false" customHeight="false" outlineLevel="0" collapsed="false">
      <c r="A3274" s="0" t="n">
        <v>1500016635</v>
      </c>
      <c r="B3274" s="157" t="n">
        <v>0</v>
      </c>
    </row>
    <row r="3275" customFormat="false" ht="15" hidden="false" customHeight="false" outlineLevel="0" collapsed="false">
      <c r="A3275" s="0" t="n">
        <v>1500016636</v>
      </c>
      <c r="B3275" s="157" t="n">
        <v>0</v>
      </c>
    </row>
    <row r="3276" customFormat="false" ht="15" hidden="false" customHeight="false" outlineLevel="0" collapsed="false">
      <c r="A3276" s="0" t="n">
        <v>1500016720</v>
      </c>
      <c r="B3276" s="157" t="n">
        <v>9.66666666666667</v>
      </c>
    </row>
    <row r="3277" customFormat="false" ht="15" hidden="false" customHeight="false" outlineLevel="0" collapsed="false">
      <c r="A3277" s="0" t="n">
        <v>1500016721</v>
      </c>
      <c r="B3277" s="157" t="n">
        <v>36.6666666666667</v>
      </c>
    </row>
    <row r="3278" customFormat="false" ht="15" hidden="false" customHeight="false" outlineLevel="0" collapsed="false">
      <c r="A3278" s="0" t="n">
        <v>1500016725</v>
      </c>
      <c r="B3278" s="157" t="n">
        <v>10.8333333333333</v>
      </c>
    </row>
    <row r="3279" customFormat="false" ht="15" hidden="false" customHeight="false" outlineLevel="0" collapsed="false">
      <c r="A3279" s="0" t="n">
        <v>1500016726</v>
      </c>
      <c r="B3279" s="157" t="n">
        <v>91.3333333333333</v>
      </c>
    </row>
    <row r="3280" customFormat="false" ht="15" hidden="false" customHeight="false" outlineLevel="0" collapsed="false">
      <c r="A3280" s="0" t="n">
        <v>1500016727</v>
      </c>
      <c r="B3280" s="157" t="n">
        <v>18</v>
      </c>
    </row>
    <row r="3281" customFormat="false" ht="15" hidden="false" customHeight="false" outlineLevel="0" collapsed="false">
      <c r="A3281" s="0" t="n">
        <v>1500016728</v>
      </c>
      <c r="B3281" s="157" t="n">
        <v>0</v>
      </c>
    </row>
    <row r="3282" customFormat="false" ht="15" hidden="false" customHeight="false" outlineLevel="0" collapsed="false">
      <c r="A3282" s="0" t="n">
        <v>1500016729</v>
      </c>
      <c r="B3282" s="157" t="n">
        <v>22</v>
      </c>
    </row>
    <row r="3283" customFormat="false" ht="15" hidden="false" customHeight="false" outlineLevel="0" collapsed="false">
      <c r="A3283" s="0" t="n">
        <v>1500016730</v>
      </c>
      <c r="B3283" s="157" t="n">
        <v>131.5</v>
      </c>
    </row>
    <row r="3284" customFormat="false" ht="15" hidden="false" customHeight="false" outlineLevel="0" collapsed="false">
      <c r="A3284" s="0" t="n">
        <v>1500016731</v>
      </c>
      <c r="B3284" s="157" t="n">
        <v>44</v>
      </c>
    </row>
    <row r="3285" customFormat="false" ht="15" hidden="false" customHeight="false" outlineLevel="0" collapsed="false">
      <c r="A3285" s="0" t="n">
        <v>1500016732</v>
      </c>
      <c r="B3285" s="157" t="n">
        <v>0.5</v>
      </c>
    </row>
    <row r="3286" customFormat="false" ht="15" hidden="false" customHeight="false" outlineLevel="0" collapsed="false">
      <c r="A3286" s="0" t="n">
        <v>1500016736</v>
      </c>
      <c r="B3286" s="157" t="n">
        <v>0.833333333333333</v>
      </c>
    </row>
    <row r="3287" customFormat="false" ht="15" hidden="false" customHeight="false" outlineLevel="0" collapsed="false">
      <c r="A3287" s="0" t="n">
        <v>1500016737</v>
      </c>
      <c r="B3287" s="157" t="n">
        <v>26.9166666666667</v>
      </c>
    </row>
    <row r="3288" customFormat="false" ht="15" hidden="false" customHeight="false" outlineLevel="0" collapsed="false">
      <c r="A3288" s="0" t="n">
        <v>1500016738</v>
      </c>
      <c r="B3288" s="157" t="n">
        <v>34.1666666666667</v>
      </c>
    </row>
    <row r="3289" customFormat="false" ht="15" hidden="false" customHeight="false" outlineLevel="0" collapsed="false">
      <c r="A3289" s="0" t="n">
        <v>1500016739</v>
      </c>
      <c r="B3289" s="157" t="n">
        <v>0</v>
      </c>
    </row>
    <row r="3290" customFormat="false" ht="15" hidden="false" customHeight="false" outlineLevel="0" collapsed="false">
      <c r="A3290" s="0" t="n">
        <v>1500016637</v>
      </c>
      <c r="B3290" s="157" t="n">
        <v>169.833333333333</v>
      </c>
    </row>
    <row r="3291" customFormat="false" ht="15" hidden="false" customHeight="false" outlineLevel="0" collapsed="false">
      <c r="A3291" s="0" t="n">
        <v>1500016641</v>
      </c>
      <c r="B3291" s="157" t="n">
        <v>0</v>
      </c>
    </row>
    <row r="3292" customFormat="false" ht="15" hidden="false" customHeight="false" outlineLevel="0" collapsed="false">
      <c r="A3292" s="0" t="n">
        <v>1500016722</v>
      </c>
      <c r="B3292" s="157" t="n">
        <v>0</v>
      </c>
    </row>
    <row r="3293" customFormat="false" ht="15" hidden="false" customHeight="false" outlineLevel="0" collapsed="false">
      <c r="A3293" s="0" t="n">
        <v>1500016723</v>
      </c>
      <c r="B3293" s="157" t="n">
        <v>91.6666666666667</v>
      </c>
    </row>
    <row r="3294" customFormat="false" ht="15" hidden="false" customHeight="false" outlineLevel="0" collapsed="false">
      <c r="A3294" s="0" t="n">
        <v>1500016724</v>
      </c>
      <c r="B3294" s="157" t="n">
        <v>0</v>
      </c>
    </row>
    <row r="3295" customFormat="false" ht="15" hidden="false" customHeight="false" outlineLevel="0" collapsed="false">
      <c r="A3295" s="0" t="n">
        <v>1500016740</v>
      </c>
      <c r="B3295" s="157" t="n">
        <v>28.3333333333333</v>
      </c>
    </row>
    <row r="3296" customFormat="false" ht="15" hidden="false" customHeight="false" outlineLevel="0" collapsed="false">
      <c r="A3296" s="0" t="n">
        <v>1500016788</v>
      </c>
      <c r="B3296" s="157" t="n">
        <v>38.5</v>
      </c>
    </row>
    <row r="3297" customFormat="false" ht="15" hidden="false" customHeight="false" outlineLevel="0" collapsed="false">
      <c r="A3297" s="0" t="n">
        <v>1500016789</v>
      </c>
      <c r="B3297" s="157" t="n">
        <v>68.4166666666667</v>
      </c>
    </row>
    <row r="3298" customFormat="false" ht="15" hidden="false" customHeight="false" outlineLevel="0" collapsed="false">
      <c r="A3298" s="0" t="n">
        <v>1500016830</v>
      </c>
      <c r="B3298" s="157" t="n">
        <v>18.3333333333333</v>
      </c>
    </row>
    <row r="3299" customFormat="false" ht="15" hidden="false" customHeight="false" outlineLevel="0" collapsed="false">
      <c r="A3299" s="0" t="n">
        <v>1500016831</v>
      </c>
      <c r="B3299" s="157" t="n">
        <v>7.45833333333333</v>
      </c>
    </row>
    <row r="3300" customFormat="false" ht="15" hidden="false" customHeight="false" outlineLevel="0" collapsed="false">
      <c r="A3300" s="0" t="n">
        <v>1500016832</v>
      </c>
      <c r="B3300" s="157" t="n">
        <v>23.3333333333333</v>
      </c>
    </row>
    <row r="3301" customFormat="false" ht="15" hidden="false" customHeight="false" outlineLevel="0" collapsed="false">
      <c r="A3301" s="0" t="n">
        <v>1500016853</v>
      </c>
      <c r="B3301" s="157" t="n">
        <v>10.0833333333333</v>
      </c>
    </row>
    <row r="3302" customFormat="false" ht="15" hidden="false" customHeight="false" outlineLevel="0" collapsed="false">
      <c r="A3302" s="0" t="n">
        <v>1500016855</v>
      </c>
      <c r="B3302" s="157" t="n">
        <v>0</v>
      </c>
    </row>
    <row r="3303" customFormat="false" ht="15" hidden="false" customHeight="false" outlineLevel="0" collapsed="false">
      <c r="A3303" s="0" t="n">
        <v>1500016893</v>
      </c>
      <c r="B3303" s="157" t="n">
        <v>201.666666666667</v>
      </c>
    </row>
    <row r="3304" customFormat="false" ht="15" hidden="false" customHeight="false" outlineLevel="0" collapsed="false">
      <c r="A3304" s="0" t="n">
        <v>1500016894</v>
      </c>
      <c r="B3304" s="157" t="n">
        <v>0</v>
      </c>
    </row>
    <row r="3305" customFormat="false" ht="15" hidden="false" customHeight="false" outlineLevel="0" collapsed="false">
      <c r="A3305" s="0" t="n">
        <v>1500016895</v>
      </c>
      <c r="B3305" s="157" t="n">
        <v>113.916666666667</v>
      </c>
    </row>
    <row r="3306" customFormat="false" ht="15" hidden="false" customHeight="false" outlineLevel="0" collapsed="false">
      <c r="A3306" s="0" t="n">
        <v>1500016896</v>
      </c>
      <c r="B3306" s="157" t="n">
        <v>22.5</v>
      </c>
    </row>
    <row r="3307" customFormat="false" ht="15" hidden="false" customHeight="false" outlineLevel="0" collapsed="false">
      <c r="A3307" s="0" t="n">
        <v>1500016897</v>
      </c>
      <c r="B3307" s="157" t="n">
        <v>99.1666666666667</v>
      </c>
    </row>
    <row r="3308" customFormat="false" ht="15" hidden="false" customHeight="false" outlineLevel="0" collapsed="false">
      <c r="A3308" s="0" t="n">
        <v>1500016898</v>
      </c>
      <c r="B3308" s="157" t="n">
        <v>25.5</v>
      </c>
    </row>
    <row r="3309" customFormat="false" ht="15" hidden="false" customHeight="false" outlineLevel="0" collapsed="false">
      <c r="A3309" s="0" t="n">
        <v>1500016899</v>
      </c>
      <c r="B3309" s="157" t="n">
        <v>215.416666666667</v>
      </c>
    </row>
    <row r="3310" customFormat="false" ht="15" hidden="false" customHeight="false" outlineLevel="0" collapsed="false">
      <c r="A3310" s="0" t="n">
        <v>1500016900</v>
      </c>
      <c r="B3310" s="157" t="n">
        <v>70.3333333333333</v>
      </c>
    </row>
    <row r="3311" customFormat="false" ht="15" hidden="false" customHeight="false" outlineLevel="0" collapsed="false">
      <c r="A3311" s="0" t="n">
        <v>1500016945</v>
      </c>
      <c r="B3311" s="157" t="n">
        <v>0</v>
      </c>
    </row>
    <row r="3312" customFormat="false" ht="15" hidden="false" customHeight="false" outlineLevel="0" collapsed="false">
      <c r="A3312" s="0" t="n">
        <v>1500016975</v>
      </c>
      <c r="B3312" s="157" t="n">
        <v>136.666666666667</v>
      </c>
    </row>
    <row r="3313" customFormat="false" ht="15" hidden="false" customHeight="false" outlineLevel="0" collapsed="false">
      <c r="A3313" s="0" t="n">
        <v>1500016976</v>
      </c>
      <c r="B3313" s="157" t="n">
        <v>229.166666666667</v>
      </c>
    </row>
    <row r="3314" customFormat="false" ht="15" hidden="false" customHeight="false" outlineLevel="0" collapsed="false">
      <c r="A3314" s="0" t="n">
        <v>1500016977</v>
      </c>
      <c r="B3314" s="157" t="n">
        <v>20.375</v>
      </c>
    </row>
    <row r="3315" customFormat="false" ht="15" hidden="false" customHeight="false" outlineLevel="0" collapsed="false">
      <c r="A3315" s="0" t="n">
        <v>1500016998</v>
      </c>
      <c r="B3315" s="157" t="n">
        <v>39.8333333333333</v>
      </c>
    </row>
    <row r="3316" customFormat="false" ht="15" hidden="false" customHeight="false" outlineLevel="0" collapsed="false">
      <c r="A3316" s="0" t="n">
        <v>1500016999</v>
      </c>
      <c r="B3316" s="157" t="n">
        <v>0</v>
      </c>
    </row>
    <row r="3317" customFormat="false" ht="15" hidden="false" customHeight="false" outlineLevel="0" collapsed="false">
      <c r="A3317" s="0" t="n">
        <v>1500017040</v>
      </c>
      <c r="B3317" s="157" t="n">
        <v>84.1666666666667</v>
      </c>
    </row>
    <row r="3318" customFormat="false" ht="15" hidden="false" customHeight="false" outlineLevel="0" collapsed="false">
      <c r="A3318" s="0" t="n">
        <v>1500017044</v>
      </c>
      <c r="B3318" s="157" t="n">
        <v>145.083333333333</v>
      </c>
    </row>
    <row r="3319" customFormat="false" ht="15" hidden="false" customHeight="false" outlineLevel="0" collapsed="false">
      <c r="A3319" s="0" t="n">
        <v>1500017045</v>
      </c>
      <c r="B3319" s="157" t="n">
        <v>37.3333333333333</v>
      </c>
    </row>
    <row r="3320" customFormat="false" ht="15" hidden="false" customHeight="false" outlineLevel="0" collapsed="false">
      <c r="A3320" s="0" t="n">
        <v>1500017046</v>
      </c>
      <c r="B3320" s="157" t="n">
        <v>17.5</v>
      </c>
    </row>
    <row r="3321" customFormat="false" ht="15" hidden="false" customHeight="false" outlineLevel="0" collapsed="false">
      <c r="A3321" s="0" t="n">
        <v>1500017083</v>
      </c>
      <c r="B3321" s="157" t="n">
        <v>4.16666666666667</v>
      </c>
    </row>
    <row r="3322" customFormat="false" ht="15" hidden="false" customHeight="false" outlineLevel="0" collapsed="false">
      <c r="A3322" s="0" t="n">
        <v>1500017084</v>
      </c>
      <c r="B3322" s="157" t="n">
        <v>26</v>
      </c>
    </row>
    <row r="3323" customFormat="false" ht="15" hidden="false" customHeight="false" outlineLevel="0" collapsed="false">
      <c r="A3323" s="0" t="n">
        <v>1500017095</v>
      </c>
      <c r="B3323" s="157" t="n">
        <v>74.9166666666667</v>
      </c>
    </row>
    <row r="3324" customFormat="false" ht="15" hidden="false" customHeight="false" outlineLevel="0" collapsed="false">
      <c r="A3324" s="0" t="n">
        <v>1500017096</v>
      </c>
      <c r="B3324" s="157" t="n">
        <v>8.66666666666667</v>
      </c>
    </row>
    <row r="3325" customFormat="false" ht="15" hidden="false" customHeight="false" outlineLevel="0" collapsed="false">
      <c r="A3325" s="0" t="n">
        <v>1500017097</v>
      </c>
      <c r="B3325" s="157" t="n">
        <v>0</v>
      </c>
    </row>
    <row r="3326" customFormat="false" ht="15" hidden="false" customHeight="false" outlineLevel="0" collapsed="false">
      <c r="A3326" s="0" t="n">
        <v>1500017098</v>
      </c>
      <c r="B3326" s="157" t="n">
        <v>94.3333333333333</v>
      </c>
    </row>
    <row r="3327" customFormat="false" ht="15" hidden="false" customHeight="false" outlineLevel="0" collapsed="false">
      <c r="A3327" s="0" t="n">
        <v>1500017106</v>
      </c>
      <c r="B3327" s="157" t="n">
        <v>0</v>
      </c>
    </row>
    <row r="3328" customFormat="false" ht="15" hidden="false" customHeight="false" outlineLevel="0" collapsed="false">
      <c r="A3328" s="0" t="n">
        <v>1500017107</v>
      </c>
      <c r="B3328" s="157" t="n">
        <v>0</v>
      </c>
    </row>
    <row r="3329" customFormat="false" ht="15" hidden="false" customHeight="false" outlineLevel="0" collapsed="false">
      <c r="A3329" s="0" t="n">
        <v>1500017112</v>
      </c>
      <c r="B3329" s="157" t="n">
        <v>68.3333333333333</v>
      </c>
    </row>
    <row r="3330" customFormat="false" ht="15" hidden="false" customHeight="false" outlineLevel="0" collapsed="false">
      <c r="A3330" s="0" t="n">
        <v>1500017113</v>
      </c>
      <c r="B3330" s="157" t="n">
        <v>41.8333333333333</v>
      </c>
    </row>
    <row r="3331" customFormat="false" ht="15" hidden="false" customHeight="false" outlineLevel="0" collapsed="false">
      <c r="A3331" s="0" t="n">
        <v>1500017114</v>
      </c>
      <c r="B3331" s="157" t="n">
        <v>142.333333333333</v>
      </c>
    </row>
    <row r="3332" customFormat="false" ht="15" hidden="false" customHeight="false" outlineLevel="0" collapsed="false">
      <c r="A3332" s="0" t="n">
        <v>1500017115</v>
      </c>
      <c r="B3332" s="157" t="n">
        <v>76.875</v>
      </c>
    </row>
    <row r="3333" customFormat="false" ht="15" hidden="false" customHeight="false" outlineLevel="0" collapsed="false">
      <c r="A3333" s="0" t="n">
        <v>1500017116</v>
      </c>
      <c r="B3333" s="157" t="n">
        <v>50.2583333333333</v>
      </c>
    </row>
    <row r="3334" customFormat="false" ht="15" hidden="false" customHeight="false" outlineLevel="0" collapsed="false">
      <c r="A3334" s="0" t="n">
        <v>1500017117</v>
      </c>
      <c r="B3334" s="157" t="n">
        <v>57</v>
      </c>
    </row>
    <row r="3335" customFormat="false" ht="15" hidden="false" customHeight="false" outlineLevel="0" collapsed="false">
      <c r="A3335" s="0" t="n">
        <v>1500017099</v>
      </c>
      <c r="B3335" s="157" t="n">
        <v>7.83333333333333</v>
      </c>
    </row>
    <row r="3336" customFormat="false" ht="15" hidden="false" customHeight="false" outlineLevel="0" collapsed="false">
      <c r="A3336" s="0" t="n">
        <v>1500017100</v>
      </c>
      <c r="B3336" s="157" t="n">
        <v>27.5</v>
      </c>
    </row>
    <row r="3337" customFormat="false" ht="15" hidden="false" customHeight="false" outlineLevel="0" collapsed="false">
      <c r="A3337" s="0" t="n">
        <v>1500017101</v>
      </c>
      <c r="B3337" s="157" t="n">
        <v>0</v>
      </c>
    </row>
    <row r="3338" customFormat="false" ht="15" hidden="false" customHeight="false" outlineLevel="0" collapsed="false">
      <c r="A3338" s="0" t="n">
        <v>1500016858</v>
      </c>
      <c r="B3338" s="157" t="n">
        <v>81</v>
      </c>
    </row>
    <row r="3339" customFormat="false" ht="15" hidden="false" customHeight="false" outlineLevel="0" collapsed="false">
      <c r="A3339" s="0" t="n">
        <v>1500017189</v>
      </c>
      <c r="B3339" s="157" t="n">
        <v>0</v>
      </c>
    </row>
    <row r="3340" customFormat="false" ht="15" hidden="false" customHeight="false" outlineLevel="0" collapsed="false">
      <c r="A3340" s="0" t="n">
        <v>1500017190</v>
      </c>
      <c r="B3340" s="157" t="n">
        <v>140.583333333333</v>
      </c>
    </row>
    <row r="3341" customFormat="false" ht="15" hidden="false" customHeight="false" outlineLevel="0" collapsed="false">
      <c r="A3341" s="0" t="n">
        <v>1500017191</v>
      </c>
      <c r="B3341" s="157" t="n">
        <v>15.6583333333333</v>
      </c>
    </row>
    <row r="3342" customFormat="false" ht="15" hidden="false" customHeight="false" outlineLevel="0" collapsed="false">
      <c r="A3342" s="0" t="n">
        <v>1500017301</v>
      </c>
      <c r="B3342" s="157" t="n">
        <v>57.1666666666667</v>
      </c>
    </row>
    <row r="3343" customFormat="false" ht="15" hidden="false" customHeight="false" outlineLevel="0" collapsed="false">
      <c r="A3343" s="0" t="n">
        <v>1500017262</v>
      </c>
      <c r="B3343" s="157" t="n">
        <v>60.8333333333333</v>
      </c>
    </row>
    <row r="3344" customFormat="false" ht="15" hidden="false" customHeight="false" outlineLevel="0" collapsed="false">
      <c r="A3344" s="0" t="n">
        <v>1500017263</v>
      </c>
      <c r="B3344" s="157" t="n">
        <v>0</v>
      </c>
    </row>
    <row r="3345" customFormat="false" ht="15" hidden="false" customHeight="false" outlineLevel="0" collapsed="false">
      <c r="A3345" s="0" t="n">
        <v>1500017265</v>
      </c>
      <c r="B3345" s="157" t="n">
        <v>46.8333333333333</v>
      </c>
    </row>
    <row r="3346" customFormat="false" ht="15" hidden="false" customHeight="false" outlineLevel="0" collapsed="false">
      <c r="A3346" s="0" t="n">
        <v>1500017314</v>
      </c>
      <c r="B3346" s="157" t="n">
        <v>4.33333333333333</v>
      </c>
    </row>
    <row r="3347" customFormat="false" ht="15" hidden="false" customHeight="false" outlineLevel="0" collapsed="false">
      <c r="A3347" s="0" t="n">
        <v>1500017315</v>
      </c>
      <c r="B3347" s="157" t="n">
        <v>314.666666666667</v>
      </c>
    </row>
    <row r="3348" customFormat="false" ht="15" hidden="false" customHeight="false" outlineLevel="0" collapsed="false">
      <c r="A3348" s="0" t="n">
        <v>1500017316</v>
      </c>
      <c r="B3348" s="157" t="n">
        <v>26</v>
      </c>
    </row>
    <row r="3349" customFormat="false" ht="15" hidden="false" customHeight="false" outlineLevel="0" collapsed="false">
      <c r="A3349" s="0" t="n">
        <v>1500017317</v>
      </c>
      <c r="B3349" s="157" t="n">
        <v>30.8333333333333</v>
      </c>
    </row>
    <row r="3350" customFormat="false" ht="15" hidden="false" customHeight="false" outlineLevel="0" collapsed="false">
      <c r="A3350" s="0" t="n">
        <v>1500017318</v>
      </c>
      <c r="B3350" s="157" t="n">
        <v>2.5</v>
      </c>
    </row>
    <row r="3351" customFormat="false" ht="15" hidden="false" customHeight="false" outlineLevel="0" collapsed="false">
      <c r="A3351" s="0" t="n">
        <v>1500017338</v>
      </c>
      <c r="B3351" s="157" t="n">
        <v>14.3333333333333</v>
      </c>
    </row>
    <row r="3352" customFormat="false" ht="15" hidden="false" customHeight="false" outlineLevel="0" collapsed="false">
      <c r="A3352" s="0" t="n">
        <v>1500017339</v>
      </c>
      <c r="B3352" s="157" t="n">
        <v>35.75</v>
      </c>
    </row>
    <row r="3353" customFormat="false" ht="15" hidden="false" customHeight="false" outlineLevel="0" collapsed="false">
      <c r="A3353" s="0" t="n">
        <v>1500017340</v>
      </c>
      <c r="B3353" s="157" t="n">
        <v>51.25</v>
      </c>
    </row>
    <row r="3354" customFormat="false" ht="15" hidden="false" customHeight="false" outlineLevel="0" collapsed="false">
      <c r="A3354" s="0" t="n">
        <v>1500017341</v>
      </c>
      <c r="B3354" s="157" t="n">
        <v>0</v>
      </c>
    </row>
    <row r="3355" customFormat="false" ht="15" hidden="false" customHeight="false" outlineLevel="0" collapsed="false">
      <c r="A3355" s="0" t="n">
        <v>1500017364</v>
      </c>
      <c r="B3355" s="157" t="n">
        <v>15.1666666666667</v>
      </c>
    </row>
    <row r="3356" customFormat="false" ht="15" hidden="false" customHeight="false" outlineLevel="0" collapsed="false">
      <c r="A3356" s="0" t="n">
        <v>1500017365</v>
      </c>
      <c r="B3356" s="157" t="n">
        <v>0</v>
      </c>
    </row>
    <row r="3357" customFormat="false" ht="15" hidden="false" customHeight="false" outlineLevel="0" collapsed="false">
      <c r="A3357" s="0" t="n">
        <v>1500017375</v>
      </c>
      <c r="B3357" s="157" t="n">
        <v>6.25</v>
      </c>
    </row>
    <row r="3358" customFormat="false" ht="15" hidden="false" customHeight="false" outlineLevel="0" collapsed="false">
      <c r="A3358" s="0" t="n">
        <v>1500017386</v>
      </c>
      <c r="B3358" s="157" t="n">
        <v>7.7</v>
      </c>
    </row>
    <row r="3359" customFormat="false" ht="15" hidden="false" customHeight="false" outlineLevel="0" collapsed="false">
      <c r="A3359" s="0" t="n">
        <v>1500017389</v>
      </c>
      <c r="B3359" s="157" t="n">
        <v>170.416666666667</v>
      </c>
    </row>
    <row r="3360" customFormat="false" ht="15" hidden="false" customHeight="false" outlineLevel="0" collapsed="false">
      <c r="A3360" s="0" t="n">
        <v>1500017391</v>
      </c>
      <c r="B3360" s="157" t="n">
        <v>2</v>
      </c>
    </row>
    <row r="3361" customFormat="false" ht="15" hidden="false" customHeight="false" outlineLevel="0" collapsed="false">
      <c r="A3361" s="0" t="n">
        <v>1500017433</v>
      </c>
      <c r="B3361" s="157" t="n">
        <v>70.75</v>
      </c>
    </row>
    <row r="3362" customFormat="false" ht="15" hidden="false" customHeight="false" outlineLevel="0" collapsed="false">
      <c r="A3362" s="0" t="n">
        <v>1500017434</v>
      </c>
      <c r="B3362" s="157" t="n">
        <v>125</v>
      </c>
    </row>
    <row r="3363" customFormat="false" ht="15" hidden="false" customHeight="false" outlineLevel="0" collapsed="false">
      <c r="A3363" s="0" t="n">
        <v>1500017435</v>
      </c>
      <c r="B3363" s="157" t="n">
        <v>12</v>
      </c>
    </row>
    <row r="3364" customFormat="false" ht="15" hidden="false" customHeight="false" outlineLevel="0" collapsed="false">
      <c r="A3364" s="0" t="n">
        <v>1500017436</v>
      </c>
      <c r="B3364" s="157" t="n">
        <v>1</v>
      </c>
    </row>
    <row r="3365" customFormat="false" ht="15" hidden="false" customHeight="false" outlineLevel="0" collapsed="false">
      <c r="A3365" s="0" t="n">
        <v>1500017420</v>
      </c>
      <c r="B3365" s="157" t="n">
        <v>42.5833333333333</v>
      </c>
    </row>
    <row r="3366" customFormat="false" ht="15" hidden="false" customHeight="false" outlineLevel="0" collapsed="false">
      <c r="A3366" s="0" t="n">
        <v>1500017421</v>
      </c>
      <c r="B3366" s="157" t="n">
        <v>81.6666666666667</v>
      </c>
    </row>
    <row r="3367" customFormat="false" ht="15" hidden="false" customHeight="false" outlineLevel="0" collapsed="false">
      <c r="A3367" s="0" t="n">
        <v>1500017483</v>
      </c>
      <c r="B3367" s="157" t="n">
        <v>0</v>
      </c>
    </row>
    <row r="3368" customFormat="false" ht="15" hidden="false" customHeight="false" outlineLevel="0" collapsed="false">
      <c r="A3368" s="0" t="n">
        <v>1500017532</v>
      </c>
      <c r="B3368" s="157" t="n">
        <v>13.5</v>
      </c>
    </row>
    <row r="3369" customFormat="false" ht="15" hidden="false" customHeight="false" outlineLevel="0" collapsed="false">
      <c r="A3369" s="0" t="n">
        <v>1500017549</v>
      </c>
      <c r="B3369" s="157" t="n">
        <v>175.75</v>
      </c>
    </row>
    <row r="3370" customFormat="false" ht="15" hidden="false" customHeight="false" outlineLevel="0" collapsed="false">
      <c r="A3370" s="0" t="n">
        <v>1500017553</v>
      </c>
      <c r="B3370" s="157" t="n">
        <v>7.66666666666667</v>
      </c>
    </row>
    <row r="3371" customFormat="false" ht="15" hidden="false" customHeight="false" outlineLevel="0" collapsed="false">
      <c r="A3371" s="0" t="n">
        <v>1500017515</v>
      </c>
      <c r="B3371" s="157" t="n">
        <v>28.2916666666667</v>
      </c>
    </row>
    <row r="3372" customFormat="false" ht="15" hidden="false" customHeight="false" outlineLevel="0" collapsed="false">
      <c r="A3372" s="0" t="n">
        <v>1500017516</v>
      </c>
      <c r="B3372" s="157" t="n">
        <v>25.6666666666667</v>
      </c>
    </row>
    <row r="3373" customFormat="false" ht="15" hidden="false" customHeight="false" outlineLevel="0" collapsed="false">
      <c r="A3373" s="0" t="n">
        <v>1500017517</v>
      </c>
      <c r="B3373" s="157" t="n">
        <v>41.75</v>
      </c>
    </row>
    <row r="3374" customFormat="false" ht="15" hidden="false" customHeight="false" outlineLevel="0" collapsed="false">
      <c r="A3374" s="0" t="n">
        <v>1500017550</v>
      </c>
      <c r="B3374" s="157" t="n">
        <v>0</v>
      </c>
    </row>
    <row r="3375" customFormat="false" ht="15" hidden="false" customHeight="false" outlineLevel="0" collapsed="false">
      <c r="A3375" s="0" t="n">
        <v>1500017551</v>
      </c>
      <c r="B3375" s="157" t="n">
        <v>108.333333333333</v>
      </c>
    </row>
    <row r="3376" customFormat="false" ht="15" hidden="false" customHeight="false" outlineLevel="0" collapsed="false">
      <c r="A3376" s="0" t="n">
        <v>1500017552</v>
      </c>
      <c r="B3376" s="157" t="n">
        <v>4.16666666666667</v>
      </c>
    </row>
    <row r="3377" customFormat="false" ht="15" hidden="false" customHeight="false" outlineLevel="0" collapsed="false">
      <c r="A3377" s="0" t="n">
        <v>1500017557</v>
      </c>
      <c r="B3377" s="157" t="n">
        <v>11.8333333333333</v>
      </c>
    </row>
    <row r="3378" customFormat="false" ht="15" hidden="false" customHeight="false" outlineLevel="0" collapsed="false">
      <c r="A3378" s="0" t="n">
        <v>1500017572</v>
      </c>
      <c r="B3378" s="157" t="n">
        <v>3.33333333333333</v>
      </c>
    </row>
    <row r="3379" customFormat="false" ht="15" hidden="false" customHeight="false" outlineLevel="0" collapsed="false">
      <c r="A3379" s="0" t="n">
        <v>1500017573</v>
      </c>
      <c r="B3379" s="157" t="n">
        <v>184.875</v>
      </c>
    </row>
    <row r="3380" customFormat="false" ht="15" hidden="false" customHeight="false" outlineLevel="0" collapsed="false">
      <c r="A3380" s="0" t="n">
        <v>1500017510</v>
      </c>
      <c r="B3380" s="157" t="n">
        <v>0</v>
      </c>
    </row>
    <row r="3381" customFormat="false" ht="15" hidden="false" customHeight="false" outlineLevel="0" collapsed="false">
      <c r="A3381" s="0" t="n">
        <v>1500017576</v>
      </c>
      <c r="B3381" s="157" t="n">
        <v>42.3333333333333</v>
      </c>
    </row>
    <row r="3382" customFormat="false" ht="15" hidden="false" customHeight="false" outlineLevel="0" collapsed="false">
      <c r="A3382" s="0" t="n">
        <v>1500017673</v>
      </c>
      <c r="B3382" s="157" t="n">
        <v>53.8333333333333</v>
      </c>
    </row>
    <row r="3383" customFormat="false" ht="15" hidden="false" customHeight="false" outlineLevel="0" collapsed="false">
      <c r="A3383" s="0" t="n">
        <v>1500017674</v>
      </c>
      <c r="B3383" s="157" t="n">
        <v>15.5</v>
      </c>
    </row>
    <row r="3384" customFormat="false" ht="15" hidden="false" customHeight="false" outlineLevel="0" collapsed="false">
      <c r="A3384" s="0" t="n">
        <v>1500017683</v>
      </c>
      <c r="B3384" s="157" t="n">
        <v>95.1666666666667</v>
      </c>
    </row>
    <row r="3385" customFormat="false" ht="15" hidden="false" customHeight="false" outlineLevel="0" collapsed="false">
      <c r="A3385" s="0" t="n">
        <v>1500017613</v>
      </c>
      <c r="B3385" s="157" t="n">
        <v>43.4166666666667</v>
      </c>
    </row>
    <row r="3386" customFormat="false" ht="15" hidden="false" customHeight="false" outlineLevel="0" collapsed="false">
      <c r="A3386" s="0" t="n">
        <v>1500017675</v>
      </c>
      <c r="B3386" s="157" t="n">
        <v>0.833333333333333</v>
      </c>
    </row>
    <row r="3387" customFormat="false" ht="15" hidden="false" customHeight="false" outlineLevel="0" collapsed="false">
      <c r="A3387" s="0" t="n">
        <v>1500017719</v>
      </c>
      <c r="B3387" s="157" t="n">
        <v>40.8333333333333</v>
      </c>
    </row>
    <row r="3388" customFormat="false" ht="15" hidden="false" customHeight="false" outlineLevel="0" collapsed="false">
      <c r="A3388" s="0" t="n">
        <v>1500017743</v>
      </c>
      <c r="B3388" s="157" t="n">
        <v>69.6666666666667</v>
      </c>
    </row>
    <row r="3389" customFormat="false" ht="15" hidden="false" customHeight="false" outlineLevel="0" collapsed="false">
      <c r="A3389" s="0" t="n">
        <v>1500017744</v>
      </c>
      <c r="B3389" s="157" t="n">
        <v>12.0833333333333</v>
      </c>
    </row>
    <row r="3390" customFormat="false" ht="15" hidden="false" customHeight="false" outlineLevel="0" collapsed="false">
      <c r="A3390" s="0" t="n">
        <v>1500017763</v>
      </c>
      <c r="B3390" s="157" t="n">
        <v>21.3333333333333</v>
      </c>
    </row>
    <row r="3391" customFormat="false" ht="15" hidden="false" customHeight="false" outlineLevel="0" collapsed="false">
      <c r="A3391" s="0" t="n">
        <v>1500017764</v>
      </c>
      <c r="B3391" s="157" t="n">
        <v>11.3333333333333</v>
      </c>
    </row>
    <row r="3392" customFormat="false" ht="15" hidden="false" customHeight="false" outlineLevel="0" collapsed="false">
      <c r="A3392" s="0" t="n">
        <v>1500017765</v>
      </c>
      <c r="B3392" s="157" t="n">
        <v>21.9583333333333</v>
      </c>
    </row>
    <row r="3393" customFormat="false" ht="15" hidden="false" customHeight="false" outlineLevel="0" collapsed="false">
      <c r="A3393" s="0" t="n">
        <v>1500017766</v>
      </c>
      <c r="B3393" s="157" t="n">
        <v>99.3333333333333</v>
      </c>
    </row>
    <row r="3394" customFormat="false" ht="15" hidden="false" customHeight="false" outlineLevel="0" collapsed="false">
      <c r="A3394" s="0" t="n">
        <v>1500017767</v>
      </c>
      <c r="B3394" s="157" t="n">
        <v>21.9166666666667</v>
      </c>
    </row>
    <row r="3395" customFormat="false" ht="15" hidden="false" customHeight="false" outlineLevel="0" collapsed="false">
      <c r="A3395" s="0" t="n">
        <v>1500017749</v>
      </c>
      <c r="B3395" s="157" t="n">
        <v>33</v>
      </c>
    </row>
    <row r="3396" customFormat="false" ht="15" hidden="false" customHeight="false" outlineLevel="0" collapsed="false">
      <c r="A3396" s="0" t="n">
        <v>1500017750</v>
      </c>
      <c r="B3396" s="157" t="n">
        <v>327.541666666667</v>
      </c>
    </row>
    <row r="3397" customFormat="false" ht="15" hidden="false" customHeight="false" outlineLevel="0" collapsed="false">
      <c r="A3397" s="0" t="n">
        <v>1500017751</v>
      </c>
      <c r="B3397" s="157" t="n">
        <v>30.7916666666667</v>
      </c>
    </row>
    <row r="3398" customFormat="false" ht="15" hidden="false" customHeight="false" outlineLevel="0" collapsed="false">
      <c r="A3398" s="0" t="n">
        <v>1500017748</v>
      </c>
      <c r="B3398" s="157" t="n">
        <v>0</v>
      </c>
    </row>
    <row r="3399" customFormat="false" ht="15" hidden="false" customHeight="false" outlineLevel="0" collapsed="false">
      <c r="A3399" s="0" t="n">
        <v>1500017843</v>
      </c>
      <c r="B3399" s="157" t="n">
        <v>19.3333333333333</v>
      </c>
    </row>
    <row r="3400" customFormat="false" ht="15" hidden="false" customHeight="false" outlineLevel="0" collapsed="false">
      <c r="A3400" s="0" t="n">
        <v>1500017799</v>
      </c>
      <c r="B3400" s="157" t="n">
        <v>62.5</v>
      </c>
    </row>
    <row r="3401" customFormat="false" ht="15" hidden="false" customHeight="false" outlineLevel="0" collapsed="false">
      <c r="A3401" s="0" t="n">
        <v>1500017800</v>
      </c>
      <c r="B3401" s="157" t="n">
        <v>0</v>
      </c>
    </row>
    <row r="3402" customFormat="false" ht="15" hidden="false" customHeight="false" outlineLevel="0" collapsed="false">
      <c r="A3402" s="0" t="n">
        <v>1500017801</v>
      </c>
      <c r="B3402" s="157" t="n">
        <v>0</v>
      </c>
    </row>
    <row r="3403" customFormat="false" ht="15" hidden="false" customHeight="false" outlineLevel="0" collapsed="false">
      <c r="A3403" s="0" t="n">
        <v>1500017862</v>
      </c>
      <c r="B3403" s="157" t="n">
        <v>21.8333333333333</v>
      </c>
    </row>
    <row r="3404" customFormat="false" ht="15" hidden="false" customHeight="false" outlineLevel="0" collapsed="false">
      <c r="A3404" s="0" t="n">
        <v>1500017915</v>
      </c>
      <c r="B3404" s="157" t="n">
        <v>88.3333333333333</v>
      </c>
    </row>
    <row r="3405" customFormat="false" ht="15" hidden="false" customHeight="false" outlineLevel="0" collapsed="false">
      <c r="A3405" s="0" t="n">
        <v>1500017905</v>
      </c>
      <c r="B3405" s="157" t="n">
        <v>14.1666666666667</v>
      </c>
    </row>
    <row r="3406" customFormat="false" ht="15" hidden="false" customHeight="false" outlineLevel="0" collapsed="false">
      <c r="A3406" s="0" t="n">
        <v>1500017906</v>
      </c>
      <c r="B3406" s="157" t="n">
        <v>10</v>
      </c>
    </row>
    <row r="3407" customFormat="false" ht="15" hidden="false" customHeight="false" outlineLevel="0" collapsed="false">
      <c r="A3407" s="0" t="n">
        <v>1500017942</v>
      </c>
      <c r="B3407" s="157" t="n">
        <v>48</v>
      </c>
    </row>
    <row r="3408" customFormat="false" ht="15" hidden="false" customHeight="false" outlineLevel="0" collapsed="false">
      <c r="A3408" s="0" t="n">
        <v>1500017954</v>
      </c>
      <c r="B3408" s="157" t="n">
        <v>35.5</v>
      </c>
    </row>
    <row r="3409" customFormat="false" ht="15" hidden="false" customHeight="false" outlineLevel="0" collapsed="false">
      <c r="A3409" s="0" t="n">
        <v>1500017955</v>
      </c>
      <c r="B3409" s="157" t="n">
        <v>21.3333333333333</v>
      </c>
    </row>
    <row r="3410" customFormat="false" ht="15" hidden="false" customHeight="false" outlineLevel="0" collapsed="false">
      <c r="A3410" s="0" t="n">
        <v>1500017956</v>
      </c>
      <c r="B3410" s="157" t="n">
        <v>73.9166666666667</v>
      </c>
    </row>
    <row r="3411" customFormat="false" ht="15" hidden="false" customHeight="false" outlineLevel="0" collapsed="false">
      <c r="A3411" s="0" t="n">
        <v>1500017957</v>
      </c>
      <c r="B3411" s="157" t="n">
        <v>34.5</v>
      </c>
    </row>
    <row r="3412" customFormat="false" ht="15" hidden="false" customHeight="false" outlineLevel="0" collapsed="false">
      <c r="A3412" s="0" t="n">
        <v>1500017975</v>
      </c>
      <c r="B3412" s="157" t="n">
        <v>49.6666666666667</v>
      </c>
    </row>
    <row r="3413" customFormat="false" ht="15" hidden="false" customHeight="false" outlineLevel="0" collapsed="false">
      <c r="A3413" s="0" t="n">
        <v>1500017976</v>
      </c>
      <c r="B3413" s="157" t="n">
        <v>42.475</v>
      </c>
    </row>
    <row r="3414" customFormat="false" ht="15" hidden="false" customHeight="false" outlineLevel="0" collapsed="false">
      <c r="A3414" s="0" t="n">
        <v>1500017990</v>
      </c>
      <c r="B3414" s="157" t="n">
        <v>150</v>
      </c>
    </row>
    <row r="3415" customFormat="false" ht="15" hidden="false" customHeight="false" outlineLevel="0" collapsed="false">
      <c r="A3415" s="0" t="n">
        <v>1500017991</v>
      </c>
      <c r="B3415" s="157" t="n">
        <v>56</v>
      </c>
    </row>
    <row r="3416" customFormat="false" ht="15" hidden="false" customHeight="false" outlineLevel="0" collapsed="false">
      <c r="A3416" s="0" t="n">
        <v>1500017856</v>
      </c>
      <c r="B3416" s="157" t="n">
        <v>0</v>
      </c>
    </row>
    <row r="3417" customFormat="false" ht="15" hidden="false" customHeight="false" outlineLevel="0" collapsed="false">
      <c r="A3417" s="0" t="n">
        <v>1500017904</v>
      </c>
      <c r="B3417" s="157" t="n">
        <v>0</v>
      </c>
    </row>
    <row r="3418" customFormat="false" ht="15" hidden="false" customHeight="false" outlineLevel="0" collapsed="false">
      <c r="A3418" s="0" t="n">
        <v>1500017977</v>
      </c>
      <c r="B3418" s="157" t="n">
        <v>88.5</v>
      </c>
    </row>
    <row r="3419" customFormat="false" ht="15" hidden="false" customHeight="false" outlineLevel="0" collapsed="false">
      <c r="A3419" s="0" t="n">
        <v>1500017978</v>
      </c>
      <c r="B3419" s="157" t="n">
        <v>23.75</v>
      </c>
    </row>
    <row r="3420" customFormat="false" ht="15" hidden="false" customHeight="false" outlineLevel="0" collapsed="false">
      <c r="A3420" s="0" t="n">
        <v>1500018031</v>
      </c>
      <c r="B3420" s="157" t="n">
        <v>34.6666666666667</v>
      </c>
    </row>
    <row r="3421" customFormat="false" ht="15" hidden="false" customHeight="false" outlineLevel="0" collapsed="false">
      <c r="A3421" s="0" t="n">
        <v>1500018032</v>
      </c>
      <c r="B3421" s="157" t="n">
        <v>89.3333333333333</v>
      </c>
    </row>
    <row r="3422" customFormat="false" ht="15" hidden="false" customHeight="false" outlineLevel="0" collapsed="false">
      <c r="A3422" s="0" t="n">
        <v>1500018100</v>
      </c>
      <c r="B3422" s="157" t="n">
        <v>42.1666666666667</v>
      </c>
    </row>
    <row r="3423" customFormat="false" ht="15" hidden="false" customHeight="false" outlineLevel="0" collapsed="false">
      <c r="A3423" s="0" t="n">
        <v>1500018101</v>
      </c>
      <c r="B3423" s="157" t="n">
        <v>20</v>
      </c>
    </row>
    <row r="3424" customFormat="false" ht="15" hidden="false" customHeight="false" outlineLevel="0" collapsed="false">
      <c r="A3424" s="0" t="n">
        <v>1500018112</v>
      </c>
      <c r="B3424" s="157" t="n">
        <v>67.9166666666667</v>
      </c>
    </row>
    <row r="3425" customFormat="false" ht="15" hidden="false" customHeight="false" outlineLevel="0" collapsed="false">
      <c r="A3425" s="0" t="n">
        <v>1500018113</v>
      </c>
      <c r="B3425" s="157" t="n">
        <v>16.5416666666667</v>
      </c>
    </row>
    <row r="3426" customFormat="false" ht="15" hidden="false" customHeight="false" outlineLevel="0" collapsed="false">
      <c r="A3426" s="0" t="n">
        <v>1500018115</v>
      </c>
      <c r="B3426" s="157" t="n">
        <v>42.9583333333333</v>
      </c>
    </row>
    <row r="3427" customFormat="false" ht="15" hidden="false" customHeight="false" outlineLevel="0" collapsed="false">
      <c r="A3427" s="0" t="n">
        <v>1500018116</v>
      </c>
      <c r="B3427" s="157" t="n">
        <v>25.5833333333333</v>
      </c>
    </row>
    <row r="3428" customFormat="false" ht="15" hidden="false" customHeight="false" outlineLevel="0" collapsed="false">
      <c r="A3428" s="0" t="n">
        <v>1500018117</v>
      </c>
      <c r="B3428" s="157" t="n">
        <v>34.9166666666667</v>
      </c>
    </row>
    <row r="3429" customFormat="false" ht="15" hidden="false" customHeight="false" outlineLevel="0" collapsed="false">
      <c r="A3429" s="0" t="n">
        <v>1500018118</v>
      </c>
      <c r="B3429" s="157" t="n">
        <v>29.5</v>
      </c>
    </row>
    <row r="3430" customFormat="false" ht="15" hidden="false" customHeight="false" outlineLevel="0" collapsed="false">
      <c r="A3430" s="0" t="n">
        <v>1500018126</v>
      </c>
      <c r="B3430" s="157" t="n">
        <v>135.833333333333</v>
      </c>
    </row>
    <row r="3431" customFormat="false" ht="15" hidden="false" customHeight="false" outlineLevel="0" collapsed="false">
      <c r="A3431" s="0" t="n">
        <v>1500018127</v>
      </c>
      <c r="B3431" s="157" t="n">
        <v>105.5</v>
      </c>
    </row>
    <row r="3432" customFormat="false" ht="15" hidden="false" customHeight="false" outlineLevel="0" collapsed="false">
      <c r="A3432" s="0" t="n">
        <v>1500018128</v>
      </c>
      <c r="B3432" s="157" t="n">
        <v>41.5</v>
      </c>
    </row>
    <row r="3433" customFormat="false" ht="15" hidden="false" customHeight="false" outlineLevel="0" collapsed="false">
      <c r="A3433" s="0" t="n">
        <v>1500018138</v>
      </c>
      <c r="B3433" s="157" t="n">
        <v>16.6666666666667</v>
      </c>
    </row>
    <row r="3434" customFormat="false" ht="15" hidden="false" customHeight="false" outlineLevel="0" collapsed="false">
      <c r="A3434" s="0" t="n">
        <v>1500018139</v>
      </c>
      <c r="B3434" s="157" t="n">
        <v>5.16666666666667</v>
      </c>
    </row>
    <row r="3435" customFormat="false" ht="15" hidden="false" customHeight="false" outlineLevel="0" collapsed="false">
      <c r="A3435" s="0" t="n">
        <v>1500018140</v>
      </c>
      <c r="B3435" s="157" t="n">
        <v>13.3333333333333</v>
      </c>
    </row>
    <row r="3436" customFormat="false" ht="15" hidden="false" customHeight="false" outlineLevel="0" collapsed="false">
      <c r="A3436" s="0" t="n">
        <v>1500018029</v>
      </c>
      <c r="B3436" s="157" t="n">
        <v>39.3333333333333</v>
      </c>
    </row>
    <row r="3437" customFormat="false" ht="15" hidden="false" customHeight="false" outlineLevel="0" collapsed="false">
      <c r="A3437" s="0" t="n">
        <v>1500018030</v>
      </c>
      <c r="B3437" s="157" t="n">
        <v>3.33333333333333</v>
      </c>
    </row>
    <row r="3438" customFormat="false" ht="15" hidden="false" customHeight="false" outlineLevel="0" collapsed="false">
      <c r="A3438" s="0" t="n">
        <v>1500018085</v>
      </c>
      <c r="B3438" s="157" t="n">
        <v>25.025</v>
      </c>
    </row>
    <row r="3439" customFormat="false" ht="15" hidden="false" customHeight="false" outlineLevel="0" collapsed="false">
      <c r="A3439" s="0" t="n">
        <v>1500018086</v>
      </c>
      <c r="B3439" s="157" t="n">
        <v>16.1666666666667</v>
      </c>
    </row>
    <row r="3440" customFormat="false" ht="15" hidden="false" customHeight="false" outlineLevel="0" collapsed="false">
      <c r="A3440" s="0" t="n">
        <v>1500018087</v>
      </c>
      <c r="B3440" s="157" t="n">
        <v>26.3333333333333</v>
      </c>
    </row>
    <row r="3441" customFormat="false" ht="15" hidden="false" customHeight="false" outlineLevel="0" collapsed="false">
      <c r="A3441" s="0" t="n">
        <v>1500018141</v>
      </c>
      <c r="B3441" s="157" t="n">
        <v>25.8333333333333</v>
      </c>
    </row>
    <row r="3442" customFormat="false" ht="15" hidden="false" customHeight="false" outlineLevel="0" collapsed="false">
      <c r="A3442" s="0" t="n">
        <v>1500018142</v>
      </c>
      <c r="B3442" s="157" t="n">
        <v>97</v>
      </c>
    </row>
    <row r="3443" customFormat="false" ht="15" hidden="false" customHeight="false" outlineLevel="0" collapsed="false">
      <c r="A3443" s="0" t="n">
        <v>1500018143</v>
      </c>
      <c r="B3443" s="157" t="n">
        <v>133.958333333333</v>
      </c>
    </row>
    <row r="3444" customFormat="false" ht="15" hidden="false" customHeight="false" outlineLevel="0" collapsed="false">
      <c r="A3444" s="0" t="n">
        <v>1500018144</v>
      </c>
      <c r="B3444" s="157" t="n">
        <v>151.591666666667</v>
      </c>
    </row>
    <row r="3445" customFormat="false" ht="15" hidden="false" customHeight="false" outlineLevel="0" collapsed="false">
      <c r="A3445" s="0" t="n">
        <v>1500018198</v>
      </c>
      <c r="B3445" s="157" t="n">
        <v>106.816666666667</v>
      </c>
    </row>
    <row r="3446" customFormat="false" ht="15" hidden="false" customHeight="false" outlineLevel="0" collapsed="false">
      <c r="A3446" s="0" t="n">
        <v>1500018199</v>
      </c>
      <c r="B3446" s="157" t="n">
        <v>38.75</v>
      </c>
    </row>
    <row r="3447" customFormat="false" ht="15" hidden="false" customHeight="false" outlineLevel="0" collapsed="false">
      <c r="A3447" s="0" t="n">
        <v>1500018277</v>
      </c>
      <c r="B3447" s="157" t="n">
        <v>94.2083333333333</v>
      </c>
    </row>
    <row r="3448" customFormat="false" ht="15" hidden="false" customHeight="false" outlineLevel="0" collapsed="false">
      <c r="A3448" s="0" t="n">
        <v>1500018284</v>
      </c>
      <c r="B3448" s="157" t="n">
        <v>112.9</v>
      </c>
    </row>
    <row r="3449" customFormat="false" ht="15" hidden="false" customHeight="false" outlineLevel="0" collapsed="false">
      <c r="A3449" s="0" t="n">
        <v>1500018285</v>
      </c>
      <c r="B3449" s="157" t="n">
        <v>137</v>
      </c>
    </row>
    <row r="3450" customFormat="false" ht="15" hidden="false" customHeight="false" outlineLevel="0" collapsed="false">
      <c r="A3450" s="0" t="n">
        <v>1500018204</v>
      </c>
      <c r="B3450" s="157" t="n">
        <v>43</v>
      </c>
    </row>
    <row r="3451" customFormat="false" ht="15" hidden="false" customHeight="false" outlineLevel="0" collapsed="false">
      <c r="A3451" s="0" t="n">
        <v>1500018205</v>
      </c>
      <c r="B3451" s="157" t="n">
        <v>12.25</v>
      </c>
    </row>
    <row r="3452" customFormat="false" ht="15" hidden="false" customHeight="false" outlineLevel="0" collapsed="false">
      <c r="A3452" s="0" t="n">
        <v>1500018206</v>
      </c>
      <c r="B3452" s="157" t="n">
        <v>34.5833333333333</v>
      </c>
    </row>
    <row r="3453" customFormat="false" ht="15" hidden="false" customHeight="false" outlineLevel="0" collapsed="false">
      <c r="A3453" s="0" t="n">
        <v>1500018186</v>
      </c>
      <c r="B3453" s="157" t="n">
        <v>14.4166666666667</v>
      </c>
    </row>
    <row r="3454" customFormat="false" ht="15" hidden="false" customHeight="false" outlineLevel="0" collapsed="false">
      <c r="A3454" s="0" t="n">
        <v>1500018187</v>
      </c>
      <c r="B3454" s="157" t="n">
        <v>103</v>
      </c>
    </row>
    <row r="3455" customFormat="false" ht="15" hidden="false" customHeight="false" outlineLevel="0" collapsed="false">
      <c r="A3455" s="0" t="n">
        <v>1500018261</v>
      </c>
      <c r="B3455" s="157" t="n">
        <v>258.725</v>
      </c>
    </row>
    <row r="3456" customFormat="false" ht="15" hidden="false" customHeight="false" outlineLevel="0" collapsed="false">
      <c r="A3456" s="0" t="n">
        <v>1500018262</v>
      </c>
      <c r="B3456" s="157" t="n">
        <v>62.4166666666667</v>
      </c>
    </row>
    <row r="3457" customFormat="false" ht="15" hidden="false" customHeight="false" outlineLevel="0" collapsed="false">
      <c r="A3457" s="0" t="n">
        <v>1500018263</v>
      </c>
      <c r="B3457" s="157" t="n">
        <v>33.5</v>
      </c>
    </row>
    <row r="3458" customFormat="false" ht="15" hidden="false" customHeight="false" outlineLevel="0" collapsed="false">
      <c r="A3458" s="0" t="n">
        <v>1500018264</v>
      </c>
      <c r="B3458" s="157" t="n">
        <v>11.6666666666667</v>
      </c>
    </row>
    <row r="3459" customFormat="false" ht="15" hidden="false" customHeight="false" outlineLevel="0" collapsed="false">
      <c r="A3459" s="0" t="n">
        <v>1500018265</v>
      </c>
      <c r="B3459" s="157" t="n">
        <v>46.1666666666667</v>
      </c>
    </row>
    <row r="3460" customFormat="false" ht="15" hidden="false" customHeight="false" outlineLevel="0" collapsed="false">
      <c r="A3460" s="0" t="n">
        <v>1500018280</v>
      </c>
      <c r="B3460" s="157" t="n">
        <v>6.83333333333333</v>
      </c>
    </row>
    <row r="3461" customFormat="false" ht="15" hidden="false" customHeight="false" outlineLevel="0" collapsed="false">
      <c r="A3461" s="0" t="n">
        <v>1500018312</v>
      </c>
      <c r="B3461" s="157" t="n">
        <v>10</v>
      </c>
    </row>
    <row r="3462" customFormat="false" ht="15" hidden="false" customHeight="false" outlineLevel="0" collapsed="false">
      <c r="A3462" s="0" t="n">
        <v>1500018313</v>
      </c>
      <c r="B3462" s="157" t="n">
        <v>58.3333333333333</v>
      </c>
    </row>
    <row r="3463" customFormat="false" ht="15" hidden="false" customHeight="false" outlineLevel="0" collapsed="false">
      <c r="A3463" s="0" t="n">
        <v>1500018339</v>
      </c>
      <c r="B3463" s="157" t="n">
        <v>225.966666666667</v>
      </c>
    </row>
    <row r="3464" customFormat="false" ht="15" hidden="false" customHeight="false" outlineLevel="0" collapsed="false">
      <c r="A3464" s="0" t="n">
        <v>1500018340</v>
      </c>
      <c r="B3464" s="157" t="n">
        <v>79.4166666666667</v>
      </c>
    </row>
    <row r="3465" customFormat="false" ht="15" hidden="false" customHeight="false" outlineLevel="0" collapsed="false">
      <c r="A3465" s="0" t="n">
        <v>1500018341</v>
      </c>
      <c r="B3465" s="157" t="n">
        <v>194.741666666667</v>
      </c>
    </row>
    <row r="3466" customFormat="false" ht="15" hidden="false" customHeight="false" outlineLevel="0" collapsed="false">
      <c r="A3466" s="0" t="n">
        <v>1500018342</v>
      </c>
      <c r="B3466" s="157" t="n">
        <v>47.0833333333333</v>
      </c>
    </row>
    <row r="3467" customFormat="false" ht="15" hidden="false" customHeight="false" outlineLevel="0" collapsed="false">
      <c r="A3467" s="0" t="n">
        <v>1500018343</v>
      </c>
      <c r="B3467" s="157" t="n">
        <v>103.333333333333</v>
      </c>
    </row>
    <row r="3468" customFormat="false" ht="15" hidden="false" customHeight="false" outlineLevel="0" collapsed="false">
      <c r="A3468" s="0" t="n">
        <v>1500018344</v>
      </c>
      <c r="B3468" s="157" t="n">
        <v>45.3333333333333</v>
      </c>
    </row>
    <row r="3469" customFormat="false" ht="15" hidden="false" customHeight="false" outlineLevel="0" collapsed="false">
      <c r="A3469" s="0" t="n">
        <v>1500018345</v>
      </c>
      <c r="B3469" s="157" t="n">
        <v>30.5</v>
      </c>
    </row>
    <row r="3470" customFormat="false" ht="15" hidden="false" customHeight="false" outlineLevel="0" collapsed="false">
      <c r="A3470" s="0" t="n">
        <v>1500018382</v>
      </c>
      <c r="B3470" s="157" t="n">
        <v>198.25</v>
      </c>
    </row>
    <row r="3471" customFormat="false" ht="15" hidden="false" customHeight="false" outlineLevel="0" collapsed="false">
      <c r="A3471" s="0" t="n">
        <v>1500018383</v>
      </c>
      <c r="B3471" s="157" t="n">
        <v>141.75</v>
      </c>
    </row>
    <row r="3472" customFormat="false" ht="15" hidden="false" customHeight="false" outlineLevel="0" collapsed="false">
      <c r="A3472" s="0" t="n">
        <v>1500018385</v>
      </c>
      <c r="B3472" s="157" t="n">
        <v>65.6666666666667</v>
      </c>
    </row>
    <row r="3473" customFormat="false" ht="15" hidden="false" customHeight="false" outlineLevel="0" collapsed="false">
      <c r="A3473" s="0" t="n">
        <v>1500018386</v>
      </c>
      <c r="B3473" s="157" t="n">
        <v>52.5833333333333</v>
      </c>
    </row>
    <row r="3474" customFormat="false" ht="15" hidden="false" customHeight="false" outlineLevel="0" collapsed="false">
      <c r="A3474" s="0" t="n">
        <v>1500018387</v>
      </c>
      <c r="B3474" s="157" t="n">
        <v>40.75</v>
      </c>
    </row>
    <row r="3475" customFormat="false" ht="15" hidden="false" customHeight="false" outlineLevel="0" collapsed="false">
      <c r="A3475" s="0" t="n">
        <v>1500018388</v>
      </c>
      <c r="B3475" s="157" t="n">
        <v>142.083333333333</v>
      </c>
    </row>
    <row r="3476" customFormat="false" ht="15" hidden="false" customHeight="false" outlineLevel="0" collapsed="false">
      <c r="A3476" s="0" t="n">
        <v>1500018390</v>
      </c>
      <c r="B3476" s="157" t="n">
        <v>20.8333333333333</v>
      </c>
    </row>
    <row r="3477" customFormat="false" ht="15" hidden="false" customHeight="false" outlineLevel="0" collapsed="false">
      <c r="A3477" s="0" t="n">
        <v>1500018444</v>
      </c>
      <c r="B3477" s="157" t="n">
        <v>193.675</v>
      </c>
    </row>
    <row r="3478" customFormat="false" ht="15" hidden="false" customHeight="false" outlineLevel="0" collapsed="false">
      <c r="A3478" s="0" t="n">
        <v>1500018445</v>
      </c>
      <c r="B3478" s="157" t="n">
        <v>37.8333333333333</v>
      </c>
    </row>
    <row r="3479" customFormat="false" ht="15" hidden="false" customHeight="false" outlineLevel="0" collapsed="false">
      <c r="A3479" s="0" t="n">
        <v>1500018446</v>
      </c>
      <c r="B3479" s="157" t="n">
        <v>113.5</v>
      </c>
    </row>
    <row r="3480" customFormat="false" ht="15" hidden="false" customHeight="false" outlineLevel="0" collapsed="false">
      <c r="A3480" s="0" t="n">
        <v>1500018293</v>
      </c>
      <c r="B3480" s="157" t="n">
        <v>13.5</v>
      </c>
    </row>
    <row r="3481" customFormat="false" ht="15" hidden="false" customHeight="false" outlineLevel="0" collapsed="false">
      <c r="A3481" s="0" t="n">
        <v>1500018384</v>
      </c>
      <c r="B3481" s="157" t="n">
        <v>4.41666666666667</v>
      </c>
    </row>
    <row r="3482" customFormat="false" ht="15" hidden="false" customHeight="false" outlineLevel="0" collapsed="false">
      <c r="A3482" s="0" t="n">
        <v>1500018451</v>
      </c>
      <c r="B3482" s="157" t="n">
        <v>26.5</v>
      </c>
    </row>
    <row r="3483" customFormat="false" ht="15" hidden="false" customHeight="false" outlineLevel="0" collapsed="false">
      <c r="A3483" s="0" t="n">
        <v>1500018452</v>
      </c>
      <c r="B3483" s="157" t="n">
        <v>0</v>
      </c>
    </row>
    <row r="3484" customFormat="false" ht="15" hidden="false" customHeight="false" outlineLevel="0" collapsed="false">
      <c r="A3484" s="0" t="n">
        <v>1500018413</v>
      </c>
      <c r="B3484" s="157" t="n">
        <v>0</v>
      </c>
    </row>
    <row r="3485" customFormat="false" ht="15" hidden="false" customHeight="false" outlineLevel="0" collapsed="false">
      <c r="A3485" s="0" t="n">
        <v>1500018454</v>
      </c>
      <c r="B3485" s="157" t="n">
        <v>20.1666666666667</v>
      </c>
    </row>
    <row r="3486" customFormat="false" ht="15" hidden="false" customHeight="false" outlineLevel="0" collapsed="false">
      <c r="A3486" s="0" t="n">
        <v>1500018455</v>
      </c>
      <c r="B3486" s="157" t="n">
        <v>66.5</v>
      </c>
    </row>
    <row r="3487" customFormat="false" ht="15" hidden="false" customHeight="false" outlineLevel="0" collapsed="false">
      <c r="A3487" s="0" t="n">
        <v>1500018507</v>
      </c>
      <c r="B3487" s="157" t="n">
        <v>0</v>
      </c>
    </row>
    <row r="3488" customFormat="false" ht="15" hidden="false" customHeight="false" outlineLevel="0" collapsed="false">
      <c r="A3488" s="0" t="n">
        <v>1500018508</v>
      </c>
      <c r="B3488" s="157" t="n">
        <v>0</v>
      </c>
    </row>
    <row r="3489" customFormat="false" ht="15" hidden="false" customHeight="false" outlineLevel="0" collapsed="false">
      <c r="A3489" s="0" t="n">
        <v>1500018509</v>
      </c>
      <c r="B3489" s="157" t="n">
        <v>36.5</v>
      </c>
    </row>
    <row r="3490" customFormat="false" ht="15" hidden="false" customHeight="false" outlineLevel="0" collapsed="false">
      <c r="A3490" s="0" t="n">
        <v>1500018510</v>
      </c>
      <c r="B3490" s="157" t="n">
        <v>11</v>
      </c>
    </row>
    <row r="3491" customFormat="false" ht="15" hidden="false" customHeight="false" outlineLevel="0" collapsed="false">
      <c r="A3491" s="0" t="n">
        <v>1500018511</v>
      </c>
      <c r="B3491" s="157" t="n">
        <v>25.6666666666667</v>
      </c>
    </row>
    <row r="3492" customFormat="false" ht="15" hidden="false" customHeight="false" outlineLevel="0" collapsed="false">
      <c r="A3492" s="0" t="n">
        <v>1500018521</v>
      </c>
      <c r="B3492" s="157" t="n">
        <v>97.5</v>
      </c>
    </row>
    <row r="3493" customFormat="false" ht="15" hidden="false" customHeight="false" outlineLevel="0" collapsed="false">
      <c r="A3493" s="0" t="n">
        <v>1500018522</v>
      </c>
      <c r="B3493" s="157" t="n">
        <v>26.75</v>
      </c>
    </row>
    <row r="3494" customFormat="false" ht="15" hidden="false" customHeight="false" outlineLevel="0" collapsed="false">
      <c r="A3494" s="0" t="n">
        <v>1500018523</v>
      </c>
      <c r="B3494" s="157" t="n">
        <v>18.3333333333333</v>
      </c>
    </row>
    <row r="3495" customFormat="false" ht="15" hidden="false" customHeight="false" outlineLevel="0" collapsed="false">
      <c r="A3495" s="0" t="n">
        <v>1500018524</v>
      </c>
      <c r="B3495" s="157" t="n">
        <v>24.8333333333333</v>
      </c>
    </row>
    <row r="3496" customFormat="false" ht="15" hidden="false" customHeight="false" outlineLevel="0" collapsed="false">
      <c r="A3496" s="0" t="n">
        <v>1500018527</v>
      </c>
      <c r="B3496" s="157" t="n">
        <v>4</v>
      </c>
    </row>
    <row r="3497" customFormat="false" ht="15" hidden="false" customHeight="false" outlineLevel="0" collapsed="false">
      <c r="A3497" s="0" t="n">
        <v>1500018528</v>
      </c>
      <c r="B3497" s="157" t="n">
        <v>18</v>
      </c>
    </row>
    <row r="3498" customFormat="false" ht="15" hidden="false" customHeight="false" outlineLevel="0" collapsed="false">
      <c r="A3498" s="0" t="n">
        <v>1500018529</v>
      </c>
      <c r="B3498" s="157" t="n">
        <v>0</v>
      </c>
    </row>
    <row r="3499" customFormat="false" ht="15" hidden="false" customHeight="false" outlineLevel="0" collapsed="false">
      <c r="A3499" s="0" t="n">
        <v>1500018557</v>
      </c>
      <c r="B3499" s="157" t="n">
        <v>27.25</v>
      </c>
    </row>
    <row r="3500" customFormat="false" ht="15" hidden="false" customHeight="false" outlineLevel="0" collapsed="false">
      <c r="A3500" s="0" t="n">
        <v>1500018554</v>
      </c>
      <c r="B3500" s="157" t="n">
        <v>258.666666666667</v>
      </c>
    </row>
    <row r="3501" customFormat="false" ht="15" hidden="false" customHeight="false" outlineLevel="0" collapsed="false">
      <c r="A3501" s="0" t="n">
        <v>1500018555</v>
      </c>
      <c r="B3501" s="157" t="n">
        <v>17.6666666666667</v>
      </c>
    </row>
    <row r="3502" customFormat="false" ht="15" hidden="false" customHeight="false" outlineLevel="0" collapsed="false">
      <c r="A3502" s="0" t="n">
        <v>1500018556</v>
      </c>
      <c r="B3502" s="157" t="n">
        <v>34.2916666666667</v>
      </c>
    </row>
    <row r="3503" customFormat="false" ht="15" hidden="false" customHeight="false" outlineLevel="0" collapsed="false">
      <c r="A3503" s="0" t="n">
        <v>1500018562</v>
      </c>
      <c r="B3503" s="157" t="n">
        <v>51.3333333333333</v>
      </c>
    </row>
    <row r="3504" customFormat="false" ht="15" hidden="false" customHeight="false" outlineLevel="0" collapsed="false">
      <c r="A3504" s="0" t="n">
        <v>1500018563</v>
      </c>
      <c r="B3504" s="157" t="n">
        <v>23.75</v>
      </c>
    </row>
    <row r="3505" customFormat="false" ht="15" hidden="false" customHeight="false" outlineLevel="0" collapsed="false">
      <c r="A3505" s="0" t="n">
        <v>1500018564</v>
      </c>
      <c r="B3505" s="157" t="n">
        <v>38.3333333333333</v>
      </c>
    </row>
    <row r="3506" customFormat="false" ht="15" hidden="false" customHeight="false" outlineLevel="0" collapsed="false">
      <c r="A3506" s="0" t="n">
        <v>1500018477</v>
      </c>
      <c r="B3506" s="157" t="n">
        <v>0</v>
      </c>
    </row>
    <row r="3507" customFormat="false" ht="15" hidden="false" customHeight="false" outlineLevel="0" collapsed="false">
      <c r="A3507" s="0" t="n">
        <v>1500018520</v>
      </c>
      <c r="B3507" s="157" t="n">
        <v>20.3333333333333</v>
      </c>
    </row>
    <row r="3508" customFormat="false" ht="15" hidden="false" customHeight="false" outlineLevel="0" collapsed="false">
      <c r="A3508" s="0" t="n">
        <v>1500018530</v>
      </c>
      <c r="B3508" s="157" t="n">
        <v>9</v>
      </c>
    </row>
    <row r="3509" customFormat="false" ht="15" hidden="false" customHeight="false" outlineLevel="0" collapsed="false">
      <c r="A3509" s="0" t="n">
        <v>1500018531</v>
      </c>
      <c r="B3509" s="157" t="n">
        <v>60.3333333333333</v>
      </c>
    </row>
    <row r="3510" customFormat="false" ht="15" hidden="false" customHeight="false" outlineLevel="0" collapsed="false">
      <c r="A3510" s="0" t="n">
        <v>1500018553</v>
      </c>
      <c r="B3510" s="157" t="n">
        <v>0</v>
      </c>
    </row>
    <row r="3511" customFormat="false" ht="15" hidden="false" customHeight="false" outlineLevel="0" collapsed="false">
      <c r="A3511" s="0" t="n">
        <v>1500018584</v>
      </c>
      <c r="B3511" s="157" t="n">
        <v>17.6666666666667</v>
      </c>
    </row>
    <row r="3512" customFormat="false" ht="15" hidden="false" customHeight="false" outlineLevel="0" collapsed="false">
      <c r="A3512" s="0" t="n">
        <v>1500018585</v>
      </c>
      <c r="B3512" s="157" t="n">
        <v>0</v>
      </c>
    </row>
    <row r="3513" customFormat="false" ht="15" hidden="false" customHeight="false" outlineLevel="0" collapsed="false">
      <c r="A3513" s="0" t="n">
        <v>1500018587</v>
      </c>
      <c r="B3513" s="157" t="n">
        <v>41.4166666666667</v>
      </c>
    </row>
    <row r="3514" customFormat="false" ht="15" hidden="false" customHeight="false" outlineLevel="0" collapsed="false">
      <c r="A3514" s="0" t="n">
        <v>1500018588</v>
      </c>
      <c r="B3514" s="157" t="n">
        <v>62.75</v>
      </c>
    </row>
    <row r="3515" customFormat="false" ht="15" hidden="false" customHeight="false" outlineLevel="0" collapsed="false">
      <c r="A3515" s="0" t="n">
        <v>1500018589</v>
      </c>
      <c r="B3515" s="157" t="n">
        <v>65.5</v>
      </c>
    </row>
    <row r="3516" customFormat="false" ht="15" hidden="false" customHeight="false" outlineLevel="0" collapsed="false">
      <c r="A3516" s="0" t="n">
        <v>1500018623</v>
      </c>
      <c r="B3516" s="157" t="n">
        <v>177.808333333333</v>
      </c>
    </row>
    <row r="3517" customFormat="false" ht="15" hidden="false" customHeight="false" outlineLevel="0" collapsed="false">
      <c r="A3517" s="0" t="n">
        <v>1500018671</v>
      </c>
      <c r="B3517" s="157" t="n">
        <v>25.3333333333333</v>
      </c>
    </row>
    <row r="3518" customFormat="false" ht="15" hidden="false" customHeight="false" outlineLevel="0" collapsed="false">
      <c r="A3518" s="0" t="n">
        <v>1500018682</v>
      </c>
      <c r="B3518" s="157" t="n">
        <v>93.4166666666667</v>
      </c>
    </row>
    <row r="3519" customFormat="false" ht="15" hidden="false" customHeight="false" outlineLevel="0" collapsed="false">
      <c r="A3519" s="0" t="n">
        <v>1500018629</v>
      </c>
      <c r="B3519" s="157" t="n">
        <v>0</v>
      </c>
    </row>
    <row r="3520" customFormat="false" ht="15" hidden="false" customHeight="false" outlineLevel="0" collapsed="false">
      <c r="A3520" s="0" t="n">
        <v>1500018630</v>
      </c>
      <c r="B3520" s="157" t="n">
        <v>4</v>
      </c>
    </row>
    <row r="3521" customFormat="false" ht="15" hidden="false" customHeight="false" outlineLevel="0" collapsed="false">
      <c r="A3521" s="0" t="n">
        <v>1500018631</v>
      </c>
      <c r="B3521" s="157" t="n">
        <v>75.8333333333333</v>
      </c>
    </row>
    <row r="3522" customFormat="false" ht="15" hidden="false" customHeight="false" outlineLevel="0" collapsed="false">
      <c r="A3522" s="0" t="n">
        <v>1500018652</v>
      </c>
      <c r="B3522" s="157" t="n">
        <v>27</v>
      </c>
    </row>
    <row r="3523" customFormat="false" ht="15" hidden="false" customHeight="false" outlineLevel="0" collapsed="false">
      <c r="A3523" s="0" t="n">
        <v>1500018654</v>
      </c>
      <c r="B3523" s="157" t="n">
        <v>36.6</v>
      </c>
    </row>
    <row r="3524" customFormat="false" ht="15" hidden="false" customHeight="false" outlineLevel="0" collapsed="false">
      <c r="A3524" s="0" t="n">
        <v>1500018660</v>
      </c>
      <c r="B3524" s="157" t="n">
        <v>144.733333333333</v>
      </c>
    </row>
    <row r="3525" customFormat="false" ht="15" hidden="false" customHeight="false" outlineLevel="0" collapsed="false">
      <c r="A3525" s="0" t="n">
        <v>1500018665</v>
      </c>
      <c r="B3525" s="157" t="n">
        <v>0</v>
      </c>
    </row>
    <row r="3526" customFormat="false" ht="15" hidden="false" customHeight="false" outlineLevel="0" collapsed="false">
      <c r="A3526" s="0" t="n">
        <v>1500018683</v>
      </c>
      <c r="B3526" s="157" t="n">
        <v>82.5</v>
      </c>
    </row>
    <row r="3527" customFormat="false" ht="15" hidden="false" customHeight="false" outlineLevel="0" collapsed="false">
      <c r="A3527" s="0" t="n">
        <v>1500018684</v>
      </c>
      <c r="B3527" s="157" t="n">
        <v>45.1666666666667</v>
      </c>
    </row>
    <row r="3528" customFormat="false" ht="15" hidden="false" customHeight="false" outlineLevel="0" collapsed="false">
      <c r="A3528" s="0" t="n">
        <v>1500018711</v>
      </c>
      <c r="B3528" s="157" t="n">
        <v>76.5</v>
      </c>
    </row>
    <row r="3529" customFormat="false" ht="15" hidden="false" customHeight="false" outlineLevel="0" collapsed="false">
      <c r="A3529" s="0" t="n">
        <v>1500018734</v>
      </c>
      <c r="B3529" s="157" t="n">
        <v>10.8333333333333</v>
      </c>
    </row>
    <row r="3530" customFormat="false" ht="15" hidden="false" customHeight="false" outlineLevel="0" collapsed="false">
      <c r="A3530" s="0" t="n">
        <v>1500018723</v>
      </c>
      <c r="B3530" s="157" t="n">
        <v>169.166666666667</v>
      </c>
    </row>
    <row r="3531" customFormat="false" ht="15" hidden="false" customHeight="false" outlineLevel="0" collapsed="false">
      <c r="A3531" s="0" t="n">
        <v>1500018765</v>
      </c>
      <c r="B3531" s="157" t="n">
        <v>43.3333333333333</v>
      </c>
    </row>
    <row r="3532" customFormat="false" ht="15" hidden="false" customHeight="false" outlineLevel="0" collapsed="false">
      <c r="A3532" s="0" t="n">
        <v>1500018766</v>
      </c>
      <c r="B3532" s="157" t="n">
        <v>51.1666666666667</v>
      </c>
    </row>
    <row r="3533" customFormat="false" ht="15" hidden="false" customHeight="false" outlineLevel="0" collapsed="false">
      <c r="A3533" s="0" t="n">
        <v>1500018767</v>
      </c>
      <c r="B3533" s="157" t="n">
        <v>65.8333333333333</v>
      </c>
    </row>
    <row r="3534" customFormat="false" ht="15" hidden="false" customHeight="false" outlineLevel="0" collapsed="false">
      <c r="A3534" s="0" t="n">
        <v>1500018758</v>
      </c>
      <c r="B3534" s="157" t="n">
        <v>10</v>
      </c>
    </row>
    <row r="3535" customFormat="false" ht="15" hidden="false" customHeight="false" outlineLevel="0" collapsed="false">
      <c r="A3535" s="0" t="n">
        <v>1500018778</v>
      </c>
      <c r="B3535" s="157" t="n">
        <v>163.75</v>
      </c>
    </row>
    <row r="3536" customFormat="false" ht="15" hidden="false" customHeight="false" outlineLevel="0" collapsed="false">
      <c r="A3536" s="0" t="n">
        <v>1500018740</v>
      </c>
      <c r="B3536" s="157" t="n">
        <v>17.6666666666667</v>
      </c>
    </row>
    <row r="3537" customFormat="false" ht="15" hidden="false" customHeight="false" outlineLevel="0" collapsed="false">
      <c r="A3537" s="0" t="n">
        <v>1500018745</v>
      </c>
      <c r="B3537" s="157" t="n">
        <v>19</v>
      </c>
    </row>
    <row r="3538" customFormat="false" ht="15" hidden="false" customHeight="false" outlineLevel="0" collapsed="false">
      <c r="A3538" s="0" t="n">
        <v>1500018750</v>
      </c>
      <c r="B3538" s="157" t="n">
        <v>24.9416666666667</v>
      </c>
    </row>
    <row r="3539" customFormat="false" ht="15" hidden="false" customHeight="false" outlineLevel="0" collapsed="false">
      <c r="A3539" s="0" t="n">
        <v>1500018755</v>
      </c>
      <c r="B3539" s="157" t="n">
        <v>338.166666666667</v>
      </c>
    </row>
    <row r="3540" customFormat="false" ht="15" hidden="false" customHeight="false" outlineLevel="0" collapsed="false">
      <c r="A3540" s="0" t="n">
        <v>1500018782</v>
      </c>
      <c r="B3540" s="157" t="n">
        <v>18.3333333333333</v>
      </c>
    </row>
    <row r="3541" customFormat="false" ht="15" hidden="false" customHeight="false" outlineLevel="0" collapsed="false">
      <c r="A3541" s="0" t="n">
        <v>1500018726</v>
      </c>
      <c r="B3541" s="157" t="n">
        <v>166.916666666667</v>
      </c>
    </row>
    <row r="3542" customFormat="false" ht="15" hidden="false" customHeight="false" outlineLevel="0" collapsed="false">
      <c r="A3542" s="0" t="n">
        <v>1500018728</v>
      </c>
      <c r="B3542" s="157" t="n">
        <v>99.1666666666667</v>
      </c>
    </row>
    <row r="3543" customFormat="false" ht="15" hidden="false" customHeight="false" outlineLevel="0" collapsed="false">
      <c r="A3543" s="0" t="n">
        <v>1500018790</v>
      </c>
      <c r="B3543" s="157" t="n">
        <v>0</v>
      </c>
    </row>
    <row r="3544" customFormat="false" ht="15" hidden="false" customHeight="false" outlineLevel="0" collapsed="false">
      <c r="A3544" s="0" t="n">
        <v>1500018934</v>
      </c>
      <c r="B3544" s="157" t="n">
        <v>187.008333333333</v>
      </c>
    </row>
    <row r="3545" customFormat="false" ht="15" hidden="false" customHeight="false" outlineLevel="0" collapsed="false">
      <c r="A3545" s="0" t="n">
        <v>1500018915</v>
      </c>
      <c r="B3545" s="157" t="n">
        <v>143.833333333333</v>
      </c>
    </row>
    <row r="3546" customFormat="false" ht="15" hidden="false" customHeight="false" outlineLevel="0" collapsed="false">
      <c r="A3546" s="0" t="n">
        <v>1500018919</v>
      </c>
      <c r="B3546" s="157" t="n">
        <v>8.25</v>
      </c>
    </row>
    <row r="3547" customFormat="false" ht="15" hidden="false" customHeight="false" outlineLevel="0" collapsed="false">
      <c r="A3547" s="0" t="n">
        <v>1500018914</v>
      </c>
      <c r="B3547" s="157" t="n">
        <v>187.833333333333</v>
      </c>
    </row>
    <row r="3548" customFormat="false" ht="15" hidden="false" customHeight="false" outlineLevel="0" collapsed="false">
      <c r="A3548" s="0" t="n">
        <v>1500018920</v>
      </c>
      <c r="B3548" s="157" t="n">
        <v>33.375</v>
      </c>
    </row>
    <row r="3549" customFormat="false" ht="15" hidden="false" customHeight="false" outlineLevel="0" collapsed="false">
      <c r="A3549" s="0" t="n">
        <v>1500018874</v>
      </c>
      <c r="B3549" s="157" t="n">
        <v>65.8333333333333</v>
      </c>
    </row>
    <row r="3550" customFormat="false" ht="15" hidden="false" customHeight="false" outlineLevel="0" collapsed="false">
      <c r="A3550" s="0" t="n">
        <v>1500018873</v>
      </c>
      <c r="B3550" s="157" t="n">
        <v>40</v>
      </c>
    </row>
    <row r="3551" customFormat="false" ht="15" hidden="false" customHeight="false" outlineLevel="0" collapsed="false">
      <c r="A3551" s="0" t="n">
        <v>1500018875</v>
      </c>
      <c r="B3551" s="157" t="n">
        <v>15.6666666666667</v>
      </c>
    </row>
    <row r="3552" customFormat="false" ht="15" hidden="false" customHeight="false" outlineLevel="0" collapsed="false">
      <c r="A3552" s="0" t="n">
        <v>1500018836</v>
      </c>
      <c r="B3552" s="157" t="n">
        <v>30.3333333333333</v>
      </c>
    </row>
    <row r="3553" customFormat="false" ht="15" hidden="false" customHeight="false" outlineLevel="0" collapsed="false">
      <c r="A3553" s="0" t="n">
        <v>1500018839</v>
      </c>
      <c r="B3553" s="157" t="n">
        <v>10.8333333333333</v>
      </c>
    </row>
    <row r="3554" customFormat="false" ht="15" hidden="false" customHeight="false" outlineLevel="0" collapsed="false">
      <c r="A3554" s="0" t="n">
        <v>1500018845</v>
      </c>
      <c r="B3554" s="157" t="n">
        <v>54.3333333333333</v>
      </c>
    </row>
    <row r="3555" customFormat="false" ht="15" hidden="false" customHeight="false" outlineLevel="0" collapsed="false">
      <c r="A3555" s="0" t="n">
        <v>1500018846</v>
      </c>
      <c r="B3555" s="157" t="n">
        <v>47.0833333333333</v>
      </c>
    </row>
    <row r="3556" customFormat="false" ht="15" hidden="false" customHeight="false" outlineLevel="0" collapsed="false">
      <c r="A3556" s="0" t="n">
        <v>1500018843</v>
      </c>
      <c r="B3556" s="157" t="n">
        <v>22.9166666666667</v>
      </c>
    </row>
    <row r="3557" customFormat="false" ht="15" hidden="false" customHeight="false" outlineLevel="0" collapsed="false">
      <c r="A3557" s="0" t="n">
        <v>1500018844</v>
      </c>
      <c r="B3557" s="157" t="n">
        <v>0.833333333333333</v>
      </c>
    </row>
    <row r="3558" customFormat="false" ht="15" hidden="false" customHeight="false" outlineLevel="0" collapsed="false">
      <c r="A3558" s="0" t="n">
        <v>1500018829</v>
      </c>
      <c r="B3558" s="157" t="n">
        <v>43.3333333333333</v>
      </c>
    </row>
    <row r="3559" customFormat="false" ht="15" hidden="false" customHeight="false" outlineLevel="0" collapsed="false">
      <c r="A3559" s="0" t="n">
        <v>1500018837</v>
      </c>
      <c r="B3559" s="157" t="n">
        <v>77.8333333333333</v>
      </c>
    </row>
    <row r="3560" customFormat="false" ht="15" hidden="false" customHeight="false" outlineLevel="0" collapsed="false">
      <c r="A3560" s="0" t="n">
        <v>1500018830</v>
      </c>
      <c r="B3560" s="157" t="n">
        <v>93.5</v>
      </c>
    </row>
    <row r="3561" customFormat="false" ht="15" hidden="false" customHeight="false" outlineLevel="0" collapsed="false">
      <c r="A3561" s="0" t="n">
        <v>1500018821</v>
      </c>
      <c r="B3561" s="157" t="n">
        <v>43.1666666666667</v>
      </c>
    </row>
    <row r="3562" customFormat="false" ht="15" hidden="false" customHeight="false" outlineLevel="0" collapsed="false">
      <c r="A3562" s="0" t="n">
        <v>1500018866</v>
      </c>
      <c r="B3562" s="157" t="n">
        <v>40.8333333333333</v>
      </c>
    </row>
    <row r="3563" customFormat="false" ht="15" hidden="false" customHeight="false" outlineLevel="0" collapsed="false">
      <c r="A3563" s="0" t="n">
        <v>1500018842</v>
      </c>
      <c r="B3563" s="157" t="n">
        <v>8.41666666666667</v>
      </c>
    </row>
    <row r="3564" customFormat="false" ht="15" hidden="false" customHeight="false" outlineLevel="0" collapsed="false">
      <c r="A3564" s="0" t="n">
        <v>1500019025</v>
      </c>
      <c r="B3564" s="157" t="n">
        <v>35.0583333333333</v>
      </c>
    </row>
    <row r="3565" customFormat="false" ht="15" hidden="false" customHeight="false" outlineLevel="0" collapsed="false">
      <c r="A3565" s="0" t="n">
        <v>1500019023</v>
      </c>
      <c r="B3565" s="157" t="n">
        <v>29.6666666666667</v>
      </c>
    </row>
    <row r="3566" customFormat="false" ht="15" hidden="false" customHeight="false" outlineLevel="0" collapsed="false">
      <c r="A3566" s="0" t="n">
        <v>1500019021</v>
      </c>
      <c r="B3566" s="157" t="n">
        <v>43.8333333333333</v>
      </c>
    </row>
    <row r="3567" customFormat="false" ht="15" hidden="false" customHeight="false" outlineLevel="0" collapsed="false">
      <c r="A3567" s="0" t="n">
        <v>1500018993</v>
      </c>
      <c r="B3567" s="157" t="n">
        <v>20</v>
      </c>
    </row>
    <row r="3568" customFormat="false" ht="15" hidden="false" customHeight="false" outlineLevel="0" collapsed="false">
      <c r="A3568" s="0" t="n">
        <v>1500019010</v>
      </c>
      <c r="B3568" s="157" t="n">
        <v>29.6666666666667</v>
      </c>
    </row>
    <row r="3569" customFormat="false" ht="15" hidden="false" customHeight="false" outlineLevel="0" collapsed="false">
      <c r="A3569" s="0" t="n">
        <v>1500019015</v>
      </c>
      <c r="B3569" s="157" t="n">
        <v>28.3333333333333</v>
      </c>
    </row>
    <row r="3570" customFormat="false" ht="15" hidden="false" customHeight="false" outlineLevel="0" collapsed="false">
      <c r="A3570" s="0" t="n">
        <v>1500018965</v>
      </c>
      <c r="B3570" s="157" t="n">
        <v>5.75</v>
      </c>
    </row>
    <row r="3571" customFormat="false" ht="15" hidden="false" customHeight="false" outlineLevel="0" collapsed="false">
      <c r="A3571" s="0" t="n">
        <v>1500018947</v>
      </c>
      <c r="B3571" s="157" t="n">
        <v>47.2666666666667</v>
      </c>
    </row>
    <row r="3572" customFormat="false" ht="15" hidden="false" customHeight="false" outlineLevel="0" collapsed="false">
      <c r="A3572" s="0" t="n">
        <v>1500018936</v>
      </c>
      <c r="B3572" s="157" t="n">
        <v>72.1666666666667</v>
      </c>
    </row>
    <row r="3573" customFormat="false" ht="15" hidden="false" customHeight="false" outlineLevel="0" collapsed="false">
      <c r="A3573" s="0" t="n">
        <v>1500018946</v>
      </c>
      <c r="B3573" s="157" t="n">
        <v>129.208333333333</v>
      </c>
    </row>
    <row r="3574" customFormat="false" ht="15" hidden="false" customHeight="false" outlineLevel="0" collapsed="false">
      <c r="A3574" s="0" t="n">
        <v>1500019153</v>
      </c>
      <c r="B3574" s="157" t="n">
        <v>43.3333333333333</v>
      </c>
    </row>
    <row r="3575" customFormat="false" ht="15" hidden="false" customHeight="false" outlineLevel="0" collapsed="false">
      <c r="A3575" s="0" t="n">
        <v>1500019137</v>
      </c>
      <c r="B3575" s="157" t="n">
        <v>45.6666666666667</v>
      </c>
    </row>
    <row r="3576" customFormat="false" ht="15" hidden="false" customHeight="false" outlineLevel="0" collapsed="false">
      <c r="A3576" s="0" t="n">
        <v>1500019162</v>
      </c>
      <c r="B3576" s="157" t="n">
        <v>108.175</v>
      </c>
    </row>
    <row r="3577" customFormat="false" ht="15" hidden="false" customHeight="false" outlineLevel="0" collapsed="false">
      <c r="A3577" s="0" t="n">
        <v>1500019059</v>
      </c>
      <c r="B3577" s="157" t="n">
        <v>13.3333333333333</v>
      </c>
    </row>
    <row r="3578" customFormat="false" ht="15" hidden="false" customHeight="false" outlineLevel="0" collapsed="false">
      <c r="A3578" s="0" t="n">
        <v>1500019067</v>
      </c>
      <c r="B3578" s="157" t="n">
        <v>103.833333333333</v>
      </c>
    </row>
    <row r="3579" customFormat="false" ht="15" hidden="false" customHeight="false" outlineLevel="0" collapsed="false">
      <c r="A3579" s="0" t="n">
        <v>1500019068</v>
      </c>
      <c r="B3579" s="157" t="n">
        <v>41.9583333333333</v>
      </c>
    </row>
    <row r="3580" customFormat="false" ht="15" hidden="false" customHeight="false" outlineLevel="0" collapsed="false">
      <c r="A3580" s="0" t="n">
        <v>1500019154</v>
      </c>
      <c r="B3580" s="157" t="n">
        <v>26</v>
      </c>
    </row>
    <row r="3581" customFormat="false" ht="15" hidden="false" customHeight="false" outlineLevel="0" collapsed="false">
      <c r="A3581" s="0" t="n">
        <v>1500019111</v>
      </c>
      <c r="B3581" s="157" t="n">
        <v>8.33333333333333</v>
      </c>
    </row>
    <row r="3582" customFormat="false" ht="15" hidden="false" customHeight="false" outlineLevel="0" collapsed="false">
      <c r="A3582" s="0" t="n">
        <v>1500019060</v>
      </c>
      <c r="B3582" s="157" t="n">
        <v>55.8333333333333</v>
      </c>
    </row>
    <row r="3583" customFormat="false" ht="15" hidden="false" customHeight="false" outlineLevel="0" collapsed="false">
      <c r="A3583" s="0" t="n">
        <v>1500019244</v>
      </c>
      <c r="B3583" s="157" t="n">
        <v>14.1666666666667</v>
      </c>
    </row>
    <row r="3584" customFormat="false" ht="15" hidden="false" customHeight="false" outlineLevel="0" collapsed="false">
      <c r="A3584" s="0" t="n">
        <v>1500019273</v>
      </c>
      <c r="B3584" s="157" t="n">
        <v>11.6666666666667</v>
      </c>
    </row>
    <row r="3585" customFormat="false" ht="15" hidden="false" customHeight="false" outlineLevel="0" collapsed="false">
      <c r="A3585" s="0" t="n">
        <v>1500019219</v>
      </c>
      <c r="B3585" s="157" t="n">
        <v>55.5</v>
      </c>
    </row>
    <row r="3586" customFormat="false" ht="15" hidden="false" customHeight="false" outlineLevel="0" collapsed="false">
      <c r="A3586" s="0" t="n">
        <v>1500019270</v>
      </c>
      <c r="B3586" s="157" t="n">
        <v>13.3333333333333</v>
      </c>
    </row>
    <row r="3587" customFormat="false" ht="15" hidden="false" customHeight="false" outlineLevel="0" collapsed="false">
      <c r="A3587" s="0" t="n">
        <v>1500019224</v>
      </c>
      <c r="B3587" s="157" t="n">
        <v>10.5</v>
      </c>
    </row>
    <row r="3588" customFormat="false" ht="15" hidden="false" customHeight="false" outlineLevel="0" collapsed="false">
      <c r="A3588" s="0" t="n">
        <v>1500019222</v>
      </c>
      <c r="B3588" s="157" t="n">
        <v>33.5</v>
      </c>
    </row>
    <row r="3589" customFormat="false" ht="15" hidden="false" customHeight="false" outlineLevel="0" collapsed="false">
      <c r="A3589" s="0" t="n">
        <v>1500019211</v>
      </c>
      <c r="B3589" s="157" t="n">
        <v>47.6666666666667</v>
      </c>
    </row>
    <row r="3590" customFormat="false" ht="15" hidden="false" customHeight="false" outlineLevel="0" collapsed="false">
      <c r="A3590" s="0" t="n">
        <v>1500019181</v>
      </c>
      <c r="B3590" s="157" t="n">
        <v>85.1666666666667</v>
      </c>
    </row>
    <row r="3591" customFormat="false" ht="15" hidden="false" customHeight="false" outlineLevel="0" collapsed="false">
      <c r="A3591" s="0" t="n">
        <v>1500019206</v>
      </c>
      <c r="B3591" s="157" t="n">
        <v>10</v>
      </c>
    </row>
    <row r="3592" customFormat="false" ht="15" hidden="false" customHeight="false" outlineLevel="0" collapsed="false">
      <c r="A3592" s="0" t="n">
        <v>1500019220</v>
      </c>
      <c r="B3592" s="157" t="n">
        <v>6.66666666666667</v>
      </c>
    </row>
    <row r="3593" customFormat="false" ht="15" hidden="false" customHeight="false" outlineLevel="0" collapsed="false">
      <c r="A3593" s="0" t="n">
        <v>1500019192</v>
      </c>
      <c r="B3593" s="157" t="n">
        <v>9.33333333333333</v>
      </c>
    </row>
    <row r="3594" customFormat="false" ht="15" hidden="false" customHeight="false" outlineLevel="0" collapsed="false">
      <c r="A3594" s="0" t="n">
        <v>1500019179</v>
      </c>
      <c r="B3594" s="157" t="n">
        <v>15.0583333333333</v>
      </c>
    </row>
    <row r="3595" customFormat="false" ht="15" hidden="false" customHeight="false" outlineLevel="0" collapsed="false">
      <c r="A3595" s="0" t="n">
        <v>1500019223</v>
      </c>
      <c r="B3595" s="157" t="n">
        <v>32.8333333333333</v>
      </c>
    </row>
    <row r="3596" customFormat="false" ht="15" hidden="false" customHeight="false" outlineLevel="0" collapsed="false">
      <c r="A3596" s="0" t="n">
        <v>1500019309</v>
      </c>
      <c r="B3596" s="157" t="n">
        <v>0</v>
      </c>
    </row>
    <row r="3597" customFormat="false" ht="15" hidden="false" customHeight="false" outlineLevel="0" collapsed="false">
      <c r="A3597" s="0" t="n">
        <v>1500019310</v>
      </c>
      <c r="B3597" s="157" t="n">
        <v>0</v>
      </c>
    </row>
    <row r="3598" customFormat="false" ht="15" hidden="false" customHeight="false" outlineLevel="0" collapsed="false">
      <c r="A3598" s="0" t="n">
        <v>1500019300</v>
      </c>
      <c r="B3598" s="157" t="n">
        <v>0</v>
      </c>
    </row>
    <row r="3599" customFormat="false" ht="15" hidden="false" customHeight="false" outlineLevel="0" collapsed="false">
      <c r="A3599" s="0" t="n">
        <v>1500019301</v>
      </c>
      <c r="B3599" s="157" t="n">
        <v>16.7916666666667</v>
      </c>
    </row>
    <row r="3600" customFormat="false" ht="15" hidden="false" customHeight="false" outlineLevel="0" collapsed="false">
      <c r="A3600" s="0" t="n">
        <v>1500019303</v>
      </c>
      <c r="B3600" s="157" t="n">
        <v>1</v>
      </c>
    </row>
    <row r="3601" customFormat="false" ht="15" hidden="false" customHeight="false" outlineLevel="0" collapsed="false">
      <c r="A3601" s="0" t="n">
        <v>1500019293</v>
      </c>
      <c r="B3601" s="157" t="n">
        <v>2</v>
      </c>
    </row>
    <row r="3602" customFormat="false" ht="15" hidden="false" customHeight="false" outlineLevel="0" collapsed="false">
      <c r="A3602" s="0" t="n">
        <v>1500019302</v>
      </c>
      <c r="B3602" s="157" t="n">
        <v>14.3333333333333</v>
      </c>
    </row>
    <row r="3603" customFormat="false" ht="15" hidden="false" customHeight="false" outlineLevel="0" collapsed="false">
      <c r="A3603" s="0" t="n">
        <v>1500019275</v>
      </c>
      <c r="B3603" s="157" t="n">
        <v>9.75</v>
      </c>
    </row>
    <row r="3604" customFormat="false" ht="15" hidden="false" customHeight="false" outlineLevel="0" collapsed="false">
      <c r="A3604" s="0" t="n">
        <v>1500019294</v>
      </c>
      <c r="B3604" s="157" t="n">
        <v>5.16666666666667</v>
      </c>
    </row>
    <row r="3605" customFormat="false" ht="15" hidden="false" customHeight="false" outlineLevel="0" collapsed="false">
      <c r="A3605" s="0" t="n">
        <v>1500019292</v>
      </c>
      <c r="B3605" s="157" t="n">
        <v>8.33333333333333</v>
      </c>
    </row>
    <row r="3606" customFormat="false" ht="15" hidden="false" customHeight="false" outlineLevel="0" collapsed="false">
      <c r="A3606" s="0" t="n">
        <v>1500019316</v>
      </c>
      <c r="B3606" s="157" t="n">
        <v>0</v>
      </c>
    </row>
    <row r="3607" customFormat="false" ht="15" hidden="false" customHeight="false" outlineLevel="0" collapsed="false">
      <c r="A3607" s="0" t="n">
        <v>1500019313</v>
      </c>
      <c r="B3607" s="157" t="n">
        <v>0</v>
      </c>
    </row>
    <row r="3608" customFormat="false" ht="15" hidden="false" customHeight="false" outlineLevel="0" collapsed="false">
      <c r="A3608" s="0" t="n">
        <v>1500019319</v>
      </c>
      <c r="B3608" s="157" t="n">
        <v>0</v>
      </c>
    </row>
    <row r="3609" customFormat="false" ht="15" hidden="false" customHeight="false" outlineLevel="0" collapsed="false">
      <c r="A3609" s="0" t="n">
        <v>1500019320</v>
      </c>
      <c r="B3609" s="157" t="n">
        <v>0</v>
      </c>
    </row>
    <row r="3610" customFormat="false" ht="15" hidden="false" customHeight="false" outlineLevel="0" collapsed="false">
      <c r="A3610" s="0" t="n">
        <v>1500019315</v>
      </c>
      <c r="B3610" s="157" t="n">
        <v>0</v>
      </c>
    </row>
    <row r="3611" customFormat="false" ht="15" hidden="false" customHeight="false" outlineLevel="0" collapsed="false">
      <c r="A3611" s="0" t="n">
        <v>1500019485</v>
      </c>
      <c r="B3611" s="157" t="n">
        <v>0</v>
      </c>
    </row>
    <row r="3612" customFormat="false" ht="15" hidden="false" customHeight="false" outlineLevel="0" collapsed="false">
      <c r="A3612" s="0" t="n">
        <v>1500019490</v>
      </c>
      <c r="B3612" s="157" t="n">
        <v>0</v>
      </c>
    </row>
    <row r="3613" customFormat="false" ht="15" hidden="false" customHeight="false" outlineLevel="0" collapsed="false">
      <c r="A3613" s="0" t="n">
        <v>1500019484</v>
      </c>
      <c r="B3613" s="157" t="n">
        <v>0</v>
      </c>
    </row>
    <row r="3614" customFormat="false" ht="15" hidden="false" customHeight="false" outlineLevel="0" collapsed="false">
      <c r="A3614" s="0" t="n">
        <v>1500019500</v>
      </c>
      <c r="B3614" s="157" t="n">
        <v>0</v>
      </c>
    </row>
    <row r="3615" customFormat="false" ht="15" hidden="false" customHeight="false" outlineLevel="0" collapsed="false">
      <c r="A3615" s="0" t="n">
        <v>1500019473</v>
      </c>
      <c r="B3615" s="157" t="n">
        <v>0</v>
      </c>
    </row>
    <row r="3616" customFormat="false" ht="15" hidden="false" customHeight="false" outlineLevel="0" collapsed="false">
      <c r="A3616" s="0" t="n">
        <v>1500019463</v>
      </c>
      <c r="B3616" s="157" t="n">
        <v>0</v>
      </c>
    </row>
    <row r="3617" customFormat="false" ht="15" hidden="false" customHeight="false" outlineLevel="0" collapsed="false">
      <c r="A3617" s="0" t="n">
        <v>1500019442</v>
      </c>
      <c r="B3617" s="157" t="n">
        <v>0</v>
      </c>
    </row>
    <row r="3618" customFormat="false" ht="15" hidden="false" customHeight="false" outlineLevel="0" collapsed="false">
      <c r="A3618" s="0" t="n">
        <v>1500019499</v>
      </c>
      <c r="B3618" s="157" t="n">
        <v>0</v>
      </c>
    </row>
    <row r="3619" customFormat="false" ht="15" hidden="false" customHeight="false" outlineLevel="0" collapsed="false">
      <c r="A3619" s="0" t="n">
        <v>1500019444</v>
      </c>
      <c r="B3619" s="157" t="n">
        <v>0</v>
      </c>
    </row>
    <row r="3620" customFormat="false" ht="15" hidden="false" customHeight="false" outlineLevel="0" collapsed="false">
      <c r="A3620" s="0" t="n">
        <v>1500019445</v>
      </c>
      <c r="B3620" s="157" t="n">
        <v>0</v>
      </c>
    </row>
    <row r="3621" customFormat="false" ht="15" hidden="false" customHeight="false" outlineLevel="0" collapsed="false">
      <c r="A3621" s="0" t="n">
        <v>1500019443</v>
      </c>
      <c r="B3621" s="157" t="n">
        <v>0</v>
      </c>
    </row>
    <row r="3622" customFormat="false" ht="15" hidden="false" customHeight="false" outlineLevel="0" collapsed="false">
      <c r="A3622" s="0" t="n">
        <v>1500019441</v>
      </c>
      <c r="B3622" s="157" t="n">
        <v>0</v>
      </c>
    </row>
    <row r="3623" customFormat="false" ht="15" hidden="false" customHeight="false" outlineLevel="0" collapsed="false">
      <c r="A3623" s="0" t="n">
        <v>1500019398</v>
      </c>
      <c r="B3623" s="157" t="n">
        <v>0</v>
      </c>
    </row>
    <row r="3624" customFormat="false" ht="15" hidden="false" customHeight="false" outlineLevel="0" collapsed="false">
      <c r="A3624" s="0" t="n">
        <v>1500019465</v>
      </c>
      <c r="B3624" s="157" t="n">
        <v>0</v>
      </c>
    </row>
    <row r="3625" customFormat="false" ht="15" hidden="false" customHeight="false" outlineLevel="0" collapsed="false">
      <c r="A3625" s="0" t="n">
        <v>1500019395</v>
      </c>
      <c r="B3625" s="157" t="n">
        <v>0</v>
      </c>
    </row>
    <row r="3626" customFormat="false" ht="15" hidden="false" customHeight="false" outlineLevel="0" collapsed="false">
      <c r="A3626" s="0" t="n">
        <v>1500019381</v>
      </c>
      <c r="B3626" s="157" t="n">
        <v>0</v>
      </c>
    </row>
    <row r="3627" customFormat="false" ht="15" hidden="false" customHeight="false" outlineLevel="0" collapsed="false">
      <c r="A3627" s="0" t="n">
        <v>1500019392</v>
      </c>
      <c r="B3627" s="157" t="n">
        <v>0</v>
      </c>
    </row>
    <row r="3628" customFormat="false" ht="15" hidden="false" customHeight="false" outlineLevel="0" collapsed="false">
      <c r="A3628" s="0" t="n">
        <v>1500019394</v>
      </c>
      <c r="B3628" s="157" t="n">
        <v>0</v>
      </c>
    </row>
    <row r="3629" customFormat="false" ht="15" hidden="false" customHeight="false" outlineLevel="0" collapsed="false">
      <c r="A3629" s="0" t="n">
        <v>1500019397</v>
      </c>
      <c r="B3629" s="157" t="n">
        <v>0</v>
      </c>
    </row>
    <row r="3630" customFormat="false" ht="15" hidden="false" customHeight="false" outlineLevel="0" collapsed="false">
      <c r="A3630" s="0" t="n">
        <v>1500019429</v>
      </c>
      <c r="B3630" s="157" t="n">
        <v>0</v>
      </c>
    </row>
    <row r="3631" customFormat="false" ht="15" hidden="false" customHeight="false" outlineLevel="0" collapsed="false">
      <c r="A3631" s="0" t="n">
        <v>1500019393</v>
      </c>
      <c r="B3631" s="157" t="n">
        <v>0</v>
      </c>
    </row>
    <row r="3632" customFormat="false" ht="15" hidden="false" customHeight="false" outlineLevel="0" collapsed="false">
      <c r="A3632" s="0" t="n">
        <v>1500019411</v>
      </c>
      <c r="B3632" s="157" t="n">
        <v>0</v>
      </c>
    </row>
    <row r="3633" customFormat="false" ht="15" hidden="false" customHeight="false" outlineLevel="0" collapsed="false">
      <c r="A3633" s="0" t="n">
        <v>1500019396</v>
      </c>
      <c r="B3633" s="157" t="n">
        <v>0</v>
      </c>
    </row>
    <row r="3634" customFormat="false" ht="15" hidden="false" customHeight="false" outlineLevel="0" collapsed="false">
      <c r="A3634" s="0" t="n">
        <v>1500019356</v>
      </c>
      <c r="B3634" s="157" t="n">
        <v>0</v>
      </c>
    </row>
    <row r="3635" customFormat="false" ht="15" hidden="false" customHeight="false" outlineLevel="0" collapsed="false">
      <c r="A3635" s="0" t="n">
        <v>1500019410</v>
      </c>
      <c r="B3635" s="157" t="n">
        <v>0</v>
      </c>
    </row>
    <row r="3636" customFormat="false" ht="15" hidden="false" customHeight="false" outlineLevel="0" collapsed="false">
      <c r="A3636" s="0" t="n">
        <v>1500019355</v>
      </c>
      <c r="B3636" s="157" t="n">
        <v>0</v>
      </c>
    </row>
    <row r="3637" customFormat="false" ht="15" hidden="false" customHeight="false" outlineLevel="0" collapsed="false">
      <c r="A3637" s="0" t="n">
        <v>1500019343</v>
      </c>
      <c r="B3637" s="157" t="n">
        <v>0</v>
      </c>
    </row>
    <row r="3638" customFormat="false" ht="15" hidden="false" customHeight="false" outlineLevel="0" collapsed="false">
      <c r="A3638" s="0" t="n">
        <v>1500019351</v>
      </c>
      <c r="B3638" s="157" t="n">
        <v>0</v>
      </c>
    </row>
    <row r="3639" customFormat="false" ht="15" hidden="false" customHeight="false" outlineLevel="0" collapsed="false">
      <c r="A3639" s="0" t="n">
        <v>1500019342</v>
      </c>
      <c r="B3639" s="157" t="n">
        <v>0</v>
      </c>
    </row>
    <row r="3640" customFormat="false" ht="15" hidden="false" customHeight="false" outlineLevel="0" collapsed="false">
      <c r="A3640" s="0" t="n">
        <v>1500019340</v>
      </c>
      <c r="B3640" s="157" t="n">
        <v>0</v>
      </c>
    </row>
    <row r="3641" customFormat="false" ht="15" hidden="false" customHeight="false" outlineLevel="0" collapsed="false">
      <c r="A3641" s="0" t="n">
        <v>1500019385</v>
      </c>
      <c r="B3641" s="157" t="n">
        <v>0</v>
      </c>
    </row>
    <row r="3642" customFormat="false" ht="15" hidden="false" customHeight="false" outlineLevel="0" collapsed="false">
      <c r="A3642" s="0" t="n">
        <v>1500019352</v>
      </c>
      <c r="B3642" s="157" t="n">
        <v>0</v>
      </c>
    </row>
    <row r="3643" customFormat="false" ht="15" hidden="false" customHeight="false" outlineLevel="0" collapsed="false">
      <c r="A3643" s="0" t="n">
        <v>1500019464</v>
      </c>
      <c r="B3643" s="157" t="n">
        <v>0</v>
      </c>
    </row>
    <row r="3644" customFormat="false" ht="15" hidden="false" customHeight="false" outlineLevel="0" collapsed="false">
      <c r="A3644" s="0" t="n">
        <v>1500001580</v>
      </c>
      <c r="B3644" s="157" t="n">
        <v>23.3333333333333</v>
      </c>
    </row>
    <row r="3645" customFormat="false" ht="15" hidden="false" customHeight="false" outlineLevel="0" collapsed="false">
      <c r="A3645" s="0" t="n">
        <v>1500001621</v>
      </c>
      <c r="B3645" s="157" t="n">
        <v>303</v>
      </c>
    </row>
    <row r="3646" customFormat="false" ht="15" hidden="false" customHeight="false" outlineLevel="0" collapsed="false">
      <c r="A3646" s="0" t="n">
        <v>1500001039</v>
      </c>
      <c r="B3646" s="157" t="n">
        <v>0</v>
      </c>
    </row>
    <row r="3647" customFormat="false" ht="15" hidden="false" customHeight="false" outlineLevel="0" collapsed="false">
      <c r="A3647" s="0" t="n">
        <v>1500000870</v>
      </c>
      <c r="B3647" s="157" t="n">
        <v>16.6666666666667</v>
      </c>
    </row>
    <row r="3648" customFormat="false" ht="15" hidden="false" customHeight="false" outlineLevel="0" collapsed="false">
      <c r="A3648" s="0" t="n">
        <v>1500001051</v>
      </c>
      <c r="B3648" s="157" t="n">
        <v>0</v>
      </c>
    </row>
    <row r="3649" customFormat="false" ht="15" hidden="false" customHeight="false" outlineLevel="0" collapsed="false">
      <c r="A3649" s="0" t="n">
        <v>1500000647</v>
      </c>
      <c r="B3649" s="157" t="n">
        <v>1.66666666666667</v>
      </c>
    </row>
    <row r="3650" customFormat="false" ht="15" hidden="false" customHeight="false" outlineLevel="0" collapsed="false">
      <c r="A3650" s="0" t="n">
        <v>1500012065</v>
      </c>
      <c r="B3650" s="157" t="n">
        <v>0</v>
      </c>
    </row>
    <row r="3651" customFormat="false" ht="15" hidden="false" customHeight="false" outlineLevel="0" collapsed="false">
      <c r="A3651" s="0" t="n">
        <v>1500000648</v>
      </c>
      <c r="B3651" s="157" t="n">
        <v>27</v>
      </c>
    </row>
    <row r="3652" customFormat="false" ht="15" hidden="false" customHeight="false" outlineLevel="0" collapsed="false">
      <c r="A3652" s="0" t="n">
        <v>1500000649</v>
      </c>
      <c r="B3652" s="157" t="n">
        <v>60.5</v>
      </c>
    </row>
    <row r="3653" customFormat="false" ht="15" hidden="false" customHeight="false" outlineLevel="0" collapsed="false">
      <c r="A3653" s="0" t="n">
        <v>1500001596</v>
      </c>
      <c r="B3653" s="157" t="n">
        <v>81.6666666666667</v>
      </c>
    </row>
    <row r="3654" customFormat="false" ht="15" hidden="false" customHeight="false" outlineLevel="0" collapsed="false">
      <c r="A3654" s="0" t="n">
        <v>1500001385</v>
      </c>
      <c r="B3654" s="157" t="n">
        <v>45.25</v>
      </c>
    </row>
    <row r="3655" customFormat="false" ht="15" hidden="false" customHeight="false" outlineLevel="0" collapsed="false">
      <c r="A3655" s="0" t="n">
        <v>1500000339</v>
      </c>
      <c r="B3655" s="157" t="n">
        <v>50.5916666666667</v>
      </c>
    </row>
    <row r="3656" customFormat="false" ht="15" hidden="false" customHeight="false" outlineLevel="0" collapsed="false">
      <c r="A3656" s="0" t="n">
        <v>1500000677</v>
      </c>
      <c r="B3656" s="157" t="n">
        <v>101.5</v>
      </c>
    </row>
    <row r="3657" customFormat="false" ht="15" hidden="false" customHeight="false" outlineLevel="0" collapsed="false">
      <c r="A3657" s="0" t="n">
        <v>1500000340</v>
      </c>
      <c r="B3657" s="157" t="n">
        <v>4.04166666666667</v>
      </c>
    </row>
    <row r="3658" customFormat="false" ht="15" hidden="false" customHeight="false" outlineLevel="0" collapsed="false">
      <c r="A3658" s="0" t="n">
        <v>1500000869</v>
      </c>
      <c r="B3658" s="157" t="n">
        <v>0</v>
      </c>
    </row>
    <row r="3659" customFormat="false" ht="15" hidden="false" customHeight="false" outlineLevel="0" collapsed="false">
      <c r="A3659" s="0" t="n">
        <v>1500001074</v>
      </c>
      <c r="B3659" s="157" t="n">
        <v>0</v>
      </c>
    </row>
    <row r="3660" customFormat="false" ht="15" hidden="false" customHeight="false" outlineLevel="0" collapsed="false">
      <c r="A3660" s="0" t="n">
        <v>1500000168</v>
      </c>
      <c r="B3660" s="157" t="n">
        <v>1.66666666666667</v>
      </c>
    </row>
    <row r="3661" customFormat="false" ht="15" hidden="false" customHeight="false" outlineLevel="0" collapsed="false">
      <c r="A3661" s="0" t="n">
        <v>1500000169</v>
      </c>
      <c r="B3661" s="157" t="n">
        <v>30.8333333333333</v>
      </c>
    </row>
    <row r="3662" customFormat="false" ht="15" hidden="false" customHeight="false" outlineLevel="0" collapsed="false">
      <c r="A3662" s="0" t="n">
        <v>1500000952</v>
      </c>
      <c r="B3662" s="157" t="n">
        <v>33.1833333333333</v>
      </c>
    </row>
    <row r="3663" customFormat="false" ht="15" hidden="false" customHeight="false" outlineLevel="0" collapsed="false">
      <c r="A3663" s="0" t="n">
        <v>1500000341</v>
      </c>
      <c r="B3663" s="157" t="n">
        <v>56.1666666666667</v>
      </c>
    </row>
    <row r="3664" customFormat="false" ht="15" hidden="false" customHeight="false" outlineLevel="0" collapsed="false">
      <c r="A3664" s="0" t="n">
        <v>1500000342</v>
      </c>
      <c r="B3664" s="157" t="n">
        <v>44.6666666666667</v>
      </c>
    </row>
    <row r="3665" customFormat="false" ht="15" hidden="false" customHeight="false" outlineLevel="0" collapsed="false">
      <c r="A3665" s="0" t="n">
        <v>1500000953</v>
      </c>
      <c r="B3665" s="157" t="n">
        <v>0</v>
      </c>
    </row>
    <row r="3666" customFormat="false" ht="15" hidden="false" customHeight="false" outlineLevel="0" collapsed="false">
      <c r="A3666" s="0" t="n">
        <v>1500001014</v>
      </c>
      <c r="B3666" s="157" t="n">
        <v>56.575</v>
      </c>
    </row>
    <row r="3667" customFormat="false" ht="15" hidden="false" customHeight="false" outlineLevel="0" collapsed="false">
      <c r="A3667" s="0" t="n">
        <v>1500001715</v>
      </c>
      <c r="B3667" s="157" t="n">
        <v>51.3333333333333</v>
      </c>
    </row>
    <row r="3668" customFormat="false" ht="15" hidden="false" customHeight="false" outlineLevel="0" collapsed="false">
      <c r="A3668" s="0" t="n">
        <v>1500001081</v>
      </c>
      <c r="B3668" s="157" t="n">
        <v>2.83333333333333</v>
      </c>
    </row>
    <row r="3669" customFormat="false" ht="15" hidden="false" customHeight="false" outlineLevel="0" collapsed="false">
      <c r="A3669" s="0" t="n">
        <v>1500000123</v>
      </c>
      <c r="B3669" s="157" t="n">
        <v>49.1666666666667</v>
      </c>
    </row>
    <row r="3670" customFormat="false" ht="15" hidden="false" customHeight="false" outlineLevel="0" collapsed="false">
      <c r="A3670" s="0" t="n">
        <v>1500000892</v>
      </c>
      <c r="B3670" s="157" t="n">
        <v>12</v>
      </c>
    </row>
    <row r="3671" customFormat="false" ht="15" hidden="false" customHeight="false" outlineLevel="0" collapsed="false">
      <c r="A3671" s="0" t="n">
        <v>1500011667</v>
      </c>
      <c r="B3671" s="157" t="n">
        <v>6.83333333333333</v>
      </c>
    </row>
    <row r="3672" customFormat="false" ht="15" hidden="false" customHeight="false" outlineLevel="0" collapsed="false">
      <c r="A3672" s="0" t="n">
        <v>1500012055</v>
      </c>
      <c r="B3672" s="157" t="n">
        <v>0</v>
      </c>
    </row>
    <row r="3673" customFormat="false" ht="15" hidden="false" customHeight="false" outlineLevel="0" collapsed="false">
      <c r="A3673" s="0" t="n">
        <v>1500000200</v>
      </c>
      <c r="B3673" s="157" t="n">
        <v>22.5</v>
      </c>
    </row>
    <row r="3674" customFormat="false" ht="15" hidden="false" customHeight="false" outlineLevel="0" collapsed="false">
      <c r="A3674" s="0" t="n">
        <v>1500000284</v>
      </c>
      <c r="B3674" s="157" t="n">
        <v>1.66666666666667</v>
      </c>
    </row>
    <row r="3675" customFormat="false" ht="15" hidden="false" customHeight="false" outlineLevel="0" collapsed="false">
      <c r="A3675" s="0" t="n">
        <v>1500012057</v>
      </c>
      <c r="B3675" s="157" t="n">
        <v>0</v>
      </c>
    </row>
    <row r="3676" customFormat="false" ht="15" hidden="false" customHeight="false" outlineLevel="0" collapsed="false">
      <c r="A3676" s="0" t="n">
        <v>1500000201</v>
      </c>
      <c r="B3676" s="157" t="n">
        <v>75.1666666666667</v>
      </c>
    </row>
    <row r="3677" customFormat="false" ht="15" hidden="false" customHeight="false" outlineLevel="0" collapsed="false">
      <c r="A3677" s="0" t="n">
        <v>1500000279</v>
      </c>
      <c r="B3677" s="157" t="n">
        <v>0</v>
      </c>
    </row>
    <row r="3678" customFormat="false" ht="15" hidden="false" customHeight="false" outlineLevel="0" collapsed="false">
      <c r="A3678" s="0" t="n">
        <v>1500000345</v>
      </c>
      <c r="B3678" s="157" t="n">
        <v>0</v>
      </c>
    </row>
    <row r="3679" customFormat="false" ht="15" hidden="false" customHeight="false" outlineLevel="0" collapsed="false">
      <c r="A3679" s="0" t="n">
        <v>1500001015</v>
      </c>
      <c r="B3679" s="157" t="n">
        <v>0</v>
      </c>
    </row>
    <row r="3680" customFormat="false" ht="15" hidden="false" customHeight="false" outlineLevel="0" collapsed="false">
      <c r="A3680" s="0" t="n">
        <v>1500001394</v>
      </c>
      <c r="B3680" s="157" t="n">
        <v>0</v>
      </c>
    </row>
    <row r="3681" customFormat="false" ht="15" hidden="false" customHeight="false" outlineLevel="0" collapsed="false">
      <c r="A3681" s="0" t="n">
        <v>1500000124</v>
      </c>
      <c r="B3681" s="157" t="n">
        <v>71.4166666666667</v>
      </c>
    </row>
    <row r="3682" customFormat="false" ht="15" hidden="false" customHeight="false" outlineLevel="0" collapsed="false">
      <c r="A3682" s="0" t="n">
        <v>1500000125</v>
      </c>
      <c r="B3682" s="157" t="n">
        <v>0</v>
      </c>
    </row>
    <row r="3683" customFormat="false" ht="15" hidden="false" customHeight="false" outlineLevel="0" collapsed="false">
      <c r="A3683" s="0" t="n">
        <v>1500001130</v>
      </c>
      <c r="B3683" s="157" t="n">
        <v>151.25</v>
      </c>
    </row>
    <row r="3684" customFormat="false" ht="15" hidden="false" customHeight="false" outlineLevel="0" collapsed="false">
      <c r="A3684" s="0" t="n">
        <v>1500000126</v>
      </c>
      <c r="B3684" s="157" t="n">
        <v>0</v>
      </c>
    </row>
    <row r="3685" customFormat="false" ht="15" hidden="false" customHeight="false" outlineLevel="0" collapsed="false">
      <c r="A3685" s="0" t="n">
        <v>1500000053</v>
      </c>
      <c r="B3685" s="157" t="n">
        <v>20.8333333333333</v>
      </c>
    </row>
    <row r="3686" customFormat="false" ht="15" hidden="false" customHeight="false" outlineLevel="0" collapsed="false">
      <c r="A3686" s="0" t="n">
        <v>1500012754</v>
      </c>
      <c r="B3686" s="157" t="n">
        <v>0</v>
      </c>
    </row>
    <row r="3687" customFormat="false" ht="15" hidden="false" customHeight="false" outlineLevel="0" collapsed="false">
      <c r="A3687" s="0" t="n">
        <v>1500000017</v>
      </c>
      <c r="B3687" s="157" t="n">
        <v>36</v>
      </c>
    </row>
    <row r="3688" customFormat="false" ht="15" hidden="false" customHeight="false" outlineLevel="0" collapsed="false">
      <c r="A3688" s="0" t="n">
        <v>1500000128</v>
      </c>
      <c r="B3688" s="157" t="n">
        <v>40.3333333333333</v>
      </c>
    </row>
    <row r="3689" customFormat="false" ht="15" hidden="false" customHeight="false" outlineLevel="0" collapsed="false">
      <c r="A3689" s="0" t="n">
        <v>1500000280</v>
      </c>
      <c r="B3689" s="157" t="n">
        <v>91.6666666666667</v>
      </c>
    </row>
    <row r="3690" customFormat="false" ht="15" hidden="false" customHeight="false" outlineLevel="0" collapsed="false">
      <c r="A3690" s="0" t="n">
        <v>1500001018</v>
      </c>
      <c r="B3690" s="157" t="n">
        <v>115.125</v>
      </c>
    </row>
    <row r="3691" customFormat="false" ht="15" hidden="false" customHeight="false" outlineLevel="0" collapsed="false">
      <c r="A3691" s="0" t="n">
        <v>1500001040</v>
      </c>
      <c r="B3691" s="157" t="n">
        <v>55.2916666666667</v>
      </c>
    </row>
    <row r="3692" customFormat="false" ht="15" hidden="false" customHeight="false" outlineLevel="0" collapsed="false">
      <c r="A3692" s="0" t="n">
        <v>1500001041</v>
      </c>
      <c r="B3692" s="157" t="n">
        <v>0</v>
      </c>
    </row>
    <row r="3693" customFormat="false" ht="15" hidden="false" customHeight="false" outlineLevel="0" collapsed="false">
      <c r="A3693" s="0" t="n">
        <v>1500001019</v>
      </c>
      <c r="B3693" s="157" t="n">
        <v>22.8333333333333</v>
      </c>
    </row>
    <row r="3694" customFormat="false" ht="15" hidden="false" customHeight="false" outlineLevel="0" collapsed="false">
      <c r="A3694" s="0" t="n">
        <v>1500000871</v>
      </c>
      <c r="B3694" s="157" t="n">
        <v>5.16666666666667</v>
      </c>
    </row>
    <row r="3695" customFormat="false" ht="15" hidden="false" customHeight="false" outlineLevel="0" collapsed="false">
      <c r="A3695" s="0" t="n">
        <v>1500000757</v>
      </c>
      <c r="B3695" s="157" t="n">
        <v>55.9166666666667</v>
      </c>
    </row>
    <row r="3696" customFormat="false" ht="15" hidden="false" customHeight="false" outlineLevel="0" collapsed="false">
      <c r="A3696" s="0" t="n">
        <v>1500001086</v>
      </c>
      <c r="B3696" s="157" t="n">
        <v>1.33333333333333</v>
      </c>
    </row>
    <row r="3697" customFormat="false" ht="15" hidden="false" customHeight="false" outlineLevel="0" collapsed="false">
      <c r="A3697" s="0" t="n">
        <v>1500000573</v>
      </c>
      <c r="B3697" s="157" t="n">
        <v>13.3333333333333</v>
      </c>
    </row>
    <row r="3698" customFormat="false" ht="15" hidden="false" customHeight="false" outlineLevel="0" collapsed="false">
      <c r="A3698" s="0" t="n">
        <v>1500000611</v>
      </c>
      <c r="B3698" s="157" t="n">
        <v>19.6666666666667</v>
      </c>
    </row>
    <row r="3699" customFormat="false" ht="15" hidden="false" customHeight="false" outlineLevel="0" collapsed="false">
      <c r="A3699" s="0" t="n">
        <v>1500000361</v>
      </c>
      <c r="B3699" s="157" t="n">
        <v>0</v>
      </c>
    </row>
    <row r="3700" customFormat="false" ht="15" hidden="false" customHeight="false" outlineLevel="0" collapsed="false">
      <c r="A3700" s="0" t="n">
        <v>1500001604</v>
      </c>
      <c r="B3700" s="157" t="n">
        <v>16.8333333333333</v>
      </c>
    </row>
    <row r="3701" customFormat="false" ht="15" hidden="false" customHeight="false" outlineLevel="0" collapsed="false">
      <c r="A3701" s="0" t="n">
        <v>1500001021</v>
      </c>
      <c r="B3701" s="157" t="n">
        <v>83</v>
      </c>
    </row>
    <row r="3702" customFormat="false" ht="15" hidden="false" customHeight="false" outlineLevel="0" collapsed="false">
      <c r="A3702" s="0" t="n">
        <v>1500001022</v>
      </c>
      <c r="B3702" s="157" t="n">
        <v>4.33333333333333</v>
      </c>
    </row>
    <row r="3703" customFormat="false" ht="15" hidden="false" customHeight="false" outlineLevel="0" collapsed="false">
      <c r="A3703" s="0" t="n">
        <v>1500001622</v>
      </c>
      <c r="B3703" s="157" t="n">
        <v>155.833333333333</v>
      </c>
    </row>
    <row r="3704" customFormat="false" ht="15" hidden="false" customHeight="false" outlineLevel="0" collapsed="false">
      <c r="A3704" s="0" t="n">
        <v>1500001623</v>
      </c>
      <c r="B3704" s="157" t="n">
        <v>24.4166666666667</v>
      </c>
    </row>
    <row r="3705" customFormat="false" ht="15" hidden="false" customHeight="false" outlineLevel="0" collapsed="false">
      <c r="A3705" s="0" t="n">
        <v>1500001023</v>
      </c>
      <c r="B3705" s="157" t="n">
        <v>0</v>
      </c>
    </row>
    <row r="3706" customFormat="false" ht="15" hidden="false" customHeight="false" outlineLevel="0" collapsed="false">
      <c r="A3706" s="0" t="n">
        <v>1500001401</v>
      </c>
      <c r="B3706" s="157" t="n">
        <v>0</v>
      </c>
    </row>
    <row r="3707" customFormat="false" ht="15" hidden="false" customHeight="false" outlineLevel="0" collapsed="false">
      <c r="A3707" s="0" t="n">
        <v>1500011652</v>
      </c>
      <c r="B3707" s="157" t="n">
        <v>0</v>
      </c>
    </row>
    <row r="3708" customFormat="false" ht="15" hidden="false" customHeight="false" outlineLevel="0" collapsed="false">
      <c r="A3708" s="0" t="n">
        <v>1500001026</v>
      </c>
      <c r="B3708" s="157" t="n">
        <v>67.9166666666667</v>
      </c>
    </row>
    <row r="3709" customFormat="false" ht="15" hidden="false" customHeight="false" outlineLevel="0" collapsed="false">
      <c r="A3709" s="0" t="n">
        <v>1500000281</v>
      </c>
      <c r="B3709" s="157" t="n">
        <v>72.6666666666667</v>
      </c>
    </row>
    <row r="3710" customFormat="false" ht="15" hidden="false" customHeight="false" outlineLevel="0" collapsed="false">
      <c r="A3710" s="0" t="n">
        <v>1500001027</v>
      </c>
      <c r="B3710" s="157" t="n">
        <v>38</v>
      </c>
    </row>
    <row r="3711" customFormat="false" ht="15" hidden="false" customHeight="false" outlineLevel="0" collapsed="false">
      <c r="A3711" s="0" t="n">
        <v>1500000872</v>
      </c>
      <c r="B3711" s="157" t="n">
        <v>2.66666666666667</v>
      </c>
    </row>
    <row r="3712" customFormat="false" ht="15" hidden="false" customHeight="false" outlineLevel="0" collapsed="false">
      <c r="A3712" s="0" t="n">
        <v>1500000285</v>
      </c>
      <c r="B3712" s="157" t="n">
        <v>0</v>
      </c>
    </row>
    <row r="3713" customFormat="false" ht="15" hidden="false" customHeight="false" outlineLevel="0" collapsed="false">
      <c r="A3713" s="0" t="n">
        <v>1500000130</v>
      </c>
      <c r="B3713" s="157" t="n">
        <v>0</v>
      </c>
    </row>
    <row r="3714" customFormat="false" ht="15" hidden="false" customHeight="false" outlineLevel="0" collapsed="false">
      <c r="A3714" s="0" t="n">
        <v>1500000054</v>
      </c>
      <c r="B3714" s="157" t="n">
        <v>22.0833333333333</v>
      </c>
    </row>
    <row r="3715" customFormat="false" ht="15" hidden="false" customHeight="false" outlineLevel="0" collapsed="false">
      <c r="A3715" s="0" t="n">
        <v>1500000131</v>
      </c>
      <c r="B3715" s="157" t="n">
        <v>89.5</v>
      </c>
    </row>
    <row r="3716" customFormat="false" ht="15" hidden="false" customHeight="false" outlineLevel="0" collapsed="false">
      <c r="A3716" s="0" t="n">
        <v>1500001624</v>
      </c>
      <c r="B3716" s="157" t="n">
        <v>0.833333333333333</v>
      </c>
    </row>
    <row r="3717" customFormat="false" ht="15" hidden="false" customHeight="false" outlineLevel="0" collapsed="false">
      <c r="A3717" s="0" t="n">
        <v>1500001625</v>
      </c>
      <c r="B3717" s="157" t="n">
        <v>0</v>
      </c>
    </row>
    <row r="3718" customFormat="false" ht="15" hidden="false" customHeight="false" outlineLevel="0" collapsed="false">
      <c r="A3718" s="0" t="n">
        <v>1500001131</v>
      </c>
      <c r="B3718" s="157" t="n">
        <v>0</v>
      </c>
    </row>
    <row r="3719" customFormat="false" ht="15" hidden="false" customHeight="false" outlineLevel="0" collapsed="false">
      <c r="A3719" s="0" t="n">
        <v>1500000916</v>
      </c>
      <c r="B3719" s="157" t="n">
        <v>75.0833333333333</v>
      </c>
    </row>
    <row r="3720" customFormat="false" ht="15" hidden="false" customHeight="false" outlineLevel="0" collapsed="false">
      <c r="A3720" s="0" t="n">
        <v>1500000565</v>
      </c>
      <c r="B3720" s="157" t="n">
        <v>0</v>
      </c>
    </row>
    <row r="3721" customFormat="false" ht="15" hidden="false" customHeight="false" outlineLevel="0" collapsed="false">
      <c r="A3721" s="0" t="n">
        <v>1500001075</v>
      </c>
      <c r="B3721" s="157" t="n">
        <v>0</v>
      </c>
    </row>
    <row r="3722" customFormat="false" ht="15" hidden="false" customHeight="false" outlineLevel="0" collapsed="false">
      <c r="A3722" s="0" t="n">
        <v>1500001335</v>
      </c>
      <c r="B3722" s="157" t="n">
        <v>0</v>
      </c>
    </row>
    <row r="3723" customFormat="false" ht="15" hidden="false" customHeight="false" outlineLevel="0" collapsed="false">
      <c r="A3723" s="0" t="n">
        <v>1500000346</v>
      </c>
      <c r="B3723" s="157" t="n">
        <v>108.625</v>
      </c>
    </row>
    <row r="3724" customFormat="false" ht="15" hidden="false" customHeight="false" outlineLevel="0" collapsed="false">
      <c r="A3724" s="0" t="n">
        <v>1500000282</v>
      </c>
      <c r="B3724" s="157" t="n">
        <v>14.9166666666667</v>
      </c>
    </row>
    <row r="3725" customFormat="false" ht="15" hidden="false" customHeight="false" outlineLevel="0" collapsed="false">
      <c r="A3725" s="0" t="n">
        <v>1500001336</v>
      </c>
      <c r="B3725" s="157" t="n">
        <v>0</v>
      </c>
    </row>
    <row r="3726" customFormat="false" ht="15" hidden="false" customHeight="false" outlineLevel="0" collapsed="false">
      <c r="A3726" s="0" t="n">
        <v>1500000347</v>
      </c>
      <c r="B3726" s="157" t="n">
        <v>64.6666666666667</v>
      </c>
    </row>
    <row r="3727" customFormat="false" ht="15" hidden="false" customHeight="false" outlineLevel="0" collapsed="false">
      <c r="A3727" s="0" t="n">
        <v>1500001344</v>
      </c>
      <c r="B3727" s="157" t="n">
        <v>38.8333333333333</v>
      </c>
    </row>
    <row r="3728" customFormat="false" ht="15" hidden="false" customHeight="false" outlineLevel="0" collapsed="false">
      <c r="A3728" s="0" t="n">
        <v>1500000203</v>
      </c>
      <c r="B3728" s="157" t="n">
        <v>3.16666666666667</v>
      </c>
    </row>
    <row r="3729" customFormat="false" ht="15" hidden="false" customHeight="false" outlineLevel="0" collapsed="false">
      <c r="A3729" s="0" t="n">
        <v>1500000873</v>
      </c>
      <c r="B3729" s="157" t="n">
        <v>56.75</v>
      </c>
    </row>
    <row r="3730" customFormat="false" ht="15" hidden="false" customHeight="false" outlineLevel="0" collapsed="false">
      <c r="A3730" s="0" t="n">
        <v>1500000954</v>
      </c>
      <c r="B3730" s="157" t="n">
        <v>35.8333333333333</v>
      </c>
    </row>
    <row r="3731" customFormat="false" ht="15" hidden="false" customHeight="false" outlineLevel="0" collapsed="false">
      <c r="A3731" s="0" t="n">
        <v>1500001029</v>
      </c>
      <c r="B3731" s="157" t="n">
        <v>37.3333333333333</v>
      </c>
    </row>
    <row r="3732" customFormat="false" ht="15" hidden="false" customHeight="false" outlineLevel="0" collapsed="false">
      <c r="A3732" s="0" t="n">
        <v>1500001044</v>
      </c>
      <c r="B3732" s="157" t="n">
        <v>35.6666666666667</v>
      </c>
    </row>
    <row r="3733" customFormat="false" ht="15" hidden="false" customHeight="false" outlineLevel="0" collapsed="false">
      <c r="A3733" s="0" t="n">
        <v>1500001045</v>
      </c>
      <c r="B3733" s="157" t="n">
        <v>26.3333333333333</v>
      </c>
    </row>
    <row r="3734" customFormat="false" ht="15" hidden="false" customHeight="false" outlineLevel="0" collapsed="false">
      <c r="A3734" s="0" t="n">
        <v>1500000133</v>
      </c>
      <c r="B3734" s="157" t="n">
        <v>128.583333333333</v>
      </c>
    </row>
    <row r="3735" customFormat="false" ht="15" hidden="false" customHeight="false" outlineLevel="0" collapsed="false">
      <c r="A3735" s="0" t="n">
        <v>1500001627</v>
      </c>
      <c r="B3735" s="157" t="n">
        <v>0</v>
      </c>
    </row>
    <row r="3736" customFormat="false" ht="15" hidden="false" customHeight="false" outlineLevel="0" collapsed="false">
      <c r="A3736" s="0" t="n">
        <v>1500000135</v>
      </c>
      <c r="B3736" s="157" t="n">
        <v>52.8333333333333</v>
      </c>
    </row>
    <row r="3737" customFormat="false" ht="15" hidden="false" customHeight="false" outlineLevel="0" collapsed="false">
      <c r="A3737" s="0" t="n">
        <v>1500001046</v>
      </c>
      <c r="B3737" s="157" t="n">
        <v>129.333333333333</v>
      </c>
    </row>
    <row r="3738" customFormat="false" ht="15" hidden="false" customHeight="false" outlineLevel="0" collapsed="false">
      <c r="A3738" s="0" t="n">
        <v>1500001345</v>
      </c>
      <c r="B3738" s="157" t="n">
        <v>50</v>
      </c>
    </row>
    <row r="3739" customFormat="false" ht="15" hidden="false" customHeight="false" outlineLevel="0" collapsed="false">
      <c r="A3739" s="0" t="n">
        <v>1500000170</v>
      </c>
      <c r="B3739" s="157" t="n">
        <v>45</v>
      </c>
    </row>
    <row r="3740" customFormat="false" ht="15" hidden="false" customHeight="false" outlineLevel="0" collapsed="false">
      <c r="A3740" s="0" t="n">
        <v>1500001351</v>
      </c>
      <c r="B3740" s="157" t="n">
        <v>0</v>
      </c>
    </row>
    <row r="3741" customFormat="false" ht="15" hidden="false" customHeight="false" outlineLevel="0" collapsed="false">
      <c r="A3741" s="0" t="n">
        <v>1500011599</v>
      </c>
      <c r="B3741" s="157" t="n">
        <v>0</v>
      </c>
    </row>
    <row r="3742" customFormat="false" ht="15" hidden="false" customHeight="false" outlineLevel="0" collapsed="false">
      <c r="A3742" s="0" t="n">
        <v>1500012050</v>
      </c>
      <c r="B3742" s="157" t="n">
        <v>0</v>
      </c>
    </row>
    <row r="3743" customFormat="false" ht="15" hidden="false" customHeight="false" outlineLevel="0" collapsed="false">
      <c r="A3743" s="0" t="n">
        <v>1500012580</v>
      </c>
      <c r="B3743" s="157" t="n">
        <v>0</v>
      </c>
    </row>
    <row r="3744" customFormat="false" ht="15" hidden="false" customHeight="false" outlineLevel="0" collapsed="false">
      <c r="A3744" s="0" t="n">
        <v>1500012582</v>
      </c>
      <c r="B3744" s="157" t="n">
        <v>0</v>
      </c>
    </row>
    <row r="3745" customFormat="false" ht="15" hidden="false" customHeight="false" outlineLevel="0" collapsed="false">
      <c r="A3745" s="0" t="n">
        <v>1500013039</v>
      </c>
      <c r="B3745" s="157" t="n">
        <v>0</v>
      </c>
    </row>
    <row r="3746" customFormat="false" ht="15" hidden="false" customHeight="false" outlineLevel="0" collapsed="false">
      <c r="A3746" s="0" t="n">
        <v>1500013316</v>
      </c>
      <c r="B3746" s="157" t="n">
        <v>0</v>
      </c>
    </row>
    <row r="3747" customFormat="false" ht="15" hidden="false" customHeight="false" outlineLevel="0" collapsed="false">
      <c r="A3747" s="0" t="n">
        <v>1500000136</v>
      </c>
      <c r="B3747" s="157" t="n">
        <v>79.95</v>
      </c>
    </row>
    <row r="3748" customFormat="false" ht="15" hidden="false" customHeight="false" outlineLevel="0" collapsed="false">
      <c r="A3748" s="0" t="n">
        <v>1500000137</v>
      </c>
      <c r="B3748" s="157" t="n">
        <v>15.0833333333333</v>
      </c>
    </row>
    <row r="3749" customFormat="false" ht="15" hidden="false" customHeight="false" outlineLevel="0" collapsed="false">
      <c r="A3749" s="0" t="n">
        <v>1500001337</v>
      </c>
      <c r="B3749" s="157" t="n">
        <v>0</v>
      </c>
    </row>
    <row r="3750" customFormat="false" ht="15" hidden="false" customHeight="false" outlineLevel="0" collapsed="false">
      <c r="A3750" s="0" t="n">
        <v>1500000055</v>
      </c>
      <c r="B3750" s="157" t="n">
        <v>8.375</v>
      </c>
    </row>
    <row r="3751" customFormat="false" ht="15" hidden="false" customHeight="false" outlineLevel="0" collapsed="false">
      <c r="A3751" s="0" t="n">
        <v>1500001346</v>
      </c>
      <c r="B3751" s="157" t="n">
        <v>1.83333333333333</v>
      </c>
    </row>
    <row r="3752" customFormat="false" ht="15" hidden="false" customHeight="false" outlineLevel="0" collapsed="false">
      <c r="A3752" s="0" t="n">
        <v>1500000574</v>
      </c>
      <c r="B3752" s="157" t="n">
        <v>97.0833333333333</v>
      </c>
    </row>
    <row r="3753" customFormat="false" ht="15" hidden="false" customHeight="false" outlineLevel="0" collapsed="false">
      <c r="A3753" s="0" t="n">
        <v>1500000204</v>
      </c>
      <c r="B3753" s="157" t="n">
        <v>18.1666666666667</v>
      </c>
    </row>
    <row r="3754" customFormat="false" ht="15" hidden="false" customHeight="false" outlineLevel="0" collapsed="false">
      <c r="A3754" s="0" t="n">
        <v>1500001311</v>
      </c>
      <c r="B3754" s="157" t="n">
        <v>10.3333333333333</v>
      </c>
    </row>
    <row r="3755" customFormat="false" ht="15" hidden="false" customHeight="false" outlineLevel="0" collapsed="false">
      <c r="A3755" s="0" t="n">
        <v>1500000205</v>
      </c>
      <c r="B3755" s="157" t="n">
        <v>0</v>
      </c>
    </row>
    <row r="3756" customFormat="false" ht="15" hidden="false" customHeight="false" outlineLevel="0" collapsed="false">
      <c r="A3756" s="0" t="n">
        <v>1500000138</v>
      </c>
      <c r="B3756" s="157" t="n">
        <v>91.6666666666667</v>
      </c>
    </row>
    <row r="3757" customFormat="false" ht="15" hidden="false" customHeight="false" outlineLevel="0" collapsed="false">
      <c r="A3757" s="0" t="n">
        <v>1500000029</v>
      </c>
      <c r="B3757" s="157" t="n">
        <v>38.75</v>
      </c>
    </row>
    <row r="3758" customFormat="false" ht="15" hidden="false" customHeight="false" outlineLevel="0" collapsed="false">
      <c r="A3758" s="0" t="n">
        <v>1500001030</v>
      </c>
      <c r="B3758" s="157" t="n">
        <v>11.4166666666667</v>
      </c>
    </row>
    <row r="3759" customFormat="false" ht="15" hidden="false" customHeight="false" outlineLevel="0" collapsed="false">
      <c r="A3759" s="0" t="n">
        <v>1500012537</v>
      </c>
      <c r="B3759" s="157" t="n">
        <v>61.5833333333333</v>
      </c>
    </row>
    <row r="3760" customFormat="false" ht="15" hidden="false" customHeight="false" outlineLevel="0" collapsed="false">
      <c r="A3760" s="0" t="n">
        <v>1500010859</v>
      </c>
      <c r="B3760" s="157" t="n">
        <v>329.178333333333</v>
      </c>
    </row>
    <row r="3761" customFormat="false" ht="15" hidden="false" customHeight="false" outlineLevel="0" collapsed="false">
      <c r="A3761" s="0" t="n">
        <v>1500001395</v>
      </c>
      <c r="B3761" s="157" t="n">
        <v>0</v>
      </c>
    </row>
    <row r="3762" customFormat="false" ht="15" hidden="false" customHeight="false" outlineLevel="0" collapsed="false">
      <c r="A3762" s="0" t="n">
        <v>1500000198</v>
      </c>
      <c r="B3762" s="157" t="n">
        <v>0</v>
      </c>
    </row>
    <row r="3763" customFormat="false" ht="15" hidden="false" customHeight="false" outlineLevel="0" collapsed="false">
      <c r="A3763" s="0" t="n">
        <v>1500000955</v>
      </c>
      <c r="B3763" s="157" t="n">
        <v>27.5</v>
      </c>
    </row>
    <row r="3764" customFormat="false" ht="15" hidden="false" customHeight="false" outlineLevel="0" collapsed="false">
      <c r="A3764" s="0" t="n">
        <v>1500000956</v>
      </c>
      <c r="B3764" s="157" t="n">
        <v>74.3333333333333</v>
      </c>
    </row>
    <row r="3765" customFormat="false" ht="15" hidden="false" customHeight="false" outlineLevel="0" collapsed="false">
      <c r="A3765" s="0" t="n">
        <v>1500011579</v>
      </c>
      <c r="B3765" s="157" t="n">
        <v>0</v>
      </c>
    </row>
    <row r="3766" customFormat="false" ht="15" hidden="false" customHeight="false" outlineLevel="0" collapsed="false">
      <c r="A3766" s="0" t="n">
        <v>1500001339</v>
      </c>
      <c r="B3766" s="157" t="n">
        <v>3.33333333333333</v>
      </c>
    </row>
    <row r="3767" customFormat="false" ht="15" hidden="false" customHeight="false" outlineLevel="0" collapsed="false">
      <c r="A3767" s="0" t="n">
        <v>1500012544</v>
      </c>
      <c r="B3767" s="157" t="n">
        <v>0</v>
      </c>
    </row>
    <row r="3768" customFormat="false" ht="15" hidden="false" customHeight="false" outlineLevel="0" collapsed="false">
      <c r="A3768" s="0" t="n">
        <v>1500013813</v>
      </c>
      <c r="B3768" s="157" t="n">
        <v>0</v>
      </c>
    </row>
    <row r="3769" customFormat="false" ht="15" hidden="false" customHeight="false" outlineLevel="0" collapsed="false">
      <c r="A3769" s="0" t="n">
        <v>1500000893</v>
      </c>
      <c r="B3769" s="157" t="n">
        <v>0</v>
      </c>
    </row>
    <row r="3770" customFormat="false" ht="15" hidden="false" customHeight="false" outlineLevel="0" collapsed="false">
      <c r="A3770" s="0" t="n">
        <v>1500001630</v>
      </c>
      <c r="B3770" s="157" t="n">
        <v>0</v>
      </c>
    </row>
    <row r="3771" customFormat="false" ht="15" hidden="false" customHeight="false" outlineLevel="0" collapsed="false">
      <c r="A3771" s="0" t="n">
        <v>1500011651</v>
      </c>
      <c r="B3771" s="157" t="n">
        <v>0</v>
      </c>
    </row>
    <row r="3772" customFormat="false" ht="15" hidden="false" customHeight="false" outlineLevel="0" collapsed="false">
      <c r="A3772" s="0" t="n">
        <v>1500001025</v>
      </c>
      <c r="B3772" s="157" t="n">
        <v>0</v>
      </c>
    </row>
    <row r="3773" customFormat="false" ht="15" hidden="false" customHeight="false" outlineLevel="0" collapsed="false">
      <c r="A3773" s="0" t="n">
        <v>1500001060</v>
      </c>
      <c r="B3773" s="157" t="n">
        <v>0</v>
      </c>
    </row>
    <row r="3774" customFormat="false" ht="15" hidden="false" customHeight="false" outlineLevel="0" collapsed="false">
      <c r="A3774" s="0" t="n">
        <v>1500000140</v>
      </c>
      <c r="B3774" s="157" t="n">
        <v>41.4166666666667</v>
      </c>
    </row>
    <row r="3775" customFormat="false" ht="15" hidden="false" customHeight="false" outlineLevel="0" collapsed="false">
      <c r="A3775" s="0" t="n">
        <v>1500001340</v>
      </c>
      <c r="B3775" s="157" t="n">
        <v>0</v>
      </c>
    </row>
    <row r="3776" customFormat="false" ht="15" hidden="false" customHeight="false" outlineLevel="0" collapsed="false">
      <c r="A3776" s="0" t="n">
        <v>1500001090</v>
      </c>
      <c r="B3776" s="157" t="n">
        <v>16.9166666666667</v>
      </c>
    </row>
    <row r="3777" customFormat="false" ht="15" hidden="false" customHeight="false" outlineLevel="0" collapsed="false">
      <c r="A3777" s="0" t="n">
        <v>1500001047</v>
      </c>
      <c r="B3777" s="157" t="n">
        <v>104.916666666667</v>
      </c>
    </row>
    <row r="3778" customFormat="false" ht="15" hidden="false" customHeight="false" outlineLevel="0" collapsed="false">
      <c r="A3778" s="0" t="n">
        <v>1500000142</v>
      </c>
      <c r="B3778" s="157" t="n">
        <v>25</v>
      </c>
    </row>
    <row r="3779" customFormat="false" ht="15" hidden="false" customHeight="false" outlineLevel="0" collapsed="false">
      <c r="A3779" s="0" t="n">
        <v>1500001031</v>
      </c>
      <c r="B3779" s="157" t="n">
        <v>0</v>
      </c>
    </row>
    <row r="3780" customFormat="false" ht="15" hidden="false" customHeight="false" outlineLevel="0" collapsed="false">
      <c r="A3780" s="0" t="n">
        <v>1500000575</v>
      </c>
      <c r="B3780" s="157" t="n">
        <v>13.75</v>
      </c>
    </row>
    <row r="3781" customFormat="false" ht="15" hidden="false" customHeight="false" outlineLevel="0" collapsed="false">
      <c r="A3781" s="0" t="n">
        <v>1500000957</v>
      </c>
      <c r="B3781" s="157" t="n">
        <v>16</v>
      </c>
    </row>
    <row r="3782" customFormat="false" ht="15" hidden="false" customHeight="false" outlineLevel="0" collapsed="false">
      <c r="A3782" s="0" t="n">
        <v>1500000750</v>
      </c>
      <c r="B3782" s="157" t="n">
        <v>106.833333333333</v>
      </c>
    </row>
    <row r="3783" customFormat="false" ht="15" hidden="false" customHeight="false" outlineLevel="0" collapsed="false">
      <c r="A3783" s="0" t="n">
        <v>1500000958</v>
      </c>
      <c r="B3783" s="157" t="n">
        <v>34.1583333333333</v>
      </c>
    </row>
    <row r="3784" customFormat="false" ht="15" hidden="false" customHeight="false" outlineLevel="0" collapsed="false">
      <c r="A3784" s="0" t="n">
        <v>1500010888</v>
      </c>
      <c r="B3784" s="157" t="n">
        <v>0</v>
      </c>
    </row>
    <row r="3785" customFormat="false" ht="15" hidden="false" customHeight="false" outlineLevel="0" collapsed="false">
      <c r="A3785" s="0" t="n">
        <v>1500000895</v>
      </c>
      <c r="B3785" s="157" t="n">
        <v>46.5</v>
      </c>
    </row>
    <row r="3786" customFormat="false" ht="15" hidden="false" customHeight="false" outlineLevel="0" collapsed="false">
      <c r="A3786" s="0" t="n">
        <v>1500001076</v>
      </c>
      <c r="B3786" s="157" t="n">
        <v>0</v>
      </c>
    </row>
    <row r="3787" customFormat="false" ht="15" hidden="false" customHeight="false" outlineLevel="0" collapsed="false">
      <c r="A3787" s="0" t="n">
        <v>1500000678</v>
      </c>
      <c r="B3787" s="157" t="n">
        <v>38.4166666666667</v>
      </c>
    </row>
    <row r="3788" customFormat="false" ht="15" hidden="false" customHeight="false" outlineLevel="0" collapsed="false">
      <c r="A3788" s="0" t="n">
        <v>1500000366</v>
      </c>
      <c r="B3788" s="157" t="n">
        <v>0</v>
      </c>
    </row>
    <row r="3789" customFormat="false" ht="15" hidden="false" customHeight="false" outlineLevel="0" collapsed="false">
      <c r="A3789" s="0" t="n">
        <v>1500000143</v>
      </c>
      <c r="B3789" s="157" t="n">
        <v>47.3333333333333</v>
      </c>
    </row>
    <row r="3790" customFormat="false" ht="15" hidden="false" customHeight="false" outlineLevel="0" collapsed="false">
      <c r="A3790" s="0" t="n">
        <v>1500000896</v>
      </c>
      <c r="B3790" s="157" t="n">
        <v>67</v>
      </c>
    </row>
    <row r="3791" customFormat="false" ht="15" hidden="false" customHeight="false" outlineLevel="0" collapsed="false">
      <c r="A3791" s="0" t="n">
        <v>1500000144</v>
      </c>
      <c r="B3791" s="157" t="n">
        <v>16.6666666666667</v>
      </c>
    </row>
    <row r="3792" customFormat="false" ht="15" hidden="false" customHeight="false" outlineLevel="0" collapsed="false">
      <c r="A3792" s="0" t="n">
        <v>1500001061</v>
      </c>
      <c r="B3792" s="157" t="n">
        <v>75.25</v>
      </c>
    </row>
    <row r="3793" customFormat="false" ht="15" hidden="false" customHeight="false" outlineLevel="0" collapsed="false">
      <c r="A3793" s="0" t="n">
        <v>1500000897</v>
      </c>
      <c r="B3793" s="157" t="n">
        <v>0</v>
      </c>
    </row>
    <row r="3794" customFormat="false" ht="15" hidden="false" customHeight="false" outlineLevel="0" collapsed="false">
      <c r="A3794" s="0" t="n">
        <v>1500001327</v>
      </c>
      <c r="B3794" s="157" t="n">
        <v>5</v>
      </c>
    </row>
    <row r="3795" customFormat="false" ht="15" hidden="false" customHeight="false" outlineLevel="0" collapsed="false">
      <c r="A3795" s="0" t="n">
        <v>1500001328</v>
      </c>
      <c r="B3795" s="157" t="n">
        <v>92.1666666666667</v>
      </c>
    </row>
    <row r="3796" customFormat="false" ht="15" hidden="false" customHeight="false" outlineLevel="0" collapsed="false">
      <c r="A3796" s="0" t="n">
        <v>1500000898</v>
      </c>
      <c r="B3796" s="157" t="n">
        <v>19.1666666666667</v>
      </c>
    </row>
    <row r="3797" customFormat="false" ht="15" hidden="false" customHeight="false" outlineLevel="0" collapsed="false">
      <c r="A3797" s="0" t="n">
        <v>1500000056</v>
      </c>
      <c r="B3797" s="157" t="n">
        <v>16.6666666666667</v>
      </c>
    </row>
    <row r="3798" customFormat="false" ht="15" hidden="false" customHeight="false" outlineLevel="0" collapsed="false">
      <c r="A3798" s="0" t="n">
        <v>1500001397</v>
      </c>
      <c r="B3798" s="157" t="n">
        <v>15.8333333333333</v>
      </c>
    </row>
    <row r="3799" customFormat="false" ht="15" hidden="false" customHeight="false" outlineLevel="0" collapsed="false">
      <c r="A3799" s="0" t="n">
        <v>1500001032</v>
      </c>
      <c r="B3799" s="157" t="n">
        <v>0</v>
      </c>
    </row>
    <row r="3800" customFormat="false" ht="15" hidden="false" customHeight="false" outlineLevel="0" collapsed="false">
      <c r="A3800" s="0" t="n">
        <v>1500001070</v>
      </c>
      <c r="B3800" s="157" t="n">
        <v>34.3333333333333</v>
      </c>
    </row>
    <row r="3801" customFormat="false" ht="15" hidden="false" customHeight="false" outlineLevel="0" collapsed="false">
      <c r="A3801" s="0" t="n">
        <v>1500001398</v>
      </c>
      <c r="B3801" s="157" t="n">
        <v>20</v>
      </c>
    </row>
    <row r="3802" customFormat="false" ht="15" hidden="false" customHeight="false" outlineLevel="0" collapsed="false">
      <c r="A3802" s="0" t="n">
        <v>1500000960</v>
      </c>
      <c r="B3802" s="157" t="n">
        <v>29.8333333333333</v>
      </c>
    </row>
    <row r="3803" customFormat="false" ht="15" hidden="false" customHeight="false" outlineLevel="0" collapsed="false">
      <c r="A3803" s="0" t="n">
        <v>1500011536</v>
      </c>
      <c r="B3803" s="157" t="n">
        <v>3.75</v>
      </c>
    </row>
    <row r="3804" customFormat="false" ht="15" hidden="false" customHeight="false" outlineLevel="0" collapsed="false">
      <c r="A3804" s="0" t="n">
        <v>1500001631</v>
      </c>
      <c r="B3804" s="157" t="n">
        <v>215.041666666667</v>
      </c>
    </row>
    <row r="3805" customFormat="false" ht="15" hidden="false" customHeight="false" outlineLevel="0" collapsed="false">
      <c r="A3805" s="0" t="n">
        <v>1500001341</v>
      </c>
      <c r="B3805" s="157" t="n">
        <v>66.4166666666667</v>
      </c>
    </row>
    <row r="3806" customFormat="false" ht="15" hidden="false" customHeight="false" outlineLevel="0" collapsed="false">
      <c r="A3806" s="0" t="n">
        <v>1500000566</v>
      </c>
      <c r="B3806" s="157" t="n">
        <v>0</v>
      </c>
    </row>
    <row r="3807" customFormat="false" ht="15" hidden="false" customHeight="false" outlineLevel="0" collapsed="false">
      <c r="A3807" s="0" t="n">
        <v>1500000900</v>
      </c>
      <c r="B3807" s="157" t="n">
        <v>0</v>
      </c>
    </row>
    <row r="3808" customFormat="false" ht="15" hidden="false" customHeight="false" outlineLevel="0" collapsed="false">
      <c r="A3808" s="0" t="n">
        <v>1500000901</v>
      </c>
      <c r="B3808" s="157" t="n">
        <v>204</v>
      </c>
    </row>
    <row r="3809" customFormat="false" ht="15" hidden="false" customHeight="false" outlineLevel="0" collapsed="false">
      <c r="A3809" s="0" t="n">
        <v>1500000919</v>
      </c>
      <c r="B3809" s="157" t="n">
        <v>12.0833333333333</v>
      </c>
    </row>
    <row r="3810" customFormat="false" ht="15" hidden="false" customHeight="false" outlineLevel="0" collapsed="false">
      <c r="A3810" s="0" t="n">
        <v>1500000057</v>
      </c>
      <c r="B3810" s="157" t="n">
        <v>9.16666666666667</v>
      </c>
    </row>
    <row r="3811" customFormat="false" ht="15" hidden="false" customHeight="false" outlineLevel="0" collapsed="false">
      <c r="A3811" s="0" t="n">
        <v>1500000119</v>
      </c>
      <c r="B3811" s="157" t="n">
        <v>0</v>
      </c>
    </row>
    <row r="3812" customFormat="false" ht="15" hidden="false" customHeight="false" outlineLevel="0" collapsed="false">
      <c r="A3812" s="0" t="n">
        <v>1500000172</v>
      </c>
      <c r="B3812" s="157" t="n">
        <v>0</v>
      </c>
    </row>
    <row r="3813" customFormat="false" ht="15" hidden="false" customHeight="false" outlineLevel="0" collapsed="false">
      <c r="A3813" s="0" t="n">
        <v>1500000965</v>
      </c>
      <c r="B3813" s="157" t="n">
        <v>55.8333333333333</v>
      </c>
    </row>
    <row r="3814" customFormat="false" ht="15" hidden="false" customHeight="false" outlineLevel="0" collapsed="false">
      <c r="A3814" s="0" t="n">
        <v>1500000567</v>
      </c>
      <c r="B3814" s="157" t="n">
        <v>0</v>
      </c>
    </row>
    <row r="3815" customFormat="false" ht="15" hidden="false" customHeight="false" outlineLevel="0" collapsed="false">
      <c r="A3815" s="0" t="n">
        <v>1500000568</v>
      </c>
      <c r="B3815" s="157" t="n">
        <v>1</v>
      </c>
    </row>
    <row r="3816" customFormat="false" ht="15" hidden="false" customHeight="false" outlineLevel="0" collapsed="false">
      <c r="A3816" s="0" t="n">
        <v>1500000174</v>
      </c>
      <c r="B3816" s="157" t="n">
        <v>0</v>
      </c>
    </row>
    <row r="3817" customFormat="false" ht="15" hidden="false" customHeight="false" outlineLevel="0" collapsed="false">
      <c r="A3817" s="0" t="n">
        <v>1500001033</v>
      </c>
      <c r="B3817" s="157" t="n">
        <v>13.8333333333333</v>
      </c>
    </row>
    <row r="3818" customFormat="false" ht="15" hidden="false" customHeight="false" outlineLevel="0" collapsed="false">
      <c r="A3818" s="0" t="n">
        <v>1500001048</v>
      </c>
      <c r="B3818" s="157" t="n">
        <v>32.9166666666667</v>
      </c>
    </row>
    <row r="3819" customFormat="false" ht="15" hidden="false" customHeight="false" outlineLevel="0" collapsed="false">
      <c r="A3819" s="0" t="n">
        <v>1500001049</v>
      </c>
      <c r="B3819" s="157" t="n">
        <v>189.25</v>
      </c>
    </row>
    <row r="3820" customFormat="false" ht="15" hidden="false" customHeight="false" outlineLevel="0" collapsed="false">
      <c r="A3820" s="0" t="n">
        <v>1500001050</v>
      </c>
      <c r="B3820" s="157" t="n">
        <v>133.25</v>
      </c>
    </row>
    <row r="3821" customFormat="false" ht="15" hidden="false" customHeight="false" outlineLevel="0" collapsed="false">
      <c r="A3821" s="0" t="n">
        <v>1500000959</v>
      </c>
      <c r="B3821" s="157" t="n">
        <v>0</v>
      </c>
    </row>
    <row r="3822" customFormat="false" ht="15" hidden="false" customHeight="false" outlineLevel="0" collapsed="false">
      <c r="A3822" s="0" t="n">
        <v>1500000344</v>
      </c>
      <c r="B3822" s="157" t="n">
        <v>0</v>
      </c>
    </row>
    <row r="3823" customFormat="false" ht="15" hidden="false" customHeight="false" outlineLevel="0" collapsed="false">
      <c r="A3823" s="0" t="n">
        <v>1500000902</v>
      </c>
      <c r="B3823" s="157" t="n">
        <v>0</v>
      </c>
    </row>
    <row r="3824" customFormat="false" ht="15" hidden="false" customHeight="false" outlineLevel="0" collapsed="false">
      <c r="A3824" s="0" t="n">
        <v>1500000903</v>
      </c>
      <c r="B3824" s="157" t="n">
        <v>56.8333333333333</v>
      </c>
    </row>
    <row r="3825" customFormat="false" ht="15" hidden="false" customHeight="false" outlineLevel="0" collapsed="false">
      <c r="A3825" s="0" t="n">
        <v>1500000904</v>
      </c>
      <c r="B3825" s="157" t="n">
        <v>0</v>
      </c>
    </row>
    <row r="3826" customFormat="false" ht="15" hidden="false" customHeight="false" outlineLevel="0" collapsed="false">
      <c r="A3826" s="0" t="n">
        <v>1500001034</v>
      </c>
      <c r="B3826" s="157" t="n">
        <v>13.3333333333333</v>
      </c>
    </row>
    <row r="3827" customFormat="false" ht="15" hidden="false" customHeight="false" outlineLevel="0" collapsed="false">
      <c r="A3827" s="0" t="n">
        <v>1500000918</v>
      </c>
      <c r="B3827" s="157" t="n">
        <v>0</v>
      </c>
    </row>
    <row r="3828" customFormat="false" ht="15" hidden="false" customHeight="false" outlineLevel="0" collapsed="false">
      <c r="A3828" s="0" t="n">
        <v>1500000034</v>
      </c>
      <c r="B3828" s="157" t="n">
        <v>132.666666666667</v>
      </c>
    </row>
    <row r="3829" customFormat="false" ht="15" hidden="false" customHeight="false" outlineLevel="0" collapsed="false">
      <c r="A3829" s="0" t="n">
        <v>1500000917</v>
      </c>
      <c r="B3829" s="157" t="n">
        <v>8</v>
      </c>
    </row>
    <row r="3830" customFormat="false" ht="15" hidden="false" customHeight="false" outlineLevel="0" collapsed="false">
      <c r="A3830" s="0" t="n">
        <v>1500001348</v>
      </c>
      <c r="B3830" s="157" t="n">
        <v>0</v>
      </c>
    </row>
    <row r="3831" customFormat="false" ht="15" hidden="false" customHeight="false" outlineLevel="0" collapsed="false">
      <c r="A3831" s="0" t="n">
        <v>1500011574</v>
      </c>
      <c r="B3831" s="157" t="n">
        <v>0</v>
      </c>
    </row>
    <row r="3832" customFormat="false" ht="15" hidden="false" customHeight="false" outlineLevel="0" collapsed="false">
      <c r="A3832" s="0" t="n">
        <v>1500001402</v>
      </c>
      <c r="B3832" s="157" t="n">
        <v>71.5</v>
      </c>
    </row>
    <row r="3833" customFormat="false" ht="15" hidden="false" customHeight="false" outlineLevel="0" collapsed="false">
      <c r="A3833" s="0" t="n">
        <v>1500001377</v>
      </c>
      <c r="B3833" s="157" t="n">
        <v>0</v>
      </c>
    </row>
    <row r="3834" customFormat="false" ht="15" hidden="false" customHeight="false" outlineLevel="0" collapsed="false">
      <c r="A3834" s="0" t="n">
        <v>1500001633</v>
      </c>
      <c r="B3834" s="157" t="n">
        <v>35.5833333333333</v>
      </c>
    </row>
    <row r="3835" customFormat="false" ht="15" hidden="false" customHeight="false" outlineLevel="0" collapsed="false">
      <c r="A3835" s="0" t="n">
        <v>1500001329</v>
      </c>
      <c r="B3835" s="157" t="n">
        <v>0</v>
      </c>
    </row>
    <row r="3836" customFormat="false" ht="15" hidden="false" customHeight="false" outlineLevel="0" collapsed="false">
      <c r="A3836" s="0" t="n">
        <v>1500000018</v>
      </c>
      <c r="B3836" s="157" t="n">
        <v>4</v>
      </c>
    </row>
    <row r="3837" customFormat="false" ht="15" hidden="false" customHeight="false" outlineLevel="0" collapsed="false">
      <c r="A3837" s="0" t="n">
        <v>1500000176</v>
      </c>
      <c r="B3837" s="157" t="n">
        <v>13.3333333333333</v>
      </c>
    </row>
    <row r="3838" customFormat="false" ht="15" hidden="false" customHeight="false" outlineLevel="0" collapsed="false">
      <c r="A3838" s="0" t="n">
        <v>1500001399</v>
      </c>
      <c r="B3838" s="157" t="n">
        <v>0</v>
      </c>
    </row>
    <row r="3839" customFormat="false" ht="15" hidden="false" customHeight="false" outlineLevel="0" collapsed="false">
      <c r="A3839" s="0" t="n">
        <v>1500001400</v>
      </c>
      <c r="B3839" s="157" t="n">
        <v>0</v>
      </c>
    </row>
    <row r="3840" customFormat="false" ht="15" hidden="false" customHeight="false" outlineLevel="0" collapsed="false">
      <c r="A3840" s="0" t="n">
        <v>1500000041</v>
      </c>
      <c r="B3840" s="157" t="n">
        <v>0</v>
      </c>
    </row>
    <row r="3841" customFormat="false" ht="15" hidden="false" customHeight="false" outlineLevel="0" collapsed="false">
      <c r="A3841" s="0" t="n">
        <v>1500001062</v>
      </c>
      <c r="B3841" s="157" t="n">
        <v>0</v>
      </c>
    </row>
    <row r="3842" customFormat="false" ht="15" hidden="false" customHeight="false" outlineLevel="0" collapsed="false">
      <c r="A3842" s="0" t="n">
        <v>1500001035</v>
      </c>
      <c r="B3842" s="157" t="n">
        <v>0</v>
      </c>
    </row>
    <row r="3843" customFormat="false" ht="15" hidden="false" customHeight="false" outlineLevel="0" collapsed="false">
      <c r="A3843" s="0" t="n">
        <v>1500012035</v>
      </c>
      <c r="B3843" s="157" t="n">
        <v>0</v>
      </c>
    </row>
    <row r="3844" customFormat="false" ht="15" hidden="false" customHeight="false" outlineLevel="0" collapsed="false">
      <c r="A3844" s="0" t="n">
        <v>1500012041</v>
      </c>
      <c r="B3844" s="157" t="n">
        <v>0</v>
      </c>
    </row>
    <row r="3845" customFormat="false" ht="15" hidden="false" customHeight="false" outlineLevel="0" collapsed="false">
      <c r="A3845" s="0" t="n">
        <v>1500012521</v>
      </c>
      <c r="B3845" s="157" t="n">
        <v>129.833333333333</v>
      </c>
    </row>
    <row r="3846" customFormat="false" ht="15" hidden="false" customHeight="false" outlineLevel="0" collapsed="false">
      <c r="A3846" s="0" t="n">
        <v>1500000905</v>
      </c>
      <c r="B3846" s="157" t="n">
        <v>0</v>
      </c>
    </row>
    <row r="3847" customFormat="false" ht="15" hidden="false" customHeight="false" outlineLevel="0" collapsed="false">
      <c r="A3847" s="0" t="n">
        <v>1500001064</v>
      </c>
      <c r="B3847" s="157" t="n">
        <v>29.1666666666667</v>
      </c>
    </row>
    <row r="3848" customFormat="false" ht="15" hidden="false" customHeight="false" outlineLevel="0" collapsed="false">
      <c r="A3848" s="0" t="n">
        <v>1500012861</v>
      </c>
      <c r="B3848" s="157" t="n">
        <v>0</v>
      </c>
    </row>
    <row r="3849" customFormat="false" ht="15" hidden="false" customHeight="false" outlineLevel="0" collapsed="false">
      <c r="A3849" s="0" t="n">
        <v>1500013278</v>
      </c>
      <c r="B3849" s="157" t="n">
        <v>0</v>
      </c>
    </row>
    <row r="3850" customFormat="false" ht="15" hidden="false" customHeight="false" outlineLevel="0" collapsed="false">
      <c r="A3850" s="0" t="n">
        <v>1500013315</v>
      </c>
      <c r="B3850" s="157" t="n">
        <v>0</v>
      </c>
    </row>
    <row r="3851" customFormat="false" ht="15" hidden="false" customHeight="false" outlineLevel="0" collapsed="false">
      <c r="A3851" s="0" t="n">
        <v>1500013364</v>
      </c>
      <c r="B3851" s="157" t="n">
        <v>0</v>
      </c>
    </row>
    <row r="3852" customFormat="false" ht="15" hidden="false" customHeight="false" outlineLevel="0" collapsed="false">
      <c r="A3852" s="0" t="n">
        <v>1500013409</v>
      </c>
      <c r="B3852" s="157" t="n">
        <v>0</v>
      </c>
    </row>
    <row r="3853" customFormat="false" ht="15" hidden="false" customHeight="false" outlineLevel="0" collapsed="false">
      <c r="A3853" s="0" t="n">
        <v>1500000058</v>
      </c>
      <c r="B3853" s="157" t="n">
        <v>8.33333333333333</v>
      </c>
    </row>
    <row r="3854" customFormat="false" ht="15" hidden="false" customHeight="false" outlineLevel="0" collapsed="false">
      <c r="A3854" s="0" t="n">
        <v>1500001342</v>
      </c>
      <c r="B3854" s="157" t="n">
        <v>68.5416666666667</v>
      </c>
    </row>
    <row r="3855" customFormat="false" ht="15" hidden="false" customHeight="false" outlineLevel="0" collapsed="false">
      <c r="A3855" s="0" t="n">
        <v>1500013506</v>
      </c>
      <c r="B3855" s="157" t="n">
        <v>0</v>
      </c>
    </row>
    <row r="3856" customFormat="false" ht="15" hidden="false" customHeight="false" outlineLevel="0" collapsed="false">
      <c r="A3856" s="0" t="n">
        <v>1500013509</v>
      </c>
      <c r="B3856" s="157" t="n">
        <v>0</v>
      </c>
    </row>
    <row r="3857" customFormat="false" ht="15" hidden="false" customHeight="false" outlineLevel="0" collapsed="false">
      <c r="A3857" s="0" t="n">
        <v>1500000117</v>
      </c>
      <c r="B3857" s="157" t="n">
        <v>17.0833333333333</v>
      </c>
    </row>
    <row r="3858" customFormat="false" ht="15" hidden="false" customHeight="false" outlineLevel="0" collapsed="false">
      <c r="A3858" s="0" t="n">
        <v>1500001036</v>
      </c>
      <c r="B3858" s="157" t="n">
        <v>1.83333333333333</v>
      </c>
    </row>
    <row r="3859" customFormat="false" ht="15" hidden="false" customHeight="false" outlineLevel="0" collapsed="false">
      <c r="A3859" s="0" t="n">
        <v>1500001192</v>
      </c>
      <c r="B3859" s="157" t="n">
        <v>4.16666666666667</v>
      </c>
    </row>
    <row r="3860" customFormat="false" ht="15" hidden="false" customHeight="false" outlineLevel="0" collapsed="false">
      <c r="A3860" s="0" t="n">
        <v>1500001352</v>
      </c>
      <c r="B3860" s="157" t="n">
        <v>13.7666666666667</v>
      </c>
    </row>
    <row r="3861" customFormat="false" ht="15" hidden="false" customHeight="false" outlineLevel="0" collapsed="false">
      <c r="A3861" s="0" t="n">
        <v>1500013803</v>
      </c>
      <c r="B3861" s="157" t="n">
        <v>0</v>
      </c>
    </row>
    <row r="3862" customFormat="false" ht="15" hidden="false" customHeight="false" outlineLevel="0" collapsed="false">
      <c r="A3862" s="0" t="n">
        <v>1500013848</v>
      </c>
      <c r="B3862" s="157" t="n">
        <v>0</v>
      </c>
    </row>
    <row r="3863" customFormat="false" ht="15" hidden="false" customHeight="false" outlineLevel="0" collapsed="false">
      <c r="A3863" s="0" t="n">
        <v>1500014180</v>
      </c>
      <c r="B3863" s="157" t="n">
        <v>13.5416666666667</v>
      </c>
    </row>
    <row r="3864" customFormat="false" ht="15" hidden="false" customHeight="false" outlineLevel="0" collapsed="false">
      <c r="A3864" s="0" t="n">
        <v>1500015156</v>
      </c>
      <c r="B3864" s="157" t="n">
        <v>21.75</v>
      </c>
    </row>
    <row r="3865" customFormat="false" ht="15" hidden="false" customHeight="false" outlineLevel="0" collapsed="false">
      <c r="A3865" s="0" t="n">
        <v>1500015238</v>
      </c>
      <c r="B3865" s="157" t="n">
        <v>43.7916666666667</v>
      </c>
    </row>
    <row r="3866" customFormat="false" ht="15" hidden="false" customHeight="false" outlineLevel="0" collapsed="false">
      <c r="A3866" s="0" t="n">
        <v>1500015253</v>
      </c>
      <c r="B3866" s="157" t="n">
        <v>0</v>
      </c>
    </row>
    <row r="3867" customFormat="false" ht="15" hidden="false" customHeight="false" outlineLevel="0" collapsed="false">
      <c r="A3867" s="0" t="n">
        <v>1500011537</v>
      </c>
      <c r="B3867" s="157" t="n">
        <v>25</v>
      </c>
    </row>
    <row r="3868" customFormat="false" ht="15" hidden="false" customHeight="false" outlineLevel="0" collapsed="false">
      <c r="A3868" s="0" t="n">
        <v>1500011538</v>
      </c>
      <c r="B3868" s="157" t="n">
        <v>48.3333333333333</v>
      </c>
    </row>
    <row r="3869" customFormat="false" ht="15" hidden="false" customHeight="false" outlineLevel="0" collapsed="false">
      <c r="A3869" s="0" t="n">
        <v>1500011540</v>
      </c>
      <c r="B3869" s="157" t="n">
        <v>220.755</v>
      </c>
    </row>
    <row r="3870" customFormat="false" ht="15" hidden="false" customHeight="false" outlineLevel="0" collapsed="false">
      <c r="A3870" s="0" t="n">
        <v>1500011542</v>
      </c>
      <c r="B3870" s="157" t="n">
        <v>9.41666666666667</v>
      </c>
    </row>
    <row r="3871" customFormat="false" ht="15" hidden="false" customHeight="false" outlineLevel="0" collapsed="false">
      <c r="A3871" s="0" t="n">
        <v>1500011545</v>
      </c>
      <c r="B3871" s="157" t="n">
        <v>75.1666666666667</v>
      </c>
    </row>
    <row r="3872" customFormat="false" ht="15" hidden="false" customHeight="false" outlineLevel="0" collapsed="false">
      <c r="A3872" s="0" t="n">
        <v>1500011546</v>
      </c>
      <c r="B3872" s="157" t="n">
        <v>76.1666666666667</v>
      </c>
    </row>
    <row r="3873" customFormat="false" ht="15" hidden="false" customHeight="false" outlineLevel="0" collapsed="false">
      <c r="A3873" s="0" t="n">
        <v>1500011547</v>
      </c>
      <c r="B3873" s="157" t="n">
        <v>0</v>
      </c>
    </row>
    <row r="3874" customFormat="false" ht="15" hidden="false" customHeight="false" outlineLevel="0" collapsed="false">
      <c r="A3874" s="0" t="n">
        <v>1500011548</v>
      </c>
      <c r="B3874" s="157" t="n">
        <v>0</v>
      </c>
    </row>
    <row r="3875" customFormat="false" ht="15" hidden="false" customHeight="false" outlineLevel="0" collapsed="false">
      <c r="A3875" s="0" t="n">
        <v>1500011553</v>
      </c>
      <c r="B3875" s="157" t="n">
        <v>0</v>
      </c>
    </row>
    <row r="3876" customFormat="false" ht="15" hidden="false" customHeight="false" outlineLevel="0" collapsed="false">
      <c r="A3876" s="0" t="n">
        <v>1500011561</v>
      </c>
      <c r="B3876" s="157" t="n">
        <v>0</v>
      </c>
    </row>
    <row r="3877" customFormat="false" ht="15" hidden="false" customHeight="false" outlineLevel="0" collapsed="false">
      <c r="A3877" s="0" t="n">
        <v>1500011555</v>
      </c>
      <c r="B3877" s="157" t="n">
        <v>19.9166666666667</v>
      </c>
    </row>
    <row r="3878" customFormat="false" ht="15" hidden="false" customHeight="false" outlineLevel="0" collapsed="false">
      <c r="A3878" s="0" t="n">
        <v>1500011556</v>
      </c>
      <c r="B3878" s="157" t="n">
        <v>31.8333333333333</v>
      </c>
    </row>
    <row r="3879" customFormat="false" ht="15" hidden="false" customHeight="false" outlineLevel="0" collapsed="false">
      <c r="A3879" s="0" t="n">
        <v>1500011559</v>
      </c>
      <c r="B3879" s="157" t="n">
        <v>0</v>
      </c>
    </row>
    <row r="3880" customFormat="false" ht="15" hidden="false" customHeight="false" outlineLevel="0" collapsed="false">
      <c r="A3880" s="0" t="n">
        <v>1500011562</v>
      </c>
      <c r="B3880" s="157" t="n">
        <v>11.25</v>
      </c>
    </row>
    <row r="3881" customFormat="false" ht="15" hidden="false" customHeight="false" outlineLevel="0" collapsed="false">
      <c r="A3881" s="0" t="n">
        <v>1500011563</v>
      </c>
      <c r="B3881" s="157" t="n">
        <v>47.6666666666667</v>
      </c>
    </row>
    <row r="3882" customFormat="false" ht="15" hidden="false" customHeight="false" outlineLevel="0" collapsed="false">
      <c r="A3882" s="0" t="n">
        <v>1500011566</v>
      </c>
      <c r="B3882" s="157" t="n">
        <v>0</v>
      </c>
    </row>
    <row r="3883" customFormat="false" ht="15" hidden="false" customHeight="false" outlineLevel="0" collapsed="false">
      <c r="A3883" s="0" t="n">
        <v>1500011570</v>
      </c>
      <c r="B3883" s="157" t="n">
        <v>0</v>
      </c>
    </row>
    <row r="3884" customFormat="false" ht="15" hidden="false" customHeight="false" outlineLevel="0" collapsed="false">
      <c r="A3884" s="0" t="n">
        <v>1500011571</v>
      </c>
      <c r="B3884" s="157" t="n">
        <v>42.4166666666667</v>
      </c>
    </row>
    <row r="3885" customFormat="false" ht="15" hidden="false" customHeight="false" outlineLevel="0" collapsed="false">
      <c r="A3885" s="0" t="n">
        <v>1500011572</v>
      </c>
      <c r="B3885" s="157" t="n">
        <v>222.958333333333</v>
      </c>
    </row>
    <row r="3886" customFormat="false" ht="15" hidden="false" customHeight="false" outlineLevel="0" collapsed="false">
      <c r="A3886" s="0" t="n">
        <v>1500011573</v>
      </c>
      <c r="B3886" s="157" t="n">
        <v>0</v>
      </c>
    </row>
    <row r="3887" customFormat="false" ht="15" hidden="false" customHeight="false" outlineLevel="0" collapsed="false">
      <c r="A3887" s="0" t="n">
        <v>1500011575</v>
      </c>
      <c r="B3887" s="157" t="n">
        <v>54.8333333333333</v>
      </c>
    </row>
    <row r="3888" customFormat="false" ht="15" hidden="false" customHeight="false" outlineLevel="0" collapsed="false">
      <c r="A3888" s="0" t="n">
        <v>1500011576</v>
      </c>
      <c r="B3888" s="157" t="n">
        <v>0</v>
      </c>
    </row>
    <row r="3889" customFormat="false" ht="15" hidden="false" customHeight="false" outlineLevel="0" collapsed="false">
      <c r="A3889" s="0" t="n">
        <v>1500001059</v>
      </c>
      <c r="B3889" s="157" t="n">
        <v>0</v>
      </c>
    </row>
    <row r="3890" customFormat="false" ht="15" hidden="false" customHeight="false" outlineLevel="0" collapsed="false">
      <c r="A3890" s="0" t="n">
        <v>1500011578</v>
      </c>
      <c r="B3890" s="157" t="n">
        <v>0</v>
      </c>
    </row>
    <row r="3891" customFormat="false" ht="15" hidden="false" customHeight="false" outlineLevel="0" collapsed="false">
      <c r="A3891" s="0" t="n">
        <v>1500011433</v>
      </c>
      <c r="B3891" s="157" t="n">
        <v>24.5</v>
      </c>
    </row>
    <row r="3892" customFormat="false" ht="15" hidden="false" customHeight="false" outlineLevel="0" collapsed="false">
      <c r="A3892" s="0" t="n">
        <v>1500011583</v>
      </c>
      <c r="B3892" s="157" t="n">
        <v>69.1666666666667</v>
      </c>
    </row>
    <row r="3893" customFormat="false" ht="15" hidden="false" customHeight="false" outlineLevel="0" collapsed="false">
      <c r="A3893" s="0" t="n">
        <v>1500011584</v>
      </c>
      <c r="B3893" s="157" t="n">
        <v>0</v>
      </c>
    </row>
    <row r="3894" customFormat="false" ht="15" hidden="false" customHeight="false" outlineLevel="0" collapsed="false">
      <c r="A3894" s="0" t="n">
        <v>1500011585</v>
      </c>
      <c r="B3894" s="157" t="n">
        <v>56.8333333333333</v>
      </c>
    </row>
    <row r="3895" customFormat="false" ht="15" hidden="false" customHeight="false" outlineLevel="0" collapsed="false">
      <c r="A3895" s="0" t="n">
        <v>1500011434</v>
      </c>
      <c r="B3895" s="157" t="n">
        <v>0</v>
      </c>
    </row>
    <row r="3896" customFormat="false" ht="15" hidden="false" customHeight="false" outlineLevel="0" collapsed="false">
      <c r="A3896" s="0" t="n">
        <v>1500011435</v>
      </c>
      <c r="B3896" s="157" t="n">
        <v>0</v>
      </c>
    </row>
    <row r="3897" customFormat="false" ht="15" hidden="false" customHeight="false" outlineLevel="0" collapsed="false">
      <c r="A3897" s="0" t="n">
        <v>1500011586</v>
      </c>
      <c r="B3897" s="157" t="n">
        <v>0</v>
      </c>
    </row>
    <row r="3898" customFormat="false" ht="15" hidden="false" customHeight="false" outlineLevel="0" collapsed="false">
      <c r="A3898" s="0" t="n">
        <v>1500011437</v>
      </c>
      <c r="B3898" s="157" t="n">
        <v>0</v>
      </c>
    </row>
    <row r="3899" customFormat="false" ht="15" hidden="false" customHeight="false" outlineLevel="0" collapsed="false">
      <c r="A3899" s="0" t="n">
        <v>1500011588</v>
      </c>
      <c r="B3899" s="157" t="n">
        <v>52.9166666666667</v>
      </c>
    </row>
    <row r="3900" customFormat="false" ht="15" hidden="false" customHeight="false" outlineLevel="0" collapsed="false">
      <c r="A3900" s="0" t="n">
        <v>1500011589</v>
      </c>
      <c r="B3900" s="157" t="n">
        <v>0</v>
      </c>
    </row>
    <row r="3901" customFormat="false" ht="15" hidden="false" customHeight="false" outlineLevel="0" collapsed="false">
      <c r="A3901" s="0" t="n">
        <v>1500011590</v>
      </c>
      <c r="B3901" s="157" t="n">
        <v>24.3333333333333</v>
      </c>
    </row>
    <row r="3902" customFormat="false" ht="15" hidden="false" customHeight="false" outlineLevel="0" collapsed="false">
      <c r="A3902" s="0" t="n">
        <v>1500011592</v>
      </c>
      <c r="B3902" s="157" t="n">
        <v>0</v>
      </c>
    </row>
    <row r="3903" customFormat="false" ht="15" hidden="false" customHeight="false" outlineLevel="0" collapsed="false">
      <c r="A3903" s="0" t="n">
        <v>1500011594</v>
      </c>
      <c r="B3903" s="157" t="n">
        <v>40.6666666666667</v>
      </c>
    </row>
    <row r="3904" customFormat="false" ht="15" hidden="false" customHeight="false" outlineLevel="0" collapsed="false">
      <c r="A3904" s="0" t="n">
        <v>1500011598</v>
      </c>
      <c r="B3904" s="157" t="n">
        <v>0</v>
      </c>
    </row>
    <row r="3905" customFormat="false" ht="15" hidden="false" customHeight="false" outlineLevel="0" collapsed="false">
      <c r="A3905" s="0" t="n">
        <v>1500011601</v>
      </c>
      <c r="B3905" s="157" t="n">
        <v>24.1666666666667</v>
      </c>
    </row>
    <row r="3906" customFormat="false" ht="15" hidden="false" customHeight="false" outlineLevel="0" collapsed="false">
      <c r="A3906" s="0" t="n">
        <v>1500011602</v>
      </c>
      <c r="B3906" s="157" t="n">
        <v>4.58333333333333</v>
      </c>
    </row>
    <row r="3907" customFormat="false" ht="15" hidden="false" customHeight="false" outlineLevel="0" collapsed="false">
      <c r="A3907" s="0" t="n">
        <v>1500011603</v>
      </c>
      <c r="B3907" s="157" t="n">
        <v>0</v>
      </c>
    </row>
    <row r="3908" customFormat="false" ht="15" hidden="false" customHeight="false" outlineLevel="0" collapsed="false">
      <c r="A3908" s="0" t="n">
        <v>1500011605</v>
      </c>
      <c r="B3908" s="157" t="n">
        <v>1.66666666666667</v>
      </c>
    </row>
    <row r="3909" customFormat="false" ht="15" hidden="false" customHeight="false" outlineLevel="0" collapsed="false">
      <c r="A3909" s="0" t="n">
        <v>1500011606</v>
      </c>
      <c r="B3909" s="157" t="n">
        <v>64.1666666666667</v>
      </c>
    </row>
    <row r="3910" customFormat="false" ht="15" hidden="false" customHeight="false" outlineLevel="0" collapsed="false">
      <c r="A3910" s="0" t="n">
        <v>1500011608</v>
      </c>
      <c r="B3910" s="157" t="n">
        <v>0</v>
      </c>
    </row>
    <row r="3911" customFormat="false" ht="15" hidden="false" customHeight="false" outlineLevel="0" collapsed="false">
      <c r="A3911" s="0" t="n">
        <v>1500011609</v>
      </c>
      <c r="B3911" s="157" t="n">
        <v>29.0833333333333</v>
      </c>
    </row>
    <row r="3912" customFormat="false" ht="15" hidden="false" customHeight="false" outlineLevel="0" collapsed="false">
      <c r="A3912" s="0" t="n">
        <v>1500011610</v>
      </c>
      <c r="B3912" s="157" t="n">
        <v>31</v>
      </c>
    </row>
    <row r="3913" customFormat="false" ht="15" hidden="false" customHeight="false" outlineLevel="0" collapsed="false">
      <c r="A3913" s="0" t="n">
        <v>1500011611</v>
      </c>
      <c r="B3913" s="157" t="n">
        <v>5.5</v>
      </c>
    </row>
    <row r="3914" customFormat="false" ht="15" hidden="false" customHeight="false" outlineLevel="0" collapsed="false">
      <c r="A3914" s="0" t="n">
        <v>1500011613</v>
      </c>
      <c r="B3914" s="157" t="n">
        <v>3.5</v>
      </c>
    </row>
    <row r="3915" customFormat="false" ht="15" hidden="false" customHeight="false" outlineLevel="0" collapsed="false">
      <c r="A3915" s="0" t="n">
        <v>1500011615</v>
      </c>
      <c r="B3915" s="157" t="n">
        <v>32.1666666666667</v>
      </c>
    </row>
    <row r="3916" customFormat="false" ht="15" hidden="false" customHeight="false" outlineLevel="0" collapsed="false">
      <c r="A3916" s="0" t="n">
        <v>1500011661</v>
      </c>
      <c r="B3916" s="157" t="n">
        <v>5.83333333333333</v>
      </c>
    </row>
    <row r="3917" customFormat="false" ht="15" hidden="false" customHeight="false" outlineLevel="0" collapsed="false">
      <c r="A3917" s="0" t="n">
        <v>1500011664</v>
      </c>
      <c r="B3917" s="157" t="n">
        <v>0</v>
      </c>
    </row>
    <row r="3918" customFormat="false" ht="15" hidden="false" customHeight="false" outlineLevel="0" collapsed="false">
      <c r="A3918" s="0" t="n">
        <v>1500011665</v>
      </c>
      <c r="B3918" s="157" t="n">
        <v>10</v>
      </c>
    </row>
    <row r="3919" customFormat="false" ht="15" hidden="false" customHeight="false" outlineLevel="0" collapsed="false">
      <c r="A3919" s="0" t="n">
        <v>1500011668</v>
      </c>
      <c r="B3919" s="157" t="n">
        <v>14.4166666666667</v>
      </c>
    </row>
    <row r="3920" customFormat="false" ht="15" hidden="false" customHeight="false" outlineLevel="0" collapsed="false">
      <c r="A3920" s="0" t="n">
        <v>1500011669</v>
      </c>
      <c r="B3920" s="157" t="n">
        <v>28.5</v>
      </c>
    </row>
    <row r="3921" customFormat="false" ht="15" hidden="false" customHeight="false" outlineLevel="0" collapsed="false">
      <c r="A3921" s="0" t="n">
        <v>1500011399</v>
      </c>
      <c r="B3921" s="157" t="n">
        <v>23.8333333333333</v>
      </c>
    </row>
    <row r="3922" customFormat="false" ht="15" hidden="false" customHeight="false" outlineLevel="0" collapsed="false">
      <c r="A3922" s="0" t="n">
        <v>1500011400</v>
      </c>
      <c r="B3922" s="157" t="n">
        <v>9.33333333333333</v>
      </c>
    </row>
    <row r="3923" customFormat="false" ht="15" hidden="false" customHeight="false" outlineLevel="0" collapsed="false">
      <c r="A3923" s="0" t="n">
        <v>1500011401</v>
      </c>
      <c r="B3923" s="157" t="n">
        <v>48.6666666666667</v>
      </c>
    </row>
    <row r="3924" customFormat="false" ht="15" hidden="false" customHeight="false" outlineLevel="0" collapsed="false">
      <c r="A3924" s="0" t="n">
        <v>1500011402</v>
      </c>
      <c r="B3924" s="157" t="n">
        <v>4.33333333333333</v>
      </c>
    </row>
    <row r="3925" customFormat="false" ht="15" hidden="false" customHeight="false" outlineLevel="0" collapsed="false">
      <c r="A3925" s="0" t="n">
        <v>1500011406</v>
      </c>
      <c r="B3925" s="157" t="n">
        <v>0</v>
      </c>
    </row>
    <row r="3926" customFormat="false" ht="15" hidden="false" customHeight="false" outlineLevel="0" collapsed="false">
      <c r="A3926" s="0" t="n">
        <v>1500011407</v>
      </c>
      <c r="B3926" s="157" t="n">
        <v>15</v>
      </c>
    </row>
    <row r="3927" customFormat="false" ht="15" hidden="false" customHeight="false" outlineLevel="0" collapsed="false">
      <c r="A3927" s="0" t="n">
        <v>1500011554</v>
      </c>
      <c r="B3927" s="157" t="n">
        <v>0</v>
      </c>
    </row>
    <row r="3928" customFormat="false" ht="15" hidden="false" customHeight="false" outlineLevel="0" collapsed="false">
      <c r="A3928" s="0" t="n">
        <v>1500011560</v>
      </c>
      <c r="B3928" s="157" t="n">
        <v>0</v>
      </c>
    </row>
    <row r="3929" customFormat="false" ht="15" hidden="false" customHeight="false" outlineLevel="0" collapsed="false">
      <c r="A3929" s="0" t="n">
        <v>1500011410</v>
      </c>
      <c r="B3929" s="157" t="n">
        <v>101.166666666667</v>
      </c>
    </row>
    <row r="3930" customFormat="false" ht="15" hidden="false" customHeight="false" outlineLevel="0" collapsed="false">
      <c r="A3930" s="0" t="n">
        <v>1500011411</v>
      </c>
      <c r="B3930" s="157" t="n">
        <v>47.5</v>
      </c>
    </row>
    <row r="3931" customFormat="false" ht="15" hidden="false" customHeight="false" outlineLevel="0" collapsed="false">
      <c r="A3931" s="0" t="n">
        <v>1500011412</v>
      </c>
      <c r="B3931" s="157" t="n">
        <v>58.3333333333333</v>
      </c>
    </row>
    <row r="3932" customFormat="false" ht="15" hidden="false" customHeight="false" outlineLevel="0" collapsed="false">
      <c r="A3932" s="0" t="n">
        <v>1500011413</v>
      </c>
      <c r="B3932" s="157" t="n">
        <v>0</v>
      </c>
    </row>
    <row r="3933" customFormat="false" ht="15" hidden="false" customHeight="false" outlineLevel="0" collapsed="false">
      <c r="A3933" s="0" t="n">
        <v>1500011414</v>
      </c>
      <c r="B3933" s="157" t="n">
        <v>1.66666666666667</v>
      </c>
    </row>
    <row r="3934" customFormat="false" ht="15" hidden="false" customHeight="false" outlineLevel="0" collapsed="false">
      <c r="A3934" s="0" t="n">
        <v>1500011415</v>
      </c>
      <c r="B3934" s="157" t="n">
        <v>17.5</v>
      </c>
    </row>
    <row r="3935" customFormat="false" ht="15" hidden="false" customHeight="false" outlineLevel="0" collapsed="false">
      <c r="A3935" s="0" t="n">
        <v>1500011416</v>
      </c>
      <c r="B3935" s="157" t="n">
        <v>16.6666666666667</v>
      </c>
    </row>
    <row r="3936" customFormat="false" ht="15" hidden="false" customHeight="false" outlineLevel="0" collapsed="false">
      <c r="A3936" s="0" t="n">
        <v>1500011417</v>
      </c>
      <c r="B3936" s="157" t="n">
        <v>16</v>
      </c>
    </row>
    <row r="3937" customFormat="false" ht="15" hidden="false" customHeight="false" outlineLevel="0" collapsed="false">
      <c r="A3937" s="0" t="n">
        <v>1500011419</v>
      </c>
      <c r="B3937" s="157" t="n">
        <v>4.16666666666667</v>
      </c>
    </row>
    <row r="3938" customFormat="false" ht="15" hidden="false" customHeight="false" outlineLevel="0" collapsed="false">
      <c r="A3938" s="0" t="n">
        <v>1500011420</v>
      </c>
      <c r="B3938" s="157" t="n">
        <v>0</v>
      </c>
    </row>
    <row r="3939" customFormat="false" ht="15" hidden="false" customHeight="false" outlineLevel="0" collapsed="false">
      <c r="A3939" s="0" t="n">
        <v>1500011421</v>
      </c>
      <c r="B3939" s="157" t="n">
        <v>0</v>
      </c>
    </row>
    <row r="3940" customFormat="false" ht="15" hidden="false" customHeight="false" outlineLevel="0" collapsed="false">
      <c r="A3940" s="0" t="n">
        <v>1500013486</v>
      </c>
      <c r="B3940" s="157" t="n">
        <v>0</v>
      </c>
    </row>
    <row r="3941" customFormat="false" ht="15" hidden="false" customHeight="false" outlineLevel="0" collapsed="false">
      <c r="A3941" s="0" t="n">
        <v>1500013789</v>
      </c>
      <c r="B3941" s="157" t="n">
        <v>0</v>
      </c>
    </row>
    <row r="3942" customFormat="false" ht="15" hidden="false" customHeight="false" outlineLevel="0" collapsed="false">
      <c r="A3942" s="0" t="n">
        <v>1500011424</v>
      </c>
      <c r="B3942" s="157" t="n">
        <v>9.33333333333333</v>
      </c>
    </row>
    <row r="3943" customFormat="false" ht="15" hidden="false" customHeight="false" outlineLevel="0" collapsed="false">
      <c r="A3943" s="0" t="n">
        <v>1500015243</v>
      </c>
      <c r="B3943" s="157" t="n">
        <v>0</v>
      </c>
    </row>
    <row r="3944" customFormat="false" ht="15" hidden="false" customHeight="false" outlineLevel="0" collapsed="false">
      <c r="A3944" s="0" t="n">
        <v>1500015334</v>
      </c>
      <c r="B3944" s="157" t="n">
        <v>4.58333333333333</v>
      </c>
    </row>
    <row r="3945" customFormat="false" ht="15" hidden="false" customHeight="false" outlineLevel="0" collapsed="false">
      <c r="A3945" s="0" t="n">
        <v>1500011429</v>
      </c>
      <c r="B3945" s="157" t="n">
        <v>3.75</v>
      </c>
    </row>
    <row r="3946" customFormat="false" ht="15" hidden="false" customHeight="false" outlineLevel="0" collapsed="false">
      <c r="A3946" s="0" t="n">
        <v>1500011430</v>
      </c>
      <c r="B3946" s="157" t="n">
        <v>31.8333333333333</v>
      </c>
    </row>
    <row r="3947" customFormat="false" ht="15" hidden="false" customHeight="false" outlineLevel="0" collapsed="false">
      <c r="A3947" s="0" t="n">
        <v>1500012831</v>
      </c>
      <c r="B3947" s="157" t="n">
        <v>45.7166666666667</v>
      </c>
    </row>
    <row r="3948" customFormat="false" ht="15" hidden="false" customHeight="false" outlineLevel="0" collapsed="false">
      <c r="A3948" s="0" t="n">
        <v>1500013790</v>
      </c>
      <c r="B3948" s="157" t="n">
        <v>5</v>
      </c>
    </row>
    <row r="3949" customFormat="false" ht="15" hidden="false" customHeight="false" outlineLevel="0" collapsed="false">
      <c r="A3949" s="0" t="n">
        <v>1500015305</v>
      </c>
      <c r="B3949" s="157" t="n">
        <v>5</v>
      </c>
    </row>
    <row r="3950" customFormat="false" ht="15" hidden="false" customHeight="false" outlineLevel="0" collapsed="false">
      <c r="A3950" s="0" t="n">
        <v>1500012010</v>
      </c>
      <c r="B3950" s="157" t="n">
        <v>13.3333333333333</v>
      </c>
    </row>
    <row r="3951" customFormat="false" ht="15" hidden="false" customHeight="false" outlineLevel="0" collapsed="false">
      <c r="A3951" s="0" t="n">
        <v>1500012011</v>
      </c>
      <c r="B3951" s="157" t="n">
        <v>0</v>
      </c>
    </row>
    <row r="3952" customFormat="false" ht="15" hidden="false" customHeight="false" outlineLevel="0" collapsed="false">
      <c r="A3952" s="0" t="n">
        <v>1500012012</v>
      </c>
      <c r="B3952" s="157" t="n">
        <v>0</v>
      </c>
    </row>
    <row r="3953" customFormat="false" ht="15" hidden="false" customHeight="false" outlineLevel="0" collapsed="false">
      <c r="A3953" s="0" t="n">
        <v>1500012013</v>
      </c>
      <c r="B3953" s="157" t="n">
        <v>0</v>
      </c>
    </row>
    <row r="3954" customFormat="false" ht="15" hidden="false" customHeight="false" outlineLevel="0" collapsed="false">
      <c r="A3954" s="0" t="n">
        <v>1500012015</v>
      </c>
      <c r="B3954" s="157" t="n">
        <v>0</v>
      </c>
    </row>
    <row r="3955" customFormat="false" ht="15" hidden="false" customHeight="false" outlineLevel="0" collapsed="false">
      <c r="A3955" s="0" t="n">
        <v>1500012016</v>
      </c>
      <c r="B3955" s="157" t="n">
        <v>0</v>
      </c>
    </row>
    <row r="3956" customFormat="false" ht="15" hidden="false" customHeight="false" outlineLevel="0" collapsed="false">
      <c r="A3956" s="0" t="n">
        <v>1500012017</v>
      </c>
      <c r="B3956" s="157" t="n">
        <v>7.58333333333333</v>
      </c>
    </row>
    <row r="3957" customFormat="false" ht="15" hidden="false" customHeight="false" outlineLevel="0" collapsed="false">
      <c r="A3957" s="0" t="n">
        <v>1500012018</v>
      </c>
      <c r="B3957" s="157" t="n">
        <v>14.1666666666667</v>
      </c>
    </row>
    <row r="3958" customFormat="false" ht="15" hidden="false" customHeight="false" outlineLevel="0" collapsed="false">
      <c r="A3958" s="0" t="n">
        <v>1500012019</v>
      </c>
      <c r="B3958" s="157" t="n">
        <v>42.5</v>
      </c>
    </row>
    <row r="3959" customFormat="false" ht="15" hidden="false" customHeight="false" outlineLevel="0" collapsed="false">
      <c r="A3959" s="0" t="n">
        <v>1500012024</v>
      </c>
      <c r="B3959" s="157" t="n">
        <v>0</v>
      </c>
    </row>
    <row r="3960" customFormat="false" ht="15" hidden="false" customHeight="false" outlineLevel="0" collapsed="false">
      <c r="A3960" s="0" t="n">
        <v>1500012026</v>
      </c>
      <c r="B3960" s="157" t="n">
        <v>0</v>
      </c>
    </row>
    <row r="3961" customFormat="false" ht="15" hidden="false" customHeight="false" outlineLevel="0" collapsed="false">
      <c r="A3961" s="0" t="n">
        <v>1500012027</v>
      </c>
      <c r="B3961" s="157" t="n">
        <v>0</v>
      </c>
    </row>
    <row r="3962" customFormat="false" ht="15" hidden="false" customHeight="false" outlineLevel="0" collapsed="false">
      <c r="A3962" s="0" t="n">
        <v>1500012029</v>
      </c>
      <c r="B3962" s="157" t="n">
        <v>15</v>
      </c>
    </row>
    <row r="3963" customFormat="false" ht="15" hidden="false" customHeight="false" outlineLevel="0" collapsed="false">
      <c r="A3963" s="0" t="n">
        <v>1500012036</v>
      </c>
      <c r="B3963" s="157" t="n">
        <v>5.66666666666667</v>
      </c>
    </row>
    <row r="3964" customFormat="false" ht="15" hidden="false" customHeight="false" outlineLevel="0" collapsed="false">
      <c r="A3964" s="0" t="n">
        <v>1500012039</v>
      </c>
      <c r="B3964" s="157" t="n">
        <v>15</v>
      </c>
    </row>
    <row r="3965" customFormat="false" ht="15" hidden="false" customHeight="false" outlineLevel="0" collapsed="false">
      <c r="A3965" s="0" t="n">
        <v>1500012043</v>
      </c>
      <c r="B3965" s="157" t="n">
        <v>20</v>
      </c>
    </row>
    <row r="3966" customFormat="false" ht="15" hidden="false" customHeight="false" outlineLevel="0" collapsed="false">
      <c r="A3966" s="0" t="n">
        <v>1500012045</v>
      </c>
      <c r="B3966" s="157" t="n">
        <v>0</v>
      </c>
    </row>
    <row r="3967" customFormat="false" ht="15" hidden="false" customHeight="false" outlineLevel="0" collapsed="false">
      <c r="A3967" s="0" t="n">
        <v>1500012048</v>
      </c>
      <c r="B3967" s="157" t="n">
        <v>5.33333333333333</v>
      </c>
    </row>
    <row r="3968" customFormat="false" ht="15" hidden="false" customHeight="false" outlineLevel="0" collapsed="false">
      <c r="A3968" s="0" t="n">
        <v>1500012049</v>
      </c>
      <c r="B3968" s="157" t="n">
        <v>21.6666666666667</v>
      </c>
    </row>
    <row r="3969" customFormat="false" ht="15" hidden="false" customHeight="false" outlineLevel="0" collapsed="false">
      <c r="A3969" s="0" t="n">
        <v>1500012051</v>
      </c>
      <c r="B3969" s="157" t="n">
        <v>15.8333333333333</v>
      </c>
    </row>
    <row r="3970" customFormat="false" ht="15" hidden="false" customHeight="false" outlineLevel="0" collapsed="false">
      <c r="A3970" s="0" t="n">
        <v>1500012052</v>
      </c>
      <c r="B3970" s="157" t="n">
        <v>29.1666666666667</v>
      </c>
    </row>
    <row r="3971" customFormat="false" ht="15" hidden="false" customHeight="false" outlineLevel="0" collapsed="false">
      <c r="A3971" s="0" t="n">
        <v>1500012056</v>
      </c>
      <c r="B3971" s="157" t="n">
        <v>0</v>
      </c>
    </row>
    <row r="3972" customFormat="false" ht="15" hidden="false" customHeight="false" outlineLevel="0" collapsed="false">
      <c r="A3972" s="0" t="n">
        <v>1500012058</v>
      </c>
      <c r="B3972" s="157" t="n">
        <v>0</v>
      </c>
    </row>
    <row r="3973" customFormat="false" ht="15" hidden="false" customHeight="false" outlineLevel="0" collapsed="false">
      <c r="A3973" s="0" t="n">
        <v>1500012059</v>
      </c>
      <c r="B3973" s="157" t="n">
        <v>0</v>
      </c>
    </row>
    <row r="3974" customFormat="false" ht="15" hidden="false" customHeight="false" outlineLevel="0" collapsed="false">
      <c r="A3974" s="0" t="n">
        <v>1500012063</v>
      </c>
      <c r="B3974" s="157" t="n">
        <v>0</v>
      </c>
    </row>
    <row r="3975" customFormat="false" ht="15" hidden="false" customHeight="false" outlineLevel="0" collapsed="false">
      <c r="A3975" s="0" t="n">
        <v>1500012066</v>
      </c>
      <c r="B3975" s="157" t="n">
        <v>0</v>
      </c>
    </row>
    <row r="3976" customFormat="false" ht="15" hidden="false" customHeight="false" outlineLevel="0" collapsed="false">
      <c r="A3976" s="0" t="n">
        <v>1500012068</v>
      </c>
      <c r="B3976" s="157" t="n">
        <v>0</v>
      </c>
    </row>
    <row r="3977" customFormat="false" ht="15" hidden="false" customHeight="false" outlineLevel="0" collapsed="false">
      <c r="A3977" s="0" t="n">
        <v>1500012069</v>
      </c>
      <c r="B3977" s="157" t="n">
        <v>0</v>
      </c>
    </row>
    <row r="3978" customFormat="false" ht="15" hidden="false" customHeight="false" outlineLevel="0" collapsed="false">
      <c r="A3978" s="0" t="n">
        <v>1500012070</v>
      </c>
      <c r="B3978" s="157" t="n">
        <v>16.25</v>
      </c>
    </row>
    <row r="3979" customFormat="false" ht="15" hidden="false" customHeight="false" outlineLevel="0" collapsed="false">
      <c r="A3979" s="0" t="n">
        <v>1500011432</v>
      </c>
      <c r="B3979" s="157" t="n">
        <v>0</v>
      </c>
    </row>
    <row r="3980" customFormat="false" ht="15" hidden="false" customHeight="false" outlineLevel="0" collapsed="false">
      <c r="A3980" s="0" t="n">
        <v>1500012072</v>
      </c>
      <c r="B3980" s="157" t="n">
        <v>0</v>
      </c>
    </row>
    <row r="3981" customFormat="false" ht="15" hidden="false" customHeight="false" outlineLevel="0" collapsed="false">
      <c r="A3981" s="0" t="n">
        <v>1500012073</v>
      </c>
      <c r="B3981" s="157" t="n">
        <v>0</v>
      </c>
    </row>
    <row r="3982" customFormat="false" ht="15" hidden="false" customHeight="false" outlineLevel="0" collapsed="false">
      <c r="A3982" s="0" t="n">
        <v>1500012074</v>
      </c>
      <c r="B3982" s="157" t="n">
        <v>0</v>
      </c>
    </row>
    <row r="3983" customFormat="false" ht="15" hidden="false" customHeight="false" outlineLevel="0" collapsed="false">
      <c r="A3983" s="0" t="n">
        <v>1500012076</v>
      </c>
      <c r="B3983" s="157" t="n">
        <v>50.3333333333333</v>
      </c>
    </row>
    <row r="3984" customFormat="false" ht="15" hidden="false" customHeight="false" outlineLevel="0" collapsed="false">
      <c r="A3984" s="0" t="n">
        <v>1500012517</v>
      </c>
      <c r="B3984" s="157" t="n">
        <v>5.08333333333333</v>
      </c>
    </row>
    <row r="3985" customFormat="false" ht="15" hidden="false" customHeight="false" outlineLevel="0" collapsed="false">
      <c r="A3985" s="0" t="n">
        <v>1500015291</v>
      </c>
      <c r="B3985" s="157" t="n">
        <v>22.5</v>
      </c>
    </row>
    <row r="3986" customFormat="false" ht="15" hidden="false" customHeight="false" outlineLevel="0" collapsed="false">
      <c r="A3986" s="0" t="n">
        <v>1500001017</v>
      </c>
      <c r="B3986" s="157" t="n">
        <v>0</v>
      </c>
    </row>
    <row r="3987" customFormat="false" ht="15" hidden="false" customHeight="false" outlineLevel="0" collapsed="false">
      <c r="A3987" s="0" t="n">
        <v>1500000610</v>
      </c>
      <c r="B3987" s="157" t="n">
        <v>0</v>
      </c>
    </row>
    <row r="3988" customFormat="false" ht="15" hidden="false" customHeight="false" outlineLevel="0" collapsed="false">
      <c r="A3988" s="0" t="n">
        <v>1500001071</v>
      </c>
      <c r="B3988" s="157" t="n">
        <v>21</v>
      </c>
    </row>
    <row r="3989" customFormat="false" ht="15" hidden="false" customHeight="false" outlineLevel="0" collapsed="false">
      <c r="A3989" s="0" t="n">
        <v>1500012314</v>
      </c>
      <c r="B3989" s="157" t="n">
        <v>69.1666666666667</v>
      </c>
    </row>
    <row r="3990" customFormat="false" ht="15" hidden="false" customHeight="false" outlineLevel="0" collapsed="false">
      <c r="A3990" s="0" t="n">
        <v>1500012318</v>
      </c>
      <c r="B3990" s="157" t="n">
        <v>0</v>
      </c>
    </row>
    <row r="3991" customFormat="false" ht="15" hidden="false" customHeight="false" outlineLevel="0" collapsed="false">
      <c r="A3991" s="0" t="n">
        <v>1500012319</v>
      </c>
      <c r="B3991" s="157" t="n">
        <v>0</v>
      </c>
    </row>
    <row r="3992" customFormat="false" ht="15" hidden="false" customHeight="false" outlineLevel="0" collapsed="false">
      <c r="A3992" s="0" t="n">
        <v>1500012320</v>
      </c>
      <c r="B3992" s="157" t="n">
        <v>0</v>
      </c>
    </row>
    <row r="3993" customFormat="false" ht="15" hidden="false" customHeight="false" outlineLevel="0" collapsed="false">
      <c r="A3993" s="0" t="n">
        <v>1500012321</v>
      </c>
      <c r="B3993" s="157" t="n">
        <v>4.16666666666667</v>
      </c>
    </row>
    <row r="3994" customFormat="false" ht="15" hidden="false" customHeight="false" outlineLevel="0" collapsed="false">
      <c r="A3994" s="0" t="n">
        <v>1500011422</v>
      </c>
      <c r="B3994" s="157" t="n">
        <v>0</v>
      </c>
    </row>
    <row r="3995" customFormat="false" ht="15" hidden="false" customHeight="false" outlineLevel="0" collapsed="false">
      <c r="A3995" s="0" t="n">
        <v>1500012047</v>
      </c>
      <c r="B3995" s="157" t="n">
        <v>0</v>
      </c>
    </row>
    <row r="3996" customFormat="false" ht="15" hidden="false" customHeight="false" outlineLevel="0" collapsed="false">
      <c r="A3996" s="0" t="n">
        <v>1500012064</v>
      </c>
      <c r="B3996" s="157" t="n">
        <v>0</v>
      </c>
    </row>
    <row r="3997" customFormat="false" ht="15" hidden="false" customHeight="false" outlineLevel="0" collapsed="false">
      <c r="A3997" s="0" t="n">
        <v>1500012860</v>
      </c>
      <c r="B3997" s="157" t="n">
        <v>0</v>
      </c>
    </row>
    <row r="3998" customFormat="false" ht="15" hidden="false" customHeight="false" outlineLevel="0" collapsed="false">
      <c r="A3998" s="0" t="n">
        <v>1500012862</v>
      </c>
      <c r="B3998" s="157" t="n">
        <v>0</v>
      </c>
    </row>
    <row r="3999" customFormat="false" ht="15" hidden="false" customHeight="false" outlineLevel="0" collapsed="false">
      <c r="A3999" s="0" t="n">
        <v>1500013276</v>
      </c>
      <c r="B3999" s="157" t="n">
        <v>0</v>
      </c>
    </row>
    <row r="4000" customFormat="false" ht="15" hidden="false" customHeight="false" outlineLevel="0" collapsed="false">
      <c r="A4000" s="0" t="n">
        <v>1500013314</v>
      </c>
      <c r="B4000" s="157" t="n">
        <v>14.1666666666667</v>
      </c>
    </row>
    <row r="4001" customFormat="false" ht="15" hidden="false" customHeight="false" outlineLevel="0" collapsed="false">
      <c r="A4001" s="0" t="n">
        <v>1500013317</v>
      </c>
      <c r="B4001" s="157" t="n">
        <v>5</v>
      </c>
    </row>
    <row r="4002" customFormat="false" ht="15" hidden="false" customHeight="false" outlineLevel="0" collapsed="false">
      <c r="A4002" s="0" t="n">
        <v>1500012375</v>
      </c>
      <c r="B4002" s="157" t="n">
        <v>2.91666666666667</v>
      </c>
    </row>
    <row r="4003" customFormat="false" ht="15" hidden="false" customHeight="false" outlineLevel="0" collapsed="false">
      <c r="A4003" s="0" t="n">
        <v>1500012422</v>
      </c>
      <c r="B4003" s="157" t="n">
        <v>16.0416666666667</v>
      </c>
    </row>
    <row r="4004" customFormat="false" ht="15" hidden="false" customHeight="false" outlineLevel="0" collapsed="false">
      <c r="A4004" s="0" t="n">
        <v>1500013503</v>
      </c>
      <c r="B4004" s="157" t="n">
        <v>0</v>
      </c>
    </row>
    <row r="4005" customFormat="false" ht="15" hidden="false" customHeight="false" outlineLevel="0" collapsed="false">
      <c r="A4005" s="0" t="n">
        <v>1500013504</v>
      </c>
      <c r="B4005" s="157" t="n">
        <v>0</v>
      </c>
    </row>
    <row r="4006" customFormat="false" ht="15" hidden="false" customHeight="false" outlineLevel="0" collapsed="false">
      <c r="A4006" s="0" t="n">
        <v>1500014528</v>
      </c>
      <c r="B4006" s="157" t="n">
        <v>0</v>
      </c>
    </row>
    <row r="4007" customFormat="false" ht="15" hidden="false" customHeight="false" outlineLevel="0" collapsed="false">
      <c r="A4007" s="0" t="n">
        <v>1500012471</v>
      </c>
      <c r="B4007" s="157" t="n">
        <v>14.8333333333333</v>
      </c>
    </row>
    <row r="4008" customFormat="false" ht="15" hidden="false" customHeight="false" outlineLevel="0" collapsed="false">
      <c r="A4008" s="0" t="n">
        <v>1500012490</v>
      </c>
      <c r="B4008" s="157" t="n">
        <v>2.5</v>
      </c>
    </row>
    <row r="4009" customFormat="false" ht="15" hidden="false" customHeight="false" outlineLevel="0" collapsed="false">
      <c r="A4009" s="0" t="n">
        <v>1500012491</v>
      </c>
      <c r="B4009" s="157" t="n">
        <v>0</v>
      </c>
    </row>
    <row r="4010" customFormat="false" ht="15" hidden="false" customHeight="false" outlineLevel="0" collapsed="false">
      <c r="A4010" s="0" t="n">
        <v>1500012493</v>
      </c>
      <c r="B4010" s="157" t="n">
        <v>0</v>
      </c>
    </row>
    <row r="4011" customFormat="false" ht="15" hidden="false" customHeight="false" outlineLevel="0" collapsed="false">
      <c r="A4011" s="0" t="n">
        <v>1500012543</v>
      </c>
      <c r="B4011" s="157" t="n">
        <v>15.3333333333333</v>
      </c>
    </row>
    <row r="4012" customFormat="false" ht="15" hidden="false" customHeight="false" outlineLevel="0" collapsed="false">
      <c r="A4012" s="0" t="n">
        <v>1500012545</v>
      </c>
      <c r="B4012" s="157" t="n">
        <v>0.583333333333333</v>
      </c>
    </row>
    <row r="4013" customFormat="false" ht="15" hidden="false" customHeight="false" outlineLevel="0" collapsed="false">
      <c r="A4013" s="0" t="n">
        <v>1500012547</v>
      </c>
      <c r="B4013" s="157" t="n">
        <v>216.816666666667</v>
      </c>
    </row>
    <row r="4014" customFormat="false" ht="15" hidden="false" customHeight="false" outlineLevel="0" collapsed="false">
      <c r="A4014" s="0" t="n">
        <v>1500012548</v>
      </c>
      <c r="B4014" s="157" t="n">
        <v>13</v>
      </c>
    </row>
    <row r="4015" customFormat="false" ht="15" hidden="false" customHeight="false" outlineLevel="0" collapsed="false">
      <c r="A4015" s="0" t="n">
        <v>1500012549</v>
      </c>
      <c r="B4015" s="157" t="n">
        <v>269.791666666667</v>
      </c>
    </row>
    <row r="4016" customFormat="false" ht="15" hidden="false" customHeight="false" outlineLevel="0" collapsed="false">
      <c r="A4016" s="0" t="n">
        <v>1500012550</v>
      </c>
      <c r="B4016" s="157" t="n">
        <v>5.16666666666667</v>
      </c>
    </row>
    <row r="4017" customFormat="false" ht="15" hidden="false" customHeight="false" outlineLevel="0" collapsed="false">
      <c r="A4017" s="0" t="n">
        <v>1500012551</v>
      </c>
      <c r="B4017" s="157" t="n">
        <v>0</v>
      </c>
    </row>
    <row r="4018" customFormat="false" ht="15" hidden="false" customHeight="false" outlineLevel="0" collapsed="false">
      <c r="A4018" s="0" t="n">
        <v>1500012581</v>
      </c>
      <c r="B4018" s="157" t="n">
        <v>0</v>
      </c>
    </row>
    <row r="4019" customFormat="false" ht="15" hidden="false" customHeight="false" outlineLevel="0" collapsed="false">
      <c r="A4019" s="0" t="n">
        <v>1500012600</v>
      </c>
      <c r="B4019" s="157" t="n">
        <v>5</v>
      </c>
    </row>
    <row r="4020" customFormat="false" ht="15" hidden="false" customHeight="false" outlineLevel="0" collapsed="false">
      <c r="A4020" s="0" t="n">
        <v>1500012601</v>
      </c>
      <c r="B4020" s="157" t="n">
        <v>52.25</v>
      </c>
    </row>
    <row r="4021" customFormat="false" ht="15" hidden="false" customHeight="false" outlineLevel="0" collapsed="false">
      <c r="A4021" s="0" t="n">
        <v>1500012583</v>
      </c>
      <c r="B4021" s="157" t="n">
        <v>0</v>
      </c>
    </row>
    <row r="4022" customFormat="false" ht="15" hidden="false" customHeight="false" outlineLevel="0" collapsed="false">
      <c r="A4022" s="0" t="n">
        <v>1500000961</v>
      </c>
      <c r="B4022" s="157" t="n">
        <v>0</v>
      </c>
    </row>
    <row r="4023" customFormat="false" ht="15" hidden="false" customHeight="false" outlineLevel="0" collapsed="false">
      <c r="A4023" s="0" t="n">
        <v>1500012617</v>
      </c>
      <c r="B4023" s="157" t="n">
        <v>5.83333333333333</v>
      </c>
    </row>
    <row r="4024" customFormat="false" ht="15" hidden="false" customHeight="false" outlineLevel="0" collapsed="false">
      <c r="A4024" s="0" t="n">
        <v>1500012618</v>
      </c>
      <c r="B4024" s="157" t="n">
        <v>2.66666666666667</v>
      </c>
    </row>
    <row r="4025" customFormat="false" ht="15" hidden="false" customHeight="false" outlineLevel="0" collapsed="false">
      <c r="A4025" s="0" t="n">
        <v>1500012620</v>
      </c>
      <c r="B4025" s="157" t="n">
        <v>0</v>
      </c>
    </row>
    <row r="4026" customFormat="false" ht="15" hidden="false" customHeight="false" outlineLevel="0" collapsed="false">
      <c r="A4026" s="0" t="n">
        <v>1500012621</v>
      </c>
      <c r="B4026" s="157" t="n">
        <v>0</v>
      </c>
    </row>
    <row r="4027" customFormat="false" ht="15" hidden="false" customHeight="false" outlineLevel="0" collapsed="false">
      <c r="A4027" s="0" t="n">
        <v>1500012622</v>
      </c>
      <c r="B4027" s="157" t="n">
        <v>0</v>
      </c>
    </row>
    <row r="4028" customFormat="false" ht="15" hidden="false" customHeight="false" outlineLevel="0" collapsed="false">
      <c r="A4028" s="0" t="n">
        <v>1500010849</v>
      </c>
      <c r="B4028" s="157" t="n">
        <v>0</v>
      </c>
    </row>
    <row r="4029" customFormat="false" ht="15" hidden="false" customHeight="false" outlineLevel="0" collapsed="false">
      <c r="A4029" s="0" t="n">
        <v>1500012673</v>
      </c>
      <c r="B4029" s="157" t="n">
        <v>26.625</v>
      </c>
    </row>
    <row r="4030" customFormat="false" ht="15" hidden="false" customHeight="false" outlineLevel="0" collapsed="false">
      <c r="A4030" s="0" t="n">
        <v>1500012640</v>
      </c>
      <c r="B4030" s="157" t="n">
        <v>11.7416666666667</v>
      </c>
    </row>
    <row r="4031" customFormat="false" ht="15" hidden="false" customHeight="false" outlineLevel="0" collapsed="false">
      <c r="A4031" s="0" t="n">
        <v>1500012641</v>
      </c>
      <c r="B4031" s="157" t="n">
        <v>83.25</v>
      </c>
    </row>
    <row r="4032" customFormat="false" ht="15" hidden="false" customHeight="false" outlineLevel="0" collapsed="false">
      <c r="A4032" s="0" t="n">
        <v>1500012642</v>
      </c>
      <c r="B4032" s="157" t="n">
        <v>16.1666666666667</v>
      </c>
    </row>
    <row r="4033" customFormat="false" ht="15" hidden="false" customHeight="false" outlineLevel="0" collapsed="false">
      <c r="A4033" s="0" t="n">
        <v>1500012688</v>
      </c>
      <c r="B4033" s="157" t="n">
        <v>9.83333333333333</v>
      </c>
    </row>
    <row r="4034" customFormat="false" ht="15" hidden="false" customHeight="false" outlineLevel="0" collapsed="false">
      <c r="A4034" s="0" t="n">
        <v>1500012751</v>
      </c>
      <c r="B4034" s="157" t="n">
        <v>0</v>
      </c>
    </row>
    <row r="4035" customFormat="false" ht="15" hidden="false" customHeight="false" outlineLevel="0" collapsed="false">
      <c r="A4035" s="0" t="n">
        <v>1500012753</v>
      </c>
      <c r="B4035" s="157" t="n">
        <v>31.9166666666667</v>
      </c>
    </row>
    <row r="4036" customFormat="false" ht="15" hidden="false" customHeight="false" outlineLevel="0" collapsed="false">
      <c r="A4036" s="0" t="n">
        <v>1500012785</v>
      </c>
      <c r="B4036" s="157" t="n">
        <v>16.6666666666667</v>
      </c>
    </row>
    <row r="4037" customFormat="false" ht="15" hidden="false" customHeight="false" outlineLevel="0" collapsed="false">
      <c r="A4037" s="0" t="n">
        <v>1500012786</v>
      </c>
      <c r="B4037" s="157" t="n">
        <v>0</v>
      </c>
    </row>
    <row r="4038" customFormat="false" ht="15" hidden="false" customHeight="false" outlineLevel="0" collapsed="false">
      <c r="A4038" s="0" t="n">
        <v>1500012787</v>
      </c>
      <c r="B4038" s="157" t="n">
        <v>50.5</v>
      </c>
    </row>
    <row r="4039" customFormat="false" ht="15" hidden="false" customHeight="false" outlineLevel="0" collapsed="false">
      <c r="A4039" s="0" t="n">
        <v>1500012788</v>
      </c>
      <c r="B4039" s="157" t="n">
        <v>16.6666666666667</v>
      </c>
    </row>
    <row r="4040" customFormat="false" ht="15" hidden="false" customHeight="false" outlineLevel="0" collapsed="false">
      <c r="A4040" s="0" t="n">
        <v>1500012740</v>
      </c>
      <c r="B4040" s="157" t="n">
        <v>70.6666666666667</v>
      </c>
    </row>
    <row r="4041" customFormat="false" ht="15" hidden="false" customHeight="false" outlineLevel="0" collapsed="false">
      <c r="A4041" s="0" t="n">
        <v>1500012714</v>
      </c>
      <c r="B4041" s="157" t="n">
        <v>13.8333333333333</v>
      </c>
    </row>
    <row r="4042" customFormat="false" ht="15" hidden="false" customHeight="false" outlineLevel="0" collapsed="false">
      <c r="A4042" s="0" t="n">
        <v>1500012761</v>
      </c>
      <c r="B4042" s="157" t="n">
        <v>49.5416666666667</v>
      </c>
    </row>
    <row r="4043" customFormat="false" ht="15" hidden="false" customHeight="false" outlineLevel="0" collapsed="false">
      <c r="A4043" s="0" t="n">
        <v>1500012762</v>
      </c>
      <c r="B4043" s="157" t="n">
        <v>9.33333333333333</v>
      </c>
    </row>
    <row r="4044" customFormat="false" ht="15" hidden="false" customHeight="false" outlineLevel="0" collapsed="false">
      <c r="A4044" s="0" t="n">
        <v>1500012763</v>
      </c>
      <c r="B4044" s="157" t="n">
        <v>15.1333333333333</v>
      </c>
    </row>
    <row r="4045" customFormat="false" ht="15" hidden="false" customHeight="false" outlineLevel="0" collapsed="false">
      <c r="A4045" s="0" t="n">
        <v>1500012742</v>
      </c>
      <c r="B4045" s="157" t="n">
        <v>2.41666666666667</v>
      </c>
    </row>
    <row r="4046" customFormat="false" ht="15" hidden="false" customHeight="false" outlineLevel="0" collapsed="false">
      <c r="A4046" s="0" t="n">
        <v>1500012764</v>
      </c>
      <c r="B4046" s="157" t="n">
        <v>23.3333333333333</v>
      </c>
    </row>
    <row r="4047" customFormat="false" ht="15" hidden="false" customHeight="false" outlineLevel="0" collapsed="false">
      <c r="A4047" s="0" t="n">
        <v>1500012765</v>
      </c>
      <c r="B4047" s="157" t="n">
        <v>0</v>
      </c>
    </row>
    <row r="4048" customFormat="false" ht="15" hidden="false" customHeight="false" outlineLevel="0" collapsed="false">
      <c r="A4048" s="0" t="n">
        <v>1500012743</v>
      </c>
      <c r="B4048" s="157" t="n">
        <v>8.33333333333333</v>
      </c>
    </row>
    <row r="4049" customFormat="false" ht="15" hidden="false" customHeight="false" outlineLevel="0" collapsed="false">
      <c r="A4049" s="0" t="n">
        <v>1500012744</v>
      </c>
      <c r="B4049" s="157" t="n">
        <v>1.33333333333333</v>
      </c>
    </row>
    <row r="4050" customFormat="false" ht="15" hidden="false" customHeight="false" outlineLevel="0" collapsed="false">
      <c r="A4050" s="0" t="n">
        <v>1500001072</v>
      </c>
      <c r="B4050" s="157" t="n">
        <v>0</v>
      </c>
    </row>
    <row r="4051" customFormat="false" ht="15" hidden="false" customHeight="false" outlineLevel="0" collapsed="false">
      <c r="A4051" s="0" t="n">
        <v>1500011557</v>
      </c>
      <c r="B4051" s="157" t="n">
        <v>0</v>
      </c>
    </row>
    <row r="4052" customFormat="false" ht="15" hidden="false" customHeight="false" outlineLevel="0" collapsed="false">
      <c r="A4052" s="0" t="n">
        <v>1500012028</v>
      </c>
      <c r="B4052" s="157" t="n">
        <v>0</v>
      </c>
    </row>
    <row r="4053" customFormat="false" ht="15" hidden="false" customHeight="false" outlineLevel="0" collapsed="false">
      <c r="A4053" s="0" t="n">
        <v>1500012825</v>
      </c>
      <c r="B4053" s="157" t="n">
        <v>0</v>
      </c>
    </row>
    <row r="4054" customFormat="false" ht="15" hidden="false" customHeight="false" outlineLevel="0" collapsed="false">
      <c r="A4054" s="0" t="n">
        <v>1500012830</v>
      </c>
      <c r="B4054" s="157" t="n">
        <v>23.3333333333333</v>
      </c>
    </row>
    <row r="4055" customFormat="false" ht="15" hidden="false" customHeight="false" outlineLevel="0" collapsed="false">
      <c r="A4055" s="0" t="n">
        <v>1500012992</v>
      </c>
      <c r="B4055" s="157" t="n">
        <v>0</v>
      </c>
    </row>
    <row r="4056" customFormat="false" ht="15" hidden="false" customHeight="false" outlineLevel="0" collapsed="false">
      <c r="A4056" s="0" t="n">
        <v>1500012840</v>
      </c>
      <c r="B4056" s="157" t="n">
        <v>30.8333333333333</v>
      </c>
    </row>
    <row r="4057" customFormat="false" ht="15" hidden="false" customHeight="false" outlineLevel="0" collapsed="false">
      <c r="A4057" s="0" t="n">
        <v>1500013332</v>
      </c>
      <c r="B4057" s="157" t="n">
        <v>0</v>
      </c>
    </row>
    <row r="4058" customFormat="false" ht="15" hidden="false" customHeight="false" outlineLevel="0" collapsed="false">
      <c r="A4058" s="0" t="n">
        <v>1500015245</v>
      </c>
      <c r="B4058" s="157" t="n">
        <v>46.625</v>
      </c>
    </row>
    <row r="4059" customFormat="false" ht="15" hidden="false" customHeight="false" outlineLevel="0" collapsed="false">
      <c r="A4059" s="0" t="n">
        <v>1500012863</v>
      </c>
      <c r="B4059" s="157" t="n">
        <v>0</v>
      </c>
    </row>
    <row r="4060" customFormat="false" ht="15" hidden="false" customHeight="false" outlineLevel="0" collapsed="false">
      <c r="A4060" s="0" t="n">
        <v>1500012864</v>
      </c>
      <c r="B4060" s="157" t="n">
        <v>0</v>
      </c>
    </row>
    <row r="4061" customFormat="false" ht="15" hidden="false" customHeight="false" outlineLevel="0" collapsed="false">
      <c r="A4061" s="0" t="n">
        <v>1500012865</v>
      </c>
      <c r="B4061" s="157" t="n">
        <v>30</v>
      </c>
    </row>
    <row r="4062" customFormat="false" ht="15" hidden="false" customHeight="false" outlineLevel="0" collapsed="false">
      <c r="A4062" s="0" t="n">
        <v>1500012867</v>
      </c>
      <c r="B4062" s="157" t="n">
        <v>43.1666666666667</v>
      </c>
    </row>
    <row r="4063" customFormat="false" ht="15" hidden="false" customHeight="false" outlineLevel="0" collapsed="false">
      <c r="A4063" s="0" t="n">
        <v>1500012870</v>
      </c>
      <c r="B4063" s="157" t="n">
        <v>0</v>
      </c>
    </row>
    <row r="4064" customFormat="false" ht="15" hidden="false" customHeight="false" outlineLevel="0" collapsed="false">
      <c r="A4064" s="0" t="n">
        <v>1500012872</v>
      </c>
      <c r="B4064" s="157" t="n">
        <v>0</v>
      </c>
    </row>
    <row r="4065" customFormat="false" ht="15" hidden="false" customHeight="false" outlineLevel="0" collapsed="false">
      <c r="A4065" s="0" t="n">
        <v>1500015336</v>
      </c>
      <c r="B4065" s="157" t="n">
        <v>29.9166666666667</v>
      </c>
    </row>
    <row r="4066" customFormat="false" ht="15" hidden="false" customHeight="false" outlineLevel="0" collapsed="false">
      <c r="A4066" s="0" t="n">
        <v>1500012874</v>
      </c>
      <c r="B4066" s="157" t="n">
        <v>46.8333333333333</v>
      </c>
    </row>
    <row r="4067" customFormat="false" ht="15" hidden="false" customHeight="false" outlineLevel="0" collapsed="false">
      <c r="A4067" s="0" t="n">
        <v>1500012875</v>
      </c>
      <c r="B4067" s="157" t="n">
        <v>70.3333333333333</v>
      </c>
    </row>
    <row r="4068" customFormat="false" ht="15" hidden="false" customHeight="false" outlineLevel="0" collapsed="false">
      <c r="A4068" s="0" t="n">
        <v>1500012880</v>
      </c>
      <c r="B4068" s="157" t="n">
        <v>23.975</v>
      </c>
    </row>
    <row r="4069" customFormat="false" ht="15" hidden="false" customHeight="false" outlineLevel="0" collapsed="false">
      <c r="A4069" s="0" t="n">
        <v>1500012881</v>
      </c>
      <c r="B4069" s="157" t="n">
        <v>20.1666666666667</v>
      </c>
    </row>
    <row r="4070" customFormat="false" ht="15" hidden="false" customHeight="false" outlineLevel="0" collapsed="false">
      <c r="A4070" s="0" t="n">
        <v>1500012882</v>
      </c>
      <c r="B4070" s="157" t="n">
        <v>77</v>
      </c>
    </row>
    <row r="4071" customFormat="false" ht="15" hidden="false" customHeight="false" outlineLevel="0" collapsed="false">
      <c r="A4071" s="0" t="n">
        <v>1500012883</v>
      </c>
      <c r="B4071" s="157" t="n">
        <v>0</v>
      </c>
    </row>
    <row r="4072" customFormat="false" ht="15" hidden="false" customHeight="false" outlineLevel="0" collapsed="false">
      <c r="A4072" s="0" t="n">
        <v>1500012891</v>
      </c>
      <c r="B4072" s="157" t="n">
        <v>0</v>
      </c>
    </row>
    <row r="4073" customFormat="false" ht="15" hidden="false" customHeight="false" outlineLevel="0" collapsed="false">
      <c r="A4073" s="0" t="n">
        <v>1500012892</v>
      </c>
      <c r="B4073" s="157" t="n">
        <v>9.16666666666667</v>
      </c>
    </row>
    <row r="4074" customFormat="false" ht="15" hidden="false" customHeight="false" outlineLevel="0" collapsed="false">
      <c r="A4074" s="0" t="n">
        <v>1500012893</v>
      </c>
      <c r="B4074" s="157" t="n">
        <v>0</v>
      </c>
    </row>
    <row r="4075" customFormat="false" ht="15" hidden="false" customHeight="false" outlineLevel="0" collapsed="false">
      <c r="A4075" s="0" t="n">
        <v>1500000175</v>
      </c>
      <c r="B4075" s="157" t="n">
        <v>0</v>
      </c>
    </row>
    <row r="4076" customFormat="false" ht="15" hidden="false" customHeight="false" outlineLevel="0" collapsed="false">
      <c r="A4076" s="0" t="n">
        <v>1500012991</v>
      </c>
      <c r="B4076" s="157" t="n">
        <v>0</v>
      </c>
    </row>
    <row r="4077" customFormat="false" ht="15" hidden="false" customHeight="false" outlineLevel="0" collapsed="false">
      <c r="A4077" s="0" t="n">
        <v>1500012993</v>
      </c>
      <c r="B4077" s="157" t="n">
        <v>0</v>
      </c>
    </row>
    <row r="4078" customFormat="false" ht="15" hidden="false" customHeight="false" outlineLevel="0" collapsed="false">
      <c r="A4078" s="0" t="n">
        <v>1500000145</v>
      </c>
      <c r="B4078" s="157" t="n">
        <v>0</v>
      </c>
    </row>
    <row r="4079" customFormat="false" ht="15" hidden="false" customHeight="false" outlineLevel="0" collapsed="false">
      <c r="A4079" s="0" t="n">
        <v>1500013067</v>
      </c>
      <c r="B4079" s="157" t="n">
        <v>25.1666666666667</v>
      </c>
    </row>
    <row r="4080" customFormat="false" ht="15" hidden="false" customHeight="false" outlineLevel="0" collapsed="false">
      <c r="A4080" s="0" t="n">
        <v>1500013086</v>
      </c>
      <c r="B4080" s="157" t="n">
        <v>0</v>
      </c>
    </row>
    <row r="4081" customFormat="false" ht="15" hidden="false" customHeight="false" outlineLevel="0" collapsed="false">
      <c r="A4081" s="0" t="n">
        <v>1500013087</v>
      </c>
      <c r="B4081" s="157" t="n">
        <v>21.25</v>
      </c>
    </row>
    <row r="4082" customFormat="false" ht="15" hidden="false" customHeight="false" outlineLevel="0" collapsed="false">
      <c r="A4082" s="0" t="n">
        <v>1500013088</v>
      </c>
      <c r="B4082" s="157" t="n">
        <v>5.41666666666667</v>
      </c>
    </row>
    <row r="4083" customFormat="false" ht="15" hidden="false" customHeight="false" outlineLevel="0" collapsed="false">
      <c r="A4083" s="0" t="n">
        <v>1500013089</v>
      </c>
      <c r="B4083" s="157" t="n">
        <v>5.66666666666667</v>
      </c>
    </row>
    <row r="4084" customFormat="false" ht="15" hidden="false" customHeight="false" outlineLevel="0" collapsed="false">
      <c r="A4084" s="0" t="n">
        <v>1500013090</v>
      </c>
      <c r="B4084" s="157" t="n">
        <v>0</v>
      </c>
    </row>
    <row r="4085" customFormat="false" ht="15" hidden="false" customHeight="false" outlineLevel="0" collapsed="false">
      <c r="A4085" s="0" t="n">
        <v>1500013097</v>
      </c>
      <c r="B4085" s="157" t="n">
        <v>2.5</v>
      </c>
    </row>
    <row r="4086" customFormat="false" ht="15" hidden="false" customHeight="false" outlineLevel="0" collapsed="false">
      <c r="A4086" s="0" t="n">
        <v>1500013116</v>
      </c>
      <c r="B4086" s="157" t="n">
        <v>0</v>
      </c>
    </row>
    <row r="4087" customFormat="false" ht="15" hidden="false" customHeight="false" outlineLevel="0" collapsed="false">
      <c r="A4087" s="0" t="n">
        <v>1500013128</v>
      </c>
      <c r="B4087" s="157" t="n">
        <v>0</v>
      </c>
    </row>
    <row r="4088" customFormat="false" ht="15" hidden="false" customHeight="false" outlineLevel="0" collapsed="false">
      <c r="A4088" s="0" t="n">
        <v>1500013165</v>
      </c>
      <c r="B4088" s="157" t="n">
        <v>6.66666666666667</v>
      </c>
    </row>
    <row r="4089" customFormat="false" ht="15" hidden="false" customHeight="false" outlineLevel="0" collapsed="false">
      <c r="A4089" s="0" t="n">
        <v>1500013167</v>
      </c>
      <c r="B4089" s="157" t="n">
        <v>0</v>
      </c>
    </row>
    <row r="4090" customFormat="false" ht="15" hidden="false" customHeight="false" outlineLevel="0" collapsed="false">
      <c r="A4090" s="0" t="n">
        <v>1500013169</v>
      </c>
      <c r="B4090" s="157" t="n">
        <v>54.4166666666667</v>
      </c>
    </row>
    <row r="4091" customFormat="false" ht="15" hidden="false" customHeight="false" outlineLevel="0" collapsed="false">
      <c r="A4091" s="0" t="n">
        <v>1500013177</v>
      </c>
      <c r="B4091" s="157" t="n">
        <v>28.1666666666667</v>
      </c>
    </row>
    <row r="4092" customFormat="false" ht="15" hidden="false" customHeight="false" outlineLevel="0" collapsed="false">
      <c r="A4092" s="0" t="n">
        <v>1500013178</v>
      </c>
      <c r="B4092" s="157" t="n">
        <v>46.6666666666667</v>
      </c>
    </row>
    <row r="4093" customFormat="false" ht="15" hidden="false" customHeight="false" outlineLevel="0" collapsed="false">
      <c r="A4093" s="0" t="n">
        <v>1500013179</v>
      </c>
      <c r="B4093" s="157" t="n">
        <v>0</v>
      </c>
    </row>
    <row r="4094" customFormat="false" ht="15" hidden="false" customHeight="false" outlineLevel="0" collapsed="false">
      <c r="A4094" s="0" t="n">
        <v>1500013170</v>
      </c>
      <c r="B4094" s="157" t="n">
        <v>41.0833333333333</v>
      </c>
    </row>
    <row r="4095" customFormat="false" ht="15" hidden="false" customHeight="false" outlineLevel="0" collapsed="false">
      <c r="A4095" s="0" t="n">
        <v>1500013172</v>
      </c>
      <c r="B4095" s="157" t="n">
        <v>0</v>
      </c>
    </row>
    <row r="4096" customFormat="false" ht="15" hidden="false" customHeight="false" outlineLevel="0" collapsed="false">
      <c r="A4096" s="0" t="n">
        <v>1500013173</v>
      </c>
      <c r="B4096" s="157" t="n">
        <v>6.66666666666667</v>
      </c>
    </row>
    <row r="4097" customFormat="false" ht="15" hidden="false" customHeight="false" outlineLevel="0" collapsed="false">
      <c r="A4097" s="0" t="n">
        <v>1500013175</v>
      </c>
      <c r="B4097" s="157" t="n">
        <v>0</v>
      </c>
    </row>
    <row r="4098" customFormat="false" ht="15" hidden="false" customHeight="false" outlineLevel="0" collapsed="false">
      <c r="A4098" s="0" t="n">
        <v>1500013180</v>
      </c>
      <c r="B4098" s="157" t="n">
        <v>16.6666666666667</v>
      </c>
    </row>
    <row r="4099" customFormat="false" ht="15" hidden="false" customHeight="false" outlineLevel="0" collapsed="false">
      <c r="A4099" s="0" t="n">
        <v>1500012062</v>
      </c>
      <c r="B4099" s="157" t="n">
        <v>0</v>
      </c>
    </row>
    <row r="4100" customFormat="false" ht="15" hidden="false" customHeight="false" outlineLevel="0" collapsed="false">
      <c r="A4100" s="0" t="n">
        <v>1500013242</v>
      </c>
      <c r="B4100" s="157" t="n">
        <v>0</v>
      </c>
    </row>
    <row r="4101" customFormat="false" ht="15" hidden="false" customHeight="false" outlineLevel="0" collapsed="false">
      <c r="A4101" s="0" t="n">
        <v>1500013213</v>
      </c>
      <c r="B4101" s="157" t="n">
        <v>0</v>
      </c>
    </row>
    <row r="4102" customFormat="false" ht="15" hidden="false" customHeight="false" outlineLevel="0" collapsed="false">
      <c r="A4102" s="0" t="n">
        <v>1500013249</v>
      </c>
      <c r="B4102" s="157" t="n">
        <v>0</v>
      </c>
    </row>
    <row r="4103" customFormat="false" ht="15" hidden="false" customHeight="false" outlineLevel="0" collapsed="false">
      <c r="A4103" s="0" t="n">
        <v>1500013277</v>
      </c>
      <c r="B4103" s="157" t="n">
        <v>0</v>
      </c>
    </row>
    <row r="4104" customFormat="false" ht="15" hidden="false" customHeight="false" outlineLevel="0" collapsed="false">
      <c r="A4104" s="0" t="n">
        <v>1500013279</v>
      </c>
      <c r="B4104" s="157" t="n">
        <v>15.8333333333333</v>
      </c>
    </row>
    <row r="4105" customFormat="false" ht="15" hidden="false" customHeight="false" outlineLevel="0" collapsed="false">
      <c r="A4105" s="0" t="n">
        <v>1500013280</v>
      </c>
      <c r="B4105" s="157" t="n">
        <v>13.3333333333333</v>
      </c>
    </row>
    <row r="4106" customFormat="false" ht="15" hidden="false" customHeight="false" outlineLevel="0" collapsed="false">
      <c r="A4106" s="0" t="n">
        <v>1500013284</v>
      </c>
      <c r="B4106" s="157" t="n">
        <v>0</v>
      </c>
    </row>
    <row r="4107" customFormat="false" ht="15" hidden="false" customHeight="false" outlineLevel="0" collapsed="false">
      <c r="A4107" s="0" t="n">
        <v>1500013312</v>
      </c>
      <c r="B4107" s="157" t="n">
        <v>0</v>
      </c>
    </row>
    <row r="4108" customFormat="false" ht="15" hidden="false" customHeight="false" outlineLevel="0" collapsed="false">
      <c r="A4108" s="0" t="n">
        <v>1500013313</v>
      </c>
      <c r="B4108" s="157" t="n">
        <v>0</v>
      </c>
    </row>
    <row r="4109" customFormat="false" ht="15" hidden="false" customHeight="false" outlineLevel="0" collapsed="false">
      <c r="A4109" s="0" t="n">
        <v>1500012523</v>
      </c>
      <c r="B4109" s="157" t="n">
        <v>0</v>
      </c>
    </row>
    <row r="4110" customFormat="false" ht="15" hidden="false" customHeight="false" outlineLevel="0" collapsed="false">
      <c r="A4110" s="0" t="n">
        <v>1500013318</v>
      </c>
      <c r="B4110" s="157" t="n">
        <v>7.5</v>
      </c>
    </row>
    <row r="4111" customFormat="false" ht="15" hidden="false" customHeight="false" outlineLevel="0" collapsed="false">
      <c r="A4111" s="0" t="n">
        <v>1500012538</v>
      </c>
      <c r="B4111" s="157" t="n">
        <v>10</v>
      </c>
    </row>
    <row r="4112" customFormat="false" ht="15" hidden="false" customHeight="false" outlineLevel="0" collapsed="false">
      <c r="A4112" s="0" t="n">
        <v>1500013321</v>
      </c>
      <c r="B4112" s="157" t="n">
        <v>17.5</v>
      </c>
    </row>
    <row r="4113" customFormat="false" ht="15" hidden="false" customHeight="false" outlineLevel="0" collapsed="false">
      <c r="A4113" s="0" t="n">
        <v>1500013322</v>
      </c>
      <c r="B4113" s="157" t="n">
        <v>16.6666666666667</v>
      </c>
    </row>
    <row r="4114" customFormat="false" ht="15" hidden="false" customHeight="false" outlineLevel="0" collapsed="false">
      <c r="A4114" s="0" t="n">
        <v>1500001128</v>
      </c>
      <c r="B4114" s="157" t="n">
        <v>0</v>
      </c>
    </row>
    <row r="4115" customFormat="false" ht="15" hidden="false" customHeight="false" outlineLevel="0" collapsed="false">
      <c r="A4115" s="0" t="n">
        <v>1500013335</v>
      </c>
      <c r="B4115" s="157" t="n">
        <v>15.25</v>
      </c>
    </row>
    <row r="4116" customFormat="false" ht="15" hidden="false" customHeight="false" outlineLevel="0" collapsed="false">
      <c r="A4116" s="0" t="n">
        <v>1500013336</v>
      </c>
      <c r="B4116" s="157" t="n">
        <v>0</v>
      </c>
    </row>
    <row r="4117" customFormat="false" ht="15" hidden="false" customHeight="false" outlineLevel="0" collapsed="false">
      <c r="A4117" s="0" t="n">
        <v>1500013337</v>
      </c>
      <c r="B4117" s="157" t="n">
        <v>0</v>
      </c>
    </row>
    <row r="4118" customFormat="false" ht="15" hidden="false" customHeight="false" outlineLevel="0" collapsed="false">
      <c r="A4118" s="0" t="n">
        <v>1500013338</v>
      </c>
      <c r="B4118" s="157" t="n">
        <v>10.1666666666667</v>
      </c>
    </row>
    <row r="4119" customFormat="false" ht="15" hidden="false" customHeight="false" outlineLevel="0" collapsed="false">
      <c r="A4119" s="0" t="n">
        <v>1500013339</v>
      </c>
      <c r="B4119" s="157" t="n">
        <v>0</v>
      </c>
    </row>
    <row r="4120" customFormat="false" ht="15" hidden="false" customHeight="false" outlineLevel="0" collapsed="false">
      <c r="A4120" s="0" t="n">
        <v>1500013413</v>
      </c>
      <c r="B4120" s="157" t="n">
        <v>12.6666666666667</v>
      </c>
    </row>
    <row r="4121" customFormat="false" ht="15" hidden="false" customHeight="false" outlineLevel="0" collapsed="false">
      <c r="A4121" s="0" t="n">
        <v>1500013341</v>
      </c>
      <c r="B4121" s="157" t="n">
        <v>34.8333333333333</v>
      </c>
    </row>
    <row r="4122" customFormat="false" ht="15" hidden="false" customHeight="false" outlineLevel="0" collapsed="false">
      <c r="A4122" s="0" t="n">
        <v>1500013340</v>
      </c>
      <c r="B4122" s="157" t="n">
        <v>37.5</v>
      </c>
    </row>
    <row r="4123" customFormat="false" ht="15" hidden="false" customHeight="false" outlineLevel="0" collapsed="false">
      <c r="A4123" s="0" t="n">
        <v>1500013363</v>
      </c>
      <c r="B4123" s="157" t="n">
        <v>0</v>
      </c>
    </row>
    <row r="4124" customFormat="false" ht="15" hidden="false" customHeight="false" outlineLevel="0" collapsed="false">
      <c r="A4124" s="0" t="n">
        <v>1500013366</v>
      </c>
      <c r="B4124" s="157" t="n">
        <v>95.8333333333333</v>
      </c>
    </row>
    <row r="4125" customFormat="false" ht="15" hidden="false" customHeight="false" outlineLevel="0" collapsed="false">
      <c r="A4125" s="0" t="n">
        <v>1500013367</v>
      </c>
      <c r="B4125" s="157" t="n">
        <v>14.5833333333333</v>
      </c>
    </row>
    <row r="4126" customFormat="false" ht="15" hidden="false" customHeight="false" outlineLevel="0" collapsed="false">
      <c r="A4126" s="0" t="n">
        <v>1500013374</v>
      </c>
      <c r="B4126" s="157" t="n">
        <v>5.83333333333333</v>
      </c>
    </row>
    <row r="4127" customFormat="false" ht="15" hidden="false" customHeight="false" outlineLevel="0" collapsed="false">
      <c r="A4127" s="0" t="n">
        <v>1500013376</v>
      </c>
      <c r="B4127" s="157" t="n">
        <v>0</v>
      </c>
    </row>
    <row r="4128" customFormat="false" ht="15" hidden="false" customHeight="false" outlineLevel="0" collapsed="false">
      <c r="A4128" s="0" t="n">
        <v>1500013377</v>
      </c>
      <c r="B4128" s="157" t="n">
        <v>0</v>
      </c>
    </row>
    <row r="4129" customFormat="false" ht="15" hidden="false" customHeight="false" outlineLevel="0" collapsed="false">
      <c r="A4129" s="0" t="n">
        <v>1500013378</v>
      </c>
      <c r="B4129" s="157" t="n">
        <v>0</v>
      </c>
    </row>
    <row r="4130" customFormat="false" ht="15" hidden="false" customHeight="false" outlineLevel="0" collapsed="false">
      <c r="A4130" s="0" t="n">
        <v>1500013384</v>
      </c>
      <c r="B4130" s="157" t="n">
        <v>0</v>
      </c>
    </row>
    <row r="4131" customFormat="false" ht="15" hidden="false" customHeight="false" outlineLevel="0" collapsed="false">
      <c r="A4131" s="0" t="n">
        <v>1500013385</v>
      </c>
      <c r="B4131" s="157" t="n">
        <v>19.1666666666667</v>
      </c>
    </row>
    <row r="4132" customFormat="false" ht="15" hidden="false" customHeight="false" outlineLevel="0" collapsed="false">
      <c r="A4132" s="0" t="n">
        <v>1500013402</v>
      </c>
      <c r="B4132" s="157" t="n">
        <v>0</v>
      </c>
    </row>
    <row r="4133" customFormat="false" ht="15" hidden="false" customHeight="false" outlineLevel="0" collapsed="false">
      <c r="A4133" s="0" t="n">
        <v>1500013403</v>
      </c>
      <c r="B4133" s="157" t="n">
        <v>0</v>
      </c>
    </row>
    <row r="4134" customFormat="false" ht="15" hidden="false" customHeight="false" outlineLevel="0" collapsed="false">
      <c r="A4134" s="0" t="n">
        <v>1500013410</v>
      </c>
      <c r="B4134" s="157" t="n">
        <v>0</v>
      </c>
    </row>
    <row r="4135" customFormat="false" ht="15" hidden="false" customHeight="false" outlineLevel="0" collapsed="false">
      <c r="A4135" s="0" t="n">
        <v>1500013411</v>
      </c>
      <c r="B4135" s="157" t="n">
        <v>27.25</v>
      </c>
    </row>
    <row r="4136" customFormat="false" ht="15" hidden="false" customHeight="false" outlineLevel="0" collapsed="false">
      <c r="A4136" s="0" t="n">
        <v>1500013404</v>
      </c>
      <c r="B4136" s="157" t="n">
        <v>3.75</v>
      </c>
    </row>
    <row r="4137" customFormat="false" ht="15" hidden="false" customHeight="false" outlineLevel="0" collapsed="false">
      <c r="A4137" s="0" t="n">
        <v>1500013412</v>
      </c>
      <c r="B4137" s="157" t="n">
        <v>36.3333333333333</v>
      </c>
    </row>
    <row r="4138" customFormat="false" ht="15" hidden="false" customHeight="false" outlineLevel="0" collapsed="false">
      <c r="A4138" s="0" t="n">
        <v>1500013421</v>
      </c>
      <c r="B4138" s="157" t="n">
        <v>63.3333333333333</v>
      </c>
    </row>
    <row r="4139" customFormat="false" ht="15" hidden="false" customHeight="false" outlineLevel="0" collapsed="false">
      <c r="A4139" s="0" t="n">
        <v>1500013422</v>
      </c>
      <c r="B4139" s="157" t="n">
        <v>0</v>
      </c>
    </row>
    <row r="4140" customFormat="false" ht="15" hidden="false" customHeight="false" outlineLevel="0" collapsed="false">
      <c r="A4140" s="0" t="n">
        <v>1500013432</v>
      </c>
      <c r="B4140" s="157" t="n">
        <v>0</v>
      </c>
    </row>
    <row r="4141" customFormat="false" ht="15" hidden="false" customHeight="false" outlineLevel="0" collapsed="false">
      <c r="A4141" s="0" t="n">
        <v>1500013435</v>
      </c>
      <c r="B4141" s="157" t="n">
        <v>5</v>
      </c>
    </row>
    <row r="4142" customFormat="false" ht="15" hidden="false" customHeight="false" outlineLevel="0" collapsed="false">
      <c r="A4142" s="0" t="n">
        <v>1500013436</v>
      </c>
      <c r="B4142" s="157" t="n">
        <v>17.5</v>
      </c>
    </row>
    <row r="4143" customFormat="false" ht="15" hidden="false" customHeight="false" outlineLevel="0" collapsed="false">
      <c r="A4143" s="0" t="n">
        <v>1500013470</v>
      </c>
      <c r="B4143" s="157" t="n">
        <v>0</v>
      </c>
    </row>
    <row r="4144" customFormat="false" ht="15" hidden="false" customHeight="false" outlineLevel="0" collapsed="false">
      <c r="A4144" s="0" t="n">
        <v>1500013472</v>
      </c>
      <c r="B4144" s="157" t="n">
        <v>7.5</v>
      </c>
    </row>
    <row r="4145" customFormat="false" ht="15" hidden="false" customHeight="false" outlineLevel="0" collapsed="false">
      <c r="A4145" s="0" t="n">
        <v>1500013482</v>
      </c>
      <c r="B4145" s="157" t="n">
        <v>52.5</v>
      </c>
    </row>
    <row r="4146" customFormat="false" ht="15" hidden="false" customHeight="false" outlineLevel="0" collapsed="false">
      <c r="A4146" s="0" t="n">
        <v>1500013483</v>
      </c>
      <c r="B4146" s="157" t="n">
        <v>59.25</v>
      </c>
    </row>
    <row r="4147" customFormat="false" ht="15" hidden="false" customHeight="false" outlineLevel="0" collapsed="false">
      <c r="A4147" s="0" t="n">
        <v>1500013487</v>
      </c>
      <c r="B4147" s="157" t="n">
        <v>0</v>
      </c>
    </row>
    <row r="4148" customFormat="false" ht="15" hidden="false" customHeight="false" outlineLevel="0" collapsed="false">
      <c r="A4148" s="0" t="n">
        <v>1500013488</v>
      </c>
      <c r="B4148" s="157" t="n">
        <v>0</v>
      </c>
    </row>
    <row r="4149" customFormat="false" ht="15" hidden="false" customHeight="false" outlineLevel="0" collapsed="false">
      <c r="A4149" s="0" t="n">
        <v>1500013505</v>
      </c>
      <c r="B4149" s="157" t="n">
        <v>0</v>
      </c>
    </row>
    <row r="4150" customFormat="false" ht="15" hidden="false" customHeight="false" outlineLevel="0" collapsed="false">
      <c r="A4150" s="0" t="n">
        <v>1500013508</v>
      </c>
      <c r="B4150" s="157" t="n">
        <v>0</v>
      </c>
    </row>
    <row r="4151" customFormat="false" ht="15" hidden="false" customHeight="false" outlineLevel="0" collapsed="false">
      <c r="A4151" s="0" t="n">
        <v>1500013510</v>
      </c>
      <c r="B4151" s="157" t="n">
        <v>70.75</v>
      </c>
    </row>
    <row r="4152" customFormat="false" ht="15" hidden="false" customHeight="false" outlineLevel="0" collapsed="false">
      <c r="A4152" s="0" t="n">
        <v>1500013524</v>
      </c>
      <c r="B4152" s="157" t="n">
        <v>7.83333333333333</v>
      </c>
    </row>
    <row r="4153" customFormat="false" ht="15" hidden="false" customHeight="false" outlineLevel="0" collapsed="false">
      <c r="A4153" s="0" t="n">
        <v>1500013512</v>
      </c>
      <c r="B4153" s="157" t="n">
        <v>0</v>
      </c>
    </row>
    <row r="4154" customFormat="false" ht="15" hidden="false" customHeight="false" outlineLevel="0" collapsed="false">
      <c r="A4154" s="0" t="n">
        <v>1500013532</v>
      </c>
      <c r="B4154" s="157" t="n">
        <v>46.6666666666667</v>
      </c>
    </row>
    <row r="4155" customFormat="false" ht="15" hidden="false" customHeight="false" outlineLevel="0" collapsed="false">
      <c r="A4155" s="0" t="n">
        <v>1500013573</v>
      </c>
      <c r="B4155" s="157" t="n">
        <v>18.9166666666667</v>
      </c>
    </row>
    <row r="4156" customFormat="false" ht="15" hidden="false" customHeight="false" outlineLevel="0" collapsed="false">
      <c r="A4156" s="0" t="n">
        <v>1500013608</v>
      </c>
      <c r="B4156" s="157" t="n">
        <v>0</v>
      </c>
    </row>
    <row r="4157" customFormat="false" ht="15" hidden="false" customHeight="false" outlineLevel="0" collapsed="false">
      <c r="A4157" s="0" t="n">
        <v>1500013611</v>
      </c>
      <c r="B4157" s="157" t="n">
        <v>65.0833333333333</v>
      </c>
    </row>
    <row r="4158" customFormat="false" ht="15" hidden="false" customHeight="false" outlineLevel="0" collapsed="false">
      <c r="A4158" s="0" t="n">
        <v>1500013613</v>
      </c>
      <c r="B4158" s="157" t="n">
        <v>15.4166666666667</v>
      </c>
    </row>
    <row r="4159" customFormat="false" ht="15" hidden="false" customHeight="false" outlineLevel="0" collapsed="false">
      <c r="A4159" s="0" t="n">
        <v>1500013614</v>
      </c>
      <c r="B4159" s="157" t="n">
        <v>49.5</v>
      </c>
    </row>
    <row r="4160" customFormat="false" ht="15" hidden="false" customHeight="false" outlineLevel="0" collapsed="false">
      <c r="A4160" s="0" t="n">
        <v>1500000219</v>
      </c>
      <c r="B4160" s="157" t="n">
        <v>0</v>
      </c>
    </row>
    <row r="4161" customFormat="false" ht="15" hidden="false" customHeight="false" outlineLevel="0" collapsed="false">
      <c r="A4161" s="0" t="n">
        <v>1500001092</v>
      </c>
      <c r="B4161" s="157" t="n">
        <v>0</v>
      </c>
    </row>
    <row r="4162" customFormat="false" ht="15" hidden="false" customHeight="false" outlineLevel="0" collapsed="false">
      <c r="A4162" s="0" t="n">
        <v>1500001063</v>
      </c>
      <c r="B4162" s="157" t="n">
        <v>0</v>
      </c>
    </row>
    <row r="4163" customFormat="false" ht="15" hidden="false" customHeight="false" outlineLevel="0" collapsed="false">
      <c r="A4163" s="0" t="n">
        <v>1500001429</v>
      </c>
      <c r="B4163" s="157" t="n">
        <v>0</v>
      </c>
    </row>
    <row r="4164" customFormat="false" ht="15" hidden="false" customHeight="false" outlineLevel="0" collapsed="false">
      <c r="A4164" s="0" t="n">
        <v>1500013632</v>
      </c>
      <c r="B4164" s="157" t="n">
        <v>0</v>
      </c>
    </row>
    <row r="4165" customFormat="false" ht="15" hidden="false" customHeight="false" outlineLevel="0" collapsed="false">
      <c r="A4165" s="0" t="n">
        <v>1500013635</v>
      </c>
      <c r="B4165" s="157" t="n">
        <v>94.1666666666667</v>
      </c>
    </row>
    <row r="4166" customFormat="false" ht="15" hidden="false" customHeight="false" outlineLevel="0" collapsed="false">
      <c r="A4166" s="0" t="n">
        <v>1500013636</v>
      </c>
      <c r="B4166" s="157" t="n">
        <v>0</v>
      </c>
    </row>
    <row r="4167" customFormat="false" ht="15" hidden="false" customHeight="false" outlineLevel="0" collapsed="false">
      <c r="A4167" s="0" t="n">
        <v>1500013662</v>
      </c>
      <c r="B4167" s="157" t="n">
        <v>0</v>
      </c>
    </row>
    <row r="4168" customFormat="false" ht="15" hidden="false" customHeight="false" outlineLevel="0" collapsed="false">
      <c r="A4168" s="0" t="n">
        <v>1500013663</v>
      </c>
      <c r="B4168" s="157" t="n">
        <v>31.6666666666667</v>
      </c>
    </row>
    <row r="4169" customFormat="false" ht="15" hidden="false" customHeight="false" outlineLevel="0" collapsed="false">
      <c r="A4169" s="0" t="n">
        <v>1500013664</v>
      </c>
      <c r="B4169" s="157" t="n">
        <v>76.625</v>
      </c>
    </row>
    <row r="4170" customFormat="false" ht="15" hidden="false" customHeight="false" outlineLevel="0" collapsed="false">
      <c r="A4170" s="0" t="n">
        <v>1500013673</v>
      </c>
      <c r="B4170" s="157" t="n">
        <v>0</v>
      </c>
    </row>
    <row r="4171" customFormat="false" ht="15" hidden="false" customHeight="false" outlineLevel="0" collapsed="false">
      <c r="A4171" s="0" t="n">
        <v>1500013674</v>
      </c>
      <c r="B4171" s="157" t="n">
        <v>0</v>
      </c>
    </row>
    <row r="4172" customFormat="false" ht="15" hidden="false" customHeight="false" outlineLevel="0" collapsed="false">
      <c r="A4172" s="0" t="n">
        <v>1500013675</v>
      </c>
      <c r="B4172" s="157" t="n">
        <v>39.8333333333333</v>
      </c>
    </row>
    <row r="4173" customFormat="false" ht="15" hidden="false" customHeight="false" outlineLevel="0" collapsed="false">
      <c r="A4173" s="0" t="n">
        <v>1500013676</v>
      </c>
      <c r="B4173" s="157" t="n">
        <v>64.3333333333333</v>
      </c>
    </row>
    <row r="4174" customFormat="false" ht="15" hidden="false" customHeight="false" outlineLevel="0" collapsed="false">
      <c r="A4174" s="0" t="n">
        <v>1500013665</v>
      </c>
      <c r="B4174" s="157" t="n">
        <v>0</v>
      </c>
    </row>
    <row r="4175" customFormat="false" ht="15" hidden="false" customHeight="false" outlineLevel="0" collapsed="false">
      <c r="A4175" s="0" t="n">
        <v>1500013668</v>
      </c>
      <c r="B4175" s="157" t="n">
        <v>0</v>
      </c>
    </row>
    <row r="4176" customFormat="false" ht="15" hidden="false" customHeight="false" outlineLevel="0" collapsed="false">
      <c r="A4176" s="0" t="n">
        <v>1500013701</v>
      </c>
      <c r="B4176" s="157" t="n">
        <v>0</v>
      </c>
    </row>
    <row r="4177" customFormat="false" ht="15" hidden="false" customHeight="false" outlineLevel="0" collapsed="false">
      <c r="A4177" s="0" t="n">
        <v>1500013742</v>
      </c>
      <c r="B4177" s="157" t="n">
        <v>0</v>
      </c>
    </row>
    <row r="4178" customFormat="false" ht="15" hidden="false" customHeight="false" outlineLevel="0" collapsed="false">
      <c r="A4178" s="0" t="n">
        <v>1500011654</v>
      </c>
      <c r="B4178" s="157" t="n">
        <v>12.5</v>
      </c>
    </row>
    <row r="4179" customFormat="false" ht="15" hidden="false" customHeight="false" outlineLevel="0" collapsed="false">
      <c r="A4179" s="0" t="n">
        <v>1500011593</v>
      </c>
      <c r="B4179" s="157" t="n">
        <v>0</v>
      </c>
    </row>
    <row r="4180" customFormat="false" ht="15" hidden="false" customHeight="false" outlineLevel="0" collapsed="false">
      <c r="A4180" s="0" t="n">
        <v>1500011408</v>
      </c>
      <c r="B4180" s="157" t="n">
        <v>3.33333333333333</v>
      </c>
    </row>
    <row r="4181" customFormat="false" ht="15" hidden="false" customHeight="false" outlineLevel="0" collapsed="false">
      <c r="A4181" s="0" t="n">
        <v>1500012528</v>
      </c>
      <c r="B4181" s="157" t="n">
        <v>0</v>
      </c>
    </row>
    <row r="4182" customFormat="false" ht="15" hidden="false" customHeight="false" outlineLevel="0" collapsed="false">
      <c r="A4182" s="0" t="n">
        <v>1500013786</v>
      </c>
      <c r="B4182" s="157" t="n">
        <v>0</v>
      </c>
    </row>
    <row r="4183" customFormat="false" ht="15" hidden="false" customHeight="false" outlineLevel="0" collapsed="false">
      <c r="A4183" s="0" t="n">
        <v>1500013788</v>
      </c>
      <c r="B4183" s="157" t="n">
        <v>13.3333333333333</v>
      </c>
    </row>
    <row r="4184" customFormat="false" ht="15" hidden="false" customHeight="false" outlineLevel="0" collapsed="false">
      <c r="A4184" s="0" t="n">
        <v>1500013801</v>
      </c>
      <c r="B4184" s="157" t="n">
        <v>45.0666666666667</v>
      </c>
    </row>
    <row r="4185" customFormat="false" ht="15" hidden="false" customHeight="false" outlineLevel="0" collapsed="false">
      <c r="A4185" s="0" t="n">
        <v>1500013802</v>
      </c>
      <c r="B4185" s="157" t="n">
        <v>46.0416666666667</v>
      </c>
    </row>
    <row r="4186" customFormat="false" ht="15" hidden="false" customHeight="false" outlineLevel="0" collapsed="false">
      <c r="A4186" s="0" t="n">
        <v>1500013820</v>
      </c>
      <c r="B4186" s="157" t="n">
        <v>0</v>
      </c>
    </row>
    <row r="4187" customFormat="false" ht="15" hidden="false" customHeight="false" outlineLevel="0" collapsed="false">
      <c r="A4187" s="0" t="n">
        <v>1500013804</v>
      </c>
      <c r="B4187" s="157" t="n">
        <v>91.8333333333333</v>
      </c>
    </row>
    <row r="4188" customFormat="false" ht="15" hidden="false" customHeight="false" outlineLevel="0" collapsed="false">
      <c r="A4188" s="0" t="n">
        <v>1500013805</v>
      </c>
      <c r="B4188" s="157" t="n">
        <v>0</v>
      </c>
    </row>
    <row r="4189" customFormat="false" ht="15" hidden="false" customHeight="false" outlineLevel="0" collapsed="false">
      <c r="A4189" s="0" t="n">
        <v>1500013806</v>
      </c>
      <c r="B4189" s="157" t="n">
        <v>0</v>
      </c>
    </row>
    <row r="4190" customFormat="false" ht="15" hidden="false" customHeight="false" outlineLevel="0" collapsed="false">
      <c r="A4190" s="0" t="n">
        <v>1500013812</v>
      </c>
      <c r="B4190" s="157" t="n">
        <v>0</v>
      </c>
    </row>
    <row r="4191" customFormat="false" ht="15" hidden="false" customHeight="false" outlineLevel="0" collapsed="false">
      <c r="A4191" s="0" t="n">
        <v>1500013814</v>
      </c>
      <c r="B4191" s="157" t="n">
        <v>5</v>
      </c>
    </row>
    <row r="4192" customFormat="false" ht="15" hidden="false" customHeight="false" outlineLevel="0" collapsed="false">
      <c r="A4192" s="0" t="n">
        <v>1500013815</v>
      </c>
      <c r="B4192" s="157" t="n">
        <v>0</v>
      </c>
    </row>
    <row r="4193" customFormat="false" ht="15" hidden="false" customHeight="false" outlineLevel="0" collapsed="false">
      <c r="A4193" s="0" t="n">
        <v>1500013816</v>
      </c>
      <c r="B4193" s="157" t="n">
        <v>1.66666666666667</v>
      </c>
    </row>
    <row r="4194" customFormat="false" ht="15" hidden="false" customHeight="false" outlineLevel="0" collapsed="false">
      <c r="A4194" s="0" t="n">
        <v>1500013818</v>
      </c>
      <c r="B4194" s="157" t="n">
        <v>15.8333333333333</v>
      </c>
    </row>
    <row r="4195" customFormat="false" ht="15" hidden="false" customHeight="false" outlineLevel="0" collapsed="false">
      <c r="A4195" s="0" t="n">
        <v>1500013819</v>
      </c>
      <c r="B4195" s="157" t="n">
        <v>9.16666666666667</v>
      </c>
    </row>
    <row r="4196" customFormat="false" ht="15" hidden="false" customHeight="false" outlineLevel="0" collapsed="false">
      <c r="A4196" s="0" t="n">
        <v>1500013823</v>
      </c>
      <c r="B4196" s="157" t="n">
        <v>26</v>
      </c>
    </row>
    <row r="4197" customFormat="false" ht="15" hidden="false" customHeight="false" outlineLevel="0" collapsed="false">
      <c r="A4197" s="0" t="n">
        <v>1500013825</v>
      </c>
      <c r="B4197" s="157" t="n">
        <v>13.3333333333333</v>
      </c>
    </row>
    <row r="4198" customFormat="false" ht="15" hidden="false" customHeight="false" outlineLevel="0" collapsed="false">
      <c r="A4198" s="0" t="n">
        <v>1500013826</v>
      </c>
      <c r="B4198" s="157" t="n">
        <v>18</v>
      </c>
    </row>
    <row r="4199" customFormat="false" ht="15" hidden="false" customHeight="false" outlineLevel="0" collapsed="false">
      <c r="A4199" s="0" t="n">
        <v>1500013827</v>
      </c>
      <c r="B4199" s="157" t="n">
        <v>7.58333333333333</v>
      </c>
    </row>
    <row r="4200" customFormat="false" ht="15" hidden="false" customHeight="false" outlineLevel="0" collapsed="false">
      <c r="A4200" s="0" t="n">
        <v>1500013824</v>
      </c>
      <c r="B4200" s="157" t="n">
        <v>0</v>
      </c>
    </row>
    <row r="4201" customFormat="false" ht="15" hidden="false" customHeight="false" outlineLevel="0" collapsed="false">
      <c r="A4201" s="0" t="n">
        <v>1500013925</v>
      </c>
      <c r="B4201" s="157" t="n">
        <v>0</v>
      </c>
    </row>
    <row r="4202" customFormat="false" ht="15" hidden="false" customHeight="false" outlineLevel="0" collapsed="false">
      <c r="A4202" s="0" t="n">
        <v>1500013862</v>
      </c>
      <c r="B4202" s="157" t="n">
        <v>20.1666666666667</v>
      </c>
    </row>
    <row r="4203" customFormat="false" ht="15" hidden="false" customHeight="false" outlineLevel="0" collapsed="false">
      <c r="A4203" s="0" t="n">
        <v>1500013865</v>
      </c>
      <c r="B4203" s="157" t="n">
        <v>0</v>
      </c>
    </row>
    <row r="4204" customFormat="false" ht="15" hidden="false" customHeight="false" outlineLevel="0" collapsed="false">
      <c r="A4204" s="0" t="n">
        <v>1500013869</v>
      </c>
      <c r="B4204" s="157" t="n">
        <v>60.3333333333333</v>
      </c>
    </row>
    <row r="4205" customFormat="false" ht="15" hidden="false" customHeight="false" outlineLevel="0" collapsed="false">
      <c r="A4205" s="0" t="n">
        <v>1500013922</v>
      </c>
      <c r="B4205" s="157" t="n">
        <v>12.75</v>
      </c>
    </row>
    <row r="4206" customFormat="false" ht="15" hidden="false" customHeight="false" outlineLevel="0" collapsed="false">
      <c r="A4206" s="0" t="n">
        <v>1500015306</v>
      </c>
      <c r="B4206" s="157" t="n">
        <v>41.6666666666667</v>
      </c>
    </row>
    <row r="4207" customFormat="false" ht="15" hidden="false" customHeight="false" outlineLevel="0" collapsed="false">
      <c r="A4207" s="0" t="n">
        <v>1500015337</v>
      </c>
      <c r="B4207" s="157" t="n">
        <v>13.8333333333333</v>
      </c>
    </row>
    <row r="4208" customFormat="false" ht="15" hidden="false" customHeight="false" outlineLevel="0" collapsed="false">
      <c r="A4208" s="0" t="n">
        <v>1500013982</v>
      </c>
      <c r="B4208" s="157" t="n">
        <v>20</v>
      </c>
    </row>
    <row r="4209" customFormat="false" ht="15" hidden="false" customHeight="false" outlineLevel="0" collapsed="false">
      <c r="A4209" s="0" t="n">
        <v>1500013984</v>
      </c>
      <c r="B4209" s="157" t="n">
        <v>0</v>
      </c>
    </row>
    <row r="4210" customFormat="false" ht="15" hidden="false" customHeight="false" outlineLevel="0" collapsed="false">
      <c r="A4210" s="0" t="n">
        <v>1500014022</v>
      </c>
      <c r="B4210" s="157" t="n">
        <v>0</v>
      </c>
    </row>
    <row r="4211" customFormat="false" ht="15" hidden="false" customHeight="false" outlineLevel="0" collapsed="false">
      <c r="A4211" s="0" t="n">
        <v>1500014012</v>
      </c>
      <c r="B4211" s="157" t="n">
        <v>0</v>
      </c>
    </row>
    <row r="4212" customFormat="false" ht="15" hidden="false" customHeight="false" outlineLevel="0" collapsed="false">
      <c r="A4212" s="0" t="n">
        <v>1500014013</v>
      </c>
      <c r="B4212" s="157" t="n">
        <v>14.1666666666667</v>
      </c>
    </row>
    <row r="4213" customFormat="false" ht="15" hidden="false" customHeight="false" outlineLevel="0" collapsed="false">
      <c r="A4213" s="0" t="n">
        <v>1500014025</v>
      </c>
      <c r="B4213" s="157" t="n">
        <v>27.5</v>
      </c>
    </row>
    <row r="4214" customFormat="false" ht="15" hidden="false" customHeight="false" outlineLevel="0" collapsed="false">
      <c r="A4214" s="0" t="n">
        <v>1500014075</v>
      </c>
      <c r="B4214" s="157" t="n">
        <v>3.75</v>
      </c>
    </row>
    <row r="4215" customFormat="false" ht="15" hidden="false" customHeight="false" outlineLevel="0" collapsed="false">
      <c r="A4215" s="0" t="n">
        <v>1500014064</v>
      </c>
      <c r="B4215" s="157" t="n">
        <v>0</v>
      </c>
    </row>
    <row r="4216" customFormat="false" ht="15" hidden="false" customHeight="false" outlineLevel="0" collapsed="false">
      <c r="A4216" s="0" t="n">
        <v>1500011591</v>
      </c>
      <c r="B4216" s="157" t="n">
        <v>0</v>
      </c>
    </row>
    <row r="4217" customFormat="false" ht="15" hidden="false" customHeight="false" outlineLevel="0" collapsed="false">
      <c r="A4217" s="0" t="n">
        <v>1500011423</v>
      </c>
      <c r="B4217" s="157" t="n">
        <v>0</v>
      </c>
    </row>
    <row r="4218" customFormat="false" ht="15" hidden="false" customHeight="false" outlineLevel="0" collapsed="false">
      <c r="A4218" s="0" t="n">
        <v>1500014084</v>
      </c>
      <c r="B4218" s="157" t="n">
        <v>15.8333333333333</v>
      </c>
    </row>
    <row r="4219" customFormat="false" ht="15" hidden="false" customHeight="false" outlineLevel="0" collapsed="false">
      <c r="A4219" s="0" t="n">
        <v>1500014173</v>
      </c>
      <c r="B4219" s="157" t="n">
        <v>35.8333333333333</v>
      </c>
    </row>
    <row r="4220" customFormat="false" ht="15" hidden="false" customHeight="false" outlineLevel="0" collapsed="false">
      <c r="A4220" s="0" t="n">
        <v>1500014177</v>
      </c>
      <c r="B4220" s="157" t="n">
        <v>32.5</v>
      </c>
    </row>
    <row r="4221" customFormat="false" ht="15" hidden="false" customHeight="false" outlineLevel="0" collapsed="false">
      <c r="A4221" s="0" t="n">
        <v>1500014178</v>
      </c>
      <c r="B4221" s="157" t="n">
        <v>0</v>
      </c>
    </row>
    <row r="4222" customFormat="false" ht="15" hidden="false" customHeight="false" outlineLevel="0" collapsed="false">
      <c r="A4222" s="0" t="n">
        <v>1500014179</v>
      </c>
      <c r="B4222" s="157" t="n">
        <v>32.5833333333333</v>
      </c>
    </row>
    <row r="4223" customFormat="false" ht="15" hidden="false" customHeight="false" outlineLevel="0" collapsed="false">
      <c r="A4223" s="0" t="n">
        <v>1500015332</v>
      </c>
      <c r="B4223" s="157" t="n">
        <v>40.1666666666667</v>
      </c>
    </row>
    <row r="4224" customFormat="false" ht="15" hidden="false" customHeight="false" outlineLevel="0" collapsed="false">
      <c r="A4224" s="0" t="n">
        <v>1500014181</v>
      </c>
      <c r="B4224" s="157" t="n">
        <v>29.5833333333333</v>
      </c>
    </row>
    <row r="4225" customFormat="false" ht="15" hidden="false" customHeight="false" outlineLevel="0" collapsed="false">
      <c r="A4225" s="0" t="n">
        <v>1500014212</v>
      </c>
      <c r="B4225" s="157" t="n">
        <v>0.833333333333333</v>
      </c>
    </row>
    <row r="4226" customFormat="false" ht="15" hidden="false" customHeight="false" outlineLevel="0" collapsed="false">
      <c r="A4226" s="0" t="n">
        <v>1500014219</v>
      </c>
      <c r="B4226" s="157" t="n">
        <v>1.66666666666667</v>
      </c>
    </row>
    <row r="4227" customFormat="false" ht="15" hidden="false" customHeight="false" outlineLevel="0" collapsed="false">
      <c r="A4227" s="0" t="n">
        <v>1500014220</v>
      </c>
      <c r="B4227" s="157" t="n">
        <v>0</v>
      </c>
    </row>
    <row r="4228" customFormat="false" ht="15" hidden="false" customHeight="false" outlineLevel="0" collapsed="false">
      <c r="A4228" s="0" t="n">
        <v>1500014229</v>
      </c>
      <c r="B4228" s="157" t="n">
        <v>0</v>
      </c>
    </row>
    <row r="4229" customFormat="false" ht="15" hidden="false" customHeight="false" outlineLevel="0" collapsed="false">
      <c r="A4229" s="0" t="n">
        <v>1500014221</v>
      </c>
      <c r="B4229" s="157" t="n">
        <v>53.9166666666667</v>
      </c>
    </row>
    <row r="4230" customFormat="false" ht="15" hidden="false" customHeight="false" outlineLevel="0" collapsed="false">
      <c r="A4230" s="0" t="n">
        <v>1500014222</v>
      </c>
      <c r="B4230" s="157" t="n">
        <v>12.5</v>
      </c>
    </row>
    <row r="4231" customFormat="false" ht="15" hidden="false" customHeight="false" outlineLevel="0" collapsed="false">
      <c r="A4231" s="0" t="n">
        <v>1500014223</v>
      </c>
      <c r="B4231" s="157" t="n">
        <v>0</v>
      </c>
    </row>
    <row r="4232" customFormat="false" ht="15" hidden="false" customHeight="false" outlineLevel="0" collapsed="false">
      <c r="A4232" s="0" t="n">
        <v>1500014224</v>
      </c>
      <c r="B4232" s="157" t="n">
        <v>0</v>
      </c>
    </row>
    <row r="4233" customFormat="false" ht="15" hidden="false" customHeight="false" outlineLevel="0" collapsed="false">
      <c r="A4233" s="0" t="n">
        <v>1500014225</v>
      </c>
      <c r="B4233" s="157" t="n">
        <v>0</v>
      </c>
    </row>
    <row r="4234" customFormat="false" ht="15" hidden="false" customHeight="false" outlineLevel="0" collapsed="false">
      <c r="A4234" s="0" t="n">
        <v>1500014226</v>
      </c>
      <c r="B4234" s="157" t="n">
        <v>6.25</v>
      </c>
    </row>
    <row r="4235" customFormat="false" ht="15" hidden="false" customHeight="false" outlineLevel="0" collapsed="false">
      <c r="A4235" s="0" t="n">
        <v>1500015333</v>
      </c>
      <c r="B4235" s="157" t="n">
        <v>16.6666666666667</v>
      </c>
    </row>
    <row r="4236" customFormat="false" ht="15" hidden="false" customHeight="false" outlineLevel="0" collapsed="false">
      <c r="A4236" s="0" t="n">
        <v>1500000030</v>
      </c>
      <c r="B4236" s="157" t="n">
        <v>0</v>
      </c>
    </row>
    <row r="4237" customFormat="false" ht="15" hidden="false" customHeight="false" outlineLevel="0" collapsed="false">
      <c r="A4237" s="0" t="n">
        <v>1500014234</v>
      </c>
      <c r="B4237" s="157" t="n">
        <v>0</v>
      </c>
    </row>
    <row r="4238" customFormat="false" ht="15" hidden="false" customHeight="false" outlineLevel="0" collapsed="false">
      <c r="A4238" s="0" t="n">
        <v>1500014275</v>
      </c>
      <c r="B4238" s="157" t="n">
        <v>16.6666666666667</v>
      </c>
    </row>
    <row r="4239" customFormat="false" ht="15" hidden="false" customHeight="false" outlineLevel="0" collapsed="false">
      <c r="A4239" s="0" t="n">
        <v>1500014277</v>
      </c>
      <c r="B4239" s="157" t="n">
        <v>0</v>
      </c>
    </row>
    <row r="4240" customFormat="false" ht="15" hidden="false" customHeight="false" outlineLevel="0" collapsed="false">
      <c r="A4240" s="0" t="n">
        <v>1500014278</v>
      </c>
      <c r="B4240" s="157" t="n">
        <v>25.4166666666667</v>
      </c>
    </row>
    <row r="4241" customFormat="false" ht="15" hidden="false" customHeight="false" outlineLevel="0" collapsed="false">
      <c r="A4241" s="0" t="n">
        <v>1500014392</v>
      </c>
      <c r="B4241" s="157" t="n">
        <v>0</v>
      </c>
    </row>
    <row r="4242" customFormat="false" ht="15" hidden="false" customHeight="false" outlineLevel="0" collapsed="false">
      <c r="A4242" s="0" t="n">
        <v>1500014276</v>
      </c>
      <c r="B4242" s="157" t="n">
        <v>36.6666666666667</v>
      </c>
    </row>
    <row r="4243" customFormat="false" ht="15" hidden="false" customHeight="false" outlineLevel="0" collapsed="false">
      <c r="A4243" s="0" t="n">
        <v>1500014411</v>
      </c>
      <c r="B4243" s="157" t="n">
        <v>16.6666666666667</v>
      </c>
    </row>
    <row r="4244" customFormat="false" ht="15" hidden="false" customHeight="false" outlineLevel="0" collapsed="false">
      <c r="A4244" s="0" t="n">
        <v>1500014422</v>
      </c>
      <c r="B4244" s="157" t="n">
        <v>0</v>
      </c>
    </row>
    <row r="4245" customFormat="false" ht="15" hidden="false" customHeight="false" outlineLevel="0" collapsed="false">
      <c r="A4245" s="0" t="n">
        <v>1500014452</v>
      </c>
      <c r="B4245" s="157" t="n">
        <v>10</v>
      </c>
    </row>
    <row r="4246" customFormat="false" ht="15" hidden="false" customHeight="false" outlineLevel="0" collapsed="false">
      <c r="A4246" s="0" t="n">
        <v>1500014444</v>
      </c>
      <c r="B4246" s="157" t="n">
        <v>0</v>
      </c>
    </row>
    <row r="4247" customFormat="false" ht="15" hidden="false" customHeight="false" outlineLevel="0" collapsed="false">
      <c r="A4247" s="0" t="n">
        <v>1500014445</v>
      </c>
      <c r="B4247" s="157" t="n">
        <v>0</v>
      </c>
    </row>
    <row r="4248" customFormat="false" ht="15" hidden="false" customHeight="false" outlineLevel="0" collapsed="false">
      <c r="A4248" s="0" t="n">
        <v>1500014446</v>
      </c>
      <c r="B4248" s="157" t="n">
        <v>0</v>
      </c>
    </row>
    <row r="4249" customFormat="false" ht="15" hidden="false" customHeight="false" outlineLevel="0" collapsed="false">
      <c r="A4249" s="0" t="n">
        <v>1500014447</v>
      </c>
      <c r="B4249" s="157" t="n">
        <v>0</v>
      </c>
    </row>
    <row r="4250" customFormat="false" ht="15" hidden="false" customHeight="false" outlineLevel="0" collapsed="false">
      <c r="A4250" s="0" t="n">
        <v>1500014431</v>
      </c>
      <c r="B4250" s="157" t="n">
        <v>35</v>
      </c>
    </row>
    <row r="4251" customFormat="false" ht="15" hidden="false" customHeight="false" outlineLevel="0" collapsed="false">
      <c r="A4251" s="0" t="n">
        <v>1500014453</v>
      </c>
      <c r="B4251" s="157" t="n">
        <v>16.6666666666667</v>
      </c>
    </row>
    <row r="4252" customFormat="false" ht="15" hidden="false" customHeight="false" outlineLevel="0" collapsed="false">
      <c r="A4252" s="0" t="n">
        <v>1500014454</v>
      </c>
      <c r="B4252" s="157" t="n">
        <v>45.25</v>
      </c>
    </row>
    <row r="4253" customFormat="false" ht="15" hidden="false" customHeight="false" outlineLevel="0" collapsed="false">
      <c r="A4253" s="0" t="n">
        <v>1500014456</v>
      </c>
      <c r="B4253" s="157" t="n">
        <v>85</v>
      </c>
    </row>
    <row r="4254" customFormat="false" ht="15" hidden="false" customHeight="false" outlineLevel="0" collapsed="false">
      <c r="A4254" s="0" t="n">
        <v>1500014457</v>
      </c>
      <c r="B4254" s="157" t="n">
        <v>0</v>
      </c>
    </row>
    <row r="4255" customFormat="false" ht="15" hidden="false" customHeight="false" outlineLevel="0" collapsed="false">
      <c r="A4255" s="0" t="n">
        <v>1500014459</v>
      </c>
      <c r="B4255" s="157" t="n">
        <v>0</v>
      </c>
    </row>
    <row r="4256" customFormat="false" ht="15" hidden="false" customHeight="false" outlineLevel="0" collapsed="false">
      <c r="A4256" s="0" t="n">
        <v>1500014484</v>
      </c>
      <c r="B4256" s="157" t="n">
        <v>66.6666666666667</v>
      </c>
    </row>
    <row r="4257" customFormat="false" ht="15" hidden="false" customHeight="false" outlineLevel="0" collapsed="false">
      <c r="A4257" s="0" t="n">
        <v>1500014485</v>
      </c>
      <c r="B4257" s="157" t="n">
        <v>9</v>
      </c>
    </row>
    <row r="4258" customFormat="false" ht="15" hidden="false" customHeight="false" outlineLevel="0" collapsed="false">
      <c r="A4258" s="0" t="n">
        <v>1500014487</v>
      </c>
      <c r="B4258" s="157" t="n">
        <v>77.3333333333333</v>
      </c>
    </row>
    <row r="4259" customFormat="false" ht="15" hidden="false" customHeight="false" outlineLevel="0" collapsed="false">
      <c r="A4259" s="0" t="n">
        <v>1500014489</v>
      </c>
      <c r="B4259" s="157" t="n">
        <v>0</v>
      </c>
    </row>
    <row r="4260" customFormat="false" ht="15" hidden="false" customHeight="false" outlineLevel="0" collapsed="false">
      <c r="A4260" s="0" t="n">
        <v>1500014490</v>
      </c>
      <c r="B4260" s="157" t="n">
        <v>5</v>
      </c>
    </row>
    <row r="4261" customFormat="false" ht="15" hidden="false" customHeight="false" outlineLevel="0" collapsed="false">
      <c r="A4261" s="0" t="n">
        <v>1500014460</v>
      </c>
      <c r="B4261" s="157" t="n">
        <v>2.5</v>
      </c>
    </row>
    <row r="4262" customFormat="false" ht="15" hidden="false" customHeight="false" outlineLevel="0" collapsed="false">
      <c r="A4262" s="0" t="n">
        <v>1500014461</v>
      </c>
      <c r="B4262" s="157" t="n">
        <v>3</v>
      </c>
    </row>
    <row r="4263" customFormat="false" ht="15" hidden="false" customHeight="false" outlineLevel="0" collapsed="false">
      <c r="A4263" s="0" t="n">
        <v>1500014492</v>
      </c>
      <c r="B4263" s="157" t="n">
        <v>20.8333333333333</v>
      </c>
    </row>
    <row r="4264" customFormat="false" ht="15" hidden="false" customHeight="false" outlineLevel="0" collapsed="false">
      <c r="A4264" s="0" t="n">
        <v>1500014493</v>
      </c>
      <c r="B4264" s="157" t="n">
        <v>0</v>
      </c>
    </row>
    <row r="4265" customFormat="false" ht="15" hidden="false" customHeight="false" outlineLevel="0" collapsed="false">
      <c r="A4265" s="0" t="n">
        <v>1500014494</v>
      </c>
      <c r="B4265" s="157" t="n">
        <v>0</v>
      </c>
    </row>
    <row r="4266" customFormat="false" ht="15" hidden="false" customHeight="false" outlineLevel="0" collapsed="false">
      <c r="A4266" s="0" t="n">
        <v>1500014491</v>
      </c>
      <c r="B4266" s="157" t="n">
        <v>2.5</v>
      </c>
    </row>
    <row r="4267" customFormat="false" ht="15" hidden="false" customHeight="false" outlineLevel="0" collapsed="false">
      <c r="A4267" s="0" t="n">
        <v>1500014499</v>
      </c>
      <c r="B4267" s="157" t="n">
        <v>0.833333333333333</v>
      </c>
    </row>
    <row r="4268" customFormat="false" ht="15" hidden="false" customHeight="false" outlineLevel="0" collapsed="false">
      <c r="A4268" s="0" t="n">
        <v>1500014525</v>
      </c>
      <c r="B4268" s="157" t="n">
        <v>13.6666666666667</v>
      </c>
    </row>
    <row r="4269" customFormat="false" ht="15" hidden="false" customHeight="false" outlineLevel="0" collapsed="false">
      <c r="A4269" s="0" t="n">
        <v>1500014580</v>
      </c>
      <c r="B4269" s="157" t="n">
        <v>0</v>
      </c>
    </row>
    <row r="4270" customFormat="false" ht="15" hidden="false" customHeight="false" outlineLevel="0" collapsed="false">
      <c r="A4270" s="0" t="n">
        <v>1500014581</v>
      </c>
      <c r="B4270" s="157" t="n">
        <v>0</v>
      </c>
    </row>
    <row r="4271" customFormat="false" ht="15" hidden="false" customHeight="false" outlineLevel="0" collapsed="false">
      <c r="A4271" s="0" t="n">
        <v>1500014592</v>
      </c>
      <c r="B4271" s="157" t="n">
        <v>0</v>
      </c>
    </row>
    <row r="4272" customFormat="false" ht="15" hidden="false" customHeight="false" outlineLevel="0" collapsed="false">
      <c r="A4272" s="0" t="n">
        <v>1500014593</v>
      </c>
      <c r="B4272" s="157" t="n">
        <v>0</v>
      </c>
    </row>
    <row r="4273" customFormat="false" ht="15" hidden="false" customHeight="false" outlineLevel="0" collapsed="false">
      <c r="A4273" s="0" t="n">
        <v>1500014594</v>
      </c>
      <c r="B4273" s="157" t="n">
        <v>76</v>
      </c>
    </row>
    <row r="4274" customFormat="false" ht="15" hidden="false" customHeight="false" outlineLevel="0" collapsed="false">
      <c r="A4274" s="0" t="n">
        <v>1500014596</v>
      </c>
      <c r="B4274" s="157" t="n">
        <v>0</v>
      </c>
    </row>
    <row r="4275" customFormat="false" ht="15" hidden="false" customHeight="false" outlineLevel="0" collapsed="false">
      <c r="A4275" s="0" t="n">
        <v>1500014606</v>
      </c>
      <c r="B4275" s="157" t="n">
        <v>0</v>
      </c>
    </row>
    <row r="4276" customFormat="false" ht="15" hidden="false" customHeight="false" outlineLevel="0" collapsed="false">
      <c r="A4276" s="0" t="n">
        <v>1500014618</v>
      </c>
      <c r="B4276" s="157" t="n">
        <v>0</v>
      </c>
    </row>
    <row r="4277" customFormat="false" ht="15" hidden="false" customHeight="false" outlineLevel="0" collapsed="false">
      <c r="A4277" s="0" t="n">
        <v>1500014607</v>
      </c>
      <c r="B4277" s="157" t="n">
        <v>15</v>
      </c>
    </row>
    <row r="4278" customFormat="false" ht="15" hidden="false" customHeight="false" outlineLevel="0" collapsed="false">
      <c r="A4278" s="0" t="n">
        <v>1500014608</v>
      </c>
      <c r="B4278" s="157" t="n">
        <v>0</v>
      </c>
    </row>
    <row r="4279" customFormat="false" ht="15" hidden="false" customHeight="false" outlineLevel="0" collapsed="false">
      <c r="A4279" s="0" t="n">
        <v>1500014609</v>
      </c>
      <c r="B4279" s="157" t="n">
        <v>28.1</v>
      </c>
    </row>
    <row r="4280" customFormat="false" ht="15" hidden="false" customHeight="false" outlineLevel="0" collapsed="false">
      <c r="A4280" s="0" t="n">
        <v>1500014610</v>
      </c>
      <c r="B4280" s="157" t="n">
        <v>6.66666666666667</v>
      </c>
    </row>
    <row r="4281" customFormat="false" ht="15" hidden="false" customHeight="false" outlineLevel="0" collapsed="false">
      <c r="A4281" s="0" t="n">
        <v>1500014622</v>
      </c>
      <c r="B4281" s="157" t="n">
        <v>52.5833333333333</v>
      </c>
    </row>
    <row r="4282" customFormat="false" ht="15" hidden="false" customHeight="false" outlineLevel="0" collapsed="false">
      <c r="A4282" s="0" t="n">
        <v>1500014623</v>
      </c>
      <c r="B4282" s="157" t="n">
        <v>0</v>
      </c>
    </row>
    <row r="4283" customFormat="false" ht="15" hidden="false" customHeight="false" outlineLevel="0" collapsed="false">
      <c r="A4283" s="0" t="n">
        <v>1500014616</v>
      </c>
      <c r="B4283" s="157" t="n">
        <v>50.6666666666667</v>
      </c>
    </row>
    <row r="4284" customFormat="false" ht="15" hidden="false" customHeight="false" outlineLevel="0" collapsed="false">
      <c r="A4284" s="0" t="n">
        <v>1500014634</v>
      </c>
      <c r="B4284" s="157" t="n">
        <v>0</v>
      </c>
    </row>
    <row r="4285" customFormat="false" ht="15" hidden="false" customHeight="false" outlineLevel="0" collapsed="false">
      <c r="A4285" s="0" t="n">
        <v>1500014635</v>
      </c>
      <c r="B4285" s="157" t="n">
        <v>5</v>
      </c>
    </row>
    <row r="4286" customFormat="false" ht="15" hidden="false" customHeight="false" outlineLevel="0" collapsed="false">
      <c r="A4286" s="0" t="n">
        <v>1500014711</v>
      </c>
      <c r="B4286" s="157" t="n">
        <v>0</v>
      </c>
    </row>
    <row r="4287" customFormat="false" ht="15" hidden="false" customHeight="false" outlineLevel="0" collapsed="false">
      <c r="A4287" s="0" t="n">
        <v>1500014727</v>
      </c>
      <c r="B4287" s="157" t="n">
        <v>3.33333333333333</v>
      </c>
    </row>
    <row r="4288" customFormat="false" ht="15" hidden="false" customHeight="false" outlineLevel="0" collapsed="false">
      <c r="A4288" s="0" t="n">
        <v>1500014728</v>
      </c>
      <c r="B4288" s="157" t="n">
        <v>0</v>
      </c>
    </row>
    <row r="4289" customFormat="false" ht="15" hidden="false" customHeight="false" outlineLevel="0" collapsed="false">
      <c r="A4289" s="0" t="n">
        <v>1500014758</v>
      </c>
      <c r="B4289" s="157" t="n">
        <v>9.16666666666667</v>
      </c>
    </row>
    <row r="4290" customFormat="false" ht="15" hidden="false" customHeight="false" outlineLevel="0" collapsed="false">
      <c r="A4290" s="0" t="n">
        <v>1500014759</v>
      </c>
      <c r="B4290" s="157" t="n">
        <v>43.3333333333333</v>
      </c>
    </row>
    <row r="4291" customFormat="false" ht="15" hidden="false" customHeight="false" outlineLevel="0" collapsed="false">
      <c r="A4291" s="0" t="n">
        <v>1500014760</v>
      </c>
      <c r="B4291" s="157" t="n">
        <v>13.3333333333333</v>
      </c>
    </row>
    <row r="4292" customFormat="false" ht="15" hidden="false" customHeight="false" outlineLevel="0" collapsed="false">
      <c r="A4292" s="0" t="n">
        <v>1500014761</v>
      </c>
      <c r="B4292" s="157" t="n">
        <v>9.16666666666667</v>
      </c>
    </row>
    <row r="4293" customFormat="false" ht="15" hidden="false" customHeight="false" outlineLevel="0" collapsed="false">
      <c r="A4293" s="0" t="n">
        <v>1500014762</v>
      </c>
      <c r="B4293" s="157" t="n">
        <v>0</v>
      </c>
    </row>
    <row r="4294" customFormat="false" ht="15" hidden="false" customHeight="false" outlineLevel="0" collapsed="false">
      <c r="A4294" s="0" t="n">
        <v>1500014793</v>
      </c>
      <c r="B4294" s="157" t="n">
        <v>4.16666666666667</v>
      </c>
    </row>
    <row r="4295" customFormat="false" ht="15" hidden="false" customHeight="false" outlineLevel="0" collapsed="false">
      <c r="A4295" s="0" t="n">
        <v>1500014849</v>
      </c>
      <c r="B4295" s="157" t="n">
        <v>56.625</v>
      </c>
    </row>
    <row r="4296" customFormat="false" ht="15" hidden="false" customHeight="false" outlineLevel="0" collapsed="false">
      <c r="A4296" s="0" t="n">
        <v>1500014821</v>
      </c>
      <c r="B4296" s="157" t="n">
        <v>30.8333333333333</v>
      </c>
    </row>
    <row r="4297" customFormat="false" ht="15" hidden="false" customHeight="false" outlineLevel="0" collapsed="false">
      <c r="A4297" s="0" t="n">
        <v>1500014822</v>
      </c>
      <c r="B4297" s="157" t="n">
        <v>3.33333333333333</v>
      </c>
    </row>
    <row r="4298" customFormat="false" ht="15" hidden="false" customHeight="false" outlineLevel="0" collapsed="false">
      <c r="A4298" s="0" t="n">
        <v>1500014890</v>
      </c>
      <c r="B4298" s="157" t="n">
        <v>21.9166666666667</v>
      </c>
    </row>
    <row r="4299" customFormat="false" ht="15" hidden="false" customHeight="false" outlineLevel="0" collapsed="false">
      <c r="A4299" s="0" t="n">
        <v>1500014892</v>
      </c>
      <c r="B4299" s="157" t="n">
        <v>37.5</v>
      </c>
    </row>
    <row r="4300" customFormat="false" ht="15" hidden="false" customHeight="false" outlineLevel="0" collapsed="false">
      <c r="A4300" s="0" t="n">
        <v>1500014894</v>
      </c>
      <c r="B4300" s="157" t="n">
        <v>0</v>
      </c>
    </row>
    <row r="4301" customFormat="false" ht="15" hidden="false" customHeight="false" outlineLevel="0" collapsed="false">
      <c r="A4301" s="0" t="n">
        <v>1500014994</v>
      </c>
      <c r="B4301" s="157" t="n">
        <v>0</v>
      </c>
    </row>
    <row r="4302" customFormat="false" ht="15" hidden="false" customHeight="false" outlineLevel="0" collapsed="false">
      <c r="A4302" s="0" t="n">
        <v>1500014974</v>
      </c>
      <c r="B4302" s="157" t="n">
        <v>0</v>
      </c>
    </row>
    <row r="4303" customFormat="false" ht="15" hidden="false" customHeight="false" outlineLevel="0" collapsed="false">
      <c r="A4303" s="0" t="n">
        <v>1500015006</v>
      </c>
      <c r="B4303" s="157" t="n">
        <v>6.66666666666667</v>
      </c>
    </row>
    <row r="4304" customFormat="false" ht="15" hidden="false" customHeight="false" outlineLevel="0" collapsed="false">
      <c r="A4304" s="0" t="n">
        <v>1500015002</v>
      </c>
      <c r="B4304" s="157" t="n">
        <v>5</v>
      </c>
    </row>
    <row r="4305" customFormat="false" ht="15" hidden="false" customHeight="false" outlineLevel="0" collapsed="false">
      <c r="A4305" s="0" t="n">
        <v>1500015007</v>
      </c>
      <c r="B4305" s="157" t="n">
        <v>10.1666666666667</v>
      </c>
    </row>
    <row r="4306" customFormat="false" ht="15" hidden="false" customHeight="false" outlineLevel="0" collapsed="false">
      <c r="A4306" s="0" t="n">
        <v>1500015032</v>
      </c>
      <c r="B4306" s="157" t="n">
        <v>0</v>
      </c>
    </row>
    <row r="4307" customFormat="false" ht="15" hidden="false" customHeight="false" outlineLevel="0" collapsed="false">
      <c r="A4307" s="0" t="n">
        <v>1500015069</v>
      </c>
      <c r="B4307" s="157" t="n">
        <v>8.16666666666667</v>
      </c>
    </row>
    <row r="4308" customFormat="false" ht="15" hidden="false" customHeight="false" outlineLevel="0" collapsed="false">
      <c r="A4308" s="0" t="n">
        <v>1500015098</v>
      </c>
      <c r="B4308" s="157" t="n">
        <v>142.833333333333</v>
      </c>
    </row>
    <row r="4309" customFormat="false" ht="15" hidden="false" customHeight="false" outlineLevel="0" collapsed="false">
      <c r="A4309" s="0" t="n">
        <v>1500015099</v>
      </c>
      <c r="B4309" s="157" t="n">
        <v>12.5</v>
      </c>
    </row>
    <row r="4310" customFormat="false" ht="15" hidden="false" customHeight="false" outlineLevel="0" collapsed="false">
      <c r="A4310" s="0" t="n">
        <v>1500011595</v>
      </c>
      <c r="B4310" s="157" t="n">
        <v>0</v>
      </c>
    </row>
    <row r="4311" customFormat="false" ht="15" hidden="false" customHeight="false" outlineLevel="0" collapsed="false">
      <c r="A4311" s="0" t="n">
        <v>1500015166</v>
      </c>
      <c r="B4311" s="157" t="n">
        <v>8.66666666666667</v>
      </c>
    </row>
    <row r="4312" customFormat="false" ht="15" hidden="false" customHeight="false" outlineLevel="0" collapsed="false">
      <c r="A4312" s="0" t="n">
        <v>1500012030</v>
      </c>
      <c r="B4312" s="157" t="n">
        <v>0</v>
      </c>
    </row>
    <row r="4313" customFormat="false" ht="15" hidden="false" customHeight="false" outlineLevel="0" collapsed="false">
      <c r="A4313" s="0" t="n">
        <v>1500015254</v>
      </c>
      <c r="B4313" s="157" t="n">
        <v>26.6666666666667</v>
      </c>
    </row>
    <row r="4314" customFormat="false" ht="15" hidden="false" customHeight="false" outlineLevel="0" collapsed="false">
      <c r="A4314" s="0" t="n">
        <v>1500011580</v>
      </c>
      <c r="B4314" s="157" t="n">
        <v>0</v>
      </c>
    </row>
    <row r="4315" customFormat="false" ht="15" hidden="false" customHeight="false" outlineLevel="0" collapsed="false">
      <c r="A4315" s="0" t="n">
        <v>1500012060</v>
      </c>
      <c r="B4315" s="157" t="n">
        <v>0</v>
      </c>
    </row>
    <row r="4316" customFormat="false" ht="15" hidden="false" customHeight="false" outlineLevel="0" collapsed="false">
      <c r="A4316" s="0" t="n">
        <v>1500012519</v>
      </c>
      <c r="B4316" s="157" t="n">
        <v>11.6666666666667</v>
      </c>
    </row>
    <row r="4317" customFormat="false" ht="15" hidden="false" customHeight="false" outlineLevel="0" collapsed="false">
      <c r="A4317" s="0" t="n">
        <v>1500015358</v>
      </c>
      <c r="B4317" s="157" t="n">
        <v>0</v>
      </c>
    </row>
    <row r="4318" customFormat="false" ht="15" hidden="false" customHeight="false" outlineLevel="0" collapsed="false">
      <c r="A4318" s="0" t="n">
        <v>1500015361</v>
      </c>
      <c r="B4318" s="157" t="n">
        <v>23.3333333333333</v>
      </c>
    </row>
    <row r="4319" customFormat="false" ht="15" hidden="false" customHeight="false" outlineLevel="0" collapsed="false">
      <c r="A4319" s="0" t="n">
        <v>1500015364</v>
      </c>
      <c r="B4319" s="157" t="n">
        <v>0</v>
      </c>
    </row>
    <row r="4320" customFormat="false" ht="15" hidden="false" customHeight="false" outlineLevel="0" collapsed="false">
      <c r="A4320" s="0" t="n">
        <v>1500015365</v>
      </c>
      <c r="B4320" s="157" t="n">
        <v>101.833333333333</v>
      </c>
    </row>
    <row r="4321" customFormat="false" ht="15" hidden="false" customHeight="false" outlineLevel="0" collapsed="false">
      <c r="A4321" s="0" t="n">
        <v>1500015422</v>
      </c>
      <c r="B4321" s="157" t="n">
        <v>28.1666666666667</v>
      </c>
    </row>
    <row r="4322" customFormat="false" ht="15" hidden="false" customHeight="false" outlineLevel="0" collapsed="false">
      <c r="A4322" s="0" t="n">
        <v>1500015423</v>
      </c>
      <c r="B4322" s="157" t="n">
        <v>24.1666666666667</v>
      </c>
    </row>
    <row r="4323" customFormat="false" ht="15" hidden="false" customHeight="false" outlineLevel="0" collapsed="false">
      <c r="A4323" s="0" t="n">
        <v>1500015424</v>
      </c>
      <c r="B4323" s="157" t="n">
        <v>0</v>
      </c>
    </row>
    <row r="4324" customFormat="false" ht="15" hidden="false" customHeight="false" outlineLevel="0" collapsed="false">
      <c r="A4324" s="0" t="n">
        <v>1500015449</v>
      </c>
      <c r="B4324" s="157" t="n">
        <v>0</v>
      </c>
    </row>
    <row r="4325" customFormat="false" ht="15" hidden="false" customHeight="false" outlineLevel="0" collapsed="false">
      <c r="A4325" s="0" t="n">
        <v>1500015450</v>
      </c>
      <c r="B4325" s="157" t="n">
        <v>3.33333333333333</v>
      </c>
    </row>
    <row r="4326" customFormat="false" ht="15" hidden="false" customHeight="false" outlineLevel="0" collapsed="false">
      <c r="A4326" s="0" t="n">
        <v>1500015457</v>
      </c>
      <c r="B4326" s="157" t="n">
        <v>7.91666666666667</v>
      </c>
    </row>
    <row r="4327" customFormat="false" ht="15" hidden="false" customHeight="false" outlineLevel="0" collapsed="false">
      <c r="A4327" s="0" t="n">
        <v>1500015458</v>
      </c>
      <c r="B4327" s="157" t="n">
        <v>0</v>
      </c>
    </row>
    <row r="4328" customFormat="false" ht="15" hidden="false" customHeight="false" outlineLevel="0" collapsed="false">
      <c r="A4328" s="0" t="n">
        <v>1500015461</v>
      </c>
      <c r="B4328" s="157" t="n">
        <v>74.5833333333333</v>
      </c>
    </row>
    <row r="4329" customFormat="false" ht="15" hidden="false" customHeight="false" outlineLevel="0" collapsed="false">
      <c r="A4329" s="0" t="n">
        <v>1500015482</v>
      </c>
      <c r="B4329" s="157" t="n">
        <v>20.25</v>
      </c>
    </row>
    <row r="4330" customFormat="false" ht="15" hidden="false" customHeight="false" outlineLevel="0" collapsed="false">
      <c r="A4330" s="0" t="n">
        <v>1500015483</v>
      </c>
      <c r="B4330" s="157" t="n">
        <v>75.25</v>
      </c>
    </row>
    <row r="4331" customFormat="false" ht="15" hidden="false" customHeight="false" outlineLevel="0" collapsed="false">
      <c r="A4331" s="0" t="n">
        <v>1500015504</v>
      </c>
      <c r="B4331" s="157" t="n">
        <v>75.075</v>
      </c>
    </row>
    <row r="4332" customFormat="false" ht="15" hidden="false" customHeight="false" outlineLevel="0" collapsed="false">
      <c r="A4332" s="0" t="n">
        <v>1500015505</v>
      </c>
      <c r="B4332" s="157" t="n">
        <v>15.8333333333333</v>
      </c>
    </row>
    <row r="4333" customFormat="false" ht="15" hidden="false" customHeight="false" outlineLevel="0" collapsed="false">
      <c r="A4333" s="0" t="n">
        <v>1500015506</v>
      </c>
      <c r="B4333" s="157" t="n">
        <v>0</v>
      </c>
    </row>
    <row r="4334" customFormat="false" ht="15" hidden="false" customHeight="false" outlineLevel="0" collapsed="false">
      <c r="A4334" s="0" t="n">
        <v>1500015507</v>
      </c>
      <c r="B4334" s="157" t="n">
        <v>15.4166666666667</v>
      </c>
    </row>
    <row r="4335" customFormat="false" ht="15" hidden="false" customHeight="false" outlineLevel="0" collapsed="false">
      <c r="A4335" s="0" t="n">
        <v>1500015512</v>
      </c>
      <c r="B4335" s="157" t="n">
        <v>0</v>
      </c>
    </row>
    <row r="4336" customFormat="false" ht="15" hidden="false" customHeight="false" outlineLevel="0" collapsed="false">
      <c r="A4336" s="0" t="n">
        <v>1500015513</v>
      </c>
      <c r="B4336" s="157" t="n">
        <v>0</v>
      </c>
    </row>
    <row r="4337" customFormat="false" ht="15" hidden="false" customHeight="false" outlineLevel="0" collapsed="false">
      <c r="A4337" s="0" t="n">
        <v>1500015532</v>
      </c>
      <c r="B4337" s="157" t="n">
        <v>6.66666666666667</v>
      </c>
    </row>
    <row r="4338" customFormat="false" ht="15" hidden="false" customHeight="false" outlineLevel="0" collapsed="false">
      <c r="A4338" s="0" t="n">
        <v>1500015535</v>
      </c>
      <c r="B4338" s="157" t="n">
        <v>37</v>
      </c>
    </row>
    <row r="4339" customFormat="false" ht="15" hidden="false" customHeight="false" outlineLevel="0" collapsed="false">
      <c r="A4339" s="0" t="n">
        <v>1500015537</v>
      </c>
      <c r="B4339" s="157" t="n">
        <v>0</v>
      </c>
    </row>
    <row r="4340" customFormat="false" ht="15" hidden="false" customHeight="false" outlineLevel="0" collapsed="false">
      <c r="A4340" s="0" t="n">
        <v>1500015615</v>
      </c>
      <c r="B4340" s="157" t="n">
        <v>0</v>
      </c>
    </row>
    <row r="4341" customFormat="false" ht="15" hidden="false" customHeight="false" outlineLevel="0" collapsed="false">
      <c r="A4341" s="0" t="n">
        <v>1500015616</v>
      </c>
      <c r="B4341" s="157" t="n">
        <v>10.75</v>
      </c>
    </row>
    <row r="4342" customFormat="false" ht="15" hidden="false" customHeight="false" outlineLevel="0" collapsed="false">
      <c r="A4342" s="0" t="n">
        <v>1500015638</v>
      </c>
      <c r="B4342" s="157" t="n">
        <v>69.1666666666667</v>
      </c>
    </row>
    <row r="4343" customFormat="false" ht="15" hidden="false" customHeight="false" outlineLevel="0" collapsed="false">
      <c r="A4343" s="0" t="n">
        <v>1500015639</v>
      </c>
      <c r="B4343" s="157" t="n">
        <v>0</v>
      </c>
    </row>
    <row r="4344" customFormat="false" ht="15" hidden="false" customHeight="false" outlineLevel="0" collapsed="false">
      <c r="A4344" s="0" t="n">
        <v>1500015642</v>
      </c>
      <c r="B4344" s="157" t="n">
        <v>7.5</v>
      </c>
    </row>
    <row r="4345" customFormat="false" ht="15" hidden="false" customHeight="false" outlineLevel="0" collapsed="false">
      <c r="A4345" s="0" t="n">
        <v>1500015643</v>
      </c>
      <c r="B4345" s="157" t="n">
        <v>5.83333333333333</v>
      </c>
    </row>
    <row r="4346" customFormat="false" ht="15" hidden="false" customHeight="false" outlineLevel="0" collapsed="false">
      <c r="A4346" s="0" t="n">
        <v>1500015645</v>
      </c>
      <c r="B4346" s="157" t="n">
        <v>7</v>
      </c>
    </row>
    <row r="4347" customFormat="false" ht="15" hidden="false" customHeight="false" outlineLevel="0" collapsed="false">
      <c r="A4347" s="0" t="n">
        <v>1500015675</v>
      </c>
      <c r="B4347" s="157" t="n">
        <v>0</v>
      </c>
    </row>
    <row r="4348" customFormat="false" ht="15" hidden="false" customHeight="false" outlineLevel="0" collapsed="false">
      <c r="A4348" s="0" t="n">
        <v>1500015710</v>
      </c>
      <c r="B4348" s="157" t="n">
        <v>30</v>
      </c>
    </row>
    <row r="4349" customFormat="false" ht="15" hidden="false" customHeight="false" outlineLevel="0" collapsed="false">
      <c r="A4349" s="0" t="n">
        <v>1500015711</v>
      </c>
      <c r="B4349" s="157" t="n">
        <v>11</v>
      </c>
    </row>
    <row r="4350" customFormat="false" ht="15" hidden="false" customHeight="false" outlineLevel="0" collapsed="false">
      <c r="A4350" s="0" t="n">
        <v>1500015713</v>
      </c>
      <c r="B4350" s="157" t="n">
        <v>47</v>
      </c>
    </row>
    <row r="4351" customFormat="false" ht="15" hidden="false" customHeight="false" outlineLevel="0" collapsed="false">
      <c r="A4351" s="0" t="n">
        <v>1500015732</v>
      </c>
      <c r="B4351" s="157" t="n">
        <v>0</v>
      </c>
    </row>
    <row r="4352" customFormat="false" ht="15" hidden="false" customHeight="false" outlineLevel="0" collapsed="false">
      <c r="A4352" s="0" t="n">
        <v>1500015733</v>
      </c>
      <c r="B4352" s="157" t="n">
        <v>120</v>
      </c>
    </row>
    <row r="4353" customFormat="false" ht="15" hidden="false" customHeight="false" outlineLevel="0" collapsed="false">
      <c r="A4353" s="0" t="n">
        <v>1500015734</v>
      </c>
      <c r="B4353" s="157" t="n">
        <v>53.8833333333333</v>
      </c>
    </row>
    <row r="4354" customFormat="false" ht="15" hidden="false" customHeight="false" outlineLevel="0" collapsed="false">
      <c r="A4354" s="0" t="n">
        <v>1500015832</v>
      </c>
      <c r="B4354" s="157" t="n">
        <v>0</v>
      </c>
    </row>
    <row r="4355" customFormat="false" ht="15" hidden="false" customHeight="false" outlineLevel="0" collapsed="false">
      <c r="A4355" s="0" t="n">
        <v>1500015866</v>
      </c>
      <c r="B4355" s="157" t="n">
        <v>18.5</v>
      </c>
    </row>
    <row r="4356" customFormat="false" ht="15" hidden="false" customHeight="false" outlineLevel="0" collapsed="false">
      <c r="A4356" s="0" t="n">
        <v>1500015894</v>
      </c>
      <c r="B4356" s="157" t="n">
        <v>0</v>
      </c>
    </row>
    <row r="4357" customFormat="false" ht="15" hidden="false" customHeight="false" outlineLevel="0" collapsed="false">
      <c r="A4357" s="0" t="n">
        <v>1500015964</v>
      </c>
      <c r="B4357" s="157" t="n">
        <v>0</v>
      </c>
    </row>
    <row r="4358" customFormat="false" ht="15" hidden="false" customHeight="false" outlineLevel="0" collapsed="false">
      <c r="A4358" s="0" t="n">
        <v>1500015966</v>
      </c>
      <c r="B4358" s="157" t="n">
        <v>0</v>
      </c>
    </row>
    <row r="4359" customFormat="false" ht="15" hidden="false" customHeight="false" outlineLevel="0" collapsed="false">
      <c r="A4359" s="0" t="n">
        <v>1500016064</v>
      </c>
      <c r="B4359" s="157" t="n">
        <v>0</v>
      </c>
    </row>
    <row r="4360" customFormat="false" ht="15" hidden="false" customHeight="false" outlineLevel="0" collapsed="false">
      <c r="A4360" s="0" t="n">
        <v>1500016090</v>
      </c>
      <c r="B4360" s="157" t="n">
        <v>18.3333333333333</v>
      </c>
    </row>
    <row r="4361" customFormat="false" ht="15" hidden="false" customHeight="false" outlineLevel="0" collapsed="false">
      <c r="A4361" s="0" t="n">
        <v>1500016091</v>
      </c>
      <c r="B4361" s="157" t="n">
        <v>10.3333333333333</v>
      </c>
    </row>
    <row r="4362" customFormat="false" ht="15" hidden="false" customHeight="false" outlineLevel="0" collapsed="false">
      <c r="A4362" s="0" t="n">
        <v>1500016128</v>
      </c>
      <c r="B4362" s="157" t="n">
        <v>3.33333333333333</v>
      </c>
    </row>
    <row r="4363" customFormat="false" ht="15" hidden="false" customHeight="false" outlineLevel="0" collapsed="false">
      <c r="A4363" s="0" t="n">
        <v>1500016129</v>
      </c>
      <c r="B4363" s="157" t="n">
        <v>116.25</v>
      </c>
    </row>
    <row r="4364" customFormat="false" ht="15" hidden="false" customHeight="false" outlineLevel="0" collapsed="false">
      <c r="A4364" s="0" t="n">
        <v>1500016195</v>
      </c>
      <c r="B4364" s="157" t="n">
        <v>15.5</v>
      </c>
    </row>
    <row r="4365" customFormat="false" ht="15" hidden="false" customHeight="false" outlineLevel="0" collapsed="false">
      <c r="A4365" s="0" t="n">
        <v>1500016196</v>
      </c>
      <c r="B4365" s="157" t="n">
        <v>38.5</v>
      </c>
    </row>
    <row r="4366" customFormat="false" ht="15" hidden="false" customHeight="false" outlineLevel="0" collapsed="false">
      <c r="A4366" s="0" t="n">
        <v>1500016218</v>
      </c>
      <c r="B4366" s="157" t="n">
        <v>24.375</v>
      </c>
    </row>
    <row r="4367" customFormat="false" ht="15" hidden="false" customHeight="false" outlineLevel="0" collapsed="false">
      <c r="A4367" s="0" t="n">
        <v>1500016221</v>
      </c>
      <c r="B4367" s="157" t="n">
        <v>20.8333333333333</v>
      </c>
    </row>
    <row r="4368" customFormat="false" ht="15" hidden="false" customHeight="false" outlineLevel="0" collapsed="false">
      <c r="A4368" s="0" t="n">
        <v>1500016315</v>
      </c>
      <c r="B4368" s="157" t="n">
        <v>51.6666666666667</v>
      </c>
    </row>
    <row r="4369" customFormat="false" ht="15" hidden="false" customHeight="false" outlineLevel="0" collapsed="false">
      <c r="A4369" s="0" t="n">
        <v>1500016250</v>
      </c>
      <c r="B4369" s="157" t="n">
        <v>21.6666666666667</v>
      </c>
    </row>
    <row r="4370" customFormat="false" ht="15" hidden="false" customHeight="false" outlineLevel="0" collapsed="false">
      <c r="A4370" s="0" t="n">
        <v>1500016309</v>
      </c>
      <c r="B4370" s="157" t="n">
        <v>37.5</v>
      </c>
    </row>
    <row r="4371" customFormat="false" ht="15" hidden="false" customHeight="false" outlineLevel="0" collapsed="false">
      <c r="A4371" s="0" t="n">
        <v>1500016310</v>
      </c>
      <c r="B4371" s="157" t="n">
        <v>19.75</v>
      </c>
    </row>
    <row r="4372" customFormat="false" ht="15" hidden="false" customHeight="false" outlineLevel="0" collapsed="false">
      <c r="A4372" s="0" t="n">
        <v>1500016313</v>
      </c>
      <c r="B4372" s="157" t="n">
        <v>16.6666666666667</v>
      </c>
    </row>
    <row r="4373" customFormat="false" ht="15" hidden="false" customHeight="false" outlineLevel="0" collapsed="false">
      <c r="A4373" s="0" t="n">
        <v>1500016314</v>
      </c>
      <c r="B4373" s="157" t="n">
        <v>94.1666666666667</v>
      </c>
    </row>
    <row r="4374" customFormat="false" ht="15" hidden="false" customHeight="false" outlineLevel="0" collapsed="false">
      <c r="A4374" s="0" t="n">
        <v>1500016351</v>
      </c>
      <c r="B4374" s="157" t="n">
        <v>23.3333333333333</v>
      </c>
    </row>
    <row r="4375" customFormat="false" ht="15" hidden="false" customHeight="false" outlineLevel="0" collapsed="false">
      <c r="A4375" s="0" t="n">
        <v>1500016352</v>
      </c>
      <c r="B4375" s="157" t="n">
        <v>19.8333333333333</v>
      </c>
    </row>
    <row r="4376" customFormat="false" ht="15" hidden="false" customHeight="false" outlineLevel="0" collapsed="false">
      <c r="A4376" s="0" t="n">
        <v>1500016353</v>
      </c>
      <c r="B4376" s="157" t="n">
        <v>5.08333333333333</v>
      </c>
    </row>
    <row r="4377" customFormat="false" ht="15" hidden="false" customHeight="false" outlineLevel="0" collapsed="false">
      <c r="A4377" s="0" t="n">
        <v>1500016354</v>
      </c>
      <c r="B4377" s="157" t="n">
        <v>0</v>
      </c>
    </row>
    <row r="4378" customFormat="false" ht="15" hidden="false" customHeight="false" outlineLevel="0" collapsed="false">
      <c r="A4378" s="0" t="n">
        <v>1500016355</v>
      </c>
      <c r="B4378" s="157" t="n">
        <v>11.6666666666667</v>
      </c>
    </row>
    <row r="4379" customFormat="false" ht="15" hidden="false" customHeight="false" outlineLevel="0" collapsed="false">
      <c r="A4379" s="0" t="n">
        <v>1500016358</v>
      </c>
      <c r="B4379" s="157" t="n">
        <v>0</v>
      </c>
    </row>
    <row r="4380" customFormat="false" ht="15" hidden="false" customHeight="false" outlineLevel="0" collapsed="false">
      <c r="A4380" s="0" t="n">
        <v>1500016359</v>
      </c>
      <c r="B4380" s="157" t="n">
        <v>0</v>
      </c>
    </row>
    <row r="4381" customFormat="false" ht="15" hidden="false" customHeight="false" outlineLevel="0" collapsed="false">
      <c r="A4381" s="0" t="n">
        <v>1500016389</v>
      </c>
      <c r="B4381" s="157" t="n">
        <v>11.6666666666667</v>
      </c>
    </row>
    <row r="4382" customFormat="false" ht="15" hidden="false" customHeight="false" outlineLevel="0" collapsed="false">
      <c r="A4382" s="0" t="n">
        <v>1500016422</v>
      </c>
      <c r="B4382" s="157" t="n">
        <v>207.208333333333</v>
      </c>
    </row>
    <row r="4383" customFormat="false" ht="15" hidden="false" customHeight="false" outlineLevel="0" collapsed="false">
      <c r="A4383" s="0" t="n">
        <v>1500016425</v>
      </c>
      <c r="B4383" s="157" t="n">
        <v>18.3333333333333</v>
      </c>
    </row>
    <row r="4384" customFormat="false" ht="15" hidden="false" customHeight="false" outlineLevel="0" collapsed="false">
      <c r="A4384" s="0" t="n">
        <v>1500016426</v>
      </c>
      <c r="B4384" s="157" t="n">
        <v>29.75</v>
      </c>
    </row>
    <row r="4385" customFormat="false" ht="15" hidden="false" customHeight="false" outlineLevel="0" collapsed="false">
      <c r="A4385" s="0" t="n">
        <v>1500016448</v>
      </c>
      <c r="B4385" s="157" t="n">
        <v>15</v>
      </c>
    </row>
    <row r="4386" customFormat="false" ht="15" hidden="false" customHeight="false" outlineLevel="0" collapsed="false">
      <c r="A4386" s="0" t="n">
        <v>1500016449</v>
      </c>
      <c r="B4386" s="157" t="n">
        <v>0</v>
      </c>
    </row>
    <row r="4387" customFormat="false" ht="15" hidden="false" customHeight="false" outlineLevel="0" collapsed="false">
      <c r="A4387" s="0" t="n">
        <v>1500016450</v>
      </c>
      <c r="B4387" s="157" t="n">
        <v>0</v>
      </c>
    </row>
    <row r="4388" customFormat="false" ht="15" hidden="false" customHeight="false" outlineLevel="0" collapsed="false">
      <c r="A4388" s="0" t="n">
        <v>1500016451</v>
      </c>
      <c r="B4388" s="157" t="n">
        <v>67.6666666666667</v>
      </c>
    </row>
    <row r="4389" customFormat="false" ht="15" hidden="false" customHeight="false" outlineLevel="0" collapsed="false">
      <c r="A4389" s="0" t="n">
        <v>1500016483</v>
      </c>
      <c r="B4389" s="157" t="n">
        <v>4</v>
      </c>
    </row>
    <row r="4390" customFormat="false" ht="15" hidden="false" customHeight="false" outlineLevel="0" collapsed="false">
      <c r="A4390" s="0" t="n">
        <v>1500016496</v>
      </c>
      <c r="B4390" s="157" t="n">
        <v>51</v>
      </c>
    </row>
    <row r="4391" customFormat="false" ht="15" hidden="false" customHeight="false" outlineLevel="0" collapsed="false">
      <c r="A4391" s="0" t="n">
        <v>1500016540</v>
      </c>
      <c r="B4391" s="157" t="n">
        <v>25</v>
      </c>
    </row>
    <row r="4392" customFormat="false" ht="15" hidden="false" customHeight="false" outlineLevel="0" collapsed="false">
      <c r="A4392" s="0" t="n">
        <v>1500016541</v>
      </c>
      <c r="B4392" s="157" t="n">
        <v>0</v>
      </c>
    </row>
    <row r="4393" customFormat="false" ht="15" hidden="false" customHeight="false" outlineLevel="0" collapsed="false">
      <c r="A4393" s="0" t="n">
        <v>1500016545</v>
      </c>
      <c r="B4393" s="157" t="n">
        <v>0</v>
      </c>
    </row>
    <row r="4394" customFormat="false" ht="15" hidden="false" customHeight="false" outlineLevel="0" collapsed="false">
      <c r="A4394" s="0" t="n">
        <v>1500016583</v>
      </c>
      <c r="B4394" s="157" t="n">
        <v>24.1666666666667</v>
      </c>
    </row>
    <row r="4395" customFormat="false" ht="15" hidden="false" customHeight="false" outlineLevel="0" collapsed="false">
      <c r="A4395" s="0" t="n">
        <v>1500016589</v>
      </c>
      <c r="B4395" s="157" t="n">
        <v>30.8333333333333</v>
      </c>
    </row>
    <row r="4396" customFormat="false" ht="15" hidden="false" customHeight="false" outlineLevel="0" collapsed="false">
      <c r="A4396" s="0" t="n">
        <v>1500016592</v>
      </c>
      <c r="B4396" s="157" t="n">
        <v>40.3333333333333</v>
      </c>
    </row>
    <row r="4397" customFormat="false" ht="15" hidden="false" customHeight="false" outlineLevel="0" collapsed="false">
      <c r="A4397" s="0" t="n">
        <v>1500016593</v>
      </c>
      <c r="B4397" s="157" t="n">
        <v>1.66666666666667</v>
      </c>
    </row>
    <row r="4398" customFormat="false" ht="15" hidden="false" customHeight="false" outlineLevel="0" collapsed="false">
      <c r="A4398" s="0" t="n">
        <v>1500016594</v>
      </c>
      <c r="B4398" s="157" t="n">
        <v>89.3333333333333</v>
      </c>
    </row>
    <row r="4399" customFormat="false" ht="15" hidden="false" customHeight="false" outlineLevel="0" collapsed="false">
      <c r="A4399" s="0" t="n">
        <v>1500016595</v>
      </c>
      <c r="B4399" s="157" t="n">
        <v>147.583333333333</v>
      </c>
    </row>
    <row r="4400" customFormat="false" ht="15" hidden="false" customHeight="false" outlineLevel="0" collapsed="false">
      <c r="A4400" s="0" t="n">
        <v>1500016638</v>
      </c>
      <c r="B4400" s="157" t="n">
        <v>28.3333333333333</v>
      </c>
    </row>
    <row r="4401" customFormat="false" ht="15" hidden="false" customHeight="false" outlineLevel="0" collapsed="false">
      <c r="A4401" s="0" t="n">
        <v>1500016639</v>
      </c>
      <c r="B4401" s="157" t="n">
        <v>38.6666666666667</v>
      </c>
    </row>
    <row r="4402" customFormat="false" ht="15" hidden="false" customHeight="false" outlineLevel="0" collapsed="false">
      <c r="A4402" s="0" t="n">
        <v>1500016733</v>
      </c>
      <c r="B4402" s="157" t="n">
        <v>0</v>
      </c>
    </row>
    <row r="4403" customFormat="false" ht="15" hidden="false" customHeight="false" outlineLevel="0" collapsed="false">
      <c r="A4403" s="0" t="n">
        <v>1500016734</v>
      </c>
      <c r="B4403" s="157" t="n">
        <v>20.0833333333333</v>
      </c>
    </row>
    <row r="4404" customFormat="false" ht="15" hidden="false" customHeight="false" outlineLevel="0" collapsed="false">
      <c r="A4404" s="0" t="n">
        <v>1500016787</v>
      </c>
      <c r="B4404" s="157" t="n">
        <v>0</v>
      </c>
    </row>
    <row r="4405" customFormat="false" ht="15" hidden="false" customHeight="false" outlineLevel="0" collapsed="false">
      <c r="A4405" s="0" t="n">
        <v>1500016833</v>
      </c>
      <c r="B4405" s="157" t="n">
        <v>169.25</v>
      </c>
    </row>
    <row r="4406" customFormat="false" ht="15" hidden="false" customHeight="false" outlineLevel="0" collapsed="false">
      <c r="A4406" s="0" t="n">
        <v>1500016887</v>
      </c>
      <c r="B4406" s="157" t="n">
        <v>32.3333333333333</v>
      </c>
    </row>
    <row r="4407" customFormat="false" ht="15" hidden="false" customHeight="false" outlineLevel="0" collapsed="false">
      <c r="A4407" s="0" t="n">
        <v>1500016888</v>
      </c>
      <c r="B4407" s="157" t="n">
        <v>28</v>
      </c>
    </row>
    <row r="4408" customFormat="false" ht="15" hidden="false" customHeight="false" outlineLevel="0" collapsed="false">
      <c r="A4408" s="0" t="n">
        <v>1500016890</v>
      </c>
      <c r="B4408" s="157" t="n">
        <v>56.6666666666667</v>
      </c>
    </row>
    <row r="4409" customFormat="false" ht="15" hidden="false" customHeight="false" outlineLevel="0" collapsed="false">
      <c r="A4409" s="0" t="n">
        <v>1500016891</v>
      </c>
      <c r="B4409" s="157" t="n">
        <v>50</v>
      </c>
    </row>
    <row r="4410" customFormat="false" ht="15" hidden="false" customHeight="false" outlineLevel="0" collapsed="false">
      <c r="A4410" s="0" t="n">
        <v>1500016892</v>
      </c>
      <c r="B4410" s="157" t="n">
        <v>63.8333333333333</v>
      </c>
    </row>
    <row r="4411" customFormat="false" ht="15" hidden="false" customHeight="false" outlineLevel="0" collapsed="false">
      <c r="A4411" s="0" t="n">
        <v>1500016973</v>
      </c>
      <c r="B4411" s="157" t="n">
        <v>45</v>
      </c>
    </row>
    <row r="4412" customFormat="false" ht="15" hidden="false" customHeight="false" outlineLevel="0" collapsed="false">
      <c r="A4412" s="0" t="n">
        <v>1500016974</v>
      </c>
      <c r="B4412" s="157" t="n">
        <v>0</v>
      </c>
    </row>
    <row r="4413" customFormat="false" ht="15" hidden="false" customHeight="false" outlineLevel="0" collapsed="false">
      <c r="A4413" s="0" t="n">
        <v>1500017000</v>
      </c>
      <c r="B4413" s="157" t="n">
        <v>16.4166666666667</v>
      </c>
    </row>
    <row r="4414" customFormat="false" ht="15" hidden="false" customHeight="false" outlineLevel="0" collapsed="false">
      <c r="A4414" s="0" t="n">
        <v>1500017030</v>
      </c>
      <c r="B4414" s="157" t="n">
        <v>10</v>
      </c>
    </row>
    <row r="4415" customFormat="false" ht="15" hidden="false" customHeight="false" outlineLevel="0" collapsed="false">
      <c r="A4415" s="0" t="n">
        <v>1500017031</v>
      </c>
      <c r="B4415" s="157" t="n">
        <v>0</v>
      </c>
    </row>
    <row r="4416" customFormat="false" ht="15" hidden="false" customHeight="false" outlineLevel="0" collapsed="false">
      <c r="A4416" s="0" t="n">
        <v>1500017032</v>
      </c>
      <c r="B4416" s="157" t="n">
        <v>0</v>
      </c>
    </row>
    <row r="4417" customFormat="false" ht="15" hidden="false" customHeight="false" outlineLevel="0" collapsed="false">
      <c r="A4417" s="0" t="n">
        <v>1500017041</v>
      </c>
      <c r="B4417" s="157" t="n">
        <v>9.16666666666667</v>
      </c>
    </row>
    <row r="4418" customFormat="false" ht="15" hidden="false" customHeight="false" outlineLevel="0" collapsed="false">
      <c r="A4418" s="0" t="n">
        <v>1500017042</v>
      </c>
      <c r="B4418" s="157" t="n">
        <v>24.1666666666667</v>
      </c>
    </row>
    <row r="4419" customFormat="false" ht="15" hidden="false" customHeight="false" outlineLevel="0" collapsed="false">
      <c r="A4419" s="0" t="n">
        <v>1500017063</v>
      </c>
      <c r="B4419" s="157" t="n">
        <v>18.8333333333333</v>
      </c>
    </row>
    <row r="4420" customFormat="false" ht="15" hidden="false" customHeight="false" outlineLevel="0" collapsed="false">
      <c r="A4420" s="0" t="n">
        <v>1500017064</v>
      </c>
      <c r="B4420" s="157" t="n">
        <v>16.6666666666667</v>
      </c>
    </row>
    <row r="4421" customFormat="false" ht="15" hidden="false" customHeight="false" outlineLevel="0" collapsed="false">
      <c r="A4421" s="0" t="n">
        <v>1500017065</v>
      </c>
      <c r="B4421" s="157" t="n">
        <v>20.6666666666667</v>
      </c>
    </row>
    <row r="4422" customFormat="false" ht="15" hidden="false" customHeight="false" outlineLevel="0" collapsed="false">
      <c r="A4422" s="0" t="n">
        <v>1500016856</v>
      </c>
      <c r="B4422" s="157" t="n">
        <v>18.6666666666667</v>
      </c>
    </row>
    <row r="4423" customFormat="false" ht="15" hidden="false" customHeight="false" outlineLevel="0" collapsed="false">
      <c r="A4423" s="0" t="n">
        <v>1500017103</v>
      </c>
      <c r="B4423" s="157" t="n">
        <v>0</v>
      </c>
    </row>
    <row r="4424" customFormat="false" ht="15" hidden="false" customHeight="false" outlineLevel="0" collapsed="false">
      <c r="A4424" s="0" t="n">
        <v>1500017104</v>
      </c>
      <c r="B4424" s="157" t="n">
        <v>6.16666666666667</v>
      </c>
    </row>
    <row r="4425" customFormat="false" ht="15" hidden="false" customHeight="false" outlineLevel="0" collapsed="false">
      <c r="A4425" s="0" t="n">
        <v>1500017105</v>
      </c>
      <c r="B4425" s="157" t="n">
        <v>0</v>
      </c>
    </row>
    <row r="4426" customFormat="false" ht="15" hidden="false" customHeight="false" outlineLevel="0" collapsed="false">
      <c r="A4426" s="0" t="n">
        <v>1500017119</v>
      </c>
      <c r="B4426" s="157" t="n">
        <v>34.1666666666667</v>
      </c>
    </row>
    <row r="4427" customFormat="false" ht="15" hidden="false" customHeight="false" outlineLevel="0" collapsed="false">
      <c r="A4427" s="0" t="n">
        <v>1500017139</v>
      </c>
      <c r="B4427" s="157" t="n">
        <v>58.3333333333333</v>
      </c>
    </row>
    <row r="4428" customFormat="false" ht="15" hidden="false" customHeight="false" outlineLevel="0" collapsed="false">
      <c r="A4428" s="0" t="n">
        <v>1500017140</v>
      </c>
      <c r="B4428" s="157" t="n">
        <v>47.9166666666667</v>
      </c>
    </row>
    <row r="4429" customFormat="false" ht="15" hidden="false" customHeight="false" outlineLevel="0" collapsed="false">
      <c r="A4429" s="0" t="n">
        <v>1500017118</v>
      </c>
      <c r="B4429" s="157" t="n">
        <v>61.3333333333333</v>
      </c>
    </row>
    <row r="4430" customFormat="false" ht="15" hidden="false" customHeight="false" outlineLevel="0" collapsed="false">
      <c r="A4430" s="0" t="n">
        <v>1500017188</v>
      </c>
      <c r="B4430" s="157" t="n">
        <v>0</v>
      </c>
    </row>
    <row r="4431" customFormat="false" ht="15" hidden="false" customHeight="false" outlineLevel="0" collapsed="false">
      <c r="A4431" s="0" t="n">
        <v>1500017222</v>
      </c>
      <c r="B4431" s="157" t="n">
        <v>5.66666666666667</v>
      </c>
    </row>
    <row r="4432" customFormat="false" ht="15" hidden="false" customHeight="false" outlineLevel="0" collapsed="false">
      <c r="A4432" s="0" t="n">
        <v>1500017223</v>
      </c>
      <c r="B4432" s="157" t="n">
        <v>14.6666666666667</v>
      </c>
    </row>
    <row r="4433" customFormat="false" ht="15" hidden="false" customHeight="false" outlineLevel="0" collapsed="false">
      <c r="A4433" s="0" t="n">
        <v>1500017249</v>
      </c>
      <c r="B4433" s="157" t="n">
        <v>13.8333333333333</v>
      </c>
    </row>
    <row r="4434" customFormat="false" ht="15" hidden="false" customHeight="false" outlineLevel="0" collapsed="false">
      <c r="A4434" s="0" t="n">
        <v>1500017266</v>
      </c>
      <c r="B4434" s="157" t="n">
        <v>29.25</v>
      </c>
    </row>
    <row r="4435" customFormat="false" ht="15" hidden="false" customHeight="false" outlineLevel="0" collapsed="false">
      <c r="A4435" s="0" t="n">
        <v>1500017267</v>
      </c>
      <c r="B4435" s="157" t="n">
        <v>0</v>
      </c>
    </row>
    <row r="4436" customFormat="false" ht="15" hidden="false" customHeight="false" outlineLevel="0" collapsed="false">
      <c r="A4436" s="0" t="n">
        <v>1500017268</v>
      </c>
      <c r="B4436" s="157" t="n">
        <v>4.16666666666667</v>
      </c>
    </row>
    <row r="4437" customFormat="false" ht="15" hidden="false" customHeight="false" outlineLevel="0" collapsed="false">
      <c r="A4437" s="0" t="n">
        <v>1500017300</v>
      </c>
      <c r="B4437" s="157" t="n">
        <v>42.6666666666667</v>
      </c>
    </row>
    <row r="4438" customFormat="false" ht="15" hidden="false" customHeight="false" outlineLevel="0" collapsed="false">
      <c r="A4438" s="0" t="n">
        <v>1500017311</v>
      </c>
      <c r="B4438" s="157" t="n">
        <v>0</v>
      </c>
    </row>
    <row r="4439" customFormat="false" ht="15" hidden="false" customHeight="false" outlineLevel="0" collapsed="false">
      <c r="A4439" s="0" t="n">
        <v>1500017312</v>
      </c>
      <c r="B4439" s="157" t="n">
        <v>0</v>
      </c>
    </row>
    <row r="4440" customFormat="false" ht="15" hidden="false" customHeight="false" outlineLevel="0" collapsed="false">
      <c r="A4440" s="0" t="n">
        <v>1500017313</v>
      </c>
      <c r="B4440" s="157" t="n">
        <v>12.5</v>
      </c>
    </row>
    <row r="4441" customFormat="false" ht="15" hidden="false" customHeight="false" outlineLevel="0" collapsed="false">
      <c r="A4441" s="0" t="n">
        <v>1500017351</v>
      </c>
      <c r="B4441" s="157" t="n">
        <v>19.8333333333333</v>
      </c>
    </row>
    <row r="4442" customFormat="false" ht="15" hidden="false" customHeight="false" outlineLevel="0" collapsed="false">
      <c r="A4442" s="0" t="n">
        <v>1500017352</v>
      </c>
      <c r="B4442" s="157" t="n">
        <v>58.5</v>
      </c>
    </row>
    <row r="4443" customFormat="false" ht="15" hidden="false" customHeight="false" outlineLevel="0" collapsed="false">
      <c r="A4443" s="0" t="n">
        <v>1500017354</v>
      </c>
      <c r="B4443" s="157" t="n">
        <v>13.75</v>
      </c>
    </row>
    <row r="4444" customFormat="false" ht="15" hidden="false" customHeight="false" outlineLevel="0" collapsed="false">
      <c r="A4444" s="0" t="n">
        <v>1500017355</v>
      </c>
      <c r="B4444" s="157" t="n">
        <v>15</v>
      </c>
    </row>
    <row r="4445" customFormat="false" ht="15" hidden="false" customHeight="false" outlineLevel="0" collapsed="false">
      <c r="A4445" s="0" t="n">
        <v>1500017387</v>
      </c>
      <c r="B4445" s="157" t="n">
        <v>28.3333333333333</v>
      </c>
    </row>
    <row r="4446" customFormat="false" ht="15" hidden="false" customHeight="false" outlineLevel="0" collapsed="false">
      <c r="A4446" s="0" t="n">
        <v>1500017388</v>
      </c>
      <c r="B4446" s="157" t="n">
        <v>28.3333333333333</v>
      </c>
    </row>
    <row r="4447" customFormat="false" ht="15" hidden="false" customHeight="false" outlineLevel="0" collapsed="false">
      <c r="A4447" s="0" t="n">
        <v>1500017390</v>
      </c>
      <c r="B4447" s="157" t="n">
        <v>3.33333333333333</v>
      </c>
    </row>
    <row r="4448" customFormat="false" ht="15" hidden="false" customHeight="false" outlineLevel="0" collapsed="false">
      <c r="A4448" s="0" t="n">
        <v>1500017432</v>
      </c>
      <c r="B4448" s="157" t="n">
        <v>21.6666666666667</v>
      </c>
    </row>
    <row r="4449" customFormat="false" ht="15" hidden="false" customHeight="false" outlineLevel="0" collapsed="false">
      <c r="A4449" s="0" t="n">
        <v>1500017452</v>
      </c>
      <c r="B4449" s="157" t="n">
        <v>0</v>
      </c>
    </row>
    <row r="4450" customFormat="false" ht="15" hidden="false" customHeight="false" outlineLevel="0" collapsed="false">
      <c r="A4450" s="0" t="n">
        <v>1500017454</v>
      </c>
      <c r="B4450" s="157" t="n">
        <v>3.33333333333333</v>
      </c>
    </row>
    <row r="4451" customFormat="false" ht="15" hidden="false" customHeight="false" outlineLevel="0" collapsed="false">
      <c r="A4451" s="0" t="n">
        <v>1500017472</v>
      </c>
      <c r="B4451" s="157" t="n">
        <v>69.1666666666667</v>
      </c>
    </row>
    <row r="4452" customFormat="false" ht="15" hidden="false" customHeight="false" outlineLevel="0" collapsed="false">
      <c r="A4452" s="0" t="n">
        <v>1500017473</v>
      </c>
      <c r="B4452" s="157" t="n">
        <v>86.75</v>
      </c>
    </row>
    <row r="4453" customFormat="false" ht="15" hidden="false" customHeight="false" outlineLevel="0" collapsed="false">
      <c r="A4453" s="0" t="n">
        <v>1500017474</v>
      </c>
      <c r="B4453" s="157" t="n">
        <v>11.6666666666667</v>
      </c>
    </row>
    <row r="4454" customFormat="false" ht="15" hidden="false" customHeight="false" outlineLevel="0" collapsed="false">
      <c r="A4454" s="0" t="n">
        <v>1500017475</v>
      </c>
      <c r="B4454" s="157" t="n">
        <v>156.666666666667</v>
      </c>
    </row>
    <row r="4455" customFormat="false" ht="15" hidden="false" customHeight="false" outlineLevel="0" collapsed="false">
      <c r="A4455" s="0" t="n">
        <v>1500017482</v>
      </c>
      <c r="B4455" s="157" t="n">
        <v>0</v>
      </c>
    </row>
    <row r="4456" customFormat="false" ht="15" hidden="false" customHeight="false" outlineLevel="0" collapsed="false">
      <c r="A4456" s="0" t="n">
        <v>1500017484</v>
      </c>
      <c r="B4456" s="157" t="n">
        <v>16.5</v>
      </c>
    </row>
    <row r="4457" customFormat="false" ht="15" hidden="false" customHeight="false" outlineLevel="0" collapsed="false">
      <c r="A4457" s="0" t="n">
        <v>1500017504</v>
      </c>
      <c r="B4457" s="157" t="n">
        <v>20.3333333333333</v>
      </c>
    </row>
    <row r="4458" customFormat="false" ht="15" hidden="false" customHeight="false" outlineLevel="0" collapsed="false">
      <c r="A4458" s="0" t="n">
        <v>1500017513</v>
      </c>
      <c r="B4458" s="157" t="n">
        <v>9.16666666666667</v>
      </c>
    </row>
    <row r="4459" customFormat="false" ht="15" hidden="false" customHeight="false" outlineLevel="0" collapsed="false">
      <c r="A4459" s="0" t="n">
        <v>1500017527</v>
      </c>
      <c r="B4459" s="157" t="n">
        <v>17.0833333333333</v>
      </c>
    </row>
    <row r="4460" customFormat="false" ht="15" hidden="false" customHeight="false" outlineLevel="0" collapsed="false">
      <c r="A4460" s="0" t="n">
        <v>1500017528</v>
      </c>
      <c r="B4460" s="157" t="n">
        <v>110.333333333333</v>
      </c>
    </row>
    <row r="4461" customFormat="false" ht="15" hidden="false" customHeight="false" outlineLevel="0" collapsed="false">
      <c r="A4461" s="0" t="n">
        <v>1500017529</v>
      </c>
      <c r="B4461" s="157" t="n">
        <v>6.83333333333333</v>
      </c>
    </row>
    <row r="4462" customFormat="false" ht="15" hidden="false" customHeight="false" outlineLevel="0" collapsed="false">
      <c r="A4462" s="0" t="n">
        <v>1500017530</v>
      </c>
      <c r="B4462" s="157" t="n">
        <v>39.6666666666667</v>
      </c>
    </row>
    <row r="4463" customFormat="false" ht="15" hidden="false" customHeight="false" outlineLevel="0" collapsed="false">
      <c r="A4463" s="0" t="n">
        <v>1500017531</v>
      </c>
      <c r="B4463" s="157" t="n">
        <v>34.1666666666667</v>
      </c>
    </row>
    <row r="4464" customFormat="false" ht="15" hidden="false" customHeight="false" outlineLevel="0" collapsed="false">
      <c r="A4464" s="0" t="n">
        <v>1500017533</v>
      </c>
      <c r="B4464" s="157" t="n">
        <v>0</v>
      </c>
    </row>
    <row r="4465" customFormat="false" ht="15" hidden="false" customHeight="false" outlineLevel="0" collapsed="false">
      <c r="A4465" s="0" t="n">
        <v>1500017534</v>
      </c>
      <c r="B4465" s="157" t="n">
        <v>93.1666666666667</v>
      </c>
    </row>
    <row r="4466" customFormat="false" ht="15" hidden="false" customHeight="false" outlineLevel="0" collapsed="false">
      <c r="A4466" s="0" t="n">
        <v>1500017545</v>
      </c>
      <c r="B4466" s="157" t="n">
        <v>17.5</v>
      </c>
    </row>
    <row r="4467" customFormat="false" ht="15" hidden="false" customHeight="false" outlineLevel="0" collapsed="false">
      <c r="A4467" s="0" t="n">
        <v>1500017546</v>
      </c>
      <c r="B4467" s="157" t="n">
        <v>0</v>
      </c>
    </row>
    <row r="4468" customFormat="false" ht="15" hidden="false" customHeight="false" outlineLevel="0" collapsed="false">
      <c r="A4468" s="0" t="n">
        <v>1500017554</v>
      </c>
      <c r="B4468" s="157" t="n">
        <v>30.1666666666667</v>
      </c>
    </row>
    <row r="4469" customFormat="false" ht="15" hidden="false" customHeight="false" outlineLevel="0" collapsed="false">
      <c r="A4469" s="0" t="n">
        <v>1500017555</v>
      </c>
      <c r="B4469" s="157" t="n">
        <v>78.3333333333333</v>
      </c>
    </row>
    <row r="4470" customFormat="false" ht="15" hidden="false" customHeight="false" outlineLevel="0" collapsed="false">
      <c r="A4470" s="0" t="n">
        <v>1500017556</v>
      </c>
      <c r="B4470" s="157" t="n">
        <v>47.5</v>
      </c>
    </row>
    <row r="4471" customFormat="false" ht="15" hidden="false" customHeight="false" outlineLevel="0" collapsed="false">
      <c r="A4471" s="0" t="n">
        <v>1500017574</v>
      </c>
      <c r="B4471" s="157" t="n">
        <v>3.33333333333333</v>
      </c>
    </row>
    <row r="4472" customFormat="false" ht="15" hidden="false" customHeight="false" outlineLevel="0" collapsed="false">
      <c r="A4472" s="0" t="n">
        <v>1500017575</v>
      </c>
      <c r="B4472" s="157" t="n">
        <v>27.5</v>
      </c>
    </row>
    <row r="4473" customFormat="false" ht="15" hidden="false" customHeight="false" outlineLevel="0" collapsed="false">
      <c r="A4473" s="0" t="n">
        <v>1500017614</v>
      </c>
      <c r="B4473" s="157" t="n">
        <v>28.1666666666667</v>
      </c>
    </row>
    <row r="4474" customFormat="false" ht="15" hidden="false" customHeight="false" outlineLevel="0" collapsed="false">
      <c r="A4474" s="0" t="n">
        <v>1500017615</v>
      </c>
      <c r="B4474" s="157" t="n">
        <v>40</v>
      </c>
    </row>
    <row r="4475" customFormat="false" ht="15" hidden="false" customHeight="false" outlineLevel="0" collapsed="false">
      <c r="A4475" s="0" t="n">
        <v>1500017652</v>
      </c>
      <c r="B4475" s="157" t="n">
        <v>36.6666666666667</v>
      </c>
    </row>
    <row r="4476" customFormat="false" ht="15" hidden="false" customHeight="false" outlineLevel="0" collapsed="false">
      <c r="A4476" s="0" t="n">
        <v>1500017653</v>
      </c>
      <c r="B4476" s="157" t="n">
        <v>91.25</v>
      </c>
    </row>
    <row r="4477" customFormat="false" ht="15" hidden="false" customHeight="false" outlineLevel="0" collapsed="false">
      <c r="A4477" s="0" t="n">
        <v>1500017654</v>
      </c>
      <c r="B4477" s="157" t="n">
        <v>0</v>
      </c>
    </row>
    <row r="4478" customFormat="false" ht="15" hidden="false" customHeight="false" outlineLevel="0" collapsed="false">
      <c r="A4478" s="0" t="n">
        <v>1500017655</v>
      </c>
      <c r="B4478" s="157" t="n">
        <v>58.3333333333333</v>
      </c>
    </row>
    <row r="4479" customFormat="false" ht="15" hidden="false" customHeight="false" outlineLevel="0" collapsed="false">
      <c r="A4479" s="0" t="n">
        <v>1500017662</v>
      </c>
      <c r="B4479" s="157" t="n">
        <v>23.75</v>
      </c>
    </row>
    <row r="4480" customFormat="false" ht="15" hidden="false" customHeight="false" outlineLevel="0" collapsed="false">
      <c r="A4480" s="0" t="n">
        <v>1500017672</v>
      </c>
      <c r="B4480" s="157" t="n">
        <v>0</v>
      </c>
    </row>
    <row r="4481" customFormat="false" ht="15" hidden="false" customHeight="false" outlineLevel="0" collapsed="false">
      <c r="A4481" s="0" t="n">
        <v>1500017684</v>
      </c>
      <c r="B4481" s="157" t="n">
        <v>7.5</v>
      </c>
    </row>
    <row r="4482" customFormat="false" ht="15" hidden="false" customHeight="false" outlineLevel="0" collapsed="false">
      <c r="A4482" s="0" t="n">
        <v>1500017720</v>
      </c>
      <c r="B4482" s="157" t="n">
        <v>14.8333333333333</v>
      </c>
    </row>
    <row r="4483" customFormat="false" ht="15" hidden="false" customHeight="false" outlineLevel="0" collapsed="false">
      <c r="A4483" s="0" t="n">
        <v>1500017836</v>
      </c>
      <c r="B4483" s="157" t="n">
        <v>25</v>
      </c>
    </row>
    <row r="4484" customFormat="false" ht="15" hidden="false" customHeight="false" outlineLevel="0" collapsed="false">
      <c r="A4484" s="0" t="n">
        <v>1500017837</v>
      </c>
      <c r="B4484" s="157" t="n">
        <v>73.1666666666667</v>
      </c>
    </row>
    <row r="4485" customFormat="false" ht="15" hidden="false" customHeight="false" outlineLevel="0" collapsed="false">
      <c r="A4485" s="0" t="n">
        <v>1500017772</v>
      </c>
      <c r="B4485" s="157" t="n">
        <v>0</v>
      </c>
    </row>
    <row r="4486" customFormat="false" ht="15" hidden="false" customHeight="false" outlineLevel="0" collapsed="false">
      <c r="A4486" s="0" t="n">
        <v>1500017745</v>
      </c>
      <c r="B4486" s="157" t="n">
        <v>24.1666666666667</v>
      </c>
    </row>
    <row r="4487" customFormat="false" ht="15" hidden="false" customHeight="false" outlineLevel="0" collapsed="false">
      <c r="A4487" s="0" t="n">
        <v>1500017747</v>
      </c>
      <c r="B4487" s="157" t="n">
        <v>3.33333333333333</v>
      </c>
    </row>
    <row r="4488" customFormat="false" ht="15" hidden="false" customHeight="false" outlineLevel="0" collapsed="false">
      <c r="A4488" s="0" t="n">
        <v>1500017782</v>
      </c>
      <c r="B4488" s="157" t="n">
        <v>22.5</v>
      </c>
    </row>
    <row r="4489" customFormat="false" ht="15" hidden="false" customHeight="false" outlineLevel="0" collapsed="false">
      <c r="A4489" s="0" t="n">
        <v>1500017783</v>
      </c>
      <c r="B4489" s="157" t="n">
        <v>0</v>
      </c>
    </row>
    <row r="4490" customFormat="false" ht="15" hidden="false" customHeight="false" outlineLevel="0" collapsed="false">
      <c r="A4490" s="0" t="n">
        <v>1500017784</v>
      </c>
      <c r="B4490" s="157" t="n">
        <v>24</v>
      </c>
    </row>
    <row r="4491" customFormat="false" ht="15" hidden="false" customHeight="false" outlineLevel="0" collapsed="false">
      <c r="A4491" s="0" t="n">
        <v>1500017785</v>
      </c>
      <c r="B4491" s="157" t="n">
        <v>36.0833333333333</v>
      </c>
    </row>
    <row r="4492" customFormat="false" ht="15" hidden="false" customHeight="false" outlineLevel="0" collapsed="false">
      <c r="A4492" s="0" t="n">
        <v>1500017798</v>
      </c>
      <c r="B4492" s="157" t="n">
        <v>42.125</v>
      </c>
    </row>
    <row r="4493" customFormat="false" ht="15" hidden="false" customHeight="false" outlineLevel="0" collapsed="false">
      <c r="A4493" s="0" t="n">
        <v>1500017894</v>
      </c>
      <c r="B4493" s="157" t="n">
        <v>4.33333333333333</v>
      </c>
    </row>
    <row r="4494" customFormat="false" ht="15" hidden="false" customHeight="false" outlineLevel="0" collapsed="false">
      <c r="A4494" s="0" t="n">
        <v>1500017914</v>
      </c>
      <c r="B4494" s="157" t="n">
        <v>17.0833333333333</v>
      </c>
    </row>
    <row r="4495" customFormat="false" ht="15" hidden="false" customHeight="false" outlineLevel="0" collapsed="false">
      <c r="A4495" s="0" t="n">
        <v>1500017952</v>
      </c>
      <c r="B4495" s="157" t="n">
        <v>0</v>
      </c>
    </row>
    <row r="4496" customFormat="false" ht="15" hidden="false" customHeight="false" outlineLevel="0" collapsed="false">
      <c r="A4496" s="0" t="n">
        <v>1500017953</v>
      </c>
      <c r="B4496" s="157" t="n">
        <v>2</v>
      </c>
    </row>
    <row r="4497" customFormat="false" ht="15" hidden="false" customHeight="false" outlineLevel="0" collapsed="false">
      <c r="A4497" s="0" t="n">
        <v>1500017951</v>
      </c>
      <c r="B4497" s="157" t="n">
        <v>6.41666666666667</v>
      </c>
    </row>
    <row r="4498" customFormat="false" ht="15" hidden="false" customHeight="false" outlineLevel="0" collapsed="false">
      <c r="A4498" s="0" t="n">
        <v>1500017962</v>
      </c>
      <c r="B4498" s="157" t="n">
        <v>12.5</v>
      </c>
    </row>
    <row r="4499" customFormat="false" ht="15" hidden="false" customHeight="false" outlineLevel="0" collapsed="false">
      <c r="A4499" s="0" t="n">
        <v>1500017979</v>
      </c>
      <c r="B4499" s="157" t="n">
        <v>98.4166666666667</v>
      </c>
    </row>
    <row r="4500" customFormat="false" ht="15" hidden="false" customHeight="false" outlineLevel="0" collapsed="false">
      <c r="A4500" s="0" t="n">
        <v>1500017981</v>
      </c>
      <c r="B4500" s="157" t="n">
        <v>4.33333333333333</v>
      </c>
    </row>
    <row r="4501" customFormat="false" ht="15" hidden="false" customHeight="false" outlineLevel="0" collapsed="false">
      <c r="A4501" s="0" t="n">
        <v>1500018033</v>
      </c>
      <c r="B4501" s="157" t="n">
        <v>35</v>
      </c>
    </row>
    <row r="4502" customFormat="false" ht="15" hidden="false" customHeight="false" outlineLevel="0" collapsed="false">
      <c r="A4502" s="0" t="n">
        <v>1500018040</v>
      </c>
      <c r="B4502" s="157" t="n">
        <v>27.5</v>
      </c>
    </row>
    <row r="4503" customFormat="false" ht="15" hidden="false" customHeight="false" outlineLevel="0" collapsed="false">
      <c r="A4503" s="0" t="n">
        <v>1500018041</v>
      </c>
      <c r="B4503" s="157" t="n">
        <v>29.5</v>
      </c>
    </row>
    <row r="4504" customFormat="false" ht="15" hidden="false" customHeight="false" outlineLevel="0" collapsed="false">
      <c r="A4504" s="0" t="n">
        <v>1500018114</v>
      </c>
      <c r="B4504" s="157" t="n">
        <v>0</v>
      </c>
    </row>
    <row r="4505" customFormat="false" ht="15" hidden="false" customHeight="false" outlineLevel="0" collapsed="false">
      <c r="A4505" s="0" t="n">
        <v>1500018129</v>
      </c>
      <c r="B4505" s="157" t="n">
        <v>63.3583333333333</v>
      </c>
    </row>
    <row r="4506" customFormat="false" ht="15" hidden="false" customHeight="false" outlineLevel="0" collapsed="false">
      <c r="A4506" s="0" t="n">
        <v>1500018179</v>
      </c>
      <c r="B4506" s="157" t="n">
        <v>7.5</v>
      </c>
    </row>
    <row r="4507" customFormat="false" ht="15" hidden="false" customHeight="false" outlineLevel="0" collapsed="false">
      <c r="A4507" s="0" t="n">
        <v>1500018180</v>
      </c>
      <c r="B4507" s="157" t="n">
        <v>9.16666666666667</v>
      </c>
    </row>
    <row r="4508" customFormat="false" ht="15" hidden="false" customHeight="false" outlineLevel="0" collapsed="false">
      <c r="A4508" s="0" t="n">
        <v>1500018200</v>
      </c>
      <c r="B4508" s="157" t="n">
        <v>53.3166666666667</v>
      </c>
    </row>
    <row r="4509" customFormat="false" ht="15" hidden="false" customHeight="false" outlineLevel="0" collapsed="false">
      <c r="A4509" s="0" t="n">
        <v>1500018201</v>
      </c>
      <c r="B4509" s="157" t="n">
        <v>84.25</v>
      </c>
    </row>
    <row r="4510" customFormat="false" ht="15" hidden="false" customHeight="false" outlineLevel="0" collapsed="false">
      <c r="A4510" s="0" t="n">
        <v>1500018202</v>
      </c>
      <c r="B4510" s="157" t="n">
        <v>35.2083333333333</v>
      </c>
    </row>
    <row r="4511" customFormat="false" ht="15" hidden="false" customHeight="false" outlineLevel="0" collapsed="false">
      <c r="A4511" s="0" t="n">
        <v>1500018203</v>
      </c>
      <c r="B4511" s="157" t="n">
        <v>9.83333333333333</v>
      </c>
    </row>
    <row r="4512" customFormat="false" ht="15" hidden="false" customHeight="false" outlineLevel="0" collapsed="false">
      <c r="A4512" s="0" t="n">
        <v>1500018185</v>
      </c>
      <c r="B4512" s="157" t="n">
        <v>29.5833333333333</v>
      </c>
    </row>
    <row r="4513" customFormat="false" ht="15" hidden="false" customHeight="false" outlineLevel="0" collapsed="false">
      <c r="A4513" s="0" t="n">
        <v>1500018240</v>
      </c>
      <c r="B4513" s="157" t="n">
        <v>6.83333333333333</v>
      </c>
    </row>
    <row r="4514" customFormat="false" ht="15" hidden="false" customHeight="false" outlineLevel="0" collapsed="false">
      <c r="A4514" s="0" t="n">
        <v>1500018241</v>
      </c>
      <c r="B4514" s="157" t="n">
        <v>99.5833333333333</v>
      </c>
    </row>
    <row r="4515" customFormat="false" ht="15" hidden="false" customHeight="false" outlineLevel="0" collapsed="false">
      <c r="A4515" s="0" t="n">
        <v>1500018252</v>
      </c>
      <c r="B4515" s="157" t="n">
        <v>69.1666666666667</v>
      </c>
    </row>
    <row r="4516" customFormat="false" ht="15" hidden="false" customHeight="false" outlineLevel="0" collapsed="false">
      <c r="A4516" s="0" t="n">
        <v>1500018253</v>
      </c>
      <c r="B4516" s="157" t="n">
        <v>9.16666666666667</v>
      </c>
    </row>
    <row r="4517" customFormat="false" ht="15" hidden="false" customHeight="false" outlineLevel="0" collapsed="false">
      <c r="A4517" s="0" t="n">
        <v>1500018254</v>
      </c>
      <c r="B4517" s="157" t="n">
        <v>4.16666666666667</v>
      </c>
    </row>
    <row r="4518" customFormat="false" ht="15" hidden="false" customHeight="false" outlineLevel="0" collapsed="false">
      <c r="A4518" s="0" t="n">
        <v>1500018266</v>
      </c>
      <c r="B4518" s="157" t="n">
        <v>29.1666666666667</v>
      </c>
    </row>
    <row r="4519" customFormat="false" ht="15" hidden="false" customHeight="false" outlineLevel="0" collapsed="false">
      <c r="A4519" s="0" t="n">
        <v>1500018278</v>
      </c>
      <c r="B4519" s="157" t="n">
        <v>29.1666666666667</v>
      </c>
    </row>
    <row r="4520" customFormat="false" ht="15" hidden="false" customHeight="false" outlineLevel="0" collapsed="false">
      <c r="A4520" s="0" t="n">
        <v>1500018286</v>
      </c>
      <c r="B4520" s="157" t="n">
        <v>4.5</v>
      </c>
    </row>
    <row r="4521" customFormat="false" ht="15" hidden="false" customHeight="false" outlineLevel="0" collapsed="false">
      <c r="A4521" s="0" t="n">
        <v>1500018287</v>
      </c>
      <c r="B4521" s="157" t="n">
        <v>23.1666666666667</v>
      </c>
    </row>
    <row r="4522" customFormat="false" ht="15" hidden="false" customHeight="false" outlineLevel="0" collapsed="false">
      <c r="A4522" s="0" t="n">
        <v>1500018295</v>
      </c>
      <c r="B4522" s="157" t="n">
        <v>40.8333333333333</v>
      </c>
    </row>
    <row r="4523" customFormat="false" ht="15" hidden="false" customHeight="false" outlineLevel="0" collapsed="false">
      <c r="A4523" s="0" t="n">
        <v>1500018378</v>
      </c>
      <c r="B4523" s="157" t="n">
        <v>27.5</v>
      </c>
    </row>
    <row r="4524" customFormat="false" ht="15" hidden="false" customHeight="false" outlineLevel="0" collapsed="false">
      <c r="A4524" s="0" t="n">
        <v>1500018379</v>
      </c>
      <c r="B4524" s="157" t="n">
        <v>47.5833333333333</v>
      </c>
    </row>
    <row r="4525" customFormat="false" ht="15" hidden="false" customHeight="false" outlineLevel="0" collapsed="false">
      <c r="A4525" s="0" t="n">
        <v>1500018361</v>
      </c>
      <c r="B4525" s="157" t="n">
        <v>0</v>
      </c>
    </row>
    <row r="4526" customFormat="false" ht="15" hidden="false" customHeight="false" outlineLevel="0" collapsed="false">
      <c r="A4526" s="0" t="n">
        <v>1500018380</v>
      </c>
      <c r="B4526" s="157" t="n">
        <v>14.8333333333333</v>
      </c>
    </row>
    <row r="4527" customFormat="false" ht="15" hidden="false" customHeight="false" outlineLevel="0" collapsed="false">
      <c r="A4527" s="0" t="n">
        <v>1500018381</v>
      </c>
      <c r="B4527" s="157" t="n">
        <v>13.3333333333333</v>
      </c>
    </row>
    <row r="4528" customFormat="false" ht="15" hidden="false" customHeight="false" outlineLevel="0" collapsed="false">
      <c r="A4528" s="0" t="n">
        <v>1500018447</v>
      </c>
      <c r="B4528" s="157" t="n">
        <v>67.5833333333333</v>
      </c>
    </row>
    <row r="4529" customFormat="false" ht="15" hidden="false" customHeight="false" outlineLevel="0" collapsed="false">
      <c r="A4529" s="0" t="n">
        <v>1500018448</v>
      </c>
      <c r="B4529" s="157" t="n">
        <v>13.0333333333333</v>
      </c>
    </row>
    <row r="4530" customFormat="false" ht="15" hidden="false" customHeight="false" outlineLevel="0" collapsed="false">
      <c r="A4530" s="0" t="n">
        <v>1500018449</v>
      </c>
      <c r="B4530" s="157" t="n">
        <v>0</v>
      </c>
    </row>
    <row r="4531" customFormat="false" ht="15" hidden="false" customHeight="false" outlineLevel="0" collapsed="false">
      <c r="A4531" s="0" t="n">
        <v>1500018450</v>
      </c>
      <c r="B4531" s="157" t="n">
        <v>20.1666666666667</v>
      </c>
    </row>
    <row r="4532" customFormat="false" ht="15" hidden="false" customHeight="false" outlineLevel="0" collapsed="false">
      <c r="A4532" s="0" t="n">
        <v>1500018419</v>
      </c>
      <c r="B4532" s="157" t="n">
        <v>109</v>
      </c>
    </row>
    <row r="4533" customFormat="false" ht="15" hidden="false" customHeight="false" outlineLevel="0" collapsed="false">
      <c r="A4533" s="0" t="n">
        <v>1500018420</v>
      </c>
      <c r="B4533" s="157" t="n">
        <v>70.1666666666667</v>
      </c>
    </row>
    <row r="4534" customFormat="false" ht="15" hidden="false" customHeight="false" outlineLevel="0" collapsed="false">
      <c r="A4534" s="0" t="n">
        <v>1500018500</v>
      </c>
      <c r="B4534" s="157" t="n">
        <v>5</v>
      </c>
    </row>
    <row r="4535" customFormat="false" ht="15" hidden="false" customHeight="false" outlineLevel="0" collapsed="false">
      <c r="A4535" s="0" t="n">
        <v>1500018539</v>
      </c>
      <c r="B4535" s="157" t="n">
        <v>39.8333333333333</v>
      </c>
    </row>
    <row r="4536" customFormat="false" ht="15" hidden="false" customHeight="false" outlineLevel="0" collapsed="false">
      <c r="A4536" s="0" t="n">
        <v>1500018565</v>
      </c>
      <c r="B4536" s="157" t="n">
        <v>23.6666666666667</v>
      </c>
    </row>
    <row r="4537" customFormat="false" ht="15" hidden="false" customHeight="false" outlineLevel="0" collapsed="false">
      <c r="A4537" s="0" t="n">
        <v>1500018566</v>
      </c>
      <c r="B4537" s="157" t="n">
        <v>27</v>
      </c>
    </row>
    <row r="4538" customFormat="false" ht="15" hidden="false" customHeight="false" outlineLevel="0" collapsed="false">
      <c r="A4538" s="0" t="n">
        <v>1500018567</v>
      </c>
      <c r="B4538" s="157" t="n">
        <v>25</v>
      </c>
    </row>
    <row r="4539" customFormat="false" ht="15" hidden="false" customHeight="false" outlineLevel="0" collapsed="false">
      <c r="A4539" s="0" t="n">
        <v>1500018586</v>
      </c>
      <c r="B4539" s="157" t="n">
        <v>25.8333333333333</v>
      </c>
    </row>
    <row r="4540" customFormat="false" ht="15" hidden="false" customHeight="false" outlineLevel="0" collapsed="false">
      <c r="A4540" s="0" t="n">
        <v>1500018624</v>
      </c>
      <c r="B4540" s="157" t="n">
        <v>35</v>
      </c>
    </row>
    <row r="4541" customFormat="false" ht="15" hidden="false" customHeight="false" outlineLevel="0" collapsed="false">
      <c r="A4541" s="0" t="n">
        <v>1500018569</v>
      </c>
      <c r="B4541" s="157" t="n">
        <v>0</v>
      </c>
    </row>
    <row r="4542" customFormat="false" ht="15" hidden="false" customHeight="false" outlineLevel="0" collapsed="false">
      <c r="A4542" s="0" t="n">
        <v>1500018599</v>
      </c>
      <c r="B4542" s="157" t="n">
        <v>36.5</v>
      </c>
    </row>
    <row r="4543" customFormat="false" ht="15" hidden="false" customHeight="false" outlineLevel="0" collapsed="false">
      <c r="A4543" s="0" t="n">
        <v>1500018601</v>
      </c>
      <c r="B4543" s="157" t="n">
        <v>16.6666666666667</v>
      </c>
    </row>
    <row r="4544" customFormat="false" ht="15" hidden="false" customHeight="false" outlineLevel="0" collapsed="false">
      <c r="A4544" s="0" t="n">
        <v>1500018617</v>
      </c>
      <c r="B4544" s="157" t="n">
        <v>33.8333333333333</v>
      </c>
    </row>
    <row r="4545" customFormat="false" ht="15" hidden="false" customHeight="false" outlineLevel="0" collapsed="false">
      <c r="A4545" s="0" t="n">
        <v>1500018635</v>
      </c>
      <c r="B4545" s="157" t="n">
        <v>9.33333333333333</v>
      </c>
    </row>
    <row r="4546" customFormat="false" ht="15" hidden="false" customHeight="false" outlineLevel="0" collapsed="false">
      <c r="A4546" s="0" t="n">
        <v>1500018638</v>
      </c>
      <c r="B4546" s="157" t="n">
        <v>19.5833333333333</v>
      </c>
    </row>
    <row r="4547" customFormat="false" ht="15" hidden="false" customHeight="false" outlineLevel="0" collapsed="false">
      <c r="A4547" s="0" t="n">
        <v>1500018664</v>
      </c>
      <c r="B4547" s="157" t="n">
        <v>20</v>
      </c>
    </row>
    <row r="4548" customFormat="false" ht="15" hidden="false" customHeight="false" outlineLevel="0" collapsed="false">
      <c r="A4548" s="0" t="n">
        <v>1500018666</v>
      </c>
      <c r="B4548" s="157" t="n">
        <v>23.0833333333333</v>
      </c>
    </row>
    <row r="4549" customFormat="false" ht="15" hidden="false" customHeight="false" outlineLevel="0" collapsed="false">
      <c r="A4549" s="0" t="n">
        <v>1500018716</v>
      </c>
      <c r="B4549" s="157" t="n">
        <v>94.3333333333333</v>
      </c>
    </row>
    <row r="4550" customFormat="false" ht="15" hidden="false" customHeight="false" outlineLevel="0" collapsed="false">
      <c r="A4550" s="0" t="n">
        <v>1500018717</v>
      </c>
      <c r="B4550" s="157" t="n">
        <v>26.6666666666667</v>
      </c>
    </row>
    <row r="4551" customFormat="false" ht="15" hidden="false" customHeight="false" outlineLevel="0" collapsed="false">
      <c r="A4551" s="0" t="n">
        <v>1500018763</v>
      </c>
      <c r="B4551" s="157" t="n">
        <v>102.416666666667</v>
      </c>
    </row>
    <row r="4552" customFormat="false" ht="15" hidden="false" customHeight="false" outlineLevel="0" collapsed="false">
      <c r="A4552" s="0" t="n">
        <v>1500018764</v>
      </c>
      <c r="B4552" s="157" t="n">
        <v>222.25</v>
      </c>
    </row>
    <row r="4553" customFormat="false" ht="15" hidden="false" customHeight="false" outlineLevel="0" collapsed="false">
      <c r="A4553" s="0" t="n">
        <v>1500018730</v>
      </c>
      <c r="B4553" s="157" t="n">
        <v>118.916666666667</v>
      </c>
    </row>
    <row r="4554" customFormat="false" ht="15" hidden="false" customHeight="false" outlineLevel="0" collapsed="false">
      <c r="A4554" s="0" t="n">
        <v>1500018933</v>
      </c>
      <c r="B4554" s="157" t="n">
        <v>41.5</v>
      </c>
    </row>
    <row r="4555" customFormat="false" ht="15" hidden="false" customHeight="false" outlineLevel="0" collapsed="false">
      <c r="A4555" s="0" t="n">
        <v>1500018921</v>
      </c>
      <c r="B4555" s="157" t="n">
        <v>13.8333333333333</v>
      </c>
    </row>
    <row r="4556" customFormat="false" ht="15" hidden="false" customHeight="false" outlineLevel="0" collapsed="false">
      <c r="A4556" s="0" t="n">
        <v>1500018918</v>
      </c>
      <c r="B4556" s="157" t="n">
        <v>30.8333333333333</v>
      </c>
    </row>
    <row r="4557" customFormat="false" ht="15" hidden="false" customHeight="false" outlineLevel="0" collapsed="false">
      <c r="A4557" s="0" t="n">
        <v>1500018882</v>
      </c>
      <c r="B4557" s="157" t="n">
        <v>40.8333333333333</v>
      </c>
    </row>
    <row r="4558" customFormat="false" ht="15" hidden="false" customHeight="false" outlineLevel="0" collapsed="false">
      <c r="A4558" s="0" t="n">
        <v>1500018884</v>
      </c>
      <c r="B4558" s="157" t="n">
        <v>21.6666666666667</v>
      </c>
    </row>
    <row r="4559" customFormat="false" ht="15" hidden="false" customHeight="false" outlineLevel="0" collapsed="false">
      <c r="A4559" s="0" t="n">
        <v>1500018885</v>
      </c>
      <c r="B4559" s="157" t="n">
        <v>1.25</v>
      </c>
    </row>
    <row r="4560" customFormat="false" ht="15" hidden="false" customHeight="false" outlineLevel="0" collapsed="false">
      <c r="A4560" s="0" t="n">
        <v>1500019024</v>
      </c>
      <c r="B4560" s="157" t="n">
        <v>19.1666666666667</v>
      </c>
    </row>
    <row r="4561" customFormat="false" ht="15" hidden="false" customHeight="false" outlineLevel="0" collapsed="false">
      <c r="A4561" s="0" t="n">
        <v>1500018994</v>
      </c>
      <c r="B4561" s="157" t="n">
        <v>4.83333333333333</v>
      </c>
    </row>
    <row r="4562" customFormat="false" ht="15" hidden="false" customHeight="false" outlineLevel="0" collapsed="false">
      <c r="A4562" s="0" t="n">
        <v>1500018995</v>
      </c>
      <c r="B4562" s="157" t="n">
        <v>32</v>
      </c>
    </row>
    <row r="4563" customFormat="false" ht="15" hidden="false" customHeight="false" outlineLevel="0" collapsed="false">
      <c r="A4563" s="0" t="n">
        <v>1500018935</v>
      </c>
      <c r="B4563" s="157" t="n">
        <v>5</v>
      </c>
    </row>
    <row r="4564" customFormat="false" ht="15" hidden="false" customHeight="false" outlineLevel="0" collapsed="false">
      <c r="A4564" s="0" t="n">
        <v>1500018941</v>
      </c>
      <c r="B4564" s="157" t="n">
        <v>37.7416666666667</v>
      </c>
    </row>
    <row r="4565" customFormat="false" ht="15" hidden="false" customHeight="false" outlineLevel="0" collapsed="false">
      <c r="A4565" s="0" t="n">
        <v>1500019016</v>
      </c>
      <c r="B4565" s="157" t="n">
        <v>35.1666666666667</v>
      </c>
    </row>
    <row r="4566" customFormat="false" ht="15" hidden="false" customHeight="false" outlineLevel="0" collapsed="false">
      <c r="A4566" s="0" t="n">
        <v>1500018930</v>
      </c>
      <c r="B4566" s="157" t="n">
        <v>15.6666666666667</v>
      </c>
    </row>
    <row r="4567" customFormat="false" ht="15" hidden="false" customHeight="false" outlineLevel="0" collapsed="false">
      <c r="A4567" s="0" t="n">
        <v>1500019151</v>
      </c>
      <c r="B4567" s="157" t="n">
        <v>2.66666666666667</v>
      </c>
    </row>
    <row r="4568" customFormat="false" ht="15" hidden="false" customHeight="false" outlineLevel="0" collapsed="false">
      <c r="A4568" s="0" t="n">
        <v>1500019152</v>
      </c>
      <c r="B4568" s="157" t="n">
        <v>11.6666666666667</v>
      </c>
    </row>
    <row r="4569" customFormat="false" ht="15" hidden="false" customHeight="false" outlineLevel="0" collapsed="false">
      <c r="A4569" s="0" t="n">
        <v>1500019134</v>
      </c>
      <c r="B4569" s="157" t="n">
        <v>54.8333333333333</v>
      </c>
    </row>
    <row r="4570" customFormat="false" ht="15" hidden="false" customHeight="false" outlineLevel="0" collapsed="false">
      <c r="A4570" s="0" t="n">
        <v>1500019112</v>
      </c>
      <c r="B4570" s="157" t="n">
        <v>14.4166666666667</v>
      </c>
    </row>
    <row r="4571" customFormat="false" ht="15" hidden="false" customHeight="false" outlineLevel="0" collapsed="false">
      <c r="A4571" s="0" t="n">
        <v>1500019069</v>
      </c>
      <c r="B4571" s="157" t="n">
        <v>79.5833333333333</v>
      </c>
    </row>
    <row r="4572" customFormat="false" ht="15" hidden="false" customHeight="false" outlineLevel="0" collapsed="false">
      <c r="A4572" s="0" t="n">
        <v>1500019113</v>
      </c>
      <c r="B4572" s="157" t="n">
        <v>10</v>
      </c>
    </row>
    <row r="4573" customFormat="false" ht="15" hidden="false" customHeight="false" outlineLevel="0" collapsed="false">
      <c r="A4573" s="0" t="n">
        <v>1500019221</v>
      </c>
      <c r="B4573" s="157" t="n">
        <v>0</v>
      </c>
    </row>
    <row r="4574" customFormat="false" ht="15" hidden="false" customHeight="false" outlineLevel="0" collapsed="false">
      <c r="A4574" s="0" t="n">
        <v>1500019245</v>
      </c>
      <c r="B4574" s="157" t="n">
        <v>13.3333333333333</v>
      </c>
    </row>
    <row r="4575" customFormat="false" ht="15" hidden="false" customHeight="false" outlineLevel="0" collapsed="false">
      <c r="A4575" s="0" t="n">
        <v>1500019243</v>
      </c>
      <c r="B4575" s="157" t="n">
        <v>5.33333333333333</v>
      </c>
    </row>
    <row r="4576" customFormat="false" ht="15" hidden="false" customHeight="false" outlineLevel="0" collapsed="false">
      <c r="A4576" s="0" t="n">
        <v>1500019174</v>
      </c>
      <c r="B4576" s="157" t="n">
        <v>97.25</v>
      </c>
    </row>
    <row r="4577" customFormat="false" ht="15" hidden="false" customHeight="false" outlineLevel="0" collapsed="false">
      <c r="A4577" s="0" t="n">
        <v>1500019170</v>
      </c>
      <c r="B4577" s="157" t="n">
        <v>0</v>
      </c>
    </row>
    <row r="4578" customFormat="false" ht="15" hidden="false" customHeight="false" outlineLevel="0" collapsed="false">
      <c r="A4578" s="0" t="n">
        <v>1500019312</v>
      </c>
      <c r="B4578" s="157" t="n">
        <v>0</v>
      </c>
    </row>
    <row r="4579" customFormat="false" ht="15" hidden="false" customHeight="false" outlineLevel="0" collapsed="false">
      <c r="A4579" s="0" t="n">
        <v>1500019311</v>
      </c>
      <c r="B4579" s="157" t="n">
        <v>0</v>
      </c>
    </row>
    <row r="4580" customFormat="false" ht="15" hidden="false" customHeight="false" outlineLevel="0" collapsed="false">
      <c r="A4580" s="0" t="n">
        <v>1500019308</v>
      </c>
      <c r="B4580" s="157" t="n">
        <v>0</v>
      </c>
    </row>
    <row r="4581" customFormat="false" ht="15" hidden="false" customHeight="false" outlineLevel="0" collapsed="false">
      <c r="A4581" s="0" t="n">
        <v>1500019279</v>
      </c>
      <c r="B4581" s="157" t="n">
        <v>13.8333333333333</v>
      </c>
    </row>
    <row r="4582" customFormat="false" ht="15" hidden="false" customHeight="false" outlineLevel="0" collapsed="false">
      <c r="A4582" s="0" t="n">
        <v>1500019321</v>
      </c>
      <c r="B4582" s="157" t="n">
        <v>0</v>
      </c>
    </row>
    <row r="4583" customFormat="false" ht="15" hidden="false" customHeight="false" outlineLevel="0" collapsed="false">
      <c r="A4583" s="0" t="n">
        <v>1500019317</v>
      </c>
      <c r="B4583" s="157" t="n">
        <v>0</v>
      </c>
    </row>
    <row r="4584" customFormat="false" ht="15" hidden="false" customHeight="false" outlineLevel="0" collapsed="false">
      <c r="A4584" s="0" t="n">
        <v>1500019318</v>
      </c>
      <c r="B4584" s="157" t="n">
        <v>0</v>
      </c>
    </row>
    <row r="4585" customFormat="false" ht="15" hidden="false" customHeight="false" outlineLevel="0" collapsed="false">
      <c r="A4585" s="0" t="n">
        <v>1500019474</v>
      </c>
      <c r="B4585" s="157" t="n">
        <v>0</v>
      </c>
    </row>
    <row r="4586" customFormat="false" ht="15" hidden="false" customHeight="false" outlineLevel="0" collapsed="false">
      <c r="A4586" s="0" t="n">
        <v>1500019501</v>
      </c>
      <c r="B4586" s="157" t="n">
        <v>0</v>
      </c>
    </row>
    <row r="4587" customFormat="false" ht="15" hidden="false" customHeight="false" outlineLevel="0" collapsed="false">
      <c r="A4587" s="0" t="n">
        <v>1500019475</v>
      </c>
      <c r="B4587" s="157" t="n">
        <v>0</v>
      </c>
    </row>
    <row r="4588" customFormat="false" ht="15" hidden="false" customHeight="false" outlineLevel="0" collapsed="false">
      <c r="A4588" s="0" t="n">
        <v>1500019389</v>
      </c>
      <c r="B4588" s="157" t="n">
        <v>0</v>
      </c>
    </row>
    <row r="4589" customFormat="false" ht="15" hidden="false" customHeight="false" outlineLevel="0" collapsed="false">
      <c r="A4589" s="0" t="n">
        <v>1500019390</v>
      </c>
      <c r="B4589" s="157" t="n">
        <v>0</v>
      </c>
    </row>
    <row r="4590" customFormat="false" ht="15" hidden="false" customHeight="false" outlineLevel="0" collapsed="false">
      <c r="A4590" s="0" t="n">
        <v>1500019380</v>
      </c>
      <c r="B4590" s="157" t="n">
        <v>0</v>
      </c>
    </row>
    <row r="4591" customFormat="false" ht="15" hidden="false" customHeight="false" outlineLevel="0" collapsed="false">
      <c r="A4591" s="0" t="n">
        <v>1500014216</v>
      </c>
      <c r="B4591" s="157" t="n">
        <v>0</v>
      </c>
    </row>
    <row r="4592" customFormat="false" ht="15" hidden="false" customHeight="false" outlineLevel="0" collapsed="false">
      <c r="A4592" s="0" t="n">
        <v>1500014217</v>
      </c>
      <c r="B4592" s="157" t="n">
        <v>87.1666666666667</v>
      </c>
    </row>
    <row r="4593" customFormat="false" ht="15" hidden="false" customHeight="false" outlineLevel="0" collapsed="false">
      <c r="A4593" s="0" t="n">
        <v>1500014303</v>
      </c>
      <c r="B4593" s="157" t="n">
        <v>0</v>
      </c>
    </row>
    <row r="4594" customFormat="false" ht="15" hidden="false" customHeight="false" outlineLevel="0" collapsed="false">
      <c r="A4594" s="0" t="n">
        <v>1500014280</v>
      </c>
      <c r="B4594" s="157" t="n">
        <v>0</v>
      </c>
    </row>
    <row r="4595" customFormat="false" ht="15" hidden="false" customHeight="false" outlineLevel="0" collapsed="false">
      <c r="A4595" s="0" t="n">
        <v>1500014281</v>
      </c>
      <c r="B4595" s="157" t="n">
        <v>7.5</v>
      </c>
    </row>
    <row r="4596" customFormat="false" ht="15" hidden="false" customHeight="false" outlineLevel="0" collapsed="false">
      <c r="A4596" s="0" t="n">
        <v>1500014332</v>
      </c>
      <c r="B4596" s="157" t="n">
        <v>0</v>
      </c>
    </row>
    <row r="4597" customFormat="false" ht="15" hidden="false" customHeight="false" outlineLevel="0" collapsed="false">
      <c r="A4597" s="0" t="n">
        <v>1500014732</v>
      </c>
      <c r="B4597" s="157" t="n">
        <v>0</v>
      </c>
    </row>
    <row r="4598" customFormat="false" ht="15" hidden="false" customHeight="false" outlineLevel="0" collapsed="false">
      <c r="A4598" s="0" t="n">
        <v>1500015136</v>
      </c>
      <c r="B4598" s="157" t="n">
        <v>10.8333333333333</v>
      </c>
    </row>
    <row r="4599" customFormat="false" ht="15" hidden="false" customHeight="false" outlineLevel="0" collapsed="false">
      <c r="A4599" s="0" t="n">
        <v>1500015257</v>
      </c>
      <c r="B4599" s="157" t="n">
        <v>0</v>
      </c>
    </row>
    <row r="4600" customFormat="false" ht="15" hidden="false" customHeight="false" outlineLevel="0" collapsed="false">
      <c r="A4600" s="0" t="n">
        <v>1500015359</v>
      </c>
      <c r="B4600" s="157" t="n">
        <v>15</v>
      </c>
    </row>
    <row r="4601" customFormat="false" ht="15" hidden="false" customHeight="false" outlineLevel="0" collapsed="false">
      <c r="A4601" s="0" t="n">
        <v>1500015543</v>
      </c>
      <c r="B4601" s="157" t="n">
        <v>6.16666666666667</v>
      </c>
    </row>
    <row r="4602" customFormat="false" ht="15" hidden="false" customHeight="false" outlineLevel="0" collapsed="false">
      <c r="A4602" s="0" t="n">
        <v>1500015613</v>
      </c>
      <c r="B4602" s="157" t="n">
        <v>0</v>
      </c>
    </row>
    <row r="4603" customFormat="false" ht="15" hidden="false" customHeight="false" outlineLevel="0" collapsed="false">
      <c r="A4603" s="0" t="n">
        <v>1500015614</v>
      </c>
      <c r="B4603" s="157" t="n">
        <v>15</v>
      </c>
    </row>
    <row r="4604" customFormat="false" ht="15" hidden="false" customHeight="false" outlineLevel="0" collapsed="false">
      <c r="A4604" s="0" t="n">
        <v>1500016543</v>
      </c>
      <c r="B4604" s="157" t="n">
        <v>27.5</v>
      </c>
    </row>
    <row r="4605" customFormat="false" ht="15" hidden="false" customHeight="false" outlineLevel="0" collapsed="false">
      <c r="A4605" s="0" t="n">
        <v>1500016590</v>
      </c>
      <c r="B4605" s="157" t="n">
        <v>0</v>
      </c>
    </row>
    <row r="4606" customFormat="false" ht="15" hidden="false" customHeight="false" outlineLevel="0" collapsed="false">
      <c r="A4606" s="0" t="n">
        <v>1500017029</v>
      </c>
      <c r="B4606" s="157" t="n">
        <v>18</v>
      </c>
    </row>
    <row r="4607" customFormat="false" ht="15" hidden="false" customHeight="false" outlineLevel="0" collapsed="false">
      <c r="A4607" s="0" t="n">
        <v>1500017039</v>
      </c>
      <c r="B4607" s="157" t="n">
        <v>17.5</v>
      </c>
    </row>
    <row r="4608" customFormat="false" ht="15" hidden="false" customHeight="false" outlineLevel="0" collapsed="false">
      <c r="A4608" s="0" t="n">
        <v>1500017182</v>
      </c>
      <c r="B4608" s="157" t="n">
        <v>62</v>
      </c>
    </row>
    <row r="4609" customFormat="false" ht="15" hidden="false" customHeight="false" outlineLevel="0" collapsed="false">
      <c r="A4609" s="0" t="n">
        <v>1500017353</v>
      </c>
      <c r="B4609" s="157" t="n">
        <v>82.5</v>
      </c>
    </row>
    <row r="4610" customFormat="false" ht="15" hidden="false" customHeight="false" outlineLevel="0" collapsed="false">
      <c r="A4610" s="0" t="n">
        <v>1500017547</v>
      </c>
      <c r="B4610" s="157" t="n">
        <v>37.1666666666667</v>
      </c>
    </row>
    <row r="4611" customFormat="false" ht="15" hidden="false" customHeight="false" outlineLevel="0" collapsed="false">
      <c r="A4611" s="0" t="n">
        <v>1500017548</v>
      </c>
      <c r="B4611" s="157" t="n">
        <v>3.66666666666667</v>
      </c>
    </row>
    <row r="4612" customFormat="false" ht="15" hidden="false" customHeight="false" outlineLevel="0" collapsed="false">
      <c r="A4612" s="0" t="n">
        <v>1500017746</v>
      </c>
      <c r="B4612" s="157" t="n">
        <v>34.1666666666667</v>
      </c>
    </row>
    <row r="4613" customFormat="false" ht="15" hidden="false" customHeight="false" outlineLevel="0" collapsed="false">
      <c r="A4613" s="0" t="n">
        <v>1500018125</v>
      </c>
      <c r="B4613" s="157" t="n">
        <v>17.8333333333333</v>
      </c>
    </row>
    <row r="4614" customFormat="false" ht="15" hidden="false" customHeight="false" outlineLevel="0" collapsed="false">
      <c r="A4614" s="0" t="n">
        <v>1500018288</v>
      </c>
      <c r="B4614" s="157" t="n">
        <v>5.83333333333333</v>
      </c>
    </row>
    <row r="4615" customFormat="false" ht="15" hidden="false" customHeight="false" outlineLevel="0" collapsed="false">
      <c r="A4615" s="0" t="n">
        <v>1500018294</v>
      </c>
      <c r="B4615" s="157" t="n">
        <v>6.16666666666667</v>
      </c>
    </row>
    <row r="4616" customFormat="false" ht="15" hidden="false" customHeight="false" outlineLevel="0" collapsed="false">
      <c r="A4616" s="0" t="n">
        <v>1500018389</v>
      </c>
      <c r="B4616" s="157" t="n">
        <v>8.33333333333333</v>
      </c>
    </row>
    <row r="4617" customFormat="false" ht="15" hidden="false" customHeight="false" outlineLevel="0" collapsed="false">
      <c r="A4617" s="0" t="n">
        <v>1500018744</v>
      </c>
      <c r="B4617" s="157" t="n">
        <v>35</v>
      </c>
    </row>
    <row r="4618" customFormat="false" ht="15" hidden="false" customHeight="false" outlineLevel="0" collapsed="false">
      <c r="A4618" s="0" t="n">
        <v>1500018917</v>
      </c>
      <c r="B4618" s="157" t="n">
        <v>21.6666666666667</v>
      </c>
    </row>
    <row r="4619" customFormat="false" ht="15" hidden="false" customHeight="false" outlineLevel="0" collapsed="false">
      <c r="A4619" s="0" t="n">
        <v>1500019139</v>
      </c>
      <c r="B4619" s="157" t="n">
        <v>0.833333333333333</v>
      </c>
    </row>
    <row r="4620" customFormat="false" ht="15" hidden="false" customHeight="false" outlineLevel="0" collapsed="false">
      <c r="A4620" s="0" t="n">
        <v>1500019180</v>
      </c>
      <c r="B4620" s="157" t="n">
        <v>14.1666666666667</v>
      </c>
    </row>
    <row r="4621" customFormat="false" ht="15" hidden="false" customHeight="false" outlineLevel="0" collapsed="false">
      <c r="A4621" s="0" t="n">
        <v>1500003142</v>
      </c>
      <c r="B4621" s="157" t="n">
        <v>12.25</v>
      </c>
    </row>
    <row r="4622" customFormat="false" ht="15" hidden="false" customHeight="false" outlineLevel="0" collapsed="false">
      <c r="A4622" s="0" t="n">
        <v>1500005865</v>
      </c>
      <c r="B4622" s="157" t="n">
        <v>0.416666666666667</v>
      </c>
    </row>
    <row r="4623" customFormat="false" ht="15" hidden="false" customHeight="false" outlineLevel="0" collapsed="false">
      <c r="A4623" s="0" t="n">
        <v>1500002247</v>
      </c>
      <c r="B4623" s="157" t="n">
        <v>18.75</v>
      </c>
    </row>
    <row r="4624" customFormat="false" ht="15" hidden="false" customHeight="false" outlineLevel="0" collapsed="false">
      <c r="A4624" s="0" t="n">
        <v>1500005133</v>
      </c>
      <c r="B4624" s="157" t="n">
        <v>0</v>
      </c>
    </row>
    <row r="4625" customFormat="false" ht="15" hidden="false" customHeight="false" outlineLevel="0" collapsed="false">
      <c r="A4625" s="0" t="n">
        <v>1500002945</v>
      </c>
      <c r="B4625" s="157" t="n">
        <v>0</v>
      </c>
    </row>
    <row r="4626" customFormat="false" ht="15" hidden="false" customHeight="false" outlineLevel="0" collapsed="false">
      <c r="A4626" s="0" t="n">
        <v>1500004833</v>
      </c>
      <c r="B4626" s="157" t="n">
        <v>35.4166666666667</v>
      </c>
    </row>
    <row r="4627" customFormat="false" ht="15" hidden="false" customHeight="false" outlineLevel="0" collapsed="false">
      <c r="A4627" s="0" t="n">
        <v>1500003611</v>
      </c>
      <c r="B4627" s="157" t="n">
        <v>34.9166666666667</v>
      </c>
    </row>
    <row r="4628" customFormat="false" ht="15" hidden="false" customHeight="false" outlineLevel="0" collapsed="false">
      <c r="A4628" s="0" t="n">
        <v>1500005176</v>
      </c>
      <c r="B4628" s="157" t="n">
        <v>0</v>
      </c>
    </row>
    <row r="4629" customFormat="false" ht="15" hidden="false" customHeight="false" outlineLevel="0" collapsed="false">
      <c r="A4629" s="0" t="n">
        <v>1500003533</v>
      </c>
      <c r="B4629" s="157" t="n">
        <v>58.25</v>
      </c>
    </row>
    <row r="4630" customFormat="false" ht="15" hidden="false" customHeight="false" outlineLevel="0" collapsed="false">
      <c r="A4630" s="0" t="n">
        <v>1500002152</v>
      </c>
      <c r="B4630" s="157" t="n">
        <v>0.916666666666667</v>
      </c>
    </row>
    <row r="4631" customFormat="false" ht="15" hidden="false" customHeight="false" outlineLevel="0" collapsed="false">
      <c r="A4631" s="0" t="n">
        <v>1500005184</v>
      </c>
      <c r="B4631" s="157" t="n">
        <v>0</v>
      </c>
    </row>
    <row r="4632" customFormat="false" ht="15" hidden="false" customHeight="false" outlineLevel="0" collapsed="false">
      <c r="A4632" s="0" t="n">
        <v>1500003612</v>
      </c>
      <c r="B4632" s="157" t="n">
        <v>0</v>
      </c>
    </row>
    <row r="4633" customFormat="false" ht="15" hidden="false" customHeight="false" outlineLevel="0" collapsed="false">
      <c r="A4633" s="0" t="n">
        <v>1500002112</v>
      </c>
      <c r="B4633" s="157" t="n">
        <v>0</v>
      </c>
    </row>
    <row r="4634" customFormat="false" ht="15" hidden="false" customHeight="false" outlineLevel="0" collapsed="false">
      <c r="A4634" s="0" t="n">
        <v>1500002113</v>
      </c>
      <c r="B4634" s="157" t="n">
        <v>12.9166666666667</v>
      </c>
    </row>
    <row r="4635" customFormat="false" ht="15" hidden="false" customHeight="false" outlineLevel="0" collapsed="false">
      <c r="A4635" s="0" t="n">
        <v>1500002200</v>
      </c>
      <c r="B4635" s="157" t="n">
        <v>0</v>
      </c>
    </row>
    <row r="4636" customFormat="false" ht="15" hidden="false" customHeight="false" outlineLevel="0" collapsed="false">
      <c r="A4636" s="0" t="n">
        <v>1500005764</v>
      </c>
      <c r="B4636" s="157" t="n">
        <v>2.91666666666667</v>
      </c>
    </row>
    <row r="4637" customFormat="false" ht="15" hidden="false" customHeight="false" outlineLevel="0" collapsed="false">
      <c r="A4637" s="0" t="n">
        <v>1500003013</v>
      </c>
      <c r="B4637" s="157" t="n">
        <v>58</v>
      </c>
    </row>
    <row r="4638" customFormat="false" ht="15" hidden="false" customHeight="false" outlineLevel="0" collapsed="false">
      <c r="A4638" s="0" t="n">
        <v>1500005458</v>
      </c>
      <c r="B4638" s="157" t="n">
        <v>56.3333333333333</v>
      </c>
    </row>
    <row r="4639" customFormat="false" ht="15" hidden="false" customHeight="false" outlineLevel="0" collapsed="false">
      <c r="A4639" s="0" t="n">
        <v>1500005830</v>
      </c>
      <c r="B4639" s="157" t="n">
        <v>19.25</v>
      </c>
    </row>
    <row r="4640" customFormat="false" ht="15" hidden="false" customHeight="false" outlineLevel="0" collapsed="false">
      <c r="A4640" s="0" t="n">
        <v>1500002178</v>
      </c>
      <c r="B4640" s="157" t="n">
        <v>8.5</v>
      </c>
    </row>
    <row r="4641" customFormat="false" ht="15" hidden="false" customHeight="false" outlineLevel="0" collapsed="false">
      <c r="A4641" s="0" t="n">
        <v>1500004591</v>
      </c>
      <c r="B4641" s="157" t="n">
        <v>48.8333333333333</v>
      </c>
    </row>
    <row r="4642" customFormat="false" ht="15" hidden="false" customHeight="false" outlineLevel="0" collapsed="false">
      <c r="A4642" s="0" t="n">
        <v>1500004592</v>
      </c>
      <c r="B4642" s="157" t="n">
        <v>5.66666666666667</v>
      </c>
    </row>
    <row r="4643" customFormat="false" ht="15" hidden="false" customHeight="false" outlineLevel="0" collapsed="false">
      <c r="A4643" s="0" t="n">
        <v>1500004752</v>
      </c>
      <c r="B4643" s="157" t="n">
        <v>56.75</v>
      </c>
    </row>
    <row r="4644" customFormat="false" ht="15" hidden="false" customHeight="false" outlineLevel="0" collapsed="false">
      <c r="A4644" s="0" t="n">
        <v>1500005080</v>
      </c>
      <c r="B4644" s="157" t="n">
        <v>25.5833333333333</v>
      </c>
    </row>
    <row r="4645" customFormat="false" ht="15" hidden="false" customHeight="false" outlineLevel="0" collapsed="false">
      <c r="A4645" s="0" t="n">
        <v>1500005081</v>
      </c>
      <c r="B4645" s="157" t="n">
        <v>0</v>
      </c>
    </row>
    <row r="4646" customFormat="false" ht="15" hidden="false" customHeight="false" outlineLevel="0" collapsed="false">
      <c r="A4646" s="0" t="n">
        <v>1500003091</v>
      </c>
      <c r="B4646" s="157" t="n">
        <v>12.5</v>
      </c>
    </row>
    <row r="4647" customFormat="false" ht="15" hidden="false" customHeight="false" outlineLevel="0" collapsed="false">
      <c r="A4647" s="0" t="n">
        <v>1500004392</v>
      </c>
      <c r="B4647" s="157" t="n">
        <v>21</v>
      </c>
    </row>
    <row r="4648" customFormat="false" ht="15" hidden="false" customHeight="false" outlineLevel="0" collapsed="false">
      <c r="A4648" s="0" t="n">
        <v>1500004696</v>
      </c>
      <c r="B4648" s="157" t="n">
        <v>16.25</v>
      </c>
    </row>
    <row r="4649" customFormat="false" ht="15" hidden="false" customHeight="false" outlineLevel="0" collapsed="false">
      <c r="A4649" s="0" t="n">
        <v>1500001969</v>
      </c>
      <c r="B4649" s="157" t="n">
        <v>33.8333333333333</v>
      </c>
    </row>
    <row r="4650" customFormat="false" ht="15" hidden="false" customHeight="false" outlineLevel="0" collapsed="false">
      <c r="A4650" s="0" t="n">
        <v>1500001970</v>
      </c>
      <c r="B4650" s="157" t="n">
        <v>8.33333333333333</v>
      </c>
    </row>
    <row r="4651" customFormat="false" ht="15" hidden="false" customHeight="false" outlineLevel="0" collapsed="false">
      <c r="A4651" s="0" t="n">
        <v>1500001971</v>
      </c>
      <c r="B4651" s="157" t="n">
        <v>17.5</v>
      </c>
    </row>
    <row r="4652" customFormat="false" ht="15" hidden="false" customHeight="false" outlineLevel="0" collapsed="false">
      <c r="A4652" s="0" t="n">
        <v>1500003570</v>
      </c>
      <c r="B4652" s="157" t="n">
        <v>13.25</v>
      </c>
    </row>
    <row r="4653" customFormat="false" ht="15" hidden="false" customHeight="false" outlineLevel="0" collapsed="false">
      <c r="A4653" s="0" t="n">
        <v>1500004266</v>
      </c>
      <c r="B4653" s="157" t="n">
        <v>22.5</v>
      </c>
    </row>
    <row r="4654" customFormat="false" ht="15" hidden="false" customHeight="false" outlineLevel="0" collapsed="false">
      <c r="A4654" s="0" t="n">
        <v>1500004267</v>
      </c>
      <c r="B4654" s="157" t="n">
        <v>0</v>
      </c>
    </row>
    <row r="4655" customFormat="false" ht="15" hidden="false" customHeight="false" outlineLevel="0" collapsed="false">
      <c r="A4655" s="0" t="n">
        <v>1500001718</v>
      </c>
      <c r="B4655" s="157" t="n">
        <v>0</v>
      </c>
    </row>
    <row r="4656" customFormat="false" ht="15" hidden="false" customHeight="false" outlineLevel="0" collapsed="false">
      <c r="A4656" s="0" t="n">
        <v>1500004467</v>
      </c>
      <c r="B4656" s="157" t="n">
        <v>21.6666666666667</v>
      </c>
    </row>
    <row r="4657" customFormat="false" ht="15" hidden="false" customHeight="false" outlineLevel="0" collapsed="false">
      <c r="A4657" s="0" t="n">
        <v>1500003720</v>
      </c>
      <c r="B4657" s="157" t="n">
        <v>0</v>
      </c>
    </row>
    <row r="4658" customFormat="false" ht="15" hidden="false" customHeight="false" outlineLevel="0" collapsed="false">
      <c r="A4658" s="0" t="n">
        <v>1500002636</v>
      </c>
      <c r="B4658" s="157" t="n">
        <v>22.5</v>
      </c>
    </row>
    <row r="4659" customFormat="false" ht="15" hidden="false" customHeight="false" outlineLevel="0" collapsed="false">
      <c r="A4659" s="0" t="n">
        <v>1500002637</v>
      </c>
      <c r="B4659" s="157" t="n">
        <v>0</v>
      </c>
    </row>
    <row r="4660" customFormat="false" ht="15" hidden="false" customHeight="false" outlineLevel="0" collapsed="false">
      <c r="A4660" s="0" t="n">
        <v>1500002826</v>
      </c>
      <c r="B4660" s="157" t="n">
        <v>11.5</v>
      </c>
    </row>
    <row r="4661" customFormat="false" ht="15" hidden="false" customHeight="false" outlineLevel="0" collapsed="false">
      <c r="A4661" s="0" t="n">
        <v>1500001766</v>
      </c>
      <c r="B4661" s="157" t="n">
        <v>13.1666666666667</v>
      </c>
    </row>
    <row r="4662" customFormat="false" ht="15" hidden="false" customHeight="false" outlineLevel="0" collapsed="false">
      <c r="A4662" s="0" t="n">
        <v>1500001981</v>
      </c>
      <c r="B4662" s="157" t="n">
        <v>56.325</v>
      </c>
    </row>
    <row r="4663" customFormat="false" ht="15" hidden="false" customHeight="false" outlineLevel="0" collapsed="false">
      <c r="A4663" s="0" t="n">
        <v>1500002883</v>
      </c>
      <c r="B4663" s="157" t="n">
        <v>13.75</v>
      </c>
    </row>
    <row r="4664" customFormat="false" ht="15" hidden="false" customHeight="false" outlineLevel="0" collapsed="false">
      <c r="A4664" s="0" t="n">
        <v>1500005649</v>
      </c>
      <c r="B4664" s="157" t="n">
        <v>0</v>
      </c>
    </row>
    <row r="4665" customFormat="false" ht="15" hidden="false" customHeight="false" outlineLevel="0" collapsed="false">
      <c r="A4665" s="0" t="n">
        <v>1500004603</v>
      </c>
      <c r="B4665" s="157" t="n">
        <v>3.33333333333333</v>
      </c>
    </row>
    <row r="4666" customFormat="false" ht="15" hidden="false" customHeight="false" outlineLevel="0" collapsed="false">
      <c r="A4666" s="0" t="n">
        <v>1500004883</v>
      </c>
      <c r="B4666" s="157" t="n">
        <v>0</v>
      </c>
    </row>
    <row r="4667" customFormat="false" ht="15" hidden="false" customHeight="false" outlineLevel="0" collapsed="false">
      <c r="A4667" s="0" t="n">
        <v>1500003347</v>
      </c>
      <c r="B4667" s="157" t="n">
        <v>51.6666666666667</v>
      </c>
    </row>
    <row r="4668" customFormat="false" ht="15" hidden="false" customHeight="false" outlineLevel="0" collapsed="false">
      <c r="A4668" s="0" t="n">
        <v>1500003392</v>
      </c>
      <c r="B4668" s="157" t="n">
        <v>0</v>
      </c>
    </row>
    <row r="4669" customFormat="false" ht="15" hidden="false" customHeight="false" outlineLevel="0" collapsed="false">
      <c r="A4669" s="0" t="n">
        <v>1500005083</v>
      </c>
      <c r="B4669" s="157" t="n">
        <v>0</v>
      </c>
    </row>
    <row r="4670" customFormat="false" ht="15" hidden="false" customHeight="false" outlineLevel="0" collapsed="false">
      <c r="A4670" s="0" t="n">
        <v>1500005574</v>
      </c>
      <c r="B4670" s="157" t="n">
        <v>0</v>
      </c>
    </row>
    <row r="4671" customFormat="false" ht="15" hidden="false" customHeight="false" outlineLevel="0" collapsed="false">
      <c r="A4671" s="0" t="n">
        <v>1500004292</v>
      </c>
      <c r="B4671" s="157" t="n">
        <v>17.1666666666667</v>
      </c>
    </row>
    <row r="4672" customFormat="false" ht="15" hidden="false" customHeight="false" outlineLevel="0" collapsed="false">
      <c r="A4672" s="0" t="n">
        <v>1500004879</v>
      </c>
      <c r="B4672" s="157" t="n">
        <v>0</v>
      </c>
    </row>
    <row r="4673" customFormat="false" ht="15" hidden="false" customHeight="false" outlineLevel="0" collapsed="false">
      <c r="A4673" s="0" t="n">
        <v>1500005273</v>
      </c>
      <c r="B4673" s="157" t="n">
        <v>32.4916666666667</v>
      </c>
    </row>
    <row r="4674" customFormat="false" ht="15" hidden="false" customHeight="false" outlineLevel="0" collapsed="false">
      <c r="A4674" s="0" t="n">
        <v>1500003164</v>
      </c>
      <c r="B4674" s="157" t="n">
        <v>13.5833333333333</v>
      </c>
    </row>
    <row r="4675" customFormat="false" ht="15" hidden="false" customHeight="false" outlineLevel="0" collapsed="false">
      <c r="A4675" s="0" t="n">
        <v>1500005244</v>
      </c>
      <c r="B4675" s="157" t="n">
        <v>103.25</v>
      </c>
    </row>
    <row r="4676" customFormat="false" ht="15" hidden="false" customHeight="false" outlineLevel="0" collapsed="false">
      <c r="A4676" s="0" t="n">
        <v>1500005245</v>
      </c>
      <c r="B4676" s="157" t="n">
        <v>3.33333333333333</v>
      </c>
    </row>
    <row r="4677" customFormat="false" ht="15" hidden="false" customHeight="false" outlineLevel="0" collapsed="false">
      <c r="A4677" s="0" t="n">
        <v>1500005817</v>
      </c>
      <c r="B4677" s="157" t="n">
        <v>0.166666666666667</v>
      </c>
    </row>
    <row r="4678" customFormat="false" ht="15" hidden="false" customHeight="false" outlineLevel="0" collapsed="false">
      <c r="A4678" s="0" t="n">
        <v>1500002820</v>
      </c>
      <c r="B4678" s="157" t="n">
        <v>20.1666666666667</v>
      </c>
    </row>
    <row r="4679" customFormat="false" ht="15" hidden="false" customHeight="false" outlineLevel="0" collapsed="false">
      <c r="A4679" s="0" t="n">
        <v>1500005637</v>
      </c>
      <c r="B4679" s="157" t="n">
        <v>24.3666666666667</v>
      </c>
    </row>
    <row r="4680" customFormat="false" ht="15" hidden="false" customHeight="false" outlineLevel="0" collapsed="false">
      <c r="A4680" s="0" t="n">
        <v>1500002821</v>
      </c>
      <c r="B4680" s="157" t="n">
        <v>12.75</v>
      </c>
    </row>
    <row r="4681" customFormat="false" ht="15" hidden="false" customHeight="false" outlineLevel="0" collapsed="false">
      <c r="A4681" s="0" t="n">
        <v>1500003613</v>
      </c>
      <c r="B4681" s="157" t="n">
        <v>26.5083333333333</v>
      </c>
    </row>
    <row r="4682" customFormat="false" ht="15" hidden="false" customHeight="false" outlineLevel="0" collapsed="false">
      <c r="A4682" s="0" t="n">
        <v>1500005818</v>
      </c>
      <c r="B4682" s="157" t="n">
        <v>0.5</v>
      </c>
    </row>
    <row r="4683" customFormat="false" ht="15" hidden="false" customHeight="false" outlineLevel="0" collapsed="false">
      <c r="A4683" s="0" t="n">
        <v>1500003943</v>
      </c>
      <c r="B4683" s="157" t="n">
        <v>17.6666666666667</v>
      </c>
    </row>
    <row r="4684" customFormat="false" ht="15" hidden="false" customHeight="false" outlineLevel="0" collapsed="false">
      <c r="A4684" s="0" t="n">
        <v>1500001739</v>
      </c>
      <c r="B4684" s="157" t="n">
        <v>0</v>
      </c>
    </row>
    <row r="4685" customFormat="false" ht="15" hidden="false" customHeight="false" outlineLevel="0" collapsed="false">
      <c r="A4685" s="0" t="n">
        <v>1500002036</v>
      </c>
      <c r="B4685" s="157" t="n">
        <v>0</v>
      </c>
    </row>
    <row r="4686" customFormat="false" ht="15" hidden="false" customHeight="false" outlineLevel="0" collapsed="false">
      <c r="A4686" s="0" t="n">
        <v>1500005342</v>
      </c>
      <c r="B4686" s="157" t="n">
        <v>16.25</v>
      </c>
    </row>
    <row r="4687" customFormat="false" ht="15" hidden="false" customHeight="false" outlineLevel="0" collapsed="false">
      <c r="A4687" s="0" t="n">
        <v>1500001740</v>
      </c>
      <c r="B4687" s="157" t="n">
        <v>0.333333333333333</v>
      </c>
    </row>
    <row r="4688" customFormat="false" ht="15" hidden="false" customHeight="false" outlineLevel="0" collapsed="false">
      <c r="A4688" s="0" t="n">
        <v>1500004028</v>
      </c>
      <c r="B4688" s="157" t="n">
        <v>0.416666666666667</v>
      </c>
    </row>
    <row r="4689" customFormat="false" ht="15" hidden="false" customHeight="false" outlineLevel="0" collapsed="false">
      <c r="A4689" s="0" t="n">
        <v>1500003614</v>
      </c>
      <c r="B4689" s="157" t="n">
        <v>44.1166666666667</v>
      </c>
    </row>
    <row r="4690" customFormat="false" ht="15" hidden="false" customHeight="false" outlineLevel="0" collapsed="false">
      <c r="A4690" s="0" t="n">
        <v>1500005264</v>
      </c>
      <c r="B4690" s="157" t="n">
        <v>5.25</v>
      </c>
    </row>
    <row r="4691" customFormat="false" ht="15" hidden="false" customHeight="false" outlineLevel="0" collapsed="false">
      <c r="A4691" s="0" t="n">
        <v>1500003615</v>
      </c>
      <c r="B4691" s="157" t="n">
        <v>41.6833333333333</v>
      </c>
    </row>
    <row r="4692" customFormat="false" ht="15" hidden="false" customHeight="false" outlineLevel="0" collapsed="false">
      <c r="A4692" s="0" t="n">
        <v>1500003944</v>
      </c>
      <c r="B4692" s="157" t="n">
        <v>0</v>
      </c>
    </row>
    <row r="4693" customFormat="false" ht="15" hidden="false" customHeight="false" outlineLevel="0" collapsed="false">
      <c r="A4693" s="0" t="n">
        <v>1500002822</v>
      </c>
      <c r="B4693" s="157" t="n">
        <v>127.8</v>
      </c>
    </row>
    <row r="4694" customFormat="false" ht="15" hidden="false" customHeight="false" outlineLevel="0" collapsed="false">
      <c r="A4694" s="0" t="n">
        <v>1500003616</v>
      </c>
      <c r="B4694" s="157" t="n">
        <v>11.1666666666667</v>
      </c>
    </row>
    <row r="4695" customFormat="false" ht="15" hidden="false" customHeight="false" outlineLevel="0" collapsed="false">
      <c r="A4695" s="0" t="n">
        <v>1500003617</v>
      </c>
      <c r="B4695" s="157" t="n">
        <v>27.8333333333333</v>
      </c>
    </row>
    <row r="4696" customFormat="false" ht="15" hidden="false" customHeight="false" outlineLevel="0" collapsed="false">
      <c r="A4696" s="0" t="n">
        <v>1500003945</v>
      </c>
      <c r="B4696" s="157" t="n">
        <v>2.08333333333333</v>
      </c>
    </row>
    <row r="4697" customFormat="false" ht="15" hidden="false" customHeight="false" outlineLevel="0" collapsed="false">
      <c r="A4697" s="0" t="n">
        <v>1500005274</v>
      </c>
      <c r="B4697" s="157" t="n">
        <v>0.683333333333333</v>
      </c>
    </row>
    <row r="4698" customFormat="false" ht="15" hidden="false" customHeight="false" outlineLevel="0" collapsed="false">
      <c r="A4698" s="0" t="n">
        <v>1500005638</v>
      </c>
      <c r="B4698" s="157" t="n">
        <v>0.333333333333333</v>
      </c>
    </row>
    <row r="4699" customFormat="false" ht="15" hidden="false" customHeight="false" outlineLevel="0" collapsed="false">
      <c r="A4699" s="0" t="n">
        <v>1500005343</v>
      </c>
      <c r="B4699" s="157" t="n">
        <v>20.0416666666667</v>
      </c>
    </row>
    <row r="4700" customFormat="false" ht="15" hidden="false" customHeight="false" outlineLevel="0" collapsed="false">
      <c r="A4700" s="0" t="n">
        <v>1500005639</v>
      </c>
      <c r="B4700" s="157" t="n">
        <v>2.25</v>
      </c>
    </row>
    <row r="4701" customFormat="false" ht="15" hidden="false" customHeight="false" outlineLevel="0" collapsed="false">
      <c r="A4701" s="0" t="n">
        <v>1500003946</v>
      </c>
      <c r="B4701" s="157" t="n">
        <v>18.1666666666667</v>
      </c>
    </row>
    <row r="4702" customFormat="false" ht="15" hidden="false" customHeight="false" outlineLevel="0" collapsed="false">
      <c r="A4702" s="0" t="n">
        <v>1500005640</v>
      </c>
      <c r="B4702" s="157" t="n">
        <v>17.75</v>
      </c>
    </row>
    <row r="4703" customFormat="false" ht="15" hidden="false" customHeight="false" outlineLevel="0" collapsed="false">
      <c r="A4703" s="0" t="n">
        <v>1500002037</v>
      </c>
      <c r="B4703" s="157" t="n">
        <v>0</v>
      </c>
    </row>
    <row r="4704" customFormat="false" ht="15" hidden="false" customHeight="false" outlineLevel="0" collapsed="false">
      <c r="A4704" s="0" t="n">
        <v>1500004745</v>
      </c>
      <c r="B4704" s="157" t="n">
        <v>0</v>
      </c>
    </row>
    <row r="4705" customFormat="false" ht="15" hidden="false" customHeight="false" outlineLevel="0" collapsed="false">
      <c r="A4705" s="0" t="n">
        <v>1500002617</v>
      </c>
      <c r="B4705" s="157" t="n">
        <v>43.9166666666667</v>
      </c>
    </row>
    <row r="4706" customFormat="false" ht="15" hidden="false" customHeight="false" outlineLevel="0" collapsed="false">
      <c r="A4706" s="0" t="n">
        <v>1500005265</v>
      </c>
      <c r="B4706" s="157" t="n">
        <v>7.55</v>
      </c>
    </row>
    <row r="4707" customFormat="false" ht="15" hidden="false" customHeight="false" outlineLevel="0" collapsed="false">
      <c r="A4707" s="0" t="n">
        <v>1500002823</v>
      </c>
      <c r="B4707" s="157" t="n">
        <v>1.83333333333333</v>
      </c>
    </row>
    <row r="4708" customFormat="false" ht="15" hidden="false" customHeight="false" outlineLevel="0" collapsed="false">
      <c r="A4708" s="0" t="n">
        <v>1500004616</v>
      </c>
      <c r="B4708" s="157" t="n">
        <v>115.833333333333</v>
      </c>
    </row>
    <row r="4709" customFormat="false" ht="15" hidden="false" customHeight="false" outlineLevel="0" collapsed="false">
      <c r="A4709" s="0" t="n">
        <v>1500005048</v>
      </c>
      <c r="B4709" s="157" t="n">
        <v>13.5</v>
      </c>
    </row>
    <row r="4710" customFormat="false" ht="15" hidden="false" customHeight="false" outlineLevel="0" collapsed="false">
      <c r="A4710" s="0" t="n">
        <v>1500005777</v>
      </c>
      <c r="B4710" s="157" t="n">
        <v>0</v>
      </c>
    </row>
    <row r="4711" customFormat="false" ht="15" hidden="false" customHeight="false" outlineLevel="0" collapsed="false">
      <c r="A4711" s="0" t="n">
        <v>1500002747</v>
      </c>
      <c r="B4711" s="157" t="n">
        <v>0</v>
      </c>
    </row>
    <row r="4712" customFormat="false" ht="15" hidden="false" customHeight="false" outlineLevel="0" collapsed="false">
      <c r="A4712" s="0" t="n">
        <v>1500005049</v>
      </c>
      <c r="B4712" s="157" t="n">
        <v>5.91666666666667</v>
      </c>
    </row>
    <row r="4713" customFormat="false" ht="15" hidden="false" customHeight="false" outlineLevel="0" collapsed="false">
      <c r="A4713" s="0" t="n">
        <v>1500003505</v>
      </c>
      <c r="B4713" s="157" t="n">
        <v>7.5</v>
      </c>
    </row>
    <row r="4714" customFormat="false" ht="15" hidden="false" customHeight="false" outlineLevel="0" collapsed="false">
      <c r="A4714" s="0" t="n">
        <v>1500002427</v>
      </c>
      <c r="B4714" s="157" t="n">
        <v>0</v>
      </c>
    </row>
    <row r="4715" customFormat="false" ht="15" hidden="false" customHeight="false" outlineLevel="0" collapsed="false">
      <c r="A4715" s="0" t="n">
        <v>1500002748</v>
      </c>
      <c r="B4715" s="157" t="n">
        <v>32.1666666666667</v>
      </c>
    </row>
    <row r="4716" customFormat="false" ht="15" hidden="false" customHeight="false" outlineLevel="0" collapsed="false">
      <c r="A4716" s="0" t="n">
        <v>1500002428</v>
      </c>
      <c r="B4716" s="157" t="n">
        <v>39</v>
      </c>
    </row>
    <row r="4717" customFormat="false" ht="15" hidden="false" customHeight="false" outlineLevel="0" collapsed="false">
      <c r="A4717" s="0" t="n">
        <v>1500002429</v>
      </c>
      <c r="B4717" s="157" t="n">
        <v>31.6083333333333</v>
      </c>
    </row>
    <row r="4718" customFormat="false" ht="15" hidden="false" customHeight="false" outlineLevel="0" collapsed="false">
      <c r="A4718" s="0" t="n">
        <v>1500005779</v>
      </c>
      <c r="B4718" s="157" t="n">
        <v>18.4166666666667</v>
      </c>
    </row>
    <row r="4719" customFormat="false" ht="15" hidden="false" customHeight="false" outlineLevel="0" collapsed="false">
      <c r="A4719" s="0" t="n">
        <v>1500002430</v>
      </c>
      <c r="B4719" s="157" t="n">
        <v>7.58333333333333</v>
      </c>
    </row>
    <row r="4720" customFormat="false" ht="15" hidden="false" customHeight="false" outlineLevel="0" collapsed="false">
      <c r="A4720" s="0" t="n">
        <v>1500002431</v>
      </c>
      <c r="B4720" s="157" t="n">
        <v>19</v>
      </c>
    </row>
    <row r="4721" customFormat="false" ht="15" hidden="false" customHeight="false" outlineLevel="0" collapsed="false">
      <c r="A4721" s="0" t="n">
        <v>1500002432</v>
      </c>
      <c r="B4721" s="157" t="n">
        <v>94.6666666666667</v>
      </c>
    </row>
    <row r="4722" customFormat="false" ht="15" hidden="false" customHeight="false" outlineLevel="0" collapsed="false">
      <c r="A4722" s="0" t="n">
        <v>1500005051</v>
      </c>
      <c r="B4722" s="157" t="n">
        <v>13.0833333333333</v>
      </c>
    </row>
    <row r="4723" customFormat="false" ht="15" hidden="false" customHeight="false" outlineLevel="0" collapsed="false">
      <c r="A4723" s="0" t="n">
        <v>1500005780</v>
      </c>
      <c r="B4723" s="157" t="n">
        <v>15.25</v>
      </c>
    </row>
    <row r="4724" customFormat="false" ht="15" hidden="false" customHeight="false" outlineLevel="0" collapsed="false">
      <c r="A4724" s="0" t="n">
        <v>1500002749</v>
      </c>
      <c r="B4724" s="157" t="n">
        <v>8.58333333333333</v>
      </c>
    </row>
    <row r="4725" customFormat="false" ht="15" hidden="false" customHeight="false" outlineLevel="0" collapsed="false">
      <c r="A4725" s="0" t="n">
        <v>1500004746</v>
      </c>
      <c r="B4725" s="157" t="n">
        <v>0</v>
      </c>
    </row>
    <row r="4726" customFormat="false" ht="15" hidden="false" customHeight="false" outlineLevel="0" collapsed="false">
      <c r="A4726" s="0" t="n">
        <v>1500004617</v>
      </c>
      <c r="B4726" s="157" t="n">
        <v>24.5833333333333</v>
      </c>
    </row>
    <row r="4727" customFormat="false" ht="15" hidden="false" customHeight="false" outlineLevel="0" collapsed="false">
      <c r="A4727" s="0" t="n">
        <v>1500004604</v>
      </c>
      <c r="B4727" s="157" t="n">
        <v>17.25</v>
      </c>
    </row>
    <row r="4728" customFormat="false" ht="15" hidden="false" customHeight="false" outlineLevel="0" collapsed="false">
      <c r="A4728" s="0" t="n">
        <v>1500002433</v>
      </c>
      <c r="B4728" s="157" t="n">
        <v>65</v>
      </c>
    </row>
    <row r="4729" customFormat="false" ht="15" hidden="false" customHeight="false" outlineLevel="0" collapsed="false">
      <c r="A4729" s="0" t="n">
        <v>1500002750</v>
      </c>
      <c r="B4729" s="157" t="n">
        <v>127.5</v>
      </c>
    </row>
    <row r="4730" customFormat="false" ht="15" hidden="false" customHeight="false" outlineLevel="0" collapsed="false">
      <c r="A4730" s="0" t="n">
        <v>1500005782</v>
      </c>
      <c r="B4730" s="157" t="n">
        <v>0</v>
      </c>
    </row>
    <row r="4731" customFormat="false" ht="15" hidden="false" customHeight="false" outlineLevel="0" collapsed="false">
      <c r="A4731" s="0" t="n">
        <v>1500004618</v>
      </c>
      <c r="B4731" s="157" t="n">
        <v>12.4166666666667</v>
      </c>
    </row>
    <row r="4732" customFormat="false" ht="15" hidden="false" customHeight="false" outlineLevel="0" collapsed="false">
      <c r="A4732" s="0" t="n">
        <v>1500002434</v>
      </c>
      <c r="B4732" s="157" t="n">
        <v>11.25</v>
      </c>
    </row>
    <row r="4733" customFormat="false" ht="15" hidden="false" customHeight="false" outlineLevel="0" collapsed="false">
      <c r="A4733" s="0" t="n">
        <v>1500004619</v>
      </c>
      <c r="B4733" s="157" t="n">
        <v>16.0833333333333</v>
      </c>
    </row>
    <row r="4734" customFormat="false" ht="15" hidden="false" customHeight="false" outlineLevel="0" collapsed="false">
      <c r="A4734" s="0" t="n">
        <v>1500002435</v>
      </c>
      <c r="B4734" s="157" t="n">
        <v>8.08333333333333</v>
      </c>
    </row>
    <row r="4735" customFormat="false" ht="15" hidden="false" customHeight="false" outlineLevel="0" collapsed="false">
      <c r="A4735" s="0" t="n">
        <v>1500002436</v>
      </c>
      <c r="B4735" s="157" t="n">
        <v>13.5833333333333</v>
      </c>
    </row>
    <row r="4736" customFormat="false" ht="15" hidden="false" customHeight="false" outlineLevel="0" collapsed="false">
      <c r="A4736" s="0" t="n">
        <v>1500002437</v>
      </c>
      <c r="B4736" s="157" t="n">
        <v>31.9166666666667</v>
      </c>
    </row>
    <row r="4737" customFormat="false" ht="15" hidden="false" customHeight="false" outlineLevel="0" collapsed="false">
      <c r="A4737" s="0" t="n">
        <v>1500003509</v>
      </c>
      <c r="B4737" s="157" t="n">
        <v>11.3333333333333</v>
      </c>
    </row>
    <row r="4738" customFormat="false" ht="15" hidden="false" customHeight="false" outlineLevel="0" collapsed="false">
      <c r="A4738" s="0" t="n">
        <v>1500005784</v>
      </c>
      <c r="B4738" s="157" t="n">
        <v>0</v>
      </c>
    </row>
    <row r="4739" customFormat="false" ht="15" hidden="false" customHeight="false" outlineLevel="0" collapsed="false">
      <c r="A4739" s="0" t="n">
        <v>1500005785</v>
      </c>
      <c r="B4739" s="157" t="n">
        <v>0</v>
      </c>
    </row>
    <row r="4740" customFormat="false" ht="15" hidden="false" customHeight="false" outlineLevel="0" collapsed="false">
      <c r="A4740" s="0" t="n">
        <v>1500005786</v>
      </c>
      <c r="B4740" s="157" t="n">
        <v>0</v>
      </c>
    </row>
    <row r="4741" customFormat="false" ht="15" hidden="false" customHeight="false" outlineLevel="0" collapsed="false">
      <c r="A4741" s="0" t="n">
        <v>1500005052</v>
      </c>
      <c r="B4741" s="157" t="n">
        <v>0</v>
      </c>
    </row>
    <row r="4742" customFormat="false" ht="15" hidden="false" customHeight="false" outlineLevel="0" collapsed="false">
      <c r="A4742" s="0" t="n">
        <v>1500003510</v>
      </c>
      <c r="B4742" s="157" t="n">
        <v>18.25</v>
      </c>
    </row>
    <row r="4743" customFormat="false" ht="15" hidden="false" customHeight="false" outlineLevel="0" collapsed="false">
      <c r="A4743" s="0" t="n">
        <v>1500005787</v>
      </c>
      <c r="B4743" s="157" t="n">
        <v>0</v>
      </c>
    </row>
    <row r="4744" customFormat="false" ht="15" hidden="false" customHeight="false" outlineLevel="0" collapsed="false">
      <c r="A4744" s="0" t="n">
        <v>1500002438</v>
      </c>
      <c r="B4744" s="157" t="n">
        <v>0</v>
      </c>
    </row>
    <row r="4745" customFormat="false" ht="15" hidden="false" customHeight="false" outlineLevel="0" collapsed="false">
      <c r="A4745" s="0" t="n">
        <v>1500002439</v>
      </c>
      <c r="B4745" s="157" t="n">
        <v>18.6666666666667</v>
      </c>
    </row>
    <row r="4746" customFormat="false" ht="15" hidden="false" customHeight="false" outlineLevel="0" collapsed="false">
      <c r="A4746" s="0" t="n">
        <v>1500002440</v>
      </c>
      <c r="B4746" s="157" t="n">
        <v>0</v>
      </c>
    </row>
    <row r="4747" customFormat="false" ht="15" hidden="false" customHeight="false" outlineLevel="0" collapsed="false">
      <c r="A4747" s="0" t="n">
        <v>1500003511</v>
      </c>
      <c r="B4747" s="157" t="n">
        <v>17.1666666666667</v>
      </c>
    </row>
    <row r="4748" customFormat="false" ht="15" hidden="false" customHeight="false" outlineLevel="0" collapsed="false">
      <c r="A4748" s="0" t="n">
        <v>1500004621</v>
      </c>
      <c r="B4748" s="157" t="n">
        <v>25.5833333333333</v>
      </c>
    </row>
    <row r="4749" customFormat="false" ht="15" hidden="false" customHeight="false" outlineLevel="0" collapsed="false">
      <c r="A4749" s="0" t="n">
        <v>1500003512</v>
      </c>
      <c r="B4749" s="157" t="n">
        <v>0</v>
      </c>
    </row>
    <row r="4750" customFormat="false" ht="15" hidden="false" customHeight="false" outlineLevel="0" collapsed="false">
      <c r="A4750" s="0" t="n">
        <v>1500003514</v>
      </c>
      <c r="B4750" s="157" t="n">
        <v>14.6666666666667</v>
      </c>
    </row>
    <row r="4751" customFormat="false" ht="15" hidden="false" customHeight="false" outlineLevel="0" collapsed="false">
      <c r="A4751" s="0" t="n">
        <v>1500002752</v>
      </c>
      <c r="B4751" s="157" t="n">
        <v>5.91666666666667</v>
      </c>
    </row>
    <row r="4752" customFormat="false" ht="15" hidden="false" customHeight="false" outlineLevel="0" collapsed="false">
      <c r="A4752" s="0" t="n">
        <v>1500002753</v>
      </c>
      <c r="B4752" s="157" t="n">
        <v>40.6666666666667</v>
      </c>
    </row>
    <row r="4753" customFormat="false" ht="15" hidden="false" customHeight="false" outlineLevel="0" collapsed="false">
      <c r="A4753" s="0" t="n">
        <v>1500002754</v>
      </c>
      <c r="B4753" s="157" t="n">
        <v>24</v>
      </c>
    </row>
    <row r="4754" customFormat="false" ht="15" hidden="false" customHeight="false" outlineLevel="0" collapsed="false">
      <c r="A4754" s="0" t="n">
        <v>1500002755</v>
      </c>
      <c r="B4754" s="157" t="n">
        <v>9.25</v>
      </c>
    </row>
    <row r="4755" customFormat="false" ht="15" hidden="false" customHeight="false" outlineLevel="0" collapsed="false">
      <c r="A4755" s="0" t="n">
        <v>1500002756</v>
      </c>
      <c r="B4755" s="157" t="n">
        <v>9.5</v>
      </c>
    </row>
    <row r="4756" customFormat="false" ht="15" hidden="false" customHeight="false" outlineLevel="0" collapsed="false">
      <c r="A4756" s="0" t="n">
        <v>1500002757</v>
      </c>
      <c r="B4756" s="157" t="n">
        <v>14.75</v>
      </c>
    </row>
    <row r="4757" customFormat="false" ht="15" hidden="false" customHeight="false" outlineLevel="0" collapsed="false">
      <c r="A4757" s="0" t="n">
        <v>1500005789</v>
      </c>
      <c r="B4757" s="157" t="n">
        <v>9.83333333333333</v>
      </c>
    </row>
    <row r="4758" customFormat="false" ht="15" hidden="false" customHeight="false" outlineLevel="0" collapsed="false">
      <c r="A4758" s="0" t="n">
        <v>1500004622</v>
      </c>
      <c r="B4758" s="157" t="n">
        <v>0</v>
      </c>
    </row>
    <row r="4759" customFormat="false" ht="15" hidden="false" customHeight="false" outlineLevel="0" collapsed="false">
      <c r="A4759" s="0" t="n">
        <v>1500003534</v>
      </c>
      <c r="B4759" s="157" t="n">
        <v>11.8333333333333</v>
      </c>
    </row>
    <row r="4760" customFormat="false" ht="15" hidden="false" customHeight="false" outlineLevel="0" collapsed="false">
      <c r="A4760" s="0" t="n">
        <v>1500003536</v>
      </c>
      <c r="B4760" s="157" t="n">
        <v>15.6666666666667</v>
      </c>
    </row>
    <row r="4761" customFormat="false" ht="15" hidden="false" customHeight="false" outlineLevel="0" collapsed="false">
      <c r="A4761" s="0" t="n">
        <v>1500003537</v>
      </c>
      <c r="B4761" s="157" t="n">
        <v>0</v>
      </c>
    </row>
    <row r="4762" customFormat="false" ht="15" hidden="false" customHeight="false" outlineLevel="0" collapsed="false">
      <c r="A4762" s="0" t="n">
        <v>1500002336</v>
      </c>
      <c r="B4762" s="157" t="n">
        <v>32.1666666666667</v>
      </c>
    </row>
    <row r="4763" customFormat="false" ht="15" hidden="false" customHeight="false" outlineLevel="0" collapsed="false">
      <c r="A4763" s="0" t="n">
        <v>1500004834</v>
      </c>
      <c r="B4763" s="157" t="n">
        <v>1.25</v>
      </c>
    </row>
    <row r="4764" customFormat="false" ht="15" hidden="false" customHeight="false" outlineLevel="0" collapsed="false">
      <c r="A4764" s="0" t="n">
        <v>1500006289</v>
      </c>
      <c r="B4764" s="157" t="n">
        <v>10.9583333333333</v>
      </c>
    </row>
    <row r="4765" customFormat="false" ht="15" hidden="false" customHeight="false" outlineLevel="0" collapsed="false">
      <c r="A4765" s="0" t="n">
        <v>1500006184</v>
      </c>
      <c r="B4765" s="157" t="n">
        <v>2.33333333333333</v>
      </c>
    </row>
    <row r="4766" customFormat="false" ht="15" hidden="false" customHeight="false" outlineLevel="0" collapsed="false">
      <c r="A4766" s="0" t="n">
        <v>1500005120</v>
      </c>
      <c r="B4766" s="157" t="n">
        <v>1.33333333333333</v>
      </c>
    </row>
    <row r="4767" customFormat="false" ht="15" hidden="false" customHeight="false" outlineLevel="0" collapsed="false">
      <c r="A4767" s="0" t="n">
        <v>1500006185</v>
      </c>
      <c r="B4767" s="157" t="n">
        <v>8.66666666666667</v>
      </c>
    </row>
    <row r="4768" customFormat="false" ht="15" hidden="false" customHeight="false" outlineLevel="0" collapsed="false">
      <c r="A4768" s="0" t="n">
        <v>1500005177</v>
      </c>
      <c r="B4768" s="157" t="n">
        <v>2.58333333333333</v>
      </c>
    </row>
    <row r="4769" customFormat="false" ht="15" hidden="false" customHeight="false" outlineLevel="0" collapsed="false">
      <c r="A4769" s="0" t="n">
        <v>1500005588</v>
      </c>
      <c r="B4769" s="157" t="n">
        <v>0.583333333333333</v>
      </c>
    </row>
    <row r="4770" customFormat="false" ht="15" hidden="false" customHeight="false" outlineLevel="0" collapsed="false">
      <c r="A4770" s="0" t="n">
        <v>1500002651</v>
      </c>
      <c r="B4770" s="157" t="n">
        <v>0</v>
      </c>
    </row>
    <row r="4771" customFormat="false" ht="15" hidden="false" customHeight="false" outlineLevel="0" collapsed="false">
      <c r="A4771" s="0" t="n">
        <v>1500002652</v>
      </c>
      <c r="B4771" s="157" t="n">
        <v>0</v>
      </c>
    </row>
    <row r="4772" customFormat="false" ht="15" hidden="false" customHeight="false" outlineLevel="0" collapsed="false">
      <c r="A4772" s="0" t="n">
        <v>1500005589</v>
      </c>
      <c r="B4772" s="157" t="n">
        <v>0</v>
      </c>
    </row>
    <row r="4773" customFormat="false" ht="15" hidden="false" customHeight="false" outlineLevel="0" collapsed="false">
      <c r="A4773" s="0" t="n">
        <v>1500002472</v>
      </c>
      <c r="B4773" s="157" t="n">
        <v>108.583333333333</v>
      </c>
    </row>
    <row r="4774" customFormat="false" ht="15" hidden="false" customHeight="false" outlineLevel="0" collapsed="false">
      <c r="A4774" s="0" t="n">
        <v>1500005590</v>
      </c>
      <c r="B4774" s="157" t="n">
        <v>22.5166666666667</v>
      </c>
    </row>
    <row r="4775" customFormat="false" ht="15" hidden="false" customHeight="false" outlineLevel="0" collapsed="false">
      <c r="A4775" s="0" t="n">
        <v>1500004758</v>
      </c>
      <c r="B4775" s="157" t="n">
        <v>6.16666666666667</v>
      </c>
    </row>
    <row r="4776" customFormat="false" ht="15" hidden="false" customHeight="false" outlineLevel="0" collapsed="false">
      <c r="A4776" s="0" t="n">
        <v>1500005178</v>
      </c>
      <c r="B4776" s="157" t="n">
        <v>0</v>
      </c>
    </row>
    <row r="4777" customFormat="false" ht="15" hidden="false" customHeight="false" outlineLevel="0" collapsed="false">
      <c r="A4777" s="0" t="n">
        <v>1500002654</v>
      </c>
      <c r="B4777" s="157" t="n">
        <v>1.25</v>
      </c>
    </row>
    <row r="4778" customFormat="false" ht="15" hidden="false" customHeight="false" outlineLevel="0" collapsed="false">
      <c r="A4778" s="0" t="n">
        <v>1500002655</v>
      </c>
      <c r="B4778" s="157" t="n">
        <v>8.50833333333333</v>
      </c>
    </row>
    <row r="4779" customFormat="false" ht="15" hidden="false" customHeight="false" outlineLevel="0" collapsed="false">
      <c r="A4779" s="0" t="n">
        <v>1500005179</v>
      </c>
      <c r="B4779" s="157" t="n">
        <v>57.9166666666667</v>
      </c>
    </row>
    <row r="4780" customFormat="false" ht="15" hidden="false" customHeight="false" outlineLevel="0" collapsed="false">
      <c r="A4780" s="0" t="n">
        <v>1500005591</v>
      </c>
      <c r="B4780" s="157" t="n">
        <v>0</v>
      </c>
    </row>
    <row r="4781" customFormat="false" ht="15" hidden="false" customHeight="false" outlineLevel="0" collapsed="false">
      <c r="A4781" s="0" t="n">
        <v>1500002656</v>
      </c>
      <c r="B4781" s="157" t="n">
        <v>17.3333333333333</v>
      </c>
    </row>
    <row r="4782" customFormat="false" ht="15" hidden="false" customHeight="false" outlineLevel="0" collapsed="false">
      <c r="A4782" s="0" t="n">
        <v>1500005592</v>
      </c>
      <c r="B4782" s="157" t="n">
        <v>0</v>
      </c>
    </row>
    <row r="4783" customFormat="false" ht="15" hidden="false" customHeight="false" outlineLevel="0" collapsed="false">
      <c r="A4783" s="0" t="n">
        <v>1500005354</v>
      </c>
      <c r="B4783" s="157" t="n">
        <v>6.08333333333333</v>
      </c>
    </row>
    <row r="4784" customFormat="false" ht="15" hidden="false" customHeight="false" outlineLevel="0" collapsed="false">
      <c r="A4784" s="0" t="n">
        <v>1500003165</v>
      </c>
      <c r="B4784" s="157" t="n">
        <v>8.83333333333333</v>
      </c>
    </row>
    <row r="4785" customFormat="false" ht="15" hidden="false" customHeight="false" outlineLevel="0" collapsed="false">
      <c r="A4785" s="0" t="n">
        <v>1500002571</v>
      </c>
      <c r="B4785" s="157" t="n">
        <v>22.9166666666667</v>
      </c>
    </row>
    <row r="4786" customFormat="false" ht="15" hidden="false" customHeight="false" outlineLevel="0" collapsed="false">
      <c r="A4786" s="0" t="n">
        <v>1500005355</v>
      </c>
      <c r="B4786" s="157" t="n">
        <v>0.416666666666667</v>
      </c>
    </row>
    <row r="4787" customFormat="false" ht="15" hidden="false" customHeight="false" outlineLevel="0" collapsed="false">
      <c r="A4787" s="0" t="n">
        <v>1500005356</v>
      </c>
      <c r="B4787" s="157" t="n">
        <v>14.5833333333333</v>
      </c>
    </row>
    <row r="4788" customFormat="false" ht="15" hidden="false" customHeight="false" outlineLevel="0" collapsed="false">
      <c r="A4788" s="0" t="n">
        <v>1500005357</v>
      </c>
      <c r="B4788" s="157" t="n">
        <v>16.6166666666667</v>
      </c>
    </row>
    <row r="4789" customFormat="false" ht="15" hidden="false" customHeight="false" outlineLevel="0" collapsed="false">
      <c r="A4789" s="0" t="n">
        <v>1500003953</v>
      </c>
      <c r="B4789" s="157" t="n">
        <v>5.91666666666667</v>
      </c>
    </row>
    <row r="4790" customFormat="false" ht="15" hidden="false" customHeight="false" outlineLevel="0" collapsed="false">
      <c r="A4790" s="0" t="n">
        <v>1500002115</v>
      </c>
      <c r="B4790" s="157" t="n">
        <v>1.91666666666667</v>
      </c>
    </row>
    <row r="4791" customFormat="false" ht="15" hidden="false" customHeight="false" outlineLevel="0" collapsed="false">
      <c r="A4791" s="0" t="n">
        <v>1500005358</v>
      </c>
      <c r="B4791" s="157" t="n">
        <v>23.45</v>
      </c>
    </row>
    <row r="4792" customFormat="false" ht="15" hidden="false" customHeight="false" outlineLevel="0" collapsed="false">
      <c r="A4792" s="0" t="n">
        <v>1500004747</v>
      </c>
      <c r="B4792" s="157" t="n">
        <v>37.9166666666667</v>
      </c>
    </row>
    <row r="4793" customFormat="false" ht="15" hidden="false" customHeight="false" outlineLevel="0" collapsed="false">
      <c r="A4793" s="0" t="n">
        <v>1500005359</v>
      </c>
      <c r="B4793" s="157" t="n">
        <v>17.5833333333333</v>
      </c>
    </row>
    <row r="4794" customFormat="false" ht="15" hidden="false" customHeight="false" outlineLevel="0" collapsed="false">
      <c r="A4794" s="0" t="n">
        <v>1500005360</v>
      </c>
      <c r="B4794" s="157" t="n">
        <v>0.5</v>
      </c>
    </row>
    <row r="4795" customFormat="false" ht="15" hidden="false" customHeight="false" outlineLevel="0" collapsed="false">
      <c r="A4795" s="0" t="n">
        <v>1500003550</v>
      </c>
      <c r="B4795" s="157" t="n">
        <v>22.3333333333333</v>
      </c>
    </row>
    <row r="4796" customFormat="false" ht="15" hidden="false" customHeight="false" outlineLevel="0" collapsed="false">
      <c r="A4796" s="0" t="n">
        <v>1500005361</v>
      </c>
      <c r="B4796" s="157" t="n">
        <v>14.0833333333333</v>
      </c>
    </row>
    <row r="4797" customFormat="false" ht="15" hidden="false" customHeight="false" outlineLevel="0" collapsed="false">
      <c r="A4797" s="0" t="n">
        <v>1500002041</v>
      </c>
      <c r="B4797" s="157" t="n">
        <v>1.75</v>
      </c>
    </row>
    <row r="4798" customFormat="false" ht="15" hidden="false" customHeight="false" outlineLevel="0" collapsed="false">
      <c r="A4798" s="0" t="n">
        <v>1500003551</v>
      </c>
      <c r="B4798" s="157" t="n">
        <v>18.8333333333333</v>
      </c>
    </row>
    <row r="4799" customFormat="false" ht="15" hidden="false" customHeight="false" outlineLevel="0" collapsed="false">
      <c r="A4799" s="0" t="n">
        <v>1500004029</v>
      </c>
      <c r="B4799" s="157" t="n">
        <v>1.66666666666667</v>
      </c>
    </row>
    <row r="4800" customFormat="false" ht="15" hidden="false" customHeight="false" outlineLevel="0" collapsed="false">
      <c r="A4800" s="0" t="n">
        <v>1500003552</v>
      </c>
      <c r="B4800" s="157" t="n">
        <v>10.5833333333333</v>
      </c>
    </row>
    <row r="4801" customFormat="false" ht="15" hidden="false" customHeight="false" outlineLevel="0" collapsed="false">
      <c r="A4801" s="0" t="n">
        <v>1500002572</v>
      </c>
      <c r="B4801" s="157" t="n">
        <v>21.9583333333333</v>
      </c>
    </row>
    <row r="4802" customFormat="false" ht="15" hidden="false" customHeight="false" outlineLevel="0" collapsed="false">
      <c r="A4802" s="0" t="n">
        <v>1500002116</v>
      </c>
      <c r="B4802" s="157" t="n">
        <v>15.8333333333333</v>
      </c>
    </row>
    <row r="4803" customFormat="false" ht="15" hidden="false" customHeight="false" outlineLevel="0" collapsed="false">
      <c r="A4803" s="0" t="n">
        <v>1500005363</v>
      </c>
      <c r="B4803" s="157" t="n">
        <v>110.5</v>
      </c>
    </row>
    <row r="4804" customFormat="false" ht="15" hidden="false" customHeight="false" outlineLevel="0" collapsed="false">
      <c r="A4804" s="0" t="n">
        <v>1500002042</v>
      </c>
      <c r="B4804" s="157" t="n">
        <v>0</v>
      </c>
    </row>
    <row r="4805" customFormat="false" ht="15" hidden="false" customHeight="false" outlineLevel="0" collapsed="false">
      <c r="A4805" s="0" t="n">
        <v>1500003166</v>
      </c>
      <c r="B4805" s="157" t="n">
        <v>10.0833333333333</v>
      </c>
    </row>
    <row r="4806" customFormat="false" ht="15" hidden="false" customHeight="false" outlineLevel="0" collapsed="false">
      <c r="A4806" s="0" t="n">
        <v>1500002117</v>
      </c>
      <c r="B4806" s="157" t="n">
        <v>2.08333333333333</v>
      </c>
    </row>
    <row r="4807" customFormat="false" ht="15" hidden="false" customHeight="false" outlineLevel="0" collapsed="false">
      <c r="A4807" s="0" t="n">
        <v>1500003553</v>
      </c>
      <c r="B4807" s="157" t="n">
        <v>36.5</v>
      </c>
    </row>
    <row r="4808" customFormat="false" ht="15" hidden="false" customHeight="false" outlineLevel="0" collapsed="false">
      <c r="A4808" s="0" t="n">
        <v>1500003954</v>
      </c>
      <c r="B4808" s="157" t="n">
        <v>14.5</v>
      </c>
    </row>
    <row r="4809" customFormat="false" ht="15" hidden="false" customHeight="false" outlineLevel="0" collapsed="false">
      <c r="A4809" s="0" t="n">
        <v>1500005364</v>
      </c>
      <c r="B4809" s="157" t="n">
        <v>17.6583333333333</v>
      </c>
    </row>
    <row r="4810" customFormat="false" ht="15" hidden="false" customHeight="false" outlineLevel="0" collapsed="false">
      <c r="A4810" s="0" t="n">
        <v>1500003554</v>
      </c>
      <c r="B4810" s="157" t="n">
        <v>0</v>
      </c>
    </row>
    <row r="4811" customFormat="false" ht="15" hidden="false" customHeight="false" outlineLevel="0" collapsed="false">
      <c r="A4811" s="0" t="n">
        <v>1500002573</v>
      </c>
      <c r="B4811" s="157" t="n">
        <v>7.20833333333333</v>
      </c>
    </row>
    <row r="4812" customFormat="false" ht="15" hidden="false" customHeight="false" outlineLevel="0" collapsed="false">
      <c r="A4812" s="0" t="n">
        <v>1500005366</v>
      </c>
      <c r="B4812" s="157" t="n">
        <v>20.9166666666667</v>
      </c>
    </row>
    <row r="4813" customFormat="false" ht="15" hidden="false" customHeight="false" outlineLevel="0" collapsed="false">
      <c r="A4813" s="0" t="n">
        <v>1500005367</v>
      </c>
      <c r="B4813" s="157" t="n">
        <v>41.5833333333333</v>
      </c>
    </row>
    <row r="4814" customFormat="false" ht="15" hidden="false" customHeight="false" outlineLevel="0" collapsed="false">
      <c r="A4814" s="0" t="n">
        <v>1500005368</v>
      </c>
      <c r="B4814" s="157" t="n">
        <v>24.5833333333333</v>
      </c>
    </row>
    <row r="4815" customFormat="false" ht="15" hidden="false" customHeight="false" outlineLevel="0" collapsed="false">
      <c r="A4815" s="0" t="n">
        <v>1500005369</v>
      </c>
      <c r="B4815" s="157" t="n">
        <v>5.58333333333333</v>
      </c>
    </row>
    <row r="4816" customFormat="false" ht="15" hidden="false" customHeight="false" outlineLevel="0" collapsed="false">
      <c r="A4816" s="0" t="n">
        <v>1500002120</v>
      </c>
      <c r="B4816" s="157" t="n">
        <v>12.5833333333333</v>
      </c>
    </row>
    <row r="4817" customFormat="false" ht="15" hidden="false" customHeight="false" outlineLevel="0" collapsed="false">
      <c r="A4817" s="0" t="n">
        <v>1500005370</v>
      </c>
      <c r="B4817" s="157" t="n">
        <v>18.1666666666667</v>
      </c>
    </row>
    <row r="4818" customFormat="false" ht="15" hidden="false" customHeight="false" outlineLevel="0" collapsed="false">
      <c r="A4818" s="0" t="n">
        <v>1500002121</v>
      </c>
      <c r="B4818" s="157" t="n">
        <v>89.5</v>
      </c>
    </row>
    <row r="4819" customFormat="false" ht="15" hidden="false" customHeight="false" outlineLevel="0" collapsed="false">
      <c r="A4819" s="0" t="n">
        <v>1500002574</v>
      </c>
      <c r="B4819" s="157" t="n">
        <v>34.9166666666667</v>
      </c>
    </row>
    <row r="4820" customFormat="false" ht="15" hidden="false" customHeight="false" outlineLevel="0" collapsed="false">
      <c r="A4820" s="0" t="n">
        <v>1500005371</v>
      </c>
      <c r="B4820" s="157" t="n">
        <v>0</v>
      </c>
    </row>
    <row r="4821" customFormat="false" ht="15" hidden="false" customHeight="false" outlineLevel="0" collapsed="false">
      <c r="A4821" s="0" t="n">
        <v>1500005372</v>
      </c>
      <c r="B4821" s="157" t="n">
        <v>0.833333333333333</v>
      </c>
    </row>
    <row r="4822" customFormat="false" ht="15" hidden="false" customHeight="false" outlineLevel="0" collapsed="false">
      <c r="A4822" s="0" t="n">
        <v>1500005373</v>
      </c>
      <c r="B4822" s="157" t="n">
        <v>38.75</v>
      </c>
    </row>
    <row r="4823" customFormat="false" ht="15" hidden="false" customHeight="false" outlineLevel="0" collapsed="false">
      <c r="A4823" s="0" t="n">
        <v>1500005374</v>
      </c>
      <c r="B4823" s="157" t="n">
        <v>7</v>
      </c>
    </row>
    <row r="4824" customFormat="false" ht="15" hidden="false" customHeight="false" outlineLevel="0" collapsed="false">
      <c r="A4824" s="0" t="n">
        <v>1500005375</v>
      </c>
      <c r="B4824" s="157" t="n">
        <v>72.55</v>
      </c>
    </row>
    <row r="4825" customFormat="false" ht="15" hidden="false" customHeight="false" outlineLevel="0" collapsed="false">
      <c r="A4825" s="0" t="n">
        <v>1500005246</v>
      </c>
      <c r="B4825" s="157" t="n">
        <v>24.4166666666667</v>
      </c>
    </row>
    <row r="4826" customFormat="false" ht="15" hidden="false" customHeight="false" outlineLevel="0" collapsed="false">
      <c r="A4826" s="0" t="n">
        <v>1500005376</v>
      </c>
      <c r="B4826" s="157" t="n">
        <v>7.83333333333333</v>
      </c>
    </row>
    <row r="4827" customFormat="false" ht="15" hidden="false" customHeight="false" outlineLevel="0" collapsed="false">
      <c r="A4827" s="0" t="n">
        <v>1500003538</v>
      </c>
      <c r="B4827" s="157" t="n">
        <v>56.8333333333333</v>
      </c>
    </row>
    <row r="4828" customFormat="false" ht="15" hidden="false" customHeight="false" outlineLevel="0" collapsed="false">
      <c r="A4828" s="0" t="n">
        <v>1500002201</v>
      </c>
      <c r="B4828" s="157" t="n">
        <v>6</v>
      </c>
    </row>
    <row r="4829" customFormat="false" ht="15" hidden="false" customHeight="false" outlineLevel="0" collapsed="false">
      <c r="A4829" s="0" t="n">
        <v>1500003539</v>
      </c>
      <c r="B4829" s="157" t="n">
        <v>0</v>
      </c>
    </row>
    <row r="4830" customFormat="false" ht="15" hidden="false" customHeight="false" outlineLevel="0" collapsed="false">
      <c r="A4830" s="0" t="n">
        <v>1500003861</v>
      </c>
      <c r="B4830" s="157" t="n">
        <v>0</v>
      </c>
    </row>
    <row r="4831" customFormat="false" ht="15" hidden="false" customHeight="false" outlineLevel="0" collapsed="false">
      <c r="A4831" s="0" t="n">
        <v>1500005661</v>
      </c>
      <c r="B4831" s="157" t="n">
        <v>0</v>
      </c>
    </row>
    <row r="4832" customFormat="false" ht="15" hidden="false" customHeight="false" outlineLevel="0" collapsed="false">
      <c r="A4832" s="0" t="n">
        <v>1500003862</v>
      </c>
      <c r="B4832" s="157" t="n">
        <v>9.16666666666667</v>
      </c>
    </row>
    <row r="4833" customFormat="false" ht="15" hidden="false" customHeight="false" outlineLevel="0" collapsed="false">
      <c r="A4833" s="0" t="n">
        <v>1500004430</v>
      </c>
      <c r="B4833" s="157" t="n">
        <v>0</v>
      </c>
    </row>
    <row r="4834" customFormat="false" ht="15" hidden="false" customHeight="false" outlineLevel="0" collapsed="false">
      <c r="A4834" s="0" t="n">
        <v>1500003649</v>
      </c>
      <c r="B4834" s="157" t="n">
        <v>17.75</v>
      </c>
    </row>
    <row r="4835" customFormat="false" ht="15" hidden="false" customHeight="false" outlineLevel="0" collapsed="false">
      <c r="A4835" s="0" t="n">
        <v>1500003650</v>
      </c>
      <c r="B4835" s="157" t="n">
        <v>8.03333333333333</v>
      </c>
    </row>
    <row r="4836" customFormat="false" ht="15" hidden="false" customHeight="false" outlineLevel="0" collapsed="false">
      <c r="A4836" s="0" t="n">
        <v>1500004491</v>
      </c>
      <c r="B4836" s="157" t="n">
        <v>19.9166666666667</v>
      </c>
    </row>
    <row r="4837" customFormat="false" ht="15" hidden="false" customHeight="false" outlineLevel="0" collapsed="false">
      <c r="A4837" s="0" t="n">
        <v>1500004493</v>
      </c>
      <c r="B4837" s="157" t="n">
        <v>17.25</v>
      </c>
    </row>
    <row r="4838" customFormat="false" ht="15" hidden="false" customHeight="false" outlineLevel="0" collapsed="false">
      <c r="A4838" s="0" t="n">
        <v>1500004494</v>
      </c>
      <c r="B4838" s="157" t="n">
        <v>20.4166666666667</v>
      </c>
    </row>
    <row r="4839" customFormat="false" ht="15" hidden="false" customHeight="false" outlineLevel="0" collapsed="false">
      <c r="A4839" s="0" t="n">
        <v>1500005662</v>
      </c>
      <c r="B4839" s="157" t="n">
        <v>0</v>
      </c>
    </row>
    <row r="4840" customFormat="false" ht="15" hidden="false" customHeight="false" outlineLevel="0" collapsed="false">
      <c r="A4840" s="0" t="n">
        <v>1500004495</v>
      </c>
      <c r="B4840" s="157" t="n">
        <v>28.3333333333333</v>
      </c>
    </row>
    <row r="4841" customFormat="false" ht="15" hidden="false" customHeight="false" outlineLevel="0" collapsed="false">
      <c r="A4841" s="0" t="n">
        <v>1500002202</v>
      </c>
      <c r="B4841" s="157" t="n">
        <v>6.33333333333333</v>
      </c>
    </row>
    <row r="4842" customFormat="false" ht="15" hidden="false" customHeight="false" outlineLevel="0" collapsed="false">
      <c r="A4842" s="0" t="n">
        <v>1500002204</v>
      </c>
      <c r="B4842" s="157" t="n">
        <v>72.3333333333333</v>
      </c>
    </row>
    <row r="4843" customFormat="false" ht="15" hidden="false" customHeight="false" outlineLevel="0" collapsed="false">
      <c r="A4843" s="0" t="n">
        <v>1500002205</v>
      </c>
      <c r="B4843" s="157" t="n">
        <v>14.75</v>
      </c>
    </row>
    <row r="4844" customFormat="false" ht="15" hidden="false" customHeight="false" outlineLevel="0" collapsed="false">
      <c r="A4844" s="0" t="n">
        <v>1500004496</v>
      </c>
      <c r="B4844" s="157" t="n">
        <v>55.75</v>
      </c>
    </row>
    <row r="4845" customFormat="false" ht="15" hidden="false" customHeight="false" outlineLevel="0" collapsed="false">
      <c r="A4845" s="0" t="n">
        <v>1500004497</v>
      </c>
      <c r="B4845" s="157" t="n">
        <v>38</v>
      </c>
    </row>
    <row r="4846" customFormat="false" ht="15" hidden="false" customHeight="false" outlineLevel="0" collapsed="false">
      <c r="A4846" s="0" t="n">
        <v>1500004498</v>
      </c>
      <c r="B4846" s="157" t="n">
        <v>36.75</v>
      </c>
    </row>
    <row r="4847" customFormat="false" ht="15" hidden="false" customHeight="false" outlineLevel="0" collapsed="false">
      <c r="A4847" s="0" t="n">
        <v>1500004499</v>
      </c>
      <c r="B4847" s="157" t="n">
        <v>111.541666666667</v>
      </c>
    </row>
    <row r="4848" customFormat="false" ht="15" hidden="false" customHeight="false" outlineLevel="0" collapsed="false">
      <c r="A4848" s="0" t="n">
        <v>1500004500</v>
      </c>
      <c r="B4848" s="157" t="n">
        <v>0</v>
      </c>
    </row>
    <row r="4849" customFormat="false" ht="15" hidden="false" customHeight="false" outlineLevel="0" collapsed="false">
      <c r="A4849" s="0" t="n">
        <v>1500006329</v>
      </c>
      <c r="B4849" s="157" t="n">
        <v>0.416666666666667</v>
      </c>
    </row>
    <row r="4850" customFormat="false" ht="15" hidden="false" customHeight="false" outlineLevel="0" collapsed="false">
      <c r="A4850" s="0" t="n">
        <v>1500004501</v>
      </c>
      <c r="B4850" s="157" t="n">
        <v>24.75</v>
      </c>
    </row>
    <row r="4851" customFormat="false" ht="15" hidden="false" customHeight="false" outlineLevel="0" collapsed="false">
      <c r="A4851" s="0" t="n">
        <v>1500003540</v>
      </c>
      <c r="B4851" s="157" t="n">
        <v>63.5833333333333</v>
      </c>
    </row>
    <row r="4852" customFormat="false" ht="15" hidden="false" customHeight="false" outlineLevel="0" collapsed="false">
      <c r="A4852" s="0" t="n">
        <v>1500004138</v>
      </c>
      <c r="B4852" s="157" t="n">
        <v>8.66666666666667</v>
      </c>
    </row>
    <row r="4853" customFormat="false" ht="15" hidden="false" customHeight="false" outlineLevel="0" collapsed="false">
      <c r="A4853" s="0" t="n">
        <v>1500005747</v>
      </c>
      <c r="B4853" s="157" t="n">
        <v>52.375</v>
      </c>
    </row>
    <row r="4854" customFormat="false" ht="15" hidden="false" customHeight="false" outlineLevel="0" collapsed="false">
      <c r="A4854" s="0" t="n">
        <v>1500004139</v>
      </c>
      <c r="B4854" s="157" t="n">
        <v>0</v>
      </c>
    </row>
    <row r="4855" customFormat="false" ht="15" hidden="false" customHeight="false" outlineLevel="0" collapsed="false">
      <c r="A4855" s="0" t="n">
        <v>1500004140</v>
      </c>
      <c r="B4855" s="157" t="n">
        <v>0</v>
      </c>
    </row>
    <row r="4856" customFormat="false" ht="15" hidden="false" customHeight="false" outlineLevel="0" collapsed="false">
      <c r="A4856" s="0" t="n">
        <v>1500005267</v>
      </c>
      <c r="B4856" s="157" t="n">
        <v>4.75</v>
      </c>
    </row>
    <row r="4857" customFormat="false" ht="15" hidden="false" customHeight="false" outlineLevel="0" collapsed="false">
      <c r="A4857" s="0" t="n">
        <v>1500005268</v>
      </c>
      <c r="B4857" s="157" t="n">
        <v>4.16666666666667</v>
      </c>
    </row>
    <row r="4858" customFormat="false" ht="15" hidden="false" customHeight="false" outlineLevel="0" collapsed="false">
      <c r="A4858" s="0" t="n">
        <v>1500003658</v>
      </c>
      <c r="B4858" s="157" t="n">
        <v>0.583333333333333</v>
      </c>
    </row>
    <row r="4859" customFormat="false" ht="15" hidden="false" customHeight="false" outlineLevel="0" collapsed="false">
      <c r="A4859" s="0" t="n">
        <v>1500005269</v>
      </c>
      <c r="B4859" s="157" t="n">
        <v>1.54166666666667</v>
      </c>
    </row>
    <row r="4860" customFormat="false" ht="15" hidden="false" customHeight="false" outlineLevel="0" collapsed="false">
      <c r="A4860" s="0" t="n">
        <v>1500005765</v>
      </c>
      <c r="B4860" s="157" t="n">
        <v>55.75</v>
      </c>
    </row>
    <row r="4861" customFormat="false" ht="15" hidden="false" customHeight="false" outlineLevel="0" collapsed="false">
      <c r="A4861" s="0" t="n">
        <v>1500004142</v>
      </c>
      <c r="B4861" s="157" t="n">
        <v>0</v>
      </c>
    </row>
    <row r="4862" customFormat="false" ht="15" hidden="false" customHeight="false" outlineLevel="0" collapsed="false">
      <c r="A4862" s="0" t="n">
        <v>1500003721</v>
      </c>
      <c r="B4862" s="157" t="n">
        <v>62.0833333333333</v>
      </c>
    </row>
    <row r="4863" customFormat="false" ht="15" hidden="false" customHeight="false" outlineLevel="0" collapsed="false">
      <c r="A4863" s="0" t="n">
        <v>1500005766</v>
      </c>
      <c r="B4863" s="157" t="n">
        <v>13.25</v>
      </c>
    </row>
    <row r="4864" customFormat="false" ht="15" hidden="false" customHeight="false" outlineLevel="0" collapsed="false">
      <c r="A4864" s="0" t="n">
        <v>1500004143</v>
      </c>
      <c r="B4864" s="157" t="n">
        <v>40.5</v>
      </c>
    </row>
    <row r="4865" customFormat="false" ht="15" hidden="false" customHeight="false" outlineLevel="0" collapsed="false">
      <c r="A4865" s="0" t="n">
        <v>1500003979</v>
      </c>
      <c r="B4865" s="157" t="n">
        <v>0</v>
      </c>
    </row>
    <row r="4866" customFormat="false" ht="15" hidden="false" customHeight="false" outlineLevel="0" collapsed="false">
      <c r="A4866" s="0" t="n">
        <v>1500002195</v>
      </c>
      <c r="B4866" s="157" t="n">
        <v>0</v>
      </c>
    </row>
    <row r="4867" customFormat="false" ht="15" hidden="false" customHeight="false" outlineLevel="0" collapsed="false">
      <c r="A4867" s="0" t="n">
        <v>1500003014</v>
      </c>
      <c r="B4867" s="157" t="n">
        <v>0</v>
      </c>
    </row>
    <row r="4868" customFormat="false" ht="15" hidden="false" customHeight="false" outlineLevel="0" collapsed="false">
      <c r="A4868" s="0" t="n">
        <v>1500003015</v>
      </c>
      <c r="B4868" s="157" t="n">
        <v>54.8333333333333</v>
      </c>
    </row>
    <row r="4869" customFormat="false" ht="15" hidden="false" customHeight="false" outlineLevel="0" collapsed="false">
      <c r="A4869" s="0" t="n">
        <v>1500005180</v>
      </c>
      <c r="B4869" s="157" t="n">
        <v>10.6666666666667</v>
      </c>
    </row>
    <row r="4870" customFormat="false" ht="15" hidden="false" customHeight="false" outlineLevel="0" collapsed="false">
      <c r="A4870" s="0" t="n">
        <v>1500003980</v>
      </c>
      <c r="B4870" s="157" t="n">
        <v>0</v>
      </c>
    </row>
    <row r="4871" customFormat="false" ht="15" hidden="false" customHeight="false" outlineLevel="0" collapsed="false">
      <c r="A4871" s="0" t="n">
        <v>1500003763</v>
      </c>
      <c r="B4871" s="157" t="n">
        <v>0</v>
      </c>
    </row>
    <row r="4872" customFormat="false" ht="15" hidden="false" customHeight="false" outlineLevel="0" collapsed="false">
      <c r="A4872" s="0" t="n">
        <v>1500006114</v>
      </c>
      <c r="B4872" s="157" t="n">
        <v>8.66666666666667</v>
      </c>
    </row>
    <row r="4873" customFormat="false" ht="15" hidden="false" customHeight="false" outlineLevel="0" collapsed="false">
      <c r="A4873" s="0" t="n">
        <v>1500003016</v>
      </c>
      <c r="B4873" s="157" t="n">
        <v>24.625</v>
      </c>
    </row>
    <row r="4874" customFormat="false" ht="15" hidden="false" customHeight="false" outlineLevel="0" collapsed="false">
      <c r="A4874" s="0" t="n">
        <v>1500003017</v>
      </c>
      <c r="B4874" s="157" t="n">
        <v>45.25</v>
      </c>
    </row>
    <row r="4875" customFormat="false" ht="15" hidden="false" customHeight="false" outlineLevel="0" collapsed="false">
      <c r="A4875" s="0" t="n">
        <v>1500002060</v>
      </c>
      <c r="B4875" s="157" t="n">
        <v>0</v>
      </c>
    </row>
    <row r="4876" customFormat="false" ht="15" hidden="false" customHeight="false" outlineLevel="0" collapsed="false">
      <c r="A4876" s="0" t="n">
        <v>1500002061</v>
      </c>
      <c r="B4876" s="157" t="n">
        <v>23.9166666666667</v>
      </c>
    </row>
    <row r="4877" customFormat="false" ht="15" hidden="false" customHeight="false" outlineLevel="0" collapsed="false">
      <c r="A4877" s="0" t="n">
        <v>1500002081</v>
      </c>
      <c r="B4877" s="157" t="n">
        <v>11.1666666666667</v>
      </c>
    </row>
    <row r="4878" customFormat="false" ht="15" hidden="false" customHeight="false" outlineLevel="0" collapsed="false">
      <c r="A4878" s="0" t="n">
        <v>1500002064</v>
      </c>
      <c r="B4878" s="157" t="n">
        <v>15</v>
      </c>
    </row>
    <row r="4879" customFormat="false" ht="15" hidden="false" customHeight="false" outlineLevel="0" collapsed="false">
      <c r="A4879" s="0" t="n">
        <v>1500002072</v>
      </c>
      <c r="B4879" s="157" t="n">
        <v>7.08333333333333</v>
      </c>
    </row>
    <row r="4880" customFormat="false" ht="15" hidden="false" customHeight="false" outlineLevel="0" collapsed="false">
      <c r="A4880" s="0" t="n">
        <v>1500002074</v>
      </c>
      <c r="B4880" s="157" t="n">
        <v>17.3333333333333</v>
      </c>
    </row>
    <row r="4881" customFormat="false" ht="15" hidden="false" customHeight="false" outlineLevel="0" collapsed="false">
      <c r="A4881" s="0" t="n">
        <v>1500002082</v>
      </c>
      <c r="B4881" s="157" t="n">
        <v>5.75</v>
      </c>
    </row>
    <row r="4882" customFormat="false" ht="15" hidden="false" customHeight="false" outlineLevel="0" collapsed="false">
      <c r="A4882" s="0" t="n">
        <v>1500002083</v>
      </c>
      <c r="B4882" s="157" t="n">
        <v>38.4583333333333</v>
      </c>
    </row>
    <row r="4883" customFormat="false" ht="15" hidden="false" customHeight="false" outlineLevel="0" collapsed="false">
      <c r="A4883" s="0" t="n">
        <v>1500002084</v>
      </c>
      <c r="B4883" s="157" t="n">
        <v>0</v>
      </c>
    </row>
    <row r="4884" customFormat="false" ht="15" hidden="false" customHeight="false" outlineLevel="0" collapsed="false">
      <c r="A4884" s="0" t="n">
        <v>1500002649</v>
      </c>
      <c r="B4884" s="157" t="n">
        <v>0</v>
      </c>
    </row>
    <row r="4885" customFormat="false" ht="15" hidden="false" customHeight="false" outlineLevel="0" collapsed="false">
      <c r="A4885" s="0" t="n">
        <v>1500002650</v>
      </c>
      <c r="B4885" s="157" t="n">
        <v>8.75</v>
      </c>
    </row>
    <row r="4886" customFormat="false" ht="15" hidden="false" customHeight="false" outlineLevel="0" collapsed="false">
      <c r="A4886" s="0" t="n">
        <v>1500003698</v>
      </c>
      <c r="B4886" s="157" t="n">
        <v>0</v>
      </c>
    </row>
    <row r="4887" customFormat="false" ht="15" hidden="false" customHeight="false" outlineLevel="0" collapsed="false">
      <c r="A4887" s="0" t="n">
        <v>1500004671</v>
      </c>
      <c r="B4887" s="157" t="n">
        <v>10.75</v>
      </c>
    </row>
    <row r="4888" customFormat="false" ht="15" hidden="false" customHeight="false" outlineLevel="0" collapsed="false">
      <c r="A4888" s="0" t="n">
        <v>1500004672</v>
      </c>
      <c r="B4888" s="157" t="n">
        <v>8.08333333333333</v>
      </c>
    </row>
    <row r="4889" customFormat="false" ht="15" hidden="false" customHeight="false" outlineLevel="0" collapsed="false">
      <c r="A4889" s="0" t="n">
        <v>1500004673</v>
      </c>
      <c r="B4889" s="157" t="n">
        <v>3.16666666666667</v>
      </c>
    </row>
    <row r="4890" customFormat="false" ht="15" hidden="false" customHeight="false" outlineLevel="0" collapsed="false">
      <c r="A4890" s="0" t="n">
        <v>1500003699</v>
      </c>
      <c r="B4890" s="157" t="n">
        <v>0</v>
      </c>
    </row>
    <row r="4891" customFormat="false" ht="15" hidden="false" customHeight="false" outlineLevel="0" collapsed="false">
      <c r="A4891" s="0" t="n">
        <v>1500005478</v>
      </c>
      <c r="B4891" s="157" t="n">
        <v>0</v>
      </c>
    </row>
    <row r="4892" customFormat="false" ht="15" hidden="false" customHeight="false" outlineLevel="0" collapsed="false">
      <c r="A4892" s="0" t="n">
        <v>1500005479</v>
      </c>
      <c r="B4892" s="157" t="n">
        <v>0</v>
      </c>
    </row>
    <row r="4893" customFormat="false" ht="15" hidden="false" customHeight="false" outlineLevel="0" collapsed="false">
      <c r="A4893" s="0" t="n">
        <v>1500005480</v>
      </c>
      <c r="B4893" s="157" t="n">
        <v>0</v>
      </c>
    </row>
    <row r="4894" customFormat="false" ht="15" hidden="false" customHeight="false" outlineLevel="0" collapsed="false">
      <c r="A4894" s="0" t="n">
        <v>1500005481</v>
      </c>
      <c r="B4894" s="157" t="n">
        <v>25.4166666666667</v>
      </c>
    </row>
    <row r="4895" customFormat="false" ht="15" hidden="false" customHeight="false" outlineLevel="0" collapsed="false">
      <c r="A4895" s="0" t="n">
        <v>1500005499</v>
      </c>
      <c r="B4895" s="157" t="n">
        <v>0</v>
      </c>
    </row>
    <row r="4896" customFormat="false" ht="15" hidden="false" customHeight="false" outlineLevel="0" collapsed="false">
      <c r="A4896" s="0" t="n">
        <v>1500005500</v>
      </c>
      <c r="B4896" s="157" t="n">
        <v>0</v>
      </c>
    </row>
    <row r="4897" customFormat="false" ht="15" hidden="false" customHeight="false" outlineLevel="0" collapsed="false">
      <c r="A4897" s="0" t="n">
        <v>1500005501</v>
      </c>
      <c r="B4897" s="157" t="n">
        <v>84.75</v>
      </c>
    </row>
    <row r="4898" customFormat="false" ht="15" hidden="false" customHeight="false" outlineLevel="0" collapsed="false">
      <c r="A4898" s="0" t="n">
        <v>1500005502</v>
      </c>
      <c r="B4898" s="157" t="n">
        <v>0</v>
      </c>
    </row>
    <row r="4899" customFormat="false" ht="15" hidden="false" customHeight="false" outlineLevel="0" collapsed="false">
      <c r="A4899" s="0" t="n">
        <v>1500001761</v>
      </c>
      <c r="B4899" s="157" t="n">
        <v>0</v>
      </c>
    </row>
    <row r="4900" customFormat="false" ht="15" hidden="false" customHeight="false" outlineLevel="0" collapsed="false">
      <c r="A4900" s="0" t="n">
        <v>1500002163</v>
      </c>
      <c r="B4900" s="157" t="n">
        <v>142.5</v>
      </c>
    </row>
    <row r="4901" customFormat="false" ht="15" hidden="false" customHeight="false" outlineLevel="0" collapsed="false">
      <c r="A4901" s="0" t="n">
        <v>1500002164</v>
      </c>
      <c r="B4901" s="157" t="n">
        <v>8.41666666666667</v>
      </c>
    </row>
    <row r="4902" customFormat="false" ht="15" hidden="false" customHeight="false" outlineLevel="0" collapsed="false">
      <c r="A4902" s="0" t="n">
        <v>1500002165</v>
      </c>
      <c r="B4902" s="157" t="n">
        <v>3.66666666666667</v>
      </c>
    </row>
    <row r="4903" customFormat="false" ht="15" hidden="false" customHeight="false" outlineLevel="0" collapsed="false">
      <c r="A4903" s="0" t="n">
        <v>1500002180</v>
      </c>
      <c r="B4903" s="157" t="n">
        <v>0</v>
      </c>
    </row>
    <row r="4904" customFormat="false" ht="15" hidden="false" customHeight="false" outlineLevel="0" collapsed="false">
      <c r="A4904" s="0" t="n">
        <v>1500002181</v>
      </c>
      <c r="B4904" s="157" t="n">
        <v>0</v>
      </c>
    </row>
    <row r="4905" customFormat="false" ht="15" hidden="false" customHeight="false" outlineLevel="0" collapsed="false">
      <c r="A4905" s="0" t="n">
        <v>1500002182</v>
      </c>
      <c r="B4905" s="157" t="n">
        <v>0.416666666666667</v>
      </c>
    </row>
    <row r="4906" customFormat="false" ht="15" hidden="false" customHeight="false" outlineLevel="0" collapsed="false">
      <c r="A4906" s="0" t="n">
        <v>1500002184</v>
      </c>
      <c r="B4906" s="157" t="n">
        <v>13.4166666666667</v>
      </c>
    </row>
    <row r="4907" customFormat="false" ht="15" hidden="false" customHeight="false" outlineLevel="0" collapsed="false">
      <c r="A4907" s="0" t="n">
        <v>1500003327</v>
      </c>
      <c r="B4907" s="157" t="n">
        <v>48.6583333333333</v>
      </c>
    </row>
    <row r="4908" customFormat="false" ht="15" hidden="false" customHeight="false" outlineLevel="0" collapsed="false">
      <c r="A4908" s="0" t="n">
        <v>1500003328</v>
      </c>
      <c r="B4908" s="157" t="n">
        <v>29.4166666666667</v>
      </c>
    </row>
    <row r="4909" customFormat="false" ht="15" hidden="false" customHeight="false" outlineLevel="0" collapsed="false">
      <c r="A4909" s="0" t="n">
        <v>1500003329</v>
      </c>
      <c r="B4909" s="157" t="n">
        <v>20.1666666666667</v>
      </c>
    </row>
    <row r="4910" customFormat="false" ht="15" hidden="false" customHeight="false" outlineLevel="0" collapsed="false">
      <c r="A4910" s="0" t="n">
        <v>1500003330</v>
      </c>
      <c r="B4910" s="157" t="n">
        <v>83.6833333333333</v>
      </c>
    </row>
    <row r="4911" customFormat="false" ht="15" hidden="false" customHeight="false" outlineLevel="0" collapsed="false">
      <c r="A4911" s="0" t="n">
        <v>1500011751</v>
      </c>
      <c r="B4911" s="157" t="n">
        <v>3.41666666666667</v>
      </c>
    </row>
    <row r="4912" customFormat="false" ht="15" hidden="false" customHeight="false" outlineLevel="0" collapsed="false">
      <c r="A4912" s="0" t="n">
        <v>1500003712</v>
      </c>
      <c r="B4912" s="157" t="n">
        <v>0</v>
      </c>
    </row>
    <row r="4913" customFormat="false" ht="15" hidden="false" customHeight="false" outlineLevel="0" collapsed="false">
      <c r="A4913" s="0" t="n">
        <v>1500003713</v>
      </c>
      <c r="B4913" s="157" t="n">
        <v>12.5</v>
      </c>
    </row>
    <row r="4914" customFormat="false" ht="15" hidden="false" customHeight="false" outlineLevel="0" collapsed="false">
      <c r="A4914" s="0" t="n">
        <v>1500005291</v>
      </c>
      <c r="B4914" s="157" t="n">
        <v>5.08333333333333</v>
      </c>
    </row>
    <row r="4915" customFormat="false" ht="15" hidden="false" customHeight="false" outlineLevel="0" collapsed="false">
      <c r="A4915" s="0" t="n">
        <v>1500003971</v>
      </c>
      <c r="B4915" s="157" t="n">
        <v>9.41666666666667</v>
      </c>
    </row>
    <row r="4916" customFormat="false" ht="15" hidden="false" customHeight="false" outlineLevel="0" collapsed="false">
      <c r="A4916" s="0" t="n">
        <v>1500004593</v>
      </c>
      <c r="B4916" s="157" t="n">
        <v>17.9166666666667</v>
      </c>
    </row>
    <row r="4917" customFormat="false" ht="15" hidden="false" customHeight="false" outlineLevel="0" collapsed="false">
      <c r="A4917" s="0" t="n">
        <v>1500004594</v>
      </c>
      <c r="B4917" s="157" t="n">
        <v>12.3333333333333</v>
      </c>
    </row>
    <row r="4918" customFormat="false" ht="15" hidden="false" customHeight="false" outlineLevel="0" collapsed="false">
      <c r="A4918" s="0" t="n">
        <v>1500004595</v>
      </c>
      <c r="B4918" s="157" t="n">
        <v>30.9166666666667</v>
      </c>
    </row>
    <row r="4919" customFormat="false" ht="15" hidden="false" customHeight="false" outlineLevel="0" collapsed="false">
      <c r="A4919" s="0" t="n">
        <v>1500004596</v>
      </c>
      <c r="B4919" s="157" t="n">
        <v>27</v>
      </c>
    </row>
    <row r="4920" customFormat="false" ht="15" hidden="false" customHeight="false" outlineLevel="0" collapsed="false">
      <c r="A4920" s="0" t="n">
        <v>1500004597</v>
      </c>
      <c r="B4920" s="157" t="n">
        <v>2</v>
      </c>
    </row>
    <row r="4921" customFormat="false" ht="15" hidden="false" customHeight="false" outlineLevel="0" collapsed="false">
      <c r="A4921" s="0" t="n">
        <v>1500004938</v>
      </c>
      <c r="B4921" s="157" t="n">
        <v>12.6666666666667</v>
      </c>
    </row>
    <row r="4922" customFormat="false" ht="15" hidden="false" customHeight="false" outlineLevel="0" collapsed="false">
      <c r="A4922" s="0" t="n">
        <v>1500011854</v>
      </c>
      <c r="B4922" s="157" t="n">
        <v>10</v>
      </c>
    </row>
    <row r="4923" customFormat="false" ht="15" hidden="false" customHeight="false" outlineLevel="0" collapsed="false">
      <c r="A4923" s="0" t="n">
        <v>1500012211</v>
      </c>
      <c r="B4923" s="157" t="n">
        <v>35</v>
      </c>
    </row>
    <row r="4924" customFormat="false" ht="15" hidden="false" customHeight="false" outlineLevel="0" collapsed="false">
      <c r="A4924" s="0" t="n">
        <v>1500004939</v>
      </c>
      <c r="B4924" s="157" t="n">
        <v>2.16666666666667</v>
      </c>
    </row>
    <row r="4925" customFormat="false" ht="15" hidden="false" customHeight="false" outlineLevel="0" collapsed="false">
      <c r="A4925" s="0" t="n">
        <v>1500012212</v>
      </c>
      <c r="B4925" s="157" t="n">
        <v>0</v>
      </c>
    </row>
    <row r="4926" customFormat="false" ht="15" hidden="false" customHeight="false" outlineLevel="0" collapsed="false">
      <c r="A4926" s="0" t="n">
        <v>1500005014</v>
      </c>
      <c r="B4926" s="157" t="n">
        <v>5.63333333333333</v>
      </c>
    </row>
    <row r="4927" customFormat="false" ht="15" hidden="false" customHeight="false" outlineLevel="0" collapsed="false">
      <c r="A4927" s="0" t="n">
        <v>1500005015</v>
      </c>
      <c r="B4927" s="157" t="n">
        <v>21.5833333333333</v>
      </c>
    </row>
    <row r="4928" customFormat="false" ht="15" hidden="false" customHeight="false" outlineLevel="0" collapsed="false">
      <c r="A4928" s="0" t="n">
        <v>1500011703</v>
      </c>
      <c r="B4928" s="157" t="n">
        <v>0</v>
      </c>
    </row>
    <row r="4929" customFormat="false" ht="15" hidden="false" customHeight="false" outlineLevel="0" collapsed="false">
      <c r="A4929" s="0" t="n">
        <v>1500005378</v>
      </c>
      <c r="B4929" s="157" t="n">
        <v>0</v>
      </c>
    </row>
    <row r="4930" customFormat="false" ht="15" hidden="false" customHeight="false" outlineLevel="0" collapsed="false">
      <c r="A4930" s="0" t="n">
        <v>1500005292</v>
      </c>
      <c r="B4930" s="157" t="n">
        <v>21.9166666666667</v>
      </c>
    </row>
    <row r="4931" customFormat="false" ht="15" hidden="false" customHeight="false" outlineLevel="0" collapsed="false">
      <c r="A4931" s="0" t="n">
        <v>1500005293</v>
      </c>
      <c r="B4931" s="157" t="n">
        <v>0</v>
      </c>
    </row>
    <row r="4932" customFormat="false" ht="15" hidden="false" customHeight="false" outlineLevel="0" collapsed="false">
      <c r="A4932" s="0" t="n">
        <v>1500005748</v>
      </c>
      <c r="B4932" s="157" t="n">
        <v>0</v>
      </c>
    </row>
    <row r="4933" customFormat="false" ht="15" hidden="false" customHeight="false" outlineLevel="0" collapsed="false">
      <c r="A4933" s="0" t="n">
        <v>1500002270</v>
      </c>
      <c r="B4933" s="157" t="n">
        <v>1.66666666666667</v>
      </c>
    </row>
    <row r="4934" customFormat="false" ht="15" hidden="false" customHeight="false" outlineLevel="0" collapsed="false">
      <c r="A4934" s="0" t="n">
        <v>1500005954</v>
      </c>
      <c r="B4934" s="157" t="n">
        <v>1.41666666666667</v>
      </c>
    </row>
    <row r="4935" customFormat="false" ht="15" hidden="false" customHeight="false" outlineLevel="0" collapsed="false">
      <c r="A4935" s="0" t="n">
        <v>1500005955</v>
      </c>
      <c r="B4935" s="157" t="n">
        <v>29.9666666666667</v>
      </c>
    </row>
    <row r="4936" customFormat="false" ht="15" hidden="false" customHeight="false" outlineLevel="0" collapsed="false">
      <c r="A4936" s="0" t="n">
        <v>1500005956</v>
      </c>
      <c r="B4936" s="157" t="n">
        <v>8.33333333333333</v>
      </c>
    </row>
    <row r="4937" customFormat="false" ht="15" hidden="false" customHeight="false" outlineLevel="0" collapsed="false">
      <c r="A4937" s="0" t="n">
        <v>1500003092</v>
      </c>
      <c r="B4937" s="157" t="n">
        <v>19.8333333333333</v>
      </c>
    </row>
    <row r="4938" customFormat="false" ht="15" hidden="false" customHeight="false" outlineLevel="0" collapsed="false">
      <c r="A4938" s="0" t="n">
        <v>1500003093</v>
      </c>
      <c r="B4938" s="157" t="n">
        <v>5.16666666666667</v>
      </c>
    </row>
    <row r="4939" customFormat="false" ht="15" hidden="false" customHeight="false" outlineLevel="0" collapsed="false">
      <c r="A4939" s="0" t="n">
        <v>1500003094</v>
      </c>
      <c r="B4939" s="157" t="n">
        <v>63.6666666666667</v>
      </c>
    </row>
    <row r="4940" customFormat="false" ht="15" hidden="false" customHeight="false" outlineLevel="0" collapsed="false">
      <c r="A4940" s="0" t="n">
        <v>1500003096</v>
      </c>
      <c r="B4940" s="157" t="n">
        <v>12.75</v>
      </c>
    </row>
    <row r="4941" customFormat="false" ht="15" hidden="false" customHeight="false" outlineLevel="0" collapsed="false">
      <c r="A4941" s="0" t="n">
        <v>1500003097</v>
      </c>
      <c r="B4941" s="157" t="n">
        <v>5.75</v>
      </c>
    </row>
    <row r="4942" customFormat="false" ht="15" hidden="false" customHeight="false" outlineLevel="0" collapsed="false">
      <c r="A4942" s="0" t="n">
        <v>1500003099</v>
      </c>
      <c r="B4942" s="157" t="n">
        <v>16.25</v>
      </c>
    </row>
    <row r="4943" customFormat="false" ht="15" hidden="false" customHeight="false" outlineLevel="0" collapsed="false">
      <c r="A4943" s="0" t="n">
        <v>1500003102</v>
      </c>
      <c r="B4943" s="157" t="n">
        <v>29.4166666666667</v>
      </c>
    </row>
    <row r="4944" customFormat="false" ht="15" hidden="false" customHeight="false" outlineLevel="0" collapsed="false">
      <c r="A4944" s="0" t="n">
        <v>1500003103</v>
      </c>
      <c r="B4944" s="157" t="n">
        <v>12.25</v>
      </c>
    </row>
    <row r="4945" customFormat="false" ht="15" hidden="false" customHeight="false" outlineLevel="0" collapsed="false">
      <c r="A4945" s="0" t="n">
        <v>1500003346</v>
      </c>
      <c r="B4945" s="157" t="n">
        <v>14.0416666666667</v>
      </c>
    </row>
    <row r="4946" customFormat="false" ht="15" hidden="false" customHeight="false" outlineLevel="0" collapsed="false">
      <c r="A4946" s="0" t="n">
        <v>1500003341</v>
      </c>
      <c r="B4946" s="157" t="n">
        <v>0</v>
      </c>
    </row>
    <row r="4947" customFormat="false" ht="15" hidden="false" customHeight="false" outlineLevel="0" collapsed="false">
      <c r="A4947" s="0" t="n">
        <v>1500006254</v>
      </c>
      <c r="B4947" s="157" t="n">
        <v>15.4166666666667</v>
      </c>
    </row>
    <row r="4948" customFormat="false" ht="15" hidden="false" customHeight="false" outlineLevel="0" collapsed="false">
      <c r="A4948" s="0" t="n">
        <v>1500003382</v>
      </c>
      <c r="B4948" s="157" t="n">
        <v>12.0833333333333</v>
      </c>
    </row>
    <row r="4949" customFormat="false" ht="15" hidden="false" customHeight="false" outlineLevel="0" collapsed="false">
      <c r="A4949" s="0" t="n">
        <v>1500004036</v>
      </c>
      <c r="B4949" s="157" t="n">
        <v>31.75</v>
      </c>
    </row>
    <row r="4950" customFormat="false" ht="15" hidden="false" customHeight="false" outlineLevel="0" collapsed="false">
      <c r="A4950" s="0" t="n">
        <v>1500003748</v>
      </c>
      <c r="B4950" s="157" t="n">
        <v>34.525</v>
      </c>
    </row>
    <row r="4951" customFormat="false" ht="15" hidden="false" customHeight="false" outlineLevel="0" collapsed="false">
      <c r="A4951" s="0" t="n">
        <v>1500004039</v>
      </c>
      <c r="B4951" s="157" t="n">
        <v>22.6666666666667</v>
      </c>
    </row>
    <row r="4952" customFormat="false" ht="15" hidden="false" customHeight="false" outlineLevel="0" collapsed="false">
      <c r="A4952" s="0" t="n">
        <v>1500004040</v>
      </c>
      <c r="B4952" s="157" t="n">
        <v>0.916666666666667</v>
      </c>
    </row>
    <row r="4953" customFormat="false" ht="15" hidden="false" customHeight="false" outlineLevel="0" collapsed="false">
      <c r="A4953" s="0" t="n">
        <v>1500004069</v>
      </c>
      <c r="B4953" s="157" t="n">
        <v>44.85</v>
      </c>
    </row>
    <row r="4954" customFormat="false" ht="15" hidden="false" customHeight="false" outlineLevel="0" collapsed="false">
      <c r="A4954" s="0" t="n">
        <v>1500004070</v>
      </c>
      <c r="B4954" s="157" t="n">
        <v>29.3333333333333</v>
      </c>
    </row>
    <row r="4955" customFormat="false" ht="15" hidden="false" customHeight="false" outlineLevel="0" collapsed="false">
      <c r="A4955" s="0" t="n">
        <v>1500004071</v>
      </c>
      <c r="B4955" s="157" t="n">
        <v>0</v>
      </c>
    </row>
    <row r="4956" customFormat="false" ht="15" hidden="false" customHeight="false" outlineLevel="0" collapsed="false">
      <c r="A4956" s="0" t="n">
        <v>1500004393</v>
      </c>
      <c r="B4956" s="157" t="n">
        <v>3</v>
      </c>
    </row>
    <row r="4957" customFormat="false" ht="15" hidden="false" customHeight="false" outlineLevel="0" collapsed="false">
      <c r="A4957" s="0" t="n">
        <v>1500004394</v>
      </c>
      <c r="B4957" s="157" t="n">
        <v>37.1333333333333</v>
      </c>
    </row>
    <row r="4958" customFormat="false" ht="15" hidden="false" customHeight="false" outlineLevel="0" collapsed="false">
      <c r="A4958" s="0" t="n">
        <v>1500004395</v>
      </c>
      <c r="B4958" s="157" t="n">
        <v>16.1666666666667</v>
      </c>
    </row>
    <row r="4959" customFormat="false" ht="15" hidden="false" customHeight="false" outlineLevel="0" collapsed="false">
      <c r="A4959" s="0" t="n">
        <v>1500003057</v>
      </c>
      <c r="B4959" s="157" t="n">
        <v>55.0666666666667</v>
      </c>
    </row>
    <row r="4960" customFormat="false" ht="15" hidden="false" customHeight="false" outlineLevel="0" collapsed="false">
      <c r="A4960" s="0" t="n">
        <v>1500004396</v>
      </c>
      <c r="B4960" s="157" t="n">
        <v>10.25</v>
      </c>
    </row>
    <row r="4961" customFormat="false" ht="15" hidden="false" customHeight="false" outlineLevel="0" collapsed="false">
      <c r="A4961" s="0" t="n">
        <v>1500004761</v>
      </c>
      <c r="B4961" s="157" t="n">
        <v>25.5833333333333</v>
      </c>
    </row>
    <row r="4962" customFormat="false" ht="15" hidden="false" customHeight="false" outlineLevel="0" collapsed="false">
      <c r="A4962" s="0" t="n">
        <v>1500004762</v>
      </c>
      <c r="B4962" s="157" t="n">
        <v>4.91666666666667</v>
      </c>
    </row>
    <row r="4963" customFormat="false" ht="15" hidden="false" customHeight="false" outlineLevel="0" collapsed="false">
      <c r="A4963" s="0" t="n">
        <v>1500004764</v>
      </c>
      <c r="B4963" s="157" t="n">
        <v>7.58333333333333</v>
      </c>
    </row>
    <row r="4964" customFormat="false" ht="15" hidden="false" customHeight="false" outlineLevel="0" collapsed="false">
      <c r="A4964" s="0" t="n">
        <v>1500004932</v>
      </c>
      <c r="B4964" s="157" t="n">
        <v>2.5</v>
      </c>
    </row>
    <row r="4965" customFormat="false" ht="15" hidden="false" customHeight="false" outlineLevel="0" collapsed="false">
      <c r="A4965" s="0" t="n">
        <v>1500004933</v>
      </c>
      <c r="B4965" s="157" t="n">
        <v>1.33333333333333</v>
      </c>
    </row>
    <row r="4966" customFormat="false" ht="15" hidden="false" customHeight="false" outlineLevel="0" collapsed="false">
      <c r="A4966" s="0" t="n">
        <v>1500004934</v>
      </c>
      <c r="B4966" s="157" t="n">
        <v>39.55</v>
      </c>
    </row>
    <row r="4967" customFormat="false" ht="15" hidden="false" customHeight="false" outlineLevel="0" collapsed="false">
      <c r="A4967" s="0" t="n">
        <v>1500005409</v>
      </c>
      <c r="B4967" s="157" t="n">
        <v>7.41666666666667</v>
      </c>
    </row>
    <row r="4968" customFormat="false" ht="15" hidden="false" customHeight="false" outlineLevel="0" collapsed="false">
      <c r="A4968" s="0" t="n">
        <v>1500005411</v>
      </c>
      <c r="B4968" s="157" t="n">
        <v>0</v>
      </c>
    </row>
    <row r="4969" customFormat="false" ht="15" hidden="false" customHeight="false" outlineLevel="0" collapsed="false">
      <c r="A4969" s="0" t="n">
        <v>1500005412</v>
      </c>
      <c r="B4969" s="157" t="n">
        <v>9.66666666666667</v>
      </c>
    </row>
    <row r="4970" customFormat="false" ht="15" hidden="false" customHeight="false" outlineLevel="0" collapsed="false">
      <c r="A4970" s="0" t="n">
        <v>1500005413</v>
      </c>
      <c r="B4970" s="157" t="n">
        <v>29.75</v>
      </c>
    </row>
    <row r="4971" customFormat="false" ht="15" hidden="false" customHeight="false" outlineLevel="0" collapsed="false">
      <c r="A4971" s="0" t="n">
        <v>1500005414</v>
      </c>
      <c r="B4971" s="157" t="n">
        <v>17</v>
      </c>
    </row>
    <row r="4972" customFormat="false" ht="15" hidden="false" customHeight="false" outlineLevel="0" collapsed="false">
      <c r="A4972" s="0" t="n">
        <v>1500005434</v>
      </c>
      <c r="B4972" s="157" t="n">
        <v>5.16666666666667</v>
      </c>
    </row>
    <row r="4973" customFormat="false" ht="15" hidden="false" customHeight="false" outlineLevel="0" collapsed="false">
      <c r="A4973" s="0" t="n">
        <v>1500006336</v>
      </c>
      <c r="B4973" s="157" t="n">
        <v>30.7666666666667</v>
      </c>
    </row>
    <row r="4974" customFormat="false" ht="15" hidden="false" customHeight="false" outlineLevel="0" collapsed="false">
      <c r="A4974" s="0" t="n">
        <v>1500004547</v>
      </c>
      <c r="B4974" s="157" t="n">
        <v>50.8333333333333</v>
      </c>
    </row>
    <row r="4975" customFormat="false" ht="15" hidden="false" customHeight="false" outlineLevel="0" collapsed="false">
      <c r="A4975" s="0" t="n">
        <v>1500004548</v>
      </c>
      <c r="B4975" s="157" t="n">
        <v>38.3333333333333</v>
      </c>
    </row>
    <row r="4976" customFormat="false" ht="15" hidden="false" customHeight="false" outlineLevel="0" collapsed="false">
      <c r="A4976" s="0" t="n">
        <v>1500004549</v>
      </c>
      <c r="B4976" s="157" t="n">
        <v>4.16666666666667</v>
      </c>
    </row>
    <row r="4977" customFormat="false" ht="15" hidden="false" customHeight="false" outlineLevel="0" collapsed="false">
      <c r="A4977" s="0" t="n">
        <v>1500002348</v>
      </c>
      <c r="B4977" s="157" t="n">
        <v>5.41666666666667</v>
      </c>
    </row>
    <row r="4978" customFormat="false" ht="15" hidden="false" customHeight="false" outlineLevel="0" collapsed="false">
      <c r="A4978" s="0" t="n">
        <v>1500002691</v>
      </c>
      <c r="B4978" s="157" t="n">
        <v>0</v>
      </c>
    </row>
    <row r="4979" customFormat="false" ht="15" hidden="false" customHeight="false" outlineLevel="0" collapsed="false">
      <c r="A4979" s="0" t="n">
        <v>1500002692</v>
      </c>
      <c r="B4979" s="157" t="n">
        <v>0</v>
      </c>
    </row>
    <row r="4980" customFormat="false" ht="15" hidden="false" customHeight="false" outlineLevel="0" collapsed="false">
      <c r="A4980" s="0" t="n">
        <v>1500002663</v>
      </c>
      <c r="B4980" s="157" t="n">
        <v>29.75</v>
      </c>
    </row>
    <row r="4981" customFormat="false" ht="15" hidden="false" customHeight="false" outlineLevel="0" collapsed="false">
      <c r="A4981" s="0" t="n">
        <v>1500002664</v>
      </c>
      <c r="B4981" s="157" t="n">
        <v>0</v>
      </c>
    </row>
    <row r="4982" customFormat="false" ht="15" hidden="false" customHeight="false" outlineLevel="0" collapsed="false">
      <c r="A4982" s="0" t="n">
        <v>1500002694</v>
      </c>
      <c r="B4982" s="157" t="n">
        <v>29.1666666666667</v>
      </c>
    </row>
    <row r="4983" customFormat="false" ht="15" hidden="false" customHeight="false" outlineLevel="0" collapsed="false">
      <c r="A4983" s="0" t="n">
        <v>1500002665</v>
      </c>
      <c r="B4983" s="157" t="n">
        <v>0</v>
      </c>
    </row>
    <row r="4984" customFormat="false" ht="15" hidden="false" customHeight="false" outlineLevel="0" collapsed="false">
      <c r="A4984" s="0" t="n">
        <v>1500002666</v>
      </c>
      <c r="B4984" s="157" t="n">
        <v>9.16666666666667</v>
      </c>
    </row>
    <row r="4985" customFormat="false" ht="15" hidden="false" customHeight="false" outlineLevel="0" collapsed="false">
      <c r="A4985" s="0" t="n">
        <v>1500002695</v>
      </c>
      <c r="B4985" s="157" t="n">
        <v>15</v>
      </c>
    </row>
    <row r="4986" customFormat="false" ht="15" hidden="false" customHeight="false" outlineLevel="0" collapsed="false">
      <c r="A4986" s="0" t="n">
        <v>1500003046</v>
      </c>
      <c r="B4986" s="157" t="n">
        <v>47.1666666666667</v>
      </c>
    </row>
    <row r="4987" customFormat="false" ht="15" hidden="false" customHeight="false" outlineLevel="0" collapsed="false">
      <c r="A4987" s="0" t="n">
        <v>1500003047</v>
      </c>
      <c r="B4987" s="157" t="n">
        <v>16.6666666666667</v>
      </c>
    </row>
    <row r="4988" customFormat="false" ht="15" hidden="false" customHeight="false" outlineLevel="0" collapsed="false">
      <c r="A4988" s="0" t="n">
        <v>1500003049</v>
      </c>
      <c r="B4988" s="157" t="n">
        <v>0.416666666666667</v>
      </c>
    </row>
    <row r="4989" customFormat="false" ht="15" hidden="false" customHeight="false" outlineLevel="0" collapsed="false">
      <c r="A4989" s="0" t="n">
        <v>1500003050</v>
      </c>
      <c r="B4989" s="157" t="n">
        <v>57.6666666666667</v>
      </c>
    </row>
    <row r="4990" customFormat="false" ht="15" hidden="false" customHeight="false" outlineLevel="0" collapsed="false">
      <c r="A4990" s="0" t="n">
        <v>1500003051</v>
      </c>
      <c r="B4990" s="157" t="n">
        <v>3.33333333333333</v>
      </c>
    </row>
    <row r="4991" customFormat="false" ht="15" hidden="false" customHeight="false" outlineLevel="0" collapsed="false">
      <c r="A4991" s="0" t="n">
        <v>1500003052</v>
      </c>
      <c r="B4991" s="157" t="n">
        <v>3.33333333333333</v>
      </c>
    </row>
    <row r="4992" customFormat="false" ht="15" hidden="false" customHeight="false" outlineLevel="0" collapsed="false">
      <c r="A4992" s="0" t="n">
        <v>1500003058</v>
      </c>
      <c r="B4992" s="157" t="n">
        <v>20.3333333333333</v>
      </c>
    </row>
    <row r="4993" customFormat="false" ht="15" hidden="false" customHeight="false" outlineLevel="0" collapsed="false">
      <c r="A4993" s="0" t="n">
        <v>1500003059</v>
      </c>
      <c r="B4993" s="157" t="n">
        <v>0</v>
      </c>
    </row>
    <row r="4994" customFormat="false" ht="15" hidden="false" customHeight="false" outlineLevel="0" collapsed="false">
      <c r="A4994" s="0" t="n">
        <v>1500003061</v>
      </c>
      <c r="B4994" s="157" t="n">
        <v>39.4166666666667</v>
      </c>
    </row>
    <row r="4995" customFormat="false" ht="15" hidden="false" customHeight="false" outlineLevel="0" collapsed="false">
      <c r="A4995" s="0" t="n">
        <v>1500003062</v>
      </c>
      <c r="B4995" s="157" t="n">
        <v>38.75</v>
      </c>
    </row>
    <row r="4996" customFormat="false" ht="15" hidden="false" customHeight="false" outlineLevel="0" collapsed="false">
      <c r="A4996" s="0" t="n">
        <v>1500003064</v>
      </c>
      <c r="B4996" s="157" t="n">
        <v>18.0833333333333</v>
      </c>
    </row>
    <row r="4997" customFormat="false" ht="15" hidden="false" customHeight="false" outlineLevel="0" collapsed="false">
      <c r="A4997" s="0" t="n">
        <v>1500003087</v>
      </c>
      <c r="B4997" s="157" t="n">
        <v>14.1583333333333</v>
      </c>
    </row>
    <row r="4998" customFormat="false" ht="15" hidden="false" customHeight="false" outlineLevel="0" collapsed="false">
      <c r="A4998" s="0" t="n">
        <v>1500003463</v>
      </c>
      <c r="B4998" s="157" t="n">
        <v>7.91666666666667</v>
      </c>
    </row>
    <row r="4999" customFormat="false" ht="15" hidden="false" customHeight="false" outlineLevel="0" collapsed="false">
      <c r="A4999" s="0" t="n">
        <v>1500003480</v>
      </c>
      <c r="B4999" s="157" t="n">
        <v>12.3333333333333</v>
      </c>
    </row>
    <row r="5000" customFormat="false" ht="15" hidden="false" customHeight="false" outlineLevel="0" collapsed="false">
      <c r="A5000" s="0" t="n">
        <v>1500003470</v>
      </c>
      <c r="B5000" s="157" t="n">
        <v>103.333333333333</v>
      </c>
    </row>
    <row r="5001" customFormat="false" ht="15" hidden="false" customHeight="false" outlineLevel="0" collapsed="false">
      <c r="A5001" s="0" t="n">
        <v>1500003471</v>
      </c>
      <c r="B5001" s="157" t="n">
        <v>16.6666666666667</v>
      </c>
    </row>
    <row r="5002" customFormat="false" ht="15" hidden="false" customHeight="false" outlineLevel="0" collapsed="false">
      <c r="A5002" s="0" t="n">
        <v>1500003472</v>
      </c>
      <c r="B5002" s="157" t="n">
        <v>13.75</v>
      </c>
    </row>
    <row r="5003" customFormat="false" ht="15" hidden="false" customHeight="false" outlineLevel="0" collapsed="false">
      <c r="A5003" s="0" t="n">
        <v>1500003481</v>
      </c>
      <c r="B5003" s="157" t="n">
        <v>19.1666666666667</v>
      </c>
    </row>
    <row r="5004" customFormat="false" ht="15" hidden="false" customHeight="false" outlineLevel="0" collapsed="false">
      <c r="A5004" s="0" t="n">
        <v>1500003484</v>
      </c>
      <c r="B5004" s="157" t="n">
        <v>16.25</v>
      </c>
    </row>
    <row r="5005" customFormat="false" ht="15" hidden="false" customHeight="false" outlineLevel="0" collapsed="false">
      <c r="A5005" s="0" t="n">
        <v>1500005831</v>
      </c>
      <c r="B5005" s="157" t="n">
        <v>23.95</v>
      </c>
    </row>
    <row r="5006" customFormat="false" ht="15" hidden="false" customHeight="false" outlineLevel="0" collapsed="false">
      <c r="A5006" s="0" t="n">
        <v>1500004529</v>
      </c>
      <c r="B5006" s="157" t="n">
        <v>38.75</v>
      </c>
    </row>
    <row r="5007" customFormat="false" ht="15" hidden="false" customHeight="false" outlineLevel="0" collapsed="false">
      <c r="A5007" s="0" t="n">
        <v>1500004530</v>
      </c>
      <c r="B5007" s="157" t="n">
        <v>9.58333333333333</v>
      </c>
    </row>
    <row r="5008" customFormat="false" ht="15" hidden="false" customHeight="false" outlineLevel="0" collapsed="false">
      <c r="A5008" s="0" t="n">
        <v>1500004531</v>
      </c>
      <c r="B5008" s="157" t="n">
        <v>11.1666666666667</v>
      </c>
    </row>
    <row r="5009" customFormat="false" ht="15" hidden="false" customHeight="false" outlineLevel="0" collapsed="false">
      <c r="A5009" s="0" t="n">
        <v>1500004698</v>
      </c>
      <c r="B5009" s="157" t="n">
        <v>9.16666666666667</v>
      </c>
    </row>
    <row r="5010" customFormat="false" ht="15" hidden="false" customHeight="false" outlineLevel="0" collapsed="false">
      <c r="A5010" s="0" t="n">
        <v>1500004699</v>
      </c>
      <c r="B5010" s="157" t="n">
        <v>0</v>
      </c>
    </row>
    <row r="5011" customFormat="false" ht="15" hidden="false" customHeight="false" outlineLevel="0" collapsed="false">
      <c r="A5011" s="0" t="n">
        <v>1500004701</v>
      </c>
      <c r="B5011" s="157" t="n">
        <v>0</v>
      </c>
    </row>
    <row r="5012" customFormat="false" ht="15" hidden="false" customHeight="false" outlineLevel="0" collapsed="false">
      <c r="A5012" s="0" t="n">
        <v>1500004702</v>
      </c>
      <c r="B5012" s="157" t="n">
        <v>20.8333333333333</v>
      </c>
    </row>
    <row r="5013" customFormat="false" ht="15" hidden="false" customHeight="false" outlineLevel="0" collapsed="false">
      <c r="A5013" s="0" t="n">
        <v>1500004703</v>
      </c>
      <c r="B5013" s="157" t="n">
        <v>51.25</v>
      </c>
    </row>
    <row r="5014" customFormat="false" ht="15" hidden="false" customHeight="false" outlineLevel="0" collapsed="false">
      <c r="A5014" s="0" t="n">
        <v>1500004704</v>
      </c>
      <c r="B5014" s="157" t="n">
        <v>2.5</v>
      </c>
    </row>
    <row r="5015" customFormat="false" ht="15" hidden="false" customHeight="false" outlineLevel="0" collapsed="false">
      <c r="A5015" s="0" t="n">
        <v>1500004705</v>
      </c>
      <c r="B5015" s="157" t="n">
        <v>10.8333333333333</v>
      </c>
    </row>
    <row r="5016" customFormat="false" ht="15" hidden="false" customHeight="false" outlineLevel="0" collapsed="false">
      <c r="A5016" s="0" t="n">
        <v>1500004706</v>
      </c>
      <c r="B5016" s="157" t="n">
        <v>34.25</v>
      </c>
    </row>
    <row r="5017" customFormat="false" ht="15" hidden="false" customHeight="false" outlineLevel="0" collapsed="false">
      <c r="A5017" s="0" t="n">
        <v>1500005459</v>
      </c>
      <c r="B5017" s="157" t="n">
        <v>0</v>
      </c>
    </row>
    <row r="5018" customFormat="false" ht="15" hidden="false" customHeight="false" outlineLevel="0" collapsed="false">
      <c r="A5018" s="0" t="n">
        <v>1500005460</v>
      </c>
      <c r="B5018" s="157" t="n">
        <v>13.8333333333333</v>
      </c>
    </row>
    <row r="5019" customFormat="false" ht="15" hidden="false" customHeight="false" outlineLevel="0" collapsed="false">
      <c r="A5019" s="0" t="n">
        <v>1500004550</v>
      </c>
      <c r="B5019" s="157" t="n">
        <v>2.08333333333333</v>
      </c>
    </row>
    <row r="5020" customFormat="false" ht="15" hidden="false" customHeight="false" outlineLevel="0" collapsed="false">
      <c r="A5020" s="0" t="n">
        <v>1500001972</v>
      </c>
      <c r="B5020" s="157" t="n">
        <v>9.16666666666667</v>
      </c>
    </row>
    <row r="5021" customFormat="false" ht="15" hidden="false" customHeight="false" outlineLevel="0" collapsed="false">
      <c r="A5021" s="0" t="n">
        <v>1500002101</v>
      </c>
      <c r="B5021" s="157" t="n">
        <v>8.33333333333333</v>
      </c>
    </row>
    <row r="5022" customFormat="false" ht="15" hidden="false" customHeight="false" outlineLevel="0" collapsed="false">
      <c r="A5022" s="0" t="n">
        <v>1500002102</v>
      </c>
      <c r="B5022" s="157" t="n">
        <v>27.8333333333333</v>
      </c>
    </row>
    <row r="5023" customFormat="false" ht="15" hidden="false" customHeight="false" outlineLevel="0" collapsed="false">
      <c r="A5023" s="0" t="n">
        <v>1500002103</v>
      </c>
      <c r="B5023" s="157" t="n">
        <v>1.25</v>
      </c>
    </row>
    <row r="5024" customFormat="false" ht="15" hidden="false" customHeight="false" outlineLevel="0" collapsed="false">
      <c r="A5024" s="0" t="n">
        <v>1500002287</v>
      </c>
      <c r="B5024" s="157" t="n">
        <v>15.1666666666667</v>
      </c>
    </row>
    <row r="5025" customFormat="false" ht="15" hidden="false" customHeight="false" outlineLevel="0" collapsed="false">
      <c r="A5025" s="0" t="n">
        <v>1500002289</v>
      </c>
      <c r="B5025" s="157" t="n">
        <v>17.0833333333333</v>
      </c>
    </row>
    <row r="5026" customFormat="false" ht="15" hidden="false" customHeight="false" outlineLevel="0" collapsed="false">
      <c r="A5026" s="0" t="n">
        <v>1500002405</v>
      </c>
      <c r="B5026" s="157" t="n">
        <v>20.8333333333333</v>
      </c>
    </row>
    <row r="5027" customFormat="false" ht="15" hidden="false" customHeight="false" outlineLevel="0" collapsed="false">
      <c r="A5027" s="0" t="n">
        <v>1500002290</v>
      </c>
      <c r="B5027" s="157" t="n">
        <v>0</v>
      </c>
    </row>
    <row r="5028" customFormat="false" ht="15" hidden="false" customHeight="false" outlineLevel="0" collapsed="false">
      <c r="A5028" s="0" t="n">
        <v>1500004237</v>
      </c>
      <c r="B5028" s="157" t="n">
        <v>34.8333333333333</v>
      </c>
    </row>
    <row r="5029" customFormat="false" ht="15" hidden="false" customHeight="false" outlineLevel="0" collapsed="false">
      <c r="A5029" s="0" t="n">
        <v>1500005547</v>
      </c>
      <c r="B5029" s="157" t="n">
        <v>26.25</v>
      </c>
    </row>
    <row r="5030" customFormat="false" ht="15" hidden="false" customHeight="false" outlineLevel="0" collapsed="false">
      <c r="A5030" s="0" t="n">
        <v>1500002667</v>
      </c>
      <c r="B5030" s="157" t="n">
        <v>58.3333333333333</v>
      </c>
    </row>
    <row r="5031" customFormat="false" ht="15" hidden="false" customHeight="false" outlineLevel="0" collapsed="false">
      <c r="A5031" s="0" t="n">
        <v>1500002406</v>
      </c>
      <c r="B5031" s="157" t="n">
        <v>3.75</v>
      </c>
    </row>
    <row r="5032" customFormat="false" ht="15" hidden="false" customHeight="false" outlineLevel="0" collapsed="false">
      <c r="A5032" s="0" t="n">
        <v>1500002478</v>
      </c>
      <c r="B5032" s="157" t="n">
        <v>69.5</v>
      </c>
    </row>
    <row r="5033" customFormat="false" ht="15" hidden="false" customHeight="false" outlineLevel="0" collapsed="false">
      <c r="A5033" s="0" t="n">
        <v>1500002597</v>
      </c>
      <c r="B5033" s="157" t="n">
        <v>0</v>
      </c>
    </row>
    <row r="5034" customFormat="false" ht="15" hidden="false" customHeight="false" outlineLevel="0" collapsed="false">
      <c r="A5034" s="0" t="n">
        <v>1500002598</v>
      </c>
      <c r="B5034" s="157" t="n">
        <v>11.8333333333333</v>
      </c>
    </row>
    <row r="5035" customFormat="false" ht="15" hidden="false" customHeight="false" outlineLevel="0" collapsed="false">
      <c r="A5035" s="0" t="n">
        <v>1500002599</v>
      </c>
      <c r="B5035" s="157" t="n">
        <v>14.75</v>
      </c>
    </row>
    <row r="5036" customFormat="false" ht="15" hidden="false" customHeight="false" outlineLevel="0" collapsed="false">
      <c r="A5036" s="0" t="n">
        <v>1500002600</v>
      </c>
      <c r="B5036" s="157" t="n">
        <v>30.3333333333333</v>
      </c>
    </row>
    <row r="5037" customFormat="false" ht="15" hidden="false" customHeight="false" outlineLevel="0" collapsed="false">
      <c r="A5037" s="0" t="n">
        <v>1500002601</v>
      </c>
      <c r="B5037" s="157" t="n">
        <v>2.5</v>
      </c>
    </row>
    <row r="5038" customFormat="false" ht="15" hidden="false" customHeight="false" outlineLevel="0" collapsed="false">
      <c r="A5038" s="0" t="n">
        <v>1500003368</v>
      </c>
      <c r="B5038" s="157" t="n">
        <v>52.9166666666667</v>
      </c>
    </row>
    <row r="5039" customFormat="false" ht="15" hidden="false" customHeight="false" outlineLevel="0" collapsed="false">
      <c r="A5039" s="0" t="n">
        <v>1500004268</v>
      </c>
      <c r="B5039" s="157" t="n">
        <v>32</v>
      </c>
    </row>
    <row r="5040" customFormat="false" ht="15" hidden="false" customHeight="false" outlineLevel="0" collapsed="false">
      <c r="A5040" s="0" t="n">
        <v>1500003370</v>
      </c>
      <c r="B5040" s="157" t="n">
        <v>30</v>
      </c>
    </row>
    <row r="5041" customFormat="false" ht="15" hidden="false" customHeight="false" outlineLevel="0" collapsed="false">
      <c r="A5041" s="0" t="n">
        <v>1500002479</v>
      </c>
      <c r="B5041" s="157" t="n">
        <v>29.6666666666667</v>
      </c>
    </row>
    <row r="5042" customFormat="false" ht="15" hidden="false" customHeight="false" outlineLevel="0" collapsed="false">
      <c r="A5042" s="0" t="n">
        <v>1500003845</v>
      </c>
      <c r="B5042" s="157" t="n">
        <v>0</v>
      </c>
    </row>
    <row r="5043" customFormat="false" ht="15" hidden="false" customHeight="false" outlineLevel="0" collapsed="false">
      <c r="A5043" s="0" t="n">
        <v>1500003847</v>
      </c>
      <c r="B5043" s="157" t="n">
        <v>52.6583333333333</v>
      </c>
    </row>
    <row r="5044" customFormat="false" ht="15" hidden="false" customHeight="false" outlineLevel="0" collapsed="false">
      <c r="A5044" s="0" t="n">
        <v>1500003849</v>
      </c>
      <c r="B5044" s="157" t="n">
        <v>2.5</v>
      </c>
    </row>
    <row r="5045" customFormat="false" ht="15" hidden="false" customHeight="false" outlineLevel="0" collapsed="false">
      <c r="A5045" s="0" t="n">
        <v>1500005192</v>
      </c>
      <c r="B5045" s="157" t="n">
        <v>25.75</v>
      </c>
    </row>
    <row r="5046" customFormat="false" ht="15" hidden="false" customHeight="false" outlineLevel="0" collapsed="false">
      <c r="A5046" s="0" t="n">
        <v>1500004238</v>
      </c>
      <c r="B5046" s="157" t="n">
        <v>30</v>
      </c>
    </row>
    <row r="5047" customFormat="false" ht="15" hidden="false" customHeight="false" outlineLevel="0" collapsed="false">
      <c r="A5047" s="0" t="n">
        <v>1500004239</v>
      </c>
      <c r="B5047" s="157" t="n">
        <v>17.3333333333333</v>
      </c>
    </row>
    <row r="5048" customFormat="false" ht="15" hidden="false" customHeight="false" outlineLevel="0" collapsed="false">
      <c r="A5048" s="0" t="n">
        <v>1500004240</v>
      </c>
      <c r="B5048" s="157" t="n">
        <v>0</v>
      </c>
    </row>
    <row r="5049" customFormat="false" ht="15" hidden="false" customHeight="false" outlineLevel="0" collapsed="false">
      <c r="A5049" s="0" t="n">
        <v>1500004242</v>
      </c>
      <c r="B5049" s="157" t="n">
        <v>24.5833333333333</v>
      </c>
    </row>
    <row r="5050" customFormat="false" ht="15" hidden="false" customHeight="false" outlineLevel="0" collapsed="false">
      <c r="A5050" s="0" t="n">
        <v>1500004269</v>
      </c>
      <c r="B5050" s="157" t="n">
        <v>14.5833333333333</v>
      </c>
    </row>
    <row r="5051" customFormat="false" ht="15" hidden="false" customHeight="false" outlineLevel="0" collapsed="false">
      <c r="A5051" s="0" t="n">
        <v>1500004678</v>
      </c>
      <c r="B5051" s="157" t="n">
        <v>9.25</v>
      </c>
    </row>
    <row r="5052" customFormat="false" ht="15" hidden="false" customHeight="false" outlineLevel="0" collapsed="false">
      <c r="A5052" s="0" t="n">
        <v>1500004679</v>
      </c>
      <c r="B5052" s="157" t="n">
        <v>15.9166666666667</v>
      </c>
    </row>
    <row r="5053" customFormat="false" ht="15" hidden="false" customHeight="false" outlineLevel="0" collapsed="false">
      <c r="A5053" s="0" t="n">
        <v>1500004680</v>
      </c>
      <c r="B5053" s="157" t="n">
        <v>17.3333333333333</v>
      </c>
    </row>
    <row r="5054" customFormat="false" ht="15" hidden="false" customHeight="false" outlineLevel="0" collapsed="false">
      <c r="A5054" s="0" t="n">
        <v>1500004682</v>
      </c>
      <c r="B5054" s="157" t="n">
        <v>10.4166666666667</v>
      </c>
    </row>
    <row r="5055" customFormat="false" ht="15" hidden="false" customHeight="false" outlineLevel="0" collapsed="false">
      <c r="A5055" s="0" t="n">
        <v>1500004683</v>
      </c>
      <c r="B5055" s="157" t="n">
        <v>31.6666666666667</v>
      </c>
    </row>
    <row r="5056" customFormat="false" ht="15" hidden="false" customHeight="false" outlineLevel="0" collapsed="false">
      <c r="A5056" s="0" t="n">
        <v>1500005193</v>
      </c>
      <c r="B5056" s="157" t="n">
        <v>21.4166666666667</v>
      </c>
    </row>
    <row r="5057" customFormat="false" ht="15" hidden="false" customHeight="false" outlineLevel="0" collapsed="false">
      <c r="A5057" s="0" t="n">
        <v>1500005194</v>
      </c>
      <c r="B5057" s="157" t="n">
        <v>5.33333333333333</v>
      </c>
    </row>
    <row r="5058" customFormat="false" ht="15" hidden="false" customHeight="false" outlineLevel="0" collapsed="false">
      <c r="A5058" s="0" t="n">
        <v>1500005196</v>
      </c>
      <c r="B5058" s="157" t="n">
        <v>7.08333333333333</v>
      </c>
    </row>
    <row r="5059" customFormat="false" ht="15" hidden="false" customHeight="false" outlineLevel="0" collapsed="false">
      <c r="A5059" s="0" t="n">
        <v>1500005197</v>
      </c>
      <c r="B5059" s="157" t="n">
        <v>0</v>
      </c>
    </row>
    <row r="5060" customFormat="false" ht="15" hidden="false" customHeight="false" outlineLevel="0" collapsed="false">
      <c r="A5060" s="0" t="n">
        <v>1500004270</v>
      </c>
      <c r="B5060" s="157" t="n">
        <v>7.91666666666667</v>
      </c>
    </row>
    <row r="5061" customFormat="false" ht="15" hidden="false" customHeight="false" outlineLevel="0" collapsed="false">
      <c r="A5061" s="0" t="n">
        <v>1500001719</v>
      </c>
      <c r="B5061" s="157" t="n">
        <v>32.5416666666667</v>
      </c>
    </row>
    <row r="5062" customFormat="false" ht="15" hidden="false" customHeight="false" outlineLevel="0" collapsed="false">
      <c r="A5062" s="0" t="n">
        <v>1500001720</v>
      </c>
      <c r="B5062" s="157" t="n">
        <v>43.3333333333333</v>
      </c>
    </row>
    <row r="5063" customFormat="false" ht="15" hidden="false" customHeight="false" outlineLevel="0" collapsed="false">
      <c r="A5063" s="0" t="n">
        <v>1500001721</v>
      </c>
      <c r="B5063" s="157" t="n">
        <v>15.3333333333333</v>
      </c>
    </row>
    <row r="5064" customFormat="false" ht="15" hidden="false" customHeight="false" outlineLevel="0" collapsed="false">
      <c r="A5064" s="0" t="n">
        <v>1500001722</v>
      </c>
      <c r="B5064" s="157" t="n">
        <v>0</v>
      </c>
    </row>
    <row r="5065" customFormat="false" ht="15" hidden="false" customHeight="false" outlineLevel="0" collapsed="false">
      <c r="A5065" s="0" t="n">
        <v>1500001723</v>
      </c>
      <c r="B5065" s="157" t="n">
        <v>12.8333333333333</v>
      </c>
    </row>
    <row r="5066" customFormat="false" ht="15" hidden="false" customHeight="false" outlineLevel="0" collapsed="false">
      <c r="A5066" s="0" t="n">
        <v>1500004469</v>
      </c>
      <c r="B5066" s="157" t="n">
        <v>26.6666666666667</v>
      </c>
    </row>
    <row r="5067" customFormat="false" ht="15" hidden="false" customHeight="false" outlineLevel="0" collapsed="false">
      <c r="A5067" s="0" t="n">
        <v>1500004470</v>
      </c>
      <c r="B5067" s="157" t="n">
        <v>0</v>
      </c>
    </row>
    <row r="5068" customFormat="false" ht="15" hidden="false" customHeight="false" outlineLevel="0" collapsed="false">
      <c r="A5068" s="0" t="n">
        <v>1500004471</v>
      </c>
      <c r="B5068" s="157" t="n">
        <v>1.66666666666667</v>
      </c>
    </row>
    <row r="5069" customFormat="false" ht="15" hidden="false" customHeight="false" outlineLevel="0" collapsed="false">
      <c r="A5069" s="0" t="n">
        <v>1500004472</v>
      </c>
      <c r="B5069" s="157" t="n">
        <v>53.75</v>
      </c>
    </row>
    <row r="5070" customFormat="false" ht="15" hidden="false" customHeight="false" outlineLevel="0" collapsed="false">
      <c r="A5070" s="0" t="n">
        <v>1500003656</v>
      </c>
      <c r="B5070" s="157" t="n">
        <v>222.566666666667</v>
      </c>
    </row>
    <row r="5071" customFormat="false" ht="15" hidden="false" customHeight="false" outlineLevel="0" collapsed="false">
      <c r="A5071" s="0" t="n">
        <v>1500003662</v>
      </c>
      <c r="B5071" s="157" t="n">
        <v>0</v>
      </c>
    </row>
    <row r="5072" customFormat="false" ht="15" hidden="false" customHeight="false" outlineLevel="0" collapsed="false">
      <c r="A5072" s="0" t="n">
        <v>1500003663</v>
      </c>
      <c r="B5072" s="157" t="n">
        <v>15.5</v>
      </c>
    </row>
    <row r="5073" customFormat="false" ht="15" hidden="false" customHeight="false" outlineLevel="0" collapsed="false">
      <c r="A5073" s="0" t="n">
        <v>1500004317</v>
      </c>
      <c r="B5073" s="157" t="n">
        <v>9.16666666666667</v>
      </c>
    </row>
    <row r="5074" customFormat="false" ht="15" hidden="false" customHeight="false" outlineLevel="0" collapsed="false">
      <c r="A5074" s="0" t="n">
        <v>1500004841</v>
      </c>
      <c r="B5074" s="157" t="n">
        <v>12.5</v>
      </c>
    </row>
    <row r="5075" customFormat="false" ht="15" hidden="false" customHeight="false" outlineLevel="0" collapsed="false">
      <c r="A5075" s="0" t="n">
        <v>1500004842</v>
      </c>
      <c r="B5075" s="157" t="n">
        <v>31.8333333333333</v>
      </c>
    </row>
    <row r="5076" customFormat="false" ht="15" hidden="false" customHeight="false" outlineLevel="0" collapsed="false">
      <c r="A5076" s="0" t="n">
        <v>1500002709</v>
      </c>
      <c r="B5076" s="157" t="n">
        <v>18.3333333333333</v>
      </c>
    </row>
    <row r="5077" customFormat="false" ht="15" hidden="false" customHeight="false" outlineLevel="0" collapsed="false">
      <c r="A5077" s="0" t="n">
        <v>1500004891</v>
      </c>
      <c r="B5077" s="157" t="n">
        <v>0</v>
      </c>
    </row>
    <row r="5078" customFormat="false" ht="15" hidden="false" customHeight="false" outlineLevel="0" collapsed="false">
      <c r="A5078" s="0" t="n">
        <v>1500004844</v>
      </c>
      <c r="B5078" s="157" t="n">
        <v>5.16666666666667</v>
      </c>
    </row>
    <row r="5079" customFormat="false" ht="15" hidden="false" customHeight="false" outlineLevel="0" collapsed="false">
      <c r="A5079" s="0" t="n">
        <v>1500005322</v>
      </c>
      <c r="B5079" s="157" t="n">
        <v>24.25</v>
      </c>
    </row>
    <row r="5080" customFormat="false" ht="15" hidden="false" customHeight="false" outlineLevel="0" collapsed="false">
      <c r="A5080" s="0" t="n">
        <v>1500005323</v>
      </c>
      <c r="B5080" s="157" t="n">
        <v>17.0833333333333</v>
      </c>
    </row>
    <row r="5081" customFormat="false" ht="15" hidden="false" customHeight="false" outlineLevel="0" collapsed="false">
      <c r="A5081" s="0" t="n">
        <v>1500003571</v>
      </c>
      <c r="B5081" s="157" t="n">
        <v>32.5</v>
      </c>
    </row>
    <row r="5082" customFormat="false" ht="15" hidden="false" customHeight="false" outlineLevel="0" collapsed="false">
      <c r="A5082" s="0" t="n">
        <v>1500003572</v>
      </c>
      <c r="B5082" s="157" t="n">
        <v>0</v>
      </c>
    </row>
    <row r="5083" customFormat="false" ht="15" hidden="false" customHeight="false" outlineLevel="0" collapsed="false">
      <c r="A5083" s="0" t="n">
        <v>1500003573</v>
      </c>
      <c r="B5083" s="157" t="n">
        <v>0</v>
      </c>
    </row>
    <row r="5084" customFormat="false" ht="15" hidden="false" customHeight="false" outlineLevel="0" collapsed="false">
      <c r="A5084" s="0" t="n">
        <v>1500003574</v>
      </c>
      <c r="B5084" s="157" t="n">
        <v>0</v>
      </c>
    </row>
    <row r="5085" customFormat="false" ht="15" hidden="false" customHeight="false" outlineLevel="0" collapsed="false">
      <c r="A5085" s="0" t="n">
        <v>1500003575</v>
      </c>
      <c r="B5085" s="157" t="n">
        <v>26.525</v>
      </c>
    </row>
    <row r="5086" customFormat="false" ht="15" hidden="false" customHeight="false" outlineLevel="0" collapsed="false">
      <c r="A5086" s="0" t="n">
        <v>1500004509</v>
      </c>
      <c r="B5086" s="157" t="n">
        <v>0</v>
      </c>
    </row>
    <row r="5087" customFormat="false" ht="15" hidden="false" customHeight="false" outlineLevel="0" collapsed="false">
      <c r="A5087" s="0" t="n">
        <v>1500004510</v>
      </c>
      <c r="B5087" s="157" t="n">
        <v>1.25</v>
      </c>
    </row>
    <row r="5088" customFormat="false" ht="15" hidden="false" customHeight="false" outlineLevel="0" collapsed="false">
      <c r="A5088" s="0" t="n">
        <v>1500004511</v>
      </c>
      <c r="B5088" s="157" t="n">
        <v>0</v>
      </c>
    </row>
    <row r="5089" customFormat="false" ht="15" hidden="false" customHeight="false" outlineLevel="0" collapsed="false">
      <c r="A5089" s="0" t="n">
        <v>1500004568</v>
      </c>
      <c r="B5089" s="157" t="n">
        <v>30</v>
      </c>
    </row>
    <row r="5090" customFormat="false" ht="15" hidden="false" customHeight="false" outlineLevel="0" collapsed="false">
      <c r="A5090" s="0" t="n">
        <v>1500004570</v>
      </c>
      <c r="B5090" s="157" t="n">
        <v>0</v>
      </c>
    </row>
    <row r="5091" customFormat="false" ht="15" hidden="false" customHeight="false" outlineLevel="0" collapsed="false">
      <c r="A5091" s="0" t="n">
        <v>1500002638</v>
      </c>
      <c r="B5091" s="157" t="n">
        <v>15.8333333333333</v>
      </c>
    </row>
    <row r="5092" customFormat="false" ht="15" hidden="false" customHeight="false" outlineLevel="0" collapsed="false">
      <c r="A5092" s="0" t="n">
        <v>1500002248</v>
      </c>
      <c r="B5092" s="157" t="n">
        <v>17.8333333333333</v>
      </c>
    </row>
    <row r="5093" customFormat="false" ht="15" hidden="false" customHeight="false" outlineLevel="0" collapsed="false">
      <c r="A5093" s="0" t="n">
        <v>1500002376</v>
      </c>
      <c r="B5093" s="157" t="n">
        <v>52.9166666666667</v>
      </c>
    </row>
    <row r="5094" customFormat="false" ht="15" hidden="false" customHeight="false" outlineLevel="0" collapsed="false">
      <c r="A5094" s="0" t="n">
        <v>1500005811</v>
      </c>
      <c r="B5094" s="157" t="n">
        <v>45.6666666666667</v>
      </c>
    </row>
    <row r="5095" customFormat="false" ht="15" hidden="false" customHeight="false" outlineLevel="0" collapsed="false">
      <c r="A5095" s="0" t="n">
        <v>1500005282</v>
      </c>
      <c r="B5095" s="157" t="n">
        <v>12</v>
      </c>
    </row>
    <row r="5096" customFormat="false" ht="15" hidden="false" customHeight="false" outlineLevel="0" collapsed="false">
      <c r="A5096" s="0" t="n">
        <v>1500002639</v>
      </c>
      <c r="B5096" s="157" t="n">
        <v>3.75</v>
      </c>
    </row>
    <row r="5097" customFormat="false" ht="15" hidden="false" customHeight="false" outlineLevel="0" collapsed="false">
      <c r="A5097" s="0" t="n">
        <v>1500002249</v>
      </c>
      <c r="B5097" s="157" t="n">
        <v>56.4166666666667</v>
      </c>
    </row>
    <row r="5098" customFormat="false" ht="15" hidden="false" customHeight="false" outlineLevel="0" collapsed="false">
      <c r="A5098" s="0" t="n">
        <v>1500002250</v>
      </c>
      <c r="B5098" s="157" t="n">
        <v>50.3333333333333</v>
      </c>
    </row>
    <row r="5099" customFormat="false" ht="15" hidden="false" customHeight="false" outlineLevel="0" collapsed="false">
      <c r="A5099" s="0" t="n">
        <v>1500002640</v>
      </c>
      <c r="B5099" s="157" t="n">
        <v>11.4166666666667</v>
      </c>
    </row>
    <row r="5100" customFormat="false" ht="15" hidden="false" customHeight="false" outlineLevel="0" collapsed="false">
      <c r="A5100" s="0" t="n">
        <v>1500005017</v>
      </c>
      <c r="B5100" s="157" t="n">
        <v>0</v>
      </c>
    </row>
    <row r="5101" customFormat="false" ht="15" hidden="false" customHeight="false" outlineLevel="0" collapsed="false">
      <c r="A5101" s="0" t="n">
        <v>1500002251</v>
      </c>
      <c r="B5101" s="157" t="n">
        <v>40.8333333333333</v>
      </c>
    </row>
    <row r="5102" customFormat="false" ht="15" hidden="false" customHeight="false" outlineLevel="0" collapsed="false">
      <c r="A5102" s="0" t="n">
        <v>1500005283</v>
      </c>
      <c r="B5102" s="157" t="n">
        <v>0</v>
      </c>
    </row>
    <row r="5103" customFormat="false" ht="15" hidden="false" customHeight="false" outlineLevel="0" collapsed="false">
      <c r="A5103" s="0" t="n">
        <v>1500004162</v>
      </c>
      <c r="B5103" s="157" t="n">
        <v>15.4166666666667</v>
      </c>
    </row>
    <row r="5104" customFormat="false" ht="15" hidden="false" customHeight="false" outlineLevel="0" collapsed="false">
      <c r="A5104" s="0" t="n">
        <v>1500003437</v>
      </c>
      <c r="B5104" s="157" t="n">
        <v>8.33333333333333</v>
      </c>
    </row>
    <row r="5105" customFormat="false" ht="15" hidden="false" customHeight="false" outlineLevel="0" collapsed="false">
      <c r="A5105" s="0" t="n">
        <v>1500002253</v>
      </c>
      <c r="B5105" s="157" t="n">
        <v>103.25</v>
      </c>
    </row>
    <row r="5106" customFormat="false" ht="15" hidden="false" customHeight="false" outlineLevel="0" collapsed="false">
      <c r="A5106" s="0" t="n">
        <v>1500005018</v>
      </c>
      <c r="B5106" s="157" t="n">
        <v>27.9166666666667</v>
      </c>
    </row>
    <row r="5107" customFormat="false" ht="15" hidden="false" customHeight="false" outlineLevel="0" collapsed="false">
      <c r="A5107" s="0" t="n">
        <v>1500002379</v>
      </c>
      <c r="B5107" s="157" t="n">
        <v>30.5833333333333</v>
      </c>
    </row>
    <row r="5108" customFormat="false" ht="15" hidden="false" customHeight="false" outlineLevel="0" collapsed="false">
      <c r="A5108" s="0" t="n">
        <v>1500002641</v>
      </c>
      <c r="B5108" s="157" t="n">
        <v>80.5833333333333</v>
      </c>
    </row>
    <row r="5109" customFormat="false" ht="15" hidden="false" customHeight="false" outlineLevel="0" collapsed="false">
      <c r="A5109" s="0" t="n">
        <v>1500002642</v>
      </c>
      <c r="B5109" s="157" t="n">
        <v>0</v>
      </c>
    </row>
    <row r="5110" customFormat="false" ht="15" hidden="false" customHeight="false" outlineLevel="0" collapsed="false">
      <c r="A5110" s="0" t="n">
        <v>1500005019</v>
      </c>
      <c r="B5110" s="157" t="n">
        <v>25</v>
      </c>
    </row>
    <row r="5111" customFormat="false" ht="15" hidden="false" customHeight="false" outlineLevel="0" collapsed="false">
      <c r="A5111" s="0" t="n">
        <v>1500002380</v>
      </c>
      <c r="B5111" s="157" t="n">
        <v>35.8333333333333</v>
      </c>
    </row>
    <row r="5112" customFormat="false" ht="15" hidden="false" customHeight="false" outlineLevel="0" collapsed="false">
      <c r="A5112" s="0" t="n">
        <v>1500005020</v>
      </c>
      <c r="B5112" s="157" t="n">
        <v>10.8333333333333</v>
      </c>
    </row>
    <row r="5113" customFormat="false" ht="15" hidden="false" customHeight="false" outlineLevel="0" collapsed="false">
      <c r="A5113" s="0" t="n">
        <v>1500002381</v>
      </c>
      <c r="B5113" s="157" t="n">
        <v>15.5</v>
      </c>
    </row>
    <row r="5114" customFormat="false" ht="15" hidden="false" customHeight="false" outlineLevel="0" collapsed="false">
      <c r="A5114" s="0" t="n">
        <v>1500002254</v>
      </c>
      <c r="B5114" s="157" t="n">
        <v>39.5833333333333</v>
      </c>
    </row>
    <row r="5115" customFormat="false" ht="15" hidden="false" customHeight="false" outlineLevel="0" collapsed="false">
      <c r="A5115" s="0" t="n">
        <v>1500005021</v>
      </c>
      <c r="B5115" s="157" t="n">
        <v>25.5833333333333</v>
      </c>
    </row>
    <row r="5116" customFormat="false" ht="15" hidden="false" customHeight="false" outlineLevel="0" collapsed="false">
      <c r="A5116" s="0" t="n">
        <v>1500005812</v>
      </c>
      <c r="B5116" s="157" t="n">
        <v>11.25</v>
      </c>
    </row>
    <row r="5117" customFormat="false" ht="15" hidden="false" customHeight="false" outlineLevel="0" collapsed="false">
      <c r="A5117" s="0" t="n">
        <v>1500003439</v>
      </c>
      <c r="B5117" s="157" t="n">
        <v>15.4166666666667</v>
      </c>
    </row>
    <row r="5118" customFormat="false" ht="15" hidden="false" customHeight="false" outlineLevel="0" collapsed="false">
      <c r="A5118" s="0" t="n">
        <v>1500002025</v>
      </c>
      <c r="B5118" s="157" t="n">
        <v>11.6666666666667</v>
      </c>
    </row>
    <row r="5119" customFormat="false" ht="15" hidden="false" customHeight="false" outlineLevel="0" collapsed="false">
      <c r="A5119" s="0" t="n">
        <v>1500005284</v>
      </c>
      <c r="B5119" s="157" t="n">
        <v>14.6666666666667</v>
      </c>
    </row>
    <row r="5120" customFormat="false" ht="15" hidden="false" customHeight="false" outlineLevel="0" collapsed="false">
      <c r="A5120" s="0" t="n">
        <v>1500005285</v>
      </c>
      <c r="B5120" s="157" t="n">
        <v>16.5833333333333</v>
      </c>
    </row>
    <row r="5121" customFormat="false" ht="15" hidden="false" customHeight="false" outlineLevel="0" collapsed="false">
      <c r="A5121" s="0" t="n">
        <v>1500005022</v>
      </c>
      <c r="B5121" s="157" t="n">
        <v>0</v>
      </c>
    </row>
    <row r="5122" customFormat="false" ht="15" hidden="false" customHeight="false" outlineLevel="0" collapsed="false">
      <c r="A5122" s="0" t="n">
        <v>1500005023</v>
      </c>
      <c r="B5122" s="157" t="n">
        <v>23.3333333333333</v>
      </c>
    </row>
    <row r="5123" customFormat="false" ht="15" hidden="false" customHeight="false" outlineLevel="0" collapsed="false">
      <c r="A5123" s="0" t="n">
        <v>1500003440</v>
      </c>
      <c r="B5123" s="157" t="n">
        <v>7.91666666666667</v>
      </c>
    </row>
    <row r="5124" customFormat="false" ht="15" hidden="false" customHeight="false" outlineLevel="0" collapsed="false">
      <c r="A5124" s="0" t="n">
        <v>1500005286</v>
      </c>
      <c r="B5124" s="157" t="n">
        <v>0</v>
      </c>
    </row>
    <row r="5125" customFormat="false" ht="15" hidden="false" customHeight="false" outlineLevel="0" collapsed="false">
      <c r="A5125" s="0" t="n">
        <v>1500003441</v>
      </c>
      <c r="B5125" s="157" t="n">
        <v>1.25</v>
      </c>
    </row>
    <row r="5126" customFormat="false" ht="15" hidden="false" customHeight="false" outlineLevel="0" collapsed="false">
      <c r="A5126" s="0" t="n">
        <v>1500002255</v>
      </c>
      <c r="B5126" s="157" t="n">
        <v>99.4166666666667</v>
      </c>
    </row>
    <row r="5127" customFormat="false" ht="15" hidden="false" customHeight="false" outlineLevel="0" collapsed="false">
      <c r="A5127" s="0" t="n">
        <v>1500002644</v>
      </c>
      <c r="B5127" s="157" t="n">
        <v>0.833333333333333</v>
      </c>
    </row>
    <row r="5128" customFormat="false" ht="15" hidden="false" customHeight="false" outlineLevel="0" collapsed="false">
      <c r="A5128" s="0" t="n">
        <v>1500005024</v>
      </c>
      <c r="B5128" s="157" t="n">
        <v>21</v>
      </c>
    </row>
    <row r="5129" customFormat="false" ht="15" hidden="false" customHeight="false" outlineLevel="0" collapsed="false">
      <c r="A5129" s="0" t="n">
        <v>1500002828</v>
      </c>
      <c r="B5129" s="157" t="n">
        <v>0</v>
      </c>
    </row>
    <row r="5130" customFormat="false" ht="15" hidden="false" customHeight="false" outlineLevel="0" collapsed="false">
      <c r="A5130" s="0" t="n">
        <v>1500005439</v>
      </c>
      <c r="B5130" s="157" t="n">
        <v>50.1666666666667</v>
      </c>
    </row>
    <row r="5131" customFormat="false" ht="15" hidden="false" customHeight="false" outlineLevel="0" collapsed="false">
      <c r="A5131" s="0" t="n">
        <v>1500004085</v>
      </c>
      <c r="B5131" s="157" t="n">
        <v>3.25</v>
      </c>
    </row>
    <row r="5132" customFormat="false" ht="15" hidden="false" customHeight="false" outlineLevel="0" collapsed="false">
      <c r="A5132" s="0" t="n">
        <v>1500005440</v>
      </c>
      <c r="B5132" s="157" t="n">
        <v>46.25</v>
      </c>
    </row>
    <row r="5133" customFormat="false" ht="15" hidden="false" customHeight="false" outlineLevel="0" collapsed="false">
      <c r="A5133" s="0" t="n">
        <v>1500001767</v>
      </c>
      <c r="B5133" s="157" t="n">
        <v>37.4166666666667</v>
      </c>
    </row>
    <row r="5134" customFormat="false" ht="15" hidden="false" customHeight="false" outlineLevel="0" collapsed="false">
      <c r="A5134" s="0" t="n">
        <v>1500005913</v>
      </c>
      <c r="B5134" s="157" t="n">
        <v>1.08333333333333</v>
      </c>
    </row>
    <row r="5135" customFormat="false" ht="15" hidden="false" customHeight="false" outlineLevel="0" collapsed="false">
      <c r="A5135" s="0" t="n">
        <v>1500004648</v>
      </c>
      <c r="B5135" s="157" t="n">
        <v>0.833333333333333</v>
      </c>
    </row>
    <row r="5136" customFormat="false" ht="15" hidden="false" customHeight="false" outlineLevel="0" collapsed="false">
      <c r="A5136" s="0" t="n">
        <v>1500002545</v>
      </c>
      <c r="B5136" s="157" t="n">
        <v>0</v>
      </c>
    </row>
    <row r="5137" customFormat="false" ht="15" hidden="false" customHeight="false" outlineLevel="0" collapsed="false">
      <c r="A5137" s="0" t="n">
        <v>1500005705</v>
      </c>
      <c r="B5137" s="157" t="n">
        <v>0</v>
      </c>
    </row>
    <row r="5138" customFormat="false" ht="15" hidden="false" customHeight="false" outlineLevel="0" collapsed="false">
      <c r="A5138" s="0" t="n">
        <v>1500005294</v>
      </c>
      <c r="B5138" s="157" t="n">
        <v>14.9166666666667</v>
      </c>
    </row>
    <row r="5139" customFormat="false" ht="15" hidden="false" customHeight="false" outlineLevel="0" collapsed="false">
      <c r="A5139" s="0" t="n">
        <v>1500004649</v>
      </c>
      <c r="B5139" s="157" t="n">
        <v>0</v>
      </c>
    </row>
    <row r="5140" customFormat="false" ht="15" hidden="false" customHeight="false" outlineLevel="0" collapsed="false">
      <c r="A5140" s="0" t="n">
        <v>1500002546</v>
      </c>
      <c r="B5140" s="157" t="n">
        <v>4.48333333333333</v>
      </c>
    </row>
    <row r="5141" customFormat="false" ht="15" hidden="false" customHeight="false" outlineLevel="0" collapsed="false">
      <c r="A5141" s="0" t="n">
        <v>1500003319</v>
      </c>
      <c r="B5141" s="157" t="n">
        <v>1.25</v>
      </c>
    </row>
    <row r="5142" customFormat="false" ht="15" hidden="false" customHeight="false" outlineLevel="0" collapsed="false">
      <c r="A5142" s="0" t="n">
        <v>1500003883</v>
      </c>
      <c r="B5142" s="157" t="n">
        <v>0.166666666666667</v>
      </c>
    </row>
    <row r="5143" customFormat="false" ht="15" hidden="false" customHeight="false" outlineLevel="0" collapsed="false">
      <c r="A5143" s="0" t="n">
        <v>1500002547</v>
      </c>
      <c r="B5143" s="157" t="n">
        <v>7.13333333333333</v>
      </c>
    </row>
    <row r="5144" customFormat="false" ht="15" hidden="false" customHeight="false" outlineLevel="0" collapsed="false">
      <c r="A5144" s="0" t="n">
        <v>1500002548</v>
      </c>
      <c r="B5144" s="157" t="n">
        <v>15.5083333333333</v>
      </c>
    </row>
    <row r="5145" customFormat="false" ht="15" hidden="false" customHeight="false" outlineLevel="0" collapsed="false">
      <c r="A5145" s="0" t="n">
        <v>1500002550</v>
      </c>
      <c r="B5145" s="157" t="n">
        <v>6.24166666666667</v>
      </c>
    </row>
    <row r="5146" customFormat="false" ht="15" hidden="false" customHeight="false" outlineLevel="0" collapsed="false">
      <c r="A5146" s="0" t="n">
        <v>1500003884</v>
      </c>
      <c r="B5146" s="157" t="n">
        <v>0.166666666666667</v>
      </c>
    </row>
    <row r="5147" customFormat="false" ht="15" hidden="false" customHeight="false" outlineLevel="0" collapsed="false">
      <c r="A5147" s="0" t="n">
        <v>1500002551</v>
      </c>
      <c r="B5147" s="157" t="n">
        <v>19.0666666666667</v>
      </c>
    </row>
    <row r="5148" customFormat="false" ht="15" hidden="false" customHeight="false" outlineLevel="0" collapsed="false">
      <c r="A5148" s="0" t="n">
        <v>1500002552</v>
      </c>
      <c r="B5148" s="157" t="n">
        <v>55.15</v>
      </c>
    </row>
    <row r="5149" customFormat="false" ht="15" hidden="false" customHeight="false" outlineLevel="0" collapsed="false">
      <c r="A5149" s="0" t="n">
        <v>1500001769</v>
      </c>
      <c r="B5149" s="157" t="n">
        <v>0</v>
      </c>
    </row>
    <row r="5150" customFormat="false" ht="15" hidden="false" customHeight="false" outlineLevel="0" collapsed="false">
      <c r="A5150" s="0" t="n">
        <v>1500005706</v>
      </c>
      <c r="B5150" s="157" t="n">
        <v>1.25</v>
      </c>
    </row>
    <row r="5151" customFormat="false" ht="15" hidden="false" customHeight="false" outlineLevel="0" collapsed="false">
      <c r="A5151" s="0" t="n">
        <v>1500002554</v>
      </c>
      <c r="B5151" s="157" t="n">
        <v>10.4166666666667</v>
      </c>
    </row>
    <row r="5152" customFormat="false" ht="15" hidden="false" customHeight="false" outlineLevel="0" collapsed="false">
      <c r="A5152" s="0" t="n">
        <v>1500005707</v>
      </c>
      <c r="B5152" s="157" t="n">
        <v>3.54166666666667</v>
      </c>
    </row>
    <row r="5153" customFormat="false" ht="15" hidden="false" customHeight="false" outlineLevel="0" collapsed="false">
      <c r="A5153" s="0" t="n">
        <v>1500005709</v>
      </c>
      <c r="B5153" s="157" t="n">
        <v>0</v>
      </c>
    </row>
    <row r="5154" customFormat="false" ht="15" hidden="false" customHeight="false" outlineLevel="0" collapsed="false">
      <c r="A5154" s="0" t="n">
        <v>1500005710</v>
      </c>
      <c r="B5154" s="157" t="n">
        <v>19.275</v>
      </c>
    </row>
    <row r="5155" customFormat="false" ht="15" hidden="false" customHeight="false" outlineLevel="0" collapsed="false">
      <c r="A5155" s="0" t="n">
        <v>1500005711</v>
      </c>
      <c r="B5155" s="157" t="n">
        <v>0</v>
      </c>
    </row>
    <row r="5156" customFormat="false" ht="15" hidden="false" customHeight="false" outlineLevel="0" collapsed="false">
      <c r="A5156" s="0" t="n">
        <v>1500004650</v>
      </c>
      <c r="B5156" s="157" t="n">
        <v>0</v>
      </c>
    </row>
    <row r="5157" customFormat="false" ht="15" hidden="false" customHeight="false" outlineLevel="0" collapsed="false">
      <c r="A5157" s="0" t="n">
        <v>1500005712</v>
      </c>
      <c r="B5157" s="157" t="n">
        <v>7.41666666666667</v>
      </c>
    </row>
    <row r="5158" customFormat="false" ht="15" hidden="false" customHeight="false" outlineLevel="0" collapsed="false">
      <c r="A5158" s="0" t="n">
        <v>1500004651</v>
      </c>
      <c r="B5158" s="157" t="n">
        <v>15.0166666666667</v>
      </c>
    </row>
    <row r="5159" customFormat="false" ht="15" hidden="false" customHeight="false" outlineLevel="0" collapsed="false">
      <c r="A5159" s="0" t="n">
        <v>1500004652</v>
      </c>
      <c r="B5159" s="157" t="n">
        <v>5.91666666666667</v>
      </c>
    </row>
    <row r="5160" customFormat="false" ht="15" hidden="false" customHeight="false" outlineLevel="0" collapsed="false">
      <c r="A5160" s="0" t="n">
        <v>1500005925</v>
      </c>
      <c r="B5160" s="157" t="n">
        <v>12.9166666666667</v>
      </c>
    </row>
    <row r="5161" customFormat="false" ht="15" hidden="false" customHeight="false" outlineLevel="0" collapsed="false">
      <c r="A5161" s="0" t="n">
        <v>1500005926</v>
      </c>
      <c r="B5161" s="157" t="n">
        <v>0.833333333333333</v>
      </c>
    </row>
    <row r="5162" customFormat="false" ht="15" hidden="false" customHeight="false" outlineLevel="0" collapsed="false">
      <c r="A5162" s="0" t="n">
        <v>1500002138</v>
      </c>
      <c r="B5162" s="157" t="n">
        <v>12.0833333333333</v>
      </c>
    </row>
    <row r="5163" customFormat="false" ht="15" hidden="false" customHeight="false" outlineLevel="0" collapsed="false">
      <c r="A5163" s="0" t="n">
        <v>1500004163</v>
      </c>
      <c r="B5163" s="157" t="n">
        <v>43.4166666666667</v>
      </c>
    </row>
    <row r="5164" customFormat="false" ht="15" hidden="false" customHeight="false" outlineLevel="0" collapsed="false">
      <c r="A5164" s="0" t="n">
        <v>1500004164</v>
      </c>
      <c r="B5164" s="157" t="n">
        <v>0</v>
      </c>
    </row>
    <row r="5165" customFormat="false" ht="15" hidden="false" customHeight="false" outlineLevel="0" collapsed="false">
      <c r="A5165" s="0" t="n">
        <v>1500005927</v>
      </c>
      <c r="B5165" s="157" t="n">
        <v>58.4166666666667</v>
      </c>
    </row>
    <row r="5166" customFormat="false" ht="15" hidden="false" customHeight="false" outlineLevel="0" collapsed="false">
      <c r="A5166" s="0" t="n">
        <v>1500004165</v>
      </c>
      <c r="B5166" s="157" t="n">
        <v>8.75</v>
      </c>
    </row>
    <row r="5167" customFormat="false" ht="15" hidden="false" customHeight="false" outlineLevel="0" collapsed="false">
      <c r="A5167" s="0" t="n">
        <v>1500005878</v>
      </c>
      <c r="B5167" s="157" t="n">
        <v>2.41666666666667</v>
      </c>
    </row>
    <row r="5168" customFormat="false" ht="15" hidden="false" customHeight="false" outlineLevel="0" collapsed="false">
      <c r="A5168" s="0" t="n">
        <v>1500005879</v>
      </c>
      <c r="B5168" s="157" t="n">
        <v>0</v>
      </c>
    </row>
    <row r="5169" customFormat="false" ht="15" hidden="false" customHeight="false" outlineLevel="0" collapsed="false">
      <c r="A5169" s="0" t="n">
        <v>1500002139</v>
      </c>
      <c r="B5169" s="157" t="n">
        <v>35.8333333333333</v>
      </c>
    </row>
    <row r="5170" customFormat="false" ht="15" hidden="false" customHeight="false" outlineLevel="0" collapsed="false">
      <c r="A5170" s="0" t="n">
        <v>1500002127</v>
      </c>
      <c r="B5170" s="157" t="n">
        <v>0</v>
      </c>
    </row>
    <row r="5171" customFormat="false" ht="15" hidden="false" customHeight="false" outlineLevel="0" collapsed="false">
      <c r="A5171" s="0" t="n">
        <v>1500004167</v>
      </c>
      <c r="B5171" s="157" t="n">
        <v>0</v>
      </c>
    </row>
    <row r="5172" customFormat="false" ht="15" hidden="false" customHeight="false" outlineLevel="0" collapsed="false">
      <c r="A5172" s="0" t="n">
        <v>1500005881</v>
      </c>
      <c r="B5172" s="157" t="n">
        <v>0</v>
      </c>
    </row>
    <row r="5173" customFormat="false" ht="15" hidden="false" customHeight="false" outlineLevel="0" collapsed="false">
      <c r="A5173" s="0" t="n">
        <v>1500002315</v>
      </c>
      <c r="B5173" s="157" t="n">
        <v>16.6666666666667</v>
      </c>
    </row>
    <row r="5174" customFormat="false" ht="15" hidden="false" customHeight="false" outlineLevel="0" collapsed="false">
      <c r="A5174" s="0" t="n">
        <v>1500002142</v>
      </c>
      <c r="B5174" s="157" t="n">
        <v>8.08333333333333</v>
      </c>
    </row>
    <row r="5175" customFormat="false" ht="15" hidden="false" customHeight="false" outlineLevel="0" collapsed="false">
      <c r="A5175" s="0" t="n">
        <v>1500002316</v>
      </c>
      <c r="B5175" s="157" t="n">
        <v>0</v>
      </c>
    </row>
    <row r="5176" customFormat="false" ht="15" hidden="false" customHeight="false" outlineLevel="0" collapsed="false">
      <c r="A5176" s="0" t="n">
        <v>1500002143</v>
      </c>
      <c r="B5176" s="157" t="n">
        <v>5.33333333333333</v>
      </c>
    </row>
    <row r="5177" customFormat="false" ht="15" hidden="false" customHeight="false" outlineLevel="0" collapsed="false">
      <c r="A5177" s="0" t="n">
        <v>1500002144</v>
      </c>
      <c r="B5177" s="157" t="n">
        <v>0</v>
      </c>
    </row>
    <row r="5178" customFormat="false" ht="15" hidden="false" customHeight="false" outlineLevel="0" collapsed="false">
      <c r="A5178" s="0" t="n">
        <v>1500002317</v>
      </c>
      <c r="B5178" s="157" t="n">
        <v>0</v>
      </c>
    </row>
    <row r="5179" customFormat="false" ht="15" hidden="false" customHeight="false" outlineLevel="0" collapsed="false">
      <c r="A5179" s="0" t="n">
        <v>1500002318</v>
      </c>
      <c r="B5179" s="157" t="n">
        <v>0</v>
      </c>
    </row>
    <row r="5180" customFormat="false" ht="15" hidden="false" customHeight="false" outlineLevel="0" collapsed="false">
      <c r="A5180" s="0" t="n">
        <v>1500004168</v>
      </c>
      <c r="B5180" s="157" t="n">
        <v>14.5833333333333</v>
      </c>
    </row>
    <row r="5181" customFormat="false" ht="15" hidden="false" customHeight="false" outlineLevel="0" collapsed="false">
      <c r="A5181" s="0" t="n">
        <v>1500006135</v>
      </c>
      <c r="B5181" s="157" t="n">
        <v>14.7916666666667</v>
      </c>
    </row>
    <row r="5182" customFormat="false" ht="15" hidden="false" customHeight="false" outlineLevel="0" collapsed="false">
      <c r="A5182" s="0" t="n">
        <v>1500004169</v>
      </c>
      <c r="B5182" s="157" t="n">
        <v>36.3333333333333</v>
      </c>
    </row>
    <row r="5183" customFormat="false" ht="15" hidden="false" customHeight="false" outlineLevel="0" collapsed="false">
      <c r="A5183" s="0" t="n">
        <v>1500002320</v>
      </c>
      <c r="B5183" s="157" t="n">
        <v>0</v>
      </c>
    </row>
    <row r="5184" customFormat="false" ht="15" hidden="false" customHeight="false" outlineLevel="0" collapsed="false">
      <c r="A5184" s="0" t="n">
        <v>1500006136</v>
      </c>
      <c r="B5184" s="157" t="n">
        <v>0</v>
      </c>
    </row>
    <row r="5185" customFormat="false" ht="15" hidden="false" customHeight="false" outlineLevel="0" collapsed="false">
      <c r="A5185" s="0" t="n">
        <v>1500005883</v>
      </c>
      <c r="B5185" s="157" t="n">
        <v>0</v>
      </c>
    </row>
    <row r="5186" customFormat="false" ht="15" hidden="false" customHeight="false" outlineLevel="0" collapsed="false">
      <c r="A5186" s="0" t="n">
        <v>1500005884</v>
      </c>
      <c r="B5186" s="157" t="n">
        <v>0</v>
      </c>
    </row>
    <row r="5187" customFormat="false" ht="15" hidden="false" customHeight="false" outlineLevel="0" collapsed="false">
      <c r="A5187" s="0" t="n">
        <v>1500002145</v>
      </c>
      <c r="B5187" s="157" t="n">
        <v>19.0833333333333</v>
      </c>
    </row>
    <row r="5188" customFormat="false" ht="15" hidden="false" customHeight="false" outlineLevel="0" collapsed="false">
      <c r="A5188" s="0" t="n">
        <v>1500005886</v>
      </c>
      <c r="B5188" s="157" t="n">
        <v>0</v>
      </c>
    </row>
    <row r="5189" customFormat="false" ht="15" hidden="false" customHeight="false" outlineLevel="0" collapsed="false">
      <c r="A5189" s="0" t="n">
        <v>1500006137</v>
      </c>
      <c r="B5189" s="157" t="n">
        <v>2.5</v>
      </c>
    </row>
    <row r="5190" customFormat="false" ht="15" hidden="false" customHeight="false" outlineLevel="0" collapsed="false">
      <c r="A5190" s="0" t="n">
        <v>1500002128</v>
      </c>
      <c r="B5190" s="157" t="n">
        <v>7.66666666666667</v>
      </c>
    </row>
    <row r="5191" customFormat="false" ht="15" hidden="false" customHeight="false" outlineLevel="0" collapsed="false">
      <c r="A5191" s="0" t="n">
        <v>1500002492</v>
      </c>
      <c r="B5191" s="157" t="n">
        <v>130.116666666667</v>
      </c>
    </row>
    <row r="5192" customFormat="false" ht="15" hidden="false" customHeight="false" outlineLevel="0" collapsed="false">
      <c r="A5192" s="0" t="n">
        <v>1500002493</v>
      </c>
      <c r="B5192" s="157" t="n">
        <v>87.3333333333333</v>
      </c>
    </row>
    <row r="5193" customFormat="false" ht="15" hidden="false" customHeight="false" outlineLevel="0" collapsed="false">
      <c r="A5193" s="0" t="n">
        <v>1500002494</v>
      </c>
      <c r="B5193" s="157" t="n">
        <v>0</v>
      </c>
    </row>
    <row r="5194" customFormat="false" ht="15" hidden="false" customHeight="false" outlineLevel="0" collapsed="false">
      <c r="A5194" s="0" t="n">
        <v>1500002495</v>
      </c>
      <c r="B5194" s="157" t="n">
        <v>4.16666666666667</v>
      </c>
    </row>
    <row r="5195" customFormat="false" ht="15" hidden="false" customHeight="false" outlineLevel="0" collapsed="false">
      <c r="A5195" s="0" t="n">
        <v>1500002497</v>
      </c>
      <c r="B5195" s="157" t="n">
        <v>0</v>
      </c>
    </row>
    <row r="5196" customFormat="false" ht="15" hidden="false" customHeight="false" outlineLevel="0" collapsed="false">
      <c r="A5196" s="0" t="n">
        <v>1500002925</v>
      </c>
      <c r="B5196" s="157" t="n">
        <v>12.5</v>
      </c>
    </row>
    <row r="5197" customFormat="false" ht="15" hidden="false" customHeight="false" outlineLevel="0" collapsed="false">
      <c r="A5197" s="0" t="n">
        <v>1500002926</v>
      </c>
      <c r="B5197" s="157" t="n">
        <v>14.1666666666667</v>
      </c>
    </row>
    <row r="5198" customFormat="false" ht="15" hidden="false" customHeight="false" outlineLevel="0" collapsed="false">
      <c r="A5198" s="0" t="n">
        <v>1500002927</v>
      </c>
      <c r="B5198" s="157" t="n">
        <v>10.4166666666667</v>
      </c>
    </row>
    <row r="5199" customFormat="false" ht="15" hidden="false" customHeight="false" outlineLevel="0" collapsed="false">
      <c r="A5199" s="0" t="n">
        <v>1500002928</v>
      </c>
      <c r="B5199" s="157" t="n">
        <v>15</v>
      </c>
    </row>
    <row r="5200" customFormat="false" ht="15" hidden="false" customHeight="false" outlineLevel="0" collapsed="false">
      <c r="A5200" s="0" t="n">
        <v>1500002929</v>
      </c>
      <c r="B5200" s="157" t="n">
        <v>45</v>
      </c>
    </row>
    <row r="5201" customFormat="false" ht="15" hidden="false" customHeight="false" outlineLevel="0" collapsed="false">
      <c r="A5201" s="0" t="n">
        <v>1500002930</v>
      </c>
      <c r="B5201" s="157" t="n">
        <v>19.1666666666667</v>
      </c>
    </row>
    <row r="5202" customFormat="false" ht="15" hidden="false" customHeight="false" outlineLevel="0" collapsed="false">
      <c r="A5202" s="0" t="n">
        <v>1500002935</v>
      </c>
      <c r="B5202" s="157" t="n">
        <v>0</v>
      </c>
    </row>
    <row r="5203" customFormat="false" ht="15" hidden="false" customHeight="false" outlineLevel="0" collapsed="false">
      <c r="A5203" s="0" t="n">
        <v>1500002936</v>
      </c>
      <c r="B5203" s="157" t="n">
        <v>0</v>
      </c>
    </row>
    <row r="5204" customFormat="false" ht="15" hidden="false" customHeight="false" outlineLevel="0" collapsed="false">
      <c r="A5204" s="0" t="n">
        <v>1500003029</v>
      </c>
      <c r="B5204" s="157" t="n">
        <v>0</v>
      </c>
    </row>
    <row r="5205" customFormat="false" ht="15" hidden="false" customHeight="false" outlineLevel="0" collapsed="false">
      <c r="A5205" s="0" t="n">
        <v>1500003030</v>
      </c>
      <c r="B5205" s="157" t="n">
        <v>0</v>
      </c>
    </row>
    <row r="5206" customFormat="false" ht="15" hidden="false" customHeight="false" outlineLevel="0" collapsed="false">
      <c r="A5206" s="0" t="n">
        <v>1500003032</v>
      </c>
      <c r="B5206" s="157" t="n">
        <v>0</v>
      </c>
    </row>
    <row r="5207" customFormat="false" ht="15" hidden="false" customHeight="false" outlineLevel="0" collapsed="false">
      <c r="A5207" s="0" t="n">
        <v>1500005208</v>
      </c>
      <c r="B5207" s="157" t="n">
        <v>8.25</v>
      </c>
    </row>
    <row r="5208" customFormat="false" ht="15" hidden="false" customHeight="false" outlineLevel="0" collapsed="false">
      <c r="A5208" s="0" t="n">
        <v>1500005209</v>
      </c>
      <c r="B5208" s="157" t="n">
        <v>0</v>
      </c>
    </row>
    <row r="5209" customFormat="false" ht="15" hidden="false" customHeight="false" outlineLevel="0" collapsed="false">
      <c r="A5209" s="0" t="n">
        <v>1500005210</v>
      </c>
      <c r="B5209" s="157" t="n">
        <v>37.8333333333333</v>
      </c>
    </row>
    <row r="5210" customFormat="false" ht="15" hidden="false" customHeight="false" outlineLevel="0" collapsed="false">
      <c r="A5210" s="0" t="n">
        <v>1500005212</v>
      </c>
      <c r="B5210" s="157" t="n">
        <v>4.16666666666667</v>
      </c>
    </row>
    <row r="5211" customFormat="false" ht="15" hidden="false" customHeight="false" outlineLevel="0" collapsed="false">
      <c r="A5211" s="0" t="n">
        <v>1500005213</v>
      </c>
      <c r="B5211" s="157" t="n">
        <v>124.583333333333</v>
      </c>
    </row>
    <row r="5212" customFormat="false" ht="15" hidden="false" customHeight="false" outlineLevel="0" collapsed="false">
      <c r="A5212" s="0" t="n">
        <v>1500005214</v>
      </c>
      <c r="B5212" s="157" t="n">
        <v>166.083333333333</v>
      </c>
    </row>
    <row r="5213" customFormat="false" ht="15" hidden="false" customHeight="false" outlineLevel="0" collapsed="false">
      <c r="A5213" s="0" t="n">
        <v>1500005215</v>
      </c>
      <c r="B5213" s="157" t="n">
        <v>13.3333333333333</v>
      </c>
    </row>
    <row r="5214" customFormat="false" ht="15" hidden="false" customHeight="false" outlineLevel="0" collapsed="false">
      <c r="A5214" s="0" t="n">
        <v>1500005216</v>
      </c>
      <c r="B5214" s="157" t="n">
        <v>15.8333333333333</v>
      </c>
    </row>
    <row r="5215" customFormat="false" ht="15" hidden="false" customHeight="false" outlineLevel="0" collapsed="false">
      <c r="A5215" s="0" t="n">
        <v>1500005217</v>
      </c>
      <c r="B5215" s="157" t="n">
        <v>66.6666666666667</v>
      </c>
    </row>
    <row r="5216" customFormat="false" ht="15" hidden="false" customHeight="false" outlineLevel="0" collapsed="false">
      <c r="A5216" s="0" t="n">
        <v>1500005218</v>
      </c>
      <c r="B5216" s="157" t="n">
        <v>12.5</v>
      </c>
    </row>
    <row r="5217" customFormat="false" ht="15" hidden="false" customHeight="false" outlineLevel="0" collapsed="false">
      <c r="A5217" s="0" t="n">
        <v>1500005219</v>
      </c>
      <c r="B5217" s="157" t="n">
        <v>142.816666666667</v>
      </c>
    </row>
    <row r="5218" customFormat="false" ht="15" hidden="false" customHeight="false" outlineLevel="0" collapsed="false">
      <c r="A5218" s="0" t="n">
        <v>1500005220</v>
      </c>
      <c r="B5218" s="157" t="n">
        <v>59.8833333333333</v>
      </c>
    </row>
    <row r="5219" customFormat="false" ht="15" hidden="false" customHeight="false" outlineLevel="0" collapsed="false">
      <c r="A5219" s="0" t="n">
        <v>1500002531</v>
      </c>
      <c r="B5219" s="157" t="n">
        <v>27.5</v>
      </c>
    </row>
    <row r="5220" customFormat="false" ht="15" hidden="false" customHeight="false" outlineLevel="0" collapsed="false">
      <c r="A5220" s="0" t="n">
        <v>1500002623</v>
      </c>
      <c r="B5220" s="157" t="n">
        <v>6.66666666666667</v>
      </c>
    </row>
    <row r="5221" customFormat="false" ht="15" hidden="false" customHeight="false" outlineLevel="0" collapsed="false">
      <c r="A5221" s="0" t="n">
        <v>1500002949</v>
      </c>
      <c r="B5221" s="157" t="n">
        <v>15.8333333333333</v>
      </c>
    </row>
    <row r="5222" customFormat="false" ht="15" hidden="false" customHeight="false" outlineLevel="0" collapsed="false">
      <c r="A5222" s="0" t="n">
        <v>1500002950</v>
      </c>
      <c r="B5222" s="157" t="n">
        <v>22.2833333333333</v>
      </c>
    </row>
    <row r="5223" customFormat="false" ht="15" hidden="false" customHeight="false" outlineLevel="0" collapsed="false">
      <c r="A5223" s="0" t="n">
        <v>1500002952</v>
      </c>
      <c r="B5223" s="157" t="n">
        <v>0</v>
      </c>
    </row>
    <row r="5224" customFormat="false" ht="15" hidden="false" customHeight="false" outlineLevel="0" collapsed="false">
      <c r="A5224" s="0" t="n">
        <v>1500002980</v>
      </c>
      <c r="B5224" s="157" t="n">
        <v>2.08333333333333</v>
      </c>
    </row>
    <row r="5225" customFormat="false" ht="15" hidden="false" customHeight="false" outlineLevel="0" collapsed="false">
      <c r="A5225" s="0" t="n">
        <v>1500002981</v>
      </c>
      <c r="B5225" s="157" t="n">
        <v>67.1416666666667</v>
      </c>
    </row>
    <row r="5226" customFormat="false" ht="15" hidden="false" customHeight="false" outlineLevel="0" collapsed="false">
      <c r="A5226" s="0" t="n">
        <v>1500002982</v>
      </c>
      <c r="B5226" s="157" t="n">
        <v>0</v>
      </c>
    </row>
    <row r="5227" customFormat="false" ht="15" hidden="false" customHeight="false" outlineLevel="0" collapsed="false">
      <c r="A5227" s="0" t="n">
        <v>1500002983</v>
      </c>
      <c r="B5227" s="157" t="n">
        <v>0</v>
      </c>
    </row>
    <row r="5228" customFormat="false" ht="15" hidden="false" customHeight="false" outlineLevel="0" collapsed="false">
      <c r="A5228" s="0" t="n">
        <v>1500002984</v>
      </c>
      <c r="B5228" s="157" t="n">
        <v>106.541666666667</v>
      </c>
    </row>
    <row r="5229" customFormat="false" ht="15" hidden="false" customHeight="false" outlineLevel="0" collapsed="false">
      <c r="A5229" s="0" t="n">
        <v>1500002985</v>
      </c>
      <c r="B5229" s="157" t="n">
        <v>33.8083333333333</v>
      </c>
    </row>
    <row r="5230" customFormat="false" ht="15" hidden="false" customHeight="false" outlineLevel="0" collapsed="false">
      <c r="A5230" s="0" t="n">
        <v>1500004514</v>
      </c>
      <c r="B5230" s="157" t="n">
        <v>15.3416666666667</v>
      </c>
    </row>
    <row r="5231" customFormat="false" ht="15" hidden="false" customHeight="false" outlineLevel="0" collapsed="false">
      <c r="A5231" s="0" t="n">
        <v>1500004516</v>
      </c>
      <c r="B5231" s="157" t="n">
        <v>24.3333333333333</v>
      </c>
    </row>
    <row r="5232" customFormat="false" ht="15" hidden="false" customHeight="false" outlineLevel="0" collapsed="false">
      <c r="A5232" s="0" t="n">
        <v>1500004517</v>
      </c>
      <c r="B5232" s="157" t="n">
        <v>203.075</v>
      </c>
    </row>
    <row r="5233" customFormat="false" ht="15" hidden="false" customHeight="false" outlineLevel="0" collapsed="false">
      <c r="A5233" s="0" t="n">
        <v>1500004518</v>
      </c>
      <c r="B5233" s="157" t="n">
        <v>25.5833333333333</v>
      </c>
    </row>
    <row r="5234" customFormat="false" ht="15" hidden="false" customHeight="false" outlineLevel="0" collapsed="false">
      <c r="A5234" s="0" t="n">
        <v>1500004887</v>
      </c>
      <c r="B5234" s="157" t="n">
        <v>22.5</v>
      </c>
    </row>
    <row r="5235" customFormat="false" ht="15" hidden="false" customHeight="false" outlineLevel="0" collapsed="false">
      <c r="A5235" s="0" t="n">
        <v>1500004888</v>
      </c>
      <c r="B5235" s="157" t="n">
        <v>28.5</v>
      </c>
    </row>
    <row r="5236" customFormat="false" ht="15" hidden="false" customHeight="false" outlineLevel="0" collapsed="false">
      <c r="A5236" s="0" t="n">
        <v>1500004889</v>
      </c>
      <c r="B5236" s="157" t="n">
        <v>4.16666666666667</v>
      </c>
    </row>
    <row r="5237" customFormat="false" ht="15" hidden="false" customHeight="false" outlineLevel="0" collapsed="false">
      <c r="A5237" s="0" t="n">
        <v>1500005613</v>
      </c>
      <c r="B5237" s="157" t="n">
        <v>28.5</v>
      </c>
    </row>
    <row r="5238" customFormat="false" ht="15" hidden="false" customHeight="false" outlineLevel="0" collapsed="false">
      <c r="A5238" s="0" t="n">
        <v>1500004957</v>
      </c>
      <c r="B5238" s="157" t="n">
        <v>0</v>
      </c>
    </row>
    <row r="5239" customFormat="false" ht="15" hidden="false" customHeight="false" outlineLevel="0" collapsed="false">
      <c r="A5239" s="0" t="n">
        <v>1500005615</v>
      </c>
      <c r="B5239" s="157" t="n">
        <v>14.5833333333333</v>
      </c>
    </row>
    <row r="5240" customFormat="false" ht="15" hidden="false" customHeight="false" outlineLevel="0" collapsed="false">
      <c r="A5240" s="0" t="n">
        <v>1500005616</v>
      </c>
      <c r="B5240" s="157" t="n">
        <v>0</v>
      </c>
    </row>
    <row r="5241" customFormat="false" ht="15" hidden="false" customHeight="false" outlineLevel="0" collapsed="false">
      <c r="A5241" s="0" t="n">
        <v>1500005668</v>
      </c>
      <c r="B5241" s="157" t="n">
        <v>0</v>
      </c>
    </row>
    <row r="5242" customFormat="false" ht="15" hidden="false" customHeight="false" outlineLevel="0" collapsed="false">
      <c r="A5242" s="0" t="n">
        <v>1500002395</v>
      </c>
      <c r="B5242" s="157" t="n">
        <v>135.708333333333</v>
      </c>
    </row>
    <row r="5243" customFormat="false" ht="15" hidden="false" customHeight="false" outlineLevel="0" collapsed="false">
      <c r="A5243" s="0" t="n">
        <v>1500002396</v>
      </c>
      <c r="B5243" s="157" t="n">
        <v>36.6666666666667</v>
      </c>
    </row>
    <row r="5244" customFormat="false" ht="15" hidden="false" customHeight="false" outlineLevel="0" collapsed="false">
      <c r="A5244" s="0" t="n">
        <v>1500002398</v>
      </c>
      <c r="B5244" s="157" t="n">
        <v>18.25</v>
      </c>
    </row>
    <row r="5245" customFormat="false" ht="15" hidden="false" customHeight="false" outlineLevel="0" collapsed="false">
      <c r="A5245" s="0" t="n">
        <v>1500002921</v>
      </c>
      <c r="B5245" s="157" t="n">
        <v>27.35</v>
      </c>
    </row>
    <row r="5246" customFormat="false" ht="15" hidden="false" customHeight="false" outlineLevel="0" collapsed="false">
      <c r="A5246" s="0" t="n">
        <v>1500003414</v>
      </c>
      <c r="B5246" s="157" t="n">
        <v>33.75</v>
      </c>
    </row>
    <row r="5247" customFormat="false" ht="15" hidden="false" customHeight="false" outlineLevel="0" collapsed="false">
      <c r="A5247" s="0" t="n">
        <v>1500003417</v>
      </c>
      <c r="B5247" s="157" t="n">
        <v>169.266666666667</v>
      </c>
    </row>
    <row r="5248" customFormat="false" ht="15" hidden="false" customHeight="false" outlineLevel="0" collapsed="false">
      <c r="A5248" s="0" t="n">
        <v>1500003641</v>
      </c>
      <c r="B5248" s="157" t="n">
        <v>18.8333333333333</v>
      </c>
    </row>
    <row r="5249" customFormat="false" ht="15" hidden="false" customHeight="false" outlineLevel="0" collapsed="false">
      <c r="A5249" s="0" t="n">
        <v>1500004385</v>
      </c>
      <c r="B5249" s="157" t="n">
        <v>12.0833333333333</v>
      </c>
    </row>
    <row r="5250" customFormat="false" ht="15" hidden="false" customHeight="false" outlineLevel="0" collapsed="false">
      <c r="A5250" s="0" t="n">
        <v>1500004434</v>
      </c>
      <c r="B5250" s="157" t="n">
        <v>25.3333333333333</v>
      </c>
    </row>
    <row r="5251" customFormat="false" ht="15" hidden="false" customHeight="false" outlineLevel="0" collapsed="false">
      <c r="A5251" s="0" t="n">
        <v>1500004435</v>
      </c>
      <c r="B5251" s="157" t="n">
        <v>0</v>
      </c>
    </row>
    <row r="5252" customFormat="false" ht="15" hidden="false" customHeight="false" outlineLevel="0" collapsed="false">
      <c r="A5252" s="0" t="n">
        <v>1500004436</v>
      </c>
      <c r="B5252" s="157" t="n">
        <v>12</v>
      </c>
    </row>
    <row r="5253" customFormat="false" ht="15" hidden="false" customHeight="false" outlineLevel="0" collapsed="false">
      <c r="A5253" s="0" t="n">
        <v>1500004519</v>
      </c>
      <c r="B5253" s="157" t="n">
        <v>25</v>
      </c>
    </row>
    <row r="5254" customFormat="false" ht="15" hidden="false" customHeight="false" outlineLevel="0" collapsed="false">
      <c r="A5254" s="0" t="n">
        <v>1500005257</v>
      </c>
      <c r="B5254" s="157" t="n">
        <v>7.5</v>
      </c>
    </row>
    <row r="5255" customFormat="false" ht="15" hidden="false" customHeight="false" outlineLevel="0" collapsed="false">
      <c r="A5255" s="0" t="n">
        <v>1500005258</v>
      </c>
      <c r="B5255" s="157" t="n">
        <v>21.1916666666667</v>
      </c>
    </row>
    <row r="5256" customFormat="false" ht="15" hidden="false" customHeight="false" outlineLevel="0" collapsed="false">
      <c r="A5256" s="0" t="n">
        <v>1500005259</v>
      </c>
      <c r="B5256" s="157" t="n">
        <v>53.6</v>
      </c>
    </row>
    <row r="5257" customFormat="false" ht="15" hidden="false" customHeight="false" outlineLevel="0" collapsed="false">
      <c r="A5257" s="0" t="n">
        <v>1500005260</v>
      </c>
      <c r="B5257" s="157" t="n">
        <v>96.6416666666667</v>
      </c>
    </row>
    <row r="5258" customFormat="false" ht="15" hidden="false" customHeight="false" outlineLevel="0" collapsed="false">
      <c r="A5258" s="0" t="n">
        <v>1500005261</v>
      </c>
      <c r="B5258" s="157" t="n">
        <v>12.8333333333333</v>
      </c>
    </row>
    <row r="5259" customFormat="false" ht="15" hidden="false" customHeight="false" outlineLevel="0" collapsed="false">
      <c r="A5259" s="0" t="n">
        <v>1500005262</v>
      </c>
      <c r="B5259" s="157" t="n">
        <v>6.66666666666667</v>
      </c>
    </row>
    <row r="5260" customFormat="false" ht="15" hidden="false" customHeight="false" outlineLevel="0" collapsed="false">
      <c r="A5260" s="0" t="n">
        <v>1500005073</v>
      </c>
      <c r="B5260" s="157" t="n">
        <v>0</v>
      </c>
    </row>
    <row r="5261" customFormat="false" ht="15" hidden="false" customHeight="false" outlineLevel="0" collapsed="false">
      <c r="A5261" s="0" t="n">
        <v>1500002861</v>
      </c>
      <c r="B5261" s="157" t="n">
        <v>4.25</v>
      </c>
    </row>
    <row r="5262" customFormat="false" ht="15" hidden="false" customHeight="false" outlineLevel="0" collapsed="false">
      <c r="A5262" s="0" t="n">
        <v>1500004578</v>
      </c>
      <c r="B5262" s="157" t="n">
        <v>10</v>
      </c>
    </row>
    <row r="5263" customFormat="false" ht="15" hidden="false" customHeight="false" outlineLevel="0" collapsed="false">
      <c r="A5263" s="0" t="n">
        <v>1500005604</v>
      </c>
      <c r="B5263" s="157" t="n">
        <v>0</v>
      </c>
    </row>
    <row r="5264" customFormat="false" ht="15" hidden="false" customHeight="false" outlineLevel="0" collapsed="false">
      <c r="A5264" s="0" t="n">
        <v>1500001982</v>
      </c>
      <c r="B5264" s="157" t="n">
        <v>39.5833333333333</v>
      </c>
    </row>
    <row r="5265" customFormat="false" ht="15" hidden="false" customHeight="false" outlineLevel="0" collapsed="false">
      <c r="A5265" s="0" t="n">
        <v>1500002879</v>
      </c>
      <c r="B5265" s="157" t="n">
        <v>0</v>
      </c>
    </row>
    <row r="5266" customFormat="false" ht="15" hidden="false" customHeight="false" outlineLevel="0" collapsed="false">
      <c r="A5266" s="0" t="n">
        <v>1500003633</v>
      </c>
      <c r="B5266" s="157" t="n">
        <v>55.3333333333333</v>
      </c>
    </row>
    <row r="5267" customFormat="false" ht="15" hidden="false" customHeight="false" outlineLevel="0" collapsed="false">
      <c r="A5267" s="0" t="n">
        <v>1500003920</v>
      </c>
      <c r="B5267" s="157" t="n">
        <v>0</v>
      </c>
    </row>
    <row r="5268" customFormat="false" ht="15" hidden="false" customHeight="false" outlineLevel="0" collapsed="false">
      <c r="A5268" s="0" t="n">
        <v>1500003921</v>
      </c>
      <c r="B5268" s="157" t="n">
        <v>51.6666666666667</v>
      </c>
    </row>
    <row r="5269" customFormat="false" ht="15" hidden="false" customHeight="false" outlineLevel="0" collapsed="false">
      <c r="A5269" s="0" t="n">
        <v>1500005605</v>
      </c>
      <c r="B5269" s="157" t="n">
        <v>22.9166666666667</v>
      </c>
    </row>
    <row r="5270" customFormat="false" ht="15" hidden="false" customHeight="false" outlineLevel="0" collapsed="false">
      <c r="A5270" s="0" t="n">
        <v>1500002414</v>
      </c>
      <c r="B5270" s="157" t="n">
        <v>5.16666666666667</v>
      </c>
    </row>
    <row r="5271" customFormat="false" ht="15" hidden="false" customHeight="false" outlineLevel="0" collapsed="false">
      <c r="A5271" s="0" t="n">
        <v>1500002418</v>
      </c>
      <c r="B5271" s="157" t="n">
        <v>44.5833333333333</v>
      </c>
    </row>
    <row r="5272" customFormat="false" ht="15" hidden="false" customHeight="false" outlineLevel="0" collapsed="false">
      <c r="A5272" s="0" t="n">
        <v>1500002911</v>
      </c>
      <c r="B5272" s="157" t="n">
        <v>0</v>
      </c>
    </row>
    <row r="5273" customFormat="false" ht="15" hidden="false" customHeight="false" outlineLevel="0" collapsed="false">
      <c r="A5273" s="0" t="n">
        <v>1500002912</v>
      </c>
      <c r="B5273" s="157" t="n">
        <v>10.5</v>
      </c>
    </row>
    <row r="5274" customFormat="false" ht="15" hidden="false" customHeight="false" outlineLevel="0" collapsed="false">
      <c r="A5274" s="0" t="n">
        <v>1500002913</v>
      </c>
      <c r="B5274" s="157" t="n">
        <v>0</v>
      </c>
    </row>
    <row r="5275" customFormat="false" ht="15" hidden="false" customHeight="false" outlineLevel="0" collapsed="false">
      <c r="A5275" s="0" t="n">
        <v>1500002419</v>
      </c>
      <c r="B5275" s="157" t="n">
        <v>34.6666666666667</v>
      </c>
    </row>
    <row r="5276" customFormat="false" ht="15" hidden="false" customHeight="false" outlineLevel="0" collapsed="false">
      <c r="A5276" s="0" t="n">
        <v>1500002914</v>
      </c>
      <c r="B5276" s="157" t="n">
        <v>4.16666666666667</v>
      </c>
    </row>
    <row r="5277" customFormat="false" ht="15" hidden="false" customHeight="false" outlineLevel="0" collapsed="false">
      <c r="A5277" s="0" t="n">
        <v>1500002415</v>
      </c>
      <c r="B5277" s="157" t="n">
        <v>13.75</v>
      </c>
    </row>
    <row r="5278" customFormat="false" ht="15" hidden="false" customHeight="false" outlineLevel="0" collapsed="false">
      <c r="A5278" s="0" t="n">
        <v>1500002416</v>
      </c>
      <c r="B5278" s="157" t="n">
        <v>34.6666666666667</v>
      </c>
    </row>
    <row r="5279" customFormat="false" ht="15" hidden="false" customHeight="false" outlineLevel="0" collapsed="false">
      <c r="A5279" s="0" t="n">
        <v>1500001983</v>
      </c>
      <c r="B5279" s="157" t="n">
        <v>4.5</v>
      </c>
    </row>
    <row r="5280" customFormat="false" ht="15" hidden="false" customHeight="false" outlineLevel="0" collapsed="false">
      <c r="A5280" s="0" t="n">
        <v>1500001984</v>
      </c>
      <c r="B5280" s="157" t="n">
        <v>0</v>
      </c>
    </row>
    <row r="5281" customFormat="false" ht="15" hidden="false" customHeight="false" outlineLevel="0" collapsed="false">
      <c r="A5281" s="0" t="n">
        <v>1500001985</v>
      </c>
      <c r="B5281" s="157" t="n">
        <v>114.083333333333</v>
      </c>
    </row>
    <row r="5282" customFormat="false" ht="15" hidden="false" customHeight="false" outlineLevel="0" collapsed="false">
      <c r="A5282" s="0" t="n">
        <v>1500005251</v>
      </c>
      <c r="B5282" s="157" t="n">
        <v>15.5833333333333</v>
      </c>
    </row>
    <row r="5283" customFormat="false" ht="15" hidden="false" customHeight="false" outlineLevel="0" collapsed="false">
      <c r="A5283" s="0" t="n">
        <v>1500002245</v>
      </c>
      <c r="B5283" s="157" t="n">
        <v>30</v>
      </c>
    </row>
    <row r="5284" customFormat="false" ht="15" hidden="false" customHeight="false" outlineLevel="0" collapsed="false">
      <c r="A5284" s="0" t="n">
        <v>1500002246</v>
      </c>
      <c r="B5284" s="157" t="n">
        <v>18.3333333333333</v>
      </c>
    </row>
    <row r="5285" customFormat="false" ht="15" hidden="false" customHeight="false" outlineLevel="0" collapsed="false">
      <c r="A5285" s="0" t="n">
        <v>1500002884</v>
      </c>
      <c r="B5285" s="157" t="n">
        <v>8.33333333333333</v>
      </c>
    </row>
    <row r="5286" customFormat="false" ht="15" hidden="false" customHeight="false" outlineLevel="0" collapsed="false">
      <c r="A5286" s="0" t="n">
        <v>1500002885</v>
      </c>
      <c r="B5286" s="157" t="n">
        <v>13.3333333333333</v>
      </c>
    </row>
    <row r="5287" customFormat="false" ht="15" hidden="false" customHeight="false" outlineLevel="0" collapsed="false">
      <c r="A5287" s="0" t="n">
        <v>1500002886</v>
      </c>
      <c r="B5287" s="157" t="n">
        <v>23.3333333333333</v>
      </c>
    </row>
    <row r="5288" customFormat="false" ht="15" hidden="false" customHeight="false" outlineLevel="0" collapsed="false">
      <c r="A5288" s="0" t="n">
        <v>1500002887</v>
      </c>
      <c r="B5288" s="157" t="n">
        <v>0</v>
      </c>
    </row>
    <row r="5289" customFormat="false" ht="15" hidden="false" customHeight="false" outlineLevel="0" collapsed="false">
      <c r="A5289" s="0" t="n">
        <v>1500002888</v>
      </c>
      <c r="B5289" s="157" t="n">
        <v>34.1666666666667</v>
      </c>
    </row>
    <row r="5290" customFormat="false" ht="15" hidden="false" customHeight="false" outlineLevel="0" collapsed="false">
      <c r="A5290" s="0" t="n">
        <v>1500005157</v>
      </c>
      <c r="B5290" s="157" t="n">
        <v>5</v>
      </c>
    </row>
    <row r="5291" customFormat="false" ht="15" hidden="false" customHeight="false" outlineLevel="0" collapsed="false">
      <c r="A5291" s="0" t="n">
        <v>1500002889</v>
      </c>
      <c r="B5291" s="157" t="n">
        <v>0</v>
      </c>
    </row>
    <row r="5292" customFormat="false" ht="15" hidden="false" customHeight="false" outlineLevel="0" collapsed="false">
      <c r="A5292" s="0" t="n">
        <v>1500003393</v>
      </c>
      <c r="B5292" s="157" t="n">
        <v>3.75</v>
      </c>
    </row>
    <row r="5293" customFormat="false" ht="15" hidden="false" customHeight="false" outlineLevel="0" collapsed="false">
      <c r="A5293" s="0" t="n">
        <v>1500003394</v>
      </c>
      <c r="B5293" s="157" t="n">
        <v>1.83333333333333</v>
      </c>
    </row>
    <row r="5294" customFormat="false" ht="15" hidden="false" customHeight="false" outlineLevel="0" collapsed="false">
      <c r="A5294" s="0" t="n">
        <v>1500003401</v>
      </c>
      <c r="B5294" s="157" t="n">
        <v>20</v>
      </c>
    </row>
    <row r="5295" customFormat="false" ht="15" hidden="false" customHeight="false" outlineLevel="0" collapsed="false">
      <c r="A5295" s="0" t="n">
        <v>1500003402</v>
      </c>
      <c r="B5295" s="157" t="n">
        <v>34.1666666666667</v>
      </c>
    </row>
    <row r="5296" customFormat="false" ht="15" hidden="false" customHeight="false" outlineLevel="0" collapsed="false">
      <c r="A5296" s="0" t="n">
        <v>1500003403</v>
      </c>
      <c r="B5296" s="157" t="n">
        <v>31.6666666666667</v>
      </c>
    </row>
    <row r="5297" customFormat="false" ht="15" hidden="false" customHeight="false" outlineLevel="0" collapsed="false">
      <c r="A5297" s="0" t="n">
        <v>1500005650</v>
      </c>
      <c r="B5297" s="157" t="n">
        <v>15</v>
      </c>
    </row>
    <row r="5298" customFormat="false" ht="15" hidden="false" customHeight="false" outlineLevel="0" collapsed="false">
      <c r="A5298" s="0" t="n">
        <v>1500005651</v>
      </c>
      <c r="B5298" s="157" t="n">
        <v>0</v>
      </c>
    </row>
    <row r="5299" customFormat="false" ht="15" hidden="false" customHeight="false" outlineLevel="0" collapsed="false">
      <c r="A5299" s="0" t="n">
        <v>1500002308</v>
      </c>
      <c r="B5299" s="157" t="n">
        <v>3.33333333333333</v>
      </c>
    </row>
    <row r="5300" customFormat="false" ht="15" hidden="false" customHeight="false" outlineLevel="0" collapsed="false">
      <c r="A5300" s="0" t="n">
        <v>1500005824</v>
      </c>
      <c r="B5300" s="157" t="n">
        <v>0</v>
      </c>
    </row>
    <row r="5301" customFormat="false" ht="15" hidden="false" customHeight="false" outlineLevel="0" collapsed="false">
      <c r="A5301" s="0" t="n">
        <v>1500002629</v>
      </c>
      <c r="B5301" s="157" t="n">
        <v>48.6666666666667</v>
      </c>
    </row>
    <row r="5302" customFormat="false" ht="15" hidden="false" customHeight="false" outlineLevel="0" collapsed="false">
      <c r="A5302" s="0" t="n">
        <v>1500004350</v>
      </c>
      <c r="B5302" s="157" t="n">
        <v>0</v>
      </c>
    </row>
    <row r="5303" customFormat="false" ht="15" hidden="false" customHeight="false" outlineLevel="0" collapsed="false">
      <c r="A5303" s="0" t="n">
        <v>1500002161</v>
      </c>
      <c r="B5303" s="157" t="n">
        <v>0</v>
      </c>
    </row>
    <row r="5304" customFormat="false" ht="15" hidden="false" customHeight="false" outlineLevel="0" collapsed="false">
      <c r="A5304" s="0" t="n">
        <v>1500002538</v>
      </c>
      <c r="B5304" s="157" t="n">
        <v>13.75</v>
      </c>
    </row>
    <row r="5305" customFormat="false" ht="15" hidden="false" customHeight="false" outlineLevel="0" collapsed="false">
      <c r="A5305" s="0" t="n">
        <v>1500003318</v>
      </c>
      <c r="B5305" s="157" t="n">
        <v>5</v>
      </c>
    </row>
    <row r="5306" customFormat="false" ht="15" hidden="false" customHeight="false" outlineLevel="0" collapsed="false">
      <c r="A5306" s="0" t="n">
        <v>1500004605</v>
      </c>
      <c r="B5306" s="157" t="n">
        <v>5</v>
      </c>
    </row>
    <row r="5307" customFormat="false" ht="15" hidden="false" customHeight="false" outlineLevel="0" collapsed="false">
      <c r="A5307" s="0" t="n">
        <v>1500003875</v>
      </c>
      <c r="B5307" s="157" t="n">
        <v>0</v>
      </c>
    </row>
    <row r="5308" customFormat="false" ht="15" hidden="false" customHeight="false" outlineLevel="0" collapsed="false">
      <c r="A5308" s="0" t="n">
        <v>1500003876</v>
      </c>
      <c r="B5308" s="157" t="n">
        <v>15</v>
      </c>
    </row>
    <row r="5309" customFormat="false" ht="15" hidden="false" customHeight="false" outlineLevel="0" collapsed="false">
      <c r="A5309" s="0" t="n">
        <v>1500003967</v>
      </c>
      <c r="B5309" s="157" t="n">
        <v>133</v>
      </c>
    </row>
    <row r="5310" customFormat="false" ht="15" hidden="false" customHeight="false" outlineLevel="0" collapsed="false">
      <c r="A5310" s="0" t="n">
        <v>1500004606</v>
      </c>
      <c r="B5310" s="157" t="n">
        <v>100.5</v>
      </c>
    </row>
    <row r="5311" customFormat="false" ht="15" hidden="false" customHeight="false" outlineLevel="0" collapsed="false">
      <c r="A5311" s="0" t="n">
        <v>1500005983</v>
      </c>
      <c r="B5311" s="157" t="n">
        <v>0</v>
      </c>
    </row>
    <row r="5312" customFormat="false" ht="15" hidden="false" customHeight="false" outlineLevel="0" collapsed="false">
      <c r="A5312" s="0" t="n">
        <v>1500005985</v>
      </c>
      <c r="B5312" s="157" t="n">
        <v>3.33333333333333</v>
      </c>
    </row>
    <row r="5313" customFormat="false" ht="15" hidden="false" customHeight="false" outlineLevel="0" collapsed="false">
      <c r="A5313" s="0" t="n">
        <v>1500005982</v>
      </c>
      <c r="B5313" s="157" t="n">
        <v>13.75</v>
      </c>
    </row>
    <row r="5314" customFormat="false" ht="15" hidden="false" customHeight="false" outlineLevel="0" collapsed="false">
      <c r="A5314" s="0" t="n">
        <v>1500004219</v>
      </c>
      <c r="B5314" s="157" t="n">
        <v>1.66666666666667</v>
      </c>
    </row>
    <row r="5315" customFormat="false" ht="15" hidden="false" customHeight="false" outlineLevel="0" collapsed="false">
      <c r="A5315" s="0" t="n">
        <v>1500005336</v>
      </c>
      <c r="B5315" s="157" t="n">
        <v>0</v>
      </c>
    </row>
    <row r="5316" customFormat="false" ht="15" hidden="false" customHeight="false" outlineLevel="0" collapsed="false">
      <c r="A5316" s="0" t="n">
        <v>1500001757</v>
      </c>
      <c r="B5316" s="157" t="n">
        <v>7.25</v>
      </c>
    </row>
    <row r="5317" customFormat="false" ht="15" hidden="false" customHeight="false" outlineLevel="0" collapsed="false">
      <c r="A5317" s="0" t="n">
        <v>1500001758</v>
      </c>
      <c r="B5317" s="157" t="n">
        <v>65</v>
      </c>
    </row>
    <row r="5318" customFormat="false" ht="15" hidden="false" customHeight="false" outlineLevel="0" collapsed="false">
      <c r="A5318" s="0" t="n">
        <v>1500003348</v>
      </c>
      <c r="B5318" s="157" t="n">
        <v>22.0833333333333</v>
      </c>
    </row>
    <row r="5319" customFormat="false" ht="15" hidden="false" customHeight="false" outlineLevel="0" collapsed="false">
      <c r="A5319" s="0" t="n">
        <v>1500002154</v>
      </c>
      <c r="B5319" s="157" t="n">
        <v>0</v>
      </c>
    </row>
    <row r="5320" customFormat="false" ht="15" hidden="false" customHeight="false" outlineLevel="0" collapsed="false">
      <c r="A5320" s="0" t="n">
        <v>1500003838</v>
      </c>
      <c r="B5320" s="157" t="n">
        <v>134.475</v>
      </c>
    </row>
    <row r="5321" customFormat="false" ht="15" hidden="false" customHeight="false" outlineLevel="0" collapsed="false">
      <c r="A5321" s="0" t="n">
        <v>1500003739</v>
      </c>
      <c r="B5321" s="157" t="n">
        <v>67.5</v>
      </c>
    </row>
    <row r="5322" customFormat="false" ht="15" hidden="false" customHeight="false" outlineLevel="0" collapsed="false">
      <c r="A5322" s="0" t="n">
        <v>1500005967</v>
      </c>
      <c r="B5322" s="157" t="n">
        <v>44.1666666666667</v>
      </c>
    </row>
    <row r="5323" customFormat="false" ht="15" hidden="false" customHeight="false" outlineLevel="0" collapsed="false">
      <c r="A5323" s="0" t="n">
        <v>1500005584</v>
      </c>
      <c r="B5323" s="157" t="n">
        <v>52.0833333333333</v>
      </c>
    </row>
    <row r="5324" customFormat="false" ht="15" hidden="false" customHeight="false" outlineLevel="0" collapsed="false">
      <c r="A5324" s="0" t="n">
        <v>1500005976</v>
      </c>
      <c r="B5324" s="157" t="n">
        <v>7.91666666666667</v>
      </c>
    </row>
    <row r="5325" customFormat="false" ht="15" hidden="false" customHeight="false" outlineLevel="0" collapsed="false">
      <c r="A5325" s="0" t="n">
        <v>1500005866</v>
      </c>
      <c r="B5325" s="157" t="n">
        <v>0</v>
      </c>
    </row>
    <row r="5326" customFormat="false" ht="15" hidden="false" customHeight="false" outlineLevel="0" collapsed="false">
      <c r="A5326" s="0" t="n">
        <v>1500005968</v>
      </c>
      <c r="B5326" s="157" t="n">
        <v>19.1666666666667</v>
      </c>
    </row>
    <row r="5327" customFormat="false" ht="15" hidden="false" customHeight="false" outlineLevel="0" collapsed="false">
      <c r="A5327" s="0" t="n">
        <v>1500001994</v>
      </c>
      <c r="B5327" s="157" t="n">
        <v>0</v>
      </c>
    </row>
    <row r="5328" customFormat="false" ht="15" hidden="false" customHeight="false" outlineLevel="0" collapsed="false">
      <c r="A5328" s="0" t="n">
        <v>1500002526</v>
      </c>
      <c r="B5328" s="157" t="n">
        <v>92.25</v>
      </c>
    </row>
    <row r="5329" customFormat="false" ht="15" hidden="false" customHeight="false" outlineLevel="0" collapsed="false">
      <c r="A5329" s="0" t="n">
        <v>1500002819</v>
      </c>
      <c r="B5329" s="157" t="n">
        <v>0</v>
      </c>
    </row>
    <row r="5330" customFormat="false" ht="15" hidden="false" customHeight="false" outlineLevel="0" collapsed="false">
      <c r="A5330" s="0" t="n">
        <v>1500003151</v>
      </c>
      <c r="B5330" s="157" t="n">
        <v>26.7916666666667</v>
      </c>
    </row>
    <row r="5331" customFormat="false" ht="15" hidden="false" customHeight="false" outlineLevel="0" collapsed="false">
      <c r="A5331" s="0" t="n">
        <v>1500004347</v>
      </c>
      <c r="B5331" s="157" t="n">
        <v>0</v>
      </c>
    </row>
    <row r="5332" customFormat="false" ht="15" hidden="false" customHeight="false" outlineLevel="0" collapsed="false">
      <c r="A5332" s="0" t="n">
        <v>1500004838</v>
      </c>
      <c r="B5332" s="157" t="n">
        <v>2.75</v>
      </c>
    </row>
    <row r="5333" customFormat="false" ht="15" hidden="false" customHeight="false" outlineLevel="0" collapsed="false">
      <c r="A5333" s="0" t="n">
        <v>1500005084</v>
      </c>
      <c r="B5333" s="157" t="n">
        <v>14.9</v>
      </c>
    </row>
    <row r="5334" customFormat="false" ht="15" hidden="false" customHeight="false" outlineLevel="0" collapsed="false">
      <c r="A5334" s="0" t="n">
        <v>1500005085</v>
      </c>
      <c r="B5334" s="157" t="n">
        <v>0</v>
      </c>
    </row>
    <row r="5335" customFormat="false" ht="15" hidden="false" customHeight="false" outlineLevel="0" collapsed="false">
      <c r="A5335" s="0" t="n">
        <v>1500001995</v>
      </c>
      <c r="B5335" s="157" t="n">
        <v>154.166666666667</v>
      </c>
    </row>
    <row r="5336" customFormat="false" ht="15" hidden="false" customHeight="false" outlineLevel="0" collapsed="false">
      <c r="A5336" s="0" t="n">
        <v>1500005911</v>
      </c>
      <c r="B5336" s="157" t="n">
        <v>0</v>
      </c>
    </row>
    <row r="5337" customFormat="false" ht="15" hidden="false" customHeight="false" outlineLevel="0" collapsed="false">
      <c r="A5337" s="0" t="n">
        <v>1500006173</v>
      </c>
      <c r="B5337" s="157" t="n">
        <v>70.4166666666667</v>
      </c>
    </row>
    <row r="5338" customFormat="false" ht="15" hidden="false" customHeight="false" outlineLevel="0" collapsed="false">
      <c r="A5338" s="0" t="n">
        <v>1500003349</v>
      </c>
      <c r="B5338" s="157" t="n">
        <v>0</v>
      </c>
    </row>
    <row r="5339" customFormat="false" ht="15" hidden="false" customHeight="false" outlineLevel="0" collapsed="false">
      <c r="A5339" s="0" t="n">
        <v>1500003350</v>
      </c>
      <c r="B5339" s="157" t="n">
        <v>11.6666666666667</v>
      </c>
    </row>
    <row r="5340" customFormat="false" ht="15" hidden="false" customHeight="false" outlineLevel="0" collapsed="false">
      <c r="A5340" s="0" t="n">
        <v>1500002468</v>
      </c>
      <c r="B5340" s="157" t="n">
        <v>20</v>
      </c>
    </row>
    <row r="5341" customFormat="false" ht="15" hidden="false" customHeight="false" outlineLevel="0" collapsed="false">
      <c r="A5341" s="0" t="n">
        <v>1500003351</v>
      </c>
      <c r="B5341" s="157" t="n">
        <v>12.0833333333333</v>
      </c>
    </row>
    <row r="5342" customFormat="false" ht="15" hidden="false" customHeight="false" outlineLevel="0" collapsed="false">
      <c r="A5342" s="0" t="n">
        <v>1500004937</v>
      </c>
      <c r="B5342" s="157" t="n">
        <v>56.1666666666667</v>
      </c>
    </row>
    <row r="5343" customFormat="false" ht="15" hidden="false" customHeight="false" outlineLevel="0" collapsed="false">
      <c r="A5343" s="0" t="n">
        <v>1500005969</v>
      </c>
      <c r="B5343" s="157" t="n">
        <v>0</v>
      </c>
    </row>
    <row r="5344" customFormat="false" ht="15" hidden="false" customHeight="false" outlineLevel="0" collapsed="false">
      <c r="A5344" s="0" t="n">
        <v>1500002499</v>
      </c>
      <c r="B5344" s="157" t="n">
        <v>174.583333333333</v>
      </c>
    </row>
    <row r="5345" customFormat="false" ht="15" hidden="false" customHeight="false" outlineLevel="0" collapsed="false">
      <c r="A5345" s="0" t="n">
        <v>1500002307</v>
      </c>
      <c r="B5345" s="157" t="n">
        <v>139.2</v>
      </c>
    </row>
    <row r="5346" customFormat="false" ht="15" hidden="false" customHeight="false" outlineLevel="0" collapsed="false">
      <c r="A5346" s="0" t="n">
        <v>1500005221</v>
      </c>
      <c r="B5346" s="157" t="n">
        <v>188.583333333333</v>
      </c>
    </row>
    <row r="5347" customFormat="false" ht="15" hidden="false" customHeight="false" outlineLevel="0" collapsed="false">
      <c r="A5347" s="0" t="n">
        <v>1500004885</v>
      </c>
      <c r="B5347" s="157" t="n">
        <v>0</v>
      </c>
    </row>
    <row r="5348" customFormat="false" ht="15" hidden="false" customHeight="false" outlineLevel="0" collapsed="false">
      <c r="A5348" s="0" t="n">
        <v>1500005025</v>
      </c>
      <c r="B5348" s="157" t="n">
        <v>39.25</v>
      </c>
    </row>
    <row r="5349" customFormat="false" ht="15" hidden="false" customHeight="false" outlineLevel="0" collapsed="false">
      <c r="A5349" s="0" t="n">
        <v>1500002322</v>
      </c>
      <c r="B5349" s="157" t="n">
        <v>0</v>
      </c>
    </row>
    <row r="5350" customFormat="false" ht="15" hidden="false" customHeight="false" outlineLevel="0" collapsed="false">
      <c r="A5350" s="0" t="n">
        <v>1500006138</v>
      </c>
      <c r="B5350" s="157" t="n">
        <v>10</v>
      </c>
    </row>
    <row r="5351" customFormat="false" ht="15" hidden="false" customHeight="false" outlineLevel="0" collapsed="false">
      <c r="A5351" s="0" t="n">
        <v>1500004171</v>
      </c>
      <c r="B5351" s="157" t="n">
        <v>17.6666666666667</v>
      </c>
    </row>
    <row r="5352" customFormat="false" ht="15" hidden="false" customHeight="false" outlineLevel="0" collapsed="false">
      <c r="A5352" s="0" t="n">
        <v>1500006139</v>
      </c>
      <c r="B5352" s="157" t="n">
        <v>0</v>
      </c>
    </row>
    <row r="5353" customFormat="false" ht="15" hidden="false" customHeight="false" outlineLevel="0" collapsed="false">
      <c r="A5353" s="0" t="n">
        <v>1500004173</v>
      </c>
      <c r="B5353" s="157" t="n">
        <v>22.5</v>
      </c>
    </row>
    <row r="5354" customFormat="false" ht="15" hidden="false" customHeight="false" outlineLevel="0" collapsed="false">
      <c r="A5354" s="0" t="n">
        <v>1500005930</v>
      </c>
      <c r="B5354" s="157" t="n">
        <v>0</v>
      </c>
    </row>
    <row r="5355" customFormat="false" ht="15" hidden="false" customHeight="false" outlineLevel="0" collapsed="false">
      <c r="A5355" s="0" t="n">
        <v>1500002146</v>
      </c>
      <c r="B5355" s="157" t="n">
        <v>0</v>
      </c>
    </row>
    <row r="5356" customFormat="false" ht="15" hidden="false" customHeight="false" outlineLevel="0" collapsed="false">
      <c r="A5356" s="0" t="n">
        <v>1500001954</v>
      </c>
      <c r="B5356" s="157" t="n">
        <v>9.16666666666667</v>
      </c>
    </row>
    <row r="5357" customFormat="false" ht="15" hidden="false" customHeight="false" outlineLevel="0" collapsed="false">
      <c r="A5357" s="0" t="n">
        <v>1500001955</v>
      </c>
      <c r="B5357" s="157" t="n">
        <v>0</v>
      </c>
    </row>
    <row r="5358" customFormat="false" ht="15" hidden="false" customHeight="false" outlineLevel="0" collapsed="false">
      <c r="A5358" s="0" t="n">
        <v>1500001956</v>
      </c>
      <c r="B5358" s="157" t="n">
        <v>18.3333333333333</v>
      </c>
    </row>
    <row r="5359" customFormat="false" ht="15" hidden="false" customHeight="false" outlineLevel="0" collapsed="false">
      <c r="A5359" s="0" t="n">
        <v>1500001957</v>
      </c>
      <c r="B5359" s="157" t="n">
        <v>30</v>
      </c>
    </row>
    <row r="5360" customFormat="false" ht="15" hidden="false" customHeight="false" outlineLevel="0" collapsed="false">
      <c r="A5360" s="0" t="n">
        <v>1500001986</v>
      </c>
      <c r="B5360" s="157" t="n">
        <v>198.266666666667</v>
      </c>
    </row>
    <row r="5361" customFormat="false" ht="15" hidden="false" customHeight="false" outlineLevel="0" collapsed="false">
      <c r="A5361" s="0" t="n">
        <v>1500003922</v>
      </c>
      <c r="B5361" s="157" t="n">
        <v>0</v>
      </c>
    </row>
    <row r="5362" customFormat="false" ht="15" hidden="false" customHeight="false" outlineLevel="0" collapsed="false">
      <c r="A5362" s="0" t="n">
        <v>1500004607</v>
      </c>
      <c r="B5362" s="157" t="n">
        <v>18.3333333333333</v>
      </c>
    </row>
    <row r="5363" customFormat="false" ht="15" hidden="false" customHeight="false" outlineLevel="0" collapsed="false">
      <c r="A5363" s="0" t="n">
        <v>1500004446</v>
      </c>
      <c r="B5363" s="157" t="n">
        <v>0</v>
      </c>
    </row>
    <row r="5364" customFormat="false" ht="15" hidden="false" customHeight="false" outlineLevel="0" collapsed="false">
      <c r="A5364" s="0" t="n">
        <v>1500004462</v>
      </c>
      <c r="B5364" s="157" t="n">
        <v>0</v>
      </c>
    </row>
    <row r="5365" customFormat="false" ht="15" hidden="false" customHeight="false" outlineLevel="0" collapsed="false">
      <c r="A5365" s="0" t="n">
        <v>1500004447</v>
      </c>
      <c r="B5365" s="157" t="n">
        <v>0</v>
      </c>
    </row>
    <row r="5366" customFormat="false" ht="15" hidden="false" customHeight="false" outlineLevel="0" collapsed="false">
      <c r="A5366" s="0" t="n">
        <v>1500004448</v>
      </c>
      <c r="B5366" s="157" t="n">
        <v>0</v>
      </c>
    </row>
    <row r="5367" customFormat="false" ht="15" hidden="false" customHeight="false" outlineLevel="0" collapsed="false">
      <c r="A5367" s="0" t="n">
        <v>1500003788</v>
      </c>
      <c r="B5367" s="157" t="n">
        <v>0</v>
      </c>
    </row>
    <row r="5368" customFormat="false" ht="15" hidden="false" customHeight="false" outlineLevel="0" collapsed="false">
      <c r="A5368" s="0" t="n">
        <v>1500004450</v>
      </c>
      <c r="B5368" s="157" t="n">
        <v>2.5</v>
      </c>
    </row>
    <row r="5369" customFormat="false" ht="15" hidden="false" customHeight="false" outlineLevel="0" collapsed="false">
      <c r="A5369" s="0" t="n">
        <v>1500004451</v>
      </c>
      <c r="B5369" s="157" t="n">
        <v>0</v>
      </c>
    </row>
    <row r="5370" customFormat="false" ht="15" hidden="false" customHeight="false" outlineLevel="0" collapsed="false">
      <c r="A5370" s="0" t="n">
        <v>1500003306</v>
      </c>
      <c r="B5370" s="157" t="n">
        <v>2.5</v>
      </c>
    </row>
    <row r="5371" customFormat="false" ht="15" hidden="false" customHeight="false" outlineLevel="0" collapsed="false">
      <c r="A5371" s="0" t="n">
        <v>1500003771</v>
      </c>
      <c r="B5371" s="157" t="n">
        <v>0</v>
      </c>
    </row>
    <row r="5372" customFormat="false" ht="15" hidden="false" customHeight="false" outlineLevel="0" collapsed="false">
      <c r="A5372" s="0" t="n">
        <v>1500003695</v>
      </c>
      <c r="B5372" s="157" t="n">
        <v>0</v>
      </c>
    </row>
    <row r="5373" customFormat="false" ht="15" hidden="false" customHeight="false" outlineLevel="0" collapsed="false">
      <c r="A5373" s="0" t="n">
        <v>1500002854</v>
      </c>
      <c r="B5373" s="157" t="n">
        <v>6.66666666666667</v>
      </c>
    </row>
    <row r="5374" customFormat="false" ht="15" hidden="false" customHeight="false" outlineLevel="0" collapsed="false">
      <c r="A5374" s="0" t="n">
        <v>1500002855</v>
      </c>
      <c r="B5374" s="157" t="n">
        <v>0.833333333333333</v>
      </c>
    </row>
    <row r="5375" customFormat="false" ht="15" hidden="false" customHeight="false" outlineLevel="0" collapsed="false">
      <c r="A5375" s="0" t="n">
        <v>1500005044</v>
      </c>
      <c r="B5375" s="157" t="n">
        <v>0</v>
      </c>
    </row>
    <row r="5376" customFormat="false" ht="15" hidden="false" customHeight="false" outlineLevel="0" collapsed="false">
      <c r="A5376" s="0" t="n">
        <v>1500005326</v>
      </c>
      <c r="B5376" s="157" t="n">
        <v>3.41666666666667</v>
      </c>
    </row>
    <row r="5377" customFormat="false" ht="15" hidden="false" customHeight="false" outlineLevel="0" collapsed="false">
      <c r="A5377" s="0" t="n">
        <v>1500005327</v>
      </c>
      <c r="B5377" s="157" t="n">
        <v>0.416666666666667</v>
      </c>
    </row>
    <row r="5378" customFormat="false" ht="15" hidden="false" customHeight="false" outlineLevel="0" collapsed="false">
      <c r="A5378" s="0" t="n">
        <v>1500003664</v>
      </c>
      <c r="B5378" s="157" t="n">
        <v>30.6666666666667</v>
      </c>
    </row>
    <row r="5379" customFormat="false" ht="15" hidden="false" customHeight="false" outlineLevel="0" collapsed="false">
      <c r="A5379" s="0" t="n">
        <v>1500003665</v>
      </c>
      <c r="B5379" s="157" t="n">
        <v>34.5</v>
      </c>
    </row>
    <row r="5380" customFormat="false" ht="15" hidden="false" customHeight="false" outlineLevel="0" collapsed="false">
      <c r="A5380" s="0" t="n">
        <v>1500003696</v>
      </c>
      <c r="B5380" s="157" t="n">
        <v>0</v>
      </c>
    </row>
    <row r="5381" customFormat="false" ht="15" hidden="false" customHeight="false" outlineLevel="0" collapsed="false">
      <c r="A5381" s="0" t="n">
        <v>1500004454</v>
      </c>
      <c r="B5381" s="157" t="n">
        <v>11.9166666666667</v>
      </c>
    </row>
    <row r="5382" customFormat="false" ht="15" hidden="false" customHeight="false" outlineLevel="0" collapsed="false">
      <c r="A5382" s="0" t="n">
        <v>1500003668</v>
      </c>
      <c r="B5382" s="157" t="n">
        <v>0</v>
      </c>
    </row>
    <row r="5383" customFormat="false" ht="15" hidden="false" customHeight="false" outlineLevel="0" collapsed="false">
      <c r="A5383" s="0" t="n">
        <v>1500003669</v>
      </c>
      <c r="B5383" s="157" t="n">
        <v>13.25</v>
      </c>
    </row>
    <row r="5384" customFormat="false" ht="15" hidden="false" customHeight="false" outlineLevel="0" collapsed="false">
      <c r="A5384" s="0" t="n">
        <v>1500005561</v>
      </c>
      <c r="B5384" s="157" t="n">
        <v>14.8333333333333</v>
      </c>
    </row>
    <row r="5385" customFormat="false" ht="15" hidden="false" customHeight="false" outlineLevel="0" collapsed="false">
      <c r="A5385" s="0" t="n">
        <v>1500003594</v>
      </c>
      <c r="B5385" s="157" t="n">
        <v>0</v>
      </c>
    </row>
    <row r="5386" customFormat="false" ht="15" hidden="false" customHeight="false" outlineLevel="0" collapsed="false">
      <c r="A5386" s="0" t="n">
        <v>1500004319</v>
      </c>
      <c r="B5386" s="157" t="n">
        <v>0</v>
      </c>
    </row>
    <row r="5387" customFormat="false" ht="15" hidden="false" customHeight="false" outlineLevel="0" collapsed="false">
      <c r="A5387" s="0" t="n">
        <v>1500004320</v>
      </c>
      <c r="B5387" s="157" t="n">
        <v>23.5833333333333</v>
      </c>
    </row>
    <row r="5388" customFormat="false" ht="15" hidden="false" customHeight="false" outlineLevel="0" collapsed="false">
      <c r="A5388" s="0" t="n">
        <v>1500004893</v>
      </c>
      <c r="B5388" s="157" t="n">
        <v>57.75</v>
      </c>
    </row>
    <row r="5389" customFormat="false" ht="15" hidden="false" customHeight="false" outlineLevel="0" collapsed="false">
      <c r="A5389" s="0" t="n">
        <v>1500004894</v>
      </c>
      <c r="B5389" s="157" t="n">
        <v>2.91666666666667</v>
      </c>
    </row>
    <row r="5390" customFormat="false" ht="15" hidden="false" customHeight="false" outlineLevel="0" collapsed="false">
      <c r="A5390" s="0" t="n">
        <v>1500004895</v>
      </c>
      <c r="B5390" s="157" t="n">
        <v>0</v>
      </c>
    </row>
    <row r="5391" customFormat="false" ht="15" hidden="false" customHeight="false" outlineLevel="0" collapsed="false">
      <c r="A5391" s="0" t="n">
        <v>1500004896</v>
      </c>
      <c r="B5391" s="157" t="n">
        <v>3.33333333333333</v>
      </c>
    </row>
    <row r="5392" customFormat="false" ht="15" hidden="false" customHeight="false" outlineLevel="0" collapsed="false">
      <c r="A5392" s="0" t="n">
        <v>1500004897</v>
      </c>
      <c r="B5392" s="157" t="n">
        <v>2.08333333333333</v>
      </c>
    </row>
    <row r="5393" customFormat="false" ht="15" hidden="false" customHeight="false" outlineLevel="0" collapsed="false">
      <c r="A5393" s="0" t="n">
        <v>1500003789</v>
      </c>
      <c r="B5393" s="157" t="n">
        <v>10.8333333333333</v>
      </c>
    </row>
    <row r="5394" customFormat="false" ht="15" hidden="false" customHeight="false" outlineLevel="0" collapsed="false">
      <c r="A5394" s="0" t="n">
        <v>1500003670</v>
      </c>
      <c r="B5394" s="157" t="n">
        <v>0</v>
      </c>
    </row>
    <row r="5395" customFormat="false" ht="15" hidden="false" customHeight="false" outlineLevel="0" collapsed="false">
      <c r="A5395" s="0" t="n">
        <v>1500003671</v>
      </c>
      <c r="B5395" s="157" t="n">
        <v>0</v>
      </c>
    </row>
    <row r="5396" customFormat="false" ht="15" hidden="false" customHeight="false" outlineLevel="0" collapsed="false">
      <c r="A5396" s="0" t="n">
        <v>1500003987</v>
      </c>
      <c r="B5396" s="157" t="n">
        <v>0</v>
      </c>
    </row>
    <row r="5397" customFormat="false" ht="15" hidden="false" customHeight="false" outlineLevel="0" collapsed="false">
      <c r="A5397" s="0" t="n">
        <v>1500004845</v>
      </c>
      <c r="B5397" s="157" t="n">
        <v>2.08333333333333</v>
      </c>
    </row>
    <row r="5398" customFormat="false" ht="15" hidden="false" customHeight="false" outlineLevel="0" collapsed="false">
      <c r="A5398" s="0" t="n">
        <v>1500004321</v>
      </c>
      <c r="B5398" s="157" t="n">
        <v>0</v>
      </c>
    </row>
    <row r="5399" customFormat="false" ht="15" hidden="false" customHeight="false" outlineLevel="0" collapsed="false">
      <c r="A5399" s="0" t="n">
        <v>1500003722</v>
      </c>
      <c r="B5399" s="157" t="n">
        <v>0</v>
      </c>
    </row>
    <row r="5400" customFormat="false" ht="15" hidden="false" customHeight="false" outlineLevel="0" collapsed="false">
      <c r="A5400" s="0" t="n">
        <v>1500003723</v>
      </c>
      <c r="B5400" s="157" t="n">
        <v>52</v>
      </c>
    </row>
    <row r="5401" customFormat="false" ht="15" hidden="false" customHeight="false" outlineLevel="0" collapsed="false">
      <c r="A5401" s="0" t="n">
        <v>1500004898</v>
      </c>
      <c r="B5401" s="157" t="n">
        <v>0</v>
      </c>
    </row>
    <row r="5402" customFormat="false" ht="15" hidden="false" customHeight="false" outlineLevel="0" collapsed="false">
      <c r="A5402" s="0" t="n">
        <v>1500004899</v>
      </c>
      <c r="B5402" s="157" t="n">
        <v>0</v>
      </c>
    </row>
    <row r="5403" customFormat="false" ht="15" hidden="false" customHeight="false" outlineLevel="0" collapsed="false">
      <c r="A5403" s="0" t="n">
        <v>1500003791</v>
      </c>
      <c r="B5403" s="157" t="n">
        <v>8.33333333333333</v>
      </c>
    </row>
    <row r="5404" customFormat="false" ht="15" hidden="false" customHeight="false" outlineLevel="0" collapsed="false">
      <c r="A5404" s="0" t="n">
        <v>1500003772</v>
      </c>
      <c r="B5404" s="157" t="n">
        <v>3.75</v>
      </c>
    </row>
    <row r="5405" customFormat="false" ht="15" hidden="false" customHeight="false" outlineLevel="0" collapsed="false">
      <c r="A5405" s="0" t="n">
        <v>1500003672</v>
      </c>
      <c r="B5405" s="157" t="n">
        <v>13.5</v>
      </c>
    </row>
    <row r="5406" customFormat="false" ht="15" hidden="false" customHeight="false" outlineLevel="0" collapsed="false">
      <c r="A5406" s="0" t="n">
        <v>1500003673</v>
      </c>
      <c r="B5406" s="157" t="n">
        <v>0.833333333333333</v>
      </c>
    </row>
    <row r="5407" customFormat="false" ht="15" hidden="false" customHeight="false" outlineLevel="0" collapsed="false">
      <c r="A5407" s="0" t="n">
        <v>1500005562</v>
      </c>
      <c r="B5407" s="157" t="n">
        <v>9.91666666666667</v>
      </c>
    </row>
    <row r="5408" customFormat="false" ht="15" hidden="false" customHeight="false" outlineLevel="0" collapsed="false">
      <c r="A5408" s="0" t="n">
        <v>1500011902</v>
      </c>
      <c r="B5408" s="157" t="n">
        <v>0</v>
      </c>
    </row>
    <row r="5409" customFormat="false" ht="15" hidden="false" customHeight="false" outlineLevel="0" collapsed="false">
      <c r="A5409" s="0" t="n">
        <v>1500004322</v>
      </c>
      <c r="B5409" s="157" t="n">
        <v>0</v>
      </c>
    </row>
    <row r="5410" customFormat="false" ht="15" hidden="false" customHeight="false" outlineLevel="0" collapsed="false">
      <c r="A5410" s="0" t="n">
        <v>1500005140</v>
      </c>
      <c r="B5410" s="157" t="n">
        <v>0</v>
      </c>
    </row>
    <row r="5411" customFormat="false" ht="15" hidden="false" customHeight="false" outlineLevel="0" collapsed="false">
      <c r="A5411" s="0" t="n">
        <v>1500003724</v>
      </c>
      <c r="B5411" s="157" t="n">
        <v>0</v>
      </c>
    </row>
    <row r="5412" customFormat="false" ht="15" hidden="false" customHeight="false" outlineLevel="0" collapsed="false">
      <c r="A5412" s="0" t="n">
        <v>1500004846</v>
      </c>
      <c r="B5412" s="157" t="n">
        <v>0</v>
      </c>
    </row>
    <row r="5413" customFormat="false" ht="15" hidden="false" customHeight="false" outlineLevel="0" collapsed="false">
      <c r="A5413" s="0" t="n">
        <v>1500004903</v>
      </c>
      <c r="B5413" s="157" t="n">
        <v>0</v>
      </c>
    </row>
    <row r="5414" customFormat="false" ht="15" hidden="false" customHeight="false" outlineLevel="0" collapsed="false">
      <c r="A5414" s="0" t="n">
        <v>1500003792</v>
      </c>
      <c r="B5414" s="157" t="n">
        <v>47.0833333333333</v>
      </c>
    </row>
    <row r="5415" customFormat="false" ht="15" hidden="false" customHeight="false" outlineLevel="0" collapsed="false">
      <c r="A5415" s="0" t="n">
        <v>1500003793</v>
      </c>
      <c r="B5415" s="157" t="n">
        <v>0</v>
      </c>
    </row>
    <row r="5416" customFormat="false" ht="15" hidden="false" customHeight="false" outlineLevel="0" collapsed="false">
      <c r="A5416" s="0" t="n">
        <v>1500003794</v>
      </c>
      <c r="B5416" s="157" t="n">
        <v>7.25</v>
      </c>
    </row>
    <row r="5417" customFormat="false" ht="15" hidden="false" customHeight="false" outlineLevel="0" collapsed="false">
      <c r="A5417" s="0" t="n">
        <v>1500002711</v>
      </c>
      <c r="B5417" s="157" t="n">
        <v>16.6666666666667</v>
      </c>
    </row>
    <row r="5418" customFormat="false" ht="15" hidden="false" customHeight="false" outlineLevel="0" collapsed="false">
      <c r="A5418" s="0" t="n">
        <v>1500002712</v>
      </c>
      <c r="B5418" s="157" t="n">
        <v>13.0833333333333</v>
      </c>
    </row>
    <row r="5419" customFormat="false" ht="15" hidden="false" customHeight="false" outlineLevel="0" collapsed="false">
      <c r="A5419" s="0" t="n">
        <v>1500002713</v>
      </c>
      <c r="B5419" s="157" t="n">
        <v>16.1666666666667</v>
      </c>
    </row>
    <row r="5420" customFormat="false" ht="15" hidden="false" customHeight="false" outlineLevel="0" collapsed="false">
      <c r="A5420" s="0" t="n">
        <v>1500002706</v>
      </c>
      <c r="B5420" s="157" t="n">
        <v>14.3333333333333</v>
      </c>
    </row>
    <row r="5421" customFormat="false" ht="15" hidden="false" customHeight="false" outlineLevel="0" collapsed="false">
      <c r="A5421" s="0" t="n">
        <v>1500002714</v>
      </c>
      <c r="B5421" s="157" t="n">
        <v>0</v>
      </c>
    </row>
    <row r="5422" customFormat="false" ht="15" hidden="false" customHeight="false" outlineLevel="0" collapsed="false">
      <c r="A5422" s="0" t="n">
        <v>1500003674</v>
      </c>
      <c r="B5422" s="157" t="n">
        <v>156.25</v>
      </c>
    </row>
    <row r="5423" customFormat="false" ht="15" hidden="false" customHeight="false" outlineLevel="0" collapsed="false">
      <c r="A5423" s="0" t="n">
        <v>1500005046</v>
      </c>
      <c r="B5423" s="157" t="n">
        <v>0</v>
      </c>
    </row>
    <row r="5424" customFormat="false" ht="15" hidden="false" customHeight="false" outlineLevel="0" collapsed="false">
      <c r="A5424" s="0" t="n">
        <v>1500004847</v>
      </c>
      <c r="B5424" s="157" t="n">
        <v>6.66666666666667</v>
      </c>
    </row>
    <row r="5425" customFormat="false" ht="15" hidden="false" customHeight="false" outlineLevel="0" collapsed="false">
      <c r="A5425" s="0" t="n">
        <v>1500004848</v>
      </c>
      <c r="B5425" s="157" t="n">
        <v>29.1666666666667</v>
      </c>
    </row>
    <row r="5426" customFormat="false" ht="15" hidden="false" customHeight="false" outlineLevel="0" collapsed="false">
      <c r="A5426" s="0" t="n">
        <v>1500004849</v>
      </c>
      <c r="B5426" s="157" t="n">
        <v>0</v>
      </c>
    </row>
    <row r="5427" customFormat="false" ht="15" hidden="false" customHeight="false" outlineLevel="0" collapsed="false">
      <c r="A5427" s="0" t="n">
        <v>1500004323</v>
      </c>
      <c r="B5427" s="157" t="n">
        <v>0</v>
      </c>
    </row>
    <row r="5428" customFormat="false" ht="15" hidden="false" customHeight="false" outlineLevel="0" collapsed="false">
      <c r="A5428" s="0" t="n">
        <v>1500004325</v>
      </c>
      <c r="B5428" s="157" t="n">
        <v>0.416666666666667</v>
      </c>
    </row>
    <row r="5429" customFormat="false" ht="15" hidden="false" customHeight="false" outlineLevel="0" collapsed="false">
      <c r="A5429" s="0" t="n">
        <v>1500004326</v>
      </c>
      <c r="B5429" s="157" t="n">
        <v>0</v>
      </c>
    </row>
    <row r="5430" customFormat="false" ht="15" hidden="false" customHeight="false" outlineLevel="0" collapsed="false">
      <c r="A5430" s="0" t="n">
        <v>1500005141</v>
      </c>
      <c r="B5430" s="157" t="n">
        <v>36.25</v>
      </c>
    </row>
    <row r="5431" customFormat="false" ht="15" hidden="false" customHeight="false" outlineLevel="0" collapsed="false">
      <c r="A5431" s="0" t="n">
        <v>1500003725</v>
      </c>
      <c r="B5431" s="157" t="n">
        <v>21.6666666666667</v>
      </c>
    </row>
    <row r="5432" customFormat="false" ht="15" hidden="false" customHeight="false" outlineLevel="0" collapsed="false">
      <c r="A5432" s="0" t="n">
        <v>1500004906</v>
      </c>
      <c r="B5432" s="157" t="n">
        <v>0</v>
      </c>
    </row>
    <row r="5433" customFormat="false" ht="15" hidden="false" customHeight="false" outlineLevel="0" collapsed="false">
      <c r="A5433" s="0" t="n">
        <v>1500004907</v>
      </c>
      <c r="B5433" s="157" t="n">
        <v>0</v>
      </c>
    </row>
    <row r="5434" customFormat="false" ht="15" hidden="false" customHeight="false" outlineLevel="0" collapsed="false">
      <c r="A5434" s="0" t="n">
        <v>1500004908</v>
      </c>
      <c r="B5434" s="157" t="n">
        <v>0</v>
      </c>
    </row>
    <row r="5435" customFormat="false" ht="15" hidden="false" customHeight="false" outlineLevel="0" collapsed="false">
      <c r="A5435" s="0" t="n">
        <v>1500004909</v>
      </c>
      <c r="B5435" s="157" t="n">
        <v>6.66666666666667</v>
      </c>
    </row>
    <row r="5436" customFormat="false" ht="15" hidden="false" customHeight="false" outlineLevel="0" collapsed="false">
      <c r="A5436" s="0" t="n">
        <v>1500004910</v>
      </c>
      <c r="B5436" s="157" t="n">
        <v>112.666666666667</v>
      </c>
    </row>
    <row r="5437" customFormat="false" ht="15" hidden="false" customHeight="false" outlineLevel="0" collapsed="false">
      <c r="A5437" s="0" t="n">
        <v>1500003795</v>
      </c>
      <c r="B5437" s="157" t="n">
        <v>33.8333333333333</v>
      </c>
    </row>
    <row r="5438" customFormat="false" ht="15" hidden="false" customHeight="false" outlineLevel="0" collapsed="false">
      <c r="A5438" s="0" t="n">
        <v>1500003796</v>
      </c>
      <c r="B5438" s="157" t="n">
        <v>27.0833333333333</v>
      </c>
    </row>
    <row r="5439" customFormat="false" ht="15" hidden="false" customHeight="false" outlineLevel="0" collapsed="false">
      <c r="A5439" s="0" t="n">
        <v>1500003797</v>
      </c>
      <c r="B5439" s="157" t="n">
        <v>49.6666666666667</v>
      </c>
    </row>
    <row r="5440" customFormat="false" ht="15" hidden="false" customHeight="false" outlineLevel="0" collapsed="false">
      <c r="A5440" s="0" t="n">
        <v>1500003785</v>
      </c>
      <c r="B5440" s="157" t="n">
        <v>4</v>
      </c>
    </row>
    <row r="5441" customFormat="false" ht="15" hidden="false" customHeight="false" outlineLevel="0" collapsed="false">
      <c r="A5441" s="0" t="n">
        <v>1500002707</v>
      </c>
      <c r="B5441" s="157" t="n">
        <v>0</v>
      </c>
    </row>
    <row r="5442" customFormat="false" ht="15" hidden="false" customHeight="false" outlineLevel="0" collapsed="false">
      <c r="A5442" s="0" t="n">
        <v>1500002708</v>
      </c>
      <c r="B5442" s="157" t="n">
        <v>10.8333333333333</v>
      </c>
    </row>
    <row r="5443" customFormat="false" ht="15" hidden="false" customHeight="false" outlineLevel="0" collapsed="false">
      <c r="A5443" s="0" t="n">
        <v>1500004850</v>
      </c>
      <c r="B5443" s="157" t="n">
        <v>6.66666666666667</v>
      </c>
    </row>
    <row r="5444" customFormat="false" ht="15" hidden="false" customHeight="false" outlineLevel="0" collapsed="false">
      <c r="A5444" s="0" t="n">
        <v>1500002779</v>
      </c>
      <c r="B5444" s="157" t="n">
        <v>1.66666666666667</v>
      </c>
    </row>
    <row r="5445" customFormat="false" ht="15" hidden="false" customHeight="false" outlineLevel="0" collapsed="false">
      <c r="A5445" s="0" t="n">
        <v>1500005606</v>
      </c>
      <c r="B5445" s="157" t="n">
        <v>21.6666666666667</v>
      </c>
    </row>
    <row r="5446" customFormat="false" ht="15" hidden="false" customHeight="false" outlineLevel="0" collapsed="false">
      <c r="A5446" s="0" t="n">
        <v>1500002864</v>
      </c>
      <c r="B5446" s="157" t="n">
        <v>12.9166666666667</v>
      </c>
    </row>
    <row r="5447" customFormat="false" ht="15" hidden="false" customHeight="false" outlineLevel="0" collapsed="false">
      <c r="A5447" s="0" t="n">
        <v>1500003923</v>
      </c>
      <c r="B5447" s="157" t="n">
        <v>0</v>
      </c>
    </row>
    <row r="5448" customFormat="false" ht="15" hidden="false" customHeight="false" outlineLevel="0" collapsed="false">
      <c r="A5448" s="0" t="n">
        <v>1500002399</v>
      </c>
      <c r="B5448" s="157" t="n">
        <v>0</v>
      </c>
    </row>
    <row r="5449" customFormat="false" ht="15" hidden="false" customHeight="false" outlineLevel="0" collapsed="false">
      <c r="A5449" s="0" t="n">
        <v>1500002909</v>
      </c>
      <c r="B5449" s="157" t="n">
        <v>0</v>
      </c>
    </row>
    <row r="5450" customFormat="false" ht="15" hidden="false" customHeight="false" outlineLevel="0" collapsed="false">
      <c r="A5450" s="0" t="n">
        <v>1500002915</v>
      </c>
      <c r="B5450" s="157" t="n">
        <v>0</v>
      </c>
    </row>
    <row r="5451" customFormat="false" ht="15" hidden="false" customHeight="false" outlineLevel="0" collapsed="false">
      <c r="A5451" s="0" t="n">
        <v>1500003409</v>
      </c>
      <c r="B5451" s="157" t="n">
        <v>0</v>
      </c>
    </row>
    <row r="5452" customFormat="false" ht="15" hidden="false" customHeight="false" outlineLevel="0" collapsed="false">
      <c r="A5452" s="0" t="n">
        <v>1500003018</v>
      </c>
      <c r="B5452" s="157" t="n">
        <v>0</v>
      </c>
    </row>
    <row r="5453" customFormat="false" ht="15" hidden="false" customHeight="false" outlineLevel="0" collapsed="false">
      <c r="A5453" s="0" t="n">
        <v>1500005767</v>
      </c>
      <c r="B5453" s="157" t="n">
        <v>16.5833333333333</v>
      </c>
    </row>
    <row r="5454" customFormat="false" ht="15" hidden="false" customHeight="false" outlineLevel="0" collapsed="false">
      <c r="A5454" s="0" t="n">
        <v>1500002400</v>
      </c>
      <c r="B5454" s="157" t="n">
        <v>40.6666666666667</v>
      </c>
    </row>
    <row r="5455" customFormat="false" ht="15" hidden="false" customHeight="false" outlineLevel="0" collapsed="false">
      <c r="A5455" s="0" t="n">
        <v>1500002500</v>
      </c>
      <c r="B5455" s="157" t="n">
        <v>21.2083333333333</v>
      </c>
    </row>
    <row r="5456" customFormat="false" ht="15" hidden="false" customHeight="false" outlineLevel="0" collapsed="false">
      <c r="A5456" s="0" t="n">
        <v>1500002501</v>
      </c>
      <c r="B5456" s="157" t="n">
        <v>0</v>
      </c>
    </row>
    <row r="5457" customFormat="false" ht="15" hidden="false" customHeight="false" outlineLevel="0" collapsed="false">
      <c r="A5457" s="0" t="n">
        <v>1500001958</v>
      </c>
      <c r="B5457" s="157" t="n">
        <v>7.5</v>
      </c>
    </row>
    <row r="5458" customFormat="false" ht="15" hidden="false" customHeight="false" outlineLevel="0" collapsed="false">
      <c r="A5458" s="0" t="n">
        <v>1500005607</v>
      </c>
      <c r="B5458" s="157" t="n">
        <v>3.33333333333333</v>
      </c>
    </row>
    <row r="5459" customFormat="false" ht="15" hidden="false" customHeight="false" outlineLevel="0" collapsed="false">
      <c r="A5459" s="0" t="n">
        <v>1500004638</v>
      </c>
      <c r="B5459" s="157" t="n">
        <v>16.6666666666667</v>
      </c>
    </row>
    <row r="5460" customFormat="false" ht="15" hidden="false" customHeight="false" outlineLevel="0" collapsed="false">
      <c r="A5460" s="0" t="n">
        <v>1500004307</v>
      </c>
      <c r="B5460" s="157" t="n">
        <v>0</v>
      </c>
    </row>
    <row r="5461" customFormat="false" ht="15" hidden="false" customHeight="false" outlineLevel="0" collapsed="false">
      <c r="A5461" s="0" t="n">
        <v>1500003767</v>
      </c>
      <c r="B5461" s="157" t="n">
        <v>5.08333333333333</v>
      </c>
    </row>
    <row r="5462" customFormat="false" ht="15" hidden="false" customHeight="false" outlineLevel="0" collapsed="false">
      <c r="A5462" s="0" t="n">
        <v>1500004432</v>
      </c>
      <c r="B5462" s="157" t="n">
        <v>22.7916666666667</v>
      </c>
    </row>
    <row r="5463" customFormat="false" ht="15" hidden="false" customHeight="false" outlineLevel="0" collapsed="false">
      <c r="A5463" s="0" t="n">
        <v>1500004287</v>
      </c>
      <c r="B5463" s="157" t="n">
        <v>0</v>
      </c>
    </row>
    <row r="5464" customFormat="false" ht="15" hidden="false" customHeight="false" outlineLevel="0" collapsed="false">
      <c r="A5464" s="0" t="n">
        <v>1500004288</v>
      </c>
      <c r="B5464" s="157" t="n">
        <v>4.83333333333333</v>
      </c>
    </row>
    <row r="5465" customFormat="false" ht="15" hidden="false" customHeight="false" outlineLevel="0" collapsed="false">
      <c r="A5465" s="0" t="n">
        <v>1500004313</v>
      </c>
      <c r="B5465" s="157" t="n">
        <v>33.3333333333333</v>
      </c>
    </row>
    <row r="5466" customFormat="false" ht="15" hidden="false" customHeight="false" outlineLevel="0" collapsed="false">
      <c r="A5466" s="0" t="n">
        <v>1500004312</v>
      </c>
      <c r="B5466" s="157" t="n">
        <v>0</v>
      </c>
    </row>
    <row r="5467" customFormat="false" ht="15" hidden="false" customHeight="false" outlineLevel="0" collapsed="false">
      <c r="A5467" s="0" t="n">
        <v>1500001960</v>
      </c>
      <c r="B5467" s="157" t="n">
        <v>14.5833333333333</v>
      </c>
    </row>
    <row r="5468" customFormat="false" ht="15" hidden="false" customHeight="false" outlineLevel="0" collapsed="false">
      <c r="A5468" s="0" t="n">
        <v>1500001987</v>
      </c>
      <c r="B5468" s="157" t="n">
        <v>47.3333333333333</v>
      </c>
    </row>
    <row r="5469" customFormat="false" ht="15" hidden="false" customHeight="false" outlineLevel="0" collapsed="false">
      <c r="A5469" s="0" t="n">
        <v>1500003924</v>
      </c>
      <c r="B5469" s="157" t="n">
        <v>36.4166666666667</v>
      </c>
    </row>
    <row r="5470" customFormat="false" ht="15" hidden="false" customHeight="false" outlineLevel="0" collapsed="false">
      <c r="A5470" s="0" t="n">
        <v>1500004380</v>
      </c>
      <c r="B5470" s="157" t="n">
        <v>53.1666666666667</v>
      </c>
    </row>
    <row r="5471" customFormat="false" ht="15" hidden="false" customHeight="false" outlineLevel="0" collapsed="false">
      <c r="A5471" s="0" t="n">
        <v>1500005915</v>
      </c>
      <c r="B5471" s="157" t="n">
        <v>13.1666666666667</v>
      </c>
    </row>
    <row r="5472" customFormat="false" ht="15" hidden="false" customHeight="false" outlineLevel="0" collapsed="false">
      <c r="A5472" s="0" t="n">
        <v>1500005441</v>
      </c>
      <c r="B5472" s="157" t="n">
        <v>11.8333333333333</v>
      </c>
    </row>
    <row r="5473" customFormat="false" ht="15" hidden="false" customHeight="false" outlineLevel="0" collapsed="false">
      <c r="A5473" s="0" t="n">
        <v>1500005442</v>
      </c>
      <c r="B5473" s="157" t="n">
        <v>33.5833333333333</v>
      </c>
    </row>
    <row r="5474" customFormat="false" ht="15" hidden="false" customHeight="false" outlineLevel="0" collapsed="false">
      <c r="A5474" s="0" t="n">
        <v>1500004087</v>
      </c>
      <c r="B5474" s="157" t="n">
        <v>0</v>
      </c>
    </row>
    <row r="5475" customFormat="false" ht="15" hidden="false" customHeight="false" outlineLevel="0" collapsed="false">
      <c r="A5475" s="0" t="n">
        <v>1500004088</v>
      </c>
      <c r="B5475" s="157" t="n">
        <v>0</v>
      </c>
    </row>
    <row r="5476" customFormat="false" ht="15" hidden="false" customHeight="false" outlineLevel="0" collapsed="false">
      <c r="A5476" s="0" t="n">
        <v>1500004089</v>
      </c>
      <c r="B5476" s="157" t="n">
        <v>35.25</v>
      </c>
    </row>
    <row r="5477" customFormat="false" ht="15" hidden="false" customHeight="false" outlineLevel="0" collapsed="false">
      <c r="A5477" s="0" t="n">
        <v>1500002956</v>
      </c>
      <c r="B5477" s="157" t="n">
        <v>20.95</v>
      </c>
    </row>
    <row r="5478" customFormat="false" ht="15" hidden="false" customHeight="false" outlineLevel="0" collapsed="false">
      <c r="A5478" s="0" t="n">
        <v>1500005790</v>
      </c>
      <c r="B5478" s="157" t="n">
        <v>0</v>
      </c>
    </row>
    <row r="5479" customFormat="false" ht="15" hidden="false" customHeight="false" outlineLevel="0" collapsed="false">
      <c r="A5479" s="0" t="n">
        <v>1500003517</v>
      </c>
      <c r="B5479" s="157" t="n">
        <v>5.33333333333333</v>
      </c>
    </row>
    <row r="5480" customFormat="false" ht="15" hidden="false" customHeight="false" outlineLevel="0" collapsed="false">
      <c r="A5480" s="0" t="n">
        <v>1500005791</v>
      </c>
      <c r="B5480" s="157" t="n">
        <v>1.25</v>
      </c>
    </row>
    <row r="5481" customFormat="false" ht="15" hidden="false" customHeight="false" outlineLevel="0" collapsed="false">
      <c r="A5481" s="0" t="n">
        <v>1500002441</v>
      </c>
      <c r="B5481" s="157" t="n">
        <v>16.25</v>
      </c>
    </row>
    <row r="5482" customFormat="false" ht="15" hidden="false" customHeight="false" outlineLevel="0" collapsed="false">
      <c r="A5482" s="0" t="n">
        <v>1500003518</v>
      </c>
      <c r="B5482" s="157" t="n">
        <v>8.25</v>
      </c>
    </row>
    <row r="5483" customFormat="false" ht="15" hidden="false" customHeight="false" outlineLevel="0" collapsed="false">
      <c r="A5483" s="0" t="n">
        <v>1500006241</v>
      </c>
      <c r="B5483" s="157" t="n">
        <v>0</v>
      </c>
    </row>
    <row r="5484" customFormat="false" ht="15" hidden="false" customHeight="false" outlineLevel="0" collapsed="false">
      <c r="A5484" s="0" t="n">
        <v>1500003519</v>
      </c>
      <c r="B5484" s="157" t="n">
        <v>8.06666666666667</v>
      </c>
    </row>
    <row r="5485" customFormat="false" ht="15" hidden="false" customHeight="false" outlineLevel="0" collapsed="false">
      <c r="A5485" s="0" t="n">
        <v>1500003520</v>
      </c>
      <c r="B5485" s="157" t="n">
        <v>4.66666666666667</v>
      </c>
    </row>
    <row r="5486" customFormat="false" ht="15" hidden="false" customHeight="false" outlineLevel="0" collapsed="false">
      <c r="A5486" s="0" t="n">
        <v>1500005379</v>
      </c>
      <c r="B5486" s="157" t="n">
        <v>11.6666666666667</v>
      </c>
    </row>
    <row r="5487" customFormat="false" ht="15" hidden="false" customHeight="false" outlineLevel="0" collapsed="false">
      <c r="A5487" s="0" t="n">
        <v>1500005380</v>
      </c>
      <c r="B5487" s="157" t="n">
        <v>35.1333333333333</v>
      </c>
    </row>
    <row r="5488" customFormat="false" ht="15" hidden="false" customHeight="false" outlineLevel="0" collapsed="false">
      <c r="A5488" s="0" t="n">
        <v>1500005381</v>
      </c>
      <c r="B5488" s="157" t="n">
        <v>3.08333333333333</v>
      </c>
    </row>
    <row r="5489" customFormat="false" ht="15" hidden="false" customHeight="false" outlineLevel="0" collapsed="false">
      <c r="A5489" s="0" t="n">
        <v>1500002123</v>
      </c>
      <c r="B5489" s="157" t="n">
        <v>0</v>
      </c>
    </row>
    <row r="5490" customFormat="false" ht="15" hidden="false" customHeight="false" outlineLevel="0" collapsed="false">
      <c r="A5490" s="0" t="n">
        <v>1500005383</v>
      </c>
      <c r="B5490" s="157" t="n">
        <v>10.4166666666667</v>
      </c>
    </row>
    <row r="5491" customFormat="false" ht="15" hidden="false" customHeight="false" outlineLevel="0" collapsed="false">
      <c r="A5491" s="0" t="n">
        <v>1500003167</v>
      </c>
      <c r="B5491" s="157" t="n">
        <v>21.4166666666667</v>
      </c>
    </row>
    <row r="5492" customFormat="false" ht="15" hidden="false" customHeight="false" outlineLevel="0" collapsed="false">
      <c r="A5492" s="0" t="n">
        <v>1500004293</v>
      </c>
      <c r="B5492" s="157" t="n">
        <v>32.75</v>
      </c>
    </row>
    <row r="5493" customFormat="false" ht="15" hidden="false" customHeight="false" outlineLevel="0" collapsed="false">
      <c r="A5493" s="0" t="n">
        <v>1500004294</v>
      </c>
      <c r="B5493" s="157" t="n">
        <v>16.0833333333333</v>
      </c>
    </row>
    <row r="5494" customFormat="false" ht="15" hidden="false" customHeight="false" outlineLevel="0" collapsed="false">
      <c r="A5494" s="0" t="n">
        <v>1500003618</v>
      </c>
      <c r="B5494" s="157" t="n">
        <v>45.2333333333333</v>
      </c>
    </row>
    <row r="5495" customFormat="false" ht="15" hidden="false" customHeight="false" outlineLevel="0" collapsed="false">
      <c r="A5495" s="0" t="n">
        <v>1500003556</v>
      </c>
      <c r="B5495" s="157" t="n">
        <v>0</v>
      </c>
    </row>
    <row r="5496" customFormat="false" ht="15" hidden="false" customHeight="false" outlineLevel="0" collapsed="false">
      <c r="A5496" s="0" t="n">
        <v>1500002575</v>
      </c>
      <c r="B5496" s="157" t="n">
        <v>10.25</v>
      </c>
    </row>
    <row r="5497" customFormat="false" ht="15" hidden="false" customHeight="false" outlineLevel="0" collapsed="false">
      <c r="A5497" s="0" t="n">
        <v>1500002618</v>
      </c>
      <c r="B5497" s="157" t="n">
        <v>9.58333333333333</v>
      </c>
    </row>
    <row r="5498" customFormat="false" ht="15" hidden="false" customHeight="false" outlineLevel="0" collapsed="false">
      <c r="A5498" s="0" t="n">
        <v>1500005275</v>
      </c>
      <c r="B5498" s="157" t="n">
        <v>22.5833333333333</v>
      </c>
    </row>
    <row r="5499" customFormat="false" ht="15" hidden="false" customHeight="false" outlineLevel="0" collapsed="false">
      <c r="A5499" s="0" t="n">
        <v>1500005593</v>
      </c>
      <c r="B5499" s="157" t="n">
        <v>20.15</v>
      </c>
    </row>
    <row r="5500" customFormat="false" ht="15" hidden="false" customHeight="false" outlineLevel="0" collapsed="false">
      <c r="A5500" s="0" t="n">
        <v>1500005647</v>
      </c>
      <c r="B5500" s="157" t="n">
        <v>9.66666666666667</v>
      </c>
    </row>
    <row r="5501" customFormat="false" ht="15" hidden="false" customHeight="false" outlineLevel="0" collapsed="false">
      <c r="A5501" s="0" t="n">
        <v>1500003019</v>
      </c>
      <c r="B5501" s="157" t="n">
        <v>11.875</v>
      </c>
    </row>
    <row r="5502" customFormat="false" ht="15" hidden="false" customHeight="false" outlineLevel="0" collapsed="false">
      <c r="A5502" s="0" t="n">
        <v>1500002196</v>
      </c>
      <c r="B5502" s="157" t="n">
        <v>0</v>
      </c>
    </row>
    <row r="5503" customFormat="false" ht="15" hidden="false" customHeight="false" outlineLevel="0" collapsed="false">
      <c r="A5503" s="0" t="n">
        <v>1500003833</v>
      </c>
      <c r="B5503" s="157" t="n">
        <v>57</v>
      </c>
    </row>
    <row r="5504" customFormat="false" ht="15" hidden="false" customHeight="false" outlineLevel="0" collapsed="false">
      <c r="A5504" s="0" t="n">
        <v>1500003981</v>
      </c>
      <c r="B5504" s="157" t="n">
        <v>26.5833333333333</v>
      </c>
    </row>
    <row r="5505" customFormat="false" ht="15" hidden="false" customHeight="false" outlineLevel="0" collapsed="false">
      <c r="A5505" s="0" t="n">
        <v>1500003982</v>
      </c>
      <c r="B5505" s="157" t="n">
        <v>0</v>
      </c>
    </row>
    <row r="5506" customFormat="false" ht="15" hidden="false" customHeight="false" outlineLevel="0" collapsed="false">
      <c r="A5506" s="0" t="n">
        <v>1500001741</v>
      </c>
      <c r="B5506" s="157" t="n">
        <v>34.8666666666667</v>
      </c>
    </row>
    <row r="5507" customFormat="false" ht="15" hidden="false" customHeight="false" outlineLevel="0" collapsed="false">
      <c r="A5507" s="0" t="n">
        <v>1500002630</v>
      </c>
      <c r="B5507" s="157" t="n">
        <v>0</v>
      </c>
    </row>
    <row r="5508" customFormat="false" ht="15" hidden="false" customHeight="false" outlineLevel="0" collapsed="false">
      <c r="A5508" s="0" t="n">
        <v>1500004840</v>
      </c>
      <c r="B5508" s="157" t="n">
        <v>2.33333333333333</v>
      </c>
    </row>
    <row r="5509" customFormat="false" ht="15" hidden="false" customHeight="false" outlineLevel="0" collapsed="false">
      <c r="A5509" s="0" t="n">
        <v>1500005986</v>
      </c>
      <c r="B5509" s="157" t="n">
        <v>0</v>
      </c>
    </row>
    <row r="5510" customFormat="false" ht="15" hidden="false" customHeight="false" outlineLevel="0" collapsed="false">
      <c r="A5510" s="0" t="n">
        <v>1500005266</v>
      </c>
      <c r="B5510" s="157" t="n">
        <v>3.33333333333333</v>
      </c>
    </row>
    <row r="5511" customFormat="false" ht="15" hidden="false" customHeight="false" outlineLevel="0" collapsed="false">
      <c r="A5511" s="0" t="n">
        <v>1500004608</v>
      </c>
      <c r="B5511" s="157" t="n">
        <v>0.25</v>
      </c>
    </row>
    <row r="5512" customFormat="false" ht="15" hidden="false" customHeight="false" outlineLevel="0" collapsed="false">
      <c r="A5512" s="0" t="n">
        <v>1500002375</v>
      </c>
      <c r="B5512" s="157" t="n">
        <v>47.0833333333333</v>
      </c>
    </row>
    <row r="5513" customFormat="false" ht="15" hidden="false" customHeight="false" outlineLevel="0" collapsed="false">
      <c r="A5513" s="0" t="n">
        <v>1500002987</v>
      </c>
      <c r="B5513" s="157" t="n">
        <v>61.2416666666667</v>
      </c>
    </row>
    <row r="5514" customFormat="false" ht="15" hidden="false" customHeight="false" outlineLevel="0" collapsed="false">
      <c r="A5514" s="0" t="n">
        <v>1500004520</v>
      </c>
      <c r="B5514" s="157" t="n">
        <v>99.475</v>
      </c>
    </row>
    <row r="5515" customFormat="false" ht="15" hidden="false" customHeight="false" outlineLevel="0" collapsed="false">
      <c r="A5515" s="0" t="n">
        <v>1500004527</v>
      </c>
      <c r="B5515" s="157" t="n">
        <v>14.1666666666667</v>
      </c>
    </row>
    <row r="5516" customFormat="false" ht="15" hidden="false" customHeight="false" outlineLevel="0" collapsed="false">
      <c r="A5516" s="0" t="n">
        <v>1500002715</v>
      </c>
      <c r="B5516" s="157" t="n">
        <v>0</v>
      </c>
    </row>
    <row r="5517" customFormat="false" ht="15" hidden="false" customHeight="false" outlineLevel="0" collapsed="false">
      <c r="A5517" s="0" t="n">
        <v>1500002716</v>
      </c>
      <c r="B5517" s="157" t="n">
        <v>0</v>
      </c>
    </row>
    <row r="5518" customFormat="false" ht="15" hidden="false" customHeight="false" outlineLevel="0" collapsed="false">
      <c r="A5518" s="0" t="n">
        <v>1500004386</v>
      </c>
      <c r="B5518" s="157" t="n">
        <v>15.4166666666667</v>
      </c>
    </row>
    <row r="5519" customFormat="false" ht="15" hidden="false" customHeight="false" outlineLevel="0" collapsed="false">
      <c r="A5519" s="0" t="n">
        <v>1500003877</v>
      </c>
      <c r="B5519" s="157" t="n">
        <v>0.833333333333333</v>
      </c>
    </row>
    <row r="5520" customFormat="false" ht="15" hidden="false" customHeight="false" outlineLevel="0" collapsed="false">
      <c r="A5520" s="0" t="n">
        <v>1500006141</v>
      </c>
      <c r="B5520" s="157" t="n">
        <v>0</v>
      </c>
    </row>
    <row r="5521" customFormat="false" ht="15" hidden="false" customHeight="false" outlineLevel="0" collapsed="false">
      <c r="A5521" s="0" t="n">
        <v>1500005931</v>
      </c>
      <c r="B5521" s="157" t="n">
        <v>82.225</v>
      </c>
    </row>
    <row r="5522" customFormat="false" ht="15" hidden="false" customHeight="false" outlineLevel="0" collapsed="false">
      <c r="A5522" s="0" t="n">
        <v>1500002256</v>
      </c>
      <c r="B5522" s="157" t="n">
        <v>56.25</v>
      </c>
    </row>
    <row r="5523" customFormat="false" ht="15" hidden="false" customHeight="false" outlineLevel="0" collapsed="false">
      <c r="A5523" s="0" t="n">
        <v>1500002645</v>
      </c>
      <c r="B5523" s="157" t="n">
        <v>10.8333333333333</v>
      </c>
    </row>
    <row r="5524" customFormat="false" ht="15" hidden="false" customHeight="false" outlineLevel="0" collapsed="false">
      <c r="A5524" s="0" t="n">
        <v>1500002026</v>
      </c>
      <c r="B5524" s="157" t="n">
        <v>0</v>
      </c>
    </row>
    <row r="5525" customFormat="false" ht="15" hidden="false" customHeight="false" outlineLevel="0" collapsed="false">
      <c r="A5525" s="0" t="n">
        <v>1500003442</v>
      </c>
      <c r="B5525" s="157" t="n">
        <v>52.0833333333333</v>
      </c>
    </row>
    <row r="5526" customFormat="false" ht="15" hidden="false" customHeight="false" outlineLevel="0" collapsed="false">
      <c r="A5526" s="0" t="n">
        <v>1500003521</v>
      </c>
      <c r="B5526" s="157" t="n">
        <v>22.3333333333333</v>
      </c>
    </row>
    <row r="5527" customFormat="false" ht="15" hidden="false" customHeight="false" outlineLevel="0" collapsed="false">
      <c r="A5527" s="0" t="n">
        <v>1500002444</v>
      </c>
      <c r="B5527" s="157" t="n">
        <v>4.41666666666667</v>
      </c>
    </row>
    <row r="5528" customFormat="false" ht="15" hidden="false" customHeight="false" outlineLevel="0" collapsed="false">
      <c r="A5528" s="0" t="n">
        <v>1500003557</v>
      </c>
      <c r="B5528" s="157" t="n">
        <v>5</v>
      </c>
    </row>
    <row r="5529" customFormat="false" ht="15" hidden="false" customHeight="false" outlineLevel="0" collapsed="false">
      <c r="A5529" s="0" t="n">
        <v>1500003885</v>
      </c>
      <c r="B5529" s="157" t="n">
        <v>0.166666666666667</v>
      </c>
    </row>
    <row r="5530" customFormat="false" ht="15" hidden="false" customHeight="false" outlineLevel="0" collapsed="false">
      <c r="A5530" s="0" t="n">
        <v>1500002557</v>
      </c>
      <c r="B5530" s="157" t="n">
        <v>0</v>
      </c>
    </row>
    <row r="5531" customFormat="false" ht="15" hidden="false" customHeight="false" outlineLevel="0" collapsed="false">
      <c r="A5531" s="0" t="n">
        <v>1500005716</v>
      </c>
      <c r="B5531" s="157" t="n">
        <v>41.75</v>
      </c>
    </row>
    <row r="5532" customFormat="false" ht="15" hidden="false" customHeight="false" outlineLevel="0" collapsed="false">
      <c r="A5532" s="0" t="n">
        <v>1500002230</v>
      </c>
      <c r="B5532" s="157" t="n">
        <v>15.1666666666667</v>
      </c>
    </row>
    <row r="5533" customFormat="false" ht="15" hidden="false" customHeight="false" outlineLevel="0" collapsed="false">
      <c r="A5533" s="0" t="n">
        <v>1500006000</v>
      </c>
      <c r="B5533" s="157" t="n">
        <v>22.6666666666667</v>
      </c>
    </row>
    <row r="5534" customFormat="false" ht="15" hidden="false" customHeight="false" outlineLevel="0" collapsed="false">
      <c r="A5534" s="0" t="n">
        <v>1500001771</v>
      </c>
      <c r="B5534" s="157" t="n">
        <v>51.9166666666667</v>
      </c>
    </row>
    <row r="5535" customFormat="false" ht="15" hidden="false" customHeight="false" outlineLevel="0" collapsed="false">
      <c r="A5535" s="0" t="n">
        <v>1500005848</v>
      </c>
      <c r="B5535" s="157" t="n">
        <v>2.58333333333333</v>
      </c>
    </row>
    <row r="5536" customFormat="false" ht="15" hidden="false" customHeight="false" outlineLevel="0" collapsed="false">
      <c r="A5536" s="0" t="n">
        <v>1500004654</v>
      </c>
      <c r="B5536" s="157" t="n">
        <v>13.75</v>
      </c>
    </row>
    <row r="5537" customFormat="false" ht="15" hidden="false" customHeight="false" outlineLevel="0" collapsed="false">
      <c r="A5537" s="0" t="n">
        <v>1500004090</v>
      </c>
      <c r="B5537" s="157" t="n">
        <v>25.8333333333333</v>
      </c>
    </row>
    <row r="5538" customFormat="false" ht="15" hidden="false" customHeight="false" outlineLevel="0" collapsed="false">
      <c r="A5538" s="0" t="n">
        <v>1500002271</v>
      </c>
      <c r="B5538" s="157" t="n">
        <v>4.75</v>
      </c>
    </row>
    <row r="5539" customFormat="false" ht="15" hidden="false" customHeight="false" outlineLevel="0" collapsed="false">
      <c r="A5539" s="0" t="n">
        <v>1500003714</v>
      </c>
      <c r="B5539" s="157" t="n">
        <v>107.7575</v>
      </c>
    </row>
    <row r="5540" customFormat="false" ht="15" hidden="false" customHeight="false" outlineLevel="0" collapsed="false">
      <c r="A5540" s="0" t="n">
        <v>1500002603</v>
      </c>
      <c r="B5540" s="157" t="n">
        <v>16.5833333333333</v>
      </c>
    </row>
    <row r="5541" customFormat="false" ht="15" hidden="false" customHeight="false" outlineLevel="0" collapsed="false">
      <c r="A5541" s="0" t="n">
        <v>1500003750</v>
      </c>
      <c r="B5541" s="157" t="n">
        <v>4.13333333333333</v>
      </c>
    </row>
    <row r="5542" customFormat="false" ht="15" hidden="false" customHeight="false" outlineLevel="0" collapsed="false">
      <c r="A5542" s="0" t="n">
        <v>1500003106</v>
      </c>
      <c r="B5542" s="157" t="n">
        <v>6.83333333333333</v>
      </c>
    </row>
    <row r="5543" customFormat="false" ht="15" hidden="false" customHeight="false" outlineLevel="0" collapsed="false">
      <c r="A5543" s="0" t="n">
        <v>1500002344</v>
      </c>
      <c r="B5543" s="157" t="n">
        <v>43.2083333333333</v>
      </c>
    </row>
    <row r="5544" customFormat="false" ht="15" hidden="false" customHeight="false" outlineLevel="0" collapsed="false">
      <c r="A5544" s="0" t="n">
        <v>1500004941</v>
      </c>
      <c r="B5544" s="157" t="n">
        <v>0</v>
      </c>
    </row>
    <row r="5545" customFormat="false" ht="15" hidden="false" customHeight="false" outlineLevel="0" collapsed="false">
      <c r="A5545" s="0" t="n">
        <v>1500003108</v>
      </c>
      <c r="B5545" s="157" t="n">
        <v>6.83333333333333</v>
      </c>
    </row>
    <row r="5546" customFormat="false" ht="15" hidden="false" customHeight="false" outlineLevel="0" collapsed="false">
      <c r="A5546" s="0" t="n">
        <v>1500004942</v>
      </c>
      <c r="B5546" s="157" t="n">
        <v>14.8333333333333</v>
      </c>
    </row>
    <row r="5547" customFormat="false" ht="15" hidden="false" customHeight="false" outlineLevel="0" collapsed="false">
      <c r="A5547" s="0" t="n">
        <v>1500003715</v>
      </c>
      <c r="B5547" s="157" t="n">
        <v>16.1666666666667</v>
      </c>
    </row>
    <row r="5548" customFormat="false" ht="15" hidden="false" customHeight="false" outlineLevel="0" collapsed="false">
      <c r="A5548" s="0" t="n">
        <v>1500004943</v>
      </c>
      <c r="B5548" s="157" t="n">
        <v>7.33333333333333</v>
      </c>
    </row>
    <row r="5549" customFormat="false" ht="15" hidden="false" customHeight="false" outlineLevel="0" collapsed="false">
      <c r="A5549" s="0" t="n">
        <v>1500005548</v>
      </c>
      <c r="B5549" s="157" t="n">
        <v>16.1583333333333</v>
      </c>
    </row>
    <row r="5550" customFormat="false" ht="15" hidden="false" customHeight="false" outlineLevel="0" collapsed="false">
      <c r="A5550" s="0" t="n">
        <v>1500005483</v>
      </c>
      <c r="B5550" s="157" t="n">
        <v>13.8333333333333</v>
      </c>
    </row>
    <row r="5551" customFormat="false" ht="15" hidden="false" customHeight="false" outlineLevel="0" collapsed="false">
      <c r="A5551" s="0" t="n">
        <v>1500002065</v>
      </c>
      <c r="B5551" s="157" t="n">
        <v>0</v>
      </c>
    </row>
    <row r="5552" customFormat="false" ht="15" hidden="false" customHeight="false" outlineLevel="0" collapsed="false">
      <c r="A5552" s="0" t="n">
        <v>1500005957</v>
      </c>
      <c r="B5552" s="157" t="n">
        <v>7.5</v>
      </c>
    </row>
    <row r="5553" customFormat="false" ht="15" hidden="false" customHeight="false" outlineLevel="0" collapsed="false">
      <c r="A5553" s="0" t="n">
        <v>1500004042</v>
      </c>
      <c r="B5553" s="157" t="n">
        <v>0</v>
      </c>
    </row>
    <row r="5554" customFormat="false" ht="15" hidden="false" customHeight="false" outlineLevel="0" collapsed="false">
      <c r="A5554" s="0" t="n">
        <v>1500004271</v>
      </c>
      <c r="B5554" s="157" t="n">
        <v>5.41666666666667</v>
      </c>
    </row>
    <row r="5555" customFormat="false" ht="15" hidden="false" customHeight="false" outlineLevel="0" collapsed="false">
      <c r="A5555" s="0" t="n">
        <v>1500001725</v>
      </c>
      <c r="B5555" s="157" t="n">
        <v>30.8333333333333</v>
      </c>
    </row>
    <row r="5556" customFormat="false" ht="15" hidden="false" customHeight="false" outlineLevel="0" collapsed="false">
      <c r="A5556" s="0" t="n">
        <v>1500003331</v>
      </c>
      <c r="B5556" s="157" t="n">
        <v>57.7</v>
      </c>
    </row>
    <row r="5557" customFormat="false" ht="15" hidden="false" customHeight="false" outlineLevel="0" collapsed="false">
      <c r="A5557" s="0" t="n">
        <v>1500003566</v>
      </c>
      <c r="B5557" s="157" t="n">
        <v>95.5833333333333</v>
      </c>
    </row>
    <row r="5558" customFormat="false" ht="15" hidden="false" customHeight="false" outlineLevel="0" collapsed="false">
      <c r="A5558" s="0" t="n">
        <v>1500005415</v>
      </c>
      <c r="B5558" s="157" t="n">
        <v>0</v>
      </c>
    </row>
    <row r="5559" customFormat="false" ht="15" hidden="false" customHeight="false" outlineLevel="0" collapsed="false">
      <c r="A5559" s="0" t="n">
        <v>1500004272</v>
      </c>
      <c r="B5559" s="157" t="n">
        <v>15</v>
      </c>
    </row>
    <row r="5560" customFormat="false" ht="15" hidden="false" customHeight="false" outlineLevel="0" collapsed="false">
      <c r="A5560" s="0" t="n">
        <v>1500004473</v>
      </c>
      <c r="B5560" s="157" t="n">
        <v>15</v>
      </c>
    </row>
    <row r="5561" customFormat="false" ht="15" hidden="false" customHeight="false" outlineLevel="0" collapsed="false">
      <c r="A5561" s="0" t="n">
        <v>1500004043</v>
      </c>
      <c r="B5561" s="157" t="n">
        <v>11.1666666666667</v>
      </c>
    </row>
    <row r="5562" customFormat="false" ht="15" hidden="false" customHeight="false" outlineLevel="0" collapsed="false">
      <c r="A5562" s="0" t="n">
        <v>1500005749</v>
      </c>
      <c r="B5562" s="157" t="n">
        <v>0</v>
      </c>
    </row>
    <row r="5563" customFormat="false" ht="15" hidden="false" customHeight="false" outlineLevel="0" collapsed="false">
      <c r="A5563" s="0" t="n">
        <v>1500004044</v>
      </c>
      <c r="B5563" s="157" t="n">
        <v>43.3333333333333</v>
      </c>
    </row>
    <row r="5564" customFormat="false" ht="15" hidden="false" customHeight="false" outlineLevel="0" collapsed="false">
      <c r="A5564" s="0" t="n">
        <v>1500005416</v>
      </c>
      <c r="B5564" s="157" t="n">
        <v>0</v>
      </c>
    </row>
    <row r="5565" customFormat="false" ht="15" hidden="false" customHeight="false" outlineLevel="0" collapsed="false">
      <c r="A5565" s="0" t="n">
        <v>1500002605</v>
      </c>
      <c r="B5565" s="157" t="n">
        <v>45.0666666666667</v>
      </c>
    </row>
    <row r="5566" customFormat="false" ht="15" hidden="false" customHeight="false" outlineLevel="0" collapsed="false">
      <c r="A5566" s="0" t="n">
        <v>1500004045</v>
      </c>
      <c r="B5566" s="157" t="n">
        <v>0</v>
      </c>
    </row>
    <row r="5567" customFormat="false" ht="15" hidden="false" customHeight="false" outlineLevel="0" collapsed="false">
      <c r="A5567" s="0" t="n">
        <v>1500002085</v>
      </c>
      <c r="B5567" s="157" t="n">
        <v>5.58333333333333</v>
      </c>
    </row>
    <row r="5568" customFormat="false" ht="15" hidden="false" customHeight="false" outlineLevel="0" collapsed="false">
      <c r="A5568" s="0" t="n">
        <v>1500004046</v>
      </c>
      <c r="B5568" s="157" t="n">
        <v>2.29166666666667</v>
      </c>
    </row>
    <row r="5569" customFormat="false" ht="15" hidden="false" customHeight="false" outlineLevel="0" collapsed="false">
      <c r="A5569" s="0" t="n">
        <v>1500005198</v>
      </c>
      <c r="B5569" s="157" t="n">
        <v>25.9166666666667</v>
      </c>
    </row>
    <row r="5570" customFormat="false" ht="15" hidden="false" customHeight="false" outlineLevel="0" collapsed="false">
      <c r="A5570" s="0" t="n">
        <v>1500003111</v>
      </c>
      <c r="B5570" s="157" t="n">
        <v>8</v>
      </c>
    </row>
    <row r="5571" customFormat="false" ht="15" hidden="false" customHeight="false" outlineLevel="0" collapsed="false">
      <c r="A5571" s="0" t="n">
        <v>1500002480</v>
      </c>
      <c r="B5571" s="157" t="n">
        <v>0</v>
      </c>
    </row>
    <row r="5572" customFormat="false" ht="15" hidden="false" customHeight="false" outlineLevel="0" collapsed="false">
      <c r="A5572" s="0" t="n">
        <v>1500005958</v>
      </c>
      <c r="B5572" s="157" t="n">
        <v>2.25</v>
      </c>
    </row>
    <row r="5573" customFormat="false" ht="15" hidden="false" customHeight="false" outlineLevel="0" collapsed="false">
      <c r="A5573" s="0" t="n">
        <v>1500003850</v>
      </c>
      <c r="B5573" s="157" t="n">
        <v>2.5</v>
      </c>
    </row>
    <row r="5574" customFormat="false" ht="15" hidden="false" customHeight="false" outlineLevel="0" collapsed="false">
      <c r="A5574" s="0" t="n">
        <v>1500004765</v>
      </c>
      <c r="B5574" s="157" t="n">
        <v>27.4166666666667</v>
      </c>
    </row>
    <row r="5575" customFormat="false" ht="15" hidden="false" customHeight="false" outlineLevel="0" collapsed="false">
      <c r="A5575" s="0" t="n">
        <v>1500003112</v>
      </c>
      <c r="B5575" s="157" t="n">
        <v>17.5833333333333</v>
      </c>
    </row>
    <row r="5576" customFormat="false" ht="15" hidden="false" customHeight="false" outlineLevel="0" collapsed="false">
      <c r="A5576" s="0" t="n">
        <v>1500003113</v>
      </c>
      <c r="B5576" s="157" t="n">
        <v>43.6666666666667</v>
      </c>
    </row>
    <row r="5577" customFormat="false" ht="15" hidden="false" customHeight="false" outlineLevel="0" collapsed="false">
      <c r="A5577" s="0" t="n">
        <v>1500003114</v>
      </c>
      <c r="B5577" s="157" t="n">
        <v>11.1666666666667</v>
      </c>
    </row>
    <row r="5578" customFormat="false" ht="15" hidden="false" customHeight="false" outlineLevel="0" collapsed="false">
      <c r="A5578" s="0" t="n">
        <v>1500004397</v>
      </c>
      <c r="B5578" s="157" t="n">
        <v>14.6166666666667</v>
      </c>
    </row>
    <row r="5579" customFormat="false" ht="15" hidden="false" customHeight="false" outlineLevel="0" collapsed="false">
      <c r="A5579" s="0" t="n">
        <v>1500003115</v>
      </c>
      <c r="B5579" s="157" t="n">
        <v>11.3333333333333</v>
      </c>
    </row>
    <row r="5580" customFormat="false" ht="15" hidden="false" customHeight="false" outlineLevel="0" collapsed="false">
      <c r="A5580" s="0" t="n">
        <v>1500003116</v>
      </c>
      <c r="B5580" s="157" t="n">
        <v>12.25</v>
      </c>
    </row>
    <row r="5581" customFormat="false" ht="15" hidden="false" customHeight="false" outlineLevel="0" collapsed="false">
      <c r="A5581" s="0" t="n">
        <v>1500003117</v>
      </c>
      <c r="B5581" s="157" t="n">
        <v>2.41666666666667</v>
      </c>
    </row>
    <row r="5582" customFormat="false" ht="15" hidden="false" customHeight="false" outlineLevel="0" collapsed="false">
      <c r="A5582" s="0" t="n">
        <v>1500005436</v>
      </c>
      <c r="B5582" s="157" t="n">
        <v>59.0583333333333</v>
      </c>
    </row>
    <row r="5583" customFormat="false" ht="15" hidden="false" customHeight="false" outlineLevel="0" collapsed="false">
      <c r="A5583" s="0" t="n">
        <v>1500003644</v>
      </c>
      <c r="B5583" s="157" t="n">
        <v>3.33333333333333</v>
      </c>
    </row>
    <row r="5584" customFormat="false" ht="15" hidden="false" customHeight="false" outlineLevel="0" collapsed="false">
      <c r="A5584" s="0" t="n">
        <v>1500004598</v>
      </c>
      <c r="B5584" s="157" t="n">
        <v>21.8333333333333</v>
      </c>
    </row>
    <row r="5585" customFormat="false" ht="15" hidden="false" customHeight="false" outlineLevel="0" collapsed="false">
      <c r="A5585" s="0" t="n">
        <v>1500005718</v>
      </c>
      <c r="B5585" s="157" t="n">
        <v>4.81666666666667</v>
      </c>
    </row>
    <row r="5586" customFormat="false" ht="15" hidden="false" customHeight="false" outlineLevel="0" collapsed="false">
      <c r="A5586" s="0" t="n">
        <v>1500002559</v>
      </c>
      <c r="B5586" s="157" t="n">
        <v>78.25</v>
      </c>
    </row>
    <row r="5587" customFormat="false" ht="15" hidden="false" customHeight="false" outlineLevel="0" collapsed="false">
      <c r="A5587" s="0" t="n">
        <v>1500003320</v>
      </c>
      <c r="B5587" s="157" t="n">
        <v>0</v>
      </c>
    </row>
    <row r="5588" customFormat="false" ht="15" hidden="false" customHeight="false" outlineLevel="0" collapsed="false">
      <c r="A5588" s="0" t="n">
        <v>1500004656</v>
      </c>
      <c r="B5588" s="157" t="n">
        <v>21.55</v>
      </c>
    </row>
    <row r="5589" customFormat="false" ht="15" hidden="false" customHeight="false" outlineLevel="0" collapsed="false">
      <c r="A5589" s="0" t="n">
        <v>1500005719</v>
      </c>
      <c r="B5589" s="157" t="n">
        <v>21.2583333333333</v>
      </c>
    </row>
    <row r="5590" customFormat="false" ht="15" hidden="false" customHeight="false" outlineLevel="0" collapsed="false">
      <c r="A5590" s="0" t="n">
        <v>1500005443</v>
      </c>
      <c r="B5590" s="157" t="n">
        <v>5.83333333333333</v>
      </c>
    </row>
    <row r="5591" customFormat="false" ht="15" hidden="false" customHeight="false" outlineLevel="0" collapsed="false">
      <c r="A5591" s="0" t="n">
        <v>1500005916</v>
      </c>
      <c r="B5591" s="157" t="n">
        <v>22</v>
      </c>
    </row>
    <row r="5592" customFormat="false" ht="15" hidden="false" customHeight="false" outlineLevel="0" collapsed="false">
      <c r="A5592" s="0" t="n">
        <v>1500002231</v>
      </c>
      <c r="B5592" s="157" t="n">
        <v>15</v>
      </c>
    </row>
    <row r="5593" customFormat="false" ht="15" hidden="false" customHeight="false" outlineLevel="0" collapsed="false">
      <c r="A5593" s="0" t="n">
        <v>1500004091</v>
      </c>
      <c r="B5593" s="157" t="n">
        <v>0</v>
      </c>
    </row>
    <row r="5594" customFormat="false" ht="15" hidden="false" customHeight="false" outlineLevel="0" collapsed="false">
      <c r="A5594" s="0" t="n">
        <v>1500005223</v>
      </c>
      <c r="B5594" s="157" t="n">
        <v>36.3333333333333</v>
      </c>
    </row>
    <row r="5595" customFormat="false" ht="15" hidden="false" customHeight="false" outlineLevel="0" collapsed="false">
      <c r="A5595" s="0" t="n">
        <v>1500004521</v>
      </c>
      <c r="B5595" s="157" t="n">
        <v>55.5416666666667</v>
      </c>
    </row>
    <row r="5596" customFormat="false" ht="15" hidden="false" customHeight="false" outlineLevel="0" collapsed="false">
      <c r="A5596" s="0" t="n">
        <v>1500003145</v>
      </c>
      <c r="B5596" s="157" t="n">
        <v>0</v>
      </c>
    </row>
    <row r="5597" customFormat="false" ht="15" hidden="false" customHeight="false" outlineLevel="0" collapsed="false">
      <c r="A5597" s="0" t="n">
        <v>1500003462</v>
      </c>
      <c r="B5597" s="157" t="n">
        <v>3</v>
      </c>
    </row>
    <row r="5598" customFormat="false" ht="15" hidden="false" customHeight="false" outlineLevel="0" collapsed="false">
      <c r="A5598" s="0" t="n">
        <v>1500005680</v>
      </c>
      <c r="B5598" s="157" t="n">
        <v>78.5</v>
      </c>
    </row>
    <row r="5599" customFormat="false" ht="15" hidden="false" customHeight="false" outlineLevel="0" collapsed="false">
      <c r="A5599" s="0" t="n">
        <v>1500005652</v>
      </c>
      <c r="B5599" s="157" t="n">
        <v>2.91666666666667</v>
      </c>
    </row>
    <row r="5600" customFormat="false" ht="15" hidden="false" customHeight="false" outlineLevel="0" collapsed="false">
      <c r="A5600" s="0" t="n">
        <v>1500005653</v>
      </c>
      <c r="B5600" s="157" t="n">
        <v>3.33333333333333</v>
      </c>
    </row>
    <row r="5601" customFormat="false" ht="15" hidden="false" customHeight="false" outlineLevel="0" collapsed="false">
      <c r="A5601" s="0" t="n">
        <v>1500005691</v>
      </c>
      <c r="B5601" s="157" t="n">
        <v>0</v>
      </c>
    </row>
    <row r="5602" customFormat="false" ht="15" hidden="false" customHeight="false" outlineLevel="0" collapsed="false">
      <c r="A5602" s="0" t="n">
        <v>1500005134</v>
      </c>
      <c r="B5602" s="157" t="n">
        <v>0</v>
      </c>
    </row>
    <row r="5603" customFormat="false" ht="15" hidden="false" customHeight="false" outlineLevel="0" collapsed="false">
      <c r="A5603" s="0" t="n">
        <v>1500002872</v>
      </c>
      <c r="B5603" s="157" t="n">
        <v>9.16666666666667</v>
      </c>
    </row>
    <row r="5604" customFormat="false" ht="15" hidden="false" customHeight="false" outlineLevel="0" collapsed="false">
      <c r="A5604" s="0" t="n">
        <v>1500012225</v>
      </c>
      <c r="B5604" s="157" t="n">
        <v>0</v>
      </c>
    </row>
    <row r="5605" customFormat="false" ht="15" hidden="false" customHeight="false" outlineLevel="0" collapsed="false">
      <c r="A5605" s="0" t="n">
        <v>1500005917</v>
      </c>
      <c r="B5605" s="157" t="n">
        <v>24.5</v>
      </c>
    </row>
    <row r="5606" customFormat="false" ht="15" hidden="false" customHeight="false" outlineLevel="0" collapsed="false">
      <c r="A5606" s="0" t="n">
        <v>1500005721</v>
      </c>
      <c r="B5606" s="157" t="n">
        <v>17.0833333333333</v>
      </c>
    </row>
    <row r="5607" customFormat="false" ht="15" hidden="false" customHeight="false" outlineLevel="0" collapsed="false">
      <c r="A5607" s="0" t="n">
        <v>1500002232</v>
      </c>
      <c r="B5607" s="157" t="n">
        <v>48.5</v>
      </c>
    </row>
    <row r="5608" customFormat="false" ht="15" hidden="false" customHeight="false" outlineLevel="0" collapsed="false">
      <c r="A5608" s="0" t="n">
        <v>1500002233</v>
      </c>
      <c r="B5608" s="157" t="n">
        <v>19.1666666666667</v>
      </c>
    </row>
    <row r="5609" customFormat="false" ht="15" hidden="false" customHeight="false" outlineLevel="0" collapsed="false">
      <c r="A5609" s="0" t="n">
        <v>1500005888</v>
      </c>
      <c r="B5609" s="157" t="n">
        <v>0</v>
      </c>
    </row>
    <row r="5610" customFormat="false" ht="15" hidden="false" customHeight="false" outlineLevel="0" collapsed="false">
      <c r="A5610" s="0" t="n">
        <v>1500003444</v>
      </c>
      <c r="B5610" s="157" t="n">
        <v>13.75</v>
      </c>
    </row>
    <row r="5611" customFormat="false" ht="15" hidden="false" customHeight="false" outlineLevel="0" collapsed="false">
      <c r="A5611" s="0" t="n">
        <v>1500002027</v>
      </c>
      <c r="B5611" s="157" t="n">
        <v>15</v>
      </c>
    </row>
    <row r="5612" customFormat="false" ht="15" hidden="false" customHeight="false" outlineLevel="0" collapsed="false">
      <c r="A5612" s="0" t="n">
        <v>1500002130</v>
      </c>
      <c r="B5612" s="157" t="n">
        <v>0</v>
      </c>
    </row>
    <row r="5613" customFormat="false" ht="15" hidden="false" customHeight="false" outlineLevel="0" collapsed="false">
      <c r="A5613" s="0" t="n">
        <v>1500002830</v>
      </c>
      <c r="B5613" s="157" t="n">
        <v>15.5</v>
      </c>
    </row>
    <row r="5614" customFormat="false" ht="15" hidden="false" customHeight="false" outlineLevel="0" collapsed="false">
      <c r="A5614" s="0" t="n">
        <v>1500005918</v>
      </c>
      <c r="B5614" s="157" t="n">
        <v>10</v>
      </c>
    </row>
    <row r="5615" customFormat="false" ht="15" hidden="false" customHeight="false" outlineLevel="0" collapsed="false">
      <c r="A5615" s="0" t="n">
        <v>1500003522</v>
      </c>
      <c r="B5615" s="157" t="n">
        <v>42.75</v>
      </c>
    </row>
    <row r="5616" customFormat="false" ht="15" hidden="false" customHeight="false" outlineLevel="0" collapsed="false">
      <c r="A5616" s="0" t="n">
        <v>1500002124</v>
      </c>
      <c r="B5616" s="157" t="n">
        <v>2.91666666666667</v>
      </c>
    </row>
    <row r="5617" customFormat="false" ht="15" hidden="false" customHeight="false" outlineLevel="0" collapsed="false">
      <c r="A5617" s="0" t="n">
        <v>1500002576</v>
      </c>
      <c r="B5617" s="157" t="n">
        <v>57.5833333333333</v>
      </c>
    </row>
    <row r="5618" customFormat="false" ht="15" hidden="false" customHeight="false" outlineLevel="0" collapsed="false">
      <c r="A5618" s="0" t="n">
        <v>1500005384</v>
      </c>
      <c r="B5618" s="157" t="n">
        <v>1.25</v>
      </c>
    </row>
    <row r="5619" customFormat="false" ht="15" hidden="false" customHeight="false" outlineLevel="0" collapsed="false">
      <c r="A5619" s="0" t="n">
        <v>1500004030</v>
      </c>
      <c r="B5619" s="157" t="n">
        <v>0</v>
      </c>
    </row>
    <row r="5620" customFormat="false" ht="15" hidden="false" customHeight="false" outlineLevel="0" collapsed="false">
      <c r="A5620" s="0" t="n">
        <v>1500004295</v>
      </c>
      <c r="B5620" s="157" t="n">
        <v>33.7416666666667</v>
      </c>
    </row>
    <row r="5621" customFormat="false" ht="15" hidden="false" customHeight="false" outlineLevel="0" collapsed="false">
      <c r="A5621" s="0" t="n">
        <v>1500005582</v>
      </c>
      <c r="B5621" s="157" t="n">
        <v>0</v>
      </c>
    </row>
    <row r="5622" customFormat="false" ht="15" hidden="false" customHeight="false" outlineLevel="0" collapsed="false">
      <c r="A5622" s="0" t="n">
        <v>1500004144</v>
      </c>
      <c r="B5622" s="157" t="n">
        <v>38.1666666666667</v>
      </c>
    </row>
    <row r="5623" customFormat="false" ht="15" hidden="false" customHeight="false" outlineLevel="0" collapsed="false">
      <c r="A5623" s="0" t="n">
        <v>1500003541</v>
      </c>
      <c r="B5623" s="157" t="n">
        <v>0</v>
      </c>
    </row>
    <row r="5624" customFormat="false" ht="15" hidden="false" customHeight="false" outlineLevel="0" collapsed="false">
      <c r="A5624" s="0" t="n">
        <v>1500004522</v>
      </c>
      <c r="B5624" s="157" t="n">
        <v>9.16666666666667</v>
      </c>
    </row>
    <row r="5625" customFormat="false" ht="15" hidden="false" customHeight="false" outlineLevel="0" collapsed="false">
      <c r="A5625" s="0" t="n">
        <v>1500004431</v>
      </c>
      <c r="B5625" s="157" t="n">
        <v>40.6666666666667</v>
      </c>
    </row>
    <row r="5626" customFormat="false" ht="15" hidden="false" customHeight="false" outlineLevel="0" collapsed="false">
      <c r="A5626" s="0" t="n">
        <v>1500002197</v>
      </c>
      <c r="B5626" s="157" t="n">
        <v>18.6666666666667</v>
      </c>
    </row>
    <row r="5627" customFormat="false" ht="15" hidden="false" customHeight="false" outlineLevel="0" collapsed="false">
      <c r="A5627" s="0" t="n">
        <v>1500003576</v>
      </c>
      <c r="B5627" s="157" t="n">
        <v>11.875</v>
      </c>
    </row>
    <row r="5628" customFormat="false" ht="15" hidden="false" customHeight="false" outlineLevel="0" collapsed="false">
      <c r="A5628" s="0" t="n">
        <v>1500002717</v>
      </c>
      <c r="B5628" s="157" t="n">
        <v>0</v>
      </c>
    </row>
    <row r="5629" customFormat="false" ht="15" hidden="false" customHeight="false" outlineLevel="0" collapsed="false">
      <c r="A5629" s="0" t="n">
        <v>1500004327</v>
      </c>
      <c r="B5629" s="157" t="n">
        <v>0</v>
      </c>
    </row>
    <row r="5630" customFormat="false" ht="15" hidden="false" customHeight="false" outlineLevel="0" collapsed="false">
      <c r="A5630" s="0" t="n">
        <v>1500004455</v>
      </c>
      <c r="B5630" s="157" t="n">
        <v>5.83333333333333</v>
      </c>
    </row>
    <row r="5631" customFormat="false" ht="15" hidden="false" customHeight="false" outlineLevel="0" collapsed="false">
      <c r="A5631" s="0" t="n">
        <v>1500003786</v>
      </c>
      <c r="B5631" s="157" t="n">
        <v>10.2833333333333</v>
      </c>
    </row>
    <row r="5632" customFormat="false" ht="15" hidden="false" customHeight="false" outlineLevel="0" collapsed="false">
      <c r="A5632" s="0" t="n">
        <v>1500002401</v>
      </c>
      <c r="B5632" s="157" t="n">
        <v>48.4416666666667</v>
      </c>
    </row>
    <row r="5633" customFormat="false" ht="15" hidden="false" customHeight="false" outlineLevel="0" collapsed="false">
      <c r="A5633" s="0" t="n">
        <v>1500004816</v>
      </c>
      <c r="B5633" s="157" t="n">
        <v>5.08333333333333</v>
      </c>
    </row>
    <row r="5634" customFormat="false" ht="15" hidden="false" customHeight="false" outlineLevel="0" collapsed="false">
      <c r="A5634" s="0" t="n">
        <v>1500004817</v>
      </c>
      <c r="B5634" s="157" t="n">
        <v>62.3666666666667</v>
      </c>
    </row>
    <row r="5635" customFormat="false" ht="15" hidden="false" customHeight="false" outlineLevel="0" collapsed="false">
      <c r="A5635" s="0" t="n">
        <v>1500005594</v>
      </c>
      <c r="B5635" s="157" t="n">
        <v>18.4583333333333</v>
      </c>
    </row>
    <row r="5636" customFormat="false" ht="15" hidden="false" customHeight="false" outlineLevel="0" collapsed="false">
      <c r="A5636" s="0" t="n">
        <v>1500003676</v>
      </c>
      <c r="B5636" s="157" t="n">
        <v>8.33333333333333</v>
      </c>
    </row>
    <row r="5637" customFormat="false" ht="15" hidden="false" customHeight="false" outlineLevel="0" collapsed="false">
      <c r="A5637" s="0" t="n">
        <v>1500004624</v>
      </c>
      <c r="B5637" s="157" t="n">
        <v>64.5</v>
      </c>
    </row>
    <row r="5638" customFormat="false" ht="15" hidden="false" customHeight="false" outlineLevel="0" collapsed="false">
      <c r="A5638" s="0" t="n">
        <v>1500003523</v>
      </c>
      <c r="B5638" s="157" t="n">
        <v>0</v>
      </c>
    </row>
    <row r="5639" customFormat="false" ht="15" hidden="false" customHeight="false" outlineLevel="0" collapsed="false">
      <c r="A5639" s="0" t="n">
        <v>1500002046</v>
      </c>
      <c r="B5639" s="157" t="n">
        <v>0</v>
      </c>
    </row>
    <row r="5640" customFormat="false" ht="15" hidden="false" customHeight="false" outlineLevel="0" collapsed="false">
      <c r="A5640" s="0" t="n">
        <v>1500004629</v>
      </c>
      <c r="B5640" s="157" t="n">
        <v>0</v>
      </c>
    </row>
    <row r="5641" customFormat="false" ht="15" hidden="false" customHeight="false" outlineLevel="0" collapsed="false">
      <c r="A5641" s="0" t="n">
        <v>1500005270</v>
      </c>
      <c r="B5641" s="157" t="n">
        <v>6.225</v>
      </c>
    </row>
    <row r="5642" customFormat="false" ht="15" hidden="false" customHeight="false" outlineLevel="0" collapsed="false">
      <c r="A5642" s="0" t="n">
        <v>1500003659</v>
      </c>
      <c r="B5642" s="157" t="n">
        <v>12.8333333333333</v>
      </c>
    </row>
    <row r="5643" customFormat="false" ht="15" hidden="false" customHeight="false" outlineLevel="0" collapsed="false">
      <c r="A5643" s="0" t="n">
        <v>1500004296</v>
      </c>
      <c r="B5643" s="157" t="n">
        <v>7.75</v>
      </c>
    </row>
    <row r="5644" customFormat="false" ht="15" hidden="false" customHeight="false" outlineLevel="0" collapsed="false">
      <c r="A5644" s="0" t="n">
        <v>1500003307</v>
      </c>
      <c r="B5644" s="157" t="n">
        <v>32.9166666666667</v>
      </c>
    </row>
    <row r="5645" customFormat="false" ht="15" hidden="false" customHeight="false" outlineLevel="0" collapsed="false">
      <c r="A5645" s="0" t="n">
        <v>1500011680</v>
      </c>
      <c r="B5645" s="157" t="n">
        <v>9</v>
      </c>
    </row>
    <row r="5646" customFormat="false" ht="15" hidden="false" customHeight="false" outlineLevel="0" collapsed="false">
      <c r="A5646" s="0" t="n">
        <v>1500002957</v>
      </c>
      <c r="B5646" s="157" t="n">
        <v>42.05</v>
      </c>
    </row>
    <row r="5647" customFormat="false" ht="15" hidden="false" customHeight="false" outlineLevel="0" collapsed="false">
      <c r="A5647" s="0" t="n">
        <v>1500003983</v>
      </c>
      <c r="B5647" s="157" t="n">
        <v>148.666666666667</v>
      </c>
    </row>
    <row r="5648" customFormat="false" ht="15" hidden="false" customHeight="false" outlineLevel="0" collapsed="false">
      <c r="A5648" s="0" t="n">
        <v>1500002131</v>
      </c>
      <c r="B5648" s="157" t="n">
        <v>0</v>
      </c>
    </row>
    <row r="5649" customFormat="false" ht="15" hidden="false" customHeight="false" outlineLevel="0" collapsed="false">
      <c r="A5649" s="0" t="n">
        <v>1500005738</v>
      </c>
      <c r="B5649" s="157" t="n">
        <v>0</v>
      </c>
    </row>
    <row r="5650" customFormat="false" ht="15" hidden="false" customHeight="false" outlineLevel="0" collapsed="false">
      <c r="A5650" s="0" t="n">
        <v>1500006233</v>
      </c>
      <c r="B5650" s="157" t="n">
        <v>11.725</v>
      </c>
    </row>
    <row r="5651" customFormat="false" ht="15" hidden="false" customHeight="false" outlineLevel="0" collapsed="false">
      <c r="A5651" s="0" t="n">
        <v>1500005993</v>
      </c>
      <c r="B5651" s="157" t="n">
        <v>17.2083333333333</v>
      </c>
    </row>
    <row r="5652" customFormat="false" ht="15" hidden="false" customHeight="false" outlineLevel="0" collapsed="false">
      <c r="A5652" s="0" t="n">
        <v>1500003737</v>
      </c>
      <c r="B5652" s="157" t="n">
        <v>0</v>
      </c>
    </row>
    <row r="5653" customFormat="false" ht="15" hidden="false" customHeight="false" outlineLevel="0" collapsed="false">
      <c r="A5653" s="0" t="n">
        <v>1500005987</v>
      </c>
      <c r="B5653" s="157" t="n">
        <v>0</v>
      </c>
    </row>
    <row r="5654" customFormat="false" ht="15" hidden="false" customHeight="false" outlineLevel="0" collapsed="false">
      <c r="A5654" s="0" t="n">
        <v>1500005988</v>
      </c>
      <c r="B5654" s="157" t="n">
        <v>6.58333333333333</v>
      </c>
    </row>
    <row r="5655" customFormat="false" ht="15" hidden="false" customHeight="false" outlineLevel="0" collapsed="false">
      <c r="A5655" s="0" t="n">
        <v>1500004609</v>
      </c>
      <c r="B5655" s="157" t="n">
        <v>135.5</v>
      </c>
    </row>
    <row r="5656" customFormat="false" ht="15" hidden="false" customHeight="false" outlineLevel="0" collapsed="false">
      <c r="A5656" s="0" t="n">
        <v>1500002959</v>
      </c>
      <c r="B5656" s="157" t="n">
        <v>0</v>
      </c>
    </row>
    <row r="5657" customFormat="false" ht="15" hidden="false" customHeight="false" outlineLevel="0" collapsed="false">
      <c r="A5657" s="0" t="n">
        <v>1500005252</v>
      </c>
      <c r="B5657" s="157" t="n">
        <v>0</v>
      </c>
    </row>
    <row r="5658" customFormat="false" ht="15" hidden="false" customHeight="false" outlineLevel="0" collapsed="false">
      <c r="A5658" s="0" t="n">
        <v>1500005641</v>
      </c>
      <c r="B5658" s="157" t="n">
        <v>13.4166666666667</v>
      </c>
    </row>
    <row r="5659" customFormat="false" ht="15" hidden="false" customHeight="false" outlineLevel="0" collapsed="false">
      <c r="A5659" s="0" t="n">
        <v>1500005386</v>
      </c>
      <c r="B5659" s="157" t="n">
        <v>4.25</v>
      </c>
    </row>
    <row r="5660" customFormat="false" ht="15" hidden="false" customHeight="false" outlineLevel="0" collapsed="false">
      <c r="A5660" s="0" t="n">
        <v>1500003542</v>
      </c>
      <c r="B5660" s="157" t="n">
        <v>68.25</v>
      </c>
    </row>
    <row r="5661" customFormat="false" ht="15" hidden="false" customHeight="false" outlineLevel="0" collapsed="false">
      <c r="A5661" s="0" t="n">
        <v>1500003558</v>
      </c>
      <c r="B5661" s="157" t="n">
        <v>6</v>
      </c>
    </row>
    <row r="5662" customFormat="false" ht="15" hidden="false" customHeight="false" outlineLevel="0" collapsed="false">
      <c r="A5662" s="0" t="n">
        <v>1500004031</v>
      </c>
      <c r="B5662" s="157" t="n">
        <v>32.8333333333333</v>
      </c>
    </row>
    <row r="5663" customFormat="false" ht="15" hidden="false" customHeight="false" outlineLevel="0" collapsed="false">
      <c r="A5663" s="0" t="n">
        <v>1500005387</v>
      </c>
      <c r="B5663" s="157" t="n">
        <v>9.66666666666667</v>
      </c>
    </row>
    <row r="5664" customFormat="false" ht="15" hidden="false" customHeight="false" outlineLevel="0" collapsed="false">
      <c r="A5664" s="0" t="n">
        <v>1500012200</v>
      </c>
      <c r="B5664" s="157" t="n">
        <v>0</v>
      </c>
    </row>
    <row r="5665" customFormat="false" ht="15" hidden="false" customHeight="false" outlineLevel="0" collapsed="false">
      <c r="A5665" s="0" t="n">
        <v>1500002999</v>
      </c>
      <c r="B5665" s="157" t="n">
        <v>0</v>
      </c>
    </row>
    <row r="5666" customFormat="false" ht="15" hidden="false" customHeight="false" outlineLevel="0" collapsed="false">
      <c r="A5666" s="0" t="n">
        <v>1500003677</v>
      </c>
      <c r="B5666" s="157" t="n">
        <v>13.8333333333333</v>
      </c>
    </row>
    <row r="5667" customFormat="false" ht="15" hidden="false" customHeight="false" outlineLevel="0" collapsed="false">
      <c r="A5667" s="0" t="n">
        <v>1500002445</v>
      </c>
      <c r="B5667" s="157" t="n">
        <v>44.5</v>
      </c>
    </row>
    <row r="5668" customFormat="false" ht="15" hidden="false" customHeight="false" outlineLevel="0" collapsed="false">
      <c r="A5668" s="0" t="n">
        <v>1500002446</v>
      </c>
      <c r="B5668" s="157" t="n">
        <v>26.8333333333333</v>
      </c>
    </row>
    <row r="5669" customFormat="false" ht="15" hidden="false" customHeight="false" outlineLevel="0" collapsed="false">
      <c r="A5669" s="0" t="n">
        <v>1500002447</v>
      </c>
      <c r="B5669" s="157" t="n">
        <v>13.9166666666667</v>
      </c>
    </row>
    <row r="5670" customFormat="false" ht="15" hidden="false" customHeight="false" outlineLevel="0" collapsed="false">
      <c r="A5670" s="0" t="n">
        <v>1500002527</v>
      </c>
      <c r="B5670" s="157" t="n">
        <v>97.25</v>
      </c>
    </row>
    <row r="5671" customFormat="false" ht="15" hidden="false" customHeight="false" outlineLevel="0" collapsed="false">
      <c r="A5671" s="0" t="n">
        <v>1500004639</v>
      </c>
      <c r="B5671" s="157" t="n">
        <v>0</v>
      </c>
    </row>
    <row r="5672" customFormat="false" ht="15" hidden="false" customHeight="false" outlineLevel="0" collapsed="false">
      <c r="A5672" s="0" t="n">
        <v>1500004640</v>
      </c>
      <c r="B5672" s="157" t="n">
        <v>0</v>
      </c>
    </row>
    <row r="5673" customFormat="false" ht="15" hidden="false" customHeight="false" outlineLevel="0" collapsed="false">
      <c r="A5673" s="0" t="n">
        <v>1500004220</v>
      </c>
      <c r="B5673" s="157" t="n">
        <v>0</v>
      </c>
    </row>
    <row r="5674" customFormat="false" ht="15" hidden="false" customHeight="false" outlineLevel="0" collapsed="false">
      <c r="A5674" s="0" t="n">
        <v>1500005910</v>
      </c>
      <c r="B5674" s="157" t="n">
        <v>30.9583333333333</v>
      </c>
    </row>
    <row r="5675" customFormat="false" ht="15" hidden="false" customHeight="false" outlineLevel="0" collapsed="false">
      <c r="A5675" s="0" t="n">
        <v>1500003034</v>
      </c>
      <c r="B5675" s="157" t="n">
        <v>21.25</v>
      </c>
    </row>
    <row r="5676" customFormat="false" ht="15" hidden="false" customHeight="false" outlineLevel="0" collapsed="false">
      <c r="A5676" s="0" t="n">
        <v>1500002745</v>
      </c>
      <c r="B5676" s="157" t="n">
        <v>7.5</v>
      </c>
    </row>
    <row r="5677" customFormat="false" ht="15" hidden="false" customHeight="false" outlineLevel="0" collapsed="false">
      <c r="A5677" s="0" t="n">
        <v>1500005978</v>
      </c>
      <c r="B5677" s="157" t="n">
        <v>27.5833333333333</v>
      </c>
    </row>
    <row r="5678" customFormat="false" ht="15" hidden="false" customHeight="false" outlineLevel="0" collapsed="false">
      <c r="A5678" s="0" t="n">
        <v>1500004221</v>
      </c>
      <c r="B5678" s="157" t="n">
        <v>28.75</v>
      </c>
    </row>
    <row r="5679" customFormat="false" ht="15" hidden="false" customHeight="false" outlineLevel="0" collapsed="false">
      <c r="A5679" s="0" t="n">
        <v>1500004308</v>
      </c>
      <c r="B5679" s="157" t="n">
        <v>7.08333333333333</v>
      </c>
    </row>
    <row r="5680" customFormat="false" ht="15" hidden="false" customHeight="false" outlineLevel="0" collapsed="false">
      <c r="A5680" s="0" t="n">
        <v>1500004886</v>
      </c>
      <c r="B5680" s="157" t="n">
        <v>22.5</v>
      </c>
    </row>
    <row r="5681" customFormat="false" ht="15" hidden="false" customHeight="false" outlineLevel="0" collapsed="false">
      <c r="A5681" s="0" t="n">
        <v>1500002528</v>
      </c>
      <c r="B5681" s="157" t="n">
        <v>0</v>
      </c>
    </row>
    <row r="5682" customFormat="false" ht="15" hidden="false" customHeight="false" outlineLevel="0" collapsed="false">
      <c r="A5682" s="0" t="n">
        <v>1500005585</v>
      </c>
      <c r="B5682" s="157" t="n">
        <v>0</v>
      </c>
    </row>
    <row r="5683" customFormat="false" ht="15" hidden="false" customHeight="false" outlineLevel="0" collapsed="false">
      <c r="A5683" s="0" t="n">
        <v>1500005970</v>
      </c>
      <c r="B5683" s="157" t="n">
        <v>75.8333333333333</v>
      </c>
    </row>
    <row r="5684" customFormat="false" ht="15" hidden="false" customHeight="false" outlineLevel="0" collapsed="false">
      <c r="A5684" s="0" t="n">
        <v>1500002529</v>
      </c>
      <c r="B5684" s="157" t="n">
        <v>0</v>
      </c>
    </row>
    <row r="5685" customFormat="false" ht="15" hidden="false" customHeight="false" outlineLevel="0" collapsed="false">
      <c r="A5685" s="0" t="n">
        <v>1500003352</v>
      </c>
      <c r="B5685" s="157" t="n">
        <v>0</v>
      </c>
    </row>
    <row r="5686" customFormat="false" ht="15" hidden="false" customHeight="false" outlineLevel="0" collapsed="false">
      <c r="A5686" s="0" t="n">
        <v>1500005971</v>
      </c>
      <c r="B5686" s="157" t="n">
        <v>0.833333333333333</v>
      </c>
    </row>
    <row r="5687" customFormat="false" ht="15" hidden="false" customHeight="false" outlineLevel="0" collapsed="false">
      <c r="A5687" s="0" t="n">
        <v>1500005972</v>
      </c>
      <c r="B5687" s="157" t="n">
        <v>49.1666666666667</v>
      </c>
    </row>
    <row r="5688" customFormat="false" ht="15" hidden="false" customHeight="false" outlineLevel="0" collapsed="false">
      <c r="A5688" s="0" t="n">
        <v>1500003740</v>
      </c>
      <c r="B5688" s="157" t="n">
        <v>25</v>
      </c>
    </row>
    <row r="5689" customFormat="false" ht="15" hidden="false" customHeight="false" outlineLevel="0" collapsed="false">
      <c r="A5689" s="0" t="n">
        <v>1500005104</v>
      </c>
      <c r="B5689" s="157" t="n">
        <v>54.1666666666667</v>
      </c>
    </row>
    <row r="5690" customFormat="false" ht="15" hidden="false" customHeight="false" outlineLevel="0" collapsed="false">
      <c r="A5690" s="0" t="n">
        <v>1500002626</v>
      </c>
      <c r="B5690" s="157" t="n">
        <v>105.75</v>
      </c>
    </row>
    <row r="5691" customFormat="false" ht="15" hidden="false" customHeight="false" outlineLevel="0" collapsed="false">
      <c r="A5691" s="0" t="n">
        <v>1500003135</v>
      </c>
      <c r="B5691" s="157" t="n">
        <v>0</v>
      </c>
    </row>
    <row r="5692" customFormat="false" ht="15" hidden="false" customHeight="false" outlineLevel="0" collapsed="false">
      <c r="A5692" s="0" t="n">
        <v>1500004878</v>
      </c>
      <c r="B5692" s="157" t="n">
        <v>0</v>
      </c>
    </row>
    <row r="5693" customFormat="false" ht="15" hidden="false" customHeight="false" outlineLevel="0" collapsed="false">
      <c r="A5693" s="0" t="n">
        <v>1500004328</v>
      </c>
      <c r="B5693" s="157" t="n">
        <v>21.8333333333333</v>
      </c>
    </row>
    <row r="5694" customFormat="false" ht="15" hidden="false" customHeight="false" outlineLevel="0" collapsed="false">
      <c r="A5694" s="0" t="n">
        <v>1500003726</v>
      </c>
      <c r="B5694" s="157" t="n">
        <v>12.6666666666667</v>
      </c>
    </row>
    <row r="5695" customFormat="false" ht="15" hidden="false" customHeight="false" outlineLevel="0" collapsed="false">
      <c r="A5695" s="0" t="n">
        <v>1500004851</v>
      </c>
      <c r="B5695" s="157" t="n">
        <v>0</v>
      </c>
    </row>
    <row r="5696" customFormat="false" ht="15" hidden="false" customHeight="false" outlineLevel="0" collapsed="false">
      <c r="A5696" s="0" t="n">
        <v>1500004852</v>
      </c>
      <c r="B5696" s="157" t="n">
        <v>0.416666666666667</v>
      </c>
    </row>
    <row r="5697" customFormat="false" ht="15" hidden="false" customHeight="false" outlineLevel="0" collapsed="false">
      <c r="A5697" s="0" t="n">
        <v>1500004329</v>
      </c>
      <c r="B5697" s="157" t="n">
        <v>0</v>
      </c>
    </row>
    <row r="5698" customFormat="false" ht="15" hidden="false" customHeight="false" outlineLevel="0" collapsed="false">
      <c r="A5698" s="0" t="n">
        <v>1500003799</v>
      </c>
      <c r="B5698" s="157" t="n">
        <v>0</v>
      </c>
    </row>
    <row r="5699" customFormat="false" ht="15" hidden="false" customHeight="false" outlineLevel="0" collapsed="false">
      <c r="A5699" s="0" t="n">
        <v>1500004330</v>
      </c>
      <c r="B5699" s="157" t="n">
        <v>0</v>
      </c>
    </row>
    <row r="5700" customFormat="false" ht="15" hidden="false" customHeight="false" outlineLevel="0" collapsed="false">
      <c r="A5700" s="0" t="n">
        <v>1500003577</v>
      </c>
      <c r="B5700" s="157" t="n">
        <v>13.175</v>
      </c>
    </row>
    <row r="5701" customFormat="false" ht="15" hidden="false" customHeight="false" outlineLevel="0" collapsed="false">
      <c r="A5701" s="0" t="n">
        <v>1500003578</v>
      </c>
      <c r="B5701" s="157" t="n">
        <v>57.25</v>
      </c>
    </row>
    <row r="5702" customFormat="false" ht="15" hidden="false" customHeight="false" outlineLevel="0" collapsed="false">
      <c r="A5702" s="0" t="n">
        <v>1500004331</v>
      </c>
      <c r="B5702" s="157" t="n">
        <v>0</v>
      </c>
    </row>
    <row r="5703" customFormat="false" ht="15" hidden="false" customHeight="false" outlineLevel="0" collapsed="false">
      <c r="A5703" s="0" t="n">
        <v>1500004332</v>
      </c>
      <c r="B5703" s="157" t="n">
        <v>19.25</v>
      </c>
    </row>
    <row r="5704" customFormat="false" ht="15" hidden="false" customHeight="false" outlineLevel="0" collapsed="false">
      <c r="A5704" s="0" t="n">
        <v>1500003678</v>
      </c>
      <c r="B5704" s="157" t="n">
        <v>1.25</v>
      </c>
    </row>
    <row r="5705" customFormat="false" ht="15" hidden="false" customHeight="false" outlineLevel="0" collapsed="false">
      <c r="A5705" s="0" t="n">
        <v>1500005122</v>
      </c>
      <c r="B5705" s="157" t="n">
        <v>1.25</v>
      </c>
    </row>
    <row r="5706" customFormat="false" ht="15" hidden="false" customHeight="false" outlineLevel="0" collapsed="false">
      <c r="A5706" s="0" t="n">
        <v>1500005086</v>
      </c>
      <c r="B5706" s="157" t="n">
        <v>0</v>
      </c>
    </row>
    <row r="5707" customFormat="false" ht="15" hidden="false" customHeight="false" outlineLevel="0" collapsed="false">
      <c r="A5707" s="0" t="n">
        <v>1500002787</v>
      </c>
      <c r="B5707" s="157" t="n">
        <v>0.5</v>
      </c>
    </row>
    <row r="5708" customFormat="false" ht="15" hidden="false" customHeight="false" outlineLevel="0" collapsed="false">
      <c r="A5708" s="0" t="n">
        <v>1500004484</v>
      </c>
      <c r="B5708" s="157" t="n">
        <v>0</v>
      </c>
    </row>
    <row r="5709" customFormat="false" ht="15" hidden="false" customHeight="false" outlineLevel="0" collapsed="false">
      <c r="A5709" s="0" t="n">
        <v>1500004093</v>
      </c>
      <c r="B5709" s="157" t="n">
        <v>3.33333333333333</v>
      </c>
    </row>
    <row r="5710" customFormat="false" ht="15" hidden="false" customHeight="false" outlineLevel="0" collapsed="false">
      <c r="A5710" s="0" t="n">
        <v>1500004398</v>
      </c>
      <c r="B5710" s="157" t="n">
        <v>47.6333333333333</v>
      </c>
    </row>
    <row r="5711" customFormat="false" ht="15" hidden="false" customHeight="false" outlineLevel="0" collapsed="false">
      <c r="A5711" s="0" t="n">
        <v>1500006178</v>
      </c>
      <c r="B5711" s="157" t="n">
        <v>0</v>
      </c>
    </row>
    <row r="5712" customFormat="false" ht="15" hidden="false" customHeight="false" outlineLevel="0" collapsed="false">
      <c r="A5712" s="0" t="n">
        <v>1500005388</v>
      </c>
      <c r="B5712" s="157" t="n">
        <v>10.75</v>
      </c>
    </row>
    <row r="5713" customFormat="false" ht="15" hidden="false" customHeight="false" outlineLevel="0" collapsed="false">
      <c r="A5713" s="0" t="n">
        <v>1500002577</v>
      </c>
      <c r="B5713" s="157" t="n">
        <v>0</v>
      </c>
    </row>
    <row r="5714" customFormat="false" ht="15" hidden="false" customHeight="false" outlineLevel="0" collapsed="false">
      <c r="A5714" s="0" t="n">
        <v>1500003168</v>
      </c>
      <c r="B5714" s="157" t="n">
        <v>17.5833333333333</v>
      </c>
    </row>
    <row r="5715" customFormat="false" ht="15" hidden="false" customHeight="false" outlineLevel="0" collapsed="false">
      <c r="A5715" s="0" t="n">
        <v>1500005390</v>
      </c>
      <c r="B5715" s="157" t="n">
        <v>65.7083333333333</v>
      </c>
    </row>
    <row r="5716" customFormat="false" ht="15" hidden="false" customHeight="false" outlineLevel="0" collapsed="false">
      <c r="A5716" s="0" t="n">
        <v>1500004625</v>
      </c>
      <c r="B5716" s="157" t="n">
        <v>19.4166666666667</v>
      </c>
    </row>
    <row r="5717" customFormat="false" ht="15" hidden="false" customHeight="false" outlineLevel="0" collapsed="false">
      <c r="A5717" s="0" t="n">
        <v>1500002448</v>
      </c>
      <c r="B5717" s="157" t="n">
        <v>13</v>
      </c>
    </row>
    <row r="5718" customFormat="false" ht="15" hidden="false" customHeight="false" outlineLevel="0" collapsed="false">
      <c r="A5718" s="0" t="n">
        <v>1500001961</v>
      </c>
      <c r="B5718" s="157" t="n">
        <v>20</v>
      </c>
    </row>
    <row r="5719" customFormat="false" ht="15" hidden="false" customHeight="false" outlineLevel="0" collapsed="false">
      <c r="A5719" s="0" t="n">
        <v>1500001962</v>
      </c>
      <c r="B5719" s="157" t="n">
        <v>0</v>
      </c>
    </row>
    <row r="5720" customFormat="false" ht="15" hidden="false" customHeight="false" outlineLevel="0" collapsed="false">
      <c r="A5720" s="0" t="n">
        <v>1500004387</v>
      </c>
      <c r="B5720" s="157" t="n">
        <v>3.83333333333333</v>
      </c>
    </row>
    <row r="5721" customFormat="false" ht="15" hidden="false" customHeight="false" outlineLevel="0" collapsed="false">
      <c r="A5721" s="0" t="n">
        <v>1500003404</v>
      </c>
      <c r="B5721" s="157" t="n">
        <v>20</v>
      </c>
    </row>
    <row r="5722" customFormat="false" ht="15" hidden="false" customHeight="false" outlineLevel="0" collapsed="false">
      <c r="A5722" s="0" t="n">
        <v>1500003395</v>
      </c>
      <c r="B5722" s="157" t="n">
        <v>16.3333333333333</v>
      </c>
    </row>
    <row r="5723" customFormat="false" ht="15" hidden="false" customHeight="false" outlineLevel="0" collapsed="false">
      <c r="A5723" s="0" t="n">
        <v>1500003396</v>
      </c>
      <c r="B5723" s="157" t="n">
        <v>10.3333333333333</v>
      </c>
    </row>
    <row r="5724" customFormat="false" ht="15" hidden="false" customHeight="false" outlineLevel="0" collapsed="false">
      <c r="A5724" s="0" t="n">
        <v>1500003634</v>
      </c>
      <c r="B5724" s="157" t="n">
        <v>6.41666666666667</v>
      </c>
    </row>
    <row r="5725" customFormat="false" ht="15" hidden="false" customHeight="false" outlineLevel="0" collapsed="false">
      <c r="A5725" s="0" t="n">
        <v>1500002737</v>
      </c>
      <c r="B5725" s="157" t="n">
        <v>38.5833333333333</v>
      </c>
    </row>
    <row r="5726" customFormat="false" ht="15" hidden="false" customHeight="false" outlineLevel="0" collapsed="false">
      <c r="A5726" s="0" t="n">
        <v>1500001988</v>
      </c>
      <c r="B5726" s="157" t="n">
        <v>78.1666666666667</v>
      </c>
    </row>
    <row r="5727" customFormat="false" ht="15" hidden="false" customHeight="false" outlineLevel="0" collapsed="false">
      <c r="A5727" s="0" t="n">
        <v>1500002309</v>
      </c>
      <c r="B5727" s="157" t="n">
        <v>0</v>
      </c>
    </row>
    <row r="5728" customFormat="false" ht="15" hidden="false" customHeight="false" outlineLevel="0" collapsed="false">
      <c r="A5728" s="0" t="n">
        <v>1500002891</v>
      </c>
      <c r="B5728" s="157" t="n">
        <v>40.4166666666667</v>
      </c>
    </row>
    <row r="5729" customFormat="false" ht="15" hidden="false" customHeight="false" outlineLevel="0" collapsed="false">
      <c r="A5729" s="0" t="n">
        <v>1500005158</v>
      </c>
      <c r="B5729" s="157" t="n">
        <v>9.16666666666667</v>
      </c>
    </row>
    <row r="5730" customFormat="false" ht="15" hidden="false" customHeight="false" outlineLevel="0" collapsed="false">
      <c r="A5730" s="0" t="n">
        <v>1500002892</v>
      </c>
      <c r="B5730" s="157" t="n">
        <v>31.25</v>
      </c>
    </row>
    <row r="5731" customFormat="false" ht="15" hidden="false" customHeight="false" outlineLevel="0" collapsed="false">
      <c r="A5731" s="0" t="n">
        <v>1500002310</v>
      </c>
      <c r="B5731" s="157" t="n">
        <v>56.8333333333333</v>
      </c>
    </row>
    <row r="5732" customFormat="false" ht="15" hidden="false" customHeight="false" outlineLevel="0" collapsed="false">
      <c r="A5732" s="0" t="n">
        <v>1500005159</v>
      </c>
      <c r="B5732" s="157" t="n">
        <v>13.3333333333333</v>
      </c>
    </row>
    <row r="5733" customFormat="false" ht="15" hidden="false" customHeight="false" outlineLevel="0" collapsed="false">
      <c r="A5733" s="0" t="n">
        <v>1500005340</v>
      </c>
      <c r="B5733" s="157" t="n">
        <v>4.75</v>
      </c>
    </row>
    <row r="5734" customFormat="false" ht="15" hidden="false" customHeight="false" outlineLevel="0" collapsed="false">
      <c r="A5734" s="0" t="n">
        <v>1500005160</v>
      </c>
      <c r="B5734" s="157" t="n">
        <v>5.83333333333333</v>
      </c>
    </row>
    <row r="5735" customFormat="false" ht="15" hidden="false" customHeight="false" outlineLevel="0" collapsed="false">
      <c r="A5735" s="0" t="n">
        <v>1500002893</v>
      </c>
      <c r="B5735" s="157" t="n">
        <v>3.33333333333333</v>
      </c>
    </row>
    <row r="5736" customFormat="false" ht="15" hidden="false" customHeight="false" outlineLevel="0" collapsed="false">
      <c r="A5736" s="0" t="n">
        <v>1500002894</v>
      </c>
      <c r="B5736" s="157" t="n">
        <v>17.5</v>
      </c>
    </row>
    <row r="5737" customFormat="false" ht="15" hidden="false" customHeight="false" outlineLevel="0" collapsed="false">
      <c r="A5737" s="0" t="n">
        <v>1500003398</v>
      </c>
      <c r="B5737" s="157" t="n">
        <v>0</v>
      </c>
    </row>
    <row r="5738" customFormat="false" ht="15" hidden="false" customHeight="false" outlineLevel="0" collapsed="false">
      <c r="A5738" s="0" t="n">
        <v>1500005111</v>
      </c>
      <c r="B5738" s="157" t="n">
        <v>0</v>
      </c>
    </row>
    <row r="5739" customFormat="false" ht="15" hidden="false" customHeight="false" outlineLevel="0" collapsed="false">
      <c r="A5739" s="0" t="n">
        <v>1500003635</v>
      </c>
      <c r="B5739" s="157" t="n">
        <v>5.08333333333333</v>
      </c>
    </row>
    <row r="5740" customFormat="false" ht="15" hidden="false" customHeight="false" outlineLevel="0" collapsed="false">
      <c r="A5740" s="0" t="n">
        <v>1500003405</v>
      </c>
      <c r="B5740" s="157" t="n">
        <v>13.3333333333333</v>
      </c>
    </row>
    <row r="5741" customFormat="false" ht="15" hidden="false" customHeight="false" outlineLevel="0" collapsed="false">
      <c r="A5741" s="0" t="n">
        <v>1500005161</v>
      </c>
      <c r="B5741" s="157" t="n">
        <v>36.6666666666667</v>
      </c>
    </row>
    <row r="5742" customFormat="false" ht="15" hidden="false" customHeight="false" outlineLevel="0" collapsed="false">
      <c r="A5742" s="0" t="n">
        <v>1500003888</v>
      </c>
      <c r="B5742" s="157" t="n">
        <v>0</v>
      </c>
    </row>
    <row r="5743" customFormat="false" ht="15" hidden="false" customHeight="false" outlineLevel="0" collapsed="false">
      <c r="A5743" s="0" t="n">
        <v>1500005225</v>
      </c>
      <c r="B5743" s="157" t="n">
        <v>0</v>
      </c>
    </row>
    <row r="5744" customFormat="false" ht="15" hidden="false" customHeight="false" outlineLevel="0" collapsed="false">
      <c r="A5744" s="0" t="n">
        <v>1500002718</v>
      </c>
      <c r="B5744" s="157" t="n">
        <v>18.3333333333333</v>
      </c>
    </row>
    <row r="5745" customFormat="false" ht="15" hidden="false" customHeight="false" outlineLevel="0" collapsed="false">
      <c r="A5745" s="0" t="n">
        <v>1500003727</v>
      </c>
      <c r="B5745" s="157" t="n">
        <v>29.5833333333333</v>
      </c>
    </row>
    <row r="5746" customFormat="false" ht="15" hidden="false" customHeight="false" outlineLevel="0" collapsed="false">
      <c r="A5746" s="0" t="n">
        <v>1500003728</v>
      </c>
      <c r="B5746" s="157" t="n">
        <v>0</v>
      </c>
    </row>
    <row r="5747" customFormat="false" ht="15" hidden="false" customHeight="false" outlineLevel="0" collapsed="false">
      <c r="A5747" s="0" t="n">
        <v>1500002960</v>
      </c>
      <c r="B5747" s="157" t="n">
        <v>49.3083333333333</v>
      </c>
    </row>
    <row r="5748" customFormat="false" ht="15" hidden="false" customHeight="false" outlineLevel="0" collapsed="false">
      <c r="A5748" s="0" t="n">
        <v>1500003889</v>
      </c>
      <c r="B5748" s="157" t="n">
        <v>0</v>
      </c>
    </row>
    <row r="5749" customFormat="false" ht="15" hidden="false" customHeight="false" outlineLevel="0" collapsed="false">
      <c r="A5749" s="0" t="n">
        <v>1500001773</v>
      </c>
      <c r="B5749" s="157" t="n">
        <v>14.5833333333333</v>
      </c>
    </row>
    <row r="5750" customFormat="false" ht="15" hidden="false" customHeight="false" outlineLevel="0" collapsed="false">
      <c r="A5750" s="0" t="n">
        <v>1500003947</v>
      </c>
      <c r="B5750" s="157" t="n">
        <v>29.5333333333333</v>
      </c>
    </row>
    <row r="5751" customFormat="false" ht="15" hidden="false" customHeight="false" outlineLevel="0" collapsed="false">
      <c r="A5751" s="0" t="n">
        <v>1500005181</v>
      </c>
      <c r="B5751" s="157" t="n">
        <v>6.83333333333333</v>
      </c>
    </row>
    <row r="5752" customFormat="false" ht="15" hidden="false" customHeight="false" outlineLevel="0" collapsed="false">
      <c r="A5752" s="0" t="n">
        <v>1500005226</v>
      </c>
      <c r="B5752" s="157" t="n">
        <v>44.6666666666667</v>
      </c>
    </row>
    <row r="5753" customFormat="false" ht="15" hidden="false" customHeight="false" outlineLevel="0" collapsed="false">
      <c r="A5753" s="0" t="n">
        <v>1500003119</v>
      </c>
      <c r="B5753" s="157" t="n">
        <v>15.6666666666667</v>
      </c>
    </row>
    <row r="5754" customFormat="false" ht="15" hidden="false" customHeight="false" outlineLevel="0" collapsed="false">
      <c r="A5754" s="0" t="n">
        <v>1500003800</v>
      </c>
      <c r="B5754" s="157" t="n">
        <v>48.75</v>
      </c>
    </row>
    <row r="5755" customFormat="false" ht="15" hidden="false" customHeight="false" outlineLevel="0" collapsed="false">
      <c r="A5755" s="0" t="n">
        <v>1500002720</v>
      </c>
      <c r="B5755" s="157" t="n">
        <v>0</v>
      </c>
    </row>
    <row r="5756" customFormat="false" ht="15" hidden="false" customHeight="false" outlineLevel="0" collapsed="false">
      <c r="A5756" s="0" t="n">
        <v>1500004853</v>
      </c>
      <c r="B5756" s="157" t="n">
        <v>0</v>
      </c>
    </row>
    <row r="5757" customFormat="false" ht="15" hidden="false" customHeight="false" outlineLevel="0" collapsed="false">
      <c r="A5757" s="0" t="n">
        <v>1500003679</v>
      </c>
      <c r="B5757" s="157" t="n">
        <v>0</v>
      </c>
    </row>
    <row r="5758" customFormat="false" ht="15" hidden="false" customHeight="false" outlineLevel="0" collapsed="false">
      <c r="A5758" s="0" t="n">
        <v>1500003801</v>
      </c>
      <c r="B5758" s="157" t="n">
        <v>14.1666666666667</v>
      </c>
    </row>
    <row r="5759" customFormat="false" ht="15" hidden="false" customHeight="false" outlineLevel="0" collapsed="false">
      <c r="A5759" s="0" t="n">
        <v>1500004912</v>
      </c>
      <c r="B5759" s="157" t="n">
        <v>29.0833333333333</v>
      </c>
    </row>
    <row r="5760" customFormat="false" ht="15" hidden="false" customHeight="false" outlineLevel="0" collapsed="false">
      <c r="A5760" s="0" t="n">
        <v>1500004854</v>
      </c>
      <c r="B5760" s="157" t="n">
        <v>8.33333333333333</v>
      </c>
    </row>
    <row r="5761" customFormat="false" ht="15" hidden="false" customHeight="false" outlineLevel="0" collapsed="false">
      <c r="A5761" s="0" t="n">
        <v>1500004913</v>
      </c>
      <c r="B5761" s="157" t="n">
        <v>7</v>
      </c>
    </row>
    <row r="5762" customFormat="false" ht="15" hidden="false" customHeight="false" outlineLevel="0" collapsed="false">
      <c r="A5762" s="0" t="n">
        <v>1500005105</v>
      </c>
      <c r="B5762" s="157" t="n">
        <v>12.0833333333333</v>
      </c>
    </row>
    <row r="5763" customFormat="false" ht="15" hidden="false" customHeight="false" outlineLevel="0" collapsed="false">
      <c r="A5763" s="0" t="n">
        <v>1500002631</v>
      </c>
      <c r="B5763" s="157" t="n">
        <v>0</v>
      </c>
    </row>
    <row r="5764" customFormat="false" ht="15" hidden="false" customHeight="false" outlineLevel="0" collapsed="false">
      <c r="A5764" s="0" t="n">
        <v>1500003752</v>
      </c>
      <c r="B5764" s="157" t="n">
        <v>16.7416666666667</v>
      </c>
    </row>
    <row r="5765" customFormat="false" ht="15" hidden="false" customHeight="false" outlineLevel="0" collapsed="false">
      <c r="A5765" s="0" t="n">
        <v>1500003754</v>
      </c>
      <c r="B5765" s="157" t="n">
        <v>26.2666666666667</v>
      </c>
    </row>
    <row r="5766" customFormat="false" ht="15" hidden="false" customHeight="false" outlineLevel="0" collapsed="false">
      <c r="A5766" s="0" t="n">
        <v>1500002961</v>
      </c>
      <c r="B5766" s="157" t="n">
        <v>0</v>
      </c>
    </row>
    <row r="5767" customFormat="false" ht="15" hidden="false" customHeight="false" outlineLevel="0" collapsed="false">
      <c r="A5767" s="0" t="n">
        <v>1500004048</v>
      </c>
      <c r="B5767" s="157" t="n">
        <v>1.25</v>
      </c>
    </row>
    <row r="5768" customFormat="false" ht="15" hidden="false" customHeight="false" outlineLevel="0" collapsed="false">
      <c r="A5768" s="0" t="n">
        <v>1500004049</v>
      </c>
      <c r="B5768" s="157" t="n">
        <v>4.5</v>
      </c>
    </row>
    <row r="5769" customFormat="false" ht="15" hidden="false" customHeight="false" outlineLevel="0" collapsed="false">
      <c r="A5769" s="0" t="n">
        <v>1500004094</v>
      </c>
      <c r="B5769" s="157" t="n">
        <v>51.5833333333333</v>
      </c>
    </row>
    <row r="5770" customFormat="false" ht="15" hidden="false" customHeight="false" outlineLevel="0" collapsed="false">
      <c r="A5770" s="0" t="n">
        <v>1500001775</v>
      </c>
      <c r="B5770" s="157" t="n">
        <v>11.5833333333333</v>
      </c>
    </row>
    <row r="5771" customFormat="false" ht="15" hidden="false" customHeight="false" outlineLevel="0" collapsed="false">
      <c r="A5771" s="0" t="n">
        <v>1500005391</v>
      </c>
      <c r="B5771" s="157" t="n">
        <v>8.41666666666667</v>
      </c>
    </row>
    <row r="5772" customFormat="false" ht="15" hidden="false" customHeight="false" outlineLevel="0" collapsed="false">
      <c r="A5772" s="0" t="n">
        <v>1500004376</v>
      </c>
      <c r="B5772" s="157" t="n">
        <v>19.25</v>
      </c>
    </row>
    <row r="5773" customFormat="false" ht="15" hidden="false" customHeight="false" outlineLevel="0" collapsed="false">
      <c r="A5773" s="0" t="n">
        <v>1500004074</v>
      </c>
      <c r="B5773" s="157" t="n">
        <v>0</v>
      </c>
    </row>
    <row r="5774" customFormat="false" ht="15" hidden="false" customHeight="false" outlineLevel="0" collapsed="false">
      <c r="A5774" s="0" t="n">
        <v>1500004075</v>
      </c>
      <c r="B5774" s="157" t="n">
        <v>18.325</v>
      </c>
    </row>
    <row r="5775" customFormat="false" ht="15" hidden="false" customHeight="false" outlineLevel="0" collapsed="false">
      <c r="A5775" s="0" t="n">
        <v>1500004076</v>
      </c>
      <c r="B5775" s="157" t="n">
        <v>23.3583333333333</v>
      </c>
    </row>
    <row r="5776" customFormat="false" ht="15" hidden="false" customHeight="false" outlineLevel="0" collapsed="false">
      <c r="A5776" s="0" t="n">
        <v>1500004077</v>
      </c>
      <c r="B5776" s="157" t="n">
        <v>30.5083333333333</v>
      </c>
    </row>
    <row r="5777" customFormat="false" ht="15" hidden="false" customHeight="false" outlineLevel="0" collapsed="false">
      <c r="A5777" s="0" t="n">
        <v>1500004880</v>
      </c>
      <c r="B5777" s="157" t="n">
        <v>10.0833333333333</v>
      </c>
    </row>
    <row r="5778" customFormat="false" ht="15" hidden="false" customHeight="false" outlineLevel="0" collapsed="false">
      <c r="A5778" s="0" t="n">
        <v>1500004334</v>
      </c>
      <c r="B5778" s="157" t="n">
        <v>61.8333333333333</v>
      </c>
    </row>
    <row r="5779" customFormat="false" ht="15" hidden="false" customHeight="false" outlineLevel="0" collapsed="false">
      <c r="A5779" s="0" t="n">
        <v>1500002469</v>
      </c>
      <c r="B5779" s="157" t="n">
        <v>0</v>
      </c>
    </row>
    <row r="5780" customFormat="false" ht="15" hidden="false" customHeight="false" outlineLevel="0" collapsed="false">
      <c r="A5780" s="0" t="n">
        <v>1500005106</v>
      </c>
      <c r="B5780" s="157" t="n">
        <v>0</v>
      </c>
    </row>
    <row r="5781" customFormat="false" ht="15" hidden="false" customHeight="false" outlineLevel="0" collapsed="false">
      <c r="A5781" s="0" t="n">
        <v>1500002265</v>
      </c>
      <c r="B5781" s="157" t="n">
        <v>27.5</v>
      </c>
    </row>
    <row r="5782" customFormat="false" ht="15" hidden="false" customHeight="false" outlineLevel="0" collapsed="false">
      <c r="A5782" s="0" t="n">
        <v>1500002266</v>
      </c>
      <c r="B5782" s="157" t="n">
        <v>0</v>
      </c>
    </row>
    <row r="5783" customFormat="false" ht="15" hidden="false" customHeight="false" outlineLevel="0" collapsed="false">
      <c r="A5783" s="0" t="n">
        <v>1500002943</v>
      </c>
      <c r="B5783" s="157" t="n">
        <v>15.8333333333333</v>
      </c>
    </row>
    <row r="5784" customFormat="false" ht="15" hidden="false" customHeight="false" outlineLevel="0" collapsed="false">
      <c r="A5784" s="0" t="n">
        <v>1500004222</v>
      </c>
      <c r="B5784" s="157" t="n">
        <v>32.5</v>
      </c>
    </row>
    <row r="5785" customFormat="false" ht="15" hidden="false" customHeight="false" outlineLevel="0" collapsed="false">
      <c r="A5785" s="0" t="n">
        <v>1500006126</v>
      </c>
      <c r="B5785" s="157" t="n">
        <v>26.5833333333333</v>
      </c>
    </row>
    <row r="5786" customFormat="false" ht="15" hidden="false" customHeight="false" outlineLevel="0" collapsed="false">
      <c r="A5786" s="0" t="n">
        <v>1500003768</v>
      </c>
      <c r="B5786" s="157" t="n">
        <v>0</v>
      </c>
    </row>
    <row r="5787" customFormat="false" ht="15" hidden="false" customHeight="false" outlineLevel="0" collapsed="false">
      <c r="A5787" s="0" t="n">
        <v>1500006127</v>
      </c>
      <c r="B5787" s="157" t="n">
        <v>2.5</v>
      </c>
    </row>
    <row r="5788" customFormat="false" ht="15" hidden="false" customHeight="false" outlineLevel="0" collapsed="false">
      <c r="A5788" s="0" t="n">
        <v>1500002782</v>
      </c>
      <c r="B5788" s="157" t="n">
        <v>0</v>
      </c>
    </row>
    <row r="5789" customFormat="false" ht="15" hidden="false" customHeight="false" outlineLevel="0" collapsed="false">
      <c r="A5789" s="0" t="n">
        <v>1500003137</v>
      </c>
      <c r="B5789" s="157" t="n">
        <v>0</v>
      </c>
    </row>
    <row r="5790" customFormat="false" ht="15" hidden="false" customHeight="false" outlineLevel="0" collapsed="false">
      <c r="A5790" s="0" t="n">
        <v>1500004839</v>
      </c>
      <c r="B5790" s="157" t="n">
        <v>0</v>
      </c>
    </row>
    <row r="5791" customFormat="false" ht="15" hidden="false" customHeight="false" outlineLevel="0" collapsed="false">
      <c r="A5791" s="0" t="n">
        <v>1500001742</v>
      </c>
      <c r="B5791" s="157" t="n">
        <v>0</v>
      </c>
    </row>
    <row r="5792" customFormat="false" ht="15" hidden="false" customHeight="false" outlineLevel="0" collapsed="false">
      <c r="A5792" s="0" t="n">
        <v>1500004958</v>
      </c>
      <c r="B5792" s="157" t="n">
        <v>0</v>
      </c>
    </row>
    <row r="5793" customFormat="false" ht="15" hidden="false" customHeight="false" outlineLevel="0" collapsed="false">
      <c r="A5793" s="0" t="n">
        <v>1500004959</v>
      </c>
      <c r="B5793" s="157" t="n">
        <v>26.6666666666667</v>
      </c>
    </row>
    <row r="5794" customFormat="false" ht="15" hidden="false" customHeight="false" outlineLevel="0" collapsed="false">
      <c r="A5794" s="0" t="n">
        <v>1500004960</v>
      </c>
      <c r="B5794" s="157" t="n">
        <v>12.3333333333333</v>
      </c>
    </row>
    <row r="5795" customFormat="false" ht="15" hidden="false" customHeight="false" outlineLevel="0" collapsed="false">
      <c r="A5795" s="0" t="n">
        <v>1500004961</v>
      </c>
      <c r="B5795" s="157" t="n">
        <v>1.66666666666667</v>
      </c>
    </row>
    <row r="5796" customFormat="false" ht="15" hidden="false" customHeight="false" outlineLevel="0" collapsed="false">
      <c r="A5796" s="0" t="n">
        <v>1500005054</v>
      </c>
      <c r="B5796" s="157" t="n">
        <v>17.5833333333333</v>
      </c>
    </row>
    <row r="5797" customFormat="false" ht="15" hidden="false" customHeight="false" outlineLevel="0" collapsed="false">
      <c r="A5797" s="0" t="n">
        <v>1500002449</v>
      </c>
      <c r="B5797" s="157" t="n">
        <v>0</v>
      </c>
    </row>
    <row r="5798" customFormat="false" ht="15" hidden="false" customHeight="false" outlineLevel="0" collapsed="false">
      <c r="A5798" s="0" t="n">
        <v>1500005795</v>
      </c>
      <c r="B5798" s="157" t="n">
        <v>14.4166666666667</v>
      </c>
    </row>
    <row r="5799" customFormat="false" ht="15" hidden="false" customHeight="false" outlineLevel="0" collapsed="false">
      <c r="A5799" s="0" t="n">
        <v>1500002856</v>
      </c>
      <c r="B5799" s="157" t="n">
        <v>0</v>
      </c>
    </row>
    <row r="5800" customFormat="false" ht="15" hidden="false" customHeight="false" outlineLevel="0" collapsed="false">
      <c r="A5800" s="0" t="n">
        <v>1500005663</v>
      </c>
      <c r="B5800" s="157" t="n">
        <v>3.91666666666667</v>
      </c>
    </row>
    <row r="5801" customFormat="false" ht="15" hidden="false" customHeight="false" outlineLevel="0" collapsed="false">
      <c r="A5801" s="0" t="n">
        <v>1500003741</v>
      </c>
      <c r="B5801" s="157" t="n">
        <v>12.0833333333333</v>
      </c>
    </row>
    <row r="5802" customFormat="false" ht="15" hidden="false" customHeight="false" outlineLevel="0" collapsed="false">
      <c r="A5802" s="0" t="n">
        <v>1500002267</v>
      </c>
      <c r="B5802" s="157" t="n">
        <v>13.75</v>
      </c>
    </row>
    <row r="5803" customFormat="false" ht="15" hidden="false" customHeight="false" outlineLevel="0" collapsed="false">
      <c r="A5803" s="0" t="n">
        <v>1500005989</v>
      </c>
      <c r="B5803" s="157" t="n">
        <v>0</v>
      </c>
    </row>
    <row r="5804" customFormat="false" ht="15" hidden="false" customHeight="false" outlineLevel="0" collapsed="false">
      <c r="A5804" s="0" t="n">
        <v>1500005990</v>
      </c>
      <c r="B5804" s="157" t="n">
        <v>8.08333333333333</v>
      </c>
    </row>
    <row r="5805" customFormat="false" ht="15" hidden="false" customHeight="false" outlineLevel="0" collapsed="false">
      <c r="A5805" s="0" t="n">
        <v>1500005596</v>
      </c>
      <c r="B5805" s="157" t="n">
        <v>8.66666666666667</v>
      </c>
    </row>
    <row r="5806" customFormat="false" ht="15" hidden="false" customHeight="false" outlineLevel="0" collapsed="false">
      <c r="A5806" s="0" t="n">
        <v>1500001997</v>
      </c>
      <c r="B5806" s="157" t="n">
        <v>0</v>
      </c>
    </row>
    <row r="5807" customFormat="false" ht="15" hidden="false" customHeight="false" outlineLevel="0" collapsed="false">
      <c r="A5807" s="0" t="n">
        <v>1500003138</v>
      </c>
      <c r="B5807" s="157" t="n">
        <v>1.66666666666667</v>
      </c>
    </row>
    <row r="5808" customFormat="false" ht="15" hidden="false" customHeight="false" outlineLevel="0" collapsed="false">
      <c r="A5808" s="0" t="n">
        <v>1500002053</v>
      </c>
      <c r="B5808" s="157" t="n">
        <v>0</v>
      </c>
    </row>
    <row r="5809" customFormat="false" ht="15" hidden="false" customHeight="false" outlineLevel="0" collapsed="false">
      <c r="A5809" s="0" t="n">
        <v>1500004485</v>
      </c>
      <c r="B5809" s="157" t="n">
        <v>1.33333333333333</v>
      </c>
    </row>
    <row r="5810" customFormat="false" ht="15" hidden="false" customHeight="false" outlineLevel="0" collapsed="false">
      <c r="A5810" s="0" t="n">
        <v>1500003839</v>
      </c>
      <c r="B5810" s="157" t="n">
        <v>0</v>
      </c>
    </row>
    <row r="5811" customFormat="false" ht="15" hidden="false" customHeight="false" outlineLevel="0" collapsed="false">
      <c r="A5811" s="0" t="n">
        <v>1500002560</v>
      </c>
      <c r="B5811" s="157" t="n">
        <v>0</v>
      </c>
    </row>
    <row r="5812" customFormat="false" ht="15" hidden="false" customHeight="false" outlineLevel="0" collapsed="false">
      <c r="A5812" s="0" t="n">
        <v>1500003835</v>
      </c>
      <c r="B5812" s="157" t="n">
        <v>51.125</v>
      </c>
    </row>
    <row r="5813" customFormat="false" ht="15" hidden="false" customHeight="false" outlineLevel="0" collapsed="false">
      <c r="A5813" s="0" t="n">
        <v>1500002947</v>
      </c>
      <c r="B5813" s="157" t="n">
        <v>0</v>
      </c>
    </row>
    <row r="5814" customFormat="false" ht="15" hidden="false" customHeight="false" outlineLevel="0" collapsed="false">
      <c r="A5814" s="0" t="n">
        <v>1500003836</v>
      </c>
      <c r="B5814" s="157" t="n">
        <v>3.25</v>
      </c>
    </row>
    <row r="5815" customFormat="false" ht="15" hidden="false" customHeight="false" outlineLevel="0" collapsed="false">
      <c r="A5815" s="0" t="n">
        <v>1500004523</v>
      </c>
      <c r="B5815" s="157" t="n">
        <v>46.3</v>
      </c>
    </row>
    <row r="5816" customFormat="false" ht="15" hidden="false" customHeight="false" outlineLevel="0" collapsed="false">
      <c r="A5816" s="0" t="n">
        <v>1500005345</v>
      </c>
      <c r="B5816" s="157" t="n">
        <v>0</v>
      </c>
    </row>
    <row r="5817" customFormat="false" ht="15" hidden="false" customHeight="false" outlineLevel="0" collapsed="false">
      <c r="A5817" s="0" t="n">
        <v>1500002337</v>
      </c>
      <c r="B5817" s="157" t="n">
        <v>0</v>
      </c>
    </row>
    <row r="5818" customFormat="false" ht="15" hidden="false" customHeight="false" outlineLevel="0" collapsed="false">
      <c r="A5818" s="0" t="n">
        <v>1500005394</v>
      </c>
      <c r="B5818" s="157" t="n">
        <v>4.25</v>
      </c>
    </row>
    <row r="5819" customFormat="false" ht="15" hidden="false" customHeight="false" outlineLevel="0" collapsed="false">
      <c r="A5819" s="0" t="n">
        <v>1500002450</v>
      </c>
      <c r="B5819" s="157" t="n">
        <v>23.0833333333333</v>
      </c>
    </row>
    <row r="5820" customFormat="false" ht="15" hidden="false" customHeight="false" outlineLevel="0" collapsed="false">
      <c r="A5820" s="0" t="n">
        <v>1500005395</v>
      </c>
      <c r="B5820" s="157" t="n">
        <v>0</v>
      </c>
    </row>
    <row r="5821" customFormat="false" ht="15" hidden="false" customHeight="false" outlineLevel="0" collapsed="false">
      <c r="A5821" s="0" t="n">
        <v>1500005247</v>
      </c>
      <c r="B5821" s="157" t="n">
        <v>28.8333333333333</v>
      </c>
    </row>
    <row r="5822" customFormat="false" ht="15" hidden="false" customHeight="false" outlineLevel="0" collapsed="false">
      <c r="A5822" s="0" t="n">
        <v>1500002758</v>
      </c>
      <c r="B5822" s="157" t="n">
        <v>8.66666666666667</v>
      </c>
    </row>
    <row r="5823" customFormat="false" ht="15" hidden="false" customHeight="false" outlineLevel="0" collapsed="false">
      <c r="A5823" s="0" t="n">
        <v>1500005346</v>
      </c>
      <c r="B5823" s="157" t="n">
        <v>30</v>
      </c>
    </row>
    <row r="5824" customFormat="false" ht="15" hidden="false" customHeight="false" outlineLevel="0" collapsed="false">
      <c r="A5824" s="0" t="n">
        <v>1500003619</v>
      </c>
      <c r="B5824" s="157" t="n">
        <v>3.375</v>
      </c>
    </row>
    <row r="5825" customFormat="false" ht="15" hidden="false" customHeight="false" outlineLevel="0" collapsed="false">
      <c r="A5825" s="0" t="n">
        <v>1500002048</v>
      </c>
      <c r="B5825" s="157" t="n">
        <v>0</v>
      </c>
    </row>
    <row r="5826" customFormat="false" ht="15" hidden="false" customHeight="false" outlineLevel="0" collapsed="false">
      <c r="A5826" s="0" t="n">
        <v>1500005227</v>
      </c>
      <c r="B5826" s="157" t="n">
        <v>20.4166666666667</v>
      </c>
    </row>
    <row r="5827" customFormat="false" ht="15" hidden="false" customHeight="false" outlineLevel="0" collapsed="false">
      <c r="A5827" s="0" t="n">
        <v>1500002402</v>
      </c>
      <c r="B5827" s="157" t="n">
        <v>29.6333333333333</v>
      </c>
    </row>
    <row r="5828" customFormat="false" ht="15" hidden="false" customHeight="false" outlineLevel="0" collapsed="false">
      <c r="A5828" s="0" t="n">
        <v>1500006128</v>
      </c>
      <c r="B5828" s="157" t="n">
        <v>0</v>
      </c>
    </row>
    <row r="5829" customFormat="false" ht="15" hidden="false" customHeight="false" outlineLevel="0" collapsed="false">
      <c r="A5829" s="0" t="n">
        <v>1500004641</v>
      </c>
      <c r="B5829" s="157" t="n">
        <v>0</v>
      </c>
    </row>
    <row r="5830" customFormat="false" ht="15" hidden="false" customHeight="false" outlineLevel="0" collapsed="false">
      <c r="A5830" s="0" t="n">
        <v>1500002632</v>
      </c>
      <c r="B5830" s="157" t="n">
        <v>0</v>
      </c>
    </row>
    <row r="5831" customFormat="false" ht="15" hidden="false" customHeight="false" outlineLevel="0" collapsed="false">
      <c r="A5831" s="0" t="n">
        <v>1500005145</v>
      </c>
      <c r="B5831" s="157" t="n">
        <v>0</v>
      </c>
    </row>
    <row r="5832" customFormat="false" ht="15" hidden="false" customHeight="false" outlineLevel="0" collapsed="false">
      <c r="A5832" s="0" t="n">
        <v>1500005146</v>
      </c>
      <c r="B5832" s="157" t="n">
        <v>0</v>
      </c>
    </row>
    <row r="5833" customFormat="false" ht="15" hidden="false" customHeight="false" outlineLevel="0" collapsed="false">
      <c r="A5833" s="0" t="n">
        <v>1500003309</v>
      </c>
      <c r="B5833" s="157" t="n">
        <v>51.75</v>
      </c>
    </row>
    <row r="5834" customFormat="false" ht="15" hidden="false" customHeight="false" outlineLevel="0" collapsed="false">
      <c r="A5834" s="0" t="n">
        <v>1500003697</v>
      </c>
      <c r="B5834" s="157" t="n">
        <v>13</v>
      </c>
    </row>
    <row r="5835" customFormat="false" ht="15" hidden="false" customHeight="false" outlineLevel="0" collapsed="false">
      <c r="A5835" s="0" t="n">
        <v>1500005147</v>
      </c>
      <c r="B5835" s="157" t="n">
        <v>54.6666666666667</v>
      </c>
    </row>
    <row r="5836" customFormat="false" ht="15" hidden="false" customHeight="false" outlineLevel="0" collapsed="false">
      <c r="A5836" s="0" t="n">
        <v>1500011672</v>
      </c>
      <c r="B5836" s="157" t="n">
        <v>0</v>
      </c>
    </row>
    <row r="5837" customFormat="false" ht="15" hidden="false" customHeight="false" outlineLevel="0" collapsed="false">
      <c r="A5837" s="0" t="n">
        <v>1500003988</v>
      </c>
      <c r="B5837" s="157" t="n">
        <v>0</v>
      </c>
    </row>
    <row r="5838" customFormat="false" ht="15" hidden="false" customHeight="false" outlineLevel="0" collapsed="false">
      <c r="A5838" s="0" t="n">
        <v>1500005722</v>
      </c>
      <c r="B5838" s="157" t="n">
        <v>0</v>
      </c>
    </row>
    <row r="5839" customFormat="false" ht="15" hidden="false" customHeight="false" outlineLevel="0" collapsed="false">
      <c r="A5839" s="0" t="n">
        <v>1500003322</v>
      </c>
      <c r="B5839" s="157" t="n">
        <v>0</v>
      </c>
    </row>
    <row r="5840" customFormat="false" ht="15" hidden="false" customHeight="false" outlineLevel="0" collapsed="false">
      <c r="A5840" s="0" t="n">
        <v>1500005397</v>
      </c>
      <c r="B5840" s="157" t="n">
        <v>0</v>
      </c>
    </row>
    <row r="5841" customFormat="false" ht="15" hidden="false" customHeight="false" outlineLevel="0" collapsed="false">
      <c r="A5841" s="0" t="n">
        <v>1500003399</v>
      </c>
      <c r="B5841" s="157" t="n">
        <v>10.8333333333333</v>
      </c>
    </row>
    <row r="5842" customFormat="false" ht="15" hidden="false" customHeight="false" outlineLevel="0" collapsed="false">
      <c r="A5842" s="0" t="n">
        <v>1500002383</v>
      </c>
      <c r="B5842" s="157" t="n">
        <v>30.5833333333333</v>
      </c>
    </row>
    <row r="5843" customFormat="false" ht="15" hidden="false" customHeight="false" outlineLevel="0" collapsed="false">
      <c r="A5843" s="0" t="n">
        <v>1500006142</v>
      </c>
      <c r="B5843" s="157" t="n">
        <v>0</v>
      </c>
    </row>
    <row r="5844" customFormat="false" ht="15" hidden="false" customHeight="false" outlineLevel="0" collapsed="false">
      <c r="A5844" s="0" t="n">
        <v>1500002646</v>
      </c>
      <c r="B5844" s="157" t="n">
        <v>20</v>
      </c>
    </row>
    <row r="5845" customFormat="false" ht="15" hidden="false" customHeight="false" outlineLevel="0" collapsed="false">
      <c r="A5845" s="0" t="n">
        <v>1500006143</v>
      </c>
      <c r="B5845" s="157" t="n">
        <v>17.0833333333333</v>
      </c>
    </row>
    <row r="5846" customFormat="false" ht="15" hidden="false" customHeight="false" outlineLevel="0" collapsed="false">
      <c r="A5846" s="0" t="n">
        <v>1500005287</v>
      </c>
      <c r="B5846" s="157" t="n">
        <v>20.9166666666667</v>
      </c>
    </row>
    <row r="5847" customFormat="false" ht="15" hidden="false" customHeight="false" outlineLevel="0" collapsed="false">
      <c r="A5847" s="0" t="n">
        <v>1500002149</v>
      </c>
      <c r="B5847" s="157" t="n">
        <v>0</v>
      </c>
    </row>
    <row r="5848" customFormat="false" ht="15" hidden="false" customHeight="false" outlineLevel="0" collapsed="false">
      <c r="A5848" s="0" t="n">
        <v>1500005027</v>
      </c>
      <c r="B5848" s="157" t="n">
        <v>3.75</v>
      </c>
    </row>
    <row r="5849" customFormat="false" ht="15" hidden="false" customHeight="false" outlineLevel="0" collapsed="false">
      <c r="A5849" s="0" t="n">
        <v>1500006145</v>
      </c>
      <c r="B5849" s="157" t="n">
        <v>9.16666666666667</v>
      </c>
    </row>
    <row r="5850" customFormat="false" ht="15" hidden="false" customHeight="false" outlineLevel="0" collapsed="false">
      <c r="A5850" s="0" t="n">
        <v>1500002647</v>
      </c>
      <c r="B5850" s="157" t="n">
        <v>115</v>
      </c>
    </row>
    <row r="5851" customFormat="false" ht="15" hidden="false" customHeight="false" outlineLevel="0" collapsed="false">
      <c r="A5851" s="0" t="n">
        <v>1500002325</v>
      </c>
      <c r="B5851" s="157" t="n">
        <v>15.0833333333333</v>
      </c>
    </row>
    <row r="5852" customFormat="false" ht="15" hidden="false" customHeight="false" outlineLevel="0" collapsed="false">
      <c r="A5852" s="0" t="n">
        <v>1500006146</v>
      </c>
      <c r="B5852" s="157" t="n">
        <v>2.5</v>
      </c>
    </row>
    <row r="5853" customFormat="false" ht="15" hidden="false" customHeight="false" outlineLevel="0" collapsed="false">
      <c r="A5853" s="0" t="n">
        <v>1500004855</v>
      </c>
      <c r="B5853" s="157" t="n">
        <v>0</v>
      </c>
    </row>
    <row r="5854" customFormat="false" ht="15" hidden="false" customHeight="false" outlineLevel="0" collapsed="false">
      <c r="A5854" s="0" t="n">
        <v>1500004856</v>
      </c>
      <c r="B5854" s="157" t="n">
        <v>7.5</v>
      </c>
    </row>
    <row r="5855" customFormat="false" ht="15" hidden="false" customHeight="false" outlineLevel="0" collapsed="false">
      <c r="A5855" s="0" t="n">
        <v>1500004962</v>
      </c>
      <c r="B5855" s="157" t="n">
        <v>35.8333333333333</v>
      </c>
    </row>
    <row r="5856" customFormat="false" ht="15" hidden="false" customHeight="false" outlineLevel="0" collapsed="false">
      <c r="A5856" s="0" t="n">
        <v>1500002962</v>
      </c>
      <c r="B5856" s="157" t="n">
        <v>98.5666666666667</v>
      </c>
    </row>
    <row r="5857" customFormat="false" ht="15" hidden="false" customHeight="false" outlineLevel="0" collapsed="false">
      <c r="A5857" s="0" t="n">
        <v>1500002832</v>
      </c>
      <c r="B5857" s="157" t="n">
        <v>4.58333333333333</v>
      </c>
    </row>
    <row r="5858" customFormat="false" ht="15" hidden="false" customHeight="false" outlineLevel="0" collapsed="false">
      <c r="A5858" s="0" t="n">
        <v>1500002234</v>
      </c>
      <c r="B5858" s="157" t="n">
        <v>10.1666666666667</v>
      </c>
    </row>
    <row r="5859" customFormat="false" ht="15" hidden="false" customHeight="false" outlineLevel="0" collapsed="false">
      <c r="A5859" s="0" t="n">
        <v>1500004095</v>
      </c>
      <c r="B5859" s="157" t="n">
        <v>19.9166666666667</v>
      </c>
    </row>
    <row r="5860" customFormat="false" ht="15" hidden="false" customHeight="false" outlineLevel="0" collapsed="false">
      <c r="A5860" s="0" t="n">
        <v>1500003756</v>
      </c>
      <c r="B5860" s="157" t="n">
        <v>10.5833333333333</v>
      </c>
    </row>
    <row r="5861" customFormat="false" ht="15" hidden="false" customHeight="false" outlineLevel="0" collapsed="false">
      <c r="A5861" s="0" t="n">
        <v>1500003757</v>
      </c>
      <c r="B5861" s="157" t="n">
        <v>43.075</v>
      </c>
    </row>
    <row r="5862" customFormat="false" ht="15" hidden="false" customHeight="false" outlineLevel="0" collapsed="false">
      <c r="A5862" s="0" t="n">
        <v>1500005503</v>
      </c>
      <c r="B5862" s="157" t="n">
        <v>0</v>
      </c>
    </row>
    <row r="5863" customFormat="false" ht="15" hidden="false" customHeight="false" outlineLevel="0" collapsed="false">
      <c r="A5863" s="0" t="n">
        <v>1500002087</v>
      </c>
      <c r="B5863" s="157" t="n">
        <v>6.5</v>
      </c>
    </row>
    <row r="5864" customFormat="false" ht="15" hidden="false" customHeight="false" outlineLevel="0" collapsed="false">
      <c r="A5864" s="0" t="n">
        <v>1500002282</v>
      </c>
      <c r="B5864" s="157" t="n">
        <v>19.4166666666667</v>
      </c>
    </row>
    <row r="5865" customFormat="false" ht="15" hidden="false" customHeight="false" outlineLevel="0" collapsed="false">
      <c r="A5865" s="0" t="n">
        <v>1500002088</v>
      </c>
      <c r="B5865" s="157" t="n">
        <v>12.1666666666667</v>
      </c>
    </row>
    <row r="5866" customFormat="false" ht="15" hidden="false" customHeight="false" outlineLevel="0" collapsed="false">
      <c r="A5866" s="0" t="n">
        <v>1500005504</v>
      </c>
      <c r="B5866" s="157" t="n">
        <v>0</v>
      </c>
    </row>
    <row r="5867" customFormat="false" ht="15" hidden="false" customHeight="false" outlineLevel="0" collapsed="false">
      <c r="A5867" s="0" t="n">
        <v>1500005505</v>
      </c>
      <c r="B5867" s="157" t="n">
        <v>1.66666666666667</v>
      </c>
    </row>
    <row r="5868" customFormat="false" ht="15" hidden="false" customHeight="false" outlineLevel="0" collapsed="false">
      <c r="A5868" s="0" t="n">
        <v>1500005506</v>
      </c>
      <c r="B5868" s="157" t="n">
        <v>0</v>
      </c>
    </row>
    <row r="5869" customFormat="false" ht="15" hidden="false" customHeight="false" outlineLevel="0" collapsed="false">
      <c r="A5869" s="0" t="n">
        <v>1500005508</v>
      </c>
      <c r="B5869" s="157" t="n">
        <v>0</v>
      </c>
    </row>
    <row r="5870" customFormat="false" ht="15" hidden="false" customHeight="false" outlineLevel="0" collapsed="false">
      <c r="A5870" s="0" t="n">
        <v>1500005509</v>
      </c>
      <c r="B5870" s="157" t="n">
        <v>0</v>
      </c>
    </row>
    <row r="5871" customFormat="false" ht="15" hidden="false" customHeight="false" outlineLevel="0" collapsed="false">
      <c r="A5871" s="0" t="n">
        <v>1500005510</v>
      </c>
      <c r="B5871" s="157" t="n">
        <v>9.16666666666667</v>
      </c>
    </row>
    <row r="5872" customFormat="false" ht="15" hidden="false" customHeight="false" outlineLevel="0" collapsed="false">
      <c r="A5872" s="0" t="n">
        <v>1500002075</v>
      </c>
      <c r="B5872" s="157" t="n">
        <v>0</v>
      </c>
    </row>
    <row r="5873" customFormat="false" ht="15" hidden="false" customHeight="false" outlineLevel="0" collapsed="false">
      <c r="A5873" s="0" t="n">
        <v>1500004551</v>
      </c>
      <c r="B5873" s="157" t="n">
        <v>90.6666666666667</v>
      </c>
    </row>
    <row r="5874" customFormat="false" ht="15" hidden="false" customHeight="false" outlineLevel="0" collapsed="false">
      <c r="A5874" s="0" t="n">
        <v>1500005461</v>
      </c>
      <c r="B5874" s="157" t="n">
        <v>28.25</v>
      </c>
    </row>
    <row r="5875" customFormat="false" ht="15" hidden="false" customHeight="false" outlineLevel="0" collapsed="false">
      <c r="A5875" s="0" t="n">
        <v>1500002668</v>
      </c>
      <c r="B5875" s="157" t="n">
        <v>11.8333333333333</v>
      </c>
    </row>
    <row r="5876" customFormat="false" ht="15" hidden="false" customHeight="false" outlineLevel="0" collapsed="false">
      <c r="A5876" s="0" t="n">
        <v>1500005832</v>
      </c>
      <c r="B5876" s="157" t="n">
        <v>7.25</v>
      </c>
    </row>
    <row r="5877" customFormat="false" ht="15" hidden="false" customHeight="false" outlineLevel="0" collapsed="false">
      <c r="A5877" s="0" t="n">
        <v>1500003065</v>
      </c>
      <c r="B5877" s="157" t="n">
        <v>0</v>
      </c>
    </row>
    <row r="5878" customFormat="false" ht="15" hidden="false" customHeight="false" outlineLevel="0" collapsed="false">
      <c r="A5878" s="0" t="n">
        <v>1500004552</v>
      </c>
      <c r="B5878" s="157" t="n">
        <v>9.875</v>
      </c>
    </row>
    <row r="5879" customFormat="false" ht="15" hidden="false" customHeight="false" outlineLevel="0" collapsed="false">
      <c r="A5879" s="0" t="n">
        <v>1500003088</v>
      </c>
      <c r="B5879" s="157" t="n">
        <v>26.25</v>
      </c>
    </row>
    <row r="5880" customFormat="false" ht="15" hidden="false" customHeight="false" outlineLevel="0" collapsed="false">
      <c r="A5880" s="0" t="n">
        <v>1500004748</v>
      </c>
      <c r="B5880" s="157" t="n">
        <v>0</v>
      </c>
    </row>
    <row r="5881" customFormat="false" ht="15" hidden="false" customHeight="false" outlineLevel="0" collapsed="false">
      <c r="A5881" s="0" t="n">
        <v>1500002272</v>
      </c>
      <c r="B5881" s="157" t="n">
        <v>14.5833333333333</v>
      </c>
    </row>
    <row r="5882" customFormat="false" ht="15" hidden="false" customHeight="false" outlineLevel="0" collapsed="false">
      <c r="A5882" s="0" t="n">
        <v>1500002273</v>
      </c>
      <c r="B5882" s="157" t="n">
        <v>10.75</v>
      </c>
    </row>
    <row r="5883" customFormat="false" ht="15" hidden="false" customHeight="false" outlineLevel="0" collapsed="false">
      <c r="A5883" s="0" t="n">
        <v>1500002274</v>
      </c>
      <c r="B5883" s="157" t="n">
        <v>37.8333333333333</v>
      </c>
    </row>
    <row r="5884" customFormat="false" ht="15" hidden="false" customHeight="false" outlineLevel="0" collapsed="false">
      <c r="A5884" s="0" t="n">
        <v>1500003657</v>
      </c>
      <c r="B5884" s="157" t="n">
        <v>87.6666666666667</v>
      </c>
    </row>
    <row r="5885" customFormat="false" ht="15" hidden="false" customHeight="false" outlineLevel="0" collapsed="false">
      <c r="A5885" s="0" t="n">
        <v>1500006169</v>
      </c>
      <c r="B5885" s="157" t="n">
        <v>40</v>
      </c>
    </row>
    <row r="5886" customFormat="false" ht="15" hidden="false" customHeight="false" outlineLevel="0" collapsed="false">
      <c r="A5886" s="0" t="n">
        <v>1500005769</v>
      </c>
      <c r="B5886" s="157" t="n">
        <v>0</v>
      </c>
    </row>
    <row r="5887" customFormat="false" ht="15" hidden="false" customHeight="false" outlineLevel="0" collapsed="false">
      <c r="A5887" s="0" t="n">
        <v>1500002851</v>
      </c>
      <c r="B5887" s="157" t="n">
        <v>0</v>
      </c>
    </row>
    <row r="5888" customFormat="false" ht="15" hidden="false" customHeight="false" outlineLevel="0" collapsed="false">
      <c r="A5888" s="0" t="n">
        <v>1500006210</v>
      </c>
      <c r="B5888" s="157" t="n">
        <v>2.5</v>
      </c>
    </row>
    <row r="5889" customFormat="false" ht="15" hidden="false" customHeight="false" outlineLevel="0" collapsed="false">
      <c r="A5889" s="0" t="n">
        <v>1500002158</v>
      </c>
      <c r="B5889" s="157" t="n">
        <v>0</v>
      </c>
    </row>
    <row r="5890" customFormat="false" ht="15" hidden="false" customHeight="false" outlineLevel="0" collapsed="false">
      <c r="A5890" s="0" t="n">
        <v>1500003729</v>
      </c>
      <c r="B5890" s="157" t="n">
        <v>0</v>
      </c>
    </row>
    <row r="5891" customFormat="false" ht="15" hidden="false" customHeight="false" outlineLevel="0" collapsed="false">
      <c r="A5891" s="0" t="n">
        <v>1500005740</v>
      </c>
      <c r="B5891" s="157" t="n">
        <v>0</v>
      </c>
    </row>
    <row r="5892" customFormat="false" ht="15" hidden="false" customHeight="false" outlineLevel="0" collapsed="false">
      <c r="A5892" s="0" t="n">
        <v>1500005672</v>
      </c>
      <c r="B5892" s="157" t="n">
        <v>0</v>
      </c>
    </row>
    <row r="5893" customFormat="false" ht="15" hidden="false" customHeight="false" outlineLevel="0" collapsed="false">
      <c r="A5893" s="0" t="n">
        <v>1500002417</v>
      </c>
      <c r="B5893" s="157" t="n">
        <v>28.75</v>
      </c>
    </row>
    <row r="5894" customFormat="false" ht="15" hidden="false" customHeight="false" outlineLevel="0" collapsed="false">
      <c r="A5894" s="0" t="n">
        <v>1500005773</v>
      </c>
      <c r="B5894" s="157" t="n">
        <v>0</v>
      </c>
    </row>
    <row r="5895" customFormat="false" ht="15" hidden="false" customHeight="false" outlineLevel="0" collapsed="false">
      <c r="A5895" s="0" t="n">
        <v>1500005112</v>
      </c>
      <c r="B5895" s="157" t="n">
        <v>45.5833333333333</v>
      </c>
    </row>
    <row r="5896" customFormat="false" ht="15" hidden="false" customHeight="false" outlineLevel="0" collapsed="false">
      <c r="A5896" s="0" t="n">
        <v>1500005072</v>
      </c>
      <c r="B5896" s="157" t="n">
        <v>0</v>
      </c>
    </row>
    <row r="5897" customFormat="false" ht="15" hidden="false" customHeight="false" outlineLevel="0" collapsed="false">
      <c r="A5897" s="0" t="n">
        <v>1500005586</v>
      </c>
      <c r="B5897" s="157" t="n">
        <v>0.833333333333333</v>
      </c>
    </row>
    <row r="5898" customFormat="false" ht="15" hidden="false" customHeight="false" outlineLevel="0" collapsed="false">
      <c r="A5898" s="0" t="n">
        <v>1500003432</v>
      </c>
      <c r="B5898" s="157" t="n">
        <v>0</v>
      </c>
    </row>
    <row r="5899" customFormat="false" ht="15" hidden="false" customHeight="false" outlineLevel="0" collapsed="false">
      <c r="A5899" s="0" t="n">
        <v>1500005486</v>
      </c>
      <c r="B5899" s="157" t="n">
        <v>0</v>
      </c>
    </row>
    <row r="5900" customFormat="false" ht="15" hidden="false" customHeight="false" outlineLevel="0" collapsed="false">
      <c r="A5900" s="0" t="n">
        <v>1500004708</v>
      </c>
      <c r="B5900" s="157" t="n">
        <v>0</v>
      </c>
    </row>
    <row r="5901" customFormat="false" ht="15" hidden="false" customHeight="false" outlineLevel="0" collapsed="false">
      <c r="A5901" s="0" t="n">
        <v>1500003485</v>
      </c>
      <c r="B5901" s="157" t="n">
        <v>112.75</v>
      </c>
    </row>
    <row r="5902" customFormat="false" ht="15" hidden="false" customHeight="false" outlineLevel="0" collapsed="false">
      <c r="A5902" s="0" t="n">
        <v>1500004553</v>
      </c>
      <c r="B5902" s="157" t="n">
        <v>80.5</v>
      </c>
    </row>
    <row r="5903" customFormat="false" ht="15" hidden="false" customHeight="false" outlineLevel="0" collapsed="false">
      <c r="A5903" s="0" t="n">
        <v>1500003486</v>
      </c>
      <c r="B5903" s="157" t="n">
        <v>13</v>
      </c>
    </row>
    <row r="5904" customFormat="false" ht="15" hidden="false" customHeight="false" outlineLevel="0" collapsed="false">
      <c r="A5904" s="0" t="n">
        <v>1500003488</v>
      </c>
      <c r="B5904" s="157" t="n">
        <v>15</v>
      </c>
    </row>
    <row r="5905" customFormat="false" ht="15" hidden="false" customHeight="false" outlineLevel="0" collapsed="false">
      <c r="A5905" s="0" t="n">
        <v>1500003490</v>
      </c>
      <c r="B5905" s="157" t="n">
        <v>50.3333333333333</v>
      </c>
    </row>
    <row r="5906" customFormat="false" ht="15" hidden="false" customHeight="false" outlineLevel="0" collapsed="false">
      <c r="A5906" s="0" t="n">
        <v>1500004709</v>
      </c>
      <c r="B5906" s="157" t="n">
        <v>31.6666666666667</v>
      </c>
    </row>
    <row r="5907" customFormat="false" ht="15" hidden="false" customHeight="false" outlineLevel="0" collapsed="false">
      <c r="A5907" s="0" t="n">
        <v>1500004710</v>
      </c>
      <c r="B5907" s="157" t="n">
        <v>4.58333333333333</v>
      </c>
    </row>
    <row r="5908" customFormat="false" ht="15" hidden="false" customHeight="false" outlineLevel="0" collapsed="false">
      <c r="A5908" s="0" t="n">
        <v>1500003067</v>
      </c>
      <c r="B5908" s="157" t="n">
        <v>0</v>
      </c>
    </row>
    <row r="5909" customFormat="false" ht="15" hidden="false" customHeight="false" outlineLevel="0" collapsed="false">
      <c r="A5909" s="0" t="n">
        <v>1500004554</v>
      </c>
      <c r="B5909" s="157" t="n">
        <v>0</v>
      </c>
    </row>
    <row r="5910" customFormat="false" ht="15" hidden="false" customHeight="false" outlineLevel="0" collapsed="false">
      <c r="A5910" s="0" t="n">
        <v>1500003491</v>
      </c>
      <c r="B5910" s="157" t="n">
        <v>7.08333333333333</v>
      </c>
    </row>
    <row r="5911" customFormat="false" ht="15" hidden="false" customHeight="false" outlineLevel="0" collapsed="false">
      <c r="A5911" s="0" t="n">
        <v>1500005834</v>
      </c>
      <c r="B5911" s="157" t="n">
        <v>17.25</v>
      </c>
    </row>
    <row r="5912" customFormat="false" ht="15" hidden="false" customHeight="false" outlineLevel="0" collapsed="false">
      <c r="A5912" s="0" t="n">
        <v>1500005835</v>
      </c>
      <c r="B5912" s="157" t="n">
        <v>4.16666666666667</v>
      </c>
    </row>
    <row r="5913" customFormat="false" ht="15" hidden="false" customHeight="false" outlineLevel="0" collapsed="false">
      <c r="A5913" s="0" t="n">
        <v>1500002669</v>
      </c>
      <c r="B5913" s="157" t="n">
        <v>15</v>
      </c>
    </row>
    <row r="5914" customFormat="false" ht="15" hidden="false" customHeight="false" outlineLevel="0" collapsed="false">
      <c r="A5914" s="0" t="n">
        <v>1500004685</v>
      </c>
      <c r="B5914" s="157" t="n">
        <v>27.475</v>
      </c>
    </row>
    <row r="5915" customFormat="false" ht="15" hidden="false" customHeight="false" outlineLevel="0" collapsed="false">
      <c r="A5915" s="0" t="n">
        <v>1500001727</v>
      </c>
      <c r="B5915" s="157" t="n">
        <v>183.583333333333</v>
      </c>
    </row>
    <row r="5916" customFormat="false" ht="15" hidden="false" customHeight="false" outlineLevel="0" collapsed="false">
      <c r="A5916" s="0" t="n">
        <v>1500004475</v>
      </c>
      <c r="B5916" s="157" t="n">
        <v>37.5833333333333</v>
      </c>
    </row>
    <row r="5917" customFormat="false" ht="15" hidden="false" customHeight="false" outlineLevel="0" collapsed="false">
      <c r="A5917" s="0" t="n">
        <v>1500003371</v>
      </c>
      <c r="B5917" s="157" t="n">
        <v>24.25</v>
      </c>
    </row>
    <row r="5918" customFormat="false" ht="15" hidden="false" customHeight="false" outlineLevel="0" collapsed="false">
      <c r="A5918" s="0" t="n">
        <v>1500003372</v>
      </c>
      <c r="B5918" s="157" t="n">
        <v>20.5166666666667</v>
      </c>
    </row>
    <row r="5919" customFormat="false" ht="15" hidden="false" customHeight="false" outlineLevel="0" collapsed="false">
      <c r="A5919" s="0" t="n">
        <v>1500002606</v>
      </c>
      <c r="B5919" s="157" t="n">
        <v>0</v>
      </c>
    </row>
    <row r="5920" customFormat="false" ht="15" hidden="false" customHeight="false" outlineLevel="0" collapsed="false">
      <c r="A5920" s="0" t="n">
        <v>1500003851</v>
      </c>
      <c r="B5920" s="157" t="n">
        <v>0</v>
      </c>
    </row>
    <row r="5921" customFormat="false" ht="15" hidden="false" customHeight="false" outlineLevel="0" collapsed="false">
      <c r="A5921" s="0" t="n">
        <v>1500002291</v>
      </c>
      <c r="B5921" s="157" t="n">
        <v>49.075</v>
      </c>
    </row>
    <row r="5922" customFormat="false" ht="15" hidden="false" customHeight="false" outlineLevel="0" collapsed="false">
      <c r="A5922" s="0" t="n">
        <v>1500005199</v>
      </c>
      <c r="B5922" s="157" t="n">
        <v>21.1666666666667</v>
      </c>
    </row>
    <row r="5923" customFormat="false" ht="15" hidden="false" customHeight="false" outlineLevel="0" collapsed="false">
      <c r="A5923" s="0" t="n">
        <v>1500002345</v>
      </c>
      <c r="B5923" s="157" t="n">
        <v>0</v>
      </c>
    </row>
    <row r="5924" customFormat="false" ht="15" hidden="false" customHeight="false" outlineLevel="0" collapsed="false">
      <c r="A5924" s="0" t="n">
        <v>1500005959</v>
      </c>
      <c r="B5924" s="157" t="n">
        <v>14.1666666666667</v>
      </c>
    </row>
    <row r="5925" customFormat="false" ht="15" hidden="false" customHeight="false" outlineLevel="0" collapsed="false">
      <c r="A5925" s="0" t="n">
        <v>1500004599</v>
      </c>
      <c r="B5925" s="157" t="n">
        <v>21.5833333333333</v>
      </c>
    </row>
    <row r="5926" customFormat="false" ht="15" hidden="false" customHeight="false" outlineLevel="0" collapsed="false">
      <c r="A5926" s="0" t="n">
        <v>1500002168</v>
      </c>
      <c r="B5926" s="157" t="n">
        <v>36.75</v>
      </c>
    </row>
    <row r="5927" customFormat="false" ht="15" hidden="false" customHeight="false" outlineLevel="0" collapsed="false">
      <c r="A5927" s="0" t="n">
        <v>1500003332</v>
      </c>
      <c r="B5927" s="157" t="n">
        <v>29.3333333333333</v>
      </c>
    </row>
    <row r="5928" customFormat="false" ht="15" hidden="false" customHeight="false" outlineLevel="0" collapsed="false">
      <c r="A5928" s="0" t="n">
        <v>1500005960</v>
      </c>
      <c r="B5928" s="157" t="n">
        <v>0</v>
      </c>
    </row>
    <row r="5929" customFormat="false" ht="15" hidden="false" customHeight="false" outlineLevel="0" collapsed="false">
      <c r="A5929" s="0" t="n">
        <v>1500004273</v>
      </c>
      <c r="B5929" s="157" t="n">
        <v>0</v>
      </c>
    </row>
    <row r="5930" customFormat="false" ht="15" hidden="false" customHeight="false" outlineLevel="0" collapsed="false">
      <c r="A5930" s="0" t="n">
        <v>1500004476</v>
      </c>
      <c r="B5930" s="157" t="n">
        <v>16.25</v>
      </c>
    </row>
    <row r="5931" customFormat="false" ht="15" hidden="false" customHeight="false" outlineLevel="0" collapsed="false">
      <c r="A5931" s="0" t="n">
        <v>1500003373</v>
      </c>
      <c r="B5931" s="157" t="n">
        <v>16.6666666666667</v>
      </c>
    </row>
    <row r="5932" customFormat="false" ht="15" hidden="false" customHeight="false" outlineLevel="0" collapsed="false">
      <c r="A5932" s="0" t="n">
        <v>1500004243</v>
      </c>
      <c r="B5932" s="157" t="n">
        <v>5.41666666666667</v>
      </c>
    </row>
    <row r="5933" customFormat="false" ht="15" hidden="false" customHeight="false" outlineLevel="0" collapsed="false">
      <c r="A5933" s="0" t="n">
        <v>1500004244</v>
      </c>
      <c r="B5933" s="157" t="n">
        <v>36.75</v>
      </c>
    </row>
    <row r="5934" customFormat="false" ht="15" hidden="false" customHeight="false" outlineLevel="0" collapsed="false">
      <c r="A5934" s="0" t="n">
        <v>1500002608</v>
      </c>
      <c r="B5934" s="157" t="n">
        <v>10.1666666666667</v>
      </c>
    </row>
    <row r="5935" customFormat="false" ht="15" hidden="false" customHeight="false" outlineLevel="0" collapsed="false">
      <c r="A5935" s="0" t="n">
        <v>1500004245</v>
      </c>
      <c r="B5935" s="157" t="n">
        <v>25</v>
      </c>
    </row>
    <row r="5936" customFormat="false" ht="15" hidden="false" customHeight="false" outlineLevel="0" collapsed="false">
      <c r="A5936" s="0" t="n">
        <v>1500005660</v>
      </c>
      <c r="B5936" s="157" t="n">
        <v>9.58333333333333</v>
      </c>
    </row>
    <row r="5937" customFormat="false" ht="15" hidden="false" customHeight="false" outlineLevel="0" collapsed="false">
      <c r="A5937" s="0" t="n">
        <v>1500005576</v>
      </c>
      <c r="B5937" s="157" t="n">
        <v>46.8333333333333</v>
      </c>
    </row>
    <row r="5938" customFormat="false" ht="15" hidden="false" customHeight="false" outlineLevel="0" collapsed="false">
      <c r="A5938" s="0" t="n">
        <v>1500005117</v>
      </c>
      <c r="B5938" s="157" t="n">
        <v>0</v>
      </c>
    </row>
    <row r="5939" customFormat="false" ht="15" hidden="false" customHeight="false" outlineLevel="0" collapsed="false">
      <c r="A5939" s="0" t="n">
        <v>1500005136</v>
      </c>
      <c r="B5939" s="157" t="n">
        <v>0</v>
      </c>
    </row>
    <row r="5940" customFormat="false" ht="15" hidden="false" customHeight="false" outlineLevel="0" collapsed="false">
      <c r="A5940" s="0" t="n">
        <v>1500005619</v>
      </c>
      <c r="B5940" s="157" t="n">
        <v>1.66666666666667</v>
      </c>
    </row>
    <row r="5941" customFormat="false" ht="15" hidden="false" customHeight="false" outlineLevel="0" collapsed="false">
      <c r="A5941" s="0" t="n">
        <v>1500002895</v>
      </c>
      <c r="B5941" s="157" t="n">
        <v>0</v>
      </c>
    </row>
    <row r="5942" customFormat="false" ht="15" hidden="false" customHeight="false" outlineLevel="0" collapsed="false">
      <c r="A5942" s="0" t="n">
        <v>1500004050</v>
      </c>
      <c r="B5942" s="157" t="n">
        <v>16.6666666666667</v>
      </c>
    </row>
    <row r="5943" customFormat="false" ht="15" hidden="false" customHeight="false" outlineLevel="0" collapsed="false">
      <c r="A5943" s="0" t="n">
        <v>1500004301</v>
      </c>
      <c r="B5943" s="157" t="n">
        <v>5.33333333333333</v>
      </c>
    </row>
    <row r="5944" customFormat="false" ht="15" hidden="false" customHeight="false" outlineLevel="0" collapsed="false">
      <c r="A5944" s="0" t="n">
        <v>1500004051</v>
      </c>
      <c r="B5944" s="157" t="n">
        <v>6.66666666666667</v>
      </c>
    </row>
    <row r="5945" customFormat="false" ht="15" hidden="false" customHeight="false" outlineLevel="0" collapsed="false">
      <c r="A5945" s="0" t="n">
        <v>1500003020</v>
      </c>
      <c r="B5945" s="157" t="n">
        <v>23.8333333333333</v>
      </c>
    </row>
    <row r="5946" customFormat="false" ht="15" hidden="false" customHeight="false" outlineLevel="0" collapsed="false">
      <c r="A5946" s="0" t="n">
        <v>1500005620</v>
      </c>
      <c r="B5946" s="157" t="n">
        <v>37.05</v>
      </c>
    </row>
    <row r="5947" customFormat="false" ht="15" hidden="false" customHeight="false" outlineLevel="0" collapsed="false">
      <c r="A5947" s="0" t="n">
        <v>1500006115</v>
      </c>
      <c r="B5947" s="157" t="n">
        <v>29.75</v>
      </c>
    </row>
    <row r="5948" customFormat="false" ht="15" hidden="false" customHeight="false" outlineLevel="0" collapsed="false">
      <c r="A5948" s="0" t="n">
        <v>1500005836</v>
      </c>
      <c r="B5948" s="157" t="n">
        <v>12.4166666666667</v>
      </c>
    </row>
    <row r="5949" customFormat="false" ht="15" hidden="false" customHeight="false" outlineLevel="0" collapsed="false">
      <c r="A5949" s="0" t="n">
        <v>1500005837</v>
      </c>
      <c r="B5949" s="157" t="n">
        <v>37.6666666666667</v>
      </c>
    </row>
    <row r="5950" customFormat="false" ht="15" hidden="false" customHeight="false" outlineLevel="0" collapsed="false">
      <c r="A5950" s="0" t="n">
        <v>1500003852</v>
      </c>
      <c r="B5950" s="157" t="n">
        <v>3.75</v>
      </c>
    </row>
    <row r="5951" customFormat="false" ht="15" hidden="false" customHeight="false" outlineLevel="0" collapsed="false">
      <c r="A5951" s="0" t="n">
        <v>1500004246</v>
      </c>
      <c r="B5951" s="157" t="n">
        <v>12.9166666666667</v>
      </c>
    </row>
    <row r="5952" customFormat="false" ht="15" hidden="false" customHeight="false" outlineLevel="0" collapsed="false">
      <c r="A5952" s="0" t="n">
        <v>1500002407</v>
      </c>
      <c r="B5952" s="157" t="n">
        <v>27</v>
      </c>
    </row>
    <row r="5953" customFormat="false" ht="15" hidden="false" customHeight="false" outlineLevel="0" collapsed="false">
      <c r="A5953" s="0" t="n">
        <v>1500003681</v>
      </c>
      <c r="B5953" s="157" t="n">
        <v>0</v>
      </c>
    </row>
    <row r="5954" customFormat="false" ht="15" hidden="false" customHeight="false" outlineLevel="0" collapsed="false">
      <c r="A5954" s="0" t="n">
        <v>1500005028</v>
      </c>
      <c r="B5954" s="157" t="n">
        <v>112.75</v>
      </c>
    </row>
    <row r="5955" customFormat="false" ht="15" hidden="false" customHeight="false" outlineLevel="0" collapsed="false">
      <c r="A5955" s="0" t="n">
        <v>1500002350</v>
      </c>
      <c r="B5955" s="157" t="n">
        <v>34</v>
      </c>
    </row>
    <row r="5956" customFormat="false" ht="15" hidden="false" customHeight="false" outlineLevel="0" collapsed="false">
      <c r="A5956" s="0" t="n">
        <v>1500002696</v>
      </c>
      <c r="B5956" s="157" t="n">
        <v>7.66666666666667</v>
      </c>
    </row>
    <row r="5957" customFormat="false" ht="15" hidden="false" customHeight="false" outlineLevel="0" collapsed="false">
      <c r="A5957" s="0" t="n">
        <v>1500004291</v>
      </c>
      <c r="B5957" s="157" t="n">
        <v>3.75</v>
      </c>
    </row>
    <row r="5958" customFormat="false" ht="15" hidden="false" customHeight="false" outlineLevel="0" collapsed="false">
      <c r="A5958" s="0" t="n">
        <v>1500003840</v>
      </c>
      <c r="B5958" s="157" t="n">
        <v>0</v>
      </c>
    </row>
    <row r="5959" customFormat="false" ht="15" hidden="false" customHeight="false" outlineLevel="0" collapsed="false">
      <c r="A5959" s="0" t="n">
        <v>1500002159</v>
      </c>
      <c r="B5959" s="157" t="n">
        <v>0</v>
      </c>
    </row>
    <row r="5960" customFormat="false" ht="15" hidden="false" customHeight="false" outlineLevel="0" collapsed="false">
      <c r="A5960" s="0" t="n">
        <v>1500005820</v>
      </c>
      <c r="B5960" s="157" t="n">
        <v>1.41666666666667</v>
      </c>
    </row>
    <row r="5961" customFormat="false" ht="15" hidden="false" customHeight="false" outlineLevel="0" collapsed="false">
      <c r="A5961" s="0" t="n">
        <v>1500003620</v>
      </c>
      <c r="B5961" s="157" t="n">
        <v>36.3333333333333</v>
      </c>
    </row>
    <row r="5962" customFormat="false" ht="15" hidden="false" customHeight="false" outlineLevel="0" collapsed="false">
      <c r="A5962" s="0" t="n">
        <v>1500002619</v>
      </c>
      <c r="B5962" s="157" t="n">
        <v>12.75</v>
      </c>
    </row>
    <row r="5963" customFormat="false" ht="15" hidden="false" customHeight="false" outlineLevel="0" collapsed="false">
      <c r="A5963" s="0" t="n">
        <v>1500002049</v>
      </c>
      <c r="B5963" s="157" t="n">
        <v>0</v>
      </c>
    </row>
    <row r="5964" customFormat="false" ht="15" hidden="false" customHeight="false" outlineLevel="0" collapsed="false">
      <c r="A5964" s="0" t="n">
        <v>1500002759</v>
      </c>
      <c r="B5964" s="157" t="n">
        <v>33.6666666666667</v>
      </c>
    </row>
    <row r="5965" customFormat="false" ht="15" hidden="false" customHeight="false" outlineLevel="0" collapsed="false">
      <c r="A5965" s="0" t="n">
        <v>1500002760</v>
      </c>
      <c r="B5965" s="157" t="n">
        <v>15.8333333333333</v>
      </c>
    </row>
    <row r="5966" customFormat="false" ht="15" hidden="false" customHeight="false" outlineLevel="0" collapsed="false">
      <c r="A5966" s="0" t="n">
        <v>1500005796</v>
      </c>
      <c r="B5966" s="157" t="n">
        <v>20.6666666666667</v>
      </c>
    </row>
    <row r="5967" customFormat="false" ht="15" hidden="false" customHeight="false" outlineLevel="0" collapsed="false">
      <c r="A5967" s="0" t="n">
        <v>1500003525</v>
      </c>
      <c r="B5967" s="157" t="n">
        <v>0</v>
      </c>
    </row>
    <row r="5968" customFormat="false" ht="15" hidden="false" customHeight="false" outlineLevel="0" collapsed="false">
      <c r="A5968" s="0" t="n">
        <v>1500004766</v>
      </c>
      <c r="B5968" s="157" t="n">
        <v>17.75</v>
      </c>
    </row>
    <row r="5969" customFormat="false" ht="15" hidden="false" customHeight="false" outlineLevel="0" collapsed="false">
      <c r="A5969" s="0" t="n">
        <v>1500002627</v>
      </c>
      <c r="B5969" s="157" t="n">
        <v>13.4166666666667</v>
      </c>
    </row>
    <row r="5970" customFormat="false" ht="15" hidden="false" customHeight="false" outlineLevel="0" collapsed="false">
      <c r="A5970" s="0" t="n">
        <v>1500003925</v>
      </c>
      <c r="B5970" s="157" t="n">
        <v>4.91666666666667</v>
      </c>
    </row>
    <row r="5971" customFormat="false" ht="15" hidden="false" customHeight="false" outlineLevel="0" collapsed="false">
      <c r="A5971" s="0" t="n">
        <v>1500005608</v>
      </c>
      <c r="B5971" s="157" t="n">
        <v>0</v>
      </c>
    </row>
    <row r="5972" customFormat="false" ht="15" hidden="false" customHeight="false" outlineLevel="0" collapsed="false">
      <c r="A5972" s="0" t="n">
        <v>1500005654</v>
      </c>
      <c r="B5972" s="157" t="n">
        <v>0</v>
      </c>
    </row>
    <row r="5973" customFormat="false" ht="15" hidden="false" customHeight="false" outlineLevel="0" collapsed="false">
      <c r="A5973" s="0" t="n">
        <v>1500005609</v>
      </c>
      <c r="B5973" s="157" t="n">
        <v>85</v>
      </c>
    </row>
    <row r="5974" customFormat="false" ht="15" hidden="false" customHeight="false" outlineLevel="0" collapsed="false">
      <c r="A5974" s="0" t="n">
        <v>1500002028</v>
      </c>
      <c r="B5974" s="157" t="n">
        <v>43.5</v>
      </c>
    </row>
    <row r="5975" customFormat="false" ht="15" hidden="false" customHeight="false" outlineLevel="0" collapsed="false">
      <c r="A5975" s="0" t="n">
        <v>1500005029</v>
      </c>
      <c r="B5975" s="157" t="n">
        <v>47</v>
      </c>
    </row>
    <row r="5976" customFormat="false" ht="15" hidden="false" customHeight="false" outlineLevel="0" collapsed="false">
      <c r="A5976" s="0" t="n">
        <v>1500005030</v>
      </c>
      <c r="B5976" s="157" t="n">
        <v>50.0833333333333</v>
      </c>
    </row>
    <row r="5977" customFormat="false" ht="15" hidden="false" customHeight="false" outlineLevel="0" collapsed="false">
      <c r="A5977" s="0" t="n">
        <v>1500005891</v>
      </c>
      <c r="B5977" s="157" t="n">
        <v>0</v>
      </c>
    </row>
    <row r="5978" customFormat="false" ht="15" hidden="false" customHeight="false" outlineLevel="0" collapsed="false">
      <c r="A5978" s="0" t="n">
        <v>1500005892</v>
      </c>
      <c r="B5978" s="157" t="n">
        <v>0</v>
      </c>
    </row>
    <row r="5979" customFormat="false" ht="15" hidden="false" customHeight="false" outlineLevel="0" collapsed="false">
      <c r="A5979" s="0" t="n">
        <v>1500002029</v>
      </c>
      <c r="B5979" s="157" t="n">
        <v>48.1666666666667</v>
      </c>
    </row>
    <row r="5980" customFormat="false" ht="15" hidden="false" customHeight="false" outlineLevel="0" collapsed="false">
      <c r="A5980" s="0" t="n">
        <v>1500002257</v>
      </c>
      <c r="B5980" s="157" t="n">
        <v>18.75</v>
      </c>
    </row>
    <row r="5981" customFormat="false" ht="15" hidden="false" customHeight="false" outlineLevel="0" collapsed="false">
      <c r="A5981" s="0" t="n">
        <v>1500003445</v>
      </c>
      <c r="B5981" s="157" t="n">
        <v>0</v>
      </c>
    </row>
    <row r="5982" customFormat="false" ht="15" hidden="false" customHeight="false" outlineLevel="0" collapsed="false">
      <c r="A5982" s="0" t="n">
        <v>1500002481</v>
      </c>
      <c r="B5982" s="157" t="n">
        <v>24.5</v>
      </c>
    </row>
    <row r="5983" customFormat="false" ht="15" hidden="false" customHeight="false" outlineLevel="0" collapsed="false">
      <c r="A5983" s="0" t="n">
        <v>1500002482</v>
      </c>
      <c r="B5983" s="157" t="n">
        <v>17.5</v>
      </c>
    </row>
    <row r="5984" customFormat="false" ht="15" hidden="false" customHeight="false" outlineLevel="0" collapsed="false">
      <c r="A5984" s="0" t="n">
        <v>1500002483</v>
      </c>
      <c r="B5984" s="157" t="n">
        <v>17</v>
      </c>
    </row>
    <row r="5985" customFormat="false" ht="15" hidden="false" customHeight="false" outlineLevel="0" collapsed="false">
      <c r="A5985" s="0" t="n">
        <v>1500003645</v>
      </c>
      <c r="B5985" s="157" t="n">
        <v>20.9166666666667</v>
      </c>
    </row>
    <row r="5986" customFormat="false" ht="15" hidden="false" customHeight="false" outlineLevel="0" collapsed="false">
      <c r="A5986" s="0" t="n">
        <v>1500004477</v>
      </c>
      <c r="B5986" s="157" t="n">
        <v>0</v>
      </c>
    </row>
    <row r="5987" customFormat="false" ht="15" hidden="false" customHeight="false" outlineLevel="0" collapsed="false">
      <c r="A5987" s="0" t="n">
        <v>1500003423</v>
      </c>
      <c r="B5987" s="157" t="n">
        <v>0</v>
      </c>
    </row>
    <row r="5988" customFormat="false" ht="15" hidden="false" customHeight="false" outlineLevel="0" collapsed="false">
      <c r="A5988" s="0" t="n">
        <v>1500005055</v>
      </c>
      <c r="B5988" s="157" t="n">
        <v>16.4166666666667</v>
      </c>
    </row>
    <row r="5989" customFormat="false" ht="15" hidden="false" customHeight="false" outlineLevel="0" collapsed="false">
      <c r="A5989" s="0" t="n">
        <v>1500002054</v>
      </c>
      <c r="B5989" s="157" t="n">
        <v>6.25</v>
      </c>
    </row>
    <row r="5990" customFormat="false" ht="15" hidden="false" customHeight="false" outlineLevel="0" collapsed="false">
      <c r="A5990" s="0" t="n">
        <v>1500005444</v>
      </c>
      <c r="B5990" s="157" t="n">
        <v>18.5416666666667</v>
      </c>
    </row>
    <row r="5991" customFormat="false" ht="15" hidden="false" customHeight="false" outlineLevel="0" collapsed="false">
      <c r="A5991" s="0" t="n">
        <v>1500002453</v>
      </c>
      <c r="B5991" s="157" t="n">
        <v>0</v>
      </c>
    </row>
    <row r="5992" customFormat="false" ht="15" hidden="false" customHeight="false" outlineLevel="0" collapsed="false">
      <c r="A5992" s="0" t="n">
        <v>1500002454</v>
      </c>
      <c r="B5992" s="157" t="n">
        <v>40.8083333333333</v>
      </c>
    </row>
    <row r="5993" customFormat="false" ht="15" hidden="false" customHeight="false" outlineLevel="0" collapsed="false">
      <c r="A5993" s="0" t="n">
        <v>1500003890</v>
      </c>
      <c r="B5993" s="157" t="n">
        <v>22.8333333333333</v>
      </c>
    </row>
    <row r="5994" customFormat="false" ht="15" hidden="false" customHeight="false" outlineLevel="0" collapsed="false">
      <c r="A5994" s="0" t="n">
        <v>1500005295</v>
      </c>
      <c r="B5994" s="157" t="n">
        <v>0.583333333333333</v>
      </c>
    </row>
    <row r="5995" customFormat="false" ht="15" hidden="false" customHeight="false" outlineLevel="0" collapsed="false">
      <c r="A5995" s="0" t="n">
        <v>1500002561</v>
      </c>
      <c r="B5995" s="157" t="n">
        <v>17.5</v>
      </c>
    </row>
    <row r="5996" customFormat="false" ht="15" hidden="false" customHeight="false" outlineLevel="0" collapsed="false">
      <c r="A5996" s="0" t="n">
        <v>1500001776</v>
      </c>
      <c r="B5996" s="157" t="n">
        <v>35.3333333333333</v>
      </c>
    </row>
    <row r="5997" customFormat="false" ht="15" hidden="false" customHeight="false" outlineLevel="0" collapsed="false">
      <c r="A5997" s="0" t="n">
        <v>1500003891</v>
      </c>
      <c r="B5997" s="157" t="n">
        <v>6.41666666666667</v>
      </c>
    </row>
    <row r="5998" customFormat="false" ht="15" hidden="false" customHeight="false" outlineLevel="0" collapsed="false">
      <c r="A5998" s="0" t="n">
        <v>1500003892</v>
      </c>
      <c r="B5998" s="157" t="n">
        <v>29.4166666666667</v>
      </c>
    </row>
    <row r="5999" customFormat="false" ht="15" hidden="false" customHeight="false" outlineLevel="0" collapsed="false">
      <c r="A5999" s="0" t="n">
        <v>1500003492</v>
      </c>
      <c r="B5999" s="157" t="n">
        <v>12.4166666666667</v>
      </c>
    </row>
    <row r="6000" customFormat="false" ht="15" hidden="false" customHeight="false" outlineLevel="0" collapsed="false">
      <c r="A6000" s="0" t="n">
        <v>1500004096</v>
      </c>
      <c r="B6000" s="157" t="n">
        <v>12.75</v>
      </c>
    </row>
    <row r="6001" customFormat="false" ht="15" hidden="false" customHeight="false" outlineLevel="0" collapsed="false">
      <c r="A6001" s="0" t="n">
        <v>1500003730</v>
      </c>
      <c r="B6001" s="157" t="n">
        <v>100.833333333333</v>
      </c>
    </row>
    <row r="6002" customFormat="false" ht="15" hidden="false" customHeight="false" outlineLevel="0" collapsed="false">
      <c r="A6002" s="0" t="n">
        <v>1500005797</v>
      </c>
      <c r="B6002" s="157" t="n">
        <v>0</v>
      </c>
    </row>
    <row r="6003" customFormat="false" ht="15" hidden="false" customHeight="false" outlineLevel="0" collapsed="false">
      <c r="A6003" s="0" t="n">
        <v>1500003951</v>
      </c>
      <c r="B6003" s="157" t="n">
        <v>0</v>
      </c>
    </row>
    <row r="6004" customFormat="false" ht="15" hidden="false" customHeight="false" outlineLevel="0" collapsed="false">
      <c r="A6004" s="0" t="n">
        <v>1500005659</v>
      </c>
      <c r="B6004" s="157" t="n">
        <v>0</v>
      </c>
    </row>
    <row r="6005" customFormat="false" ht="15" hidden="false" customHeight="false" outlineLevel="0" collapsed="false">
      <c r="A6005" s="0" t="n">
        <v>1500005341</v>
      </c>
      <c r="B6005" s="157" t="n">
        <v>0</v>
      </c>
    </row>
    <row r="6006" customFormat="false" ht="15" hidden="false" customHeight="false" outlineLevel="0" collapsed="false">
      <c r="A6006" s="0" t="n">
        <v>1500005979</v>
      </c>
      <c r="B6006" s="157" t="n">
        <v>0.833333333333333</v>
      </c>
    </row>
    <row r="6007" customFormat="false" ht="15" hidden="false" customHeight="false" outlineLevel="0" collapsed="false">
      <c r="A6007" s="0" t="n">
        <v>1500002076</v>
      </c>
      <c r="B6007" s="157" t="n">
        <v>0</v>
      </c>
    </row>
    <row r="6008" customFormat="false" ht="15" hidden="false" customHeight="false" outlineLevel="0" collapsed="false">
      <c r="A6008" s="0" t="n">
        <v>1500004760</v>
      </c>
      <c r="B6008" s="157" t="n">
        <v>36.25</v>
      </c>
    </row>
    <row r="6009" customFormat="false" ht="15" hidden="false" customHeight="false" outlineLevel="0" collapsed="false">
      <c r="A6009" s="0" t="n">
        <v>1500002897</v>
      </c>
      <c r="B6009" s="157" t="n">
        <v>3.75</v>
      </c>
    </row>
    <row r="6010" customFormat="false" ht="15" hidden="false" customHeight="false" outlineLevel="0" collapsed="false">
      <c r="A6010" s="0" t="n">
        <v>1500002089</v>
      </c>
      <c r="B6010" s="157" t="n">
        <v>5.66666666666667</v>
      </c>
    </row>
    <row r="6011" customFormat="false" ht="15" hidden="false" customHeight="false" outlineLevel="0" collapsed="false">
      <c r="A6011" s="0" t="n">
        <v>1500002875</v>
      </c>
      <c r="B6011" s="157" t="n">
        <v>0</v>
      </c>
    </row>
    <row r="6012" customFormat="false" ht="15" hidden="false" customHeight="false" outlineLevel="0" collapsed="false">
      <c r="A6012" s="0" t="n">
        <v>1500004502</v>
      </c>
      <c r="B6012" s="157" t="n">
        <v>64.5416666666667</v>
      </c>
    </row>
    <row r="6013" customFormat="false" ht="15" hidden="false" customHeight="false" outlineLevel="0" collapsed="false">
      <c r="A6013" s="0" t="n">
        <v>1500005597</v>
      </c>
      <c r="B6013" s="157" t="n">
        <v>0</v>
      </c>
    </row>
    <row r="6014" customFormat="false" ht="15" hidden="false" customHeight="false" outlineLevel="0" collapsed="false">
      <c r="A6014" s="0" t="n">
        <v>1500002095</v>
      </c>
      <c r="B6014" s="157" t="n">
        <v>0</v>
      </c>
    </row>
    <row r="6015" customFormat="false" ht="15" hidden="false" customHeight="false" outlineLevel="0" collapsed="false">
      <c r="A6015" s="0" t="n">
        <v>1500002633</v>
      </c>
      <c r="B6015" s="157" t="n">
        <v>5</v>
      </c>
    </row>
    <row r="6016" customFormat="false" ht="15" hidden="false" customHeight="false" outlineLevel="0" collapsed="false">
      <c r="A6016" s="0" t="n">
        <v>1500002540</v>
      </c>
      <c r="B6016" s="157" t="n">
        <v>8.5</v>
      </c>
    </row>
    <row r="6017" customFormat="false" ht="15" hidden="false" customHeight="false" outlineLevel="0" collapsed="false">
      <c r="A6017" s="0" t="n">
        <v>1500005250</v>
      </c>
      <c r="B6017" s="157" t="n">
        <v>0</v>
      </c>
    </row>
    <row r="6018" customFormat="false" ht="15" hidden="false" customHeight="false" outlineLevel="0" collapsed="false">
      <c r="A6018" s="0" t="n">
        <v>1500001963</v>
      </c>
      <c r="B6018" s="157" t="n">
        <v>0</v>
      </c>
    </row>
    <row r="6019" customFormat="false" ht="15" hidden="false" customHeight="false" outlineLevel="0" collapsed="false">
      <c r="A6019" s="0" t="n">
        <v>1500002505</v>
      </c>
      <c r="B6019" s="157" t="n">
        <v>30.8333333333333</v>
      </c>
    </row>
    <row r="6020" customFormat="false" ht="15" hidden="false" customHeight="false" outlineLevel="0" collapsed="false">
      <c r="A6020" s="0" t="n">
        <v>1500005623</v>
      </c>
      <c r="B6020" s="157" t="n">
        <v>0.833333333333333</v>
      </c>
    </row>
    <row r="6021" customFormat="false" ht="15" hidden="false" customHeight="false" outlineLevel="0" collapsed="false">
      <c r="A6021" s="0" t="n">
        <v>1500002852</v>
      </c>
      <c r="B6021" s="157" t="n">
        <v>40.75</v>
      </c>
    </row>
    <row r="6022" customFormat="false" ht="15" hidden="false" customHeight="false" outlineLevel="0" collapsed="false">
      <c r="A6022" s="0" t="n">
        <v>1500005162</v>
      </c>
      <c r="B6022" s="157" t="n">
        <v>0</v>
      </c>
    </row>
    <row r="6023" customFormat="false" ht="15" hidden="false" customHeight="false" outlineLevel="0" collapsed="false">
      <c r="A6023" s="0" t="n">
        <v>1500005163</v>
      </c>
      <c r="B6023" s="157" t="n">
        <v>10.8333333333333</v>
      </c>
    </row>
    <row r="6024" customFormat="false" ht="15" hidden="false" customHeight="false" outlineLevel="0" collapsed="false">
      <c r="A6024" s="0" t="n">
        <v>1500004348</v>
      </c>
      <c r="B6024" s="157" t="n">
        <v>0</v>
      </c>
    </row>
    <row r="6025" customFormat="false" ht="15" hidden="false" customHeight="false" outlineLevel="0" collapsed="false">
      <c r="A6025" s="0" t="n">
        <v>1500005347</v>
      </c>
      <c r="B6025" s="157" t="n">
        <v>8.91666666666667</v>
      </c>
    </row>
    <row r="6026" customFormat="false" ht="15" hidden="false" customHeight="false" outlineLevel="0" collapsed="false">
      <c r="A6026" s="0" t="n">
        <v>1500005348</v>
      </c>
      <c r="B6026" s="157" t="n">
        <v>0</v>
      </c>
    </row>
    <row r="6027" customFormat="false" ht="15" hidden="false" customHeight="false" outlineLevel="0" collapsed="false">
      <c r="A6027" s="0" t="n">
        <v>1500002096</v>
      </c>
      <c r="B6027" s="157" t="n">
        <v>0</v>
      </c>
    </row>
    <row r="6028" customFormat="false" ht="15" hidden="false" customHeight="false" outlineLevel="0" collapsed="false">
      <c r="A6028" s="0" t="n">
        <v>1500004223</v>
      </c>
      <c r="B6028" s="157" t="n">
        <v>4.66666666666667</v>
      </c>
    </row>
    <row r="6029" customFormat="false" ht="15" hidden="false" customHeight="false" outlineLevel="0" collapsed="false">
      <c r="A6029" s="0" t="n">
        <v>1500005056</v>
      </c>
      <c r="B6029" s="157" t="n">
        <v>10.5</v>
      </c>
    </row>
    <row r="6030" customFormat="false" ht="15" hidden="false" customHeight="false" outlineLevel="0" collapsed="false">
      <c r="A6030" s="0" t="n">
        <v>1500005798</v>
      </c>
      <c r="B6030" s="157" t="n">
        <v>0</v>
      </c>
    </row>
    <row r="6031" customFormat="false" ht="15" hidden="false" customHeight="false" outlineLevel="0" collapsed="false">
      <c r="A6031" s="0" t="n">
        <v>1500004712</v>
      </c>
      <c r="B6031" s="157" t="n">
        <v>12.6666666666667</v>
      </c>
    </row>
    <row r="6032" customFormat="false" ht="15" hidden="false" customHeight="false" outlineLevel="0" collapsed="false">
      <c r="A6032" s="0" t="n">
        <v>1500003068</v>
      </c>
      <c r="B6032" s="157" t="n">
        <v>13.75</v>
      </c>
    </row>
    <row r="6033" customFormat="false" ht="15" hidden="false" customHeight="false" outlineLevel="0" collapsed="false">
      <c r="A6033" s="0" t="n">
        <v>1500003069</v>
      </c>
      <c r="B6033" s="157" t="n">
        <v>28.0833333333333</v>
      </c>
    </row>
    <row r="6034" customFormat="false" ht="15" hidden="false" customHeight="false" outlineLevel="0" collapsed="false">
      <c r="A6034" s="0" t="n">
        <v>1500003070</v>
      </c>
      <c r="B6034" s="157" t="n">
        <v>44.4166666666667</v>
      </c>
    </row>
    <row r="6035" customFormat="false" ht="15" hidden="false" customHeight="false" outlineLevel="0" collapsed="false">
      <c r="A6035" s="0" t="n">
        <v>1500004686</v>
      </c>
      <c r="B6035" s="157" t="n">
        <v>0</v>
      </c>
    </row>
    <row r="6036" customFormat="false" ht="15" hidden="false" customHeight="false" outlineLevel="0" collapsed="false">
      <c r="A6036" s="0" t="n">
        <v>1500004289</v>
      </c>
      <c r="B6036" s="157" t="n">
        <v>1.29166666666667</v>
      </c>
    </row>
    <row r="6037" customFormat="false" ht="15" hidden="false" customHeight="false" outlineLevel="0" collapsed="false">
      <c r="A6037" s="0" t="n">
        <v>1500004835</v>
      </c>
      <c r="B6037" s="157" t="n">
        <v>12.9166666666667</v>
      </c>
    </row>
    <row r="6038" customFormat="false" ht="15" hidden="false" customHeight="false" outlineLevel="0" collapsed="false">
      <c r="A6038" s="0" t="n">
        <v>1500004336</v>
      </c>
      <c r="B6038" s="157" t="n">
        <v>0</v>
      </c>
    </row>
    <row r="6039" customFormat="false" ht="15" hidden="false" customHeight="false" outlineLevel="0" collapsed="false">
      <c r="A6039" s="0" t="n">
        <v>1500002721</v>
      </c>
      <c r="B6039" s="157" t="n">
        <v>0</v>
      </c>
    </row>
    <row r="6040" customFormat="false" ht="15" hidden="false" customHeight="false" outlineLevel="0" collapsed="false">
      <c r="A6040" s="0" t="n">
        <v>1500002722</v>
      </c>
      <c r="B6040" s="157" t="n">
        <v>2.5</v>
      </c>
    </row>
    <row r="6041" customFormat="false" ht="15" hidden="false" customHeight="false" outlineLevel="0" collapsed="false">
      <c r="A6041" s="0" t="n">
        <v>1500004388</v>
      </c>
      <c r="B6041" s="157" t="n">
        <v>0</v>
      </c>
    </row>
    <row r="6042" customFormat="false" ht="15" hidden="false" customHeight="false" outlineLevel="0" collapsed="false">
      <c r="A6042" s="0" t="n">
        <v>1500004098</v>
      </c>
      <c r="B6042" s="157" t="n">
        <v>24.75</v>
      </c>
    </row>
    <row r="6043" customFormat="false" ht="15" hidden="false" customHeight="false" outlineLevel="0" collapsed="false">
      <c r="A6043" s="0" t="n">
        <v>1500002723</v>
      </c>
      <c r="B6043" s="157" t="n">
        <v>8.33333333333333</v>
      </c>
    </row>
    <row r="6044" customFormat="false" ht="15" hidden="false" customHeight="false" outlineLevel="0" collapsed="false">
      <c r="A6044" s="0" t="n">
        <v>1500004915</v>
      </c>
      <c r="B6044" s="157" t="n">
        <v>16.5</v>
      </c>
    </row>
    <row r="6045" customFormat="false" ht="15" hidden="false" customHeight="false" outlineLevel="0" collapsed="false">
      <c r="A6045" s="0" t="n">
        <v>1500003803</v>
      </c>
      <c r="B6045" s="157" t="n">
        <v>0</v>
      </c>
    </row>
    <row r="6046" customFormat="false" ht="15" hidden="false" customHeight="false" outlineLevel="0" collapsed="false">
      <c r="A6046" s="0" t="n">
        <v>1500005308</v>
      </c>
      <c r="B6046" s="157" t="n">
        <v>0</v>
      </c>
    </row>
    <row r="6047" customFormat="false" ht="15" hidden="false" customHeight="false" outlineLevel="0" collapsed="false">
      <c r="A6047" s="0" t="n">
        <v>1500005513</v>
      </c>
      <c r="B6047" s="157" t="n">
        <v>0</v>
      </c>
    </row>
    <row r="6048" customFormat="false" ht="15" hidden="false" customHeight="false" outlineLevel="0" collapsed="false">
      <c r="A6048" s="0" t="n">
        <v>1500002506</v>
      </c>
      <c r="B6048" s="157" t="n">
        <v>5.5</v>
      </c>
    </row>
    <row r="6049" customFormat="false" ht="15" hidden="false" customHeight="false" outlineLevel="0" collapsed="false">
      <c r="A6049" s="0" t="n">
        <v>1500005164</v>
      </c>
      <c r="B6049" s="157" t="n">
        <v>0</v>
      </c>
    </row>
    <row r="6050" customFormat="false" ht="15" hidden="false" customHeight="false" outlineLevel="0" collapsed="false">
      <c r="A6050" s="0" t="n">
        <v>1500002866</v>
      </c>
      <c r="B6050" s="157" t="n">
        <v>0</v>
      </c>
    </row>
    <row r="6051" customFormat="false" ht="15" hidden="false" customHeight="false" outlineLevel="0" collapsed="false">
      <c r="A6051" s="0" t="n">
        <v>1500002169</v>
      </c>
      <c r="B6051" s="157" t="n">
        <v>14.8333333333333</v>
      </c>
    </row>
    <row r="6052" customFormat="false" ht="15" hidden="false" customHeight="false" outlineLevel="0" collapsed="false">
      <c r="A6052" s="0" t="n">
        <v>1500002170</v>
      </c>
      <c r="B6052" s="157" t="n">
        <v>0.916666666666667</v>
      </c>
    </row>
    <row r="6053" customFormat="false" ht="15" hidden="false" customHeight="false" outlineLevel="0" collapsed="false">
      <c r="A6053" s="0" t="n">
        <v>1500002275</v>
      </c>
      <c r="B6053" s="157" t="n">
        <v>0</v>
      </c>
    </row>
    <row r="6054" customFormat="false" ht="15" hidden="false" customHeight="false" outlineLevel="0" collapsed="false">
      <c r="A6054" s="0" t="n">
        <v>1500002268</v>
      </c>
      <c r="B6054" s="157" t="n">
        <v>31.6666666666667</v>
      </c>
    </row>
    <row r="6055" customFormat="false" ht="15" hidden="false" customHeight="false" outlineLevel="0" collapsed="false">
      <c r="A6055" s="0" t="n">
        <v>1500003071</v>
      </c>
      <c r="B6055" s="157" t="n">
        <v>25.0833333333333</v>
      </c>
    </row>
    <row r="6056" customFormat="false" ht="15" hidden="false" customHeight="false" outlineLevel="0" collapsed="false">
      <c r="A6056" s="0" t="n">
        <v>1500002670</v>
      </c>
      <c r="B6056" s="157" t="n">
        <v>0</v>
      </c>
    </row>
    <row r="6057" customFormat="false" ht="15" hidden="false" customHeight="false" outlineLevel="0" collapsed="false">
      <c r="A6057" s="0" t="n">
        <v>1500002671</v>
      </c>
      <c r="B6057" s="157" t="n">
        <v>7.91666666666667</v>
      </c>
    </row>
    <row r="6058" customFormat="false" ht="15" hidden="false" customHeight="false" outlineLevel="0" collapsed="false">
      <c r="A6058" s="0" t="n">
        <v>1500003474</v>
      </c>
      <c r="B6058" s="157" t="n">
        <v>30.6666666666667</v>
      </c>
    </row>
    <row r="6059" customFormat="false" ht="15" hidden="false" customHeight="false" outlineLevel="0" collapsed="false">
      <c r="A6059" s="0" t="n">
        <v>1500004535</v>
      </c>
      <c r="B6059" s="157" t="n">
        <v>14.5</v>
      </c>
    </row>
    <row r="6060" customFormat="false" ht="15" hidden="false" customHeight="false" outlineLevel="0" collapsed="false">
      <c r="A6060" s="0" t="n">
        <v>1500004555</v>
      </c>
      <c r="B6060" s="157" t="n">
        <v>65.4166666666667</v>
      </c>
    </row>
    <row r="6061" customFormat="false" ht="15" hidden="false" customHeight="false" outlineLevel="0" collapsed="false">
      <c r="A6061" s="0" t="n">
        <v>1500004557</v>
      </c>
      <c r="B6061" s="157" t="n">
        <v>24.25</v>
      </c>
    </row>
    <row r="6062" customFormat="false" ht="15" hidden="false" customHeight="false" outlineLevel="0" collapsed="false">
      <c r="A6062" s="0" t="n">
        <v>1500004558</v>
      </c>
      <c r="B6062" s="157" t="n">
        <v>0</v>
      </c>
    </row>
    <row r="6063" customFormat="false" ht="15" hidden="false" customHeight="false" outlineLevel="0" collapsed="false">
      <c r="A6063" s="0" t="n">
        <v>1500004559</v>
      </c>
      <c r="B6063" s="157" t="n">
        <v>8.33333333333333</v>
      </c>
    </row>
    <row r="6064" customFormat="false" ht="15" hidden="false" customHeight="false" outlineLevel="0" collapsed="false">
      <c r="A6064" s="0" t="n">
        <v>1500002833</v>
      </c>
      <c r="B6064" s="157" t="n">
        <v>17.25</v>
      </c>
    </row>
    <row r="6065" customFormat="false" ht="15" hidden="false" customHeight="false" outlineLevel="0" collapsed="false">
      <c r="A6065" s="0" t="n">
        <v>1500002834</v>
      </c>
      <c r="B6065" s="157" t="n">
        <v>36.1666666666667</v>
      </c>
    </row>
    <row r="6066" customFormat="false" ht="15" hidden="false" customHeight="false" outlineLevel="0" collapsed="false">
      <c r="A6066" s="0" t="n">
        <v>1500001999</v>
      </c>
      <c r="B6066" s="157" t="n">
        <v>0</v>
      </c>
    </row>
    <row r="6067" customFormat="false" ht="15" hidden="false" customHeight="false" outlineLevel="0" collapsed="false">
      <c r="A6067" s="0" t="n">
        <v>1500002281</v>
      </c>
      <c r="B6067" s="157" t="n">
        <v>0</v>
      </c>
    </row>
    <row r="6068" customFormat="false" ht="15" hidden="false" customHeight="false" outlineLevel="0" collapsed="false">
      <c r="A6068" s="0" t="n">
        <v>1500002404</v>
      </c>
      <c r="B6068" s="157" t="n">
        <v>0</v>
      </c>
    </row>
    <row r="6069" customFormat="false" ht="15" hidden="false" customHeight="false" outlineLevel="0" collapsed="false">
      <c r="A6069" s="0" t="n">
        <v>1500006180</v>
      </c>
      <c r="B6069" s="157" t="n">
        <v>0</v>
      </c>
    </row>
    <row r="6070" customFormat="false" ht="15" hidden="false" customHeight="false" outlineLevel="0" collapsed="false">
      <c r="A6070" s="0" t="n">
        <v>1500005624</v>
      </c>
      <c r="B6070" s="157" t="n">
        <v>16.6666666666667</v>
      </c>
    </row>
    <row r="6071" customFormat="false" ht="15" hidden="false" customHeight="false" outlineLevel="0" collapsed="false">
      <c r="A6071" s="0" t="n">
        <v>1500002964</v>
      </c>
      <c r="B6071" s="157" t="n">
        <v>30.075</v>
      </c>
    </row>
    <row r="6072" customFormat="false" ht="15" hidden="false" customHeight="false" outlineLevel="0" collapsed="false">
      <c r="A6072" s="0" t="n">
        <v>1500004571</v>
      </c>
      <c r="B6072" s="157" t="n">
        <v>0</v>
      </c>
    </row>
    <row r="6073" customFormat="false" ht="15" hidden="false" customHeight="false" outlineLevel="0" collapsed="false">
      <c r="A6073" s="0" t="n">
        <v>1500004944</v>
      </c>
      <c r="B6073" s="157" t="n">
        <v>8.41666666666667</v>
      </c>
    </row>
    <row r="6074" customFormat="false" ht="15" hidden="false" customHeight="false" outlineLevel="0" collapsed="false">
      <c r="A6074" s="0" t="n">
        <v>1500002408</v>
      </c>
      <c r="B6074" s="157" t="n">
        <v>0</v>
      </c>
    </row>
    <row r="6075" customFormat="false" ht="15" hidden="false" customHeight="false" outlineLevel="0" collapsed="false">
      <c r="A6075" s="0" t="n">
        <v>1500004713</v>
      </c>
      <c r="B6075" s="157" t="n">
        <v>84.6583333333333</v>
      </c>
    </row>
    <row r="6076" customFormat="false" ht="15" hidden="false" customHeight="false" outlineLevel="0" collapsed="false">
      <c r="A6076" s="0" t="n">
        <v>1500003465</v>
      </c>
      <c r="B6076" s="157" t="n">
        <v>0</v>
      </c>
    </row>
    <row r="6077" customFormat="false" ht="15" hidden="false" customHeight="false" outlineLevel="0" collapsed="false">
      <c r="A6077" s="0" t="n">
        <v>1500002326</v>
      </c>
      <c r="B6077" s="157" t="n">
        <v>47.8333333333333</v>
      </c>
    </row>
    <row r="6078" customFormat="false" ht="15" hidden="false" customHeight="false" outlineLevel="0" collapsed="false">
      <c r="A6078" s="0" t="n">
        <v>1500006147</v>
      </c>
      <c r="B6078" s="157" t="n">
        <v>11.6666666666667</v>
      </c>
    </row>
    <row r="6079" customFormat="false" ht="15" hidden="false" customHeight="false" outlineLevel="0" collapsed="false">
      <c r="A6079" s="0" t="n">
        <v>1500005148</v>
      </c>
      <c r="B6079" s="157" t="n">
        <v>0.416666666666667</v>
      </c>
    </row>
    <row r="6080" customFormat="false" ht="15" hidden="false" customHeight="false" outlineLevel="0" collapsed="false">
      <c r="A6080" s="0" t="n">
        <v>1500004945</v>
      </c>
      <c r="B6080" s="157" t="n">
        <v>32.4</v>
      </c>
    </row>
    <row r="6081" customFormat="false" ht="15" hidden="false" customHeight="false" outlineLevel="0" collapsed="false">
      <c r="A6081" s="0" t="n">
        <v>1500004829</v>
      </c>
      <c r="B6081" s="157" t="n">
        <v>0</v>
      </c>
    </row>
    <row r="6082" customFormat="false" ht="15" hidden="false" customHeight="false" outlineLevel="0" collapsed="false">
      <c r="A6082" s="0" t="n">
        <v>1500004561</v>
      </c>
      <c r="B6082" s="157" t="n">
        <v>17.9166666666667</v>
      </c>
    </row>
    <row r="6083" customFormat="false" ht="15" hidden="false" customHeight="false" outlineLevel="0" collapsed="false">
      <c r="A6083" s="0" t="n">
        <v>1500003353</v>
      </c>
      <c r="B6083" s="157" t="n">
        <v>8.75</v>
      </c>
    </row>
    <row r="6084" customFormat="false" ht="15" hidden="false" customHeight="false" outlineLevel="0" collapsed="false">
      <c r="A6084" s="0" t="n">
        <v>1500001964</v>
      </c>
      <c r="B6084" s="157" t="n">
        <v>12.5</v>
      </c>
    </row>
    <row r="6085" customFormat="false" ht="15" hidden="false" customHeight="false" outlineLevel="0" collapsed="false">
      <c r="A6085" s="0" t="n">
        <v>1500005248</v>
      </c>
      <c r="B6085" s="157" t="n">
        <v>27.4666666666667</v>
      </c>
    </row>
    <row r="6086" customFormat="false" ht="15" hidden="false" customHeight="false" outlineLevel="0" collapsed="false">
      <c r="A6086" s="0" t="n">
        <v>1500005643</v>
      </c>
      <c r="B6086" s="157" t="n">
        <v>18.0833333333333</v>
      </c>
    </row>
    <row r="6087" customFormat="false" ht="15" hidden="false" customHeight="false" outlineLevel="0" collapsed="false">
      <c r="A6087" s="0" t="n">
        <v>1500003731</v>
      </c>
      <c r="B6087" s="157" t="n">
        <v>150</v>
      </c>
    </row>
    <row r="6088" customFormat="false" ht="15" hidden="false" customHeight="false" outlineLevel="0" collapsed="false">
      <c r="A6088" s="0" t="n">
        <v>1500005398</v>
      </c>
      <c r="B6088" s="157" t="n">
        <v>1.75</v>
      </c>
    </row>
    <row r="6089" customFormat="false" ht="15" hidden="false" customHeight="false" outlineLevel="0" collapsed="false">
      <c r="A6089" s="0" t="n">
        <v>1500002192</v>
      </c>
      <c r="B6089" s="157" t="n">
        <v>0</v>
      </c>
    </row>
    <row r="6090" customFormat="false" ht="15" hidden="false" customHeight="false" outlineLevel="0" collapsed="false">
      <c r="A6090" s="0" t="n">
        <v>1500005249</v>
      </c>
      <c r="B6090" s="157" t="n">
        <v>45.9166666666667</v>
      </c>
    </row>
    <row r="6091" customFormat="false" ht="15" hidden="false" customHeight="false" outlineLevel="0" collapsed="false">
      <c r="A6091" s="0" t="n">
        <v>1500003621</v>
      </c>
      <c r="B6091" s="157" t="n">
        <v>95.9583333333333</v>
      </c>
    </row>
    <row r="6092" customFormat="false" ht="15" hidden="false" customHeight="false" outlineLevel="0" collapsed="false">
      <c r="A6092" s="0" t="n">
        <v>1500006148</v>
      </c>
      <c r="B6092" s="157" t="n">
        <v>29.6666666666667</v>
      </c>
    </row>
    <row r="6093" customFormat="false" ht="15" hidden="false" customHeight="false" outlineLevel="0" collapsed="false">
      <c r="A6093" s="0" t="n">
        <v>1500005932</v>
      </c>
      <c r="B6093" s="157" t="n">
        <v>6.58333333333333</v>
      </c>
    </row>
    <row r="6094" customFormat="false" ht="15" hidden="false" customHeight="false" outlineLevel="0" collapsed="false">
      <c r="A6094" s="0" t="n">
        <v>1500005933</v>
      </c>
      <c r="B6094" s="157" t="n">
        <v>1.25</v>
      </c>
    </row>
    <row r="6095" customFormat="false" ht="15" hidden="false" customHeight="false" outlineLevel="0" collapsed="false">
      <c r="A6095" s="0" t="n">
        <v>1500005350</v>
      </c>
      <c r="B6095" s="157" t="n">
        <v>0</v>
      </c>
    </row>
    <row r="6096" customFormat="false" ht="15" hidden="false" customHeight="false" outlineLevel="0" collapsed="false">
      <c r="A6096" s="0" t="n">
        <v>1500003494</v>
      </c>
      <c r="B6096" s="157" t="n">
        <v>30.8333333333333</v>
      </c>
    </row>
    <row r="6097" customFormat="false" ht="15" hidden="false" customHeight="false" outlineLevel="0" collapsed="false">
      <c r="A6097" s="0" t="n">
        <v>1500004536</v>
      </c>
      <c r="B6097" s="157" t="n">
        <v>9.58333333333333</v>
      </c>
    </row>
    <row r="6098" customFormat="false" ht="15" hidden="false" customHeight="false" outlineLevel="0" collapsed="false">
      <c r="A6098" s="0" t="n">
        <v>1500001777</v>
      </c>
      <c r="B6098" s="157" t="n">
        <v>0</v>
      </c>
    </row>
    <row r="6099" customFormat="false" ht="15" hidden="false" customHeight="false" outlineLevel="0" collapsed="false">
      <c r="A6099" s="0" t="n">
        <v>1500005489</v>
      </c>
      <c r="B6099" s="157" t="n">
        <v>0.666666666666667</v>
      </c>
    </row>
    <row r="6100" customFormat="false" ht="15" hidden="false" customHeight="false" outlineLevel="0" collapsed="false">
      <c r="A6100" s="0" t="n">
        <v>1500005490</v>
      </c>
      <c r="B6100" s="157" t="n">
        <v>0</v>
      </c>
    </row>
    <row r="6101" customFormat="false" ht="15" hidden="false" customHeight="false" outlineLevel="0" collapsed="false">
      <c r="A6101" s="0" t="n">
        <v>1500005491</v>
      </c>
      <c r="B6101" s="157" t="n">
        <v>0</v>
      </c>
    </row>
    <row r="6102" customFormat="false" ht="15" hidden="false" customHeight="false" outlineLevel="0" collapsed="false">
      <c r="A6102" s="0" t="n">
        <v>1500003769</v>
      </c>
      <c r="B6102" s="157" t="n">
        <v>0</v>
      </c>
    </row>
    <row r="6103" customFormat="false" ht="15" hidden="false" customHeight="false" outlineLevel="0" collapsed="false">
      <c r="A6103" s="0" t="n">
        <v>1500003682</v>
      </c>
      <c r="B6103" s="157" t="n">
        <v>0</v>
      </c>
    </row>
    <row r="6104" customFormat="false" ht="15" hidden="false" customHeight="false" outlineLevel="0" collapsed="false">
      <c r="A6104" s="0" t="n">
        <v>1500002541</v>
      </c>
      <c r="B6104" s="157" t="n">
        <v>20.0833333333333</v>
      </c>
    </row>
    <row r="6105" customFormat="false" ht="15" hidden="false" customHeight="false" outlineLevel="0" collapsed="false">
      <c r="A6105" s="0" t="n">
        <v>1500001762</v>
      </c>
      <c r="B6105" s="157" t="n">
        <v>0</v>
      </c>
    </row>
    <row r="6106" customFormat="false" ht="15" hidden="false" customHeight="false" outlineLevel="0" collapsed="false">
      <c r="A6106" s="0" t="n">
        <v>1500004032</v>
      </c>
      <c r="B6106" s="157" t="n">
        <v>17.1333333333333</v>
      </c>
    </row>
    <row r="6107" customFormat="false" ht="15" hidden="false" customHeight="false" outlineLevel="0" collapsed="false">
      <c r="A6107" s="0" t="n">
        <v>1500002327</v>
      </c>
      <c r="B6107" s="157" t="n">
        <v>0</v>
      </c>
    </row>
    <row r="6108" customFormat="false" ht="15" hidden="false" customHeight="false" outlineLevel="0" collapsed="false">
      <c r="A6108" s="0" t="n">
        <v>1500002988</v>
      </c>
      <c r="B6108" s="157" t="n">
        <v>0</v>
      </c>
    </row>
    <row r="6109" customFormat="false" ht="15" hidden="false" customHeight="false" outlineLevel="0" collapsed="false">
      <c r="A6109" s="0" t="n">
        <v>1500005400</v>
      </c>
      <c r="B6109" s="157" t="n">
        <v>15.25</v>
      </c>
    </row>
    <row r="6110" customFormat="false" ht="15" hidden="false" customHeight="false" outlineLevel="0" collapsed="false">
      <c r="A6110" s="0" t="n">
        <v>1500004126</v>
      </c>
      <c r="B6110" s="157" t="n">
        <v>0</v>
      </c>
    </row>
    <row r="6111" customFormat="false" ht="15" hidden="false" customHeight="false" outlineLevel="0" collapsed="false">
      <c r="A6111" s="0" t="n">
        <v>1500002171</v>
      </c>
      <c r="B6111" s="157" t="n">
        <v>18.8333333333333</v>
      </c>
    </row>
    <row r="6112" customFormat="false" ht="15" hidden="false" customHeight="false" outlineLevel="0" collapsed="false">
      <c r="A6112" s="0" t="n">
        <v>1500004503</v>
      </c>
      <c r="B6112" s="157" t="n">
        <v>0</v>
      </c>
    </row>
    <row r="6113" customFormat="false" ht="15" hidden="false" customHeight="false" outlineLevel="0" collapsed="false">
      <c r="A6113" s="0" t="n">
        <v>1500002524</v>
      </c>
      <c r="B6113" s="157" t="n">
        <v>0</v>
      </c>
    </row>
    <row r="6114" customFormat="false" ht="15" hidden="false" customHeight="false" outlineLevel="0" collapsed="false">
      <c r="A6114" s="0" t="n">
        <v>1500002212</v>
      </c>
      <c r="B6114" s="157" t="n">
        <v>1.91666666666667</v>
      </c>
    </row>
    <row r="6115" customFormat="false" ht="15" hidden="false" customHeight="false" outlineLevel="0" collapsed="false">
      <c r="A6115" s="0" t="n">
        <v>1500005664</v>
      </c>
      <c r="B6115" s="157" t="n">
        <v>0</v>
      </c>
    </row>
    <row r="6116" customFormat="false" ht="15" hidden="false" customHeight="false" outlineLevel="0" collapsed="false">
      <c r="A6116" s="0" t="n">
        <v>1500005182</v>
      </c>
      <c r="B6116" s="157" t="n">
        <v>9.83333333333333</v>
      </c>
    </row>
    <row r="6117" customFormat="false" ht="15" hidden="false" customHeight="false" outlineLevel="0" collapsed="false">
      <c r="A6117" s="0" t="n">
        <v>1500003841</v>
      </c>
      <c r="B6117" s="157" t="n">
        <v>0</v>
      </c>
    </row>
    <row r="6118" customFormat="false" ht="15" hidden="false" customHeight="false" outlineLevel="0" collapsed="false">
      <c r="A6118" s="0" t="n">
        <v>1500005492</v>
      </c>
      <c r="B6118" s="157" t="n">
        <v>107.741666666667</v>
      </c>
    </row>
    <row r="6119" customFormat="false" ht="15" hidden="false" customHeight="false" outlineLevel="0" collapsed="false">
      <c r="A6119" s="0" t="n">
        <v>1500005493</v>
      </c>
      <c r="B6119" s="157" t="n">
        <v>0</v>
      </c>
    </row>
    <row r="6120" customFormat="false" ht="15" hidden="false" customHeight="false" outlineLevel="0" collapsed="false">
      <c r="A6120" s="0" t="n">
        <v>1500002066</v>
      </c>
      <c r="B6120" s="157" t="n">
        <v>24.5833333333333</v>
      </c>
    </row>
    <row r="6121" customFormat="false" ht="15" hidden="false" customHeight="false" outlineLevel="0" collapsed="false">
      <c r="A6121" s="0" t="n">
        <v>1500002562</v>
      </c>
      <c r="B6121" s="157" t="n">
        <v>33.1666666666667</v>
      </c>
    </row>
    <row r="6122" customFormat="false" ht="15" hidden="false" customHeight="false" outlineLevel="0" collapsed="false">
      <c r="A6122" s="0" t="n">
        <v>1500003475</v>
      </c>
      <c r="B6122" s="157" t="n">
        <v>43.9166666666667</v>
      </c>
    </row>
    <row r="6123" customFormat="false" ht="15" hidden="false" customHeight="false" outlineLevel="0" collapsed="false">
      <c r="A6123" s="0" t="n">
        <v>1500004562</v>
      </c>
      <c r="B6123" s="157" t="n">
        <v>12.9166666666667</v>
      </c>
    </row>
    <row r="6124" customFormat="false" ht="15" hidden="false" customHeight="false" outlineLevel="0" collapsed="false">
      <c r="A6124" s="0" t="n">
        <v>1500003072</v>
      </c>
      <c r="B6124" s="157" t="n">
        <v>24.5916666666667</v>
      </c>
    </row>
    <row r="6125" customFormat="false" ht="15" hidden="false" customHeight="false" outlineLevel="0" collapsed="false">
      <c r="A6125" s="0" t="n">
        <v>1500005200</v>
      </c>
      <c r="B6125" s="157" t="n">
        <v>10.8333333333333</v>
      </c>
    </row>
    <row r="6126" customFormat="false" ht="15" hidden="false" customHeight="false" outlineLevel="0" collapsed="false">
      <c r="A6126" s="0" t="n">
        <v>1500004610</v>
      </c>
      <c r="B6126" s="157" t="n">
        <v>18.9166666666667</v>
      </c>
    </row>
    <row r="6127" customFormat="false" ht="15" hidden="false" customHeight="false" outlineLevel="0" collapsed="false">
      <c r="A6127" s="0" t="n">
        <v>1500002578</v>
      </c>
      <c r="B6127" s="157" t="n">
        <v>9.61666666666667</v>
      </c>
    </row>
    <row r="6128" customFormat="false" ht="15" hidden="false" customHeight="false" outlineLevel="0" collapsed="false">
      <c r="A6128" s="0" t="n">
        <v>1500002579</v>
      </c>
      <c r="B6128" s="157" t="n">
        <v>12.4416666666667</v>
      </c>
    </row>
    <row r="6129" customFormat="false" ht="15" hidden="false" customHeight="false" outlineLevel="0" collapsed="false">
      <c r="A6129" s="0" t="n">
        <v>1500003526</v>
      </c>
      <c r="B6129" s="157" t="n">
        <v>0</v>
      </c>
    </row>
    <row r="6130" customFormat="false" ht="15" hidden="false" customHeight="false" outlineLevel="0" collapsed="false">
      <c r="A6130" s="0" t="n">
        <v>1500005799</v>
      </c>
      <c r="B6130" s="157" t="n">
        <v>2.25</v>
      </c>
    </row>
    <row r="6131" customFormat="false" ht="15" hidden="false" customHeight="false" outlineLevel="0" collapsed="false">
      <c r="A6131" s="0" t="n">
        <v>1500004916</v>
      </c>
      <c r="B6131" s="157" t="n">
        <v>9.41666666666667</v>
      </c>
    </row>
    <row r="6132" customFormat="false" ht="15" hidden="false" customHeight="false" outlineLevel="0" collapsed="false">
      <c r="A6132" s="0" t="n">
        <v>1500004917</v>
      </c>
      <c r="B6132" s="157" t="n">
        <v>0</v>
      </c>
    </row>
    <row r="6133" customFormat="false" ht="15" hidden="false" customHeight="false" outlineLevel="0" collapsed="false">
      <c r="A6133" s="0" t="n">
        <v>1500003732</v>
      </c>
      <c r="B6133" s="157" t="n">
        <v>0</v>
      </c>
    </row>
    <row r="6134" customFormat="false" ht="15" hidden="false" customHeight="false" outlineLevel="0" collapsed="false">
      <c r="A6134" s="0" t="n">
        <v>1500002484</v>
      </c>
      <c r="B6134" s="157" t="n">
        <v>21.1666666666667</v>
      </c>
    </row>
    <row r="6135" customFormat="false" ht="15" hidden="false" customHeight="false" outlineLevel="0" collapsed="false">
      <c r="A6135" s="0" t="n">
        <v>1500005202</v>
      </c>
      <c r="B6135" s="157" t="n">
        <v>21.0833333333333</v>
      </c>
    </row>
    <row r="6136" customFormat="false" ht="15" hidden="false" customHeight="false" outlineLevel="0" collapsed="false">
      <c r="A6136" s="0" t="n">
        <v>1500006149</v>
      </c>
      <c r="B6136" s="157" t="n">
        <v>0</v>
      </c>
    </row>
    <row r="6137" customFormat="false" ht="15" hidden="false" customHeight="false" outlineLevel="0" collapsed="false">
      <c r="A6137" s="0" t="n">
        <v>1500006150</v>
      </c>
      <c r="B6137" s="157" t="n">
        <v>14.8083333333333</v>
      </c>
    </row>
    <row r="6138" customFormat="false" ht="15" hidden="false" customHeight="false" outlineLevel="0" collapsed="false">
      <c r="A6138" s="0" t="n">
        <v>1500002030</v>
      </c>
      <c r="B6138" s="157" t="n">
        <v>15.4166666666667</v>
      </c>
    </row>
    <row r="6139" customFormat="false" ht="15" hidden="false" customHeight="false" outlineLevel="0" collapsed="false">
      <c r="A6139" s="0" t="n">
        <v>1500002258</v>
      </c>
      <c r="B6139" s="157" t="n">
        <v>56</v>
      </c>
    </row>
    <row r="6140" customFormat="false" ht="15" hidden="false" customHeight="false" outlineLevel="0" collapsed="false">
      <c r="A6140" s="0" t="n">
        <v>1500002031</v>
      </c>
      <c r="B6140" s="157" t="n">
        <v>58.1666666666667</v>
      </c>
    </row>
    <row r="6141" customFormat="false" ht="15" hidden="false" customHeight="false" outlineLevel="0" collapsed="false">
      <c r="A6141" s="0" t="n">
        <v>1500005031</v>
      </c>
      <c r="B6141" s="157" t="n">
        <v>119.75</v>
      </c>
    </row>
    <row r="6142" customFormat="false" ht="15" hidden="false" customHeight="false" outlineLevel="0" collapsed="false">
      <c r="A6142" s="0" t="n">
        <v>1500002385</v>
      </c>
      <c r="B6142" s="157" t="n">
        <v>13.75</v>
      </c>
    </row>
    <row r="6143" customFormat="false" ht="15" hidden="false" customHeight="false" outlineLevel="0" collapsed="false">
      <c r="A6143" s="0" t="n">
        <v>1500005032</v>
      </c>
      <c r="B6143" s="157" t="n">
        <v>3.33333333333333</v>
      </c>
    </row>
    <row r="6144" customFormat="false" ht="15" hidden="false" customHeight="false" outlineLevel="0" collapsed="false">
      <c r="A6144" s="0" t="n">
        <v>1500005514</v>
      </c>
      <c r="B6144" s="157" t="n">
        <v>16.6666666666667</v>
      </c>
    </row>
    <row r="6145" customFormat="false" ht="15" hidden="false" customHeight="false" outlineLevel="0" collapsed="false">
      <c r="A6145" s="0" t="n">
        <v>1500004714</v>
      </c>
      <c r="B6145" s="157" t="n">
        <v>5.16666666666667</v>
      </c>
    </row>
    <row r="6146" customFormat="false" ht="15" hidden="false" customHeight="false" outlineLevel="0" collapsed="false">
      <c r="A6146" s="0" t="n">
        <v>1500004537</v>
      </c>
      <c r="B6146" s="157" t="n">
        <v>7.08333333333333</v>
      </c>
    </row>
    <row r="6147" customFormat="false" ht="15" hidden="false" customHeight="false" outlineLevel="0" collapsed="false">
      <c r="A6147" s="0" t="n">
        <v>1500004563</v>
      </c>
      <c r="B6147" s="157" t="n">
        <v>16.0833333333333</v>
      </c>
    </row>
    <row r="6148" customFormat="false" ht="15" hidden="false" customHeight="false" outlineLevel="0" collapsed="false">
      <c r="A6148" s="0" t="n">
        <v>1500004767</v>
      </c>
      <c r="B6148" s="157" t="n">
        <v>4.75</v>
      </c>
    </row>
    <row r="6149" customFormat="false" ht="15" hidden="false" customHeight="false" outlineLevel="0" collapsed="false">
      <c r="A6149" s="0" t="n">
        <v>1500004399</v>
      </c>
      <c r="B6149" s="157" t="n">
        <v>0</v>
      </c>
    </row>
    <row r="6150" customFormat="false" ht="15" hidden="false" customHeight="false" outlineLevel="0" collapsed="false">
      <c r="A6150" s="0" t="n">
        <v>1500002898</v>
      </c>
      <c r="B6150" s="157" t="n">
        <v>0</v>
      </c>
    </row>
    <row r="6151" customFormat="false" ht="15" hidden="false" customHeight="false" outlineLevel="0" collapsed="false">
      <c r="A6151" s="0" t="n">
        <v>1500002899</v>
      </c>
      <c r="B6151" s="157" t="n">
        <v>0</v>
      </c>
    </row>
    <row r="6152" customFormat="false" ht="15" hidden="false" customHeight="false" outlineLevel="0" collapsed="false">
      <c r="A6152" s="0" t="n">
        <v>1500002236</v>
      </c>
      <c r="B6152" s="157" t="n">
        <v>0</v>
      </c>
    </row>
    <row r="6153" customFormat="false" ht="15" hidden="false" customHeight="false" outlineLevel="0" collapsed="false">
      <c r="A6153" s="0" t="n">
        <v>1500002050</v>
      </c>
      <c r="B6153" s="157" t="n">
        <v>0</v>
      </c>
    </row>
    <row r="6154" customFormat="false" ht="15" hidden="false" customHeight="false" outlineLevel="0" collapsed="false">
      <c r="A6154" s="0" t="n">
        <v>1500005625</v>
      </c>
      <c r="B6154" s="157" t="n">
        <v>91.55</v>
      </c>
    </row>
    <row r="6155" customFormat="false" ht="15" hidden="false" customHeight="false" outlineLevel="0" collapsed="false">
      <c r="A6155" s="0" t="n">
        <v>1500002259</v>
      </c>
      <c r="B6155" s="157" t="n">
        <v>11.6666666666667</v>
      </c>
    </row>
    <row r="6156" customFormat="false" ht="15" hidden="false" customHeight="false" outlineLevel="0" collapsed="false">
      <c r="A6156" s="0" t="n">
        <v>1500003831</v>
      </c>
      <c r="B6156" s="157" t="n">
        <v>0</v>
      </c>
    </row>
    <row r="6157" customFormat="false" ht="15" hidden="false" customHeight="false" outlineLevel="0" collapsed="false">
      <c r="A6157" s="0" t="n">
        <v>1500002187</v>
      </c>
      <c r="B6157" s="157" t="n">
        <v>0</v>
      </c>
    </row>
    <row r="6158" customFormat="false" ht="15" hidden="false" customHeight="false" outlineLevel="0" collapsed="false">
      <c r="A6158" s="0" t="n">
        <v>1500011714</v>
      </c>
      <c r="B6158" s="157" t="n">
        <v>0</v>
      </c>
    </row>
    <row r="6159" customFormat="false" ht="15" hidden="false" customHeight="false" outlineLevel="0" collapsed="false">
      <c r="A6159" s="0" t="n">
        <v>1500004600</v>
      </c>
      <c r="B6159" s="157" t="n">
        <v>0</v>
      </c>
    </row>
    <row r="6160" customFormat="false" ht="15" hidden="false" customHeight="false" outlineLevel="0" collapsed="false">
      <c r="A6160" s="0" t="n">
        <v>1500002774</v>
      </c>
      <c r="B6160" s="157" t="n">
        <v>18.4166666666667</v>
      </c>
    </row>
    <row r="6161" customFormat="false" ht="15" hidden="false" customHeight="false" outlineLevel="0" collapsed="false">
      <c r="A6161" s="0" t="n">
        <v>1500004676</v>
      </c>
      <c r="B6161" s="157" t="n">
        <v>13.4166666666667</v>
      </c>
    </row>
    <row r="6162" customFormat="false" ht="15" hidden="false" customHeight="false" outlineLevel="0" collapsed="false">
      <c r="A6162" s="0" t="n">
        <v>1500002908</v>
      </c>
      <c r="B6162" s="157" t="n">
        <v>0</v>
      </c>
    </row>
    <row r="6163" customFormat="false" ht="15" hidden="false" customHeight="false" outlineLevel="0" collapsed="false">
      <c r="A6163" s="0" t="n">
        <v>1500004823</v>
      </c>
      <c r="B6163" s="157" t="n">
        <v>0</v>
      </c>
    </row>
    <row r="6164" customFormat="false" ht="15" hidden="false" customHeight="false" outlineLevel="0" collapsed="false">
      <c r="A6164" s="0" t="n">
        <v>1500005309</v>
      </c>
      <c r="B6164" s="157" t="n">
        <v>54.8333333333333</v>
      </c>
    </row>
    <row r="6165" customFormat="false" ht="15" hidden="false" customHeight="false" outlineLevel="0" collapsed="false">
      <c r="A6165" s="0" t="n">
        <v>1500002421</v>
      </c>
      <c r="B6165" s="157" t="n">
        <v>0</v>
      </c>
    </row>
    <row r="6166" customFormat="false" ht="15" hidden="false" customHeight="false" outlineLevel="0" collapsed="false">
      <c r="A6166" s="0" t="n">
        <v>1500004824</v>
      </c>
      <c r="B6166" s="157" t="n">
        <v>0</v>
      </c>
    </row>
    <row r="6167" customFormat="false" ht="15" hidden="false" customHeight="false" outlineLevel="0" collapsed="false">
      <c r="A6167" s="0" t="n">
        <v>1500003926</v>
      </c>
      <c r="B6167" s="157" t="n">
        <v>0</v>
      </c>
    </row>
    <row r="6168" customFormat="false" ht="15" hidden="false" customHeight="false" outlineLevel="0" collapsed="false">
      <c r="A6168" s="0" t="n">
        <v>1500002918</v>
      </c>
      <c r="B6168" s="157" t="n">
        <v>9.16666666666667</v>
      </c>
    </row>
    <row r="6169" customFormat="false" ht="15" hidden="false" customHeight="false" outlineLevel="0" collapsed="false">
      <c r="A6169" s="0" t="n">
        <v>1500005074</v>
      </c>
      <c r="B6169" s="157" t="n">
        <v>17.5</v>
      </c>
    </row>
    <row r="6170" customFormat="false" ht="15" hidden="false" customHeight="false" outlineLevel="0" collapsed="false">
      <c r="A6170" s="0" t="n">
        <v>1500002634</v>
      </c>
      <c r="B6170" s="157" t="n">
        <v>0</v>
      </c>
    </row>
    <row r="6171" customFormat="false" ht="15" hidden="false" customHeight="false" outlineLevel="0" collapsed="false">
      <c r="A6171" s="0" t="n">
        <v>1500005626</v>
      </c>
      <c r="B6171" s="157" t="n">
        <v>62.0833333333333</v>
      </c>
    </row>
    <row r="6172" customFormat="false" ht="15" hidden="false" customHeight="false" outlineLevel="0" collapsed="false">
      <c r="A6172" s="0" t="n">
        <v>1500004389</v>
      </c>
      <c r="B6172" s="157" t="n">
        <v>0</v>
      </c>
    </row>
    <row r="6173" customFormat="false" ht="15" hidden="false" customHeight="false" outlineLevel="0" collapsed="false">
      <c r="A6173" s="0" t="n">
        <v>1500002900</v>
      </c>
      <c r="B6173" s="157" t="n">
        <v>0</v>
      </c>
    </row>
    <row r="6174" customFormat="false" ht="15" hidden="false" customHeight="false" outlineLevel="0" collapsed="false">
      <c r="A6174" s="0" t="n">
        <v>1500005934</v>
      </c>
      <c r="B6174" s="157" t="n">
        <v>0</v>
      </c>
    </row>
    <row r="6175" customFormat="false" ht="15" hidden="false" customHeight="false" outlineLevel="0" collapsed="false">
      <c r="A6175" s="0" t="n">
        <v>1500001743</v>
      </c>
      <c r="B6175" s="157" t="n">
        <v>0.416666666666667</v>
      </c>
    </row>
    <row r="6176" customFormat="false" ht="15" hidden="false" customHeight="false" outlineLevel="0" collapsed="false">
      <c r="A6176" s="0" t="n">
        <v>1500003169</v>
      </c>
      <c r="B6176" s="157" t="n">
        <v>3.75</v>
      </c>
    </row>
    <row r="6177" customFormat="false" ht="15" hidden="false" customHeight="false" outlineLevel="0" collapsed="false">
      <c r="A6177" s="0" t="n">
        <v>1500004881</v>
      </c>
      <c r="B6177" s="157" t="n">
        <v>11.75</v>
      </c>
    </row>
    <row r="6178" customFormat="false" ht="15" hidden="false" customHeight="false" outlineLevel="0" collapsed="false">
      <c r="A6178" s="0" t="n">
        <v>1500003170</v>
      </c>
      <c r="B6178" s="157" t="n">
        <v>0</v>
      </c>
    </row>
    <row r="6179" customFormat="false" ht="15" hidden="false" customHeight="false" outlineLevel="0" collapsed="false">
      <c r="A6179" s="0" t="n">
        <v>1500003773</v>
      </c>
      <c r="B6179" s="157" t="n">
        <v>0</v>
      </c>
    </row>
    <row r="6180" customFormat="false" ht="15" hidden="false" customHeight="false" outlineLevel="0" collapsed="false">
      <c r="A6180" s="0" t="n">
        <v>1500003774</v>
      </c>
      <c r="B6180" s="157" t="n">
        <v>20.0833333333333</v>
      </c>
    </row>
    <row r="6181" customFormat="false" ht="15" hidden="false" customHeight="false" outlineLevel="0" collapsed="false">
      <c r="A6181" s="0" t="n">
        <v>1500004033</v>
      </c>
      <c r="B6181" s="157" t="n">
        <v>56.8833333333333</v>
      </c>
    </row>
    <row r="6182" customFormat="false" ht="15" hidden="false" customHeight="false" outlineLevel="0" collapsed="false">
      <c r="A6182" s="0" t="n">
        <v>1500003333</v>
      </c>
      <c r="B6182" s="157" t="n">
        <v>16.5833333333333</v>
      </c>
    </row>
    <row r="6183" customFormat="false" ht="15" hidden="false" customHeight="false" outlineLevel="0" collapsed="false">
      <c r="A6183" s="0" t="n">
        <v>1500002456</v>
      </c>
      <c r="B6183" s="157" t="n">
        <v>7.91666666666667</v>
      </c>
    </row>
    <row r="6184" customFormat="false" ht="15" hidden="false" customHeight="false" outlineLevel="0" collapsed="false">
      <c r="A6184" s="0" t="n">
        <v>1500002132</v>
      </c>
      <c r="B6184" s="157" t="n">
        <v>0</v>
      </c>
    </row>
    <row r="6185" customFormat="false" ht="15" hidden="false" customHeight="false" outlineLevel="0" collapsed="false">
      <c r="A6185" s="0" t="n">
        <v>1500005980</v>
      </c>
      <c r="B6185" s="157" t="n">
        <v>0</v>
      </c>
    </row>
    <row r="6186" customFormat="false" ht="15" hidden="false" customHeight="false" outlineLevel="0" collapsed="false">
      <c r="A6186" s="0" t="n">
        <v>1500005973</v>
      </c>
      <c r="B6186" s="157" t="n">
        <v>38.3333333333333</v>
      </c>
    </row>
    <row r="6187" customFormat="false" ht="15" hidden="false" customHeight="false" outlineLevel="0" collapsed="false">
      <c r="A6187" s="0" t="n">
        <v>1500002901</v>
      </c>
      <c r="B6187" s="157" t="n">
        <v>0</v>
      </c>
    </row>
    <row r="6188" customFormat="false" ht="15" hidden="false" customHeight="false" outlineLevel="0" collapsed="false">
      <c r="A6188" s="0" t="n">
        <v>1500004147</v>
      </c>
      <c r="B6188" s="157" t="n">
        <v>70.8333333333333</v>
      </c>
    </row>
    <row r="6189" customFormat="false" ht="15" hidden="false" customHeight="false" outlineLevel="0" collapsed="false">
      <c r="A6189" s="0" t="n">
        <v>1500004148</v>
      </c>
      <c r="B6189" s="157" t="n">
        <v>38.75</v>
      </c>
    </row>
    <row r="6190" customFormat="false" ht="15" hidden="false" customHeight="false" outlineLevel="0" collapsed="false">
      <c r="A6190" s="0" t="n">
        <v>1500005770</v>
      </c>
      <c r="B6190" s="157" t="n">
        <v>0</v>
      </c>
    </row>
    <row r="6191" customFormat="false" ht="15" hidden="false" customHeight="false" outlineLevel="0" collapsed="false">
      <c r="A6191" s="0" t="n">
        <v>1500003495</v>
      </c>
      <c r="B6191" s="157" t="n">
        <v>2.91666666666667</v>
      </c>
    </row>
    <row r="6192" customFormat="false" ht="15" hidden="false" customHeight="false" outlineLevel="0" collapsed="false">
      <c r="A6192" s="0" t="n">
        <v>1500004567</v>
      </c>
      <c r="B6192" s="157" t="n">
        <v>87.5</v>
      </c>
    </row>
    <row r="6193" customFormat="false" ht="15" hidden="false" customHeight="false" outlineLevel="0" collapsed="false">
      <c r="A6193" s="0" t="n">
        <v>1500005935</v>
      </c>
      <c r="B6193" s="157" t="n">
        <v>15.1666666666667</v>
      </c>
    </row>
    <row r="6194" customFormat="false" ht="15" hidden="false" customHeight="false" outlineLevel="0" collapsed="false">
      <c r="A6194" s="0" t="n">
        <v>1500003628</v>
      </c>
      <c r="B6194" s="157" t="n">
        <v>0</v>
      </c>
    </row>
    <row r="6195" customFormat="false" ht="15" hidden="false" customHeight="false" outlineLevel="0" collapsed="false">
      <c r="A6195" s="0" t="n">
        <v>1500005920</v>
      </c>
      <c r="B6195" s="157" t="n">
        <v>18.8333333333333</v>
      </c>
    </row>
    <row r="6196" customFormat="false" ht="15" hidden="false" customHeight="false" outlineLevel="0" collapsed="false">
      <c r="A6196" s="0" t="n">
        <v>1500003894</v>
      </c>
      <c r="B6196" s="157" t="n">
        <v>9.75</v>
      </c>
    </row>
    <row r="6197" customFormat="false" ht="15" hidden="false" customHeight="false" outlineLevel="0" collapsed="false">
      <c r="A6197" s="0" t="n">
        <v>1500003637</v>
      </c>
      <c r="B6197" s="157" t="n">
        <v>11.8333333333333</v>
      </c>
    </row>
    <row r="6198" customFormat="false" ht="15" hidden="false" customHeight="false" outlineLevel="0" collapsed="false">
      <c r="A6198" s="0" t="n">
        <v>1500003435</v>
      </c>
      <c r="B6198" s="157" t="n">
        <v>4.16666666666667</v>
      </c>
    </row>
    <row r="6199" customFormat="false" ht="15" hidden="false" customHeight="false" outlineLevel="0" collapsed="false">
      <c r="A6199" s="0" t="n">
        <v>1500003579</v>
      </c>
      <c r="B6199" s="157" t="n">
        <v>16.6666666666667</v>
      </c>
    </row>
    <row r="6200" customFormat="false" ht="15" hidden="false" customHeight="false" outlineLevel="0" collapsed="false">
      <c r="A6200" s="0" t="n">
        <v>1500005991</v>
      </c>
      <c r="B6200" s="157" t="n">
        <v>0</v>
      </c>
    </row>
    <row r="6201" customFormat="false" ht="15" hidden="false" customHeight="false" outlineLevel="0" collapsed="false">
      <c r="A6201" s="0" t="n">
        <v>1500005539</v>
      </c>
      <c r="B6201" s="157" t="n">
        <v>21.6666666666667</v>
      </c>
    </row>
    <row r="6202" customFormat="false" ht="15" hidden="false" customHeight="false" outlineLevel="0" collapsed="false">
      <c r="A6202" s="0" t="n">
        <v>1500002648</v>
      </c>
      <c r="B6202" s="157" t="n">
        <v>0</v>
      </c>
    </row>
    <row r="6203" customFormat="false" ht="15" hidden="false" customHeight="false" outlineLevel="0" collapsed="false">
      <c r="A6203" s="0" t="n">
        <v>1500003832</v>
      </c>
      <c r="B6203" s="157" t="n">
        <v>20</v>
      </c>
    </row>
    <row r="6204" customFormat="false" ht="15" hidden="false" customHeight="false" outlineLevel="0" collapsed="false">
      <c r="A6204" s="0" t="n">
        <v>1500003854</v>
      </c>
      <c r="B6204" s="157" t="n">
        <v>0</v>
      </c>
    </row>
    <row r="6205" customFormat="false" ht="15" hidden="false" customHeight="false" outlineLevel="0" collapsed="false">
      <c r="A6205" s="0" t="n">
        <v>1500005610</v>
      </c>
      <c r="B6205" s="157" t="n">
        <v>0</v>
      </c>
    </row>
    <row r="6206" customFormat="false" ht="15" hidden="false" customHeight="false" outlineLevel="0" collapsed="false">
      <c r="A6206" s="0" t="n">
        <v>1500004579</v>
      </c>
      <c r="B6206" s="157" t="n">
        <v>0</v>
      </c>
    </row>
    <row r="6207" customFormat="false" ht="15" hidden="false" customHeight="false" outlineLevel="0" collapsed="false">
      <c r="A6207" s="0" t="n">
        <v>1500004580</v>
      </c>
      <c r="B6207" s="157" t="n">
        <v>22.6666666666667</v>
      </c>
    </row>
    <row r="6208" customFormat="false" ht="15" hidden="false" customHeight="false" outlineLevel="0" collapsed="false">
      <c r="A6208" s="0" t="n">
        <v>1500004581</v>
      </c>
      <c r="B6208" s="157" t="n">
        <v>0</v>
      </c>
    </row>
    <row r="6209" customFormat="false" ht="15" hidden="false" customHeight="false" outlineLevel="0" collapsed="false">
      <c r="A6209" s="0" t="n">
        <v>1500005801</v>
      </c>
      <c r="B6209" s="157" t="n">
        <v>7.58333333333333</v>
      </c>
    </row>
    <row r="6210" customFormat="false" ht="15" hidden="false" customHeight="false" outlineLevel="0" collapsed="false">
      <c r="A6210" s="0" t="n">
        <v>1500005992</v>
      </c>
      <c r="B6210" s="157" t="n">
        <v>0</v>
      </c>
    </row>
    <row r="6211" customFormat="false" ht="15" hidden="false" customHeight="false" outlineLevel="0" collapsed="false">
      <c r="A6211" s="0" t="n">
        <v>1500003974</v>
      </c>
      <c r="B6211" s="157" t="n">
        <v>0</v>
      </c>
    </row>
    <row r="6212" customFormat="false" ht="15" hidden="false" customHeight="false" outlineLevel="0" collapsed="false">
      <c r="A6212" s="0" t="n">
        <v>1500005962</v>
      </c>
      <c r="B6212" s="157" t="n">
        <v>23.25</v>
      </c>
    </row>
    <row r="6213" customFormat="false" ht="15" hidden="false" customHeight="false" outlineLevel="0" collapsed="false">
      <c r="A6213" s="0" t="n">
        <v>1500003738</v>
      </c>
      <c r="B6213" s="157" t="n">
        <v>0</v>
      </c>
    </row>
    <row r="6214" customFormat="false" ht="15" hidden="false" customHeight="false" outlineLevel="0" collapsed="false">
      <c r="A6214" s="0" t="n">
        <v>1500004946</v>
      </c>
      <c r="B6214" s="157" t="n">
        <v>26.25</v>
      </c>
    </row>
    <row r="6215" customFormat="false" ht="15" hidden="false" customHeight="false" outlineLevel="0" collapsed="false">
      <c r="A6215" s="0" t="n">
        <v>1500004034</v>
      </c>
      <c r="B6215" s="157" t="n">
        <v>161.866666666667</v>
      </c>
    </row>
    <row r="6216" customFormat="false" ht="15" hidden="false" customHeight="false" outlineLevel="0" collapsed="false">
      <c r="A6216" s="0" t="n">
        <v>1500004052</v>
      </c>
      <c r="B6216" s="157" t="n">
        <v>82.5833333333333</v>
      </c>
    </row>
    <row r="6217" customFormat="false" ht="15" hidden="false" customHeight="false" outlineLevel="0" collapsed="false">
      <c r="A6217" s="0" t="n">
        <v>1500005495</v>
      </c>
      <c r="B6217" s="157" t="n">
        <v>11.5</v>
      </c>
    </row>
    <row r="6218" customFormat="false" ht="15" hidden="false" customHeight="false" outlineLevel="0" collapsed="false">
      <c r="A6218" s="0" t="n">
        <v>1500005867</v>
      </c>
      <c r="B6218" s="157" t="n">
        <v>19.1666666666667</v>
      </c>
    </row>
    <row r="6219" customFormat="false" ht="15" hidden="false" customHeight="false" outlineLevel="0" collapsed="false">
      <c r="A6219" s="0" t="n">
        <v>1500002034</v>
      </c>
      <c r="B6219" s="157" t="n">
        <v>115.333333333333</v>
      </c>
    </row>
    <row r="6220" customFormat="false" ht="15" hidden="false" customHeight="false" outlineLevel="0" collapsed="false">
      <c r="A6220" s="0" t="n">
        <v>1500004716</v>
      </c>
      <c r="B6220" s="157" t="n">
        <v>18.1666666666667</v>
      </c>
    </row>
    <row r="6221" customFormat="false" ht="15" hidden="false" customHeight="false" outlineLevel="0" collapsed="false">
      <c r="A6221" s="0" t="n">
        <v>1500004717</v>
      </c>
      <c r="B6221" s="157" t="n">
        <v>30.1666666666667</v>
      </c>
    </row>
    <row r="6222" customFormat="false" ht="15" hidden="false" customHeight="false" outlineLevel="0" collapsed="false">
      <c r="A6222" s="0" t="n">
        <v>1500004718</v>
      </c>
      <c r="B6222" s="157" t="n">
        <v>42.0583333333333</v>
      </c>
    </row>
    <row r="6223" customFormat="false" ht="15" hidden="false" customHeight="false" outlineLevel="0" collapsed="false">
      <c r="A6223" s="0" t="n">
        <v>1500005838</v>
      </c>
      <c r="B6223" s="157" t="n">
        <v>88.1666666666667</v>
      </c>
    </row>
    <row r="6224" customFormat="false" ht="15" hidden="false" customHeight="false" outlineLevel="0" collapsed="false">
      <c r="A6224" s="0" t="n">
        <v>1500003374</v>
      </c>
      <c r="B6224" s="157" t="n">
        <v>16.9166666666667</v>
      </c>
    </row>
    <row r="6225" customFormat="false" ht="15" hidden="false" customHeight="false" outlineLevel="0" collapsed="false">
      <c r="A6225" s="0" t="n">
        <v>1500003073</v>
      </c>
      <c r="B6225" s="157" t="n">
        <v>69.1666666666667</v>
      </c>
    </row>
    <row r="6226" customFormat="false" ht="15" hidden="false" customHeight="false" outlineLevel="0" collapsed="false">
      <c r="A6226" s="0" t="n">
        <v>1500005463</v>
      </c>
      <c r="B6226" s="157" t="n">
        <v>52.4166666666667</v>
      </c>
    </row>
    <row r="6227" customFormat="false" ht="15" hidden="false" customHeight="false" outlineLevel="0" collapsed="false">
      <c r="A6227" s="0" t="n">
        <v>1500003375</v>
      </c>
      <c r="B6227" s="157" t="n">
        <v>52.5</v>
      </c>
    </row>
    <row r="6228" customFormat="false" ht="15" hidden="false" customHeight="false" outlineLevel="0" collapsed="false">
      <c r="A6228" s="0" t="n">
        <v>1500002352</v>
      </c>
      <c r="B6228" s="157" t="n">
        <v>30</v>
      </c>
    </row>
    <row r="6229" customFormat="false" ht="15" hidden="false" customHeight="false" outlineLevel="0" collapsed="false">
      <c r="A6229" s="0" t="n">
        <v>1500002353</v>
      </c>
      <c r="B6229" s="157" t="n">
        <v>74</v>
      </c>
    </row>
    <row r="6230" customFormat="false" ht="15" hidden="false" customHeight="false" outlineLevel="0" collapsed="false">
      <c r="A6230" s="0" t="n">
        <v>1500004337</v>
      </c>
      <c r="B6230" s="157" t="n">
        <v>2.33333333333333</v>
      </c>
    </row>
    <row r="6231" customFormat="false" ht="15" hidden="false" customHeight="false" outlineLevel="0" collapsed="false">
      <c r="A6231" s="0" t="n">
        <v>1500004642</v>
      </c>
      <c r="B6231" s="157" t="n">
        <v>0</v>
      </c>
    </row>
    <row r="6232" customFormat="false" ht="15" hidden="false" customHeight="false" outlineLevel="0" collapsed="false">
      <c r="A6232" s="0" t="n">
        <v>1500002775</v>
      </c>
      <c r="B6232" s="157" t="n">
        <v>0</v>
      </c>
    </row>
    <row r="6233" customFormat="false" ht="15" hidden="false" customHeight="false" outlineLevel="0" collapsed="false">
      <c r="A6233" s="0" t="n">
        <v>1500003310</v>
      </c>
      <c r="B6233" s="157" t="n">
        <v>22.9166666666667</v>
      </c>
    </row>
    <row r="6234" customFormat="false" ht="15" hidden="false" customHeight="false" outlineLevel="0" collapsed="false">
      <c r="A6234" s="0" t="n">
        <v>1500002938</v>
      </c>
      <c r="B6234" s="157" t="n">
        <v>2.5</v>
      </c>
    </row>
    <row r="6235" customFormat="false" ht="15" hidden="false" customHeight="false" outlineLevel="0" collapsed="false">
      <c r="A6235" s="0" t="n">
        <v>1500003975</v>
      </c>
      <c r="B6235" s="157" t="n">
        <v>0</v>
      </c>
    </row>
    <row r="6236" customFormat="false" ht="15" hidden="false" customHeight="false" outlineLevel="0" collapsed="false">
      <c r="A6236" s="0" t="n">
        <v>1500002283</v>
      </c>
      <c r="B6236" s="157" t="n">
        <v>13.5</v>
      </c>
    </row>
    <row r="6237" customFormat="false" ht="15" hidden="false" customHeight="false" outlineLevel="0" collapsed="false">
      <c r="A6237" s="0" t="n">
        <v>1500002457</v>
      </c>
      <c r="B6237" s="157" t="n">
        <v>5.5</v>
      </c>
    </row>
    <row r="6238" customFormat="false" ht="15" hidden="false" customHeight="false" outlineLevel="0" collapsed="false">
      <c r="A6238" s="0" t="n">
        <v>1500002763</v>
      </c>
      <c r="B6238" s="157" t="n">
        <v>6.91666666666667</v>
      </c>
    </row>
    <row r="6239" customFormat="false" ht="15" hidden="false" customHeight="false" outlineLevel="0" collapsed="false">
      <c r="A6239" s="0" t="n">
        <v>1500003804</v>
      </c>
      <c r="B6239" s="157" t="n">
        <v>24.0833333333333</v>
      </c>
    </row>
    <row r="6240" customFormat="false" ht="15" hidden="false" customHeight="false" outlineLevel="0" collapsed="false">
      <c r="A6240" s="0" t="n">
        <v>1500004768</v>
      </c>
      <c r="B6240" s="157" t="n">
        <v>10.1666666666667</v>
      </c>
    </row>
    <row r="6241" customFormat="false" ht="15" hidden="false" customHeight="false" outlineLevel="0" collapsed="false">
      <c r="A6241" s="0" t="n">
        <v>1500003383</v>
      </c>
      <c r="B6241" s="157" t="n">
        <v>13.25</v>
      </c>
    </row>
    <row r="6242" customFormat="false" ht="15" hidden="false" customHeight="false" outlineLevel="0" collapsed="false">
      <c r="A6242" s="0" t="n">
        <v>1500004056</v>
      </c>
      <c r="B6242" s="157" t="n">
        <v>11.0833333333333</v>
      </c>
    </row>
    <row r="6243" customFormat="false" ht="15" hidden="false" customHeight="false" outlineLevel="0" collapsed="false">
      <c r="A6243" s="0" t="n">
        <v>1500003054</v>
      </c>
      <c r="B6243" s="157" t="n">
        <v>64.125</v>
      </c>
    </row>
    <row r="6244" customFormat="false" ht="15" hidden="false" customHeight="false" outlineLevel="0" collapsed="false">
      <c r="A6244" s="0" t="n">
        <v>1500002293</v>
      </c>
      <c r="B6244" s="157" t="n">
        <v>43</v>
      </c>
    </row>
    <row r="6245" customFormat="false" ht="15" hidden="false" customHeight="false" outlineLevel="0" collapsed="false">
      <c r="A6245" s="0" t="n">
        <v>1500005577</v>
      </c>
      <c r="B6245" s="157" t="n">
        <v>86.4166666666667</v>
      </c>
    </row>
    <row r="6246" customFormat="false" ht="15" hidden="false" customHeight="false" outlineLevel="0" collapsed="false">
      <c r="A6246" s="0" t="n">
        <v>1500005560</v>
      </c>
      <c r="B6246" s="157" t="n">
        <v>58.0833333333333</v>
      </c>
    </row>
    <row r="6247" customFormat="false" ht="15" hidden="false" customHeight="false" outlineLevel="0" collapsed="false">
      <c r="A6247" s="0" t="n">
        <v>1500003638</v>
      </c>
      <c r="B6247" s="157" t="n">
        <v>32.6666666666667</v>
      </c>
    </row>
    <row r="6248" customFormat="false" ht="15" hidden="false" customHeight="false" outlineLevel="0" collapsed="false">
      <c r="A6248" s="0" t="n">
        <v>1500001778</v>
      </c>
      <c r="B6248" s="157" t="n">
        <v>8.08333333333333</v>
      </c>
    </row>
    <row r="6249" customFormat="false" ht="15" hidden="false" customHeight="false" outlineLevel="0" collapsed="false">
      <c r="A6249" s="0" t="n">
        <v>1500002907</v>
      </c>
      <c r="B6249" s="157" t="n">
        <v>0</v>
      </c>
    </row>
    <row r="6250" customFormat="false" ht="15" hidden="false" customHeight="false" outlineLevel="0" collapsed="false">
      <c r="A6250" s="0" t="n">
        <v>1500003859</v>
      </c>
      <c r="B6250" s="157" t="n">
        <v>19</v>
      </c>
    </row>
    <row r="6251" customFormat="false" ht="15" hidden="false" customHeight="false" outlineLevel="0" collapsed="false">
      <c r="A6251" s="0" t="n">
        <v>1500005310</v>
      </c>
      <c r="B6251" s="157" t="n">
        <v>58.3333333333333</v>
      </c>
    </row>
    <row r="6252" customFormat="false" ht="15" hidden="false" customHeight="false" outlineLevel="0" collapsed="false">
      <c r="A6252" s="0" t="n">
        <v>1500003580</v>
      </c>
      <c r="B6252" s="157" t="n">
        <v>0</v>
      </c>
    </row>
    <row r="6253" customFormat="false" ht="15" hidden="false" customHeight="false" outlineLevel="0" collapsed="false">
      <c r="A6253" s="0" t="n">
        <v>1500006181</v>
      </c>
      <c r="B6253" s="157" t="n">
        <v>0</v>
      </c>
    </row>
    <row r="6254" customFormat="false" ht="15" hidden="false" customHeight="false" outlineLevel="0" collapsed="false">
      <c r="A6254" s="0" t="n">
        <v>1500002051</v>
      </c>
      <c r="B6254" s="157" t="n">
        <v>15.5</v>
      </c>
    </row>
    <row r="6255" customFormat="false" ht="15" hidden="false" customHeight="false" outlineLevel="0" collapsed="false">
      <c r="A6255" s="0" t="n">
        <v>1500002193</v>
      </c>
      <c r="B6255" s="157" t="n">
        <v>25.1666666666667</v>
      </c>
    </row>
    <row r="6256" customFormat="false" ht="15" hidden="false" customHeight="false" outlineLevel="0" collapsed="false">
      <c r="A6256" s="0" t="n">
        <v>1500005519</v>
      </c>
      <c r="B6256" s="157" t="n">
        <v>0</v>
      </c>
    </row>
    <row r="6257" customFormat="false" ht="15" hidden="false" customHeight="false" outlineLevel="0" collapsed="false">
      <c r="A6257" s="0" t="n">
        <v>1500005966</v>
      </c>
      <c r="B6257" s="157" t="n">
        <v>0</v>
      </c>
    </row>
    <row r="6258" customFormat="false" ht="15" hidden="false" customHeight="false" outlineLevel="0" collapsed="false">
      <c r="A6258" s="0" t="n">
        <v>1500002530</v>
      </c>
      <c r="B6258" s="157" t="n">
        <v>54.875</v>
      </c>
    </row>
    <row r="6259" customFormat="false" ht="15" hidden="false" customHeight="false" outlineLevel="0" collapsed="false">
      <c r="A6259" s="0" t="n">
        <v>1500002458</v>
      </c>
      <c r="B6259" s="157" t="n">
        <v>44.75</v>
      </c>
    </row>
    <row r="6260" customFormat="false" ht="15" hidden="false" customHeight="false" outlineLevel="0" collapsed="false">
      <c r="A6260" s="0" t="n">
        <v>1500002459</v>
      </c>
      <c r="B6260" s="157" t="n">
        <v>0</v>
      </c>
    </row>
    <row r="6261" customFormat="false" ht="15" hidden="false" customHeight="false" outlineLevel="0" collapsed="false">
      <c r="A6261" s="0" t="n">
        <v>1500004297</v>
      </c>
      <c r="B6261" s="157" t="n">
        <v>1.83333333333333</v>
      </c>
    </row>
    <row r="6262" customFormat="false" ht="15" hidden="false" customHeight="false" outlineLevel="0" collapsed="false">
      <c r="A6262" s="0" t="n">
        <v>1500002067</v>
      </c>
      <c r="B6262" s="157" t="n">
        <v>2.08333333333333</v>
      </c>
    </row>
    <row r="6263" customFormat="false" ht="15" hidden="false" customHeight="false" outlineLevel="0" collapsed="false">
      <c r="A6263" s="0" t="n">
        <v>1500004919</v>
      </c>
      <c r="B6263" s="157" t="n">
        <v>0</v>
      </c>
    </row>
    <row r="6264" customFormat="false" ht="15" hidden="false" customHeight="false" outlineLevel="0" collapsed="false">
      <c r="A6264" s="0" t="n">
        <v>1500005963</v>
      </c>
      <c r="B6264" s="157" t="n">
        <v>21.8333333333333</v>
      </c>
    </row>
    <row r="6265" customFormat="false" ht="15" hidden="false" customHeight="false" outlineLevel="0" collapsed="false">
      <c r="A6265" s="0" t="n">
        <v>1500004920</v>
      </c>
      <c r="B6265" s="157" t="n">
        <v>10.8333333333333</v>
      </c>
    </row>
    <row r="6266" customFormat="false" ht="15" hidden="false" customHeight="false" outlineLevel="0" collapsed="false">
      <c r="A6266" s="0" t="n">
        <v>1500005823</v>
      </c>
      <c r="B6266" s="157" t="n">
        <v>0.666666666666667</v>
      </c>
    </row>
    <row r="6267" customFormat="false" ht="15" hidden="false" customHeight="false" outlineLevel="0" collapsed="false">
      <c r="A6267" s="0" t="n">
        <v>1500002485</v>
      </c>
      <c r="B6267" s="157" t="n">
        <v>0</v>
      </c>
    </row>
    <row r="6268" customFormat="false" ht="15" hidden="false" customHeight="false" outlineLevel="0" collapsed="false">
      <c r="A6268" s="0" t="n">
        <v>1500002486</v>
      </c>
      <c r="B6268" s="157" t="n">
        <v>0</v>
      </c>
    </row>
    <row r="6269" customFormat="false" ht="15" hidden="false" customHeight="false" outlineLevel="0" collapsed="false">
      <c r="A6269" s="0" t="n">
        <v>1500005445</v>
      </c>
      <c r="B6269" s="157" t="n">
        <v>18.0416666666667</v>
      </c>
    </row>
    <row r="6270" customFormat="false" ht="15" hidden="false" customHeight="false" outlineLevel="0" collapsed="false">
      <c r="A6270" s="0" t="n">
        <v>1500003075</v>
      </c>
      <c r="B6270" s="157" t="n">
        <v>0</v>
      </c>
    </row>
    <row r="6271" customFormat="false" ht="15" hidden="false" customHeight="false" outlineLevel="0" collapsed="false">
      <c r="A6271" s="0" t="n">
        <v>1500003568</v>
      </c>
      <c r="B6271" s="157" t="n">
        <v>10</v>
      </c>
    </row>
    <row r="6272" customFormat="false" ht="15" hidden="false" customHeight="false" outlineLevel="0" collapsed="false">
      <c r="A6272" s="0" t="n">
        <v>1500003446</v>
      </c>
      <c r="B6272" s="157" t="n">
        <v>2.08333333333333</v>
      </c>
    </row>
    <row r="6273" customFormat="false" ht="15" hidden="false" customHeight="false" outlineLevel="0" collapsed="false">
      <c r="A6273" s="0" t="n">
        <v>1500003447</v>
      </c>
      <c r="B6273" s="157" t="n">
        <v>32.6666666666667</v>
      </c>
    </row>
    <row r="6274" customFormat="false" ht="15" hidden="false" customHeight="false" outlineLevel="0" collapsed="false">
      <c r="A6274" s="0" t="n">
        <v>1500002386</v>
      </c>
      <c r="B6274" s="157" t="n">
        <v>13</v>
      </c>
    </row>
    <row r="6275" customFormat="false" ht="15" hidden="false" customHeight="false" outlineLevel="0" collapsed="false">
      <c r="A6275" s="0" t="n">
        <v>1500005203</v>
      </c>
      <c r="B6275" s="157" t="n">
        <v>45.4166666666667</v>
      </c>
    </row>
    <row r="6276" customFormat="false" ht="15" hidden="false" customHeight="false" outlineLevel="0" collapsed="false">
      <c r="A6276" s="0" t="n">
        <v>1500002409</v>
      </c>
      <c r="B6276" s="157" t="n">
        <v>40.1666666666667</v>
      </c>
    </row>
    <row r="6277" customFormat="false" ht="15" hidden="false" customHeight="false" outlineLevel="0" collapsed="false">
      <c r="A6277" s="0" t="n">
        <v>1500003334</v>
      </c>
      <c r="B6277" s="157" t="n">
        <v>41.9166666666667</v>
      </c>
    </row>
    <row r="6278" customFormat="false" ht="15" hidden="false" customHeight="false" outlineLevel="0" collapsed="false">
      <c r="A6278" s="0" t="n">
        <v>1500003717</v>
      </c>
      <c r="B6278" s="157" t="n">
        <v>5.58333333333333</v>
      </c>
    </row>
    <row r="6279" customFormat="false" ht="15" hidden="false" customHeight="false" outlineLevel="0" collapsed="false">
      <c r="A6279" s="0" t="n">
        <v>1500001764</v>
      </c>
      <c r="B6279" s="157" t="n">
        <v>7.33333333333333</v>
      </c>
    </row>
    <row r="6280" customFormat="false" ht="15" hidden="false" customHeight="false" outlineLevel="0" collapsed="false">
      <c r="A6280" s="0" t="n">
        <v>1500005563</v>
      </c>
      <c r="B6280" s="157" t="n">
        <v>8.16666666666667</v>
      </c>
    </row>
    <row r="6281" customFormat="false" ht="15" hidden="false" customHeight="false" outlineLevel="0" collapsed="false">
      <c r="A6281" s="0" t="n">
        <v>1500005520</v>
      </c>
      <c r="B6281" s="157" t="n">
        <v>0</v>
      </c>
    </row>
    <row r="6282" customFormat="false" ht="15" hidden="false" customHeight="false" outlineLevel="0" collapsed="false">
      <c r="A6282" s="0" t="n">
        <v>1500003563</v>
      </c>
      <c r="B6282" s="157" t="n">
        <v>22.7</v>
      </c>
    </row>
    <row r="6283" customFormat="false" ht="15" hidden="false" customHeight="false" outlineLevel="0" collapsed="false">
      <c r="A6283" s="0" t="n">
        <v>1500003476</v>
      </c>
      <c r="B6283" s="157" t="n">
        <v>28.5</v>
      </c>
    </row>
    <row r="6284" customFormat="false" ht="15" hidden="false" customHeight="false" outlineLevel="0" collapsed="false">
      <c r="A6284" s="0" t="n">
        <v>1500002010</v>
      </c>
      <c r="B6284" s="157" t="n">
        <v>0</v>
      </c>
    </row>
    <row r="6285" customFormat="false" ht="15" hidden="false" customHeight="false" outlineLevel="0" collapsed="false">
      <c r="A6285" s="0" t="n">
        <v>1500003121</v>
      </c>
      <c r="B6285" s="157" t="n">
        <v>13.6666666666667</v>
      </c>
    </row>
    <row r="6286" customFormat="false" ht="15" hidden="false" customHeight="false" outlineLevel="0" collapsed="false">
      <c r="A6286" s="0" t="n">
        <v>1500003122</v>
      </c>
      <c r="B6286" s="157" t="n">
        <v>77.0833333333333</v>
      </c>
    </row>
    <row r="6287" customFormat="false" ht="15" hidden="false" customHeight="false" outlineLevel="0" collapsed="false">
      <c r="A6287" s="0" t="n">
        <v>1500002294</v>
      </c>
      <c r="B6287" s="157" t="n">
        <v>4.16666666666667</v>
      </c>
    </row>
    <row r="6288" customFormat="false" ht="15" hidden="false" customHeight="false" outlineLevel="0" collapsed="false">
      <c r="A6288" s="0" t="n">
        <v>1500005549</v>
      </c>
      <c r="B6288" s="157" t="n">
        <v>53.75</v>
      </c>
    </row>
    <row r="6289" customFormat="false" ht="15" hidden="false" customHeight="false" outlineLevel="0" collapsed="false">
      <c r="A6289" s="0" t="n">
        <v>1500004274</v>
      </c>
      <c r="B6289" s="157" t="n">
        <v>26.6666666666667</v>
      </c>
    </row>
    <row r="6290" customFormat="false" ht="15" hidden="false" customHeight="false" outlineLevel="0" collapsed="false">
      <c r="A6290" s="0" t="n">
        <v>1500004275</v>
      </c>
      <c r="B6290" s="157" t="n">
        <v>0</v>
      </c>
    </row>
    <row r="6291" customFormat="false" ht="15" hidden="false" customHeight="false" outlineLevel="0" collapsed="false">
      <c r="A6291" s="0" t="n">
        <v>1500004276</v>
      </c>
      <c r="B6291" s="157" t="n">
        <v>9.16666666666667</v>
      </c>
    </row>
    <row r="6292" customFormat="false" ht="15" hidden="false" customHeight="false" outlineLevel="0" collapsed="false">
      <c r="A6292" s="0" t="n">
        <v>1500005464</v>
      </c>
      <c r="B6292" s="157" t="n">
        <v>7.91666666666667</v>
      </c>
    </row>
    <row r="6293" customFormat="false" ht="15" hidden="false" customHeight="false" outlineLevel="0" collapsed="false">
      <c r="A6293" s="0" t="n">
        <v>1500002410</v>
      </c>
      <c r="B6293" s="157" t="n">
        <v>28.3333333333333</v>
      </c>
    </row>
    <row r="6294" customFormat="false" ht="15" hidden="false" customHeight="false" outlineLevel="0" collapsed="false">
      <c r="A6294" s="0" t="n">
        <v>1500002697</v>
      </c>
      <c r="B6294" s="157" t="n">
        <v>32.9166666666667</v>
      </c>
    </row>
    <row r="6295" customFormat="false" ht="15" hidden="false" customHeight="false" outlineLevel="0" collapsed="false">
      <c r="A6295" s="0" t="n">
        <v>1500002672</v>
      </c>
      <c r="B6295" s="157" t="n">
        <v>33.1666666666667</v>
      </c>
    </row>
    <row r="6296" customFormat="false" ht="15" hidden="false" customHeight="false" outlineLevel="0" collapsed="false">
      <c r="A6296" s="0" t="n">
        <v>1500003498</v>
      </c>
      <c r="B6296" s="157" t="n">
        <v>17.5833333333333</v>
      </c>
    </row>
    <row r="6297" customFormat="false" ht="15" hidden="false" customHeight="false" outlineLevel="0" collapsed="false">
      <c r="A6297" s="0" t="n">
        <v>1500005465</v>
      </c>
      <c r="B6297" s="157" t="n">
        <v>0</v>
      </c>
    </row>
    <row r="6298" customFormat="false" ht="15" hidden="false" customHeight="false" outlineLevel="0" collapsed="false">
      <c r="A6298" s="0" t="n">
        <v>1500002674</v>
      </c>
      <c r="B6298" s="157" t="n">
        <v>0</v>
      </c>
    </row>
    <row r="6299" customFormat="false" ht="15" hidden="false" customHeight="false" outlineLevel="0" collapsed="false">
      <c r="A6299" s="0" t="n">
        <v>1500001976</v>
      </c>
      <c r="B6299" s="157" t="n">
        <v>31.6666666666667</v>
      </c>
    </row>
    <row r="6300" customFormat="false" ht="15" hidden="false" customHeight="false" outlineLevel="0" collapsed="false">
      <c r="A6300" s="0" t="n">
        <v>1500001977</v>
      </c>
      <c r="B6300" s="157" t="n">
        <v>43.0583333333333</v>
      </c>
    </row>
    <row r="6301" customFormat="false" ht="15" hidden="false" customHeight="false" outlineLevel="0" collapsed="false">
      <c r="A6301" s="0" t="n">
        <v>1500005204</v>
      </c>
      <c r="B6301" s="157" t="n">
        <v>3.75</v>
      </c>
    </row>
    <row r="6302" customFormat="false" ht="15" hidden="false" customHeight="false" outlineLevel="0" collapsed="false">
      <c r="A6302" s="0" t="n">
        <v>1500003805</v>
      </c>
      <c r="B6302" s="157" t="n">
        <v>0</v>
      </c>
    </row>
    <row r="6303" customFormat="false" ht="15" hidden="false" customHeight="false" outlineLevel="0" collapsed="false">
      <c r="A6303" s="0" t="n">
        <v>1500004564</v>
      </c>
      <c r="B6303" s="157" t="n">
        <v>20.8333333333333</v>
      </c>
    </row>
    <row r="6304" customFormat="false" ht="15" hidden="false" customHeight="false" outlineLevel="0" collapsed="false">
      <c r="A6304" s="0" t="n">
        <v>1500004540</v>
      </c>
      <c r="B6304" s="157" t="n">
        <v>77.0833333333333</v>
      </c>
    </row>
    <row r="6305" customFormat="false" ht="15" hidden="false" customHeight="false" outlineLevel="0" collapsed="false">
      <c r="A6305" s="0" t="n">
        <v>1500002354</v>
      </c>
      <c r="B6305" s="157" t="n">
        <v>41.9166666666667</v>
      </c>
    </row>
    <row r="6306" customFormat="false" ht="15" hidden="false" customHeight="false" outlineLevel="0" collapsed="false">
      <c r="A6306" s="0" t="n">
        <v>1500002658</v>
      </c>
      <c r="B6306" s="157" t="n">
        <v>28.875</v>
      </c>
    </row>
    <row r="6307" customFormat="false" ht="15" hidden="false" customHeight="false" outlineLevel="0" collapsed="false">
      <c r="A6307" s="0" t="n">
        <v>1500003631</v>
      </c>
      <c r="B6307" s="157" t="n">
        <v>128.666666666667</v>
      </c>
    </row>
    <row r="6308" customFormat="false" ht="15" hidden="false" customHeight="false" outlineLevel="0" collapsed="false">
      <c r="A6308" s="0" t="n">
        <v>1500004572</v>
      </c>
      <c r="B6308" s="157" t="n">
        <v>0</v>
      </c>
    </row>
    <row r="6309" customFormat="false" ht="15" hidden="false" customHeight="false" outlineLevel="0" collapsed="false">
      <c r="A6309" s="0" t="n">
        <v>1500003775</v>
      </c>
      <c r="B6309" s="157" t="n">
        <v>12.6666666666667</v>
      </c>
    </row>
    <row r="6310" customFormat="false" ht="15" hidden="false" customHeight="false" outlineLevel="0" collapsed="false">
      <c r="A6310" s="0" t="n">
        <v>1500003311</v>
      </c>
      <c r="B6310" s="157" t="n">
        <v>0</v>
      </c>
    </row>
    <row r="6311" customFormat="false" ht="15" hidden="false" customHeight="false" outlineLevel="0" collapsed="false">
      <c r="A6311" s="0" t="n">
        <v>1500002857</v>
      </c>
      <c r="B6311" s="157" t="n">
        <v>0</v>
      </c>
    </row>
    <row r="6312" customFormat="false" ht="15" hidden="false" customHeight="false" outlineLevel="0" collapsed="false">
      <c r="A6312" s="0" t="n">
        <v>1500003639</v>
      </c>
      <c r="B6312" s="157" t="n">
        <v>13.3333333333333</v>
      </c>
    </row>
    <row r="6313" customFormat="false" ht="15" hidden="false" customHeight="false" outlineLevel="0" collapsed="false">
      <c r="A6313" s="0" t="n">
        <v>1500005724</v>
      </c>
      <c r="B6313" s="157" t="n">
        <v>0</v>
      </c>
    </row>
    <row r="6314" customFormat="false" ht="15" hidden="false" customHeight="false" outlineLevel="0" collapsed="false">
      <c r="A6314" s="0" t="n">
        <v>1500002563</v>
      </c>
      <c r="B6314" s="157" t="n">
        <v>7.2</v>
      </c>
    </row>
    <row r="6315" customFormat="false" ht="15" hidden="false" customHeight="false" outlineLevel="0" collapsed="false">
      <c r="A6315" s="0" t="n">
        <v>1500002564</v>
      </c>
      <c r="B6315" s="157" t="n">
        <v>2.5</v>
      </c>
    </row>
    <row r="6316" customFormat="false" ht="15" hidden="false" customHeight="false" outlineLevel="0" collapsed="false">
      <c r="A6316" s="0" t="n">
        <v>1500002565</v>
      </c>
      <c r="B6316" s="157" t="n">
        <v>9.575</v>
      </c>
    </row>
    <row r="6317" customFormat="false" ht="15" hidden="false" customHeight="false" outlineLevel="0" collapsed="false">
      <c r="A6317" s="0" t="n">
        <v>1500003001</v>
      </c>
      <c r="B6317" s="157" t="n">
        <v>0</v>
      </c>
    </row>
    <row r="6318" customFormat="false" ht="15" hidden="false" customHeight="false" outlineLevel="0" collapsed="false">
      <c r="A6318" s="0" t="n">
        <v>1500002346</v>
      </c>
      <c r="B6318" s="157" t="n">
        <v>13.4166666666667</v>
      </c>
    </row>
    <row r="6319" customFormat="false" ht="15" hidden="false" customHeight="false" outlineLevel="0" collapsed="false">
      <c r="A6319" s="0" t="n">
        <v>1500004947</v>
      </c>
      <c r="B6319" s="157" t="n">
        <v>0</v>
      </c>
    </row>
    <row r="6320" customFormat="false" ht="15" hidden="false" customHeight="false" outlineLevel="0" collapsed="false">
      <c r="A6320" s="0" t="n">
        <v>1500004948</v>
      </c>
      <c r="B6320" s="157" t="n">
        <v>16.5</v>
      </c>
    </row>
    <row r="6321" customFormat="false" ht="15" hidden="false" customHeight="false" outlineLevel="0" collapsed="false">
      <c r="A6321" s="0" t="n">
        <v>1500002338</v>
      </c>
      <c r="B6321" s="157" t="n">
        <v>0</v>
      </c>
    </row>
    <row r="6322" customFormat="false" ht="15" hidden="false" customHeight="false" outlineLevel="0" collapsed="false">
      <c r="A6322" s="0" t="n">
        <v>1500004100</v>
      </c>
      <c r="B6322" s="157" t="n">
        <v>14</v>
      </c>
    </row>
    <row r="6323" customFormat="false" ht="15" hidden="false" customHeight="false" outlineLevel="0" collapsed="false">
      <c r="A6323" s="0" t="n">
        <v>1500002237</v>
      </c>
      <c r="B6323" s="157" t="n">
        <v>0</v>
      </c>
    </row>
    <row r="6324" customFormat="false" ht="15" hidden="false" customHeight="false" outlineLevel="0" collapsed="false">
      <c r="A6324" s="0" t="n">
        <v>1500005936</v>
      </c>
      <c r="B6324" s="157" t="n">
        <v>0</v>
      </c>
    </row>
    <row r="6325" customFormat="false" ht="15" hidden="false" customHeight="false" outlineLevel="0" collapsed="false">
      <c r="A6325" s="0" t="n">
        <v>1500006152</v>
      </c>
      <c r="B6325" s="157" t="n">
        <v>20.0833333333333</v>
      </c>
    </row>
    <row r="6326" customFormat="false" ht="15" hidden="false" customHeight="false" outlineLevel="0" collapsed="false">
      <c r="A6326" s="0" t="n">
        <v>1500002150</v>
      </c>
      <c r="B6326" s="157" t="n">
        <v>8.75</v>
      </c>
    </row>
    <row r="6327" customFormat="false" ht="15" hidden="false" customHeight="false" outlineLevel="0" collapsed="false">
      <c r="A6327" s="0" t="n">
        <v>1500005893</v>
      </c>
      <c r="B6327" s="157" t="n">
        <v>0</v>
      </c>
    </row>
    <row r="6328" customFormat="false" ht="15" hidden="false" customHeight="false" outlineLevel="0" collapsed="false">
      <c r="A6328" s="0" t="n">
        <v>1500003448</v>
      </c>
      <c r="B6328" s="157" t="n">
        <v>161.416666666667</v>
      </c>
    </row>
    <row r="6329" customFormat="false" ht="15" hidden="false" customHeight="false" outlineLevel="0" collapsed="false">
      <c r="A6329" s="0" t="n">
        <v>1500003449</v>
      </c>
      <c r="B6329" s="157" t="n">
        <v>38.5</v>
      </c>
    </row>
    <row r="6330" customFormat="false" ht="15" hidden="false" customHeight="false" outlineLevel="0" collapsed="false">
      <c r="A6330" s="0" t="n">
        <v>1500002387</v>
      </c>
      <c r="B6330" s="157" t="n">
        <v>25</v>
      </c>
    </row>
    <row r="6331" customFormat="false" ht="15" hidden="false" customHeight="false" outlineLevel="0" collapsed="false">
      <c r="A6331" s="0" t="n">
        <v>1500005033</v>
      </c>
      <c r="B6331" s="157" t="n">
        <v>26.4166666666667</v>
      </c>
    </row>
    <row r="6332" customFormat="false" ht="15" hidden="false" customHeight="false" outlineLevel="0" collapsed="false">
      <c r="A6332" s="0" t="n">
        <v>1500004719</v>
      </c>
      <c r="B6332" s="157" t="n">
        <v>23.8333333333333</v>
      </c>
    </row>
    <row r="6333" customFormat="false" ht="15" hidden="false" customHeight="false" outlineLevel="0" collapsed="false">
      <c r="A6333" s="0" t="n">
        <v>1500004720</v>
      </c>
      <c r="B6333" s="157" t="n">
        <v>44.5</v>
      </c>
    </row>
    <row r="6334" customFormat="false" ht="15" hidden="false" customHeight="false" outlineLevel="0" collapsed="false">
      <c r="A6334" s="0" t="n">
        <v>1500003806</v>
      </c>
      <c r="B6334" s="157" t="n">
        <v>26.6666666666667</v>
      </c>
    </row>
    <row r="6335" customFormat="false" ht="15" hidden="false" customHeight="false" outlineLevel="0" collapsed="false">
      <c r="A6335" s="0" t="n">
        <v>1500005276</v>
      </c>
      <c r="B6335" s="157" t="n">
        <v>120.441666666667</v>
      </c>
    </row>
    <row r="6336" customFormat="false" ht="15" hidden="false" customHeight="false" outlineLevel="0" collapsed="false">
      <c r="A6336" s="0" t="n">
        <v>1500004149</v>
      </c>
      <c r="B6336" s="157" t="n">
        <v>0</v>
      </c>
    </row>
    <row r="6337" customFormat="false" ht="15" hidden="false" customHeight="false" outlineLevel="0" collapsed="false">
      <c r="A6337" s="0" t="n">
        <v>1500003335</v>
      </c>
      <c r="B6337" s="157" t="n">
        <v>5.41666666666667</v>
      </c>
    </row>
    <row r="6338" customFormat="false" ht="15" hidden="false" customHeight="false" outlineLevel="0" collapsed="false">
      <c r="A6338" s="0" t="n">
        <v>1500003336</v>
      </c>
      <c r="B6338" s="157" t="n">
        <v>26.4166666666667</v>
      </c>
    </row>
    <row r="6339" customFormat="false" ht="15" hidden="false" customHeight="false" outlineLevel="0" collapsed="false">
      <c r="A6339" s="0" t="n">
        <v>1500003040</v>
      </c>
      <c r="B6339" s="157" t="n">
        <v>0</v>
      </c>
    </row>
    <row r="6340" customFormat="false" ht="15" hidden="false" customHeight="false" outlineLevel="0" collapsed="false">
      <c r="A6340" s="0" t="n">
        <v>1500005438</v>
      </c>
      <c r="B6340" s="157" t="n">
        <v>36.2583333333333</v>
      </c>
    </row>
    <row r="6341" customFormat="false" ht="15" hidden="false" customHeight="false" outlineLevel="0" collapsed="false">
      <c r="A6341" s="0" t="n">
        <v>1500003424</v>
      </c>
      <c r="B6341" s="157" t="n">
        <v>47.8916666666667</v>
      </c>
    </row>
    <row r="6342" customFormat="false" ht="15" hidden="false" customHeight="false" outlineLevel="0" collapsed="false">
      <c r="A6342" s="0" t="n">
        <v>1500005057</v>
      </c>
      <c r="B6342" s="157" t="n">
        <v>0</v>
      </c>
    </row>
    <row r="6343" customFormat="false" ht="15" hidden="false" customHeight="false" outlineLevel="0" collapsed="false">
      <c r="A6343" s="0" t="n">
        <v>1500002536</v>
      </c>
      <c r="B6343" s="157" t="n">
        <v>104.716666666667</v>
      </c>
    </row>
    <row r="6344" customFormat="false" ht="15" hidden="false" customHeight="false" outlineLevel="0" collapsed="false">
      <c r="A6344" s="0" t="n">
        <v>1500003843</v>
      </c>
      <c r="B6344" s="157" t="n">
        <v>0</v>
      </c>
    </row>
    <row r="6345" customFormat="false" ht="15" hidden="false" customHeight="false" outlineLevel="0" collapsed="false">
      <c r="A6345" s="0" t="n">
        <v>1500004486</v>
      </c>
      <c r="B6345" s="157" t="n">
        <v>2.5</v>
      </c>
    </row>
    <row r="6346" customFormat="false" ht="15" hidden="false" customHeight="false" outlineLevel="0" collapsed="false">
      <c r="A6346" s="0" t="n">
        <v>1500004309</v>
      </c>
      <c r="B6346" s="157" t="n">
        <v>1.75</v>
      </c>
    </row>
    <row r="6347" customFormat="false" ht="15" hidden="false" customHeight="false" outlineLevel="0" collapsed="false">
      <c r="A6347" s="0" t="n">
        <v>1500004079</v>
      </c>
      <c r="B6347" s="157" t="n">
        <v>70.3916666666667</v>
      </c>
    </row>
    <row r="6348" customFormat="false" ht="15" hidden="false" customHeight="false" outlineLevel="0" collapsed="false">
      <c r="A6348" s="0" t="n">
        <v>1500004402</v>
      </c>
      <c r="B6348" s="157" t="n">
        <v>59.0916666666667</v>
      </c>
    </row>
    <row r="6349" customFormat="false" ht="15" hidden="false" customHeight="false" outlineLevel="0" collapsed="false">
      <c r="A6349" s="0" t="n">
        <v>1500003384</v>
      </c>
      <c r="B6349" s="157" t="n">
        <v>4.41666666666667</v>
      </c>
    </row>
    <row r="6350" customFormat="false" ht="15" hidden="false" customHeight="false" outlineLevel="0" collapsed="false">
      <c r="A6350" s="0" t="n">
        <v>1500003385</v>
      </c>
      <c r="B6350" s="157" t="n">
        <v>0</v>
      </c>
    </row>
    <row r="6351" customFormat="false" ht="15" hidden="false" customHeight="false" outlineLevel="0" collapsed="false">
      <c r="A6351" s="0" t="n">
        <v>1500004302</v>
      </c>
      <c r="B6351" s="157" t="n">
        <v>4.33333333333333</v>
      </c>
    </row>
    <row r="6352" customFormat="false" ht="15" hidden="false" customHeight="false" outlineLevel="0" collapsed="false">
      <c r="A6352" s="0" t="n">
        <v>1500003425</v>
      </c>
      <c r="B6352" s="157" t="n">
        <v>0</v>
      </c>
    </row>
    <row r="6353" customFormat="false" ht="15" hidden="false" customHeight="false" outlineLevel="0" collapsed="false">
      <c r="A6353" s="0" t="n">
        <v>1500004643</v>
      </c>
      <c r="B6353" s="157" t="n">
        <v>2.08333333333333</v>
      </c>
    </row>
    <row r="6354" customFormat="false" ht="15" hidden="false" customHeight="false" outlineLevel="0" collapsed="false">
      <c r="A6354" s="0" t="n">
        <v>1500003342</v>
      </c>
      <c r="B6354" s="157" t="n">
        <v>6.41666666666667</v>
      </c>
    </row>
    <row r="6355" customFormat="false" ht="15" hidden="false" customHeight="false" outlineLevel="0" collapsed="false">
      <c r="A6355" s="0" t="n">
        <v>1500004403</v>
      </c>
      <c r="B6355" s="157" t="n">
        <v>0</v>
      </c>
    </row>
    <row r="6356" customFormat="false" ht="15" hidden="false" customHeight="false" outlineLevel="0" collapsed="false">
      <c r="A6356" s="0" t="n">
        <v>1500003343</v>
      </c>
      <c r="B6356" s="157" t="n">
        <v>44.475</v>
      </c>
    </row>
    <row r="6357" customFormat="false" ht="15" hidden="false" customHeight="false" outlineLevel="0" collapsed="false">
      <c r="A6357" s="0" t="n">
        <v>1500003386</v>
      </c>
      <c r="B6357" s="157" t="n">
        <v>16.75</v>
      </c>
    </row>
    <row r="6358" customFormat="false" ht="15" hidden="false" customHeight="false" outlineLevel="0" collapsed="false">
      <c r="A6358" s="0" t="n">
        <v>1500002675</v>
      </c>
      <c r="B6358" s="157" t="n">
        <v>0</v>
      </c>
    </row>
    <row r="6359" customFormat="false" ht="15" hidden="false" customHeight="false" outlineLevel="0" collapsed="false">
      <c r="A6359" s="0" t="n">
        <v>1500003477</v>
      </c>
      <c r="B6359" s="157" t="n">
        <v>79.6666666666667</v>
      </c>
    </row>
    <row r="6360" customFormat="false" ht="15" hidden="false" customHeight="false" outlineLevel="0" collapsed="false">
      <c r="A6360" s="0" t="n">
        <v>1500002698</v>
      </c>
      <c r="B6360" s="157" t="n">
        <v>10.5833333333333</v>
      </c>
    </row>
    <row r="6361" customFormat="false" ht="15" hidden="false" customHeight="false" outlineLevel="0" collapsed="false">
      <c r="A6361" s="0" t="n">
        <v>1500002676</v>
      </c>
      <c r="B6361" s="157" t="n">
        <v>0</v>
      </c>
    </row>
    <row r="6362" customFormat="false" ht="15" hidden="false" customHeight="false" outlineLevel="0" collapsed="false">
      <c r="A6362" s="0" t="n">
        <v>1500004541</v>
      </c>
      <c r="B6362" s="157" t="n">
        <v>32</v>
      </c>
    </row>
    <row r="6363" customFormat="false" ht="15" hidden="false" customHeight="false" outlineLevel="0" collapsed="false">
      <c r="A6363" s="0" t="n">
        <v>1500004582</v>
      </c>
      <c r="B6363" s="157" t="n">
        <v>14.1666666666667</v>
      </c>
    </row>
    <row r="6364" customFormat="false" ht="15" hidden="false" customHeight="false" outlineLevel="0" collapsed="false">
      <c r="A6364" s="0" t="n">
        <v>1500005726</v>
      </c>
      <c r="B6364" s="157" t="n">
        <v>33.0416666666667</v>
      </c>
    </row>
    <row r="6365" customFormat="false" ht="15" hidden="false" customHeight="false" outlineLevel="0" collapsed="false">
      <c r="A6365" s="0" t="n">
        <v>1500002295</v>
      </c>
      <c r="B6365" s="157" t="n">
        <v>0</v>
      </c>
    </row>
    <row r="6366" customFormat="false" ht="15" hidden="false" customHeight="false" outlineLevel="0" collapsed="false">
      <c r="A6366" s="0" t="n">
        <v>1500005077</v>
      </c>
      <c r="B6366" s="157" t="n">
        <v>16.5</v>
      </c>
    </row>
    <row r="6367" customFormat="false" ht="15" hidden="false" customHeight="false" outlineLevel="0" collapsed="false">
      <c r="A6367" s="0" t="n">
        <v>1500001765</v>
      </c>
      <c r="B6367" s="157" t="n">
        <v>21.25</v>
      </c>
    </row>
    <row r="6368" customFormat="false" ht="15" hidden="false" customHeight="false" outlineLevel="0" collapsed="false">
      <c r="A6368" s="0" t="n">
        <v>1500004381</v>
      </c>
      <c r="B6368" s="157" t="n">
        <v>0</v>
      </c>
    </row>
    <row r="6369" customFormat="false" ht="15" hidden="false" customHeight="false" outlineLevel="0" collapsed="false">
      <c r="A6369" s="0" t="n">
        <v>1500004338</v>
      </c>
      <c r="B6369" s="157" t="n">
        <v>0</v>
      </c>
    </row>
    <row r="6370" customFormat="false" ht="15" hidden="false" customHeight="false" outlineLevel="0" collapsed="false">
      <c r="A6370" s="0" t="n">
        <v>1500003581</v>
      </c>
      <c r="B6370" s="157" t="n">
        <v>0</v>
      </c>
    </row>
    <row r="6371" customFormat="false" ht="15" hidden="false" customHeight="false" outlineLevel="0" collapsed="false">
      <c r="A6371" s="0" t="n">
        <v>1500003583</v>
      </c>
      <c r="B6371" s="157" t="n">
        <v>67.2083333333333</v>
      </c>
    </row>
    <row r="6372" customFormat="false" ht="15" hidden="false" customHeight="false" outlineLevel="0" collapsed="false">
      <c r="A6372" s="0" t="n">
        <v>1500002542</v>
      </c>
      <c r="B6372" s="157" t="n">
        <v>11.25</v>
      </c>
    </row>
    <row r="6373" customFormat="false" ht="15" hidden="false" customHeight="false" outlineLevel="0" collapsed="false">
      <c r="A6373" s="0" t="n">
        <v>1500002543</v>
      </c>
      <c r="B6373" s="157" t="n">
        <v>0</v>
      </c>
    </row>
    <row r="6374" customFormat="false" ht="15" hidden="false" customHeight="false" outlineLevel="0" collapsed="false">
      <c r="A6374" s="0" t="n">
        <v>1500002968</v>
      </c>
      <c r="B6374" s="157" t="n">
        <v>11.6666666666667</v>
      </c>
    </row>
    <row r="6375" customFormat="false" ht="15" hidden="false" customHeight="false" outlineLevel="0" collapsed="false">
      <c r="A6375" s="0" t="n">
        <v>1500002969</v>
      </c>
      <c r="B6375" s="157" t="n">
        <v>8.33333333333333</v>
      </c>
    </row>
    <row r="6376" customFormat="false" ht="15" hidden="false" customHeight="false" outlineLevel="0" collapsed="false">
      <c r="A6376" s="0" t="n">
        <v>1500005627</v>
      </c>
      <c r="B6376" s="157" t="n">
        <v>10</v>
      </c>
    </row>
    <row r="6377" customFormat="false" ht="15" hidden="false" customHeight="false" outlineLevel="0" collapsed="false">
      <c r="A6377" s="0" t="n">
        <v>1500003956</v>
      </c>
      <c r="B6377" s="157" t="n">
        <v>0</v>
      </c>
    </row>
    <row r="6378" customFormat="false" ht="15" hidden="false" customHeight="false" outlineLevel="0" collapsed="false">
      <c r="A6378" s="0" t="n">
        <v>1500003564</v>
      </c>
      <c r="B6378" s="157" t="n">
        <v>9.35</v>
      </c>
    </row>
    <row r="6379" customFormat="false" ht="15" hidden="false" customHeight="false" outlineLevel="0" collapsed="false">
      <c r="A6379" s="0" t="n">
        <v>1500005401</v>
      </c>
      <c r="B6379" s="157" t="n">
        <v>29.1666666666667</v>
      </c>
    </row>
    <row r="6380" customFormat="false" ht="15" hidden="false" customHeight="false" outlineLevel="0" collapsed="false">
      <c r="A6380" s="0" t="n">
        <v>1500003312</v>
      </c>
      <c r="B6380" s="157" t="n">
        <v>0</v>
      </c>
    </row>
    <row r="6381" customFormat="false" ht="15" hidden="false" customHeight="false" outlineLevel="0" collapsed="false">
      <c r="A6381" s="0" t="n">
        <v>1500004825</v>
      </c>
      <c r="B6381" s="157" t="n">
        <v>14.6666666666667</v>
      </c>
    </row>
    <row r="6382" customFormat="false" ht="15" hidden="false" customHeight="false" outlineLevel="0" collapsed="false">
      <c r="A6382" s="0" t="n">
        <v>1500003427</v>
      </c>
      <c r="B6382" s="157" t="n">
        <v>19.3333333333333</v>
      </c>
    </row>
    <row r="6383" customFormat="false" ht="15" hidden="false" customHeight="false" outlineLevel="0" collapsed="false">
      <c r="A6383" s="0" t="n">
        <v>1500004935</v>
      </c>
      <c r="B6383" s="157" t="n">
        <v>1.66666666666667</v>
      </c>
    </row>
    <row r="6384" customFormat="false" ht="15" hidden="false" customHeight="false" outlineLevel="0" collapsed="false">
      <c r="A6384" s="0" t="n">
        <v>1500003450</v>
      </c>
      <c r="B6384" s="157" t="n">
        <v>39.5833333333333</v>
      </c>
    </row>
    <row r="6385" customFormat="false" ht="15" hidden="false" customHeight="false" outlineLevel="0" collapsed="false">
      <c r="A6385" s="0" t="n">
        <v>1500003451</v>
      </c>
      <c r="B6385" s="157" t="n">
        <v>20</v>
      </c>
    </row>
    <row r="6386" customFormat="false" ht="15" hidden="false" customHeight="false" outlineLevel="0" collapsed="false">
      <c r="A6386" s="0" t="n">
        <v>1500005402</v>
      </c>
      <c r="B6386" s="157" t="n">
        <v>0</v>
      </c>
    </row>
    <row r="6387" customFormat="false" ht="15" hidden="false" customHeight="false" outlineLevel="0" collapsed="false">
      <c r="A6387" s="0" t="n">
        <v>1500004303</v>
      </c>
      <c r="B6387" s="157" t="n">
        <v>0</v>
      </c>
    </row>
    <row r="6388" customFormat="false" ht="15" hidden="false" customHeight="false" outlineLevel="0" collapsed="false">
      <c r="A6388" s="0" t="n">
        <v>1500002068</v>
      </c>
      <c r="B6388" s="157" t="n">
        <v>0</v>
      </c>
    </row>
    <row r="6389" customFormat="false" ht="15" hidden="false" customHeight="false" outlineLevel="0" collapsed="false">
      <c r="A6389" s="0" t="n">
        <v>1500003527</v>
      </c>
      <c r="B6389" s="157" t="n">
        <v>12.25</v>
      </c>
    </row>
    <row r="6390" customFormat="false" ht="15" hidden="false" customHeight="false" outlineLevel="0" collapsed="false">
      <c r="A6390" s="0" t="n">
        <v>1500002134</v>
      </c>
      <c r="B6390" s="157" t="n">
        <v>0</v>
      </c>
    </row>
    <row r="6391" customFormat="false" ht="15" hidden="false" customHeight="false" outlineLevel="0" collapsed="false">
      <c r="A6391" s="0" t="n">
        <v>1500005894</v>
      </c>
      <c r="B6391" s="157" t="n">
        <v>0</v>
      </c>
    </row>
    <row r="6392" customFormat="false" ht="15" hidden="false" customHeight="false" outlineLevel="0" collapsed="false">
      <c r="A6392" s="0" t="n">
        <v>1500002329</v>
      </c>
      <c r="B6392" s="157" t="n">
        <v>52.4166666666667</v>
      </c>
    </row>
    <row r="6393" customFormat="false" ht="15" hidden="false" customHeight="false" outlineLevel="0" collapsed="false">
      <c r="A6393" s="0" t="n">
        <v>1500003344</v>
      </c>
      <c r="B6393" s="157" t="n">
        <v>30.5833333333333</v>
      </c>
    </row>
    <row r="6394" customFormat="false" ht="15" hidden="false" customHeight="false" outlineLevel="0" collapsed="false">
      <c r="A6394" s="0" t="n">
        <v>1500004772</v>
      </c>
      <c r="B6394" s="157" t="n">
        <v>0</v>
      </c>
    </row>
    <row r="6395" customFormat="false" ht="15" hidden="false" customHeight="false" outlineLevel="0" collapsed="false">
      <c r="A6395" s="0" t="n">
        <v>1500004061</v>
      </c>
      <c r="B6395" s="157" t="n">
        <v>0</v>
      </c>
    </row>
    <row r="6396" customFormat="false" ht="15" hidden="false" customHeight="false" outlineLevel="0" collapsed="false">
      <c r="A6396" s="0" t="n">
        <v>1500004921</v>
      </c>
      <c r="B6396" s="157" t="n">
        <v>0</v>
      </c>
    </row>
    <row r="6397" customFormat="false" ht="15" hidden="false" customHeight="false" outlineLevel="0" collapsed="false">
      <c r="A6397" s="0" t="n">
        <v>1500005550</v>
      </c>
      <c r="B6397" s="157" t="n">
        <v>14.5</v>
      </c>
    </row>
    <row r="6398" customFormat="false" ht="15" hidden="false" customHeight="false" outlineLevel="0" collapsed="false">
      <c r="A6398" s="0" t="n">
        <v>1500003584</v>
      </c>
      <c r="B6398" s="157" t="n">
        <v>35</v>
      </c>
    </row>
    <row r="6399" customFormat="false" ht="15" hidden="false" customHeight="false" outlineLevel="0" collapsed="false">
      <c r="A6399" s="0" t="n">
        <v>1500002509</v>
      </c>
      <c r="B6399" s="157" t="n">
        <v>99.1666666666667</v>
      </c>
    </row>
    <row r="6400" customFormat="false" ht="15" hidden="false" customHeight="false" outlineLevel="0" collapsed="false">
      <c r="A6400" s="0" t="n">
        <v>1500003139</v>
      </c>
      <c r="B6400" s="157" t="n">
        <v>5.25</v>
      </c>
    </row>
    <row r="6401" customFormat="false" ht="15" hidden="false" customHeight="false" outlineLevel="0" collapsed="false">
      <c r="A6401" s="0" t="n">
        <v>1500003140</v>
      </c>
      <c r="B6401" s="157" t="n">
        <v>18.25</v>
      </c>
    </row>
    <row r="6402" customFormat="false" ht="15" hidden="false" customHeight="false" outlineLevel="0" collapsed="false">
      <c r="A6402" s="0" t="n">
        <v>1500003684</v>
      </c>
      <c r="B6402" s="157" t="n">
        <v>22.6666666666667</v>
      </c>
    </row>
    <row r="6403" customFormat="false" ht="15" hidden="false" customHeight="false" outlineLevel="0" collapsed="false">
      <c r="A6403" s="0" t="n">
        <v>1500005059</v>
      </c>
      <c r="B6403" s="157" t="n">
        <v>11.9166666666667</v>
      </c>
    </row>
    <row r="6404" customFormat="false" ht="15" hidden="false" customHeight="false" outlineLevel="0" collapsed="false">
      <c r="A6404" s="0" t="n">
        <v>1500003544</v>
      </c>
      <c r="B6404" s="157" t="n">
        <v>2.5</v>
      </c>
    </row>
    <row r="6405" customFormat="false" ht="15" hidden="false" customHeight="false" outlineLevel="0" collapsed="false">
      <c r="A6405" s="0" t="n">
        <v>1500005466</v>
      </c>
      <c r="B6405" s="157" t="n">
        <v>0</v>
      </c>
    </row>
    <row r="6406" customFormat="false" ht="15" hidden="false" customHeight="false" outlineLevel="0" collapsed="false">
      <c r="A6406" s="0" t="n">
        <v>1500003478</v>
      </c>
      <c r="B6406" s="157" t="n">
        <v>23.6666666666667</v>
      </c>
    </row>
    <row r="6407" customFormat="false" ht="15" hidden="false" customHeight="false" outlineLevel="0" collapsed="false">
      <c r="A6407" s="0" t="n">
        <v>1500002355</v>
      </c>
      <c r="B6407" s="157" t="n">
        <v>1.66666666666667</v>
      </c>
    </row>
    <row r="6408" customFormat="false" ht="15" hidden="false" customHeight="false" outlineLevel="0" collapsed="false">
      <c r="A6408" s="0" t="n">
        <v>1500002356</v>
      </c>
      <c r="B6408" s="157" t="n">
        <v>8.33333333333333</v>
      </c>
    </row>
    <row r="6409" customFormat="false" ht="15" hidden="false" customHeight="false" outlineLevel="0" collapsed="false">
      <c r="A6409" s="0" t="n">
        <v>1500005447</v>
      </c>
      <c r="B6409" s="157" t="n">
        <v>29.6666666666667</v>
      </c>
    </row>
    <row r="6410" customFormat="false" ht="15" hidden="false" customHeight="false" outlineLevel="0" collapsed="false">
      <c r="A6410" s="0" t="n">
        <v>1500005448</v>
      </c>
      <c r="B6410" s="157" t="n">
        <v>14.6166666666667</v>
      </c>
    </row>
    <row r="6411" customFormat="false" ht="15" hidden="false" customHeight="false" outlineLevel="0" collapsed="false">
      <c r="A6411" s="0" t="n">
        <v>1500011760</v>
      </c>
      <c r="B6411" s="157" t="n">
        <v>3.5</v>
      </c>
    </row>
    <row r="6412" customFormat="false" ht="15" hidden="false" customHeight="false" outlineLevel="0" collapsed="false">
      <c r="A6412" s="0" t="n">
        <v>1500002677</v>
      </c>
      <c r="B6412" s="157" t="n">
        <v>6.16666666666667</v>
      </c>
    </row>
    <row r="6413" customFormat="false" ht="15" hidden="false" customHeight="false" outlineLevel="0" collapsed="false">
      <c r="A6413" s="0" t="n">
        <v>1500002678</v>
      </c>
      <c r="B6413" s="157" t="n">
        <v>0</v>
      </c>
    </row>
    <row r="6414" customFormat="false" ht="15" hidden="false" customHeight="false" outlineLevel="0" collapsed="false">
      <c r="A6414" s="0" t="n">
        <v>1500002679</v>
      </c>
      <c r="B6414" s="157" t="n">
        <v>0</v>
      </c>
    </row>
    <row r="6415" customFormat="false" ht="15" hidden="false" customHeight="false" outlineLevel="0" collapsed="false">
      <c r="A6415" s="0" t="n">
        <v>1500002680</v>
      </c>
      <c r="B6415" s="157" t="n">
        <v>0</v>
      </c>
    </row>
    <row r="6416" customFormat="false" ht="15" hidden="false" customHeight="false" outlineLevel="0" collapsed="false">
      <c r="A6416" s="0" t="n">
        <v>1500002700</v>
      </c>
      <c r="B6416" s="157" t="n">
        <v>64.5833333333333</v>
      </c>
    </row>
    <row r="6417" customFormat="false" ht="15" hidden="false" customHeight="false" outlineLevel="0" collapsed="false">
      <c r="A6417" s="0" t="n">
        <v>1500011718</v>
      </c>
      <c r="B6417" s="157" t="n">
        <v>33.75</v>
      </c>
    </row>
    <row r="6418" customFormat="false" ht="15" hidden="false" customHeight="false" outlineLevel="0" collapsed="false">
      <c r="A6418" s="0" t="n">
        <v>1500003055</v>
      </c>
      <c r="B6418" s="157" t="n">
        <v>0</v>
      </c>
    </row>
    <row r="6419" customFormat="false" ht="15" hidden="false" customHeight="false" outlineLevel="0" collapsed="false">
      <c r="A6419" s="0" t="n">
        <v>1500003056</v>
      </c>
      <c r="B6419" s="157" t="n">
        <v>6.45833333333333</v>
      </c>
    </row>
    <row r="6420" customFormat="false" ht="15" hidden="false" customHeight="false" outlineLevel="0" collapsed="false">
      <c r="A6420" s="0" t="n">
        <v>1500005469</v>
      </c>
      <c r="B6420" s="157" t="n">
        <v>0</v>
      </c>
    </row>
    <row r="6421" customFormat="false" ht="15" hidden="false" customHeight="false" outlineLevel="0" collapsed="false">
      <c r="A6421" s="0" t="n">
        <v>1500005472</v>
      </c>
      <c r="B6421" s="157" t="n">
        <v>26.1666666666667</v>
      </c>
    </row>
    <row r="6422" customFormat="false" ht="15" hidden="false" customHeight="false" outlineLevel="0" collapsed="false">
      <c r="A6422" s="0" t="n">
        <v>1500003077</v>
      </c>
      <c r="B6422" s="157" t="n">
        <v>16</v>
      </c>
    </row>
    <row r="6423" customFormat="false" ht="15" hidden="false" customHeight="false" outlineLevel="0" collapsed="false">
      <c r="A6423" s="0" t="n">
        <v>1500005473</v>
      </c>
      <c r="B6423" s="157" t="n">
        <v>7.5</v>
      </c>
    </row>
    <row r="6424" customFormat="false" ht="15" hidden="false" customHeight="false" outlineLevel="0" collapsed="false">
      <c r="A6424" s="0" t="n">
        <v>1500005842</v>
      </c>
      <c r="B6424" s="157" t="n">
        <v>0</v>
      </c>
    </row>
    <row r="6425" customFormat="false" ht="15" hidden="false" customHeight="false" outlineLevel="0" collapsed="false">
      <c r="A6425" s="0" t="n">
        <v>1500002359</v>
      </c>
      <c r="B6425" s="157" t="n">
        <v>0</v>
      </c>
    </row>
    <row r="6426" customFormat="false" ht="15" hidden="false" customHeight="false" outlineLevel="0" collapsed="false">
      <c r="A6426" s="0" t="n">
        <v>1500002609</v>
      </c>
      <c r="B6426" s="157" t="n">
        <v>92.4916666666667</v>
      </c>
    </row>
    <row r="6427" customFormat="false" ht="15" hidden="false" customHeight="false" outlineLevel="0" collapsed="false">
      <c r="A6427" s="0" t="n">
        <v>1500002296</v>
      </c>
      <c r="B6427" s="157" t="n">
        <v>12.0833333333333</v>
      </c>
    </row>
    <row r="6428" customFormat="false" ht="15" hidden="false" customHeight="false" outlineLevel="0" collapsed="false">
      <c r="A6428" s="0" t="n">
        <v>1500001979</v>
      </c>
      <c r="B6428" s="157" t="n">
        <v>0</v>
      </c>
    </row>
    <row r="6429" customFormat="false" ht="15" hidden="false" customHeight="false" outlineLevel="0" collapsed="false">
      <c r="A6429" s="0" t="n">
        <v>1500002411</v>
      </c>
      <c r="B6429" s="157" t="n">
        <v>68.9166666666667</v>
      </c>
    </row>
    <row r="6430" customFormat="false" ht="15" hidden="false" customHeight="false" outlineLevel="0" collapsed="false">
      <c r="A6430" s="0" t="n">
        <v>1500002104</v>
      </c>
      <c r="B6430" s="157" t="n">
        <v>7.91666666666667</v>
      </c>
    </row>
    <row r="6431" customFormat="false" ht="15" hidden="false" customHeight="false" outlineLevel="0" collapsed="false">
      <c r="A6431" s="0" t="n">
        <v>1500002105</v>
      </c>
      <c r="B6431" s="157" t="n">
        <v>17.5</v>
      </c>
    </row>
    <row r="6432" customFormat="false" ht="15" hidden="false" customHeight="false" outlineLevel="0" collapsed="false">
      <c r="A6432" s="0" t="n">
        <v>1500005420</v>
      </c>
      <c r="B6432" s="157" t="n">
        <v>36.25</v>
      </c>
    </row>
    <row r="6433" customFormat="false" ht="15" hidden="false" customHeight="false" outlineLevel="0" collapsed="false">
      <c r="A6433" s="0" t="n">
        <v>1500004774</v>
      </c>
      <c r="B6433" s="157" t="n">
        <v>6.66666666666667</v>
      </c>
    </row>
    <row r="6434" customFormat="false" ht="15" hidden="false" customHeight="false" outlineLevel="0" collapsed="false">
      <c r="A6434" s="0" t="n">
        <v>1500003125</v>
      </c>
      <c r="B6434" s="157" t="n">
        <v>13.4166666666667</v>
      </c>
    </row>
    <row r="6435" customFormat="false" ht="15" hidden="false" customHeight="false" outlineLevel="0" collapsed="false">
      <c r="A6435" s="0" t="n">
        <v>1500003376</v>
      </c>
      <c r="B6435" s="157" t="n">
        <v>0</v>
      </c>
    </row>
    <row r="6436" customFormat="false" ht="15" hidden="false" customHeight="false" outlineLevel="0" collapsed="false">
      <c r="A6436" s="0" t="n">
        <v>1500003377</v>
      </c>
      <c r="B6436" s="157" t="n">
        <v>29.6666666666667</v>
      </c>
    </row>
    <row r="6437" customFormat="false" ht="15" hidden="false" customHeight="false" outlineLevel="0" collapsed="false">
      <c r="A6437" s="0" t="n">
        <v>1500003324</v>
      </c>
      <c r="B6437" s="157" t="n">
        <v>15.4166666666667</v>
      </c>
    </row>
    <row r="6438" customFormat="false" ht="15" hidden="false" customHeight="false" outlineLevel="0" collapsed="false">
      <c r="A6438" s="0" t="n">
        <v>1500003378</v>
      </c>
      <c r="B6438" s="157" t="n">
        <v>7.5</v>
      </c>
    </row>
    <row r="6439" customFormat="false" ht="15" hidden="false" customHeight="false" outlineLevel="0" collapsed="false">
      <c r="A6439" s="0" t="n">
        <v>1500004277</v>
      </c>
      <c r="B6439" s="157" t="n">
        <v>1.66666666666667</v>
      </c>
    </row>
    <row r="6440" customFormat="false" ht="15" hidden="false" customHeight="false" outlineLevel="0" collapsed="false">
      <c r="A6440" s="0" t="n">
        <v>1500011689</v>
      </c>
      <c r="B6440" s="157" t="n">
        <v>2.5</v>
      </c>
    </row>
    <row r="6441" customFormat="false" ht="15" hidden="false" customHeight="false" outlineLevel="0" collapsed="false">
      <c r="A6441" s="0" t="n">
        <v>1500004278</v>
      </c>
      <c r="B6441" s="157" t="n">
        <v>5.41666666666667</v>
      </c>
    </row>
    <row r="6442" customFormat="false" ht="15" hidden="false" customHeight="false" outlineLevel="0" collapsed="false">
      <c r="A6442" s="0" t="n">
        <v>1500011748</v>
      </c>
      <c r="B6442" s="157" t="n">
        <v>0</v>
      </c>
    </row>
    <row r="6443" customFormat="false" ht="15" hidden="false" customHeight="false" outlineLevel="0" collapsed="false">
      <c r="A6443" s="0" t="n">
        <v>1500004456</v>
      </c>
      <c r="B6443" s="157" t="n">
        <v>19.5</v>
      </c>
    </row>
    <row r="6444" customFormat="false" ht="15" hidden="false" customHeight="false" outlineLevel="0" collapsed="false">
      <c r="A6444" s="0" t="n">
        <v>1500002776</v>
      </c>
      <c r="B6444" s="157" t="n">
        <v>0</v>
      </c>
    </row>
    <row r="6445" customFormat="false" ht="15" hidden="false" customHeight="false" outlineLevel="0" collapsed="false">
      <c r="A6445" s="0" t="n">
        <v>1500005142</v>
      </c>
      <c r="B6445" s="157" t="n">
        <v>0</v>
      </c>
    </row>
    <row r="6446" customFormat="false" ht="15" hidden="false" customHeight="false" outlineLevel="0" collapsed="false">
      <c r="A6446" s="0" t="n">
        <v>1500002153</v>
      </c>
      <c r="B6446" s="157" t="n">
        <v>9.91666666666667</v>
      </c>
    </row>
    <row r="6447" customFormat="false" ht="15" hidden="false" customHeight="false" outlineLevel="0" collapsed="false">
      <c r="A6447" s="0" t="n">
        <v>1500004151</v>
      </c>
      <c r="B6447" s="157" t="n">
        <v>18.9166666666667</v>
      </c>
    </row>
    <row r="6448" customFormat="false" ht="15" hidden="false" customHeight="false" outlineLevel="0" collapsed="false">
      <c r="A6448" s="0" t="n">
        <v>1500002173</v>
      </c>
      <c r="B6448" s="157" t="n">
        <v>0</v>
      </c>
    </row>
    <row r="6449" customFormat="false" ht="15" hidden="false" customHeight="false" outlineLevel="0" collapsed="false">
      <c r="A6449" s="0" t="n">
        <v>1500004857</v>
      </c>
      <c r="B6449" s="157" t="n">
        <v>59.5833333333333</v>
      </c>
    </row>
    <row r="6450" customFormat="false" ht="15" hidden="false" customHeight="false" outlineLevel="0" collapsed="false">
      <c r="A6450" s="0" t="n">
        <v>1500005814</v>
      </c>
      <c r="B6450" s="157" t="n">
        <v>0</v>
      </c>
    </row>
    <row r="6451" customFormat="false" ht="15" hidden="false" customHeight="false" outlineLevel="0" collapsed="false">
      <c r="A6451" s="0" t="n">
        <v>1500002510</v>
      </c>
      <c r="B6451" s="157" t="n">
        <v>0</v>
      </c>
    </row>
    <row r="6452" customFormat="false" ht="15" hidden="false" customHeight="false" outlineLevel="0" collapsed="false">
      <c r="A6452" s="0" t="n">
        <v>1500005034</v>
      </c>
      <c r="B6452" s="157" t="n">
        <v>24.5833333333333</v>
      </c>
    </row>
    <row r="6453" customFormat="false" ht="15" hidden="false" customHeight="false" outlineLevel="0" collapsed="false">
      <c r="A6453" s="0" t="n">
        <v>1500005035</v>
      </c>
      <c r="B6453" s="157" t="n">
        <v>1.66666666666667</v>
      </c>
    </row>
    <row r="6454" customFormat="false" ht="15" hidden="false" customHeight="false" outlineLevel="0" collapsed="false">
      <c r="A6454" s="0" t="n">
        <v>1500005082</v>
      </c>
      <c r="B6454" s="157" t="n">
        <v>0</v>
      </c>
    </row>
    <row r="6455" customFormat="false" ht="15" hidden="false" customHeight="false" outlineLevel="0" collapsed="false">
      <c r="A6455" s="0" t="n">
        <v>1500004721</v>
      </c>
      <c r="B6455" s="157" t="n">
        <v>58.75</v>
      </c>
    </row>
    <row r="6456" customFormat="false" ht="15" hidden="false" customHeight="false" outlineLevel="0" collapsed="false">
      <c r="A6456" s="0" t="n">
        <v>1500002902</v>
      </c>
      <c r="B6456" s="157" t="n">
        <v>0</v>
      </c>
    </row>
    <row r="6457" customFormat="false" ht="15" hidden="false" customHeight="false" outlineLevel="0" collapsed="false">
      <c r="A6457" s="0" t="n">
        <v>1500005727</v>
      </c>
      <c r="B6457" s="157" t="n">
        <v>13.9166666666667</v>
      </c>
    </row>
    <row r="6458" customFormat="false" ht="15" hidden="false" customHeight="false" outlineLevel="0" collapsed="false">
      <c r="A6458" s="0" t="n">
        <v>1500002566</v>
      </c>
      <c r="B6458" s="157" t="n">
        <v>55.85</v>
      </c>
    </row>
    <row r="6459" customFormat="false" ht="15" hidden="false" customHeight="false" outlineLevel="0" collapsed="false">
      <c r="A6459" s="0" t="n">
        <v>1500005728</v>
      </c>
      <c r="B6459" s="157" t="n">
        <v>9.81666666666667</v>
      </c>
    </row>
    <row r="6460" customFormat="false" ht="15" hidden="false" customHeight="false" outlineLevel="0" collapsed="false">
      <c r="A6460" s="0" t="n">
        <v>1500004660</v>
      </c>
      <c r="B6460" s="157" t="n">
        <v>14.2916666666667</v>
      </c>
    </row>
    <row r="6461" customFormat="false" ht="15" hidden="false" customHeight="false" outlineLevel="0" collapsed="false">
      <c r="A6461" s="0" t="n">
        <v>1500005729</v>
      </c>
      <c r="B6461" s="157" t="n">
        <v>98.6583333333333</v>
      </c>
    </row>
    <row r="6462" customFormat="false" ht="15" hidden="false" customHeight="false" outlineLevel="0" collapsed="false">
      <c r="A6462" s="0" t="n">
        <v>1500004661</v>
      </c>
      <c r="B6462" s="157" t="n">
        <v>0</v>
      </c>
    </row>
    <row r="6463" customFormat="false" ht="15" hidden="false" customHeight="false" outlineLevel="0" collapsed="false">
      <c r="A6463" s="0" t="n">
        <v>1500004279</v>
      </c>
      <c r="B6463" s="157" t="n">
        <v>42.1666666666667</v>
      </c>
    </row>
    <row r="6464" customFormat="false" ht="15" hidden="false" customHeight="false" outlineLevel="0" collapsed="false">
      <c r="A6464" s="0" t="n">
        <v>1500002276</v>
      </c>
      <c r="B6464" s="157" t="n">
        <v>8.33333333333333</v>
      </c>
    </row>
    <row r="6465" customFormat="false" ht="15" hidden="false" customHeight="false" outlineLevel="0" collapsed="false">
      <c r="A6465" s="0" t="n">
        <v>1500002055</v>
      </c>
      <c r="B6465" s="157" t="n">
        <v>0</v>
      </c>
    </row>
    <row r="6466" customFormat="false" ht="15" hidden="false" customHeight="false" outlineLevel="0" collapsed="false">
      <c r="A6466" s="0" t="n">
        <v>1500005036</v>
      </c>
      <c r="B6466" s="157" t="n">
        <v>17.5</v>
      </c>
    </row>
    <row r="6467" customFormat="false" ht="15" hidden="false" customHeight="false" outlineLevel="0" collapsed="false">
      <c r="A6467" s="0" t="n">
        <v>1500002125</v>
      </c>
      <c r="B6467" s="157" t="n">
        <v>7.91666666666667</v>
      </c>
    </row>
    <row r="6468" customFormat="false" ht="15" hidden="false" customHeight="false" outlineLevel="0" collapsed="false">
      <c r="A6468" s="0" t="n">
        <v>1500005311</v>
      </c>
      <c r="B6468" s="157" t="n">
        <v>19.8333333333333</v>
      </c>
    </row>
    <row r="6469" customFormat="false" ht="15" hidden="false" customHeight="false" outlineLevel="0" collapsed="false">
      <c r="A6469" s="0" t="n">
        <v>1500003585</v>
      </c>
      <c r="B6469" s="157" t="n">
        <v>22.5</v>
      </c>
    </row>
    <row r="6470" customFormat="false" ht="15" hidden="false" customHeight="false" outlineLevel="0" collapsed="false">
      <c r="A6470" s="0" t="n">
        <v>1500001744</v>
      </c>
      <c r="B6470" s="157" t="n">
        <v>0</v>
      </c>
    </row>
    <row r="6471" customFormat="false" ht="15" hidden="false" customHeight="false" outlineLevel="0" collapsed="false">
      <c r="A6471" s="0" t="n">
        <v>1500003002</v>
      </c>
      <c r="B6471" s="157" t="n">
        <v>0</v>
      </c>
    </row>
    <row r="6472" customFormat="false" ht="15" hidden="false" customHeight="false" outlineLevel="0" collapsed="false">
      <c r="A6472" s="0" t="n">
        <v>1500012245</v>
      </c>
      <c r="B6472" s="157" t="n">
        <v>0</v>
      </c>
    </row>
    <row r="6473" customFormat="false" ht="15" hidden="false" customHeight="false" outlineLevel="0" collapsed="false">
      <c r="A6473" s="0" t="n">
        <v>1500005521</v>
      </c>
      <c r="B6473" s="157" t="n">
        <v>0</v>
      </c>
    </row>
    <row r="6474" customFormat="false" ht="15" hidden="false" customHeight="false" outlineLevel="0" collapsed="false">
      <c r="A6474" s="0" t="n">
        <v>1500003948</v>
      </c>
      <c r="B6474" s="157" t="n">
        <v>6.08333333333333</v>
      </c>
    </row>
    <row r="6475" customFormat="false" ht="15" hidden="false" customHeight="false" outlineLevel="0" collapsed="false">
      <c r="A6475" s="0" t="n">
        <v>1500002460</v>
      </c>
      <c r="B6475" s="157" t="n">
        <v>0</v>
      </c>
    </row>
    <row r="6476" customFormat="false" ht="15" hidden="false" customHeight="false" outlineLevel="0" collapsed="false">
      <c r="A6476" s="0" t="n">
        <v>1500002766</v>
      </c>
      <c r="B6476" s="157" t="n">
        <v>9.66666666666667</v>
      </c>
    </row>
    <row r="6477" customFormat="false" ht="15" hidden="false" customHeight="false" outlineLevel="0" collapsed="false">
      <c r="A6477" s="0" t="n">
        <v>1500004525</v>
      </c>
      <c r="B6477" s="157" t="n">
        <v>24.3333333333333</v>
      </c>
    </row>
    <row r="6478" customFormat="false" ht="15" hidden="false" customHeight="false" outlineLevel="0" collapsed="false">
      <c r="A6478" s="0" t="n">
        <v>1500005497</v>
      </c>
      <c r="B6478" s="157" t="n">
        <v>14.1666666666667</v>
      </c>
    </row>
    <row r="6479" customFormat="false" ht="15" hidden="false" customHeight="false" outlineLevel="0" collapsed="false">
      <c r="A6479" s="0" t="n">
        <v>1500005522</v>
      </c>
      <c r="B6479" s="157" t="n">
        <v>20</v>
      </c>
    </row>
    <row r="6480" customFormat="false" ht="15" hidden="false" customHeight="false" outlineLevel="0" collapsed="false">
      <c r="A6480" s="0" t="n">
        <v>1500003126</v>
      </c>
      <c r="B6480" s="157" t="n">
        <v>42.25</v>
      </c>
    </row>
    <row r="6481" customFormat="false" ht="15" hidden="false" customHeight="false" outlineLevel="0" collapsed="false">
      <c r="A6481" s="0" t="n">
        <v>1500002868</v>
      </c>
      <c r="B6481" s="157" t="n">
        <v>3</v>
      </c>
    </row>
    <row r="6482" customFormat="false" ht="15" hidden="false" customHeight="false" outlineLevel="0" collapsed="false">
      <c r="A6482" s="0" t="n">
        <v>1500003855</v>
      </c>
      <c r="B6482" s="157" t="n">
        <v>12.9166666666667</v>
      </c>
    </row>
    <row r="6483" customFormat="false" ht="15" hidden="false" customHeight="false" outlineLevel="0" collapsed="false">
      <c r="A6483" s="0" t="n">
        <v>1500003323</v>
      </c>
      <c r="B6483" s="157" t="n">
        <v>14.5</v>
      </c>
    </row>
    <row r="6484" customFormat="false" ht="15" hidden="false" customHeight="false" outlineLevel="0" collapsed="false">
      <c r="A6484" s="0" t="n">
        <v>1500002512</v>
      </c>
      <c r="B6484" s="157" t="n">
        <v>30.8333333333333</v>
      </c>
    </row>
    <row r="6485" customFormat="false" ht="15" hidden="false" customHeight="false" outlineLevel="0" collapsed="false">
      <c r="A6485" s="0" t="n">
        <v>1500005087</v>
      </c>
      <c r="B6485" s="157" t="n">
        <v>17.8333333333333</v>
      </c>
    </row>
    <row r="6486" customFormat="false" ht="15" hidden="false" customHeight="false" outlineLevel="0" collapsed="false">
      <c r="A6486" s="0" t="n">
        <v>1500002837</v>
      </c>
      <c r="B6486" s="157" t="n">
        <v>0</v>
      </c>
    </row>
    <row r="6487" customFormat="false" ht="15" hidden="false" customHeight="false" outlineLevel="0" collapsed="false">
      <c r="A6487" s="0" t="n">
        <v>1500005449</v>
      </c>
      <c r="B6487" s="157" t="n">
        <v>14.3666666666667</v>
      </c>
    </row>
    <row r="6488" customFormat="false" ht="15" hidden="false" customHeight="false" outlineLevel="0" collapsed="false">
      <c r="A6488" s="0" t="n">
        <v>1500005802</v>
      </c>
      <c r="B6488" s="157" t="n">
        <v>5.33333333333333</v>
      </c>
    </row>
    <row r="6489" customFormat="false" ht="15" hidden="false" customHeight="false" outlineLevel="0" collapsed="false">
      <c r="A6489" s="0" t="n">
        <v>1500002339</v>
      </c>
      <c r="B6489" s="157" t="n">
        <v>2.91666666666667</v>
      </c>
    </row>
    <row r="6490" customFormat="false" ht="15" hidden="false" customHeight="false" outlineLevel="0" collapsed="false">
      <c r="A6490" s="0" t="n">
        <v>1500003758</v>
      </c>
      <c r="B6490" s="157" t="n">
        <v>21.6583333333333</v>
      </c>
    </row>
    <row r="6491" customFormat="false" ht="15" hidden="false" customHeight="false" outlineLevel="0" collapsed="false">
      <c r="A6491" s="0" t="n">
        <v>1500005937</v>
      </c>
      <c r="B6491" s="157" t="n">
        <v>22.1666666666667</v>
      </c>
    </row>
    <row r="6492" customFormat="false" ht="15" hidden="false" customHeight="false" outlineLevel="0" collapsed="false">
      <c r="A6492" s="0" t="n">
        <v>1500002838</v>
      </c>
      <c r="B6492" s="157" t="n">
        <v>0</v>
      </c>
    </row>
    <row r="6493" customFormat="false" ht="15" hidden="false" customHeight="false" outlineLevel="0" collapsed="false">
      <c r="A6493" s="0" t="n">
        <v>1500002932</v>
      </c>
      <c r="B6493" s="157" t="n">
        <v>0</v>
      </c>
    </row>
    <row r="6494" customFormat="false" ht="15" hidden="false" customHeight="false" outlineLevel="0" collapsed="false">
      <c r="A6494" s="0" t="n">
        <v>1500004280</v>
      </c>
      <c r="B6494" s="157" t="n">
        <v>0</v>
      </c>
    </row>
    <row r="6495" customFormat="false" ht="15" hidden="false" customHeight="false" outlineLevel="0" collapsed="false">
      <c r="A6495" s="0" t="n">
        <v>1500004542</v>
      </c>
      <c r="B6495" s="157" t="n">
        <v>27</v>
      </c>
    </row>
    <row r="6496" customFormat="false" ht="15" hidden="false" customHeight="false" outlineLevel="0" collapsed="false">
      <c r="A6496" s="0" t="n">
        <v>1500002462</v>
      </c>
      <c r="B6496" s="157" t="n">
        <v>0</v>
      </c>
    </row>
    <row r="6497" customFormat="false" ht="15" hidden="false" customHeight="false" outlineLevel="0" collapsed="false">
      <c r="A6497" s="0" t="n">
        <v>1500003733</v>
      </c>
      <c r="B6497" s="157" t="n">
        <v>10.3333333333333</v>
      </c>
    </row>
    <row r="6498" customFormat="false" ht="15" hidden="false" customHeight="false" outlineLevel="0" collapsed="false">
      <c r="A6498" s="0" t="n">
        <v>1500004859</v>
      </c>
      <c r="B6498" s="157" t="n">
        <v>61.9166666666667</v>
      </c>
    </row>
    <row r="6499" customFormat="false" ht="15" hidden="false" customHeight="false" outlineLevel="0" collapsed="false">
      <c r="A6499" s="0" t="n">
        <v>1500003880</v>
      </c>
      <c r="B6499" s="157" t="n">
        <v>5</v>
      </c>
    </row>
    <row r="6500" customFormat="false" ht="15" hidden="false" customHeight="false" outlineLevel="0" collapsed="false">
      <c r="A6500" s="0" t="n">
        <v>1500002039</v>
      </c>
      <c r="B6500" s="157" t="n">
        <v>8.75</v>
      </c>
    </row>
    <row r="6501" customFormat="false" ht="15" hidden="false" customHeight="false" outlineLevel="0" collapsed="false">
      <c r="A6501" s="0" t="n">
        <v>1500003023</v>
      </c>
      <c r="B6501" s="157" t="n">
        <v>5</v>
      </c>
    </row>
    <row r="6502" customFormat="false" ht="15" hidden="false" customHeight="false" outlineLevel="0" collapsed="false">
      <c r="A6502" s="0" t="n">
        <v>1500004611</v>
      </c>
      <c r="B6502" s="157" t="n">
        <v>28.3333333333333</v>
      </c>
    </row>
    <row r="6503" customFormat="false" ht="15" hidden="false" customHeight="false" outlineLevel="0" collapsed="false">
      <c r="A6503" s="0" t="n">
        <v>1500004612</v>
      </c>
      <c r="B6503" s="157" t="n">
        <v>5.83333333333333</v>
      </c>
    </row>
    <row r="6504" customFormat="false" ht="15" hidden="false" customHeight="false" outlineLevel="0" collapsed="false">
      <c r="A6504" s="0" t="n">
        <v>1500003148</v>
      </c>
      <c r="B6504" s="157" t="n">
        <v>6.25</v>
      </c>
    </row>
    <row r="6505" customFormat="false" ht="15" hidden="false" customHeight="false" outlineLevel="0" collapsed="false">
      <c r="A6505" s="0" t="n">
        <v>1500005612</v>
      </c>
      <c r="B6505" s="157" t="n">
        <v>0</v>
      </c>
    </row>
    <row r="6506" customFormat="false" ht="15" hidden="false" customHeight="false" outlineLevel="0" collapsed="false">
      <c r="A6506" s="0" t="n">
        <v>1500005403</v>
      </c>
      <c r="B6506" s="157" t="n">
        <v>12.0416666666667</v>
      </c>
    </row>
    <row r="6507" customFormat="false" ht="15" hidden="false" customHeight="false" outlineLevel="0" collapsed="false">
      <c r="A6507" s="0" t="n">
        <v>1500003337</v>
      </c>
      <c r="B6507" s="157" t="n">
        <v>0</v>
      </c>
    </row>
    <row r="6508" customFormat="false" ht="15" hidden="false" customHeight="false" outlineLevel="0" collapsed="false">
      <c r="A6508" s="0" t="n">
        <v>1500002174</v>
      </c>
      <c r="B6508" s="157" t="n">
        <v>11</v>
      </c>
    </row>
    <row r="6509" customFormat="false" ht="15" hidden="false" customHeight="false" outlineLevel="0" collapsed="false">
      <c r="A6509" s="0" t="n">
        <v>1500005338</v>
      </c>
      <c r="B6509" s="157" t="n">
        <v>0</v>
      </c>
    </row>
    <row r="6510" customFormat="false" ht="15" hidden="false" customHeight="false" outlineLevel="0" collapsed="false">
      <c r="A6510" s="0" t="n">
        <v>1500003003</v>
      </c>
      <c r="B6510" s="157" t="n">
        <v>0</v>
      </c>
    </row>
    <row r="6511" customFormat="false" ht="15" hidden="false" customHeight="false" outlineLevel="0" collapsed="false">
      <c r="A6511" s="0" t="n">
        <v>1500003895</v>
      </c>
      <c r="B6511" s="157" t="n">
        <v>0</v>
      </c>
    </row>
    <row r="6512" customFormat="false" ht="15" hidden="false" customHeight="false" outlineLevel="0" collapsed="false">
      <c r="A6512" s="0" t="n">
        <v>1500002056</v>
      </c>
      <c r="B6512" s="157" t="n">
        <v>8.75</v>
      </c>
    </row>
    <row r="6513" customFormat="false" ht="15" hidden="false" customHeight="false" outlineLevel="0" collapsed="false">
      <c r="A6513" s="0" t="n">
        <v>1500005451</v>
      </c>
      <c r="B6513" s="157" t="n">
        <v>0</v>
      </c>
    </row>
    <row r="6514" customFormat="false" ht="15" hidden="false" customHeight="false" outlineLevel="0" collapsed="false">
      <c r="A6514" s="0" t="n">
        <v>1500004749</v>
      </c>
      <c r="B6514" s="157" t="n">
        <v>46.6666666666667</v>
      </c>
    </row>
    <row r="6515" customFormat="false" ht="15" hidden="false" customHeight="false" outlineLevel="0" collapsed="false">
      <c r="A6515" s="0" t="n">
        <v>1500004062</v>
      </c>
      <c r="B6515" s="157" t="n">
        <v>16.8333333333333</v>
      </c>
    </row>
    <row r="6516" customFormat="false" ht="15" hidden="false" customHeight="false" outlineLevel="0" collapsed="false">
      <c r="A6516" s="0" t="n">
        <v>1500005421</v>
      </c>
      <c r="B6516" s="157" t="n">
        <v>21.5</v>
      </c>
    </row>
    <row r="6517" customFormat="false" ht="15" hidden="false" customHeight="false" outlineLevel="0" collapsed="false">
      <c r="A6517" s="0" t="n">
        <v>1500002702</v>
      </c>
      <c r="B6517" s="157" t="n">
        <v>0</v>
      </c>
    </row>
    <row r="6518" customFormat="false" ht="15" hidden="false" customHeight="false" outlineLevel="0" collapsed="false">
      <c r="A6518" s="0" t="n">
        <v>1500002340</v>
      </c>
      <c r="B6518" s="157" t="n">
        <v>10.8333333333333</v>
      </c>
    </row>
    <row r="6519" customFormat="false" ht="15" hidden="false" customHeight="false" outlineLevel="0" collapsed="false">
      <c r="A6519" s="0" t="n">
        <v>1500005843</v>
      </c>
      <c r="B6519" s="157" t="n">
        <v>17.4166666666667</v>
      </c>
    </row>
    <row r="6520" customFormat="false" ht="15" hidden="false" customHeight="false" outlineLevel="0" collapsed="false">
      <c r="A6520" s="0" t="n">
        <v>1500011942</v>
      </c>
      <c r="B6520" s="157" t="n">
        <v>56.6666666666667</v>
      </c>
    </row>
    <row r="6521" customFormat="false" ht="15" hidden="false" customHeight="false" outlineLevel="0" collapsed="false">
      <c r="A6521" s="0" t="n">
        <v>1500003079</v>
      </c>
      <c r="B6521" s="157" t="n">
        <v>7.83333333333333</v>
      </c>
    </row>
    <row r="6522" customFormat="false" ht="15" hidden="false" customHeight="false" outlineLevel="0" collapsed="false">
      <c r="A6522" s="0" t="n">
        <v>1500003685</v>
      </c>
      <c r="B6522" s="157" t="n">
        <v>15.9166666666667</v>
      </c>
    </row>
    <row r="6523" customFormat="false" ht="15" hidden="false" customHeight="false" outlineLevel="0" collapsed="false">
      <c r="A6523" s="0" t="n">
        <v>1500003776</v>
      </c>
      <c r="B6523" s="157" t="n">
        <v>9.58333333333333</v>
      </c>
    </row>
    <row r="6524" customFormat="false" ht="15" hidden="false" customHeight="false" outlineLevel="0" collapsed="false">
      <c r="A6524" s="0" t="n">
        <v>1500002057</v>
      </c>
      <c r="B6524" s="157" t="n">
        <v>5.66666666666667</v>
      </c>
    </row>
    <row r="6525" customFormat="false" ht="15" hidden="false" customHeight="false" outlineLevel="0" collapsed="false">
      <c r="A6525" s="0" t="n">
        <v>1500011836</v>
      </c>
      <c r="B6525" s="157" t="n">
        <v>3.33333333333333</v>
      </c>
    </row>
    <row r="6526" customFormat="false" ht="15" hidden="false" customHeight="false" outlineLevel="0" collapsed="false">
      <c r="A6526" s="0" t="n">
        <v>1500003700</v>
      </c>
      <c r="B6526" s="157" t="n">
        <v>7.5</v>
      </c>
    </row>
    <row r="6527" customFormat="false" ht="15" hidden="false" customHeight="false" outlineLevel="0" collapsed="false">
      <c r="A6527" s="0" t="n">
        <v>1500002858</v>
      </c>
      <c r="B6527" s="157" t="n">
        <v>3.33333333333333</v>
      </c>
    </row>
    <row r="6528" customFormat="false" ht="15" hidden="false" customHeight="false" outlineLevel="0" collapsed="false">
      <c r="A6528" s="0" t="n">
        <v>1500003686</v>
      </c>
      <c r="B6528" s="157" t="n">
        <v>0</v>
      </c>
    </row>
    <row r="6529" customFormat="false" ht="15" hidden="false" customHeight="false" outlineLevel="0" collapsed="false">
      <c r="A6529" s="0" t="n">
        <v>1500002175</v>
      </c>
      <c r="B6529" s="157" t="n">
        <v>2.83333333333333</v>
      </c>
    </row>
    <row r="6530" customFormat="false" ht="15" hidden="false" customHeight="false" outlineLevel="0" collapsed="false">
      <c r="A6530" s="0" t="n">
        <v>1500004626</v>
      </c>
      <c r="B6530" s="157" t="n">
        <v>0</v>
      </c>
    </row>
    <row r="6531" customFormat="false" ht="15" hidden="false" customHeight="false" outlineLevel="0" collapsed="false">
      <c r="A6531" s="0" t="n">
        <v>1500002869</v>
      </c>
      <c r="B6531" s="157" t="n">
        <v>1.25</v>
      </c>
    </row>
    <row r="6532" customFormat="false" ht="15" hidden="false" customHeight="false" outlineLevel="0" collapsed="false">
      <c r="A6532" s="0" t="n">
        <v>1500004512</v>
      </c>
      <c r="B6532" s="157" t="n">
        <v>0</v>
      </c>
    </row>
    <row r="6533" customFormat="false" ht="15" hidden="false" customHeight="false" outlineLevel="0" collapsed="false">
      <c r="A6533" s="0" t="n">
        <v>1500002513</v>
      </c>
      <c r="B6533" s="157" t="n">
        <v>37.025</v>
      </c>
    </row>
    <row r="6534" customFormat="false" ht="15" hidden="false" customHeight="false" outlineLevel="0" collapsed="false">
      <c r="A6534" s="0" t="n">
        <v>1500002741</v>
      </c>
      <c r="B6534" s="157" t="n">
        <v>0</v>
      </c>
    </row>
    <row r="6535" customFormat="false" ht="15" hidden="false" customHeight="false" outlineLevel="0" collapsed="false">
      <c r="A6535" s="0" t="n">
        <v>1500002488</v>
      </c>
      <c r="B6535" s="157" t="n">
        <v>34.425</v>
      </c>
    </row>
    <row r="6536" customFormat="false" ht="15" hidden="false" customHeight="false" outlineLevel="0" collapsed="false">
      <c r="A6536" s="0" t="n">
        <v>1500002297</v>
      </c>
      <c r="B6536" s="157" t="n">
        <v>22.0833333333333</v>
      </c>
    </row>
    <row r="6537" customFormat="false" ht="15" hidden="false" customHeight="false" outlineLevel="0" collapsed="false">
      <c r="A6537" s="0" t="n">
        <v>1500004176</v>
      </c>
      <c r="B6537" s="157" t="n">
        <v>10.4166666666667</v>
      </c>
    </row>
    <row r="6538" customFormat="false" ht="15" hidden="false" customHeight="false" outlineLevel="0" collapsed="false">
      <c r="A6538" s="0" t="n">
        <v>1500002135</v>
      </c>
      <c r="B6538" s="157" t="n">
        <v>13.3333333333333</v>
      </c>
    </row>
    <row r="6539" customFormat="false" ht="15" hidden="false" customHeight="false" outlineLevel="0" collapsed="false">
      <c r="A6539" s="0" t="n">
        <v>1500004177</v>
      </c>
      <c r="B6539" s="157" t="n">
        <v>83.5</v>
      </c>
    </row>
    <row r="6540" customFormat="false" ht="15" hidden="false" customHeight="false" outlineLevel="0" collapsed="false">
      <c r="A6540" s="0" t="n">
        <v>1500005165</v>
      </c>
      <c r="B6540" s="157" t="n">
        <v>0</v>
      </c>
    </row>
    <row r="6541" customFormat="false" ht="15" hidden="false" customHeight="false" outlineLevel="0" collapsed="false">
      <c r="A6541" s="0" t="n">
        <v>1500004663</v>
      </c>
      <c r="B6541" s="157" t="n">
        <v>0.333333333333333</v>
      </c>
    </row>
    <row r="6542" customFormat="false" ht="15" hidden="false" customHeight="false" outlineLevel="0" collapsed="false">
      <c r="A6542" s="0" t="n">
        <v>1500003896</v>
      </c>
      <c r="B6542" s="157" t="n">
        <v>16.5</v>
      </c>
    </row>
    <row r="6543" customFormat="false" ht="15" hidden="false" customHeight="false" outlineLevel="0" collapsed="false">
      <c r="A6543" s="0" t="n">
        <v>1500002567</v>
      </c>
      <c r="B6543" s="157" t="n">
        <v>30.5583333333333</v>
      </c>
    </row>
    <row r="6544" customFormat="false" ht="15" hidden="false" customHeight="false" outlineLevel="0" collapsed="false">
      <c r="A6544" s="0" t="n">
        <v>1500002610</v>
      </c>
      <c r="B6544" s="157" t="n">
        <v>0</v>
      </c>
    </row>
    <row r="6545" customFormat="false" ht="15" hidden="false" customHeight="false" outlineLevel="0" collapsed="false">
      <c r="A6545" s="0" t="n">
        <v>1500004601</v>
      </c>
      <c r="B6545" s="157" t="n">
        <v>2.83333333333333</v>
      </c>
    </row>
    <row r="6546" customFormat="false" ht="15" hidden="false" customHeight="false" outlineLevel="0" collapsed="false">
      <c r="A6546" s="0" t="n">
        <v>1500005452</v>
      </c>
      <c r="B6546" s="157" t="n">
        <v>10.75</v>
      </c>
    </row>
    <row r="6547" customFormat="false" ht="15" hidden="false" customHeight="false" outlineLevel="0" collapsed="false">
      <c r="A6547" s="0" t="n">
        <v>1500002970</v>
      </c>
      <c r="B6547" s="157" t="n">
        <v>8.33333333333333</v>
      </c>
    </row>
    <row r="6548" customFormat="false" ht="15" hidden="false" customHeight="false" outlineLevel="0" collapsed="false">
      <c r="A6548" s="0" t="n">
        <v>1500005628</v>
      </c>
      <c r="B6548" s="157" t="n">
        <v>9.16666666666667</v>
      </c>
    </row>
    <row r="6549" customFormat="false" ht="15" hidden="false" customHeight="false" outlineLevel="0" collapsed="false">
      <c r="A6549" s="0" t="n">
        <v>1500005296</v>
      </c>
      <c r="B6549" s="157" t="n">
        <v>0.416666666666667</v>
      </c>
    </row>
    <row r="6550" customFormat="false" ht="15" hidden="false" customHeight="false" outlineLevel="0" collapsed="false">
      <c r="A6550" s="0" t="n">
        <v>1500002839</v>
      </c>
      <c r="B6550" s="157" t="n">
        <v>6.66666666666667</v>
      </c>
    </row>
    <row r="6551" customFormat="false" ht="15" hidden="false" customHeight="false" outlineLevel="0" collapsed="false">
      <c r="A6551" s="0" t="n">
        <v>1500003640</v>
      </c>
      <c r="B6551" s="157" t="n">
        <v>1.41666666666667</v>
      </c>
    </row>
    <row r="6552" customFormat="false" ht="15" hidden="false" customHeight="false" outlineLevel="0" collapsed="false">
      <c r="A6552" s="0" t="n">
        <v>1500005965</v>
      </c>
      <c r="B6552" s="157" t="n">
        <v>85.5833333333333</v>
      </c>
    </row>
    <row r="6553" customFormat="false" ht="15" hidden="false" customHeight="false" outlineLevel="0" collapsed="false">
      <c r="A6553" s="0" t="n">
        <v>1500005079</v>
      </c>
      <c r="B6553" s="157" t="n">
        <v>0</v>
      </c>
    </row>
    <row r="6554" customFormat="false" ht="15" hidden="false" customHeight="false" outlineLevel="0" collapsed="false">
      <c r="A6554" s="0" t="n">
        <v>1500002298</v>
      </c>
      <c r="B6554" s="157" t="n">
        <v>0</v>
      </c>
    </row>
    <row r="6555" customFormat="false" ht="15" hidden="false" customHeight="false" outlineLevel="0" collapsed="false">
      <c r="A6555" s="0" t="n">
        <v>1500003856</v>
      </c>
      <c r="B6555" s="157" t="n">
        <v>52.5</v>
      </c>
    </row>
    <row r="6556" customFormat="false" ht="15" hidden="false" customHeight="false" outlineLevel="0" collapsed="false">
      <c r="A6556" s="0" t="n">
        <v>1500003927</v>
      </c>
      <c r="B6556" s="157" t="n">
        <v>0</v>
      </c>
    </row>
    <row r="6557" customFormat="false" ht="15" hidden="false" customHeight="false" outlineLevel="0" collapsed="false">
      <c r="A6557" s="0" t="n">
        <v>1500003149</v>
      </c>
      <c r="B6557" s="157" t="n">
        <v>34.1666666666667</v>
      </c>
    </row>
    <row r="6558" customFormat="false" ht="15" hidden="false" customHeight="false" outlineLevel="0" collapsed="false">
      <c r="A6558" s="0" t="n">
        <v>1500005062</v>
      </c>
      <c r="B6558" s="157" t="n">
        <v>13.8333333333333</v>
      </c>
    </row>
    <row r="6559" customFormat="false" ht="15" hidden="false" customHeight="false" outlineLevel="0" collapsed="false">
      <c r="A6559" s="0" t="n">
        <v>1500004101</v>
      </c>
      <c r="B6559" s="157" t="n">
        <v>15.25</v>
      </c>
    </row>
    <row r="6560" customFormat="false" ht="15" hidden="false" customHeight="false" outlineLevel="0" collapsed="false">
      <c r="A6560" s="0" t="n">
        <v>1500003545</v>
      </c>
      <c r="B6560" s="157" t="n">
        <v>7.41666666666667</v>
      </c>
    </row>
    <row r="6561" customFormat="false" ht="15" hidden="false" customHeight="false" outlineLevel="0" collapsed="false">
      <c r="A6561" s="0" t="n">
        <v>1500002412</v>
      </c>
      <c r="B6561" s="157" t="n">
        <v>32.9166666666667</v>
      </c>
    </row>
    <row r="6562" customFormat="false" ht="15" hidden="false" customHeight="false" outlineLevel="0" collapsed="false">
      <c r="A6562" s="0" t="n">
        <v>1500004687</v>
      </c>
      <c r="B6562" s="157" t="n">
        <v>0</v>
      </c>
    </row>
    <row r="6563" customFormat="false" ht="15" hidden="false" customHeight="false" outlineLevel="0" collapsed="false">
      <c r="A6563" s="0" t="n">
        <v>1500004688</v>
      </c>
      <c r="B6563" s="157" t="n">
        <v>16.6666666666667</v>
      </c>
    </row>
    <row r="6564" customFormat="false" ht="15" hidden="false" customHeight="false" outlineLevel="0" collapsed="false">
      <c r="A6564" s="0" t="n">
        <v>1500005844</v>
      </c>
      <c r="B6564" s="157" t="n">
        <v>17.6666666666667</v>
      </c>
    </row>
    <row r="6565" customFormat="false" ht="15" hidden="false" customHeight="false" outlineLevel="0" collapsed="false">
      <c r="A6565" s="0" t="n">
        <v>1500004543</v>
      </c>
      <c r="B6565" s="157" t="n">
        <v>5</v>
      </c>
    </row>
    <row r="6566" customFormat="false" ht="15" hidden="false" customHeight="false" outlineLevel="0" collapsed="false">
      <c r="A6566" s="0" t="n">
        <v>1500002681</v>
      </c>
      <c r="B6566" s="157" t="n">
        <v>20.8333333333333</v>
      </c>
    </row>
    <row r="6567" customFormat="false" ht="15" hidden="false" customHeight="false" outlineLevel="0" collapsed="false">
      <c r="A6567" s="0" t="n">
        <v>1500004063</v>
      </c>
      <c r="B6567" s="157" t="n">
        <v>0</v>
      </c>
    </row>
    <row r="6568" customFormat="false" ht="15" hidden="false" customHeight="false" outlineLevel="0" collapsed="false">
      <c r="A6568" s="0" t="n">
        <v>1500004776</v>
      </c>
      <c r="B6568" s="157" t="n">
        <v>10.25</v>
      </c>
    </row>
    <row r="6569" customFormat="false" ht="15" hidden="false" customHeight="false" outlineLevel="0" collapsed="false">
      <c r="A6569" s="0" t="n">
        <v>1500004777</v>
      </c>
      <c r="B6569" s="157" t="n">
        <v>23.8166666666667</v>
      </c>
    </row>
    <row r="6570" customFormat="false" ht="15" hidden="false" customHeight="false" outlineLevel="0" collapsed="false">
      <c r="A6570" s="0" t="n">
        <v>1500005063</v>
      </c>
      <c r="B6570" s="157" t="n">
        <v>0</v>
      </c>
    </row>
    <row r="6571" customFormat="false" ht="15" hidden="false" customHeight="false" outlineLevel="0" collapsed="false">
      <c r="A6571" s="0" t="n">
        <v>1500003844</v>
      </c>
      <c r="B6571" s="157" t="n">
        <v>3.75</v>
      </c>
    </row>
    <row r="6572" customFormat="false" ht="15" hidden="false" customHeight="false" outlineLevel="0" collapsed="false">
      <c r="A6572" s="0" t="n">
        <v>1500002877</v>
      </c>
      <c r="B6572" s="157" t="n">
        <v>0</v>
      </c>
    </row>
    <row r="6573" customFormat="false" ht="15" hidden="false" customHeight="false" outlineLevel="0" collapsed="false">
      <c r="A6573" s="0" t="n">
        <v>1500004860</v>
      </c>
      <c r="B6573" s="157" t="n">
        <v>0</v>
      </c>
    </row>
    <row r="6574" customFormat="false" ht="15" hidden="false" customHeight="false" outlineLevel="0" collapsed="false">
      <c r="A6574" s="0" t="n">
        <v>1500004339</v>
      </c>
      <c r="B6574" s="157" t="n">
        <v>0</v>
      </c>
    </row>
    <row r="6575" customFormat="false" ht="15" hidden="false" customHeight="false" outlineLevel="0" collapsed="false">
      <c r="A6575" s="0" t="n">
        <v>1500005598</v>
      </c>
      <c r="B6575" s="157" t="n">
        <v>3.66666666666667</v>
      </c>
    </row>
    <row r="6576" customFormat="false" ht="15" hidden="false" customHeight="false" outlineLevel="0" collapsed="false">
      <c r="A6576" s="0" t="n">
        <v>1500005277</v>
      </c>
      <c r="B6576" s="157" t="n">
        <v>13.375</v>
      </c>
    </row>
    <row r="6577" customFormat="false" ht="15" hidden="false" customHeight="false" outlineLevel="0" collapsed="false">
      <c r="A6577" s="0" t="n">
        <v>1500001965</v>
      </c>
      <c r="B6577" s="157" t="n">
        <v>16.6666666666667</v>
      </c>
    </row>
    <row r="6578" customFormat="false" ht="15" hidden="false" customHeight="false" outlineLevel="0" collapsed="false">
      <c r="A6578" s="0" t="n">
        <v>1500003897</v>
      </c>
      <c r="B6578" s="157" t="n">
        <v>1.25</v>
      </c>
    </row>
    <row r="6579" customFormat="false" ht="15" hidden="false" customHeight="false" outlineLevel="0" collapsed="false">
      <c r="A6579" s="0" t="n">
        <v>1500004102</v>
      </c>
      <c r="B6579" s="157" t="n">
        <v>5.58333333333333</v>
      </c>
    </row>
    <row r="6580" customFormat="false" ht="15" hidden="false" customHeight="false" outlineLevel="0" collapsed="false">
      <c r="A6580" s="0" t="n">
        <v>1500001989</v>
      </c>
      <c r="B6580" s="157" t="n">
        <v>0</v>
      </c>
    </row>
    <row r="6581" customFormat="false" ht="15" hidden="false" customHeight="false" outlineLevel="0" collapsed="false">
      <c r="A6581" s="0" t="n">
        <v>1500001990</v>
      </c>
      <c r="B6581" s="157" t="n">
        <v>12.5</v>
      </c>
    </row>
    <row r="6582" customFormat="false" ht="15" hidden="false" customHeight="false" outlineLevel="0" collapsed="false">
      <c r="A6582" s="0" t="n">
        <v>1500005138</v>
      </c>
      <c r="B6582" s="157" t="n">
        <v>0</v>
      </c>
    </row>
    <row r="6583" customFormat="false" ht="15" hidden="false" customHeight="false" outlineLevel="0" collapsed="false">
      <c r="A6583" s="0" t="n">
        <v>1500005113</v>
      </c>
      <c r="B6583" s="157" t="n">
        <v>0</v>
      </c>
    </row>
    <row r="6584" customFormat="false" ht="15" hidden="false" customHeight="false" outlineLevel="0" collapsed="false">
      <c r="A6584" s="0" t="n">
        <v>1500003636</v>
      </c>
      <c r="B6584" s="157" t="n">
        <v>40.1666666666667</v>
      </c>
    </row>
    <row r="6585" customFormat="false" ht="15" hidden="false" customHeight="false" outlineLevel="0" collapsed="false">
      <c r="A6585" s="0" t="n">
        <v>1500002330</v>
      </c>
      <c r="B6585" s="157" t="n">
        <v>0</v>
      </c>
    </row>
    <row r="6586" customFormat="false" ht="15" hidden="false" customHeight="false" outlineLevel="0" collapsed="false">
      <c r="A6586" s="0" t="n">
        <v>1500005896</v>
      </c>
      <c r="B6586" s="157" t="n">
        <v>28.4166666666667</v>
      </c>
    </row>
    <row r="6587" customFormat="false" ht="15" hidden="false" customHeight="false" outlineLevel="0" collapsed="false">
      <c r="A6587" s="0" t="n">
        <v>1500003005</v>
      </c>
      <c r="B6587" s="157" t="n">
        <v>0.416666666666667</v>
      </c>
    </row>
    <row r="6588" customFormat="false" ht="15" hidden="false" customHeight="false" outlineLevel="0" collapsed="false">
      <c r="A6588" s="0" t="n">
        <v>1500005869</v>
      </c>
      <c r="B6588" s="157" t="n">
        <v>1.66666666666667</v>
      </c>
    </row>
    <row r="6589" customFormat="false" ht="15" hidden="false" customHeight="false" outlineLevel="0" collapsed="false">
      <c r="A6589" s="0" t="n">
        <v>1500005108</v>
      </c>
      <c r="B6589" s="157" t="n">
        <v>0</v>
      </c>
    </row>
    <row r="6590" customFormat="false" ht="15" hidden="false" customHeight="false" outlineLevel="0" collapsed="false">
      <c r="A6590" s="0" t="n">
        <v>1500006129</v>
      </c>
      <c r="B6590" s="157" t="n">
        <v>0</v>
      </c>
    </row>
    <row r="6591" customFormat="false" ht="15" hidden="false" customHeight="false" outlineLevel="0" collapsed="false">
      <c r="A6591" s="0" t="n">
        <v>1500002099</v>
      </c>
      <c r="B6591" s="157" t="n">
        <v>0</v>
      </c>
    </row>
    <row r="6592" customFormat="false" ht="15" hidden="false" customHeight="false" outlineLevel="0" collapsed="false">
      <c r="A6592" s="0" t="n">
        <v>1500003777</v>
      </c>
      <c r="B6592" s="157" t="n">
        <v>15.9166666666667</v>
      </c>
    </row>
    <row r="6593" customFormat="false" ht="15" hidden="false" customHeight="false" outlineLevel="0" collapsed="false">
      <c r="A6593" s="0" t="n">
        <v>1500004949</v>
      </c>
      <c r="B6593" s="157" t="n">
        <v>0</v>
      </c>
    </row>
    <row r="6594" customFormat="false" ht="15" hidden="false" customHeight="false" outlineLevel="0" collapsed="false">
      <c r="A6594" s="0" t="n">
        <v>1500004566</v>
      </c>
      <c r="B6594" s="157" t="n">
        <v>12.0833333333333</v>
      </c>
    </row>
    <row r="6595" customFormat="false" ht="15" hidden="false" customHeight="false" outlineLevel="0" collapsed="false">
      <c r="A6595" s="0" t="n">
        <v>1500004104</v>
      </c>
      <c r="B6595" s="157" t="n">
        <v>16.6666666666667</v>
      </c>
    </row>
    <row r="6596" customFormat="false" ht="15" hidden="false" customHeight="false" outlineLevel="0" collapsed="false">
      <c r="A6596" s="0" t="n">
        <v>1500005803</v>
      </c>
      <c r="B6596" s="157" t="n">
        <v>4</v>
      </c>
    </row>
    <row r="6597" customFormat="false" ht="15" hidden="false" customHeight="false" outlineLevel="0" collapsed="false">
      <c r="A6597" s="0" t="n">
        <v>1500004340</v>
      </c>
      <c r="B6597" s="157" t="n">
        <v>72.8333333333333</v>
      </c>
    </row>
    <row r="6598" customFormat="false" ht="15" hidden="false" customHeight="false" outlineLevel="0" collapsed="false">
      <c r="A6598" s="0" t="n">
        <v>1500002903</v>
      </c>
      <c r="B6598" s="157" t="n">
        <v>24.1666666666667</v>
      </c>
    </row>
    <row r="6599" customFormat="false" ht="15" hidden="false" customHeight="false" outlineLevel="0" collapsed="false">
      <c r="A6599" s="0" t="n">
        <v>1500004950</v>
      </c>
      <c r="B6599" s="157" t="n">
        <v>24.8833333333333</v>
      </c>
    </row>
    <row r="6600" customFormat="false" ht="15" hidden="false" customHeight="false" outlineLevel="0" collapsed="false">
      <c r="A6600" s="0" t="n">
        <v>1500003528</v>
      </c>
      <c r="B6600" s="157" t="n">
        <v>0</v>
      </c>
    </row>
    <row r="6601" customFormat="false" ht="15" hidden="false" customHeight="false" outlineLevel="0" collapsed="false">
      <c r="A6601" s="0" t="n">
        <v>1500002724</v>
      </c>
      <c r="B6601" s="157" t="n">
        <v>4.58333333333333</v>
      </c>
    </row>
    <row r="6602" customFormat="false" ht="15" hidden="false" customHeight="false" outlineLevel="0" collapsed="false">
      <c r="A6602" s="0" t="n">
        <v>1500004666</v>
      </c>
      <c r="B6602" s="157" t="n">
        <v>56.25</v>
      </c>
    </row>
    <row r="6603" customFormat="false" ht="15" hidden="false" customHeight="false" outlineLevel="0" collapsed="false">
      <c r="A6603" s="0" t="n">
        <v>1500002514</v>
      </c>
      <c r="B6603" s="157" t="n">
        <v>0</v>
      </c>
    </row>
    <row r="6604" customFormat="false" ht="15" hidden="false" customHeight="false" outlineLevel="0" collapsed="false">
      <c r="A6604" s="0" t="n">
        <v>1500004384</v>
      </c>
      <c r="B6604" s="157" t="n">
        <v>0</v>
      </c>
    </row>
    <row r="6605" customFormat="false" ht="15" hidden="false" customHeight="false" outlineLevel="0" collapsed="false">
      <c r="A6605" s="0" t="n">
        <v>1500002151</v>
      </c>
      <c r="B6605" s="157" t="n">
        <v>4.66666666666667</v>
      </c>
    </row>
    <row r="6606" customFormat="false" ht="15" hidden="false" customHeight="false" outlineLevel="0" collapsed="false">
      <c r="A6606" s="0" t="n">
        <v>1500004778</v>
      </c>
      <c r="B6606" s="157" t="n">
        <v>15.3333333333333</v>
      </c>
    </row>
    <row r="6607" customFormat="false" ht="15" hidden="false" customHeight="false" outlineLevel="0" collapsed="false">
      <c r="A6607" s="0" t="n">
        <v>1500004404</v>
      </c>
      <c r="B6607" s="157" t="n">
        <v>14.8166666666667</v>
      </c>
    </row>
    <row r="6608" customFormat="false" ht="15" hidden="false" customHeight="false" outlineLevel="0" collapsed="false">
      <c r="A6608" s="0" t="n">
        <v>1500004779</v>
      </c>
      <c r="B6608" s="157" t="n">
        <v>44.3333333333333</v>
      </c>
    </row>
    <row r="6609" customFormat="false" ht="15" hidden="false" customHeight="false" outlineLevel="0" collapsed="false">
      <c r="A6609" s="0" t="n">
        <v>1500002515</v>
      </c>
      <c r="B6609" s="157" t="n">
        <v>56.875</v>
      </c>
    </row>
    <row r="6610" customFormat="false" ht="15" hidden="false" customHeight="false" outlineLevel="0" collapsed="false">
      <c r="A6610" s="0" t="n">
        <v>1500005205</v>
      </c>
      <c r="B6610" s="157" t="n">
        <v>13.3333333333333</v>
      </c>
    </row>
    <row r="6611" customFormat="false" ht="15" hidden="false" customHeight="false" outlineLevel="0" collapsed="false">
      <c r="A6611" s="0" t="n">
        <v>1500005037</v>
      </c>
      <c r="B6611" s="157" t="n">
        <v>15.4166666666667</v>
      </c>
    </row>
    <row r="6612" customFormat="false" ht="15" hidden="false" customHeight="false" outlineLevel="0" collapsed="false">
      <c r="A6612" s="0" t="n">
        <v>1500003452</v>
      </c>
      <c r="B6612" s="157" t="n">
        <v>2.25</v>
      </c>
    </row>
    <row r="6613" customFormat="false" ht="15" hidden="false" customHeight="false" outlineLevel="0" collapsed="false">
      <c r="A6613" s="0" t="n">
        <v>1500003453</v>
      </c>
      <c r="B6613" s="157" t="n">
        <v>11.6666666666667</v>
      </c>
    </row>
    <row r="6614" customFormat="false" ht="15" hidden="false" customHeight="false" outlineLevel="0" collapsed="false">
      <c r="A6614" s="0" t="n">
        <v>1500004105</v>
      </c>
      <c r="B6614" s="157" t="n">
        <v>68.8333333333333</v>
      </c>
    </row>
    <row r="6615" customFormat="false" ht="15" hidden="false" customHeight="false" outlineLevel="0" collapsed="false">
      <c r="A6615" s="0" t="n">
        <v>1500004106</v>
      </c>
      <c r="B6615" s="157" t="n">
        <v>0</v>
      </c>
    </row>
    <row r="6616" customFormat="false" ht="15" hidden="false" customHeight="false" outlineLevel="0" collapsed="false">
      <c r="A6616" s="0" t="n">
        <v>1500003857</v>
      </c>
      <c r="B6616" s="157" t="n">
        <v>12.8333333333333</v>
      </c>
    </row>
    <row r="6617" customFormat="false" ht="15" hidden="false" customHeight="false" outlineLevel="0" collapsed="false">
      <c r="A6617" s="0" t="n">
        <v>1500004689</v>
      </c>
      <c r="B6617" s="157" t="n">
        <v>36.1666666666667</v>
      </c>
    </row>
    <row r="6618" customFormat="false" ht="15" hidden="false" customHeight="false" outlineLevel="0" collapsed="false">
      <c r="A6618" s="0" t="n">
        <v>1500002682</v>
      </c>
      <c r="B6618" s="157" t="n">
        <v>8.33333333333333</v>
      </c>
    </row>
    <row r="6619" customFormat="false" ht="15" hidden="false" customHeight="false" outlineLevel="0" collapsed="false">
      <c r="A6619" s="0" t="n">
        <v>1500003989</v>
      </c>
      <c r="B6619" s="157" t="n">
        <v>11.25</v>
      </c>
    </row>
    <row r="6620" customFormat="false" ht="15" hidden="false" customHeight="false" outlineLevel="0" collapsed="false">
      <c r="A6620" s="0" t="n">
        <v>1500002768</v>
      </c>
      <c r="B6620" s="157" t="n">
        <v>22.1666666666667</v>
      </c>
    </row>
    <row r="6621" customFormat="false" ht="15" hidden="false" customHeight="false" outlineLevel="0" collapsed="false">
      <c r="A6621" s="0" t="n">
        <v>1500004964</v>
      </c>
      <c r="B6621" s="157" t="n">
        <v>1.66666666666667</v>
      </c>
    </row>
    <row r="6622" customFormat="false" ht="15" hidden="false" customHeight="false" outlineLevel="0" collapsed="false">
      <c r="A6622" s="0" t="n">
        <v>1500004614</v>
      </c>
      <c r="B6622" s="157" t="n">
        <v>36.3333333333333</v>
      </c>
    </row>
    <row r="6623" customFormat="false" ht="15" hidden="false" customHeight="false" outlineLevel="0" collapsed="false">
      <c r="A6623" s="0" t="n">
        <v>1500004107</v>
      </c>
      <c r="B6623" s="157" t="n">
        <v>17.75</v>
      </c>
    </row>
    <row r="6624" customFormat="false" ht="15" hidden="false" customHeight="false" outlineLevel="0" collapsed="false">
      <c r="A6624" s="0" t="n">
        <v>1500004924</v>
      </c>
      <c r="B6624" s="157" t="n">
        <v>0</v>
      </c>
    </row>
    <row r="6625" customFormat="false" ht="15" hidden="false" customHeight="false" outlineLevel="0" collapsed="false">
      <c r="A6625" s="0" t="n">
        <v>1500005166</v>
      </c>
      <c r="B6625" s="157" t="n">
        <v>0</v>
      </c>
    </row>
    <row r="6626" customFormat="false" ht="15" hidden="false" customHeight="false" outlineLevel="0" collapsed="false">
      <c r="A6626" s="0" t="n">
        <v>1500001966</v>
      </c>
      <c r="B6626" s="157" t="n">
        <v>20</v>
      </c>
    </row>
    <row r="6627" customFormat="false" ht="15" hidden="false" customHeight="false" outlineLevel="0" collapsed="false">
      <c r="A6627" s="0" t="n">
        <v>1500004890</v>
      </c>
      <c r="B6627" s="157" t="n">
        <v>0.833333333333333</v>
      </c>
    </row>
    <row r="6628" customFormat="false" ht="15" hidden="false" customHeight="false" outlineLevel="0" collapsed="false">
      <c r="A6628" s="0" t="n">
        <v>1500003338</v>
      </c>
      <c r="B6628" s="157" t="n">
        <v>38.4833333333333</v>
      </c>
    </row>
    <row r="6629" customFormat="false" ht="15" hidden="false" customHeight="false" outlineLevel="0" collapsed="false">
      <c r="A6629" s="0" t="n">
        <v>1500005298</v>
      </c>
      <c r="B6629" s="157" t="n">
        <v>0.416666666666667</v>
      </c>
    </row>
    <row r="6630" customFormat="false" ht="15" hidden="false" customHeight="false" outlineLevel="0" collapsed="false">
      <c r="A6630" s="0" t="n">
        <v>1500002331</v>
      </c>
      <c r="B6630" s="157" t="n">
        <v>2.5</v>
      </c>
    </row>
    <row r="6631" customFormat="false" ht="15" hidden="false" customHeight="false" outlineLevel="0" collapsed="false">
      <c r="A6631" s="0" t="n">
        <v>1500003339</v>
      </c>
      <c r="B6631" s="157" t="n">
        <v>14</v>
      </c>
    </row>
    <row r="6632" customFormat="false" ht="15" hidden="false" customHeight="false" outlineLevel="0" collapsed="false">
      <c r="A6632" s="0" t="n">
        <v>1500011858</v>
      </c>
      <c r="B6632" s="157" t="n">
        <v>0</v>
      </c>
    </row>
    <row r="6633" customFormat="false" ht="15" hidden="false" customHeight="false" outlineLevel="0" collapsed="false">
      <c r="A6633" s="0" t="n">
        <v>1500005732</v>
      </c>
      <c r="B6633" s="157" t="n">
        <v>8.5</v>
      </c>
    </row>
    <row r="6634" customFormat="false" ht="15" hidden="false" customHeight="false" outlineLevel="0" collapsed="false">
      <c r="A6634" s="0" t="n">
        <v>1500004109</v>
      </c>
      <c r="B6634" s="157" t="n">
        <v>0</v>
      </c>
    </row>
    <row r="6635" customFormat="false" ht="15" hidden="false" customHeight="false" outlineLevel="0" collapsed="false">
      <c r="A6635" s="0" t="n">
        <v>1500011922</v>
      </c>
      <c r="B6635" s="157" t="n">
        <v>6.25</v>
      </c>
    </row>
    <row r="6636" customFormat="false" ht="15" hidden="false" customHeight="false" outlineLevel="0" collapsed="false">
      <c r="A6636" s="0" t="n">
        <v>1500004750</v>
      </c>
      <c r="B6636" s="157" t="n">
        <v>40</v>
      </c>
    </row>
    <row r="6637" customFormat="false" ht="15" hidden="false" customHeight="false" outlineLevel="0" collapsed="false">
      <c r="A6637" s="0" t="n">
        <v>1500002238</v>
      </c>
      <c r="B6637" s="157" t="n">
        <v>0</v>
      </c>
    </row>
    <row r="6638" customFormat="false" ht="15" hidden="false" customHeight="false" outlineLevel="0" collapsed="false">
      <c r="A6638" s="0" t="n">
        <v>1500004478</v>
      </c>
      <c r="B6638" s="157" t="n">
        <v>9.58333333333333</v>
      </c>
    </row>
    <row r="6639" customFormat="false" ht="15" hidden="false" customHeight="false" outlineLevel="0" collapsed="false">
      <c r="A6639" s="0" t="n">
        <v>1500002683</v>
      </c>
      <c r="B6639" s="157" t="n">
        <v>7.5</v>
      </c>
    </row>
    <row r="6640" customFormat="false" ht="15" hidden="false" customHeight="false" outlineLevel="0" collapsed="false">
      <c r="A6640" s="0" t="n">
        <v>1500003080</v>
      </c>
      <c r="B6640" s="157" t="n">
        <v>50.1833333333333</v>
      </c>
    </row>
    <row r="6641" customFormat="false" ht="15" hidden="false" customHeight="false" outlineLevel="0" collapsed="false">
      <c r="A6641" s="0" t="n">
        <v>1500002684</v>
      </c>
      <c r="B6641" s="157" t="n">
        <v>12.5</v>
      </c>
    </row>
    <row r="6642" customFormat="false" ht="15" hidden="false" customHeight="false" outlineLevel="0" collapsed="false">
      <c r="A6642" s="0" t="n">
        <v>1500003928</v>
      </c>
      <c r="B6642" s="157" t="n">
        <v>3.33333333333333</v>
      </c>
    </row>
    <row r="6643" customFormat="false" ht="15" hidden="false" customHeight="false" outlineLevel="0" collapsed="false">
      <c r="A6643" s="0" t="n">
        <v>1500002989</v>
      </c>
      <c r="B6643" s="157" t="n">
        <v>0</v>
      </c>
    </row>
    <row r="6644" customFormat="false" ht="15" hidden="false" customHeight="false" outlineLevel="0" collapsed="false">
      <c r="A6644" s="0" t="n">
        <v>1500005566</v>
      </c>
      <c r="B6644" s="157" t="n">
        <v>0</v>
      </c>
    </row>
    <row r="6645" customFormat="false" ht="15" hidden="false" customHeight="false" outlineLevel="0" collapsed="false">
      <c r="A6645" s="0" t="n">
        <v>1500005567</v>
      </c>
      <c r="B6645" s="157" t="n">
        <v>11</v>
      </c>
    </row>
    <row r="6646" customFormat="false" ht="15" hidden="false" customHeight="false" outlineLevel="0" collapsed="false">
      <c r="A6646" s="0" t="n">
        <v>1500001781</v>
      </c>
      <c r="B6646" s="157" t="n">
        <v>53.6666666666667</v>
      </c>
    </row>
    <row r="6647" customFormat="false" ht="15" hidden="false" customHeight="false" outlineLevel="0" collapsed="false">
      <c r="A6647" s="0" t="n">
        <v>1500002784</v>
      </c>
      <c r="B6647" s="157" t="n">
        <v>0</v>
      </c>
    </row>
    <row r="6648" customFormat="false" ht="15" hidden="false" customHeight="false" outlineLevel="0" collapsed="false">
      <c r="A6648" s="0" t="n">
        <v>1500005114</v>
      </c>
      <c r="B6648" s="157" t="n">
        <v>0</v>
      </c>
    </row>
    <row r="6649" customFormat="false" ht="15" hidden="false" customHeight="false" outlineLevel="0" collapsed="false">
      <c r="A6649" s="0" t="n">
        <v>1500004781</v>
      </c>
      <c r="B6649" s="157" t="n">
        <v>1.91666666666667</v>
      </c>
    </row>
    <row r="6650" customFormat="false" ht="15" hidden="false" customHeight="false" outlineLevel="0" collapsed="false">
      <c r="A6650" s="0" t="n">
        <v>1500003128</v>
      </c>
      <c r="B6650" s="157" t="n">
        <v>2.5</v>
      </c>
    </row>
    <row r="6651" customFormat="false" ht="15" hidden="false" customHeight="false" outlineLevel="0" collapsed="false">
      <c r="A6651" s="0" t="n">
        <v>1500001980</v>
      </c>
      <c r="B6651" s="157" t="n">
        <v>0</v>
      </c>
    </row>
    <row r="6652" customFormat="false" ht="15" hidden="false" customHeight="false" outlineLevel="0" collapsed="false">
      <c r="A6652" s="0" t="n">
        <v>1500004480</v>
      </c>
      <c r="B6652" s="157" t="n">
        <v>0</v>
      </c>
    </row>
    <row r="6653" customFormat="false" ht="15" hidden="false" customHeight="false" outlineLevel="0" collapsed="false">
      <c r="A6653" s="0" t="n">
        <v>1500004481</v>
      </c>
      <c r="B6653" s="157" t="n">
        <v>10.4166666666667</v>
      </c>
    </row>
    <row r="6654" customFormat="false" ht="15" hidden="false" customHeight="false" outlineLevel="0" collapsed="false">
      <c r="A6654" s="0" t="n">
        <v>1500005551</v>
      </c>
      <c r="B6654" s="157" t="n">
        <v>50.8333333333333</v>
      </c>
    </row>
    <row r="6655" customFormat="false" ht="15" hidden="false" customHeight="false" outlineLevel="0" collapsed="false">
      <c r="A6655" s="0" t="n">
        <v>1500004247</v>
      </c>
      <c r="B6655" s="157" t="n">
        <v>21.25</v>
      </c>
    </row>
    <row r="6656" customFormat="false" ht="15" hidden="false" customHeight="false" outlineLevel="0" collapsed="false">
      <c r="A6656" s="0" t="n">
        <v>1500003314</v>
      </c>
      <c r="B6656" s="157" t="n">
        <v>15.0833333333333</v>
      </c>
    </row>
    <row r="6657" customFormat="false" ht="15" hidden="false" customHeight="false" outlineLevel="0" collapsed="false">
      <c r="A6657" s="0" t="n">
        <v>1500005167</v>
      </c>
      <c r="B6657" s="157" t="n">
        <v>16.6666666666667</v>
      </c>
    </row>
    <row r="6658" customFormat="false" ht="15" hidden="false" customHeight="false" outlineLevel="0" collapsed="false">
      <c r="A6658" s="0" t="n">
        <v>1500005776</v>
      </c>
      <c r="B6658" s="157" t="n">
        <v>0</v>
      </c>
    </row>
    <row r="6659" customFormat="false" ht="15" hidden="false" customHeight="false" outlineLevel="0" collapsed="false">
      <c r="A6659" s="0" t="n">
        <v>1500005149</v>
      </c>
      <c r="B6659" s="157" t="n">
        <v>35.9166666666667</v>
      </c>
    </row>
    <row r="6660" customFormat="false" ht="15" hidden="false" customHeight="false" outlineLevel="0" collapsed="false">
      <c r="A6660" s="0" t="n">
        <v>1500005525</v>
      </c>
      <c r="B6660" s="157" t="n">
        <v>0</v>
      </c>
    </row>
    <row r="6661" customFormat="false" ht="15" hidden="false" customHeight="false" outlineLevel="0" collapsed="false">
      <c r="A6661" s="0" t="n">
        <v>1500002948</v>
      </c>
      <c r="B6661" s="157" t="n">
        <v>6.75</v>
      </c>
    </row>
    <row r="6662" customFormat="false" ht="15" hidden="false" customHeight="false" outlineLevel="0" collapsed="false">
      <c r="A6662" s="0" t="n">
        <v>1500005329</v>
      </c>
      <c r="B6662" s="157" t="n">
        <v>0</v>
      </c>
    </row>
    <row r="6663" customFormat="false" ht="15" hidden="false" customHeight="false" outlineLevel="0" collapsed="false">
      <c r="A6663" s="0" t="n">
        <v>1500003340</v>
      </c>
      <c r="B6663" s="157" t="n">
        <v>0</v>
      </c>
    </row>
    <row r="6664" customFormat="false" ht="15" hidden="false" customHeight="false" outlineLevel="0" collapsed="false">
      <c r="A6664" s="0" t="n">
        <v>1500005230</v>
      </c>
      <c r="B6664" s="157" t="n">
        <v>0</v>
      </c>
    </row>
    <row r="6665" customFormat="false" ht="15" hidden="false" customHeight="false" outlineLevel="0" collapsed="false">
      <c r="A6665" s="0" t="n">
        <v>1500002939</v>
      </c>
      <c r="B6665" s="157" t="n">
        <v>12.0833333333333</v>
      </c>
    </row>
    <row r="6666" customFormat="false" ht="15" hidden="false" customHeight="false" outlineLevel="0" collapsed="false">
      <c r="A6666" s="0" t="n">
        <v>1500004723</v>
      </c>
      <c r="B6666" s="157" t="n">
        <v>103.333333333333</v>
      </c>
    </row>
    <row r="6667" customFormat="false" ht="15" hidden="false" customHeight="false" outlineLevel="0" collapsed="false">
      <c r="A6667" s="0" t="n">
        <v>1500003929</v>
      </c>
      <c r="B6667" s="157" t="n">
        <v>0</v>
      </c>
    </row>
    <row r="6668" customFormat="false" ht="15" hidden="false" customHeight="false" outlineLevel="0" collapsed="false">
      <c r="A6668" s="0" t="n">
        <v>1500005568</v>
      </c>
      <c r="B6668" s="157" t="n">
        <v>0</v>
      </c>
    </row>
    <row r="6669" customFormat="false" ht="15" hidden="false" customHeight="false" outlineLevel="0" collapsed="false">
      <c r="A6669" s="0" t="n">
        <v>1500002990</v>
      </c>
      <c r="B6669" s="157" t="n">
        <v>9.08333333333333</v>
      </c>
    </row>
    <row r="6670" customFormat="false" ht="15" hidden="false" customHeight="false" outlineLevel="0" collapsed="false">
      <c r="A6670" s="0" t="n">
        <v>1500002725</v>
      </c>
      <c r="B6670" s="157" t="n">
        <v>45.8333333333333</v>
      </c>
    </row>
    <row r="6671" customFormat="false" ht="15" hidden="false" customHeight="false" outlineLevel="0" collapsed="false">
      <c r="A6671" s="0" t="n">
        <v>1500003807</v>
      </c>
      <c r="B6671" s="157" t="n">
        <v>0</v>
      </c>
    </row>
    <row r="6672" customFormat="false" ht="15" hidden="false" customHeight="false" outlineLevel="0" collapsed="false">
      <c r="A6672" s="0" t="n">
        <v>1500004925</v>
      </c>
      <c r="B6672" s="157" t="n">
        <v>9.16666666666667</v>
      </c>
    </row>
    <row r="6673" customFormat="false" ht="15" hidden="false" customHeight="false" outlineLevel="0" collapsed="false">
      <c r="A6673" s="0" t="n">
        <v>1500004926</v>
      </c>
      <c r="B6673" s="157" t="n">
        <v>0.833333333333333</v>
      </c>
    </row>
    <row r="6674" customFormat="false" ht="15" hidden="false" customHeight="false" outlineLevel="0" collapsed="false">
      <c r="A6674" s="0" t="n">
        <v>1500002726</v>
      </c>
      <c r="B6674" s="157" t="n">
        <v>20</v>
      </c>
    </row>
    <row r="6675" customFormat="false" ht="15" hidden="false" customHeight="false" outlineLevel="0" collapsed="false">
      <c r="A6675" s="0" t="n">
        <v>1500002628</v>
      </c>
      <c r="B6675" s="157" t="n">
        <v>0</v>
      </c>
    </row>
    <row r="6676" customFormat="false" ht="15" hidden="false" customHeight="false" outlineLevel="0" collapsed="false">
      <c r="A6676" s="0" t="n">
        <v>1500005849</v>
      </c>
      <c r="B6676" s="157" t="n">
        <v>2.83333333333333</v>
      </c>
    </row>
    <row r="6677" customFormat="false" ht="15" hidden="false" customHeight="false" outlineLevel="0" collapsed="false">
      <c r="A6677" s="0" t="n">
        <v>1500004584</v>
      </c>
      <c r="B6677" s="157" t="n">
        <v>0</v>
      </c>
    </row>
    <row r="6678" customFormat="false" ht="15" hidden="false" customHeight="false" outlineLevel="0" collapsed="false">
      <c r="A6678" s="0" t="n">
        <v>1500006153</v>
      </c>
      <c r="B6678" s="157" t="n">
        <v>0</v>
      </c>
    </row>
    <row r="6679" customFormat="false" ht="15" hidden="false" customHeight="false" outlineLevel="0" collapsed="false">
      <c r="A6679" s="0" t="n">
        <v>1500005569</v>
      </c>
      <c r="B6679" s="157" t="n">
        <v>0</v>
      </c>
    </row>
    <row r="6680" customFormat="false" ht="15" hidden="false" customHeight="false" outlineLevel="0" collapsed="false">
      <c r="A6680" s="0" t="n">
        <v>1500002464</v>
      </c>
      <c r="B6680" s="157" t="n">
        <v>11.75</v>
      </c>
    </row>
    <row r="6681" customFormat="false" ht="15" hidden="false" customHeight="false" outlineLevel="0" collapsed="false">
      <c r="A6681" s="0" t="n">
        <v>1500003759</v>
      </c>
      <c r="B6681" s="157" t="n">
        <v>2.58333333333333</v>
      </c>
    </row>
    <row r="6682" customFormat="false" ht="15" hidden="false" customHeight="false" outlineLevel="0" collapsed="false">
      <c r="A6682" s="0" t="n">
        <v>1500002840</v>
      </c>
      <c r="B6682" s="157" t="n">
        <v>0</v>
      </c>
    </row>
    <row r="6683" customFormat="false" ht="15" hidden="false" customHeight="false" outlineLevel="0" collapsed="false">
      <c r="A6683" s="0" t="n">
        <v>1500002299</v>
      </c>
      <c r="B6683" s="157" t="n">
        <v>18.75</v>
      </c>
    </row>
    <row r="6684" customFormat="false" ht="15" hidden="false" customHeight="false" outlineLevel="0" collapsed="false">
      <c r="A6684" s="0" t="n">
        <v>1500004544</v>
      </c>
      <c r="B6684" s="157" t="n">
        <v>40.4166666666667</v>
      </c>
    </row>
    <row r="6685" customFormat="false" ht="15" hidden="false" customHeight="false" outlineLevel="0" collapsed="false">
      <c r="A6685" s="0" t="n">
        <v>1500003081</v>
      </c>
      <c r="B6685" s="157" t="n">
        <v>15.1666666666667</v>
      </c>
    </row>
    <row r="6686" customFormat="false" ht="15" hidden="false" customHeight="false" outlineLevel="0" collapsed="false">
      <c r="A6686" s="0" t="n">
        <v>1500005143</v>
      </c>
      <c r="B6686" s="157" t="n">
        <v>0</v>
      </c>
    </row>
    <row r="6687" customFormat="false" ht="15" hidden="false" customHeight="false" outlineLevel="0" collapsed="false">
      <c r="A6687" s="0" t="n">
        <v>1500003734</v>
      </c>
      <c r="B6687" s="157" t="n">
        <v>0</v>
      </c>
    </row>
    <row r="6688" customFormat="false" ht="15" hidden="false" customHeight="false" outlineLevel="0" collapsed="false">
      <c r="A6688" s="0" t="n">
        <v>1500005168</v>
      </c>
      <c r="B6688" s="157" t="n">
        <v>0</v>
      </c>
    </row>
    <row r="6689" customFormat="false" ht="15" hidden="false" customHeight="false" outlineLevel="0" collapsed="false">
      <c r="A6689" s="0" t="n">
        <v>1500005169</v>
      </c>
      <c r="B6689" s="157" t="n">
        <v>0</v>
      </c>
    </row>
    <row r="6690" customFormat="false" ht="15" hidden="false" customHeight="false" outlineLevel="0" collapsed="false">
      <c r="A6690" s="0" t="n">
        <v>1500004341</v>
      </c>
      <c r="B6690" s="157" t="n">
        <v>0</v>
      </c>
    </row>
    <row r="6691" customFormat="false" ht="15" hidden="false" customHeight="false" outlineLevel="0" collapsed="false">
      <c r="A6691" s="0" t="n">
        <v>1500005733</v>
      </c>
      <c r="B6691" s="157" t="n">
        <v>0.916666666666667</v>
      </c>
    </row>
    <row r="6692" customFormat="false" ht="15" hidden="false" customHeight="false" outlineLevel="0" collapsed="false">
      <c r="A6692" s="0" t="n">
        <v>1500004966</v>
      </c>
      <c r="B6692" s="157" t="n">
        <v>18.3333333333333</v>
      </c>
    </row>
    <row r="6693" customFormat="false" ht="15" hidden="false" customHeight="false" outlineLevel="0" collapsed="false">
      <c r="A6693" s="0" t="n">
        <v>1500002032</v>
      </c>
      <c r="B6693" s="157" t="n">
        <v>1.66666666666667</v>
      </c>
    </row>
    <row r="6694" customFormat="false" ht="15" hidden="false" customHeight="false" outlineLevel="0" collapsed="false">
      <c r="A6694" s="0" t="n">
        <v>1500003930</v>
      </c>
      <c r="B6694" s="157" t="n">
        <v>0</v>
      </c>
    </row>
    <row r="6695" customFormat="false" ht="15" hidden="false" customHeight="false" outlineLevel="0" collapsed="false">
      <c r="A6695" s="0" t="n">
        <v>1500003949</v>
      </c>
      <c r="B6695" s="157" t="n">
        <v>50.0833333333333</v>
      </c>
    </row>
    <row r="6696" customFormat="false" ht="15" hidden="false" customHeight="false" outlineLevel="0" collapsed="false">
      <c r="A6696" s="0" t="n">
        <v>1500002038</v>
      </c>
      <c r="B6696" s="157" t="n">
        <v>7.83333333333333</v>
      </c>
    </row>
    <row r="6697" customFormat="false" ht="15" hidden="false" customHeight="false" outlineLevel="0" collapsed="false">
      <c r="A6697" s="0" t="n">
        <v>1500003735</v>
      </c>
      <c r="B6697" s="157" t="n">
        <v>0</v>
      </c>
    </row>
    <row r="6698" customFormat="false" ht="15" hidden="false" customHeight="false" outlineLevel="0" collapsed="false">
      <c r="A6698" s="0" t="n">
        <v>1500002388</v>
      </c>
      <c r="B6698" s="157" t="n">
        <v>0</v>
      </c>
    </row>
    <row r="6699" customFormat="false" ht="15" hidden="false" customHeight="false" outlineLevel="0" collapsed="false">
      <c r="A6699" s="0" t="n">
        <v>1500002389</v>
      </c>
      <c r="B6699" s="157" t="n">
        <v>3.33333333333333</v>
      </c>
    </row>
    <row r="6700" customFormat="false" ht="15" hidden="false" customHeight="false" outlineLevel="0" collapsed="false">
      <c r="A6700" s="0" t="n">
        <v>1500001991</v>
      </c>
      <c r="B6700" s="157" t="n">
        <v>0</v>
      </c>
    </row>
    <row r="6701" customFormat="false" ht="15" hidden="false" customHeight="false" outlineLevel="0" collapsed="false">
      <c r="A6701" s="0" t="n">
        <v>1500003406</v>
      </c>
      <c r="B6701" s="157" t="n">
        <v>2.08333333333333</v>
      </c>
    </row>
    <row r="6702" customFormat="false" ht="15" hidden="false" customHeight="false" outlineLevel="0" collapsed="false">
      <c r="A6702" s="0" t="n">
        <v>1500005599</v>
      </c>
      <c r="B6702" s="157" t="n">
        <v>0</v>
      </c>
    </row>
    <row r="6703" customFormat="false" ht="15" hidden="false" customHeight="false" outlineLevel="0" collapsed="false">
      <c r="A6703" s="0" t="n">
        <v>1500003711</v>
      </c>
      <c r="B6703" s="157" t="n">
        <v>20</v>
      </c>
    </row>
    <row r="6704" customFormat="false" ht="15" hidden="false" customHeight="false" outlineLevel="0" collapsed="false">
      <c r="A6704" s="0" t="n">
        <v>1500002635</v>
      </c>
      <c r="B6704" s="157" t="n">
        <v>0</v>
      </c>
    </row>
    <row r="6705" customFormat="false" ht="15" hidden="false" customHeight="false" outlineLevel="0" collapsed="false">
      <c r="A6705" s="0" t="n">
        <v>1500005047</v>
      </c>
      <c r="B6705" s="157" t="n">
        <v>0</v>
      </c>
    </row>
    <row r="6706" customFormat="false" ht="15" hidden="false" customHeight="false" outlineLevel="0" collapsed="false">
      <c r="A6706" s="0" t="n">
        <v>1500002033</v>
      </c>
      <c r="B6706" s="157" t="n">
        <v>21</v>
      </c>
    </row>
    <row r="6707" customFormat="false" ht="15" hidden="false" customHeight="false" outlineLevel="0" collapsed="false">
      <c r="A6707" s="0" t="n">
        <v>1500002360</v>
      </c>
      <c r="B6707" s="157" t="n">
        <v>20.8333333333333</v>
      </c>
    </row>
    <row r="6708" customFormat="false" ht="15" hidden="false" customHeight="false" outlineLevel="0" collapsed="false">
      <c r="A6708" s="0" t="n">
        <v>1500003082</v>
      </c>
      <c r="B6708" s="157" t="n">
        <v>25.4166666666667</v>
      </c>
    </row>
    <row r="6709" customFormat="false" ht="15" hidden="false" customHeight="false" outlineLevel="0" collapsed="false">
      <c r="A6709" s="0" t="n">
        <v>1500002727</v>
      </c>
      <c r="B6709" s="157" t="n">
        <v>0</v>
      </c>
    </row>
    <row r="6710" customFormat="false" ht="15" hidden="false" customHeight="false" outlineLevel="0" collapsed="false">
      <c r="A6710" s="0" t="n">
        <v>1500002568</v>
      </c>
      <c r="B6710" s="157" t="n">
        <v>0</v>
      </c>
    </row>
    <row r="6711" customFormat="false" ht="15" hidden="false" customHeight="false" outlineLevel="0" collapsed="false">
      <c r="A6711" s="0" t="n">
        <v>1500004751</v>
      </c>
      <c r="B6711" s="157" t="n">
        <v>28.75</v>
      </c>
    </row>
    <row r="6712" customFormat="false" ht="15" hidden="false" customHeight="false" outlineLevel="0" collapsed="false">
      <c r="A6712" s="0" t="n">
        <v>1500005552</v>
      </c>
      <c r="B6712" s="157" t="n">
        <v>18.75</v>
      </c>
    </row>
    <row r="6713" customFormat="false" ht="15" hidden="false" customHeight="false" outlineLevel="0" collapsed="false">
      <c r="A6713" s="0" t="n">
        <v>1500004111</v>
      </c>
      <c r="B6713" s="157" t="n">
        <v>3.75</v>
      </c>
    </row>
    <row r="6714" customFormat="false" ht="15" hidden="false" customHeight="false" outlineLevel="0" collapsed="false">
      <c r="A6714" s="0" t="n">
        <v>1500002841</v>
      </c>
      <c r="B6714" s="157" t="n">
        <v>13.3333333333333</v>
      </c>
    </row>
    <row r="6715" customFormat="false" ht="15" hidden="false" customHeight="false" outlineLevel="0" collapsed="false">
      <c r="A6715" s="0" t="n">
        <v>1500003129</v>
      </c>
      <c r="B6715" s="157" t="n">
        <v>3.83333333333333</v>
      </c>
    </row>
    <row r="6716" customFormat="false" ht="15" hidden="false" customHeight="false" outlineLevel="0" collapsed="false">
      <c r="A6716" s="0" t="n">
        <v>1500002517</v>
      </c>
      <c r="B6716" s="157" t="n">
        <v>140</v>
      </c>
    </row>
    <row r="6717" customFormat="false" ht="15" hidden="false" customHeight="false" outlineLevel="0" collapsed="false">
      <c r="A6717" s="0" t="n">
        <v>1500002769</v>
      </c>
      <c r="B6717" s="157" t="n">
        <v>17.5833333333333</v>
      </c>
    </row>
    <row r="6718" customFormat="false" ht="15" hidden="false" customHeight="false" outlineLevel="0" collapsed="false">
      <c r="A6718" s="0" t="n">
        <v>1500005804</v>
      </c>
      <c r="B6718" s="157" t="n">
        <v>0</v>
      </c>
    </row>
    <row r="6719" customFormat="false" ht="15" hidden="false" customHeight="false" outlineLevel="0" collapsed="false">
      <c r="A6719" s="0" t="n">
        <v>1500003808</v>
      </c>
      <c r="B6719" s="157" t="n">
        <v>0</v>
      </c>
    </row>
    <row r="6720" customFormat="false" ht="15" hidden="false" customHeight="false" outlineLevel="0" collapsed="false">
      <c r="A6720" s="0" t="n">
        <v>1500005299</v>
      </c>
      <c r="B6720" s="157" t="n">
        <v>0</v>
      </c>
    </row>
    <row r="6721" customFormat="false" ht="15" hidden="false" customHeight="false" outlineLevel="0" collapsed="false">
      <c r="A6721" s="0" t="n">
        <v>1500002770</v>
      </c>
      <c r="B6721" s="157" t="n">
        <v>0</v>
      </c>
    </row>
    <row r="6722" customFormat="false" ht="15" hidden="false" customHeight="false" outlineLevel="0" collapsed="false">
      <c r="A6722" s="0" t="n">
        <v>1500002611</v>
      </c>
      <c r="B6722" s="157" t="n">
        <v>0</v>
      </c>
    </row>
    <row r="6723" customFormat="false" ht="15" hidden="false" customHeight="false" outlineLevel="0" collapsed="false">
      <c r="A6723" s="0" t="n">
        <v>1500003007</v>
      </c>
      <c r="B6723" s="157" t="n">
        <v>0.5</v>
      </c>
    </row>
    <row r="6724" customFormat="false" ht="15" hidden="false" customHeight="false" outlineLevel="0" collapsed="false">
      <c r="A6724" s="0" t="n">
        <v>1500002612</v>
      </c>
      <c r="B6724" s="157" t="n">
        <v>12.9166666666667</v>
      </c>
    </row>
    <row r="6725" customFormat="false" ht="15" hidden="false" customHeight="false" outlineLevel="0" collapsed="false">
      <c r="A6725" s="0" t="n">
        <v>1500005454</v>
      </c>
      <c r="B6725" s="157" t="n">
        <v>27</v>
      </c>
    </row>
    <row r="6726" customFormat="false" ht="15" hidden="false" customHeight="false" outlineLevel="0" collapsed="false">
      <c r="A6726" s="0" t="n">
        <v>1500003809</v>
      </c>
      <c r="B6726" s="157" t="n">
        <v>0</v>
      </c>
    </row>
    <row r="6727" customFormat="false" ht="15" hidden="false" customHeight="false" outlineLevel="0" collapsed="false">
      <c r="A6727" s="0" t="n">
        <v>1500004112</v>
      </c>
      <c r="B6727" s="157" t="n">
        <v>0</v>
      </c>
    </row>
    <row r="6728" customFormat="false" ht="15" hidden="false" customHeight="false" outlineLevel="0" collapsed="false">
      <c r="A6728" s="0" t="n">
        <v>1500003931</v>
      </c>
      <c r="B6728" s="157" t="n">
        <v>33.5</v>
      </c>
    </row>
    <row r="6729" customFormat="false" ht="15" hidden="false" customHeight="false" outlineLevel="0" collapsed="false">
      <c r="A6729" s="0" t="n">
        <v>1500003932</v>
      </c>
      <c r="B6729" s="157" t="n">
        <v>6.66666666666667</v>
      </c>
    </row>
    <row r="6730" customFormat="false" ht="15" hidden="false" customHeight="false" outlineLevel="0" collapsed="false">
      <c r="A6730" s="0" t="n">
        <v>1500002059</v>
      </c>
      <c r="B6730" s="157" t="n">
        <v>0.833333333333333</v>
      </c>
    </row>
    <row r="6731" customFormat="false" ht="15" hidden="false" customHeight="false" outlineLevel="0" collapsed="false">
      <c r="A6731" s="0" t="n">
        <v>1500002781</v>
      </c>
      <c r="B6731" s="157" t="n">
        <v>38.5416666666667</v>
      </c>
    </row>
    <row r="6732" customFormat="false" ht="15" hidden="false" customHeight="false" outlineLevel="0" collapsed="false">
      <c r="A6732" s="0" t="n">
        <v>1500002971</v>
      </c>
      <c r="B6732" s="157" t="n">
        <v>57.375</v>
      </c>
    </row>
    <row r="6733" customFormat="false" ht="15" hidden="false" customHeight="false" outlineLevel="0" collapsed="false">
      <c r="A6733" s="0" t="n">
        <v>1500005527</v>
      </c>
      <c r="B6733" s="157" t="n">
        <v>0</v>
      </c>
    </row>
    <row r="6734" customFormat="false" ht="15" hidden="false" customHeight="false" outlineLevel="0" collapsed="false">
      <c r="A6734" s="0" t="n">
        <v>1500003083</v>
      </c>
      <c r="B6734" s="157" t="n">
        <v>28.75</v>
      </c>
    </row>
    <row r="6735" customFormat="false" ht="15" hidden="false" customHeight="false" outlineLevel="0" collapsed="false">
      <c r="A6735" s="0" t="n">
        <v>1500003687</v>
      </c>
      <c r="B6735" s="157" t="n">
        <v>5.5</v>
      </c>
    </row>
    <row r="6736" customFormat="false" ht="15" hidden="false" customHeight="false" outlineLevel="0" collapsed="false">
      <c r="A6736" s="0" t="n">
        <v>1500002859</v>
      </c>
      <c r="B6736" s="157" t="n">
        <v>41.6666666666667</v>
      </c>
    </row>
    <row r="6737" customFormat="false" ht="15" hidden="false" customHeight="false" outlineLevel="0" collapsed="false">
      <c r="A6737" s="0" t="n">
        <v>1500004457</v>
      </c>
      <c r="B6737" s="157" t="n">
        <v>0</v>
      </c>
    </row>
    <row r="6738" customFormat="false" ht="15" hidden="false" customHeight="false" outlineLevel="0" collapsed="false">
      <c r="A6738" s="0" t="n">
        <v>1500011823</v>
      </c>
      <c r="B6738" s="157" t="n">
        <v>31</v>
      </c>
    </row>
    <row r="6739" customFormat="false" ht="15" hidden="false" customHeight="false" outlineLevel="0" collapsed="false">
      <c r="A6739" s="0" t="n">
        <v>1500003084</v>
      </c>
      <c r="B6739" s="157" t="n">
        <v>0</v>
      </c>
    </row>
    <row r="6740" customFormat="false" ht="15" hidden="false" customHeight="false" outlineLevel="0" collapsed="false">
      <c r="A6740" s="0" t="n">
        <v>1500004083</v>
      </c>
      <c r="B6740" s="157" t="n">
        <v>0</v>
      </c>
    </row>
    <row r="6741" customFormat="false" ht="15" hidden="false" customHeight="false" outlineLevel="0" collapsed="false">
      <c r="A6741" s="0" t="n">
        <v>1500004782</v>
      </c>
      <c r="B6741" s="157" t="n">
        <v>35.8333333333333</v>
      </c>
    </row>
    <row r="6742" customFormat="false" ht="15" hidden="false" customHeight="false" outlineLevel="0" collapsed="false">
      <c r="A6742" s="0" t="n">
        <v>1500004064</v>
      </c>
      <c r="B6742" s="157" t="n">
        <v>37.6666666666667</v>
      </c>
    </row>
    <row r="6743" customFormat="false" ht="15" hidden="false" customHeight="false" outlineLevel="0" collapsed="false">
      <c r="A6743" s="0" t="n">
        <v>1500003085</v>
      </c>
      <c r="B6743" s="157" t="n">
        <v>13.3333333333333</v>
      </c>
    </row>
    <row r="6744" customFormat="false" ht="15" hidden="false" customHeight="false" outlineLevel="0" collapsed="false">
      <c r="A6744" s="0" t="n">
        <v>1500002361</v>
      </c>
      <c r="B6744" s="157" t="n">
        <v>0</v>
      </c>
    </row>
    <row r="6745" customFormat="false" ht="15" hidden="false" customHeight="false" outlineLevel="0" collapsed="false">
      <c r="A6745" s="0" t="n">
        <v>1500002771</v>
      </c>
      <c r="B6745" s="157" t="n">
        <v>22.25</v>
      </c>
    </row>
    <row r="6746" customFormat="false" ht="15" hidden="false" customHeight="false" outlineLevel="0" collapsed="false">
      <c r="A6746" s="0" t="n">
        <v>1500005805</v>
      </c>
      <c r="B6746" s="157" t="n">
        <v>0</v>
      </c>
    </row>
    <row r="6747" customFormat="false" ht="15" hidden="false" customHeight="false" outlineLevel="0" collapsed="false">
      <c r="A6747" s="0" t="n">
        <v>1500005066</v>
      </c>
      <c r="B6747" s="157" t="n">
        <v>0</v>
      </c>
    </row>
    <row r="6748" customFormat="false" ht="15" hidden="false" customHeight="false" outlineLevel="0" collapsed="false">
      <c r="A6748" s="0" t="n">
        <v>1500003743</v>
      </c>
      <c r="B6748" s="157" t="n">
        <v>4.16666666666667</v>
      </c>
    </row>
    <row r="6749" customFormat="false" ht="15" hidden="false" customHeight="false" outlineLevel="0" collapsed="false">
      <c r="A6749" s="0" t="n">
        <v>1500004127</v>
      </c>
      <c r="B6749" s="157" t="n">
        <v>0</v>
      </c>
    </row>
    <row r="6750" customFormat="false" ht="15" hidden="false" customHeight="false" outlineLevel="0" collapsed="false">
      <c r="A6750" s="0" t="n">
        <v>1500004128</v>
      </c>
      <c r="B6750" s="157" t="n">
        <v>247.5</v>
      </c>
    </row>
    <row r="6751" customFormat="false" ht="15" hidden="false" customHeight="false" outlineLevel="0" collapsed="false">
      <c r="A6751" s="0" t="n">
        <v>1500004830</v>
      </c>
      <c r="B6751" s="157" t="n">
        <v>0</v>
      </c>
    </row>
    <row r="6752" customFormat="false" ht="15" hidden="false" customHeight="false" outlineLevel="0" collapsed="false">
      <c r="A6752" s="0" t="n">
        <v>1500002746</v>
      </c>
      <c r="B6752" s="157" t="n">
        <v>0</v>
      </c>
    </row>
    <row r="6753" customFormat="false" ht="15" hidden="false" customHeight="false" outlineLevel="0" collapsed="false">
      <c r="A6753" s="0" t="n">
        <v>1500005587</v>
      </c>
      <c r="B6753" s="157" t="n">
        <v>0</v>
      </c>
    </row>
    <row r="6754" customFormat="false" ht="15" hidden="false" customHeight="false" outlineLevel="0" collapsed="false">
      <c r="A6754" s="0" t="n">
        <v>1500002944</v>
      </c>
      <c r="B6754" s="157" t="n">
        <v>20</v>
      </c>
    </row>
    <row r="6755" customFormat="false" ht="15" hidden="false" customHeight="false" outlineLevel="0" collapsed="false">
      <c r="A6755" s="0" t="n">
        <v>1500004390</v>
      </c>
      <c r="B6755" s="157" t="n">
        <v>12.1666666666667</v>
      </c>
    </row>
    <row r="6756" customFormat="false" ht="15" hidden="false" customHeight="false" outlineLevel="0" collapsed="false">
      <c r="A6756" s="0" t="n">
        <v>1500003718</v>
      </c>
      <c r="B6756" s="157" t="n">
        <v>0</v>
      </c>
    </row>
    <row r="6757" customFormat="false" ht="15" hidden="false" customHeight="false" outlineLevel="0" collapsed="false">
      <c r="A6757" s="0" t="n">
        <v>1500005750</v>
      </c>
      <c r="B6757" s="157" t="n">
        <v>1.83333333333333</v>
      </c>
    </row>
    <row r="6758" customFormat="false" ht="15" hidden="false" customHeight="false" outlineLevel="0" collapsed="false">
      <c r="A6758" s="0" t="n">
        <v>1500003623</v>
      </c>
      <c r="B6758" s="157" t="n">
        <v>24.8333333333333</v>
      </c>
    </row>
    <row r="6759" customFormat="false" ht="15" hidden="false" customHeight="false" outlineLevel="0" collapsed="false">
      <c r="A6759" s="0" t="n">
        <v>1500003529</v>
      </c>
      <c r="B6759" s="157" t="n">
        <v>5.16666666666667</v>
      </c>
    </row>
    <row r="6760" customFormat="false" ht="15" hidden="false" customHeight="false" outlineLevel="0" collapsed="false">
      <c r="A6760" s="0" t="n">
        <v>1500003688</v>
      </c>
      <c r="B6760" s="157" t="n">
        <v>0</v>
      </c>
    </row>
    <row r="6761" customFormat="false" ht="15" hidden="false" customHeight="false" outlineLevel="0" collapsed="false">
      <c r="A6761" s="0" t="n">
        <v>1500003689</v>
      </c>
      <c r="B6761" s="157" t="n">
        <v>0.416666666666667</v>
      </c>
    </row>
    <row r="6762" customFormat="false" ht="15" hidden="false" customHeight="false" outlineLevel="0" collapsed="false">
      <c r="A6762" s="0" t="n">
        <v>1500002659</v>
      </c>
      <c r="B6762" s="157" t="n">
        <v>0</v>
      </c>
    </row>
    <row r="6763" customFormat="false" ht="15" hidden="false" customHeight="false" outlineLevel="0" collapsed="false">
      <c r="A6763" s="0" t="n">
        <v>1500004627</v>
      </c>
      <c r="B6763" s="157" t="n">
        <v>0</v>
      </c>
    </row>
    <row r="6764" customFormat="false" ht="15" hidden="false" customHeight="false" outlineLevel="0" collapsed="false">
      <c r="A6764" s="0" t="n">
        <v>1500005405</v>
      </c>
      <c r="B6764" s="157" t="n">
        <v>16.2833333333333</v>
      </c>
    </row>
    <row r="6765" customFormat="false" ht="15" hidden="false" customHeight="false" outlineLevel="0" collapsed="false">
      <c r="A6765" s="0" t="n">
        <v>1500006154</v>
      </c>
      <c r="B6765" s="157" t="n">
        <v>8.08333333333333</v>
      </c>
    </row>
    <row r="6766" customFormat="false" ht="15" hidden="false" customHeight="false" outlineLevel="0" collapsed="false">
      <c r="A6766" s="0" t="n">
        <v>1500004927</v>
      </c>
      <c r="B6766" s="157" t="n">
        <v>7.08333333333333</v>
      </c>
    </row>
    <row r="6767" customFormat="false" ht="15" hidden="false" customHeight="false" outlineLevel="0" collapsed="false">
      <c r="A6767" s="0" t="n">
        <v>1500002685</v>
      </c>
      <c r="B6767" s="157" t="n">
        <v>1.66666666666667</v>
      </c>
    </row>
    <row r="6768" customFormat="false" ht="15" hidden="false" customHeight="false" outlineLevel="0" collapsed="false">
      <c r="A6768" s="0" t="n">
        <v>1500002686</v>
      </c>
      <c r="B6768" s="157" t="n">
        <v>0</v>
      </c>
    </row>
    <row r="6769" customFormat="false" ht="15" hidden="false" customHeight="false" outlineLevel="0" collapsed="false">
      <c r="A6769" s="0" t="n">
        <v>1500002703</v>
      </c>
      <c r="B6769" s="157" t="n">
        <v>30.4166666666667</v>
      </c>
    </row>
    <row r="6770" customFormat="false" ht="15" hidden="false" customHeight="false" outlineLevel="0" collapsed="false">
      <c r="A6770" s="0" t="n">
        <v>1500003719</v>
      </c>
      <c r="B6770" s="157" t="n">
        <v>0</v>
      </c>
    </row>
    <row r="6771" customFormat="false" ht="15" hidden="false" customHeight="false" outlineLevel="0" collapsed="false">
      <c r="A6771" s="0" t="n">
        <v>1500002613</v>
      </c>
      <c r="B6771" s="157" t="n">
        <v>25</v>
      </c>
    </row>
    <row r="6772" customFormat="false" ht="15" hidden="false" customHeight="false" outlineLevel="0" collapsed="false">
      <c r="A6772" s="0" t="n">
        <v>1500002108</v>
      </c>
      <c r="B6772" s="157" t="n">
        <v>3.75</v>
      </c>
    </row>
    <row r="6773" customFormat="false" ht="15" hidden="false" customHeight="false" outlineLevel="0" collapsed="false">
      <c r="A6773" s="0" t="n">
        <v>1500004065</v>
      </c>
      <c r="B6773" s="157" t="n">
        <v>25.3333333333333</v>
      </c>
    </row>
    <row r="6774" customFormat="false" ht="15" hidden="false" customHeight="false" outlineLevel="0" collapsed="false">
      <c r="A6774" s="0" t="n">
        <v>1500003387</v>
      </c>
      <c r="B6774" s="157" t="n">
        <v>1.25</v>
      </c>
    </row>
    <row r="6775" customFormat="false" ht="15" hidden="false" customHeight="false" outlineLevel="0" collapsed="false">
      <c r="A6775" s="0" t="n">
        <v>1500003597</v>
      </c>
      <c r="B6775" s="157" t="n">
        <v>2.16666666666667</v>
      </c>
    </row>
    <row r="6776" customFormat="false" ht="15" hidden="false" customHeight="false" outlineLevel="0" collapsed="false">
      <c r="A6776" s="0" t="n">
        <v>1500003624</v>
      </c>
      <c r="B6776" s="157" t="n">
        <v>37.3416666666667</v>
      </c>
    </row>
    <row r="6777" customFormat="false" ht="15" hidden="false" customHeight="false" outlineLevel="0" collapsed="false">
      <c r="A6777" s="0" t="n">
        <v>1500001759</v>
      </c>
      <c r="B6777" s="157" t="n">
        <v>0</v>
      </c>
    </row>
    <row r="6778" customFormat="false" ht="15" hidden="false" customHeight="false" outlineLevel="0" collapsed="false">
      <c r="A6778" s="0" t="n">
        <v>1500005118</v>
      </c>
      <c r="B6778" s="157" t="n">
        <v>16.1666666666667</v>
      </c>
    </row>
    <row r="6779" customFormat="false" ht="15" hidden="false" customHeight="false" outlineLevel="0" collapsed="false">
      <c r="A6779" s="0" t="n">
        <v>1500004067</v>
      </c>
      <c r="B6779" s="157" t="n">
        <v>38.75</v>
      </c>
    </row>
    <row r="6780" customFormat="false" ht="15" hidden="false" customHeight="false" outlineLevel="0" collapsed="false">
      <c r="A6780" s="0" t="n">
        <v>1500004342</v>
      </c>
      <c r="B6780" s="157" t="n">
        <v>2.5</v>
      </c>
    </row>
    <row r="6781" customFormat="false" ht="15" hidden="false" customHeight="false" outlineLevel="0" collapsed="false">
      <c r="A6781" s="0" t="n">
        <v>1500002390</v>
      </c>
      <c r="B6781" s="157" t="n">
        <v>0</v>
      </c>
    </row>
    <row r="6782" customFormat="false" ht="15" hidden="false" customHeight="false" outlineLevel="0" collapsed="false">
      <c r="A6782" s="0" t="n">
        <v>1500003455</v>
      </c>
      <c r="B6782" s="157" t="n">
        <v>23.75</v>
      </c>
    </row>
    <row r="6783" customFormat="false" ht="15" hidden="false" customHeight="false" outlineLevel="0" collapsed="false">
      <c r="A6783" s="0" t="n">
        <v>1500002239</v>
      </c>
      <c r="B6783" s="157" t="n">
        <v>7.5</v>
      </c>
    </row>
    <row r="6784" customFormat="false" ht="15" hidden="false" customHeight="false" outlineLevel="0" collapsed="false">
      <c r="A6784" s="0" t="n">
        <v>1500002518</v>
      </c>
      <c r="B6784" s="157" t="n">
        <v>0</v>
      </c>
    </row>
    <row r="6785" customFormat="false" ht="15" hidden="false" customHeight="false" outlineLevel="0" collapsed="false">
      <c r="A6785" s="0" t="n">
        <v>1500002519</v>
      </c>
      <c r="B6785" s="157" t="n">
        <v>12.9166666666667</v>
      </c>
    </row>
    <row r="6786" customFormat="false" ht="15" hidden="false" customHeight="false" outlineLevel="0" collapsed="false">
      <c r="A6786" s="0" t="n">
        <v>1500002614</v>
      </c>
      <c r="B6786" s="157" t="n">
        <v>28.75</v>
      </c>
    </row>
    <row r="6787" customFormat="false" ht="15" hidden="false" customHeight="false" outlineLevel="0" collapsed="false">
      <c r="A6787" s="0" t="n">
        <v>1500004113</v>
      </c>
      <c r="B6787" s="157" t="n">
        <v>0</v>
      </c>
    </row>
    <row r="6788" customFormat="false" ht="15" hidden="false" customHeight="false" outlineLevel="0" collapsed="false">
      <c r="A6788" s="0" t="n">
        <v>1500002465</v>
      </c>
      <c r="B6788" s="157" t="n">
        <v>0</v>
      </c>
    </row>
    <row r="6789" customFormat="false" ht="15" hidden="false" customHeight="false" outlineLevel="0" collapsed="false">
      <c r="A6789" s="0" t="n">
        <v>1500002341</v>
      </c>
      <c r="B6789" s="157" t="n">
        <v>0</v>
      </c>
    </row>
    <row r="6790" customFormat="false" ht="15" hidden="false" customHeight="false" outlineLevel="0" collapsed="false">
      <c r="A6790" s="0" t="n">
        <v>1500004628</v>
      </c>
      <c r="B6790" s="157" t="n">
        <v>2.08333333333333</v>
      </c>
    </row>
    <row r="6791" customFormat="false" ht="15" hidden="false" customHeight="false" outlineLevel="0" collapsed="false">
      <c r="A6791" s="0" t="n">
        <v>1500003467</v>
      </c>
      <c r="B6791" s="157" t="n">
        <v>10.4166666666667</v>
      </c>
    </row>
    <row r="6792" customFormat="false" ht="15" hidden="false" customHeight="false" outlineLevel="0" collapsed="false">
      <c r="A6792" s="0" t="n">
        <v>1500002687</v>
      </c>
      <c r="B6792" s="157" t="n">
        <v>0</v>
      </c>
    </row>
    <row r="6793" customFormat="false" ht="15" hidden="false" customHeight="false" outlineLevel="0" collapsed="false">
      <c r="A6793" s="0" t="n">
        <v>1500005330</v>
      </c>
      <c r="B6793" s="157" t="n">
        <v>6.66666666666667</v>
      </c>
    </row>
    <row r="6794" customFormat="false" ht="15" hidden="false" customHeight="false" outlineLevel="0" collapsed="false">
      <c r="A6794" s="0" t="n">
        <v>1500003008</v>
      </c>
      <c r="B6794" s="157" t="n">
        <v>1.66666666666667</v>
      </c>
    </row>
    <row r="6795" customFormat="false" ht="15" hidden="false" customHeight="false" outlineLevel="0" collapsed="false">
      <c r="A6795" s="0" t="n">
        <v>1500005068</v>
      </c>
      <c r="B6795" s="157" t="n">
        <v>0.833333333333333</v>
      </c>
    </row>
    <row r="6796" customFormat="false" ht="15" hidden="false" customHeight="false" outlineLevel="0" collapsed="false">
      <c r="A6796" s="0" t="n">
        <v>1500005631</v>
      </c>
      <c r="B6796" s="157" t="n">
        <v>11.6666666666667</v>
      </c>
    </row>
    <row r="6797" customFormat="false" ht="15" hidden="false" customHeight="false" outlineLevel="0" collapsed="false">
      <c r="A6797" s="0" t="n">
        <v>1500005632</v>
      </c>
      <c r="B6797" s="157" t="n">
        <v>40</v>
      </c>
    </row>
    <row r="6798" customFormat="false" ht="15" hidden="false" customHeight="false" outlineLevel="0" collapsed="false">
      <c r="A6798" s="0" t="n">
        <v>1500005633</v>
      </c>
      <c r="B6798" s="157" t="n">
        <v>14.1666666666667</v>
      </c>
    </row>
    <row r="6799" customFormat="false" ht="15" hidden="false" customHeight="false" outlineLevel="0" collapsed="false">
      <c r="A6799" s="0" t="n">
        <v>1500005634</v>
      </c>
      <c r="B6799" s="157" t="n">
        <v>11.6666666666667</v>
      </c>
    </row>
    <row r="6800" customFormat="false" ht="15" hidden="false" customHeight="false" outlineLevel="0" collapsed="false">
      <c r="A6800" s="0" t="n">
        <v>1500004967</v>
      </c>
      <c r="B6800" s="157" t="n">
        <v>35.8333333333333</v>
      </c>
    </row>
    <row r="6801" customFormat="false" ht="15" hidden="false" customHeight="false" outlineLevel="0" collapsed="false">
      <c r="A6801" s="0" t="n">
        <v>1500002991</v>
      </c>
      <c r="B6801" s="157" t="n">
        <v>15.4166666666667</v>
      </c>
    </row>
    <row r="6802" customFormat="false" ht="15" hidden="false" customHeight="false" outlineLevel="0" collapsed="false">
      <c r="A6802" s="0" t="n">
        <v>1500004677</v>
      </c>
      <c r="B6802" s="157" t="n">
        <v>13.8333333333333</v>
      </c>
    </row>
    <row r="6803" customFormat="false" ht="15" hidden="false" customHeight="false" outlineLevel="0" collapsed="false">
      <c r="A6803" s="0" t="n">
        <v>1500002090</v>
      </c>
      <c r="B6803" s="157" t="n">
        <v>29.9166666666667</v>
      </c>
    </row>
    <row r="6804" customFormat="false" ht="15" hidden="false" customHeight="false" outlineLevel="0" collapsed="false">
      <c r="A6804" s="0" t="n">
        <v>1500004690</v>
      </c>
      <c r="B6804" s="157" t="n">
        <v>48.9166666666667</v>
      </c>
    </row>
    <row r="6805" customFormat="false" ht="15" hidden="false" customHeight="false" outlineLevel="0" collapsed="false">
      <c r="A6805" s="0" t="n">
        <v>1500005939</v>
      </c>
      <c r="B6805" s="157" t="n">
        <v>0</v>
      </c>
    </row>
    <row r="6806" customFormat="false" ht="15" hidden="false" customHeight="false" outlineLevel="0" collapsed="false">
      <c r="A6806" s="0" t="n">
        <v>1500006155</v>
      </c>
      <c r="B6806" s="157" t="n">
        <v>25.8333333333333</v>
      </c>
    </row>
    <row r="6807" customFormat="false" ht="15" hidden="false" customHeight="false" outlineLevel="0" collapsed="false">
      <c r="A6807" s="0" t="n">
        <v>1500004178</v>
      </c>
      <c r="B6807" s="157" t="n">
        <v>29.25</v>
      </c>
    </row>
    <row r="6808" customFormat="false" ht="15" hidden="false" customHeight="false" outlineLevel="0" collapsed="false">
      <c r="A6808" s="0" t="n">
        <v>1500005940</v>
      </c>
      <c r="B6808" s="157" t="n">
        <v>0</v>
      </c>
    </row>
    <row r="6809" customFormat="false" ht="15" hidden="false" customHeight="false" outlineLevel="0" collapsed="false">
      <c r="A6809" s="0" t="n">
        <v>1500003744</v>
      </c>
      <c r="B6809" s="157" t="n">
        <v>0</v>
      </c>
    </row>
    <row r="6810" customFormat="false" ht="15" hidden="false" customHeight="false" outlineLevel="0" collapsed="false">
      <c r="A6810" s="0" t="n">
        <v>1500004084</v>
      </c>
      <c r="B6810" s="157" t="n">
        <v>8.83333333333333</v>
      </c>
    </row>
    <row r="6811" customFormat="false" ht="15" hidden="false" customHeight="false" outlineLevel="0" collapsed="false">
      <c r="A6811" s="0" t="n">
        <v>1500004545</v>
      </c>
      <c r="B6811" s="157" t="n">
        <v>0</v>
      </c>
    </row>
    <row r="6812" customFormat="false" ht="15" hidden="false" customHeight="false" outlineLevel="0" collapsed="false">
      <c r="A6812" s="0" t="n">
        <v>1500003468</v>
      </c>
      <c r="B6812" s="157" t="n">
        <v>21.8333333333333</v>
      </c>
    </row>
    <row r="6813" customFormat="false" ht="15" hidden="false" customHeight="false" outlineLevel="0" collapsed="false">
      <c r="A6813" s="0" t="n">
        <v>1500004405</v>
      </c>
      <c r="B6813" s="157" t="n">
        <v>21.8333333333333</v>
      </c>
    </row>
    <row r="6814" customFormat="false" ht="15" hidden="false" customHeight="false" outlineLevel="0" collapsed="false">
      <c r="A6814" s="0" t="n">
        <v>1500002070</v>
      </c>
      <c r="B6814" s="157" t="n">
        <v>0</v>
      </c>
    </row>
    <row r="6815" customFormat="false" ht="15" hidden="false" customHeight="false" outlineLevel="0" collapsed="false">
      <c r="A6815" s="0" t="n">
        <v>1500002904</v>
      </c>
      <c r="B6815" s="157" t="n">
        <v>15</v>
      </c>
    </row>
    <row r="6816" customFormat="false" ht="15" hidden="false" customHeight="false" outlineLevel="0" collapsed="false">
      <c r="A6816" s="0" t="n">
        <v>1500003407</v>
      </c>
      <c r="B6816" s="157" t="n">
        <v>26.5</v>
      </c>
    </row>
    <row r="6817" customFormat="false" ht="15" hidden="false" customHeight="false" outlineLevel="0" collapsed="false">
      <c r="A6817" s="0" t="n">
        <v>1500004585</v>
      </c>
      <c r="B6817" s="157" t="n">
        <v>33.3333333333333</v>
      </c>
    </row>
    <row r="6818" customFormat="false" ht="15" hidden="false" customHeight="false" outlineLevel="0" collapsed="false">
      <c r="A6818" s="0" t="n">
        <v>1500004228</v>
      </c>
      <c r="B6818" s="157" t="n">
        <v>24.6666666666667</v>
      </c>
    </row>
    <row r="6819" customFormat="false" ht="15" hidden="false" customHeight="false" outlineLevel="0" collapsed="false">
      <c r="A6819" s="0" t="n">
        <v>1500002615</v>
      </c>
      <c r="B6819" s="157" t="n">
        <v>33.5</v>
      </c>
    </row>
    <row r="6820" customFormat="false" ht="15" hidden="false" customHeight="false" outlineLevel="0" collapsed="false">
      <c r="A6820" s="0" t="n">
        <v>1500003778</v>
      </c>
      <c r="B6820" s="157" t="n">
        <v>3.75</v>
      </c>
    </row>
    <row r="6821" customFormat="false" ht="15" hidden="false" customHeight="false" outlineLevel="0" collapsed="false">
      <c r="A6821" s="0" t="n">
        <v>1500002992</v>
      </c>
      <c r="B6821" s="157" t="n">
        <v>19.1333333333333</v>
      </c>
    </row>
    <row r="6822" customFormat="false" ht="15" hidden="false" customHeight="false" outlineLevel="0" collapsed="false">
      <c r="A6822" s="0" t="n">
        <v>1500002176</v>
      </c>
      <c r="B6822" s="157" t="n">
        <v>20.8333333333333</v>
      </c>
    </row>
    <row r="6823" customFormat="false" ht="15" hidden="false" customHeight="false" outlineLevel="0" collapsed="false">
      <c r="A6823" s="0" t="n">
        <v>1500003977</v>
      </c>
      <c r="B6823" s="157" t="n">
        <v>0</v>
      </c>
    </row>
    <row r="6824" customFormat="false" ht="15" hidden="false" customHeight="false" outlineLevel="0" collapsed="false">
      <c r="A6824" s="0" t="n">
        <v>1500002728</v>
      </c>
      <c r="B6824" s="157" t="n">
        <v>0</v>
      </c>
    </row>
    <row r="6825" customFormat="false" ht="15" hidden="false" customHeight="false" outlineLevel="0" collapsed="false">
      <c r="A6825" s="0" t="n">
        <v>1500002772</v>
      </c>
      <c r="B6825" s="157" t="n">
        <v>10.25</v>
      </c>
    </row>
    <row r="6826" customFormat="false" ht="15" hidden="false" customHeight="false" outlineLevel="0" collapsed="false">
      <c r="A6826" s="0" t="n">
        <v>1500004298</v>
      </c>
      <c r="B6826" s="157" t="n">
        <v>0</v>
      </c>
    </row>
    <row r="6827" customFormat="false" ht="15" hidden="false" customHeight="false" outlineLevel="0" collapsed="false">
      <c r="A6827" s="0" t="n">
        <v>1500003655</v>
      </c>
      <c r="B6827" s="157" t="n">
        <v>2.5</v>
      </c>
    </row>
    <row r="6828" customFormat="false" ht="15" hidden="false" customHeight="false" outlineLevel="0" collapsed="false">
      <c r="A6828" s="0" t="n">
        <v>1500003864</v>
      </c>
      <c r="B6828" s="157" t="n">
        <v>0</v>
      </c>
    </row>
    <row r="6829" customFormat="false" ht="15" hidden="false" customHeight="false" outlineLevel="0" collapsed="false">
      <c r="A6829" s="0" t="n">
        <v>1500002091</v>
      </c>
      <c r="B6829" s="157" t="n">
        <v>0</v>
      </c>
    </row>
    <row r="6830" customFormat="false" ht="15" hidden="false" customHeight="false" outlineLevel="0" collapsed="false">
      <c r="A6830" s="0" t="n">
        <v>1500002078</v>
      </c>
      <c r="B6830" s="157" t="n">
        <v>0.833333333333333</v>
      </c>
    </row>
    <row r="6831" customFormat="false" ht="15" hidden="false" customHeight="false" outlineLevel="0" collapsed="false">
      <c r="A6831" s="0" t="n">
        <v>1500002284</v>
      </c>
      <c r="B6831" s="157" t="n">
        <v>0.833333333333333</v>
      </c>
    </row>
    <row r="6832" customFormat="false" ht="15" hidden="false" customHeight="false" outlineLevel="0" collapsed="false">
      <c r="A6832" s="0" t="n">
        <v>1500002194</v>
      </c>
      <c r="B6832" s="157" t="n">
        <v>25.5</v>
      </c>
    </row>
    <row r="6833" customFormat="false" ht="15" hidden="false" customHeight="false" outlineLevel="0" collapsed="false">
      <c r="A6833" s="0" t="n">
        <v>1500005816</v>
      </c>
      <c r="B6833" s="157" t="n">
        <v>23.25</v>
      </c>
    </row>
    <row r="6834" customFormat="false" ht="15" hidden="false" customHeight="false" outlineLevel="0" collapsed="false">
      <c r="A6834" s="0" t="n">
        <v>1500005038</v>
      </c>
      <c r="B6834" s="157" t="n">
        <v>25.3333333333333</v>
      </c>
    </row>
    <row r="6835" customFormat="false" ht="15" hidden="false" customHeight="false" outlineLevel="0" collapsed="false">
      <c r="A6835" s="0" t="n">
        <v>1500002520</v>
      </c>
      <c r="B6835" s="157" t="n">
        <v>4.33333333333333</v>
      </c>
    </row>
    <row r="6836" customFormat="false" ht="15" hidden="false" customHeight="false" outlineLevel="0" collapsed="false">
      <c r="A6836" s="0" t="n">
        <v>1500005231</v>
      </c>
      <c r="B6836" s="157" t="n">
        <v>34.5833333333333</v>
      </c>
    </row>
    <row r="6837" customFormat="false" ht="15" hidden="false" customHeight="false" outlineLevel="0" collapsed="false">
      <c r="A6837" s="0" t="n">
        <v>1500002476</v>
      </c>
      <c r="B6837" s="157" t="n">
        <v>0.583333333333333</v>
      </c>
    </row>
    <row r="6838" customFormat="false" ht="15" hidden="false" customHeight="false" outlineLevel="0" collapsed="false">
      <c r="A6838" s="0" t="n">
        <v>1500005871</v>
      </c>
      <c r="B6838" s="157" t="n">
        <v>48.3333333333333</v>
      </c>
    </row>
    <row r="6839" customFormat="false" ht="15" hidden="false" customHeight="false" outlineLevel="0" collapsed="false">
      <c r="A6839" s="0" t="n">
        <v>1500003736</v>
      </c>
      <c r="B6839" s="157" t="n">
        <v>0</v>
      </c>
    </row>
    <row r="6840" customFormat="false" ht="15" hidden="false" customHeight="false" outlineLevel="0" collapsed="false">
      <c r="A6840" s="0" t="n">
        <v>1500002729</v>
      </c>
      <c r="B6840" s="157" t="n">
        <v>87.3333333333333</v>
      </c>
    </row>
    <row r="6841" customFormat="false" ht="15" hidden="false" customHeight="false" outlineLevel="0" collapsed="false">
      <c r="A6841" s="0" t="n">
        <v>1500002537</v>
      </c>
      <c r="B6841" s="157" t="n">
        <v>0</v>
      </c>
    </row>
    <row r="6842" customFormat="false" ht="15" hidden="false" customHeight="false" outlineLevel="0" collapsed="false">
      <c r="A6842" s="0" t="n">
        <v>1500005600</v>
      </c>
      <c r="B6842" s="157" t="n">
        <v>0</v>
      </c>
    </row>
    <row r="6843" customFormat="false" ht="15" hidden="false" customHeight="false" outlineLevel="0" collapsed="false">
      <c r="A6843" s="0" t="n">
        <v>1500002940</v>
      </c>
      <c r="B6843" s="157" t="n">
        <v>21.25</v>
      </c>
    </row>
    <row r="6844" customFormat="false" ht="15" hidden="false" customHeight="false" outlineLevel="0" collapsed="false">
      <c r="A6844" s="0" t="n">
        <v>1500005665</v>
      </c>
      <c r="B6844" s="157" t="n">
        <v>0</v>
      </c>
    </row>
    <row r="6845" customFormat="false" ht="15" hidden="false" customHeight="false" outlineLevel="0" collapsed="false">
      <c r="A6845" s="0" t="n">
        <v>1500003150</v>
      </c>
      <c r="B6845" s="157" t="n">
        <v>20</v>
      </c>
    </row>
    <row r="6846" customFormat="false" ht="15" hidden="false" customHeight="false" outlineLevel="0" collapsed="false">
      <c r="A6846" s="0" t="n">
        <v>1500003354</v>
      </c>
      <c r="B6846" s="157" t="n">
        <v>63.6666666666667</v>
      </c>
    </row>
    <row r="6847" customFormat="false" ht="15" hidden="false" customHeight="false" outlineLevel="0" collapsed="false">
      <c r="A6847" s="0" t="n">
        <v>1500002362</v>
      </c>
      <c r="B6847" s="157" t="n">
        <v>11.6666666666667</v>
      </c>
    </row>
    <row r="6848" customFormat="false" ht="15" hidden="false" customHeight="false" outlineLevel="0" collapsed="false">
      <c r="A6848" s="0" t="n">
        <v>1500003469</v>
      </c>
      <c r="B6848" s="157" t="n">
        <v>0</v>
      </c>
    </row>
    <row r="6849" customFormat="false" ht="15" hidden="false" customHeight="false" outlineLevel="0" collapsed="false">
      <c r="A6849" s="0" t="n">
        <v>1500003499</v>
      </c>
      <c r="B6849" s="157" t="n">
        <v>11.1666666666667</v>
      </c>
    </row>
    <row r="6850" customFormat="false" ht="15" hidden="false" customHeight="false" outlineLevel="0" collapsed="false">
      <c r="A6850" s="0" t="n">
        <v>1500003745</v>
      </c>
      <c r="B6850" s="157" t="n">
        <v>0</v>
      </c>
    </row>
    <row r="6851" customFormat="false" ht="15" hidden="false" customHeight="false" outlineLevel="0" collapsed="false">
      <c r="A6851" s="0" t="n">
        <v>1500005331</v>
      </c>
      <c r="B6851" s="157" t="n">
        <v>0</v>
      </c>
    </row>
    <row r="6852" customFormat="false" ht="15" hidden="false" customHeight="false" outlineLevel="0" collapsed="false">
      <c r="A6852" s="0" t="n">
        <v>1500005332</v>
      </c>
      <c r="B6852" s="157" t="n">
        <v>0</v>
      </c>
    </row>
    <row r="6853" customFormat="false" ht="15" hidden="false" customHeight="false" outlineLevel="0" collapsed="false">
      <c r="A6853" s="0" t="n">
        <v>1500004114</v>
      </c>
      <c r="B6853" s="157" t="n">
        <v>10.8333333333333</v>
      </c>
    </row>
    <row r="6854" customFormat="false" ht="15" hidden="false" customHeight="false" outlineLevel="0" collapsed="false">
      <c r="A6854" s="0" t="n">
        <v>1500004116</v>
      </c>
      <c r="B6854" s="157" t="n">
        <v>54.6666666666667</v>
      </c>
    </row>
    <row r="6855" customFormat="false" ht="15" hidden="false" customHeight="false" outlineLevel="0" collapsed="false">
      <c r="A6855" s="0" t="n">
        <v>1500002660</v>
      </c>
      <c r="B6855" s="157" t="n">
        <v>37.9166666666667</v>
      </c>
    </row>
    <row r="6856" customFormat="false" ht="15" hidden="false" customHeight="false" outlineLevel="0" collapsed="false">
      <c r="A6856" s="0" t="n">
        <v>1500002730</v>
      </c>
      <c r="B6856" s="157" t="n">
        <v>0</v>
      </c>
    </row>
    <row r="6857" customFormat="false" ht="15" hidden="false" customHeight="false" outlineLevel="0" collapsed="false">
      <c r="A6857" s="0" t="n">
        <v>1500004861</v>
      </c>
      <c r="B6857" s="157" t="n">
        <v>51.5</v>
      </c>
    </row>
    <row r="6858" customFormat="false" ht="15" hidden="false" customHeight="false" outlineLevel="0" collapsed="false">
      <c r="A6858" s="0" t="n">
        <v>1500004862</v>
      </c>
      <c r="B6858" s="157" t="n">
        <v>10.5833333333333</v>
      </c>
    </row>
    <row r="6859" customFormat="false" ht="15" hidden="false" customHeight="false" outlineLevel="0" collapsed="false">
      <c r="A6859" s="0" t="n">
        <v>1500004343</v>
      </c>
      <c r="B6859" s="157" t="n">
        <v>0</v>
      </c>
    </row>
    <row r="6860" customFormat="false" ht="15" hidden="false" customHeight="false" outlineLevel="0" collapsed="false">
      <c r="A6860" s="0" t="n">
        <v>1500003646</v>
      </c>
      <c r="B6860" s="157" t="n">
        <v>0.833333333333333</v>
      </c>
    </row>
    <row r="6861" customFormat="false" ht="15" hidden="false" customHeight="false" outlineLevel="0" collapsed="false">
      <c r="A6861" s="0" t="n">
        <v>1500004483</v>
      </c>
      <c r="B6861" s="157" t="n">
        <v>27.0833333333333</v>
      </c>
    </row>
    <row r="6862" customFormat="false" ht="15" hidden="false" customHeight="false" outlineLevel="0" collapsed="false">
      <c r="A6862" s="0" t="n">
        <v>1500004691</v>
      </c>
      <c r="B6862" s="157" t="n">
        <v>19.25</v>
      </c>
    </row>
    <row r="6863" customFormat="false" ht="15" hidden="false" customHeight="false" outlineLevel="0" collapsed="false">
      <c r="A6863" s="0" t="n">
        <v>1500004282</v>
      </c>
      <c r="B6863" s="157" t="n">
        <v>6.86666666666667</v>
      </c>
    </row>
    <row r="6864" customFormat="false" ht="15" hidden="false" customHeight="false" outlineLevel="0" collapsed="false">
      <c r="A6864" s="0" t="n">
        <v>1500004299</v>
      </c>
      <c r="B6864" s="157" t="n">
        <v>0</v>
      </c>
    </row>
    <row r="6865" customFormat="false" ht="15" hidden="false" customHeight="false" outlineLevel="0" collapsed="false">
      <c r="A6865" s="0" t="n">
        <v>1500002973</v>
      </c>
      <c r="B6865" s="157" t="n">
        <v>34.175</v>
      </c>
    </row>
    <row r="6866" customFormat="false" ht="15" hidden="false" customHeight="false" outlineLevel="0" collapsed="false">
      <c r="A6866" s="0" t="n">
        <v>1500002006</v>
      </c>
      <c r="B6866" s="157" t="n">
        <v>0</v>
      </c>
    </row>
    <row r="6867" customFormat="false" ht="15" hidden="false" customHeight="false" outlineLevel="0" collapsed="false">
      <c r="A6867" s="0" t="n">
        <v>1500003761</v>
      </c>
      <c r="B6867" s="157" t="n">
        <v>0</v>
      </c>
    </row>
    <row r="6868" customFormat="false" ht="15" hidden="false" customHeight="false" outlineLevel="0" collapsed="false">
      <c r="A6868" s="0" t="n">
        <v>1500003762</v>
      </c>
      <c r="B6868" s="157" t="n">
        <v>13.725</v>
      </c>
    </row>
    <row r="6869" customFormat="false" ht="15" hidden="false" customHeight="false" outlineLevel="0" collapsed="false">
      <c r="A6869" s="0" t="n">
        <v>1500004066</v>
      </c>
      <c r="B6869" s="157" t="n">
        <v>5.25</v>
      </c>
    </row>
    <row r="6870" customFormat="false" ht="15" hidden="false" customHeight="false" outlineLevel="0" collapsed="false">
      <c r="A6870" s="0" t="n">
        <v>1500003131</v>
      </c>
      <c r="B6870" s="157" t="n">
        <v>0</v>
      </c>
    </row>
    <row r="6871" customFormat="false" ht="15" hidden="false" customHeight="false" outlineLevel="0" collapsed="false">
      <c r="A6871" s="0" t="n">
        <v>1500004783</v>
      </c>
      <c r="B6871" s="157" t="n">
        <v>30.5833333333333</v>
      </c>
    </row>
    <row r="6872" customFormat="false" ht="15" hidden="false" customHeight="false" outlineLevel="0" collapsed="false">
      <c r="A6872" s="0" t="n">
        <v>1500001967</v>
      </c>
      <c r="B6872" s="157" t="n">
        <v>8.33333333333333</v>
      </c>
    </row>
    <row r="6873" customFormat="false" ht="15" hidden="false" customHeight="false" outlineLevel="0" collapsed="false">
      <c r="A6873" s="0" t="n">
        <v>1500004224</v>
      </c>
      <c r="B6873" s="157" t="n">
        <v>25.8333333333333</v>
      </c>
    </row>
    <row r="6874" customFormat="false" ht="15" hidden="false" customHeight="false" outlineLevel="0" collapsed="false">
      <c r="A6874" s="0" t="n">
        <v>1500002688</v>
      </c>
      <c r="B6874" s="157" t="n">
        <v>6.25</v>
      </c>
    </row>
    <row r="6875" customFormat="false" ht="15" hidden="false" customHeight="false" outlineLevel="0" collapsed="false">
      <c r="A6875" s="0" t="n">
        <v>1500002704</v>
      </c>
      <c r="B6875" s="157" t="n">
        <v>3.33333333333333</v>
      </c>
    </row>
    <row r="6876" customFormat="false" ht="15" hidden="false" customHeight="false" outlineLevel="0" collapsed="false">
      <c r="A6876" s="0" t="n">
        <v>1500003500</v>
      </c>
      <c r="B6876" s="157" t="n">
        <v>2.5</v>
      </c>
    </row>
    <row r="6877" customFormat="false" ht="15" hidden="false" customHeight="false" outlineLevel="0" collapsed="false">
      <c r="A6877" s="0" t="n">
        <v>1500003690</v>
      </c>
      <c r="B6877" s="157" t="n">
        <v>8.83333333333333</v>
      </c>
    </row>
    <row r="6878" customFormat="false" ht="15" hidden="false" customHeight="false" outlineLevel="0" collapsed="false">
      <c r="A6878" s="0" t="n">
        <v>1500004344</v>
      </c>
      <c r="B6878" s="157" t="n">
        <v>3.75</v>
      </c>
    </row>
    <row r="6879" customFormat="false" ht="15" hidden="false" customHeight="false" outlineLevel="0" collapsed="false">
      <c r="A6879" s="0" t="n">
        <v>1500003009</v>
      </c>
      <c r="B6879" s="157" t="n">
        <v>4.66666666666667</v>
      </c>
    </row>
    <row r="6880" customFormat="false" ht="15" hidden="false" customHeight="false" outlineLevel="0" collapsed="false">
      <c r="A6880" s="0" t="n">
        <v>1500002466</v>
      </c>
      <c r="B6880" s="157" t="n">
        <v>19.3333333333333</v>
      </c>
    </row>
    <row r="6881" customFormat="false" ht="15" hidden="false" customHeight="false" outlineLevel="0" collapsed="false">
      <c r="A6881" s="0" t="n">
        <v>1500005806</v>
      </c>
      <c r="B6881" s="157" t="n">
        <v>25.0833333333333</v>
      </c>
    </row>
    <row r="6882" customFormat="false" ht="15" hidden="false" customHeight="false" outlineLevel="0" collapsed="false">
      <c r="A6882" s="0" t="n">
        <v>1500002773</v>
      </c>
      <c r="B6882" s="157" t="n">
        <v>22.9166666666667</v>
      </c>
    </row>
    <row r="6883" customFormat="false" ht="15" hidden="false" customHeight="false" outlineLevel="0" collapsed="false">
      <c r="A6883" s="0" t="n">
        <v>1500005170</v>
      </c>
      <c r="B6883" s="157" t="n">
        <v>0</v>
      </c>
    </row>
    <row r="6884" customFormat="false" ht="15" hidden="false" customHeight="false" outlineLevel="0" collapsed="false">
      <c r="A6884" s="0" t="n">
        <v>1500005695</v>
      </c>
      <c r="B6884" s="157" t="n">
        <v>0</v>
      </c>
    </row>
    <row r="6885" customFormat="false" ht="15" hidden="false" customHeight="false" outlineLevel="0" collapsed="false">
      <c r="A6885" s="0" t="n">
        <v>1500003431</v>
      </c>
      <c r="B6885" s="157" t="n">
        <v>14.5</v>
      </c>
    </row>
    <row r="6886" customFormat="false" ht="15" hidden="false" customHeight="false" outlineLevel="0" collapsed="false">
      <c r="A6886" s="0" t="n">
        <v>1500002842</v>
      </c>
      <c r="B6886" s="157" t="n">
        <v>3.75</v>
      </c>
    </row>
    <row r="6887" customFormat="false" ht="15" hidden="false" customHeight="false" outlineLevel="0" collapsed="false">
      <c r="A6887" s="0" t="n">
        <v>1500002843</v>
      </c>
      <c r="B6887" s="157" t="n">
        <v>0</v>
      </c>
    </row>
    <row r="6888" customFormat="false" ht="15" hidden="false" customHeight="false" outlineLevel="0" collapsed="false">
      <c r="A6888" s="0" t="n">
        <v>1500003355</v>
      </c>
      <c r="B6888" s="157" t="n">
        <v>30.4166666666667</v>
      </c>
    </row>
    <row r="6889" customFormat="false" ht="15" hidden="false" customHeight="false" outlineLevel="0" collapsed="false">
      <c r="A6889" s="0" t="n">
        <v>1500006304</v>
      </c>
      <c r="B6889" s="157" t="n">
        <v>6.66666666666667</v>
      </c>
    </row>
    <row r="6890" customFormat="false" ht="15" hidden="false" customHeight="false" outlineLevel="0" collapsed="false">
      <c r="A6890" s="0" t="n">
        <v>1500004692</v>
      </c>
      <c r="B6890" s="157" t="n">
        <v>10.9166666666667</v>
      </c>
    </row>
    <row r="6891" customFormat="false" ht="15" hidden="false" customHeight="false" outlineLevel="0" collapsed="false">
      <c r="A6891" s="0" t="n">
        <v>1500002616</v>
      </c>
      <c r="B6891" s="157" t="n">
        <v>50.5833333333333</v>
      </c>
    </row>
    <row r="6892" customFormat="false" ht="15" hidden="false" customHeight="false" outlineLevel="0" collapsed="false">
      <c r="A6892" s="0" t="n">
        <v>1500011829</v>
      </c>
      <c r="B6892" s="157" t="n">
        <v>0</v>
      </c>
    </row>
    <row r="6893" customFormat="false" ht="15" hidden="false" customHeight="false" outlineLevel="0" collapsed="false">
      <c r="A6893" s="0" t="n">
        <v>1500004784</v>
      </c>
      <c r="B6893" s="157" t="n">
        <v>10.9166666666667</v>
      </c>
    </row>
    <row r="6894" customFormat="false" ht="15" hidden="false" customHeight="false" outlineLevel="0" collapsed="false">
      <c r="A6894" s="0" t="n">
        <v>1500005144</v>
      </c>
      <c r="B6894" s="157" t="n">
        <v>0</v>
      </c>
    </row>
    <row r="6895" customFormat="false" ht="15" hidden="false" customHeight="false" outlineLevel="0" collapsed="false">
      <c r="A6895" s="0" t="n">
        <v>1500001736</v>
      </c>
      <c r="B6895" s="157" t="n">
        <v>27.9166666666667</v>
      </c>
    </row>
    <row r="6896" customFormat="false" ht="15" hidden="false" customHeight="false" outlineLevel="0" collapsed="false">
      <c r="A6896" s="0" t="n">
        <v>1500002491</v>
      </c>
      <c r="B6896" s="157" t="n">
        <v>32.4166666666667</v>
      </c>
    </row>
    <row r="6897" customFormat="false" ht="15" hidden="false" customHeight="false" outlineLevel="0" collapsed="false">
      <c r="A6897" s="0" t="n">
        <v>1500011717</v>
      </c>
      <c r="B6897" s="157" t="n">
        <v>5.41666666666667</v>
      </c>
    </row>
    <row r="6898" customFormat="false" ht="15" hidden="false" customHeight="false" outlineLevel="0" collapsed="false">
      <c r="A6898" s="0" t="n">
        <v>1500002300</v>
      </c>
      <c r="B6898" s="157" t="n">
        <v>13.0833333333333</v>
      </c>
    </row>
    <row r="6899" customFormat="false" ht="15" hidden="false" customHeight="false" outlineLevel="0" collapsed="false">
      <c r="A6899" s="0" t="n">
        <v>1500002301</v>
      </c>
      <c r="B6899" s="157" t="n">
        <v>10.8333333333333</v>
      </c>
    </row>
    <row r="6900" customFormat="false" ht="15" hidden="false" customHeight="false" outlineLevel="0" collapsed="false">
      <c r="A6900" s="0" t="n">
        <v>1500011741</v>
      </c>
      <c r="B6900" s="157" t="n">
        <v>24.5833333333333</v>
      </c>
    </row>
    <row r="6901" customFormat="false" ht="15" hidden="false" customHeight="false" outlineLevel="0" collapsed="false">
      <c r="A6901" s="0" t="n">
        <v>1500003380</v>
      </c>
      <c r="B6901" s="157" t="n">
        <v>29.0833333333333</v>
      </c>
    </row>
    <row r="6902" customFormat="false" ht="15" hidden="false" customHeight="false" outlineLevel="0" collapsed="false">
      <c r="A6902" s="0" t="n">
        <v>1500005807</v>
      </c>
      <c r="B6902" s="157" t="n">
        <v>51.9166666666667</v>
      </c>
    </row>
    <row r="6903" customFormat="false" ht="15" hidden="false" customHeight="false" outlineLevel="0" collapsed="false">
      <c r="A6903" s="0" t="n">
        <v>1500002240</v>
      </c>
      <c r="B6903" s="157" t="n">
        <v>0</v>
      </c>
    </row>
    <row r="6904" customFormat="false" ht="15" hidden="false" customHeight="false" outlineLevel="0" collapsed="false">
      <c r="A6904" s="0" t="n">
        <v>1500003381</v>
      </c>
      <c r="B6904" s="157" t="n">
        <v>0</v>
      </c>
    </row>
    <row r="6905" customFormat="false" ht="15" hidden="false" customHeight="false" outlineLevel="0" collapsed="false">
      <c r="A6905" s="0" t="n">
        <v>1500004154</v>
      </c>
      <c r="B6905" s="157" t="n">
        <v>0</v>
      </c>
    </row>
    <row r="6906" customFormat="false" ht="15" hidden="false" customHeight="false" outlineLevel="0" collapsed="false">
      <c r="A6906" s="0" t="n">
        <v>1500002993</v>
      </c>
      <c r="B6906" s="157" t="n">
        <v>7.5</v>
      </c>
    </row>
    <row r="6907" customFormat="false" ht="15" hidden="false" customHeight="false" outlineLevel="0" collapsed="false">
      <c r="A6907" s="0" t="n">
        <v>1500003691</v>
      </c>
      <c r="B6907" s="157" t="n">
        <v>0</v>
      </c>
    </row>
    <row r="6908" customFormat="false" ht="15" hidden="false" customHeight="false" outlineLevel="0" collapsed="false">
      <c r="A6908" s="0" t="n">
        <v>1500003779</v>
      </c>
      <c r="B6908" s="157" t="n">
        <v>20.8333333333333</v>
      </c>
    </row>
    <row r="6909" customFormat="false" ht="15" hidden="false" customHeight="false" outlineLevel="0" collapsed="false">
      <c r="A6909" s="0" t="n">
        <v>1500003632</v>
      </c>
      <c r="B6909" s="157" t="n">
        <v>22.5</v>
      </c>
    </row>
    <row r="6910" customFormat="false" ht="15" hidden="false" customHeight="false" outlineLevel="0" collapsed="false">
      <c r="A6910" s="0" t="n">
        <v>1500005302</v>
      </c>
      <c r="B6910" s="157" t="n">
        <v>0.416666666666667</v>
      </c>
    </row>
    <row r="6911" customFormat="false" ht="15" hidden="false" customHeight="false" outlineLevel="0" collapsed="false">
      <c r="A6911" s="0" t="n">
        <v>1500003899</v>
      </c>
      <c r="B6911" s="157" t="n">
        <v>0.166666666666667</v>
      </c>
    </row>
    <row r="6912" customFormat="false" ht="15" hidden="false" customHeight="false" outlineLevel="0" collapsed="false">
      <c r="A6912" s="0" t="n">
        <v>1500003692</v>
      </c>
      <c r="B6912" s="157" t="n">
        <v>0</v>
      </c>
    </row>
    <row r="6913" customFormat="false" ht="15" hidden="false" customHeight="false" outlineLevel="0" collapsed="false">
      <c r="A6913" s="0" t="n">
        <v>1500004928</v>
      </c>
      <c r="B6913" s="157" t="n">
        <v>0</v>
      </c>
    </row>
    <row r="6914" customFormat="false" ht="15" hidden="false" customHeight="false" outlineLevel="0" collapsed="false">
      <c r="A6914" s="0" t="n">
        <v>1500004929</v>
      </c>
      <c r="B6914" s="157" t="n">
        <v>0</v>
      </c>
    </row>
    <row r="6915" customFormat="false" ht="15" hidden="false" customHeight="false" outlineLevel="0" collapsed="false">
      <c r="A6915" s="0" t="n">
        <v>1500004930</v>
      </c>
      <c r="B6915" s="157" t="n">
        <v>0</v>
      </c>
    </row>
    <row r="6916" customFormat="false" ht="15" hidden="false" customHeight="false" outlineLevel="0" collapsed="false">
      <c r="A6916" s="0" t="n">
        <v>1500004526</v>
      </c>
      <c r="B6916" s="157" t="n">
        <v>36.6166666666667</v>
      </c>
    </row>
    <row r="6917" customFormat="false" ht="15" hidden="false" customHeight="false" outlineLevel="0" collapsed="false">
      <c r="A6917" s="0" t="n">
        <v>1500002994</v>
      </c>
      <c r="B6917" s="157" t="n">
        <v>0</v>
      </c>
    </row>
    <row r="6918" customFormat="false" ht="15" hidden="false" customHeight="false" outlineLevel="0" collapsed="false">
      <c r="A6918" s="0" t="n">
        <v>1500003501</v>
      </c>
      <c r="B6918" s="157" t="n">
        <v>7.41666666666667</v>
      </c>
    </row>
    <row r="6919" customFormat="false" ht="15" hidden="false" customHeight="false" outlineLevel="0" collapsed="false">
      <c r="A6919" s="0" t="n">
        <v>1500005872</v>
      </c>
      <c r="B6919" s="157" t="n">
        <v>72.9166666666667</v>
      </c>
    </row>
    <row r="6920" customFormat="false" ht="15" hidden="false" customHeight="false" outlineLevel="0" collapsed="false">
      <c r="A6920" s="0" t="n">
        <v>1500006250</v>
      </c>
      <c r="B6920" s="157" t="n">
        <v>9.91666666666667</v>
      </c>
    </row>
    <row r="6921" customFormat="false" ht="15" hidden="false" customHeight="false" outlineLevel="0" collapsed="false">
      <c r="A6921" s="0" t="n">
        <v>1500005570</v>
      </c>
      <c r="B6921" s="157" t="n">
        <v>0</v>
      </c>
    </row>
    <row r="6922" customFormat="false" ht="15" hidden="false" customHeight="false" outlineLevel="0" collapsed="false">
      <c r="A6922" s="0" t="n">
        <v>1500003356</v>
      </c>
      <c r="B6922" s="157" t="n">
        <v>0</v>
      </c>
    </row>
    <row r="6923" customFormat="false" ht="15" hidden="false" customHeight="false" outlineLevel="0" collapsed="false">
      <c r="A6923" s="0" t="n">
        <v>1500004458</v>
      </c>
      <c r="B6923" s="157" t="n">
        <v>0</v>
      </c>
    </row>
    <row r="6924" customFormat="false" ht="15" hidden="false" customHeight="false" outlineLevel="0" collapsed="false">
      <c r="A6924" s="0" t="n">
        <v>1500004459</v>
      </c>
      <c r="B6924" s="157" t="n">
        <v>15.8333333333333</v>
      </c>
    </row>
    <row r="6925" customFormat="false" ht="15" hidden="false" customHeight="false" outlineLevel="0" collapsed="false">
      <c r="A6925" s="0" t="n">
        <v>1500004118</v>
      </c>
      <c r="B6925" s="157" t="n">
        <v>0</v>
      </c>
    </row>
    <row r="6926" customFormat="false" ht="15" hidden="false" customHeight="false" outlineLevel="0" collapsed="false">
      <c r="A6926" s="0" t="n">
        <v>1500004155</v>
      </c>
      <c r="B6926" s="157" t="n">
        <v>107.875</v>
      </c>
    </row>
    <row r="6927" customFormat="false" ht="15" hidden="false" customHeight="false" outlineLevel="0" collapsed="false">
      <c r="A6927" s="0" t="n">
        <v>1500002342</v>
      </c>
      <c r="B6927" s="157" t="n">
        <v>0</v>
      </c>
    </row>
    <row r="6928" customFormat="false" ht="15" hidden="false" customHeight="false" outlineLevel="0" collapsed="false">
      <c r="A6928" s="0" t="n">
        <v>1500003042</v>
      </c>
      <c r="B6928" s="157" t="n">
        <v>40</v>
      </c>
    </row>
    <row r="6929" customFormat="false" ht="15" hidden="false" customHeight="false" outlineLevel="0" collapsed="false">
      <c r="A6929" s="0" t="n">
        <v>1500003587</v>
      </c>
      <c r="B6929" s="157" t="n">
        <v>51.3333333333333</v>
      </c>
    </row>
    <row r="6930" customFormat="false" ht="15" hidden="false" customHeight="false" outlineLevel="0" collapsed="false">
      <c r="A6930" s="0" t="n">
        <v>1500003811</v>
      </c>
      <c r="B6930" s="157" t="n">
        <v>5.83333333333333</v>
      </c>
    </row>
    <row r="6931" customFormat="false" ht="15" hidden="false" customHeight="false" outlineLevel="0" collapsed="false">
      <c r="A6931" s="0" t="n">
        <v>1500002731</v>
      </c>
      <c r="B6931" s="157" t="n">
        <v>0</v>
      </c>
    </row>
    <row r="6932" customFormat="false" ht="15" hidden="false" customHeight="false" outlineLevel="0" collapsed="false">
      <c r="A6932" s="0" t="n">
        <v>1500005456</v>
      </c>
      <c r="B6932" s="157" t="n">
        <v>17.6666666666667</v>
      </c>
    </row>
    <row r="6933" customFormat="false" ht="15" hidden="false" customHeight="false" outlineLevel="0" collapsed="false">
      <c r="A6933" s="0" t="n">
        <v>1500005530</v>
      </c>
      <c r="B6933" s="157" t="n">
        <v>0</v>
      </c>
    </row>
    <row r="6934" customFormat="false" ht="15" hidden="false" customHeight="false" outlineLevel="0" collapsed="false">
      <c r="A6934" s="0" t="n">
        <v>1500002825</v>
      </c>
      <c r="B6934" s="157" t="n">
        <v>0.166666666666667</v>
      </c>
    </row>
    <row r="6935" customFormat="false" ht="15" hidden="false" customHeight="false" outlineLevel="0" collapsed="false">
      <c r="A6935" s="0" t="n">
        <v>1500002058</v>
      </c>
      <c r="B6935" s="157" t="n">
        <v>0</v>
      </c>
    </row>
    <row r="6936" customFormat="false" ht="15" hidden="false" customHeight="false" outlineLevel="0" collapsed="false">
      <c r="A6936" s="0" t="n">
        <v>1500004863</v>
      </c>
      <c r="B6936" s="157" t="n">
        <v>39.1666666666667</v>
      </c>
    </row>
    <row r="6937" customFormat="false" ht="15" hidden="false" customHeight="false" outlineLevel="0" collapsed="false">
      <c r="A6937" s="0" t="n">
        <v>1500005531</v>
      </c>
      <c r="B6937" s="157" t="n">
        <v>0</v>
      </c>
    </row>
    <row r="6938" customFormat="false" ht="15" hidden="false" customHeight="false" outlineLevel="0" collapsed="false">
      <c r="A6938" s="0" t="n">
        <v>1500005477</v>
      </c>
      <c r="B6938" s="157" t="n">
        <v>10.4166666666667</v>
      </c>
    </row>
    <row r="6939" customFormat="false" ht="15" hidden="false" customHeight="false" outlineLevel="0" collapsed="false">
      <c r="A6939" s="0" t="n">
        <v>1500005845</v>
      </c>
      <c r="B6939" s="157" t="n">
        <v>19.7166666666667</v>
      </c>
    </row>
    <row r="6940" customFormat="false" ht="15" hidden="false" customHeight="false" outlineLevel="0" collapsed="false">
      <c r="A6940" s="0" t="n">
        <v>1500005532</v>
      </c>
      <c r="B6940" s="157" t="n">
        <v>0</v>
      </c>
    </row>
    <row r="6941" customFormat="false" ht="15" hidden="false" customHeight="false" outlineLevel="0" collapsed="false">
      <c r="A6941" s="0" t="n">
        <v>1500005533</v>
      </c>
      <c r="B6941" s="157" t="n">
        <v>0</v>
      </c>
    </row>
    <row r="6942" customFormat="false" ht="15" hidden="false" customHeight="false" outlineLevel="0" collapsed="false">
      <c r="A6942" s="0" t="n">
        <v>1500004693</v>
      </c>
      <c r="B6942" s="157" t="n">
        <v>21.6666666666667</v>
      </c>
    </row>
    <row r="6943" customFormat="false" ht="15" hidden="false" customHeight="false" outlineLevel="0" collapsed="false">
      <c r="A6943" s="0" t="n">
        <v>1500011948</v>
      </c>
      <c r="B6943" s="157" t="n">
        <v>19.5833333333333</v>
      </c>
    </row>
    <row r="6944" customFormat="false" ht="15" hidden="false" customHeight="false" outlineLevel="0" collapsed="false">
      <c r="A6944" s="0" t="n">
        <v>1500005601</v>
      </c>
      <c r="B6944" s="157" t="n">
        <v>0</v>
      </c>
    </row>
    <row r="6945" customFormat="false" ht="15" hidden="false" customHeight="false" outlineLevel="0" collapsed="false">
      <c r="A6945" s="0" t="n">
        <v>1500002705</v>
      </c>
      <c r="B6945" s="157" t="n">
        <v>25.3333333333333</v>
      </c>
    </row>
    <row r="6946" customFormat="false" ht="15" hidden="false" customHeight="false" outlineLevel="0" collapsed="false">
      <c r="A6946" s="0" t="n">
        <v>1500002689</v>
      </c>
      <c r="B6946" s="157" t="n">
        <v>0</v>
      </c>
    </row>
    <row r="6947" customFormat="false" ht="15" hidden="false" customHeight="false" outlineLevel="0" collapsed="false">
      <c r="A6947" s="0" t="n">
        <v>1500004129</v>
      </c>
      <c r="B6947" s="157" t="n">
        <v>163.5</v>
      </c>
    </row>
    <row r="6948" customFormat="false" ht="15" hidden="false" customHeight="false" outlineLevel="0" collapsed="false">
      <c r="A6948" s="0" t="n">
        <v>1500004130</v>
      </c>
      <c r="B6948" s="157" t="n">
        <v>415</v>
      </c>
    </row>
    <row r="6949" customFormat="false" ht="15" hidden="false" customHeight="false" outlineLevel="0" collapsed="false">
      <c r="A6949" s="0" t="n">
        <v>1500005534</v>
      </c>
      <c r="B6949" s="157" t="n">
        <v>0</v>
      </c>
    </row>
    <row r="6950" customFormat="false" ht="15" hidden="false" customHeight="false" outlineLevel="0" collapsed="false">
      <c r="A6950" s="0" t="n">
        <v>1500005535</v>
      </c>
      <c r="B6950" s="157" t="n">
        <v>0</v>
      </c>
    </row>
    <row r="6951" customFormat="false" ht="15" hidden="false" customHeight="false" outlineLevel="0" collapsed="false">
      <c r="A6951" s="0" t="n">
        <v>1500005847</v>
      </c>
      <c r="B6951" s="157" t="n">
        <v>28</v>
      </c>
    </row>
    <row r="6952" customFormat="false" ht="15" hidden="false" customHeight="false" outlineLevel="0" collapsed="false">
      <c r="A6952" s="0" t="n">
        <v>1500002521</v>
      </c>
      <c r="B6952" s="157" t="n">
        <v>77.65</v>
      </c>
    </row>
    <row r="6953" customFormat="false" ht="15" hidden="false" customHeight="false" outlineLevel="0" collapsed="false">
      <c r="A6953" s="0" t="n">
        <v>1500003957</v>
      </c>
      <c r="B6953" s="157" t="n">
        <v>0</v>
      </c>
    </row>
    <row r="6954" customFormat="false" ht="15" hidden="false" customHeight="false" outlineLevel="0" collapsed="false">
      <c r="A6954" s="0" t="n">
        <v>1500002732</v>
      </c>
      <c r="B6954" s="157" t="n">
        <v>0</v>
      </c>
    </row>
    <row r="6955" customFormat="false" ht="15" hidden="false" customHeight="false" outlineLevel="0" collapsed="false">
      <c r="A6955" s="0" t="n">
        <v>1500002733</v>
      </c>
      <c r="B6955" s="157" t="n">
        <v>45</v>
      </c>
    </row>
    <row r="6956" customFormat="false" ht="15" hidden="false" customHeight="false" outlineLevel="0" collapsed="false">
      <c r="A6956" s="0" t="n">
        <v>1500004249</v>
      </c>
      <c r="B6956" s="157" t="n">
        <v>40.25</v>
      </c>
    </row>
    <row r="6957" customFormat="false" ht="15" hidden="false" customHeight="false" outlineLevel="0" collapsed="false">
      <c r="A6957" s="0" t="n">
        <v>1500006238</v>
      </c>
      <c r="B6957" s="157" t="n">
        <v>8.16666666666667</v>
      </c>
    </row>
    <row r="6958" customFormat="false" ht="15" hidden="false" customHeight="false" outlineLevel="0" collapsed="false">
      <c r="A6958" s="0" t="n">
        <v>1500002109</v>
      </c>
      <c r="B6958" s="157" t="n">
        <v>42.25</v>
      </c>
    </row>
    <row r="6959" customFormat="false" ht="15" hidden="false" customHeight="false" outlineLevel="0" collapsed="false">
      <c r="A6959" s="0" t="n">
        <v>1500002302</v>
      </c>
      <c r="B6959" s="157" t="n">
        <v>0</v>
      </c>
    </row>
    <row r="6960" customFormat="false" ht="15" hidden="false" customHeight="false" outlineLevel="0" collapsed="false">
      <c r="A6960" s="0" t="n">
        <v>1500005406</v>
      </c>
      <c r="B6960" s="157" t="n">
        <v>62.8333333333333</v>
      </c>
    </row>
    <row r="6961" customFormat="false" ht="15" hidden="false" customHeight="false" outlineLevel="0" collapsed="false">
      <c r="A6961" s="0" t="n">
        <v>1500005407</v>
      </c>
      <c r="B6961" s="157" t="n">
        <v>18.915</v>
      </c>
    </row>
    <row r="6962" customFormat="false" ht="15" hidden="false" customHeight="false" outlineLevel="0" collapsed="false">
      <c r="A6962" s="0" t="n">
        <v>1500003693</v>
      </c>
      <c r="B6962" s="157" t="n">
        <v>6.25</v>
      </c>
    </row>
    <row r="6963" customFormat="false" ht="15" hidden="false" customHeight="false" outlineLevel="0" collapsed="false">
      <c r="A6963" s="0" t="n">
        <v>1500003589</v>
      </c>
      <c r="B6963" s="157" t="n">
        <v>4.29166666666667</v>
      </c>
    </row>
    <row r="6964" customFormat="false" ht="15" hidden="false" customHeight="false" outlineLevel="0" collapsed="false">
      <c r="A6964" s="0" t="n">
        <v>1500004586</v>
      </c>
      <c r="B6964" s="157" t="n">
        <v>0</v>
      </c>
    </row>
    <row r="6965" customFormat="false" ht="15" hidden="false" customHeight="false" outlineLevel="0" collapsed="false">
      <c r="A6965" s="0" t="n">
        <v>1500011679</v>
      </c>
      <c r="B6965" s="157" t="n">
        <v>10.4166666666667</v>
      </c>
    </row>
    <row r="6966" customFormat="false" ht="15" hidden="false" customHeight="false" outlineLevel="0" collapsed="false">
      <c r="A6966" s="0" t="n">
        <v>1500001735</v>
      </c>
      <c r="B6966" s="157" t="n">
        <v>23.3333333333333</v>
      </c>
    </row>
    <row r="6967" customFormat="false" ht="15" hidden="false" customHeight="false" outlineLevel="0" collapsed="false">
      <c r="A6967" s="0" t="n">
        <v>1500002569</v>
      </c>
      <c r="B6967" s="157" t="n">
        <v>11</v>
      </c>
    </row>
    <row r="6968" customFormat="false" ht="15" hidden="false" customHeight="false" outlineLevel="0" collapsed="false">
      <c r="A6968" s="0" t="n">
        <v>1500002136</v>
      </c>
      <c r="B6968" s="157" t="n">
        <v>0</v>
      </c>
    </row>
    <row r="6969" customFormat="false" ht="15" hidden="false" customHeight="false" outlineLevel="0" collapsed="false">
      <c r="A6969" s="0" t="n">
        <v>1500005941</v>
      </c>
      <c r="B6969" s="157" t="n">
        <v>90</v>
      </c>
    </row>
    <row r="6970" customFormat="false" ht="15" hidden="false" customHeight="false" outlineLevel="0" collapsed="false">
      <c r="A6970" s="0" t="n">
        <v>1500006156</v>
      </c>
      <c r="B6970" s="157" t="n">
        <v>15.4166666666667</v>
      </c>
    </row>
    <row r="6971" customFormat="false" ht="15" hidden="false" customHeight="false" outlineLevel="0" collapsed="false">
      <c r="A6971" s="0" t="n">
        <v>1500005734</v>
      </c>
      <c r="B6971" s="157" t="n">
        <v>12</v>
      </c>
    </row>
    <row r="6972" customFormat="false" ht="15" hidden="false" customHeight="false" outlineLevel="0" collapsed="false">
      <c r="A6972" s="0" t="n">
        <v>1500002126</v>
      </c>
      <c r="B6972" s="157" t="n">
        <v>31.4166666666667</v>
      </c>
    </row>
    <row r="6973" customFormat="false" ht="15" hidden="false" customHeight="false" outlineLevel="0" collapsed="false">
      <c r="A6973" s="0" t="n">
        <v>1500005408</v>
      </c>
      <c r="B6973" s="157" t="n">
        <v>0.416666666666667</v>
      </c>
    </row>
    <row r="6974" customFormat="false" ht="15" hidden="false" customHeight="false" outlineLevel="0" collapsed="false">
      <c r="A6974" s="0" t="n">
        <v>1500003315</v>
      </c>
      <c r="B6974" s="157" t="n">
        <v>9.16666666666667</v>
      </c>
    </row>
    <row r="6975" customFormat="false" ht="15" hidden="false" customHeight="false" outlineLevel="0" collapsed="false">
      <c r="A6975" s="0" t="n">
        <v>1500004131</v>
      </c>
      <c r="B6975" s="157" t="n">
        <v>0</v>
      </c>
    </row>
    <row r="6976" customFormat="false" ht="15" hidden="false" customHeight="false" outlineLevel="0" collapsed="false">
      <c r="A6976" s="0" t="n">
        <v>1500004132</v>
      </c>
      <c r="B6976" s="157" t="n">
        <v>288</v>
      </c>
    </row>
    <row r="6977" customFormat="false" ht="15" hidden="false" customHeight="false" outlineLevel="0" collapsed="false">
      <c r="A6977" s="0" t="n">
        <v>1500004133</v>
      </c>
      <c r="B6977" s="157" t="n">
        <v>4.33333333333333</v>
      </c>
    </row>
    <row r="6978" customFormat="false" ht="15" hidden="false" customHeight="false" outlineLevel="0" collapsed="false">
      <c r="A6978" s="0" t="n">
        <v>1500003858</v>
      </c>
      <c r="B6978" s="157" t="n">
        <v>13.75</v>
      </c>
    </row>
    <row r="6979" customFormat="false" ht="15" hidden="false" customHeight="false" outlineLevel="0" collapsed="false">
      <c r="A6979" s="0" t="n">
        <v>1500005924</v>
      </c>
      <c r="B6979" s="157" t="n">
        <v>0</v>
      </c>
    </row>
    <row r="6980" customFormat="false" ht="15" hidden="false" customHeight="false" outlineLevel="0" collapsed="false">
      <c r="A6980" s="0" t="n">
        <v>1500005457</v>
      </c>
      <c r="B6980" s="157" t="n">
        <v>27.6333333333333</v>
      </c>
    </row>
    <row r="6981" customFormat="false" ht="15" hidden="false" customHeight="false" outlineLevel="0" collapsed="false">
      <c r="A6981" s="0" t="n">
        <v>1500002690</v>
      </c>
      <c r="B6981" s="157" t="n">
        <v>14.5</v>
      </c>
    </row>
    <row r="6982" customFormat="false" ht="15" hidden="false" customHeight="false" outlineLevel="0" collapsed="false">
      <c r="A6982" s="0" t="n">
        <v>1500004951</v>
      </c>
      <c r="B6982" s="157" t="n">
        <v>150.508333333333</v>
      </c>
    </row>
    <row r="6983" customFormat="false" ht="15" hidden="false" customHeight="false" outlineLevel="0" collapsed="false">
      <c r="A6983" s="0" t="n">
        <v>1500004727</v>
      </c>
      <c r="B6983" s="157" t="n">
        <v>11.25</v>
      </c>
    </row>
    <row r="6984" customFormat="false" ht="15" hidden="false" customHeight="false" outlineLevel="0" collapsed="false">
      <c r="A6984" s="0" t="n">
        <v>1500004728</v>
      </c>
      <c r="B6984" s="157" t="n">
        <v>9.58333333333333</v>
      </c>
    </row>
    <row r="6985" customFormat="false" ht="15" hidden="false" customHeight="false" outlineLevel="0" collapsed="false">
      <c r="A6985" s="0" t="n">
        <v>1500004729</v>
      </c>
      <c r="B6985" s="157" t="n">
        <v>34.1666666666667</v>
      </c>
    </row>
    <row r="6986" customFormat="false" ht="15" hidden="false" customHeight="false" outlineLevel="0" collapsed="false">
      <c r="A6986" s="0" t="n">
        <v>1500002413</v>
      </c>
      <c r="B6986" s="157" t="n">
        <v>0</v>
      </c>
    </row>
    <row r="6987" customFormat="false" ht="15" hidden="false" customHeight="false" outlineLevel="0" collapsed="false">
      <c r="A6987" s="0" t="n">
        <v>1500004460</v>
      </c>
      <c r="B6987" s="157" t="n">
        <v>0</v>
      </c>
    </row>
    <row r="6988" customFormat="false" ht="15" hidden="false" customHeight="false" outlineLevel="0" collapsed="false">
      <c r="A6988" s="0" t="n">
        <v>1500003010</v>
      </c>
      <c r="B6988" s="157" t="n">
        <v>0</v>
      </c>
    </row>
    <row r="6989" customFormat="false" ht="15" hidden="false" customHeight="false" outlineLevel="0" collapsed="false">
      <c r="A6989" s="0" t="n">
        <v>1500005851</v>
      </c>
      <c r="B6989" s="157" t="n">
        <v>20.4166666666667</v>
      </c>
    </row>
    <row r="6990" customFormat="false" ht="15" hidden="false" customHeight="false" outlineLevel="0" collapsed="false">
      <c r="A6990" s="0" t="n">
        <v>1500002910</v>
      </c>
      <c r="B6990" s="157" t="n">
        <v>2.91666666666667</v>
      </c>
    </row>
    <row r="6991" customFormat="false" ht="15" hidden="false" customHeight="false" outlineLevel="0" collapsed="false">
      <c r="A6991" s="0" t="n">
        <v>1500004587</v>
      </c>
      <c r="B6991" s="157" t="n">
        <v>0</v>
      </c>
    </row>
    <row r="6992" customFormat="false" ht="15" hidden="false" customHeight="false" outlineLevel="0" collapsed="false">
      <c r="A6992" s="0" t="n">
        <v>1500004588</v>
      </c>
      <c r="B6992" s="157" t="n">
        <v>129.416666666667</v>
      </c>
    </row>
    <row r="6993" customFormat="false" ht="15" hidden="false" customHeight="false" outlineLevel="0" collapsed="false">
      <c r="A6993" s="0" t="n">
        <v>1500004349</v>
      </c>
      <c r="B6993" s="157" t="n">
        <v>0</v>
      </c>
    </row>
    <row r="6994" customFormat="false" ht="15" hidden="false" customHeight="false" outlineLevel="0" collapsed="false">
      <c r="A6994" s="0" t="n">
        <v>1500003742</v>
      </c>
      <c r="B6994" s="157" t="n">
        <v>0</v>
      </c>
    </row>
    <row r="6995" customFormat="false" ht="15" hidden="false" customHeight="false" outlineLevel="0" collapsed="false">
      <c r="A6995" s="0" t="n">
        <v>1500004730</v>
      </c>
      <c r="B6995" s="157" t="n">
        <v>0</v>
      </c>
    </row>
    <row r="6996" customFormat="false" ht="15" hidden="false" customHeight="false" outlineLevel="0" collapsed="false">
      <c r="A6996" s="0" t="n">
        <v>1500002920</v>
      </c>
      <c r="B6996" s="157" t="n">
        <v>13.3333333333333</v>
      </c>
    </row>
    <row r="6997" customFormat="false" ht="15" hidden="false" customHeight="false" outlineLevel="0" collapsed="false">
      <c r="A6997" s="0" t="n">
        <v>1500002079</v>
      </c>
      <c r="B6997" s="157" t="n">
        <v>3.91666666666667</v>
      </c>
    </row>
    <row r="6998" customFormat="false" ht="15" hidden="false" customHeight="false" outlineLevel="0" collapsed="false">
      <c r="A6998" s="0" t="n">
        <v>1500004120</v>
      </c>
      <c r="B6998" s="157" t="n">
        <v>10</v>
      </c>
    </row>
    <row r="6999" customFormat="false" ht="15" hidden="false" customHeight="false" outlineLevel="0" collapsed="false">
      <c r="A6999" s="0" t="n">
        <v>1500002844</v>
      </c>
      <c r="B6999" s="157" t="n">
        <v>49.3333333333333</v>
      </c>
    </row>
    <row r="7000" customFormat="false" ht="15" hidden="false" customHeight="false" outlineLevel="0" collapsed="false">
      <c r="A7000" s="0" t="n">
        <v>1500004669</v>
      </c>
      <c r="B7000" s="157" t="n">
        <v>0</v>
      </c>
    </row>
    <row r="7001" customFormat="false" ht="15" hidden="false" customHeight="false" outlineLevel="0" collapsed="false">
      <c r="A7001" s="0" t="n">
        <v>1500004433</v>
      </c>
      <c r="B7001" s="157" t="n">
        <v>0</v>
      </c>
    </row>
    <row r="7002" customFormat="false" ht="15" hidden="false" customHeight="false" outlineLevel="0" collapsed="false">
      <c r="A7002" s="0" t="n">
        <v>1500004225</v>
      </c>
      <c r="B7002" s="157" t="n">
        <v>0</v>
      </c>
    </row>
    <row r="7003" customFormat="false" ht="15" hidden="false" customHeight="false" outlineLevel="0" collapsed="false">
      <c r="A7003" s="0" t="n">
        <v>1500002860</v>
      </c>
      <c r="B7003" s="157" t="n">
        <v>29.1666666666667</v>
      </c>
    </row>
    <row r="7004" customFormat="false" ht="15" hidden="false" customHeight="false" outlineLevel="0" collapsed="false">
      <c r="A7004" s="0" t="n">
        <v>1500003456</v>
      </c>
      <c r="B7004" s="157" t="n">
        <v>30.8333333333333</v>
      </c>
    </row>
    <row r="7005" customFormat="false" ht="15" hidden="false" customHeight="false" outlineLevel="0" collapsed="false">
      <c r="A7005" s="0" t="n">
        <v>1500005039</v>
      </c>
      <c r="B7005" s="157" t="n">
        <v>0</v>
      </c>
    </row>
    <row r="7006" customFormat="false" ht="15" hidden="false" customHeight="false" outlineLevel="0" collapsed="false">
      <c r="A7006" s="0" t="n">
        <v>1500002391</v>
      </c>
      <c r="B7006" s="157" t="n">
        <v>20.4166666666667</v>
      </c>
    </row>
    <row r="7007" customFormat="false" ht="15" hidden="false" customHeight="false" outlineLevel="0" collapsed="false">
      <c r="A7007" s="0" t="n">
        <v>1500002260</v>
      </c>
      <c r="B7007" s="157" t="n">
        <v>0</v>
      </c>
    </row>
    <row r="7008" customFormat="false" ht="15" hidden="false" customHeight="false" outlineLevel="0" collapsed="false">
      <c r="A7008" s="0" t="n">
        <v>1500002392</v>
      </c>
      <c r="B7008" s="157" t="n">
        <v>47.5</v>
      </c>
    </row>
    <row r="7009" customFormat="false" ht="15" hidden="false" customHeight="false" outlineLevel="0" collapsed="false">
      <c r="A7009" s="0" t="n">
        <v>1500003457</v>
      </c>
      <c r="B7009" s="157" t="n">
        <v>39.5</v>
      </c>
    </row>
    <row r="7010" customFormat="false" ht="15" hidden="false" customHeight="false" outlineLevel="0" collapsed="false">
      <c r="A7010" s="0" t="n">
        <v>1500003458</v>
      </c>
      <c r="B7010" s="157" t="n">
        <v>57</v>
      </c>
    </row>
    <row r="7011" customFormat="false" ht="15" hidden="false" customHeight="false" outlineLevel="0" collapsed="false">
      <c r="A7011" s="0" t="n">
        <v>1500003459</v>
      </c>
      <c r="B7011" s="157" t="n">
        <v>0</v>
      </c>
    </row>
    <row r="7012" customFormat="false" ht="15" hidden="false" customHeight="false" outlineLevel="0" collapsed="false">
      <c r="A7012" s="0" t="n">
        <v>1500005897</v>
      </c>
      <c r="B7012" s="157" t="n">
        <v>0</v>
      </c>
    </row>
    <row r="7013" customFormat="false" ht="15" hidden="false" customHeight="false" outlineLevel="0" collapsed="false">
      <c r="A7013" s="0" t="n">
        <v>1500003812</v>
      </c>
      <c r="B7013" s="157" t="n">
        <v>0</v>
      </c>
    </row>
    <row r="7014" customFormat="false" ht="15" hidden="false" customHeight="false" outlineLevel="0" collapsed="false">
      <c r="A7014" s="0" t="n">
        <v>1500005852</v>
      </c>
      <c r="B7014" s="157" t="n">
        <v>21.8333333333333</v>
      </c>
    </row>
    <row r="7015" customFormat="false" ht="15" hidden="false" customHeight="false" outlineLevel="0" collapsed="false">
      <c r="A7015" s="0" t="n">
        <v>1500004731</v>
      </c>
      <c r="B7015" s="157" t="n">
        <v>0</v>
      </c>
    </row>
    <row r="7016" customFormat="false" ht="15" hidden="false" customHeight="false" outlineLevel="0" collapsed="false">
      <c r="A7016" s="0" t="n">
        <v>1500011825</v>
      </c>
      <c r="B7016" s="157" t="n">
        <v>0</v>
      </c>
    </row>
    <row r="7017" customFormat="false" ht="15" hidden="false" customHeight="false" outlineLevel="0" collapsed="false">
      <c r="A7017" s="0" t="n">
        <v>1500003132</v>
      </c>
      <c r="B7017" s="157" t="n">
        <v>47.1666666666667</v>
      </c>
    </row>
    <row r="7018" customFormat="false" ht="15" hidden="false" customHeight="false" outlineLevel="0" collapsed="false">
      <c r="A7018" s="0" t="n">
        <v>1500006265</v>
      </c>
      <c r="B7018" s="157" t="n">
        <v>9.91666666666667</v>
      </c>
    </row>
    <row r="7019" customFormat="false" ht="15" hidden="false" customHeight="false" outlineLevel="0" collapsed="false">
      <c r="A7019" s="0" t="n">
        <v>1500005171</v>
      </c>
      <c r="B7019" s="157" t="n">
        <v>16.6666666666667</v>
      </c>
    </row>
    <row r="7020" customFormat="false" ht="15" hidden="false" customHeight="false" outlineLevel="0" collapsed="false">
      <c r="A7020" s="0" t="n">
        <v>1500002226</v>
      </c>
      <c r="B7020" s="157" t="n">
        <v>0</v>
      </c>
    </row>
    <row r="7021" customFormat="false" ht="15" hidden="false" customHeight="false" outlineLevel="0" collapsed="false">
      <c r="A7021" s="0" t="n">
        <v>1500003325</v>
      </c>
      <c r="B7021" s="157" t="n">
        <v>19.8333333333333</v>
      </c>
    </row>
    <row r="7022" customFormat="false" ht="15" hidden="false" customHeight="false" outlineLevel="0" collapsed="false">
      <c r="A7022" s="0" t="n">
        <v>1500004574</v>
      </c>
      <c r="B7022" s="157" t="n">
        <v>0</v>
      </c>
    </row>
    <row r="7023" customFormat="false" ht="15" hidden="false" customHeight="false" outlineLevel="0" collapsed="false">
      <c r="A7023" s="0" t="n">
        <v>1500004733</v>
      </c>
      <c r="B7023" s="157" t="n">
        <v>6.66666666666667</v>
      </c>
    </row>
    <row r="7024" customFormat="false" ht="15" hidden="false" customHeight="false" outlineLevel="0" collapsed="false">
      <c r="A7024" s="0" t="n">
        <v>1500004735</v>
      </c>
      <c r="B7024" s="157" t="n">
        <v>8.33333333333333</v>
      </c>
    </row>
    <row r="7025" customFormat="false" ht="15" hidden="false" customHeight="false" outlineLevel="0" collapsed="false">
      <c r="A7025" s="0" t="n">
        <v>1500003086</v>
      </c>
      <c r="B7025" s="157" t="n">
        <v>32.3333333333333</v>
      </c>
    </row>
    <row r="7026" customFormat="false" ht="15" hidden="false" customHeight="false" outlineLevel="0" collapsed="false">
      <c r="A7026" s="0" t="n">
        <v>1500002363</v>
      </c>
      <c r="B7026" s="157" t="n">
        <v>18.75</v>
      </c>
    </row>
    <row r="7027" customFormat="false" ht="15" hidden="false" customHeight="false" outlineLevel="0" collapsed="false">
      <c r="A7027" s="0" t="n">
        <v>1500003011</v>
      </c>
      <c r="B7027" s="157" t="n">
        <v>0</v>
      </c>
    </row>
    <row r="7028" customFormat="false" ht="15" hidden="false" customHeight="false" outlineLevel="0" collapsed="false">
      <c r="A7028" s="0" t="n">
        <v>1500003022</v>
      </c>
      <c r="B7028" s="157" t="n">
        <v>0</v>
      </c>
    </row>
    <row r="7029" customFormat="false" ht="15" hidden="false" customHeight="false" outlineLevel="0" collapsed="false">
      <c r="A7029" s="0" t="n">
        <v>1500003625</v>
      </c>
      <c r="B7029" s="157" t="n">
        <v>0.358333333333333</v>
      </c>
    </row>
    <row r="7030" customFormat="false" ht="15" hidden="false" customHeight="false" outlineLevel="0" collapsed="false">
      <c r="A7030" s="0" t="n">
        <v>1500003565</v>
      </c>
      <c r="B7030" s="157" t="n">
        <v>79.5</v>
      </c>
    </row>
    <row r="7031" customFormat="false" ht="15" hidden="false" customHeight="false" outlineLevel="0" collapsed="false">
      <c r="A7031" s="0" t="n">
        <v>1500005536</v>
      </c>
      <c r="B7031" s="157" t="n">
        <v>0</v>
      </c>
    </row>
    <row r="7032" customFormat="false" ht="15" hidden="false" customHeight="false" outlineLevel="0" collapsed="false">
      <c r="A7032" s="0" t="n">
        <v>1500011906</v>
      </c>
      <c r="B7032" s="157" t="n">
        <v>13.8333333333333</v>
      </c>
    </row>
    <row r="7033" customFormat="false" ht="15" hidden="false" customHeight="false" outlineLevel="0" collapsed="false">
      <c r="A7033" s="0" t="n">
        <v>1500005808</v>
      </c>
      <c r="B7033" s="157" t="n">
        <v>0</v>
      </c>
    </row>
    <row r="7034" customFormat="false" ht="15" hidden="false" customHeight="false" outlineLevel="0" collapsed="false">
      <c r="A7034" s="0" t="n">
        <v>1500003419</v>
      </c>
      <c r="B7034" s="157" t="n">
        <v>27.5</v>
      </c>
    </row>
    <row r="7035" customFormat="false" ht="15" hidden="false" customHeight="false" outlineLevel="0" collapsed="false">
      <c r="A7035" s="0" t="n">
        <v>1500004035</v>
      </c>
      <c r="B7035" s="157" t="n">
        <v>0</v>
      </c>
    </row>
    <row r="7036" customFormat="false" ht="15" hidden="false" customHeight="false" outlineLevel="0" collapsed="false">
      <c r="A7036" s="0" t="n">
        <v>1500004226</v>
      </c>
      <c r="B7036" s="157" t="n">
        <v>55.5833333333333</v>
      </c>
    </row>
    <row r="7037" customFormat="false" ht="15" hidden="false" customHeight="false" outlineLevel="0" collapsed="false">
      <c r="A7037" s="0" t="n">
        <v>1500003813</v>
      </c>
      <c r="B7037" s="157" t="n">
        <v>0</v>
      </c>
    </row>
    <row r="7038" customFormat="false" ht="15" hidden="false" customHeight="false" outlineLevel="0" collapsed="false">
      <c r="A7038" s="0" t="n">
        <v>1500004864</v>
      </c>
      <c r="B7038" s="157" t="n">
        <v>0</v>
      </c>
    </row>
    <row r="7039" customFormat="false" ht="15" hidden="false" customHeight="false" outlineLevel="0" collapsed="false">
      <c r="A7039" s="0" t="n">
        <v>1500004931</v>
      </c>
      <c r="B7039" s="157" t="n">
        <v>25.0833333333333</v>
      </c>
    </row>
    <row r="7040" customFormat="false" ht="15" hidden="false" customHeight="false" outlineLevel="0" collapsed="false">
      <c r="A7040" s="0" t="n">
        <v>1500005975</v>
      </c>
      <c r="B7040" s="157" t="n">
        <v>0</v>
      </c>
    </row>
    <row r="7041" customFormat="false" ht="15" hidden="false" customHeight="false" outlineLevel="0" collapsed="false">
      <c r="A7041" s="0" t="n">
        <v>1500002261</v>
      </c>
      <c r="B7041" s="157" t="n">
        <v>87.5</v>
      </c>
    </row>
    <row r="7042" customFormat="false" ht="15" hidden="false" customHeight="false" outlineLevel="0" collapsed="false">
      <c r="A7042" s="0" t="n">
        <v>1500002262</v>
      </c>
      <c r="B7042" s="157" t="n">
        <v>41.25</v>
      </c>
    </row>
    <row r="7043" customFormat="false" ht="15" hidden="false" customHeight="false" outlineLevel="0" collapsed="false">
      <c r="A7043" s="0" t="n">
        <v>1500005040</v>
      </c>
      <c r="B7043" s="157" t="n">
        <v>41.6666666666667</v>
      </c>
    </row>
    <row r="7044" customFormat="false" ht="15" hidden="false" customHeight="false" outlineLevel="0" collapsed="false">
      <c r="A7044" s="0" t="n">
        <v>1500003460</v>
      </c>
      <c r="B7044" s="157" t="n">
        <v>0</v>
      </c>
    </row>
    <row r="7045" customFormat="false" ht="15" hidden="false" customHeight="false" outlineLevel="0" collapsed="false">
      <c r="A7045" s="0" t="n">
        <v>1500005043</v>
      </c>
      <c r="B7045" s="157" t="n">
        <v>10.8333333333333</v>
      </c>
    </row>
    <row r="7046" customFormat="false" ht="15" hidden="false" customHeight="false" outlineLevel="0" collapsed="false">
      <c r="A7046" s="0" t="n">
        <v>1500003934</v>
      </c>
      <c r="B7046" s="157" t="n">
        <v>0</v>
      </c>
    </row>
    <row r="7047" customFormat="false" ht="15" hidden="false" customHeight="false" outlineLevel="0" collapsed="false">
      <c r="A7047" s="0" t="n">
        <v>1500004737</v>
      </c>
      <c r="B7047" s="157" t="n">
        <v>80.7916666666667</v>
      </c>
    </row>
    <row r="7048" customFormat="false" ht="15" hidden="false" customHeight="false" outlineLevel="0" collapsed="false">
      <c r="A7048" s="0" t="n">
        <v>1500004738</v>
      </c>
      <c r="B7048" s="157" t="n">
        <v>19</v>
      </c>
    </row>
    <row r="7049" customFormat="false" ht="15" hidden="false" customHeight="false" outlineLevel="0" collapsed="false">
      <c r="A7049" s="0" t="n">
        <v>1500004739</v>
      </c>
      <c r="B7049" s="157" t="n">
        <v>12.0833333333333</v>
      </c>
    </row>
    <row r="7050" customFormat="false" ht="15" hidden="false" customHeight="false" outlineLevel="0" collapsed="false">
      <c r="A7050" s="0" t="n">
        <v>1500006334</v>
      </c>
      <c r="B7050" s="157" t="n">
        <v>8.83333333333333</v>
      </c>
    </row>
    <row r="7051" customFormat="false" ht="15" hidden="false" customHeight="false" outlineLevel="0" collapsed="false">
      <c r="A7051" s="0" t="n">
        <v>1500011699</v>
      </c>
      <c r="B7051" s="157" t="n">
        <v>19.5</v>
      </c>
    </row>
    <row r="7052" customFormat="false" ht="15" hidden="false" customHeight="false" outlineLevel="0" collapsed="false">
      <c r="A7052" s="0" t="n">
        <v>1500003134</v>
      </c>
      <c r="B7052" s="157" t="n">
        <v>21.4166666666667</v>
      </c>
    </row>
    <row r="7053" customFormat="false" ht="15" hidden="false" customHeight="false" outlineLevel="0" collapsed="false">
      <c r="A7053" s="0" t="n">
        <v>1500005271</v>
      </c>
      <c r="B7053" s="157" t="n">
        <v>0</v>
      </c>
    </row>
    <row r="7054" customFormat="false" ht="15" hidden="false" customHeight="false" outlineLevel="0" collapsed="false">
      <c r="A7054" s="0" t="n">
        <v>1500004546</v>
      </c>
      <c r="B7054" s="157" t="n">
        <v>0</v>
      </c>
    </row>
    <row r="7055" customFormat="false" ht="15" hidden="false" customHeight="false" outlineLevel="0" collapsed="false">
      <c r="A7055" s="0" t="n">
        <v>1500002177</v>
      </c>
      <c r="B7055" s="157" t="n">
        <v>29.1666666666667</v>
      </c>
    </row>
    <row r="7056" customFormat="false" ht="15" hidden="false" customHeight="false" outlineLevel="0" collapsed="false">
      <c r="A7056" s="0" t="n">
        <v>1500004179</v>
      </c>
      <c r="B7056" s="157" t="n">
        <v>0</v>
      </c>
    </row>
    <row r="7057" customFormat="false" ht="15" hidden="false" customHeight="false" outlineLevel="0" collapsed="false">
      <c r="A7057" s="0" t="n">
        <v>1500006157</v>
      </c>
      <c r="B7057" s="157" t="n">
        <v>32.9166666666667</v>
      </c>
    </row>
    <row r="7058" customFormat="false" ht="15" hidden="false" customHeight="false" outlineLevel="0" collapsed="false">
      <c r="A7058" s="0" t="n">
        <v>1500005333</v>
      </c>
      <c r="B7058" s="157" t="n">
        <v>11.6666666666667</v>
      </c>
    </row>
    <row r="7059" customFormat="false" ht="15" hidden="false" customHeight="false" outlineLevel="0" collapsed="false">
      <c r="A7059" s="0" t="n">
        <v>1500004615</v>
      </c>
      <c r="B7059" s="157" t="n">
        <v>0</v>
      </c>
    </row>
    <row r="7060" customFormat="false" ht="15" hidden="false" customHeight="false" outlineLevel="0" collapsed="false">
      <c r="A7060" s="0" t="n">
        <v>1500003694</v>
      </c>
      <c r="B7060" s="157" t="n">
        <v>0</v>
      </c>
    </row>
    <row r="7061" customFormat="false" ht="15" hidden="false" customHeight="false" outlineLevel="0" collapsed="false">
      <c r="A7061" s="0" t="n">
        <v>1500003152</v>
      </c>
      <c r="B7061" s="157" t="n">
        <v>27.5</v>
      </c>
    </row>
    <row r="7062" customFormat="false" ht="15" hidden="false" customHeight="false" outlineLevel="0" collapsed="false">
      <c r="A7062" s="0" t="n">
        <v>1500005243</v>
      </c>
      <c r="B7062" s="157" t="n">
        <v>0</v>
      </c>
    </row>
    <row r="7063" customFormat="false" ht="15" hidden="false" customHeight="false" outlineLevel="0" collapsed="false">
      <c r="A7063" s="0" t="n">
        <v>1500003043</v>
      </c>
      <c r="B7063" s="157" t="n">
        <v>0</v>
      </c>
    </row>
    <row r="7064" customFormat="false" ht="15" hidden="false" customHeight="false" outlineLevel="0" collapsed="false">
      <c r="A7064" s="0" t="n">
        <v>1500002243</v>
      </c>
      <c r="B7064" s="157" t="n">
        <v>0</v>
      </c>
    </row>
    <row r="7065" customFormat="false" ht="15" hidden="false" customHeight="false" outlineLevel="0" collapsed="false">
      <c r="A7065" s="0" t="n">
        <v>1500005152</v>
      </c>
      <c r="B7065" s="157" t="n">
        <v>23.3333333333333</v>
      </c>
    </row>
    <row r="7066" customFormat="false" ht="15" hidden="false" customHeight="false" outlineLevel="0" collapsed="false">
      <c r="A7066" s="0" t="n">
        <v>1500005156</v>
      </c>
      <c r="B7066" s="157" t="n">
        <v>151.5</v>
      </c>
    </row>
    <row r="7067" customFormat="false" ht="15" hidden="false" customHeight="false" outlineLevel="0" collapsed="false">
      <c r="A7067" s="0" t="n">
        <v>1500002995</v>
      </c>
      <c r="B7067" s="157" t="n">
        <v>70.8916666666667</v>
      </c>
    </row>
    <row r="7068" customFormat="false" ht="15" hidden="false" customHeight="false" outlineLevel="0" collapsed="false">
      <c r="A7068" s="0" t="n">
        <v>1500004135</v>
      </c>
      <c r="B7068" s="157" t="n">
        <v>0</v>
      </c>
    </row>
    <row r="7069" customFormat="false" ht="15" hidden="false" customHeight="false" outlineLevel="0" collapsed="false">
      <c r="A7069" s="0" t="n">
        <v>1500005580</v>
      </c>
      <c r="B7069" s="157" t="n">
        <v>22.5</v>
      </c>
    </row>
    <row r="7070" customFormat="false" ht="15" hidden="false" customHeight="false" outlineLevel="0" collapsed="false">
      <c r="A7070" s="0" t="n">
        <v>1500005581</v>
      </c>
      <c r="B7070" s="157" t="n">
        <v>2.5</v>
      </c>
    </row>
    <row r="7071" customFormat="false" ht="15" hidden="false" customHeight="false" outlineLevel="0" collapsed="false">
      <c r="A7071" s="0" t="n">
        <v>1500005658</v>
      </c>
      <c r="B7071" s="157" t="n">
        <v>0</v>
      </c>
    </row>
    <row r="7072" customFormat="false" ht="15" hidden="false" customHeight="false" outlineLevel="0" collapsed="false">
      <c r="A7072" s="0" t="n">
        <v>1500005109</v>
      </c>
      <c r="B7072" s="157" t="n">
        <v>35.8333333333333</v>
      </c>
    </row>
    <row r="7073" customFormat="false" ht="15" hidden="false" customHeight="false" outlineLevel="0" collapsed="false">
      <c r="A7073" s="0" t="n">
        <v>1500003647</v>
      </c>
      <c r="B7073" s="157" t="n">
        <v>0</v>
      </c>
    </row>
    <row r="7074" customFormat="false" ht="15" hidden="false" customHeight="false" outlineLevel="0" collapsed="false">
      <c r="A7074" s="0" t="n">
        <v>1500003837</v>
      </c>
      <c r="B7074" s="157" t="n">
        <v>0.583333333333333</v>
      </c>
    </row>
    <row r="7075" customFormat="false" ht="15" hidden="false" customHeight="false" outlineLevel="0" collapsed="false">
      <c r="A7075" s="0" t="n">
        <v>1500004346</v>
      </c>
      <c r="B7075" s="157" t="n">
        <v>0.416666666666667</v>
      </c>
    </row>
    <row r="7076" customFormat="false" ht="15" hidden="false" customHeight="false" outlineLevel="0" collapsed="false">
      <c r="A7076" s="0" t="n">
        <v>1500005553</v>
      </c>
      <c r="B7076" s="157" t="n">
        <v>0</v>
      </c>
    </row>
    <row r="7077" customFormat="false" ht="15" hidden="false" customHeight="false" outlineLevel="0" collapsed="false">
      <c r="A7077" s="0" t="n">
        <v>1500003978</v>
      </c>
      <c r="B7077" s="157" t="n">
        <v>0</v>
      </c>
    </row>
    <row r="7078" customFormat="false" ht="15" hidden="false" customHeight="false" outlineLevel="0" collapsed="false">
      <c r="A7078" s="0" t="n">
        <v>1500004122</v>
      </c>
      <c r="B7078" s="157" t="n">
        <v>0</v>
      </c>
    </row>
    <row r="7079" customFormat="false" ht="15" hidden="false" customHeight="false" outlineLevel="0" collapsed="false">
      <c r="A7079" s="0" t="n">
        <v>1500004123</v>
      </c>
      <c r="B7079" s="157" t="n">
        <v>7.91666666666667</v>
      </c>
    </row>
    <row r="7080" customFormat="false" ht="15" hidden="false" customHeight="false" outlineLevel="0" collapsed="false">
      <c r="A7080" s="0" t="n">
        <v>1500005303</v>
      </c>
      <c r="B7080" s="157" t="n">
        <v>0.333333333333333</v>
      </c>
    </row>
    <row r="7081" customFormat="false" ht="15" hidden="false" customHeight="false" outlineLevel="0" collapsed="false">
      <c r="A7081" s="0" t="n">
        <v>1500005304</v>
      </c>
      <c r="B7081" s="157" t="n">
        <v>0.416666666666667</v>
      </c>
    </row>
    <row r="7082" customFormat="false" ht="15" hidden="false" customHeight="false" outlineLevel="0" collapsed="false">
      <c r="A7082" s="0" t="n">
        <v>1500005305</v>
      </c>
      <c r="B7082" s="157" t="n">
        <v>18.8333333333333</v>
      </c>
    </row>
    <row r="7083" customFormat="false" ht="15" hidden="false" customHeight="false" outlineLevel="0" collapsed="false">
      <c r="A7083" s="0" t="n">
        <v>1500004124</v>
      </c>
      <c r="B7083" s="157" t="n">
        <v>22.0833333333333</v>
      </c>
    </row>
    <row r="7084" customFormat="false" ht="15" hidden="false" customHeight="false" outlineLevel="0" collapsed="false">
      <c r="A7084" s="0" t="n">
        <v>1500005853</v>
      </c>
      <c r="B7084" s="157" t="n">
        <v>16</v>
      </c>
    </row>
    <row r="7085" customFormat="false" ht="15" hidden="false" customHeight="false" outlineLevel="0" collapsed="false">
      <c r="A7085" s="0" t="n">
        <v>1500005854</v>
      </c>
      <c r="B7085" s="157" t="n">
        <v>0</v>
      </c>
    </row>
    <row r="7086" customFormat="false" ht="15" hidden="false" customHeight="false" outlineLevel="0" collapsed="false">
      <c r="A7086" s="0" t="n">
        <v>1500005809</v>
      </c>
      <c r="B7086" s="157" t="n">
        <v>59.0833333333333</v>
      </c>
    </row>
    <row r="7087" customFormat="false" ht="15" hidden="false" customHeight="false" outlineLevel="0" collapsed="false">
      <c r="A7087" s="0" t="n">
        <v>1500002662</v>
      </c>
      <c r="B7087" s="157" t="n">
        <v>214.766666666667</v>
      </c>
    </row>
    <row r="7088" customFormat="false" ht="15" hidden="false" customHeight="false" outlineLevel="0" collapsed="false">
      <c r="A7088" s="0" t="n">
        <v>1500005603</v>
      </c>
      <c r="B7088" s="157" t="n">
        <v>14.4166666666667</v>
      </c>
    </row>
    <row r="7089" customFormat="false" ht="15" hidden="false" customHeight="false" outlineLevel="0" collapsed="false">
      <c r="A7089" s="0" t="n">
        <v>1500005855</v>
      </c>
      <c r="B7089" s="157" t="n">
        <v>13.75</v>
      </c>
    </row>
    <row r="7090" customFormat="false" ht="15" hidden="false" customHeight="false" outlineLevel="0" collapsed="false">
      <c r="A7090" s="0" t="n">
        <v>1500005312</v>
      </c>
      <c r="B7090" s="157" t="n">
        <v>0</v>
      </c>
    </row>
    <row r="7091" customFormat="false" ht="15" hidden="false" customHeight="false" outlineLevel="0" collapsed="false">
      <c r="A7091" s="0" t="n">
        <v>1500003590</v>
      </c>
      <c r="B7091" s="157" t="n">
        <v>29.9166666666667</v>
      </c>
    </row>
    <row r="7092" customFormat="false" ht="15" hidden="false" customHeight="false" outlineLevel="0" collapsed="false">
      <c r="A7092" s="0" t="n">
        <v>1500004136</v>
      </c>
      <c r="B7092" s="157" t="n">
        <v>0</v>
      </c>
    </row>
    <row r="7093" customFormat="false" ht="15" hidden="false" customHeight="false" outlineLevel="0" collapsed="false">
      <c r="A7093" s="0" t="n">
        <v>1500003316</v>
      </c>
      <c r="B7093" s="157" t="n">
        <v>1.66666666666667</v>
      </c>
    </row>
    <row r="7094" customFormat="false" ht="15" hidden="false" customHeight="false" outlineLevel="0" collapsed="false">
      <c r="A7094" s="0" t="n">
        <v>1500002365</v>
      </c>
      <c r="B7094" s="157" t="n">
        <v>0.833333333333333</v>
      </c>
    </row>
    <row r="7095" customFormat="false" ht="15" hidden="false" customHeight="false" outlineLevel="0" collapsed="false">
      <c r="A7095" s="0" t="n">
        <v>1500005571</v>
      </c>
      <c r="B7095" s="157" t="n">
        <v>2</v>
      </c>
    </row>
    <row r="7096" customFormat="false" ht="15" hidden="false" customHeight="false" outlineLevel="0" collapsed="false">
      <c r="A7096" s="0" t="n">
        <v>1500005334</v>
      </c>
      <c r="B7096" s="157" t="n">
        <v>0</v>
      </c>
    </row>
    <row r="7097" customFormat="false" ht="15" hidden="false" customHeight="false" outlineLevel="0" collapsed="false">
      <c r="A7097" s="0" t="n">
        <v>1500004137</v>
      </c>
      <c r="B7097" s="157" t="n">
        <v>0</v>
      </c>
    </row>
    <row r="7098" customFormat="false" ht="15" hidden="false" customHeight="false" outlineLevel="0" collapsed="false">
      <c r="A7098" s="0" t="n">
        <v>1500001968</v>
      </c>
      <c r="B7098" s="157" t="n">
        <v>0</v>
      </c>
    </row>
    <row r="7099" customFormat="false" ht="15" hidden="false" customHeight="false" outlineLevel="0" collapsed="false">
      <c r="A7099" s="0" t="n">
        <v>1500002333</v>
      </c>
      <c r="B7099" s="157" t="n">
        <v>2.5</v>
      </c>
    </row>
    <row r="7100" customFormat="false" ht="15" hidden="false" customHeight="false" outlineLevel="0" collapsed="false">
      <c r="A7100" s="0" t="n">
        <v>1500004311</v>
      </c>
      <c r="B7100" s="157" t="n">
        <v>37.9583333333333</v>
      </c>
    </row>
    <row r="7101" customFormat="false" ht="15" hidden="false" customHeight="false" outlineLevel="0" collapsed="false">
      <c r="A7101" s="0" t="n">
        <v>1500004865</v>
      </c>
      <c r="B7101" s="157" t="n">
        <v>0</v>
      </c>
    </row>
    <row r="7102" customFormat="false" ht="15" hidden="false" customHeight="false" outlineLevel="0" collapsed="false">
      <c r="A7102" s="0" t="n">
        <v>1500004866</v>
      </c>
      <c r="B7102" s="157" t="n">
        <v>0</v>
      </c>
    </row>
    <row r="7103" customFormat="false" ht="15" hidden="false" customHeight="false" outlineLevel="0" collapsed="false">
      <c r="A7103" s="0" t="n">
        <v>1500004867</v>
      </c>
      <c r="B7103" s="157" t="n">
        <v>2.5</v>
      </c>
    </row>
    <row r="7104" customFormat="false" ht="15" hidden="false" customHeight="false" outlineLevel="0" collapsed="false">
      <c r="A7104" s="0" t="n">
        <v>1500004868</v>
      </c>
      <c r="B7104" s="157" t="n">
        <v>20.8333333333333</v>
      </c>
    </row>
    <row r="7105" customFormat="false" ht="15" hidden="false" customHeight="false" outlineLevel="0" collapsed="false">
      <c r="A7105" s="0" t="n">
        <v>1500004869</v>
      </c>
      <c r="B7105" s="157" t="n">
        <v>0</v>
      </c>
    </row>
    <row r="7106" customFormat="false" ht="15" hidden="false" customHeight="false" outlineLevel="0" collapsed="false">
      <c r="A7106" s="0" t="n">
        <v>1500004870</v>
      </c>
      <c r="B7106" s="157" t="n">
        <v>23.3333333333333</v>
      </c>
    </row>
    <row r="7107" customFormat="false" ht="15" hidden="false" customHeight="false" outlineLevel="0" collapsed="false">
      <c r="A7107" s="0" t="n">
        <v>1500004786</v>
      </c>
      <c r="B7107" s="157" t="n">
        <v>0</v>
      </c>
    </row>
    <row r="7108" customFormat="false" ht="15" hidden="false" customHeight="false" outlineLevel="0" collapsed="false">
      <c r="A7108" s="0" t="n">
        <v>1500005537</v>
      </c>
      <c r="B7108" s="157" t="n">
        <v>131.841666666667</v>
      </c>
    </row>
    <row r="7109" customFormat="false" ht="15" hidden="false" customHeight="false" outlineLevel="0" collapsed="false">
      <c r="A7109" s="0" t="n">
        <v>1500005306</v>
      </c>
      <c r="B7109" s="157" t="n">
        <v>9.16666666666667</v>
      </c>
    </row>
    <row r="7110" customFormat="false" ht="15" hidden="false" customHeight="false" outlineLevel="0" collapsed="false">
      <c r="A7110" s="0" t="n">
        <v>1500005307</v>
      </c>
      <c r="B7110" s="157" t="n">
        <v>0.416666666666667</v>
      </c>
    </row>
    <row r="7111" customFormat="false" ht="15" hidden="false" customHeight="false" outlineLevel="0" collapsed="false">
      <c r="A7111" s="0" t="n">
        <v>1500002244</v>
      </c>
      <c r="B7111" s="157" t="n">
        <v>0</v>
      </c>
    </row>
    <row r="7112" customFormat="false" ht="15" hidden="false" customHeight="false" outlineLevel="0" collapsed="false">
      <c r="A7112" s="0" t="n">
        <v>1500003950</v>
      </c>
      <c r="B7112" s="157" t="n">
        <v>0</v>
      </c>
    </row>
    <row r="7113" customFormat="false" ht="15" hidden="false" customHeight="false" outlineLevel="0" collapsed="false">
      <c r="A7113" s="0" t="n">
        <v>1500005810</v>
      </c>
      <c r="B7113" s="157" t="n">
        <v>46.4166666666667</v>
      </c>
    </row>
    <row r="7114" customFormat="false" ht="15" hidden="false" customHeight="false" outlineLevel="0" collapsed="false">
      <c r="A7114" s="0" t="n">
        <v>1500005825</v>
      </c>
      <c r="B7114" s="157" t="n">
        <v>0</v>
      </c>
    </row>
    <row r="7115" customFormat="false" ht="15" hidden="false" customHeight="false" outlineLevel="0" collapsed="false">
      <c r="A7115" s="0" t="n">
        <v>1500005696</v>
      </c>
      <c r="B7115" s="157" t="n">
        <v>0</v>
      </c>
    </row>
    <row r="7116" customFormat="false" ht="15" hidden="false" customHeight="false" outlineLevel="0" collapsed="false">
      <c r="A7116" s="0" t="n">
        <v>1500003326</v>
      </c>
      <c r="B7116" s="157" t="n">
        <v>0</v>
      </c>
    </row>
    <row r="7117" customFormat="false" ht="15" hidden="false" customHeight="false" outlineLevel="0" collapsed="false">
      <c r="A7117" s="0" t="n">
        <v>1500004741</v>
      </c>
      <c r="B7117" s="157" t="n">
        <v>26.75</v>
      </c>
    </row>
    <row r="7118" customFormat="false" ht="15" hidden="false" customHeight="false" outlineLevel="0" collapsed="false">
      <c r="A7118" s="0" t="n">
        <v>1500004742</v>
      </c>
      <c r="B7118" s="157" t="n">
        <v>81.2666666666667</v>
      </c>
    </row>
    <row r="7119" customFormat="false" ht="15" hidden="false" customHeight="false" outlineLevel="0" collapsed="false">
      <c r="A7119" s="0" t="n">
        <v>1500004969</v>
      </c>
      <c r="B7119" s="157" t="n">
        <v>18.3333333333333</v>
      </c>
    </row>
    <row r="7120" customFormat="false" ht="15" hidden="false" customHeight="false" outlineLevel="0" collapsed="false">
      <c r="A7120" s="0" t="n">
        <v>1500005635</v>
      </c>
      <c r="B7120" s="157" t="n">
        <v>89.1666666666667</v>
      </c>
    </row>
    <row r="7121" customFormat="false" ht="15" hidden="false" customHeight="false" outlineLevel="0" collapsed="false">
      <c r="A7121" s="0" t="n">
        <v>1500002996</v>
      </c>
      <c r="B7121" s="157" t="n">
        <v>16.5833333333333</v>
      </c>
    </row>
    <row r="7122" customFormat="false" ht="15" hidden="false" customHeight="false" outlineLevel="0" collapsed="false">
      <c r="A7122" s="0" t="n">
        <v>1500005746</v>
      </c>
      <c r="B7122" s="157" t="n">
        <v>28.3333333333333</v>
      </c>
    </row>
    <row r="7123" customFormat="false" ht="15" hidden="false" customHeight="false" outlineLevel="0" collapsed="false">
      <c r="A7123" s="0" t="n">
        <v>1500005349</v>
      </c>
      <c r="B7123" s="157" t="n">
        <v>5.83333333333333</v>
      </c>
    </row>
    <row r="7124" customFormat="false" ht="15" hidden="false" customHeight="false" outlineLevel="0" collapsed="false">
      <c r="A7124" s="0" t="n">
        <v>1500003044</v>
      </c>
      <c r="B7124" s="157" t="n">
        <v>1.66666666666667</v>
      </c>
    </row>
    <row r="7125" customFormat="false" ht="15" hidden="false" customHeight="false" outlineLevel="0" collapsed="false">
      <c r="A7125" s="0" t="n">
        <v>1500004785</v>
      </c>
      <c r="B7125" s="157" t="n">
        <v>25.6666666666667</v>
      </c>
    </row>
    <row r="7126" customFormat="false" ht="15" hidden="false" customHeight="false" outlineLevel="0" collapsed="false">
      <c r="A7126" s="0" t="n">
        <v>1500003133</v>
      </c>
      <c r="B7126" s="157" t="n">
        <v>10.9166666666667</v>
      </c>
    </row>
    <row r="7127" customFormat="false" ht="15" hidden="false" customHeight="false" outlineLevel="0" collapsed="false">
      <c r="A7127" s="0" t="n">
        <v>1500004952</v>
      </c>
      <c r="B7127" s="157" t="n">
        <v>9.83333333333333</v>
      </c>
    </row>
    <row r="7128" customFormat="false" ht="15" hidden="false" customHeight="false" outlineLevel="0" collapsed="false">
      <c r="A7128" s="0" t="n">
        <v>1500003357</v>
      </c>
      <c r="B7128" s="157" t="n">
        <v>13.75</v>
      </c>
    </row>
    <row r="7129" customFormat="false" ht="15" hidden="false" customHeight="false" outlineLevel="0" collapsed="false">
      <c r="A7129" s="0" t="n">
        <v>1500002942</v>
      </c>
      <c r="B7129" s="157" t="n">
        <v>18.3333333333333</v>
      </c>
    </row>
    <row r="7130" customFormat="false" ht="15" hidden="false" customHeight="false" outlineLevel="0" collapsed="false">
      <c r="A7130" s="0" t="n">
        <v>1500002924</v>
      </c>
      <c r="B7130" s="157" t="n">
        <v>13.75</v>
      </c>
    </row>
    <row r="7131" customFormat="false" ht="15" hidden="false" customHeight="false" outlineLevel="0" collapsed="false">
      <c r="A7131" s="0" t="n">
        <v>1500002933</v>
      </c>
      <c r="B7131" s="157" t="n">
        <v>0</v>
      </c>
    </row>
    <row r="7132" customFormat="false" ht="15" hidden="false" customHeight="false" outlineLevel="0" collapsed="false">
      <c r="A7132" s="0" t="n">
        <v>1500002974</v>
      </c>
      <c r="B7132" s="157" t="n">
        <v>0</v>
      </c>
    </row>
    <row r="7133" customFormat="false" ht="15" hidden="false" customHeight="false" outlineLevel="0" collapsed="false">
      <c r="A7133" s="0" t="n">
        <v>1500006239</v>
      </c>
      <c r="B7133" s="157" t="n">
        <v>7.58333333333333</v>
      </c>
    </row>
    <row r="7134" customFormat="false" ht="15" hidden="false" customHeight="false" outlineLevel="0" collapsed="false">
      <c r="A7134" s="0" t="n">
        <v>1500006243</v>
      </c>
      <c r="B7134" s="157" t="n">
        <v>51.25</v>
      </c>
    </row>
    <row r="7135" customFormat="false" ht="15" hidden="false" customHeight="false" outlineLevel="0" collapsed="false">
      <c r="A7135" s="0" t="n">
        <v>1500011737</v>
      </c>
      <c r="B7135" s="157" t="n">
        <v>0</v>
      </c>
    </row>
    <row r="7136" customFormat="false" ht="15" hidden="false" customHeight="false" outlineLevel="0" collapsed="false">
      <c r="A7136" s="0" t="n">
        <v>1500005538</v>
      </c>
      <c r="B7136" s="157" t="n">
        <v>0</v>
      </c>
    </row>
    <row r="7137" customFormat="false" ht="15" hidden="false" customHeight="false" outlineLevel="0" collapsed="false">
      <c r="A7137" s="0" t="n">
        <v>1500002905</v>
      </c>
      <c r="B7137" s="157" t="n">
        <v>0</v>
      </c>
    </row>
    <row r="7138" customFormat="false" ht="15" hidden="false" customHeight="false" outlineLevel="0" collapsed="false">
      <c r="A7138" s="0" t="n">
        <v>1500002906</v>
      </c>
      <c r="B7138" s="157" t="n">
        <v>10</v>
      </c>
    </row>
    <row r="7139" customFormat="false" ht="15" hidden="false" customHeight="false" outlineLevel="0" collapsed="false">
      <c r="A7139" s="0" t="n">
        <v>1500005697</v>
      </c>
      <c r="B7139" s="157" t="n">
        <v>0</v>
      </c>
    </row>
    <row r="7140" customFormat="false" ht="15" hidden="false" customHeight="false" outlineLevel="0" collapsed="false">
      <c r="A7140" s="0" t="n">
        <v>1500005172</v>
      </c>
      <c r="B7140" s="157" t="n">
        <v>0</v>
      </c>
    </row>
    <row r="7141" customFormat="false" ht="15" hidden="false" customHeight="false" outlineLevel="0" collapsed="false">
      <c r="A7141" s="0" t="n">
        <v>1500002976</v>
      </c>
      <c r="B7141" s="157" t="n">
        <v>0.416666666666667</v>
      </c>
    </row>
    <row r="7142" customFormat="false" ht="15" hidden="false" customHeight="false" outlineLevel="0" collapsed="false">
      <c r="A7142" s="0" t="n">
        <v>1500002393</v>
      </c>
      <c r="B7142" s="157" t="n">
        <v>0</v>
      </c>
    </row>
    <row r="7143" customFormat="false" ht="15" hidden="false" customHeight="false" outlineLevel="0" collapsed="false">
      <c r="A7143" s="0" t="n">
        <v>1500002264</v>
      </c>
      <c r="B7143" s="157" t="n">
        <v>11.6666666666667</v>
      </c>
    </row>
    <row r="7144" customFormat="false" ht="15" hidden="false" customHeight="false" outlineLevel="0" collapsed="false">
      <c r="A7144" s="0" t="n">
        <v>1500002846</v>
      </c>
      <c r="B7144" s="157" t="n">
        <v>0</v>
      </c>
    </row>
    <row r="7145" customFormat="false" ht="15" hidden="false" customHeight="false" outlineLevel="0" collapsed="false">
      <c r="A7145" s="0" t="n">
        <v>1500005583</v>
      </c>
      <c r="B7145" s="157" t="n">
        <v>12.5</v>
      </c>
    </row>
    <row r="7146" customFormat="false" ht="15" hidden="false" customHeight="false" outlineLevel="0" collapsed="false">
      <c r="A7146" s="0" t="n">
        <v>1500002137</v>
      </c>
      <c r="B7146" s="157" t="n">
        <v>65.6916666666667</v>
      </c>
    </row>
    <row r="7147" customFormat="false" ht="15" hidden="false" customHeight="false" outlineLevel="0" collapsed="false">
      <c r="A7147" s="0" t="n">
        <v>1500002100</v>
      </c>
      <c r="B7147" s="157" t="n">
        <v>0</v>
      </c>
    </row>
    <row r="7148" customFormat="false" ht="15" hidden="false" customHeight="false" outlineLevel="0" collapsed="false">
      <c r="A7148" s="0" t="n">
        <v>1500005636</v>
      </c>
      <c r="B7148" s="157" t="n">
        <v>8.33333333333333</v>
      </c>
    </row>
    <row r="7149" customFormat="false" ht="15" hidden="false" customHeight="false" outlineLevel="0" collapsed="false">
      <c r="A7149" s="0" t="n">
        <v>1500002522</v>
      </c>
      <c r="B7149" s="157" t="n">
        <v>205.25</v>
      </c>
    </row>
    <row r="7150" customFormat="false" ht="15" hidden="false" customHeight="false" outlineLevel="0" collapsed="false">
      <c r="A7150" s="0" t="n">
        <v>1500003817</v>
      </c>
      <c r="B7150" s="157" t="n">
        <v>0</v>
      </c>
    </row>
    <row r="7151" customFormat="false" ht="15" hidden="false" customHeight="false" outlineLevel="0" collapsed="false">
      <c r="A7151" s="0" t="n">
        <v>1500004871</v>
      </c>
      <c r="B7151" s="157" t="n">
        <v>0</v>
      </c>
    </row>
    <row r="7152" customFormat="false" ht="15" hidden="false" customHeight="false" outlineLevel="0" collapsed="false">
      <c r="A7152" s="0" t="n">
        <v>1500002735</v>
      </c>
      <c r="B7152" s="157" t="n">
        <v>25</v>
      </c>
    </row>
    <row r="7153" customFormat="false" ht="15" hidden="false" customHeight="false" outlineLevel="0" collapsed="false">
      <c r="A7153" s="0" t="n">
        <v>1500003780</v>
      </c>
      <c r="B7153" s="157" t="n">
        <v>4.41666666666667</v>
      </c>
    </row>
    <row r="7154" customFormat="false" ht="15" hidden="false" customHeight="false" outlineLevel="0" collapsed="false">
      <c r="A7154" s="0" t="n">
        <v>1500003781</v>
      </c>
      <c r="B7154" s="157" t="n">
        <v>0</v>
      </c>
    </row>
    <row r="7155" customFormat="false" ht="15" hidden="false" customHeight="false" outlineLevel="0" collapsed="false">
      <c r="A7155" s="0" t="n">
        <v>1500003591</v>
      </c>
      <c r="B7155" s="157" t="n">
        <v>112.425</v>
      </c>
    </row>
    <row r="7156" customFormat="false" ht="15" hidden="false" customHeight="false" outlineLevel="0" collapsed="false">
      <c r="A7156" s="0" t="n">
        <v>1500005290</v>
      </c>
      <c r="B7156" s="157" t="n">
        <v>47.0833333333333</v>
      </c>
    </row>
    <row r="7157" customFormat="false" ht="15" hidden="false" customHeight="false" outlineLevel="0" collapsed="false">
      <c r="A7157" s="0" t="n">
        <v>1500002777</v>
      </c>
      <c r="B7157" s="157" t="n">
        <v>0</v>
      </c>
    </row>
    <row r="7158" customFormat="false" ht="15" hidden="false" customHeight="false" outlineLevel="0" collapsed="false">
      <c r="A7158" s="0" t="n">
        <v>1500011702</v>
      </c>
      <c r="B7158" s="157" t="n">
        <v>24.8333333333333</v>
      </c>
    </row>
    <row r="7159" customFormat="false" ht="15" hidden="false" customHeight="false" outlineLevel="0" collapsed="false">
      <c r="A7159" s="0" t="n">
        <v>1500004602</v>
      </c>
      <c r="B7159" s="157" t="n">
        <v>2.5</v>
      </c>
    </row>
    <row r="7160" customFormat="false" ht="15" hidden="false" customHeight="false" outlineLevel="0" collapsed="false">
      <c r="A7160" s="0" t="n">
        <v>1500004646</v>
      </c>
      <c r="B7160" s="157" t="n">
        <v>2.16666666666667</v>
      </c>
    </row>
    <row r="7161" customFormat="false" ht="15" hidden="false" customHeight="false" outlineLevel="0" collapsed="false">
      <c r="A7161" s="0" t="n">
        <v>1500002093</v>
      </c>
      <c r="B7161" s="157" t="n">
        <v>0</v>
      </c>
    </row>
    <row r="7162" customFormat="false" ht="15" hidden="false" customHeight="false" outlineLevel="0" collapsed="false">
      <c r="A7162" s="0" t="n">
        <v>1500001782</v>
      </c>
      <c r="B7162" s="157" t="n">
        <v>35.5</v>
      </c>
    </row>
    <row r="7163" customFormat="false" ht="15" hidden="false" customHeight="false" outlineLevel="0" collapsed="false">
      <c r="A7163" s="0" t="n">
        <v>1500005698</v>
      </c>
      <c r="B7163" s="157" t="n">
        <v>0</v>
      </c>
    </row>
    <row r="7164" customFormat="false" ht="15" hidden="false" customHeight="false" outlineLevel="0" collapsed="false">
      <c r="A7164" s="0" t="n">
        <v>1500001992</v>
      </c>
      <c r="B7164" s="157" t="n">
        <v>50.75</v>
      </c>
    </row>
    <row r="7165" customFormat="false" ht="15" hidden="false" customHeight="false" outlineLevel="0" collapsed="false">
      <c r="A7165" s="0" t="n">
        <v>1500006242</v>
      </c>
      <c r="B7165" s="157" t="n">
        <v>16.6666666666667</v>
      </c>
    </row>
    <row r="7166" customFormat="false" ht="15" hidden="false" customHeight="false" outlineLevel="0" collapsed="false">
      <c r="A7166" s="0" t="n">
        <v>1500006247</v>
      </c>
      <c r="B7166" s="157" t="n">
        <v>0.583333333333333</v>
      </c>
    </row>
    <row r="7167" customFormat="false" ht="15" hidden="false" customHeight="false" outlineLevel="0" collapsed="false">
      <c r="A7167" s="0" t="n">
        <v>1500006248</v>
      </c>
      <c r="B7167" s="157" t="n">
        <v>94.5833333333333</v>
      </c>
    </row>
    <row r="7168" customFormat="false" ht="15" hidden="false" customHeight="false" outlineLevel="0" collapsed="false">
      <c r="A7168" s="0" t="n">
        <v>1500006249</v>
      </c>
      <c r="B7168" s="157" t="n">
        <v>0</v>
      </c>
    </row>
    <row r="7169" customFormat="false" ht="15" hidden="false" customHeight="false" outlineLevel="0" collapsed="false">
      <c r="A7169" s="0" t="n">
        <v>1500006251</v>
      </c>
      <c r="B7169" s="157" t="n">
        <v>0</v>
      </c>
    </row>
    <row r="7170" customFormat="false" ht="15" hidden="false" customHeight="false" outlineLevel="0" collapsed="false">
      <c r="A7170" s="0" t="n">
        <v>1500006252</v>
      </c>
      <c r="B7170" s="157" t="n">
        <v>0</v>
      </c>
    </row>
    <row r="7171" customFormat="false" ht="15" hidden="false" customHeight="false" outlineLevel="0" collapsed="false">
      <c r="A7171" s="0" t="n">
        <v>1500006255</v>
      </c>
      <c r="B7171" s="157" t="n">
        <v>2</v>
      </c>
    </row>
    <row r="7172" customFormat="false" ht="15" hidden="false" customHeight="false" outlineLevel="0" collapsed="false">
      <c r="A7172" s="0" t="n">
        <v>1500006256</v>
      </c>
      <c r="B7172" s="157" t="n">
        <v>6.66666666666667</v>
      </c>
    </row>
    <row r="7173" customFormat="false" ht="15" hidden="false" customHeight="false" outlineLevel="0" collapsed="false">
      <c r="A7173" s="0" t="n">
        <v>1500011688</v>
      </c>
      <c r="B7173" s="157" t="n">
        <v>25.5</v>
      </c>
    </row>
    <row r="7174" customFormat="false" ht="15" hidden="false" customHeight="false" outlineLevel="0" collapsed="false">
      <c r="A7174" s="0" t="n">
        <v>1500012209</v>
      </c>
      <c r="B7174" s="157" t="n">
        <v>38.9166666666667</v>
      </c>
    </row>
    <row r="7175" customFormat="false" ht="15" hidden="false" customHeight="false" outlineLevel="0" collapsed="false">
      <c r="A7175" s="0" t="n">
        <v>1500011728</v>
      </c>
      <c r="B7175" s="157" t="n">
        <v>76</v>
      </c>
    </row>
    <row r="7176" customFormat="false" ht="15" hidden="false" customHeight="false" outlineLevel="0" collapsed="false">
      <c r="A7176" s="0" t="n">
        <v>1500006261</v>
      </c>
      <c r="B7176" s="157" t="n">
        <v>7.75</v>
      </c>
    </row>
    <row r="7177" customFormat="false" ht="15" hidden="false" customHeight="false" outlineLevel="0" collapsed="false">
      <c r="A7177" s="0" t="n">
        <v>1500006264</v>
      </c>
      <c r="B7177" s="157" t="n">
        <v>12.5</v>
      </c>
    </row>
    <row r="7178" customFormat="false" ht="15" hidden="false" customHeight="false" outlineLevel="0" collapsed="false">
      <c r="A7178" s="0" t="n">
        <v>1500006266</v>
      </c>
      <c r="B7178" s="157" t="n">
        <v>24.1666666666667</v>
      </c>
    </row>
    <row r="7179" customFormat="false" ht="15" hidden="false" customHeight="false" outlineLevel="0" collapsed="false">
      <c r="A7179" s="0" t="n">
        <v>1500006267</v>
      </c>
      <c r="B7179" s="157" t="n">
        <v>48.3333333333333</v>
      </c>
    </row>
    <row r="7180" customFormat="false" ht="15" hidden="false" customHeight="false" outlineLevel="0" collapsed="false">
      <c r="A7180" s="0" t="n">
        <v>1500006269</v>
      </c>
      <c r="B7180" s="157" t="n">
        <v>81.4166666666667</v>
      </c>
    </row>
    <row r="7181" customFormat="false" ht="15" hidden="false" customHeight="false" outlineLevel="0" collapsed="false">
      <c r="A7181" s="0" t="n">
        <v>1500006270</v>
      </c>
      <c r="B7181" s="157" t="n">
        <v>18.4166666666667</v>
      </c>
    </row>
    <row r="7182" customFormat="false" ht="15" hidden="false" customHeight="false" outlineLevel="0" collapsed="false">
      <c r="A7182" s="0" t="n">
        <v>1500006271</v>
      </c>
      <c r="B7182" s="157" t="n">
        <v>25</v>
      </c>
    </row>
    <row r="7183" customFormat="false" ht="15" hidden="false" customHeight="false" outlineLevel="0" collapsed="false">
      <c r="A7183" s="0" t="n">
        <v>1500006272</v>
      </c>
      <c r="B7183" s="157" t="n">
        <v>38.75</v>
      </c>
    </row>
    <row r="7184" customFormat="false" ht="15" hidden="false" customHeight="false" outlineLevel="0" collapsed="false">
      <c r="A7184" s="0" t="n">
        <v>1500006273</v>
      </c>
      <c r="B7184" s="157" t="n">
        <v>16.6666666666667</v>
      </c>
    </row>
    <row r="7185" customFormat="false" ht="15" hidden="false" customHeight="false" outlineLevel="0" collapsed="false">
      <c r="A7185" s="0" t="n">
        <v>1500006282</v>
      </c>
      <c r="B7185" s="157" t="n">
        <v>0</v>
      </c>
    </row>
    <row r="7186" customFormat="false" ht="15" hidden="false" customHeight="false" outlineLevel="0" collapsed="false">
      <c r="A7186" s="0" t="n">
        <v>1500006285</v>
      </c>
      <c r="B7186" s="157" t="n">
        <v>205.675</v>
      </c>
    </row>
    <row r="7187" customFormat="false" ht="15" hidden="false" customHeight="false" outlineLevel="0" collapsed="false">
      <c r="A7187" s="0" t="n">
        <v>1500006286</v>
      </c>
      <c r="B7187" s="157" t="n">
        <v>0</v>
      </c>
    </row>
    <row r="7188" customFormat="false" ht="15" hidden="false" customHeight="false" outlineLevel="0" collapsed="false">
      <c r="A7188" s="0" t="n">
        <v>1500006287</v>
      </c>
      <c r="B7188" s="157" t="n">
        <v>0.833333333333333</v>
      </c>
    </row>
    <row r="7189" customFormat="false" ht="15" hidden="false" customHeight="false" outlineLevel="0" collapsed="false">
      <c r="A7189" s="0" t="n">
        <v>1500006290</v>
      </c>
      <c r="B7189" s="157" t="n">
        <v>0.416666666666667</v>
      </c>
    </row>
    <row r="7190" customFormat="false" ht="15" hidden="false" customHeight="false" outlineLevel="0" collapsed="false">
      <c r="A7190" s="0" t="n">
        <v>1500006268</v>
      </c>
      <c r="B7190" s="157" t="n">
        <v>9.41666666666667</v>
      </c>
    </row>
    <row r="7191" customFormat="false" ht="15" hidden="false" customHeight="false" outlineLevel="0" collapsed="false">
      <c r="A7191" s="0" t="n">
        <v>1500006288</v>
      </c>
      <c r="B7191" s="157" t="n">
        <v>1.25</v>
      </c>
    </row>
    <row r="7192" customFormat="false" ht="15" hidden="false" customHeight="false" outlineLevel="0" collapsed="false">
      <c r="A7192" s="0" t="n">
        <v>1500006341</v>
      </c>
      <c r="B7192" s="157" t="n">
        <v>0</v>
      </c>
    </row>
    <row r="7193" customFormat="false" ht="15" hidden="false" customHeight="false" outlineLevel="0" collapsed="false">
      <c r="A7193" s="0" t="n">
        <v>1500006301</v>
      </c>
      <c r="B7193" s="157" t="n">
        <v>8.33333333333333</v>
      </c>
    </row>
    <row r="7194" customFormat="false" ht="15" hidden="false" customHeight="false" outlineLevel="0" collapsed="false">
      <c r="A7194" s="0" t="n">
        <v>1500006302</v>
      </c>
      <c r="B7194" s="157" t="n">
        <v>0</v>
      </c>
    </row>
    <row r="7195" customFormat="false" ht="15" hidden="false" customHeight="false" outlineLevel="0" collapsed="false">
      <c r="A7195" s="0" t="n">
        <v>1500006307</v>
      </c>
      <c r="B7195" s="157" t="n">
        <v>0</v>
      </c>
    </row>
    <row r="7196" customFormat="false" ht="15" hidden="false" customHeight="false" outlineLevel="0" collapsed="false">
      <c r="A7196" s="0" t="n">
        <v>1500006314</v>
      </c>
      <c r="B7196" s="157" t="n">
        <v>16.5833333333333</v>
      </c>
    </row>
    <row r="7197" customFormat="false" ht="15" hidden="false" customHeight="false" outlineLevel="0" collapsed="false">
      <c r="A7197" s="0" t="n">
        <v>1500006315</v>
      </c>
      <c r="B7197" s="157" t="n">
        <v>102.091666666667</v>
      </c>
    </row>
    <row r="7198" customFormat="false" ht="15" hidden="false" customHeight="false" outlineLevel="0" collapsed="false">
      <c r="A7198" s="0" t="n">
        <v>1500006316</v>
      </c>
      <c r="B7198" s="157" t="n">
        <v>20.1666666666667</v>
      </c>
    </row>
    <row r="7199" customFormat="false" ht="15" hidden="false" customHeight="false" outlineLevel="0" collapsed="false">
      <c r="A7199" s="0" t="n">
        <v>1500006317</v>
      </c>
      <c r="B7199" s="157" t="n">
        <v>60.3333333333333</v>
      </c>
    </row>
    <row r="7200" customFormat="false" ht="15" hidden="false" customHeight="false" outlineLevel="0" collapsed="false">
      <c r="A7200" s="0" t="n">
        <v>1500006318</v>
      </c>
      <c r="B7200" s="157" t="n">
        <v>50.3333333333333</v>
      </c>
    </row>
    <row r="7201" customFormat="false" ht="15" hidden="false" customHeight="false" outlineLevel="0" collapsed="false">
      <c r="A7201" s="0" t="n">
        <v>1500006319</v>
      </c>
      <c r="B7201" s="157" t="n">
        <v>0</v>
      </c>
    </row>
    <row r="7202" customFormat="false" ht="15" hidden="false" customHeight="false" outlineLevel="0" collapsed="false">
      <c r="A7202" s="0" t="n">
        <v>1500006320</v>
      </c>
      <c r="B7202" s="157" t="n">
        <v>9.16666666666667</v>
      </c>
    </row>
    <row r="7203" customFormat="false" ht="15" hidden="false" customHeight="false" outlineLevel="0" collapsed="false">
      <c r="A7203" s="0" t="n">
        <v>1500006322</v>
      </c>
      <c r="B7203" s="157" t="n">
        <v>7.83333333333333</v>
      </c>
    </row>
    <row r="7204" customFormat="false" ht="15" hidden="false" customHeight="false" outlineLevel="0" collapsed="false">
      <c r="A7204" s="0" t="n">
        <v>1500006325</v>
      </c>
      <c r="B7204" s="157" t="n">
        <v>0</v>
      </c>
    </row>
    <row r="7205" customFormat="false" ht="15" hidden="false" customHeight="false" outlineLevel="0" collapsed="false">
      <c r="A7205" s="0" t="n">
        <v>1500006326</v>
      </c>
      <c r="B7205" s="157" t="n">
        <v>28.9166666666667</v>
      </c>
    </row>
    <row r="7206" customFormat="false" ht="15" hidden="false" customHeight="false" outlineLevel="0" collapsed="false">
      <c r="A7206" s="0" t="n">
        <v>1500006327</v>
      </c>
      <c r="B7206" s="157" t="n">
        <v>20.1666666666667</v>
      </c>
    </row>
    <row r="7207" customFormat="false" ht="15" hidden="false" customHeight="false" outlineLevel="0" collapsed="false">
      <c r="A7207" s="0" t="n">
        <v>1500006330</v>
      </c>
      <c r="B7207" s="157" t="n">
        <v>0</v>
      </c>
    </row>
    <row r="7208" customFormat="false" ht="15" hidden="false" customHeight="false" outlineLevel="0" collapsed="false">
      <c r="A7208" s="0" t="n">
        <v>1500006335</v>
      </c>
      <c r="B7208" s="157" t="n">
        <v>1.75</v>
      </c>
    </row>
    <row r="7209" customFormat="false" ht="15" hidden="false" customHeight="false" outlineLevel="0" collapsed="false">
      <c r="A7209" s="0" t="n">
        <v>1500011945</v>
      </c>
      <c r="B7209" s="157" t="n">
        <v>0</v>
      </c>
    </row>
    <row r="7210" customFormat="false" ht="15" hidden="false" customHeight="false" outlineLevel="0" collapsed="false">
      <c r="A7210" s="0" t="n">
        <v>1500011671</v>
      </c>
      <c r="B7210" s="157" t="n">
        <v>10.3333333333333</v>
      </c>
    </row>
    <row r="7211" customFormat="false" ht="15" hidden="false" customHeight="false" outlineLevel="0" collapsed="false">
      <c r="A7211" s="0" t="n">
        <v>1500012404</v>
      </c>
      <c r="B7211" s="157" t="n">
        <v>6.66666666666667</v>
      </c>
    </row>
    <row r="7212" customFormat="false" ht="15" hidden="false" customHeight="false" outlineLevel="0" collapsed="false">
      <c r="A7212" s="0" t="n">
        <v>1500011918</v>
      </c>
      <c r="B7212" s="157" t="n">
        <v>0</v>
      </c>
    </row>
    <row r="7213" customFormat="false" ht="15" hidden="false" customHeight="false" outlineLevel="0" collapsed="false">
      <c r="A7213" s="0" t="n">
        <v>1500011674</v>
      </c>
      <c r="B7213" s="157" t="n">
        <v>0</v>
      </c>
    </row>
    <row r="7214" customFormat="false" ht="15" hidden="false" customHeight="false" outlineLevel="0" collapsed="false">
      <c r="A7214" s="0" t="n">
        <v>1500011675</v>
      </c>
      <c r="B7214" s="157" t="n">
        <v>0</v>
      </c>
    </row>
    <row r="7215" customFormat="false" ht="15" hidden="false" customHeight="false" outlineLevel="0" collapsed="false">
      <c r="A7215" s="0" t="n">
        <v>1500011676</v>
      </c>
      <c r="B7215" s="157" t="n">
        <v>0</v>
      </c>
    </row>
    <row r="7216" customFormat="false" ht="15" hidden="false" customHeight="false" outlineLevel="0" collapsed="false">
      <c r="A7216" s="0" t="n">
        <v>1500011677</v>
      </c>
      <c r="B7216" s="157" t="n">
        <v>1.66666666666667</v>
      </c>
    </row>
    <row r="7217" customFormat="false" ht="15" hidden="false" customHeight="false" outlineLevel="0" collapsed="false">
      <c r="A7217" s="0" t="n">
        <v>1500011919</v>
      </c>
      <c r="B7217" s="157" t="n">
        <v>0</v>
      </c>
    </row>
    <row r="7218" customFormat="false" ht="15" hidden="false" customHeight="false" outlineLevel="0" collapsed="false">
      <c r="A7218" s="0" t="n">
        <v>1500011920</v>
      </c>
      <c r="B7218" s="157" t="n">
        <v>14.5833333333333</v>
      </c>
    </row>
    <row r="7219" customFormat="false" ht="15" hidden="false" customHeight="false" outlineLevel="0" collapsed="false">
      <c r="A7219" s="0" t="n">
        <v>1500011921</v>
      </c>
      <c r="B7219" s="157" t="n">
        <v>5.41666666666667</v>
      </c>
    </row>
    <row r="7220" customFormat="false" ht="15" hidden="false" customHeight="false" outlineLevel="0" collapsed="false">
      <c r="A7220" s="0" t="n">
        <v>1500011923</v>
      </c>
      <c r="B7220" s="157" t="n">
        <v>49.1666666666667</v>
      </c>
    </row>
    <row r="7221" customFormat="false" ht="15" hidden="false" customHeight="false" outlineLevel="0" collapsed="false">
      <c r="A7221" s="0" t="n">
        <v>1500011924</v>
      </c>
      <c r="B7221" s="157" t="n">
        <v>2.5</v>
      </c>
    </row>
    <row r="7222" customFormat="false" ht="15" hidden="false" customHeight="false" outlineLevel="0" collapsed="false">
      <c r="A7222" s="0" t="n">
        <v>1500011925</v>
      </c>
      <c r="B7222" s="157" t="n">
        <v>0</v>
      </c>
    </row>
    <row r="7223" customFormat="false" ht="15" hidden="false" customHeight="false" outlineLevel="0" collapsed="false">
      <c r="A7223" s="0" t="n">
        <v>1500011685</v>
      </c>
      <c r="B7223" s="157" t="n">
        <v>3.33333333333333</v>
      </c>
    </row>
    <row r="7224" customFormat="false" ht="15" hidden="false" customHeight="false" outlineLevel="0" collapsed="false">
      <c r="A7224" s="0" t="n">
        <v>1500011926</v>
      </c>
      <c r="B7224" s="157" t="n">
        <v>0</v>
      </c>
    </row>
    <row r="7225" customFormat="false" ht="15" hidden="false" customHeight="false" outlineLevel="0" collapsed="false">
      <c r="A7225" s="0" t="n">
        <v>1500011927</v>
      </c>
      <c r="B7225" s="157" t="n">
        <v>33.4166666666667</v>
      </c>
    </row>
    <row r="7226" customFormat="false" ht="15" hidden="false" customHeight="false" outlineLevel="0" collapsed="false">
      <c r="A7226" s="0" t="n">
        <v>1500011928</v>
      </c>
      <c r="B7226" s="157" t="n">
        <v>39.25</v>
      </c>
    </row>
    <row r="7227" customFormat="false" ht="15" hidden="false" customHeight="false" outlineLevel="0" collapsed="false">
      <c r="A7227" s="0" t="n">
        <v>1500011929</v>
      </c>
      <c r="B7227" s="157" t="n">
        <v>0</v>
      </c>
    </row>
    <row r="7228" customFormat="false" ht="15" hidden="false" customHeight="false" outlineLevel="0" collapsed="false">
      <c r="A7228" s="0" t="n">
        <v>1500011930</v>
      </c>
      <c r="B7228" s="157" t="n">
        <v>0</v>
      </c>
    </row>
    <row r="7229" customFormat="false" ht="15" hidden="false" customHeight="false" outlineLevel="0" collapsed="false">
      <c r="A7229" s="0" t="n">
        <v>1500011686</v>
      </c>
      <c r="B7229" s="157" t="n">
        <v>0</v>
      </c>
    </row>
    <row r="7230" customFormat="false" ht="15" hidden="false" customHeight="false" outlineLevel="0" collapsed="false">
      <c r="A7230" s="0" t="n">
        <v>1500011687</v>
      </c>
      <c r="B7230" s="157" t="n">
        <v>0</v>
      </c>
    </row>
    <row r="7231" customFormat="false" ht="15" hidden="false" customHeight="false" outlineLevel="0" collapsed="false">
      <c r="A7231" s="0" t="n">
        <v>1500011827</v>
      </c>
      <c r="B7231" s="157" t="n">
        <v>31.5833333333333</v>
      </c>
    </row>
    <row r="7232" customFormat="false" ht="15" hidden="false" customHeight="false" outlineLevel="0" collapsed="false">
      <c r="A7232" s="0" t="n">
        <v>1500011871</v>
      </c>
      <c r="B7232" s="157" t="n">
        <v>0</v>
      </c>
    </row>
    <row r="7233" customFormat="false" ht="15" hidden="false" customHeight="false" outlineLevel="0" collapsed="false">
      <c r="A7233" s="0" t="n">
        <v>1500011693</v>
      </c>
      <c r="B7233" s="157" t="n">
        <v>4</v>
      </c>
    </row>
    <row r="7234" customFormat="false" ht="15" hidden="false" customHeight="false" outlineLevel="0" collapsed="false">
      <c r="A7234" s="0" t="n">
        <v>1500011694</v>
      </c>
      <c r="B7234" s="157" t="n">
        <v>0</v>
      </c>
    </row>
    <row r="7235" customFormat="false" ht="15" hidden="false" customHeight="false" outlineLevel="0" collapsed="false">
      <c r="A7235" s="0" t="n">
        <v>1500011695</v>
      </c>
      <c r="B7235" s="157" t="n">
        <v>0</v>
      </c>
    </row>
    <row r="7236" customFormat="false" ht="15" hidden="false" customHeight="false" outlineLevel="0" collapsed="false">
      <c r="A7236" s="0" t="n">
        <v>1500011696</v>
      </c>
      <c r="B7236" s="157" t="n">
        <v>0</v>
      </c>
    </row>
    <row r="7237" customFormat="false" ht="15" hidden="false" customHeight="false" outlineLevel="0" collapsed="false">
      <c r="A7237" s="0" t="n">
        <v>1500011697</v>
      </c>
      <c r="B7237" s="157" t="n">
        <v>10.8333333333333</v>
      </c>
    </row>
    <row r="7238" customFormat="false" ht="15" hidden="false" customHeight="false" outlineLevel="0" collapsed="false">
      <c r="A7238" s="0" t="n">
        <v>1500011698</v>
      </c>
      <c r="B7238" s="157" t="n">
        <v>23.6666666666667</v>
      </c>
    </row>
    <row r="7239" customFormat="false" ht="15" hidden="false" customHeight="false" outlineLevel="0" collapsed="false">
      <c r="A7239" s="0" t="n">
        <v>1500011933</v>
      </c>
      <c r="B7239" s="157" t="n">
        <v>71.5</v>
      </c>
    </row>
    <row r="7240" customFormat="false" ht="15" hidden="false" customHeight="false" outlineLevel="0" collapsed="false">
      <c r="A7240" s="0" t="n">
        <v>1500011705</v>
      </c>
      <c r="B7240" s="157" t="n">
        <v>0</v>
      </c>
    </row>
    <row r="7241" customFormat="false" ht="15" hidden="false" customHeight="false" outlineLevel="0" collapsed="false">
      <c r="A7241" s="0" t="n">
        <v>1500011707</v>
      </c>
      <c r="B7241" s="157" t="n">
        <v>62.9166666666667</v>
      </c>
    </row>
    <row r="7242" customFormat="false" ht="15" hidden="false" customHeight="false" outlineLevel="0" collapsed="false">
      <c r="A7242" s="0" t="n">
        <v>1500011711</v>
      </c>
      <c r="B7242" s="157" t="n">
        <v>26.6666666666667</v>
      </c>
    </row>
    <row r="7243" customFormat="false" ht="15" hidden="false" customHeight="false" outlineLevel="0" collapsed="false">
      <c r="A7243" s="0" t="n">
        <v>1500011938</v>
      </c>
      <c r="B7243" s="157" t="n">
        <v>8.16666666666667</v>
      </c>
    </row>
    <row r="7244" customFormat="false" ht="15" hidden="false" customHeight="false" outlineLevel="0" collapsed="false">
      <c r="A7244" s="0" t="n">
        <v>1500011939</v>
      </c>
      <c r="B7244" s="157" t="n">
        <v>54.1666666666667</v>
      </c>
    </row>
    <row r="7245" customFormat="false" ht="15" hidden="false" customHeight="false" outlineLevel="0" collapsed="false">
      <c r="A7245" s="0" t="n">
        <v>1500011940</v>
      </c>
      <c r="B7245" s="157" t="n">
        <v>0</v>
      </c>
    </row>
    <row r="7246" customFormat="false" ht="15" hidden="false" customHeight="false" outlineLevel="0" collapsed="false">
      <c r="A7246" s="0" t="n">
        <v>1500011715</v>
      </c>
      <c r="B7246" s="157" t="n">
        <v>0</v>
      </c>
    </row>
    <row r="7247" customFormat="false" ht="15" hidden="false" customHeight="false" outlineLevel="0" collapsed="false">
      <c r="A7247" s="0" t="n">
        <v>1500011716</v>
      </c>
      <c r="B7247" s="157" t="n">
        <v>0</v>
      </c>
    </row>
    <row r="7248" customFormat="false" ht="15" hidden="false" customHeight="false" outlineLevel="0" collapsed="false">
      <c r="A7248" s="0" t="n">
        <v>1500011719</v>
      </c>
      <c r="B7248" s="157" t="n">
        <v>14.75</v>
      </c>
    </row>
    <row r="7249" customFormat="false" ht="15" hidden="false" customHeight="false" outlineLevel="0" collapsed="false">
      <c r="A7249" s="0" t="n">
        <v>1500011720</v>
      </c>
      <c r="B7249" s="157" t="n">
        <v>0</v>
      </c>
    </row>
    <row r="7250" customFormat="false" ht="15" hidden="false" customHeight="false" outlineLevel="0" collapsed="false">
      <c r="A7250" s="0" t="n">
        <v>1500011721</v>
      </c>
      <c r="B7250" s="157" t="n">
        <v>7.83333333333333</v>
      </c>
    </row>
    <row r="7251" customFormat="false" ht="15" hidden="false" customHeight="false" outlineLevel="0" collapsed="false">
      <c r="A7251" s="0" t="n">
        <v>1500011943</v>
      </c>
      <c r="B7251" s="157" t="n">
        <v>0</v>
      </c>
    </row>
    <row r="7252" customFormat="false" ht="15" hidden="false" customHeight="false" outlineLevel="0" collapsed="false">
      <c r="A7252" s="0" t="n">
        <v>1500011722</v>
      </c>
      <c r="B7252" s="157" t="n">
        <v>4.16666666666667</v>
      </c>
    </row>
    <row r="7253" customFormat="false" ht="15" hidden="false" customHeight="false" outlineLevel="0" collapsed="false">
      <c r="A7253" s="0" t="n">
        <v>1500011723</v>
      </c>
      <c r="B7253" s="157" t="n">
        <v>29.25</v>
      </c>
    </row>
    <row r="7254" customFormat="false" ht="15" hidden="false" customHeight="false" outlineLevel="0" collapsed="false">
      <c r="A7254" s="0" t="n">
        <v>1500011944</v>
      </c>
      <c r="B7254" s="157" t="n">
        <v>0</v>
      </c>
    </row>
    <row r="7255" customFormat="false" ht="15" hidden="false" customHeight="false" outlineLevel="0" collapsed="false">
      <c r="A7255" s="0" t="n">
        <v>1500011725</v>
      </c>
      <c r="B7255" s="157" t="n">
        <v>4.16666666666667</v>
      </c>
    </row>
    <row r="7256" customFormat="false" ht="15" hidden="false" customHeight="false" outlineLevel="0" collapsed="false">
      <c r="A7256" s="0" t="n">
        <v>1500011727</v>
      </c>
      <c r="B7256" s="157" t="n">
        <v>0</v>
      </c>
    </row>
    <row r="7257" customFormat="false" ht="15" hidden="false" customHeight="false" outlineLevel="0" collapsed="false">
      <c r="A7257" s="0" t="n">
        <v>1500011729</v>
      </c>
      <c r="B7257" s="157" t="n">
        <v>0</v>
      </c>
    </row>
    <row r="7258" customFormat="false" ht="15" hidden="false" customHeight="false" outlineLevel="0" collapsed="false">
      <c r="A7258" s="0" t="n">
        <v>1500011730</v>
      </c>
      <c r="B7258" s="157" t="n">
        <v>3.33333333333333</v>
      </c>
    </row>
    <row r="7259" customFormat="false" ht="15" hidden="false" customHeight="false" outlineLevel="0" collapsed="false">
      <c r="A7259" s="0" t="n">
        <v>1500011731</v>
      </c>
      <c r="B7259" s="157" t="n">
        <v>0</v>
      </c>
    </row>
    <row r="7260" customFormat="false" ht="15" hidden="false" customHeight="false" outlineLevel="0" collapsed="false">
      <c r="A7260" s="0" t="n">
        <v>1500011947</v>
      </c>
      <c r="B7260" s="157" t="n">
        <v>18.3333333333333</v>
      </c>
    </row>
    <row r="7261" customFormat="false" ht="15" hidden="false" customHeight="false" outlineLevel="0" collapsed="false">
      <c r="A7261" s="0" t="n">
        <v>1500011746</v>
      </c>
      <c r="B7261" s="157" t="n">
        <v>0</v>
      </c>
    </row>
    <row r="7262" customFormat="false" ht="15" hidden="false" customHeight="false" outlineLevel="0" collapsed="false">
      <c r="A7262" s="0" t="n">
        <v>1500011786</v>
      </c>
      <c r="B7262" s="157" t="n">
        <v>23.9666666666667</v>
      </c>
    </row>
    <row r="7263" customFormat="false" ht="15" hidden="false" customHeight="false" outlineLevel="0" collapsed="false">
      <c r="A7263" s="0" t="n">
        <v>1500011744</v>
      </c>
      <c r="B7263" s="157" t="n">
        <v>0</v>
      </c>
    </row>
    <row r="7264" customFormat="false" ht="15" hidden="false" customHeight="false" outlineLevel="0" collapsed="false">
      <c r="A7264" s="0" t="n">
        <v>1500011784</v>
      </c>
      <c r="B7264" s="157" t="n">
        <v>0</v>
      </c>
    </row>
    <row r="7265" customFormat="false" ht="15" hidden="false" customHeight="false" outlineLevel="0" collapsed="false">
      <c r="A7265" s="0" t="n">
        <v>1500011745</v>
      </c>
      <c r="B7265" s="157" t="n">
        <v>0</v>
      </c>
    </row>
    <row r="7266" customFormat="false" ht="15" hidden="false" customHeight="false" outlineLevel="0" collapsed="false">
      <c r="A7266" s="0" t="n">
        <v>1500011946</v>
      </c>
      <c r="B7266" s="157" t="n">
        <v>0</v>
      </c>
    </row>
    <row r="7267" customFormat="false" ht="15" hidden="false" customHeight="false" outlineLevel="0" collapsed="false">
      <c r="A7267" s="0" t="n">
        <v>1500011735</v>
      </c>
      <c r="B7267" s="157" t="n">
        <v>70.6666666666667</v>
      </c>
    </row>
    <row r="7268" customFormat="false" ht="15" hidden="false" customHeight="false" outlineLevel="0" collapsed="false">
      <c r="A7268" s="0" t="n">
        <v>1500011733</v>
      </c>
      <c r="B7268" s="157" t="n">
        <v>1.5</v>
      </c>
    </row>
    <row r="7269" customFormat="false" ht="15" hidden="false" customHeight="false" outlineLevel="0" collapsed="false">
      <c r="A7269" s="0" t="n">
        <v>1500011790</v>
      </c>
      <c r="B7269" s="157" t="n">
        <v>33.9583333333333</v>
      </c>
    </row>
    <row r="7270" customFormat="false" ht="15" hidden="false" customHeight="false" outlineLevel="0" collapsed="false">
      <c r="A7270" s="0" t="n">
        <v>1500011749</v>
      </c>
      <c r="B7270" s="157" t="n">
        <v>156.25</v>
      </c>
    </row>
    <row r="7271" customFormat="false" ht="15" hidden="false" customHeight="false" outlineLevel="0" collapsed="false">
      <c r="A7271" s="0" t="n">
        <v>1500011750</v>
      </c>
      <c r="B7271" s="157" t="n">
        <v>0</v>
      </c>
    </row>
    <row r="7272" customFormat="false" ht="15" hidden="false" customHeight="false" outlineLevel="0" collapsed="false">
      <c r="A7272" s="0" t="n">
        <v>1500011739</v>
      </c>
      <c r="B7272" s="157" t="n">
        <v>20.8333333333333</v>
      </c>
    </row>
    <row r="7273" customFormat="false" ht="15" hidden="false" customHeight="false" outlineLevel="0" collapsed="false">
      <c r="A7273" s="0" t="n">
        <v>1500011738</v>
      </c>
      <c r="B7273" s="157" t="n">
        <v>48.1666666666667</v>
      </c>
    </row>
    <row r="7274" customFormat="false" ht="15" hidden="false" customHeight="false" outlineLevel="0" collapsed="false">
      <c r="A7274" s="0" t="n">
        <v>1500011780</v>
      </c>
      <c r="B7274" s="157" t="n">
        <v>0</v>
      </c>
    </row>
    <row r="7275" customFormat="false" ht="15" hidden="false" customHeight="false" outlineLevel="0" collapsed="false">
      <c r="A7275" s="0" t="n">
        <v>1500011754</v>
      </c>
      <c r="B7275" s="157" t="n">
        <v>11.9166666666667</v>
      </c>
    </row>
    <row r="7276" customFormat="false" ht="15" hidden="false" customHeight="false" outlineLevel="0" collapsed="false">
      <c r="A7276" s="0" t="n">
        <v>1500011755</v>
      </c>
      <c r="B7276" s="157" t="n">
        <v>0</v>
      </c>
    </row>
    <row r="7277" customFormat="false" ht="15" hidden="false" customHeight="false" outlineLevel="0" collapsed="false">
      <c r="A7277" s="0" t="n">
        <v>1500011756</v>
      </c>
      <c r="B7277" s="157" t="n">
        <v>25.875</v>
      </c>
    </row>
    <row r="7278" customFormat="false" ht="15" hidden="false" customHeight="false" outlineLevel="0" collapsed="false">
      <c r="A7278" s="0" t="n">
        <v>1500011757</v>
      </c>
      <c r="B7278" s="157" t="n">
        <v>48.3333333333333</v>
      </c>
    </row>
    <row r="7279" customFormat="false" ht="15" hidden="false" customHeight="false" outlineLevel="0" collapsed="false">
      <c r="A7279" s="0" t="n">
        <v>1500011803</v>
      </c>
      <c r="B7279" s="157" t="n">
        <v>0</v>
      </c>
    </row>
    <row r="7280" customFormat="false" ht="15" hidden="false" customHeight="false" outlineLevel="0" collapsed="false">
      <c r="A7280" s="0" t="n">
        <v>1500011758</v>
      </c>
      <c r="B7280" s="157" t="n">
        <v>32.5833333333333</v>
      </c>
    </row>
    <row r="7281" customFormat="false" ht="15" hidden="false" customHeight="false" outlineLevel="0" collapsed="false">
      <c r="A7281" s="0" t="n">
        <v>1500011805</v>
      </c>
      <c r="B7281" s="157" t="n">
        <v>0</v>
      </c>
    </row>
    <row r="7282" customFormat="false" ht="15" hidden="false" customHeight="false" outlineLevel="0" collapsed="false">
      <c r="A7282" s="0" t="n">
        <v>1500011759</v>
      </c>
      <c r="B7282" s="157" t="n">
        <v>0</v>
      </c>
    </row>
    <row r="7283" customFormat="false" ht="15" hidden="false" customHeight="false" outlineLevel="0" collapsed="false">
      <c r="A7283" s="0" t="n">
        <v>1500011761</v>
      </c>
      <c r="B7283" s="157" t="n">
        <v>0</v>
      </c>
    </row>
    <row r="7284" customFormat="false" ht="15" hidden="false" customHeight="false" outlineLevel="0" collapsed="false">
      <c r="A7284" s="0" t="n">
        <v>1500011762</v>
      </c>
      <c r="B7284" s="157" t="n">
        <v>22.0833333333333</v>
      </c>
    </row>
    <row r="7285" customFormat="false" ht="15" hidden="false" customHeight="false" outlineLevel="0" collapsed="false">
      <c r="A7285" s="0" t="n">
        <v>1500011811</v>
      </c>
      <c r="B7285" s="157" t="n">
        <v>8</v>
      </c>
    </row>
    <row r="7286" customFormat="false" ht="15" hidden="false" customHeight="false" outlineLevel="0" collapsed="false">
      <c r="A7286" s="0" t="n">
        <v>1500011812</v>
      </c>
      <c r="B7286" s="157" t="n">
        <v>14.3333333333333</v>
      </c>
    </row>
    <row r="7287" customFormat="false" ht="15" hidden="false" customHeight="false" outlineLevel="0" collapsed="false">
      <c r="A7287" s="0" t="n">
        <v>1500011764</v>
      </c>
      <c r="B7287" s="157" t="n">
        <v>20.8333333333333</v>
      </c>
    </row>
    <row r="7288" customFormat="false" ht="15" hidden="false" customHeight="false" outlineLevel="0" collapsed="false">
      <c r="A7288" s="0" t="n">
        <v>1500011765</v>
      </c>
      <c r="B7288" s="157" t="n">
        <v>2.5</v>
      </c>
    </row>
    <row r="7289" customFormat="false" ht="15" hidden="false" customHeight="false" outlineLevel="0" collapsed="false">
      <c r="A7289" s="0" t="n">
        <v>1500011771</v>
      </c>
      <c r="B7289" s="157" t="n">
        <v>0</v>
      </c>
    </row>
    <row r="7290" customFormat="false" ht="15" hidden="false" customHeight="false" outlineLevel="0" collapsed="false">
      <c r="A7290" s="0" t="n">
        <v>1500011773</v>
      </c>
      <c r="B7290" s="157" t="n">
        <v>0</v>
      </c>
    </row>
    <row r="7291" customFormat="false" ht="15" hidden="false" customHeight="false" outlineLevel="0" collapsed="false">
      <c r="A7291" s="0" t="n">
        <v>1500011788</v>
      </c>
      <c r="B7291" s="157" t="n">
        <v>10.75</v>
      </c>
    </row>
    <row r="7292" customFormat="false" ht="15" hidden="false" customHeight="false" outlineLevel="0" collapsed="false">
      <c r="A7292" s="0" t="n">
        <v>1500011822</v>
      </c>
      <c r="B7292" s="157" t="n">
        <v>0</v>
      </c>
    </row>
    <row r="7293" customFormat="false" ht="15" hidden="false" customHeight="false" outlineLevel="0" collapsed="false">
      <c r="A7293" s="0" t="n">
        <v>1500011792</v>
      </c>
      <c r="B7293" s="157" t="n">
        <v>1.66666666666667</v>
      </c>
    </row>
    <row r="7294" customFormat="false" ht="15" hidden="false" customHeight="false" outlineLevel="0" collapsed="false">
      <c r="A7294" s="0" t="n">
        <v>1500011824</v>
      </c>
      <c r="B7294" s="157" t="n">
        <v>17.3333333333333</v>
      </c>
    </row>
    <row r="7295" customFormat="false" ht="15" hidden="false" customHeight="false" outlineLevel="0" collapsed="false">
      <c r="A7295" s="0" t="n">
        <v>1500011826</v>
      </c>
      <c r="B7295" s="157" t="n">
        <v>0.666666666666667</v>
      </c>
    </row>
    <row r="7296" customFormat="false" ht="15" hidden="false" customHeight="false" outlineLevel="0" collapsed="false">
      <c r="A7296" s="0" t="n">
        <v>1500011802</v>
      </c>
      <c r="B7296" s="157" t="n">
        <v>18.5</v>
      </c>
    </row>
    <row r="7297" customFormat="false" ht="15" hidden="false" customHeight="false" outlineLevel="0" collapsed="false">
      <c r="A7297" s="0" t="n">
        <v>1500011810</v>
      </c>
      <c r="B7297" s="157" t="n">
        <v>19.7083333333333</v>
      </c>
    </row>
    <row r="7298" customFormat="false" ht="15" hidden="false" customHeight="false" outlineLevel="0" collapsed="false">
      <c r="A7298" s="0" t="n">
        <v>1500011813</v>
      </c>
      <c r="B7298" s="157" t="n">
        <v>10.5833333333333</v>
      </c>
    </row>
    <row r="7299" customFormat="false" ht="15" hidden="false" customHeight="false" outlineLevel="0" collapsed="false">
      <c r="A7299" s="0" t="n">
        <v>1500011830</v>
      </c>
      <c r="B7299" s="157" t="n">
        <v>0</v>
      </c>
    </row>
    <row r="7300" customFormat="false" ht="15" hidden="false" customHeight="false" outlineLevel="0" collapsed="false">
      <c r="A7300" s="0" t="n">
        <v>1500011831</v>
      </c>
      <c r="B7300" s="157" t="n">
        <v>16.6666666666667</v>
      </c>
    </row>
    <row r="7301" customFormat="false" ht="15" hidden="false" customHeight="false" outlineLevel="0" collapsed="false">
      <c r="A7301" s="0" t="n">
        <v>1500011833</v>
      </c>
      <c r="B7301" s="157" t="n">
        <v>2.5</v>
      </c>
    </row>
    <row r="7302" customFormat="false" ht="15" hidden="false" customHeight="false" outlineLevel="0" collapsed="false">
      <c r="A7302" s="0" t="n">
        <v>1500011834</v>
      </c>
      <c r="B7302" s="157" t="n">
        <v>12.0833333333333</v>
      </c>
    </row>
    <row r="7303" customFormat="false" ht="15" hidden="false" customHeight="false" outlineLevel="0" collapsed="false">
      <c r="A7303" s="0" t="n">
        <v>1500011835</v>
      </c>
      <c r="B7303" s="157" t="n">
        <v>0</v>
      </c>
    </row>
    <row r="7304" customFormat="false" ht="15" hidden="false" customHeight="false" outlineLevel="0" collapsed="false">
      <c r="A7304" s="0" t="n">
        <v>1500011837</v>
      </c>
      <c r="B7304" s="157" t="n">
        <v>0</v>
      </c>
    </row>
    <row r="7305" customFormat="false" ht="15" hidden="false" customHeight="false" outlineLevel="0" collapsed="false">
      <c r="A7305" s="0" t="n">
        <v>1500011838</v>
      </c>
      <c r="B7305" s="157" t="n">
        <v>25</v>
      </c>
    </row>
    <row r="7306" customFormat="false" ht="15" hidden="false" customHeight="false" outlineLevel="0" collapsed="false">
      <c r="A7306" s="0" t="n">
        <v>1500011839</v>
      </c>
      <c r="B7306" s="157" t="n">
        <v>9.16666666666667</v>
      </c>
    </row>
    <row r="7307" customFormat="false" ht="15" hidden="false" customHeight="false" outlineLevel="0" collapsed="false">
      <c r="A7307" s="0" t="n">
        <v>1500011840</v>
      </c>
      <c r="B7307" s="157" t="n">
        <v>29.9166666666667</v>
      </c>
    </row>
    <row r="7308" customFormat="false" ht="15" hidden="false" customHeight="false" outlineLevel="0" collapsed="false">
      <c r="A7308" s="0" t="n">
        <v>1500011841</v>
      </c>
      <c r="B7308" s="157" t="n">
        <v>37.3333333333333</v>
      </c>
    </row>
    <row r="7309" customFormat="false" ht="15" hidden="false" customHeight="false" outlineLevel="0" collapsed="false">
      <c r="A7309" s="0" t="n">
        <v>1500011843</v>
      </c>
      <c r="B7309" s="157" t="n">
        <v>0</v>
      </c>
    </row>
    <row r="7310" customFormat="false" ht="15" hidden="false" customHeight="false" outlineLevel="0" collapsed="false">
      <c r="A7310" s="0" t="n">
        <v>1500011852</v>
      </c>
      <c r="B7310" s="157" t="n">
        <v>82.0833333333333</v>
      </c>
    </row>
    <row r="7311" customFormat="false" ht="15" hidden="false" customHeight="false" outlineLevel="0" collapsed="false">
      <c r="A7311" s="0" t="n">
        <v>1500011853</v>
      </c>
      <c r="B7311" s="157" t="n">
        <v>1.66666666666667</v>
      </c>
    </row>
    <row r="7312" customFormat="false" ht="15" hidden="false" customHeight="false" outlineLevel="0" collapsed="false">
      <c r="A7312" s="0" t="n">
        <v>1500011855</v>
      </c>
      <c r="B7312" s="157" t="n">
        <v>14.0833333333333</v>
      </c>
    </row>
    <row r="7313" customFormat="false" ht="15" hidden="false" customHeight="false" outlineLevel="0" collapsed="false">
      <c r="A7313" s="0" t="n">
        <v>1500011857</v>
      </c>
      <c r="B7313" s="157" t="n">
        <v>4.41666666666667</v>
      </c>
    </row>
    <row r="7314" customFormat="false" ht="15" hidden="false" customHeight="false" outlineLevel="0" collapsed="false">
      <c r="A7314" s="0" t="n">
        <v>1500011800</v>
      </c>
      <c r="B7314" s="157" t="n">
        <v>8.95</v>
      </c>
    </row>
    <row r="7315" customFormat="false" ht="15" hidden="false" customHeight="false" outlineLevel="0" collapsed="false">
      <c r="A7315" s="0" t="n">
        <v>1500011807</v>
      </c>
      <c r="B7315" s="157" t="n">
        <v>18.25</v>
      </c>
    </row>
    <row r="7316" customFormat="false" ht="15" hidden="false" customHeight="false" outlineLevel="0" collapsed="false">
      <c r="A7316" s="0" t="n">
        <v>1500011859</v>
      </c>
      <c r="B7316" s="157" t="n">
        <v>33.3333333333333</v>
      </c>
    </row>
    <row r="7317" customFormat="false" ht="15" hidden="false" customHeight="false" outlineLevel="0" collapsed="false">
      <c r="A7317" s="0" t="n">
        <v>1500011860</v>
      </c>
      <c r="B7317" s="157" t="n">
        <v>0</v>
      </c>
    </row>
    <row r="7318" customFormat="false" ht="15" hidden="false" customHeight="false" outlineLevel="0" collapsed="false">
      <c r="A7318" s="0" t="n">
        <v>1500011861</v>
      </c>
      <c r="B7318" s="157" t="n">
        <v>37.4583333333333</v>
      </c>
    </row>
    <row r="7319" customFormat="false" ht="15" hidden="false" customHeight="false" outlineLevel="0" collapsed="false">
      <c r="A7319" s="0" t="n">
        <v>1500011862</v>
      </c>
      <c r="B7319" s="157" t="n">
        <v>0</v>
      </c>
    </row>
    <row r="7320" customFormat="false" ht="15" hidden="false" customHeight="false" outlineLevel="0" collapsed="false">
      <c r="A7320" s="0" t="n">
        <v>1500011814</v>
      </c>
      <c r="B7320" s="157" t="n">
        <v>25.4166666666667</v>
      </c>
    </row>
    <row r="7321" customFormat="false" ht="15" hidden="false" customHeight="false" outlineLevel="0" collapsed="false">
      <c r="A7321" s="0" t="n">
        <v>1500011864</v>
      </c>
      <c r="B7321" s="157" t="n">
        <v>35.7333333333333</v>
      </c>
    </row>
    <row r="7322" customFormat="false" ht="15" hidden="false" customHeight="false" outlineLevel="0" collapsed="false">
      <c r="A7322" s="0" t="n">
        <v>1500011865</v>
      </c>
      <c r="B7322" s="157" t="n">
        <v>0</v>
      </c>
    </row>
    <row r="7323" customFormat="false" ht="15" hidden="false" customHeight="false" outlineLevel="0" collapsed="false">
      <c r="A7323" s="0" t="n">
        <v>1500011867</v>
      </c>
      <c r="B7323" s="157" t="n">
        <v>0</v>
      </c>
    </row>
    <row r="7324" customFormat="false" ht="15" hidden="false" customHeight="false" outlineLevel="0" collapsed="false">
      <c r="A7324" s="0" t="n">
        <v>1500011903</v>
      </c>
      <c r="B7324" s="157" t="n">
        <v>0</v>
      </c>
    </row>
    <row r="7325" customFormat="false" ht="15" hidden="false" customHeight="false" outlineLevel="0" collapsed="false">
      <c r="A7325" s="0" t="n">
        <v>1500011872</v>
      </c>
      <c r="B7325" s="157" t="n">
        <v>15.4166666666667</v>
      </c>
    </row>
    <row r="7326" customFormat="false" ht="15" hidden="false" customHeight="false" outlineLevel="0" collapsed="false">
      <c r="A7326" s="0" t="n">
        <v>1500011873</v>
      </c>
      <c r="B7326" s="157" t="n">
        <v>26.6666666666667</v>
      </c>
    </row>
    <row r="7327" customFormat="false" ht="15" hidden="false" customHeight="false" outlineLevel="0" collapsed="false">
      <c r="A7327" s="0" t="n">
        <v>1500011874</v>
      </c>
      <c r="B7327" s="157" t="n">
        <v>0</v>
      </c>
    </row>
    <row r="7328" customFormat="false" ht="15" hidden="false" customHeight="false" outlineLevel="0" collapsed="false">
      <c r="A7328" s="0" t="n">
        <v>1500011879</v>
      </c>
      <c r="B7328" s="157" t="n">
        <v>38.6666666666667</v>
      </c>
    </row>
    <row r="7329" customFormat="false" ht="15" hidden="false" customHeight="false" outlineLevel="0" collapsed="false">
      <c r="A7329" s="0" t="n">
        <v>1500011804</v>
      </c>
      <c r="B7329" s="157" t="n">
        <v>0</v>
      </c>
    </row>
    <row r="7330" customFormat="false" ht="15" hidden="false" customHeight="false" outlineLevel="0" collapsed="false">
      <c r="A7330" s="0" t="n">
        <v>1500011806</v>
      </c>
      <c r="B7330" s="157" t="n">
        <v>93.5833333333333</v>
      </c>
    </row>
    <row r="7331" customFormat="false" ht="15" hidden="false" customHeight="false" outlineLevel="0" collapsed="false">
      <c r="A7331" s="0" t="n">
        <v>1500011880</v>
      </c>
      <c r="B7331" s="157" t="n">
        <v>7.58333333333333</v>
      </c>
    </row>
    <row r="7332" customFormat="false" ht="15" hidden="false" customHeight="false" outlineLevel="0" collapsed="false">
      <c r="A7332" s="0" t="n">
        <v>1500011820</v>
      </c>
      <c r="B7332" s="157" t="n">
        <v>54.6666666666667</v>
      </c>
    </row>
    <row r="7333" customFormat="false" ht="15" hidden="false" customHeight="false" outlineLevel="0" collapsed="false">
      <c r="A7333" s="0" t="n">
        <v>1500011809</v>
      </c>
      <c r="B7333" s="157" t="n">
        <v>0</v>
      </c>
    </row>
    <row r="7334" customFormat="false" ht="15" hidden="false" customHeight="false" outlineLevel="0" collapsed="false">
      <c r="A7334" s="0" t="n">
        <v>1500011881</v>
      </c>
      <c r="B7334" s="157" t="n">
        <v>1.66666666666667</v>
      </c>
    </row>
    <row r="7335" customFormat="false" ht="15" hidden="false" customHeight="false" outlineLevel="0" collapsed="false">
      <c r="A7335" s="0" t="n">
        <v>1500011949</v>
      </c>
      <c r="B7335" s="157" t="n">
        <v>5.41666666666667</v>
      </c>
    </row>
    <row r="7336" customFormat="false" ht="15" hidden="false" customHeight="false" outlineLevel="0" collapsed="false">
      <c r="A7336" s="0" t="n">
        <v>1500011882</v>
      </c>
      <c r="B7336" s="157" t="n">
        <v>15.8333333333333</v>
      </c>
    </row>
    <row r="7337" customFormat="false" ht="15" hidden="false" customHeight="false" outlineLevel="0" collapsed="false">
      <c r="A7337" s="0" t="n">
        <v>1500011951</v>
      </c>
      <c r="B7337" s="157" t="n">
        <v>0</v>
      </c>
    </row>
    <row r="7338" customFormat="false" ht="15" hidden="false" customHeight="false" outlineLevel="0" collapsed="false">
      <c r="A7338" s="0" t="n">
        <v>1500011952</v>
      </c>
      <c r="B7338" s="157" t="n">
        <v>13.9166666666667</v>
      </c>
    </row>
    <row r="7339" customFormat="false" ht="15" hidden="false" customHeight="false" outlineLevel="0" collapsed="false">
      <c r="A7339" s="0" t="n">
        <v>1500011953</v>
      </c>
      <c r="B7339" s="157" t="n">
        <v>16.6666666666667</v>
      </c>
    </row>
    <row r="7340" customFormat="false" ht="15" hidden="false" customHeight="false" outlineLevel="0" collapsed="false">
      <c r="A7340" s="0" t="n">
        <v>1500011887</v>
      </c>
      <c r="B7340" s="157" t="n">
        <v>0</v>
      </c>
    </row>
    <row r="7341" customFormat="false" ht="15" hidden="false" customHeight="false" outlineLevel="0" collapsed="false">
      <c r="A7341" s="0" t="n">
        <v>1500011899</v>
      </c>
      <c r="B7341" s="157" t="n">
        <v>24.5833333333333</v>
      </c>
    </row>
    <row r="7342" customFormat="false" ht="15" hidden="false" customHeight="false" outlineLevel="0" collapsed="false">
      <c r="A7342" s="0" t="n">
        <v>1500011963</v>
      </c>
      <c r="B7342" s="157" t="n">
        <v>0</v>
      </c>
    </row>
    <row r="7343" customFormat="false" ht="15" hidden="false" customHeight="false" outlineLevel="0" collapsed="false">
      <c r="A7343" s="0" t="n">
        <v>1500011904</v>
      </c>
      <c r="B7343" s="157" t="n">
        <v>13</v>
      </c>
    </row>
    <row r="7344" customFormat="false" ht="15" hidden="false" customHeight="false" outlineLevel="0" collapsed="false">
      <c r="A7344" s="0" t="n">
        <v>1500011905</v>
      </c>
      <c r="B7344" s="157" t="n">
        <v>21.0833333333333</v>
      </c>
    </row>
    <row r="7345" customFormat="false" ht="15" hidden="false" customHeight="false" outlineLevel="0" collapsed="false">
      <c r="A7345" s="0" t="n">
        <v>1500011907</v>
      </c>
      <c r="B7345" s="157" t="n">
        <v>0</v>
      </c>
    </row>
    <row r="7346" customFormat="false" ht="15" hidden="false" customHeight="false" outlineLevel="0" collapsed="false">
      <c r="A7346" s="0" t="n">
        <v>1500011964</v>
      </c>
      <c r="B7346" s="157" t="n">
        <v>8.75</v>
      </c>
    </row>
    <row r="7347" customFormat="false" ht="15" hidden="false" customHeight="false" outlineLevel="0" collapsed="false">
      <c r="A7347" s="0" t="n">
        <v>1500011965</v>
      </c>
      <c r="B7347" s="157" t="n">
        <v>36.25</v>
      </c>
    </row>
    <row r="7348" customFormat="false" ht="15" hidden="false" customHeight="false" outlineLevel="0" collapsed="false">
      <c r="A7348" s="0" t="n">
        <v>1500011908</v>
      </c>
      <c r="B7348" s="157" t="n">
        <v>87.5</v>
      </c>
    </row>
    <row r="7349" customFormat="false" ht="15" hidden="false" customHeight="false" outlineLevel="0" collapsed="false">
      <c r="A7349" s="0" t="n">
        <v>1500011909</v>
      </c>
      <c r="B7349" s="157" t="n">
        <v>36.25</v>
      </c>
    </row>
    <row r="7350" customFormat="false" ht="15" hidden="false" customHeight="false" outlineLevel="0" collapsed="false">
      <c r="A7350" s="0" t="n">
        <v>1500011911</v>
      </c>
      <c r="B7350" s="157" t="n">
        <v>28.75</v>
      </c>
    </row>
    <row r="7351" customFormat="false" ht="15" hidden="false" customHeight="false" outlineLevel="0" collapsed="false">
      <c r="A7351" s="0" t="n">
        <v>1500011900</v>
      </c>
      <c r="B7351" s="157" t="n">
        <v>0</v>
      </c>
    </row>
    <row r="7352" customFormat="false" ht="15" hidden="false" customHeight="false" outlineLevel="0" collapsed="false">
      <c r="A7352" s="0" t="n">
        <v>1500011901</v>
      </c>
      <c r="B7352" s="157" t="n">
        <v>1.66666666666667</v>
      </c>
    </row>
    <row r="7353" customFormat="false" ht="15" hidden="false" customHeight="false" outlineLevel="0" collapsed="false">
      <c r="A7353" s="0" t="n">
        <v>1500011889</v>
      </c>
      <c r="B7353" s="157" t="n">
        <v>0</v>
      </c>
    </row>
    <row r="7354" customFormat="false" ht="15" hidden="false" customHeight="false" outlineLevel="0" collapsed="false">
      <c r="A7354" s="0" t="n">
        <v>1500011890</v>
      </c>
      <c r="B7354" s="157" t="n">
        <v>16.9166666666667</v>
      </c>
    </row>
    <row r="7355" customFormat="false" ht="15" hidden="false" customHeight="false" outlineLevel="0" collapsed="false">
      <c r="A7355" s="0" t="n">
        <v>1500011891</v>
      </c>
      <c r="B7355" s="157" t="n">
        <v>17.1666666666667</v>
      </c>
    </row>
    <row r="7356" customFormat="false" ht="15" hidden="false" customHeight="false" outlineLevel="0" collapsed="false">
      <c r="A7356" s="0" t="n">
        <v>1500011892</v>
      </c>
      <c r="B7356" s="157" t="n">
        <v>0</v>
      </c>
    </row>
    <row r="7357" customFormat="false" ht="15" hidden="false" customHeight="false" outlineLevel="0" collapsed="false">
      <c r="A7357" s="0" t="n">
        <v>1500011960</v>
      </c>
      <c r="B7357" s="157" t="n">
        <v>0</v>
      </c>
    </row>
    <row r="7358" customFormat="false" ht="15" hidden="false" customHeight="false" outlineLevel="0" collapsed="false">
      <c r="A7358" s="0" t="n">
        <v>1500011961</v>
      </c>
      <c r="B7358" s="157" t="n">
        <v>6.66666666666667</v>
      </c>
    </row>
    <row r="7359" customFormat="false" ht="15" hidden="false" customHeight="false" outlineLevel="0" collapsed="false">
      <c r="A7359" s="0" t="n">
        <v>1500011962</v>
      </c>
      <c r="B7359" s="157" t="n">
        <v>0</v>
      </c>
    </row>
    <row r="7360" customFormat="false" ht="15" hidden="false" customHeight="false" outlineLevel="0" collapsed="false">
      <c r="A7360" s="0" t="n">
        <v>1500012222</v>
      </c>
      <c r="B7360" s="157" t="n">
        <v>0.416666666666667</v>
      </c>
    </row>
    <row r="7361" customFormat="false" ht="15" hidden="false" customHeight="false" outlineLevel="0" collapsed="false">
      <c r="A7361" s="0" t="n">
        <v>1500012254</v>
      </c>
      <c r="B7361" s="157" t="n">
        <v>0</v>
      </c>
    </row>
    <row r="7362" customFormat="false" ht="15" hidden="false" customHeight="false" outlineLevel="0" collapsed="false">
      <c r="A7362" s="0" t="n">
        <v>1500012215</v>
      </c>
      <c r="B7362" s="157" t="n">
        <v>2.58333333333333</v>
      </c>
    </row>
    <row r="7363" customFormat="false" ht="15" hidden="false" customHeight="false" outlineLevel="0" collapsed="false">
      <c r="A7363" s="0" t="n">
        <v>1500012216</v>
      </c>
      <c r="B7363" s="157" t="n">
        <v>2.25</v>
      </c>
    </row>
    <row r="7364" customFormat="false" ht="15" hidden="false" customHeight="false" outlineLevel="0" collapsed="false">
      <c r="A7364" s="0" t="n">
        <v>1500012217</v>
      </c>
      <c r="B7364" s="157" t="n">
        <v>29.7666666666667</v>
      </c>
    </row>
    <row r="7365" customFormat="false" ht="15" hidden="false" customHeight="false" outlineLevel="0" collapsed="false">
      <c r="A7365" s="0" t="n">
        <v>1500012223</v>
      </c>
      <c r="B7365" s="157" t="n">
        <v>27.75</v>
      </c>
    </row>
    <row r="7366" customFormat="false" ht="15" hidden="false" customHeight="false" outlineLevel="0" collapsed="false">
      <c r="A7366" s="0" t="n">
        <v>1500012224</v>
      </c>
      <c r="B7366" s="157" t="n">
        <v>0</v>
      </c>
    </row>
    <row r="7367" customFormat="false" ht="15" hidden="false" customHeight="false" outlineLevel="0" collapsed="false">
      <c r="A7367" s="0" t="n">
        <v>1500012218</v>
      </c>
      <c r="B7367" s="157" t="n">
        <v>1.66666666666667</v>
      </c>
    </row>
    <row r="7368" customFormat="false" ht="15" hidden="false" customHeight="false" outlineLevel="0" collapsed="false">
      <c r="A7368" s="0" t="n">
        <v>1500012219</v>
      </c>
      <c r="B7368" s="157" t="n">
        <v>0</v>
      </c>
    </row>
    <row r="7369" customFormat="false" ht="15" hidden="false" customHeight="false" outlineLevel="0" collapsed="false">
      <c r="A7369" s="0" t="n">
        <v>1500012220</v>
      </c>
      <c r="B7369" s="157" t="n">
        <v>13.3333333333333</v>
      </c>
    </row>
    <row r="7370" customFormat="false" ht="15" hidden="false" customHeight="false" outlineLevel="0" collapsed="false">
      <c r="A7370" s="0" t="n">
        <v>1500012221</v>
      </c>
      <c r="B7370" s="157" t="n">
        <v>14.0083333333333</v>
      </c>
    </row>
    <row r="7371" customFormat="false" ht="15" hidden="false" customHeight="false" outlineLevel="0" collapsed="false">
      <c r="A7371" s="0" t="n">
        <v>1500012207</v>
      </c>
      <c r="B7371" s="157" t="n">
        <v>0.416666666666667</v>
      </c>
    </row>
    <row r="7372" customFormat="false" ht="15" hidden="false" customHeight="false" outlineLevel="0" collapsed="false">
      <c r="A7372" s="0" t="n">
        <v>1500012208</v>
      </c>
      <c r="B7372" s="157" t="n">
        <v>6.66666666666667</v>
      </c>
    </row>
    <row r="7373" customFormat="false" ht="15" hidden="false" customHeight="false" outlineLevel="0" collapsed="false">
      <c r="A7373" s="0" t="n">
        <v>1500012203</v>
      </c>
      <c r="B7373" s="157" t="n">
        <v>0</v>
      </c>
    </row>
    <row r="7374" customFormat="false" ht="15" hidden="false" customHeight="false" outlineLevel="0" collapsed="false">
      <c r="A7374" s="0" t="n">
        <v>1500012204</v>
      </c>
      <c r="B7374" s="157" t="n">
        <v>0.833333333333333</v>
      </c>
    </row>
    <row r="7375" customFormat="false" ht="15" hidden="false" customHeight="false" outlineLevel="0" collapsed="false">
      <c r="A7375" s="0" t="n">
        <v>1500012205</v>
      </c>
      <c r="B7375" s="157" t="n">
        <v>81.6666666666667</v>
      </c>
    </row>
    <row r="7376" customFormat="false" ht="15" hidden="false" customHeight="false" outlineLevel="0" collapsed="false">
      <c r="A7376" s="0" t="n">
        <v>1500012206</v>
      </c>
      <c r="B7376" s="157" t="n">
        <v>24.1666666666667</v>
      </c>
    </row>
    <row r="7377" customFormat="false" ht="15" hidden="false" customHeight="false" outlineLevel="0" collapsed="false">
      <c r="A7377" s="0" t="n">
        <v>1500012238</v>
      </c>
      <c r="B7377" s="157" t="n">
        <v>1.25</v>
      </c>
    </row>
    <row r="7378" customFormat="false" ht="15" hidden="false" customHeight="false" outlineLevel="0" collapsed="false">
      <c r="A7378" s="0" t="n">
        <v>1500012239</v>
      </c>
      <c r="B7378" s="157" t="n">
        <v>26.6666666666667</v>
      </c>
    </row>
    <row r="7379" customFormat="false" ht="15" hidden="false" customHeight="false" outlineLevel="0" collapsed="false">
      <c r="A7379" s="0" t="n">
        <v>1500012240</v>
      </c>
      <c r="B7379" s="157" t="n">
        <v>39.3333333333333</v>
      </c>
    </row>
    <row r="7380" customFormat="false" ht="15" hidden="false" customHeight="false" outlineLevel="0" collapsed="false">
      <c r="A7380" s="0" t="n">
        <v>1500012241</v>
      </c>
      <c r="B7380" s="157" t="n">
        <v>11.3333333333333</v>
      </c>
    </row>
    <row r="7381" customFormat="false" ht="15" hidden="false" customHeight="false" outlineLevel="0" collapsed="false">
      <c r="A7381" s="0" t="n">
        <v>1500012242</v>
      </c>
      <c r="B7381" s="157" t="n">
        <v>60.5833333333333</v>
      </c>
    </row>
    <row r="7382" customFormat="false" ht="15" hidden="false" customHeight="false" outlineLevel="0" collapsed="false">
      <c r="A7382" s="0" t="n">
        <v>1500012243</v>
      </c>
      <c r="B7382" s="157" t="n">
        <v>0</v>
      </c>
    </row>
    <row r="7383" customFormat="false" ht="15" hidden="false" customHeight="false" outlineLevel="0" collapsed="false">
      <c r="A7383" s="0" t="n">
        <v>1500012244</v>
      </c>
      <c r="B7383" s="157" t="n">
        <v>7.16666666666667</v>
      </c>
    </row>
    <row r="7384" customFormat="false" ht="15" hidden="false" customHeight="false" outlineLevel="0" collapsed="false">
      <c r="A7384" s="0" t="n">
        <v>1500012246</v>
      </c>
      <c r="B7384" s="157" t="n">
        <v>0</v>
      </c>
    </row>
    <row r="7385" customFormat="false" ht="15" hidden="false" customHeight="false" outlineLevel="0" collapsed="false">
      <c r="A7385" s="0" t="n">
        <v>1500012387</v>
      </c>
      <c r="B7385" s="157" t="n">
        <v>90.625</v>
      </c>
    </row>
    <row r="7386" customFormat="false" ht="15" hidden="false" customHeight="false" outlineLevel="0" collapsed="false">
      <c r="A7386" s="0" t="n">
        <v>1500012388</v>
      </c>
      <c r="B7386" s="157" t="n">
        <v>0</v>
      </c>
    </row>
    <row r="7387" customFormat="false" ht="15" hidden="false" customHeight="false" outlineLevel="0" collapsed="false">
      <c r="A7387" s="0" t="n">
        <v>1500012389</v>
      </c>
      <c r="B7387" s="157" t="n">
        <v>20.8333333333333</v>
      </c>
    </row>
    <row r="7388" customFormat="false" ht="15" hidden="false" customHeight="false" outlineLevel="0" collapsed="false">
      <c r="A7388" s="0" t="n">
        <v>1500012390</v>
      </c>
      <c r="B7388" s="157" t="n">
        <v>6.25</v>
      </c>
    </row>
    <row r="7389" customFormat="false" ht="15" hidden="false" customHeight="false" outlineLevel="0" collapsed="false">
      <c r="A7389" s="0" t="n">
        <v>1500012391</v>
      </c>
      <c r="B7389" s="157" t="n">
        <v>0</v>
      </c>
    </row>
    <row r="7390" customFormat="false" ht="15" hidden="false" customHeight="false" outlineLevel="0" collapsed="false">
      <c r="A7390" s="0" t="n">
        <v>1500012380</v>
      </c>
      <c r="B7390" s="157" t="n">
        <v>0</v>
      </c>
    </row>
    <row r="7391" customFormat="false" ht="15" hidden="false" customHeight="false" outlineLevel="0" collapsed="false">
      <c r="A7391" s="0" t="n">
        <v>1500012260</v>
      </c>
      <c r="B7391" s="157" t="n">
        <v>0</v>
      </c>
    </row>
    <row r="7392" customFormat="false" ht="15" hidden="false" customHeight="false" outlineLevel="0" collapsed="false">
      <c r="A7392" s="0" t="n">
        <v>1500012345</v>
      </c>
      <c r="B7392" s="157" t="n">
        <v>7.58333333333333</v>
      </c>
    </row>
    <row r="7393" customFormat="false" ht="15" hidden="false" customHeight="false" outlineLevel="0" collapsed="false">
      <c r="A7393" s="0" t="n">
        <v>1500012346</v>
      </c>
      <c r="B7393" s="157" t="n">
        <v>16.25</v>
      </c>
    </row>
    <row r="7394" customFormat="false" ht="15" hidden="false" customHeight="false" outlineLevel="0" collapsed="false">
      <c r="A7394" s="0" t="n">
        <v>1500012347</v>
      </c>
      <c r="B7394" s="157" t="n">
        <v>3.16666666666667</v>
      </c>
    </row>
    <row r="7395" customFormat="false" ht="15" hidden="false" customHeight="false" outlineLevel="0" collapsed="false">
      <c r="A7395" s="0" t="n">
        <v>1500012348</v>
      </c>
      <c r="B7395" s="157" t="n">
        <v>5</v>
      </c>
    </row>
    <row r="7396" customFormat="false" ht="15" hidden="false" customHeight="false" outlineLevel="0" collapsed="false">
      <c r="A7396" s="0" t="n">
        <v>1500012349</v>
      </c>
      <c r="B7396" s="157" t="n">
        <v>0</v>
      </c>
    </row>
    <row r="7397" customFormat="false" ht="15" hidden="false" customHeight="false" outlineLevel="0" collapsed="false">
      <c r="A7397" s="0" t="n">
        <v>1500012350</v>
      </c>
      <c r="B7397" s="157" t="n">
        <v>25.4166666666667</v>
      </c>
    </row>
    <row r="7398" customFormat="false" ht="15" hidden="false" customHeight="false" outlineLevel="0" collapsed="false">
      <c r="A7398" s="0" t="n">
        <v>1500012351</v>
      </c>
      <c r="B7398" s="157" t="n">
        <v>28.6666666666667</v>
      </c>
    </row>
    <row r="7399" customFormat="false" ht="15" hidden="false" customHeight="false" outlineLevel="0" collapsed="false">
      <c r="A7399" s="0" t="n">
        <v>1500012352</v>
      </c>
      <c r="B7399" s="157" t="n">
        <v>0.333333333333333</v>
      </c>
    </row>
    <row r="7400" customFormat="false" ht="15" hidden="false" customHeight="false" outlineLevel="0" collapsed="false">
      <c r="A7400" s="0" t="n">
        <v>1500012355</v>
      </c>
      <c r="B7400" s="157" t="n">
        <v>25.8333333333333</v>
      </c>
    </row>
    <row r="7401" customFormat="false" ht="15" hidden="false" customHeight="false" outlineLevel="0" collapsed="false">
      <c r="A7401" s="0" t="n">
        <v>1500012356</v>
      </c>
      <c r="B7401" s="157" t="n">
        <v>28.3333333333333</v>
      </c>
    </row>
    <row r="7402" customFormat="false" ht="15" hidden="false" customHeight="false" outlineLevel="0" collapsed="false">
      <c r="A7402" s="0" t="n">
        <v>1500012357</v>
      </c>
      <c r="B7402" s="157" t="n">
        <v>0</v>
      </c>
    </row>
    <row r="7403" customFormat="false" ht="15" hidden="false" customHeight="false" outlineLevel="0" collapsed="false">
      <c r="A7403" s="0" t="n">
        <v>1500012358</v>
      </c>
      <c r="B7403" s="157" t="n">
        <v>0</v>
      </c>
    </row>
    <row r="7404" customFormat="false" ht="15" hidden="false" customHeight="false" outlineLevel="0" collapsed="false">
      <c r="A7404" s="0" t="n">
        <v>1500012359</v>
      </c>
      <c r="B7404" s="157" t="n">
        <v>0</v>
      </c>
    </row>
    <row r="7405" customFormat="false" ht="15" hidden="false" customHeight="false" outlineLevel="0" collapsed="false">
      <c r="A7405" s="0" t="n">
        <v>1500012360</v>
      </c>
      <c r="B7405" s="157" t="n">
        <v>0</v>
      </c>
    </row>
    <row r="7406" customFormat="false" ht="15" hidden="false" customHeight="false" outlineLevel="0" collapsed="false">
      <c r="A7406" s="0" t="n">
        <v>1500012361</v>
      </c>
      <c r="B7406" s="157" t="n">
        <v>0</v>
      </c>
    </row>
    <row r="7407" customFormat="false" ht="15" hidden="false" customHeight="false" outlineLevel="0" collapsed="false">
      <c r="A7407" s="0" t="n">
        <v>1500012405</v>
      </c>
      <c r="B7407" s="157" t="n">
        <v>3.75</v>
      </c>
    </row>
    <row r="7408" customFormat="false" ht="15" hidden="false" customHeight="false" outlineLevel="0" collapsed="false">
      <c r="A7408" s="0" t="n">
        <v>1500012406</v>
      </c>
      <c r="B7408" s="157" t="n">
        <v>72.5833333333333</v>
      </c>
    </row>
    <row r="7409" customFormat="false" ht="15" hidden="false" customHeight="false" outlineLevel="0" collapsed="false">
      <c r="A7409" s="0" t="n">
        <v>1500012410</v>
      </c>
      <c r="B7409" s="157" t="n">
        <v>0</v>
      </c>
    </row>
    <row r="7410" customFormat="false" ht="15" hidden="false" customHeight="false" outlineLevel="0" collapsed="false">
      <c r="A7410" s="0" t="n">
        <v>1500012411</v>
      </c>
      <c r="B7410" s="157" t="n">
        <v>30.8333333333333</v>
      </c>
    </row>
    <row r="7411" customFormat="false" ht="15" hidden="false" customHeight="false" outlineLevel="0" collapsed="false">
      <c r="A7411" s="0" t="n">
        <v>1500012412</v>
      </c>
      <c r="B7411" s="157" t="n">
        <v>0</v>
      </c>
    </row>
    <row r="7412" customFormat="false" ht="15" hidden="false" customHeight="false" outlineLevel="0" collapsed="false">
      <c r="A7412" s="0" t="n">
        <v>1500012353</v>
      </c>
      <c r="B7412" s="157" t="n">
        <v>0</v>
      </c>
    </row>
    <row r="7413" customFormat="false" ht="15" hidden="false" customHeight="false" outlineLevel="0" collapsed="false">
      <c r="A7413" s="0" t="n">
        <v>1500012366</v>
      </c>
      <c r="B7413" s="157" t="n">
        <v>6.66666666666667</v>
      </c>
    </row>
    <row r="7414" customFormat="false" ht="15" hidden="false" customHeight="false" outlineLevel="0" collapsed="false">
      <c r="A7414" s="0" t="n">
        <v>1500012354</v>
      </c>
      <c r="B7414" s="157" t="n">
        <v>3.33333333333333</v>
      </c>
    </row>
    <row r="7415" customFormat="false" ht="15" hidden="false" customHeight="false" outlineLevel="0" collapsed="false">
      <c r="A7415" s="0" t="n">
        <v>1500012407</v>
      </c>
      <c r="B7415" s="157" t="n">
        <v>0</v>
      </c>
    </row>
    <row r="7416" customFormat="false" ht="15" hidden="false" customHeight="false" outlineLevel="0" collapsed="false">
      <c r="A7416" s="0" t="n">
        <v>1500012408</v>
      </c>
      <c r="B7416" s="157" t="n">
        <v>52.8333333333333</v>
      </c>
    </row>
    <row r="7417" customFormat="false" ht="15" hidden="false" customHeight="false" outlineLevel="0" collapsed="false">
      <c r="A7417" s="0" t="n">
        <v>1500012409</v>
      </c>
      <c r="B7417" s="157" t="n">
        <v>10.9166666666667</v>
      </c>
    </row>
    <row r="7418" customFormat="false" ht="15" hidden="false" customHeight="false" outlineLevel="0" collapsed="false">
      <c r="A7418" s="0" t="n">
        <v>1500012440</v>
      </c>
      <c r="B7418" s="157" t="n">
        <v>0.333333333333333</v>
      </c>
    </row>
    <row r="7419" customFormat="false" ht="15" hidden="false" customHeight="false" outlineLevel="0" collapsed="false">
      <c r="A7419" s="0" t="n">
        <v>1500012441</v>
      </c>
      <c r="B7419" s="157" t="n">
        <v>0</v>
      </c>
    </row>
    <row r="7420" customFormat="false" ht="15" hidden="false" customHeight="false" outlineLevel="0" collapsed="false">
      <c r="A7420" s="0" t="n">
        <v>1500012442</v>
      </c>
      <c r="B7420" s="157" t="n">
        <v>11.6666666666667</v>
      </c>
    </row>
    <row r="7421" customFormat="false" ht="15" hidden="false" customHeight="false" outlineLevel="0" collapsed="false">
      <c r="A7421" s="0" t="n">
        <v>1500012443</v>
      </c>
      <c r="B7421" s="157" t="n">
        <v>1.66666666666667</v>
      </c>
    </row>
    <row r="7422" customFormat="false" ht="15" hidden="false" customHeight="false" outlineLevel="0" collapsed="false">
      <c r="A7422" s="0" t="n">
        <v>1500012444</v>
      </c>
      <c r="B7422" s="157" t="n">
        <v>16.6666666666667</v>
      </c>
    </row>
    <row r="7423" customFormat="false" ht="15" hidden="false" customHeight="false" outlineLevel="0" collapsed="false">
      <c r="A7423" s="0" t="n">
        <v>1500012445</v>
      </c>
      <c r="B7423" s="157" t="n">
        <v>14.1666666666667</v>
      </c>
    </row>
    <row r="7424" customFormat="false" ht="15" hidden="false" customHeight="false" outlineLevel="0" collapsed="false">
      <c r="A7424" s="0" t="n">
        <v>1500012446</v>
      </c>
      <c r="B7424" s="157" t="n">
        <v>0</v>
      </c>
    </row>
    <row r="7425" customFormat="false" ht="15" hidden="false" customHeight="false" outlineLevel="0" collapsed="false">
      <c r="A7425" s="0" t="n">
        <v>1500012475</v>
      </c>
      <c r="B7425" s="157" t="n">
        <v>21.4166666666667</v>
      </c>
    </row>
    <row r="7426" customFormat="false" ht="15" hidden="false" customHeight="false" outlineLevel="0" collapsed="false">
      <c r="A7426" s="0" t="n">
        <v>1500012476</v>
      </c>
      <c r="B7426" s="157" t="n">
        <v>78.9166666666667</v>
      </c>
    </row>
    <row r="7427" customFormat="false" ht="15" hidden="false" customHeight="false" outlineLevel="0" collapsed="false">
      <c r="A7427" s="0" t="n">
        <v>1500012477</v>
      </c>
      <c r="B7427" s="157" t="n">
        <v>18.4166666666667</v>
      </c>
    </row>
    <row r="7428" customFormat="false" ht="15" hidden="false" customHeight="false" outlineLevel="0" collapsed="false">
      <c r="A7428" s="0" t="n">
        <v>1500012484</v>
      </c>
      <c r="B7428" s="157" t="n">
        <v>21.6666666666667</v>
      </c>
    </row>
    <row r="7429" customFormat="false" ht="15" hidden="false" customHeight="false" outlineLevel="0" collapsed="false">
      <c r="A7429" s="0" t="n">
        <v>1500012485</v>
      </c>
      <c r="B7429" s="157" t="n">
        <v>4.16666666666667</v>
      </c>
    </row>
    <row r="7430" customFormat="false" ht="15" hidden="false" customHeight="false" outlineLevel="0" collapsed="false">
      <c r="A7430" s="0" t="n">
        <v>1500012486</v>
      </c>
      <c r="B7430" s="157" t="n">
        <v>33.5833333333333</v>
      </c>
    </row>
    <row r="7431" customFormat="false" ht="15" hidden="false" customHeight="false" outlineLevel="0" collapsed="false">
      <c r="A7431" s="0" t="n">
        <v>1500012478</v>
      </c>
      <c r="B7431" s="157" t="n">
        <v>0</v>
      </c>
    </row>
    <row r="7432" customFormat="false" ht="15" hidden="false" customHeight="false" outlineLevel="0" collapsed="false">
      <c r="A7432" s="0" t="n">
        <v>1500012479</v>
      </c>
      <c r="B7432" s="157" t="n">
        <v>0</v>
      </c>
    </row>
    <row r="7433" customFormat="false" ht="15" hidden="false" customHeight="false" outlineLevel="0" collapsed="false">
      <c r="A7433" s="0" t="n">
        <v>1500012487</v>
      </c>
      <c r="B7433" s="157" t="n">
        <v>4.16666666666667</v>
      </c>
    </row>
    <row r="7434" customFormat="false" ht="15" hidden="false" customHeight="false" outlineLevel="0" collapsed="false">
      <c r="A7434" s="0" t="n">
        <v>1500012480</v>
      </c>
      <c r="B7434" s="157" t="n">
        <v>9.16666666666667</v>
      </c>
    </row>
    <row r="7435" customFormat="false" ht="15" hidden="false" customHeight="false" outlineLevel="0" collapsed="false">
      <c r="A7435" s="0" t="n">
        <v>1500012481</v>
      </c>
      <c r="B7435" s="157" t="n">
        <v>0</v>
      </c>
    </row>
    <row r="7436" customFormat="false" ht="15" hidden="false" customHeight="false" outlineLevel="0" collapsed="false">
      <c r="A7436" s="0" t="n">
        <v>1500012488</v>
      </c>
      <c r="B7436" s="157" t="n">
        <v>2.91666666666667</v>
      </c>
    </row>
    <row r="7437" customFormat="false" ht="15" hidden="false" customHeight="false" outlineLevel="0" collapsed="false">
      <c r="A7437" s="0" t="n">
        <v>1500012482</v>
      </c>
      <c r="B7437" s="157" t="n">
        <v>2.08333333333333</v>
      </c>
    </row>
    <row r="7438" customFormat="false" ht="15" hidden="false" customHeight="false" outlineLevel="0" collapsed="false">
      <c r="A7438" s="0" t="n">
        <v>1500012483</v>
      </c>
      <c r="B7438" s="157" t="n">
        <v>19.75</v>
      </c>
    </row>
    <row r="7439" customFormat="false" ht="15" hidden="false" customHeight="false" outlineLevel="0" collapsed="false">
      <c r="A7439" s="0" t="n">
        <v>1500012489</v>
      </c>
      <c r="B7439" s="157" t="n">
        <v>0</v>
      </c>
    </row>
    <row r="7440" customFormat="false" ht="15" hidden="false" customHeight="false" outlineLevel="0" collapsed="false">
      <c r="A7440" s="0" t="n">
        <v>1500012584</v>
      </c>
      <c r="B7440" s="157" t="n">
        <v>1.25</v>
      </c>
    </row>
    <row r="7441" customFormat="false" ht="15" hidden="false" customHeight="false" outlineLevel="0" collapsed="false">
      <c r="A7441" s="0" t="n">
        <v>1500012585</v>
      </c>
      <c r="B7441" s="157" t="n">
        <v>19</v>
      </c>
    </row>
    <row r="7442" customFormat="false" ht="15" hidden="false" customHeight="false" outlineLevel="0" collapsed="false">
      <c r="A7442" s="0" t="n">
        <v>1500012586</v>
      </c>
      <c r="B7442" s="157" t="n">
        <v>24.0833333333333</v>
      </c>
    </row>
    <row r="7443" customFormat="false" ht="15" hidden="false" customHeight="false" outlineLevel="0" collapsed="false">
      <c r="A7443" s="0" t="n">
        <v>1500012587</v>
      </c>
      <c r="B7443" s="157" t="n">
        <v>0</v>
      </c>
    </row>
    <row r="7444" customFormat="false" ht="15" hidden="false" customHeight="false" outlineLevel="0" collapsed="false">
      <c r="A7444" s="0" t="n">
        <v>1500012602</v>
      </c>
      <c r="B7444" s="157" t="n">
        <v>16.4166666666667</v>
      </c>
    </row>
    <row r="7445" customFormat="false" ht="15" hidden="false" customHeight="false" outlineLevel="0" collapsed="false">
      <c r="A7445" s="0" t="n">
        <v>1500012592</v>
      </c>
      <c r="B7445" s="157" t="n">
        <v>0</v>
      </c>
    </row>
    <row r="7446" customFormat="false" ht="15" hidden="false" customHeight="false" outlineLevel="0" collapsed="false">
      <c r="A7446" s="0" t="n">
        <v>1500012596</v>
      </c>
      <c r="B7446" s="157" t="n">
        <v>42.9166666666667</v>
      </c>
    </row>
    <row r="7447" customFormat="false" ht="15" hidden="false" customHeight="false" outlineLevel="0" collapsed="false">
      <c r="A7447" s="0" t="n">
        <v>1500012624</v>
      </c>
      <c r="B7447" s="157" t="n">
        <v>0</v>
      </c>
    </row>
    <row r="7448" customFormat="false" ht="15" hidden="false" customHeight="false" outlineLevel="0" collapsed="false">
      <c r="A7448" s="0" t="n">
        <v>1500012625</v>
      </c>
      <c r="B7448" s="157" t="n">
        <v>0</v>
      </c>
    </row>
    <row r="7449" customFormat="false" ht="15" hidden="false" customHeight="false" outlineLevel="0" collapsed="false">
      <c r="A7449" s="0" t="n">
        <v>1500012626</v>
      </c>
      <c r="B7449" s="157" t="n">
        <v>22.8333333333333</v>
      </c>
    </row>
    <row r="7450" customFormat="false" ht="15" hidden="false" customHeight="false" outlineLevel="0" collapsed="false">
      <c r="A7450" s="0" t="n">
        <v>1500012589</v>
      </c>
      <c r="B7450" s="157" t="n">
        <v>58.8333333333333</v>
      </c>
    </row>
    <row r="7451" customFormat="false" ht="15" hidden="false" customHeight="false" outlineLevel="0" collapsed="false">
      <c r="A7451" s="0" t="n">
        <v>1500012590</v>
      </c>
      <c r="B7451" s="157" t="n">
        <v>23.3333333333333</v>
      </c>
    </row>
    <row r="7452" customFormat="false" ht="15" hidden="false" customHeight="false" outlineLevel="0" collapsed="false">
      <c r="A7452" s="0" t="n">
        <v>1500012591</v>
      </c>
      <c r="B7452" s="157" t="n">
        <v>15.0833333333333</v>
      </c>
    </row>
    <row r="7453" customFormat="false" ht="15" hidden="false" customHeight="false" outlineLevel="0" collapsed="false">
      <c r="A7453" s="0" t="n">
        <v>1500002882</v>
      </c>
      <c r="B7453" s="157" t="n">
        <v>15.4166666666667</v>
      </c>
    </row>
    <row r="7454" customFormat="false" ht="15" hidden="false" customHeight="false" outlineLevel="0" collapsed="false">
      <c r="A7454" s="0" t="n">
        <v>1500012593</v>
      </c>
      <c r="B7454" s="157" t="n">
        <v>20</v>
      </c>
    </row>
    <row r="7455" customFormat="false" ht="15" hidden="false" customHeight="false" outlineLevel="0" collapsed="false">
      <c r="A7455" s="0" t="n">
        <v>1500012594</v>
      </c>
      <c r="B7455" s="157" t="n">
        <v>8.41666666666667</v>
      </c>
    </row>
    <row r="7456" customFormat="false" ht="15" hidden="false" customHeight="false" outlineLevel="0" collapsed="false">
      <c r="A7456" s="0" t="n">
        <v>1500012595</v>
      </c>
      <c r="B7456" s="157" t="n">
        <v>12.5</v>
      </c>
    </row>
    <row r="7457" customFormat="false" ht="15" hidden="false" customHeight="false" outlineLevel="0" collapsed="false">
      <c r="A7457" s="0" t="n">
        <v>1500012623</v>
      </c>
      <c r="B7457" s="157" t="n">
        <v>0</v>
      </c>
    </row>
    <row r="7458" customFormat="false" ht="15" hidden="false" customHeight="false" outlineLevel="0" collapsed="false">
      <c r="A7458" s="0" t="n">
        <v>1500012650</v>
      </c>
      <c r="B7458" s="157" t="n">
        <v>35.25</v>
      </c>
    </row>
    <row r="7459" customFormat="false" ht="15" hidden="false" customHeight="false" outlineLevel="0" collapsed="false">
      <c r="A7459" s="0" t="n">
        <v>1500012651</v>
      </c>
      <c r="B7459" s="157" t="n">
        <v>17</v>
      </c>
    </row>
    <row r="7460" customFormat="false" ht="15" hidden="false" customHeight="false" outlineLevel="0" collapsed="false">
      <c r="A7460" s="0" t="n">
        <v>1500012652</v>
      </c>
      <c r="B7460" s="157" t="n">
        <v>0</v>
      </c>
    </row>
    <row r="7461" customFormat="false" ht="15" hidden="false" customHeight="false" outlineLevel="0" collapsed="false">
      <c r="A7461" s="0" t="n">
        <v>1500012653</v>
      </c>
      <c r="B7461" s="157" t="n">
        <v>0</v>
      </c>
    </row>
    <row r="7462" customFormat="false" ht="15" hidden="false" customHeight="false" outlineLevel="0" collapsed="false">
      <c r="A7462" s="0" t="n">
        <v>1500012654</v>
      </c>
      <c r="B7462" s="157" t="n">
        <v>0</v>
      </c>
    </row>
    <row r="7463" customFormat="false" ht="15" hidden="false" customHeight="false" outlineLevel="0" collapsed="false">
      <c r="A7463" s="0" t="n">
        <v>1500012655</v>
      </c>
      <c r="B7463" s="157" t="n">
        <v>31.25</v>
      </c>
    </row>
    <row r="7464" customFormat="false" ht="15" hidden="false" customHeight="false" outlineLevel="0" collapsed="false">
      <c r="A7464" s="0" t="n">
        <v>1500012656</v>
      </c>
      <c r="B7464" s="157" t="n">
        <v>86.25</v>
      </c>
    </row>
    <row r="7465" customFormat="false" ht="15" hidden="false" customHeight="false" outlineLevel="0" collapsed="false">
      <c r="A7465" s="0" t="n">
        <v>1500012657</v>
      </c>
      <c r="B7465" s="157" t="n">
        <v>2.91666666666667</v>
      </c>
    </row>
    <row r="7466" customFormat="false" ht="15" hidden="false" customHeight="false" outlineLevel="0" collapsed="false">
      <c r="A7466" s="0" t="n">
        <v>1500012659</v>
      </c>
      <c r="B7466" s="157" t="n">
        <v>0</v>
      </c>
    </row>
    <row r="7467" customFormat="false" ht="15" hidden="false" customHeight="false" outlineLevel="0" collapsed="false">
      <c r="A7467" s="0" t="n">
        <v>1500012678</v>
      </c>
      <c r="B7467" s="157" t="n">
        <v>23.1666666666667</v>
      </c>
    </row>
    <row r="7468" customFormat="false" ht="15" hidden="false" customHeight="false" outlineLevel="0" collapsed="false">
      <c r="A7468" s="0" t="n">
        <v>1500012679</v>
      </c>
      <c r="B7468" s="157" t="n">
        <v>0</v>
      </c>
    </row>
    <row r="7469" customFormat="false" ht="15" hidden="false" customHeight="false" outlineLevel="0" collapsed="false">
      <c r="A7469" s="0" t="n">
        <v>1500012723</v>
      </c>
      <c r="B7469" s="157" t="n">
        <v>0</v>
      </c>
    </row>
    <row r="7470" customFormat="false" ht="15" hidden="false" customHeight="false" outlineLevel="0" collapsed="false">
      <c r="A7470" s="0" t="n">
        <v>1500012724</v>
      </c>
      <c r="B7470" s="157" t="n">
        <v>14.5</v>
      </c>
    </row>
    <row r="7471" customFormat="false" ht="15" hidden="false" customHeight="false" outlineLevel="0" collapsed="false">
      <c r="A7471" s="0" t="n">
        <v>1500012725</v>
      </c>
      <c r="B7471" s="157" t="n">
        <v>4.75</v>
      </c>
    </row>
    <row r="7472" customFormat="false" ht="15" hidden="false" customHeight="false" outlineLevel="0" collapsed="false">
      <c r="A7472" s="0" t="n">
        <v>1500012726</v>
      </c>
      <c r="B7472" s="157" t="n">
        <v>0</v>
      </c>
    </row>
    <row r="7473" customFormat="false" ht="15" hidden="false" customHeight="false" outlineLevel="0" collapsed="false">
      <c r="A7473" s="0" t="n">
        <v>1500012728</v>
      </c>
      <c r="B7473" s="157" t="n">
        <v>36.25</v>
      </c>
    </row>
    <row r="7474" customFormat="false" ht="15" hidden="false" customHeight="false" outlineLevel="0" collapsed="false">
      <c r="A7474" s="0" t="n">
        <v>1500012729</v>
      </c>
      <c r="B7474" s="157" t="n">
        <v>17.9083333333333</v>
      </c>
    </row>
    <row r="7475" customFormat="false" ht="15" hidden="false" customHeight="false" outlineLevel="0" collapsed="false">
      <c r="A7475" s="0" t="n">
        <v>1500012731</v>
      </c>
      <c r="B7475" s="157" t="n">
        <v>0</v>
      </c>
    </row>
    <row r="7476" customFormat="false" ht="15" hidden="false" customHeight="false" outlineLevel="0" collapsed="false">
      <c r="A7476" s="0" t="n">
        <v>1500012800</v>
      </c>
      <c r="B7476" s="157" t="n">
        <v>0</v>
      </c>
    </row>
    <row r="7477" customFormat="false" ht="15" hidden="false" customHeight="false" outlineLevel="0" collapsed="false">
      <c r="A7477" s="0" t="n">
        <v>1500012801</v>
      </c>
      <c r="B7477" s="157" t="n">
        <v>17.75</v>
      </c>
    </row>
    <row r="7478" customFormat="false" ht="15" hidden="false" customHeight="false" outlineLevel="0" collapsed="false">
      <c r="A7478" s="0" t="n">
        <v>1500012802</v>
      </c>
      <c r="B7478" s="157" t="n">
        <v>0</v>
      </c>
    </row>
    <row r="7479" customFormat="false" ht="15" hidden="false" customHeight="false" outlineLevel="0" collapsed="false">
      <c r="A7479" s="0" t="n">
        <v>1500012804</v>
      </c>
      <c r="B7479" s="157" t="n">
        <v>0</v>
      </c>
    </row>
    <row r="7480" customFormat="false" ht="15" hidden="false" customHeight="false" outlineLevel="0" collapsed="false">
      <c r="A7480" s="0" t="n">
        <v>1500012805</v>
      </c>
      <c r="B7480" s="157" t="n">
        <v>0</v>
      </c>
    </row>
    <row r="7481" customFormat="false" ht="15" hidden="false" customHeight="false" outlineLevel="0" collapsed="false">
      <c r="A7481" s="0" t="n">
        <v>1500012807</v>
      </c>
      <c r="B7481" s="157" t="n">
        <v>0</v>
      </c>
    </row>
    <row r="7482" customFormat="false" ht="15" hidden="false" customHeight="false" outlineLevel="0" collapsed="false">
      <c r="A7482" s="0" t="n">
        <v>1500012811</v>
      </c>
      <c r="B7482" s="157" t="n">
        <v>2.58333333333333</v>
      </c>
    </row>
    <row r="7483" customFormat="false" ht="15" hidden="false" customHeight="false" outlineLevel="0" collapsed="false">
      <c r="A7483" s="0" t="n">
        <v>1500012812</v>
      </c>
      <c r="B7483" s="157" t="n">
        <v>1.66666666666667</v>
      </c>
    </row>
    <row r="7484" customFormat="false" ht="15" hidden="false" customHeight="false" outlineLevel="0" collapsed="false">
      <c r="A7484" s="0" t="n">
        <v>1500012813</v>
      </c>
      <c r="B7484" s="157" t="n">
        <v>0</v>
      </c>
    </row>
    <row r="7485" customFormat="false" ht="15" hidden="false" customHeight="false" outlineLevel="0" collapsed="false">
      <c r="A7485" s="0" t="n">
        <v>1500012814</v>
      </c>
      <c r="B7485" s="157" t="n">
        <v>7.08333333333333</v>
      </c>
    </row>
    <row r="7486" customFormat="false" ht="15" hidden="false" customHeight="false" outlineLevel="0" collapsed="false">
      <c r="A7486" s="0" t="n">
        <v>1500012815</v>
      </c>
      <c r="B7486" s="157" t="n">
        <v>0</v>
      </c>
    </row>
    <row r="7487" customFormat="false" ht="15" hidden="false" customHeight="false" outlineLevel="0" collapsed="false">
      <c r="A7487" s="0" t="n">
        <v>1500012816</v>
      </c>
      <c r="B7487" s="157" t="n">
        <v>11.6666666666667</v>
      </c>
    </row>
    <row r="7488" customFormat="false" ht="15" hidden="false" customHeight="false" outlineLevel="0" collapsed="false">
      <c r="A7488" s="0" t="n">
        <v>1500012817</v>
      </c>
      <c r="B7488" s="157" t="n">
        <v>35.8333333333333</v>
      </c>
    </row>
    <row r="7489" customFormat="false" ht="15" hidden="false" customHeight="false" outlineLevel="0" collapsed="false">
      <c r="A7489" s="0" t="n">
        <v>1500012818</v>
      </c>
      <c r="B7489" s="157" t="n">
        <v>23.5833333333333</v>
      </c>
    </row>
    <row r="7490" customFormat="false" ht="15" hidden="false" customHeight="false" outlineLevel="0" collapsed="false">
      <c r="A7490" s="0" t="n">
        <v>1500012894</v>
      </c>
      <c r="B7490" s="157" t="n">
        <v>0</v>
      </c>
    </row>
    <row r="7491" customFormat="false" ht="15" hidden="false" customHeight="false" outlineLevel="0" collapsed="false">
      <c r="A7491" s="0" t="n">
        <v>1500012896</v>
      </c>
      <c r="B7491" s="157" t="n">
        <v>25.5</v>
      </c>
    </row>
    <row r="7492" customFormat="false" ht="15" hidden="false" customHeight="false" outlineLevel="0" collapsed="false">
      <c r="A7492" s="0" t="n">
        <v>1500012897</v>
      </c>
      <c r="B7492" s="157" t="n">
        <v>20.0833333333333</v>
      </c>
    </row>
    <row r="7493" customFormat="false" ht="15" hidden="false" customHeight="false" outlineLevel="0" collapsed="false">
      <c r="A7493" s="0" t="n">
        <v>1500012898</v>
      </c>
      <c r="B7493" s="157" t="n">
        <v>0</v>
      </c>
    </row>
    <row r="7494" customFormat="false" ht="15" hidden="false" customHeight="false" outlineLevel="0" collapsed="false">
      <c r="A7494" s="0" t="n">
        <v>1500012899</v>
      </c>
      <c r="B7494" s="157" t="n">
        <v>0</v>
      </c>
    </row>
    <row r="7495" customFormat="false" ht="15" hidden="false" customHeight="false" outlineLevel="0" collapsed="false">
      <c r="A7495" s="0" t="n">
        <v>1500012901</v>
      </c>
      <c r="B7495" s="157" t="n">
        <v>0</v>
      </c>
    </row>
    <row r="7496" customFormat="false" ht="15" hidden="false" customHeight="false" outlineLevel="0" collapsed="false">
      <c r="A7496" s="0" t="n">
        <v>1500012902</v>
      </c>
      <c r="B7496" s="157" t="n">
        <v>0</v>
      </c>
    </row>
    <row r="7497" customFormat="false" ht="15" hidden="false" customHeight="false" outlineLevel="0" collapsed="false">
      <c r="A7497" s="0" t="n">
        <v>1500012903</v>
      </c>
      <c r="B7497" s="157" t="n">
        <v>0.833333333333333</v>
      </c>
    </row>
    <row r="7498" customFormat="false" ht="15" hidden="false" customHeight="false" outlineLevel="0" collapsed="false">
      <c r="A7498" s="0" t="n">
        <v>1500012904</v>
      </c>
      <c r="B7498" s="157" t="n">
        <v>18.4166666666667</v>
      </c>
    </row>
    <row r="7499" customFormat="false" ht="15" hidden="false" customHeight="false" outlineLevel="0" collapsed="false">
      <c r="A7499" s="0" t="n">
        <v>1500012920</v>
      </c>
      <c r="B7499" s="157" t="n">
        <v>22.4166666666667</v>
      </c>
    </row>
    <row r="7500" customFormat="false" ht="15" hidden="false" customHeight="false" outlineLevel="0" collapsed="false">
      <c r="A7500" s="0" t="n">
        <v>1500012921</v>
      </c>
      <c r="B7500" s="157" t="n">
        <v>45.25</v>
      </c>
    </row>
    <row r="7501" customFormat="false" ht="15" hidden="false" customHeight="false" outlineLevel="0" collapsed="false">
      <c r="A7501" s="0" t="n">
        <v>1500012922</v>
      </c>
      <c r="B7501" s="157" t="n">
        <v>13</v>
      </c>
    </row>
    <row r="7502" customFormat="false" ht="15" hidden="false" customHeight="false" outlineLevel="0" collapsed="false">
      <c r="A7502" s="0" t="n">
        <v>1500012924</v>
      </c>
      <c r="B7502" s="157" t="n">
        <v>17.5</v>
      </c>
    </row>
    <row r="7503" customFormat="false" ht="15" hidden="false" customHeight="false" outlineLevel="0" collapsed="false">
      <c r="A7503" s="0" t="n">
        <v>1500012925</v>
      </c>
      <c r="B7503" s="157" t="n">
        <v>0</v>
      </c>
    </row>
    <row r="7504" customFormat="false" ht="15" hidden="false" customHeight="false" outlineLevel="0" collapsed="false">
      <c r="A7504" s="0" t="n">
        <v>1500012926</v>
      </c>
      <c r="B7504" s="157" t="n">
        <v>0</v>
      </c>
    </row>
    <row r="7505" customFormat="false" ht="15" hidden="false" customHeight="false" outlineLevel="0" collapsed="false">
      <c r="A7505" s="0" t="n">
        <v>1500012927</v>
      </c>
      <c r="B7505" s="157" t="n">
        <v>0</v>
      </c>
    </row>
    <row r="7506" customFormat="false" ht="15" hidden="false" customHeight="false" outlineLevel="0" collapsed="false">
      <c r="A7506" s="0" t="n">
        <v>1500012929</v>
      </c>
      <c r="B7506" s="157" t="n">
        <v>8.75</v>
      </c>
    </row>
    <row r="7507" customFormat="false" ht="15" hidden="false" customHeight="false" outlineLevel="0" collapsed="false">
      <c r="A7507" s="0" t="n">
        <v>1500012930</v>
      </c>
      <c r="B7507" s="157" t="n">
        <v>2.5</v>
      </c>
    </row>
    <row r="7508" customFormat="false" ht="15" hidden="false" customHeight="false" outlineLevel="0" collapsed="false">
      <c r="A7508" s="0" t="n">
        <v>1500012931</v>
      </c>
      <c r="B7508" s="157" t="n">
        <v>122.791666666667</v>
      </c>
    </row>
    <row r="7509" customFormat="false" ht="15" hidden="false" customHeight="false" outlineLevel="0" collapsed="false">
      <c r="A7509" s="0" t="n">
        <v>1500012940</v>
      </c>
      <c r="B7509" s="157" t="n">
        <v>0</v>
      </c>
    </row>
    <row r="7510" customFormat="false" ht="15" hidden="false" customHeight="false" outlineLevel="0" collapsed="false">
      <c r="A7510" s="0" t="n">
        <v>1500012941</v>
      </c>
      <c r="B7510" s="157" t="n">
        <v>13.8333333333333</v>
      </c>
    </row>
    <row r="7511" customFormat="false" ht="15" hidden="false" customHeight="false" outlineLevel="0" collapsed="false">
      <c r="A7511" s="0" t="n">
        <v>1500012960</v>
      </c>
      <c r="B7511" s="157" t="n">
        <v>10.1666666666667</v>
      </c>
    </row>
    <row r="7512" customFormat="false" ht="15" hidden="false" customHeight="false" outlineLevel="0" collapsed="false">
      <c r="A7512" s="0" t="n">
        <v>1500012961</v>
      </c>
      <c r="B7512" s="157" t="n">
        <v>8.83333333333333</v>
      </c>
    </row>
    <row r="7513" customFormat="false" ht="15" hidden="false" customHeight="false" outlineLevel="0" collapsed="false">
      <c r="A7513" s="0" t="n">
        <v>1500012962</v>
      </c>
      <c r="B7513" s="157" t="n">
        <v>10.8333333333333</v>
      </c>
    </row>
    <row r="7514" customFormat="false" ht="15" hidden="false" customHeight="false" outlineLevel="0" collapsed="false">
      <c r="A7514" s="0" t="n">
        <v>1500012963</v>
      </c>
      <c r="B7514" s="157" t="n">
        <v>5.91666666666667</v>
      </c>
    </row>
    <row r="7515" customFormat="false" ht="15" hidden="false" customHeight="false" outlineLevel="0" collapsed="false">
      <c r="A7515" s="0" t="n">
        <v>1500012965</v>
      </c>
      <c r="B7515" s="157" t="n">
        <v>19.3333333333333</v>
      </c>
    </row>
    <row r="7516" customFormat="false" ht="15" hidden="false" customHeight="false" outlineLevel="0" collapsed="false">
      <c r="A7516" s="0" t="n">
        <v>1500012966</v>
      </c>
      <c r="B7516" s="157" t="n">
        <v>67.8333333333333</v>
      </c>
    </row>
    <row r="7517" customFormat="false" ht="15" hidden="false" customHeight="false" outlineLevel="0" collapsed="false">
      <c r="A7517" s="0" t="n">
        <v>1500013012</v>
      </c>
      <c r="B7517" s="157" t="n">
        <v>17.7916666666667</v>
      </c>
    </row>
    <row r="7518" customFormat="false" ht="15" hidden="false" customHeight="false" outlineLevel="0" collapsed="false">
      <c r="A7518" s="0" t="n">
        <v>1500013013</v>
      </c>
      <c r="B7518" s="157" t="n">
        <v>6.16666666666667</v>
      </c>
    </row>
    <row r="7519" customFormat="false" ht="15" hidden="false" customHeight="false" outlineLevel="0" collapsed="false">
      <c r="A7519" s="0" t="n">
        <v>1500013014</v>
      </c>
      <c r="B7519" s="157" t="n">
        <v>0</v>
      </c>
    </row>
    <row r="7520" customFormat="false" ht="15" hidden="false" customHeight="false" outlineLevel="0" collapsed="false">
      <c r="A7520" s="0" t="n">
        <v>1500013015</v>
      </c>
      <c r="B7520" s="157" t="n">
        <v>5.33333333333333</v>
      </c>
    </row>
    <row r="7521" customFormat="false" ht="15" hidden="false" customHeight="false" outlineLevel="0" collapsed="false">
      <c r="A7521" s="0" t="n">
        <v>1500013016</v>
      </c>
      <c r="B7521" s="157" t="n">
        <v>0</v>
      </c>
    </row>
    <row r="7522" customFormat="false" ht="15" hidden="false" customHeight="false" outlineLevel="0" collapsed="false">
      <c r="A7522" s="0" t="n">
        <v>1500013017</v>
      </c>
      <c r="B7522" s="157" t="n">
        <v>8.05</v>
      </c>
    </row>
    <row r="7523" customFormat="false" ht="15" hidden="false" customHeight="false" outlineLevel="0" collapsed="false">
      <c r="A7523" s="0" t="n">
        <v>1500013018</v>
      </c>
      <c r="B7523" s="157" t="n">
        <v>18.8833333333333</v>
      </c>
    </row>
    <row r="7524" customFormat="false" ht="15" hidden="false" customHeight="false" outlineLevel="0" collapsed="false">
      <c r="A7524" s="0" t="n">
        <v>1500013019</v>
      </c>
      <c r="B7524" s="157" t="n">
        <v>1.25</v>
      </c>
    </row>
    <row r="7525" customFormat="false" ht="15" hidden="false" customHeight="false" outlineLevel="0" collapsed="false">
      <c r="A7525" s="0" t="n">
        <v>1500013020</v>
      </c>
      <c r="B7525" s="157" t="n">
        <v>0</v>
      </c>
    </row>
    <row r="7526" customFormat="false" ht="15" hidden="false" customHeight="false" outlineLevel="0" collapsed="false">
      <c r="A7526" s="0" t="n">
        <v>1500013021</v>
      </c>
      <c r="B7526" s="157" t="n">
        <v>42.0833333333333</v>
      </c>
    </row>
    <row r="7527" customFormat="false" ht="15" hidden="false" customHeight="false" outlineLevel="0" collapsed="false">
      <c r="A7527" s="0" t="n">
        <v>1500013022</v>
      </c>
      <c r="B7527" s="157" t="n">
        <v>0</v>
      </c>
    </row>
    <row r="7528" customFormat="false" ht="15" hidden="false" customHeight="false" outlineLevel="0" collapsed="false">
      <c r="A7528" s="0" t="n">
        <v>1500013023</v>
      </c>
      <c r="B7528" s="157" t="n">
        <v>26.25</v>
      </c>
    </row>
    <row r="7529" customFormat="false" ht="15" hidden="false" customHeight="false" outlineLevel="0" collapsed="false">
      <c r="A7529" s="0" t="n">
        <v>1500013024</v>
      </c>
      <c r="B7529" s="157" t="n">
        <v>14.5</v>
      </c>
    </row>
    <row r="7530" customFormat="false" ht="15" hidden="false" customHeight="false" outlineLevel="0" collapsed="false">
      <c r="A7530" s="0" t="n">
        <v>1500013025</v>
      </c>
      <c r="B7530" s="157" t="n">
        <v>3.66666666666667</v>
      </c>
    </row>
    <row r="7531" customFormat="false" ht="15" hidden="false" customHeight="false" outlineLevel="0" collapsed="false">
      <c r="A7531" s="0" t="n">
        <v>1500013029</v>
      </c>
      <c r="B7531" s="157" t="n">
        <v>1.08333333333333</v>
      </c>
    </row>
    <row r="7532" customFormat="false" ht="15" hidden="false" customHeight="false" outlineLevel="0" collapsed="false">
      <c r="A7532" s="0" t="n">
        <v>1500013030</v>
      </c>
      <c r="B7532" s="157" t="n">
        <v>0</v>
      </c>
    </row>
    <row r="7533" customFormat="false" ht="15" hidden="false" customHeight="false" outlineLevel="0" collapsed="false">
      <c r="A7533" s="0" t="n">
        <v>1500013031</v>
      </c>
      <c r="B7533" s="157" t="n">
        <v>0</v>
      </c>
    </row>
    <row r="7534" customFormat="false" ht="15" hidden="false" customHeight="false" outlineLevel="0" collapsed="false">
      <c r="A7534" s="0" t="n">
        <v>1500013040</v>
      </c>
      <c r="B7534" s="157" t="n">
        <v>0</v>
      </c>
    </row>
    <row r="7535" customFormat="false" ht="15" hidden="false" customHeight="false" outlineLevel="0" collapsed="false">
      <c r="A7535" s="0" t="n">
        <v>1500013041</v>
      </c>
      <c r="B7535" s="157" t="n">
        <v>0</v>
      </c>
    </row>
    <row r="7536" customFormat="false" ht="15" hidden="false" customHeight="false" outlineLevel="0" collapsed="false">
      <c r="A7536" s="0" t="n">
        <v>1500013042</v>
      </c>
      <c r="B7536" s="157" t="n">
        <v>1.91666666666667</v>
      </c>
    </row>
    <row r="7537" customFormat="false" ht="15" hidden="false" customHeight="false" outlineLevel="0" collapsed="false">
      <c r="A7537" s="0" t="n">
        <v>1500013044</v>
      </c>
      <c r="B7537" s="157" t="n">
        <v>30.5</v>
      </c>
    </row>
    <row r="7538" customFormat="false" ht="15" hidden="false" customHeight="false" outlineLevel="0" collapsed="false">
      <c r="A7538" s="0" t="n">
        <v>1500013045</v>
      </c>
      <c r="B7538" s="157" t="n">
        <v>24.3333333333333</v>
      </c>
    </row>
    <row r="7539" customFormat="false" ht="15" hidden="false" customHeight="false" outlineLevel="0" collapsed="false">
      <c r="A7539" s="0" t="n">
        <v>1500013046</v>
      </c>
      <c r="B7539" s="157" t="n">
        <v>0</v>
      </c>
    </row>
    <row r="7540" customFormat="false" ht="15" hidden="false" customHeight="false" outlineLevel="0" collapsed="false">
      <c r="A7540" s="0" t="n">
        <v>1500013047</v>
      </c>
      <c r="B7540" s="157" t="n">
        <v>0</v>
      </c>
    </row>
    <row r="7541" customFormat="false" ht="15" hidden="false" customHeight="false" outlineLevel="0" collapsed="false">
      <c r="A7541" s="0" t="n">
        <v>1500013048</v>
      </c>
      <c r="B7541" s="157" t="n">
        <v>1.58333333333333</v>
      </c>
    </row>
    <row r="7542" customFormat="false" ht="15" hidden="false" customHeight="false" outlineLevel="0" collapsed="false">
      <c r="A7542" s="0" t="n">
        <v>1500013098</v>
      </c>
      <c r="B7542" s="157" t="n">
        <v>15.6666666666667</v>
      </c>
    </row>
    <row r="7543" customFormat="false" ht="15" hidden="false" customHeight="false" outlineLevel="0" collapsed="false">
      <c r="A7543" s="0" t="n">
        <v>1500013120</v>
      </c>
      <c r="B7543" s="157" t="n">
        <v>8.83333333333333</v>
      </c>
    </row>
    <row r="7544" customFormat="false" ht="15" hidden="false" customHeight="false" outlineLevel="0" collapsed="false">
      <c r="A7544" s="0" t="n">
        <v>1500013099</v>
      </c>
      <c r="B7544" s="157" t="n">
        <v>27.75</v>
      </c>
    </row>
    <row r="7545" customFormat="false" ht="15" hidden="false" customHeight="false" outlineLevel="0" collapsed="false">
      <c r="A7545" s="0" t="n">
        <v>1500013100</v>
      </c>
      <c r="B7545" s="157" t="n">
        <v>0</v>
      </c>
    </row>
    <row r="7546" customFormat="false" ht="15" hidden="false" customHeight="false" outlineLevel="0" collapsed="false">
      <c r="A7546" s="0" t="n">
        <v>1500013101</v>
      </c>
      <c r="B7546" s="157" t="n">
        <v>0.416666666666667</v>
      </c>
    </row>
    <row r="7547" customFormat="false" ht="15" hidden="false" customHeight="false" outlineLevel="0" collapsed="false">
      <c r="A7547" s="0" t="n">
        <v>1500013102</v>
      </c>
      <c r="B7547" s="157" t="n">
        <v>0</v>
      </c>
    </row>
    <row r="7548" customFormat="false" ht="15" hidden="false" customHeight="false" outlineLevel="0" collapsed="false">
      <c r="A7548" s="0" t="n">
        <v>1500013103</v>
      </c>
      <c r="B7548" s="157" t="n">
        <v>55</v>
      </c>
    </row>
    <row r="7549" customFormat="false" ht="15" hidden="false" customHeight="false" outlineLevel="0" collapsed="false">
      <c r="A7549" s="0" t="n">
        <v>1500013104</v>
      </c>
      <c r="B7549" s="157" t="n">
        <v>25</v>
      </c>
    </row>
    <row r="7550" customFormat="false" ht="15" hidden="false" customHeight="false" outlineLevel="0" collapsed="false">
      <c r="A7550" s="0" t="n">
        <v>1500013105</v>
      </c>
      <c r="B7550" s="157" t="n">
        <v>8.75</v>
      </c>
    </row>
    <row r="7551" customFormat="false" ht="15" hidden="false" customHeight="false" outlineLevel="0" collapsed="false">
      <c r="A7551" s="0" t="n">
        <v>1500013106</v>
      </c>
      <c r="B7551" s="157" t="n">
        <v>13.3333333333333</v>
      </c>
    </row>
    <row r="7552" customFormat="false" ht="15" hidden="false" customHeight="false" outlineLevel="0" collapsed="false">
      <c r="A7552" s="0" t="n">
        <v>1500013107</v>
      </c>
      <c r="B7552" s="157" t="n">
        <v>6.66666666666667</v>
      </c>
    </row>
    <row r="7553" customFormat="false" ht="15" hidden="false" customHeight="false" outlineLevel="0" collapsed="false">
      <c r="A7553" s="0" t="n">
        <v>1500013108</v>
      </c>
      <c r="B7553" s="157" t="n">
        <v>17.5</v>
      </c>
    </row>
    <row r="7554" customFormat="false" ht="15" hidden="false" customHeight="false" outlineLevel="0" collapsed="false">
      <c r="A7554" s="0" t="n">
        <v>1500013109</v>
      </c>
      <c r="B7554" s="157" t="n">
        <v>23.75</v>
      </c>
    </row>
    <row r="7555" customFormat="false" ht="15" hidden="false" customHeight="false" outlineLevel="0" collapsed="false">
      <c r="A7555" s="0" t="n">
        <v>1500013121</v>
      </c>
      <c r="B7555" s="157" t="n">
        <v>40.8333333333333</v>
      </c>
    </row>
    <row r="7556" customFormat="false" ht="15" hidden="false" customHeight="false" outlineLevel="0" collapsed="false">
      <c r="A7556" s="0" t="n">
        <v>1500013110</v>
      </c>
      <c r="B7556" s="157" t="n">
        <v>18.8833333333333</v>
      </c>
    </row>
    <row r="7557" customFormat="false" ht="15" hidden="false" customHeight="false" outlineLevel="0" collapsed="false">
      <c r="A7557" s="0" t="n">
        <v>1500013072</v>
      </c>
      <c r="B7557" s="157" t="n">
        <v>37.5833333333333</v>
      </c>
    </row>
    <row r="7558" customFormat="false" ht="15" hidden="false" customHeight="false" outlineLevel="0" collapsed="false">
      <c r="A7558" s="0" t="n">
        <v>1500013073</v>
      </c>
      <c r="B7558" s="157" t="n">
        <v>0</v>
      </c>
    </row>
    <row r="7559" customFormat="false" ht="15" hidden="false" customHeight="false" outlineLevel="0" collapsed="false">
      <c r="A7559" s="0" t="n">
        <v>1500013074</v>
      </c>
      <c r="B7559" s="157" t="n">
        <v>45.8333333333333</v>
      </c>
    </row>
    <row r="7560" customFormat="false" ht="15" hidden="false" customHeight="false" outlineLevel="0" collapsed="false">
      <c r="A7560" s="0" t="n">
        <v>1500013076</v>
      </c>
      <c r="B7560" s="157" t="n">
        <v>12.5</v>
      </c>
    </row>
    <row r="7561" customFormat="false" ht="15" hidden="false" customHeight="false" outlineLevel="0" collapsed="false">
      <c r="A7561" s="0" t="n">
        <v>1500013077</v>
      </c>
      <c r="B7561" s="157" t="n">
        <v>29.1666666666667</v>
      </c>
    </row>
    <row r="7562" customFormat="false" ht="15" hidden="false" customHeight="false" outlineLevel="0" collapsed="false">
      <c r="A7562" s="0" t="n">
        <v>1500013079</v>
      </c>
      <c r="B7562" s="157" t="n">
        <v>0</v>
      </c>
    </row>
    <row r="7563" customFormat="false" ht="15" hidden="false" customHeight="false" outlineLevel="0" collapsed="false">
      <c r="A7563" s="0" t="n">
        <v>1500013129</v>
      </c>
      <c r="B7563" s="157" t="n">
        <v>0</v>
      </c>
    </row>
    <row r="7564" customFormat="false" ht="15" hidden="false" customHeight="false" outlineLevel="0" collapsed="false">
      <c r="A7564" s="0" t="n">
        <v>1500013130</v>
      </c>
      <c r="B7564" s="157" t="n">
        <v>11.75</v>
      </c>
    </row>
    <row r="7565" customFormat="false" ht="15" hidden="false" customHeight="false" outlineLevel="0" collapsed="false">
      <c r="A7565" s="0" t="n">
        <v>1500013132</v>
      </c>
      <c r="B7565" s="157" t="n">
        <v>13.3333333333333</v>
      </c>
    </row>
    <row r="7566" customFormat="false" ht="15" hidden="false" customHeight="false" outlineLevel="0" collapsed="false">
      <c r="A7566" s="0" t="n">
        <v>1500013133</v>
      </c>
      <c r="B7566" s="157" t="n">
        <v>7.5</v>
      </c>
    </row>
    <row r="7567" customFormat="false" ht="15" hidden="false" customHeight="false" outlineLevel="0" collapsed="false">
      <c r="A7567" s="0" t="n">
        <v>1500013136</v>
      </c>
      <c r="B7567" s="157" t="n">
        <v>1.33333333333333</v>
      </c>
    </row>
    <row r="7568" customFormat="false" ht="15" hidden="false" customHeight="false" outlineLevel="0" collapsed="false">
      <c r="A7568" s="0" t="n">
        <v>1500013138</v>
      </c>
      <c r="B7568" s="157" t="n">
        <v>0</v>
      </c>
    </row>
    <row r="7569" customFormat="false" ht="15" hidden="false" customHeight="false" outlineLevel="0" collapsed="false">
      <c r="A7569" s="0" t="n">
        <v>1500013139</v>
      </c>
      <c r="B7569" s="157" t="n">
        <v>42.5</v>
      </c>
    </row>
    <row r="7570" customFormat="false" ht="15" hidden="false" customHeight="false" outlineLevel="0" collapsed="false">
      <c r="A7570" s="0" t="n">
        <v>1500013149</v>
      </c>
      <c r="B7570" s="157" t="n">
        <v>20.2833333333333</v>
      </c>
    </row>
    <row r="7571" customFormat="false" ht="15" hidden="false" customHeight="false" outlineLevel="0" collapsed="false">
      <c r="A7571" s="0" t="n">
        <v>1500013150</v>
      </c>
      <c r="B7571" s="157" t="n">
        <v>0</v>
      </c>
    </row>
    <row r="7572" customFormat="false" ht="15" hidden="false" customHeight="false" outlineLevel="0" collapsed="false">
      <c r="A7572" s="0" t="n">
        <v>1500013151</v>
      </c>
      <c r="B7572" s="157" t="n">
        <v>29.0833333333333</v>
      </c>
    </row>
    <row r="7573" customFormat="false" ht="15" hidden="false" customHeight="false" outlineLevel="0" collapsed="false">
      <c r="A7573" s="0" t="n">
        <v>1500013193</v>
      </c>
      <c r="B7573" s="157" t="n">
        <v>9.625</v>
      </c>
    </row>
    <row r="7574" customFormat="false" ht="15" hidden="false" customHeight="false" outlineLevel="0" collapsed="false">
      <c r="A7574" s="0" t="n">
        <v>1500013194</v>
      </c>
      <c r="B7574" s="157" t="n">
        <v>0</v>
      </c>
    </row>
    <row r="7575" customFormat="false" ht="15" hidden="false" customHeight="false" outlineLevel="0" collapsed="false">
      <c r="A7575" s="0" t="n">
        <v>1500013195</v>
      </c>
      <c r="B7575" s="157" t="n">
        <v>0</v>
      </c>
    </row>
    <row r="7576" customFormat="false" ht="15" hidden="false" customHeight="false" outlineLevel="0" collapsed="false">
      <c r="A7576" s="0" t="n">
        <v>1500013196</v>
      </c>
      <c r="B7576" s="157" t="n">
        <v>0</v>
      </c>
    </row>
    <row r="7577" customFormat="false" ht="15" hidden="false" customHeight="false" outlineLevel="0" collapsed="false">
      <c r="A7577" s="0" t="n">
        <v>1500013197</v>
      </c>
      <c r="B7577" s="157" t="n">
        <v>0</v>
      </c>
    </row>
    <row r="7578" customFormat="false" ht="15" hidden="false" customHeight="false" outlineLevel="0" collapsed="false">
      <c r="A7578" s="0" t="n">
        <v>1500013199</v>
      </c>
      <c r="B7578" s="157" t="n">
        <v>14.5833333333333</v>
      </c>
    </row>
    <row r="7579" customFormat="false" ht="15" hidden="false" customHeight="false" outlineLevel="0" collapsed="false">
      <c r="A7579" s="0" t="n">
        <v>1500013200</v>
      </c>
      <c r="B7579" s="157" t="n">
        <v>0</v>
      </c>
    </row>
    <row r="7580" customFormat="false" ht="15" hidden="false" customHeight="false" outlineLevel="0" collapsed="false">
      <c r="A7580" s="0" t="n">
        <v>1500013201</v>
      </c>
      <c r="B7580" s="157" t="n">
        <v>0</v>
      </c>
    </row>
    <row r="7581" customFormat="false" ht="15" hidden="false" customHeight="false" outlineLevel="0" collapsed="false">
      <c r="A7581" s="0" t="n">
        <v>1500013202</v>
      </c>
      <c r="B7581" s="157" t="n">
        <v>0</v>
      </c>
    </row>
    <row r="7582" customFormat="false" ht="15" hidden="false" customHeight="false" outlineLevel="0" collapsed="false">
      <c r="A7582" s="0" t="n">
        <v>1500013203</v>
      </c>
      <c r="B7582" s="157" t="n">
        <v>50.25</v>
      </c>
    </row>
    <row r="7583" customFormat="false" ht="15" hidden="false" customHeight="false" outlineLevel="0" collapsed="false">
      <c r="A7583" s="0" t="n">
        <v>1500013204</v>
      </c>
      <c r="B7583" s="157" t="n">
        <v>19.5833333333333</v>
      </c>
    </row>
    <row r="7584" customFormat="false" ht="15" hidden="false" customHeight="false" outlineLevel="0" collapsed="false">
      <c r="A7584" s="0" t="n">
        <v>1500013205</v>
      </c>
      <c r="B7584" s="157" t="n">
        <v>28.3333333333333</v>
      </c>
    </row>
    <row r="7585" customFormat="false" ht="15" hidden="false" customHeight="false" outlineLevel="0" collapsed="false">
      <c r="A7585" s="0" t="n">
        <v>1500013206</v>
      </c>
      <c r="B7585" s="157" t="n">
        <v>14.6666666666667</v>
      </c>
    </row>
    <row r="7586" customFormat="false" ht="15" hidden="false" customHeight="false" outlineLevel="0" collapsed="false">
      <c r="A7586" s="0" t="n">
        <v>1500013207</v>
      </c>
      <c r="B7586" s="157" t="n">
        <v>2.16666666666667</v>
      </c>
    </row>
    <row r="7587" customFormat="false" ht="15" hidden="false" customHeight="false" outlineLevel="0" collapsed="false">
      <c r="A7587" s="0" t="n">
        <v>1500013208</v>
      </c>
      <c r="B7587" s="157" t="n">
        <v>5.83333333333333</v>
      </c>
    </row>
    <row r="7588" customFormat="false" ht="15" hidden="false" customHeight="false" outlineLevel="0" collapsed="false">
      <c r="A7588" s="0" t="n">
        <v>1500013209</v>
      </c>
      <c r="B7588" s="157" t="n">
        <v>17</v>
      </c>
    </row>
    <row r="7589" customFormat="false" ht="15" hidden="false" customHeight="false" outlineLevel="0" collapsed="false">
      <c r="A7589" s="0" t="n">
        <v>1500013210</v>
      </c>
      <c r="B7589" s="157" t="n">
        <v>171.833333333333</v>
      </c>
    </row>
    <row r="7590" customFormat="false" ht="15" hidden="false" customHeight="false" outlineLevel="0" collapsed="false">
      <c r="A7590" s="0" t="n">
        <v>1500013211</v>
      </c>
      <c r="B7590" s="157" t="n">
        <v>0</v>
      </c>
    </row>
    <row r="7591" customFormat="false" ht="15" hidden="false" customHeight="false" outlineLevel="0" collapsed="false">
      <c r="A7591" s="0" t="n">
        <v>1500013215</v>
      </c>
      <c r="B7591" s="157" t="n">
        <v>14.4166666666667</v>
      </c>
    </row>
    <row r="7592" customFormat="false" ht="15" hidden="false" customHeight="false" outlineLevel="0" collapsed="false">
      <c r="A7592" s="0" t="n">
        <v>1500013216</v>
      </c>
      <c r="B7592" s="157" t="n">
        <v>8.33333333333333</v>
      </c>
    </row>
    <row r="7593" customFormat="false" ht="15" hidden="false" customHeight="false" outlineLevel="0" collapsed="false">
      <c r="A7593" s="0" t="n">
        <v>1500013217</v>
      </c>
      <c r="B7593" s="157" t="n">
        <v>0.916666666666667</v>
      </c>
    </row>
    <row r="7594" customFormat="false" ht="15" hidden="false" customHeight="false" outlineLevel="0" collapsed="false">
      <c r="A7594" s="0" t="n">
        <v>1500013218</v>
      </c>
      <c r="B7594" s="157" t="n">
        <v>16.5833333333333</v>
      </c>
    </row>
    <row r="7595" customFormat="false" ht="15" hidden="false" customHeight="false" outlineLevel="0" collapsed="false">
      <c r="A7595" s="0" t="n">
        <v>1500013219</v>
      </c>
      <c r="B7595" s="157" t="n">
        <v>7.5</v>
      </c>
    </row>
    <row r="7596" customFormat="false" ht="15" hidden="false" customHeight="false" outlineLevel="0" collapsed="false">
      <c r="A7596" s="0" t="n">
        <v>1500013220</v>
      </c>
      <c r="B7596" s="157" t="n">
        <v>22.1666666666667</v>
      </c>
    </row>
    <row r="7597" customFormat="false" ht="15" hidden="false" customHeight="false" outlineLevel="0" collapsed="false">
      <c r="A7597" s="0" t="n">
        <v>1500013221</v>
      </c>
      <c r="B7597" s="157" t="n">
        <v>48.6166666666667</v>
      </c>
    </row>
    <row r="7598" customFormat="false" ht="15" hidden="false" customHeight="false" outlineLevel="0" collapsed="false">
      <c r="A7598" s="0" t="n">
        <v>1500013222</v>
      </c>
      <c r="B7598" s="157" t="n">
        <v>2.5</v>
      </c>
    </row>
    <row r="7599" customFormat="false" ht="15" hidden="false" customHeight="false" outlineLevel="0" collapsed="false">
      <c r="A7599" s="0" t="n">
        <v>1500013223</v>
      </c>
      <c r="B7599" s="157" t="n">
        <v>0</v>
      </c>
    </row>
    <row r="7600" customFormat="false" ht="15" hidden="false" customHeight="false" outlineLevel="0" collapsed="false">
      <c r="A7600" s="0" t="n">
        <v>1500013224</v>
      </c>
      <c r="B7600" s="157" t="n">
        <v>150.875</v>
      </c>
    </row>
    <row r="7601" customFormat="false" ht="15" hidden="false" customHeight="false" outlineLevel="0" collapsed="false">
      <c r="A7601" s="0" t="n">
        <v>1500013225</v>
      </c>
      <c r="B7601" s="157" t="n">
        <v>6.66666666666667</v>
      </c>
    </row>
    <row r="7602" customFormat="false" ht="15" hidden="false" customHeight="false" outlineLevel="0" collapsed="false">
      <c r="A7602" s="0" t="n">
        <v>1500013227</v>
      </c>
      <c r="B7602" s="157" t="n">
        <v>0</v>
      </c>
    </row>
    <row r="7603" customFormat="false" ht="15" hidden="false" customHeight="false" outlineLevel="0" collapsed="false">
      <c r="A7603" s="0" t="n">
        <v>1500013229</v>
      </c>
      <c r="B7603" s="157" t="n">
        <v>26.9583333333333</v>
      </c>
    </row>
    <row r="7604" customFormat="false" ht="15" hidden="false" customHeight="false" outlineLevel="0" collapsed="false">
      <c r="A7604" s="0" t="n">
        <v>1500013230</v>
      </c>
      <c r="B7604" s="157" t="n">
        <v>3.33333333333333</v>
      </c>
    </row>
    <row r="7605" customFormat="false" ht="15" hidden="false" customHeight="false" outlineLevel="0" collapsed="false">
      <c r="A7605" s="0" t="n">
        <v>1500013250</v>
      </c>
      <c r="B7605" s="157" t="n">
        <v>24.4166666666667</v>
      </c>
    </row>
    <row r="7606" customFormat="false" ht="15" hidden="false" customHeight="false" outlineLevel="0" collapsed="false">
      <c r="A7606" s="0" t="n">
        <v>1500013251</v>
      </c>
      <c r="B7606" s="157" t="n">
        <v>2.75</v>
      </c>
    </row>
    <row r="7607" customFormat="false" ht="15" hidden="false" customHeight="false" outlineLevel="0" collapsed="false">
      <c r="A7607" s="0" t="n">
        <v>1500013252</v>
      </c>
      <c r="B7607" s="157" t="n">
        <v>9.16666666666667</v>
      </c>
    </row>
    <row r="7608" customFormat="false" ht="15" hidden="false" customHeight="false" outlineLevel="0" collapsed="false">
      <c r="A7608" s="0" t="n">
        <v>1500013275</v>
      </c>
      <c r="B7608" s="157" t="n">
        <v>23.9166666666667</v>
      </c>
    </row>
    <row r="7609" customFormat="false" ht="15" hidden="false" customHeight="false" outlineLevel="0" collapsed="false">
      <c r="A7609" s="0" t="n">
        <v>1500013253</v>
      </c>
      <c r="B7609" s="157" t="n">
        <v>7.66666666666667</v>
      </c>
    </row>
    <row r="7610" customFormat="false" ht="15" hidden="false" customHeight="false" outlineLevel="0" collapsed="false">
      <c r="A7610" s="0" t="n">
        <v>1500013254</v>
      </c>
      <c r="B7610" s="157" t="n">
        <v>0</v>
      </c>
    </row>
    <row r="7611" customFormat="false" ht="15" hidden="false" customHeight="false" outlineLevel="0" collapsed="false">
      <c r="A7611" s="0" t="n">
        <v>1500013255</v>
      </c>
      <c r="B7611" s="157" t="n">
        <v>3.75</v>
      </c>
    </row>
    <row r="7612" customFormat="false" ht="15" hidden="false" customHeight="false" outlineLevel="0" collapsed="false">
      <c r="A7612" s="0" t="n">
        <v>1500013256</v>
      </c>
      <c r="B7612" s="157" t="n">
        <v>18.8333333333333</v>
      </c>
    </row>
    <row r="7613" customFormat="false" ht="15" hidden="false" customHeight="false" outlineLevel="0" collapsed="false">
      <c r="A7613" s="0" t="n">
        <v>1500013257</v>
      </c>
      <c r="B7613" s="157" t="n">
        <v>27</v>
      </c>
    </row>
    <row r="7614" customFormat="false" ht="15" hidden="false" customHeight="false" outlineLevel="0" collapsed="false">
      <c r="A7614" s="0" t="n">
        <v>1500013258</v>
      </c>
      <c r="B7614" s="157" t="n">
        <v>29.5833333333333</v>
      </c>
    </row>
    <row r="7615" customFormat="false" ht="15" hidden="false" customHeight="false" outlineLevel="0" collapsed="false">
      <c r="A7615" s="0" t="n">
        <v>1500013259</v>
      </c>
      <c r="B7615" s="157" t="n">
        <v>40</v>
      </c>
    </row>
    <row r="7616" customFormat="false" ht="15" hidden="false" customHeight="false" outlineLevel="0" collapsed="false">
      <c r="A7616" s="0" t="n">
        <v>1500013260</v>
      </c>
      <c r="B7616" s="157" t="n">
        <v>34.5833333333333</v>
      </c>
    </row>
    <row r="7617" customFormat="false" ht="15" hidden="false" customHeight="false" outlineLevel="0" collapsed="false">
      <c r="A7617" s="0" t="n">
        <v>1500013261</v>
      </c>
      <c r="B7617" s="157" t="n">
        <v>16.6666666666667</v>
      </c>
    </row>
    <row r="7618" customFormat="false" ht="15" hidden="false" customHeight="false" outlineLevel="0" collapsed="false">
      <c r="A7618" s="0" t="n">
        <v>1500013262</v>
      </c>
      <c r="B7618" s="157" t="n">
        <v>41.25</v>
      </c>
    </row>
    <row r="7619" customFormat="false" ht="15" hidden="false" customHeight="false" outlineLevel="0" collapsed="false">
      <c r="A7619" s="0" t="n">
        <v>1500013263</v>
      </c>
      <c r="B7619" s="157" t="n">
        <v>23.9166666666667</v>
      </c>
    </row>
    <row r="7620" customFormat="false" ht="15" hidden="false" customHeight="false" outlineLevel="0" collapsed="false">
      <c r="A7620" s="0" t="n">
        <v>1500013264</v>
      </c>
      <c r="B7620" s="157" t="n">
        <v>0</v>
      </c>
    </row>
    <row r="7621" customFormat="false" ht="15" hidden="false" customHeight="false" outlineLevel="0" collapsed="false">
      <c r="A7621" s="0" t="n">
        <v>1500013265</v>
      </c>
      <c r="B7621" s="157" t="n">
        <v>6.66666666666667</v>
      </c>
    </row>
    <row r="7622" customFormat="false" ht="15" hidden="false" customHeight="false" outlineLevel="0" collapsed="false">
      <c r="A7622" s="0" t="n">
        <v>1500013266</v>
      </c>
      <c r="B7622" s="157" t="n">
        <v>28.3333333333333</v>
      </c>
    </row>
    <row r="7623" customFormat="false" ht="15" hidden="false" customHeight="false" outlineLevel="0" collapsed="false">
      <c r="A7623" s="0" t="n">
        <v>1500013267</v>
      </c>
      <c r="B7623" s="157" t="n">
        <v>29.1666666666667</v>
      </c>
    </row>
    <row r="7624" customFormat="false" ht="15" hidden="false" customHeight="false" outlineLevel="0" collapsed="false">
      <c r="A7624" s="0" t="n">
        <v>1500013268</v>
      </c>
      <c r="B7624" s="157" t="n">
        <v>4.16666666666667</v>
      </c>
    </row>
    <row r="7625" customFormat="false" ht="15" hidden="false" customHeight="false" outlineLevel="0" collapsed="false">
      <c r="A7625" s="0" t="n">
        <v>1500013269</v>
      </c>
      <c r="B7625" s="157" t="n">
        <v>16.25</v>
      </c>
    </row>
    <row r="7626" customFormat="false" ht="15" hidden="false" customHeight="false" outlineLevel="0" collapsed="false">
      <c r="A7626" s="0" t="n">
        <v>1500013271</v>
      </c>
      <c r="B7626" s="157" t="n">
        <v>0</v>
      </c>
    </row>
    <row r="7627" customFormat="false" ht="15" hidden="false" customHeight="false" outlineLevel="0" collapsed="false">
      <c r="A7627" s="0" t="n">
        <v>1500013272</v>
      </c>
      <c r="B7627" s="157" t="n">
        <v>4</v>
      </c>
    </row>
    <row r="7628" customFormat="false" ht="15" hidden="false" customHeight="false" outlineLevel="0" collapsed="false">
      <c r="A7628" s="0" t="n">
        <v>1500013273</v>
      </c>
      <c r="B7628" s="157" t="n">
        <v>48.75</v>
      </c>
    </row>
    <row r="7629" customFormat="false" ht="15" hidden="false" customHeight="false" outlineLevel="0" collapsed="false">
      <c r="A7629" s="0" t="n">
        <v>1500013292</v>
      </c>
      <c r="B7629" s="157" t="n">
        <v>19.5</v>
      </c>
    </row>
    <row r="7630" customFormat="false" ht="15" hidden="false" customHeight="false" outlineLevel="0" collapsed="false">
      <c r="A7630" s="0" t="n">
        <v>1500013293</v>
      </c>
      <c r="B7630" s="157" t="n">
        <v>0</v>
      </c>
    </row>
    <row r="7631" customFormat="false" ht="15" hidden="false" customHeight="false" outlineLevel="0" collapsed="false">
      <c r="A7631" s="0" t="n">
        <v>1500013294</v>
      </c>
      <c r="B7631" s="157" t="n">
        <v>10.3833333333333</v>
      </c>
    </row>
    <row r="7632" customFormat="false" ht="15" hidden="false" customHeight="false" outlineLevel="0" collapsed="false">
      <c r="A7632" s="0" t="n">
        <v>1500013295</v>
      </c>
      <c r="B7632" s="157" t="n">
        <v>3.75</v>
      </c>
    </row>
    <row r="7633" customFormat="false" ht="15" hidden="false" customHeight="false" outlineLevel="0" collapsed="false">
      <c r="A7633" s="0" t="n">
        <v>1500013296</v>
      </c>
      <c r="B7633" s="157" t="n">
        <v>31.6666666666667</v>
      </c>
    </row>
    <row r="7634" customFormat="false" ht="15" hidden="false" customHeight="false" outlineLevel="0" collapsed="false">
      <c r="A7634" s="0" t="n">
        <v>1500013297</v>
      </c>
      <c r="B7634" s="157" t="n">
        <v>17.3333333333333</v>
      </c>
    </row>
    <row r="7635" customFormat="false" ht="15" hidden="false" customHeight="false" outlineLevel="0" collapsed="false">
      <c r="A7635" s="0" t="n">
        <v>1500013298</v>
      </c>
      <c r="B7635" s="157" t="n">
        <v>8.75</v>
      </c>
    </row>
    <row r="7636" customFormat="false" ht="15" hidden="false" customHeight="false" outlineLevel="0" collapsed="false">
      <c r="A7636" s="0" t="n">
        <v>1500013299</v>
      </c>
      <c r="B7636" s="157" t="n">
        <v>0</v>
      </c>
    </row>
    <row r="7637" customFormat="false" ht="15" hidden="false" customHeight="false" outlineLevel="0" collapsed="false">
      <c r="A7637" s="0" t="n">
        <v>1500013300</v>
      </c>
      <c r="B7637" s="157" t="n">
        <v>19.5</v>
      </c>
    </row>
    <row r="7638" customFormat="false" ht="15" hidden="false" customHeight="false" outlineLevel="0" collapsed="false">
      <c r="A7638" s="0" t="n">
        <v>1500013342</v>
      </c>
      <c r="B7638" s="157" t="n">
        <v>0</v>
      </c>
    </row>
    <row r="7639" customFormat="false" ht="15" hidden="false" customHeight="false" outlineLevel="0" collapsed="false">
      <c r="A7639" s="0" t="n">
        <v>1500013343</v>
      </c>
      <c r="B7639" s="157" t="n">
        <v>0</v>
      </c>
    </row>
    <row r="7640" customFormat="false" ht="15" hidden="false" customHeight="false" outlineLevel="0" collapsed="false">
      <c r="A7640" s="0" t="n">
        <v>1500013344</v>
      </c>
      <c r="B7640" s="157" t="n">
        <v>0</v>
      </c>
    </row>
    <row r="7641" customFormat="false" ht="15" hidden="false" customHeight="false" outlineLevel="0" collapsed="false">
      <c r="A7641" s="0" t="n">
        <v>1500013345</v>
      </c>
      <c r="B7641" s="157" t="n">
        <v>2.25</v>
      </c>
    </row>
    <row r="7642" customFormat="false" ht="15" hidden="false" customHeight="false" outlineLevel="0" collapsed="false">
      <c r="A7642" s="0" t="n">
        <v>1500013369</v>
      </c>
      <c r="B7642" s="157" t="n">
        <v>24.9166666666667</v>
      </c>
    </row>
    <row r="7643" customFormat="false" ht="15" hidden="false" customHeight="false" outlineLevel="0" collapsed="false">
      <c r="A7643" s="0" t="n">
        <v>1500013346</v>
      </c>
      <c r="B7643" s="157" t="n">
        <v>15.8333333333333</v>
      </c>
    </row>
    <row r="7644" customFormat="false" ht="15" hidden="false" customHeight="false" outlineLevel="0" collapsed="false">
      <c r="A7644" s="0" t="n">
        <v>1500013370</v>
      </c>
      <c r="B7644" s="157" t="n">
        <v>6.75</v>
      </c>
    </row>
    <row r="7645" customFormat="false" ht="15" hidden="false" customHeight="false" outlineLevel="0" collapsed="false">
      <c r="A7645" s="0" t="n">
        <v>1500013347</v>
      </c>
      <c r="B7645" s="157" t="n">
        <v>24.3333333333333</v>
      </c>
    </row>
    <row r="7646" customFormat="false" ht="15" hidden="false" customHeight="false" outlineLevel="0" collapsed="false">
      <c r="A7646" s="0" t="n">
        <v>1500013348</v>
      </c>
      <c r="B7646" s="157" t="n">
        <v>9.16666666666667</v>
      </c>
    </row>
    <row r="7647" customFormat="false" ht="15" hidden="false" customHeight="false" outlineLevel="0" collapsed="false">
      <c r="A7647" s="0" t="n">
        <v>1500013371</v>
      </c>
      <c r="B7647" s="157" t="n">
        <v>0</v>
      </c>
    </row>
    <row r="7648" customFormat="false" ht="15" hidden="false" customHeight="false" outlineLevel="0" collapsed="false">
      <c r="A7648" s="0" t="n">
        <v>1500013349</v>
      </c>
      <c r="B7648" s="157" t="n">
        <v>1.66666666666667</v>
      </c>
    </row>
    <row r="7649" customFormat="false" ht="15" hidden="false" customHeight="false" outlineLevel="0" collapsed="false">
      <c r="A7649" s="0" t="n">
        <v>1500013372</v>
      </c>
      <c r="B7649" s="157" t="n">
        <v>0</v>
      </c>
    </row>
    <row r="7650" customFormat="false" ht="15" hidden="false" customHeight="false" outlineLevel="0" collapsed="false">
      <c r="A7650" s="0" t="n">
        <v>1500013386</v>
      </c>
      <c r="B7650" s="157" t="n">
        <v>39.8333333333333</v>
      </c>
    </row>
    <row r="7651" customFormat="false" ht="15" hidden="false" customHeight="false" outlineLevel="0" collapsed="false">
      <c r="A7651" s="0" t="n">
        <v>1500013388</v>
      </c>
      <c r="B7651" s="157" t="n">
        <v>0</v>
      </c>
    </row>
    <row r="7652" customFormat="false" ht="15" hidden="false" customHeight="false" outlineLevel="0" collapsed="false">
      <c r="A7652" s="0" t="n">
        <v>1500013389</v>
      </c>
      <c r="B7652" s="157" t="n">
        <v>0</v>
      </c>
    </row>
    <row r="7653" customFormat="false" ht="15" hidden="false" customHeight="false" outlineLevel="0" collapsed="false">
      <c r="A7653" s="0" t="n">
        <v>1500013390</v>
      </c>
      <c r="B7653" s="157" t="n">
        <v>13.6666666666667</v>
      </c>
    </row>
    <row r="7654" customFormat="false" ht="15" hidden="false" customHeight="false" outlineLevel="0" collapsed="false">
      <c r="A7654" s="0" t="n">
        <v>1500013396</v>
      </c>
      <c r="B7654" s="157" t="n">
        <v>27.6666666666667</v>
      </c>
    </row>
    <row r="7655" customFormat="false" ht="15" hidden="false" customHeight="false" outlineLevel="0" collapsed="false">
      <c r="A7655" s="0" t="n">
        <v>1500013397</v>
      </c>
      <c r="B7655" s="157" t="n">
        <v>89</v>
      </c>
    </row>
    <row r="7656" customFormat="false" ht="15" hidden="false" customHeight="false" outlineLevel="0" collapsed="false">
      <c r="A7656" s="0" t="n">
        <v>1500013420</v>
      </c>
      <c r="B7656" s="157" t="n">
        <v>0</v>
      </c>
    </row>
    <row r="7657" customFormat="false" ht="15" hidden="false" customHeight="false" outlineLevel="0" collapsed="false">
      <c r="A7657" s="0" t="n">
        <v>1500013446</v>
      </c>
      <c r="B7657" s="157" t="n">
        <v>0.0166666666666667</v>
      </c>
    </row>
    <row r="7658" customFormat="false" ht="15" hidden="false" customHeight="false" outlineLevel="0" collapsed="false">
      <c r="A7658" s="0" t="n">
        <v>1500013447</v>
      </c>
      <c r="B7658" s="157" t="n">
        <v>9.66666666666667</v>
      </c>
    </row>
    <row r="7659" customFormat="false" ht="15" hidden="false" customHeight="false" outlineLevel="0" collapsed="false">
      <c r="A7659" s="0" t="n">
        <v>1500013449</v>
      </c>
      <c r="B7659" s="157" t="n">
        <v>0</v>
      </c>
    </row>
    <row r="7660" customFormat="false" ht="15" hidden="false" customHeight="false" outlineLevel="0" collapsed="false">
      <c r="A7660" s="0" t="n">
        <v>1500013450</v>
      </c>
      <c r="B7660" s="157" t="n">
        <v>9.16666666666667</v>
      </c>
    </row>
    <row r="7661" customFormat="false" ht="15" hidden="false" customHeight="false" outlineLevel="0" collapsed="false">
      <c r="A7661" s="0" t="n">
        <v>1500013451</v>
      </c>
      <c r="B7661" s="157" t="n">
        <v>0</v>
      </c>
    </row>
    <row r="7662" customFormat="false" ht="15" hidden="false" customHeight="false" outlineLevel="0" collapsed="false">
      <c r="A7662" s="0" t="n">
        <v>1500013452</v>
      </c>
      <c r="B7662" s="157" t="n">
        <v>8.83333333333333</v>
      </c>
    </row>
    <row r="7663" customFormat="false" ht="15" hidden="false" customHeight="false" outlineLevel="0" collapsed="false">
      <c r="A7663" s="0" t="n">
        <v>1500013453</v>
      </c>
      <c r="B7663" s="157" t="n">
        <v>27.5833333333333</v>
      </c>
    </row>
    <row r="7664" customFormat="false" ht="15" hidden="false" customHeight="false" outlineLevel="0" collapsed="false">
      <c r="A7664" s="0" t="n">
        <v>1500013454</v>
      </c>
      <c r="B7664" s="157" t="n">
        <v>19</v>
      </c>
    </row>
    <row r="7665" customFormat="false" ht="15" hidden="false" customHeight="false" outlineLevel="0" collapsed="false">
      <c r="A7665" s="0" t="n">
        <v>1500013456</v>
      </c>
      <c r="B7665" s="157" t="n">
        <v>40.65</v>
      </c>
    </row>
    <row r="7666" customFormat="false" ht="15" hidden="false" customHeight="false" outlineLevel="0" collapsed="false">
      <c r="A7666" s="0" t="n">
        <v>1500013457</v>
      </c>
      <c r="B7666" s="157" t="n">
        <v>15.25</v>
      </c>
    </row>
    <row r="7667" customFormat="false" ht="15" hidden="false" customHeight="false" outlineLevel="0" collapsed="false">
      <c r="A7667" s="0" t="n">
        <v>1500013458</v>
      </c>
      <c r="B7667" s="157" t="n">
        <v>3.08333333333333</v>
      </c>
    </row>
    <row r="7668" customFormat="false" ht="15" hidden="false" customHeight="false" outlineLevel="0" collapsed="false">
      <c r="A7668" s="0" t="n">
        <v>1500013460</v>
      </c>
      <c r="B7668" s="157" t="n">
        <v>29.5416666666667</v>
      </c>
    </row>
    <row r="7669" customFormat="false" ht="15" hidden="false" customHeight="false" outlineLevel="0" collapsed="false">
      <c r="A7669" s="0" t="n">
        <v>1500013461</v>
      </c>
      <c r="B7669" s="157" t="n">
        <v>18.3333333333333</v>
      </c>
    </row>
    <row r="7670" customFormat="false" ht="15" hidden="false" customHeight="false" outlineLevel="0" collapsed="false">
      <c r="A7670" s="0" t="n">
        <v>1500013462</v>
      </c>
      <c r="B7670" s="157" t="n">
        <v>10</v>
      </c>
    </row>
    <row r="7671" customFormat="false" ht="15" hidden="false" customHeight="false" outlineLevel="0" collapsed="false">
      <c r="A7671" s="0" t="n">
        <v>1500013463</v>
      </c>
      <c r="B7671" s="157" t="n">
        <v>215</v>
      </c>
    </row>
    <row r="7672" customFormat="false" ht="15" hidden="false" customHeight="false" outlineLevel="0" collapsed="false">
      <c r="A7672" s="0" t="n">
        <v>1500013464</v>
      </c>
      <c r="B7672" s="157" t="n">
        <v>12.5</v>
      </c>
    </row>
    <row r="7673" customFormat="false" ht="15" hidden="false" customHeight="false" outlineLevel="0" collapsed="false">
      <c r="A7673" s="0" t="n">
        <v>1500013465</v>
      </c>
      <c r="B7673" s="157" t="n">
        <v>13.3333333333333</v>
      </c>
    </row>
    <row r="7674" customFormat="false" ht="15" hidden="false" customHeight="false" outlineLevel="0" collapsed="false">
      <c r="A7674" s="0" t="n">
        <v>1500013466</v>
      </c>
      <c r="B7674" s="157" t="n">
        <v>3.33333333333333</v>
      </c>
    </row>
    <row r="7675" customFormat="false" ht="15" hidden="false" customHeight="false" outlineLevel="0" collapsed="false">
      <c r="A7675" s="0" t="n">
        <v>1500013542</v>
      </c>
      <c r="B7675" s="157" t="n">
        <v>9.16666666666667</v>
      </c>
    </row>
    <row r="7676" customFormat="false" ht="15" hidden="false" customHeight="false" outlineLevel="0" collapsed="false">
      <c r="A7676" s="0" t="n">
        <v>1500013543</v>
      </c>
      <c r="B7676" s="157" t="n">
        <v>0</v>
      </c>
    </row>
    <row r="7677" customFormat="false" ht="15" hidden="false" customHeight="false" outlineLevel="0" collapsed="false">
      <c r="A7677" s="0" t="n">
        <v>1500013544</v>
      </c>
      <c r="B7677" s="157" t="n">
        <v>27.0833333333333</v>
      </c>
    </row>
    <row r="7678" customFormat="false" ht="15" hidden="false" customHeight="false" outlineLevel="0" collapsed="false">
      <c r="A7678" s="0" t="n">
        <v>1500013546</v>
      </c>
      <c r="B7678" s="157" t="n">
        <v>32.75</v>
      </c>
    </row>
    <row r="7679" customFormat="false" ht="15" hidden="false" customHeight="false" outlineLevel="0" collapsed="false">
      <c r="A7679" s="0" t="n">
        <v>1500013548</v>
      </c>
      <c r="B7679" s="157" t="n">
        <v>29.1666666666667</v>
      </c>
    </row>
    <row r="7680" customFormat="false" ht="15" hidden="false" customHeight="false" outlineLevel="0" collapsed="false">
      <c r="A7680" s="0" t="n">
        <v>1500013549</v>
      </c>
      <c r="B7680" s="157" t="n">
        <v>5.41666666666667</v>
      </c>
    </row>
    <row r="7681" customFormat="false" ht="15" hidden="false" customHeight="false" outlineLevel="0" collapsed="false">
      <c r="A7681" s="0" t="n">
        <v>1500013550</v>
      </c>
      <c r="B7681" s="157" t="n">
        <v>34.1666666666667</v>
      </c>
    </row>
    <row r="7682" customFormat="false" ht="15" hidden="false" customHeight="false" outlineLevel="0" collapsed="false">
      <c r="A7682" s="0" t="n">
        <v>1500013551</v>
      </c>
      <c r="B7682" s="157" t="n">
        <v>20.8333333333333</v>
      </c>
    </row>
    <row r="7683" customFormat="false" ht="15" hidden="false" customHeight="false" outlineLevel="0" collapsed="false">
      <c r="A7683" s="0" t="n">
        <v>1500013552</v>
      </c>
      <c r="B7683" s="157" t="n">
        <v>16.6666666666667</v>
      </c>
    </row>
    <row r="7684" customFormat="false" ht="15" hidden="false" customHeight="false" outlineLevel="0" collapsed="false">
      <c r="A7684" s="0" t="n">
        <v>1500013553</v>
      </c>
      <c r="B7684" s="157" t="n">
        <v>47.9166666666667</v>
      </c>
    </row>
    <row r="7685" customFormat="false" ht="15" hidden="false" customHeight="false" outlineLevel="0" collapsed="false">
      <c r="A7685" s="0" t="n">
        <v>1500013554</v>
      </c>
      <c r="B7685" s="157" t="n">
        <v>14.6666666666667</v>
      </c>
    </row>
    <row r="7686" customFormat="false" ht="15" hidden="false" customHeight="false" outlineLevel="0" collapsed="false">
      <c r="A7686" s="0" t="n">
        <v>1500013555</v>
      </c>
      <c r="B7686" s="157" t="n">
        <v>0</v>
      </c>
    </row>
    <row r="7687" customFormat="false" ht="15" hidden="false" customHeight="false" outlineLevel="0" collapsed="false">
      <c r="A7687" s="0" t="n">
        <v>1500013556</v>
      </c>
      <c r="B7687" s="157" t="n">
        <v>0</v>
      </c>
    </row>
    <row r="7688" customFormat="false" ht="15" hidden="false" customHeight="false" outlineLevel="0" collapsed="false">
      <c r="A7688" s="0" t="n">
        <v>1500013557</v>
      </c>
      <c r="B7688" s="157" t="n">
        <v>12.9166666666667</v>
      </c>
    </row>
    <row r="7689" customFormat="false" ht="15" hidden="false" customHeight="false" outlineLevel="0" collapsed="false">
      <c r="A7689" s="0" t="n">
        <v>1500013558</v>
      </c>
      <c r="B7689" s="157" t="n">
        <v>11.5</v>
      </c>
    </row>
    <row r="7690" customFormat="false" ht="15" hidden="false" customHeight="false" outlineLevel="0" collapsed="false">
      <c r="A7690" s="0" t="n">
        <v>1500013559</v>
      </c>
      <c r="B7690" s="157" t="n">
        <v>5</v>
      </c>
    </row>
    <row r="7691" customFormat="false" ht="15" hidden="false" customHeight="false" outlineLevel="0" collapsed="false">
      <c r="A7691" s="0" t="n">
        <v>1500013589</v>
      </c>
      <c r="B7691" s="157" t="n">
        <v>8.91666666666667</v>
      </c>
    </row>
    <row r="7692" customFormat="false" ht="15" hidden="false" customHeight="false" outlineLevel="0" collapsed="false">
      <c r="A7692" s="0" t="n">
        <v>1500013590</v>
      </c>
      <c r="B7692" s="157" t="n">
        <v>0</v>
      </c>
    </row>
    <row r="7693" customFormat="false" ht="15" hidden="false" customHeight="false" outlineLevel="0" collapsed="false">
      <c r="A7693" s="0" t="n">
        <v>1500013592</v>
      </c>
      <c r="B7693" s="157" t="n">
        <v>0</v>
      </c>
    </row>
    <row r="7694" customFormat="false" ht="15" hidden="false" customHeight="false" outlineLevel="0" collapsed="false">
      <c r="A7694" s="0" t="n">
        <v>1500013596</v>
      </c>
      <c r="B7694" s="157" t="n">
        <v>0</v>
      </c>
    </row>
    <row r="7695" customFormat="false" ht="15" hidden="false" customHeight="false" outlineLevel="0" collapsed="false">
      <c r="A7695" s="0" t="n">
        <v>1500013597</v>
      </c>
      <c r="B7695" s="157" t="n">
        <v>28.1666666666667</v>
      </c>
    </row>
    <row r="7696" customFormat="false" ht="15" hidden="false" customHeight="false" outlineLevel="0" collapsed="false">
      <c r="A7696" s="0" t="n">
        <v>1500013598</v>
      </c>
      <c r="B7696" s="157" t="n">
        <v>0</v>
      </c>
    </row>
    <row r="7697" customFormat="false" ht="15" hidden="false" customHeight="false" outlineLevel="0" collapsed="false">
      <c r="A7697" s="0" t="n">
        <v>1500013600</v>
      </c>
      <c r="B7697" s="157" t="n">
        <v>0</v>
      </c>
    </row>
    <row r="7698" customFormat="false" ht="15" hidden="false" customHeight="false" outlineLevel="0" collapsed="false">
      <c r="A7698" s="0" t="n">
        <v>1500013601</v>
      </c>
      <c r="B7698" s="157" t="n">
        <v>0</v>
      </c>
    </row>
    <row r="7699" customFormat="false" ht="15" hidden="false" customHeight="false" outlineLevel="0" collapsed="false">
      <c r="A7699" s="0" t="n">
        <v>1500013622</v>
      </c>
      <c r="B7699" s="157" t="n">
        <v>14.5833333333333</v>
      </c>
    </row>
    <row r="7700" customFormat="false" ht="15" hidden="false" customHeight="false" outlineLevel="0" collapsed="false">
      <c r="A7700" s="0" t="n">
        <v>1500013623</v>
      </c>
      <c r="B7700" s="157" t="n">
        <v>17.3333333333333</v>
      </c>
    </row>
    <row r="7701" customFormat="false" ht="15" hidden="false" customHeight="false" outlineLevel="0" collapsed="false">
      <c r="A7701" s="0" t="n">
        <v>1500013624</v>
      </c>
      <c r="B7701" s="157" t="n">
        <v>6</v>
      </c>
    </row>
    <row r="7702" customFormat="false" ht="15" hidden="false" customHeight="false" outlineLevel="0" collapsed="false">
      <c r="A7702" s="0" t="n">
        <v>1500013628</v>
      </c>
      <c r="B7702" s="157" t="n">
        <v>58.8333333333333</v>
      </c>
    </row>
    <row r="7703" customFormat="false" ht="15" hidden="false" customHeight="false" outlineLevel="0" collapsed="false">
      <c r="A7703" s="0" t="n">
        <v>1500013629</v>
      </c>
      <c r="B7703" s="157" t="n">
        <v>17</v>
      </c>
    </row>
    <row r="7704" customFormat="false" ht="15" hidden="false" customHeight="false" outlineLevel="0" collapsed="false">
      <c r="A7704" s="0" t="n">
        <v>1500013631</v>
      </c>
      <c r="B7704" s="157" t="n">
        <v>0</v>
      </c>
    </row>
    <row r="7705" customFormat="false" ht="15" hidden="false" customHeight="false" outlineLevel="0" collapsed="false">
      <c r="A7705" s="0" t="n">
        <v>1500013642</v>
      </c>
      <c r="B7705" s="157" t="n">
        <v>8.83333333333333</v>
      </c>
    </row>
    <row r="7706" customFormat="false" ht="15" hidden="false" customHeight="false" outlineLevel="0" collapsed="false">
      <c r="A7706" s="0" t="n">
        <v>1500013643</v>
      </c>
      <c r="B7706" s="157" t="n">
        <v>0</v>
      </c>
    </row>
    <row r="7707" customFormat="false" ht="15" hidden="false" customHeight="false" outlineLevel="0" collapsed="false">
      <c r="A7707" s="0" t="n">
        <v>1500013644</v>
      </c>
      <c r="B7707" s="157" t="n">
        <v>0</v>
      </c>
    </row>
    <row r="7708" customFormat="false" ht="15" hidden="false" customHeight="false" outlineLevel="0" collapsed="false">
      <c r="A7708" s="0" t="n">
        <v>1500013645</v>
      </c>
      <c r="B7708" s="157" t="n">
        <v>0</v>
      </c>
    </row>
    <row r="7709" customFormat="false" ht="15" hidden="false" customHeight="false" outlineLevel="0" collapsed="false">
      <c r="A7709" s="0" t="n">
        <v>1500013646</v>
      </c>
      <c r="B7709" s="157" t="n">
        <v>0</v>
      </c>
    </row>
    <row r="7710" customFormat="false" ht="15" hidden="false" customHeight="false" outlineLevel="0" collapsed="false">
      <c r="A7710" s="0" t="n">
        <v>1500013647</v>
      </c>
      <c r="B7710" s="157" t="n">
        <v>0</v>
      </c>
    </row>
    <row r="7711" customFormat="false" ht="15" hidden="false" customHeight="false" outlineLevel="0" collapsed="false">
      <c r="A7711" s="0" t="n">
        <v>1500013648</v>
      </c>
      <c r="B7711" s="157" t="n">
        <v>0</v>
      </c>
    </row>
    <row r="7712" customFormat="false" ht="15" hidden="false" customHeight="false" outlineLevel="0" collapsed="false">
      <c r="A7712" s="0" t="n">
        <v>1500013649</v>
      </c>
      <c r="B7712" s="157" t="n">
        <v>13.4166666666667</v>
      </c>
    </row>
    <row r="7713" customFormat="false" ht="15" hidden="false" customHeight="false" outlineLevel="0" collapsed="false">
      <c r="A7713" s="0" t="n">
        <v>1500013650</v>
      </c>
      <c r="B7713" s="157" t="n">
        <v>0</v>
      </c>
    </row>
    <row r="7714" customFormat="false" ht="15" hidden="false" customHeight="false" outlineLevel="0" collapsed="false">
      <c r="A7714" s="0" t="n">
        <v>1500013651</v>
      </c>
      <c r="B7714" s="157" t="n">
        <v>0</v>
      </c>
    </row>
    <row r="7715" customFormat="false" ht="15" hidden="false" customHeight="false" outlineLevel="0" collapsed="false">
      <c r="A7715" s="0" t="n">
        <v>1500013652</v>
      </c>
      <c r="B7715" s="157" t="n">
        <v>0</v>
      </c>
    </row>
    <row r="7716" customFormat="false" ht="15" hidden="false" customHeight="false" outlineLevel="0" collapsed="false">
      <c r="A7716" s="0" t="n">
        <v>1500013653</v>
      </c>
      <c r="B7716" s="157" t="n">
        <v>11.1666666666667</v>
      </c>
    </row>
    <row r="7717" customFormat="false" ht="15" hidden="false" customHeight="false" outlineLevel="0" collapsed="false">
      <c r="A7717" s="0" t="n">
        <v>1500013654</v>
      </c>
      <c r="B7717" s="157" t="n">
        <v>0</v>
      </c>
    </row>
    <row r="7718" customFormat="false" ht="15" hidden="false" customHeight="false" outlineLevel="0" collapsed="false">
      <c r="A7718" s="0" t="n">
        <v>1500013655</v>
      </c>
      <c r="B7718" s="157" t="n">
        <v>0</v>
      </c>
    </row>
    <row r="7719" customFormat="false" ht="15" hidden="false" customHeight="false" outlineLevel="0" collapsed="false">
      <c r="A7719" s="0" t="n">
        <v>1500013656</v>
      </c>
      <c r="B7719" s="157" t="n">
        <v>16.1666666666667</v>
      </c>
    </row>
    <row r="7720" customFormat="false" ht="15" hidden="false" customHeight="false" outlineLevel="0" collapsed="false">
      <c r="A7720" s="0" t="n">
        <v>1500013657</v>
      </c>
      <c r="B7720" s="157" t="n">
        <v>16.8333333333333</v>
      </c>
    </row>
    <row r="7721" customFormat="false" ht="15" hidden="false" customHeight="false" outlineLevel="0" collapsed="false">
      <c r="A7721" s="0" t="n">
        <v>1500013682</v>
      </c>
      <c r="B7721" s="157" t="n">
        <v>3.91666666666667</v>
      </c>
    </row>
    <row r="7722" customFormat="false" ht="15" hidden="false" customHeight="false" outlineLevel="0" collapsed="false">
      <c r="A7722" s="0" t="n">
        <v>1500013683</v>
      </c>
      <c r="B7722" s="157" t="n">
        <v>0</v>
      </c>
    </row>
    <row r="7723" customFormat="false" ht="15" hidden="false" customHeight="false" outlineLevel="0" collapsed="false">
      <c r="A7723" s="0" t="n">
        <v>1500013684</v>
      </c>
      <c r="B7723" s="157" t="n">
        <v>35.1666666666667</v>
      </c>
    </row>
    <row r="7724" customFormat="false" ht="15" hidden="false" customHeight="false" outlineLevel="0" collapsed="false">
      <c r="A7724" s="0" t="n">
        <v>1500013685</v>
      </c>
      <c r="B7724" s="157" t="n">
        <v>0</v>
      </c>
    </row>
    <row r="7725" customFormat="false" ht="15" hidden="false" customHeight="false" outlineLevel="0" collapsed="false">
      <c r="A7725" s="0" t="n">
        <v>1500013686</v>
      </c>
      <c r="B7725" s="157" t="n">
        <v>6.25</v>
      </c>
    </row>
    <row r="7726" customFormat="false" ht="15" hidden="false" customHeight="false" outlineLevel="0" collapsed="false">
      <c r="A7726" s="0" t="n">
        <v>1500013687</v>
      </c>
      <c r="B7726" s="157" t="n">
        <v>39.75</v>
      </c>
    </row>
    <row r="7727" customFormat="false" ht="15" hidden="false" customHeight="false" outlineLevel="0" collapsed="false">
      <c r="A7727" s="0" t="n">
        <v>1500013688</v>
      </c>
      <c r="B7727" s="157" t="n">
        <v>31.9166666666667</v>
      </c>
    </row>
    <row r="7728" customFormat="false" ht="15" hidden="false" customHeight="false" outlineLevel="0" collapsed="false">
      <c r="A7728" s="0" t="n">
        <v>1500013689</v>
      </c>
      <c r="B7728" s="157" t="n">
        <v>12</v>
      </c>
    </row>
    <row r="7729" customFormat="false" ht="15" hidden="false" customHeight="false" outlineLevel="0" collapsed="false">
      <c r="A7729" s="0" t="n">
        <v>1500013690</v>
      </c>
      <c r="B7729" s="157" t="n">
        <v>11.0833333333333</v>
      </c>
    </row>
    <row r="7730" customFormat="false" ht="15" hidden="false" customHeight="false" outlineLevel="0" collapsed="false">
      <c r="A7730" s="0" t="n">
        <v>1500013691</v>
      </c>
      <c r="B7730" s="157" t="n">
        <v>15.4166666666667</v>
      </c>
    </row>
    <row r="7731" customFormat="false" ht="15" hidden="false" customHeight="false" outlineLevel="0" collapsed="false">
      <c r="A7731" s="0" t="n">
        <v>1500013693</v>
      </c>
      <c r="B7731" s="157" t="n">
        <v>19.4166666666667</v>
      </c>
    </row>
    <row r="7732" customFormat="false" ht="15" hidden="false" customHeight="false" outlineLevel="0" collapsed="false">
      <c r="A7732" s="0" t="n">
        <v>1500013694</v>
      </c>
      <c r="B7732" s="157" t="n">
        <v>6.66666666666667</v>
      </c>
    </row>
    <row r="7733" customFormat="false" ht="15" hidden="false" customHeight="false" outlineLevel="0" collapsed="false">
      <c r="A7733" s="0" t="n">
        <v>1500013695</v>
      </c>
      <c r="B7733" s="157" t="n">
        <v>1.66666666666667</v>
      </c>
    </row>
    <row r="7734" customFormat="false" ht="15" hidden="false" customHeight="false" outlineLevel="0" collapsed="false">
      <c r="A7734" s="0" t="n">
        <v>1500013714</v>
      </c>
      <c r="B7734" s="157" t="n">
        <v>0</v>
      </c>
    </row>
    <row r="7735" customFormat="false" ht="15" hidden="false" customHeight="false" outlineLevel="0" collapsed="false">
      <c r="A7735" s="0" t="n">
        <v>1500013715</v>
      </c>
      <c r="B7735" s="157" t="n">
        <v>0</v>
      </c>
    </row>
    <row r="7736" customFormat="false" ht="15" hidden="false" customHeight="false" outlineLevel="0" collapsed="false">
      <c r="A7736" s="0" t="n">
        <v>1500013716</v>
      </c>
      <c r="B7736" s="157" t="n">
        <v>36.6666666666667</v>
      </c>
    </row>
    <row r="7737" customFormat="false" ht="15" hidden="false" customHeight="false" outlineLevel="0" collapsed="false">
      <c r="A7737" s="0" t="n">
        <v>1500013718</v>
      </c>
      <c r="B7737" s="157" t="n">
        <v>15</v>
      </c>
    </row>
    <row r="7738" customFormat="false" ht="15" hidden="false" customHeight="false" outlineLevel="0" collapsed="false">
      <c r="A7738" s="0" t="n">
        <v>1500013720</v>
      </c>
      <c r="B7738" s="157" t="n">
        <v>0</v>
      </c>
    </row>
    <row r="7739" customFormat="false" ht="15" hidden="false" customHeight="false" outlineLevel="0" collapsed="false">
      <c r="A7739" s="0" t="n">
        <v>1500013721</v>
      </c>
      <c r="B7739" s="157" t="n">
        <v>0</v>
      </c>
    </row>
    <row r="7740" customFormat="false" ht="15" hidden="false" customHeight="false" outlineLevel="0" collapsed="false">
      <c r="A7740" s="0" t="n">
        <v>1500013722</v>
      </c>
      <c r="B7740" s="157" t="n">
        <v>8.16666666666667</v>
      </c>
    </row>
    <row r="7741" customFormat="false" ht="15" hidden="false" customHeight="false" outlineLevel="0" collapsed="false">
      <c r="A7741" s="0" t="n">
        <v>1500013723</v>
      </c>
      <c r="B7741" s="157" t="n">
        <v>25.8333333333333</v>
      </c>
    </row>
    <row r="7742" customFormat="false" ht="15" hidden="false" customHeight="false" outlineLevel="0" collapsed="false">
      <c r="A7742" s="0" t="n">
        <v>1500013724</v>
      </c>
      <c r="B7742" s="157" t="n">
        <v>0</v>
      </c>
    </row>
    <row r="7743" customFormat="false" ht="15" hidden="false" customHeight="false" outlineLevel="0" collapsed="false">
      <c r="A7743" s="0" t="n">
        <v>1500013725</v>
      </c>
      <c r="B7743" s="157" t="n">
        <v>0</v>
      </c>
    </row>
    <row r="7744" customFormat="false" ht="15" hidden="false" customHeight="false" outlineLevel="0" collapsed="false">
      <c r="A7744" s="0" t="n">
        <v>1500013762</v>
      </c>
      <c r="B7744" s="157" t="n">
        <v>0</v>
      </c>
    </row>
    <row r="7745" customFormat="false" ht="15" hidden="false" customHeight="false" outlineLevel="0" collapsed="false">
      <c r="A7745" s="0" t="n">
        <v>1500013763</v>
      </c>
      <c r="B7745" s="157" t="n">
        <v>17.1666666666667</v>
      </c>
    </row>
    <row r="7746" customFormat="false" ht="15" hidden="false" customHeight="false" outlineLevel="0" collapsed="false">
      <c r="A7746" s="0" t="n">
        <v>1500013765</v>
      </c>
      <c r="B7746" s="157" t="n">
        <v>16.75</v>
      </c>
    </row>
    <row r="7747" customFormat="false" ht="15" hidden="false" customHeight="false" outlineLevel="0" collapsed="false">
      <c r="A7747" s="0" t="n">
        <v>1500013768</v>
      </c>
      <c r="B7747" s="157" t="n">
        <v>13.75</v>
      </c>
    </row>
    <row r="7748" customFormat="false" ht="15" hidden="false" customHeight="false" outlineLevel="0" collapsed="false">
      <c r="A7748" s="0" t="n">
        <v>1500013769</v>
      </c>
      <c r="B7748" s="157" t="n">
        <v>0</v>
      </c>
    </row>
    <row r="7749" customFormat="false" ht="15" hidden="false" customHeight="false" outlineLevel="0" collapsed="false">
      <c r="A7749" s="0" t="n">
        <v>1500013771</v>
      </c>
      <c r="B7749" s="157" t="n">
        <v>49.4166666666667</v>
      </c>
    </row>
    <row r="7750" customFormat="false" ht="15" hidden="false" customHeight="false" outlineLevel="0" collapsed="false">
      <c r="A7750" s="0" t="n">
        <v>1500013772</v>
      </c>
      <c r="B7750" s="157" t="n">
        <v>73.3333333333333</v>
      </c>
    </row>
    <row r="7751" customFormat="false" ht="15" hidden="false" customHeight="false" outlineLevel="0" collapsed="false">
      <c r="A7751" s="0" t="n">
        <v>1500013773</v>
      </c>
      <c r="B7751" s="157" t="n">
        <v>0.5</v>
      </c>
    </row>
    <row r="7752" customFormat="false" ht="15" hidden="false" customHeight="false" outlineLevel="0" collapsed="false">
      <c r="A7752" s="0" t="n">
        <v>1500013822</v>
      </c>
      <c r="B7752" s="157" t="n">
        <v>2.66666666666667</v>
      </c>
    </row>
    <row r="7753" customFormat="false" ht="15" hidden="false" customHeight="false" outlineLevel="0" collapsed="false">
      <c r="A7753" s="0" t="n">
        <v>1500013791</v>
      </c>
      <c r="B7753" s="157" t="n">
        <v>0</v>
      </c>
    </row>
    <row r="7754" customFormat="false" ht="15" hidden="false" customHeight="false" outlineLevel="0" collapsed="false">
      <c r="A7754" s="0" t="n">
        <v>1500013792</v>
      </c>
      <c r="B7754" s="157" t="n">
        <v>0</v>
      </c>
    </row>
    <row r="7755" customFormat="false" ht="15" hidden="false" customHeight="false" outlineLevel="0" collapsed="false">
      <c r="A7755" s="0" t="n">
        <v>1500013793</v>
      </c>
      <c r="B7755" s="157" t="n">
        <v>14.1666666666667</v>
      </c>
    </row>
    <row r="7756" customFormat="false" ht="15" hidden="false" customHeight="false" outlineLevel="0" collapsed="false">
      <c r="A7756" s="0" t="n">
        <v>1500013794</v>
      </c>
      <c r="B7756" s="157" t="n">
        <v>1.66666666666667</v>
      </c>
    </row>
    <row r="7757" customFormat="false" ht="15" hidden="false" customHeight="false" outlineLevel="0" collapsed="false">
      <c r="A7757" s="0" t="n">
        <v>1500013795</v>
      </c>
      <c r="B7757" s="157" t="n">
        <v>10.5</v>
      </c>
    </row>
    <row r="7758" customFormat="false" ht="15" hidden="false" customHeight="false" outlineLevel="0" collapsed="false">
      <c r="A7758" s="0" t="n">
        <v>1500013796</v>
      </c>
      <c r="B7758" s="157" t="n">
        <v>0</v>
      </c>
    </row>
    <row r="7759" customFormat="false" ht="15" hidden="false" customHeight="false" outlineLevel="0" collapsed="false">
      <c r="A7759" s="0" t="n">
        <v>1500013833</v>
      </c>
      <c r="B7759" s="157" t="n">
        <v>5.83333333333333</v>
      </c>
    </row>
    <row r="7760" customFormat="false" ht="15" hidden="false" customHeight="false" outlineLevel="0" collapsed="false">
      <c r="A7760" s="0" t="n">
        <v>1500013835</v>
      </c>
      <c r="B7760" s="157" t="n">
        <v>10.8333333333333</v>
      </c>
    </row>
    <row r="7761" customFormat="false" ht="15" hidden="false" customHeight="false" outlineLevel="0" collapsed="false">
      <c r="A7761" s="0" t="n">
        <v>1500013836</v>
      </c>
      <c r="B7761" s="157" t="n">
        <v>1</v>
      </c>
    </row>
    <row r="7762" customFormat="false" ht="15" hidden="false" customHeight="false" outlineLevel="0" collapsed="false">
      <c r="A7762" s="0" t="n">
        <v>1500013837</v>
      </c>
      <c r="B7762" s="157" t="n">
        <v>0</v>
      </c>
    </row>
    <row r="7763" customFormat="false" ht="15" hidden="false" customHeight="false" outlineLevel="0" collapsed="false">
      <c r="A7763" s="0" t="n">
        <v>1500013839</v>
      </c>
      <c r="B7763" s="157" t="n">
        <v>18.75</v>
      </c>
    </row>
    <row r="7764" customFormat="false" ht="15" hidden="false" customHeight="false" outlineLevel="0" collapsed="false">
      <c r="A7764" s="0" t="n">
        <v>1500013841</v>
      </c>
      <c r="B7764" s="157" t="n">
        <v>50.4166666666667</v>
      </c>
    </row>
    <row r="7765" customFormat="false" ht="15" hidden="false" customHeight="false" outlineLevel="0" collapsed="false">
      <c r="A7765" s="0" t="n">
        <v>1500013842</v>
      </c>
      <c r="B7765" s="157" t="n">
        <v>0</v>
      </c>
    </row>
    <row r="7766" customFormat="false" ht="15" hidden="false" customHeight="false" outlineLevel="0" collapsed="false">
      <c r="A7766" s="0" t="n">
        <v>1500013843</v>
      </c>
      <c r="B7766" s="157" t="n">
        <v>20.8333333333333</v>
      </c>
    </row>
    <row r="7767" customFormat="false" ht="15" hidden="false" customHeight="false" outlineLevel="0" collapsed="false">
      <c r="A7767" s="0" t="n">
        <v>1500013845</v>
      </c>
      <c r="B7767" s="157" t="n">
        <v>0</v>
      </c>
    </row>
    <row r="7768" customFormat="false" ht="15" hidden="false" customHeight="false" outlineLevel="0" collapsed="false">
      <c r="A7768" s="0" t="n">
        <v>1500013870</v>
      </c>
      <c r="B7768" s="157" t="n">
        <v>0</v>
      </c>
    </row>
    <row r="7769" customFormat="false" ht="15" hidden="false" customHeight="false" outlineLevel="0" collapsed="false">
      <c r="A7769" s="0" t="n">
        <v>1500013892</v>
      </c>
      <c r="B7769" s="157" t="n">
        <v>31.25</v>
      </c>
    </row>
    <row r="7770" customFormat="false" ht="15" hidden="false" customHeight="false" outlineLevel="0" collapsed="false">
      <c r="A7770" s="0" t="n">
        <v>1500013893</v>
      </c>
      <c r="B7770" s="157" t="n">
        <v>13.1666666666667</v>
      </c>
    </row>
    <row r="7771" customFormat="false" ht="15" hidden="false" customHeight="false" outlineLevel="0" collapsed="false">
      <c r="A7771" s="0" t="n">
        <v>1500013894</v>
      </c>
      <c r="B7771" s="157" t="n">
        <v>45.8333333333333</v>
      </c>
    </row>
    <row r="7772" customFormat="false" ht="15" hidden="false" customHeight="false" outlineLevel="0" collapsed="false">
      <c r="A7772" s="0" t="n">
        <v>1500013895</v>
      </c>
      <c r="B7772" s="157" t="n">
        <v>74.9241666666667</v>
      </c>
    </row>
    <row r="7773" customFormat="false" ht="15" hidden="false" customHeight="false" outlineLevel="0" collapsed="false">
      <c r="A7773" s="0" t="n">
        <v>1500013896</v>
      </c>
      <c r="B7773" s="157" t="n">
        <v>12.9166666666667</v>
      </c>
    </row>
    <row r="7774" customFormat="false" ht="15" hidden="false" customHeight="false" outlineLevel="0" collapsed="false">
      <c r="A7774" s="0" t="n">
        <v>1500013897</v>
      </c>
      <c r="B7774" s="157" t="n">
        <v>10.3333333333333</v>
      </c>
    </row>
    <row r="7775" customFormat="false" ht="15" hidden="false" customHeight="false" outlineLevel="0" collapsed="false">
      <c r="A7775" s="0" t="n">
        <v>1500013898</v>
      </c>
      <c r="B7775" s="157" t="n">
        <v>7.91666666666667</v>
      </c>
    </row>
    <row r="7776" customFormat="false" ht="15" hidden="false" customHeight="false" outlineLevel="0" collapsed="false">
      <c r="A7776" s="0" t="n">
        <v>1500013899</v>
      </c>
      <c r="B7776" s="157" t="n">
        <v>26.5833333333333</v>
      </c>
    </row>
    <row r="7777" customFormat="false" ht="15" hidden="false" customHeight="false" outlineLevel="0" collapsed="false">
      <c r="A7777" s="0" t="n">
        <v>1500013900</v>
      </c>
      <c r="B7777" s="157" t="n">
        <v>12</v>
      </c>
    </row>
    <row r="7778" customFormat="false" ht="15" hidden="false" customHeight="false" outlineLevel="0" collapsed="false">
      <c r="A7778" s="0" t="n">
        <v>1500013901</v>
      </c>
      <c r="B7778" s="157" t="n">
        <v>0.416666666666667</v>
      </c>
    </row>
    <row r="7779" customFormat="false" ht="15" hidden="false" customHeight="false" outlineLevel="0" collapsed="false">
      <c r="A7779" s="0" t="n">
        <v>1500013902</v>
      </c>
      <c r="B7779" s="157" t="n">
        <v>9.08333333333333</v>
      </c>
    </row>
    <row r="7780" customFormat="false" ht="15" hidden="false" customHeight="false" outlineLevel="0" collapsed="false">
      <c r="A7780" s="0" t="n">
        <v>1500013903</v>
      </c>
      <c r="B7780" s="157" t="n">
        <v>6.33333333333333</v>
      </c>
    </row>
    <row r="7781" customFormat="false" ht="15" hidden="false" customHeight="false" outlineLevel="0" collapsed="false">
      <c r="A7781" s="0" t="n">
        <v>1500013904</v>
      </c>
      <c r="B7781" s="157" t="n">
        <v>23.3333333333333</v>
      </c>
    </row>
    <row r="7782" customFormat="false" ht="15" hidden="false" customHeight="false" outlineLevel="0" collapsed="false">
      <c r="A7782" s="0" t="n">
        <v>1500013905</v>
      </c>
      <c r="B7782" s="157" t="n">
        <v>0</v>
      </c>
    </row>
    <row r="7783" customFormat="false" ht="15" hidden="false" customHeight="false" outlineLevel="0" collapsed="false">
      <c r="A7783" s="0" t="n">
        <v>1500013906</v>
      </c>
      <c r="B7783" s="157" t="n">
        <v>0</v>
      </c>
    </row>
    <row r="7784" customFormat="false" ht="15" hidden="false" customHeight="false" outlineLevel="0" collapsed="false">
      <c r="A7784" s="0" t="n">
        <v>1500013942</v>
      </c>
      <c r="B7784" s="157" t="n">
        <v>0.416666666666667</v>
      </c>
    </row>
    <row r="7785" customFormat="false" ht="15" hidden="false" customHeight="false" outlineLevel="0" collapsed="false">
      <c r="A7785" s="0" t="n">
        <v>1500013943</v>
      </c>
      <c r="B7785" s="157" t="n">
        <v>18.75</v>
      </c>
    </row>
    <row r="7786" customFormat="false" ht="15" hidden="false" customHeight="false" outlineLevel="0" collapsed="false">
      <c r="A7786" s="0" t="n">
        <v>1500013944</v>
      </c>
      <c r="B7786" s="157" t="n">
        <v>9.16666666666667</v>
      </c>
    </row>
    <row r="7787" customFormat="false" ht="15" hidden="false" customHeight="false" outlineLevel="0" collapsed="false">
      <c r="A7787" s="0" t="n">
        <v>1500013945</v>
      </c>
      <c r="B7787" s="157" t="n">
        <v>11.75</v>
      </c>
    </row>
    <row r="7788" customFormat="false" ht="15" hidden="false" customHeight="false" outlineLevel="0" collapsed="false">
      <c r="A7788" s="0" t="n">
        <v>1500013946</v>
      </c>
      <c r="B7788" s="157" t="n">
        <v>0</v>
      </c>
    </row>
    <row r="7789" customFormat="false" ht="15" hidden="false" customHeight="false" outlineLevel="0" collapsed="false">
      <c r="A7789" s="0" t="n">
        <v>1500013947</v>
      </c>
      <c r="B7789" s="157" t="n">
        <v>219.333333333333</v>
      </c>
    </row>
    <row r="7790" customFormat="false" ht="15" hidden="false" customHeight="false" outlineLevel="0" collapsed="false">
      <c r="A7790" s="0" t="n">
        <v>1500013948</v>
      </c>
      <c r="B7790" s="157" t="n">
        <v>0</v>
      </c>
    </row>
    <row r="7791" customFormat="false" ht="15" hidden="false" customHeight="false" outlineLevel="0" collapsed="false">
      <c r="A7791" s="0" t="n">
        <v>1500013949</v>
      </c>
      <c r="B7791" s="157" t="n">
        <v>0</v>
      </c>
    </row>
    <row r="7792" customFormat="false" ht="15" hidden="false" customHeight="false" outlineLevel="0" collapsed="false">
      <c r="A7792" s="0" t="n">
        <v>1500013950</v>
      </c>
      <c r="B7792" s="157" t="n">
        <v>17.5</v>
      </c>
    </row>
    <row r="7793" customFormat="false" ht="15" hidden="false" customHeight="false" outlineLevel="0" collapsed="false">
      <c r="A7793" s="0" t="n">
        <v>1500013951</v>
      </c>
      <c r="B7793" s="157" t="n">
        <v>69.5</v>
      </c>
    </row>
    <row r="7794" customFormat="false" ht="15" hidden="false" customHeight="false" outlineLevel="0" collapsed="false">
      <c r="A7794" s="0" t="n">
        <v>1500013952</v>
      </c>
      <c r="B7794" s="157" t="n">
        <v>2.5</v>
      </c>
    </row>
    <row r="7795" customFormat="false" ht="15" hidden="false" customHeight="false" outlineLevel="0" collapsed="false">
      <c r="A7795" s="0" t="n">
        <v>1500013953</v>
      </c>
      <c r="B7795" s="157" t="n">
        <v>31.8333333333333</v>
      </c>
    </row>
    <row r="7796" customFormat="false" ht="15" hidden="false" customHeight="false" outlineLevel="0" collapsed="false">
      <c r="A7796" s="0" t="n">
        <v>1500013954</v>
      </c>
      <c r="B7796" s="157" t="n">
        <v>36.3333333333333</v>
      </c>
    </row>
    <row r="7797" customFormat="false" ht="15" hidden="false" customHeight="false" outlineLevel="0" collapsed="false">
      <c r="A7797" s="0" t="n">
        <v>1500013955</v>
      </c>
      <c r="B7797" s="157" t="n">
        <v>47.3333333333333</v>
      </c>
    </row>
    <row r="7798" customFormat="false" ht="15" hidden="false" customHeight="false" outlineLevel="0" collapsed="false">
      <c r="A7798" s="0" t="n">
        <v>1500013956</v>
      </c>
      <c r="B7798" s="157" t="n">
        <v>26.3166666666667</v>
      </c>
    </row>
    <row r="7799" customFormat="false" ht="15" hidden="false" customHeight="false" outlineLevel="0" collapsed="false">
      <c r="A7799" s="0" t="n">
        <v>1500013957</v>
      </c>
      <c r="B7799" s="157" t="n">
        <v>0</v>
      </c>
    </row>
    <row r="7800" customFormat="false" ht="15" hidden="false" customHeight="false" outlineLevel="0" collapsed="false">
      <c r="A7800" s="0" t="n">
        <v>1500013958</v>
      </c>
      <c r="B7800" s="157" t="n">
        <v>4.16666666666667</v>
      </c>
    </row>
    <row r="7801" customFormat="false" ht="15" hidden="false" customHeight="false" outlineLevel="0" collapsed="false">
      <c r="A7801" s="0" t="n">
        <v>1500013959</v>
      </c>
      <c r="B7801" s="157" t="n">
        <v>31.75</v>
      </c>
    </row>
    <row r="7802" customFormat="false" ht="15" hidden="false" customHeight="false" outlineLevel="0" collapsed="false">
      <c r="A7802" s="0" t="n">
        <v>1500013960</v>
      </c>
      <c r="B7802" s="157" t="n">
        <v>10.0833333333333</v>
      </c>
    </row>
    <row r="7803" customFormat="false" ht="15" hidden="false" customHeight="false" outlineLevel="0" collapsed="false">
      <c r="A7803" s="0" t="n">
        <v>1500013988</v>
      </c>
      <c r="B7803" s="157" t="n">
        <v>1.66666666666667</v>
      </c>
    </row>
    <row r="7804" customFormat="false" ht="15" hidden="false" customHeight="false" outlineLevel="0" collapsed="false">
      <c r="A7804" s="0" t="n">
        <v>1500013989</v>
      </c>
      <c r="B7804" s="157" t="n">
        <v>10.4166666666667</v>
      </c>
    </row>
    <row r="7805" customFormat="false" ht="15" hidden="false" customHeight="false" outlineLevel="0" collapsed="false">
      <c r="A7805" s="0" t="n">
        <v>1500013990</v>
      </c>
      <c r="B7805" s="157" t="n">
        <v>0</v>
      </c>
    </row>
    <row r="7806" customFormat="false" ht="15" hidden="false" customHeight="false" outlineLevel="0" collapsed="false">
      <c r="A7806" s="0" t="n">
        <v>1500013991</v>
      </c>
      <c r="B7806" s="157" t="n">
        <v>2.5</v>
      </c>
    </row>
    <row r="7807" customFormat="false" ht="15" hidden="false" customHeight="false" outlineLevel="0" collapsed="false">
      <c r="A7807" s="0" t="n">
        <v>1500013992</v>
      </c>
      <c r="B7807" s="157" t="n">
        <v>7.81666666666667</v>
      </c>
    </row>
    <row r="7808" customFormat="false" ht="15" hidden="false" customHeight="false" outlineLevel="0" collapsed="false">
      <c r="A7808" s="0" t="n">
        <v>1500013993</v>
      </c>
      <c r="B7808" s="157" t="n">
        <v>10.8333333333333</v>
      </c>
    </row>
    <row r="7809" customFormat="false" ht="15" hidden="false" customHeight="false" outlineLevel="0" collapsed="false">
      <c r="A7809" s="0" t="n">
        <v>1500013994</v>
      </c>
      <c r="B7809" s="157" t="n">
        <v>6.08333333333333</v>
      </c>
    </row>
    <row r="7810" customFormat="false" ht="15" hidden="false" customHeight="false" outlineLevel="0" collapsed="false">
      <c r="A7810" s="0" t="n">
        <v>1500013995</v>
      </c>
      <c r="B7810" s="157" t="n">
        <v>11.25</v>
      </c>
    </row>
    <row r="7811" customFormat="false" ht="15" hidden="false" customHeight="false" outlineLevel="0" collapsed="false">
      <c r="A7811" s="0" t="n">
        <v>1500013996</v>
      </c>
      <c r="B7811" s="157" t="n">
        <v>0</v>
      </c>
    </row>
    <row r="7812" customFormat="false" ht="15" hidden="false" customHeight="false" outlineLevel="0" collapsed="false">
      <c r="A7812" s="0" t="n">
        <v>1500013997</v>
      </c>
      <c r="B7812" s="157" t="n">
        <v>25.3333333333333</v>
      </c>
    </row>
    <row r="7813" customFormat="false" ht="15" hidden="false" customHeight="false" outlineLevel="0" collapsed="false">
      <c r="A7813" s="0" t="n">
        <v>1500013998</v>
      </c>
      <c r="B7813" s="157" t="n">
        <v>19.6666666666667</v>
      </c>
    </row>
    <row r="7814" customFormat="false" ht="15" hidden="false" customHeight="false" outlineLevel="0" collapsed="false">
      <c r="A7814" s="0" t="n">
        <v>1500014000</v>
      </c>
      <c r="B7814" s="157" t="n">
        <v>9.91666666666667</v>
      </c>
    </row>
    <row r="7815" customFormat="false" ht="15" hidden="false" customHeight="false" outlineLevel="0" collapsed="false">
      <c r="A7815" s="0" t="n">
        <v>1500014001</v>
      </c>
      <c r="B7815" s="157" t="n">
        <v>10.4166666666667</v>
      </c>
    </row>
    <row r="7816" customFormat="false" ht="15" hidden="false" customHeight="false" outlineLevel="0" collapsed="false">
      <c r="A7816" s="0" t="n">
        <v>1500014002</v>
      </c>
      <c r="B7816" s="157" t="n">
        <v>17.9166666666667</v>
      </c>
    </row>
    <row r="7817" customFormat="false" ht="15" hidden="false" customHeight="false" outlineLevel="0" collapsed="false">
      <c r="A7817" s="0" t="n">
        <v>1500014041</v>
      </c>
      <c r="B7817" s="157" t="n">
        <v>0.166666666666667</v>
      </c>
    </row>
    <row r="7818" customFormat="false" ht="15" hidden="false" customHeight="false" outlineLevel="0" collapsed="false">
      <c r="A7818" s="0" t="n">
        <v>1500014042</v>
      </c>
      <c r="B7818" s="157" t="n">
        <v>0</v>
      </c>
    </row>
    <row r="7819" customFormat="false" ht="15" hidden="false" customHeight="false" outlineLevel="0" collapsed="false">
      <c r="A7819" s="0" t="n">
        <v>1500014043</v>
      </c>
      <c r="B7819" s="157" t="n">
        <v>82.5833333333333</v>
      </c>
    </row>
    <row r="7820" customFormat="false" ht="15" hidden="false" customHeight="false" outlineLevel="0" collapsed="false">
      <c r="A7820" s="0" t="n">
        <v>1500014044</v>
      </c>
      <c r="B7820" s="157" t="n">
        <v>10.6666666666667</v>
      </c>
    </row>
    <row r="7821" customFormat="false" ht="15" hidden="false" customHeight="false" outlineLevel="0" collapsed="false">
      <c r="A7821" s="0" t="n">
        <v>1500014045</v>
      </c>
      <c r="B7821" s="157" t="n">
        <v>36.1666666666667</v>
      </c>
    </row>
    <row r="7822" customFormat="false" ht="15" hidden="false" customHeight="false" outlineLevel="0" collapsed="false">
      <c r="A7822" s="0" t="n">
        <v>1500014046</v>
      </c>
      <c r="B7822" s="157" t="n">
        <v>8.75</v>
      </c>
    </row>
    <row r="7823" customFormat="false" ht="15" hidden="false" customHeight="false" outlineLevel="0" collapsed="false">
      <c r="A7823" s="0" t="n">
        <v>1500014047</v>
      </c>
      <c r="B7823" s="157" t="n">
        <v>10.8333333333333</v>
      </c>
    </row>
    <row r="7824" customFormat="false" ht="15" hidden="false" customHeight="false" outlineLevel="0" collapsed="false">
      <c r="A7824" s="0" t="n">
        <v>1500014048</v>
      </c>
      <c r="B7824" s="157" t="n">
        <v>17.5</v>
      </c>
    </row>
    <row r="7825" customFormat="false" ht="15" hidden="false" customHeight="false" outlineLevel="0" collapsed="false">
      <c r="A7825" s="0" t="n">
        <v>1500014049</v>
      </c>
      <c r="B7825" s="157" t="n">
        <v>4.58333333333333</v>
      </c>
    </row>
    <row r="7826" customFormat="false" ht="15" hidden="false" customHeight="false" outlineLevel="0" collapsed="false">
      <c r="A7826" s="0" t="n">
        <v>1500014054</v>
      </c>
      <c r="B7826" s="157" t="n">
        <v>0</v>
      </c>
    </row>
    <row r="7827" customFormat="false" ht="15" hidden="false" customHeight="false" outlineLevel="0" collapsed="false">
      <c r="A7827" s="0" t="n">
        <v>1500014055</v>
      </c>
      <c r="B7827" s="157" t="n">
        <v>20.8333333333333</v>
      </c>
    </row>
    <row r="7828" customFormat="false" ht="15" hidden="false" customHeight="false" outlineLevel="0" collapsed="false">
      <c r="A7828" s="0" t="n">
        <v>1500014056</v>
      </c>
      <c r="B7828" s="157" t="n">
        <v>65.9166666666667</v>
      </c>
    </row>
    <row r="7829" customFormat="false" ht="15" hidden="false" customHeight="false" outlineLevel="0" collapsed="false">
      <c r="A7829" s="0" t="n">
        <v>1500014057</v>
      </c>
      <c r="B7829" s="157" t="n">
        <v>79.5833333333333</v>
      </c>
    </row>
    <row r="7830" customFormat="false" ht="15" hidden="false" customHeight="false" outlineLevel="0" collapsed="false">
      <c r="A7830" s="0" t="n">
        <v>1500014058</v>
      </c>
      <c r="B7830" s="157" t="n">
        <v>5.41666666666667</v>
      </c>
    </row>
    <row r="7831" customFormat="false" ht="15" hidden="false" customHeight="false" outlineLevel="0" collapsed="false">
      <c r="A7831" s="0" t="n">
        <v>1500014059</v>
      </c>
      <c r="B7831" s="157" t="n">
        <v>17.9166666666667</v>
      </c>
    </row>
    <row r="7832" customFormat="false" ht="15" hidden="false" customHeight="false" outlineLevel="0" collapsed="false">
      <c r="A7832" s="0" t="n">
        <v>1500014079</v>
      </c>
      <c r="B7832" s="157" t="n">
        <v>29.1666666666667</v>
      </c>
    </row>
    <row r="7833" customFormat="false" ht="15" hidden="false" customHeight="false" outlineLevel="0" collapsed="false">
      <c r="A7833" s="0" t="n">
        <v>1500014080</v>
      </c>
      <c r="B7833" s="157" t="n">
        <v>0</v>
      </c>
    </row>
    <row r="7834" customFormat="false" ht="15" hidden="false" customHeight="false" outlineLevel="0" collapsed="false">
      <c r="A7834" s="0" t="n">
        <v>1500014081</v>
      </c>
      <c r="B7834" s="157" t="n">
        <v>75.6666666666667</v>
      </c>
    </row>
    <row r="7835" customFormat="false" ht="15" hidden="false" customHeight="false" outlineLevel="0" collapsed="false">
      <c r="A7835" s="0" t="n">
        <v>1500014092</v>
      </c>
      <c r="B7835" s="157" t="n">
        <v>33.6666666666667</v>
      </c>
    </row>
    <row r="7836" customFormat="false" ht="15" hidden="false" customHeight="false" outlineLevel="0" collapsed="false">
      <c r="A7836" s="0" t="n">
        <v>1500014093</v>
      </c>
      <c r="B7836" s="157" t="n">
        <v>32.5833333333333</v>
      </c>
    </row>
    <row r="7837" customFormat="false" ht="15" hidden="false" customHeight="false" outlineLevel="0" collapsed="false">
      <c r="A7837" s="0" t="n">
        <v>1500014094</v>
      </c>
      <c r="B7837" s="157" t="n">
        <v>10.8333333333333</v>
      </c>
    </row>
    <row r="7838" customFormat="false" ht="15" hidden="false" customHeight="false" outlineLevel="0" collapsed="false">
      <c r="A7838" s="0" t="n">
        <v>1500014095</v>
      </c>
      <c r="B7838" s="157" t="n">
        <v>10.8333333333333</v>
      </c>
    </row>
    <row r="7839" customFormat="false" ht="15" hidden="false" customHeight="false" outlineLevel="0" collapsed="false">
      <c r="A7839" s="0" t="n">
        <v>1500014096</v>
      </c>
      <c r="B7839" s="157" t="n">
        <v>0</v>
      </c>
    </row>
    <row r="7840" customFormat="false" ht="15" hidden="false" customHeight="false" outlineLevel="0" collapsed="false">
      <c r="A7840" s="0" t="n">
        <v>1500014118</v>
      </c>
      <c r="B7840" s="157" t="n">
        <v>0</v>
      </c>
    </row>
    <row r="7841" customFormat="false" ht="15" hidden="false" customHeight="false" outlineLevel="0" collapsed="false">
      <c r="A7841" s="0" t="n">
        <v>1500014121</v>
      </c>
      <c r="B7841" s="157" t="n">
        <v>0</v>
      </c>
    </row>
    <row r="7842" customFormat="false" ht="15" hidden="false" customHeight="false" outlineLevel="0" collapsed="false">
      <c r="A7842" s="0" t="n">
        <v>1500014137</v>
      </c>
      <c r="B7842" s="157" t="n">
        <v>13.5</v>
      </c>
    </row>
    <row r="7843" customFormat="false" ht="15" hidden="false" customHeight="false" outlineLevel="0" collapsed="false">
      <c r="A7843" s="0" t="n">
        <v>1500014138</v>
      </c>
      <c r="B7843" s="157" t="n">
        <v>0</v>
      </c>
    </row>
    <row r="7844" customFormat="false" ht="15" hidden="false" customHeight="false" outlineLevel="0" collapsed="false">
      <c r="A7844" s="0" t="n">
        <v>1500014139</v>
      </c>
      <c r="B7844" s="157" t="n">
        <v>16.9166666666667</v>
      </c>
    </row>
    <row r="7845" customFormat="false" ht="15" hidden="false" customHeight="false" outlineLevel="0" collapsed="false">
      <c r="A7845" s="0" t="n">
        <v>1500014123</v>
      </c>
      <c r="B7845" s="157" t="n">
        <v>56.6666666666667</v>
      </c>
    </row>
    <row r="7846" customFormat="false" ht="15" hidden="false" customHeight="false" outlineLevel="0" collapsed="false">
      <c r="A7846" s="0" t="n">
        <v>1500014125</v>
      </c>
      <c r="B7846" s="157" t="n">
        <v>0</v>
      </c>
    </row>
    <row r="7847" customFormat="false" ht="15" hidden="false" customHeight="false" outlineLevel="0" collapsed="false">
      <c r="A7847" s="0" t="n">
        <v>1500014127</v>
      </c>
      <c r="B7847" s="157" t="n">
        <v>0</v>
      </c>
    </row>
    <row r="7848" customFormat="false" ht="15" hidden="false" customHeight="false" outlineLevel="0" collapsed="false">
      <c r="A7848" s="0" t="n">
        <v>1500014128</v>
      </c>
      <c r="B7848" s="157" t="n">
        <v>0</v>
      </c>
    </row>
    <row r="7849" customFormat="false" ht="15" hidden="false" customHeight="false" outlineLevel="0" collapsed="false">
      <c r="A7849" s="0" t="n">
        <v>1500014130</v>
      </c>
      <c r="B7849" s="157" t="n">
        <v>34.5833333333333</v>
      </c>
    </row>
    <row r="7850" customFormat="false" ht="15" hidden="false" customHeight="false" outlineLevel="0" collapsed="false">
      <c r="A7850" s="0" t="n">
        <v>1500014155</v>
      </c>
      <c r="B7850" s="157" t="n">
        <v>40.1666666666667</v>
      </c>
    </row>
    <row r="7851" customFormat="false" ht="15" hidden="false" customHeight="false" outlineLevel="0" collapsed="false">
      <c r="A7851" s="0" t="n">
        <v>1500014156</v>
      </c>
      <c r="B7851" s="157" t="n">
        <v>0.166666666666667</v>
      </c>
    </row>
    <row r="7852" customFormat="false" ht="15" hidden="false" customHeight="false" outlineLevel="0" collapsed="false">
      <c r="A7852" s="0" t="n">
        <v>1500014157</v>
      </c>
      <c r="B7852" s="157" t="n">
        <v>15.8333333333333</v>
      </c>
    </row>
    <row r="7853" customFormat="false" ht="15" hidden="false" customHeight="false" outlineLevel="0" collapsed="false">
      <c r="A7853" s="0" t="n">
        <v>1500014160</v>
      </c>
      <c r="B7853" s="157" t="n">
        <v>0</v>
      </c>
    </row>
    <row r="7854" customFormat="false" ht="15" hidden="false" customHeight="false" outlineLevel="0" collapsed="false">
      <c r="A7854" s="0" t="n">
        <v>1500014162</v>
      </c>
      <c r="B7854" s="157" t="n">
        <v>7.91666666666667</v>
      </c>
    </row>
    <row r="7855" customFormat="false" ht="15" hidden="false" customHeight="false" outlineLevel="0" collapsed="false">
      <c r="A7855" s="0" t="n">
        <v>1500014163</v>
      </c>
      <c r="B7855" s="157" t="n">
        <v>10.8333333333333</v>
      </c>
    </row>
    <row r="7856" customFormat="false" ht="15" hidden="false" customHeight="false" outlineLevel="0" collapsed="false">
      <c r="A7856" s="0" t="n">
        <v>1500014164</v>
      </c>
      <c r="B7856" s="157" t="n">
        <v>34.5833333333333</v>
      </c>
    </row>
    <row r="7857" customFormat="false" ht="15" hidden="false" customHeight="false" outlineLevel="0" collapsed="false">
      <c r="A7857" s="0" t="n">
        <v>1500014165</v>
      </c>
      <c r="B7857" s="157" t="n">
        <v>0</v>
      </c>
    </row>
    <row r="7858" customFormat="false" ht="15" hidden="false" customHeight="false" outlineLevel="0" collapsed="false">
      <c r="A7858" s="0" t="n">
        <v>1500014166</v>
      </c>
      <c r="B7858" s="157" t="n">
        <v>128.416666666667</v>
      </c>
    </row>
    <row r="7859" customFormat="false" ht="15" hidden="false" customHeight="false" outlineLevel="0" collapsed="false">
      <c r="A7859" s="0" t="n">
        <v>1500014168</v>
      </c>
      <c r="B7859" s="157" t="n">
        <v>3.58333333333333</v>
      </c>
    </row>
    <row r="7860" customFormat="false" ht="15" hidden="false" customHeight="false" outlineLevel="0" collapsed="false">
      <c r="A7860" s="0" t="n">
        <v>1500014169</v>
      </c>
      <c r="B7860" s="157" t="n">
        <v>1.71666666666667</v>
      </c>
    </row>
    <row r="7861" customFormat="false" ht="15" hidden="false" customHeight="false" outlineLevel="0" collapsed="false">
      <c r="A7861" s="0" t="n">
        <v>1500014170</v>
      </c>
      <c r="B7861" s="157" t="n">
        <v>16.4166666666667</v>
      </c>
    </row>
    <row r="7862" customFormat="false" ht="15" hidden="false" customHeight="false" outlineLevel="0" collapsed="false">
      <c r="A7862" s="0" t="n">
        <v>1500014171</v>
      </c>
      <c r="B7862" s="157" t="n">
        <v>8.91666666666667</v>
      </c>
    </row>
    <row r="7863" customFormat="false" ht="15" hidden="false" customHeight="false" outlineLevel="0" collapsed="false">
      <c r="A7863" s="0" t="n">
        <v>1500014089</v>
      </c>
      <c r="B7863" s="157" t="n">
        <v>25.9166666666667</v>
      </c>
    </row>
    <row r="7864" customFormat="false" ht="15" hidden="false" customHeight="false" outlineLevel="0" collapsed="false">
      <c r="A7864" s="0" t="n">
        <v>1500014091</v>
      </c>
      <c r="B7864" s="157" t="n">
        <v>14.6666666666667</v>
      </c>
    </row>
    <row r="7865" customFormat="false" ht="15" hidden="false" customHeight="false" outlineLevel="0" collapsed="false">
      <c r="A7865" s="0" t="n">
        <v>1500014182</v>
      </c>
      <c r="B7865" s="157" t="n">
        <v>30</v>
      </c>
    </row>
    <row r="7866" customFormat="false" ht="15" hidden="false" customHeight="false" outlineLevel="0" collapsed="false">
      <c r="A7866" s="0" t="n">
        <v>1500014183</v>
      </c>
      <c r="B7866" s="157" t="n">
        <v>19.5833333333333</v>
      </c>
    </row>
    <row r="7867" customFormat="false" ht="15" hidden="false" customHeight="false" outlineLevel="0" collapsed="false">
      <c r="A7867" s="0" t="n">
        <v>1500014184</v>
      </c>
      <c r="B7867" s="157" t="n">
        <v>1.66666666666667</v>
      </c>
    </row>
    <row r="7868" customFormat="false" ht="15" hidden="false" customHeight="false" outlineLevel="0" collapsed="false">
      <c r="A7868" s="0" t="n">
        <v>1500014185</v>
      </c>
      <c r="B7868" s="157" t="n">
        <v>0</v>
      </c>
    </row>
    <row r="7869" customFormat="false" ht="15" hidden="false" customHeight="false" outlineLevel="0" collapsed="false">
      <c r="A7869" s="0" t="n">
        <v>1500014186</v>
      </c>
      <c r="B7869" s="157" t="n">
        <v>0</v>
      </c>
    </row>
    <row r="7870" customFormat="false" ht="15" hidden="false" customHeight="false" outlineLevel="0" collapsed="false">
      <c r="A7870" s="0" t="n">
        <v>1500014187</v>
      </c>
      <c r="B7870" s="157" t="n">
        <v>19.8333333333333</v>
      </c>
    </row>
    <row r="7871" customFormat="false" ht="15" hidden="false" customHeight="false" outlineLevel="0" collapsed="false">
      <c r="A7871" s="0" t="n">
        <v>1500014188</v>
      </c>
      <c r="B7871" s="157" t="n">
        <v>0</v>
      </c>
    </row>
    <row r="7872" customFormat="false" ht="15" hidden="false" customHeight="false" outlineLevel="0" collapsed="false">
      <c r="A7872" s="0" t="n">
        <v>1500014189</v>
      </c>
      <c r="B7872" s="157" t="n">
        <v>54.3333333333333</v>
      </c>
    </row>
    <row r="7873" customFormat="false" ht="15" hidden="false" customHeight="false" outlineLevel="0" collapsed="false">
      <c r="A7873" s="0" t="n">
        <v>1500014194</v>
      </c>
      <c r="B7873" s="157" t="n">
        <v>0</v>
      </c>
    </row>
    <row r="7874" customFormat="false" ht="15" hidden="false" customHeight="false" outlineLevel="0" collapsed="false">
      <c r="A7874" s="0" t="n">
        <v>1500014195</v>
      </c>
      <c r="B7874" s="157" t="n">
        <v>14.1666666666667</v>
      </c>
    </row>
    <row r="7875" customFormat="false" ht="15" hidden="false" customHeight="false" outlineLevel="0" collapsed="false">
      <c r="A7875" s="0" t="n">
        <v>1500014196</v>
      </c>
      <c r="B7875" s="157" t="n">
        <v>0</v>
      </c>
    </row>
    <row r="7876" customFormat="false" ht="15" hidden="false" customHeight="false" outlineLevel="0" collapsed="false">
      <c r="A7876" s="0" t="n">
        <v>1500014197</v>
      </c>
      <c r="B7876" s="157" t="n">
        <v>14.3333333333333</v>
      </c>
    </row>
    <row r="7877" customFormat="false" ht="15" hidden="false" customHeight="false" outlineLevel="0" collapsed="false">
      <c r="A7877" s="0" t="n">
        <v>1500014198</v>
      </c>
      <c r="B7877" s="157" t="n">
        <v>0</v>
      </c>
    </row>
    <row r="7878" customFormat="false" ht="15" hidden="false" customHeight="false" outlineLevel="0" collapsed="false">
      <c r="A7878" s="0" t="n">
        <v>1500014210</v>
      </c>
      <c r="B7878" s="157" t="n">
        <v>12.3333333333333</v>
      </c>
    </row>
    <row r="7879" customFormat="false" ht="15" hidden="false" customHeight="false" outlineLevel="0" collapsed="false">
      <c r="A7879" s="0" t="n">
        <v>1500014243</v>
      </c>
      <c r="B7879" s="157" t="n">
        <v>12.5</v>
      </c>
    </row>
    <row r="7880" customFormat="false" ht="15" hidden="false" customHeight="false" outlineLevel="0" collapsed="false">
      <c r="A7880" s="0" t="n">
        <v>1500014244</v>
      </c>
      <c r="B7880" s="157" t="n">
        <v>0</v>
      </c>
    </row>
    <row r="7881" customFormat="false" ht="15" hidden="false" customHeight="false" outlineLevel="0" collapsed="false">
      <c r="A7881" s="0" t="n">
        <v>1500014245</v>
      </c>
      <c r="B7881" s="157" t="n">
        <v>0</v>
      </c>
    </row>
    <row r="7882" customFormat="false" ht="15" hidden="false" customHeight="false" outlineLevel="0" collapsed="false">
      <c r="A7882" s="0" t="n">
        <v>1500014246</v>
      </c>
      <c r="B7882" s="157" t="n">
        <v>6.66666666666667</v>
      </c>
    </row>
    <row r="7883" customFormat="false" ht="15" hidden="false" customHeight="false" outlineLevel="0" collapsed="false">
      <c r="A7883" s="0" t="n">
        <v>1500014247</v>
      </c>
      <c r="B7883" s="157" t="n">
        <v>11.25</v>
      </c>
    </row>
    <row r="7884" customFormat="false" ht="15" hidden="false" customHeight="false" outlineLevel="0" collapsed="false">
      <c r="A7884" s="0" t="n">
        <v>1500014248</v>
      </c>
      <c r="B7884" s="157" t="n">
        <v>33</v>
      </c>
    </row>
    <row r="7885" customFormat="false" ht="15" hidden="false" customHeight="false" outlineLevel="0" collapsed="false">
      <c r="A7885" s="0" t="n">
        <v>1500014235</v>
      </c>
      <c r="B7885" s="157" t="n">
        <v>11.3333333333333</v>
      </c>
    </row>
    <row r="7886" customFormat="false" ht="15" hidden="false" customHeight="false" outlineLevel="0" collapsed="false">
      <c r="A7886" s="0" t="n">
        <v>1500014249</v>
      </c>
      <c r="B7886" s="157" t="n">
        <v>38.4166666666667</v>
      </c>
    </row>
    <row r="7887" customFormat="false" ht="15" hidden="false" customHeight="false" outlineLevel="0" collapsed="false">
      <c r="A7887" s="0" t="n">
        <v>1500014250</v>
      </c>
      <c r="B7887" s="157" t="n">
        <v>0</v>
      </c>
    </row>
    <row r="7888" customFormat="false" ht="15" hidden="false" customHeight="false" outlineLevel="0" collapsed="false">
      <c r="A7888" s="0" t="n">
        <v>1500014251</v>
      </c>
      <c r="B7888" s="157" t="n">
        <v>13</v>
      </c>
    </row>
    <row r="7889" customFormat="false" ht="15" hidden="false" customHeight="false" outlineLevel="0" collapsed="false">
      <c r="A7889" s="0" t="n">
        <v>1500014252</v>
      </c>
      <c r="B7889" s="157" t="n">
        <v>7.08333333333333</v>
      </c>
    </row>
    <row r="7890" customFormat="false" ht="15" hidden="false" customHeight="false" outlineLevel="0" collapsed="false">
      <c r="A7890" s="0" t="n">
        <v>1500014236</v>
      </c>
      <c r="B7890" s="157" t="n">
        <v>5.875</v>
      </c>
    </row>
    <row r="7891" customFormat="false" ht="15" hidden="false" customHeight="false" outlineLevel="0" collapsed="false">
      <c r="A7891" s="0" t="n">
        <v>1500014237</v>
      </c>
      <c r="B7891" s="157" t="n">
        <v>0</v>
      </c>
    </row>
    <row r="7892" customFormat="false" ht="15" hidden="false" customHeight="false" outlineLevel="0" collapsed="false">
      <c r="A7892" s="0" t="n">
        <v>1500014238</v>
      </c>
      <c r="B7892" s="157" t="n">
        <v>11.25</v>
      </c>
    </row>
    <row r="7893" customFormat="false" ht="15" hidden="false" customHeight="false" outlineLevel="0" collapsed="false">
      <c r="A7893" s="0" t="n">
        <v>1500014239</v>
      </c>
      <c r="B7893" s="157" t="n">
        <v>0</v>
      </c>
    </row>
    <row r="7894" customFormat="false" ht="15" hidden="false" customHeight="false" outlineLevel="0" collapsed="false">
      <c r="A7894" s="0" t="n">
        <v>1500014240</v>
      </c>
      <c r="B7894" s="157" t="n">
        <v>7.66666666666667</v>
      </c>
    </row>
    <row r="7895" customFormat="false" ht="15" hidden="false" customHeight="false" outlineLevel="0" collapsed="false">
      <c r="A7895" s="0" t="n">
        <v>1500014262</v>
      </c>
      <c r="B7895" s="157" t="n">
        <v>19.1666666666667</v>
      </c>
    </row>
    <row r="7896" customFormat="false" ht="15" hidden="false" customHeight="false" outlineLevel="0" collapsed="false">
      <c r="A7896" s="0" t="n">
        <v>1500014258</v>
      </c>
      <c r="B7896" s="157" t="n">
        <v>17.8333333333333</v>
      </c>
    </row>
    <row r="7897" customFormat="false" ht="15" hidden="false" customHeight="false" outlineLevel="0" collapsed="false">
      <c r="A7897" s="0" t="n">
        <v>1500014259</v>
      </c>
      <c r="B7897" s="157" t="n">
        <v>3.91666666666667</v>
      </c>
    </row>
    <row r="7898" customFormat="false" ht="15" hidden="false" customHeight="false" outlineLevel="0" collapsed="false">
      <c r="A7898" s="0" t="n">
        <v>1500014260</v>
      </c>
      <c r="B7898" s="157" t="n">
        <v>0</v>
      </c>
    </row>
    <row r="7899" customFormat="false" ht="15" hidden="false" customHeight="false" outlineLevel="0" collapsed="false">
      <c r="A7899" s="0" t="n">
        <v>1500014261</v>
      </c>
      <c r="B7899" s="157" t="n">
        <v>6.83333333333333</v>
      </c>
    </row>
    <row r="7900" customFormat="false" ht="15" hidden="false" customHeight="false" outlineLevel="0" collapsed="false">
      <c r="A7900" s="0" t="n">
        <v>1500014282</v>
      </c>
      <c r="B7900" s="157" t="n">
        <v>13.3333333333333</v>
      </c>
    </row>
    <row r="7901" customFormat="false" ht="15" hidden="false" customHeight="false" outlineLevel="0" collapsed="false">
      <c r="A7901" s="0" t="n">
        <v>1500014283</v>
      </c>
      <c r="B7901" s="157" t="n">
        <v>3.33333333333333</v>
      </c>
    </row>
    <row r="7902" customFormat="false" ht="15" hidden="false" customHeight="false" outlineLevel="0" collapsed="false">
      <c r="A7902" s="0" t="n">
        <v>1500014284</v>
      </c>
      <c r="B7902" s="157" t="n">
        <v>17.5</v>
      </c>
    </row>
    <row r="7903" customFormat="false" ht="15" hidden="false" customHeight="false" outlineLevel="0" collapsed="false">
      <c r="A7903" s="0" t="n">
        <v>1500014285</v>
      </c>
      <c r="B7903" s="157" t="n">
        <v>13.3333333333333</v>
      </c>
    </row>
    <row r="7904" customFormat="false" ht="15" hidden="false" customHeight="false" outlineLevel="0" collapsed="false">
      <c r="A7904" s="0" t="n">
        <v>1500014286</v>
      </c>
      <c r="B7904" s="157" t="n">
        <v>16</v>
      </c>
    </row>
    <row r="7905" customFormat="false" ht="15" hidden="false" customHeight="false" outlineLevel="0" collapsed="false">
      <c r="A7905" s="0" t="n">
        <v>1500014287</v>
      </c>
      <c r="B7905" s="157" t="n">
        <v>60.5</v>
      </c>
    </row>
    <row r="7906" customFormat="false" ht="15" hidden="false" customHeight="false" outlineLevel="0" collapsed="false">
      <c r="A7906" s="0" t="n">
        <v>1500014288</v>
      </c>
      <c r="B7906" s="157" t="n">
        <v>12.5</v>
      </c>
    </row>
    <row r="7907" customFormat="false" ht="15" hidden="false" customHeight="false" outlineLevel="0" collapsed="false">
      <c r="A7907" s="0" t="n">
        <v>1500014289</v>
      </c>
      <c r="B7907" s="157" t="n">
        <v>0</v>
      </c>
    </row>
    <row r="7908" customFormat="false" ht="15" hidden="false" customHeight="false" outlineLevel="0" collapsed="false">
      <c r="A7908" s="0" t="n">
        <v>1500014290</v>
      </c>
      <c r="B7908" s="157" t="n">
        <v>70.3916666666667</v>
      </c>
    </row>
    <row r="7909" customFormat="false" ht="15" hidden="false" customHeight="false" outlineLevel="0" collapsed="false">
      <c r="A7909" s="0" t="n">
        <v>1500014291</v>
      </c>
      <c r="B7909" s="157" t="n">
        <v>0</v>
      </c>
    </row>
    <row r="7910" customFormat="false" ht="15" hidden="false" customHeight="false" outlineLevel="0" collapsed="false">
      <c r="A7910" s="0" t="n">
        <v>1500014292</v>
      </c>
      <c r="B7910" s="157" t="n">
        <v>41.25</v>
      </c>
    </row>
    <row r="7911" customFormat="false" ht="15" hidden="false" customHeight="false" outlineLevel="0" collapsed="false">
      <c r="A7911" s="0" t="n">
        <v>1500014304</v>
      </c>
      <c r="B7911" s="157" t="n">
        <v>0</v>
      </c>
    </row>
    <row r="7912" customFormat="false" ht="15" hidden="false" customHeight="false" outlineLevel="0" collapsed="false">
      <c r="A7912" s="0" t="n">
        <v>1500014305</v>
      </c>
      <c r="B7912" s="157" t="n">
        <v>2.16666666666667</v>
      </c>
    </row>
    <row r="7913" customFormat="false" ht="15" hidden="false" customHeight="false" outlineLevel="0" collapsed="false">
      <c r="A7913" s="0" t="n">
        <v>1500014306</v>
      </c>
      <c r="B7913" s="157" t="n">
        <v>16.3333333333333</v>
      </c>
    </row>
    <row r="7914" customFormat="false" ht="15" hidden="false" customHeight="false" outlineLevel="0" collapsed="false">
      <c r="A7914" s="0" t="n">
        <v>1500014307</v>
      </c>
      <c r="B7914" s="157" t="n">
        <v>0</v>
      </c>
    </row>
    <row r="7915" customFormat="false" ht="15" hidden="false" customHeight="false" outlineLevel="0" collapsed="false">
      <c r="A7915" s="0" t="n">
        <v>1500014309</v>
      </c>
      <c r="B7915" s="157" t="n">
        <v>6.66666666666667</v>
      </c>
    </row>
    <row r="7916" customFormat="false" ht="15" hidden="false" customHeight="false" outlineLevel="0" collapsed="false">
      <c r="A7916" s="0" t="n">
        <v>1500014310</v>
      </c>
      <c r="B7916" s="157" t="n">
        <v>23.0833333333333</v>
      </c>
    </row>
    <row r="7917" customFormat="false" ht="15" hidden="false" customHeight="false" outlineLevel="0" collapsed="false">
      <c r="A7917" s="0" t="n">
        <v>1500014311</v>
      </c>
      <c r="B7917" s="157" t="n">
        <v>0</v>
      </c>
    </row>
    <row r="7918" customFormat="false" ht="15" hidden="false" customHeight="false" outlineLevel="0" collapsed="false">
      <c r="A7918" s="0" t="n">
        <v>1500014312</v>
      </c>
      <c r="B7918" s="157" t="n">
        <v>36.6666666666667</v>
      </c>
    </row>
    <row r="7919" customFormat="false" ht="15" hidden="false" customHeight="false" outlineLevel="0" collapsed="false">
      <c r="A7919" s="0" t="n">
        <v>1500014313</v>
      </c>
      <c r="B7919" s="157" t="n">
        <v>5</v>
      </c>
    </row>
    <row r="7920" customFormat="false" ht="15" hidden="false" customHeight="false" outlineLevel="0" collapsed="false">
      <c r="A7920" s="0" t="n">
        <v>1500014314</v>
      </c>
      <c r="B7920" s="157" t="n">
        <v>42.9166666666667</v>
      </c>
    </row>
    <row r="7921" customFormat="false" ht="15" hidden="false" customHeight="false" outlineLevel="0" collapsed="false">
      <c r="A7921" s="0" t="n">
        <v>1500014315</v>
      </c>
      <c r="B7921" s="157" t="n">
        <v>2.5</v>
      </c>
    </row>
    <row r="7922" customFormat="false" ht="15" hidden="false" customHeight="false" outlineLevel="0" collapsed="false">
      <c r="A7922" s="0" t="n">
        <v>1500014316</v>
      </c>
      <c r="B7922" s="157" t="n">
        <v>0</v>
      </c>
    </row>
    <row r="7923" customFormat="false" ht="15" hidden="false" customHeight="false" outlineLevel="0" collapsed="false">
      <c r="A7923" s="0" t="n">
        <v>1500014317</v>
      </c>
      <c r="B7923" s="157" t="n">
        <v>8.75</v>
      </c>
    </row>
    <row r="7924" customFormat="false" ht="15" hidden="false" customHeight="false" outlineLevel="0" collapsed="false">
      <c r="A7924" s="0" t="n">
        <v>1500014318</v>
      </c>
      <c r="B7924" s="157" t="n">
        <v>9.25</v>
      </c>
    </row>
    <row r="7925" customFormat="false" ht="15" hidden="false" customHeight="false" outlineLevel="0" collapsed="false">
      <c r="A7925" s="0" t="n">
        <v>1500014319</v>
      </c>
      <c r="B7925" s="157" t="n">
        <v>12.4166666666667</v>
      </c>
    </row>
    <row r="7926" customFormat="false" ht="15" hidden="false" customHeight="false" outlineLevel="0" collapsed="false">
      <c r="A7926" s="0" t="n">
        <v>1500014320</v>
      </c>
      <c r="B7926" s="157" t="n">
        <v>0</v>
      </c>
    </row>
    <row r="7927" customFormat="false" ht="15" hidden="false" customHeight="false" outlineLevel="0" collapsed="false">
      <c r="A7927" s="0" t="n">
        <v>1500014322</v>
      </c>
      <c r="B7927" s="157" t="n">
        <v>32</v>
      </c>
    </row>
    <row r="7928" customFormat="false" ht="15" hidden="false" customHeight="false" outlineLevel="0" collapsed="false">
      <c r="A7928" s="0" t="n">
        <v>1500014323</v>
      </c>
      <c r="B7928" s="157" t="n">
        <v>41.5416666666667</v>
      </c>
    </row>
    <row r="7929" customFormat="false" ht="15" hidden="false" customHeight="false" outlineLevel="0" collapsed="false">
      <c r="A7929" s="0" t="n">
        <v>1500014365</v>
      </c>
      <c r="B7929" s="157" t="n">
        <v>0</v>
      </c>
    </row>
    <row r="7930" customFormat="false" ht="15" hidden="false" customHeight="false" outlineLevel="0" collapsed="false">
      <c r="A7930" s="0" t="n">
        <v>1500014366</v>
      </c>
      <c r="B7930" s="157" t="n">
        <v>0</v>
      </c>
    </row>
    <row r="7931" customFormat="false" ht="15" hidden="false" customHeight="false" outlineLevel="0" collapsed="false">
      <c r="A7931" s="0" t="n">
        <v>1500014367</v>
      </c>
      <c r="B7931" s="157" t="n">
        <v>22.0833333333333</v>
      </c>
    </row>
    <row r="7932" customFormat="false" ht="15" hidden="false" customHeight="false" outlineLevel="0" collapsed="false">
      <c r="A7932" s="0" t="n">
        <v>1500014368</v>
      </c>
      <c r="B7932" s="157" t="n">
        <v>0</v>
      </c>
    </row>
    <row r="7933" customFormat="false" ht="15" hidden="false" customHeight="false" outlineLevel="0" collapsed="false">
      <c r="A7933" s="0" t="n">
        <v>1500014369</v>
      </c>
      <c r="B7933" s="157" t="n">
        <v>13.0833333333333</v>
      </c>
    </row>
    <row r="7934" customFormat="false" ht="15" hidden="false" customHeight="false" outlineLevel="0" collapsed="false">
      <c r="A7934" s="0" t="n">
        <v>1500014370</v>
      </c>
      <c r="B7934" s="157" t="n">
        <v>15.8333333333333</v>
      </c>
    </row>
    <row r="7935" customFormat="false" ht="15" hidden="false" customHeight="false" outlineLevel="0" collapsed="false">
      <c r="A7935" s="0" t="n">
        <v>1500014371</v>
      </c>
      <c r="B7935" s="157" t="n">
        <v>0</v>
      </c>
    </row>
    <row r="7936" customFormat="false" ht="15" hidden="false" customHeight="false" outlineLevel="0" collapsed="false">
      <c r="A7936" s="0" t="n">
        <v>1500014372</v>
      </c>
      <c r="B7936" s="157" t="n">
        <v>0.833333333333333</v>
      </c>
    </row>
    <row r="7937" customFormat="false" ht="15" hidden="false" customHeight="false" outlineLevel="0" collapsed="false">
      <c r="A7937" s="0" t="n">
        <v>1500014373</v>
      </c>
      <c r="B7937" s="157" t="n">
        <v>10.3333333333333</v>
      </c>
    </row>
    <row r="7938" customFormat="false" ht="15" hidden="false" customHeight="false" outlineLevel="0" collapsed="false">
      <c r="A7938" s="0" t="n">
        <v>1500014374</v>
      </c>
      <c r="B7938" s="157" t="n">
        <v>0</v>
      </c>
    </row>
    <row r="7939" customFormat="false" ht="15" hidden="false" customHeight="false" outlineLevel="0" collapsed="false">
      <c r="A7939" s="0" t="n">
        <v>1500014375</v>
      </c>
      <c r="B7939" s="157" t="n">
        <v>7.91666666666667</v>
      </c>
    </row>
    <row r="7940" customFormat="false" ht="15" hidden="false" customHeight="false" outlineLevel="0" collapsed="false">
      <c r="A7940" s="0" t="n">
        <v>1500014376</v>
      </c>
      <c r="B7940" s="157" t="n">
        <v>37.5</v>
      </c>
    </row>
    <row r="7941" customFormat="false" ht="15" hidden="false" customHeight="false" outlineLevel="0" collapsed="false">
      <c r="A7941" s="0" t="n">
        <v>1500014402</v>
      </c>
      <c r="B7941" s="157" t="n">
        <v>24.4666666666667</v>
      </c>
    </row>
    <row r="7942" customFormat="false" ht="15" hidden="false" customHeight="false" outlineLevel="0" collapsed="false">
      <c r="A7942" s="0" t="n">
        <v>1500014403</v>
      </c>
      <c r="B7942" s="157" t="n">
        <v>37.3333333333333</v>
      </c>
    </row>
    <row r="7943" customFormat="false" ht="15" hidden="false" customHeight="false" outlineLevel="0" collapsed="false">
      <c r="A7943" s="0" t="n">
        <v>1500014404</v>
      </c>
      <c r="B7943" s="157" t="n">
        <v>0</v>
      </c>
    </row>
    <row r="7944" customFormat="false" ht="15" hidden="false" customHeight="false" outlineLevel="0" collapsed="false">
      <c r="A7944" s="0" t="n">
        <v>1500014405</v>
      </c>
      <c r="B7944" s="157" t="n">
        <v>0</v>
      </c>
    </row>
    <row r="7945" customFormat="false" ht="15" hidden="false" customHeight="false" outlineLevel="0" collapsed="false">
      <c r="A7945" s="0" t="n">
        <v>1500014406</v>
      </c>
      <c r="B7945" s="157" t="n">
        <v>0</v>
      </c>
    </row>
    <row r="7946" customFormat="false" ht="15" hidden="false" customHeight="false" outlineLevel="0" collapsed="false">
      <c r="A7946" s="0" t="n">
        <v>1500014407</v>
      </c>
      <c r="B7946" s="157" t="n">
        <v>13.1666666666667</v>
      </c>
    </row>
    <row r="7947" customFormat="false" ht="15" hidden="false" customHeight="false" outlineLevel="0" collapsed="false">
      <c r="A7947" s="0" t="n">
        <v>1500014408</v>
      </c>
      <c r="B7947" s="157" t="n">
        <v>0</v>
      </c>
    </row>
    <row r="7948" customFormat="false" ht="15" hidden="false" customHeight="false" outlineLevel="0" collapsed="false">
      <c r="A7948" s="0" t="n">
        <v>1500014409</v>
      </c>
      <c r="B7948" s="157" t="n">
        <v>0</v>
      </c>
    </row>
    <row r="7949" customFormat="false" ht="15" hidden="false" customHeight="false" outlineLevel="0" collapsed="false">
      <c r="A7949" s="0" t="n">
        <v>1500014410</v>
      </c>
      <c r="B7949" s="157" t="n">
        <v>0</v>
      </c>
    </row>
    <row r="7950" customFormat="false" ht="15" hidden="false" customHeight="false" outlineLevel="0" collapsed="false">
      <c r="A7950" s="0" t="n">
        <v>1500014414</v>
      </c>
      <c r="B7950" s="157" t="n">
        <v>0</v>
      </c>
    </row>
    <row r="7951" customFormat="false" ht="15" hidden="false" customHeight="false" outlineLevel="0" collapsed="false">
      <c r="A7951" s="0" t="n">
        <v>1500014415</v>
      </c>
      <c r="B7951" s="157" t="n">
        <v>143.833333333333</v>
      </c>
    </row>
    <row r="7952" customFormat="false" ht="15" hidden="false" customHeight="false" outlineLevel="0" collapsed="false">
      <c r="A7952" s="0" t="n">
        <v>1500014416</v>
      </c>
      <c r="B7952" s="157" t="n">
        <v>27.5</v>
      </c>
    </row>
    <row r="7953" customFormat="false" ht="15" hidden="false" customHeight="false" outlineLevel="0" collapsed="false">
      <c r="A7953" s="0" t="n">
        <v>1500014417</v>
      </c>
      <c r="B7953" s="157" t="n">
        <v>19.1666666666667</v>
      </c>
    </row>
    <row r="7954" customFormat="false" ht="15" hidden="false" customHeight="false" outlineLevel="0" collapsed="false">
      <c r="A7954" s="0" t="n">
        <v>1500014418</v>
      </c>
      <c r="B7954" s="157" t="n">
        <v>0</v>
      </c>
    </row>
    <row r="7955" customFormat="false" ht="15" hidden="false" customHeight="false" outlineLevel="0" collapsed="false">
      <c r="A7955" s="0" t="n">
        <v>1500014419</v>
      </c>
      <c r="B7955" s="157" t="n">
        <v>25</v>
      </c>
    </row>
    <row r="7956" customFormat="false" ht="15" hidden="false" customHeight="false" outlineLevel="0" collapsed="false">
      <c r="A7956" s="0" t="n">
        <v>1500014420</v>
      </c>
      <c r="B7956" s="157" t="n">
        <v>0</v>
      </c>
    </row>
    <row r="7957" customFormat="false" ht="15" hidden="false" customHeight="false" outlineLevel="0" collapsed="false">
      <c r="A7957" s="0" t="n">
        <v>1500014421</v>
      </c>
      <c r="B7957" s="157" t="n">
        <v>10.3333333333333</v>
      </c>
    </row>
    <row r="7958" customFormat="false" ht="15" hidden="false" customHeight="false" outlineLevel="0" collapsed="false">
      <c r="A7958" s="0" t="n">
        <v>1500014432</v>
      </c>
      <c r="B7958" s="157" t="n">
        <v>5.58333333333333</v>
      </c>
    </row>
    <row r="7959" customFormat="false" ht="15" hidden="false" customHeight="false" outlineLevel="0" collapsed="false">
      <c r="A7959" s="0" t="n">
        <v>1500014433</v>
      </c>
      <c r="B7959" s="157" t="n">
        <v>5</v>
      </c>
    </row>
    <row r="7960" customFormat="false" ht="15" hidden="false" customHeight="false" outlineLevel="0" collapsed="false">
      <c r="A7960" s="0" t="n">
        <v>1500014434</v>
      </c>
      <c r="B7960" s="157" t="n">
        <v>0</v>
      </c>
    </row>
    <row r="7961" customFormat="false" ht="15" hidden="false" customHeight="false" outlineLevel="0" collapsed="false">
      <c r="A7961" s="0" t="n">
        <v>1500014435</v>
      </c>
      <c r="B7961" s="157" t="n">
        <v>17.1666666666667</v>
      </c>
    </row>
    <row r="7962" customFormat="false" ht="15" hidden="false" customHeight="false" outlineLevel="0" collapsed="false">
      <c r="A7962" s="0" t="n">
        <v>1500014436</v>
      </c>
      <c r="B7962" s="157" t="n">
        <v>1.25</v>
      </c>
    </row>
    <row r="7963" customFormat="false" ht="15" hidden="false" customHeight="false" outlineLevel="0" collapsed="false">
      <c r="A7963" s="0" t="n">
        <v>1500014437</v>
      </c>
      <c r="B7963" s="157" t="n">
        <v>9.16666666666667</v>
      </c>
    </row>
    <row r="7964" customFormat="false" ht="15" hidden="false" customHeight="false" outlineLevel="0" collapsed="false">
      <c r="A7964" s="0" t="n">
        <v>1500014438</v>
      </c>
      <c r="B7964" s="157" t="n">
        <v>16.6583333333333</v>
      </c>
    </row>
    <row r="7965" customFormat="false" ht="15" hidden="false" customHeight="false" outlineLevel="0" collapsed="false">
      <c r="A7965" s="0" t="n">
        <v>1500014439</v>
      </c>
      <c r="B7965" s="157" t="n">
        <v>12.5</v>
      </c>
    </row>
    <row r="7966" customFormat="false" ht="15" hidden="false" customHeight="false" outlineLevel="0" collapsed="false">
      <c r="A7966" s="0" t="n">
        <v>1500014440</v>
      </c>
      <c r="B7966" s="157" t="n">
        <v>0</v>
      </c>
    </row>
    <row r="7967" customFormat="false" ht="15" hidden="false" customHeight="false" outlineLevel="0" collapsed="false">
      <c r="A7967" s="0" t="n">
        <v>1500014441</v>
      </c>
      <c r="B7967" s="157" t="n">
        <v>22.0833333333333</v>
      </c>
    </row>
    <row r="7968" customFormat="false" ht="15" hidden="false" customHeight="false" outlineLevel="0" collapsed="false">
      <c r="A7968" s="0" t="n">
        <v>1500014442</v>
      </c>
      <c r="B7968" s="157" t="n">
        <v>5.33333333333333</v>
      </c>
    </row>
    <row r="7969" customFormat="false" ht="15" hidden="false" customHeight="false" outlineLevel="0" collapsed="false">
      <c r="A7969" s="0" t="n">
        <v>1500014449</v>
      </c>
      <c r="B7969" s="157" t="n">
        <v>0</v>
      </c>
    </row>
    <row r="7970" customFormat="false" ht="15" hidden="false" customHeight="false" outlineLevel="0" collapsed="false">
      <c r="A7970" s="0" t="n">
        <v>1500014451</v>
      </c>
      <c r="B7970" s="157" t="n">
        <v>3.83333333333333</v>
      </c>
    </row>
    <row r="7971" customFormat="false" ht="15" hidden="false" customHeight="false" outlineLevel="0" collapsed="false">
      <c r="A7971" s="0" t="n">
        <v>1500014463</v>
      </c>
      <c r="B7971" s="157" t="n">
        <v>23.25</v>
      </c>
    </row>
    <row r="7972" customFormat="false" ht="15" hidden="false" customHeight="false" outlineLevel="0" collapsed="false">
      <c r="A7972" s="0" t="n">
        <v>1500014464</v>
      </c>
      <c r="B7972" s="157" t="n">
        <v>0</v>
      </c>
    </row>
    <row r="7973" customFormat="false" ht="15" hidden="false" customHeight="false" outlineLevel="0" collapsed="false">
      <c r="A7973" s="0" t="n">
        <v>1500014465</v>
      </c>
      <c r="B7973" s="157" t="n">
        <v>0</v>
      </c>
    </row>
    <row r="7974" customFormat="false" ht="15" hidden="false" customHeight="false" outlineLevel="0" collapsed="false">
      <c r="A7974" s="0" t="n">
        <v>1500014466</v>
      </c>
      <c r="B7974" s="157" t="n">
        <v>231.666666666667</v>
      </c>
    </row>
    <row r="7975" customFormat="false" ht="15" hidden="false" customHeight="false" outlineLevel="0" collapsed="false">
      <c r="A7975" s="0" t="n">
        <v>1500014467</v>
      </c>
      <c r="B7975" s="157" t="n">
        <v>19.4166666666667</v>
      </c>
    </row>
    <row r="7976" customFormat="false" ht="15" hidden="false" customHeight="false" outlineLevel="0" collapsed="false">
      <c r="A7976" s="0" t="n">
        <v>1500014468</v>
      </c>
      <c r="B7976" s="157" t="n">
        <v>0</v>
      </c>
    </row>
    <row r="7977" customFormat="false" ht="15" hidden="false" customHeight="false" outlineLevel="0" collapsed="false">
      <c r="A7977" s="0" t="n">
        <v>1500014469</v>
      </c>
      <c r="B7977" s="157" t="n">
        <v>11.0833333333333</v>
      </c>
    </row>
    <row r="7978" customFormat="false" ht="15" hidden="false" customHeight="false" outlineLevel="0" collapsed="false">
      <c r="A7978" s="0" t="n">
        <v>1500014471</v>
      </c>
      <c r="B7978" s="157" t="n">
        <v>21.3333333333333</v>
      </c>
    </row>
    <row r="7979" customFormat="false" ht="15" hidden="false" customHeight="false" outlineLevel="0" collapsed="false">
      <c r="A7979" s="0" t="n">
        <v>1500014472</v>
      </c>
      <c r="B7979" s="157" t="n">
        <v>6.41666666666667</v>
      </c>
    </row>
    <row r="7980" customFormat="false" ht="15" hidden="false" customHeight="false" outlineLevel="0" collapsed="false">
      <c r="A7980" s="0" t="n">
        <v>1500014473</v>
      </c>
      <c r="B7980" s="157" t="n">
        <v>280.716666666667</v>
      </c>
    </row>
    <row r="7981" customFormat="false" ht="15" hidden="false" customHeight="false" outlineLevel="0" collapsed="false">
      <c r="A7981" s="0" t="n">
        <v>1500014503</v>
      </c>
      <c r="B7981" s="157" t="n">
        <v>7</v>
      </c>
    </row>
    <row r="7982" customFormat="false" ht="15" hidden="false" customHeight="false" outlineLevel="0" collapsed="false">
      <c r="A7982" s="0" t="n">
        <v>1500014505</v>
      </c>
      <c r="B7982" s="157" t="n">
        <v>1.66666666666667</v>
      </c>
    </row>
    <row r="7983" customFormat="false" ht="15" hidden="false" customHeight="false" outlineLevel="0" collapsed="false">
      <c r="A7983" s="0" t="n">
        <v>1500014506</v>
      </c>
      <c r="B7983" s="157" t="n">
        <v>14.3333333333333</v>
      </c>
    </row>
    <row r="7984" customFormat="false" ht="15" hidden="false" customHeight="false" outlineLevel="0" collapsed="false">
      <c r="A7984" s="0" t="n">
        <v>1500014507</v>
      </c>
      <c r="B7984" s="157" t="n">
        <v>0</v>
      </c>
    </row>
    <row r="7985" customFormat="false" ht="15" hidden="false" customHeight="false" outlineLevel="0" collapsed="false">
      <c r="A7985" s="0" t="n">
        <v>1500014508</v>
      </c>
      <c r="B7985" s="157" t="n">
        <v>0</v>
      </c>
    </row>
    <row r="7986" customFormat="false" ht="15" hidden="false" customHeight="false" outlineLevel="0" collapsed="false">
      <c r="A7986" s="0" t="n">
        <v>1500014511</v>
      </c>
      <c r="B7986" s="157" t="n">
        <v>20.6666666666667</v>
      </c>
    </row>
    <row r="7987" customFormat="false" ht="15" hidden="false" customHeight="false" outlineLevel="0" collapsed="false">
      <c r="A7987" s="0" t="n">
        <v>1500014512</v>
      </c>
      <c r="B7987" s="157" t="n">
        <v>0</v>
      </c>
    </row>
    <row r="7988" customFormat="false" ht="15" hidden="false" customHeight="false" outlineLevel="0" collapsed="false">
      <c r="A7988" s="0" t="n">
        <v>1500014513</v>
      </c>
      <c r="B7988" s="157" t="n">
        <v>6.5</v>
      </c>
    </row>
    <row r="7989" customFormat="false" ht="15" hidden="false" customHeight="false" outlineLevel="0" collapsed="false">
      <c r="A7989" s="0" t="n">
        <v>1500014514</v>
      </c>
      <c r="B7989" s="157" t="n">
        <v>13.4166666666667</v>
      </c>
    </row>
    <row r="7990" customFormat="false" ht="15" hidden="false" customHeight="false" outlineLevel="0" collapsed="false">
      <c r="A7990" s="0" t="n">
        <v>1500014515</v>
      </c>
      <c r="B7990" s="157" t="n">
        <v>0</v>
      </c>
    </row>
    <row r="7991" customFormat="false" ht="15" hidden="false" customHeight="false" outlineLevel="0" collapsed="false">
      <c r="A7991" s="0" t="n">
        <v>1500014516</v>
      </c>
      <c r="B7991" s="157" t="n">
        <v>71.5</v>
      </c>
    </row>
    <row r="7992" customFormat="false" ht="15" hidden="false" customHeight="false" outlineLevel="0" collapsed="false">
      <c r="A7992" s="0" t="n">
        <v>1500014517</v>
      </c>
      <c r="B7992" s="157" t="n">
        <v>21.25</v>
      </c>
    </row>
    <row r="7993" customFormat="false" ht="15" hidden="false" customHeight="false" outlineLevel="0" collapsed="false">
      <c r="A7993" s="0" t="n">
        <v>1500014518</v>
      </c>
      <c r="B7993" s="157" t="n">
        <v>5</v>
      </c>
    </row>
    <row r="7994" customFormat="false" ht="15" hidden="false" customHeight="false" outlineLevel="0" collapsed="false">
      <c r="A7994" s="0" t="n">
        <v>1500014519</v>
      </c>
      <c r="B7994" s="157" t="n">
        <v>29.1666666666667</v>
      </c>
    </row>
    <row r="7995" customFormat="false" ht="15" hidden="false" customHeight="false" outlineLevel="0" collapsed="false">
      <c r="A7995" s="0" t="n">
        <v>1500014520</v>
      </c>
      <c r="B7995" s="157" t="n">
        <v>18.4166666666667</v>
      </c>
    </row>
    <row r="7996" customFormat="false" ht="15" hidden="false" customHeight="false" outlineLevel="0" collapsed="false">
      <c r="A7996" s="0" t="n">
        <v>1500014521</v>
      </c>
      <c r="B7996" s="157" t="n">
        <v>26.6666666666667</v>
      </c>
    </row>
    <row r="7997" customFormat="false" ht="15" hidden="false" customHeight="false" outlineLevel="0" collapsed="false">
      <c r="A7997" s="0" t="n">
        <v>1500014537</v>
      </c>
      <c r="B7997" s="157" t="n">
        <v>0.583333333333333</v>
      </c>
    </row>
    <row r="7998" customFormat="false" ht="15" hidden="false" customHeight="false" outlineLevel="0" collapsed="false">
      <c r="A7998" s="0" t="n">
        <v>1500014539</v>
      </c>
      <c r="B7998" s="157" t="n">
        <v>17.8333333333333</v>
      </c>
    </row>
    <row r="7999" customFormat="false" ht="15" hidden="false" customHeight="false" outlineLevel="0" collapsed="false">
      <c r="A7999" s="0" t="n">
        <v>1500014540</v>
      </c>
      <c r="B7999" s="157" t="n">
        <v>0</v>
      </c>
    </row>
    <row r="8000" customFormat="false" ht="15" hidden="false" customHeight="false" outlineLevel="0" collapsed="false">
      <c r="A8000" s="0" t="n">
        <v>1500014541</v>
      </c>
      <c r="B8000" s="157" t="n">
        <v>18.1666666666667</v>
      </c>
    </row>
    <row r="8001" customFormat="false" ht="15" hidden="false" customHeight="false" outlineLevel="0" collapsed="false">
      <c r="A8001" s="0" t="n">
        <v>1500014542</v>
      </c>
      <c r="B8001" s="157" t="n">
        <v>0</v>
      </c>
    </row>
    <row r="8002" customFormat="false" ht="15" hidden="false" customHeight="false" outlineLevel="0" collapsed="false">
      <c r="A8002" s="0" t="n">
        <v>1500014543</v>
      </c>
      <c r="B8002" s="157" t="n">
        <v>1.66666666666667</v>
      </c>
    </row>
    <row r="8003" customFormat="false" ht="15" hidden="false" customHeight="false" outlineLevel="0" collapsed="false">
      <c r="A8003" s="0" t="n">
        <v>1500014544</v>
      </c>
      <c r="B8003" s="157" t="n">
        <v>46.25</v>
      </c>
    </row>
    <row r="8004" customFormat="false" ht="15" hidden="false" customHeight="false" outlineLevel="0" collapsed="false">
      <c r="A8004" s="0" t="n">
        <v>1500014545</v>
      </c>
      <c r="B8004" s="157" t="n">
        <v>6</v>
      </c>
    </row>
    <row r="8005" customFormat="false" ht="15" hidden="false" customHeight="false" outlineLevel="0" collapsed="false">
      <c r="A8005" s="0" t="n">
        <v>1500014547</v>
      </c>
      <c r="B8005" s="157" t="n">
        <v>6.16666666666667</v>
      </c>
    </row>
    <row r="8006" customFormat="false" ht="15" hidden="false" customHeight="false" outlineLevel="0" collapsed="false">
      <c r="A8006" s="0" t="n">
        <v>1500014548</v>
      </c>
      <c r="B8006" s="157" t="n">
        <v>0</v>
      </c>
    </row>
    <row r="8007" customFormat="false" ht="15" hidden="false" customHeight="false" outlineLevel="0" collapsed="false">
      <c r="A8007" s="0" t="n">
        <v>1500014549</v>
      </c>
      <c r="B8007" s="157" t="n">
        <v>0</v>
      </c>
    </row>
    <row r="8008" customFormat="false" ht="15" hidden="false" customHeight="false" outlineLevel="0" collapsed="false">
      <c r="A8008" s="0" t="n">
        <v>1500014550</v>
      </c>
      <c r="B8008" s="157" t="n">
        <v>59.1666666666667</v>
      </c>
    </row>
    <row r="8009" customFormat="false" ht="15" hidden="false" customHeight="false" outlineLevel="0" collapsed="false">
      <c r="A8009" s="0" t="n">
        <v>1500014551</v>
      </c>
      <c r="B8009" s="157" t="n">
        <v>8.33333333333333</v>
      </c>
    </row>
    <row r="8010" customFormat="false" ht="15" hidden="false" customHeight="false" outlineLevel="0" collapsed="false">
      <c r="A8010" s="0" t="n">
        <v>1500014552</v>
      </c>
      <c r="B8010" s="157" t="n">
        <v>12.5</v>
      </c>
    </row>
    <row r="8011" customFormat="false" ht="15" hidden="false" customHeight="false" outlineLevel="0" collapsed="false">
      <c r="A8011" s="0" t="n">
        <v>1500014554</v>
      </c>
      <c r="B8011" s="157" t="n">
        <v>105.916666666667</v>
      </c>
    </row>
    <row r="8012" customFormat="false" ht="15" hidden="false" customHeight="false" outlineLevel="0" collapsed="false">
      <c r="A8012" s="0" t="n">
        <v>1500014558</v>
      </c>
      <c r="B8012" s="157" t="n">
        <v>0</v>
      </c>
    </row>
    <row r="8013" customFormat="false" ht="15" hidden="false" customHeight="false" outlineLevel="0" collapsed="false">
      <c r="A8013" s="0" t="n">
        <v>1500014559</v>
      </c>
      <c r="B8013" s="157" t="n">
        <v>26.1666666666667</v>
      </c>
    </row>
    <row r="8014" customFormat="false" ht="15" hidden="false" customHeight="false" outlineLevel="0" collapsed="false">
      <c r="A8014" s="0" t="n">
        <v>1500014560</v>
      </c>
      <c r="B8014" s="157" t="n">
        <v>0.833333333333333</v>
      </c>
    </row>
    <row r="8015" customFormat="false" ht="15" hidden="false" customHeight="false" outlineLevel="0" collapsed="false">
      <c r="A8015" s="0" t="n">
        <v>1500014561</v>
      </c>
      <c r="B8015" s="157" t="n">
        <v>21.3333333333333</v>
      </c>
    </row>
    <row r="8016" customFormat="false" ht="15" hidden="false" customHeight="false" outlineLevel="0" collapsed="false">
      <c r="A8016" s="0" t="n">
        <v>1500014562</v>
      </c>
      <c r="B8016" s="157" t="n">
        <v>11.25</v>
      </c>
    </row>
    <row r="8017" customFormat="false" ht="15" hidden="false" customHeight="false" outlineLevel="0" collapsed="false">
      <c r="A8017" s="0" t="n">
        <v>1500014563</v>
      </c>
      <c r="B8017" s="157" t="n">
        <v>15.1666666666667</v>
      </c>
    </row>
    <row r="8018" customFormat="false" ht="15" hidden="false" customHeight="false" outlineLevel="0" collapsed="false">
      <c r="A8018" s="0" t="n">
        <v>1500014564</v>
      </c>
      <c r="B8018" s="157" t="n">
        <v>0</v>
      </c>
    </row>
    <row r="8019" customFormat="false" ht="15" hidden="false" customHeight="false" outlineLevel="0" collapsed="false">
      <c r="A8019" s="0" t="n">
        <v>1500014565</v>
      </c>
      <c r="B8019" s="157" t="n">
        <v>55.0833333333333</v>
      </c>
    </row>
    <row r="8020" customFormat="false" ht="15" hidden="false" customHeight="false" outlineLevel="0" collapsed="false">
      <c r="A8020" s="0" t="n">
        <v>1500014566</v>
      </c>
      <c r="B8020" s="157" t="n">
        <v>18.75</v>
      </c>
    </row>
    <row r="8021" customFormat="false" ht="15" hidden="false" customHeight="false" outlineLevel="0" collapsed="false">
      <c r="A8021" s="0" t="n">
        <v>1500014567</v>
      </c>
      <c r="B8021" s="157" t="n">
        <v>5</v>
      </c>
    </row>
    <row r="8022" customFormat="false" ht="15" hidden="false" customHeight="false" outlineLevel="0" collapsed="false">
      <c r="A8022" s="0" t="n">
        <v>1500014568</v>
      </c>
      <c r="B8022" s="157" t="n">
        <v>103.916666666667</v>
      </c>
    </row>
    <row r="8023" customFormat="false" ht="15" hidden="false" customHeight="false" outlineLevel="0" collapsed="false">
      <c r="A8023" s="0" t="n">
        <v>1500014569</v>
      </c>
      <c r="B8023" s="157" t="n">
        <v>15</v>
      </c>
    </row>
    <row r="8024" customFormat="false" ht="15" hidden="false" customHeight="false" outlineLevel="0" collapsed="false">
      <c r="A8024" s="0" t="n">
        <v>1500014570</v>
      </c>
      <c r="B8024" s="157" t="n">
        <v>73.25</v>
      </c>
    </row>
    <row r="8025" customFormat="false" ht="15" hidden="false" customHeight="false" outlineLevel="0" collapsed="false">
      <c r="A8025" s="0" t="n">
        <v>1500014571</v>
      </c>
      <c r="B8025" s="157" t="n">
        <v>29.1666666666667</v>
      </c>
    </row>
    <row r="8026" customFormat="false" ht="15" hidden="false" customHeight="false" outlineLevel="0" collapsed="false">
      <c r="A8026" s="0" t="n">
        <v>1500014572</v>
      </c>
      <c r="B8026" s="157" t="n">
        <v>9.58333333333333</v>
      </c>
    </row>
    <row r="8027" customFormat="false" ht="15" hidden="false" customHeight="false" outlineLevel="0" collapsed="false">
      <c r="A8027" s="0" t="n">
        <v>1500014573</v>
      </c>
      <c r="B8027" s="157" t="n">
        <v>0</v>
      </c>
    </row>
    <row r="8028" customFormat="false" ht="15" hidden="false" customHeight="false" outlineLevel="0" collapsed="false">
      <c r="A8028" s="0" t="n">
        <v>1500014574</v>
      </c>
      <c r="B8028" s="157" t="n">
        <v>4.16666666666667</v>
      </c>
    </row>
    <row r="8029" customFormat="false" ht="15" hidden="false" customHeight="false" outlineLevel="0" collapsed="false">
      <c r="A8029" s="0" t="n">
        <v>1500014575</v>
      </c>
      <c r="B8029" s="157" t="n">
        <v>21.5833333333333</v>
      </c>
    </row>
    <row r="8030" customFormat="false" ht="15" hidden="false" customHeight="false" outlineLevel="0" collapsed="false">
      <c r="A8030" s="0" t="n">
        <v>1500014531</v>
      </c>
      <c r="B8030" s="157" t="n">
        <v>21</v>
      </c>
    </row>
    <row r="8031" customFormat="false" ht="15" hidden="false" customHeight="false" outlineLevel="0" collapsed="false">
      <c r="A8031" s="0" t="n">
        <v>1500014582</v>
      </c>
      <c r="B8031" s="157" t="n">
        <v>1.66666666666667</v>
      </c>
    </row>
    <row r="8032" customFormat="false" ht="15" hidden="false" customHeight="false" outlineLevel="0" collapsed="false">
      <c r="A8032" s="0" t="n">
        <v>1500014583</v>
      </c>
      <c r="B8032" s="157" t="n">
        <v>0</v>
      </c>
    </row>
    <row r="8033" customFormat="false" ht="15" hidden="false" customHeight="false" outlineLevel="0" collapsed="false">
      <c r="A8033" s="0" t="n">
        <v>1500014584</v>
      </c>
      <c r="B8033" s="157" t="n">
        <v>0</v>
      </c>
    </row>
    <row r="8034" customFormat="false" ht="15" hidden="false" customHeight="false" outlineLevel="0" collapsed="false">
      <c r="A8034" s="0" t="n">
        <v>1500014585</v>
      </c>
      <c r="B8034" s="157" t="n">
        <v>4.16666666666667</v>
      </c>
    </row>
    <row r="8035" customFormat="false" ht="15" hidden="false" customHeight="false" outlineLevel="0" collapsed="false">
      <c r="A8035" s="0" t="n">
        <v>1500014597</v>
      </c>
      <c r="B8035" s="157" t="n">
        <v>11.25</v>
      </c>
    </row>
    <row r="8036" customFormat="false" ht="15" hidden="false" customHeight="false" outlineLevel="0" collapsed="false">
      <c r="A8036" s="0" t="n">
        <v>1500014598</v>
      </c>
      <c r="B8036" s="157" t="n">
        <v>38.3333333333333</v>
      </c>
    </row>
    <row r="8037" customFormat="false" ht="15" hidden="false" customHeight="false" outlineLevel="0" collapsed="false">
      <c r="A8037" s="0" t="n">
        <v>1500014599</v>
      </c>
      <c r="B8037" s="157" t="n">
        <v>14.1666666666667</v>
      </c>
    </row>
    <row r="8038" customFormat="false" ht="15" hidden="false" customHeight="false" outlineLevel="0" collapsed="false">
      <c r="A8038" s="0" t="n">
        <v>1500014600</v>
      </c>
      <c r="B8038" s="157" t="n">
        <v>0</v>
      </c>
    </row>
    <row r="8039" customFormat="false" ht="15" hidden="false" customHeight="false" outlineLevel="0" collapsed="false">
      <c r="A8039" s="0" t="n">
        <v>1500014601</v>
      </c>
      <c r="B8039" s="157" t="n">
        <v>74.5</v>
      </c>
    </row>
    <row r="8040" customFormat="false" ht="15" hidden="false" customHeight="false" outlineLevel="0" collapsed="false">
      <c r="A8040" s="0" t="n">
        <v>1500014602</v>
      </c>
      <c r="B8040" s="157" t="n">
        <v>62.5</v>
      </c>
    </row>
    <row r="8041" customFormat="false" ht="15" hidden="false" customHeight="false" outlineLevel="0" collapsed="false">
      <c r="A8041" s="0" t="n">
        <v>1500014603</v>
      </c>
      <c r="B8041" s="157" t="n">
        <v>13.3333333333333</v>
      </c>
    </row>
    <row r="8042" customFormat="false" ht="15" hidden="false" customHeight="false" outlineLevel="0" collapsed="false">
      <c r="A8042" s="0" t="n">
        <v>1500014636</v>
      </c>
      <c r="B8042" s="157" t="n">
        <v>49.4166666666667</v>
      </c>
    </row>
    <row r="8043" customFormat="false" ht="15" hidden="false" customHeight="false" outlineLevel="0" collapsed="false">
      <c r="A8043" s="0" t="n">
        <v>1500014637</v>
      </c>
      <c r="B8043" s="157" t="n">
        <v>0</v>
      </c>
    </row>
    <row r="8044" customFormat="false" ht="15" hidden="false" customHeight="false" outlineLevel="0" collapsed="false">
      <c r="A8044" s="0" t="n">
        <v>1500014638</v>
      </c>
      <c r="B8044" s="157" t="n">
        <v>0</v>
      </c>
    </row>
    <row r="8045" customFormat="false" ht="15" hidden="false" customHeight="false" outlineLevel="0" collapsed="false">
      <c r="A8045" s="0" t="n">
        <v>1500014639</v>
      </c>
      <c r="B8045" s="157" t="n">
        <v>0</v>
      </c>
    </row>
    <row r="8046" customFormat="false" ht="15" hidden="false" customHeight="false" outlineLevel="0" collapsed="false">
      <c r="A8046" s="0" t="n">
        <v>1500014640</v>
      </c>
      <c r="B8046" s="157" t="n">
        <v>108</v>
      </c>
    </row>
    <row r="8047" customFormat="false" ht="15" hidden="false" customHeight="false" outlineLevel="0" collapsed="false">
      <c r="A8047" s="0" t="n">
        <v>1500014642</v>
      </c>
      <c r="B8047" s="157" t="n">
        <v>0</v>
      </c>
    </row>
    <row r="8048" customFormat="false" ht="15" hidden="false" customHeight="false" outlineLevel="0" collapsed="false">
      <c r="A8048" s="0" t="n">
        <v>1500014643</v>
      </c>
      <c r="B8048" s="157" t="n">
        <v>2.91666666666667</v>
      </c>
    </row>
    <row r="8049" customFormat="false" ht="15" hidden="false" customHeight="false" outlineLevel="0" collapsed="false">
      <c r="A8049" s="0" t="n">
        <v>1500014644</v>
      </c>
      <c r="B8049" s="157" t="n">
        <v>0</v>
      </c>
    </row>
    <row r="8050" customFormat="false" ht="15" hidden="false" customHeight="false" outlineLevel="0" collapsed="false">
      <c r="A8050" s="0" t="n">
        <v>1500014645</v>
      </c>
      <c r="B8050" s="157" t="n">
        <v>0</v>
      </c>
    </row>
    <row r="8051" customFormat="false" ht="15" hidden="false" customHeight="false" outlineLevel="0" collapsed="false">
      <c r="A8051" s="0" t="n">
        <v>1500014646</v>
      </c>
      <c r="B8051" s="157" t="n">
        <v>33.0833333333333</v>
      </c>
    </row>
    <row r="8052" customFormat="false" ht="15" hidden="false" customHeight="false" outlineLevel="0" collapsed="false">
      <c r="A8052" s="0" t="n">
        <v>1500014655</v>
      </c>
      <c r="B8052" s="157" t="n">
        <v>20.8333333333333</v>
      </c>
    </row>
    <row r="8053" customFormat="false" ht="15" hidden="false" customHeight="false" outlineLevel="0" collapsed="false">
      <c r="A8053" s="0" t="n">
        <v>1500014648</v>
      </c>
      <c r="B8053" s="157" t="n">
        <v>20.8333333333333</v>
      </c>
    </row>
    <row r="8054" customFormat="false" ht="15" hidden="false" customHeight="false" outlineLevel="0" collapsed="false">
      <c r="A8054" s="0" t="n">
        <v>1500014649</v>
      </c>
      <c r="B8054" s="157" t="n">
        <v>4.83333333333333</v>
      </c>
    </row>
    <row r="8055" customFormat="false" ht="15" hidden="false" customHeight="false" outlineLevel="0" collapsed="false">
      <c r="A8055" s="0" t="n">
        <v>1500014650</v>
      </c>
      <c r="B8055" s="157" t="n">
        <v>0.416666666666667</v>
      </c>
    </row>
    <row r="8056" customFormat="false" ht="15" hidden="false" customHeight="false" outlineLevel="0" collapsed="false">
      <c r="A8056" s="0" t="n">
        <v>1500014620</v>
      </c>
      <c r="B8056" s="157" t="n">
        <v>1.08333333333333</v>
      </c>
    </row>
    <row r="8057" customFormat="false" ht="15" hidden="false" customHeight="false" outlineLevel="0" collapsed="false">
      <c r="A8057" s="0" t="n">
        <v>1500014621</v>
      </c>
      <c r="B8057" s="157" t="n">
        <v>0</v>
      </c>
    </row>
    <row r="8058" customFormat="false" ht="15" hidden="false" customHeight="false" outlineLevel="0" collapsed="false">
      <c r="A8058" s="0" t="n">
        <v>1500014662</v>
      </c>
      <c r="B8058" s="157" t="n">
        <v>38.7833333333333</v>
      </c>
    </row>
    <row r="8059" customFormat="false" ht="15" hidden="false" customHeight="false" outlineLevel="0" collapsed="false">
      <c r="A8059" s="0" t="n">
        <v>1500014665</v>
      </c>
      <c r="B8059" s="157" t="n">
        <v>0</v>
      </c>
    </row>
    <row r="8060" customFormat="false" ht="15" hidden="false" customHeight="false" outlineLevel="0" collapsed="false">
      <c r="A8060" s="0" t="n">
        <v>1500014666</v>
      </c>
      <c r="B8060" s="157" t="n">
        <v>0</v>
      </c>
    </row>
    <row r="8061" customFormat="false" ht="15" hidden="false" customHeight="false" outlineLevel="0" collapsed="false">
      <c r="A8061" s="0" t="n">
        <v>1500014667</v>
      </c>
      <c r="B8061" s="157" t="n">
        <v>0</v>
      </c>
    </row>
    <row r="8062" customFormat="false" ht="15" hidden="false" customHeight="false" outlineLevel="0" collapsed="false">
      <c r="A8062" s="0" t="n">
        <v>1500014668</v>
      </c>
      <c r="B8062" s="157" t="n">
        <v>9.16666666666667</v>
      </c>
    </row>
    <row r="8063" customFormat="false" ht="15" hidden="false" customHeight="false" outlineLevel="0" collapsed="false">
      <c r="A8063" s="0" t="n">
        <v>1500014669</v>
      </c>
      <c r="B8063" s="157" t="n">
        <v>12.3333333333333</v>
      </c>
    </row>
    <row r="8064" customFormat="false" ht="15" hidden="false" customHeight="false" outlineLevel="0" collapsed="false">
      <c r="A8064" s="0" t="n">
        <v>1500014692</v>
      </c>
      <c r="B8064" s="157" t="n">
        <v>81.5833333333333</v>
      </c>
    </row>
    <row r="8065" customFormat="false" ht="15" hidden="false" customHeight="false" outlineLevel="0" collapsed="false">
      <c r="A8065" s="0" t="n">
        <v>1500014693</v>
      </c>
      <c r="B8065" s="157" t="n">
        <v>247.5</v>
      </c>
    </row>
    <row r="8066" customFormat="false" ht="15" hidden="false" customHeight="false" outlineLevel="0" collapsed="false">
      <c r="A8066" s="0" t="n">
        <v>1500014694</v>
      </c>
      <c r="B8066" s="157" t="n">
        <v>245.666666666667</v>
      </c>
    </row>
    <row r="8067" customFormat="false" ht="15" hidden="false" customHeight="false" outlineLevel="0" collapsed="false">
      <c r="A8067" s="0" t="n">
        <v>1500014696</v>
      </c>
      <c r="B8067" s="157" t="n">
        <v>10.8333333333333</v>
      </c>
    </row>
    <row r="8068" customFormat="false" ht="15" hidden="false" customHeight="false" outlineLevel="0" collapsed="false">
      <c r="A8068" s="0" t="n">
        <v>1500014697</v>
      </c>
      <c r="B8068" s="157" t="n">
        <v>12.75</v>
      </c>
    </row>
    <row r="8069" customFormat="false" ht="15" hidden="false" customHeight="false" outlineLevel="0" collapsed="false">
      <c r="A8069" s="0" t="n">
        <v>1500014698</v>
      </c>
      <c r="B8069" s="157" t="n">
        <v>11.25</v>
      </c>
    </row>
    <row r="8070" customFormat="false" ht="15" hidden="false" customHeight="false" outlineLevel="0" collapsed="false">
      <c r="A8070" s="0" t="n">
        <v>1500014699</v>
      </c>
      <c r="B8070" s="157" t="n">
        <v>0</v>
      </c>
    </row>
    <row r="8071" customFormat="false" ht="15" hidden="false" customHeight="false" outlineLevel="0" collapsed="false">
      <c r="A8071" s="0" t="n">
        <v>1500014700</v>
      </c>
      <c r="B8071" s="157" t="n">
        <v>10.4166666666667</v>
      </c>
    </row>
    <row r="8072" customFormat="false" ht="15" hidden="false" customHeight="false" outlineLevel="0" collapsed="false">
      <c r="A8072" s="0" t="n">
        <v>1500014701</v>
      </c>
      <c r="B8072" s="157" t="n">
        <v>1.25</v>
      </c>
    </row>
    <row r="8073" customFormat="false" ht="15" hidden="false" customHeight="false" outlineLevel="0" collapsed="false">
      <c r="A8073" s="0" t="n">
        <v>1500014702</v>
      </c>
      <c r="B8073" s="157" t="n">
        <v>0</v>
      </c>
    </row>
    <row r="8074" customFormat="false" ht="15" hidden="false" customHeight="false" outlineLevel="0" collapsed="false">
      <c r="A8074" s="0" t="n">
        <v>1500014703</v>
      </c>
      <c r="B8074" s="157" t="n">
        <v>39.0833333333333</v>
      </c>
    </row>
    <row r="8075" customFormat="false" ht="15" hidden="false" customHeight="false" outlineLevel="0" collapsed="false">
      <c r="A8075" s="0" t="n">
        <v>1500014714</v>
      </c>
      <c r="B8075" s="157" t="n">
        <v>20</v>
      </c>
    </row>
    <row r="8076" customFormat="false" ht="15" hidden="false" customHeight="false" outlineLevel="0" collapsed="false">
      <c r="A8076" s="0" t="n">
        <v>1500014715</v>
      </c>
      <c r="B8076" s="157" t="n">
        <v>34.6666666666667</v>
      </c>
    </row>
    <row r="8077" customFormat="false" ht="15" hidden="false" customHeight="false" outlineLevel="0" collapsed="false">
      <c r="A8077" s="0" t="n">
        <v>1500014716</v>
      </c>
      <c r="B8077" s="157" t="n">
        <v>0</v>
      </c>
    </row>
    <row r="8078" customFormat="false" ht="15" hidden="false" customHeight="false" outlineLevel="0" collapsed="false">
      <c r="A8078" s="0" t="n">
        <v>1500014717</v>
      </c>
      <c r="B8078" s="157" t="n">
        <v>64.45</v>
      </c>
    </row>
    <row r="8079" customFormat="false" ht="15" hidden="false" customHeight="false" outlineLevel="0" collapsed="false">
      <c r="A8079" s="0" t="n">
        <v>1500014718</v>
      </c>
      <c r="B8079" s="157" t="n">
        <v>8.75</v>
      </c>
    </row>
    <row r="8080" customFormat="false" ht="15" hidden="false" customHeight="false" outlineLevel="0" collapsed="false">
      <c r="A8080" s="0" t="n">
        <v>1500014719</v>
      </c>
      <c r="B8080" s="157" t="n">
        <v>24.575</v>
      </c>
    </row>
    <row r="8081" customFormat="false" ht="15" hidden="false" customHeight="false" outlineLevel="0" collapsed="false">
      <c r="A8081" s="0" t="n">
        <v>1500014720</v>
      </c>
      <c r="B8081" s="157" t="n">
        <v>0</v>
      </c>
    </row>
    <row r="8082" customFormat="false" ht="15" hidden="false" customHeight="false" outlineLevel="0" collapsed="false">
      <c r="A8082" s="0" t="n">
        <v>1500014721</v>
      </c>
      <c r="B8082" s="157" t="n">
        <v>0.416666666666667</v>
      </c>
    </row>
    <row r="8083" customFormat="false" ht="15" hidden="false" customHeight="false" outlineLevel="0" collapsed="false">
      <c r="A8083" s="0" t="n">
        <v>1500014722</v>
      </c>
      <c r="B8083" s="157" t="n">
        <v>46.5833333333333</v>
      </c>
    </row>
    <row r="8084" customFormat="false" ht="15" hidden="false" customHeight="false" outlineLevel="0" collapsed="false">
      <c r="A8084" s="0" t="n">
        <v>1500014772</v>
      </c>
      <c r="B8084" s="157" t="n">
        <v>10.0583333333333</v>
      </c>
    </row>
    <row r="8085" customFormat="false" ht="15" hidden="false" customHeight="false" outlineLevel="0" collapsed="false">
      <c r="A8085" s="0" t="n">
        <v>1500014773</v>
      </c>
      <c r="B8085" s="157" t="n">
        <v>62.1666666666667</v>
      </c>
    </row>
    <row r="8086" customFormat="false" ht="15" hidden="false" customHeight="false" outlineLevel="0" collapsed="false">
      <c r="A8086" s="0" t="n">
        <v>1500014774</v>
      </c>
      <c r="B8086" s="157" t="n">
        <v>0</v>
      </c>
    </row>
    <row r="8087" customFormat="false" ht="15" hidden="false" customHeight="false" outlineLevel="0" collapsed="false">
      <c r="A8087" s="0" t="n">
        <v>1500014777</v>
      </c>
      <c r="B8087" s="157" t="n">
        <v>16.75</v>
      </c>
    </row>
    <row r="8088" customFormat="false" ht="15" hidden="false" customHeight="false" outlineLevel="0" collapsed="false">
      <c r="A8088" s="0" t="n">
        <v>1500014778</v>
      </c>
      <c r="B8088" s="157" t="n">
        <v>12.5</v>
      </c>
    </row>
    <row r="8089" customFormat="false" ht="15" hidden="false" customHeight="false" outlineLevel="0" collapsed="false">
      <c r="A8089" s="0" t="n">
        <v>1500014779</v>
      </c>
      <c r="B8089" s="157" t="n">
        <v>3.16666666666667</v>
      </c>
    </row>
    <row r="8090" customFormat="false" ht="15" hidden="false" customHeight="false" outlineLevel="0" collapsed="false">
      <c r="A8090" s="0" t="n">
        <v>1500014780</v>
      </c>
      <c r="B8090" s="157" t="n">
        <v>4.58333333333333</v>
      </c>
    </row>
    <row r="8091" customFormat="false" ht="15" hidden="false" customHeight="false" outlineLevel="0" collapsed="false">
      <c r="A8091" s="0" t="n">
        <v>1500014781</v>
      </c>
      <c r="B8091" s="157" t="n">
        <v>0</v>
      </c>
    </row>
    <row r="8092" customFormat="false" ht="15" hidden="false" customHeight="false" outlineLevel="0" collapsed="false">
      <c r="A8092" s="0" t="n">
        <v>1500014782</v>
      </c>
      <c r="B8092" s="157" t="n">
        <v>11.3333333333333</v>
      </c>
    </row>
    <row r="8093" customFormat="false" ht="15" hidden="false" customHeight="false" outlineLevel="0" collapsed="false">
      <c r="A8093" s="0" t="n">
        <v>1500014783</v>
      </c>
      <c r="B8093" s="157" t="n">
        <v>0</v>
      </c>
    </row>
    <row r="8094" customFormat="false" ht="15" hidden="false" customHeight="false" outlineLevel="0" collapsed="false">
      <c r="A8094" s="0" t="n">
        <v>1500014784</v>
      </c>
      <c r="B8094" s="157" t="n">
        <v>109.458333333333</v>
      </c>
    </row>
    <row r="8095" customFormat="false" ht="15" hidden="false" customHeight="false" outlineLevel="0" collapsed="false">
      <c r="A8095" s="0" t="n">
        <v>1500014785</v>
      </c>
      <c r="B8095" s="157" t="n">
        <v>0</v>
      </c>
    </row>
    <row r="8096" customFormat="false" ht="15" hidden="false" customHeight="false" outlineLevel="0" collapsed="false">
      <c r="A8096" s="0" t="n">
        <v>1500014786</v>
      </c>
      <c r="B8096" s="157" t="n">
        <v>6.66666666666667</v>
      </c>
    </row>
    <row r="8097" customFormat="false" ht="15" hidden="false" customHeight="false" outlineLevel="0" collapsed="false">
      <c r="A8097" s="0" t="n">
        <v>1500014787</v>
      </c>
      <c r="B8097" s="157" t="n">
        <v>3.33333333333333</v>
      </c>
    </row>
    <row r="8098" customFormat="false" ht="15" hidden="false" customHeight="false" outlineLevel="0" collapsed="false">
      <c r="A8098" s="0" t="n">
        <v>1500014788</v>
      </c>
      <c r="B8098" s="157" t="n">
        <v>8.33333333333333</v>
      </c>
    </row>
    <row r="8099" customFormat="false" ht="15" hidden="false" customHeight="false" outlineLevel="0" collapsed="false">
      <c r="A8099" s="0" t="n">
        <v>1500014790</v>
      </c>
      <c r="B8099" s="157" t="n">
        <v>15</v>
      </c>
    </row>
    <row r="8100" customFormat="false" ht="15" hidden="false" customHeight="false" outlineLevel="0" collapsed="false">
      <c r="A8100" s="0" t="n">
        <v>1500014734</v>
      </c>
      <c r="B8100" s="157" t="n">
        <v>0</v>
      </c>
    </row>
    <row r="8101" customFormat="false" ht="15" hidden="false" customHeight="false" outlineLevel="0" collapsed="false">
      <c r="A8101" s="0" t="n">
        <v>1500014735</v>
      </c>
      <c r="B8101" s="157" t="n">
        <v>11.9166666666667</v>
      </c>
    </row>
    <row r="8102" customFormat="false" ht="15" hidden="false" customHeight="false" outlineLevel="0" collapsed="false">
      <c r="A8102" s="0" t="n">
        <v>1500014736</v>
      </c>
      <c r="B8102" s="157" t="n">
        <v>5</v>
      </c>
    </row>
    <row r="8103" customFormat="false" ht="15" hidden="false" customHeight="false" outlineLevel="0" collapsed="false">
      <c r="A8103" s="0" t="n">
        <v>1500014737</v>
      </c>
      <c r="B8103" s="157" t="n">
        <v>1.66666666666667</v>
      </c>
    </row>
    <row r="8104" customFormat="false" ht="15" hidden="false" customHeight="false" outlineLevel="0" collapsed="false">
      <c r="A8104" s="0" t="n">
        <v>1500014738</v>
      </c>
      <c r="B8104" s="157" t="n">
        <v>0</v>
      </c>
    </row>
    <row r="8105" customFormat="false" ht="15" hidden="false" customHeight="false" outlineLevel="0" collapsed="false">
      <c r="A8105" s="0" t="n">
        <v>1500014739</v>
      </c>
      <c r="B8105" s="157" t="n">
        <v>0</v>
      </c>
    </row>
    <row r="8106" customFormat="false" ht="15" hidden="false" customHeight="false" outlineLevel="0" collapsed="false">
      <c r="A8106" s="0" t="n">
        <v>1500014740</v>
      </c>
      <c r="B8106" s="157" t="n">
        <v>43.6666666666667</v>
      </c>
    </row>
    <row r="8107" customFormat="false" ht="15" hidden="false" customHeight="false" outlineLevel="0" collapsed="false">
      <c r="A8107" s="0" t="n">
        <v>1500014741</v>
      </c>
      <c r="B8107" s="157" t="n">
        <v>32.3333333333333</v>
      </c>
    </row>
    <row r="8108" customFormat="false" ht="15" hidden="false" customHeight="false" outlineLevel="0" collapsed="false">
      <c r="A8108" s="0" t="n">
        <v>1500014742</v>
      </c>
      <c r="B8108" s="157" t="n">
        <v>7.35</v>
      </c>
    </row>
    <row r="8109" customFormat="false" ht="15" hidden="false" customHeight="false" outlineLevel="0" collapsed="false">
      <c r="A8109" s="0" t="n">
        <v>1500014743</v>
      </c>
      <c r="B8109" s="157" t="n">
        <v>11.75</v>
      </c>
    </row>
    <row r="8110" customFormat="false" ht="15" hidden="false" customHeight="false" outlineLevel="0" collapsed="false">
      <c r="A8110" s="0" t="n">
        <v>1500014744</v>
      </c>
      <c r="B8110" s="157" t="n">
        <v>27</v>
      </c>
    </row>
    <row r="8111" customFormat="false" ht="15" hidden="false" customHeight="false" outlineLevel="0" collapsed="false">
      <c r="A8111" s="0" t="n">
        <v>1500014745</v>
      </c>
      <c r="B8111" s="157" t="n">
        <v>0</v>
      </c>
    </row>
    <row r="8112" customFormat="false" ht="15" hidden="false" customHeight="false" outlineLevel="0" collapsed="false">
      <c r="A8112" s="0" t="n">
        <v>1500014746</v>
      </c>
      <c r="B8112" s="157" t="n">
        <v>48.8333333333333</v>
      </c>
    </row>
    <row r="8113" customFormat="false" ht="15" hidden="false" customHeight="false" outlineLevel="0" collapsed="false">
      <c r="A8113" s="0" t="n">
        <v>1500014747</v>
      </c>
      <c r="B8113" s="157" t="n">
        <v>129.716666666667</v>
      </c>
    </row>
    <row r="8114" customFormat="false" ht="15" hidden="false" customHeight="false" outlineLevel="0" collapsed="false">
      <c r="A8114" s="0" t="n">
        <v>1500014748</v>
      </c>
      <c r="B8114" s="157" t="n">
        <v>0.833333333333333</v>
      </c>
    </row>
    <row r="8115" customFormat="false" ht="15" hidden="false" customHeight="false" outlineLevel="0" collapsed="false">
      <c r="A8115" s="0" t="n">
        <v>1500014749</v>
      </c>
      <c r="B8115" s="157" t="n">
        <v>0</v>
      </c>
    </row>
    <row r="8116" customFormat="false" ht="15" hidden="false" customHeight="false" outlineLevel="0" collapsed="false">
      <c r="A8116" s="0" t="n">
        <v>1500014792</v>
      </c>
      <c r="B8116" s="157" t="n">
        <v>196.5</v>
      </c>
    </row>
    <row r="8117" customFormat="false" ht="15" hidden="false" customHeight="false" outlineLevel="0" collapsed="false">
      <c r="A8117" s="0" t="n">
        <v>1500014847</v>
      </c>
      <c r="B8117" s="157" t="n">
        <v>0</v>
      </c>
    </row>
    <row r="8118" customFormat="false" ht="15" hidden="false" customHeight="false" outlineLevel="0" collapsed="false">
      <c r="A8118" s="0" t="n">
        <v>1500014824</v>
      </c>
      <c r="B8118" s="157" t="n">
        <v>52.5</v>
      </c>
    </row>
    <row r="8119" customFormat="false" ht="15" hidden="false" customHeight="false" outlineLevel="0" collapsed="false">
      <c r="A8119" s="0" t="n">
        <v>1500014825</v>
      </c>
      <c r="B8119" s="157" t="n">
        <v>0</v>
      </c>
    </row>
    <row r="8120" customFormat="false" ht="15" hidden="false" customHeight="false" outlineLevel="0" collapsed="false">
      <c r="A8120" s="0" t="n">
        <v>1500014826</v>
      </c>
      <c r="B8120" s="157" t="n">
        <v>27.0833333333333</v>
      </c>
    </row>
    <row r="8121" customFormat="false" ht="15" hidden="false" customHeight="false" outlineLevel="0" collapsed="false">
      <c r="A8121" s="0" t="n">
        <v>1500014827</v>
      </c>
      <c r="B8121" s="157" t="n">
        <v>55</v>
      </c>
    </row>
    <row r="8122" customFormat="false" ht="15" hidden="false" customHeight="false" outlineLevel="0" collapsed="false">
      <c r="A8122" s="0" t="n">
        <v>1500014828</v>
      </c>
      <c r="B8122" s="157" t="n">
        <v>2.08333333333333</v>
      </c>
    </row>
    <row r="8123" customFormat="false" ht="15" hidden="false" customHeight="false" outlineLevel="0" collapsed="false">
      <c r="A8123" s="0" t="n">
        <v>1500014829</v>
      </c>
      <c r="B8123" s="157" t="n">
        <v>2.58333333333333</v>
      </c>
    </row>
    <row r="8124" customFormat="false" ht="15" hidden="false" customHeight="false" outlineLevel="0" collapsed="false">
      <c r="A8124" s="0" t="n">
        <v>1500014830</v>
      </c>
      <c r="B8124" s="157" t="n">
        <v>1.33333333333333</v>
      </c>
    </row>
    <row r="8125" customFormat="false" ht="15" hidden="false" customHeight="false" outlineLevel="0" collapsed="false">
      <c r="A8125" s="0" t="n">
        <v>1500014831</v>
      </c>
      <c r="B8125" s="157" t="n">
        <v>0</v>
      </c>
    </row>
    <row r="8126" customFormat="false" ht="15" hidden="false" customHeight="false" outlineLevel="0" collapsed="false">
      <c r="A8126" s="0" t="n">
        <v>1500014832</v>
      </c>
      <c r="B8126" s="157" t="n">
        <v>0</v>
      </c>
    </row>
    <row r="8127" customFormat="false" ht="15" hidden="false" customHeight="false" outlineLevel="0" collapsed="false">
      <c r="A8127" s="0" t="n">
        <v>1500014833</v>
      </c>
      <c r="B8127" s="157" t="n">
        <v>0</v>
      </c>
    </row>
    <row r="8128" customFormat="false" ht="15" hidden="false" customHeight="false" outlineLevel="0" collapsed="false">
      <c r="A8128" s="0" t="n">
        <v>1500014834</v>
      </c>
      <c r="B8128" s="157" t="n">
        <v>28.75</v>
      </c>
    </row>
    <row r="8129" customFormat="false" ht="15" hidden="false" customHeight="false" outlineLevel="0" collapsed="false">
      <c r="A8129" s="0" t="n">
        <v>1500014835</v>
      </c>
      <c r="B8129" s="157" t="n">
        <v>28</v>
      </c>
    </row>
    <row r="8130" customFormat="false" ht="15" hidden="false" customHeight="false" outlineLevel="0" collapsed="false">
      <c r="A8130" s="0" t="n">
        <v>1500014836</v>
      </c>
      <c r="B8130" s="157" t="n">
        <v>11.1666666666667</v>
      </c>
    </row>
    <row r="8131" customFormat="false" ht="15" hidden="false" customHeight="false" outlineLevel="0" collapsed="false">
      <c r="A8131" s="0" t="n">
        <v>1500014837</v>
      </c>
      <c r="B8131" s="157" t="n">
        <v>0</v>
      </c>
    </row>
    <row r="8132" customFormat="false" ht="15" hidden="false" customHeight="false" outlineLevel="0" collapsed="false">
      <c r="A8132" s="0" t="n">
        <v>1500014838</v>
      </c>
      <c r="B8132" s="157" t="n">
        <v>20.8333333333333</v>
      </c>
    </row>
    <row r="8133" customFormat="false" ht="15" hidden="false" customHeight="false" outlineLevel="0" collapsed="false">
      <c r="A8133" s="0" t="n">
        <v>1500014839</v>
      </c>
      <c r="B8133" s="157" t="n">
        <v>20</v>
      </c>
    </row>
    <row r="8134" customFormat="false" ht="15" hidden="false" customHeight="false" outlineLevel="0" collapsed="false">
      <c r="A8134" s="0" t="n">
        <v>1500014840</v>
      </c>
      <c r="B8134" s="157" t="n">
        <v>0</v>
      </c>
    </row>
    <row r="8135" customFormat="false" ht="15" hidden="false" customHeight="false" outlineLevel="0" collapsed="false">
      <c r="A8135" s="0" t="n">
        <v>1500014841</v>
      </c>
      <c r="B8135" s="157" t="n">
        <v>11.6666666666667</v>
      </c>
    </row>
    <row r="8136" customFormat="false" ht="15" hidden="false" customHeight="false" outlineLevel="0" collapsed="false">
      <c r="A8136" s="0" t="n">
        <v>1500014852</v>
      </c>
      <c r="B8136" s="157" t="n">
        <v>0</v>
      </c>
    </row>
    <row r="8137" customFormat="false" ht="15" hidden="false" customHeight="false" outlineLevel="0" collapsed="false">
      <c r="A8137" s="0" t="n">
        <v>1500014853</v>
      </c>
      <c r="B8137" s="157" t="n">
        <v>8.58333333333333</v>
      </c>
    </row>
    <row r="8138" customFormat="false" ht="15" hidden="false" customHeight="false" outlineLevel="0" collapsed="false">
      <c r="A8138" s="0" t="n">
        <v>1500014854</v>
      </c>
      <c r="B8138" s="157" t="n">
        <v>0</v>
      </c>
    </row>
    <row r="8139" customFormat="false" ht="15" hidden="false" customHeight="false" outlineLevel="0" collapsed="false">
      <c r="A8139" s="0" t="n">
        <v>1500014855</v>
      </c>
      <c r="B8139" s="157" t="n">
        <v>20</v>
      </c>
    </row>
    <row r="8140" customFormat="false" ht="15" hidden="false" customHeight="false" outlineLevel="0" collapsed="false">
      <c r="A8140" s="0" t="n">
        <v>1500014856</v>
      </c>
      <c r="B8140" s="157" t="n">
        <v>9.58333333333333</v>
      </c>
    </row>
    <row r="8141" customFormat="false" ht="15" hidden="false" customHeight="false" outlineLevel="0" collapsed="false">
      <c r="A8141" s="0" t="n">
        <v>1500014857</v>
      </c>
      <c r="B8141" s="157" t="n">
        <v>0.833333333333333</v>
      </c>
    </row>
    <row r="8142" customFormat="false" ht="15" hidden="false" customHeight="false" outlineLevel="0" collapsed="false">
      <c r="A8142" s="0" t="n">
        <v>1500014858</v>
      </c>
      <c r="B8142" s="157" t="n">
        <v>0</v>
      </c>
    </row>
    <row r="8143" customFormat="false" ht="15" hidden="false" customHeight="false" outlineLevel="0" collapsed="false">
      <c r="A8143" s="0" t="n">
        <v>1500014859</v>
      </c>
      <c r="B8143" s="157" t="n">
        <v>0</v>
      </c>
    </row>
    <row r="8144" customFormat="false" ht="15" hidden="false" customHeight="false" outlineLevel="0" collapsed="false">
      <c r="A8144" s="0" t="n">
        <v>1500014860</v>
      </c>
      <c r="B8144" s="157" t="n">
        <v>35.4166666666667</v>
      </c>
    </row>
    <row r="8145" customFormat="false" ht="15" hidden="false" customHeight="false" outlineLevel="0" collapsed="false">
      <c r="A8145" s="0" t="n">
        <v>1500014861</v>
      </c>
      <c r="B8145" s="157" t="n">
        <v>0</v>
      </c>
    </row>
    <row r="8146" customFormat="false" ht="15" hidden="false" customHeight="false" outlineLevel="0" collapsed="false">
      <c r="A8146" s="0" t="n">
        <v>1500014862</v>
      </c>
      <c r="B8146" s="157" t="n">
        <v>0.833333333333333</v>
      </c>
    </row>
    <row r="8147" customFormat="false" ht="15" hidden="false" customHeight="false" outlineLevel="0" collapsed="false">
      <c r="A8147" s="0" t="n">
        <v>1500014863</v>
      </c>
      <c r="B8147" s="157" t="n">
        <v>0</v>
      </c>
    </row>
    <row r="8148" customFormat="false" ht="15" hidden="false" customHeight="false" outlineLevel="0" collapsed="false">
      <c r="A8148" s="0" t="n">
        <v>1500014874</v>
      </c>
      <c r="B8148" s="157" t="n">
        <v>1.33333333333333</v>
      </c>
    </row>
    <row r="8149" customFormat="false" ht="15" hidden="false" customHeight="false" outlineLevel="0" collapsed="false">
      <c r="A8149" s="0" t="n">
        <v>1500014875</v>
      </c>
      <c r="B8149" s="157" t="n">
        <v>131.5</v>
      </c>
    </row>
    <row r="8150" customFormat="false" ht="15" hidden="false" customHeight="false" outlineLevel="0" collapsed="false">
      <c r="A8150" s="0" t="n">
        <v>1500014876</v>
      </c>
      <c r="B8150" s="157" t="n">
        <v>0</v>
      </c>
    </row>
    <row r="8151" customFormat="false" ht="15" hidden="false" customHeight="false" outlineLevel="0" collapsed="false">
      <c r="A8151" s="0" t="n">
        <v>1500014877</v>
      </c>
      <c r="B8151" s="157" t="n">
        <v>2.5</v>
      </c>
    </row>
    <row r="8152" customFormat="false" ht="15" hidden="false" customHeight="false" outlineLevel="0" collapsed="false">
      <c r="A8152" s="0" t="n">
        <v>1500014878</v>
      </c>
      <c r="B8152" s="157" t="n">
        <v>8.33333333333333</v>
      </c>
    </row>
    <row r="8153" customFormat="false" ht="15" hidden="false" customHeight="false" outlineLevel="0" collapsed="false">
      <c r="A8153" s="0" t="n">
        <v>1500014879</v>
      </c>
      <c r="B8153" s="157" t="n">
        <v>0</v>
      </c>
    </row>
    <row r="8154" customFormat="false" ht="15" hidden="false" customHeight="false" outlineLevel="0" collapsed="false">
      <c r="A8154" s="0" t="n">
        <v>1500014880</v>
      </c>
      <c r="B8154" s="157" t="n">
        <v>14.5833333333333</v>
      </c>
    </row>
    <row r="8155" customFormat="false" ht="15" hidden="false" customHeight="false" outlineLevel="0" collapsed="false">
      <c r="A8155" s="0" t="n">
        <v>1500014881</v>
      </c>
      <c r="B8155" s="157" t="n">
        <v>8.33333333333333</v>
      </c>
    </row>
    <row r="8156" customFormat="false" ht="15" hidden="false" customHeight="false" outlineLevel="0" collapsed="false">
      <c r="A8156" s="0" t="n">
        <v>1500014911</v>
      </c>
      <c r="B8156" s="157" t="n">
        <v>1.25</v>
      </c>
    </row>
    <row r="8157" customFormat="false" ht="15" hidden="false" customHeight="false" outlineLevel="0" collapsed="false">
      <c r="A8157" s="0" t="n">
        <v>1500014912</v>
      </c>
      <c r="B8157" s="157" t="n">
        <v>8.41666666666667</v>
      </c>
    </row>
    <row r="8158" customFormat="false" ht="15" hidden="false" customHeight="false" outlineLevel="0" collapsed="false">
      <c r="A8158" s="0" t="n">
        <v>1500014913</v>
      </c>
      <c r="B8158" s="157" t="n">
        <v>0</v>
      </c>
    </row>
    <row r="8159" customFormat="false" ht="15" hidden="false" customHeight="false" outlineLevel="0" collapsed="false">
      <c r="A8159" s="0" t="n">
        <v>1500014914</v>
      </c>
      <c r="B8159" s="157" t="n">
        <v>26.0833333333333</v>
      </c>
    </row>
    <row r="8160" customFormat="false" ht="15" hidden="false" customHeight="false" outlineLevel="0" collapsed="false">
      <c r="A8160" s="0" t="n">
        <v>1500014915</v>
      </c>
      <c r="B8160" s="157" t="n">
        <v>13.75</v>
      </c>
    </row>
    <row r="8161" customFormat="false" ht="15" hidden="false" customHeight="false" outlineLevel="0" collapsed="false">
      <c r="A8161" s="0" t="n">
        <v>1500014916</v>
      </c>
      <c r="B8161" s="157" t="n">
        <v>71.725</v>
      </c>
    </row>
    <row r="8162" customFormat="false" ht="15" hidden="false" customHeight="false" outlineLevel="0" collapsed="false">
      <c r="A8162" s="0" t="n">
        <v>1500014917</v>
      </c>
      <c r="B8162" s="157" t="n">
        <v>5.66666666666667</v>
      </c>
    </row>
    <row r="8163" customFormat="false" ht="15" hidden="false" customHeight="false" outlineLevel="0" collapsed="false">
      <c r="A8163" s="0" t="n">
        <v>1500014918</v>
      </c>
      <c r="B8163" s="157" t="n">
        <v>0</v>
      </c>
    </row>
    <row r="8164" customFormat="false" ht="15" hidden="false" customHeight="false" outlineLevel="0" collapsed="false">
      <c r="A8164" s="0" t="n">
        <v>1500014896</v>
      </c>
      <c r="B8164" s="157" t="n">
        <v>0</v>
      </c>
    </row>
    <row r="8165" customFormat="false" ht="15" hidden="false" customHeight="false" outlineLevel="0" collapsed="false">
      <c r="A8165" s="0" t="n">
        <v>1500014897</v>
      </c>
      <c r="B8165" s="157" t="n">
        <v>0</v>
      </c>
    </row>
    <row r="8166" customFormat="false" ht="15" hidden="false" customHeight="false" outlineLevel="0" collapsed="false">
      <c r="A8166" s="0" t="n">
        <v>1500014898</v>
      </c>
      <c r="B8166" s="157" t="n">
        <v>10.8333333333333</v>
      </c>
    </row>
    <row r="8167" customFormat="false" ht="15" hidden="false" customHeight="false" outlineLevel="0" collapsed="false">
      <c r="A8167" s="0" t="n">
        <v>1500014899</v>
      </c>
      <c r="B8167" s="157" t="n">
        <v>10.8333333333333</v>
      </c>
    </row>
    <row r="8168" customFormat="false" ht="15" hidden="false" customHeight="false" outlineLevel="0" collapsed="false">
      <c r="A8168" s="0" t="n">
        <v>1500014900</v>
      </c>
      <c r="B8168" s="157" t="n">
        <v>20</v>
      </c>
    </row>
    <row r="8169" customFormat="false" ht="15" hidden="false" customHeight="false" outlineLevel="0" collapsed="false">
      <c r="A8169" s="0" t="n">
        <v>1500014901</v>
      </c>
      <c r="B8169" s="157" t="n">
        <v>17.9166666666667</v>
      </c>
    </row>
    <row r="8170" customFormat="false" ht="15" hidden="false" customHeight="false" outlineLevel="0" collapsed="false">
      <c r="A8170" s="0" t="n">
        <v>1500014902</v>
      </c>
      <c r="B8170" s="157" t="n">
        <v>2.5</v>
      </c>
    </row>
    <row r="8171" customFormat="false" ht="15" hidden="false" customHeight="false" outlineLevel="0" collapsed="false">
      <c r="A8171" s="0" t="n">
        <v>1500014903</v>
      </c>
      <c r="B8171" s="157" t="n">
        <v>14.1666666666667</v>
      </c>
    </row>
    <row r="8172" customFormat="false" ht="15" hidden="false" customHeight="false" outlineLevel="0" collapsed="false">
      <c r="A8172" s="0" t="n">
        <v>1500014922</v>
      </c>
      <c r="B8172" s="157" t="n">
        <v>0</v>
      </c>
    </row>
    <row r="8173" customFormat="false" ht="15" hidden="false" customHeight="false" outlineLevel="0" collapsed="false">
      <c r="A8173" s="0" t="n">
        <v>1500014923</v>
      </c>
      <c r="B8173" s="157" t="n">
        <v>4.16666666666667</v>
      </c>
    </row>
    <row r="8174" customFormat="false" ht="15" hidden="false" customHeight="false" outlineLevel="0" collapsed="false">
      <c r="A8174" s="0" t="n">
        <v>1500014924</v>
      </c>
      <c r="B8174" s="157" t="n">
        <v>14.75</v>
      </c>
    </row>
    <row r="8175" customFormat="false" ht="15" hidden="false" customHeight="false" outlineLevel="0" collapsed="false">
      <c r="A8175" s="0" t="n">
        <v>1500014925</v>
      </c>
      <c r="B8175" s="157" t="n">
        <v>1.66666666666667</v>
      </c>
    </row>
    <row r="8176" customFormat="false" ht="15" hidden="false" customHeight="false" outlineLevel="0" collapsed="false">
      <c r="A8176" s="0" t="n">
        <v>1500014926</v>
      </c>
      <c r="B8176" s="157" t="n">
        <v>42.25</v>
      </c>
    </row>
    <row r="8177" customFormat="false" ht="15" hidden="false" customHeight="false" outlineLevel="0" collapsed="false">
      <c r="A8177" s="0" t="n">
        <v>1500014927</v>
      </c>
      <c r="B8177" s="157" t="n">
        <v>16.9166666666667</v>
      </c>
    </row>
    <row r="8178" customFormat="false" ht="15" hidden="false" customHeight="false" outlineLevel="0" collapsed="false">
      <c r="A8178" s="0" t="n">
        <v>1500014928</v>
      </c>
      <c r="B8178" s="157" t="n">
        <v>0</v>
      </c>
    </row>
    <row r="8179" customFormat="false" ht="15" hidden="false" customHeight="false" outlineLevel="0" collapsed="false">
      <c r="A8179" s="0" t="n">
        <v>1500014929</v>
      </c>
      <c r="B8179" s="157" t="n">
        <v>0</v>
      </c>
    </row>
    <row r="8180" customFormat="false" ht="15" hidden="false" customHeight="false" outlineLevel="0" collapsed="false">
      <c r="A8180" s="0" t="n">
        <v>1500014931</v>
      </c>
      <c r="B8180" s="157" t="n">
        <v>116.333333333333</v>
      </c>
    </row>
    <row r="8181" customFormat="false" ht="15" hidden="false" customHeight="false" outlineLevel="0" collapsed="false">
      <c r="A8181" s="0" t="n">
        <v>1500014942</v>
      </c>
      <c r="B8181" s="157" t="n">
        <v>16.6666666666667</v>
      </c>
    </row>
    <row r="8182" customFormat="false" ht="15" hidden="false" customHeight="false" outlineLevel="0" collapsed="false">
      <c r="A8182" s="0" t="n">
        <v>1500014951</v>
      </c>
      <c r="B8182" s="157" t="n">
        <v>0</v>
      </c>
    </row>
    <row r="8183" customFormat="false" ht="15" hidden="false" customHeight="false" outlineLevel="0" collapsed="false">
      <c r="A8183" s="0" t="n">
        <v>1500014952</v>
      </c>
      <c r="B8183" s="157" t="n">
        <v>83.75</v>
      </c>
    </row>
    <row r="8184" customFormat="false" ht="15" hidden="false" customHeight="false" outlineLevel="0" collapsed="false">
      <c r="A8184" s="0" t="n">
        <v>1500014953</v>
      </c>
      <c r="B8184" s="157" t="n">
        <v>2.83333333333333</v>
      </c>
    </row>
    <row r="8185" customFormat="false" ht="15" hidden="false" customHeight="false" outlineLevel="0" collapsed="false">
      <c r="A8185" s="0" t="n">
        <v>1500014954</v>
      </c>
      <c r="B8185" s="157" t="n">
        <v>16.25</v>
      </c>
    </row>
    <row r="8186" customFormat="false" ht="15" hidden="false" customHeight="false" outlineLevel="0" collapsed="false">
      <c r="A8186" s="0" t="n">
        <v>1500014970</v>
      </c>
      <c r="B8186" s="157" t="n">
        <v>19.5</v>
      </c>
    </row>
    <row r="8187" customFormat="false" ht="15" hidden="false" customHeight="false" outlineLevel="0" collapsed="false">
      <c r="A8187" s="0" t="n">
        <v>1500014955</v>
      </c>
      <c r="B8187" s="157" t="n">
        <v>0</v>
      </c>
    </row>
    <row r="8188" customFormat="false" ht="15" hidden="false" customHeight="false" outlineLevel="0" collapsed="false">
      <c r="A8188" s="0" t="n">
        <v>1500014956</v>
      </c>
      <c r="B8188" s="157" t="n">
        <v>2.91666666666667</v>
      </c>
    </row>
    <row r="8189" customFormat="false" ht="15" hidden="false" customHeight="false" outlineLevel="0" collapsed="false">
      <c r="A8189" s="0" t="n">
        <v>1500014957</v>
      </c>
      <c r="B8189" s="157" t="n">
        <v>0</v>
      </c>
    </row>
    <row r="8190" customFormat="false" ht="15" hidden="false" customHeight="false" outlineLevel="0" collapsed="false">
      <c r="A8190" s="0" t="n">
        <v>1500014958</v>
      </c>
      <c r="B8190" s="157" t="n">
        <v>65</v>
      </c>
    </row>
    <row r="8191" customFormat="false" ht="15" hidden="false" customHeight="false" outlineLevel="0" collapsed="false">
      <c r="A8191" s="0" t="n">
        <v>1500014959</v>
      </c>
      <c r="B8191" s="157" t="n">
        <v>0</v>
      </c>
    </row>
    <row r="8192" customFormat="false" ht="15" hidden="false" customHeight="false" outlineLevel="0" collapsed="false">
      <c r="A8192" s="0" t="n">
        <v>1500014976</v>
      </c>
      <c r="B8192" s="157" t="n">
        <v>42.5833333333333</v>
      </c>
    </row>
    <row r="8193" customFormat="false" ht="15" hidden="false" customHeight="false" outlineLevel="0" collapsed="false">
      <c r="A8193" s="0" t="n">
        <v>1500014977</v>
      </c>
      <c r="B8193" s="157" t="n">
        <v>9.33333333333333</v>
      </c>
    </row>
    <row r="8194" customFormat="false" ht="15" hidden="false" customHeight="false" outlineLevel="0" collapsed="false">
      <c r="A8194" s="0" t="n">
        <v>1500014978</v>
      </c>
      <c r="B8194" s="157" t="n">
        <v>30.0833333333333</v>
      </c>
    </row>
    <row r="8195" customFormat="false" ht="15" hidden="false" customHeight="false" outlineLevel="0" collapsed="false">
      <c r="A8195" s="0" t="n">
        <v>1500014979</v>
      </c>
      <c r="B8195" s="157" t="n">
        <v>29.6666666666667</v>
      </c>
    </row>
    <row r="8196" customFormat="false" ht="15" hidden="false" customHeight="false" outlineLevel="0" collapsed="false">
      <c r="A8196" s="0" t="n">
        <v>1500014980</v>
      </c>
      <c r="B8196" s="157" t="n">
        <v>18.125</v>
      </c>
    </row>
    <row r="8197" customFormat="false" ht="15" hidden="false" customHeight="false" outlineLevel="0" collapsed="false">
      <c r="A8197" s="0" t="n">
        <v>1500014982</v>
      </c>
      <c r="B8197" s="157" t="n">
        <v>5.83333333333333</v>
      </c>
    </row>
    <row r="8198" customFormat="false" ht="15" hidden="false" customHeight="false" outlineLevel="0" collapsed="false">
      <c r="A8198" s="0" t="n">
        <v>1500014983</v>
      </c>
      <c r="B8198" s="157" t="n">
        <v>18.75</v>
      </c>
    </row>
    <row r="8199" customFormat="false" ht="15" hidden="false" customHeight="false" outlineLevel="0" collapsed="false">
      <c r="A8199" s="0" t="n">
        <v>1500014984</v>
      </c>
      <c r="B8199" s="157" t="n">
        <v>12.75</v>
      </c>
    </row>
    <row r="8200" customFormat="false" ht="15" hidden="false" customHeight="false" outlineLevel="0" collapsed="false">
      <c r="A8200" s="0" t="n">
        <v>1500014985</v>
      </c>
      <c r="B8200" s="157" t="n">
        <v>9.58333333333333</v>
      </c>
    </row>
    <row r="8201" customFormat="false" ht="15" hidden="false" customHeight="false" outlineLevel="0" collapsed="false">
      <c r="A8201" s="0" t="n">
        <v>1500014986</v>
      </c>
      <c r="B8201" s="157" t="n">
        <v>13.5833333333333</v>
      </c>
    </row>
    <row r="8202" customFormat="false" ht="15" hidden="false" customHeight="false" outlineLevel="0" collapsed="false">
      <c r="A8202" s="0" t="n">
        <v>1500014987</v>
      </c>
      <c r="B8202" s="157" t="n">
        <v>0</v>
      </c>
    </row>
    <row r="8203" customFormat="false" ht="15" hidden="false" customHeight="false" outlineLevel="0" collapsed="false">
      <c r="A8203" s="0" t="n">
        <v>1500014988</v>
      </c>
      <c r="B8203" s="157" t="n">
        <v>38.6666666666667</v>
      </c>
    </row>
    <row r="8204" customFormat="false" ht="15" hidden="false" customHeight="false" outlineLevel="0" collapsed="false">
      <c r="A8204" s="0" t="n">
        <v>1500014990</v>
      </c>
      <c r="B8204" s="157" t="n">
        <v>2.41666666666667</v>
      </c>
    </row>
    <row r="8205" customFormat="false" ht="15" hidden="false" customHeight="false" outlineLevel="0" collapsed="false">
      <c r="A8205" s="0" t="n">
        <v>1500015008</v>
      </c>
      <c r="B8205" s="157" t="n">
        <v>8.75</v>
      </c>
    </row>
    <row r="8206" customFormat="false" ht="15" hidden="false" customHeight="false" outlineLevel="0" collapsed="false">
      <c r="A8206" s="0" t="n">
        <v>1500015009</v>
      </c>
      <c r="B8206" s="157" t="n">
        <v>0</v>
      </c>
    </row>
    <row r="8207" customFormat="false" ht="15" hidden="false" customHeight="false" outlineLevel="0" collapsed="false">
      <c r="A8207" s="0" t="n">
        <v>1500015010</v>
      </c>
      <c r="B8207" s="157" t="n">
        <v>27.5</v>
      </c>
    </row>
    <row r="8208" customFormat="false" ht="15" hidden="false" customHeight="false" outlineLevel="0" collapsed="false">
      <c r="A8208" s="0" t="n">
        <v>1500015011</v>
      </c>
      <c r="B8208" s="157" t="n">
        <v>0</v>
      </c>
    </row>
    <row r="8209" customFormat="false" ht="15" hidden="false" customHeight="false" outlineLevel="0" collapsed="false">
      <c r="A8209" s="0" t="n">
        <v>1500015012</v>
      </c>
      <c r="B8209" s="157" t="n">
        <v>0</v>
      </c>
    </row>
    <row r="8210" customFormat="false" ht="15" hidden="false" customHeight="false" outlineLevel="0" collapsed="false">
      <c r="A8210" s="0" t="n">
        <v>1500015013</v>
      </c>
      <c r="B8210" s="157" t="n">
        <v>14.5833333333333</v>
      </c>
    </row>
    <row r="8211" customFormat="false" ht="15" hidden="false" customHeight="false" outlineLevel="0" collapsed="false">
      <c r="A8211" s="0" t="n">
        <v>1500015014</v>
      </c>
      <c r="B8211" s="157" t="n">
        <v>5.95</v>
      </c>
    </row>
    <row r="8212" customFormat="false" ht="15" hidden="false" customHeight="false" outlineLevel="0" collapsed="false">
      <c r="A8212" s="0" t="n">
        <v>1500015015</v>
      </c>
      <c r="B8212" s="157" t="n">
        <v>11.25</v>
      </c>
    </row>
    <row r="8213" customFormat="false" ht="15" hidden="false" customHeight="false" outlineLevel="0" collapsed="false">
      <c r="A8213" s="0" t="n">
        <v>1500015016</v>
      </c>
      <c r="B8213" s="157" t="n">
        <v>28.8333333333333</v>
      </c>
    </row>
    <row r="8214" customFormat="false" ht="15" hidden="false" customHeight="false" outlineLevel="0" collapsed="false">
      <c r="A8214" s="0" t="n">
        <v>1500015017</v>
      </c>
      <c r="B8214" s="157" t="n">
        <v>21.4166666666667</v>
      </c>
    </row>
    <row r="8215" customFormat="false" ht="15" hidden="false" customHeight="false" outlineLevel="0" collapsed="false">
      <c r="A8215" s="0" t="n">
        <v>1500015018</v>
      </c>
      <c r="B8215" s="157" t="n">
        <v>14.1666666666667</v>
      </c>
    </row>
    <row r="8216" customFormat="false" ht="15" hidden="false" customHeight="false" outlineLevel="0" collapsed="false">
      <c r="A8216" s="0" t="n">
        <v>1500015019</v>
      </c>
      <c r="B8216" s="157" t="n">
        <v>0</v>
      </c>
    </row>
    <row r="8217" customFormat="false" ht="15" hidden="false" customHeight="false" outlineLevel="0" collapsed="false">
      <c r="A8217" s="0" t="n">
        <v>1500015020</v>
      </c>
      <c r="B8217" s="157" t="n">
        <v>19.6666666666667</v>
      </c>
    </row>
    <row r="8218" customFormat="false" ht="15" hidden="false" customHeight="false" outlineLevel="0" collapsed="false">
      <c r="A8218" s="0" t="n">
        <v>1500015022</v>
      </c>
      <c r="B8218" s="157" t="n">
        <v>20.1666666666667</v>
      </c>
    </row>
    <row r="8219" customFormat="false" ht="15" hidden="false" customHeight="false" outlineLevel="0" collapsed="false">
      <c r="A8219" s="0" t="n">
        <v>1500015023</v>
      </c>
      <c r="B8219" s="157" t="n">
        <v>79.1666666666667</v>
      </c>
    </row>
    <row r="8220" customFormat="false" ht="15" hidden="false" customHeight="false" outlineLevel="0" collapsed="false">
      <c r="A8220" s="0" t="n">
        <v>1500015044</v>
      </c>
      <c r="B8220" s="157" t="n">
        <v>6.25</v>
      </c>
    </row>
    <row r="8221" customFormat="false" ht="15" hidden="false" customHeight="false" outlineLevel="0" collapsed="false">
      <c r="A8221" s="0" t="n">
        <v>1500015045</v>
      </c>
      <c r="B8221" s="157" t="n">
        <v>10.8333333333333</v>
      </c>
    </row>
    <row r="8222" customFormat="false" ht="15" hidden="false" customHeight="false" outlineLevel="0" collapsed="false">
      <c r="A8222" s="0" t="n">
        <v>1500015046</v>
      </c>
      <c r="B8222" s="157" t="n">
        <v>23.25</v>
      </c>
    </row>
    <row r="8223" customFormat="false" ht="15" hidden="false" customHeight="false" outlineLevel="0" collapsed="false">
      <c r="A8223" s="0" t="n">
        <v>1500015047</v>
      </c>
      <c r="B8223" s="157" t="n">
        <v>8.75</v>
      </c>
    </row>
    <row r="8224" customFormat="false" ht="15" hidden="false" customHeight="false" outlineLevel="0" collapsed="false">
      <c r="A8224" s="0" t="n">
        <v>1500015048</v>
      </c>
      <c r="B8224" s="157" t="n">
        <v>11.6666666666667</v>
      </c>
    </row>
    <row r="8225" customFormat="false" ht="15" hidden="false" customHeight="false" outlineLevel="0" collapsed="false">
      <c r="A8225" s="0" t="n">
        <v>1500015049</v>
      </c>
      <c r="B8225" s="157" t="n">
        <v>0</v>
      </c>
    </row>
    <row r="8226" customFormat="false" ht="15" hidden="false" customHeight="false" outlineLevel="0" collapsed="false">
      <c r="A8226" s="0" t="n">
        <v>1500015050</v>
      </c>
      <c r="B8226" s="157" t="n">
        <v>6.79166666666667</v>
      </c>
    </row>
    <row r="8227" customFormat="false" ht="15" hidden="false" customHeight="false" outlineLevel="0" collapsed="false">
      <c r="A8227" s="0" t="n">
        <v>1500015051</v>
      </c>
      <c r="B8227" s="157" t="n">
        <v>0</v>
      </c>
    </row>
    <row r="8228" customFormat="false" ht="15" hidden="false" customHeight="false" outlineLevel="0" collapsed="false">
      <c r="A8228" s="0" t="n">
        <v>1500015052</v>
      </c>
      <c r="B8228" s="157" t="n">
        <v>15.8333333333333</v>
      </c>
    </row>
    <row r="8229" customFormat="false" ht="15" hidden="false" customHeight="false" outlineLevel="0" collapsed="false">
      <c r="A8229" s="0" t="n">
        <v>1500015064</v>
      </c>
      <c r="B8229" s="157" t="n">
        <v>0</v>
      </c>
    </row>
    <row r="8230" customFormat="false" ht="15" hidden="false" customHeight="false" outlineLevel="0" collapsed="false">
      <c r="A8230" s="0" t="n">
        <v>1500015065</v>
      </c>
      <c r="B8230" s="157" t="n">
        <v>38.4416666666667</v>
      </c>
    </row>
    <row r="8231" customFormat="false" ht="15" hidden="false" customHeight="false" outlineLevel="0" collapsed="false">
      <c r="A8231" s="0" t="n">
        <v>1500015066</v>
      </c>
      <c r="B8231" s="157" t="n">
        <v>37.75</v>
      </c>
    </row>
    <row r="8232" customFormat="false" ht="15" hidden="false" customHeight="false" outlineLevel="0" collapsed="false">
      <c r="A8232" s="0" t="n">
        <v>1500015067</v>
      </c>
      <c r="B8232" s="157" t="n">
        <v>0</v>
      </c>
    </row>
    <row r="8233" customFormat="false" ht="15" hidden="false" customHeight="false" outlineLevel="0" collapsed="false">
      <c r="A8233" s="0" t="n">
        <v>1500015102</v>
      </c>
      <c r="B8233" s="157" t="n">
        <v>21.3333333333333</v>
      </c>
    </row>
    <row r="8234" customFormat="false" ht="15" hidden="false" customHeight="false" outlineLevel="0" collapsed="false">
      <c r="A8234" s="0" t="n">
        <v>1500015103</v>
      </c>
      <c r="B8234" s="157" t="n">
        <v>0</v>
      </c>
    </row>
    <row r="8235" customFormat="false" ht="15" hidden="false" customHeight="false" outlineLevel="0" collapsed="false">
      <c r="A8235" s="0" t="n">
        <v>1500015104</v>
      </c>
      <c r="B8235" s="157" t="n">
        <v>0</v>
      </c>
    </row>
    <row r="8236" customFormat="false" ht="15" hidden="false" customHeight="false" outlineLevel="0" collapsed="false">
      <c r="A8236" s="0" t="n">
        <v>1500015105</v>
      </c>
      <c r="B8236" s="157" t="n">
        <v>15</v>
      </c>
    </row>
    <row r="8237" customFormat="false" ht="15" hidden="false" customHeight="false" outlineLevel="0" collapsed="false">
      <c r="A8237" s="0" t="n">
        <v>1500015106</v>
      </c>
      <c r="B8237" s="157" t="n">
        <v>26.1666666666667</v>
      </c>
    </row>
    <row r="8238" customFormat="false" ht="15" hidden="false" customHeight="false" outlineLevel="0" collapsed="false">
      <c r="A8238" s="0" t="n">
        <v>1500015107</v>
      </c>
      <c r="B8238" s="157" t="n">
        <v>2.5</v>
      </c>
    </row>
    <row r="8239" customFormat="false" ht="15" hidden="false" customHeight="false" outlineLevel="0" collapsed="false">
      <c r="A8239" s="0" t="n">
        <v>1500015108</v>
      </c>
      <c r="B8239" s="157" t="n">
        <v>0</v>
      </c>
    </row>
    <row r="8240" customFormat="false" ht="15" hidden="false" customHeight="false" outlineLevel="0" collapsed="false">
      <c r="A8240" s="0" t="n">
        <v>1500015109</v>
      </c>
      <c r="B8240" s="157" t="n">
        <v>15.4166666666667</v>
      </c>
    </row>
    <row r="8241" customFormat="false" ht="15" hidden="false" customHeight="false" outlineLevel="0" collapsed="false">
      <c r="A8241" s="0" t="n">
        <v>1500015110</v>
      </c>
      <c r="B8241" s="157" t="n">
        <v>17.9166666666667</v>
      </c>
    </row>
    <row r="8242" customFormat="false" ht="15" hidden="false" customHeight="false" outlineLevel="0" collapsed="false">
      <c r="A8242" s="0" t="n">
        <v>1500015111</v>
      </c>
      <c r="B8242" s="157" t="n">
        <v>19.1666666666667</v>
      </c>
    </row>
    <row r="8243" customFormat="false" ht="15" hidden="false" customHeight="false" outlineLevel="0" collapsed="false">
      <c r="A8243" s="0" t="n">
        <v>1500015112</v>
      </c>
      <c r="B8243" s="157" t="n">
        <v>13.5</v>
      </c>
    </row>
    <row r="8244" customFormat="false" ht="15" hidden="false" customHeight="false" outlineLevel="0" collapsed="false">
      <c r="A8244" s="0" t="n">
        <v>1500015113</v>
      </c>
      <c r="B8244" s="157" t="n">
        <v>15.4166666666667</v>
      </c>
    </row>
    <row r="8245" customFormat="false" ht="15" hidden="false" customHeight="false" outlineLevel="0" collapsed="false">
      <c r="A8245" s="0" t="n">
        <v>1500015114</v>
      </c>
      <c r="B8245" s="157" t="n">
        <v>31</v>
      </c>
    </row>
    <row r="8246" customFormat="false" ht="15" hidden="false" customHeight="false" outlineLevel="0" collapsed="false">
      <c r="A8246" s="0" t="n">
        <v>1500015115</v>
      </c>
      <c r="B8246" s="157" t="n">
        <v>20.8333333333333</v>
      </c>
    </row>
    <row r="8247" customFormat="false" ht="15" hidden="false" customHeight="false" outlineLevel="0" collapsed="false">
      <c r="A8247" s="0" t="n">
        <v>1500015116</v>
      </c>
      <c r="B8247" s="157" t="n">
        <v>30.8333333333333</v>
      </c>
    </row>
    <row r="8248" customFormat="false" ht="15" hidden="false" customHeight="false" outlineLevel="0" collapsed="false">
      <c r="A8248" s="0" t="n">
        <v>1500015117</v>
      </c>
      <c r="B8248" s="157" t="n">
        <v>109.925</v>
      </c>
    </row>
    <row r="8249" customFormat="false" ht="15" hidden="false" customHeight="false" outlineLevel="0" collapsed="false">
      <c r="A8249" s="0" t="n">
        <v>1500015118</v>
      </c>
      <c r="B8249" s="157" t="n">
        <v>39</v>
      </c>
    </row>
    <row r="8250" customFormat="false" ht="15" hidden="false" customHeight="false" outlineLevel="0" collapsed="false">
      <c r="A8250" s="0" t="n">
        <v>1500015119</v>
      </c>
      <c r="B8250" s="157" t="n">
        <v>40.8333333333333</v>
      </c>
    </row>
    <row r="8251" customFormat="false" ht="15" hidden="false" customHeight="false" outlineLevel="0" collapsed="false">
      <c r="A8251" s="0" t="n">
        <v>1500015120</v>
      </c>
      <c r="B8251" s="157" t="n">
        <v>22.0083333333333</v>
      </c>
    </row>
    <row r="8252" customFormat="false" ht="15" hidden="false" customHeight="false" outlineLevel="0" collapsed="false">
      <c r="A8252" s="0" t="n">
        <v>1500015121</v>
      </c>
      <c r="B8252" s="157" t="n">
        <v>22.75</v>
      </c>
    </row>
    <row r="8253" customFormat="false" ht="15" hidden="false" customHeight="false" outlineLevel="0" collapsed="false">
      <c r="A8253" s="0" t="n">
        <v>1500015122</v>
      </c>
      <c r="B8253" s="157" t="n">
        <v>0</v>
      </c>
    </row>
    <row r="8254" customFormat="false" ht="15" hidden="false" customHeight="false" outlineLevel="0" collapsed="false">
      <c r="A8254" s="0" t="n">
        <v>1500015123</v>
      </c>
      <c r="B8254" s="157" t="n">
        <v>29.15</v>
      </c>
    </row>
    <row r="8255" customFormat="false" ht="15" hidden="false" customHeight="false" outlineLevel="0" collapsed="false">
      <c r="A8255" s="0" t="n">
        <v>1500015124</v>
      </c>
      <c r="B8255" s="157" t="n">
        <v>0.333333333333333</v>
      </c>
    </row>
    <row r="8256" customFormat="false" ht="15" hidden="false" customHeight="false" outlineLevel="0" collapsed="false">
      <c r="A8256" s="0" t="n">
        <v>1500015125</v>
      </c>
      <c r="B8256" s="157" t="n">
        <v>0</v>
      </c>
    </row>
    <row r="8257" customFormat="false" ht="15" hidden="false" customHeight="false" outlineLevel="0" collapsed="false">
      <c r="A8257" s="0" t="n">
        <v>1500015126</v>
      </c>
      <c r="B8257" s="157" t="n">
        <v>0</v>
      </c>
    </row>
    <row r="8258" customFormat="false" ht="15" hidden="false" customHeight="false" outlineLevel="0" collapsed="false">
      <c r="A8258" s="0" t="n">
        <v>1500015128</v>
      </c>
      <c r="B8258" s="157" t="n">
        <v>42.8333333333333</v>
      </c>
    </row>
    <row r="8259" customFormat="false" ht="15" hidden="false" customHeight="false" outlineLevel="0" collapsed="false">
      <c r="A8259" s="0" t="n">
        <v>1500015129</v>
      </c>
      <c r="B8259" s="157" t="n">
        <v>6.66666666666667</v>
      </c>
    </row>
    <row r="8260" customFormat="false" ht="15" hidden="false" customHeight="false" outlineLevel="0" collapsed="false">
      <c r="A8260" s="0" t="n">
        <v>1500015130</v>
      </c>
      <c r="B8260" s="157" t="n">
        <v>8.16666666666667</v>
      </c>
    </row>
    <row r="8261" customFormat="false" ht="15" hidden="false" customHeight="false" outlineLevel="0" collapsed="false">
      <c r="A8261" s="0" t="n">
        <v>1500015131</v>
      </c>
      <c r="B8261" s="157" t="n">
        <v>13.4166666666667</v>
      </c>
    </row>
    <row r="8262" customFormat="false" ht="15" hidden="false" customHeight="false" outlineLevel="0" collapsed="false">
      <c r="A8262" s="0" t="n">
        <v>1500015139</v>
      </c>
      <c r="B8262" s="157" t="n">
        <v>0</v>
      </c>
    </row>
    <row r="8263" customFormat="false" ht="15" hidden="false" customHeight="false" outlineLevel="0" collapsed="false">
      <c r="A8263" s="0" t="n">
        <v>1500015140</v>
      </c>
      <c r="B8263" s="157" t="n">
        <v>0</v>
      </c>
    </row>
    <row r="8264" customFormat="false" ht="15" hidden="false" customHeight="false" outlineLevel="0" collapsed="false">
      <c r="A8264" s="0" t="n">
        <v>1500015141</v>
      </c>
      <c r="B8264" s="157" t="n">
        <v>2.5</v>
      </c>
    </row>
    <row r="8265" customFormat="false" ht="15" hidden="false" customHeight="false" outlineLevel="0" collapsed="false">
      <c r="A8265" s="0" t="n">
        <v>1500015142</v>
      </c>
      <c r="B8265" s="157" t="n">
        <v>28.9166666666667</v>
      </c>
    </row>
    <row r="8266" customFormat="false" ht="15" hidden="false" customHeight="false" outlineLevel="0" collapsed="false">
      <c r="A8266" s="0" t="n">
        <v>1500015143</v>
      </c>
      <c r="B8266" s="157" t="n">
        <v>0</v>
      </c>
    </row>
    <row r="8267" customFormat="false" ht="15" hidden="false" customHeight="false" outlineLevel="0" collapsed="false">
      <c r="A8267" s="0" t="n">
        <v>1500015144</v>
      </c>
      <c r="B8267" s="157" t="n">
        <v>6.66666666666667</v>
      </c>
    </row>
    <row r="8268" customFormat="false" ht="15" hidden="false" customHeight="false" outlineLevel="0" collapsed="false">
      <c r="A8268" s="0" t="n">
        <v>1500015145</v>
      </c>
      <c r="B8268" s="157" t="n">
        <v>5</v>
      </c>
    </row>
    <row r="8269" customFormat="false" ht="15" hidden="false" customHeight="false" outlineLevel="0" collapsed="false">
      <c r="A8269" s="0" t="n">
        <v>1500015146</v>
      </c>
      <c r="B8269" s="157" t="n">
        <v>3.33333333333333</v>
      </c>
    </row>
    <row r="8270" customFormat="false" ht="15" hidden="false" customHeight="false" outlineLevel="0" collapsed="false">
      <c r="A8270" s="0" t="n">
        <v>1500015147</v>
      </c>
      <c r="B8270" s="157" t="n">
        <v>0.416666666666667</v>
      </c>
    </row>
    <row r="8271" customFormat="false" ht="15" hidden="false" customHeight="false" outlineLevel="0" collapsed="false">
      <c r="A8271" s="0" t="n">
        <v>1500015079</v>
      </c>
      <c r="B8271" s="157" t="n">
        <v>10.4166666666667</v>
      </c>
    </row>
    <row r="8272" customFormat="false" ht="15" hidden="false" customHeight="false" outlineLevel="0" collapsed="false">
      <c r="A8272" s="0" t="n">
        <v>1500015080</v>
      </c>
      <c r="B8272" s="157" t="n">
        <v>0</v>
      </c>
    </row>
    <row r="8273" customFormat="false" ht="15" hidden="false" customHeight="false" outlineLevel="0" collapsed="false">
      <c r="A8273" s="0" t="n">
        <v>1500015081</v>
      </c>
      <c r="B8273" s="157" t="n">
        <v>29.8333333333333</v>
      </c>
    </row>
    <row r="8274" customFormat="false" ht="15" hidden="false" customHeight="false" outlineLevel="0" collapsed="false">
      <c r="A8274" s="0" t="n">
        <v>1500015082</v>
      </c>
      <c r="B8274" s="157" t="n">
        <v>2.91666666666667</v>
      </c>
    </row>
    <row r="8275" customFormat="false" ht="15" hidden="false" customHeight="false" outlineLevel="0" collapsed="false">
      <c r="A8275" s="0" t="n">
        <v>1500015083</v>
      </c>
      <c r="B8275" s="157" t="n">
        <v>13.6666666666667</v>
      </c>
    </row>
    <row r="8276" customFormat="false" ht="15" hidden="false" customHeight="false" outlineLevel="0" collapsed="false">
      <c r="A8276" s="0" t="n">
        <v>1500015084</v>
      </c>
      <c r="B8276" s="157" t="n">
        <v>0</v>
      </c>
    </row>
    <row r="8277" customFormat="false" ht="15" hidden="false" customHeight="false" outlineLevel="0" collapsed="false">
      <c r="A8277" s="0" t="n">
        <v>1500015085</v>
      </c>
      <c r="B8277" s="157" t="n">
        <v>18.9333333333333</v>
      </c>
    </row>
    <row r="8278" customFormat="false" ht="15" hidden="false" customHeight="false" outlineLevel="0" collapsed="false">
      <c r="A8278" s="0" t="n">
        <v>1500015086</v>
      </c>
      <c r="B8278" s="157" t="n">
        <v>82.5</v>
      </c>
    </row>
    <row r="8279" customFormat="false" ht="15" hidden="false" customHeight="false" outlineLevel="0" collapsed="false">
      <c r="A8279" s="0" t="n">
        <v>1500015087</v>
      </c>
      <c r="B8279" s="157" t="n">
        <v>3.16666666666667</v>
      </c>
    </row>
    <row r="8280" customFormat="false" ht="15" hidden="false" customHeight="false" outlineLevel="0" collapsed="false">
      <c r="A8280" s="0" t="n">
        <v>1500015157</v>
      </c>
      <c r="B8280" s="157" t="n">
        <v>37.1666666666667</v>
      </c>
    </row>
    <row r="8281" customFormat="false" ht="15" hidden="false" customHeight="false" outlineLevel="0" collapsed="false">
      <c r="A8281" s="0" t="n">
        <v>1500015158</v>
      </c>
      <c r="B8281" s="157" t="n">
        <v>29.3333333333333</v>
      </c>
    </row>
    <row r="8282" customFormat="false" ht="15" hidden="false" customHeight="false" outlineLevel="0" collapsed="false">
      <c r="A8282" s="0" t="n">
        <v>1500015159</v>
      </c>
      <c r="B8282" s="157" t="n">
        <v>7.08333333333333</v>
      </c>
    </row>
    <row r="8283" customFormat="false" ht="15" hidden="false" customHeight="false" outlineLevel="0" collapsed="false">
      <c r="A8283" s="0" t="n">
        <v>1500015160</v>
      </c>
      <c r="B8283" s="157" t="n">
        <v>0</v>
      </c>
    </row>
    <row r="8284" customFormat="false" ht="15" hidden="false" customHeight="false" outlineLevel="0" collapsed="false">
      <c r="A8284" s="0" t="n">
        <v>1500015161</v>
      </c>
      <c r="B8284" s="157" t="n">
        <v>0</v>
      </c>
    </row>
    <row r="8285" customFormat="false" ht="15" hidden="false" customHeight="false" outlineLevel="0" collapsed="false">
      <c r="A8285" s="0" t="n">
        <v>1500015162</v>
      </c>
      <c r="B8285" s="157" t="n">
        <v>0</v>
      </c>
    </row>
    <row r="8286" customFormat="false" ht="15" hidden="false" customHeight="false" outlineLevel="0" collapsed="false">
      <c r="A8286" s="0" t="n">
        <v>1500015172</v>
      </c>
      <c r="B8286" s="157" t="n">
        <v>20</v>
      </c>
    </row>
    <row r="8287" customFormat="false" ht="15" hidden="false" customHeight="false" outlineLevel="0" collapsed="false">
      <c r="A8287" s="0" t="n">
        <v>1500015192</v>
      </c>
      <c r="B8287" s="157" t="n">
        <v>7.41666666666667</v>
      </c>
    </row>
    <row r="8288" customFormat="false" ht="15" hidden="false" customHeight="false" outlineLevel="0" collapsed="false">
      <c r="A8288" s="0" t="n">
        <v>1500015173</v>
      </c>
      <c r="B8288" s="157" t="n">
        <v>0</v>
      </c>
    </row>
    <row r="8289" customFormat="false" ht="15" hidden="false" customHeight="false" outlineLevel="0" collapsed="false">
      <c r="A8289" s="0" t="n">
        <v>1500015174</v>
      </c>
      <c r="B8289" s="157" t="n">
        <v>30.4166666666667</v>
      </c>
    </row>
    <row r="8290" customFormat="false" ht="15" hidden="false" customHeight="false" outlineLevel="0" collapsed="false">
      <c r="A8290" s="0" t="n">
        <v>1500015175</v>
      </c>
      <c r="B8290" s="157" t="n">
        <v>5</v>
      </c>
    </row>
    <row r="8291" customFormat="false" ht="15" hidden="false" customHeight="false" outlineLevel="0" collapsed="false">
      <c r="A8291" s="0" t="n">
        <v>1500015176</v>
      </c>
      <c r="B8291" s="157" t="n">
        <v>9.25</v>
      </c>
    </row>
    <row r="8292" customFormat="false" ht="15" hidden="false" customHeight="false" outlineLevel="0" collapsed="false">
      <c r="A8292" s="0" t="n">
        <v>1500015177</v>
      </c>
      <c r="B8292" s="157" t="n">
        <v>0</v>
      </c>
    </row>
    <row r="8293" customFormat="false" ht="15" hidden="false" customHeight="false" outlineLevel="0" collapsed="false">
      <c r="A8293" s="0" t="n">
        <v>1500015178</v>
      </c>
      <c r="B8293" s="157" t="n">
        <v>34.5833333333333</v>
      </c>
    </row>
    <row r="8294" customFormat="false" ht="15" hidden="false" customHeight="false" outlineLevel="0" collapsed="false">
      <c r="A8294" s="0" t="n">
        <v>1500015179</v>
      </c>
      <c r="B8294" s="157" t="n">
        <v>0</v>
      </c>
    </row>
    <row r="8295" customFormat="false" ht="15" hidden="false" customHeight="false" outlineLevel="0" collapsed="false">
      <c r="A8295" s="0" t="n">
        <v>1500015180</v>
      </c>
      <c r="B8295" s="157" t="n">
        <v>9.66666666666667</v>
      </c>
    </row>
    <row r="8296" customFormat="false" ht="15" hidden="false" customHeight="false" outlineLevel="0" collapsed="false">
      <c r="A8296" s="0" t="n">
        <v>1500015181</v>
      </c>
      <c r="B8296" s="157" t="n">
        <v>16</v>
      </c>
    </row>
    <row r="8297" customFormat="false" ht="15" hidden="false" customHeight="false" outlineLevel="0" collapsed="false">
      <c r="A8297" s="0" t="n">
        <v>1500015182</v>
      </c>
      <c r="B8297" s="157" t="n">
        <v>0</v>
      </c>
    </row>
    <row r="8298" customFormat="false" ht="15" hidden="false" customHeight="false" outlineLevel="0" collapsed="false">
      <c r="A8298" s="0" t="n">
        <v>1500015183</v>
      </c>
      <c r="B8298" s="157" t="n">
        <v>0</v>
      </c>
    </row>
    <row r="8299" customFormat="false" ht="15" hidden="false" customHeight="false" outlineLevel="0" collapsed="false">
      <c r="A8299" s="0" t="n">
        <v>1500015194</v>
      </c>
      <c r="B8299" s="157" t="n">
        <v>2.91666666666667</v>
      </c>
    </row>
    <row r="8300" customFormat="false" ht="15" hidden="false" customHeight="false" outlineLevel="0" collapsed="false">
      <c r="A8300" s="0" t="n">
        <v>1500015195</v>
      </c>
      <c r="B8300" s="157" t="n">
        <v>6.16666666666667</v>
      </c>
    </row>
    <row r="8301" customFormat="false" ht="15" hidden="false" customHeight="false" outlineLevel="0" collapsed="false">
      <c r="A8301" s="0" t="n">
        <v>1500015196</v>
      </c>
      <c r="B8301" s="157" t="n">
        <v>29.4166666666667</v>
      </c>
    </row>
    <row r="8302" customFormat="false" ht="15" hidden="false" customHeight="false" outlineLevel="0" collapsed="false">
      <c r="A8302" s="0" t="n">
        <v>1500015197</v>
      </c>
      <c r="B8302" s="157" t="n">
        <v>15.8333333333333</v>
      </c>
    </row>
    <row r="8303" customFormat="false" ht="15" hidden="false" customHeight="false" outlineLevel="0" collapsed="false">
      <c r="A8303" s="0" t="n">
        <v>1500015198</v>
      </c>
      <c r="B8303" s="157" t="n">
        <v>19.5833333333333</v>
      </c>
    </row>
    <row r="8304" customFormat="false" ht="15" hidden="false" customHeight="false" outlineLevel="0" collapsed="false">
      <c r="A8304" s="0" t="n">
        <v>1500015199</v>
      </c>
      <c r="B8304" s="157" t="n">
        <v>9.33333333333333</v>
      </c>
    </row>
    <row r="8305" customFormat="false" ht="15" hidden="false" customHeight="false" outlineLevel="0" collapsed="false">
      <c r="A8305" s="0" t="n">
        <v>1500015200</v>
      </c>
      <c r="B8305" s="157" t="n">
        <v>20.1666666666667</v>
      </c>
    </row>
    <row r="8306" customFormat="false" ht="15" hidden="false" customHeight="false" outlineLevel="0" collapsed="false">
      <c r="A8306" s="0" t="n">
        <v>1500015201</v>
      </c>
      <c r="B8306" s="157" t="n">
        <v>11.4166666666667</v>
      </c>
    </row>
    <row r="8307" customFormat="false" ht="15" hidden="false" customHeight="false" outlineLevel="0" collapsed="false">
      <c r="A8307" s="0" t="n">
        <v>1500015202</v>
      </c>
      <c r="B8307" s="157" t="n">
        <v>24.5833333333333</v>
      </c>
    </row>
    <row r="8308" customFormat="false" ht="15" hidden="false" customHeight="false" outlineLevel="0" collapsed="false">
      <c r="A8308" s="0" t="n">
        <v>1500015203</v>
      </c>
      <c r="B8308" s="157" t="n">
        <v>0</v>
      </c>
    </row>
    <row r="8309" customFormat="false" ht="15" hidden="false" customHeight="false" outlineLevel="0" collapsed="false">
      <c r="A8309" s="0" t="n">
        <v>1500015204</v>
      </c>
      <c r="B8309" s="157" t="n">
        <v>0</v>
      </c>
    </row>
    <row r="8310" customFormat="false" ht="15" hidden="false" customHeight="false" outlineLevel="0" collapsed="false">
      <c r="A8310" s="0" t="n">
        <v>1500015205</v>
      </c>
      <c r="B8310" s="157" t="n">
        <v>3.33333333333333</v>
      </c>
    </row>
    <row r="8311" customFormat="false" ht="15" hidden="false" customHeight="false" outlineLevel="0" collapsed="false">
      <c r="A8311" s="0" t="n">
        <v>1500015206</v>
      </c>
      <c r="B8311" s="157" t="n">
        <v>0</v>
      </c>
    </row>
    <row r="8312" customFormat="false" ht="15" hidden="false" customHeight="false" outlineLevel="0" collapsed="false">
      <c r="A8312" s="0" t="n">
        <v>1500015207</v>
      </c>
      <c r="B8312" s="157" t="n">
        <v>1.58333333333333</v>
      </c>
    </row>
    <row r="8313" customFormat="false" ht="15" hidden="false" customHeight="false" outlineLevel="0" collapsed="false">
      <c r="A8313" s="0" t="n">
        <v>1500015214</v>
      </c>
      <c r="B8313" s="157" t="n">
        <v>25.4166666666667</v>
      </c>
    </row>
    <row r="8314" customFormat="false" ht="15" hidden="false" customHeight="false" outlineLevel="0" collapsed="false">
      <c r="A8314" s="0" t="n">
        <v>1500015215</v>
      </c>
      <c r="B8314" s="157" t="n">
        <v>0</v>
      </c>
    </row>
    <row r="8315" customFormat="false" ht="15" hidden="false" customHeight="false" outlineLevel="0" collapsed="false">
      <c r="A8315" s="0" t="n">
        <v>1500015216</v>
      </c>
      <c r="B8315" s="157" t="n">
        <v>19.975</v>
      </c>
    </row>
    <row r="8316" customFormat="false" ht="15" hidden="false" customHeight="false" outlineLevel="0" collapsed="false">
      <c r="A8316" s="0" t="n">
        <v>1500015217</v>
      </c>
      <c r="B8316" s="157" t="n">
        <v>8.75</v>
      </c>
    </row>
    <row r="8317" customFormat="false" ht="15" hidden="false" customHeight="false" outlineLevel="0" collapsed="false">
      <c r="A8317" s="0" t="n">
        <v>1500015218</v>
      </c>
      <c r="B8317" s="157" t="n">
        <v>11.6666666666667</v>
      </c>
    </row>
    <row r="8318" customFormat="false" ht="15" hidden="false" customHeight="false" outlineLevel="0" collapsed="false">
      <c r="A8318" s="0" t="n">
        <v>1500015219</v>
      </c>
      <c r="B8318" s="157" t="n">
        <v>1.66666666666667</v>
      </c>
    </row>
    <row r="8319" customFormat="false" ht="15" hidden="false" customHeight="false" outlineLevel="0" collapsed="false">
      <c r="A8319" s="0" t="n">
        <v>1500015220</v>
      </c>
      <c r="B8319" s="157" t="n">
        <v>0</v>
      </c>
    </row>
    <row r="8320" customFormat="false" ht="15" hidden="false" customHeight="false" outlineLevel="0" collapsed="false">
      <c r="A8320" s="0" t="n">
        <v>1500015221</v>
      </c>
      <c r="B8320" s="157" t="n">
        <v>5</v>
      </c>
    </row>
    <row r="8321" customFormat="false" ht="15" hidden="false" customHeight="false" outlineLevel="0" collapsed="false">
      <c r="A8321" s="0" t="n">
        <v>1500015261</v>
      </c>
      <c r="B8321" s="157" t="n">
        <v>7.5</v>
      </c>
    </row>
    <row r="8322" customFormat="false" ht="15" hidden="false" customHeight="false" outlineLevel="0" collapsed="false">
      <c r="A8322" s="0" t="n">
        <v>1500015264</v>
      </c>
      <c r="B8322" s="157" t="n">
        <v>29.1666666666667</v>
      </c>
    </row>
    <row r="8323" customFormat="false" ht="15" hidden="false" customHeight="false" outlineLevel="0" collapsed="false">
      <c r="A8323" s="0" t="n">
        <v>1500015265</v>
      </c>
      <c r="B8323" s="157" t="n">
        <v>5</v>
      </c>
    </row>
    <row r="8324" customFormat="false" ht="15" hidden="false" customHeight="false" outlineLevel="0" collapsed="false">
      <c r="A8324" s="0" t="n">
        <v>1500015267</v>
      </c>
      <c r="B8324" s="157" t="n">
        <v>6.66666666666667</v>
      </c>
    </row>
    <row r="8325" customFormat="false" ht="15" hidden="false" customHeight="false" outlineLevel="0" collapsed="false">
      <c r="A8325" s="0" t="n">
        <v>1500015268</v>
      </c>
      <c r="B8325" s="157" t="n">
        <v>29.9166666666667</v>
      </c>
    </row>
    <row r="8326" customFormat="false" ht="15" hidden="false" customHeight="false" outlineLevel="0" collapsed="false">
      <c r="A8326" s="0" t="n">
        <v>1500015269</v>
      </c>
      <c r="B8326" s="157" t="n">
        <v>0</v>
      </c>
    </row>
    <row r="8327" customFormat="false" ht="15" hidden="false" customHeight="false" outlineLevel="0" collapsed="false">
      <c r="A8327" s="0" t="n">
        <v>1500015278</v>
      </c>
      <c r="B8327" s="157" t="n">
        <v>10.9166666666667</v>
      </c>
    </row>
    <row r="8328" customFormat="false" ht="15" hidden="false" customHeight="false" outlineLevel="0" collapsed="false">
      <c r="A8328" s="0" t="n">
        <v>1500015279</v>
      </c>
      <c r="B8328" s="157" t="n">
        <v>28.9583333333333</v>
      </c>
    </row>
    <row r="8329" customFormat="false" ht="15" hidden="false" customHeight="false" outlineLevel="0" collapsed="false">
      <c r="A8329" s="0" t="n">
        <v>1500015281</v>
      </c>
      <c r="B8329" s="157" t="n">
        <v>22.575</v>
      </c>
    </row>
    <row r="8330" customFormat="false" ht="15" hidden="false" customHeight="false" outlineLevel="0" collapsed="false">
      <c r="A8330" s="0" t="n">
        <v>1500015282</v>
      </c>
      <c r="B8330" s="157" t="n">
        <v>23.9</v>
      </c>
    </row>
    <row r="8331" customFormat="false" ht="15" hidden="false" customHeight="false" outlineLevel="0" collapsed="false">
      <c r="A8331" s="0" t="n">
        <v>1500015283</v>
      </c>
      <c r="B8331" s="157" t="n">
        <v>24.1666666666667</v>
      </c>
    </row>
    <row r="8332" customFormat="false" ht="15" hidden="false" customHeight="false" outlineLevel="0" collapsed="false">
      <c r="A8332" s="0" t="n">
        <v>1500015284</v>
      </c>
      <c r="B8332" s="157" t="n">
        <v>13.75</v>
      </c>
    </row>
    <row r="8333" customFormat="false" ht="15" hidden="false" customHeight="false" outlineLevel="0" collapsed="false">
      <c r="A8333" s="0" t="n">
        <v>1500015285</v>
      </c>
      <c r="B8333" s="157" t="n">
        <v>0</v>
      </c>
    </row>
    <row r="8334" customFormat="false" ht="15" hidden="false" customHeight="false" outlineLevel="0" collapsed="false">
      <c r="A8334" s="0" t="n">
        <v>1500015286</v>
      </c>
      <c r="B8334" s="157" t="n">
        <v>48.0833333333333</v>
      </c>
    </row>
    <row r="8335" customFormat="false" ht="15" hidden="false" customHeight="false" outlineLevel="0" collapsed="false">
      <c r="A8335" s="0" t="n">
        <v>1500015287</v>
      </c>
      <c r="B8335" s="157" t="n">
        <v>13.3333333333333</v>
      </c>
    </row>
    <row r="8336" customFormat="false" ht="15" hidden="false" customHeight="false" outlineLevel="0" collapsed="false">
      <c r="A8336" s="0" t="n">
        <v>1500015288</v>
      </c>
      <c r="B8336" s="157" t="n">
        <v>0</v>
      </c>
    </row>
    <row r="8337" customFormat="false" ht="15" hidden="false" customHeight="false" outlineLevel="0" collapsed="false">
      <c r="A8337" s="0" t="n">
        <v>1500015289</v>
      </c>
      <c r="B8337" s="157" t="n">
        <v>0</v>
      </c>
    </row>
    <row r="8338" customFormat="false" ht="15" hidden="false" customHeight="false" outlineLevel="0" collapsed="false">
      <c r="A8338" s="0" t="n">
        <v>1500015290</v>
      </c>
      <c r="B8338" s="157" t="n">
        <v>11.6666666666667</v>
      </c>
    </row>
    <row r="8339" customFormat="false" ht="15" hidden="false" customHeight="false" outlineLevel="0" collapsed="false">
      <c r="A8339" s="0" t="n">
        <v>1500015309</v>
      </c>
      <c r="B8339" s="157" t="n">
        <v>11.5833333333333</v>
      </c>
    </row>
    <row r="8340" customFormat="false" ht="15" hidden="false" customHeight="false" outlineLevel="0" collapsed="false">
      <c r="A8340" s="0" t="n">
        <v>1500015310</v>
      </c>
      <c r="B8340" s="157" t="n">
        <v>2.08333333333333</v>
      </c>
    </row>
    <row r="8341" customFormat="false" ht="15" hidden="false" customHeight="false" outlineLevel="0" collapsed="false">
      <c r="A8341" s="0" t="n">
        <v>1500015311</v>
      </c>
      <c r="B8341" s="157" t="n">
        <v>2.5</v>
      </c>
    </row>
    <row r="8342" customFormat="false" ht="15" hidden="false" customHeight="false" outlineLevel="0" collapsed="false">
      <c r="A8342" s="0" t="n">
        <v>1500015312</v>
      </c>
      <c r="B8342" s="157" t="n">
        <v>0</v>
      </c>
    </row>
    <row r="8343" customFormat="false" ht="15" hidden="false" customHeight="false" outlineLevel="0" collapsed="false">
      <c r="A8343" s="0" t="n">
        <v>1500015313</v>
      </c>
      <c r="B8343" s="157" t="n">
        <v>47.8333333333333</v>
      </c>
    </row>
    <row r="8344" customFormat="false" ht="15" hidden="false" customHeight="false" outlineLevel="0" collapsed="false">
      <c r="A8344" s="0" t="n">
        <v>1500015314</v>
      </c>
      <c r="B8344" s="157" t="n">
        <v>1.66666666666667</v>
      </c>
    </row>
    <row r="8345" customFormat="false" ht="15" hidden="false" customHeight="false" outlineLevel="0" collapsed="false">
      <c r="A8345" s="0" t="n">
        <v>1500015315</v>
      </c>
      <c r="B8345" s="157" t="n">
        <v>0</v>
      </c>
    </row>
    <row r="8346" customFormat="false" ht="15" hidden="false" customHeight="false" outlineLevel="0" collapsed="false">
      <c r="A8346" s="0" t="n">
        <v>1500015316</v>
      </c>
      <c r="B8346" s="157" t="n">
        <v>14.1666666666667</v>
      </c>
    </row>
    <row r="8347" customFormat="false" ht="15" hidden="false" customHeight="false" outlineLevel="0" collapsed="false">
      <c r="A8347" s="0" t="n">
        <v>1500015317</v>
      </c>
      <c r="B8347" s="157" t="n">
        <v>27.8333333333333</v>
      </c>
    </row>
    <row r="8348" customFormat="false" ht="15" hidden="false" customHeight="false" outlineLevel="0" collapsed="false">
      <c r="A8348" s="0" t="n">
        <v>1500015318</v>
      </c>
      <c r="B8348" s="157" t="n">
        <v>3.33333333333333</v>
      </c>
    </row>
    <row r="8349" customFormat="false" ht="15" hidden="false" customHeight="false" outlineLevel="0" collapsed="false">
      <c r="A8349" s="0" t="n">
        <v>1500015319</v>
      </c>
      <c r="B8349" s="157" t="n">
        <v>0</v>
      </c>
    </row>
    <row r="8350" customFormat="false" ht="15" hidden="false" customHeight="false" outlineLevel="0" collapsed="false">
      <c r="A8350" s="0" t="n">
        <v>1500015320</v>
      </c>
      <c r="B8350" s="157" t="n">
        <v>0</v>
      </c>
    </row>
    <row r="8351" customFormat="false" ht="15" hidden="false" customHeight="false" outlineLevel="0" collapsed="false">
      <c r="A8351" s="0" t="n">
        <v>1500015321</v>
      </c>
      <c r="B8351" s="157" t="n">
        <v>0</v>
      </c>
    </row>
    <row r="8352" customFormat="false" ht="15" hidden="false" customHeight="false" outlineLevel="0" collapsed="false">
      <c r="A8352" s="0" t="n">
        <v>1500015322</v>
      </c>
      <c r="B8352" s="157" t="n">
        <v>0</v>
      </c>
    </row>
    <row r="8353" customFormat="false" ht="15" hidden="false" customHeight="false" outlineLevel="0" collapsed="false">
      <c r="A8353" s="0" t="n">
        <v>1500015323</v>
      </c>
      <c r="B8353" s="157" t="n">
        <v>0.833333333333333</v>
      </c>
    </row>
    <row r="8354" customFormat="false" ht="15" hidden="false" customHeight="false" outlineLevel="0" collapsed="false">
      <c r="A8354" s="0" t="n">
        <v>1500015324</v>
      </c>
      <c r="B8354" s="157" t="n">
        <v>1.66666666666667</v>
      </c>
    </row>
    <row r="8355" customFormat="false" ht="15" hidden="false" customHeight="false" outlineLevel="0" collapsed="false">
      <c r="A8355" s="0" t="n">
        <v>1500015325</v>
      </c>
      <c r="B8355" s="157" t="n">
        <v>80.8333333333333</v>
      </c>
    </row>
    <row r="8356" customFormat="false" ht="15" hidden="false" customHeight="false" outlineLevel="0" collapsed="false">
      <c r="A8356" s="0" t="n">
        <v>1500015326</v>
      </c>
      <c r="B8356" s="157" t="n">
        <v>49.1666666666667</v>
      </c>
    </row>
    <row r="8357" customFormat="false" ht="15" hidden="false" customHeight="false" outlineLevel="0" collapsed="false">
      <c r="A8357" s="0" t="n">
        <v>1500015342</v>
      </c>
      <c r="B8357" s="157" t="n">
        <v>10.9166666666667</v>
      </c>
    </row>
    <row r="8358" customFormat="false" ht="15" hidden="false" customHeight="false" outlineLevel="0" collapsed="false">
      <c r="A8358" s="0" t="n">
        <v>1500015343</v>
      </c>
      <c r="B8358" s="157" t="n">
        <v>27.5</v>
      </c>
    </row>
    <row r="8359" customFormat="false" ht="15" hidden="false" customHeight="false" outlineLevel="0" collapsed="false">
      <c r="A8359" s="0" t="n">
        <v>1500015344</v>
      </c>
      <c r="B8359" s="157" t="n">
        <v>12.3333333333333</v>
      </c>
    </row>
    <row r="8360" customFormat="false" ht="15" hidden="false" customHeight="false" outlineLevel="0" collapsed="false">
      <c r="A8360" s="0" t="n">
        <v>1500015345</v>
      </c>
      <c r="B8360" s="157" t="n">
        <v>10</v>
      </c>
    </row>
    <row r="8361" customFormat="false" ht="15" hidden="false" customHeight="false" outlineLevel="0" collapsed="false">
      <c r="A8361" s="0" t="n">
        <v>1500015346</v>
      </c>
      <c r="B8361" s="157" t="n">
        <v>20.4166666666667</v>
      </c>
    </row>
    <row r="8362" customFormat="false" ht="15" hidden="false" customHeight="false" outlineLevel="0" collapsed="false">
      <c r="A8362" s="0" t="n">
        <v>1500015347</v>
      </c>
      <c r="B8362" s="157" t="n">
        <v>0</v>
      </c>
    </row>
    <row r="8363" customFormat="false" ht="15" hidden="false" customHeight="false" outlineLevel="0" collapsed="false">
      <c r="A8363" s="0" t="n">
        <v>1500015348</v>
      </c>
      <c r="B8363" s="157" t="n">
        <v>0</v>
      </c>
    </row>
    <row r="8364" customFormat="false" ht="15" hidden="false" customHeight="false" outlineLevel="0" collapsed="false">
      <c r="A8364" s="0" t="n">
        <v>1500015372</v>
      </c>
      <c r="B8364" s="157" t="n">
        <v>9.25</v>
      </c>
    </row>
    <row r="8365" customFormat="false" ht="15" hidden="false" customHeight="false" outlineLevel="0" collapsed="false">
      <c r="A8365" s="0" t="n">
        <v>1500015374</v>
      </c>
      <c r="B8365" s="157" t="n">
        <v>1.83333333333333</v>
      </c>
    </row>
    <row r="8366" customFormat="false" ht="15" hidden="false" customHeight="false" outlineLevel="0" collapsed="false">
      <c r="A8366" s="0" t="n">
        <v>1500015375</v>
      </c>
      <c r="B8366" s="157" t="n">
        <v>47.75</v>
      </c>
    </row>
    <row r="8367" customFormat="false" ht="15" hidden="false" customHeight="false" outlineLevel="0" collapsed="false">
      <c r="A8367" s="0" t="n">
        <v>1500015376</v>
      </c>
      <c r="B8367" s="157" t="n">
        <v>22.0833333333333</v>
      </c>
    </row>
    <row r="8368" customFormat="false" ht="15" hidden="false" customHeight="false" outlineLevel="0" collapsed="false">
      <c r="A8368" s="0" t="n">
        <v>1500015377</v>
      </c>
      <c r="B8368" s="157" t="n">
        <v>27.9666666666667</v>
      </c>
    </row>
    <row r="8369" customFormat="false" ht="15" hidden="false" customHeight="false" outlineLevel="0" collapsed="false">
      <c r="A8369" s="0" t="n">
        <v>1500015378</v>
      </c>
      <c r="B8369" s="157" t="n">
        <v>0</v>
      </c>
    </row>
    <row r="8370" customFormat="false" ht="15" hidden="false" customHeight="false" outlineLevel="0" collapsed="false">
      <c r="A8370" s="0" t="n">
        <v>1500015379</v>
      </c>
      <c r="B8370" s="157" t="n">
        <v>31.875</v>
      </c>
    </row>
    <row r="8371" customFormat="false" ht="15" hidden="false" customHeight="false" outlineLevel="0" collapsed="false">
      <c r="A8371" s="0" t="n">
        <v>1500015380</v>
      </c>
      <c r="B8371" s="157" t="n">
        <v>63.75</v>
      </c>
    </row>
    <row r="8372" customFormat="false" ht="15" hidden="false" customHeight="false" outlineLevel="0" collapsed="false">
      <c r="A8372" s="0" t="n">
        <v>1500015381</v>
      </c>
      <c r="B8372" s="157" t="n">
        <v>0</v>
      </c>
    </row>
    <row r="8373" customFormat="false" ht="15" hidden="false" customHeight="false" outlineLevel="0" collapsed="false">
      <c r="A8373" s="0" t="n">
        <v>1500015382</v>
      </c>
      <c r="B8373" s="157" t="n">
        <v>30.8333333333333</v>
      </c>
    </row>
    <row r="8374" customFormat="false" ht="15" hidden="false" customHeight="false" outlineLevel="0" collapsed="false">
      <c r="A8374" s="0" t="n">
        <v>1500015383</v>
      </c>
      <c r="B8374" s="157" t="n">
        <v>20</v>
      </c>
    </row>
    <row r="8375" customFormat="false" ht="15" hidden="false" customHeight="false" outlineLevel="0" collapsed="false">
      <c r="A8375" s="0" t="n">
        <v>1500015384</v>
      </c>
      <c r="B8375" s="157" t="n">
        <v>31.2583333333333</v>
      </c>
    </row>
    <row r="8376" customFormat="false" ht="15" hidden="false" customHeight="false" outlineLevel="0" collapsed="false">
      <c r="A8376" s="0" t="n">
        <v>1500015385</v>
      </c>
      <c r="B8376" s="157" t="n">
        <v>12.5</v>
      </c>
    </row>
    <row r="8377" customFormat="false" ht="15" hidden="false" customHeight="false" outlineLevel="0" collapsed="false">
      <c r="A8377" s="0" t="n">
        <v>1500015386</v>
      </c>
      <c r="B8377" s="157" t="n">
        <v>8.25</v>
      </c>
    </row>
    <row r="8378" customFormat="false" ht="15" hidden="false" customHeight="false" outlineLevel="0" collapsed="false">
      <c r="A8378" s="0" t="n">
        <v>1500015387</v>
      </c>
      <c r="B8378" s="157" t="n">
        <v>17.9166666666667</v>
      </c>
    </row>
    <row r="8379" customFormat="false" ht="15" hidden="false" customHeight="false" outlineLevel="0" collapsed="false">
      <c r="A8379" s="0" t="n">
        <v>1500015395</v>
      </c>
      <c r="B8379" s="157" t="n">
        <v>0</v>
      </c>
    </row>
    <row r="8380" customFormat="false" ht="15" hidden="false" customHeight="false" outlineLevel="0" collapsed="false">
      <c r="A8380" s="0" t="n">
        <v>1500015396</v>
      </c>
      <c r="B8380" s="157" t="n">
        <v>37.5</v>
      </c>
    </row>
    <row r="8381" customFormat="false" ht="15" hidden="false" customHeight="false" outlineLevel="0" collapsed="false">
      <c r="A8381" s="0" t="n">
        <v>1500015397</v>
      </c>
      <c r="B8381" s="157" t="n">
        <v>26.6666666666667</v>
      </c>
    </row>
    <row r="8382" customFormat="false" ht="15" hidden="false" customHeight="false" outlineLevel="0" collapsed="false">
      <c r="A8382" s="0" t="n">
        <v>1500015399</v>
      </c>
      <c r="B8382" s="157" t="n">
        <v>0</v>
      </c>
    </row>
    <row r="8383" customFormat="false" ht="15" hidden="false" customHeight="false" outlineLevel="0" collapsed="false">
      <c r="A8383" s="0" t="n">
        <v>1500015427</v>
      </c>
      <c r="B8383" s="157" t="n">
        <v>23.6666666666667</v>
      </c>
    </row>
    <row r="8384" customFormat="false" ht="15" hidden="false" customHeight="false" outlineLevel="0" collapsed="false">
      <c r="A8384" s="0" t="n">
        <v>1500015428</v>
      </c>
      <c r="B8384" s="157" t="n">
        <v>291.666666666667</v>
      </c>
    </row>
    <row r="8385" customFormat="false" ht="15" hidden="false" customHeight="false" outlineLevel="0" collapsed="false">
      <c r="A8385" s="0" t="n">
        <v>1500015429</v>
      </c>
      <c r="B8385" s="157" t="n">
        <v>29.3333333333333</v>
      </c>
    </row>
    <row r="8386" customFormat="false" ht="15" hidden="false" customHeight="false" outlineLevel="0" collapsed="false">
      <c r="A8386" s="0" t="n">
        <v>1500015430</v>
      </c>
      <c r="B8386" s="157" t="n">
        <v>0</v>
      </c>
    </row>
    <row r="8387" customFormat="false" ht="15" hidden="false" customHeight="false" outlineLevel="0" collapsed="false">
      <c r="A8387" s="0" t="n">
        <v>1500015431</v>
      </c>
      <c r="B8387" s="157" t="n">
        <v>84.275</v>
      </c>
    </row>
    <row r="8388" customFormat="false" ht="15" hidden="false" customHeight="false" outlineLevel="0" collapsed="false">
      <c r="A8388" s="0" t="n">
        <v>1500015432</v>
      </c>
      <c r="B8388" s="157" t="n">
        <v>10.6666666666667</v>
      </c>
    </row>
    <row r="8389" customFormat="false" ht="15" hidden="false" customHeight="false" outlineLevel="0" collapsed="false">
      <c r="A8389" s="0" t="n">
        <v>1500015433</v>
      </c>
      <c r="B8389" s="157" t="n">
        <v>0</v>
      </c>
    </row>
    <row r="8390" customFormat="false" ht="15" hidden="false" customHeight="false" outlineLevel="0" collapsed="false">
      <c r="A8390" s="0" t="n">
        <v>1500015434</v>
      </c>
      <c r="B8390" s="157" t="n">
        <v>18.5</v>
      </c>
    </row>
    <row r="8391" customFormat="false" ht="15" hidden="false" customHeight="false" outlineLevel="0" collapsed="false">
      <c r="A8391" s="0" t="n">
        <v>1500015435</v>
      </c>
      <c r="B8391" s="157" t="n">
        <v>10</v>
      </c>
    </row>
    <row r="8392" customFormat="false" ht="15" hidden="false" customHeight="false" outlineLevel="0" collapsed="false">
      <c r="A8392" s="0" t="n">
        <v>1500015436</v>
      </c>
      <c r="B8392" s="157" t="n">
        <v>55.5</v>
      </c>
    </row>
    <row r="8393" customFormat="false" ht="15" hidden="false" customHeight="false" outlineLevel="0" collapsed="false">
      <c r="A8393" s="0" t="n">
        <v>1500015437</v>
      </c>
      <c r="B8393" s="157" t="n">
        <v>4.41666666666667</v>
      </c>
    </row>
    <row r="8394" customFormat="false" ht="15" hidden="false" customHeight="false" outlineLevel="0" collapsed="false">
      <c r="A8394" s="0" t="n">
        <v>1500015438</v>
      </c>
      <c r="B8394" s="157" t="n">
        <v>0</v>
      </c>
    </row>
    <row r="8395" customFormat="false" ht="15" hidden="false" customHeight="false" outlineLevel="0" collapsed="false">
      <c r="A8395" s="0" t="n">
        <v>1500015462</v>
      </c>
      <c r="B8395" s="157" t="n">
        <v>7.08333333333333</v>
      </c>
    </row>
    <row r="8396" customFormat="false" ht="15" hidden="false" customHeight="false" outlineLevel="0" collapsed="false">
      <c r="A8396" s="0" t="n">
        <v>1500015463</v>
      </c>
      <c r="B8396" s="157" t="n">
        <v>28.9166666666667</v>
      </c>
    </row>
    <row r="8397" customFormat="false" ht="15" hidden="false" customHeight="false" outlineLevel="0" collapsed="false">
      <c r="A8397" s="0" t="n">
        <v>1500015464</v>
      </c>
      <c r="B8397" s="157" t="n">
        <v>17.5</v>
      </c>
    </row>
    <row r="8398" customFormat="false" ht="15" hidden="false" customHeight="false" outlineLevel="0" collapsed="false">
      <c r="A8398" s="0" t="n">
        <v>1500015465</v>
      </c>
      <c r="B8398" s="157" t="n">
        <v>0</v>
      </c>
    </row>
    <row r="8399" customFormat="false" ht="15" hidden="false" customHeight="false" outlineLevel="0" collapsed="false">
      <c r="A8399" s="0" t="n">
        <v>1500015466</v>
      </c>
      <c r="B8399" s="157" t="n">
        <v>4.58333333333333</v>
      </c>
    </row>
    <row r="8400" customFormat="false" ht="15" hidden="false" customHeight="false" outlineLevel="0" collapsed="false">
      <c r="A8400" s="0" t="n">
        <v>1500015467</v>
      </c>
      <c r="B8400" s="157" t="n">
        <v>8</v>
      </c>
    </row>
    <row r="8401" customFormat="false" ht="15" hidden="false" customHeight="false" outlineLevel="0" collapsed="false">
      <c r="A8401" s="0" t="n">
        <v>1500015468</v>
      </c>
      <c r="B8401" s="157" t="n">
        <v>44.175</v>
      </c>
    </row>
    <row r="8402" customFormat="false" ht="15" hidden="false" customHeight="false" outlineLevel="0" collapsed="false">
      <c r="A8402" s="0" t="n">
        <v>1500015469</v>
      </c>
      <c r="B8402" s="157" t="n">
        <v>0</v>
      </c>
    </row>
    <row r="8403" customFormat="false" ht="15" hidden="false" customHeight="false" outlineLevel="0" collapsed="false">
      <c r="A8403" s="0" t="n">
        <v>1500015470</v>
      </c>
      <c r="B8403" s="157" t="n">
        <v>25</v>
      </c>
    </row>
    <row r="8404" customFormat="false" ht="15" hidden="false" customHeight="false" outlineLevel="0" collapsed="false">
      <c r="A8404" s="0" t="n">
        <v>1500015471</v>
      </c>
      <c r="B8404" s="157" t="n">
        <v>0</v>
      </c>
    </row>
    <row r="8405" customFormat="false" ht="15" hidden="false" customHeight="false" outlineLevel="0" collapsed="false">
      <c r="A8405" s="0" t="n">
        <v>1500015484</v>
      </c>
      <c r="B8405" s="157" t="n">
        <v>20.3333333333333</v>
      </c>
    </row>
    <row r="8406" customFormat="false" ht="15" hidden="false" customHeight="false" outlineLevel="0" collapsed="false">
      <c r="A8406" s="0" t="n">
        <v>1500015485</v>
      </c>
      <c r="B8406" s="157" t="n">
        <v>15</v>
      </c>
    </row>
    <row r="8407" customFormat="false" ht="15" hidden="false" customHeight="false" outlineLevel="0" collapsed="false">
      <c r="A8407" s="0" t="n">
        <v>1500015486</v>
      </c>
      <c r="B8407" s="157" t="n">
        <v>20.0833333333333</v>
      </c>
    </row>
    <row r="8408" customFormat="false" ht="15" hidden="false" customHeight="false" outlineLevel="0" collapsed="false">
      <c r="A8408" s="0" t="n">
        <v>1500015487</v>
      </c>
      <c r="B8408" s="157" t="n">
        <v>24.4166666666667</v>
      </c>
    </row>
    <row r="8409" customFormat="false" ht="15" hidden="false" customHeight="false" outlineLevel="0" collapsed="false">
      <c r="A8409" s="0" t="n">
        <v>1500015488</v>
      </c>
      <c r="B8409" s="157" t="n">
        <v>52.1</v>
      </c>
    </row>
    <row r="8410" customFormat="false" ht="15" hidden="false" customHeight="false" outlineLevel="0" collapsed="false">
      <c r="A8410" s="0" t="n">
        <v>1500015489</v>
      </c>
      <c r="B8410" s="157" t="n">
        <v>3.41666666666667</v>
      </c>
    </row>
    <row r="8411" customFormat="false" ht="15" hidden="false" customHeight="false" outlineLevel="0" collapsed="false">
      <c r="A8411" s="0" t="n">
        <v>1500015490</v>
      </c>
      <c r="B8411" s="157" t="n">
        <v>0</v>
      </c>
    </row>
    <row r="8412" customFormat="false" ht="15" hidden="false" customHeight="false" outlineLevel="0" collapsed="false">
      <c r="A8412" s="0" t="n">
        <v>1500015491</v>
      </c>
      <c r="B8412" s="157" t="n">
        <v>4.16666666666667</v>
      </c>
    </row>
    <row r="8413" customFormat="false" ht="15" hidden="false" customHeight="false" outlineLevel="0" collapsed="false">
      <c r="A8413" s="0" t="n">
        <v>1500015492</v>
      </c>
      <c r="B8413" s="157" t="n">
        <v>8.66666666666667</v>
      </c>
    </row>
    <row r="8414" customFormat="false" ht="15" hidden="false" customHeight="false" outlineLevel="0" collapsed="false">
      <c r="A8414" s="0" t="n">
        <v>1500015493</v>
      </c>
      <c r="B8414" s="157" t="n">
        <v>5</v>
      </c>
    </row>
    <row r="8415" customFormat="false" ht="15" hidden="false" customHeight="false" outlineLevel="0" collapsed="false">
      <c r="A8415" s="0" t="n">
        <v>1500015494</v>
      </c>
      <c r="B8415" s="157" t="n">
        <v>0</v>
      </c>
    </row>
    <row r="8416" customFormat="false" ht="15" hidden="false" customHeight="false" outlineLevel="0" collapsed="false">
      <c r="A8416" s="0" t="n">
        <v>1500015495</v>
      </c>
      <c r="B8416" s="157" t="n">
        <v>24.1666666666667</v>
      </c>
    </row>
    <row r="8417" customFormat="false" ht="15" hidden="false" customHeight="false" outlineLevel="0" collapsed="false">
      <c r="A8417" s="0" t="n">
        <v>1500015514</v>
      </c>
      <c r="B8417" s="157" t="n">
        <v>59.375</v>
      </c>
    </row>
    <row r="8418" customFormat="false" ht="15" hidden="false" customHeight="false" outlineLevel="0" collapsed="false">
      <c r="A8418" s="0" t="n">
        <v>1500015515</v>
      </c>
      <c r="B8418" s="157" t="n">
        <v>0</v>
      </c>
    </row>
    <row r="8419" customFormat="false" ht="15" hidden="false" customHeight="false" outlineLevel="0" collapsed="false">
      <c r="A8419" s="0" t="n">
        <v>1500015517</v>
      </c>
      <c r="B8419" s="157" t="n">
        <v>12.5</v>
      </c>
    </row>
    <row r="8420" customFormat="false" ht="15" hidden="false" customHeight="false" outlineLevel="0" collapsed="false">
      <c r="A8420" s="0" t="n">
        <v>1500015518</v>
      </c>
      <c r="B8420" s="157" t="n">
        <v>31.75</v>
      </c>
    </row>
    <row r="8421" customFormat="false" ht="15" hidden="false" customHeight="false" outlineLevel="0" collapsed="false">
      <c r="A8421" s="0" t="n">
        <v>1500015519</v>
      </c>
      <c r="B8421" s="157" t="n">
        <v>13.75</v>
      </c>
    </row>
    <row r="8422" customFormat="false" ht="15" hidden="false" customHeight="false" outlineLevel="0" collapsed="false">
      <c r="A8422" s="0" t="n">
        <v>1500015520</v>
      </c>
      <c r="B8422" s="157" t="n">
        <v>0</v>
      </c>
    </row>
    <row r="8423" customFormat="false" ht="15" hidden="false" customHeight="false" outlineLevel="0" collapsed="false">
      <c r="A8423" s="0" t="n">
        <v>1500015521</v>
      </c>
      <c r="B8423" s="157" t="n">
        <v>0</v>
      </c>
    </row>
    <row r="8424" customFormat="false" ht="15" hidden="false" customHeight="false" outlineLevel="0" collapsed="false">
      <c r="A8424" s="0" t="n">
        <v>1500015552</v>
      </c>
      <c r="B8424" s="157" t="n">
        <v>1.25</v>
      </c>
    </row>
    <row r="8425" customFormat="false" ht="15" hidden="false" customHeight="false" outlineLevel="0" collapsed="false">
      <c r="A8425" s="0" t="n">
        <v>1500015553</v>
      </c>
      <c r="B8425" s="157" t="n">
        <v>0.916666666666667</v>
      </c>
    </row>
    <row r="8426" customFormat="false" ht="15" hidden="false" customHeight="false" outlineLevel="0" collapsed="false">
      <c r="A8426" s="0" t="n">
        <v>1500015554</v>
      </c>
      <c r="B8426" s="157" t="n">
        <v>36</v>
      </c>
    </row>
    <row r="8427" customFormat="false" ht="15" hidden="false" customHeight="false" outlineLevel="0" collapsed="false">
      <c r="A8427" s="0" t="n">
        <v>1500015555</v>
      </c>
      <c r="B8427" s="157" t="n">
        <v>0</v>
      </c>
    </row>
    <row r="8428" customFormat="false" ht="15" hidden="false" customHeight="false" outlineLevel="0" collapsed="false">
      <c r="A8428" s="0" t="n">
        <v>1500015556</v>
      </c>
      <c r="B8428" s="157" t="n">
        <v>23.75</v>
      </c>
    </row>
    <row r="8429" customFormat="false" ht="15" hidden="false" customHeight="false" outlineLevel="0" collapsed="false">
      <c r="A8429" s="0" t="n">
        <v>1500015557</v>
      </c>
      <c r="B8429" s="157" t="n">
        <v>8.5</v>
      </c>
    </row>
    <row r="8430" customFormat="false" ht="15" hidden="false" customHeight="false" outlineLevel="0" collapsed="false">
      <c r="A8430" s="0" t="n">
        <v>1500015558</v>
      </c>
      <c r="B8430" s="157" t="n">
        <v>17.9166666666667</v>
      </c>
    </row>
    <row r="8431" customFormat="false" ht="15" hidden="false" customHeight="false" outlineLevel="0" collapsed="false">
      <c r="A8431" s="0" t="n">
        <v>1500015559</v>
      </c>
      <c r="B8431" s="157" t="n">
        <v>0</v>
      </c>
    </row>
    <row r="8432" customFormat="false" ht="15" hidden="false" customHeight="false" outlineLevel="0" collapsed="false">
      <c r="A8432" s="0" t="n">
        <v>1500015560</v>
      </c>
      <c r="B8432" s="157" t="n">
        <v>0</v>
      </c>
    </row>
    <row r="8433" customFormat="false" ht="15" hidden="false" customHeight="false" outlineLevel="0" collapsed="false">
      <c r="A8433" s="0" t="n">
        <v>1500015561</v>
      </c>
      <c r="B8433" s="157" t="n">
        <v>25.5833333333333</v>
      </c>
    </row>
    <row r="8434" customFormat="false" ht="15" hidden="false" customHeight="false" outlineLevel="0" collapsed="false">
      <c r="A8434" s="0" t="n">
        <v>1500015562</v>
      </c>
      <c r="B8434" s="157" t="n">
        <v>41.3333333333333</v>
      </c>
    </row>
    <row r="8435" customFormat="false" ht="15" hidden="false" customHeight="false" outlineLevel="0" collapsed="false">
      <c r="A8435" s="0" t="n">
        <v>1500015563</v>
      </c>
      <c r="B8435" s="157" t="n">
        <v>16.6666666666667</v>
      </c>
    </row>
    <row r="8436" customFormat="false" ht="15" hidden="false" customHeight="false" outlineLevel="0" collapsed="false">
      <c r="A8436" s="0" t="n">
        <v>1500015564</v>
      </c>
      <c r="B8436" s="157" t="n">
        <v>4.66666666666667</v>
      </c>
    </row>
    <row r="8437" customFormat="false" ht="15" hidden="false" customHeight="false" outlineLevel="0" collapsed="false">
      <c r="A8437" s="0" t="n">
        <v>1500015566</v>
      </c>
      <c r="B8437" s="157" t="n">
        <v>13.1666666666667</v>
      </c>
    </row>
    <row r="8438" customFormat="false" ht="15" hidden="false" customHeight="false" outlineLevel="0" collapsed="false">
      <c r="A8438" s="0" t="n">
        <v>1500015567</v>
      </c>
      <c r="B8438" s="157" t="n">
        <v>12.5833333333333</v>
      </c>
    </row>
    <row r="8439" customFormat="false" ht="15" hidden="false" customHeight="false" outlineLevel="0" collapsed="false">
      <c r="A8439" s="0" t="n">
        <v>1500015568</v>
      </c>
      <c r="B8439" s="157" t="n">
        <v>2.91666666666667</v>
      </c>
    </row>
    <row r="8440" customFormat="false" ht="15" hidden="false" customHeight="false" outlineLevel="0" collapsed="false">
      <c r="A8440" s="0" t="n">
        <v>1500015569</v>
      </c>
      <c r="B8440" s="157" t="n">
        <v>33.3333333333333</v>
      </c>
    </row>
    <row r="8441" customFormat="false" ht="15" hidden="false" customHeight="false" outlineLevel="0" collapsed="false">
      <c r="A8441" s="0" t="n">
        <v>1500015570</v>
      </c>
      <c r="B8441" s="157" t="n">
        <v>56.6666666666667</v>
      </c>
    </row>
    <row r="8442" customFormat="false" ht="15" hidden="false" customHeight="false" outlineLevel="0" collapsed="false">
      <c r="A8442" s="0" t="n">
        <v>1500015571</v>
      </c>
      <c r="B8442" s="157" t="n">
        <v>0</v>
      </c>
    </row>
    <row r="8443" customFormat="false" ht="15" hidden="false" customHeight="false" outlineLevel="0" collapsed="false">
      <c r="A8443" s="0" t="n">
        <v>1500015572</v>
      </c>
      <c r="B8443" s="157" t="n">
        <v>0</v>
      </c>
    </row>
    <row r="8444" customFormat="false" ht="15" hidden="false" customHeight="false" outlineLevel="0" collapsed="false">
      <c r="A8444" s="0" t="n">
        <v>1500015573</v>
      </c>
      <c r="B8444" s="157" t="n">
        <v>17.3333333333333</v>
      </c>
    </row>
    <row r="8445" customFormat="false" ht="15" hidden="false" customHeight="false" outlineLevel="0" collapsed="false">
      <c r="A8445" s="0" t="n">
        <v>1500015549</v>
      </c>
      <c r="B8445" s="157" t="n">
        <v>29.75</v>
      </c>
    </row>
    <row r="8446" customFormat="false" ht="15" hidden="false" customHeight="false" outlineLevel="0" collapsed="false">
      <c r="A8446" s="0" t="n">
        <v>1500015550</v>
      </c>
      <c r="B8446" s="157" t="n">
        <v>0.833333333333333</v>
      </c>
    </row>
    <row r="8447" customFormat="false" ht="15" hidden="false" customHeight="false" outlineLevel="0" collapsed="false">
      <c r="A8447" s="0" t="n">
        <v>1500015551</v>
      </c>
      <c r="B8447" s="157" t="n">
        <v>0</v>
      </c>
    </row>
    <row r="8448" customFormat="false" ht="15" hidden="false" customHeight="false" outlineLevel="0" collapsed="false">
      <c r="A8448" s="0" t="n">
        <v>1500015582</v>
      </c>
      <c r="B8448" s="157" t="n">
        <v>2.91666666666667</v>
      </c>
    </row>
    <row r="8449" customFormat="false" ht="15" hidden="false" customHeight="false" outlineLevel="0" collapsed="false">
      <c r="A8449" s="0" t="n">
        <v>1500015583</v>
      </c>
      <c r="B8449" s="157" t="n">
        <v>3.33333333333333</v>
      </c>
    </row>
    <row r="8450" customFormat="false" ht="15" hidden="false" customHeight="false" outlineLevel="0" collapsed="false">
      <c r="A8450" s="0" t="n">
        <v>1500015584</v>
      </c>
      <c r="B8450" s="157" t="n">
        <v>0</v>
      </c>
    </row>
    <row r="8451" customFormat="false" ht="15" hidden="false" customHeight="false" outlineLevel="0" collapsed="false">
      <c r="A8451" s="0" t="n">
        <v>1500015585</v>
      </c>
      <c r="B8451" s="157" t="n">
        <v>60.0833333333333</v>
      </c>
    </row>
    <row r="8452" customFormat="false" ht="15" hidden="false" customHeight="false" outlineLevel="0" collapsed="false">
      <c r="A8452" s="0" t="n">
        <v>1500015596</v>
      </c>
      <c r="B8452" s="157" t="n">
        <v>15.1666666666667</v>
      </c>
    </row>
    <row r="8453" customFormat="false" ht="15" hidden="false" customHeight="false" outlineLevel="0" collapsed="false">
      <c r="A8453" s="0" t="n">
        <v>1500015597</v>
      </c>
      <c r="B8453" s="157" t="n">
        <v>57.9166666666667</v>
      </c>
    </row>
    <row r="8454" customFormat="false" ht="15" hidden="false" customHeight="false" outlineLevel="0" collapsed="false">
      <c r="A8454" s="0" t="n">
        <v>1500015598</v>
      </c>
      <c r="B8454" s="157" t="n">
        <v>9.5</v>
      </c>
    </row>
    <row r="8455" customFormat="false" ht="15" hidden="false" customHeight="false" outlineLevel="0" collapsed="false">
      <c r="A8455" s="0" t="n">
        <v>1500015599</v>
      </c>
      <c r="B8455" s="157" t="n">
        <v>0</v>
      </c>
    </row>
    <row r="8456" customFormat="false" ht="15" hidden="false" customHeight="false" outlineLevel="0" collapsed="false">
      <c r="A8456" s="0" t="n">
        <v>1500015600</v>
      </c>
      <c r="B8456" s="157" t="n">
        <v>37.1666666666667</v>
      </c>
    </row>
    <row r="8457" customFormat="false" ht="15" hidden="false" customHeight="false" outlineLevel="0" collapsed="false">
      <c r="A8457" s="0" t="n">
        <v>1500015602</v>
      </c>
      <c r="B8457" s="157" t="n">
        <v>0</v>
      </c>
    </row>
    <row r="8458" customFormat="false" ht="15" hidden="false" customHeight="false" outlineLevel="0" collapsed="false">
      <c r="A8458" s="0" t="n">
        <v>1500015603</v>
      </c>
      <c r="B8458" s="157" t="n">
        <v>0</v>
      </c>
    </row>
    <row r="8459" customFormat="false" ht="15" hidden="false" customHeight="false" outlineLevel="0" collapsed="false">
      <c r="A8459" s="0" t="n">
        <v>1500015604</v>
      </c>
      <c r="B8459" s="157" t="n">
        <v>0</v>
      </c>
    </row>
    <row r="8460" customFormat="false" ht="15" hidden="false" customHeight="false" outlineLevel="0" collapsed="false">
      <c r="A8460" s="0" t="n">
        <v>1500015605</v>
      </c>
      <c r="B8460" s="157" t="n">
        <v>2.5</v>
      </c>
    </row>
    <row r="8461" customFormat="false" ht="15" hidden="false" customHeight="false" outlineLevel="0" collapsed="false">
      <c r="A8461" s="0" t="n">
        <v>1500015607</v>
      </c>
      <c r="B8461" s="157" t="n">
        <v>0</v>
      </c>
    </row>
    <row r="8462" customFormat="false" ht="15" hidden="false" customHeight="false" outlineLevel="0" collapsed="false">
      <c r="A8462" s="0" t="n">
        <v>1500015608</v>
      </c>
      <c r="B8462" s="157" t="n">
        <v>0</v>
      </c>
    </row>
    <row r="8463" customFormat="false" ht="15" hidden="false" customHeight="false" outlineLevel="0" collapsed="false">
      <c r="A8463" s="0" t="n">
        <v>1500015609</v>
      </c>
      <c r="B8463" s="157" t="n">
        <v>23.3333333333333</v>
      </c>
    </row>
    <row r="8464" customFormat="false" ht="15" hidden="false" customHeight="false" outlineLevel="0" collapsed="false">
      <c r="A8464" s="0" t="n">
        <v>1500015610</v>
      </c>
      <c r="B8464" s="157" t="n">
        <v>53.4583333333333</v>
      </c>
    </row>
    <row r="8465" customFormat="false" ht="15" hidden="false" customHeight="false" outlineLevel="0" collapsed="false">
      <c r="A8465" s="0" t="n">
        <v>1500015612</v>
      </c>
      <c r="B8465" s="157" t="n">
        <v>79.3333333333333</v>
      </c>
    </row>
    <row r="8466" customFormat="false" ht="15" hidden="false" customHeight="false" outlineLevel="0" collapsed="false">
      <c r="A8466" s="0" t="n">
        <v>1500015619</v>
      </c>
      <c r="B8466" s="157" t="n">
        <v>21.4166666666667</v>
      </c>
    </row>
    <row r="8467" customFormat="false" ht="15" hidden="false" customHeight="false" outlineLevel="0" collapsed="false">
      <c r="A8467" s="0" t="n">
        <v>1500015620</v>
      </c>
      <c r="B8467" s="157" t="n">
        <v>0.416666666666667</v>
      </c>
    </row>
    <row r="8468" customFormat="false" ht="15" hidden="false" customHeight="false" outlineLevel="0" collapsed="false">
      <c r="A8468" s="0" t="n">
        <v>1500015621</v>
      </c>
      <c r="B8468" s="157" t="n">
        <v>33.5</v>
      </c>
    </row>
    <row r="8469" customFormat="false" ht="15" hidden="false" customHeight="false" outlineLevel="0" collapsed="false">
      <c r="A8469" s="0" t="n">
        <v>1500015622</v>
      </c>
      <c r="B8469" s="157" t="n">
        <v>1.5</v>
      </c>
    </row>
    <row r="8470" customFormat="false" ht="15" hidden="false" customHeight="false" outlineLevel="0" collapsed="false">
      <c r="A8470" s="0" t="n">
        <v>1500015623</v>
      </c>
      <c r="B8470" s="157" t="n">
        <v>0</v>
      </c>
    </row>
    <row r="8471" customFormat="false" ht="15" hidden="false" customHeight="false" outlineLevel="0" collapsed="false">
      <c r="A8471" s="0" t="n">
        <v>1500015624</v>
      </c>
      <c r="B8471" s="157" t="n">
        <v>21.6666666666667</v>
      </c>
    </row>
    <row r="8472" customFormat="false" ht="15" hidden="false" customHeight="false" outlineLevel="0" collapsed="false">
      <c r="A8472" s="0" t="n">
        <v>1500015625</v>
      </c>
      <c r="B8472" s="157" t="n">
        <v>10</v>
      </c>
    </row>
    <row r="8473" customFormat="false" ht="15" hidden="false" customHeight="false" outlineLevel="0" collapsed="false">
      <c r="A8473" s="0" t="n">
        <v>1500015626</v>
      </c>
      <c r="B8473" s="157" t="n">
        <v>0</v>
      </c>
    </row>
    <row r="8474" customFormat="false" ht="15" hidden="false" customHeight="false" outlineLevel="0" collapsed="false">
      <c r="A8474" s="0" t="n">
        <v>1500015635</v>
      </c>
      <c r="B8474" s="157" t="n">
        <v>0</v>
      </c>
    </row>
    <row r="8475" customFormat="false" ht="15" hidden="false" customHeight="false" outlineLevel="0" collapsed="false">
      <c r="A8475" s="0" t="n">
        <v>1500015628</v>
      </c>
      <c r="B8475" s="157" t="n">
        <v>28.6083333333333</v>
      </c>
    </row>
    <row r="8476" customFormat="false" ht="15" hidden="false" customHeight="false" outlineLevel="0" collapsed="false">
      <c r="A8476" s="0" t="n">
        <v>1500015629</v>
      </c>
      <c r="B8476" s="157" t="n">
        <v>46.6666666666667</v>
      </c>
    </row>
    <row r="8477" customFormat="false" ht="15" hidden="false" customHeight="false" outlineLevel="0" collapsed="false">
      <c r="A8477" s="0" t="n">
        <v>1500015646</v>
      </c>
      <c r="B8477" s="157" t="n">
        <v>16.75</v>
      </c>
    </row>
    <row r="8478" customFormat="false" ht="15" hidden="false" customHeight="false" outlineLevel="0" collapsed="false">
      <c r="A8478" s="0" t="n">
        <v>1500015647</v>
      </c>
      <c r="B8478" s="157" t="n">
        <v>7.08333333333333</v>
      </c>
    </row>
    <row r="8479" customFormat="false" ht="15" hidden="false" customHeight="false" outlineLevel="0" collapsed="false">
      <c r="A8479" s="0" t="n">
        <v>1500015648</v>
      </c>
      <c r="B8479" s="157" t="n">
        <v>14.5</v>
      </c>
    </row>
    <row r="8480" customFormat="false" ht="15" hidden="false" customHeight="false" outlineLevel="0" collapsed="false">
      <c r="A8480" s="0" t="n">
        <v>1500015649</v>
      </c>
      <c r="B8480" s="157" t="n">
        <v>26.9583333333333</v>
      </c>
    </row>
    <row r="8481" customFormat="false" ht="15" hidden="false" customHeight="false" outlineLevel="0" collapsed="false">
      <c r="A8481" s="0" t="n">
        <v>1500015650</v>
      </c>
      <c r="B8481" s="157" t="n">
        <v>20.1666666666667</v>
      </c>
    </row>
    <row r="8482" customFormat="false" ht="15" hidden="false" customHeight="false" outlineLevel="0" collapsed="false">
      <c r="A8482" s="0" t="n">
        <v>1500015651</v>
      </c>
      <c r="B8482" s="157" t="n">
        <v>3.5</v>
      </c>
    </row>
    <row r="8483" customFormat="false" ht="15" hidden="false" customHeight="false" outlineLevel="0" collapsed="false">
      <c r="A8483" s="0" t="n">
        <v>1500015652</v>
      </c>
      <c r="B8483" s="157" t="n">
        <v>17.975</v>
      </c>
    </row>
    <row r="8484" customFormat="false" ht="15" hidden="false" customHeight="false" outlineLevel="0" collapsed="false">
      <c r="A8484" s="0" t="n">
        <v>1500015653</v>
      </c>
      <c r="B8484" s="157" t="n">
        <v>0</v>
      </c>
    </row>
    <row r="8485" customFormat="false" ht="15" hidden="false" customHeight="false" outlineLevel="0" collapsed="false">
      <c r="A8485" s="0" t="n">
        <v>1500015654</v>
      </c>
      <c r="B8485" s="157" t="n">
        <v>15.4416666666667</v>
      </c>
    </row>
    <row r="8486" customFormat="false" ht="15" hidden="false" customHeight="false" outlineLevel="0" collapsed="false">
      <c r="A8486" s="0" t="n">
        <v>1500015655</v>
      </c>
      <c r="B8486" s="157" t="n">
        <v>9.83333333333333</v>
      </c>
    </row>
    <row r="8487" customFormat="false" ht="15" hidden="false" customHeight="false" outlineLevel="0" collapsed="false">
      <c r="A8487" s="0" t="n">
        <v>1500015656</v>
      </c>
      <c r="B8487" s="157" t="n">
        <v>8.16666666666667</v>
      </c>
    </row>
    <row r="8488" customFormat="false" ht="15" hidden="false" customHeight="false" outlineLevel="0" collapsed="false">
      <c r="A8488" s="0" t="n">
        <v>1500015657</v>
      </c>
      <c r="B8488" s="157" t="n">
        <v>29</v>
      </c>
    </row>
    <row r="8489" customFormat="false" ht="15" hidden="false" customHeight="false" outlineLevel="0" collapsed="false">
      <c r="A8489" s="0" t="n">
        <v>1500015658</v>
      </c>
      <c r="B8489" s="157" t="n">
        <v>0</v>
      </c>
    </row>
    <row r="8490" customFormat="false" ht="15" hidden="false" customHeight="false" outlineLevel="0" collapsed="false">
      <c r="A8490" s="0" t="n">
        <v>1500015659</v>
      </c>
      <c r="B8490" s="157" t="n">
        <v>224.233333333333</v>
      </c>
    </row>
    <row r="8491" customFormat="false" ht="15" hidden="false" customHeight="false" outlineLevel="0" collapsed="false">
      <c r="A8491" s="0" t="n">
        <v>1500015660</v>
      </c>
      <c r="B8491" s="157" t="n">
        <v>6.91666666666667</v>
      </c>
    </row>
    <row r="8492" customFormat="false" ht="15" hidden="false" customHeight="false" outlineLevel="0" collapsed="false">
      <c r="A8492" s="0" t="n">
        <v>1500015661</v>
      </c>
      <c r="B8492" s="157" t="n">
        <v>8.91666666666667</v>
      </c>
    </row>
    <row r="8493" customFormat="false" ht="15" hidden="false" customHeight="false" outlineLevel="0" collapsed="false">
      <c r="A8493" s="0" t="n">
        <v>1500015684</v>
      </c>
      <c r="B8493" s="157" t="n">
        <v>15.75</v>
      </c>
    </row>
    <row r="8494" customFormat="false" ht="15" hidden="false" customHeight="false" outlineLevel="0" collapsed="false">
      <c r="A8494" s="0" t="n">
        <v>1500015685</v>
      </c>
      <c r="B8494" s="157" t="n">
        <v>111.166666666667</v>
      </c>
    </row>
    <row r="8495" customFormat="false" ht="15" hidden="false" customHeight="false" outlineLevel="0" collapsed="false">
      <c r="A8495" s="0" t="n">
        <v>1500015686</v>
      </c>
      <c r="B8495" s="157" t="n">
        <v>53.0833333333333</v>
      </c>
    </row>
    <row r="8496" customFormat="false" ht="15" hidden="false" customHeight="false" outlineLevel="0" collapsed="false">
      <c r="A8496" s="0" t="n">
        <v>1500015687</v>
      </c>
      <c r="B8496" s="157" t="n">
        <v>12.0083333333333</v>
      </c>
    </row>
    <row r="8497" customFormat="false" ht="15" hidden="false" customHeight="false" outlineLevel="0" collapsed="false">
      <c r="A8497" s="0" t="n">
        <v>1500015688</v>
      </c>
      <c r="B8497" s="157" t="n">
        <v>14.75</v>
      </c>
    </row>
    <row r="8498" customFormat="false" ht="15" hidden="false" customHeight="false" outlineLevel="0" collapsed="false">
      <c r="A8498" s="0" t="n">
        <v>1500015689</v>
      </c>
      <c r="B8498" s="157" t="n">
        <v>0</v>
      </c>
    </row>
    <row r="8499" customFormat="false" ht="15" hidden="false" customHeight="false" outlineLevel="0" collapsed="false">
      <c r="A8499" s="0" t="n">
        <v>1500015690</v>
      </c>
      <c r="B8499" s="157" t="n">
        <v>5</v>
      </c>
    </row>
    <row r="8500" customFormat="false" ht="15" hidden="false" customHeight="false" outlineLevel="0" collapsed="false">
      <c r="A8500" s="0" t="n">
        <v>1500015691</v>
      </c>
      <c r="B8500" s="157" t="n">
        <v>5</v>
      </c>
    </row>
    <row r="8501" customFormat="false" ht="15" hidden="false" customHeight="false" outlineLevel="0" collapsed="false">
      <c r="A8501" s="0" t="n">
        <v>1500015692</v>
      </c>
      <c r="B8501" s="157" t="n">
        <v>12.0833333333333</v>
      </c>
    </row>
    <row r="8502" customFormat="false" ht="15" hidden="false" customHeight="false" outlineLevel="0" collapsed="false">
      <c r="A8502" s="0" t="n">
        <v>1500015693</v>
      </c>
      <c r="B8502" s="157" t="n">
        <v>7.91666666666667</v>
      </c>
    </row>
    <row r="8503" customFormat="false" ht="15" hidden="false" customHeight="false" outlineLevel="0" collapsed="false">
      <c r="A8503" s="0" t="n">
        <v>1500015694</v>
      </c>
      <c r="B8503" s="157" t="n">
        <v>43.75</v>
      </c>
    </row>
    <row r="8504" customFormat="false" ht="15" hidden="false" customHeight="false" outlineLevel="0" collapsed="false">
      <c r="A8504" s="0" t="n">
        <v>1500015695</v>
      </c>
      <c r="B8504" s="157" t="n">
        <v>4.08333333333333</v>
      </c>
    </row>
    <row r="8505" customFormat="false" ht="15" hidden="false" customHeight="false" outlineLevel="0" collapsed="false">
      <c r="A8505" s="0" t="n">
        <v>1500015697</v>
      </c>
      <c r="B8505" s="157" t="n">
        <v>31.5</v>
      </c>
    </row>
    <row r="8506" customFormat="false" ht="15" hidden="false" customHeight="false" outlineLevel="0" collapsed="false">
      <c r="A8506" s="0" t="n">
        <v>1500015698</v>
      </c>
      <c r="B8506" s="157" t="n">
        <v>0</v>
      </c>
    </row>
    <row r="8507" customFormat="false" ht="15" hidden="false" customHeight="false" outlineLevel="0" collapsed="false">
      <c r="A8507" s="0" t="n">
        <v>1500015699</v>
      </c>
      <c r="B8507" s="157" t="n">
        <v>0</v>
      </c>
    </row>
    <row r="8508" customFormat="false" ht="15" hidden="false" customHeight="false" outlineLevel="0" collapsed="false">
      <c r="A8508" s="0" t="n">
        <v>1500015715</v>
      </c>
      <c r="B8508" s="157" t="n">
        <v>18.1666666666667</v>
      </c>
    </row>
    <row r="8509" customFormat="false" ht="15" hidden="false" customHeight="false" outlineLevel="0" collapsed="false">
      <c r="A8509" s="0" t="n">
        <v>1500015716</v>
      </c>
      <c r="B8509" s="157" t="n">
        <v>14.9166666666667</v>
      </c>
    </row>
    <row r="8510" customFormat="false" ht="15" hidden="false" customHeight="false" outlineLevel="0" collapsed="false">
      <c r="A8510" s="0" t="n">
        <v>1500015717</v>
      </c>
      <c r="B8510" s="157" t="n">
        <v>72.2916666666667</v>
      </c>
    </row>
    <row r="8511" customFormat="false" ht="15" hidden="false" customHeight="false" outlineLevel="0" collapsed="false">
      <c r="A8511" s="0" t="n">
        <v>1500015718</v>
      </c>
      <c r="B8511" s="157" t="n">
        <v>0</v>
      </c>
    </row>
    <row r="8512" customFormat="false" ht="15" hidden="false" customHeight="false" outlineLevel="0" collapsed="false">
      <c r="A8512" s="0" t="n">
        <v>1500015719</v>
      </c>
      <c r="B8512" s="157" t="n">
        <v>0</v>
      </c>
    </row>
    <row r="8513" customFormat="false" ht="15" hidden="false" customHeight="false" outlineLevel="0" collapsed="false">
      <c r="A8513" s="0" t="n">
        <v>1500015720</v>
      </c>
      <c r="B8513" s="157" t="n">
        <v>89.6666666666667</v>
      </c>
    </row>
    <row r="8514" customFormat="false" ht="15" hidden="false" customHeight="false" outlineLevel="0" collapsed="false">
      <c r="A8514" s="0" t="n">
        <v>1500015721</v>
      </c>
      <c r="B8514" s="157" t="n">
        <v>6.66666666666667</v>
      </c>
    </row>
    <row r="8515" customFormat="false" ht="15" hidden="false" customHeight="false" outlineLevel="0" collapsed="false">
      <c r="A8515" s="0" t="n">
        <v>1500015735</v>
      </c>
      <c r="B8515" s="157" t="n">
        <v>7.16666666666667</v>
      </c>
    </row>
    <row r="8516" customFormat="false" ht="15" hidden="false" customHeight="false" outlineLevel="0" collapsed="false">
      <c r="A8516" s="0" t="n">
        <v>1500015737</v>
      </c>
      <c r="B8516" s="157" t="n">
        <v>15.9166666666667</v>
      </c>
    </row>
    <row r="8517" customFormat="false" ht="15" hidden="false" customHeight="false" outlineLevel="0" collapsed="false">
      <c r="A8517" s="0" t="n">
        <v>1500015738</v>
      </c>
      <c r="B8517" s="157" t="n">
        <v>31.0833333333333</v>
      </c>
    </row>
    <row r="8518" customFormat="false" ht="15" hidden="false" customHeight="false" outlineLevel="0" collapsed="false">
      <c r="A8518" s="0" t="n">
        <v>1500015739</v>
      </c>
      <c r="B8518" s="157" t="n">
        <v>13.6833333333333</v>
      </c>
    </row>
    <row r="8519" customFormat="false" ht="15" hidden="false" customHeight="false" outlineLevel="0" collapsed="false">
      <c r="A8519" s="0" t="n">
        <v>1500015740</v>
      </c>
      <c r="B8519" s="157" t="n">
        <v>9.75</v>
      </c>
    </row>
    <row r="8520" customFormat="false" ht="15" hidden="false" customHeight="false" outlineLevel="0" collapsed="false">
      <c r="A8520" s="0" t="n">
        <v>1500015741</v>
      </c>
      <c r="B8520" s="157" t="n">
        <v>0</v>
      </c>
    </row>
    <row r="8521" customFormat="false" ht="15" hidden="false" customHeight="false" outlineLevel="0" collapsed="false">
      <c r="A8521" s="0" t="n">
        <v>1500015742</v>
      </c>
      <c r="B8521" s="157" t="n">
        <v>0</v>
      </c>
    </row>
    <row r="8522" customFormat="false" ht="15" hidden="false" customHeight="false" outlineLevel="0" collapsed="false">
      <c r="A8522" s="0" t="n">
        <v>1500015743</v>
      </c>
      <c r="B8522" s="157" t="n">
        <v>24.1666666666667</v>
      </c>
    </row>
    <row r="8523" customFormat="false" ht="15" hidden="false" customHeight="false" outlineLevel="0" collapsed="false">
      <c r="A8523" s="0" t="n">
        <v>1500015745</v>
      </c>
      <c r="B8523" s="157" t="n">
        <v>47.5</v>
      </c>
    </row>
    <row r="8524" customFormat="false" ht="15" hidden="false" customHeight="false" outlineLevel="0" collapsed="false">
      <c r="A8524" s="0" t="n">
        <v>1500015746</v>
      </c>
      <c r="B8524" s="157" t="n">
        <v>1.66666666666667</v>
      </c>
    </row>
    <row r="8525" customFormat="false" ht="15" hidden="false" customHeight="false" outlineLevel="0" collapsed="false">
      <c r="A8525" s="0" t="n">
        <v>1500015747</v>
      </c>
      <c r="B8525" s="157" t="n">
        <v>0.416666666666667</v>
      </c>
    </row>
    <row r="8526" customFormat="false" ht="15" hidden="false" customHeight="false" outlineLevel="0" collapsed="false">
      <c r="A8526" s="0" t="n">
        <v>1500015748</v>
      </c>
      <c r="B8526" s="157" t="n">
        <v>26.1666666666667</v>
      </c>
    </row>
    <row r="8527" customFormat="false" ht="15" hidden="false" customHeight="false" outlineLevel="0" collapsed="false">
      <c r="A8527" s="0" t="n">
        <v>1500015749</v>
      </c>
      <c r="B8527" s="157" t="n">
        <v>25.8333333333333</v>
      </c>
    </row>
    <row r="8528" customFormat="false" ht="15" hidden="false" customHeight="false" outlineLevel="0" collapsed="false">
      <c r="A8528" s="0" t="n">
        <v>1500015750</v>
      </c>
      <c r="B8528" s="157" t="n">
        <v>19.1666666666667</v>
      </c>
    </row>
    <row r="8529" customFormat="false" ht="15" hidden="false" customHeight="false" outlineLevel="0" collapsed="false">
      <c r="A8529" s="0" t="n">
        <v>1500015751</v>
      </c>
      <c r="B8529" s="157" t="n">
        <v>13.1666666666667</v>
      </c>
    </row>
    <row r="8530" customFormat="false" ht="15" hidden="false" customHeight="false" outlineLevel="0" collapsed="false">
      <c r="A8530" s="0" t="n">
        <v>1500015752</v>
      </c>
      <c r="B8530" s="157" t="n">
        <v>42.8333333333333</v>
      </c>
    </row>
    <row r="8531" customFormat="false" ht="15" hidden="false" customHeight="false" outlineLevel="0" collapsed="false">
      <c r="A8531" s="0" t="n">
        <v>1500015753</v>
      </c>
      <c r="B8531" s="157" t="n">
        <v>32.5333333333333</v>
      </c>
    </row>
    <row r="8532" customFormat="false" ht="15" hidden="false" customHeight="false" outlineLevel="0" collapsed="false">
      <c r="A8532" s="0" t="n">
        <v>1500015754</v>
      </c>
      <c r="B8532" s="157" t="n">
        <v>14.75</v>
      </c>
    </row>
    <row r="8533" customFormat="false" ht="15" hidden="false" customHeight="false" outlineLevel="0" collapsed="false">
      <c r="A8533" s="0" t="n">
        <v>1500015755</v>
      </c>
      <c r="B8533" s="157" t="n">
        <v>0</v>
      </c>
    </row>
    <row r="8534" customFormat="false" ht="15" hidden="false" customHeight="false" outlineLevel="0" collapsed="false">
      <c r="A8534" s="0" t="n">
        <v>1500015756</v>
      </c>
      <c r="B8534" s="157" t="n">
        <v>40.75</v>
      </c>
    </row>
    <row r="8535" customFormat="false" ht="15" hidden="false" customHeight="false" outlineLevel="0" collapsed="false">
      <c r="A8535" s="0" t="n">
        <v>1500015757</v>
      </c>
      <c r="B8535" s="157" t="n">
        <v>0</v>
      </c>
    </row>
    <row r="8536" customFormat="false" ht="15" hidden="false" customHeight="false" outlineLevel="0" collapsed="false">
      <c r="A8536" s="0" t="n">
        <v>1500015758</v>
      </c>
      <c r="B8536" s="157" t="n">
        <v>0</v>
      </c>
    </row>
    <row r="8537" customFormat="false" ht="15" hidden="false" customHeight="false" outlineLevel="0" collapsed="false">
      <c r="A8537" s="0" t="n">
        <v>1500015759</v>
      </c>
      <c r="B8537" s="157" t="n">
        <v>0</v>
      </c>
    </row>
    <row r="8538" customFormat="false" ht="15" hidden="false" customHeight="false" outlineLevel="0" collapsed="false">
      <c r="A8538" s="0" t="n">
        <v>1500015760</v>
      </c>
      <c r="B8538" s="157" t="n">
        <v>0</v>
      </c>
    </row>
    <row r="8539" customFormat="false" ht="15" hidden="false" customHeight="false" outlineLevel="0" collapsed="false">
      <c r="A8539" s="0" t="n">
        <v>1500015772</v>
      </c>
      <c r="B8539" s="157" t="n">
        <v>0</v>
      </c>
    </row>
    <row r="8540" customFormat="false" ht="15" hidden="false" customHeight="false" outlineLevel="0" collapsed="false">
      <c r="A8540" s="0" t="n">
        <v>1500015773</v>
      </c>
      <c r="B8540" s="157" t="n">
        <v>10</v>
      </c>
    </row>
    <row r="8541" customFormat="false" ht="15" hidden="false" customHeight="false" outlineLevel="0" collapsed="false">
      <c r="A8541" s="0" t="n">
        <v>1500015775</v>
      </c>
      <c r="B8541" s="157" t="n">
        <v>2.83333333333333</v>
      </c>
    </row>
    <row r="8542" customFormat="false" ht="15" hidden="false" customHeight="false" outlineLevel="0" collapsed="false">
      <c r="A8542" s="0" t="n">
        <v>1500015776</v>
      </c>
      <c r="B8542" s="157" t="n">
        <v>29.65</v>
      </c>
    </row>
    <row r="8543" customFormat="false" ht="15" hidden="false" customHeight="false" outlineLevel="0" collapsed="false">
      <c r="A8543" s="0" t="n">
        <v>1500015777</v>
      </c>
      <c r="B8543" s="157" t="n">
        <v>0</v>
      </c>
    </row>
    <row r="8544" customFormat="false" ht="15" hidden="false" customHeight="false" outlineLevel="0" collapsed="false">
      <c r="A8544" s="0" t="n">
        <v>1500015778</v>
      </c>
      <c r="B8544" s="157" t="n">
        <v>48.5833333333333</v>
      </c>
    </row>
    <row r="8545" customFormat="false" ht="15" hidden="false" customHeight="false" outlineLevel="0" collapsed="false">
      <c r="A8545" s="0" t="n">
        <v>1500015779</v>
      </c>
      <c r="B8545" s="157" t="n">
        <v>12.6666666666667</v>
      </c>
    </row>
    <row r="8546" customFormat="false" ht="15" hidden="false" customHeight="false" outlineLevel="0" collapsed="false">
      <c r="A8546" s="0" t="n">
        <v>1500015791</v>
      </c>
      <c r="B8546" s="157" t="n">
        <v>39.5</v>
      </c>
    </row>
    <row r="8547" customFormat="false" ht="15" hidden="false" customHeight="false" outlineLevel="0" collapsed="false">
      <c r="A8547" s="0" t="n">
        <v>1500015780</v>
      </c>
      <c r="B8547" s="157" t="n">
        <v>0</v>
      </c>
    </row>
    <row r="8548" customFormat="false" ht="15" hidden="false" customHeight="false" outlineLevel="0" collapsed="false">
      <c r="A8548" s="0" t="n">
        <v>1500015781</v>
      </c>
      <c r="B8548" s="157" t="n">
        <v>2.66666666666667</v>
      </c>
    </row>
    <row r="8549" customFormat="false" ht="15" hidden="false" customHeight="false" outlineLevel="0" collapsed="false">
      <c r="A8549" s="0" t="n">
        <v>1500015782</v>
      </c>
      <c r="B8549" s="157" t="n">
        <v>0</v>
      </c>
    </row>
    <row r="8550" customFormat="false" ht="15" hidden="false" customHeight="false" outlineLevel="0" collapsed="false">
      <c r="A8550" s="0" t="n">
        <v>1500015783</v>
      </c>
      <c r="B8550" s="157" t="n">
        <v>11.25</v>
      </c>
    </row>
    <row r="8551" customFormat="false" ht="15" hidden="false" customHeight="false" outlineLevel="0" collapsed="false">
      <c r="A8551" s="0" t="n">
        <v>1500015784</v>
      </c>
      <c r="B8551" s="157" t="n">
        <v>12.9166666666667</v>
      </c>
    </row>
    <row r="8552" customFormat="false" ht="15" hidden="false" customHeight="false" outlineLevel="0" collapsed="false">
      <c r="A8552" s="0" t="n">
        <v>1500015785</v>
      </c>
      <c r="B8552" s="157" t="n">
        <v>17.1666666666667</v>
      </c>
    </row>
    <row r="8553" customFormat="false" ht="15" hidden="false" customHeight="false" outlineLevel="0" collapsed="false">
      <c r="A8553" s="0" t="n">
        <v>1500015786</v>
      </c>
      <c r="B8553" s="157" t="n">
        <v>2.5</v>
      </c>
    </row>
    <row r="8554" customFormat="false" ht="15" hidden="false" customHeight="false" outlineLevel="0" collapsed="false">
      <c r="A8554" s="0" t="n">
        <v>1500015787</v>
      </c>
      <c r="B8554" s="157" t="n">
        <v>395</v>
      </c>
    </row>
    <row r="8555" customFormat="false" ht="15" hidden="false" customHeight="false" outlineLevel="0" collapsed="false">
      <c r="A8555" s="0" t="n">
        <v>1500015788</v>
      </c>
      <c r="B8555" s="157" t="n">
        <v>46.6666666666667</v>
      </c>
    </row>
    <row r="8556" customFormat="false" ht="15" hidden="false" customHeight="false" outlineLevel="0" collapsed="false">
      <c r="A8556" s="0" t="n">
        <v>1500015789</v>
      </c>
      <c r="B8556" s="157" t="n">
        <v>0</v>
      </c>
    </row>
    <row r="8557" customFormat="false" ht="15" hidden="false" customHeight="false" outlineLevel="0" collapsed="false">
      <c r="A8557" s="0" t="n">
        <v>1500015575</v>
      </c>
      <c r="B8557" s="157" t="n">
        <v>82.9833333333333</v>
      </c>
    </row>
    <row r="8558" customFormat="false" ht="15" hidden="false" customHeight="false" outlineLevel="0" collapsed="false">
      <c r="A8558" s="0" t="n">
        <v>1500015576</v>
      </c>
      <c r="B8558" s="157" t="n">
        <v>16.6666666666667</v>
      </c>
    </row>
    <row r="8559" customFormat="false" ht="15" hidden="false" customHeight="false" outlineLevel="0" collapsed="false">
      <c r="A8559" s="0" t="n">
        <v>1500015577</v>
      </c>
      <c r="B8559" s="157" t="n">
        <v>0</v>
      </c>
    </row>
    <row r="8560" customFormat="false" ht="15" hidden="false" customHeight="false" outlineLevel="0" collapsed="false">
      <c r="A8560" s="0" t="n">
        <v>1500015578</v>
      </c>
      <c r="B8560" s="157" t="n">
        <v>31.025</v>
      </c>
    </row>
    <row r="8561" customFormat="false" ht="15" hidden="false" customHeight="false" outlineLevel="0" collapsed="false">
      <c r="A8561" s="0" t="n">
        <v>1500015580</v>
      </c>
      <c r="B8561" s="157" t="n">
        <v>15.4166666666667</v>
      </c>
    </row>
    <row r="8562" customFormat="false" ht="15" hidden="false" customHeight="false" outlineLevel="0" collapsed="false">
      <c r="A8562" s="0" t="n">
        <v>1500015581</v>
      </c>
      <c r="B8562" s="157" t="n">
        <v>2.91666666666667</v>
      </c>
    </row>
    <row r="8563" customFormat="false" ht="15" hidden="false" customHeight="false" outlineLevel="0" collapsed="false">
      <c r="A8563" s="0" t="n">
        <v>1500015872</v>
      </c>
      <c r="B8563" s="157" t="n">
        <v>0</v>
      </c>
    </row>
    <row r="8564" customFormat="false" ht="15" hidden="false" customHeight="false" outlineLevel="0" collapsed="false">
      <c r="A8564" s="0" t="n">
        <v>1500015873</v>
      </c>
      <c r="B8564" s="157" t="n">
        <v>4.33333333333333</v>
      </c>
    </row>
    <row r="8565" customFormat="false" ht="15" hidden="false" customHeight="false" outlineLevel="0" collapsed="false">
      <c r="A8565" s="0" t="n">
        <v>1500015874</v>
      </c>
      <c r="B8565" s="157" t="n">
        <v>10.6666666666667</v>
      </c>
    </row>
    <row r="8566" customFormat="false" ht="15" hidden="false" customHeight="false" outlineLevel="0" collapsed="false">
      <c r="A8566" s="0" t="n">
        <v>1500015875</v>
      </c>
      <c r="B8566" s="157" t="n">
        <v>10.4166666666667</v>
      </c>
    </row>
    <row r="8567" customFormat="false" ht="15" hidden="false" customHeight="false" outlineLevel="0" collapsed="false">
      <c r="A8567" s="0" t="n">
        <v>1500015876</v>
      </c>
      <c r="B8567" s="157" t="n">
        <v>0</v>
      </c>
    </row>
    <row r="8568" customFormat="false" ht="15" hidden="false" customHeight="false" outlineLevel="0" collapsed="false">
      <c r="A8568" s="0" t="n">
        <v>1500015877</v>
      </c>
      <c r="B8568" s="157" t="n">
        <v>10</v>
      </c>
    </row>
    <row r="8569" customFormat="false" ht="15" hidden="false" customHeight="false" outlineLevel="0" collapsed="false">
      <c r="A8569" s="0" t="n">
        <v>1500015878</v>
      </c>
      <c r="B8569" s="157" t="n">
        <v>25.8333333333333</v>
      </c>
    </row>
    <row r="8570" customFormat="false" ht="15" hidden="false" customHeight="false" outlineLevel="0" collapsed="false">
      <c r="A8570" s="0" t="n">
        <v>1500015879</v>
      </c>
      <c r="B8570" s="157" t="n">
        <v>0</v>
      </c>
    </row>
    <row r="8571" customFormat="false" ht="15" hidden="false" customHeight="false" outlineLevel="0" collapsed="false">
      <c r="A8571" s="0" t="n">
        <v>1500015880</v>
      </c>
      <c r="B8571" s="157" t="n">
        <v>17.9166666666667</v>
      </c>
    </row>
    <row r="8572" customFormat="false" ht="15" hidden="false" customHeight="false" outlineLevel="0" collapsed="false">
      <c r="A8572" s="0" t="n">
        <v>1500015881</v>
      </c>
      <c r="B8572" s="157" t="n">
        <v>17.3333333333333</v>
      </c>
    </row>
    <row r="8573" customFormat="false" ht="15" hidden="false" customHeight="false" outlineLevel="0" collapsed="false">
      <c r="A8573" s="0" t="n">
        <v>1500015882</v>
      </c>
      <c r="B8573" s="157" t="n">
        <v>0</v>
      </c>
    </row>
    <row r="8574" customFormat="false" ht="15" hidden="false" customHeight="false" outlineLevel="0" collapsed="false">
      <c r="A8574" s="0" t="n">
        <v>1500015883</v>
      </c>
      <c r="B8574" s="157" t="n">
        <v>0</v>
      </c>
    </row>
    <row r="8575" customFormat="false" ht="15" hidden="false" customHeight="false" outlineLevel="0" collapsed="false">
      <c r="A8575" s="0" t="n">
        <v>1500015884</v>
      </c>
      <c r="B8575" s="157" t="n">
        <v>21.4166666666667</v>
      </c>
    </row>
    <row r="8576" customFormat="false" ht="15" hidden="false" customHeight="false" outlineLevel="0" collapsed="false">
      <c r="A8576" s="0" t="n">
        <v>1500015885</v>
      </c>
      <c r="B8576" s="157" t="n">
        <v>0</v>
      </c>
    </row>
    <row r="8577" customFormat="false" ht="15" hidden="false" customHeight="false" outlineLevel="0" collapsed="false">
      <c r="A8577" s="0" t="n">
        <v>1500015886</v>
      </c>
      <c r="B8577" s="157" t="n">
        <v>0</v>
      </c>
    </row>
    <row r="8578" customFormat="false" ht="15" hidden="false" customHeight="false" outlineLevel="0" collapsed="false">
      <c r="A8578" s="0" t="n">
        <v>1500015835</v>
      </c>
      <c r="B8578" s="157" t="n">
        <v>1.66666666666667</v>
      </c>
    </row>
    <row r="8579" customFormat="false" ht="15" hidden="false" customHeight="false" outlineLevel="0" collapsed="false">
      <c r="A8579" s="0" t="n">
        <v>1500015836</v>
      </c>
      <c r="B8579" s="157" t="n">
        <v>0</v>
      </c>
    </row>
    <row r="8580" customFormat="false" ht="15" hidden="false" customHeight="false" outlineLevel="0" collapsed="false">
      <c r="A8580" s="0" t="n">
        <v>1500015837</v>
      </c>
      <c r="B8580" s="157" t="n">
        <v>12.5</v>
      </c>
    </row>
    <row r="8581" customFormat="false" ht="15" hidden="false" customHeight="false" outlineLevel="0" collapsed="false">
      <c r="A8581" s="0" t="n">
        <v>1500015838</v>
      </c>
      <c r="B8581" s="157" t="n">
        <v>0</v>
      </c>
    </row>
    <row r="8582" customFormat="false" ht="15" hidden="false" customHeight="false" outlineLevel="0" collapsed="false">
      <c r="A8582" s="0" t="n">
        <v>1500015839</v>
      </c>
      <c r="B8582" s="157" t="n">
        <v>0</v>
      </c>
    </row>
    <row r="8583" customFormat="false" ht="15" hidden="false" customHeight="false" outlineLevel="0" collapsed="false">
      <c r="A8583" s="0" t="n">
        <v>1500015840</v>
      </c>
      <c r="B8583" s="157" t="n">
        <v>0</v>
      </c>
    </row>
    <row r="8584" customFormat="false" ht="15" hidden="false" customHeight="false" outlineLevel="0" collapsed="false">
      <c r="A8584" s="0" t="n">
        <v>1500015841</v>
      </c>
      <c r="B8584" s="157" t="n">
        <v>13.3333333333333</v>
      </c>
    </row>
    <row r="8585" customFormat="false" ht="15" hidden="false" customHeight="false" outlineLevel="0" collapsed="false">
      <c r="A8585" s="0" t="n">
        <v>1500015842</v>
      </c>
      <c r="B8585" s="157" t="n">
        <v>12.0833333333333</v>
      </c>
    </row>
    <row r="8586" customFormat="false" ht="15" hidden="false" customHeight="false" outlineLevel="0" collapsed="false">
      <c r="A8586" s="0" t="n">
        <v>1500015843</v>
      </c>
      <c r="B8586" s="157" t="n">
        <v>24.1666666666667</v>
      </c>
    </row>
    <row r="8587" customFormat="false" ht="15" hidden="false" customHeight="false" outlineLevel="0" collapsed="false">
      <c r="A8587" s="0" t="n">
        <v>1500015844</v>
      </c>
      <c r="B8587" s="157" t="n">
        <v>0.833333333333333</v>
      </c>
    </row>
    <row r="8588" customFormat="false" ht="15" hidden="false" customHeight="false" outlineLevel="0" collapsed="false">
      <c r="A8588" s="0" t="n">
        <v>1500015847</v>
      </c>
      <c r="B8588" s="157" t="n">
        <v>3.75</v>
      </c>
    </row>
    <row r="8589" customFormat="false" ht="15" hidden="false" customHeight="false" outlineLevel="0" collapsed="false">
      <c r="A8589" s="0" t="n">
        <v>1500015848</v>
      </c>
      <c r="B8589" s="157" t="n">
        <v>14.3333333333333</v>
      </c>
    </row>
    <row r="8590" customFormat="false" ht="15" hidden="false" customHeight="false" outlineLevel="0" collapsed="false">
      <c r="A8590" s="0" t="n">
        <v>1500015807</v>
      </c>
      <c r="B8590" s="157" t="n">
        <v>10.7166666666667</v>
      </c>
    </row>
    <row r="8591" customFormat="false" ht="15" hidden="false" customHeight="false" outlineLevel="0" collapsed="false">
      <c r="A8591" s="0" t="n">
        <v>1500015808</v>
      </c>
      <c r="B8591" s="157" t="n">
        <v>2.75</v>
      </c>
    </row>
    <row r="8592" customFormat="false" ht="15" hidden="false" customHeight="false" outlineLevel="0" collapsed="false">
      <c r="A8592" s="0" t="n">
        <v>1500015809</v>
      </c>
      <c r="B8592" s="157" t="n">
        <v>23.8333333333333</v>
      </c>
    </row>
    <row r="8593" customFormat="false" ht="15" hidden="false" customHeight="false" outlineLevel="0" collapsed="false">
      <c r="A8593" s="0" t="n">
        <v>1500015810</v>
      </c>
      <c r="B8593" s="157" t="n">
        <v>4.58333333333333</v>
      </c>
    </row>
    <row r="8594" customFormat="false" ht="15" hidden="false" customHeight="false" outlineLevel="0" collapsed="false">
      <c r="A8594" s="0" t="n">
        <v>1500015811</v>
      </c>
      <c r="B8594" s="157" t="n">
        <v>26.75</v>
      </c>
    </row>
    <row r="8595" customFormat="false" ht="15" hidden="false" customHeight="false" outlineLevel="0" collapsed="false">
      <c r="A8595" s="0" t="n">
        <v>1500015812</v>
      </c>
      <c r="B8595" s="157" t="n">
        <v>13.1666666666667</v>
      </c>
    </row>
    <row r="8596" customFormat="false" ht="15" hidden="false" customHeight="false" outlineLevel="0" collapsed="false">
      <c r="A8596" s="0" t="n">
        <v>1500015813</v>
      </c>
      <c r="B8596" s="157" t="n">
        <v>0.833333333333333</v>
      </c>
    </row>
    <row r="8597" customFormat="false" ht="15" hidden="false" customHeight="false" outlineLevel="0" collapsed="false">
      <c r="A8597" s="0" t="n">
        <v>1500015814</v>
      </c>
      <c r="B8597" s="157" t="n">
        <v>22.0833333333333</v>
      </c>
    </row>
    <row r="8598" customFormat="false" ht="15" hidden="false" customHeight="false" outlineLevel="0" collapsed="false">
      <c r="A8598" s="0" t="n">
        <v>1500015815</v>
      </c>
      <c r="B8598" s="157" t="n">
        <v>22.5</v>
      </c>
    </row>
    <row r="8599" customFormat="false" ht="15" hidden="false" customHeight="false" outlineLevel="0" collapsed="false">
      <c r="A8599" s="0" t="n">
        <v>1500015816</v>
      </c>
      <c r="B8599" s="157" t="n">
        <v>11.25</v>
      </c>
    </row>
    <row r="8600" customFormat="false" ht="15" hidden="false" customHeight="false" outlineLevel="0" collapsed="false">
      <c r="A8600" s="0" t="n">
        <v>1500015817</v>
      </c>
      <c r="B8600" s="157" t="n">
        <v>21.6666666666667</v>
      </c>
    </row>
    <row r="8601" customFormat="false" ht="15" hidden="false" customHeight="false" outlineLevel="0" collapsed="false">
      <c r="A8601" s="0" t="n">
        <v>1500015818</v>
      </c>
      <c r="B8601" s="157" t="n">
        <v>6.66666666666667</v>
      </c>
    </row>
    <row r="8602" customFormat="false" ht="15" hidden="false" customHeight="false" outlineLevel="0" collapsed="false">
      <c r="A8602" s="0" t="n">
        <v>1500015819</v>
      </c>
      <c r="B8602" s="157" t="n">
        <v>39.5833333333333</v>
      </c>
    </row>
    <row r="8603" customFormat="false" ht="15" hidden="false" customHeight="false" outlineLevel="0" collapsed="false">
      <c r="A8603" s="0" t="n">
        <v>1500015820</v>
      </c>
      <c r="B8603" s="157" t="n">
        <v>0</v>
      </c>
    </row>
    <row r="8604" customFormat="false" ht="15" hidden="false" customHeight="false" outlineLevel="0" collapsed="false">
      <c r="A8604" s="0" t="n">
        <v>1500015821</v>
      </c>
      <c r="B8604" s="157" t="n">
        <v>18.75</v>
      </c>
    </row>
    <row r="8605" customFormat="false" ht="15" hidden="false" customHeight="false" outlineLevel="0" collapsed="false">
      <c r="A8605" s="0" t="n">
        <v>1500015822</v>
      </c>
      <c r="B8605" s="157" t="n">
        <v>75.5833333333333</v>
      </c>
    </row>
    <row r="8606" customFormat="false" ht="15" hidden="false" customHeight="false" outlineLevel="0" collapsed="false">
      <c r="A8606" s="0" t="n">
        <v>1500015823</v>
      </c>
      <c r="B8606" s="157" t="n">
        <v>60</v>
      </c>
    </row>
    <row r="8607" customFormat="false" ht="15" hidden="false" customHeight="false" outlineLevel="0" collapsed="false">
      <c r="A8607" s="0" t="n">
        <v>1500015824</v>
      </c>
      <c r="B8607" s="157" t="n">
        <v>33.75</v>
      </c>
    </row>
    <row r="8608" customFormat="false" ht="15" hidden="false" customHeight="false" outlineLevel="0" collapsed="false">
      <c r="A8608" s="0" t="n">
        <v>1500015825</v>
      </c>
      <c r="B8608" s="157" t="n">
        <v>29.5</v>
      </c>
    </row>
    <row r="8609" customFormat="false" ht="15" hidden="false" customHeight="false" outlineLevel="0" collapsed="false">
      <c r="A8609" s="0" t="n">
        <v>1500015871</v>
      </c>
      <c r="B8609" s="157" t="n">
        <v>20.1333333333333</v>
      </c>
    </row>
    <row r="8610" customFormat="false" ht="15" hidden="false" customHeight="false" outlineLevel="0" collapsed="false">
      <c r="A8610" s="0" t="n">
        <v>1500015902</v>
      </c>
      <c r="B8610" s="157" t="n">
        <v>14.5833333333333</v>
      </c>
    </row>
    <row r="8611" customFormat="false" ht="15" hidden="false" customHeight="false" outlineLevel="0" collapsed="false">
      <c r="A8611" s="0" t="n">
        <v>1500015907</v>
      </c>
      <c r="B8611" s="157" t="n">
        <v>0</v>
      </c>
    </row>
    <row r="8612" customFormat="false" ht="15" hidden="false" customHeight="false" outlineLevel="0" collapsed="false">
      <c r="A8612" s="0" t="n">
        <v>1500015908</v>
      </c>
      <c r="B8612" s="157" t="n">
        <v>25.75</v>
      </c>
    </row>
    <row r="8613" customFormat="false" ht="15" hidden="false" customHeight="false" outlineLevel="0" collapsed="false">
      <c r="A8613" s="0" t="n">
        <v>1500015909</v>
      </c>
      <c r="B8613" s="157" t="n">
        <v>0</v>
      </c>
    </row>
    <row r="8614" customFormat="false" ht="15" hidden="false" customHeight="false" outlineLevel="0" collapsed="false">
      <c r="A8614" s="0" t="n">
        <v>1500015911</v>
      </c>
      <c r="B8614" s="157" t="n">
        <v>52.9166666666667</v>
      </c>
    </row>
    <row r="8615" customFormat="false" ht="15" hidden="false" customHeight="false" outlineLevel="0" collapsed="false">
      <c r="A8615" s="0" t="n">
        <v>1500015912</v>
      </c>
      <c r="B8615" s="157" t="n">
        <v>38.3333333333333</v>
      </c>
    </row>
    <row r="8616" customFormat="false" ht="15" hidden="false" customHeight="false" outlineLevel="0" collapsed="false">
      <c r="A8616" s="0" t="n">
        <v>1500015913</v>
      </c>
      <c r="B8616" s="157" t="n">
        <v>14.1666666666667</v>
      </c>
    </row>
    <row r="8617" customFormat="false" ht="15" hidden="false" customHeight="false" outlineLevel="0" collapsed="false">
      <c r="A8617" s="0" t="n">
        <v>1500015914</v>
      </c>
      <c r="B8617" s="157" t="n">
        <v>7.5</v>
      </c>
    </row>
    <row r="8618" customFormat="false" ht="15" hidden="false" customHeight="false" outlineLevel="0" collapsed="false">
      <c r="A8618" s="0" t="n">
        <v>1500015934</v>
      </c>
      <c r="B8618" s="157" t="n">
        <v>8.76666666666667</v>
      </c>
    </row>
    <row r="8619" customFormat="false" ht="15" hidden="false" customHeight="false" outlineLevel="0" collapsed="false">
      <c r="A8619" s="0" t="n">
        <v>1500015915</v>
      </c>
      <c r="B8619" s="157" t="n">
        <v>28.9166666666667</v>
      </c>
    </row>
    <row r="8620" customFormat="false" ht="15" hidden="false" customHeight="false" outlineLevel="0" collapsed="false">
      <c r="A8620" s="0" t="n">
        <v>1500015916</v>
      </c>
      <c r="B8620" s="157" t="n">
        <v>8.33333333333333</v>
      </c>
    </row>
    <row r="8621" customFormat="false" ht="15" hidden="false" customHeight="false" outlineLevel="0" collapsed="false">
      <c r="A8621" s="0" t="n">
        <v>1500015918</v>
      </c>
      <c r="B8621" s="157" t="n">
        <v>12.0833333333333</v>
      </c>
    </row>
    <row r="8622" customFormat="false" ht="15" hidden="false" customHeight="false" outlineLevel="0" collapsed="false">
      <c r="A8622" s="0" t="n">
        <v>1500015919</v>
      </c>
      <c r="B8622" s="157" t="n">
        <v>22.8333333333333</v>
      </c>
    </row>
    <row r="8623" customFormat="false" ht="15" hidden="false" customHeight="false" outlineLevel="0" collapsed="false">
      <c r="A8623" s="0" t="n">
        <v>1500015920</v>
      </c>
      <c r="B8623" s="157" t="n">
        <v>0</v>
      </c>
    </row>
    <row r="8624" customFormat="false" ht="15" hidden="false" customHeight="false" outlineLevel="0" collapsed="false">
      <c r="A8624" s="0" t="n">
        <v>1500015922</v>
      </c>
      <c r="B8624" s="157" t="n">
        <v>6.66666666666667</v>
      </c>
    </row>
    <row r="8625" customFormat="false" ht="15" hidden="false" customHeight="false" outlineLevel="0" collapsed="false">
      <c r="A8625" s="0" t="n">
        <v>1500015923</v>
      </c>
      <c r="B8625" s="157" t="n">
        <v>10.8333333333333</v>
      </c>
    </row>
    <row r="8626" customFormat="false" ht="15" hidden="false" customHeight="false" outlineLevel="0" collapsed="false">
      <c r="A8626" s="0" t="n">
        <v>1500015924</v>
      </c>
      <c r="B8626" s="157" t="n">
        <v>0</v>
      </c>
    </row>
    <row r="8627" customFormat="false" ht="15" hidden="false" customHeight="false" outlineLevel="0" collapsed="false">
      <c r="A8627" s="0" t="n">
        <v>1500015925</v>
      </c>
      <c r="B8627" s="157" t="n">
        <v>35</v>
      </c>
    </row>
    <row r="8628" customFormat="false" ht="15" hidden="false" customHeight="false" outlineLevel="0" collapsed="false">
      <c r="A8628" s="0" t="n">
        <v>1500015926</v>
      </c>
      <c r="B8628" s="157" t="n">
        <v>15.0833333333333</v>
      </c>
    </row>
    <row r="8629" customFormat="false" ht="15" hidden="false" customHeight="false" outlineLevel="0" collapsed="false">
      <c r="A8629" s="0" t="n">
        <v>1500015927</v>
      </c>
      <c r="B8629" s="157" t="n">
        <v>0</v>
      </c>
    </row>
    <row r="8630" customFormat="false" ht="15" hidden="false" customHeight="false" outlineLevel="0" collapsed="false">
      <c r="A8630" s="0" t="n">
        <v>1500015928</v>
      </c>
      <c r="B8630" s="157" t="n">
        <v>1.66666666666667</v>
      </c>
    </row>
    <row r="8631" customFormat="false" ht="15" hidden="false" customHeight="false" outlineLevel="0" collapsed="false">
      <c r="A8631" s="0" t="n">
        <v>1500015929</v>
      </c>
      <c r="B8631" s="157" t="n">
        <v>0</v>
      </c>
    </row>
    <row r="8632" customFormat="false" ht="15" hidden="false" customHeight="false" outlineLevel="0" collapsed="false">
      <c r="A8632" s="0" t="n">
        <v>1500015930</v>
      </c>
      <c r="B8632" s="157" t="n">
        <v>0</v>
      </c>
    </row>
    <row r="8633" customFormat="false" ht="15" hidden="false" customHeight="false" outlineLevel="0" collapsed="false">
      <c r="A8633" s="0" t="n">
        <v>1500015935</v>
      </c>
      <c r="B8633" s="157" t="n">
        <v>15.6833333333333</v>
      </c>
    </row>
    <row r="8634" customFormat="false" ht="15" hidden="false" customHeight="false" outlineLevel="0" collapsed="false">
      <c r="A8634" s="0" t="n">
        <v>1500015936</v>
      </c>
      <c r="B8634" s="157" t="n">
        <v>0</v>
      </c>
    </row>
    <row r="8635" customFormat="false" ht="15" hidden="false" customHeight="false" outlineLevel="0" collapsed="false">
      <c r="A8635" s="0" t="n">
        <v>1500015937</v>
      </c>
      <c r="B8635" s="157" t="n">
        <v>6.41666666666667</v>
      </c>
    </row>
    <row r="8636" customFormat="false" ht="15" hidden="false" customHeight="false" outlineLevel="0" collapsed="false">
      <c r="A8636" s="0" t="n">
        <v>1500015938</v>
      </c>
      <c r="B8636" s="157" t="n">
        <v>10.8333333333333</v>
      </c>
    </row>
    <row r="8637" customFormat="false" ht="15" hidden="false" customHeight="false" outlineLevel="0" collapsed="false">
      <c r="A8637" s="0" t="n">
        <v>1500015939</v>
      </c>
      <c r="B8637" s="157" t="n">
        <v>16.4166666666667</v>
      </c>
    </row>
    <row r="8638" customFormat="false" ht="15" hidden="false" customHeight="false" outlineLevel="0" collapsed="false">
      <c r="A8638" s="0" t="n">
        <v>1500015940</v>
      </c>
      <c r="B8638" s="157" t="n">
        <v>45.3333333333333</v>
      </c>
    </row>
    <row r="8639" customFormat="false" ht="15" hidden="false" customHeight="false" outlineLevel="0" collapsed="false">
      <c r="A8639" s="0" t="n">
        <v>1500015941</v>
      </c>
      <c r="B8639" s="157" t="n">
        <v>2.08333333333333</v>
      </c>
    </row>
    <row r="8640" customFormat="false" ht="15" hidden="false" customHeight="false" outlineLevel="0" collapsed="false">
      <c r="A8640" s="0" t="n">
        <v>1500015942</v>
      </c>
      <c r="B8640" s="157" t="n">
        <v>58.0833333333333</v>
      </c>
    </row>
    <row r="8641" customFormat="false" ht="15" hidden="false" customHeight="false" outlineLevel="0" collapsed="false">
      <c r="A8641" s="0" t="n">
        <v>1500015943</v>
      </c>
      <c r="B8641" s="157" t="n">
        <v>0</v>
      </c>
    </row>
    <row r="8642" customFormat="false" ht="15" hidden="false" customHeight="false" outlineLevel="0" collapsed="false">
      <c r="A8642" s="0" t="n">
        <v>1500015944</v>
      </c>
      <c r="B8642" s="157" t="n">
        <v>0.833333333333333</v>
      </c>
    </row>
    <row r="8643" customFormat="false" ht="15" hidden="false" customHeight="false" outlineLevel="0" collapsed="false">
      <c r="A8643" s="0" t="n">
        <v>1500015945</v>
      </c>
      <c r="B8643" s="157" t="n">
        <v>35.4166666666667</v>
      </c>
    </row>
    <row r="8644" customFormat="false" ht="15" hidden="false" customHeight="false" outlineLevel="0" collapsed="false">
      <c r="A8644" s="0" t="n">
        <v>1500015946</v>
      </c>
      <c r="B8644" s="157" t="n">
        <v>7.25</v>
      </c>
    </row>
    <row r="8645" customFormat="false" ht="15" hidden="false" customHeight="false" outlineLevel="0" collapsed="false">
      <c r="A8645" s="0" t="n">
        <v>1500015947</v>
      </c>
      <c r="B8645" s="157" t="n">
        <v>0</v>
      </c>
    </row>
    <row r="8646" customFormat="false" ht="15" hidden="false" customHeight="false" outlineLevel="0" collapsed="false">
      <c r="A8646" s="0" t="n">
        <v>1500015948</v>
      </c>
      <c r="B8646" s="157" t="n">
        <v>2.16666666666667</v>
      </c>
    </row>
    <row r="8647" customFormat="false" ht="15" hidden="false" customHeight="false" outlineLevel="0" collapsed="false">
      <c r="A8647" s="0" t="n">
        <v>1500015950</v>
      </c>
      <c r="B8647" s="157" t="n">
        <v>0</v>
      </c>
    </row>
    <row r="8648" customFormat="false" ht="15" hidden="false" customHeight="false" outlineLevel="0" collapsed="false">
      <c r="A8648" s="0" t="n">
        <v>1500015951</v>
      </c>
      <c r="B8648" s="157" t="n">
        <v>11.6666666666667</v>
      </c>
    </row>
    <row r="8649" customFormat="false" ht="15" hidden="false" customHeight="false" outlineLevel="0" collapsed="false">
      <c r="A8649" s="0" t="n">
        <v>1500015952</v>
      </c>
      <c r="B8649" s="157" t="n">
        <v>14.3333333333333</v>
      </c>
    </row>
    <row r="8650" customFormat="false" ht="15" hidden="false" customHeight="false" outlineLevel="0" collapsed="false">
      <c r="A8650" s="0" t="n">
        <v>1500015953</v>
      </c>
      <c r="B8650" s="157" t="n">
        <v>0</v>
      </c>
    </row>
    <row r="8651" customFormat="false" ht="15" hidden="false" customHeight="false" outlineLevel="0" collapsed="false">
      <c r="A8651" s="0" t="n">
        <v>1500015967</v>
      </c>
      <c r="B8651" s="157" t="n">
        <v>11.1666666666667</v>
      </c>
    </row>
    <row r="8652" customFormat="false" ht="15" hidden="false" customHeight="false" outlineLevel="0" collapsed="false">
      <c r="A8652" s="0" t="n">
        <v>1500015968</v>
      </c>
      <c r="B8652" s="157" t="n">
        <v>1.66666666666667</v>
      </c>
    </row>
    <row r="8653" customFormat="false" ht="15" hidden="false" customHeight="false" outlineLevel="0" collapsed="false">
      <c r="A8653" s="0" t="n">
        <v>1500015969</v>
      </c>
      <c r="B8653" s="157" t="n">
        <v>20.3333333333333</v>
      </c>
    </row>
    <row r="8654" customFormat="false" ht="15" hidden="false" customHeight="false" outlineLevel="0" collapsed="false">
      <c r="A8654" s="0" t="n">
        <v>1500015970</v>
      </c>
      <c r="B8654" s="157" t="n">
        <v>7.33333333333333</v>
      </c>
    </row>
    <row r="8655" customFormat="false" ht="15" hidden="false" customHeight="false" outlineLevel="0" collapsed="false">
      <c r="A8655" s="0" t="n">
        <v>1500015971</v>
      </c>
      <c r="B8655" s="157" t="n">
        <v>11.25</v>
      </c>
    </row>
    <row r="8656" customFormat="false" ht="15" hidden="false" customHeight="false" outlineLevel="0" collapsed="false">
      <c r="A8656" s="0" t="n">
        <v>1500015972</v>
      </c>
      <c r="B8656" s="157" t="n">
        <v>10.4166666666667</v>
      </c>
    </row>
    <row r="8657" customFormat="false" ht="15" hidden="false" customHeight="false" outlineLevel="0" collapsed="false">
      <c r="A8657" s="0" t="n">
        <v>1500015973</v>
      </c>
      <c r="B8657" s="157" t="n">
        <v>98.5833333333333</v>
      </c>
    </row>
    <row r="8658" customFormat="false" ht="15" hidden="false" customHeight="false" outlineLevel="0" collapsed="false">
      <c r="A8658" s="0" t="n">
        <v>1500015974</v>
      </c>
      <c r="B8658" s="157" t="n">
        <v>5.83333333333333</v>
      </c>
    </row>
    <row r="8659" customFormat="false" ht="15" hidden="false" customHeight="false" outlineLevel="0" collapsed="false">
      <c r="A8659" s="0" t="n">
        <v>1500015975</v>
      </c>
      <c r="B8659" s="157" t="n">
        <v>17.5</v>
      </c>
    </row>
    <row r="8660" customFormat="false" ht="15" hidden="false" customHeight="false" outlineLevel="0" collapsed="false">
      <c r="A8660" s="0" t="n">
        <v>1500015976</v>
      </c>
      <c r="B8660" s="157" t="n">
        <v>1.66666666666667</v>
      </c>
    </row>
    <row r="8661" customFormat="false" ht="15" hidden="false" customHeight="false" outlineLevel="0" collapsed="false">
      <c r="A8661" s="0" t="n">
        <v>1500015977</v>
      </c>
      <c r="B8661" s="157" t="n">
        <v>1.25</v>
      </c>
    </row>
    <row r="8662" customFormat="false" ht="15" hidden="false" customHeight="false" outlineLevel="0" collapsed="false">
      <c r="A8662" s="0" t="n">
        <v>1500015978</v>
      </c>
      <c r="B8662" s="157" t="n">
        <v>0</v>
      </c>
    </row>
    <row r="8663" customFormat="false" ht="15" hidden="false" customHeight="false" outlineLevel="0" collapsed="false">
      <c r="A8663" s="0" t="n">
        <v>1500015979</v>
      </c>
      <c r="B8663" s="157" t="n">
        <v>6.83333333333333</v>
      </c>
    </row>
    <row r="8664" customFormat="false" ht="15" hidden="false" customHeight="false" outlineLevel="0" collapsed="false">
      <c r="A8664" s="0" t="n">
        <v>1500015980</v>
      </c>
      <c r="B8664" s="157" t="n">
        <v>21.5833333333333</v>
      </c>
    </row>
    <row r="8665" customFormat="false" ht="15" hidden="false" customHeight="false" outlineLevel="0" collapsed="false">
      <c r="A8665" s="0" t="n">
        <v>1500015981</v>
      </c>
      <c r="B8665" s="157" t="n">
        <v>0</v>
      </c>
    </row>
    <row r="8666" customFormat="false" ht="15" hidden="false" customHeight="false" outlineLevel="0" collapsed="false">
      <c r="A8666" s="0" t="n">
        <v>1500015982</v>
      </c>
      <c r="B8666" s="157" t="n">
        <v>25.8333333333333</v>
      </c>
    </row>
    <row r="8667" customFormat="false" ht="15" hidden="false" customHeight="false" outlineLevel="0" collapsed="false">
      <c r="A8667" s="0" t="n">
        <v>1500015984</v>
      </c>
      <c r="B8667" s="157" t="n">
        <v>26.8833333333333</v>
      </c>
    </row>
    <row r="8668" customFormat="false" ht="15" hidden="false" customHeight="false" outlineLevel="0" collapsed="false">
      <c r="A8668" s="0" t="n">
        <v>1500015985</v>
      </c>
      <c r="B8668" s="157" t="n">
        <v>8.5</v>
      </c>
    </row>
    <row r="8669" customFormat="false" ht="15" hidden="false" customHeight="false" outlineLevel="0" collapsed="false">
      <c r="A8669" s="0" t="n">
        <v>1500015986</v>
      </c>
      <c r="B8669" s="157" t="n">
        <v>56.15</v>
      </c>
    </row>
    <row r="8670" customFormat="false" ht="15" hidden="false" customHeight="false" outlineLevel="0" collapsed="false">
      <c r="A8670" s="0" t="n">
        <v>1500015987</v>
      </c>
      <c r="B8670" s="157" t="n">
        <v>11.6666666666667</v>
      </c>
    </row>
    <row r="8671" customFormat="false" ht="15" hidden="false" customHeight="false" outlineLevel="0" collapsed="false">
      <c r="A8671" s="0" t="n">
        <v>1500015988</v>
      </c>
      <c r="B8671" s="157" t="n">
        <v>12.0833333333333</v>
      </c>
    </row>
    <row r="8672" customFormat="false" ht="15" hidden="false" customHeight="false" outlineLevel="0" collapsed="false">
      <c r="A8672" s="0" t="n">
        <v>1500015989</v>
      </c>
      <c r="B8672" s="157" t="n">
        <v>38.0833333333333</v>
      </c>
    </row>
    <row r="8673" customFormat="false" ht="15" hidden="false" customHeight="false" outlineLevel="0" collapsed="false">
      <c r="A8673" s="0" t="n">
        <v>1500015990</v>
      </c>
      <c r="B8673" s="157" t="n">
        <v>0.5</v>
      </c>
    </row>
    <row r="8674" customFormat="false" ht="15" hidden="false" customHeight="false" outlineLevel="0" collapsed="false">
      <c r="A8674" s="0" t="n">
        <v>1500015991</v>
      </c>
      <c r="B8674" s="157" t="n">
        <v>1.25</v>
      </c>
    </row>
    <row r="8675" customFormat="false" ht="15" hidden="false" customHeight="false" outlineLevel="0" collapsed="false">
      <c r="A8675" s="0" t="n">
        <v>1500015992</v>
      </c>
      <c r="B8675" s="157" t="n">
        <v>0</v>
      </c>
    </row>
    <row r="8676" customFormat="false" ht="15" hidden="false" customHeight="false" outlineLevel="0" collapsed="false">
      <c r="A8676" s="0" t="n">
        <v>1500015993</v>
      </c>
      <c r="B8676" s="157" t="n">
        <v>5.83333333333333</v>
      </c>
    </row>
    <row r="8677" customFormat="false" ht="15" hidden="false" customHeight="false" outlineLevel="0" collapsed="false">
      <c r="A8677" s="0" t="n">
        <v>1500015994</v>
      </c>
      <c r="B8677" s="157" t="n">
        <v>11.6666666666667</v>
      </c>
    </row>
    <row r="8678" customFormat="false" ht="15" hidden="false" customHeight="false" outlineLevel="0" collapsed="false">
      <c r="A8678" s="0" t="n">
        <v>1500015995</v>
      </c>
      <c r="B8678" s="157" t="n">
        <v>48.5</v>
      </c>
    </row>
    <row r="8679" customFormat="false" ht="15" hidden="false" customHeight="false" outlineLevel="0" collapsed="false">
      <c r="A8679" s="0" t="n">
        <v>1500015996</v>
      </c>
      <c r="B8679" s="157" t="n">
        <v>0</v>
      </c>
    </row>
    <row r="8680" customFormat="false" ht="15" hidden="false" customHeight="false" outlineLevel="0" collapsed="false">
      <c r="A8680" s="0" t="n">
        <v>1500015997</v>
      </c>
      <c r="B8680" s="157" t="n">
        <v>27</v>
      </c>
    </row>
    <row r="8681" customFormat="false" ht="15" hidden="false" customHeight="false" outlineLevel="0" collapsed="false">
      <c r="A8681" s="0" t="n">
        <v>1500015998</v>
      </c>
      <c r="B8681" s="157" t="n">
        <v>21.6666666666667</v>
      </c>
    </row>
    <row r="8682" customFormat="false" ht="15" hidden="false" customHeight="false" outlineLevel="0" collapsed="false">
      <c r="A8682" s="0" t="n">
        <v>1500015999</v>
      </c>
      <c r="B8682" s="157" t="n">
        <v>23.1666666666667</v>
      </c>
    </row>
    <row r="8683" customFormat="false" ht="15" hidden="false" customHeight="false" outlineLevel="0" collapsed="false">
      <c r="A8683" s="0" t="n">
        <v>1500016000</v>
      </c>
      <c r="B8683" s="157" t="n">
        <v>34.1666666666667</v>
      </c>
    </row>
    <row r="8684" customFormat="false" ht="15" hidden="false" customHeight="false" outlineLevel="0" collapsed="false">
      <c r="A8684" s="0" t="n">
        <v>1500016001</v>
      </c>
      <c r="B8684" s="157" t="n">
        <v>49.5</v>
      </c>
    </row>
    <row r="8685" customFormat="false" ht="15" hidden="false" customHeight="false" outlineLevel="0" collapsed="false">
      <c r="A8685" s="0" t="n">
        <v>1500016002</v>
      </c>
      <c r="B8685" s="157" t="n">
        <v>1.66666666666667</v>
      </c>
    </row>
    <row r="8686" customFormat="false" ht="15" hidden="false" customHeight="false" outlineLevel="0" collapsed="false">
      <c r="A8686" s="0" t="n">
        <v>1500016003</v>
      </c>
      <c r="B8686" s="157" t="n">
        <v>0</v>
      </c>
    </row>
    <row r="8687" customFormat="false" ht="15" hidden="false" customHeight="false" outlineLevel="0" collapsed="false">
      <c r="A8687" s="0" t="n">
        <v>1500016009</v>
      </c>
      <c r="B8687" s="157" t="n">
        <v>1.33333333333333</v>
      </c>
    </row>
    <row r="8688" customFormat="false" ht="15" hidden="false" customHeight="false" outlineLevel="0" collapsed="false">
      <c r="A8688" s="0" t="n">
        <v>1500016010</v>
      </c>
      <c r="B8688" s="157" t="n">
        <v>0</v>
      </c>
    </row>
    <row r="8689" customFormat="false" ht="15" hidden="false" customHeight="false" outlineLevel="0" collapsed="false">
      <c r="A8689" s="0" t="n">
        <v>1500016011</v>
      </c>
      <c r="B8689" s="157" t="n">
        <v>25</v>
      </c>
    </row>
    <row r="8690" customFormat="false" ht="15" hidden="false" customHeight="false" outlineLevel="0" collapsed="false">
      <c r="A8690" s="0" t="n">
        <v>1500016025</v>
      </c>
      <c r="B8690" s="157" t="n">
        <v>47.9583333333333</v>
      </c>
    </row>
    <row r="8691" customFormat="false" ht="15" hidden="false" customHeight="false" outlineLevel="0" collapsed="false">
      <c r="A8691" s="0" t="n">
        <v>1500016026</v>
      </c>
      <c r="B8691" s="157" t="n">
        <v>21.8333333333333</v>
      </c>
    </row>
    <row r="8692" customFormat="false" ht="15" hidden="false" customHeight="false" outlineLevel="0" collapsed="false">
      <c r="A8692" s="0" t="n">
        <v>1500016027</v>
      </c>
      <c r="B8692" s="157" t="n">
        <v>0</v>
      </c>
    </row>
    <row r="8693" customFormat="false" ht="15" hidden="false" customHeight="false" outlineLevel="0" collapsed="false">
      <c r="A8693" s="0" t="n">
        <v>1500016028</v>
      </c>
      <c r="B8693" s="157" t="n">
        <v>0</v>
      </c>
    </row>
    <row r="8694" customFormat="false" ht="15" hidden="false" customHeight="false" outlineLevel="0" collapsed="false">
      <c r="A8694" s="0" t="n">
        <v>1500016029</v>
      </c>
      <c r="B8694" s="157" t="n">
        <v>22.8333333333333</v>
      </c>
    </row>
    <row r="8695" customFormat="false" ht="15" hidden="false" customHeight="false" outlineLevel="0" collapsed="false">
      <c r="A8695" s="0" t="n">
        <v>1500016030</v>
      </c>
      <c r="B8695" s="157" t="n">
        <v>26.5833333333333</v>
      </c>
    </row>
    <row r="8696" customFormat="false" ht="15" hidden="false" customHeight="false" outlineLevel="0" collapsed="false">
      <c r="A8696" s="0" t="n">
        <v>1500016031</v>
      </c>
      <c r="B8696" s="157" t="n">
        <v>13.8333333333333</v>
      </c>
    </row>
    <row r="8697" customFormat="false" ht="15" hidden="false" customHeight="false" outlineLevel="0" collapsed="false">
      <c r="A8697" s="0" t="n">
        <v>1500016032</v>
      </c>
      <c r="B8697" s="157" t="n">
        <v>0</v>
      </c>
    </row>
    <row r="8698" customFormat="false" ht="15" hidden="false" customHeight="false" outlineLevel="0" collapsed="false">
      <c r="A8698" s="0" t="n">
        <v>1500016033</v>
      </c>
      <c r="B8698" s="157" t="n">
        <v>60</v>
      </c>
    </row>
    <row r="8699" customFormat="false" ht="15" hidden="false" customHeight="false" outlineLevel="0" collapsed="false">
      <c r="A8699" s="0" t="n">
        <v>1500016035</v>
      </c>
      <c r="B8699" s="157" t="n">
        <v>23.3333333333333</v>
      </c>
    </row>
    <row r="8700" customFormat="false" ht="15" hidden="false" customHeight="false" outlineLevel="0" collapsed="false">
      <c r="A8700" s="0" t="n">
        <v>1500016036</v>
      </c>
      <c r="B8700" s="157" t="n">
        <v>0</v>
      </c>
    </row>
    <row r="8701" customFormat="false" ht="15" hidden="false" customHeight="false" outlineLevel="0" collapsed="false">
      <c r="A8701" s="0" t="n">
        <v>1500016037</v>
      </c>
      <c r="B8701" s="157" t="n">
        <v>45.6666666666667</v>
      </c>
    </row>
    <row r="8702" customFormat="false" ht="15" hidden="false" customHeight="false" outlineLevel="0" collapsed="false">
      <c r="A8702" s="0" t="n">
        <v>1500016038</v>
      </c>
      <c r="B8702" s="157" t="n">
        <v>0</v>
      </c>
    </row>
    <row r="8703" customFormat="false" ht="15" hidden="false" customHeight="false" outlineLevel="0" collapsed="false">
      <c r="A8703" s="0" t="n">
        <v>1500016039</v>
      </c>
      <c r="B8703" s="157" t="n">
        <v>2.5</v>
      </c>
    </row>
    <row r="8704" customFormat="false" ht="15" hidden="false" customHeight="false" outlineLevel="0" collapsed="false">
      <c r="A8704" s="0" t="n">
        <v>1500016040</v>
      </c>
      <c r="B8704" s="157" t="n">
        <v>25.4166666666667</v>
      </c>
    </row>
    <row r="8705" customFormat="false" ht="15" hidden="false" customHeight="false" outlineLevel="0" collapsed="false">
      <c r="A8705" s="0" t="n">
        <v>1500016041</v>
      </c>
      <c r="B8705" s="157" t="n">
        <v>13.75</v>
      </c>
    </row>
    <row r="8706" customFormat="false" ht="15" hidden="false" customHeight="false" outlineLevel="0" collapsed="false">
      <c r="A8706" s="0" t="n">
        <v>1500016042</v>
      </c>
      <c r="B8706" s="157" t="n">
        <v>21.25</v>
      </c>
    </row>
    <row r="8707" customFormat="false" ht="15" hidden="false" customHeight="false" outlineLevel="0" collapsed="false">
      <c r="A8707" s="0" t="n">
        <v>1500016043</v>
      </c>
      <c r="B8707" s="157" t="n">
        <v>31.6666666666667</v>
      </c>
    </row>
    <row r="8708" customFormat="false" ht="15" hidden="false" customHeight="false" outlineLevel="0" collapsed="false">
      <c r="A8708" s="0" t="n">
        <v>1500016065</v>
      </c>
      <c r="B8708" s="157" t="n">
        <v>23.75</v>
      </c>
    </row>
    <row r="8709" customFormat="false" ht="15" hidden="false" customHeight="false" outlineLevel="0" collapsed="false">
      <c r="A8709" s="0" t="n">
        <v>1500016066</v>
      </c>
      <c r="B8709" s="157" t="n">
        <v>20.4166666666667</v>
      </c>
    </row>
    <row r="8710" customFormat="false" ht="15" hidden="false" customHeight="false" outlineLevel="0" collapsed="false">
      <c r="A8710" s="0" t="n">
        <v>1500016067</v>
      </c>
      <c r="B8710" s="157" t="n">
        <v>0</v>
      </c>
    </row>
    <row r="8711" customFormat="false" ht="15" hidden="false" customHeight="false" outlineLevel="0" collapsed="false">
      <c r="A8711" s="0" t="n">
        <v>1500016068</v>
      </c>
      <c r="B8711" s="157" t="n">
        <v>6.25</v>
      </c>
    </row>
    <row r="8712" customFormat="false" ht="15" hidden="false" customHeight="false" outlineLevel="0" collapsed="false">
      <c r="A8712" s="0" t="n">
        <v>1500016069</v>
      </c>
      <c r="B8712" s="157" t="n">
        <v>12.4083333333333</v>
      </c>
    </row>
    <row r="8713" customFormat="false" ht="15" hidden="false" customHeight="false" outlineLevel="0" collapsed="false">
      <c r="A8713" s="0" t="n">
        <v>1500016070</v>
      </c>
      <c r="B8713" s="157" t="n">
        <v>8.83333333333333</v>
      </c>
    </row>
    <row r="8714" customFormat="false" ht="15" hidden="false" customHeight="false" outlineLevel="0" collapsed="false">
      <c r="A8714" s="0" t="n">
        <v>1500016071</v>
      </c>
      <c r="B8714" s="157" t="n">
        <v>0</v>
      </c>
    </row>
    <row r="8715" customFormat="false" ht="15" hidden="false" customHeight="false" outlineLevel="0" collapsed="false">
      <c r="A8715" s="0" t="n">
        <v>1500016072</v>
      </c>
      <c r="B8715" s="157" t="n">
        <v>51.0833333333333</v>
      </c>
    </row>
    <row r="8716" customFormat="false" ht="15" hidden="false" customHeight="false" outlineLevel="0" collapsed="false">
      <c r="A8716" s="0" t="n">
        <v>1500016073</v>
      </c>
      <c r="B8716" s="157" t="n">
        <v>19.9166666666667</v>
      </c>
    </row>
    <row r="8717" customFormat="false" ht="15" hidden="false" customHeight="false" outlineLevel="0" collapsed="false">
      <c r="A8717" s="0" t="n">
        <v>1500016074</v>
      </c>
      <c r="B8717" s="157" t="n">
        <v>0.75</v>
      </c>
    </row>
    <row r="8718" customFormat="false" ht="15" hidden="false" customHeight="false" outlineLevel="0" collapsed="false">
      <c r="A8718" s="0" t="n">
        <v>1500016075</v>
      </c>
      <c r="B8718" s="157" t="n">
        <v>0.416666666666667</v>
      </c>
    </row>
    <row r="8719" customFormat="false" ht="15" hidden="false" customHeight="false" outlineLevel="0" collapsed="false">
      <c r="A8719" s="0" t="n">
        <v>1500016076</v>
      </c>
      <c r="B8719" s="157" t="n">
        <v>1.41666666666667</v>
      </c>
    </row>
    <row r="8720" customFormat="false" ht="15" hidden="false" customHeight="false" outlineLevel="0" collapsed="false">
      <c r="A8720" s="0" t="n">
        <v>1500016077</v>
      </c>
      <c r="B8720" s="157" t="n">
        <v>0</v>
      </c>
    </row>
    <row r="8721" customFormat="false" ht="15" hidden="false" customHeight="false" outlineLevel="0" collapsed="false">
      <c r="A8721" s="0" t="n">
        <v>1500016078</v>
      </c>
      <c r="B8721" s="157" t="n">
        <v>1.91666666666667</v>
      </c>
    </row>
    <row r="8722" customFormat="false" ht="15" hidden="false" customHeight="false" outlineLevel="0" collapsed="false">
      <c r="A8722" s="0" t="n">
        <v>1500016079</v>
      </c>
      <c r="B8722" s="157" t="n">
        <v>3.33333333333333</v>
      </c>
    </row>
    <row r="8723" customFormat="false" ht="15" hidden="false" customHeight="false" outlineLevel="0" collapsed="false">
      <c r="A8723" s="0" t="n">
        <v>1500016080</v>
      </c>
      <c r="B8723" s="157" t="n">
        <v>15.8333333333333</v>
      </c>
    </row>
    <row r="8724" customFormat="false" ht="15" hidden="false" customHeight="false" outlineLevel="0" collapsed="false">
      <c r="A8724" s="0" t="n">
        <v>1500016081</v>
      </c>
      <c r="B8724" s="157" t="n">
        <v>9.16666666666667</v>
      </c>
    </row>
    <row r="8725" customFormat="false" ht="15" hidden="false" customHeight="false" outlineLevel="0" collapsed="false">
      <c r="A8725" s="0" t="n">
        <v>1500016082</v>
      </c>
      <c r="B8725" s="157" t="n">
        <v>39.1666666666667</v>
      </c>
    </row>
    <row r="8726" customFormat="false" ht="15" hidden="false" customHeight="false" outlineLevel="0" collapsed="false">
      <c r="A8726" s="0" t="n">
        <v>1500016083</v>
      </c>
      <c r="B8726" s="157" t="n">
        <v>0</v>
      </c>
    </row>
    <row r="8727" customFormat="false" ht="15" hidden="false" customHeight="false" outlineLevel="0" collapsed="false">
      <c r="A8727" s="0" t="n">
        <v>1500016092</v>
      </c>
      <c r="B8727" s="157" t="n">
        <v>0</v>
      </c>
    </row>
    <row r="8728" customFormat="false" ht="15" hidden="false" customHeight="false" outlineLevel="0" collapsed="false">
      <c r="A8728" s="0" t="n">
        <v>1500016093</v>
      </c>
      <c r="B8728" s="157" t="n">
        <v>8.33333333333333</v>
      </c>
    </row>
    <row r="8729" customFormat="false" ht="15" hidden="false" customHeight="false" outlineLevel="0" collapsed="false">
      <c r="A8729" s="0" t="n">
        <v>1500016109</v>
      </c>
      <c r="B8729" s="157" t="n">
        <v>32.75</v>
      </c>
    </row>
    <row r="8730" customFormat="false" ht="15" hidden="false" customHeight="false" outlineLevel="0" collapsed="false">
      <c r="A8730" s="0" t="n">
        <v>1500016094</v>
      </c>
      <c r="B8730" s="157" t="n">
        <v>2.66666666666667</v>
      </c>
    </row>
    <row r="8731" customFormat="false" ht="15" hidden="false" customHeight="false" outlineLevel="0" collapsed="false">
      <c r="A8731" s="0" t="n">
        <v>1500016095</v>
      </c>
      <c r="B8731" s="157" t="n">
        <v>6</v>
      </c>
    </row>
    <row r="8732" customFormat="false" ht="15" hidden="false" customHeight="false" outlineLevel="0" collapsed="false">
      <c r="A8732" s="0" t="n">
        <v>1500016096</v>
      </c>
      <c r="B8732" s="157" t="n">
        <v>20.5833333333333</v>
      </c>
    </row>
    <row r="8733" customFormat="false" ht="15" hidden="false" customHeight="false" outlineLevel="0" collapsed="false">
      <c r="A8733" s="0" t="n">
        <v>1500016097</v>
      </c>
      <c r="B8733" s="157" t="n">
        <v>21.8833333333333</v>
      </c>
    </row>
    <row r="8734" customFormat="false" ht="15" hidden="false" customHeight="false" outlineLevel="0" collapsed="false">
      <c r="A8734" s="0" t="n">
        <v>1500016110</v>
      </c>
      <c r="B8734" s="157" t="n">
        <v>7.66666666666667</v>
      </c>
    </row>
    <row r="8735" customFormat="false" ht="15" hidden="false" customHeight="false" outlineLevel="0" collapsed="false">
      <c r="A8735" s="0" t="n">
        <v>1500016098</v>
      </c>
      <c r="B8735" s="157" t="n">
        <v>21.6666666666667</v>
      </c>
    </row>
    <row r="8736" customFormat="false" ht="15" hidden="false" customHeight="false" outlineLevel="0" collapsed="false">
      <c r="A8736" s="0" t="n">
        <v>1500016099</v>
      </c>
      <c r="B8736" s="157" t="n">
        <v>0</v>
      </c>
    </row>
    <row r="8737" customFormat="false" ht="15" hidden="false" customHeight="false" outlineLevel="0" collapsed="false">
      <c r="A8737" s="0" t="n">
        <v>1500016111</v>
      </c>
      <c r="B8737" s="157" t="n">
        <v>5.91666666666667</v>
      </c>
    </row>
    <row r="8738" customFormat="false" ht="15" hidden="false" customHeight="false" outlineLevel="0" collapsed="false">
      <c r="A8738" s="0" t="n">
        <v>1500016100</v>
      </c>
      <c r="B8738" s="157" t="n">
        <v>9.16666666666667</v>
      </c>
    </row>
    <row r="8739" customFormat="false" ht="15" hidden="false" customHeight="false" outlineLevel="0" collapsed="false">
      <c r="A8739" s="0" t="n">
        <v>1500016101</v>
      </c>
      <c r="B8739" s="157" t="n">
        <v>19.0833333333333</v>
      </c>
    </row>
    <row r="8740" customFormat="false" ht="15" hidden="false" customHeight="false" outlineLevel="0" collapsed="false">
      <c r="A8740" s="0" t="n">
        <v>1500016112</v>
      </c>
      <c r="B8740" s="157" t="n">
        <v>71.9166666666667</v>
      </c>
    </row>
    <row r="8741" customFormat="false" ht="15" hidden="false" customHeight="false" outlineLevel="0" collapsed="false">
      <c r="A8741" s="0" t="n">
        <v>1500016113</v>
      </c>
      <c r="B8741" s="157" t="n">
        <v>15.5</v>
      </c>
    </row>
    <row r="8742" customFormat="false" ht="15" hidden="false" customHeight="false" outlineLevel="0" collapsed="false">
      <c r="A8742" s="0" t="n">
        <v>1500016114</v>
      </c>
      <c r="B8742" s="157" t="n">
        <v>30.4166666666667</v>
      </c>
    </row>
    <row r="8743" customFormat="false" ht="15" hidden="false" customHeight="false" outlineLevel="0" collapsed="false">
      <c r="A8743" s="0" t="n">
        <v>1500016102</v>
      </c>
      <c r="B8743" s="157" t="n">
        <v>42.5</v>
      </c>
    </row>
    <row r="8744" customFormat="false" ht="15" hidden="false" customHeight="false" outlineLevel="0" collapsed="false">
      <c r="A8744" s="0" t="n">
        <v>1500016103</v>
      </c>
      <c r="B8744" s="157" t="n">
        <v>5</v>
      </c>
    </row>
    <row r="8745" customFormat="false" ht="15" hidden="false" customHeight="false" outlineLevel="0" collapsed="false">
      <c r="A8745" s="0" t="n">
        <v>1500016104</v>
      </c>
      <c r="B8745" s="157" t="n">
        <v>0</v>
      </c>
    </row>
    <row r="8746" customFormat="false" ht="15" hidden="false" customHeight="false" outlineLevel="0" collapsed="false">
      <c r="A8746" s="0" t="n">
        <v>1500016116</v>
      </c>
      <c r="B8746" s="157" t="n">
        <v>86.6666666666667</v>
      </c>
    </row>
    <row r="8747" customFormat="false" ht="15" hidden="false" customHeight="false" outlineLevel="0" collapsed="false">
      <c r="A8747" s="0" t="n">
        <v>1500016135</v>
      </c>
      <c r="B8747" s="157" t="n">
        <v>33</v>
      </c>
    </row>
    <row r="8748" customFormat="false" ht="15" hidden="false" customHeight="false" outlineLevel="0" collapsed="false">
      <c r="A8748" s="0" t="n">
        <v>1500016136</v>
      </c>
      <c r="B8748" s="157" t="n">
        <v>5.91666666666667</v>
      </c>
    </row>
    <row r="8749" customFormat="false" ht="15" hidden="false" customHeight="false" outlineLevel="0" collapsed="false">
      <c r="A8749" s="0" t="n">
        <v>1500016137</v>
      </c>
      <c r="B8749" s="157" t="n">
        <v>15.3333333333333</v>
      </c>
    </row>
    <row r="8750" customFormat="false" ht="15" hidden="false" customHeight="false" outlineLevel="0" collapsed="false">
      <c r="A8750" s="0" t="n">
        <v>1500016138</v>
      </c>
      <c r="B8750" s="157" t="n">
        <v>0</v>
      </c>
    </row>
    <row r="8751" customFormat="false" ht="15" hidden="false" customHeight="false" outlineLevel="0" collapsed="false">
      <c r="A8751" s="0" t="n">
        <v>1500016139</v>
      </c>
      <c r="B8751" s="157" t="n">
        <v>14</v>
      </c>
    </row>
    <row r="8752" customFormat="false" ht="15" hidden="false" customHeight="false" outlineLevel="0" collapsed="false">
      <c r="A8752" s="0" t="n">
        <v>1500016140</v>
      </c>
      <c r="B8752" s="157" t="n">
        <v>20.9166666666667</v>
      </c>
    </row>
    <row r="8753" customFormat="false" ht="15" hidden="false" customHeight="false" outlineLevel="0" collapsed="false">
      <c r="A8753" s="0" t="n">
        <v>1500016141</v>
      </c>
      <c r="B8753" s="157" t="n">
        <v>0</v>
      </c>
    </row>
    <row r="8754" customFormat="false" ht="15" hidden="false" customHeight="false" outlineLevel="0" collapsed="false">
      <c r="A8754" s="0" t="n">
        <v>1500016142</v>
      </c>
      <c r="B8754" s="157" t="n">
        <v>12.9166666666667</v>
      </c>
    </row>
    <row r="8755" customFormat="false" ht="15" hidden="false" customHeight="false" outlineLevel="0" collapsed="false">
      <c r="A8755" s="0" t="n">
        <v>1500016143</v>
      </c>
      <c r="B8755" s="157" t="n">
        <v>0</v>
      </c>
    </row>
    <row r="8756" customFormat="false" ht="15" hidden="false" customHeight="false" outlineLevel="0" collapsed="false">
      <c r="A8756" s="0" t="n">
        <v>1500016144</v>
      </c>
      <c r="B8756" s="157" t="n">
        <v>13</v>
      </c>
    </row>
    <row r="8757" customFormat="false" ht="15" hidden="false" customHeight="false" outlineLevel="0" collapsed="false">
      <c r="A8757" s="0" t="n">
        <v>1500016145</v>
      </c>
      <c r="B8757" s="157" t="n">
        <v>0</v>
      </c>
    </row>
    <row r="8758" customFormat="false" ht="15" hidden="false" customHeight="false" outlineLevel="0" collapsed="false">
      <c r="A8758" s="0" t="n">
        <v>1500016146</v>
      </c>
      <c r="B8758" s="157" t="n">
        <v>27.4166666666667</v>
      </c>
    </row>
    <row r="8759" customFormat="false" ht="15" hidden="false" customHeight="false" outlineLevel="0" collapsed="false">
      <c r="A8759" s="0" t="n">
        <v>1500016147</v>
      </c>
      <c r="B8759" s="157" t="n">
        <v>39.0833333333333</v>
      </c>
    </row>
    <row r="8760" customFormat="false" ht="15" hidden="false" customHeight="false" outlineLevel="0" collapsed="false">
      <c r="A8760" s="0" t="n">
        <v>1500016148</v>
      </c>
      <c r="B8760" s="157" t="n">
        <v>0</v>
      </c>
    </row>
    <row r="8761" customFormat="false" ht="15" hidden="false" customHeight="false" outlineLevel="0" collapsed="false">
      <c r="A8761" s="0" t="n">
        <v>1500016149</v>
      </c>
      <c r="B8761" s="157" t="n">
        <v>70.9916666666667</v>
      </c>
    </row>
    <row r="8762" customFormat="false" ht="15" hidden="false" customHeight="false" outlineLevel="0" collapsed="false">
      <c r="A8762" s="0" t="n">
        <v>1500016150</v>
      </c>
      <c r="B8762" s="157" t="n">
        <v>30</v>
      </c>
    </row>
    <row r="8763" customFormat="false" ht="15" hidden="false" customHeight="false" outlineLevel="0" collapsed="false">
      <c r="A8763" s="0" t="n">
        <v>1500016151</v>
      </c>
      <c r="B8763" s="157" t="n">
        <v>0.833333333333333</v>
      </c>
    </row>
    <row r="8764" customFormat="false" ht="15" hidden="false" customHeight="false" outlineLevel="0" collapsed="false">
      <c r="A8764" s="0" t="n">
        <v>1500016152</v>
      </c>
      <c r="B8764" s="157" t="n">
        <v>117.083333333333</v>
      </c>
    </row>
    <row r="8765" customFormat="false" ht="15" hidden="false" customHeight="false" outlineLevel="0" collapsed="false">
      <c r="A8765" s="0" t="n">
        <v>1500016153</v>
      </c>
      <c r="B8765" s="157" t="n">
        <v>2.08333333333333</v>
      </c>
    </row>
    <row r="8766" customFormat="false" ht="15" hidden="false" customHeight="false" outlineLevel="0" collapsed="false">
      <c r="A8766" s="0" t="n">
        <v>1500016154</v>
      </c>
      <c r="B8766" s="157" t="n">
        <v>6.66666666666667</v>
      </c>
    </row>
    <row r="8767" customFormat="false" ht="15" hidden="false" customHeight="false" outlineLevel="0" collapsed="false">
      <c r="A8767" s="0" t="n">
        <v>1500016155</v>
      </c>
      <c r="B8767" s="157" t="n">
        <v>0</v>
      </c>
    </row>
    <row r="8768" customFormat="false" ht="15" hidden="false" customHeight="false" outlineLevel="0" collapsed="false">
      <c r="A8768" s="0" t="n">
        <v>1500016156</v>
      </c>
      <c r="B8768" s="157" t="n">
        <v>64.1666666666667</v>
      </c>
    </row>
    <row r="8769" customFormat="false" ht="15" hidden="false" customHeight="false" outlineLevel="0" collapsed="false">
      <c r="A8769" s="0" t="n">
        <v>1500016172</v>
      </c>
      <c r="B8769" s="157" t="n">
        <v>0.416666666666667</v>
      </c>
    </row>
    <row r="8770" customFormat="false" ht="15" hidden="false" customHeight="false" outlineLevel="0" collapsed="false">
      <c r="A8770" s="0" t="n">
        <v>1500016173</v>
      </c>
      <c r="B8770" s="157" t="n">
        <v>3.41666666666667</v>
      </c>
    </row>
    <row r="8771" customFormat="false" ht="15" hidden="false" customHeight="false" outlineLevel="0" collapsed="false">
      <c r="A8771" s="0" t="n">
        <v>1500016174</v>
      </c>
      <c r="B8771" s="157" t="n">
        <v>14.5416666666667</v>
      </c>
    </row>
    <row r="8772" customFormat="false" ht="15" hidden="false" customHeight="false" outlineLevel="0" collapsed="false">
      <c r="A8772" s="0" t="n">
        <v>1500016175</v>
      </c>
      <c r="B8772" s="157" t="n">
        <v>4.16666666666667</v>
      </c>
    </row>
    <row r="8773" customFormat="false" ht="15" hidden="false" customHeight="false" outlineLevel="0" collapsed="false">
      <c r="A8773" s="0" t="n">
        <v>1500016176</v>
      </c>
      <c r="B8773" s="157" t="n">
        <v>12.6666666666667</v>
      </c>
    </row>
    <row r="8774" customFormat="false" ht="15" hidden="false" customHeight="false" outlineLevel="0" collapsed="false">
      <c r="A8774" s="0" t="n">
        <v>1500016177</v>
      </c>
      <c r="B8774" s="157" t="n">
        <v>0</v>
      </c>
    </row>
    <row r="8775" customFormat="false" ht="15" hidden="false" customHeight="false" outlineLevel="0" collapsed="false">
      <c r="A8775" s="0" t="n">
        <v>1500016179</v>
      </c>
      <c r="B8775" s="157" t="n">
        <v>0</v>
      </c>
    </row>
    <row r="8776" customFormat="false" ht="15" hidden="false" customHeight="false" outlineLevel="0" collapsed="false">
      <c r="A8776" s="0" t="n">
        <v>1500016180</v>
      </c>
      <c r="B8776" s="157" t="n">
        <v>0.833333333333333</v>
      </c>
    </row>
    <row r="8777" customFormat="false" ht="15" hidden="false" customHeight="false" outlineLevel="0" collapsed="false">
      <c r="A8777" s="0" t="n">
        <v>1500016182</v>
      </c>
      <c r="B8777" s="157" t="n">
        <v>0</v>
      </c>
    </row>
    <row r="8778" customFormat="false" ht="15" hidden="false" customHeight="false" outlineLevel="0" collapsed="false">
      <c r="A8778" s="0" t="n">
        <v>1500016198</v>
      </c>
      <c r="B8778" s="157" t="n">
        <v>7.16666666666667</v>
      </c>
    </row>
    <row r="8779" customFormat="false" ht="15" hidden="false" customHeight="false" outlineLevel="0" collapsed="false">
      <c r="A8779" s="0" t="n">
        <v>1500016199</v>
      </c>
      <c r="B8779" s="157" t="n">
        <v>54.5833333333333</v>
      </c>
    </row>
    <row r="8780" customFormat="false" ht="15" hidden="false" customHeight="false" outlineLevel="0" collapsed="false">
      <c r="A8780" s="0" t="n">
        <v>1500016200</v>
      </c>
      <c r="B8780" s="157" t="n">
        <v>10.75</v>
      </c>
    </row>
    <row r="8781" customFormat="false" ht="15" hidden="false" customHeight="false" outlineLevel="0" collapsed="false">
      <c r="A8781" s="0" t="n">
        <v>1500016201</v>
      </c>
      <c r="B8781" s="157" t="n">
        <v>9.08333333333333</v>
      </c>
    </row>
    <row r="8782" customFormat="false" ht="15" hidden="false" customHeight="false" outlineLevel="0" collapsed="false">
      <c r="A8782" s="0" t="n">
        <v>1500016202</v>
      </c>
      <c r="B8782" s="157" t="n">
        <v>93.1666666666667</v>
      </c>
    </row>
    <row r="8783" customFormat="false" ht="15" hidden="false" customHeight="false" outlineLevel="0" collapsed="false">
      <c r="A8783" s="0" t="n">
        <v>1500016203</v>
      </c>
      <c r="B8783" s="157" t="n">
        <v>117.85</v>
      </c>
    </row>
    <row r="8784" customFormat="false" ht="15" hidden="false" customHeight="false" outlineLevel="0" collapsed="false">
      <c r="A8784" s="0" t="n">
        <v>1500016204</v>
      </c>
      <c r="B8784" s="157" t="n">
        <v>44.4583333333333</v>
      </c>
    </row>
    <row r="8785" customFormat="false" ht="15" hidden="false" customHeight="false" outlineLevel="0" collapsed="false">
      <c r="A8785" s="0" t="n">
        <v>1500016205</v>
      </c>
      <c r="B8785" s="157" t="n">
        <v>9.16666666666667</v>
      </c>
    </row>
    <row r="8786" customFormat="false" ht="15" hidden="false" customHeight="false" outlineLevel="0" collapsed="false">
      <c r="A8786" s="0" t="n">
        <v>1500016252</v>
      </c>
      <c r="B8786" s="157" t="n">
        <v>58.3333333333333</v>
      </c>
    </row>
    <row r="8787" customFormat="false" ht="15" hidden="false" customHeight="false" outlineLevel="0" collapsed="false">
      <c r="A8787" s="0" t="n">
        <v>1500016253</v>
      </c>
      <c r="B8787" s="157" t="n">
        <v>1.25</v>
      </c>
    </row>
    <row r="8788" customFormat="false" ht="15" hidden="false" customHeight="false" outlineLevel="0" collapsed="false">
      <c r="A8788" s="0" t="n">
        <v>1500016254</v>
      </c>
      <c r="B8788" s="157" t="n">
        <v>0</v>
      </c>
    </row>
    <row r="8789" customFormat="false" ht="15" hidden="false" customHeight="false" outlineLevel="0" collapsed="false">
      <c r="A8789" s="0" t="n">
        <v>1500016255</v>
      </c>
      <c r="B8789" s="157" t="n">
        <v>406.666666666667</v>
      </c>
    </row>
    <row r="8790" customFormat="false" ht="15" hidden="false" customHeight="false" outlineLevel="0" collapsed="false">
      <c r="A8790" s="0" t="n">
        <v>1500016256</v>
      </c>
      <c r="B8790" s="157" t="n">
        <v>12.9166666666667</v>
      </c>
    </row>
    <row r="8791" customFormat="false" ht="15" hidden="false" customHeight="false" outlineLevel="0" collapsed="false">
      <c r="A8791" s="0" t="n">
        <v>1500016257</v>
      </c>
      <c r="B8791" s="157" t="n">
        <v>14.1666666666667</v>
      </c>
    </row>
    <row r="8792" customFormat="false" ht="15" hidden="false" customHeight="false" outlineLevel="0" collapsed="false">
      <c r="A8792" s="0" t="n">
        <v>1500016258</v>
      </c>
      <c r="B8792" s="157" t="n">
        <v>0</v>
      </c>
    </row>
    <row r="8793" customFormat="false" ht="15" hidden="false" customHeight="false" outlineLevel="0" collapsed="false">
      <c r="A8793" s="0" t="n">
        <v>1500016259</v>
      </c>
      <c r="B8793" s="157" t="n">
        <v>11.6666666666667</v>
      </c>
    </row>
    <row r="8794" customFormat="false" ht="15" hidden="false" customHeight="false" outlineLevel="0" collapsed="false">
      <c r="A8794" s="0" t="n">
        <v>1500016260</v>
      </c>
      <c r="B8794" s="157" t="n">
        <v>12.5833333333333</v>
      </c>
    </row>
    <row r="8795" customFormat="false" ht="15" hidden="false" customHeight="false" outlineLevel="0" collapsed="false">
      <c r="A8795" s="0" t="n">
        <v>1500016261</v>
      </c>
      <c r="B8795" s="157" t="n">
        <v>38.75</v>
      </c>
    </row>
    <row r="8796" customFormat="false" ht="15" hidden="false" customHeight="false" outlineLevel="0" collapsed="false">
      <c r="A8796" s="0" t="n">
        <v>1500016262</v>
      </c>
      <c r="B8796" s="157" t="n">
        <v>25</v>
      </c>
    </row>
    <row r="8797" customFormat="false" ht="15" hidden="false" customHeight="false" outlineLevel="0" collapsed="false">
      <c r="A8797" s="0" t="n">
        <v>1500016263</v>
      </c>
      <c r="B8797" s="157" t="n">
        <v>0</v>
      </c>
    </row>
    <row r="8798" customFormat="false" ht="15" hidden="false" customHeight="false" outlineLevel="0" collapsed="false">
      <c r="A8798" s="0" t="n">
        <v>1500016264</v>
      </c>
      <c r="B8798" s="157" t="n">
        <v>43.0833333333333</v>
      </c>
    </row>
    <row r="8799" customFormat="false" ht="15" hidden="false" customHeight="false" outlineLevel="0" collapsed="false">
      <c r="A8799" s="0" t="n">
        <v>1500016265</v>
      </c>
      <c r="B8799" s="157" t="n">
        <v>5.5</v>
      </c>
    </row>
    <row r="8800" customFormat="false" ht="15" hidden="false" customHeight="false" outlineLevel="0" collapsed="false">
      <c r="A8800" s="0" t="n">
        <v>1500016267</v>
      </c>
      <c r="B8800" s="157" t="n">
        <v>18.25</v>
      </c>
    </row>
    <row r="8801" customFormat="false" ht="15" hidden="false" customHeight="false" outlineLevel="0" collapsed="false">
      <c r="A8801" s="0" t="n">
        <v>1500016222</v>
      </c>
      <c r="B8801" s="157" t="n">
        <v>0</v>
      </c>
    </row>
    <row r="8802" customFormat="false" ht="15" hidden="false" customHeight="false" outlineLevel="0" collapsed="false">
      <c r="A8802" s="0" t="n">
        <v>1500016223</v>
      </c>
      <c r="B8802" s="157" t="n">
        <v>28.9166666666667</v>
      </c>
    </row>
    <row r="8803" customFormat="false" ht="15" hidden="false" customHeight="false" outlineLevel="0" collapsed="false">
      <c r="A8803" s="0" t="n">
        <v>1500016224</v>
      </c>
      <c r="B8803" s="157" t="n">
        <v>25.5</v>
      </c>
    </row>
    <row r="8804" customFormat="false" ht="15" hidden="false" customHeight="false" outlineLevel="0" collapsed="false">
      <c r="A8804" s="0" t="n">
        <v>1500016225</v>
      </c>
      <c r="B8804" s="157" t="n">
        <v>35.3333333333333</v>
      </c>
    </row>
    <row r="8805" customFormat="false" ht="15" hidden="false" customHeight="false" outlineLevel="0" collapsed="false">
      <c r="A8805" s="0" t="n">
        <v>1500016226</v>
      </c>
      <c r="B8805" s="157" t="n">
        <v>39</v>
      </c>
    </row>
    <row r="8806" customFormat="false" ht="15" hidden="false" customHeight="false" outlineLevel="0" collapsed="false">
      <c r="A8806" s="0" t="n">
        <v>1500016227</v>
      </c>
      <c r="B8806" s="157" t="n">
        <v>9.58333333333333</v>
      </c>
    </row>
    <row r="8807" customFormat="false" ht="15" hidden="false" customHeight="false" outlineLevel="0" collapsed="false">
      <c r="A8807" s="0" t="n">
        <v>1500016228</v>
      </c>
      <c r="B8807" s="157" t="n">
        <v>21.5</v>
      </c>
    </row>
    <row r="8808" customFormat="false" ht="15" hidden="false" customHeight="false" outlineLevel="0" collapsed="false">
      <c r="A8808" s="0" t="n">
        <v>1500016229</v>
      </c>
      <c r="B8808" s="157" t="n">
        <v>0</v>
      </c>
    </row>
    <row r="8809" customFormat="false" ht="15" hidden="false" customHeight="false" outlineLevel="0" collapsed="false">
      <c r="A8809" s="0" t="n">
        <v>1500016230</v>
      </c>
      <c r="B8809" s="157" t="n">
        <v>64.1666666666667</v>
      </c>
    </row>
    <row r="8810" customFormat="false" ht="15" hidden="false" customHeight="false" outlineLevel="0" collapsed="false">
      <c r="A8810" s="0" t="n">
        <v>1500016231</v>
      </c>
      <c r="B8810" s="157" t="n">
        <v>0</v>
      </c>
    </row>
    <row r="8811" customFormat="false" ht="15" hidden="false" customHeight="false" outlineLevel="0" collapsed="false">
      <c r="A8811" s="0" t="n">
        <v>1500016232</v>
      </c>
      <c r="B8811" s="157" t="n">
        <v>6.56666666666667</v>
      </c>
    </row>
    <row r="8812" customFormat="false" ht="15" hidden="false" customHeight="false" outlineLevel="0" collapsed="false">
      <c r="A8812" s="0" t="n">
        <v>1500016233</v>
      </c>
      <c r="B8812" s="157" t="n">
        <v>0</v>
      </c>
    </row>
    <row r="8813" customFormat="false" ht="15" hidden="false" customHeight="false" outlineLevel="0" collapsed="false">
      <c r="A8813" s="0" t="n">
        <v>1500016234</v>
      </c>
      <c r="B8813" s="157" t="n">
        <v>0</v>
      </c>
    </row>
    <row r="8814" customFormat="false" ht="15" hidden="false" customHeight="false" outlineLevel="0" collapsed="false">
      <c r="A8814" s="0" t="n">
        <v>1500016235</v>
      </c>
      <c r="B8814" s="157" t="n">
        <v>0</v>
      </c>
    </row>
    <row r="8815" customFormat="false" ht="15" hidden="false" customHeight="false" outlineLevel="0" collapsed="false">
      <c r="A8815" s="0" t="n">
        <v>1500016236</v>
      </c>
      <c r="B8815" s="157" t="n">
        <v>14.6666666666667</v>
      </c>
    </row>
    <row r="8816" customFormat="false" ht="15" hidden="false" customHeight="false" outlineLevel="0" collapsed="false">
      <c r="A8816" s="0" t="n">
        <v>1500016237</v>
      </c>
      <c r="B8816" s="157" t="n">
        <v>1.25</v>
      </c>
    </row>
    <row r="8817" customFormat="false" ht="15" hidden="false" customHeight="false" outlineLevel="0" collapsed="false">
      <c r="A8817" s="0" t="n">
        <v>1500016238</v>
      </c>
      <c r="B8817" s="157" t="n">
        <v>37.0833333333333</v>
      </c>
    </row>
    <row r="8818" customFormat="false" ht="15" hidden="false" customHeight="false" outlineLevel="0" collapsed="false">
      <c r="A8818" s="0" t="n">
        <v>1500016239</v>
      </c>
      <c r="B8818" s="157" t="n">
        <v>18.3333333333333</v>
      </c>
    </row>
    <row r="8819" customFormat="false" ht="15" hidden="false" customHeight="false" outlineLevel="0" collapsed="false">
      <c r="A8819" s="0" t="n">
        <v>1500016240</v>
      </c>
      <c r="B8819" s="157" t="n">
        <v>10.6666666666667</v>
      </c>
    </row>
    <row r="8820" customFormat="false" ht="15" hidden="false" customHeight="false" outlineLevel="0" collapsed="false">
      <c r="A8820" s="0" t="n">
        <v>1500016241</v>
      </c>
      <c r="B8820" s="157" t="n">
        <v>7.91666666666667</v>
      </c>
    </row>
    <row r="8821" customFormat="false" ht="15" hidden="false" customHeight="false" outlineLevel="0" collapsed="false">
      <c r="A8821" s="0" t="n">
        <v>1500016242</v>
      </c>
      <c r="B8821" s="157" t="n">
        <v>0</v>
      </c>
    </row>
    <row r="8822" customFormat="false" ht="15" hidden="false" customHeight="false" outlineLevel="0" collapsed="false">
      <c r="A8822" s="0" t="n">
        <v>1500016243</v>
      </c>
      <c r="B8822" s="157" t="n">
        <v>24.0833333333333</v>
      </c>
    </row>
    <row r="8823" customFormat="false" ht="15" hidden="false" customHeight="false" outlineLevel="0" collapsed="false">
      <c r="A8823" s="0" t="n">
        <v>1500016244</v>
      </c>
      <c r="B8823" s="157" t="n">
        <v>5</v>
      </c>
    </row>
    <row r="8824" customFormat="false" ht="15" hidden="false" customHeight="false" outlineLevel="0" collapsed="false">
      <c r="A8824" s="0" t="n">
        <v>1500016245</v>
      </c>
      <c r="B8824" s="157" t="n">
        <v>0</v>
      </c>
    </row>
    <row r="8825" customFormat="false" ht="15" hidden="false" customHeight="false" outlineLevel="0" collapsed="false">
      <c r="A8825" s="0" t="n">
        <v>1500016246</v>
      </c>
      <c r="B8825" s="157" t="n">
        <v>0</v>
      </c>
    </row>
    <row r="8826" customFormat="false" ht="15" hidden="false" customHeight="false" outlineLevel="0" collapsed="false">
      <c r="A8826" s="0" t="n">
        <v>1500016247</v>
      </c>
      <c r="B8826" s="157" t="n">
        <v>50.5833333333333</v>
      </c>
    </row>
    <row r="8827" customFormat="false" ht="15" hidden="false" customHeight="false" outlineLevel="0" collapsed="false">
      <c r="A8827" s="0" t="n">
        <v>1500016248</v>
      </c>
      <c r="B8827" s="157" t="n">
        <v>56.25</v>
      </c>
    </row>
    <row r="8828" customFormat="false" ht="15" hidden="false" customHeight="false" outlineLevel="0" collapsed="false">
      <c r="A8828" s="0" t="n">
        <v>1500016282</v>
      </c>
      <c r="B8828" s="157" t="n">
        <v>11.7083333333333</v>
      </c>
    </row>
    <row r="8829" customFormat="false" ht="15" hidden="false" customHeight="false" outlineLevel="0" collapsed="false">
      <c r="A8829" s="0" t="n">
        <v>1500016283</v>
      </c>
      <c r="B8829" s="157" t="n">
        <v>6.5</v>
      </c>
    </row>
    <row r="8830" customFormat="false" ht="15" hidden="false" customHeight="false" outlineLevel="0" collapsed="false">
      <c r="A8830" s="0" t="n">
        <v>1500016284</v>
      </c>
      <c r="B8830" s="157" t="n">
        <v>0</v>
      </c>
    </row>
    <row r="8831" customFormat="false" ht="15" hidden="false" customHeight="false" outlineLevel="0" collapsed="false">
      <c r="A8831" s="0" t="n">
        <v>1500016285</v>
      </c>
      <c r="B8831" s="157" t="n">
        <v>0.833333333333333</v>
      </c>
    </row>
    <row r="8832" customFormat="false" ht="15" hidden="false" customHeight="false" outlineLevel="0" collapsed="false">
      <c r="A8832" s="0" t="n">
        <v>1500016286</v>
      </c>
      <c r="B8832" s="157" t="n">
        <v>4.05</v>
      </c>
    </row>
    <row r="8833" customFormat="false" ht="15" hidden="false" customHeight="false" outlineLevel="0" collapsed="false">
      <c r="A8833" s="0" t="n">
        <v>1500016287</v>
      </c>
      <c r="B8833" s="157" t="n">
        <v>5.25</v>
      </c>
    </row>
    <row r="8834" customFormat="false" ht="15" hidden="false" customHeight="false" outlineLevel="0" collapsed="false">
      <c r="A8834" s="0" t="n">
        <v>1500016288</v>
      </c>
      <c r="B8834" s="157" t="n">
        <v>14.4166666666667</v>
      </c>
    </row>
    <row r="8835" customFormat="false" ht="15" hidden="false" customHeight="false" outlineLevel="0" collapsed="false">
      <c r="A8835" s="0" t="n">
        <v>1500016289</v>
      </c>
      <c r="B8835" s="157" t="n">
        <v>9.33333333333333</v>
      </c>
    </row>
    <row r="8836" customFormat="false" ht="15" hidden="false" customHeight="false" outlineLevel="0" collapsed="false">
      <c r="A8836" s="0" t="n">
        <v>1500016290</v>
      </c>
      <c r="B8836" s="157" t="n">
        <v>0</v>
      </c>
    </row>
    <row r="8837" customFormat="false" ht="15" hidden="false" customHeight="false" outlineLevel="0" collapsed="false">
      <c r="A8837" s="0" t="n">
        <v>1500016292</v>
      </c>
      <c r="B8837" s="157" t="n">
        <v>0</v>
      </c>
    </row>
    <row r="8838" customFormat="false" ht="15" hidden="false" customHeight="false" outlineLevel="0" collapsed="false">
      <c r="A8838" s="0" t="n">
        <v>1500016293</v>
      </c>
      <c r="B8838" s="157" t="n">
        <v>4.66666666666667</v>
      </c>
    </row>
    <row r="8839" customFormat="false" ht="15" hidden="false" customHeight="false" outlineLevel="0" collapsed="false">
      <c r="A8839" s="0" t="n">
        <v>1500016316</v>
      </c>
      <c r="B8839" s="157" t="n">
        <v>14.9166666666667</v>
      </c>
    </row>
    <row r="8840" customFormat="false" ht="15" hidden="false" customHeight="false" outlineLevel="0" collapsed="false">
      <c r="A8840" s="0" t="n">
        <v>1500016317</v>
      </c>
      <c r="B8840" s="157" t="n">
        <v>9.75</v>
      </c>
    </row>
    <row r="8841" customFormat="false" ht="15" hidden="false" customHeight="false" outlineLevel="0" collapsed="false">
      <c r="A8841" s="0" t="n">
        <v>1500016319</v>
      </c>
      <c r="B8841" s="157" t="n">
        <v>0</v>
      </c>
    </row>
    <row r="8842" customFormat="false" ht="15" hidden="false" customHeight="false" outlineLevel="0" collapsed="false">
      <c r="A8842" s="0" t="n">
        <v>1500016320</v>
      </c>
      <c r="B8842" s="157" t="n">
        <v>0</v>
      </c>
    </row>
    <row r="8843" customFormat="false" ht="15" hidden="false" customHeight="false" outlineLevel="0" collapsed="false">
      <c r="A8843" s="0" t="n">
        <v>1500016321</v>
      </c>
      <c r="B8843" s="157" t="n">
        <v>0</v>
      </c>
    </row>
    <row r="8844" customFormat="false" ht="15" hidden="false" customHeight="false" outlineLevel="0" collapsed="false">
      <c r="A8844" s="0" t="n">
        <v>1500016322</v>
      </c>
      <c r="B8844" s="157" t="n">
        <v>18.8333333333333</v>
      </c>
    </row>
    <row r="8845" customFormat="false" ht="15" hidden="false" customHeight="false" outlineLevel="0" collapsed="false">
      <c r="A8845" s="0" t="n">
        <v>1500016323</v>
      </c>
      <c r="B8845" s="157" t="n">
        <v>0</v>
      </c>
    </row>
    <row r="8846" customFormat="false" ht="15" hidden="false" customHeight="false" outlineLevel="0" collapsed="false">
      <c r="A8846" s="0" t="n">
        <v>1500016324</v>
      </c>
      <c r="B8846" s="157" t="n">
        <v>18.75</v>
      </c>
    </row>
    <row r="8847" customFormat="false" ht="15" hidden="false" customHeight="false" outlineLevel="0" collapsed="false">
      <c r="A8847" s="0" t="n">
        <v>1500016325</v>
      </c>
      <c r="B8847" s="157" t="n">
        <v>13.3333333333333</v>
      </c>
    </row>
    <row r="8848" customFormat="false" ht="15" hidden="false" customHeight="false" outlineLevel="0" collapsed="false">
      <c r="A8848" s="0" t="n">
        <v>1500016326</v>
      </c>
      <c r="B8848" s="157" t="n">
        <v>0</v>
      </c>
    </row>
    <row r="8849" customFormat="false" ht="15" hidden="false" customHeight="false" outlineLevel="0" collapsed="false">
      <c r="A8849" s="0" t="n">
        <v>1500016327</v>
      </c>
      <c r="B8849" s="157" t="n">
        <v>3.33333333333333</v>
      </c>
    </row>
    <row r="8850" customFormat="false" ht="15" hidden="false" customHeight="false" outlineLevel="0" collapsed="false">
      <c r="A8850" s="0" t="n">
        <v>1500016328</v>
      </c>
      <c r="B8850" s="157" t="n">
        <v>37.5333333333333</v>
      </c>
    </row>
    <row r="8851" customFormat="false" ht="15" hidden="false" customHeight="false" outlineLevel="0" collapsed="false">
      <c r="A8851" s="0" t="n">
        <v>1500016329</v>
      </c>
      <c r="B8851" s="157" t="n">
        <v>0</v>
      </c>
    </row>
    <row r="8852" customFormat="false" ht="15" hidden="false" customHeight="false" outlineLevel="0" collapsed="false">
      <c r="A8852" s="0" t="n">
        <v>1500016330</v>
      </c>
      <c r="B8852" s="157" t="n">
        <v>25.85</v>
      </c>
    </row>
    <row r="8853" customFormat="false" ht="15" hidden="false" customHeight="false" outlineLevel="0" collapsed="false">
      <c r="A8853" s="0" t="n">
        <v>1500016413</v>
      </c>
      <c r="B8853" s="157" t="n">
        <v>40.5</v>
      </c>
    </row>
    <row r="8854" customFormat="false" ht="15" hidden="false" customHeight="false" outlineLevel="0" collapsed="false">
      <c r="A8854" s="0" t="n">
        <v>1500016397</v>
      </c>
      <c r="B8854" s="157" t="n">
        <v>25.3333333333333</v>
      </c>
    </row>
    <row r="8855" customFormat="false" ht="15" hidden="false" customHeight="false" outlineLevel="0" collapsed="false">
      <c r="A8855" s="0" t="n">
        <v>1500016398</v>
      </c>
      <c r="B8855" s="157" t="n">
        <v>53.5</v>
      </c>
    </row>
    <row r="8856" customFormat="false" ht="15" hidden="false" customHeight="false" outlineLevel="0" collapsed="false">
      <c r="A8856" s="0" t="n">
        <v>1500016399</v>
      </c>
      <c r="B8856" s="157" t="n">
        <v>1.25</v>
      </c>
    </row>
    <row r="8857" customFormat="false" ht="15" hidden="false" customHeight="false" outlineLevel="0" collapsed="false">
      <c r="A8857" s="0" t="n">
        <v>1500016400</v>
      </c>
      <c r="B8857" s="157" t="n">
        <v>8.625</v>
      </c>
    </row>
    <row r="8858" customFormat="false" ht="15" hidden="false" customHeight="false" outlineLevel="0" collapsed="false">
      <c r="A8858" s="0" t="n">
        <v>1500016401</v>
      </c>
      <c r="B8858" s="157" t="n">
        <v>22.9166666666667</v>
      </c>
    </row>
    <row r="8859" customFormat="false" ht="15" hidden="false" customHeight="false" outlineLevel="0" collapsed="false">
      <c r="A8859" s="0" t="n">
        <v>1500016402</v>
      </c>
      <c r="B8859" s="157" t="n">
        <v>30.5</v>
      </c>
    </row>
    <row r="8860" customFormat="false" ht="15" hidden="false" customHeight="false" outlineLevel="0" collapsed="false">
      <c r="A8860" s="0" t="n">
        <v>1500016403</v>
      </c>
      <c r="B8860" s="157" t="n">
        <v>5</v>
      </c>
    </row>
    <row r="8861" customFormat="false" ht="15" hidden="false" customHeight="false" outlineLevel="0" collapsed="false">
      <c r="A8861" s="0" t="n">
        <v>1500016404</v>
      </c>
      <c r="B8861" s="157" t="n">
        <v>1.66666666666667</v>
      </c>
    </row>
    <row r="8862" customFormat="false" ht="15" hidden="false" customHeight="false" outlineLevel="0" collapsed="false">
      <c r="A8862" s="0" t="n">
        <v>1500016405</v>
      </c>
      <c r="B8862" s="157" t="n">
        <v>11.6666666666667</v>
      </c>
    </row>
    <row r="8863" customFormat="false" ht="15" hidden="false" customHeight="false" outlineLevel="0" collapsed="false">
      <c r="A8863" s="0" t="n">
        <v>1500016406</v>
      </c>
      <c r="B8863" s="157" t="n">
        <v>15.8333333333333</v>
      </c>
    </row>
    <row r="8864" customFormat="false" ht="15" hidden="false" customHeight="false" outlineLevel="0" collapsed="false">
      <c r="A8864" s="0" t="n">
        <v>1500016408</v>
      </c>
      <c r="B8864" s="157" t="n">
        <v>36.1666666666667</v>
      </c>
    </row>
    <row r="8865" customFormat="false" ht="15" hidden="false" customHeight="false" outlineLevel="0" collapsed="false">
      <c r="A8865" s="0" t="n">
        <v>1500016409</v>
      </c>
      <c r="B8865" s="157" t="n">
        <v>27.0833333333333</v>
      </c>
    </row>
    <row r="8866" customFormat="false" ht="15" hidden="false" customHeight="false" outlineLevel="0" collapsed="false">
      <c r="A8866" s="0" t="n">
        <v>1500016363</v>
      </c>
      <c r="B8866" s="157" t="n">
        <v>58.8333333333333</v>
      </c>
    </row>
    <row r="8867" customFormat="false" ht="15" hidden="false" customHeight="false" outlineLevel="0" collapsed="false">
      <c r="A8867" s="0" t="n">
        <v>1500016364</v>
      </c>
      <c r="B8867" s="157" t="n">
        <v>1.25</v>
      </c>
    </row>
    <row r="8868" customFormat="false" ht="15" hidden="false" customHeight="false" outlineLevel="0" collapsed="false">
      <c r="A8868" s="0" t="n">
        <v>1500016365</v>
      </c>
      <c r="B8868" s="157" t="n">
        <v>16.4166666666667</v>
      </c>
    </row>
    <row r="8869" customFormat="false" ht="15" hidden="false" customHeight="false" outlineLevel="0" collapsed="false">
      <c r="A8869" s="0" t="n">
        <v>1500016366</v>
      </c>
      <c r="B8869" s="157" t="n">
        <v>25.8333333333333</v>
      </c>
    </row>
    <row r="8870" customFormat="false" ht="15" hidden="false" customHeight="false" outlineLevel="0" collapsed="false">
      <c r="A8870" s="0" t="n">
        <v>1500016367</v>
      </c>
      <c r="B8870" s="157" t="n">
        <v>44.8333333333333</v>
      </c>
    </row>
    <row r="8871" customFormat="false" ht="15" hidden="false" customHeight="false" outlineLevel="0" collapsed="false">
      <c r="A8871" s="0" t="n">
        <v>1500016368</v>
      </c>
      <c r="B8871" s="157" t="n">
        <v>22.8333333333333</v>
      </c>
    </row>
    <row r="8872" customFormat="false" ht="15" hidden="false" customHeight="false" outlineLevel="0" collapsed="false">
      <c r="A8872" s="0" t="n">
        <v>1500016369</v>
      </c>
      <c r="B8872" s="157" t="n">
        <v>22.5833333333333</v>
      </c>
    </row>
    <row r="8873" customFormat="false" ht="15" hidden="false" customHeight="false" outlineLevel="0" collapsed="false">
      <c r="A8873" s="0" t="n">
        <v>1500016370</v>
      </c>
      <c r="B8873" s="157" t="n">
        <v>41.375</v>
      </c>
    </row>
    <row r="8874" customFormat="false" ht="15" hidden="false" customHeight="false" outlineLevel="0" collapsed="false">
      <c r="A8874" s="0" t="n">
        <v>1500016371</v>
      </c>
      <c r="B8874" s="157" t="n">
        <v>3.83333333333333</v>
      </c>
    </row>
    <row r="8875" customFormat="false" ht="15" hidden="false" customHeight="false" outlineLevel="0" collapsed="false">
      <c r="A8875" s="0" t="n">
        <v>1500016372</v>
      </c>
      <c r="B8875" s="157" t="n">
        <v>1.08333333333333</v>
      </c>
    </row>
    <row r="8876" customFormat="false" ht="15" hidden="false" customHeight="false" outlineLevel="0" collapsed="false">
      <c r="A8876" s="0" t="n">
        <v>1500016374</v>
      </c>
      <c r="B8876" s="157" t="n">
        <v>3.75</v>
      </c>
    </row>
    <row r="8877" customFormat="false" ht="15" hidden="false" customHeight="false" outlineLevel="0" collapsed="false">
      <c r="A8877" s="0" t="n">
        <v>1500016375</v>
      </c>
      <c r="B8877" s="157" t="n">
        <v>0</v>
      </c>
    </row>
    <row r="8878" customFormat="false" ht="15" hidden="false" customHeight="false" outlineLevel="0" collapsed="false">
      <c r="A8878" s="0" t="n">
        <v>1500016376</v>
      </c>
      <c r="B8878" s="157" t="n">
        <v>0</v>
      </c>
    </row>
    <row r="8879" customFormat="false" ht="15" hidden="false" customHeight="false" outlineLevel="0" collapsed="false">
      <c r="A8879" s="0" t="n">
        <v>1500016377</v>
      </c>
      <c r="B8879" s="157" t="n">
        <v>23.75</v>
      </c>
    </row>
    <row r="8880" customFormat="false" ht="15" hidden="false" customHeight="false" outlineLevel="0" collapsed="false">
      <c r="A8880" s="0" t="n">
        <v>1500016378</v>
      </c>
      <c r="B8880" s="157" t="n">
        <v>15</v>
      </c>
    </row>
    <row r="8881" customFormat="false" ht="15" hidden="false" customHeight="false" outlineLevel="0" collapsed="false">
      <c r="A8881" s="0" t="n">
        <v>1500016379</v>
      </c>
      <c r="B8881" s="157" t="n">
        <v>29.9166666666667</v>
      </c>
    </row>
    <row r="8882" customFormat="false" ht="15" hidden="false" customHeight="false" outlineLevel="0" collapsed="false">
      <c r="A8882" s="0" t="n">
        <v>1500016380</v>
      </c>
      <c r="B8882" s="157" t="n">
        <v>15</v>
      </c>
    </row>
    <row r="8883" customFormat="false" ht="15" hidden="false" customHeight="false" outlineLevel="0" collapsed="false">
      <c r="A8883" s="0" t="n">
        <v>1500016381</v>
      </c>
      <c r="B8883" s="157" t="n">
        <v>34.5833333333333</v>
      </c>
    </row>
    <row r="8884" customFormat="false" ht="15" hidden="false" customHeight="false" outlineLevel="0" collapsed="false">
      <c r="A8884" s="0" t="n">
        <v>1500016382</v>
      </c>
      <c r="B8884" s="157" t="n">
        <v>32.5</v>
      </c>
    </row>
    <row r="8885" customFormat="false" ht="15" hidden="false" customHeight="false" outlineLevel="0" collapsed="false">
      <c r="A8885" s="0" t="n">
        <v>1500016427</v>
      </c>
      <c r="B8885" s="157" t="n">
        <v>9.33333333333333</v>
      </c>
    </row>
    <row r="8886" customFormat="false" ht="15" hidden="false" customHeight="false" outlineLevel="0" collapsed="false">
      <c r="A8886" s="0" t="n">
        <v>1500016428</v>
      </c>
      <c r="B8886" s="157" t="n">
        <v>30.3333333333333</v>
      </c>
    </row>
    <row r="8887" customFormat="false" ht="15" hidden="false" customHeight="false" outlineLevel="0" collapsed="false">
      <c r="A8887" s="0" t="n">
        <v>1500016429</v>
      </c>
      <c r="B8887" s="157" t="n">
        <v>45.8333333333333</v>
      </c>
    </row>
    <row r="8888" customFormat="false" ht="15" hidden="false" customHeight="false" outlineLevel="0" collapsed="false">
      <c r="A8888" s="0" t="n">
        <v>1500016430</v>
      </c>
      <c r="B8888" s="157" t="n">
        <v>20.8333333333333</v>
      </c>
    </row>
    <row r="8889" customFormat="false" ht="15" hidden="false" customHeight="false" outlineLevel="0" collapsed="false">
      <c r="A8889" s="0" t="n">
        <v>1500016431</v>
      </c>
      <c r="B8889" s="157" t="n">
        <v>7.08333333333333</v>
      </c>
    </row>
    <row r="8890" customFormat="false" ht="15" hidden="false" customHeight="false" outlineLevel="0" collapsed="false">
      <c r="A8890" s="0" t="n">
        <v>1500016432</v>
      </c>
      <c r="B8890" s="157" t="n">
        <v>28.9916666666667</v>
      </c>
    </row>
    <row r="8891" customFormat="false" ht="15" hidden="false" customHeight="false" outlineLevel="0" collapsed="false">
      <c r="A8891" s="0" t="n">
        <v>1500016433</v>
      </c>
      <c r="B8891" s="157" t="n">
        <v>1.83333333333333</v>
      </c>
    </row>
    <row r="8892" customFormat="false" ht="15" hidden="false" customHeight="false" outlineLevel="0" collapsed="false">
      <c r="A8892" s="0" t="n">
        <v>1500016434</v>
      </c>
      <c r="B8892" s="157" t="n">
        <v>50</v>
      </c>
    </row>
    <row r="8893" customFormat="false" ht="15" hidden="false" customHeight="false" outlineLevel="0" collapsed="false">
      <c r="A8893" s="0" t="n">
        <v>1500016435</v>
      </c>
      <c r="B8893" s="157" t="n">
        <v>11.1666666666667</v>
      </c>
    </row>
    <row r="8894" customFormat="false" ht="15" hidden="false" customHeight="false" outlineLevel="0" collapsed="false">
      <c r="A8894" s="0" t="n">
        <v>1500016436</v>
      </c>
      <c r="B8894" s="157" t="n">
        <v>0</v>
      </c>
    </row>
    <row r="8895" customFormat="false" ht="15" hidden="false" customHeight="false" outlineLevel="0" collapsed="false">
      <c r="A8895" s="0" t="n">
        <v>1500016437</v>
      </c>
      <c r="B8895" s="157" t="n">
        <v>0</v>
      </c>
    </row>
    <row r="8896" customFormat="false" ht="15" hidden="false" customHeight="false" outlineLevel="0" collapsed="false">
      <c r="A8896" s="0" t="n">
        <v>1500016438</v>
      </c>
      <c r="B8896" s="157" t="n">
        <v>7.33333333333333</v>
      </c>
    </row>
    <row r="8897" customFormat="false" ht="15" hidden="false" customHeight="false" outlineLevel="0" collapsed="false">
      <c r="A8897" s="0" t="n">
        <v>1500016439</v>
      </c>
      <c r="B8897" s="157" t="n">
        <v>2</v>
      </c>
    </row>
    <row r="8898" customFormat="false" ht="15" hidden="false" customHeight="false" outlineLevel="0" collapsed="false">
      <c r="A8898" s="0" t="n">
        <v>1500016440</v>
      </c>
      <c r="B8898" s="157" t="n">
        <v>1.25</v>
      </c>
    </row>
    <row r="8899" customFormat="false" ht="15" hidden="false" customHeight="false" outlineLevel="0" collapsed="false">
      <c r="A8899" s="0" t="n">
        <v>1500016447</v>
      </c>
      <c r="B8899" s="157" t="n">
        <v>30.2083333333333</v>
      </c>
    </row>
    <row r="8900" customFormat="false" ht="15" hidden="false" customHeight="false" outlineLevel="0" collapsed="false">
      <c r="A8900" s="0" t="n">
        <v>1500016454</v>
      </c>
      <c r="B8900" s="157" t="n">
        <v>5.75</v>
      </c>
    </row>
    <row r="8901" customFormat="false" ht="15" hidden="false" customHeight="false" outlineLevel="0" collapsed="false">
      <c r="A8901" s="0" t="n">
        <v>1500016455</v>
      </c>
      <c r="B8901" s="157" t="n">
        <v>18.8333333333333</v>
      </c>
    </row>
    <row r="8902" customFormat="false" ht="15" hidden="false" customHeight="false" outlineLevel="0" collapsed="false">
      <c r="A8902" s="0" t="n">
        <v>1500016456</v>
      </c>
      <c r="B8902" s="157" t="n">
        <v>7.33333333333333</v>
      </c>
    </row>
    <row r="8903" customFormat="false" ht="15" hidden="false" customHeight="false" outlineLevel="0" collapsed="false">
      <c r="A8903" s="0" t="n">
        <v>1500016457</v>
      </c>
      <c r="B8903" s="157" t="n">
        <v>0</v>
      </c>
    </row>
    <row r="8904" customFormat="false" ht="15" hidden="false" customHeight="false" outlineLevel="0" collapsed="false">
      <c r="A8904" s="0" t="n">
        <v>1500016458</v>
      </c>
      <c r="B8904" s="157" t="n">
        <v>0</v>
      </c>
    </row>
    <row r="8905" customFormat="false" ht="15" hidden="false" customHeight="false" outlineLevel="0" collapsed="false">
      <c r="A8905" s="0" t="n">
        <v>1500016459</v>
      </c>
      <c r="B8905" s="157" t="n">
        <v>15</v>
      </c>
    </row>
    <row r="8906" customFormat="false" ht="15" hidden="false" customHeight="false" outlineLevel="0" collapsed="false">
      <c r="A8906" s="0" t="n">
        <v>1500016461</v>
      </c>
      <c r="B8906" s="157" t="n">
        <v>9.41666666666667</v>
      </c>
    </row>
    <row r="8907" customFormat="false" ht="15" hidden="false" customHeight="false" outlineLevel="0" collapsed="false">
      <c r="A8907" s="0" t="n">
        <v>1500016462</v>
      </c>
      <c r="B8907" s="157" t="n">
        <v>14.75</v>
      </c>
    </row>
    <row r="8908" customFormat="false" ht="15" hidden="false" customHeight="false" outlineLevel="0" collapsed="false">
      <c r="A8908" s="0" t="n">
        <v>1500016463</v>
      </c>
      <c r="B8908" s="157" t="n">
        <v>2.33333333333333</v>
      </c>
    </row>
    <row r="8909" customFormat="false" ht="15" hidden="false" customHeight="false" outlineLevel="0" collapsed="false">
      <c r="A8909" s="0" t="n">
        <v>1500016464</v>
      </c>
      <c r="B8909" s="157" t="n">
        <v>0</v>
      </c>
    </row>
    <row r="8910" customFormat="false" ht="15" hidden="false" customHeight="false" outlineLevel="0" collapsed="false">
      <c r="A8910" s="0" t="n">
        <v>1500016465</v>
      </c>
      <c r="B8910" s="157" t="n">
        <v>7.33333333333333</v>
      </c>
    </row>
    <row r="8911" customFormat="false" ht="15" hidden="false" customHeight="false" outlineLevel="0" collapsed="false">
      <c r="A8911" s="0" t="n">
        <v>1500016466</v>
      </c>
      <c r="B8911" s="157" t="n">
        <v>46.1</v>
      </c>
    </row>
    <row r="8912" customFormat="false" ht="15" hidden="false" customHeight="false" outlineLevel="0" collapsed="false">
      <c r="A8912" s="0" t="n">
        <v>1500016467</v>
      </c>
      <c r="B8912" s="157" t="n">
        <v>0.833333333333333</v>
      </c>
    </row>
    <row r="8913" customFormat="false" ht="15" hidden="false" customHeight="false" outlineLevel="0" collapsed="false">
      <c r="A8913" s="0" t="n">
        <v>1500016469</v>
      </c>
      <c r="B8913" s="157" t="n">
        <v>20.8333333333333</v>
      </c>
    </row>
    <row r="8914" customFormat="false" ht="15" hidden="false" customHeight="false" outlineLevel="0" collapsed="false">
      <c r="A8914" s="0" t="n">
        <v>1500016470</v>
      </c>
      <c r="B8914" s="157" t="n">
        <v>30.4666666666667</v>
      </c>
    </row>
    <row r="8915" customFormat="false" ht="15" hidden="false" customHeight="false" outlineLevel="0" collapsed="false">
      <c r="A8915" s="0" t="n">
        <v>1500016471</v>
      </c>
      <c r="B8915" s="157" t="n">
        <v>5.83333333333333</v>
      </c>
    </row>
    <row r="8916" customFormat="false" ht="15" hidden="false" customHeight="false" outlineLevel="0" collapsed="false">
      <c r="A8916" s="0" t="n">
        <v>1500016472</v>
      </c>
      <c r="B8916" s="157" t="n">
        <v>2.58333333333333</v>
      </c>
    </row>
    <row r="8917" customFormat="false" ht="15" hidden="false" customHeight="false" outlineLevel="0" collapsed="false">
      <c r="A8917" s="0" t="n">
        <v>1500016473</v>
      </c>
      <c r="B8917" s="157" t="n">
        <v>37.5</v>
      </c>
    </row>
    <row r="8918" customFormat="false" ht="15" hidden="false" customHeight="false" outlineLevel="0" collapsed="false">
      <c r="A8918" s="0" t="n">
        <v>1500016498</v>
      </c>
      <c r="B8918" s="157" t="n">
        <v>18.5833333333333</v>
      </c>
    </row>
    <row r="8919" customFormat="false" ht="15" hidden="false" customHeight="false" outlineLevel="0" collapsed="false">
      <c r="A8919" s="0" t="n">
        <v>1500016499</v>
      </c>
      <c r="B8919" s="157" t="n">
        <v>13.1666666666667</v>
      </c>
    </row>
    <row r="8920" customFormat="false" ht="15" hidden="false" customHeight="false" outlineLevel="0" collapsed="false">
      <c r="A8920" s="0" t="n">
        <v>1500016500</v>
      </c>
      <c r="B8920" s="157" t="n">
        <v>2.66666666666667</v>
      </c>
    </row>
    <row r="8921" customFormat="false" ht="15" hidden="false" customHeight="false" outlineLevel="0" collapsed="false">
      <c r="A8921" s="0" t="n">
        <v>1500016501</v>
      </c>
      <c r="B8921" s="157" t="n">
        <v>16.4166666666667</v>
      </c>
    </row>
    <row r="8922" customFormat="false" ht="15" hidden="false" customHeight="false" outlineLevel="0" collapsed="false">
      <c r="A8922" s="0" t="n">
        <v>1500016502</v>
      </c>
      <c r="B8922" s="157" t="n">
        <v>6.58333333333333</v>
      </c>
    </row>
    <row r="8923" customFormat="false" ht="15" hidden="false" customHeight="false" outlineLevel="0" collapsed="false">
      <c r="A8923" s="0" t="n">
        <v>1500016503</v>
      </c>
      <c r="B8923" s="157" t="n">
        <v>8.75</v>
      </c>
    </row>
    <row r="8924" customFormat="false" ht="15" hidden="false" customHeight="false" outlineLevel="0" collapsed="false">
      <c r="A8924" s="0" t="n">
        <v>1500016504</v>
      </c>
      <c r="B8924" s="157" t="n">
        <v>13.3333333333333</v>
      </c>
    </row>
    <row r="8925" customFormat="false" ht="15" hidden="false" customHeight="false" outlineLevel="0" collapsed="false">
      <c r="A8925" s="0" t="n">
        <v>1500016505</v>
      </c>
      <c r="B8925" s="157" t="n">
        <v>10</v>
      </c>
    </row>
    <row r="8926" customFormat="false" ht="15" hidden="false" customHeight="false" outlineLevel="0" collapsed="false">
      <c r="A8926" s="0" t="n">
        <v>1500016506</v>
      </c>
      <c r="B8926" s="157" t="n">
        <v>15.8333333333333</v>
      </c>
    </row>
    <row r="8927" customFormat="false" ht="15" hidden="false" customHeight="false" outlineLevel="0" collapsed="false">
      <c r="A8927" s="0" t="n">
        <v>1500016507</v>
      </c>
      <c r="B8927" s="157" t="n">
        <v>0</v>
      </c>
    </row>
    <row r="8928" customFormat="false" ht="15" hidden="false" customHeight="false" outlineLevel="0" collapsed="false">
      <c r="A8928" s="0" t="n">
        <v>1500016508</v>
      </c>
      <c r="B8928" s="157" t="n">
        <v>0</v>
      </c>
    </row>
    <row r="8929" customFormat="false" ht="15" hidden="false" customHeight="false" outlineLevel="0" collapsed="false">
      <c r="A8929" s="0" t="n">
        <v>1500016509</v>
      </c>
      <c r="B8929" s="157" t="n">
        <v>3.83333333333333</v>
      </c>
    </row>
    <row r="8930" customFormat="false" ht="15" hidden="false" customHeight="false" outlineLevel="0" collapsed="false">
      <c r="A8930" s="0" t="n">
        <v>1500016510</v>
      </c>
      <c r="B8930" s="157" t="n">
        <v>3.75</v>
      </c>
    </row>
    <row r="8931" customFormat="false" ht="15" hidden="false" customHeight="false" outlineLevel="0" collapsed="false">
      <c r="A8931" s="0" t="n">
        <v>1500016511</v>
      </c>
      <c r="B8931" s="157" t="n">
        <v>16.25</v>
      </c>
    </row>
    <row r="8932" customFormat="false" ht="15" hidden="false" customHeight="false" outlineLevel="0" collapsed="false">
      <c r="A8932" s="0" t="n">
        <v>1500016512</v>
      </c>
      <c r="B8932" s="157" t="n">
        <v>21.6666666666667</v>
      </c>
    </row>
    <row r="8933" customFormat="false" ht="15" hidden="false" customHeight="false" outlineLevel="0" collapsed="false">
      <c r="A8933" s="0" t="n">
        <v>1500016513</v>
      </c>
      <c r="B8933" s="157" t="n">
        <v>50.15</v>
      </c>
    </row>
    <row r="8934" customFormat="false" ht="15" hidden="false" customHeight="false" outlineLevel="0" collapsed="false">
      <c r="A8934" s="0" t="n">
        <v>1500016514</v>
      </c>
      <c r="B8934" s="157" t="n">
        <v>3.33333333333333</v>
      </c>
    </row>
    <row r="8935" customFormat="false" ht="15" hidden="false" customHeight="false" outlineLevel="0" collapsed="false">
      <c r="A8935" s="0" t="n">
        <v>1500016515</v>
      </c>
      <c r="B8935" s="157" t="n">
        <v>68.6333333333333</v>
      </c>
    </row>
    <row r="8936" customFormat="false" ht="15" hidden="false" customHeight="false" outlineLevel="0" collapsed="false">
      <c r="A8936" s="0" t="n">
        <v>1500016516</v>
      </c>
      <c r="B8936" s="157" t="n">
        <v>88.3</v>
      </c>
    </row>
    <row r="8937" customFormat="false" ht="15" hidden="false" customHeight="false" outlineLevel="0" collapsed="false">
      <c r="A8937" s="0" t="n">
        <v>1500016517</v>
      </c>
      <c r="B8937" s="157" t="n">
        <v>150.25</v>
      </c>
    </row>
    <row r="8938" customFormat="false" ht="15" hidden="false" customHeight="false" outlineLevel="0" collapsed="false">
      <c r="A8938" s="0" t="n">
        <v>1500016518</v>
      </c>
      <c r="B8938" s="157" t="n">
        <v>37.7083333333333</v>
      </c>
    </row>
    <row r="8939" customFormat="false" ht="15" hidden="false" customHeight="false" outlineLevel="0" collapsed="false">
      <c r="A8939" s="0" t="n">
        <v>1500016519</v>
      </c>
      <c r="B8939" s="157" t="n">
        <v>39.0416666666667</v>
      </c>
    </row>
    <row r="8940" customFormat="false" ht="15" hidden="false" customHeight="false" outlineLevel="0" collapsed="false">
      <c r="A8940" s="0" t="n">
        <v>1500016546</v>
      </c>
      <c r="B8940" s="157" t="n">
        <v>4.66666666666667</v>
      </c>
    </row>
    <row r="8941" customFormat="false" ht="15" hidden="false" customHeight="false" outlineLevel="0" collapsed="false">
      <c r="A8941" s="0" t="n">
        <v>1500016547</v>
      </c>
      <c r="B8941" s="157" t="n">
        <v>27.5</v>
      </c>
    </row>
    <row r="8942" customFormat="false" ht="15" hidden="false" customHeight="false" outlineLevel="0" collapsed="false">
      <c r="A8942" s="0" t="n">
        <v>1500016548</v>
      </c>
      <c r="B8942" s="157" t="n">
        <v>14.0833333333333</v>
      </c>
    </row>
    <row r="8943" customFormat="false" ht="15" hidden="false" customHeight="false" outlineLevel="0" collapsed="false">
      <c r="A8943" s="0" t="n">
        <v>1500016549</v>
      </c>
      <c r="B8943" s="157" t="n">
        <v>112.1</v>
      </c>
    </row>
    <row r="8944" customFormat="false" ht="15" hidden="false" customHeight="false" outlineLevel="0" collapsed="false">
      <c r="A8944" s="0" t="n">
        <v>1500016550</v>
      </c>
      <c r="B8944" s="157" t="n">
        <v>0</v>
      </c>
    </row>
    <row r="8945" customFormat="false" ht="15" hidden="false" customHeight="false" outlineLevel="0" collapsed="false">
      <c r="A8945" s="0" t="n">
        <v>1500016552</v>
      </c>
      <c r="B8945" s="157" t="n">
        <v>15.8333333333333</v>
      </c>
    </row>
    <row r="8946" customFormat="false" ht="15" hidden="false" customHeight="false" outlineLevel="0" collapsed="false">
      <c r="A8946" s="0" t="n">
        <v>1500016553</v>
      </c>
      <c r="B8946" s="157" t="n">
        <v>2.08333333333333</v>
      </c>
    </row>
    <row r="8947" customFormat="false" ht="15" hidden="false" customHeight="false" outlineLevel="0" collapsed="false">
      <c r="A8947" s="0" t="n">
        <v>1500016554</v>
      </c>
      <c r="B8947" s="157" t="n">
        <v>13.25</v>
      </c>
    </row>
    <row r="8948" customFormat="false" ht="15" hidden="false" customHeight="false" outlineLevel="0" collapsed="false">
      <c r="A8948" s="0" t="n">
        <v>1500016555</v>
      </c>
      <c r="B8948" s="157" t="n">
        <v>19.3333333333333</v>
      </c>
    </row>
    <row r="8949" customFormat="false" ht="15" hidden="false" customHeight="false" outlineLevel="0" collapsed="false">
      <c r="A8949" s="0" t="n">
        <v>1500016556</v>
      </c>
      <c r="B8949" s="157" t="n">
        <v>1.33333333333333</v>
      </c>
    </row>
    <row r="8950" customFormat="false" ht="15" hidden="false" customHeight="false" outlineLevel="0" collapsed="false">
      <c r="A8950" s="0" t="n">
        <v>1500016557</v>
      </c>
      <c r="B8950" s="157" t="n">
        <v>40.1816666666667</v>
      </c>
    </row>
    <row r="8951" customFormat="false" ht="15" hidden="false" customHeight="false" outlineLevel="0" collapsed="false">
      <c r="A8951" s="0" t="n">
        <v>1500016558</v>
      </c>
      <c r="B8951" s="157" t="n">
        <v>0</v>
      </c>
    </row>
    <row r="8952" customFormat="false" ht="15" hidden="false" customHeight="false" outlineLevel="0" collapsed="false">
      <c r="A8952" s="0" t="n">
        <v>1500016559</v>
      </c>
      <c r="B8952" s="157" t="n">
        <v>29.4166666666667</v>
      </c>
    </row>
    <row r="8953" customFormat="false" ht="15" hidden="false" customHeight="false" outlineLevel="0" collapsed="false">
      <c r="A8953" s="0" t="n">
        <v>1500016560</v>
      </c>
      <c r="B8953" s="157" t="n">
        <v>3.66666666666667</v>
      </c>
    </row>
    <row r="8954" customFormat="false" ht="15" hidden="false" customHeight="false" outlineLevel="0" collapsed="false">
      <c r="A8954" s="0" t="n">
        <v>1500016561</v>
      </c>
      <c r="B8954" s="157" t="n">
        <v>41.9666666666667</v>
      </c>
    </row>
    <row r="8955" customFormat="false" ht="15" hidden="false" customHeight="false" outlineLevel="0" collapsed="false">
      <c r="A8955" s="0" t="n">
        <v>1500016562</v>
      </c>
      <c r="B8955" s="157" t="n">
        <v>0</v>
      </c>
    </row>
    <row r="8956" customFormat="false" ht="15" hidden="false" customHeight="false" outlineLevel="0" collapsed="false">
      <c r="A8956" s="0" t="n">
        <v>1500016563</v>
      </c>
      <c r="B8956" s="157" t="n">
        <v>0</v>
      </c>
    </row>
    <row r="8957" customFormat="false" ht="15" hidden="false" customHeight="false" outlineLevel="0" collapsed="false">
      <c r="A8957" s="0" t="n">
        <v>1500016564</v>
      </c>
      <c r="B8957" s="157" t="n">
        <v>20.0166666666667</v>
      </c>
    </row>
    <row r="8958" customFormat="false" ht="15" hidden="false" customHeight="false" outlineLevel="0" collapsed="false">
      <c r="A8958" s="0" t="n">
        <v>1500016565</v>
      </c>
      <c r="B8958" s="157" t="n">
        <v>5.91666666666667</v>
      </c>
    </row>
    <row r="8959" customFormat="false" ht="15" hidden="false" customHeight="false" outlineLevel="0" collapsed="false">
      <c r="A8959" s="0" t="n">
        <v>1500016566</v>
      </c>
      <c r="B8959" s="157" t="n">
        <v>9.58333333333333</v>
      </c>
    </row>
    <row r="8960" customFormat="false" ht="15" hidden="false" customHeight="false" outlineLevel="0" collapsed="false">
      <c r="A8960" s="0" t="n">
        <v>1500016567</v>
      </c>
      <c r="B8960" s="157" t="n">
        <v>12.6666666666667</v>
      </c>
    </row>
    <row r="8961" customFormat="false" ht="15" hidden="false" customHeight="false" outlineLevel="0" collapsed="false">
      <c r="A8961" s="0" t="n">
        <v>1500016568</v>
      </c>
      <c r="B8961" s="157" t="n">
        <v>6.33333333333333</v>
      </c>
    </row>
    <row r="8962" customFormat="false" ht="15" hidden="false" customHeight="false" outlineLevel="0" collapsed="false">
      <c r="A8962" s="0" t="n">
        <v>1500016569</v>
      </c>
      <c r="B8962" s="157" t="n">
        <v>0</v>
      </c>
    </row>
    <row r="8963" customFormat="false" ht="15" hidden="false" customHeight="false" outlineLevel="0" collapsed="false">
      <c r="A8963" s="0" t="n">
        <v>1500016570</v>
      </c>
      <c r="B8963" s="157" t="n">
        <v>11.6666666666667</v>
      </c>
    </row>
    <row r="8964" customFormat="false" ht="15" hidden="false" customHeight="false" outlineLevel="0" collapsed="false">
      <c r="A8964" s="0" t="n">
        <v>1500016596</v>
      </c>
      <c r="B8964" s="157" t="n">
        <v>16.1666666666667</v>
      </c>
    </row>
    <row r="8965" customFormat="false" ht="15" hidden="false" customHeight="false" outlineLevel="0" collapsed="false">
      <c r="A8965" s="0" t="n">
        <v>1500016597</v>
      </c>
      <c r="B8965" s="157" t="n">
        <v>35.25</v>
      </c>
    </row>
    <row r="8966" customFormat="false" ht="15" hidden="false" customHeight="false" outlineLevel="0" collapsed="false">
      <c r="A8966" s="0" t="n">
        <v>1500016598</v>
      </c>
      <c r="B8966" s="157" t="n">
        <v>0</v>
      </c>
    </row>
    <row r="8967" customFormat="false" ht="15" hidden="false" customHeight="false" outlineLevel="0" collapsed="false">
      <c r="A8967" s="0" t="n">
        <v>1500016600</v>
      </c>
      <c r="B8967" s="157" t="n">
        <v>15.8333333333333</v>
      </c>
    </row>
    <row r="8968" customFormat="false" ht="15" hidden="false" customHeight="false" outlineLevel="0" collapsed="false">
      <c r="A8968" s="0" t="n">
        <v>1500016601</v>
      </c>
      <c r="B8968" s="157" t="n">
        <v>44.25</v>
      </c>
    </row>
    <row r="8969" customFormat="false" ht="15" hidden="false" customHeight="false" outlineLevel="0" collapsed="false">
      <c r="A8969" s="0" t="n">
        <v>1500016602</v>
      </c>
      <c r="B8969" s="157" t="n">
        <v>49.5833333333333</v>
      </c>
    </row>
    <row r="8970" customFormat="false" ht="15" hidden="false" customHeight="false" outlineLevel="0" collapsed="false">
      <c r="A8970" s="0" t="n">
        <v>1500016603</v>
      </c>
      <c r="B8970" s="157" t="n">
        <v>19.3333333333333</v>
      </c>
    </row>
    <row r="8971" customFormat="false" ht="15" hidden="false" customHeight="false" outlineLevel="0" collapsed="false">
      <c r="A8971" s="0" t="n">
        <v>1500016604</v>
      </c>
      <c r="B8971" s="157" t="n">
        <v>34.925</v>
      </c>
    </row>
    <row r="8972" customFormat="false" ht="15" hidden="false" customHeight="false" outlineLevel="0" collapsed="false">
      <c r="A8972" s="0" t="n">
        <v>1500016605</v>
      </c>
      <c r="B8972" s="157" t="n">
        <v>28.9166666666667</v>
      </c>
    </row>
    <row r="8973" customFormat="false" ht="15" hidden="false" customHeight="false" outlineLevel="0" collapsed="false">
      <c r="A8973" s="0" t="n">
        <v>1500016606</v>
      </c>
      <c r="B8973" s="157" t="n">
        <v>0</v>
      </c>
    </row>
    <row r="8974" customFormat="false" ht="15" hidden="false" customHeight="false" outlineLevel="0" collapsed="false">
      <c r="A8974" s="0" t="n">
        <v>1500016607</v>
      </c>
      <c r="B8974" s="157" t="n">
        <v>9.58333333333333</v>
      </c>
    </row>
    <row r="8975" customFormat="false" ht="15" hidden="false" customHeight="false" outlineLevel="0" collapsed="false">
      <c r="A8975" s="0" t="n">
        <v>1500016608</v>
      </c>
      <c r="B8975" s="157" t="n">
        <v>17.4166666666667</v>
      </c>
    </row>
    <row r="8976" customFormat="false" ht="15" hidden="false" customHeight="false" outlineLevel="0" collapsed="false">
      <c r="A8976" s="0" t="n">
        <v>1500016609</v>
      </c>
      <c r="B8976" s="157" t="n">
        <v>0.833333333333333</v>
      </c>
    </row>
    <row r="8977" customFormat="false" ht="15" hidden="false" customHeight="false" outlineLevel="0" collapsed="false">
      <c r="A8977" s="0" t="n">
        <v>1500016610</v>
      </c>
      <c r="B8977" s="157" t="n">
        <v>9.66666666666667</v>
      </c>
    </row>
    <row r="8978" customFormat="false" ht="15" hidden="false" customHeight="false" outlineLevel="0" collapsed="false">
      <c r="A8978" s="0" t="n">
        <v>1500016611</v>
      </c>
      <c r="B8978" s="157" t="n">
        <v>8.75</v>
      </c>
    </row>
    <row r="8979" customFormat="false" ht="15" hidden="false" customHeight="false" outlineLevel="0" collapsed="false">
      <c r="A8979" s="0" t="n">
        <v>1500016612</v>
      </c>
      <c r="B8979" s="157" t="n">
        <v>0</v>
      </c>
    </row>
    <row r="8980" customFormat="false" ht="15" hidden="false" customHeight="false" outlineLevel="0" collapsed="false">
      <c r="A8980" s="0" t="n">
        <v>1500016613</v>
      </c>
      <c r="B8980" s="157" t="n">
        <v>12.9166666666667</v>
      </c>
    </row>
    <row r="8981" customFormat="false" ht="15" hidden="false" customHeight="false" outlineLevel="0" collapsed="false">
      <c r="A8981" s="0" t="n">
        <v>1500016614</v>
      </c>
      <c r="B8981" s="157" t="n">
        <v>26.0666666666667</v>
      </c>
    </row>
    <row r="8982" customFormat="false" ht="15" hidden="false" customHeight="false" outlineLevel="0" collapsed="false">
      <c r="A8982" s="0" t="n">
        <v>1500016615</v>
      </c>
      <c r="B8982" s="157" t="n">
        <v>0</v>
      </c>
    </row>
    <row r="8983" customFormat="false" ht="15" hidden="false" customHeight="false" outlineLevel="0" collapsed="false">
      <c r="A8983" s="0" t="n">
        <v>1500016642</v>
      </c>
      <c r="B8983" s="157" t="n">
        <v>0</v>
      </c>
    </row>
    <row r="8984" customFormat="false" ht="15" hidden="false" customHeight="false" outlineLevel="0" collapsed="false">
      <c r="A8984" s="0" t="n">
        <v>1500016643</v>
      </c>
      <c r="B8984" s="157" t="n">
        <v>0</v>
      </c>
    </row>
    <row r="8985" customFormat="false" ht="15" hidden="false" customHeight="false" outlineLevel="0" collapsed="false">
      <c r="A8985" s="0" t="n">
        <v>1500016644</v>
      </c>
      <c r="B8985" s="157" t="n">
        <v>0</v>
      </c>
    </row>
    <row r="8986" customFormat="false" ht="15" hidden="false" customHeight="false" outlineLevel="0" collapsed="false">
      <c r="A8986" s="0" t="n">
        <v>1500016645</v>
      </c>
      <c r="B8986" s="157" t="n">
        <v>2.08333333333333</v>
      </c>
    </row>
    <row r="8987" customFormat="false" ht="15" hidden="false" customHeight="false" outlineLevel="0" collapsed="false">
      <c r="A8987" s="0" t="n">
        <v>1500016646</v>
      </c>
      <c r="B8987" s="157" t="n">
        <v>12.6666666666667</v>
      </c>
    </row>
    <row r="8988" customFormat="false" ht="15" hidden="false" customHeight="false" outlineLevel="0" collapsed="false">
      <c r="A8988" s="0" t="n">
        <v>1500016647</v>
      </c>
      <c r="B8988" s="157" t="n">
        <v>17.0666666666667</v>
      </c>
    </row>
    <row r="8989" customFormat="false" ht="15" hidden="false" customHeight="false" outlineLevel="0" collapsed="false">
      <c r="A8989" s="0" t="n">
        <v>1500016648</v>
      </c>
      <c r="B8989" s="157" t="n">
        <v>4.41666666666667</v>
      </c>
    </row>
    <row r="8990" customFormat="false" ht="15" hidden="false" customHeight="false" outlineLevel="0" collapsed="false">
      <c r="A8990" s="0" t="n">
        <v>1500016649</v>
      </c>
      <c r="B8990" s="157" t="n">
        <v>57.5</v>
      </c>
    </row>
    <row r="8991" customFormat="false" ht="15" hidden="false" customHeight="false" outlineLevel="0" collapsed="false">
      <c r="A8991" s="0" t="n">
        <v>1500016651</v>
      </c>
      <c r="B8991" s="157" t="n">
        <v>15.4166666666667</v>
      </c>
    </row>
    <row r="8992" customFormat="false" ht="15" hidden="false" customHeight="false" outlineLevel="0" collapsed="false">
      <c r="A8992" s="0" t="n">
        <v>1500016652</v>
      </c>
      <c r="B8992" s="157" t="n">
        <v>13.3333333333333</v>
      </c>
    </row>
    <row r="8993" customFormat="false" ht="15" hidden="false" customHeight="false" outlineLevel="0" collapsed="false">
      <c r="A8993" s="0" t="n">
        <v>1500016654</v>
      </c>
      <c r="B8993" s="157" t="n">
        <v>4.16666666666667</v>
      </c>
    </row>
    <row r="8994" customFormat="false" ht="15" hidden="false" customHeight="false" outlineLevel="0" collapsed="false">
      <c r="A8994" s="0" t="n">
        <v>1500016655</v>
      </c>
      <c r="B8994" s="157" t="n">
        <v>6.66666666666667</v>
      </c>
    </row>
    <row r="8995" customFormat="false" ht="15" hidden="false" customHeight="false" outlineLevel="0" collapsed="false">
      <c r="A8995" s="0" t="n">
        <v>1500016656</v>
      </c>
      <c r="B8995" s="157" t="n">
        <v>54.1666666666667</v>
      </c>
    </row>
    <row r="8996" customFormat="false" ht="15" hidden="false" customHeight="false" outlineLevel="0" collapsed="false">
      <c r="A8996" s="0" t="n">
        <v>1500016662</v>
      </c>
      <c r="B8996" s="157" t="n">
        <v>22.3333333333333</v>
      </c>
    </row>
    <row r="8997" customFormat="false" ht="15" hidden="false" customHeight="false" outlineLevel="0" collapsed="false">
      <c r="A8997" s="0" t="n">
        <v>1500016663</v>
      </c>
      <c r="B8997" s="157" t="n">
        <v>5.75</v>
      </c>
    </row>
    <row r="8998" customFormat="false" ht="15" hidden="false" customHeight="false" outlineLevel="0" collapsed="false">
      <c r="A8998" s="0" t="n">
        <v>1500016664</v>
      </c>
      <c r="B8998" s="157" t="n">
        <v>0.666666666666667</v>
      </c>
    </row>
    <row r="8999" customFormat="false" ht="15" hidden="false" customHeight="false" outlineLevel="0" collapsed="false">
      <c r="A8999" s="0" t="n">
        <v>1500016665</v>
      </c>
      <c r="B8999" s="157" t="n">
        <v>7</v>
      </c>
    </row>
    <row r="9000" customFormat="false" ht="15" hidden="false" customHeight="false" outlineLevel="0" collapsed="false">
      <c r="A9000" s="0" t="n">
        <v>1500016666</v>
      </c>
      <c r="B9000" s="157" t="n">
        <v>10.5</v>
      </c>
    </row>
    <row r="9001" customFormat="false" ht="15" hidden="false" customHeight="false" outlineLevel="0" collapsed="false">
      <c r="A9001" s="0" t="n">
        <v>1500016667</v>
      </c>
      <c r="B9001" s="157" t="n">
        <v>9.25</v>
      </c>
    </row>
    <row r="9002" customFormat="false" ht="15" hidden="false" customHeight="false" outlineLevel="0" collapsed="false">
      <c r="A9002" s="0" t="n">
        <v>1500016668</v>
      </c>
      <c r="B9002" s="157" t="n">
        <v>10</v>
      </c>
    </row>
    <row r="9003" customFormat="false" ht="15" hidden="false" customHeight="false" outlineLevel="0" collapsed="false">
      <c r="A9003" s="0" t="n">
        <v>1500016669</v>
      </c>
      <c r="B9003" s="157" t="n">
        <v>15.25</v>
      </c>
    </row>
    <row r="9004" customFormat="false" ht="15" hidden="false" customHeight="false" outlineLevel="0" collapsed="false">
      <c r="A9004" s="0" t="n">
        <v>1500016670</v>
      </c>
      <c r="B9004" s="157" t="n">
        <v>31.8333333333333</v>
      </c>
    </row>
    <row r="9005" customFormat="false" ht="15" hidden="false" customHeight="false" outlineLevel="0" collapsed="false">
      <c r="A9005" s="0" t="n">
        <v>1500016671</v>
      </c>
      <c r="B9005" s="157" t="n">
        <v>30.8333333333333</v>
      </c>
    </row>
    <row r="9006" customFormat="false" ht="15" hidden="false" customHeight="false" outlineLevel="0" collapsed="false">
      <c r="A9006" s="0" t="n">
        <v>1500016672</v>
      </c>
      <c r="B9006" s="157" t="n">
        <v>0</v>
      </c>
    </row>
    <row r="9007" customFormat="false" ht="15" hidden="false" customHeight="false" outlineLevel="0" collapsed="false">
      <c r="A9007" s="0" t="n">
        <v>1500016673</v>
      </c>
      <c r="B9007" s="157" t="n">
        <v>0</v>
      </c>
    </row>
    <row r="9008" customFormat="false" ht="15" hidden="false" customHeight="false" outlineLevel="0" collapsed="false">
      <c r="A9008" s="0" t="n">
        <v>1500016674</v>
      </c>
      <c r="B9008" s="157" t="n">
        <v>3.75</v>
      </c>
    </row>
    <row r="9009" customFormat="false" ht="15" hidden="false" customHeight="false" outlineLevel="0" collapsed="false">
      <c r="A9009" s="0" t="n">
        <v>1500016675</v>
      </c>
      <c r="B9009" s="157" t="n">
        <v>1.66666666666667</v>
      </c>
    </row>
    <row r="9010" customFormat="false" ht="15" hidden="false" customHeight="false" outlineLevel="0" collapsed="false">
      <c r="A9010" s="0" t="n">
        <v>1500016676</v>
      </c>
      <c r="B9010" s="157" t="n">
        <v>28</v>
      </c>
    </row>
    <row r="9011" customFormat="false" ht="15" hidden="false" customHeight="false" outlineLevel="0" collapsed="false">
      <c r="A9011" s="0" t="n">
        <v>1500016677</v>
      </c>
      <c r="B9011" s="157" t="n">
        <v>0</v>
      </c>
    </row>
    <row r="9012" customFormat="false" ht="15" hidden="false" customHeight="false" outlineLevel="0" collapsed="false">
      <c r="A9012" s="0" t="n">
        <v>1500016678</v>
      </c>
      <c r="B9012" s="157" t="n">
        <v>27.4166666666667</v>
      </c>
    </row>
    <row r="9013" customFormat="false" ht="15" hidden="false" customHeight="false" outlineLevel="0" collapsed="false">
      <c r="A9013" s="0" t="n">
        <v>1500016679</v>
      </c>
      <c r="B9013" s="157" t="n">
        <v>14.0833333333333</v>
      </c>
    </row>
    <row r="9014" customFormat="false" ht="15" hidden="false" customHeight="false" outlineLevel="0" collapsed="false">
      <c r="A9014" s="0" t="n">
        <v>1500016680</v>
      </c>
      <c r="B9014" s="157" t="n">
        <v>0</v>
      </c>
    </row>
    <row r="9015" customFormat="false" ht="15" hidden="false" customHeight="false" outlineLevel="0" collapsed="false">
      <c r="A9015" s="0" t="n">
        <v>1500016686</v>
      </c>
      <c r="B9015" s="157" t="n">
        <v>25.25</v>
      </c>
    </row>
    <row r="9016" customFormat="false" ht="15" hidden="false" customHeight="false" outlineLevel="0" collapsed="false">
      <c r="A9016" s="0" t="n">
        <v>1500016687</v>
      </c>
      <c r="B9016" s="157" t="n">
        <v>150.75</v>
      </c>
    </row>
    <row r="9017" customFormat="false" ht="15" hidden="false" customHeight="false" outlineLevel="0" collapsed="false">
      <c r="A9017" s="0" t="n">
        <v>1500016688</v>
      </c>
      <c r="B9017" s="157" t="n">
        <v>6.75</v>
      </c>
    </row>
    <row r="9018" customFormat="false" ht="15" hidden="false" customHeight="false" outlineLevel="0" collapsed="false">
      <c r="A9018" s="0" t="n">
        <v>1500016689</v>
      </c>
      <c r="B9018" s="157" t="n">
        <v>18.6666666666667</v>
      </c>
    </row>
    <row r="9019" customFormat="false" ht="15" hidden="false" customHeight="false" outlineLevel="0" collapsed="false">
      <c r="A9019" s="0" t="n">
        <v>1500016690</v>
      </c>
      <c r="B9019" s="157" t="n">
        <v>2.08333333333333</v>
      </c>
    </row>
    <row r="9020" customFormat="false" ht="15" hidden="false" customHeight="false" outlineLevel="0" collapsed="false">
      <c r="A9020" s="0" t="n">
        <v>1500016691</v>
      </c>
      <c r="B9020" s="157" t="n">
        <v>95</v>
      </c>
    </row>
    <row r="9021" customFormat="false" ht="15" hidden="false" customHeight="false" outlineLevel="0" collapsed="false">
      <c r="A9021" s="0" t="n">
        <v>1500016692</v>
      </c>
      <c r="B9021" s="157" t="n">
        <v>20.3333333333333</v>
      </c>
    </row>
    <row r="9022" customFormat="false" ht="15" hidden="false" customHeight="false" outlineLevel="0" collapsed="false">
      <c r="A9022" s="0" t="n">
        <v>1500016693</v>
      </c>
      <c r="B9022" s="157" t="n">
        <v>17.9166666666667</v>
      </c>
    </row>
    <row r="9023" customFormat="false" ht="15" hidden="false" customHeight="false" outlineLevel="0" collapsed="false">
      <c r="A9023" s="0" t="n">
        <v>1500016694</v>
      </c>
      <c r="B9023" s="157" t="n">
        <v>15.6666666666667</v>
      </c>
    </row>
    <row r="9024" customFormat="false" ht="15" hidden="false" customHeight="false" outlineLevel="0" collapsed="false">
      <c r="A9024" s="0" t="n">
        <v>1500016695</v>
      </c>
      <c r="B9024" s="157" t="n">
        <v>14.5833333333333</v>
      </c>
    </row>
    <row r="9025" customFormat="false" ht="15" hidden="false" customHeight="false" outlineLevel="0" collapsed="false">
      <c r="A9025" s="0" t="n">
        <v>1500016696</v>
      </c>
      <c r="B9025" s="157" t="n">
        <v>5.83333333333333</v>
      </c>
    </row>
    <row r="9026" customFormat="false" ht="15" hidden="false" customHeight="false" outlineLevel="0" collapsed="false">
      <c r="A9026" s="0" t="n">
        <v>1500016697</v>
      </c>
      <c r="B9026" s="157" t="n">
        <v>17.5</v>
      </c>
    </row>
    <row r="9027" customFormat="false" ht="15" hidden="false" customHeight="false" outlineLevel="0" collapsed="false">
      <c r="A9027" s="0" t="n">
        <v>1500016698</v>
      </c>
      <c r="B9027" s="157" t="n">
        <v>13.6666666666667</v>
      </c>
    </row>
    <row r="9028" customFormat="false" ht="15" hidden="false" customHeight="false" outlineLevel="0" collapsed="false">
      <c r="A9028" s="0" t="n">
        <v>1500016699</v>
      </c>
      <c r="B9028" s="157" t="n">
        <v>13.3333333333333</v>
      </c>
    </row>
    <row r="9029" customFormat="false" ht="15" hidden="false" customHeight="false" outlineLevel="0" collapsed="false">
      <c r="A9029" s="0" t="n">
        <v>1500016700</v>
      </c>
      <c r="B9029" s="157" t="n">
        <v>32.5</v>
      </c>
    </row>
    <row r="9030" customFormat="false" ht="15" hidden="false" customHeight="false" outlineLevel="0" collapsed="false">
      <c r="A9030" s="0" t="n">
        <v>1500016701</v>
      </c>
      <c r="B9030" s="157" t="n">
        <v>2.5</v>
      </c>
    </row>
    <row r="9031" customFormat="false" ht="15" hidden="false" customHeight="false" outlineLevel="0" collapsed="false">
      <c r="A9031" s="0" t="n">
        <v>1500016702</v>
      </c>
      <c r="B9031" s="157" t="n">
        <v>27.5</v>
      </c>
    </row>
    <row r="9032" customFormat="false" ht="15" hidden="false" customHeight="false" outlineLevel="0" collapsed="false">
      <c r="A9032" s="0" t="n">
        <v>1500016703</v>
      </c>
      <c r="B9032" s="157" t="n">
        <v>8.16666666666667</v>
      </c>
    </row>
    <row r="9033" customFormat="false" ht="15" hidden="false" customHeight="false" outlineLevel="0" collapsed="false">
      <c r="A9033" s="0" t="n">
        <v>1500016704</v>
      </c>
      <c r="B9033" s="157" t="n">
        <v>149.558333333333</v>
      </c>
    </row>
    <row r="9034" customFormat="false" ht="15" hidden="false" customHeight="false" outlineLevel="0" collapsed="false">
      <c r="A9034" s="0" t="n">
        <v>1500016705</v>
      </c>
      <c r="B9034" s="157" t="n">
        <v>44.6166666666667</v>
      </c>
    </row>
    <row r="9035" customFormat="false" ht="15" hidden="false" customHeight="false" outlineLevel="0" collapsed="false">
      <c r="A9035" s="0" t="n">
        <v>1500016706</v>
      </c>
      <c r="B9035" s="157" t="n">
        <v>0</v>
      </c>
    </row>
    <row r="9036" customFormat="false" ht="15" hidden="false" customHeight="false" outlineLevel="0" collapsed="false">
      <c r="A9036" s="0" t="n">
        <v>1500016707</v>
      </c>
      <c r="B9036" s="157" t="n">
        <v>43.6666666666667</v>
      </c>
    </row>
    <row r="9037" customFormat="false" ht="15" hidden="false" customHeight="false" outlineLevel="0" collapsed="false">
      <c r="A9037" s="0" t="n">
        <v>1500016708</v>
      </c>
      <c r="B9037" s="157" t="n">
        <v>10</v>
      </c>
    </row>
    <row r="9038" customFormat="false" ht="15" hidden="false" customHeight="false" outlineLevel="0" collapsed="false">
      <c r="A9038" s="0" t="n">
        <v>1500016741</v>
      </c>
      <c r="B9038" s="157" t="n">
        <v>0</v>
      </c>
    </row>
    <row r="9039" customFormat="false" ht="15" hidden="false" customHeight="false" outlineLevel="0" collapsed="false">
      <c r="A9039" s="0" t="n">
        <v>1500016742</v>
      </c>
      <c r="B9039" s="157" t="n">
        <v>1.16666666666667</v>
      </c>
    </row>
    <row r="9040" customFormat="false" ht="15" hidden="false" customHeight="false" outlineLevel="0" collapsed="false">
      <c r="A9040" s="0" t="n">
        <v>1500016743</v>
      </c>
      <c r="B9040" s="157" t="n">
        <v>13.0833333333333</v>
      </c>
    </row>
    <row r="9041" customFormat="false" ht="15" hidden="false" customHeight="false" outlineLevel="0" collapsed="false">
      <c r="A9041" s="0" t="n">
        <v>1500016744</v>
      </c>
      <c r="B9041" s="157" t="n">
        <v>6.83333333333333</v>
      </c>
    </row>
    <row r="9042" customFormat="false" ht="15" hidden="false" customHeight="false" outlineLevel="0" collapsed="false">
      <c r="A9042" s="0" t="n">
        <v>1500016777</v>
      </c>
      <c r="B9042" s="157" t="n">
        <v>31.25</v>
      </c>
    </row>
    <row r="9043" customFormat="false" ht="15" hidden="false" customHeight="false" outlineLevel="0" collapsed="false">
      <c r="A9043" s="0" t="n">
        <v>1500016746</v>
      </c>
      <c r="B9043" s="157" t="n">
        <v>28.3333333333333</v>
      </c>
    </row>
    <row r="9044" customFormat="false" ht="15" hidden="false" customHeight="false" outlineLevel="0" collapsed="false">
      <c r="A9044" s="0" t="n">
        <v>1500016747</v>
      </c>
      <c r="B9044" s="157" t="n">
        <v>10.9166666666667</v>
      </c>
    </row>
    <row r="9045" customFormat="false" ht="15" hidden="false" customHeight="false" outlineLevel="0" collapsed="false">
      <c r="A9045" s="0" t="n">
        <v>1500016748</v>
      </c>
      <c r="B9045" s="157" t="n">
        <v>5.83333333333333</v>
      </c>
    </row>
    <row r="9046" customFormat="false" ht="15" hidden="false" customHeight="false" outlineLevel="0" collapsed="false">
      <c r="A9046" s="0" t="n">
        <v>1500016749</v>
      </c>
      <c r="B9046" s="157" t="n">
        <v>29.2916666666667</v>
      </c>
    </row>
    <row r="9047" customFormat="false" ht="15" hidden="false" customHeight="false" outlineLevel="0" collapsed="false">
      <c r="A9047" s="0" t="n">
        <v>1500016750</v>
      </c>
      <c r="B9047" s="157" t="n">
        <v>39.4</v>
      </c>
    </row>
    <row r="9048" customFormat="false" ht="15" hidden="false" customHeight="false" outlineLevel="0" collapsed="false">
      <c r="A9048" s="0" t="n">
        <v>1500016751</v>
      </c>
      <c r="B9048" s="157" t="n">
        <v>29.75</v>
      </c>
    </row>
    <row r="9049" customFormat="false" ht="15" hidden="false" customHeight="false" outlineLevel="0" collapsed="false">
      <c r="A9049" s="0" t="n">
        <v>1500016752</v>
      </c>
      <c r="B9049" s="157" t="n">
        <v>19.0833333333333</v>
      </c>
    </row>
    <row r="9050" customFormat="false" ht="15" hidden="false" customHeight="false" outlineLevel="0" collapsed="false">
      <c r="A9050" s="0" t="n">
        <v>1500016753</v>
      </c>
      <c r="B9050" s="157" t="n">
        <v>0.916666666666667</v>
      </c>
    </row>
    <row r="9051" customFormat="false" ht="15" hidden="false" customHeight="false" outlineLevel="0" collapsed="false">
      <c r="A9051" s="0" t="n">
        <v>1500016754</v>
      </c>
      <c r="B9051" s="157" t="n">
        <v>5.16666666666667</v>
      </c>
    </row>
    <row r="9052" customFormat="false" ht="15" hidden="false" customHeight="false" outlineLevel="0" collapsed="false">
      <c r="A9052" s="0" t="n">
        <v>1500016755</v>
      </c>
      <c r="B9052" s="157" t="n">
        <v>10.1666666666667</v>
      </c>
    </row>
    <row r="9053" customFormat="false" ht="15" hidden="false" customHeight="false" outlineLevel="0" collapsed="false">
      <c r="A9053" s="0" t="n">
        <v>1500016756</v>
      </c>
      <c r="B9053" s="157" t="n">
        <v>55.4166666666667</v>
      </c>
    </row>
    <row r="9054" customFormat="false" ht="15" hidden="false" customHeight="false" outlineLevel="0" collapsed="false">
      <c r="A9054" s="0" t="n">
        <v>1500016757</v>
      </c>
      <c r="B9054" s="157" t="n">
        <v>16.25</v>
      </c>
    </row>
    <row r="9055" customFormat="false" ht="15" hidden="false" customHeight="false" outlineLevel="0" collapsed="false">
      <c r="A9055" s="0" t="n">
        <v>1500016758</v>
      </c>
      <c r="B9055" s="157" t="n">
        <v>19.3333333333333</v>
      </c>
    </row>
    <row r="9056" customFormat="false" ht="15" hidden="false" customHeight="false" outlineLevel="0" collapsed="false">
      <c r="A9056" s="0" t="n">
        <v>1500016759</v>
      </c>
      <c r="B9056" s="157" t="n">
        <v>6.5</v>
      </c>
    </row>
    <row r="9057" customFormat="false" ht="15" hidden="false" customHeight="false" outlineLevel="0" collapsed="false">
      <c r="A9057" s="0" t="n">
        <v>1500016760</v>
      </c>
      <c r="B9057" s="157" t="n">
        <v>117.5</v>
      </c>
    </row>
    <row r="9058" customFormat="false" ht="15" hidden="false" customHeight="false" outlineLevel="0" collapsed="false">
      <c r="A9058" s="0" t="n">
        <v>1500016761</v>
      </c>
      <c r="B9058" s="157" t="n">
        <v>102.958333333333</v>
      </c>
    </row>
    <row r="9059" customFormat="false" ht="15" hidden="false" customHeight="false" outlineLevel="0" collapsed="false">
      <c r="A9059" s="0" t="n">
        <v>1500016762</v>
      </c>
      <c r="B9059" s="157" t="n">
        <v>32.375</v>
      </c>
    </row>
    <row r="9060" customFormat="false" ht="15" hidden="false" customHeight="false" outlineLevel="0" collapsed="false">
      <c r="A9060" s="0" t="n">
        <v>1500016763</v>
      </c>
      <c r="B9060" s="157" t="n">
        <v>13.175</v>
      </c>
    </row>
    <row r="9061" customFormat="false" ht="15" hidden="false" customHeight="false" outlineLevel="0" collapsed="false">
      <c r="A9061" s="0" t="n">
        <v>1500016764</v>
      </c>
      <c r="B9061" s="157" t="n">
        <v>0</v>
      </c>
    </row>
    <row r="9062" customFormat="false" ht="15" hidden="false" customHeight="false" outlineLevel="0" collapsed="false">
      <c r="A9062" s="0" t="n">
        <v>1500016765</v>
      </c>
      <c r="B9062" s="157" t="n">
        <v>12.9166666666667</v>
      </c>
    </row>
    <row r="9063" customFormat="false" ht="15" hidden="false" customHeight="false" outlineLevel="0" collapsed="false">
      <c r="A9063" s="0" t="n">
        <v>1500016778</v>
      </c>
      <c r="B9063" s="157" t="n">
        <v>0.833333333333333</v>
      </c>
    </row>
    <row r="9064" customFormat="false" ht="15" hidden="false" customHeight="false" outlineLevel="0" collapsed="false">
      <c r="A9064" s="0" t="n">
        <v>1500016779</v>
      </c>
      <c r="B9064" s="157" t="n">
        <v>33.3333333333333</v>
      </c>
    </row>
    <row r="9065" customFormat="false" ht="15" hidden="false" customHeight="false" outlineLevel="0" collapsed="false">
      <c r="A9065" s="0" t="n">
        <v>1500016780</v>
      </c>
      <c r="B9065" s="157" t="n">
        <v>0.916666666666667</v>
      </c>
    </row>
    <row r="9066" customFormat="false" ht="15" hidden="false" customHeight="false" outlineLevel="0" collapsed="false">
      <c r="A9066" s="0" t="n">
        <v>1500016781</v>
      </c>
      <c r="B9066" s="157" t="n">
        <v>13.3333333333333</v>
      </c>
    </row>
    <row r="9067" customFormat="false" ht="15" hidden="false" customHeight="false" outlineLevel="0" collapsed="false">
      <c r="A9067" s="0" t="n">
        <v>1500016782</v>
      </c>
      <c r="B9067" s="157" t="n">
        <v>10.8333333333333</v>
      </c>
    </row>
    <row r="9068" customFormat="false" ht="15" hidden="false" customHeight="false" outlineLevel="0" collapsed="false">
      <c r="A9068" s="0" t="n">
        <v>1500016790</v>
      </c>
      <c r="B9068" s="157" t="n">
        <v>13.3333333333333</v>
      </c>
    </row>
    <row r="9069" customFormat="false" ht="15" hidden="false" customHeight="false" outlineLevel="0" collapsed="false">
      <c r="A9069" s="0" t="n">
        <v>1500016791</v>
      </c>
      <c r="B9069" s="157" t="n">
        <v>52.5833333333333</v>
      </c>
    </row>
    <row r="9070" customFormat="false" ht="15" hidden="false" customHeight="false" outlineLevel="0" collapsed="false">
      <c r="A9070" s="0" t="n">
        <v>1500016792</v>
      </c>
      <c r="B9070" s="157" t="n">
        <v>0</v>
      </c>
    </row>
    <row r="9071" customFormat="false" ht="15" hidden="false" customHeight="false" outlineLevel="0" collapsed="false">
      <c r="A9071" s="0" t="n">
        <v>1500016793</v>
      </c>
      <c r="B9071" s="157" t="n">
        <v>3.66666666666667</v>
      </c>
    </row>
    <row r="9072" customFormat="false" ht="15" hidden="false" customHeight="false" outlineLevel="0" collapsed="false">
      <c r="A9072" s="0" t="n">
        <v>1500016794</v>
      </c>
      <c r="B9072" s="157" t="n">
        <v>0</v>
      </c>
    </row>
    <row r="9073" customFormat="false" ht="15" hidden="false" customHeight="false" outlineLevel="0" collapsed="false">
      <c r="A9073" s="0" t="n">
        <v>1500016795</v>
      </c>
      <c r="B9073" s="157" t="n">
        <v>23.3333333333333</v>
      </c>
    </row>
    <row r="9074" customFormat="false" ht="15" hidden="false" customHeight="false" outlineLevel="0" collapsed="false">
      <c r="A9074" s="0" t="n">
        <v>1500016796</v>
      </c>
      <c r="B9074" s="157" t="n">
        <v>0</v>
      </c>
    </row>
    <row r="9075" customFormat="false" ht="15" hidden="false" customHeight="false" outlineLevel="0" collapsed="false">
      <c r="A9075" s="0" t="n">
        <v>1500016797</v>
      </c>
      <c r="B9075" s="157" t="n">
        <v>0</v>
      </c>
    </row>
    <row r="9076" customFormat="false" ht="15" hidden="false" customHeight="false" outlineLevel="0" collapsed="false">
      <c r="A9076" s="0" t="n">
        <v>1500016798</v>
      </c>
      <c r="B9076" s="157" t="n">
        <v>9.33333333333333</v>
      </c>
    </row>
    <row r="9077" customFormat="false" ht="15" hidden="false" customHeight="false" outlineLevel="0" collapsed="false">
      <c r="A9077" s="0" t="n">
        <v>1500016799</v>
      </c>
      <c r="B9077" s="157" t="n">
        <v>0</v>
      </c>
    </row>
    <row r="9078" customFormat="false" ht="15" hidden="false" customHeight="false" outlineLevel="0" collapsed="false">
      <c r="A9078" s="0" t="n">
        <v>1500016800</v>
      </c>
      <c r="B9078" s="157" t="n">
        <v>26.6666666666667</v>
      </c>
    </row>
    <row r="9079" customFormat="false" ht="15" hidden="false" customHeight="false" outlineLevel="0" collapsed="false">
      <c r="A9079" s="0" t="n">
        <v>1500016802</v>
      </c>
      <c r="B9079" s="157" t="n">
        <v>20.8333333333333</v>
      </c>
    </row>
    <row r="9080" customFormat="false" ht="15" hidden="false" customHeight="false" outlineLevel="0" collapsed="false">
      <c r="A9080" s="0" t="n">
        <v>1500016803</v>
      </c>
      <c r="B9080" s="157" t="n">
        <v>6.33333333333333</v>
      </c>
    </row>
    <row r="9081" customFormat="false" ht="15" hidden="false" customHeight="false" outlineLevel="0" collapsed="false">
      <c r="A9081" s="0" t="n">
        <v>1500016804</v>
      </c>
      <c r="B9081" s="157" t="n">
        <v>10</v>
      </c>
    </row>
    <row r="9082" customFormat="false" ht="15" hidden="false" customHeight="false" outlineLevel="0" collapsed="false">
      <c r="A9082" s="0" t="n">
        <v>1500016805</v>
      </c>
      <c r="B9082" s="157" t="n">
        <v>6.83333333333333</v>
      </c>
    </row>
    <row r="9083" customFormat="false" ht="15" hidden="false" customHeight="false" outlineLevel="0" collapsed="false">
      <c r="A9083" s="0" t="n">
        <v>1500016806</v>
      </c>
      <c r="B9083" s="157" t="n">
        <v>89.1666666666667</v>
      </c>
    </row>
    <row r="9084" customFormat="false" ht="15" hidden="false" customHeight="false" outlineLevel="0" collapsed="false">
      <c r="A9084" s="0" t="n">
        <v>1500016807</v>
      </c>
      <c r="B9084" s="157" t="n">
        <v>0</v>
      </c>
    </row>
    <row r="9085" customFormat="false" ht="15" hidden="false" customHeight="false" outlineLevel="0" collapsed="false">
      <c r="A9085" s="0" t="n">
        <v>1500016809</v>
      </c>
      <c r="B9085" s="157" t="n">
        <v>0</v>
      </c>
    </row>
    <row r="9086" customFormat="false" ht="15" hidden="false" customHeight="false" outlineLevel="0" collapsed="false">
      <c r="A9086" s="0" t="n">
        <v>1500016828</v>
      </c>
      <c r="B9086" s="157" t="n">
        <v>17.9166666666667</v>
      </c>
    </row>
    <row r="9087" customFormat="false" ht="15" hidden="false" customHeight="false" outlineLevel="0" collapsed="false">
      <c r="A9087" s="0" t="n">
        <v>1500016834</v>
      </c>
      <c r="B9087" s="157" t="n">
        <v>18.4166666666667</v>
      </c>
    </row>
    <row r="9088" customFormat="false" ht="15" hidden="false" customHeight="false" outlineLevel="0" collapsed="false">
      <c r="A9088" s="0" t="n">
        <v>1500016835</v>
      </c>
      <c r="B9088" s="157" t="n">
        <v>17.8666666666667</v>
      </c>
    </row>
    <row r="9089" customFormat="false" ht="15" hidden="false" customHeight="false" outlineLevel="0" collapsed="false">
      <c r="A9089" s="0" t="n">
        <v>1500016836</v>
      </c>
      <c r="B9089" s="157" t="n">
        <v>2.91666666666667</v>
      </c>
    </row>
    <row r="9090" customFormat="false" ht="15" hidden="false" customHeight="false" outlineLevel="0" collapsed="false">
      <c r="A9090" s="0" t="n">
        <v>1500016837</v>
      </c>
      <c r="B9090" s="157" t="n">
        <v>0</v>
      </c>
    </row>
    <row r="9091" customFormat="false" ht="15" hidden="false" customHeight="false" outlineLevel="0" collapsed="false">
      <c r="A9091" s="0" t="n">
        <v>1500016838</v>
      </c>
      <c r="B9091" s="157" t="n">
        <v>0</v>
      </c>
    </row>
    <row r="9092" customFormat="false" ht="15" hidden="false" customHeight="false" outlineLevel="0" collapsed="false">
      <c r="A9092" s="0" t="n">
        <v>1500016839</v>
      </c>
      <c r="B9092" s="157" t="n">
        <v>47.3333333333333</v>
      </c>
    </row>
    <row r="9093" customFormat="false" ht="15" hidden="false" customHeight="false" outlineLevel="0" collapsed="false">
      <c r="A9093" s="0" t="n">
        <v>1500016840</v>
      </c>
      <c r="B9093" s="157" t="n">
        <v>15.5833333333333</v>
      </c>
    </row>
    <row r="9094" customFormat="false" ht="15" hidden="false" customHeight="false" outlineLevel="0" collapsed="false">
      <c r="A9094" s="0" t="n">
        <v>1500016841</v>
      </c>
      <c r="B9094" s="157" t="n">
        <v>17.5</v>
      </c>
    </row>
    <row r="9095" customFormat="false" ht="15" hidden="false" customHeight="false" outlineLevel="0" collapsed="false">
      <c r="A9095" s="0" t="n">
        <v>1500016842</v>
      </c>
      <c r="B9095" s="157" t="n">
        <v>13.75</v>
      </c>
    </row>
    <row r="9096" customFormat="false" ht="15" hidden="false" customHeight="false" outlineLevel="0" collapsed="false">
      <c r="A9096" s="0" t="n">
        <v>1500016844</v>
      </c>
      <c r="B9096" s="157" t="n">
        <v>38.3333333333333</v>
      </c>
    </row>
    <row r="9097" customFormat="false" ht="15" hidden="false" customHeight="false" outlineLevel="0" collapsed="false">
      <c r="A9097" s="0" t="n">
        <v>1500016846</v>
      </c>
      <c r="B9097" s="157" t="n">
        <v>17.1666666666667</v>
      </c>
    </row>
    <row r="9098" customFormat="false" ht="15" hidden="false" customHeight="false" outlineLevel="0" collapsed="false">
      <c r="A9098" s="0" t="n">
        <v>1500016847</v>
      </c>
      <c r="B9098" s="157" t="n">
        <v>21.4166666666667</v>
      </c>
    </row>
    <row r="9099" customFormat="false" ht="15" hidden="false" customHeight="false" outlineLevel="0" collapsed="false">
      <c r="A9099" s="0" t="n">
        <v>1500016848</v>
      </c>
      <c r="B9099" s="157" t="n">
        <v>22.7166666666667</v>
      </c>
    </row>
    <row r="9100" customFormat="false" ht="15" hidden="false" customHeight="false" outlineLevel="0" collapsed="false">
      <c r="A9100" s="0" t="n">
        <v>1500016862</v>
      </c>
      <c r="B9100" s="157" t="n">
        <v>16.5833333333333</v>
      </c>
    </row>
    <row r="9101" customFormat="false" ht="15" hidden="false" customHeight="false" outlineLevel="0" collapsed="false">
      <c r="A9101" s="0" t="n">
        <v>1500016863</v>
      </c>
      <c r="B9101" s="157" t="n">
        <v>0</v>
      </c>
    </row>
    <row r="9102" customFormat="false" ht="15" hidden="false" customHeight="false" outlineLevel="0" collapsed="false">
      <c r="A9102" s="0" t="n">
        <v>1500016864</v>
      </c>
      <c r="B9102" s="157" t="n">
        <v>9.16666666666667</v>
      </c>
    </row>
    <row r="9103" customFormat="false" ht="15" hidden="false" customHeight="false" outlineLevel="0" collapsed="false">
      <c r="A9103" s="0" t="n">
        <v>1500016865</v>
      </c>
      <c r="B9103" s="157" t="n">
        <v>14.2333333333333</v>
      </c>
    </row>
    <row r="9104" customFormat="false" ht="15" hidden="false" customHeight="false" outlineLevel="0" collapsed="false">
      <c r="A9104" s="0" t="n">
        <v>1500016866</v>
      </c>
      <c r="B9104" s="157" t="n">
        <v>2.04166666666667</v>
      </c>
    </row>
    <row r="9105" customFormat="false" ht="15" hidden="false" customHeight="false" outlineLevel="0" collapsed="false">
      <c r="A9105" s="0" t="n">
        <v>1500016867</v>
      </c>
      <c r="B9105" s="157" t="n">
        <v>16.9166666666667</v>
      </c>
    </row>
    <row r="9106" customFormat="false" ht="15" hidden="false" customHeight="false" outlineLevel="0" collapsed="false">
      <c r="A9106" s="0" t="n">
        <v>1500016868</v>
      </c>
      <c r="B9106" s="157" t="n">
        <v>0</v>
      </c>
    </row>
    <row r="9107" customFormat="false" ht="15" hidden="false" customHeight="false" outlineLevel="0" collapsed="false">
      <c r="A9107" s="0" t="n">
        <v>1500016869</v>
      </c>
      <c r="B9107" s="157" t="n">
        <v>0</v>
      </c>
    </row>
    <row r="9108" customFormat="false" ht="15" hidden="false" customHeight="false" outlineLevel="0" collapsed="false">
      <c r="A9108" s="0" t="n">
        <v>1500016870</v>
      </c>
      <c r="B9108" s="157" t="n">
        <v>9.08333333333333</v>
      </c>
    </row>
    <row r="9109" customFormat="false" ht="15" hidden="false" customHeight="false" outlineLevel="0" collapsed="false">
      <c r="A9109" s="0" t="n">
        <v>1500016871</v>
      </c>
      <c r="B9109" s="157" t="n">
        <v>11.3333333333333</v>
      </c>
    </row>
    <row r="9110" customFormat="false" ht="15" hidden="false" customHeight="false" outlineLevel="0" collapsed="false">
      <c r="A9110" s="0" t="n">
        <v>1500016872</v>
      </c>
      <c r="B9110" s="157" t="n">
        <v>0</v>
      </c>
    </row>
    <row r="9111" customFormat="false" ht="15" hidden="false" customHeight="false" outlineLevel="0" collapsed="false">
      <c r="A9111" s="0" t="n">
        <v>1500016873</v>
      </c>
      <c r="B9111" s="157" t="n">
        <v>22</v>
      </c>
    </row>
    <row r="9112" customFormat="false" ht="15" hidden="false" customHeight="false" outlineLevel="0" collapsed="false">
      <c r="A9112" s="0" t="n">
        <v>1500016874</v>
      </c>
      <c r="B9112" s="157" t="n">
        <v>1.66666666666667</v>
      </c>
    </row>
    <row r="9113" customFormat="false" ht="15" hidden="false" customHeight="false" outlineLevel="0" collapsed="false">
      <c r="A9113" s="0" t="n">
        <v>1500016875</v>
      </c>
      <c r="B9113" s="157" t="n">
        <v>0.416666666666667</v>
      </c>
    </row>
    <row r="9114" customFormat="false" ht="15" hidden="false" customHeight="false" outlineLevel="0" collapsed="false">
      <c r="A9114" s="0" t="n">
        <v>1500016876</v>
      </c>
      <c r="B9114" s="157" t="n">
        <v>12.5</v>
      </c>
    </row>
    <row r="9115" customFormat="false" ht="15" hidden="false" customHeight="false" outlineLevel="0" collapsed="false">
      <c r="A9115" s="0" t="n">
        <v>1500016877</v>
      </c>
      <c r="B9115" s="157" t="n">
        <v>14.5833333333333</v>
      </c>
    </row>
    <row r="9116" customFormat="false" ht="15" hidden="false" customHeight="false" outlineLevel="0" collapsed="false">
      <c r="A9116" s="0" t="n">
        <v>1500016878</v>
      </c>
      <c r="B9116" s="157" t="n">
        <v>19.1666666666667</v>
      </c>
    </row>
    <row r="9117" customFormat="false" ht="15" hidden="false" customHeight="false" outlineLevel="0" collapsed="false">
      <c r="A9117" s="0" t="n">
        <v>1500016879</v>
      </c>
      <c r="B9117" s="157" t="n">
        <v>80.8333333333333</v>
      </c>
    </row>
    <row r="9118" customFormat="false" ht="15" hidden="false" customHeight="false" outlineLevel="0" collapsed="false">
      <c r="A9118" s="0" t="n">
        <v>1500016880</v>
      </c>
      <c r="B9118" s="157" t="n">
        <v>29.8333333333333</v>
      </c>
    </row>
    <row r="9119" customFormat="false" ht="15" hidden="false" customHeight="false" outlineLevel="0" collapsed="false">
      <c r="A9119" s="0" t="n">
        <v>1500016881</v>
      </c>
      <c r="B9119" s="157" t="n">
        <v>2.5</v>
      </c>
    </row>
    <row r="9120" customFormat="false" ht="15" hidden="false" customHeight="false" outlineLevel="0" collapsed="false">
      <c r="A9120" s="0" t="n">
        <v>1500016882</v>
      </c>
      <c r="B9120" s="157" t="n">
        <v>0</v>
      </c>
    </row>
    <row r="9121" customFormat="false" ht="15" hidden="false" customHeight="false" outlineLevel="0" collapsed="false">
      <c r="A9121" s="0" t="n">
        <v>1500016917</v>
      </c>
      <c r="B9121" s="157" t="n">
        <v>0</v>
      </c>
    </row>
    <row r="9122" customFormat="false" ht="15" hidden="false" customHeight="false" outlineLevel="0" collapsed="false">
      <c r="A9122" s="0" t="n">
        <v>1500016918</v>
      </c>
      <c r="B9122" s="157" t="n">
        <v>0</v>
      </c>
    </row>
    <row r="9123" customFormat="false" ht="15" hidden="false" customHeight="false" outlineLevel="0" collapsed="false">
      <c r="A9123" s="0" t="n">
        <v>1500016919</v>
      </c>
      <c r="B9123" s="157" t="n">
        <v>18.3333333333333</v>
      </c>
    </row>
    <row r="9124" customFormat="false" ht="15" hidden="false" customHeight="false" outlineLevel="0" collapsed="false">
      <c r="A9124" s="0" t="n">
        <v>1500016920</v>
      </c>
      <c r="B9124" s="157" t="n">
        <v>35.5833333333333</v>
      </c>
    </row>
    <row r="9125" customFormat="false" ht="15" hidden="false" customHeight="false" outlineLevel="0" collapsed="false">
      <c r="A9125" s="0" t="n">
        <v>1500016940</v>
      </c>
      <c r="B9125" s="157" t="n">
        <v>20.8333333333333</v>
      </c>
    </row>
    <row r="9126" customFormat="false" ht="15" hidden="false" customHeight="false" outlineLevel="0" collapsed="false">
      <c r="A9126" s="0" t="n">
        <v>1500016937</v>
      </c>
      <c r="B9126" s="157" t="n">
        <v>0</v>
      </c>
    </row>
    <row r="9127" customFormat="false" ht="15" hidden="false" customHeight="false" outlineLevel="0" collapsed="false">
      <c r="A9127" s="0" t="n">
        <v>1500016938</v>
      </c>
      <c r="B9127" s="157" t="n">
        <v>0</v>
      </c>
    </row>
    <row r="9128" customFormat="false" ht="15" hidden="false" customHeight="false" outlineLevel="0" collapsed="false">
      <c r="A9128" s="0" t="n">
        <v>1500016939</v>
      </c>
      <c r="B9128" s="157" t="n">
        <v>1.66666666666667</v>
      </c>
    </row>
    <row r="9129" customFormat="false" ht="15" hidden="false" customHeight="false" outlineLevel="0" collapsed="false">
      <c r="A9129" s="0" t="n">
        <v>1500016925</v>
      </c>
      <c r="B9129" s="157" t="n">
        <v>45.3333333333333</v>
      </c>
    </row>
    <row r="9130" customFormat="false" ht="15" hidden="false" customHeight="false" outlineLevel="0" collapsed="false">
      <c r="A9130" s="0" t="n">
        <v>1500016944</v>
      </c>
      <c r="B9130" s="157" t="n">
        <v>2.91666666666667</v>
      </c>
    </row>
    <row r="9131" customFormat="false" ht="15" hidden="false" customHeight="false" outlineLevel="0" collapsed="false">
      <c r="A9131" s="0" t="n">
        <v>1500016926</v>
      </c>
      <c r="B9131" s="157" t="n">
        <v>25.9166666666667</v>
      </c>
    </row>
    <row r="9132" customFormat="false" ht="15" hidden="false" customHeight="false" outlineLevel="0" collapsed="false">
      <c r="A9132" s="0" t="n">
        <v>1500016927</v>
      </c>
      <c r="B9132" s="157" t="n">
        <v>17.5833333333333</v>
      </c>
    </row>
    <row r="9133" customFormat="false" ht="15" hidden="false" customHeight="false" outlineLevel="0" collapsed="false">
      <c r="A9133" s="0" t="n">
        <v>1500016928</v>
      </c>
      <c r="B9133" s="157" t="n">
        <v>40</v>
      </c>
    </row>
    <row r="9134" customFormat="false" ht="15" hidden="false" customHeight="false" outlineLevel="0" collapsed="false">
      <c r="A9134" s="0" t="n">
        <v>1500016922</v>
      </c>
      <c r="B9134" s="157" t="n">
        <v>0</v>
      </c>
    </row>
    <row r="9135" customFormat="false" ht="15" hidden="false" customHeight="false" outlineLevel="0" collapsed="false">
      <c r="A9135" s="0" t="n">
        <v>1500016923</v>
      </c>
      <c r="B9135" s="157" t="n">
        <v>7.91666666666667</v>
      </c>
    </row>
    <row r="9136" customFormat="false" ht="15" hidden="false" customHeight="false" outlineLevel="0" collapsed="false">
      <c r="A9136" s="0" t="n">
        <v>1500016924</v>
      </c>
      <c r="B9136" s="157" t="n">
        <v>37.9166666666667</v>
      </c>
    </row>
    <row r="9137" customFormat="false" ht="15" hidden="false" customHeight="false" outlineLevel="0" collapsed="false">
      <c r="A9137" s="0" t="n">
        <v>1500016915</v>
      </c>
      <c r="B9137" s="157" t="n">
        <v>16.5</v>
      </c>
    </row>
    <row r="9138" customFormat="false" ht="15" hidden="false" customHeight="false" outlineLevel="0" collapsed="false">
      <c r="A9138" s="0" t="n">
        <v>1500016916</v>
      </c>
      <c r="B9138" s="157" t="n">
        <v>0</v>
      </c>
    </row>
    <row r="9139" customFormat="false" ht="15" hidden="false" customHeight="false" outlineLevel="0" collapsed="false">
      <c r="A9139" s="0" t="n">
        <v>1500016921</v>
      </c>
      <c r="B9139" s="157" t="n">
        <v>15.8333333333333</v>
      </c>
    </row>
    <row r="9140" customFormat="false" ht="15" hidden="false" customHeight="false" outlineLevel="0" collapsed="false">
      <c r="A9140" s="0" t="n">
        <v>1500016904</v>
      </c>
      <c r="B9140" s="157" t="n">
        <v>31.5</v>
      </c>
    </row>
    <row r="9141" customFormat="false" ht="15" hidden="false" customHeight="false" outlineLevel="0" collapsed="false">
      <c r="A9141" s="0" t="n">
        <v>1500016905</v>
      </c>
      <c r="B9141" s="157" t="n">
        <v>0.833333333333333</v>
      </c>
    </row>
    <row r="9142" customFormat="false" ht="15" hidden="false" customHeight="false" outlineLevel="0" collapsed="false">
      <c r="A9142" s="0" t="n">
        <v>1500016906</v>
      </c>
      <c r="B9142" s="157" t="n">
        <v>0</v>
      </c>
    </row>
    <row r="9143" customFormat="false" ht="15" hidden="false" customHeight="false" outlineLevel="0" collapsed="false">
      <c r="A9143" s="0" t="n">
        <v>1500016907</v>
      </c>
      <c r="B9143" s="157" t="n">
        <v>2.33333333333333</v>
      </c>
    </row>
    <row r="9144" customFormat="false" ht="15" hidden="false" customHeight="false" outlineLevel="0" collapsed="false">
      <c r="A9144" s="0" t="n">
        <v>1500016908</v>
      </c>
      <c r="B9144" s="157" t="n">
        <v>22.8333333333333</v>
      </c>
    </row>
    <row r="9145" customFormat="false" ht="15" hidden="false" customHeight="false" outlineLevel="0" collapsed="false">
      <c r="A9145" s="0" t="n">
        <v>1500016903</v>
      </c>
      <c r="B9145" s="157" t="n">
        <v>2.04166666666667</v>
      </c>
    </row>
    <row r="9146" customFormat="false" ht="15" hidden="false" customHeight="false" outlineLevel="0" collapsed="false">
      <c r="A9146" s="0" t="n">
        <v>1500016909</v>
      </c>
      <c r="B9146" s="157" t="n">
        <v>69.4166666666667</v>
      </c>
    </row>
    <row r="9147" customFormat="false" ht="15" hidden="false" customHeight="false" outlineLevel="0" collapsed="false">
      <c r="A9147" s="0" t="n">
        <v>1500016910</v>
      </c>
      <c r="B9147" s="157" t="n">
        <v>7.5</v>
      </c>
    </row>
    <row r="9148" customFormat="false" ht="15" hidden="false" customHeight="false" outlineLevel="0" collapsed="false">
      <c r="A9148" s="0" t="n">
        <v>1500016912</v>
      </c>
      <c r="B9148" s="157" t="n">
        <v>26.8</v>
      </c>
    </row>
    <row r="9149" customFormat="false" ht="15" hidden="false" customHeight="false" outlineLevel="0" collapsed="false">
      <c r="A9149" s="0" t="n">
        <v>1500016913</v>
      </c>
      <c r="B9149" s="157" t="n">
        <v>3.91666666666667</v>
      </c>
    </row>
    <row r="9150" customFormat="false" ht="15" hidden="false" customHeight="false" outlineLevel="0" collapsed="false">
      <c r="A9150" s="0" t="n">
        <v>1500016914</v>
      </c>
      <c r="B9150" s="157" t="n">
        <v>1.33333333333333</v>
      </c>
    </row>
    <row r="9151" customFormat="false" ht="15" hidden="false" customHeight="false" outlineLevel="0" collapsed="false">
      <c r="A9151" s="0" t="n">
        <v>1500016934</v>
      </c>
      <c r="B9151" s="157" t="n">
        <v>0</v>
      </c>
    </row>
    <row r="9152" customFormat="false" ht="15" hidden="false" customHeight="false" outlineLevel="0" collapsed="false">
      <c r="A9152" s="0" t="n">
        <v>1500016946</v>
      </c>
      <c r="B9152" s="157" t="n">
        <v>15.1666666666667</v>
      </c>
    </row>
    <row r="9153" customFormat="false" ht="15" hidden="false" customHeight="false" outlineLevel="0" collapsed="false">
      <c r="A9153" s="0" t="n">
        <v>1500016947</v>
      </c>
      <c r="B9153" s="157" t="n">
        <v>4.25</v>
      </c>
    </row>
    <row r="9154" customFormat="false" ht="15" hidden="false" customHeight="false" outlineLevel="0" collapsed="false">
      <c r="A9154" s="0" t="n">
        <v>1500016948</v>
      </c>
      <c r="B9154" s="157" t="n">
        <v>39.9166666666667</v>
      </c>
    </row>
    <row r="9155" customFormat="false" ht="15" hidden="false" customHeight="false" outlineLevel="0" collapsed="false">
      <c r="A9155" s="0" t="n">
        <v>1500016949</v>
      </c>
      <c r="B9155" s="157" t="n">
        <v>13.5</v>
      </c>
    </row>
    <row r="9156" customFormat="false" ht="15" hidden="false" customHeight="false" outlineLevel="0" collapsed="false">
      <c r="A9156" s="0" t="n">
        <v>1500016950</v>
      </c>
      <c r="B9156" s="157" t="n">
        <v>11.4166666666667</v>
      </c>
    </row>
    <row r="9157" customFormat="false" ht="15" hidden="false" customHeight="false" outlineLevel="0" collapsed="false">
      <c r="A9157" s="0" t="n">
        <v>1500016951</v>
      </c>
      <c r="B9157" s="157" t="n">
        <v>194.625</v>
      </c>
    </row>
    <row r="9158" customFormat="false" ht="15" hidden="false" customHeight="false" outlineLevel="0" collapsed="false">
      <c r="A9158" s="0" t="n">
        <v>1500016953</v>
      </c>
      <c r="B9158" s="157" t="n">
        <v>15.25</v>
      </c>
    </row>
    <row r="9159" customFormat="false" ht="15" hidden="false" customHeight="false" outlineLevel="0" collapsed="false">
      <c r="A9159" s="0" t="n">
        <v>1500016954</v>
      </c>
      <c r="B9159" s="157" t="n">
        <v>0</v>
      </c>
    </row>
    <row r="9160" customFormat="false" ht="15" hidden="false" customHeight="false" outlineLevel="0" collapsed="false">
      <c r="A9160" s="0" t="n">
        <v>1500016955</v>
      </c>
      <c r="B9160" s="157" t="n">
        <v>3.33333333333333</v>
      </c>
    </row>
    <row r="9161" customFormat="false" ht="15" hidden="false" customHeight="false" outlineLevel="0" collapsed="false">
      <c r="A9161" s="0" t="n">
        <v>1500016956</v>
      </c>
      <c r="B9161" s="157" t="n">
        <v>33.3333333333333</v>
      </c>
    </row>
    <row r="9162" customFormat="false" ht="15" hidden="false" customHeight="false" outlineLevel="0" collapsed="false">
      <c r="A9162" s="0" t="n">
        <v>1500016957</v>
      </c>
      <c r="B9162" s="157" t="n">
        <v>24.5</v>
      </c>
    </row>
    <row r="9163" customFormat="false" ht="15" hidden="false" customHeight="false" outlineLevel="0" collapsed="false">
      <c r="A9163" s="0" t="n">
        <v>1500016958</v>
      </c>
      <c r="B9163" s="157" t="n">
        <v>3</v>
      </c>
    </row>
    <row r="9164" customFormat="false" ht="15" hidden="false" customHeight="false" outlineLevel="0" collapsed="false">
      <c r="A9164" s="0" t="n">
        <v>1500016959</v>
      </c>
      <c r="B9164" s="157" t="n">
        <v>8.58333333333333</v>
      </c>
    </row>
    <row r="9165" customFormat="false" ht="15" hidden="false" customHeight="false" outlineLevel="0" collapsed="false">
      <c r="A9165" s="0" t="n">
        <v>1500016960</v>
      </c>
      <c r="B9165" s="157" t="n">
        <v>383.833333333333</v>
      </c>
    </row>
    <row r="9166" customFormat="false" ht="15" hidden="false" customHeight="false" outlineLevel="0" collapsed="false">
      <c r="A9166" s="0" t="n">
        <v>1500016961</v>
      </c>
      <c r="B9166" s="157" t="n">
        <v>0</v>
      </c>
    </row>
    <row r="9167" customFormat="false" ht="15" hidden="false" customHeight="false" outlineLevel="0" collapsed="false">
      <c r="A9167" s="0" t="n">
        <v>1500016962</v>
      </c>
      <c r="B9167" s="157" t="n">
        <v>0.833333333333333</v>
      </c>
    </row>
    <row r="9168" customFormat="false" ht="15" hidden="false" customHeight="false" outlineLevel="0" collapsed="false">
      <c r="A9168" s="0" t="n">
        <v>1500016963</v>
      </c>
      <c r="B9168" s="157" t="n">
        <v>24.25</v>
      </c>
    </row>
    <row r="9169" customFormat="false" ht="15" hidden="false" customHeight="false" outlineLevel="0" collapsed="false">
      <c r="A9169" s="0" t="n">
        <v>1500016964</v>
      </c>
      <c r="B9169" s="157" t="n">
        <v>0</v>
      </c>
    </row>
    <row r="9170" customFormat="false" ht="15" hidden="false" customHeight="false" outlineLevel="0" collapsed="false">
      <c r="A9170" s="0" t="n">
        <v>1500016965</v>
      </c>
      <c r="B9170" s="157" t="n">
        <v>21.3833333333333</v>
      </c>
    </row>
    <row r="9171" customFormat="false" ht="15" hidden="false" customHeight="false" outlineLevel="0" collapsed="false">
      <c r="A9171" s="0" t="n">
        <v>1500016966</v>
      </c>
      <c r="B9171" s="157" t="n">
        <v>4.16666666666667</v>
      </c>
    </row>
    <row r="9172" customFormat="false" ht="15" hidden="false" customHeight="false" outlineLevel="0" collapsed="false">
      <c r="A9172" s="0" t="n">
        <v>1500016978</v>
      </c>
      <c r="B9172" s="157" t="n">
        <v>22.8333333333333</v>
      </c>
    </row>
    <row r="9173" customFormat="false" ht="15" hidden="false" customHeight="false" outlineLevel="0" collapsed="false">
      <c r="A9173" s="0" t="n">
        <v>1500016979</v>
      </c>
      <c r="B9173" s="157" t="n">
        <v>23.75</v>
      </c>
    </row>
    <row r="9174" customFormat="false" ht="15" hidden="false" customHeight="false" outlineLevel="0" collapsed="false">
      <c r="A9174" s="0" t="n">
        <v>1500016980</v>
      </c>
      <c r="B9174" s="157" t="n">
        <v>24.5833333333333</v>
      </c>
    </row>
    <row r="9175" customFormat="false" ht="15" hidden="false" customHeight="false" outlineLevel="0" collapsed="false">
      <c r="A9175" s="0" t="n">
        <v>1500016981</v>
      </c>
      <c r="B9175" s="157" t="n">
        <v>1.66666666666667</v>
      </c>
    </row>
    <row r="9176" customFormat="false" ht="15" hidden="false" customHeight="false" outlineLevel="0" collapsed="false">
      <c r="A9176" s="0" t="n">
        <v>1500016982</v>
      </c>
      <c r="B9176" s="157" t="n">
        <v>10.8333333333333</v>
      </c>
    </row>
    <row r="9177" customFormat="false" ht="15" hidden="false" customHeight="false" outlineLevel="0" collapsed="false">
      <c r="A9177" s="0" t="n">
        <v>1500016983</v>
      </c>
      <c r="B9177" s="157" t="n">
        <v>3</v>
      </c>
    </row>
    <row r="9178" customFormat="false" ht="15" hidden="false" customHeight="false" outlineLevel="0" collapsed="false">
      <c r="A9178" s="0" t="n">
        <v>1500016984</v>
      </c>
      <c r="B9178" s="157" t="n">
        <v>11.6666666666667</v>
      </c>
    </row>
    <row r="9179" customFormat="false" ht="15" hidden="false" customHeight="false" outlineLevel="0" collapsed="false">
      <c r="A9179" s="0" t="n">
        <v>1500016985</v>
      </c>
      <c r="B9179" s="157" t="n">
        <v>35.4166666666667</v>
      </c>
    </row>
    <row r="9180" customFormat="false" ht="15" hidden="false" customHeight="false" outlineLevel="0" collapsed="false">
      <c r="A9180" s="0" t="n">
        <v>1500016986</v>
      </c>
      <c r="B9180" s="157" t="n">
        <v>0</v>
      </c>
    </row>
    <row r="9181" customFormat="false" ht="15" hidden="false" customHeight="false" outlineLevel="0" collapsed="false">
      <c r="A9181" s="0" t="n">
        <v>1500016987</v>
      </c>
      <c r="B9181" s="157" t="n">
        <v>0.833333333333333</v>
      </c>
    </row>
    <row r="9182" customFormat="false" ht="15" hidden="false" customHeight="false" outlineLevel="0" collapsed="false">
      <c r="A9182" s="0" t="n">
        <v>1500016988</v>
      </c>
      <c r="B9182" s="157" t="n">
        <v>0</v>
      </c>
    </row>
    <row r="9183" customFormat="false" ht="15" hidden="false" customHeight="false" outlineLevel="0" collapsed="false">
      <c r="A9183" s="0" t="n">
        <v>1500016989</v>
      </c>
      <c r="B9183" s="157" t="n">
        <v>2.91666666666667</v>
      </c>
    </row>
    <row r="9184" customFormat="false" ht="15" hidden="false" customHeight="false" outlineLevel="0" collapsed="false">
      <c r="A9184" s="0" t="n">
        <v>1500016990</v>
      </c>
      <c r="B9184" s="157" t="n">
        <v>8.33333333333333</v>
      </c>
    </row>
    <row r="9185" customFormat="false" ht="15" hidden="false" customHeight="false" outlineLevel="0" collapsed="false">
      <c r="A9185" s="0" t="n">
        <v>1500016991</v>
      </c>
      <c r="B9185" s="157" t="n">
        <v>16.6666666666667</v>
      </c>
    </row>
    <row r="9186" customFormat="false" ht="15" hidden="false" customHeight="false" outlineLevel="0" collapsed="false">
      <c r="A9186" s="0" t="n">
        <v>1500016992</v>
      </c>
      <c r="B9186" s="157" t="n">
        <v>12.5</v>
      </c>
    </row>
    <row r="9187" customFormat="false" ht="15" hidden="false" customHeight="false" outlineLevel="0" collapsed="false">
      <c r="A9187" s="0" t="n">
        <v>1500016993</v>
      </c>
      <c r="B9187" s="157" t="n">
        <v>0</v>
      </c>
    </row>
    <row r="9188" customFormat="false" ht="15" hidden="false" customHeight="false" outlineLevel="0" collapsed="false">
      <c r="A9188" s="0" t="n">
        <v>1500016994</v>
      </c>
      <c r="B9188" s="157" t="n">
        <v>10.4166666666667</v>
      </c>
    </row>
    <row r="9189" customFormat="false" ht="15" hidden="false" customHeight="false" outlineLevel="0" collapsed="false">
      <c r="A9189" s="0" t="n">
        <v>1500016995</v>
      </c>
      <c r="B9189" s="157" t="n">
        <v>150.916666666667</v>
      </c>
    </row>
    <row r="9190" customFormat="false" ht="15" hidden="false" customHeight="false" outlineLevel="0" collapsed="false">
      <c r="A9190" s="0" t="n">
        <v>1500017056</v>
      </c>
      <c r="B9190" s="157" t="n">
        <v>19.3333333333333</v>
      </c>
    </row>
    <row r="9191" customFormat="false" ht="15" hidden="false" customHeight="false" outlineLevel="0" collapsed="false">
      <c r="A9191" s="0" t="n">
        <v>1500017033</v>
      </c>
      <c r="B9191" s="157" t="n">
        <v>20.9166666666667</v>
      </c>
    </row>
    <row r="9192" customFormat="false" ht="15" hidden="false" customHeight="false" outlineLevel="0" collapsed="false">
      <c r="A9192" s="0" t="n">
        <v>1500017034</v>
      </c>
      <c r="B9192" s="157" t="n">
        <v>0</v>
      </c>
    </row>
    <row r="9193" customFormat="false" ht="15" hidden="false" customHeight="false" outlineLevel="0" collapsed="false">
      <c r="A9193" s="0" t="n">
        <v>1500017035</v>
      </c>
      <c r="B9193" s="157" t="n">
        <v>12.3333333333333</v>
      </c>
    </row>
    <row r="9194" customFormat="false" ht="15" hidden="false" customHeight="false" outlineLevel="0" collapsed="false">
      <c r="A9194" s="0" t="n">
        <v>1500017036</v>
      </c>
      <c r="B9194" s="157" t="n">
        <v>5.91666666666667</v>
      </c>
    </row>
    <row r="9195" customFormat="false" ht="15" hidden="false" customHeight="false" outlineLevel="0" collapsed="false">
      <c r="A9195" s="0" t="n">
        <v>1500017037</v>
      </c>
      <c r="B9195" s="157" t="n">
        <v>0</v>
      </c>
    </row>
    <row r="9196" customFormat="false" ht="15" hidden="false" customHeight="false" outlineLevel="0" collapsed="false">
      <c r="A9196" s="0" t="n">
        <v>1500017038</v>
      </c>
      <c r="B9196" s="157" t="n">
        <v>0</v>
      </c>
    </row>
    <row r="9197" customFormat="false" ht="15" hidden="false" customHeight="false" outlineLevel="0" collapsed="false">
      <c r="A9197" s="0" t="n">
        <v>1500017001</v>
      </c>
      <c r="B9197" s="157" t="n">
        <v>4.33333333333333</v>
      </c>
    </row>
    <row r="9198" customFormat="false" ht="15" hidden="false" customHeight="false" outlineLevel="0" collapsed="false">
      <c r="A9198" s="0" t="n">
        <v>1500017002</v>
      </c>
      <c r="B9198" s="157" t="n">
        <v>9.91666666666667</v>
      </c>
    </row>
    <row r="9199" customFormat="false" ht="15" hidden="false" customHeight="false" outlineLevel="0" collapsed="false">
      <c r="A9199" s="0" t="n">
        <v>1500017003</v>
      </c>
      <c r="B9199" s="157" t="n">
        <v>3.75</v>
      </c>
    </row>
    <row r="9200" customFormat="false" ht="15" hidden="false" customHeight="false" outlineLevel="0" collapsed="false">
      <c r="A9200" s="0" t="n">
        <v>1500017004</v>
      </c>
      <c r="B9200" s="157" t="n">
        <v>0</v>
      </c>
    </row>
    <row r="9201" customFormat="false" ht="15" hidden="false" customHeight="false" outlineLevel="0" collapsed="false">
      <c r="A9201" s="0" t="n">
        <v>1500017005</v>
      </c>
      <c r="B9201" s="157" t="n">
        <v>1.25</v>
      </c>
    </row>
    <row r="9202" customFormat="false" ht="15" hidden="false" customHeight="false" outlineLevel="0" collapsed="false">
      <c r="A9202" s="0" t="n">
        <v>1500017006</v>
      </c>
      <c r="B9202" s="157" t="n">
        <v>6.75</v>
      </c>
    </row>
    <row r="9203" customFormat="false" ht="15" hidden="false" customHeight="false" outlineLevel="0" collapsed="false">
      <c r="A9203" s="0" t="n">
        <v>1500017007</v>
      </c>
      <c r="B9203" s="157" t="n">
        <v>38.6666666666667</v>
      </c>
    </row>
    <row r="9204" customFormat="false" ht="15" hidden="false" customHeight="false" outlineLevel="0" collapsed="false">
      <c r="A9204" s="0" t="n">
        <v>1500017008</v>
      </c>
      <c r="B9204" s="157" t="n">
        <v>5</v>
      </c>
    </row>
    <row r="9205" customFormat="false" ht="15" hidden="false" customHeight="false" outlineLevel="0" collapsed="false">
      <c r="A9205" s="0" t="n">
        <v>1500017009</v>
      </c>
      <c r="B9205" s="157" t="n">
        <v>41</v>
      </c>
    </row>
    <row r="9206" customFormat="false" ht="15" hidden="false" customHeight="false" outlineLevel="0" collapsed="false">
      <c r="A9206" s="0" t="n">
        <v>1500017010</v>
      </c>
      <c r="B9206" s="157" t="n">
        <v>17.9166666666667</v>
      </c>
    </row>
    <row r="9207" customFormat="false" ht="15" hidden="false" customHeight="false" outlineLevel="0" collapsed="false">
      <c r="A9207" s="0" t="n">
        <v>1500017011</v>
      </c>
      <c r="B9207" s="157" t="n">
        <v>16.6</v>
      </c>
    </row>
    <row r="9208" customFormat="false" ht="15" hidden="false" customHeight="false" outlineLevel="0" collapsed="false">
      <c r="A9208" s="0" t="n">
        <v>1500017012</v>
      </c>
      <c r="B9208" s="157" t="n">
        <v>37.5</v>
      </c>
    </row>
    <row r="9209" customFormat="false" ht="15" hidden="false" customHeight="false" outlineLevel="0" collapsed="false">
      <c r="A9209" s="0" t="n">
        <v>1500017013</v>
      </c>
      <c r="B9209" s="157" t="n">
        <v>2.91666666666667</v>
      </c>
    </row>
    <row r="9210" customFormat="false" ht="15" hidden="false" customHeight="false" outlineLevel="0" collapsed="false">
      <c r="A9210" s="0" t="n">
        <v>1500017014</v>
      </c>
      <c r="B9210" s="157" t="n">
        <v>0</v>
      </c>
    </row>
    <row r="9211" customFormat="false" ht="15" hidden="false" customHeight="false" outlineLevel="0" collapsed="false">
      <c r="A9211" s="0" t="n">
        <v>1500017015</v>
      </c>
      <c r="B9211" s="157" t="n">
        <v>0</v>
      </c>
    </row>
    <row r="9212" customFormat="false" ht="15" hidden="false" customHeight="false" outlineLevel="0" collapsed="false">
      <c r="A9212" s="0" t="n">
        <v>1500017016</v>
      </c>
      <c r="B9212" s="157" t="n">
        <v>4.16666666666667</v>
      </c>
    </row>
    <row r="9213" customFormat="false" ht="15" hidden="false" customHeight="false" outlineLevel="0" collapsed="false">
      <c r="A9213" s="0" t="n">
        <v>1500017017</v>
      </c>
      <c r="B9213" s="157" t="n">
        <v>13.75</v>
      </c>
    </row>
    <row r="9214" customFormat="false" ht="15" hidden="false" customHeight="false" outlineLevel="0" collapsed="false">
      <c r="A9214" s="0" t="n">
        <v>1500017018</v>
      </c>
      <c r="B9214" s="157" t="n">
        <v>38.75</v>
      </c>
    </row>
    <row r="9215" customFormat="false" ht="15" hidden="false" customHeight="false" outlineLevel="0" collapsed="false">
      <c r="A9215" s="0" t="n">
        <v>1500017019</v>
      </c>
      <c r="B9215" s="157" t="n">
        <v>6.33333333333333</v>
      </c>
    </row>
    <row r="9216" customFormat="false" ht="15" hidden="false" customHeight="false" outlineLevel="0" collapsed="false">
      <c r="A9216" s="0" t="n">
        <v>1500017020</v>
      </c>
      <c r="B9216" s="157" t="n">
        <v>9.91666666666667</v>
      </c>
    </row>
    <row r="9217" customFormat="false" ht="15" hidden="false" customHeight="false" outlineLevel="0" collapsed="false">
      <c r="A9217" s="0" t="n">
        <v>1500017021</v>
      </c>
      <c r="B9217" s="157" t="n">
        <v>18.375</v>
      </c>
    </row>
    <row r="9218" customFormat="false" ht="15" hidden="false" customHeight="false" outlineLevel="0" collapsed="false">
      <c r="A9218" s="0" t="n">
        <v>1500017022</v>
      </c>
      <c r="B9218" s="157" t="n">
        <v>16.6666666666667</v>
      </c>
    </row>
    <row r="9219" customFormat="false" ht="15" hidden="false" customHeight="false" outlineLevel="0" collapsed="false">
      <c r="A9219" s="0" t="n">
        <v>1500017062</v>
      </c>
      <c r="B9219" s="157" t="n">
        <v>0</v>
      </c>
    </row>
    <row r="9220" customFormat="false" ht="15" hidden="false" customHeight="false" outlineLevel="0" collapsed="false">
      <c r="A9220" s="0" t="n">
        <v>1500017023</v>
      </c>
      <c r="B9220" s="157" t="n">
        <v>16.6666666666667</v>
      </c>
    </row>
    <row r="9221" customFormat="false" ht="15" hidden="false" customHeight="false" outlineLevel="0" collapsed="false">
      <c r="A9221" s="0" t="n">
        <v>1500017024</v>
      </c>
      <c r="B9221" s="157" t="n">
        <v>3.33333333333333</v>
      </c>
    </row>
    <row r="9222" customFormat="false" ht="15" hidden="false" customHeight="false" outlineLevel="0" collapsed="false">
      <c r="A9222" s="0" t="n">
        <v>1500017047</v>
      </c>
      <c r="B9222" s="157" t="n">
        <v>10</v>
      </c>
    </row>
    <row r="9223" customFormat="false" ht="15" hidden="false" customHeight="false" outlineLevel="0" collapsed="false">
      <c r="A9223" s="0" t="n">
        <v>1500017048</v>
      </c>
      <c r="B9223" s="157" t="n">
        <v>13.3333333333333</v>
      </c>
    </row>
    <row r="9224" customFormat="false" ht="15" hidden="false" customHeight="false" outlineLevel="0" collapsed="false">
      <c r="A9224" s="0" t="n">
        <v>1500017061</v>
      </c>
      <c r="B9224" s="157" t="n">
        <v>20.2916666666667</v>
      </c>
    </row>
    <row r="9225" customFormat="false" ht="15" hidden="false" customHeight="false" outlineLevel="0" collapsed="false">
      <c r="A9225" s="0" t="n">
        <v>1500017049</v>
      </c>
      <c r="B9225" s="157" t="n">
        <v>0</v>
      </c>
    </row>
    <row r="9226" customFormat="false" ht="15" hidden="false" customHeight="false" outlineLevel="0" collapsed="false">
      <c r="A9226" s="0" t="n">
        <v>1500017053</v>
      </c>
      <c r="B9226" s="157" t="n">
        <v>11.1666666666667</v>
      </c>
    </row>
    <row r="9227" customFormat="false" ht="15" hidden="false" customHeight="false" outlineLevel="0" collapsed="false">
      <c r="A9227" s="0" t="n">
        <v>1500017054</v>
      </c>
      <c r="B9227" s="157" t="n">
        <v>9.75</v>
      </c>
    </row>
    <row r="9228" customFormat="false" ht="15" hidden="false" customHeight="false" outlineLevel="0" collapsed="false">
      <c r="A9228" s="0" t="n">
        <v>1500017066</v>
      </c>
      <c r="B9228" s="157" t="n">
        <v>55.4166666666667</v>
      </c>
    </row>
    <row r="9229" customFormat="false" ht="15" hidden="false" customHeight="false" outlineLevel="0" collapsed="false">
      <c r="A9229" s="0" t="n">
        <v>1500017071</v>
      </c>
      <c r="B9229" s="157" t="n">
        <v>0</v>
      </c>
    </row>
    <row r="9230" customFormat="false" ht="15" hidden="false" customHeight="false" outlineLevel="0" collapsed="false">
      <c r="A9230" s="0" t="n">
        <v>1500017069</v>
      </c>
      <c r="B9230" s="157" t="n">
        <v>0</v>
      </c>
    </row>
    <row r="9231" customFormat="false" ht="15" hidden="false" customHeight="false" outlineLevel="0" collapsed="false">
      <c r="A9231" s="0" t="n">
        <v>1500017076</v>
      </c>
      <c r="B9231" s="157" t="n">
        <v>3.33333333333333</v>
      </c>
    </row>
    <row r="9232" customFormat="false" ht="15" hidden="false" customHeight="false" outlineLevel="0" collapsed="false">
      <c r="A9232" s="0" t="n">
        <v>1500017073</v>
      </c>
      <c r="B9232" s="157" t="n">
        <v>30.9166666666667</v>
      </c>
    </row>
    <row r="9233" customFormat="false" ht="15" hidden="false" customHeight="false" outlineLevel="0" collapsed="false">
      <c r="A9233" s="0" t="n">
        <v>1500017074</v>
      </c>
      <c r="B9233" s="157" t="n">
        <v>0</v>
      </c>
    </row>
    <row r="9234" customFormat="false" ht="15" hidden="false" customHeight="false" outlineLevel="0" collapsed="false">
      <c r="A9234" s="0" t="n">
        <v>1500017075</v>
      </c>
      <c r="B9234" s="157" t="n">
        <v>13.95</v>
      </c>
    </row>
    <row r="9235" customFormat="false" ht="15" hidden="false" customHeight="false" outlineLevel="0" collapsed="false">
      <c r="A9235" s="0" t="n">
        <v>1500017077</v>
      </c>
      <c r="B9235" s="157" t="n">
        <v>1.25</v>
      </c>
    </row>
    <row r="9236" customFormat="false" ht="15" hidden="false" customHeight="false" outlineLevel="0" collapsed="false">
      <c r="A9236" s="0" t="n">
        <v>1500017078</v>
      </c>
      <c r="B9236" s="157" t="n">
        <v>3.41666666666667</v>
      </c>
    </row>
    <row r="9237" customFormat="false" ht="15" hidden="false" customHeight="false" outlineLevel="0" collapsed="false">
      <c r="A9237" s="0" t="n">
        <v>1500017079</v>
      </c>
      <c r="B9237" s="157" t="n">
        <v>63.5833333333333</v>
      </c>
    </row>
    <row r="9238" customFormat="false" ht="15" hidden="false" customHeight="false" outlineLevel="0" collapsed="false">
      <c r="A9238" s="0" t="n">
        <v>1500017080</v>
      </c>
      <c r="B9238" s="157" t="n">
        <v>1.66666666666667</v>
      </c>
    </row>
    <row r="9239" customFormat="false" ht="15" hidden="false" customHeight="false" outlineLevel="0" collapsed="false">
      <c r="A9239" s="0" t="n">
        <v>1500017081</v>
      </c>
      <c r="B9239" s="157" t="n">
        <v>1.66666666666667</v>
      </c>
    </row>
    <row r="9240" customFormat="false" ht="15" hidden="false" customHeight="false" outlineLevel="0" collapsed="false">
      <c r="A9240" s="0" t="n">
        <v>1500017082</v>
      </c>
      <c r="B9240" s="157" t="n">
        <v>0</v>
      </c>
    </row>
    <row r="9241" customFormat="false" ht="15" hidden="false" customHeight="false" outlineLevel="0" collapsed="false">
      <c r="A9241" s="0" t="n">
        <v>1500016859</v>
      </c>
      <c r="B9241" s="157" t="n">
        <v>0</v>
      </c>
    </row>
    <row r="9242" customFormat="false" ht="15" hidden="false" customHeight="false" outlineLevel="0" collapsed="false">
      <c r="A9242" s="0" t="n">
        <v>1500016861</v>
      </c>
      <c r="B9242" s="157" t="n">
        <v>1.66666666666667</v>
      </c>
    </row>
    <row r="9243" customFormat="false" ht="15" hidden="false" customHeight="false" outlineLevel="0" collapsed="false">
      <c r="A9243" s="0" t="n">
        <v>1500017085</v>
      </c>
      <c r="B9243" s="157" t="n">
        <v>26.6666666666667</v>
      </c>
    </row>
    <row r="9244" customFormat="false" ht="15" hidden="false" customHeight="false" outlineLevel="0" collapsed="false">
      <c r="A9244" s="0" t="n">
        <v>1500017086</v>
      </c>
      <c r="B9244" s="157" t="n">
        <v>15</v>
      </c>
    </row>
    <row r="9245" customFormat="false" ht="15" hidden="false" customHeight="false" outlineLevel="0" collapsed="false">
      <c r="A9245" s="0" t="n">
        <v>1500017087</v>
      </c>
      <c r="B9245" s="157" t="n">
        <v>0.466666666666667</v>
      </c>
    </row>
    <row r="9246" customFormat="false" ht="15" hidden="false" customHeight="false" outlineLevel="0" collapsed="false">
      <c r="A9246" s="0" t="n">
        <v>1500017088</v>
      </c>
      <c r="B9246" s="157" t="n">
        <v>48.75</v>
      </c>
    </row>
    <row r="9247" customFormat="false" ht="15" hidden="false" customHeight="false" outlineLevel="0" collapsed="false">
      <c r="A9247" s="0" t="n">
        <v>1500017089</v>
      </c>
      <c r="B9247" s="157" t="n">
        <v>26.6666666666667</v>
      </c>
    </row>
    <row r="9248" customFormat="false" ht="15" hidden="false" customHeight="false" outlineLevel="0" collapsed="false">
      <c r="A9248" s="0" t="n">
        <v>1500017090</v>
      </c>
      <c r="B9248" s="157" t="n">
        <v>16.4166666666667</v>
      </c>
    </row>
    <row r="9249" customFormat="false" ht="15" hidden="false" customHeight="false" outlineLevel="0" collapsed="false">
      <c r="A9249" s="0" t="n">
        <v>1500017094</v>
      </c>
      <c r="B9249" s="157" t="n">
        <v>8</v>
      </c>
    </row>
    <row r="9250" customFormat="false" ht="15" hidden="false" customHeight="false" outlineLevel="0" collapsed="false">
      <c r="A9250" s="0" t="n">
        <v>1500017108</v>
      </c>
      <c r="B9250" s="157" t="n">
        <v>0</v>
      </c>
    </row>
    <row r="9251" customFormat="false" ht="15" hidden="false" customHeight="false" outlineLevel="0" collapsed="false">
      <c r="A9251" s="0" t="n">
        <v>1500017110</v>
      </c>
      <c r="B9251" s="157" t="n">
        <v>15.0833333333333</v>
      </c>
    </row>
    <row r="9252" customFormat="false" ht="15" hidden="false" customHeight="false" outlineLevel="0" collapsed="false">
      <c r="A9252" s="0" t="n">
        <v>1500017111</v>
      </c>
      <c r="B9252" s="157" t="n">
        <v>10.5833333333333</v>
      </c>
    </row>
    <row r="9253" customFormat="false" ht="15" hidden="false" customHeight="false" outlineLevel="0" collapsed="false">
      <c r="A9253" s="0" t="n">
        <v>1500017125</v>
      </c>
      <c r="B9253" s="157" t="n">
        <v>59.25</v>
      </c>
    </row>
    <row r="9254" customFormat="false" ht="15" hidden="false" customHeight="false" outlineLevel="0" collapsed="false">
      <c r="A9254" s="0" t="n">
        <v>1500017126</v>
      </c>
      <c r="B9254" s="157" t="n">
        <v>0.833333333333333</v>
      </c>
    </row>
    <row r="9255" customFormat="false" ht="15" hidden="false" customHeight="false" outlineLevel="0" collapsed="false">
      <c r="A9255" s="0" t="n">
        <v>1500017127</v>
      </c>
      <c r="B9255" s="157" t="n">
        <v>15</v>
      </c>
    </row>
    <row r="9256" customFormat="false" ht="15" hidden="false" customHeight="false" outlineLevel="0" collapsed="false">
      <c r="A9256" s="0" t="n">
        <v>1500017128</v>
      </c>
      <c r="B9256" s="157" t="n">
        <v>15.0833333333333</v>
      </c>
    </row>
    <row r="9257" customFormat="false" ht="15" hidden="false" customHeight="false" outlineLevel="0" collapsed="false">
      <c r="A9257" s="0" t="n">
        <v>1500017129</v>
      </c>
      <c r="B9257" s="157" t="n">
        <v>0</v>
      </c>
    </row>
    <row r="9258" customFormat="false" ht="15" hidden="false" customHeight="false" outlineLevel="0" collapsed="false">
      <c r="A9258" s="0" t="n">
        <v>1500017130</v>
      </c>
      <c r="B9258" s="157" t="n">
        <v>18.3333333333333</v>
      </c>
    </row>
    <row r="9259" customFormat="false" ht="15" hidden="false" customHeight="false" outlineLevel="0" collapsed="false">
      <c r="A9259" s="0" t="n">
        <v>1500017131</v>
      </c>
      <c r="B9259" s="157" t="n">
        <v>5.83333333333333</v>
      </c>
    </row>
    <row r="9260" customFormat="false" ht="15" hidden="false" customHeight="false" outlineLevel="0" collapsed="false">
      <c r="A9260" s="0" t="n">
        <v>1500017132</v>
      </c>
      <c r="B9260" s="157" t="n">
        <v>22.1666666666667</v>
      </c>
    </row>
    <row r="9261" customFormat="false" ht="15" hidden="false" customHeight="false" outlineLevel="0" collapsed="false">
      <c r="A9261" s="0" t="n">
        <v>1500017133</v>
      </c>
      <c r="B9261" s="157" t="n">
        <v>4.75</v>
      </c>
    </row>
    <row r="9262" customFormat="false" ht="15" hidden="false" customHeight="false" outlineLevel="0" collapsed="false">
      <c r="A9262" s="0" t="n">
        <v>1500017135</v>
      </c>
      <c r="B9262" s="157" t="n">
        <v>17.2083333333333</v>
      </c>
    </row>
    <row r="9263" customFormat="false" ht="15" hidden="false" customHeight="false" outlineLevel="0" collapsed="false">
      <c r="A9263" s="0" t="n">
        <v>1500017136</v>
      </c>
      <c r="B9263" s="157" t="n">
        <v>5.83333333333333</v>
      </c>
    </row>
    <row r="9264" customFormat="false" ht="15" hidden="false" customHeight="false" outlineLevel="0" collapsed="false">
      <c r="A9264" s="0" t="n">
        <v>1500017137</v>
      </c>
      <c r="B9264" s="157" t="n">
        <v>0</v>
      </c>
    </row>
    <row r="9265" customFormat="false" ht="15" hidden="false" customHeight="false" outlineLevel="0" collapsed="false">
      <c r="A9265" s="0" t="n">
        <v>1500017138</v>
      </c>
      <c r="B9265" s="157" t="n">
        <v>5.83333333333333</v>
      </c>
    </row>
    <row r="9266" customFormat="false" ht="15" hidden="false" customHeight="false" outlineLevel="0" collapsed="false">
      <c r="A9266" s="0" t="n">
        <v>1500017141</v>
      </c>
      <c r="B9266" s="157" t="n">
        <v>4.25</v>
      </c>
    </row>
    <row r="9267" customFormat="false" ht="15" hidden="false" customHeight="false" outlineLevel="0" collapsed="false">
      <c r="A9267" s="0" t="n">
        <v>1500017142</v>
      </c>
      <c r="B9267" s="157" t="n">
        <v>0</v>
      </c>
    </row>
    <row r="9268" customFormat="false" ht="15" hidden="false" customHeight="false" outlineLevel="0" collapsed="false">
      <c r="A9268" s="0" t="n">
        <v>1500017145</v>
      </c>
      <c r="B9268" s="157" t="n">
        <v>5.91666666666667</v>
      </c>
    </row>
    <row r="9269" customFormat="false" ht="15" hidden="false" customHeight="false" outlineLevel="0" collapsed="false">
      <c r="A9269" s="0" t="n">
        <v>1500017146</v>
      </c>
      <c r="B9269" s="157" t="n">
        <v>0</v>
      </c>
    </row>
    <row r="9270" customFormat="false" ht="15" hidden="false" customHeight="false" outlineLevel="0" collapsed="false">
      <c r="A9270" s="0" t="n">
        <v>1500017147</v>
      </c>
      <c r="B9270" s="157" t="n">
        <v>11.25</v>
      </c>
    </row>
    <row r="9271" customFormat="false" ht="15" hidden="false" customHeight="false" outlineLevel="0" collapsed="false">
      <c r="A9271" s="0" t="n">
        <v>1500017148</v>
      </c>
      <c r="B9271" s="157" t="n">
        <v>13</v>
      </c>
    </row>
    <row r="9272" customFormat="false" ht="15" hidden="false" customHeight="false" outlineLevel="0" collapsed="false">
      <c r="A9272" s="0" t="n">
        <v>1500017149</v>
      </c>
      <c r="B9272" s="157" t="n">
        <v>0</v>
      </c>
    </row>
    <row r="9273" customFormat="false" ht="15" hidden="false" customHeight="false" outlineLevel="0" collapsed="false">
      <c r="A9273" s="0" t="n">
        <v>1500017150</v>
      </c>
      <c r="B9273" s="157" t="n">
        <v>0</v>
      </c>
    </row>
    <row r="9274" customFormat="false" ht="15" hidden="false" customHeight="false" outlineLevel="0" collapsed="false">
      <c r="A9274" s="0" t="n">
        <v>1500017151</v>
      </c>
      <c r="B9274" s="157" t="n">
        <v>10.5</v>
      </c>
    </row>
    <row r="9275" customFormat="false" ht="15" hidden="false" customHeight="false" outlineLevel="0" collapsed="false">
      <c r="A9275" s="0" t="n">
        <v>1500017152</v>
      </c>
      <c r="B9275" s="157" t="n">
        <v>0</v>
      </c>
    </row>
    <row r="9276" customFormat="false" ht="15" hidden="false" customHeight="false" outlineLevel="0" collapsed="false">
      <c r="A9276" s="0" t="n">
        <v>1500017154</v>
      </c>
      <c r="B9276" s="157" t="n">
        <v>8.33333333333333</v>
      </c>
    </row>
    <row r="9277" customFormat="false" ht="15" hidden="false" customHeight="false" outlineLevel="0" collapsed="false">
      <c r="A9277" s="0" t="n">
        <v>1500017155</v>
      </c>
      <c r="B9277" s="157" t="n">
        <v>37.9166666666667</v>
      </c>
    </row>
    <row r="9278" customFormat="false" ht="15" hidden="false" customHeight="false" outlineLevel="0" collapsed="false">
      <c r="A9278" s="0" t="n">
        <v>1500017156</v>
      </c>
      <c r="B9278" s="157" t="n">
        <v>20.0333333333333</v>
      </c>
    </row>
    <row r="9279" customFormat="false" ht="15" hidden="false" customHeight="false" outlineLevel="0" collapsed="false">
      <c r="A9279" s="0" t="n">
        <v>1500017163</v>
      </c>
      <c r="B9279" s="157" t="n">
        <v>4.78333333333333</v>
      </c>
    </row>
    <row r="9280" customFormat="false" ht="15" hidden="false" customHeight="false" outlineLevel="0" collapsed="false">
      <c r="A9280" s="0" t="n">
        <v>1500017164</v>
      </c>
      <c r="B9280" s="157" t="n">
        <v>1.25</v>
      </c>
    </row>
    <row r="9281" customFormat="false" ht="15" hidden="false" customHeight="false" outlineLevel="0" collapsed="false">
      <c r="A9281" s="0" t="n">
        <v>1500017165</v>
      </c>
      <c r="B9281" s="157" t="n">
        <v>5</v>
      </c>
    </row>
    <row r="9282" customFormat="false" ht="15" hidden="false" customHeight="false" outlineLevel="0" collapsed="false">
      <c r="A9282" s="0" t="n">
        <v>1500017166</v>
      </c>
      <c r="B9282" s="157" t="n">
        <v>0</v>
      </c>
    </row>
    <row r="9283" customFormat="false" ht="15" hidden="false" customHeight="false" outlineLevel="0" collapsed="false">
      <c r="A9283" s="0" t="n">
        <v>1500017167</v>
      </c>
      <c r="B9283" s="157" t="n">
        <v>0</v>
      </c>
    </row>
    <row r="9284" customFormat="false" ht="15" hidden="false" customHeight="false" outlineLevel="0" collapsed="false">
      <c r="A9284" s="0" t="n">
        <v>1500017168</v>
      </c>
      <c r="B9284" s="157" t="n">
        <v>27.875</v>
      </c>
    </row>
    <row r="9285" customFormat="false" ht="15" hidden="false" customHeight="false" outlineLevel="0" collapsed="false">
      <c r="A9285" s="0" t="n">
        <v>1500017170</v>
      </c>
      <c r="B9285" s="157" t="n">
        <v>32.5833333333333</v>
      </c>
    </row>
    <row r="9286" customFormat="false" ht="15" hidden="false" customHeight="false" outlineLevel="0" collapsed="false">
      <c r="A9286" s="0" t="n">
        <v>1500017174</v>
      </c>
      <c r="B9286" s="157" t="n">
        <v>9.66666666666667</v>
      </c>
    </row>
    <row r="9287" customFormat="false" ht="15" hidden="false" customHeight="false" outlineLevel="0" collapsed="false">
      <c r="A9287" s="0" t="n">
        <v>1500017175</v>
      </c>
      <c r="B9287" s="157" t="n">
        <v>14.1166666666667</v>
      </c>
    </row>
    <row r="9288" customFormat="false" ht="15" hidden="false" customHeight="false" outlineLevel="0" collapsed="false">
      <c r="A9288" s="0" t="n">
        <v>1500017176</v>
      </c>
      <c r="B9288" s="157" t="n">
        <v>15</v>
      </c>
    </row>
    <row r="9289" customFormat="false" ht="15" hidden="false" customHeight="false" outlineLevel="0" collapsed="false">
      <c r="A9289" s="0" t="n">
        <v>1500017177</v>
      </c>
      <c r="B9289" s="157" t="n">
        <v>9.16666666666667</v>
      </c>
    </row>
    <row r="9290" customFormat="false" ht="15" hidden="false" customHeight="false" outlineLevel="0" collapsed="false">
      <c r="A9290" s="0" t="n">
        <v>1500017184</v>
      </c>
      <c r="B9290" s="157" t="n">
        <v>0</v>
      </c>
    </row>
    <row r="9291" customFormat="false" ht="15" hidden="false" customHeight="false" outlineLevel="0" collapsed="false">
      <c r="A9291" s="0" t="n">
        <v>1500017185</v>
      </c>
      <c r="B9291" s="157" t="n">
        <v>25.8333333333333</v>
      </c>
    </row>
    <row r="9292" customFormat="false" ht="15" hidden="false" customHeight="false" outlineLevel="0" collapsed="false">
      <c r="A9292" s="0" t="n">
        <v>1500017186</v>
      </c>
      <c r="B9292" s="157" t="n">
        <v>20</v>
      </c>
    </row>
    <row r="9293" customFormat="false" ht="15" hidden="false" customHeight="false" outlineLevel="0" collapsed="false">
      <c r="A9293" s="0" t="n">
        <v>1500017193</v>
      </c>
      <c r="B9293" s="157" t="n">
        <v>22.125</v>
      </c>
    </row>
    <row r="9294" customFormat="false" ht="15" hidden="false" customHeight="false" outlineLevel="0" collapsed="false">
      <c r="A9294" s="0" t="n">
        <v>1500017194</v>
      </c>
      <c r="B9294" s="157" t="n">
        <v>0</v>
      </c>
    </row>
    <row r="9295" customFormat="false" ht="15" hidden="false" customHeight="false" outlineLevel="0" collapsed="false">
      <c r="A9295" s="0" t="n">
        <v>1500017195</v>
      </c>
      <c r="B9295" s="157" t="n">
        <v>12.9166666666667</v>
      </c>
    </row>
    <row r="9296" customFormat="false" ht="15" hidden="false" customHeight="false" outlineLevel="0" collapsed="false">
      <c r="A9296" s="0" t="n">
        <v>1500017196</v>
      </c>
      <c r="B9296" s="157" t="n">
        <v>16.9166666666667</v>
      </c>
    </row>
    <row r="9297" customFormat="false" ht="15" hidden="false" customHeight="false" outlineLevel="0" collapsed="false">
      <c r="A9297" s="0" t="n">
        <v>1500017197</v>
      </c>
      <c r="B9297" s="157" t="n">
        <v>97.5</v>
      </c>
    </row>
    <row r="9298" customFormat="false" ht="15" hidden="false" customHeight="false" outlineLevel="0" collapsed="false">
      <c r="A9298" s="0" t="n">
        <v>1500017198</v>
      </c>
      <c r="B9298" s="157" t="n">
        <v>0</v>
      </c>
    </row>
    <row r="9299" customFormat="false" ht="15" hidden="false" customHeight="false" outlineLevel="0" collapsed="false">
      <c r="A9299" s="0" t="n">
        <v>1500017199</v>
      </c>
      <c r="B9299" s="157" t="n">
        <v>77.6333333333333</v>
      </c>
    </row>
    <row r="9300" customFormat="false" ht="15" hidden="false" customHeight="false" outlineLevel="0" collapsed="false">
      <c r="A9300" s="0" t="n">
        <v>1500017200</v>
      </c>
      <c r="B9300" s="157" t="n">
        <v>5.33333333333333</v>
      </c>
    </row>
    <row r="9301" customFormat="false" ht="15" hidden="false" customHeight="false" outlineLevel="0" collapsed="false">
      <c r="A9301" s="0" t="n">
        <v>1500017201</v>
      </c>
      <c r="B9301" s="157" t="n">
        <v>88.8333333333333</v>
      </c>
    </row>
    <row r="9302" customFormat="false" ht="15" hidden="false" customHeight="false" outlineLevel="0" collapsed="false">
      <c r="A9302" s="0" t="n">
        <v>1500017203</v>
      </c>
      <c r="B9302" s="157" t="n">
        <v>0</v>
      </c>
    </row>
    <row r="9303" customFormat="false" ht="15" hidden="false" customHeight="false" outlineLevel="0" collapsed="false">
      <c r="A9303" s="0" t="n">
        <v>1500017224</v>
      </c>
      <c r="B9303" s="157" t="n">
        <v>0</v>
      </c>
    </row>
    <row r="9304" customFormat="false" ht="15" hidden="false" customHeight="false" outlineLevel="0" collapsed="false">
      <c r="A9304" s="0" t="n">
        <v>1500017228</v>
      </c>
      <c r="B9304" s="157" t="n">
        <v>14.4166666666667</v>
      </c>
    </row>
    <row r="9305" customFormat="false" ht="15" hidden="false" customHeight="false" outlineLevel="0" collapsed="false">
      <c r="A9305" s="0" t="n">
        <v>1500017229</v>
      </c>
      <c r="B9305" s="157" t="n">
        <v>0</v>
      </c>
    </row>
    <row r="9306" customFormat="false" ht="15" hidden="false" customHeight="false" outlineLevel="0" collapsed="false">
      <c r="A9306" s="0" t="n">
        <v>1500017230</v>
      </c>
      <c r="B9306" s="157" t="n">
        <v>19.75</v>
      </c>
    </row>
    <row r="9307" customFormat="false" ht="15" hidden="false" customHeight="false" outlineLevel="0" collapsed="false">
      <c r="A9307" s="0" t="n">
        <v>1500017231</v>
      </c>
      <c r="B9307" s="157" t="n">
        <v>26.5</v>
      </c>
    </row>
    <row r="9308" customFormat="false" ht="15" hidden="false" customHeight="false" outlineLevel="0" collapsed="false">
      <c r="A9308" s="0" t="n">
        <v>1500017232</v>
      </c>
      <c r="B9308" s="157" t="n">
        <v>428.333333333333</v>
      </c>
    </row>
    <row r="9309" customFormat="false" ht="15" hidden="false" customHeight="false" outlineLevel="0" collapsed="false">
      <c r="A9309" s="0" t="n">
        <v>1500017234</v>
      </c>
      <c r="B9309" s="157" t="n">
        <v>5</v>
      </c>
    </row>
    <row r="9310" customFormat="false" ht="15" hidden="false" customHeight="false" outlineLevel="0" collapsed="false">
      <c r="A9310" s="0" t="n">
        <v>1500017235</v>
      </c>
      <c r="B9310" s="157" t="n">
        <v>21.6666666666667</v>
      </c>
    </row>
    <row r="9311" customFormat="false" ht="15" hidden="false" customHeight="false" outlineLevel="0" collapsed="false">
      <c r="A9311" s="0" t="n">
        <v>1500017237</v>
      </c>
      <c r="B9311" s="157" t="n">
        <v>12.0833333333333</v>
      </c>
    </row>
    <row r="9312" customFormat="false" ht="15" hidden="false" customHeight="false" outlineLevel="0" collapsed="false">
      <c r="A9312" s="0" t="n">
        <v>1500017240</v>
      </c>
      <c r="B9312" s="157" t="n">
        <v>18.8333333333333</v>
      </c>
    </row>
    <row r="9313" customFormat="false" ht="15" hidden="false" customHeight="false" outlineLevel="0" collapsed="false">
      <c r="A9313" s="0" t="n">
        <v>1500017250</v>
      </c>
      <c r="B9313" s="157" t="n">
        <v>16.5</v>
      </c>
    </row>
    <row r="9314" customFormat="false" ht="15" hidden="false" customHeight="false" outlineLevel="0" collapsed="false">
      <c r="A9314" s="0" t="n">
        <v>1500017251</v>
      </c>
      <c r="B9314" s="157" t="n">
        <v>0.833333333333333</v>
      </c>
    </row>
    <row r="9315" customFormat="false" ht="15" hidden="false" customHeight="false" outlineLevel="0" collapsed="false">
      <c r="A9315" s="0" t="n">
        <v>1500017253</v>
      </c>
      <c r="B9315" s="157" t="n">
        <v>5</v>
      </c>
    </row>
    <row r="9316" customFormat="false" ht="15" hidden="false" customHeight="false" outlineLevel="0" collapsed="false">
      <c r="A9316" s="0" t="n">
        <v>1500017254</v>
      </c>
      <c r="B9316" s="157" t="n">
        <v>0</v>
      </c>
    </row>
    <row r="9317" customFormat="false" ht="15" hidden="false" customHeight="false" outlineLevel="0" collapsed="false">
      <c r="A9317" s="0" t="n">
        <v>1500017284</v>
      </c>
      <c r="B9317" s="157" t="n">
        <v>26.8333333333333</v>
      </c>
    </row>
    <row r="9318" customFormat="false" ht="15" hidden="false" customHeight="false" outlineLevel="0" collapsed="false">
      <c r="A9318" s="0" t="n">
        <v>1500017285</v>
      </c>
      <c r="B9318" s="157" t="n">
        <v>17.25</v>
      </c>
    </row>
    <row r="9319" customFormat="false" ht="15" hidden="false" customHeight="false" outlineLevel="0" collapsed="false">
      <c r="A9319" s="0" t="n">
        <v>1500017286</v>
      </c>
      <c r="B9319" s="157" t="n">
        <v>13.3333333333333</v>
      </c>
    </row>
    <row r="9320" customFormat="false" ht="15" hidden="false" customHeight="false" outlineLevel="0" collapsed="false">
      <c r="A9320" s="0" t="n">
        <v>1500017287</v>
      </c>
      <c r="B9320" s="157" t="n">
        <v>1.25</v>
      </c>
    </row>
    <row r="9321" customFormat="false" ht="15" hidden="false" customHeight="false" outlineLevel="0" collapsed="false">
      <c r="A9321" s="0" t="n">
        <v>1500017288</v>
      </c>
      <c r="B9321" s="157" t="n">
        <v>0</v>
      </c>
    </row>
    <row r="9322" customFormat="false" ht="15" hidden="false" customHeight="false" outlineLevel="0" collapsed="false">
      <c r="A9322" s="0" t="n">
        <v>1500017289</v>
      </c>
      <c r="B9322" s="157" t="n">
        <v>6.815</v>
      </c>
    </row>
    <row r="9323" customFormat="false" ht="15" hidden="false" customHeight="false" outlineLevel="0" collapsed="false">
      <c r="A9323" s="0" t="n">
        <v>1500017290</v>
      </c>
      <c r="B9323" s="157" t="n">
        <v>0</v>
      </c>
    </row>
    <row r="9324" customFormat="false" ht="15" hidden="false" customHeight="false" outlineLevel="0" collapsed="false">
      <c r="A9324" s="0" t="n">
        <v>1500017291</v>
      </c>
      <c r="B9324" s="157" t="n">
        <v>23.1666666666667</v>
      </c>
    </row>
    <row r="9325" customFormat="false" ht="15" hidden="false" customHeight="false" outlineLevel="0" collapsed="false">
      <c r="A9325" s="0" t="n">
        <v>1500017292</v>
      </c>
      <c r="B9325" s="157" t="n">
        <v>47.25</v>
      </c>
    </row>
    <row r="9326" customFormat="false" ht="15" hidden="false" customHeight="false" outlineLevel="0" collapsed="false">
      <c r="A9326" s="0" t="n">
        <v>1500017293</v>
      </c>
      <c r="B9326" s="157" t="n">
        <v>14.7083333333333</v>
      </c>
    </row>
    <row r="9327" customFormat="false" ht="15" hidden="false" customHeight="false" outlineLevel="0" collapsed="false">
      <c r="A9327" s="0" t="n">
        <v>1500017294</v>
      </c>
      <c r="B9327" s="157" t="n">
        <v>37.3333333333333</v>
      </c>
    </row>
    <row r="9328" customFormat="false" ht="15" hidden="false" customHeight="false" outlineLevel="0" collapsed="false">
      <c r="A9328" s="0" t="n">
        <v>1500017295</v>
      </c>
      <c r="B9328" s="157" t="n">
        <v>6.66666666666667</v>
      </c>
    </row>
    <row r="9329" customFormat="false" ht="15" hidden="false" customHeight="false" outlineLevel="0" collapsed="false">
      <c r="A9329" s="0" t="n">
        <v>1500017319</v>
      </c>
      <c r="B9329" s="157" t="n">
        <v>2.33333333333333</v>
      </c>
    </row>
    <row r="9330" customFormat="false" ht="15" hidden="false" customHeight="false" outlineLevel="0" collapsed="false">
      <c r="A9330" s="0" t="n">
        <v>1500017296</v>
      </c>
      <c r="B9330" s="157" t="n">
        <v>1.16666666666667</v>
      </c>
    </row>
    <row r="9331" customFormat="false" ht="15" hidden="false" customHeight="false" outlineLevel="0" collapsed="false">
      <c r="A9331" s="0" t="n">
        <v>1500017298</v>
      </c>
      <c r="B9331" s="157" t="n">
        <v>0</v>
      </c>
    </row>
    <row r="9332" customFormat="false" ht="15" hidden="false" customHeight="false" outlineLevel="0" collapsed="false">
      <c r="A9332" s="0" t="n">
        <v>1500017299</v>
      </c>
      <c r="B9332" s="157" t="n">
        <v>4.16666666666667</v>
      </c>
    </row>
    <row r="9333" customFormat="false" ht="15" hidden="false" customHeight="false" outlineLevel="0" collapsed="false">
      <c r="A9333" s="0" t="n">
        <v>1500017320</v>
      </c>
      <c r="B9333" s="157" t="n">
        <v>5.25</v>
      </c>
    </row>
    <row r="9334" customFormat="false" ht="15" hidden="false" customHeight="false" outlineLevel="0" collapsed="false">
      <c r="A9334" s="0" t="n">
        <v>1500017321</v>
      </c>
      <c r="B9334" s="157" t="n">
        <v>20.6833333333333</v>
      </c>
    </row>
    <row r="9335" customFormat="false" ht="15" hidden="false" customHeight="false" outlineLevel="0" collapsed="false">
      <c r="A9335" s="0" t="n">
        <v>1500017302</v>
      </c>
      <c r="B9335" s="157" t="n">
        <v>14.1666666666667</v>
      </c>
    </row>
    <row r="9336" customFormat="false" ht="15" hidden="false" customHeight="false" outlineLevel="0" collapsed="false">
      <c r="A9336" s="0" t="n">
        <v>1500017303</v>
      </c>
      <c r="B9336" s="157" t="n">
        <v>8.5</v>
      </c>
    </row>
    <row r="9337" customFormat="false" ht="15" hidden="false" customHeight="false" outlineLevel="0" collapsed="false">
      <c r="A9337" s="0" t="n">
        <v>1500017304</v>
      </c>
      <c r="B9337" s="157" t="n">
        <v>0</v>
      </c>
    </row>
    <row r="9338" customFormat="false" ht="15" hidden="false" customHeight="false" outlineLevel="0" collapsed="false">
      <c r="A9338" s="0" t="n">
        <v>1500017305</v>
      </c>
      <c r="B9338" s="157" t="n">
        <v>2.08333333333333</v>
      </c>
    </row>
    <row r="9339" customFormat="false" ht="15" hidden="false" customHeight="false" outlineLevel="0" collapsed="false">
      <c r="A9339" s="0" t="n">
        <v>1500017307</v>
      </c>
      <c r="B9339" s="157" t="n">
        <v>14.0833333333333</v>
      </c>
    </row>
    <row r="9340" customFormat="false" ht="15" hidden="false" customHeight="false" outlineLevel="0" collapsed="false">
      <c r="A9340" s="0" t="n">
        <v>1500017308</v>
      </c>
      <c r="B9340" s="157" t="n">
        <v>1.25</v>
      </c>
    </row>
    <row r="9341" customFormat="false" ht="15" hidden="false" customHeight="false" outlineLevel="0" collapsed="false">
      <c r="A9341" s="0" t="n">
        <v>1500017322</v>
      </c>
      <c r="B9341" s="157" t="n">
        <v>14.1666666666667</v>
      </c>
    </row>
    <row r="9342" customFormat="false" ht="15" hidden="false" customHeight="false" outlineLevel="0" collapsed="false">
      <c r="A9342" s="0" t="n">
        <v>1500017325</v>
      </c>
      <c r="B9342" s="157" t="n">
        <v>74.3333333333333</v>
      </c>
    </row>
    <row r="9343" customFormat="false" ht="15" hidden="false" customHeight="false" outlineLevel="0" collapsed="false">
      <c r="A9343" s="0" t="n">
        <v>1500017326</v>
      </c>
      <c r="B9343" s="157" t="n">
        <v>30.5</v>
      </c>
    </row>
    <row r="9344" customFormat="false" ht="15" hidden="false" customHeight="false" outlineLevel="0" collapsed="false">
      <c r="A9344" s="0" t="n">
        <v>1500017327</v>
      </c>
      <c r="B9344" s="157" t="n">
        <v>18.6666666666667</v>
      </c>
    </row>
    <row r="9345" customFormat="false" ht="15" hidden="false" customHeight="false" outlineLevel="0" collapsed="false">
      <c r="A9345" s="0" t="n">
        <v>1500017330</v>
      </c>
      <c r="B9345" s="157" t="n">
        <v>1.41666666666667</v>
      </c>
    </row>
    <row r="9346" customFormat="false" ht="15" hidden="false" customHeight="false" outlineLevel="0" collapsed="false">
      <c r="A9346" s="0" t="n">
        <v>1500017331</v>
      </c>
      <c r="B9346" s="157" t="n">
        <v>5.06666666666667</v>
      </c>
    </row>
    <row r="9347" customFormat="false" ht="15" hidden="false" customHeight="false" outlineLevel="0" collapsed="false">
      <c r="A9347" s="0" t="n">
        <v>1500017332</v>
      </c>
      <c r="B9347" s="157" t="n">
        <v>130</v>
      </c>
    </row>
    <row r="9348" customFormat="false" ht="15" hidden="false" customHeight="false" outlineLevel="0" collapsed="false">
      <c r="A9348" s="0" t="n">
        <v>1500017333</v>
      </c>
      <c r="B9348" s="157" t="n">
        <v>0</v>
      </c>
    </row>
    <row r="9349" customFormat="false" ht="15" hidden="false" customHeight="false" outlineLevel="0" collapsed="false">
      <c r="A9349" s="0" t="n">
        <v>1500017337</v>
      </c>
      <c r="B9349" s="157" t="n">
        <v>0.416666666666667</v>
      </c>
    </row>
    <row r="9350" customFormat="false" ht="15" hidden="false" customHeight="false" outlineLevel="0" collapsed="false">
      <c r="A9350" s="0" t="n">
        <v>1500017335</v>
      </c>
      <c r="B9350" s="157" t="n">
        <v>6.33333333333333</v>
      </c>
    </row>
    <row r="9351" customFormat="false" ht="15" hidden="false" customHeight="false" outlineLevel="0" collapsed="false">
      <c r="A9351" s="0" t="n">
        <v>1500017344</v>
      </c>
      <c r="B9351" s="157" t="n">
        <v>0</v>
      </c>
    </row>
    <row r="9352" customFormat="false" ht="15" hidden="false" customHeight="false" outlineLevel="0" collapsed="false">
      <c r="A9352" s="0" t="n">
        <v>1500017345</v>
      </c>
      <c r="B9352" s="157" t="n">
        <v>0</v>
      </c>
    </row>
    <row r="9353" customFormat="false" ht="15" hidden="false" customHeight="false" outlineLevel="0" collapsed="false">
      <c r="A9353" s="0" t="n">
        <v>1500017346</v>
      </c>
      <c r="B9353" s="157" t="n">
        <v>10.5833333333333</v>
      </c>
    </row>
    <row r="9354" customFormat="false" ht="15" hidden="false" customHeight="false" outlineLevel="0" collapsed="false">
      <c r="A9354" s="0" t="n">
        <v>1500017347</v>
      </c>
      <c r="B9354" s="157" t="n">
        <v>0</v>
      </c>
    </row>
    <row r="9355" customFormat="false" ht="15" hidden="false" customHeight="false" outlineLevel="0" collapsed="false">
      <c r="A9355" s="0" t="n">
        <v>1500017348</v>
      </c>
      <c r="B9355" s="157" t="n">
        <v>15.75</v>
      </c>
    </row>
    <row r="9356" customFormat="false" ht="15" hidden="false" customHeight="false" outlineLevel="0" collapsed="false">
      <c r="A9356" s="0" t="n">
        <v>1500017350</v>
      </c>
      <c r="B9356" s="157" t="n">
        <v>27.5</v>
      </c>
    </row>
    <row r="9357" customFormat="false" ht="15" hidden="false" customHeight="false" outlineLevel="0" collapsed="false">
      <c r="A9357" s="0" t="n">
        <v>1500017243</v>
      </c>
      <c r="B9357" s="157" t="n">
        <v>6.66666666666667</v>
      </c>
    </row>
    <row r="9358" customFormat="false" ht="15" hidden="false" customHeight="false" outlineLevel="0" collapsed="false">
      <c r="A9358" s="0" t="n">
        <v>1500017244</v>
      </c>
      <c r="B9358" s="157" t="n">
        <v>8.33333333333333</v>
      </c>
    </row>
    <row r="9359" customFormat="false" ht="15" hidden="false" customHeight="false" outlineLevel="0" collapsed="false">
      <c r="A9359" s="0" t="n">
        <v>1500017245</v>
      </c>
      <c r="B9359" s="157" t="n">
        <v>48.3333333333333</v>
      </c>
    </row>
    <row r="9360" customFormat="false" ht="15" hidden="false" customHeight="false" outlineLevel="0" collapsed="false">
      <c r="A9360" s="0" t="n">
        <v>1500017246</v>
      </c>
      <c r="B9360" s="157" t="n">
        <v>12.9166666666667</v>
      </c>
    </row>
    <row r="9361" customFormat="false" ht="15" hidden="false" customHeight="false" outlineLevel="0" collapsed="false">
      <c r="A9361" s="0" t="n">
        <v>1500017247</v>
      </c>
      <c r="B9361" s="157" t="n">
        <v>13.0833333333333</v>
      </c>
    </row>
    <row r="9362" customFormat="false" ht="15" hidden="false" customHeight="false" outlineLevel="0" collapsed="false">
      <c r="A9362" s="0" t="n">
        <v>1500017255</v>
      </c>
      <c r="B9362" s="157" t="n">
        <v>28.4166666666667</v>
      </c>
    </row>
    <row r="9363" customFormat="false" ht="15" hidden="false" customHeight="false" outlineLevel="0" collapsed="false">
      <c r="A9363" s="0" t="n">
        <v>1500017259</v>
      </c>
      <c r="B9363" s="157" t="n">
        <v>54.25</v>
      </c>
    </row>
    <row r="9364" customFormat="false" ht="15" hidden="false" customHeight="false" outlineLevel="0" collapsed="false">
      <c r="A9364" s="0" t="n">
        <v>1500017260</v>
      </c>
      <c r="B9364" s="157" t="n">
        <v>0</v>
      </c>
    </row>
    <row r="9365" customFormat="false" ht="15" hidden="false" customHeight="false" outlineLevel="0" collapsed="false">
      <c r="A9365" s="0" t="n">
        <v>1500017261</v>
      </c>
      <c r="B9365" s="157" t="n">
        <v>27.3333333333333</v>
      </c>
    </row>
    <row r="9366" customFormat="false" ht="15" hidden="false" customHeight="false" outlineLevel="0" collapsed="false">
      <c r="A9366" s="0" t="n">
        <v>1500017273</v>
      </c>
      <c r="B9366" s="157" t="n">
        <v>2.91666666666667</v>
      </c>
    </row>
    <row r="9367" customFormat="false" ht="15" hidden="false" customHeight="false" outlineLevel="0" collapsed="false">
      <c r="A9367" s="0" t="n">
        <v>1500017275</v>
      </c>
      <c r="B9367" s="157" t="n">
        <v>29.7166666666667</v>
      </c>
    </row>
    <row r="9368" customFormat="false" ht="15" hidden="false" customHeight="false" outlineLevel="0" collapsed="false">
      <c r="A9368" s="0" t="n">
        <v>1500017277</v>
      </c>
      <c r="B9368" s="157" t="n">
        <v>19.5833333333333</v>
      </c>
    </row>
    <row r="9369" customFormat="false" ht="15" hidden="false" customHeight="false" outlineLevel="0" collapsed="false">
      <c r="A9369" s="0" t="n">
        <v>1500017278</v>
      </c>
      <c r="B9369" s="157" t="n">
        <v>2.08333333333333</v>
      </c>
    </row>
    <row r="9370" customFormat="false" ht="15" hidden="false" customHeight="false" outlineLevel="0" collapsed="false">
      <c r="A9370" s="0" t="n">
        <v>1500017279</v>
      </c>
      <c r="B9370" s="157" t="n">
        <v>33.4666666666667</v>
      </c>
    </row>
    <row r="9371" customFormat="false" ht="15" hidden="false" customHeight="false" outlineLevel="0" collapsed="false">
      <c r="A9371" s="0" t="n">
        <v>1500017248</v>
      </c>
      <c r="B9371" s="157" t="n">
        <v>0</v>
      </c>
    </row>
    <row r="9372" customFormat="false" ht="15" hidden="false" customHeight="false" outlineLevel="0" collapsed="false">
      <c r="A9372" s="0" t="n">
        <v>1500017356</v>
      </c>
      <c r="B9372" s="157" t="n">
        <v>35</v>
      </c>
    </row>
    <row r="9373" customFormat="false" ht="15" hidden="false" customHeight="false" outlineLevel="0" collapsed="false">
      <c r="A9373" s="0" t="n">
        <v>1500017374</v>
      </c>
      <c r="B9373" s="157" t="n">
        <v>34</v>
      </c>
    </row>
    <row r="9374" customFormat="false" ht="15" hidden="false" customHeight="false" outlineLevel="0" collapsed="false">
      <c r="A9374" s="0" t="n">
        <v>1500017357</v>
      </c>
      <c r="B9374" s="157" t="n">
        <v>27.75</v>
      </c>
    </row>
    <row r="9375" customFormat="false" ht="15" hidden="false" customHeight="false" outlineLevel="0" collapsed="false">
      <c r="A9375" s="0" t="n">
        <v>1500017359</v>
      </c>
      <c r="B9375" s="157" t="n">
        <v>0.416666666666667</v>
      </c>
    </row>
    <row r="9376" customFormat="false" ht="15" hidden="false" customHeight="false" outlineLevel="0" collapsed="false">
      <c r="A9376" s="0" t="n">
        <v>1500017362</v>
      </c>
      <c r="B9376" s="157" t="n">
        <v>18.85</v>
      </c>
    </row>
    <row r="9377" customFormat="false" ht="15" hidden="false" customHeight="false" outlineLevel="0" collapsed="false">
      <c r="A9377" s="0" t="n">
        <v>1500017363</v>
      </c>
      <c r="B9377" s="157" t="n">
        <v>11.75</v>
      </c>
    </row>
    <row r="9378" customFormat="false" ht="15" hidden="false" customHeight="false" outlineLevel="0" collapsed="false">
      <c r="A9378" s="0" t="n">
        <v>1500017378</v>
      </c>
      <c r="B9378" s="157" t="n">
        <v>0</v>
      </c>
    </row>
    <row r="9379" customFormat="false" ht="15" hidden="false" customHeight="false" outlineLevel="0" collapsed="false">
      <c r="A9379" s="0" t="n">
        <v>1500017379</v>
      </c>
      <c r="B9379" s="157" t="n">
        <v>10.1833333333333</v>
      </c>
    </row>
    <row r="9380" customFormat="false" ht="15" hidden="false" customHeight="false" outlineLevel="0" collapsed="false">
      <c r="A9380" s="0" t="n">
        <v>1500017380</v>
      </c>
      <c r="B9380" s="157" t="n">
        <v>1.75</v>
      </c>
    </row>
    <row r="9381" customFormat="false" ht="15" hidden="false" customHeight="false" outlineLevel="0" collapsed="false">
      <c r="A9381" s="0" t="n">
        <v>1500017381</v>
      </c>
      <c r="B9381" s="157" t="n">
        <v>71.5833333333333</v>
      </c>
    </row>
    <row r="9382" customFormat="false" ht="15" hidden="false" customHeight="false" outlineLevel="0" collapsed="false">
      <c r="A9382" s="0" t="n">
        <v>1500017382</v>
      </c>
      <c r="B9382" s="157" t="n">
        <v>0</v>
      </c>
    </row>
    <row r="9383" customFormat="false" ht="15" hidden="false" customHeight="false" outlineLevel="0" collapsed="false">
      <c r="A9383" s="0" t="n">
        <v>1500017383</v>
      </c>
      <c r="B9383" s="157" t="n">
        <v>11.1666666666667</v>
      </c>
    </row>
    <row r="9384" customFormat="false" ht="15" hidden="false" customHeight="false" outlineLevel="0" collapsed="false">
      <c r="A9384" s="0" t="n">
        <v>1500017384</v>
      </c>
      <c r="B9384" s="157" t="n">
        <v>28.6666666666667</v>
      </c>
    </row>
    <row r="9385" customFormat="false" ht="15" hidden="false" customHeight="false" outlineLevel="0" collapsed="false">
      <c r="A9385" s="0" t="n">
        <v>1500017385</v>
      </c>
      <c r="B9385" s="157" t="n">
        <v>19.6666666666667</v>
      </c>
    </row>
    <row r="9386" customFormat="false" ht="15" hidden="false" customHeight="false" outlineLevel="0" collapsed="false">
      <c r="A9386" s="0" t="n">
        <v>1500017392</v>
      </c>
      <c r="B9386" s="157" t="n">
        <v>100.666666666667</v>
      </c>
    </row>
    <row r="9387" customFormat="false" ht="15" hidden="false" customHeight="false" outlineLevel="0" collapsed="false">
      <c r="A9387" s="0" t="n">
        <v>1500017406</v>
      </c>
      <c r="B9387" s="157" t="n">
        <v>0</v>
      </c>
    </row>
    <row r="9388" customFormat="false" ht="15" hidden="false" customHeight="false" outlineLevel="0" collapsed="false">
      <c r="A9388" s="0" t="n">
        <v>1500017393</v>
      </c>
      <c r="B9388" s="157" t="n">
        <v>10.9166666666667</v>
      </c>
    </row>
    <row r="9389" customFormat="false" ht="15" hidden="false" customHeight="false" outlineLevel="0" collapsed="false">
      <c r="A9389" s="0" t="n">
        <v>1500017394</v>
      </c>
      <c r="B9389" s="157" t="n">
        <v>17.0833333333333</v>
      </c>
    </row>
    <row r="9390" customFormat="false" ht="15" hidden="false" customHeight="false" outlineLevel="0" collapsed="false">
      <c r="A9390" s="0" t="n">
        <v>1500017395</v>
      </c>
      <c r="B9390" s="157" t="n">
        <v>23.0833333333333</v>
      </c>
    </row>
    <row r="9391" customFormat="false" ht="15" hidden="false" customHeight="false" outlineLevel="0" collapsed="false">
      <c r="A9391" s="0" t="n">
        <v>1500017396</v>
      </c>
      <c r="B9391" s="157" t="n">
        <v>0</v>
      </c>
    </row>
    <row r="9392" customFormat="false" ht="15" hidden="false" customHeight="false" outlineLevel="0" collapsed="false">
      <c r="A9392" s="0" t="n">
        <v>1500017368</v>
      </c>
      <c r="B9392" s="157" t="n">
        <v>4.83333333333333</v>
      </c>
    </row>
    <row r="9393" customFormat="false" ht="15" hidden="false" customHeight="false" outlineLevel="0" collapsed="false">
      <c r="A9393" s="0" t="n">
        <v>1500017369</v>
      </c>
      <c r="B9393" s="157" t="n">
        <v>0</v>
      </c>
    </row>
    <row r="9394" customFormat="false" ht="15" hidden="false" customHeight="false" outlineLevel="0" collapsed="false">
      <c r="A9394" s="0" t="n">
        <v>1500017370</v>
      </c>
      <c r="B9394" s="157" t="n">
        <v>0</v>
      </c>
    </row>
    <row r="9395" customFormat="false" ht="15" hidden="false" customHeight="false" outlineLevel="0" collapsed="false">
      <c r="A9395" s="0" t="n">
        <v>1500017371</v>
      </c>
      <c r="B9395" s="157" t="n">
        <v>9.58333333333333</v>
      </c>
    </row>
    <row r="9396" customFormat="false" ht="15" hidden="false" customHeight="false" outlineLevel="0" collapsed="false">
      <c r="A9396" s="0" t="n">
        <v>1500017372</v>
      </c>
      <c r="B9396" s="157" t="n">
        <v>16.0833333333333</v>
      </c>
    </row>
    <row r="9397" customFormat="false" ht="15" hidden="false" customHeight="false" outlineLevel="0" collapsed="false">
      <c r="A9397" s="0" t="n">
        <v>1500017430</v>
      </c>
      <c r="B9397" s="157" t="n">
        <v>3.75</v>
      </c>
    </row>
    <row r="9398" customFormat="false" ht="15" hidden="false" customHeight="false" outlineLevel="0" collapsed="false">
      <c r="A9398" s="0" t="n">
        <v>1500017403</v>
      </c>
      <c r="B9398" s="157" t="n">
        <v>1.66666666666667</v>
      </c>
    </row>
    <row r="9399" customFormat="false" ht="15" hidden="false" customHeight="false" outlineLevel="0" collapsed="false">
      <c r="A9399" s="0" t="n">
        <v>1500017412</v>
      </c>
      <c r="B9399" s="157" t="n">
        <v>0</v>
      </c>
    </row>
    <row r="9400" customFormat="false" ht="15" hidden="false" customHeight="false" outlineLevel="0" collapsed="false">
      <c r="A9400" s="0" t="n">
        <v>1500017413</v>
      </c>
      <c r="B9400" s="157" t="n">
        <v>3.33333333333333</v>
      </c>
    </row>
    <row r="9401" customFormat="false" ht="15" hidden="false" customHeight="false" outlineLevel="0" collapsed="false">
      <c r="A9401" s="0" t="n">
        <v>1500017414</v>
      </c>
      <c r="B9401" s="157" t="n">
        <v>9.16666666666667</v>
      </c>
    </row>
    <row r="9402" customFormat="false" ht="15" hidden="false" customHeight="false" outlineLevel="0" collapsed="false">
      <c r="A9402" s="0" t="n">
        <v>1500017416</v>
      </c>
      <c r="B9402" s="157" t="n">
        <v>21.4166666666667</v>
      </c>
    </row>
    <row r="9403" customFormat="false" ht="15" hidden="false" customHeight="false" outlineLevel="0" collapsed="false">
      <c r="A9403" s="0" t="n">
        <v>1500017417</v>
      </c>
      <c r="B9403" s="157" t="n">
        <v>32.1666666666667</v>
      </c>
    </row>
    <row r="9404" customFormat="false" ht="15" hidden="false" customHeight="false" outlineLevel="0" collapsed="false">
      <c r="A9404" s="0" t="n">
        <v>1500017418</v>
      </c>
      <c r="B9404" s="157" t="n">
        <v>21.6666666666667</v>
      </c>
    </row>
    <row r="9405" customFormat="false" ht="15" hidden="false" customHeight="false" outlineLevel="0" collapsed="false">
      <c r="A9405" s="0" t="n">
        <v>1500017431</v>
      </c>
      <c r="B9405" s="157" t="n">
        <v>0</v>
      </c>
    </row>
    <row r="9406" customFormat="false" ht="15" hidden="false" customHeight="false" outlineLevel="0" collapsed="false">
      <c r="A9406" s="0" t="n">
        <v>1500017442</v>
      </c>
      <c r="B9406" s="157" t="n">
        <v>2.91666666666667</v>
      </c>
    </row>
    <row r="9407" customFormat="false" ht="15" hidden="false" customHeight="false" outlineLevel="0" collapsed="false">
      <c r="A9407" s="0" t="n">
        <v>1500017443</v>
      </c>
      <c r="B9407" s="157" t="n">
        <v>0.833333333333333</v>
      </c>
    </row>
    <row r="9408" customFormat="false" ht="15" hidden="false" customHeight="false" outlineLevel="0" collapsed="false">
      <c r="A9408" s="0" t="n">
        <v>1500017444</v>
      </c>
      <c r="B9408" s="157" t="n">
        <v>12.5</v>
      </c>
    </row>
    <row r="9409" customFormat="false" ht="15" hidden="false" customHeight="false" outlineLevel="0" collapsed="false">
      <c r="A9409" s="0" t="n">
        <v>1500017445</v>
      </c>
      <c r="B9409" s="157" t="n">
        <v>22.6666666666667</v>
      </c>
    </row>
    <row r="9410" customFormat="false" ht="15" hidden="false" customHeight="false" outlineLevel="0" collapsed="false">
      <c r="A9410" s="0" t="n">
        <v>1500017446</v>
      </c>
      <c r="B9410" s="157" t="n">
        <v>1.91666666666667</v>
      </c>
    </row>
    <row r="9411" customFormat="false" ht="15" hidden="false" customHeight="false" outlineLevel="0" collapsed="false">
      <c r="A9411" s="0" t="n">
        <v>1500017464</v>
      </c>
      <c r="B9411" s="157" t="n">
        <v>0</v>
      </c>
    </row>
    <row r="9412" customFormat="false" ht="15" hidden="false" customHeight="false" outlineLevel="0" collapsed="false">
      <c r="A9412" s="0" t="n">
        <v>1500017466</v>
      </c>
      <c r="B9412" s="157" t="n">
        <v>0</v>
      </c>
    </row>
    <row r="9413" customFormat="false" ht="15" hidden="false" customHeight="false" outlineLevel="0" collapsed="false">
      <c r="A9413" s="0" t="n">
        <v>1500017467</v>
      </c>
      <c r="B9413" s="157" t="n">
        <v>0</v>
      </c>
    </row>
    <row r="9414" customFormat="false" ht="15" hidden="false" customHeight="false" outlineLevel="0" collapsed="false">
      <c r="A9414" s="0" t="n">
        <v>1500017409</v>
      </c>
      <c r="B9414" s="157" t="n">
        <v>12.8333333333333</v>
      </c>
    </row>
    <row r="9415" customFormat="false" ht="15" hidden="false" customHeight="false" outlineLevel="0" collapsed="false">
      <c r="A9415" s="0" t="n">
        <v>1500017411</v>
      </c>
      <c r="B9415" s="157" t="n">
        <v>9.58333333333333</v>
      </c>
    </row>
    <row r="9416" customFormat="false" ht="15" hidden="false" customHeight="false" outlineLevel="0" collapsed="false">
      <c r="A9416" s="0" t="n">
        <v>1500017422</v>
      </c>
      <c r="B9416" s="157" t="n">
        <v>27.25</v>
      </c>
    </row>
    <row r="9417" customFormat="false" ht="15" hidden="false" customHeight="false" outlineLevel="0" collapsed="false">
      <c r="A9417" s="0" t="n">
        <v>1500017423</v>
      </c>
      <c r="B9417" s="157" t="n">
        <v>1.25</v>
      </c>
    </row>
    <row r="9418" customFormat="false" ht="15" hidden="false" customHeight="false" outlineLevel="0" collapsed="false">
      <c r="A9418" s="0" t="n">
        <v>1500017424</v>
      </c>
      <c r="B9418" s="157" t="n">
        <v>22.5</v>
      </c>
    </row>
    <row r="9419" customFormat="false" ht="15" hidden="false" customHeight="false" outlineLevel="0" collapsed="false">
      <c r="A9419" s="0" t="n">
        <v>1500017425</v>
      </c>
      <c r="B9419" s="157" t="n">
        <v>8.66666666666667</v>
      </c>
    </row>
    <row r="9420" customFormat="false" ht="15" hidden="false" customHeight="false" outlineLevel="0" collapsed="false">
      <c r="A9420" s="0" t="n">
        <v>1500017427</v>
      </c>
      <c r="B9420" s="157" t="n">
        <v>8</v>
      </c>
    </row>
    <row r="9421" customFormat="false" ht="15" hidden="false" customHeight="false" outlineLevel="0" collapsed="false">
      <c r="A9421" s="0" t="n">
        <v>1500017428</v>
      </c>
      <c r="B9421" s="157" t="n">
        <v>128.441666666667</v>
      </c>
    </row>
    <row r="9422" customFormat="false" ht="15" hidden="false" customHeight="false" outlineLevel="0" collapsed="false">
      <c r="A9422" s="0" t="n">
        <v>1500017429</v>
      </c>
      <c r="B9422" s="157" t="n">
        <v>9.05</v>
      </c>
    </row>
    <row r="9423" customFormat="false" ht="15" hidden="false" customHeight="false" outlineLevel="0" collapsed="false">
      <c r="A9423" s="0" t="n">
        <v>1500017485</v>
      </c>
      <c r="B9423" s="157" t="n">
        <v>30</v>
      </c>
    </row>
    <row r="9424" customFormat="false" ht="15" hidden="false" customHeight="false" outlineLevel="0" collapsed="false">
      <c r="A9424" s="0" t="n">
        <v>1500017486</v>
      </c>
      <c r="B9424" s="157" t="n">
        <v>76.6666666666667</v>
      </c>
    </row>
    <row r="9425" customFormat="false" ht="15" hidden="false" customHeight="false" outlineLevel="0" collapsed="false">
      <c r="A9425" s="0" t="n">
        <v>1500017487</v>
      </c>
      <c r="B9425" s="157" t="n">
        <v>9.25</v>
      </c>
    </row>
    <row r="9426" customFormat="false" ht="15" hidden="false" customHeight="false" outlineLevel="0" collapsed="false">
      <c r="A9426" s="0" t="n">
        <v>1500017489</v>
      </c>
      <c r="B9426" s="157" t="n">
        <v>9.83333333333333</v>
      </c>
    </row>
    <row r="9427" customFormat="false" ht="15" hidden="false" customHeight="false" outlineLevel="0" collapsed="false">
      <c r="A9427" s="0" t="n">
        <v>1500017490</v>
      </c>
      <c r="B9427" s="157" t="n">
        <v>0</v>
      </c>
    </row>
    <row r="9428" customFormat="false" ht="15" hidden="false" customHeight="false" outlineLevel="0" collapsed="false">
      <c r="A9428" s="0" t="n">
        <v>1500017491</v>
      </c>
      <c r="B9428" s="157" t="n">
        <v>48.8666666666667</v>
      </c>
    </row>
    <row r="9429" customFormat="false" ht="15" hidden="false" customHeight="false" outlineLevel="0" collapsed="false">
      <c r="A9429" s="0" t="n">
        <v>1500017492</v>
      </c>
      <c r="B9429" s="157" t="n">
        <v>0</v>
      </c>
    </row>
    <row r="9430" customFormat="false" ht="15" hidden="false" customHeight="false" outlineLevel="0" collapsed="false">
      <c r="A9430" s="0" t="n">
        <v>1500017493</v>
      </c>
      <c r="B9430" s="157" t="n">
        <v>18.3333333333333</v>
      </c>
    </row>
    <row r="9431" customFormat="false" ht="15" hidden="false" customHeight="false" outlineLevel="0" collapsed="false">
      <c r="A9431" s="0" t="n">
        <v>1500017500</v>
      </c>
      <c r="B9431" s="157" t="n">
        <v>30.1666666666667</v>
      </c>
    </row>
    <row r="9432" customFormat="false" ht="15" hidden="false" customHeight="false" outlineLevel="0" collapsed="false">
      <c r="A9432" s="0" t="n">
        <v>1500017501</v>
      </c>
      <c r="B9432" s="157" t="n">
        <v>50.1916666666667</v>
      </c>
    </row>
    <row r="9433" customFormat="false" ht="15" hidden="false" customHeight="false" outlineLevel="0" collapsed="false">
      <c r="A9433" s="0" t="n">
        <v>1500017502</v>
      </c>
      <c r="B9433" s="157" t="n">
        <v>0</v>
      </c>
    </row>
    <row r="9434" customFormat="false" ht="15" hidden="false" customHeight="false" outlineLevel="0" collapsed="false">
      <c r="A9434" s="0" t="n">
        <v>1500017503</v>
      </c>
      <c r="B9434" s="157" t="n">
        <v>0</v>
      </c>
    </row>
    <row r="9435" customFormat="false" ht="15" hidden="false" customHeight="false" outlineLevel="0" collapsed="false">
      <c r="A9435" s="0" t="n">
        <v>1500017514</v>
      </c>
      <c r="B9435" s="157" t="n">
        <v>11.6666666666667</v>
      </c>
    </row>
    <row r="9436" customFormat="false" ht="15" hidden="false" customHeight="false" outlineLevel="0" collapsed="false">
      <c r="A9436" s="0" t="n">
        <v>1500017478</v>
      </c>
      <c r="B9436" s="157" t="n">
        <v>16</v>
      </c>
    </row>
    <row r="9437" customFormat="false" ht="15" hidden="false" customHeight="false" outlineLevel="0" collapsed="false">
      <c r="A9437" s="0" t="n">
        <v>1500017479</v>
      </c>
      <c r="B9437" s="157" t="n">
        <v>50.5416666666667</v>
      </c>
    </row>
    <row r="9438" customFormat="false" ht="15" hidden="false" customHeight="false" outlineLevel="0" collapsed="false">
      <c r="A9438" s="0" t="n">
        <v>1500017480</v>
      </c>
      <c r="B9438" s="157" t="n">
        <v>11.5833333333333</v>
      </c>
    </row>
    <row r="9439" customFormat="false" ht="15" hidden="false" customHeight="false" outlineLevel="0" collapsed="false">
      <c r="A9439" s="0" t="n">
        <v>1500017481</v>
      </c>
      <c r="B9439" s="157" t="n">
        <v>42.5</v>
      </c>
    </row>
    <row r="9440" customFormat="false" ht="15" hidden="false" customHeight="false" outlineLevel="0" collapsed="false">
      <c r="A9440" s="0" t="n">
        <v>1500017476</v>
      </c>
      <c r="B9440" s="157" t="n">
        <v>39.5833333333333</v>
      </c>
    </row>
    <row r="9441" customFormat="false" ht="15" hidden="false" customHeight="false" outlineLevel="0" collapsed="false">
      <c r="A9441" s="0" t="n">
        <v>1500017477</v>
      </c>
      <c r="B9441" s="157" t="n">
        <v>0</v>
      </c>
    </row>
    <row r="9442" customFormat="false" ht="15" hidden="false" customHeight="false" outlineLevel="0" collapsed="false">
      <c r="A9442" s="0" t="n">
        <v>1500017518</v>
      </c>
      <c r="B9442" s="157" t="n">
        <v>10</v>
      </c>
    </row>
    <row r="9443" customFormat="false" ht="15" hidden="false" customHeight="false" outlineLevel="0" collapsed="false">
      <c r="A9443" s="0" t="n">
        <v>1500017519</v>
      </c>
      <c r="B9443" s="157" t="n">
        <v>30.8333333333333</v>
      </c>
    </row>
    <row r="9444" customFormat="false" ht="15" hidden="false" customHeight="false" outlineLevel="0" collapsed="false">
      <c r="A9444" s="0" t="n">
        <v>1500017520</v>
      </c>
      <c r="B9444" s="157" t="n">
        <v>59.8333333333333</v>
      </c>
    </row>
    <row r="9445" customFormat="false" ht="15" hidden="false" customHeight="false" outlineLevel="0" collapsed="false">
      <c r="A9445" s="0" t="n">
        <v>1500017521</v>
      </c>
      <c r="B9445" s="157" t="n">
        <v>5.83333333333333</v>
      </c>
    </row>
    <row r="9446" customFormat="false" ht="15" hidden="false" customHeight="false" outlineLevel="0" collapsed="false">
      <c r="A9446" s="0" t="n">
        <v>1500017505</v>
      </c>
      <c r="B9446" s="157" t="n">
        <v>17.3333333333333</v>
      </c>
    </row>
    <row r="9447" customFormat="false" ht="15" hidden="false" customHeight="false" outlineLevel="0" collapsed="false">
      <c r="A9447" s="0" t="n">
        <v>1500017509</v>
      </c>
      <c r="B9447" s="157" t="n">
        <v>41.7583333333333</v>
      </c>
    </row>
    <row r="9448" customFormat="false" ht="15" hidden="false" customHeight="false" outlineLevel="0" collapsed="false">
      <c r="A9448" s="0" t="n">
        <v>1500017506</v>
      </c>
      <c r="B9448" s="157" t="n">
        <v>6.83333333333333</v>
      </c>
    </row>
    <row r="9449" customFormat="false" ht="15" hidden="false" customHeight="false" outlineLevel="0" collapsed="false">
      <c r="A9449" s="0" t="n">
        <v>1500017507</v>
      </c>
      <c r="B9449" s="157" t="n">
        <v>0</v>
      </c>
    </row>
    <row r="9450" customFormat="false" ht="15" hidden="false" customHeight="false" outlineLevel="0" collapsed="false">
      <c r="A9450" s="0" t="n">
        <v>1500017508</v>
      </c>
      <c r="B9450" s="157" t="n">
        <v>2.91666666666667</v>
      </c>
    </row>
    <row r="9451" customFormat="false" ht="15" hidden="false" customHeight="false" outlineLevel="0" collapsed="false">
      <c r="A9451" s="0" t="n">
        <v>1500017522</v>
      </c>
      <c r="B9451" s="157" t="n">
        <v>10.8333333333333</v>
      </c>
    </row>
    <row r="9452" customFormat="false" ht="15" hidden="false" customHeight="false" outlineLevel="0" collapsed="false">
      <c r="A9452" s="0" t="n">
        <v>1500017523</v>
      </c>
      <c r="B9452" s="157" t="n">
        <v>8.75</v>
      </c>
    </row>
    <row r="9453" customFormat="false" ht="15" hidden="false" customHeight="false" outlineLevel="0" collapsed="false">
      <c r="A9453" s="0" t="n">
        <v>1500017524</v>
      </c>
      <c r="B9453" s="157" t="n">
        <v>7.5</v>
      </c>
    </row>
    <row r="9454" customFormat="false" ht="15" hidden="false" customHeight="false" outlineLevel="0" collapsed="false">
      <c r="A9454" s="0" t="n">
        <v>1500017525</v>
      </c>
      <c r="B9454" s="157" t="n">
        <v>21</v>
      </c>
    </row>
    <row r="9455" customFormat="false" ht="15" hidden="false" customHeight="false" outlineLevel="0" collapsed="false">
      <c r="A9455" s="0" t="n">
        <v>1500017526</v>
      </c>
      <c r="B9455" s="157" t="n">
        <v>0</v>
      </c>
    </row>
    <row r="9456" customFormat="false" ht="15" hidden="false" customHeight="false" outlineLevel="0" collapsed="false">
      <c r="A9456" s="0" t="n">
        <v>1500017535</v>
      </c>
      <c r="B9456" s="157" t="n">
        <v>9</v>
      </c>
    </row>
    <row r="9457" customFormat="false" ht="15" hidden="false" customHeight="false" outlineLevel="0" collapsed="false">
      <c r="A9457" s="0" t="n">
        <v>1500017536</v>
      </c>
      <c r="B9457" s="157" t="n">
        <v>44</v>
      </c>
    </row>
    <row r="9458" customFormat="false" ht="15" hidden="false" customHeight="false" outlineLevel="0" collapsed="false">
      <c r="A9458" s="0" t="n">
        <v>1500017537</v>
      </c>
      <c r="B9458" s="157" t="n">
        <v>21.5</v>
      </c>
    </row>
    <row r="9459" customFormat="false" ht="15" hidden="false" customHeight="false" outlineLevel="0" collapsed="false">
      <c r="A9459" s="0" t="n">
        <v>1500017538</v>
      </c>
      <c r="B9459" s="157" t="n">
        <v>15.7833333333333</v>
      </c>
    </row>
    <row r="9460" customFormat="false" ht="15" hidden="false" customHeight="false" outlineLevel="0" collapsed="false">
      <c r="A9460" s="0" t="n">
        <v>1500017539</v>
      </c>
      <c r="B9460" s="157" t="n">
        <v>9.75</v>
      </c>
    </row>
    <row r="9461" customFormat="false" ht="15" hidden="false" customHeight="false" outlineLevel="0" collapsed="false">
      <c r="A9461" s="0" t="n">
        <v>1500017540</v>
      </c>
      <c r="B9461" s="157" t="n">
        <v>6.16666666666667</v>
      </c>
    </row>
    <row r="9462" customFormat="false" ht="15" hidden="false" customHeight="false" outlineLevel="0" collapsed="false">
      <c r="A9462" s="0" t="n">
        <v>1500017541</v>
      </c>
      <c r="B9462" s="157" t="n">
        <v>16.75</v>
      </c>
    </row>
    <row r="9463" customFormat="false" ht="15" hidden="false" customHeight="false" outlineLevel="0" collapsed="false">
      <c r="A9463" s="0" t="n">
        <v>1500017542</v>
      </c>
      <c r="B9463" s="157" t="n">
        <v>15</v>
      </c>
    </row>
    <row r="9464" customFormat="false" ht="15" hidden="false" customHeight="false" outlineLevel="0" collapsed="false">
      <c r="A9464" s="0" t="n">
        <v>1500017543</v>
      </c>
      <c r="B9464" s="157" t="n">
        <v>79.1666666666667</v>
      </c>
    </row>
    <row r="9465" customFormat="false" ht="15" hidden="false" customHeight="false" outlineLevel="0" collapsed="false">
      <c r="A9465" s="0" t="n">
        <v>1500017544</v>
      </c>
      <c r="B9465" s="157" t="n">
        <v>3.75</v>
      </c>
    </row>
    <row r="9466" customFormat="false" ht="15" hidden="false" customHeight="false" outlineLevel="0" collapsed="false">
      <c r="A9466" s="0" t="n">
        <v>1500017583</v>
      </c>
      <c r="B9466" s="157" t="n">
        <v>18.6666666666667</v>
      </c>
    </row>
    <row r="9467" customFormat="false" ht="15" hidden="false" customHeight="false" outlineLevel="0" collapsed="false">
      <c r="A9467" s="0" t="n">
        <v>1500017585</v>
      </c>
      <c r="B9467" s="157" t="n">
        <v>7.58333333333333</v>
      </c>
    </row>
    <row r="9468" customFormat="false" ht="15" hidden="false" customHeight="false" outlineLevel="0" collapsed="false">
      <c r="A9468" s="0" t="n">
        <v>1500017586</v>
      </c>
      <c r="B9468" s="157" t="n">
        <v>30.5833333333333</v>
      </c>
    </row>
    <row r="9469" customFormat="false" ht="15" hidden="false" customHeight="false" outlineLevel="0" collapsed="false">
      <c r="A9469" s="0" t="n">
        <v>1500017587</v>
      </c>
      <c r="B9469" s="157" t="n">
        <v>0.416666666666667</v>
      </c>
    </row>
    <row r="9470" customFormat="false" ht="15" hidden="false" customHeight="false" outlineLevel="0" collapsed="false">
      <c r="A9470" s="0" t="n">
        <v>1500017589</v>
      </c>
      <c r="B9470" s="157" t="n">
        <v>35.7083333333333</v>
      </c>
    </row>
    <row r="9471" customFormat="false" ht="15" hidden="false" customHeight="false" outlineLevel="0" collapsed="false">
      <c r="A9471" s="0" t="n">
        <v>1500017590</v>
      </c>
      <c r="B9471" s="157" t="n">
        <v>5.91666666666667</v>
      </c>
    </row>
    <row r="9472" customFormat="false" ht="15" hidden="false" customHeight="false" outlineLevel="0" collapsed="false">
      <c r="A9472" s="0" t="n">
        <v>1500017591</v>
      </c>
      <c r="B9472" s="157" t="n">
        <v>14.5833333333333</v>
      </c>
    </row>
    <row r="9473" customFormat="false" ht="15" hidden="false" customHeight="false" outlineLevel="0" collapsed="false">
      <c r="A9473" s="0" t="n">
        <v>1500017592</v>
      </c>
      <c r="B9473" s="157" t="n">
        <v>0</v>
      </c>
    </row>
    <row r="9474" customFormat="false" ht="15" hidden="false" customHeight="false" outlineLevel="0" collapsed="false">
      <c r="A9474" s="0" t="n">
        <v>1500017593</v>
      </c>
      <c r="B9474" s="157" t="n">
        <v>42.0833333333333</v>
      </c>
    </row>
    <row r="9475" customFormat="false" ht="15" hidden="false" customHeight="false" outlineLevel="0" collapsed="false">
      <c r="A9475" s="0" t="n">
        <v>1500017595</v>
      </c>
      <c r="B9475" s="157" t="n">
        <v>52.525</v>
      </c>
    </row>
    <row r="9476" customFormat="false" ht="15" hidden="false" customHeight="false" outlineLevel="0" collapsed="false">
      <c r="A9476" s="0" t="n">
        <v>1500017596</v>
      </c>
      <c r="B9476" s="157" t="n">
        <v>23.3333333333333</v>
      </c>
    </row>
    <row r="9477" customFormat="false" ht="15" hidden="false" customHeight="false" outlineLevel="0" collapsed="false">
      <c r="A9477" s="0" t="n">
        <v>1500017597</v>
      </c>
      <c r="B9477" s="157" t="n">
        <v>0</v>
      </c>
    </row>
    <row r="9478" customFormat="false" ht="15" hidden="false" customHeight="false" outlineLevel="0" collapsed="false">
      <c r="A9478" s="0" t="n">
        <v>1500017601</v>
      </c>
      <c r="B9478" s="157" t="n">
        <v>5.83333333333333</v>
      </c>
    </row>
    <row r="9479" customFormat="false" ht="15" hidden="false" customHeight="false" outlineLevel="0" collapsed="false">
      <c r="A9479" s="0" t="n">
        <v>1500017602</v>
      </c>
      <c r="B9479" s="157" t="n">
        <v>18.3333333333333</v>
      </c>
    </row>
    <row r="9480" customFormat="false" ht="15" hidden="false" customHeight="false" outlineLevel="0" collapsed="false">
      <c r="A9480" s="0" t="n">
        <v>1500017604</v>
      </c>
      <c r="B9480" s="157" t="n">
        <v>25.4166666666667</v>
      </c>
    </row>
    <row r="9481" customFormat="false" ht="15" hidden="false" customHeight="false" outlineLevel="0" collapsed="false">
      <c r="A9481" s="0" t="n">
        <v>1500017607</v>
      </c>
      <c r="B9481" s="157" t="n">
        <v>9.58333333333333</v>
      </c>
    </row>
    <row r="9482" customFormat="false" ht="15" hidden="false" customHeight="false" outlineLevel="0" collapsed="false">
      <c r="A9482" s="0" t="n">
        <v>1500017608</v>
      </c>
      <c r="B9482" s="157" t="n">
        <v>24.2</v>
      </c>
    </row>
    <row r="9483" customFormat="false" ht="15" hidden="false" customHeight="false" outlineLevel="0" collapsed="false">
      <c r="A9483" s="0" t="n">
        <v>1500017610</v>
      </c>
      <c r="B9483" s="157" t="n">
        <v>12.9166666666667</v>
      </c>
    </row>
    <row r="9484" customFormat="false" ht="15" hidden="false" customHeight="false" outlineLevel="0" collapsed="false">
      <c r="A9484" s="0" t="n">
        <v>1500017559</v>
      </c>
      <c r="B9484" s="157" t="n">
        <v>20.75</v>
      </c>
    </row>
    <row r="9485" customFormat="false" ht="15" hidden="false" customHeight="false" outlineLevel="0" collapsed="false">
      <c r="A9485" s="0" t="n">
        <v>1500017560</v>
      </c>
      <c r="B9485" s="157" t="n">
        <v>0</v>
      </c>
    </row>
    <row r="9486" customFormat="false" ht="15" hidden="false" customHeight="false" outlineLevel="0" collapsed="false">
      <c r="A9486" s="0" t="n">
        <v>1500017561</v>
      </c>
      <c r="B9486" s="157" t="n">
        <v>13.75</v>
      </c>
    </row>
    <row r="9487" customFormat="false" ht="15" hidden="false" customHeight="false" outlineLevel="0" collapsed="false">
      <c r="A9487" s="0" t="n">
        <v>1500017562</v>
      </c>
      <c r="B9487" s="157" t="n">
        <v>34.5833333333333</v>
      </c>
    </row>
    <row r="9488" customFormat="false" ht="15" hidden="false" customHeight="false" outlineLevel="0" collapsed="false">
      <c r="A9488" s="0" t="n">
        <v>1500017563</v>
      </c>
      <c r="B9488" s="157" t="n">
        <v>5.33333333333333</v>
      </c>
    </row>
    <row r="9489" customFormat="false" ht="15" hidden="false" customHeight="false" outlineLevel="0" collapsed="false">
      <c r="A9489" s="0" t="n">
        <v>1500017564</v>
      </c>
      <c r="B9489" s="157" t="n">
        <v>12.1666666666667</v>
      </c>
    </row>
    <row r="9490" customFormat="false" ht="15" hidden="false" customHeight="false" outlineLevel="0" collapsed="false">
      <c r="A9490" s="0" t="n">
        <v>1500017565</v>
      </c>
      <c r="B9490" s="157" t="n">
        <v>22.0416666666667</v>
      </c>
    </row>
    <row r="9491" customFormat="false" ht="15" hidden="false" customHeight="false" outlineLevel="0" collapsed="false">
      <c r="A9491" s="0" t="n">
        <v>1500017566</v>
      </c>
      <c r="B9491" s="157" t="n">
        <v>30.8333333333333</v>
      </c>
    </row>
    <row r="9492" customFormat="false" ht="15" hidden="false" customHeight="false" outlineLevel="0" collapsed="false">
      <c r="A9492" s="0" t="n">
        <v>1500017570</v>
      </c>
      <c r="B9492" s="157" t="n">
        <v>1.25</v>
      </c>
    </row>
    <row r="9493" customFormat="false" ht="15" hidden="false" customHeight="false" outlineLevel="0" collapsed="false">
      <c r="A9493" s="0" t="n">
        <v>1500017571</v>
      </c>
      <c r="B9493" s="157" t="n">
        <v>58.4166666666667</v>
      </c>
    </row>
    <row r="9494" customFormat="false" ht="15" hidden="false" customHeight="false" outlineLevel="0" collapsed="false">
      <c r="A9494" s="0" t="n">
        <v>1500017577</v>
      </c>
      <c r="B9494" s="157" t="n">
        <v>33.3333333333333</v>
      </c>
    </row>
    <row r="9495" customFormat="false" ht="15" hidden="false" customHeight="false" outlineLevel="0" collapsed="false">
      <c r="A9495" s="0" t="n">
        <v>1500017685</v>
      </c>
      <c r="B9495" s="157" t="n">
        <v>13.675</v>
      </c>
    </row>
    <row r="9496" customFormat="false" ht="15" hidden="false" customHeight="false" outlineLevel="0" collapsed="false">
      <c r="A9496" s="0" t="n">
        <v>1500017578</v>
      </c>
      <c r="B9496" s="157" t="n">
        <v>108.5</v>
      </c>
    </row>
    <row r="9497" customFormat="false" ht="15" hidden="false" customHeight="false" outlineLevel="0" collapsed="false">
      <c r="A9497" s="0" t="n">
        <v>1500017638</v>
      </c>
      <c r="B9497" s="157" t="n">
        <v>14.1666666666667</v>
      </c>
    </row>
    <row r="9498" customFormat="false" ht="15" hidden="false" customHeight="false" outlineLevel="0" collapsed="false">
      <c r="A9498" s="0" t="n">
        <v>1500017639</v>
      </c>
      <c r="B9498" s="157" t="n">
        <v>0</v>
      </c>
    </row>
    <row r="9499" customFormat="false" ht="15" hidden="false" customHeight="false" outlineLevel="0" collapsed="false">
      <c r="A9499" s="0" t="n">
        <v>1500017640</v>
      </c>
      <c r="B9499" s="157" t="n">
        <v>13.3333333333333</v>
      </c>
    </row>
    <row r="9500" customFormat="false" ht="15" hidden="false" customHeight="false" outlineLevel="0" collapsed="false">
      <c r="A9500" s="0" t="n">
        <v>1500017641</v>
      </c>
      <c r="B9500" s="157" t="n">
        <v>40.5</v>
      </c>
    </row>
    <row r="9501" customFormat="false" ht="15" hidden="false" customHeight="false" outlineLevel="0" collapsed="false">
      <c r="A9501" s="0" t="n">
        <v>1500017642</v>
      </c>
      <c r="B9501" s="157" t="n">
        <v>0</v>
      </c>
    </row>
    <row r="9502" customFormat="false" ht="15" hidden="false" customHeight="false" outlineLevel="0" collapsed="false">
      <c r="A9502" s="0" t="n">
        <v>1500017643</v>
      </c>
      <c r="B9502" s="157" t="n">
        <v>15</v>
      </c>
    </row>
    <row r="9503" customFormat="false" ht="15" hidden="false" customHeight="false" outlineLevel="0" collapsed="false">
      <c r="A9503" s="0" t="n">
        <v>1500017618</v>
      </c>
      <c r="B9503" s="157" t="n">
        <v>2.91666666666667</v>
      </c>
    </row>
    <row r="9504" customFormat="false" ht="15" hidden="false" customHeight="false" outlineLevel="0" collapsed="false">
      <c r="A9504" s="0" t="n">
        <v>1500017619</v>
      </c>
      <c r="B9504" s="157" t="n">
        <v>5</v>
      </c>
    </row>
    <row r="9505" customFormat="false" ht="15" hidden="false" customHeight="false" outlineLevel="0" collapsed="false">
      <c r="A9505" s="0" t="n">
        <v>1500017620</v>
      </c>
      <c r="B9505" s="157" t="n">
        <v>9.16666666666667</v>
      </c>
    </row>
    <row r="9506" customFormat="false" ht="15" hidden="false" customHeight="false" outlineLevel="0" collapsed="false">
      <c r="A9506" s="0" t="n">
        <v>1500017621</v>
      </c>
      <c r="B9506" s="157" t="n">
        <v>35.9166666666667</v>
      </c>
    </row>
    <row r="9507" customFormat="false" ht="15" hidden="false" customHeight="false" outlineLevel="0" collapsed="false">
      <c r="A9507" s="0" t="n">
        <v>1500017622</v>
      </c>
      <c r="B9507" s="157" t="n">
        <v>0</v>
      </c>
    </row>
    <row r="9508" customFormat="false" ht="15" hidden="false" customHeight="false" outlineLevel="0" collapsed="false">
      <c r="A9508" s="0" t="n">
        <v>1500017623</v>
      </c>
      <c r="B9508" s="157" t="n">
        <v>29.9416666666667</v>
      </c>
    </row>
    <row r="9509" customFormat="false" ht="15" hidden="false" customHeight="false" outlineLevel="0" collapsed="false">
      <c r="A9509" s="0" t="n">
        <v>1500017624</v>
      </c>
      <c r="B9509" s="157" t="n">
        <v>6.66666666666667</v>
      </c>
    </row>
    <row r="9510" customFormat="false" ht="15" hidden="false" customHeight="false" outlineLevel="0" collapsed="false">
      <c r="A9510" s="0" t="n">
        <v>1500017625</v>
      </c>
      <c r="B9510" s="157" t="n">
        <v>0</v>
      </c>
    </row>
    <row r="9511" customFormat="false" ht="15" hidden="false" customHeight="false" outlineLevel="0" collapsed="false">
      <c r="A9511" s="0" t="n">
        <v>1500017626</v>
      </c>
      <c r="B9511" s="157" t="n">
        <v>14.0833333333333</v>
      </c>
    </row>
    <row r="9512" customFormat="false" ht="15" hidden="false" customHeight="false" outlineLevel="0" collapsed="false">
      <c r="A9512" s="0" t="n">
        <v>1500017627</v>
      </c>
      <c r="B9512" s="157" t="n">
        <v>10</v>
      </c>
    </row>
    <row r="9513" customFormat="false" ht="15" hidden="false" customHeight="false" outlineLevel="0" collapsed="false">
      <c r="A9513" s="0" t="n">
        <v>1500017628</v>
      </c>
      <c r="B9513" s="157" t="n">
        <v>61.4583333333333</v>
      </c>
    </row>
    <row r="9514" customFormat="false" ht="15" hidden="false" customHeight="false" outlineLevel="0" collapsed="false">
      <c r="A9514" s="0" t="n">
        <v>1500017629</v>
      </c>
      <c r="B9514" s="157" t="n">
        <v>27.4166666666667</v>
      </c>
    </row>
    <row r="9515" customFormat="false" ht="15" hidden="false" customHeight="false" outlineLevel="0" collapsed="false">
      <c r="A9515" s="0" t="n">
        <v>1500017630</v>
      </c>
      <c r="B9515" s="157" t="n">
        <v>9.58333333333333</v>
      </c>
    </row>
    <row r="9516" customFormat="false" ht="15" hidden="false" customHeight="false" outlineLevel="0" collapsed="false">
      <c r="A9516" s="0" t="n">
        <v>1500017632</v>
      </c>
      <c r="B9516" s="157" t="n">
        <v>16.6666666666667</v>
      </c>
    </row>
    <row r="9517" customFormat="false" ht="15" hidden="false" customHeight="false" outlineLevel="0" collapsed="false">
      <c r="A9517" s="0" t="n">
        <v>1500017633</v>
      </c>
      <c r="B9517" s="157" t="n">
        <v>11.6666666666667</v>
      </c>
    </row>
    <row r="9518" customFormat="false" ht="15" hidden="false" customHeight="false" outlineLevel="0" collapsed="false">
      <c r="A9518" s="0" t="n">
        <v>1500017634</v>
      </c>
      <c r="B9518" s="157" t="n">
        <v>34.25</v>
      </c>
    </row>
    <row r="9519" customFormat="false" ht="15" hidden="false" customHeight="false" outlineLevel="0" collapsed="false">
      <c r="A9519" s="0" t="n">
        <v>1500017635</v>
      </c>
      <c r="B9519" s="157" t="n">
        <v>10.8333333333333</v>
      </c>
    </row>
    <row r="9520" customFormat="false" ht="15" hidden="false" customHeight="false" outlineLevel="0" collapsed="false">
      <c r="A9520" s="0" t="n">
        <v>1500017733</v>
      </c>
      <c r="B9520" s="157" t="n">
        <v>0</v>
      </c>
    </row>
    <row r="9521" customFormat="false" ht="15" hidden="false" customHeight="false" outlineLevel="0" collapsed="false">
      <c r="A9521" s="0" t="n">
        <v>1500017636</v>
      </c>
      <c r="B9521" s="157" t="n">
        <v>8.91666666666667</v>
      </c>
    </row>
    <row r="9522" customFormat="false" ht="15" hidden="false" customHeight="false" outlineLevel="0" collapsed="false">
      <c r="A9522" s="0" t="n">
        <v>1500017637</v>
      </c>
      <c r="B9522" s="157" t="n">
        <v>21.6666666666667</v>
      </c>
    </row>
    <row r="9523" customFormat="false" ht="15" hidden="false" customHeight="false" outlineLevel="0" collapsed="false">
      <c r="A9523" s="0" t="n">
        <v>1500017644</v>
      </c>
      <c r="B9523" s="157" t="n">
        <v>0</v>
      </c>
    </row>
    <row r="9524" customFormat="false" ht="15" hidden="false" customHeight="false" outlineLevel="0" collapsed="false">
      <c r="A9524" s="0" t="n">
        <v>1500017645</v>
      </c>
      <c r="B9524" s="157" t="n">
        <v>25.7833333333333</v>
      </c>
    </row>
    <row r="9525" customFormat="false" ht="15" hidden="false" customHeight="false" outlineLevel="0" collapsed="false">
      <c r="A9525" s="0" t="n">
        <v>1500017646</v>
      </c>
      <c r="B9525" s="157" t="n">
        <v>0</v>
      </c>
    </row>
    <row r="9526" customFormat="false" ht="15" hidden="false" customHeight="false" outlineLevel="0" collapsed="false">
      <c r="A9526" s="0" t="n">
        <v>1500017656</v>
      </c>
      <c r="B9526" s="157" t="n">
        <v>13.3333333333333</v>
      </c>
    </row>
    <row r="9527" customFormat="false" ht="15" hidden="false" customHeight="false" outlineLevel="0" collapsed="false">
      <c r="A9527" s="0" t="n">
        <v>1500017657</v>
      </c>
      <c r="B9527" s="157" t="n">
        <v>4.5</v>
      </c>
    </row>
    <row r="9528" customFormat="false" ht="15" hidden="false" customHeight="false" outlineLevel="0" collapsed="false">
      <c r="A9528" s="0" t="n">
        <v>1500017658</v>
      </c>
      <c r="B9528" s="157" t="n">
        <v>0</v>
      </c>
    </row>
    <row r="9529" customFormat="false" ht="15" hidden="false" customHeight="false" outlineLevel="0" collapsed="false">
      <c r="A9529" s="0" t="n">
        <v>1500017676</v>
      </c>
      <c r="B9529" s="157" t="n">
        <v>8</v>
      </c>
    </row>
    <row r="9530" customFormat="false" ht="15" hidden="false" customHeight="false" outlineLevel="0" collapsed="false">
      <c r="A9530" s="0" t="n">
        <v>1500017677</v>
      </c>
      <c r="B9530" s="157" t="n">
        <v>33.425</v>
      </c>
    </row>
    <row r="9531" customFormat="false" ht="15" hidden="false" customHeight="false" outlineLevel="0" collapsed="false">
      <c r="A9531" s="0" t="n">
        <v>1500017678</v>
      </c>
      <c r="B9531" s="157" t="n">
        <v>20.1666666666667</v>
      </c>
    </row>
    <row r="9532" customFormat="false" ht="15" hidden="false" customHeight="false" outlineLevel="0" collapsed="false">
      <c r="A9532" s="0" t="n">
        <v>1500017679</v>
      </c>
      <c r="B9532" s="157" t="n">
        <v>6.91666666666667</v>
      </c>
    </row>
    <row r="9533" customFormat="false" ht="15" hidden="false" customHeight="false" outlineLevel="0" collapsed="false">
      <c r="A9533" s="0" t="n">
        <v>1500017680</v>
      </c>
      <c r="B9533" s="157" t="n">
        <v>0.25</v>
      </c>
    </row>
    <row r="9534" customFormat="false" ht="15" hidden="false" customHeight="false" outlineLevel="0" collapsed="false">
      <c r="A9534" s="0" t="n">
        <v>1500017681</v>
      </c>
      <c r="B9534" s="157" t="n">
        <v>0</v>
      </c>
    </row>
    <row r="9535" customFormat="false" ht="15" hidden="false" customHeight="false" outlineLevel="0" collapsed="false">
      <c r="A9535" s="0" t="n">
        <v>1500017682</v>
      </c>
      <c r="B9535" s="157" t="n">
        <v>2.91666666666667</v>
      </c>
    </row>
    <row r="9536" customFormat="false" ht="15" hidden="false" customHeight="false" outlineLevel="0" collapsed="false">
      <c r="A9536" s="0" t="n">
        <v>1500017686</v>
      </c>
      <c r="B9536" s="157" t="n">
        <v>6.5</v>
      </c>
    </row>
    <row r="9537" customFormat="false" ht="15" hidden="false" customHeight="false" outlineLevel="0" collapsed="false">
      <c r="A9537" s="0" t="n">
        <v>1500017687</v>
      </c>
      <c r="B9537" s="157" t="n">
        <v>0</v>
      </c>
    </row>
    <row r="9538" customFormat="false" ht="15" hidden="false" customHeight="false" outlineLevel="0" collapsed="false">
      <c r="A9538" s="0" t="n">
        <v>1500017688</v>
      </c>
      <c r="B9538" s="157" t="n">
        <v>56.8333333333333</v>
      </c>
    </row>
    <row r="9539" customFormat="false" ht="15" hidden="false" customHeight="false" outlineLevel="0" collapsed="false">
      <c r="A9539" s="0" t="n">
        <v>1500017689</v>
      </c>
      <c r="B9539" s="157" t="n">
        <v>5.5</v>
      </c>
    </row>
    <row r="9540" customFormat="false" ht="15" hidden="false" customHeight="false" outlineLevel="0" collapsed="false">
      <c r="A9540" s="0" t="n">
        <v>1500017690</v>
      </c>
      <c r="B9540" s="157" t="n">
        <v>15.9583333333333</v>
      </c>
    </row>
    <row r="9541" customFormat="false" ht="15" hidden="false" customHeight="false" outlineLevel="0" collapsed="false">
      <c r="A9541" s="0" t="n">
        <v>1500017691</v>
      </c>
      <c r="B9541" s="157" t="n">
        <v>0</v>
      </c>
    </row>
    <row r="9542" customFormat="false" ht="15" hidden="false" customHeight="false" outlineLevel="0" collapsed="false">
      <c r="A9542" s="0" t="n">
        <v>1500017692</v>
      </c>
      <c r="B9542" s="157" t="n">
        <v>25.3333333333333</v>
      </c>
    </row>
    <row r="9543" customFormat="false" ht="15" hidden="false" customHeight="false" outlineLevel="0" collapsed="false">
      <c r="A9543" s="0" t="n">
        <v>1500017694</v>
      </c>
      <c r="B9543" s="157" t="n">
        <v>4.33333333333333</v>
      </c>
    </row>
    <row r="9544" customFormat="false" ht="15" hidden="false" customHeight="false" outlineLevel="0" collapsed="false">
      <c r="A9544" s="0" t="n">
        <v>1500017695</v>
      </c>
      <c r="B9544" s="157" t="n">
        <v>3.75</v>
      </c>
    </row>
    <row r="9545" customFormat="false" ht="15" hidden="false" customHeight="false" outlineLevel="0" collapsed="false">
      <c r="A9545" s="0" t="n">
        <v>1500017696</v>
      </c>
      <c r="B9545" s="157" t="n">
        <v>5.41666666666667</v>
      </c>
    </row>
    <row r="9546" customFormat="false" ht="15" hidden="false" customHeight="false" outlineLevel="0" collapsed="false">
      <c r="A9546" s="0" t="n">
        <v>1500017697</v>
      </c>
      <c r="B9546" s="157" t="n">
        <v>24.1666666666667</v>
      </c>
    </row>
    <row r="9547" customFormat="false" ht="15" hidden="false" customHeight="false" outlineLevel="0" collapsed="false">
      <c r="A9547" s="0" t="n">
        <v>1500017698</v>
      </c>
      <c r="B9547" s="157" t="n">
        <v>12</v>
      </c>
    </row>
    <row r="9548" customFormat="false" ht="15" hidden="false" customHeight="false" outlineLevel="0" collapsed="false">
      <c r="A9548" s="0" t="n">
        <v>1500017699</v>
      </c>
      <c r="B9548" s="157" t="n">
        <v>8.25</v>
      </c>
    </row>
    <row r="9549" customFormat="false" ht="15" hidden="false" customHeight="false" outlineLevel="0" collapsed="false">
      <c r="A9549" s="0" t="n">
        <v>1500017700</v>
      </c>
      <c r="B9549" s="157" t="n">
        <v>11.1666666666667</v>
      </c>
    </row>
    <row r="9550" customFormat="false" ht="15" hidden="false" customHeight="false" outlineLevel="0" collapsed="false">
      <c r="A9550" s="0" t="n">
        <v>1500017701</v>
      </c>
      <c r="B9550" s="157" t="n">
        <v>12.9166666666667</v>
      </c>
    </row>
    <row r="9551" customFormat="false" ht="15" hidden="false" customHeight="false" outlineLevel="0" collapsed="false">
      <c r="A9551" s="0" t="n">
        <v>1500017702</v>
      </c>
      <c r="B9551" s="157" t="n">
        <v>17.0833333333333</v>
      </c>
    </row>
    <row r="9552" customFormat="false" ht="15" hidden="false" customHeight="false" outlineLevel="0" collapsed="false">
      <c r="A9552" s="0" t="n">
        <v>1500017703</v>
      </c>
      <c r="B9552" s="157" t="n">
        <v>48.325</v>
      </c>
    </row>
    <row r="9553" customFormat="false" ht="15" hidden="false" customHeight="false" outlineLevel="0" collapsed="false">
      <c r="A9553" s="0" t="n">
        <v>1500017704</v>
      </c>
      <c r="B9553" s="157" t="n">
        <v>1.25</v>
      </c>
    </row>
    <row r="9554" customFormat="false" ht="15" hidden="false" customHeight="false" outlineLevel="0" collapsed="false">
      <c r="A9554" s="0" t="n">
        <v>1500017705</v>
      </c>
      <c r="B9554" s="157" t="n">
        <v>5.5</v>
      </c>
    </row>
    <row r="9555" customFormat="false" ht="15" hidden="false" customHeight="false" outlineLevel="0" collapsed="false">
      <c r="A9555" s="0" t="n">
        <v>1500017706</v>
      </c>
      <c r="B9555" s="157" t="n">
        <v>7.25</v>
      </c>
    </row>
    <row r="9556" customFormat="false" ht="15" hidden="false" customHeight="false" outlineLevel="0" collapsed="false">
      <c r="A9556" s="0" t="n">
        <v>1500017709</v>
      </c>
      <c r="B9556" s="157" t="n">
        <v>13.9166666666667</v>
      </c>
    </row>
    <row r="9557" customFormat="false" ht="15" hidden="false" customHeight="false" outlineLevel="0" collapsed="false">
      <c r="A9557" s="0" t="n">
        <v>1500017710</v>
      </c>
      <c r="B9557" s="157" t="n">
        <v>36.0833333333333</v>
      </c>
    </row>
    <row r="9558" customFormat="false" ht="15" hidden="false" customHeight="false" outlineLevel="0" collapsed="false">
      <c r="A9558" s="0" t="n">
        <v>1500017711</v>
      </c>
      <c r="B9558" s="157" t="n">
        <v>7.5</v>
      </c>
    </row>
    <row r="9559" customFormat="false" ht="15" hidden="false" customHeight="false" outlineLevel="0" collapsed="false">
      <c r="A9559" s="0" t="n">
        <v>1500017712</v>
      </c>
      <c r="B9559" s="157" t="n">
        <v>2.5</v>
      </c>
    </row>
    <row r="9560" customFormat="false" ht="15" hidden="false" customHeight="false" outlineLevel="0" collapsed="false">
      <c r="A9560" s="0" t="n">
        <v>1500017713</v>
      </c>
      <c r="B9560" s="157" t="n">
        <v>8.75</v>
      </c>
    </row>
    <row r="9561" customFormat="false" ht="15" hidden="false" customHeight="false" outlineLevel="0" collapsed="false">
      <c r="A9561" s="0" t="n">
        <v>1500017714</v>
      </c>
      <c r="B9561" s="157" t="n">
        <v>0</v>
      </c>
    </row>
    <row r="9562" customFormat="false" ht="15" hidden="false" customHeight="false" outlineLevel="0" collapsed="false">
      <c r="A9562" s="0" t="n">
        <v>1500017715</v>
      </c>
      <c r="B9562" s="157" t="n">
        <v>306.583333333333</v>
      </c>
    </row>
    <row r="9563" customFormat="false" ht="15" hidden="false" customHeight="false" outlineLevel="0" collapsed="false">
      <c r="A9563" s="0" t="n">
        <v>1500017716</v>
      </c>
      <c r="B9563" s="157" t="n">
        <v>13.3333333333333</v>
      </c>
    </row>
    <row r="9564" customFormat="false" ht="15" hidden="false" customHeight="false" outlineLevel="0" collapsed="false">
      <c r="A9564" s="0" t="n">
        <v>1500017717</v>
      </c>
      <c r="B9564" s="157" t="n">
        <v>162</v>
      </c>
    </row>
    <row r="9565" customFormat="false" ht="15" hidden="false" customHeight="false" outlineLevel="0" collapsed="false">
      <c r="A9565" s="0" t="n">
        <v>1500017718</v>
      </c>
      <c r="B9565" s="157" t="n">
        <v>15</v>
      </c>
    </row>
    <row r="9566" customFormat="false" ht="15" hidden="false" customHeight="false" outlineLevel="0" collapsed="false">
      <c r="A9566" s="0" t="n">
        <v>1500017721</v>
      </c>
      <c r="B9566" s="157" t="n">
        <v>0</v>
      </c>
    </row>
    <row r="9567" customFormat="false" ht="15" hidden="false" customHeight="false" outlineLevel="0" collapsed="false">
      <c r="A9567" s="0" t="n">
        <v>1500017722</v>
      </c>
      <c r="B9567" s="157" t="n">
        <v>33.3333333333333</v>
      </c>
    </row>
    <row r="9568" customFormat="false" ht="15" hidden="false" customHeight="false" outlineLevel="0" collapsed="false">
      <c r="A9568" s="0" t="n">
        <v>1500017723</v>
      </c>
      <c r="B9568" s="157" t="n">
        <v>0.666666666666667</v>
      </c>
    </row>
    <row r="9569" customFormat="false" ht="15" hidden="false" customHeight="false" outlineLevel="0" collapsed="false">
      <c r="A9569" s="0" t="n">
        <v>1500017724</v>
      </c>
      <c r="B9569" s="157" t="n">
        <v>9.41666666666667</v>
      </c>
    </row>
    <row r="9570" customFormat="false" ht="15" hidden="false" customHeight="false" outlineLevel="0" collapsed="false">
      <c r="A9570" s="0" t="n">
        <v>1500017726</v>
      </c>
      <c r="B9570" s="157" t="n">
        <v>2.16666666666667</v>
      </c>
    </row>
    <row r="9571" customFormat="false" ht="15" hidden="false" customHeight="false" outlineLevel="0" collapsed="false">
      <c r="A9571" s="0" t="n">
        <v>1500017727</v>
      </c>
      <c r="B9571" s="157" t="n">
        <v>8.91666666666667</v>
      </c>
    </row>
    <row r="9572" customFormat="false" ht="15" hidden="false" customHeight="false" outlineLevel="0" collapsed="false">
      <c r="A9572" s="0" t="n">
        <v>1500017728</v>
      </c>
      <c r="B9572" s="157" t="n">
        <v>37.0833333333333</v>
      </c>
    </row>
    <row r="9573" customFormat="false" ht="15" hidden="false" customHeight="false" outlineLevel="0" collapsed="false">
      <c r="A9573" s="0" t="n">
        <v>1500017729</v>
      </c>
      <c r="B9573" s="157" t="n">
        <v>11.1666666666667</v>
      </c>
    </row>
    <row r="9574" customFormat="false" ht="15" hidden="false" customHeight="false" outlineLevel="0" collapsed="false">
      <c r="A9574" s="0" t="n">
        <v>1500017730</v>
      </c>
      <c r="B9574" s="157" t="n">
        <v>6.58333333333333</v>
      </c>
    </row>
    <row r="9575" customFormat="false" ht="15" hidden="false" customHeight="false" outlineLevel="0" collapsed="false">
      <c r="A9575" s="0" t="n">
        <v>1500017731</v>
      </c>
      <c r="B9575" s="157" t="n">
        <v>0</v>
      </c>
    </row>
    <row r="9576" customFormat="false" ht="15" hidden="false" customHeight="false" outlineLevel="0" collapsed="false">
      <c r="A9576" s="0" t="n">
        <v>1500017732</v>
      </c>
      <c r="B9576" s="157" t="n">
        <v>26.3333333333333</v>
      </c>
    </row>
    <row r="9577" customFormat="false" ht="15" hidden="false" customHeight="false" outlineLevel="0" collapsed="false">
      <c r="A9577" s="0" t="n">
        <v>1500017734</v>
      </c>
      <c r="B9577" s="157" t="n">
        <v>9.16666666666667</v>
      </c>
    </row>
    <row r="9578" customFormat="false" ht="15" hidden="false" customHeight="false" outlineLevel="0" collapsed="false">
      <c r="A9578" s="0" t="n">
        <v>1500017735</v>
      </c>
      <c r="B9578" s="157" t="n">
        <v>11.6666666666667</v>
      </c>
    </row>
    <row r="9579" customFormat="false" ht="15" hidden="false" customHeight="false" outlineLevel="0" collapsed="false">
      <c r="A9579" s="0" t="n">
        <v>1500017736</v>
      </c>
      <c r="B9579" s="157" t="n">
        <v>5</v>
      </c>
    </row>
    <row r="9580" customFormat="false" ht="15" hidden="false" customHeight="false" outlineLevel="0" collapsed="false">
      <c r="A9580" s="0" t="n">
        <v>1500017737</v>
      </c>
      <c r="B9580" s="157" t="n">
        <v>0</v>
      </c>
    </row>
    <row r="9581" customFormat="false" ht="15" hidden="false" customHeight="false" outlineLevel="0" collapsed="false">
      <c r="A9581" s="0" t="n">
        <v>1500017773</v>
      </c>
      <c r="B9581" s="157" t="n">
        <v>5.16666666666667</v>
      </c>
    </row>
    <row r="9582" customFormat="false" ht="15" hidden="false" customHeight="false" outlineLevel="0" collapsed="false">
      <c r="A9582" s="0" t="n">
        <v>1500017774</v>
      </c>
      <c r="B9582" s="157" t="n">
        <v>29</v>
      </c>
    </row>
    <row r="9583" customFormat="false" ht="15" hidden="false" customHeight="false" outlineLevel="0" collapsed="false">
      <c r="A9583" s="0" t="n">
        <v>1500017838</v>
      </c>
      <c r="B9583" s="157" t="n">
        <v>1.33333333333333</v>
      </c>
    </row>
    <row r="9584" customFormat="false" ht="15" hidden="false" customHeight="false" outlineLevel="0" collapsed="false">
      <c r="A9584" s="0" t="n">
        <v>1500017839</v>
      </c>
      <c r="B9584" s="157" t="n">
        <v>14.3333333333333</v>
      </c>
    </row>
    <row r="9585" customFormat="false" ht="15" hidden="false" customHeight="false" outlineLevel="0" collapsed="false">
      <c r="A9585" s="0" t="n">
        <v>1500017840</v>
      </c>
      <c r="B9585" s="157" t="n">
        <v>48.225</v>
      </c>
    </row>
    <row r="9586" customFormat="false" ht="15" hidden="false" customHeight="false" outlineLevel="0" collapsed="false">
      <c r="A9586" s="0" t="n">
        <v>1500017841</v>
      </c>
      <c r="B9586" s="157" t="n">
        <v>10.1666666666667</v>
      </c>
    </row>
    <row r="9587" customFormat="false" ht="15" hidden="false" customHeight="false" outlineLevel="0" collapsed="false">
      <c r="A9587" s="0" t="n">
        <v>1500017842</v>
      </c>
      <c r="B9587" s="157" t="n">
        <v>72.0833333333333</v>
      </c>
    </row>
    <row r="9588" customFormat="false" ht="15" hidden="false" customHeight="false" outlineLevel="0" collapsed="false">
      <c r="A9588" s="0" t="n">
        <v>1500017786</v>
      </c>
      <c r="B9588" s="157" t="n">
        <v>3.33333333333333</v>
      </c>
    </row>
    <row r="9589" customFormat="false" ht="15" hidden="false" customHeight="false" outlineLevel="0" collapsed="false">
      <c r="A9589" s="0" t="n">
        <v>1500017787</v>
      </c>
      <c r="B9589" s="157" t="n">
        <v>8.33333333333333</v>
      </c>
    </row>
    <row r="9590" customFormat="false" ht="15" hidden="false" customHeight="false" outlineLevel="0" collapsed="false">
      <c r="A9590" s="0" t="n">
        <v>1500017788</v>
      </c>
      <c r="B9590" s="157" t="n">
        <v>12.5</v>
      </c>
    </row>
    <row r="9591" customFormat="false" ht="15" hidden="false" customHeight="false" outlineLevel="0" collapsed="false">
      <c r="A9591" s="0" t="n">
        <v>1500017789</v>
      </c>
      <c r="B9591" s="157" t="n">
        <v>50.3833333333333</v>
      </c>
    </row>
    <row r="9592" customFormat="false" ht="15" hidden="false" customHeight="false" outlineLevel="0" collapsed="false">
      <c r="A9592" s="0" t="n">
        <v>1500017790</v>
      </c>
      <c r="B9592" s="157" t="n">
        <v>7.33333333333333</v>
      </c>
    </row>
    <row r="9593" customFormat="false" ht="15" hidden="false" customHeight="false" outlineLevel="0" collapsed="false">
      <c r="A9593" s="0" t="n">
        <v>1500017791</v>
      </c>
      <c r="B9593" s="157" t="n">
        <v>11.4166666666667</v>
      </c>
    </row>
    <row r="9594" customFormat="false" ht="15" hidden="false" customHeight="false" outlineLevel="0" collapsed="false">
      <c r="A9594" s="0" t="n">
        <v>1500017792</v>
      </c>
      <c r="B9594" s="157" t="n">
        <v>0.833333333333333</v>
      </c>
    </row>
    <row r="9595" customFormat="false" ht="15" hidden="false" customHeight="false" outlineLevel="0" collapsed="false">
      <c r="A9595" s="0" t="n">
        <v>1500017793</v>
      </c>
      <c r="B9595" s="157" t="n">
        <v>6.25</v>
      </c>
    </row>
    <row r="9596" customFormat="false" ht="15" hidden="false" customHeight="false" outlineLevel="0" collapsed="false">
      <c r="A9596" s="0" t="n">
        <v>1500017794</v>
      </c>
      <c r="B9596" s="157" t="n">
        <v>55.9166666666667</v>
      </c>
    </row>
    <row r="9597" customFormat="false" ht="15" hidden="false" customHeight="false" outlineLevel="0" collapsed="false">
      <c r="A9597" s="0" t="n">
        <v>1500017804</v>
      </c>
      <c r="B9597" s="157" t="n">
        <v>0</v>
      </c>
    </row>
    <row r="9598" customFormat="false" ht="15" hidden="false" customHeight="false" outlineLevel="0" collapsed="false">
      <c r="A9598" s="0" t="n">
        <v>1500017805</v>
      </c>
      <c r="B9598" s="157" t="n">
        <v>0</v>
      </c>
    </row>
    <row r="9599" customFormat="false" ht="15" hidden="false" customHeight="false" outlineLevel="0" collapsed="false">
      <c r="A9599" s="0" t="n">
        <v>1500017806</v>
      </c>
      <c r="B9599" s="157" t="n">
        <v>9.5</v>
      </c>
    </row>
    <row r="9600" customFormat="false" ht="15" hidden="false" customHeight="false" outlineLevel="0" collapsed="false">
      <c r="A9600" s="0" t="n">
        <v>1500017807</v>
      </c>
      <c r="B9600" s="157" t="n">
        <v>0</v>
      </c>
    </row>
    <row r="9601" customFormat="false" ht="15" hidden="false" customHeight="false" outlineLevel="0" collapsed="false">
      <c r="A9601" s="0" t="n">
        <v>1500017808</v>
      </c>
      <c r="B9601" s="157" t="n">
        <v>9.58333333333333</v>
      </c>
    </row>
    <row r="9602" customFormat="false" ht="15" hidden="false" customHeight="false" outlineLevel="0" collapsed="false">
      <c r="A9602" s="0" t="n">
        <v>1500017809</v>
      </c>
      <c r="B9602" s="157" t="n">
        <v>6.25</v>
      </c>
    </row>
    <row r="9603" customFormat="false" ht="15" hidden="false" customHeight="false" outlineLevel="0" collapsed="false">
      <c r="A9603" s="0" t="n">
        <v>1500017810</v>
      </c>
      <c r="B9603" s="157" t="n">
        <v>5.08333333333333</v>
      </c>
    </row>
    <row r="9604" customFormat="false" ht="15" hidden="false" customHeight="false" outlineLevel="0" collapsed="false">
      <c r="A9604" s="0" t="n">
        <v>1500017811</v>
      </c>
      <c r="B9604" s="157" t="n">
        <v>0</v>
      </c>
    </row>
    <row r="9605" customFormat="false" ht="15" hidden="false" customHeight="false" outlineLevel="0" collapsed="false">
      <c r="A9605" s="0" t="n">
        <v>1500017812</v>
      </c>
      <c r="B9605" s="157" t="n">
        <v>2.58333333333333</v>
      </c>
    </row>
    <row r="9606" customFormat="false" ht="15" hidden="false" customHeight="false" outlineLevel="0" collapsed="false">
      <c r="A9606" s="0" t="n">
        <v>1500017813</v>
      </c>
      <c r="B9606" s="157" t="n">
        <v>2.75</v>
      </c>
    </row>
    <row r="9607" customFormat="false" ht="15" hidden="false" customHeight="false" outlineLevel="0" collapsed="false">
      <c r="A9607" s="0" t="n">
        <v>1500017814</v>
      </c>
      <c r="B9607" s="157" t="n">
        <v>19.0833333333333</v>
      </c>
    </row>
    <row r="9608" customFormat="false" ht="15" hidden="false" customHeight="false" outlineLevel="0" collapsed="false">
      <c r="A9608" s="0" t="n">
        <v>1500017815</v>
      </c>
      <c r="B9608" s="157" t="n">
        <v>11.4166666666667</v>
      </c>
    </row>
    <row r="9609" customFormat="false" ht="15" hidden="false" customHeight="false" outlineLevel="0" collapsed="false">
      <c r="A9609" s="0" t="n">
        <v>1500017816</v>
      </c>
      <c r="B9609" s="157" t="n">
        <v>5.08333333333333</v>
      </c>
    </row>
    <row r="9610" customFormat="false" ht="15" hidden="false" customHeight="false" outlineLevel="0" collapsed="false">
      <c r="A9610" s="0" t="n">
        <v>1500017817</v>
      </c>
      <c r="B9610" s="157" t="n">
        <v>7.33333333333333</v>
      </c>
    </row>
    <row r="9611" customFormat="false" ht="15" hidden="false" customHeight="false" outlineLevel="0" collapsed="false">
      <c r="A9611" s="0" t="n">
        <v>1500017819</v>
      </c>
      <c r="B9611" s="157" t="n">
        <v>6.66666666666667</v>
      </c>
    </row>
    <row r="9612" customFormat="false" ht="15" hidden="false" customHeight="false" outlineLevel="0" collapsed="false">
      <c r="A9612" s="0" t="n">
        <v>1500017820</v>
      </c>
      <c r="B9612" s="157" t="n">
        <v>53.925</v>
      </c>
    </row>
    <row r="9613" customFormat="false" ht="15" hidden="false" customHeight="false" outlineLevel="0" collapsed="false">
      <c r="A9613" s="0" t="n">
        <v>1500017821</v>
      </c>
      <c r="B9613" s="157" t="n">
        <v>47.9166666666667</v>
      </c>
    </row>
    <row r="9614" customFormat="false" ht="15" hidden="false" customHeight="false" outlineLevel="0" collapsed="false">
      <c r="A9614" s="0" t="n">
        <v>1500017822</v>
      </c>
      <c r="B9614" s="157" t="n">
        <v>26.6666666666667</v>
      </c>
    </row>
    <row r="9615" customFormat="false" ht="15" hidden="false" customHeight="false" outlineLevel="0" collapsed="false">
      <c r="A9615" s="0" t="n">
        <v>1500017824</v>
      </c>
      <c r="B9615" s="157" t="n">
        <v>49.9166666666667</v>
      </c>
    </row>
    <row r="9616" customFormat="false" ht="15" hidden="false" customHeight="false" outlineLevel="0" collapsed="false">
      <c r="A9616" s="0" t="n">
        <v>1500017825</v>
      </c>
      <c r="B9616" s="157" t="n">
        <v>44.1666666666667</v>
      </c>
    </row>
    <row r="9617" customFormat="false" ht="15" hidden="false" customHeight="false" outlineLevel="0" collapsed="false">
      <c r="A9617" s="0" t="n">
        <v>1500017828</v>
      </c>
      <c r="B9617" s="157" t="n">
        <v>38.4166666666667</v>
      </c>
    </row>
    <row r="9618" customFormat="false" ht="15" hidden="false" customHeight="false" outlineLevel="0" collapsed="false">
      <c r="A9618" s="0" t="n">
        <v>1500017829</v>
      </c>
      <c r="B9618" s="157" t="n">
        <v>17.1666666666667</v>
      </c>
    </row>
    <row r="9619" customFormat="false" ht="15" hidden="false" customHeight="false" outlineLevel="0" collapsed="false">
      <c r="A9619" s="0" t="n">
        <v>1500017830</v>
      </c>
      <c r="B9619" s="157" t="n">
        <v>0</v>
      </c>
    </row>
    <row r="9620" customFormat="false" ht="15" hidden="false" customHeight="false" outlineLevel="0" collapsed="false">
      <c r="A9620" s="0" t="n">
        <v>1500017831</v>
      </c>
      <c r="B9620" s="157" t="n">
        <v>33.75</v>
      </c>
    </row>
    <row r="9621" customFormat="false" ht="15" hidden="false" customHeight="false" outlineLevel="0" collapsed="false">
      <c r="A9621" s="0" t="n">
        <v>1500017832</v>
      </c>
      <c r="B9621" s="157" t="n">
        <v>1.25</v>
      </c>
    </row>
    <row r="9622" customFormat="false" ht="15" hidden="false" customHeight="false" outlineLevel="0" collapsed="false">
      <c r="A9622" s="0" t="n">
        <v>1500017833</v>
      </c>
      <c r="B9622" s="157" t="n">
        <v>13.1666666666667</v>
      </c>
    </row>
    <row r="9623" customFormat="false" ht="15" hidden="false" customHeight="false" outlineLevel="0" collapsed="false">
      <c r="A9623" s="0" t="n">
        <v>1500017834</v>
      </c>
      <c r="B9623" s="157" t="n">
        <v>0.5</v>
      </c>
    </row>
    <row r="9624" customFormat="false" ht="15" hidden="false" customHeight="false" outlineLevel="0" collapsed="false">
      <c r="A9624" s="0" t="n">
        <v>1500017835</v>
      </c>
      <c r="B9624" s="157" t="n">
        <v>34.0833333333333</v>
      </c>
    </row>
    <row r="9625" customFormat="false" ht="15" hidden="false" customHeight="false" outlineLevel="0" collapsed="false">
      <c r="A9625" s="0" t="n">
        <v>1500017844</v>
      </c>
      <c r="B9625" s="157" t="n">
        <v>14.5833333333333</v>
      </c>
    </row>
    <row r="9626" customFormat="false" ht="15" hidden="false" customHeight="false" outlineLevel="0" collapsed="false">
      <c r="A9626" s="0" t="n">
        <v>1500017855</v>
      </c>
      <c r="B9626" s="157" t="n">
        <v>89</v>
      </c>
    </row>
    <row r="9627" customFormat="false" ht="15" hidden="false" customHeight="false" outlineLevel="0" collapsed="false">
      <c r="A9627" s="0" t="n">
        <v>1500017845</v>
      </c>
      <c r="B9627" s="157" t="n">
        <v>36.8333333333333</v>
      </c>
    </row>
    <row r="9628" customFormat="false" ht="15" hidden="false" customHeight="false" outlineLevel="0" collapsed="false">
      <c r="A9628" s="0" t="n">
        <v>1500017846</v>
      </c>
      <c r="B9628" s="157" t="n">
        <v>27.9166666666667</v>
      </c>
    </row>
    <row r="9629" customFormat="false" ht="15" hidden="false" customHeight="false" outlineLevel="0" collapsed="false">
      <c r="A9629" s="0" t="n">
        <v>1500017848</v>
      </c>
      <c r="B9629" s="157" t="n">
        <v>3</v>
      </c>
    </row>
    <row r="9630" customFormat="false" ht="15" hidden="false" customHeight="false" outlineLevel="0" collapsed="false">
      <c r="A9630" s="0" t="n">
        <v>1500017849</v>
      </c>
      <c r="B9630" s="157" t="n">
        <v>8.33333333333333</v>
      </c>
    </row>
    <row r="9631" customFormat="false" ht="15" hidden="false" customHeight="false" outlineLevel="0" collapsed="false">
      <c r="A9631" s="0" t="n">
        <v>1500017850</v>
      </c>
      <c r="B9631" s="157" t="n">
        <v>6.08333333333333</v>
      </c>
    </row>
    <row r="9632" customFormat="false" ht="15" hidden="false" customHeight="false" outlineLevel="0" collapsed="false">
      <c r="A9632" s="0" t="n">
        <v>1500017851</v>
      </c>
      <c r="B9632" s="157" t="n">
        <v>0</v>
      </c>
    </row>
    <row r="9633" customFormat="false" ht="15" hidden="false" customHeight="false" outlineLevel="0" collapsed="false">
      <c r="A9633" s="0" t="n">
        <v>1500017852</v>
      </c>
      <c r="B9633" s="157" t="n">
        <v>0</v>
      </c>
    </row>
    <row r="9634" customFormat="false" ht="15" hidden="false" customHeight="false" outlineLevel="0" collapsed="false">
      <c r="A9634" s="0" t="n">
        <v>1500017853</v>
      </c>
      <c r="B9634" s="157" t="n">
        <v>0</v>
      </c>
    </row>
    <row r="9635" customFormat="false" ht="15" hidden="false" customHeight="false" outlineLevel="0" collapsed="false">
      <c r="A9635" s="0" t="n">
        <v>1500017796</v>
      </c>
      <c r="B9635" s="157" t="n">
        <v>0</v>
      </c>
    </row>
    <row r="9636" customFormat="false" ht="15" hidden="false" customHeight="false" outlineLevel="0" collapsed="false">
      <c r="A9636" s="0" t="n">
        <v>1500017797</v>
      </c>
      <c r="B9636" s="157" t="n">
        <v>16.5833333333333</v>
      </c>
    </row>
    <row r="9637" customFormat="false" ht="15" hidden="false" customHeight="false" outlineLevel="0" collapsed="false">
      <c r="A9637" s="0" t="n">
        <v>1500017854</v>
      </c>
      <c r="B9637" s="157" t="n">
        <v>0</v>
      </c>
    </row>
    <row r="9638" customFormat="false" ht="15" hidden="false" customHeight="false" outlineLevel="0" collapsed="false">
      <c r="A9638" s="0" t="n">
        <v>1500017857</v>
      </c>
      <c r="B9638" s="157" t="n">
        <v>31.25</v>
      </c>
    </row>
    <row r="9639" customFormat="false" ht="15" hidden="false" customHeight="false" outlineLevel="0" collapsed="false">
      <c r="A9639" s="0" t="n">
        <v>1500017858</v>
      </c>
      <c r="B9639" s="157" t="n">
        <v>0.833333333333333</v>
      </c>
    </row>
    <row r="9640" customFormat="false" ht="15" hidden="false" customHeight="false" outlineLevel="0" collapsed="false">
      <c r="A9640" s="0" t="n">
        <v>1500017859</v>
      </c>
      <c r="B9640" s="157" t="n">
        <v>10.9166666666667</v>
      </c>
    </row>
    <row r="9641" customFormat="false" ht="15" hidden="false" customHeight="false" outlineLevel="0" collapsed="false">
      <c r="A9641" s="0" t="n">
        <v>1500017860</v>
      </c>
      <c r="B9641" s="157" t="n">
        <v>6.08333333333333</v>
      </c>
    </row>
    <row r="9642" customFormat="false" ht="15" hidden="false" customHeight="false" outlineLevel="0" collapsed="false">
      <c r="A9642" s="0" t="n">
        <v>1500017861</v>
      </c>
      <c r="B9642" s="157" t="n">
        <v>42.9166666666667</v>
      </c>
    </row>
    <row r="9643" customFormat="false" ht="15" hidden="false" customHeight="false" outlineLevel="0" collapsed="false">
      <c r="A9643" s="0" t="n">
        <v>1500017882</v>
      </c>
      <c r="B9643" s="157" t="n">
        <v>12.5</v>
      </c>
    </row>
    <row r="9644" customFormat="false" ht="15" hidden="false" customHeight="false" outlineLevel="0" collapsed="false">
      <c r="A9644" s="0" t="n">
        <v>1500017883</v>
      </c>
      <c r="B9644" s="157" t="n">
        <v>34.6666666666667</v>
      </c>
    </row>
    <row r="9645" customFormat="false" ht="15" hidden="false" customHeight="false" outlineLevel="0" collapsed="false">
      <c r="A9645" s="0" t="n">
        <v>1500017884</v>
      </c>
      <c r="B9645" s="157" t="n">
        <v>13.75</v>
      </c>
    </row>
    <row r="9646" customFormat="false" ht="15" hidden="false" customHeight="false" outlineLevel="0" collapsed="false">
      <c r="A9646" s="0" t="n">
        <v>1500017890</v>
      </c>
      <c r="B9646" s="157" t="n">
        <v>6.66666666666667</v>
      </c>
    </row>
    <row r="9647" customFormat="false" ht="15" hidden="false" customHeight="false" outlineLevel="0" collapsed="false">
      <c r="A9647" s="0" t="n">
        <v>1500017891</v>
      </c>
      <c r="B9647" s="157" t="n">
        <v>31.25</v>
      </c>
    </row>
    <row r="9648" customFormat="false" ht="15" hidden="false" customHeight="false" outlineLevel="0" collapsed="false">
      <c r="A9648" s="0" t="n">
        <v>1500017892</v>
      </c>
      <c r="B9648" s="157" t="n">
        <v>12.5</v>
      </c>
    </row>
    <row r="9649" customFormat="false" ht="15" hidden="false" customHeight="false" outlineLevel="0" collapsed="false">
      <c r="A9649" s="0" t="n">
        <v>1500017893</v>
      </c>
      <c r="B9649" s="157" t="n">
        <v>0</v>
      </c>
    </row>
    <row r="9650" customFormat="false" ht="15" hidden="false" customHeight="false" outlineLevel="0" collapsed="false">
      <c r="A9650" s="0" t="n">
        <v>1500017887</v>
      </c>
      <c r="B9650" s="157" t="n">
        <v>8.91666666666667</v>
      </c>
    </row>
    <row r="9651" customFormat="false" ht="15" hidden="false" customHeight="false" outlineLevel="0" collapsed="false">
      <c r="A9651" s="0" t="n">
        <v>1500017895</v>
      </c>
      <c r="B9651" s="157" t="n">
        <v>0.833333333333333</v>
      </c>
    </row>
    <row r="9652" customFormat="false" ht="15" hidden="false" customHeight="false" outlineLevel="0" collapsed="false">
      <c r="A9652" s="0" t="n">
        <v>1500017896</v>
      </c>
      <c r="B9652" s="157" t="n">
        <v>0</v>
      </c>
    </row>
    <row r="9653" customFormat="false" ht="15" hidden="false" customHeight="false" outlineLevel="0" collapsed="false">
      <c r="A9653" s="0" t="n">
        <v>1500017897</v>
      </c>
      <c r="B9653" s="157" t="n">
        <v>16.6666666666667</v>
      </c>
    </row>
    <row r="9654" customFormat="false" ht="15" hidden="false" customHeight="false" outlineLevel="0" collapsed="false">
      <c r="A9654" s="0" t="n">
        <v>1500017898</v>
      </c>
      <c r="B9654" s="157" t="n">
        <v>4.49166666666667</v>
      </c>
    </row>
    <row r="9655" customFormat="false" ht="15" hidden="false" customHeight="false" outlineLevel="0" collapsed="false">
      <c r="A9655" s="0" t="n">
        <v>1500017899</v>
      </c>
      <c r="B9655" s="157" t="n">
        <v>15</v>
      </c>
    </row>
    <row r="9656" customFormat="false" ht="15" hidden="false" customHeight="false" outlineLevel="0" collapsed="false">
      <c r="A9656" s="0" t="n">
        <v>1500017900</v>
      </c>
      <c r="B9656" s="157" t="n">
        <v>10.8333333333333</v>
      </c>
    </row>
    <row r="9657" customFormat="false" ht="15" hidden="false" customHeight="false" outlineLevel="0" collapsed="false">
      <c r="A9657" s="0" t="n">
        <v>1500017901</v>
      </c>
      <c r="B9657" s="157" t="n">
        <v>8.625</v>
      </c>
    </row>
    <row r="9658" customFormat="false" ht="15" hidden="false" customHeight="false" outlineLevel="0" collapsed="false">
      <c r="A9658" s="0" t="n">
        <v>1500017902</v>
      </c>
      <c r="B9658" s="157" t="n">
        <v>34.1666666666667</v>
      </c>
    </row>
    <row r="9659" customFormat="false" ht="15" hidden="false" customHeight="false" outlineLevel="0" collapsed="false">
      <c r="A9659" s="0" t="n">
        <v>1500017874</v>
      </c>
      <c r="B9659" s="157" t="n">
        <v>4.16666666666667</v>
      </c>
    </row>
    <row r="9660" customFormat="false" ht="15" hidden="false" customHeight="false" outlineLevel="0" collapsed="false">
      <c r="A9660" s="0" t="n">
        <v>1500017875</v>
      </c>
      <c r="B9660" s="157" t="n">
        <v>10.9166666666667</v>
      </c>
    </row>
    <row r="9661" customFormat="false" ht="15" hidden="false" customHeight="false" outlineLevel="0" collapsed="false">
      <c r="A9661" s="0" t="n">
        <v>1500017876</v>
      </c>
      <c r="B9661" s="157" t="n">
        <v>10.5</v>
      </c>
    </row>
    <row r="9662" customFormat="false" ht="15" hidden="false" customHeight="false" outlineLevel="0" collapsed="false">
      <c r="A9662" s="0" t="n">
        <v>1500017877</v>
      </c>
      <c r="B9662" s="157" t="n">
        <v>47.9166666666667</v>
      </c>
    </row>
    <row r="9663" customFormat="false" ht="15" hidden="false" customHeight="false" outlineLevel="0" collapsed="false">
      <c r="A9663" s="0" t="n">
        <v>1500017878</v>
      </c>
      <c r="B9663" s="157" t="n">
        <v>11.4166666666667</v>
      </c>
    </row>
    <row r="9664" customFormat="false" ht="15" hidden="false" customHeight="false" outlineLevel="0" collapsed="false">
      <c r="A9664" s="0" t="n">
        <v>1500017880</v>
      </c>
      <c r="B9664" s="157" t="n">
        <v>22.5</v>
      </c>
    </row>
    <row r="9665" customFormat="false" ht="15" hidden="false" customHeight="false" outlineLevel="0" collapsed="false">
      <c r="A9665" s="0" t="n">
        <v>1500017881</v>
      </c>
      <c r="B9665" s="157" t="n">
        <v>19.0833333333333</v>
      </c>
    </row>
    <row r="9666" customFormat="false" ht="15" hidden="false" customHeight="false" outlineLevel="0" collapsed="false">
      <c r="A9666" s="0" t="n">
        <v>1500017912</v>
      </c>
      <c r="B9666" s="157" t="n">
        <v>4.83333333333333</v>
      </c>
    </row>
    <row r="9667" customFormat="false" ht="15" hidden="false" customHeight="false" outlineLevel="0" collapsed="false">
      <c r="A9667" s="0" t="n">
        <v>1500017913</v>
      </c>
      <c r="B9667" s="157" t="n">
        <v>38.3333333333333</v>
      </c>
    </row>
    <row r="9668" customFormat="false" ht="15" hidden="false" customHeight="false" outlineLevel="0" collapsed="false">
      <c r="A9668" s="0" t="n">
        <v>1500017926</v>
      </c>
      <c r="B9668" s="157" t="n">
        <v>20.2916666666667</v>
      </c>
    </row>
    <row r="9669" customFormat="false" ht="15" hidden="false" customHeight="false" outlineLevel="0" collapsed="false">
      <c r="A9669" s="0" t="n">
        <v>1500017928</v>
      </c>
      <c r="B9669" s="157" t="n">
        <v>27.5</v>
      </c>
    </row>
    <row r="9670" customFormat="false" ht="15" hidden="false" customHeight="false" outlineLevel="0" collapsed="false">
      <c r="A9670" s="0" t="n">
        <v>1500017929</v>
      </c>
      <c r="B9670" s="157" t="n">
        <v>6.66666666666667</v>
      </c>
    </row>
    <row r="9671" customFormat="false" ht="15" hidden="false" customHeight="false" outlineLevel="0" collapsed="false">
      <c r="A9671" s="0" t="n">
        <v>1500017930</v>
      </c>
      <c r="B9671" s="157" t="n">
        <v>6.43333333333333</v>
      </c>
    </row>
    <row r="9672" customFormat="false" ht="15" hidden="false" customHeight="false" outlineLevel="0" collapsed="false">
      <c r="A9672" s="0" t="n">
        <v>1500017931</v>
      </c>
      <c r="B9672" s="157" t="n">
        <v>25</v>
      </c>
    </row>
    <row r="9673" customFormat="false" ht="15" hidden="false" customHeight="false" outlineLevel="0" collapsed="false">
      <c r="A9673" s="0" t="n">
        <v>1500017907</v>
      </c>
      <c r="B9673" s="157" t="n">
        <v>14.1666666666667</v>
      </c>
    </row>
    <row r="9674" customFormat="false" ht="15" hidden="false" customHeight="false" outlineLevel="0" collapsed="false">
      <c r="A9674" s="0" t="n">
        <v>1500017938</v>
      </c>
      <c r="B9674" s="157" t="n">
        <v>11.6666666666667</v>
      </c>
    </row>
    <row r="9675" customFormat="false" ht="15" hidden="false" customHeight="false" outlineLevel="0" collapsed="false">
      <c r="A9675" s="0" t="n">
        <v>1500017909</v>
      </c>
      <c r="B9675" s="157" t="n">
        <v>3.75</v>
      </c>
    </row>
    <row r="9676" customFormat="false" ht="15" hidden="false" customHeight="false" outlineLevel="0" collapsed="false">
      <c r="A9676" s="0" t="n">
        <v>1500017910</v>
      </c>
      <c r="B9676" s="157" t="n">
        <v>29.1666666666667</v>
      </c>
    </row>
    <row r="9677" customFormat="false" ht="15" hidden="false" customHeight="false" outlineLevel="0" collapsed="false">
      <c r="A9677" s="0" t="n">
        <v>1500017911</v>
      </c>
      <c r="B9677" s="157" t="n">
        <v>2.5</v>
      </c>
    </row>
    <row r="9678" customFormat="false" ht="15" hidden="false" customHeight="false" outlineLevel="0" collapsed="false">
      <c r="A9678" s="0" t="n">
        <v>1500017932</v>
      </c>
      <c r="B9678" s="157" t="n">
        <v>9.41666666666667</v>
      </c>
    </row>
    <row r="9679" customFormat="false" ht="15" hidden="false" customHeight="false" outlineLevel="0" collapsed="false">
      <c r="A9679" s="0" t="n">
        <v>1500017863</v>
      </c>
      <c r="B9679" s="157" t="n">
        <v>10.4166666666667</v>
      </c>
    </row>
    <row r="9680" customFormat="false" ht="15" hidden="false" customHeight="false" outlineLevel="0" collapsed="false">
      <c r="A9680" s="0" t="n">
        <v>1500017864</v>
      </c>
      <c r="B9680" s="157" t="n">
        <v>9.16666666666667</v>
      </c>
    </row>
    <row r="9681" customFormat="false" ht="15" hidden="false" customHeight="false" outlineLevel="0" collapsed="false">
      <c r="A9681" s="0" t="n">
        <v>1500017865</v>
      </c>
      <c r="B9681" s="157" t="n">
        <v>3.33333333333333</v>
      </c>
    </row>
    <row r="9682" customFormat="false" ht="15" hidden="false" customHeight="false" outlineLevel="0" collapsed="false">
      <c r="A9682" s="0" t="n">
        <v>1500017866</v>
      </c>
      <c r="B9682" s="157" t="n">
        <v>0</v>
      </c>
    </row>
    <row r="9683" customFormat="false" ht="15" hidden="false" customHeight="false" outlineLevel="0" collapsed="false">
      <c r="A9683" s="0" t="n">
        <v>1500017867</v>
      </c>
      <c r="B9683" s="157" t="n">
        <v>18.75</v>
      </c>
    </row>
    <row r="9684" customFormat="false" ht="15" hidden="false" customHeight="false" outlineLevel="0" collapsed="false">
      <c r="A9684" s="0" t="n">
        <v>1500017869</v>
      </c>
      <c r="B9684" s="157" t="n">
        <v>37</v>
      </c>
    </row>
    <row r="9685" customFormat="false" ht="15" hidden="false" customHeight="false" outlineLevel="0" collapsed="false">
      <c r="A9685" s="0" t="n">
        <v>1500017870</v>
      </c>
      <c r="B9685" s="157" t="n">
        <v>24.6666666666667</v>
      </c>
    </row>
    <row r="9686" customFormat="false" ht="15" hidden="false" customHeight="false" outlineLevel="0" collapsed="false">
      <c r="A9686" s="0" t="n">
        <v>1500017871</v>
      </c>
      <c r="B9686" s="157" t="n">
        <v>10</v>
      </c>
    </row>
    <row r="9687" customFormat="false" ht="15" hidden="false" customHeight="false" outlineLevel="0" collapsed="false">
      <c r="A9687" s="0" t="n">
        <v>1500017872</v>
      </c>
      <c r="B9687" s="157" t="n">
        <v>2.16666666666667</v>
      </c>
    </row>
    <row r="9688" customFormat="false" ht="15" hidden="false" customHeight="false" outlineLevel="0" collapsed="false">
      <c r="A9688" s="0" t="n">
        <v>1500017873</v>
      </c>
      <c r="B9688" s="157" t="n">
        <v>19.6666666666667</v>
      </c>
    </row>
    <row r="9689" customFormat="false" ht="15" hidden="false" customHeight="false" outlineLevel="0" collapsed="false">
      <c r="A9689" s="0" t="n">
        <v>1500017916</v>
      </c>
      <c r="B9689" s="157" t="n">
        <v>60.8333333333333</v>
      </c>
    </row>
    <row r="9690" customFormat="false" ht="15" hidden="false" customHeight="false" outlineLevel="0" collapsed="false">
      <c r="A9690" s="0" t="n">
        <v>1500017918</v>
      </c>
      <c r="B9690" s="157" t="n">
        <v>0.833333333333333</v>
      </c>
    </row>
    <row r="9691" customFormat="false" ht="15" hidden="false" customHeight="false" outlineLevel="0" collapsed="false">
      <c r="A9691" s="0" t="n">
        <v>1500017919</v>
      </c>
      <c r="B9691" s="157" t="n">
        <v>9.83333333333333</v>
      </c>
    </row>
    <row r="9692" customFormat="false" ht="15" hidden="false" customHeight="false" outlineLevel="0" collapsed="false">
      <c r="A9692" s="0" t="n">
        <v>1500017923</v>
      </c>
      <c r="B9692" s="157" t="n">
        <v>22.9166666666667</v>
      </c>
    </row>
    <row r="9693" customFormat="false" ht="15" hidden="false" customHeight="false" outlineLevel="0" collapsed="false">
      <c r="A9693" s="0" t="n">
        <v>1500017924</v>
      </c>
      <c r="B9693" s="157" t="n">
        <v>0</v>
      </c>
    </row>
    <row r="9694" customFormat="false" ht="15" hidden="false" customHeight="false" outlineLevel="0" collapsed="false">
      <c r="A9694" s="0" t="n">
        <v>1500017925</v>
      </c>
      <c r="B9694" s="157" t="n">
        <v>73.75</v>
      </c>
    </row>
    <row r="9695" customFormat="false" ht="15" hidden="false" customHeight="false" outlineLevel="0" collapsed="false">
      <c r="A9695" s="0" t="n">
        <v>1500017944</v>
      </c>
      <c r="B9695" s="157" t="n">
        <v>0</v>
      </c>
    </row>
    <row r="9696" customFormat="false" ht="15" hidden="false" customHeight="false" outlineLevel="0" collapsed="false">
      <c r="A9696" s="0" t="n">
        <v>1500017945</v>
      </c>
      <c r="B9696" s="157" t="n">
        <v>11.4</v>
      </c>
    </row>
    <row r="9697" customFormat="false" ht="15" hidden="false" customHeight="false" outlineLevel="0" collapsed="false">
      <c r="A9697" s="0" t="n">
        <v>1500017949</v>
      </c>
      <c r="B9697" s="157" t="n">
        <v>0</v>
      </c>
    </row>
    <row r="9698" customFormat="false" ht="15" hidden="false" customHeight="false" outlineLevel="0" collapsed="false">
      <c r="A9698" s="0" t="n">
        <v>1500017964</v>
      </c>
      <c r="B9698" s="157" t="n">
        <v>28.8333333333333</v>
      </c>
    </row>
    <row r="9699" customFormat="false" ht="15" hidden="false" customHeight="false" outlineLevel="0" collapsed="false">
      <c r="A9699" s="0" t="n">
        <v>1500017965</v>
      </c>
      <c r="B9699" s="157" t="n">
        <v>4.16666666666667</v>
      </c>
    </row>
    <row r="9700" customFormat="false" ht="15" hidden="false" customHeight="false" outlineLevel="0" collapsed="false">
      <c r="A9700" s="0" t="n">
        <v>1500017966</v>
      </c>
      <c r="B9700" s="157" t="n">
        <v>13.3333333333333</v>
      </c>
    </row>
    <row r="9701" customFormat="false" ht="15" hidden="false" customHeight="false" outlineLevel="0" collapsed="false">
      <c r="A9701" s="0" t="n">
        <v>1500017967</v>
      </c>
      <c r="B9701" s="157" t="n">
        <v>23.25</v>
      </c>
    </row>
    <row r="9702" customFormat="false" ht="15" hidden="false" customHeight="false" outlineLevel="0" collapsed="false">
      <c r="A9702" s="0" t="n">
        <v>1500017968</v>
      </c>
      <c r="B9702" s="157" t="n">
        <v>0</v>
      </c>
    </row>
    <row r="9703" customFormat="false" ht="15" hidden="false" customHeight="false" outlineLevel="0" collapsed="false">
      <c r="A9703" s="0" t="n">
        <v>1500017969</v>
      </c>
      <c r="B9703" s="157" t="n">
        <v>8.33333333333333</v>
      </c>
    </row>
    <row r="9704" customFormat="false" ht="15" hidden="false" customHeight="false" outlineLevel="0" collapsed="false">
      <c r="A9704" s="0" t="n">
        <v>1500017970</v>
      </c>
      <c r="B9704" s="157" t="n">
        <v>12.3333333333333</v>
      </c>
    </row>
    <row r="9705" customFormat="false" ht="15" hidden="false" customHeight="false" outlineLevel="0" collapsed="false">
      <c r="A9705" s="0" t="n">
        <v>1500018002</v>
      </c>
      <c r="B9705" s="157" t="n">
        <v>248.916666666667</v>
      </c>
    </row>
    <row r="9706" customFormat="false" ht="15" hidden="false" customHeight="false" outlineLevel="0" collapsed="false">
      <c r="A9706" s="0" t="n">
        <v>1500017994</v>
      </c>
      <c r="B9706" s="157" t="n">
        <v>8</v>
      </c>
    </row>
    <row r="9707" customFormat="false" ht="15" hidden="false" customHeight="false" outlineLevel="0" collapsed="false">
      <c r="A9707" s="0" t="n">
        <v>1500017995</v>
      </c>
      <c r="B9707" s="157" t="n">
        <v>7.16666666666667</v>
      </c>
    </row>
    <row r="9708" customFormat="false" ht="15" hidden="false" customHeight="false" outlineLevel="0" collapsed="false">
      <c r="A9708" s="0" t="n">
        <v>1500017997</v>
      </c>
      <c r="B9708" s="157" t="n">
        <v>20</v>
      </c>
    </row>
    <row r="9709" customFormat="false" ht="15" hidden="false" customHeight="false" outlineLevel="0" collapsed="false">
      <c r="A9709" s="0" t="n">
        <v>1500017998</v>
      </c>
      <c r="B9709" s="157" t="n">
        <v>1.5</v>
      </c>
    </row>
    <row r="9710" customFormat="false" ht="15" hidden="false" customHeight="false" outlineLevel="0" collapsed="false">
      <c r="A9710" s="0" t="n">
        <v>1500017999</v>
      </c>
      <c r="B9710" s="157" t="n">
        <v>20.25</v>
      </c>
    </row>
    <row r="9711" customFormat="false" ht="15" hidden="false" customHeight="false" outlineLevel="0" collapsed="false">
      <c r="A9711" s="0" t="n">
        <v>1500018000</v>
      </c>
      <c r="B9711" s="157" t="n">
        <v>0</v>
      </c>
    </row>
    <row r="9712" customFormat="false" ht="15" hidden="false" customHeight="false" outlineLevel="0" collapsed="false">
      <c r="A9712" s="0" t="n">
        <v>1500018001</v>
      </c>
      <c r="B9712" s="157" t="n">
        <v>14</v>
      </c>
    </row>
    <row r="9713" customFormat="false" ht="15" hidden="false" customHeight="false" outlineLevel="0" collapsed="false">
      <c r="A9713" s="0" t="n">
        <v>1500017972</v>
      </c>
      <c r="B9713" s="157" t="n">
        <v>4.58333333333333</v>
      </c>
    </row>
    <row r="9714" customFormat="false" ht="15" hidden="false" customHeight="false" outlineLevel="0" collapsed="false">
      <c r="A9714" s="0" t="n">
        <v>1500017973</v>
      </c>
      <c r="B9714" s="157" t="n">
        <v>2.91666666666667</v>
      </c>
    </row>
    <row r="9715" customFormat="false" ht="15" hidden="false" customHeight="false" outlineLevel="0" collapsed="false">
      <c r="A9715" s="0" t="n">
        <v>1500017974</v>
      </c>
      <c r="B9715" s="157" t="n">
        <v>8.33333333333333</v>
      </c>
    </row>
    <row r="9716" customFormat="false" ht="15" hidden="false" customHeight="false" outlineLevel="0" collapsed="false">
      <c r="A9716" s="0" t="n">
        <v>1500017960</v>
      </c>
      <c r="B9716" s="157" t="n">
        <v>48.3333333333333</v>
      </c>
    </row>
    <row r="9717" customFormat="false" ht="15" hidden="false" customHeight="false" outlineLevel="0" collapsed="false">
      <c r="A9717" s="0" t="n">
        <v>1500017961</v>
      </c>
      <c r="B9717" s="157" t="n">
        <v>51.7916666666667</v>
      </c>
    </row>
    <row r="9718" customFormat="false" ht="15" hidden="false" customHeight="false" outlineLevel="0" collapsed="false">
      <c r="A9718" s="0" t="n">
        <v>1500017982</v>
      </c>
      <c r="B9718" s="157" t="n">
        <v>0</v>
      </c>
    </row>
    <row r="9719" customFormat="false" ht="15" hidden="false" customHeight="false" outlineLevel="0" collapsed="false">
      <c r="A9719" s="0" t="n">
        <v>1500017983</v>
      </c>
      <c r="B9719" s="157" t="n">
        <v>9.58333333333333</v>
      </c>
    </row>
    <row r="9720" customFormat="false" ht="15" hidden="false" customHeight="false" outlineLevel="0" collapsed="false">
      <c r="A9720" s="0" t="n">
        <v>1500017984</v>
      </c>
      <c r="B9720" s="157" t="n">
        <v>24</v>
      </c>
    </row>
    <row r="9721" customFormat="false" ht="15" hidden="false" customHeight="false" outlineLevel="0" collapsed="false">
      <c r="A9721" s="0" t="n">
        <v>1500017985</v>
      </c>
      <c r="B9721" s="157" t="n">
        <v>28</v>
      </c>
    </row>
    <row r="9722" customFormat="false" ht="15" hidden="false" customHeight="false" outlineLevel="0" collapsed="false">
      <c r="A9722" s="0" t="n">
        <v>1500017986</v>
      </c>
      <c r="B9722" s="157" t="n">
        <v>31.4166666666667</v>
      </c>
    </row>
    <row r="9723" customFormat="false" ht="15" hidden="false" customHeight="false" outlineLevel="0" collapsed="false">
      <c r="A9723" s="0" t="n">
        <v>1500017987</v>
      </c>
      <c r="B9723" s="157" t="n">
        <v>22.75</v>
      </c>
    </row>
    <row r="9724" customFormat="false" ht="15" hidden="false" customHeight="false" outlineLevel="0" collapsed="false">
      <c r="A9724" s="0" t="n">
        <v>1500018005</v>
      </c>
      <c r="B9724" s="157" t="n">
        <v>23.1666666666667</v>
      </c>
    </row>
    <row r="9725" customFormat="false" ht="15" hidden="false" customHeight="false" outlineLevel="0" collapsed="false">
      <c r="A9725" s="0" t="n">
        <v>1500018009</v>
      </c>
      <c r="B9725" s="157" t="n">
        <v>6.75</v>
      </c>
    </row>
    <row r="9726" customFormat="false" ht="15" hidden="false" customHeight="false" outlineLevel="0" collapsed="false">
      <c r="A9726" s="0" t="n">
        <v>1500018010</v>
      </c>
      <c r="B9726" s="157" t="n">
        <v>6.66666666666667</v>
      </c>
    </row>
    <row r="9727" customFormat="false" ht="15" hidden="false" customHeight="false" outlineLevel="0" collapsed="false">
      <c r="A9727" s="0" t="n">
        <v>1500018011</v>
      </c>
      <c r="B9727" s="157" t="n">
        <v>42.3333333333333</v>
      </c>
    </row>
    <row r="9728" customFormat="false" ht="15" hidden="false" customHeight="false" outlineLevel="0" collapsed="false">
      <c r="A9728" s="0" t="n">
        <v>1500018012</v>
      </c>
      <c r="B9728" s="157" t="n">
        <v>2.5</v>
      </c>
    </row>
    <row r="9729" customFormat="false" ht="15" hidden="false" customHeight="false" outlineLevel="0" collapsed="false">
      <c r="A9729" s="0" t="n">
        <v>1500018013</v>
      </c>
      <c r="B9729" s="157" t="n">
        <v>15.6666666666667</v>
      </c>
    </row>
    <row r="9730" customFormat="false" ht="15" hidden="false" customHeight="false" outlineLevel="0" collapsed="false">
      <c r="A9730" s="0" t="n">
        <v>1500018014</v>
      </c>
      <c r="B9730" s="157" t="n">
        <v>3.33333333333333</v>
      </c>
    </row>
    <row r="9731" customFormat="false" ht="15" hidden="false" customHeight="false" outlineLevel="0" collapsed="false">
      <c r="A9731" s="0" t="n">
        <v>1500018016</v>
      </c>
      <c r="B9731" s="157" t="n">
        <v>15</v>
      </c>
    </row>
    <row r="9732" customFormat="false" ht="15" hidden="false" customHeight="false" outlineLevel="0" collapsed="false">
      <c r="A9732" s="0" t="n">
        <v>1500018017</v>
      </c>
      <c r="B9732" s="157" t="n">
        <v>16.6666666666667</v>
      </c>
    </row>
    <row r="9733" customFormat="false" ht="15" hidden="false" customHeight="false" outlineLevel="0" collapsed="false">
      <c r="A9733" s="0" t="n">
        <v>1500018018</v>
      </c>
      <c r="B9733" s="157" t="n">
        <v>8.41666666666667</v>
      </c>
    </row>
    <row r="9734" customFormat="false" ht="15" hidden="false" customHeight="false" outlineLevel="0" collapsed="false">
      <c r="A9734" s="0" t="n">
        <v>1500018019</v>
      </c>
      <c r="B9734" s="157" t="n">
        <v>43.75</v>
      </c>
    </row>
    <row r="9735" customFormat="false" ht="15" hidden="false" customHeight="false" outlineLevel="0" collapsed="false">
      <c r="A9735" s="0" t="n">
        <v>1500018020</v>
      </c>
      <c r="B9735" s="157" t="n">
        <v>2.91666666666667</v>
      </c>
    </row>
    <row r="9736" customFormat="false" ht="15" hidden="false" customHeight="false" outlineLevel="0" collapsed="false">
      <c r="A9736" s="0" t="n">
        <v>1500018021</v>
      </c>
      <c r="B9736" s="157" t="n">
        <v>92.4916666666667</v>
      </c>
    </row>
    <row r="9737" customFormat="false" ht="15" hidden="false" customHeight="false" outlineLevel="0" collapsed="false">
      <c r="A9737" s="0" t="n">
        <v>1500018022</v>
      </c>
      <c r="B9737" s="157" t="n">
        <v>14.1666666666667</v>
      </c>
    </row>
    <row r="9738" customFormat="false" ht="15" hidden="false" customHeight="false" outlineLevel="0" collapsed="false">
      <c r="A9738" s="0" t="n">
        <v>1500018024</v>
      </c>
      <c r="B9738" s="157" t="n">
        <v>37.5</v>
      </c>
    </row>
    <row r="9739" customFormat="false" ht="15" hidden="false" customHeight="false" outlineLevel="0" collapsed="false">
      <c r="A9739" s="0" t="n">
        <v>1500018042</v>
      </c>
      <c r="B9739" s="157" t="n">
        <v>12.5</v>
      </c>
    </row>
    <row r="9740" customFormat="false" ht="15" hidden="false" customHeight="false" outlineLevel="0" collapsed="false">
      <c r="A9740" s="0" t="n">
        <v>1500018043</v>
      </c>
      <c r="B9740" s="157" t="n">
        <v>34.1666666666667</v>
      </c>
    </row>
    <row r="9741" customFormat="false" ht="15" hidden="false" customHeight="false" outlineLevel="0" collapsed="false">
      <c r="A9741" s="0" t="n">
        <v>1500018044</v>
      </c>
      <c r="B9741" s="157" t="n">
        <v>10.8333333333333</v>
      </c>
    </row>
    <row r="9742" customFormat="false" ht="15" hidden="false" customHeight="false" outlineLevel="0" collapsed="false">
      <c r="A9742" s="0" t="n">
        <v>1500018045</v>
      </c>
      <c r="B9742" s="157" t="n">
        <v>40.8333333333333</v>
      </c>
    </row>
    <row r="9743" customFormat="false" ht="15" hidden="false" customHeight="false" outlineLevel="0" collapsed="false">
      <c r="A9743" s="0" t="n">
        <v>1500018046</v>
      </c>
      <c r="B9743" s="157" t="n">
        <v>43.3333333333333</v>
      </c>
    </row>
    <row r="9744" customFormat="false" ht="15" hidden="false" customHeight="false" outlineLevel="0" collapsed="false">
      <c r="A9744" s="0" t="n">
        <v>1500018047</v>
      </c>
      <c r="B9744" s="157" t="n">
        <v>1</v>
      </c>
    </row>
    <row r="9745" customFormat="false" ht="15" hidden="false" customHeight="false" outlineLevel="0" collapsed="false">
      <c r="A9745" s="0" t="n">
        <v>1500018048</v>
      </c>
      <c r="B9745" s="157" t="n">
        <v>106.35</v>
      </c>
    </row>
    <row r="9746" customFormat="false" ht="15" hidden="false" customHeight="false" outlineLevel="0" collapsed="false">
      <c r="A9746" s="0" t="n">
        <v>1500018049</v>
      </c>
      <c r="B9746" s="157" t="n">
        <v>52.75</v>
      </c>
    </row>
    <row r="9747" customFormat="false" ht="15" hidden="false" customHeight="false" outlineLevel="0" collapsed="false">
      <c r="A9747" s="0" t="n">
        <v>1500018050</v>
      </c>
      <c r="B9747" s="157" t="n">
        <v>6.33333333333333</v>
      </c>
    </row>
    <row r="9748" customFormat="false" ht="15" hidden="false" customHeight="false" outlineLevel="0" collapsed="false">
      <c r="A9748" s="0" t="n">
        <v>1500018051</v>
      </c>
      <c r="B9748" s="157" t="n">
        <v>113.958333333333</v>
      </c>
    </row>
    <row r="9749" customFormat="false" ht="15" hidden="false" customHeight="false" outlineLevel="0" collapsed="false">
      <c r="A9749" s="0" t="n">
        <v>1500018052</v>
      </c>
      <c r="B9749" s="157" t="n">
        <v>0</v>
      </c>
    </row>
    <row r="9750" customFormat="false" ht="15" hidden="false" customHeight="false" outlineLevel="0" collapsed="false">
      <c r="A9750" s="0" t="n">
        <v>1500018053</v>
      </c>
      <c r="B9750" s="157" t="n">
        <v>35</v>
      </c>
    </row>
    <row r="9751" customFormat="false" ht="15" hidden="false" customHeight="false" outlineLevel="0" collapsed="false">
      <c r="A9751" s="0" t="n">
        <v>1500018054</v>
      </c>
      <c r="B9751" s="157" t="n">
        <v>0</v>
      </c>
    </row>
    <row r="9752" customFormat="false" ht="15" hidden="false" customHeight="false" outlineLevel="0" collapsed="false">
      <c r="A9752" s="0" t="n">
        <v>1500018055</v>
      </c>
      <c r="B9752" s="157" t="n">
        <v>90.0416666666667</v>
      </c>
    </row>
    <row r="9753" customFormat="false" ht="15" hidden="false" customHeight="false" outlineLevel="0" collapsed="false">
      <c r="A9753" s="0" t="n">
        <v>1500018056</v>
      </c>
      <c r="B9753" s="157" t="n">
        <v>3.33333333333333</v>
      </c>
    </row>
    <row r="9754" customFormat="false" ht="15" hidden="false" customHeight="false" outlineLevel="0" collapsed="false">
      <c r="A9754" s="0" t="n">
        <v>1500018057</v>
      </c>
      <c r="B9754" s="157" t="n">
        <v>63.1666666666667</v>
      </c>
    </row>
    <row r="9755" customFormat="false" ht="15" hidden="false" customHeight="false" outlineLevel="0" collapsed="false">
      <c r="A9755" s="0" t="n">
        <v>1500018058</v>
      </c>
      <c r="B9755" s="157" t="n">
        <v>34.5833333333333</v>
      </c>
    </row>
    <row r="9756" customFormat="false" ht="15" hidden="false" customHeight="false" outlineLevel="0" collapsed="false">
      <c r="A9756" s="0" t="n">
        <v>1500018059</v>
      </c>
      <c r="B9756" s="157" t="n">
        <v>18.75</v>
      </c>
    </row>
    <row r="9757" customFormat="false" ht="15" hidden="false" customHeight="false" outlineLevel="0" collapsed="false">
      <c r="A9757" s="0" t="n">
        <v>1500018060</v>
      </c>
      <c r="B9757" s="157" t="n">
        <v>19.1666666666667</v>
      </c>
    </row>
    <row r="9758" customFormat="false" ht="15" hidden="false" customHeight="false" outlineLevel="0" collapsed="false">
      <c r="A9758" s="0" t="n">
        <v>1500018061</v>
      </c>
      <c r="B9758" s="157" t="n">
        <v>10.875</v>
      </c>
    </row>
    <row r="9759" customFormat="false" ht="15" hidden="false" customHeight="false" outlineLevel="0" collapsed="false">
      <c r="A9759" s="0" t="n">
        <v>1500018063</v>
      </c>
      <c r="B9759" s="157" t="n">
        <v>5.16666666666667</v>
      </c>
    </row>
    <row r="9760" customFormat="false" ht="15" hidden="false" customHeight="false" outlineLevel="0" collapsed="false">
      <c r="A9760" s="0" t="n">
        <v>1500018064</v>
      </c>
      <c r="B9760" s="157" t="n">
        <v>13.5666666666667</v>
      </c>
    </row>
    <row r="9761" customFormat="false" ht="15" hidden="false" customHeight="false" outlineLevel="0" collapsed="false">
      <c r="A9761" s="0" t="n">
        <v>1500018065</v>
      </c>
      <c r="B9761" s="157" t="n">
        <v>4.16666666666667</v>
      </c>
    </row>
    <row r="9762" customFormat="false" ht="15" hidden="false" customHeight="false" outlineLevel="0" collapsed="false">
      <c r="A9762" s="0" t="n">
        <v>1500018066</v>
      </c>
      <c r="B9762" s="157" t="n">
        <v>6.66666666666667</v>
      </c>
    </row>
    <row r="9763" customFormat="false" ht="15" hidden="false" customHeight="false" outlineLevel="0" collapsed="false">
      <c r="A9763" s="0" t="n">
        <v>1500018067</v>
      </c>
      <c r="B9763" s="157" t="n">
        <v>23.65</v>
      </c>
    </row>
    <row r="9764" customFormat="false" ht="15" hidden="false" customHeight="false" outlineLevel="0" collapsed="false">
      <c r="A9764" s="0" t="n">
        <v>1500018068</v>
      </c>
      <c r="B9764" s="157" t="n">
        <v>38.8333333333333</v>
      </c>
    </row>
    <row r="9765" customFormat="false" ht="15" hidden="false" customHeight="false" outlineLevel="0" collapsed="false">
      <c r="A9765" s="0" t="n">
        <v>1500018069</v>
      </c>
      <c r="B9765" s="157" t="n">
        <v>19.3333333333333</v>
      </c>
    </row>
    <row r="9766" customFormat="false" ht="15" hidden="false" customHeight="false" outlineLevel="0" collapsed="false">
      <c r="A9766" s="0" t="n">
        <v>1500018072</v>
      </c>
      <c r="B9766" s="157" t="n">
        <v>16.25</v>
      </c>
    </row>
    <row r="9767" customFormat="false" ht="15" hidden="false" customHeight="false" outlineLevel="0" collapsed="false">
      <c r="A9767" s="0" t="n">
        <v>1500018073</v>
      </c>
      <c r="B9767" s="157" t="n">
        <v>0.833333333333333</v>
      </c>
    </row>
    <row r="9768" customFormat="false" ht="15" hidden="false" customHeight="false" outlineLevel="0" collapsed="false">
      <c r="A9768" s="0" t="n">
        <v>1500018074</v>
      </c>
      <c r="B9768" s="157" t="n">
        <v>49.5833333333333</v>
      </c>
    </row>
    <row r="9769" customFormat="false" ht="15" hidden="false" customHeight="false" outlineLevel="0" collapsed="false">
      <c r="A9769" s="0" t="n">
        <v>1500018075</v>
      </c>
      <c r="B9769" s="157" t="n">
        <v>1.41666666666667</v>
      </c>
    </row>
    <row r="9770" customFormat="false" ht="15" hidden="false" customHeight="false" outlineLevel="0" collapsed="false">
      <c r="A9770" s="0" t="n">
        <v>1500018078</v>
      </c>
      <c r="B9770" s="157" t="n">
        <v>9.58333333333333</v>
      </c>
    </row>
    <row r="9771" customFormat="false" ht="15" hidden="false" customHeight="false" outlineLevel="0" collapsed="false">
      <c r="A9771" s="0" t="n">
        <v>1500018079</v>
      </c>
      <c r="B9771" s="157" t="n">
        <v>21.1666666666667</v>
      </c>
    </row>
    <row r="9772" customFormat="false" ht="15" hidden="false" customHeight="false" outlineLevel="0" collapsed="false">
      <c r="A9772" s="0" t="n">
        <v>1500018034</v>
      </c>
      <c r="B9772" s="157" t="n">
        <v>12.5833333333333</v>
      </c>
    </row>
    <row r="9773" customFormat="false" ht="15" hidden="false" customHeight="false" outlineLevel="0" collapsed="false">
      <c r="A9773" s="0" t="n">
        <v>1500018035</v>
      </c>
      <c r="B9773" s="157" t="n">
        <v>22.5</v>
      </c>
    </row>
    <row r="9774" customFormat="false" ht="15" hidden="false" customHeight="false" outlineLevel="0" collapsed="false">
      <c r="A9774" s="0" t="n">
        <v>1500018036</v>
      </c>
      <c r="B9774" s="157" t="n">
        <v>89.1666666666667</v>
      </c>
    </row>
    <row r="9775" customFormat="false" ht="15" hidden="false" customHeight="false" outlineLevel="0" collapsed="false">
      <c r="A9775" s="0" t="n">
        <v>1500018037</v>
      </c>
      <c r="B9775" s="157" t="n">
        <v>15.2083333333333</v>
      </c>
    </row>
    <row r="9776" customFormat="false" ht="15" hidden="false" customHeight="false" outlineLevel="0" collapsed="false">
      <c r="A9776" s="0" t="n">
        <v>1500018038</v>
      </c>
      <c r="B9776" s="157" t="n">
        <v>0</v>
      </c>
    </row>
    <row r="9777" customFormat="false" ht="15" hidden="false" customHeight="false" outlineLevel="0" collapsed="false">
      <c r="A9777" s="0" t="n">
        <v>1500018039</v>
      </c>
      <c r="B9777" s="157" t="n">
        <v>54.3416666666667</v>
      </c>
    </row>
    <row r="9778" customFormat="false" ht="15" hidden="false" customHeight="false" outlineLevel="0" collapsed="false">
      <c r="A9778" s="0" t="n">
        <v>1500018070</v>
      </c>
      <c r="B9778" s="157" t="n">
        <v>11.25</v>
      </c>
    </row>
    <row r="9779" customFormat="false" ht="15" hidden="false" customHeight="false" outlineLevel="0" collapsed="false">
      <c r="A9779" s="0" t="n">
        <v>1500018071</v>
      </c>
      <c r="B9779" s="157" t="n">
        <v>12.5833333333333</v>
      </c>
    </row>
    <row r="9780" customFormat="false" ht="15" hidden="false" customHeight="false" outlineLevel="0" collapsed="false">
      <c r="A9780" s="0" t="n">
        <v>1500018082</v>
      </c>
      <c r="B9780" s="157" t="n">
        <v>21.5833333333333</v>
      </c>
    </row>
    <row r="9781" customFormat="false" ht="15" hidden="false" customHeight="false" outlineLevel="0" collapsed="false">
      <c r="A9781" s="0" t="n">
        <v>1500018083</v>
      </c>
      <c r="B9781" s="157" t="n">
        <v>9.16666666666667</v>
      </c>
    </row>
    <row r="9782" customFormat="false" ht="15" hidden="false" customHeight="false" outlineLevel="0" collapsed="false">
      <c r="A9782" s="0" t="n">
        <v>1500018084</v>
      </c>
      <c r="B9782" s="157" t="n">
        <v>15.3333333333333</v>
      </c>
    </row>
    <row r="9783" customFormat="false" ht="15" hidden="false" customHeight="false" outlineLevel="0" collapsed="false">
      <c r="A9783" s="0" t="n">
        <v>1500018080</v>
      </c>
      <c r="B9783" s="157" t="n">
        <v>0</v>
      </c>
    </row>
    <row r="9784" customFormat="false" ht="15" hidden="false" customHeight="false" outlineLevel="0" collapsed="false">
      <c r="A9784" s="0" t="n">
        <v>1500018081</v>
      </c>
      <c r="B9784" s="157" t="n">
        <v>9.58333333333333</v>
      </c>
    </row>
    <row r="9785" customFormat="false" ht="15" hidden="false" customHeight="false" outlineLevel="0" collapsed="false">
      <c r="A9785" s="0" t="n">
        <v>1500018094</v>
      </c>
      <c r="B9785" s="157" t="n">
        <v>29.9166666666667</v>
      </c>
    </row>
    <row r="9786" customFormat="false" ht="15" hidden="false" customHeight="false" outlineLevel="0" collapsed="false">
      <c r="A9786" s="0" t="n">
        <v>1500018095</v>
      </c>
      <c r="B9786" s="157" t="n">
        <v>3.33333333333333</v>
      </c>
    </row>
    <row r="9787" customFormat="false" ht="15" hidden="false" customHeight="false" outlineLevel="0" collapsed="false">
      <c r="A9787" s="0" t="n">
        <v>1500018096</v>
      </c>
      <c r="B9787" s="157" t="n">
        <v>4.66666666666667</v>
      </c>
    </row>
    <row r="9788" customFormat="false" ht="15" hidden="false" customHeight="false" outlineLevel="0" collapsed="false">
      <c r="A9788" s="0" t="n">
        <v>1500018097</v>
      </c>
      <c r="B9788" s="157" t="n">
        <v>0</v>
      </c>
    </row>
    <row r="9789" customFormat="false" ht="15" hidden="false" customHeight="false" outlineLevel="0" collapsed="false">
      <c r="A9789" s="0" t="n">
        <v>1500018098</v>
      </c>
      <c r="B9789" s="157" t="n">
        <v>13.5833333333333</v>
      </c>
    </row>
    <row r="9790" customFormat="false" ht="15" hidden="false" customHeight="false" outlineLevel="0" collapsed="false">
      <c r="A9790" s="0" t="n">
        <v>1500018090</v>
      </c>
      <c r="B9790" s="157" t="n">
        <v>4.58333333333333</v>
      </c>
    </row>
    <row r="9791" customFormat="false" ht="15" hidden="false" customHeight="false" outlineLevel="0" collapsed="false">
      <c r="A9791" s="0" t="n">
        <v>1500018091</v>
      </c>
      <c r="B9791" s="157" t="n">
        <v>15.5</v>
      </c>
    </row>
    <row r="9792" customFormat="false" ht="15" hidden="false" customHeight="false" outlineLevel="0" collapsed="false">
      <c r="A9792" s="0" t="n">
        <v>1500018102</v>
      </c>
      <c r="B9792" s="157" t="n">
        <v>13.9166666666667</v>
      </c>
    </row>
    <row r="9793" customFormat="false" ht="15" hidden="false" customHeight="false" outlineLevel="0" collapsed="false">
      <c r="A9793" s="0" t="n">
        <v>1500018103</v>
      </c>
      <c r="B9793" s="157" t="n">
        <v>11.5833333333333</v>
      </c>
    </row>
    <row r="9794" customFormat="false" ht="15" hidden="false" customHeight="false" outlineLevel="0" collapsed="false">
      <c r="A9794" s="0" t="n">
        <v>1500018104</v>
      </c>
      <c r="B9794" s="157" t="n">
        <v>35.8333333333333</v>
      </c>
    </row>
    <row r="9795" customFormat="false" ht="15" hidden="false" customHeight="false" outlineLevel="0" collapsed="false">
      <c r="A9795" s="0" t="n">
        <v>1500018105</v>
      </c>
      <c r="B9795" s="157" t="n">
        <v>10</v>
      </c>
    </row>
    <row r="9796" customFormat="false" ht="15" hidden="false" customHeight="false" outlineLevel="0" collapsed="false">
      <c r="A9796" s="0" t="n">
        <v>1500018106</v>
      </c>
      <c r="B9796" s="157" t="n">
        <v>26.6666666666667</v>
      </c>
    </row>
    <row r="9797" customFormat="false" ht="15" hidden="false" customHeight="false" outlineLevel="0" collapsed="false">
      <c r="A9797" s="0" t="n">
        <v>1500018107</v>
      </c>
      <c r="B9797" s="157" t="n">
        <v>15.5833333333333</v>
      </c>
    </row>
    <row r="9798" customFormat="false" ht="15" hidden="false" customHeight="false" outlineLevel="0" collapsed="false">
      <c r="A9798" s="0" t="n">
        <v>1500018108</v>
      </c>
      <c r="B9798" s="157" t="n">
        <v>18</v>
      </c>
    </row>
    <row r="9799" customFormat="false" ht="15" hidden="false" customHeight="false" outlineLevel="0" collapsed="false">
      <c r="A9799" s="0" t="n">
        <v>1500018120</v>
      </c>
      <c r="B9799" s="157" t="n">
        <v>0</v>
      </c>
    </row>
    <row r="9800" customFormat="false" ht="15" hidden="false" customHeight="false" outlineLevel="0" collapsed="false">
      <c r="A9800" s="0" t="n">
        <v>1500018121</v>
      </c>
      <c r="B9800" s="157" t="n">
        <v>0</v>
      </c>
    </row>
    <row r="9801" customFormat="false" ht="15" hidden="false" customHeight="false" outlineLevel="0" collapsed="false">
      <c r="A9801" s="0" t="n">
        <v>1500018122</v>
      </c>
      <c r="B9801" s="157" t="n">
        <v>11.25</v>
      </c>
    </row>
    <row r="9802" customFormat="false" ht="15" hidden="false" customHeight="false" outlineLevel="0" collapsed="false">
      <c r="A9802" s="0" t="n">
        <v>1500018123</v>
      </c>
      <c r="B9802" s="157" t="n">
        <v>13.9166666666667</v>
      </c>
    </row>
    <row r="9803" customFormat="false" ht="15" hidden="false" customHeight="false" outlineLevel="0" collapsed="false">
      <c r="A9803" s="0" t="n">
        <v>1500018124</v>
      </c>
      <c r="B9803" s="157" t="n">
        <v>19.25</v>
      </c>
    </row>
    <row r="9804" customFormat="false" ht="15" hidden="false" customHeight="false" outlineLevel="0" collapsed="false">
      <c r="A9804" s="0" t="n">
        <v>1500018131</v>
      </c>
      <c r="B9804" s="157" t="n">
        <v>11.8333333333333</v>
      </c>
    </row>
    <row r="9805" customFormat="false" ht="15" hidden="false" customHeight="false" outlineLevel="0" collapsed="false">
      <c r="A9805" s="0" t="n">
        <v>1500018132</v>
      </c>
      <c r="B9805" s="157" t="n">
        <v>32.9166666666667</v>
      </c>
    </row>
    <row r="9806" customFormat="false" ht="15" hidden="false" customHeight="false" outlineLevel="0" collapsed="false">
      <c r="A9806" s="0" t="n">
        <v>1500018133</v>
      </c>
      <c r="B9806" s="157" t="n">
        <v>0</v>
      </c>
    </row>
    <row r="9807" customFormat="false" ht="15" hidden="false" customHeight="false" outlineLevel="0" collapsed="false">
      <c r="A9807" s="0" t="n">
        <v>1500018134</v>
      </c>
      <c r="B9807" s="157" t="n">
        <v>39.325</v>
      </c>
    </row>
    <row r="9808" customFormat="false" ht="15" hidden="false" customHeight="false" outlineLevel="0" collapsed="false">
      <c r="A9808" s="0" t="n">
        <v>1500018136</v>
      </c>
      <c r="B9808" s="157" t="n">
        <v>331.908333333333</v>
      </c>
    </row>
    <row r="9809" customFormat="false" ht="15" hidden="false" customHeight="false" outlineLevel="0" collapsed="false">
      <c r="A9809" s="0" t="n">
        <v>1500018137</v>
      </c>
      <c r="B9809" s="157" t="n">
        <v>12</v>
      </c>
    </row>
    <row r="9810" customFormat="false" ht="15" hidden="false" customHeight="false" outlineLevel="0" collapsed="false">
      <c r="A9810" s="0" t="n">
        <v>1500018145</v>
      </c>
      <c r="B9810" s="157" t="n">
        <v>0.416666666666667</v>
      </c>
    </row>
    <row r="9811" customFormat="false" ht="15" hidden="false" customHeight="false" outlineLevel="0" collapsed="false">
      <c r="A9811" s="0" t="n">
        <v>1500018146</v>
      </c>
      <c r="B9811" s="157" t="n">
        <v>23.75</v>
      </c>
    </row>
    <row r="9812" customFormat="false" ht="15" hidden="false" customHeight="false" outlineLevel="0" collapsed="false">
      <c r="A9812" s="0" t="n">
        <v>1500018147</v>
      </c>
      <c r="B9812" s="157" t="n">
        <v>37.8</v>
      </c>
    </row>
    <row r="9813" customFormat="false" ht="15" hidden="false" customHeight="false" outlineLevel="0" collapsed="false">
      <c r="A9813" s="0" t="n">
        <v>1500018148</v>
      </c>
      <c r="B9813" s="157" t="n">
        <v>15.5</v>
      </c>
    </row>
    <row r="9814" customFormat="false" ht="15" hidden="false" customHeight="false" outlineLevel="0" collapsed="false">
      <c r="A9814" s="0" t="n">
        <v>1500018149</v>
      </c>
      <c r="B9814" s="157" t="n">
        <v>1.5</v>
      </c>
    </row>
    <row r="9815" customFormat="false" ht="15" hidden="false" customHeight="false" outlineLevel="0" collapsed="false">
      <c r="A9815" s="0" t="n">
        <v>1500018150</v>
      </c>
      <c r="B9815" s="157" t="n">
        <v>25.3333333333333</v>
      </c>
    </row>
    <row r="9816" customFormat="false" ht="15" hidden="false" customHeight="false" outlineLevel="0" collapsed="false">
      <c r="A9816" s="0" t="n">
        <v>1500018151</v>
      </c>
      <c r="B9816" s="157" t="n">
        <v>2.5</v>
      </c>
    </row>
    <row r="9817" customFormat="false" ht="15" hidden="false" customHeight="false" outlineLevel="0" collapsed="false">
      <c r="A9817" s="0" t="n">
        <v>1500018152</v>
      </c>
      <c r="B9817" s="157" t="n">
        <v>29.7416666666667</v>
      </c>
    </row>
    <row r="9818" customFormat="false" ht="15" hidden="false" customHeight="false" outlineLevel="0" collapsed="false">
      <c r="A9818" s="0" t="n">
        <v>1500018109</v>
      </c>
      <c r="B9818" s="157" t="n">
        <v>1.33333333333333</v>
      </c>
    </row>
    <row r="9819" customFormat="false" ht="15" hidden="false" customHeight="false" outlineLevel="0" collapsed="false">
      <c r="A9819" s="0" t="n">
        <v>1500018110</v>
      </c>
      <c r="B9819" s="157" t="n">
        <v>15.75</v>
      </c>
    </row>
    <row r="9820" customFormat="false" ht="15" hidden="false" customHeight="false" outlineLevel="0" collapsed="false">
      <c r="A9820" s="0" t="n">
        <v>1500018153</v>
      </c>
      <c r="B9820" s="157" t="n">
        <v>19.3333333333333</v>
      </c>
    </row>
    <row r="9821" customFormat="false" ht="15" hidden="false" customHeight="false" outlineLevel="0" collapsed="false">
      <c r="A9821" s="0" t="n">
        <v>1500018154</v>
      </c>
      <c r="B9821" s="157" t="n">
        <v>55.625</v>
      </c>
    </row>
    <row r="9822" customFormat="false" ht="15" hidden="false" customHeight="false" outlineLevel="0" collapsed="false">
      <c r="A9822" s="0" t="n">
        <v>1500018155</v>
      </c>
      <c r="B9822" s="157" t="n">
        <v>15.4166666666667</v>
      </c>
    </row>
    <row r="9823" customFormat="false" ht="15" hidden="false" customHeight="false" outlineLevel="0" collapsed="false">
      <c r="A9823" s="0" t="n">
        <v>1500018156</v>
      </c>
      <c r="B9823" s="157" t="n">
        <v>4.16666666666667</v>
      </c>
    </row>
    <row r="9824" customFormat="false" ht="15" hidden="false" customHeight="false" outlineLevel="0" collapsed="false">
      <c r="A9824" s="0" t="n">
        <v>1500018159</v>
      </c>
      <c r="B9824" s="157" t="n">
        <v>10.4166666666667</v>
      </c>
    </row>
    <row r="9825" customFormat="false" ht="15" hidden="false" customHeight="false" outlineLevel="0" collapsed="false">
      <c r="A9825" s="0" t="n">
        <v>1500018157</v>
      </c>
      <c r="B9825" s="157" t="n">
        <v>9.16666666666667</v>
      </c>
    </row>
    <row r="9826" customFormat="false" ht="15" hidden="false" customHeight="false" outlineLevel="0" collapsed="false">
      <c r="A9826" s="0" t="n">
        <v>1500018158</v>
      </c>
      <c r="B9826" s="157" t="n">
        <v>5</v>
      </c>
    </row>
    <row r="9827" customFormat="false" ht="15" hidden="false" customHeight="false" outlineLevel="0" collapsed="false">
      <c r="A9827" s="0" t="n">
        <v>1500018162</v>
      </c>
      <c r="B9827" s="157" t="n">
        <v>17.1666666666667</v>
      </c>
    </row>
    <row r="9828" customFormat="false" ht="15" hidden="false" customHeight="false" outlineLevel="0" collapsed="false">
      <c r="A9828" s="0" t="n">
        <v>1500018163</v>
      </c>
      <c r="B9828" s="157" t="n">
        <v>8.58333333333333</v>
      </c>
    </row>
    <row r="9829" customFormat="false" ht="15" hidden="false" customHeight="false" outlineLevel="0" collapsed="false">
      <c r="A9829" s="0" t="n">
        <v>1500018164</v>
      </c>
      <c r="B9829" s="157" t="n">
        <v>0.416666666666667</v>
      </c>
    </row>
    <row r="9830" customFormat="false" ht="15" hidden="false" customHeight="false" outlineLevel="0" collapsed="false">
      <c r="A9830" s="0" t="n">
        <v>1500018165</v>
      </c>
      <c r="B9830" s="157" t="n">
        <v>12.5</v>
      </c>
    </row>
    <row r="9831" customFormat="false" ht="15" hidden="false" customHeight="false" outlineLevel="0" collapsed="false">
      <c r="A9831" s="0" t="n">
        <v>1500018166</v>
      </c>
      <c r="B9831" s="157" t="n">
        <v>13.9166666666667</v>
      </c>
    </row>
    <row r="9832" customFormat="false" ht="15" hidden="false" customHeight="false" outlineLevel="0" collapsed="false">
      <c r="A9832" s="0" t="n">
        <v>1500018160</v>
      </c>
      <c r="B9832" s="157" t="n">
        <v>14.75</v>
      </c>
    </row>
    <row r="9833" customFormat="false" ht="15" hidden="false" customHeight="false" outlineLevel="0" collapsed="false">
      <c r="A9833" s="0" t="n">
        <v>1500018161</v>
      </c>
      <c r="B9833" s="157" t="n">
        <v>3</v>
      </c>
    </row>
    <row r="9834" customFormat="false" ht="15" hidden="false" customHeight="false" outlineLevel="0" collapsed="false">
      <c r="A9834" s="0" t="n">
        <v>1500018172</v>
      </c>
      <c r="B9834" s="157" t="n">
        <v>20</v>
      </c>
    </row>
    <row r="9835" customFormat="false" ht="15" hidden="false" customHeight="false" outlineLevel="0" collapsed="false">
      <c r="A9835" s="0" t="n">
        <v>1500018174</v>
      </c>
      <c r="B9835" s="157" t="n">
        <v>408.7</v>
      </c>
    </row>
    <row r="9836" customFormat="false" ht="15" hidden="false" customHeight="false" outlineLevel="0" collapsed="false">
      <c r="A9836" s="0" t="n">
        <v>1500018175</v>
      </c>
      <c r="B9836" s="157" t="n">
        <v>2.5</v>
      </c>
    </row>
    <row r="9837" customFormat="false" ht="15" hidden="false" customHeight="false" outlineLevel="0" collapsed="false">
      <c r="A9837" s="0" t="n">
        <v>1500018176</v>
      </c>
      <c r="B9837" s="157" t="n">
        <v>32.3333333333333</v>
      </c>
    </row>
    <row r="9838" customFormat="false" ht="15" hidden="false" customHeight="false" outlineLevel="0" collapsed="false">
      <c r="A9838" s="0" t="n">
        <v>1500018181</v>
      </c>
      <c r="B9838" s="157" t="n">
        <v>15.8333333333333</v>
      </c>
    </row>
    <row r="9839" customFormat="false" ht="15" hidden="false" customHeight="false" outlineLevel="0" collapsed="false">
      <c r="A9839" s="0" t="n">
        <v>1500018192</v>
      </c>
      <c r="B9839" s="157" t="n">
        <v>4.91666666666667</v>
      </c>
    </row>
    <row r="9840" customFormat="false" ht="15" hidden="false" customHeight="false" outlineLevel="0" collapsed="false">
      <c r="A9840" s="0" t="n">
        <v>1500018193</v>
      </c>
      <c r="B9840" s="157" t="n">
        <v>9.91666666666667</v>
      </c>
    </row>
    <row r="9841" customFormat="false" ht="15" hidden="false" customHeight="false" outlineLevel="0" collapsed="false">
      <c r="A9841" s="0" t="n">
        <v>1500018194</v>
      </c>
      <c r="B9841" s="157" t="n">
        <v>10.8333333333333</v>
      </c>
    </row>
    <row r="9842" customFormat="false" ht="15" hidden="false" customHeight="false" outlineLevel="0" collapsed="false">
      <c r="A9842" s="0" t="n">
        <v>1500018195</v>
      </c>
      <c r="B9842" s="157" t="n">
        <v>22.5</v>
      </c>
    </row>
    <row r="9843" customFormat="false" ht="15" hidden="false" customHeight="false" outlineLevel="0" collapsed="false">
      <c r="A9843" s="0" t="n">
        <v>1500018196</v>
      </c>
      <c r="B9843" s="157" t="n">
        <v>16.6666666666667</v>
      </c>
    </row>
    <row r="9844" customFormat="false" ht="15" hidden="false" customHeight="false" outlineLevel="0" collapsed="false">
      <c r="A9844" s="0" t="n">
        <v>1500018197</v>
      </c>
      <c r="B9844" s="157" t="n">
        <v>17.6666666666667</v>
      </c>
    </row>
    <row r="9845" customFormat="false" ht="15" hidden="false" customHeight="false" outlineLevel="0" collapsed="false">
      <c r="A9845" s="0" t="n">
        <v>1500018167</v>
      </c>
      <c r="B9845" s="157" t="n">
        <v>22.5</v>
      </c>
    </row>
    <row r="9846" customFormat="false" ht="15" hidden="false" customHeight="false" outlineLevel="0" collapsed="false">
      <c r="A9846" s="0" t="n">
        <v>1500018168</v>
      </c>
      <c r="B9846" s="157" t="n">
        <v>20.5833333333333</v>
      </c>
    </row>
    <row r="9847" customFormat="false" ht="15" hidden="false" customHeight="false" outlineLevel="0" collapsed="false">
      <c r="A9847" s="0" t="n">
        <v>1500018169</v>
      </c>
      <c r="B9847" s="157" t="n">
        <v>3.66666666666667</v>
      </c>
    </row>
    <row r="9848" customFormat="false" ht="15" hidden="false" customHeight="false" outlineLevel="0" collapsed="false">
      <c r="A9848" s="0" t="n">
        <v>1500018183</v>
      </c>
      <c r="B9848" s="157" t="n">
        <v>42.75</v>
      </c>
    </row>
    <row r="9849" customFormat="false" ht="15" hidden="false" customHeight="false" outlineLevel="0" collapsed="false">
      <c r="A9849" s="0" t="n">
        <v>1500018184</v>
      </c>
      <c r="B9849" s="157" t="n">
        <v>98.3333333333333</v>
      </c>
    </row>
    <row r="9850" customFormat="false" ht="15" hidden="false" customHeight="false" outlineLevel="0" collapsed="false">
      <c r="A9850" s="0" t="n">
        <v>1500018208</v>
      </c>
      <c r="B9850" s="157" t="n">
        <v>11.6666666666667</v>
      </c>
    </row>
    <row r="9851" customFormat="false" ht="15" hidden="false" customHeight="false" outlineLevel="0" collapsed="false">
      <c r="A9851" s="0" t="n">
        <v>1500018211</v>
      </c>
      <c r="B9851" s="157" t="n">
        <v>19.6666666666667</v>
      </c>
    </row>
    <row r="9852" customFormat="false" ht="15" hidden="false" customHeight="false" outlineLevel="0" collapsed="false">
      <c r="A9852" s="0" t="n">
        <v>1500018212</v>
      </c>
      <c r="B9852" s="157" t="n">
        <v>20.8333333333333</v>
      </c>
    </row>
    <row r="9853" customFormat="false" ht="15" hidden="false" customHeight="false" outlineLevel="0" collapsed="false">
      <c r="A9853" s="0" t="n">
        <v>1500018213</v>
      </c>
      <c r="B9853" s="157" t="n">
        <v>0</v>
      </c>
    </row>
    <row r="9854" customFormat="false" ht="15" hidden="false" customHeight="false" outlineLevel="0" collapsed="false">
      <c r="A9854" s="0" t="n">
        <v>1500018217</v>
      </c>
      <c r="B9854" s="157" t="n">
        <v>0</v>
      </c>
    </row>
    <row r="9855" customFormat="false" ht="15" hidden="false" customHeight="false" outlineLevel="0" collapsed="false">
      <c r="A9855" s="0" t="n">
        <v>1500018218</v>
      </c>
      <c r="B9855" s="157" t="n">
        <v>11.25</v>
      </c>
    </row>
    <row r="9856" customFormat="false" ht="15" hidden="false" customHeight="false" outlineLevel="0" collapsed="false">
      <c r="A9856" s="0" t="n">
        <v>1500018219</v>
      </c>
      <c r="B9856" s="157" t="n">
        <v>16.3333333333333</v>
      </c>
    </row>
    <row r="9857" customFormat="false" ht="15" hidden="false" customHeight="false" outlineLevel="0" collapsed="false">
      <c r="A9857" s="0" t="n">
        <v>1500018220</v>
      </c>
      <c r="B9857" s="157" t="n">
        <v>33.3333333333333</v>
      </c>
    </row>
    <row r="9858" customFormat="false" ht="15" hidden="false" customHeight="false" outlineLevel="0" collapsed="false">
      <c r="A9858" s="0" t="n">
        <v>1500018224</v>
      </c>
      <c r="B9858" s="157" t="n">
        <v>0</v>
      </c>
    </row>
    <row r="9859" customFormat="false" ht="15" hidden="false" customHeight="false" outlineLevel="0" collapsed="false">
      <c r="A9859" s="0" t="n">
        <v>1500018225</v>
      </c>
      <c r="B9859" s="157" t="n">
        <v>0</v>
      </c>
    </row>
    <row r="9860" customFormat="false" ht="15" hidden="false" customHeight="false" outlineLevel="0" collapsed="false">
      <c r="A9860" s="0" t="n">
        <v>1500018226</v>
      </c>
      <c r="B9860" s="157" t="n">
        <v>8.41666666666667</v>
      </c>
    </row>
    <row r="9861" customFormat="false" ht="15" hidden="false" customHeight="false" outlineLevel="0" collapsed="false">
      <c r="A9861" s="0" t="n">
        <v>1500018227</v>
      </c>
      <c r="B9861" s="157" t="n">
        <v>52.7083333333333</v>
      </c>
    </row>
    <row r="9862" customFormat="false" ht="15" hidden="false" customHeight="false" outlineLevel="0" collapsed="false">
      <c r="A9862" s="0" t="n">
        <v>1500018228</v>
      </c>
      <c r="B9862" s="157" t="n">
        <v>21.4166666666667</v>
      </c>
    </row>
    <row r="9863" customFormat="false" ht="15" hidden="false" customHeight="false" outlineLevel="0" collapsed="false">
      <c r="A9863" s="0" t="n">
        <v>1500018229</v>
      </c>
      <c r="B9863" s="157" t="n">
        <v>5</v>
      </c>
    </row>
    <row r="9864" customFormat="false" ht="15" hidden="false" customHeight="false" outlineLevel="0" collapsed="false">
      <c r="A9864" s="0" t="n">
        <v>1500018230</v>
      </c>
      <c r="B9864" s="157" t="n">
        <v>0</v>
      </c>
    </row>
    <row r="9865" customFormat="false" ht="15" hidden="false" customHeight="false" outlineLevel="0" collapsed="false">
      <c r="A9865" s="0" t="n">
        <v>1500018231</v>
      </c>
      <c r="B9865" s="157" t="n">
        <v>7</v>
      </c>
    </row>
    <row r="9866" customFormat="false" ht="15" hidden="false" customHeight="false" outlineLevel="0" collapsed="false">
      <c r="A9866" s="0" t="n">
        <v>1500018269</v>
      </c>
      <c r="B9866" s="157" t="n">
        <v>2.40833333333333</v>
      </c>
    </row>
    <row r="9867" customFormat="false" ht="15" hidden="false" customHeight="false" outlineLevel="0" collapsed="false">
      <c r="A9867" s="0" t="n">
        <v>1500018270</v>
      </c>
      <c r="B9867" s="157" t="n">
        <v>31.8333333333333</v>
      </c>
    </row>
    <row r="9868" customFormat="false" ht="15" hidden="false" customHeight="false" outlineLevel="0" collapsed="false">
      <c r="A9868" s="0" t="n">
        <v>1500018271</v>
      </c>
      <c r="B9868" s="157" t="n">
        <v>17.0833333333333</v>
      </c>
    </row>
    <row r="9869" customFormat="false" ht="15" hidden="false" customHeight="false" outlineLevel="0" collapsed="false">
      <c r="A9869" s="0" t="n">
        <v>1500018282</v>
      </c>
      <c r="B9869" s="157" t="n">
        <v>9</v>
      </c>
    </row>
    <row r="9870" customFormat="false" ht="15" hidden="false" customHeight="false" outlineLevel="0" collapsed="false">
      <c r="A9870" s="0" t="n">
        <v>1500018283</v>
      </c>
      <c r="B9870" s="157" t="n">
        <v>21.5833333333333</v>
      </c>
    </row>
    <row r="9871" customFormat="false" ht="15" hidden="false" customHeight="false" outlineLevel="0" collapsed="false">
      <c r="A9871" s="0" t="n">
        <v>1500018247</v>
      </c>
      <c r="B9871" s="157" t="n">
        <v>6</v>
      </c>
    </row>
    <row r="9872" customFormat="false" ht="15" hidden="false" customHeight="false" outlineLevel="0" collapsed="false">
      <c r="A9872" s="0" t="n">
        <v>1500018248</v>
      </c>
      <c r="B9872" s="157" t="n">
        <v>2.5</v>
      </c>
    </row>
    <row r="9873" customFormat="false" ht="15" hidden="false" customHeight="false" outlineLevel="0" collapsed="false">
      <c r="A9873" s="0" t="n">
        <v>1500018249</v>
      </c>
      <c r="B9873" s="157" t="n">
        <v>19.1666666666667</v>
      </c>
    </row>
    <row r="9874" customFormat="false" ht="15" hidden="false" customHeight="false" outlineLevel="0" collapsed="false">
      <c r="A9874" s="0" t="n">
        <v>1500018250</v>
      </c>
      <c r="B9874" s="157" t="n">
        <v>11.25</v>
      </c>
    </row>
    <row r="9875" customFormat="false" ht="15" hidden="false" customHeight="false" outlineLevel="0" collapsed="false">
      <c r="A9875" s="0" t="n">
        <v>1500018251</v>
      </c>
      <c r="B9875" s="157" t="n">
        <v>20.8333333333333</v>
      </c>
    </row>
    <row r="9876" customFormat="false" ht="15" hidden="false" customHeight="false" outlineLevel="0" collapsed="false">
      <c r="A9876" s="0" t="n">
        <v>1500018272</v>
      </c>
      <c r="B9876" s="157" t="n">
        <v>13.3333333333333</v>
      </c>
    </row>
    <row r="9877" customFormat="false" ht="15" hidden="false" customHeight="false" outlineLevel="0" collapsed="false">
      <c r="A9877" s="0" t="n">
        <v>1500018273</v>
      </c>
      <c r="B9877" s="157" t="n">
        <v>7.5</v>
      </c>
    </row>
    <row r="9878" customFormat="false" ht="15" hidden="false" customHeight="false" outlineLevel="0" collapsed="false">
      <c r="A9878" s="0" t="n">
        <v>1500018274</v>
      </c>
      <c r="B9878" s="157" t="n">
        <v>0</v>
      </c>
    </row>
    <row r="9879" customFormat="false" ht="15" hidden="false" customHeight="false" outlineLevel="0" collapsed="false">
      <c r="A9879" s="0" t="n">
        <v>1500018232</v>
      </c>
      <c r="B9879" s="157" t="n">
        <v>10.6666666666667</v>
      </c>
    </row>
    <row r="9880" customFormat="false" ht="15" hidden="false" customHeight="false" outlineLevel="0" collapsed="false">
      <c r="A9880" s="0" t="n">
        <v>1500018233</v>
      </c>
      <c r="B9880" s="157" t="n">
        <v>19.45</v>
      </c>
    </row>
    <row r="9881" customFormat="false" ht="15" hidden="false" customHeight="false" outlineLevel="0" collapsed="false">
      <c r="A9881" s="0" t="n">
        <v>1500018234</v>
      </c>
      <c r="B9881" s="157" t="n">
        <v>47.25</v>
      </c>
    </row>
    <row r="9882" customFormat="false" ht="15" hidden="false" customHeight="false" outlineLevel="0" collapsed="false">
      <c r="A9882" s="0" t="n">
        <v>1500018235</v>
      </c>
      <c r="B9882" s="157" t="n">
        <v>11.25</v>
      </c>
    </row>
    <row r="9883" customFormat="false" ht="15" hidden="false" customHeight="false" outlineLevel="0" collapsed="false">
      <c r="A9883" s="0" t="n">
        <v>1500018236</v>
      </c>
      <c r="B9883" s="157" t="n">
        <v>13.5833333333333</v>
      </c>
    </row>
    <row r="9884" customFormat="false" ht="15" hidden="false" customHeight="false" outlineLevel="0" collapsed="false">
      <c r="A9884" s="0" t="n">
        <v>1500018237</v>
      </c>
      <c r="B9884" s="157" t="n">
        <v>19.5833333333333</v>
      </c>
    </row>
    <row r="9885" customFormat="false" ht="15" hidden="false" customHeight="false" outlineLevel="0" collapsed="false">
      <c r="A9885" s="0" t="n">
        <v>1500018238</v>
      </c>
      <c r="B9885" s="157" t="n">
        <v>5.25</v>
      </c>
    </row>
    <row r="9886" customFormat="false" ht="15" hidden="false" customHeight="false" outlineLevel="0" collapsed="false">
      <c r="A9886" s="0" t="n">
        <v>1500018239</v>
      </c>
      <c r="B9886" s="157" t="n">
        <v>18.3333333333333</v>
      </c>
    </row>
    <row r="9887" customFormat="false" ht="15" hidden="false" customHeight="false" outlineLevel="0" collapsed="false">
      <c r="A9887" s="0" t="n">
        <v>1500018188</v>
      </c>
      <c r="B9887" s="157" t="n">
        <v>10</v>
      </c>
    </row>
    <row r="9888" customFormat="false" ht="15" hidden="false" customHeight="false" outlineLevel="0" collapsed="false">
      <c r="A9888" s="0" t="n">
        <v>1500018190</v>
      </c>
      <c r="B9888" s="157" t="n">
        <v>2.83333333333333</v>
      </c>
    </row>
    <row r="9889" customFormat="false" ht="15" hidden="false" customHeight="false" outlineLevel="0" collapsed="false">
      <c r="A9889" s="0" t="n">
        <v>1500018191</v>
      </c>
      <c r="B9889" s="157" t="n">
        <v>0</v>
      </c>
    </row>
    <row r="9890" customFormat="false" ht="15" hidden="false" customHeight="false" outlineLevel="0" collapsed="false">
      <c r="A9890" s="0" t="n">
        <v>1500018242</v>
      </c>
      <c r="B9890" s="157" t="n">
        <v>14.1666666666667</v>
      </c>
    </row>
    <row r="9891" customFormat="false" ht="15" hidden="false" customHeight="false" outlineLevel="0" collapsed="false">
      <c r="A9891" s="0" t="n">
        <v>1500018243</v>
      </c>
      <c r="B9891" s="157" t="n">
        <v>16.8333333333333</v>
      </c>
    </row>
    <row r="9892" customFormat="false" ht="15" hidden="false" customHeight="false" outlineLevel="0" collapsed="false">
      <c r="A9892" s="0" t="n">
        <v>1500018244</v>
      </c>
      <c r="B9892" s="157" t="n">
        <v>9.75</v>
      </c>
    </row>
    <row r="9893" customFormat="false" ht="15" hidden="false" customHeight="false" outlineLevel="0" collapsed="false">
      <c r="A9893" s="0" t="n">
        <v>1500018245</v>
      </c>
      <c r="B9893" s="157" t="n">
        <v>11.6666666666667</v>
      </c>
    </row>
    <row r="9894" customFormat="false" ht="15" hidden="false" customHeight="false" outlineLevel="0" collapsed="false">
      <c r="A9894" s="0" t="n">
        <v>1500018246</v>
      </c>
      <c r="B9894" s="157" t="n">
        <v>64.2083333333333</v>
      </c>
    </row>
    <row r="9895" customFormat="false" ht="15" hidden="false" customHeight="false" outlineLevel="0" collapsed="false">
      <c r="A9895" s="0" t="n">
        <v>1500018257</v>
      </c>
      <c r="B9895" s="157" t="n">
        <v>21.0333333333333</v>
      </c>
    </row>
    <row r="9896" customFormat="false" ht="15" hidden="false" customHeight="false" outlineLevel="0" collapsed="false">
      <c r="A9896" s="0" t="n">
        <v>1500018258</v>
      </c>
      <c r="B9896" s="157" t="n">
        <v>9.48333333333333</v>
      </c>
    </row>
    <row r="9897" customFormat="false" ht="15" hidden="false" customHeight="false" outlineLevel="0" collapsed="false">
      <c r="A9897" s="0" t="n">
        <v>1500018259</v>
      </c>
      <c r="B9897" s="157" t="n">
        <v>32.0833333333333</v>
      </c>
    </row>
    <row r="9898" customFormat="false" ht="15" hidden="false" customHeight="false" outlineLevel="0" collapsed="false">
      <c r="A9898" s="0" t="n">
        <v>1500018260</v>
      </c>
      <c r="B9898" s="157" t="n">
        <v>84.875</v>
      </c>
    </row>
    <row r="9899" customFormat="false" ht="15" hidden="false" customHeight="false" outlineLevel="0" collapsed="false">
      <c r="A9899" s="0" t="n">
        <v>1500018289</v>
      </c>
      <c r="B9899" s="157" t="n">
        <v>2.5</v>
      </c>
    </row>
    <row r="9900" customFormat="false" ht="15" hidden="false" customHeight="false" outlineLevel="0" collapsed="false">
      <c r="A9900" s="0" t="n">
        <v>1500018290</v>
      </c>
      <c r="B9900" s="157" t="n">
        <v>2.5</v>
      </c>
    </row>
    <row r="9901" customFormat="false" ht="15" hidden="false" customHeight="false" outlineLevel="0" collapsed="false">
      <c r="A9901" s="0" t="n">
        <v>1500018291</v>
      </c>
      <c r="B9901" s="157" t="n">
        <v>0</v>
      </c>
    </row>
    <row r="9902" customFormat="false" ht="15" hidden="false" customHeight="false" outlineLevel="0" collapsed="false">
      <c r="A9902" s="0" t="n">
        <v>1500018292</v>
      </c>
      <c r="B9902" s="157" t="n">
        <v>0</v>
      </c>
    </row>
    <row r="9903" customFormat="false" ht="15" hidden="false" customHeight="false" outlineLevel="0" collapsed="false">
      <c r="A9903" s="0" t="n">
        <v>1500018296</v>
      </c>
      <c r="B9903" s="157" t="n">
        <v>38</v>
      </c>
    </row>
    <row r="9904" customFormat="false" ht="15" hidden="false" customHeight="false" outlineLevel="0" collapsed="false">
      <c r="A9904" s="0" t="n">
        <v>1500018297</v>
      </c>
      <c r="B9904" s="157" t="n">
        <v>37.5</v>
      </c>
    </row>
    <row r="9905" customFormat="false" ht="15" hidden="false" customHeight="false" outlineLevel="0" collapsed="false">
      <c r="A9905" s="0" t="n">
        <v>1500018298</v>
      </c>
      <c r="B9905" s="157" t="n">
        <v>0</v>
      </c>
    </row>
    <row r="9906" customFormat="false" ht="15" hidden="false" customHeight="false" outlineLevel="0" collapsed="false">
      <c r="A9906" s="0" t="n">
        <v>1500018299</v>
      </c>
      <c r="B9906" s="157" t="n">
        <v>0</v>
      </c>
    </row>
    <row r="9907" customFormat="false" ht="15" hidden="false" customHeight="false" outlineLevel="0" collapsed="false">
      <c r="A9907" s="0" t="n">
        <v>1500018300</v>
      </c>
      <c r="B9907" s="157" t="n">
        <v>93.8916666666667</v>
      </c>
    </row>
    <row r="9908" customFormat="false" ht="15" hidden="false" customHeight="false" outlineLevel="0" collapsed="false">
      <c r="A9908" s="0" t="n">
        <v>1500018322</v>
      </c>
      <c r="B9908" s="157" t="n">
        <v>8.66666666666667</v>
      </c>
    </row>
    <row r="9909" customFormat="false" ht="15" hidden="false" customHeight="false" outlineLevel="0" collapsed="false">
      <c r="A9909" s="0" t="n">
        <v>1500018323</v>
      </c>
      <c r="B9909" s="157" t="n">
        <v>15.3333333333333</v>
      </c>
    </row>
    <row r="9910" customFormat="false" ht="15" hidden="false" customHeight="false" outlineLevel="0" collapsed="false">
      <c r="A9910" s="0" t="n">
        <v>1500018324</v>
      </c>
      <c r="B9910" s="157" t="n">
        <v>9.75</v>
      </c>
    </row>
    <row r="9911" customFormat="false" ht="15" hidden="false" customHeight="false" outlineLevel="0" collapsed="false">
      <c r="A9911" s="0" t="n">
        <v>1500018325</v>
      </c>
      <c r="B9911" s="157" t="n">
        <v>27.6666666666667</v>
      </c>
    </row>
    <row r="9912" customFormat="false" ht="15" hidden="false" customHeight="false" outlineLevel="0" collapsed="false">
      <c r="A9912" s="0" t="n">
        <v>1500018326</v>
      </c>
      <c r="B9912" s="157" t="n">
        <v>198</v>
      </c>
    </row>
    <row r="9913" customFormat="false" ht="15" hidden="false" customHeight="false" outlineLevel="0" collapsed="false">
      <c r="A9913" s="0" t="n">
        <v>1500018329</v>
      </c>
      <c r="B9913" s="157" t="n">
        <v>18.3333333333333</v>
      </c>
    </row>
    <row r="9914" customFormat="false" ht="15" hidden="false" customHeight="false" outlineLevel="0" collapsed="false">
      <c r="A9914" s="0" t="n">
        <v>1500018330</v>
      </c>
      <c r="B9914" s="157" t="n">
        <v>23.3333333333333</v>
      </c>
    </row>
    <row r="9915" customFormat="false" ht="15" hidden="false" customHeight="false" outlineLevel="0" collapsed="false">
      <c r="A9915" s="0" t="n">
        <v>1500018331</v>
      </c>
      <c r="B9915" s="157" t="n">
        <v>10.4166666666667</v>
      </c>
    </row>
    <row r="9916" customFormat="false" ht="15" hidden="false" customHeight="false" outlineLevel="0" collapsed="false">
      <c r="A9916" s="0" t="n">
        <v>1500018332</v>
      </c>
      <c r="B9916" s="157" t="n">
        <v>81.8033333333333</v>
      </c>
    </row>
    <row r="9917" customFormat="false" ht="15" hidden="false" customHeight="false" outlineLevel="0" collapsed="false">
      <c r="A9917" s="0" t="n">
        <v>1500018334</v>
      </c>
      <c r="B9917" s="157" t="n">
        <v>17.4166666666667</v>
      </c>
    </row>
    <row r="9918" customFormat="false" ht="15" hidden="false" customHeight="false" outlineLevel="0" collapsed="false">
      <c r="A9918" s="0" t="n">
        <v>1500018335</v>
      </c>
      <c r="B9918" s="157" t="n">
        <v>0</v>
      </c>
    </row>
    <row r="9919" customFormat="false" ht="15" hidden="false" customHeight="false" outlineLevel="0" collapsed="false">
      <c r="A9919" s="0" t="n">
        <v>1500018336</v>
      </c>
      <c r="B9919" s="157" t="n">
        <v>12.25</v>
      </c>
    </row>
    <row r="9920" customFormat="false" ht="15" hidden="false" customHeight="false" outlineLevel="0" collapsed="false">
      <c r="A9920" s="0" t="n">
        <v>1500018337</v>
      </c>
      <c r="B9920" s="157" t="n">
        <v>20.5833333333333</v>
      </c>
    </row>
    <row r="9921" customFormat="false" ht="15" hidden="false" customHeight="false" outlineLevel="0" collapsed="false">
      <c r="A9921" s="0" t="n">
        <v>1500018338</v>
      </c>
      <c r="B9921" s="157" t="n">
        <v>149.583333333333</v>
      </c>
    </row>
    <row r="9922" customFormat="false" ht="15" hidden="false" customHeight="false" outlineLevel="0" collapsed="false">
      <c r="A9922" s="0" t="n">
        <v>1500018352</v>
      </c>
      <c r="B9922" s="157" t="n">
        <v>11.25</v>
      </c>
    </row>
    <row r="9923" customFormat="false" ht="15" hidden="false" customHeight="false" outlineLevel="0" collapsed="false">
      <c r="A9923" s="0" t="n">
        <v>1500018353</v>
      </c>
      <c r="B9923" s="157" t="n">
        <v>15.5</v>
      </c>
    </row>
    <row r="9924" customFormat="false" ht="15" hidden="false" customHeight="false" outlineLevel="0" collapsed="false">
      <c r="A9924" s="0" t="n">
        <v>1500018354</v>
      </c>
      <c r="B9924" s="157" t="n">
        <v>71.9166666666667</v>
      </c>
    </row>
    <row r="9925" customFormat="false" ht="15" hidden="false" customHeight="false" outlineLevel="0" collapsed="false">
      <c r="A9925" s="0" t="n">
        <v>1500018355</v>
      </c>
      <c r="B9925" s="157" t="n">
        <v>24.4166666666667</v>
      </c>
    </row>
    <row r="9926" customFormat="false" ht="15" hidden="false" customHeight="false" outlineLevel="0" collapsed="false">
      <c r="A9926" s="0" t="n">
        <v>1500018356</v>
      </c>
      <c r="B9926" s="157" t="n">
        <v>7.66666666666667</v>
      </c>
    </row>
    <row r="9927" customFormat="false" ht="15" hidden="false" customHeight="false" outlineLevel="0" collapsed="false">
      <c r="A9927" s="0" t="n">
        <v>1500018358</v>
      </c>
      <c r="B9927" s="157" t="n">
        <v>30.4833333333333</v>
      </c>
    </row>
    <row r="9928" customFormat="false" ht="15" hidden="false" customHeight="false" outlineLevel="0" collapsed="false">
      <c r="A9928" s="0" t="n">
        <v>1500018359</v>
      </c>
      <c r="B9928" s="157" t="n">
        <v>17.5</v>
      </c>
    </row>
    <row r="9929" customFormat="false" ht="15" hidden="false" customHeight="false" outlineLevel="0" collapsed="false">
      <c r="A9929" s="0" t="n">
        <v>1500018360</v>
      </c>
      <c r="B9929" s="157" t="n">
        <v>13.75</v>
      </c>
    </row>
    <row r="9930" customFormat="false" ht="15" hidden="false" customHeight="false" outlineLevel="0" collapsed="false">
      <c r="A9930" s="0" t="n">
        <v>1500018362</v>
      </c>
      <c r="B9930" s="157" t="n">
        <v>0</v>
      </c>
    </row>
    <row r="9931" customFormat="false" ht="15" hidden="false" customHeight="false" outlineLevel="0" collapsed="false">
      <c r="A9931" s="0" t="n">
        <v>1500018376</v>
      </c>
      <c r="B9931" s="157" t="n">
        <v>11.25</v>
      </c>
    </row>
    <row r="9932" customFormat="false" ht="15" hidden="false" customHeight="false" outlineLevel="0" collapsed="false">
      <c r="A9932" s="0" t="n">
        <v>1500018364</v>
      </c>
      <c r="B9932" s="157" t="n">
        <v>22</v>
      </c>
    </row>
    <row r="9933" customFormat="false" ht="15" hidden="false" customHeight="false" outlineLevel="0" collapsed="false">
      <c r="A9933" s="0" t="n">
        <v>1500018365</v>
      </c>
      <c r="B9933" s="157" t="n">
        <v>23.7583333333333</v>
      </c>
    </row>
    <row r="9934" customFormat="false" ht="15" hidden="false" customHeight="false" outlineLevel="0" collapsed="false">
      <c r="A9934" s="0" t="n">
        <v>1500018366</v>
      </c>
      <c r="B9934" s="157" t="n">
        <v>5.58333333333333</v>
      </c>
    </row>
    <row r="9935" customFormat="false" ht="15" hidden="false" customHeight="false" outlineLevel="0" collapsed="false">
      <c r="A9935" s="0" t="n">
        <v>1500018367</v>
      </c>
      <c r="B9935" s="157" t="n">
        <v>16.4166666666667</v>
      </c>
    </row>
    <row r="9936" customFormat="false" ht="15" hidden="false" customHeight="false" outlineLevel="0" collapsed="false">
      <c r="A9936" s="0" t="n">
        <v>1500018368</v>
      </c>
      <c r="B9936" s="157" t="n">
        <v>25.6666666666667</v>
      </c>
    </row>
    <row r="9937" customFormat="false" ht="15" hidden="false" customHeight="false" outlineLevel="0" collapsed="false">
      <c r="A9937" s="0" t="n">
        <v>1500018369</v>
      </c>
      <c r="B9937" s="157" t="n">
        <v>18</v>
      </c>
    </row>
    <row r="9938" customFormat="false" ht="15" hidden="false" customHeight="false" outlineLevel="0" collapsed="false">
      <c r="A9938" s="0" t="n">
        <v>1500018370</v>
      </c>
      <c r="B9938" s="157" t="n">
        <v>7.25</v>
      </c>
    </row>
    <row r="9939" customFormat="false" ht="15" hidden="false" customHeight="false" outlineLevel="0" collapsed="false">
      <c r="A9939" s="0" t="n">
        <v>1500018371</v>
      </c>
      <c r="B9939" s="157" t="n">
        <v>5.41666666666667</v>
      </c>
    </row>
    <row r="9940" customFormat="false" ht="15" hidden="false" customHeight="false" outlineLevel="0" collapsed="false">
      <c r="A9940" s="0" t="n">
        <v>1500018372</v>
      </c>
      <c r="B9940" s="157" t="n">
        <v>40</v>
      </c>
    </row>
    <row r="9941" customFormat="false" ht="15" hidden="false" customHeight="false" outlineLevel="0" collapsed="false">
      <c r="A9941" s="0" t="n">
        <v>1500018391</v>
      </c>
      <c r="B9941" s="157" t="n">
        <v>40.4166666666667</v>
      </c>
    </row>
    <row r="9942" customFormat="false" ht="15" hidden="false" customHeight="false" outlineLevel="0" collapsed="false">
      <c r="A9942" s="0" t="n">
        <v>1500018394</v>
      </c>
      <c r="B9942" s="157" t="n">
        <v>12.1666666666667</v>
      </c>
    </row>
    <row r="9943" customFormat="false" ht="15" hidden="false" customHeight="false" outlineLevel="0" collapsed="false">
      <c r="A9943" s="0" t="n">
        <v>1500018395</v>
      </c>
      <c r="B9943" s="157" t="n">
        <v>24.5833333333333</v>
      </c>
    </row>
    <row r="9944" customFormat="false" ht="15" hidden="false" customHeight="false" outlineLevel="0" collapsed="false">
      <c r="A9944" s="0" t="n">
        <v>1500018396</v>
      </c>
      <c r="B9944" s="157" t="n">
        <v>1.66666666666667</v>
      </c>
    </row>
    <row r="9945" customFormat="false" ht="15" hidden="false" customHeight="false" outlineLevel="0" collapsed="false">
      <c r="A9945" s="0" t="n">
        <v>1500018397</v>
      </c>
      <c r="B9945" s="157" t="n">
        <v>9.75</v>
      </c>
    </row>
    <row r="9946" customFormat="false" ht="15" hidden="false" customHeight="false" outlineLevel="0" collapsed="false">
      <c r="A9946" s="0" t="n">
        <v>1500018398</v>
      </c>
      <c r="B9946" s="157" t="n">
        <v>44.6666666666667</v>
      </c>
    </row>
    <row r="9947" customFormat="false" ht="15" hidden="false" customHeight="false" outlineLevel="0" collapsed="false">
      <c r="A9947" s="0" t="n">
        <v>1500018399</v>
      </c>
      <c r="B9947" s="157" t="n">
        <v>17.6666666666667</v>
      </c>
    </row>
    <row r="9948" customFormat="false" ht="15" hidden="false" customHeight="false" outlineLevel="0" collapsed="false">
      <c r="A9948" s="0" t="n">
        <v>1500018400</v>
      </c>
      <c r="B9948" s="157" t="n">
        <v>18.0833333333333</v>
      </c>
    </row>
    <row r="9949" customFormat="false" ht="15" hidden="false" customHeight="false" outlineLevel="0" collapsed="false">
      <c r="A9949" s="0" t="n">
        <v>1500018401</v>
      </c>
      <c r="B9949" s="157" t="n">
        <v>5.41666666666667</v>
      </c>
    </row>
    <row r="9950" customFormat="false" ht="15" hidden="false" customHeight="false" outlineLevel="0" collapsed="false">
      <c r="A9950" s="0" t="n">
        <v>1500018402</v>
      </c>
      <c r="B9950" s="157" t="n">
        <v>0</v>
      </c>
    </row>
    <row r="9951" customFormat="false" ht="15" hidden="false" customHeight="false" outlineLevel="0" collapsed="false">
      <c r="A9951" s="0" t="n">
        <v>1500018403</v>
      </c>
      <c r="B9951" s="157" t="n">
        <v>31.25</v>
      </c>
    </row>
    <row r="9952" customFormat="false" ht="15" hidden="false" customHeight="false" outlineLevel="0" collapsed="false">
      <c r="A9952" s="0" t="n">
        <v>1500018404</v>
      </c>
      <c r="B9952" s="157" t="n">
        <v>23.3333333333333</v>
      </c>
    </row>
    <row r="9953" customFormat="false" ht="15" hidden="false" customHeight="false" outlineLevel="0" collapsed="false">
      <c r="A9953" s="0" t="n">
        <v>1500018373</v>
      </c>
      <c r="B9953" s="157" t="n">
        <v>7.83333333333333</v>
      </c>
    </row>
    <row r="9954" customFormat="false" ht="15" hidden="false" customHeight="false" outlineLevel="0" collapsed="false">
      <c r="A9954" s="0" t="n">
        <v>1500018377</v>
      </c>
      <c r="B9954" s="157" t="n">
        <v>1</v>
      </c>
    </row>
    <row r="9955" customFormat="false" ht="15" hidden="false" customHeight="false" outlineLevel="0" collapsed="false">
      <c r="A9955" s="0" t="n">
        <v>1500018456</v>
      </c>
      <c r="B9955" s="157" t="n">
        <v>19.0833333333333</v>
      </c>
    </row>
    <row r="9956" customFormat="false" ht="15" hidden="false" customHeight="false" outlineLevel="0" collapsed="false">
      <c r="A9956" s="0" t="n">
        <v>1500018457</v>
      </c>
      <c r="B9956" s="157" t="n">
        <v>5.75</v>
      </c>
    </row>
    <row r="9957" customFormat="false" ht="15" hidden="false" customHeight="false" outlineLevel="0" collapsed="false">
      <c r="A9957" s="0" t="n">
        <v>1500018460</v>
      </c>
      <c r="B9957" s="157" t="n">
        <v>5.75</v>
      </c>
    </row>
    <row r="9958" customFormat="false" ht="15" hidden="false" customHeight="false" outlineLevel="0" collapsed="false">
      <c r="A9958" s="0" t="n">
        <v>1500018458</v>
      </c>
      <c r="B9958" s="157" t="n">
        <v>18.25</v>
      </c>
    </row>
    <row r="9959" customFormat="false" ht="15" hidden="false" customHeight="false" outlineLevel="0" collapsed="false">
      <c r="A9959" s="0" t="n">
        <v>1500018414</v>
      </c>
      <c r="B9959" s="157" t="n">
        <v>3.75</v>
      </c>
    </row>
    <row r="9960" customFormat="false" ht="15" hidden="false" customHeight="false" outlineLevel="0" collapsed="false">
      <c r="A9960" s="0" t="n">
        <v>1500018461</v>
      </c>
      <c r="B9960" s="157" t="n">
        <v>5.83333333333333</v>
      </c>
    </row>
    <row r="9961" customFormat="false" ht="15" hidden="false" customHeight="false" outlineLevel="0" collapsed="false">
      <c r="A9961" s="0" t="n">
        <v>1500018462</v>
      </c>
      <c r="B9961" s="157" t="n">
        <v>11.25</v>
      </c>
    </row>
    <row r="9962" customFormat="false" ht="15" hidden="false" customHeight="false" outlineLevel="0" collapsed="false">
      <c r="A9962" s="0" t="n">
        <v>1500018459</v>
      </c>
      <c r="B9962" s="157" t="n">
        <v>161.416666666667</v>
      </c>
    </row>
    <row r="9963" customFormat="false" ht="15" hidden="false" customHeight="false" outlineLevel="0" collapsed="false">
      <c r="A9963" s="0" t="n">
        <v>1500018407</v>
      </c>
      <c r="B9963" s="157" t="n">
        <v>1.66666666666667</v>
      </c>
    </row>
    <row r="9964" customFormat="false" ht="15" hidden="false" customHeight="false" outlineLevel="0" collapsed="false">
      <c r="A9964" s="0" t="n">
        <v>1500018423</v>
      </c>
      <c r="B9964" s="157" t="n">
        <v>40.9166666666667</v>
      </c>
    </row>
    <row r="9965" customFormat="false" ht="15" hidden="false" customHeight="false" outlineLevel="0" collapsed="false">
      <c r="A9965" s="0" t="n">
        <v>1500018424</v>
      </c>
      <c r="B9965" s="157" t="n">
        <v>2.58333333333333</v>
      </c>
    </row>
    <row r="9966" customFormat="false" ht="15" hidden="false" customHeight="false" outlineLevel="0" collapsed="false">
      <c r="A9966" s="0" t="n">
        <v>1500018425</v>
      </c>
      <c r="B9966" s="157" t="n">
        <v>6.5</v>
      </c>
    </row>
    <row r="9967" customFormat="false" ht="15" hidden="false" customHeight="false" outlineLevel="0" collapsed="false">
      <c r="A9967" s="0" t="n">
        <v>1500018426</v>
      </c>
      <c r="B9967" s="157" t="n">
        <v>14.6666666666667</v>
      </c>
    </row>
    <row r="9968" customFormat="false" ht="15" hidden="false" customHeight="false" outlineLevel="0" collapsed="false">
      <c r="A9968" s="0" t="n">
        <v>1500018427</v>
      </c>
      <c r="B9968" s="157" t="n">
        <v>4.75</v>
      </c>
    </row>
    <row r="9969" customFormat="false" ht="15" hidden="false" customHeight="false" outlineLevel="0" collapsed="false">
      <c r="A9969" s="0" t="n">
        <v>1500018428</v>
      </c>
      <c r="B9969" s="157" t="n">
        <v>11.9166666666667</v>
      </c>
    </row>
    <row r="9970" customFormat="false" ht="15" hidden="false" customHeight="false" outlineLevel="0" collapsed="false">
      <c r="A9970" s="0" t="n">
        <v>1500018429</v>
      </c>
      <c r="B9970" s="157" t="n">
        <v>23.7916666666667</v>
      </c>
    </row>
    <row r="9971" customFormat="false" ht="15" hidden="false" customHeight="false" outlineLevel="0" collapsed="false">
      <c r="A9971" s="0" t="n">
        <v>1500018430</v>
      </c>
      <c r="B9971" s="157" t="n">
        <v>9.41666666666667</v>
      </c>
    </row>
    <row r="9972" customFormat="false" ht="15" hidden="false" customHeight="false" outlineLevel="0" collapsed="false">
      <c r="A9972" s="0" t="n">
        <v>1500018431</v>
      </c>
      <c r="B9972" s="157" t="n">
        <v>16.1666666666667</v>
      </c>
    </row>
    <row r="9973" customFormat="false" ht="15" hidden="false" customHeight="false" outlineLevel="0" collapsed="false">
      <c r="A9973" s="0" t="n">
        <v>1500018432</v>
      </c>
      <c r="B9973" s="157" t="n">
        <v>11</v>
      </c>
    </row>
    <row r="9974" customFormat="false" ht="15" hidden="false" customHeight="false" outlineLevel="0" collapsed="false">
      <c r="A9974" s="0" t="n">
        <v>1500018433</v>
      </c>
      <c r="B9974" s="157" t="n">
        <v>0</v>
      </c>
    </row>
    <row r="9975" customFormat="false" ht="15" hidden="false" customHeight="false" outlineLevel="0" collapsed="false">
      <c r="A9975" s="0" t="n">
        <v>1500018437</v>
      </c>
      <c r="B9975" s="157" t="n">
        <v>300.8</v>
      </c>
    </row>
    <row r="9976" customFormat="false" ht="15" hidden="false" customHeight="false" outlineLevel="0" collapsed="false">
      <c r="A9976" s="0" t="n">
        <v>1500018438</v>
      </c>
      <c r="B9976" s="157" t="n">
        <v>35.25</v>
      </c>
    </row>
    <row r="9977" customFormat="false" ht="15" hidden="false" customHeight="false" outlineLevel="0" collapsed="false">
      <c r="A9977" s="0" t="n">
        <v>1500018439</v>
      </c>
      <c r="B9977" s="157" t="n">
        <v>14.8333333333333</v>
      </c>
    </row>
    <row r="9978" customFormat="false" ht="15" hidden="false" customHeight="false" outlineLevel="0" collapsed="false">
      <c r="A9978" s="0" t="n">
        <v>1500018440</v>
      </c>
      <c r="B9978" s="157" t="n">
        <v>18.3333333333333</v>
      </c>
    </row>
    <row r="9979" customFormat="false" ht="15" hidden="false" customHeight="false" outlineLevel="0" collapsed="false">
      <c r="A9979" s="0" t="n">
        <v>1500018441</v>
      </c>
      <c r="B9979" s="157" t="n">
        <v>14.5</v>
      </c>
    </row>
    <row r="9980" customFormat="false" ht="15" hidden="false" customHeight="false" outlineLevel="0" collapsed="false">
      <c r="A9980" s="0" t="n">
        <v>1500018442</v>
      </c>
      <c r="B9980" s="157" t="n">
        <v>14.5666666666667</v>
      </c>
    </row>
    <row r="9981" customFormat="false" ht="15" hidden="false" customHeight="false" outlineLevel="0" collapsed="false">
      <c r="A9981" s="0" t="n">
        <v>1500018443</v>
      </c>
      <c r="B9981" s="157" t="n">
        <v>3.33333333333333</v>
      </c>
    </row>
    <row r="9982" customFormat="false" ht="15" hidden="false" customHeight="false" outlineLevel="0" collapsed="false">
      <c r="A9982" s="0" t="n">
        <v>1500018415</v>
      </c>
      <c r="B9982" s="157" t="n">
        <v>20.1666666666667</v>
      </c>
    </row>
    <row r="9983" customFormat="false" ht="15" hidden="false" customHeight="false" outlineLevel="0" collapsed="false">
      <c r="A9983" s="0" t="n">
        <v>1500018416</v>
      </c>
      <c r="B9983" s="157" t="n">
        <v>191.991666666667</v>
      </c>
    </row>
    <row r="9984" customFormat="false" ht="15" hidden="false" customHeight="false" outlineLevel="0" collapsed="false">
      <c r="A9984" s="0" t="n">
        <v>1500018463</v>
      </c>
      <c r="B9984" s="157" t="n">
        <v>11.25</v>
      </c>
    </row>
    <row r="9985" customFormat="false" ht="15" hidden="false" customHeight="false" outlineLevel="0" collapsed="false">
      <c r="A9985" s="0" t="n">
        <v>1500018464</v>
      </c>
      <c r="B9985" s="157" t="n">
        <v>11.6666666666667</v>
      </c>
    </row>
    <row r="9986" customFormat="false" ht="15" hidden="false" customHeight="false" outlineLevel="0" collapsed="false">
      <c r="A9986" s="0" t="n">
        <v>1500018465</v>
      </c>
      <c r="B9986" s="157" t="n">
        <v>17.5</v>
      </c>
    </row>
    <row r="9987" customFormat="false" ht="15" hidden="false" customHeight="false" outlineLevel="0" collapsed="false">
      <c r="A9987" s="0" t="n">
        <v>1500018470</v>
      </c>
      <c r="B9987" s="157" t="n">
        <v>0</v>
      </c>
    </row>
    <row r="9988" customFormat="false" ht="15" hidden="false" customHeight="false" outlineLevel="0" collapsed="false">
      <c r="A9988" s="0" t="n">
        <v>1500018471</v>
      </c>
      <c r="B9988" s="157" t="n">
        <v>9.66666666666667</v>
      </c>
    </row>
    <row r="9989" customFormat="false" ht="15" hidden="false" customHeight="false" outlineLevel="0" collapsed="false">
      <c r="A9989" s="0" t="n">
        <v>1500018472</v>
      </c>
      <c r="B9989" s="157" t="n">
        <v>10.5833333333333</v>
      </c>
    </row>
    <row r="9990" customFormat="false" ht="15" hidden="false" customHeight="false" outlineLevel="0" collapsed="false">
      <c r="A9990" s="0" t="n">
        <v>1500018473</v>
      </c>
      <c r="B9990" s="157" t="n">
        <v>0</v>
      </c>
    </row>
    <row r="9991" customFormat="false" ht="15" hidden="false" customHeight="false" outlineLevel="0" collapsed="false">
      <c r="A9991" s="0" t="n">
        <v>1500018474</v>
      </c>
      <c r="B9991" s="157" t="n">
        <v>21.25</v>
      </c>
    </row>
    <row r="9992" customFormat="false" ht="15" hidden="false" customHeight="false" outlineLevel="0" collapsed="false">
      <c r="A9992" s="0" t="n">
        <v>1500018475</v>
      </c>
      <c r="B9992" s="157" t="n">
        <v>420.416666666667</v>
      </c>
    </row>
    <row r="9993" customFormat="false" ht="15" hidden="false" customHeight="false" outlineLevel="0" collapsed="false">
      <c r="A9993" s="0" t="n">
        <v>1500018421</v>
      </c>
      <c r="B9993" s="157" t="n">
        <v>375</v>
      </c>
    </row>
    <row r="9994" customFormat="false" ht="15" hidden="false" customHeight="false" outlineLevel="0" collapsed="false">
      <c r="A9994" s="0" t="n">
        <v>1500018482</v>
      </c>
      <c r="B9994" s="157" t="n">
        <v>55.8333333333333</v>
      </c>
    </row>
    <row r="9995" customFormat="false" ht="15" hidden="false" customHeight="false" outlineLevel="0" collapsed="false">
      <c r="A9995" s="0" t="n">
        <v>1500018483</v>
      </c>
      <c r="B9995" s="157" t="n">
        <v>6.66666666666667</v>
      </c>
    </row>
    <row r="9996" customFormat="false" ht="15" hidden="false" customHeight="false" outlineLevel="0" collapsed="false">
      <c r="A9996" s="0" t="n">
        <v>1500018484</v>
      </c>
      <c r="B9996" s="157" t="n">
        <v>136.583333333333</v>
      </c>
    </row>
    <row r="9997" customFormat="false" ht="15" hidden="false" customHeight="false" outlineLevel="0" collapsed="false">
      <c r="A9997" s="0" t="n">
        <v>1500018485</v>
      </c>
      <c r="B9997" s="157" t="n">
        <v>31.75</v>
      </c>
    </row>
    <row r="9998" customFormat="false" ht="15" hidden="false" customHeight="false" outlineLevel="0" collapsed="false">
      <c r="A9998" s="0" t="n">
        <v>1500018486</v>
      </c>
      <c r="B9998" s="157" t="n">
        <v>12.0833333333333</v>
      </c>
    </row>
    <row r="9999" customFormat="false" ht="15" hidden="false" customHeight="false" outlineLevel="0" collapsed="false">
      <c r="A9999" s="0" t="n">
        <v>1500018487</v>
      </c>
      <c r="B9999" s="157" t="n">
        <v>49.1666666666667</v>
      </c>
    </row>
    <row r="10000" customFormat="false" ht="15" hidden="false" customHeight="false" outlineLevel="0" collapsed="false">
      <c r="A10000" s="0" t="n">
        <v>1500018488</v>
      </c>
      <c r="B10000" s="157" t="n">
        <v>0</v>
      </c>
    </row>
    <row r="10001" customFormat="false" ht="15" hidden="false" customHeight="false" outlineLevel="0" collapsed="false">
      <c r="A10001" s="0" t="n">
        <v>1500018489</v>
      </c>
      <c r="B10001" s="157" t="n">
        <v>12.5</v>
      </c>
    </row>
    <row r="10002" customFormat="false" ht="15" hidden="false" customHeight="false" outlineLevel="0" collapsed="false">
      <c r="A10002" s="0" t="n">
        <v>1500018490</v>
      </c>
      <c r="B10002" s="157" t="n">
        <v>77.9166666666667</v>
      </c>
    </row>
    <row r="10003" customFormat="false" ht="15" hidden="false" customHeight="false" outlineLevel="0" collapsed="false">
      <c r="A10003" s="0" t="n">
        <v>1500018517</v>
      </c>
      <c r="B10003" s="157" t="n">
        <v>14.1666666666667</v>
      </c>
    </row>
    <row r="10004" customFormat="false" ht="15" hidden="false" customHeight="false" outlineLevel="0" collapsed="false">
      <c r="A10004" s="0" t="n">
        <v>1500018518</v>
      </c>
      <c r="B10004" s="157" t="n">
        <v>0.416666666666667</v>
      </c>
    </row>
    <row r="10005" customFormat="false" ht="15" hidden="false" customHeight="false" outlineLevel="0" collapsed="false">
      <c r="A10005" s="0" t="n">
        <v>1500018519</v>
      </c>
      <c r="B10005" s="157" t="n">
        <v>12.9166666666667</v>
      </c>
    </row>
    <row r="10006" customFormat="false" ht="15" hidden="false" customHeight="false" outlineLevel="0" collapsed="false">
      <c r="A10006" s="0" t="n">
        <v>1500018525</v>
      </c>
      <c r="B10006" s="157" t="n">
        <v>19.6666666666667</v>
      </c>
    </row>
    <row r="10007" customFormat="false" ht="15" hidden="false" customHeight="false" outlineLevel="0" collapsed="false">
      <c r="A10007" s="0" t="n">
        <v>1500018526</v>
      </c>
      <c r="B10007" s="157" t="n">
        <v>7.75</v>
      </c>
    </row>
    <row r="10008" customFormat="false" ht="15" hidden="false" customHeight="false" outlineLevel="0" collapsed="false">
      <c r="A10008" s="0" t="n">
        <v>1500018532</v>
      </c>
      <c r="B10008" s="157" t="n">
        <v>21.65</v>
      </c>
    </row>
    <row r="10009" customFormat="false" ht="15" hidden="false" customHeight="false" outlineLevel="0" collapsed="false">
      <c r="A10009" s="0" t="n">
        <v>1500018533</v>
      </c>
      <c r="B10009" s="157" t="n">
        <v>35.5</v>
      </c>
    </row>
    <row r="10010" customFormat="false" ht="15" hidden="false" customHeight="false" outlineLevel="0" collapsed="false">
      <c r="A10010" s="0" t="n">
        <v>1500018534</v>
      </c>
      <c r="B10010" s="157" t="n">
        <v>16.25</v>
      </c>
    </row>
    <row r="10011" customFormat="false" ht="15" hidden="false" customHeight="false" outlineLevel="0" collapsed="false">
      <c r="A10011" s="0" t="n">
        <v>1500018535</v>
      </c>
      <c r="B10011" s="157" t="n">
        <v>10.8333333333333</v>
      </c>
    </row>
    <row r="10012" customFormat="false" ht="15" hidden="false" customHeight="false" outlineLevel="0" collapsed="false">
      <c r="A10012" s="0" t="n">
        <v>1500018536</v>
      </c>
      <c r="B10012" s="157" t="n">
        <v>100.666666666667</v>
      </c>
    </row>
    <row r="10013" customFormat="false" ht="15" hidden="false" customHeight="false" outlineLevel="0" collapsed="false">
      <c r="A10013" s="0" t="n">
        <v>1500018537</v>
      </c>
      <c r="B10013" s="157" t="n">
        <v>76.1666666666667</v>
      </c>
    </row>
    <row r="10014" customFormat="false" ht="15" hidden="false" customHeight="false" outlineLevel="0" collapsed="false">
      <c r="A10014" s="0" t="n">
        <v>1500018538</v>
      </c>
      <c r="B10014" s="157" t="n">
        <v>4.91666666666667</v>
      </c>
    </row>
    <row r="10015" customFormat="false" ht="15" hidden="false" customHeight="false" outlineLevel="0" collapsed="false">
      <c r="A10015" s="0" t="n">
        <v>1500018498</v>
      </c>
      <c r="B10015" s="157" t="n">
        <v>8.83333333333333</v>
      </c>
    </row>
    <row r="10016" customFormat="false" ht="15" hidden="false" customHeight="false" outlineLevel="0" collapsed="false">
      <c r="A10016" s="0" t="n">
        <v>1500018499</v>
      </c>
      <c r="B10016" s="157" t="n">
        <v>55.75</v>
      </c>
    </row>
    <row r="10017" customFormat="false" ht="15" hidden="false" customHeight="false" outlineLevel="0" collapsed="false">
      <c r="A10017" s="0" t="n">
        <v>1500018542</v>
      </c>
      <c r="B10017" s="157" t="n">
        <v>19.8333333333333</v>
      </c>
    </row>
    <row r="10018" customFormat="false" ht="15" hidden="false" customHeight="false" outlineLevel="0" collapsed="false">
      <c r="A10018" s="0" t="n">
        <v>1500018543</v>
      </c>
      <c r="B10018" s="157" t="n">
        <v>12.5</v>
      </c>
    </row>
    <row r="10019" customFormat="false" ht="15" hidden="false" customHeight="false" outlineLevel="0" collapsed="false">
      <c r="A10019" s="0" t="n">
        <v>1500018544</v>
      </c>
      <c r="B10019" s="157" t="n">
        <v>21.5</v>
      </c>
    </row>
    <row r="10020" customFormat="false" ht="15" hidden="false" customHeight="false" outlineLevel="0" collapsed="false">
      <c r="A10020" s="0" t="n">
        <v>1500018545</v>
      </c>
      <c r="B10020" s="157" t="n">
        <v>15</v>
      </c>
    </row>
    <row r="10021" customFormat="false" ht="15" hidden="false" customHeight="false" outlineLevel="0" collapsed="false">
      <c r="A10021" s="0" t="n">
        <v>1500018547</v>
      </c>
      <c r="B10021" s="157" t="n">
        <v>7.91666666666667</v>
      </c>
    </row>
    <row r="10022" customFormat="false" ht="15" hidden="false" customHeight="false" outlineLevel="0" collapsed="false">
      <c r="A10022" s="0" t="n">
        <v>1500018548</v>
      </c>
      <c r="B10022" s="157" t="n">
        <v>12.3333333333333</v>
      </c>
    </row>
    <row r="10023" customFormat="false" ht="15" hidden="false" customHeight="false" outlineLevel="0" collapsed="false">
      <c r="A10023" s="0" t="n">
        <v>1500018549</v>
      </c>
      <c r="B10023" s="157" t="n">
        <v>11.25</v>
      </c>
    </row>
    <row r="10024" customFormat="false" ht="15" hidden="false" customHeight="false" outlineLevel="0" collapsed="false">
      <c r="A10024" s="0" t="n">
        <v>1500018550</v>
      </c>
      <c r="B10024" s="157" t="n">
        <v>22.3333333333333</v>
      </c>
    </row>
    <row r="10025" customFormat="false" ht="15" hidden="false" customHeight="false" outlineLevel="0" collapsed="false">
      <c r="A10025" s="0" t="n">
        <v>1500018551</v>
      </c>
      <c r="B10025" s="157" t="n">
        <v>25.4166666666667</v>
      </c>
    </row>
    <row r="10026" customFormat="false" ht="15" hidden="false" customHeight="false" outlineLevel="0" collapsed="false">
      <c r="A10026" s="0" t="n">
        <v>1500018552</v>
      </c>
      <c r="B10026" s="157" t="n">
        <v>6.25</v>
      </c>
    </row>
    <row r="10027" customFormat="false" ht="15" hidden="false" customHeight="false" outlineLevel="0" collapsed="false">
      <c r="A10027" s="0" t="n">
        <v>1500018558</v>
      </c>
      <c r="B10027" s="157" t="n">
        <v>16.1666666666667</v>
      </c>
    </row>
    <row r="10028" customFormat="false" ht="15" hidden="false" customHeight="false" outlineLevel="0" collapsed="false">
      <c r="A10028" s="0" t="n">
        <v>1500018559</v>
      </c>
      <c r="B10028" s="157" t="n">
        <v>13.5833333333333</v>
      </c>
    </row>
    <row r="10029" customFormat="false" ht="15" hidden="false" customHeight="false" outlineLevel="0" collapsed="false">
      <c r="A10029" s="0" t="n">
        <v>1500018560</v>
      </c>
      <c r="B10029" s="157" t="n">
        <v>6.83333333333333</v>
      </c>
    </row>
    <row r="10030" customFormat="false" ht="15" hidden="false" customHeight="false" outlineLevel="0" collapsed="false">
      <c r="A10030" s="0" t="n">
        <v>1500018561</v>
      </c>
      <c r="B10030" s="157" t="n">
        <v>8.41666666666667</v>
      </c>
    </row>
    <row r="10031" customFormat="false" ht="15" hidden="false" customHeight="false" outlineLevel="0" collapsed="false">
      <c r="A10031" s="0" t="n">
        <v>1500018572</v>
      </c>
      <c r="B10031" s="157" t="n">
        <v>7.08333333333333</v>
      </c>
    </row>
    <row r="10032" customFormat="false" ht="15" hidden="false" customHeight="false" outlineLevel="0" collapsed="false">
      <c r="A10032" s="0" t="n">
        <v>1500018573</v>
      </c>
      <c r="B10032" s="157" t="n">
        <v>9.91666666666667</v>
      </c>
    </row>
    <row r="10033" customFormat="false" ht="15" hidden="false" customHeight="false" outlineLevel="0" collapsed="false">
      <c r="A10033" s="0" t="n">
        <v>1500018574</v>
      </c>
      <c r="B10033" s="157" t="n">
        <v>6</v>
      </c>
    </row>
    <row r="10034" customFormat="false" ht="15" hidden="false" customHeight="false" outlineLevel="0" collapsed="false">
      <c r="A10034" s="0" t="n">
        <v>1500018575</v>
      </c>
      <c r="B10034" s="157" t="n">
        <v>140.666666666667</v>
      </c>
    </row>
    <row r="10035" customFormat="false" ht="15" hidden="false" customHeight="false" outlineLevel="0" collapsed="false">
      <c r="A10035" s="0" t="n">
        <v>1500018576</v>
      </c>
      <c r="B10035" s="157" t="n">
        <v>128.333333333333</v>
      </c>
    </row>
    <row r="10036" customFormat="false" ht="15" hidden="false" customHeight="false" outlineLevel="0" collapsed="false">
      <c r="A10036" s="0" t="n">
        <v>1500018577</v>
      </c>
      <c r="B10036" s="157" t="n">
        <v>29.1666666666667</v>
      </c>
    </row>
    <row r="10037" customFormat="false" ht="15" hidden="false" customHeight="false" outlineLevel="0" collapsed="false">
      <c r="A10037" s="0" t="n">
        <v>1500018579</v>
      </c>
      <c r="B10037" s="157" t="n">
        <v>25.6083333333333</v>
      </c>
    </row>
    <row r="10038" customFormat="false" ht="15" hidden="false" customHeight="false" outlineLevel="0" collapsed="false">
      <c r="A10038" s="0" t="n">
        <v>1500018581</v>
      </c>
      <c r="B10038" s="157" t="n">
        <v>25.8333333333333</v>
      </c>
    </row>
    <row r="10039" customFormat="false" ht="15" hidden="false" customHeight="false" outlineLevel="0" collapsed="false">
      <c r="A10039" s="0" t="n">
        <v>1500018582</v>
      </c>
      <c r="B10039" s="157" t="n">
        <v>30.1666666666667</v>
      </c>
    </row>
    <row r="10040" customFormat="false" ht="15" hidden="false" customHeight="false" outlineLevel="0" collapsed="false">
      <c r="A10040" s="0" t="n">
        <v>1500018583</v>
      </c>
      <c r="B10040" s="157" t="n">
        <v>49.8083333333333</v>
      </c>
    </row>
    <row r="10041" customFormat="false" ht="15" hidden="false" customHeight="false" outlineLevel="0" collapsed="false">
      <c r="A10041" s="0" t="n">
        <v>1500018590</v>
      </c>
      <c r="B10041" s="157" t="n">
        <v>27.4583333333333</v>
      </c>
    </row>
    <row r="10042" customFormat="false" ht="15" hidden="false" customHeight="false" outlineLevel="0" collapsed="false">
      <c r="A10042" s="0" t="n">
        <v>1500018591</v>
      </c>
      <c r="B10042" s="157" t="n">
        <v>1.33333333333333</v>
      </c>
    </row>
    <row r="10043" customFormat="false" ht="15" hidden="false" customHeight="false" outlineLevel="0" collapsed="false">
      <c r="A10043" s="0" t="n">
        <v>1500018592</v>
      </c>
      <c r="B10043" s="157" t="n">
        <v>19.25</v>
      </c>
    </row>
    <row r="10044" customFormat="false" ht="15" hidden="false" customHeight="false" outlineLevel="0" collapsed="false">
      <c r="A10044" s="0" t="n">
        <v>1500018596</v>
      </c>
      <c r="B10044" s="157" t="n">
        <v>6.58333333333333</v>
      </c>
    </row>
    <row r="10045" customFormat="false" ht="15" hidden="false" customHeight="false" outlineLevel="0" collapsed="false">
      <c r="A10045" s="0" t="n">
        <v>1500018597</v>
      </c>
      <c r="B10045" s="157" t="n">
        <v>6.75</v>
      </c>
    </row>
    <row r="10046" customFormat="false" ht="15" hidden="false" customHeight="false" outlineLevel="0" collapsed="false">
      <c r="A10046" s="0" t="n">
        <v>1500018673</v>
      </c>
      <c r="B10046" s="157" t="n">
        <v>9.49166666666667</v>
      </c>
    </row>
    <row r="10047" customFormat="false" ht="15" hidden="false" customHeight="false" outlineLevel="0" collapsed="false">
      <c r="A10047" s="0" t="n">
        <v>1500018674</v>
      </c>
      <c r="B10047" s="157" t="n">
        <v>16.3333333333333</v>
      </c>
    </row>
    <row r="10048" customFormat="false" ht="15" hidden="false" customHeight="false" outlineLevel="0" collapsed="false">
      <c r="A10048" s="0" t="n">
        <v>1500018607</v>
      </c>
      <c r="B10048" s="157" t="n">
        <v>65</v>
      </c>
    </row>
    <row r="10049" customFormat="false" ht="15" hidden="false" customHeight="false" outlineLevel="0" collapsed="false">
      <c r="A10049" s="0" t="n">
        <v>1500018608</v>
      </c>
      <c r="B10049" s="157" t="n">
        <v>12.9166666666667</v>
      </c>
    </row>
    <row r="10050" customFormat="false" ht="15" hidden="false" customHeight="false" outlineLevel="0" collapsed="false">
      <c r="A10050" s="0" t="n">
        <v>1500018609</v>
      </c>
      <c r="B10050" s="157" t="n">
        <v>24.4</v>
      </c>
    </row>
    <row r="10051" customFormat="false" ht="15" hidden="false" customHeight="false" outlineLevel="0" collapsed="false">
      <c r="A10051" s="0" t="n">
        <v>1500018610</v>
      </c>
      <c r="B10051" s="157" t="n">
        <v>122.6</v>
      </c>
    </row>
    <row r="10052" customFormat="false" ht="15" hidden="false" customHeight="false" outlineLevel="0" collapsed="false">
      <c r="A10052" s="0" t="n">
        <v>1500018611</v>
      </c>
      <c r="B10052" s="157" t="n">
        <v>9.16666666666667</v>
      </c>
    </row>
    <row r="10053" customFormat="false" ht="15" hidden="false" customHeight="false" outlineLevel="0" collapsed="false">
      <c r="A10053" s="0" t="n">
        <v>1500018612</v>
      </c>
      <c r="B10053" s="157" t="n">
        <v>10</v>
      </c>
    </row>
    <row r="10054" customFormat="false" ht="15" hidden="false" customHeight="false" outlineLevel="0" collapsed="false">
      <c r="A10054" s="0" t="n">
        <v>1500018613</v>
      </c>
      <c r="B10054" s="157" t="n">
        <v>0</v>
      </c>
    </row>
    <row r="10055" customFormat="false" ht="15" hidden="false" customHeight="false" outlineLevel="0" collapsed="false">
      <c r="A10055" s="0" t="n">
        <v>1500018568</v>
      </c>
      <c r="B10055" s="157" t="n">
        <v>101.666666666667</v>
      </c>
    </row>
    <row r="10056" customFormat="false" ht="15" hidden="false" customHeight="false" outlineLevel="0" collapsed="false">
      <c r="A10056" s="0" t="n">
        <v>1500018570</v>
      </c>
      <c r="B10056" s="157" t="n">
        <v>6.66666666666667</v>
      </c>
    </row>
    <row r="10057" customFormat="false" ht="15" hidden="false" customHeight="false" outlineLevel="0" collapsed="false">
      <c r="A10057" s="0" t="n">
        <v>1500018600</v>
      </c>
      <c r="B10057" s="157" t="n">
        <v>23.8333333333333</v>
      </c>
    </row>
    <row r="10058" customFormat="false" ht="15" hidden="false" customHeight="false" outlineLevel="0" collapsed="false">
      <c r="A10058" s="0" t="n">
        <v>1500018632</v>
      </c>
      <c r="B10058" s="157" t="n">
        <v>18.2166666666667</v>
      </c>
    </row>
    <row r="10059" customFormat="false" ht="15" hidden="false" customHeight="false" outlineLevel="0" collapsed="false">
      <c r="A10059" s="0" t="n">
        <v>1500018633</v>
      </c>
      <c r="B10059" s="157" t="n">
        <v>20.5</v>
      </c>
    </row>
    <row r="10060" customFormat="false" ht="15" hidden="false" customHeight="false" outlineLevel="0" collapsed="false">
      <c r="A10060" s="0" t="n">
        <v>1500018602</v>
      </c>
      <c r="B10060" s="157" t="n">
        <v>45.8333333333333</v>
      </c>
    </row>
    <row r="10061" customFormat="false" ht="15" hidden="false" customHeight="false" outlineLevel="0" collapsed="false">
      <c r="A10061" s="0" t="n">
        <v>1500018604</v>
      </c>
      <c r="B10061" s="157" t="n">
        <v>47.1666666666667</v>
      </c>
    </row>
    <row r="10062" customFormat="false" ht="15" hidden="false" customHeight="false" outlineLevel="0" collapsed="false">
      <c r="A10062" s="0" t="n">
        <v>1500018618</v>
      </c>
      <c r="B10062" s="157" t="n">
        <v>74.4166666666667</v>
      </c>
    </row>
    <row r="10063" customFormat="false" ht="15" hidden="false" customHeight="false" outlineLevel="0" collapsed="false">
      <c r="A10063" s="0" t="n">
        <v>1500018621</v>
      </c>
      <c r="B10063" s="157" t="n">
        <v>16</v>
      </c>
    </row>
    <row r="10064" customFormat="false" ht="15" hidden="false" customHeight="false" outlineLevel="0" collapsed="false">
      <c r="A10064" s="0" t="n">
        <v>1500018634</v>
      </c>
      <c r="B10064" s="157" t="n">
        <v>25.0833333333333</v>
      </c>
    </row>
    <row r="10065" customFormat="false" ht="15" hidden="false" customHeight="false" outlineLevel="0" collapsed="false">
      <c r="A10065" s="0" t="n">
        <v>1500018636</v>
      </c>
      <c r="B10065" s="157" t="n">
        <v>35.4166666666667</v>
      </c>
    </row>
    <row r="10066" customFormat="false" ht="15" hidden="false" customHeight="false" outlineLevel="0" collapsed="false">
      <c r="A10066" s="0" t="n">
        <v>1500018639</v>
      </c>
      <c r="B10066" s="157" t="n">
        <v>23.5833333333333</v>
      </c>
    </row>
    <row r="10067" customFormat="false" ht="15" hidden="false" customHeight="false" outlineLevel="0" collapsed="false">
      <c r="A10067" s="0" t="n">
        <v>1500018640</v>
      </c>
      <c r="B10067" s="157" t="n">
        <v>10.8333333333333</v>
      </c>
    </row>
    <row r="10068" customFormat="false" ht="15" hidden="false" customHeight="false" outlineLevel="0" collapsed="false">
      <c r="A10068" s="0" t="n">
        <v>1500018641</v>
      </c>
      <c r="B10068" s="157" t="n">
        <v>27.5</v>
      </c>
    </row>
    <row r="10069" customFormat="false" ht="15" hidden="false" customHeight="false" outlineLevel="0" collapsed="false">
      <c r="A10069" s="0" t="n">
        <v>1500018643</v>
      </c>
      <c r="B10069" s="157" t="n">
        <v>35.0333333333333</v>
      </c>
    </row>
    <row r="10070" customFormat="false" ht="15" hidden="false" customHeight="false" outlineLevel="0" collapsed="false">
      <c r="A10070" s="0" t="n">
        <v>1500018625</v>
      </c>
      <c r="B10070" s="157" t="n">
        <v>24.5</v>
      </c>
    </row>
    <row r="10071" customFormat="false" ht="15" hidden="false" customHeight="false" outlineLevel="0" collapsed="false">
      <c r="A10071" s="0" t="n">
        <v>1500018626</v>
      </c>
      <c r="B10071" s="157" t="n">
        <v>3.75</v>
      </c>
    </row>
    <row r="10072" customFormat="false" ht="15" hidden="false" customHeight="false" outlineLevel="0" collapsed="false">
      <c r="A10072" s="0" t="n">
        <v>1500018627</v>
      </c>
      <c r="B10072" s="157" t="n">
        <v>30</v>
      </c>
    </row>
    <row r="10073" customFormat="false" ht="15" hidden="false" customHeight="false" outlineLevel="0" collapsed="false">
      <c r="A10073" s="0" t="n">
        <v>1500018628</v>
      </c>
      <c r="B10073" s="157" t="n">
        <v>9.33333333333333</v>
      </c>
    </row>
    <row r="10074" customFormat="false" ht="15" hidden="false" customHeight="false" outlineLevel="0" collapsed="false">
      <c r="A10074" s="0" t="n">
        <v>1500018646</v>
      </c>
      <c r="B10074" s="157" t="n">
        <v>12.5</v>
      </c>
    </row>
    <row r="10075" customFormat="false" ht="15" hidden="false" customHeight="false" outlineLevel="0" collapsed="false">
      <c r="A10075" s="0" t="n">
        <v>1500018647</v>
      </c>
      <c r="B10075" s="157" t="n">
        <v>13.3583333333333</v>
      </c>
    </row>
    <row r="10076" customFormat="false" ht="15" hidden="false" customHeight="false" outlineLevel="0" collapsed="false">
      <c r="A10076" s="0" t="n">
        <v>1500018648</v>
      </c>
      <c r="B10076" s="157" t="n">
        <v>37.6666666666667</v>
      </c>
    </row>
    <row r="10077" customFormat="false" ht="15" hidden="false" customHeight="false" outlineLevel="0" collapsed="false">
      <c r="A10077" s="0" t="n">
        <v>1500018649</v>
      </c>
      <c r="B10077" s="157" t="n">
        <v>25.6666666666667</v>
      </c>
    </row>
    <row r="10078" customFormat="false" ht="15" hidden="false" customHeight="false" outlineLevel="0" collapsed="false">
      <c r="A10078" s="0" t="n">
        <v>1500018653</v>
      </c>
      <c r="B10078" s="157" t="n">
        <v>23.9166666666667</v>
      </c>
    </row>
    <row r="10079" customFormat="false" ht="15" hidden="false" customHeight="false" outlineLevel="0" collapsed="false">
      <c r="A10079" s="0" t="n">
        <v>1500018655</v>
      </c>
      <c r="B10079" s="157" t="n">
        <v>38.3333333333333</v>
      </c>
    </row>
    <row r="10080" customFormat="false" ht="15" hidden="false" customHeight="false" outlineLevel="0" collapsed="false">
      <c r="A10080" s="0" t="n">
        <v>1500018657</v>
      </c>
      <c r="B10080" s="157" t="n">
        <v>8.33333333333333</v>
      </c>
    </row>
    <row r="10081" customFormat="false" ht="15" hidden="false" customHeight="false" outlineLevel="0" collapsed="false">
      <c r="A10081" s="0" t="n">
        <v>1500018658</v>
      </c>
      <c r="B10081" s="157" t="n">
        <v>17.0833333333333</v>
      </c>
    </row>
    <row r="10082" customFormat="false" ht="15" hidden="false" customHeight="false" outlineLevel="0" collapsed="false">
      <c r="A10082" s="0" t="n">
        <v>1500018659</v>
      </c>
      <c r="B10082" s="157" t="n">
        <v>9</v>
      </c>
    </row>
    <row r="10083" customFormat="false" ht="15" hidden="false" customHeight="false" outlineLevel="0" collapsed="false">
      <c r="A10083" s="0" t="n">
        <v>1500018661</v>
      </c>
      <c r="B10083" s="157" t="n">
        <v>9.58333333333333</v>
      </c>
    </row>
    <row r="10084" customFormat="false" ht="15" hidden="false" customHeight="false" outlineLevel="0" collapsed="false">
      <c r="A10084" s="0" t="n">
        <v>1500018662</v>
      </c>
      <c r="B10084" s="157" t="n">
        <v>67.5</v>
      </c>
    </row>
    <row r="10085" customFormat="false" ht="15" hidden="false" customHeight="false" outlineLevel="0" collapsed="false">
      <c r="A10085" s="0" t="n">
        <v>1500018650</v>
      </c>
      <c r="B10085" s="157" t="n">
        <v>4.16666666666667</v>
      </c>
    </row>
    <row r="10086" customFormat="false" ht="15" hidden="false" customHeight="false" outlineLevel="0" collapsed="false">
      <c r="A10086" s="0" t="n">
        <v>1500018692</v>
      </c>
      <c r="B10086" s="157" t="n">
        <v>8.41666666666667</v>
      </c>
    </row>
    <row r="10087" customFormat="false" ht="15" hidden="false" customHeight="false" outlineLevel="0" collapsed="false">
      <c r="A10087" s="0" t="n">
        <v>1500018693</v>
      </c>
      <c r="B10087" s="157" t="n">
        <v>12.6666666666667</v>
      </c>
    </row>
    <row r="10088" customFormat="false" ht="15" hidden="false" customHeight="false" outlineLevel="0" collapsed="false">
      <c r="A10088" s="0" t="n">
        <v>1500018667</v>
      </c>
      <c r="B10088" s="157" t="n">
        <v>81.75</v>
      </c>
    </row>
    <row r="10089" customFormat="false" ht="15" hidden="false" customHeight="false" outlineLevel="0" collapsed="false">
      <c r="A10089" s="0" t="n">
        <v>1500018669</v>
      </c>
      <c r="B10089" s="157" t="n">
        <v>12.5</v>
      </c>
    </row>
    <row r="10090" customFormat="false" ht="15" hidden="false" customHeight="false" outlineLevel="0" collapsed="false">
      <c r="A10090" s="0" t="n">
        <v>1500018670</v>
      </c>
      <c r="B10090" s="157" t="n">
        <v>6.25</v>
      </c>
    </row>
    <row r="10091" customFormat="false" ht="15" hidden="false" customHeight="false" outlineLevel="0" collapsed="false">
      <c r="A10091" s="0" t="n">
        <v>1500018694</v>
      </c>
      <c r="B10091" s="157" t="n">
        <v>10.3333333333333</v>
      </c>
    </row>
    <row r="10092" customFormat="false" ht="15" hidden="false" customHeight="false" outlineLevel="0" collapsed="false">
      <c r="A10092" s="0" t="n">
        <v>1500018695</v>
      </c>
      <c r="B10092" s="157" t="n">
        <v>11.25</v>
      </c>
    </row>
    <row r="10093" customFormat="false" ht="15" hidden="false" customHeight="false" outlineLevel="0" collapsed="false">
      <c r="A10093" s="0" t="n">
        <v>1500018696</v>
      </c>
      <c r="B10093" s="157" t="n">
        <v>5</v>
      </c>
    </row>
    <row r="10094" customFormat="false" ht="15" hidden="false" customHeight="false" outlineLevel="0" collapsed="false">
      <c r="A10094" s="0" t="n">
        <v>1500018697</v>
      </c>
      <c r="B10094" s="157" t="n">
        <v>10.5833333333333</v>
      </c>
    </row>
    <row r="10095" customFormat="false" ht="15" hidden="false" customHeight="false" outlineLevel="0" collapsed="false">
      <c r="A10095" s="0" t="n">
        <v>1500018699</v>
      </c>
      <c r="B10095" s="157" t="n">
        <v>43.75</v>
      </c>
    </row>
    <row r="10096" customFormat="false" ht="15" hidden="false" customHeight="false" outlineLevel="0" collapsed="false">
      <c r="A10096" s="0" t="n">
        <v>1500018700</v>
      </c>
      <c r="B10096" s="157" t="n">
        <v>4.16666666666667</v>
      </c>
    </row>
    <row r="10097" customFormat="false" ht="15" hidden="false" customHeight="false" outlineLevel="0" collapsed="false">
      <c r="A10097" s="0" t="n">
        <v>1500018701</v>
      </c>
      <c r="B10097" s="157" t="n">
        <v>18.3333333333333</v>
      </c>
    </row>
    <row r="10098" customFormat="false" ht="15" hidden="false" customHeight="false" outlineLevel="0" collapsed="false">
      <c r="A10098" s="0" t="n">
        <v>1500018703</v>
      </c>
      <c r="B10098" s="157" t="n">
        <v>81.5833333333333</v>
      </c>
    </row>
    <row r="10099" customFormat="false" ht="15" hidden="false" customHeight="false" outlineLevel="0" collapsed="false">
      <c r="A10099" s="0" t="n">
        <v>1500018687</v>
      </c>
      <c r="B10099" s="157" t="n">
        <v>115.5</v>
      </c>
    </row>
    <row r="10100" customFormat="false" ht="15" hidden="false" customHeight="false" outlineLevel="0" collapsed="false">
      <c r="A10100" s="0" t="n">
        <v>1500018688</v>
      </c>
      <c r="B10100" s="157" t="n">
        <v>6.91666666666667</v>
      </c>
    </row>
    <row r="10101" customFormat="false" ht="15" hidden="false" customHeight="false" outlineLevel="0" collapsed="false">
      <c r="A10101" s="0" t="n">
        <v>1500018689</v>
      </c>
      <c r="B10101" s="157" t="n">
        <v>17.5</v>
      </c>
    </row>
    <row r="10102" customFormat="false" ht="15" hidden="false" customHeight="false" outlineLevel="0" collapsed="false">
      <c r="A10102" s="0" t="n">
        <v>1500018690</v>
      </c>
      <c r="B10102" s="157" t="n">
        <v>22</v>
      </c>
    </row>
    <row r="10103" customFormat="false" ht="15" hidden="false" customHeight="false" outlineLevel="0" collapsed="false">
      <c r="A10103" s="0" t="n">
        <v>1500018712</v>
      </c>
      <c r="B10103" s="157" t="n">
        <v>4.25</v>
      </c>
    </row>
    <row r="10104" customFormat="false" ht="15" hidden="false" customHeight="false" outlineLevel="0" collapsed="false">
      <c r="A10104" s="0" t="n">
        <v>1500018713</v>
      </c>
      <c r="B10104" s="157" t="n">
        <v>11.4166666666667</v>
      </c>
    </row>
    <row r="10105" customFormat="false" ht="15" hidden="false" customHeight="false" outlineLevel="0" collapsed="false">
      <c r="A10105" s="0" t="n">
        <v>1500018714</v>
      </c>
      <c r="B10105" s="157" t="n">
        <v>13.3333333333333</v>
      </c>
    </row>
    <row r="10106" customFormat="false" ht="15" hidden="false" customHeight="false" outlineLevel="0" collapsed="false">
      <c r="A10106" s="0" t="n">
        <v>1500018718</v>
      </c>
      <c r="B10106" s="157" t="n">
        <v>21.6666666666667</v>
      </c>
    </row>
    <row r="10107" customFormat="false" ht="15" hidden="false" customHeight="false" outlineLevel="0" collapsed="false">
      <c r="A10107" s="0" t="n">
        <v>1500018719</v>
      </c>
      <c r="B10107" s="157" t="n">
        <v>3</v>
      </c>
    </row>
    <row r="10108" customFormat="false" ht="15" hidden="false" customHeight="false" outlineLevel="0" collapsed="false">
      <c r="A10108" s="0" t="n">
        <v>1500018720</v>
      </c>
      <c r="B10108" s="157" t="n">
        <v>19.5833333333333</v>
      </c>
    </row>
    <row r="10109" customFormat="false" ht="15" hidden="false" customHeight="false" outlineLevel="0" collapsed="false">
      <c r="A10109" s="0" t="n">
        <v>1500018721</v>
      </c>
      <c r="B10109" s="157" t="n">
        <v>19.15</v>
      </c>
    </row>
    <row r="10110" customFormat="false" ht="15" hidden="false" customHeight="false" outlineLevel="0" collapsed="false">
      <c r="A10110" s="0" t="n">
        <v>1500018722</v>
      </c>
      <c r="B10110" s="157" t="n">
        <v>42.8333333333333</v>
      </c>
    </row>
    <row r="10111" customFormat="false" ht="15" hidden="false" customHeight="false" outlineLevel="0" collapsed="false">
      <c r="A10111" s="0" t="n">
        <v>1500018704</v>
      </c>
      <c r="B10111" s="157" t="n">
        <v>36.6666666666667</v>
      </c>
    </row>
    <row r="10112" customFormat="false" ht="15" hidden="false" customHeight="false" outlineLevel="0" collapsed="false">
      <c r="A10112" s="0" t="n">
        <v>1500018706</v>
      </c>
      <c r="B10112" s="157" t="n">
        <v>93.3333333333333</v>
      </c>
    </row>
    <row r="10113" customFormat="false" ht="15" hidden="false" customHeight="false" outlineLevel="0" collapsed="false">
      <c r="A10113" s="0" t="n">
        <v>1500018707</v>
      </c>
      <c r="B10113" s="157" t="n">
        <v>8.5</v>
      </c>
    </row>
    <row r="10114" customFormat="false" ht="15" hidden="false" customHeight="false" outlineLevel="0" collapsed="false">
      <c r="A10114" s="0" t="n">
        <v>1500018708</v>
      </c>
      <c r="B10114" s="157" t="n">
        <v>13.9166666666667</v>
      </c>
    </row>
    <row r="10115" customFormat="false" ht="15" hidden="false" customHeight="false" outlineLevel="0" collapsed="false">
      <c r="A10115" s="0" t="n">
        <v>1500018709</v>
      </c>
      <c r="B10115" s="157" t="n">
        <v>30.5833333333333</v>
      </c>
    </row>
    <row r="10116" customFormat="false" ht="15" hidden="false" customHeight="false" outlineLevel="0" collapsed="false">
      <c r="A10116" s="0" t="n">
        <v>1500018710</v>
      </c>
      <c r="B10116" s="157" t="n">
        <v>15</v>
      </c>
    </row>
    <row r="10117" customFormat="false" ht="15" hidden="false" customHeight="false" outlineLevel="0" collapsed="false">
      <c r="A10117" s="0" t="n">
        <v>1500018732</v>
      </c>
      <c r="B10117" s="157" t="n">
        <v>125.833333333333</v>
      </c>
    </row>
    <row r="10118" customFormat="false" ht="15" hidden="false" customHeight="false" outlineLevel="0" collapsed="false">
      <c r="A10118" s="0" t="n">
        <v>1500018733</v>
      </c>
      <c r="B10118" s="157" t="n">
        <v>41.4166666666667</v>
      </c>
    </row>
    <row r="10119" customFormat="false" ht="15" hidden="false" customHeight="false" outlineLevel="0" collapsed="false">
      <c r="A10119" s="0" t="n">
        <v>1500018735</v>
      </c>
      <c r="B10119" s="157" t="n">
        <v>25.8333333333333</v>
      </c>
    </row>
    <row r="10120" customFormat="false" ht="15" hidden="false" customHeight="false" outlineLevel="0" collapsed="false">
      <c r="A10120" s="0" t="n">
        <v>1500018737</v>
      </c>
      <c r="B10120" s="157" t="n">
        <v>9.25</v>
      </c>
    </row>
    <row r="10121" customFormat="false" ht="15" hidden="false" customHeight="false" outlineLevel="0" collapsed="false">
      <c r="A10121" s="0" t="n">
        <v>1500018738</v>
      </c>
      <c r="B10121" s="157" t="n">
        <v>21.8333333333333</v>
      </c>
    </row>
    <row r="10122" customFormat="false" ht="15" hidden="false" customHeight="false" outlineLevel="0" collapsed="false">
      <c r="A10122" s="0" t="n">
        <v>1500018743</v>
      </c>
      <c r="B10122" s="157" t="n">
        <v>20</v>
      </c>
    </row>
    <row r="10123" customFormat="false" ht="15" hidden="false" customHeight="false" outlineLevel="0" collapsed="false">
      <c r="A10123" s="0" t="n">
        <v>1500018746</v>
      </c>
      <c r="B10123" s="157" t="n">
        <v>21.5833333333333</v>
      </c>
    </row>
    <row r="10124" customFormat="false" ht="15" hidden="false" customHeight="false" outlineLevel="0" collapsed="false">
      <c r="A10124" s="0" t="n">
        <v>1500018747</v>
      </c>
      <c r="B10124" s="157" t="n">
        <v>45.5</v>
      </c>
    </row>
    <row r="10125" customFormat="false" ht="15" hidden="false" customHeight="false" outlineLevel="0" collapsed="false">
      <c r="A10125" s="0" t="n">
        <v>1500018748</v>
      </c>
      <c r="B10125" s="157" t="n">
        <v>55.3333333333333</v>
      </c>
    </row>
    <row r="10126" customFormat="false" ht="15" hidden="false" customHeight="false" outlineLevel="0" collapsed="false">
      <c r="A10126" s="0" t="n">
        <v>1500018751</v>
      </c>
      <c r="B10126" s="157" t="n">
        <v>5.33333333333333</v>
      </c>
    </row>
    <row r="10127" customFormat="false" ht="15" hidden="false" customHeight="false" outlineLevel="0" collapsed="false">
      <c r="A10127" s="0" t="n">
        <v>1500018752</v>
      </c>
      <c r="B10127" s="157" t="n">
        <v>8.33333333333333</v>
      </c>
    </row>
    <row r="10128" customFormat="false" ht="15" hidden="false" customHeight="false" outlineLevel="0" collapsed="false">
      <c r="A10128" s="0" t="n">
        <v>1500018756</v>
      </c>
      <c r="B10128" s="157" t="n">
        <v>13.75</v>
      </c>
    </row>
    <row r="10129" customFormat="false" ht="15" hidden="false" customHeight="false" outlineLevel="0" collapsed="false">
      <c r="A10129" s="0" t="n">
        <v>1500018757</v>
      </c>
      <c r="B10129" s="157" t="n">
        <v>18.4166666666667</v>
      </c>
    </row>
    <row r="10130" customFormat="false" ht="15" hidden="false" customHeight="false" outlineLevel="0" collapsed="false">
      <c r="A10130" s="0" t="n">
        <v>1500018760</v>
      </c>
      <c r="B10130" s="157" t="n">
        <v>3.54166666666667</v>
      </c>
    </row>
    <row r="10131" customFormat="false" ht="15" hidden="false" customHeight="false" outlineLevel="0" collapsed="false">
      <c r="A10131" s="0" t="n">
        <v>1500018761</v>
      </c>
      <c r="B10131" s="157" t="n">
        <v>17.1666666666667</v>
      </c>
    </row>
    <row r="10132" customFormat="false" ht="15" hidden="false" customHeight="false" outlineLevel="0" collapsed="false">
      <c r="A10132" s="0" t="n">
        <v>1500018762</v>
      </c>
      <c r="B10132" s="157" t="n">
        <v>38.5833333333333</v>
      </c>
    </row>
    <row r="10133" customFormat="false" ht="15" hidden="false" customHeight="false" outlineLevel="0" collapsed="false">
      <c r="A10133" s="0" t="n">
        <v>1500018770</v>
      </c>
      <c r="B10133" s="157" t="n">
        <v>6.5</v>
      </c>
    </row>
    <row r="10134" customFormat="false" ht="15" hidden="false" customHeight="false" outlineLevel="0" collapsed="false">
      <c r="A10134" s="0" t="n">
        <v>1500018771</v>
      </c>
      <c r="B10134" s="157" t="n">
        <v>27.625</v>
      </c>
    </row>
    <row r="10135" customFormat="false" ht="15" hidden="false" customHeight="false" outlineLevel="0" collapsed="false">
      <c r="A10135" s="0" t="n">
        <v>1500018772</v>
      </c>
      <c r="B10135" s="157" t="n">
        <v>12.9166666666667</v>
      </c>
    </row>
    <row r="10136" customFormat="false" ht="15" hidden="false" customHeight="false" outlineLevel="0" collapsed="false">
      <c r="A10136" s="0" t="n">
        <v>1500018773</v>
      </c>
      <c r="B10136" s="157" t="n">
        <v>122.041666666667</v>
      </c>
    </row>
    <row r="10137" customFormat="false" ht="15" hidden="false" customHeight="false" outlineLevel="0" collapsed="false">
      <c r="A10137" s="0" t="n">
        <v>1500018774</v>
      </c>
      <c r="B10137" s="157" t="n">
        <v>23.4166666666667</v>
      </c>
    </row>
    <row r="10138" customFormat="false" ht="15" hidden="false" customHeight="false" outlineLevel="0" collapsed="false">
      <c r="A10138" s="0" t="n">
        <v>1500018775</v>
      </c>
      <c r="B10138" s="157" t="n">
        <v>101.291666666667</v>
      </c>
    </row>
    <row r="10139" customFormat="false" ht="15" hidden="false" customHeight="false" outlineLevel="0" collapsed="false">
      <c r="A10139" s="0" t="n">
        <v>1500018776</v>
      </c>
      <c r="B10139" s="157" t="n">
        <v>36.9</v>
      </c>
    </row>
    <row r="10140" customFormat="false" ht="15" hidden="false" customHeight="false" outlineLevel="0" collapsed="false">
      <c r="A10140" s="0" t="n">
        <v>1500018724</v>
      </c>
      <c r="B10140" s="157" t="n">
        <v>11.6666666666667</v>
      </c>
    </row>
    <row r="10141" customFormat="false" ht="15" hidden="false" customHeight="false" outlineLevel="0" collapsed="false">
      <c r="A10141" s="0" t="n">
        <v>1500018727</v>
      </c>
      <c r="B10141" s="157" t="n">
        <v>11</v>
      </c>
    </row>
    <row r="10142" customFormat="false" ht="15" hidden="false" customHeight="false" outlineLevel="0" collapsed="false">
      <c r="A10142" s="0" t="n">
        <v>1500018729</v>
      </c>
      <c r="B10142" s="157" t="n">
        <v>11.8333333333333</v>
      </c>
    </row>
    <row r="10143" customFormat="false" ht="15" hidden="false" customHeight="false" outlineLevel="0" collapsed="false">
      <c r="A10143" s="0" t="n">
        <v>1500018749</v>
      </c>
      <c r="B10143" s="157" t="n">
        <v>8</v>
      </c>
    </row>
    <row r="10144" customFormat="false" ht="15" hidden="false" customHeight="false" outlineLevel="0" collapsed="false">
      <c r="A10144" s="0" t="n">
        <v>1500018759</v>
      </c>
      <c r="B10144" s="157" t="n">
        <v>22.5</v>
      </c>
    </row>
    <row r="10145" customFormat="false" ht="15" hidden="false" customHeight="false" outlineLevel="0" collapsed="false">
      <c r="A10145" s="0" t="n">
        <v>1500018779</v>
      </c>
      <c r="B10145" s="157" t="n">
        <v>5.25</v>
      </c>
    </row>
    <row r="10146" customFormat="false" ht="15" hidden="false" customHeight="false" outlineLevel="0" collapsed="false">
      <c r="A10146" s="0" t="n">
        <v>1500018780</v>
      </c>
      <c r="B10146" s="157" t="n">
        <v>20.3333333333333</v>
      </c>
    </row>
    <row r="10147" customFormat="false" ht="15" hidden="false" customHeight="false" outlineLevel="0" collapsed="false">
      <c r="A10147" s="0" t="n">
        <v>1500018781</v>
      </c>
      <c r="B10147" s="157" t="n">
        <v>40</v>
      </c>
    </row>
    <row r="10148" customFormat="false" ht="15" hidden="false" customHeight="false" outlineLevel="0" collapsed="false">
      <c r="A10148" s="0" t="n">
        <v>1500018783</v>
      </c>
      <c r="B10148" s="157" t="n">
        <v>31.75</v>
      </c>
    </row>
    <row r="10149" customFormat="false" ht="15" hidden="false" customHeight="false" outlineLevel="0" collapsed="false">
      <c r="A10149" s="0" t="n">
        <v>1500018786</v>
      </c>
      <c r="B10149" s="157" t="n">
        <v>0</v>
      </c>
    </row>
    <row r="10150" customFormat="false" ht="15" hidden="false" customHeight="false" outlineLevel="0" collapsed="false">
      <c r="A10150" s="0" t="n">
        <v>1500018787</v>
      </c>
      <c r="B10150" s="157" t="n">
        <v>2.83333333333333</v>
      </c>
    </row>
    <row r="10151" customFormat="false" ht="15" hidden="false" customHeight="false" outlineLevel="0" collapsed="false">
      <c r="A10151" s="0" t="n">
        <v>1500018788</v>
      </c>
      <c r="B10151" s="157" t="n">
        <v>5.41666666666667</v>
      </c>
    </row>
    <row r="10152" customFormat="false" ht="15" hidden="false" customHeight="false" outlineLevel="0" collapsed="false">
      <c r="A10152" s="0" t="n">
        <v>1500018789</v>
      </c>
      <c r="B10152" s="157" t="n">
        <v>10</v>
      </c>
    </row>
    <row r="10153" customFormat="false" ht="15" hidden="false" customHeight="false" outlineLevel="0" collapsed="false">
      <c r="A10153" s="0" t="n">
        <v>1500018831</v>
      </c>
      <c r="B10153" s="157" t="n">
        <v>192.575</v>
      </c>
    </row>
    <row r="10154" customFormat="false" ht="15" hidden="false" customHeight="false" outlineLevel="0" collapsed="false">
      <c r="A10154" s="0" t="n">
        <v>1500018834</v>
      </c>
      <c r="B10154" s="157" t="n">
        <v>43.65</v>
      </c>
    </row>
    <row r="10155" customFormat="false" ht="15" hidden="false" customHeight="false" outlineLevel="0" collapsed="false">
      <c r="A10155" s="0" t="n">
        <v>1500018816</v>
      </c>
      <c r="B10155" s="157" t="n">
        <v>8.08333333333333</v>
      </c>
    </row>
    <row r="10156" customFormat="false" ht="15" hidden="false" customHeight="false" outlineLevel="0" collapsed="false">
      <c r="A10156" s="0" t="n">
        <v>1500018832</v>
      </c>
      <c r="B10156" s="157" t="n">
        <v>15.8333333333333</v>
      </c>
    </row>
    <row r="10157" customFormat="false" ht="15" hidden="false" customHeight="false" outlineLevel="0" collapsed="false">
      <c r="A10157" s="0" t="n">
        <v>1500018847</v>
      </c>
      <c r="B10157" s="157" t="n">
        <v>46.8333333333333</v>
      </c>
    </row>
    <row r="10158" customFormat="false" ht="15" hidden="false" customHeight="false" outlineLevel="0" collapsed="false">
      <c r="A10158" s="0" t="n">
        <v>1500018819</v>
      </c>
      <c r="B10158" s="157" t="n">
        <v>49.3333333333333</v>
      </c>
    </row>
    <row r="10159" customFormat="false" ht="15" hidden="false" customHeight="false" outlineLevel="0" collapsed="false">
      <c r="A10159" s="0" t="n">
        <v>1500018803</v>
      </c>
      <c r="B10159" s="157" t="n">
        <v>22.65</v>
      </c>
    </row>
    <row r="10160" customFormat="false" ht="15" hidden="false" customHeight="false" outlineLevel="0" collapsed="false">
      <c r="A10160" s="0" t="n">
        <v>1500018818</v>
      </c>
      <c r="B10160" s="157" t="n">
        <v>35</v>
      </c>
    </row>
    <row r="10161" customFormat="false" ht="15" hidden="false" customHeight="false" outlineLevel="0" collapsed="false">
      <c r="A10161" s="0" t="n">
        <v>1500018812</v>
      </c>
      <c r="B10161" s="157" t="n">
        <v>22</v>
      </c>
    </row>
    <row r="10162" customFormat="false" ht="15" hidden="false" customHeight="false" outlineLevel="0" collapsed="false">
      <c r="A10162" s="0" t="n">
        <v>1500018838</v>
      </c>
      <c r="B10162" s="157" t="n">
        <v>28.1666666666667</v>
      </c>
    </row>
    <row r="10163" customFormat="false" ht="15" hidden="false" customHeight="false" outlineLevel="0" collapsed="false">
      <c r="A10163" s="0" t="n">
        <v>1500018814</v>
      </c>
      <c r="B10163" s="157" t="n">
        <v>15.5</v>
      </c>
    </row>
    <row r="10164" customFormat="false" ht="15" hidden="false" customHeight="false" outlineLevel="0" collapsed="false">
      <c r="A10164" s="0" t="n">
        <v>1500018793</v>
      </c>
      <c r="B10164" s="157" t="n">
        <v>10.9166666666667</v>
      </c>
    </row>
    <row r="10165" customFormat="false" ht="15" hidden="false" customHeight="false" outlineLevel="0" collapsed="false">
      <c r="A10165" s="0" t="n">
        <v>1500018792</v>
      </c>
      <c r="B10165" s="157" t="n">
        <v>7.66666666666667</v>
      </c>
    </row>
    <row r="10166" customFormat="false" ht="15" hidden="false" customHeight="false" outlineLevel="0" collapsed="false">
      <c r="A10166" s="0" t="n">
        <v>1500018835</v>
      </c>
      <c r="B10166" s="157" t="n">
        <v>85.5833333333333</v>
      </c>
    </row>
    <row r="10167" customFormat="false" ht="15" hidden="false" customHeight="false" outlineLevel="0" collapsed="false">
      <c r="A10167" s="0" t="n">
        <v>1500018798</v>
      </c>
      <c r="B10167" s="157" t="n">
        <v>4</v>
      </c>
    </row>
    <row r="10168" customFormat="false" ht="15" hidden="false" customHeight="false" outlineLevel="0" collapsed="false">
      <c r="A10168" s="0" t="n">
        <v>1500018851</v>
      </c>
      <c r="B10168" s="157" t="n">
        <v>1.33333333333333</v>
      </c>
    </row>
    <row r="10169" customFormat="false" ht="15" hidden="false" customHeight="false" outlineLevel="0" collapsed="false">
      <c r="A10169" s="0" t="n">
        <v>1500018852</v>
      </c>
      <c r="B10169" s="157" t="n">
        <v>11.1666666666667</v>
      </c>
    </row>
    <row r="10170" customFormat="false" ht="15" hidden="false" customHeight="false" outlineLevel="0" collapsed="false">
      <c r="A10170" s="0" t="n">
        <v>1500018820</v>
      </c>
      <c r="B10170" s="157" t="n">
        <v>4.16666666666667</v>
      </c>
    </row>
    <row r="10171" customFormat="false" ht="15" hidden="false" customHeight="false" outlineLevel="0" collapsed="false">
      <c r="A10171" s="0" t="n">
        <v>1500018791</v>
      </c>
      <c r="B10171" s="157" t="n">
        <v>7.41666666666667</v>
      </c>
    </row>
    <row r="10172" customFormat="false" ht="15" hidden="false" customHeight="false" outlineLevel="0" collapsed="false">
      <c r="A10172" s="0" t="n">
        <v>1500018841</v>
      </c>
      <c r="B10172" s="157" t="n">
        <v>127.075</v>
      </c>
    </row>
    <row r="10173" customFormat="false" ht="15" hidden="false" customHeight="false" outlineLevel="0" collapsed="false">
      <c r="A10173" s="0" t="n">
        <v>1500018800</v>
      </c>
      <c r="B10173" s="157" t="n">
        <v>49.1666666666667</v>
      </c>
    </row>
    <row r="10174" customFormat="false" ht="15" hidden="false" customHeight="false" outlineLevel="0" collapsed="false">
      <c r="A10174" s="0" t="n">
        <v>1500018863</v>
      </c>
      <c r="B10174" s="157" t="n">
        <v>38.8333333333333</v>
      </c>
    </row>
    <row r="10175" customFormat="false" ht="15" hidden="false" customHeight="false" outlineLevel="0" collapsed="false">
      <c r="A10175" s="0" t="n">
        <v>1500018795</v>
      </c>
      <c r="B10175" s="157" t="n">
        <v>51.6666666666667</v>
      </c>
    </row>
    <row r="10176" customFormat="false" ht="15" hidden="false" customHeight="false" outlineLevel="0" collapsed="false">
      <c r="A10176" s="0" t="n">
        <v>1500018794</v>
      </c>
      <c r="B10176" s="157" t="n">
        <v>16.5833333333333</v>
      </c>
    </row>
    <row r="10177" customFormat="false" ht="15" hidden="false" customHeight="false" outlineLevel="0" collapsed="false">
      <c r="A10177" s="0" t="n">
        <v>1500018833</v>
      </c>
      <c r="B10177" s="157" t="n">
        <v>15</v>
      </c>
    </row>
    <row r="10178" customFormat="false" ht="15" hidden="false" customHeight="false" outlineLevel="0" collapsed="false">
      <c r="A10178" s="0" t="n">
        <v>1500018825</v>
      </c>
      <c r="B10178" s="157" t="n">
        <v>7.16666666666667</v>
      </c>
    </row>
    <row r="10179" customFormat="false" ht="15" hidden="false" customHeight="false" outlineLevel="0" collapsed="false">
      <c r="A10179" s="0" t="n">
        <v>1500018796</v>
      </c>
      <c r="B10179" s="157" t="n">
        <v>9.5</v>
      </c>
    </row>
    <row r="10180" customFormat="false" ht="15" hidden="false" customHeight="false" outlineLevel="0" collapsed="false">
      <c r="A10180" s="0" t="n">
        <v>1500018826</v>
      </c>
      <c r="B10180" s="157" t="n">
        <v>14.8333333333333</v>
      </c>
    </row>
    <row r="10181" customFormat="false" ht="15" hidden="false" customHeight="false" outlineLevel="0" collapsed="false">
      <c r="A10181" s="0" t="n">
        <v>1500018849</v>
      </c>
      <c r="B10181" s="157" t="n">
        <v>4.33333333333333</v>
      </c>
    </row>
    <row r="10182" customFormat="false" ht="15" hidden="false" customHeight="false" outlineLevel="0" collapsed="false">
      <c r="A10182" s="0" t="n">
        <v>1500018797</v>
      </c>
      <c r="B10182" s="157" t="n">
        <v>6.75</v>
      </c>
    </row>
    <row r="10183" customFormat="false" ht="15" hidden="false" customHeight="false" outlineLevel="0" collapsed="false">
      <c r="A10183" s="0" t="n">
        <v>1500018802</v>
      </c>
      <c r="B10183" s="157" t="n">
        <v>9.91666666666667</v>
      </c>
    </row>
    <row r="10184" customFormat="false" ht="15" hidden="false" customHeight="false" outlineLevel="0" collapsed="false">
      <c r="A10184" s="0" t="n">
        <v>1500018822</v>
      </c>
      <c r="B10184" s="157" t="n">
        <v>7.25</v>
      </c>
    </row>
    <row r="10185" customFormat="false" ht="15" hidden="false" customHeight="false" outlineLevel="0" collapsed="false">
      <c r="A10185" s="0" t="n">
        <v>1500018867</v>
      </c>
      <c r="B10185" s="157" t="n">
        <v>18.0833333333333</v>
      </c>
    </row>
    <row r="10186" customFormat="false" ht="15" hidden="false" customHeight="false" outlineLevel="0" collapsed="false">
      <c r="A10186" s="0" t="n">
        <v>1500018868</v>
      </c>
      <c r="B10186" s="157" t="n">
        <v>15.4166666666667</v>
      </c>
    </row>
    <row r="10187" customFormat="false" ht="15" hidden="false" customHeight="false" outlineLevel="0" collapsed="false">
      <c r="A10187" s="0" t="n">
        <v>1500018869</v>
      </c>
      <c r="B10187" s="157" t="n">
        <v>2.91666666666667</v>
      </c>
    </row>
    <row r="10188" customFormat="false" ht="15" hidden="false" customHeight="false" outlineLevel="0" collapsed="false">
      <c r="A10188" s="0" t="n">
        <v>1500018871</v>
      </c>
      <c r="B10188" s="157" t="n">
        <v>25.75</v>
      </c>
    </row>
    <row r="10189" customFormat="false" ht="15" hidden="false" customHeight="false" outlineLevel="0" collapsed="false">
      <c r="A10189" s="0" t="n">
        <v>1500018876</v>
      </c>
      <c r="B10189" s="157" t="n">
        <v>54.0833333333333</v>
      </c>
    </row>
    <row r="10190" customFormat="false" ht="15" hidden="false" customHeight="false" outlineLevel="0" collapsed="false">
      <c r="A10190" s="0" t="n">
        <v>1500018877</v>
      </c>
      <c r="B10190" s="157" t="n">
        <v>14</v>
      </c>
    </row>
    <row r="10191" customFormat="false" ht="15" hidden="false" customHeight="false" outlineLevel="0" collapsed="false">
      <c r="A10191" s="0" t="n">
        <v>1500018878</v>
      </c>
      <c r="B10191" s="157" t="n">
        <v>16.6666666666667</v>
      </c>
    </row>
    <row r="10192" customFormat="false" ht="15" hidden="false" customHeight="false" outlineLevel="0" collapsed="false">
      <c r="A10192" s="0" t="n">
        <v>1500018880</v>
      </c>
      <c r="B10192" s="157" t="n">
        <v>12.9166666666667</v>
      </c>
    </row>
    <row r="10193" customFormat="false" ht="15" hidden="false" customHeight="false" outlineLevel="0" collapsed="false">
      <c r="A10193" s="0" t="n">
        <v>1500018853</v>
      </c>
      <c r="B10193" s="157" t="n">
        <v>10.5833333333333</v>
      </c>
    </row>
    <row r="10194" customFormat="false" ht="15" hidden="false" customHeight="false" outlineLevel="0" collapsed="false">
      <c r="A10194" s="0" t="n">
        <v>1500018855</v>
      </c>
      <c r="B10194" s="157" t="n">
        <v>14.3333333333333</v>
      </c>
    </row>
    <row r="10195" customFormat="false" ht="15" hidden="false" customHeight="false" outlineLevel="0" collapsed="false">
      <c r="A10195" s="0" t="n">
        <v>1500018883</v>
      </c>
      <c r="B10195" s="157" t="n">
        <v>23.9166666666667</v>
      </c>
    </row>
    <row r="10196" customFormat="false" ht="15" hidden="false" customHeight="false" outlineLevel="0" collapsed="false">
      <c r="A10196" s="0" t="n">
        <v>1500018857</v>
      </c>
      <c r="B10196" s="157" t="n">
        <v>6</v>
      </c>
    </row>
    <row r="10197" customFormat="false" ht="15" hidden="false" customHeight="false" outlineLevel="0" collapsed="false">
      <c r="A10197" s="0" t="n">
        <v>1500018858</v>
      </c>
      <c r="B10197" s="157" t="n">
        <v>0.833333333333333</v>
      </c>
    </row>
    <row r="10198" customFormat="false" ht="15" hidden="false" customHeight="false" outlineLevel="0" collapsed="false">
      <c r="A10198" s="0" t="n">
        <v>1500018886</v>
      </c>
      <c r="B10198" s="157" t="n">
        <v>9.16666666666667</v>
      </c>
    </row>
    <row r="10199" customFormat="false" ht="15" hidden="false" customHeight="false" outlineLevel="0" collapsed="false">
      <c r="A10199" s="0" t="n">
        <v>1500018887</v>
      </c>
      <c r="B10199" s="157" t="n">
        <v>7.33333333333333</v>
      </c>
    </row>
    <row r="10200" customFormat="false" ht="15" hidden="false" customHeight="false" outlineLevel="0" collapsed="false">
      <c r="A10200" s="0" t="n">
        <v>1500018888</v>
      </c>
      <c r="B10200" s="157" t="n">
        <v>2.91666666666667</v>
      </c>
    </row>
    <row r="10201" customFormat="false" ht="15" hidden="false" customHeight="false" outlineLevel="0" collapsed="false">
      <c r="A10201" s="0" t="n">
        <v>1500018889</v>
      </c>
      <c r="B10201" s="157" t="n">
        <v>26.5</v>
      </c>
    </row>
    <row r="10202" customFormat="false" ht="15" hidden="false" customHeight="false" outlineLevel="0" collapsed="false">
      <c r="A10202" s="0" t="n">
        <v>1500018890</v>
      </c>
      <c r="B10202" s="157" t="n">
        <v>16.6666666666667</v>
      </c>
    </row>
    <row r="10203" customFormat="false" ht="15" hidden="false" customHeight="false" outlineLevel="0" collapsed="false">
      <c r="A10203" s="0" t="n">
        <v>1500018891</v>
      </c>
      <c r="B10203" s="157" t="n">
        <v>2.08333333333333</v>
      </c>
    </row>
    <row r="10204" customFormat="false" ht="15" hidden="false" customHeight="false" outlineLevel="0" collapsed="false">
      <c r="A10204" s="0" t="n">
        <v>1500018892</v>
      </c>
      <c r="B10204" s="157" t="n">
        <v>35.8333333333333</v>
      </c>
    </row>
    <row r="10205" customFormat="false" ht="15" hidden="false" customHeight="false" outlineLevel="0" collapsed="false">
      <c r="A10205" s="0" t="n">
        <v>1500018893</v>
      </c>
      <c r="B10205" s="157" t="n">
        <v>6.33333333333333</v>
      </c>
    </row>
    <row r="10206" customFormat="false" ht="15" hidden="false" customHeight="false" outlineLevel="0" collapsed="false">
      <c r="A10206" s="0" t="n">
        <v>1500018894</v>
      </c>
      <c r="B10206" s="157" t="n">
        <v>42.5</v>
      </c>
    </row>
    <row r="10207" customFormat="false" ht="15" hidden="false" customHeight="false" outlineLevel="0" collapsed="false">
      <c r="A10207" s="0" t="n">
        <v>1500018895</v>
      </c>
      <c r="B10207" s="157" t="n">
        <v>243.916666666667</v>
      </c>
    </row>
    <row r="10208" customFormat="false" ht="15" hidden="false" customHeight="false" outlineLevel="0" collapsed="false">
      <c r="A10208" s="0" t="n">
        <v>1500018896</v>
      </c>
      <c r="B10208" s="157" t="n">
        <v>33.3166666666667</v>
      </c>
    </row>
    <row r="10209" customFormat="false" ht="15" hidden="false" customHeight="false" outlineLevel="0" collapsed="false">
      <c r="A10209" s="0" t="n">
        <v>1500018897</v>
      </c>
      <c r="B10209" s="157" t="n">
        <v>10.8333333333333</v>
      </c>
    </row>
    <row r="10210" customFormat="false" ht="15" hidden="false" customHeight="false" outlineLevel="0" collapsed="false">
      <c r="A10210" s="0" t="n">
        <v>1500018898</v>
      </c>
      <c r="B10210" s="157" t="n">
        <v>9.58333333333333</v>
      </c>
    </row>
    <row r="10211" customFormat="false" ht="15" hidden="false" customHeight="false" outlineLevel="0" collapsed="false">
      <c r="A10211" s="0" t="n">
        <v>1500018899</v>
      </c>
      <c r="B10211" s="157" t="n">
        <v>24.5833333333333</v>
      </c>
    </row>
    <row r="10212" customFormat="false" ht="15" hidden="false" customHeight="false" outlineLevel="0" collapsed="false">
      <c r="A10212" s="0" t="n">
        <v>1500018900</v>
      </c>
      <c r="B10212" s="157" t="n">
        <v>6.25</v>
      </c>
    </row>
    <row r="10213" customFormat="false" ht="15" hidden="false" customHeight="false" outlineLevel="0" collapsed="false">
      <c r="A10213" s="0" t="n">
        <v>1500018901</v>
      </c>
      <c r="B10213" s="157" t="n">
        <v>11</v>
      </c>
    </row>
    <row r="10214" customFormat="false" ht="15" hidden="false" customHeight="false" outlineLevel="0" collapsed="false">
      <c r="A10214" s="0" t="n">
        <v>1500018902</v>
      </c>
      <c r="B10214" s="157" t="n">
        <v>1.66666666666667</v>
      </c>
    </row>
    <row r="10215" customFormat="false" ht="15" hidden="false" customHeight="false" outlineLevel="0" collapsed="false">
      <c r="A10215" s="0" t="n">
        <v>1500018904</v>
      </c>
      <c r="B10215" s="157" t="n">
        <v>16.5</v>
      </c>
    </row>
    <row r="10216" customFormat="false" ht="15" hidden="false" customHeight="false" outlineLevel="0" collapsed="false">
      <c r="A10216" s="0" t="n">
        <v>1500018905</v>
      </c>
      <c r="B10216" s="157" t="n">
        <v>68.6666666666667</v>
      </c>
    </row>
    <row r="10217" customFormat="false" ht="15" hidden="false" customHeight="false" outlineLevel="0" collapsed="false">
      <c r="A10217" s="0" t="n">
        <v>1500018906</v>
      </c>
      <c r="B10217" s="157" t="n">
        <v>16.0416666666667</v>
      </c>
    </row>
    <row r="10218" customFormat="false" ht="15" hidden="false" customHeight="false" outlineLevel="0" collapsed="false">
      <c r="A10218" s="0" t="n">
        <v>1500018907</v>
      </c>
      <c r="B10218" s="157" t="n">
        <v>27.0833333333333</v>
      </c>
    </row>
    <row r="10219" customFormat="false" ht="15" hidden="false" customHeight="false" outlineLevel="0" collapsed="false">
      <c r="A10219" s="0" t="n">
        <v>1500018908</v>
      </c>
      <c r="B10219" s="157" t="n">
        <v>34.5</v>
      </c>
    </row>
    <row r="10220" customFormat="false" ht="15" hidden="false" customHeight="false" outlineLevel="0" collapsed="false">
      <c r="A10220" s="0" t="n">
        <v>1500018909</v>
      </c>
      <c r="B10220" s="157" t="n">
        <v>41.25</v>
      </c>
    </row>
    <row r="10221" customFormat="false" ht="15" hidden="false" customHeight="false" outlineLevel="0" collapsed="false">
      <c r="A10221" s="0" t="n">
        <v>1500018911</v>
      </c>
      <c r="B10221" s="157" t="n">
        <v>48.75</v>
      </c>
    </row>
    <row r="10222" customFormat="false" ht="15" hidden="false" customHeight="false" outlineLevel="0" collapsed="false">
      <c r="A10222" s="0" t="n">
        <v>1500018913</v>
      </c>
      <c r="B10222" s="157" t="n">
        <v>27.9166666666667</v>
      </c>
    </row>
    <row r="10223" customFormat="false" ht="15" hidden="false" customHeight="false" outlineLevel="0" collapsed="false">
      <c r="A10223" s="0" t="n">
        <v>1500018916</v>
      </c>
      <c r="B10223" s="157" t="n">
        <v>45.0166666666667</v>
      </c>
    </row>
    <row r="10224" customFormat="false" ht="15" hidden="false" customHeight="false" outlineLevel="0" collapsed="false">
      <c r="A10224" s="0" t="n">
        <v>1500018859</v>
      </c>
      <c r="B10224" s="157" t="n">
        <v>0</v>
      </c>
    </row>
    <row r="10225" customFormat="false" ht="15" hidden="false" customHeight="false" outlineLevel="0" collapsed="false">
      <c r="A10225" s="0" t="n">
        <v>1500018922</v>
      </c>
      <c r="B10225" s="157" t="n">
        <v>29.1666666666667</v>
      </c>
    </row>
    <row r="10226" customFormat="false" ht="15" hidden="false" customHeight="false" outlineLevel="0" collapsed="false">
      <c r="A10226" s="0" t="n">
        <v>1500018926</v>
      </c>
      <c r="B10226" s="157" t="n">
        <v>31.75</v>
      </c>
    </row>
    <row r="10227" customFormat="false" ht="15" hidden="false" customHeight="false" outlineLevel="0" collapsed="false">
      <c r="A10227" s="0" t="n">
        <v>1500018927</v>
      </c>
      <c r="B10227" s="157" t="n">
        <v>29.5833333333333</v>
      </c>
    </row>
    <row r="10228" customFormat="false" ht="15" hidden="false" customHeight="false" outlineLevel="0" collapsed="false">
      <c r="A10228" s="0" t="n">
        <v>1500018928</v>
      </c>
      <c r="B10228" s="157" t="n">
        <v>44.5833333333333</v>
      </c>
    </row>
    <row r="10229" customFormat="false" ht="15" hidden="false" customHeight="false" outlineLevel="0" collapsed="false">
      <c r="A10229" s="0" t="n">
        <v>1500018929</v>
      </c>
      <c r="B10229" s="157" t="n">
        <v>129.916666666667</v>
      </c>
    </row>
    <row r="10230" customFormat="false" ht="15" hidden="false" customHeight="false" outlineLevel="0" collapsed="false">
      <c r="A10230" s="0" t="n">
        <v>1500018931</v>
      </c>
      <c r="B10230" s="157" t="n">
        <v>0</v>
      </c>
    </row>
    <row r="10231" customFormat="false" ht="15" hidden="false" customHeight="false" outlineLevel="0" collapsed="false">
      <c r="A10231" s="0" t="n">
        <v>1500018937</v>
      </c>
      <c r="B10231" s="157" t="n">
        <v>3.33333333333333</v>
      </c>
    </row>
    <row r="10232" customFormat="false" ht="15" hidden="false" customHeight="false" outlineLevel="0" collapsed="false">
      <c r="A10232" s="0" t="n">
        <v>1500018945</v>
      </c>
      <c r="B10232" s="157" t="n">
        <v>0.666666666666667</v>
      </c>
    </row>
    <row r="10233" customFormat="false" ht="15" hidden="false" customHeight="false" outlineLevel="0" collapsed="false">
      <c r="A10233" s="0" t="n">
        <v>1500018952</v>
      </c>
      <c r="B10233" s="157" t="n">
        <v>7.5</v>
      </c>
    </row>
    <row r="10234" customFormat="false" ht="15" hidden="false" customHeight="false" outlineLevel="0" collapsed="false">
      <c r="A10234" s="0" t="n">
        <v>1500018953</v>
      </c>
      <c r="B10234" s="157" t="n">
        <v>21.5833333333333</v>
      </c>
    </row>
    <row r="10235" customFormat="false" ht="15" hidden="false" customHeight="false" outlineLevel="0" collapsed="false">
      <c r="A10235" s="0" t="n">
        <v>1500018955</v>
      </c>
      <c r="B10235" s="157" t="n">
        <v>31.3333333333333</v>
      </c>
    </row>
    <row r="10236" customFormat="false" ht="15" hidden="false" customHeight="false" outlineLevel="0" collapsed="false">
      <c r="A10236" s="0" t="n">
        <v>1500018957</v>
      </c>
      <c r="B10236" s="157" t="n">
        <v>5.83333333333333</v>
      </c>
    </row>
    <row r="10237" customFormat="false" ht="15" hidden="false" customHeight="false" outlineLevel="0" collapsed="false">
      <c r="A10237" s="0" t="n">
        <v>1500018963</v>
      </c>
      <c r="B10237" s="157" t="n">
        <v>4.16666666666667</v>
      </c>
    </row>
    <row r="10238" customFormat="false" ht="15" hidden="false" customHeight="false" outlineLevel="0" collapsed="false">
      <c r="A10238" s="0" t="n">
        <v>1500018964</v>
      </c>
      <c r="B10238" s="157" t="n">
        <v>14.7916666666667</v>
      </c>
    </row>
    <row r="10239" customFormat="false" ht="15" hidden="false" customHeight="false" outlineLevel="0" collapsed="false">
      <c r="A10239" s="0" t="n">
        <v>1500018959</v>
      </c>
      <c r="B10239" s="157" t="n">
        <v>13.3333333333333</v>
      </c>
    </row>
    <row r="10240" customFormat="false" ht="15" hidden="false" customHeight="false" outlineLevel="0" collapsed="false">
      <c r="A10240" s="0" t="n">
        <v>1500018966</v>
      </c>
      <c r="B10240" s="157" t="n">
        <v>10</v>
      </c>
    </row>
    <row r="10241" customFormat="false" ht="15" hidden="false" customHeight="false" outlineLevel="0" collapsed="false">
      <c r="A10241" s="0" t="n">
        <v>1500018967</v>
      </c>
      <c r="B10241" s="157" t="n">
        <v>6.33333333333333</v>
      </c>
    </row>
    <row r="10242" customFormat="false" ht="15" hidden="false" customHeight="false" outlineLevel="0" collapsed="false">
      <c r="A10242" s="0" t="n">
        <v>1500018968</v>
      </c>
      <c r="B10242" s="157" t="n">
        <v>11.9166666666667</v>
      </c>
    </row>
    <row r="10243" customFormat="false" ht="15" hidden="false" customHeight="false" outlineLevel="0" collapsed="false">
      <c r="A10243" s="0" t="n">
        <v>1500018970</v>
      </c>
      <c r="B10243" s="157" t="n">
        <v>1.25</v>
      </c>
    </row>
    <row r="10244" customFormat="false" ht="15" hidden="false" customHeight="false" outlineLevel="0" collapsed="false">
      <c r="A10244" s="0" t="n">
        <v>1500018971</v>
      </c>
      <c r="B10244" s="157" t="n">
        <v>14.5833333333333</v>
      </c>
    </row>
    <row r="10245" customFormat="false" ht="15" hidden="false" customHeight="false" outlineLevel="0" collapsed="false">
      <c r="A10245" s="0" t="n">
        <v>1500018973</v>
      </c>
      <c r="B10245" s="157" t="n">
        <v>1.66666666666667</v>
      </c>
    </row>
    <row r="10246" customFormat="false" ht="15" hidden="false" customHeight="false" outlineLevel="0" collapsed="false">
      <c r="A10246" s="0" t="n">
        <v>1500018974</v>
      </c>
      <c r="B10246" s="157" t="n">
        <v>0</v>
      </c>
    </row>
    <row r="10247" customFormat="false" ht="15" hidden="false" customHeight="false" outlineLevel="0" collapsed="false">
      <c r="A10247" s="0" t="n">
        <v>1500018975</v>
      </c>
      <c r="B10247" s="157" t="n">
        <v>16.0833333333333</v>
      </c>
    </row>
    <row r="10248" customFormat="false" ht="15" hidden="false" customHeight="false" outlineLevel="0" collapsed="false">
      <c r="A10248" s="0" t="n">
        <v>1500018976</v>
      </c>
      <c r="B10248" s="157" t="n">
        <v>2.16666666666667</v>
      </c>
    </row>
    <row r="10249" customFormat="false" ht="15" hidden="false" customHeight="false" outlineLevel="0" collapsed="false">
      <c r="A10249" s="0" t="n">
        <v>1500018977</v>
      </c>
      <c r="B10249" s="157" t="n">
        <v>0</v>
      </c>
    </row>
    <row r="10250" customFormat="false" ht="15" hidden="false" customHeight="false" outlineLevel="0" collapsed="false">
      <c r="A10250" s="0" t="n">
        <v>1500018982</v>
      </c>
      <c r="B10250" s="157" t="n">
        <v>2.16666666666667</v>
      </c>
    </row>
    <row r="10251" customFormat="false" ht="15" hidden="false" customHeight="false" outlineLevel="0" collapsed="false">
      <c r="A10251" s="0" t="n">
        <v>1500018983</v>
      </c>
      <c r="B10251" s="157" t="n">
        <v>28.5833333333333</v>
      </c>
    </row>
    <row r="10252" customFormat="false" ht="15" hidden="false" customHeight="false" outlineLevel="0" collapsed="false">
      <c r="A10252" s="0" t="n">
        <v>1500018978</v>
      </c>
      <c r="B10252" s="157" t="n">
        <v>15.8333333333333</v>
      </c>
    </row>
    <row r="10253" customFormat="false" ht="15" hidden="false" customHeight="false" outlineLevel="0" collapsed="false">
      <c r="A10253" s="0" t="n">
        <v>1500018979</v>
      </c>
      <c r="B10253" s="157" t="n">
        <v>19.1666666666667</v>
      </c>
    </row>
    <row r="10254" customFormat="false" ht="15" hidden="false" customHeight="false" outlineLevel="0" collapsed="false">
      <c r="A10254" s="0" t="n">
        <v>1500018980</v>
      </c>
      <c r="B10254" s="157" t="n">
        <v>10.5</v>
      </c>
    </row>
    <row r="10255" customFormat="false" ht="15" hidden="false" customHeight="false" outlineLevel="0" collapsed="false">
      <c r="A10255" s="0" t="n">
        <v>1500018981</v>
      </c>
      <c r="B10255" s="157" t="n">
        <v>5.66666666666667</v>
      </c>
    </row>
    <row r="10256" customFormat="false" ht="15" hidden="false" customHeight="false" outlineLevel="0" collapsed="false">
      <c r="A10256" s="0" t="n">
        <v>1500018992</v>
      </c>
      <c r="B10256" s="157" t="n">
        <v>15.4166666666667</v>
      </c>
    </row>
    <row r="10257" customFormat="false" ht="15" hidden="false" customHeight="false" outlineLevel="0" collapsed="false">
      <c r="A10257" s="0" t="n">
        <v>1500018984</v>
      </c>
      <c r="B10257" s="157" t="n">
        <v>21.4166666666667</v>
      </c>
    </row>
    <row r="10258" customFormat="false" ht="15" hidden="false" customHeight="false" outlineLevel="0" collapsed="false">
      <c r="A10258" s="0" t="n">
        <v>1500018985</v>
      </c>
      <c r="B10258" s="157" t="n">
        <v>33.125</v>
      </c>
    </row>
    <row r="10259" customFormat="false" ht="15" hidden="false" customHeight="false" outlineLevel="0" collapsed="false">
      <c r="A10259" s="0" t="n">
        <v>1500018988</v>
      </c>
      <c r="B10259" s="157" t="n">
        <v>21.6666666666667</v>
      </c>
    </row>
    <row r="10260" customFormat="false" ht="15" hidden="false" customHeight="false" outlineLevel="0" collapsed="false">
      <c r="A10260" s="0" t="n">
        <v>1500018990</v>
      </c>
      <c r="B10260" s="157" t="n">
        <v>51.75</v>
      </c>
    </row>
    <row r="10261" customFormat="false" ht="15" hidden="false" customHeight="false" outlineLevel="0" collapsed="false">
      <c r="A10261" s="0" t="n">
        <v>1500018991</v>
      </c>
      <c r="B10261" s="157" t="n">
        <v>8.33333333333333</v>
      </c>
    </row>
    <row r="10262" customFormat="false" ht="15" hidden="false" customHeight="false" outlineLevel="0" collapsed="false">
      <c r="A10262" s="0" t="n">
        <v>1500019002</v>
      </c>
      <c r="B10262" s="157" t="n">
        <v>13.5</v>
      </c>
    </row>
    <row r="10263" customFormat="false" ht="15" hidden="false" customHeight="false" outlineLevel="0" collapsed="false">
      <c r="A10263" s="0" t="n">
        <v>1500019003</v>
      </c>
      <c r="B10263" s="157" t="n">
        <v>25.225</v>
      </c>
    </row>
    <row r="10264" customFormat="false" ht="15" hidden="false" customHeight="false" outlineLevel="0" collapsed="false">
      <c r="A10264" s="0" t="n">
        <v>1500019006</v>
      </c>
      <c r="B10264" s="157" t="n">
        <v>38.3333333333333</v>
      </c>
    </row>
    <row r="10265" customFormat="false" ht="15" hidden="false" customHeight="false" outlineLevel="0" collapsed="false">
      <c r="A10265" s="0" t="n">
        <v>1500019007</v>
      </c>
      <c r="B10265" s="157" t="n">
        <v>8.79166666666667</v>
      </c>
    </row>
    <row r="10266" customFormat="false" ht="15" hidden="false" customHeight="false" outlineLevel="0" collapsed="false">
      <c r="A10266" s="0" t="n">
        <v>1500019008</v>
      </c>
      <c r="B10266" s="157" t="n">
        <v>11.6666666666667</v>
      </c>
    </row>
    <row r="10267" customFormat="false" ht="15" hidden="false" customHeight="false" outlineLevel="0" collapsed="false">
      <c r="A10267" s="0" t="n">
        <v>1500019009</v>
      </c>
      <c r="B10267" s="157" t="n">
        <v>10.9166666666667</v>
      </c>
    </row>
    <row r="10268" customFormat="false" ht="15" hidden="false" customHeight="false" outlineLevel="0" collapsed="false">
      <c r="A10268" s="0" t="n">
        <v>1500019011</v>
      </c>
      <c r="B10268" s="157" t="n">
        <v>6.08333333333333</v>
      </c>
    </row>
    <row r="10269" customFormat="false" ht="15" hidden="false" customHeight="false" outlineLevel="0" collapsed="false">
      <c r="A10269" s="0" t="n">
        <v>1500019012</v>
      </c>
      <c r="B10269" s="157" t="n">
        <v>30.5</v>
      </c>
    </row>
    <row r="10270" customFormat="false" ht="15" hidden="false" customHeight="false" outlineLevel="0" collapsed="false">
      <c r="A10270" s="0" t="n">
        <v>1500019014</v>
      </c>
      <c r="B10270" s="157" t="n">
        <v>17.5</v>
      </c>
    </row>
    <row r="10271" customFormat="false" ht="15" hidden="false" customHeight="false" outlineLevel="0" collapsed="false">
      <c r="A10271" s="0" t="n">
        <v>1500019018</v>
      </c>
      <c r="B10271" s="157" t="n">
        <v>9.83333333333333</v>
      </c>
    </row>
    <row r="10272" customFormat="false" ht="15" hidden="false" customHeight="false" outlineLevel="0" collapsed="false">
      <c r="A10272" s="0" t="n">
        <v>1500018996</v>
      </c>
      <c r="B10272" s="157" t="n">
        <v>4.16666666666667</v>
      </c>
    </row>
    <row r="10273" customFormat="false" ht="15" hidden="false" customHeight="false" outlineLevel="0" collapsed="false">
      <c r="A10273" s="0" t="n">
        <v>1500019019</v>
      </c>
      <c r="B10273" s="157" t="n">
        <v>4.41666666666667</v>
      </c>
    </row>
    <row r="10274" customFormat="false" ht="15" hidden="false" customHeight="false" outlineLevel="0" collapsed="false">
      <c r="A10274" s="0" t="n">
        <v>1500019020</v>
      </c>
      <c r="B10274" s="157" t="n">
        <v>10.4166666666667</v>
      </c>
    </row>
    <row r="10275" customFormat="false" ht="15" hidden="false" customHeight="false" outlineLevel="0" collapsed="false">
      <c r="A10275" s="0" t="n">
        <v>1500019029</v>
      </c>
      <c r="B10275" s="157" t="n">
        <v>7.5</v>
      </c>
    </row>
    <row r="10276" customFormat="false" ht="15" hidden="false" customHeight="false" outlineLevel="0" collapsed="false">
      <c r="A10276" s="0" t="n">
        <v>1500018998</v>
      </c>
      <c r="B10276" s="157" t="n">
        <v>8.33333333333333</v>
      </c>
    </row>
    <row r="10277" customFormat="false" ht="15" hidden="false" customHeight="false" outlineLevel="0" collapsed="false">
      <c r="A10277" s="0" t="n">
        <v>1500019042</v>
      </c>
      <c r="B10277" s="157" t="n">
        <v>16.25</v>
      </c>
    </row>
    <row r="10278" customFormat="false" ht="15" hidden="false" customHeight="false" outlineLevel="0" collapsed="false">
      <c r="A10278" s="0" t="n">
        <v>1500019027</v>
      </c>
      <c r="B10278" s="157" t="n">
        <v>13.75</v>
      </c>
    </row>
    <row r="10279" customFormat="false" ht="15" hidden="false" customHeight="false" outlineLevel="0" collapsed="false">
      <c r="A10279" s="0" t="n">
        <v>1500019033</v>
      </c>
      <c r="B10279" s="157" t="n">
        <v>31.5833333333333</v>
      </c>
    </row>
    <row r="10280" customFormat="false" ht="15" hidden="false" customHeight="false" outlineLevel="0" collapsed="false">
      <c r="A10280" s="0" t="n">
        <v>1500019001</v>
      </c>
      <c r="B10280" s="157" t="n">
        <v>9.16666666666667</v>
      </c>
    </row>
    <row r="10281" customFormat="false" ht="15" hidden="false" customHeight="false" outlineLevel="0" collapsed="false">
      <c r="A10281" s="0" t="n">
        <v>1500019028</v>
      </c>
      <c r="B10281" s="157" t="n">
        <v>5.83333333333333</v>
      </c>
    </row>
    <row r="10282" customFormat="false" ht="15" hidden="false" customHeight="false" outlineLevel="0" collapsed="false">
      <c r="A10282" s="0" t="n">
        <v>1500018997</v>
      </c>
      <c r="B10282" s="157" t="n">
        <v>1.25</v>
      </c>
    </row>
    <row r="10283" customFormat="false" ht="15" hidden="false" customHeight="false" outlineLevel="0" collapsed="false">
      <c r="A10283" s="0" t="n">
        <v>1500019026</v>
      </c>
      <c r="B10283" s="157" t="n">
        <v>10.5</v>
      </c>
    </row>
    <row r="10284" customFormat="false" ht="15" hidden="false" customHeight="false" outlineLevel="0" collapsed="false">
      <c r="A10284" s="0" t="n">
        <v>1500019000</v>
      </c>
      <c r="B10284" s="157" t="n">
        <v>4.66666666666667</v>
      </c>
    </row>
    <row r="10285" customFormat="false" ht="15" hidden="false" customHeight="false" outlineLevel="0" collapsed="false">
      <c r="A10285" s="0" t="n">
        <v>1500019043</v>
      </c>
      <c r="B10285" s="157" t="n">
        <v>14.9166666666667</v>
      </c>
    </row>
    <row r="10286" customFormat="false" ht="15" hidden="false" customHeight="false" outlineLevel="0" collapsed="false">
      <c r="A10286" s="0" t="n">
        <v>1500019052</v>
      </c>
      <c r="B10286" s="157" t="n">
        <v>0</v>
      </c>
    </row>
    <row r="10287" customFormat="false" ht="15" hidden="false" customHeight="false" outlineLevel="0" collapsed="false">
      <c r="A10287" s="0" t="n">
        <v>1500019053</v>
      </c>
      <c r="B10287" s="157" t="n">
        <v>46.75</v>
      </c>
    </row>
    <row r="10288" customFormat="false" ht="15" hidden="false" customHeight="false" outlineLevel="0" collapsed="false">
      <c r="A10288" s="0" t="n">
        <v>1500019054</v>
      </c>
      <c r="B10288" s="157" t="n">
        <v>4.16666666666667</v>
      </c>
    </row>
    <row r="10289" customFormat="false" ht="15" hidden="false" customHeight="false" outlineLevel="0" collapsed="false">
      <c r="A10289" s="0" t="n">
        <v>1500019055</v>
      </c>
      <c r="B10289" s="157" t="n">
        <v>1.66666666666667</v>
      </c>
    </row>
    <row r="10290" customFormat="false" ht="15" hidden="false" customHeight="false" outlineLevel="0" collapsed="false">
      <c r="A10290" s="0" t="n">
        <v>1500019056</v>
      </c>
      <c r="B10290" s="157" t="n">
        <v>8.41666666666667</v>
      </c>
    </row>
    <row r="10291" customFormat="false" ht="15" hidden="false" customHeight="false" outlineLevel="0" collapsed="false">
      <c r="A10291" s="0" t="n">
        <v>1500019057</v>
      </c>
      <c r="B10291" s="157" t="n">
        <v>29.1666666666667</v>
      </c>
    </row>
    <row r="10292" customFormat="false" ht="15" hidden="false" customHeight="false" outlineLevel="0" collapsed="false">
      <c r="A10292" s="0" t="n">
        <v>1500019058</v>
      </c>
      <c r="B10292" s="157" t="n">
        <v>36.6666666666667</v>
      </c>
    </row>
    <row r="10293" customFormat="false" ht="15" hidden="false" customHeight="false" outlineLevel="0" collapsed="false">
      <c r="A10293" s="0" t="n">
        <v>1500019062</v>
      </c>
      <c r="B10293" s="157" t="n">
        <v>9.475</v>
      </c>
    </row>
    <row r="10294" customFormat="false" ht="15" hidden="false" customHeight="false" outlineLevel="0" collapsed="false">
      <c r="A10294" s="0" t="n">
        <v>1500019063</v>
      </c>
      <c r="B10294" s="157" t="n">
        <v>13.75</v>
      </c>
    </row>
    <row r="10295" customFormat="false" ht="15" hidden="false" customHeight="false" outlineLevel="0" collapsed="false">
      <c r="A10295" s="0" t="n">
        <v>1500019064</v>
      </c>
      <c r="B10295" s="157" t="n">
        <v>14.5833333333333</v>
      </c>
    </row>
    <row r="10296" customFormat="false" ht="15" hidden="false" customHeight="false" outlineLevel="0" collapsed="false">
      <c r="A10296" s="0" t="n">
        <v>1500019065</v>
      </c>
      <c r="B10296" s="157" t="n">
        <v>16.6666666666667</v>
      </c>
    </row>
    <row r="10297" customFormat="false" ht="15" hidden="false" customHeight="false" outlineLevel="0" collapsed="false">
      <c r="A10297" s="0" t="n">
        <v>1500019100</v>
      </c>
      <c r="B10297" s="157" t="n">
        <v>59.7916666666667</v>
      </c>
    </row>
    <row r="10298" customFormat="false" ht="15" hidden="false" customHeight="false" outlineLevel="0" collapsed="false">
      <c r="A10298" s="0" t="n">
        <v>1500019082</v>
      </c>
      <c r="B10298" s="157" t="n">
        <v>0</v>
      </c>
    </row>
    <row r="10299" customFormat="false" ht="15" hidden="false" customHeight="false" outlineLevel="0" collapsed="false">
      <c r="A10299" s="0" t="n">
        <v>1500019096</v>
      </c>
      <c r="B10299" s="157" t="n">
        <v>7.5</v>
      </c>
    </row>
    <row r="10300" customFormat="false" ht="15" hidden="false" customHeight="false" outlineLevel="0" collapsed="false">
      <c r="A10300" s="0" t="n">
        <v>1500019101</v>
      </c>
      <c r="B10300" s="157" t="n">
        <v>22.9166666666667</v>
      </c>
    </row>
    <row r="10301" customFormat="false" ht="15" hidden="false" customHeight="false" outlineLevel="0" collapsed="false">
      <c r="A10301" s="0" t="n">
        <v>1500019108</v>
      </c>
      <c r="B10301" s="157" t="n">
        <v>10.9166666666667</v>
      </c>
    </row>
    <row r="10302" customFormat="false" ht="15" hidden="false" customHeight="false" outlineLevel="0" collapsed="false">
      <c r="A10302" s="0" t="n">
        <v>1500019086</v>
      </c>
      <c r="B10302" s="157" t="n">
        <v>11.5</v>
      </c>
    </row>
    <row r="10303" customFormat="false" ht="15" hidden="false" customHeight="false" outlineLevel="0" collapsed="false">
      <c r="A10303" s="0" t="n">
        <v>1500019122</v>
      </c>
      <c r="B10303" s="157" t="n">
        <v>5</v>
      </c>
    </row>
    <row r="10304" customFormat="false" ht="15" hidden="false" customHeight="false" outlineLevel="0" collapsed="false">
      <c r="A10304" s="0" t="n">
        <v>1500019106</v>
      </c>
      <c r="B10304" s="157" t="n">
        <v>17.5</v>
      </c>
    </row>
    <row r="10305" customFormat="false" ht="15" hidden="false" customHeight="false" outlineLevel="0" collapsed="false">
      <c r="A10305" s="0" t="n">
        <v>1500019089</v>
      </c>
      <c r="B10305" s="157" t="n">
        <v>28.3166666666667</v>
      </c>
    </row>
    <row r="10306" customFormat="false" ht="15" hidden="false" customHeight="false" outlineLevel="0" collapsed="false">
      <c r="A10306" s="0" t="n">
        <v>1500019083</v>
      </c>
      <c r="B10306" s="157" t="n">
        <v>5.45833333333333</v>
      </c>
    </row>
    <row r="10307" customFormat="false" ht="15" hidden="false" customHeight="false" outlineLevel="0" collapsed="false">
      <c r="A10307" s="0" t="n">
        <v>1500019114</v>
      </c>
      <c r="B10307" s="157" t="n">
        <v>45.1666666666667</v>
      </c>
    </row>
    <row r="10308" customFormat="false" ht="15" hidden="false" customHeight="false" outlineLevel="0" collapsed="false">
      <c r="A10308" s="0" t="n">
        <v>1500019120</v>
      </c>
      <c r="B10308" s="157" t="n">
        <v>9.95833333333333</v>
      </c>
    </row>
    <row r="10309" customFormat="false" ht="15" hidden="false" customHeight="false" outlineLevel="0" collapsed="false">
      <c r="A10309" s="0" t="n">
        <v>1500019126</v>
      </c>
      <c r="B10309" s="157" t="n">
        <v>5.68333333333333</v>
      </c>
    </row>
    <row r="10310" customFormat="false" ht="15" hidden="false" customHeight="false" outlineLevel="0" collapsed="false">
      <c r="A10310" s="0" t="n">
        <v>1500019127</v>
      </c>
      <c r="B10310" s="157" t="n">
        <v>29.9166666666667</v>
      </c>
    </row>
    <row r="10311" customFormat="false" ht="15" hidden="false" customHeight="false" outlineLevel="0" collapsed="false">
      <c r="A10311" s="0" t="n">
        <v>1500019072</v>
      </c>
      <c r="B10311" s="157" t="n">
        <v>10.9166666666667</v>
      </c>
    </row>
    <row r="10312" customFormat="false" ht="15" hidden="false" customHeight="false" outlineLevel="0" collapsed="false">
      <c r="A10312" s="0" t="n">
        <v>1500019073</v>
      </c>
      <c r="B10312" s="157" t="n">
        <v>26.6666666666667</v>
      </c>
    </row>
    <row r="10313" customFormat="false" ht="15" hidden="false" customHeight="false" outlineLevel="0" collapsed="false">
      <c r="A10313" s="0" t="n">
        <v>1500019118</v>
      </c>
      <c r="B10313" s="157" t="n">
        <v>6.41666666666667</v>
      </c>
    </row>
    <row r="10314" customFormat="false" ht="15" hidden="false" customHeight="false" outlineLevel="0" collapsed="false">
      <c r="A10314" s="0" t="n">
        <v>1500019078</v>
      </c>
      <c r="B10314" s="157" t="n">
        <v>14.75</v>
      </c>
    </row>
    <row r="10315" customFormat="false" ht="15" hidden="false" customHeight="false" outlineLevel="0" collapsed="false">
      <c r="A10315" s="0" t="n">
        <v>1500019087</v>
      </c>
      <c r="B10315" s="157" t="n">
        <v>5.91666666666667</v>
      </c>
    </row>
    <row r="10316" customFormat="false" ht="15" hidden="false" customHeight="false" outlineLevel="0" collapsed="false">
      <c r="A10316" s="0" t="n">
        <v>1500019131</v>
      </c>
      <c r="B10316" s="157" t="n">
        <v>17</v>
      </c>
    </row>
    <row r="10317" customFormat="false" ht="15" hidden="false" customHeight="false" outlineLevel="0" collapsed="false">
      <c r="A10317" s="0" t="n">
        <v>1500019099</v>
      </c>
      <c r="B10317" s="157" t="n">
        <v>4.58333333333333</v>
      </c>
    </row>
    <row r="10318" customFormat="false" ht="15" hidden="false" customHeight="false" outlineLevel="0" collapsed="false">
      <c r="A10318" s="0" t="n">
        <v>1500019128</v>
      </c>
      <c r="B10318" s="157" t="n">
        <v>20.5833333333333</v>
      </c>
    </row>
    <row r="10319" customFormat="false" ht="15" hidden="false" customHeight="false" outlineLevel="0" collapsed="false">
      <c r="A10319" s="0" t="n">
        <v>1500019129</v>
      </c>
      <c r="B10319" s="157" t="n">
        <v>16.6666666666667</v>
      </c>
    </row>
    <row r="10320" customFormat="false" ht="15" hidden="false" customHeight="false" outlineLevel="0" collapsed="false">
      <c r="A10320" s="0" t="n">
        <v>1500019103</v>
      </c>
      <c r="B10320" s="157" t="n">
        <v>8.33333333333333</v>
      </c>
    </row>
    <row r="10321" customFormat="false" ht="15" hidden="false" customHeight="false" outlineLevel="0" collapsed="false">
      <c r="A10321" s="0" t="n">
        <v>1500019104</v>
      </c>
      <c r="B10321" s="157" t="n">
        <v>9.58333333333333</v>
      </c>
    </row>
    <row r="10322" customFormat="false" ht="15" hidden="false" customHeight="false" outlineLevel="0" collapsed="false">
      <c r="A10322" s="0" t="n">
        <v>1500019105</v>
      </c>
      <c r="B10322" s="157" t="n">
        <v>10</v>
      </c>
    </row>
    <row r="10323" customFormat="false" ht="15" hidden="false" customHeight="false" outlineLevel="0" collapsed="false">
      <c r="A10323" s="0" t="n">
        <v>1500019107</v>
      </c>
      <c r="B10323" s="157" t="n">
        <v>2.25</v>
      </c>
    </row>
    <row r="10324" customFormat="false" ht="15" hidden="false" customHeight="false" outlineLevel="0" collapsed="false">
      <c r="A10324" s="0" t="n">
        <v>1500019088</v>
      </c>
      <c r="B10324" s="157" t="n">
        <v>14.9166666666667</v>
      </c>
    </row>
    <row r="10325" customFormat="false" ht="15" hidden="false" customHeight="false" outlineLevel="0" collapsed="false">
      <c r="A10325" s="0" t="n">
        <v>1500019116</v>
      </c>
      <c r="B10325" s="157" t="n">
        <v>0</v>
      </c>
    </row>
    <row r="10326" customFormat="false" ht="15" hidden="false" customHeight="false" outlineLevel="0" collapsed="false">
      <c r="A10326" s="0" t="n">
        <v>1500019117</v>
      </c>
      <c r="B10326" s="157" t="n">
        <v>18.3666666666667</v>
      </c>
    </row>
    <row r="10327" customFormat="false" ht="15" hidden="false" customHeight="false" outlineLevel="0" collapsed="false">
      <c r="A10327" s="0" t="n">
        <v>1500019119</v>
      </c>
      <c r="B10327" s="157" t="n">
        <v>5</v>
      </c>
    </row>
    <row r="10328" customFormat="false" ht="15" hidden="false" customHeight="false" outlineLevel="0" collapsed="false">
      <c r="A10328" s="0" t="n">
        <v>1500019121</v>
      </c>
      <c r="B10328" s="157" t="n">
        <v>12.25</v>
      </c>
    </row>
    <row r="10329" customFormat="false" ht="15" hidden="false" customHeight="false" outlineLevel="0" collapsed="false">
      <c r="A10329" s="0" t="n">
        <v>1500019124</v>
      </c>
      <c r="B10329" s="157" t="n">
        <v>22.5</v>
      </c>
    </row>
    <row r="10330" customFormat="false" ht="15" hidden="false" customHeight="false" outlineLevel="0" collapsed="false">
      <c r="A10330" s="0" t="n">
        <v>1500019125</v>
      </c>
      <c r="B10330" s="157" t="n">
        <v>16.1666666666667</v>
      </c>
    </row>
    <row r="10331" customFormat="false" ht="15" hidden="false" customHeight="false" outlineLevel="0" collapsed="false">
      <c r="A10331" s="0" t="n">
        <v>1500019130</v>
      </c>
      <c r="B10331" s="157" t="n">
        <v>6.25</v>
      </c>
    </row>
    <row r="10332" customFormat="false" ht="15" hidden="false" customHeight="false" outlineLevel="0" collapsed="false">
      <c r="A10332" s="0" t="n">
        <v>1500019084</v>
      </c>
      <c r="B10332" s="157" t="n">
        <v>3</v>
      </c>
    </row>
    <row r="10333" customFormat="false" ht="15" hidden="false" customHeight="false" outlineLevel="0" collapsed="false">
      <c r="A10333" s="0" t="n">
        <v>1500019077</v>
      </c>
      <c r="B10333" s="157" t="n">
        <v>2.58333333333333</v>
      </c>
    </row>
    <row r="10334" customFormat="false" ht="15" hidden="false" customHeight="false" outlineLevel="0" collapsed="false">
      <c r="A10334" s="0" t="n">
        <v>1500019071</v>
      </c>
      <c r="B10334" s="157" t="n">
        <v>12.3333333333333</v>
      </c>
    </row>
    <row r="10335" customFormat="false" ht="15" hidden="false" customHeight="false" outlineLevel="0" collapsed="false">
      <c r="A10335" s="0" t="n">
        <v>1500019102</v>
      </c>
      <c r="B10335" s="157" t="n">
        <v>6.33333333333333</v>
      </c>
    </row>
    <row r="10336" customFormat="false" ht="15" hidden="false" customHeight="false" outlineLevel="0" collapsed="false">
      <c r="A10336" s="0" t="n">
        <v>1500019066</v>
      </c>
      <c r="B10336" s="157" t="n">
        <v>23.1666666666667</v>
      </c>
    </row>
    <row r="10337" customFormat="false" ht="15" hidden="false" customHeight="false" outlineLevel="0" collapsed="false">
      <c r="A10337" s="0" t="n">
        <v>1500019092</v>
      </c>
      <c r="B10337" s="157" t="n">
        <v>6.91666666666667</v>
      </c>
    </row>
    <row r="10338" customFormat="false" ht="15" hidden="false" customHeight="false" outlineLevel="0" collapsed="false">
      <c r="A10338" s="0" t="n">
        <v>1500019091</v>
      </c>
      <c r="B10338" s="157" t="n">
        <v>35</v>
      </c>
    </row>
    <row r="10339" customFormat="false" ht="15" hidden="false" customHeight="false" outlineLevel="0" collapsed="false">
      <c r="A10339" s="0" t="n">
        <v>1500019132</v>
      </c>
      <c r="B10339" s="157" t="n">
        <v>5</v>
      </c>
    </row>
    <row r="10340" customFormat="false" ht="15" hidden="false" customHeight="false" outlineLevel="0" collapsed="false">
      <c r="A10340" s="0" t="n">
        <v>1500019135</v>
      </c>
      <c r="B10340" s="157" t="n">
        <v>8.33333333333333</v>
      </c>
    </row>
    <row r="10341" customFormat="false" ht="15" hidden="false" customHeight="false" outlineLevel="0" collapsed="false">
      <c r="A10341" s="0" t="n">
        <v>1500019136</v>
      </c>
      <c r="B10341" s="157" t="n">
        <v>9.375</v>
      </c>
    </row>
    <row r="10342" customFormat="false" ht="15" hidden="false" customHeight="false" outlineLevel="0" collapsed="false">
      <c r="A10342" s="0" t="n">
        <v>1500019138</v>
      </c>
      <c r="B10342" s="157" t="n">
        <v>4.16666666666667</v>
      </c>
    </row>
    <row r="10343" customFormat="false" ht="15" hidden="false" customHeight="false" outlineLevel="0" collapsed="false">
      <c r="A10343" s="0" t="n">
        <v>1500019140</v>
      </c>
      <c r="B10343" s="157" t="n">
        <v>8.10833333333333</v>
      </c>
    </row>
    <row r="10344" customFormat="false" ht="15" hidden="false" customHeight="false" outlineLevel="0" collapsed="false">
      <c r="A10344" s="0" t="n">
        <v>1500019141</v>
      </c>
      <c r="B10344" s="157" t="n">
        <v>9.08333333333333</v>
      </c>
    </row>
    <row r="10345" customFormat="false" ht="15" hidden="false" customHeight="false" outlineLevel="0" collapsed="false">
      <c r="A10345" s="0" t="n">
        <v>1500019143</v>
      </c>
      <c r="B10345" s="157" t="n">
        <v>13.6666666666667</v>
      </c>
    </row>
    <row r="10346" customFormat="false" ht="15" hidden="false" customHeight="false" outlineLevel="0" collapsed="false">
      <c r="A10346" s="0" t="n">
        <v>1500019144</v>
      </c>
      <c r="B10346" s="157" t="n">
        <v>6.66666666666667</v>
      </c>
    </row>
    <row r="10347" customFormat="false" ht="15" hidden="false" customHeight="false" outlineLevel="0" collapsed="false">
      <c r="A10347" s="0" t="n">
        <v>1500019145</v>
      </c>
      <c r="B10347" s="157" t="n">
        <v>7.5</v>
      </c>
    </row>
    <row r="10348" customFormat="false" ht="15" hidden="false" customHeight="false" outlineLevel="0" collapsed="false">
      <c r="A10348" s="0" t="n">
        <v>1500019147</v>
      </c>
      <c r="B10348" s="157" t="n">
        <v>4.5</v>
      </c>
    </row>
    <row r="10349" customFormat="false" ht="15" hidden="false" customHeight="false" outlineLevel="0" collapsed="false">
      <c r="A10349" s="0" t="n">
        <v>1500019149</v>
      </c>
      <c r="B10349" s="157" t="n">
        <v>19.9166666666667</v>
      </c>
    </row>
    <row r="10350" customFormat="false" ht="15" hidden="false" customHeight="false" outlineLevel="0" collapsed="false">
      <c r="A10350" s="0" t="n">
        <v>1500019150</v>
      </c>
      <c r="B10350" s="157" t="n">
        <v>6.66666666666667</v>
      </c>
    </row>
    <row r="10351" customFormat="false" ht="15" hidden="false" customHeight="false" outlineLevel="0" collapsed="false">
      <c r="A10351" s="0" t="n">
        <v>1500019163</v>
      </c>
      <c r="B10351" s="157" t="n">
        <v>21.35</v>
      </c>
    </row>
    <row r="10352" customFormat="false" ht="15" hidden="false" customHeight="false" outlineLevel="0" collapsed="false">
      <c r="A10352" s="0" t="n">
        <v>1500019164</v>
      </c>
      <c r="B10352" s="157" t="n">
        <v>5.66666666666667</v>
      </c>
    </row>
    <row r="10353" customFormat="false" ht="15" hidden="false" customHeight="false" outlineLevel="0" collapsed="false">
      <c r="A10353" s="0" t="n">
        <v>1500019165</v>
      </c>
      <c r="B10353" s="157" t="n">
        <v>30.4166666666667</v>
      </c>
    </row>
    <row r="10354" customFormat="false" ht="15" hidden="false" customHeight="false" outlineLevel="0" collapsed="false">
      <c r="A10354" s="0" t="n">
        <v>1500019157</v>
      </c>
      <c r="B10354" s="157" t="n">
        <v>5.25</v>
      </c>
    </row>
    <row r="10355" customFormat="false" ht="15" hidden="false" customHeight="false" outlineLevel="0" collapsed="false">
      <c r="A10355" s="0" t="n">
        <v>1500019189</v>
      </c>
      <c r="B10355" s="157" t="n">
        <v>13.0666666666667</v>
      </c>
    </row>
    <row r="10356" customFormat="false" ht="15" hidden="false" customHeight="false" outlineLevel="0" collapsed="false">
      <c r="A10356" s="0" t="n">
        <v>1500019184</v>
      </c>
      <c r="B10356" s="157" t="n">
        <v>8.33333333333333</v>
      </c>
    </row>
    <row r="10357" customFormat="false" ht="15" hidden="false" customHeight="false" outlineLevel="0" collapsed="false">
      <c r="A10357" s="0" t="n">
        <v>1500019186</v>
      </c>
      <c r="B10357" s="157" t="n">
        <v>0.833333333333333</v>
      </c>
    </row>
    <row r="10358" customFormat="false" ht="15" hidden="false" customHeight="false" outlineLevel="0" collapsed="false">
      <c r="A10358" s="0" t="n">
        <v>1500019177</v>
      </c>
      <c r="B10358" s="157" t="n">
        <v>13</v>
      </c>
    </row>
    <row r="10359" customFormat="false" ht="15" hidden="false" customHeight="false" outlineLevel="0" collapsed="false">
      <c r="A10359" s="0" t="n">
        <v>1500019156</v>
      </c>
      <c r="B10359" s="157" t="n">
        <v>18</v>
      </c>
    </row>
    <row r="10360" customFormat="false" ht="15" hidden="false" customHeight="false" outlineLevel="0" collapsed="false">
      <c r="A10360" s="0" t="n">
        <v>1500019173</v>
      </c>
      <c r="B10360" s="157" t="n">
        <v>6.83333333333333</v>
      </c>
    </row>
    <row r="10361" customFormat="false" ht="15" hidden="false" customHeight="false" outlineLevel="0" collapsed="false">
      <c r="A10361" s="0" t="n">
        <v>1500019175</v>
      </c>
      <c r="B10361" s="157" t="n">
        <v>14.3333333333333</v>
      </c>
    </row>
    <row r="10362" customFormat="false" ht="15" hidden="false" customHeight="false" outlineLevel="0" collapsed="false">
      <c r="A10362" s="0" t="n">
        <v>1500019191</v>
      </c>
      <c r="B10362" s="157" t="n">
        <v>11.75</v>
      </c>
    </row>
    <row r="10363" customFormat="false" ht="15" hidden="false" customHeight="false" outlineLevel="0" collapsed="false">
      <c r="A10363" s="0" t="n">
        <v>1500019161</v>
      </c>
      <c r="B10363" s="157" t="n">
        <v>21.0416666666667</v>
      </c>
    </row>
    <row r="10364" customFormat="false" ht="15" hidden="false" customHeight="false" outlineLevel="0" collapsed="false">
      <c r="A10364" s="0" t="n">
        <v>1500019185</v>
      </c>
      <c r="B10364" s="157" t="n">
        <v>52.0833333333333</v>
      </c>
    </row>
    <row r="10365" customFormat="false" ht="15" hidden="false" customHeight="false" outlineLevel="0" collapsed="false">
      <c r="A10365" s="0" t="n">
        <v>1500019187</v>
      </c>
      <c r="B10365" s="157" t="n">
        <v>22</v>
      </c>
    </row>
    <row r="10366" customFormat="false" ht="15" hidden="false" customHeight="false" outlineLevel="0" collapsed="false">
      <c r="A10366" s="0" t="n">
        <v>1500019188</v>
      </c>
      <c r="B10366" s="157" t="n">
        <v>9.33333333333333</v>
      </c>
    </row>
    <row r="10367" customFormat="false" ht="15" hidden="false" customHeight="false" outlineLevel="0" collapsed="false">
      <c r="A10367" s="0" t="n">
        <v>1500019183</v>
      </c>
      <c r="B10367" s="157" t="n">
        <v>0</v>
      </c>
    </row>
    <row r="10368" customFormat="false" ht="15" hidden="false" customHeight="false" outlineLevel="0" collapsed="false">
      <c r="A10368" s="0" t="n">
        <v>1500019190</v>
      </c>
      <c r="B10368" s="157" t="n">
        <v>34.4166666666667</v>
      </c>
    </row>
    <row r="10369" customFormat="false" ht="15" hidden="false" customHeight="false" outlineLevel="0" collapsed="false">
      <c r="A10369" s="0" t="n">
        <v>1500019155</v>
      </c>
      <c r="B10369" s="157" t="n">
        <v>7.08333333333333</v>
      </c>
    </row>
    <row r="10370" customFormat="false" ht="15" hidden="false" customHeight="false" outlineLevel="0" collapsed="false">
      <c r="A10370" s="0" t="n">
        <v>1500019172</v>
      </c>
      <c r="B10370" s="157" t="n">
        <v>5.41666666666667</v>
      </c>
    </row>
    <row r="10371" customFormat="false" ht="15" hidden="false" customHeight="false" outlineLevel="0" collapsed="false">
      <c r="A10371" s="0" t="n">
        <v>1500019166</v>
      </c>
      <c r="B10371" s="157" t="n">
        <v>8.16666666666667</v>
      </c>
    </row>
    <row r="10372" customFormat="false" ht="15" hidden="false" customHeight="false" outlineLevel="0" collapsed="false">
      <c r="A10372" s="0" t="n">
        <v>1500019169</v>
      </c>
      <c r="B10372" s="157" t="n">
        <v>13.3333333333333</v>
      </c>
    </row>
    <row r="10373" customFormat="false" ht="15" hidden="false" customHeight="false" outlineLevel="0" collapsed="false">
      <c r="A10373" s="0" t="n">
        <v>1500019195</v>
      </c>
      <c r="B10373" s="157" t="n">
        <v>12.5</v>
      </c>
    </row>
    <row r="10374" customFormat="false" ht="15" hidden="false" customHeight="false" outlineLevel="0" collapsed="false">
      <c r="A10374" s="0" t="n">
        <v>1500019210</v>
      </c>
      <c r="B10374" s="157" t="n">
        <v>18.5833333333333</v>
      </c>
    </row>
    <row r="10375" customFormat="false" ht="15" hidden="false" customHeight="false" outlineLevel="0" collapsed="false">
      <c r="A10375" s="0" t="n">
        <v>1500019199</v>
      </c>
      <c r="B10375" s="157" t="n">
        <v>0</v>
      </c>
    </row>
    <row r="10376" customFormat="false" ht="15" hidden="false" customHeight="false" outlineLevel="0" collapsed="false">
      <c r="A10376" s="0" t="n">
        <v>1500019196</v>
      </c>
      <c r="B10376" s="157" t="n">
        <v>6.75</v>
      </c>
    </row>
    <row r="10377" customFormat="false" ht="15" hidden="false" customHeight="false" outlineLevel="0" collapsed="false">
      <c r="A10377" s="0" t="n">
        <v>1500019203</v>
      </c>
      <c r="B10377" s="157" t="n">
        <v>8.75</v>
      </c>
    </row>
    <row r="10378" customFormat="false" ht="15" hidden="false" customHeight="false" outlineLevel="0" collapsed="false">
      <c r="A10378" s="0" t="n">
        <v>1500019214</v>
      </c>
      <c r="B10378" s="157" t="n">
        <v>7.5</v>
      </c>
    </row>
    <row r="10379" customFormat="false" ht="15" hidden="false" customHeight="false" outlineLevel="0" collapsed="false">
      <c r="A10379" s="0" t="n">
        <v>1500019194</v>
      </c>
      <c r="B10379" s="157" t="n">
        <v>9.08333333333333</v>
      </c>
    </row>
    <row r="10380" customFormat="false" ht="15" hidden="false" customHeight="false" outlineLevel="0" collapsed="false">
      <c r="A10380" s="0" t="n">
        <v>1500019198</v>
      </c>
      <c r="B10380" s="157" t="n">
        <v>5.83333333333333</v>
      </c>
    </row>
    <row r="10381" customFormat="false" ht="15" hidden="false" customHeight="false" outlineLevel="0" collapsed="false">
      <c r="A10381" s="0" t="n">
        <v>1500019205</v>
      </c>
      <c r="B10381" s="157" t="n">
        <v>2.91666666666667</v>
      </c>
    </row>
    <row r="10382" customFormat="false" ht="15" hidden="false" customHeight="false" outlineLevel="0" collapsed="false">
      <c r="A10382" s="0" t="n">
        <v>1500019200</v>
      </c>
      <c r="B10382" s="157" t="n">
        <v>10.8333333333333</v>
      </c>
    </row>
    <row r="10383" customFormat="false" ht="15" hidden="false" customHeight="false" outlineLevel="0" collapsed="false">
      <c r="A10383" s="0" t="n">
        <v>1500019204</v>
      </c>
      <c r="B10383" s="157" t="n">
        <v>3.75</v>
      </c>
    </row>
    <row r="10384" customFormat="false" ht="15" hidden="false" customHeight="false" outlineLevel="0" collapsed="false">
      <c r="A10384" s="0" t="n">
        <v>1500019193</v>
      </c>
      <c r="B10384" s="157" t="n">
        <v>65.3333333333333</v>
      </c>
    </row>
    <row r="10385" customFormat="false" ht="15" hidden="false" customHeight="false" outlineLevel="0" collapsed="false">
      <c r="A10385" s="0" t="n">
        <v>1500019197</v>
      </c>
      <c r="B10385" s="157" t="n">
        <v>13.75</v>
      </c>
    </row>
    <row r="10386" customFormat="false" ht="15" hidden="false" customHeight="false" outlineLevel="0" collapsed="false">
      <c r="A10386" s="0" t="n">
        <v>1500019213</v>
      </c>
      <c r="B10386" s="157" t="n">
        <v>10</v>
      </c>
    </row>
    <row r="10387" customFormat="false" ht="15" hidden="false" customHeight="false" outlineLevel="0" collapsed="false">
      <c r="A10387" s="0" t="n">
        <v>1500019225</v>
      </c>
      <c r="B10387" s="157" t="n">
        <v>9.83333333333333</v>
      </c>
    </row>
    <row r="10388" customFormat="false" ht="15" hidden="false" customHeight="false" outlineLevel="0" collapsed="false">
      <c r="A10388" s="0" t="n">
        <v>1500019226</v>
      </c>
      <c r="B10388" s="157" t="n">
        <v>7.5</v>
      </c>
    </row>
    <row r="10389" customFormat="false" ht="15" hidden="false" customHeight="false" outlineLevel="0" collapsed="false">
      <c r="A10389" s="0" t="n">
        <v>1500019227</v>
      </c>
      <c r="B10389" s="157" t="n">
        <v>0</v>
      </c>
    </row>
    <row r="10390" customFormat="false" ht="15" hidden="false" customHeight="false" outlineLevel="0" collapsed="false">
      <c r="A10390" s="0" t="n">
        <v>1500019229</v>
      </c>
      <c r="B10390" s="157" t="n">
        <v>6.66666666666667</v>
      </c>
    </row>
    <row r="10391" customFormat="false" ht="15" hidden="false" customHeight="false" outlineLevel="0" collapsed="false">
      <c r="A10391" s="0" t="n">
        <v>1500019230</v>
      </c>
      <c r="B10391" s="157" t="n">
        <v>6.25</v>
      </c>
    </row>
    <row r="10392" customFormat="false" ht="15" hidden="false" customHeight="false" outlineLevel="0" collapsed="false">
      <c r="A10392" s="0" t="n">
        <v>1500019215</v>
      </c>
      <c r="B10392" s="157" t="n">
        <v>20</v>
      </c>
    </row>
    <row r="10393" customFormat="false" ht="15" hidden="false" customHeight="false" outlineLevel="0" collapsed="false">
      <c r="A10393" s="0" t="n">
        <v>1500019217</v>
      </c>
      <c r="B10393" s="157" t="n">
        <v>27.6666666666667</v>
      </c>
    </row>
    <row r="10394" customFormat="false" ht="15" hidden="false" customHeight="false" outlineLevel="0" collapsed="false">
      <c r="A10394" s="0" t="n">
        <v>1500019231</v>
      </c>
      <c r="B10394" s="157" t="n">
        <v>9.58333333333333</v>
      </c>
    </row>
    <row r="10395" customFormat="false" ht="15" hidden="false" customHeight="false" outlineLevel="0" collapsed="false">
      <c r="A10395" s="0" t="n">
        <v>1500019232</v>
      </c>
      <c r="B10395" s="157" t="n">
        <v>10.0333333333333</v>
      </c>
    </row>
    <row r="10396" customFormat="false" ht="15" hidden="false" customHeight="false" outlineLevel="0" collapsed="false">
      <c r="A10396" s="0" t="n">
        <v>1500019234</v>
      </c>
      <c r="B10396" s="157" t="n">
        <v>5.08333333333333</v>
      </c>
    </row>
    <row r="10397" customFormat="false" ht="15" hidden="false" customHeight="false" outlineLevel="0" collapsed="false">
      <c r="A10397" s="0" t="n">
        <v>1500019236</v>
      </c>
      <c r="B10397" s="157" t="n">
        <v>3.25</v>
      </c>
    </row>
    <row r="10398" customFormat="false" ht="15" hidden="false" customHeight="false" outlineLevel="0" collapsed="false">
      <c r="A10398" s="0" t="n">
        <v>1500019237</v>
      </c>
      <c r="B10398" s="157" t="n">
        <v>6.66666666666667</v>
      </c>
    </row>
    <row r="10399" customFormat="false" ht="15" hidden="false" customHeight="false" outlineLevel="0" collapsed="false">
      <c r="A10399" s="0" t="n">
        <v>1500019238</v>
      </c>
      <c r="B10399" s="157" t="n">
        <v>2.16666666666667</v>
      </c>
    </row>
    <row r="10400" customFormat="false" ht="15" hidden="false" customHeight="false" outlineLevel="0" collapsed="false">
      <c r="A10400" s="0" t="n">
        <v>1500019239</v>
      </c>
      <c r="B10400" s="157" t="n">
        <v>5.83333333333333</v>
      </c>
    </row>
    <row r="10401" customFormat="false" ht="15" hidden="false" customHeight="false" outlineLevel="0" collapsed="false">
      <c r="A10401" s="0" t="n">
        <v>1500019240</v>
      </c>
      <c r="B10401" s="157" t="n">
        <v>8.33333333333333</v>
      </c>
    </row>
    <row r="10402" customFormat="false" ht="15" hidden="false" customHeight="false" outlineLevel="0" collapsed="false">
      <c r="A10402" s="0" t="n">
        <v>1500019242</v>
      </c>
      <c r="B10402" s="157" t="n">
        <v>3.33333333333333</v>
      </c>
    </row>
    <row r="10403" customFormat="false" ht="15" hidden="false" customHeight="false" outlineLevel="0" collapsed="false">
      <c r="A10403" s="0" t="n">
        <v>1500019252</v>
      </c>
      <c r="B10403" s="157" t="n">
        <v>1.66666666666667</v>
      </c>
    </row>
    <row r="10404" customFormat="false" ht="15" hidden="false" customHeight="false" outlineLevel="0" collapsed="false">
      <c r="A10404" s="0" t="n">
        <v>1500019253</v>
      </c>
      <c r="B10404" s="157" t="n">
        <v>2.5</v>
      </c>
    </row>
    <row r="10405" customFormat="false" ht="15" hidden="false" customHeight="false" outlineLevel="0" collapsed="false">
      <c r="A10405" s="0" t="n">
        <v>1500019254</v>
      </c>
      <c r="B10405" s="157" t="n">
        <v>0</v>
      </c>
    </row>
    <row r="10406" customFormat="false" ht="15" hidden="false" customHeight="false" outlineLevel="0" collapsed="false">
      <c r="A10406" s="0" t="n">
        <v>1500019255</v>
      </c>
      <c r="B10406" s="157" t="n">
        <v>3.66666666666667</v>
      </c>
    </row>
    <row r="10407" customFormat="false" ht="15" hidden="false" customHeight="false" outlineLevel="0" collapsed="false">
      <c r="A10407" s="0" t="n">
        <v>1500019256</v>
      </c>
      <c r="B10407" s="157" t="n">
        <v>9.56666666666667</v>
      </c>
    </row>
    <row r="10408" customFormat="false" ht="15" hidden="false" customHeight="false" outlineLevel="0" collapsed="false">
      <c r="A10408" s="0" t="n">
        <v>1500019257</v>
      </c>
      <c r="B10408" s="157" t="n">
        <v>1.66666666666667</v>
      </c>
    </row>
    <row r="10409" customFormat="false" ht="15" hidden="false" customHeight="false" outlineLevel="0" collapsed="false">
      <c r="A10409" s="0" t="n">
        <v>1500019258</v>
      </c>
      <c r="B10409" s="157" t="n">
        <v>0</v>
      </c>
    </row>
    <row r="10410" customFormat="false" ht="15" hidden="false" customHeight="false" outlineLevel="0" collapsed="false">
      <c r="A10410" s="0" t="n">
        <v>1500019259</v>
      </c>
      <c r="B10410" s="157" t="n">
        <v>20</v>
      </c>
    </row>
    <row r="10411" customFormat="false" ht="15" hidden="false" customHeight="false" outlineLevel="0" collapsed="false">
      <c r="A10411" s="0" t="n">
        <v>1500019260</v>
      </c>
      <c r="B10411" s="157" t="n">
        <v>5.66666666666667</v>
      </c>
    </row>
    <row r="10412" customFormat="false" ht="15" hidden="false" customHeight="false" outlineLevel="0" collapsed="false">
      <c r="A10412" s="0" t="n">
        <v>1500019262</v>
      </c>
      <c r="B10412" s="157" t="n">
        <v>10.3916666666667</v>
      </c>
    </row>
    <row r="10413" customFormat="false" ht="15" hidden="false" customHeight="false" outlineLevel="0" collapsed="false">
      <c r="A10413" s="0" t="n">
        <v>1500019263</v>
      </c>
      <c r="B10413" s="157" t="n">
        <v>15.8333333333333</v>
      </c>
    </row>
    <row r="10414" customFormat="false" ht="15" hidden="false" customHeight="false" outlineLevel="0" collapsed="false">
      <c r="A10414" s="0" t="n">
        <v>1500019264</v>
      </c>
      <c r="B10414" s="157" t="n">
        <v>5</v>
      </c>
    </row>
    <row r="10415" customFormat="false" ht="15" hidden="false" customHeight="false" outlineLevel="0" collapsed="false">
      <c r="A10415" s="0" t="n">
        <v>1500019265</v>
      </c>
      <c r="B10415" s="157" t="n">
        <v>6.66666666666667</v>
      </c>
    </row>
    <row r="10416" customFormat="false" ht="15" hidden="false" customHeight="false" outlineLevel="0" collapsed="false">
      <c r="A10416" s="0" t="n">
        <v>1500019266</v>
      </c>
      <c r="B10416" s="157" t="n">
        <v>4.33333333333333</v>
      </c>
    </row>
    <row r="10417" customFormat="false" ht="15" hidden="false" customHeight="false" outlineLevel="0" collapsed="false">
      <c r="A10417" s="0" t="n">
        <v>1500019267</v>
      </c>
      <c r="B10417" s="157" t="n">
        <v>0</v>
      </c>
    </row>
    <row r="10418" customFormat="false" ht="15" hidden="false" customHeight="false" outlineLevel="0" collapsed="false">
      <c r="A10418" s="0" t="n">
        <v>1500019268</v>
      </c>
      <c r="B10418" s="157" t="n">
        <v>3.33333333333333</v>
      </c>
    </row>
    <row r="10419" customFormat="false" ht="15" hidden="false" customHeight="false" outlineLevel="0" collapsed="false">
      <c r="A10419" s="0" t="n">
        <v>1500019269</v>
      </c>
      <c r="B10419" s="157" t="n">
        <v>5.25</v>
      </c>
    </row>
    <row r="10420" customFormat="false" ht="15" hidden="false" customHeight="false" outlineLevel="0" collapsed="false">
      <c r="A10420" s="0" t="n">
        <v>1500019271</v>
      </c>
      <c r="B10420" s="157" t="n">
        <v>3.33333333333333</v>
      </c>
    </row>
    <row r="10421" customFormat="false" ht="15" hidden="false" customHeight="false" outlineLevel="0" collapsed="false">
      <c r="A10421" s="0" t="n">
        <v>1500019272</v>
      </c>
      <c r="B10421" s="157" t="n">
        <v>0</v>
      </c>
    </row>
    <row r="10422" customFormat="false" ht="15" hidden="false" customHeight="false" outlineLevel="0" collapsed="false">
      <c r="A10422" s="0" t="n">
        <v>1500019274</v>
      </c>
      <c r="B10422" s="157" t="n">
        <v>11.9166666666667</v>
      </c>
    </row>
    <row r="10423" customFormat="false" ht="15" hidden="false" customHeight="false" outlineLevel="0" collapsed="false">
      <c r="A10423" s="0" t="n">
        <v>1500019291</v>
      </c>
      <c r="B10423" s="157" t="n">
        <v>3</v>
      </c>
    </row>
    <row r="10424" customFormat="false" ht="15" hidden="false" customHeight="false" outlineLevel="0" collapsed="false">
      <c r="A10424" s="0" t="n">
        <v>1500019298</v>
      </c>
      <c r="B10424" s="157" t="n">
        <v>0</v>
      </c>
    </row>
    <row r="10425" customFormat="false" ht="15" hidden="false" customHeight="false" outlineLevel="0" collapsed="false">
      <c r="A10425" s="0" t="n">
        <v>1500019289</v>
      </c>
      <c r="B10425" s="157" t="n">
        <v>8</v>
      </c>
    </row>
    <row r="10426" customFormat="false" ht="15" hidden="false" customHeight="false" outlineLevel="0" collapsed="false">
      <c r="A10426" s="0" t="n">
        <v>1500019276</v>
      </c>
      <c r="B10426" s="157" t="n">
        <v>10.8333333333333</v>
      </c>
    </row>
    <row r="10427" customFormat="false" ht="15" hidden="false" customHeight="false" outlineLevel="0" collapsed="false">
      <c r="A10427" s="0" t="n">
        <v>1500019290</v>
      </c>
      <c r="B10427" s="157" t="n">
        <v>6.66666666666667</v>
      </c>
    </row>
    <row r="10428" customFormat="false" ht="15" hidden="false" customHeight="false" outlineLevel="0" collapsed="false">
      <c r="A10428" s="0" t="n">
        <v>1500019295</v>
      </c>
      <c r="B10428" s="157" t="n">
        <v>3.83333333333333</v>
      </c>
    </row>
    <row r="10429" customFormat="false" ht="15" hidden="false" customHeight="false" outlineLevel="0" collapsed="false">
      <c r="A10429" s="0" t="n">
        <v>1500019288</v>
      </c>
      <c r="B10429" s="157" t="n">
        <v>0</v>
      </c>
    </row>
    <row r="10430" customFormat="false" ht="15" hidden="false" customHeight="false" outlineLevel="0" collapsed="false">
      <c r="A10430" s="0" t="n">
        <v>1500019297</v>
      </c>
      <c r="B10430" s="157" t="n">
        <v>0</v>
      </c>
    </row>
    <row r="10431" customFormat="false" ht="15" hidden="false" customHeight="false" outlineLevel="0" collapsed="false">
      <c r="A10431" s="0" t="n">
        <v>1500019286</v>
      </c>
      <c r="B10431" s="157" t="n">
        <v>0</v>
      </c>
    </row>
    <row r="10432" customFormat="false" ht="15" hidden="false" customHeight="false" outlineLevel="0" collapsed="false">
      <c r="A10432" s="0" t="n">
        <v>1500019296</v>
      </c>
      <c r="B10432" s="157" t="n">
        <v>0</v>
      </c>
    </row>
    <row r="10433" customFormat="false" ht="15" hidden="false" customHeight="false" outlineLevel="0" collapsed="false">
      <c r="A10433" s="0" t="n">
        <v>1500019285</v>
      </c>
      <c r="B10433" s="157" t="n">
        <v>6.66666666666667</v>
      </c>
    </row>
    <row r="10434" customFormat="false" ht="15" hidden="false" customHeight="false" outlineLevel="0" collapsed="false">
      <c r="A10434" s="0" t="n">
        <v>1500019287</v>
      </c>
      <c r="B10434" s="157" t="n">
        <v>0</v>
      </c>
    </row>
    <row r="10435" customFormat="false" ht="15" hidden="false" customHeight="false" outlineLevel="0" collapsed="false">
      <c r="A10435" s="0" t="n">
        <v>1500019304</v>
      </c>
      <c r="B10435" s="157" t="n">
        <v>0</v>
      </c>
    </row>
    <row r="10436" customFormat="false" ht="15" hidden="false" customHeight="false" outlineLevel="0" collapsed="false">
      <c r="A10436" s="0" t="n">
        <v>1500019305</v>
      </c>
      <c r="B10436" s="157" t="n">
        <v>0</v>
      </c>
    </row>
    <row r="10437" customFormat="false" ht="15" hidden="false" customHeight="false" outlineLevel="0" collapsed="false">
      <c r="A10437" s="0" t="n">
        <v>1500019306</v>
      </c>
      <c r="B10437" s="157" t="n">
        <v>0</v>
      </c>
    </row>
    <row r="10438" customFormat="false" ht="15" hidden="false" customHeight="false" outlineLevel="0" collapsed="false">
      <c r="A10438" s="0" t="n">
        <v>1500019307</v>
      </c>
      <c r="B10438" s="157" t="n">
        <v>0</v>
      </c>
    </row>
    <row r="10439" customFormat="false" ht="15" hidden="false" customHeight="false" outlineLevel="0" collapsed="false">
      <c r="A10439" s="0" t="n">
        <v>1500019247</v>
      </c>
      <c r="B10439" s="157" t="n">
        <v>0</v>
      </c>
    </row>
    <row r="10440" customFormat="false" ht="15" hidden="false" customHeight="false" outlineLevel="0" collapsed="false">
      <c r="A10440" s="0" t="n">
        <v>1500019248</v>
      </c>
      <c r="B10440" s="157" t="n">
        <v>0</v>
      </c>
    </row>
    <row r="10441" customFormat="false" ht="15" hidden="false" customHeight="false" outlineLevel="0" collapsed="false">
      <c r="A10441" s="0" t="n">
        <v>1500019249</v>
      </c>
      <c r="B10441" s="157" t="n">
        <v>0</v>
      </c>
    </row>
    <row r="10442" customFormat="false" ht="15" hidden="false" customHeight="false" outlineLevel="0" collapsed="false">
      <c r="A10442" s="0" t="n">
        <v>1500019250</v>
      </c>
      <c r="B10442" s="157" t="n">
        <v>7.08333333333333</v>
      </c>
    </row>
    <row r="10443" customFormat="false" ht="15" hidden="false" customHeight="false" outlineLevel="0" collapsed="false">
      <c r="A10443" s="0" t="n">
        <v>1500019251</v>
      </c>
      <c r="B10443" s="157" t="n">
        <v>0</v>
      </c>
    </row>
    <row r="10444" customFormat="false" ht="15" hidden="false" customHeight="false" outlineLevel="0" collapsed="false">
      <c r="A10444" s="0" t="n">
        <v>1500019322</v>
      </c>
      <c r="B10444" s="157" t="n">
        <v>0</v>
      </c>
    </row>
    <row r="10445" customFormat="false" ht="15" hidden="false" customHeight="false" outlineLevel="0" collapsed="false">
      <c r="A10445" s="0" t="n">
        <v>1500019324</v>
      </c>
      <c r="B10445" s="157" t="n">
        <v>0</v>
      </c>
    </row>
    <row r="10446" customFormat="false" ht="15" hidden="false" customHeight="false" outlineLevel="0" collapsed="false">
      <c r="A10446" s="0" t="n">
        <v>1500019325</v>
      </c>
      <c r="B10446" s="157" t="n">
        <v>0</v>
      </c>
    </row>
    <row r="10447" customFormat="false" ht="15" hidden="false" customHeight="false" outlineLevel="0" collapsed="false">
      <c r="A10447" s="0" t="n">
        <v>1500019326</v>
      </c>
      <c r="B10447" s="157" t="n">
        <v>0</v>
      </c>
    </row>
    <row r="10448" customFormat="false" ht="15" hidden="false" customHeight="false" outlineLevel="0" collapsed="false">
      <c r="A10448" s="0" t="n">
        <v>1500019327</v>
      </c>
      <c r="B10448" s="157" t="n">
        <v>0</v>
      </c>
    </row>
    <row r="10449" customFormat="false" ht="15" hidden="false" customHeight="false" outlineLevel="0" collapsed="false">
      <c r="A10449" s="0" t="n">
        <v>1500019328</v>
      </c>
      <c r="B10449" s="157" t="n">
        <v>3.33333333333333</v>
      </c>
    </row>
    <row r="10450" customFormat="false" ht="15" hidden="false" customHeight="false" outlineLevel="0" collapsed="false">
      <c r="A10450" s="0" t="n">
        <v>1500019329</v>
      </c>
      <c r="B10450" s="157" t="n">
        <v>30.3333333333333</v>
      </c>
    </row>
    <row r="10451" customFormat="false" ht="15" hidden="false" customHeight="false" outlineLevel="0" collapsed="false">
      <c r="A10451" s="0" t="n">
        <v>1500019330</v>
      </c>
      <c r="B10451" s="157" t="n">
        <v>42.125</v>
      </c>
    </row>
    <row r="10452" customFormat="false" ht="15" hidden="false" customHeight="false" outlineLevel="0" collapsed="false">
      <c r="A10452" s="0" t="n">
        <v>1500019331</v>
      </c>
      <c r="B10452" s="157" t="n">
        <v>0</v>
      </c>
    </row>
    <row r="10453" customFormat="false" ht="15" hidden="false" customHeight="false" outlineLevel="0" collapsed="false">
      <c r="A10453" s="0" t="n">
        <v>1500019332</v>
      </c>
      <c r="B10453" s="157" t="n">
        <v>0</v>
      </c>
    </row>
    <row r="10454" customFormat="false" ht="15" hidden="false" customHeight="false" outlineLevel="0" collapsed="false">
      <c r="A10454" s="0" t="n">
        <v>1500019335</v>
      </c>
      <c r="B10454" s="157" t="n">
        <v>0</v>
      </c>
    </row>
    <row r="10455" customFormat="false" ht="15" hidden="false" customHeight="false" outlineLevel="0" collapsed="false">
      <c r="A10455" s="0" t="n">
        <v>1500019361</v>
      </c>
      <c r="B10455" s="157" t="n">
        <v>0</v>
      </c>
    </row>
    <row r="10456" customFormat="false" ht="15" hidden="false" customHeight="false" outlineLevel="0" collapsed="false">
      <c r="A10456" s="0" t="n">
        <v>1500019360</v>
      </c>
      <c r="B10456" s="157" t="n">
        <v>0</v>
      </c>
    </row>
    <row r="10457" customFormat="false" ht="15" hidden="false" customHeight="false" outlineLevel="0" collapsed="false">
      <c r="A10457" s="0" t="n">
        <v>1500019362</v>
      </c>
      <c r="B10457" s="157" t="n">
        <v>0</v>
      </c>
    </row>
    <row r="10458" customFormat="false" ht="15" hidden="false" customHeight="false" outlineLevel="0" collapsed="false">
      <c r="A10458" s="0" t="n">
        <v>1500019367</v>
      </c>
      <c r="B10458" s="157" t="n">
        <v>0</v>
      </c>
    </row>
    <row r="10459" customFormat="false" ht="15" hidden="false" customHeight="false" outlineLevel="0" collapsed="false">
      <c r="A10459" s="0" t="n">
        <v>1500019344</v>
      </c>
      <c r="B10459" s="157" t="n">
        <v>0</v>
      </c>
    </row>
    <row r="10460" customFormat="false" ht="15" hidden="false" customHeight="false" outlineLevel="0" collapsed="false">
      <c r="A10460" s="0" t="n">
        <v>1500019339</v>
      </c>
      <c r="B10460" s="157" t="n">
        <v>0</v>
      </c>
    </row>
    <row r="10461" customFormat="false" ht="15" hidden="false" customHeight="false" outlineLevel="0" collapsed="false">
      <c r="A10461" s="0" t="n">
        <v>1500019345</v>
      </c>
      <c r="B10461" s="157" t="n">
        <v>0</v>
      </c>
    </row>
    <row r="10462" customFormat="false" ht="15" hidden="false" customHeight="false" outlineLevel="0" collapsed="false">
      <c r="A10462" s="0" t="n">
        <v>1500019350</v>
      </c>
      <c r="B10462" s="157" t="n">
        <v>0</v>
      </c>
    </row>
    <row r="10463" customFormat="false" ht="15" hidden="false" customHeight="false" outlineLevel="0" collapsed="false">
      <c r="A10463" s="0" t="n">
        <v>1500019358</v>
      </c>
      <c r="B10463" s="157" t="n">
        <v>0</v>
      </c>
    </row>
    <row r="10464" customFormat="false" ht="15" hidden="false" customHeight="false" outlineLevel="0" collapsed="false">
      <c r="A10464" s="0" t="n">
        <v>1500019346</v>
      </c>
      <c r="B10464" s="157" t="n">
        <v>0</v>
      </c>
    </row>
    <row r="10465" customFormat="false" ht="15" hidden="false" customHeight="false" outlineLevel="0" collapsed="false">
      <c r="A10465" s="0" t="n">
        <v>1500019359</v>
      </c>
      <c r="B10465" s="157" t="n">
        <v>0</v>
      </c>
    </row>
    <row r="10466" customFormat="false" ht="15" hidden="false" customHeight="false" outlineLevel="0" collapsed="false">
      <c r="A10466" s="0" t="n">
        <v>1500019337</v>
      </c>
      <c r="B10466" s="157" t="n">
        <v>0</v>
      </c>
    </row>
    <row r="10467" customFormat="false" ht="15" hidden="false" customHeight="false" outlineLevel="0" collapsed="false">
      <c r="A10467" s="0" t="n">
        <v>1500019338</v>
      </c>
      <c r="B10467" s="157" t="n">
        <v>0</v>
      </c>
    </row>
    <row r="10468" customFormat="false" ht="15" hidden="false" customHeight="false" outlineLevel="0" collapsed="false">
      <c r="A10468" s="0" t="n">
        <v>1500019347</v>
      </c>
      <c r="B10468" s="157" t="n">
        <v>0</v>
      </c>
    </row>
    <row r="10469" customFormat="false" ht="15" hidden="false" customHeight="false" outlineLevel="0" collapsed="false">
      <c r="A10469" s="0" t="n">
        <v>1500019336</v>
      </c>
      <c r="B10469" s="157" t="n">
        <v>0</v>
      </c>
    </row>
    <row r="10470" customFormat="false" ht="15" hidden="false" customHeight="false" outlineLevel="0" collapsed="false">
      <c r="A10470" s="0" t="n">
        <v>1500019349</v>
      </c>
      <c r="B10470" s="157" t="n">
        <v>0</v>
      </c>
    </row>
    <row r="10471" customFormat="false" ht="15" hidden="false" customHeight="false" outlineLevel="0" collapsed="false">
      <c r="A10471" s="0" t="n">
        <v>1500019341</v>
      </c>
      <c r="B10471" s="157" t="n">
        <v>0</v>
      </c>
    </row>
    <row r="10472" customFormat="false" ht="15" hidden="false" customHeight="false" outlineLevel="0" collapsed="false">
      <c r="A10472" s="0" t="n">
        <v>1500019384</v>
      </c>
      <c r="B10472" s="157" t="n">
        <v>0</v>
      </c>
    </row>
    <row r="10473" customFormat="false" ht="15" hidden="false" customHeight="false" outlineLevel="0" collapsed="false">
      <c r="A10473" s="0" t="n">
        <v>1500019373</v>
      </c>
      <c r="B10473" s="157" t="n">
        <v>0</v>
      </c>
    </row>
    <row r="10474" customFormat="false" ht="15" hidden="false" customHeight="false" outlineLevel="0" collapsed="false">
      <c r="A10474" s="0" t="n">
        <v>1500019455</v>
      </c>
      <c r="B10474" s="157" t="n">
        <v>0</v>
      </c>
    </row>
    <row r="10475" customFormat="false" ht="15" hidden="false" customHeight="false" outlineLevel="0" collapsed="false">
      <c r="A10475" s="0" t="n">
        <v>1500019454</v>
      </c>
      <c r="B10475" s="157" t="n">
        <v>0</v>
      </c>
    </row>
    <row r="10476" customFormat="false" ht="15" hidden="false" customHeight="false" outlineLevel="0" collapsed="false">
      <c r="A10476" s="0" t="n">
        <v>1500019399</v>
      </c>
      <c r="B10476" s="157" t="n">
        <v>0</v>
      </c>
    </row>
    <row r="10477" customFormat="false" ht="15" hidden="false" customHeight="false" outlineLevel="0" collapsed="false">
      <c r="A10477" s="0" t="n">
        <v>1500019374</v>
      </c>
      <c r="B10477" s="157" t="n">
        <v>0</v>
      </c>
    </row>
    <row r="10478" customFormat="false" ht="15" hidden="false" customHeight="false" outlineLevel="0" collapsed="false">
      <c r="A10478" s="0" t="n">
        <v>1500019423</v>
      </c>
      <c r="B10478" s="157" t="n">
        <v>0</v>
      </c>
    </row>
    <row r="10479" customFormat="false" ht="15" hidden="false" customHeight="false" outlineLevel="0" collapsed="false">
      <c r="A10479" s="0" t="n">
        <v>1500019434</v>
      </c>
      <c r="B10479" s="157" t="n">
        <v>0</v>
      </c>
    </row>
    <row r="10480" customFormat="false" ht="15" hidden="false" customHeight="false" outlineLevel="0" collapsed="false">
      <c r="A10480" s="0" t="n">
        <v>1500019453</v>
      </c>
      <c r="B10480" s="157" t="n">
        <v>0</v>
      </c>
    </row>
    <row r="10481" customFormat="false" ht="15" hidden="false" customHeight="false" outlineLevel="0" collapsed="false">
      <c r="A10481" s="0" t="n">
        <v>1500019382</v>
      </c>
      <c r="B10481" s="157" t="n">
        <v>0</v>
      </c>
    </row>
    <row r="10482" customFormat="false" ht="15" hidden="false" customHeight="false" outlineLevel="0" collapsed="false">
      <c r="A10482" s="0" t="n">
        <v>1500019430</v>
      </c>
      <c r="B10482" s="157" t="n">
        <v>0</v>
      </c>
    </row>
    <row r="10483" customFormat="false" ht="15" hidden="false" customHeight="false" outlineLevel="0" collapsed="false">
      <c r="A10483" s="0" t="n">
        <v>1500019431</v>
      </c>
      <c r="B10483" s="157" t="n">
        <v>0</v>
      </c>
    </row>
    <row r="10484" customFormat="false" ht="15" hidden="false" customHeight="false" outlineLevel="0" collapsed="false">
      <c r="A10484" s="0" t="n">
        <v>1500019428</v>
      </c>
      <c r="B10484" s="157" t="n">
        <v>0</v>
      </c>
    </row>
    <row r="10485" customFormat="false" ht="15" hidden="false" customHeight="false" outlineLevel="0" collapsed="false">
      <c r="A10485" s="0" t="n">
        <v>1500019452</v>
      </c>
      <c r="B10485" s="157" t="n">
        <v>0</v>
      </c>
    </row>
    <row r="10486" customFormat="false" ht="15" hidden="false" customHeight="false" outlineLevel="0" collapsed="false">
      <c r="A10486" s="0" t="n">
        <v>1500019432</v>
      </c>
      <c r="B10486" s="157" t="n">
        <v>0</v>
      </c>
    </row>
    <row r="10487" customFormat="false" ht="15" hidden="false" customHeight="false" outlineLevel="0" collapsed="false">
      <c r="A10487" s="0" t="n">
        <v>1500019413</v>
      </c>
      <c r="B10487" s="157" t="n">
        <v>0</v>
      </c>
    </row>
    <row r="10488" customFormat="false" ht="15" hidden="false" customHeight="false" outlineLevel="0" collapsed="false">
      <c r="A10488" s="0" t="n">
        <v>1500019378</v>
      </c>
      <c r="B10488" s="157" t="n">
        <v>0</v>
      </c>
    </row>
    <row r="10489" customFormat="false" ht="15" hidden="false" customHeight="false" outlineLevel="0" collapsed="false">
      <c r="A10489" s="0" t="n">
        <v>1500019370</v>
      </c>
      <c r="B10489" s="157" t="n">
        <v>0</v>
      </c>
    </row>
    <row r="10490" customFormat="false" ht="15" hidden="false" customHeight="false" outlineLevel="0" collapsed="false">
      <c r="A10490" s="0" t="n">
        <v>1500019415</v>
      </c>
      <c r="B10490" s="157" t="n">
        <v>0</v>
      </c>
    </row>
    <row r="10491" customFormat="false" ht="15" hidden="false" customHeight="false" outlineLevel="0" collapsed="false">
      <c r="A10491" s="0" t="n">
        <v>1500019440</v>
      </c>
      <c r="B10491" s="157" t="n">
        <v>0</v>
      </c>
    </row>
    <row r="10492" customFormat="false" ht="15" hidden="false" customHeight="false" outlineLevel="0" collapsed="false">
      <c r="A10492" s="0" t="n">
        <v>1500019388</v>
      </c>
      <c r="B10492" s="157" t="n">
        <v>0</v>
      </c>
    </row>
    <row r="10493" customFormat="false" ht="15" hidden="false" customHeight="false" outlineLevel="0" collapsed="false">
      <c r="A10493" s="0" t="n">
        <v>1500019420</v>
      </c>
      <c r="B10493" s="157" t="n">
        <v>0</v>
      </c>
    </row>
    <row r="10494" customFormat="false" ht="15" hidden="false" customHeight="false" outlineLevel="0" collapsed="false">
      <c r="A10494" s="0" t="n">
        <v>1500019372</v>
      </c>
      <c r="B10494" s="157" t="n">
        <v>0</v>
      </c>
    </row>
    <row r="10495" customFormat="false" ht="15" hidden="false" customHeight="false" outlineLevel="0" collapsed="false">
      <c r="A10495" s="0" t="n">
        <v>1500019405</v>
      </c>
      <c r="B10495" s="157" t="n">
        <v>0</v>
      </c>
    </row>
    <row r="10496" customFormat="false" ht="15" hidden="false" customHeight="false" outlineLevel="0" collapsed="false">
      <c r="A10496" s="0" t="n">
        <v>1500019435</v>
      </c>
      <c r="B10496" s="157" t="n">
        <v>0</v>
      </c>
    </row>
    <row r="10497" customFormat="false" ht="15" hidden="false" customHeight="false" outlineLevel="0" collapsed="false">
      <c r="A10497" s="0" t="n">
        <v>1500019406</v>
      </c>
      <c r="B10497" s="157" t="n">
        <v>0</v>
      </c>
    </row>
    <row r="10498" customFormat="false" ht="15" hidden="false" customHeight="false" outlineLevel="0" collapsed="false">
      <c r="A10498" s="0" t="n">
        <v>1500019422</v>
      </c>
      <c r="B10498" s="157" t="n">
        <v>0</v>
      </c>
    </row>
    <row r="10499" customFormat="false" ht="15" hidden="false" customHeight="false" outlineLevel="0" collapsed="false">
      <c r="A10499" s="0" t="n">
        <v>1500019375</v>
      </c>
      <c r="B10499" s="157" t="n">
        <v>0</v>
      </c>
    </row>
    <row r="10500" customFormat="false" ht="15" hidden="false" customHeight="false" outlineLevel="0" collapsed="false">
      <c r="A10500" s="0" t="n">
        <v>1500019404</v>
      </c>
      <c r="B10500" s="157" t="n">
        <v>0</v>
      </c>
    </row>
    <row r="10501" customFormat="false" ht="15" hidden="false" customHeight="false" outlineLevel="0" collapsed="false">
      <c r="A10501" s="0" t="n">
        <v>1500019425</v>
      </c>
      <c r="B10501" s="157" t="n">
        <v>0</v>
      </c>
    </row>
    <row r="10502" customFormat="false" ht="15" hidden="false" customHeight="false" outlineLevel="0" collapsed="false">
      <c r="A10502" s="0" t="n">
        <v>1500019387</v>
      </c>
      <c r="B10502" s="157" t="n">
        <v>0</v>
      </c>
    </row>
    <row r="10503" customFormat="false" ht="15" hidden="false" customHeight="false" outlineLevel="0" collapsed="false">
      <c r="A10503" s="0" t="n">
        <v>1500019386</v>
      </c>
      <c r="B10503" s="157" t="n">
        <v>0</v>
      </c>
    </row>
    <row r="10504" customFormat="false" ht="15" hidden="false" customHeight="false" outlineLevel="0" collapsed="false">
      <c r="A10504" s="0" t="n">
        <v>1500019426</v>
      </c>
      <c r="B10504" s="157" t="n">
        <v>0</v>
      </c>
    </row>
    <row r="10505" customFormat="false" ht="15" hidden="false" customHeight="false" outlineLevel="0" collapsed="false">
      <c r="A10505" s="0" t="n">
        <v>1500019391</v>
      </c>
      <c r="B10505" s="157" t="n">
        <v>0</v>
      </c>
    </row>
    <row r="10506" customFormat="false" ht="15" hidden="false" customHeight="false" outlineLevel="0" collapsed="false">
      <c r="A10506" s="0" t="n">
        <v>1500019419</v>
      </c>
      <c r="B10506" s="157" t="n">
        <v>0</v>
      </c>
    </row>
    <row r="10507" customFormat="false" ht="15" hidden="false" customHeight="false" outlineLevel="0" collapsed="false">
      <c r="A10507" s="0" t="n">
        <v>1500019412</v>
      </c>
      <c r="B10507" s="157" t="n">
        <v>0</v>
      </c>
    </row>
    <row r="10508" customFormat="false" ht="15" hidden="false" customHeight="false" outlineLevel="0" collapsed="false">
      <c r="A10508" s="0" t="n">
        <v>1500019403</v>
      </c>
      <c r="B10508" s="157" t="n">
        <v>0</v>
      </c>
    </row>
    <row r="10509" customFormat="false" ht="15" hidden="false" customHeight="false" outlineLevel="0" collapsed="false">
      <c r="A10509" s="0" t="n">
        <v>1500019376</v>
      </c>
      <c r="B10509" s="157" t="n">
        <v>0</v>
      </c>
    </row>
    <row r="10510" customFormat="false" ht="15" hidden="false" customHeight="false" outlineLevel="0" collapsed="false">
      <c r="A10510" s="0" t="n">
        <v>1500019438</v>
      </c>
      <c r="B10510" s="157" t="n">
        <v>0</v>
      </c>
    </row>
    <row r="10511" customFormat="false" ht="15" hidden="false" customHeight="false" outlineLevel="0" collapsed="false">
      <c r="A10511" s="0" t="n">
        <v>1500019402</v>
      </c>
      <c r="B10511" s="157" t="n">
        <v>0</v>
      </c>
    </row>
    <row r="10512" customFormat="false" ht="15" hidden="false" customHeight="false" outlineLevel="0" collapsed="false">
      <c r="A10512" s="0" t="n">
        <v>1500019466</v>
      </c>
      <c r="B10512" s="157" t="n">
        <v>0</v>
      </c>
    </row>
    <row r="10513" customFormat="false" ht="15" hidden="false" customHeight="false" outlineLevel="0" collapsed="false">
      <c r="A10513" s="0" t="n">
        <v>1500019503</v>
      </c>
      <c r="B10513" s="157" t="n">
        <v>0</v>
      </c>
    </row>
    <row r="10514" customFormat="false" ht="15" hidden="false" customHeight="false" outlineLevel="0" collapsed="false">
      <c r="A10514" s="0" t="n">
        <v>1500019505</v>
      </c>
      <c r="B10514" s="157" t="n">
        <v>0</v>
      </c>
    </row>
    <row r="10515" customFormat="false" ht="15" hidden="false" customHeight="false" outlineLevel="0" collapsed="false">
      <c r="A10515" s="0" t="n">
        <v>1500019460</v>
      </c>
      <c r="B10515" s="157" t="n">
        <v>0</v>
      </c>
    </row>
    <row r="10516" customFormat="false" ht="15" hidden="false" customHeight="false" outlineLevel="0" collapsed="false">
      <c r="A10516" s="0" t="n">
        <v>1500019457</v>
      </c>
      <c r="B10516" s="157" t="n">
        <v>0</v>
      </c>
    </row>
    <row r="10517" customFormat="false" ht="15" hidden="false" customHeight="false" outlineLevel="0" collapsed="false">
      <c r="A10517" s="0" t="n">
        <v>1500019492</v>
      </c>
      <c r="B10517" s="157" t="n">
        <v>0</v>
      </c>
    </row>
    <row r="10518" customFormat="false" ht="15" hidden="false" customHeight="false" outlineLevel="0" collapsed="false">
      <c r="A10518" s="0" t="n">
        <v>1500019458</v>
      </c>
      <c r="B10518" s="157" t="n">
        <v>0</v>
      </c>
    </row>
    <row r="10519" customFormat="false" ht="15" hidden="false" customHeight="false" outlineLevel="0" collapsed="false">
      <c r="A10519" s="0" t="n">
        <v>1500019495</v>
      </c>
      <c r="B10519" s="157" t="n">
        <v>0</v>
      </c>
    </row>
    <row r="10520" customFormat="false" ht="15" hidden="false" customHeight="false" outlineLevel="0" collapsed="false">
      <c r="A10520" s="0" t="n">
        <v>1500019447</v>
      </c>
      <c r="B10520" s="157" t="n">
        <v>0</v>
      </c>
    </row>
    <row r="10521" customFormat="false" ht="15" hidden="false" customHeight="false" outlineLevel="0" collapsed="false">
      <c r="A10521" s="0" t="n">
        <v>1500019461</v>
      </c>
      <c r="B10521" s="157" t="n">
        <v>0</v>
      </c>
    </row>
    <row r="10522" customFormat="false" ht="15" hidden="false" customHeight="false" outlineLevel="0" collapsed="false">
      <c r="A10522" s="0" t="n">
        <v>1500019506</v>
      </c>
      <c r="B10522" s="157" t="n">
        <v>0</v>
      </c>
    </row>
    <row r="10523" customFormat="false" ht="15" hidden="false" customHeight="false" outlineLevel="0" collapsed="false">
      <c r="A10523" s="0" t="n">
        <v>1500019494</v>
      </c>
      <c r="B10523" s="157" t="n">
        <v>0</v>
      </c>
    </row>
    <row r="10524" customFormat="false" ht="15" hidden="false" customHeight="false" outlineLevel="0" collapsed="false">
      <c r="A10524" s="0" t="n">
        <v>1500019498</v>
      </c>
      <c r="B10524" s="157" t="n">
        <v>0</v>
      </c>
    </row>
    <row r="10525" customFormat="false" ht="15" hidden="false" customHeight="false" outlineLevel="0" collapsed="false">
      <c r="A10525" s="0" t="n">
        <v>1500019482</v>
      </c>
      <c r="B10525" s="157" t="n">
        <v>0</v>
      </c>
    </row>
    <row r="10526" customFormat="false" ht="15" hidden="false" customHeight="false" outlineLevel="0" collapsed="false">
      <c r="A10526" s="0" t="n">
        <v>1500019481</v>
      </c>
      <c r="B10526" s="157" t="n">
        <v>0</v>
      </c>
    </row>
    <row r="10527" customFormat="false" ht="15" hidden="false" customHeight="false" outlineLevel="0" collapsed="false">
      <c r="A10527" s="0" t="n">
        <v>1500019456</v>
      </c>
      <c r="B10527" s="157" t="n">
        <v>0</v>
      </c>
    </row>
    <row r="10528" customFormat="false" ht="15" hidden="false" customHeight="false" outlineLevel="0" collapsed="false">
      <c r="A10528" s="0" t="n">
        <v>1500019477</v>
      </c>
      <c r="B10528" s="157" t="n">
        <v>0</v>
      </c>
    </row>
    <row r="10529" customFormat="false" ht="15" hidden="false" customHeight="false" outlineLevel="0" collapsed="false">
      <c r="A10529" s="0" t="n">
        <v>1500019493</v>
      </c>
      <c r="B10529" s="157" t="n">
        <v>0</v>
      </c>
    </row>
    <row r="10530" customFormat="false" ht="15" hidden="false" customHeight="false" outlineLevel="0" collapsed="false">
      <c r="A10530" s="0" t="n">
        <v>1500019471</v>
      </c>
      <c r="B10530" s="157" t="n">
        <v>0</v>
      </c>
    </row>
    <row r="10531" customFormat="false" ht="15" hidden="false" customHeight="false" outlineLevel="0" collapsed="false">
      <c r="A10531" s="0" t="n">
        <v>1500019497</v>
      </c>
      <c r="B10531" s="157" t="n">
        <v>0</v>
      </c>
    </row>
    <row r="10532" customFormat="false" ht="15" hidden="false" customHeight="false" outlineLevel="0" collapsed="false">
      <c r="A10532" s="0" t="n">
        <v>1500019502</v>
      </c>
      <c r="B10532" s="157" t="n">
        <v>0</v>
      </c>
    </row>
    <row r="10533" customFormat="false" ht="15" hidden="false" customHeight="false" outlineLevel="0" collapsed="false">
      <c r="A10533" s="0" t="n">
        <v>1500019489</v>
      </c>
      <c r="B10533" s="157" t="n">
        <v>0</v>
      </c>
    </row>
    <row r="10534" customFormat="false" ht="15" hidden="false" customHeight="false" outlineLevel="0" collapsed="false">
      <c r="A10534" s="0" t="n">
        <v>1500019487</v>
      </c>
      <c r="B10534" s="157" t="n">
        <v>0</v>
      </c>
    </row>
    <row r="10535" customFormat="false" ht="15" hidden="false" customHeight="false" outlineLevel="0" collapsed="false">
      <c r="A10535" s="0" t="n">
        <v>1500019476</v>
      </c>
      <c r="B10535" s="157" t="n">
        <v>0</v>
      </c>
    </row>
    <row r="10536" customFormat="false" ht="15" hidden="false" customHeight="false" outlineLevel="0" collapsed="false">
      <c r="A10536" s="0" t="n">
        <v>1500019488</v>
      </c>
      <c r="B10536" s="157" t="n">
        <v>0</v>
      </c>
    </row>
    <row r="10537" customFormat="false" ht="15" hidden="false" customHeight="false" outlineLevel="0" collapsed="false">
      <c r="A10537" s="0" t="n">
        <v>1500019483</v>
      </c>
      <c r="B10537" s="157" t="n">
        <v>0</v>
      </c>
    </row>
    <row r="10538" customFormat="false" ht="15" hidden="false" customHeight="false" outlineLevel="0" collapsed="false">
      <c r="A10538" s="0" t="n">
        <v>1500004970</v>
      </c>
      <c r="B10538" s="157" t="n">
        <v>108.333333333333</v>
      </c>
    </row>
    <row r="10539" customFormat="false" ht="15" hidden="false" customHeight="false" outlineLevel="0" collapsed="false">
      <c r="A10539" s="0" t="n">
        <v>1500006112</v>
      </c>
      <c r="B10539" s="157" t="n">
        <v>2.91666666666667</v>
      </c>
    </row>
    <row r="10540" customFormat="false" ht="15" hidden="false" customHeight="false" outlineLevel="0" collapsed="false">
      <c r="A10540" s="0" t="n">
        <v>1500004463</v>
      </c>
      <c r="B10540" s="157" t="n">
        <v>42.3333333333333</v>
      </c>
    </row>
    <row r="10541" customFormat="false" ht="15" hidden="false" customHeight="false" outlineLevel="0" collapsed="false">
      <c r="A10541" s="0" t="n">
        <v>1500002809</v>
      </c>
      <c r="B10541" s="157" t="n">
        <v>0</v>
      </c>
    </row>
    <row r="10542" customFormat="false" ht="15" hidden="false" customHeight="false" outlineLevel="0" collapsed="false">
      <c r="A10542" s="0" t="n">
        <v>1500001790</v>
      </c>
      <c r="B10542" s="157" t="n">
        <v>62.3333333333333</v>
      </c>
    </row>
    <row r="10543" customFormat="false" ht="15" hidden="false" customHeight="false" outlineLevel="0" collapsed="false">
      <c r="A10543" s="0" t="n">
        <v>1500001791</v>
      </c>
      <c r="B10543" s="157" t="n">
        <v>1.25</v>
      </c>
    </row>
    <row r="10544" customFormat="false" ht="15" hidden="false" customHeight="false" outlineLevel="0" collapsed="false">
      <c r="A10544" s="0" t="n">
        <v>1500003900</v>
      </c>
      <c r="B10544" s="157" t="n">
        <v>0</v>
      </c>
    </row>
    <row r="10545" customFormat="false" ht="15" hidden="false" customHeight="false" outlineLevel="0" collapsed="false">
      <c r="A10545" s="0" t="n">
        <v>1500004993</v>
      </c>
      <c r="B10545" s="157" t="n">
        <v>53.0833333333333</v>
      </c>
    </row>
    <row r="10546" customFormat="false" ht="15" hidden="false" customHeight="false" outlineLevel="0" collapsed="false">
      <c r="A10546" s="0" t="n">
        <v>1500004994</v>
      </c>
      <c r="B10546" s="157" t="n">
        <v>0</v>
      </c>
    </row>
    <row r="10547" customFormat="false" ht="15" hidden="false" customHeight="false" outlineLevel="0" collapsed="false">
      <c r="A10547" s="0" t="n">
        <v>1500001792</v>
      </c>
      <c r="B10547" s="157" t="n">
        <v>0</v>
      </c>
    </row>
    <row r="10548" customFormat="false" ht="15" hidden="false" customHeight="false" outlineLevel="0" collapsed="false">
      <c r="A10548" s="0" t="n">
        <v>1500001793</v>
      </c>
      <c r="B10548" s="157" t="n">
        <v>20</v>
      </c>
    </row>
    <row r="10549" customFormat="false" ht="15" hidden="false" customHeight="false" outlineLevel="0" collapsed="false">
      <c r="A10549" s="0" t="n">
        <v>1500001794</v>
      </c>
      <c r="B10549" s="157" t="n">
        <v>26.9166666666667</v>
      </c>
    </row>
    <row r="10550" customFormat="false" ht="15" hidden="false" customHeight="false" outlineLevel="0" collapsed="false">
      <c r="A10550" s="0" t="n">
        <v>1500001795</v>
      </c>
      <c r="B10550" s="157" t="n">
        <v>0</v>
      </c>
    </row>
    <row r="10551" customFormat="false" ht="15" hidden="false" customHeight="false" outlineLevel="0" collapsed="false">
      <c r="A10551" s="0" t="n">
        <v>1500001797</v>
      </c>
      <c r="B10551" s="157" t="n">
        <v>0</v>
      </c>
    </row>
    <row r="10552" customFormat="false" ht="15" hidden="false" customHeight="false" outlineLevel="0" collapsed="false">
      <c r="A10552" s="0" t="n">
        <v>1500001798</v>
      </c>
      <c r="B10552" s="157" t="n">
        <v>25.1666666666667</v>
      </c>
    </row>
    <row r="10553" customFormat="false" ht="15" hidden="false" customHeight="false" outlineLevel="0" collapsed="false">
      <c r="A10553" s="0" t="n">
        <v>1500001799</v>
      </c>
      <c r="B10553" s="157" t="n">
        <v>27.1666666666667</v>
      </c>
    </row>
    <row r="10554" customFormat="false" ht="15" hidden="false" customHeight="false" outlineLevel="0" collapsed="false">
      <c r="A10554" s="0" t="n">
        <v>1500001801</v>
      </c>
      <c r="B10554" s="157" t="n">
        <v>29.5833333333333</v>
      </c>
    </row>
    <row r="10555" customFormat="false" ht="15" hidden="false" customHeight="false" outlineLevel="0" collapsed="false">
      <c r="A10555" s="0" t="n">
        <v>1500011785</v>
      </c>
      <c r="B10555" s="157" t="n">
        <v>96.2166666666667</v>
      </c>
    </row>
    <row r="10556" customFormat="false" ht="15" hidden="false" customHeight="false" outlineLevel="0" collapsed="false">
      <c r="A10556" s="0" t="n">
        <v>1500001803</v>
      </c>
      <c r="B10556" s="157" t="n">
        <v>0</v>
      </c>
    </row>
    <row r="10557" customFormat="false" ht="15" hidden="false" customHeight="false" outlineLevel="0" collapsed="false">
      <c r="A10557" s="0" t="n">
        <v>1500001872</v>
      </c>
      <c r="B10557" s="157" t="n">
        <v>65.0833333333333</v>
      </c>
    </row>
    <row r="10558" customFormat="false" ht="15" hidden="false" customHeight="false" outlineLevel="0" collapsed="false">
      <c r="A10558" s="0" t="n">
        <v>1500011801</v>
      </c>
      <c r="B10558" s="157" t="n">
        <v>0</v>
      </c>
    </row>
    <row r="10559" customFormat="false" ht="15" hidden="false" customHeight="false" outlineLevel="0" collapsed="false">
      <c r="A10559" s="0" t="n">
        <v>1500001875</v>
      </c>
      <c r="B10559" s="157" t="n">
        <v>0</v>
      </c>
    </row>
    <row r="10560" customFormat="false" ht="15" hidden="false" customHeight="false" outlineLevel="0" collapsed="false">
      <c r="A10560" s="0" t="n">
        <v>1500001876</v>
      </c>
      <c r="B10560" s="157" t="n">
        <v>16.6666666666667</v>
      </c>
    </row>
    <row r="10561" customFormat="false" ht="15" hidden="false" customHeight="false" outlineLevel="0" collapsed="false">
      <c r="A10561" s="0" t="n">
        <v>1500001877</v>
      </c>
      <c r="B10561" s="157" t="n">
        <v>26.0416666666667</v>
      </c>
    </row>
    <row r="10562" customFormat="false" ht="15" hidden="false" customHeight="false" outlineLevel="0" collapsed="false">
      <c r="A10562" s="0" t="n">
        <v>1500001878</v>
      </c>
      <c r="B10562" s="157" t="n">
        <v>142.791666666667</v>
      </c>
    </row>
    <row r="10563" customFormat="false" ht="15" hidden="false" customHeight="false" outlineLevel="0" collapsed="false">
      <c r="A10563" s="0" t="n">
        <v>1500001879</v>
      </c>
      <c r="B10563" s="157" t="n">
        <v>31.5</v>
      </c>
    </row>
    <row r="10564" customFormat="false" ht="15" hidden="false" customHeight="false" outlineLevel="0" collapsed="false">
      <c r="A10564" s="0" t="n">
        <v>1500001804</v>
      </c>
      <c r="B10564" s="157" t="n">
        <v>46.1666666666667</v>
      </c>
    </row>
    <row r="10565" customFormat="false" ht="15" hidden="false" customHeight="false" outlineLevel="0" collapsed="false">
      <c r="A10565" s="0" t="n">
        <v>1500001805</v>
      </c>
      <c r="B10565" s="157" t="n">
        <v>64.0833333333333</v>
      </c>
    </row>
    <row r="10566" customFormat="false" ht="15" hidden="false" customHeight="false" outlineLevel="0" collapsed="false">
      <c r="A10566" s="0" t="n">
        <v>1500001806</v>
      </c>
      <c r="B10566" s="157" t="n">
        <v>8.7</v>
      </c>
    </row>
    <row r="10567" customFormat="false" ht="15" hidden="false" customHeight="false" outlineLevel="0" collapsed="false">
      <c r="A10567" s="0" t="n">
        <v>1500001807</v>
      </c>
      <c r="B10567" s="157" t="n">
        <v>23.1666666666667</v>
      </c>
    </row>
    <row r="10568" customFormat="false" ht="15" hidden="false" customHeight="false" outlineLevel="0" collapsed="false">
      <c r="A10568" s="0" t="n">
        <v>1500001880</v>
      </c>
      <c r="B10568" s="157" t="n">
        <v>10.1666666666667</v>
      </c>
    </row>
    <row r="10569" customFormat="false" ht="15" hidden="false" customHeight="false" outlineLevel="0" collapsed="false">
      <c r="A10569" s="0" t="n">
        <v>1500012230</v>
      </c>
      <c r="B10569" s="157" t="n">
        <v>20.0833333333333</v>
      </c>
    </row>
    <row r="10570" customFormat="false" ht="15" hidden="false" customHeight="false" outlineLevel="0" collapsed="false">
      <c r="A10570" s="0" t="n">
        <v>1500001810</v>
      </c>
      <c r="B10570" s="157" t="n">
        <v>18.3333333333333</v>
      </c>
    </row>
    <row r="10571" customFormat="false" ht="15" hidden="false" customHeight="false" outlineLevel="0" collapsed="false">
      <c r="A10571" s="0" t="n">
        <v>1500001812</v>
      </c>
      <c r="B10571" s="157" t="n">
        <v>6.41666666666667</v>
      </c>
    </row>
    <row r="10572" customFormat="false" ht="15" hidden="false" customHeight="false" outlineLevel="0" collapsed="false">
      <c r="A10572" s="0" t="n">
        <v>1500001813</v>
      </c>
      <c r="B10572" s="157" t="n">
        <v>0</v>
      </c>
    </row>
    <row r="10573" customFormat="false" ht="15" hidden="false" customHeight="false" outlineLevel="0" collapsed="false">
      <c r="A10573" s="0" t="n">
        <v>1500001814</v>
      </c>
      <c r="B10573" s="157" t="n">
        <v>89.325</v>
      </c>
    </row>
    <row r="10574" customFormat="false" ht="15" hidden="false" customHeight="false" outlineLevel="0" collapsed="false">
      <c r="A10574" s="0" t="n">
        <v>1500001816</v>
      </c>
      <c r="B10574" s="157" t="n">
        <v>66.2333333333333</v>
      </c>
    </row>
    <row r="10575" customFormat="false" ht="15" hidden="false" customHeight="false" outlineLevel="0" collapsed="false">
      <c r="A10575" s="0" t="n">
        <v>1500001817</v>
      </c>
      <c r="B10575" s="157" t="n">
        <v>17.6666666666667</v>
      </c>
    </row>
    <row r="10576" customFormat="false" ht="15" hidden="false" customHeight="false" outlineLevel="0" collapsed="false">
      <c r="A10576" s="0" t="n">
        <v>1500011781</v>
      </c>
      <c r="B10576" s="157" t="n">
        <v>0</v>
      </c>
    </row>
    <row r="10577" customFormat="false" ht="15" hidden="false" customHeight="false" outlineLevel="0" collapsed="false">
      <c r="A10577" s="0" t="n">
        <v>1500001818</v>
      </c>
      <c r="B10577" s="157" t="n">
        <v>31.625</v>
      </c>
    </row>
    <row r="10578" customFormat="false" ht="15" hidden="false" customHeight="false" outlineLevel="0" collapsed="false">
      <c r="A10578" s="0" t="n">
        <v>1500001819</v>
      </c>
      <c r="B10578" s="157" t="n">
        <v>10.25</v>
      </c>
    </row>
    <row r="10579" customFormat="false" ht="15" hidden="false" customHeight="false" outlineLevel="0" collapsed="false">
      <c r="A10579" s="0" t="n">
        <v>1500004181</v>
      </c>
      <c r="B10579" s="157" t="n">
        <v>16.3333333333333</v>
      </c>
    </row>
    <row r="10580" customFormat="false" ht="15" hidden="false" customHeight="false" outlineLevel="0" collapsed="false">
      <c r="A10580" s="0" t="n">
        <v>1500004185</v>
      </c>
      <c r="B10580" s="157" t="n">
        <v>14.3333333333333</v>
      </c>
    </row>
    <row r="10581" customFormat="false" ht="15" hidden="false" customHeight="false" outlineLevel="0" collapsed="false">
      <c r="A10581" s="0" t="n">
        <v>1500004187</v>
      </c>
      <c r="B10581" s="157" t="n">
        <v>14.25</v>
      </c>
    </row>
    <row r="10582" customFormat="false" ht="15" hidden="false" customHeight="false" outlineLevel="0" collapsed="false">
      <c r="A10582" s="0" t="n">
        <v>1500004188</v>
      </c>
      <c r="B10582" s="157" t="n">
        <v>12.1333333333333</v>
      </c>
    </row>
    <row r="10583" customFormat="false" ht="15" hidden="false" customHeight="false" outlineLevel="0" collapsed="false">
      <c r="A10583" s="0" t="n">
        <v>1500004192</v>
      </c>
      <c r="B10583" s="157" t="n">
        <v>0</v>
      </c>
    </row>
    <row r="10584" customFormat="false" ht="15" hidden="false" customHeight="false" outlineLevel="0" collapsed="false">
      <c r="A10584" s="0" t="n">
        <v>1500001882</v>
      </c>
      <c r="B10584" s="157" t="n">
        <v>35.4166666666667</v>
      </c>
    </row>
    <row r="10585" customFormat="false" ht="15" hidden="false" customHeight="false" outlineLevel="0" collapsed="false">
      <c r="A10585" s="0" t="n">
        <v>1500001883</v>
      </c>
      <c r="B10585" s="157" t="n">
        <v>0</v>
      </c>
    </row>
    <row r="10586" customFormat="false" ht="15" hidden="false" customHeight="false" outlineLevel="0" collapsed="false">
      <c r="A10586" s="0" t="n">
        <v>1500004195</v>
      </c>
      <c r="B10586" s="157" t="n">
        <v>45</v>
      </c>
    </row>
    <row r="10587" customFormat="false" ht="15" hidden="false" customHeight="false" outlineLevel="0" collapsed="false">
      <c r="A10587" s="0" t="n">
        <v>1500004196</v>
      </c>
      <c r="B10587" s="157" t="n">
        <v>4.91666666666667</v>
      </c>
    </row>
    <row r="10588" customFormat="false" ht="15" hidden="false" customHeight="false" outlineLevel="0" collapsed="false">
      <c r="A10588" s="0" t="n">
        <v>1500006004</v>
      </c>
      <c r="B10588" s="157" t="n">
        <v>98.4166666666667</v>
      </c>
    </row>
    <row r="10589" customFormat="false" ht="15" hidden="false" customHeight="false" outlineLevel="0" collapsed="false">
      <c r="A10589" s="0" t="n">
        <v>1500006005</v>
      </c>
      <c r="B10589" s="157" t="n">
        <v>51.3416666666667</v>
      </c>
    </row>
    <row r="10590" customFormat="false" ht="15" hidden="false" customHeight="false" outlineLevel="0" collapsed="false">
      <c r="A10590" s="0" t="n">
        <v>1500006006</v>
      </c>
      <c r="B10590" s="157" t="n">
        <v>39.3333333333333</v>
      </c>
    </row>
    <row r="10591" customFormat="false" ht="15" hidden="false" customHeight="false" outlineLevel="0" collapsed="false">
      <c r="A10591" s="0" t="n">
        <v>1500006007</v>
      </c>
      <c r="B10591" s="157" t="n">
        <v>53.5</v>
      </c>
    </row>
    <row r="10592" customFormat="false" ht="15" hidden="false" customHeight="false" outlineLevel="0" collapsed="false">
      <c r="A10592" s="0" t="n">
        <v>1500006008</v>
      </c>
      <c r="B10592" s="157" t="n">
        <v>0</v>
      </c>
    </row>
    <row r="10593" customFormat="false" ht="15" hidden="false" customHeight="false" outlineLevel="0" collapsed="false">
      <c r="A10593" s="0" t="n">
        <v>1500006009</v>
      </c>
      <c r="B10593" s="157" t="n">
        <v>10.4166666666667</v>
      </c>
    </row>
    <row r="10594" customFormat="false" ht="15" hidden="false" customHeight="false" outlineLevel="0" collapsed="false">
      <c r="A10594" s="0" t="n">
        <v>1500006011</v>
      </c>
      <c r="B10594" s="157" t="n">
        <v>14</v>
      </c>
    </row>
    <row r="10595" customFormat="false" ht="15" hidden="false" customHeight="false" outlineLevel="0" collapsed="false">
      <c r="A10595" s="0" t="n">
        <v>1500006076</v>
      </c>
      <c r="B10595" s="157" t="n">
        <v>8.5</v>
      </c>
    </row>
    <row r="10596" customFormat="false" ht="15" hidden="false" customHeight="false" outlineLevel="0" collapsed="false">
      <c r="A10596" s="0" t="n">
        <v>1500006014</v>
      </c>
      <c r="B10596" s="157" t="n">
        <v>0</v>
      </c>
    </row>
    <row r="10597" customFormat="false" ht="15" hidden="false" customHeight="false" outlineLevel="0" collapsed="false">
      <c r="A10597" s="0" t="n">
        <v>1500006016</v>
      </c>
      <c r="B10597" s="157" t="n">
        <v>0</v>
      </c>
    </row>
    <row r="10598" customFormat="false" ht="15" hidden="false" customHeight="false" outlineLevel="0" collapsed="false">
      <c r="A10598" s="0" t="n">
        <v>1500006017</v>
      </c>
      <c r="B10598" s="157" t="n">
        <v>45.3333333333333</v>
      </c>
    </row>
    <row r="10599" customFormat="false" ht="15" hidden="false" customHeight="false" outlineLevel="0" collapsed="false">
      <c r="A10599" s="0" t="n">
        <v>1500006019</v>
      </c>
      <c r="B10599" s="157" t="n">
        <v>8.16666666666667</v>
      </c>
    </row>
    <row r="10600" customFormat="false" ht="15" hidden="false" customHeight="false" outlineLevel="0" collapsed="false">
      <c r="A10600" s="0" t="n">
        <v>1500006020</v>
      </c>
      <c r="B10600" s="157" t="n">
        <v>55.25</v>
      </c>
    </row>
    <row r="10601" customFormat="false" ht="15" hidden="false" customHeight="false" outlineLevel="0" collapsed="false">
      <c r="A10601" s="0" t="n">
        <v>1500006021</v>
      </c>
      <c r="B10601" s="157" t="n">
        <v>41.2666666666667</v>
      </c>
    </row>
    <row r="10602" customFormat="false" ht="15" hidden="false" customHeight="false" outlineLevel="0" collapsed="false">
      <c r="A10602" s="0" t="n">
        <v>1500006022</v>
      </c>
      <c r="B10602" s="157" t="n">
        <v>28.1666666666667</v>
      </c>
    </row>
    <row r="10603" customFormat="false" ht="15" hidden="false" customHeight="false" outlineLevel="0" collapsed="false">
      <c r="A10603" s="0" t="n">
        <v>1500006237</v>
      </c>
      <c r="B10603" s="157" t="n">
        <v>5.83333333333333</v>
      </c>
    </row>
    <row r="10604" customFormat="false" ht="15" hidden="false" customHeight="false" outlineLevel="0" collapsed="false">
      <c r="A10604" s="0" t="n">
        <v>1500006077</v>
      </c>
      <c r="B10604" s="157" t="n">
        <v>20.8333333333333</v>
      </c>
    </row>
    <row r="10605" customFormat="false" ht="15" hidden="false" customHeight="false" outlineLevel="0" collapsed="false">
      <c r="A10605" s="0" t="n">
        <v>1500006023</v>
      </c>
      <c r="B10605" s="157" t="n">
        <v>53.3333333333333</v>
      </c>
    </row>
    <row r="10606" customFormat="false" ht="15" hidden="false" customHeight="false" outlineLevel="0" collapsed="false">
      <c r="A10606" s="0" t="n">
        <v>1500006081</v>
      </c>
      <c r="B10606" s="157" t="n">
        <v>3.91666666666667</v>
      </c>
    </row>
    <row r="10607" customFormat="false" ht="15" hidden="false" customHeight="false" outlineLevel="0" collapsed="false">
      <c r="A10607" s="0" t="n">
        <v>1500006082</v>
      </c>
      <c r="B10607" s="157" t="n">
        <v>11.3333333333333</v>
      </c>
    </row>
    <row r="10608" customFormat="false" ht="15" hidden="false" customHeight="false" outlineLevel="0" collapsed="false">
      <c r="A10608" s="0" t="n">
        <v>1500006083</v>
      </c>
      <c r="B10608" s="157" t="n">
        <v>75.75</v>
      </c>
    </row>
    <row r="10609" customFormat="false" ht="15" hidden="false" customHeight="false" outlineLevel="0" collapsed="false">
      <c r="A10609" s="0" t="n">
        <v>1500006084</v>
      </c>
      <c r="B10609" s="157" t="n">
        <v>0</v>
      </c>
    </row>
    <row r="10610" customFormat="false" ht="15" hidden="false" customHeight="false" outlineLevel="0" collapsed="false">
      <c r="A10610" s="0" t="n">
        <v>1500006085</v>
      </c>
      <c r="B10610" s="157" t="n">
        <v>5.83333333333333</v>
      </c>
    </row>
    <row r="10611" customFormat="false" ht="15" hidden="false" customHeight="false" outlineLevel="0" collapsed="false">
      <c r="A10611" s="0" t="n">
        <v>1500006087</v>
      </c>
      <c r="B10611" s="157" t="n">
        <v>21.1666666666667</v>
      </c>
    </row>
    <row r="10612" customFormat="false" ht="15" hidden="false" customHeight="false" outlineLevel="0" collapsed="false">
      <c r="A10612" s="0" t="n">
        <v>1500006088</v>
      </c>
      <c r="B10612" s="157" t="n">
        <v>1.33333333333333</v>
      </c>
    </row>
    <row r="10613" customFormat="false" ht="15" hidden="false" customHeight="false" outlineLevel="0" collapsed="false">
      <c r="A10613" s="0" t="n">
        <v>1500006090</v>
      </c>
      <c r="B10613" s="157" t="n">
        <v>32.4166666666667</v>
      </c>
    </row>
    <row r="10614" customFormat="false" ht="15" hidden="false" customHeight="false" outlineLevel="0" collapsed="false">
      <c r="A10614" s="0" t="n">
        <v>1500006091</v>
      </c>
      <c r="B10614" s="157" t="n">
        <v>4.5</v>
      </c>
    </row>
    <row r="10615" customFormat="false" ht="15" hidden="false" customHeight="false" outlineLevel="0" collapsed="false">
      <c r="A10615" s="0" t="n">
        <v>1500006092</v>
      </c>
      <c r="B10615" s="157" t="n">
        <v>34</v>
      </c>
    </row>
    <row r="10616" customFormat="false" ht="15" hidden="false" customHeight="false" outlineLevel="0" collapsed="false">
      <c r="A10616" s="0" t="n">
        <v>1500003275</v>
      </c>
      <c r="B10616" s="157" t="n">
        <v>1.66666666666667</v>
      </c>
    </row>
    <row r="10617" customFormat="false" ht="15" hidden="false" customHeight="false" outlineLevel="0" collapsed="false">
      <c r="A10617" s="0" t="n">
        <v>1500003276</v>
      </c>
      <c r="B10617" s="157" t="n">
        <v>38.75</v>
      </c>
    </row>
    <row r="10618" customFormat="false" ht="15" hidden="false" customHeight="false" outlineLevel="0" collapsed="false">
      <c r="A10618" s="0" t="n">
        <v>1500003278</v>
      </c>
      <c r="B10618" s="157" t="n">
        <v>0</v>
      </c>
    </row>
    <row r="10619" customFormat="false" ht="15" hidden="false" customHeight="false" outlineLevel="0" collapsed="false">
      <c r="A10619" s="0" t="n">
        <v>1500003176</v>
      </c>
      <c r="B10619" s="157" t="n">
        <v>0</v>
      </c>
    </row>
    <row r="10620" customFormat="false" ht="15" hidden="false" customHeight="false" outlineLevel="0" collapsed="false">
      <c r="A10620" s="0" t="n">
        <v>1500003177</v>
      </c>
      <c r="B10620" s="157" t="n">
        <v>10.8333333333333</v>
      </c>
    </row>
    <row r="10621" customFormat="false" ht="15" hidden="false" customHeight="false" outlineLevel="0" collapsed="false">
      <c r="A10621" s="0" t="n">
        <v>1500003179</v>
      </c>
      <c r="B10621" s="157" t="n">
        <v>23.6666666666667</v>
      </c>
    </row>
    <row r="10622" customFormat="false" ht="15" hidden="false" customHeight="false" outlineLevel="0" collapsed="false">
      <c r="A10622" s="0" t="n">
        <v>1500003180</v>
      </c>
      <c r="B10622" s="157" t="n">
        <v>1.58333333333333</v>
      </c>
    </row>
    <row r="10623" customFormat="false" ht="15" hidden="false" customHeight="false" outlineLevel="0" collapsed="false">
      <c r="A10623" s="0" t="n">
        <v>1500003181</v>
      </c>
      <c r="B10623" s="157" t="n">
        <v>0</v>
      </c>
    </row>
    <row r="10624" customFormat="false" ht="15" hidden="false" customHeight="false" outlineLevel="0" collapsed="false">
      <c r="A10624" s="0" t="n">
        <v>1500003182</v>
      </c>
      <c r="B10624" s="157" t="n">
        <v>15.0833333333333</v>
      </c>
    </row>
    <row r="10625" customFormat="false" ht="15" hidden="false" customHeight="false" outlineLevel="0" collapsed="false">
      <c r="A10625" s="0" t="n">
        <v>1500003250</v>
      </c>
      <c r="B10625" s="157" t="n">
        <v>11.4166666666667</v>
      </c>
    </row>
    <row r="10626" customFormat="false" ht="15" hidden="false" customHeight="false" outlineLevel="0" collapsed="false">
      <c r="A10626" s="0" t="n">
        <v>1500003186</v>
      </c>
      <c r="B10626" s="157" t="n">
        <v>16.6666666666667</v>
      </c>
    </row>
    <row r="10627" customFormat="false" ht="15" hidden="false" customHeight="false" outlineLevel="0" collapsed="false">
      <c r="A10627" s="0" t="n">
        <v>1500003187</v>
      </c>
      <c r="B10627" s="157" t="n">
        <v>6.75</v>
      </c>
    </row>
    <row r="10628" customFormat="false" ht="15" hidden="false" customHeight="false" outlineLevel="0" collapsed="false">
      <c r="A10628" s="0" t="n">
        <v>1500003188</v>
      </c>
      <c r="B10628" s="157" t="n">
        <v>43.6666666666667</v>
      </c>
    </row>
    <row r="10629" customFormat="false" ht="15" hidden="false" customHeight="false" outlineLevel="0" collapsed="false">
      <c r="A10629" s="0" t="n">
        <v>1500003189</v>
      </c>
      <c r="B10629" s="157" t="n">
        <v>9.08333333333333</v>
      </c>
    </row>
    <row r="10630" customFormat="false" ht="15" hidden="false" customHeight="false" outlineLevel="0" collapsed="false">
      <c r="A10630" s="0" t="n">
        <v>1500003254</v>
      </c>
      <c r="B10630" s="157" t="n">
        <v>15.75</v>
      </c>
    </row>
    <row r="10631" customFormat="false" ht="15" hidden="false" customHeight="false" outlineLevel="0" collapsed="false">
      <c r="A10631" s="0" t="n">
        <v>1500003191</v>
      </c>
      <c r="B10631" s="157" t="n">
        <v>4.33333333333333</v>
      </c>
    </row>
    <row r="10632" customFormat="false" ht="15" hidden="false" customHeight="false" outlineLevel="0" collapsed="false">
      <c r="A10632" s="0" t="n">
        <v>1500003192</v>
      </c>
      <c r="B10632" s="157" t="n">
        <v>44.3333333333333</v>
      </c>
    </row>
    <row r="10633" customFormat="false" ht="15" hidden="false" customHeight="false" outlineLevel="0" collapsed="false">
      <c r="A10633" s="0" t="n">
        <v>1500003193</v>
      </c>
      <c r="B10633" s="157" t="n">
        <v>29.1666666666667</v>
      </c>
    </row>
    <row r="10634" customFormat="false" ht="15" hidden="false" customHeight="false" outlineLevel="0" collapsed="false">
      <c r="A10634" s="0" t="n">
        <v>1500003194</v>
      </c>
      <c r="B10634" s="157" t="n">
        <v>84.3333333333333</v>
      </c>
    </row>
    <row r="10635" customFormat="false" ht="15" hidden="false" customHeight="false" outlineLevel="0" collapsed="false">
      <c r="A10635" s="0" t="n">
        <v>1500006296</v>
      </c>
      <c r="B10635" s="157" t="n">
        <v>0</v>
      </c>
    </row>
    <row r="10636" customFormat="false" ht="15" hidden="false" customHeight="false" outlineLevel="0" collapsed="false">
      <c r="A10636" s="0" t="n">
        <v>1500002011</v>
      </c>
      <c r="B10636" s="157" t="n">
        <v>27.0833333333333</v>
      </c>
    </row>
    <row r="10637" customFormat="false" ht="15" hidden="false" customHeight="false" outlineLevel="0" collapsed="false">
      <c r="A10637" s="0" t="n">
        <v>1500002020</v>
      </c>
      <c r="B10637" s="157" t="n">
        <v>0</v>
      </c>
    </row>
    <row r="10638" customFormat="false" ht="15" hidden="false" customHeight="false" outlineLevel="0" collapsed="false">
      <c r="A10638" s="0" t="n">
        <v>1500003362</v>
      </c>
      <c r="B10638" s="157" t="n">
        <v>12.5</v>
      </c>
    </row>
    <row r="10639" customFormat="false" ht="15" hidden="false" customHeight="false" outlineLevel="0" collapsed="false">
      <c r="A10639" s="0" t="n">
        <v>1500005313</v>
      </c>
      <c r="B10639" s="157" t="n">
        <v>96.75</v>
      </c>
    </row>
    <row r="10640" customFormat="false" ht="15" hidden="false" customHeight="false" outlineLevel="0" collapsed="false">
      <c r="A10640" s="0" t="n">
        <v>1500003358</v>
      </c>
      <c r="B10640" s="157" t="n">
        <v>0</v>
      </c>
    </row>
    <row r="10641" customFormat="false" ht="15" hidden="false" customHeight="false" outlineLevel="0" collapsed="false">
      <c r="A10641" s="0" t="n">
        <v>1500003935</v>
      </c>
      <c r="B10641" s="157" t="n">
        <v>0</v>
      </c>
    </row>
    <row r="10642" customFormat="false" ht="15" hidden="false" customHeight="false" outlineLevel="0" collapsed="false">
      <c r="A10642" s="0" t="n">
        <v>1500004360</v>
      </c>
      <c r="B10642" s="157" t="n">
        <v>0</v>
      </c>
    </row>
    <row r="10643" customFormat="false" ht="15" hidden="false" customHeight="false" outlineLevel="0" collapsed="false">
      <c r="A10643" s="0" t="n">
        <v>1500004361</v>
      </c>
      <c r="B10643" s="157" t="n">
        <v>0</v>
      </c>
    </row>
    <row r="10644" customFormat="false" ht="15" hidden="false" customHeight="false" outlineLevel="0" collapsed="false">
      <c r="A10644" s="0" t="n">
        <v>1500004362</v>
      </c>
      <c r="B10644" s="157" t="n">
        <v>0</v>
      </c>
    </row>
    <row r="10645" customFormat="false" ht="15" hidden="false" customHeight="false" outlineLevel="0" collapsed="false">
      <c r="A10645" s="0" t="n">
        <v>1500003936</v>
      </c>
      <c r="B10645" s="157" t="n">
        <v>0</v>
      </c>
    </row>
    <row r="10646" customFormat="false" ht="15" hidden="false" customHeight="false" outlineLevel="0" collapsed="false">
      <c r="A10646" s="0" t="n">
        <v>1500005314</v>
      </c>
      <c r="B10646" s="157" t="n">
        <v>7.5</v>
      </c>
    </row>
    <row r="10647" customFormat="false" ht="15" hidden="false" customHeight="false" outlineLevel="0" collapsed="false">
      <c r="A10647" s="0" t="n">
        <v>1500004363</v>
      </c>
      <c r="B10647" s="157" t="n">
        <v>36.0833333333333</v>
      </c>
    </row>
    <row r="10648" customFormat="false" ht="15" hidden="false" customHeight="false" outlineLevel="0" collapsed="false">
      <c r="A10648" s="0" t="n">
        <v>1500003937</v>
      </c>
      <c r="B10648" s="157" t="n">
        <v>14.5833333333333</v>
      </c>
    </row>
    <row r="10649" customFormat="false" ht="15" hidden="false" customHeight="false" outlineLevel="0" collapsed="false">
      <c r="A10649" s="0" t="n">
        <v>1500005554</v>
      </c>
      <c r="B10649" s="157" t="n">
        <v>0</v>
      </c>
    </row>
    <row r="10650" customFormat="false" ht="15" hidden="false" customHeight="false" outlineLevel="0" collapsed="false">
      <c r="A10650" s="0" t="n">
        <v>1500011799</v>
      </c>
      <c r="B10650" s="157" t="n">
        <v>24.1666666666667</v>
      </c>
    </row>
    <row r="10651" customFormat="false" ht="15" hidden="false" customHeight="false" outlineLevel="0" collapsed="false">
      <c r="A10651" s="0" t="n">
        <v>1500005432</v>
      </c>
      <c r="B10651" s="157" t="n">
        <v>35.3333333333333</v>
      </c>
    </row>
    <row r="10652" customFormat="false" ht="15" hidden="false" customHeight="false" outlineLevel="0" collapsed="false">
      <c r="A10652" s="0" t="n">
        <v>1500005555</v>
      </c>
      <c r="B10652" s="157" t="n">
        <v>18.5</v>
      </c>
    </row>
    <row r="10653" customFormat="false" ht="15" hidden="false" customHeight="false" outlineLevel="0" collapsed="false">
      <c r="A10653" s="0" t="n">
        <v>1500005856</v>
      </c>
      <c r="B10653" s="157" t="n">
        <v>11.875</v>
      </c>
    </row>
    <row r="10654" customFormat="false" ht="15" hidden="false" customHeight="false" outlineLevel="0" collapsed="false">
      <c r="A10654" s="0" t="n">
        <v>1500004632</v>
      </c>
      <c r="B10654" s="157" t="n">
        <v>1.66666666666667</v>
      </c>
    </row>
    <row r="10655" customFormat="false" ht="15" hidden="false" customHeight="false" outlineLevel="0" collapsed="false">
      <c r="A10655" s="0" t="n">
        <v>1500005857</v>
      </c>
      <c r="B10655" s="157" t="n">
        <v>5.83333333333333</v>
      </c>
    </row>
    <row r="10656" customFormat="false" ht="15" hidden="false" customHeight="false" outlineLevel="0" collapsed="false">
      <c r="A10656" s="0" t="n">
        <v>1500003365</v>
      </c>
      <c r="B10656" s="157" t="n">
        <v>0</v>
      </c>
    </row>
    <row r="10657" customFormat="false" ht="15" hidden="false" customHeight="false" outlineLevel="0" collapsed="false">
      <c r="A10657" s="0" t="n">
        <v>1500005123</v>
      </c>
      <c r="B10657" s="157" t="n">
        <v>0</v>
      </c>
    </row>
    <row r="10658" customFormat="false" ht="15" hidden="false" customHeight="false" outlineLevel="0" collapsed="false">
      <c r="A10658" s="0" t="n">
        <v>1500003985</v>
      </c>
      <c r="B10658" s="157" t="n">
        <v>9.1</v>
      </c>
    </row>
    <row r="10659" customFormat="false" ht="15" hidden="false" customHeight="false" outlineLevel="0" collapsed="false">
      <c r="A10659" s="0" t="n">
        <v>1500005681</v>
      </c>
      <c r="B10659" s="157" t="n">
        <v>12.875</v>
      </c>
    </row>
    <row r="10660" customFormat="false" ht="15" hidden="false" customHeight="false" outlineLevel="0" collapsed="false">
      <c r="A10660" s="0" t="n">
        <v>1500005682</v>
      </c>
      <c r="B10660" s="157" t="n">
        <v>0</v>
      </c>
    </row>
    <row r="10661" customFormat="false" ht="15" hidden="false" customHeight="false" outlineLevel="0" collapsed="false">
      <c r="A10661" s="0" t="n">
        <v>1500003959</v>
      </c>
      <c r="B10661" s="157" t="n">
        <v>0</v>
      </c>
    </row>
    <row r="10662" customFormat="false" ht="15" hidden="false" customHeight="false" outlineLevel="0" collapsed="false">
      <c r="A10662" s="0" t="n">
        <v>1500003960</v>
      </c>
      <c r="B10662" s="157" t="n">
        <v>0</v>
      </c>
    </row>
    <row r="10663" customFormat="false" ht="15" hidden="false" customHeight="false" outlineLevel="0" collapsed="false">
      <c r="A10663" s="0" t="n">
        <v>1500005757</v>
      </c>
      <c r="B10663" s="157" t="n">
        <v>0</v>
      </c>
    </row>
    <row r="10664" customFormat="false" ht="15" hidden="false" customHeight="false" outlineLevel="0" collapsed="false">
      <c r="A10664" s="0" t="n">
        <v>1500005758</v>
      </c>
      <c r="B10664" s="157" t="n">
        <v>40.1666666666667</v>
      </c>
    </row>
    <row r="10665" customFormat="false" ht="15" hidden="false" customHeight="false" outlineLevel="0" collapsed="false">
      <c r="A10665" s="0" t="n">
        <v>1500005759</v>
      </c>
      <c r="B10665" s="157" t="n">
        <v>35.3666666666667</v>
      </c>
    </row>
    <row r="10666" customFormat="false" ht="15" hidden="false" customHeight="false" outlineLevel="0" collapsed="false">
      <c r="A10666" s="0" t="n">
        <v>1500003986</v>
      </c>
      <c r="B10666" s="157" t="n">
        <v>28.1833333333333</v>
      </c>
    </row>
    <row r="10667" customFormat="false" ht="15" hidden="false" customHeight="false" outlineLevel="0" collapsed="false">
      <c r="A10667" s="0" t="n">
        <v>1500003366</v>
      </c>
      <c r="B10667" s="157" t="n">
        <v>0</v>
      </c>
    </row>
    <row r="10668" customFormat="false" ht="15" hidden="false" customHeight="false" outlineLevel="0" collapsed="false">
      <c r="A10668" s="0" t="n">
        <v>1500003961</v>
      </c>
      <c r="B10668" s="157" t="n">
        <v>0</v>
      </c>
    </row>
    <row r="10669" customFormat="false" ht="15" hidden="false" customHeight="false" outlineLevel="0" collapsed="false">
      <c r="A10669" s="0" t="n">
        <v>1500005751</v>
      </c>
      <c r="B10669" s="157" t="n">
        <v>0</v>
      </c>
    </row>
    <row r="10670" customFormat="false" ht="15" hidden="false" customHeight="false" outlineLevel="0" collapsed="false">
      <c r="A10670" s="0" t="n">
        <v>1500005150</v>
      </c>
      <c r="B10670" s="157" t="n">
        <v>5.41666666666667</v>
      </c>
    </row>
    <row r="10671" customFormat="false" ht="15" hidden="false" customHeight="false" outlineLevel="0" collapsed="false">
      <c r="A10671" s="0" t="n">
        <v>1500004757</v>
      </c>
      <c r="B10671" s="157" t="n">
        <v>5.79166666666667</v>
      </c>
    </row>
    <row r="10672" customFormat="false" ht="15" hidden="false" customHeight="false" outlineLevel="0" collapsed="false">
      <c r="A10672" s="0" t="n">
        <v>1500005425</v>
      </c>
      <c r="B10672" s="157" t="n">
        <v>27.5</v>
      </c>
    </row>
    <row r="10673" customFormat="false" ht="15" hidden="false" customHeight="false" outlineLevel="0" collapsed="false">
      <c r="A10673" s="0" t="n">
        <v>1500005426</v>
      </c>
      <c r="B10673" s="157" t="n">
        <v>20.9166666666667</v>
      </c>
    </row>
    <row r="10674" customFormat="false" ht="15" hidden="false" customHeight="false" outlineLevel="0" collapsed="false">
      <c r="A10674" s="0" t="n">
        <v>1500005427</v>
      </c>
      <c r="B10674" s="157" t="n">
        <v>3.75</v>
      </c>
    </row>
    <row r="10675" customFormat="false" ht="15" hidden="false" customHeight="false" outlineLevel="0" collapsed="false">
      <c r="A10675" s="0" t="n">
        <v>1500004353</v>
      </c>
      <c r="B10675" s="157" t="n">
        <v>45.9166666666667</v>
      </c>
    </row>
    <row r="10676" customFormat="false" ht="15" hidden="false" customHeight="false" outlineLevel="0" collapsed="false">
      <c r="A10676" s="0" t="n">
        <v>1500003024</v>
      </c>
      <c r="B10676" s="157" t="n">
        <v>3.75</v>
      </c>
    </row>
    <row r="10677" customFormat="false" ht="15" hidden="false" customHeight="false" outlineLevel="0" collapsed="false">
      <c r="A10677" s="0" t="n">
        <v>1500003025</v>
      </c>
      <c r="B10677" s="157" t="n">
        <v>0</v>
      </c>
    </row>
    <row r="10678" customFormat="false" ht="15" hidden="false" customHeight="false" outlineLevel="0" collapsed="false">
      <c r="A10678" s="0" t="n">
        <v>1500005124</v>
      </c>
      <c r="B10678" s="157" t="n">
        <v>17.25</v>
      </c>
    </row>
    <row r="10679" customFormat="false" ht="15" hidden="false" customHeight="false" outlineLevel="0" collapsed="false">
      <c r="A10679" s="0" t="n">
        <v>1500005125</v>
      </c>
      <c r="B10679" s="157" t="n">
        <v>0</v>
      </c>
    </row>
    <row r="10680" customFormat="false" ht="15" hidden="false" customHeight="false" outlineLevel="0" collapsed="false">
      <c r="A10680" s="0" t="n">
        <v>1500005126</v>
      </c>
      <c r="B10680" s="157" t="n">
        <v>36.25</v>
      </c>
    </row>
    <row r="10681" customFormat="false" ht="15" hidden="false" customHeight="false" outlineLevel="0" collapsed="false">
      <c r="A10681" s="0" t="n">
        <v>1500005428</v>
      </c>
      <c r="B10681" s="157" t="n">
        <v>27.55</v>
      </c>
    </row>
    <row r="10682" customFormat="false" ht="15" hidden="false" customHeight="false" outlineLevel="0" collapsed="false">
      <c r="A10682" s="0" t="n">
        <v>1500005859</v>
      </c>
      <c r="B10682" s="157" t="n">
        <v>5.58333333333333</v>
      </c>
    </row>
    <row r="10683" customFormat="false" ht="15" hidden="false" customHeight="false" outlineLevel="0" collapsed="false">
      <c r="A10683" s="0" t="n">
        <v>1500005127</v>
      </c>
      <c r="B10683" s="157" t="n">
        <v>0</v>
      </c>
    </row>
    <row r="10684" customFormat="false" ht="15" hidden="false" customHeight="false" outlineLevel="0" collapsed="false">
      <c r="A10684" s="0" t="n">
        <v>1500005130</v>
      </c>
      <c r="B10684" s="157" t="n">
        <v>0</v>
      </c>
    </row>
    <row r="10685" customFormat="false" ht="15" hidden="false" customHeight="false" outlineLevel="0" collapsed="false">
      <c r="A10685" s="0" t="n">
        <v>1500001749</v>
      </c>
      <c r="B10685" s="157" t="n">
        <v>0.791666666666667</v>
      </c>
    </row>
    <row r="10686" customFormat="false" ht="15" hidden="false" customHeight="false" outlineLevel="0" collapsed="false">
      <c r="A10686" s="0" t="n">
        <v>1500001750</v>
      </c>
      <c r="B10686" s="157" t="n">
        <v>0</v>
      </c>
    </row>
    <row r="10687" customFormat="false" ht="15" hidden="false" customHeight="false" outlineLevel="0" collapsed="false">
      <c r="A10687" s="0" t="n">
        <v>1500006257</v>
      </c>
      <c r="B10687" s="157" t="n">
        <v>62.625</v>
      </c>
    </row>
    <row r="10688" customFormat="false" ht="15" hidden="false" customHeight="false" outlineLevel="0" collapsed="false">
      <c r="A10688" s="0" t="n">
        <v>1500004787</v>
      </c>
      <c r="B10688" s="157" t="n">
        <v>15.5833333333333</v>
      </c>
    </row>
    <row r="10689" customFormat="false" ht="15" hidden="false" customHeight="false" outlineLevel="0" collapsed="false">
      <c r="A10689" s="0" t="n">
        <v>1500003598</v>
      </c>
      <c r="B10689" s="157" t="n">
        <v>16.25</v>
      </c>
    </row>
    <row r="10690" customFormat="false" ht="15" hidden="false" customHeight="false" outlineLevel="0" collapsed="false">
      <c r="A10690" s="0" t="n">
        <v>1500003605</v>
      </c>
      <c r="B10690" s="157" t="n">
        <v>0</v>
      </c>
    </row>
    <row r="10691" customFormat="false" ht="15" hidden="false" customHeight="false" outlineLevel="0" collapsed="false">
      <c r="A10691" s="0" t="n">
        <v>1500003608</v>
      </c>
      <c r="B10691" s="157" t="n">
        <v>6.25</v>
      </c>
    </row>
    <row r="10692" customFormat="false" ht="15" hidden="false" customHeight="false" outlineLevel="0" collapsed="false">
      <c r="A10692" s="0" t="n">
        <v>1500004414</v>
      </c>
      <c r="B10692" s="157" t="n">
        <v>36.9166666666667</v>
      </c>
    </row>
    <row r="10693" customFormat="false" ht="15" hidden="false" customHeight="false" outlineLevel="0" collapsed="false">
      <c r="A10693" s="0" t="n">
        <v>1500003609</v>
      </c>
      <c r="B10693" s="157" t="n">
        <v>0</v>
      </c>
    </row>
    <row r="10694" customFormat="false" ht="15" hidden="false" customHeight="false" outlineLevel="0" collapsed="false">
      <c r="A10694" s="0" t="n">
        <v>1500003610</v>
      </c>
      <c r="B10694" s="157" t="n">
        <v>14.8333333333333</v>
      </c>
    </row>
    <row r="10695" customFormat="false" ht="15" hidden="false" customHeight="false" outlineLevel="0" collapsed="false">
      <c r="A10695" s="0" t="n">
        <v>1500006202</v>
      </c>
      <c r="B10695" s="157" t="n">
        <v>15.4166666666667</v>
      </c>
    </row>
    <row r="10696" customFormat="false" ht="15" hidden="false" customHeight="false" outlineLevel="0" collapsed="false">
      <c r="A10696" s="0" t="n">
        <v>1500001745</v>
      </c>
      <c r="B10696" s="157" t="n">
        <v>11.75</v>
      </c>
    </row>
    <row r="10697" customFormat="false" ht="15" hidden="false" customHeight="false" outlineLevel="0" collapsed="false">
      <c r="A10697" s="0" t="n">
        <v>1500004505</v>
      </c>
      <c r="B10697" s="157" t="n">
        <v>1.66666666666667</v>
      </c>
    </row>
    <row r="10698" customFormat="false" ht="15" hidden="false" customHeight="false" outlineLevel="0" collapsed="false">
      <c r="A10698" s="0" t="n">
        <v>1500001737</v>
      </c>
      <c r="B10698" s="157" t="n">
        <v>16.8333333333333</v>
      </c>
    </row>
    <row r="10699" customFormat="false" ht="15" hidden="false" customHeight="false" outlineLevel="0" collapsed="false">
      <c r="A10699" s="0" t="n">
        <v>1500004023</v>
      </c>
      <c r="B10699" s="157" t="n">
        <v>48.375</v>
      </c>
    </row>
    <row r="10700" customFormat="false" ht="15" hidden="false" customHeight="false" outlineLevel="0" collapsed="false">
      <c r="A10700" s="0" t="n">
        <v>1500005154</v>
      </c>
      <c r="B10700" s="157" t="n">
        <v>0</v>
      </c>
    </row>
    <row r="10701" customFormat="false" ht="15" hidden="false" customHeight="false" outlineLevel="0" collapsed="false">
      <c r="A10701" s="0" t="n">
        <v>1500004506</v>
      </c>
      <c r="B10701" s="157" t="n">
        <v>6.66666666666667</v>
      </c>
    </row>
    <row r="10702" customFormat="false" ht="15" hidden="false" customHeight="false" outlineLevel="0" collapsed="false">
      <c r="A10702" s="0" t="n">
        <v>1500002110</v>
      </c>
      <c r="B10702" s="157" t="n">
        <v>3.35833333333333</v>
      </c>
    </row>
    <row r="10703" customFormat="false" ht="15" hidden="false" customHeight="false" outlineLevel="0" collapsed="false">
      <c r="A10703" s="0" t="n">
        <v>1500004024</v>
      </c>
      <c r="B10703" s="157" t="n">
        <v>16.6666666666667</v>
      </c>
    </row>
    <row r="10704" customFormat="false" ht="15" hidden="false" customHeight="false" outlineLevel="0" collapsed="false">
      <c r="A10704" s="0" t="n">
        <v>1500005155</v>
      </c>
      <c r="B10704" s="157" t="n">
        <v>0</v>
      </c>
    </row>
    <row r="10705" customFormat="false" ht="15" hidden="false" customHeight="false" outlineLevel="0" collapsed="false">
      <c r="A10705" s="0" t="n">
        <v>1500005278</v>
      </c>
      <c r="B10705" s="157" t="n">
        <v>25.9166666666667</v>
      </c>
    </row>
    <row r="10706" customFormat="false" ht="15" hidden="false" customHeight="false" outlineLevel="0" collapsed="false">
      <c r="A10706" s="0" t="n">
        <v>1500002216</v>
      </c>
      <c r="B10706" s="157" t="n">
        <v>0</v>
      </c>
    </row>
    <row r="10707" customFormat="false" ht="15" hidden="false" customHeight="false" outlineLevel="0" collapsed="false">
      <c r="A10707" s="0" t="n">
        <v>1500002217</v>
      </c>
      <c r="B10707" s="157" t="n">
        <v>20.875</v>
      </c>
    </row>
    <row r="10708" customFormat="false" ht="15" hidden="false" customHeight="false" outlineLevel="0" collapsed="false">
      <c r="A10708" s="0" t="n">
        <v>1500002218</v>
      </c>
      <c r="B10708" s="157" t="n">
        <v>0</v>
      </c>
    </row>
    <row r="10709" customFormat="false" ht="15" hidden="false" customHeight="false" outlineLevel="0" collapsed="false">
      <c r="A10709" s="0" t="n">
        <v>1500002219</v>
      </c>
      <c r="B10709" s="157" t="n">
        <v>18.9416666666667</v>
      </c>
    </row>
    <row r="10710" customFormat="false" ht="15" hidden="false" customHeight="false" outlineLevel="0" collapsed="false">
      <c r="A10710" s="0" t="n">
        <v>1500002580</v>
      </c>
      <c r="B10710" s="157" t="n">
        <v>0.833333333333333</v>
      </c>
    </row>
    <row r="10711" customFormat="false" ht="15" hidden="false" customHeight="false" outlineLevel="0" collapsed="false">
      <c r="A10711" s="0" t="n">
        <v>1500002592</v>
      </c>
      <c r="B10711" s="157" t="n">
        <v>15.875</v>
      </c>
    </row>
    <row r="10712" customFormat="false" ht="15" hidden="false" customHeight="false" outlineLevel="0" collapsed="false">
      <c r="A10712" s="0" t="n">
        <v>1500002581</v>
      </c>
      <c r="B10712" s="157" t="n">
        <v>15.1666666666667</v>
      </c>
    </row>
    <row r="10713" customFormat="false" ht="15" hidden="false" customHeight="false" outlineLevel="0" collapsed="false">
      <c r="A10713" s="0" t="n">
        <v>1500002594</v>
      </c>
      <c r="B10713" s="157" t="n">
        <v>3.33333333333333</v>
      </c>
    </row>
    <row r="10714" customFormat="false" ht="15" hidden="false" customHeight="false" outlineLevel="0" collapsed="false">
      <c r="A10714" s="0" t="n">
        <v>1500002595</v>
      </c>
      <c r="B10714" s="157" t="n">
        <v>16.75</v>
      </c>
    </row>
    <row r="10715" customFormat="false" ht="15" hidden="false" customHeight="false" outlineLevel="0" collapsed="false">
      <c r="A10715" s="0" t="n">
        <v>1500003359</v>
      </c>
      <c r="B10715" s="157" t="n">
        <v>0</v>
      </c>
    </row>
    <row r="10716" customFormat="false" ht="15" hidden="false" customHeight="false" outlineLevel="0" collapsed="false">
      <c r="A10716" s="0" t="n">
        <v>1500003901</v>
      </c>
      <c r="B10716" s="157" t="n">
        <v>67.9166666666667</v>
      </c>
    </row>
    <row r="10717" customFormat="false" ht="15" hidden="false" customHeight="false" outlineLevel="0" collapsed="false">
      <c r="A10717" s="0" t="n">
        <v>1500003990</v>
      </c>
      <c r="B10717" s="157" t="n">
        <v>31.75</v>
      </c>
    </row>
    <row r="10718" customFormat="false" ht="15" hidden="false" customHeight="false" outlineLevel="0" collapsed="false">
      <c r="A10718" s="0" t="n">
        <v>1500003991</v>
      </c>
      <c r="B10718" s="157" t="n">
        <v>0</v>
      </c>
    </row>
    <row r="10719" customFormat="false" ht="15" hidden="false" customHeight="false" outlineLevel="0" collapsed="false">
      <c r="A10719" s="0" t="n">
        <v>1500004412</v>
      </c>
      <c r="B10719" s="157" t="n">
        <v>26.4583333333333</v>
      </c>
    </row>
    <row r="10720" customFormat="false" ht="15" hidden="false" customHeight="false" outlineLevel="0" collapsed="false">
      <c r="A10720" s="0" t="n">
        <v>1500004413</v>
      </c>
      <c r="B10720" s="157" t="n">
        <v>35.995</v>
      </c>
    </row>
    <row r="10721" customFormat="false" ht="15" hidden="false" customHeight="false" outlineLevel="0" collapsed="false">
      <c r="A10721" s="0" t="n">
        <v>1500005335</v>
      </c>
      <c r="B10721" s="157" t="n">
        <v>10.9166666666667</v>
      </c>
    </row>
    <row r="10722" customFormat="false" ht="15" hidden="false" customHeight="false" outlineLevel="0" collapsed="false">
      <c r="A10722" s="0" t="n">
        <v>1500002582</v>
      </c>
      <c r="B10722" s="157" t="n">
        <v>3.33333333333333</v>
      </c>
    </row>
    <row r="10723" customFormat="false" ht="15" hidden="false" customHeight="false" outlineLevel="0" collapsed="false">
      <c r="A10723" s="0" t="n">
        <v>1500004406</v>
      </c>
      <c r="B10723" s="157" t="n">
        <v>28.3333333333333</v>
      </c>
    </row>
    <row r="10724" customFormat="false" ht="15" hidden="false" customHeight="false" outlineLevel="0" collapsed="false">
      <c r="A10724" s="0" t="n">
        <v>1500002224</v>
      </c>
      <c r="B10724" s="157" t="n">
        <v>35.25</v>
      </c>
    </row>
    <row r="10725" customFormat="false" ht="15" hidden="false" customHeight="false" outlineLevel="0" collapsed="false">
      <c r="A10725" s="0" t="n">
        <v>1500006060</v>
      </c>
      <c r="B10725" s="157" t="n">
        <v>3.75</v>
      </c>
    </row>
    <row r="10726" customFormat="false" ht="15" hidden="false" customHeight="false" outlineLevel="0" collapsed="false">
      <c r="A10726" s="0" t="n">
        <v>1500006061</v>
      </c>
      <c r="B10726" s="157" t="n">
        <v>24.2083333333333</v>
      </c>
    </row>
    <row r="10727" customFormat="false" ht="15" hidden="false" customHeight="false" outlineLevel="0" collapsed="false">
      <c r="A10727" s="0" t="n">
        <v>1500006062</v>
      </c>
      <c r="B10727" s="157" t="n">
        <v>0</v>
      </c>
    </row>
    <row r="10728" customFormat="false" ht="15" hidden="false" customHeight="false" outlineLevel="0" collapsed="false">
      <c r="A10728" s="0" t="n">
        <v>1500005996</v>
      </c>
      <c r="B10728" s="157" t="n">
        <v>9.75</v>
      </c>
    </row>
    <row r="10729" customFormat="false" ht="15" hidden="false" customHeight="false" outlineLevel="0" collapsed="false">
      <c r="A10729" s="0" t="n">
        <v>1500005997</v>
      </c>
      <c r="B10729" s="157" t="n">
        <v>18.8083333333333</v>
      </c>
    </row>
    <row r="10730" customFormat="false" ht="15" hidden="false" customHeight="false" outlineLevel="0" collapsed="false">
      <c r="A10730" s="0" t="n">
        <v>1500005998</v>
      </c>
      <c r="B10730" s="157" t="n">
        <v>14.5833333333333</v>
      </c>
    </row>
    <row r="10731" customFormat="false" ht="15" hidden="false" customHeight="false" outlineLevel="0" collapsed="false">
      <c r="A10731" s="0" t="n">
        <v>1500003902</v>
      </c>
      <c r="B10731" s="157" t="n">
        <v>43.5833333333333</v>
      </c>
    </row>
    <row r="10732" customFormat="false" ht="15" hidden="false" customHeight="false" outlineLevel="0" collapsed="false">
      <c r="A10732" s="0" t="n">
        <v>1500004006</v>
      </c>
      <c r="B10732" s="157" t="n">
        <v>22.3166666666667</v>
      </c>
    </row>
    <row r="10733" customFormat="false" ht="15" hidden="false" customHeight="false" outlineLevel="0" collapsed="false">
      <c r="A10733" s="0" t="n">
        <v>1500004007</v>
      </c>
      <c r="B10733" s="157" t="n">
        <v>11.1666666666667</v>
      </c>
    </row>
    <row r="10734" customFormat="false" ht="15" hidden="false" customHeight="false" outlineLevel="0" collapsed="false">
      <c r="A10734" s="0" t="n">
        <v>1500003984</v>
      </c>
      <c r="B10734" s="157" t="n">
        <v>0</v>
      </c>
    </row>
    <row r="10735" customFormat="false" ht="15" hidden="false" customHeight="false" outlineLevel="0" collapsed="false">
      <c r="A10735" s="0" t="n">
        <v>1500004009</v>
      </c>
      <c r="B10735" s="157" t="n">
        <v>12.75</v>
      </c>
    </row>
    <row r="10736" customFormat="false" ht="15" hidden="false" customHeight="false" outlineLevel="0" collapsed="false">
      <c r="A10736" s="0" t="n">
        <v>1500004010</v>
      </c>
      <c r="B10736" s="157" t="n">
        <v>36.3333333333333</v>
      </c>
    </row>
    <row r="10737" customFormat="false" ht="15" hidden="false" customHeight="false" outlineLevel="0" collapsed="false">
      <c r="A10737" s="0" t="n">
        <v>1500004011</v>
      </c>
      <c r="B10737" s="157" t="n">
        <v>22.25</v>
      </c>
    </row>
    <row r="10738" customFormat="false" ht="15" hidden="false" customHeight="false" outlineLevel="0" collapsed="false">
      <c r="A10738" s="0" t="n">
        <v>1500012229</v>
      </c>
      <c r="B10738" s="157" t="n">
        <v>0</v>
      </c>
    </row>
    <row r="10739" customFormat="false" ht="15" hidden="false" customHeight="false" outlineLevel="0" collapsed="false">
      <c r="A10739" s="0" t="n">
        <v>1500004012</v>
      </c>
      <c r="B10739" s="157" t="n">
        <v>17.0833333333333</v>
      </c>
    </row>
    <row r="10740" customFormat="false" ht="15" hidden="false" customHeight="false" outlineLevel="0" collapsed="false">
      <c r="A10740" s="0" t="n">
        <v>1500012226</v>
      </c>
      <c r="B10740" s="157" t="n">
        <v>0</v>
      </c>
    </row>
    <row r="10741" customFormat="false" ht="15" hidden="false" customHeight="false" outlineLevel="0" collapsed="false">
      <c r="A10741" s="0" t="n">
        <v>1500004415</v>
      </c>
      <c r="B10741" s="157" t="n">
        <v>1.25</v>
      </c>
    </row>
    <row r="10742" customFormat="false" ht="15" hidden="false" customHeight="false" outlineLevel="0" collapsed="false">
      <c r="A10742" s="0" t="n">
        <v>1500004416</v>
      </c>
      <c r="B10742" s="157" t="n">
        <v>0</v>
      </c>
    </row>
    <row r="10743" customFormat="false" ht="15" hidden="false" customHeight="false" outlineLevel="0" collapsed="false">
      <c r="A10743" s="0" t="n">
        <v>1500004417</v>
      </c>
      <c r="B10743" s="157" t="n">
        <v>0</v>
      </c>
    </row>
    <row r="10744" customFormat="false" ht="15" hidden="false" customHeight="false" outlineLevel="0" collapsed="false">
      <c r="A10744" s="0" t="n">
        <v>1500004418</v>
      </c>
      <c r="B10744" s="157" t="n">
        <v>0</v>
      </c>
    </row>
    <row r="10745" customFormat="false" ht="15" hidden="false" customHeight="false" outlineLevel="0" collapsed="false">
      <c r="A10745" s="0" t="n">
        <v>1500004419</v>
      </c>
      <c r="B10745" s="157" t="n">
        <v>7.91666666666667</v>
      </c>
    </row>
    <row r="10746" customFormat="false" ht="15" hidden="false" customHeight="false" outlineLevel="0" collapsed="false">
      <c r="A10746" s="0" t="n">
        <v>1500004420</v>
      </c>
      <c r="B10746" s="157" t="n">
        <v>0</v>
      </c>
    </row>
    <row r="10747" customFormat="false" ht="15" hidden="false" customHeight="false" outlineLevel="0" collapsed="false">
      <c r="A10747" s="0" t="n">
        <v>1500004421</v>
      </c>
      <c r="B10747" s="157" t="n">
        <v>0</v>
      </c>
    </row>
    <row r="10748" customFormat="false" ht="15" hidden="false" customHeight="false" outlineLevel="0" collapsed="false">
      <c r="A10748" s="0" t="n">
        <v>1500004427</v>
      </c>
      <c r="B10748" s="157" t="n">
        <v>18.5</v>
      </c>
    </row>
    <row r="10749" customFormat="false" ht="15" hidden="false" customHeight="false" outlineLevel="0" collapsed="false">
      <c r="A10749" s="0" t="n">
        <v>1500004428</v>
      </c>
      <c r="B10749" s="157" t="n">
        <v>0</v>
      </c>
    </row>
    <row r="10750" customFormat="false" ht="15" hidden="false" customHeight="false" outlineLevel="0" collapsed="false">
      <c r="A10750" s="0" t="n">
        <v>1500005316</v>
      </c>
      <c r="B10750" s="157" t="n">
        <v>25.6666666666667</v>
      </c>
    </row>
    <row r="10751" customFormat="false" ht="15" hidden="false" customHeight="false" outlineLevel="0" collapsed="false">
      <c r="A10751" s="0" t="n">
        <v>1500006208</v>
      </c>
      <c r="B10751" s="157" t="n">
        <v>0</v>
      </c>
    </row>
    <row r="10752" customFormat="false" ht="15" hidden="false" customHeight="false" outlineLevel="0" collapsed="false">
      <c r="A10752" s="0" t="n">
        <v>1500004809</v>
      </c>
      <c r="B10752" s="157" t="n">
        <v>0</v>
      </c>
    </row>
    <row r="10753" customFormat="false" ht="15" hidden="false" customHeight="false" outlineLevel="0" collapsed="false">
      <c r="A10753" s="0" t="n">
        <v>1500004800</v>
      </c>
      <c r="B10753" s="157" t="n">
        <v>0</v>
      </c>
    </row>
    <row r="10754" customFormat="false" ht="15" hidden="false" customHeight="false" outlineLevel="0" collapsed="false">
      <c r="A10754" s="0" t="n">
        <v>1500004971</v>
      </c>
      <c r="B10754" s="157" t="n">
        <v>136.666666666667</v>
      </c>
    </row>
    <row r="10755" customFormat="false" ht="15" hidden="false" customHeight="false" outlineLevel="0" collapsed="false">
      <c r="A10755" s="0" t="n">
        <v>1500004972</v>
      </c>
      <c r="B10755" s="157" t="n">
        <v>57.1666666666667</v>
      </c>
    </row>
    <row r="10756" customFormat="false" ht="15" hidden="false" customHeight="false" outlineLevel="0" collapsed="false">
      <c r="A10756" s="0" t="n">
        <v>1500004974</v>
      </c>
      <c r="B10756" s="157" t="n">
        <v>0</v>
      </c>
    </row>
    <row r="10757" customFormat="false" ht="15" hidden="false" customHeight="false" outlineLevel="0" collapsed="false">
      <c r="A10757" s="0" t="n">
        <v>1500004975</v>
      </c>
      <c r="B10757" s="157" t="n">
        <v>0</v>
      </c>
    </row>
    <row r="10758" customFormat="false" ht="15" hidden="false" customHeight="false" outlineLevel="0" collapsed="false">
      <c r="A10758" s="0" t="n">
        <v>1500004976</v>
      </c>
      <c r="B10758" s="157" t="n">
        <v>38.3333333333333</v>
      </c>
    </row>
    <row r="10759" customFormat="false" ht="15" hidden="false" customHeight="false" outlineLevel="0" collapsed="false">
      <c r="A10759" s="0" t="n">
        <v>1500004801</v>
      </c>
      <c r="B10759" s="157" t="n">
        <v>10.5</v>
      </c>
    </row>
    <row r="10760" customFormat="false" ht="15" hidden="false" customHeight="false" outlineLevel="0" collapsed="false">
      <c r="A10760" s="0" t="n">
        <v>1500004977</v>
      </c>
      <c r="B10760" s="157" t="n">
        <v>53.25</v>
      </c>
    </row>
    <row r="10761" customFormat="false" ht="15" hidden="false" customHeight="false" outlineLevel="0" collapsed="false">
      <c r="A10761" s="0" t="n">
        <v>1500004979</v>
      </c>
      <c r="B10761" s="157" t="n">
        <v>0</v>
      </c>
    </row>
    <row r="10762" customFormat="false" ht="15" hidden="false" customHeight="false" outlineLevel="0" collapsed="false">
      <c r="A10762" s="0" t="n">
        <v>1500004575</v>
      </c>
      <c r="B10762" s="157" t="n">
        <v>133</v>
      </c>
    </row>
    <row r="10763" customFormat="false" ht="15" hidden="false" customHeight="false" outlineLevel="0" collapsed="false">
      <c r="A10763" s="0" t="n">
        <v>1500004576</v>
      </c>
      <c r="B10763" s="157" t="n">
        <v>13.8333333333333</v>
      </c>
    </row>
    <row r="10764" customFormat="false" ht="15" hidden="false" customHeight="false" outlineLevel="0" collapsed="false">
      <c r="A10764" s="0" t="n">
        <v>1500004788</v>
      </c>
      <c r="B10764" s="157" t="n">
        <v>17.8333333333333</v>
      </c>
    </row>
    <row r="10765" customFormat="false" ht="15" hidden="false" customHeight="false" outlineLevel="0" collapsed="false">
      <c r="A10765" s="0" t="n">
        <v>1500004789</v>
      </c>
      <c r="B10765" s="157" t="n">
        <v>22.5</v>
      </c>
    </row>
    <row r="10766" customFormat="false" ht="15" hidden="false" customHeight="false" outlineLevel="0" collapsed="false">
      <c r="A10766" s="0" t="n">
        <v>1500004790</v>
      </c>
      <c r="B10766" s="157" t="n">
        <v>82.8333333333333</v>
      </c>
    </row>
    <row r="10767" customFormat="false" ht="15" hidden="false" customHeight="false" outlineLevel="0" collapsed="false">
      <c r="A10767" s="0" t="n">
        <v>1500004791</v>
      </c>
      <c r="B10767" s="157" t="n">
        <v>5</v>
      </c>
    </row>
    <row r="10768" customFormat="false" ht="15" hidden="false" customHeight="false" outlineLevel="0" collapsed="false">
      <c r="A10768" s="0" t="n">
        <v>1500004792</v>
      </c>
      <c r="B10768" s="157" t="n">
        <v>8.08333333333333</v>
      </c>
    </row>
    <row r="10769" customFormat="false" ht="15" hidden="false" customHeight="false" outlineLevel="0" collapsed="false">
      <c r="A10769" s="0" t="n">
        <v>1500004793</v>
      </c>
      <c r="B10769" s="157" t="n">
        <v>0</v>
      </c>
    </row>
    <row r="10770" customFormat="false" ht="15" hidden="false" customHeight="false" outlineLevel="0" collapsed="false">
      <c r="A10770" s="0" t="n">
        <v>1500004794</v>
      </c>
      <c r="B10770" s="157" t="n">
        <v>0</v>
      </c>
    </row>
    <row r="10771" customFormat="false" ht="15" hidden="false" customHeight="false" outlineLevel="0" collapsed="false">
      <c r="A10771" s="0" t="n">
        <v>1500004798</v>
      </c>
      <c r="B10771" s="157" t="n">
        <v>0</v>
      </c>
    </row>
    <row r="10772" customFormat="false" ht="15" hidden="false" customHeight="false" outlineLevel="0" collapsed="false">
      <c r="A10772" s="0" t="n">
        <v>1500004799</v>
      </c>
      <c r="B10772" s="157" t="n">
        <v>0</v>
      </c>
    </row>
    <row r="10773" customFormat="false" ht="15" hidden="false" customHeight="false" outlineLevel="0" collapsed="false">
      <c r="A10773" s="0" t="n">
        <v>1500004811</v>
      </c>
      <c r="B10773" s="157" t="n">
        <v>102.666666666667</v>
      </c>
    </row>
    <row r="10774" customFormat="false" ht="15" hidden="false" customHeight="false" outlineLevel="0" collapsed="false">
      <c r="A10774" s="0" t="n">
        <v>1500004812</v>
      </c>
      <c r="B10774" s="157" t="n">
        <v>22.5</v>
      </c>
    </row>
    <row r="10775" customFormat="false" ht="15" hidden="false" customHeight="false" outlineLevel="0" collapsed="false">
      <c r="A10775" s="0" t="n">
        <v>1500005174</v>
      </c>
      <c r="B10775" s="157" t="n">
        <v>0</v>
      </c>
    </row>
    <row r="10776" customFormat="false" ht="15" hidden="false" customHeight="false" outlineLevel="0" collapsed="false">
      <c r="A10776" s="0" t="n">
        <v>1500001993</v>
      </c>
      <c r="B10776" s="157" t="n">
        <v>0</v>
      </c>
    </row>
    <row r="10777" customFormat="false" ht="15" hidden="false" customHeight="false" outlineLevel="0" collapsed="false">
      <c r="A10777" s="0" t="n">
        <v>1500004157</v>
      </c>
      <c r="B10777" s="157" t="n">
        <v>77</v>
      </c>
    </row>
    <row r="10778" customFormat="false" ht="15" hidden="false" customHeight="false" outlineLevel="0" collapsed="false">
      <c r="A10778" s="0" t="n">
        <v>1500004158</v>
      </c>
      <c r="B10778" s="157" t="n">
        <v>0</v>
      </c>
    </row>
    <row r="10779" customFormat="false" ht="15" hidden="false" customHeight="false" outlineLevel="0" collapsed="false">
      <c r="A10779" s="0" t="n">
        <v>1500004159</v>
      </c>
      <c r="B10779" s="157" t="n">
        <v>26.8333333333333</v>
      </c>
    </row>
    <row r="10780" customFormat="false" ht="15" hidden="false" customHeight="false" outlineLevel="0" collapsed="false">
      <c r="A10780" s="0" t="n">
        <v>1500005899</v>
      </c>
      <c r="B10780" s="157" t="n">
        <v>0</v>
      </c>
    </row>
    <row r="10781" customFormat="false" ht="15" hidden="false" customHeight="false" outlineLevel="0" collapsed="false">
      <c r="A10781" s="0" t="n">
        <v>1500005900</v>
      </c>
      <c r="B10781" s="157" t="n">
        <v>0</v>
      </c>
    </row>
    <row r="10782" customFormat="false" ht="15" hidden="false" customHeight="false" outlineLevel="0" collapsed="false">
      <c r="A10782" s="0" t="n">
        <v>1500005901</v>
      </c>
      <c r="B10782" s="157" t="n">
        <v>23.1666666666667</v>
      </c>
    </row>
    <row r="10783" customFormat="false" ht="15" hidden="false" customHeight="false" outlineLevel="0" collapsed="false">
      <c r="A10783" s="0" t="n">
        <v>1500005902</v>
      </c>
      <c r="B10783" s="157" t="n">
        <v>36.3333333333333</v>
      </c>
    </row>
    <row r="10784" customFormat="false" ht="15" hidden="false" customHeight="false" outlineLevel="0" collapsed="false">
      <c r="A10784" s="0" t="n">
        <v>1500005903</v>
      </c>
      <c r="B10784" s="157" t="n">
        <v>0</v>
      </c>
    </row>
    <row r="10785" customFormat="false" ht="15" hidden="false" customHeight="false" outlineLevel="0" collapsed="false">
      <c r="A10785" s="0" t="n">
        <v>1500005904</v>
      </c>
      <c r="B10785" s="157" t="n">
        <v>28.6666666666667</v>
      </c>
    </row>
    <row r="10786" customFormat="false" ht="15" hidden="false" customHeight="false" outlineLevel="0" collapsed="false">
      <c r="A10786" s="0" t="n">
        <v>1500003962</v>
      </c>
      <c r="B10786" s="157" t="n">
        <v>45.5</v>
      </c>
    </row>
    <row r="10787" customFormat="false" ht="15" hidden="false" customHeight="false" outlineLevel="0" collapsed="false">
      <c r="A10787" s="0" t="n">
        <v>1500006159</v>
      </c>
      <c r="B10787" s="157" t="n">
        <v>0</v>
      </c>
    </row>
    <row r="10788" customFormat="false" ht="15" hidden="false" customHeight="false" outlineLevel="0" collapsed="false">
      <c r="A10788" s="0" t="n">
        <v>1500003705</v>
      </c>
      <c r="B10788" s="157" t="n">
        <v>0</v>
      </c>
    </row>
    <row r="10789" customFormat="false" ht="15" hidden="false" customHeight="false" outlineLevel="0" collapsed="false">
      <c r="A10789" s="0" t="n">
        <v>1500003865</v>
      </c>
      <c r="B10789" s="157" t="n">
        <v>0</v>
      </c>
    </row>
    <row r="10790" customFormat="false" ht="15" hidden="false" customHeight="false" outlineLevel="0" collapsed="false">
      <c r="A10790" s="0" t="n">
        <v>1500004936</v>
      </c>
      <c r="B10790" s="157" t="n">
        <v>0</v>
      </c>
    </row>
    <row r="10791" customFormat="false" ht="15" hidden="false" customHeight="false" outlineLevel="0" collapsed="false">
      <c r="A10791" s="0" t="n">
        <v>1500006160</v>
      </c>
      <c r="B10791" s="157" t="n">
        <v>0</v>
      </c>
    </row>
    <row r="10792" customFormat="false" ht="15" hidden="false" customHeight="false" outlineLevel="0" collapsed="false">
      <c r="A10792" s="0" t="n">
        <v>1500003963</v>
      </c>
      <c r="B10792" s="157" t="n">
        <v>166.833333333333</v>
      </c>
    </row>
    <row r="10793" customFormat="false" ht="15" hidden="false" customHeight="false" outlineLevel="0" collapsed="false">
      <c r="A10793" s="0" t="n">
        <v>1500002624</v>
      </c>
      <c r="B10793" s="157" t="n">
        <v>158.583333333333</v>
      </c>
    </row>
    <row r="10794" customFormat="false" ht="15" hidden="false" customHeight="false" outlineLevel="0" collapsed="false">
      <c r="A10794" s="0" t="n">
        <v>1500005699</v>
      </c>
      <c r="B10794" s="157" t="n">
        <v>0</v>
      </c>
    </row>
    <row r="10795" customFormat="false" ht="15" hidden="false" customHeight="false" outlineLevel="0" collapsed="false">
      <c r="A10795" s="0" t="n">
        <v>1500005873</v>
      </c>
      <c r="B10795" s="157" t="n">
        <v>68.8333333333333</v>
      </c>
    </row>
    <row r="10796" customFormat="false" ht="15" hidden="false" customHeight="false" outlineLevel="0" collapsed="false">
      <c r="A10796" s="0" t="n">
        <v>1500005943</v>
      </c>
      <c r="B10796" s="157" t="n">
        <v>79.6666666666667</v>
      </c>
    </row>
    <row r="10797" customFormat="false" ht="15" hidden="false" customHeight="false" outlineLevel="0" collapsed="false">
      <c r="A10797" s="0" t="n">
        <v>1500004487</v>
      </c>
      <c r="B10797" s="157" t="n">
        <v>0</v>
      </c>
    </row>
    <row r="10798" customFormat="false" ht="15" hidden="false" customHeight="false" outlineLevel="0" collapsed="false">
      <c r="A10798" s="0" t="n">
        <v>1500005874</v>
      </c>
      <c r="B10798" s="157" t="n">
        <v>79.6666666666667</v>
      </c>
    </row>
    <row r="10799" customFormat="false" ht="15" hidden="false" customHeight="false" outlineLevel="0" collapsed="false">
      <c r="A10799" s="0" t="n">
        <v>1500003701</v>
      </c>
      <c r="B10799" s="157" t="n">
        <v>0</v>
      </c>
    </row>
    <row r="10800" customFormat="false" ht="15" hidden="false" customHeight="false" outlineLevel="0" collapsed="false">
      <c r="A10800" s="0" t="n">
        <v>1500003702</v>
      </c>
      <c r="B10800" s="157" t="n">
        <v>156.5</v>
      </c>
    </row>
    <row r="10801" customFormat="false" ht="15" hidden="false" customHeight="false" outlineLevel="0" collapsed="false">
      <c r="A10801" s="0" t="n">
        <v>1500003867</v>
      </c>
      <c r="B10801" s="157" t="n">
        <v>0</v>
      </c>
    </row>
    <row r="10802" customFormat="false" ht="15" hidden="false" customHeight="false" outlineLevel="0" collapsed="false">
      <c r="A10802" s="0" t="n">
        <v>1500004025</v>
      </c>
      <c r="B10802" s="157" t="n">
        <v>56.8333333333333</v>
      </c>
    </row>
    <row r="10803" customFormat="false" ht="15" hidden="false" customHeight="false" outlineLevel="0" collapsed="false">
      <c r="A10803" s="0" t="n">
        <v>1500004440</v>
      </c>
      <c r="B10803" s="157" t="n">
        <v>0</v>
      </c>
    </row>
    <row r="10804" customFormat="false" ht="15" hidden="false" customHeight="false" outlineLevel="0" collapsed="false">
      <c r="A10804" s="0" t="n">
        <v>1500004488</v>
      </c>
      <c r="B10804" s="157" t="n">
        <v>0</v>
      </c>
    </row>
    <row r="10805" customFormat="false" ht="15" hidden="false" customHeight="false" outlineLevel="0" collapsed="false">
      <c r="A10805" s="0" t="n">
        <v>1500006162</v>
      </c>
      <c r="B10805" s="157" t="n">
        <v>50.5</v>
      </c>
    </row>
    <row r="10806" customFormat="false" ht="15" hidden="false" customHeight="false" outlineLevel="0" collapsed="false">
      <c r="A10806" s="0" t="n">
        <v>1500004819</v>
      </c>
      <c r="B10806" s="157" t="n">
        <v>14.6666666666667</v>
      </c>
    </row>
    <row r="10807" customFormat="false" ht="15" hidden="false" customHeight="false" outlineLevel="0" collapsed="false">
      <c r="A10807" s="0" t="n">
        <v>1500003703</v>
      </c>
      <c r="B10807" s="157" t="n">
        <v>13.8333333333333</v>
      </c>
    </row>
    <row r="10808" customFormat="false" ht="15" hidden="false" customHeight="false" outlineLevel="0" collapsed="false">
      <c r="A10808" s="0" t="n">
        <v>1500003868</v>
      </c>
      <c r="B10808" s="157" t="n">
        <v>0</v>
      </c>
    </row>
    <row r="10809" customFormat="false" ht="15" hidden="false" customHeight="false" outlineLevel="0" collapsed="false">
      <c r="A10809" s="0" t="n">
        <v>1500002810</v>
      </c>
      <c r="B10809" s="157" t="n">
        <v>0</v>
      </c>
    </row>
    <row r="10810" customFormat="false" ht="15" hidden="false" customHeight="false" outlineLevel="0" collapsed="false">
      <c r="A10810" s="0" t="n">
        <v>1500002811</v>
      </c>
      <c r="B10810" s="157" t="n">
        <v>60.7</v>
      </c>
    </row>
    <row r="10811" customFormat="false" ht="15" hidden="false" customHeight="false" outlineLevel="0" collapsed="false">
      <c r="A10811" s="0" t="n">
        <v>1500002812</v>
      </c>
      <c r="B10811" s="157" t="n">
        <v>0</v>
      </c>
    </row>
    <row r="10812" customFormat="false" ht="15" hidden="false" customHeight="false" outlineLevel="0" collapsed="false">
      <c r="A10812" s="0" t="n">
        <v>1500002813</v>
      </c>
      <c r="B10812" s="157" t="n">
        <v>0</v>
      </c>
    </row>
    <row r="10813" customFormat="false" ht="15" hidden="false" customHeight="false" outlineLevel="0" collapsed="false">
      <c r="A10813" s="0" t="n">
        <v>1500005089</v>
      </c>
      <c r="B10813" s="157" t="n">
        <v>0</v>
      </c>
    </row>
    <row r="10814" customFormat="false" ht="15" hidden="false" customHeight="false" outlineLevel="0" collapsed="false">
      <c r="A10814" s="0" t="n">
        <v>1500005090</v>
      </c>
      <c r="B10814" s="157" t="n">
        <v>45.3</v>
      </c>
    </row>
    <row r="10815" customFormat="false" ht="15" hidden="false" customHeight="false" outlineLevel="0" collapsed="false">
      <c r="A10815" s="0" t="n">
        <v>1500003869</v>
      </c>
      <c r="B10815" s="157" t="n">
        <v>0</v>
      </c>
    </row>
    <row r="10816" customFormat="false" ht="15" hidden="false" customHeight="false" outlineLevel="0" collapsed="false">
      <c r="A10816" s="0" t="n">
        <v>1500003173</v>
      </c>
      <c r="B10816" s="157" t="n">
        <v>33.3333333333333</v>
      </c>
    </row>
    <row r="10817" customFormat="false" ht="15" hidden="false" customHeight="false" outlineLevel="0" collapsed="false">
      <c r="A10817" s="0" t="n">
        <v>1500003174</v>
      </c>
      <c r="B10817" s="157" t="n">
        <v>0</v>
      </c>
    </row>
    <row r="10818" customFormat="false" ht="15" hidden="false" customHeight="false" outlineLevel="0" collapsed="false">
      <c r="A10818" s="0" t="n">
        <v>1500003157</v>
      </c>
      <c r="B10818" s="157" t="n">
        <v>192.991666666667</v>
      </c>
    </row>
    <row r="10819" customFormat="false" ht="15" hidden="false" customHeight="false" outlineLevel="0" collapsed="false">
      <c r="A10819" s="0" t="n">
        <v>1500003158</v>
      </c>
      <c r="B10819" s="157" t="n">
        <v>50</v>
      </c>
    </row>
    <row r="10820" customFormat="false" ht="15" hidden="false" customHeight="false" outlineLevel="0" collapsed="false">
      <c r="A10820" s="0" t="n">
        <v>1500003160</v>
      </c>
      <c r="B10820" s="157" t="n">
        <v>56.6666666666667</v>
      </c>
    </row>
    <row r="10821" customFormat="false" ht="15" hidden="false" customHeight="false" outlineLevel="0" collapsed="false">
      <c r="A10821" s="0" t="n">
        <v>1500011846</v>
      </c>
      <c r="B10821" s="157" t="n">
        <v>0</v>
      </c>
    </row>
    <row r="10822" customFormat="false" ht="15" hidden="false" customHeight="false" outlineLevel="0" collapsed="false">
      <c r="A10822" s="0" t="n">
        <v>1500011970</v>
      </c>
      <c r="B10822" s="157" t="n">
        <v>134.891666666667</v>
      </c>
    </row>
    <row r="10823" customFormat="false" ht="15" hidden="false" customHeight="false" outlineLevel="0" collapsed="false">
      <c r="A10823" s="0" t="n">
        <v>1500003153</v>
      </c>
      <c r="B10823" s="157" t="n">
        <v>68.75</v>
      </c>
    </row>
    <row r="10824" customFormat="false" ht="15" hidden="false" customHeight="false" outlineLevel="0" collapsed="false">
      <c r="A10824" s="0" t="n">
        <v>1500005069</v>
      </c>
      <c r="B10824" s="157" t="n">
        <v>0</v>
      </c>
    </row>
    <row r="10825" customFormat="false" ht="15" hidden="false" customHeight="false" outlineLevel="0" collapsed="false">
      <c r="A10825" s="0" t="n">
        <v>1500003154</v>
      </c>
      <c r="B10825" s="157" t="n">
        <v>102.408333333333</v>
      </c>
    </row>
    <row r="10826" customFormat="false" ht="15" hidden="false" customHeight="false" outlineLevel="0" collapsed="false">
      <c r="A10826" s="0" t="n">
        <v>1500003155</v>
      </c>
      <c r="B10826" s="157" t="n">
        <v>0</v>
      </c>
    </row>
    <row r="10827" customFormat="false" ht="15" hidden="false" customHeight="false" outlineLevel="0" collapsed="false">
      <c r="A10827" s="0" t="n">
        <v>1500002788</v>
      </c>
      <c r="B10827" s="157" t="n">
        <v>0</v>
      </c>
    </row>
    <row r="10828" customFormat="false" ht="15" hidden="false" customHeight="false" outlineLevel="0" collapsed="false">
      <c r="A10828" s="0" t="n">
        <v>1500002789</v>
      </c>
      <c r="B10828" s="157" t="n">
        <v>0</v>
      </c>
    </row>
    <row r="10829" customFormat="false" ht="15" hidden="false" customHeight="false" outlineLevel="0" collapsed="false">
      <c r="A10829" s="0" t="n">
        <v>1500002791</v>
      </c>
      <c r="B10829" s="157" t="n">
        <v>110</v>
      </c>
    </row>
    <row r="10830" customFormat="false" ht="15" hidden="false" customHeight="false" outlineLevel="0" collapsed="false">
      <c r="A10830" s="0" t="n">
        <v>1500001751</v>
      </c>
      <c r="B10830" s="157" t="n">
        <v>0</v>
      </c>
    </row>
    <row r="10831" customFormat="false" ht="15" hidden="false" customHeight="false" outlineLevel="0" collapsed="false">
      <c r="A10831" s="0" t="n">
        <v>1500002220</v>
      </c>
      <c r="B10831" s="157" t="n">
        <v>44.1666666666667</v>
      </c>
    </row>
    <row r="10832" customFormat="false" ht="15" hidden="false" customHeight="false" outlineLevel="0" collapsed="false">
      <c r="A10832" s="0" t="n">
        <v>1500003917</v>
      </c>
      <c r="B10832" s="157" t="n">
        <v>13.3333333333333</v>
      </c>
    </row>
    <row r="10833" customFormat="false" ht="15" hidden="false" customHeight="false" outlineLevel="0" collapsed="false">
      <c r="A10833" s="0" t="n">
        <v>1500004013</v>
      </c>
      <c r="B10833" s="157" t="n">
        <v>13.3333333333333</v>
      </c>
    </row>
    <row r="10834" customFormat="false" ht="15" hidden="false" customHeight="false" outlineLevel="0" collapsed="false">
      <c r="A10834" s="0" t="n">
        <v>1500003410</v>
      </c>
      <c r="B10834" s="157" t="n">
        <v>0</v>
      </c>
    </row>
    <row r="10835" customFormat="false" ht="15" hidden="false" customHeight="false" outlineLevel="0" collapsed="false">
      <c r="A10835" s="0" t="n">
        <v>1500003782</v>
      </c>
      <c r="B10835" s="157" t="n">
        <v>35.0416666666667</v>
      </c>
    </row>
    <row r="10836" customFormat="false" ht="15" hidden="false" customHeight="false" outlineLevel="0" collapsed="false">
      <c r="A10836" s="0" t="n">
        <v>1500003783</v>
      </c>
      <c r="B10836" s="157" t="n">
        <v>7.375</v>
      </c>
    </row>
    <row r="10837" customFormat="false" ht="15" hidden="false" customHeight="false" outlineLevel="0" collapsed="false">
      <c r="A10837" s="0" t="n">
        <v>1500004634</v>
      </c>
      <c r="B10837" s="157" t="n">
        <v>7.91666666666667</v>
      </c>
    </row>
    <row r="10838" customFormat="false" ht="15" hidden="false" customHeight="false" outlineLevel="0" collapsed="false">
      <c r="A10838" s="0" t="n">
        <v>1500003388</v>
      </c>
      <c r="B10838" s="157" t="n">
        <v>30.5833333333333</v>
      </c>
    </row>
    <row r="10839" customFormat="false" ht="15" hidden="false" customHeight="false" outlineLevel="0" collapsed="false">
      <c r="A10839" s="0" t="n">
        <v>1500004364</v>
      </c>
      <c r="B10839" s="157" t="n">
        <v>9.08333333333333</v>
      </c>
    </row>
    <row r="10840" customFormat="false" ht="15" hidden="false" customHeight="false" outlineLevel="0" collapsed="false">
      <c r="A10840" s="0" t="n">
        <v>1500004014</v>
      </c>
      <c r="B10840" s="157" t="n">
        <v>0</v>
      </c>
    </row>
    <row r="10841" customFormat="false" ht="15" hidden="false" customHeight="false" outlineLevel="0" collapsed="false">
      <c r="A10841" s="0" t="n">
        <v>1500001884</v>
      </c>
      <c r="B10841" s="157" t="n">
        <v>89.5</v>
      </c>
    </row>
    <row r="10842" customFormat="false" ht="15" hidden="false" customHeight="false" outlineLevel="0" collapsed="false">
      <c r="A10842" s="0" t="n">
        <v>1500001820</v>
      </c>
      <c r="B10842" s="157" t="n">
        <v>174.75</v>
      </c>
    </row>
    <row r="10843" customFormat="false" ht="15" hidden="false" customHeight="false" outlineLevel="0" collapsed="false">
      <c r="A10843" s="0" t="n">
        <v>1500001821</v>
      </c>
      <c r="B10843" s="157" t="n">
        <v>45.4166666666667</v>
      </c>
    </row>
    <row r="10844" customFormat="false" ht="15" hidden="false" customHeight="false" outlineLevel="0" collapsed="false">
      <c r="A10844" s="0" t="n">
        <v>1500001885</v>
      </c>
      <c r="B10844" s="157" t="n">
        <v>32.3333333333333</v>
      </c>
    </row>
    <row r="10845" customFormat="false" ht="15" hidden="false" customHeight="false" outlineLevel="0" collapsed="false">
      <c r="A10845" s="0" t="n">
        <v>1500001886</v>
      </c>
      <c r="B10845" s="157" t="n">
        <v>35</v>
      </c>
    </row>
    <row r="10846" customFormat="false" ht="15" hidden="false" customHeight="false" outlineLevel="0" collapsed="false">
      <c r="A10846" s="0" t="n">
        <v>1500004199</v>
      </c>
      <c r="B10846" s="157" t="n">
        <v>44.8333333333333</v>
      </c>
    </row>
    <row r="10847" customFormat="false" ht="15" hidden="false" customHeight="false" outlineLevel="0" collapsed="false">
      <c r="A10847" s="0" t="n">
        <v>1500001822</v>
      </c>
      <c r="B10847" s="157" t="n">
        <v>21.25</v>
      </c>
    </row>
    <row r="10848" customFormat="false" ht="15" hidden="false" customHeight="false" outlineLevel="0" collapsed="false">
      <c r="A10848" s="0" t="n">
        <v>1500011796</v>
      </c>
      <c r="B10848" s="157" t="n">
        <v>26.875</v>
      </c>
    </row>
    <row r="10849" customFormat="false" ht="15" hidden="false" customHeight="false" outlineLevel="0" collapsed="false">
      <c r="A10849" s="0" t="n">
        <v>1500001888</v>
      </c>
      <c r="B10849" s="157" t="n">
        <v>0.833333333333333</v>
      </c>
    </row>
    <row r="10850" customFormat="false" ht="15" hidden="false" customHeight="false" outlineLevel="0" collapsed="false">
      <c r="A10850" s="0" t="n">
        <v>1500004200</v>
      </c>
      <c r="B10850" s="157" t="n">
        <v>0</v>
      </c>
    </row>
    <row r="10851" customFormat="false" ht="15" hidden="false" customHeight="false" outlineLevel="0" collapsed="false">
      <c r="A10851" s="0" t="n">
        <v>1500006024</v>
      </c>
      <c r="B10851" s="157" t="n">
        <v>2.91666666666667</v>
      </c>
    </row>
    <row r="10852" customFormat="false" ht="15" hidden="false" customHeight="false" outlineLevel="0" collapsed="false">
      <c r="A10852" s="0" t="n">
        <v>1500006093</v>
      </c>
      <c r="B10852" s="157" t="n">
        <v>1.33333333333333</v>
      </c>
    </row>
    <row r="10853" customFormat="false" ht="15" hidden="false" customHeight="false" outlineLevel="0" collapsed="false">
      <c r="A10853" s="0" t="n">
        <v>1500006025</v>
      </c>
      <c r="B10853" s="157" t="n">
        <v>0</v>
      </c>
    </row>
    <row r="10854" customFormat="false" ht="15" hidden="false" customHeight="false" outlineLevel="0" collapsed="false">
      <c r="A10854" s="0" t="n">
        <v>1500003195</v>
      </c>
      <c r="B10854" s="157" t="n">
        <v>4.66666666666667</v>
      </c>
    </row>
    <row r="10855" customFormat="false" ht="15" hidden="false" customHeight="false" outlineLevel="0" collapsed="false">
      <c r="A10855" s="0" t="n">
        <v>1500003257</v>
      </c>
      <c r="B10855" s="157" t="n">
        <v>0</v>
      </c>
    </row>
    <row r="10856" customFormat="false" ht="15" hidden="false" customHeight="false" outlineLevel="0" collapsed="false">
      <c r="A10856" s="0" t="n">
        <v>1500003258</v>
      </c>
      <c r="B10856" s="157" t="n">
        <v>0</v>
      </c>
    </row>
    <row r="10857" customFormat="false" ht="15" hidden="false" customHeight="false" outlineLevel="0" collapsed="false">
      <c r="A10857" s="0" t="n">
        <v>1500003285</v>
      </c>
      <c r="B10857" s="157" t="n">
        <v>11.5</v>
      </c>
    </row>
    <row r="10858" customFormat="false" ht="15" hidden="false" customHeight="false" outlineLevel="0" collapsed="false">
      <c r="A10858" s="0" t="n">
        <v>1500005429</v>
      </c>
      <c r="B10858" s="157" t="n">
        <v>35.75</v>
      </c>
    </row>
    <row r="10859" customFormat="false" ht="15" hidden="false" customHeight="false" outlineLevel="0" collapsed="false">
      <c r="A10859" s="0" t="n">
        <v>1500002785</v>
      </c>
      <c r="B10859" s="157" t="n">
        <v>0</v>
      </c>
    </row>
    <row r="10860" customFormat="false" ht="15" hidden="false" customHeight="false" outlineLevel="0" collapsed="false">
      <c r="A10860" s="0" t="n">
        <v>1500005254</v>
      </c>
      <c r="B10860" s="157" t="n">
        <v>0</v>
      </c>
    </row>
    <row r="10861" customFormat="false" ht="15" hidden="false" customHeight="false" outlineLevel="0" collapsed="false">
      <c r="A10861" s="0" t="n">
        <v>1500004015</v>
      </c>
      <c r="B10861" s="157" t="n">
        <v>56.3916666666667</v>
      </c>
    </row>
    <row r="10862" customFormat="false" ht="15" hidden="false" customHeight="false" outlineLevel="0" collapsed="false">
      <c r="A10862" s="0" t="n">
        <v>1500003363</v>
      </c>
      <c r="B10862" s="157" t="n">
        <v>12.5833333333333</v>
      </c>
    </row>
    <row r="10863" customFormat="false" ht="15" hidden="false" customHeight="false" outlineLevel="0" collapsed="false">
      <c r="A10863" s="0" t="n">
        <v>1500004508</v>
      </c>
      <c r="B10863" s="157" t="n">
        <v>4.16666666666667</v>
      </c>
    </row>
    <row r="10864" customFormat="false" ht="15" hidden="false" customHeight="false" outlineLevel="0" collapsed="false">
      <c r="A10864" s="0" t="n">
        <v>1500005422</v>
      </c>
      <c r="B10864" s="157" t="n">
        <v>35.5833333333333</v>
      </c>
    </row>
    <row r="10865" customFormat="false" ht="15" hidden="false" customHeight="false" outlineLevel="0" collapsed="false">
      <c r="A10865" s="0" t="n">
        <v>1500002191</v>
      </c>
      <c r="B10865" s="157" t="n">
        <v>8.75</v>
      </c>
    </row>
    <row r="10866" customFormat="false" ht="15" hidden="false" customHeight="false" outlineLevel="0" collapsed="false">
      <c r="A10866" s="0" t="n">
        <v>1500002012</v>
      </c>
      <c r="B10866" s="157" t="n">
        <v>10.5</v>
      </c>
    </row>
    <row r="10867" customFormat="false" ht="15" hidden="false" customHeight="false" outlineLevel="0" collapsed="false">
      <c r="A10867" s="0" t="n">
        <v>1500005755</v>
      </c>
      <c r="B10867" s="157" t="n">
        <v>5</v>
      </c>
    </row>
    <row r="10868" customFormat="false" ht="15" hidden="false" customHeight="false" outlineLevel="0" collapsed="false">
      <c r="A10868" s="0" t="n">
        <v>1500004980</v>
      </c>
      <c r="B10868" s="157" t="n">
        <v>128.333333333333</v>
      </c>
    </row>
    <row r="10869" customFormat="false" ht="15" hidden="false" customHeight="false" outlineLevel="0" collapsed="false">
      <c r="A10869" s="0" t="n">
        <v>1500004251</v>
      </c>
      <c r="B10869" s="157" t="n">
        <v>0</v>
      </c>
    </row>
    <row r="10870" customFormat="false" ht="15" hidden="false" customHeight="false" outlineLevel="0" collapsed="false">
      <c r="A10870" s="0" t="n">
        <v>1500004252</v>
      </c>
      <c r="B10870" s="157" t="n">
        <v>465.416666666667</v>
      </c>
    </row>
    <row r="10871" customFormat="false" ht="15" hidden="false" customHeight="false" outlineLevel="0" collapsed="false">
      <c r="A10871" s="0" t="n">
        <v>1500006095</v>
      </c>
      <c r="B10871" s="157" t="n">
        <v>3.75</v>
      </c>
    </row>
    <row r="10872" customFormat="false" ht="15" hidden="false" customHeight="false" outlineLevel="0" collapsed="false">
      <c r="A10872" s="0" t="n">
        <v>1500003198</v>
      </c>
      <c r="B10872" s="157" t="n">
        <v>38.25</v>
      </c>
    </row>
    <row r="10873" customFormat="false" ht="15" hidden="false" customHeight="false" outlineLevel="0" collapsed="false">
      <c r="A10873" s="0" t="n">
        <v>1500003199</v>
      </c>
      <c r="B10873" s="157" t="n">
        <v>17.9166666666667</v>
      </c>
    </row>
    <row r="10874" customFormat="false" ht="15" hidden="false" customHeight="false" outlineLevel="0" collapsed="false">
      <c r="A10874" s="0" t="n">
        <v>1500003200</v>
      </c>
      <c r="B10874" s="157" t="n">
        <v>27.3333333333333</v>
      </c>
    </row>
    <row r="10875" customFormat="false" ht="15" hidden="false" customHeight="false" outlineLevel="0" collapsed="false">
      <c r="A10875" s="0" t="n">
        <v>1500004422</v>
      </c>
      <c r="B10875" s="157" t="n">
        <v>0</v>
      </c>
    </row>
    <row r="10876" customFormat="false" ht="15" hidden="false" customHeight="false" outlineLevel="0" collapsed="false">
      <c r="A10876" s="0" t="n">
        <v>1500003201</v>
      </c>
      <c r="B10876" s="157" t="n">
        <v>10.6666666666667</v>
      </c>
    </row>
    <row r="10877" customFormat="false" ht="15" hidden="false" customHeight="false" outlineLevel="0" collapsed="false">
      <c r="A10877" s="0" t="n">
        <v>1500004016</v>
      </c>
      <c r="B10877" s="157" t="n">
        <v>0</v>
      </c>
    </row>
    <row r="10878" customFormat="false" ht="15" hidden="false" customHeight="false" outlineLevel="0" collapsed="false">
      <c r="A10878" s="0" t="n">
        <v>1500004423</v>
      </c>
      <c r="B10878" s="157" t="n">
        <v>17.4166666666667</v>
      </c>
    </row>
    <row r="10879" customFormat="false" ht="15" hidden="false" customHeight="false" outlineLevel="0" collapsed="false">
      <c r="A10879" s="0" t="n">
        <v>1500003205</v>
      </c>
      <c r="B10879" s="157" t="n">
        <v>18.75</v>
      </c>
    </row>
    <row r="10880" customFormat="false" ht="15" hidden="false" customHeight="false" outlineLevel="0" collapsed="false">
      <c r="A10880" s="0" t="n">
        <v>1500002021</v>
      </c>
      <c r="B10880" s="157" t="n">
        <v>21.6666666666667</v>
      </c>
    </row>
    <row r="10881" customFormat="false" ht="15" hidden="false" customHeight="false" outlineLevel="0" collapsed="false">
      <c r="A10881" s="0" t="n">
        <v>1500004489</v>
      </c>
      <c r="B10881" s="157" t="n">
        <v>8.33333333333333</v>
      </c>
    </row>
    <row r="10882" customFormat="false" ht="15" hidden="false" customHeight="false" outlineLevel="0" collapsed="false">
      <c r="A10882" s="0" t="n">
        <v>1500005944</v>
      </c>
      <c r="B10882" s="157" t="n">
        <v>18.8333333333333</v>
      </c>
    </row>
    <row r="10883" customFormat="false" ht="15" hidden="false" customHeight="false" outlineLevel="0" collapsed="false">
      <c r="A10883" s="0" t="n">
        <v>1500002778</v>
      </c>
      <c r="B10883" s="157" t="n">
        <v>5.83333333333333</v>
      </c>
    </row>
    <row r="10884" customFormat="false" ht="15" hidden="false" customHeight="false" outlineLevel="0" collapsed="false">
      <c r="A10884" s="0" t="n">
        <v>1500006026</v>
      </c>
      <c r="B10884" s="157" t="n">
        <v>48.975</v>
      </c>
    </row>
    <row r="10885" customFormat="false" ht="15" hidden="false" customHeight="false" outlineLevel="0" collapsed="false">
      <c r="A10885" s="0" t="n">
        <v>1500006163</v>
      </c>
      <c r="B10885" s="157" t="n">
        <v>20.6666666666667</v>
      </c>
    </row>
    <row r="10886" customFormat="false" ht="15" hidden="false" customHeight="false" outlineLevel="0" collapsed="false">
      <c r="A10886" s="0" t="n">
        <v>1500004230</v>
      </c>
      <c r="B10886" s="157" t="n">
        <v>147.333333333333</v>
      </c>
    </row>
    <row r="10887" customFormat="false" ht="15" hidden="false" customHeight="false" outlineLevel="0" collapsed="false">
      <c r="A10887" s="0" t="n">
        <v>1500006096</v>
      </c>
      <c r="B10887" s="157" t="n">
        <v>74.8333333333333</v>
      </c>
    </row>
    <row r="10888" customFormat="false" ht="15" hidden="false" customHeight="false" outlineLevel="0" collapsed="false">
      <c r="A10888" s="0" t="n">
        <v>1500004813</v>
      </c>
      <c r="B10888" s="157" t="n">
        <v>12</v>
      </c>
    </row>
    <row r="10889" customFormat="false" ht="15" hidden="false" customHeight="false" outlineLevel="0" collapsed="false">
      <c r="A10889" s="0" t="n">
        <v>1500004795</v>
      </c>
      <c r="B10889" s="157" t="n">
        <v>27.5</v>
      </c>
    </row>
    <row r="10890" customFormat="false" ht="15" hidden="false" customHeight="false" outlineLevel="0" collapsed="false">
      <c r="A10890" s="0" t="n">
        <v>1500006027</v>
      </c>
      <c r="B10890" s="157" t="n">
        <v>92.6666666666667</v>
      </c>
    </row>
    <row r="10891" customFormat="false" ht="15" hidden="false" customHeight="false" outlineLevel="0" collapsed="false">
      <c r="A10891" s="0" t="n">
        <v>1500002013</v>
      </c>
      <c r="B10891" s="157" t="n">
        <v>0</v>
      </c>
    </row>
    <row r="10892" customFormat="false" ht="15" hidden="false" customHeight="false" outlineLevel="0" collapsed="false">
      <c r="A10892" s="0" t="n">
        <v>1500002277</v>
      </c>
      <c r="B10892" s="157" t="n">
        <v>7.66666666666667</v>
      </c>
    </row>
    <row r="10893" customFormat="false" ht="15" hidden="false" customHeight="false" outlineLevel="0" collapsed="false">
      <c r="A10893" s="0" t="n">
        <v>1500006063</v>
      </c>
      <c r="B10893" s="157" t="n">
        <v>79.4</v>
      </c>
    </row>
    <row r="10894" customFormat="false" ht="15" hidden="false" customHeight="false" outlineLevel="0" collapsed="false">
      <c r="A10894" s="0" t="n">
        <v>1500006064</v>
      </c>
      <c r="B10894" s="157" t="n">
        <v>40.85</v>
      </c>
    </row>
    <row r="10895" customFormat="false" ht="15" hidden="false" customHeight="false" outlineLevel="0" collapsed="false">
      <c r="A10895" s="0" t="n">
        <v>1500006065</v>
      </c>
      <c r="B10895" s="157" t="n">
        <v>21.7</v>
      </c>
    </row>
    <row r="10896" customFormat="false" ht="15" hidden="false" customHeight="false" outlineLevel="0" collapsed="false">
      <c r="A10896" s="0" t="n">
        <v>1500003992</v>
      </c>
      <c r="B10896" s="157" t="n">
        <v>101.883333333333</v>
      </c>
    </row>
    <row r="10897" customFormat="false" ht="15" hidden="false" customHeight="false" outlineLevel="0" collapsed="false">
      <c r="A10897" s="0" t="n">
        <v>1500002014</v>
      </c>
      <c r="B10897" s="157" t="n">
        <v>8.25</v>
      </c>
    </row>
    <row r="10898" customFormat="false" ht="15" hidden="false" customHeight="false" outlineLevel="0" collapsed="false">
      <c r="A10898" s="0" t="n">
        <v>1500002278</v>
      </c>
      <c r="B10898" s="157" t="n">
        <v>26.1666666666667</v>
      </c>
    </row>
    <row r="10899" customFormat="false" ht="15" hidden="false" customHeight="false" outlineLevel="0" collapsed="false">
      <c r="A10899" s="0" t="n">
        <v>1500005860</v>
      </c>
      <c r="B10899" s="157" t="n">
        <v>0</v>
      </c>
    </row>
    <row r="10900" customFormat="false" ht="15" hidden="false" customHeight="false" outlineLevel="0" collapsed="false">
      <c r="A10900" s="0" t="n">
        <v>1500003207</v>
      </c>
      <c r="B10900" s="157" t="n">
        <v>17.5833333333333</v>
      </c>
    </row>
    <row r="10901" customFormat="false" ht="15" hidden="false" customHeight="false" outlineLevel="0" collapsed="false">
      <c r="A10901" s="0" t="n">
        <v>1500003208</v>
      </c>
      <c r="B10901" s="157" t="n">
        <v>14.5</v>
      </c>
    </row>
    <row r="10902" customFormat="false" ht="15" hidden="false" customHeight="false" outlineLevel="0" collapsed="false">
      <c r="A10902" s="0" t="n">
        <v>1500003286</v>
      </c>
      <c r="B10902" s="157" t="n">
        <v>11.1666666666667</v>
      </c>
    </row>
    <row r="10903" customFormat="false" ht="15" hidden="false" customHeight="false" outlineLevel="0" collapsed="false">
      <c r="A10903" s="0" t="n">
        <v>1500003903</v>
      </c>
      <c r="B10903" s="157" t="n">
        <v>11.1666666666667</v>
      </c>
    </row>
    <row r="10904" customFormat="false" ht="15" hidden="false" customHeight="false" outlineLevel="0" collapsed="false">
      <c r="A10904" s="0" t="n">
        <v>1500003993</v>
      </c>
      <c r="B10904" s="157" t="n">
        <v>58.0833333333333</v>
      </c>
    </row>
    <row r="10905" customFormat="false" ht="15" hidden="false" customHeight="false" outlineLevel="0" collapsed="false">
      <c r="A10905" s="0" t="n">
        <v>1500002111</v>
      </c>
      <c r="B10905" s="157" t="n">
        <v>3.75</v>
      </c>
    </row>
    <row r="10906" customFormat="false" ht="15" hidden="false" customHeight="false" outlineLevel="0" collapsed="false">
      <c r="A10906" s="0" t="n">
        <v>1500003938</v>
      </c>
      <c r="B10906" s="157" t="n">
        <v>0</v>
      </c>
    </row>
    <row r="10907" customFormat="false" ht="15" hidden="false" customHeight="false" outlineLevel="0" collapsed="false">
      <c r="A10907" s="0" t="n">
        <v>1500003411</v>
      </c>
      <c r="B10907" s="157" t="n">
        <v>0</v>
      </c>
    </row>
    <row r="10908" customFormat="false" ht="15" hidden="false" customHeight="false" outlineLevel="0" collapsed="false">
      <c r="A10908" s="0" t="n">
        <v>1500005185</v>
      </c>
      <c r="B10908" s="157" t="n">
        <v>0</v>
      </c>
    </row>
    <row r="10909" customFormat="false" ht="15" hidden="false" customHeight="false" outlineLevel="0" collapsed="false">
      <c r="A10909" s="0" t="n">
        <v>1500003994</v>
      </c>
      <c r="B10909" s="157" t="n">
        <v>53.9166666666667</v>
      </c>
    </row>
    <row r="10910" customFormat="false" ht="15" hidden="false" customHeight="false" outlineLevel="0" collapsed="false">
      <c r="A10910" s="0" t="n">
        <v>1500003026</v>
      </c>
      <c r="B10910" s="157" t="n">
        <v>17.25</v>
      </c>
    </row>
    <row r="10911" customFormat="false" ht="15" hidden="false" customHeight="false" outlineLevel="0" collapsed="false">
      <c r="A10911" s="0" t="n">
        <v>1500003904</v>
      </c>
      <c r="B10911" s="157" t="n">
        <v>16.25</v>
      </c>
    </row>
    <row r="10912" customFormat="false" ht="15" hidden="false" customHeight="false" outlineLevel="0" collapsed="false">
      <c r="A10912" s="0" t="n">
        <v>1500004017</v>
      </c>
      <c r="B10912" s="157" t="n">
        <v>0</v>
      </c>
    </row>
    <row r="10913" customFormat="false" ht="15" hidden="false" customHeight="false" outlineLevel="0" collapsed="false">
      <c r="A10913" s="0" t="n">
        <v>1500002279</v>
      </c>
      <c r="B10913" s="157" t="n">
        <v>26.3916666666667</v>
      </c>
    </row>
    <row r="10914" customFormat="false" ht="15" hidden="false" customHeight="false" outlineLevel="0" collapsed="false">
      <c r="A10914" s="0" t="n">
        <v>1500003995</v>
      </c>
      <c r="B10914" s="157" t="n">
        <v>0</v>
      </c>
    </row>
    <row r="10915" customFormat="false" ht="15" hidden="false" customHeight="false" outlineLevel="0" collapsed="false">
      <c r="A10915" s="0" t="n">
        <v>1500003412</v>
      </c>
      <c r="B10915" s="157" t="n">
        <v>0</v>
      </c>
    </row>
    <row r="10916" customFormat="false" ht="15" hidden="false" customHeight="false" outlineLevel="0" collapsed="false">
      <c r="A10916" s="0" t="n">
        <v>1500003367</v>
      </c>
      <c r="B10916" s="157" t="n">
        <v>0</v>
      </c>
    </row>
    <row r="10917" customFormat="false" ht="15" hidden="false" customHeight="false" outlineLevel="0" collapsed="false">
      <c r="A10917" s="0" t="n">
        <v>1500005685</v>
      </c>
      <c r="B10917" s="157" t="n">
        <v>19.2083333333333</v>
      </c>
    </row>
    <row r="10918" customFormat="false" ht="15" hidden="false" customHeight="false" outlineLevel="0" collapsed="false">
      <c r="A10918" s="0" t="n">
        <v>1500004018</v>
      </c>
      <c r="B10918" s="157" t="n">
        <v>0</v>
      </c>
    </row>
    <row r="10919" customFormat="false" ht="15" hidden="false" customHeight="false" outlineLevel="0" collapsed="false">
      <c r="A10919" s="0" t="n">
        <v>1500004743</v>
      </c>
      <c r="B10919" s="157" t="n">
        <v>0</v>
      </c>
    </row>
    <row r="10920" customFormat="false" ht="15" hidden="false" customHeight="false" outlineLevel="0" collapsed="false">
      <c r="A10920" s="0" t="n">
        <v>1500005542</v>
      </c>
      <c r="B10920" s="157" t="n">
        <v>0</v>
      </c>
    </row>
    <row r="10921" customFormat="false" ht="15" hidden="false" customHeight="false" outlineLevel="0" collapsed="false">
      <c r="A10921" s="0" t="n">
        <v>1500006067</v>
      </c>
      <c r="B10921" s="157" t="n">
        <v>22.75</v>
      </c>
    </row>
    <row r="10922" customFormat="false" ht="15" hidden="false" customHeight="false" outlineLevel="0" collapsed="false">
      <c r="A10922" s="0" t="n">
        <v>1500003287</v>
      </c>
      <c r="B10922" s="157" t="n">
        <v>50.0833333333333</v>
      </c>
    </row>
    <row r="10923" customFormat="false" ht="15" hidden="false" customHeight="false" outlineLevel="0" collapsed="false">
      <c r="A10923" s="0" t="n">
        <v>1500006068</v>
      </c>
      <c r="B10923" s="157" t="n">
        <v>72.7333333333333</v>
      </c>
    </row>
    <row r="10924" customFormat="false" ht="15" hidden="false" customHeight="false" outlineLevel="0" collapsed="false">
      <c r="A10924" s="0" t="n">
        <v>1500003599</v>
      </c>
      <c r="B10924" s="157" t="n">
        <v>20.0833333333333</v>
      </c>
    </row>
    <row r="10925" customFormat="false" ht="15" hidden="false" customHeight="false" outlineLevel="0" collapsed="false">
      <c r="A10925" s="0" t="n">
        <v>1500003939</v>
      </c>
      <c r="B10925" s="157" t="n">
        <v>0</v>
      </c>
    </row>
    <row r="10926" customFormat="false" ht="15" hidden="false" customHeight="false" outlineLevel="0" collapsed="false">
      <c r="A10926" s="0" t="n">
        <v>1500003413</v>
      </c>
      <c r="B10926" s="157" t="n">
        <v>0</v>
      </c>
    </row>
    <row r="10927" customFormat="false" ht="15" hidden="false" customHeight="false" outlineLevel="0" collapsed="false">
      <c r="A10927" s="0" t="n">
        <v>1500004407</v>
      </c>
      <c r="B10927" s="157" t="n">
        <v>28.3333333333333</v>
      </c>
    </row>
    <row r="10928" customFormat="false" ht="15" hidden="false" customHeight="false" outlineLevel="0" collapsed="false">
      <c r="A10928" s="0" t="n">
        <v>1500003600</v>
      </c>
      <c r="B10928" s="157" t="n">
        <v>0</v>
      </c>
    </row>
    <row r="10929" customFormat="false" ht="15" hidden="false" customHeight="false" outlineLevel="0" collapsed="false">
      <c r="A10929" s="0" t="n">
        <v>1500003601</v>
      </c>
      <c r="B10929" s="157" t="n">
        <v>102.983333333333</v>
      </c>
    </row>
    <row r="10930" customFormat="false" ht="15" hidden="false" customHeight="false" outlineLevel="0" collapsed="false">
      <c r="A10930" s="0" t="n">
        <v>1500002584</v>
      </c>
      <c r="B10930" s="157" t="n">
        <v>5.08333333333333</v>
      </c>
    </row>
    <row r="10931" customFormat="false" ht="15" hidden="false" customHeight="false" outlineLevel="0" collapsed="false">
      <c r="A10931" s="0" t="n">
        <v>1500003997</v>
      </c>
      <c r="B10931" s="157" t="n">
        <v>11.75</v>
      </c>
    </row>
    <row r="10932" customFormat="false" ht="15" hidden="false" customHeight="false" outlineLevel="0" collapsed="false">
      <c r="A10932" s="0" t="n">
        <v>1500006204</v>
      </c>
      <c r="B10932" s="157" t="n">
        <v>0</v>
      </c>
    </row>
    <row r="10933" customFormat="false" ht="15" hidden="false" customHeight="false" outlineLevel="0" collapsed="false">
      <c r="A10933" s="0" t="n">
        <v>1500003822</v>
      </c>
      <c r="B10933" s="157" t="n">
        <v>20.4166666666667</v>
      </c>
    </row>
    <row r="10934" customFormat="false" ht="15" hidden="false" customHeight="false" outlineLevel="0" collapsed="false">
      <c r="A10934" s="0" t="n">
        <v>1500004019</v>
      </c>
      <c r="B10934" s="157" t="n">
        <v>20.5833333333333</v>
      </c>
    </row>
    <row r="10935" customFormat="false" ht="15" hidden="false" customHeight="false" outlineLevel="0" collapsed="false">
      <c r="A10935" s="0" t="n">
        <v>1500004020</v>
      </c>
      <c r="B10935" s="157" t="n">
        <v>0</v>
      </c>
    </row>
    <row r="10936" customFormat="false" ht="15" hidden="false" customHeight="false" outlineLevel="0" collapsed="false">
      <c r="A10936" s="0" t="n">
        <v>1500003823</v>
      </c>
      <c r="B10936" s="157" t="n">
        <v>38.25</v>
      </c>
    </row>
    <row r="10937" customFormat="false" ht="15" hidden="false" customHeight="false" outlineLevel="0" collapsed="false">
      <c r="A10937" s="0" t="n">
        <v>1500003998</v>
      </c>
      <c r="B10937" s="157" t="n">
        <v>19.8333333333333</v>
      </c>
    </row>
    <row r="10938" customFormat="false" ht="15" hidden="false" customHeight="false" outlineLevel="0" collapsed="false">
      <c r="A10938" s="0" t="n">
        <v>1500004356</v>
      </c>
      <c r="B10938" s="157" t="n">
        <v>24.5833333333333</v>
      </c>
    </row>
    <row r="10939" customFormat="false" ht="15" hidden="false" customHeight="false" outlineLevel="0" collapsed="false">
      <c r="A10939" s="0" t="n">
        <v>1500004424</v>
      </c>
      <c r="B10939" s="157" t="n">
        <v>0</v>
      </c>
    </row>
    <row r="10940" customFormat="false" ht="15" hidden="false" customHeight="false" outlineLevel="0" collapsed="false">
      <c r="A10940" s="0" t="n">
        <v>1500005760</v>
      </c>
      <c r="B10940" s="157" t="n">
        <v>0</v>
      </c>
    </row>
    <row r="10941" customFormat="false" ht="15" hidden="false" customHeight="false" outlineLevel="0" collapsed="false">
      <c r="A10941" s="0" t="n">
        <v>1500004982</v>
      </c>
      <c r="B10941" s="157" t="n">
        <v>21.8333333333333</v>
      </c>
    </row>
    <row r="10942" customFormat="false" ht="15" hidden="false" customHeight="false" outlineLevel="0" collapsed="false">
      <c r="A10942" s="0" t="n">
        <v>1500002002</v>
      </c>
      <c r="B10942" s="157" t="n">
        <v>0</v>
      </c>
    </row>
    <row r="10943" customFormat="false" ht="15" hidden="false" customHeight="false" outlineLevel="0" collapsed="false">
      <c r="A10943" s="0" t="n">
        <v>1500006205</v>
      </c>
      <c r="B10943" s="157" t="n">
        <v>0</v>
      </c>
    </row>
    <row r="10944" customFormat="false" ht="15" hidden="false" customHeight="false" outlineLevel="0" collapsed="false">
      <c r="A10944" s="0" t="n">
        <v>1500005945</v>
      </c>
      <c r="B10944" s="157" t="n">
        <v>541.825</v>
      </c>
    </row>
    <row r="10945" customFormat="false" ht="15" hidden="false" customHeight="false" outlineLevel="0" collapsed="false">
      <c r="A10945" s="0" t="n">
        <v>1500003871</v>
      </c>
      <c r="B10945" s="157" t="n">
        <v>240.833333333333</v>
      </c>
    </row>
    <row r="10946" customFormat="false" ht="15" hidden="false" customHeight="false" outlineLevel="0" collapsed="false">
      <c r="A10946" s="0" t="n">
        <v>1500005543</v>
      </c>
      <c r="B10946" s="157" t="n">
        <v>45</v>
      </c>
    </row>
    <row r="10947" customFormat="false" ht="15" hidden="false" customHeight="false" outlineLevel="0" collapsed="false">
      <c r="A10947" s="0" t="n">
        <v>1500004872</v>
      </c>
      <c r="B10947" s="157" t="n">
        <v>128.666666666667</v>
      </c>
    </row>
    <row r="10948" customFormat="false" ht="15" hidden="false" customHeight="false" outlineLevel="0" collapsed="false">
      <c r="A10948" s="0" t="n">
        <v>1500005683</v>
      </c>
      <c r="B10948" s="157" t="n">
        <v>2.5</v>
      </c>
    </row>
    <row r="10949" customFormat="false" ht="15" hidden="false" customHeight="false" outlineLevel="0" collapsed="false">
      <c r="A10949" s="0" t="n">
        <v>1500001753</v>
      </c>
      <c r="B10949" s="157" t="n">
        <v>17.6666666666667</v>
      </c>
    </row>
    <row r="10950" customFormat="false" ht="15" hidden="false" customHeight="false" outlineLevel="0" collapsed="false">
      <c r="A10950" s="0" t="n">
        <v>1500003210</v>
      </c>
      <c r="B10950" s="157" t="n">
        <v>2.66666666666667</v>
      </c>
    </row>
    <row r="10951" customFormat="false" ht="15" hidden="false" customHeight="false" outlineLevel="0" collapsed="false">
      <c r="A10951" s="0" t="n">
        <v>1500005906</v>
      </c>
      <c r="B10951" s="157" t="n">
        <v>3.83333333333333</v>
      </c>
    </row>
    <row r="10952" customFormat="false" ht="15" hidden="false" customHeight="false" outlineLevel="0" collapsed="false">
      <c r="A10952" s="0" t="n">
        <v>1500004796</v>
      </c>
      <c r="B10952" s="157" t="n">
        <v>0</v>
      </c>
    </row>
    <row r="10953" customFormat="false" ht="15" hidden="false" customHeight="false" outlineLevel="0" collapsed="false">
      <c r="A10953" s="0" t="n">
        <v>1500005007</v>
      </c>
      <c r="B10953" s="157" t="n">
        <v>0</v>
      </c>
    </row>
    <row r="10954" customFormat="false" ht="15" hidden="false" customHeight="false" outlineLevel="0" collapsed="false">
      <c r="A10954" s="0" t="n">
        <v>1500004408</v>
      </c>
      <c r="B10954" s="157" t="n">
        <v>0</v>
      </c>
    </row>
    <row r="10955" customFormat="false" ht="15" hidden="false" customHeight="false" outlineLevel="0" collapsed="false">
      <c r="A10955" s="0" t="n">
        <v>1500002015</v>
      </c>
      <c r="B10955" s="157" t="n">
        <v>0</v>
      </c>
    </row>
    <row r="10956" customFormat="false" ht="15" hidden="false" customHeight="false" outlineLevel="0" collapsed="false">
      <c r="A10956" s="0" t="n">
        <v>1500005907</v>
      </c>
      <c r="B10956" s="157" t="n">
        <v>0</v>
      </c>
    </row>
    <row r="10957" customFormat="false" ht="15" hidden="false" customHeight="false" outlineLevel="0" collapsed="false">
      <c r="A10957" s="0" t="n">
        <v>1500004160</v>
      </c>
      <c r="B10957" s="157" t="n">
        <v>0</v>
      </c>
    </row>
    <row r="10958" customFormat="false" ht="15" hidden="false" customHeight="false" outlineLevel="0" collapsed="false">
      <c r="A10958" s="0" t="n">
        <v>1500004998</v>
      </c>
      <c r="B10958" s="157" t="n">
        <v>83.1666666666667</v>
      </c>
    </row>
    <row r="10959" customFormat="false" ht="15" hidden="false" customHeight="false" outlineLevel="0" collapsed="false">
      <c r="A10959" s="0" t="n">
        <v>1500003906</v>
      </c>
      <c r="B10959" s="157" t="n">
        <v>0</v>
      </c>
    </row>
    <row r="10960" customFormat="false" ht="15" hidden="false" customHeight="false" outlineLevel="0" collapsed="false">
      <c r="A10960" s="0" t="n">
        <v>1500006116</v>
      </c>
      <c r="B10960" s="157" t="n">
        <v>0</v>
      </c>
    </row>
    <row r="10961" customFormat="false" ht="15" hidden="false" customHeight="false" outlineLevel="0" collapsed="false">
      <c r="A10961" s="0" t="n">
        <v>1500006121</v>
      </c>
      <c r="B10961" s="157" t="n">
        <v>263.416666666667</v>
      </c>
    </row>
    <row r="10962" customFormat="false" ht="15" hidden="false" customHeight="false" outlineLevel="0" collapsed="false">
      <c r="A10962" s="0" t="n">
        <v>1500003390</v>
      </c>
      <c r="B10962" s="157" t="n">
        <v>0</v>
      </c>
    </row>
    <row r="10963" customFormat="false" ht="15" hidden="false" customHeight="false" outlineLevel="0" collapsed="false">
      <c r="A10963" s="0" t="n">
        <v>1500004357</v>
      </c>
      <c r="B10963" s="157" t="n">
        <v>0</v>
      </c>
    </row>
    <row r="10964" customFormat="false" ht="15" hidden="false" customHeight="false" outlineLevel="0" collapsed="false">
      <c r="A10964" s="0" t="n">
        <v>1500004366</v>
      </c>
      <c r="B10964" s="157" t="n">
        <v>36.1666666666667</v>
      </c>
    </row>
    <row r="10965" customFormat="false" ht="15" hidden="false" customHeight="false" outlineLevel="0" collapsed="false">
      <c r="A10965" s="0" t="n">
        <v>1500001738</v>
      </c>
      <c r="B10965" s="157" t="n">
        <v>37.75</v>
      </c>
    </row>
    <row r="10966" customFormat="false" ht="15" hidden="false" customHeight="false" outlineLevel="0" collapsed="false">
      <c r="A10966" s="0" t="n">
        <v>1500005828</v>
      </c>
      <c r="B10966" s="157" t="n">
        <v>0</v>
      </c>
    </row>
    <row r="10967" customFormat="false" ht="15" hidden="false" customHeight="false" outlineLevel="0" collapsed="false">
      <c r="A10967" s="0" t="n">
        <v>1500006069</v>
      </c>
      <c r="B10967" s="157" t="n">
        <v>6.66666666666667</v>
      </c>
    </row>
    <row r="10968" customFormat="false" ht="15" hidden="false" customHeight="false" outlineLevel="0" collapsed="false">
      <c r="A10968" s="0" t="n">
        <v>1500004409</v>
      </c>
      <c r="B10968" s="157" t="n">
        <v>0</v>
      </c>
    </row>
    <row r="10969" customFormat="false" ht="15" hidden="false" customHeight="false" outlineLevel="0" collapsed="false">
      <c r="A10969" s="0" t="n">
        <v>1500004985</v>
      </c>
      <c r="B10969" s="157" t="n">
        <v>274.666666666667</v>
      </c>
    </row>
    <row r="10970" customFormat="false" ht="15" hidden="false" customHeight="false" outlineLevel="0" collapsed="false">
      <c r="A10970" s="0" t="n">
        <v>1500006028</v>
      </c>
      <c r="B10970" s="157" t="n">
        <v>6.33333333333333</v>
      </c>
    </row>
    <row r="10971" customFormat="false" ht="15" hidden="false" customHeight="false" outlineLevel="0" collapsed="false">
      <c r="A10971" s="0" t="n">
        <v>1500006030</v>
      </c>
      <c r="B10971" s="157" t="n">
        <v>0</v>
      </c>
    </row>
    <row r="10972" customFormat="false" ht="15" hidden="false" customHeight="false" outlineLevel="0" collapsed="false">
      <c r="A10972" s="0" t="n">
        <v>1500003907</v>
      </c>
      <c r="B10972" s="157" t="n">
        <v>8.75</v>
      </c>
    </row>
    <row r="10973" customFormat="false" ht="15" hidden="false" customHeight="false" outlineLevel="0" collapsed="false">
      <c r="A10973" s="0" t="n">
        <v>1500005861</v>
      </c>
      <c r="B10973" s="157" t="n">
        <v>10.6666666666667</v>
      </c>
    </row>
    <row r="10974" customFormat="false" ht="15" hidden="false" customHeight="false" outlineLevel="0" collapsed="false">
      <c r="A10974" s="0" t="n">
        <v>1500003211</v>
      </c>
      <c r="B10974" s="157" t="n">
        <v>41.9166666666667</v>
      </c>
    </row>
    <row r="10975" customFormat="false" ht="15" hidden="false" customHeight="false" outlineLevel="0" collapsed="false">
      <c r="A10975" s="0" t="n">
        <v>1500003261</v>
      </c>
      <c r="B10975" s="157" t="n">
        <v>43.8333333333333</v>
      </c>
    </row>
    <row r="10976" customFormat="false" ht="15" hidden="false" customHeight="false" outlineLevel="0" collapsed="false">
      <c r="A10976" s="0" t="n">
        <v>1500004635</v>
      </c>
      <c r="B10976" s="157" t="n">
        <v>27.875</v>
      </c>
    </row>
    <row r="10977" customFormat="false" ht="15" hidden="false" customHeight="false" outlineLevel="0" collapsed="false">
      <c r="A10977" s="0" t="n">
        <v>1500004358</v>
      </c>
      <c r="B10977" s="157" t="n">
        <v>0</v>
      </c>
    </row>
    <row r="10978" customFormat="false" ht="15" hidden="false" customHeight="false" outlineLevel="0" collapsed="false">
      <c r="A10978" s="0" t="n">
        <v>1500003999</v>
      </c>
      <c r="B10978" s="157" t="n">
        <v>0</v>
      </c>
    </row>
    <row r="10979" customFormat="false" ht="15" hidden="false" customHeight="false" outlineLevel="0" collapsed="false">
      <c r="A10979" s="0" t="n">
        <v>1500004000</v>
      </c>
      <c r="B10979" s="157" t="n">
        <v>0.416666666666667</v>
      </c>
    </row>
    <row r="10980" customFormat="false" ht="15" hidden="false" customHeight="false" outlineLevel="0" collapsed="false">
      <c r="A10980" s="0" t="n">
        <v>1500003824</v>
      </c>
      <c r="B10980" s="157" t="n">
        <v>26.6666666666667</v>
      </c>
    </row>
    <row r="10981" customFormat="false" ht="15" hidden="false" customHeight="false" outlineLevel="0" collapsed="false">
      <c r="A10981" s="0" t="n">
        <v>1500002586</v>
      </c>
      <c r="B10981" s="157" t="n">
        <v>2.5</v>
      </c>
    </row>
    <row r="10982" customFormat="false" ht="15" hidden="false" customHeight="false" outlineLevel="0" collapsed="false">
      <c r="A10982" s="0" t="n">
        <v>1500001891</v>
      </c>
      <c r="B10982" s="157" t="n">
        <v>34.75</v>
      </c>
    </row>
    <row r="10983" customFormat="false" ht="15" hidden="false" customHeight="false" outlineLevel="0" collapsed="false">
      <c r="A10983" s="0" t="n">
        <v>1500001892</v>
      </c>
      <c r="B10983" s="157" t="n">
        <v>0</v>
      </c>
    </row>
    <row r="10984" customFormat="false" ht="15" hidden="false" customHeight="false" outlineLevel="0" collapsed="false">
      <c r="A10984" s="0" t="n">
        <v>1500001893</v>
      </c>
      <c r="B10984" s="157" t="n">
        <v>0</v>
      </c>
    </row>
    <row r="10985" customFormat="false" ht="15" hidden="false" customHeight="false" outlineLevel="0" collapsed="false">
      <c r="A10985" s="0" t="n">
        <v>1500001895</v>
      </c>
      <c r="B10985" s="157" t="n">
        <v>0</v>
      </c>
    </row>
    <row r="10986" customFormat="false" ht="15" hidden="false" customHeight="false" outlineLevel="0" collapsed="false">
      <c r="A10986" s="0" t="n">
        <v>1500001824</v>
      </c>
      <c r="B10986" s="157" t="n">
        <v>17.5833333333333</v>
      </c>
    </row>
    <row r="10987" customFormat="false" ht="15" hidden="false" customHeight="false" outlineLevel="0" collapsed="false">
      <c r="A10987" s="0" t="n">
        <v>1500001897</v>
      </c>
      <c r="B10987" s="157" t="n">
        <v>17.7916666666667</v>
      </c>
    </row>
    <row r="10988" customFormat="false" ht="15" hidden="false" customHeight="false" outlineLevel="0" collapsed="false">
      <c r="A10988" s="0" t="n">
        <v>1500006031</v>
      </c>
      <c r="B10988" s="157" t="n">
        <v>4.33333333333333</v>
      </c>
    </row>
    <row r="10989" customFormat="false" ht="15" hidden="false" customHeight="false" outlineLevel="0" collapsed="false">
      <c r="A10989" s="0" t="n">
        <v>1500001825</v>
      </c>
      <c r="B10989" s="157" t="n">
        <v>1.66666666666667</v>
      </c>
    </row>
    <row r="10990" customFormat="false" ht="15" hidden="false" customHeight="false" outlineLevel="0" collapsed="false">
      <c r="A10990" s="0" t="n">
        <v>1500001826</v>
      </c>
      <c r="B10990" s="157" t="n">
        <v>16.2083333333333</v>
      </c>
    </row>
    <row r="10991" customFormat="false" ht="15" hidden="false" customHeight="false" outlineLevel="0" collapsed="false">
      <c r="A10991" s="0" t="n">
        <v>1500001827</v>
      </c>
      <c r="B10991" s="157" t="n">
        <v>35.1416666666667</v>
      </c>
    </row>
    <row r="10992" customFormat="false" ht="15" hidden="false" customHeight="false" outlineLevel="0" collapsed="false">
      <c r="A10992" s="0" t="n">
        <v>1500001898</v>
      </c>
      <c r="B10992" s="157" t="n">
        <v>31.9166666666667</v>
      </c>
    </row>
    <row r="10993" customFormat="false" ht="15" hidden="false" customHeight="false" outlineLevel="0" collapsed="false">
      <c r="A10993" s="0" t="n">
        <v>1500001899</v>
      </c>
      <c r="B10993" s="157" t="n">
        <v>42.0833333333333</v>
      </c>
    </row>
    <row r="10994" customFormat="false" ht="15" hidden="false" customHeight="false" outlineLevel="0" collapsed="false">
      <c r="A10994" s="0" t="n">
        <v>1500003212</v>
      </c>
      <c r="B10994" s="157" t="n">
        <v>14.9166666666667</v>
      </c>
    </row>
    <row r="10995" customFormat="false" ht="15" hidden="false" customHeight="false" outlineLevel="0" collapsed="false">
      <c r="A10995" s="0" t="n">
        <v>1500004205</v>
      </c>
      <c r="B10995" s="157" t="n">
        <v>11.8333333333333</v>
      </c>
    </row>
    <row r="10996" customFormat="false" ht="15" hidden="false" customHeight="false" outlineLevel="0" collapsed="false">
      <c r="A10996" s="0" t="n">
        <v>1500003288</v>
      </c>
      <c r="B10996" s="157" t="n">
        <v>12.6666666666667</v>
      </c>
    </row>
    <row r="10997" customFormat="false" ht="15" hidden="false" customHeight="false" outlineLevel="0" collapsed="false">
      <c r="A10997" s="0" t="n">
        <v>1500003289</v>
      </c>
      <c r="B10997" s="157" t="n">
        <v>34.3333333333333</v>
      </c>
    </row>
    <row r="10998" customFormat="false" ht="15" hidden="false" customHeight="false" outlineLevel="0" collapsed="false">
      <c r="A10998" s="0" t="n">
        <v>1500005684</v>
      </c>
      <c r="B10998" s="157" t="n">
        <v>7.5</v>
      </c>
    </row>
    <row r="10999" customFormat="false" ht="15" hidden="false" customHeight="false" outlineLevel="0" collapsed="false">
      <c r="A10999" s="0" t="n">
        <v>1500005008</v>
      </c>
      <c r="B10999" s="157" t="n">
        <v>60.8333333333333</v>
      </c>
    </row>
    <row r="11000" customFormat="false" ht="15" hidden="false" customHeight="false" outlineLevel="0" collapsed="false">
      <c r="A11000" s="0" t="n">
        <v>1500004999</v>
      </c>
      <c r="B11000" s="157" t="n">
        <v>69.6666666666667</v>
      </c>
    </row>
    <row r="11001" customFormat="false" ht="15" hidden="false" customHeight="false" outlineLevel="0" collapsed="false">
      <c r="A11001" s="0" t="n">
        <v>1500001901</v>
      </c>
      <c r="B11001" s="157" t="n">
        <v>20.8333333333333</v>
      </c>
    </row>
    <row r="11002" customFormat="false" ht="15" hidden="false" customHeight="false" outlineLevel="0" collapsed="false">
      <c r="A11002" s="0" t="n">
        <v>1500001902</v>
      </c>
      <c r="B11002" s="157" t="n">
        <v>14.0833333333333</v>
      </c>
    </row>
    <row r="11003" customFormat="false" ht="15" hidden="false" customHeight="false" outlineLevel="0" collapsed="false">
      <c r="A11003" s="0" t="n">
        <v>1500001903</v>
      </c>
      <c r="B11003" s="157" t="n">
        <v>914.883333333333</v>
      </c>
    </row>
    <row r="11004" customFormat="false" ht="15" hidden="false" customHeight="false" outlineLevel="0" collapsed="false">
      <c r="A11004" s="0" t="n">
        <v>1500004820</v>
      </c>
      <c r="B11004" s="157" t="n">
        <v>3.5</v>
      </c>
    </row>
    <row r="11005" customFormat="false" ht="15" hidden="false" customHeight="false" outlineLevel="0" collapsed="false">
      <c r="A11005" s="0" t="n">
        <v>1500004315</v>
      </c>
      <c r="B11005" s="157" t="n">
        <v>6.33333333333333</v>
      </c>
    </row>
    <row r="11006" customFormat="false" ht="15" hidden="false" customHeight="false" outlineLevel="0" collapsed="false">
      <c r="A11006" s="0" t="n">
        <v>1500002814</v>
      </c>
      <c r="B11006" s="157" t="n">
        <v>14.3333333333333</v>
      </c>
    </row>
    <row r="11007" customFormat="false" ht="15" hidden="false" customHeight="false" outlineLevel="0" collapsed="false">
      <c r="A11007" s="0" t="n">
        <v>1500005091</v>
      </c>
      <c r="B11007" s="157" t="n">
        <v>34</v>
      </c>
    </row>
    <row r="11008" customFormat="false" ht="15" hidden="false" customHeight="false" outlineLevel="0" collapsed="false">
      <c r="A11008" s="0" t="n">
        <v>1500005761</v>
      </c>
      <c r="B11008" s="157" t="n">
        <v>0</v>
      </c>
    </row>
    <row r="11009" customFormat="false" ht="15" hidden="false" customHeight="false" outlineLevel="0" collapsed="false">
      <c r="A11009" s="0" t="n">
        <v>1500002587</v>
      </c>
      <c r="B11009" s="157" t="n">
        <v>25.5833333333333</v>
      </c>
    </row>
    <row r="11010" customFormat="false" ht="15" hidden="false" customHeight="false" outlineLevel="0" collapsed="false">
      <c r="A11010" s="0" t="n">
        <v>1500004636</v>
      </c>
      <c r="B11010" s="157" t="n">
        <v>24.1666666666667</v>
      </c>
    </row>
    <row r="11011" customFormat="false" ht="15" hidden="false" customHeight="false" outlineLevel="0" collapsed="false">
      <c r="A11011" s="0" t="n">
        <v>1500001754</v>
      </c>
      <c r="B11011" s="157" t="n">
        <v>0</v>
      </c>
    </row>
    <row r="11012" customFormat="false" ht="15" hidden="false" customHeight="false" outlineLevel="0" collapsed="false">
      <c r="A11012" s="0" t="n">
        <v>1500003360</v>
      </c>
      <c r="B11012" s="157" t="n">
        <v>19.75</v>
      </c>
    </row>
    <row r="11013" customFormat="false" ht="15" hidden="false" customHeight="false" outlineLevel="0" collapsed="false">
      <c r="A11013" s="0" t="n">
        <v>1500004802</v>
      </c>
      <c r="B11013" s="157" t="n">
        <v>136.416666666667</v>
      </c>
    </row>
    <row r="11014" customFormat="false" ht="15" hidden="false" customHeight="false" outlineLevel="0" collapsed="false">
      <c r="A11014" s="0" t="n">
        <v>1500005010</v>
      </c>
      <c r="B11014" s="157" t="n">
        <v>0</v>
      </c>
    </row>
    <row r="11015" customFormat="false" ht="15" hidden="false" customHeight="false" outlineLevel="0" collapsed="false">
      <c r="A11015" s="0" t="n">
        <v>1500006032</v>
      </c>
      <c r="B11015" s="157" t="n">
        <v>3.33333333333333</v>
      </c>
    </row>
    <row r="11016" customFormat="false" ht="15" hidden="false" customHeight="false" outlineLevel="0" collapsed="false">
      <c r="A11016" s="0" t="n">
        <v>1500002368</v>
      </c>
      <c r="B11016" s="157" t="n">
        <v>18.6666666666667</v>
      </c>
    </row>
    <row r="11017" customFormat="false" ht="15" hidden="false" customHeight="false" outlineLevel="0" collapsed="false">
      <c r="A11017" s="0" t="n">
        <v>1500002816</v>
      </c>
      <c r="B11017" s="157" t="n">
        <v>0</v>
      </c>
    </row>
    <row r="11018" customFormat="false" ht="15" hidden="false" customHeight="false" outlineLevel="0" collapsed="false">
      <c r="A11018" s="0" t="n">
        <v>1500005151</v>
      </c>
      <c r="B11018" s="157" t="n">
        <v>7.08333333333333</v>
      </c>
    </row>
    <row r="11019" customFormat="false" ht="15" hidden="false" customHeight="false" outlineLevel="0" collapsed="false">
      <c r="A11019" s="0" t="n">
        <v>1500003908</v>
      </c>
      <c r="B11019" s="157" t="n">
        <v>0</v>
      </c>
    </row>
    <row r="11020" customFormat="false" ht="15" hidden="false" customHeight="false" outlineLevel="0" collapsed="false">
      <c r="A11020" s="0" t="n">
        <v>1500004026</v>
      </c>
      <c r="B11020" s="157" t="n">
        <v>88.8333333333333</v>
      </c>
    </row>
    <row r="11021" customFormat="false" ht="15" hidden="false" customHeight="false" outlineLevel="0" collapsed="false">
      <c r="A11021" s="0" t="n">
        <v>1500003706</v>
      </c>
      <c r="B11021" s="157" t="n">
        <v>18.3333333333333</v>
      </c>
    </row>
    <row r="11022" customFormat="false" ht="15" hidden="false" customHeight="false" outlineLevel="0" collapsed="false">
      <c r="A11022" s="0" t="n">
        <v>1500004316</v>
      </c>
      <c r="B11022" s="157" t="n">
        <v>0</v>
      </c>
    </row>
    <row r="11023" customFormat="false" ht="15" hidden="false" customHeight="false" outlineLevel="0" collapsed="false">
      <c r="A11023" s="0" t="n">
        <v>1500005092</v>
      </c>
      <c r="B11023" s="157" t="n">
        <v>91.5</v>
      </c>
    </row>
    <row r="11024" customFormat="false" ht="15" hidden="false" customHeight="false" outlineLevel="0" collapsed="false">
      <c r="A11024" s="0" t="n">
        <v>1500004027</v>
      </c>
      <c r="B11024" s="157" t="n">
        <v>36</v>
      </c>
    </row>
    <row r="11025" customFormat="false" ht="15" hidden="false" customHeight="false" outlineLevel="0" collapsed="false">
      <c r="A11025" s="0" t="n">
        <v>1500002369</v>
      </c>
      <c r="B11025" s="157" t="n">
        <v>0</v>
      </c>
    </row>
    <row r="11026" customFormat="false" ht="15" hidden="false" customHeight="false" outlineLevel="0" collapsed="false">
      <c r="A11026" s="0" t="n">
        <v>1500005094</v>
      </c>
      <c r="B11026" s="157" t="n">
        <v>154.166666666667</v>
      </c>
    </row>
    <row r="11027" customFormat="false" ht="15" hidden="false" customHeight="false" outlineLevel="0" collapsed="false">
      <c r="A11027" s="0" t="n">
        <v>1500006098</v>
      </c>
      <c r="B11027" s="157" t="n">
        <v>3.08333333333333</v>
      </c>
    </row>
    <row r="11028" customFormat="false" ht="15" hidden="false" customHeight="false" outlineLevel="0" collapsed="false">
      <c r="A11028" s="0" t="n">
        <v>1500003263</v>
      </c>
      <c r="B11028" s="157" t="n">
        <v>17.5</v>
      </c>
    </row>
    <row r="11029" customFormat="false" ht="15" hidden="false" customHeight="false" outlineLevel="0" collapsed="false">
      <c r="A11029" s="0" t="n">
        <v>1500005762</v>
      </c>
      <c r="B11029" s="157" t="n">
        <v>78.1416666666667</v>
      </c>
    </row>
    <row r="11030" customFormat="false" ht="15" hidden="false" customHeight="false" outlineLevel="0" collapsed="false">
      <c r="A11030" s="0" t="n">
        <v>1500005186</v>
      </c>
      <c r="B11030" s="157" t="n">
        <v>0</v>
      </c>
    </row>
    <row r="11031" customFormat="false" ht="15" hidden="false" customHeight="false" outlineLevel="0" collapsed="false">
      <c r="A11031" s="0" t="n">
        <v>1500001746</v>
      </c>
      <c r="B11031" s="157" t="n">
        <v>1.66666666666667</v>
      </c>
    </row>
    <row r="11032" customFormat="false" ht="15" hidden="false" customHeight="false" outlineLevel="0" collapsed="false">
      <c r="A11032" s="0" t="n">
        <v>1500003909</v>
      </c>
      <c r="B11032" s="157" t="n">
        <v>20.8333333333333</v>
      </c>
    </row>
    <row r="11033" customFormat="false" ht="15" hidden="false" customHeight="false" outlineLevel="0" collapsed="false">
      <c r="A11033" s="0" t="n">
        <v>1500005187</v>
      </c>
      <c r="B11033" s="157" t="n">
        <v>0</v>
      </c>
    </row>
    <row r="11034" customFormat="false" ht="15" hidden="false" customHeight="false" outlineLevel="0" collapsed="false">
      <c r="A11034" s="0" t="n">
        <v>1500005317</v>
      </c>
      <c r="B11034" s="157" t="n">
        <v>0</v>
      </c>
    </row>
    <row r="11035" customFormat="false" ht="15" hidden="false" customHeight="false" outlineLevel="0" collapsed="false">
      <c r="A11035" s="0" t="n">
        <v>1500005430</v>
      </c>
      <c r="B11035" s="157" t="n">
        <v>31.6083333333333</v>
      </c>
    </row>
    <row r="11036" customFormat="false" ht="15" hidden="false" customHeight="false" outlineLevel="0" collapsed="false">
      <c r="A11036" s="0" t="n">
        <v>1500004410</v>
      </c>
      <c r="B11036" s="157" t="n">
        <v>3.75</v>
      </c>
    </row>
    <row r="11037" customFormat="false" ht="15" hidden="false" customHeight="false" outlineLevel="0" collapsed="false">
      <c r="A11037" s="0" t="n">
        <v>1500002588</v>
      </c>
      <c r="B11037" s="157" t="n">
        <v>29.5</v>
      </c>
    </row>
    <row r="11038" customFormat="false" ht="15" hidden="false" customHeight="false" outlineLevel="0" collapsed="false">
      <c r="A11038" s="0" t="n">
        <v>1500004988</v>
      </c>
      <c r="B11038" s="157" t="n">
        <v>73.5</v>
      </c>
    </row>
    <row r="11039" customFormat="false" ht="15" hidden="false" customHeight="false" outlineLevel="0" collapsed="false">
      <c r="A11039" s="0" t="n">
        <v>1500006034</v>
      </c>
      <c r="B11039" s="157" t="n">
        <v>49.75</v>
      </c>
    </row>
    <row r="11040" customFormat="false" ht="15" hidden="false" customHeight="false" outlineLevel="0" collapsed="false">
      <c r="A11040" s="0" t="n">
        <v>1500002370</v>
      </c>
      <c r="B11040" s="157" t="n">
        <v>0</v>
      </c>
    </row>
    <row r="11041" customFormat="false" ht="15" hidden="false" customHeight="false" outlineLevel="0" collapsed="false">
      <c r="A11041" s="0" t="n">
        <v>1500002371</v>
      </c>
      <c r="B11041" s="157" t="n">
        <v>0</v>
      </c>
    </row>
    <row r="11042" customFormat="false" ht="15" hidden="false" customHeight="false" outlineLevel="0" collapsed="false">
      <c r="A11042" s="0" t="n">
        <v>1500002373</v>
      </c>
      <c r="B11042" s="157" t="n">
        <v>0</v>
      </c>
    </row>
    <row r="11043" customFormat="false" ht="15" hidden="false" customHeight="false" outlineLevel="0" collapsed="false">
      <c r="A11043" s="0" t="n">
        <v>1500003213</v>
      </c>
      <c r="B11043" s="157" t="n">
        <v>0</v>
      </c>
    </row>
    <row r="11044" customFormat="false" ht="15" hidden="false" customHeight="false" outlineLevel="0" collapsed="false">
      <c r="A11044" s="0" t="n">
        <v>1500003827</v>
      </c>
      <c r="B11044" s="157" t="n">
        <v>30.0833333333333</v>
      </c>
    </row>
    <row r="11045" customFormat="false" ht="15" hidden="false" customHeight="false" outlineLevel="0" collapsed="false">
      <c r="A11045" s="0" t="n">
        <v>1500005756</v>
      </c>
      <c r="B11045" s="157" t="n">
        <v>7.5</v>
      </c>
    </row>
    <row r="11046" customFormat="false" ht="15" hidden="false" customHeight="false" outlineLevel="0" collapsed="false">
      <c r="A11046" s="0" t="n">
        <v>1500005318</v>
      </c>
      <c r="B11046" s="157" t="n">
        <v>0</v>
      </c>
    </row>
    <row r="11047" customFormat="false" ht="15" hidden="false" customHeight="false" outlineLevel="0" collapsed="false">
      <c r="A11047" s="0" t="n">
        <v>1500004367</v>
      </c>
      <c r="B11047" s="157" t="n">
        <v>0</v>
      </c>
    </row>
    <row r="11048" customFormat="false" ht="15" hidden="false" customHeight="false" outlineLevel="0" collapsed="false">
      <c r="A11048" s="0" t="n">
        <v>1500004368</v>
      </c>
      <c r="B11048" s="157" t="n">
        <v>0</v>
      </c>
    </row>
    <row r="11049" customFormat="false" ht="15" hidden="false" customHeight="false" outlineLevel="0" collapsed="false">
      <c r="A11049" s="0" t="n">
        <v>1500001747</v>
      </c>
      <c r="B11049" s="157" t="n">
        <v>0</v>
      </c>
    </row>
    <row r="11050" customFormat="false" ht="15" hidden="false" customHeight="false" outlineLevel="0" collapsed="false">
      <c r="A11050" s="0" t="n">
        <v>1500005863</v>
      </c>
      <c r="B11050" s="157" t="n">
        <v>9.66666666666667</v>
      </c>
    </row>
    <row r="11051" customFormat="false" ht="15" hidden="false" customHeight="false" outlineLevel="0" collapsed="false">
      <c r="A11051" s="0" t="n">
        <v>1500003746</v>
      </c>
      <c r="B11051" s="157" t="n">
        <v>0</v>
      </c>
    </row>
    <row r="11052" customFormat="false" ht="15" hidden="false" customHeight="false" outlineLevel="0" collapsed="false">
      <c r="A11052" s="0" t="n">
        <v>1500001904</v>
      </c>
      <c r="B11052" s="157" t="n">
        <v>7.43333333333333</v>
      </c>
    </row>
    <row r="11053" customFormat="false" ht="15" hidden="false" customHeight="false" outlineLevel="0" collapsed="false">
      <c r="A11053" s="0" t="n">
        <v>1500001830</v>
      </c>
      <c r="B11053" s="157" t="n">
        <v>0</v>
      </c>
    </row>
    <row r="11054" customFormat="false" ht="15" hidden="false" customHeight="false" outlineLevel="0" collapsed="false">
      <c r="A11054" s="0" t="n">
        <v>1500001905</v>
      </c>
      <c r="B11054" s="157" t="n">
        <v>44.1666666666667</v>
      </c>
    </row>
    <row r="11055" customFormat="false" ht="15" hidden="false" customHeight="false" outlineLevel="0" collapsed="false">
      <c r="A11055" s="0" t="n">
        <v>1500004206</v>
      </c>
      <c r="B11055" s="157" t="n">
        <v>15.6666666666667</v>
      </c>
    </row>
    <row r="11056" customFormat="false" ht="15" hidden="false" customHeight="false" outlineLevel="0" collapsed="false">
      <c r="A11056" s="0" t="n">
        <v>1500004207</v>
      </c>
      <c r="B11056" s="157" t="n">
        <v>8</v>
      </c>
    </row>
    <row r="11057" customFormat="false" ht="15" hidden="false" customHeight="false" outlineLevel="0" collapsed="false">
      <c r="A11057" s="0" t="n">
        <v>1500002792</v>
      </c>
      <c r="B11057" s="157" t="n">
        <v>0</v>
      </c>
    </row>
    <row r="11058" customFormat="false" ht="15" hidden="false" customHeight="false" outlineLevel="0" collapsed="false">
      <c r="A11058" s="0" t="n">
        <v>1500002793</v>
      </c>
      <c r="B11058" s="157" t="n">
        <v>110.858333333333</v>
      </c>
    </row>
    <row r="11059" customFormat="false" ht="15" hidden="false" customHeight="false" outlineLevel="0" collapsed="false">
      <c r="A11059" s="0" t="n">
        <v>1500005912</v>
      </c>
      <c r="B11059" s="157" t="n">
        <v>0</v>
      </c>
    </row>
    <row r="11060" customFormat="false" ht="15" hidden="false" customHeight="false" outlineLevel="0" collapsed="false">
      <c r="A11060" s="0" t="n">
        <v>1500005948</v>
      </c>
      <c r="B11060" s="157" t="n">
        <v>0</v>
      </c>
    </row>
    <row r="11061" customFormat="false" ht="15" hidden="false" customHeight="false" outlineLevel="0" collapsed="false">
      <c r="A11061" s="0" t="n">
        <v>1500001831</v>
      </c>
      <c r="B11061" s="157" t="n">
        <v>44.3333333333333</v>
      </c>
    </row>
    <row r="11062" customFormat="false" ht="15" hidden="false" customHeight="false" outlineLevel="0" collapsed="false">
      <c r="A11062" s="0" t="n">
        <v>1500012234</v>
      </c>
      <c r="B11062" s="157" t="n">
        <v>9.5</v>
      </c>
    </row>
    <row r="11063" customFormat="false" ht="15" hidden="false" customHeight="false" outlineLevel="0" collapsed="false">
      <c r="A11063" s="0" t="n">
        <v>1500005700</v>
      </c>
      <c r="B11063" s="157" t="n">
        <v>161.583333333333</v>
      </c>
    </row>
    <row r="11064" customFormat="false" ht="15" hidden="false" customHeight="false" outlineLevel="0" collapsed="false">
      <c r="A11064" s="0" t="n">
        <v>1500002625</v>
      </c>
      <c r="B11064" s="157" t="n">
        <v>0</v>
      </c>
    </row>
    <row r="11065" customFormat="false" ht="15" hidden="false" customHeight="false" outlineLevel="0" collapsed="false">
      <c r="A11065" s="0" t="n">
        <v>1500006166</v>
      </c>
      <c r="B11065" s="157" t="n">
        <v>0</v>
      </c>
    </row>
    <row r="11066" customFormat="false" ht="15" hidden="false" customHeight="false" outlineLevel="0" collapsed="false">
      <c r="A11066" s="0" t="n">
        <v>1500006340</v>
      </c>
      <c r="B11066" s="157" t="n">
        <v>26.2833333333333</v>
      </c>
    </row>
    <row r="11067" customFormat="false" ht="15" hidden="false" customHeight="false" outlineLevel="0" collapsed="false">
      <c r="A11067" s="0" t="n">
        <v>1500004231</v>
      </c>
      <c r="B11067" s="157" t="n">
        <v>50.8333333333333</v>
      </c>
    </row>
    <row r="11068" customFormat="false" ht="15" hidden="false" customHeight="false" outlineLevel="0" collapsed="false">
      <c r="A11068" s="0" t="n">
        <v>1500004232</v>
      </c>
      <c r="B11068" s="157" t="n">
        <v>125.166666666667</v>
      </c>
    </row>
    <row r="11069" customFormat="false" ht="15" hidden="false" customHeight="false" outlineLevel="0" collapsed="false">
      <c r="A11069" s="0" t="n">
        <v>1500004233</v>
      </c>
      <c r="B11069" s="157" t="n">
        <v>82.9166666666667</v>
      </c>
    </row>
    <row r="11070" customFormat="false" ht="15" hidden="false" customHeight="false" outlineLevel="0" collapsed="false">
      <c r="A11070" s="0" t="n">
        <v>1500003292</v>
      </c>
      <c r="B11070" s="157" t="n">
        <v>25.4166666666667</v>
      </c>
    </row>
    <row r="11071" customFormat="false" ht="15" hidden="false" customHeight="false" outlineLevel="0" collapsed="false">
      <c r="A11071" s="0" t="n">
        <v>1500001834</v>
      </c>
      <c r="B11071" s="157" t="n">
        <v>107.191666666667</v>
      </c>
    </row>
    <row r="11072" customFormat="false" ht="15" hidden="false" customHeight="false" outlineLevel="0" collapsed="false">
      <c r="A11072" s="0" t="n">
        <v>1500001835</v>
      </c>
      <c r="B11072" s="157" t="n">
        <v>65.5833333333333</v>
      </c>
    </row>
    <row r="11073" customFormat="false" ht="15" hidden="false" customHeight="false" outlineLevel="0" collapsed="false">
      <c r="A11073" s="0" t="n">
        <v>1500003217</v>
      </c>
      <c r="B11073" s="157" t="n">
        <v>15.3333333333333</v>
      </c>
    </row>
    <row r="11074" customFormat="false" ht="15" hidden="false" customHeight="false" outlineLevel="0" collapsed="false">
      <c r="A11074" s="0" t="n">
        <v>1500003218</v>
      </c>
      <c r="B11074" s="157" t="n">
        <v>6.25</v>
      </c>
    </row>
    <row r="11075" customFormat="false" ht="15" hidden="false" customHeight="false" outlineLevel="0" collapsed="false">
      <c r="A11075" s="0" t="n">
        <v>1500003219</v>
      </c>
      <c r="B11075" s="157" t="n">
        <v>0</v>
      </c>
    </row>
    <row r="11076" customFormat="false" ht="15" hidden="false" customHeight="false" outlineLevel="0" collapsed="false">
      <c r="A11076" s="0" t="n">
        <v>1500005095</v>
      </c>
      <c r="B11076" s="157" t="n">
        <v>97.8333333333333</v>
      </c>
    </row>
    <row r="11077" customFormat="false" ht="15" hidden="false" customHeight="false" outlineLevel="0" collapsed="false">
      <c r="A11077" s="0" t="n">
        <v>1500004425</v>
      </c>
      <c r="B11077" s="157" t="n">
        <v>22.0416666666667</v>
      </c>
    </row>
    <row r="11078" customFormat="false" ht="15" hidden="false" customHeight="false" outlineLevel="0" collapsed="false">
      <c r="A11078" s="0" t="n">
        <v>1500005999</v>
      </c>
      <c r="B11078" s="157" t="n">
        <v>0</v>
      </c>
    </row>
    <row r="11079" customFormat="false" ht="15" hidden="false" customHeight="false" outlineLevel="0" collapsed="false">
      <c r="A11079" s="0" t="n">
        <v>1500002589</v>
      </c>
      <c r="B11079" s="157" t="n">
        <v>32.25</v>
      </c>
    </row>
    <row r="11080" customFormat="false" ht="15" hidden="false" customHeight="false" outlineLevel="0" collapsed="false">
      <c r="A11080" s="0" t="n">
        <v>1500001906</v>
      </c>
      <c r="B11080" s="157" t="n">
        <v>20.1583333333333</v>
      </c>
    </row>
    <row r="11081" customFormat="false" ht="15" hidden="false" customHeight="false" outlineLevel="0" collapsed="false">
      <c r="A11081" s="0" t="n">
        <v>1500005096</v>
      </c>
      <c r="B11081" s="157" t="n">
        <v>0</v>
      </c>
    </row>
    <row r="11082" customFormat="false" ht="15" hidden="false" customHeight="false" outlineLevel="0" collapsed="false">
      <c r="A11082" s="0" t="n">
        <v>1500005012</v>
      </c>
      <c r="B11082" s="157" t="n">
        <v>180.2</v>
      </c>
    </row>
    <row r="11083" customFormat="false" ht="15" hidden="false" customHeight="false" outlineLevel="0" collapsed="false">
      <c r="A11083" s="0" t="n">
        <v>1500003707</v>
      </c>
      <c r="B11083" s="157" t="n">
        <v>0</v>
      </c>
    </row>
    <row r="11084" customFormat="false" ht="15" hidden="false" customHeight="false" outlineLevel="0" collapsed="false">
      <c r="A11084" s="0" t="n">
        <v>1500003964</v>
      </c>
      <c r="B11084" s="157" t="n">
        <v>37.3333333333333</v>
      </c>
    </row>
    <row r="11085" customFormat="false" ht="15" hidden="false" customHeight="false" outlineLevel="0" collapsed="false">
      <c r="A11085" s="0" t="n">
        <v>1500005701</v>
      </c>
      <c r="B11085" s="157" t="n">
        <v>5.5</v>
      </c>
    </row>
    <row r="11086" customFormat="false" ht="15" hidden="false" customHeight="false" outlineLevel="0" collapsed="false">
      <c r="A11086" s="0" t="n">
        <v>1500004873</v>
      </c>
      <c r="B11086" s="157" t="n">
        <v>0</v>
      </c>
    </row>
    <row r="11087" customFormat="false" ht="15" hidden="false" customHeight="false" outlineLevel="0" collapsed="false">
      <c r="A11087" s="0" t="n">
        <v>1500003220</v>
      </c>
      <c r="B11087" s="157" t="n">
        <v>19.9166666666667</v>
      </c>
    </row>
    <row r="11088" customFormat="false" ht="15" hidden="false" customHeight="false" outlineLevel="0" collapsed="false">
      <c r="A11088" s="0" t="n">
        <v>1500004210</v>
      </c>
      <c r="B11088" s="157" t="n">
        <v>3.41666666666667</v>
      </c>
    </row>
    <row r="11089" customFormat="false" ht="15" hidden="false" customHeight="false" outlineLevel="0" collapsed="false">
      <c r="A11089" s="0" t="n">
        <v>1500003294</v>
      </c>
      <c r="B11089" s="157" t="n">
        <v>14.25</v>
      </c>
    </row>
    <row r="11090" customFormat="false" ht="15" hidden="false" customHeight="false" outlineLevel="0" collapsed="false">
      <c r="A11090" s="0" t="n">
        <v>1500004637</v>
      </c>
      <c r="B11090" s="157" t="n">
        <v>2.5</v>
      </c>
    </row>
    <row r="11091" customFormat="false" ht="15" hidden="false" customHeight="false" outlineLevel="0" collapsed="false">
      <c r="A11091" s="0" t="n">
        <v>1500006035</v>
      </c>
      <c r="B11091" s="157" t="n">
        <v>25.4166666666667</v>
      </c>
    </row>
    <row r="11092" customFormat="false" ht="15" hidden="false" customHeight="false" outlineLevel="0" collapsed="false">
      <c r="A11092" s="0" t="n">
        <v>1500005000</v>
      </c>
      <c r="B11092" s="157" t="n">
        <v>36.1</v>
      </c>
    </row>
    <row r="11093" customFormat="false" ht="15" hidden="false" customHeight="false" outlineLevel="0" collapsed="false">
      <c r="A11093" s="0" t="n">
        <v>1500001838</v>
      </c>
      <c r="B11093" s="157" t="n">
        <v>0</v>
      </c>
    </row>
    <row r="11094" customFormat="false" ht="15" hidden="false" customHeight="false" outlineLevel="0" collapsed="false">
      <c r="A11094" s="0" t="n">
        <v>1500003222</v>
      </c>
      <c r="B11094" s="157" t="n">
        <v>33.75</v>
      </c>
    </row>
    <row r="11095" customFormat="false" ht="15" hidden="false" customHeight="false" outlineLevel="0" collapsed="false">
      <c r="A11095" s="0" t="n">
        <v>1500004989</v>
      </c>
      <c r="B11095" s="157" t="n">
        <v>0</v>
      </c>
    </row>
    <row r="11096" customFormat="false" ht="15" hidden="false" customHeight="false" outlineLevel="0" collapsed="false">
      <c r="A11096" s="0" t="n">
        <v>1500006117</v>
      </c>
      <c r="B11096" s="157" t="n">
        <v>0</v>
      </c>
    </row>
    <row r="11097" customFormat="false" ht="15" hidden="false" customHeight="false" outlineLevel="0" collapsed="false">
      <c r="A11097" s="0" t="n">
        <v>1500003918</v>
      </c>
      <c r="B11097" s="157" t="n">
        <v>74.1666666666667</v>
      </c>
    </row>
    <row r="11098" customFormat="false" ht="15" hidden="false" customHeight="false" outlineLevel="0" collapsed="false">
      <c r="A11098" s="0" t="n">
        <v>1500005763</v>
      </c>
      <c r="B11098" s="157" t="n">
        <v>0</v>
      </c>
    </row>
    <row r="11099" customFormat="false" ht="15" hidden="false" customHeight="false" outlineLevel="0" collapsed="false">
      <c r="A11099" s="0" t="n">
        <v>1500005320</v>
      </c>
      <c r="B11099" s="157" t="n">
        <v>0</v>
      </c>
    </row>
    <row r="11100" customFormat="false" ht="15" hidden="false" customHeight="false" outlineLevel="0" collapsed="false">
      <c r="A11100" s="0" t="n">
        <v>1500006167</v>
      </c>
      <c r="B11100" s="157" t="n">
        <v>91.5</v>
      </c>
    </row>
    <row r="11101" customFormat="false" ht="15" hidden="false" customHeight="false" outlineLevel="0" collapsed="false">
      <c r="A11101" s="0" t="n">
        <v>1500006036</v>
      </c>
      <c r="B11101" s="157" t="n">
        <v>9.58333333333333</v>
      </c>
    </row>
    <row r="11102" customFormat="false" ht="15" hidden="false" customHeight="false" outlineLevel="0" collapsed="false">
      <c r="A11102" s="0" t="n">
        <v>1500006037</v>
      </c>
      <c r="B11102" s="157" t="n">
        <v>12</v>
      </c>
    </row>
    <row r="11103" customFormat="false" ht="15" hidden="false" customHeight="false" outlineLevel="0" collapsed="false">
      <c r="A11103" s="0" t="n">
        <v>1500006038</v>
      </c>
      <c r="B11103" s="157" t="n">
        <v>8.66666666666667</v>
      </c>
    </row>
    <row r="11104" customFormat="false" ht="15" hidden="false" customHeight="false" outlineLevel="0" collapsed="false">
      <c r="A11104" s="0" t="n">
        <v>1500002794</v>
      </c>
      <c r="B11104" s="157" t="n">
        <v>201.808333333333</v>
      </c>
    </row>
    <row r="11105" customFormat="false" ht="15" hidden="false" customHeight="false" outlineLevel="0" collapsed="false">
      <c r="A11105" s="0" t="n">
        <v>1500002795</v>
      </c>
      <c r="B11105" s="157" t="n">
        <v>236.158333333333</v>
      </c>
    </row>
    <row r="11106" customFormat="false" ht="15" hidden="false" customHeight="false" outlineLevel="0" collapsed="false">
      <c r="A11106" s="0" t="n">
        <v>1500004253</v>
      </c>
      <c r="B11106" s="157" t="n">
        <v>0</v>
      </c>
    </row>
    <row r="11107" customFormat="false" ht="15" hidden="false" customHeight="false" outlineLevel="0" collapsed="false">
      <c r="A11107" s="0" t="n">
        <v>1500004254</v>
      </c>
      <c r="B11107" s="157" t="n">
        <v>0</v>
      </c>
    </row>
    <row r="11108" customFormat="false" ht="15" hidden="false" customHeight="false" outlineLevel="0" collapsed="false">
      <c r="A11108" s="0" t="n">
        <v>1500004257</v>
      </c>
      <c r="B11108" s="157" t="n">
        <v>5.83333333333333</v>
      </c>
    </row>
    <row r="11109" customFormat="false" ht="15" hidden="false" customHeight="false" outlineLevel="0" collapsed="false">
      <c r="A11109" s="0" t="n">
        <v>1500004876</v>
      </c>
      <c r="B11109" s="157" t="n">
        <v>69.25</v>
      </c>
    </row>
    <row r="11110" customFormat="false" ht="15" hidden="false" customHeight="false" outlineLevel="0" collapsed="false">
      <c r="A11110" s="0" t="n">
        <v>1500003606</v>
      </c>
      <c r="B11110" s="157" t="n">
        <v>0</v>
      </c>
    </row>
    <row r="11111" customFormat="false" ht="15" hidden="false" customHeight="false" outlineLevel="0" collapsed="false">
      <c r="A11111" s="0" t="n">
        <v>1500001839</v>
      </c>
      <c r="B11111" s="157" t="n">
        <v>7.875</v>
      </c>
    </row>
    <row r="11112" customFormat="false" ht="15" hidden="false" customHeight="false" outlineLevel="0" collapsed="false">
      <c r="A11112" s="0" t="n">
        <v>1500001840</v>
      </c>
      <c r="B11112" s="157" t="n">
        <v>54.75</v>
      </c>
    </row>
    <row r="11113" customFormat="false" ht="15" hidden="false" customHeight="false" outlineLevel="0" collapsed="false">
      <c r="A11113" s="0" t="n">
        <v>1500001841</v>
      </c>
      <c r="B11113" s="157" t="n">
        <v>1.25</v>
      </c>
    </row>
    <row r="11114" customFormat="false" ht="15" hidden="false" customHeight="false" outlineLevel="0" collapsed="false">
      <c r="A11114" s="0" t="n">
        <v>1500001912</v>
      </c>
      <c r="B11114" s="157" t="n">
        <v>80.725</v>
      </c>
    </row>
    <row r="11115" customFormat="false" ht="15" hidden="false" customHeight="false" outlineLevel="0" collapsed="false">
      <c r="A11115" s="0" t="n">
        <v>1500004212</v>
      </c>
      <c r="B11115" s="157" t="n">
        <v>16.0833333333333</v>
      </c>
    </row>
    <row r="11116" customFormat="false" ht="15" hidden="false" customHeight="false" outlineLevel="0" collapsed="false">
      <c r="A11116" s="0" t="n">
        <v>1500001916</v>
      </c>
      <c r="B11116" s="157" t="n">
        <v>0</v>
      </c>
    </row>
    <row r="11117" customFormat="false" ht="15" hidden="false" customHeight="false" outlineLevel="0" collapsed="false">
      <c r="A11117" s="0" t="n">
        <v>1500006170</v>
      </c>
      <c r="B11117" s="157" t="n">
        <v>0</v>
      </c>
    </row>
    <row r="11118" customFormat="false" ht="15" hidden="false" customHeight="false" outlineLevel="0" collapsed="false">
      <c r="A11118" s="0" t="n">
        <v>1500004258</v>
      </c>
      <c r="B11118" s="157" t="n">
        <v>15.8333333333333</v>
      </c>
    </row>
    <row r="11119" customFormat="false" ht="15" hidden="false" customHeight="false" outlineLevel="0" collapsed="false">
      <c r="A11119" s="0" t="n">
        <v>1500005702</v>
      </c>
      <c r="B11119" s="157" t="n">
        <v>0</v>
      </c>
    </row>
    <row r="11120" customFormat="false" ht="15" hidden="false" customHeight="false" outlineLevel="0" collapsed="false">
      <c r="A11120" s="0" t="n">
        <v>1500005188</v>
      </c>
      <c r="B11120" s="157" t="n">
        <v>18.6666666666667</v>
      </c>
    </row>
    <row r="11121" customFormat="false" ht="15" hidden="false" customHeight="false" outlineLevel="0" collapsed="false">
      <c r="A11121" s="0" t="n">
        <v>1500002016</v>
      </c>
      <c r="B11121" s="157" t="n">
        <v>15.4166666666667</v>
      </c>
    </row>
    <row r="11122" customFormat="false" ht="15" hidden="false" customHeight="false" outlineLevel="0" collapsed="false">
      <c r="A11122" s="0" t="n">
        <v>1500003028</v>
      </c>
      <c r="B11122" s="157" t="n">
        <v>10</v>
      </c>
    </row>
    <row r="11123" customFormat="false" ht="15" hidden="false" customHeight="false" outlineLevel="0" collapsed="false">
      <c r="A11123" s="0" t="n">
        <v>1500003161</v>
      </c>
      <c r="B11123" s="157" t="n">
        <v>30</v>
      </c>
    </row>
    <row r="11124" customFormat="false" ht="15" hidden="false" customHeight="false" outlineLevel="0" collapsed="false">
      <c r="A11124" s="0" t="n">
        <v>1500005070</v>
      </c>
      <c r="B11124" s="157" t="n">
        <v>0</v>
      </c>
    </row>
    <row r="11125" customFormat="false" ht="15" hidden="false" customHeight="false" outlineLevel="0" collapsed="false">
      <c r="A11125" s="0" t="n">
        <v>1500003225</v>
      </c>
      <c r="B11125" s="157" t="n">
        <v>12.0833333333333</v>
      </c>
    </row>
    <row r="11126" customFormat="false" ht="15" hidden="false" customHeight="false" outlineLevel="0" collapsed="false">
      <c r="A11126" s="0" t="n">
        <v>1500003227</v>
      </c>
      <c r="B11126" s="157" t="n">
        <v>2.91666666666667</v>
      </c>
    </row>
    <row r="11127" customFormat="false" ht="15" hidden="false" customHeight="false" outlineLevel="0" collapsed="false">
      <c r="A11127" s="0" t="n">
        <v>1500001918</v>
      </c>
      <c r="B11127" s="157" t="n">
        <v>52.7083333333333</v>
      </c>
    </row>
    <row r="11128" customFormat="false" ht="15" hidden="false" customHeight="false" outlineLevel="0" collapsed="false">
      <c r="A11128" s="0" t="n">
        <v>1500003229</v>
      </c>
      <c r="B11128" s="157" t="n">
        <v>2.91666666666667</v>
      </c>
    </row>
    <row r="11129" customFormat="false" ht="15" hidden="false" customHeight="false" outlineLevel="0" collapsed="false">
      <c r="A11129" s="0" t="n">
        <v>1500006101</v>
      </c>
      <c r="B11129" s="157" t="n">
        <v>6.33333333333333</v>
      </c>
    </row>
    <row r="11130" customFormat="false" ht="15" hidden="false" customHeight="false" outlineLevel="0" collapsed="false">
      <c r="A11130" s="0" t="n">
        <v>1500006102</v>
      </c>
      <c r="B11130" s="157" t="n">
        <v>7.33333333333333</v>
      </c>
    </row>
    <row r="11131" customFormat="false" ht="15" hidden="false" customHeight="false" outlineLevel="0" collapsed="false">
      <c r="A11131" s="0" t="n">
        <v>1500003607</v>
      </c>
      <c r="B11131" s="157" t="n">
        <v>21.6666666666667</v>
      </c>
    </row>
    <row r="11132" customFormat="false" ht="15" hidden="false" customHeight="false" outlineLevel="0" collapsed="false">
      <c r="A11132" s="0" t="n">
        <v>1500001919</v>
      </c>
      <c r="B11132" s="157" t="n">
        <v>5.41666666666667</v>
      </c>
    </row>
    <row r="11133" customFormat="false" ht="15" hidden="false" customHeight="false" outlineLevel="0" collapsed="false">
      <c r="A11133" s="0" t="n">
        <v>1500004259</v>
      </c>
      <c r="B11133" s="157" t="n">
        <v>130</v>
      </c>
    </row>
    <row r="11134" customFormat="false" ht="15" hidden="false" customHeight="false" outlineLevel="0" collapsed="false">
      <c r="A11134" s="0" t="n">
        <v>1500004260</v>
      </c>
      <c r="B11134" s="157" t="n">
        <v>0</v>
      </c>
    </row>
    <row r="11135" customFormat="false" ht="15" hidden="false" customHeight="false" outlineLevel="0" collapsed="false">
      <c r="A11135" s="0" t="n">
        <v>1500004827</v>
      </c>
      <c r="B11135" s="157" t="n">
        <v>0</v>
      </c>
    </row>
    <row r="11136" customFormat="false" ht="15" hidden="false" customHeight="false" outlineLevel="0" collapsed="false">
      <c r="A11136" s="0" t="n">
        <v>1500005097</v>
      </c>
      <c r="B11136" s="157" t="n">
        <v>0</v>
      </c>
    </row>
    <row r="11137" customFormat="false" ht="15" hidden="false" customHeight="false" outlineLevel="0" collapsed="false">
      <c r="A11137" s="0" t="n">
        <v>1500005098</v>
      </c>
      <c r="B11137" s="157" t="n">
        <v>0</v>
      </c>
    </row>
    <row r="11138" customFormat="false" ht="15" hidden="false" customHeight="false" outlineLevel="0" collapsed="false">
      <c r="A11138" s="0" t="n">
        <v>1500002222</v>
      </c>
      <c r="B11138" s="157" t="n">
        <v>81.5</v>
      </c>
    </row>
    <row r="11139" customFormat="false" ht="15" hidden="false" customHeight="false" outlineLevel="0" collapsed="false">
      <c r="A11139" s="0" t="n">
        <v>1500005431</v>
      </c>
      <c r="B11139" s="157" t="n">
        <v>9.16666666666667</v>
      </c>
    </row>
    <row r="11140" customFormat="false" ht="15" hidden="false" customHeight="false" outlineLevel="0" collapsed="false">
      <c r="A11140" s="0" t="n">
        <v>1500001843</v>
      </c>
      <c r="B11140" s="157" t="n">
        <v>11.4166666666667</v>
      </c>
    </row>
    <row r="11141" customFormat="false" ht="15" hidden="false" customHeight="false" outlineLevel="0" collapsed="false">
      <c r="A11141" s="0" t="n">
        <v>1500003299</v>
      </c>
      <c r="B11141" s="157" t="n">
        <v>44.5833333333333</v>
      </c>
    </row>
    <row r="11142" customFormat="false" ht="15" hidden="false" customHeight="false" outlineLevel="0" collapsed="false">
      <c r="A11142" s="0" t="n">
        <v>1500002223</v>
      </c>
      <c r="B11142" s="157" t="n">
        <v>0</v>
      </c>
    </row>
    <row r="11143" customFormat="false" ht="15" hidden="false" customHeight="false" outlineLevel="0" collapsed="false">
      <c r="A11143" s="0" t="n">
        <v>1500005321</v>
      </c>
      <c r="B11143" s="157" t="n">
        <v>10</v>
      </c>
    </row>
    <row r="11144" customFormat="false" ht="15" hidden="false" customHeight="false" outlineLevel="0" collapsed="false">
      <c r="A11144" s="0" t="n">
        <v>1500004439</v>
      </c>
      <c r="B11144" s="157" t="n">
        <v>0</v>
      </c>
    </row>
    <row r="11145" customFormat="false" ht="15" hidden="false" customHeight="false" outlineLevel="0" collapsed="false">
      <c r="A11145" s="0" t="n">
        <v>1500004828</v>
      </c>
      <c r="B11145" s="157" t="n">
        <v>0</v>
      </c>
    </row>
    <row r="11146" customFormat="false" ht="15" hidden="false" customHeight="false" outlineLevel="0" collapsed="false">
      <c r="A11146" s="0" t="n">
        <v>1500004021</v>
      </c>
      <c r="B11146" s="157" t="n">
        <v>14.3333333333333</v>
      </c>
    </row>
    <row r="11147" customFormat="false" ht="15" hidden="false" customHeight="false" outlineLevel="0" collapsed="false">
      <c r="A11147" s="0" t="n">
        <v>1500003230</v>
      </c>
      <c r="B11147" s="157" t="n">
        <v>46.3333333333333</v>
      </c>
    </row>
    <row r="11148" customFormat="false" ht="15" hidden="false" customHeight="false" outlineLevel="0" collapsed="false">
      <c r="A11148" s="0" t="n">
        <v>1500006040</v>
      </c>
      <c r="B11148" s="157" t="n">
        <v>0</v>
      </c>
    </row>
    <row r="11149" customFormat="false" ht="15" hidden="false" customHeight="false" outlineLevel="0" collapsed="false">
      <c r="A11149" s="0" t="n">
        <v>1500001923</v>
      </c>
      <c r="B11149" s="157" t="n">
        <v>0</v>
      </c>
    </row>
    <row r="11150" customFormat="false" ht="15" hidden="false" customHeight="false" outlineLevel="0" collapsed="false">
      <c r="A11150" s="0" t="n">
        <v>1500001924</v>
      </c>
      <c r="B11150" s="157" t="n">
        <v>2.5</v>
      </c>
    </row>
    <row r="11151" customFormat="false" ht="15" hidden="false" customHeight="false" outlineLevel="0" collapsed="false">
      <c r="A11151" s="0" t="n">
        <v>1500001845</v>
      </c>
      <c r="B11151" s="157" t="n">
        <v>0</v>
      </c>
    </row>
    <row r="11152" customFormat="false" ht="15" hidden="false" customHeight="false" outlineLevel="0" collapsed="false">
      <c r="A11152" s="0" t="n">
        <v>1500001925</v>
      </c>
      <c r="B11152" s="157" t="n">
        <v>0</v>
      </c>
    </row>
    <row r="11153" customFormat="false" ht="15" hidden="false" customHeight="false" outlineLevel="0" collapsed="false">
      <c r="A11153" s="0" t="n">
        <v>1500001846</v>
      </c>
      <c r="B11153" s="157" t="n">
        <v>17.1666666666667</v>
      </c>
    </row>
    <row r="11154" customFormat="false" ht="15" hidden="false" customHeight="false" outlineLevel="0" collapsed="false">
      <c r="A11154" s="0" t="n">
        <v>1500001847</v>
      </c>
      <c r="B11154" s="157" t="n">
        <v>433.958333333333</v>
      </c>
    </row>
    <row r="11155" customFormat="false" ht="15" hidden="false" customHeight="false" outlineLevel="0" collapsed="false">
      <c r="A11155" s="0" t="n">
        <v>1500001848</v>
      </c>
      <c r="B11155" s="157" t="n">
        <v>430.583333333333</v>
      </c>
    </row>
    <row r="11156" customFormat="false" ht="15" hidden="false" customHeight="false" outlineLevel="0" collapsed="false">
      <c r="A11156" s="0" t="n">
        <v>1500001849</v>
      </c>
      <c r="B11156" s="157" t="n">
        <v>50.3333333333333</v>
      </c>
    </row>
    <row r="11157" customFormat="false" ht="15" hidden="false" customHeight="false" outlineLevel="0" collapsed="false">
      <c r="A11157" s="0" t="n">
        <v>1500002596</v>
      </c>
      <c r="B11157" s="157" t="n">
        <v>0</v>
      </c>
    </row>
    <row r="11158" customFormat="false" ht="15" hidden="false" customHeight="false" outlineLevel="0" collapsed="false">
      <c r="A11158" s="0" t="n">
        <v>1500006041</v>
      </c>
      <c r="B11158" s="157" t="n">
        <v>41.3333333333333</v>
      </c>
    </row>
    <row r="11159" customFormat="false" ht="15" hidden="false" customHeight="false" outlineLevel="0" collapsed="false">
      <c r="A11159" s="0" t="n">
        <v>1500006042</v>
      </c>
      <c r="B11159" s="157" t="n">
        <v>10.2583333333333</v>
      </c>
    </row>
    <row r="11160" customFormat="false" ht="15" hidden="false" customHeight="false" outlineLevel="0" collapsed="false">
      <c r="A11160" s="0" t="n">
        <v>1500003941</v>
      </c>
      <c r="B11160" s="157" t="n">
        <v>0</v>
      </c>
    </row>
    <row r="11161" customFormat="false" ht="15" hidden="false" customHeight="false" outlineLevel="0" collapsed="false">
      <c r="A11161" s="0" t="n">
        <v>1500006171</v>
      </c>
      <c r="B11161" s="157" t="n">
        <v>0</v>
      </c>
    </row>
    <row r="11162" customFormat="false" ht="15" hidden="false" customHeight="false" outlineLevel="0" collapsed="false">
      <c r="A11162" s="0" t="n">
        <v>1500006071</v>
      </c>
      <c r="B11162" s="157" t="n">
        <v>13.3333333333333</v>
      </c>
    </row>
    <row r="11163" customFormat="false" ht="15" hidden="false" customHeight="false" outlineLevel="0" collapsed="false">
      <c r="A11163" s="0" t="n">
        <v>1500003708</v>
      </c>
      <c r="B11163" s="157" t="n">
        <v>0</v>
      </c>
    </row>
    <row r="11164" customFormat="false" ht="15" hidden="false" customHeight="false" outlineLevel="0" collapsed="false">
      <c r="A11164" s="0" t="n">
        <v>1500005238</v>
      </c>
      <c r="B11164" s="157" t="n">
        <v>0</v>
      </c>
    </row>
    <row r="11165" customFormat="false" ht="15" hidden="false" customHeight="false" outlineLevel="0" collapsed="false">
      <c r="A11165" s="0" t="n">
        <v>1500004990</v>
      </c>
      <c r="B11165" s="157" t="n">
        <v>0</v>
      </c>
    </row>
    <row r="11166" customFormat="false" ht="15" hidden="false" customHeight="false" outlineLevel="0" collapsed="false">
      <c r="A11166" s="0" t="n">
        <v>1500001852</v>
      </c>
      <c r="B11166" s="157" t="n">
        <v>0</v>
      </c>
    </row>
    <row r="11167" customFormat="false" ht="15" hidden="false" customHeight="false" outlineLevel="0" collapsed="false">
      <c r="A11167" s="0" t="n">
        <v>1500003232</v>
      </c>
      <c r="B11167" s="157" t="n">
        <v>17.6666666666667</v>
      </c>
    </row>
    <row r="11168" customFormat="false" ht="15" hidden="false" customHeight="false" outlineLevel="0" collapsed="false">
      <c r="A11168" s="0" t="n">
        <v>1500003233</v>
      </c>
      <c r="B11168" s="157" t="n">
        <v>0</v>
      </c>
    </row>
    <row r="11169" customFormat="false" ht="15" hidden="false" customHeight="false" outlineLevel="0" collapsed="false">
      <c r="A11169" s="0" t="n">
        <v>1500001853</v>
      </c>
      <c r="B11169" s="157" t="n">
        <v>12.1666666666667</v>
      </c>
    </row>
    <row r="11170" customFormat="false" ht="15" hidden="false" customHeight="false" outlineLevel="0" collapsed="false">
      <c r="A11170" s="0" t="n">
        <v>1500004213</v>
      </c>
      <c r="B11170" s="157" t="n">
        <v>9.16666666666667</v>
      </c>
    </row>
    <row r="11171" customFormat="false" ht="15" hidden="false" customHeight="false" outlineLevel="0" collapsed="false">
      <c r="A11171" s="0" t="n">
        <v>1500004490</v>
      </c>
      <c r="B11171" s="157" t="n">
        <v>9.66666666666667</v>
      </c>
    </row>
    <row r="11172" customFormat="false" ht="15" hidden="false" customHeight="false" outlineLevel="0" collapsed="false">
      <c r="A11172" s="0" t="n">
        <v>1500006168</v>
      </c>
      <c r="B11172" s="157" t="n">
        <v>0</v>
      </c>
    </row>
    <row r="11173" customFormat="false" ht="15" hidden="false" customHeight="false" outlineLevel="0" collapsed="false">
      <c r="A11173" s="0" t="n">
        <v>1500005703</v>
      </c>
      <c r="B11173" s="157" t="n">
        <v>0</v>
      </c>
    </row>
    <row r="11174" customFormat="false" ht="15" hidden="false" customHeight="false" outlineLevel="0" collapsed="false">
      <c r="A11174" s="0" t="n">
        <v>1500001855</v>
      </c>
      <c r="B11174" s="157" t="n">
        <v>13.25</v>
      </c>
    </row>
    <row r="11175" customFormat="false" ht="15" hidden="false" customHeight="false" outlineLevel="0" collapsed="false">
      <c r="A11175" s="0" t="n">
        <v>1500001856</v>
      </c>
      <c r="B11175" s="157" t="n">
        <v>6.25</v>
      </c>
    </row>
    <row r="11176" customFormat="false" ht="15" hidden="false" customHeight="false" outlineLevel="0" collapsed="false">
      <c r="A11176" s="0" t="n">
        <v>1500001857</v>
      </c>
      <c r="B11176" s="157" t="n">
        <v>16.0416666666667</v>
      </c>
    </row>
    <row r="11177" customFormat="false" ht="15" hidden="false" customHeight="false" outlineLevel="0" collapsed="false">
      <c r="A11177" s="0" t="n">
        <v>1500004022</v>
      </c>
      <c r="B11177" s="157" t="n">
        <v>0</v>
      </c>
    </row>
    <row r="11178" customFormat="false" ht="15" hidden="false" customHeight="false" outlineLevel="0" collapsed="false">
      <c r="A11178" s="0" t="n">
        <v>1500004577</v>
      </c>
      <c r="B11178" s="157" t="n">
        <v>88.6666666666667</v>
      </c>
    </row>
    <row r="11179" customFormat="false" ht="15" hidden="false" customHeight="false" outlineLevel="0" collapsed="false">
      <c r="A11179" s="0" t="n">
        <v>1500006072</v>
      </c>
      <c r="B11179" s="157" t="n">
        <v>26.35</v>
      </c>
    </row>
    <row r="11180" customFormat="false" ht="15" hidden="false" customHeight="false" outlineLevel="0" collapsed="false">
      <c r="A11180" s="0" t="n">
        <v>1500002818</v>
      </c>
      <c r="B11180" s="157" t="n">
        <v>0</v>
      </c>
    </row>
    <row r="11181" customFormat="false" ht="15" hidden="false" customHeight="false" outlineLevel="0" collapsed="false">
      <c r="A11181" s="0" t="n">
        <v>1500003709</v>
      </c>
      <c r="B11181" s="157" t="n">
        <v>0</v>
      </c>
    </row>
    <row r="11182" customFormat="false" ht="15" hidden="false" customHeight="false" outlineLevel="0" collapsed="false">
      <c r="A11182" s="0" t="n">
        <v>1500004429</v>
      </c>
      <c r="B11182" s="157" t="n">
        <v>73.3333333333333</v>
      </c>
    </row>
    <row r="11183" customFormat="false" ht="15" hidden="false" customHeight="false" outlineLevel="0" collapsed="false">
      <c r="A11183" s="0" t="n">
        <v>1500003162</v>
      </c>
      <c r="B11183" s="157" t="n">
        <v>0</v>
      </c>
    </row>
    <row r="11184" customFormat="false" ht="15" hidden="false" customHeight="false" outlineLevel="0" collapsed="false">
      <c r="A11184" s="0" t="n">
        <v>1500001748</v>
      </c>
      <c r="B11184" s="157" t="n">
        <v>3.75</v>
      </c>
    </row>
    <row r="11185" customFormat="false" ht="15" hidden="false" customHeight="false" outlineLevel="0" collapsed="false">
      <c r="A11185" s="0" t="n">
        <v>1500001929</v>
      </c>
      <c r="B11185" s="157" t="n">
        <v>0.833333333333333</v>
      </c>
    </row>
    <row r="11186" customFormat="false" ht="15" hidden="false" customHeight="false" outlineLevel="0" collapsed="false">
      <c r="A11186" s="0" t="n">
        <v>1500001930</v>
      </c>
      <c r="B11186" s="157" t="n">
        <v>127</v>
      </c>
    </row>
    <row r="11187" customFormat="false" ht="15" hidden="false" customHeight="false" outlineLevel="0" collapsed="false">
      <c r="A11187" s="0" t="n">
        <v>1500001931</v>
      </c>
      <c r="B11187" s="157" t="n">
        <v>76.25</v>
      </c>
    </row>
    <row r="11188" customFormat="false" ht="15" hidden="false" customHeight="false" outlineLevel="0" collapsed="false">
      <c r="A11188" s="0" t="n">
        <v>1500003821</v>
      </c>
      <c r="B11188" s="157" t="n">
        <v>19.5833333333333</v>
      </c>
    </row>
    <row r="11189" customFormat="false" ht="15" hidden="false" customHeight="false" outlineLevel="0" collapsed="false">
      <c r="A11189" s="0" t="n">
        <v>1500005101</v>
      </c>
      <c r="B11189" s="157" t="n">
        <v>4.16666666666667</v>
      </c>
    </row>
    <row r="11190" customFormat="false" ht="15" hidden="false" customHeight="false" outlineLevel="0" collapsed="false">
      <c r="A11190" s="0" t="n">
        <v>1500003235</v>
      </c>
      <c r="B11190" s="157" t="n">
        <v>17.4166666666667</v>
      </c>
    </row>
    <row r="11191" customFormat="false" ht="15" hidden="false" customHeight="false" outlineLevel="0" collapsed="false">
      <c r="A11191" s="0" t="n">
        <v>1500003236</v>
      </c>
      <c r="B11191" s="157" t="n">
        <v>5</v>
      </c>
    </row>
    <row r="11192" customFormat="false" ht="15" hidden="false" customHeight="false" outlineLevel="0" collapsed="false">
      <c r="A11192" s="0" t="n">
        <v>1500006045</v>
      </c>
      <c r="B11192" s="157" t="n">
        <v>12.75</v>
      </c>
    </row>
    <row r="11193" customFormat="false" ht="15" hidden="false" customHeight="false" outlineLevel="0" collapsed="false">
      <c r="A11193" s="0" t="n">
        <v>1500004002</v>
      </c>
      <c r="B11193" s="157" t="n">
        <v>4.41666666666667</v>
      </c>
    </row>
    <row r="11194" customFormat="false" ht="15" hidden="false" customHeight="false" outlineLevel="0" collapsed="false">
      <c r="A11194" s="0" t="n">
        <v>1500002590</v>
      </c>
      <c r="B11194" s="157" t="n">
        <v>9.75</v>
      </c>
    </row>
    <row r="11195" customFormat="false" ht="15" hidden="false" customHeight="false" outlineLevel="0" collapsed="false">
      <c r="A11195" s="0" t="n">
        <v>1500006164</v>
      </c>
      <c r="B11195" s="157" t="n">
        <v>102.25</v>
      </c>
    </row>
    <row r="11196" customFormat="false" ht="15" hidden="false" customHeight="false" outlineLevel="0" collapsed="false">
      <c r="A11196" s="0" t="n">
        <v>1500005950</v>
      </c>
      <c r="B11196" s="157" t="n">
        <v>14.25</v>
      </c>
    </row>
    <row r="11197" customFormat="false" ht="15" hidden="false" customHeight="false" outlineLevel="0" collapsed="false">
      <c r="A11197" s="0" t="n">
        <v>1500004214</v>
      </c>
      <c r="B11197" s="157" t="n">
        <v>5</v>
      </c>
    </row>
    <row r="11198" customFormat="false" ht="15" hidden="false" customHeight="false" outlineLevel="0" collapsed="false">
      <c r="A11198" s="0" t="n">
        <v>1500001859</v>
      </c>
      <c r="B11198" s="157" t="n">
        <v>19.9166666666667</v>
      </c>
    </row>
    <row r="11199" customFormat="false" ht="15" hidden="false" customHeight="false" outlineLevel="0" collapsed="false">
      <c r="A11199" s="0" t="n">
        <v>1500003872</v>
      </c>
      <c r="B11199" s="157" t="n">
        <v>0</v>
      </c>
    </row>
    <row r="11200" customFormat="false" ht="15" hidden="false" customHeight="false" outlineLevel="0" collapsed="false">
      <c r="A11200" s="0" t="n">
        <v>1500006048</v>
      </c>
      <c r="B11200" s="157" t="n">
        <v>224.666666666667</v>
      </c>
    </row>
    <row r="11201" customFormat="false" ht="15" hidden="false" customHeight="false" outlineLevel="0" collapsed="false">
      <c r="A11201" s="0" t="n">
        <v>1500001935</v>
      </c>
      <c r="B11201" s="157" t="n">
        <v>0</v>
      </c>
    </row>
    <row r="11202" customFormat="false" ht="15" hidden="false" customHeight="false" outlineLevel="0" collapsed="false">
      <c r="A11202" s="0" t="n">
        <v>1500003603</v>
      </c>
      <c r="B11202" s="157" t="n">
        <v>3.33333333333333</v>
      </c>
    </row>
    <row r="11203" customFormat="false" ht="15" hidden="false" customHeight="false" outlineLevel="0" collapsed="false">
      <c r="A11203" s="0" t="n">
        <v>1500004003</v>
      </c>
      <c r="B11203" s="157" t="n">
        <v>7.375</v>
      </c>
    </row>
    <row r="11204" customFormat="false" ht="15" hidden="false" customHeight="false" outlineLevel="0" collapsed="false">
      <c r="A11204" s="0" t="n">
        <v>1500002366</v>
      </c>
      <c r="B11204" s="157" t="n">
        <v>32.625</v>
      </c>
    </row>
    <row r="11205" customFormat="false" ht="15" hidden="false" customHeight="false" outlineLevel="0" collapsed="false">
      <c r="A11205" s="0" t="n">
        <v>1500003911</v>
      </c>
      <c r="B11205" s="157" t="n">
        <v>11.25</v>
      </c>
    </row>
    <row r="11206" customFormat="false" ht="15" hidden="false" customHeight="false" outlineLevel="0" collapsed="false">
      <c r="A11206" s="0" t="n">
        <v>1500002796</v>
      </c>
      <c r="B11206" s="157" t="n">
        <v>0</v>
      </c>
    </row>
    <row r="11207" customFormat="false" ht="15" hidden="false" customHeight="false" outlineLevel="0" collapsed="false">
      <c r="A11207" s="0" t="n">
        <v>1500001936</v>
      </c>
      <c r="B11207" s="157" t="n">
        <v>9.91666666666667</v>
      </c>
    </row>
    <row r="11208" customFormat="false" ht="15" hidden="false" customHeight="false" outlineLevel="0" collapsed="false">
      <c r="A11208" s="0" t="n">
        <v>1500003912</v>
      </c>
      <c r="B11208" s="157" t="n">
        <v>15.6666666666667</v>
      </c>
    </row>
    <row r="11209" customFormat="false" ht="15" hidden="false" customHeight="false" outlineLevel="0" collapsed="false">
      <c r="A11209" s="0" t="n">
        <v>1500004359</v>
      </c>
      <c r="B11209" s="157" t="n">
        <v>0</v>
      </c>
    </row>
    <row r="11210" customFormat="false" ht="15" hidden="false" customHeight="false" outlineLevel="0" collapsed="false">
      <c r="A11210" s="0" t="n">
        <v>1500006050</v>
      </c>
      <c r="B11210" s="157" t="n">
        <v>16.75</v>
      </c>
    </row>
    <row r="11211" customFormat="false" ht="15" hidden="false" customHeight="false" outlineLevel="0" collapsed="false">
      <c r="A11211" s="0" t="n">
        <v>1500006105</v>
      </c>
      <c r="B11211" s="157" t="n">
        <v>4.33333333333333</v>
      </c>
    </row>
    <row r="11212" customFormat="false" ht="15" hidden="false" customHeight="false" outlineLevel="0" collapsed="false">
      <c r="A11212" s="0" t="n">
        <v>1500006106</v>
      </c>
      <c r="B11212" s="157" t="n">
        <v>8.33333333333333</v>
      </c>
    </row>
    <row r="11213" customFormat="false" ht="15" hidden="false" customHeight="false" outlineLevel="0" collapsed="false">
      <c r="A11213" s="0" t="n">
        <v>1500001937</v>
      </c>
      <c r="B11213" s="157" t="n">
        <v>75.9166666666667</v>
      </c>
    </row>
    <row r="11214" customFormat="false" ht="15" hidden="false" customHeight="false" outlineLevel="0" collapsed="false">
      <c r="A11214" s="0" t="n">
        <v>1500003239</v>
      </c>
      <c r="B11214" s="157" t="n">
        <v>45.25</v>
      </c>
    </row>
    <row r="11215" customFormat="false" ht="15" hidden="false" customHeight="false" outlineLevel="0" collapsed="false">
      <c r="A11215" s="0" t="n">
        <v>1500003240</v>
      </c>
      <c r="B11215" s="157" t="n">
        <v>0</v>
      </c>
    </row>
    <row r="11216" customFormat="false" ht="15" hidden="false" customHeight="false" outlineLevel="0" collapsed="false">
      <c r="A11216" s="0" t="n">
        <v>1500003241</v>
      </c>
      <c r="B11216" s="157" t="n">
        <v>3.91666666666667</v>
      </c>
    </row>
    <row r="11217" customFormat="false" ht="15" hidden="false" customHeight="false" outlineLevel="0" collapsed="false">
      <c r="A11217" s="0" t="n">
        <v>1500004215</v>
      </c>
      <c r="B11217" s="157" t="n">
        <v>49.8333333333333</v>
      </c>
    </row>
    <row r="11218" customFormat="false" ht="15" hidden="false" customHeight="false" outlineLevel="0" collapsed="false">
      <c r="A11218" s="0" t="n">
        <v>1500004216</v>
      </c>
      <c r="B11218" s="157" t="n">
        <v>13.3333333333333</v>
      </c>
    </row>
    <row r="11219" customFormat="false" ht="15" hidden="false" customHeight="false" outlineLevel="0" collapsed="false">
      <c r="A11219" s="0" t="n">
        <v>1500001938</v>
      </c>
      <c r="B11219" s="157" t="n">
        <v>0</v>
      </c>
    </row>
    <row r="11220" customFormat="false" ht="15" hidden="false" customHeight="false" outlineLevel="0" collapsed="false">
      <c r="A11220" s="0" t="n">
        <v>1500004877</v>
      </c>
      <c r="B11220" s="157" t="n">
        <v>0.666666666666667</v>
      </c>
    </row>
    <row r="11221" customFormat="false" ht="15" hidden="false" customHeight="false" outlineLevel="0" collapsed="false">
      <c r="A11221" s="0" t="n">
        <v>1500004821</v>
      </c>
      <c r="B11221" s="157" t="n">
        <v>29.5</v>
      </c>
    </row>
    <row r="11222" customFormat="false" ht="15" hidden="false" customHeight="false" outlineLevel="0" collapsed="false">
      <c r="A11222" s="0" t="n">
        <v>1500004442</v>
      </c>
      <c r="B11222" s="157" t="n">
        <v>0</v>
      </c>
    </row>
    <row r="11223" customFormat="false" ht="15" hidden="false" customHeight="false" outlineLevel="0" collapsed="false">
      <c r="A11223" s="0" t="n">
        <v>1500005559</v>
      </c>
      <c r="B11223" s="157" t="n">
        <v>10.3333333333333</v>
      </c>
    </row>
    <row r="11224" customFormat="false" ht="15" hidden="false" customHeight="false" outlineLevel="0" collapsed="false">
      <c r="A11224" s="0" t="n">
        <v>1500002367</v>
      </c>
      <c r="B11224" s="157" t="n">
        <v>30.6333333333333</v>
      </c>
    </row>
    <row r="11225" customFormat="false" ht="15" hidden="false" customHeight="false" outlineLevel="0" collapsed="false">
      <c r="A11225" s="0" t="n">
        <v>1500003747</v>
      </c>
      <c r="B11225" s="157" t="n">
        <v>31.0416666666667</v>
      </c>
    </row>
    <row r="11226" customFormat="false" ht="15" hidden="false" customHeight="false" outlineLevel="0" collapsed="false">
      <c r="A11226" s="0" t="n">
        <v>1500003913</v>
      </c>
      <c r="B11226" s="157" t="n">
        <v>0</v>
      </c>
    </row>
    <row r="11227" customFormat="false" ht="15" hidden="false" customHeight="false" outlineLevel="0" collapsed="false">
      <c r="A11227" s="0" t="n">
        <v>1500006073</v>
      </c>
      <c r="B11227" s="157" t="n">
        <v>28.725</v>
      </c>
    </row>
    <row r="11228" customFormat="false" ht="15" hidden="false" customHeight="false" outlineLevel="0" collapsed="false">
      <c r="A11228" s="0" t="n">
        <v>1500001940</v>
      </c>
      <c r="B11228" s="157" t="n">
        <v>12.3333333333333</v>
      </c>
    </row>
    <row r="11229" customFormat="false" ht="15" hidden="false" customHeight="false" outlineLevel="0" collapsed="false">
      <c r="A11229" s="0" t="n">
        <v>1500001941</v>
      </c>
      <c r="B11229" s="157" t="n">
        <v>167.083333333333</v>
      </c>
    </row>
    <row r="11230" customFormat="false" ht="15" hidden="false" customHeight="false" outlineLevel="0" collapsed="false">
      <c r="A11230" s="0" t="n">
        <v>1500001942</v>
      </c>
      <c r="B11230" s="157" t="n">
        <v>44.4583333333333</v>
      </c>
    </row>
    <row r="11231" customFormat="false" ht="15" hidden="false" customHeight="false" outlineLevel="0" collapsed="false">
      <c r="A11231" s="0" t="n">
        <v>1500001860</v>
      </c>
      <c r="B11231" s="157" t="n">
        <v>15.8333333333333</v>
      </c>
    </row>
    <row r="11232" customFormat="false" ht="15" hidden="false" customHeight="false" outlineLevel="0" collapsed="false">
      <c r="A11232" s="0" t="n">
        <v>1500002798</v>
      </c>
      <c r="B11232" s="157" t="n">
        <v>148.691666666667</v>
      </c>
    </row>
    <row r="11233" customFormat="false" ht="15" hidden="false" customHeight="false" outlineLevel="0" collapsed="false">
      <c r="A11233" s="0" t="n">
        <v>1500004803</v>
      </c>
      <c r="B11233" s="157" t="n">
        <v>42.8333333333333</v>
      </c>
    </row>
    <row r="11234" customFormat="false" ht="15" hidden="false" customHeight="false" outlineLevel="0" collapsed="false">
      <c r="A11234" s="0" t="n">
        <v>1500006051</v>
      </c>
      <c r="B11234" s="157" t="n">
        <v>6.66666666666667</v>
      </c>
    </row>
    <row r="11235" customFormat="false" ht="15" hidden="false" customHeight="false" outlineLevel="0" collapsed="false">
      <c r="A11235" s="0" t="n">
        <v>1500005102</v>
      </c>
      <c r="B11235" s="157" t="n">
        <v>0</v>
      </c>
    </row>
    <row r="11236" customFormat="false" ht="15" hidden="false" customHeight="false" outlineLevel="0" collapsed="false">
      <c r="A11236" s="0" t="n">
        <v>1500004161</v>
      </c>
      <c r="B11236" s="157" t="n">
        <v>202.666666666667</v>
      </c>
    </row>
    <row r="11237" customFormat="false" ht="15" hidden="false" customHeight="false" outlineLevel="0" collapsed="false">
      <c r="A11237" s="0" t="n">
        <v>1500001943</v>
      </c>
      <c r="B11237" s="157" t="n">
        <v>16.375</v>
      </c>
    </row>
    <row r="11238" customFormat="false" ht="15" hidden="false" customHeight="false" outlineLevel="0" collapsed="false">
      <c r="A11238" s="0" t="n">
        <v>1500005103</v>
      </c>
      <c r="B11238" s="157" t="n">
        <v>0</v>
      </c>
    </row>
    <row r="11239" customFormat="false" ht="15" hidden="false" customHeight="false" outlineLevel="0" collapsed="false">
      <c r="A11239" s="0" t="n">
        <v>1500002799</v>
      </c>
      <c r="B11239" s="157" t="n">
        <v>0</v>
      </c>
    </row>
    <row r="11240" customFormat="false" ht="15" hidden="false" customHeight="false" outlineLevel="0" collapsed="false">
      <c r="A11240" s="0" t="n">
        <v>1500004426</v>
      </c>
      <c r="B11240" s="157" t="n">
        <v>18.1916666666667</v>
      </c>
    </row>
    <row r="11241" customFormat="false" ht="15" hidden="false" customHeight="false" outlineLevel="0" collapsed="false">
      <c r="A11241" s="0" t="n">
        <v>1500004369</v>
      </c>
      <c r="B11241" s="157" t="n">
        <v>5.16666666666667</v>
      </c>
    </row>
    <row r="11242" customFormat="false" ht="15" hidden="false" customHeight="false" outlineLevel="0" collapsed="false">
      <c r="A11242" s="0" t="n">
        <v>1500003302</v>
      </c>
      <c r="B11242" s="157" t="n">
        <v>12</v>
      </c>
    </row>
    <row r="11243" customFormat="false" ht="15" hidden="false" customHeight="false" outlineLevel="0" collapsed="false">
      <c r="A11243" s="0" t="n">
        <v>1500003243</v>
      </c>
      <c r="B11243" s="157" t="n">
        <v>0</v>
      </c>
    </row>
    <row r="11244" customFormat="false" ht="15" hidden="false" customHeight="false" outlineLevel="0" collapsed="false">
      <c r="A11244" s="0" t="n">
        <v>1500003244</v>
      </c>
      <c r="B11244" s="157" t="n">
        <v>0</v>
      </c>
    </row>
    <row r="11245" customFormat="false" ht="15" hidden="false" customHeight="false" outlineLevel="0" collapsed="false">
      <c r="A11245" s="0" t="n">
        <v>1500004004</v>
      </c>
      <c r="B11245" s="157" t="n">
        <v>0</v>
      </c>
    </row>
    <row r="11246" customFormat="false" ht="15" hidden="false" customHeight="false" outlineLevel="0" collapsed="false">
      <c r="A11246" s="0" t="n">
        <v>1500001861</v>
      </c>
      <c r="B11246" s="157" t="n">
        <v>50.5416666666667</v>
      </c>
    </row>
    <row r="11247" customFormat="false" ht="15" hidden="false" customHeight="false" outlineLevel="0" collapsed="false">
      <c r="A11247" s="0" t="n">
        <v>1500001862</v>
      </c>
      <c r="B11247" s="157" t="n">
        <v>10.75</v>
      </c>
    </row>
    <row r="11248" customFormat="false" ht="15" hidden="false" customHeight="false" outlineLevel="0" collapsed="false">
      <c r="A11248" s="0" t="n">
        <v>1500001944</v>
      </c>
      <c r="B11248" s="157" t="n">
        <v>43.6666666666667</v>
      </c>
    </row>
    <row r="11249" customFormat="false" ht="15" hidden="false" customHeight="false" outlineLevel="0" collapsed="false">
      <c r="A11249" s="0" t="n">
        <v>1500003245</v>
      </c>
      <c r="B11249" s="157" t="n">
        <v>32.3333333333333</v>
      </c>
    </row>
    <row r="11250" customFormat="false" ht="15" hidden="false" customHeight="false" outlineLevel="0" collapsed="false">
      <c r="A11250" s="0" t="n">
        <v>1500006054</v>
      </c>
      <c r="B11250" s="157" t="n">
        <v>6.875</v>
      </c>
    </row>
    <row r="11251" customFormat="false" ht="15" hidden="false" customHeight="false" outlineLevel="0" collapsed="false">
      <c r="A11251" s="0" t="n">
        <v>1500002800</v>
      </c>
      <c r="B11251" s="157" t="n">
        <v>133.408333333333</v>
      </c>
    </row>
    <row r="11252" customFormat="false" ht="15" hidden="false" customHeight="false" outlineLevel="0" collapsed="false">
      <c r="A11252" s="0" t="n">
        <v>1500006055</v>
      </c>
      <c r="B11252" s="157" t="n">
        <v>70.3333333333333</v>
      </c>
    </row>
    <row r="11253" customFormat="false" ht="15" hidden="false" customHeight="false" outlineLevel="0" collapsed="false">
      <c r="A11253" s="0" t="n">
        <v>1500004443</v>
      </c>
      <c r="B11253" s="157" t="n">
        <v>105.833333333333</v>
      </c>
    </row>
    <row r="11254" customFormat="false" ht="15" hidden="false" customHeight="false" outlineLevel="0" collapsed="false">
      <c r="A11254" s="0" t="n">
        <v>1500003246</v>
      </c>
      <c r="B11254" s="157" t="n">
        <v>12.25</v>
      </c>
    </row>
    <row r="11255" customFormat="false" ht="15" hidden="false" customHeight="false" outlineLevel="0" collapsed="false">
      <c r="A11255" s="0" t="n">
        <v>1500003247</v>
      </c>
      <c r="B11255" s="157" t="n">
        <v>48.0833333333333</v>
      </c>
    </row>
    <row r="11256" customFormat="false" ht="15" hidden="false" customHeight="false" outlineLevel="0" collapsed="false">
      <c r="A11256" s="0" t="n">
        <v>1500004991</v>
      </c>
      <c r="B11256" s="157" t="n">
        <v>109.666666666667</v>
      </c>
    </row>
    <row r="11257" customFormat="false" ht="15" hidden="false" customHeight="false" outlineLevel="0" collapsed="false">
      <c r="A11257" s="0" t="n">
        <v>1500003303</v>
      </c>
      <c r="B11257" s="157" t="n">
        <v>59</v>
      </c>
    </row>
    <row r="11258" customFormat="false" ht="15" hidden="false" customHeight="false" outlineLevel="0" collapsed="false">
      <c r="A11258" s="0" t="n">
        <v>1500002802</v>
      </c>
      <c r="B11258" s="157" t="n">
        <v>407.575</v>
      </c>
    </row>
    <row r="11259" customFormat="false" ht="15" hidden="false" customHeight="false" outlineLevel="0" collapsed="false">
      <c r="A11259" s="0" t="n">
        <v>1500006125</v>
      </c>
      <c r="B11259" s="157" t="n">
        <v>0</v>
      </c>
    </row>
    <row r="11260" customFormat="false" ht="15" hidden="false" customHeight="false" outlineLevel="0" collapsed="false">
      <c r="A11260" s="0" t="n">
        <v>1500003915</v>
      </c>
      <c r="B11260" s="157" t="n">
        <v>15.9166666666667</v>
      </c>
    </row>
    <row r="11261" customFormat="false" ht="15" hidden="false" customHeight="false" outlineLevel="0" collapsed="false">
      <c r="A11261" s="0" t="n">
        <v>1500006057</v>
      </c>
      <c r="B11261" s="157" t="n">
        <v>27.5</v>
      </c>
    </row>
    <row r="11262" customFormat="false" ht="15" hidden="false" customHeight="false" outlineLevel="0" collapsed="false">
      <c r="A11262" s="0" t="n">
        <v>1500006058</v>
      </c>
      <c r="B11262" s="157" t="n">
        <v>0.833333333333333</v>
      </c>
    </row>
    <row r="11263" customFormat="false" ht="15" hidden="false" customHeight="false" outlineLevel="0" collapsed="false">
      <c r="A11263" s="0" t="n">
        <v>1500002803</v>
      </c>
      <c r="B11263" s="157" t="n">
        <v>129.15</v>
      </c>
    </row>
    <row r="11264" customFormat="false" ht="15" hidden="false" customHeight="false" outlineLevel="0" collapsed="false">
      <c r="A11264" s="0" t="n">
        <v>1500001863</v>
      </c>
      <c r="B11264" s="157" t="n">
        <v>32.75</v>
      </c>
    </row>
    <row r="11265" customFormat="false" ht="15" hidden="false" customHeight="false" outlineLevel="0" collapsed="false">
      <c r="A11265" s="0" t="n">
        <v>1500001864</v>
      </c>
      <c r="B11265" s="157" t="n">
        <v>53.9333333333333</v>
      </c>
    </row>
    <row r="11266" customFormat="false" ht="15" hidden="false" customHeight="false" outlineLevel="0" collapsed="false">
      <c r="A11266" s="0" t="n">
        <v>1500005908</v>
      </c>
      <c r="B11266" s="157" t="n">
        <v>454</v>
      </c>
    </row>
    <row r="11267" customFormat="false" ht="15" hidden="false" customHeight="false" outlineLevel="0" collapsed="false">
      <c r="A11267" s="0" t="n">
        <v>1500002591</v>
      </c>
      <c r="B11267" s="157" t="n">
        <v>28</v>
      </c>
    </row>
    <row r="11268" customFormat="false" ht="15" hidden="false" customHeight="false" outlineLevel="0" collapsed="false">
      <c r="A11268" s="0" t="n">
        <v>1500001945</v>
      </c>
      <c r="B11268" s="157" t="n">
        <v>44.9333333333333</v>
      </c>
    </row>
    <row r="11269" customFormat="false" ht="15" hidden="false" customHeight="false" outlineLevel="0" collapsed="false">
      <c r="A11269" s="0" t="n">
        <v>1500002804</v>
      </c>
      <c r="B11269" s="157" t="n">
        <v>263.641666666667</v>
      </c>
    </row>
    <row r="11270" customFormat="false" ht="15" hidden="false" customHeight="false" outlineLevel="0" collapsed="false">
      <c r="A11270" s="0" t="n">
        <v>1500002805</v>
      </c>
      <c r="B11270" s="157" t="n">
        <v>32.7083333333333</v>
      </c>
    </row>
    <row r="11271" customFormat="false" ht="15" hidden="false" customHeight="false" outlineLevel="0" collapsed="false">
      <c r="A11271" s="0" t="n">
        <v>1500003159</v>
      </c>
      <c r="B11271" s="157" t="n">
        <v>44.0833333333333</v>
      </c>
    </row>
    <row r="11272" customFormat="false" ht="15" hidden="false" customHeight="false" outlineLevel="0" collapsed="false">
      <c r="A11272" s="0" t="n">
        <v>1500005190</v>
      </c>
      <c r="B11272" s="157" t="n">
        <v>0</v>
      </c>
    </row>
    <row r="11273" customFormat="false" ht="15" hidden="false" customHeight="false" outlineLevel="0" collapsed="false">
      <c r="A11273" s="0" t="n">
        <v>1500004992</v>
      </c>
      <c r="B11273" s="157" t="n">
        <v>0</v>
      </c>
    </row>
    <row r="11274" customFormat="false" ht="15" hidden="false" customHeight="false" outlineLevel="0" collapsed="false">
      <c r="A11274" s="0" t="n">
        <v>1500004370</v>
      </c>
      <c r="B11274" s="157" t="n">
        <v>4.16666666666667</v>
      </c>
    </row>
    <row r="11275" customFormat="false" ht="15" hidden="false" customHeight="false" outlineLevel="0" collapsed="false">
      <c r="A11275" s="0" t="n">
        <v>1500003873</v>
      </c>
      <c r="B11275" s="157" t="n">
        <v>113</v>
      </c>
    </row>
    <row r="11276" customFormat="false" ht="15" hidden="false" customHeight="false" outlineLevel="0" collapsed="false">
      <c r="A11276" s="0" t="n">
        <v>1500005951</v>
      </c>
      <c r="B11276" s="157" t="n">
        <v>22.5</v>
      </c>
    </row>
    <row r="11277" customFormat="false" ht="15" hidden="false" customHeight="false" outlineLevel="0" collapsed="false">
      <c r="A11277" s="0" t="n">
        <v>1500005280</v>
      </c>
      <c r="B11277" s="157" t="n">
        <v>0</v>
      </c>
    </row>
    <row r="11278" customFormat="false" ht="15" hidden="false" customHeight="false" outlineLevel="0" collapsed="false">
      <c r="A11278" s="0" t="n">
        <v>1500004236</v>
      </c>
      <c r="B11278" s="157" t="n">
        <v>0</v>
      </c>
    </row>
    <row r="11279" customFormat="false" ht="15" hidden="false" customHeight="false" outlineLevel="0" collapsed="false">
      <c r="A11279" s="0" t="n">
        <v>1500004372</v>
      </c>
      <c r="B11279" s="157" t="n">
        <v>13.25</v>
      </c>
    </row>
    <row r="11280" customFormat="false" ht="15" hidden="false" customHeight="false" outlineLevel="0" collapsed="false">
      <c r="A11280" s="0" t="n">
        <v>1500003273</v>
      </c>
      <c r="B11280" s="157" t="n">
        <v>20.9166666666667</v>
      </c>
    </row>
    <row r="11281" customFormat="false" ht="15" hidden="false" customHeight="false" outlineLevel="0" collapsed="false">
      <c r="A11281" s="0" t="n">
        <v>1500005875</v>
      </c>
      <c r="B11281" s="157" t="n">
        <v>0</v>
      </c>
    </row>
    <row r="11282" customFormat="false" ht="15" hidden="false" customHeight="false" outlineLevel="0" collapsed="false">
      <c r="A11282" s="0" t="n">
        <v>1500004444</v>
      </c>
      <c r="B11282" s="157" t="n">
        <v>33</v>
      </c>
    </row>
    <row r="11283" customFormat="false" ht="15" hidden="false" customHeight="false" outlineLevel="0" collapsed="false">
      <c r="A11283" s="0" t="n">
        <v>1500003919</v>
      </c>
      <c r="B11283" s="157" t="n">
        <v>0</v>
      </c>
    </row>
    <row r="11284" customFormat="false" ht="15" hidden="false" customHeight="false" outlineLevel="0" collapsed="false">
      <c r="A11284" s="0" t="n">
        <v>1500005544</v>
      </c>
      <c r="B11284" s="157" t="n">
        <v>134.958333333333</v>
      </c>
    </row>
    <row r="11285" customFormat="false" ht="15" hidden="false" customHeight="false" outlineLevel="0" collapsed="false">
      <c r="A11285" s="0" t="n">
        <v>1500005281</v>
      </c>
      <c r="B11285" s="157" t="n">
        <v>30.3333333333333</v>
      </c>
    </row>
    <row r="11286" customFormat="false" ht="15" hidden="false" customHeight="false" outlineLevel="0" collapsed="false">
      <c r="A11286" s="0" t="n">
        <v>1500004262</v>
      </c>
      <c r="B11286" s="157" t="n">
        <v>102.666666666667</v>
      </c>
    </row>
    <row r="11287" customFormat="false" ht="15" hidden="false" customHeight="false" outlineLevel="0" collapsed="false">
      <c r="A11287" s="0" t="n">
        <v>1500003828</v>
      </c>
      <c r="B11287" s="157" t="n">
        <v>9.33333333333333</v>
      </c>
    </row>
    <row r="11288" customFormat="false" ht="15" hidden="false" customHeight="false" outlineLevel="0" collapsed="false">
      <c r="A11288" s="0" t="n">
        <v>1500003829</v>
      </c>
      <c r="B11288" s="157" t="n">
        <v>0</v>
      </c>
    </row>
    <row r="11289" customFormat="false" ht="15" hidden="false" customHeight="false" outlineLevel="0" collapsed="false">
      <c r="A11289" s="0" t="n">
        <v>1500002807</v>
      </c>
      <c r="B11289" s="157" t="n">
        <v>0</v>
      </c>
    </row>
    <row r="11290" customFormat="false" ht="15" hidden="false" customHeight="false" outlineLevel="0" collapsed="false">
      <c r="A11290" s="0" t="n">
        <v>1500004810</v>
      </c>
      <c r="B11290" s="157" t="n">
        <v>0</v>
      </c>
    </row>
    <row r="11291" customFormat="false" ht="15" hidden="false" customHeight="false" outlineLevel="0" collapsed="false">
      <c r="A11291" s="0" t="n">
        <v>1500004263</v>
      </c>
      <c r="B11291" s="157" t="n">
        <v>192</v>
      </c>
    </row>
    <row r="11292" customFormat="false" ht="15" hidden="false" customHeight="false" outlineLevel="0" collapsed="false">
      <c r="A11292" s="0" t="n">
        <v>1500002808</v>
      </c>
      <c r="B11292" s="157" t="n">
        <v>5.83333333333333</v>
      </c>
    </row>
    <row r="11293" customFormat="false" ht="15" hidden="false" customHeight="false" outlineLevel="0" collapsed="false">
      <c r="A11293" s="0" t="n">
        <v>1500004264</v>
      </c>
      <c r="B11293" s="157" t="n">
        <v>0</v>
      </c>
    </row>
    <row r="11294" customFormat="false" ht="15" hidden="false" customHeight="false" outlineLevel="0" collapsed="false">
      <c r="A11294" s="0" t="n">
        <v>1500004265</v>
      </c>
      <c r="B11294" s="157" t="n">
        <v>39.1666666666667</v>
      </c>
    </row>
    <row r="11295" customFormat="false" ht="15" hidden="false" customHeight="false" outlineLevel="0" collapsed="false">
      <c r="A11295" s="0" t="n">
        <v>1500004513</v>
      </c>
      <c r="B11295" s="157" t="n">
        <v>0</v>
      </c>
    </row>
    <row r="11296" customFormat="false" ht="15" hidden="false" customHeight="false" outlineLevel="0" collapsed="false">
      <c r="A11296" s="0" t="n">
        <v>1500004797</v>
      </c>
      <c r="B11296" s="157" t="n">
        <v>56.6666666666667</v>
      </c>
    </row>
    <row r="11297" customFormat="false" ht="15" hidden="false" customHeight="false" outlineLevel="0" collapsed="false">
      <c r="A11297" s="0" t="n">
        <v>1500002019</v>
      </c>
      <c r="B11297" s="157" t="n">
        <v>2.5</v>
      </c>
    </row>
    <row r="11298" customFormat="false" ht="15" hidden="false" customHeight="false" outlineLevel="0" collapsed="false">
      <c r="A11298" s="0" t="n">
        <v>1500005423</v>
      </c>
      <c r="B11298" s="157" t="n">
        <v>0</v>
      </c>
    </row>
    <row r="11299" customFormat="false" ht="15" hidden="false" customHeight="false" outlineLevel="0" collapsed="false">
      <c r="A11299" s="0" t="n">
        <v>1500003916</v>
      </c>
      <c r="B11299" s="157" t="n">
        <v>9.16666666666667</v>
      </c>
    </row>
    <row r="11300" customFormat="false" ht="15" hidden="false" customHeight="false" outlineLevel="0" collapsed="false">
      <c r="A11300" s="0" t="n">
        <v>1500006074</v>
      </c>
      <c r="B11300" s="157" t="n">
        <v>42.9166666666667</v>
      </c>
    </row>
    <row r="11301" customFormat="false" ht="15" hidden="false" customHeight="false" outlineLevel="0" collapsed="false">
      <c r="A11301" s="0" t="n">
        <v>1500003965</v>
      </c>
      <c r="B11301" s="157" t="n">
        <v>202.55</v>
      </c>
    </row>
    <row r="11302" customFormat="false" ht="15" hidden="false" customHeight="false" outlineLevel="0" collapsed="false">
      <c r="A11302" s="0" t="n">
        <v>1500003966</v>
      </c>
      <c r="B11302" s="157" t="n">
        <v>0</v>
      </c>
    </row>
    <row r="11303" customFormat="false" ht="15" hidden="false" customHeight="false" outlineLevel="0" collapsed="false">
      <c r="A11303" s="0" t="n">
        <v>1500001867</v>
      </c>
      <c r="B11303" s="157" t="n">
        <v>39.6666666666667</v>
      </c>
    </row>
    <row r="11304" customFormat="false" ht="15" hidden="false" customHeight="false" outlineLevel="0" collapsed="false">
      <c r="A11304" s="0" t="n">
        <v>1500001947</v>
      </c>
      <c r="B11304" s="157" t="n">
        <v>0</v>
      </c>
    </row>
    <row r="11305" customFormat="false" ht="15" hidden="false" customHeight="false" outlineLevel="0" collapsed="false">
      <c r="A11305" s="0" t="n">
        <v>1500001948</v>
      </c>
      <c r="B11305" s="157" t="n">
        <v>0</v>
      </c>
    </row>
    <row r="11306" customFormat="false" ht="15" hidden="false" customHeight="false" outlineLevel="0" collapsed="false">
      <c r="A11306" s="0" t="n">
        <v>1500006110</v>
      </c>
      <c r="B11306" s="157" t="n">
        <v>63.0916666666667</v>
      </c>
    </row>
    <row r="11307" customFormat="false" ht="15" hidden="false" customHeight="false" outlineLevel="0" collapsed="false">
      <c r="A11307" s="0" t="n">
        <v>1500001949</v>
      </c>
      <c r="B11307" s="157" t="n">
        <v>52.0833333333333</v>
      </c>
    </row>
    <row r="11308" customFormat="false" ht="15" hidden="false" customHeight="false" outlineLevel="0" collapsed="false">
      <c r="A11308" s="0" t="n">
        <v>1500001950</v>
      </c>
      <c r="B11308" s="157" t="n">
        <v>24.625</v>
      </c>
    </row>
    <row r="11309" customFormat="false" ht="15" hidden="false" customHeight="false" outlineLevel="0" collapsed="false">
      <c r="A11309" s="0" t="n">
        <v>1500001951</v>
      </c>
      <c r="B11309" s="157" t="n">
        <v>26.2083333333333</v>
      </c>
    </row>
    <row r="11310" customFormat="false" ht="15" hidden="false" customHeight="false" outlineLevel="0" collapsed="false">
      <c r="A11310" s="0" t="n">
        <v>1500006111</v>
      </c>
      <c r="B11310" s="157" t="n">
        <v>12.5</v>
      </c>
    </row>
    <row r="11311" customFormat="false" ht="15" hidden="false" customHeight="false" outlineLevel="0" collapsed="false">
      <c r="A11311" s="0" t="n">
        <v>1500001869</v>
      </c>
      <c r="B11311" s="157" t="n">
        <v>26.6666666666667</v>
      </c>
    </row>
    <row r="11312" customFormat="false" ht="15" hidden="false" customHeight="false" outlineLevel="0" collapsed="false">
      <c r="A11312" s="0" t="n">
        <v>1500001952</v>
      </c>
      <c r="B11312" s="157" t="n">
        <v>42.3333333333333</v>
      </c>
    </row>
    <row r="11313" customFormat="false" ht="15" hidden="false" customHeight="false" outlineLevel="0" collapsed="false">
      <c r="A11313" s="0" t="n">
        <v>1500001953</v>
      </c>
      <c r="B11313" s="157" t="n">
        <v>4.16666666666667</v>
      </c>
    </row>
    <row r="11314" customFormat="false" ht="15" hidden="false" customHeight="false" outlineLevel="0" collapsed="false">
      <c r="A11314" s="0" t="n">
        <v>1500005952</v>
      </c>
      <c r="B11314" s="157" t="n">
        <v>145</v>
      </c>
    </row>
    <row r="11315" customFormat="false" ht="15" hidden="false" customHeight="false" outlineLevel="0" collapsed="false">
      <c r="A11315" s="0" t="n">
        <v>1500006258</v>
      </c>
      <c r="B11315" s="157" t="n">
        <v>12.25</v>
      </c>
    </row>
    <row r="11316" customFormat="false" ht="15" hidden="false" customHeight="false" outlineLevel="0" collapsed="false">
      <c r="A11316" s="0" t="n">
        <v>1500006260</v>
      </c>
      <c r="B11316" s="157" t="n">
        <v>4.16666666666667</v>
      </c>
    </row>
    <row r="11317" customFormat="false" ht="15" hidden="false" customHeight="false" outlineLevel="0" collapsed="false">
      <c r="A11317" s="0" t="n">
        <v>1500006275</v>
      </c>
      <c r="B11317" s="157" t="n">
        <v>19.25</v>
      </c>
    </row>
    <row r="11318" customFormat="false" ht="15" hidden="false" customHeight="false" outlineLevel="0" collapsed="false">
      <c r="A11318" s="0" t="n">
        <v>1500006276</v>
      </c>
      <c r="B11318" s="157" t="n">
        <v>0</v>
      </c>
    </row>
    <row r="11319" customFormat="false" ht="15" hidden="false" customHeight="false" outlineLevel="0" collapsed="false">
      <c r="A11319" s="0" t="n">
        <v>1500006278</v>
      </c>
      <c r="B11319" s="157" t="n">
        <v>104.166666666667</v>
      </c>
    </row>
    <row r="11320" customFormat="false" ht="15" hidden="false" customHeight="false" outlineLevel="0" collapsed="false">
      <c r="A11320" s="0" t="n">
        <v>1500006279</v>
      </c>
      <c r="B11320" s="157" t="n">
        <v>0</v>
      </c>
    </row>
    <row r="11321" customFormat="false" ht="15" hidden="false" customHeight="false" outlineLevel="0" collapsed="false">
      <c r="A11321" s="0" t="n">
        <v>1500006292</v>
      </c>
      <c r="B11321" s="157" t="n">
        <v>0</v>
      </c>
    </row>
    <row r="11322" customFormat="false" ht="15" hidden="false" customHeight="false" outlineLevel="0" collapsed="false">
      <c r="A11322" s="0" t="n">
        <v>1500006293</v>
      </c>
      <c r="B11322" s="157" t="n">
        <v>36.5833333333333</v>
      </c>
    </row>
    <row r="11323" customFormat="false" ht="15" hidden="false" customHeight="false" outlineLevel="0" collapsed="false">
      <c r="A11323" s="0" t="n">
        <v>1500006295</v>
      </c>
      <c r="B11323" s="157" t="n">
        <v>0</v>
      </c>
    </row>
    <row r="11324" customFormat="false" ht="15" hidden="false" customHeight="false" outlineLevel="0" collapsed="false">
      <c r="A11324" s="0" t="n">
        <v>1500006280</v>
      </c>
      <c r="B11324" s="157" t="n">
        <v>70</v>
      </c>
    </row>
    <row r="11325" customFormat="false" ht="15" hidden="false" customHeight="false" outlineLevel="0" collapsed="false">
      <c r="A11325" s="0" t="n">
        <v>1500006297</v>
      </c>
      <c r="B11325" s="157" t="n">
        <v>23.3333333333333</v>
      </c>
    </row>
    <row r="11326" customFormat="false" ht="15" hidden="false" customHeight="false" outlineLevel="0" collapsed="false">
      <c r="A11326" s="0" t="n">
        <v>1500006308</v>
      </c>
      <c r="B11326" s="157" t="n">
        <v>0</v>
      </c>
    </row>
    <row r="11327" customFormat="false" ht="15" hidden="false" customHeight="false" outlineLevel="0" collapsed="false">
      <c r="A11327" s="0" t="n">
        <v>1500006309</v>
      </c>
      <c r="B11327" s="157" t="n">
        <v>55.5</v>
      </c>
    </row>
    <row r="11328" customFormat="false" ht="15" hidden="false" customHeight="false" outlineLevel="0" collapsed="false">
      <c r="A11328" s="0" t="n">
        <v>1500006310</v>
      </c>
      <c r="B11328" s="157" t="n">
        <v>0</v>
      </c>
    </row>
    <row r="11329" customFormat="false" ht="15" hidden="false" customHeight="false" outlineLevel="0" collapsed="false">
      <c r="A11329" s="0" t="n">
        <v>1500006311</v>
      </c>
      <c r="B11329" s="157" t="n">
        <v>9.16666666666667</v>
      </c>
    </row>
    <row r="11330" customFormat="false" ht="15" hidden="false" customHeight="false" outlineLevel="0" collapsed="false">
      <c r="A11330" s="0" t="n">
        <v>1500006313</v>
      </c>
      <c r="B11330" s="157" t="n">
        <v>0</v>
      </c>
    </row>
    <row r="11331" customFormat="false" ht="15" hidden="false" customHeight="false" outlineLevel="0" collapsed="false">
      <c r="A11331" s="0" t="n">
        <v>1500006328</v>
      </c>
      <c r="B11331" s="157" t="n">
        <v>0</v>
      </c>
    </row>
    <row r="11332" customFormat="false" ht="15" hidden="false" customHeight="false" outlineLevel="0" collapsed="false">
      <c r="A11332" s="0" t="n">
        <v>1500006339</v>
      </c>
      <c r="B11332" s="157" t="n">
        <v>46.375</v>
      </c>
    </row>
    <row r="11333" customFormat="false" ht="15" hidden="false" customHeight="false" outlineLevel="0" collapsed="false">
      <c r="A11333" s="0" t="n">
        <v>1500011681</v>
      </c>
      <c r="B11333" s="157" t="n">
        <v>0</v>
      </c>
    </row>
    <row r="11334" customFormat="false" ht="15" hidden="false" customHeight="false" outlineLevel="0" collapsed="false">
      <c r="A11334" s="0" t="n">
        <v>1500011682</v>
      </c>
      <c r="B11334" s="157" t="n">
        <v>0</v>
      </c>
    </row>
    <row r="11335" customFormat="false" ht="15" hidden="false" customHeight="false" outlineLevel="0" collapsed="false">
      <c r="A11335" s="0" t="n">
        <v>1500011683</v>
      </c>
      <c r="B11335" s="157" t="n">
        <v>0</v>
      </c>
    </row>
    <row r="11336" customFormat="false" ht="15" hidden="false" customHeight="false" outlineLevel="0" collapsed="false">
      <c r="A11336" s="0" t="n">
        <v>1500011684</v>
      </c>
      <c r="B11336" s="157" t="n">
        <v>0</v>
      </c>
    </row>
    <row r="11337" customFormat="false" ht="15" hidden="false" customHeight="false" outlineLevel="0" collapsed="false">
      <c r="A11337" s="0" t="n">
        <v>1500011691</v>
      </c>
      <c r="B11337" s="157" t="n">
        <v>13.0833333333333</v>
      </c>
    </row>
    <row r="11338" customFormat="false" ht="15" hidden="false" customHeight="false" outlineLevel="0" collapsed="false">
      <c r="A11338" s="0" t="n">
        <v>1500011692</v>
      </c>
      <c r="B11338" s="157" t="n">
        <v>0</v>
      </c>
    </row>
    <row r="11339" customFormat="false" ht="15" hidden="false" customHeight="false" outlineLevel="0" collapsed="false">
      <c r="A11339" s="0" t="n">
        <v>1500011932</v>
      </c>
      <c r="B11339" s="157" t="n">
        <v>2.5</v>
      </c>
    </row>
    <row r="11340" customFormat="false" ht="15" hidden="false" customHeight="false" outlineLevel="0" collapsed="false">
      <c r="A11340" s="0" t="n">
        <v>1500011709</v>
      </c>
      <c r="B11340" s="157" t="n">
        <v>60.3333333333333</v>
      </c>
    </row>
    <row r="11341" customFormat="false" ht="15" hidden="false" customHeight="false" outlineLevel="0" collapsed="false">
      <c r="A11341" s="0" t="n">
        <v>1500011710</v>
      </c>
      <c r="B11341" s="157" t="n">
        <v>0</v>
      </c>
    </row>
    <row r="11342" customFormat="false" ht="15" hidden="false" customHeight="false" outlineLevel="0" collapsed="false">
      <c r="A11342" s="0" t="n">
        <v>1500011934</v>
      </c>
      <c r="B11342" s="157" t="n">
        <v>26.9166666666667</v>
      </c>
    </row>
    <row r="11343" customFormat="false" ht="15" hidden="false" customHeight="false" outlineLevel="0" collapsed="false">
      <c r="A11343" s="0" t="n">
        <v>1500011935</v>
      </c>
      <c r="B11343" s="157" t="n">
        <v>14.3833333333333</v>
      </c>
    </row>
    <row r="11344" customFormat="false" ht="15" hidden="false" customHeight="false" outlineLevel="0" collapsed="false">
      <c r="A11344" s="0" t="n">
        <v>1500012395</v>
      </c>
      <c r="B11344" s="157" t="n">
        <v>11.5</v>
      </c>
    </row>
    <row r="11345" customFormat="false" ht="15" hidden="false" customHeight="false" outlineLevel="0" collapsed="false">
      <c r="A11345" s="0" t="n">
        <v>1500011969</v>
      </c>
      <c r="B11345" s="157" t="n">
        <v>33.525</v>
      </c>
    </row>
    <row r="11346" customFormat="false" ht="15" hidden="false" customHeight="false" outlineLevel="0" collapsed="false">
      <c r="A11346" s="0" t="n">
        <v>1500011782</v>
      </c>
      <c r="B11346" s="157" t="n">
        <v>0</v>
      </c>
    </row>
    <row r="11347" customFormat="false" ht="15" hidden="false" customHeight="false" outlineLevel="0" collapsed="false">
      <c r="A11347" s="0" t="n">
        <v>1500011783</v>
      </c>
      <c r="B11347" s="157" t="n">
        <v>1.25</v>
      </c>
    </row>
    <row r="11348" customFormat="false" ht="15" hidden="false" customHeight="false" outlineLevel="0" collapsed="false">
      <c r="A11348" s="0" t="n">
        <v>1500011774</v>
      </c>
      <c r="B11348" s="157" t="n">
        <v>0</v>
      </c>
    </row>
    <row r="11349" customFormat="false" ht="15" hidden="false" customHeight="false" outlineLevel="0" collapsed="false">
      <c r="A11349" s="0" t="n">
        <v>1500011742</v>
      </c>
      <c r="B11349" s="157" t="n">
        <v>29.8333333333333</v>
      </c>
    </row>
    <row r="11350" customFormat="false" ht="15" hidden="false" customHeight="false" outlineLevel="0" collapsed="false">
      <c r="A11350" s="0" t="n">
        <v>1500011734</v>
      </c>
      <c r="B11350" s="157" t="n">
        <v>196.083333333333</v>
      </c>
    </row>
    <row r="11351" customFormat="false" ht="15" hidden="false" customHeight="false" outlineLevel="0" collapsed="false">
      <c r="A11351" s="0" t="n">
        <v>1500011775</v>
      </c>
      <c r="B11351" s="157" t="n">
        <v>0</v>
      </c>
    </row>
    <row r="11352" customFormat="false" ht="15" hidden="false" customHeight="false" outlineLevel="0" collapsed="false">
      <c r="A11352" s="0" t="n">
        <v>1500011752</v>
      </c>
      <c r="B11352" s="157" t="n">
        <v>76.725</v>
      </c>
    </row>
    <row r="11353" customFormat="false" ht="15" hidden="false" customHeight="false" outlineLevel="0" collapsed="false">
      <c r="A11353" s="0" t="n">
        <v>1500011798</v>
      </c>
      <c r="B11353" s="157" t="n">
        <v>0</v>
      </c>
    </row>
    <row r="11354" customFormat="false" ht="15" hidden="false" customHeight="false" outlineLevel="0" collapsed="false">
      <c r="A11354" s="0" t="n">
        <v>1500011795</v>
      </c>
      <c r="B11354" s="157" t="n">
        <v>251.666666666667</v>
      </c>
    </row>
    <row r="11355" customFormat="false" ht="15" hidden="false" customHeight="false" outlineLevel="0" collapsed="false">
      <c r="A11355" s="0" t="n">
        <v>1500011753</v>
      </c>
      <c r="B11355" s="157" t="n">
        <v>0</v>
      </c>
    </row>
    <row r="11356" customFormat="false" ht="15" hidden="false" customHeight="false" outlineLevel="0" collapsed="false">
      <c r="A11356" s="0" t="n">
        <v>1500011815</v>
      </c>
      <c r="B11356" s="157" t="n">
        <v>0</v>
      </c>
    </row>
    <row r="11357" customFormat="false" ht="15" hidden="false" customHeight="false" outlineLevel="0" collapsed="false">
      <c r="A11357" s="0" t="n">
        <v>1500011766</v>
      </c>
      <c r="B11357" s="157" t="n">
        <v>10.1666666666667</v>
      </c>
    </row>
    <row r="11358" customFormat="false" ht="15" hidden="false" customHeight="false" outlineLevel="0" collapsed="false">
      <c r="A11358" s="0" t="n">
        <v>1500011817</v>
      </c>
      <c r="B11358" s="157" t="n">
        <v>10</v>
      </c>
    </row>
    <row r="11359" customFormat="false" ht="15" hidden="false" customHeight="false" outlineLevel="0" collapsed="false">
      <c r="A11359" s="0" t="n">
        <v>1500011767</v>
      </c>
      <c r="B11359" s="157" t="n">
        <v>0</v>
      </c>
    </row>
    <row r="11360" customFormat="false" ht="15" hidden="false" customHeight="false" outlineLevel="0" collapsed="false">
      <c r="A11360" s="0" t="n">
        <v>1500011768</v>
      </c>
      <c r="B11360" s="157" t="n">
        <v>37.725</v>
      </c>
    </row>
    <row r="11361" customFormat="false" ht="15" hidden="false" customHeight="false" outlineLevel="0" collapsed="false">
      <c r="A11361" s="0" t="n">
        <v>1500011794</v>
      </c>
      <c r="B11361" s="157" t="n">
        <v>35.2916666666667</v>
      </c>
    </row>
    <row r="11362" customFormat="false" ht="15" hidden="false" customHeight="false" outlineLevel="0" collapsed="false">
      <c r="A11362" s="0" t="n">
        <v>1500011844</v>
      </c>
      <c r="B11362" s="157" t="n">
        <v>11.0083333333333</v>
      </c>
    </row>
    <row r="11363" customFormat="false" ht="15" hidden="false" customHeight="false" outlineLevel="0" collapsed="false">
      <c r="A11363" s="0" t="n">
        <v>1500011845</v>
      </c>
      <c r="B11363" s="157" t="n">
        <v>0</v>
      </c>
    </row>
    <row r="11364" customFormat="false" ht="15" hidden="false" customHeight="false" outlineLevel="0" collapsed="false">
      <c r="A11364" s="0" t="n">
        <v>1500011770</v>
      </c>
      <c r="B11364" s="157" t="n">
        <v>0</v>
      </c>
    </row>
    <row r="11365" customFormat="false" ht="15" hidden="false" customHeight="false" outlineLevel="0" collapsed="false">
      <c r="A11365" s="0" t="n">
        <v>1500011777</v>
      </c>
      <c r="B11365" s="157" t="n">
        <v>0</v>
      </c>
    </row>
    <row r="11366" customFormat="false" ht="15" hidden="false" customHeight="false" outlineLevel="0" collapsed="false">
      <c r="A11366" s="0" t="n">
        <v>1500011847</v>
      </c>
      <c r="B11366" s="157" t="n">
        <v>0</v>
      </c>
    </row>
    <row r="11367" customFormat="false" ht="15" hidden="false" customHeight="false" outlineLevel="0" collapsed="false">
      <c r="A11367" s="0" t="n">
        <v>1500011849</v>
      </c>
      <c r="B11367" s="157" t="n">
        <v>39.15</v>
      </c>
    </row>
    <row r="11368" customFormat="false" ht="15" hidden="false" customHeight="false" outlineLevel="0" collapsed="false">
      <c r="A11368" s="0" t="n">
        <v>1500011850</v>
      </c>
      <c r="B11368" s="157" t="n">
        <v>0</v>
      </c>
    </row>
    <row r="11369" customFormat="false" ht="15" hidden="false" customHeight="false" outlineLevel="0" collapsed="false">
      <c r="A11369" s="0" t="n">
        <v>1500011851</v>
      </c>
      <c r="B11369" s="157" t="n">
        <v>37.5</v>
      </c>
    </row>
    <row r="11370" customFormat="false" ht="15" hidden="false" customHeight="false" outlineLevel="0" collapsed="false">
      <c r="A11370" s="0" t="n">
        <v>1500011863</v>
      </c>
      <c r="B11370" s="157" t="n">
        <v>48.7916666666667</v>
      </c>
    </row>
    <row r="11371" customFormat="false" ht="15" hidden="false" customHeight="false" outlineLevel="0" collapsed="false">
      <c r="A11371" s="0" t="n">
        <v>1500011816</v>
      </c>
      <c r="B11371" s="157" t="n">
        <v>49.1666666666667</v>
      </c>
    </row>
    <row r="11372" customFormat="false" ht="15" hidden="false" customHeight="false" outlineLevel="0" collapsed="false">
      <c r="A11372" s="0" t="n">
        <v>1500011868</v>
      </c>
      <c r="B11372" s="157" t="n">
        <v>60.1666666666667</v>
      </c>
    </row>
    <row r="11373" customFormat="false" ht="15" hidden="false" customHeight="false" outlineLevel="0" collapsed="false">
      <c r="A11373" s="0" t="n">
        <v>1500011791</v>
      </c>
      <c r="B11373" s="157" t="n">
        <v>10.8333333333333</v>
      </c>
    </row>
    <row r="11374" customFormat="false" ht="15" hidden="false" customHeight="false" outlineLevel="0" collapsed="false">
      <c r="A11374" s="0" t="n">
        <v>1500011869</v>
      </c>
      <c r="B11374" s="157" t="n">
        <v>29.1666666666667</v>
      </c>
    </row>
    <row r="11375" customFormat="false" ht="15" hidden="false" customHeight="false" outlineLevel="0" collapsed="false">
      <c r="A11375" s="0" t="n">
        <v>1500011870</v>
      </c>
      <c r="B11375" s="157" t="n">
        <v>0</v>
      </c>
    </row>
    <row r="11376" customFormat="false" ht="15" hidden="false" customHeight="false" outlineLevel="0" collapsed="false">
      <c r="A11376" s="0" t="n">
        <v>1500011787</v>
      </c>
      <c r="B11376" s="157" t="n">
        <v>40</v>
      </c>
    </row>
    <row r="11377" customFormat="false" ht="15" hidden="false" customHeight="false" outlineLevel="0" collapsed="false">
      <c r="A11377" s="0" t="n">
        <v>1500011819</v>
      </c>
      <c r="B11377" s="157" t="n">
        <v>21.6666666666667</v>
      </c>
    </row>
    <row r="11378" customFormat="false" ht="15" hidden="false" customHeight="false" outlineLevel="0" collapsed="false">
      <c r="A11378" s="0" t="n">
        <v>1500011875</v>
      </c>
      <c r="B11378" s="157" t="n">
        <v>10.4166666666667</v>
      </c>
    </row>
    <row r="11379" customFormat="false" ht="15" hidden="false" customHeight="false" outlineLevel="0" collapsed="false">
      <c r="A11379" s="0" t="n">
        <v>1500011883</v>
      </c>
      <c r="B11379" s="157" t="n">
        <v>18.3333333333333</v>
      </c>
    </row>
    <row r="11380" customFormat="false" ht="15" hidden="false" customHeight="false" outlineLevel="0" collapsed="false">
      <c r="A11380" s="0" t="n">
        <v>1500011954</v>
      </c>
      <c r="B11380" s="157" t="n">
        <v>22.75</v>
      </c>
    </row>
    <row r="11381" customFormat="false" ht="15" hidden="false" customHeight="false" outlineLevel="0" collapsed="false">
      <c r="A11381" s="0" t="n">
        <v>1500011885</v>
      </c>
      <c r="B11381" s="157" t="n">
        <v>5.25</v>
      </c>
    </row>
    <row r="11382" customFormat="false" ht="15" hidden="false" customHeight="false" outlineLevel="0" collapsed="false">
      <c r="A11382" s="0" t="n">
        <v>1500011876</v>
      </c>
      <c r="B11382" s="157" t="n">
        <v>90.0833333333333</v>
      </c>
    </row>
    <row r="11383" customFormat="false" ht="15" hidden="false" customHeight="false" outlineLevel="0" collapsed="false">
      <c r="A11383" s="0" t="n">
        <v>1500011877</v>
      </c>
      <c r="B11383" s="157" t="n">
        <v>0</v>
      </c>
    </row>
    <row r="11384" customFormat="false" ht="15" hidden="false" customHeight="false" outlineLevel="0" collapsed="false">
      <c r="A11384" s="0" t="n">
        <v>1500011821</v>
      </c>
      <c r="B11384" s="157" t="n">
        <v>129.708333333333</v>
      </c>
    </row>
    <row r="11385" customFormat="false" ht="15" hidden="false" customHeight="false" outlineLevel="0" collapsed="false">
      <c r="A11385" s="0" t="n">
        <v>1500011956</v>
      </c>
      <c r="B11385" s="157" t="n">
        <v>0</v>
      </c>
    </row>
    <row r="11386" customFormat="false" ht="15" hidden="false" customHeight="false" outlineLevel="0" collapsed="false">
      <c r="A11386" s="0" t="n">
        <v>1500011886</v>
      </c>
      <c r="B11386" s="157" t="n">
        <v>0</v>
      </c>
    </row>
    <row r="11387" customFormat="false" ht="15" hidden="false" customHeight="false" outlineLevel="0" collapsed="false">
      <c r="A11387" s="0" t="n">
        <v>1500011966</v>
      </c>
      <c r="B11387" s="157" t="n">
        <v>4.25</v>
      </c>
    </row>
    <row r="11388" customFormat="false" ht="15" hidden="false" customHeight="false" outlineLevel="0" collapsed="false">
      <c r="A11388" s="0" t="n">
        <v>1500011912</v>
      </c>
      <c r="B11388" s="157" t="n">
        <v>10.4166666666667</v>
      </c>
    </row>
    <row r="11389" customFormat="false" ht="15" hidden="false" customHeight="false" outlineLevel="0" collapsed="false">
      <c r="A11389" s="0" t="n">
        <v>1500011913</v>
      </c>
      <c r="B11389" s="157" t="n">
        <v>16.5833333333333</v>
      </c>
    </row>
    <row r="11390" customFormat="false" ht="15" hidden="false" customHeight="false" outlineLevel="0" collapsed="false">
      <c r="A11390" s="0" t="n">
        <v>1500011957</v>
      </c>
      <c r="B11390" s="157" t="n">
        <v>0</v>
      </c>
    </row>
    <row r="11391" customFormat="false" ht="15" hidden="false" customHeight="false" outlineLevel="0" collapsed="false">
      <c r="A11391" s="0" t="n">
        <v>1500011894</v>
      </c>
      <c r="B11391" s="157" t="n">
        <v>0</v>
      </c>
    </row>
    <row r="11392" customFormat="false" ht="15" hidden="false" customHeight="false" outlineLevel="0" collapsed="false">
      <c r="A11392" s="0" t="n">
        <v>1500011917</v>
      </c>
      <c r="B11392" s="157" t="n">
        <v>25.125</v>
      </c>
    </row>
    <row r="11393" customFormat="false" ht="15" hidden="false" customHeight="false" outlineLevel="0" collapsed="false">
      <c r="A11393" s="0" t="n">
        <v>1500011968</v>
      </c>
      <c r="B11393" s="157" t="n">
        <v>0</v>
      </c>
    </row>
    <row r="11394" customFormat="false" ht="15" hidden="false" customHeight="false" outlineLevel="0" collapsed="false">
      <c r="A11394" s="0" t="n">
        <v>1500011896</v>
      </c>
      <c r="B11394" s="157" t="n">
        <v>0</v>
      </c>
    </row>
    <row r="11395" customFormat="false" ht="15" hidden="false" customHeight="false" outlineLevel="0" collapsed="false">
      <c r="A11395" s="0" t="n">
        <v>1500011897</v>
      </c>
      <c r="B11395" s="157" t="n">
        <v>0</v>
      </c>
    </row>
    <row r="11396" customFormat="false" ht="15" hidden="false" customHeight="false" outlineLevel="0" collapsed="false">
      <c r="A11396" s="0" t="n">
        <v>1500011958</v>
      </c>
      <c r="B11396" s="157" t="n">
        <v>0</v>
      </c>
    </row>
    <row r="11397" customFormat="false" ht="15" hidden="false" customHeight="false" outlineLevel="0" collapsed="false">
      <c r="A11397" s="0" t="n">
        <v>1500011959</v>
      </c>
      <c r="B11397" s="157" t="n">
        <v>58.25</v>
      </c>
    </row>
    <row r="11398" customFormat="false" ht="15" hidden="false" customHeight="false" outlineLevel="0" collapsed="false">
      <c r="A11398" s="0" t="n">
        <v>1500011895</v>
      </c>
      <c r="B11398" s="157" t="n">
        <v>16.3333333333333</v>
      </c>
    </row>
    <row r="11399" customFormat="false" ht="15" hidden="false" customHeight="false" outlineLevel="0" collapsed="false">
      <c r="A11399" s="0" t="n">
        <v>1500011914</v>
      </c>
      <c r="B11399" s="157" t="n">
        <v>0</v>
      </c>
    </row>
    <row r="11400" customFormat="false" ht="15" hidden="false" customHeight="false" outlineLevel="0" collapsed="false">
      <c r="A11400" s="0" t="n">
        <v>1500011915</v>
      </c>
      <c r="B11400" s="157" t="n">
        <v>90.0833333333333</v>
      </c>
    </row>
    <row r="11401" customFormat="false" ht="15" hidden="false" customHeight="false" outlineLevel="0" collapsed="false">
      <c r="A11401" s="0" t="n">
        <v>1500011916</v>
      </c>
      <c r="B11401" s="157" t="n">
        <v>31.2583333333333</v>
      </c>
    </row>
    <row r="11402" customFormat="false" ht="15" hidden="false" customHeight="false" outlineLevel="0" collapsed="false">
      <c r="A11402" s="0" t="n">
        <v>1500012231</v>
      </c>
      <c r="B11402" s="157" t="n">
        <v>7.25</v>
      </c>
    </row>
    <row r="11403" customFormat="false" ht="15" hidden="false" customHeight="false" outlineLevel="0" collapsed="false">
      <c r="A11403" s="0" t="n">
        <v>1500012232</v>
      </c>
      <c r="B11403" s="157" t="n">
        <v>93.375</v>
      </c>
    </row>
    <row r="11404" customFormat="false" ht="15" hidden="false" customHeight="false" outlineLevel="0" collapsed="false">
      <c r="A11404" s="0" t="n">
        <v>1500012233</v>
      </c>
      <c r="B11404" s="157" t="n">
        <v>48.3166666666667</v>
      </c>
    </row>
    <row r="11405" customFormat="false" ht="15" hidden="false" customHeight="false" outlineLevel="0" collapsed="false">
      <c r="A11405" s="0" t="n">
        <v>1500012227</v>
      </c>
      <c r="B11405" s="157" t="n">
        <v>2.66666666666667</v>
      </c>
    </row>
    <row r="11406" customFormat="false" ht="15" hidden="false" customHeight="false" outlineLevel="0" collapsed="false">
      <c r="A11406" s="0" t="n">
        <v>1500012228</v>
      </c>
      <c r="B11406" s="157" t="n">
        <v>16.9166666666667</v>
      </c>
    </row>
    <row r="11407" customFormat="false" ht="15" hidden="false" customHeight="false" outlineLevel="0" collapsed="false">
      <c r="A11407" s="0" t="n">
        <v>1500012235</v>
      </c>
      <c r="B11407" s="157" t="n">
        <v>0</v>
      </c>
    </row>
    <row r="11408" customFormat="false" ht="15" hidden="false" customHeight="false" outlineLevel="0" collapsed="false">
      <c r="A11408" s="0" t="n">
        <v>1500012236</v>
      </c>
      <c r="B11408" s="157" t="n">
        <v>121</v>
      </c>
    </row>
    <row r="11409" customFormat="false" ht="15" hidden="false" customHeight="false" outlineLevel="0" collapsed="false">
      <c r="A11409" s="0" t="n">
        <v>1500012248</v>
      </c>
      <c r="B11409" s="157" t="n">
        <v>32.25</v>
      </c>
    </row>
    <row r="11410" customFormat="false" ht="15" hidden="false" customHeight="false" outlineLevel="0" collapsed="false">
      <c r="A11410" s="0" t="n">
        <v>1500012249</v>
      </c>
      <c r="B11410" s="157" t="n">
        <v>39.4166666666667</v>
      </c>
    </row>
    <row r="11411" customFormat="false" ht="15" hidden="false" customHeight="false" outlineLevel="0" collapsed="false">
      <c r="A11411" s="0" t="n">
        <v>1500012250</v>
      </c>
      <c r="B11411" s="157" t="n">
        <v>107.25</v>
      </c>
    </row>
    <row r="11412" customFormat="false" ht="15" hidden="false" customHeight="false" outlineLevel="0" collapsed="false">
      <c r="A11412" s="0" t="n">
        <v>1500012251</v>
      </c>
      <c r="B11412" s="157" t="n">
        <v>311.666666666667</v>
      </c>
    </row>
    <row r="11413" customFormat="false" ht="15" hidden="false" customHeight="false" outlineLevel="0" collapsed="false">
      <c r="A11413" s="0" t="n">
        <v>1500012252</v>
      </c>
      <c r="B11413" s="157" t="n">
        <v>77.5</v>
      </c>
    </row>
    <row r="11414" customFormat="false" ht="15" hidden="false" customHeight="false" outlineLevel="0" collapsed="false">
      <c r="A11414" s="0" t="n">
        <v>1500012253</v>
      </c>
      <c r="B11414" s="157" t="n">
        <v>42.6666666666667</v>
      </c>
    </row>
    <row r="11415" customFormat="false" ht="15" hidden="false" customHeight="false" outlineLevel="0" collapsed="false">
      <c r="A11415" s="0" t="n">
        <v>1500012381</v>
      </c>
      <c r="B11415" s="157" t="n">
        <v>91.8333333333333</v>
      </c>
    </row>
    <row r="11416" customFormat="false" ht="15" hidden="false" customHeight="false" outlineLevel="0" collapsed="false">
      <c r="A11416" s="0" t="n">
        <v>1500012384</v>
      </c>
      <c r="B11416" s="157" t="n">
        <v>0</v>
      </c>
    </row>
    <row r="11417" customFormat="false" ht="15" hidden="false" customHeight="false" outlineLevel="0" collapsed="false">
      <c r="A11417" s="0" t="n">
        <v>1500012385</v>
      </c>
      <c r="B11417" s="157" t="n">
        <v>297</v>
      </c>
    </row>
    <row r="11418" customFormat="false" ht="15" hidden="false" customHeight="false" outlineLevel="0" collapsed="false">
      <c r="A11418" s="0" t="n">
        <v>1500012362</v>
      </c>
      <c r="B11418" s="157" t="n">
        <v>70.3333333333333</v>
      </c>
    </row>
    <row r="11419" customFormat="false" ht="15" hidden="false" customHeight="false" outlineLevel="0" collapsed="false">
      <c r="A11419" s="0" t="n">
        <v>1500012364</v>
      </c>
      <c r="B11419" s="157" t="n">
        <v>0</v>
      </c>
    </row>
    <row r="11420" customFormat="false" ht="15" hidden="false" customHeight="false" outlineLevel="0" collapsed="false">
      <c r="A11420" s="0" t="n">
        <v>1500012413</v>
      </c>
      <c r="B11420" s="157" t="n">
        <v>17.3333333333333</v>
      </c>
    </row>
    <row r="11421" customFormat="false" ht="15" hidden="false" customHeight="false" outlineLevel="0" collapsed="false">
      <c r="A11421" s="0" t="n">
        <v>1500012414</v>
      </c>
      <c r="B11421" s="157" t="n">
        <v>10.8333333333333</v>
      </c>
    </row>
    <row r="11422" customFormat="false" ht="15" hidden="false" customHeight="false" outlineLevel="0" collapsed="false">
      <c r="A11422" s="0" t="n">
        <v>1500012415</v>
      </c>
      <c r="B11422" s="157" t="n">
        <v>8.5</v>
      </c>
    </row>
    <row r="11423" customFormat="false" ht="15" hidden="false" customHeight="false" outlineLevel="0" collapsed="false">
      <c r="A11423" s="0" t="n">
        <v>1500012261</v>
      </c>
      <c r="B11423" s="157" t="n">
        <v>1.25</v>
      </c>
    </row>
    <row r="11424" customFormat="false" ht="15" hidden="false" customHeight="false" outlineLevel="0" collapsed="false">
      <c r="A11424" s="0" t="n">
        <v>1500012448</v>
      </c>
      <c r="B11424" s="157" t="n">
        <v>0</v>
      </c>
    </row>
    <row r="11425" customFormat="false" ht="15" hidden="false" customHeight="false" outlineLevel="0" collapsed="false">
      <c r="A11425" s="0" t="n">
        <v>1500012452</v>
      </c>
      <c r="B11425" s="157" t="n">
        <v>0</v>
      </c>
    </row>
    <row r="11426" customFormat="false" ht="15" hidden="false" customHeight="false" outlineLevel="0" collapsed="false">
      <c r="A11426" s="0" t="n">
        <v>1500012456</v>
      </c>
      <c r="B11426" s="157" t="n">
        <v>10.5833333333333</v>
      </c>
    </row>
    <row r="11427" customFormat="false" ht="15" hidden="false" customHeight="false" outlineLevel="0" collapsed="false">
      <c r="A11427" s="0" t="n">
        <v>1500012457</v>
      </c>
      <c r="B11427" s="157" t="n">
        <v>0</v>
      </c>
    </row>
    <row r="11428" customFormat="false" ht="15" hidden="false" customHeight="false" outlineLevel="0" collapsed="false">
      <c r="A11428" s="0" t="n">
        <v>1500012459</v>
      </c>
      <c r="B11428" s="157" t="n">
        <v>59.1166666666667</v>
      </c>
    </row>
    <row r="11429" customFormat="false" ht="15" hidden="false" customHeight="false" outlineLevel="0" collapsed="false">
      <c r="A11429" s="0" t="n">
        <v>1500012627</v>
      </c>
      <c r="B11429" s="157" t="n">
        <v>0</v>
      </c>
    </row>
    <row r="11430" customFormat="false" ht="15" hidden="false" customHeight="false" outlineLevel="0" collapsed="false">
      <c r="A11430" s="0" t="n">
        <v>1500012599</v>
      </c>
      <c r="B11430" s="157" t="n">
        <v>106.5</v>
      </c>
    </row>
    <row r="11431" customFormat="false" ht="15" hidden="false" customHeight="false" outlineLevel="0" collapsed="false">
      <c r="A11431" s="0" t="n">
        <v>1500012631</v>
      </c>
      <c r="B11431" s="157" t="n">
        <v>41.6666666666667</v>
      </c>
    </row>
    <row r="11432" customFormat="false" ht="15" hidden="false" customHeight="false" outlineLevel="0" collapsed="false">
      <c r="A11432" s="0" t="n">
        <v>1500012632</v>
      </c>
      <c r="B11432" s="157" t="n">
        <v>0</v>
      </c>
    </row>
    <row r="11433" customFormat="false" ht="15" hidden="false" customHeight="false" outlineLevel="0" collapsed="false">
      <c r="A11433" s="0" t="n">
        <v>1500012633</v>
      </c>
      <c r="B11433" s="157" t="n">
        <v>0</v>
      </c>
    </row>
    <row r="11434" customFormat="false" ht="15" hidden="false" customHeight="false" outlineLevel="0" collapsed="false">
      <c r="A11434" s="0" t="n">
        <v>1500012634</v>
      </c>
      <c r="B11434" s="157" t="n">
        <v>0</v>
      </c>
    </row>
    <row r="11435" customFormat="false" ht="15" hidden="false" customHeight="false" outlineLevel="0" collapsed="false">
      <c r="A11435" s="0" t="n">
        <v>1500012635</v>
      </c>
      <c r="B11435" s="157" t="n">
        <v>0</v>
      </c>
    </row>
    <row r="11436" customFormat="false" ht="15" hidden="false" customHeight="false" outlineLevel="0" collapsed="false">
      <c r="A11436" s="0" t="n">
        <v>1500012636</v>
      </c>
      <c r="B11436" s="157" t="n">
        <v>20</v>
      </c>
    </row>
    <row r="11437" customFormat="false" ht="15" hidden="false" customHeight="false" outlineLevel="0" collapsed="false">
      <c r="A11437" s="0" t="n">
        <v>1500012660</v>
      </c>
      <c r="B11437" s="157" t="n">
        <v>19.1666666666667</v>
      </c>
    </row>
    <row r="11438" customFormat="false" ht="15" hidden="false" customHeight="false" outlineLevel="0" collapsed="false">
      <c r="A11438" s="0" t="n">
        <v>1500012661</v>
      </c>
      <c r="B11438" s="157" t="n">
        <v>0</v>
      </c>
    </row>
    <row r="11439" customFormat="false" ht="15" hidden="false" customHeight="false" outlineLevel="0" collapsed="false">
      <c r="A11439" s="0" t="n">
        <v>1500012662</v>
      </c>
      <c r="B11439" s="157" t="n">
        <v>79.65</v>
      </c>
    </row>
    <row r="11440" customFormat="false" ht="15" hidden="false" customHeight="false" outlineLevel="0" collapsed="false">
      <c r="A11440" s="0" t="n">
        <v>1500012663</v>
      </c>
      <c r="B11440" s="157" t="n">
        <v>8.08333333333333</v>
      </c>
    </row>
    <row r="11441" customFormat="false" ht="15" hidden="false" customHeight="false" outlineLevel="0" collapsed="false">
      <c r="A11441" s="0" t="n">
        <v>1500012664</v>
      </c>
      <c r="B11441" s="157" t="n">
        <v>62.9166666666667</v>
      </c>
    </row>
    <row r="11442" customFormat="false" ht="15" hidden="false" customHeight="false" outlineLevel="0" collapsed="false">
      <c r="A11442" s="0" t="n">
        <v>1500012665</v>
      </c>
      <c r="B11442" s="157" t="n">
        <v>0</v>
      </c>
    </row>
    <row r="11443" customFormat="false" ht="15" hidden="false" customHeight="false" outlineLevel="0" collapsed="false">
      <c r="A11443" s="0" t="n">
        <v>1500012667</v>
      </c>
      <c r="B11443" s="157" t="n">
        <v>51.1666666666667</v>
      </c>
    </row>
    <row r="11444" customFormat="false" ht="15" hidden="false" customHeight="false" outlineLevel="0" collapsed="false">
      <c r="A11444" s="0" t="n">
        <v>1500012668</v>
      </c>
      <c r="B11444" s="157" t="n">
        <v>89.5833333333333</v>
      </c>
    </row>
    <row r="11445" customFormat="false" ht="15" hidden="false" customHeight="false" outlineLevel="0" collapsed="false">
      <c r="A11445" s="0" t="n">
        <v>1500012690</v>
      </c>
      <c r="B11445" s="157" t="n">
        <v>10.5</v>
      </c>
    </row>
    <row r="11446" customFormat="false" ht="15" hidden="false" customHeight="false" outlineLevel="0" collapsed="false">
      <c r="A11446" s="0" t="n">
        <v>1500012680</v>
      </c>
      <c r="B11446" s="157" t="n">
        <v>7.66666666666667</v>
      </c>
    </row>
    <row r="11447" customFormat="false" ht="15" hidden="false" customHeight="false" outlineLevel="0" collapsed="false">
      <c r="A11447" s="0" t="n">
        <v>1500012681</v>
      </c>
      <c r="B11447" s="157" t="n">
        <v>0</v>
      </c>
    </row>
    <row r="11448" customFormat="false" ht="15" hidden="false" customHeight="false" outlineLevel="0" collapsed="false">
      <c r="A11448" s="0" t="n">
        <v>1500012682</v>
      </c>
      <c r="B11448" s="157" t="n">
        <v>383.333333333333</v>
      </c>
    </row>
    <row r="11449" customFormat="false" ht="15" hidden="false" customHeight="false" outlineLevel="0" collapsed="false">
      <c r="A11449" s="0" t="n">
        <v>1500012683</v>
      </c>
      <c r="B11449" s="157" t="n">
        <v>0</v>
      </c>
    </row>
    <row r="11450" customFormat="false" ht="15" hidden="false" customHeight="false" outlineLevel="0" collapsed="false">
      <c r="A11450" s="0" t="n">
        <v>1500012768</v>
      </c>
      <c r="B11450" s="157" t="n">
        <v>5.16666666666667</v>
      </c>
    </row>
    <row r="11451" customFormat="false" ht="15" hidden="false" customHeight="false" outlineLevel="0" collapsed="false">
      <c r="A11451" s="0" t="n">
        <v>1500012732</v>
      </c>
      <c r="B11451" s="157" t="n">
        <v>0</v>
      </c>
    </row>
    <row r="11452" customFormat="false" ht="15" hidden="false" customHeight="false" outlineLevel="0" collapsed="false">
      <c r="A11452" s="0" t="n">
        <v>1500012790</v>
      </c>
      <c r="B11452" s="157" t="n">
        <v>0</v>
      </c>
    </row>
    <row r="11453" customFormat="false" ht="15" hidden="false" customHeight="false" outlineLevel="0" collapsed="false">
      <c r="A11453" s="0" t="n">
        <v>1500012809</v>
      </c>
      <c r="B11453" s="157" t="n">
        <v>0</v>
      </c>
    </row>
    <row r="11454" customFormat="false" ht="15" hidden="false" customHeight="false" outlineLevel="0" collapsed="false">
      <c r="A11454" s="0" t="n">
        <v>1500012819</v>
      </c>
      <c r="B11454" s="157" t="n">
        <v>10.25</v>
      </c>
    </row>
    <row r="11455" customFormat="false" ht="15" hidden="false" customHeight="false" outlineLevel="0" collapsed="false">
      <c r="A11455" s="0" t="n">
        <v>1500012820</v>
      </c>
      <c r="B11455" s="157" t="n">
        <v>0</v>
      </c>
    </row>
    <row r="11456" customFormat="false" ht="15" hidden="false" customHeight="false" outlineLevel="0" collapsed="false">
      <c r="A11456" s="0" t="n">
        <v>1500012822</v>
      </c>
      <c r="B11456" s="157" t="n">
        <v>40.2916666666667</v>
      </c>
    </row>
    <row r="11457" customFormat="false" ht="15" hidden="false" customHeight="false" outlineLevel="0" collapsed="false">
      <c r="A11457" s="0" t="n">
        <v>1500012824</v>
      </c>
      <c r="B11457" s="157" t="n">
        <v>0</v>
      </c>
    </row>
    <row r="11458" customFormat="false" ht="15" hidden="false" customHeight="false" outlineLevel="0" collapsed="false">
      <c r="A11458" s="0" t="n">
        <v>1500012905</v>
      </c>
      <c r="B11458" s="157" t="n">
        <v>3.83333333333333</v>
      </c>
    </row>
    <row r="11459" customFormat="false" ht="15" hidden="false" customHeight="false" outlineLevel="0" collapsed="false">
      <c r="A11459" s="0" t="n">
        <v>1500012910</v>
      </c>
      <c r="B11459" s="157" t="n">
        <v>11.8333333333333</v>
      </c>
    </row>
    <row r="11460" customFormat="false" ht="15" hidden="false" customHeight="false" outlineLevel="0" collapsed="false">
      <c r="A11460" s="0" t="n">
        <v>1500012907</v>
      </c>
      <c r="B11460" s="157" t="n">
        <v>0</v>
      </c>
    </row>
    <row r="11461" customFormat="false" ht="15" hidden="false" customHeight="false" outlineLevel="0" collapsed="false">
      <c r="A11461" s="0" t="n">
        <v>1500012932</v>
      </c>
      <c r="B11461" s="157" t="n">
        <v>2.5</v>
      </c>
    </row>
    <row r="11462" customFormat="false" ht="15" hidden="false" customHeight="false" outlineLevel="0" collapsed="false">
      <c r="A11462" s="0" t="n">
        <v>1500012933</v>
      </c>
      <c r="B11462" s="157" t="n">
        <v>2.58333333333333</v>
      </c>
    </row>
    <row r="11463" customFormat="false" ht="15" hidden="false" customHeight="false" outlineLevel="0" collapsed="false">
      <c r="A11463" s="0" t="n">
        <v>1500012934</v>
      </c>
      <c r="B11463" s="157" t="n">
        <v>0</v>
      </c>
    </row>
    <row r="11464" customFormat="false" ht="15" hidden="false" customHeight="false" outlineLevel="0" collapsed="false">
      <c r="A11464" s="0" t="n">
        <v>1500012936</v>
      </c>
      <c r="B11464" s="157" t="n">
        <v>0</v>
      </c>
    </row>
    <row r="11465" customFormat="false" ht="15" hidden="false" customHeight="false" outlineLevel="0" collapsed="false">
      <c r="A11465" s="0" t="n">
        <v>1500012937</v>
      </c>
      <c r="B11465" s="157" t="n">
        <v>0</v>
      </c>
    </row>
    <row r="11466" customFormat="false" ht="15" hidden="false" customHeight="false" outlineLevel="0" collapsed="false">
      <c r="A11466" s="0" t="n">
        <v>1500012938</v>
      </c>
      <c r="B11466" s="157" t="n">
        <v>42.9166666666667</v>
      </c>
    </row>
    <row r="11467" customFormat="false" ht="15" hidden="false" customHeight="false" outlineLevel="0" collapsed="false">
      <c r="A11467" s="0" t="n">
        <v>1500012939</v>
      </c>
      <c r="B11467" s="157" t="n">
        <v>0</v>
      </c>
    </row>
    <row r="11468" customFormat="false" ht="15" hidden="false" customHeight="false" outlineLevel="0" collapsed="false">
      <c r="A11468" s="0" t="n">
        <v>1500012980</v>
      </c>
      <c r="B11468" s="157" t="n">
        <v>8.16666666666667</v>
      </c>
    </row>
    <row r="11469" customFormat="false" ht="15" hidden="false" customHeight="false" outlineLevel="0" collapsed="false">
      <c r="A11469" s="0" t="n">
        <v>1500012981</v>
      </c>
      <c r="B11469" s="157" t="n">
        <v>18.8333333333333</v>
      </c>
    </row>
    <row r="11470" customFormat="false" ht="15" hidden="false" customHeight="false" outlineLevel="0" collapsed="false">
      <c r="A11470" s="0" t="n">
        <v>1500012984</v>
      </c>
      <c r="B11470" s="157" t="n">
        <v>0</v>
      </c>
    </row>
    <row r="11471" customFormat="false" ht="15" hidden="false" customHeight="false" outlineLevel="0" collapsed="false">
      <c r="A11471" s="0" t="n">
        <v>1500012985</v>
      </c>
      <c r="B11471" s="157" t="n">
        <v>104.5</v>
      </c>
    </row>
    <row r="11472" customFormat="false" ht="15" hidden="false" customHeight="false" outlineLevel="0" collapsed="false">
      <c r="A11472" s="0" t="n">
        <v>1500013026</v>
      </c>
      <c r="B11472" s="157" t="n">
        <v>0</v>
      </c>
    </row>
    <row r="11473" customFormat="false" ht="15" hidden="false" customHeight="false" outlineLevel="0" collapsed="false">
      <c r="A11473" s="0" t="n">
        <v>1500013027</v>
      </c>
      <c r="B11473" s="157" t="n">
        <v>19.3333333333333</v>
      </c>
    </row>
    <row r="11474" customFormat="false" ht="15" hidden="false" customHeight="false" outlineLevel="0" collapsed="false">
      <c r="A11474" s="0" t="n">
        <v>1500013049</v>
      </c>
      <c r="B11474" s="157" t="n">
        <v>19.5833333333333</v>
      </c>
    </row>
    <row r="11475" customFormat="false" ht="15" hidden="false" customHeight="false" outlineLevel="0" collapsed="false">
      <c r="A11475" s="0" t="n">
        <v>1500013050</v>
      </c>
      <c r="B11475" s="157" t="n">
        <v>0</v>
      </c>
    </row>
    <row r="11476" customFormat="false" ht="15" hidden="false" customHeight="false" outlineLevel="0" collapsed="false">
      <c r="A11476" s="0" t="n">
        <v>1500013051</v>
      </c>
      <c r="B11476" s="157" t="n">
        <v>20.5833333333333</v>
      </c>
    </row>
    <row r="11477" customFormat="false" ht="15" hidden="false" customHeight="false" outlineLevel="0" collapsed="false">
      <c r="A11477" s="0" t="n">
        <v>1500013052</v>
      </c>
      <c r="B11477" s="157" t="n">
        <v>30.125</v>
      </c>
    </row>
    <row r="11478" customFormat="false" ht="15" hidden="false" customHeight="false" outlineLevel="0" collapsed="false">
      <c r="A11478" s="0" t="n">
        <v>1500013053</v>
      </c>
      <c r="B11478" s="157" t="n">
        <v>13.5833333333333</v>
      </c>
    </row>
    <row r="11479" customFormat="false" ht="15" hidden="false" customHeight="false" outlineLevel="0" collapsed="false">
      <c r="A11479" s="0" t="n">
        <v>1500013054</v>
      </c>
      <c r="B11479" s="157" t="n">
        <v>21.875</v>
      </c>
    </row>
    <row r="11480" customFormat="false" ht="15" hidden="false" customHeight="false" outlineLevel="0" collapsed="false">
      <c r="A11480" s="0" t="n">
        <v>1500013056</v>
      </c>
      <c r="B11480" s="157" t="n">
        <v>0</v>
      </c>
    </row>
    <row r="11481" customFormat="false" ht="15" hidden="false" customHeight="false" outlineLevel="0" collapsed="false">
      <c r="A11481" s="0" t="n">
        <v>1500013057</v>
      </c>
      <c r="B11481" s="157" t="n">
        <v>105.666666666667</v>
      </c>
    </row>
    <row r="11482" customFormat="false" ht="15" hidden="false" customHeight="false" outlineLevel="0" collapsed="false">
      <c r="A11482" s="0" t="n">
        <v>1500013111</v>
      </c>
      <c r="B11482" s="157" t="n">
        <v>16.8333333333333</v>
      </c>
    </row>
    <row r="11483" customFormat="false" ht="15" hidden="false" customHeight="false" outlineLevel="0" collapsed="false">
      <c r="A11483" s="0" t="n">
        <v>1500013112</v>
      </c>
      <c r="B11483" s="157" t="n">
        <v>6.75</v>
      </c>
    </row>
    <row r="11484" customFormat="false" ht="15" hidden="false" customHeight="false" outlineLevel="0" collapsed="false">
      <c r="A11484" s="0" t="n">
        <v>1500013113</v>
      </c>
      <c r="B11484" s="157" t="n">
        <v>66.6666666666667</v>
      </c>
    </row>
    <row r="11485" customFormat="false" ht="15" hidden="false" customHeight="false" outlineLevel="0" collapsed="false">
      <c r="A11485" s="0" t="n">
        <v>1500013114</v>
      </c>
      <c r="B11485" s="157" t="n">
        <v>0</v>
      </c>
    </row>
    <row r="11486" customFormat="false" ht="15" hidden="false" customHeight="false" outlineLevel="0" collapsed="false">
      <c r="A11486" s="0" t="n">
        <v>1500013115</v>
      </c>
      <c r="B11486" s="157" t="n">
        <v>63.3333333333333</v>
      </c>
    </row>
    <row r="11487" customFormat="false" ht="15" hidden="false" customHeight="false" outlineLevel="0" collapsed="false">
      <c r="A11487" s="0" t="n">
        <v>1500013080</v>
      </c>
      <c r="B11487" s="157" t="n">
        <v>34.6666666666667</v>
      </c>
    </row>
    <row r="11488" customFormat="false" ht="15" hidden="false" customHeight="false" outlineLevel="0" collapsed="false">
      <c r="A11488" s="0" t="n">
        <v>1500013081</v>
      </c>
      <c r="B11488" s="157" t="n">
        <v>0</v>
      </c>
    </row>
    <row r="11489" customFormat="false" ht="15" hidden="false" customHeight="false" outlineLevel="0" collapsed="false">
      <c r="A11489" s="0" t="n">
        <v>1500013082</v>
      </c>
      <c r="B11489" s="157" t="n">
        <v>0</v>
      </c>
    </row>
    <row r="11490" customFormat="false" ht="15" hidden="false" customHeight="false" outlineLevel="0" collapsed="false">
      <c r="A11490" s="0" t="n">
        <v>1500013083</v>
      </c>
      <c r="B11490" s="157" t="n">
        <v>0</v>
      </c>
    </row>
    <row r="11491" customFormat="false" ht="15" hidden="false" customHeight="false" outlineLevel="0" collapsed="false">
      <c r="A11491" s="0" t="n">
        <v>1500013084</v>
      </c>
      <c r="B11491" s="157" t="n">
        <v>4.16666666666667</v>
      </c>
    </row>
    <row r="11492" customFormat="false" ht="15" hidden="false" customHeight="false" outlineLevel="0" collapsed="false">
      <c r="A11492" s="0" t="n">
        <v>1500013085</v>
      </c>
      <c r="B11492" s="157" t="n">
        <v>0</v>
      </c>
    </row>
    <row r="11493" customFormat="false" ht="15" hidden="false" customHeight="false" outlineLevel="0" collapsed="false">
      <c r="A11493" s="0" t="n">
        <v>1500013140</v>
      </c>
      <c r="B11493" s="157" t="n">
        <v>76.0833333333333</v>
      </c>
    </row>
    <row r="11494" customFormat="false" ht="15" hidden="false" customHeight="false" outlineLevel="0" collapsed="false">
      <c r="A11494" s="0" t="n">
        <v>1500013141</v>
      </c>
      <c r="B11494" s="157" t="n">
        <v>29.5416666666667</v>
      </c>
    </row>
    <row r="11495" customFormat="false" ht="15" hidden="false" customHeight="false" outlineLevel="0" collapsed="false">
      <c r="A11495" s="0" t="n">
        <v>1500013142</v>
      </c>
      <c r="B11495" s="157" t="n">
        <v>93.0833333333333</v>
      </c>
    </row>
    <row r="11496" customFormat="false" ht="15" hidden="false" customHeight="false" outlineLevel="0" collapsed="false">
      <c r="A11496" s="0" t="n">
        <v>1500013143</v>
      </c>
      <c r="B11496" s="157" t="n">
        <v>0</v>
      </c>
    </row>
    <row r="11497" customFormat="false" ht="15" hidden="false" customHeight="false" outlineLevel="0" collapsed="false">
      <c r="A11497" s="0" t="n">
        <v>1500013144</v>
      </c>
      <c r="B11497" s="157" t="n">
        <v>0</v>
      </c>
    </row>
    <row r="11498" customFormat="false" ht="15" hidden="false" customHeight="false" outlineLevel="0" collapsed="false">
      <c r="A11498" s="0" t="n">
        <v>1500013145</v>
      </c>
      <c r="B11498" s="157" t="n">
        <v>20</v>
      </c>
    </row>
    <row r="11499" customFormat="false" ht="15" hidden="false" customHeight="false" outlineLevel="0" collapsed="false">
      <c r="A11499" s="0" t="n">
        <v>1500013146</v>
      </c>
      <c r="B11499" s="157" t="n">
        <v>34.5833333333333</v>
      </c>
    </row>
    <row r="11500" customFormat="false" ht="15" hidden="false" customHeight="false" outlineLevel="0" collapsed="false">
      <c r="A11500" s="0" t="n">
        <v>1500013147</v>
      </c>
      <c r="B11500" s="157" t="n">
        <v>0</v>
      </c>
    </row>
    <row r="11501" customFormat="false" ht="15" hidden="false" customHeight="false" outlineLevel="0" collapsed="false">
      <c r="A11501" s="0" t="n">
        <v>1500013148</v>
      </c>
      <c r="B11501" s="157" t="n">
        <v>0</v>
      </c>
    </row>
    <row r="11502" customFormat="false" ht="15" hidden="false" customHeight="false" outlineLevel="0" collapsed="false">
      <c r="A11502" s="0" t="n">
        <v>1500013153</v>
      </c>
      <c r="B11502" s="157" t="n">
        <v>2.5</v>
      </c>
    </row>
    <row r="11503" customFormat="false" ht="15" hidden="false" customHeight="false" outlineLevel="0" collapsed="false">
      <c r="A11503" s="0" t="n">
        <v>1500013154</v>
      </c>
      <c r="B11503" s="157" t="n">
        <v>20.9166666666667</v>
      </c>
    </row>
    <row r="11504" customFormat="false" ht="15" hidden="false" customHeight="false" outlineLevel="0" collapsed="false">
      <c r="A11504" s="0" t="n">
        <v>1500013231</v>
      </c>
      <c r="B11504" s="157" t="n">
        <v>37.7166666666667</v>
      </c>
    </row>
    <row r="11505" customFormat="false" ht="15" hidden="false" customHeight="false" outlineLevel="0" collapsed="false">
      <c r="A11505" s="0" t="n">
        <v>1500013232</v>
      </c>
      <c r="B11505" s="157" t="n">
        <v>0</v>
      </c>
    </row>
    <row r="11506" customFormat="false" ht="15" hidden="false" customHeight="false" outlineLevel="0" collapsed="false">
      <c r="A11506" s="0" t="n">
        <v>1500013233</v>
      </c>
      <c r="B11506" s="157" t="n">
        <v>0</v>
      </c>
    </row>
    <row r="11507" customFormat="false" ht="15" hidden="false" customHeight="false" outlineLevel="0" collapsed="false">
      <c r="A11507" s="0" t="n">
        <v>1500013234</v>
      </c>
      <c r="B11507" s="157" t="n">
        <v>54</v>
      </c>
    </row>
    <row r="11508" customFormat="false" ht="15" hidden="false" customHeight="false" outlineLevel="0" collapsed="false">
      <c r="A11508" s="0" t="n">
        <v>1500013274</v>
      </c>
      <c r="B11508" s="157" t="n">
        <v>3</v>
      </c>
    </row>
    <row r="11509" customFormat="false" ht="15" hidden="false" customHeight="false" outlineLevel="0" collapsed="false">
      <c r="A11509" s="0" t="n">
        <v>1500013302</v>
      </c>
      <c r="B11509" s="157" t="n">
        <v>9.41666666666667</v>
      </c>
    </row>
    <row r="11510" customFormat="false" ht="15" hidden="false" customHeight="false" outlineLevel="0" collapsed="false">
      <c r="A11510" s="0" t="n">
        <v>1500013303</v>
      </c>
      <c r="B11510" s="157" t="n">
        <v>36.8333333333333</v>
      </c>
    </row>
    <row r="11511" customFormat="false" ht="15" hidden="false" customHeight="false" outlineLevel="0" collapsed="false">
      <c r="A11511" s="0" t="n">
        <v>1500013304</v>
      </c>
      <c r="B11511" s="157" t="n">
        <v>0</v>
      </c>
    </row>
    <row r="11512" customFormat="false" ht="15" hidden="false" customHeight="false" outlineLevel="0" collapsed="false">
      <c r="A11512" s="0" t="n">
        <v>1500013305</v>
      </c>
      <c r="B11512" s="157" t="n">
        <v>52.5</v>
      </c>
    </row>
    <row r="11513" customFormat="false" ht="15" hidden="false" customHeight="false" outlineLevel="0" collapsed="false">
      <c r="A11513" s="0" t="n">
        <v>1500013306</v>
      </c>
      <c r="B11513" s="157" t="n">
        <v>0</v>
      </c>
    </row>
    <row r="11514" customFormat="false" ht="15" hidden="false" customHeight="false" outlineLevel="0" collapsed="false">
      <c r="A11514" s="0" t="n">
        <v>1500013307</v>
      </c>
      <c r="B11514" s="157" t="n">
        <v>4.16666666666667</v>
      </c>
    </row>
    <row r="11515" customFormat="false" ht="15" hidden="false" customHeight="false" outlineLevel="0" collapsed="false">
      <c r="A11515" s="0" t="n">
        <v>1500013308</v>
      </c>
      <c r="B11515" s="157" t="n">
        <v>0</v>
      </c>
    </row>
    <row r="11516" customFormat="false" ht="15" hidden="false" customHeight="false" outlineLevel="0" collapsed="false">
      <c r="A11516" s="0" t="n">
        <v>1500013309</v>
      </c>
      <c r="B11516" s="157" t="n">
        <v>11.3333333333333</v>
      </c>
    </row>
    <row r="11517" customFormat="false" ht="15" hidden="false" customHeight="false" outlineLevel="0" collapsed="false">
      <c r="A11517" s="0" t="n">
        <v>1500013310</v>
      </c>
      <c r="B11517" s="157" t="n">
        <v>0</v>
      </c>
    </row>
    <row r="11518" customFormat="false" ht="15" hidden="false" customHeight="false" outlineLevel="0" collapsed="false">
      <c r="A11518" s="0" t="n">
        <v>1500013311</v>
      </c>
      <c r="B11518" s="157" t="n">
        <v>55</v>
      </c>
    </row>
    <row r="11519" customFormat="false" ht="15" hidden="false" customHeight="false" outlineLevel="0" collapsed="false">
      <c r="A11519" s="0" t="n">
        <v>1500013351</v>
      </c>
      <c r="B11519" s="157" t="n">
        <v>0</v>
      </c>
    </row>
    <row r="11520" customFormat="false" ht="15" hidden="false" customHeight="false" outlineLevel="0" collapsed="false">
      <c r="A11520" s="0" t="n">
        <v>1500013352</v>
      </c>
      <c r="B11520" s="157" t="n">
        <v>26</v>
      </c>
    </row>
    <row r="11521" customFormat="false" ht="15" hidden="false" customHeight="false" outlineLevel="0" collapsed="false">
      <c r="A11521" s="0" t="n">
        <v>1500013354</v>
      </c>
      <c r="B11521" s="157" t="n">
        <v>50.5916666666667</v>
      </c>
    </row>
    <row r="11522" customFormat="false" ht="15" hidden="false" customHeight="false" outlineLevel="0" collapsed="false">
      <c r="A11522" s="0" t="n">
        <v>1500013355</v>
      </c>
      <c r="B11522" s="157" t="n">
        <v>25.1666666666667</v>
      </c>
    </row>
    <row r="11523" customFormat="false" ht="15" hidden="false" customHeight="false" outlineLevel="0" collapsed="false">
      <c r="A11523" s="0" t="n">
        <v>1500013391</v>
      </c>
      <c r="B11523" s="157" t="n">
        <v>7.25</v>
      </c>
    </row>
    <row r="11524" customFormat="false" ht="15" hidden="false" customHeight="false" outlineLevel="0" collapsed="false">
      <c r="A11524" s="0" t="n">
        <v>1500013394</v>
      </c>
      <c r="B11524" s="157" t="n">
        <v>0</v>
      </c>
    </row>
    <row r="11525" customFormat="false" ht="15" hidden="false" customHeight="false" outlineLevel="0" collapsed="false">
      <c r="A11525" s="0" t="n">
        <v>1500013467</v>
      </c>
      <c r="B11525" s="157" t="n">
        <v>59.5833333333333</v>
      </c>
    </row>
    <row r="11526" customFormat="false" ht="15" hidden="false" customHeight="false" outlineLevel="0" collapsed="false">
      <c r="A11526" s="0" t="n">
        <v>1500013468</v>
      </c>
      <c r="B11526" s="157" t="n">
        <v>19.1666666666667</v>
      </c>
    </row>
    <row r="11527" customFormat="false" ht="15" hidden="false" customHeight="false" outlineLevel="0" collapsed="false">
      <c r="A11527" s="0" t="n">
        <v>1500013469</v>
      </c>
      <c r="B11527" s="157" t="n">
        <v>290.766666666667</v>
      </c>
    </row>
    <row r="11528" customFormat="false" ht="15" hidden="false" customHeight="false" outlineLevel="0" collapsed="false">
      <c r="A11528" s="0" t="n">
        <v>1500013560</v>
      </c>
      <c r="B11528" s="157" t="n">
        <v>30.9166666666667</v>
      </c>
    </row>
    <row r="11529" customFormat="false" ht="15" hidden="false" customHeight="false" outlineLevel="0" collapsed="false">
      <c r="A11529" s="0" t="n">
        <v>1500013561</v>
      </c>
      <c r="B11529" s="157" t="n">
        <v>0</v>
      </c>
    </row>
    <row r="11530" customFormat="false" ht="15" hidden="false" customHeight="false" outlineLevel="0" collapsed="false">
      <c r="A11530" s="0" t="n">
        <v>1500013562</v>
      </c>
      <c r="B11530" s="157" t="n">
        <v>0</v>
      </c>
    </row>
    <row r="11531" customFormat="false" ht="15" hidden="false" customHeight="false" outlineLevel="0" collapsed="false">
      <c r="A11531" s="0" t="n">
        <v>1500013563</v>
      </c>
      <c r="B11531" s="157" t="n">
        <v>60.0583333333333</v>
      </c>
    </row>
    <row r="11532" customFormat="false" ht="15" hidden="false" customHeight="false" outlineLevel="0" collapsed="false">
      <c r="A11532" s="0" t="n">
        <v>1500013564</v>
      </c>
      <c r="B11532" s="157" t="n">
        <v>0</v>
      </c>
    </row>
    <row r="11533" customFormat="false" ht="15" hidden="false" customHeight="false" outlineLevel="0" collapsed="false">
      <c r="A11533" s="0" t="n">
        <v>1500013602</v>
      </c>
      <c r="B11533" s="157" t="n">
        <v>0</v>
      </c>
    </row>
    <row r="11534" customFormat="false" ht="15" hidden="false" customHeight="false" outlineLevel="0" collapsed="false">
      <c r="A11534" s="0" t="n">
        <v>1500013603</v>
      </c>
      <c r="B11534" s="157" t="n">
        <v>17.3333333333333</v>
      </c>
    </row>
    <row r="11535" customFormat="false" ht="15" hidden="false" customHeight="false" outlineLevel="0" collapsed="false">
      <c r="A11535" s="0" t="n">
        <v>1500013606</v>
      </c>
      <c r="B11535" s="157" t="n">
        <v>36.75</v>
      </c>
    </row>
    <row r="11536" customFormat="false" ht="15" hidden="false" customHeight="false" outlineLevel="0" collapsed="false">
      <c r="A11536" s="0" t="n">
        <v>1500013604</v>
      </c>
      <c r="B11536" s="157" t="n">
        <v>43.9416666666667</v>
      </c>
    </row>
    <row r="11537" customFormat="false" ht="15" hidden="false" customHeight="false" outlineLevel="0" collapsed="false">
      <c r="A11537" s="0" t="n">
        <v>1500013607</v>
      </c>
      <c r="B11537" s="157" t="n">
        <v>0</v>
      </c>
    </row>
    <row r="11538" customFormat="false" ht="15" hidden="false" customHeight="false" outlineLevel="0" collapsed="false">
      <c r="A11538" s="0" t="n">
        <v>1500013605</v>
      </c>
      <c r="B11538" s="157" t="n">
        <v>48.3333333333333</v>
      </c>
    </row>
    <row r="11539" customFormat="false" ht="15" hidden="false" customHeight="false" outlineLevel="0" collapsed="false">
      <c r="A11539" s="0" t="n">
        <v>1500013625</v>
      </c>
      <c r="B11539" s="157" t="n">
        <v>115.166666666667</v>
      </c>
    </row>
    <row r="11540" customFormat="false" ht="15" hidden="false" customHeight="false" outlineLevel="0" collapsed="false">
      <c r="A11540" s="0" t="n">
        <v>1500013626</v>
      </c>
      <c r="B11540" s="157" t="n">
        <v>1.66666666666667</v>
      </c>
    </row>
    <row r="11541" customFormat="false" ht="15" hidden="false" customHeight="false" outlineLevel="0" collapsed="false">
      <c r="A11541" s="0" t="n">
        <v>1500013627</v>
      </c>
      <c r="B11541" s="157" t="n">
        <v>46</v>
      </c>
    </row>
    <row r="11542" customFormat="false" ht="15" hidden="false" customHeight="false" outlineLevel="0" collapsed="false">
      <c r="A11542" s="0" t="n">
        <v>1500013696</v>
      </c>
      <c r="B11542" s="157" t="n">
        <v>19.5416666666667</v>
      </c>
    </row>
    <row r="11543" customFormat="false" ht="15" hidden="false" customHeight="false" outlineLevel="0" collapsed="false">
      <c r="A11543" s="0" t="n">
        <v>1500013698</v>
      </c>
      <c r="B11543" s="157" t="n">
        <v>74.6666666666667</v>
      </c>
    </row>
    <row r="11544" customFormat="false" ht="15" hidden="false" customHeight="false" outlineLevel="0" collapsed="false">
      <c r="A11544" s="0" t="n">
        <v>1500013699</v>
      </c>
      <c r="B11544" s="157" t="n">
        <v>30.8333333333333</v>
      </c>
    </row>
    <row r="11545" customFormat="false" ht="15" hidden="false" customHeight="false" outlineLevel="0" collapsed="false">
      <c r="A11545" s="0" t="n">
        <v>1500013700</v>
      </c>
      <c r="B11545" s="157" t="n">
        <v>55.1666666666667</v>
      </c>
    </row>
    <row r="11546" customFormat="false" ht="15" hidden="false" customHeight="false" outlineLevel="0" collapsed="false">
      <c r="A11546" s="0" t="n">
        <v>1500013727</v>
      </c>
      <c r="B11546" s="157" t="n">
        <v>33.0416666666667</v>
      </c>
    </row>
    <row r="11547" customFormat="false" ht="15" hidden="false" customHeight="false" outlineLevel="0" collapsed="false">
      <c r="A11547" s="0" t="n">
        <v>1500013728</v>
      </c>
      <c r="B11547" s="157" t="n">
        <v>65.5416666666667</v>
      </c>
    </row>
    <row r="11548" customFormat="false" ht="15" hidden="false" customHeight="false" outlineLevel="0" collapsed="false">
      <c r="A11548" s="0" t="n">
        <v>1500013729</v>
      </c>
      <c r="B11548" s="157" t="n">
        <v>85.5416666666667</v>
      </c>
    </row>
    <row r="11549" customFormat="false" ht="15" hidden="false" customHeight="false" outlineLevel="0" collapsed="false">
      <c r="A11549" s="0" t="n">
        <v>1500013730</v>
      </c>
      <c r="B11549" s="157" t="n">
        <v>15.5833333333333</v>
      </c>
    </row>
    <row r="11550" customFormat="false" ht="15" hidden="false" customHeight="false" outlineLevel="0" collapsed="false">
      <c r="A11550" s="0" t="n">
        <v>1500013732</v>
      </c>
      <c r="B11550" s="157" t="n">
        <v>0</v>
      </c>
    </row>
    <row r="11551" customFormat="false" ht="15" hidden="false" customHeight="false" outlineLevel="0" collapsed="false">
      <c r="A11551" s="0" t="n">
        <v>1500013733</v>
      </c>
      <c r="B11551" s="157" t="n">
        <v>0</v>
      </c>
    </row>
    <row r="11552" customFormat="false" ht="15" hidden="false" customHeight="false" outlineLevel="0" collapsed="false">
      <c r="A11552" s="0" t="n">
        <v>1500013734</v>
      </c>
      <c r="B11552" s="157" t="n">
        <v>418.225</v>
      </c>
    </row>
    <row r="11553" customFormat="false" ht="15" hidden="false" customHeight="false" outlineLevel="0" collapsed="false">
      <c r="A11553" s="0" t="n">
        <v>1500013735</v>
      </c>
      <c r="B11553" s="157" t="n">
        <v>29.7083333333333</v>
      </c>
    </row>
    <row r="11554" customFormat="false" ht="15" hidden="false" customHeight="false" outlineLevel="0" collapsed="false">
      <c r="A11554" s="0" t="n">
        <v>1500013736</v>
      </c>
      <c r="B11554" s="157" t="n">
        <v>63.7416666666667</v>
      </c>
    </row>
    <row r="11555" customFormat="false" ht="15" hidden="false" customHeight="false" outlineLevel="0" collapsed="false">
      <c r="A11555" s="0" t="n">
        <v>1500013737</v>
      </c>
      <c r="B11555" s="157" t="n">
        <v>24.5833333333333</v>
      </c>
    </row>
    <row r="11556" customFormat="false" ht="15" hidden="false" customHeight="false" outlineLevel="0" collapsed="false">
      <c r="A11556" s="0" t="n">
        <v>1500013774</v>
      </c>
      <c r="B11556" s="157" t="n">
        <v>70.5166666666667</v>
      </c>
    </row>
    <row r="11557" customFormat="false" ht="15" hidden="false" customHeight="false" outlineLevel="0" collapsed="false">
      <c r="A11557" s="0" t="n">
        <v>1500013775</v>
      </c>
      <c r="B11557" s="157" t="n">
        <v>15.75</v>
      </c>
    </row>
    <row r="11558" customFormat="false" ht="15" hidden="false" customHeight="false" outlineLevel="0" collapsed="false">
      <c r="A11558" s="0" t="n">
        <v>1500013778</v>
      </c>
      <c r="B11558" s="157" t="n">
        <v>15.5416666666667</v>
      </c>
    </row>
    <row r="11559" customFormat="false" ht="15" hidden="false" customHeight="false" outlineLevel="0" collapsed="false">
      <c r="A11559" s="0" t="n">
        <v>1500013779</v>
      </c>
      <c r="B11559" s="157" t="n">
        <v>0</v>
      </c>
    </row>
    <row r="11560" customFormat="false" ht="15" hidden="false" customHeight="false" outlineLevel="0" collapsed="false">
      <c r="A11560" s="0" t="n">
        <v>1500013780</v>
      </c>
      <c r="B11560" s="157" t="n">
        <v>33.8333333333333</v>
      </c>
    </row>
    <row r="11561" customFormat="false" ht="15" hidden="false" customHeight="false" outlineLevel="0" collapsed="false">
      <c r="A11561" s="0" t="n">
        <v>1500013781</v>
      </c>
      <c r="B11561" s="157" t="n">
        <v>0</v>
      </c>
    </row>
    <row r="11562" customFormat="false" ht="15" hidden="false" customHeight="false" outlineLevel="0" collapsed="false">
      <c r="A11562" s="0" t="n">
        <v>1500013798</v>
      </c>
      <c r="B11562" s="157" t="n">
        <v>11.8333333333333</v>
      </c>
    </row>
    <row r="11563" customFormat="false" ht="15" hidden="false" customHeight="false" outlineLevel="0" collapsed="false">
      <c r="A11563" s="0" t="n">
        <v>1500013799</v>
      </c>
      <c r="B11563" s="157" t="n">
        <v>9.16666666666667</v>
      </c>
    </row>
    <row r="11564" customFormat="false" ht="15" hidden="false" customHeight="false" outlineLevel="0" collapsed="false">
      <c r="A11564" s="0" t="n">
        <v>1500013800</v>
      </c>
      <c r="B11564" s="157" t="n">
        <v>84.6166666666667</v>
      </c>
    </row>
    <row r="11565" customFormat="false" ht="15" hidden="false" customHeight="false" outlineLevel="0" collapsed="false">
      <c r="A11565" s="0" t="n">
        <v>1500013854</v>
      </c>
      <c r="B11565" s="157" t="n">
        <v>44.3333333333333</v>
      </c>
    </row>
    <row r="11566" customFormat="false" ht="15" hidden="false" customHeight="false" outlineLevel="0" collapsed="false">
      <c r="A11566" s="0" t="n">
        <v>1500013909</v>
      </c>
      <c r="B11566" s="157" t="n">
        <v>19.0833333333333</v>
      </c>
    </row>
    <row r="11567" customFormat="false" ht="15" hidden="false" customHeight="false" outlineLevel="0" collapsed="false">
      <c r="A11567" s="0" t="n">
        <v>1500013910</v>
      </c>
      <c r="B11567" s="157" t="n">
        <v>83.5</v>
      </c>
    </row>
    <row r="11568" customFormat="false" ht="15" hidden="false" customHeight="false" outlineLevel="0" collapsed="false">
      <c r="A11568" s="0" t="n">
        <v>1500013911</v>
      </c>
      <c r="B11568" s="157" t="n">
        <v>0</v>
      </c>
    </row>
    <row r="11569" customFormat="false" ht="15" hidden="false" customHeight="false" outlineLevel="0" collapsed="false">
      <c r="A11569" s="0" t="n">
        <v>1500013912</v>
      </c>
      <c r="B11569" s="157" t="n">
        <v>25.35</v>
      </c>
    </row>
    <row r="11570" customFormat="false" ht="15" hidden="false" customHeight="false" outlineLevel="0" collapsed="false">
      <c r="A11570" s="0" t="n">
        <v>1500013962</v>
      </c>
      <c r="B11570" s="157" t="n">
        <v>7.66666666666667</v>
      </c>
    </row>
    <row r="11571" customFormat="false" ht="15" hidden="false" customHeight="false" outlineLevel="0" collapsed="false">
      <c r="A11571" s="0" t="n">
        <v>1500013963</v>
      </c>
      <c r="B11571" s="157" t="n">
        <v>0</v>
      </c>
    </row>
    <row r="11572" customFormat="false" ht="15" hidden="false" customHeight="false" outlineLevel="0" collapsed="false">
      <c r="A11572" s="0" t="n">
        <v>1500013964</v>
      </c>
      <c r="B11572" s="157" t="n">
        <v>35.25</v>
      </c>
    </row>
    <row r="11573" customFormat="false" ht="15" hidden="false" customHeight="false" outlineLevel="0" collapsed="false">
      <c r="A11573" s="0" t="n">
        <v>1500013965</v>
      </c>
      <c r="B11573" s="157" t="n">
        <v>35</v>
      </c>
    </row>
    <row r="11574" customFormat="false" ht="15" hidden="false" customHeight="false" outlineLevel="0" collapsed="false">
      <c r="A11574" s="0" t="n">
        <v>1500014003</v>
      </c>
      <c r="B11574" s="157" t="n">
        <v>19.1666666666667</v>
      </c>
    </row>
    <row r="11575" customFormat="false" ht="15" hidden="false" customHeight="false" outlineLevel="0" collapsed="false">
      <c r="A11575" s="0" t="n">
        <v>1500014004</v>
      </c>
      <c r="B11575" s="157" t="n">
        <v>0</v>
      </c>
    </row>
    <row r="11576" customFormat="false" ht="15" hidden="false" customHeight="false" outlineLevel="0" collapsed="false">
      <c r="A11576" s="0" t="n">
        <v>1500014005</v>
      </c>
      <c r="B11576" s="157" t="n">
        <v>14.6666666666667</v>
      </c>
    </row>
    <row r="11577" customFormat="false" ht="15" hidden="false" customHeight="false" outlineLevel="0" collapsed="false">
      <c r="A11577" s="0" t="n">
        <v>1500014007</v>
      </c>
      <c r="B11577" s="157" t="n">
        <v>0</v>
      </c>
    </row>
    <row r="11578" customFormat="false" ht="15" hidden="false" customHeight="false" outlineLevel="0" collapsed="false">
      <c r="A11578" s="0" t="n">
        <v>1500014008</v>
      </c>
      <c r="B11578" s="157" t="n">
        <v>12.5</v>
      </c>
    </row>
    <row r="11579" customFormat="false" ht="15" hidden="false" customHeight="false" outlineLevel="0" collapsed="false">
      <c r="A11579" s="0" t="n">
        <v>1500014009</v>
      </c>
      <c r="B11579" s="157" t="n">
        <v>77.9166666666667</v>
      </c>
    </row>
    <row r="11580" customFormat="false" ht="15" hidden="false" customHeight="false" outlineLevel="0" collapsed="false">
      <c r="A11580" s="0" t="n">
        <v>1500014050</v>
      </c>
      <c r="B11580" s="157" t="n">
        <v>7.5</v>
      </c>
    </row>
    <row r="11581" customFormat="false" ht="15" hidden="false" customHeight="false" outlineLevel="0" collapsed="false">
      <c r="A11581" s="0" t="n">
        <v>1500014051</v>
      </c>
      <c r="B11581" s="157" t="n">
        <v>11.1666666666667</v>
      </c>
    </row>
    <row r="11582" customFormat="false" ht="15" hidden="false" customHeight="false" outlineLevel="0" collapsed="false">
      <c r="A11582" s="0" t="n">
        <v>1500014052</v>
      </c>
      <c r="B11582" s="157" t="n">
        <v>27.8333333333333</v>
      </c>
    </row>
    <row r="11583" customFormat="false" ht="15" hidden="false" customHeight="false" outlineLevel="0" collapsed="false">
      <c r="A11583" s="0" t="n">
        <v>1500014053</v>
      </c>
      <c r="B11583" s="157" t="n">
        <v>0</v>
      </c>
    </row>
    <row r="11584" customFormat="false" ht="15" hidden="false" customHeight="false" outlineLevel="0" collapsed="false">
      <c r="A11584" s="0" t="n">
        <v>1500014078</v>
      </c>
      <c r="B11584" s="157" t="n">
        <v>0</v>
      </c>
    </row>
    <row r="11585" customFormat="false" ht="15" hidden="false" customHeight="false" outlineLevel="0" collapsed="false">
      <c r="A11585" s="0" t="n">
        <v>1500014131</v>
      </c>
      <c r="B11585" s="157" t="n">
        <v>40.4166666666667</v>
      </c>
    </row>
    <row r="11586" customFormat="false" ht="15" hidden="false" customHeight="false" outlineLevel="0" collapsed="false">
      <c r="A11586" s="0" t="n">
        <v>1500014132</v>
      </c>
      <c r="B11586" s="157" t="n">
        <v>10.8333333333333</v>
      </c>
    </row>
    <row r="11587" customFormat="false" ht="15" hidden="false" customHeight="false" outlineLevel="0" collapsed="false">
      <c r="A11587" s="0" t="n">
        <v>1500014133</v>
      </c>
      <c r="B11587" s="157" t="n">
        <v>83.5</v>
      </c>
    </row>
    <row r="11588" customFormat="false" ht="15" hidden="false" customHeight="false" outlineLevel="0" collapsed="false">
      <c r="A11588" s="0" t="n">
        <v>1500014134</v>
      </c>
      <c r="B11588" s="157" t="n">
        <v>2.91666666666667</v>
      </c>
    </row>
    <row r="11589" customFormat="false" ht="15" hidden="false" customHeight="false" outlineLevel="0" collapsed="false">
      <c r="A11589" s="0" t="n">
        <v>1500014136</v>
      </c>
      <c r="B11589" s="157" t="n">
        <v>66.2</v>
      </c>
    </row>
    <row r="11590" customFormat="false" ht="15" hidden="false" customHeight="false" outlineLevel="0" collapsed="false">
      <c r="A11590" s="0" t="n">
        <v>1500014191</v>
      </c>
      <c r="B11590" s="157" t="n">
        <v>12.1666666666667</v>
      </c>
    </row>
    <row r="11591" customFormat="false" ht="15" hidden="false" customHeight="false" outlineLevel="0" collapsed="false">
      <c r="A11591" s="0" t="n">
        <v>1500014192</v>
      </c>
      <c r="B11591" s="157" t="n">
        <v>35.5416666666667</v>
      </c>
    </row>
    <row r="11592" customFormat="false" ht="15" hidden="false" customHeight="false" outlineLevel="0" collapsed="false">
      <c r="A11592" s="0" t="n">
        <v>1500014200</v>
      </c>
      <c r="B11592" s="157" t="n">
        <v>0</v>
      </c>
    </row>
    <row r="11593" customFormat="false" ht="15" hidden="false" customHeight="false" outlineLevel="0" collapsed="false">
      <c r="A11593" s="0" t="n">
        <v>1500014201</v>
      </c>
      <c r="B11593" s="157" t="n">
        <v>57.5833333333333</v>
      </c>
    </row>
    <row r="11594" customFormat="false" ht="15" hidden="false" customHeight="false" outlineLevel="0" collapsed="false">
      <c r="A11594" s="0" t="n">
        <v>1500014202</v>
      </c>
      <c r="B11594" s="157" t="n">
        <v>0</v>
      </c>
    </row>
    <row r="11595" customFormat="false" ht="15" hidden="false" customHeight="false" outlineLevel="0" collapsed="false">
      <c r="A11595" s="0" t="n">
        <v>1500014203</v>
      </c>
      <c r="B11595" s="157" t="n">
        <v>30.2416666666667</v>
      </c>
    </row>
    <row r="11596" customFormat="false" ht="15" hidden="false" customHeight="false" outlineLevel="0" collapsed="false">
      <c r="A11596" s="0" t="n">
        <v>1500014204</v>
      </c>
      <c r="B11596" s="157" t="n">
        <v>16.325</v>
      </c>
    </row>
    <row r="11597" customFormat="false" ht="15" hidden="false" customHeight="false" outlineLevel="0" collapsed="false">
      <c r="A11597" s="0" t="n">
        <v>1500014205</v>
      </c>
      <c r="B11597" s="157" t="n">
        <v>59.6666666666667</v>
      </c>
    </row>
    <row r="11598" customFormat="false" ht="15" hidden="false" customHeight="false" outlineLevel="0" collapsed="false">
      <c r="A11598" s="0" t="n">
        <v>1500014206</v>
      </c>
      <c r="B11598" s="157" t="n">
        <v>38.1666666666667</v>
      </c>
    </row>
    <row r="11599" customFormat="false" ht="15" hidden="false" customHeight="false" outlineLevel="0" collapsed="false">
      <c r="A11599" s="0" t="n">
        <v>1500014263</v>
      </c>
      <c r="B11599" s="157" t="n">
        <v>6.25</v>
      </c>
    </row>
    <row r="11600" customFormat="false" ht="15" hidden="false" customHeight="false" outlineLevel="0" collapsed="false">
      <c r="A11600" s="0" t="n">
        <v>1500014264</v>
      </c>
      <c r="B11600" s="157" t="n">
        <v>3.33333333333333</v>
      </c>
    </row>
    <row r="11601" customFormat="false" ht="15" hidden="false" customHeight="false" outlineLevel="0" collapsed="false">
      <c r="A11601" s="0" t="n">
        <v>1500014265</v>
      </c>
      <c r="B11601" s="157" t="n">
        <v>45.8333333333333</v>
      </c>
    </row>
    <row r="11602" customFormat="false" ht="15" hidden="false" customHeight="false" outlineLevel="0" collapsed="false">
      <c r="A11602" s="0" t="n">
        <v>1500014266</v>
      </c>
      <c r="B11602" s="157" t="n">
        <v>75.925</v>
      </c>
    </row>
    <row r="11603" customFormat="false" ht="15" hidden="false" customHeight="false" outlineLevel="0" collapsed="false">
      <c r="A11603" s="0" t="n">
        <v>1500014267</v>
      </c>
      <c r="B11603" s="157" t="n">
        <v>5.83333333333333</v>
      </c>
    </row>
    <row r="11604" customFormat="false" ht="15" hidden="false" customHeight="false" outlineLevel="0" collapsed="false">
      <c r="A11604" s="0" t="n">
        <v>1500014268</v>
      </c>
      <c r="B11604" s="157" t="n">
        <v>54.6416666666667</v>
      </c>
    </row>
    <row r="11605" customFormat="false" ht="15" hidden="false" customHeight="false" outlineLevel="0" collapsed="false">
      <c r="A11605" s="0" t="n">
        <v>1500014269</v>
      </c>
      <c r="B11605" s="157" t="n">
        <v>0</v>
      </c>
    </row>
    <row r="11606" customFormat="false" ht="15" hidden="false" customHeight="false" outlineLevel="0" collapsed="false">
      <c r="A11606" s="0" t="n">
        <v>1500014270</v>
      </c>
      <c r="B11606" s="157" t="n">
        <v>0</v>
      </c>
    </row>
    <row r="11607" customFormat="false" ht="15" hidden="false" customHeight="false" outlineLevel="0" collapsed="false">
      <c r="A11607" s="0" t="n">
        <v>1500014274</v>
      </c>
      <c r="B11607" s="157" t="n">
        <v>4.16666666666667</v>
      </c>
    </row>
    <row r="11608" customFormat="false" ht="15" hidden="false" customHeight="false" outlineLevel="0" collapsed="false">
      <c r="A11608" s="0" t="n">
        <v>1500014271</v>
      </c>
      <c r="B11608" s="157" t="n">
        <v>67.1666666666667</v>
      </c>
    </row>
    <row r="11609" customFormat="false" ht="15" hidden="false" customHeight="false" outlineLevel="0" collapsed="false">
      <c r="A11609" s="0" t="n">
        <v>1500014272</v>
      </c>
      <c r="B11609" s="157" t="n">
        <v>4.16666666666667</v>
      </c>
    </row>
    <row r="11610" customFormat="false" ht="15" hidden="false" customHeight="false" outlineLevel="0" collapsed="false">
      <c r="A11610" s="0" t="n">
        <v>1500014273</v>
      </c>
      <c r="B11610" s="157" t="n">
        <v>33</v>
      </c>
    </row>
    <row r="11611" customFormat="false" ht="15" hidden="false" customHeight="false" outlineLevel="0" collapsed="false">
      <c r="A11611" s="0" t="n">
        <v>1500014293</v>
      </c>
      <c r="B11611" s="157" t="n">
        <v>39.4166666666667</v>
      </c>
    </row>
    <row r="11612" customFormat="false" ht="15" hidden="false" customHeight="false" outlineLevel="0" collapsed="false">
      <c r="A11612" s="0" t="n">
        <v>1500014294</v>
      </c>
      <c r="B11612" s="157" t="n">
        <v>0</v>
      </c>
    </row>
    <row r="11613" customFormat="false" ht="15" hidden="false" customHeight="false" outlineLevel="0" collapsed="false">
      <c r="A11613" s="0" t="n">
        <v>1500014295</v>
      </c>
      <c r="B11613" s="157" t="n">
        <v>18.0833333333333</v>
      </c>
    </row>
    <row r="11614" customFormat="false" ht="15" hidden="false" customHeight="false" outlineLevel="0" collapsed="false">
      <c r="A11614" s="0" t="n">
        <v>1500014296</v>
      </c>
      <c r="B11614" s="157" t="n">
        <v>38.25</v>
      </c>
    </row>
    <row r="11615" customFormat="false" ht="15" hidden="false" customHeight="false" outlineLevel="0" collapsed="false">
      <c r="A11615" s="0" t="n">
        <v>1500014297</v>
      </c>
      <c r="B11615" s="157" t="n">
        <v>22</v>
      </c>
    </row>
    <row r="11616" customFormat="false" ht="15" hidden="false" customHeight="false" outlineLevel="0" collapsed="false">
      <c r="A11616" s="0" t="n">
        <v>1500014298</v>
      </c>
      <c r="B11616" s="157" t="n">
        <v>25.4166666666667</v>
      </c>
    </row>
    <row r="11617" customFormat="false" ht="15" hidden="false" customHeight="false" outlineLevel="0" collapsed="false">
      <c r="A11617" s="0" t="n">
        <v>1500014299</v>
      </c>
      <c r="B11617" s="157" t="n">
        <v>31.5</v>
      </c>
    </row>
    <row r="11618" customFormat="false" ht="15" hidden="false" customHeight="false" outlineLevel="0" collapsed="false">
      <c r="A11618" s="0" t="n">
        <v>1500014300</v>
      </c>
      <c r="B11618" s="157" t="n">
        <v>0</v>
      </c>
    </row>
    <row r="11619" customFormat="false" ht="15" hidden="false" customHeight="false" outlineLevel="0" collapsed="false">
      <c r="A11619" s="0" t="n">
        <v>1500014301</v>
      </c>
      <c r="B11619" s="157" t="n">
        <v>0</v>
      </c>
    </row>
    <row r="11620" customFormat="false" ht="15" hidden="false" customHeight="false" outlineLevel="0" collapsed="false">
      <c r="A11620" s="0" t="n">
        <v>1500014302</v>
      </c>
      <c r="B11620" s="157" t="n">
        <v>69.3</v>
      </c>
    </row>
    <row r="11621" customFormat="false" ht="15" hidden="false" customHeight="false" outlineLevel="0" collapsed="false">
      <c r="A11621" s="0" t="n">
        <v>1500014324</v>
      </c>
      <c r="B11621" s="157" t="n">
        <v>5</v>
      </c>
    </row>
    <row r="11622" customFormat="false" ht="15" hidden="false" customHeight="false" outlineLevel="0" collapsed="false">
      <c r="A11622" s="0" t="n">
        <v>1500014325</v>
      </c>
      <c r="B11622" s="157" t="n">
        <v>0</v>
      </c>
    </row>
    <row r="11623" customFormat="false" ht="15" hidden="false" customHeight="false" outlineLevel="0" collapsed="false">
      <c r="A11623" s="0" t="n">
        <v>1500014327</v>
      </c>
      <c r="B11623" s="157" t="n">
        <v>8.41666666666667</v>
      </c>
    </row>
    <row r="11624" customFormat="false" ht="15" hidden="false" customHeight="false" outlineLevel="0" collapsed="false">
      <c r="A11624" s="0" t="n">
        <v>1500014377</v>
      </c>
      <c r="B11624" s="157" t="n">
        <v>7.5</v>
      </c>
    </row>
    <row r="11625" customFormat="false" ht="15" hidden="false" customHeight="false" outlineLevel="0" collapsed="false">
      <c r="A11625" s="0" t="n">
        <v>1500014378</v>
      </c>
      <c r="B11625" s="157" t="n">
        <v>10.4166666666667</v>
      </c>
    </row>
    <row r="11626" customFormat="false" ht="15" hidden="false" customHeight="false" outlineLevel="0" collapsed="false">
      <c r="A11626" s="0" t="n">
        <v>1500014379</v>
      </c>
      <c r="B11626" s="157" t="n">
        <v>13.8916666666667</v>
      </c>
    </row>
    <row r="11627" customFormat="false" ht="15" hidden="false" customHeight="false" outlineLevel="0" collapsed="false">
      <c r="A11627" s="0" t="n">
        <v>1500014380</v>
      </c>
      <c r="B11627" s="157" t="n">
        <v>5.41666666666667</v>
      </c>
    </row>
    <row r="11628" customFormat="false" ht="15" hidden="false" customHeight="false" outlineLevel="0" collapsed="false">
      <c r="A11628" s="0" t="n">
        <v>1500014381</v>
      </c>
      <c r="B11628" s="157" t="n">
        <v>46.8333333333333</v>
      </c>
    </row>
    <row r="11629" customFormat="false" ht="15" hidden="false" customHeight="false" outlineLevel="0" collapsed="false">
      <c r="A11629" s="0" t="n">
        <v>1500014382</v>
      </c>
      <c r="B11629" s="157" t="n">
        <v>16.5</v>
      </c>
    </row>
    <row r="11630" customFormat="false" ht="15" hidden="false" customHeight="false" outlineLevel="0" collapsed="false">
      <c r="A11630" s="0" t="n">
        <v>1500014443</v>
      </c>
      <c r="B11630" s="157" t="n">
        <v>54.8333333333333</v>
      </c>
    </row>
    <row r="11631" customFormat="false" ht="15" hidden="false" customHeight="false" outlineLevel="0" collapsed="false">
      <c r="A11631" s="0" t="n">
        <v>1500014474</v>
      </c>
      <c r="B11631" s="157" t="n">
        <v>45.0833333333333</v>
      </c>
    </row>
    <row r="11632" customFormat="false" ht="15" hidden="false" customHeight="false" outlineLevel="0" collapsed="false">
      <c r="A11632" s="0" t="n">
        <v>1500014475</v>
      </c>
      <c r="B11632" s="157" t="n">
        <v>29.9583333333333</v>
      </c>
    </row>
    <row r="11633" customFormat="false" ht="15" hidden="false" customHeight="false" outlineLevel="0" collapsed="false">
      <c r="A11633" s="0" t="n">
        <v>1500014476</v>
      </c>
      <c r="B11633" s="157" t="n">
        <v>0</v>
      </c>
    </row>
    <row r="11634" customFormat="false" ht="15" hidden="false" customHeight="false" outlineLevel="0" collapsed="false">
      <c r="A11634" s="0" t="n">
        <v>1500014477</v>
      </c>
      <c r="B11634" s="157" t="n">
        <v>20.0833333333333</v>
      </c>
    </row>
    <row r="11635" customFormat="false" ht="15" hidden="false" customHeight="false" outlineLevel="0" collapsed="false">
      <c r="A11635" s="0" t="n">
        <v>1500014478</v>
      </c>
      <c r="B11635" s="157" t="n">
        <v>0</v>
      </c>
    </row>
    <row r="11636" customFormat="false" ht="15" hidden="false" customHeight="false" outlineLevel="0" collapsed="false">
      <c r="A11636" s="0" t="n">
        <v>1500014479</v>
      </c>
      <c r="B11636" s="157" t="n">
        <v>14</v>
      </c>
    </row>
    <row r="11637" customFormat="false" ht="15" hidden="false" customHeight="false" outlineLevel="0" collapsed="false">
      <c r="A11637" s="0" t="n">
        <v>1500014480</v>
      </c>
      <c r="B11637" s="157" t="n">
        <v>0</v>
      </c>
    </row>
    <row r="11638" customFormat="false" ht="15" hidden="false" customHeight="false" outlineLevel="0" collapsed="false">
      <c r="A11638" s="0" t="n">
        <v>1500014481</v>
      </c>
      <c r="B11638" s="157" t="n">
        <v>0</v>
      </c>
    </row>
    <row r="11639" customFormat="false" ht="15" hidden="false" customHeight="false" outlineLevel="0" collapsed="false">
      <c r="A11639" s="0" t="n">
        <v>1500014482</v>
      </c>
      <c r="B11639" s="157" t="n">
        <v>25.8333333333333</v>
      </c>
    </row>
    <row r="11640" customFormat="false" ht="15" hidden="false" customHeight="false" outlineLevel="0" collapsed="false">
      <c r="A11640" s="0" t="n">
        <v>1500014483</v>
      </c>
      <c r="B11640" s="157" t="n">
        <v>1.66666666666667</v>
      </c>
    </row>
    <row r="11641" customFormat="false" ht="15" hidden="false" customHeight="false" outlineLevel="0" collapsed="false">
      <c r="A11641" s="0" t="n">
        <v>1500014522</v>
      </c>
      <c r="B11641" s="157" t="n">
        <v>12</v>
      </c>
    </row>
    <row r="11642" customFormat="false" ht="15" hidden="false" customHeight="false" outlineLevel="0" collapsed="false">
      <c r="A11642" s="0" t="n">
        <v>1500014523</v>
      </c>
      <c r="B11642" s="157" t="n">
        <v>186.133333333333</v>
      </c>
    </row>
    <row r="11643" customFormat="false" ht="15" hidden="false" customHeight="false" outlineLevel="0" collapsed="false">
      <c r="A11643" s="0" t="n">
        <v>1500014524</v>
      </c>
      <c r="B11643" s="157" t="n">
        <v>11.9166666666667</v>
      </c>
    </row>
    <row r="11644" customFormat="false" ht="15" hidden="false" customHeight="false" outlineLevel="0" collapsed="false">
      <c r="A11644" s="0" t="n">
        <v>1500014555</v>
      </c>
      <c r="B11644" s="157" t="n">
        <v>25.1666666666667</v>
      </c>
    </row>
    <row r="11645" customFormat="false" ht="15" hidden="false" customHeight="false" outlineLevel="0" collapsed="false">
      <c r="A11645" s="0" t="n">
        <v>1500014556</v>
      </c>
      <c r="B11645" s="157" t="n">
        <v>20</v>
      </c>
    </row>
    <row r="11646" customFormat="false" ht="15" hidden="false" customHeight="false" outlineLevel="0" collapsed="false">
      <c r="A11646" s="0" t="n">
        <v>1500014576</v>
      </c>
      <c r="B11646" s="157" t="n">
        <v>8.75</v>
      </c>
    </row>
    <row r="11647" customFormat="false" ht="15" hidden="false" customHeight="false" outlineLevel="0" collapsed="false">
      <c r="A11647" s="0" t="n">
        <v>1500014577</v>
      </c>
      <c r="B11647" s="157" t="n">
        <v>0</v>
      </c>
    </row>
    <row r="11648" customFormat="false" ht="15" hidden="false" customHeight="false" outlineLevel="0" collapsed="false">
      <c r="A11648" s="0" t="n">
        <v>1500014578</v>
      </c>
      <c r="B11648" s="157" t="n">
        <v>9.58333333333333</v>
      </c>
    </row>
    <row r="11649" customFormat="false" ht="15" hidden="false" customHeight="false" outlineLevel="0" collapsed="false">
      <c r="A11649" s="0" t="n">
        <v>1500014579</v>
      </c>
      <c r="B11649" s="157" t="n">
        <v>21.6666666666667</v>
      </c>
    </row>
    <row r="11650" customFormat="false" ht="15" hidden="false" customHeight="false" outlineLevel="0" collapsed="false">
      <c r="A11650" s="0" t="n">
        <v>1500014586</v>
      </c>
      <c r="B11650" s="157" t="n">
        <v>10.4166666666667</v>
      </c>
    </row>
    <row r="11651" customFormat="false" ht="15" hidden="false" customHeight="false" outlineLevel="0" collapsed="false">
      <c r="A11651" s="0" t="n">
        <v>1500014587</v>
      </c>
      <c r="B11651" s="157" t="n">
        <v>0</v>
      </c>
    </row>
    <row r="11652" customFormat="false" ht="15" hidden="false" customHeight="false" outlineLevel="0" collapsed="false">
      <c r="A11652" s="0" t="n">
        <v>1500014588</v>
      </c>
      <c r="B11652" s="157" t="n">
        <v>0</v>
      </c>
    </row>
    <row r="11653" customFormat="false" ht="15" hidden="false" customHeight="false" outlineLevel="0" collapsed="false">
      <c r="A11653" s="0" t="n">
        <v>1500014651</v>
      </c>
      <c r="B11653" s="157" t="n">
        <v>77.3333333333333</v>
      </c>
    </row>
    <row r="11654" customFormat="false" ht="15" hidden="false" customHeight="false" outlineLevel="0" collapsed="false">
      <c r="A11654" s="0" t="n">
        <v>1500014652</v>
      </c>
      <c r="B11654" s="157" t="n">
        <v>48.7916666666667</v>
      </c>
    </row>
    <row r="11655" customFormat="false" ht="15" hidden="false" customHeight="false" outlineLevel="0" collapsed="false">
      <c r="A11655" s="0" t="n">
        <v>1500014653</v>
      </c>
      <c r="B11655" s="157" t="n">
        <v>50.1666666666667</v>
      </c>
    </row>
    <row r="11656" customFormat="false" ht="15" hidden="false" customHeight="false" outlineLevel="0" collapsed="false">
      <c r="A11656" s="0" t="n">
        <v>1500014654</v>
      </c>
      <c r="B11656" s="157" t="n">
        <v>0</v>
      </c>
    </row>
    <row r="11657" customFormat="false" ht="15" hidden="false" customHeight="false" outlineLevel="0" collapsed="false">
      <c r="A11657" s="0" t="n">
        <v>1500014672</v>
      </c>
      <c r="B11657" s="157" t="n">
        <v>19.3333333333333</v>
      </c>
    </row>
    <row r="11658" customFormat="false" ht="15" hidden="false" customHeight="false" outlineLevel="0" collapsed="false">
      <c r="A11658" s="0" t="n">
        <v>1500014673</v>
      </c>
      <c r="B11658" s="157" t="n">
        <v>0</v>
      </c>
    </row>
    <row r="11659" customFormat="false" ht="15" hidden="false" customHeight="false" outlineLevel="0" collapsed="false">
      <c r="A11659" s="0" t="n">
        <v>1500014674</v>
      </c>
      <c r="B11659" s="157" t="n">
        <v>25.5833333333333</v>
      </c>
    </row>
    <row r="11660" customFormat="false" ht="15" hidden="false" customHeight="false" outlineLevel="0" collapsed="false">
      <c r="A11660" s="0" t="n">
        <v>1500014675</v>
      </c>
      <c r="B11660" s="157" t="n">
        <v>10.5833333333333</v>
      </c>
    </row>
    <row r="11661" customFormat="false" ht="15" hidden="false" customHeight="false" outlineLevel="0" collapsed="false">
      <c r="A11661" s="0" t="n">
        <v>1500014676</v>
      </c>
      <c r="B11661" s="157" t="n">
        <v>79.6666666666667</v>
      </c>
    </row>
    <row r="11662" customFormat="false" ht="15" hidden="false" customHeight="false" outlineLevel="0" collapsed="false">
      <c r="A11662" s="0" t="n">
        <v>1500014677</v>
      </c>
      <c r="B11662" s="157" t="n">
        <v>285.483333333333</v>
      </c>
    </row>
    <row r="11663" customFormat="false" ht="15" hidden="false" customHeight="false" outlineLevel="0" collapsed="false">
      <c r="A11663" s="0" t="n">
        <v>1500014704</v>
      </c>
      <c r="B11663" s="157" t="n">
        <v>8.75</v>
      </c>
    </row>
    <row r="11664" customFormat="false" ht="15" hidden="false" customHeight="false" outlineLevel="0" collapsed="false">
      <c r="A11664" s="0" t="n">
        <v>1500014705</v>
      </c>
      <c r="B11664" s="157" t="n">
        <v>0</v>
      </c>
    </row>
    <row r="11665" customFormat="false" ht="15" hidden="false" customHeight="false" outlineLevel="0" collapsed="false">
      <c r="A11665" s="0" t="n">
        <v>1500014706</v>
      </c>
      <c r="B11665" s="157" t="n">
        <v>0</v>
      </c>
    </row>
    <row r="11666" customFormat="false" ht="15" hidden="false" customHeight="false" outlineLevel="0" collapsed="false">
      <c r="A11666" s="0" t="n">
        <v>1500014708</v>
      </c>
      <c r="B11666" s="157" t="n">
        <v>19.8</v>
      </c>
    </row>
    <row r="11667" customFormat="false" ht="15" hidden="false" customHeight="false" outlineLevel="0" collapsed="false">
      <c r="A11667" s="0" t="n">
        <v>1500014709</v>
      </c>
      <c r="B11667" s="157" t="n">
        <v>103.333333333333</v>
      </c>
    </row>
    <row r="11668" customFormat="false" ht="15" hidden="false" customHeight="false" outlineLevel="0" collapsed="false">
      <c r="A11668" s="0" t="n">
        <v>1500014710</v>
      </c>
      <c r="B11668" s="157" t="n">
        <v>5.83333333333333</v>
      </c>
    </row>
    <row r="11669" customFormat="false" ht="15" hidden="false" customHeight="false" outlineLevel="0" collapsed="false">
      <c r="A11669" s="0" t="n">
        <v>1500014724</v>
      </c>
      <c r="B11669" s="157" t="n">
        <v>5</v>
      </c>
    </row>
    <row r="11670" customFormat="false" ht="15" hidden="false" customHeight="false" outlineLevel="0" collapsed="false">
      <c r="A11670" s="0" t="n">
        <v>1500014725</v>
      </c>
      <c r="B11670" s="157" t="n">
        <v>11.6666666666667</v>
      </c>
    </row>
    <row r="11671" customFormat="false" ht="15" hidden="false" customHeight="false" outlineLevel="0" collapsed="false">
      <c r="A11671" s="0" t="n">
        <v>1500014726</v>
      </c>
      <c r="B11671" s="157" t="n">
        <v>12.5</v>
      </c>
    </row>
    <row r="11672" customFormat="false" ht="15" hidden="false" customHeight="false" outlineLevel="0" collapsed="false">
      <c r="A11672" s="0" t="n">
        <v>1500014791</v>
      </c>
      <c r="B11672" s="157" t="n">
        <v>80.6666666666667</v>
      </c>
    </row>
    <row r="11673" customFormat="false" ht="15" hidden="false" customHeight="false" outlineLevel="0" collapsed="false">
      <c r="A11673" s="0" t="n">
        <v>1500014750</v>
      </c>
      <c r="B11673" s="157" t="n">
        <v>8.25</v>
      </c>
    </row>
    <row r="11674" customFormat="false" ht="15" hidden="false" customHeight="false" outlineLevel="0" collapsed="false">
      <c r="A11674" s="0" t="n">
        <v>1500014751</v>
      </c>
      <c r="B11674" s="157" t="n">
        <v>0</v>
      </c>
    </row>
    <row r="11675" customFormat="false" ht="15" hidden="false" customHeight="false" outlineLevel="0" collapsed="false">
      <c r="A11675" s="0" t="n">
        <v>1500014752</v>
      </c>
      <c r="B11675" s="157" t="n">
        <v>0</v>
      </c>
    </row>
    <row r="11676" customFormat="false" ht="15" hidden="false" customHeight="false" outlineLevel="0" collapsed="false">
      <c r="A11676" s="0" t="n">
        <v>1500014843</v>
      </c>
      <c r="B11676" s="157" t="n">
        <v>0</v>
      </c>
    </row>
    <row r="11677" customFormat="false" ht="15" hidden="false" customHeight="false" outlineLevel="0" collapsed="false">
      <c r="A11677" s="0" t="n">
        <v>1500014844</v>
      </c>
      <c r="B11677" s="157" t="n">
        <v>1.91666666666667</v>
      </c>
    </row>
    <row r="11678" customFormat="false" ht="15" hidden="false" customHeight="false" outlineLevel="0" collapsed="false">
      <c r="A11678" s="0" t="n">
        <v>1500014845</v>
      </c>
      <c r="B11678" s="157" t="n">
        <v>0</v>
      </c>
    </row>
    <row r="11679" customFormat="false" ht="15" hidden="false" customHeight="false" outlineLevel="0" collapsed="false">
      <c r="A11679" s="0" t="n">
        <v>1500014846</v>
      </c>
      <c r="B11679" s="157" t="n">
        <v>0</v>
      </c>
    </row>
    <row r="11680" customFormat="false" ht="15" hidden="false" customHeight="false" outlineLevel="0" collapsed="false">
      <c r="A11680" s="0" t="n">
        <v>1500014864</v>
      </c>
      <c r="B11680" s="157" t="n">
        <v>1.25</v>
      </c>
    </row>
    <row r="11681" customFormat="false" ht="15" hidden="false" customHeight="false" outlineLevel="0" collapsed="false">
      <c r="A11681" s="0" t="n">
        <v>1500014865</v>
      </c>
      <c r="B11681" s="157" t="n">
        <v>4.41666666666667</v>
      </c>
    </row>
    <row r="11682" customFormat="false" ht="15" hidden="false" customHeight="false" outlineLevel="0" collapsed="false">
      <c r="A11682" s="0" t="n">
        <v>1500014866</v>
      </c>
      <c r="B11682" s="157" t="n">
        <v>3.83333333333333</v>
      </c>
    </row>
    <row r="11683" customFormat="false" ht="15" hidden="false" customHeight="false" outlineLevel="0" collapsed="false">
      <c r="A11683" s="0" t="n">
        <v>1500014867</v>
      </c>
      <c r="B11683" s="157" t="n">
        <v>5.83333333333333</v>
      </c>
    </row>
    <row r="11684" customFormat="false" ht="15" hidden="false" customHeight="false" outlineLevel="0" collapsed="false">
      <c r="A11684" s="0" t="n">
        <v>1500014868</v>
      </c>
      <c r="B11684" s="157" t="n">
        <v>0</v>
      </c>
    </row>
    <row r="11685" customFormat="false" ht="15" hidden="false" customHeight="false" outlineLevel="0" collapsed="false">
      <c r="A11685" s="0" t="n">
        <v>1500014869</v>
      </c>
      <c r="B11685" s="157" t="n">
        <v>18.7083333333333</v>
      </c>
    </row>
    <row r="11686" customFormat="false" ht="15" hidden="false" customHeight="false" outlineLevel="0" collapsed="false">
      <c r="A11686" s="0" t="n">
        <v>1500014870</v>
      </c>
      <c r="B11686" s="157" t="n">
        <v>8.33333333333333</v>
      </c>
    </row>
    <row r="11687" customFormat="false" ht="15" hidden="false" customHeight="false" outlineLevel="0" collapsed="false">
      <c r="A11687" s="0" t="n">
        <v>1500014871</v>
      </c>
      <c r="B11687" s="157" t="n">
        <v>0</v>
      </c>
    </row>
    <row r="11688" customFormat="false" ht="15" hidden="false" customHeight="false" outlineLevel="0" collapsed="false">
      <c r="A11688" s="0" t="n">
        <v>1500014873</v>
      </c>
      <c r="B11688" s="157" t="n">
        <v>0</v>
      </c>
    </row>
    <row r="11689" customFormat="false" ht="15" hidden="false" customHeight="false" outlineLevel="0" collapsed="false">
      <c r="A11689" s="0" t="n">
        <v>1500014882</v>
      </c>
      <c r="B11689" s="157" t="n">
        <v>19.1666666666667</v>
      </c>
    </row>
    <row r="11690" customFormat="false" ht="15" hidden="false" customHeight="false" outlineLevel="0" collapsed="false">
      <c r="A11690" s="0" t="n">
        <v>1500014884</v>
      </c>
      <c r="B11690" s="157" t="n">
        <v>88.5833333333333</v>
      </c>
    </row>
    <row r="11691" customFormat="false" ht="15" hidden="false" customHeight="false" outlineLevel="0" collapsed="false">
      <c r="A11691" s="0" t="n">
        <v>1500014885</v>
      </c>
      <c r="B11691" s="157" t="n">
        <v>100.333333333333</v>
      </c>
    </row>
    <row r="11692" customFormat="false" ht="15" hidden="false" customHeight="false" outlineLevel="0" collapsed="false">
      <c r="A11692" s="0" t="n">
        <v>1500014886</v>
      </c>
      <c r="B11692" s="157" t="n">
        <v>1.66666666666667</v>
      </c>
    </row>
    <row r="11693" customFormat="false" ht="15" hidden="false" customHeight="false" outlineLevel="0" collapsed="false">
      <c r="A11693" s="0" t="n">
        <v>1500014887</v>
      </c>
      <c r="B11693" s="157" t="n">
        <v>11.1666666666667</v>
      </c>
    </row>
    <row r="11694" customFormat="false" ht="15" hidden="false" customHeight="false" outlineLevel="0" collapsed="false">
      <c r="A11694" s="0" t="n">
        <v>1500014888</v>
      </c>
      <c r="B11694" s="157" t="n">
        <v>0.833333333333333</v>
      </c>
    </row>
    <row r="11695" customFormat="false" ht="15" hidden="false" customHeight="false" outlineLevel="0" collapsed="false">
      <c r="A11695" s="0" t="n">
        <v>1500014919</v>
      </c>
      <c r="B11695" s="157" t="n">
        <v>0</v>
      </c>
    </row>
    <row r="11696" customFormat="false" ht="15" hidden="false" customHeight="false" outlineLevel="0" collapsed="false">
      <c r="A11696" s="0" t="n">
        <v>1500014920</v>
      </c>
      <c r="B11696" s="157" t="n">
        <v>23.3333333333333</v>
      </c>
    </row>
    <row r="11697" customFormat="false" ht="15" hidden="false" customHeight="false" outlineLevel="0" collapsed="false">
      <c r="A11697" s="0" t="n">
        <v>1500014921</v>
      </c>
      <c r="B11697" s="157" t="n">
        <v>20.0833333333333</v>
      </c>
    </row>
    <row r="11698" customFormat="false" ht="15" hidden="false" customHeight="false" outlineLevel="0" collapsed="false">
      <c r="A11698" s="0" t="n">
        <v>1500014904</v>
      </c>
      <c r="B11698" s="157" t="n">
        <v>0</v>
      </c>
    </row>
    <row r="11699" customFormat="false" ht="15" hidden="false" customHeight="false" outlineLevel="0" collapsed="false">
      <c r="A11699" s="0" t="n">
        <v>1500014905</v>
      </c>
      <c r="B11699" s="157" t="n">
        <v>0</v>
      </c>
    </row>
    <row r="11700" customFormat="false" ht="15" hidden="false" customHeight="false" outlineLevel="0" collapsed="false">
      <c r="A11700" s="0" t="n">
        <v>1500014906</v>
      </c>
      <c r="B11700" s="157" t="n">
        <v>0</v>
      </c>
    </row>
    <row r="11701" customFormat="false" ht="15" hidden="false" customHeight="false" outlineLevel="0" collapsed="false">
      <c r="A11701" s="0" t="n">
        <v>1500014930</v>
      </c>
      <c r="B11701" s="157" t="n">
        <v>34.4166666666667</v>
      </c>
    </row>
    <row r="11702" customFormat="false" ht="15" hidden="false" customHeight="false" outlineLevel="0" collapsed="false">
      <c r="A11702" s="0" t="n">
        <v>1500014960</v>
      </c>
      <c r="B11702" s="157" t="n">
        <v>44.4166666666667</v>
      </c>
    </row>
    <row r="11703" customFormat="false" ht="15" hidden="false" customHeight="false" outlineLevel="0" collapsed="false">
      <c r="A11703" s="0" t="n">
        <v>1500014961</v>
      </c>
      <c r="B11703" s="157" t="n">
        <v>2.5</v>
      </c>
    </row>
    <row r="11704" customFormat="false" ht="15" hidden="false" customHeight="false" outlineLevel="0" collapsed="false">
      <c r="A11704" s="0" t="n">
        <v>1500014962</v>
      </c>
      <c r="B11704" s="157" t="n">
        <v>51.0833333333333</v>
      </c>
    </row>
    <row r="11705" customFormat="false" ht="15" hidden="false" customHeight="false" outlineLevel="0" collapsed="false">
      <c r="A11705" s="0" t="n">
        <v>1500014963</v>
      </c>
      <c r="B11705" s="157" t="n">
        <v>7.04166666666667</v>
      </c>
    </row>
    <row r="11706" customFormat="false" ht="15" hidden="false" customHeight="false" outlineLevel="0" collapsed="false">
      <c r="A11706" s="0" t="n">
        <v>1500014964</v>
      </c>
      <c r="B11706" s="157" t="n">
        <v>3.33333333333333</v>
      </c>
    </row>
    <row r="11707" customFormat="false" ht="15" hidden="false" customHeight="false" outlineLevel="0" collapsed="false">
      <c r="A11707" s="0" t="n">
        <v>1500014965</v>
      </c>
      <c r="B11707" s="157" t="n">
        <v>77.7666666666667</v>
      </c>
    </row>
    <row r="11708" customFormat="false" ht="15" hidden="false" customHeight="false" outlineLevel="0" collapsed="false">
      <c r="A11708" s="0" t="n">
        <v>1500014966</v>
      </c>
      <c r="B11708" s="157" t="n">
        <v>57.6666666666667</v>
      </c>
    </row>
    <row r="11709" customFormat="false" ht="15" hidden="false" customHeight="false" outlineLevel="0" collapsed="false">
      <c r="A11709" s="0" t="n">
        <v>1500014967</v>
      </c>
      <c r="B11709" s="157" t="n">
        <v>93</v>
      </c>
    </row>
    <row r="11710" customFormat="false" ht="15" hidden="false" customHeight="false" outlineLevel="0" collapsed="false">
      <c r="A11710" s="0" t="n">
        <v>1500014968</v>
      </c>
      <c r="B11710" s="157" t="n">
        <v>108.5</v>
      </c>
    </row>
    <row r="11711" customFormat="false" ht="15" hidden="false" customHeight="false" outlineLevel="0" collapsed="false">
      <c r="A11711" s="0" t="n">
        <v>1500014969</v>
      </c>
      <c r="B11711" s="157" t="n">
        <v>8.5</v>
      </c>
    </row>
    <row r="11712" customFormat="false" ht="15" hidden="false" customHeight="false" outlineLevel="0" collapsed="false">
      <c r="A11712" s="0" t="n">
        <v>1500014991</v>
      </c>
      <c r="B11712" s="157" t="n">
        <v>42</v>
      </c>
    </row>
    <row r="11713" customFormat="false" ht="15" hidden="false" customHeight="false" outlineLevel="0" collapsed="false">
      <c r="A11713" s="0" t="n">
        <v>1500014992</v>
      </c>
      <c r="B11713" s="157" t="n">
        <v>11.75</v>
      </c>
    </row>
    <row r="11714" customFormat="false" ht="15" hidden="false" customHeight="false" outlineLevel="0" collapsed="false">
      <c r="A11714" s="0" t="n">
        <v>1500014993</v>
      </c>
      <c r="B11714" s="157" t="n">
        <v>93.3333333333333</v>
      </c>
    </row>
    <row r="11715" customFormat="false" ht="15" hidden="false" customHeight="false" outlineLevel="0" collapsed="false">
      <c r="A11715" s="0" t="n">
        <v>1500015024</v>
      </c>
      <c r="B11715" s="157" t="n">
        <v>27</v>
      </c>
    </row>
    <row r="11716" customFormat="false" ht="15" hidden="false" customHeight="false" outlineLevel="0" collapsed="false">
      <c r="A11716" s="0" t="n">
        <v>1500015025</v>
      </c>
      <c r="B11716" s="157" t="n">
        <v>73</v>
      </c>
    </row>
    <row r="11717" customFormat="false" ht="15" hidden="false" customHeight="false" outlineLevel="0" collapsed="false">
      <c r="A11717" s="0" t="n">
        <v>1500015026</v>
      </c>
      <c r="B11717" s="157" t="n">
        <v>7.08333333333333</v>
      </c>
    </row>
    <row r="11718" customFormat="false" ht="15" hidden="false" customHeight="false" outlineLevel="0" collapsed="false">
      <c r="A11718" s="0" t="n">
        <v>1500015027</v>
      </c>
      <c r="B11718" s="157" t="n">
        <v>43.3333333333333</v>
      </c>
    </row>
    <row r="11719" customFormat="false" ht="15" hidden="false" customHeight="false" outlineLevel="0" collapsed="false">
      <c r="A11719" s="0" t="n">
        <v>1500015053</v>
      </c>
      <c r="B11719" s="157" t="n">
        <v>0</v>
      </c>
    </row>
    <row r="11720" customFormat="false" ht="15" hidden="false" customHeight="false" outlineLevel="0" collapsed="false">
      <c r="A11720" s="0" t="n">
        <v>1500015054</v>
      </c>
      <c r="B11720" s="157" t="n">
        <v>6.5</v>
      </c>
    </row>
    <row r="11721" customFormat="false" ht="15" hidden="false" customHeight="false" outlineLevel="0" collapsed="false">
      <c r="A11721" s="0" t="n">
        <v>1500015055</v>
      </c>
      <c r="B11721" s="157" t="n">
        <v>22.25</v>
      </c>
    </row>
    <row r="11722" customFormat="false" ht="15" hidden="false" customHeight="false" outlineLevel="0" collapsed="false">
      <c r="A11722" s="0" t="n">
        <v>1500015056</v>
      </c>
      <c r="B11722" s="157" t="n">
        <v>14.1666666666667</v>
      </c>
    </row>
    <row r="11723" customFormat="false" ht="15" hidden="false" customHeight="false" outlineLevel="0" collapsed="false">
      <c r="A11723" s="0" t="n">
        <v>1500015057</v>
      </c>
      <c r="B11723" s="157" t="n">
        <v>2.08333333333333</v>
      </c>
    </row>
    <row r="11724" customFormat="false" ht="15" hidden="false" customHeight="false" outlineLevel="0" collapsed="false">
      <c r="A11724" s="0" t="n">
        <v>1500015058</v>
      </c>
      <c r="B11724" s="157" t="n">
        <v>43.5416666666667</v>
      </c>
    </row>
    <row r="11725" customFormat="false" ht="15" hidden="false" customHeight="false" outlineLevel="0" collapsed="false">
      <c r="A11725" s="0" t="n">
        <v>1500015059</v>
      </c>
      <c r="B11725" s="157" t="n">
        <v>0</v>
      </c>
    </row>
    <row r="11726" customFormat="false" ht="15" hidden="false" customHeight="false" outlineLevel="0" collapsed="false">
      <c r="A11726" s="0" t="n">
        <v>1500015060</v>
      </c>
      <c r="B11726" s="157" t="n">
        <v>0</v>
      </c>
    </row>
    <row r="11727" customFormat="false" ht="15" hidden="false" customHeight="false" outlineLevel="0" collapsed="false">
      <c r="A11727" s="0" t="n">
        <v>1500015061</v>
      </c>
      <c r="B11727" s="157" t="n">
        <v>10.8333333333333</v>
      </c>
    </row>
    <row r="11728" customFormat="false" ht="15" hidden="false" customHeight="false" outlineLevel="0" collapsed="false">
      <c r="A11728" s="0" t="n">
        <v>1500015062</v>
      </c>
      <c r="B11728" s="157" t="n">
        <v>164.841666666667</v>
      </c>
    </row>
    <row r="11729" customFormat="false" ht="15" hidden="false" customHeight="false" outlineLevel="0" collapsed="false">
      <c r="A11729" s="0" t="n">
        <v>1500015063</v>
      </c>
      <c r="B11729" s="157" t="n">
        <v>174.491666666667</v>
      </c>
    </row>
    <row r="11730" customFormat="false" ht="15" hidden="false" customHeight="false" outlineLevel="0" collapsed="false">
      <c r="A11730" s="0" t="n">
        <v>1500015132</v>
      </c>
      <c r="B11730" s="157" t="n">
        <v>0.916666666666667</v>
      </c>
    </row>
    <row r="11731" customFormat="false" ht="15" hidden="false" customHeight="false" outlineLevel="0" collapsed="false">
      <c r="A11731" s="0" t="n">
        <v>1500015133</v>
      </c>
      <c r="B11731" s="157" t="n">
        <v>2.5</v>
      </c>
    </row>
    <row r="11732" customFormat="false" ht="15" hidden="false" customHeight="false" outlineLevel="0" collapsed="false">
      <c r="A11732" s="0" t="n">
        <v>1500015134</v>
      </c>
      <c r="B11732" s="157" t="n">
        <v>0</v>
      </c>
    </row>
    <row r="11733" customFormat="false" ht="15" hidden="false" customHeight="false" outlineLevel="0" collapsed="false">
      <c r="A11733" s="0" t="n">
        <v>1500015135</v>
      </c>
      <c r="B11733" s="157" t="n">
        <v>18.3333333333333</v>
      </c>
    </row>
    <row r="11734" customFormat="false" ht="15" hidden="false" customHeight="false" outlineLevel="0" collapsed="false">
      <c r="A11734" s="0" t="n">
        <v>1500015148</v>
      </c>
      <c r="B11734" s="157" t="n">
        <v>23.1666666666667</v>
      </c>
    </row>
    <row r="11735" customFormat="false" ht="15" hidden="false" customHeight="false" outlineLevel="0" collapsed="false">
      <c r="A11735" s="0" t="n">
        <v>1500015152</v>
      </c>
      <c r="B11735" s="157" t="n">
        <v>0</v>
      </c>
    </row>
    <row r="11736" customFormat="false" ht="15" hidden="false" customHeight="false" outlineLevel="0" collapsed="false">
      <c r="A11736" s="0" t="n">
        <v>1500015153</v>
      </c>
      <c r="B11736" s="157" t="n">
        <v>287.8</v>
      </c>
    </row>
    <row r="11737" customFormat="false" ht="15" hidden="false" customHeight="false" outlineLevel="0" collapsed="false">
      <c r="A11737" s="0" t="n">
        <v>1500015154</v>
      </c>
      <c r="B11737" s="157" t="n">
        <v>73.5083333333333</v>
      </c>
    </row>
    <row r="11738" customFormat="false" ht="15" hidden="false" customHeight="false" outlineLevel="0" collapsed="false">
      <c r="A11738" s="0" t="n">
        <v>1500015088</v>
      </c>
      <c r="B11738" s="157" t="n">
        <v>16.0833333333333</v>
      </c>
    </row>
    <row r="11739" customFormat="false" ht="15" hidden="false" customHeight="false" outlineLevel="0" collapsed="false">
      <c r="A11739" s="0" t="n">
        <v>1500015089</v>
      </c>
      <c r="B11739" s="157" t="n">
        <v>24.5833333333333</v>
      </c>
    </row>
    <row r="11740" customFormat="false" ht="15" hidden="false" customHeight="false" outlineLevel="0" collapsed="false">
      <c r="A11740" s="0" t="n">
        <v>1500015090</v>
      </c>
      <c r="B11740" s="157" t="n">
        <v>13.4166666666667</v>
      </c>
    </row>
    <row r="11741" customFormat="false" ht="15" hidden="false" customHeight="false" outlineLevel="0" collapsed="false">
      <c r="A11741" s="0" t="n">
        <v>1500015091</v>
      </c>
      <c r="B11741" s="157" t="n">
        <v>51.45</v>
      </c>
    </row>
    <row r="11742" customFormat="false" ht="15" hidden="false" customHeight="false" outlineLevel="0" collapsed="false">
      <c r="A11742" s="0" t="n">
        <v>1500015092</v>
      </c>
      <c r="B11742" s="157" t="n">
        <v>19.8333333333333</v>
      </c>
    </row>
    <row r="11743" customFormat="false" ht="15" hidden="false" customHeight="false" outlineLevel="0" collapsed="false">
      <c r="A11743" s="0" t="n">
        <v>1500015093</v>
      </c>
      <c r="B11743" s="157" t="n">
        <v>25.2916666666667</v>
      </c>
    </row>
    <row r="11744" customFormat="false" ht="15" hidden="false" customHeight="false" outlineLevel="0" collapsed="false">
      <c r="A11744" s="0" t="n">
        <v>1500015163</v>
      </c>
      <c r="B11744" s="157" t="n">
        <v>25.8333333333333</v>
      </c>
    </row>
    <row r="11745" customFormat="false" ht="15" hidden="false" customHeight="false" outlineLevel="0" collapsed="false">
      <c r="A11745" s="0" t="n">
        <v>1500015164</v>
      </c>
      <c r="B11745" s="157" t="n">
        <v>0</v>
      </c>
    </row>
    <row r="11746" customFormat="false" ht="15" hidden="false" customHeight="false" outlineLevel="0" collapsed="false">
      <c r="A11746" s="0" t="n">
        <v>1500015165</v>
      </c>
      <c r="B11746" s="157" t="n">
        <v>0</v>
      </c>
    </row>
    <row r="11747" customFormat="false" ht="15" hidden="false" customHeight="false" outlineLevel="0" collapsed="false">
      <c r="A11747" s="0" t="n">
        <v>1500015184</v>
      </c>
      <c r="B11747" s="157" t="n">
        <v>46.1666666666667</v>
      </c>
    </row>
    <row r="11748" customFormat="false" ht="15" hidden="false" customHeight="false" outlineLevel="0" collapsed="false">
      <c r="A11748" s="0" t="n">
        <v>1500015185</v>
      </c>
      <c r="B11748" s="157" t="n">
        <v>0</v>
      </c>
    </row>
    <row r="11749" customFormat="false" ht="15" hidden="false" customHeight="false" outlineLevel="0" collapsed="false">
      <c r="A11749" s="0" t="n">
        <v>1500015186</v>
      </c>
      <c r="B11749" s="157" t="n">
        <v>6.66666666666667</v>
      </c>
    </row>
    <row r="11750" customFormat="false" ht="15" hidden="false" customHeight="false" outlineLevel="0" collapsed="false">
      <c r="A11750" s="0" t="n">
        <v>1500015187</v>
      </c>
      <c r="B11750" s="157" t="n">
        <v>0</v>
      </c>
    </row>
    <row r="11751" customFormat="false" ht="15" hidden="false" customHeight="false" outlineLevel="0" collapsed="false">
      <c r="A11751" s="0" t="n">
        <v>1500015188</v>
      </c>
      <c r="B11751" s="157" t="n">
        <v>0</v>
      </c>
    </row>
    <row r="11752" customFormat="false" ht="15" hidden="false" customHeight="false" outlineLevel="0" collapsed="false">
      <c r="A11752" s="0" t="n">
        <v>1500015189</v>
      </c>
      <c r="B11752" s="157" t="n">
        <v>15.9416666666667</v>
      </c>
    </row>
    <row r="11753" customFormat="false" ht="15" hidden="false" customHeight="false" outlineLevel="0" collapsed="false">
      <c r="A11753" s="0" t="n">
        <v>1500015190</v>
      </c>
      <c r="B11753" s="157" t="n">
        <v>68</v>
      </c>
    </row>
    <row r="11754" customFormat="false" ht="15" hidden="false" customHeight="false" outlineLevel="0" collapsed="false">
      <c r="A11754" s="0" t="n">
        <v>1500015191</v>
      </c>
      <c r="B11754" s="157" t="n">
        <v>0</v>
      </c>
    </row>
    <row r="11755" customFormat="false" ht="15" hidden="false" customHeight="false" outlineLevel="0" collapsed="false">
      <c r="A11755" s="0" t="n">
        <v>1500015209</v>
      </c>
      <c r="B11755" s="157" t="n">
        <v>26.0333333333333</v>
      </c>
    </row>
    <row r="11756" customFormat="false" ht="15" hidden="false" customHeight="false" outlineLevel="0" collapsed="false">
      <c r="A11756" s="0" t="n">
        <v>1500015210</v>
      </c>
      <c r="B11756" s="157" t="n">
        <v>0</v>
      </c>
    </row>
    <row r="11757" customFormat="false" ht="15" hidden="false" customHeight="false" outlineLevel="0" collapsed="false">
      <c r="A11757" s="0" t="n">
        <v>1500015211</v>
      </c>
      <c r="B11757" s="157" t="n">
        <v>26.25</v>
      </c>
    </row>
    <row r="11758" customFormat="false" ht="15" hidden="false" customHeight="false" outlineLevel="0" collapsed="false">
      <c r="A11758" s="0" t="n">
        <v>1500015213</v>
      </c>
      <c r="B11758" s="157" t="n">
        <v>245.125</v>
      </c>
    </row>
    <row r="11759" customFormat="false" ht="15" hidden="false" customHeight="false" outlineLevel="0" collapsed="false">
      <c r="A11759" s="0" t="n">
        <v>1500015222</v>
      </c>
      <c r="B11759" s="157" t="n">
        <v>13.75</v>
      </c>
    </row>
    <row r="11760" customFormat="false" ht="15" hidden="false" customHeight="false" outlineLevel="0" collapsed="false">
      <c r="A11760" s="0" t="n">
        <v>1500015223</v>
      </c>
      <c r="B11760" s="157" t="n">
        <v>17.9166666666667</v>
      </c>
    </row>
    <row r="11761" customFormat="false" ht="15" hidden="false" customHeight="false" outlineLevel="0" collapsed="false">
      <c r="A11761" s="0" t="n">
        <v>1500015224</v>
      </c>
      <c r="B11761" s="157" t="n">
        <v>0</v>
      </c>
    </row>
    <row r="11762" customFormat="false" ht="15" hidden="false" customHeight="false" outlineLevel="0" collapsed="false">
      <c r="A11762" s="0" t="n">
        <v>1500015225</v>
      </c>
      <c r="B11762" s="157" t="n">
        <v>26.3333333333333</v>
      </c>
    </row>
    <row r="11763" customFormat="false" ht="15" hidden="false" customHeight="false" outlineLevel="0" collapsed="false">
      <c r="A11763" s="0" t="n">
        <v>1500015226</v>
      </c>
      <c r="B11763" s="157" t="n">
        <v>44.5</v>
      </c>
    </row>
    <row r="11764" customFormat="false" ht="15" hidden="false" customHeight="false" outlineLevel="0" collapsed="false">
      <c r="A11764" s="0" t="n">
        <v>1500015227</v>
      </c>
      <c r="B11764" s="157" t="n">
        <v>0</v>
      </c>
    </row>
    <row r="11765" customFormat="false" ht="15" hidden="false" customHeight="false" outlineLevel="0" collapsed="false">
      <c r="A11765" s="0" t="n">
        <v>1500015228</v>
      </c>
      <c r="B11765" s="157" t="n">
        <v>17.5</v>
      </c>
    </row>
    <row r="11766" customFormat="false" ht="15" hidden="false" customHeight="false" outlineLevel="0" collapsed="false">
      <c r="A11766" s="0" t="n">
        <v>1500015229</v>
      </c>
      <c r="B11766" s="157" t="n">
        <v>419.933333333333</v>
      </c>
    </row>
    <row r="11767" customFormat="false" ht="15" hidden="false" customHeight="false" outlineLevel="0" collapsed="false">
      <c r="A11767" s="0" t="n">
        <v>1500015230</v>
      </c>
      <c r="B11767" s="157" t="n">
        <v>432.758333333333</v>
      </c>
    </row>
    <row r="11768" customFormat="false" ht="15" hidden="false" customHeight="false" outlineLevel="0" collapsed="false">
      <c r="A11768" s="0" t="n">
        <v>1500015270</v>
      </c>
      <c r="B11768" s="157" t="n">
        <v>9.16666666666667</v>
      </c>
    </row>
    <row r="11769" customFormat="false" ht="15" hidden="false" customHeight="false" outlineLevel="0" collapsed="false">
      <c r="A11769" s="0" t="n">
        <v>1500015271</v>
      </c>
      <c r="B11769" s="157" t="n">
        <v>2.5</v>
      </c>
    </row>
    <row r="11770" customFormat="false" ht="15" hidden="false" customHeight="false" outlineLevel="0" collapsed="false">
      <c r="A11770" s="0" t="n">
        <v>1500015272</v>
      </c>
      <c r="B11770" s="157" t="n">
        <v>0</v>
      </c>
    </row>
    <row r="11771" customFormat="false" ht="15" hidden="false" customHeight="false" outlineLevel="0" collapsed="false">
      <c r="A11771" s="0" t="n">
        <v>1500015273</v>
      </c>
      <c r="B11771" s="157" t="n">
        <v>6.08333333333333</v>
      </c>
    </row>
    <row r="11772" customFormat="false" ht="15" hidden="false" customHeight="false" outlineLevel="0" collapsed="false">
      <c r="A11772" s="0" t="n">
        <v>1500015274</v>
      </c>
      <c r="B11772" s="157" t="n">
        <v>9.65833333333333</v>
      </c>
    </row>
    <row r="11773" customFormat="false" ht="15" hidden="false" customHeight="false" outlineLevel="0" collapsed="false">
      <c r="A11773" s="0" t="n">
        <v>1500015275</v>
      </c>
      <c r="B11773" s="157" t="n">
        <v>11</v>
      </c>
    </row>
    <row r="11774" customFormat="false" ht="15" hidden="false" customHeight="false" outlineLevel="0" collapsed="false">
      <c r="A11774" s="0" t="n">
        <v>1500015276</v>
      </c>
      <c r="B11774" s="157" t="n">
        <v>0</v>
      </c>
    </row>
    <row r="11775" customFormat="false" ht="15" hidden="false" customHeight="false" outlineLevel="0" collapsed="false">
      <c r="A11775" s="0" t="n">
        <v>1500015303</v>
      </c>
      <c r="B11775" s="157" t="n">
        <v>0</v>
      </c>
    </row>
    <row r="11776" customFormat="false" ht="15" hidden="false" customHeight="false" outlineLevel="0" collapsed="false">
      <c r="A11776" s="0" t="n">
        <v>1500015327</v>
      </c>
      <c r="B11776" s="157" t="n">
        <v>19.25</v>
      </c>
    </row>
    <row r="11777" customFormat="false" ht="15" hidden="false" customHeight="false" outlineLevel="0" collapsed="false">
      <c r="A11777" s="0" t="n">
        <v>1500015328</v>
      </c>
      <c r="B11777" s="157" t="n">
        <v>0</v>
      </c>
    </row>
    <row r="11778" customFormat="false" ht="15" hidden="false" customHeight="false" outlineLevel="0" collapsed="false">
      <c r="A11778" s="0" t="n">
        <v>1500015329</v>
      </c>
      <c r="B11778" s="157" t="n">
        <v>0</v>
      </c>
    </row>
    <row r="11779" customFormat="false" ht="15" hidden="false" customHeight="false" outlineLevel="0" collapsed="false">
      <c r="A11779" s="0" t="n">
        <v>1500015330</v>
      </c>
      <c r="B11779" s="157" t="n">
        <v>0</v>
      </c>
    </row>
    <row r="11780" customFormat="false" ht="15" hidden="false" customHeight="false" outlineLevel="0" collapsed="false">
      <c r="A11780" s="0" t="n">
        <v>1500015349</v>
      </c>
      <c r="B11780" s="157" t="n">
        <v>1.66666666666667</v>
      </c>
    </row>
    <row r="11781" customFormat="false" ht="15" hidden="false" customHeight="false" outlineLevel="0" collapsed="false">
      <c r="A11781" s="0" t="n">
        <v>1500015350</v>
      </c>
      <c r="B11781" s="157" t="n">
        <v>32.5</v>
      </c>
    </row>
    <row r="11782" customFormat="false" ht="15" hidden="false" customHeight="false" outlineLevel="0" collapsed="false">
      <c r="A11782" s="0" t="n">
        <v>1500015351</v>
      </c>
      <c r="B11782" s="157" t="n">
        <v>53.4166666666667</v>
      </c>
    </row>
    <row r="11783" customFormat="false" ht="15" hidden="false" customHeight="false" outlineLevel="0" collapsed="false">
      <c r="A11783" s="0" t="n">
        <v>1500015352</v>
      </c>
      <c r="B11783" s="157" t="n">
        <v>29.0333333333333</v>
      </c>
    </row>
    <row r="11784" customFormat="false" ht="15" hidden="false" customHeight="false" outlineLevel="0" collapsed="false">
      <c r="A11784" s="0" t="n">
        <v>1500015353</v>
      </c>
      <c r="B11784" s="157" t="n">
        <v>18.1833333333333</v>
      </c>
    </row>
    <row r="11785" customFormat="false" ht="15" hidden="false" customHeight="false" outlineLevel="0" collapsed="false">
      <c r="A11785" s="0" t="n">
        <v>1500015354</v>
      </c>
      <c r="B11785" s="157" t="n">
        <v>4.875</v>
      </c>
    </row>
    <row r="11786" customFormat="false" ht="15" hidden="false" customHeight="false" outlineLevel="0" collapsed="false">
      <c r="A11786" s="0" t="n">
        <v>1500015355</v>
      </c>
      <c r="B11786" s="157" t="n">
        <v>0</v>
      </c>
    </row>
    <row r="11787" customFormat="false" ht="15" hidden="false" customHeight="false" outlineLevel="0" collapsed="false">
      <c r="A11787" s="0" t="n">
        <v>1500015356</v>
      </c>
      <c r="B11787" s="157" t="n">
        <v>0</v>
      </c>
    </row>
    <row r="11788" customFormat="false" ht="15" hidden="false" customHeight="false" outlineLevel="0" collapsed="false">
      <c r="A11788" s="0" t="n">
        <v>1500015524</v>
      </c>
      <c r="B11788" s="157" t="n">
        <v>267.5</v>
      </c>
    </row>
    <row r="11789" customFormat="false" ht="15" hidden="false" customHeight="false" outlineLevel="0" collapsed="false">
      <c r="A11789" s="0" t="n">
        <v>1500015357</v>
      </c>
      <c r="B11789" s="157" t="n">
        <v>11.6666666666667</v>
      </c>
    </row>
    <row r="11790" customFormat="false" ht="15" hidden="false" customHeight="false" outlineLevel="0" collapsed="false">
      <c r="A11790" s="0" t="n">
        <v>1500015400</v>
      </c>
      <c r="B11790" s="157" t="n">
        <v>0</v>
      </c>
    </row>
    <row r="11791" customFormat="false" ht="15" hidden="false" customHeight="false" outlineLevel="0" collapsed="false">
      <c r="A11791" s="0" t="n">
        <v>1500015401</v>
      </c>
      <c r="B11791" s="157" t="n">
        <v>6.91666666666667</v>
      </c>
    </row>
    <row r="11792" customFormat="false" ht="15" hidden="false" customHeight="false" outlineLevel="0" collapsed="false">
      <c r="A11792" s="0" t="n">
        <v>1500015402</v>
      </c>
      <c r="B11792" s="157" t="n">
        <v>28.1333333333333</v>
      </c>
    </row>
    <row r="11793" customFormat="false" ht="15" hidden="false" customHeight="false" outlineLevel="0" collapsed="false">
      <c r="A11793" s="0" t="n">
        <v>1500015403</v>
      </c>
      <c r="B11793" s="157" t="n">
        <v>80.6666666666667</v>
      </c>
    </row>
    <row r="11794" customFormat="false" ht="15" hidden="false" customHeight="false" outlineLevel="0" collapsed="false">
      <c r="A11794" s="0" t="n">
        <v>1500015404</v>
      </c>
      <c r="B11794" s="157" t="n">
        <v>1.25</v>
      </c>
    </row>
    <row r="11795" customFormat="false" ht="15" hidden="false" customHeight="false" outlineLevel="0" collapsed="false">
      <c r="A11795" s="0" t="n">
        <v>1500015405</v>
      </c>
      <c r="B11795" s="157" t="n">
        <v>0</v>
      </c>
    </row>
    <row r="11796" customFormat="false" ht="15" hidden="false" customHeight="false" outlineLevel="0" collapsed="false">
      <c r="A11796" s="0" t="n">
        <v>1500015406</v>
      </c>
      <c r="B11796" s="157" t="n">
        <v>1.66666666666667</v>
      </c>
    </row>
    <row r="11797" customFormat="false" ht="15" hidden="false" customHeight="false" outlineLevel="0" collapsed="false">
      <c r="A11797" s="0" t="n">
        <v>1500015407</v>
      </c>
      <c r="B11797" s="157" t="n">
        <v>0</v>
      </c>
    </row>
    <row r="11798" customFormat="false" ht="15" hidden="false" customHeight="false" outlineLevel="0" collapsed="false">
      <c r="A11798" s="0" t="n">
        <v>1500015408</v>
      </c>
      <c r="B11798" s="157" t="n">
        <v>0</v>
      </c>
    </row>
    <row r="11799" customFormat="false" ht="15" hidden="false" customHeight="false" outlineLevel="0" collapsed="false">
      <c r="A11799" s="0" t="n">
        <v>1500015409</v>
      </c>
      <c r="B11799" s="157" t="n">
        <v>54.5</v>
      </c>
    </row>
    <row r="11800" customFormat="false" ht="15" hidden="false" customHeight="false" outlineLevel="0" collapsed="false">
      <c r="A11800" s="0" t="n">
        <v>1500015410</v>
      </c>
      <c r="B11800" s="157" t="n">
        <v>8.83333333333333</v>
      </c>
    </row>
    <row r="11801" customFormat="false" ht="15" hidden="false" customHeight="false" outlineLevel="0" collapsed="false">
      <c r="A11801" s="0" t="n">
        <v>1500015411</v>
      </c>
      <c r="B11801" s="157" t="n">
        <v>24.1666666666667</v>
      </c>
    </row>
    <row r="11802" customFormat="false" ht="15" hidden="false" customHeight="false" outlineLevel="0" collapsed="false">
      <c r="A11802" s="0" t="n">
        <v>1500015413</v>
      </c>
      <c r="B11802" s="157" t="n">
        <v>0.833333333333333</v>
      </c>
    </row>
    <row r="11803" customFormat="false" ht="15" hidden="false" customHeight="false" outlineLevel="0" collapsed="false">
      <c r="A11803" s="0" t="n">
        <v>1500015414</v>
      </c>
      <c r="B11803" s="157" t="n">
        <v>133.516666666667</v>
      </c>
    </row>
    <row r="11804" customFormat="false" ht="15" hidden="false" customHeight="false" outlineLevel="0" collapsed="false">
      <c r="A11804" s="0" t="n">
        <v>1500015441</v>
      </c>
      <c r="B11804" s="157" t="n">
        <v>13.4166666666667</v>
      </c>
    </row>
    <row r="11805" customFormat="false" ht="15" hidden="false" customHeight="false" outlineLevel="0" collapsed="false">
      <c r="A11805" s="0" t="n">
        <v>1500015442</v>
      </c>
      <c r="B11805" s="157" t="n">
        <v>49.3333333333333</v>
      </c>
    </row>
    <row r="11806" customFormat="false" ht="15" hidden="false" customHeight="false" outlineLevel="0" collapsed="false">
      <c r="A11806" s="0" t="n">
        <v>1500015443</v>
      </c>
      <c r="B11806" s="157" t="n">
        <v>13.5</v>
      </c>
    </row>
    <row r="11807" customFormat="false" ht="15" hidden="false" customHeight="false" outlineLevel="0" collapsed="false">
      <c r="A11807" s="0" t="n">
        <v>1500015444</v>
      </c>
      <c r="B11807" s="157" t="n">
        <v>32.0833333333333</v>
      </c>
    </row>
    <row r="11808" customFormat="false" ht="15" hidden="false" customHeight="false" outlineLevel="0" collapsed="false">
      <c r="A11808" s="0" t="n">
        <v>1500015445</v>
      </c>
      <c r="B11808" s="157" t="n">
        <v>0</v>
      </c>
    </row>
    <row r="11809" customFormat="false" ht="15" hidden="false" customHeight="false" outlineLevel="0" collapsed="false">
      <c r="A11809" s="0" t="n">
        <v>1500015446</v>
      </c>
      <c r="B11809" s="157" t="n">
        <v>91.6666666666667</v>
      </c>
    </row>
    <row r="11810" customFormat="false" ht="15" hidden="false" customHeight="false" outlineLevel="0" collapsed="false">
      <c r="A11810" s="0" t="n">
        <v>1500015447</v>
      </c>
      <c r="B11810" s="157" t="n">
        <v>9</v>
      </c>
    </row>
    <row r="11811" customFormat="false" ht="15" hidden="false" customHeight="false" outlineLevel="0" collapsed="false">
      <c r="A11811" s="0" t="n">
        <v>1500015448</v>
      </c>
      <c r="B11811" s="157" t="n">
        <v>44.1916666666667</v>
      </c>
    </row>
    <row r="11812" customFormat="false" ht="15" hidden="false" customHeight="false" outlineLevel="0" collapsed="false">
      <c r="A11812" s="0" t="n">
        <v>1500015472</v>
      </c>
      <c r="B11812" s="157" t="n">
        <v>4.625</v>
      </c>
    </row>
    <row r="11813" customFormat="false" ht="15" hidden="false" customHeight="false" outlineLevel="0" collapsed="false">
      <c r="A11813" s="0" t="n">
        <v>1500015473</v>
      </c>
      <c r="B11813" s="157" t="n">
        <v>5.83333333333333</v>
      </c>
    </row>
    <row r="11814" customFormat="false" ht="15" hidden="false" customHeight="false" outlineLevel="0" collapsed="false">
      <c r="A11814" s="0" t="n">
        <v>1500015474</v>
      </c>
      <c r="B11814" s="157" t="n">
        <v>14.7916666666667</v>
      </c>
    </row>
    <row r="11815" customFormat="false" ht="15" hidden="false" customHeight="false" outlineLevel="0" collapsed="false">
      <c r="A11815" s="0" t="n">
        <v>1500015475</v>
      </c>
      <c r="B11815" s="157" t="n">
        <v>159.433333333333</v>
      </c>
    </row>
    <row r="11816" customFormat="false" ht="15" hidden="false" customHeight="false" outlineLevel="0" collapsed="false">
      <c r="A11816" s="0" t="n">
        <v>1500015476</v>
      </c>
      <c r="B11816" s="157" t="n">
        <v>53.1666666666667</v>
      </c>
    </row>
    <row r="11817" customFormat="false" ht="15" hidden="false" customHeight="false" outlineLevel="0" collapsed="false">
      <c r="A11817" s="0" t="n">
        <v>1500015496</v>
      </c>
      <c r="B11817" s="157" t="n">
        <v>6.33333333333333</v>
      </c>
    </row>
    <row r="11818" customFormat="false" ht="15" hidden="false" customHeight="false" outlineLevel="0" collapsed="false">
      <c r="A11818" s="0" t="n">
        <v>1500015497</v>
      </c>
      <c r="B11818" s="157" t="n">
        <v>19.5833333333333</v>
      </c>
    </row>
    <row r="11819" customFormat="false" ht="15" hidden="false" customHeight="false" outlineLevel="0" collapsed="false">
      <c r="A11819" s="0" t="n">
        <v>1500015498</v>
      </c>
      <c r="B11819" s="157" t="n">
        <v>0</v>
      </c>
    </row>
    <row r="11820" customFormat="false" ht="15" hidden="false" customHeight="false" outlineLevel="0" collapsed="false">
      <c r="A11820" s="0" t="n">
        <v>1500015499</v>
      </c>
      <c r="B11820" s="157" t="n">
        <v>10.5833333333333</v>
      </c>
    </row>
    <row r="11821" customFormat="false" ht="15" hidden="false" customHeight="false" outlineLevel="0" collapsed="false">
      <c r="A11821" s="0" t="n">
        <v>1500015500</v>
      </c>
      <c r="B11821" s="157" t="n">
        <v>36.8416666666667</v>
      </c>
    </row>
    <row r="11822" customFormat="false" ht="15" hidden="false" customHeight="false" outlineLevel="0" collapsed="false">
      <c r="A11822" s="0" t="n">
        <v>1500015501</v>
      </c>
      <c r="B11822" s="157" t="n">
        <v>18.6666666666667</v>
      </c>
    </row>
    <row r="11823" customFormat="false" ht="15" hidden="false" customHeight="false" outlineLevel="0" collapsed="false">
      <c r="A11823" s="0" t="n">
        <v>1500015502</v>
      </c>
      <c r="B11823" s="157" t="n">
        <v>38</v>
      </c>
    </row>
    <row r="11824" customFormat="false" ht="15" hidden="false" customHeight="false" outlineLevel="0" collapsed="false">
      <c r="A11824" s="0" t="n">
        <v>1500015503</v>
      </c>
      <c r="B11824" s="157" t="n">
        <v>165.166666666667</v>
      </c>
    </row>
    <row r="11825" customFormat="false" ht="15" hidden="false" customHeight="false" outlineLevel="0" collapsed="false">
      <c r="A11825" s="0" t="n">
        <v>1500015522</v>
      </c>
      <c r="B11825" s="157" t="n">
        <v>0</v>
      </c>
    </row>
    <row r="11826" customFormat="false" ht="15" hidden="false" customHeight="false" outlineLevel="0" collapsed="false">
      <c r="A11826" s="0" t="n">
        <v>1500015523</v>
      </c>
      <c r="B11826" s="157" t="n">
        <v>14.4166666666667</v>
      </c>
    </row>
    <row r="11827" customFormat="false" ht="15" hidden="false" customHeight="false" outlineLevel="0" collapsed="false">
      <c r="A11827" s="0" t="n">
        <v>1500015574</v>
      </c>
      <c r="B11827" s="157" t="n">
        <v>88</v>
      </c>
    </row>
    <row r="11828" customFormat="false" ht="15" hidden="false" customHeight="false" outlineLevel="0" collapsed="false">
      <c r="A11828" s="0" t="n">
        <v>1500015586</v>
      </c>
      <c r="B11828" s="157" t="n">
        <v>0</v>
      </c>
    </row>
    <row r="11829" customFormat="false" ht="15" hidden="false" customHeight="false" outlineLevel="0" collapsed="false">
      <c r="A11829" s="0" t="n">
        <v>1500015587</v>
      </c>
      <c r="B11829" s="157" t="n">
        <v>14.9166666666667</v>
      </c>
    </row>
    <row r="11830" customFormat="false" ht="15" hidden="false" customHeight="false" outlineLevel="0" collapsed="false">
      <c r="A11830" s="0" t="n">
        <v>1500015588</v>
      </c>
      <c r="B11830" s="157" t="n">
        <v>74.4833333333333</v>
      </c>
    </row>
    <row r="11831" customFormat="false" ht="15" hidden="false" customHeight="false" outlineLevel="0" collapsed="false">
      <c r="A11831" s="0" t="n">
        <v>1500015589</v>
      </c>
      <c r="B11831" s="157" t="n">
        <v>21.5</v>
      </c>
    </row>
    <row r="11832" customFormat="false" ht="15" hidden="false" customHeight="false" outlineLevel="0" collapsed="false">
      <c r="A11832" s="0" t="n">
        <v>1500015590</v>
      </c>
      <c r="B11832" s="157" t="n">
        <v>0</v>
      </c>
    </row>
    <row r="11833" customFormat="false" ht="15" hidden="false" customHeight="false" outlineLevel="0" collapsed="false">
      <c r="A11833" s="0" t="n">
        <v>1500015591</v>
      </c>
      <c r="B11833" s="157" t="n">
        <v>100.483333333333</v>
      </c>
    </row>
    <row r="11834" customFormat="false" ht="15" hidden="false" customHeight="false" outlineLevel="0" collapsed="false">
      <c r="A11834" s="0" t="n">
        <v>1500015630</v>
      </c>
      <c r="B11834" s="157" t="n">
        <v>11.7916666666667</v>
      </c>
    </row>
    <row r="11835" customFormat="false" ht="15" hidden="false" customHeight="false" outlineLevel="0" collapsed="false">
      <c r="A11835" s="0" t="n">
        <v>1500015631</v>
      </c>
      <c r="B11835" s="157" t="n">
        <v>18.3333333333333</v>
      </c>
    </row>
    <row r="11836" customFormat="false" ht="15" hidden="false" customHeight="false" outlineLevel="0" collapsed="false">
      <c r="A11836" s="0" t="n">
        <v>1500015632</v>
      </c>
      <c r="B11836" s="157" t="n">
        <v>0</v>
      </c>
    </row>
    <row r="11837" customFormat="false" ht="15" hidden="false" customHeight="false" outlineLevel="0" collapsed="false">
      <c r="A11837" s="0" t="n">
        <v>1500015634</v>
      </c>
      <c r="B11837" s="157" t="n">
        <v>31.4166666666667</v>
      </c>
    </row>
    <row r="11838" customFormat="false" ht="15" hidden="false" customHeight="false" outlineLevel="0" collapsed="false">
      <c r="A11838" s="0" t="n">
        <v>1500015662</v>
      </c>
      <c r="B11838" s="157" t="n">
        <v>2.5</v>
      </c>
    </row>
    <row r="11839" customFormat="false" ht="15" hidden="false" customHeight="false" outlineLevel="0" collapsed="false">
      <c r="A11839" s="0" t="n">
        <v>1500015663</v>
      </c>
      <c r="B11839" s="157" t="n">
        <v>0</v>
      </c>
    </row>
    <row r="11840" customFormat="false" ht="15" hidden="false" customHeight="false" outlineLevel="0" collapsed="false">
      <c r="A11840" s="0" t="n">
        <v>1500015664</v>
      </c>
      <c r="B11840" s="157" t="n">
        <v>12.9916666666667</v>
      </c>
    </row>
    <row r="11841" customFormat="false" ht="15" hidden="false" customHeight="false" outlineLevel="0" collapsed="false">
      <c r="A11841" s="0" t="n">
        <v>1500015665</v>
      </c>
      <c r="B11841" s="157" t="n">
        <v>0</v>
      </c>
    </row>
    <row r="11842" customFormat="false" ht="15" hidden="false" customHeight="false" outlineLevel="0" collapsed="false">
      <c r="A11842" s="0" t="n">
        <v>1500015666</v>
      </c>
      <c r="B11842" s="157" t="n">
        <v>39.25</v>
      </c>
    </row>
    <row r="11843" customFormat="false" ht="15" hidden="false" customHeight="false" outlineLevel="0" collapsed="false">
      <c r="A11843" s="0" t="n">
        <v>1500015667</v>
      </c>
      <c r="B11843" s="157" t="n">
        <v>11.25</v>
      </c>
    </row>
    <row r="11844" customFormat="false" ht="15" hidden="false" customHeight="false" outlineLevel="0" collapsed="false">
      <c r="A11844" s="0" t="n">
        <v>1500015668</v>
      </c>
      <c r="B11844" s="157" t="n">
        <v>15.5833333333333</v>
      </c>
    </row>
    <row r="11845" customFormat="false" ht="15" hidden="false" customHeight="false" outlineLevel="0" collapsed="false">
      <c r="A11845" s="0" t="n">
        <v>1500015669</v>
      </c>
      <c r="B11845" s="157" t="n">
        <v>5.91666666666667</v>
      </c>
    </row>
    <row r="11846" customFormat="false" ht="15" hidden="false" customHeight="false" outlineLevel="0" collapsed="false">
      <c r="A11846" s="0" t="n">
        <v>1500015670</v>
      </c>
      <c r="B11846" s="157" t="n">
        <v>68.3333333333333</v>
      </c>
    </row>
    <row r="11847" customFormat="false" ht="15" hidden="false" customHeight="false" outlineLevel="0" collapsed="false">
      <c r="A11847" s="0" t="n">
        <v>1500015700</v>
      </c>
      <c r="B11847" s="157" t="n">
        <v>0</v>
      </c>
    </row>
    <row r="11848" customFormat="false" ht="15" hidden="false" customHeight="false" outlineLevel="0" collapsed="false">
      <c r="A11848" s="0" t="n">
        <v>1500015701</v>
      </c>
      <c r="B11848" s="157" t="n">
        <v>64.3</v>
      </c>
    </row>
    <row r="11849" customFormat="false" ht="15" hidden="false" customHeight="false" outlineLevel="0" collapsed="false">
      <c r="A11849" s="0" t="n">
        <v>1500015702</v>
      </c>
      <c r="B11849" s="157" t="n">
        <v>32.375</v>
      </c>
    </row>
    <row r="11850" customFormat="false" ht="15" hidden="false" customHeight="false" outlineLevel="0" collapsed="false">
      <c r="A11850" s="0" t="n">
        <v>1500015703</v>
      </c>
      <c r="B11850" s="157" t="n">
        <v>0</v>
      </c>
    </row>
    <row r="11851" customFormat="false" ht="15" hidden="false" customHeight="false" outlineLevel="0" collapsed="false">
      <c r="A11851" s="0" t="n">
        <v>1500015704</v>
      </c>
      <c r="B11851" s="157" t="n">
        <v>27.9166666666667</v>
      </c>
    </row>
    <row r="11852" customFormat="false" ht="15" hidden="false" customHeight="false" outlineLevel="0" collapsed="false">
      <c r="A11852" s="0" t="n">
        <v>1500015706</v>
      </c>
      <c r="B11852" s="157" t="n">
        <v>7.08333333333333</v>
      </c>
    </row>
    <row r="11853" customFormat="false" ht="15" hidden="false" customHeight="false" outlineLevel="0" collapsed="false">
      <c r="A11853" s="0" t="n">
        <v>1500015707</v>
      </c>
      <c r="B11853" s="157" t="n">
        <v>0</v>
      </c>
    </row>
    <row r="11854" customFormat="false" ht="15" hidden="false" customHeight="false" outlineLevel="0" collapsed="false">
      <c r="A11854" s="0" t="n">
        <v>1500015708</v>
      </c>
      <c r="B11854" s="157" t="n">
        <v>0</v>
      </c>
    </row>
    <row r="11855" customFormat="false" ht="15" hidden="false" customHeight="false" outlineLevel="0" collapsed="false">
      <c r="A11855" s="0" t="n">
        <v>1500015709</v>
      </c>
      <c r="B11855" s="157" t="n">
        <v>236.158333333333</v>
      </c>
    </row>
    <row r="11856" customFormat="false" ht="15" hidden="false" customHeight="false" outlineLevel="0" collapsed="false">
      <c r="A11856" s="0" t="n">
        <v>1500015722</v>
      </c>
      <c r="B11856" s="157" t="n">
        <v>0</v>
      </c>
    </row>
    <row r="11857" customFormat="false" ht="15" hidden="false" customHeight="false" outlineLevel="0" collapsed="false">
      <c r="A11857" s="0" t="n">
        <v>1500015723</v>
      </c>
      <c r="B11857" s="157" t="n">
        <v>0</v>
      </c>
    </row>
    <row r="11858" customFormat="false" ht="15" hidden="false" customHeight="false" outlineLevel="0" collapsed="false">
      <c r="A11858" s="0" t="n">
        <v>1500015725</v>
      </c>
      <c r="B11858" s="157" t="n">
        <v>64.1333333333333</v>
      </c>
    </row>
    <row r="11859" customFormat="false" ht="15" hidden="false" customHeight="false" outlineLevel="0" collapsed="false">
      <c r="A11859" s="0" t="n">
        <v>1500015726</v>
      </c>
      <c r="B11859" s="157" t="n">
        <v>24.1666666666667</v>
      </c>
    </row>
    <row r="11860" customFormat="false" ht="15" hidden="false" customHeight="false" outlineLevel="0" collapsed="false">
      <c r="A11860" s="0" t="n">
        <v>1500015727</v>
      </c>
      <c r="B11860" s="157" t="n">
        <v>7.33333333333333</v>
      </c>
    </row>
    <row r="11861" customFormat="false" ht="15" hidden="false" customHeight="false" outlineLevel="0" collapsed="false">
      <c r="A11861" s="0" t="n">
        <v>1500015761</v>
      </c>
      <c r="B11861" s="157" t="n">
        <v>9.41666666666667</v>
      </c>
    </row>
    <row r="11862" customFormat="false" ht="15" hidden="false" customHeight="false" outlineLevel="0" collapsed="false">
      <c r="A11862" s="0" t="n">
        <v>1500015762</v>
      </c>
      <c r="B11862" s="157" t="n">
        <v>0</v>
      </c>
    </row>
    <row r="11863" customFormat="false" ht="15" hidden="false" customHeight="false" outlineLevel="0" collapsed="false">
      <c r="A11863" s="0" t="n">
        <v>1500015763</v>
      </c>
      <c r="B11863" s="157" t="n">
        <v>20.9166666666667</v>
      </c>
    </row>
    <row r="11864" customFormat="false" ht="15" hidden="false" customHeight="false" outlineLevel="0" collapsed="false">
      <c r="A11864" s="0" t="n">
        <v>1500015764</v>
      </c>
      <c r="B11864" s="157" t="n">
        <v>13.975</v>
      </c>
    </row>
    <row r="11865" customFormat="false" ht="15" hidden="false" customHeight="false" outlineLevel="0" collapsed="false">
      <c r="A11865" s="0" t="n">
        <v>1500015765</v>
      </c>
      <c r="B11865" s="157" t="n">
        <v>27.8333333333333</v>
      </c>
    </row>
    <row r="11866" customFormat="false" ht="15" hidden="false" customHeight="false" outlineLevel="0" collapsed="false">
      <c r="A11866" s="0" t="n">
        <v>1500015766</v>
      </c>
      <c r="B11866" s="157" t="n">
        <v>34.125</v>
      </c>
    </row>
    <row r="11867" customFormat="false" ht="15" hidden="false" customHeight="false" outlineLevel="0" collapsed="false">
      <c r="A11867" s="0" t="n">
        <v>1500015790</v>
      </c>
      <c r="B11867" s="157" t="n">
        <v>0</v>
      </c>
    </row>
    <row r="11868" customFormat="false" ht="15" hidden="false" customHeight="false" outlineLevel="0" collapsed="false">
      <c r="A11868" s="0" t="n">
        <v>1500015792</v>
      </c>
      <c r="B11868" s="157" t="n">
        <v>0</v>
      </c>
    </row>
    <row r="11869" customFormat="false" ht="15" hidden="false" customHeight="false" outlineLevel="0" collapsed="false">
      <c r="A11869" s="0" t="n">
        <v>1500015793</v>
      </c>
      <c r="B11869" s="157" t="n">
        <v>35.0833333333333</v>
      </c>
    </row>
    <row r="11870" customFormat="false" ht="15" hidden="false" customHeight="false" outlineLevel="0" collapsed="false">
      <c r="A11870" s="0" t="n">
        <v>1500015795</v>
      </c>
      <c r="B11870" s="157" t="n">
        <v>56.8333333333333</v>
      </c>
    </row>
    <row r="11871" customFormat="false" ht="15" hidden="false" customHeight="false" outlineLevel="0" collapsed="false">
      <c r="A11871" s="0" t="n">
        <v>1500015796</v>
      </c>
      <c r="B11871" s="157" t="n">
        <v>14.1666666666667</v>
      </c>
    </row>
    <row r="11872" customFormat="false" ht="15" hidden="false" customHeight="false" outlineLevel="0" collapsed="false">
      <c r="A11872" s="0" t="n">
        <v>1500015797</v>
      </c>
      <c r="B11872" s="157" t="n">
        <v>7.5</v>
      </c>
    </row>
    <row r="11873" customFormat="false" ht="15" hidden="false" customHeight="false" outlineLevel="0" collapsed="false">
      <c r="A11873" s="0" t="n">
        <v>1500015798</v>
      </c>
      <c r="B11873" s="157" t="n">
        <v>0</v>
      </c>
    </row>
    <row r="11874" customFormat="false" ht="15" hidden="false" customHeight="false" outlineLevel="0" collapsed="false">
      <c r="A11874" s="0" t="n">
        <v>1500015799</v>
      </c>
      <c r="B11874" s="157" t="n">
        <v>5.41666666666667</v>
      </c>
    </row>
    <row r="11875" customFormat="false" ht="15" hidden="false" customHeight="false" outlineLevel="0" collapsed="false">
      <c r="A11875" s="0" t="n">
        <v>1500015800</v>
      </c>
      <c r="B11875" s="157" t="n">
        <v>2.5</v>
      </c>
    </row>
    <row r="11876" customFormat="false" ht="15" hidden="false" customHeight="false" outlineLevel="0" collapsed="false">
      <c r="A11876" s="0" t="n">
        <v>1500015801</v>
      </c>
      <c r="B11876" s="157" t="n">
        <v>5.83333333333333</v>
      </c>
    </row>
    <row r="11877" customFormat="false" ht="15" hidden="false" customHeight="false" outlineLevel="0" collapsed="false">
      <c r="A11877" s="0" t="n">
        <v>1500015802</v>
      </c>
      <c r="B11877" s="157" t="n">
        <v>8.375</v>
      </c>
    </row>
    <row r="11878" customFormat="false" ht="15" hidden="false" customHeight="false" outlineLevel="0" collapsed="false">
      <c r="A11878" s="0" t="n">
        <v>1500015804</v>
      </c>
      <c r="B11878" s="157" t="n">
        <v>17.3333333333333</v>
      </c>
    </row>
    <row r="11879" customFormat="false" ht="15" hidden="false" customHeight="false" outlineLevel="0" collapsed="false">
      <c r="A11879" s="0" t="n">
        <v>1500015887</v>
      </c>
      <c r="B11879" s="157" t="n">
        <v>0</v>
      </c>
    </row>
    <row r="11880" customFormat="false" ht="15" hidden="false" customHeight="false" outlineLevel="0" collapsed="false">
      <c r="A11880" s="0" t="n">
        <v>1500015888</v>
      </c>
      <c r="B11880" s="157" t="n">
        <v>0</v>
      </c>
    </row>
    <row r="11881" customFormat="false" ht="15" hidden="false" customHeight="false" outlineLevel="0" collapsed="false">
      <c r="A11881" s="0" t="n">
        <v>1500015889</v>
      </c>
      <c r="B11881" s="157" t="n">
        <v>32.6666666666667</v>
      </c>
    </row>
    <row r="11882" customFormat="false" ht="15" hidden="false" customHeight="false" outlineLevel="0" collapsed="false">
      <c r="A11882" s="0" t="n">
        <v>1500015891</v>
      </c>
      <c r="B11882" s="157" t="n">
        <v>13.9166666666667</v>
      </c>
    </row>
    <row r="11883" customFormat="false" ht="15" hidden="false" customHeight="false" outlineLevel="0" collapsed="false">
      <c r="A11883" s="0" t="n">
        <v>1500015849</v>
      </c>
      <c r="B11883" s="157" t="n">
        <v>25.75</v>
      </c>
    </row>
    <row r="11884" customFormat="false" ht="15" hidden="false" customHeight="false" outlineLevel="0" collapsed="false">
      <c r="A11884" s="0" t="n">
        <v>1500015850</v>
      </c>
      <c r="B11884" s="157" t="n">
        <v>10.4166666666667</v>
      </c>
    </row>
    <row r="11885" customFormat="false" ht="15" hidden="false" customHeight="false" outlineLevel="0" collapsed="false">
      <c r="A11885" s="0" t="n">
        <v>1500015852</v>
      </c>
      <c r="B11885" s="157" t="n">
        <v>16.25</v>
      </c>
    </row>
    <row r="11886" customFormat="false" ht="15" hidden="false" customHeight="false" outlineLevel="0" collapsed="false">
      <c r="A11886" s="0" t="n">
        <v>1500015853</v>
      </c>
      <c r="B11886" s="157" t="n">
        <v>0.416666666666667</v>
      </c>
    </row>
    <row r="11887" customFormat="false" ht="15" hidden="false" customHeight="false" outlineLevel="0" collapsed="false">
      <c r="A11887" s="0" t="n">
        <v>1500015854</v>
      </c>
      <c r="B11887" s="157" t="n">
        <v>0</v>
      </c>
    </row>
    <row r="11888" customFormat="false" ht="15" hidden="false" customHeight="false" outlineLevel="0" collapsed="false">
      <c r="A11888" s="0" t="n">
        <v>1500015855</v>
      </c>
      <c r="B11888" s="157" t="n">
        <v>0</v>
      </c>
    </row>
    <row r="11889" customFormat="false" ht="15" hidden="false" customHeight="false" outlineLevel="0" collapsed="false">
      <c r="A11889" s="0" t="n">
        <v>1500015856</v>
      </c>
      <c r="B11889" s="157" t="n">
        <v>15</v>
      </c>
    </row>
    <row r="11890" customFormat="false" ht="15" hidden="false" customHeight="false" outlineLevel="0" collapsed="false">
      <c r="A11890" s="0" t="n">
        <v>1500015857</v>
      </c>
      <c r="B11890" s="157" t="n">
        <v>2.5</v>
      </c>
    </row>
    <row r="11891" customFormat="false" ht="15" hidden="false" customHeight="false" outlineLevel="0" collapsed="false">
      <c r="A11891" s="0" t="n">
        <v>1500015858</v>
      </c>
      <c r="B11891" s="157" t="n">
        <v>0</v>
      </c>
    </row>
    <row r="11892" customFormat="false" ht="15" hidden="false" customHeight="false" outlineLevel="0" collapsed="false">
      <c r="A11892" s="0" t="n">
        <v>1500015859</v>
      </c>
      <c r="B11892" s="157" t="n">
        <v>307.583333333333</v>
      </c>
    </row>
    <row r="11893" customFormat="false" ht="15" hidden="false" customHeight="false" outlineLevel="0" collapsed="false">
      <c r="A11893" s="0" t="n">
        <v>1500015860</v>
      </c>
      <c r="B11893" s="157" t="n">
        <v>11.8333333333333</v>
      </c>
    </row>
    <row r="11894" customFormat="false" ht="15" hidden="false" customHeight="false" outlineLevel="0" collapsed="false">
      <c r="A11894" s="0" t="n">
        <v>1500015861</v>
      </c>
      <c r="B11894" s="157" t="n">
        <v>4.58333333333333</v>
      </c>
    </row>
    <row r="11895" customFormat="false" ht="15" hidden="false" customHeight="false" outlineLevel="0" collapsed="false">
      <c r="A11895" s="0" t="n">
        <v>1500015862</v>
      </c>
      <c r="B11895" s="157" t="n">
        <v>24.5833333333333</v>
      </c>
    </row>
    <row r="11896" customFormat="false" ht="15" hidden="false" customHeight="false" outlineLevel="0" collapsed="false">
      <c r="A11896" s="0" t="n">
        <v>1500015863</v>
      </c>
      <c r="B11896" s="157" t="n">
        <v>10</v>
      </c>
    </row>
    <row r="11897" customFormat="false" ht="15" hidden="false" customHeight="false" outlineLevel="0" collapsed="false">
      <c r="A11897" s="0" t="n">
        <v>1500015864</v>
      </c>
      <c r="B11897" s="157" t="n">
        <v>15.25</v>
      </c>
    </row>
    <row r="11898" customFormat="false" ht="15" hidden="false" customHeight="false" outlineLevel="0" collapsed="false">
      <c r="A11898" s="0" t="n">
        <v>1500015865</v>
      </c>
      <c r="B11898" s="157" t="n">
        <v>69.6666666666667</v>
      </c>
    </row>
    <row r="11899" customFormat="false" ht="15" hidden="false" customHeight="false" outlineLevel="0" collapsed="false">
      <c r="A11899" s="0" t="n">
        <v>1500015826</v>
      </c>
      <c r="B11899" s="157" t="n">
        <v>0</v>
      </c>
    </row>
    <row r="11900" customFormat="false" ht="15" hidden="false" customHeight="false" outlineLevel="0" collapsed="false">
      <c r="A11900" s="0" t="n">
        <v>1500015827</v>
      </c>
      <c r="B11900" s="157" t="n">
        <v>1.54166666666667</v>
      </c>
    </row>
    <row r="11901" customFormat="false" ht="15" hidden="false" customHeight="false" outlineLevel="0" collapsed="false">
      <c r="A11901" s="0" t="n">
        <v>1500015828</v>
      </c>
      <c r="B11901" s="157" t="n">
        <v>95.4166666666667</v>
      </c>
    </row>
    <row r="11902" customFormat="false" ht="15" hidden="false" customHeight="false" outlineLevel="0" collapsed="false">
      <c r="A11902" s="0" t="n">
        <v>1500015829</v>
      </c>
      <c r="B11902" s="157" t="n">
        <v>0</v>
      </c>
    </row>
    <row r="11903" customFormat="false" ht="15" hidden="false" customHeight="false" outlineLevel="0" collapsed="false">
      <c r="A11903" s="0" t="n">
        <v>1500015830</v>
      </c>
      <c r="B11903" s="157" t="n">
        <v>6.49166666666667</v>
      </c>
    </row>
    <row r="11904" customFormat="false" ht="15" hidden="false" customHeight="false" outlineLevel="0" collapsed="false">
      <c r="A11904" s="0" t="n">
        <v>1500015903</v>
      </c>
      <c r="B11904" s="157" t="n">
        <v>0</v>
      </c>
    </row>
    <row r="11905" customFormat="false" ht="15" hidden="false" customHeight="false" outlineLevel="0" collapsed="false">
      <c r="A11905" s="0" t="n">
        <v>1500015910</v>
      </c>
      <c r="B11905" s="157" t="n">
        <v>12.75</v>
      </c>
    </row>
    <row r="11906" customFormat="false" ht="15" hidden="false" customHeight="false" outlineLevel="0" collapsed="false">
      <c r="A11906" s="0" t="n">
        <v>1500015931</v>
      </c>
      <c r="B11906" s="157" t="n">
        <v>35.7166666666667</v>
      </c>
    </row>
    <row r="11907" customFormat="false" ht="15" hidden="false" customHeight="false" outlineLevel="0" collapsed="false">
      <c r="A11907" s="0" t="n">
        <v>1500015932</v>
      </c>
      <c r="B11907" s="157" t="n">
        <v>11.9166666666667</v>
      </c>
    </row>
    <row r="11908" customFormat="false" ht="15" hidden="false" customHeight="false" outlineLevel="0" collapsed="false">
      <c r="A11908" s="0" t="n">
        <v>1500015933</v>
      </c>
      <c r="B11908" s="157" t="n">
        <v>69.3333333333333</v>
      </c>
    </row>
    <row r="11909" customFormat="false" ht="15" hidden="false" customHeight="false" outlineLevel="0" collapsed="false">
      <c r="A11909" s="0" t="n">
        <v>1500015954</v>
      </c>
      <c r="B11909" s="157" t="n">
        <v>0</v>
      </c>
    </row>
    <row r="11910" customFormat="false" ht="15" hidden="false" customHeight="false" outlineLevel="0" collapsed="false">
      <c r="A11910" s="0" t="n">
        <v>1500015955</v>
      </c>
      <c r="B11910" s="157" t="n">
        <v>11.5833333333333</v>
      </c>
    </row>
    <row r="11911" customFormat="false" ht="15" hidden="false" customHeight="false" outlineLevel="0" collapsed="false">
      <c r="A11911" s="0" t="n">
        <v>1500015956</v>
      </c>
      <c r="B11911" s="157" t="n">
        <v>84.4166666666667</v>
      </c>
    </row>
    <row r="11912" customFormat="false" ht="15" hidden="false" customHeight="false" outlineLevel="0" collapsed="false">
      <c r="A11912" s="0" t="n">
        <v>1500015957</v>
      </c>
      <c r="B11912" s="157" t="n">
        <v>3.83333333333333</v>
      </c>
    </row>
    <row r="11913" customFormat="false" ht="15" hidden="false" customHeight="false" outlineLevel="0" collapsed="false">
      <c r="A11913" s="0" t="n">
        <v>1500015958</v>
      </c>
      <c r="B11913" s="157" t="n">
        <v>0</v>
      </c>
    </row>
    <row r="11914" customFormat="false" ht="15" hidden="false" customHeight="false" outlineLevel="0" collapsed="false">
      <c r="A11914" s="0" t="n">
        <v>1500016004</v>
      </c>
      <c r="B11914" s="157" t="n">
        <v>0</v>
      </c>
    </row>
    <row r="11915" customFormat="false" ht="15" hidden="false" customHeight="false" outlineLevel="0" collapsed="false">
      <c r="A11915" s="0" t="n">
        <v>1500016005</v>
      </c>
      <c r="B11915" s="157" t="n">
        <v>4.16666666666667</v>
      </c>
    </row>
    <row r="11916" customFormat="false" ht="15" hidden="false" customHeight="false" outlineLevel="0" collapsed="false">
      <c r="A11916" s="0" t="n">
        <v>1500016006</v>
      </c>
      <c r="B11916" s="157" t="n">
        <v>10.75</v>
      </c>
    </row>
    <row r="11917" customFormat="false" ht="15" hidden="false" customHeight="false" outlineLevel="0" collapsed="false">
      <c r="A11917" s="0" t="n">
        <v>1500016007</v>
      </c>
      <c r="B11917" s="157" t="n">
        <v>0</v>
      </c>
    </row>
    <row r="11918" customFormat="false" ht="15" hidden="false" customHeight="false" outlineLevel="0" collapsed="false">
      <c r="A11918" s="0" t="n">
        <v>1500016008</v>
      </c>
      <c r="B11918" s="157" t="n">
        <v>8.33333333333333</v>
      </c>
    </row>
    <row r="11919" customFormat="false" ht="15" hidden="false" customHeight="false" outlineLevel="0" collapsed="false">
      <c r="A11919" s="0" t="n">
        <v>1500016012</v>
      </c>
      <c r="B11919" s="157" t="n">
        <v>0</v>
      </c>
    </row>
    <row r="11920" customFormat="false" ht="15" hidden="false" customHeight="false" outlineLevel="0" collapsed="false">
      <c r="A11920" s="0" t="n">
        <v>1500016013</v>
      </c>
      <c r="B11920" s="157" t="n">
        <v>149.916666666667</v>
      </c>
    </row>
    <row r="11921" customFormat="false" ht="15" hidden="false" customHeight="false" outlineLevel="0" collapsed="false">
      <c r="A11921" s="0" t="n">
        <v>1500016014</v>
      </c>
      <c r="B11921" s="157" t="n">
        <v>8.91666666666667</v>
      </c>
    </row>
    <row r="11922" customFormat="false" ht="15" hidden="false" customHeight="false" outlineLevel="0" collapsed="false">
      <c r="A11922" s="0" t="n">
        <v>1500016015</v>
      </c>
      <c r="B11922" s="157" t="n">
        <v>0</v>
      </c>
    </row>
    <row r="11923" customFormat="false" ht="15" hidden="false" customHeight="false" outlineLevel="0" collapsed="false">
      <c r="A11923" s="0" t="n">
        <v>1500016016</v>
      </c>
      <c r="B11923" s="157" t="n">
        <v>184.5</v>
      </c>
    </row>
    <row r="11924" customFormat="false" ht="15" hidden="false" customHeight="false" outlineLevel="0" collapsed="false">
      <c r="A11924" s="0" t="n">
        <v>1500016017</v>
      </c>
      <c r="B11924" s="157" t="n">
        <v>6.66666666666667</v>
      </c>
    </row>
    <row r="11925" customFormat="false" ht="15" hidden="false" customHeight="false" outlineLevel="0" collapsed="false">
      <c r="A11925" s="0" t="n">
        <v>1500016018</v>
      </c>
      <c r="B11925" s="157" t="n">
        <v>3.33333333333333</v>
      </c>
    </row>
    <row r="11926" customFormat="false" ht="15" hidden="false" customHeight="false" outlineLevel="0" collapsed="false">
      <c r="A11926" s="0" t="n">
        <v>1500016045</v>
      </c>
      <c r="B11926" s="157" t="n">
        <v>11.5883333333333</v>
      </c>
    </row>
    <row r="11927" customFormat="false" ht="15" hidden="false" customHeight="false" outlineLevel="0" collapsed="false">
      <c r="A11927" s="0" t="n">
        <v>1500016046</v>
      </c>
      <c r="B11927" s="157" t="n">
        <v>0</v>
      </c>
    </row>
    <row r="11928" customFormat="false" ht="15" hidden="false" customHeight="false" outlineLevel="0" collapsed="false">
      <c r="A11928" s="0" t="n">
        <v>1500016047</v>
      </c>
      <c r="B11928" s="157" t="n">
        <v>0</v>
      </c>
    </row>
    <row r="11929" customFormat="false" ht="15" hidden="false" customHeight="false" outlineLevel="0" collapsed="false">
      <c r="A11929" s="0" t="n">
        <v>1500016048</v>
      </c>
      <c r="B11929" s="157" t="n">
        <v>148.916666666667</v>
      </c>
    </row>
    <row r="11930" customFormat="false" ht="15" hidden="false" customHeight="false" outlineLevel="0" collapsed="false">
      <c r="A11930" s="0" t="n">
        <v>1500016049</v>
      </c>
      <c r="B11930" s="157" t="n">
        <v>46.1666666666667</v>
      </c>
    </row>
    <row r="11931" customFormat="false" ht="15" hidden="false" customHeight="false" outlineLevel="0" collapsed="false">
      <c r="A11931" s="0" t="n">
        <v>1500016050</v>
      </c>
      <c r="B11931" s="157" t="n">
        <v>131</v>
      </c>
    </row>
    <row r="11932" customFormat="false" ht="15" hidden="false" customHeight="false" outlineLevel="0" collapsed="false">
      <c r="A11932" s="0" t="n">
        <v>1500016051</v>
      </c>
      <c r="B11932" s="157" t="n">
        <v>0.25</v>
      </c>
    </row>
    <row r="11933" customFormat="false" ht="15" hidden="false" customHeight="false" outlineLevel="0" collapsed="false">
      <c r="A11933" s="0" t="n">
        <v>1500016052</v>
      </c>
      <c r="B11933" s="157" t="n">
        <v>161.25</v>
      </c>
    </row>
    <row r="11934" customFormat="false" ht="15" hidden="false" customHeight="false" outlineLevel="0" collapsed="false">
      <c r="A11934" s="0" t="n">
        <v>1500016084</v>
      </c>
      <c r="B11934" s="157" t="n">
        <v>54.625</v>
      </c>
    </row>
    <row r="11935" customFormat="false" ht="15" hidden="false" customHeight="false" outlineLevel="0" collapsed="false">
      <c r="A11935" s="0" t="n">
        <v>1500016123</v>
      </c>
      <c r="B11935" s="157" t="n">
        <v>0</v>
      </c>
    </row>
    <row r="11936" customFormat="false" ht="15" hidden="false" customHeight="false" outlineLevel="0" collapsed="false">
      <c r="A11936" s="0" t="n">
        <v>1500016117</v>
      </c>
      <c r="B11936" s="157" t="n">
        <v>16</v>
      </c>
    </row>
    <row r="11937" customFormat="false" ht="15" hidden="false" customHeight="false" outlineLevel="0" collapsed="false">
      <c r="A11937" s="0" t="n">
        <v>1500016118</v>
      </c>
      <c r="B11937" s="157" t="n">
        <v>55.75</v>
      </c>
    </row>
    <row r="11938" customFormat="false" ht="15" hidden="false" customHeight="false" outlineLevel="0" collapsed="false">
      <c r="A11938" s="0" t="n">
        <v>1500016119</v>
      </c>
      <c r="B11938" s="157" t="n">
        <v>0</v>
      </c>
    </row>
    <row r="11939" customFormat="false" ht="15" hidden="false" customHeight="false" outlineLevel="0" collapsed="false">
      <c r="A11939" s="0" t="n">
        <v>1500016120</v>
      </c>
      <c r="B11939" s="157" t="n">
        <v>31.8333333333333</v>
      </c>
    </row>
    <row r="11940" customFormat="false" ht="15" hidden="false" customHeight="false" outlineLevel="0" collapsed="false">
      <c r="A11940" s="0" t="n">
        <v>1500016105</v>
      </c>
      <c r="B11940" s="157" t="n">
        <v>14.5833333333333</v>
      </c>
    </row>
    <row r="11941" customFormat="false" ht="15" hidden="false" customHeight="false" outlineLevel="0" collapsed="false">
      <c r="A11941" s="0" t="n">
        <v>1500016121</v>
      </c>
      <c r="B11941" s="157" t="n">
        <v>6.66666666666667</v>
      </c>
    </row>
    <row r="11942" customFormat="false" ht="15" hidden="false" customHeight="false" outlineLevel="0" collapsed="false">
      <c r="A11942" s="0" t="n">
        <v>1500016106</v>
      </c>
      <c r="B11942" s="157" t="n">
        <v>453.333333333333</v>
      </c>
    </row>
    <row r="11943" customFormat="false" ht="15" hidden="false" customHeight="false" outlineLevel="0" collapsed="false">
      <c r="A11943" s="0" t="n">
        <v>1500016122</v>
      </c>
      <c r="B11943" s="157" t="n">
        <v>0</v>
      </c>
    </row>
    <row r="11944" customFormat="false" ht="15" hidden="false" customHeight="false" outlineLevel="0" collapsed="false">
      <c r="A11944" s="0" t="n">
        <v>1500016107</v>
      </c>
      <c r="B11944" s="157" t="n">
        <v>43.9083333333333</v>
      </c>
    </row>
    <row r="11945" customFormat="false" ht="15" hidden="false" customHeight="false" outlineLevel="0" collapsed="false">
      <c r="A11945" s="0" t="n">
        <v>1500016108</v>
      </c>
      <c r="B11945" s="157" t="n">
        <v>4.66666666666667</v>
      </c>
    </row>
    <row r="11946" customFormat="false" ht="15" hidden="false" customHeight="false" outlineLevel="0" collapsed="false">
      <c r="A11946" s="0" t="n">
        <v>1500016158</v>
      </c>
      <c r="B11946" s="157" t="n">
        <v>15.2083333333333</v>
      </c>
    </row>
    <row r="11947" customFormat="false" ht="15" hidden="false" customHeight="false" outlineLevel="0" collapsed="false">
      <c r="A11947" s="0" t="n">
        <v>1500016160</v>
      </c>
      <c r="B11947" s="157" t="n">
        <v>0</v>
      </c>
    </row>
    <row r="11948" customFormat="false" ht="15" hidden="false" customHeight="false" outlineLevel="0" collapsed="false">
      <c r="A11948" s="0" t="n">
        <v>1500016161</v>
      </c>
      <c r="B11948" s="157" t="n">
        <v>0</v>
      </c>
    </row>
    <row r="11949" customFormat="false" ht="15" hidden="false" customHeight="false" outlineLevel="0" collapsed="false">
      <c r="A11949" s="0" t="n">
        <v>1500016162</v>
      </c>
      <c r="B11949" s="157" t="n">
        <v>0</v>
      </c>
    </row>
    <row r="11950" customFormat="false" ht="15" hidden="false" customHeight="false" outlineLevel="0" collapsed="false">
      <c r="A11950" s="0" t="n">
        <v>1500016163</v>
      </c>
      <c r="B11950" s="157" t="n">
        <v>132.5</v>
      </c>
    </row>
    <row r="11951" customFormat="false" ht="15" hidden="false" customHeight="false" outlineLevel="0" collapsed="false">
      <c r="A11951" s="0" t="n">
        <v>1500016164</v>
      </c>
      <c r="B11951" s="157" t="n">
        <v>176.416666666667</v>
      </c>
    </row>
    <row r="11952" customFormat="false" ht="15" hidden="false" customHeight="false" outlineLevel="0" collapsed="false">
      <c r="A11952" s="0" t="n">
        <v>1500016165</v>
      </c>
      <c r="B11952" s="157" t="n">
        <v>0</v>
      </c>
    </row>
    <row r="11953" customFormat="false" ht="15" hidden="false" customHeight="false" outlineLevel="0" collapsed="false">
      <c r="A11953" s="0" t="n">
        <v>1500016166</v>
      </c>
      <c r="B11953" s="157" t="n">
        <v>22.9166666666667</v>
      </c>
    </row>
    <row r="11954" customFormat="false" ht="15" hidden="false" customHeight="false" outlineLevel="0" collapsed="false">
      <c r="A11954" s="0" t="n">
        <v>1500016183</v>
      </c>
      <c r="B11954" s="157" t="n">
        <v>14.75</v>
      </c>
    </row>
    <row r="11955" customFormat="false" ht="15" hidden="false" customHeight="false" outlineLevel="0" collapsed="false">
      <c r="A11955" s="0" t="n">
        <v>1500016184</v>
      </c>
      <c r="B11955" s="157" t="n">
        <v>43.3416666666667</v>
      </c>
    </row>
    <row r="11956" customFormat="false" ht="15" hidden="false" customHeight="false" outlineLevel="0" collapsed="false">
      <c r="A11956" s="0" t="n">
        <v>1500016185</v>
      </c>
      <c r="B11956" s="157" t="n">
        <v>39.5</v>
      </c>
    </row>
    <row r="11957" customFormat="false" ht="15" hidden="false" customHeight="false" outlineLevel="0" collapsed="false">
      <c r="A11957" s="0" t="n">
        <v>1500016186</v>
      </c>
      <c r="B11957" s="157" t="n">
        <v>12.0833333333333</v>
      </c>
    </row>
    <row r="11958" customFormat="false" ht="15" hidden="false" customHeight="false" outlineLevel="0" collapsed="false">
      <c r="A11958" s="0" t="n">
        <v>1500016187</v>
      </c>
      <c r="B11958" s="157" t="n">
        <v>21.5</v>
      </c>
    </row>
    <row r="11959" customFormat="false" ht="15" hidden="false" customHeight="false" outlineLevel="0" collapsed="false">
      <c r="A11959" s="0" t="n">
        <v>1500016188</v>
      </c>
      <c r="B11959" s="157" t="n">
        <v>2.91666666666667</v>
      </c>
    </row>
    <row r="11960" customFormat="false" ht="15" hidden="false" customHeight="false" outlineLevel="0" collapsed="false">
      <c r="A11960" s="0" t="n">
        <v>1500016190</v>
      </c>
      <c r="B11960" s="157" t="n">
        <v>3.91666666666667</v>
      </c>
    </row>
    <row r="11961" customFormat="false" ht="15" hidden="false" customHeight="false" outlineLevel="0" collapsed="false">
      <c r="A11961" s="0" t="n">
        <v>1500016191</v>
      </c>
      <c r="B11961" s="157" t="n">
        <v>0</v>
      </c>
    </row>
    <row r="11962" customFormat="false" ht="15" hidden="false" customHeight="false" outlineLevel="0" collapsed="false">
      <c r="A11962" s="0" t="n">
        <v>1500016192</v>
      </c>
      <c r="B11962" s="157" t="n">
        <v>13</v>
      </c>
    </row>
    <row r="11963" customFormat="false" ht="15" hidden="false" customHeight="false" outlineLevel="0" collapsed="false">
      <c r="A11963" s="0" t="n">
        <v>1500016193</v>
      </c>
      <c r="B11963" s="157" t="n">
        <v>38.6666666666667</v>
      </c>
    </row>
    <row r="11964" customFormat="false" ht="15" hidden="false" customHeight="false" outlineLevel="0" collapsed="false">
      <c r="A11964" s="0" t="n">
        <v>1500016194</v>
      </c>
      <c r="B11964" s="157" t="n">
        <v>355.641666666667</v>
      </c>
    </row>
    <row r="11965" customFormat="false" ht="15" hidden="false" customHeight="false" outlineLevel="0" collapsed="false">
      <c r="A11965" s="0" t="n">
        <v>1500016206</v>
      </c>
      <c r="B11965" s="157" t="n">
        <v>59.4583333333333</v>
      </c>
    </row>
    <row r="11966" customFormat="false" ht="15" hidden="false" customHeight="false" outlineLevel="0" collapsed="false">
      <c r="A11966" s="0" t="n">
        <v>1500016207</v>
      </c>
      <c r="B11966" s="157" t="n">
        <v>47.3333333333333</v>
      </c>
    </row>
    <row r="11967" customFormat="false" ht="15" hidden="false" customHeight="false" outlineLevel="0" collapsed="false">
      <c r="A11967" s="0" t="n">
        <v>1500016208</v>
      </c>
      <c r="B11967" s="157" t="n">
        <v>107.416666666667</v>
      </c>
    </row>
    <row r="11968" customFormat="false" ht="15" hidden="false" customHeight="false" outlineLevel="0" collapsed="false">
      <c r="A11968" s="0" t="n">
        <v>1500016209</v>
      </c>
      <c r="B11968" s="157" t="n">
        <v>4.5</v>
      </c>
    </row>
    <row r="11969" customFormat="false" ht="15" hidden="false" customHeight="false" outlineLevel="0" collapsed="false">
      <c r="A11969" s="0" t="n">
        <v>1500016210</v>
      </c>
      <c r="B11969" s="157" t="n">
        <v>4.66666666666667</v>
      </c>
    </row>
    <row r="11970" customFormat="false" ht="15" hidden="false" customHeight="false" outlineLevel="0" collapsed="false">
      <c r="A11970" s="0" t="n">
        <v>1500016211</v>
      </c>
      <c r="B11970" s="157" t="n">
        <v>8.90833333333333</v>
      </c>
    </row>
    <row r="11971" customFormat="false" ht="15" hidden="false" customHeight="false" outlineLevel="0" collapsed="false">
      <c r="A11971" s="0" t="n">
        <v>1500016212</v>
      </c>
      <c r="B11971" s="157" t="n">
        <v>47.8666666666667</v>
      </c>
    </row>
    <row r="11972" customFormat="false" ht="15" hidden="false" customHeight="false" outlineLevel="0" collapsed="false">
      <c r="A11972" s="0" t="n">
        <v>1500016213</v>
      </c>
      <c r="B11972" s="157" t="n">
        <v>11.9</v>
      </c>
    </row>
    <row r="11973" customFormat="false" ht="15" hidden="false" customHeight="false" outlineLevel="0" collapsed="false">
      <c r="A11973" s="0" t="n">
        <v>1500016268</v>
      </c>
      <c r="B11973" s="157" t="n">
        <v>5.41666666666667</v>
      </c>
    </row>
    <row r="11974" customFormat="false" ht="15" hidden="false" customHeight="false" outlineLevel="0" collapsed="false">
      <c r="A11974" s="0" t="n">
        <v>1500016269</v>
      </c>
      <c r="B11974" s="157" t="n">
        <v>0</v>
      </c>
    </row>
    <row r="11975" customFormat="false" ht="15" hidden="false" customHeight="false" outlineLevel="0" collapsed="false">
      <c r="A11975" s="0" t="n">
        <v>1500016270</v>
      </c>
      <c r="B11975" s="157" t="n">
        <v>9.95833333333333</v>
      </c>
    </row>
    <row r="11976" customFormat="false" ht="15" hidden="false" customHeight="false" outlineLevel="0" collapsed="false">
      <c r="A11976" s="0" t="n">
        <v>1500016271</v>
      </c>
      <c r="B11976" s="157" t="n">
        <v>17.8333333333333</v>
      </c>
    </row>
    <row r="11977" customFormat="false" ht="15" hidden="false" customHeight="false" outlineLevel="0" collapsed="false">
      <c r="A11977" s="0" t="n">
        <v>1500016272</v>
      </c>
      <c r="B11977" s="157" t="n">
        <v>0</v>
      </c>
    </row>
    <row r="11978" customFormat="false" ht="15" hidden="false" customHeight="false" outlineLevel="0" collapsed="false">
      <c r="A11978" s="0" t="n">
        <v>1500016273</v>
      </c>
      <c r="B11978" s="157" t="n">
        <v>6.58333333333333</v>
      </c>
    </row>
    <row r="11979" customFormat="false" ht="15" hidden="false" customHeight="false" outlineLevel="0" collapsed="false">
      <c r="A11979" s="0" t="n">
        <v>1500016274</v>
      </c>
      <c r="B11979" s="157" t="n">
        <v>2.08333333333333</v>
      </c>
    </row>
    <row r="11980" customFormat="false" ht="15" hidden="false" customHeight="false" outlineLevel="0" collapsed="false">
      <c r="A11980" s="0" t="n">
        <v>1500016249</v>
      </c>
      <c r="B11980" s="157" t="n">
        <v>13.1666666666667</v>
      </c>
    </row>
    <row r="11981" customFormat="false" ht="15" hidden="false" customHeight="false" outlineLevel="0" collapsed="false">
      <c r="A11981" s="0" t="n">
        <v>1500016294</v>
      </c>
      <c r="B11981" s="157" t="n">
        <v>2</v>
      </c>
    </row>
    <row r="11982" customFormat="false" ht="15" hidden="false" customHeight="false" outlineLevel="0" collapsed="false">
      <c r="A11982" s="0" t="n">
        <v>1500016295</v>
      </c>
      <c r="B11982" s="157" t="n">
        <v>8.33333333333333</v>
      </c>
    </row>
    <row r="11983" customFormat="false" ht="15" hidden="false" customHeight="false" outlineLevel="0" collapsed="false">
      <c r="A11983" s="0" t="n">
        <v>1500016296</v>
      </c>
      <c r="B11983" s="157" t="n">
        <v>27.75</v>
      </c>
    </row>
    <row r="11984" customFormat="false" ht="15" hidden="false" customHeight="false" outlineLevel="0" collapsed="false">
      <c r="A11984" s="0" t="n">
        <v>1500016297</v>
      </c>
      <c r="B11984" s="157" t="n">
        <v>25.8333333333333</v>
      </c>
    </row>
    <row r="11985" customFormat="false" ht="15" hidden="false" customHeight="false" outlineLevel="0" collapsed="false">
      <c r="A11985" s="0" t="n">
        <v>1500016298</v>
      </c>
      <c r="B11985" s="157" t="n">
        <v>0</v>
      </c>
    </row>
    <row r="11986" customFormat="false" ht="15" hidden="false" customHeight="false" outlineLevel="0" collapsed="false">
      <c r="A11986" s="0" t="n">
        <v>1500016299</v>
      </c>
      <c r="B11986" s="157" t="n">
        <v>0</v>
      </c>
    </row>
    <row r="11987" customFormat="false" ht="15" hidden="false" customHeight="false" outlineLevel="0" collapsed="false">
      <c r="A11987" s="0" t="n">
        <v>1500016300</v>
      </c>
      <c r="B11987" s="157" t="n">
        <v>35.75</v>
      </c>
    </row>
    <row r="11988" customFormat="false" ht="15" hidden="false" customHeight="false" outlineLevel="0" collapsed="false">
      <c r="A11988" s="0" t="n">
        <v>1500016301</v>
      </c>
      <c r="B11988" s="157" t="n">
        <v>4.25</v>
      </c>
    </row>
    <row r="11989" customFormat="false" ht="15" hidden="false" customHeight="false" outlineLevel="0" collapsed="false">
      <c r="A11989" s="0" t="n">
        <v>1500016302</v>
      </c>
      <c r="B11989" s="157" t="n">
        <v>14.9166666666667</v>
      </c>
    </row>
    <row r="11990" customFormat="false" ht="15" hidden="false" customHeight="false" outlineLevel="0" collapsed="false">
      <c r="A11990" s="0" t="n">
        <v>1500016303</v>
      </c>
      <c r="B11990" s="157" t="n">
        <v>118.666666666667</v>
      </c>
    </row>
    <row r="11991" customFormat="false" ht="15" hidden="false" customHeight="false" outlineLevel="0" collapsed="false">
      <c r="A11991" s="0" t="n">
        <v>1500016331</v>
      </c>
      <c r="B11991" s="157" t="n">
        <v>6.33333333333333</v>
      </c>
    </row>
    <row r="11992" customFormat="false" ht="15" hidden="false" customHeight="false" outlineLevel="0" collapsed="false">
      <c r="A11992" s="0" t="n">
        <v>1500016332</v>
      </c>
      <c r="B11992" s="157" t="n">
        <v>23.2083333333333</v>
      </c>
    </row>
    <row r="11993" customFormat="false" ht="15" hidden="false" customHeight="false" outlineLevel="0" collapsed="false">
      <c r="A11993" s="0" t="n">
        <v>1500016333</v>
      </c>
      <c r="B11993" s="157" t="n">
        <v>12.75</v>
      </c>
    </row>
    <row r="11994" customFormat="false" ht="15" hidden="false" customHeight="false" outlineLevel="0" collapsed="false">
      <c r="A11994" s="0" t="n">
        <v>1500016334</v>
      </c>
      <c r="B11994" s="157" t="n">
        <v>50.7333333333333</v>
      </c>
    </row>
    <row r="11995" customFormat="false" ht="15" hidden="false" customHeight="false" outlineLevel="0" collapsed="false">
      <c r="A11995" s="0" t="n">
        <v>1500016335</v>
      </c>
      <c r="B11995" s="157" t="n">
        <v>153.333333333333</v>
      </c>
    </row>
    <row r="11996" customFormat="false" ht="15" hidden="false" customHeight="false" outlineLevel="0" collapsed="false">
      <c r="A11996" s="0" t="n">
        <v>1500016336</v>
      </c>
      <c r="B11996" s="157" t="n">
        <v>0</v>
      </c>
    </row>
    <row r="11997" customFormat="false" ht="15" hidden="false" customHeight="false" outlineLevel="0" collapsed="false">
      <c r="A11997" s="0" t="n">
        <v>1500016337</v>
      </c>
      <c r="B11997" s="157" t="n">
        <v>64.6833333333333</v>
      </c>
    </row>
    <row r="11998" customFormat="false" ht="15" hidden="false" customHeight="false" outlineLevel="0" collapsed="false">
      <c r="A11998" s="0" t="n">
        <v>1500016338</v>
      </c>
      <c r="B11998" s="157" t="n">
        <v>0</v>
      </c>
    </row>
    <row r="11999" customFormat="false" ht="15" hidden="false" customHeight="false" outlineLevel="0" collapsed="false">
      <c r="A11999" s="0" t="n">
        <v>1500016339</v>
      </c>
      <c r="B11999" s="157" t="n">
        <v>0</v>
      </c>
    </row>
    <row r="12000" customFormat="false" ht="15" hidden="false" customHeight="false" outlineLevel="0" collapsed="false">
      <c r="A12000" s="0" t="n">
        <v>1500016340</v>
      </c>
      <c r="B12000" s="157" t="n">
        <v>27.3416666666667</v>
      </c>
    </row>
    <row r="12001" customFormat="false" ht="15" hidden="false" customHeight="false" outlineLevel="0" collapsed="false">
      <c r="A12001" s="0" t="n">
        <v>1500016341</v>
      </c>
      <c r="B12001" s="157" t="n">
        <v>2.33333333333333</v>
      </c>
    </row>
    <row r="12002" customFormat="false" ht="15" hidden="false" customHeight="false" outlineLevel="0" collapsed="false">
      <c r="A12002" s="0" t="n">
        <v>1500016342</v>
      </c>
      <c r="B12002" s="157" t="n">
        <v>0</v>
      </c>
    </row>
    <row r="12003" customFormat="false" ht="15" hidden="false" customHeight="false" outlineLevel="0" collapsed="false">
      <c r="A12003" s="0" t="n">
        <v>1500016343</v>
      </c>
      <c r="B12003" s="157" t="n">
        <v>2.5</v>
      </c>
    </row>
    <row r="12004" customFormat="false" ht="15" hidden="false" customHeight="false" outlineLevel="0" collapsed="false">
      <c r="A12004" s="0" t="n">
        <v>1500016344</v>
      </c>
      <c r="B12004" s="157" t="n">
        <v>0</v>
      </c>
    </row>
    <row r="12005" customFormat="false" ht="15" hidden="false" customHeight="false" outlineLevel="0" collapsed="false">
      <c r="A12005" s="0" t="n">
        <v>1500016345</v>
      </c>
      <c r="B12005" s="157" t="n">
        <v>11.1666666666667</v>
      </c>
    </row>
    <row r="12006" customFormat="false" ht="15" hidden="false" customHeight="false" outlineLevel="0" collapsed="false">
      <c r="A12006" s="0" t="n">
        <v>1500016346</v>
      </c>
      <c r="B12006" s="157" t="n">
        <v>42.3</v>
      </c>
    </row>
    <row r="12007" customFormat="false" ht="15" hidden="false" customHeight="false" outlineLevel="0" collapsed="false">
      <c r="A12007" s="0" t="n">
        <v>1500016347</v>
      </c>
      <c r="B12007" s="157" t="n">
        <v>2.66666666666667</v>
      </c>
    </row>
    <row r="12008" customFormat="false" ht="15" hidden="false" customHeight="false" outlineLevel="0" collapsed="false">
      <c r="A12008" s="0" t="n">
        <v>1500016348</v>
      </c>
      <c r="B12008" s="157" t="n">
        <v>2.5</v>
      </c>
    </row>
    <row r="12009" customFormat="false" ht="15" hidden="false" customHeight="false" outlineLevel="0" collapsed="false">
      <c r="A12009" s="0" t="n">
        <v>1500016349</v>
      </c>
      <c r="B12009" s="157" t="n">
        <v>0</v>
      </c>
    </row>
    <row r="12010" customFormat="false" ht="15" hidden="false" customHeight="false" outlineLevel="0" collapsed="false">
      <c r="A12010" s="0" t="n">
        <v>1500016350</v>
      </c>
      <c r="B12010" s="157" t="n">
        <v>0</v>
      </c>
    </row>
    <row r="12011" customFormat="false" ht="15" hidden="false" customHeight="false" outlineLevel="0" collapsed="false">
      <c r="A12011" s="0" t="n">
        <v>1500016410</v>
      </c>
      <c r="B12011" s="157" t="n">
        <v>0</v>
      </c>
    </row>
    <row r="12012" customFormat="false" ht="15" hidden="false" customHeight="false" outlineLevel="0" collapsed="false">
      <c r="A12012" s="0" t="n">
        <v>1500016411</v>
      </c>
      <c r="B12012" s="157" t="n">
        <v>45.05</v>
      </c>
    </row>
    <row r="12013" customFormat="false" ht="15" hidden="false" customHeight="false" outlineLevel="0" collapsed="false">
      <c r="A12013" s="0" t="n">
        <v>1500016383</v>
      </c>
      <c r="B12013" s="157" t="n">
        <v>25.1666666666667</v>
      </c>
    </row>
    <row r="12014" customFormat="false" ht="15" hidden="false" customHeight="false" outlineLevel="0" collapsed="false">
      <c r="A12014" s="0" t="n">
        <v>1500016384</v>
      </c>
      <c r="B12014" s="157" t="n">
        <v>41.7666666666667</v>
      </c>
    </row>
    <row r="12015" customFormat="false" ht="15" hidden="false" customHeight="false" outlineLevel="0" collapsed="false">
      <c r="A12015" s="0" t="n">
        <v>1500016385</v>
      </c>
      <c r="B12015" s="157" t="n">
        <v>34.1666666666667</v>
      </c>
    </row>
    <row r="12016" customFormat="false" ht="15" hidden="false" customHeight="false" outlineLevel="0" collapsed="false">
      <c r="A12016" s="0" t="n">
        <v>1500016386</v>
      </c>
      <c r="B12016" s="157" t="n">
        <v>0</v>
      </c>
    </row>
    <row r="12017" customFormat="false" ht="15" hidden="false" customHeight="false" outlineLevel="0" collapsed="false">
      <c r="A12017" s="0" t="n">
        <v>1500016387</v>
      </c>
      <c r="B12017" s="157" t="n">
        <v>0</v>
      </c>
    </row>
    <row r="12018" customFormat="false" ht="15" hidden="false" customHeight="false" outlineLevel="0" collapsed="false">
      <c r="A12018" s="0" t="n">
        <v>1500016388</v>
      </c>
      <c r="B12018" s="157" t="n">
        <v>33.3333333333333</v>
      </c>
    </row>
    <row r="12019" customFormat="false" ht="15" hidden="false" customHeight="false" outlineLevel="0" collapsed="false">
      <c r="A12019" s="0" t="n">
        <v>1500016441</v>
      </c>
      <c r="B12019" s="157" t="n">
        <v>19.8333333333333</v>
      </c>
    </row>
    <row r="12020" customFormat="false" ht="15" hidden="false" customHeight="false" outlineLevel="0" collapsed="false">
      <c r="A12020" s="0" t="n">
        <v>1500016442</v>
      </c>
      <c r="B12020" s="157" t="n">
        <v>0</v>
      </c>
    </row>
    <row r="12021" customFormat="false" ht="15" hidden="false" customHeight="false" outlineLevel="0" collapsed="false">
      <c r="A12021" s="0" t="n">
        <v>1500016443</v>
      </c>
      <c r="B12021" s="157" t="n">
        <v>16.3333333333333</v>
      </c>
    </row>
    <row r="12022" customFormat="false" ht="15" hidden="false" customHeight="false" outlineLevel="0" collapsed="false">
      <c r="A12022" s="0" t="n">
        <v>1500016444</v>
      </c>
      <c r="B12022" s="157" t="n">
        <v>0</v>
      </c>
    </row>
    <row r="12023" customFormat="false" ht="15" hidden="false" customHeight="false" outlineLevel="0" collapsed="false">
      <c r="A12023" s="0" t="n">
        <v>1500016445</v>
      </c>
      <c r="B12023" s="157" t="n">
        <v>0</v>
      </c>
    </row>
    <row r="12024" customFormat="false" ht="15" hidden="false" customHeight="false" outlineLevel="0" collapsed="false">
      <c r="A12024" s="0" t="n">
        <v>1500016446</v>
      </c>
      <c r="B12024" s="157" t="n">
        <v>0</v>
      </c>
    </row>
    <row r="12025" customFormat="false" ht="15" hidden="false" customHeight="false" outlineLevel="0" collapsed="false">
      <c r="A12025" s="0" t="n">
        <v>1500016474</v>
      </c>
      <c r="B12025" s="157" t="n">
        <v>14.8416666666667</v>
      </c>
    </row>
    <row r="12026" customFormat="false" ht="15" hidden="false" customHeight="false" outlineLevel="0" collapsed="false">
      <c r="A12026" s="0" t="n">
        <v>1500016475</v>
      </c>
      <c r="B12026" s="157" t="n">
        <v>0</v>
      </c>
    </row>
    <row r="12027" customFormat="false" ht="15" hidden="false" customHeight="false" outlineLevel="0" collapsed="false">
      <c r="A12027" s="0" t="n">
        <v>1500016476</v>
      </c>
      <c r="B12027" s="157" t="n">
        <v>0</v>
      </c>
    </row>
    <row r="12028" customFormat="false" ht="15" hidden="false" customHeight="false" outlineLevel="0" collapsed="false">
      <c r="A12028" s="0" t="n">
        <v>1500016477</v>
      </c>
      <c r="B12028" s="157" t="n">
        <v>9.83333333333333</v>
      </c>
    </row>
    <row r="12029" customFormat="false" ht="15" hidden="false" customHeight="false" outlineLevel="0" collapsed="false">
      <c r="A12029" s="0" t="n">
        <v>1500016478</v>
      </c>
      <c r="B12029" s="157" t="n">
        <v>46.6666666666667</v>
      </c>
    </row>
    <row r="12030" customFormat="false" ht="15" hidden="false" customHeight="false" outlineLevel="0" collapsed="false">
      <c r="A12030" s="0" t="n">
        <v>1500016479</v>
      </c>
      <c r="B12030" s="157" t="n">
        <v>318.333333333333</v>
      </c>
    </row>
    <row r="12031" customFormat="false" ht="15" hidden="false" customHeight="false" outlineLevel="0" collapsed="false">
      <c r="A12031" s="0" t="n">
        <v>1500016480</v>
      </c>
      <c r="B12031" s="157" t="n">
        <v>0</v>
      </c>
    </row>
    <row r="12032" customFormat="false" ht="15" hidden="false" customHeight="false" outlineLevel="0" collapsed="false">
      <c r="A12032" s="0" t="n">
        <v>1500016520</v>
      </c>
      <c r="B12032" s="157" t="n">
        <v>21.2333333333333</v>
      </c>
    </row>
    <row r="12033" customFormat="false" ht="15" hidden="false" customHeight="false" outlineLevel="0" collapsed="false">
      <c r="A12033" s="0" t="n">
        <v>1500016521</v>
      </c>
      <c r="B12033" s="157" t="n">
        <v>1.25</v>
      </c>
    </row>
    <row r="12034" customFormat="false" ht="15" hidden="false" customHeight="false" outlineLevel="0" collapsed="false">
      <c r="A12034" s="0" t="n">
        <v>1500016522</v>
      </c>
      <c r="B12034" s="157" t="n">
        <v>25.7083333333333</v>
      </c>
    </row>
    <row r="12035" customFormat="false" ht="15" hidden="false" customHeight="false" outlineLevel="0" collapsed="false">
      <c r="A12035" s="0" t="n">
        <v>1500016524</v>
      </c>
      <c r="B12035" s="157" t="n">
        <v>195.591666666667</v>
      </c>
    </row>
    <row r="12036" customFormat="false" ht="15" hidden="false" customHeight="false" outlineLevel="0" collapsed="false">
      <c r="A12036" s="0" t="n">
        <v>1500016525</v>
      </c>
      <c r="B12036" s="157" t="n">
        <v>158.25</v>
      </c>
    </row>
    <row r="12037" customFormat="false" ht="15" hidden="false" customHeight="false" outlineLevel="0" collapsed="false">
      <c r="A12037" s="0" t="n">
        <v>1500016526</v>
      </c>
      <c r="B12037" s="157" t="n">
        <v>22.0833333333333</v>
      </c>
    </row>
    <row r="12038" customFormat="false" ht="15" hidden="false" customHeight="false" outlineLevel="0" collapsed="false">
      <c r="A12038" s="0" t="n">
        <v>1500016527</v>
      </c>
      <c r="B12038" s="157" t="n">
        <v>67.375</v>
      </c>
    </row>
    <row r="12039" customFormat="false" ht="15" hidden="false" customHeight="false" outlineLevel="0" collapsed="false">
      <c r="A12039" s="0" t="n">
        <v>1500016528</v>
      </c>
      <c r="B12039" s="157" t="n">
        <v>0</v>
      </c>
    </row>
    <row r="12040" customFormat="false" ht="15" hidden="false" customHeight="false" outlineLevel="0" collapsed="false">
      <c r="A12040" s="0" t="n">
        <v>1500016529</v>
      </c>
      <c r="B12040" s="157" t="n">
        <v>0</v>
      </c>
    </row>
    <row r="12041" customFormat="false" ht="15" hidden="false" customHeight="false" outlineLevel="0" collapsed="false">
      <c r="A12041" s="0" t="n">
        <v>1500016530</v>
      </c>
      <c r="B12041" s="157" t="n">
        <v>47.9166666666667</v>
      </c>
    </row>
    <row r="12042" customFormat="false" ht="15" hidden="false" customHeight="false" outlineLevel="0" collapsed="false">
      <c r="A12042" s="0" t="n">
        <v>1500016531</v>
      </c>
      <c r="B12042" s="157" t="n">
        <v>26.6666666666667</v>
      </c>
    </row>
    <row r="12043" customFormat="false" ht="15" hidden="false" customHeight="false" outlineLevel="0" collapsed="false">
      <c r="A12043" s="0" t="n">
        <v>1500016532</v>
      </c>
      <c r="B12043" s="157" t="n">
        <v>44.6833333333333</v>
      </c>
    </row>
    <row r="12044" customFormat="false" ht="15" hidden="false" customHeight="false" outlineLevel="0" collapsed="false">
      <c r="A12044" s="0" t="n">
        <v>1500016571</v>
      </c>
      <c r="B12044" s="157" t="n">
        <v>3.33333333333333</v>
      </c>
    </row>
    <row r="12045" customFormat="false" ht="15" hidden="false" customHeight="false" outlineLevel="0" collapsed="false">
      <c r="A12045" s="0" t="n">
        <v>1500016572</v>
      </c>
      <c r="B12045" s="157" t="n">
        <v>126.833333333333</v>
      </c>
    </row>
    <row r="12046" customFormat="false" ht="15" hidden="false" customHeight="false" outlineLevel="0" collapsed="false">
      <c r="A12046" s="0" t="n">
        <v>1500016573</v>
      </c>
      <c r="B12046" s="157" t="n">
        <v>0</v>
      </c>
    </row>
    <row r="12047" customFormat="false" ht="15" hidden="false" customHeight="false" outlineLevel="0" collapsed="false">
      <c r="A12047" s="0" t="n">
        <v>1500016574</v>
      </c>
      <c r="B12047" s="157" t="n">
        <v>87.525</v>
      </c>
    </row>
    <row r="12048" customFormat="false" ht="15" hidden="false" customHeight="false" outlineLevel="0" collapsed="false">
      <c r="A12048" s="0" t="n">
        <v>1500016575</v>
      </c>
      <c r="B12048" s="157" t="n">
        <v>39.8333333333333</v>
      </c>
    </row>
    <row r="12049" customFormat="false" ht="15" hidden="false" customHeight="false" outlineLevel="0" collapsed="false">
      <c r="A12049" s="0" t="n">
        <v>1500016576</v>
      </c>
      <c r="B12049" s="157" t="n">
        <v>0</v>
      </c>
    </row>
    <row r="12050" customFormat="false" ht="15" hidden="false" customHeight="false" outlineLevel="0" collapsed="false">
      <c r="A12050" s="0" t="n">
        <v>1500016577</v>
      </c>
      <c r="B12050" s="157" t="n">
        <v>25.6666666666667</v>
      </c>
    </row>
    <row r="12051" customFormat="false" ht="15" hidden="false" customHeight="false" outlineLevel="0" collapsed="false">
      <c r="A12051" s="0" t="n">
        <v>1500016578</v>
      </c>
      <c r="B12051" s="157" t="n">
        <v>0</v>
      </c>
    </row>
    <row r="12052" customFormat="false" ht="15" hidden="false" customHeight="false" outlineLevel="0" collapsed="false">
      <c r="A12052" s="0" t="n">
        <v>1500016579</v>
      </c>
      <c r="B12052" s="157" t="n">
        <v>53.825</v>
      </c>
    </row>
    <row r="12053" customFormat="false" ht="15" hidden="false" customHeight="false" outlineLevel="0" collapsed="false">
      <c r="A12053" s="0" t="n">
        <v>1500016580</v>
      </c>
      <c r="B12053" s="157" t="n">
        <v>60.8333333333333</v>
      </c>
    </row>
    <row r="12054" customFormat="false" ht="15" hidden="false" customHeight="false" outlineLevel="0" collapsed="false">
      <c r="A12054" s="0" t="n">
        <v>1500016581</v>
      </c>
      <c r="B12054" s="157" t="n">
        <v>52.6666666666667</v>
      </c>
    </row>
    <row r="12055" customFormat="false" ht="15" hidden="false" customHeight="false" outlineLevel="0" collapsed="false">
      <c r="A12055" s="0" t="n">
        <v>1500016582</v>
      </c>
      <c r="B12055" s="157" t="n">
        <v>19.5</v>
      </c>
    </row>
    <row r="12056" customFormat="false" ht="15" hidden="false" customHeight="false" outlineLevel="0" collapsed="false">
      <c r="A12056" s="0" t="n">
        <v>1500016588</v>
      </c>
      <c r="B12056" s="157" t="n">
        <v>0</v>
      </c>
    </row>
    <row r="12057" customFormat="false" ht="15" hidden="false" customHeight="false" outlineLevel="0" collapsed="false">
      <c r="A12057" s="0" t="n">
        <v>1500016616</v>
      </c>
      <c r="B12057" s="157" t="n">
        <v>0</v>
      </c>
    </row>
    <row r="12058" customFormat="false" ht="15" hidden="false" customHeight="false" outlineLevel="0" collapsed="false">
      <c r="A12058" s="0" t="n">
        <v>1500016617</v>
      </c>
      <c r="B12058" s="157" t="n">
        <v>0</v>
      </c>
    </row>
    <row r="12059" customFormat="false" ht="15" hidden="false" customHeight="false" outlineLevel="0" collapsed="false">
      <c r="A12059" s="0" t="n">
        <v>1500016618</v>
      </c>
      <c r="B12059" s="157" t="n">
        <v>0</v>
      </c>
    </row>
    <row r="12060" customFormat="false" ht="15" hidden="false" customHeight="false" outlineLevel="0" collapsed="false">
      <c r="A12060" s="0" t="n">
        <v>1500016619</v>
      </c>
      <c r="B12060" s="157" t="n">
        <v>38.0833333333333</v>
      </c>
    </row>
    <row r="12061" customFormat="false" ht="15" hidden="false" customHeight="false" outlineLevel="0" collapsed="false">
      <c r="A12061" s="0" t="n">
        <v>1500016620</v>
      </c>
      <c r="B12061" s="157" t="n">
        <v>3.75</v>
      </c>
    </row>
    <row r="12062" customFormat="false" ht="15" hidden="false" customHeight="false" outlineLevel="0" collapsed="false">
      <c r="A12062" s="0" t="n">
        <v>1500016621</v>
      </c>
      <c r="B12062" s="157" t="n">
        <v>0</v>
      </c>
    </row>
    <row r="12063" customFormat="false" ht="15" hidden="false" customHeight="false" outlineLevel="0" collapsed="false">
      <c r="A12063" s="0" t="n">
        <v>1500016622</v>
      </c>
      <c r="B12063" s="157" t="n">
        <v>8.875</v>
      </c>
    </row>
    <row r="12064" customFormat="false" ht="15" hidden="false" customHeight="false" outlineLevel="0" collapsed="false">
      <c r="A12064" s="0" t="n">
        <v>1500016623</v>
      </c>
      <c r="B12064" s="157" t="n">
        <v>7.91666666666667</v>
      </c>
    </row>
    <row r="12065" customFormat="false" ht="15" hidden="false" customHeight="false" outlineLevel="0" collapsed="false">
      <c r="A12065" s="0" t="n">
        <v>1500016624</v>
      </c>
      <c r="B12065" s="157" t="n">
        <v>13.3333333333333</v>
      </c>
    </row>
    <row r="12066" customFormat="false" ht="15" hidden="false" customHeight="false" outlineLevel="0" collapsed="false">
      <c r="A12066" s="0" t="n">
        <v>1500016625</v>
      </c>
      <c r="B12066" s="157" t="n">
        <v>0</v>
      </c>
    </row>
    <row r="12067" customFormat="false" ht="15" hidden="false" customHeight="false" outlineLevel="0" collapsed="false">
      <c r="A12067" s="0" t="n">
        <v>1500016626</v>
      </c>
      <c r="B12067" s="157" t="n">
        <v>223</v>
      </c>
    </row>
    <row r="12068" customFormat="false" ht="15" hidden="false" customHeight="false" outlineLevel="0" collapsed="false">
      <c r="A12068" s="0" t="n">
        <v>1500016627</v>
      </c>
      <c r="B12068" s="157" t="n">
        <v>0</v>
      </c>
    </row>
    <row r="12069" customFormat="false" ht="15" hidden="false" customHeight="false" outlineLevel="0" collapsed="false">
      <c r="A12069" s="0" t="n">
        <v>1500016628</v>
      </c>
      <c r="B12069" s="157" t="n">
        <v>12.5</v>
      </c>
    </row>
    <row r="12070" customFormat="false" ht="15" hidden="false" customHeight="false" outlineLevel="0" collapsed="false">
      <c r="A12070" s="0" t="n">
        <v>1500016629</v>
      </c>
      <c r="B12070" s="157" t="n">
        <v>59.2583333333333</v>
      </c>
    </row>
    <row r="12071" customFormat="false" ht="15" hidden="false" customHeight="false" outlineLevel="0" collapsed="false">
      <c r="A12071" s="0" t="n">
        <v>1500016630</v>
      </c>
      <c r="B12071" s="157" t="n">
        <v>59.6666666666667</v>
      </c>
    </row>
    <row r="12072" customFormat="false" ht="15" hidden="false" customHeight="false" outlineLevel="0" collapsed="false">
      <c r="A12072" s="0" t="n">
        <v>1500016631</v>
      </c>
      <c r="B12072" s="157" t="n">
        <v>31.1583333333333</v>
      </c>
    </row>
    <row r="12073" customFormat="false" ht="15" hidden="false" customHeight="false" outlineLevel="0" collapsed="false">
      <c r="A12073" s="0" t="n">
        <v>1500016632</v>
      </c>
      <c r="B12073" s="157" t="n">
        <v>37.5</v>
      </c>
    </row>
    <row r="12074" customFormat="false" ht="15" hidden="false" customHeight="false" outlineLevel="0" collapsed="false">
      <c r="A12074" s="0" t="n">
        <v>1500016633</v>
      </c>
      <c r="B12074" s="157" t="n">
        <v>4.66666666666667</v>
      </c>
    </row>
    <row r="12075" customFormat="false" ht="15" hidden="false" customHeight="false" outlineLevel="0" collapsed="false">
      <c r="A12075" s="0" t="n">
        <v>1500016657</v>
      </c>
      <c r="B12075" s="157" t="n">
        <v>0</v>
      </c>
    </row>
    <row r="12076" customFormat="false" ht="15" hidden="false" customHeight="false" outlineLevel="0" collapsed="false">
      <c r="A12076" s="0" t="n">
        <v>1500016658</v>
      </c>
      <c r="B12076" s="157" t="n">
        <v>28.5833333333333</v>
      </c>
    </row>
    <row r="12077" customFormat="false" ht="15" hidden="false" customHeight="false" outlineLevel="0" collapsed="false">
      <c r="A12077" s="0" t="n">
        <v>1500016659</v>
      </c>
      <c r="B12077" s="157" t="n">
        <v>0</v>
      </c>
    </row>
    <row r="12078" customFormat="false" ht="15" hidden="false" customHeight="false" outlineLevel="0" collapsed="false">
      <c r="A12078" s="0" t="n">
        <v>1500016660</v>
      </c>
      <c r="B12078" s="157" t="n">
        <v>0</v>
      </c>
    </row>
    <row r="12079" customFormat="false" ht="15" hidden="false" customHeight="false" outlineLevel="0" collapsed="false">
      <c r="A12079" s="0" t="n">
        <v>1500016681</v>
      </c>
      <c r="B12079" s="157" t="n">
        <v>8.33333333333333</v>
      </c>
    </row>
    <row r="12080" customFormat="false" ht="15" hidden="false" customHeight="false" outlineLevel="0" collapsed="false">
      <c r="A12080" s="0" t="n">
        <v>1500016682</v>
      </c>
      <c r="B12080" s="157" t="n">
        <v>0</v>
      </c>
    </row>
    <row r="12081" customFormat="false" ht="15" hidden="false" customHeight="false" outlineLevel="0" collapsed="false">
      <c r="A12081" s="0" t="n">
        <v>1500016683</v>
      </c>
      <c r="B12081" s="157" t="n">
        <v>17.5833333333333</v>
      </c>
    </row>
    <row r="12082" customFormat="false" ht="15" hidden="false" customHeight="false" outlineLevel="0" collapsed="false">
      <c r="A12082" s="0" t="n">
        <v>1500016684</v>
      </c>
      <c r="B12082" s="157" t="n">
        <v>0</v>
      </c>
    </row>
    <row r="12083" customFormat="false" ht="15" hidden="false" customHeight="false" outlineLevel="0" collapsed="false">
      <c r="A12083" s="0" t="n">
        <v>1500016685</v>
      </c>
      <c r="B12083" s="157" t="n">
        <v>0</v>
      </c>
    </row>
    <row r="12084" customFormat="false" ht="15" hidden="false" customHeight="false" outlineLevel="0" collapsed="false">
      <c r="A12084" s="0" t="n">
        <v>1500016709</v>
      </c>
      <c r="B12084" s="157" t="n">
        <v>0</v>
      </c>
    </row>
    <row r="12085" customFormat="false" ht="15" hidden="false" customHeight="false" outlineLevel="0" collapsed="false">
      <c r="A12085" s="0" t="n">
        <v>1500016710</v>
      </c>
      <c r="B12085" s="157" t="n">
        <v>14.25</v>
      </c>
    </row>
    <row r="12086" customFormat="false" ht="15" hidden="false" customHeight="false" outlineLevel="0" collapsed="false">
      <c r="A12086" s="0" t="n">
        <v>1500016711</v>
      </c>
      <c r="B12086" s="157" t="n">
        <v>0</v>
      </c>
    </row>
    <row r="12087" customFormat="false" ht="15" hidden="false" customHeight="false" outlineLevel="0" collapsed="false">
      <c r="A12087" s="0" t="n">
        <v>1500016712</v>
      </c>
      <c r="B12087" s="157" t="n">
        <v>41.5416666666667</v>
      </c>
    </row>
    <row r="12088" customFormat="false" ht="15" hidden="false" customHeight="false" outlineLevel="0" collapsed="false">
      <c r="A12088" s="0" t="n">
        <v>1500016713</v>
      </c>
      <c r="B12088" s="157" t="n">
        <v>2.91666666666667</v>
      </c>
    </row>
    <row r="12089" customFormat="false" ht="15" hidden="false" customHeight="false" outlineLevel="0" collapsed="false">
      <c r="A12089" s="0" t="n">
        <v>1500016715</v>
      </c>
      <c r="B12089" s="157" t="n">
        <v>0</v>
      </c>
    </row>
    <row r="12090" customFormat="false" ht="15" hidden="false" customHeight="false" outlineLevel="0" collapsed="false">
      <c r="A12090" s="0" t="n">
        <v>1500016716</v>
      </c>
      <c r="B12090" s="157" t="n">
        <v>214.166666666667</v>
      </c>
    </row>
    <row r="12091" customFormat="false" ht="15" hidden="false" customHeight="false" outlineLevel="0" collapsed="false">
      <c r="A12091" s="0" t="n">
        <v>1500016717</v>
      </c>
      <c r="B12091" s="157" t="n">
        <v>0</v>
      </c>
    </row>
    <row r="12092" customFormat="false" ht="15" hidden="false" customHeight="false" outlineLevel="0" collapsed="false">
      <c r="A12092" s="0" t="n">
        <v>1500016718</v>
      </c>
      <c r="B12092" s="157" t="n">
        <v>0</v>
      </c>
    </row>
    <row r="12093" customFormat="false" ht="15" hidden="false" customHeight="false" outlineLevel="0" collapsed="false">
      <c r="A12093" s="0" t="n">
        <v>1500016719</v>
      </c>
      <c r="B12093" s="157" t="n">
        <v>92</v>
      </c>
    </row>
    <row r="12094" customFormat="false" ht="15" hidden="false" customHeight="false" outlineLevel="0" collapsed="false">
      <c r="A12094" s="0" t="n">
        <v>1500016766</v>
      </c>
      <c r="B12094" s="157" t="n">
        <v>38.5583333333333</v>
      </c>
    </row>
    <row r="12095" customFormat="false" ht="15" hidden="false" customHeight="false" outlineLevel="0" collapsed="false">
      <c r="A12095" s="0" t="n">
        <v>1500016767</v>
      </c>
      <c r="B12095" s="157" t="n">
        <v>1.66666666666667</v>
      </c>
    </row>
    <row r="12096" customFormat="false" ht="15" hidden="false" customHeight="false" outlineLevel="0" collapsed="false">
      <c r="A12096" s="0" t="n">
        <v>1500016768</v>
      </c>
      <c r="B12096" s="157" t="n">
        <v>19.9166666666667</v>
      </c>
    </row>
    <row r="12097" customFormat="false" ht="15" hidden="false" customHeight="false" outlineLevel="0" collapsed="false">
      <c r="A12097" s="0" t="n">
        <v>1500016769</v>
      </c>
      <c r="B12097" s="157" t="n">
        <v>0</v>
      </c>
    </row>
    <row r="12098" customFormat="false" ht="15" hidden="false" customHeight="false" outlineLevel="0" collapsed="false">
      <c r="A12098" s="0" t="n">
        <v>1500016770</v>
      </c>
      <c r="B12098" s="157" t="n">
        <v>37.4166666666667</v>
      </c>
    </row>
    <row r="12099" customFormat="false" ht="15" hidden="false" customHeight="false" outlineLevel="0" collapsed="false">
      <c r="A12099" s="0" t="n">
        <v>1500016771</v>
      </c>
      <c r="B12099" s="157" t="n">
        <v>11.2083333333333</v>
      </c>
    </row>
    <row r="12100" customFormat="false" ht="15" hidden="false" customHeight="false" outlineLevel="0" collapsed="false">
      <c r="A12100" s="0" t="n">
        <v>1500016772</v>
      </c>
      <c r="B12100" s="157" t="n">
        <v>25.5</v>
      </c>
    </row>
    <row r="12101" customFormat="false" ht="15" hidden="false" customHeight="false" outlineLevel="0" collapsed="false">
      <c r="A12101" s="0" t="n">
        <v>1500016773</v>
      </c>
      <c r="B12101" s="157" t="n">
        <v>5.83333333333333</v>
      </c>
    </row>
    <row r="12102" customFormat="false" ht="15" hidden="false" customHeight="false" outlineLevel="0" collapsed="false">
      <c r="A12102" s="0" t="n">
        <v>1500016774</v>
      </c>
      <c r="B12102" s="157" t="n">
        <v>47.25</v>
      </c>
    </row>
    <row r="12103" customFormat="false" ht="15" hidden="false" customHeight="false" outlineLevel="0" collapsed="false">
      <c r="A12103" s="0" t="n">
        <v>1500016775</v>
      </c>
      <c r="B12103" s="157" t="n">
        <v>0</v>
      </c>
    </row>
    <row r="12104" customFormat="false" ht="15" hidden="false" customHeight="false" outlineLevel="0" collapsed="false">
      <c r="A12104" s="0" t="n">
        <v>1500016776</v>
      </c>
      <c r="B12104" s="157" t="n">
        <v>563.25</v>
      </c>
    </row>
    <row r="12105" customFormat="false" ht="15" hidden="false" customHeight="false" outlineLevel="0" collapsed="false">
      <c r="A12105" s="0" t="n">
        <v>1500016783</v>
      </c>
      <c r="B12105" s="157" t="n">
        <v>0</v>
      </c>
    </row>
    <row r="12106" customFormat="false" ht="15" hidden="false" customHeight="false" outlineLevel="0" collapsed="false">
      <c r="A12106" s="0" t="n">
        <v>1500016784</v>
      </c>
      <c r="B12106" s="157" t="n">
        <v>66.625</v>
      </c>
    </row>
    <row r="12107" customFormat="false" ht="15" hidden="false" customHeight="false" outlineLevel="0" collapsed="false">
      <c r="A12107" s="0" t="n">
        <v>1500016785</v>
      </c>
      <c r="B12107" s="157" t="n">
        <v>89.9333333333333</v>
      </c>
    </row>
    <row r="12108" customFormat="false" ht="15" hidden="false" customHeight="false" outlineLevel="0" collapsed="false">
      <c r="A12108" s="0" t="n">
        <v>1500016786</v>
      </c>
      <c r="B12108" s="157" t="n">
        <v>0</v>
      </c>
    </row>
    <row r="12109" customFormat="false" ht="15" hidden="false" customHeight="false" outlineLevel="0" collapsed="false">
      <c r="A12109" s="0" t="n">
        <v>1500016812</v>
      </c>
      <c r="B12109" s="157" t="n">
        <v>46</v>
      </c>
    </row>
    <row r="12110" customFormat="false" ht="15" hidden="false" customHeight="false" outlineLevel="0" collapsed="false">
      <c r="A12110" s="0" t="n">
        <v>1500016813</v>
      </c>
      <c r="B12110" s="157" t="n">
        <v>2.01666666666667</v>
      </c>
    </row>
    <row r="12111" customFormat="false" ht="15" hidden="false" customHeight="false" outlineLevel="0" collapsed="false">
      <c r="A12111" s="0" t="n">
        <v>1500016814</v>
      </c>
      <c r="B12111" s="157" t="n">
        <v>28.0833333333333</v>
      </c>
    </row>
    <row r="12112" customFormat="false" ht="15" hidden="false" customHeight="false" outlineLevel="0" collapsed="false">
      <c r="A12112" s="0" t="n">
        <v>1500016815</v>
      </c>
      <c r="B12112" s="157" t="n">
        <v>4.16666666666667</v>
      </c>
    </row>
    <row r="12113" customFormat="false" ht="15" hidden="false" customHeight="false" outlineLevel="0" collapsed="false">
      <c r="A12113" s="0" t="n">
        <v>1500016816</v>
      </c>
      <c r="B12113" s="157" t="n">
        <v>25.9166666666667</v>
      </c>
    </row>
    <row r="12114" customFormat="false" ht="15" hidden="false" customHeight="false" outlineLevel="0" collapsed="false">
      <c r="A12114" s="0" t="n">
        <v>1500016817</v>
      </c>
      <c r="B12114" s="157" t="n">
        <v>28.5333333333333</v>
      </c>
    </row>
    <row r="12115" customFormat="false" ht="15" hidden="false" customHeight="false" outlineLevel="0" collapsed="false">
      <c r="A12115" s="0" t="n">
        <v>1500016819</v>
      </c>
      <c r="B12115" s="157" t="n">
        <v>31.25</v>
      </c>
    </row>
    <row r="12116" customFormat="false" ht="15" hidden="false" customHeight="false" outlineLevel="0" collapsed="false">
      <c r="A12116" s="0" t="n">
        <v>1500016820</v>
      </c>
      <c r="B12116" s="157" t="n">
        <v>20.0833333333333</v>
      </c>
    </row>
    <row r="12117" customFormat="false" ht="15" hidden="false" customHeight="false" outlineLevel="0" collapsed="false">
      <c r="A12117" s="0" t="n">
        <v>1500016821</v>
      </c>
      <c r="B12117" s="157" t="n">
        <v>4.16666666666667</v>
      </c>
    </row>
    <row r="12118" customFormat="false" ht="15" hidden="false" customHeight="false" outlineLevel="0" collapsed="false">
      <c r="A12118" s="0" t="n">
        <v>1500016822</v>
      </c>
      <c r="B12118" s="157" t="n">
        <v>273.566666666667</v>
      </c>
    </row>
    <row r="12119" customFormat="false" ht="15" hidden="false" customHeight="false" outlineLevel="0" collapsed="false">
      <c r="A12119" s="0" t="n">
        <v>1500016823</v>
      </c>
      <c r="B12119" s="157" t="n">
        <v>246.608333333333</v>
      </c>
    </row>
    <row r="12120" customFormat="false" ht="15" hidden="false" customHeight="false" outlineLevel="0" collapsed="false">
      <c r="A12120" s="0" t="n">
        <v>1500016829</v>
      </c>
      <c r="B12120" s="157" t="n">
        <v>0</v>
      </c>
    </row>
    <row r="12121" customFormat="false" ht="15" hidden="false" customHeight="false" outlineLevel="0" collapsed="false">
      <c r="A12121" s="0" t="n">
        <v>1500016824</v>
      </c>
      <c r="B12121" s="157" t="n">
        <v>104.658333333333</v>
      </c>
    </row>
    <row r="12122" customFormat="false" ht="15" hidden="false" customHeight="false" outlineLevel="0" collapsed="false">
      <c r="A12122" s="0" t="n">
        <v>1500016825</v>
      </c>
      <c r="B12122" s="157" t="n">
        <v>17.4166666666667</v>
      </c>
    </row>
    <row r="12123" customFormat="false" ht="15" hidden="false" customHeight="false" outlineLevel="0" collapsed="false">
      <c r="A12123" s="0" t="n">
        <v>1500016826</v>
      </c>
      <c r="B12123" s="157" t="n">
        <v>5.83333333333333</v>
      </c>
    </row>
    <row r="12124" customFormat="false" ht="15" hidden="false" customHeight="false" outlineLevel="0" collapsed="false">
      <c r="A12124" s="0" t="n">
        <v>1500016827</v>
      </c>
      <c r="B12124" s="157" t="n">
        <v>0</v>
      </c>
    </row>
    <row r="12125" customFormat="false" ht="15" hidden="false" customHeight="false" outlineLevel="0" collapsed="false">
      <c r="A12125" s="0" t="n">
        <v>1500016849</v>
      </c>
      <c r="B12125" s="157" t="n">
        <v>0</v>
      </c>
    </row>
    <row r="12126" customFormat="false" ht="15" hidden="false" customHeight="false" outlineLevel="0" collapsed="false">
      <c r="A12126" s="0" t="n">
        <v>1500016883</v>
      </c>
      <c r="B12126" s="157" t="n">
        <v>14.5833333333333</v>
      </c>
    </row>
    <row r="12127" customFormat="false" ht="15" hidden="false" customHeight="false" outlineLevel="0" collapsed="false">
      <c r="A12127" s="0" t="n">
        <v>1500016884</v>
      </c>
      <c r="B12127" s="157" t="n">
        <v>12.9166666666667</v>
      </c>
    </row>
    <row r="12128" customFormat="false" ht="15" hidden="false" customHeight="false" outlineLevel="0" collapsed="false">
      <c r="A12128" s="0" t="n">
        <v>1500016886</v>
      </c>
      <c r="B12128" s="157" t="n">
        <v>6.83333333333333</v>
      </c>
    </row>
    <row r="12129" customFormat="false" ht="15" hidden="false" customHeight="false" outlineLevel="0" collapsed="false">
      <c r="A12129" s="0" t="n">
        <v>1500016885</v>
      </c>
      <c r="B12129" s="157" t="n">
        <v>49.975</v>
      </c>
    </row>
    <row r="12130" customFormat="false" ht="15" hidden="false" customHeight="false" outlineLevel="0" collapsed="false">
      <c r="A12130" s="0" t="n">
        <v>1500016929</v>
      </c>
      <c r="B12130" s="157" t="n">
        <v>29.75</v>
      </c>
    </row>
    <row r="12131" customFormat="false" ht="15" hidden="false" customHeight="false" outlineLevel="0" collapsed="false">
      <c r="A12131" s="0" t="n">
        <v>1500016933</v>
      </c>
      <c r="B12131" s="157" t="n">
        <v>3.16666666666667</v>
      </c>
    </row>
    <row r="12132" customFormat="false" ht="15" hidden="false" customHeight="false" outlineLevel="0" collapsed="false">
      <c r="A12132" s="0" t="n">
        <v>1500016941</v>
      </c>
      <c r="B12132" s="157" t="n">
        <v>0</v>
      </c>
    </row>
    <row r="12133" customFormat="false" ht="15" hidden="false" customHeight="false" outlineLevel="0" collapsed="false">
      <c r="A12133" s="0" t="n">
        <v>1500016942</v>
      </c>
      <c r="B12133" s="157" t="n">
        <v>7.58333333333333</v>
      </c>
    </row>
    <row r="12134" customFormat="false" ht="15" hidden="false" customHeight="false" outlineLevel="0" collapsed="false">
      <c r="A12134" s="0" t="n">
        <v>1500016943</v>
      </c>
      <c r="B12134" s="157" t="n">
        <v>0</v>
      </c>
    </row>
    <row r="12135" customFormat="false" ht="15" hidden="false" customHeight="false" outlineLevel="0" collapsed="false">
      <c r="A12135" s="0" t="n">
        <v>1500016931</v>
      </c>
      <c r="B12135" s="157" t="n">
        <v>13.3333333333333</v>
      </c>
    </row>
    <row r="12136" customFormat="false" ht="15" hidden="false" customHeight="false" outlineLevel="0" collapsed="false">
      <c r="A12136" s="0" t="n">
        <v>1500016967</v>
      </c>
      <c r="B12136" s="157" t="n">
        <v>59.3333333333333</v>
      </c>
    </row>
    <row r="12137" customFormat="false" ht="15" hidden="false" customHeight="false" outlineLevel="0" collapsed="false">
      <c r="A12137" s="0" t="n">
        <v>1500016969</v>
      </c>
      <c r="B12137" s="157" t="n">
        <v>52.0166666666667</v>
      </c>
    </row>
    <row r="12138" customFormat="false" ht="15" hidden="false" customHeight="false" outlineLevel="0" collapsed="false">
      <c r="A12138" s="0" t="n">
        <v>1500016971</v>
      </c>
      <c r="B12138" s="157" t="n">
        <v>19.3333333333333</v>
      </c>
    </row>
    <row r="12139" customFormat="false" ht="15" hidden="false" customHeight="false" outlineLevel="0" collapsed="false">
      <c r="A12139" s="0" t="n">
        <v>1500016972</v>
      </c>
      <c r="B12139" s="157" t="n">
        <v>25.5</v>
      </c>
    </row>
    <row r="12140" customFormat="false" ht="15" hidden="false" customHeight="false" outlineLevel="0" collapsed="false">
      <c r="A12140" s="0" t="n">
        <v>1500016996</v>
      </c>
      <c r="B12140" s="157" t="n">
        <v>149.333333333333</v>
      </c>
    </row>
    <row r="12141" customFormat="false" ht="15" hidden="false" customHeight="false" outlineLevel="0" collapsed="false">
      <c r="A12141" s="0" t="n">
        <v>1500016997</v>
      </c>
      <c r="B12141" s="157" t="n">
        <v>64.25</v>
      </c>
    </row>
    <row r="12142" customFormat="false" ht="15" hidden="false" customHeight="false" outlineLevel="0" collapsed="false">
      <c r="A12142" s="0" t="n">
        <v>1500017057</v>
      </c>
      <c r="B12142" s="157" t="n">
        <v>230.233333333333</v>
      </c>
    </row>
    <row r="12143" customFormat="false" ht="15" hidden="false" customHeight="false" outlineLevel="0" collapsed="false">
      <c r="A12143" s="0" t="n">
        <v>1500017058</v>
      </c>
      <c r="B12143" s="157" t="n">
        <v>33.6666666666667</v>
      </c>
    </row>
    <row r="12144" customFormat="false" ht="15" hidden="false" customHeight="false" outlineLevel="0" collapsed="false">
      <c r="A12144" s="0" t="n">
        <v>1500017059</v>
      </c>
      <c r="B12144" s="157" t="n">
        <v>0</v>
      </c>
    </row>
    <row r="12145" customFormat="false" ht="15" hidden="false" customHeight="false" outlineLevel="0" collapsed="false">
      <c r="A12145" s="0" t="n">
        <v>1500017060</v>
      </c>
      <c r="B12145" s="157" t="n">
        <v>0</v>
      </c>
    </row>
    <row r="12146" customFormat="false" ht="15" hidden="false" customHeight="false" outlineLevel="0" collapsed="false">
      <c r="A12146" s="0" t="n">
        <v>1500017026</v>
      </c>
      <c r="B12146" s="157" t="n">
        <v>0</v>
      </c>
    </row>
    <row r="12147" customFormat="false" ht="15" hidden="false" customHeight="false" outlineLevel="0" collapsed="false">
      <c r="A12147" s="0" t="n">
        <v>1500017027</v>
      </c>
      <c r="B12147" s="157" t="n">
        <v>26.8333333333333</v>
      </c>
    </row>
    <row r="12148" customFormat="false" ht="15" hidden="false" customHeight="false" outlineLevel="0" collapsed="false">
      <c r="A12148" s="0" t="n">
        <v>1500017028</v>
      </c>
      <c r="B12148" s="157" t="n">
        <v>31.6666666666667</v>
      </c>
    </row>
    <row r="12149" customFormat="false" ht="15" hidden="false" customHeight="false" outlineLevel="0" collapsed="false">
      <c r="A12149" s="0" t="n">
        <v>1500017050</v>
      </c>
      <c r="B12149" s="157" t="n">
        <v>12.9166666666667</v>
      </c>
    </row>
    <row r="12150" customFormat="false" ht="15" hidden="false" customHeight="false" outlineLevel="0" collapsed="false">
      <c r="A12150" s="0" t="n">
        <v>1500017051</v>
      </c>
      <c r="B12150" s="157" t="n">
        <v>34.1166666666667</v>
      </c>
    </row>
    <row r="12151" customFormat="false" ht="15" hidden="false" customHeight="false" outlineLevel="0" collapsed="false">
      <c r="A12151" s="0" t="n">
        <v>1500017052</v>
      </c>
      <c r="B12151" s="157" t="n">
        <v>23.75</v>
      </c>
    </row>
    <row r="12152" customFormat="false" ht="15" hidden="false" customHeight="false" outlineLevel="0" collapsed="false">
      <c r="A12152" s="0" t="n">
        <v>1500017055</v>
      </c>
      <c r="B12152" s="157" t="n">
        <v>0</v>
      </c>
    </row>
    <row r="12153" customFormat="false" ht="15" hidden="false" customHeight="false" outlineLevel="0" collapsed="false">
      <c r="A12153" s="0" t="n">
        <v>1500017067</v>
      </c>
      <c r="B12153" s="157" t="n">
        <v>129.75</v>
      </c>
    </row>
    <row r="12154" customFormat="false" ht="15" hidden="false" customHeight="false" outlineLevel="0" collapsed="false">
      <c r="A12154" s="0" t="n">
        <v>1500017068</v>
      </c>
      <c r="B12154" s="157" t="n">
        <v>38.5083333333333</v>
      </c>
    </row>
    <row r="12155" customFormat="false" ht="15" hidden="false" customHeight="false" outlineLevel="0" collapsed="false">
      <c r="A12155" s="0" t="n">
        <v>1500017072</v>
      </c>
      <c r="B12155" s="157" t="n">
        <v>299.166666666667</v>
      </c>
    </row>
    <row r="12156" customFormat="false" ht="15" hidden="false" customHeight="false" outlineLevel="0" collapsed="false">
      <c r="A12156" s="0" t="n">
        <v>1500016860</v>
      </c>
      <c r="B12156" s="157" t="n">
        <v>367.25</v>
      </c>
    </row>
    <row r="12157" customFormat="false" ht="15" hidden="false" customHeight="false" outlineLevel="0" collapsed="false">
      <c r="A12157" s="0" t="n">
        <v>1500017091</v>
      </c>
      <c r="B12157" s="157" t="n">
        <v>9.83333333333333</v>
      </c>
    </row>
    <row r="12158" customFormat="false" ht="15" hidden="false" customHeight="false" outlineLevel="0" collapsed="false">
      <c r="A12158" s="0" t="n">
        <v>1500017092</v>
      </c>
      <c r="B12158" s="157" t="n">
        <v>7.70833333333333</v>
      </c>
    </row>
    <row r="12159" customFormat="false" ht="15" hidden="false" customHeight="false" outlineLevel="0" collapsed="false">
      <c r="A12159" s="0" t="n">
        <v>1500017109</v>
      </c>
      <c r="B12159" s="157" t="n">
        <v>26.25</v>
      </c>
    </row>
    <row r="12160" customFormat="false" ht="15" hidden="false" customHeight="false" outlineLevel="0" collapsed="false">
      <c r="A12160" s="0" t="n">
        <v>1500017122</v>
      </c>
      <c r="B12160" s="157" t="n">
        <v>16</v>
      </c>
    </row>
    <row r="12161" customFormat="false" ht="15" hidden="false" customHeight="false" outlineLevel="0" collapsed="false">
      <c r="A12161" s="0" t="n">
        <v>1500017123</v>
      </c>
      <c r="B12161" s="157" t="n">
        <v>31.8333333333333</v>
      </c>
    </row>
    <row r="12162" customFormat="false" ht="15" hidden="false" customHeight="false" outlineLevel="0" collapsed="false">
      <c r="A12162" s="0" t="n">
        <v>1500017124</v>
      </c>
      <c r="B12162" s="157" t="n">
        <v>6.5</v>
      </c>
    </row>
    <row r="12163" customFormat="false" ht="15" hidden="false" customHeight="false" outlineLevel="0" collapsed="false">
      <c r="A12163" s="0" t="n">
        <v>1500017134</v>
      </c>
      <c r="B12163" s="157" t="n">
        <v>58.8333333333333</v>
      </c>
    </row>
    <row r="12164" customFormat="false" ht="15" hidden="false" customHeight="false" outlineLevel="0" collapsed="false">
      <c r="A12164" s="0" t="n">
        <v>1500017143</v>
      </c>
      <c r="B12164" s="157" t="n">
        <v>0</v>
      </c>
    </row>
    <row r="12165" customFormat="false" ht="15" hidden="false" customHeight="false" outlineLevel="0" collapsed="false">
      <c r="A12165" s="0" t="n">
        <v>1500017144</v>
      </c>
      <c r="B12165" s="157" t="n">
        <v>14</v>
      </c>
    </row>
    <row r="12166" customFormat="false" ht="15" hidden="false" customHeight="false" outlineLevel="0" collapsed="false">
      <c r="A12166" s="0" t="n">
        <v>1500017160</v>
      </c>
      <c r="B12166" s="157" t="n">
        <v>21.9166666666667</v>
      </c>
    </row>
    <row r="12167" customFormat="false" ht="15" hidden="false" customHeight="false" outlineLevel="0" collapsed="false">
      <c r="A12167" s="0" t="n">
        <v>1500017153</v>
      </c>
      <c r="B12167" s="157" t="n">
        <v>0</v>
      </c>
    </row>
    <row r="12168" customFormat="false" ht="15" hidden="false" customHeight="false" outlineLevel="0" collapsed="false">
      <c r="A12168" s="0" t="n">
        <v>1500017157</v>
      </c>
      <c r="B12168" s="157" t="n">
        <v>0</v>
      </c>
    </row>
    <row r="12169" customFormat="false" ht="15" hidden="false" customHeight="false" outlineLevel="0" collapsed="false">
      <c r="A12169" s="0" t="n">
        <v>1500017158</v>
      </c>
      <c r="B12169" s="157" t="n">
        <v>9.41666666666667</v>
      </c>
    </row>
    <row r="12170" customFormat="false" ht="15" hidden="false" customHeight="false" outlineLevel="0" collapsed="false">
      <c r="A12170" s="0" t="n">
        <v>1500017159</v>
      </c>
      <c r="B12170" s="157" t="n">
        <v>27.55</v>
      </c>
    </row>
    <row r="12171" customFormat="false" ht="15" hidden="false" customHeight="false" outlineLevel="0" collapsed="false">
      <c r="A12171" s="0" t="n">
        <v>1500017161</v>
      </c>
      <c r="B12171" s="157" t="n">
        <v>14.4166666666667</v>
      </c>
    </row>
    <row r="12172" customFormat="false" ht="15" hidden="false" customHeight="false" outlineLevel="0" collapsed="false">
      <c r="A12172" s="0" t="n">
        <v>1500017162</v>
      </c>
      <c r="B12172" s="157" t="n">
        <v>32.5416666666667</v>
      </c>
    </row>
    <row r="12173" customFormat="false" ht="15" hidden="false" customHeight="false" outlineLevel="0" collapsed="false">
      <c r="A12173" s="0" t="n">
        <v>1500017169</v>
      </c>
      <c r="B12173" s="157" t="n">
        <v>5.41666666666667</v>
      </c>
    </row>
    <row r="12174" customFormat="false" ht="15" hidden="false" customHeight="false" outlineLevel="0" collapsed="false">
      <c r="A12174" s="0" t="n">
        <v>1500017171</v>
      </c>
      <c r="B12174" s="157" t="n">
        <v>22.9166666666667</v>
      </c>
    </row>
    <row r="12175" customFormat="false" ht="15" hidden="false" customHeight="false" outlineLevel="0" collapsed="false">
      <c r="A12175" s="0" t="n">
        <v>1500017172</v>
      </c>
      <c r="B12175" s="157" t="n">
        <v>15.125</v>
      </c>
    </row>
    <row r="12176" customFormat="false" ht="15" hidden="false" customHeight="false" outlineLevel="0" collapsed="false">
      <c r="A12176" s="0" t="n">
        <v>1500017173</v>
      </c>
      <c r="B12176" s="157" t="n">
        <v>19.25</v>
      </c>
    </row>
    <row r="12177" customFormat="false" ht="15" hidden="false" customHeight="false" outlineLevel="0" collapsed="false">
      <c r="A12177" s="0" t="n">
        <v>1500017178</v>
      </c>
      <c r="B12177" s="157" t="n">
        <v>13.5416666666667</v>
      </c>
    </row>
    <row r="12178" customFormat="false" ht="15" hidden="false" customHeight="false" outlineLevel="0" collapsed="false">
      <c r="A12178" s="0" t="n">
        <v>1500017179</v>
      </c>
      <c r="B12178" s="157" t="n">
        <v>0</v>
      </c>
    </row>
    <row r="12179" customFormat="false" ht="15" hidden="false" customHeight="false" outlineLevel="0" collapsed="false">
      <c r="A12179" s="0" t="n">
        <v>1500017180</v>
      </c>
      <c r="B12179" s="157" t="n">
        <v>1.66666666666667</v>
      </c>
    </row>
    <row r="12180" customFormat="false" ht="15" hidden="false" customHeight="false" outlineLevel="0" collapsed="false">
      <c r="A12180" s="0" t="n">
        <v>1500017181</v>
      </c>
      <c r="B12180" s="157" t="n">
        <v>9.58333333333333</v>
      </c>
    </row>
    <row r="12181" customFormat="false" ht="15" hidden="false" customHeight="false" outlineLevel="0" collapsed="false">
      <c r="A12181" s="0" t="n">
        <v>1500017183</v>
      </c>
      <c r="B12181" s="157" t="n">
        <v>36.1666666666667</v>
      </c>
    </row>
    <row r="12182" customFormat="false" ht="15" hidden="false" customHeight="false" outlineLevel="0" collapsed="false">
      <c r="A12182" s="0" t="n">
        <v>1500017187</v>
      </c>
      <c r="B12182" s="157" t="n">
        <v>445.666666666667</v>
      </c>
    </row>
    <row r="12183" customFormat="false" ht="15" hidden="false" customHeight="false" outlineLevel="0" collapsed="false">
      <c r="A12183" s="0" t="n">
        <v>1500017192</v>
      </c>
      <c r="B12183" s="157" t="n">
        <v>47.6666666666667</v>
      </c>
    </row>
    <row r="12184" customFormat="false" ht="15" hidden="false" customHeight="false" outlineLevel="0" collapsed="false">
      <c r="A12184" s="0" t="n">
        <v>1500017202</v>
      </c>
      <c r="B12184" s="157" t="n">
        <v>15.25</v>
      </c>
    </row>
    <row r="12185" customFormat="false" ht="15" hidden="false" customHeight="false" outlineLevel="0" collapsed="false">
      <c r="A12185" s="0" t="n">
        <v>1500017121</v>
      </c>
      <c r="B12185" s="157" t="n">
        <v>173.566666666667</v>
      </c>
    </row>
    <row r="12186" customFormat="false" ht="15" hidden="false" customHeight="false" outlineLevel="0" collapsed="false">
      <c r="A12186" s="0" t="n">
        <v>1500017212</v>
      </c>
      <c r="B12186" s="157" t="n">
        <v>172.666666666667</v>
      </c>
    </row>
    <row r="12187" customFormat="false" ht="15" hidden="false" customHeight="false" outlineLevel="0" collapsed="false">
      <c r="A12187" s="0" t="n">
        <v>1500017213</v>
      </c>
      <c r="B12187" s="157" t="n">
        <v>6</v>
      </c>
    </row>
    <row r="12188" customFormat="false" ht="15" hidden="false" customHeight="false" outlineLevel="0" collapsed="false">
      <c r="A12188" s="0" t="n">
        <v>1500017214</v>
      </c>
      <c r="B12188" s="157" t="n">
        <v>110</v>
      </c>
    </row>
    <row r="12189" customFormat="false" ht="15" hidden="false" customHeight="false" outlineLevel="0" collapsed="false">
      <c r="A12189" s="0" t="n">
        <v>1500017225</v>
      </c>
      <c r="B12189" s="157" t="n">
        <v>9.66666666666667</v>
      </c>
    </row>
    <row r="12190" customFormat="false" ht="15" hidden="false" customHeight="false" outlineLevel="0" collapsed="false">
      <c r="A12190" s="0" t="n">
        <v>1500017226</v>
      </c>
      <c r="B12190" s="157" t="n">
        <v>24.8</v>
      </c>
    </row>
    <row r="12191" customFormat="false" ht="15" hidden="false" customHeight="false" outlineLevel="0" collapsed="false">
      <c r="A12191" s="0" t="n">
        <v>1500017227</v>
      </c>
      <c r="B12191" s="157" t="n">
        <v>0</v>
      </c>
    </row>
    <row r="12192" customFormat="false" ht="15" hidden="false" customHeight="false" outlineLevel="0" collapsed="false">
      <c r="A12192" s="0" t="n">
        <v>1500017233</v>
      </c>
      <c r="B12192" s="157" t="n">
        <v>33</v>
      </c>
    </row>
    <row r="12193" customFormat="false" ht="15" hidden="false" customHeight="false" outlineLevel="0" collapsed="false">
      <c r="A12193" s="0" t="n">
        <v>1500017236</v>
      </c>
      <c r="B12193" s="157" t="n">
        <v>110</v>
      </c>
    </row>
    <row r="12194" customFormat="false" ht="15" hidden="false" customHeight="false" outlineLevel="0" collapsed="false">
      <c r="A12194" s="0" t="n">
        <v>1500017238</v>
      </c>
      <c r="B12194" s="157" t="n">
        <v>0</v>
      </c>
    </row>
    <row r="12195" customFormat="false" ht="15" hidden="false" customHeight="false" outlineLevel="0" collapsed="false">
      <c r="A12195" s="0" t="n">
        <v>1500017239</v>
      </c>
      <c r="B12195" s="157" t="n">
        <v>0</v>
      </c>
    </row>
    <row r="12196" customFormat="false" ht="15" hidden="false" customHeight="false" outlineLevel="0" collapsed="false">
      <c r="A12196" s="0" t="n">
        <v>1500017241</v>
      </c>
      <c r="B12196" s="157" t="n">
        <v>0</v>
      </c>
    </row>
    <row r="12197" customFormat="false" ht="15" hidden="false" customHeight="false" outlineLevel="0" collapsed="false">
      <c r="A12197" s="0" t="n">
        <v>1500017242</v>
      </c>
      <c r="B12197" s="157" t="n">
        <v>38.65</v>
      </c>
    </row>
    <row r="12198" customFormat="false" ht="15" hidden="false" customHeight="false" outlineLevel="0" collapsed="false">
      <c r="A12198" s="0" t="n">
        <v>1500017252</v>
      </c>
      <c r="B12198" s="157" t="n">
        <v>22.4166666666667</v>
      </c>
    </row>
    <row r="12199" customFormat="false" ht="15" hidden="false" customHeight="false" outlineLevel="0" collapsed="false">
      <c r="A12199" s="0" t="n">
        <v>1500017283</v>
      </c>
      <c r="B12199" s="157" t="n">
        <v>112.833333333333</v>
      </c>
    </row>
    <row r="12200" customFormat="false" ht="15" hidden="false" customHeight="false" outlineLevel="0" collapsed="false">
      <c r="A12200" s="0" t="n">
        <v>1500017306</v>
      </c>
      <c r="B12200" s="157" t="n">
        <v>14.25</v>
      </c>
    </row>
    <row r="12201" customFormat="false" ht="15" hidden="false" customHeight="false" outlineLevel="0" collapsed="false">
      <c r="A12201" s="0" t="n">
        <v>1500017309</v>
      </c>
      <c r="B12201" s="157" t="n">
        <v>14.1666666666667</v>
      </c>
    </row>
    <row r="12202" customFormat="false" ht="15" hidden="false" customHeight="false" outlineLevel="0" collapsed="false">
      <c r="A12202" s="0" t="n">
        <v>1500017310</v>
      </c>
      <c r="B12202" s="157" t="n">
        <v>29.5833333333333</v>
      </c>
    </row>
    <row r="12203" customFormat="false" ht="15" hidden="false" customHeight="false" outlineLevel="0" collapsed="false">
      <c r="A12203" s="0" t="n">
        <v>1500017323</v>
      </c>
      <c r="B12203" s="157" t="n">
        <v>14.5</v>
      </c>
    </row>
    <row r="12204" customFormat="false" ht="15" hidden="false" customHeight="false" outlineLevel="0" collapsed="false">
      <c r="A12204" s="0" t="n">
        <v>1500017324</v>
      </c>
      <c r="B12204" s="157" t="n">
        <v>20</v>
      </c>
    </row>
    <row r="12205" customFormat="false" ht="15" hidden="false" customHeight="false" outlineLevel="0" collapsed="false">
      <c r="A12205" s="0" t="n">
        <v>1500017329</v>
      </c>
      <c r="B12205" s="157" t="n">
        <v>16.3333333333333</v>
      </c>
    </row>
    <row r="12206" customFormat="false" ht="15" hidden="false" customHeight="false" outlineLevel="0" collapsed="false">
      <c r="A12206" s="0" t="n">
        <v>1500017334</v>
      </c>
      <c r="B12206" s="157" t="n">
        <v>0</v>
      </c>
    </row>
    <row r="12207" customFormat="false" ht="15" hidden="false" customHeight="false" outlineLevel="0" collapsed="false">
      <c r="A12207" s="0" t="n">
        <v>1500017336</v>
      </c>
      <c r="B12207" s="157" t="n">
        <v>53.1666666666667</v>
      </c>
    </row>
    <row r="12208" customFormat="false" ht="15" hidden="false" customHeight="false" outlineLevel="0" collapsed="false">
      <c r="A12208" s="0" t="n">
        <v>1500017343</v>
      </c>
      <c r="B12208" s="157" t="n">
        <v>10</v>
      </c>
    </row>
    <row r="12209" customFormat="false" ht="15" hidden="false" customHeight="false" outlineLevel="0" collapsed="false">
      <c r="A12209" s="0" t="n">
        <v>1500017349</v>
      </c>
      <c r="B12209" s="157" t="n">
        <v>21.75</v>
      </c>
    </row>
    <row r="12210" customFormat="false" ht="15" hidden="false" customHeight="false" outlineLevel="0" collapsed="false">
      <c r="A12210" s="0" t="n">
        <v>1500017256</v>
      </c>
      <c r="B12210" s="157" t="n">
        <v>14.125</v>
      </c>
    </row>
    <row r="12211" customFormat="false" ht="15" hidden="false" customHeight="false" outlineLevel="0" collapsed="false">
      <c r="A12211" s="0" t="n">
        <v>1500017257</v>
      </c>
      <c r="B12211" s="157" t="n">
        <v>0</v>
      </c>
    </row>
    <row r="12212" customFormat="false" ht="15" hidden="false" customHeight="false" outlineLevel="0" collapsed="false">
      <c r="A12212" s="0" t="n">
        <v>1500017258</v>
      </c>
      <c r="B12212" s="157" t="n">
        <v>56.5</v>
      </c>
    </row>
    <row r="12213" customFormat="false" ht="15" hidden="false" customHeight="false" outlineLevel="0" collapsed="false">
      <c r="A12213" s="0" t="n">
        <v>1500017280</v>
      </c>
      <c r="B12213" s="157" t="n">
        <v>25.7</v>
      </c>
    </row>
    <row r="12214" customFormat="false" ht="15" hidden="false" customHeight="false" outlineLevel="0" collapsed="false">
      <c r="A12214" s="0" t="n">
        <v>1500017281</v>
      </c>
      <c r="B12214" s="157" t="n">
        <v>27.25</v>
      </c>
    </row>
    <row r="12215" customFormat="false" ht="15" hidden="false" customHeight="false" outlineLevel="0" collapsed="false">
      <c r="A12215" s="0" t="n">
        <v>1500017272</v>
      </c>
      <c r="B12215" s="157" t="n">
        <v>10.3333333333333</v>
      </c>
    </row>
    <row r="12216" customFormat="false" ht="15" hidden="false" customHeight="false" outlineLevel="0" collapsed="false">
      <c r="A12216" s="0" t="n">
        <v>1500017274</v>
      </c>
      <c r="B12216" s="157" t="n">
        <v>113.116666666667</v>
      </c>
    </row>
    <row r="12217" customFormat="false" ht="15" hidden="false" customHeight="false" outlineLevel="0" collapsed="false">
      <c r="A12217" s="0" t="n">
        <v>1500017276</v>
      </c>
      <c r="B12217" s="157" t="n">
        <v>3.33333333333333</v>
      </c>
    </row>
    <row r="12218" customFormat="false" ht="15" hidden="false" customHeight="false" outlineLevel="0" collapsed="false">
      <c r="A12218" s="0" t="n">
        <v>1500017376</v>
      </c>
      <c r="B12218" s="157" t="n">
        <v>27.5</v>
      </c>
    </row>
    <row r="12219" customFormat="false" ht="15" hidden="false" customHeight="false" outlineLevel="0" collapsed="false">
      <c r="A12219" s="0" t="n">
        <v>1500017377</v>
      </c>
      <c r="B12219" s="157" t="n">
        <v>35.8333333333333</v>
      </c>
    </row>
    <row r="12220" customFormat="false" ht="15" hidden="false" customHeight="false" outlineLevel="0" collapsed="false">
      <c r="A12220" s="0" t="n">
        <v>1500017402</v>
      </c>
      <c r="B12220" s="157" t="n">
        <v>11.4166666666667</v>
      </c>
    </row>
    <row r="12221" customFormat="false" ht="15" hidden="false" customHeight="false" outlineLevel="0" collapsed="false">
      <c r="A12221" s="0" t="n">
        <v>1500017366</v>
      </c>
      <c r="B12221" s="157" t="n">
        <v>0</v>
      </c>
    </row>
    <row r="12222" customFormat="false" ht="15" hidden="false" customHeight="false" outlineLevel="0" collapsed="false">
      <c r="A12222" s="0" t="n">
        <v>1500017373</v>
      </c>
      <c r="B12222" s="157" t="n">
        <v>30</v>
      </c>
    </row>
    <row r="12223" customFormat="false" ht="15" hidden="false" customHeight="false" outlineLevel="0" collapsed="false">
      <c r="A12223" s="0" t="n">
        <v>1500017404</v>
      </c>
      <c r="B12223" s="157" t="n">
        <v>22.3333333333333</v>
      </c>
    </row>
    <row r="12224" customFormat="false" ht="15" hidden="false" customHeight="false" outlineLevel="0" collapsed="false">
      <c r="A12224" s="0" t="n">
        <v>1500017405</v>
      </c>
      <c r="B12224" s="157" t="n">
        <v>85.4166666666667</v>
      </c>
    </row>
    <row r="12225" customFormat="false" ht="15" hidden="false" customHeight="false" outlineLevel="0" collapsed="false">
      <c r="A12225" s="0" t="n">
        <v>1500017408</v>
      </c>
      <c r="B12225" s="157" t="n">
        <v>14.6666666666667</v>
      </c>
    </row>
    <row r="12226" customFormat="false" ht="15" hidden="false" customHeight="false" outlineLevel="0" collapsed="false">
      <c r="A12226" s="0" t="n">
        <v>1500017415</v>
      </c>
      <c r="B12226" s="157" t="n">
        <v>7.08333333333333</v>
      </c>
    </row>
    <row r="12227" customFormat="false" ht="15" hidden="false" customHeight="false" outlineLevel="0" collapsed="false">
      <c r="A12227" s="0" t="n">
        <v>1500017419</v>
      </c>
      <c r="B12227" s="157" t="n">
        <v>37.6333333333333</v>
      </c>
    </row>
    <row r="12228" customFormat="false" ht="15" hidden="false" customHeight="false" outlineLevel="0" collapsed="false">
      <c r="A12228" s="0" t="n">
        <v>1500017447</v>
      </c>
      <c r="B12228" s="157" t="n">
        <v>48.3333333333333</v>
      </c>
    </row>
    <row r="12229" customFormat="false" ht="15" hidden="false" customHeight="false" outlineLevel="0" collapsed="false">
      <c r="A12229" s="0" t="n">
        <v>1500017462</v>
      </c>
      <c r="B12229" s="157" t="n">
        <v>21.8333333333333</v>
      </c>
    </row>
    <row r="12230" customFormat="false" ht="15" hidden="false" customHeight="false" outlineLevel="0" collapsed="false">
      <c r="A12230" s="0" t="n">
        <v>1500017463</v>
      </c>
      <c r="B12230" s="157" t="n">
        <v>21.3333333333333</v>
      </c>
    </row>
    <row r="12231" customFormat="false" ht="15" hidden="false" customHeight="false" outlineLevel="0" collapsed="false">
      <c r="A12231" s="0" t="n">
        <v>1500017468</v>
      </c>
      <c r="B12231" s="157" t="n">
        <v>21.625</v>
      </c>
    </row>
    <row r="12232" customFormat="false" ht="15" hidden="false" customHeight="false" outlineLevel="0" collapsed="false">
      <c r="A12232" s="0" t="n">
        <v>1500017410</v>
      </c>
      <c r="B12232" s="157" t="n">
        <v>17.8333333333333</v>
      </c>
    </row>
    <row r="12233" customFormat="false" ht="15" hidden="false" customHeight="false" outlineLevel="0" collapsed="false">
      <c r="A12233" s="0" t="n">
        <v>1500017426</v>
      </c>
      <c r="B12233" s="157" t="n">
        <v>63.3333333333333</v>
      </c>
    </row>
    <row r="12234" customFormat="false" ht="15" hidden="false" customHeight="false" outlineLevel="0" collapsed="false">
      <c r="A12234" s="0" t="n">
        <v>1500017494</v>
      </c>
      <c r="B12234" s="157" t="n">
        <v>0</v>
      </c>
    </row>
    <row r="12235" customFormat="false" ht="15" hidden="false" customHeight="false" outlineLevel="0" collapsed="false">
      <c r="A12235" s="0" t="n">
        <v>1500017495</v>
      </c>
      <c r="B12235" s="157" t="n">
        <v>10.6666666666667</v>
      </c>
    </row>
    <row r="12236" customFormat="false" ht="15" hidden="false" customHeight="false" outlineLevel="0" collapsed="false">
      <c r="A12236" s="0" t="n">
        <v>1500017496</v>
      </c>
      <c r="B12236" s="157" t="n">
        <v>0</v>
      </c>
    </row>
    <row r="12237" customFormat="false" ht="15" hidden="false" customHeight="false" outlineLevel="0" collapsed="false">
      <c r="A12237" s="0" t="n">
        <v>1500017497</v>
      </c>
      <c r="B12237" s="157" t="n">
        <v>26.3333333333333</v>
      </c>
    </row>
    <row r="12238" customFormat="false" ht="15" hidden="false" customHeight="false" outlineLevel="0" collapsed="false">
      <c r="A12238" s="0" t="n">
        <v>1500017498</v>
      </c>
      <c r="B12238" s="157" t="n">
        <v>17.5</v>
      </c>
    </row>
    <row r="12239" customFormat="false" ht="15" hidden="false" customHeight="false" outlineLevel="0" collapsed="false">
      <c r="A12239" s="0" t="n">
        <v>1500017499</v>
      </c>
      <c r="B12239" s="157" t="n">
        <v>43.3333333333333</v>
      </c>
    </row>
    <row r="12240" customFormat="false" ht="15" hidden="false" customHeight="false" outlineLevel="0" collapsed="false">
      <c r="A12240" s="0" t="n">
        <v>1500017582</v>
      </c>
      <c r="B12240" s="157" t="n">
        <v>211.658333333333</v>
      </c>
    </row>
    <row r="12241" customFormat="false" ht="15" hidden="false" customHeight="false" outlineLevel="0" collapsed="false">
      <c r="A12241" s="0" t="n">
        <v>1500017594</v>
      </c>
      <c r="B12241" s="157" t="n">
        <v>3.33333333333333</v>
      </c>
    </row>
    <row r="12242" customFormat="false" ht="15" hidden="false" customHeight="false" outlineLevel="0" collapsed="false">
      <c r="A12242" s="0" t="n">
        <v>1500017598</v>
      </c>
      <c r="B12242" s="157" t="n">
        <v>2.08333333333333</v>
      </c>
    </row>
    <row r="12243" customFormat="false" ht="15" hidden="false" customHeight="false" outlineLevel="0" collapsed="false">
      <c r="A12243" s="0" t="n">
        <v>1500017599</v>
      </c>
      <c r="B12243" s="157" t="n">
        <v>4.66666666666667</v>
      </c>
    </row>
    <row r="12244" customFormat="false" ht="15" hidden="false" customHeight="false" outlineLevel="0" collapsed="false">
      <c r="A12244" s="0" t="n">
        <v>1500017600</v>
      </c>
      <c r="B12244" s="157" t="n">
        <v>9.75</v>
      </c>
    </row>
    <row r="12245" customFormat="false" ht="15" hidden="false" customHeight="false" outlineLevel="0" collapsed="false">
      <c r="A12245" s="0" t="n">
        <v>1500017603</v>
      </c>
      <c r="B12245" s="157" t="n">
        <v>10.6666666666667</v>
      </c>
    </row>
    <row r="12246" customFormat="false" ht="15" hidden="false" customHeight="false" outlineLevel="0" collapsed="false">
      <c r="A12246" s="0" t="n">
        <v>1500017605</v>
      </c>
      <c r="B12246" s="157" t="n">
        <v>7.66666666666667</v>
      </c>
    </row>
    <row r="12247" customFormat="false" ht="15" hidden="false" customHeight="false" outlineLevel="0" collapsed="false">
      <c r="A12247" s="0" t="n">
        <v>1500017606</v>
      </c>
      <c r="B12247" s="157" t="n">
        <v>36.3333333333333</v>
      </c>
    </row>
    <row r="12248" customFormat="false" ht="15" hidden="false" customHeight="false" outlineLevel="0" collapsed="false">
      <c r="A12248" s="0" t="n">
        <v>1500017609</v>
      </c>
      <c r="B12248" s="157" t="n">
        <v>13.3333333333333</v>
      </c>
    </row>
    <row r="12249" customFormat="false" ht="15" hidden="false" customHeight="false" outlineLevel="0" collapsed="false">
      <c r="A12249" s="0" t="n">
        <v>1500017567</v>
      </c>
      <c r="B12249" s="157" t="n">
        <v>168.75</v>
      </c>
    </row>
    <row r="12250" customFormat="false" ht="15" hidden="false" customHeight="false" outlineLevel="0" collapsed="false">
      <c r="A12250" s="0" t="n">
        <v>1500017569</v>
      </c>
      <c r="B12250" s="157" t="n">
        <v>0</v>
      </c>
    </row>
    <row r="12251" customFormat="false" ht="15" hidden="false" customHeight="false" outlineLevel="0" collapsed="false">
      <c r="A12251" s="0" t="n">
        <v>1500017579</v>
      </c>
      <c r="B12251" s="157" t="n">
        <v>104.333333333333</v>
      </c>
    </row>
    <row r="12252" customFormat="false" ht="15" hidden="false" customHeight="false" outlineLevel="0" collapsed="false">
      <c r="A12252" s="0" t="n">
        <v>1500017580</v>
      </c>
      <c r="B12252" s="157" t="n">
        <v>20.6666666666667</v>
      </c>
    </row>
    <row r="12253" customFormat="false" ht="15" hidden="false" customHeight="false" outlineLevel="0" collapsed="false">
      <c r="A12253" s="0" t="n">
        <v>1500017581</v>
      </c>
      <c r="B12253" s="157" t="n">
        <v>53.375</v>
      </c>
    </row>
    <row r="12254" customFormat="false" ht="15" hidden="false" customHeight="false" outlineLevel="0" collapsed="false">
      <c r="A12254" s="0" t="n">
        <v>1500017612</v>
      </c>
      <c r="B12254" s="157" t="n">
        <v>0.416666666666667</v>
      </c>
    </row>
    <row r="12255" customFormat="false" ht="15" hidden="false" customHeight="false" outlineLevel="0" collapsed="false">
      <c r="A12255" s="0" t="n">
        <v>1500017616</v>
      </c>
      <c r="B12255" s="157" t="n">
        <v>0</v>
      </c>
    </row>
    <row r="12256" customFormat="false" ht="15" hidden="false" customHeight="false" outlineLevel="0" collapsed="false">
      <c r="A12256" s="0" t="n">
        <v>1500017707</v>
      </c>
      <c r="B12256" s="157" t="n">
        <v>0</v>
      </c>
    </row>
    <row r="12257" customFormat="false" ht="15" hidden="false" customHeight="false" outlineLevel="0" collapsed="false">
      <c r="A12257" s="0" t="n">
        <v>1500017708</v>
      </c>
      <c r="B12257" s="157" t="n">
        <v>19.8333333333333</v>
      </c>
    </row>
    <row r="12258" customFormat="false" ht="15" hidden="false" customHeight="false" outlineLevel="0" collapsed="false">
      <c r="A12258" s="0" t="n">
        <v>1500017725</v>
      </c>
      <c r="B12258" s="157" t="n">
        <v>0</v>
      </c>
    </row>
    <row r="12259" customFormat="false" ht="15" hidden="false" customHeight="false" outlineLevel="0" collapsed="false">
      <c r="A12259" s="0" t="n">
        <v>1500017738</v>
      </c>
      <c r="B12259" s="157" t="n">
        <v>41.5833333333333</v>
      </c>
    </row>
    <row r="12260" customFormat="false" ht="15" hidden="false" customHeight="false" outlineLevel="0" collapsed="false">
      <c r="A12260" s="0" t="n">
        <v>1500017739</v>
      </c>
      <c r="B12260" s="157" t="n">
        <v>27.2916666666667</v>
      </c>
    </row>
    <row r="12261" customFormat="false" ht="15" hidden="false" customHeight="false" outlineLevel="0" collapsed="false">
      <c r="A12261" s="0" t="n">
        <v>1500017740</v>
      </c>
      <c r="B12261" s="157" t="n">
        <v>10.75</v>
      </c>
    </row>
    <row r="12262" customFormat="false" ht="15" hidden="false" customHeight="false" outlineLevel="0" collapsed="false">
      <c r="A12262" s="0" t="n">
        <v>1500017741</v>
      </c>
      <c r="B12262" s="157" t="n">
        <v>44.4083333333333</v>
      </c>
    </row>
    <row r="12263" customFormat="false" ht="15" hidden="false" customHeight="false" outlineLevel="0" collapsed="false">
      <c r="A12263" s="0" t="n">
        <v>1500017742</v>
      </c>
      <c r="B12263" s="157" t="n">
        <v>45.1666666666667</v>
      </c>
    </row>
    <row r="12264" customFormat="false" ht="15" hidden="false" customHeight="false" outlineLevel="0" collapsed="false">
      <c r="A12264" s="0" t="n">
        <v>1500017752</v>
      </c>
      <c r="B12264" s="157" t="n">
        <v>535.583333333333</v>
      </c>
    </row>
    <row r="12265" customFormat="false" ht="15" hidden="false" customHeight="false" outlineLevel="0" collapsed="false">
      <c r="A12265" s="0" t="n">
        <v>1500017754</v>
      </c>
      <c r="B12265" s="157" t="n">
        <v>34.5</v>
      </c>
    </row>
    <row r="12266" customFormat="false" ht="15" hidden="false" customHeight="false" outlineLevel="0" collapsed="false">
      <c r="A12266" s="0" t="n">
        <v>1500017755</v>
      </c>
      <c r="B12266" s="157" t="n">
        <v>22.5</v>
      </c>
    </row>
    <row r="12267" customFormat="false" ht="15" hidden="false" customHeight="false" outlineLevel="0" collapsed="false">
      <c r="A12267" s="0" t="n">
        <v>1500017756</v>
      </c>
      <c r="B12267" s="157" t="n">
        <v>22</v>
      </c>
    </row>
    <row r="12268" customFormat="false" ht="15" hidden="false" customHeight="false" outlineLevel="0" collapsed="false">
      <c r="A12268" s="0" t="n">
        <v>1500017757</v>
      </c>
      <c r="B12268" s="157" t="n">
        <v>3.33333333333333</v>
      </c>
    </row>
    <row r="12269" customFormat="false" ht="15" hidden="false" customHeight="false" outlineLevel="0" collapsed="false">
      <c r="A12269" s="0" t="n">
        <v>1500017758</v>
      </c>
      <c r="B12269" s="157" t="n">
        <v>18.8333333333333</v>
      </c>
    </row>
    <row r="12270" customFormat="false" ht="15" hidden="false" customHeight="false" outlineLevel="0" collapsed="false">
      <c r="A12270" s="0" t="n">
        <v>1500017759</v>
      </c>
      <c r="B12270" s="157" t="n">
        <v>0</v>
      </c>
    </row>
    <row r="12271" customFormat="false" ht="15" hidden="false" customHeight="false" outlineLevel="0" collapsed="false">
      <c r="A12271" s="0" t="n">
        <v>1500017760</v>
      </c>
      <c r="B12271" s="157" t="n">
        <v>0</v>
      </c>
    </row>
    <row r="12272" customFormat="false" ht="15" hidden="false" customHeight="false" outlineLevel="0" collapsed="false">
      <c r="A12272" s="0" t="n">
        <v>1500017761</v>
      </c>
      <c r="B12272" s="157" t="n">
        <v>48.1166666666667</v>
      </c>
    </row>
    <row r="12273" customFormat="false" ht="15" hidden="false" customHeight="false" outlineLevel="0" collapsed="false">
      <c r="A12273" s="0" t="n">
        <v>1500017762</v>
      </c>
      <c r="B12273" s="157" t="n">
        <v>5.83333333333333</v>
      </c>
    </row>
    <row r="12274" customFormat="false" ht="15" hidden="false" customHeight="false" outlineLevel="0" collapsed="false">
      <c r="A12274" s="0" t="n">
        <v>1500017768</v>
      </c>
      <c r="B12274" s="157" t="n">
        <v>21.1666666666667</v>
      </c>
    </row>
    <row r="12275" customFormat="false" ht="15" hidden="false" customHeight="false" outlineLevel="0" collapsed="false">
      <c r="A12275" s="0" t="n">
        <v>1500017769</v>
      </c>
      <c r="B12275" s="157" t="n">
        <v>16.6666666666667</v>
      </c>
    </row>
    <row r="12276" customFormat="false" ht="15" hidden="false" customHeight="false" outlineLevel="0" collapsed="false">
      <c r="A12276" s="0" t="n">
        <v>1500017770</v>
      </c>
      <c r="B12276" s="157" t="n">
        <v>0</v>
      </c>
    </row>
    <row r="12277" customFormat="false" ht="15" hidden="false" customHeight="false" outlineLevel="0" collapsed="false">
      <c r="A12277" s="0" t="n">
        <v>1500017771</v>
      </c>
      <c r="B12277" s="157" t="n">
        <v>40.8333333333333</v>
      </c>
    </row>
    <row r="12278" customFormat="false" ht="15" hidden="false" customHeight="false" outlineLevel="0" collapsed="false">
      <c r="A12278" s="0" t="n">
        <v>1500017795</v>
      </c>
      <c r="B12278" s="157" t="n">
        <v>0</v>
      </c>
    </row>
    <row r="12279" customFormat="false" ht="15" hidden="false" customHeight="false" outlineLevel="0" collapsed="false">
      <c r="A12279" s="0" t="n">
        <v>1500017802</v>
      </c>
      <c r="B12279" s="157" t="n">
        <v>6.66666666666667</v>
      </c>
    </row>
    <row r="12280" customFormat="false" ht="15" hidden="false" customHeight="false" outlineLevel="0" collapsed="false">
      <c r="A12280" s="0" t="n">
        <v>1500017818</v>
      </c>
      <c r="B12280" s="157" t="n">
        <v>21.3333333333333</v>
      </c>
    </row>
    <row r="12281" customFormat="false" ht="15" hidden="false" customHeight="false" outlineLevel="0" collapsed="false">
      <c r="A12281" s="0" t="n">
        <v>1500017823</v>
      </c>
      <c r="B12281" s="157" t="n">
        <v>20.25</v>
      </c>
    </row>
    <row r="12282" customFormat="false" ht="15" hidden="false" customHeight="false" outlineLevel="0" collapsed="false">
      <c r="A12282" s="0" t="n">
        <v>1500017826</v>
      </c>
      <c r="B12282" s="157" t="n">
        <v>15.3333333333333</v>
      </c>
    </row>
    <row r="12283" customFormat="false" ht="15" hidden="false" customHeight="false" outlineLevel="0" collapsed="false">
      <c r="A12283" s="0" t="n">
        <v>1500017827</v>
      </c>
      <c r="B12283" s="157" t="n">
        <v>22.0833333333333</v>
      </c>
    </row>
    <row r="12284" customFormat="false" ht="15" hidden="false" customHeight="false" outlineLevel="0" collapsed="false">
      <c r="A12284" s="0" t="n">
        <v>1500017847</v>
      </c>
      <c r="B12284" s="157" t="n">
        <v>9.75</v>
      </c>
    </row>
    <row r="12285" customFormat="false" ht="15" hidden="false" customHeight="false" outlineLevel="0" collapsed="false">
      <c r="A12285" s="0" t="n">
        <v>1500017885</v>
      </c>
      <c r="B12285" s="157" t="n">
        <v>11.6666666666667</v>
      </c>
    </row>
    <row r="12286" customFormat="false" ht="15" hidden="false" customHeight="false" outlineLevel="0" collapsed="false">
      <c r="A12286" s="0" t="n">
        <v>1500017886</v>
      </c>
      <c r="B12286" s="157" t="n">
        <v>10.5</v>
      </c>
    </row>
    <row r="12287" customFormat="false" ht="15" hidden="false" customHeight="false" outlineLevel="0" collapsed="false">
      <c r="A12287" s="0" t="n">
        <v>1500017888</v>
      </c>
      <c r="B12287" s="157" t="n">
        <v>25.4166666666667</v>
      </c>
    </row>
    <row r="12288" customFormat="false" ht="15" hidden="false" customHeight="false" outlineLevel="0" collapsed="false">
      <c r="A12288" s="0" t="n">
        <v>1500017889</v>
      </c>
      <c r="B12288" s="157" t="n">
        <v>5.16666666666667</v>
      </c>
    </row>
    <row r="12289" customFormat="false" ht="15" hidden="false" customHeight="false" outlineLevel="0" collapsed="false">
      <c r="A12289" s="0" t="n">
        <v>1500017903</v>
      </c>
      <c r="B12289" s="157" t="n">
        <v>19.3333333333333</v>
      </c>
    </row>
    <row r="12290" customFormat="false" ht="15" hidden="false" customHeight="false" outlineLevel="0" collapsed="false">
      <c r="A12290" s="0" t="n">
        <v>1500017927</v>
      </c>
      <c r="B12290" s="157" t="n">
        <v>13.0833333333333</v>
      </c>
    </row>
    <row r="12291" customFormat="false" ht="15" hidden="false" customHeight="false" outlineLevel="0" collapsed="false">
      <c r="A12291" s="0" t="n">
        <v>1500017933</v>
      </c>
      <c r="B12291" s="157" t="n">
        <v>18.85</v>
      </c>
    </row>
    <row r="12292" customFormat="false" ht="15" hidden="false" customHeight="false" outlineLevel="0" collapsed="false">
      <c r="A12292" s="0" t="n">
        <v>1500017934</v>
      </c>
      <c r="B12292" s="157" t="n">
        <v>0</v>
      </c>
    </row>
    <row r="12293" customFormat="false" ht="15" hidden="false" customHeight="false" outlineLevel="0" collapsed="false">
      <c r="A12293" s="0" t="n">
        <v>1500017935</v>
      </c>
      <c r="B12293" s="157" t="n">
        <v>7.95833333333333</v>
      </c>
    </row>
    <row r="12294" customFormat="false" ht="15" hidden="false" customHeight="false" outlineLevel="0" collapsed="false">
      <c r="A12294" s="0" t="n">
        <v>1500017936</v>
      </c>
      <c r="B12294" s="157" t="n">
        <v>21.25</v>
      </c>
    </row>
    <row r="12295" customFormat="false" ht="15" hidden="false" customHeight="false" outlineLevel="0" collapsed="false">
      <c r="A12295" s="0" t="n">
        <v>1500017937</v>
      </c>
      <c r="B12295" s="157" t="n">
        <v>13.75</v>
      </c>
    </row>
    <row r="12296" customFormat="false" ht="15" hidden="false" customHeight="false" outlineLevel="0" collapsed="false">
      <c r="A12296" s="0" t="n">
        <v>1500017908</v>
      </c>
      <c r="B12296" s="157" t="n">
        <v>66.1666666666667</v>
      </c>
    </row>
    <row r="12297" customFormat="false" ht="15" hidden="false" customHeight="false" outlineLevel="0" collapsed="false">
      <c r="A12297" s="0" t="n">
        <v>1500017939</v>
      </c>
      <c r="B12297" s="157" t="n">
        <v>15.4166666666667</v>
      </c>
    </row>
    <row r="12298" customFormat="false" ht="15" hidden="false" customHeight="false" outlineLevel="0" collapsed="false">
      <c r="A12298" s="0" t="n">
        <v>1500017940</v>
      </c>
      <c r="B12298" s="157" t="n">
        <v>9.16666666666667</v>
      </c>
    </row>
    <row r="12299" customFormat="false" ht="15" hidden="false" customHeight="false" outlineLevel="0" collapsed="false">
      <c r="A12299" s="0" t="n">
        <v>1500017941</v>
      </c>
      <c r="B12299" s="157" t="n">
        <v>7.25</v>
      </c>
    </row>
    <row r="12300" customFormat="false" ht="15" hidden="false" customHeight="false" outlineLevel="0" collapsed="false">
      <c r="A12300" s="0" t="n">
        <v>1500017868</v>
      </c>
      <c r="B12300" s="157" t="n">
        <v>101.833333333333</v>
      </c>
    </row>
    <row r="12301" customFormat="false" ht="15" hidden="false" customHeight="false" outlineLevel="0" collapsed="false">
      <c r="A12301" s="0" t="n">
        <v>1500017917</v>
      </c>
      <c r="B12301" s="157" t="n">
        <v>0</v>
      </c>
    </row>
    <row r="12302" customFormat="false" ht="15" hidden="false" customHeight="false" outlineLevel="0" collapsed="false">
      <c r="A12302" s="0" t="n">
        <v>1500017920</v>
      </c>
      <c r="B12302" s="157" t="n">
        <v>39.5</v>
      </c>
    </row>
    <row r="12303" customFormat="false" ht="15" hidden="false" customHeight="false" outlineLevel="0" collapsed="false">
      <c r="A12303" s="0" t="n">
        <v>1500017921</v>
      </c>
      <c r="B12303" s="157" t="n">
        <v>12.6666666666667</v>
      </c>
    </row>
    <row r="12304" customFormat="false" ht="15" hidden="false" customHeight="false" outlineLevel="0" collapsed="false">
      <c r="A12304" s="0" t="n">
        <v>1500017922</v>
      </c>
      <c r="B12304" s="157" t="n">
        <v>17</v>
      </c>
    </row>
    <row r="12305" customFormat="false" ht="15" hidden="false" customHeight="false" outlineLevel="0" collapsed="false">
      <c r="A12305" s="0" t="n">
        <v>1500017946</v>
      </c>
      <c r="B12305" s="157" t="n">
        <v>37.0833333333333</v>
      </c>
    </row>
    <row r="12306" customFormat="false" ht="15" hidden="false" customHeight="false" outlineLevel="0" collapsed="false">
      <c r="A12306" s="0" t="n">
        <v>1500017947</v>
      </c>
      <c r="B12306" s="157" t="n">
        <v>1.66666666666667</v>
      </c>
    </row>
    <row r="12307" customFormat="false" ht="15" hidden="false" customHeight="false" outlineLevel="0" collapsed="false">
      <c r="A12307" s="0" t="n">
        <v>1500017948</v>
      </c>
      <c r="B12307" s="157" t="n">
        <v>43.3416666666667</v>
      </c>
    </row>
    <row r="12308" customFormat="false" ht="15" hidden="false" customHeight="false" outlineLevel="0" collapsed="false">
      <c r="A12308" s="0" t="n">
        <v>1500017950</v>
      </c>
      <c r="B12308" s="157" t="n">
        <v>0</v>
      </c>
    </row>
    <row r="12309" customFormat="false" ht="15" hidden="false" customHeight="false" outlineLevel="0" collapsed="false">
      <c r="A12309" s="0" t="n">
        <v>1500017963</v>
      </c>
      <c r="B12309" s="157" t="n">
        <v>0</v>
      </c>
    </row>
    <row r="12310" customFormat="false" ht="15" hidden="false" customHeight="false" outlineLevel="0" collapsed="false">
      <c r="A12310" s="0" t="n">
        <v>1500017992</v>
      </c>
      <c r="B12310" s="157" t="n">
        <v>8.33333333333333</v>
      </c>
    </row>
    <row r="12311" customFormat="false" ht="15" hidden="false" customHeight="false" outlineLevel="0" collapsed="false">
      <c r="A12311" s="0" t="n">
        <v>1500017993</v>
      </c>
      <c r="B12311" s="157" t="n">
        <v>15.5416666666667</v>
      </c>
    </row>
    <row r="12312" customFormat="false" ht="15" hidden="false" customHeight="false" outlineLevel="0" collapsed="false">
      <c r="A12312" s="0" t="n">
        <v>1500017996</v>
      </c>
      <c r="B12312" s="157" t="n">
        <v>0</v>
      </c>
    </row>
    <row r="12313" customFormat="false" ht="15" hidden="false" customHeight="false" outlineLevel="0" collapsed="false">
      <c r="A12313" s="0" t="n">
        <v>1500017943</v>
      </c>
      <c r="B12313" s="157" t="n">
        <v>206.25</v>
      </c>
    </row>
    <row r="12314" customFormat="false" ht="15" hidden="false" customHeight="false" outlineLevel="0" collapsed="false">
      <c r="A12314" s="0" t="n">
        <v>1500017971</v>
      </c>
      <c r="B12314" s="157" t="n">
        <v>0</v>
      </c>
    </row>
    <row r="12315" customFormat="false" ht="15" hidden="false" customHeight="false" outlineLevel="0" collapsed="false">
      <c r="A12315" s="0" t="n">
        <v>1500017988</v>
      </c>
      <c r="B12315" s="157" t="n">
        <v>8.16666666666667</v>
      </c>
    </row>
    <row r="12316" customFormat="false" ht="15" hidden="false" customHeight="false" outlineLevel="0" collapsed="false">
      <c r="A12316" s="0" t="n">
        <v>1500018003</v>
      </c>
      <c r="B12316" s="157" t="n">
        <v>0</v>
      </c>
    </row>
    <row r="12317" customFormat="false" ht="15" hidden="false" customHeight="false" outlineLevel="0" collapsed="false">
      <c r="A12317" s="0" t="n">
        <v>1500018004</v>
      </c>
      <c r="B12317" s="157" t="n">
        <v>541.833333333333</v>
      </c>
    </row>
    <row r="12318" customFormat="false" ht="15" hidden="false" customHeight="false" outlineLevel="0" collapsed="false">
      <c r="A12318" s="0" t="n">
        <v>1500018006</v>
      </c>
      <c r="B12318" s="157" t="n">
        <v>11.3333333333333</v>
      </c>
    </row>
    <row r="12319" customFormat="false" ht="15" hidden="false" customHeight="false" outlineLevel="0" collapsed="false">
      <c r="A12319" s="0" t="n">
        <v>1500018007</v>
      </c>
      <c r="B12319" s="157" t="n">
        <v>27.5</v>
      </c>
    </row>
    <row r="12320" customFormat="false" ht="15" hidden="false" customHeight="false" outlineLevel="0" collapsed="false">
      <c r="A12320" s="0" t="n">
        <v>1500018008</v>
      </c>
      <c r="B12320" s="157" t="n">
        <v>18.3333333333333</v>
      </c>
    </row>
    <row r="12321" customFormat="false" ht="15" hidden="false" customHeight="false" outlineLevel="0" collapsed="false">
      <c r="A12321" s="0" t="n">
        <v>1500018015</v>
      </c>
      <c r="B12321" s="157" t="n">
        <v>123.958333333333</v>
      </c>
    </row>
    <row r="12322" customFormat="false" ht="15" hidden="false" customHeight="false" outlineLevel="0" collapsed="false">
      <c r="A12322" s="0" t="n">
        <v>1500018025</v>
      </c>
      <c r="B12322" s="157" t="n">
        <v>3.75</v>
      </c>
    </row>
    <row r="12323" customFormat="false" ht="15" hidden="false" customHeight="false" outlineLevel="0" collapsed="false">
      <c r="A12323" s="0" t="n">
        <v>1500018026</v>
      </c>
      <c r="B12323" s="157" t="n">
        <v>19.9166666666667</v>
      </c>
    </row>
    <row r="12324" customFormat="false" ht="15" hidden="false" customHeight="false" outlineLevel="0" collapsed="false">
      <c r="A12324" s="0" t="n">
        <v>1500018027</v>
      </c>
      <c r="B12324" s="157" t="n">
        <v>45.575</v>
      </c>
    </row>
    <row r="12325" customFormat="false" ht="15" hidden="false" customHeight="false" outlineLevel="0" collapsed="false">
      <c r="A12325" s="0" t="n">
        <v>1500018028</v>
      </c>
      <c r="B12325" s="157" t="n">
        <v>11.8333333333333</v>
      </c>
    </row>
    <row r="12326" customFormat="false" ht="15" hidden="false" customHeight="false" outlineLevel="0" collapsed="false">
      <c r="A12326" s="0" t="n">
        <v>1500018062</v>
      </c>
      <c r="B12326" s="157" t="n">
        <v>0</v>
      </c>
    </row>
    <row r="12327" customFormat="false" ht="15" hidden="false" customHeight="false" outlineLevel="0" collapsed="false">
      <c r="A12327" s="0" t="n">
        <v>1500018076</v>
      </c>
      <c r="B12327" s="157" t="n">
        <v>15.6666666666667</v>
      </c>
    </row>
    <row r="12328" customFormat="false" ht="15" hidden="false" customHeight="false" outlineLevel="0" collapsed="false">
      <c r="A12328" s="0" t="n">
        <v>1500018077</v>
      </c>
      <c r="B12328" s="157" t="n">
        <v>12.6583333333333</v>
      </c>
    </row>
    <row r="12329" customFormat="false" ht="15" hidden="false" customHeight="false" outlineLevel="0" collapsed="false">
      <c r="A12329" s="0" t="n">
        <v>1500018092</v>
      </c>
      <c r="B12329" s="157" t="n">
        <v>7.54166666666667</v>
      </c>
    </row>
    <row r="12330" customFormat="false" ht="15" hidden="false" customHeight="false" outlineLevel="0" collapsed="false">
      <c r="A12330" s="0" t="n">
        <v>1500018093</v>
      </c>
      <c r="B12330" s="157" t="n">
        <v>42.2916666666667</v>
      </c>
    </row>
    <row r="12331" customFormat="false" ht="15" hidden="false" customHeight="false" outlineLevel="0" collapsed="false">
      <c r="A12331" s="0" t="n">
        <v>1500018099</v>
      </c>
      <c r="B12331" s="157" t="n">
        <v>56.5833333333333</v>
      </c>
    </row>
    <row r="12332" customFormat="false" ht="15" hidden="false" customHeight="false" outlineLevel="0" collapsed="false">
      <c r="A12332" s="0" t="n">
        <v>1500018088</v>
      </c>
      <c r="B12332" s="157" t="n">
        <v>113.033333333333</v>
      </c>
    </row>
    <row r="12333" customFormat="false" ht="15" hidden="false" customHeight="false" outlineLevel="0" collapsed="false">
      <c r="A12333" s="0" t="n">
        <v>1500018089</v>
      </c>
      <c r="B12333" s="157" t="n">
        <v>44.4166666666667</v>
      </c>
    </row>
    <row r="12334" customFormat="false" ht="15" hidden="false" customHeight="false" outlineLevel="0" collapsed="false">
      <c r="A12334" s="0" t="n">
        <v>1500018119</v>
      </c>
      <c r="B12334" s="157" t="n">
        <v>18.3333333333333</v>
      </c>
    </row>
    <row r="12335" customFormat="false" ht="15" hidden="false" customHeight="false" outlineLevel="0" collapsed="false">
      <c r="A12335" s="0" t="n">
        <v>1500018130</v>
      </c>
      <c r="B12335" s="157" t="n">
        <v>109.491666666667</v>
      </c>
    </row>
    <row r="12336" customFormat="false" ht="15" hidden="false" customHeight="false" outlineLevel="0" collapsed="false">
      <c r="A12336" s="0" t="n">
        <v>1500018135</v>
      </c>
      <c r="B12336" s="157" t="n">
        <v>65.6666666666667</v>
      </c>
    </row>
    <row r="12337" customFormat="false" ht="15" hidden="false" customHeight="false" outlineLevel="0" collapsed="false">
      <c r="A12337" s="0" t="n">
        <v>1500018173</v>
      </c>
      <c r="B12337" s="157" t="n">
        <v>63.8666666666667</v>
      </c>
    </row>
    <row r="12338" customFormat="false" ht="15" hidden="false" customHeight="false" outlineLevel="0" collapsed="false">
      <c r="A12338" s="0" t="n">
        <v>1500018177</v>
      </c>
      <c r="B12338" s="157" t="n">
        <v>30.7916666666667</v>
      </c>
    </row>
    <row r="12339" customFormat="false" ht="15" hidden="false" customHeight="false" outlineLevel="0" collapsed="false">
      <c r="A12339" s="0" t="n">
        <v>1500018178</v>
      </c>
      <c r="B12339" s="157" t="n">
        <v>9.16666666666667</v>
      </c>
    </row>
    <row r="12340" customFormat="false" ht="15" hidden="false" customHeight="false" outlineLevel="0" collapsed="false">
      <c r="A12340" s="0" t="n">
        <v>1500018170</v>
      </c>
      <c r="B12340" s="157" t="n">
        <v>47.875</v>
      </c>
    </row>
    <row r="12341" customFormat="false" ht="15" hidden="false" customHeight="false" outlineLevel="0" collapsed="false">
      <c r="A12341" s="0" t="n">
        <v>1500018171</v>
      </c>
      <c r="B12341" s="157" t="n">
        <v>2.95833333333333</v>
      </c>
    </row>
    <row r="12342" customFormat="false" ht="15" hidden="false" customHeight="false" outlineLevel="0" collapsed="false">
      <c r="A12342" s="0" t="n">
        <v>1500018182</v>
      </c>
      <c r="B12342" s="157" t="n">
        <v>7</v>
      </c>
    </row>
    <row r="12343" customFormat="false" ht="15" hidden="false" customHeight="false" outlineLevel="0" collapsed="false">
      <c r="A12343" s="0" t="n">
        <v>1500018207</v>
      </c>
      <c r="B12343" s="157" t="n">
        <v>12.75</v>
      </c>
    </row>
    <row r="12344" customFormat="false" ht="15" hidden="false" customHeight="false" outlineLevel="0" collapsed="false">
      <c r="A12344" s="0" t="n">
        <v>1500018209</v>
      </c>
      <c r="B12344" s="157" t="n">
        <v>14.2916666666667</v>
      </c>
    </row>
    <row r="12345" customFormat="false" ht="15" hidden="false" customHeight="false" outlineLevel="0" collapsed="false">
      <c r="A12345" s="0" t="n">
        <v>1500018210</v>
      </c>
      <c r="B12345" s="157" t="n">
        <v>7.08333333333333</v>
      </c>
    </row>
    <row r="12346" customFormat="false" ht="15" hidden="false" customHeight="false" outlineLevel="0" collapsed="false">
      <c r="A12346" s="0" t="n">
        <v>1500018214</v>
      </c>
      <c r="B12346" s="157" t="n">
        <v>8.08333333333333</v>
      </c>
    </row>
    <row r="12347" customFormat="false" ht="15" hidden="false" customHeight="false" outlineLevel="0" collapsed="false">
      <c r="A12347" s="0" t="n">
        <v>1500018215</v>
      </c>
      <c r="B12347" s="157" t="n">
        <v>1.41666666666667</v>
      </c>
    </row>
    <row r="12348" customFormat="false" ht="15" hidden="false" customHeight="false" outlineLevel="0" collapsed="false">
      <c r="A12348" s="0" t="n">
        <v>1500018216</v>
      </c>
      <c r="B12348" s="157" t="n">
        <v>6.83333333333333</v>
      </c>
    </row>
    <row r="12349" customFormat="false" ht="15" hidden="false" customHeight="false" outlineLevel="0" collapsed="false">
      <c r="A12349" s="0" t="n">
        <v>1500018221</v>
      </c>
      <c r="B12349" s="157" t="n">
        <v>0</v>
      </c>
    </row>
    <row r="12350" customFormat="false" ht="15" hidden="false" customHeight="false" outlineLevel="0" collapsed="false">
      <c r="A12350" s="0" t="n">
        <v>1500018222</v>
      </c>
      <c r="B12350" s="157" t="n">
        <v>60.7916666666667</v>
      </c>
    </row>
    <row r="12351" customFormat="false" ht="15" hidden="false" customHeight="false" outlineLevel="0" collapsed="false">
      <c r="A12351" s="0" t="n">
        <v>1500018223</v>
      </c>
      <c r="B12351" s="157" t="n">
        <v>90.0833333333333</v>
      </c>
    </row>
    <row r="12352" customFormat="false" ht="15" hidden="false" customHeight="false" outlineLevel="0" collapsed="false">
      <c r="A12352" s="0" t="n">
        <v>1500018267</v>
      </c>
      <c r="B12352" s="157" t="n">
        <v>12.3333333333333</v>
      </c>
    </row>
    <row r="12353" customFormat="false" ht="15" hidden="false" customHeight="false" outlineLevel="0" collapsed="false">
      <c r="A12353" s="0" t="n">
        <v>1500018268</v>
      </c>
      <c r="B12353" s="157" t="n">
        <v>15.1583333333333</v>
      </c>
    </row>
    <row r="12354" customFormat="false" ht="15" hidden="false" customHeight="false" outlineLevel="0" collapsed="false">
      <c r="A12354" s="0" t="n">
        <v>1500018275</v>
      </c>
      <c r="B12354" s="157" t="n">
        <v>45.3333333333333</v>
      </c>
    </row>
    <row r="12355" customFormat="false" ht="15" hidden="false" customHeight="false" outlineLevel="0" collapsed="false">
      <c r="A12355" s="0" t="n">
        <v>1500018276</v>
      </c>
      <c r="B12355" s="157" t="n">
        <v>0</v>
      </c>
    </row>
    <row r="12356" customFormat="false" ht="15" hidden="false" customHeight="false" outlineLevel="0" collapsed="false">
      <c r="A12356" s="0" t="n">
        <v>1500018189</v>
      </c>
      <c r="B12356" s="157" t="n">
        <v>16.6666666666667</v>
      </c>
    </row>
    <row r="12357" customFormat="false" ht="15" hidden="false" customHeight="false" outlineLevel="0" collapsed="false">
      <c r="A12357" s="0" t="n">
        <v>1500018255</v>
      </c>
      <c r="B12357" s="157" t="n">
        <v>4.04166666666667</v>
      </c>
    </row>
    <row r="12358" customFormat="false" ht="15" hidden="false" customHeight="false" outlineLevel="0" collapsed="false">
      <c r="A12358" s="0" t="n">
        <v>1500018256</v>
      </c>
      <c r="B12358" s="157" t="n">
        <v>0.75</v>
      </c>
    </row>
    <row r="12359" customFormat="false" ht="15" hidden="false" customHeight="false" outlineLevel="0" collapsed="false">
      <c r="A12359" s="0" t="n">
        <v>1500018301</v>
      </c>
      <c r="B12359" s="157" t="n">
        <v>15.0833333333333</v>
      </c>
    </row>
    <row r="12360" customFormat="false" ht="15" hidden="false" customHeight="false" outlineLevel="0" collapsed="false">
      <c r="A12360" s="0" t="n">
        <v>1500018302</v>
      </c>
      <c r="B12360" s="157" t="n">
        <v>354.808333333333</v>
      </c>
    </row>
    <row r="12361" customFormat="false" ht="15" hidden="false" customHeight="false" outlineLevel="0" collapsed="false">
      <c r="A12361" s="0" t="n">
        <v>1500018303</v>
      </c>
      <c r="B12361" s="157" t="n">
        <v>228.425</v>
      </c>
    </row>
    <row r="12362" customFormat="false" ht="15" hidden="false" customHeight="false" outlineLevel="0" collapsed="false">
      <c r="A12362" s="0" t="n">
        <v>1500018304</v>
      </c>
      <c r="B12362" s="157" t="n">
        <v>164.45</v>
      </c>
    </row>
    <row r="12363" customFormat="false" ht="15" hidden="false" customHeight="false" outlineLevel="0" collapsed="false">
      <c r="A12363" s="0" t="n">
        <v>1500018305</v>
      </c>
      <c r="B12363" s="157" t="n">
        <v>3.33333333333333</v>
      </c>
    </row>
    <row r="12364" customFormat="false" ht="15" hidden="false" customHeight="false" outlineLevel="0" collapsed="false">
      <c r="A12364" s="0" t="n">
        <v>1500018306</v>
      </c>
      <c r="B12364" s="157" t="n">
        <v>4.16666666666667</v>
      </c>
    </row>
    <row r="12365" customFormat="false" ht="15" hidden="false" customHeight="false" outlineLevel="0" collapsed="false">
      <c r="A12365" s="0" t="n">
        <v>1500018307</v>
      </c>
      <c r="B12365" s="157" t="n">
        <v>12.25</v>
      </c>
    </row>
    <row r="12366" customFormat="false" ht="15" hidden="false" customHeight="false" outlineLevel="0" collapsed="false">
      <c r="A12366" s="0" t="n">
        <v>1500018308</v>
      </c>
      <c r="B12366" s="157" t="n">
        <v>21.6666666666667</v>
      </c>
    </row>
    <row r="12367" customFormat="false" ht="15" hidden="false" customHeight="false" outlineLevel="0" collapsed="false">
      <c r="A12367" s="0" t="n">
        <v>1500018309</v>
      </c>
      <c r="B12367" s="157" t="n">
        <v>12.5</v>
      </c>
    </row>
    <row r="12368" customFormat="false" ht="15" hidden="false" customHeight="false" outlineLevel="0" collapsed="false">
      <c r="A12368" s="0" t="n">
        <v>1500018310</v>
      </c>
      <c r="B12368" s="157" t="n">
        <v>11.3</v>
      </c>
    </row>
    <row r="12369" customFormat="false" ht="15" hidden="false" customHeight="false" outlineLevel="0" collapsed="false">
      <c r="A12369" s="0" t="n">
        <v>1500018311</v>
      </c>
      <c r="B12369" s="157" t="n">
        <v>13.3333333333333</v>
      </c>
    </row>
    <row r="12370" customFormat="false" ht="15" hidden="false" customHeight="false" outlineLevel="0" collapsed="false">
      <c r="A12370" s="0" t="n">
        <v>1500018327</v>
      </c>
      <c r="B12370" s="157" t="n">
        <v>62.25</v>
      </c>
    </row>
    <row r="12371" customFormat="false" ht="15" hidden="false" customHeight="false" outlineLevel="0" collapsed="false">
      <c r="A12371" s="0" t="n">
        <v>1500018328</v>
      </c>
      <c r="B12371" s="157" t="n">
        <v>42.95</v>
      </c>
    </row>
    <row r="12372" customFormat="false" ht="15" hidden="false" customHeight="false" outlineLevel="0" collapsed="false">
      <c r="A12372" s="0" t="n">
        <v>1500018333</v>
      </c>
      <c r="B12372" s="157" t="n">
        <v>14.1666666666667</v>
      </c>
    </row>
    <row r="12373" customFormat="false" ht="15" hidden="false" customHeight="false" outlineLevel="0" collapsed="false">
      <c r="A12373" s="0" t="n">
        <v>1500018357</v>
      </c>
      <c r="B12373" s="157" t="n">
        <v>0</v>
      </c>
    </row>
    <row r="12374" customFormat="false" ht="15" hidden="false" customHeight="false" outlineLevel="0" collapsed="false">
      <c r="A12374" s="0" t="n">
        <v>1500018363</v>
      </c>
      <c r="B12374" s="157" t="n">
        <v>146.5</v>
      </c>
    </row>
    <row r="12375" customFormat="false" ht="15" hidden="false" customHeight="false" outlineLevel="0" collapsed="false">
      <c r="A12375" s="0" t="n">
        <v>1500018392</v>
      </c>
      <c r="B12375" s="157" t="n">
        <v>1.66666666666667</v>
      </c>
    </row>
    <row r="12376" customFormat="false" ht="15" hidden="false" customHeight="false" outlineLevel="0" collapsed="false">
      <c r="A12376" s="0" t="n">
        <v>1500018393</v>
      </c>
      <c r="B12376" s="157" t="n">
        <v>27.3333333333333</v>
      </c>
    </row>
    <row r="12377" customFormat="false" ht="15" hidden="false" customHeight="false" outlineLevel="0" collapsed="false">
      <c r="A12377" s="0" t="n">
        <v>1500018374</v>
      </c>
      <c r="B12377" s="157" t="n">
        <v>12.8333333333333</v>
      </c>
    </row>
    <row r="12378" customFormat="false" ht="15" hidden="false" customHeight="false" outlineLevel="0" collapsed="false">
      <c r="A12378" s="0" t="n">
        <v>1500018375</v>
      </c>
      <c r="B12378" s="157" t="n">
        <v>0</v>
      </c>
    </row>
    <row r="12379" customFormat="false" ht="15" hidden="false" customHeight="false" outlineLevel="0" collapsed="false">
      <c r="A12379" s="0" t="n">
        <v>1500018405</v>
      </c>
      <c r="B12379" s="157" t="n">
        <v>9.58333333333333</v>
      </c>
    </row>
    <row r="12380" customFormat="false" ht="15" hidden="false" customHeight="false" outlineLevel="0" collapsed="false">
      <c r="A12380" s="0" t="n">
        <v>1500018406</v>
      </c>
      <c r="B12380" s="157" t="n">
        <v>29.95</v>
      </c>
    </row>
    <row r="12381" customFormat="false" ht="15" hidden="false" customHeight="false" outlineLevel="0" collapsed="false">
      <c r="A12381" s="0" t="n">
        <v>1500018408</v>
      </c>
      <c r="B12381" s="157" t="n">
        <v>0</v>
      </c>
    </row>
    <row r="12382" customFormat="false" ht="15" hidden="false" customHeight="false" outlineLevel="0" collapsed="false">
      <c r="A12382" s="0" t="n">
        <v>1500018409</v>
      </c>
      <c r="B12382" s="157" t="n">
        <v>0</v>
      </c>
    </row>
    <row r="12383" customFormat="false" ht="15" hidden="false" customHeight="false" outlineLevel="0" collapsed="false">
      <c r="A12383" s="0" t="n">
        <v>1500018410</v>
      </c>
      <c r="B12383" s="157" t="n">
        <v>0</v>
      </c>
    </row>
    <row r="12384" customFormat="false" ht="15" hidden="false" customHeight="false" outlineLevel="0" collapsed="false">
      <c r="A12384" s="0" t="n">
        <v>1500018411</v>
      </c>
      <c r="B12384" s="157" t="n">
        <v>12.5</v>
      </c>
    </row>
    <row r="12385" customFormat="false" ht="15" hidden="false" customHeight="false" outlineLevel="0" collapsed="false">
      <c r="A12385" s="0" t="n">
        <v>1500018412</v>
      </c>
      <c r="B12385" s="157" t="n">
        <v>7.46666666666667</v>
      </c>
    </row>
    <row r="12386" customFormat="false" ht="15" hidden="false" customHeight="false" outlineLevel="0" collapsed="false">
      <c r="A12386" s="0" t="n">
        <v>1500018422</v>
      </c>
      <c r="B12386" s="157" t="n">
        <v>9.58333333333333</v>
      </c>
    </row>
    <row r="12387" customFormat="false" ht="15" hidden="false" customHeight="false" outlineLevel="0" collapsed="false">
      <c r="A12387" s="0" t="n">
        <v>1500018434</v>
      </c>
      <c r="B12387" s="157" t="n">
        <v>38</v>
      </c>
    </row>
    <row r="12388" customFormat="false" ht="15" hidden="false" customHeight="false" outlineLevel="0" collapsed="false">
      <c r="A12388" s="0" t="n">
        <v>1500018435</v>
      </c>
      <c r="B12388" s="157" t="n">
        <v>3.33333333333333</v>
      </c>
    </row>
    <row r="12389" customFormat="false" ht="15" hidden="false" customHeight="false" outlineLevel="0" collapsed="false">
      <c r="A12389" s="0" t="n">
        <v>1500018436</v>
      </c>
      <c r="B12389" s="157" t="n">
        <v>21.6666666666667</v>
      </c>
    </row>
    <row r="12390" customFormat="false" ht="15" hidden="false" customHeight="false" outlineLevel="0" collapsed="false">
      <c r="A12390" s="0" t="n">
        <v>1500018417</v>
      </c>
      <c r="B12390" s="157" t="n">
        <v>44</v>
      </c>
    </row>
    <row r="12391" customFormat="false" ht="15" hidden="false" customHeight="false" outlineLevel="0" collapsed="false">
      <c r="A12391" s="0" t="n">
        <v>1500018418</v>
      </c>
      <c r="B12391" s="157" t="n">
        <v>18.3333333333333</v>
      </c>
    </row>
    <row r="12392" customFormat="false" ht="15" hidden="false" customHeight="false" outlineLevel="0" collapsed="false">
      <c r="A12392" s="0" t="n">
        <v>1500018466</v>
      </c>
      <c r="B12392" s="157" t="n">
        <v>88.0833333333333</v>
      </c>
    </row>
    <row r="12393" customFormat="false" ht="15" hidden="false" customHeight="false" outlineLevel="0" collapsed="false">
      <c r="A12393" s="0" t="n">
        <v>1500018467</v>
      </c>
      <c r="B12393" s="157" t="n">
        <v>2.08333333333333</v>
      </c>
    </row>
    <row r="12394" customFormat="false" ht="15" hidden="false" customHeight="false" outlineLevel="0" collapsed="false">
      <c r="A12394" s="0" t="n">
        <v>1500018468</v>
      </c>
      <c r="B12394" s="157" t="n">
        <v>24.3166666666667</v>
      </c>
    </row>
    <row r="12395" customFormat="false" ht="15" hidden="false" customHeight="false" outlineLevel="0" collapsed="false">
      <c r="A12395" s="0" t="n">
        <v>1500018469</v>
      </c>
      <c r="B12395" s="157" t="n">
        <v>6.25</v>
      </c>
    </row>
    <row r="12396" customFormat="false" ht="15" hidden="false" customHeight="false" outlineLevel="0" collapsed="false">
      <c r="A12396" s="0" t="n">
        <v>1500018476</v>
      </c>
      <c r="B12396" s="157" t="n">
        <v>27.5</v>
      </c>
    </row>
    <row r="12397" customFormat="false" ht="15" hidden="false" customHeight="false" outlineLevel="0" collapsed="false">
      <c r="A12397" s="0" t="n">
        <v>1500018491</v>
      </c>
      <c r="B12397" s="157" t="n">
        <v>6.25</v>
      </c>
    </row>
    <row r="12398" customFormat="false" ht="15" hidden="false" customHeight="false" outlineLevel="0" collapsed="false">
      <c r="A12398" s="0" t="n">
        <v>1500018502</v>
      </c>
      <c r="B12398" s="157" t="n">
        <v>15.9166666666667</v>
      </c>
    </row>
    <row r="12399" customFormat="false" ht="15" hidden="false" customHeight="false" outlineLevel="0" collapsed="false">
      <c r="A12399" s="0" t="n">
        <v>1500018503</v>
      </c>
      <c r="B12399" s="157" t="n">
        <v>31.75</v>
      </c>
    </row>
    <row r="12400" customFormat="false" ht="15" hidden="false" customHeight="false" outlineLevel="0" collapsed="false">
      <c r="A12400" s="0" t="n">
        <v>1500018504</v>
      </c>
      <c r="B12400" s="157" t="n">
        <v>5.66666666666667</v>
      </c>
    </row>
    <row r="12401" customFormat="false" ht="15" hidden="false" customHeight="false" outlineLevel="0" collapsed="false">
      <c r="A12401" s="0" t="n">
        <v>1500018505</v>
      </c>
      <c r="B12401" s="157" t="n">
        <v>12.5</v>
      </c>
    </row>
    <row r="12402" customFormat="false" ht="15" hidden="false" customHeight="false" outlineLevel="0" collapsed="false">
      <c r="A12402" s="0" t="n">
        <v>1500018506</v>
      </c>
      <c r="B12402" s="157" t="n">
        <v>26.7666666666667</v>
      </c>
    </row>
    <row r="12403" customFormat="false" ht="15" hidden="false" customHeight="false" outlineLevel="0" collapsed="false">
      <c r="A12403" s="0" t="n">
        <v>1500018481</v>
      </c>
      <c r="B12403" s="157" t="n">
        <v>5.83333333333333</v>
      </c>
    </row>
    <row r="12404" customFormat="false" ht="15" hidden="false" customHeight="false" outlineLevel="0" collapsed="false">
      <c r="A12404" s="0" t="n">
        <v>1500018512</v>
      </c>
      <c r="B12404" s="157" t="n">
        <v>4.58333333333333</v>
      </c>
    </row>
    <row r="12405" customFormat="false" ht="15" hidden="false" customHeight="false" outlineLevel="0" collapsed="false">
      <c r="A12405" s="0" t="n">
        <v>1500018513</v>
      </c>
      <c r="B12405" s="157" t="n">
        <v>15.0833333333333</v>
      </c>
    </row>
    <row r="12406" customFormat="false" ht="15" hidden="false" customHeight="false" outlineLevel="0" collapsed="false">
      <c r="A12406" s="0" t="n">
        <v>1500018514</v>
      </c>
      <c r="B12406" s="157" t="n">
        <v>12.6666666666667</v>
      </c>
    </row>
    <row r="12407" customFormat="false" ht="15" hidden="false" customHeight="false" outlineLevel="0" collapsed="false">
      <c r="A12407" s="0" t="n">
        <v>1500018515</v>
      </c>
      <c r="B12407" s="157" t="n">
        <v>23.6666666666667</v>
      </c>
    </row>
    <row r="12408" customFormat="false" ht="15" hidden="false" customHeight="false" outlineLevel="0" collapsed="false">
      <c r="A12408" s="0" t="n">
        <v>1500018516</v>
      </c>
      <c r="B12408" s="157" t="n">
        <v>33.6666666666667</v>
      </c>
    </row>
    <row r="12409" customFormat="false" ht="15" hidden="false" customHeight="false" outlineLevel="0" collapsed="false">
      <c r="A12409" s="0" t="n">
        <v>1500018493</v>
      </c>
      <c r="B12409" s="157" t="n">
        <v>21.3583333333333</v>
      </c>
    </row>
    <row r="12410" customFormat="false" ht="15" hidden="false" customHeight="false" outlineLevel="0" collapsed="false">
      <c r="A12410" s="0" t="n">
        <v>1500018494</v>
      </c>
      <c r="B12410" s="157" t="n">
        <v>7.5</v>
      </c>
    </row>
    <row r="12411" customFormat="false" ht="15" hidden="false" customHeight="false" outlineLevel="0" collapsed="false">
      <c r="A12411" s="0" t="n">
        <v>1500018495</v>
      </c>
      <c r="B12411" s="157" t="n">
        <v>0.833333333333333</v>
      </c>
    </row>
    <row r="12412" customFormat="false" ht="15" hidden="false" customHeight="false" outlineLevel="0" collapsed="false">
      <c r="A12412" s="0" t="n">
        <v>1500018496</v>
      </c>
      <c r="B12412" s="157" t="n">
        <v>16.575</v>
      </c>
    </row>
    <row r="12413" customFormat="false" ht="15" hidden="false" customHeight="false" outlineLevel="0" collapsed="false">
      <c r="A12413" s="0" t="n">
        <v>1500018497</v>
      </c>
      <c r="B12413" s="157" t="n">
        <v>17.9166666666667</v>
      </c>
    </row>
    <row r="12414" customFormat="false" ht="15" hidden="false" customHeight="false" outlineLevel="0" collapsed="false">
      <c r="A12414" s="0" t="n">
        <v>1500018478</v>
      </c>
      <c r="B12414" s="157" t="n">
        <v>0</v>
      </c>
    </row>
    <row r="12415" customFormat="false" ht="15" hidden="false" customHeight="false" outlineLevel="0" collapsed="false">
      <c r="A12415" s="0" t="n">
        <v>1500018479</v>
      </c>
      <c r="B12415" s="157" t="n">
        <v>75.6666666666667</v>
      </c>
    </row>
    <row r="12416" customFormat="false" ht="15" hidden="false" customHeight="false" outlineLevel="0" collapsed="false">
      <c r="A12416" s="0" t="n">
        <v>1500018578</v>
      </c>
      <c r="B12416" s="157" t="n">
        <v>116.55</v>
      </c>
    </row>
    <row r="12417" customFormat="false" ht="15" hidden="false" customHeight="false" outlineLevel="0" collapsed="false">
      <c r="A12417" s="0" t="n">
        <v>1500018580</v>
      </c>
      <c r="B12417" s="157" t="n">
        <v>35.2083333333333</v>
      </c>
    </row>
    <row r="12418" customFormat="false" ht="15" hidden="false" customHeight="false" outlineLevel="0" collapsed="false">
      <c r="A12418" s="0" t="n">
        <v>1500018593</v>
      </c>
      <c r="B12418" s="157" t="n">
        <v>12.3333333333333</v>
      </c>
    </row>
    <row r="12419" customFormat="false" ht="15" hidden="false" customHeight="false" outlineLevel="0" collapsed="false">
      <c r="A12419" s="0" t="n">
        <v>1500018594</v>
      </c>
      <c r="B12419" s="157" t="n">
        <v>5</v>
      </c>
    </row>
    <row r="12420" customFormat="false" ht="15" hidden="false" customHeight="false" outlineLevel="0" collapsed="false">
      <c r="A12420" s="0" t="n">
        <v>1500018595</v>
      </c>
      <c r="B12420" s="157" t="n">
        <v>3.275</v>
      </c>
    </row>
    <row r="12421" customFormat="false" ht="15" hidden="false" customHeight="false" outlineLevel="0" collapsed="false">
      <c r="A12421" s="0" t="n">
        <v>1500018598</v>
      </c>
      <c r="B12421" s="157" t="n">
        <v>34.125</v>
      </c>
    </row>
    <row r="12422" customFormat="false" ht="15" hidden="false" customHeight="false" outlineLevel="0" collapsed="false">
      <c r="A12422" s="0" t="n">
        <v>1500018480</v>
      </c>
      <c r="B12422" s="157" t="n">
        <v>169.216666666667</v>
      </c>
    </row>
    <row r="12423" customFormat="false" ht="15" hidden="false" customHeight="false" outlineLevel="0" collapsed="false">
      <c r="A12423" s="0" t="n">
        <v>1500018651</v>
      </c>
      <c r="B12423" s="157" t="n">
        <v>27.5</v>
      </c>
    </row>
    <row r="12424" customFormat="false" ht="15" hidden="false" customHeight="false" outlineLevel="0" collapsed="false">
      <c r="A12424" s="0" t="n">
        <v>1500018672</v>
      </c>
      <c r="B12424" s="157" t="n">
        <v>22.875</v>
      </c>
    </row>
    <row r="12425" customFormat="false" ht="15" hidden="false" customHeight="false" outlineLevel="0" collapsed="false">
      <c r="A12425" s="0" t="n">
        <v>1500018614</v>
      </c>
      <c r="B12425" s="157" t="n">
        <v>8.58333333333333</v>
      </c>
    </row>
    <row r="12426" customFormat="false" ht="15" hidden="false" customHeight="false" outlineLevel="0" collapsed="false">
      <c r="A12426" s="0" t="n">
        <v>1500018615</v>
      </c>
      <c r="B12426" s="157" t="n">
        <v>0</v>
      </c>
    </row>
    <row r="12427" customFormat="false" ht="15" hidden="false" customHeight="false" outlineLevel="0" collapsed="false">
      <c r="A12427" s="0" t="n">
        <v>1500018616</v>
      </c>
      <c r="B12427" s="157" t="n">
        <v>0</v>
      </c>
    </row>
    <row r="12428" customFormat="false" ht="15" hidden="false" customHeight="false" outlineLevel="0" collapsed="false">
      <c r="A12428" s="0" t="n">
        <v>1500018603</v>
      </c>
      <c r="B12428" s="157" t="n">
        <v>0</v>
      </c>
    </row>
    <row r="12429" customFormat="false" ht="15" hidden="false" customHeight="false" outlineLevel="0" collapsed="false">
      <c r="A12429" s="0" t="n">
        <v>1500018605</v>
      </c>
      <c r="B12429" s="157" t="n">
        <v>112</v>
      </c>
    </row>
    <row r="12430" customFormat="false" ht="15" hidden="false" customHeight="false" outlineLevel="0" collapsed="false">
      <c r="A12430" s="0" t="n">
        <v>1500018619</v>
      </c>
      <c r="B12430" s="157" t="n">
        <v>47.0666666666667</v>
      </c>
    </row>
    <row r="12431" customFormat="false" ht="15" hidden="false" customHeight="false" outlineLevel="0" collapsed="false">
      <c r="A12431" s="0" t="n">
        <v>1500018620</v>
      </c>
      <c r="B12431" s="157" t="n">
        <v>26.6666666666667</v>
      </c>
    </row>
    <row r="12432" customFormat="false" ht="15" hidden="false" customHeight="false" outlineLevel="0" collapsed="false">
      <c r="A12432" s="0" t="n">
        <v>1500018622</v>
      </c>
      <c r="B12432" s="157" t="n">
        <v>93.0916666666667</v>
      </c>
    </row>
    <row r="12433" customFormat="false" ht="15" hidden="false" customHeight="false" outlineLevel="0" collapsed="false">
      <c r="A12433" s="0" t="n">
        <v>1500018637</v>
      </c>
      <c r="B12433" s="157" t="n">
        <v>14.3333333333333</v>
      </c>
    </row>
    <row r="12434" customFormat="false" ht="15" hidden="false" customHeight="false" outlineLevel="0" collapsed="false">
      <c r="A12434" s="0" t="n">
        <v>1500018642</v>
      </c>
      <c r="B12434" s="157" t="n">
        <v>4.5</v>
      </c>
    </row>
    <row r="12435" customFormat="false" ht="15" hidden="false" customHeight="false" outlineLevel="0" collapsed="false">
      <c r="A12435" s="0" t="n">
        <v>1500018644</v>
      </c>
      <c r="B12435" s="157" t="n">
        <v>39.6666666666667</v>
      </c>
    </row>
    <row r="12436" customFormat="false" ht="15" hidden="false" customHeight="false" outlineLevel="0" collapsed="false">
      <c r="A12436" s="0" t="n">
        <v>1500018645</v>
      </c>
      <c r="B12436" s="157" t="n">
        <v>33.8416666666667</v>
      </c>
    </row>
    <row r="12437" customFormat="false" ht="15" hidden="false" customHeight="false" outlineLevel="0" collapsed="false">
      <c r="A12437" s="0" t="n">
        <v>1500018656</v>
      </c>
      <c r="B12437" s="157" t="n">
        <v>0</v>
      </c>
    </row>
    <row r="12438" customFormat="false" ht="15" hidden="false" customHeight="false" outlineLevel="0" collapsed="false">
      <c r="A12438" s="0" t="n">
        <v>1500018663</v>
      </c>
      <c r="B12438" s="157" t="n">
        <v>82.5</v>
      </c>
    </row>
    <row r="12439" customFormat="false" ht="15" hidden="false" customHeight="false" outlineLevel="0" collapsed="false">
      <c r="A12439" s="0" t="n">
        <v>1500018668</v>
      </c>
      <c r="B12439" s="157" t="n">
        <v>0</v>
      </c>
    </row>
    <row r="12440" customFormat="false" ht="15" hidden="false" customHeight="false" outlineLevel="0" collapsed="false">
      <c r="A12440" s="0" t="n">
        <v>1500018698</v>
      </c>
      <c r="B12440" s="157" t="n">
        <v>20.95</v>
      </c>
    </row>
    <row r="12441" customFormat="false" ht="15" hidden="false" customHeight="false" outlineLevel="0" collapsed="false">
      <c r="A12441" s="0" t="n">
        <v>1500018702</v>
      </c>
      <c r="B12441" s="157" t="n">
        <v>16.6666666666667</v>
      </c>
    </row>
    <row r="12442" customFormat="false" ht="15" hidden="false" customHeight="false" outlineLevel="0" collapsed="false">
      <c r="A12442" s="0" t="n">
        <v>1500018685</v>
      </c>
      <c r="B12442" s="157" t="n">
        <v>0</v>
      </c>
    </row>
    <row r="12443" customFormat="false" ht="15" hidden="false" customHeight="false" outlineLevel="0" collapsed="false">
      <c r="A12443" s="0" t="n">
        <v>1500018686</v>
      </c>
      <c r="B12443" s="157" t="n">
        <v>4.58333333333333</v>
      </c>
    </row>
    <row r="12444" customFormat="false" ht="15" hidden="false" customHeight="false" outlineLevel="0" collapsed="false">
      <c r="A12444" s="0" t="n">
        <v>1500018691</v>
      </c>
      <c r="B12444" s="157" t="n">
        <v>40.5</v>
      </c>
    </row>
    <row r="12445" customFormat="false" ht="15" hidden="false" customHeight="false" outlineLevel="0" collapsed="false">
      <c r="A12445" s="0" t="n">
        <v>1500018715</v>
      </c>
      <c r="B12445" s="157" t="n">
        <v>30.8333333333333</v>
      </c>
    </row>
    <row r="12446" customFormat="false" ht="15" hidden="false" customHeight="false" outlineLevel="0" collapsed="false">
      <c r="A12446" s="0" t="n">
        <v>1500018705</v>
      </c>
      <c r="B12446" s="157" t="n">
        <v>10.9166666666667</v>
      </c>
    </row>
    <row r="12447" customFormat="false" ht="15" hidden="false" customHeight="false" outlineLevel="0" collapsed="false">
      <c r="A12447" s="0" t="n">
        <v>1500018736</v>
      </c>
      <c r="B12447" s="157" t="n">
        <v>41</v>
      </c>
    </row>
    <row r="12448" customFormat="false" ht="15" hidden="false" customHeight="false" outlineLevel="0" collapsed="false">
      <c r="A12448" s="0" t="n">
        <v>1500018739</v>
      </c>
      <c r="B12448" s="157" t="n">
        <v>45.3333333333333</v>
      </c>
    </row>
    <row r="12449" customFormat="false" ht="15" hidden="false" customHeight="false" outlineLevel="0" collapsed="false">
      <c r="A12449" s="0" t="n">
        <v>1500018741</v>
      </c>
      <c r="B12449" s="157" t="n">
        <v>7.58333333333333</v>
      </c>
    </row>
    <row r="12450" customFormat="false" ht="15" hidden="false" customHeight="false" outlineLevel="0" collapsed="false">
      <c r="A12450" s="0" t="n">
        <v>1500018742</v>
      </c>
      <c r="B12450" s="157" t="n">
        <v>5.41666666666667</v>
      </c>
    </row>
    <row r="12451" customFormat="false" ht="15" hidden="false" customHeight="false" outlineLevel="0" collapsed="false">
      <c r="A12451" s="0" t="n">
        <v>1500018753</v>
      </c>
      <c r="B12451" s="157" t="n">
        <v>33.75</v>
      </c>
    </row>
    <row r="12452" customFormat="false" ht="15" hidden="false" customHeight="false" outlineLevel="0" collapsed="false">
      <c r="A12452" s="0" t="n">
        <v>1500018768</v>
      </c>
      <c r="B12452" s="157" t="n">
        <v>0</v>
      </c>
    </row>
    <row r="12453" customFormat="false" ht="15" hidden="false" customHeight="false" outlineLevel="0" collapsed="false">
      <c r="A12453" s="0" t="n">
        <v>1500018769</v>
      </c>
      <c r="B12453" s="157" t="n">
        <v>14.3333333333333</v>
      </c>
    </row>
    <row r="12454" customFormat="false" ht="15" hidden="false" customHeight="false" outlineLevel="0" collapsed="false">
      <c r="A12454" s="0" t="n">
        <v>1500018754</v>
      </c>
      <c r="B12454" s="157" t="n">
        <v>2.5</v>
      </c>
    </row>
    <row r="12455" customFormat="false" ht="15" hidden="false" customHeight="false" outlineLevel="0" collapsed="false">
      <c r="A12455" s="0" t="n">
        <v>1500018784</v>
      </c>
      <c r="B12455" s="157" t="n">
        <v>30</v>
      </c>
    </row>
    <row r="12456" customFormat="false" ht="15" hidden="false" customHeight="false" outlineLevel="0" collapsed="false">
      <c r="A12456" s="0" t="n">
        <v>1500018725</v>
      </c>
      <c r="B12456" s="157" t="n">
        <v>0</v>
      </c>
    </row>
    <row r="12457" customFormat="false" ht="15" hidden="false" customHeight="false" outlineLevel="0" collapsed="false">
      <c r="A12457" s="0" t="n">
        <v>1500018785</v>
      </c>
      <c r="B12457" s="157" t="n">
        <v>0</v>
      </c>
    </row>
    <row r="12458" customFormat="false" ht="15" hidden="false" customHeight="false" outlineLevel="0" collapsed="false">
      <c r="A12458" s="0" t="n">
        <v>1500018865</v>
      </c>
      <c r="B12458" s="157" t="n">
        <v>57.3333333333333</v>
      </c>
    </row>
    <row r="12459" customFormat="false" ht="15" hidden="false" customHeight="false" outlineLevel="0" collapsed="false">
      <c r="A12459" s="0" t="n">
        <v>1500018827</v>
      </c>
      <c r="B12459" s="157" t="n">
        <v>113.591666666667</v>
      </c>
    </row>
    <row r="12460" customFormat="false" ht="15" hidden="false" customHeight="false" outlineLevel="0" collapsed="false">
      <c r="A12460" s="0" t="n">
        <v>1500018815</v>
      </c>
      <c r="B12460" s="157" t="n">
        <v>0</v>
      </c>
    </row>
    <row r="12461" customFormat="false" ht="15" hidden="false" customHeight="false" outlineLevel="0" collapsed="false">
      <c r="A12461" s="0" t="n">
        <v>1500018824</v>
      </c>
      <c r="B12461" s="157" t="n">
        <v>0</v>
      </c>
    </row>
    <row r="12462" customFormat="false" ht="15" hidden="false" customHeight="false" outlineLevel="0" collapsed="false">
      <c r="A12462" s="0" t="n">
        <v>1500018840</v>
      </c>
      <c r="B12462" s="157" t="n">
        <v>48.6666666666667</v>
      </c>
    </row>
    <row r="12463" customFormat="false" ht="15" hidden="false" customHeight="false" outlineLevel="0" collapsed="false">
      <c r="A12463" s="0" t="n">
        <v>1500018799</v>
      </c>
      <c r="B12463" s="157" t="n">
        <v>33.0166666666667</v>
      </c>
    </row>
    <row r="12464" customFormat="false" ht="15" hidden="false" customHeight="false" outlineLevel="0" collapsed="false">
      <c r="A12464" s="0" t="n">
        <v>1500018817</v>
      </c>
      <c r="B12464" s="157" t="n">
        <v>207.183333333333</v>
      </c>
    </row>
    <row r="12465" customFormat="false" ht="15" hidden="false" customHeight="false" outlineLevel="0" collapsed="false">
      <c r="A12465" s="0" t="n">
        <v>1500018864</v>
      </c>
      <c r="B12465" s="157" t="n">
        <v>65.6666666666667</v>
      </c>
    </row>
    <row r="12466" customFormat="false" ht="15" hidden="false" customHeight="false" outlineLevel="0" collapsed="false">
      <c r="A12466" s="0" t="n">
        <v>1500018862</v>
      </c>
      <c r="B12466" s="157" t="n">
        <v>200.166666666667</v>
      </c>
    </row>
    <row r="12467" customFormat="false" ht="15" hidden="false" customHeight="false" outlineLevel="0" collapsed="false">
      <c r="A12467" s="0" t="n">
        <v>1500018813</v>
      </c>
      <c r="B12467" s="157" t="n">
        <v>26.5</v>
      </c>
    </row>
    <row r="12468" customFormat="false" ht="15" hidden="false" customHeight="false" outlineLevel="0" collapsed="false">
      <c r="A12468" s="0" t="n">
        <v>1500018801</v>
      </c>
      <c r="B12468" s="157" t="n">
        <v>12.8333333333333</v>
      </c>
    </row>
    <row r="12469" customFormat="false" ht="15" hidden="false" customHeight="false" outlineLevel="0" collapsed="false">
      <c r="A12469" s="0" t="n">
        <v>1500018828</v>
      </c>
      <c r="B12469" s="157" t="n">
        <v>12.9166666666667</v>
      </c>
    </row>
    <row r="12470" customFormat="false" ht="15" hidden="false" customHeight="false" outlineLevel="0" collapsed="false">
      <c r="A12470" s="0" t="n">
        <v>1500018848</v>
      </c>
      <c r="B12470" s="157" t="n">
        <v>12.75</v>
      </c>
    </row>
    <row r="12471" customFormat="false" ht="15" hidden="false" customHeight="false" outlineLevel="0" collapsed="false">
      <c r="A12471" s="0" t="n">
        <v>1500018850</v>
      </c>
      <c r="B12471" s="157" t="n">
        <v>12.3333333333333</v>
      </c>
    </row>
    <row r="12472" customFormat="false" ht="15" hidden="false" customHeight="false" outlineLevel="0" collapsed="false">
      <c r="A12472" s="0" t="n">
        <v>1500018823</v>
      </c>
      <c r="B12472" s="157" t="n">
        <v>7.41666666666667</v>
      </c>
    </row>
    <row r="12473" customFormat="false" ht="15" hidden="false" customHeight="false" outlineLevel="0" collapsed="false">
      <c r="A12473" s="0" t="n">
        <v>1500018870</v>
      </c>
      <c r="B12473" s="157" t="n">
        <v>44</v>
      </c>
    </row>
    <row r="12474" customFormat="false" ht="15" hidden="false" customHeight="false" outlineLevel="0" collapsed="false">
      <c r="A12474" s="0" t="n">
        <v>1500018872</v>
      </c>
      <c r="B12474" s="157" t="n">
        <v>157.833333333333</v>
      </c>
    </row>
    <row r="12475" customFormat="false" ht="15" hidden="false" customHeight="false" outlineLevel="0" collapsed="false">
      <c r="A12475" s="0" t="n">
        <v>1500018879</v>
      </c>
      <c r="B12475" s="157" t="n">
        <v>5.16666666666667</v>
      </c>
    </row>
    <row r="12476" customFormat="false" ht="15" hidden="false" customHeight="false" outlineLevel="0" collapsed="false">
      <c r="A12476" s="0" t="n">
        <v>1500018881</v>
      </c>
      <c r="B12476" s="157" t="n">
        <v>10.1666666666667</v>
      </c>
    </row>
    <row r="12477" customFormat="false" ht="15" hidden="false" customHeight="false" outlineLevel="0" collapsed="false">
      <c r="A12477" s="0" t="n">
        <v>1500018854</v>
      </c>
      <c r="B12477" s="157" t="n">
        <v>27.75</v>
      </c>
    </row>
    <row r="12478" customFormat="false" ht="15" hidden="false" customHeight="false" outlineLevel="0" collapsed="false">
      <c r="A12478" s="0" t="n">
        <v>1500018856</v>
      </c>
      <c r="B12478" s="157" t="n">
        <v>13.7083333333333</v>
      </c>
    </row>
    <row r="12479" customFormat="false" ht="15" hidden="false" customHeight="false" outlineLevel="0" collapsed="false">
      <c r="A12479" s="0" t="n">
        <v>1500018903</v>
      </c>
      <c r="B12479" s="157" t="n">
        <v>10</v>
      </c>
    </row>
    <row r="12480" customFormat="false" ht="15" hidden="false" customHeight="false" outlineLevel="0" collapsed="false">
      <c r="A12480" s="0" t="n">
        <v>1500018910</v>
      </c>
      <c r="B12480" s="157" t="n">
        <v>14.3333333333333</v>
      </c>
    </row>
    <row r="12481" customFormat="false" ht="15" hidden="false" customHeight="false" outlineLevel="0" collapsed="false">
      <c r="A12481" s="0" t="n">
        <v>1500018912</v>
      </c>
      <c r="B12481" s="157" t="n">
        <v>12.75</v>
      </c>
    </row>
    <row r="12482" customFormat="false" ht="15" hidden="false" customHeight="false" outlineLevel="0" collapsed="false">
      <c r="A12482" s="0" t="n">
        <v>1500018923</v>
      </c>
      <c r="B12482" s="157" t="n">
        <v>21.4583333333333</v>
      </c>
    </row>
    <row r="12483" customFormat="false" ht="15" hidden="false" customHeight="false" outlineLevel="0" collapsed="false">
      <c r="A12483" s="0" t="n">
        <v>1500018860</v>
      </c>
      <c r="B12483" s="157" t="n">
        <v>14.25</v>
      </c>
    </row>
    <row r="12484" customFormat="false" ht="15" hidden="false" customHeight="false" outlineLevel="0" collapsed="false">
      <c r="A12484" s="0" t="n">
        <v>1500018861</v>
      </c>
      <c r="B12484" s="157" t="n">
        <v>5.5</v>
      </c>
    </row>
    <row r="12485" customFormat="false" ht="15" hidden="false" customHeight="false" outlineLevel="0" collapsed="false">
      <c r="A12485" s="0" t="n">
        <v>1500018932</v>
      </c>
      <c r="B12485" s="157" t="n">
        <v>24.6666666666667</v>
      </c>
    </row>
    <row r="12486" customFormat="false" ht="15" hidden="false" customHeight="false" outlineLevel="0" collapsed="false">
      <c r="A12486" s="0" t="n">
        <v>1500018924</v>
      </c>
      <c r="B12486" s="157" t="n">
        <v>7.5</v>
      </c>
    </row>
    <row r="12487" customFormat="false" ht="15" hidden="false" customHeight="false" outlineLevel="0" collapsed="false">
      <c r="A12487" s="0" t="n">
        <v>1500018925</v>
      </c>
      <c r="B12487" s="157" t="n">
        <v>63.5</v>
      </c>
    </row>
    <row r="12488" customFormat="false" ht="15" hidden="false" customHeight="false" outlineLevel="0" collapsed="false">
      <c r="A12488" s="0" t="n">
        <v>1500018942</v>
      </c>
      <c r="B12488" s="157" t="n">
        <v>9.91666666666667</v>
      </c>
    </row>
    <row r="12489" customFormat="false" ht="15" hidden="false" customHeight="false" outlineLevel="0" collapsed="false">
      <c r="A12489" s="0" t="n">
        <v>1500018943</v>
      </c>
      <c r="B12489" s="157" t="n">
        <v>35.7416666666667</v>
      </c>
    </row>
    <row r="12490" customFormat="false" ht="15" hidden="false" customHeight="false" outlineLevel="0" collapsed="false">
      <c r="A12490" s="0" t="n">
        <v>1500018944</v>
      </c>
      <c r="B12490" s="157" t="n">
        <v>6.16666666666667</v>
      </c>
    </row>
    <row r="12491" customFormat="false" ht="15" hidden="false" customHeight="false" outlineLevel="0" collapsed="false">
      <c r="A12491" s="0" t="n">
        <v>1500018938</v>
      </c>
      <c r="B12491" s="157" t="n">
        <v>89.3333333333333</v>
      </c>
    </row>
    <row r="12492" customFormat="false" ht="15" hidden="false" customHeight="false" outlineLevel="0" collapsed="false">
      <c r="A12492" s="0" t="n">
        <v>1500018939</v>
      </c>
      <c r="B12492" s="157" t="n">
        <v>0</v>
      </c>
    </row>
    <row r="12493" customFormat="false" ht="15" hidden="false" customHeight="false" outlineLevel="0" collapsed="false">
      <c r="A12493" s="0" t="n">
        <v>1500018940</v>
      </c>
      <c r="B12493" s="157" t="n">
        <v>38.75</v>
      </c>
    </row>
    <row r="12494" customFormat="false" ht="15" hidden="false" customHeight="false" outlineLevel="0" collapsed="false">
      <c r="A12494" s="0" t="n">
        <v>1500018954</v>
      </c>
      <c r="B12494" s="157" t="n">
        <v>17.875</v>
      </c>
    </row>
    <row r="12495" customFormat="false" ht="15" hidden="false" customHeight="false" outlineLevel="0" collapsed="false">
      <c r="A12495" s="0" t="n">
        <v>1500018956</v>
      </c>
      <c r="B12495" s="157" t="n">
        <v>11.25</v>
      </c>
    </row>
    <row r="12496" customFormat="false" ht="15" hidden="false" customHeight="false" outlineLevel="0" collapsed="false">
      <c r="A12496" s="0" t="n">
        <v>1500018962</v>
      </c>
      <c r="B12496" s="157" t="n">
        <v>8.33333333333333</v>
      </c>
    </row>
    <row r="12497" customFormat="false" ht="15" hidden="false" customHeight="false" outlineLevel="0" collapsed="false">
      <c r="A12497" s="0" t="n">
        <v>1500018958</v>
      </c>
      <c r="B12497" s="157" t="n">
        <v>16.6666666666667</v>
      </c>
    </row>
    <row r="12498" customFormat="false" ht="15" hidden="false" customHeight="false" outlineLevel="0" collapsed="false">
      <c r="A12498" s="0" t="n">
        <v>1500018969</v>
      </c>
      <c r="B12498" s="157" t="n">
        <v>12.4166666666667</v>
      </c>
    </row>
    <row r="12499" customFormat="false" ht="15" hidden="false" customHeight="false" outlineLevel="0" collapsed="false">
      <c r="A12499" s="0" t="n">
        <v>1500018972</v>
      </c>
      <c r="B12499" s="157" t="n">
        <v>5.83333333333333</v>
      </c>
    </row>
    <row r="12500" customFormat="false" ht="15" hidden="false" customHeight="false" outlineLevel="0" collapsed="false">
      <c r="A12500" s="0" t="n">
        <v>1500018960</v>
      </c>
      <c r="B12500" s="157" t="n">
        <v>4.16666666666667</v>
      </c>
    </row>
    <row r="12501" customFormat="false" ht="15" hidden="false" customHeight="false" outlineLevel="0" collapsed="false">
      <c r="A12501" s="0" t="n">
        <v>1500018961</v>
      </c>
      <c r="B12501" s="157" t="n">
        <v>7.83333333333333</v>
      </c>
    </row>
    <row r="12502" customFormat="false" ht="15" hidden="false" customHeight="false" outlineLevel="0" collapsed="false">
      <c r="A12502" s="0" t="n">
        <v>1500018986</v>
      </c>
      <c r="B12502" s="157" t="n">
        <v>9.83333333333333</v>
      </c>
    </row>
    <row r="12503" customFormat="false" ht="15" hidden="false" customHeight="false" outlineLevel="0" collapsed="false">
      <c r="A12503" s="0" t="n">
        <v>1500018987</v>
      </c>
      <c r="B12503" s="157" t="n">
        <v>12.0833333333333</v>
      </c>
    </row>
    <row r="12504" customFormat="false" ht="15" hidden="false" customHeight="false" outlineLevel="0" collapsed="false">
      <c r="A12504" s="0" t="n">
        <v>1500018989</v>
      </c>
      <c r="B12504" s="157" t="n">
        <v>18.0416666666667</v>
      </c>
    </row>
    <row r="12505" customFormat="false" ht="15" hidden="false" customHeight="false" outlineLevel="0" collapsed="false">
      <c r="A12505" s="0" t="n">
        <v>1500019004</v>
      </c>
      <c r="B12505" s="157" t="n">
        <v>18.5833333333333</v>
      </c>
    </row>
    <row r="12506" customFormat="false" ht="15" hidden="false" customHeight="false" outlineLevel="0" collapsed="false">
      <c r="A12506" s="0" t="n">
        <v>1500019005</v>
      </c>
      <c r="B12506" s="157" t="n">
        <v>23.7416666666667</v>
      </c>
    </row>
    <row r="12507" customFormat="false" ht="15" hidden="false" customHeight="false" outlineLevel="0" collapsed="false">
      <c r="A12507" s="0" t="n">
        <v>1500019013</v>
      </c>
      <c r="B12507" s="157" t="n">
        <v>9.5</v>
      </c>
    </row>
    <row r="12508" customFormat="false" ht="15" hidden="false" customHeight="false" outlineLevel="0" collapsed="false">
      <c r="A12508" s="0" t="n">
        <v>1500019017</v>
      </c>
      <c r="B12508" s="157" t="n">
        <v>31.6666666666667</v>
      </c>
    </row>
    <row r="12509" customFormat="false" ht="15" hidden="false" customHeight="false" outlineLevel="0" collapsed="false">
      <c r="A12509" s="0" t="n">
        <v>1500019022</v>
      </c>
      <c r="B12509" s="157" t="n">
        <v>112.166666666667</v>
      </c>
    </row>
    <row r="12510" customFormat="false" ht="15" hidden="false" customHeight="false" outlineLevel="0" collapsed="false">
      <c r="A12510" s="0" t="n">
        <v>1500019030</v>
      </c>
      <c r="B12510" s="157" t="n">
        <v>0</v>
      </c>
    </row>
    <row r="12511" customFormat="false" ht="15" hidden="false" customHeight="false" outlineLevel="0" collapsed="false">
      <c r="A12511" s="0" t="n">
        <v>1500019031</v>
      </c>
      <c r="B12511" s="157" t="n">
        <v>16.3333333333333</v>
      </c>
    </row>
    <row r="12512" customFormat="false" ht="15" hidden="false" customHeight="false" outlineLevel="0" collapsed="false">
      <c r="A12512" s="0" t="n">
        <v>1500019032</v>
      </c>
      <c r="B12512" s="157" t="n">
        <v>16.3333333333333</v>
      </c>
    </row>
    <row r="12513" customFormat="false" ht="15" hidden="false" customHeight="false" outlineLevel="0" collapsed="false">
      <c r="A12513" s="0" t="n">
        <v>1500019035</v>
      </c>
      <c r="B12513" s="157" t="n">
        <v>33.5833333333333</v>
      </c>
    </row>
    <row r="12514" customFormat="false" ht="15" hidden="false" customHeight="false" outlineLevel="0" collapsed="false">
      <c r="A12514" s="0" t="n">
        <v>1500019036</v>
      </c>
      <c r="B12514" s="157" t="n">
        <v>53.1666666666667</v>
      </c>
    </row>
    <row r="12515" customFormat="false" ht="15" hidden="false" customHeight="false" outlineLevel="0" collapsed="false">
      <c r="A12515" s="0" t="n">
        <v>1500019037</v>
      </c>
      <c r="B12515" s="157" t="n">
        <v>13.3333333333333</v>
      </c>
    </row>
    <row r="12516" customFormat="false" ht="15" hidden="false" customHeight="false" outlineLevel="0" collapsed="false">
      <c r="A12516" s="0" t="n">
        <v>1500019034</v>
      </c>
      <c r="B12516" s="157" t="n">
        <v>6.04166666666667</v>
      </c>
    </row>
    <row r="12517" customFormat="false" ht="15" hidden="false" customHeight="false" outlineLevel="0" collapsed="false">
      <c r="A12517" s="0" t="n">
        <v>1500018999</v>
      </c>
      <c r="B12517" s="157" t="n">
        <v>11.875</v>
      </c>
    </row>
    <row r="12518" customFormat="false" ht="15" hidden="false" customHeight="false" outlineLevel="0" collapsed="false">
      <c r="A12518" s="0" t="n">
        <v>1500019044</v>
      </c>
      <c r="B12518" s="157" t="n">
        <v>6.83333333333333</v>
      </c>
    </row>
    <row r="12519" customFormat="false" ht="15" hidden="false" customHeight="false" outlineLevel="0" collapsed="false">
      <c r="A12519" s="0" t="n">
        <v>1500019085</v>
      </c>
      <c r="B12519" s="157" t="n">
        <v>9.16666666666667</v>
      </c>
    </row>
    <row r="12520" customFormat="false" ht="15" hidden="false" customHeight="false" outlineLevel="0" collapsed="false">
      <c r="A12520" s="0" t="n">
        <v>1500019080</v>
      </c>
      <c r="B12520" s="157" t="n">
        <v>45.125</v>
      </c>
    </row>
    <row r="12521" customFormat="false" ht="15" hidden="false" customHeight="false" outlineLevel="0" collapsed="false">
      <c r="A12521" s="0" t="n">
        <v>1500019081</v>
      </c>
      <c r="B12521" s="157" t="n">
        <v>20.4166666666667</v>
      </c>
    </row>
    <row r="12522" customFormat="false" ht="15" hidden="false" customHeight="false" outlineLevel="0" collapsed="false">
      <c r="A12522" s="0" t="n">
        <v>1500019109</v>
      </c>
      <c r="B12522" s="157" t="n">
        <v>4.41666666666667</v>
      </c>
    </row>
    <row r="12523" customFormat="false" ht="15" hidden="false" customHeight="false" outlineLevel="0" collapsed="false">
      <c r="A12523" s="0" t="n">
        <v>1500019110</v>
      </c>
      <c r="B12523" s="157" t="n">
        <v>24.5833333333333</v>
      </c>
    </row>
    <row r="12524" customFormat="false" ht="15" hidden="false" customHeight="false" outlineLevel="0" collapsed="false">
      <c r="A12524" s="0" t="n">
        <v>1500019070</v>
      </c>
      <c r="B12524" s="157" t="n">
        <v>30.5</v>
      </c>
    </row>
    <row r="12525" customFormat="false" ht="15" hidden="false" customHeight="false" outlineLevel="0" collapsed="false">
      <c r="A12525" s="0" t="n">
        <v>1500019093</v>
      </c>
      <c r="B12525" s="157" t="n">
        <v>35.6666666666667</v>
      </c>
    </row>
    <row r="12526" customFormat="false" ht="15" hidden="false" customHeight="false" outlineLevel="0" collapsed="false">
      <c r="A12526" s="0" t="n">
        <v>1500019097</v>
      </c>
      <c r="B12526" s="157" t="n">
        <v>0</v>
      </c>
    </row>
    <row r="12527" customFormat="false" ht="15" hidden="false" customHeight="false" outlineLevel="0" collapsed="false">
      <c r="A12527" s="0" t="n">
        <v>1500019061</v>
      </c>
      <c r="B12527" s="157" t="n">
        <v>60.9166666666667</v>
      </c>
    </row>
    <row r="12528" customFormat="false" ht="15" hidden="false" customHeight="false" outlineLevel="0" collapsed="false">
      <c r="A12528" s="0" t="n">
        <v>1500019075</v>
      </c>
      <c r="B12528" s="157" t="n">
        <v>14.1666666666667</v>
      </c>
    </row>
    <row r="12529" customFormat="false" ht="15" hidden="false" customHeight="false" outlineLevel="0" collapsed="false">
      <c r="A12529" s="0" t="n">
        <v>1500019076</v>
      </c>
      <c r="B12529" s="157" t="n">
        <v>15</v>
      </c>
    </row>
    <row r="12530" customFormat="false" ht="15" hidden="false" customHeight="false" outlineLevel="0" collapsed="false">
      <c r="A12530" s="0" t="n">
        <v>1500019098</v>
      </c>
      <c r="B12530" s="157" t="n">
        <v>9.16666666666667</v>
      </c>
    </row>
    <row r="12531" customFormat="false" ht="15" hidden="false" customHeight="false" outlineLevel="0" collapsed="false">
      <c r="A12531" s="0" t="n">
        <v>1500019123</v>
      </c>
      <c r="B12531" s="157" t="n">
        <v>7.5</v>
      </c>
    </row>
    <row r="12532" customFormat="false" ht="15" hidden="false" customHeight="false" outlineLevel="0" collapsed="false">
      <c r="A12532" s="0" t="n">
        <v>1500019133</v>
      </c>
      <c r="B12532" s="157" t="n">
        <v>3.75</v>
      </c>
    </row>
    <row r="12533" customFormat="false" ht="15" hidden="false" customHeight="false" outlineLevel="0" collapsed="false">
      <c r="A12533" s="0" t="n">
        <v>1500019090</v>
      </c>
      <c r="B12533" s="157" t="n">
        <v>25.9583333333333</v>
      </c>
    </row>
    <row r="12534" customFormat="false" ht="15" hidden="false" customHeight="false" outlineLevel="0" collapsed="false">
      <c r="A12534" s="0" t="n">
        <v>1500019074</v>
      </c>
      <c r="B12534" s="157" t="n">
        <v>10.5833333333333</v>
      </c>
    </row>
    <row r="12535" customFormat="false" ht="15" hidden="false" customHeight="false" outlineLevel="0" collapsed="false">
      <c r="A12535" s="0" t="n">
        <v>1500019094</v>
      </c>
      <c r="B12535" s="157" t="n">
        <v>13.9166666666667</v>
      </c>
    </row>
    <row r="12536" customFormat="false" ht="15" hidden="false" customHeight="false" outlineLevel="0" collapsed="false">
      <c r="A12536" s="0" t="n">
        <v>1500019095</v>
      </c>
      <c r="B12536" s="157" t="n">
        <v>15.0833333333333</v>
      </c>
    </row>
    <row r="12537" customFormat="false" ht="15" hidden="false" customHeight="false" outlineLevel="0" collapsed="false">
      <c r="A12537" s="0" t="n">
        <v>1500019079</v>
      </c>
      <c r="B12537" s="157" t="n">
        <v>6.66666666666667</v>
      </c>
    </row>
    <row r="12538" customFormat="false" ht="15" hidden="false" customHeight="false" outlineLevel="0" collapsed="false">
      <c r="A12538" s="0" t="n">
        <v>1500019142</v>
      </c>
      <c r="B12538" s="157" t="n">
        <v>0</v>
      </c>
    </row>
    <row r="12539" customFormat="false" ht="15" hidden="false" customHeight="false" outlineLevel="0" collapsed="false">
      <c r="A12539" s="0" t="n">
        <v>1500019146</v>
      </c>
      <c r="B12539" s="157" t="n">
        <v>91.6666666666667</v>
      </c>
    </row>
    <row r="12540" customFormat="false" ht="15" hidden="false" customHeight="false" outlineLevel="0" collapsed="false">
      <c r="A12540" s="0" t="n">
        <v>1500019148</v>
      </c>
      <c r="B12540" s="157" t="n">
        <v>29.1666666666667</v>
      </c>
    </row>
    <row r="12541" customFormat="false" ht="15" hidden="false" customHeight="false" outlineLevel="0" collapsed="false">
      <c r="A12541" s="0" t="n">
        <v>1500019158</v>
      </c>
      <c r="B12541" s="157" t="n">
        <v>1.66666666666667</v>
      </c>
    </row>
    <row r="12542" customFormat="false" ht="15" hidden="false" customHeight="false" outlineLevel="0" collapsed="false">
      <c r="A12542" s="0" t="n">
        <v>1500019178</v>
      </c>
      <c r="B12542" s="157" t="n">
        <v>20.3333333333333</v>
      </c>
    </row>
    <row r="12543" customFormat="false" ht="15" hidden="false" customHeight="false" outlineLevel="0" collapsed="false">
      <c r="A12543" s="0" t="n">
        <v>1500019159</v>
      </c>
      <c r="B12543" s="157" t="n">
        <v>13.3333333333333</v>
      </c>
    </row>
    <row r="12544" customFormat="false" ht="15" hidden="false" customHeight="false" outlineLevel="0" collapsed="false">
      <c r="A12544" s="0" t="n">
        <v>1500019160</v>
      </c>
      <c r="B12544" s="157" t="n">
        <v>0</v>
      </c>
    </row>
    <row r="12545" customFormat="false" ht="15" hidden="false" customHeight="false" outlineLevel="0" collapsed="false">
      <c r="A12545" s="0" t="n">
        <v>1500019167</v>
      </c>
      <c r="B12545" s="157" t="n">
        <v>0</v>
      </c>
    </row>
    <row r="12546" customFormat="false" ht="15" hidden="false" customHeight="false" outlineLevel="0" collapsed="false">
      <c r="A12546" s="0" t="n">
        <v>1500019168</v>
      </c>
      <c r="B12546" s="157" t="n">
        <v>1.66666666666667</v>
      </c>
    </row>
    <row r="12547" customFormat="false" ht="15" hidden="false" customHeight="false" outlineLevel="0" collapsed="false">
      <c r="A12547" s="0" t="n">
        <v>1500019207</v>
      </c>
      <c r="B12547" s="157" t="n">
        <v>4.91666666666667</v>
      </c>
    </row>
    <row r="12548" customFormat="false" ht="15" hidden="false" customHeight="false" outlineLevel="0" collapsed="false">
      <c r="A12548" s="0" t="n">
        <v>1500019202</v>
      </c>
      <c r="B12548" s="157" t="n">
        <v>2.5</v>
      </c>
    </row>
    <row r="12549" customFormat="false" ht="15" hidden="false" customHeight="false" outlineLevel="0" collapsed="false">
      <c r="A12549" s="0" t="n">
        <v>1500019171</v>
      </c>
      <c r="B12549" s="157" t="n">
        <v>56.3333333333333</v>
      </c>
    </row>
    <row r="12550" customFormat="false" ht="15" hidden="false" customHeight="false" outlineLevel="0" collapsed="false">
      <c r="A12550" s="0" t="n">
        <v>1500019201</v>
      </c>
      <c r="B12550" s="157" t="n">
        <v>22.25</v>
      </c>
    </row>
    <row r="12551" customFormat="false" ht="15" hidden="false" customHeight="false" outlineLevel="0" collapsed="false">
      <c r="A12551" s="0" t="n">
        <v>1500019212</v>
      </c>
      <c r="B12551" s="157" t="n">
        <v>0</v>
      </c>
    </row>
    <row r="12552" customFormat="false" ht="15" hidden="false" customHeight="false" outlineLevel="0" collapsed="false">
      <c r="A12552" s="0" t="n">
        <v>1500019209</v>
      </c>
      <c r="B12552" s="157" t="n">
        <v>8.33333333333333</v>
      </c>
    </row>
    <row r="12553" customFormat="false" ht="15" hidden="false" customHeight="false" outlineLevel="0" collapsed="false">
      <c r="A12553" s="0" t="n">
        <v>1500019208</v>
      </c>
      <c r="B12553" s="157" t="n">
        <v>6.75</v>
      </c>
    </row>
    <row r="12554" customFormat="false" ht="15" hidden="false" customHeight="false" outlineLevel="0" collapsed="false">
      <c r="A12554" s="0" t="n">
        <v>1500019228</v>
      </c>
      <c r="B12554" s="157" t="n">
        <v>15.6666666666667</v>
      </c>
    </row>
    <row r="12555" customFormat="false" ht="15" hidden="false" customHeight="false" outlineLevel="0" collapsed="false">
      <c r="A12555" s="0" t="n">
        <v>1500019216</v>
      </c>
      <c r="B12555" s="157" t="n">
        <v>6.25</v>
      </c>
    </row>
    <row r="12556" customFormat="false" ht="15" hidden="false" customHeight="false" outlineLevel="0" collapsed="false">
      <c r="A12556" s="0" t="n">
        <v>1500019218</v>
      </c>
      <c r="B12556" s="157" t="n">
        <v>6.66666666666667</v>
      </c>
    </row>
    <row r="12557" customFormat="false" ht="15" hidden="false" customHeight="false" outlineLevel="0" collapsed="false">
      <c r="A12557" s="0" t="n">
        <v>1500019233</v>
      </c>
      <c r="B12557" s="157" t="n">
        <v>0</v>
      </c>
    </row>
    <row r="12558" customFormat="false" ht="15" hidden="false" customHeight="false" outlineLevel="0" collapsed="false">
      <c r="A12558" s="0" t="n">
        <v>1500019235</v>
      </c>
      <c r="B12558" s="157" t="n">
        <v>30.8333333333333</v>
      </c>
    </row>
    <row r="12559" customFormat="false" ht="15" hidden="false" customHeight="false" outlineLevel="0" collapsed="false">
      <c r="A12559" s="0" t="n">
        <v>1500019241</v>
      </c>
      <c r="B12559" s="157" t="n">
        <v>5</v>
      </c>
    </row>
    <row r="12560" customFormat="false" ht="15" hidden="false" customHeight="false" outlineLevel="0" collapsed="false">
      <c r="A12560" s="0" t="n">
        <v>1500019261</v>
      </c>
      <c r="B12560" s="157" t="n">
        <v>5.83333333333333</v>
      </c>
    </row>
    <row r="12561" customFormat="false" ht="15" hidden="false" customHeight="false" outlineLevel="0" collapsed="false">
      <c r="A12561" s="0" t="n">
        <v>1500019246</v>
      </c>
      <c r="B12561" s="157" t="n">
        <v>14.75</v>
      </c>
    </row>
    <row r="12562" customFormat="false" ht="15" hidden="false" customHeight="false" outlineLevel="0" collapsed="false">
      <c r="A12562" s="0" t="n">
        <v>1500019284</v>
      </c>
      <c r="B12562" s="157" t="n">
        <v>2.66666666666667</v>
      </c>
    </row>
    <row r="12563" customFormat="false" ht="15" hidden="false" customHeight="false" outlineLevel="0" collapsed="false">
      <c r="A12563" s="0" t="n">
        <v>1500019283</v>
      </c>
      <c r="B12563" s="157" t="n">
        <v>3.16666666666667</v>
      </c>
    </row>
    <row r="12564" customFormat="false" ht="15" hidden="false" customHeight="false" outlineLevel="0" collapsed="false">
      <c r="A12564" s="0" t="n">
        <v>1500019278</v>
      </c>
      <c r="B12564" s="157" t="n">
        <v>42.4166666666667</v>
      </c>
    </row>
    <row r="12565" customFormat="false" ht="15" hidden="false" customHeight="false" outlineLevel="0" collapsed="false">
      <c r="A12565" s="0" t="n">
        <v>1500019277</v>
      </c>
      <c r="B12565" s="157" t="n">
        <v>6.66666666666667</v>
      </c>
    </row>
    <row r="12566" customFormat="false" ht="15" hidden="false" customHeight="false" outlineLevel="0" collapsed="false">
      <c r="A12566" s="0" t="n">
        <v>1500019299</v>
      </c>
      <c r="B12566" s="157" t="n">
        <v>0</v>
      </c>
    </row>
    <row r="12567" customFormat="false" ht="15" hidden="false" customHeight="false" outlineLevel="0" collapsed="false">
      <c r="A12567" s="0" t="n">
        <v>1500019282</v>
      </c>
      <c r="B12567" s="157" t="n">
        <v>0</v>
      </c>
    </row>
    <row r="12568" customFormat="false" ht="15" hidden="false" customHeight="false" outlineLevel="0" collapsed="false">
      <c r="A12568" s="0" t="n">
        <v>1500019280</v>
      </c>
      <c r="B12568" s="157" t="n">
        <v>0</v>
      </c>
    </row>
    <row r="12569" customFormat="false" ht="15" hidden="false" customHeight="false" outlineLevel="0" collapsed="false">
      <c r="A12569" s="0" t="n">
        <v>1500019281</v>
      </c>
      <c r="B12569" s="157" t="n">
        <v>6.08333333333333</v>
      </c>
    </row>
    <row r="12570" customFormat="false" ht="15" hidden="false" customHeight="false" outlineLevel="0" collapsed="false">
      <c r="A12570" s="0" t="n">
        <v>1500019323</v>
      </c>
      <c r="B12570" s="157" t="n">
        <v>0</v>
      </c>
    </row>
    <row r="12571" customFormat="false" ht="15" hidden="false" customHeight="false" outlineLevel="0" collapsed="false">
      <c r="A12571" s="0" t="n">
        <v>1500019333</v>
      </c>
      <c r="B12571" s="157" t="n">
        <v>0</v>
      </c>
    </row>
    <row r="12572" customFormat="false" ht="15" hidden="false" customHeight="false" outlineLevel="0" collapsed="false">
      <c r="A12572" s="0" t="n">
        <v>1500019334</v>
      </c>
      <c r="B12572" s="157" t="n">
        <v>4.16666666666667</v>
      </c>
    </row>
    <row r="12573" customFormat="false" ht="15" hidden="false" customHeight="false" outlineLevel="0" collapsed="false">
      <c r="A12573" s="0" t="n">
        <v>1500019314</v>
      </c>
      <c r="B12573" s="157" t="n">
        <v>0</v>
      </c>
    </row>
    <row r="12574" customFormat="false" ht="15" hidden="false" customHeight="false" outlineLevel="0" collapsed="false">
      <c r="A12574" s="0" t="n">
        <v>1500019365</v>
      </c>
      <c r="B12574" s="157" t="n">
        <v>0</v>
      </c>
    </row>
    <row r="12575" customFormat="false" ht="15" hidden="false" customHeight="false" outlineLevel="0" collapsed="false">
      <c r="A12575" s="0" t="n">
        <v>1500019364</v>
      </c>
      <c r="B12575" s="157" t="n">
        <v>0</v>
      </c>
    </row>
    <row r="12576" customFormat="false" ht="15" hidden="false" customHeight="false" outlineLevel="0" collapsed="false">
      <c r="A12576" s="0" t="n">
        <v>1500019357</v>
      </c>
      <c r="B12576" s="157" t="n">
        <v>0</v>
      </c>
    </row>
    <row r="12577" customFormat="false" ht="15" hidden="false" customHeight="false" outlineLevel="0" collapsed="false">
      <c r="A12577" s="0" t="n">
        <v>1500019363</v>
      </c>
      <c r="B12577" s="157" t="n">
        <v>0</v>
      </c>
    </row>
    <row r="12578" customFormat="false" ht="15" hidden="false" customHeight="false" outlineLevel="0" collapsed="false">
      <c r="A12578" s="0" t="n">
        <v>1500019424</v>
      </c>
      <c r="B12578" s="157" t="n">
        <v>0</v>
      </c>
    </row>
    <row r="12579" customFormat="false" ht="15" hidden="false" customHeight="false" outlineLevel="0" collapsed="false">
      <c r="A12579" s="0" t="n">
        <v>1500019408</v>
      </c>
      <c r="B12579" s="157" t="n">
        <v>0</v>
      </c>
    </row>
    <row r="12580" customFormat="false" ht="15" hidden="false" customHeight="false" outlineLevel="0" collapsed="false">
      <c r="A12580" s="0" t="n">
        <v>1500019418</v>
      </c>
      <c r="B12580" s="157" t="n">
        <v>0</v>
      </c>
    </row>
    <row r="12581" customFormat="false" ht="15" hidden="false" customHeight="false" outlineLevel="0" collapsed="false">
      <c r="A12581" s="0" t="n">
        <v>1500019421</v>
      </c>
      <c r="B12581" s="157" t="n">
        <v>0</v>
      </c>
    </row>
    <row r="12582" customFormat="false" ht="15" hidden="false" customHeight="false" outlineLevel="0" collapsed="false">
      <c r="A12582" s="0" t="n">
        <v>1500019414</v>
      </c>
      <c r="B12582" s="157" t="n">
        <v>0</v>
      </c>
    </row>
    <row r="12583" customFormat="false" ht="15" hidden="false" customHeight="false" outlineLevel="0" collapsed="false">
      <c r="A12583" s="0" t="n">
        <v>1500019371</v>
      </c>
      <c r="B12583" s="157" t="n">
        <v>0</v>
      </c>
    </row>
    <row r="12584" customFormat="false" ht="15" hidden="false" customHeight="false" outlineLevel="0" collapsed="false">
      <c r="A12584" s="0" t="n">
        <v>1500019400</v>
      </c>
      <c r="B12584" s="157" t="n">
        <v>0</v>
      </c>
    </row>
    <row r="12585" customFormat="false" ht="15" hidden="false" customHeight="false" outlineLevel="0" collapsed="false">
      <c r="A12585" s="0" t="n">
        <v>1500019401</v>
      </c>
      <c r="B12585" s="157" t="n">
        <v>0</v>
      </c>
    </row>
    <row r="12586" customFormat="false" ht="15" hidden="false" customHeight="false" outlineLevel="0" collapsed="false">
      <c r="A12586" s="0" t="n">
        <v>1500019383</v>
      </c>
      <c r="B12586" s="157" t="n">
        <v>0</v>
      </c>
    </row>
    <row r="12587" customFormat="false" ht="15" hidden="false" customHeight="false" outlineLevel="0" collapsed="false">
      <c r="A12587" s="0" t="n">
        <v>1500019369</v>
      </c>
      <c r="B12587" s="157" t="n">
        <v>0</v>
      </c>
    </row>
    <row r="12588" customFormat="false" ht="15" hidden="false" customHeight="false" outlineLevel="0" collapsed="false">
      <c r="A12588" s="0" t="n">
        <v>1500019437</v>
      </c>
      <c r="B12588" s="157" t="n">
        <v>0</v>
      </c>
    </row>
    <row r="12589" customFormat="false" ht="15" hidden="false" customHeight="false" outlineLevel="0" collapsed="false">
      <c r="A12589" s="0" t="n">
        <v>1500019409</v>
      </c>
      <c r="B12589" s="157" t="n">
        <v>0</v>
      </c>
    </row>
    <row r="12590" customFormat="false" ht="15" hidden="false" customHeight="false" outlineLevel="0" collapsed="false">
      <c r="A12590" s="0" t="n">
        <v>1500019436</v>
      </c>
      <c r="B12590" s="157" t="n">
        <v>0</v>
      </c>
    </row>
    <row r="12591" customFormat="false" ht="15" hidden="false" customHeight="false" outlineLevel="0" collapsed="false">
      <c r="A12591" s="0" t="n">
        <v>1500019379</v>
      </c>
      <c r="B12591" s="157" t="n">
        <v>0</v>
      </c>
    </row>
    <row r="12592" customFormat="false" ht="15" hidden="false" customHeight="false" outlineLevel="0" collapsed="false">
      <c r="A12592" s="0" t="n">
        <v>1500019439</v>
      </c>
      <c r="B12592" s="157" t="n">
        <v>0</v>
      </c>
    </row>
    <row r="12593" customFormat="false" ht="15" hidden="false" customHeight="false" outlineLevel="0" collapsed="false">
      <c r="A12593" s="0" t="n">
        <v>1500019433</v>
      </c>
      <c r="B12593" s="157" t="n">
        <v>0</v>
      </c>
    </row>
    <row r="12594" customFormat="false" ht="15" hidden="false" customHeight="false" outlineLevel="0" collapsed="false">
      <c r="A12594" s="0" t="n">
        <v>1500019377</v>
      </c>
      <c r="B12594" s="157" t="n">
        <v>0</v>
      </c>
    </row>
    <row r="12595" customFormat="false" ht="15" hidden="false" customHeight="false" outlineLevel="0" collapsed="false">
      <c r="A12595" s="0" t="n">
        <v>1500019368</v>
      </c>
      <c r="B12595" s="157" t="n">
        <v>0</v>
      </c>
    </row>
    <row r="12596" customFormat="false" ht="15" hidden="false" customHeight="false" outlineLevel="0" collapsed="false">
      <c r="A12596" s="0" t="n">
        <v>1500019462</v>
      </c>
      <c r="B12596" s="157" t="n">
        <v>0</v>
      </c>
    </row>
    <row r="12597" customFormat="false" ht="15" hidden="false" customHeight="false" outlineLevel="0" collapsed="false">
      <c r="A12597" s="0" t="n">
        <v>1500019480</v>
      </c>
      <c r="B12597" s="157" t="n">
        <v>0</v>
      </c>
    </row>
    <row r="12598" customFormat="false" ht="15" hidden="false" customHeight="false" outlineLevel="0" collapsed="false">
      <c r="A12598" s="0" t="n">
        <v>1500019450</v>
      </c>
      <c r="B12598" s="157" t="n">
        <v>0</v>
      </c>
    </row>
    <row r="12599" customFormat="false" ht="15" hidden="false" customHeight="false" outlineLevel="0" collapsed="false">
      <c r="A12599" s="0" t="n">
        <v>1500019451</v>
      </c>
      <c r="B12599" s="157" t="n">
        <v>0</v>
      </c>
    </row>
    <row r="12600" customFormat="false" ht="15" hidden="false" customHeight="false" outlineLevel="0" collapsed="false">
      <c r="A12600" s="0" t="n">
        <v>1500019479</v>
      </c>
      <c r="B12600" s="157" t="n">
        <v>0</v>
      </c>
    </row>
    <row r="12601" customFormat="false" ht="15" hidden="false" customHeight="false" outlineLevel="0" collapsed="false">
      <c r="A12601" s="0" t="n">
        <v>1500019449</v>
      </c>
      <c r="B12601" s="157" t="n">
        <v>0</v>
      </c>
    </row>
    <row r="12602" customFormat="false" ht="15" hidden="false" customHeight="false" outlineLevel="0" collapsed="false">
      <c r="A12602" s="0" t="n">
        <v>1500019459</v>
      </c>
      <c r="B12602" s="157" t="n">
        <v>0</v>
      </c>
    </row>
    <row r="12603" customFormat="false" ht="15" hidden="false" customHeight="false" outlineLevel="0" collapsed="false">
      <c r="A12603" s="0" t="n">
        <v>1500019467</v>
      </c>
      <c r="B12603" s="157" t="n">
        <v>0</v>
      </c>
    </row>
    <row r="12604" customFormat="false" ht="15" hidden="false" customHeight="false" outlineLevel="0" collapsed="false">
      <c r="A12604" s="0" t="n">
        <v>1500019472</v>
      </c>
      <c r="B12604" s="157" t="n">
        <v>0</v>
      </c>
    </row>
    <row r="12605" customFormat="false" ht="15" hidden="false" customHeight="false" outlineLevel="0" collapsed="false">
      <c r="A12605" s="0" t="n">
        <v>1500019470</v>
      </c>
      <c r="B12605" s="157" t="n">
        <v>0</v>
      </c>
    </row>
    <row r="12606" customFormat="false" ht="15" hidden="false" customHeight="false" outlineLevel="0" collapsed="false">
      <c r="A12606" s="0" t="n">
        <v>1500019504</v>
      </c>
      <c r="B12606" s="157" t="n">
        <v>0</v>
      </c>
    </row>
    <row r="12607" customFormat="false" ht="15" hidden="false" customHeight="false" outlineLevel="0" collapsed="false">
      <c r="A12607" s="0" t="n">
        <v>1500019486</v>
      </c>
      <c r="B12607" s="157" t="n">
        <v>0</v>
      </c>
    </row>
    <row r="12608" customFormat="false" ht="15" hidden="false" customHeight="false" outlineLevel="0" collapsed="false">
      <c r="A12608" s="0" t="n">
        <v>1500019446</v>
      </c>
      <c r="B12608" s="157" t="n">
        <v>0</v>
      </c>
    </row>
    <row r="12609" customFormat="false" ht="15" hidden="false" customHeight="false" outlineLevel="0" collapsed="false">
      <c r="A12609" s="0" t="n">
        <v>1500019496</v>
      </c>
      <c r="B12609" s="157" t="n">
        <v>0</v>
      </c>
    </row>
    <row r="12610" customFormat="false" ht="15" hidden="false" customHeight="false" outlineLevel="0" collapsed="false">
      <c r="A12610" s="0" t="n">
        <v>1500019448</v>
      </c>
      <c r="B12610" s="157" t="n">
        <v>0</v>
      </c>
    </row>
    <row r="12611" customFormat="false" ht="15" hidden="false" customHeight="false" outlineLevel="0" collapsed="false">
      <c r="A12611" s="0" t="n">
        <v>1500019468</v>
      </c>
      <c r="B12611" s="157" t="n">
        <v>0</v>
      </c>
    </row>
    <row r="12612" customFormat="false" ht="15" hidden="false" customHeight="false" outlineLevel="0" collapsed="false">
      <c r="A12612" s="0" t="n">
        <v>1500019469</v>
      </c>
      <c r="B12612" s="157" t="n">
        <v>0</v>
      </c>
    </row>
    <row r="12613" customFormat="false" ht="15" hidden="false" customHeight="false" outlineLevel="0" collapsed="false">
      <c r="A12613" s="0" t="n">
        <v>1500019478</v>
      </c>
      <c r="B12613" s="157" t="n">
        <v>0</v>
      </c>
    </row>
    <row r="12614" customFormat="false" ht="15" hidden="false" customHeight="false" outlineLevel="0" collapsed="false">
      <c r="A12614" s="0" t="s">
        <v>4248</v>
      </c>
      <c r="B12614" s="157" t="n">
        <v>0</v>
      </c>
    </row>
    <row r="12615" customFormat="false" ht="15" hidden="false" customHeight="false" outlineLevel="0" collapsed="false">
      <c r="A12615" s="0" t="s">
        <v>4751</v>
      </c>
      <c r="B12615" s="157" t="n">
        <v>0</v>
      </c>
    </row>
    <row r="12616" customFormat="false" ht="15" hidden="false" customHeight="false" outlineLevel="0" collapsed="false">
      <c r="A12616" s="0" t="s">
        <v>4752</v>
      </c>
      <c r="B12616" s="157" t="n">
        <v>0</v>
      </c>
    </row>
    <row r="12617" customFormat="false" ht="15" hidden="false" customHeight="false" outlineLevel="0" collapsed="false">
      <c r="A12617" s="0" t="s">
        <v>4753</v>
      </c>
      <c r="B12617" s="157" t="n">
        <v>0</v>
      </c>
    </row>
    <row r="12618" customFormat="false" ht="15" hidden="false" customHeight="false" outlineLevel="0" collapsed="false">
      <c r="A12618" s="0" t="s">
        <v>507</v>
      </c>
      <c r="B12618" s="157" t="n">
        <v>0</v>
      </c>
    </row>
    <row r="12619" customFormat="false" ht="15" hidden="false" customHeight="false" outlineLevel="0" collapsed="false">
      <c r="A12619" s="0" t="s">
        <v>4754</v>
      </c>
      <c r="B12619" s="157" t="n">
        <v>0</v>
      </c>
    </row>
    <row r="12620" customFormat="false" ht="15" hidden="false" customHeight="false" outlineLevel="0" collapsed="false">
      <c r="A12620" s="0" t="s">
        <v>4755</v>
      </c>
      <c r="B12620" s="157" t="n">
        <v>0</v>
      </c>
    </row>
    <row r="12621" customFormat="false" ht="15" hidden="false" customHeight="false" outlineLevel="0" collapsed="false">
      <c r="A12621" s="0" t="s">
        <v>4756</v>
      </c>
      <c r="B12621" s="157" t="n">
        <v>0</v>
      </c>
    </row>
    <row r="12622" customFormat="false" ht="15" hidden="false" customHeight="false" outlineLevel="0" collapsed="false">
      <c r="A12622" s="0" t="s">
        <v>4757</v>
      </c>
      <c r="B12622" s="157" t="n">
        <v>0</v>
      </c>
    </row>
    <row r="12623" customFormat="false" ht="15" hidden="false" customHeight="false" outlineLevel="0" collapsed="false">
      <c r="A12623" s="0" t="s">
        <v>4758</v>
      </c>
      <c r="B12623" s="157" t="n">
        <v>0</v>
      </c>
    </row>
    <row r="12624" customFormat="false" ht="15" hidden="false" customHeight="false" outlineLevel="0" collapsed="false">
      <c r="A12624" s="0" t="s">
        <v>4593</v>
      </c>
      <c r="B12624" s="157" t="n">
        <v>0</v>
      </c>
    </row>
    <row r="12625" customFormat="false" ht="15" hidden="false" customHeight="false" outlineLevel="0" collapsed="false">
      <c r="A12625" s="0" t="s">
        <v>4759</v>
      </c>
      <c r="B12625" s="157" t="n">
        <v>0</v>
      </c>
    </row>
    <row r="12626" customFormat="false" ht="15" hidden="false" customHeight="false" outlineLevel="0" collapsed="false">
      <c r="A12626" s="0" t="s">
        <v>4760</v>
      </c>
      <c r="B12626" s="157" t="n">
        <v>0</v>
      </c>
    </row>
    <row r="12627" customFormat="false" ht="15" hidden="false" customHeight="false" outlineLevel="0" collapsed="false">
      <c r="A12627" s="0" t="s">
        <v>4643</v>
      </c>
      <c r="B12627" s="157" t="n">
        <v>0</v>
      </c>
    </row>
    <row r="12628" customFormat="false" ht="15" hidden="false" customHeight="false" outlineLevel="0" collapsed="false">
      <c r="A12628" s="0" t="s">
        <v>4073</v>
      </c>
      <c r="B12628" s="157" t="n">
        <v>0</v>
      </c>
    </row>
    <row r="12629" customFormat="false" ht="15" hidden="false" customHeight="false" outlineLevel="0" collapsed="false">
      <c r="A12629" s="0" t="s">
        <v>3792</v>
      </c>
      <c r="B12629" s="157" t="n">
        <v>0</v>
      </c>
    </row>
    <row r="12630" customFormat="false" ht="15" hidden="false" customHeight="false" outlineLevel="0" collapsed="false">
      <c r="A12630" s="0" t="s">
        <v>4268</v>
      </c>
      <c r="B12630" s="157" t="n">
        <v>0</v>
      </c>
    </row>
    <row r="12631" customFormat="false" ht="15" hidden="false" customHeight="false" outlineLevel="0" collapsed="false">
      <c r="A12631" s="0" t="s">
        <v>4761</v>
      </c>
      <c r="B12631" s="157" t="n">
        <v>0</v>
      </c>
    </row>
    <row r="12632" customFormat="false" ht="15" hidden="false" customHeight="false" outlineLevel="0" collapsed="false">
      <c r="A12632" s="0" t="s">
        <v>4762</v>
      </c>
      <c r="B12632" s="157" t="n">
        <v>0</v>
      </c>
    </row>
    <row r="12633" customFormat="false" ht="15" hidden="false" customHeight="false" outlineLevel="0" collapsed="false">
      <c r="A12633" s="0" t="s">
        <v>4763</v>
      </c>
      <c r="B12633" s="157" t="n">
        <v>0</v>
      </c>
    </row>
    <row r="12634" customFormat="false" ht="15" hidden="false" customHeight="false" outlineLevel="0" collapsed="false">
      <c r="A12634" s="0" t="s">
        <v>4764</v>
      </c>
      <c r="B12634" s="157" t="n">
        <v>0</v>
      </c>
    </row>
    <row r="12635" customFormat="false" ht="15" hidden="false" customHeight="false" outlineLevel="0" collapsed="false">
      <c r="A12635" s="0" t="s">
        <v>4765</v>
      </c>
      <c r="B12635" s="157" t="n">
        <v>0</v>
      </c>
    </row>
    <row r="12636" customFormat="false" ht="15" hidden="false" customHeight="false" outlineLevel="0" collapsed="false">
      <c r="A12636" s="0" t="s">
        <v>4766</v>
      </c>
      <c r="B12636" s="157" t="n">
        <v>0</v>
      </c>
    </row>
    <row r="12637" customFormat="false" ht="15" hidden="false" customHeight="false" outlineLevel="0" collapsed="false">
      <c r="A12637" s="0" t="s">
        <v>4767</v>
      </c>
      <c r="B12637" s="157" t="n">
        <v>0</v>
      </c>
    </row>
    <row r="12638" customFormat="false" ht="15" hidden="false" customHeight="false" outlineLevel="0" collapsed="false">
      <c r="A12638" s="0" t="s">
        <v>4768</v>
      </c>
      <c r="B12638" s="157" t="n">
        <v>0</v>
      </c>
    </row>
    <row r="12639" customFormat="false" ht="15" hidden="false" customHeight="false" outlineLevel="0" collapsed="false">
      <c r="A12639" s="0" t="s">
        <v>4769</v>
      </c>
      <c r="B12639" s="157" t="n">
        <v>0</v>
      </c>
    </row>
    <row r="12640" customFormat="false" ht="15" hidden="false" customHeight="false" outlineLevel="0" collapsed="false">
      <c r="A12640" s="0" t="s">
        <v>4770</v>
      </c>
      <c r="B12640" s="157" t="n">
        <v>0</v>
      </c>
    </row>
    <row r="12641" customFormat="false" ht="15" hidden="false" customHeight="false" outlineLevel="0" collapsed="false">
      <c r="A12641" s="0" t="s">
        <v>4771</v>
      </c>
      <c r="B12641" s="157" t="n">
        <v>0</v>
      </c>
    </row>
    <row r="12642" customFormat="false" ht="15" hidden="false" customHeight="false" outlineLevel="0" collapsed="false">
      <c r="A12642" s="0" t="s">
        <v>4772</v>
      </c>
      <c r="B12642" s="157" t="n">
        <v>0</v>
      </c>
    </row>
    <row r="12643" customFormat="false" ht="15" hidden="false" customHeight="false" outlineLevel="0" collapsed="false">
      <c r="A12643" s="0" t="s">
        <v>4773</v>
      </c>
      <c r="B12643" s="157" t="n">
        <v>0</v>
      </c>
    </row>
    <row r="12644" customFormat="false" ht="15" hidden="false" customHeight="false" outlineLevel="0" collapsed="false">
      <c r="A12644" s="0" t="s">
        <v>4774</v>
      </c>
      <c r="B12644" s="157" t="n">
        <v>0</v>
      </c>
    </row>
    <row r="12645" customFormat="false" ht="15" hidden="false" customHeight="false" outlineLevel="0" collapsed="false">
      <c r="A12645" s="0" t="s">
        <v>4775</v>
      </c>
      <c r="B12645" s="157" t="n">
        <v>0</v>
      </c>
    </row>
    <row r="12646" customFormat="false" ht="15" hidden="false" customHeight="false" outlineLevel="0" collapsed="false">
      <c r="A12646" s="0" t="s">
        <v>4776</v>
      </c>
      <c r="B12646" s="157" t="n">
        <v>0</v>
      </c>
    </row>
    <row r="12647" customFormat="false" ht="15" hidden="false" customHeight="false" outlineLevel="0" collapsed="false">
      <c r="A12647" s="0" t="s">
        <v>4777</v>
      </c>
      <c r="B12647" s="157" t="n">
        <v>0</v>
      </c>
    </row>
    <row r="12648" customFormat="false" ht="15" hidden="false" customHeight="false" outlineLevel="0" collapsed="false">
      <c r="A12648" s="0" t="s">
        <v>4778</v>
      </c>
      <c r="B12648" s="157" t="n">
        <v>0</v>
      </c>
    </row>
    <row r="12649" customFormat="false" ht="15" hidden="false" customHeight="false" outlineLevel="0" collapsed="false">
      <c r="A12649" s="0" t="s">
        <v>4779</v>
      </c>
      <c r="B12649" s="157" t="n">
        <v>0</v>
      </c>
    </row>
    <row r="12650" customFormat="false" ht="15" hidden="false" customHeight="false" outlineLevel="0" collapsed="false">
      <c r="A12650" s="0" t="s">
        <v>4780</v>
      </c>
      <c r="B12650" s="157" t="n">
        <v>0</v>
      </c>
    </row>
    <row r="12651" customFormat="false" ht="15" hidden="false" customHeight="false" outlineLevel="0" collapsed="false">
      <c r="A12651" s="0" t="s">
        <v>4781</v>
      </c>
      <c r="B12651" s="157" t="n">
        <v>0</v>
      </c>
    </row>
    <row r="12652" customFormat="false" ht="15" hidden="false" customHeight="false" outlineLevel="0" collapsed="false">
      <c r="A12652" s="0" t="s">
        <v>4782</v>
      </c>
      <c r="B12652" s="157" t="n">
        <v>0</v>
      </c>
    </row>
    <row r="12653" customFormat="false" ht="15" hidden="false" customHeight="false" outlineLevel="0" collapsed="false">
      <c r="A12653" s="0" t="s">
        <v>4783</v>
      </c>
      <c r="B12653" s="157" t="n">
        <v>0</v>
      </c>
    </row>
    <row r="12654" customFormat="false" ht="15" hidden="false" customHeight="false" outlineLevel="0" collapsed="false">
      <c r="A12654" s="0" t="s">
        <v>4784</v>
      </c>
      <c r="B12654" s="157" t="n">
        <v>0</v>
      </c>
    </row>
    <row r="12655" customFormat="false" ht="15" hidden="false" customHeight="false" outlineLevel="0" collapsed="false">
      <c r="A12655" s="0" t="s">
        <v>4785</v>
      </c>
      <c r="B12655" s="157" t="n">
        <v>0</v>
      </c>
    </row>
    <row r="12656" customFormat="false" ht="15" hidden="false" customHeight="false" outlineLevel="0" collapsed="false">
      <c r="A12656" s="0" t="s">
        <v>4786</v>
      </c>
      <c r="B12656" s="157" t="n">
        <v>0</v>
      </c>
    </row>
    <row r="12657" customFormat="false" ht="15" hidden="false" customHeight="false" outlineLevel="0" collapsed="false">
      <c r="A12657" s="0" t="s">
        <v>4787</v>
      </c>
      <c r="B12657" s="157" t="n">
        <v>0</v>
      </c>
    </row>
    <row r="12658" customFormat="false" ht="15" hidden="false" customHeight="false" outlineLevel="0" collapsed="false">
      <c r="A12658" s="0" t="s">
        <v>4788</v>
      </c>
      <c r="B12658" s="157" t="n">
        <v>0</v>
      </c>
    </row>
    <row r="12659" customFormat="false" ht="15" hidden="false" customHeight="false" outlineLevel="0" collapsed="false">
      <c r="A12659" s="0" t="s">
        <v>4789</v>
      </c>
      <c r="B12659" s="15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2024-10-25T04:48:51Z</dcterms:created>
  <dc:creator>Neelakhi Barua</dc:creator>
  <dc:description/>
  <dc:language>en-US</dc:language>
  <cp:lastModifiedBy>Sabarnik Lahiri</cp:lastModifiedBy>
  <dcterms:modified xsi:type="dcterms:W3CDTF">2026-09-09T09:09:08Z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